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etseg\Documents\Data Analysis Projects\"/>
    </mc:Choice>
  </mc:AlternateContent>
  <xr:revisionPtr revIDLastSave="0" documentId="13_ncr:1_{A3866FC3-59A0-4603-A8CF-00F9CCA2518A}" xr6:coauthVersionLast="47" xr6:coauthVersionMax="47" xr10:uidLastSave="{00000000-0000-0000-0000-000000000000}"/>
  <workbookProtection lockStructure="1"/>
  <bookViews>
    <workbookView xWindow="-120" yWindow="-120" windowWidth="38640" windowHeight="21120" xr2:uid="{C4E2A713-00F4-48EB-9C11-3651224C3321}"/>
  </bookViews>
  <sheets>
    <sheet name="Dashboard" sheetId="8" r:id="rId1"/>
    <sheet name="Inputs" sheetId="7" r:id="rId2"/>
    <sheet name="Contacts" sheetId="12" r:id="rId3"/>
    <sheet name="sales" sheetId="9" r:id="rId4"/>
    <sheet name="workingsheet sales" sheetId="2" r:id="rId5"/>
    <sheet name="people" sheetId="5" r:id="rId6"/>
    <sheet name="workingsheet locations" sheetId="10" r:id="rId7"/>
    <sheet name="locations" sheetId="4" r:id="rId8"/>
    <sheet name="products" sheetId="3" r:id="rId9"/>
  </sheets>
  <definedNames>
    <definedName name="_xlchart.v5.0" hidden="1">Inputs!$P$24</definedName>
    <definedName name="_xlchart.v5.1" hidden="1">Inputs!$P$25:$P$30</definedName>
    <definedName name="_xlchart.v5.2" hidden="1">Inputs!$Q$24</definedName>
    <definedName name="_xlchart.v5.3" hidden="1">Inputs!$Q$25:$Q$30</definedName>
    <definedName name="_xlcn.WorksheetConnection_Book1locations" hidden="1">locations[]</definedName>
    <definedName name="_xlcn.WorksheetConnection_Book1people" hidden="1">people[]</definedName>
    <definedName name="_xlcn.WorksheetConnection_Book1products" hidden="1">products[]</definedName>
    <definedName name="_xlcn.WorksheetConnection_Book1sales" hidden="1">sales[]</definedName>
    <definedName name="ExternalData_1" localSheetId="3" hidden="1">sales!$A$1:$F$9450</definedName>
    <definedName name="ExternalData_1" localSheetId="4" hidden="1">'workingsheet sales'!$B$6:$G$9455</definedName>
    <definedName name="ExternalData_2" localSheetId="8" hidden="1">products!$A$1:$C$23</definedName>
    <definedName name="ExternalData_3" localSheetId="7" hidden="1">locations!$A$1:$B$7</definedName>
    <definedName name="ExternalData_3" localSheetId="6" hidden="1">'workingsheet locations'!$A$1:$B$7</definedName>
    <definedName name="ExternalData_4" localSheetId="5" hidden="1">people!$A$1:$B$26</definedName>
    <definedName name="Slicer_Team">#N/A</definedName>
  </definedNames>
  <calcPr calcId="191029"/>
  <pivotCaches>
    <pivotCache cacheId="0" r:id="rId10"/>
    <pivotCache cacheId="1" r:id="rId11"/>
    <pivotCache cacheId="2" r:id="rId12"/>
    <pivotCache cacheId="3" r:id="rId13"/>
    <pivotCache cacheId="4" r:id="rId14"/>
  </pivotCaches>
  <extLst>
    <ext xmlns:x14="http://schemas.microsoft.com/office/spreadsheetml/2009/9/main" uri="{876F7934-8845-4945-9796-88D515C7AA90}">
      <x14:pivotCaches>
        <pivotCache cacheId="5"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Book1!sales"/>
          <x15:modelTable id="products" name="products" connection="WorksheetConnection_Book1!products"/>
          <x15:modelTable id="people" name="people" connection="WorksheetConnection_Book1!people"/>
          <x15:modelTable id="locations" name="locations" connection="WorksheetConnection_Book1!locations"/>
        </x15:modelTables>
        <x15:modelRelationships>
          <x15:modelRelationship fromTable="sales" fromColumn="Sales Person" toTable="people" toColumn="Sales person"/>
          <x15:modelRelationship fromTable="sales" fromColumn="Geography" toTable="locations" toColumn="Geo"/>
          <x15:modelRelationship fromTable="sales" fromColumn="Product" toTable="products" toColumn="Product"/>
        </x15:modelRelationships>
        <x15:extLst>
          <ext xmlns:x16="http://schemas.microsoft.com/office/spreadsheetml/2014/11/main" uri="{9835A34E-60A6-4A7C-AAB8-D5F71C897F49}">
            <x16:modelTimeGroupings>
              <x16:modelTimeGrouping tableName="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 i="7" l="1"/>
  <c r="E5" i="7" s="1"/>
  <c r="C7" i="10"/>
  <c r="B15" i="10" s="1"/>
  <c r="C6" i="10"/>
  <c r="C5" i="10"/>
  <c r="C4" i="10"/>
  <c r="C3" i="10"/>
  <c r="B12" i="10" s="1"/>
  <c r="C2" i="10"/>
  <c r="B14" i="10" s="1"/>
  <c r="G2" i="2" a="1"/>
  <c r="G2" i="2" s="1"/>
  <c r="K2" i="2"/>
  <c r="I9455" i="2"/>
  <c r="H9455" i="2"/>
  <c r="I9454" i="2"/>
  <c r="H9454" i="2"/>
  <c r="I9453" i="2"/>
  <c r="H9453" i="2"/>
  <c r="I9452" i="2"/>
  <c r="H9452" i="2"/>
  <c r="I9451" i="2"/>
  <c r="H9451" i="2"/>
  <c r="I9450" i="2"/>
  <c r="H9450" i="2"/>
  <c r="I9449" i="2"/>
  <c r="H9449" i="2"/>
  <c r="I9448" i="2"/>
  <c r="H9448" i="2"/>
  <c r="I9447" i="2"/>
  <c r="H9447" i="2"/>
  <c r="I9446" i="2"/>
  <c r="H9446" i="2"/>
  <c r="I9445" i="2"/>
  <c r="H9445" i="2"/>
  <c r="I9444" i="2"/>
  <c r="H9444" i="2"/>
  <c r="I9443" i="2"/>
  <c r="H9443" i="2"/>
  <c r="I9442" i="2"/>
  <c r="H9442" i="2"/>
  <c r="I9441" i="2"/>
  <c r="H9441" i="2"/>
  <c r="I9440" i="2"/>
  <c r="H9440" i="2"/>
  <c r="I9439" i="2"/>
  <c r="H9439" i="2"/>
  <c r="I9438" i="2"/>
  <c r="H9438" i="2"/>
  <c r="I9437" i="2"/>
  <c r="H9437" i="2"/>
  <c r="I9436" i="2"/>
  <c r="H9436" i="2"/>
  <c r="I9435" i="2"/>
  <c r="H9435" i="2"/>
  <c r="I9434" i="2"/>
  <c r="H9434" i="2"/>
  <c r="I9433" i="2"/>
  <c r="H9433" i="2"/>
  <c r="I9432" i="2"/>
  <c r="H9432" i="2"/>
  <c r="I9431" i="2"/>
  <c r="H9431" i="2"/>
  <c r="I9430" i="2"/>
  <c r="H9430" i="2"/>
  <c r="I9429" i="2"/>
  <c r="H9429" i="2"/>
  <c r="I9428" i="2"/>
  <c r="H9428" i="2"/>
  <c r="I9427" i="2"/>
  <c r="H9427" i="2"/>
  <c r="I9426" i="2"/>
  <c r="H9426" i="2"/>
  <c r="I9425" i="2"/>
  <c r="H9425" i="2"/>
  <c r="I9424" i="2"/>
  <c r="H9424" i="2"/>
  <c r="I9423" i="2"/>
  <c r="H9423" i="2"/>
  <c r="I9422" i="2"/>
  <c r="H9422" i="2"/>
  <c r="I9421" i="2"/>
  <c r="H9421" i="2"/>
  <c r="I9420" i="2"/>
  <c r="H9420" i="2"/>
  <c r="I9419" i="2"/>
  <c r="H9419" i="2"/>
  <c r="I9418" i="2"/>
  <c r="H9418" i="2"/>
  <c r="I9417" i="2"/>
  <c r="H9417" i="2"/>
  <c r="I9416" i="2"/>
  <c r="H9416" i="2"/>
  <c r="I9415" i="2"/>
  <c r="H9415" i="2"/>
  <c r="I9414" i="2"/>
  <c r="H9414" i="2"/>
  <c r="I9413" i="2"/>
  <c r="H9413" i="2"/>
  <c r="I9412" i="2"/>
  <c r="H9412" i="2"/>
  <c r="I9411" i="2"/>
  <c r="H9411" i="2"/>
  <c r="I9410" i="2"/>
  <c r="H9410" i="2"/>
  <c r="I9409" i="2"/>
  <c r="H9409" i="2"/>
  <c r="I9408" i="2"/>
  <c r="H9408" i="2"/>
  <c r="I9407" i="2"/>
  <c r="H9407" i="2"/>
  <c r="I9406" i="2"/>
  <c r="H9406" i="2"/>
  <c r="I9405" i="2"/>
  <c r="H9405" i="2"/>
  <c r="I9404" i="2"/>
  <c r="H9404" i="2"/>
  <c r="I9403" i="2"/>
  <c r="H9403" i="2"/>
  <c r="I9402" i="2"/>
  <c r="H9402" i="2"/>
  <c r="I9401" i="2"/>
  <c r="H9401" i="2"/>
  <c r="I9400" i="2"/>
  <c r="H9400" i="2"/>
  <c r="I9399" i="2"/>
  <c r="H9399" i="2"/>
  <c r="I9398" i="2"/>
  <c r="H9398" i="2"/>
  <c r="I9397" i="2"/>
  <c r="H9397" i="2"/>
  <c r="I9396" i="2"/>
  <c r="H9396" i="2"/>
  <c r="I9395" i="2"/>
  <c r="H9395" i="2"/>
  <c r="I9394" i="2"/>
  <c r="H9394" i="2"/>
  <c r="I9393" i="2"/>
  <c r="H9393" i="2"/>
  <c r="I9392" i="2"/>
  <c r="H9392" i="2"/>
  <c r="I9391" i="2"/>
  <c r="H9391" i="2"/>
  <c r="I9390" i="2"/>
  <c r="H9390" i="2"/>
  <c r="I9389" i="2"/>
  <c r="H9389" i="2"/>
  <c r="I9388" i="2"/>
  <c r="H9388" i="2"/>
  <c r="I9387" i="2"/>
  <c r="H9387" i="2"/>
  <c r="I9386" i="2"/>
  <c r="H9386" i="2"/>
  <c r="I9385" i="2"/>
  <c r="H9385" i="2"/>
  <c r="I9384" i="2"/>
  <c r="H9384" i="2"/>
  <c r="I9383" i="2"/>
  <c r="H9383" i="2"/>
  <c r="I9382" i="2"/>
  <c r="H9382" i="2"/>
  <c r="I9381" i="2"/>
  <c r="H9381" i="2"/>
  <c r="I9380" i="2"/>
  <c r="H9380" i="2"/>
  <c r="I9379" i="2"/>
  <c r="H9379" i="2"/>
  <c r="I9378" i="2"/>
  <c r="H9378" i="2"/>
  <c r="I9377" i="2"/>
  <c r="H9377" i="2"/>
  <c r="I9376" i="2"/>
  <c r="H9376" i="2"/>
  <c r="I9375" i="2"/>
  <c r="H9375" i="2"/>
  <c r="I9374" i="2"/>
  <c r="H9374" i="2"/>
  <c r="I9373" i="2"/>
  <c r="H9373" i="2"/>
  <c r="I9372" i="2"/>
  <c r="H9372" i="2"/>
  <c r="I9371" i="2"/>
  <c r="H9371" i="2"/>
  <c r="I9370" i="2"/>
  <c r="H9370" i="2"/>
  <c r="I9369" i="2"/>
  <c r="H9369" i="2"/>
  <c r="I9368" i="2"/>
  <c r="H9368" i="2"/>
  <c r="I9367" i="2"/>
  <c r="H9367" i="2"/>
  <c r="I9366" i="2"/>
  <c r="H9366" i="2"/>
  <c r="I9365" i="2"/>
  <c r="H9365" i="2"/>
  <c r="I9364" i="2"/>
  <c r="H9364" i="2"/>
  <c r="I9363" i="2"/>
  <c r="H9363" i="2"/>
  <c r="I9362" i="2"/>
  <c r="H9362" i="2"/>
  <c r="I9361" i="2"/>
  <c r="H9361" i="2"/>
  <c r="I9360" i="2"/>
  <c r="H9360" i="2"/>
  <c r="I9359" i="2"/>
  <c r="H9359" i="2"/>
  <c r="I9358" i="2"/>
  <c r="H9358" i="2"/>
  <c r="I9357" i="2"/>
  <c r="H9357" i="2"/>
  <c r="I9356" i="2"/>
  <c r="H9356" i="2"/>
  <c r="I9355" i="2"/>
  <c r="H9355" i="2"/>
  <c r="I9354" i="2"/>
  <c r="H9354" i="2"/>
  <c r="I9353" i="2"/>
  <c r="H9353" i="2"/>
  <c r="I9352" i="2"/>
  <c r="H9352" i="2"/>
  <c r="I9351" i="2"/>
  <c r="H9351" i="2"/>
  <c r="I9350" i="2"/>
  <c r="H9350" i="2"/>
  <c r="I9349" i="2"/>
  <c r="H9349" i="2"/>
  <c r="I9348" i="2"/>
  <c r="H9348" i="2"/>
  <c r="I9347" i="2"/>
  <c r="H9347" i="2"/>
  <c r="I9346" i="2"/>
  <c r="H9346" i="2"/>
  <c r="I9345" i="2"/>
  <c r="H9345" i="2"/>
  <c r="I9344" i="2"/>
  <c r="H9344" i="2"/>
  <c r="I9343" i="2"/>
  <c r="H9343" i="2"/>
  <c r="I9342" i="2"/>
  <c r="H9342" i="2"/>
  <c r="I9341" i="2"/>
  <c r="H9341" i="2"/>
  <c r="I9340" i="2"/>
  <c r="H9340" i="2"/>
  <c r="I9339" i="2"/>
  <c r="H9339" i="2"/>
  <c r="I9338" i="2"/>
  <c r="H9338" i="2"/>
  <c r="I9337" i="2"/>
  <c r="H9337" i="2"/>
  <c r="I9336" i="2"/>
  <c r="H9336" i="2"/>
  <c r="I9335" i="2"/>
  <c r="H9335" i="2"/>
  <c r="I9334" i="2"/>
  <c r="H9334" i="2"/>
  <c r="I9333" i="2"/>
  <c r="H9333" i="2"/>
  <c r="I9332" i="2"/>
  <c r="H9332" i="2"/>
  <c r="I9331" i="2"/>
  <c r="H9331" i="2"/>
  <c r="I9330" i="2"/>
  <c r="H9330" i="2"/>
  <c r="I9329" i="2"/>
  <c r="H9329" i="2"/>
  <c r="I9328" i="2"/>
  <c r="H9328" i="2"/>
  <c r="I9327" i="2"/>
  <c r="H9327" i="2"/>
  <c r="I9326" i="2"/>
  <c r="H9326" i="2"/>
  <c r="I9325" i="2"/>
  <c r="H9325" i="2"/>
  <c r="I9324" i="2"/>
  <c r="H9324" i="2"/>
  <c r="I9323" i="2"/>
  <c r="H9323" i="2"/>
  <c r="I9322" i="2"/>
  <c r="H9322" i="2"/>
  <c r="I9321" i="2"/>
  <c r="H9321" i="2"/>
  <c r="I9320" i="2"/>
  <c r="H9320" i="2"/>
  <c r="I9319" i="2"/>
  <c r="H9319" i="2"/>
  <c r="I9318" i="2"/>
  <c r="H9318" i="2"/>
  <c r="I9317" i="2"/>
  <c r="H9317" i="2"/>
  <c r="I9316" i="2"/>
  <c r="H9316" i="2"/>
  <c r="I9315" i="2"/>
  <c r="H9315" i="2"/>
  <c r="I9314" i="2"/>
  <c r="H9314" i="2"/>
  <c r="I9313" i="2"/>
  <c r="H9313" i="2"/>
  <c r="I9312" i="2"/>
  <c r="H9312" i="2"/>
  <c r="I9311" i="2"/>
  <c r="H9311" i="2"/>
  <c r="I9310" i="2"/>
  <c r="H9310" i="2"/>
  <c r="I9309" i="2"/>
  <c r="H9309" i="2"/>
  <c r="I9308" i="2"/>
  <c r="H9308" i="2"/>
  <c r="I9307" i="2"/>
  <c r="H9307" i="2"/>
  <c r="I9306" i="2"/>
  <c r="H9306" i="2"/>
  <c r="I9305" i="2"/>
  <c r="H9305" i="2"/>
  <c r="I9304" i="2"/>
  <c r="H9304" i="2"/>
  <c r="I9303" i="2"/>
  <c r="H9303" i="2"/>
  <c r="I9302" i="2"/>
  <c r="H9302" i="2"/>
  <c r="I9301" i="2"/>
  <c r="H9301" i="2"/>
  <c r="I9300" i="2"/>
  <c r="H9300" i="2"/>
  <c r="I9299" i="2"/>
  <c r="H9299" i="2"/>
  <c r="I9298" i="2"/>
  <c r="H9298" i="2"/>
  <c r="I9297" i="2"/>
  <c r="H9297" i="2"/>
  <c r="I9296" i="2"/>
  <c r="H9296" i="2"/>
  <c r="I9295" i="2"/>
  <c r="H9295" i="2"/>
  <c r="I9294" i="2"/>
  <c r="H9294" i="2"/>
  <c r="I9293" i="2"/>
  <c r="H9293" i="2"/>
  <c r="I9292" i="2"/>
  <c r="H9292" i="2"/>
  <c r="I9291" i="2"/>
  <c r="H9291" i="2"/>
  <c r="I9290" i="2"/>
  <c r="H9290" i="2"/>
  <c r="I9289" i="2"/>
  <c r="H9289" i="2"/>
  <c r="I9288" i="2"/>
  <c r="H9288" i="2"/>
  <c r="I9287" i="2"/>
  <c r="H9287" i="2"/>
  <c r="I9286" i="2"/>
  <c r="H9286" i="2"/>
  <c r="I9285" i="2"/>
  <c r="H9285" i="2"/>
  <c r="I9284" i="2"/>
  <c r="H9284" i="2"/>
  <c r="I9283" i="2"/>
  <c r="H9283" i="2"/>
  <c r="I9282" i="2"/>
  <c r="H9282" i="2"/>
  <c r="I9281" i="2"/>
  <c r="H9281" i="2"/>
  <c r="I9280" i="2"/>
  <c r="H9280" i="2"/>
  <c r="I9279" i="2"/>
  <c r="H9279" i="2"/>
  <c r="I9278" i="2"/>
  <c r="H9278" i="2"/>
  <c r="I9277" i="2"/>
  <c r="H9277" i="2"/>
  <c r="I9276" i="2"/>
  <c r="H9276" i="2"/>
  <c r="I9275" i="2"/>
  <c r="H9275" i="2"/>
  <c r="I9274" i="2"/>
  <c r="H9274" i="2"/>
  <c r="I9273" i="2"/>
  <c r="H9273" i="2"/>
  <c r="I9272" i="2"/>
  <c r="H9272" i="2"/>
  <c r="I9271" i="2"/>
  <c r="H9271" i="2"/>
  <c r="I9270" i="2"/>
  <c r="H9270" i="2"/>
  <c r="I9269" i="2"/>
  <c r="H9269" i="2"/>
  <c r="I9268" i="2"/>
  <c r="H9268" i="2"/>
  <c r="I9267" i="2"/>
  <c r="H9267" i="2"/>
  <c r="I9266" i="2"/>
  <c r="H9266" i="2"/>
  <c r="I9265" i="2"/>
  <c r="H9265" i="2"/>
  <c r="I9264" i="2"/>
  <c r="H9264" i="2"/>
  <c r="I9263" i="2"/>
  <c r="H9263" i="2"/>
  <c r="I9262" i="2"/>
  <c r="H9262" i="2"/>
  <c r="I9261" i="2"/>
  <c r="H9261" i="2"/>
  <c r="I9260" i="2"/>
  <c r="H9260" i="2"/>
  <c r="I9259" i="2"/>
  <c r="H9259" i="2"/>
  <c r="I9258" i="2"/>
  <c r="H9258" i="2"/>
  <c r="I9257" i="2"/>
  <c r="H9257" i="2"/>
  <c r="I9256" i="2"/>
  <c r="H9256" i="2"/>
  <c r="I9255" i="2"/>
  <c r="H9255" i="2"/>
  <c r="I9254" i="2"/>
  <c r="H9254" i="2"/>
  <c r="I9253" i="2"/>
  <c r="H9253" i="2"/>
  <c r="I9252" i="2"/>
  <c r="H9252" i="2"/>
  <c r="I9251" i="2"/>
  <c r="H9251" i="2"/>
  <c r="I9250" i="2"/>
  <c r="H9250" i="2"/>
  <c r="I9249" i="2"/>
  <c r="H9249" i="2"/>
  <c r="I9248" i="2"/>
  <c r="H9248" i="2"/>
  <c r="I9247" i="2"/>
  <c r="H9247" i="2"/>
  <c r="I9246" i="2"/>
  <c r="H9246" i="2"/>
  <c r="I9245" i="2"/>
  <c r="H9245" i="2"/>
  <c r="I9244" i="2"/>
  <c r="H9244" i="2"/>
  <c r="I9243" i="2"/>
  <c r="H9243" i="2"/>
  <c r="I9242" i="2"/>
  <c r="H9242" i="2"/>
  <c r="I9241" i="2"/>
  <c r="H9241" i="2"/>
  <c r="I9240" i="2"/>
  <c r="H9240" i="2"/>
  <c r="I9239" i="2"/>
  <c r="H9239" i="2"/>
  <c r="I9238" i="2"/>
  <c r="H9238" i="2"/>
  <c r="I9237" i="2"/>
  <c r="H9237" i="2"/>
  <c r="I9236" i="2"/>
  <c r="H9236" i="2"/>
  <c r="I9235" i="2"/>
  <c r="H9235" i="2"/>
  <c r="I9234" i="2"/>
  <c r="H9234" i="2"/>
  <c r="I9233" i="2"/>
  <c r="H9233" i="2"/>
  <c r="I9232" i="2"/>
  <c r="H9232" i="2"/>
  <c r="I9231" i="2"/>
  <c r="H9231" i="2"/>
  <c r="I9230" i="2"/>
  <c r="H9230" i="2"/>
  <c r="I9229" i="2"/>
  <c r="H9229" i="2"/>
  <c r="I9228" i="2"/>
  <c r="H9228" i="2"/>
  <c r="I9227" i="2"/>
  <c r="H9227" i="2"/>
  <c r="I9226" i="2"/>
  <c r="H9226" i="2"/>
  <c r="I9225" i="2"/>
  <c r="H9225" i="2"/>
  <c r="I9224" i="2"/>
  <c r="H9224" i="2"/>
  <c r="I9223" i="2"/>
  <c r="H9223" i="2"/>
  <c r="I9222" i="2"/>
  <c r="H9222" i="2"/>
  <c r="I9221" i="2"/>
  <c r="H9221" i="2"/>
  <c r="I9220" i="2"/>
  <c r="H9220" i="2"/>
  <c r="I9219" i="2"/>
  <c r="H9219" i="2"/>
  <c r="I9218" i="2"/>
  <c r="H9218" i="2"/>
  <c r="I9217" i="2"/>
  <c r="H9217" i="2"/>
  <c r="I9216" i="2"/>
  <c r="H9216" i="2"/>
  <c r="I9215" i="2"/>
  <c r="H9215" i="2"/>
  <c r="I9214" i="2"/>
  <c r="H9214" i="2"/>
  <c r="I9213" i="2"/>
  <c r="H9213" i="2"/>
  <c r="I9212" i="2"/>
  <c r="H9212" i="2"/>
  <c r="I9211" i="2"/>
  <c r="H9211" i="2"/>
  <c r="I9210" i="2"/>
  <c r="H9210" i="2"/>
  <c r="I9209" i="2"/>
  <c r="H9209" i="2"/>
  <c r="I9208" i="2"/>
  <c r="H9208" i="2"/>
  <c r="I9207" i="2"/>
  <c r="H9207" i="2"/>
  <c r="I9206" i="2"/>
  <c r="H9206" i="2"/>
  <c r="I9205" i="2"/>
  <c r="H9205" i="2"/>
  <c r="I9204" i="2"/>
  <c r="H9204" i="2"/>
  <c r="I9203" i="2"/>
  <c r="H9203" i="2"/>
  <c r="I9202" i="2"/>
  <c r="H9202" i="2"/>
  <c r="I9201" i="2"/>
  <c r="H9201" i="2"/>
  <c r="I9200" i="2"/>
  <c r="H9200" i="2"/>
  <c r="I9199" i="2"/>
  <c r="H9199" i="2"/>
  <c r="I9198" i="2"/>
  <c r="H9198" i="2"/>
  <c r="I9197" i="2"/>
  <c r="H9197" i="2"/>
  <c r="I9196" i="2"/>
  <c r="H9196" i="2"/>
  <c r="I9195" i="2"/>
  <c r="H9195" i="2"/>
  <c r="I9194" i="2"/>
  <c r="H9194" i="2"/>
  <c r="I9193" i="2"/>
  <c r="H9193" i="2"/>
  <c r="I9192" i="2"/>
  <c r="H9192" i="2"/>
  <c r="I9191" i="2"/>
  <c r="H9191" i="2"/>
  <c r="I9190" i="2"/>
  <c r="H9190" i="2"/>
  <c r="I9189" i="2"/>
  <c r="H9189" i="2"/>
  <c r="I9188" i="2"/>
  <c r="H9188" i="2"/>
  <c r="I9187" i="2"/>
  <c r="H9187" i="2"/>
  <c r="I9186" i="2"/>
  <c r="H9186" i="2"/>
  <c r="I9185" i="2"/>
  <c r="H9185" i="2"/>
  <c r="I9184" i="2"/>
  <c r="H9184" i="2"/>
  <c r="I9183" i="2"/>
  <c r="H9183" i="2"/>
  <c r="I9182" i="2"/>
  <c r="H9182" i="2"/>
  <c r="I9181" i="2"/>
  <c r="H9181" i="2"/>
  <c r="I9180" i="2"/>
  <c r="H9180" i="2"/>
  <c r="I9179" i="2"/>
  <c r="H9179" i="2"/>
  <c r="I9178" i="2"/>
  <c r="H9178" i="2"/>
  <c r="I9177" i="2"/>
  <c r="H9177" i="2"/>
  <c r="I9176" i="2"/>
  <c r="H9176" i="2"/>
  <c r="I9175" i="2"/>
  <c r="H9175" i="2"/>
  <c r="I9174" i="2"/>
  <c r="H9174" i="2"/>
  <c r="I9173" i="2"/>
  <c r="H9173" i="2"/>
  <c r="I9172" i="2"/>
  <c r="H9172" i="2"/>
  <c r="I9171" i="2"/>
  <c r="H9171" i="2"/>
  <c r="I9170" i="2"/>
  <c r="H9170" i="2"/>
  <c r="I9169" i="2"/>
  <c r="H9169" i="2"/>
  <c r="I9168" i="2"/>
  <c r="H9168" i="2"/>
  <c r="I9167" i="2"/>
  <c r="H9167" i="2"/>
  <c r="I9166" i="2"/>
  <c r="H9166" i="2"/>
  <c r="I9165" i="2"/>
  <c r="H9165" i="2"/>
  <c r="I9164" i="2"/>
  <c r="H9164" i="2"/>
  <c r="I9163" i="2"/>
  <c r="H9163" i="2"/>
  <c r="I9162" i="2"/>
  <c r="H9162" i="2"/>
  <c r="I9161" i="2"/>
  <c r="H9161" i="2"/>
  <c r="I9160" i="2"/>
  <c r="H9160" i="2"/>
  <c r="I9159" i="2"/>
  <c r="H9159" i="2"/>
  <c r="I9158" i="2"/>
  <c r="H9158" i="2"/>
  <c r="I9157" i="2"/>
  <c r="H9157" i="2"/>
  <c r="I9156" i="2"/>
  <c r="H9156" i="2"/>
  <c r="I9155" i="2"/>
  <c r="H9155" i="2"/>
  <c r="I9154" i="2"/>
  <c r="H9154" i="2"/>
  <c r="I9153" i="2"/>
  <c r="H9153" i="2"/>
  <c r="I9152" i="2"/>
  <c r="H9152" i="2"/>
  <c r="I9151" i="2"/>
  <c r="H9151" i="2"/>
  <c r="I9150" i="2"/>
  <c r="H9150" i="2"/>
  <c r="I9149" i="2"/>
  <c r="H9149" i="2"/>
  <c r="I9148" i="2"/>
  <c r="H9148" i="2"/>
  <c r="I9147" i="2"/>
  <c r="H9147" i="2"/>
  <c r="I9146" i="2"/>
  <c r="H9146" i="2"/>
  <c r="I9145" i="2"/>
  <c r="H9145" i="2"/>
  <c r="I9144" i="2"/>
  <c r="H9144" i="2"/>
  <c r="I9143" i="2"/>
  <c r="H9143" i="2"/>
  <c r="I9142" i="2"/>
  <c r="H9142" i="2"/>
  <c r="I9141" i="2"/>
  <c r="H9141" i="2"/>
  <c r="I9140" i="2"/>
  <c r="H9140" i="2"/>
  <c r="I9139" i="2"/>
  <c r="H9139" i="2"/>
  <c r="I9138" i="2"/>
  <c r="H9138" i="2"/>
  <c r="I9137" i="2"/>
  <c r="H9137" i="2"/>
  <c r="I9136" i="2"/>
  <c r="H9136" i="2"/>
  <c r="I9135" i="2"/>
  <c r="H9135" i="2"/>
  <c r="I9134" i="2"/>
  <c r="H9134" i="2"/>
  <c r="I9133" i="2"/>
  <c r="H9133" i="2"/>
  <c r="I9132" i="2"/>
  <c r="H9132" i="2"/>
  <c r="I9131" i="2"/>
  <c r="H9131" i="2"/>
  <c r="I9130" i="2"/>
  <c r="H9130" i="2"/>
  <c r="I9129" i="2"/>
  <c r="H9129" i="2"/>
  <c r="I9128" i="2"/>
  <c r="H9128" i="2"/>
  <c r="I9127" i="2"/>
  <c r="H9127" i="2"/>
  <c r="I9126" i="2"/>
  <c r="H9126" i="2"/>
  <c r="I9125" i="2"/>
  <c r="H9125" i="2"/>
  <c r="I9124" i="2"/>
  <c r="H9124" i="2"/>
  <c r="I9123" i="2"/>
  <c r="H9123" i="2"/>
  <c r="I9122" i="2"/>
  <c r="H9122" i="2"/>
  <c r="I9121" i="2"/>
  <c r="H9121" i="2"/>
  <c r="I9120" i="2"/>
  <c r="H9120" i="2"/>
  <c r="I9119" i="2"/>
  <c r="H9119" i="2"/>
  <c r="I9118" i="2"/>
  <c r="H9118" i="2"/>
  <c r="I9117" i="2"/>
  <c r="H9117" i="2"/>
  <c r="I9116" i="2"/>
  <c r="H9116" i="2"/>
  <c r="I9115" i="2"/>
  <c r="H9115" i="2"/>
  <c r="I9114" i="2"/>
  <c r="H9114" i="2"/>
  <c r="I9113" i="2"/>
  <c r="H9113" i="2"/>
  <c r="I9112" i="2"/>
  <c r="H9112" i="2"/>
  <c r="I9111" i="2"/>
  <c r="H9111" i="2"/>
  <c r="I9110" i="2"/>
  <c r="H9110" i="2"/>
  <c r="I9109" i="2"/>
  <c r="H9109" i="2"/>
  <c r="I9108" i="2"/>
  <c r="H9108" i="2"/>
  <c r="I9107" i="2"/>
  <c r="H9107" i="2"/>
  <c r="I9106" i="2"/>
  <c r="H9106" i="2"/>
  <c r="I9105" i="2"/>
  <c r="H9105" i="2"/>
  <c r="I9104" i="2"/>
  <c r="H9104" i="2"/>
  <c r="I9103" i="2"/>
  <c r="H9103" i="2"/>
  <c r="I9102" i="2"/>
  <c r="H9102" i="2"/>
  <c r="I9101" i="2"/>
  <c r="H9101" i="2"/>
  <c r="I9100" i="2"/>
  <c r="H9100" i="2"/>
  <c r="I9099" i="2"/>
  <c r="H9099" i="2"/>
  <c r="I9098" i="2"/>
  <c r="H9098" i="2"/>
  <c r="I9097" i="2"/>
  <c r="H9097" i="2"/>
  <c r="I9096" i="2"/>
  <c r="H9096" i="2"/>
  <c r="I9095" i="2"/>
  <c r="H9095" i="2"/>
  <c r="I9094" i="2"/>
  <c r="H9094" i="2"/>
  <c r="I9093" i="2"/>
  <c r="H9093" i="2"/>
  <c r="I9092" i="2"/>
  <c r="H9092" i="2"/>
  <c r="I9091" i="2"/>
  <c r="H9091" i="2"/>
  <c r="I9090" i="2"/>
  <c r="H9090" i="2"/>
  <c r="I9089" i="2"/>
  <c r="H9089" i="2"/>
  <c r="I9088" i="2"/>
  <c r="H9088" i="2"/>
  <c r="I9087" i="2"/>
  <c r="H9087" i="2"/>
  <c r="I9086" i="2"/>
  <c r="H9086" i="2"/>
  <c r="I9085" i="2"/>
  <c r="H9085" i="2"/>
  <c r="I9084" i="2"/>
  <c r="H9084" i="2"/>
  <c r="I9083" i="2"/>
  <c r="H9083" i="2"/>
  <c r="I9082" i="2"/>
  <c r="H9082" i="2"/>
  <c r="I9081" i="2"/>
  <c r="H9081" i="2"/>
  <c r="I9080" i="2"/>
  <c r="H9080" i="2"/>
  <c r="I9079" i="2"/>
  <c r="H9079" i="2"/>
  <c r="I9078" i="2"/>
  <c r="H9078" i="2"/>
  <c r="I9077" i="2"/>
  <c r="H9077" i="2"/>
  <c r="I9076" i="2"/>
  <c r="H9076" i="2"/>
  <c r="I9075" i="2"/>
  <c r="H9075" i="2"/>
  <c r="I9074" i="2"/>
  <c r="H9074" i="2"/>
  <c r="I9073" i="2"/>
  <c r="H9073" i="2"/>
  <c r="I9072" i="2"/>
  <c r="H9072" i="2"/>
  <c r="I9071" i="2"/>
  <c r="H9071" i="2"/>
  <c r="I9070" i="2"/>
  <c r="H9070" i="2"/>
  <c r="I9069" i="2"/>
  <c r="H9069" i="2"/>
  <c r="I9068" i="2"/>
  <c r="H9068" i="2"/>
  <c r="I9067" i="2"/>
  <c r="H9067" i="2"/>
  <c r="I9066" i="2"/>
  <c r="H9066" i="2"/>
  <c r="I9065" i="2"/>
  <c r="H9065" i="2"/>
  <c r="I9064" i="2"/>
  <c r="H9064" i="2"/>
  <c r="I9063" i="2"/>
  <c r="H9063" i="2"/>
  <c r="I9062" i="2"/>
  <c r="H9062" i="2"/>
  <c r="I9061" i="2"/>
  <c r="H9061" i="2"/>
  <c r="I9060" i="2"/>
  <c r="H9060" i="2"/>
  <c r="I9059" i="2"/>
  <c r="H9059" i="2"/>
  <c r="I9058" i="2"/>
  <c r="H9058" i="2"/>
  <c r="I9057" i="2"/>
  <c r="H9057" i="2"/>
  <c r="I9056" i="2"/>
  <c r="H9056" i="2"/>
  <c r="I9055" i="2"/>
  <c r="H9055" i="2"/>
  <c r="I9054" i="2"/>
  <c r="H9054" i="2"/>
  <c r="I9053" i="2"/>
  <c r="H9053" i="2"/>
  <c r="I9052" i="2"/>
  <c r="H9052" i="2"/>
  <c r="I9051" i="2"/>
  <c r="H9051" i="2"/>
  <c r="I9050" i="2"/>
  <c r="H9050" i="2"/>
  <c r="I9049" i="2"/>
  <c r="H9049" i="2"/>
  <c r="I9048" i="2"/>
  <c r="H9048" i="2"/>
  <c r="I9047" i="2"/>
  <c r="H9047" i="2"/>
  <c r="I9046" i="2"/>
  <c r="H9046" i="2"/>
  <c r="I9045" i="2"/>
  <c r="H9045" i="2"/>
  <c r="I9044" i="2"/>
  <c r="H9044" i="2"/>
  <c r="I9043" i="2"/>
  <c r="H9043" i="2"/>
  <c r="I9042" i="2"/>
  <c r="H9042" i="2"/>
  <c r="I9041" i="2"/>
  <c r="H9041" i="2"/>
  <c r="I9040" i="2"/>
  <c r="H9040" i="2"/>
  <c r="I9039" i="2"/>
  <c r="H9039" i="2"/>
  <c r="I9038" i="2"/>
  <c r="H9038" i="2"/>
  <c r="I9037" i="2"/>
  <c r="H9037" i="2"/>
  <c r="I9036" i="2"/>
  <c r="H9036" i="2"/>
  <c r="I9035" i="2"/>
  <c r="H9035" i="2"/>
  <c r="I9034" i="2"/>
  <c r="H9034" i="2"/>
  <c r="I9033" i="2"/>
  <c r="H9033" i="2"/>
  <c r="I9032" i="2"/>
  <c r="H9032" i="2"/>
  <c r="I9031" i="2"/>
  <c r="H9031" i="2"/>
  <c r="I9030" i="2"/>
  <c r="H9030" i="2"/>
  <c r="I9029" i="2"/>
  <c r="H9029" i="2"/>
  <c r="I9028" i="2"/>
  <c r="H9028" i="2"/>
  <c r="I9027" i="2"/>
  <c r="H9027" i="2"/>
  <c r="I9026" i="2"/>
  <c r="H9026" i="2"/>
  <c r="I9025" i="2"/>
  <c r="H9025" i="2"/>
  <c r="I9024" i="2"/>
  <c r="H9024" i="2"/>
  <c r="I9023" i="2"/>
  <c r="H9023" i="2"/>
  <c r="I9022" i="2"/>
  <c r="H9022" i="2"/>
  <c r="I9021" i="2"/>
  <c r="H9021" i="2"/>
  <c r="I9020" i="2"/>
  <c r="H9020" i="2"/>
  <c r="I9019" i="2"/>
  <c r="H9019" i="2"/>
  <c r="I9018" i="2"/>
  <c r="H9018" i="2"/>
  <c r="I9017" i="2"/>
  <c r="H9017" i="2"/>
  <c r="I9016" i="2"/>
  <c r="H9016" i="2"/>
  <c r="I9015" i="2"/>
  <c r="H9015" i="2"/>
  <c r="I9014" i="2"/>
  <c r="H9014" i="2"/>
  <c r="I9013" i="2"/>
  <c r="H9013" i="2"/>
  <c r="I9012" i="2"/>
  <c r="H9012" i="2"/>
  <c r="I9011" i="2"/>
  <c r="H9011" i="2"/>
  <c r="I9010" i="2"/>
  <c r="H9010" i="2"/>
  <c r="I9009" i="2"/>
  <c r="H9009" i="2"/>
  <c r="I9008" i="2"/>
  <c r="H9008" i="2"/>
  <c r="I9007" i="2"/>
  <c r="H9007" i="2"/>
  <c r="I9006" i="2"/>
  <c r="H9006" i="2"/>
  <c r="I9005" i="2"/>
  <c r="H9005" i="2"/>
  <c r="I9004" i="2"/>
  <c r="H9004" i="2"/>
  <c r="I9003" i="2"/>
  <c r="H9003" i="2"/>
  <c r="I9002" i="2"/>
  <c r="H9002" i="2"/>
  <c r="I9001" i="2"/>
  <c r="H9001" i="2"/>
  <c r="I9000" i="2"/>
  <c r="H9000" i="2"/>
  <c r="I8999" i="2"/>
  <c r="H8999" i="2"/>
  <c r="I8998" i="2"/>
  <c r="H8998" i="2"/>
  <c r="I8997" i="2"/>
  <c r="H8997" i="2"/>
  <c r="I8996" i="2"/>
  <c r="H8996" i="2"/>
  <c r="I8995" i="2"/>
  <c r="H8995" i="2"/>
  <c r="I8994" i="2"/>
  <c r="H8994" i="2"/>
  <c r="I8993" i="2"/>
  <c r="H8993" i="2"/>
  <c r="I8992" i="2"/>
  <c r="H8992" i="2"/>
  <c r="I8991" i="2"/>
  <c r="H8991" i="2"/>
  <c r="I8990" i="2"/>
  <c r="H8990" i="2"/>
  <c r="I8989" i="2"/>
  <c r="H8989" i="2"/>
  <c r="I8988" i="2"/>
  <c r="H8988" i="2"/>
  <c r="I8987" i="2"/>
  <c r="H8987" i="2"/>
  <c r="I8986" i="2"/>
  <c r="H8986" i="2"/>
  <c r="I8985" i="2"/>
  <c r="H8985" i="2"/>
  <c r="I8984" i="2"/>
  <c r="H8984" i="2"/>
  <c r="I8983" i="2"/>
  <c r="H8983" i="2"/>
  <c r="I8982" i="2"/>
  <c r="H8982" i="2"/>
  <c r="I8981" i="2"/>
  <c r="H8981" i="2"/>
  <c r="I8980" i="2"/>
  <c r="H8980" i="2"/>
  <c r="I8979" i="2"/>
  <c r="H8979" i="2"/>
  <c r="I8978" i="2"/>
  <c r="H8978" i="2"/>
  <c r="I8977" i="2"/>
  <c r="H8977" i="2"/>
  <c r="I8976" i="2"/>
  <c r="H8976" i="2"/>
  <c r="I8975" i="2"/>
  <c r="H8975" i="2"/>
  <c r="I8974" i="2"/>
  <c r="H8974" i="2"/>
  <c r="I8973" i="2"/>
  <c r="H8973" i="2"/>
  <c r="I8972" i="2"/>
  <c r="H8972" i="2"/>
  <c r="I8971" i="2"/>
  <c r="H8971" i="2"/>
  <c r="I8970" i="2"/>
  <c r="H8970" i="2"/>
  <c r="I8969" i="2"/>
  <c r="H8969" i="2"/>
  <c r="I8968" i="2"/>
  <c r="H8968" i="2"/>
  <c r="I8967" i="2"/>
  <c r="H8967" i="2"/>
  <c r="I8966" i="2"/>
  <c r="H8966" i="2"/>
  <c r="I8965" i="2"/>
  <c r="H8965" i="2"/>
  <c r="I8964" i="2"/>
  <c r="H8964" i="2"/>
  <c r="I8963" i="2"/>
  <c r="H8963" i="2"/>
  <c r="I8962" i="2"/>
  <c r="H8962" i="2"/>
  <c r="I8961" i="2"/>
  <c r="H8961" i="2"/>
  <c r="I8960" i="2"/>
  <c r="H8960" i="2"/>
  <c r="I8959" i="2"/>
  <c r="H8959" i="2"/>
  <c r="I8958" i="2"/>
  <c r="H8958" i="2"/>
  <c r="I8957" i="2"/>
  <c r="H8957" i="2"/>
  <c r="I8956" i="2"/>
  <c r="H8956" i="2"/>
  <c r="I8955" i="2"/>
  <c r="H8955" i="2"/>
  <c r="I8954" i="2"/>
  <c r="H8954" i="2"/>
  <c r="I8953" i="2"/>
  <c r="H8953" i="2"/>
  <c r="I8952" i="2"/>
  <c r="H8952" i="2"/>
  <c r="I8951" i="2"/>
  <c r="H8951" i="2"/>
  <c r="I8950" i="2"/>
  <c r="H8950" i="2"/>
  <c r="I8949" i="2"/>
  <c r="H8949" i="2"/>
  <c r="I8948" i="2"/>
  <c r="H8948" i="2"/>
  <c r="I8947" i="2"/>
  <c r="H8947" i="2"/>
  <c r="I8946" i="2"/>
  <c r="H8946" i="2"/>
  <c r="I8945" i="2"/>
  <c r="H8945" i="2"/>
  <c r="I8944" i="2"/>
  <c r="H8944" i="2"/>
  <c r="I8943" i="2"/>
  <c r="H8943" i="2"/>
  <c r="I8942" i="2"/>
  <c r="H8942" i="2"/>
  <c r="I8941" i="2"/>
  <c r="H8941" i="2"/>
  <c r="I8940" i="2"/>
  <c r="H8940" i="2"/>
  <c r="I8939" i="2"/>
  <c r="H8939" i="2"/>
  <c r="I8938" i="2"/>
  <c r="H8938" i="2"/>
  <c r="I8937" i="2"/>
  <c r="H8937" i="2"/>
  <c r="I8936" i="2"/>
  <c r="H8936" i="2"/>
  <c r="I8935" i="2"/>
  <c r="H8935" i="2"/>
  <c r="I8934" i="2"/>
  <c r="H8934" i="2"/>
  <c r="I8933" i="2"/>
  <c r="H8933" i="2"/>
  <c r="I8932" i="2"/>
  <c r="H8932" i="2"/>
  <c r="I8931" i="2"/>
  <c r="H8931" i="2"/>
  <c r="I8930" i="2"/>
  <c r="H8930" i="2"/>
  <c r="I8929" i="2"/>
  <c r="H8929" i="2"/>
  <c r="I8928" i="2"/>
  <c r="H8928" i="2"/>
  <c r="I8927" i="2"/>
  <c r="H8927" i="2"/>
  <c r="I8926" i="2"/>
  <c r="H8926" i="2"/>
  <c r="I8925" i="2"/>
  <c r="H8925" i="2"/>
  <c r="I8924" i="2"/>
  <c r="H8924" i="2"/>
  <c r="I8923" i="2"/>
  <c r="H8923" i="2"/>
  <c r="I8922" i="2"/>
  <c r="H8922" i="2"/>
  <c r="I8921" i="2"/>
  <c r="H8921" i="2"/>
  <c r="I8920" i="2"/>
  <c r="H8920" i="2"/>
  <c r="I8919" i="2"/>
  <c r="H8919" i="2"/>
  <c r="I8918" i="2"/>
  <c r="H8918" i="2"/>
  <c r="I8917" i="2"/>
  <c r="H8917" i="2"/>
  <c r="I8916" i="2"/>
  <c r="H8916" i="2"/>
  <c r="I8915" i="2"/>
  <c r="H8915" i="2"/>
  <c r="I8914" i="2"/>
  <c r="H8914" i="2"/>
  <c r="I8913" i="2"/>
  <c r="H8913" i="2"/>
  <c r="I8912" i="2"/>
  <c r="H8912" i="2"/>
  <c r="I8911" i="2"/>
  <c r="H8911" i="2"/>
  <c r="I8910" i="2"/>
  <c r="H8910" i="2"/>
  <c r="I8909" i="2"/>
  <c r="H8909" i="2"/>
  <c r="I8908" i="2"/>
  <c r="H8908" i="2"/>
  <c r="I8907" i="2"/>
  <c r="H8907" i="2"/>
  <c r="I8906" i="2"/>
  <c r="H8906" i="2"/>
  <c r="I8905" i="2"/>
  <c r="H8905" i="2"/>
  <c r="I8904" i="2"/>
  <c r="H8904" i="2"/>
  <c r="I8903" i="2"/>
  <c r="H8903" i="2"/>
  <c r="I8902" i="2"/>
  <c r="H8902" i="2"/>
  <c r="I8901" i="2"/>
  <c r="H8901" i="2"/>
  <c r="I8900" i="2"/>
  <c r="H8900" i="2"/>
  <c r="I8899" i="2"/>
  <c r="H8899" i="2"/>
  <c r="I8898" i="2"/>
  <c r="H8898" i="2"/>
  <c r="I8897" i="2"/>
  <c r="H8897" i="2"/>
  <c r="I8896" i="2"/>
  <c r="H8896" i="2"/>
  <c r="I8895" i="2"/>
  <c r="H8895" i="2"/>
  <c r="I8894" i="2"/>
  <c r="H8894" i="2"/>
  <c r="I8893" i="2"/>
  <c r="H8893" i="2"/>
  <c r="I8892" i="2"/>
  <c r="H8892" i="2"/>
  <c r="I8891" i="2"/>
  <c r="H8891" i="2"/>
  <c r="I8890" i="2"/>
  <c r="H8890" i="2"/>
  <c r="I8889" i="2"/>
  <c r="H8889" i="2"/>
  <c r="I8888" i="2"/>
  <c r="H8888" i="2"/>
  <c r="I8887" i="2"/>
  <c r="H8887" i="2"/>
  <c r="I8886" i="2"/>
  <c r="H8886" i="2"/>
  <c r="I8885" i="2"/>
  <c r="H8885" i="2"/>
  <c r="I8884" i="2"/>
  <c r="H8884" i="2"/>
  <c r="I8883" i="2"/>
  <c r="H8883" i="2"/>
  <c r="I8882" i="2"/>
  <c r="H8882" i="2"/>
  <c r="I8881" i="2"/>
  <c r="H8881" i="2"/>
  <c r="I8880" i="2"/>
  <c r="H8880" i="2"/>
  <c r="I8879" i="2"/>
  <c r="H8879" i="2"/>
  <c r="I8878" i="2"/>
  <c r="H8878" i="2"/>
  <c r="I8877" i="2"/>
  <c r="H8877" i="2"/>
  <c r="I8876" i="2"/>
  <c r="H8876" i="2"/>
  <c r="I8875" i="2"/>
  <c r="H8875" i="2"/>
  <c r="I8874" i="2"/>
  <c r="H8874" i="2"/>
  <c r="I8873" i="2"/>
  <c r="H8873" i="2"/>
  <c r="I8872" i="2"/>
  <c r="H8872" i="2"/>
  <c r="I8871" i="2"/>
  <c r="H8871" i="2"/>
  <c r="I8870" i="2"/>
  <c r="H8870" i="2"/>
  <c r="I8869" i="2"/>
  <c r="H8869" i="2"/>
  <c r="I8868" i="2"/>
  <c r="H8868" i="2"/>
  <c r="I8867" i="2"/>
  <c r="H8867" i="2"/>
  <c r="I8866" i="2"/>
  <c r="H8866" i="2"/>
  <c r="I8865" i="2"/>
  <c r="H8865" i="2"/>
  <c r="I8864" i="2"/>
  <c r="H8864" i="2"/>
  <c r="I8863" i="2"/>
  <c r="H8863" i="2"/>
  <c r="I8862" i="2"/>
  <c r="H8862" i="2"/>
  <c r="I8861" i="2"/>
  <c r="H8861" i="2"/>
  <c r="I8860" i="2"/>
  <c r="H8860" i="2"/>
  <c r="I8859" i="2"/>
  <c r="H8859" i="2"/>
  <c r="I8858" i="2"/>
  <c r="H8858" i="2"/>
  <c r="I8857" i="2"/>
  <c r="H8857" i="2"/>
  <c r="I8856" i="2"/>
  <c r="H8856" i="2"/>
  <c r="I8855" i="2"/>
  <c r="H8855" i="2"/>
  <c r="I8854" i="2"/>
  <c r="H8854" i="2"/>
  <c r="I8853" i="2"/>
  <c r="H8853" i="2"/>
  <c r="I8852" i="2"/>
  <c r="H8852" i="2"/>
  <c r="I8851" i="2"/>
  <c r="H8851" i="2"/>
  <c r="I8850" i="2"/>
  <c r="H8850" i="2"/>
  <c r="I8849" i="2"/>
  <c r="H8849" i="2"/>
  <c r="I8848" i="2"/>
  <c r="H8848" i="2"/>
  <c r="I8847" i="2"/>
  <c r="H8847" i="2"/>
  <c r="I8846" i="2"/>
  <c r="H8846" i="2"/>
  <c r="I8845" i="2"/>
  <c r="H8845" i="2"/>
  <c r="I8844" i="2"/>
  <c r="H8844" i="2"/>
  <c r="I8843" i="2"/>
  <c r="H8843" i="2"/>
  <c r="I8842" i="2"/>
  <c r="H8842" i="2"/>
  <c r="I8841" i="2"/>
  <c r="H8841" i="2"/>
  <c r="I8840" i="2"/>
  <c r="H8840" i="2"/>
  <c r="I8839" i="2"/>
  <c r="H8839" i="2"/>
  <c r="I8838" i="2"/>
  <c r="H8838" i="2"/>
  <c r="I8837" i="2"/>
  <c r="H8837" i="2"/>
  <c r="I8836" i="2"/>
  <c r="H8836" i="2"/>
  <c r="I8835" i="2"/>
  <c r="H8835" i="2"/>
  <c r="I8834" i="2"/>
  <c r="H8834" i="2"/>
  <c r="I8833" i="2"/>
  <c r="H8833" i="2"/>
  <c r="I8832" i="2"/>
  <c r="H8832" i="2"/>
  <c r="I8831" i="2"/>
  <c r="H8831" i="2"/>
  <c r="I8830" i="2"/>
  <c r="H8830" i="2"/>
  <c r="I8829" i="2"/>
  <c r="H8829" i="2"/>
  <c r="I8828" i="2"/>
  <c r="H8828" i="2"/>
  <c r="I8827" i="2"/>
  <c r="H8827" i="2"/>
  <c r="I8826" i="2"/>
  <c r="H8826" i="2"/>
  <c r="I8825" i="2"/>
  <c r="H8825" i="2"/>
  <c r="I8824" i="2"/>
  <c r="H8824" i="2"/>
  <c r="I8823" i="2"/>
  <c r="H8823" i="2"/>
  <c r="I8822" i="2"/>
  <c r="H8822" i="2"/>
  <c r="I8821" i="2"/>
  <c r="H8821" i="2"/>
  <c r="I8820" i="2"/>
  <c r="H8820" i="2"/>
  <c r="I8819" i="2"/>
  <c r="H8819" i="2"/>
  <c r="I8818" i="2"/>
  <c r="H8818" i="2"/>
  <c r="I8817" i="2"/>
  <c r="H8817" i="2"/>
  <c r="I8816" i="2"/>
  <c r="H8816" i="2"/>
  <c r="I8815" i="2"/>
  <c r="H8815" i="2"/>
  <c r="I8814" i="2"/>
  <c r="H8814" i="2"/>
  <c r="I8813" i="2"/>
  <c r="H8813" i="2"/>
  <c r="I8812" i="2"/>
  <c r="H8812" i="2"/>
  <c r="I8811" i="2"/>
  <c r="H8811" i="2"/>
  <c r="I8810" i="2"/>
  <c r="H8810" i="2"/>
  <c r="I8809" i="2"/>
  <c r="H8809" i="2"/>
  <c r="I8808" i="2"/>
  <c r="H8808" i="2"/>
  <c r="I8807" i="2"/>
  <c r="H8807" i="2"/>
  <c r="I8806" i="2"/>
  <c r="H8806" i="2"/>
  <c r="I8805" i="2"/>
  <c r="H8805" i="2"/>
  <c r="I8804" i="2"/>
  <c r="H8804" i="2"/>
  <c r="I8803" i="2"/>
  <c r="H8803" i="2"/>
  <c r="I8802" i="2"/>
  <c r="H8802" i="2"/>
  <c r="I8801" i="2"/>
  <c r="H8801" i="2"/>
  <c r="I8800" i="2"/>
  <c r="H8800" i="2"/>
  <c r="I8799" i="2"/>
  <c r="H8799" i="2"/>
  <c r="I8798" i="2"/>
  <c r="H8798" i="2"/>
  <c r="I8797" i="2"/>
  <c r="H8797" i="2"/>
  <c r="I8796" i="2"/>
  <c r="H8796" i="2"/>
  <c r="I8795" i="2"/>
  <c r="H8795" i="2"/>
  <c r="I8794" i="2"/>
  <c r="H8794" i="2"/>
  <c r="I8793" i="2"/>
  <c r="H8793" i="2"/>
  <c r="I8792" i="2"/>
  <c r="H8792" i="2"/>
  <c r="I8791" i="2"/>
  <c r="H8791" i="2"/>
  <c r="I8790" i="2"/>
  <c r="H8790" i="2"/>
  <c r="I8789" i="2"/>
  <c r="H8789" i="2"/>
  <c r="I8788" i="2"/>
  <c r="H8788" i="2"/>
  <c r="I8787" i="2"/>
  <c r="H8787" i="2"/>
  <c r="I8786" i="2"/>
  <c r="H8786" i="2"/>
  <c r="I8785" i="2"/>
  <c r="H8785" i="2"/>
  <c r="I8784" i="2"/>
  <c r="H8784" i="2"/>
  <c r="I8783" i="2"/>
  <c r="H8783" i="2"/>
  <c r="I8782" i="2"/>
  <c r="H8782" i="2"/>
  <c r="I8781" i="2"/>
  <c r="H8781" i="2"/>
  <c r="I8780" i="2"/>
  <c r="H8780" i="2"/>
  <c r="I8779" i="2"/>
  <c r="H8779" i="2"/>
  <c r="I8778" i="2"/>
  <c r="H8778" i="2"/>
  <c r="I8777" i="2"/>
  <c r="H8777" i="2"/>
  <c r="I8776" i="2"/>
  <c r="H8776" i="2"/>
  <c r="I8775" i="2"/>
  <c r="H8775" i="2"/>
  <c r="I8774" i="2"/>
  <c r="H8774" i="2"/>
  <c r="I8773" i="2"/>
  <c r="H8773" i="2"/>
  <c r="I8772" i="2"/>
  <c r="H8772" i="2"/>
  <c r="I8771" i="2"/>
  <c r="H8771" i="2"/>
  <c r="I8770" i="2"/>
  <c r="H8770" i="2"/>
  <c r="I8769" i="2"/>
  <c r="H8769" i="2"/>
  <c r="I8768" i="2"/>
  <c r="H8768" i="2"/>
  <c r="I8767" i="2"/>
  <c r="H8767" i="2"/>
  <c r="I8766" i="2"/>
  <c r="H8766" i="2"/>
  <c r="I8765" i="2"/>
  <c r="H8765" i="2"/>
  <c r="I8764" i="2"/>
  <c r="H8764" i="2"/>
  <c r="I8763" i="2"/>
  <c r="H8763" i="2"/>
  <c r="I8762" i="2"/>
  <c r="H8762" i="2"/>
  <c r="I8761" i="2"/>
  <c r="H8761" i="2"/>
  <c r="I8760" i="2"/>
  <c r="H8760" i="2"/>
  <c r="I8759" i="2"/>
  <c r="H8759" i="2"/>
  <c r="I8758" i="2"/>
  <c r="H8758" i="2"/>
  <c r="I8757" i="2"/>
  <c r="H8757" i="2"/>
  <c r="I8756" i="2"/>
  <c r="H8756" i="2"/>
  <c r="I8755" i="2"/>
  <c r="H8755" i="2"/>
  <c r="I8754" i="2"/>
  <c r="H8754" i="2"/>
  <c r="I8753" i="2"/>
  <c r="H8753" i="2"/>
  <c r="I8752" i="2"/>
  <c r="H8752" i="2"/>
  <c r="I8751" i="2"/>
  <c r="H8751" i="2"/>
  <c r="I8750" i="2"/>
  <c r="H8750" i="2"/>
  <c r="I8749" i="2"/>
  <c r="H8749" i="2"/>
  <c r="I8748" i="2"/>
  <c r="H8748" i="2"/>
  <c r="I8747" i="2"/>
  <c r="H8747" i="2"/>
  <c r="I8746" i="2"/>
  <c r="H8746" i="2"/>
  <c r="I8745" i="2"/>
  <c r="H8745" i="2"/>
  <c r="I8744" i="2"/>
  <c r="H8744" i="2"/>
  <c r="I8743" i="2"/>
  <c r="H8743" i="2"/>
  <c r="I8742" i="2"/>
  <c r="H8742" i="2"/>
  <c r="I8741" i="2"/>
  <c r="H8741" i="2"/>
  <c r="I8740" i="2"/>
  <c r="H8740" i="2"/>
  <c r="I8739" i="2"/>
  <c r="H8739" i="2"/>
  <c r="I8738" i="2"/>
  <c r="H8738" i="2"/>
  <c r="I8737" i="2"/>
  <c r="H8737" i="2"/>
  <c r="I8736" i="2"/>
  <c r="H8736" i="2"/>
  <c r="I8735" i="2"/>
  <c r="H8735" i="2"/>
  <c r="I8734" i="2"/>
  <c r="H8734" i="2"/>
  <c r="I8733" i="2"/>
  <c r="H8733" i="2"/>
  <c r="I8732" i="2"/>
  <c r="H8732" i="2"/>
  <c r="I8731" i="2"/>
  <c r="H8731" i="2"/>
  <c r="I8730" i="2"/>
  <c r="H8730" i="2"/>
  <c r="I8729" i="2"/>
  <c r="H8729" i="2"/>
  <c r="I8728" i="2"/>
  <c r="H8728" i="2"/>
  <c r="I8727" i="2"/>
  <c r="H8727" i="2"/>
  <c r="I8726" i="2"/>
  <c r="H8726" i="2"/>
  <c r="I8725" i="2"/>
  <c r="H8725" i="2"/>
  <c r="I8724" i="2"/>
  <c r="H8724" i="2"/>
  <c r="I8723" i="2"/>
  <c r="H8723" i="2"/>
  <c r="I8722" i="2"/>
  <c r="H8722" i="2"/>
  <c r="I8721" i="2"/>
  <c r="H8721" i="2"/>
  <c r="I8720" i="2"/>
  <c r="H8720" i="2"/>
  <c r="I8719" i="2"/>
  <c r="H8719" i="2"/>
  <c r="I8718" i="2"/>
  <c r="H8718" i="2"/>
  <c r="I8717" i="2"/>
  <c r="H8717" i="2"/>
  <c r="I8716" i="2"/>
  <c r="H8716" i="2"/>
  <c r="I8715" i="2"/>
  <c r="H8715" i="2"/>
  <c r="I8714" i="2"/>
  <c r="H8714" i="2"/>
  <c r="I8713" i="2"/>
  <c r="H8713" i="2"/>
  <c r="I8712" i="2"/>
  <c r="H8712" i="2"/>
  <c r="I8711" i="2"/>
  <c r="H8711" i="2"/>
  <c r="I8710" i="2"/>
  <c r="H8710" i="2"/>
  <c r="I8709" i="2"/>
  <c r="H8709" i="2"/>
  <c r="I8708" i="2"/>
  <c r="H8708" i="2"/>
  <c r="I8707" i="2"/>
  <c r="H8707" i="2"/>
  <c r="I8706" i="2"/>
  <c r="H8706" i="2"/>
  <c r="I8705" i="2"/>
  <c r="H8705" i="2"/>
  <c r="I8704" i="2"/>
  <c r="H8704" i="2"/>
  <c r="I8703" i="2"/>
  <c r="H8703" i="2"/>
  <c r="I8702" i="2"/>
  <c r="H8702" i="2"/>
  <c r="I8701" i="2"/>
  <c r="H8701" i="2"/>
  <c r="I8700" i="2"/>
  <c r="H8700" i="2"/>
  <c r="I8699" i="2"/>
  <c r="H8699" i="2"/>
  <c r="I8698" i="2"/>
  <c r="H8698" i="2"/>
  <c r="I8697" i="2"/>
  <c r="H8697" i="2"/>
  <c r="I8696" i="2"/>
  <c r="H8696" i="2"/>
  <c r="I8695" i="2"/>
  <c r="H8695" i="2"/>
  <c r="I8694" i="2"/>
  <c r="H8694" i="2"/>
  <c r="I8693" i="2"/>
  <c r="H8693" i="2"/>
  <c r="I8692" i="2"/>
  <c r="H8692" i="2"/>
  <c r="I8691" i="2"/>
  <c r="H8691" i="2"/>
  <c r="I8690" i="2"/>
  <c r="H8690" i="2"/>
  <c r="I8689" i="2"/>
  <c r="H8689" i="2"/>
  <c r="I8688" i="2"/>
  <c r="H8688" i="2"/>
  <c r="I8687" i="2"/>
  <c r="H8687" i="2"/>
  <c r="I8686" i="2"/>
  <c r="H8686" i="2"/>
  <c r="I8685" i="2"/>
  <c r="H8685" i="2"/>
  <c r="I8684" i="2"/>
  <c r="H8684" i="2"/>
  <c r="I8683" i="2"/>
  <c r="H8683" i="2"/>
  <c r="I8682" i="2"/>
  <c r="H8682" i="2"/>
  <c r="I8681" i="2"/>
  <c r="H8681" i="2"/>
  <c r="I8680" i="2"/>
  <c r="H8680" i="2"/>
  <c r="I8679" i="2"/>
  <c r="H8679" i="2"/>
  <c r="I8678" i="2"/>
  <c r="H8678" i="2"/>
  <c r="I8677" i="2"/>
  <c r="H8677" i="2"/>
  <c r="I8676" i="2"/>
  <c r="H8676" i="2"/>
  <c r="I8675" i="2"/>
  <c r="H8675" i="2"/>
  <c r="I8674" i="2"/>
  <c r="H8674" i="2"/>
  <c r="I8673" i="2"/>
  <c r="H8673" i="2"/>
  <c r="I8672" i="2"/>
  <c r="H8672" i="2"/>
  <c r="I8671" i="2"/>
  <c r="H8671" i="2"/>
  <c r="I8670" i="2"/>
  <c r="H8670" i="2"/>
  <c r="I8669" i="2"/>
  <c r="H8669" i="2"/>
  <c r="I8668" i="2"/>
  <c r="H8668" i="2"/>
  <c r="I8667" i="2"/>
  <c r="H8667" i="2"/>
  <c r="I8666" i="2"/>
  <c r="H8666" i="2"/>
  <c r="I8665" i="2"/>
  <c r="H8665" i="2"/>
  <c r="I8664" i="2"/>
  <c r="H8664" i="2"/>
  <c r="I8663" i="2"/>
  <c r="H8663" i="2"/>
  <c r="I8662" i="2"/>
  <c r="H8662" i="2"/>
  <c r="I8661" i="2"/>
  <c r="H8661" i="2"/>
  <c r="I8660" i="2"/>
  <c r="H8660" i="2"/>
  <c r="I8659" i="2"/>
  <c r="H8659" i="2"/>
  <c r="I8658" i="2"/>
  <c r="H8658" i="2"/>
  <c r="I8657" i="2"/>
  <c r="H8657" i="2"/>
  <c r="I8656" i="2"/>
  <c r="H8656" i="2"/>
  <c r="I8655" i="2"/>
  <c r="H8655" i="2"/>
  <c r="I8654" i="2"/>
  <c r="H8654" i="2"/>
  <c r="I8653" i="2"/>
  <c r="H8653" i="2"/>
  <c r="I8652" i="2"/>
  <c r="H8652" i="2"/>
  <c r="I8651" i="2"/>
  <c r="H8651" i="2"/>
  <c r="I8650" i="2"/>
  <c r="H8650" i="2"/>
  <c r="I8649" i="2"/>
  <c r="H8649" i="2"/>
  <c r="I8648" i="2"/>
  <c r="H8648" i="2"/>
  <c r="I8647" i="2"/>
  <c r="H8647" i="2"/>
  <c r="I8646" i="2"/>
  <c r="H8646" i="2"/>
  <c r="I8645" i="2"/>
  <c r="H8645" i="2"/>
  <c r="I8644" i="2"/>
  <c r="H8644" i="2"/>
  <c r="I8643" i="2"/>
  <c r="H8643" i="2"/>
  <c r="I8642" i="2"/>
  <c r="H8642" i="2"/>
  <c r="I8641" i="2"/>
  <c r="H8641" i="2"/>
  <c r="I8640" i="2"/>
  <c r="H8640" i="2"/>
  <c r="I8639" i="2"/>
  <c r="H8639" i="2"/>
  <c r="I8638" i="2"/>
  <c r="H8638" i="2"/>
  <c r="I8637" i="2"/>
  <c r="H8637" i="2"/>
  <c r="I8636" i="2"/>
  <c r="H8636" i="2"/>
  <c r="I8635" i="2"/>
  <c r="H8635" i="2"/>
  <c r="I8634" i="2"/>
  <c r="H8634" i="2"/>
  <c r="I8633" i="2"/>
  <c r="H8633" i="2"/>
  <c r="I8632" i="2"/>
  <c r="H8632" i="2"/>
  <c r="I8631" i="2"/>
  <c r="H8631" i="2"/>
  <c r="I8630" i="2"/>
  <c r="H8630" i="2"/>
  <c r="I8629" i="2"/>
  <c r="H8629" i="2"/>
  <c r="I8628" i="2"/>
  <c r="H8628" i="2"/>
  <c r="I8627" i="2"/>
  <c r="H8627" i="2"/>
  <c r="I8626" i="2"/>
  <c r="H8626" i="2"/>
  <c r="I8625" i="2"/>
  <c r="H8625" i="2"/>
  <c r="I8624" i="2"/>
  <c r="H8624" i="2"/>
  <c r="I8623" i="2"/>
  <c r="H8623" i="2"/>
  <c r="I8622" i="2"/>
  <c r="H8622" i="2"/>
  <c r="I8621" i="2"/>
  <c r="H8621" i="2"/>
  <c r="I8620" i="2"/>
  <c r="H8620" i="2"/>
  <c r="I8619" i="2"/>
  <c r="H8619" i="2"/>
  <c r="I8618" i="2"/>
  <c r="H8618" i="2"/>
  <c r="I8617" i="2"/>
  <c r="H8617" i="2"/>
  <c r="I8616" i="2"/>
  <c r="H8616" i="2"/>
  <c r="I8615" i="2"/>
  <c r="H8615" i="2"/>
  <c r="I8614" i="2"/>
  <c r="H8614" i="2"/>
  <c r="I8613" i="2"/>
  <c r="H8613" i="2"/>
  <c r="I8612" i="2"/>
  <c r="H8612" i="2"/>
  <c r="I8611" i="2"/>
  <c r="H8611" i="2"/>
  <c r="I8610" i="2"/>
  <c r="H8610" i="2"/>
  <c r="I8609" i="2"/>
  <c r="H8609" i="2"/>
  <c r="I8608" i="2"/>
  <c r="H8608" i="2"/>
  <c r="I8607" i="2"/>
  <c r="H8607" i="2"/>
  <c r="I8606" i="2"/>
  <c r="H8606" i="2"/>
  <c r="I8605" i="2"/>
  <c r="H8605" i="2"/>
  <c r="I8604" i="2"/>
  <c r="H8604" i="2"/>
  <c r="I8603" i="2"/>
  <c r="H8603" i="2"/>
  <c r="I8602" i="2"/>
  <c r="H8602" i="2"/>
  <c r="I8601" i="2"/>
  <c r="H8601" i="2"/>
  <c r="I8600" i="2"/>
  <c r="H8600" i="2"/>
  <c r="I8599" i="2"/>
  <c r="H8599" i="2"/>
  <c r="I8598" i="2"/>
  <c r="H8598" i="2"/>
  <c r="I8597" i="2"/>
  <c r="H8597" i="2"/>
  <c r="I8596" i="2"/>
  <c r="H8596" i="2"/>
  <c r="I8595" i="2"/>
  <c r="H8595" i="2"/>
  <c r="I8594" i="2"/>
  <c r="H8594" i="2"/>
  <c r="I8593" i="2"/>
  <c r="H8593" i="2"/>
  <c r="I8592" i="2"/>
  <c r="H8592" i="2"/>
  <c r="I8591" i="2"/>
  <c r="H8591" i="2"/>
  <c r="I8590" i="2"/>
  <c r="H8590" i="2"/>
  <c r="I8589" i="2"/>
  <c r="H8589" i="2"/>
  <c r="I8588" i="2"/>
  <c r="H8588" i="2"/>
  <c r="I8587" i="2"/>
  <c r="H8587" i="2"/>
  <c r="I8586" i="2"/>
  <c r="H8586" i="2"/>
  <c r="I8585" i="2"/>
  <c r="H8585" i="2"/>
  <c r="I8584" i="2"/>
  <c r="H8584" i="2"/>
  <c r="I8583" i="2"/>
  <c r="H8583" i="2"/>
  <c r="I8582" i="2"/>
  <c r="H8582" i="2"/>
  <c r="I8581" i="2"/>
  <c r="H8581" i="2"/>
  <c r="I8580" i="2"/>
  <c r="H8580" i="2"/>
  <c r="I8579" i="2"/>
  <c r="H8579" i="2"/>
  <c r="I8578" i="2"/>
  <c r="H8578" i="2"/>
  <c r="I8577" i="2"/>
  <c r="H8577" i="2"/>
  <c r="I8576" i="2"/>
  <c r="H8576" i="2"/>
  <c r="I8575" i="2"/>
  <c r="H8575" i="2"/>
  <c r="I8574" i="2"/>
  <c r="H8574" i="2"/>
  <c r="I8573" i="2"/>
  <c r="H8573" i="2"/>
  <c r="I8572" i="2"/>
  <c r="H8572" i="2"/>
  <c r="I8571" i="2"/>
  <c r="H8571" i="2"/>
  <c r="I8570" i="2"/>
  <c r="H8570" i="2"/>
  <c r="I8569" i="2"/>
  <c r="H8569" i="2"/>
  <c r="I8568" i="2"/>
  <c r="H8568" i="2"/>
  <c r="I8567" i="2"/>
  <c r="H8567" i="2"/>
  <c r="I8566" i="2"/>
  <c r="H8566" i="2"/>
  <c r="I8565" i="2"/>
  <c r="H8565" i="2"/>
  <c r="I8564" i="2"/>
  <c r="H8564" i="2"/>
  <c r="I8563" i="2"/>
  <c r="H8563" i="2"/>
  <c r="I8562" i="2"/>
  <c r="H8562" i="2"/>
  <c r="I8561" i="2"/>
  <c r="H8561" i="2"/>
  <c r="I8560" i="2"/>
  <c r="H8560" i="2"/>
  <c r="I8559" i="2"/>
  <c r="H8559" i="2"/>
  <c r="I8558" i="2"/>
  <c r="H8558" i="2"/>
  <c r="I8557" i="2"/>
  <c r="H8557" i="2"/>
  <c r="I8556" i="2"/>
  <c r="H8556" i="2"/>
  <c r="I8555" i="2"/>
  <c r="H8555" i="2"/>
  <c r="I8554" i="2"/>
  <c r="H8554" i="2"/>
  <c r="I8553" i="2"/>
  <c r="H8553" i="2"/>
  <c r="I8552" i="2"/>
  <c r="H8552" i="2"/>
  <c r="I8551" i="2"/>
  <c r="H8551" i="2"/>
  <c r="I8550" i="2"/>
  <c r="H8550" i="2"/>
  <c r="I8549" i="2"/>
  <c r="H8549" i="2"/>
  <c r="I8548" i="2"/>
  <c r="H8548" i="2"/>
  <c r="I8547" i="2"/>
  <c r="H8547" i="2"/>
  <c r="I8546" i="2"/>
  <c r="H8546" i="2"/>
  <c r="I8545" i="2"/>
  <c r="H8545" i="2"/>
  <c r="I8544" i="2"/>
  <c r="H8544" i="2"/>
  <c r="I8543" i="2"/>
  <c r="H8543" i="2"/>
  <c r="I8542" i="2"/>
  <c r="H8542" i="2"/>
  <c r="I8541" i="2"/>
  <c r="H8541" i="2"/>
  <c r="I8540" i="2"/>
  <c r="H8540" i="2"/>
  <c r="I8539" i="2"/>
  <c r="H8539" i="2"/>
  <c r="I8538" i="2"/>
  <c r="H8538" i="2"/>
  <c r="I8537" i="2"/>
  <c r="H8537" i="2"/>
  <c r="I8536" i="2"/>
  <c r="H8536" i="2"/>
  <c r="I8535" i="2"/>
  <c r="H8535" i="2"/>
  <c r="I8534" i="2"/>
  <c r="H8534" i="2"/>
  <c r="I8533" i="2"/>
  <c r="H8533" i="2"/>
  <c r="I8532" i="2"/>
  <c r="H8532" i="2"/>
  <c r="I8531" i="2"/>
  <c r="H8531" i="2"/>
  <c r="I8530" i="2"/>
  <c r="H8530" i="2"/>
  <c r="I8529" i="2"/>
  <c r="H8529" i="2"/>
  <c r="I8528" i="2"/>
  <c r="H8528" i="2"/>
  <c r="I8527" i="2"/>
  <c r="H8527" i="2"/>
  <c r="I8526" i="2"/>
  <c r="H8526" i="2"/>
  <c r="I8525" i="2"/>
  <c r="H8525" i="2"/>
  <c r="I8524" i="2"/>
  <c r="H8524" i="2"/>
  <c r="I8523" i="2"/>
  <c r="H8523" i="2"/>
  <c r="I8522" i="2"/>
  <c r="H8522" i="2"/>
  <c r="I8521" i="2"/>
  <c r="H8521" i="2"/>
  <c r="I8520" i="2"/>
  <c r="H8520" i="2"/>
  <c r="I8519" i="2"/>
  <c r="H8519" i="2"/>
  <c r="I8518" i="2"/>
  <c r="H8518" i="2"/>
  <c r="I8517" i="2"/>
  <c r="H8517" i="2"/>
  <c r="I8516" i="2"/>
  <c r="H8516" i="2"/>
  <c r="I8515" i="2"/>
  <c r="H8515" i="2"/>
  <c r="I8514" i="2"/>
  <c r="H8514" i="2"/>
  <c r="I8513" i="2"/>
  <c r="H8513" i="2"/>
  <c r="I8512" i="2"/>
  <c r="H8512" i="2"/>
  <c r="I8511" i="2"/>
  <c r="H8511" i="2"/>
  <c r="I8510" i="2"/>
  <c r="H8510" i="2"/>
  <c r="I8509" i="2"/>
  <c r="H8509" i="2"/>
  <c r="I8508" i="2"/>
  <c r="H8508" i="2"/>
  <c r="I8507" i="2"/>
  <c r="H8507" i="2"/>
  <c r="I8506" i="2"/>
  <c r="H8506" i="2"/>
  <c r="I8505" i="2"/>
  <c r="H8505" i="2"/>
  <c r="I8504" i="2"/>
  <c r="H8504" i="2"/>
  <c r="I8503" i="2"/>
  <c r="H8503" i="2"/>
  <c r="I8502" i="2"/>
  <c r="H8502" i="2"/>
  <c r="I8501" i="2"/>
  <c r="H8501" i="2"/>
  <c r="I8500" i="2"/>
  <c r="H8500" i="2"/>
  <c r="I8499" i="2"/>
  <c r="H8499" i="2"/>
  <c r="I8498" i="2"/>
  <c r="H8498" i="2"/>
  <c r="I8497" i="2"/>
  <c r="H8497" i="2"/>
  <c r="I8496" i="2"/>
  <c r="H8496" i="2"/>
  <c r="I8495" i="2"/>
  <c r="H8495" i="2"/>
  <c r="I8494" i="2"/>
  <c r="H8494" i="2"/>
  <c r="I8493" i="2"/>
  <c r="H8493" i="2"/>
  <c r="I8492" i="2"/>
  <c r="H8492" i="2"/>
  <c r="I8491" i="2"/>
  <c r="H8491" i="2"/>
  <c r="I8490" i="2"/>
  <c r="H8490" i="2"/>
  <c r="I8489" i="2"/>
  <c r="H8489" i="2"/>
  <c r="I8488" i="2"/>
  <c r="H8488" i="2"/>
  <c r="I8487" i="2"/>
  <c r="H8487" i="2"/>
  <c r="I8486" i="2"/>
  <c r="H8486" i="2"/>
  <c r="I8485" i="2"/>
  <c r="H8485" i="2"/>
  <c r="I8484" i="2"/>
  <c r="H8484" i="2"/>
  <c r="I8483" i="2"/>
  <c r="H8483" i="2"/>
  <c r="I8482" i="2"/>
  <c r="H8482" i="2"/>
  <c r="I8481" i="2"/>
  <c r="H8481" i="2"/>
  <c r="I8480" i="2"/>
  <c r="H8480" i="2"/>
  <c r="I8479" i="2"/>
  <c r="H8479" i="2"/>
  <c r="I8478" i="2"/>
  <c r="H8478" i="2"/>
  <c r="I8477" i="2"/>
  <c r="H8477" i="2"/>
  <c r="I8476" i="2"/>
  <c r="H8476" i="2"/>
  <c r="I8475" i="2"/>
  <c r="H8475" i="2"/>
  <c r="I8474" i="2"/>
  <c r="H8474" i="2"/>
  <c r="I8473" i="2"/>
  <c r="H8473" i="2"/>
  <c r="I8472" i="2"/>
  <c r="H8472" i="2"/>
  <c r="I8471" i="2"/>
  <c r="H8471" i="2"/>
  <c r="I8470" i="2"/>
  <c r="H8470" i="2"/>
  <c r="I8469" i="2"/>
  <c r="H8469" i="2"/>
  <c r="I8468" i="2"/>
  <c r="H8468" i="2"/>
  <c r="I8467" i="2"/>
  <c r="H8467" i="2"/>
  <c r="I8466" i="2"/>
  <c r="H8466" i="2"/>
  <c r="I8465" i="2"/>
  <c r="H8465" i="2"/>
  <c r="I8464" i="2"/>
  <c r="H8464" i="2"/>
  <c r="I8463" i="2"/>
  <c r="H8463" i="2"/>
  <c r="I8462" i="2"/>
  <c r="H8462" i="2"/>
  <c r="I8461" i="2"/>
  <c r="H8461" i="2"/>
  <c r="I8460" i="2"/>
  <c r="H8460" i="2"/>
  <c r="I8459" i="2"/>
  <c r="H8459" i="2"/>
  <c r="I8458" i="2"/>
  <c r="H8458" i="2"/>
  <c r="I8457" i="2"/>
  <c r="H8457" i="2"/>
  <c r="I8456" i="2"/>
  <c r="H8456" i="2"/>
  <c r="I8455" i="2"/>
  <c r="H8455" i="2"/>
  <c r="I8454" i="2"/>
  <c r="H8454" i="2"/>
  <c r="I8453" i="2"/>
  <c r="H8453" i="2"/>
  <c r="I8452" i="2"/>
  <c r="H8452" i="2"/>
  <c r="I8451" i="2"/>
  <c r="H8451" i="2"/>
  <c r="I8450" i="2"/>
  <c r="H8450" i="2"/>
  <c r="I8449" i="2"/>
  <c r="H8449" i="2"/>
  <c r="I8448" i="2"/>
  <c r="H8448" i="2"/>
  <c r="I8447" i="2"/>
  <c r="H8447" i="2"/>
  <c r="I8446" i="2"/>
  <c r="H8446" i="2"/>
  <c r="I8445" i="2"/>
  <c r="H8445" i="2"/>
  <c r="I8444" i="2"/>
  <c r="H8444" i="2"/>
  <c r="I8443" i="2"/>
  <c r="H8443" i="2"/>
  <c r="I8442" i="2"/>
  <c r="H8442" i="2"/>
  <c r="I8441" i="2"/>
  <c r="H8441" i="2"/>
  <c r="I8440" i="2"/>
  <c r="H8440" i="2"/>
  <c r="I8439" i="2"/>
  <c r="H8439" i="2"/>
  <c r="I8438" i="2"/>
  <c r="H8438" i="2"/>
  <c r="I8437" i="2"/>
  <c r="H8437" i="2"/>
  <c r="I8436" i="2"/>
  <c r="H8436" i="2"/>
  <c r="I8435" i="2"/>
  <c r="H8435" i="2"/>
  <c r="I8434" i="2"/>
  <c r="H8434" i="2"/>
  <c r="I8433" i="2"/>
  <c r="H8433" i="2"/>
  <c r="I8432" i="2"/>
  <c r="H8432" i="2"/>
  <c r="I8431" i="2"/>
  <c r="H8431" i="2"/>
  <c r="I8430" i="2"/>
  <c r="H8430" i="2"/>
  <c r="I8429" i="2"/>
  <c r="H8429" i="2"/>
  <c r="I8428" i="2"/>
  <c r="H8428" i="2"/>
  <c r="I8427" i="2"/>
  <c r="H8427" i="2"/>
  <c r="I8426" i="2"/>
  <c r="H8426" i="2"/>
  <c r="I8425" i="2"/>
  <c r="H8425" i="2"/>
  <c r="I8424" i="2"/>
  <c r="H8424" i="2"/>
  <c r="I8423" i="2"/>
  <c r="H8423" i="2"/>
  <c r="I8422" i="2"/>
  <c r="H8422" i="2"/>
  <c r="I8421" i="2"/>
  <c r="H8421" i="2"/>
  <c r="I8420" i="2"/>
  <c r="H8420" i="2"/>
  <c r="I8419" i="2"/>
  <c r="H8419" i="2"/>
  <c r="I8418" i="2"/>
  <c r="H8418" i="2"/>
  <c r="I8417" i="2"/>
  <c r="H8417" i="2"/>
  <c r="I8416" i="2"/>
  <c r="H8416" i="2"/>
  <c r="I8415" i="2"/>
  <c r="H8415" i="2"/>
  <c r="I8414" i="2"/>
  <c r="H8414" i="2"/>
  <c r="I8413" i="2"/>
  <c r="H8413" i="2"/>
  <c r="I8412" i="2"/>
  <c r="H8412" i="2"/>
  <c r="I8411" i="2"/>
  <c r="H8411" i="2"/>
  <c r="I8410" i="2"/>
  <c r="H8410" i="2"/>
  <c r="I8409" i="2"/>
  <c r="H8409" i="2"/>
  <c r="I8408" i="2"/>
  <c r="H8408" i="2"/>
  <c r="I8407" i="2"/>
  <c r="H8407" i="2"/>
  <c r="I8406" i="2"/>
  <c r="H8406" i="2"/>
  <c r="I8405" i="2"/>
  <c r="H8405" i="2"/>
  <c r="I8404" i="2"/>
  <c r="H8404" i="2"/>
  <c r="I8403" i="2"/>
  <c r="H8403" i="2"/>
  <c r="I8402" i="2"/>
  <c r="H8402" i="2"/>
  <c r="I8401" i="2"/>
  <c r="H8401" i="2"/>
  <c r="I8400" i="2"/>
  <c r="H8400" i="2"/>
  <c r="I8399" i="2"/>
  <c r="H8399" i="2"/>
  <c r="I8398" i="2"/>
  <c r="H8398" i="2"/>
  <c r="I8397" i="2"/>
  <c r="H8397" i="2"/>
  <c r="I8396" i="2"/>
  <c r="H8396" i="2"/>
  <c r="I8395" i="2"/>
  <c r="H8395" i="2"/>
  <c r="I8394" i="2"/>
  <c r="H8394" i="2"/>
  <c r="I8393" i="2"/>
  <c r="H8393" i="2"/>
  <c r="I8392" i="2"/>
  <c r="H8392" i="2"/>
  <c r="I8391" i="2"/>
  <c r="H8391" i="2"/>
  <c r="I8390" i="2"/>
  <c r="H8390" i="2"/>
  <c r="I8389" i="2"/>
  <c r="H8389" i="2"/>
  <c r="I8388" i="2"/>
  <c r="H8388" i="2"/>
  <c r="I8387" i="2"/>
  <c r="H8387" i="2"/>
  <c r="I8386" i="2"/>
  <c r="H8386" i="2"/>
  <c r="I8385" i="2"/>
  <c r="H8385" i="2"/>
  <c r="I8384" i="2"/>
  <c r="H8384" i="2"/>
  <c r="I8383" i="2"/>
  <c r="H8383" i="2"/>
  <c r="I8382" i="2"/>
  <c r="H8382" i="2"/>
  <c r="I8381" i="2"/>
  <c r="H8381" i="2"/>
  <c r="I8380" i="2"/>
  <c r="H8380" i="2"/>
  <c r="I8379" i="2"/>
  <c r="H8379" i="2"/>
  <c r="I8378" i="2"/>
  <c r="H8378" i="2"/>
  <c r="I8377" i="2"/>
  <c r="H8377" i="2"/>
  <c r="I8376" i="2"/>
  <c r="H8376" i="2"/>
  <c r="I8375" i="2"/>
  <c r="H8375" i="2"/>
  <c r="I8374" i="2"/>
  <c r="H8374" i="2"/>
  <c r="I8373" i="2"/>
  <c r="H8373" i="2"/>
  <c r="I8372" i="2"/>
  <c r="H8372" i="2"/>
  <c r="I8371" i="2"/>
  <c r="H8371" i="2"/>
  <c r="I8370" i="2"/>
  <c r="H8370" i="2"/>
  <c r="I8369" i="2"/>
  <c r="H8369" i="2"/>
  <c r="I8368" i="2"/>
  <c r="H8368" i="2"/>
  <c r="I8367" i="2"/>
  <c r="H8367" i="2"/>
  <c r="I8366" i="2"/>
  <c r="H8366" i="2"/>
  <c r="I8365" i="2"/>
  <c r="H8365" i="2"/>
  <c r="I8364" i="2"/>
  <c r="H8364" i="2"/>
  <c r="I8363" i="2"/>
  <c r="H8363" i="2"/>
  <c r="I8362" i="2"/>
  <c r="H8362" i="2"/>
  <c r="I8361" i="2"/>
  <c r="H8361" i="2"/>
  <c r="I8360" i="2"/>
  <c r="H8360" i="2"/>
  <c r="I8359" i="2"/>
  <c r="H8359" i="2"/>
  <c r="I8358" i="2"/>
  <c r="H8358" i="2"/>
  <c r="I8357" i="2"/>
  <c r="H8357" i="2"/>
  <c r="I8356" i="2"/>
  <c r="H8356" i="2"/>
  <c r="I8355" i="2"/>
  <c r="H8355" i="2"/>
  <c r="I8354" i="2"/>
  <c r="H8354" i="2"/>
  <c r="I8353" i="2"/>
  <c r="H8353" i="2"/>
  <c r="I8352" i="2"/>
  <c r="H8352" i="2"/>
  <c r="I8351" i="2"/>
  <c r="H8351" i="2"/>
  <c r="I8350" i="2"/>
  <c r="H8350" i="2"/>
  <c r="I8349" i="2"/>
  <c r="H8349" i="2"/>
  <c r="I8348" i="2"/>
  <c r="H8348" i="2"/>
  <c r="I8347" i="2"/>
  <c r="H8347" i="2"/>
  <c r="I8346" i="2"/>
  <c r="H8346" i="2"/>
  <c r="I8345" i="2"/>
  <c r="H8345" i="2"/>
  <c r="I8344" i="2"/>
  <c r="H8344" i="2"/>
  <c r="I8343" i="2"/>
  <c r="H8343" i="2"/>
  <c r="I8342" i="2"/>
  <c r="H8342" i="2"/>
  <c r="I8341" i="2"/>
  <c r="H8341" i="2"/>
  <c r="I8340" i="2"/>
  <c r="H8340" i="2"/>
  <c r="I8339" i="2"/>
  <c r="H8339" i="2"/>
  <c r="I8338" i="2"/>
  <c r="H8338" i="2"/>
  <c r="I8337" i="2"/>
  <c r="H8337" i="2"/>
  <c r="I8336" i="2"/>
  <c r="H8336" i="2"/>
  <c r="I8335" i="2"/>
  <c r="H8335" i="2"/>
  <c r="I8334" i="2"/>
  <c r="H8334" i="2"/>
  <c r="I8333" i="2"/>
  <c r="H8333" i="2"/>
  <c r="I8332" i="2"/>
  <c r="H8332" i="2"/>
  <c r="I8331" i="2"/>
  <c r="H8331" i="2"/>
  <c r="I8330" i="2"/>
  <c r="H8330" i="2"/>
  <c r="I8329" i="2"/>
  <c r="H8329" i="2"/>
  <c r="I8328" i="2"/>
  <c r="H8328" i="2"/>
  <c r="I8327" i="2"/>
  <c r="H8327" i="2"/>
  <c r="I8326" i="2"/>
  <c r="H8326" i="2"/>
  <c r="I8325" i="2"/>
  <c r="H8325" i="2"/>
  <c r="I8324" i="2"/>
  <c r="H8324" i="2"/>
  <c r="I8323" i="2"/>
  <c r="H8323" i="2"/>
  <c r="I8322" i="2"/>
  <c r="H8322" i="2"/>
  <c r="I8321" i="2"/>
  <c r="H8321" i="2"/>
  <c r="I8320" i="2"/>
  <c r="H8320" i="2"/>
  <c r="I8319" i="2"/>
  <c r="H8319" i="2"/>
  <c r="I8318" i="2"/>
  <c r="H8318" i="2"/>
  <c r="I8317" i="2"/>
  <c r="H8317" i="2"/>
  <c r="I8316" i="2"/>
  <c r="H8316" i="2"/>
  <c r="I8315" i="2"/>
  <c r="H8315" i="2"/>
  <c r="I8314" i="2"/>
  <c r="H8314" i="2"/>
  <c r="I8313" i="2"/>
  <c r="H8313" i="2"/>
  <c r="I8312" i="2"/>
  <c r="H8312" i="2"/>
  <c r="I8311" i="2"/>
  <c r="H8311" i="2"/>
  <c r="I8310" i="2"/>
  <c r="H8310" i="2"/>
  <c r="I8309" i="2"/>
  <c r="H8309" i="2"/>
  <c r="I8308" i="2"/>
  <c r="H8308" i="2"/>
  <c r="I8307" i="2"/>
  <c r="H8307" i="2"/>
  <c r="I8306" i="2"/>
  <c r="H8306" i="2"/>
  <c r="I8305" i="2"/>
  <c r="H8305" i="2"/>
  <c r="I8304" i="2"/>
  <c r="H8304" i="2"/>
  <c r="I8303" i="2"/>
  <c r="H8303" i="2"/>
  <c r="I8302" i="2"/>
  <c r="H8302" i="2"/>
  <c r="I8301" i="2"/>
  <c r="H8301" i="2"/>
  <c r="I8300" i="2"/>
  <c r="H8300" i="2"/>
  <c r="I8299" i="2"/>
  <c r="H8299" i="2"/>
  <c r="I8298" i="2"/>
  <c r="H8298" i="2"/>
  <c r="I8297" i="2"/>
  <c r="H8297" i="2"/>
  <c r="I8296" i="2"/>
  <c r="H8296" i="2"/>
  <c r="I8295" i="2"/>
  <c r="H8295" i="2"/>
  <c r="I8294" i="2"/>
  <c r="H8294" i="2"/>
  <c r="I8293" i="2"/>
  <c r="H8293" i="2"/>
  <c r="I8292" i="2"/>
  <c r="H8292" i="2"/>
  <c r="I8291" i="2"/>
  <c r="H8291" i="2"/>
  <c r="I8290" i="2"/>
  <c r="H8290" i="2"/>
  <c r="I8289" i="2"/>
  <c r="H8289" i="2"/>
  <c r="I8288" i="2"/>
  <c r="H8288" i="2"/>
  <c r="I8287" i="2"/>
  <c r="H8287" i="2"/>
  <c r="I8286" i="2"/>
  <c r="H8286" i="2"/>
  <c r="I8285" i="2"/>
  <c r="H8285" i="2"/>
  <c r="I8284" i="2"/>
  <c r="H8284" i="2"/>
  <c r="I8283" i="2"/>
  <c r="H8283" i="2"/>
  <c r="I8282" i="2"/>
  <c r="H8282" i="2"/>
  <c r="I8281" i="2"/>
  <c r="H8281" i="2"/>
  <c r="I8280" i="2"/>
  <c r="H8280" i="2"/>
  <c r="I8279" i="2"/>
  <c r="H8279" i="2"/>
  <c r="I8278" i="2"/>
  <c r="H8278" i="2"/>
  <c r="I8277" i="2"/>
  <c r="H8277" i="2"/>
  <c r="I8276" i="2"/>
  <c r="H8276" i="2"/>
  <c r="I8275" i="2"/>
  <c r="H8275" i="2"/>
  <c r="I8274" i="2"/>
  <c r="H8274" i="2"/>
  <c r="I8273" i="2"/>
  <c r="H8273" i="2"/>
  <c r="I8272" i="2"/>
  <c r="H8272" i="2"/>
  <c r="I8271" i="2"/>
  <c r="H8271" i="2"/>
  <c r="I8270" i="2"/>
  <c r="H8270" i="2"/>
  <c r="I8269" i="2"/>
  <c r="H8269" i="2"/>
  <c r="I8268" i="2"/>
  <c r="H8268" i="2"/>
  <c r="I8267" i="2"/>
  <c r="H8267" i="2"/>
  <c r="I8266" i="2"/>
  <c r="H8266" i="2"/>
  <c r="I8265" i="2"/>
  <c r="H8265" i="2"/>
  <c r="I8264" i="2"/>
  <c r="H8264" i="2"/>
  <c r="I8263" i="2"/>
  <c r="H8263" i="2"/>
  <c r="I8262" i="2"/>
  <c r="H8262" i="2"/>
  <c r="I8261" i="2"/>
  <c r="H8261" i="2"/>
  <c r="I8260" i="2"/>
  <c r="H8260" i="2"/>
  <c r="I8259" i="2"/>
  <c r="H8259" i="2"/>
  <c r="I8258" i="2"/>
  <c r="H8258" i="2"/>
  <c r="I8257" i="2"/>
  <c r="H8257" i="2"/>
  <c r="I8256" i="2"/>
  <c r="H8256" i="2"/>
  <c r="I8255" i="2"/>
  <c r="H8255" i="2"/>
  <c r="I8254" i="2"/>
  <c r="H8254" i="2"/>
  <c r="I8253" i="2"/>
  <c r="H8253" i="2"/>
  <c r="I8252" i="2"/>
  <c r="H8252" i="2"/>
  <c r="I8251" i="2"/>
  <c r="H8251" i="2"/>
  <c r="I8250" i="2"/>
  <c r="H8250" i="2"/>
  <c r="I8249" i="2"/>
  <c r="H8249" i="2"/>
  <c r="I8248" i="2"/>
  <c r="H8248" i="2"/>
  <c r="I8247" i="2"/>
  <c r="H8247" i="2"/>
  <c r="I8246" i="2"/>
  <c r="H8246" i="2"/>
  <c r="I8245" i="2"/>
  <c r="H8245" i="2"/>
  <c r="I8244" i="2"/>
  <c r="H8244" i="2"/>
  <c r="I8243" i="2"/>
  <c r="H8243" i="2"/>
  <c r="I8242" i="2"/>
  <c r="H8242" i="2"/>
  <c r="I8241" i="2"/>
  <c r="H8241" i="2"/>
  <c r="I8240" i="2"/>
  <c r="H8240" i="2"/>
  <c r="I8239" i="2"/>
  <c r="H8239" i="2"/>
  <c r="I8238" i="2"/>
  <c r="H8238" i="2"/>
  <c r="I8237" i="2"/>
  <c r="H8237" i="2"/>
  <c r="I8236" i="2"/>
  <c r="H8236" i="2"/>
  <c r="I8235" i="2"/>
  <c r="H8235" i="2"/>
  <c r="I8234" i="2"/>
  <c r="H8234" i="2"/>
  <c r="I8233" i="2"/>
  <c r="H8233" i="2"/>
  <c r="I8232" i="2"/>
  <c r="H8232" i="2"/>
  <c r="I8231" i="2"/>
  <c r="H8231" i="2"/>
  <c r="I8230" i="2"/>
  <c r="H8230" i="2"/>
  <c r="I8229" i="2"/>
  <c r="H8229" i="2"/>
  <c r="I8228" i="2"/>
  <c r="H8228" i="2"/>
  <c r="I8227" i="2"/>
  <c r="H8227" i="2"/>
  <c r="I8226" i="2"/>
  <c r="H8226" i="2"/>
  <c r="I8225" i="2"/>
  <c r="H8225" i="2"/>
  <c r="I8224" i="2"/>
  <c r="H8224" i="2"/>
  <c r="I8223" i="2"/>
  <c r="H8223" i="2"/>
  <c r="I8222" i="2"/>
  <c r="H8222" i="2"/>
  <c r="I8221" i="2"/>
  <c r="H8221" i="2"/>
  <c r="I8220" i="2"/>
  <c r="H8220" i="2"/>
  <c r="I8219" i="2"/>
  <c r="H8219" i="2"/>
  <c r="I8218" i="2"/>
  <c r="H8218" i="2"/>
  <c r="I8217" i="2"/>
  <c r="H8217" i="2"/>
  <c r="I8216" i="2"/>
  <c r="H8216" i="2"/>
  <c r="I8215" i="2"/>
  <c r="H8215" i="2"/>
  <c r="I8214" i="2"/>
  <c r="H8214" i="2"/>
  <c r="I8213" i="2"/>
  <c r="H8213" i="2"/>
  <c r="I8212" i="2"/>
  <c r="H8212" i="2"/>
  <c r="I8211" i="2"/>
  <c r="H8211" i="2"/>
  <c r="I8210" i="2"/>
  <c r="H8210" i="2"/>
  <c r="I8209" i="2"/>
  <c r="H8209" i="2"/>
  <c r="I8208" i="2"/>
  <c r="H8208" i="2"/>
  <c r="I8207" i="2"/>
  <c r="H8207" i="2"/>
  <c r="I8206" i="2"/>
  <c r="H8206" i="2"/>
  <c r="I8205" i="2"/>
  <c r="H8205" i="2"/>
  <c r="I8204" i="2"/>
  <c r="H8204" i="2"/>
  <c r="I8203" i="2"/>
  <c r="H8203" i="2"/>
  <c r="I8202" i="2"/>
  <c r="H8202" i="2"/>
  <c r="I8201" i="2"/>
  <c r="H8201" i="2"/>
  <c r="I8200" i="2"/>
  <c r="H8200" i="2"/>
  <c r="I8199" i="2"/>
  <c r="H8199" i="2"/>
  <c r="I8198" i="2"/>
  <c r="H8198" i="2"/>
  <c r="I8197" i="2"/>
  <c r="H8197" i="2"/>
  <c r="I8196" i="2"/>
  <c r="H8196" i="2"/>
  <c r="I8195" i="2"/>
  <c r="H8195" i="2"/>
  <c r="I8194" i="2"/>
  <c r="H8194" i="2"/>
  <c r="I8193" i="2"/>
  <c r="H8193" i="2"/>
  <c r="I8192" i="2"/>
  <c r="H8192" i="2"/>
  <c r="I8191" i="2"/>
  <c r="H8191" i="2"/>
  <c r="I8190" i="2"/>
  <c r="H8190" i="2"/>
  <c r="I8189" i="2"/>
  <c r="H8189" i="2"/>
  <c r="I8188" i="2"/>
  <c r="H8188" i="2"/>
  <c r="I8187" i="2"/>
  <c r="H8187" i="2"/>
  <c r="I8186" i="2"/>
  <c r="H8186" i="2"/>
  <c r="I8185" i="2"/>
  <c r="H8185" i="2"/>
  <c r="I8184" i="2"/>
  <c r="H8184" i="2"/>
  <c r="I8183" i="2"/>
  <c r="H8183" i="2"/>
  <c r="I8182" i="2"/>
  <c r="H8182" i="2"/>
  <c r="I8181" i="2"/>
  <c r="H8181" i="2"/>
  <c r="I8180" i="2"/>
  <c r="H8180" i="2"/>
  <c r="I8179" i="2"/>
  <c r="H8179" i="2"/>
  <c r="I8178" i="2"/>
  <c r="H8178" i="2"/>
  <c r="I8177" i="2"/>
  <c r="H8177" i="2"/>
  <c r="I8176" i="2"/>
  <c r="H8176" i="2"/>
  <c r="I8175" i="2"/>
  <c r="H8175" i="2"/>
  <c r="I8174" i="2"/>
  <c r="H8174" i="2"/>
  <c r="I8173" i="2"/>
  <c r="H8173" i="2"/>
  <c r="I8172" i="2"/>
  <c r="H8172" i="2"/>
  <c r="I8171" i="2"/>
  <c r="H8171" i="2"/>
  <c r="I8170" i="2"/>
  <c r="H8170" i="2"/>
  <c r="I8169" i="2"/>
  <c r="H8169" i="2"/>
  <c r="I8168" i="2"/>
  <c r="H8168" i="2"/>
  <c r="I8167" i="2"/>
  <c r="H8167" i="2"/>
  <c r="I8166" i="2"/>
  <c r="H8166" i="2"/>
  <c r="I8165" i="2"/>
  <c r="H8165" i="2"/>
  <c r="I8164" i="2"/>
  <c r="H8164" i="2"/>
  <c r="I8163" i="2"/>
  <c r="H8163" i="2"/>
  <c r="I8162" i="2"/>
  <c r="H8162" i="2"/>
  <c r="I8161" i="2"/>
  <c r="H8161" i="2"/>
  <c r="I8160" i="2"/>
  <c r="H8160" i="2"/>
  <c r="I8159" i="2"/>
  <c r="H8159" i="2"/>
  <c r="I8158" i="2"/>
  <c r="H8158" i="2"/>
  <c r="I8157" i="2"/>
  <c r="H8157" i="2"/>
  <c r="I8156" i="2"/>
  <c r="H8156" i="2"/>
  <c r="I8155" i="2"/>
  <c r="H8155" i="2"/>
  <c r="I8154" i="2"/>
  <c r="H8154" i="2"/>
  <c r="I8153" i="2"/>
  <c r="H8153" i="2"/>
  <c r="I8152" i="2"/>
  <c r="H8152" i="2"/>
  <c r="I8151" i="2"/>
  <c r="H8151" i="2"/>
  <c r="I8150" i="2"/>
  <c r="H8150" i="2"/>
  <c r="I8149" i="2"/>
  <c r="H8149" i="2"/>
  <c r="I8148" i="2"/>
  <c r="H8148" i="2"/>
  <c r="I8147" i="2"/>
  <c r="H8147" i="2"/>
  <c r="I8146" i="2"/>
  <c r="H8146" i="2"/>
  <c r="I8145" i="2"/>
  <c r="H8145" i="2"/>
  <c r="I8144" i="2"/>
  <c r="H8144" i="2"/>
  <c r="I8143" i="2"/>
  <c r="H8143" i="2"/>
  <c r="I8142" i="2"/>
  <c r="H8142" i="2"/>
  <c r="I8141" i="2"/>
  <c r="H8141" i="2"/>
  <c r="I8140" i="2"/>
  <c r="H8140" i="2"/>
  <c r="I8139" i="2"/>
  <c r="H8139" i="2"/>
  <c r="I8138" i="2"/>
  <c r="H8138" i="2"/>
  <c r="I8137" i="2"/>
  <c r="H8137" i="2"/>
  <c r="I8136" i="2"/>
  <c r="H8136" i="2"/>
  <c r="I8135" i="2"/>
  <c r="H8135" i="2"/>
  <c r="I8134" i="2"/>
  <c r="H8134" i="2"/>
  <c r="I8133" i="2"/>
  <c r="H8133" i="2"/>
  <c r="I8132" i="2"/>
  <c r="H8132" i="2"/>
  <c r="I8131" i="2"/>
  <c r="H8131" i="2"/>
  <c r="I8130" i="2"/>
  <c r="H8130" i="2"/>
  <c r="I8129" i="2"/>
  <c r="H8129" i="2"/>
  <c r="I8128" i="2"/>
  <c r="H8128" i="2"/>
  <c r="I8127" i="2"/>
  <c r="H8127" i="2"/>
  <c r="I8126" i="2"/>
  <c r="H8126" i="2"/>
  <c r="I8125" i="2"/>
  <c r="H8125" i="2"/>
  <c r="I8124" i="2"/>
  <c r="H8124" i="2"/>
  <c r="I8123" i="2"/>
  <c r="H8123" i="2"/>
  <c r="I8122" i="2"/>
  <c r="H8122" i="2"/>
  <c r="I8121" i="2"/>
  <c r="H8121" i="2"/>
  <c r="I8120" i="2"/>
  <c r="H8120" i="2"/>
  <c r="I8119" i="2"/>
  <c r="H8119" i="2"/>
  <c r="I8118" i="2"/>
  <c r="H8118" i="2"/>
  <c r="I8117" i="2"/>
  <c r="H8117" i="2"/>
  <c r="I8116" i="2"/>
  <c r="H8116" i="2"/>
  <c r="I8115" i="2"/>
  <c r="H8115" i="2"/>
  <c r="I8114" i="2"/>
  <c r="H8114" i="2"/>
  <c r="I8113" i="2"/>
  <c r="H8113" i="2"/>
  <c r="I8112" i="2"/>
  <c r="H8112" i="2"/>
  <c r="I8111" i="2"/>
  <c r="H8111" i="2"/>
  <c r="I8110" i="2"/>
  <c r="H8110" i="2"/>
  <c r="I8109" i="2"/>
  <c r="H8109" i="2"/>
  <c r="I8108" i="2"/>
  <c r="H8108" i="2"/>
  <c r="I8107" i="2"/>
  <c r="H8107" i="2"/>
  <c r="I8106" i="2"/>
  <c r="H8106" i="2"/>
  <c r="I8105" i="2"/>
  <c r="H8105" i="2"/>
  <c r="I8104" i="2"/>
  <c r="H8104" i="2"/>
  <c r="I8103" i="2"/>
  <c r="H8103" i="2"/>
  <c r="I8102" i="2"/>
  <c r="H8102" i="2"/>
  <c r="I8101" i="2"/>
  <c r="H8101" i="2"/>
  <c r="I8100" i="2"/>
  <c r="H8100" i="2"/>
  <c r="I8099" i="2"/>
  <c r="H8099" i="2"/>
  <c r="I8098" i="2"/>
  <c r="H8098" i="2"/>
  <c r="I8097" i="2"/>
  <c r="H8097" i="2"/>
  <c r="I8096" i="2"/>
  <c r="H8096" i="2"/>
  <c r="I8095" i="2"/>
  <c r="H8095" i="2"/>
  <c r="I8094" i="2"/>
  <c r="H8094" i="2"/>
  <c r="I8093" i="2"/>
  <c r="H8093" i="2"/>
  <c r="I8092" i="2"/>
  <c r="H8092" i="2"/>
  <c r="I8091" i="2"/>
  <c r="H8091" i="2"/>
  <c r="I8090" i="2"/>
  <c r="H8090" i="2"/>
  <c r="I8089" i="2"/>
  <c r="H8089" i="2"/>
  <c r="I8088" i="2"/>
  <c r="H8088" i="2"/>
  <c r="I8087" i="2"/>
  <c r="H8087" i="2"/>
  <c r="I8086" i="2"/>
  <c r="H8086" i="2"/>
  <c r="I8085" i="2"/>
  <c r="H8085" i="2"/>
  <c r="I8084" i="2"/>
  <c r="H8084" i="2"/>
  <c r="I8083" i="2"/>
  <c r="H8083" i="2"/>
  <c r="I8082" i="2"/>
  <c r="H8082" i="2"/>
  <c r="I8081" i="2"/>
  <c r="H8081" i="2"/>
  <c r="I8080" i="2"/>
  <c r="H8080" i="2"/>
  <c r="I8079" i="2"/>
  <c r="H8079" i="2"/>
  <c r="I8078" i="2"/>
  <c r="H8078" i="2"/>
  <c r="I8077" i="2"/>
  <c r="H8077" i="2"/>
  <c r="I8076" i="2"/>
  <c r="H8076" i="2"/>
  <c r="I8075" i="2"/>
  <c r="H8075" i="2"/>
  <c r="I8074" i="2"/>
  <c r="H8074" i="2"/>
  <c r="I8073" i="2"/>
  <c r="H8073" i="2"/>
  <c r="I8072" i="2"/>
  <c r="H8072" i="2"/>
  <c r="I8071" i="2"/>
  <c r="H8071" i="2"/>
  <c r="I8070" i="2"/>
  <c r="H8070" i="2"/>
  <c r="I8069" i="2"/>
  <c r="H8069" i="2"/>
  <c r="I8068" i="2"/>
  <c r="H8068" i="2"/>
  <c r="I8067" i="2"/>
  <c r="H8067" i="2"/>
  <c r="I8066" i="2"/>
  <c r="H8066" i="2"/>
  <c r="I8065" i="2"/>
  <c r="H8065" i="2"/>
  <c r="I8064" i="2"/>
  <c r="H8064" i="2"/>
  <c r="I8063" i="2"/>
  <c r="H8063" i="2"/>
  <c r="I8062" i="2"/>
  <c r="H8062" i="2"/>
  <c r="I8061" i="2"/>
  <c r="H8061" i="2"/>
  <c r="I8060" i="2"/>
  <c r="H8060" i="2"/>
  <c r="I8059" i="2"/>
  <c r="H8059" i="2"/>
  <c r="I8058" i="2"/>
  <c r="H8058" i="2"/>
  <c r="I8057" i="2"/>
  <c r="H8057" i="2"/>
  <c r="I8056" i="2"/>
  <c r="H8056" i="2"/>
  <c r="I8055" i="2"/>
  <c r="H8055" i="2"/>
  <c r="I8054" i="2"/>
  <c r="H8054" i="2"/>
  <c r="I8053" i="2"/>
  <c r="H8053" i="2"/>
  <c r="I8052" i="2"/>
  <c r="H8052" i="2"/>
  <c r="I8051" i="2"/>
  <c r="H8051" i="2"/>
  <c r="I8050" i="2"/>
  <c r="H8050" i="2"/>
  <c r="I8049" i="2"/>
  <c r="H8049" i="2"/>
  <c r="I8048" i="2"/>
  <c r="H8048" i="2"/>
  <c r="I8047" i="2"/>
  <c r="H8047" i="2"/>
  <c r="I8046" i="2"/>
  <c r="H8046" i="2"/>
  <c r="I8045" i="2"/>
  <c r="H8045" i="2"/>
  <c r="I8044" i="2"/>
  <c r="H8044" i="2"/>
  <c r="I8043" i="2"/>
  <c r="H8043" i="2"/>
  <c r="I8042" i="2"/>
  <c r="H8042" i="2"/>
  <c r="I8041" i="2"/>
  <c r="H8041" i="2"/>
  <c r="I8040" i="2"/>
  <c r="H8040" i="2"/>
  <c r="I8039" i="2"/>
  <c r="H8039" i="2"/>
  <c r="I8038" i="2"/>
  <c r="H8038" i="2"/>
  <c r="I8037" i="2"/>
  <c r="H8037" i="2"/>
  <c r="I8036" i="2"/>
  <c r="H8036" i="2"/>
  <c r="I8035" i="2"/>
  <c r="H8035" i="2"/>
  <c r="I8034" i="2"/>
  <c r="H8034" i="2"/>
  <c r="I8033" i="2"/>
  <c r="H8033" i="2"/>
  <c r="I8032" i="2"/>
  <c r="H8032" i="2"/>
  <c r="I8031" i="2"/>
  <c r="H8031" i="2"/>
  <c r="I8030" i="2"/>
  <c r="H8030" i="2"/>
  <c r="I8029" i="2"/>
  <c r="H8029" i="2"/>
  <c r="I8028" i="2"/>
  <c r="H8028" i="2"/>
  <c r="I8027" i="2"/>
  <c r="H8027" i="2"/>
  <c r="I8026" i="2"/>
  <c r="H8026" i="2"/>
  <c r="I8025" i="2"/>
  <c r="H8025" i="2"/>
  <c r="I8024" i="2"/>
  <c r="H8024" i="2"/>
  <c r="I8023" i="2"/>
  <c r="H8023" i="2"/>
  <c r="I8022" i="2"/>
  <c r="H8022" i="2"/>
  <c r="I8021" i="2"/>
  <c r="H8021" i="2"/>
  <c r="I8020" i="2"/>
  <c r="H8020" i="2"/>
  <c r="I8019" i="2"/>
  <c r="H8019" i="2"/>
  <c r="I8018" i="2"/>
  <c r="H8018" i="2"/>
  <c r="I8017" i="2"/>
  <c r="H8017" i="2"/>
  <c r="I8016" i="2"/>
  <c r="H8016" i="2"/>
  <c r="I8015" i="2"/>
  <c r="H8015" i="2"/>
  <c r="I8014" i="2"/>
  <c r="H8014" i="2"/>
  <c r="I8013" i="2"/>
  <c r="H8013" i="2"/>
  <c r="I8012" i="2"/>
  <c r="H8012" i="2"/>
  <c r="I8011" i="2"/>
  <c r="H8011" i="2"/>
  <c r="I8010" i="2"/>
  <c r="H8010" i="2"/>
  <c r="I8009" i="2"/>
  <c r="H8009" i="2"/>
  <c r="I8008" i="2"/>
  <c r="H8008" i="2"/>
  <c r="I8007" i="2"/>
  <c r="H8007" i="2"/>
  <c r="I8006" i="2"/>
  <c r="H8006" i="2"/>
  <c r="I8005" i="2"/>
  <c r="H8005" i="2"/>
  <c r="I8004" i="2"/>
  <c r="H8004" i="2"/>
  <c r="I8003" i="2"/>
  <c r="H8003" i="2"/>
  <c r="I8002" i="2"/>
  <c r="H8002" i="2"/>
  <c r="I8001" i="2"/>
  <c r="H8001" i="2"/>
  <c r="I8000" i="2"/>
  <c r="H8000" i="2"/>
  <c r="I7999" i="2"/>
  <c r="H7999" i="2"/>
  <c r="I7998" i="2"/>
  <c r="H7998" i="2"/>
  <c r="I7997" i="2"/>
  <c r="H7997" i="2"/>
  <c r="I7996" i="2"/>
  <c r="H7996" i="2"/>
  <c r="I7995" i="2"/>
  <c r="H7995" i="2"/>
  <c r="I7994" i="2"/>
  <c r="H7994" i="2"/>
  <c r="I7993" i="2"/>
  <c r="H7993" i="2"/>
  <c r="I7992" i="2"/>
  <c r="H7992" i="2"/>
  <c r="I7991" i="2"/>
  <c r="H7991" i="2"/>
  <c r="I7990" i="2"/>
  <c r="H7990" i="2"/>
  <c r="I7989" i="2"/>
  <c r="H7989" i="2"/>
  <c r="I7988" i="2"/>
  <c r="H7988" i="2"/>
  <c r="I7987" i="2"/>
  <c r="H7987" i="2"/>
  <c r="I7986" i="2"/>
  <c r="H7986" i="2"/>
  <c r="I7985" i="2"/>
  <c r="H7985" i="2"/>
  <c r="I7984" i="2"/>
  <c r="H7984" i="2"/>
  <c r="I7983" i="2"/>
  <c r="H7983" i="2"/>
  <c r="I7982" i="2"/>
  <c r="H7982" i="2"/>
  <c r="I7981" i="2"/>
  <c r="H7981" i="2"/>
  <c r="I7980" i="2"/>
  <c r="H7980" i="2"/>
  <c r="I7979" i="2"/>
  <c r="H7979" i="2"/>
  <c r="I7978" i="2"/>
  <c r="H7978" i="2"/>
  <c r="I7977" i="2"/>
  <c r="H7977" i="2"/>
  <c r="I7976" i="2"/>
  <c r="H7976" i="2"/>
  <c r="I7975" i="2"/>
  <c r="H7975" i="2"/>
  <c r="I7974" i="2"/>
  <c r="H7974" i="2"/>
  <c r="I7973" i="2"/>
  <c r="H7973" i="2"/>
  <c r="I7972" i="2"/>
  <c r="H7972" i="2"/>
  <c r="I7971" i="2"/>
  <c r="H7971" i="2"/>
  <c r="I7970" i="2"/>
  <c r="H7970" i="2"/>
  <c r="I7969" i="2"/>
  <c r="H7969" i="2"/>
  <c r="I7968" i="2"/>
  <c r="H7968" i="2"/>
  <c r="I7967" i="2"/>
  <c r="H7967" i="2"/>
  <c r="I7966" i="2"/>
  <c r="H7966" i="2"/>
  <c r="I7965" i="2"/>
  <c r="H7965" i="2"/>
  <c r="I7964" i="2"/>
  <c r="H7964" i="2"/>
  <c r="I7963" i="2"/>
  <c r="H7963" i="2"/>
  <c r="I7962" i="2"/>
  <c r="H7962" i="2"/>
  <c r="I7961" i="2"/>
  <c r="H7961" i="2"/>
  <c r="I7960" i="2"/>
  <c r="H7960" i="2"/>
  <c r="I7959" i="2"/>
  <c r="H7959" i="2"/>
  <c r="I7958" i="2"/>
  <c r="H7958" i="2"/>
  <c r="I7957" i="2"/>
  <c r="H7957" i="2"/>
  <c r="I7956" i="2"/>
  <c r="H7956" i="2"/>
  <c r="I7955" i="2"/>
  <c r="H7955" i="2"/>
  <c r="I7954" i="2"/>
  <c r="H7954" i="2"/>
  <c r="I7953" i="2"/>
  <c r="H7953" i="2"/>
  <c r="I7952" i="2"/>
  <c r="H7952" i="2"/>
  <c r="I7951" i="2"/>
  <c r="H7951" i="2"/>
  <c r="I7950" i="2"/>
  <c r="H7950" i="2"/>
  <c r="I7949" i="2"/>
  <c r="H7949" i="2"/>
  <c r="I7948" i="2"/>
  <c r="H7948" i="2"/>
  <c r="I7947" i="2"/>
  <c r="H7947" i="2"/>
  <c r="I7946" i="2"/>
  <c r="H7946" i="2"/>
  <c r="I7945" i="2"/>
  <c r="H7945" i="2"/>
  <c r="I7944" i="2"/>
  <c r="H7944" i="2"/>
  <c r="I7943" i="2"/>
  <c r="H7943" i="2"/>
  <c r="I7942" i="2"/>
  <c r="H7942" i="2"/>
  <c r="I7941" i="2"/>
  <c r="H7941" i="2"/>
  <c r="I7940" i="2"/>
  <c r="H7940" i="2"/>
  <c r="I7939" i="2"/>
  <c r="H7939" i="2"/>
  <c r="I7938" i="2"/>
  <c r="H7938" i="2"/>
  <c r="I7937" i="2"/>
  <c r="H7937" i="2"/>
  <c r="I7936" i="2"/>
  <c r="H7936" i="2"/>
  <c r="I7935" i="2"/>
  <c r="H7935" i="2"/>
  <c r="I7934" i="2"/>
  <c r="H7934" i="2"/>
  <c r="I7933" i="2"/>
  <c r="H7933" i="2"/>
  <c r="I7932" i="2"/>
  <c r="H7932" i="2"/>
  <c r="I7931" i="2"/>
  <c r="H7931" i="2"/>
  <c r="I7930" i="2"/>
  <c r="H7930" i="2"/>
  <c r="I7929" i="2"/>
  <c r="H7929" i="2"/>
  <c r="I7928" i="2"/>
  <c r="H7928" i="2"/>
  <c r="I7927" i="2"/>
  <c r="H7927" i="2"/>
  <c r="I7926" i="2"/>
  <c r="H7926" i="2"/>
  <c r="I7925" i="2"/>
  <c r="H7925" i="2"/>
  <c r="I7924" i="2"/>
  <c r="H7924" i="2"/>
  <c r="I7923" i="2"/>
  <c r="H7923" i="2"/>
  <c r="I7922" i="2"/>
  <c r="H7922" i="2"/>
  <c r="I7921" i="2"/>
  <c r="H7921" i="2"/>
  <c r="I7920" i="2"/>
  <c r="H7920" i="2"/>
  <c r="I7919" i="2"/>
  <c r="H7919" i="2"/>
  <c r="I7918" i="2"/>
  <c r="H7918" i="2"/>
  <c r="I7917" i="2"/>
  <c r="H7917" i="2"/>
  <c r="I7916" i="2"/>
  <c r="H7916" i="2"/>
  <c r="I7915" i="2"/>
  <c r="H7915" i="2"/>
  <c r="I7914" i="2"/>
  <c r="H7914" i="2"/>
  <c r="I7913" i="2"/>
  <c r="H7913" i="2"/>
  <c r="I7912" i="2"/>
  <c r="H7912" i="2"/>
  <c r="I7911" i="2"/>
  <c r="H7911" i="2"/>
  <c r="I7910" i="2"/>
  <c r="H7910" i="2"/>
  <c r="I7909" i="2"/>
  <c r="H7909" i="2"/>
  <c r="I7908" i="2"/>
  <c r="H7908" i="2"/>
  <c r="I7907" i="2"/>
  <c r="H7907" i="2"/>
  <c r="I7906" i="2"/>
  <c r="H7906" i="2"/>
  <c r="I7905" i="2"/>
  <c r="H7905" i="2"/>
  <c r="I7904" i="2"/>
  <c r="H7904" i="2"/>
  <c r="I7903" i="2"/>
  <c r="H7903" i="2"/>
  <c r="I7902" i="2"/>
  <c r="H7902" i="2"/>
  <c r="I7901" i="2"/>
  <c r="H7901" i="2"/>
  <c r="I7900" i="2"/>
  <c r="H7900" i="2"/>
  <c r="I7899" i="2"/>
  <c r="H7899" i="2"/>
  <c r="I7898" i="2"/>
  <c r="H7898" i="2"/>
  <c r="I7897" i="2"/>
  <c r="H7897" i="2"/>
  <c r="I7896" i="2"/>
  <c r="H7896" i="2"/>
  <c r="I7895" i="2"/>
  <c r="H7895" i="2"/>
  <c r="I7894" i="2"/>
  <c r="H7894" i="2"/>
  <c r="I7893" i="2"/>
  <c r="H7893" i="2"/>
  <c r="I7892" i="2"/>
  <c r="H7892" i="2"/>
  <c r="I7891" i="2"/>
  <c r="H7891" i="2"/>
  <c r="I7890" i="2"/>
  <c r="H7890" i="2"/>
  <c r="I7889" i="2"/>
  <c r="H7889" i="2"/>
  <c r="I7888" i="2"/>
  <c r="H7888" i="2"/>
  <c r="I7887" i="2"/>
  <c r="H7887" i="2"/>
  <c r="I7886" i="2"/>
  <c r="H7886" i="2"/>
  <c r="I7885" i="2"/>
  <c r="H7885" i="2"/>
  <c r="I7884" i="2"/>
  <c r="H7884" i="2"/>
  <c r="I7883" i="2"/>
  <c r="H7883" i="2"/>
  <c r="I7882" i="2"/>
  <c r="H7882" i="2"/>
  <c r="I7881" i="2"/>
  <c r="H7881" i="2"/>
  <c r="I7880" i="2"/>
  <c r="H7880" i="2"/>
  <c r="I7879" i="2"/>
  <c r="H7879" i="2"/>
  <c r="I7878" i="2"/>
  <c r="H7878" i="2"/>
  <c r="I7877" i="2"/>
  <c r="H7877" i="2"/>
  <c r="I7876" i="2"/>
  <c r="H7876" i="2"/>
  <c r="I7875" i="2"/>
  <c r="H7875" i="2"/>
  <c r="I7874" i="2"/>
  <c r="H7874" i="2"/>
  <c r="I7873" i="2"/>
  <c r="H7873" i="2"/>
  <c r="I7872" i="2"/>
  <c r="H7872" i="2"/>
  <c r="I7871" i="2"/>
  <c r="H7871" i="2"/>
  <c r="I7870" i="2"/>
  <c r="H7870" i="2"/>
  <c r="I7869" i="2"/>
  <c r="H7869" i="2"/>
  <c r="I7868" i="2"/>
  <c r="H7868" i="2"/>
  <c r="I7867" i="2"/>
  <c r="H7867" i="2"/>
  <c r="I7866" i="2"/>
  <c r="H7866" i="2"/>
  <c r="I7865" i="2"/>
  <c r="H7865" i="2"/>
  <c r="I7864" i="2"/>
  <c r="H7864" i="2"/>
  <c r="I7863" i="2"/>
  <c r="H7863" i="2"/>
  <c r="I7862" i="2"/>
  <c r="H7862" i="2"/>
  <c r="I7861" i="2"/>
  <c r="H7861" i="2"/>
  <c r="I7860" i="2"/>
  <c r="H7860" i="2"/>
  <c r="I7859" i="2"/>
  <c r="H7859" i="2"/>
  <c r="I7858" i="2"/>
  <c r="H7858" i="2"/>
  <c r="I7857" i="2"/>
  <c r="H7857" i="2"/>
  <c r="I7856" i="2"/>
  <c r="H7856" i="2"/>
  <c r="I7855" i="2"/>
  <c r="H7855" i="2"/>
  <c r="I7854" i="2"/>
  <c r="H7854" i="2"/>
  <c r="I7853" i="2"/>
  <c r="H7853" i="2"/>
  <c r="I7852" i="2"/>
  <c r="H7852" i="2"/>
  <c r="I7851" i="2"/>
  <c r="H7851" i="2"/>
  <c r="I7850" i="2"/>
  <c r="H7850" i="2"/>
  <c r="I7849" i="2"/>
  <c r="H7849" i="2"/>
  <c r="I7848" i="2"/>
  <c r="H7848" i="2"/>
  <c r="I7847" i="2"/>
  <c r="H7847" i="2"/>
  <c r="I7846" i="2"/>
  <c r="H7846" i="2"/>
  <c r="I7845" i="2"/>
  <c r="H7845" i="2"/>
  <c r="I7844" i="2"/>
  <c r="H7844" i="2"/>
  <c r="I7843" i="2"/>
  <c r="H7843" i="2"/>
  <c r="I7842" i="2"/>
  <c r="H7842" i="2"/>
  <c r="I7841" i="2"/>
  <c r="H7841" i="2"/>
  <c r="I7840" i="2"/>
  <c r="H7840" i="2"/>
  <c r="I7839" i="2"/>
  <c r="H7839" i="2"/>
  <c r="I7838" i="2"/>
  <c r="H7838" i="2"/>
  <c r="I7837" i="2"/>
  <c r="H7837" i="2"/>
  <c r="I7836" i="2"/>
  <c r="H7836" i="2"/>
  <c r="I7835" i="2"/>
  <c r="H7835" i="2"/>
  <c r="I7834" i="2"/>
  <c r="H7834" i="2"/>
  <c r="I7833" i="2"/>
  <c r="H7833" i="2"/>
  <c r="I7832" i="2"/>
  <c r="H7832" i="2"/>
  <c r="I7831" i="2"/>
  <c r="H7831" i="2"/>
  <c r="I7830" i="2"/>
  <c r="H7830" i="2"/>
  <c r="I7829" i="2"/>
  <c r="H7829" i="2"/>
  <c r="I7828" i="2"/>
  <c r="H7828" i="2"/>
  <c r="I7827" i="2"/>
  <c r="H7827" i="2"/>
  <c r="I7826" i="2"/>
  <c r="H7826" i="2"/>
  <c r="I7825" i="2"/>
  <c r="H7825" i="2"/>
  <c r="I7824" i="2"/>
  <c r="H7824" i="2"/>
  <c r="I7823" i="2"/>
  <c r="H7823" i="2"/>
  <c r="I7822" i="2"/>
  <c r="H7822" i="2"/>
  <c r="I7821" i="2"/>
  <c r="H7821" i="2"/>
  <c r="I7820" i="2"/>
  <c r="H7820" i="2"/>
  <c r="I7819" i="2"/>
  <c r="H7819" i="2"/>
  <c r="I7818" i="2"/>
  <c r="H7818" i="2"/>
  <c r="I7817" i="2"/>
  <c r="H7817" i="2"/>
  <c r="I7816" i="2"/>
  <c r="H7816" i="2"/>
  <c r="I7815" i="2"/>
  <c r="H7815" i="2"/>
  <c r="I7814" i="2"/>
  <c r="H7814" i="2"/>
  <c r="I7813" i="2"/>
  <c r="H7813" i="2"/>
  <c r="I7812" i="2"/>
  <c r="H7812" i="2"/>
  <c r="I7811" i="2"/>
  <c r="H7811" i="2"/>
  <c r="I7810" i="2"/>
  <c r="H7810" i="2"/>
  <c r="I7809" i="2"/>
  <c r="H7809" i="2"/>
  <c r="I7808" i="2"/>
  <c r="H7808" i="2"/>
  <c r="I7807" i="2"/>
  <c r="H7807" i="2"/>
  <c r="I7806" i="2"/>
  <c r="H7806" i="2"/>
  <c r="I7805" i="2"/>
  <c r="H7805" i="2"/>
  <c r="I7804" i="2"/>
  <c r="H7804" i="2"/>
  <c r="I7803" i="2"/>
  <c r="H7803" i="2"/>
  <c r="I7802" i="2"/>
  <c r="H7802" i="2"/>
  <c r="I7801" i="2"/>
  <c r="H7801" i="2"/>
  <c r="I7800" i="2"/>
  <c r="H7800" i="2"/>
  <c r="I7799" i="2"/>
  <c r="H7799" i="2"/>
  <c r="I7798" i="2"/>
  <c r="H7798" i="2"/>
  <c r="I7797" i="2"/>
  <c r="H7797" i="2"/>
  <c r="I7796" i="2"/>
  <c r="H7796" i="2"/>
  <c r="I7795" i="2"/>
  <c r="H7795" i="2"/>
  <c r="I7794" i="2"/>
  <c r="H7794" i="2"/>
  <c r="I7793" i="2"/>
  <c r="H7793" i="2"/>
  <c r="I7792" i="2"/>
  <c r="H7792" i="2"/>
  <c r="I7791" i="2"/>
  <c r="H7791" i="2"/>
  <c r="I7790" i="2"/>
  <c r="H7790" i="2"/>
  <c r="I7789" i="2"/>
  <c r="H7789" i="2"/>
  <c r="I7788" i="2"/>
  <c r="H7788" i="2"/>
  <c r="I7787" i="2"/>
  <c r="H7787" i="2"/>
  <c r="I7786" i="2"/>
  <c r="H7786" i="2"/>
  <c r="I7785" i="2"/>
  <c r="H7785" i="2"/>
  <c r="I7784" i="2"/>
  <c r="H7784" i="2"/>
  <c r="I7783" i="2"/>
  <c r="H7783" i="2"/>
  <c r="I7782" i="2"/>
  <c r="H7782" i="2"/>
  <c r="I7781" i="2"/>
  <c r="H7781" i="2"/>
  <c r="I7780" i="2"/>
  <c r="H7780" i="2"/>
  <c r="I7779" i="2"/>
  <c r="H7779" i="2"/>
  <c r="I7778" i="2"/>
  <c r="H7778" i="2"/>
  <c r="I7777" i="2"/>
  <c r="H7777" i="2"/>
  <c r="I7776" i="2"/>
  <c r="H7776" i="2"/>
  <c r="I7775" i="2"/>
  <c r="H7775" i="2"/>
  <c r="I7774" i="2"/>
  <c r="H7774" i="2"/>
  <c r="I7773" i="2"/>
  <c r="H7773" i="2"/>
  <c r="I7772" i="2"/>
  <c r="H7772" i="2"/>
  <c r="I7771" i="2"/>
  <c r="H7771" i="2"/>
  <c r="I7770" i="2"/>
  <c r="H7770" i="2"/>
  <c r="I7769" i="2"/>
  <c r="H7769" i="2"/>
  <c r="I7768" i="2"/>
  <c r="H7768" i="2"/>
  <c r="I7767" i="2"/>
  <c r="H7767" i="2"/>
  <c r="I7766" i="2"/>
  <c r="H7766" i="2"/>
  <c r="I7765" i="2"/>
  <c r="H7765" i="2"/>
  <c r="I7764" i="2"/>
  <c r="H7764" i="2"/>
  <c r="I7763" i="2"/>
  <c r="H7763" i="2"/>
  <c r="I7762" i="2"/>
  <c r="H7762" i="2"/>
  <c r="I7761" i="2"/>
  <c r="H7761" i="2"/>
  <c r="I7760" i="2"/>
  <c r="H7760" i="2"/>
  <c r="I7759" i="2"/>
  <c r="H7759" i="2"/>
  <c r="I7758" i="2"/>
  <c r="H7758" i="2"/>
  <c r="I7757" i="2"/>
  <c r="H7757" i="2"/>
  <c r="I7756" i="2"/>
  <c r="H7756" i="2"/>
  <c r="I7755" i="2"/>
  <c r="H7755" i="2"/>
  <c r="I7754" i="2"/>
  <c r="H7754" i="2"/>
  <c r="I7753" i="2"/>
  <c r="H7753" i="2"/>
  <c r="I7752" i="2"/>
  <c r="H7752" i="2"/>
  <c r="I7751" i="2"/>
  <c r="H7751" i="2"/>
  <c r="I7750" i="2"/>
  <c r="H7750" i="2"/>
  <c r="I7749" i="2"/>
  <c r="H7749" i="2"/>
  <c r="I7748" i="2"/>
  <c r="H7748" i="2"/>
  <c r="I7747" i="2"/>
  <c r="H7747" i="2"/>
  <c r="I7746" i="2"/>
  <c r="H7746" i="2"/>
  <c r="I7745" i="2"/>
  <c r="H7745" i="2"/>
  <c r="I7744" i="2"/>
  <c r="H7744" i="2"/>
  <c r="I7743" i="2"/>
  <c r="H7743" i="2"/>
  <c r="I7742" i="2"/>
  <c r="H7742" i="2"/>
  <c r="I7741" i="2"/>
  <c r="H7741" i="2"/>
  <c r="I7740" i="2"/>
  <c r="H7740" i="2"/>
  <c r="I7739" i="2"/>
  <c r="H7739" i="2"/>
  <c r="I7738" i="2"/>
  <c r="H7738" i="2"/>
  <c r="I7737" i="2"/>
  <c r="H7737" i="2"/>
  <c r="I7736" i="2"/>
  <c r="H7736" i="2"/>
  <c r="I7735" i="2"/>
  <c r="H7735" i="2"/>
  <c r="I7734" i="2"/>
  <c r="H7734" i="2"/>
  <c r="I7733" i="2"/>
  <c r="H7733" i="2"/>
  <c r="I7732" i="2"/>
  <c r="H7732" i="2"/>
  <c r="I7731" i="2"/>
  <c r="H7731" i="2"/>
  <c r="I7730" i="2"/>
  <c r="H7730" i="2"/>
  <c r="I7729" i="2"/>
  <c r="H7729" i="2"/>
  <c r="I7728" i="2"/>
  <c r="H7728" i="2"/>
  <c r="I7727" i="2"/>
  <c r="H7727" i="2"/>
  <c r="I7726" i="2"/>
  <c r="H7726" i="2"/>
  <c r="I7725" i="2"/>
  <c r="H7725" i="2"/>
  <c r="I7724" i="2"/>
  <c r="H7724" i="2"/>
  <c r="I7723" i="2"/>
  <c r="H7723" i="2"/>
  <c r="I7722" i="2"/>
  <c r="H7722" i="2"/>
  <c r="I7721" i="2"/>
  <c r="H7721" i="2"/>
  <c r="I7720" i="2"/>
  <c r="H7720" i="2"/>
  <c r="I7719" i="2"/>
  <c r="H7719" i="2"/>
  <c r="I7718" i="2"/>
  <c r="H7718" i="2"/>
  <c r="I7717" i="2"/>
  <c r="H7717" i="2"/>
  <c r="I7716" i="2"/>
  <c r="H7716" i="2"/>
  <c r="I7715" i="2"/>
  <c r="H7715" i="2"/>
  <c r="I7714" i="2"/>
  <c r="H7714" i="2"/>
  <c r="I7713" i="2"/>
  <c r="H7713" i="2"/>
  <c r="I7712" i="2"/>
  <c r="H7712" i="2"/>
  <c r="I7711" i="2"/>
  <c r="H7711" i="2"/>
  <c r="I7710" i="2"/>
  <c r="H7710" i="2"/>
  <c r="I7709" i="2"/>
  <c r="H7709" i="2"/>
  <c r="I7708" i="2"/>
  <c r="H7708" i="2"/>
  <c r="I7707" i="2"/>
  <c r="H7707" i="2"/>
  <c r="I7706" i="2"/>
  <c r="H7706" i="2"/>
  <c r="I7705" i="2"/>
  <c r="H7705" i="2"/>
  <c r="I7704" i="2"/>
  <c r="H7704" i="2"/>
  <c r="I7703" i="2"/>
  <c r="H7703" i="2"/>
  <c r="I7702" i="2"/>
  <c r="H7702" i="2"/>
  <c r="I7701" i="2"/>
  <c r="H7701" i="2"/>
  <c r="I7700" i="2"/>
  <c r="H7700" i="2"/>
  <c r="I7699" i="2"/>
  <c r="H7699" i="2"/>
  <c r="I7698" i="2"/>
  <c r="H7698" i="2"/>
  <c r="I7697" i="2"/>
  <c r="H7697" i="2"/>
  <c r="I7696" i="2"/>
  <c r="H7696" i="2"/>
  <c r="I7695" i="2"/>
  <c r="H7695" i="2"/>
  <c r="I7694" i="2"/>
  <c r="H7694" i="2"/>
  <c r="I7693" i="2"/>
  <c r="H7693" i="2"/>
  <c r="I7692" i="2"/>
  <c r="H7692" i="2"/>
  <c r="I7691" i="2"/>
  <c r="H7691" i="2"/>
  <c r="I7690" i="2"/>
  <c r="H7690" i="2"/>
  <c r="I7689" i="2"/>
  <c r="H7689" i="2"/>
  <c r="I7688" i="2"/>
  <c r="H7688" i="2"/>
  <c r="I7687" i="2"/>
  <c r="H7687" i="2"/>
  <c r="I7686" i="2"/>
  <c r="H7686" i="2"/>
  <c r="I7685" i="2"/>
  <c r="H7685" i="2"/>
  <c r="I7684" i="2"/>
  <c r="H7684" i="2"/>
  <c r="I7683" i="2"/>
  <c r="H7683" i="2"/>
  <c r="I7682" i="2"/>
  <c r="H7682" i="2"/>
  <c r="I7681" i="2"/>
  <c r="H7681" i="2"/>
  <c r="I7680" i="2"/>
  <c r="H7680" i="2"/>
  <c r="I7679" i="2"/>
  <c r="H7679" i="2"/>
  <c r="I7678" i="2"/>
  <c r="H7678" i="2"/>
  <c r="I7677" i="2"/>
  <c r="H7677" i="2"/>
  <c r="I7676" i="2"/>
  <c r="H7676" i="2"/>
  <c r="I7675" i="2"/>
  <c r="H7675" i="2"/>
  <c r="I7674" i="2"/>
  <c r="H7674" i="2"/>
  <c r="I7673" i="2"/>
  <c r="H7673" i="2"/>
  <c r="I7672" i="2"/>
  <c r="H7672" i="2"/>
  <c r="I7671" i="2"/>
  <c r="H7671" i="2"/>
  <c r="I7670" i="2"/>
  <c r="H7670" i="2"/>
  <c r="I7669" i="2"/>
  <c r="H7669" i="2"/>
  <c r="I7668" i="2"/>
  <c r="H7668" i="2"/>
  <c r="I7667" i="2"/>
  <c r="H7667" i="2"/>
  <c r="I7666" i="2"/>
  <c r="H7666" i="2"/>
  <c r="I7665" i="2"/>
  <c r="H7665" i="2"/>
  <c r="I7664" i="2"/>
  <c r="H7664" i="2"/>
  <c r="I7663" i="2"/>
  <c r="H7663" i="2"/>
  <c r="I7662" i="2"/>
  <c r="H7662" i="2"/>
  <c r="I7661" i="2"/>
  <c r="H7661" i="2"/>
  <c r="I7660" i="2"/>
  <c r="H7660" i="2"/>
  <c r="I7659" i="2"/>
  <c r="H7659" i="2"/>
  <c r="I7658" i="2"/>
  <c r="H7658" i="2"/>
  <c r="I7657" i="2"/>
  <c r="H7657" i="2"/>
  <c r="I7656" i="2"/>
  <c r="H7656" i="2"/>
  <c r="I7655" i="2"/>
  <c r="H7655" i="2"/>
  <c r="I7654" i="2"/>
  <c r="H7654" i="2"/>
  <c r="I7653" i="2"/>
  <c r="H7653" i="2"/>
  <c r="I7652" i="2"/>
  <c r="H7652" i="2"/>
  <c r="I7651" i="2"/>
  <c r="H7651" i="2"/>
  <c r="I7650" i="2"/>
  <c r="H7650" i="2"/>
  <c r="I7649" i="2"/>
  <c r="H7649" i="2"/>
  <c r="I7648" i="2"/>
  <c r="H7648" i="2"/>
  <c r="I7647" i="2"/>
  <c r="H7647" i="2"/>
  <c r="I7646" i="2"/>
  <c r="H7646" i="2"/>
  <c r="I7645" i="2"/>
  <c r="H7645" i="2"/>
  <c r="I7644" i="2"/>
  <c r="H7644" i="2"/>
  <c r="I7643" i="2"/>
  <c r="H7643" i="2"/>
  <c r="I7642" i="2"/>
  <c r="H7642" i="2"/>
  <c r="I7641" i="2"/>
  <c r="H7641" i="2"/>
  <c r="I7640" i="2"/>
  <c r="H7640" i="2"/>
  <c r="I7639" i="2"/>
  <c r="H7639" i="2"/>
  <c r="I7638" i="2"/>
  <c r="H7638" i="2"/>
  <c r="I7637" i="2"/>
  <c r="H7637" i="2"/>
  <c r="I7636" i="2"/>
  <c r="H7636" i="2"/>
  <c r="I7635" i="2"/>
  <c r="H7635" i="2"/>
  <c r="I7634" i="2"/>
  <c r="H7634" i="2"/>
  <c r="I7633" i="2"/>
  <c r="H7633" i="2"/>
  <c r="I7632" i="2"/>
  <c r="H7632" i="2"/>
  <c r="I7631" i="2"/>
  <c r="H7631" i="2"/>
  <c r="I7630" i="2"/>
  <c r="H7630" i="2"/>
  <c r="I7629" i="2"/>
  <c r="H7629" i="2"/>
  <c r="I7628" i="2"/>
  <c r="H7628" i="2"/>
  <c r="I7627" i="2"/>
  <c r="H7627" i="2"/>
  <c r="I7626" i="2"/>
  <c r="H7626" i="2"/>
  <c r="I7625" i="2"/>
  <c r="H7625" i="2"/>
  <c r="I7624" i="2"/>
  <c r="H7624" i="2"/>
  <c r="I7623" i="2"/>
  <c r="H7623" i="2"/>
  <c r="I7622" i="2"/>
  <c r="H7622" i="2"/>
  <c r="I7621" i="2"/>
  <c r="H7621" i="2"/>
  <c r="I7620" i="2"/>
  <c r="H7620" i="2"/>
  <c r="I7619" i="2"/>
  <c r="H7619" i="2"/>
  <c r="I7618" i="2"/>
  <c r="H7618" i="2"/>
  <c r="I7617" i="2"/>
  <c r="H7617" i="2"/>
  <c r="I7616" i="2"/>
  <c r="H7616" i="2"/>
  <c r="I7615" i="2"/>
  <c r="H7615" i="2"/>
  <c r="I7614" i="2"/>
  <c r="H7614" i="2"/>
  <c r="I7613" i="2"/>
  <c r="H7613" i="2"/>
  <c r="I7612" i="2"/>
  <c r="H7612" i="2"/>
  <c r="I7611" i="2"/>
  <c r="H7611" i="2"/>
  <c r="I7610" i="2"/>
  <c r="H7610" i="2"/>
  <c r="I7609" i="2"/>
  <c r="H7609" i="2"/>
  <c r="I7608" i="2"/>
  <c r="H7608" i="2"/>
  <c r="I7607" i="2"/>
  <c r="H7607" i="2"/>
  <c r="I7606" i="2"/>
  <c r="H7606" i="2"/>
  <c r="I7605" i="2"/>
  <c r="H7605" i="2"/>
  <c r="I7604" i="2"/>
  <c r="H7604" i="2"/>
  <c r="I7603" i="2"/>
  <c r="H7603" i="2"/>
  <c r="I7602" i="2"/>
  <c r="H7602" i="2"/>
  <c r="I7601" i="2"/>
  <c r="H7601" i="2"/>
  <c r="I7600" i="2"/>
  <c r="H7600" i="2"/>
  <c r="I7599" i="2"/>
  <c r="H7599" i="2"/>
  <c r="I7598" i="2"/>
  <c r="H7598" i="2"/>
  <c r="I7597" i="2"/>
  <c r="H7597" i="2"/>
  <c r="I7596" i="2"/>
  <c r="H7596" i="2"/>
  <c r="I7595" i="2"/>
  <c r="H7595" i="2"/>
  <c r="I7594" i="2"/>
  <c r="H7594" i="2"/>
  <c r="I7593" i="2"/>
  <c r="H7593" i="2"/>
  <c r="I7592" i="2"/>
  <c r="H7592" i="2"/>
  <c r="I7591" i="2"/>
  <c r="H7591" i="2"/>
  <c r="I7590" i="2"/>
  <c r="H7590" i="2"/>
  <c r="I7589" i="2"/>
  <c r="H7589" i="2"/>
  <c r="I7588" i="2"/>
  <c r="H7588" i="2"/>
  <c r="I7587" i="2"/>
  <c r="H7587" i="2"/>
  <c r="I7586" i="2"/>
  <c r="H7586" i="2"/>
  <c r="I7585" i="2"/>
  <c r="H7585" i="2"/>
  <c r="I7584" i="2"/>
  <c r="H7584" i="2"/>
  <c r="I7583" i="2"/>
  <c r="H7583" i="2"/>
  <c r="I7582" i="2"/>
  <c r="H7582" i="2"/>
  <c r="I7581" i="2"/>
  <c r="H7581" i="2"/>
  <c r="I7580" i="2"/>
  <c r="H7580" i="2"/>
  <c r="I7579" i="2"/>
  <c r="H7579" i="2"/>
  <c r="I7578" i="2"/>
  <c r="H7578" i="2"/>
  <c r="I7577" i="2"/>
  <c r="H7577" i="2"/>
  <c r="I7576" i="2"/>
  <c r="H7576" i="2"/>
  <c r="I7575" i="2"/>
  <c r="H7575" i="2"/>
  <c r="I7574" i="2"/>
  <c r="H7574" i="2"/>
  <c r="I7573" i="2"/>
  <c r="H7573" i="2"/>
  <c r="I7572" i="2"/>
  <c r="H7572" i="2"/>
  <c r="I7571" i="2"/>
  <c r="H7571" i="2"/>
  <c r="I7570" i="2"/>
  <c r="H7570" i="2"/>
  <c r="I7569" i="2"/>
  <c r="H7569" i="2"/>
  <c r="I7568" i="2"/>
  <c r="H7568" i="2"/>
  <c r="I7567" i="2"/>
  <c r="H7567" i="2"/>
  <c r="I7566" i="2"/>
  <c r="H7566" i="2"/>
  <c r="I7565" i="2"/>
  <c r="H7565" i="2"/>
  <c r="I7564" i="2"/>
  <c r="H7564" i="2"/>
  <c r="I7563" i="2"/>
  <c r="H7563" i="2"/>
  <c r="I7562" i="2"/>
  <c r="H7562" i="2"/>
  <c r="I7561" i="2"/>
  <c r="H7561" i="2"/>
  <c r="I7560" i="2"/>
  <c r="H7560" i="2"/>
  <c r="I7559" i="2"/>
  <c r="H7559" i="2"/>
  <c r="I7558" i="2"/>
  <c r="H7558" i="2"/>
  <c r="I7557" i="2"/>
  <c r="H7557" i="2"/>
  <c r="I7556" i="2"/>
  <c r="H7556" i="2"/>
  <c r="I7555" i="2"/>
  <c r="H7555" i="2"/>
  <c r="I7554" i="2"/>
  <c r="H7554" i="2"/>
  <c r="I7553" i="2"/>
  <c r="H7553" i="2"/>
  <c r="I7552" i="2"/>
  <c r="H7552" i="2"/>
  <c r="I7551" i="2"/>
  <c r="H7551" i="2"/>
  <c r="I7550" i="2"/>
  <c r="H7550" i="2"/>
  <c r="I7549" i="2"/>
  <c r="H7549" i="2"/>
  <c r="I7548" i="2"/>
  <c r="H7548" i="2"/>
  <c r="I7547" i="2"/>
  <c r="H7547" i="2"/>
  <c r="I7546" i="2"/>
  <c r="H7546" i="2"/>
  <c r="I7545" i="2"/>
  <c r="H7545" i="2"/>
  <c r="I7544" i="2"/>
  <c r="H7544" i="2"/>
  <c r="I7543" i="2"/>
  <c r="H7543" i="2"/>
  <c r="I7542" i="2"/>
  <c r="H7542" i="2"/>
  <c r="I7541" i="2"/>
  <c r="H7541" i="2"/>
  <c r="I7540" i="2"/>
  <c r="H7540" i="2"/>
  <c r="I7539" i="2"/>
  <c r="H7539" i="2"/>
  <c r="I7538" i="2"/>
  <c r="H7538" i="2"/>
  <c r="I7537" i="2"/>
  <c r="H7537" i="2"/>
  <c r="I7536" i="2"/>
  <c r="H7536" i="2"/>
  <c r="I7535" i="2"/>
  <c r="H7535" i="2"/>
  <c r="I7534" i="2"/>
  <c r="H7534" i="2"/>
  <c r="I7533" i="2"/>
  <c r="H7533" i="2"/>
  <c r="I7532" i="2"/>
  <c r="H7532" i="2"/>
  <c r="I7531" i="2"/>
  <c r="H7531" i="2"/>
  <c r="I7530" i="2"/>
  <c r="H7530" i="2"/>
  <c r="I7529" i="2"/>
  <c r="H7529" i="2"/>
  <c r="I7528" i="2"/>
  <c r="H7528" i="2"/>
  <c r="I7527" i="2"/>
  <c r="H7527" i="2"/>
  <c r="I7526" i="2"/>
  <c r="H7526" i="2"/>
  <c r="I7525" i="2"/>
  <c r="H7525" i="2"/>
  <c r="I7524" i="2"/>
  <c r="H7524" i="2"/>
  <c r="I7523" i="2"/>
  <c r="H7523" i="2"/>
  <c r="I7522" i="2"/>
  <c r="H7522" i="2"/>
  <c r="I7521" i="2"/>
  <c r="H7521" i="2"/>
  <c r="I7520" i="2"/>
  <c r="H7520" i="2"/>
  <c r="I7519" i="2"/>
  <c r="H7519" i="2"/>
  <c r="I7518" i="2"/>
  <c r="H7518" i="2"/>
  <c r="I7517" i="2"/>
  <c r="H7517" i="2"/>
  <c r="I7516" i="2"/>
  <c r="H7516" i="2"/>
  <c r="I7515" i="2"/>
  <c r="H7515" i="2"/>
  <c r="I7514" i="2"/>
  <c r="H7514" i="2"/>
  <c r="I7513" i="2"/>
  <c r="H7513" i="2"/>
  <c r="I7512" i="2"/>
  <c r="H7512" i="2"/>
  <c r="I7511" i="2"/>
  <c r="H7511" i="2"/>
  <c r="I7510" i="2"/>
  <c r="H7510" i="2"/>
  <c r="I7509" i="2"/>
  <c r="H7509" i="2"/>
  <c r="I7508" i="2"/>
  <c r="H7508" i="2"/>
  <c r="I7507" i="2"/>
  <c r="H7507" i="2"/>
  <c r="I7506" i="2"/>
  <c r="H7506" i="2"/>
  <c r="I7505" i="2"/>
  <c r="H7505" i="2"/>
  <c r="I7504" i="2"/>
  <c r="H7504" i="2"/>
  <c r="I7503" i="2"/>
  <c r="H7503" i="2"/>
  <c r="I7502" i="2"/>
  <c r="H7502" i="2"/>
  <c r="I7501" i="2"/>
  <c r="H7501" i="2"/>
  <c r="I7500" i="2"/>
  <c r="H7500" i="2"/>
  <c r="I7499" i="2"/>
  <c r="H7499" i="2"/>
  <c r="I7498" i="2"/>
  <c r="H7498" i="2"/>
  <c r="I7497" i="2"/>
  <c r="H7497" i="2"/>
  <c r="I7496" i="2"/>
  <c r="H7496" i="2"/>
  <c r="I7495" i="2"/>
  <c r="H7495" i="2"/>
  <c r="I7494" i="2"/>
  <c r="H7494" i="2"/>
  <c r="I7493" i="2"/>
  <c r="H7493" i="2"/>
  <c r="I7492" i="2"/>
  <c r="H7492" i="2"/>
  <c r="I7491" i="2"/>
  <c r="H7491" i="2"/>
  <c r="I7490" i="2"/>
  <c r="H7490" i="2"/>
  <c r="I7489" i="2"/>
  <c r="H7489" i="2"/>
  <c r="I7488" i="2"/>
  <c r="H7488" i="2"/>
  <c r="I7487" i="2"/>
  <c r="H7487" i="2"/>
  <c r="I7486" i="2"/>
  <c r="H7486" i="2"/>
  <c r="I7485" i="2"/>
  <c r="H7485" i="2"/>
  <c r="I7484" i="2"/>
  <c r="H7484" i="2"/>
  <c r="I7483" i="2"/>
  <c r="H7483" i="2"/>
  <c r="I7482" i="2"/>
  <c r="H7482" i="2"/>
  <c r="I7481" i="2"/>
  <c r="H7481" i="2"/>
  <c r="I7480" i="2"/>
  <c r="H7480" i="2"/>
  <c r="I7479" i="2"/>
  <c r="H7479" i="2"/>
  <c r="I7478" i="2"/>
  <c r="H7478" i="2"/>
  <c r="I7477" i="2"/>
  <c r="H7477" i="2"/>
  <c r="I7476" i="2"/>
  <c r="H7476" i="2"/>
  <c r="I7475" i="2"/>
  <c r="H7475" i="2"/>
  <c r="I7474" i="2"/>
  <c r="H7474" i="2"/>
  <c r="I7473" i="2"/>
  <c r="H7473" i="2"/>
  <c r="I7472" i="2"/>
  <c r="H7472" i="2"/>
  <c r="I7471" i="2"/>
  <c r="H7471" i="2"/>
  <c r="I7470" i="2"/>
  <c r="H7470" i="2"/>
  <c r="I7469" i="2"/>
  <c r="H7469" i="2"/>
  <c r="I7468" i="2"/>
  <c r="H7468" i="2"/>
  <c r="I7467" i="2"/>
  <c r="H7467" i="2"/>
  <c r="I7466" i="2"/>
  <c r="H7466" i="2"/>
  <c r="I7465" i="2"/>
  <c r="H7465" i="2"/>
  <c r="I7464" i="2"/>
  <c r="H7464" i="2"/>
  <c r="I7463" i="2"/>
  <c r="H7463" i="2"/>
  <c r="I7462" i="2"/>
  <c r="H7462" i="2"/>
  <c r="I7461" i="2"/>
  <c r="H7461" i="2"/>
  <c r="I7460" i="2"/>
  <c r="H7460" i="2"/>
  <c r="I7459" i="2"/>
  <c r="H7459" i="2"/>
  <c r="I7458" i="2"/>
  <c r="H7458" i="2"/>
  <c r="I7457" i="2"/>
  <c r="H7457" i="2"/>
  <c r="I7456" i="2"/>
  <c r="H7456" i="2"/>
  <c r="I7455" i="2"/>
  <c r="H7455" i="2"/>
  <c r="I7454" i="2"/>
  <c r="H7454" i="2"/>
  <c r="I7453" i="2"/>
  <c r="H7453" i="2"/>
  <c r="I7452" i="2"/>
  <c r="H7452" i="2"/>
  <c r="I7451" i="2"/>
  <c r="H7451" i="2"/>
  <c r="I7450" i="2"/>
  <c r="H7450" i="2"/>
  <c r="I7449" i="2"/>
  <c r="H7449" i="2"/>
  <c r="I7448" i="2"/>
  <c r="H7448" i="2"/>
  <c r="I7447" i="2"/>
  <c r="H7447" i="2"/>
  <c r="I7446" i="2"/>
  <c r="H7446" i="2"/>
  <c r="I7445" i="2"/>
  <c r="H7445" i="2"/>
  <c r="I7444" i="2"/>
  <c r="H7444" i="2"/>
  <c r="I7443" i="2"/>
  <c r="H7443" i="2"/>
  <c r="I7442" i="2"/>
  <c r="H7442" i="2"/>
  <c r="I7441" i="2"/>
  <c r="H7441" i="2"/>
  <c r="I7440" i="2"/>
  <c r="H7440" i="2"/>
  <c r="I7439" i="2"/>
  <c r="H7439" i="2"/>
  <c r="I7438" i="2"/>
  <c r="H7438" i="2"/>
  <c r="I7437" i="2"/>
  <c r="H7437" i="2"/>
  <c r="I7436" i="2"/>
  <c r="H7436" i="2"/>
  <c r="I7435" i="2"/>
  <c r="H7435" i="2"/>
  <c r="I7434" i="2"/>
  <c r="H7434" i="2"/>
  <c r="I7433" i="2"/>
  <c r="H7433" i="2"/>
  <c r="I7432" i="2"/>
  <c r="H7432" i="2"/>
  <c r="I7431" i="2"/>
  <c r="H7431" i="2"/>
  <c r="I7430" i="2"/>
  <c r="H7430" i="2"/>
  <c r="I7429" i="2"/>
  <c r="H7429" i="2"/>
  <c r="I7428" i="2"/>
  <c r="H7428" i="2"/>
  <c r="I7427" i="2"/>
  <c r="H7427" i="2"/>
  <c r="I7426" i="2"/>
  <c r="H7426" i="2"/>
  <c r="I7425" i="2"/>
  <c r="H7425" i="2"/>
  <c r="I7424" i="2"/>
  <c r="H7424" i="2"/>
  <c r="I7423" i="2"/>
  <c r="H7423" i="2"/>
  <c r="I7422" i="2"/>
  <c r="H7422" i="2"/>
  <c r="I7421" i="2"/>
  <c r="H7421" i="2"/>
  <c r="I7420" i="2"/>
  <c r="H7420" i="2"/>
  <c r="I7419" i="2"/>
  <c r="H7419" i="2"/>
  <c r="I7418" i="2"/>
  <c r="H7418" i="2"/>
  <c r="I7417" i="2"/>
  <c r="H7417" i="2"/>
  <c r="I7416" i="2"/>
  <c r="H7416" i="2"/>
  <c r="I7415" i="2"/>
  <c r="H7415" i="2"/>
  <c r="I7414" i="2"/>
  <c r="H7414" i="2"/>
  <c r="I7413" i="2"/>
  <c r="H7413" i="2"/>
  <c r="I7412" i="2"/>
  <c r="H7412" i="2"/>
  <c r="I7411" i="2"/>
  <c r="H7411" i="2"/>
  <c r="I7410" i="2"/>
  <c r="H7410" i="2"/>
  <c r="I7409" i="2"/>
  <c r="H7409" i="2"/>
  <c r="I7408" i="2"/>
  <c r="H7408" i="2"/>
  <c r="I7407" i="2"/>
  <c r="H7407" i="2"/>
  <c r="I7406" i="2"/>
  <c r="H7406" i="2"/>
  <c r="I7405" i="2"/>
  <c r="H7405" i="2"/>
  <c r="I7404" i="2"/>
  <c r="H7404" i="2"/>
  <c r="I7403" i="2"/>
  <c r="H7403" i="2"/>
  <c r="I7402" i="2"/>
  <c r="H7402" i="2"/>
  <c r="I7401" i="2"/>
  <c r="H7401" i="2"/>
  <c r="I7400" i="2"/>
  <c r="H7400" i="2"/>
  <c r="I7399" i="2"/>
  <c r="H7399" i="2"/>
  <c r="I7398" i="2"/>
  <c r="H7398" i="2"/>
  <c r="I7397" i="2"/>
  <c r="H7397" i="2"/>
  <c r="I7396" i="2"/>
  <c r="H7396" i="2"/>
  <c r="I7395" i="2"/>
  <c r="H7395" i="2"/>
  <c r="I7394" i="2"/>
  <c r="H7394" i="2"/>
  <c r="I7393" i="2"/>
  <c r="H7393" i="2"/>
  <c r="I7392" i="2"/>
  <c r="H7392" i="2"/>
  <c r="I7391" i="2"/>
  <c r="H7391" i="2"/>
  <c r="I7390" i="2"/>
  <c r="H7390" i="2"/>
  <c r="I7389" i="2"/>
  <c r="H7389" i="2"/>
  <c r="I7388" i="2"/>
  <c r="H7388" i="2"/>
  <c r="I7387" i="2"/>
  <c r="H7387" i="2"/>
  <c r="I7386" i="2"/>
  <c r="H7386" i="2"/>
  <c r="I7385" i="2"/>
  <c r="H7385" i="2"/>
  <c r="I7384" i="2"/>
  <c r="H7384" i="2"/>
  <c r="I7383" i="2"/>
  <c r="H7383" i="2"/>
  <c r="I7382" i="2"/>
  <c r="H7382" i="2"/>
  <c r="I7381" i="2"/>
  <c r="H7381" i="2"/>
  <c r="I7380" i="2"/>
  <c r="H7380" i="2"/>
  <c r="I7379" i="2"/>
  <c r="H7379" i="2"/>
  <c r="I7378" i="2"/>
  <c r="H7378" i="2"/>
  <c r="I7377" i="2"/>
  <c r="H7377" i="2"/>
  <c r="I7376" i="2"/>
  <c r="H7376" i="2"/>
  <c r="I7375" i="2"/>
  <c r="H7375" i="2"/>
  <c r="I7374" i="2"/>
  <c r="H7374" i="2"/>
  <c r="I7373" i="2"/>
  <c r="H7373" i="2"/>
  <c r="I7372" i="2"/>
  <c r="H7372" i="2"/>
  <c r="I7371" i="2"/>
  <c r="H7371" i="2"/>
  <c r="I7370" i="2"/>
  <c r="H7370" i="2"/>
  <c r="I7369" i="2"/>
  <c r="H7369" i="2"/>
  <c r="I7368" i="2"/>
  <c r="H7368" i="2"/>
  <c r="I7367" i="2"/>
  <c r="H7367" i="2"/>
  <c r="I7366" i="2"/>
  <c r="H7366" i="2"/>
  <c r="I7365" i="2"/>
  <c r="H7365" i="2"/>
  <c r="I7364" i="2"/>
  <c r="H7364" i="2"/>
  <c r="I7363" i="2"/>
  <c r="H7363" i="2"/>
  <c r="I7362" i="2"/>
  <c r="H7362" i="2"/>
  <c r="I7361" i="2"/>
  <c r="H7361" i="2"/>
  <c r="I7360" i="2"/>
  <c r="H7360" i="2"/>
  <c r="I7359" i="2"/>
  <c r="H7359" i="2"/>
  <c r="I7358" i="2"/>
  <c r="H7358" i="2"/>
  <c r="I7357" i="2"/>
  <c r="H7357" i="2"/>
  <c r="I7356" i="2"/>
  <c r="H7356" i="2"/>
  <c r="I7355" i="2"/>
  <c r="H7355" i="2"/>
  <c r="I7354" i="2"/>
  <c r="H7354" i="2"/>
  <c r="I7353" i="2"/>
  <c r="H7353" i="2"/>
  <c r="I7352" i="2"/>
  <c r="H7352" i="2"/>
  <c r="I7351" i="2"/>
  <c r="H7351" i="2"/>
  <c r="I7350" i="2"/>
  <c r="H7350" i="2"/>
  <c r="I7349" i="2"/>
  <c r="H7349" i="2"/>
  <c r="I7348" i="2"/>
  <c r="H7348" i="2"/>
  <c r="I7347" i="2"/>
  <c r="H7347" i="2"/>
  <c r="I7346" i="2"/>
  <c r="H7346" i="2"/>
  <c r="I7345" i="2"/>
  <c r="H7345" i="2"/>
  <c r="I7344" i="2"/>
  <c r="H7344" i="2"/>
  <c r="I7343" i="2"/>
  <c r="H7343" i="2"/>
  <c r="I7342" i="2"/>
  <c r="H7342" i="2"/>
  <c r="I7341" i="2"/>
  <c r="H7341" i="2"/>
  <c r="I7340" i="2"/>
  <c r="H7340" i="2"/>
  <c r="I7339" i="2"/>
  <c r="H7339" i="2"/>
  <c r="I7338" i="2"/>
  <c r="H7338" i="2"/>
  <c r="I7337" i="2"/>
  <c r="H7337" i="2"/>
  <c r="I7336" i="2"/>
  <c r="H7336" i="2"/>
  <c r="I7335" i="2"/>
  <c r="H7335" i="2"/>
  <c r="I7334" i="2"/>
  <c r="H7334" i="2"/>
  <c r="I7333" i="2"/>
  <c r="H7333" i="2"/>
  <c r="I7332" i="2"/>
  <c r="H7332" i="2"/>
  <c r="I7331" i="2"/>
  <c r="H7331" i="2"/>
  <c r="I7330" i="2"/>
  <c r="H7330" i="2"/>
  <c r="I7329" i="2"/>
  <c r="H7329" i="2"/>
  <c r="I7328" i="2"/>
  <c r="H7328" i="2"/>
  <c r="I7327" i="2"/>
  <c r="H7327" i="2"/>
  <c r="I7326" i="2"/>
  <c r="H7326" i="2"/>
  <c r="I7325" i="2"/>
  <c r="H7325" i="2"/>
  <c r="I7324" i="2"/>
  <c r="H7324" i="2"/>
  <c r="I7323" i="2"/>
  <c r="H7323" i="2"/>
  <c r="I7322" i="2"/>
  <c r="H7322" i="2"/>
  <c r="I7321" i="2"/>
  <c r="H7321" i="2"/>
  <c r="I7320" i="2"/>
  <c r="H7320" i="2"/>
  <c r="I7319" i="2"/>
  <c r="H7319" i="2"/>
  <c r="I7318" i="2"/>
  <c r="H7318" i="2"/>
  <c r="I7317" i="2"/>
  <c r="H7317" i="2"/>
  <c r="I7316" i="2"/>
  <c r="H7316" i="2"/>
  <c r="I7315" i="2"/>
  <c r="H7315" i="2"/>
  <c r="I7314" i="2"/>
  <c r="H7314" i="2"/>
  <c r="I7313" i="2"/>
  <c r="H7313" i="2"/>
  <c r="I7312" i="2"/>
  <c r="H7312" i="2"/>
  <c r="I7311" i="2"/>
  <c r="H7311" i="2"/>
  <c r="I7310" i="2"/>
  <c r="H7310" i="2"/>
  <c r="I7309" i="2"/>
  <c r="H7309" i="2"/>
  <c r="I7308" i="2"/>
  <c r="H7308" i="2"/>
  <c r="I7307" i="2"/>
  <c r="H7307" i="2"/>
  <c r="I7306" i="2"/>
  <c r="H7306" i="2"/>
  <c r="I7305" i="2"/>
  <c r="H7305" i="2"/>
  <c r="I7304" i="2"/>
  <c r="H7304" i="2"/>
  <c r="I7303" i="2"/>
  <c r="H7303" i="2"/>
  <c r="I7302" i="2"/>
  <c r="H7302" i="2"/>
  <c r="I7301" i="2"/>
  <c r="H7301" i="2"/>
  <c r="I7300" i="2"/>
  <c r="H7300" i="2"/>
  <c r="I7299" i="2"/>
  <c r="H7299" i="2"/>
  <c r="I7298" i="2"/>
  <c r="H7298" i="2"/>
  <c r="I7297" i="2"/>
  <c r="H7297" i="2"/>
  <c r="I7296" i="2"/>
  <c r="H7296" i="2"/>
  <c r="I7295" i="2"/>
  <c r="H7295" i="2"/>
  <c r="I7294" i="2"/>
  <c r="H7294" i="2"/>
  <c r="I7293" i="2"/>
  <c r="H7293" i="2"/>
  <c r="I7292" i="2"/>
  <c r="H7292" i="2"/>
  <c r="I7291" i="2"/>
  <c r="H7291" i="2"/>
  <c r="I7290" i="2"/>
  <c r="H7290" i="2"/>
  <c r="I7289" i="2"/>
  <c r="H7289" i="2"/>
  <c r="I7288" i="2"/>
  <c r="H7288" i="2"/>
  <c r="I7287" i="2"/>
  <c r="H7287" i="2"/>
  <c r="I7286" i="2"/>
  <c r="H7286" i="2"/>
  <c r="I7285" i="2"/>
  <c r="H7285" i="2"/>
  <c r="I7284" i="2"/>
  <c r="H7284" i="2"/>
  <c r="I7283" i="2"/>
  <c r="H7283" i="2"/>
  <c r="I7282" i="2"/>
  <c r="H7282" i="2"/>
  <c r="I7281" i="2"/>
  <c r="H7281" i="2"/>
  <c r="I7280" i="2"/>
  <c r="H7280" i="2"/>
  <c r="I7279" i="2"/>
  <c r="H7279" i="2"/>
  <c r="I7278" i="2"/>
  <c r="H7278" i="2"/>
  <c r="I7277" i="2"/>
  <c r="H7277" i="2"/>
  <c r="I7276" i="2"/>
  <c r="H7276" i="2"/>
  <c r="I7275" i="2"/>
  <c r="H7275" i="2"/>
  <c r="I7274" i="2"/>
  <c r="H7274" i="2"/>
  <c r="I7273" i="2"/>
  <c r="H7273" i="2"/>
  <c r="I7272" i="2"/>
  <c r="H7272" i="2"/>
  <c r="I7271" i="2"/>
  <c r="H7271" i="2"/>
  <c r="I7270" i="2"/>
  <c r="H7270" i="2"/>
  <c r="I7269" i="2"/>
  <c r="H7269" i="2"/>
  <c r="I7268" i="2"/>
  <c r="H7268" i="2"/>
  <c r="I7267" i="2"/>
  <c r="H7267" i="2"/>
  <c r="I7266" i="2"/>
  <c r="H7266" i="2"/>
  <c r="I7265" i="2"/>
  <c r="H7265" i="2"/>
  <c r="I7264" i="2"/>
  <c r="H7264" i="2"/>
  <c r="I7263" i="2"/>
  <c r="H7263" i="2"/>
  <c r="I7262" i="2"/>
  <c r="H7262" i="2"/>
  <c r="I7261" i="2"/>
  <c r="H7261" i="2"/>
  <c r="I7260" i="2"/>
  <c r="H7260" i="2"/>
  <c r="I7259" i="2"/>
  <c r="H7259" i="2"/>
  <c r="I7258" i="2"/>
  <c r="H7258" i="2"/>
  <c r="I7257" i="2"/>
  <c r="H7257" i="2"/>
  <c r="I7256" i="2"/>
  <c r="H7256" i="2"/>
  <c r="I7255" i="2"/>
  <c r="H7255" i="2"/>
  <c r="I7254" i="2"/>
  <c r="H7254" i="2"/>
  <c r="I7253" i="2"/>
  <c r="H7253" i="2"/>
  <c r="I7252" i="2"/>
  <c r="H7252" i="2"/>
  <c r="I7251" i="2"/>
  <c r="H7251" i="2"/>
  <c r="I7250" i="2"/>
  <c r="H7250" i="2"/>
  <c r="I7249" i="2"/>
  <c r="H7249" i="2"/>
  <c r="I7248" i="2"/>
  <c r="H7248" i="2"/>
  <c r="I7247" i="2"/>
  <c r="H7247" i="2"/>
  <c r="I7246" i="2"/>
  <c r="H7246" i="2"/>
  <c r="I7245" i="2"/>
  <c r="H7245" i="2"/>
  <c r="I7244" i="2"/>
  <c r="H7244" i="2"/>
  <c r="I7243" i="2"/>
  <c r="H7243" i="2"/>
  <c r="I7242" i="2"/>
  <c r="H7242" i="2"/>
  <c r="I7241" i="2"/>
  <c r="H7241" i="2"/>
  <c r="I7240" i="2"/>
  <c r="H7240" i="2"/>
  <c r="I7239" i="2"/>
  <c r="H7239" i="2"/>
  <c r="I7238" i="2"/>
  <c r="H7238" i="2"/>
  <c r="I7237" i="2"/>
  <c r="H7237" i="2"/>
  <c r="I7236" i="2"/>
  <c r="H7236" i="2"/>
  <c r="I7235" i="2"/>
  <c r="H7235" i="2"/>
  <c r="I7234" i="2"/>
  <c r="H7234" i="2"/>
  <c r="I7233" i="2"/>
  <c r="H7233" i="2"/>
  <c r="I7232" i="2"/>
  <c r="H7232" i="2"/>
  <c r="I7231" i="2"/>
  <c r="H7231" i="2"/>
  <c r="I7230" i="2"/>
  <c r="H7230" i="2"/>
  <c r="I7229" i="2"/>
  <c r="H7229" i="2"/>
  <c r="I7228" i="2"/>
  <c r="H7228" i="2"/>
  <c r="I7227" i="2"/>
  <c r="H7227" i="2"/>
  <c r="I7226" i="2"/>
  <c r="H7226" i="2"/>
  <c r="I7225" i="2"/>
  <c r="H7225" i="2"/>
  <c r="I7224" i="2"/>
  <c r="H7224" i="2"/>
  <c r="I7223" i="2"/>
  <c r="H7223" i="2"/>
  <c r="I7222" i="2"/>
  <c r="H7222" i="2"/>
  <c r="I7221" i="2"/>
  <c r="H7221" i="2"/>
  <c r="I7220" i="2"/>
  <c r="H7220" i="2"/>
  <c r="I7219" i="2"/>
  <c r="H7219" i="2"/>
  <c r="I7218" i="2"/>
  <c r="H7218" i="2"/>
  <c r="I7217" i="2"/>
  <c r="H7217" i="2"/>
  <c r="I7216" i="2"/>
  <c r="H7216" i="2"/>
  <c r="I7215" i="2"/>
  <c r="H7215" i="2"/>
  <c r="I7214" i="2"/>
  <c r="H7214" i="2"/>
  <c r="I7213" i="2"/>
  <c r="H7213" i="2"/>
  <c r="I7212" i="2"/>
  <c r="H7212" i="2"/>
  <c r="I7211" i="2"/>
  <c r="H7211" i="2"/>
  <c r="I7210" i="2"/>
  <c r="H7210" i="2"/>
  <c r="I7209" i="2"/>
  <c r="H7209" i="2"/>
  <c r="I7208" i="2"/>
  <c r="H7208" i="2"/>
  <c r="I7207" i="2"/>
  <c r="H7207" i="2"/>
  <c r="I7206" i="2"/>
  <c r="H7206" i="2"/>
  <c r="I7205" i="2"/>
  <c r="H7205" i="2"/>
  <c r="I7204" i="2"/>
  <c r="H7204" i="2"/>
  <c r="I7203" i="2"/>
  <c r="H7203" i="2"/>
  <c r="I7202" i="2"/>
  <c r="H7202" i="2"/>
  <c r="I7201" i="2"/>
  <c r="H7201" i="2"/>
  <c r="I7200" i="2"/>
  <c r="H7200" i="2"/>
  <c r="I7199" i="2"/>
  <c r="H7199" i="2"/>
  <c r="I7198" i="2"/>
  <c r="H7198" i="2"/>
  <c r="I7197" i="2"/>
  <c r="H7197" i="2"/>
  <c r="I7196" i="2"/>
  <c r="H7196" i="2"/>
  <c r="I7195" i="2"/>
  <c r="H7195" i="2"/>
  <c r="I7194" i="2"/>
  <c r="H7194" i="2"/>
  <c r="I7193" i="2"/>
  <c r="H7193" i="2"/>
  <c r="I7192" i="2"/>
  <c r="H7192" i="2"/>
  <c r="I7191" i="2"/>
  <c r="H7191" i="2"/>
  <c r="I7190" i="2"/>
  <c r="H7190" i="2"/>
  <c r="I7189" i="2"/>
  <c r="H7189" i="2"/>
  <c r="I7188" i="2"/>
  <c r="H7188" i="2"/>
  <c r="I7187" i="2"/>
  <c r="H7187" i="2"/>
  <c r="I7186" i="2"/>
  <c r="H7186" i="2"/>
  <c r="I7185" i="2"/>
  <c r="H7185" i="2"/>
  <c r="I7184" i="2"/>
  <c r="H7184" i="2"/>
  <c r="I7183" i="2"/>
  <c r="H7183" i="2"/>
  <c r="I7182" i="2"/>
  <c r="H7182" i="2"/>
  <c r="I7181" i="2"/>
  <c r="H7181" i="2"/>
  <c r="I7180" i="2"/>
  <c r="H7180" i="2"/>
  <c r="I7179" i="2"/>
  <c r="H7179" i="2"/>
  <c r="I7178" i="2"/>
  <c r="H7178" i="2"/>
  <c r="I7177" i="2"/>
  <c r="H7177" i="2"/>
  <c r="I7176" i="2"/>
  <c r="H7176" i="2"/>
  <c r="I7175" i="2"/>
  <c r="H7175" i="2"/>
  <c r="I7174" i="2"/>
  <c r="H7174" i="2"/>
  <c r="I7173" i="2"/>
  <c r="H7173" i="2"/>
  <c r="I7172" i="2"/>
  <c r="H7172" i="2"/>
  <c r="I7171" i="2"/>
  <c r="H7171" i="2"/>
  <c r="I7170" i="2"/>
  <c r="H7170" i="2"/>
  <c r="I7169" i="2"/>
  <c r="H7169" i="2"/>
  <c r="I7168" i="2"/>
  <c r="H7168" i="2"/>
  <c r="I7167" i="2"/>
  <c r="H7167" i="2"/>
  <c r="I7166" i="2"/>
  <c r="H7166" i="2"/>
  <c r="I7165" i="2"/>
  <c r="H7165" i="2"/>
  <c r="I7164" i="2"/>
  <c r="H7164" i="2"/>
  <c r="I7163" i="2"/>
  <c r="H7163" i="2"/>
  <c r="I7162" i="2"/>
  <c r="H7162" i="2"/>
  <c r="I7161" i="2"/>
  <c r="H7161" i="2"/>
  <c r="I7160" i="2"/>
  <c r="H7160" i="2"/>
  <c r="I7159" i="2"/>
  <c r="H7159" i="2"/>
  <c r="I7158" i="2"/>
  <c r="H7158" i="2"/>
  <c r="I7157" i="2"/>
  <c r="H7157" i="2"/>
  <c r="I7156" i="2"/>
  <c r="H7156" i="2"/>
  <c r="I7155" i="2"/>
  <c r="H7155" i="2"/>
  <c r="I7154" i="2"/>
  <c r="H7154" i="2"/>
  <c r="I7153" i="2"/>
  <c r="H7153" i="2"/>
  <c r="I7152" i="2"/>
  <c r="H7152" i="2"/>
  <c r="I7151" i="2"/>
  <c r="H7151" i="2"/>
  <c r="I7150" i="2"/>
  <c r="H7150" i="2"/>
  <c r="I7149" i="2"/>
  <c r="H7149" i="2"/>
  <c r="I7148" i="2"/>
  <c r="H7148" i="2"/>
  <c r="I7147" i="2"/>
  <c r="H7147" i="2"/>
  <c r="I7146" i="2"/>
  <c r="H7146" i="2"/>
  <c r="I7145" i="2"/>
  <c r="H7145" i="2"/>
  <c r="I7144" i="2"/>
  <c r="H7144" i="2"/>
  <c r="I7143" i="2"/>
  <c r="H7143" i="2"/>
  <c r="I7142" i="2"/>
  <c r="H7142" i="2"/>
  <c r="I7141" i="2"/>
  <c r="H7141" i="2"/>
  <c r="I7140" i="2"/>
  <c r="H7140" i="2"/>
  <c r="I7139" i="2"/>
  <c r="H7139" i="2"/>
  <c r="I7138" i="2"/>
  <c r="H7138" i="2"/>
  <c r="I7137" i="2"/>
  <c r="H7137" i="2"/>
  <c r="I7136" i="2"/>
  <c r="H7136" i="2"/>
  <c r="I7135" i="2"/>
  <c r="H7135" i="2"/>
  <c r="I7134" i="2"/>
  <c r="H7134" i="2"/>
  <c r="I7133" i="2"/>
  <c r="H7133" i="2"/>
  <c r="I7132" i="2"/>
  <c r="H7132" i="2"/>
  <c r="I7131" i="2"/>
  <c r="H7131" i="2"/>
  <c r="I7130" i="2"/>
  <c r="H7130" i="2"/>
  <c r="I7129" i="2"/>
  <c r="H7129" i="2"/>
  <c r="I7128" i="2"/>
  <c r="H7128" i="2"/>
  <c r="I7127" i="2"/>
  <c r="H7127" i="2"/>
  <c r="I7126" i="2"/>
  <c r="H7126" i="2"/>
  <c r="I7125" i="2"/>
  <c r="H7125" i="2"/>
  <c r="I7124" i="2"/>
  <c r="H7124" i="2"/>
  <c r="I7123" i="2"/>
  <c r="H7123" i="2"/>
  <c r="I7122" i="2"/>
  <c r="H7122" i="2"/>
  <c r="I7121" i="2"/>
  <c r="H7121" i="2"/>
  <c r="I7120" i="2"/>
  <c r="H7120" i="2"/>
  <c r="I7119" i="2"/>
  <c r="H7119" i="2"/>
  <c r="I7118" i="2"/>
  <c r="H7118" i="2"/>
  <c r="I7117" i="2"/>
  <c r="H7117" i="2"/>
  <c r="I7116" i="2"/>
  <c r="H7116" i="2"/>
  <c r="I7115" i="2"/>
  <c r="H7115" i="2"/>
  <c r="I7114" i="2"/>
  <c r="H7114" i="2"/>
  <c r="I7113" i="2"/>
  <c r="H7113" i="2"/>
  <c r="I7112" i="2"/>
  <c r="H7112" i="2"/>
  <c r="I7111" i="2"/>
  <c r="H7111" i="2"/>
  <c r="I7110" i="2"/>
  <c r="H7110" i="2"/>
  <c r="I7109" i="2"/>
  <c r="H7109" i="2"/>
  <c r="I7108" i="2"/>
  <c r="H7108" i="2"/>
  <c r="I7107" i="2"/>
  <c r="H7107" i="2"/>
  <c r="I7106" i="2"/>
  <c r="H7106" i="2"/>
  <c r="I7105" i="2"/>
  <c r="H7105" i="2"/>
  <c r="I7104" i="2"/>
  <c r="H7104" i="2"/>
  <c r="I7103" i="2"/>
  <c r="H7103" i="2"/>
  <c r="I7102" i="2"/>
  <c r="H7102" i="2"/>
  <c r="I7101" i="2"/>
  <c r="H7101" i="2"/>
  <c r="I7100" i="2"/>
  <c r="H7100" i="2"/>
  <c r="I7099" i="2"/>
  <c r="H7099" i="2"/>
  <c r="I7098" i="2"/>
  <c r="H7098" i="2"/>
  <c r="I7097" i="2"/>
  <c r="H7097" i="2"/>
  <c r="I7096" i="2"/>
  <c r="H7096" i="2"/>
  <c r="I7095" i="2"/>
  <c r="H7095" i="2"/>
  <c r="I7094" i="2"/>
  <c r="H7094" i="2"/>
  <c r="I7093" i="2"/>
  <c r="H7093" i="2"/>
  <c r="I7092" i="2"/>
  <c r="H7092" i="2"/>
  <c r="I7091" i="2"/>
  <c r="H7091" i="2"/>
  <c r="I7090" i="2"/>
  <c r="H7090" i="2"/>
  <c r="I7089" i="2"/>
  <c r="H7089" i="2"/>
  <c r="I7088" i="2"/>
  <c r="H7088" i="2"/>
  <c r="I7087" i="2"/>
  <c r="H7087" i="2"/>
  <c r="I7086" i="2"/>
  <c r="H7086" i="2"/>
  <c r="I7085" i="2"/>
  <c r="H7085" i="2"/>
  <c r="I7084" i="2"/>
  <c r="H7084" i="2"/>
  <c r="I7083" i="2"/>
  <c r="H7083" i="2"/>
  <c r="I7082" i="2"/>
  <c r="H7082" i="2"/>
  <c r="I7081" i="2"/>
  <c r="H7081" i="2"/>
  <c r="I7080" i="2"/>
  <c r="H7080" i="2"/>
  <c r="I7079" i="2"/>
  <c r="H7079" i="2"/>
  <c r="I7078" i="2"/>
  <c r="H7078" i="2"/>
  <c r="I7077" i="2"/>
  <c r="H7077" i="2"/>
  <c r="I7076" i="2"/>
  <c r="H7076" i="2"/>
  <c r="I7075" i="2"/>
  <c r="H7075" i="2"/>
  <c r="I7074" i="2"/>
  <c r="H7074" i="2"/>
  <c r="I7073" i="2"/>
  <c r="H7073" i="2"/>
  <c r="I7072" i="2"/>
  <c r="H7072" i="2"/>
  <c r="I7071" i="2"/>
  <c r="H7071" i="2"/>
  <c r="I7070" i="2"/>
  <c r="H7070" i="2"/>
  <c r="I7069" i="2"/>
  <c r="H7069" i="2"/>
  <c r="I7068" i="2"/>
  <c r="H7068" i="2"/>
  <c r="I7067" i="2"/>
  <c r="H7067" i="2"/>
  <c r="I7066" i="2"/>
  <c r="H7066" i="2"/>
  <c r="I7065" i="2"/>
  <c r="H7065" i="2"/>
  <c r="I7064" i="2"/>
  <c r="H7064" i="2"/>
  <c r="I7063" i="2"/>
  <c r="H7063" i="2"/>
  <c r="I7062" i="2"/>
  <c r="H7062" i="2"/>
  <c r="I7061" i="2"/>
  <c r="H7061" i="2"/>
  <c r="I7060" i="2"/>
  <c r="H7060" i="2"/>
  <c r="I7059" i="2"/>
  <c r="H7059" i="2"/>
  <c r="I7058" i="2"/>
  <c r="H7058" i="2"/>
  <c r="I7057" i="2"/>
  <c r="H7057" i="2"/>
  <c r="I7056" i="2"/>
  <c r="H7056" i="2"/>
  <c r="I7055" i="2"/>
  <c r="H7055" i="2"/>
  <c r="I7054" i="2"/>
  <c r="H7054" i="2"/>
  <c r="I7053" i="2"/>
  <c r="H7053" i="2"/>
  <c r="I7052" i="2"/>
  <c r="H7052" i="2"/>
  <c r="I7051" i="2"/>
  <c r="H7051" i="2"/>
  <c r="I7050" i="2"/>
  <c r="H7050" i="2"/>
  <c r="I7049" i="2"/>
  <c r="H7049" i="2"/>
  <c r="I7048" i="2"/>
  <c r="H7048" i="2"/>
  <c r="I7047" i="2"/>
  <c r="H7047" i="2"/>
  <c r="I7046" i="2"/>
  <c r="H7046" i="2"/>
  <c r="I7045" i="2"/>
  <c r="H7045" i="2"/>
  <c r="I7044" i="2"/>
  <c r="H7044" i="2"/>
  <c r="I7043" i="2"/>
  <c r="H7043" i="2"/>
  <c r="I7042" i="2"/>
  <c r="H7042" i="2"/>
  <c r="I7041" i="2"/>
  <c r="H7041" i="2"/>
  <c r="I7040" i="2"/>
  <c r="H7040" i="2"/>
  <c r="I7039" i="2"/>
  <c r="H7039" i="2"/>
  <c r="I7038" i="2"/>
  <c r="H7038" i="2"/>
  <c r="I7037" i="2"/>
  <c r="H7037" i="2"/>
  <c r="I7036" i="2"/>
  <c r="H7036" i="2"/>
  <c r="I7035" i="2"/>
  <c r="H7035" i="2"/>
  <c r="I7034" i="2"/>
  <c r="H7034" i="2"/>
  <c r="I7033" i="2"/>
  <c r="H7033" i="2"/>
  <c r="I7032" i="2"/>
  <c r="H7032" i="2"/>
  <c r="I7031" i="2"/>
  <c r="H7031" i="2"/>
  <c r="I7030" i="2"/>
  <c r="H7030" i="2"/>
  <c r="I7029" i="2"/>
  <c r="H7029" i="2"/>
  <c r="I7028" i="2"/>
  <c r="H7028" i="2"/>
  <c r="I7027" i="2"/>
  <c r="H7027" i="2"/>
  <c r="I7026" i="2"/>
  <c r="H7026" i="2"/>
  <c r="I7025" i="2"/>
  <c r="H7025" i="2"/>
  <c r="I7024" i="2"/>
  <c r="H7024" i="2"/>
  <c r="I7023" i="2"/>
  <c r="H7023" i="2"/>
  <c r="I7022" i="2"/>
  <c r="H7022" i="2"/>
  <c r="I7021" i="2"/>
  <c r="H7021" i="2"/>
  <c r="I7020" i="2"/>
  <c r="H7020" i="2"/>
  <c r="I7019" i="2"/>
  <c r="H7019" i="2"/>
  <c r="I7018" i="2"/>
  <c r="H7018" i="2"/>
  <c r="I7017" i="2"/>
  <c r="H7017" i="2"/>
  <c r="I7016" i="2"/>
  <c r="H7016" i="2"/>
  <c r="I7015" i="2"/>
  <c r="H7015" i="2"/>
  <c r="I7014" i="2"/>
  <c r="H7014" i="2"/>
  <c r="I7013" i="2"/>
  <c r="H7013" i="2"/>
  <c r="I7012" i="2"/>
  <c r="H7012" i="2"/>
  <c r="I7011" i="2"/>
  <c r="H7011" i="2"/>
  <c r="I7010" i="2"/>
  <c r="H7010" i="2"/>
  <c r="I7009" i="2"/>
  <c r="H7009" i="2"/>
  <c r="I7008" i="2"/>
  <c r="H7008" i="2"/>
  <c r="I7007" i="2"/>
  <c r="H7007" i="2"/>
  <c r="I7006" i="2"/>
  <c r="H7006" i="2"/>
  <c r="I7005" i="2"/>
  <c r="H7005" i="2"/>
  <c r="I7004" i="2"/>
  <c r="H7004" i="2"/>
  <c r="I7003" i="2"/>
  <c r="H7003" i="2"/>
  <c r="I7002" i="2"/>
  <c r="H7002" i="2"/>
  <c r="I7001" i="2"/>
  <c r="H7001" i="2"/>
  <c r="I7000" i="2"/>
  <c r="H7000" i="2"/>
  <c r="I6999" i="2"/>
  <c r="H6999" i="2"/>
  <c r="I6998" i="2"/>
  <c r="H6998" i="2"/>
  <c r="I6997" i="2"/>
  <c r="H6997" i="2"/>
  <c r="I6996" i="2"/>
  <c r="H6996" i="2"/>
  <c r="I6995" i="2"/>
  <c r="H6995" i="2"/>
  <c r="I6994" i="2"/>
  <c r="H6994" i="2"/>
  <c r="I6993" i="2"/>
  <c r="H6993" i="2"/>
  <c r="I6992" i="2"/>
  <c r="H6992" i="2"/>
  <c r="I6991" i="2"/>
  <c r="H6991" i="2"/>
  <c r="I6990" i="2"/>
  <c r="H6990" i="2"/>
  <c r="I6989" i="2"/>
  <c r="H6989" i="2"/>
  <c r="I6988" i="2"/>
  <c r="H6988" i="2"/>
  <c r="I6987" i="2"/>
  <c r="H6987" i="2"/>
  <c r="I6986" i="2"/>
  <c r="H6986" i="2"/>
  <c r="I6985" i="2"/>
  <c r="H6985" i="2"/>
  <c r="I6984" i="2"/>
  <c r="H6984" i="2"/>
  <c r="I6983" i="2"/>
  <c r="H6983" i="2"/>
  <c r="I6982" i="2"/>
  <c r="H6982" i="2"/>
  <c r="I6981" i="2"/>
  <c r="H6981" i="2"/>
  <c r="I6980" i="2"/>
  <c r="H6980" i="2"/>
  <c r="I6979" i="2"/>
  <c r="H6979" i="2"/>
  <c r="I6978" i="2"/>
  <c r="H6978" i="2"/>
  <c r="I6977" i="2"/>
  <c r="H6977" i="2"/>
  <c r="I6976" i="2"/>
  <c r="H6976" i="2"/>
  <c r="I6975" i="2"/>
  <c r="H6975" i="2"/>
  <c r="I6974" i="2"/>
  <c r="H6974" i="2"/>
  <c r="I6973" i="2"/>
  <c r="H6973" i="2"/>
  <c r="I6972" i="2"/>
  <c r="H6972" i="2"/>
  <c r="I6971" i="2"/>
  <c r="H6971" i="2"/>
  <c r="I6970" i="2"/>
  <c r="H6970" i="2"/>
  <c r="I6969" i="2"/>
  <c r="H6969" i="2"/>
  <c r="I6968" i="2"/>
  <c r="H6968" i="2"/>
  <c r="I6967" i="2"/>
  <c r="H6967" i="2"/>
  <c r="I6966" i="2"/>
  <c r="H6966" i="2"/>
  <c r="I6965" i="2"/>
  <c r="H6965" i="2"/>
  <c r="I6964" i="2"/>
  <c r="H6964" i="2"/>
  <c r="I6963" i="2"/>
  <c r="H6963" i="2"/>
  <c r="I6962" i="2"/>
  <c r="H6962" i="2"/>
  <c r="I6961" i="2"/>
  <c r="H6961" i="2"/>
  <c r="I6960" i="2"/>
  <c r="H6960" i="2"/>
  <c r="I6959" i="2"/>
  <c r="H6959" i="2"/>
  <c r="I6958" i="2"/>
  <c r="H6958" i="2"/>
  <c r="I6957" i="2"/>
  <c r="H6957" i="2"/>
  <c r="I6956" i="2"/>
  <c r="H6956" i="2"/>
  <c r="I6955" i="2"/>
  <c r="H6955" i="2"/>
  <c r="I6954" i="2"/>
  <c r="H6954" i="2"/>
  <c r="I6953" i="2"/>
  <c r="H6953" i="2"/>
  <c r="I6952" i="2"/>
  <c r="H6952" i="2"/>
  <c r="I6951" i="2"/>
  <c r="H6951" i="2"/>
  <c r="I6950" i="2"/>
  <c r="H6950" i="2"/>
  <c r="I6949" i="2"/>
  <c r="H6949" i="2"/>
  <c r="I6948" i="2"/>
  <c r="H6948" i="2"/>
  <c r="I6947" i="2"/>
  <c r="H6947" i="2"/>
  <c r="I6946" i="2"/>
  <c r="H6946" i="2"/>
  <c r="I6945" i="2"/>
  <c r="H6945" i="2"/>
  <c r="I6944" i="2"/>
  <c r="H6944" i="2"/>
  <c r="I6943" i="2"/>
  <c r="H6943" i="2"/>
  <c r="I6942" i="2"/>
  <c r="H6942" i="2"/>
  <c r="I6941" i="2"/>
  <c r="H6941" i="2"/>
  <c r="I6940" i="2"/>
  <c r="H6940" i="2"/>
  <c r="I6939" i="2"/>
  <c r="H6939" i="2"/>
  <c r="I6938" i="2"/>
  <c r="H6938" i="2"/>
  <c r="I6937" i="2"/>
  <c r="H6937" i="2"/>
  <c r="I6936" i="2"/>
  <c r="H6936" i="2"/>
  <c r="I6935" i="2"/>
  <c r="H6935" i="2"/>
  <c r="I6934" i="2"/>
  <c r="H6934" i="2"/>
  <c r="I6933" i="2"/>
  <c r="H6933" i="2"/>
  <c r="I6932" i="2"/>
  <c r="H6932" i="2"/>
  <c r="I6931" i="2"/>
  <c r="H6931" i="2"/>
  <c r="I6930" i="2"/>
  <c r="H6930" i="2"/>
  <c r="I6929" i="2"/>
  <c r="H6929" i="2"/>
  <c r="I6928" i="2"/>
  <c r="H6928" i="2"/>
  <c r="I6927" i="2"/>
  <c r="H6927" i="2"/>
  <c r="I6926" i="2"/>
  <c r="H6926" i="2"/>
  <c r="I6925" i="2"/>
  <c r="H6925" i="2"/>
  <c r="I6924" i="2"/>
  <c r="H6924" i="2"/>
  <c r="I6923" i="2"/>
  <c r="H6923" i="2"/>
  <c r="I6922" i="2"/>
  <c r="H6922" i="2"/>
  <c r="I6921" i="2"/>
  <c r="H6921" i="2"/>
  <c r="I6920" i="2"/>
  <c r="H6920" i="2"/>
  <c r="I6919" i="2"/>
  <c r="H6919" i="2"/>
  <c r="I6918" i="2"/>
  <c r="H6918" i="2"/>
  <c r="I6917" i="2"/>
  <c r="H6917" i="2"/>
  <c r="I6916" i="2"/>
  <c r="H6916" i="2"/>
  <c r="I6915" i="2"/>
  <c r="H6915" i="2"/>
  <c r="I6914" i="2"/>
  <c r="H6914" i="2"/>
  <c r="I6913" i="2"/>
  <c r="H6913" i="2"/>
  <c r="I6912" i="2"/>
  <c r="H6912" i="2"/>
  <c r="I6911" i="2"/>
  <c r="H6911" i="2"/>
  <c r="I6910" i="2"/>
  <c r="H6910" i="2"/>
  <c r="I6909" i="2"/>
  <c r="H6909" i="2"/>
  <c r="I6908" i="2"/>
  <c r="H6908" i="2"/>
  <c r="I6907" i="2"/>
  <c r="H6907" i="2"/>
  <c r="I6906" i="2"/>
  <c r="H6906" i="2"/>
  <c r="I6905" i="2"/>
  <c r="H6905" i="2"/>
  <c r="I6904" i="2"/>
  <c r="H6904" i="2"/>
  <c r="I6903" i="2"/>
  <c r="H6903" i="2"/>
  <c r="I6902" i="2"/>
  <c r="H6902" i="2"/>
  <c r="I6901" i="2"/>
  <c r="H6901" i="2"/>
  <c r="I6900" i="2"/>
  <c r="H6900" i="2"/>
  <c r="I6899" i="2"/>
  <c r="H6899" i="2"/>
  <c r="I6898" i="2"/>
  <c r="H6898" i="2"/>
  <c r="I6897" i="2"/>
  <c r="H6897" i="2"/>
  <c r="I6896" i="2"/>
  <c r="H6896" i="2"/>
  <c r="I6895" i="2"/>
  <c r="H6895" i="2"/>
  <c r="I6894" i="2"/>
  <c r="H6894" i="2"/>
  <c r="I6893" i="2"/>
  <c r="H6893" i="2"/>
  <c r="I6892" i="2"/>
  <c r="H6892" i="2"/>
  <c r="I6891" i="2"/>
  <c r="H6891" i="2"/>
  <c r="I6890" i="2"/>
  <c r="H6890" i="2"/>
  <c r="I6889" i="2"/>
  <c r="H6889" i="2"/>
  <c r="I6888" i="2"/>
  <c r="H6888" i="2"/>
  <c r="I6887" i="2"/>
  <c r="H6887" i="2"/>
  <c r="I6886" i="2"/>
  <c r="H6886" i="2"/>
  <c r="I6885" i="2"/>
  <c r="H6885" i="2"/>
  <c r="I6884" i="2"/>
  <c r="H6884" i="2"/>
  <c r="I6883" i="2"/>
  <c r="H6883" i="2"/>
  <c r="I6882" i="2"/>
  <c r="H6882" i="2"/>
  <c r="I6881" i="2"/>
  <c r="H6881" i="2"/>
  <c r="I6880" i="2"/>
  <c r="H6880" i="2"/>
  <c r="I6879" i="2"/>
  <c r="H6879" i="2"/>
  <c r="I6878" i="2"/>
  <c r="H6878" i="2"/>
  <c r="I6877" i="2"/>
  <c r="H6877" i="2"/>
  <c r="I6876" i="2"/>
  <c r="H6876" i="2"/>
  <c r="I6875" i="2"/>
  <c r="H6875" i="2"/>
  <c r="I6874" i="2"/>
  <c r="H6874" i="2"/>
  <c r="I6873" i="2"/>
  <c r="H6873" i="2"/>
  <c r="I6872" i="2"/>
  <c r="H6872" i="2"/>
  <c r="I6871" i="2"/>
  <c r="H6871" i="2"/>
  <c r="I6870" i="2"/>
  <c r="H6870" i="2"/>
  <c r="I6869" i="2"/>
  <c r="H6869" i="2"/>
  <c r="I6868" i="2"/>
  <c r="H6868" i="2"/>
  <c r="I6867" i="2"/>
  <c r="H6867" i="2"/>
  <c r="I6866" i="2"/>
  <c r="H6866" i="2"/>
  <c r="I6865" i="2"/>
  <c r="H6865" i="2"/>
  <c r="I6864" i="2"/>
  <c r="H6864" i="2"/>
  <c r="I6863" i="2"/>
  <c r="H6863" i="2"/>
  <c r="I6862" i="2"/>
  <c r="H6862" i="2"/>
  <c r="I6861" i="2"/>
  <c r="H6861" i="2"/>
  <c r="I6860" i="2"/>
  <c r="H6860" i="2"/>
  <c r="I6859" i="2"/>
  <c r="H6859" i="2"/>
  <c r="I6858" i="2"/>
  <c r="H6858" i="2"/>
  <c r="I6857" i="2"/>
  <c r="H6857" i="2"/>
  <c r="I6856" i="2"/>
  <c r="H6856" i="2"/>
  <c r="I6855" i="2"/>
  <c r="H6855" i="2"/>
  <c r="I6854" i="2"/>
  <c r="H6854" i="2"/>
  <c r="I6853" i="2"/>
  <c r="H6853" i="2"/>
  <c r="I6852" i="2"/>
  <c r="H6852" i="2"/>
  <c r="I6851" i="2"/>
  <c r="H6851" i="2"/>
  <c r="I6850" i="2"/>
  <c r="H6850" i="2"/>
  <c r="I6849" i="2"/>
  <c r="H6849" i="2"/>
  <c r="I6848" i="2"/>
  <c r="H6848" i="2"/>
  <c r="I6847" i="2"/>
  <c r="H6847" i="2"/>
  <c r="I6846" i="2"/>
  <c r="H6846" i="2"/>
  <c r="I6845" i="2"/>
  <c r="H6845" i="2"/>
  <c r="I6844" i="2"/>
  <c r="H6844" i="2"/>
  <c r="I6843" i="2"/>
  <c r="H6843" i="2"/>
  <c r="I6842" i="2"/>
  <c r="H6842" i="2"/>
  <c r="I6841" i="2"/>
  <c r="H6841" i="2"/>
  <c r="I6840" i="2"/>
  <c r="H6840" i="2"/>
  <c r="I6839" i="2"/>
  <c r="H6839" i="2"/>
  <c r="I6838" i="2"/>
  <c r="H6838" i="2"/>
  <c r="I6837" i="2"/>
  <c r="H6837" i="2"/>
  <c r="I6836" i="2"/>
  <c r="H6836" i="2"/>
  <c r="I6835" i="2"/>
  <c r="H6835" i="2"/>
  <c r="I6834" i="2"/>
  <c r="H6834" i="2"/>
  <c r="I6833" i="2"/>
  <c r="H6833" i="2"/>
  <c r="I6832" i="2"/>
  <c r="H6832" i="2"/>
  <c r="I6831" i="2"/>
  <c r="H6831" i="2"/>
  <c r="I6830" i="2"/>
  <c r="H6830" i="2"/>
  <c r="I6829" i="2"/>
  <c r="H6829" i="2"/>
  <c r="I6828" i="2"/>
  <c r="H6828" i="2"/>
  <c r="I6827" i="2"/>
  <c r="H6827" i="2"/>
  <c r="I6826" i="2"/>
  <c r="H6826" i="2"/>
  <c r="I6825" i="2"/>
  <c r="H6825" i="2"/>
  <c r="I6824" i="2"/>
  <c r="H6824" i="2"/>
  <c r="I6823" i="2"/>
  <c r="H6823" i="2"/>
  <c r="I6822" i="2"/>
  <c r="H6822" i="2"/>
  <c r="I6821" i="2"/>
  <c r="H6821" i="2"/>
  <c r="I6820" i="2"/>
  <c r="H6820" i="2"/>
  <c r="I6819" i="2"/>
  <c r="H6819" i="2"/>
  <c r="I6818" i="2"/>
  <c r="H6818" i="2"/>
  <c r="I6817" i="2"/>
  <c r="H6817" i="2"/>
  <c r="I6816" i="2"/>
  <c r="H6816" i="2"/>
  <c r="I6815" i="2"/>
  <c r="H6815" i="2"/>
  <c r="I6814" i="2"/>
  <c r="H6814" i="2"/>
  <c r="I6813" i="2"/>
  <c r="H6813" i="2"/>
  <c r="I6812" i="2"/>
  <c r="H6812" i="2"/>
  <c r="I6811" i="2"/>
  <c r="H6811" i="2"/>
  <c r="I6810" i="2"/>
  <c r="H6810" i="2"/>
  <c r="I6809" i="2"/>
  <c r="H6809" i="2"/>
  <c r="I6808" i="2"/>
  <c r="H6808" i="2"/>
  <c r="I6807" i="2"/>
  <c r="H6807" i="2"/>
  <c r="I6806" i="2"/>
  <c r="H6806" i="2"/>
  <c r="I6805" i="2"/>
  <c r="H6805" i="2"/>
  <c r="I6804" i="2"/>
  <c r="H6804" i="2"/>
  <c r="I6803" i="2"/>
  <c r="H6803" i="2"/>
  <c r="I6802" i="2"/>
  <c r="H6802" i="2"/>
  <c r="I6801" i="2"/>
  <c r="H6801" i="2"/>
  <c r="I6800" i="2"/>
  <c r="H6800" i="2"/>
  <c r="I6799" i="2"/>
  <c r="H6799" i="2"/>
  <c r="I6798" i="2"/>
  <c r="H6798" i="2"/>
  <c r="I6797" i="2"/>
  <c r="H6797" i="2"/>
  <c r="I6796" i="2"/>
  <c r="H6796" i="2"/>
  <c r="I6795" i="2"/>
  <c r="H6795" i="2"/>
  <c r="I6794" i="2"/>
  <c r="H6794" i="2"/>
  <c r="I6793" i="2"/>
  <c r="H6793" i="2"/>
  <c r="I6792" i="2"/>
  <c r="H6792" i="2"/>
  <c r="I6791" i="2"/>
  <c r="H6791" i="2"/>
  <c r="I6790" i="2"/>
  <c r="H6790" i="2"/>
  <c r="I6789" i="2"/>
  <c r="H6789" i="2"/>
  <c r="I6788" i="2"/>
  <c r="H6788" i="2"/>
  <c r="I6787" i="2"/>
  <c r="H6787" i="2"/>
  <c r="I6786" i="2"/>
  <c r="H6786" i="2"/>
  <c r="I6785" i="2"/>
  <c r="H6785" i="2"/>
  <c r="I6784" i="2"/>
  <c r="H6784" i="2"/>
  <c r="I6783" i="2"/>
  <c r="H6783" i="2"/>
  <c r="I6782" i="2"/>
  <c r="H6782" i="2"/>
  <c r="I6781" i="2"/>
  <c r="H6781" i="2"/>
  <c r="I6780" i="2"/>
  <c r="H6780" i="2"/>
  <c r="I6779" i="2"/>
  <c r="H6779" i="2"/>
  <c r="I6778" i="2"/>
  <c r="H6778" i="2"/>
  <c r="I6777" i="2"/>
  <c r="H6777" i="2"/>
  <c r="I6776" i="2"/>
  <c r="H6776" i="2"/>
  <c r="I6775" i="2"/>
  <c r="H6775" i="2"/>
  <c r="I6774" i="2"/>
  <c r="H6774" i="2"/>
  <c r="I6773" i="2"/>
  <c r="H6773" i="2"/>
  <c r="I6772" i="2"/>
  <c r="H6772" i="2"/>
  <c r="I6771" i="2"/>
  <c r="H6771" i="2"/>
  <c r="I6770" i="2"/>
  <c r="H6770" i="2"/>
  <c r="I6769" i="2"/>
  <c r="H6769" i="2"/>
  <c r="I6768" i="2"/>
  <c r="H6768" i="2"/>
  <c r="I6767" i="2"/>
  <c r="H6767" i="2"/>
  <c r="I6766" i="2"/>
  <c r="H6766" i="2"/>
  <c r="I6765" i="2"/>
  <c r="H6765" i="2"/>
  <c r="I6764" i="2"/>
  <c r="H6764" i="2"/>
  <c r="I6763" i="2"/>
  <c r="H6763" i="2"/>
  <c r="I6762" i="2"/>
  <c r="H6762" i="2"/>
  <c r="I6761" i="2"/>
  <c r="H6761" i="2"/>
  <c r="I6760" i="2"/>
  <c r="H6760" i="2"/>
  <c r="I6759" i="2"/>
  <c r="H6759" i="2"/>
  <c r="I6758" i="2"/>
  <c r="H6758" i="2"/>
  <c r="I6757" i="2"/>
  <c r="H6757" i="2"/>
  <c r="I6756" i="2"/>
  <c r="H6756" i="2"/>
  <c r="I6755" i="2"/>
  <c r="H6755" i="2"/>
  <c r="I6754" i="2"/>
  <c r="H6754" i="2"/>
  <c r="I6753" i="2"/>
  <c r="H6753" i="2"/>
  <c r="I6752" i="2"/>
  <c r="H6752" i="2"/>
  <c r="I6751" i="2"/>
  <c r="H6751" i="2"/>
  <c r="I6750" i="2"/>
  <c r="H6750" i="2"/>
  <c r="I6749" i="2"/>
  <c r="H6749" i="2"/>
  <c r="I6748" i="2"/>
  <c r="H6748" i="2"/>
  <c r="I6747" i="2"/>
  <c r="H6747" i="2"/>
  <c r="I6746" i="2"/>
  <c r="H6746" i="2"/>
  <c r="I6745" i="2"/>
  <c r="H6745" i="2"/>
  <c r="I6744" i="2"/>
  <c r="H6744" i="2"/>
  <c r="I6743" i="2"/>
  <c r="H6743" i="2"/>
  <c r="I6742" i="2"/>
  <c r="H6742" i="2"/>
  <c r="I6741" i="2"/>
  <c r="H6741" i="2"/>
  <c r="I6740" i="2"/>
  <c r="H6740" i="2"/>
  <c r="I6739" i="2"/>
  <c r="H6739" i="2"/>
  <c r="I6738" i="2"/>
  <c r="H6738" i="2"/>
  <c r="I6737" i="2"/>
  <c r="H6737" i="2"/>
  <c r="I6736" i="2"/>
  <c r="H6736" i="2"/>
  <c r="I6735" i="2"/>
  <c r="H6735" i="2"/>
  <c r="I6734" i="2"/>
  <c r="H6734" i="2"/>
  <c r="I6733" i="2"/>
  <c r="H6733" i="2"/>
  <c r="I6732" i="2"/>
  <c r="H6732" i="2"/>
  <c r="I6731" i="2"/>
  <c r="H6731" i="2"/>
  <c r="I6730" i="2"/>
  <c r="H6730" i="2"/>
  <c r="I6729" i="2"/>
  <c r="H6729" i="2"/>
  <c r="I6728" i="2"/>
  <c r="H6728" i="2"/>
  <c r="I6727" i="2"/>
  <c r="H6727" i="2"/>
  <c r="I6726" i="2"/>
  <c r="H6726" i="2"/>
  <c r="I6725" i="2"/>
  <c r="H6725" i="2"/>
  <c r="I6724" i="2"/>
  <c r="H6724" i="2"/>
  <c r="I6723" i="2"/>
  <c r="H6723" i="2"/>
  <c r="I6722" i="2"/>
  <c r="H6722" i="2"/>
  <c r="I6721" i="2"/>
  <c r="H6721" i="2"/>
  <c r="I6720" i="2"/>
  <c r="H6720" i="2"/>
  <c r="I6719" i="2"/>
  <c r="H6719" i="2"/>
  <c r="I6718" i="2"/>
  <c r="H6718" i="2"/>
  <c r="I6717" i="2"/>
  <c r="H6717" i="2"/>
  <c r="I6716" i="2"/>
  <c r="H6716" i="2"/>
  <c r="I6715" i="2"/>
  <c r="H6715" i="2"/>
  <c r="I6714" i="2"/>
  <c r="H6714" i="2"/>
  <c r="I6713" i="2"/>
  <c r="H6713" i="2"/>
  <c r="I6712" i="2"/>
  <c r="H6712" i="2"/>
  <c r="I6711" i="2"/>
  <c r="H6711" i="2"/>
  <c r="I6710" i="2"/>
  <c r="H6710" i="2"/>
  <c r="I6709" i="2"/>
  <c r="H6709" i="2"/>
  <c r="I6708" i="2"/>
  <c r="H6708" i="2"/>
  <c r="I6707" i="2"/>
  <c r="H6707" i="2"/>
  <c r="I6706" i="2"/>
  <c r="H6706" i="2"/>
  <c r="I6705" i="2"/>
  <c r="H6705" i="2"/>
  <c r="I6704" i="2"/>
  <c r="H6704" i="2"/>
  <c r="I6703" i="2"/>
  <c r="H6703" i="2"/>
  <c r="I6702" i="2"/>
  <c r="H6702" i="2"/>
  <c r="I6701" i="2"/>
  <c r="H6701" i="2"/>
  <c r="I6700" i="2"/>
  <c r="H6700" i="2"/>
  <c r="I6699" i="2"/>
  <c r="H6699" i="2"/>
  <c r="I6698" i="2"/>
  <c r="H6698" i="2"/>
  <c r="I6697" i="2"/>
  <c r="H6697" i="2"/>
  <c r="I6696" i="2"/>
  <c r="H6696" i="2"/>
  <c r="I6695" i="2"/>
  <c r="H6695" i="2"/>
  <c r="I6694" i="2"/>
  <c r="H6694" i="2"/>
  <c r="I6693" i="2"/>
  <c r="H6693" i="2"/>
  <c r="I6692" i="2"/>
  <c r="H6692" i="2"/>
  <c r="I6691" i="2"/>
  <c r="H6691" i="2"/>
  <c r="I6690" i="2"/>
  <c r="H6690" i="2"/>
  <c r="I6689" i="2"/>
  <c r="H6689" i="2"/>
  <c r="I6688" i="2"/>
  <c r="H6688" i="2"/>
  <c r="I6687" i="2"/>
  <c r="H6687" i="2"/>
  <c r="I6686" i="2"/>
  <c r="H6686" i="2"/>
  <c r="I6685" i="2"/>
  <c r="H6685" i="2"/>
  <c r="I6684" i="2"/>
  <c r="H6684" i="2"/>
  <c r="I6683" i="2"/>
  <c r="H6683" i="2"/>
  <c r="I6682" i="2"/>
  <c r="H6682" i="2"/>
  <c r="I6681" i="2"/>
  <c r="H6681" i="2"/>
  <c r="I6680" i="2"/>
  <c r="H6680" i="2"/>
  <c r="I6679" i="2"/>
  <c r="H6679" i="2"/>
  <c r="I6678" i="2"/>
  <c r="H6678" i="2"/>
  <c r="I6677" i="2"/>
  <c r="H6677" i="2"/>
  <c r="I6676" i="2"/>
  <c r="H6676" i="2"/>
  <c r="I6675" i="2"/>
  <c r="H6675" i="2"/>
  <c r="I6674" i="2"/>
  <c r="H6674" i="2"/>
  <c r="I6673" i="2"/>
  <c r="H6673" i="2"/>
  <c r="I6672" i="2"/>
  <c r="H6672" i="2"/>
  <c r="I6671" i="2"/>
  <c r="H6671" i="2"/>
  <c r="I6670" i="2"/>
  <c r="H6670" i="2"/>
  <c r="I6669" i="2"/>
  <c r="H6669" i="2"/>
  <c r="I6668" i="2"/>
  <c r="H6668" i="2"/>
  <c r="I6667" i="2"/>
  <c r="H6667" i="2"/>
  <c r="I6666" i="2"/>
  <c r="H6666" i="2"/>
  <c r="I6665" i="2"/>
  <c r="H6665" i="2"/>
  <c r="I6664" i="2"/>
  <c r="H6664" i="2"/>
  <c r="I6663" i="2"/>
  <c r="H6663" i="2"/>
  <c r="I6662" i="2"/>
  <c r="H6662" i="2"/>
  <c r="I6661" i="2"/>
  <c r="H6661" i="2"/>
  <c r="I6660" i="2"/>
  <c r="H6660" i="2"/>
  <c r="I6659" i="2"/>
  <c r="H6659" i="2"/>
  <c r="I6658" i="2"/>
  <c r="H6658" i="2"/>
  <c r="I6657" i="2"/>
  <c r="H6657" i="2"/>
  <c r="I6656" i="2"/>
  <c r="H6656" i="2"/>
  <c r="I6655" i="2"/>
  <c r="H6655" i="2"/>
  <c r="I6654" i="2"/>
  <c r="H6654" i="2"/>
  <c r="I6653" i="2"/>
  <c r="H6653" i="2"/>
  <c r="I6652" i="2"/>
  <c r="H6652" i="2"/>
  <c r="I6651" i="2"/>
  <c r="H6651" i="2"/>
  <c r="I6650" i="2"/>
  <c r="H6650" i="2"/>
  <c r="I6649" i="2"/>
  <c r="H6649" i="2"/>
  <c r="I6648" i="2"/>
  <c r="H6648" i="2"/>
  <c r="I6647" i="2"/>
  <c r="H6647" i="2"/>
  <c r="I6646" i="2"/>
  <c r="H6646" i="2"/>
  <c r="I6645" i="2"/>
  <c r="H6645" i="2"/>
  <c r="I6644" i="2"/>
  <c r="H6644" i="2"/>
  <c r="I6643" i="2"/>
  <c r="H6643" i="2"/>
  <c r="I6642" i="2"/>
  <c r="H6642" i="2"/>
  <c r="I6641" i="2"/>
  <c r="H6641" i="2"/>
  <c r="I6640" i="2"/>
  <c r="H6640" i="2"/>
  <c r="I6639" i="2"/>
  <c r="H6639" i="2"/>
  <c r="I6638" i="2"/>
  <c r="H6638" i="2"/>
  <c r="I6637" i="2"/>
  <c r="H6637" i="2"/>
  <c r="I6636" i="2"/>
  <c r="H6636" i="2"/>
  <c r="I6635" i="2"/>
  <c r="H6635" i="2"/>
  <c r="I6634" i="2"/>
  <c r="H6634" i="2"/>
  <c r="I6633" i="2"/>
  <c r="H6633" i="2"/>
  <c r="I6632" i="2"/>
  <c r="H6632" i="2"/>
  <c r="I6631" i="2"/>
  <c r="H6631" i="2"/>
  <c r="I6630" i="2"/>
  <c r="H6630" i="2"/>
  <c r="I6629" i="2"/>
  <c r="H6629" i="2"/>
  <c r="I6628" i="2"/>
  <c r="H6628" i="2"/>
  <c r="I6627" i="2"/>
  <c r="H6627" i="2"/>
  <c r="I6626" i="2"/>
  <c r="H6626" i="2"/>
  <c r="I6625" i="2"/>
  <c r="H6625" i="2"/>
  <c r="I6624" i="2"/>
  <c r="H6624" i="2"/>
  <c r="I6623" i="2"/>
  <c r="H6623" i="2"/>
  <c r="I6622" i="2"/>
  <c r="H6622" i="2"/>
  <c r="I6621" i="2"/>
  <c r="H6621" i="2"/>
  <c r="I6620" i="2"/>
  <c r="H6620" i="2"/>
  <c r="I6619" i="2"/>
  <c r="H6619" i="2"/>
  <c r="I6618" i="2"/>
  <c r="H6618" i="2"/>
  <c r="I6617" i="2"/>
  <c r="H6617" i="2"/>
  <c r="I6616" i="2"/>
  <c r="H6616" i="2"/>
  <c r="I6615" i="2"/>
  <c r="H6615" i="2"/>
  <c r="I6614" i="2"/>
  <c r="H6614" i="2"/>
  <c r="I6613" i="2"/>
  <c r="H6613" i="2"/>
  <c r="I6612" i="2"/>
  <c r="H6612" i="2"/>
  <c r="I6611" i="2"/>
  <c r="H6611" i="2"/>
  <c r="I6610" i="2"/>
  <c r="H6610" i="2"/>
  <c r="I6609" i="2"/>
  <c r="H6609" i="2"/>
  <c r="I6608" i="2"/>
  <c r="H6608" i="2"/>
  <c r="I6607" i="2"/>
  <c r="H6607" i="2"/>
  <c r="I6606" i="2"/>
  <c r="H6606" i="2"/>
  <c r="I6605" i="2"/>
  <c r="H6605" i="2"/>
  <c r="I6604" i="2"/>
  <c r="H6604" i="2"/>
  <c r="I6603" i="2"/>
  <c r="H6603" i="2"/>
  <c r="I6602" i="2"/>
  <c r="H6602" i="2"/>
  <c r="I6601" i="2"/>
  <c r="H6601" i="2"/>
  <c r="I6600" i="2"/>
  <c r="H6600" i="2"/>
  <c r="I6599" i="2"/>
  <c r="H6599" i="2"/>
  <c r="I6598" i="2"/>
  <c r="H6598" i="2"/>
  <c r="I6597" i="2"/>
  <c r="H6597" i="2"/>
  <c r="I6596" i="2"/>
  <c r="H6596" i="2"/>
  <c r="I6595" i="2"/>
  <c r="H6595" i="2"/>
  <c r="I6594" i="2"/>
  <c r="H6594" i="2"/>
  <c r="I6593" i="2"/>
  <c r="H6593" i="2"/>
  <c r="I6592" i="2"/>
  <c r="H6592" i="2"/>
  <c r="I6591" i="2"/>
  <c r="H6591" i="2"/>
  <c r="I6590" i="2"/>
  <c r="H6590" i="2"/>
  <c r="I6589" i="2"/>
  <c r="H6589" i="2"/>
  <c r="I6588" i="2"/>
  <c r="H6588" i="2"/>
  <c r="I6587" i="2"/>
  <c r="H6587" i="2"/>
  <c r="I6586" i="2"/>
  <c r="H6586" i="2"/>
  <c r="I6585" i="2"/>
  <c r="H6585" i="2"/>
  <c r="I6584" i="2"/>
  <c r="H6584" i="2"/>
  <c r="I6583" i="2"/>
  <c r="H6583" i="2"/>
  <c r="I6582" i="2"/>
  <c r="H6582" i="2"/>
  <c r="I6581" i="2"/>
  <c r="H6581" i="2"/>
  <c r="I6580" i="2"/>
  <c r="H6580" i="2"/>
  <c r="I6579" i="2"/>
  <c r="H6579" i="2"/>
  <c r="I6578" i="2"/>
  <c r="H6578" i="2"/>
  <c r="I6577" i="2"/>
  <c r="H6577" i="2"/>
  <c r="I6576" i="2"/>
  <c r="H6576" i="2"/>
  <c r="I6575" i="2"/>
  <c r="H6575" i="2"/>
  <c r="I6574" i="2"/>
  <c r="H6574" i="2"/>
  <c r="I6573" i="2"/>
  <c r="H6573" i="2"/>
  <c r="I6572" i="2"/>
  <c r="H6572" i="2"/>
  <c r="I6571" i="2"/>
  <c r="H6571" i="2"/>
  <c r="I6570" i="2"/>
  <c r="H6570" i="2"/>
  <c r="I6569" i="2"/>
  <c r="H6569" i="2"/>
  <c r="I6568" i="2"/>
  <c r="H6568" i="2"/>
  <c r="I6567" i="2"/>
  <c r="H6567" i="2"/>
  <c r="I6566" i="2"/>
  <c r="H6566" i="2"/>
  <c r="I6565" i="2"/>
  <c r="H6565" i="2"/>
  <c r="I6564" i="2"/>
  <c r="H6564" i="2"/>
  <c r="I6563" i="2"/>
  <c r="H6563" i="2"/>
  <c r="I6562" i="2"/>
  <c r="H6562" i="2"/>
  <c r="I6561" i="2"/>
  <c r="H6561" i="2"/>
  <c r="I6560" i="2"/>
  <c r="H6560" i="2"/>
  <c r="I6559" i="2"/>
  <c r="H6559" i="2"/>
  <c r="I6558" i="2"/>
  <c r="H6558" i="2"/>
  <c r="I6557" i="2"/>
  <c r="H6557" i="2"/>
  <c r="I6556" i="2"/>
  <c r="H6556" i="2"/>
  <c r="I6555" i="2"/>
  <c r="H6555" i="2"/>
  <c r="I6554" i="2"/>
  <c r="H6554" i="2"/>
  <c r="I6553" i="2"/>
  <c r="H6553" i="2"/>
  <c r="I6552" i="2"/>
  <c r="H6552" i="2"/>
  <c r="I6551" i="2"/>
  <c r="H6551" i="2"/>
  <c r="I6550" i="2"/>
  <c r="H6550" i="2"/>
  <c r="I6549" i="2"/>
  <c r="H6549" i="2"/>
  <c r="I6548" i="2"/>
  <c r="H6548" i="2"/>
  <c r="I6547" i="2"/>
  <c r="H6547" i="2"/>
  <c r="I6546" i="2"/>
  <c r="H6546" i="2"/>
  <c r="I6545" i="2"/>
  <c r="H6545" i="2"/>
  <c r="I6544" i="2"/>
  <c r="H6544" i="2"/>
  <c r="I6543" i="2"/>
  <c r="H6543" i="2"/>
  <c r="I6542" i="2"/>
  <c r="H6542" i="2"/>
  <c r="I6541" i="2"/>
  <c r="H6541" i="2"/>
  <c r="I6540" i="2"/>
  <c r="H6540" i="2"/>
  <c r="I6539" i="2"/>
  <c r="H6539" i="2"/>
  <c r="I6538" i="2"/>
  <c r="H6538" i="2"/>
  <c r="I6537" i="2"/>
  <c r="H6537" i="2"/>
  <c r="I6536" i="2"/>
  <c r="H6536" i="2"/>
  <c r="I6535" i="2"/>
  <c r="H6535" i="2"/>
  <c r="I6534" i="2"/>
  <c r="H6534" i="2"/>
  <c r="I6533" i="2"/>
  <c r="H6533" i="2"/>
  <c r="I6532" i="2"/>
  <c r="H6532" i="2"/>
  <c r="I6531" i="2"/>
  <c r="H6531" i="2"/>
  <c r="I6530" i="2"/>
  <c r="H6530" i="2"/>
  <c r="I6529" i="2"/>
  <c r="H6529" i="2"/>
  <c r="I6528" i="2"/>
  <c r="H6528" i="2"/>
  <c r="I6527" i="2"/>
  <c r="H6527" i="2"/>
  <c r="I6526" i="2"/>
  <c r="H6526" i="2"/>
  <c r="I6525" i="2"/>
  <c r="H6525" i="2"/>
  <c r="I6524" i="2"/>
  <c r="H6524" i="2"/>
  <c r="I6523" i="2"/>
  <c r="H6523" i="2"/>
  <c r="I6522" i="2"/>
  <c r="H6522" i="2"/>
  <c r="I6521" i="2"/>
  <c r="H6521" i="2"/>
  <c r="I6520" i="2"/>
  <c r="H6520" i="2"/>
  <c r="I6519" i="2"/>
  <c r="H6519" i="2"/>
  <c r="I6518" i="2"/>
  <c r="H6518" i="2"/>
  <c r="I6517" i="2"/>
  <c r="H6517" i="2"/>
  <c r="I6516" i="2"/>
  <c r="H6516" i="2"/>
  <c r="I6515" i="2"/>
  <c r="H6515" i="2"/>
  <c r="I6514" i="2"/>
  <c r="H6514" i="2"/>
  <c r="I6513" i="2"/>
  <c r="H6513" i="2"/>
  <c r="I6512" i="2"/>
  <c r="H6512" i="2"/>
  <c r="I6511" i="2"/>
  <c r="H6511" i="2"/>
  <c r="I6510" i="2"/>
  <c r="H6510" i="2"/>
  <c r="I6509" i="2"/>
  <c r="H6509" i="2"/>
  <c r="I6508" i="2"/>
  <c r="H6508" i="2"/>
  <c r="I6507" i="2"/>
  <c r="H6507" i="2"/>
  <c r="I6506" i="2"/>
  <c r="H6506" i="2"/>
  <c r="I6505" i="2"/>
  <c r="H6505" i="2"/>
  <c r="I6504" i="2"/>
  <c r="H6504" i="2"/>
  <c r="I6503" i="2"/>
  <c r="H6503" i="2"/>
  <c r="I6502" i="2"/>
  <c r="H6502" i="2"/>
  <c r="I6501" i="2"/>
  <c r="H6501" i="2"/>
  <c r="I6500" i="2"/>
  <c r="H6500" i="2"/>
  <c r="I6499" i="2"/>
  <c r="H6499" i="2"/>
  <c r="I6498" i="2"/>
  <c r="H6498" i="2"/>
  <c r="I6497" i="2"/>
  <c r="H6497" i="2"/>
  <c r="I6496" i="2"/>
  <c r="H6496" i="2"/>
  <c r="I6495" i="2"/>
  <c r="H6495" i="2"/>
  <c r="I6494" i="2"/>
  <c r="H6494" i="2"/>
  <c r="I6493" i="2"/>
  <c r="H6493" i="2"/>
  <c r="I6492" i="2"/>
  <c r="H6492" i="2"/>
  <c r="I6491" i="2"/>
  <c r="H6491" i="2"/>
  <c r="I6490" i="2"/>
  <c r="H6490" i="2"/>
  <c r="I6489" i="2"/>
  <c r="H6489" i="2"/>
  <c r="I6488" i="2"/>
  <c r="H6488" i="2"/>
  <c r="I6487" i="2"/>
  <c r="H6487" i="2"/>
  <c r="I6486" i="2"/>
  <c r="H6486" i="2"/>
  <c r="I6485" i="2"/>
  <c r="H6485" i="2"/>
  <c r="I6484" i="2"/>
  <c r="H6484" i="2"/>
  <c r="I6483" i="2"/>
  <c r="H6483" i="2"/>
  <c r="I6482" i="2"/>
  <c r="H6482" i="2"/>
  <c r="I6481" i="2"/>
  <c r="H6481" i="2"/>
  <c r="I6480" i="2"/>
  <c r="H6480" i="2"/>
  <c r="I6479" i="2"/>
  <c r="H6479" i="2"/>
  <c r="I6478" i="2"/>
  <c r="H6478" i="2"/>
  <c r="I6477" i="2"/>
  <c r="H6477" i="2"/>
  <c r="I6476" i="2"/>
  <c r="H6476" i="2"/>
  <c r="I6475" i="2"/>
  <c r="H6475" i="2"/>
  <c r="I6474" i="2"/>
  <c r="H6474" i="2"/>
  <c r="I6473" i="2"/>
  <c r="H6473" i="2"/>
  <c r="I6472" i="2"/>
  <c r="H6472" i="2"/>
  <c r="I6471" i="2"/>
  <c r="H6471" i="2"/>
  <c r="I6470" i="2"/>
  <c r="H6470" i="2"/>
  <c r="I6469" i="2"/>
  <c r="H6469" i="2"/>
  <c r="I6468" i="2"/>
  <c r="H6468" i="2"/>
  <c r="I6467" i="2"/>
  <c r="H6467" i="2"/>
  <c r="I6466" i="2"/>
  <c r="H6466" i="2"/>
  <c r="I6465" i="2"/>
  <c r="H6465" i="2"/>
  <c r="I6464" i="2"/>
  <c r="H6464" i="2"/>
  <c r="I6463" i="2"/>
  <c r="H6463" i="2"/>
  <c r="I6462" i="2"/>
  <c r="H6462" i="2"/>
  <c r="I6461" i="2"/>
  <c r="H6461" i="2"/>
  <c r="I6460" i="2"/>
  <c r="H6460" i="2"/>
  <c r="I6459" i="2"/>
  <c r="H6459" i="2"/>
  <c r="I6458" i="2"/>
  <c r="H6458" i="2"/>
  <c r="I6457" i="2"/>
  <c r="H6457" i="2"/>
  <c r="I6456" i="2"/>
  <c r="H6456" i="2"/>
  <c r="I6455" i="2"/>
  <c r="H6455" i="2"/>
  <c r="I6454" i="2"/>
  <c r="H6454" i="2"/>
  <c r="I6453" i="2"/>
  <c r="H6453" i="2"/>
  <c r="I6452" i="2"/>
  <c r="H6452" i="2"/>
  <c r="I6451" i="2"/>
  <c r="H6451" i="2"/>
  <c r="I6450" i="2"/>
  <c r="H6450" i="2"/>
  <c r="I6449" i="2"/>
  <c r="H6449" i="2"/>
  <c r="I6448" i="2"/>
  <c r="H6448" i="2"/>
  <c r="I6447" i="2"/>
  <c r="H6447" i="2"/>
  <c r="I6446" i="2"/>
  <c r="H6446" i="2"/>
  <c r="I6445" i="2"/>
  <c r="H6445" i="2"/>
  <c r="I6444" i="2"/>
  <c r="H6444" i="2"/>
  <c r="I6443" i="2"/>
  <c r="H6443" i="2"/>
  <c r="I6442" i="2"/>
  <c r="H6442" i="2"/>
  <c r="I6441" i="2"/>
  <c r="H6441" i="2"/>
  <c r="I6440" i="2"/>
  <c r="H6440" i="2"/>
  <c r="I6439" i="2"/>
  <c r="H6439" i="2"/>
  <c r="I6438" i="2"/>
  <c r="H6438" i="2"/>
  <c r="I6437" i="2"/>
  <c r="H6437" i="2"/>
  <c r="I6436" i="2"/>
  <c r="H6436" i="2"/>
  <c r="I6435" i="2"/>
  <c r="H6435" i="2"/>
  <c r="I6434" i="2"/>
  <c r="H6434" i="2"/>
  <c r="I6433" i="2"/>
  <c r="H6433" i="2"/>
  <c r="I6432" i="2"/>
  <c r="H6432" i="2"/>
  <c r="I6431" i="2"/>
  <c r="H6431" i="2"/>
  <c r="I6430" i="2"/>
  <c r="H6430" i="2"/>
  <c r="I6429" i="2"/>
  <c r="H6429" i="2"/>
  <c r="I6428" i="2"/>
  <c r="H6428" i="2"/>
  <c r="I6427" i="2"/>
  <c r="H6427" i="2"/>
  <c r="I6426" i="2"/>
  <c r="H6426" i="2"/>
  <c r="I6425" i="2"/>
  <c r="H6425" i="2"/>
  <c r="I6424" i="2"/>
  <c r="H6424" i="2"/>
  <c r="I6423" i="2"/>
  <c r="H6423" i="2"/>
  <c r="I6422" i="2"/>
  <c r="H6422" i="2"/>
  <c r="I6421" i="2"/>
  <c r="H6421" i="2"/>
  <c r="I6420" i="2"/>
  <c r="H6420" i="2"/>
  <c r="I6419" i="2"/>
  <c r="H6419" i="2"/>
  <c r="I6418" i="2"/>
  <c r="H6418" i="2"/>
  <c r="I6417" i="2"/>
  <c r="H6417" i="2"/>
  <c r="I6416" i="2"/>
  <c r="H6416" i="2"/>
  <c r="I6415" i="2"/>
  <c r="H6415" i="2"/>
  <c r="I6414" i="2"/>
  <c r="H6414" i="2"/>
  <c r="I6413" i="2"/>
  <c r="H6413" i="2"/>
  <c r="I6412" i="2"/>
  <c r="H6412" i="2"/>
  <c r="I6411" i="2"/>
  <c r="H6411" i="2"/>
  <c r="I6410" i="2"/>
  <c r="H6410" i="2"/>
  <c r="I6409" i="2"/>
  <c r="H6409" i="2"/>
  <c r="I6408" i="2"/>
  <c r="H6408" i="2"/>
  <c r="I6407" i="2"/>
  <c r="H6407" i="2"/>
  <c r="I6406" i="2"/>
  <c r="H6406" i="2"/>
  <c r="I6405" i="2"/>
  <c r="H6405" i="2"/>
  <c r="I6404" i="2"/>
  <c r="H6404" i="2"/>
  <c r="I6403" i="2"/>
  <c r="H6403" i="2"/>
  <c r="I6402" i="2"/>
  <c r="H6402" i="2"/>
  <c r="I6401" i="2"/>
  <c r="H6401" i="2"/>
  <c r="I6400" i="2"/>
  <c r="H6400" i="2"/>
  <c r="I6399" i="2"/>
  <c r="H6399" i="2"/>
  <c r="I6398" i="2"/>
  <c r="H6398" i="2"/>
  <c r="I6397" i="2"/>
  <c r="H6397" i="2"/>
  <c r="I6396" i="2"/>
  <c r="H6396" i="2"/>
  <c r="I6395" i="2"/>
  <c r="H6395" i="2"/>
  <c r="I6394" i="2"/>
  <c r="H6394" i="2"/>
  <c r="I6393" i="2"/>
  <c r="H6393" i="2"/>
  <c r="I6392" i="2"/>
  <c r="H6392" i="2"/>
  <c r="I6391" i="2"/>
  <c r="H6391" i="2"/>
  <c r="I6390" i="2"/>
  <c r="H6390" i="2"/>
  <c r="I6389" i="2"/>
  <c r="H6389" i="2"/>
  <c r="I6388" i="2"/>
  <c r="H6388" i="2"/>
  <c r="I6387" i="2"/>
  <c r="H6387" i="2"/>
  <c r="I6386" i="2"/>
  <c r="H6386" i="2"/>
  <c r="I6385" i="2"/>
  <c r="H6385" i="2"/>
  <c r="I6384" i="2"/>
  <c r="H6384" i="2"/>
  <c r="I6383" i="2"/>
  <c r="H6383" i="2"/>
  <c r="I6382" i="2"/>
  <c r="H6382" i="2"/>
  <c r="I6381" i="2"/>
  <c r="H6381" i="2"/>
  <c r="I6380" i="2"/>
  <c r="H6380" i="2"/>
  <c r="I6379" i="2"/>
  <c r="H6379" i="2"/>
  <c r="I6378" i="2"/>
  <c r="H6378" i="2"/>
  <c r="I6377" i="2"/>
  <c r="H6377" i="2"/>
  <c r="I6376" i="2"/>
  <c r="H6376" i="2"/>
  <c r="I6375" i="2"/>
  <c r="H6375" i="2"/>
  <c r="I6374" i="2"/>
  <c r="H6374" i="2"/>
  <c r="I6373" i="2"/>
  <c r="H6373" i="2"/>
  <c r="I6372" i="2"/>
  <c r="H6372" i="2"/>
  <c r="I6371" i="2"/>
  <c r="H6371" i="2"/>
  <c r="I6370" i="2"/>
  <c r="H6370" i="2"/>
  <c r="I6369" i="2"/>
  <c r="H6369" i="2"/>
  <c r="I6368" i="2"/>
  <c r="H6368" i="2"/>
  <c r="I6367" i="2"/>
  <c r="H6367" i="2"/>
  <c r="I6366" i="2"/>
  <c r="H6366" i="2"/>
  <c r="I6365" i="2"/>
  <c r="H6365" i="2"/>
  <c r="I6364" i="2"/>
  <c r="H6364" i="2"/>
  <c r="I6363" i="2"/>
  <c r="H6363" i="2"/>
  <c r="I6362" i="2"/>
  <c r="H6362" i="2"/>
  <c r="I6361" i="2"/>
  <c r="H6361" i="2"/>
  <c r="I6360" i="2"/>
  <c r="H6360" i="2"/>
  <c r="I6359" i="2"/>
  <c r="H6359" i="2"/>
  <c r="I6358" i="2"/>
  <c r="H6358" i="2"/>
  <c r="I6357" i="2"/>
  <c r="H6357" i="2"/>
  <c r="I6356" i="2"/>
  <c r="H6356" i="2"/>
  <c r="I6355" i="2"/>
  <c r="H6355" i="2"/>
  <c r="I6354" i="2"/>
  <c r="H6354" i="2"/>
  <c r="I6353" i="2"/>
  <c r="H6353" i="2"/>
  <c r="I6352" i="2"/>
  <c r="H6352" i="2"/>
  <c r="I6351" i="2"/>
  <c r="H6351" i="2"/>
  <c r="I6350" i="2"/>
  <c r="H6350" i="2"/>
  <c r="I6349" i="2"/>
  <c r="H6349" i="2"/>
  <c r="I6348" i="2"/>
  <c r="H6348" i="2"/>
  <c r="I6347" i="2"/>
  <c r="H6347" i="2"/>
  <c r="I6346" i="2"/>
  <c r="H6346" i="2"/>
  <c r="I6345" i="2"/>
  <c r="H6345" i="2"/>
  <c r="I6344" i="2"/>
  <c r="H6344" i="2"/>
  <c r="I6343" i="2"/>
  <c r="H6343" i="2"/>
  <c r="I6342" i="2"/>
  <c r="H6342" i="2"/>
  <c r="I6341" i="2"/>
  <c r="H6341" i="2"/>
  <c r="I6340" i="2"/>
  <c r="H6340" i="2"/>
  <c r="I6339" i="2"/>
  <c r="H6339" i="2"/>
  <c r="I6338" i="2"/>
  <c r="H6338" i="2"/>
  <c r="I6337" i="2"/>
  <c r="H6337" i="2"/>
  <c r="I6336" i="2"/>
  <c r="H6336" i="2"/>
  <c r="I6335" i="2"/>
  <c r="H6335" i="2"/>
  <c r="I6334" i="2"/>
  <c r="H6334" i="2"/>
  <c r="I6333" i="2"/>
  <c r="H6333" i="2"/>
  <c r="I6332" i="2"/>
  <c r="H6332" i="2"/>
  <c r="I6331" i="2"/>
  <c r="H6331" i="2"/>
  <c r="I6330" i="2"/>
  <c r="H6330" i="2"/>
  <c r="I6329" i="2"/>
  <c r="H6329" i="2"/>
  <c r="I6328" i="2"/>
  <c r="H6328" i="2"/>
  <c r="I6327" i="2"/>
  <c r="H6327" i="2"/>
  <c r="I6326" i="2"/>
  <c r="H6326" i="2"/>
  <c r="I6325" i="2"/>
  <c r="H6325" i="2"/>
  <c r="I6324" i="2"/>
  <c r="H6324" i="2"/>
  <c r="I6323" i="2"/>
  <c r="H6323" i="2"/>
  <c r="I6322" i="2"/>
  <c r="H6322" i="2"/>
  <c r="I6321" i="2"/>
  <c r="H6321" i="2"/>
  <c r="I6320" i="2"/>
  <c r="H6320" i="2"/>
  <c r="I6319" i="2"/>
  <c r="H6319" i="2"/>
  <c r="I6318" i="2"/>
  <c r="H6318" i="2"/>
  <c r="I6317" i="2"/>
  <c r="H6317" i="2"/>
  <c r="I6316" i="2"/>
  <c r="H6316" i="2"/>
  <c r="I6315" i="2"/>
  <c r="H6315" i="2"/>
  <c r="I6314" i="2"/>
  <c r="H6314" i="2"/>
  <c r="I6313" i="2"/>
  <c r="H6313" i="2"/>
  <c r="I6312" i="2"/>
  <c r="H6312" i="2"/>
  <c r="I6311" i="2"/>
  <c r="H6311" i="2"/>
  <c r="I6310" i="2"/>
  <c r="H6310" i="2"/>
  <c r="I6309" i="2"/>
  <c r="H6309" i="2"/>
  <c r="I6308" i="2"/>
  <c r="H6308" i="2"/>
  <c r="I6307" i="2"/>
  <c r="H6307" i="2"/>
  <c r="I6306" i="2"/>
  <c r="H6306" i="2"/>
  <c r="I6305" i="2"/>
  <c r="H6305" i="2"/>
  <c r="I6304" i="2"/>
  <c r="H6304" i="2"/>
  <c r="I6303" i="2"/>
  <c r="H6303" i="2"/>
  <c r="I6302" i="2"/>
  <c r="H6302" i="2"/>
  <c r="I6301" i="2"/>
  <c r="H6301" i="2"/>
  <c r="I6300" i="2"/>
  <c r="H6300" i="2"/>
  <c r="I6299" i="2"/>
  <c r="H6299" i="2"/>
  <c r="I6298" i="2"/>
  <c r="H6298" i="2"/>
  <c r="I6297" i="2"/>
  <c r="H6297" i="2"/>
  <c r="I6296" i="2"/>
  <c r="H6296" i="2"/>
  <c r="I6295" i="2"/>
  <c r="H6295" i="2"/>
  <c r="I6294" i="2"/>
  <c r="H6294" i="2"/>
  <c r="I6293" i="2"/>
  <c r="H6293" i="2"/>
  <c r="I6292" i="2"/>
  <c r="H6292" i="2"/>
  <c r="I6291" i="2"/>
  <c r="H6291" i="2"/>
  <c r="I6290" i="2"/>
  <c r="H6290" i="2"/>
  <c r="I6289" i="2"/>
  <c r="H6289" i="2"/>
  <c r="I6288" i="2"/>
  <c r="H6288" i="2"/>
  <c r="I6287" i="2"/>
  <c r="H6287" i="2"/>
  <c r="I6286" i="2"/>
  <c r="H6286" i="2"/>
  <c r="I6285" i="2"/>
  <c r="H6285" i="2"/>
  <c r="I6284" i="2"/>
  <c r="H6284" i="2"/>
  <c r="I6283" i="2"/>
  <c r="H6283" i="2"/>
  <c r="I6282" i="2"/>
  <c r="H6282" i="2"/>
  <c r="I6281" i="2"/>
  <c r="H6281" i="2"/>
  <c r="I6280" i="2"/>
  <c r="H6280" i="2"/>
  <c r="I6279" i="2"/>
  <c r="H6279" i="2"/>
  <c r="I6278" i="2"/>
  <c r="H6278" i="2"/>
  <c r="I6277" i="2"/>
  <c r="H6277" i="2"/>
  <c r="I6276" i="2"/>
  <c r="H6276" i="2"/>
  <c r="I6275" i="2"/>
  <c r="H6275" i="2"/>
  <c r="I6274" i="2"/>
  <c r="H6274" i="2"/>
  <c r="I6273" i="2"/>
  <c r="H6273" i="2"/>
  <c r="I6272" i="2"/>
  <c r="H6272" i="2"/>
  <c r="I6271" i="2"/>
  <c r="H6271" i="2"/>
  <c r="I6270" i="2"/>
  <c r="H6270" i="2"/>
  <c r="I6269" i="2"/>
  <c r="H6269" i="2"/>
  <c r="I6268" i="2"/>
  <c r="H6268" i="2"/>
  <c r="I6267" i="2"/>
  <c r="H6267" i="2"/>
  <c r="I6266" i="2"/>
  <c r="H6266" i="2"/>
  <c r="I6265" i="2"/>
  <c r="H6265" i="2"/>
  <c r="I6264" i="2"/>
  <c r="H6264" i="2"/>
  <c r="I6263" i="2"/>
  <c r="H6263" i="2"/>
  <c r="I6262" i="2"/>
  <c r="H6262" i="2"/>
  <c r="I6261" i="2"/>
  <c r="H6261" i="2"/>
  <c r="I6260" i="2"/>
  <c r="H6260" i="2"/>
  <c r="I6259" i="2"/>
  <c r="H6259" i="2"/>
  <c r="I6258" i="2"/>
  <c r="H6258" i="2"/>
  <c r="I6257" i="2"/>
  <c r="H6257" i="2"/>
  <c r="I6256" i="2"/>
  <c r="H6256" i="2"/>
  <c r="I6255" i="2"/>
  <c r="H6255" i="2"/>
  <c r="I6254" i="2"/>
  <c r="H6254" i="2"/>
  <c r="I6253" i="2"/>
  <c r="H6253" i="2"/>
  <c r="I6252" i="2"/>
  <c r="H6252" i="2"/>
  <c r="I6251" i="2"/>
  <c r="H6251" i="2"/>
  <c r="I6250" i="2"/>
  <c r="H6250" i="2"/>
  <c r="I6249" i="2"/>
  <c r="H6249" i="2"/>
  <c r="I6248" i="2"/>
  <c r="H6248" i="2"/>
  <c r="I6247" i="2"/>
  <c r="H6247" i="2"/>
  <c r="I6246" i="2"/>
  <c r="H6246" i="2"/>
  <c r="I6245" i="2"/>
  <c r="H6245" i="2"/>
  <c r="I6244" i="2"/>
  <c r="H6244" i="2"/>
  <c r="I6243" i="2"/>
  <c r="H6243" i="2"/>
  <c r="I6242" i="2"/>
  <c r="H6242" i="2"/>
  <c r="I6241" i="2"/>
  <c r="H6241" i="2"/>
  <c r="I6240" i="2"/>
  <c r="H6240" i="2"/>
  <c r="I6239" i="2"/>
  <c r="H6239" i="2"/>
  <c r="I6238" i="2"/>
  <c r="H6238" i="2"/>
  <c r="I6237" i="2"/>
  <c r="H6237" i="2"/>
  <c r="I6236" i="2"/>
  <c r="H6236" i="2"/>
  <c r="I6235" i="2"/>
  <c r="H6235" i="2"/>
  <c r="I6234" i="2"/>
  <c r="H6234" i="2"/>
  <c r="I6233" i="2"/>
  <c r="H6233" i="2"/>
  <c r="I6232" i="2"/>
  <c r="H6232" i="2"/>
  <c r="I6231" i="2"/>
  <c r="H6231" i="2"/>
  <c r="I6230" i="2"/>
  <c r="H6230" i="2"/>
  <c r="I6229" i="2"/>
  <c r="H6229" i="2"/>
  <c r="I6228" i="2"/>
  <c r="H6228" i="2"/>
  <c r="I6227" i="2"/>
  <c r="H6227" i="2"/>
  <c r="I6226" i="2"/>
  <c r="H6226" i="2"/>
  <c r="I6225" i="2"/>
  <c r="H6225" i="2"/>
  <c r="I6224" i="2"/>
  <c r="H6224" i="2"/>
  <c r="I6223" i="2"/>
  <c r="H6223" i="2"/>
  <c r="I6222" i="2"/>
  <c r="H6222" i="2"/>
  <c r="I6221" i="2"/>
  <c r="H6221" i="2"/>
  <c r="I6220" i="2"/>
  <c r="H6220" i="2"/>
  <c r="I6219" i="2"/>
  <c r="H6219" i="2"/>
  <c r="I6218" i="2"/>
  <c r="H6218" i="2"/>
  <c r="I6217" i="2"/>
  <c r="H6217" i="2"/>
  <c r="I6216" i="2"/>
  <c r="H6216" i="2"/>
  <c r="I6215" i="2"/>
  <c r="H6215" i="2"/>
  <c r="I6214" i="2"/>
  <c r="H6214" i="2"/>
  <c r="I6213" i="2"/>
  <c r="H6213" i="2"/>
  <c r="I6212" i="2"/>
  <c r="H6212" i="2"/>
  <c r="I6211" i="2"/>
  <c r="H6211" i="2"/>
  <c r="I6210" i="2"/>
  <c r="H6210" i="2"/>
  <c r="I6209" i="2"/>
  <c r="H6209" i="2"/>
  <c r="I6208" i="2"/>
  <c r="H6208" i="2"/>
  <c r="I6207" i="2"/>
  <c r="H6207" i="2"/>
  <c r="I6206" i="2"/>
  <c r="H6206" i="2"/>
  <c r="I6205" i="2"/>
  <c r="H6205" i="2"/>
  <c r="I6204" i="2"/>
  <c r="H6204" i="2"/>
  <c r="I6203" i="2"/>
  <c r="H6203" i="2"/>
  <c r="I6202" i="2"/>
  <c r="H6202" i="2"/>
  <c r="I6201" i="2"/>
  <c r="H6201" i="2"/>
  <c r="I6200" i="2"/>
  <c r="H6200" i="2"/>
  <c r="I6199" i="2"/>
  <c r="H6199" i="2"/>
  <c r="I6198" i="2"/>
  <c r="H6198" i="2"/>
  <c r="I6197" i="2"/>
  <c r="H6197" i="2"/>
  <c r="I6196" i="2"/>
  <c r="H6196" i="2"/>
  <c r="I6195" i="2"/>
  <c r="H6195" i="2"/>
  <c r="I6194" i="2"/>
  <c r="H6194" i="2"/>
  <c r="I6193" i="2"/>
  <c r="H6193" i="2"/>
  <c r="I6192" i="2"/>
  <c r="H6192" i="2"/>
  <c r="I6191" i="2"/>
  <c r="H6191" i="2"/>
  <c r="I6190" i="2"/>
  <c r="H6190" i="2"/>
  <c r="I6189" i="2"/>
  <c r="H6189" i="2"/>
  <c r="I6188" i="2"/>
  <c r="H6188" i="2"/>
  <c r="I6187" i="2"/>
  <c r="H6187" i="2"/>
  <c r="I6186" i="2"/>
  <c r="H6186" i="2"/>
  <c r="I6185" i="2"/>
  <c r="H6185" i="2"/>
  <c r="I6184" i="2"/>
  <c r="H6184" i="2"/>
  <c r="I6183" i="2"/>
  <c r="H6183" i="2"/>
  <c r="I6182" i="2"/>
  <c r="H6182" i="2"/>
  <c r="I6181" i="2"/>
  <c r="H6181" i="2"/>
  <c r="I6180" i="2"/>
  <c r="H6180" i="2"/>
  <c r="I6179" i="2"/>
  <c r="H6179" i="2"/>
  <c r="I6178" i="2"/>
  <c r="H6178" i="2"/>
  <c r="I6177" i="2"/>
  <c r="H6177" i="2"/>
  <c r="I6176" i="2"/>
  <c r="H6176" i="2"/>
  <c r="I6175" i="2"/>
  <c r="H6175" i="2"/>
  <c r="I6174" i="2"/>
  <c r="H6174" i="2"/>
  <c r="I6173" i="2"/>
  <c r="H6173" i="2"/>
  <c r="I6172" i="2"/>
  <c r="H6172" i="2"/>
  <c r="I6171" i="2"/>
  <c r="H6171" i="2"/>
  <c r="I6170" i="2"/>
  <c r="H6170" i="2"/>
  <c r="I6169" i="2"/>
  <c r="H6169" i="2"/>
  <c r="I6168" i="2"/>
  <c r="H6168" i="2"/>
  <c r="I6167" i="2"/>
  <c r="H6167" i="2"/>
  <c r="I6166" i="2"/>
  <c r="H6166" i="2"/>
  <c r="I6165" i="2"/>
  <c r="H6165" i="2"/>
  <c r="I6164" i="2"/>
  <c r="H6164" i="2"/>
  <c r="I6163" i="2"/>
  <c r="H6163" i="2"/>
  <c r="I6162" i="2"/>
  <c r="H6162" i="2"/>
  <c r="I6161" i="2"/>
  <c r="H6161" i="2"/>
  <c r="I6160" i="2"/>
  <c r="H6160" i="2"/>
  <c r="I6159" i="2"/>
  <c r="H6159" i="2"/>
  <c r="I6158" i="2"/>
  <c r="H6158" i="2"/>
  <c r="I6157" i="2"/>
  <c r="H6157" i="2"/>
  <c r="I6156" i="2"/>
  <c r="H6156" i="2"/>
  <c r="I6155" i="2"/>
  <c r="H6155" i="2"/>
  <c r="I6154" i="2"/>
  <c r="H6154" i="2"/>
  <c r="I6153" i="2"/>
  <c r="H6153" i="2"/>
  <c r="I6152" i="2"/>
  <c r="H6152" i="2"/>
  <c r="I6151" i="2"/>
  <c r="H6151" i="2"/>
  <c r="I6150" i="2"/>
  <c r="H6150" i="2"/>
  <c r="I6149" i="2"/>
  <c r="H6149" i="2"/>
  <c r="I6148" i="2"/>
  <c r="H6148" i="2"/>
  <c r="I6147" i="2"/>
  <c r="H6147" i="2"/>
  <c r="I6146" i="2"/>
  <c r="H6146" i="2"/>
  <c r="I6145" i="2"/>
  <c r="H6145" i="2"/>
  <c r="I6144" i="2"/>
  <c r="H6144" i="2"/>
  <c r="I6143" i="2"/>
  <c r="H6143" i="2"/>
  <c r="I6142" i="2"/>
  <c r="H6142" i="2"/>
  <c r="I6141" i="2"/>
  <c r="H6141" i="2"/>
  <c r="I6140" i="2"/>
  <c r="H6140" i="2"/>
  <c r="I6139" i="2"/>
  <c r="H6139" i="2"/>
  <c r="I6138" i="2"/>
  <c r="H6138" i="2"/>
  <c r="I6137" i="2"/>
  <c r="H6137" i="2"/>
  <c r="I6136" i="2"/>
  <c r="H6136" i="2"/>
  <c r="I6135" i="2"/>
  <c r="H6135" i="2"/>
  <c r="I6134" i="2"/>
  <c r="H6134" i="2"/>
  <c r="I6133" i="2"/>
  <c r="H6133" i="2"/>
  <c r="I6132" i="2"/>
  <c r="H6132" i="2"/>
  <c r="I6131" i="2"/>
  <c r="H6131" i="2"/>
  <c r="I6130" i="2"/>
  <c r="H6130" i="2"/>
  <c r="I6129" i="2"/>
  <c r="H6129" i="2"/>
  <c r="I6128" i="2"/>
  <c r="H6128" i="2"/>
  <c r="I6127" i="2"/>
  <c r="H6127" i="2"/>
  <c r="I6126" i="2"/>
  <c r="H6126" i="2"/>
  <c r="I6125" i="2"/>
  <c r="H6125" i="2"/>
  <c r="I6124" i="2"/>
  <c r="H6124" i="2"/>
  <c r="I6123" i="2"/>
  <c r="H6123" i="2"/>
  <c r="I6122" i="2"/>
  <c r="H6122" i="2"/>
  <c r="I6121" i="2"/>
  <c r="H6121" i="2"/>
  <c r="I6120" i="2"/>
  <c r="H6120" i="2"/>
  <c r="I6119" i="2"/>
  <c r="H6119" i="2"/>
  <c r="I6118" i="2"/>
  <c r="H6118" i="2"/>
  <c r="I6117" i="2"/>
  <c r="H6117" i="2"/>
  <c r="I6116" i="2"/>
  <c r="H6116" i="2"/>
  <c r="I6115" i="2"/>
  <c r="H6115" i="2"/>
  <c r="I6114" i="2"/>
  <c r="H6114" i="2"/>
  <c r="I6113" i="2"/>
  <c r="H6113" i="2"/>
  <c r="I6112" i="2"/>
  <c r="H6112" i="2"/>
  <c r="I6111" i="2"/>
  <c r="H6111" i="2"/>
  <c r="I6110" i="2"/>
  <c r="H6110" i="2"/>
  <c r="I6109" i="2"/>
  <c r="H6109" i="2"/>
  <c r="I6108" i="2"/>
  <c r="H6108" i="2"/>
  <c r="I6107" i="2"/>
  <c r="H6107" i="2"/>
  <c r="I6106" i="2"/>
  <c r="H6106" i="2"/>
  <c r="I6105" i="2"/>
  <c r="H6105" i="2"/>
  <c r="I6104" i="2"/>
  <c r="H6104" i="2"/>
  <c r="I6103" i="2"/>
  <c r="H6103" i="2"/>
  <c r="I6102" i="2"/>
  <c r="H6102" i="2"/>
  <c r="I6101" i="2"/>
  <c r="H6101" i="2"/>
  <c r="I6100" i="2"/>
  <c r="H6100" i="2"/>
  <c r="I6099" i="2"/>
  <c r="H6099" i="2"/>
  <c r="I6098" i="2"/>
  <c r="H6098" i="2"/>
  <c r="I6097" i="2"/>
  <c r="H6097" i="2"/>
  <c r="I6096" i="2"/>
  <c r="H6096" i="2"/>
  <c r="I6095" i="2"/>
  <c r="H6095" i="2"/>
  <c r="I6094" i="2"/>
  <c r="H6094" i="2"/>
  <c r="I6093" i="2"/>
  <c r="H6093" i="2"/>
  <c r="I6092" i="2"/>
  <c r="H6092" i="2"/>
  <c r="I6091" i="2"/>
  <c r="H6091" i="2"/>
  <c r="I6090" i="2"/>
  <c r="H6090" i="2"/>
  <c r="I6089" i="2"/>
  <c r="H6089" i="2"/>
  <c r="I6088" i="2"/>
  <c r="H6088" i="2"/>
  <c r="I6087" i="2"/>
  <c r="H6087" i="2"/>
  <c r="I6086" i="2"/>
  <c r="H6086" i="2"/>
  <c r="I6085" i="2"/>
  <c r="H6085" i="2"/>
  <c r="I6084" i="2"/>
  <c r="H6084" i="2"/>
  <c r="I6083" i="2"/>
  <c r="H6083" i="2"/>
  <c r="I6082" i="2"/>
  <c r="H6082" i="2"/>
  <c r="I6081" i="2"/>
  <c r="H6081" i="2"/>
  <c r="I6080" i="2"/>
  <c r="H6080" i="2"/>
  <c r="I6079" i="2"/>
  <c r="H6079" i="2"/>
  <c r="I6078" i="2"/>
  <c r="H6078" i="2"/>
  <c r="I6077" i="2"/>
  <c r="H6077" i="2"/>
  <c r="I6076" i="2"/>
  <c r="H6076" i="2"/>
  <c r="I6075" i="2"/>
  <c r="H6075" i="2"/>
  <c r="I6074" i="2"/>
  <c r="H6074" i="2"/>
  <c r="I6073" i="2"/>
  <c r="H6073" i="2"/>
  <c r="I6072" i="2"/>
  <c r="H6072" i="2"/>
  <c r="I6071" i="2"/>
  <c r="H6071" i="2"/>
  <c r="I6070" i="2"/>
  <c r="H6070" i="2"/>
  <c r="I6069" i="2"/>
  <c r="H6069" i="2"/>
  <c r="I6068" i="2"/>
  <c r="H6068" i="2"/>
  <c r="I6067" i="2"/>
  <c r="H6067" i="2"/>
  <c r="I6066" i="2"/>
  <c r="H6066" i="2"/>
  <c r="I6065" i="2"/>
  <c r="H6065" i="2"/>
  <c r="I6064" i="2"/>
  <c r="H6064" i="2"/>
  <c r="I6063" i="2"/>
  <c r="H6063" i="2"/>
  <c r="I6062" i="2"/>
  <c r="H6062" i="2"/>
  <c r="I6061" i="2"/>
  <c r="H6061" i="2"/>
  <c r="I6060" i="2"/>
  <c r="H6060" i="2"/>
  <c r="I6059" i="2"/>
  <c r="H6059" i="2"/>
  <c r="I6058" i="2"/>
  <c r="H6058" i="2"/>
  <c r="I6057" i="2"/>
  <c r="H6057" i="2"/>
  <c r="I6056" i="2"/>
  <c r="H6056" i="2"/>
  <c r="I6055" i="2"/>
  <c r="H6055" i="2"/>
  <c r="I6054" i="2"/>
  <c r="H6054" i="2"/>
  <c r="I6053" i="2"/>
  <c r="H6053" i="2"/>
  <c r="I6052" i="2"/>
  <c r="H6052" i="2"/>
  <c r="I6051" i="2"/>
  <c r="H6051" i="2"/>
  <c r="I6050" i="2"/>
  <c r="H6050" i="2"/>
  <c r="I6049" i="2"/>
  <c r="H6049" i="2"/>
  <c r="I6048" i="2"/>
  <c r="H6048" i="2"/>
  <c r="I6047" i="2"/>
  <c r="H6047" i="2"/>
  <c r="I6046" i="2"/>
  <c r="H6046" i="2"/>
  <c r="I6045" i="2"/>
  <c r="H6045" i="2"/>
  <c r="I6044" i="2"/>
  <c r="H6044" i="2"/>
  <c r="I6043" i="2"/>
  <c r="H6043" i="2"/>
  <c r="I6042" i="2"/>
  <c r="H6042" i="2"/>
  <c r="I6041" i="2"/>
  <c r="H6041" i="2"/>
  <c r="I6040" i="2"/>
  <c r="H6040" i="2"/>
  <c r="I6039" i="2"/>
  <c r="H6039" i="2"/>
  <c r="I6038" i="2"/>
  <c r="H6038" i="2"/>
  <c r="I6037" i="2"/>
  <c r="H6037" i="2"/>
  <c r="I6036" i="2"/>
  <c r="H6036" i="2"/>
  <c r="I6035" i="2"/>
  <c r="H6035" i="2"/>
  <c r="I6034" i="2"/>
  <c r="H6034" i="2"/>
  <c r="I6033" i="2"/>
  <c r="H6033" i="2"/>
  <c r="I6032" i="2"/>
  <c r="H6032" i="2"/>
  <c r="I6031" i="2"/>
  <c r="H6031" i="2"/>
  <c r="I6030" i="2"/>
  <c r="H6030" i="2"/>
  <c r="I6029" i="2"/>
  <c r="H6029" i="2"/>
  <c r="I6028" i="2"/>
  <c r="H6028" i="2"/>
  <c r="I6027" i="2"/>
  <c r="H6027" i="2"/>
  <c r="I6026" i="2"/>
  <c r="H6026" i="2"/>
  <c r="I6025" i="2"/>
  <c r="H6025" i="2"/>
  <c r="I6024" i="2"/>
  <c r="H6024" i="2"/>
  <c r="I6023" i="2"/>
  <c r="H6023" i="2"/>
  <c r="I6022" i="2"/>
  <c r="H6022" i="2"/>
  <c r="I6021" i="2"/>
  <c r="H6021" i="2"/>
  <c r="I6020" i="2"/>
  <c r="H6020" i="2"/>
  <c r="I6019" i="2"/>
  <c r="H6019" i="2"/>
  <c r="I6018" i="2"/>
  <c r="H6018" i="2"/>
  <c r="I6017" i="2"/>
  <c r="H6017" i="2"/>
  <c r="I6016" i="2"/>
  <c r="H6016" i="2"/>
  <c r="I6015" i="2"/>
  <c r="H6015" i="2"/>
  <c r="I6014" i="2"/>
  <c r="H6014" i="2"/>
  <c r="I6013" i="2"/>
  <c r="H6013" i="2"/>
  <c r="I6012" i="2"/>
  <c r="H6012" i="2"/>
  <c r="I6011" i="2"/>
  <c r="H6011" i="2"/>
  <c r="I6010" i="2"/>
  <c r="H6010" i="2"/>
  <c r="I6009" i="2"/>
  <c r="H6009" i="2"/>
  <c r="I6008" i="2"/>
  <c r="H6008" i="2"/>
  <c r="I6007" i="2"/>
  <c r="H6007" i="2"/>
  <c r="I6006" i="2"/>
  <c r="H6006" i="2"/>
  <c r="I6005" i="2"/>
  <c r="H6005" i="2"/>
  <c r="I6004" i="2"/>
  <c r="H6004" i="2"/>
  <c r="I6003" i="2"/>
  <c r="H6003" i="2"/>
  <c r="I6002" i="2"/>
  <c r="H6002" i="2"/>
  <c r="I6001" i="2"/>
  <c r="H6001" i="2"/>
  <c r="I6000" i="2"/>
  <c r="H6000" i="2"/>
  <c r="I5999" i="2"/>
  <c r="H5999" i="2"/>
  <c r="I5998" i="2"/>
  <c r="H5998" i="2"/>
  <c r="I5997" i="2"/>
  <c r="H5997" i="2"/>
  <c r="I5996" i="2"/>
  <c r="H5996" i="2"/>
  <c r="I5995" i="2"/>
  <c r="H5995" i="2"/>
  <c r="I5994" i="2"/>
  <c r="H5994" i="2"/>
  <c r="I5993" i="2"/>
  <c r="H5993" i="2"/>
  <c r="I5992" i="2"/>
  <c r="H5992" i="2"/>
  <c r="I5991" i="2"/>
  <c r="H5991" i="2"/>
  <c r="I5990" i="2"/>
  <c r="H5990" i="2"/>
  <c r="I5989" i="2"/>
  <c r="H5989" i="2"/>
  <c r="I5988" i="2"/>
  <c r="H5988" i="2"/>
  <c r="I5987" i="2"/>
  <c r="H5987" i="2"/>
  <c r="I5986" i="2"/>
  <c r="H5986" i="2"/>
  <c r="I5985" i="2"/>
  <c r="H5985" i="2"/>
  <c r="I5984" i="2"/>
  <c r="H5984" i="2"/>
  <c r="I5983" i="2"/>
  <c r="H5983" i="2"/>
  <c r="I5982" i="2"/>
  <c r="H5982" i="2"/>
  <c r="I5981" i="2"/>
  <c r="H5981" i="2"/>
  <c r="I5980" i="2"/>
  <c r="H5980" i="2"/>
  <c r="I5979" i="2"/>
  <c r="H5979" i="2"/>
  <c r="I5978" i="2"/>
  <c r="H5978" i="2"/>
  <c r="I5977" i="2"/>
  <c r="H5977" i="2"/>
  <c r="I5976" i="2"/>
  <c r="H5976" i="2"/>
  <c r="I5975" i="2"/>
  <c r="H5975" i="2"/>
  <c r="I5974" i="2"/>
  <c r="H5974" i="2"/>
  <c r="I5973" i="2"/>
  <c r="H5973" i="2"/>
  <c r="I5972" i="2"/>
  <c r="H5972" i="2"/>
  <c r="I5971" i="2"/>
  <c r="H5971" i="2"/>
  <c r="I5970" i="2"/>
  <c r="H5970" i="2"/>
  <c r="I5969" i="2"/>
  <c r="H5969" i="2"/>
  <c r="I5968" i="2"/>
  <c r="H5968" i="2"/>
  <c r="I5967" i="2"/>
  <c r="H5967" i="2"/>
  <c r="I5966" i="2"/>
  <c r="H5966" i="2"/>
  <c r="I5965" i="2"/>
  <c r="H5965" i="2"/>
  <c r="I5964" i="2"/>
  <c r="H5964" i="2"/>
  <c r="I5963" i="2"/>
  <c r="H5963" i="2"/>
  <c r="I5962" i="2"/>
  <c r="H5962" i="2"/>
  <c r="I5961" i="2"/>
  <c r="H5961" i="2"/>
  <c r="I5960" i="2"/>
  <c r="H5960" i="2"/>
  <c r="I5959" i="2"/>
  <c r="H5959" i="2"/>
  <c r="I5958" i="2"/>
  <c r="H5958" i="2"/>
  <c r="I5957" i="2"/>
  <c r="H5957" i="2"/>
  <c r="I5956" i="2"/>
  <c r="H5956" i="2"/>
  <c r="I5955" i="2"/>
  <c r="H5955" i="2"/>
  <c r="I5954" i="2"/>
  <c r="H5954" i="2"/>
  <c r="I5953" i="2"/>
  <c r="H5953" i="2"/>
  <c r="I5952" i="2"/>
  <c r="H5952" i="2"/>
  <c r="I5951" i="2"/>
  <c r="H5951" i="2"/>
  <c r="I5950" i="2"/>
  <c r="H5950" i="2"/>
  <c r="I5949" i="2"/>
  <c r="H5949" i="2"/>
  <c r="I5948" i="2"/>
  <c r="H5948" i="2"/>
  <c r="I5947" i="2"/>
  <c r="H5947" i="2"/>
  <c r="I5946" i="2"/>
  <c r="H5946" i="2"/>
  <c r="I5945" i="2"/>
  <c r="H5945" i="2"/>
  <c r="I5944" i="2"/>
  <c r="H5944" i="2"/>
  <c r="I5943" i="2"/>
  <c r="H5943" i="2"/>
  <c r="I5942" i="2"/>
  <c r="H5942" i="2"/>
  <c r="I5941" i="2"/>
  <c r="H5941" i="2"/>
  <c r="I5940" i="2"/>
  <c r="H5940" i="2"/>
  <c r="I5939" i="2"/>
  <c r="H5939" i="2"/>
  <c r="I5938" i="2"/>
  <c r="H5938" i="2"/>
  <c r="I5937" i="2"/>
  <c r="H5937" i="2"/>
  <c r="I5936" i="2"/>
  <c r="H5936" i="2"/>
  <c r="I5935" i="2"/>
  <c r="H5935" i="2"/>
  <c r="I5934" i="2"/>
  <c r="H5934" i="2"/>
  <c r="I5933" i="2"/>
  <c r="H5933" i="2"/>
  <c r="I5932" i="2"/>
  <c r="H5932" i="2"/>
  <c r="I5931" i="2"/>
  <c r="H5931" i="2"/>
  <c r="I5930" i="2"/>
  <c r="H5930" i="2"/>
  <c r="I5929" i="2"/>
  <c r="H5929" i="2"/>
  <c r="I5928" i="2"/>
  <c r="H5928" i="2"/>
  <c r="I5927" i="2"/>
  <c r="H5927" i="2"/>
  <c r="I5926" i="2"/>
  <c r="H5926" i="2"/>
  <c r="I5925" i="2"/>
  <c r="H5925" i="2"/>
  <c r="I5924" i="2"/>
  <c r="H5924" i="2"/>
  <c r="I5923" i="2"/>
  <c r="H5923" i="2"/>
  <c r="I5922" i="2"/>
  <c r="H5922" i="2"/>
  <c r="I5921" i="2"/>
  <c r="H5921" i="2"/>
  <c r="I5920" i="2"/>
  <c r="H5920" i="2"/>
  <c r="I5919" i="2"/>
  <c r="H5919" i="2"/>
  <c r="I5918" i="2"/>
  <c r="H5918" i="2"/>
  <c r="I5917" i="2"/>
  <c r="H5917" i="2"/>
  <c r="I5916" i="2"/>
  <c r="H5916" i="2"/>
  <c r="I5915" i="2"/>
  <c r="H5915" i="2"/>
  <c r="I5914" i="2"/>
  <c r="H5914" i="2"/>
  <c r="I5913" i="2"/>
  <c r="H5913" i="2"/>
  <c r="I5912" i="2"/>
  <c r="H5912" i="2"/>
  <c r="I5911" i="2"/>
  <c r="H5911" i="2"/>
  <c r="I5910" i="2"/>
  <c r="H5910" i="2"/>
  <c r="I5909" i="2"/>
  <c r="H5909" i="2"/>
  <c r="I5908" i="2"/>
  <c r="H5908" i="2"/>
  <c r="I5907" i="2"/>
  <c r="H5907" i="2"/>
  <c r="I5906" i="2"/>
  <c r="H5906" i="2"/>
  <c r="I5905" i="2"/>
  <c r="H5905" i="2"/>
  <c r="I5904" i="2"/>
  <c r="H5904" i="2"/>
  <c r="I5903" i="2"/>
  <c r="H5903" i="2"/>
  <c r="I5902" i="2"/>
  <c r="H5902" i="2"/>
  <c r="I5901" i="2"/>
  <c r="H5901" i="2"/>
  <c r="I5900" i="2"/>
  <c r="H5900" i="2"/>
  <c r="I5899" i="2"/>
  <c r="H5899" i="2"/>
  <c r="I5898" i="2"/>
  <c r="H5898" i="2"/>
  <c r="I5897" i="2"/>
  <c r="H5897" i="2"/>
  <c r="I5896" i="2"/>
  <c r="H5896" i="2"/>
  <c r="I5895" i="2"/>
  <c r="H5895" i="2"/>
  <c r="I5894" i="2"/>
  <c r="H5894" i="2"/>
  <c r="I5893" i="2"/>
  <c r="H5893" i="2"/>
  <c r="I5892" i="2"/>
  <c r="H5892" i="2"/>
  <c r="I5891" i="2"/>
  <c r="H5891" i="2"/>
  <c r="I5890" i="2"/>
  <c r="H5890" i="2"/>
  <c r="I5889" i="2"/>
  <c r="H5889" i="2"/>
  <c r="I5888" i="2"/>
  <c r="H5888" i="2"/>
  <c r="I5887" i="2"/>
  <c r="H5887" i="2"/>
  <c r="I5886" i="2"/>
  <c r="H5886" i="2"/>
  <c r="I5885" i="2"/>
  <c r="H5885" i="2"/>
  <c r="I5884" i="2"/>
  <c r="H5884" i="2"/>
  <c r="I5883" i="2"/>
  <c r="H5883" i="2"/>
  <c r="I5882" i="2"/>
  <c r="H5882" i="2"/>
  <c r="I5881" i="2"/>
  <c r="H5881" i="2"/>
  <c r="I5880" i="2"/>
  <c r="H5880" i="2"/>
  <c r="I5879" i="2"/>
  <c r="H5879" i="2"/>
  <c r="I5878" i="2"/>
  <c r="H5878" i="2"/>
  <c r="I5877" i="2"/>
  <c r="H5877" i="2"/>
  <c r="I5876" i="2"/>
  <c r="H5876" i="2"/>
  <c r="I5875" i="2"/>
  <c r="H5875" i="2"/>
  <c r="I5874" i="2"/>
  <c r="H5874" i="2"/>
  <c r="I5873" i="2"/>
  <c r="H5873" i="2"/>
  <c r="I5872" i="2"/>
  <c r="H5872" i="2"/>
  <c r="I5871" i="2"/>
  <c r="H5871" i="2"/>
  <c r="I5870" i="2"/>
  <c r="H5870" i="2"/>
  <c r="I5869" i="2"/>
  <c r="H5869" i="2"/>
  <c r="I5868" i="2"/>
  <c r="H5868" i="2"/>
  <c r="I5867" i="2"/>
  <c r="H5867" i="2"/>
  <c r="I5866" i="2"/>
  <c r="H5866" i="2"/>
  <c r="I5865" i="2"/>
  <c r="H5865" i="2"/>
  <c r="I5864" i="2"/>
  <c r="H5864" i="2"/>
  <c r="I5863" i="2"/>
  <c r="H5863" i="2"/>
  <c r="I5862" i="2"/>
  <c r="H5862" i="2"/>
  <c r="I5861" i="2"/>
  <c r="H5861" i="2"/>
  <c r="I5860" i="2"/>
  <c r="H5860" i="2"/>
  <c r="I5859" i="2"/>
  <c r="H5859" i="2"/>
  <c r="I5858" i="2"/>
  <c r="H5858" i="2"/>
  <c r="I5857" i="2"/>
  <c r="H5857" i="2"/>
  <c r="I5856" i="2"/>
  <c r="H5856" i="2"/>
  <c r="I5855" i="2"/>
  <c r="H5855" i="2"/>
  <c r="I5854" i="2"/>
  <c r="H5854" i="2"/>
  <c r="I5853" i="2"/>
  <c r="H5853" i="2"/>
  <c r="I5852" i="2"/>
  <c r="H5852" i="2"/>
  <c r="I5851" i="2"/>
  <c r="H5851" i="2"/>
  <c r="I5850" i="2"/>
  <c r="H5850" i="2"/>
  <c r="I5849" i="2"/>
  <c r="H5849" i="2"/>
  <c r="I5848" i="2"/>
  <c r="H5848" i="2"/>
  <c r="I5847" i="2"/>
  <c r="H5847" i="2"/>
  <c r="I5846" i="2"/>
  <c r="H5846" i="2"/>
  <c r="I5845" i="2"/>
  <c r="H5845" i="2"/>
  <c r="I5844" i="2"/>
  <c r="H5844" i="2"/>
  <c r="I5843" i="2"/>
  <c r="H5843" i="2"/>
  <c r="I5842" i="2"/>
  <c r="H5842" i="2"/>
  <c r="I5841" i="2"/>
  <c r="H5841" i="2"/>
  <c r="I5840" i="2"/>
  <c r="H5840" i="2"/>
  <c r="I5839" i="2"/>
  <c r="H5839" i="2"/>
  <c r="I5838" i="2"/>
  <c r="H5838" i="2"/>
  <c r="I5837" i="2"/>
  <c r="H5837" i="2"/>
  <c r="I5836" i="2"/>
  <c r="H5836" i="2"/>
  <c r="I5835" i="2"/>
  <c r="H5835" i="2"/>
  <c r="I5834" i="2"/>
  <c r="H5834" i="2"/>
  <c r="I5833" i="2"/>
  <c r="H5833" i="2"/>
  <c r="I5832" i="2"/>
  <c r="H5832" i="2"/>
  <c r="I5831" i="2"/>
  <c r="H5831" i="2"/>
  <c r="I5830" i="2"/>
  <c r="H5830" i="2"/>
  <c r="I5829" i="2"/>
  <c r="H5829" i="2"/>
  <c r="I5828" i="2"/>
  <c r="H5828" i="2"/>
  <c r="I5827" i="2"/>
  <c r="H5827" i="2"/>
  <c r="I5826" i="2"/>
  <c r="H5826" i="2"/>
  <c r="I5825" i="2"/>
  <c r="H5825" i="2"/>
  <c r="I5824" i="2"/>
  <c r="H5824" i="2"/>
  <c r="I5823" i="2"/>
  <c r="H5823" i="2"/>
  <c r="I5822" i="2"/>
  <c r="H5822" i="2"/>
  <c r="I5821" i="2"/>
  <c r="H5821" i="2"/>
  <c r="I5820" i="2"/>
  <c r="H5820" i="2"/>
  <c r="I5819" i="2"/>
  <c r="H5819" i="2"/>
  <c r="I5818" i="2"/>
  <c r="H5818" i="2"/>
  <c r="I5817" i="2"/>
  <c r="H5817" i="2"/>
  <c r="I5816" i="2"/>
  <c r="H5816" i="2"/>
  <c r="I5815" i="2"/>
  <c r="H5815" i="2"/>
  <c r="I5814" i="2"/>
  <c r="H5814" i="2"/>
  <c r="I5813" i="2"/>
  <c r="H5813" i="2"/>
  <c r="I5812" i="2"/>
  <c r="H5812" i="2"/>
  <c r="I5811" i="2"/>
  <c r="H5811" i="2"/>
  <c r="I5810" i="2"/>
  <c r="H5810" i="2"/>
  <c r="I5809" i="2"/>
  <c r="H5809" i="2"/>
  <c r="I5808" i="2"/>
  <c r="H5808" i="2"/>
  <c r="I5807" i="2"/>
  <c r="H5807" i="2"/>
  <c r="I5806" i="2"/>
  <c r="H5806" i="2"/>
  <c r="I5805" i="2"/>
  <c r="H5805" i="2"/>
  <c r="I5804" i="2"/>
  <c r="H5804" i="2"/>
  <c r="I5803" i="2"/>
  <c r="H5803" i="2"/>
  <c r="I5802" i="2"/>
  <c r="H5802" i="2"/>
  <c r="I5801" i="2"/>
  <c r="H5801" i="2"/>
  <c r="I5800" i="2"/>
  <c r="H5800" i="2"/>
  <c r="I5799" i="2"/>
  <c r="H5799" i="2"/>
  <c r="I5798" i="2"/>
  <c r="H5798" i="2"/>
  <c r="I5797" i="2"/>
  <c r="H5797" i="2"/>
  <c r="I5796" i="2"/>
  <c r="H5796" i="2"/>
  <c r="I5795" i="2"/>
  <c r="H5795" i="2"/>
  <c r="I5794" i="2"/>
  <c r="H5794" i="2"/>
  <c r="I5793" i="2"/>
  <c r="H5793" i="2"/>
  <c r="I5792" i="2"/>
  <c r="H5792" i="2"/>
  <c r="I5791" i="2"/>
  <c r="H5791" i="2"/>
  <c r="I5790" i="2"/>
  <c r="H5790" i="2"/>
  <c r="I5789" i="2"/>
  <c r="H5789" i="2"/>
  <c r="I5788" i="2"/>
  <c r="H5788" i="2"/>
  <c r="I5787" i="2"/>
  <c r="H5787" i="2"/>
  <c r="I5786" i="2"/>
  <c r="H5786" i="2"/>
  <c r="I5785" i="2"/>
  <c r="H5785" i="2"/>
  <c r="I5784" i="2"/>
  <c r="H5784" i="2"/>
  <c r="I5783" i="2"/>
  <c r="H5783" i="2"/>
  <c r="I5782" i="2"/>
  <c r="H5782" i="2"/>
  <c r="I5781" i="2"/>
  <c r="H5781" i="2"/>
  <c r="I5780" i="2"/>
  <c r="H5780" i="2"/>
  <c r="I5779" i="2"/>
  <c r="H5779" i="2"/>
  <c r="I5778" i="2"/>
  <c r="H5778" i="2"/>
  <c r="I5777" i="2"/>
  <c r="H5777" i="2"/>
  <c r="I5776" i="2"/>
  <c r="H5776" i="2"/>
  <c r="I5775" i="2"/>
  <c r="H5775" i="2"/>
  <c r="I5774" i="2"/>
  <c r="H5774" i="2"/>
  <c r="I5773" i="2"/>
  <c r="H5773" i="2"/>
  <c r="I5772" i="2"/>
  <c r="H5772" i="2"/>
  <c r="I5771" i="2"/>
  <c r="H5771" i="2"/>
  <c r="I5770" i="2"/>
  <c r="H5770" i="2"/>
  <c r="I5769" i="2"/>
  <c r="H5769" i="2"/>
  <c r="I5768" i="2"/>
  <c r="H5768" i="2"/>
  <c r="I5767" i="2"/>
  <c r="H5767" i="2"/>
  <c r="I5766" i="2"/>
  <c r="H5766" i="2"/>
  <c r="I5765" i="2"/>
  <c r="H5765" i="2"/>
  <c r="I5764" i="2"/>
  <c r="H5764" i="2"/>
  <c r="I5763" i="2"/>
  <c r="H5763" i="2"/>
  <c r="I5762" i="2"/>
  <c r="H5762" i="2"/>
  <c r="I5761" i="2"/>
  <c r="H5761" i="2"/>
  <c r="I5760" i="2"/>
  <c r="H5760" i="2"/>
  <c r="I5759" i="2"/>
  <c r="H5759" i="2"/>
  <c r="I5758" i="2"/>
  <c r="H5758" i="2"/>
  <c r="I5757" i="2"/>
  <c r="H5757" i="2"/>
  <c r="I5756" i="2"/>
  <c r="H5756" i="2"/>
  <c r="I5755" i="2"/>
  <c r="H5755" i="2"/>
  <c r="I5754" i="2"/>
  <c r="H5754" i="2"/>
  <c r="I5753" i="2"/>
  <c r="H5753" i="2"/>
  <c r="I5752" i="2"/>
  <c r="H5752" i="2"/>
  <c r="I5751" i="2"/>
  <c r="H5751" i="2"/>
  <c r="I5750" i="2"/>
  <c r="H5750" i="2"/>
  <c r="I5749" i="2"/>
  <c r="H5749" i="2"/>
  <c r="I5748" i="2"/>
  <c r="H5748" i="2"/>
  <c r="I5747" i="2"/>
  <c r="H5747" i="2"/>
  <c r="I5746" i="2"/>
  <c r="H5746" i="2"/>
  <c r="I5745" i="2"/>
  <c r="H5745" i="2"/>
  <c r="I5744" i="2"/>
  <c r="H5744" i="2"/>
  <c r="I5743" i="2"/>
  <c r="H5743" i="2"/>
  <c r="I5742" i="2"/>
  <c r="H5742" i="2"/>
  <c r="I5741" i="2"/>
  <c r="H5741" i="2"/>
  <c r="I5740" i="2"/>
  <c r="H5740" i="2"/>
  <c r="I5739" i="2"/>
  <c r="H5739" i="2"/>
  <c r="I5738" i="2"/>
  <c r="H5738" i="2"/>
  <c r="I5737" i="2"/>
  <c r="H5737" i="2"/>
  <c r="I5736" i="2"/>
  <c r="H5736" i="2"/>
  <c r="I5735" i="2"/>
  <c r="H5735" i="2"/>
  <c r="I5734" i="2"/>
  <c r="H5734" i="2"/>
  <c r="I5733" i="2"/>
  <c r="H5733" i="2"/>
  <c r="I5732" i="2"/>
  <c r="H5732" i="2"/>
  <c r="I5731" i="2"/>
  <c r="H5731" i="2"/>
  <c r="I5730" i="2"/>
  <c r="H5730" i="2"/>
  <c r="I5729" i="2"/>
  <c r="H5729" i="2"/>
  <c r="I5728" i="2"/>
  <c r="H5728" i="2"/>
  <c r="I5727" i="2"/>
  <c r="H5727" i="2"/>
  <c r="I5726" i="2"/>
  <c r="H5726" i="2"/>
  <c r="I5725" i="2"/>
  <c r="H5725" i="2"/>
  <c r="I5724" i="2"/>
  <c r="H5724" i="2"/>
  <c r="I5723" i="2"/>
  <c r="H5723" i="2"/>
  <c r="I5722" i="2"/>
  <c r="H5722" i="2"/>
  <c r="I5721" i="2"/>
  <c r="H5721" i="2"/>
  <c r="I5720" i="2"/>
  <c r="H5720" i="2"/>
  <c r="I5719" i="2"/>
  <c r="H5719" i="2"/>
  <c r="I5718" i="2"/>
  <c r="H5718" i="2"/>
  <c r="I5717" i="2"/>
  <c r="H5717" i="2"/>
  <c r="I5716" i="2"/>
  <c r="H5716" i="2"/>
  <c r="I5715" i="2"/>
  <c r="H5715" i="2"/>
  <c r="I5714" i="2"/>
  <c r="H5714" i="2"/>
  <c r="I5713" i="2"/>
  <c r="H5713" i="2"/>
  <c r="I5712" i="2"/>
  <c r="H5712" i="2"/>
  <c r="I5711" i="2"/>
  <c r="H5711" i="2"/>
  <c r="I5710" i="2"/>
  <c r="H5710" i="2"/>
  <c r="I5709" i="2"/>
  <c r="H5709" i="2"/>
  <c r="I5708" i="2"/>
  <c r="H5708" i="2"/>
  <c r="I5707" i="2"/>
  <c r="H5707" i="2"/>
  <c r="I5706" i="2"/>
  <c r="H5706" i="2"/>
  <c r="I5705" i="2"/>
  <c r="H5705" i="2"/>
  <c r="I5704" i="2"/>
  <c r="H5704" i="2"/>
  <c r="I5703" i="2"/>
  <c r="H5703" i="2"/>
  <c r="I5702" i="2"/>
  <c r="H5702" i="2"/>
  <c r="I5701" i="2"/>
  <c r="H5701" i="2"/>
  <c r="I5700" i="2"/>
  <c r="H5700" i="2"/>
  <c r="I5699" i="2"/>
  <c r="H5699" i="2"/>
  <c r="I5698" i="2"/>
  <c r="H5698" i="2"/>
  <c r="I5697" i="2"/>
  <c r="H5697" i="2"/>
  <c r="I5696" i="2"/>
  <c r="H5696" i="2"/>
  <c r="I5695" i="2"/>
  <c r="H5695" i="2"/>
  <c r="I5694" i="2"/>
  <c r="H5694" i="2"/>
  <c r="I5693" i="2"/>
  <c r="H5693" i="2"/>
  <c r="I5692" i="2"/>
  <c r="H5692" i="2"/>
  <c r="I5691" i="2"/>
  <c r="H5691" i="2"/>
  <c r="I5690" i="2"/>
  <c r="H5690" i="2"/>
  <c r="I5689" i="2"/>
  <c r="H5689" i="2"/>
  <c r="I5688" i="2"/>
  <c r="H5688" i="2"/>
  <c r="I5687" i="2"/>
  <c r="H5687" i="2"/>
  <c r="I5686" i="2"/>
  <c r="H5686" i="2"/>
  <c r="I5685" i="2"/>
  <c r="H5685" i="2"/>
  <c r="I5684" i="2"/>
  <c r="H5684" i="2"/>
  <c r="I5683" i="2"/>
  <c r="H5683" i="2"/>
  <c r="I5682" i="2"/>
  <c r="H5682" i="2"/>
  <c r="I5681" i="2"/>
  <c r="H5681" i="2"/>
  <c r="I5680" i="2"/>
  <c r="H5680" i="2"/>
  <c r="I5679" i="2"/>
  <c r="H5679" i="2"/>
  <c r="I5678" i="2"/>
  <c r="H5678" i="2"/>
  <c r="I5677" i="2"/>
  <c r="H5677" i="2"/>
  <c r="I5676" i="2"/>
  <c r="H5676" i="2"/>
  <c r="I5675" i="2"/>
  <c r="H5675" i="2"/>
  <c r="I5674" i="2"/>
  <c r="H5674" i="2"/>
  <c r="I5673" i="2"/>
  <c r="H5673" i="2"/>
  <c r="I5672" i="2"/>
  <c r="H5672" i="2"/>
  <c r="I5671" i="2"/>
  <c r="H5671" i="2"/>
  <c r="I5670" i="2"/>
  <c r="H5670" i="2"/>
  <c r="I5669" i="2"/>
  <c r="H5669" i="2"/>
  <c r="I5668" i="2"/>
  <c r="H5668" i="2"/>
  <c r="I5667" i="2"/>
  <c r="H5667" i="2"/>
  <c r="I5666" i="2"/>
  <c r="H5666" i="2"/>
  <c r="I5665" i="2"/>
  <c r="H5665" i="2"/>
  <c r="I5664" i="2"/>
  <c r="H5664" i="2"/>
  <c r="I5663" i="2"/>
  <c r="H5663" i="2"/>
  <c r="I5662" i="2"/>
  <c r="H5662" i="2"/>
  <c r="I5661" i="2"/>
  <c r="H5661" i="2"/>
  <c r="I5660" i="2"/>
  <c r="H5660" i="2"/>
  <c r="I5659" i="2"/>
  <c r="H5659" i="2"/>
  <c r="I5658" i="2"/>
  <c r="H5658" i="2"/>
  <c r="I5657" i="2"/>
  <c r="H5657" i="2"/>
  <c r="I5656" i="2"/>
  <c r="H5656" i="2"/>
  <c r="I5655" i="2"/>
  <c r="H5655" i="2"/>
  <c r="I5654" i="2"/>
  <c r="H5654" i="2"/>
  <c r="I5653" i="2"/>
  <c r="H5653" i="2"/>
  <c r="I5652" i="2"/>
  <c r="H5652" i="2"/>
  <c r="I5651" i="2"/>
  <c r="H5651" i="2"/>
  <c r="I5650" i="2"/>
  <c r="H5650" i="2"/>
  <c r="I5649" i="2"/>
  <c r="H5649" i="2"/>
  <c r="I5648" i="2"/>
  <c r="H5648" i="2"/>
  <c r="I5647" i="2"/>
  <c r="H5647" i="2"/>
  <c r="I5646" i="2"/>
  <c r="H5646" i="2"/>
  <c r="I5645" i="2"/>
  <c r="H5645" i="2"/>
  <c r="I5644" i="2"/>
  <c r="H5644" i="2"/>
  <c r="I5643" i="2"/>
  <c r="H5643" i="2"/>
  <c r="I5642" i="2"/>
  <c r="H5642" i="2"/>
  <c r="I5641" i="2"/>
  <c r="H5641" i="2"/>
  <c r="I5640" i="2"/>
  <c r="H5640" i="2"/>
  <c r="I5639" i="2"/>
  <c r="H5639" i="2"/>
  <c r="I5638" i="2"/>
  <c r="H5638" i="2"/>
  <c r="I5637" i="2"/>
  <c r="H5637" i="2"/>
  <c r="I5636" i="2"/>
  <c r="H5636" i="2"/>
  <c r="I5635" i="2"/>
  <c r="H5635" i="2"/>
  <c r="I5634" i="2"/>
  <c r="H5634" i="2"/>
  <c r="I5633" i="2"/>
  <c r="H5633" i="2"/>
  <c r="I5632" i="2"/>
  <c r="H5632" i="2"/>
  <c r="I5631" i="2"/>
  <c r="H5631" i="2"/>
  <c r="I5630" i="2"/>
  <c r="H5630" i="2"/>
  <c r="I5629" i="2"/>
  <c r="H5629" i="2"/>
  <c r="I5628" i="2"/>
  <c r="H5628" i="2"/>
  <c r="I5627" i="2"/>
  <c r="H5627" i="2"/>
  <c r="I5626" i="2"/>
  <c r="H5626" i="2"/>
  <c r="I5625" i="2"/>
  <c r="H5625" i="2"/>
  <c r="I5624" i="2"/>
  <c r="H5624" i="2"/>
  <c r="I5623" i="2"/>
  <c r="H5623" i="2"/>
  <c r="I5622" i="2"/>
  <c r="H5622" i="2"/>
  <c r="I5621" i="2"/>
  <c r="H5621" i="2"/>
  <c r="I5620" i="2"/>
  <c r="H5620" i="2"/>
  <c r="I5619" i="2"/>
  <c r="H5619" i="2"/>
  <c r="I5618" i="2"/>
  <c r="H5618" i="2"/>
  <c r="I5617" i="2"/>
  <c r="H5617" i="2"/>
  <c r="I5616" i="2"/>
  <c r="H5616" i="2"/>
  <c r="I5615" i="2"/>
  <c r="H5615" i="2"/>
  <c r="I5614" i="2"/>
  <c r="H5614" i="2"/>
  <c r="I5613" i="2"/>
  <c r="H5613" i="2"/>
  <c r="I5612" i="2"/>
  <c r="H5612" i="2"/>
  <c r="I5611" i="2"/>
  <c r="H5611" i="2"/>
  <c r="I5610" i="2"/>
  <c r="H5610" i="2"/>
  <c r="I5609" i="2"/>
  <c r="H5609" i="2"/>
  <c r="I5608" i="2"/>
  <c r="H5608" i="2"/>
  <c r="I5607" i="2"/>
  <c r="H5607" i="2"/>
  <c r="I5606" i="2"/>
  <c r="H5606" i="2"/>
  <c r="I5605" i="2"/>
  <c r="H5605" i="2"/>
  <c r="I5604" i="2"/>
  <c r="H5604" i="2"/>
  <c r="I5603" i="2"/>
  <c r="H5603" i="2"/>
  <c r="I5602" i="2"/>
  <c r="H5602" i="2"/>
  <c r="I5601" i="2"/>
  <c r="H5601" i="2"/>
  <c r="I5600" i="2"/>
  <c r="H5600" i="2"/>
  <c r="I5599" i="2"/>
  <c r="H5599" i="2"/>
  <c r="I5598" i="2"/>
  <c r="H5598" i="2"/>
  <c r="I5597" i="2"/>
  <c r="H5597" i="2"/>
  <c r="I5596" i="2"/>
  <c r="H5596" i="2"/>
  <c r="I5595" i="2"/>
  <c r="H5595" i="2"/>
  <c r="I5594" i="2"/>
  <c r="H5594" i="2"/>
  <c r="I5593" i="2"/>
  <c r="H5593" i="2"/>
  <c r="I5592" i="2"/>
  <c r="H5592" i="2"/>
  <c r="I5591" i="2"/>
  <c r="H5591" i="2"/>
  <c r="I5590" i="2"/>
  <c r="H5590" i="2"/>
  <c r="I5589" i="2"/>
  <c r="H5589" i="2"/>
  <c r="I5588" i="2"/>
  <c r="H5588" i="2"/>
  <c r="I5587" i="2"/>
  <c r="H5587" i="2"/>
  <c r="I5586" i="2"/>
  <c r="H5586" i="2"/>
  <c r="I5585" i="2"/>
  <c r="H5585" i="2"/>
  <c r="I5584" i="2"/>
  <c r="H5584" i="2"/>
  <c r="I5583" i="2"/>
  <c r="H5583" i="2"/>
  <c r="I5582" i="2"/>
  <c r="H5582" i="2"/>
  <c r="I5581" i="2"/>
  <c r="H5581" i="2"/>
  <c r="I5580" i="2"/>
  <c r="H5580" i="2"/>
  <c r="I5579" i="2"/>
  <c r="H5579" i="2"/>
  <c r="I5578" i="2"/>
  <c r="H5578" i="2"/>
  <c r="I5577" i="2"/>
  <c r="H5577" i="2"/>
  <c r="I5576" i="2"/>
  <c r="H5576" i="2"/>
  <c r="I5575" i="2"/>
  <c r="H5575" i="2"/>
  <c r="I5574" i="2"/>
  <c r="H5574" i="2"/>
  <c r="I5573" i="2"/>
  <c r="H5573" i="2"/>
  <c r="I5572" i="2"/>
  <c r="H5572" i="2"/>
  <c r="I5571" i="2"/>
  <c r="H5571" i="2"/>
  <c r="I5570" i="2"/>
  <c r="H5570" i="2"/>
  <c r="I5569" i="2"/>
  <c r="H5569" i="2"/>
  <c r="I5568" i="2"/>
  <c r="H5568" i="2"/>
  <c r="I5567" i="2"/>
  <c r="H5567" i="2"/>
  <c r="I5566" i="2"/>
  <c r="H5566" i="2"/>
  <c r="I5565" i="2"/>
  <c r="H5565" i="2"/>
  <c r="I5564" i="2"/>
  <c r="H5564" i="2"/>
  <c r="I5563" i="2"/>
  <c r="H5563" i="2"/>
  <c r="I5562" i="2"/>
  <c r="H5562" i="2"/>
  <c r="I5561" i="2"/>
  <c r="H5561" i="2"/>
  <c r="I5560" i="2"/>
  <c r="H5560" i="2"/>
  <c r="I5559" i="2"/>
  <c r="H5559" i="2"/>
  <c r="I5558" i="2"/>
  <c r="H5558" i="2"/>
  <c r="I5557" i="2"/>
  <c r="H5557" i="2"/>
  <c r="I5556" i="2"/>
  <c r="H5556" i="2"/>
  <c r="I5555" i="2"/>
  <c r="H5555" i="2"/>
  <c r="I5554" i="2"/>
  <c r="H5554" i="2"/>
  <c r="I5553" i="2"/>
  <c r="H5553" i="2"/>
  <c r="I5552" i="2"/>
  <c r="H5552" i="2"/>
  <c r="I5551" i="2"/>
  <c r="H5551" i="2"/>
  <c r="I5550" i="2"/>
  <c r="H5550" i="2"/>
  <c r="I5549" i="2"/>
  <c r="H5549" i="2"/>
  <c r="I5548" i="2"/>
  <c r="H5548" i="2"/>
  <c r="I5547" i="2"/>
  <c r="H5547" i="2"/>
  <c r="I5546" i="2"/>
  <c r="H5546" i="2"/>
  <c r="I5545" i="2"/>
  <c r="H5545" i="2"/>
  <c r="I5544" i="2"/>
  <c r="H5544" i="2"/>
  <c r="I5543" i="2"/>
  <c r="H5543" i="2"/>
  <c r="I5542" i="2"/>
  <c r="H5542" i="2"/>
  <c r="I5541" i="2"/>
  <c r="H5541" i="2"/>
  <c r="I5540" i="2"/>
  <c r="H5540" i="2"/>
  <c r="I5539" i="2"/>
  <c r="H5539" i="2"/>
  <c r="I5538" i="2"/>
  <c r="H5538" i="2"/>
  <c r="I5537" i="2"/>
  <c r="H5537" i="2"/>
  <c r="I5536" i="2"/>
  <c r="H5536" i="2"/>
  <c r="I5535" i="2"/>
  <c r="H5535" i="2"/>
  <c r="I5534" i="2"/>
  <c r="H5534" i="2"/>
  <c r="I5533" i="2"/>
  <c r="H5533" i="2"/>
  <c r="I5532" i="2"/>
  <c r="H5532" i="2"/>
  <c r="I5531" i="2"/>
  <c r="H5531" i="2"/>
  <c r="I5530" i="2"/>
  <c r="H5530" i="2"/>
  <c r="I5529" i="2"/>
  <c r="H5529" i="2"/>
  <c r="I5528" i="2"/>
  <c r="H5528" i="2"/>
  <c r="I5527" i="2"/>
  <c r="H5527" i="2"/>
  <c r="I5526" i="2"/>
  <c r="H5526" i="2"/>
  <c r="I5525" i="2"/>
  <c r="H5525" i="2"/>
  <c r="I5524" i="2"/>
  <c r="H5524" i="2"/>
  <c r="I5523" i="2"/>
  <c r="H5523" i="2"/>
  <c r="I5522" i="2"/>
  <c r="H5522" i="2"/>
  <c r="I5521" i="2"/>
  <c r="H5521" i="2"/>
  <c r="I5520" i="2"/>
  <c r="H5520" i="2"/>
  <c r="I5519" i="2"/>
  <c r="H5519" i="2"/>
  <c r="I5518" i="2"/>
  <c r="H5518" i="2"/>
  <c r="I5517" i="2"/>
  <c r="H5517" i="2"/>
  <c r="I5516" i="2"/>
  <c r="H5516" i="2"/>
  <c r="I5515" i="2"/>
  <c r="H5515" i="2"/>
  <c r="I5514" i="2"/>
  <c r="H5514" i="2"/>
  <c r="I5513" i="2"/>
  <c r="H5513" i="2"/>
  <c r="I5512" i="2"/>
  <c r="H5512" i="2"/>
  <c r="I5511" i="2"/>
  <c r="H5511" i="2"/>
  <c r="I5510" i="2"/>
  <c r="H5510" i="2"/>
  <c r="I5509" i="2"/>
  <c r="H5509" i="2"/>
  <c r="I5508" i="2"/>
  <c r="H5508" i="2"/>
  <c r="I5507" i="2"/>
  <c r="H5507" i="2"/>
  <c r="I5506" i="2"/>
  <c r="H5506" i="2"/>
  <c r="I5505" i="2"/>
  <c r="H5505" i="2"/>
  <c r="I5504" i="2"/>
  <c r="H5504" i="2"/>
  <c r="I5503" i="2"/>
  <c r="H5503" i="2"/>
  <c r="I5502" i="2"/>
  <c r="H5502" i="2"/>
  <c r="I5501" i="2"/>
  <c r="H5501" i="2"/>
  <c r="I5500" i="2"/>
  <c r="H5500" i="2"/>
  <c r="I5499" i="2"/>
  <c r="H5499" i="2"/>
  <c r="I5498" i="2"/>
  <c r="H5498" i="2"/>
  <c r="I5497" i="2"/>
  <c r="H5497" i="2"/>
  <c r="I5496" i="2"/>
  <c r="H5496" i="2"/>
  <c r="I5495" i="2"/>
  <c r="H5495" i="2"/>
  <c r="I5494" i="2"/>
  <c r="H5494" i="2"/>
  <c r="I5493" i="2"/>
  <c r="H5493" i="2"/>
  <c r="I5492" i="2"/>
  <c r="H5492" i="2"/>
  <c r="I5491" i="2"/>
  <c r="H5491" i="2"/>
  <c r="I5490" i="2"/>
  <c r="H5490" i="2"/>
  <c r="I5489" i="2"/>
  <c r="H5489" i="2"/>
  <c r="I5488" i="2"/>
  <c r="H5488" i="2"/>
  <c r="I5487" i="2"/>
  <c r="H5487" i="2"/>
  <c r="I5486" i="2"/>
  <c r="H5486" i="2"/>
  <c r="I5485" i="2"/>
  <c r="H5485" i="2"/>
  <c r="I5484" i="2"/>
  <c r="H5484" i="2"/>
  <c r="I5483" i="2"/>
  <c r="H5483" i="2"/>
  <c r="I5482" i="2"/>
  <c r="H5482" i="2"/>
  <c r="I5481" i="2"/>
  <c r="H5481" i="2"/>
  <c r="I5480" i="2"/>
  <c r="H5480" i="2"/>
  <c r="I5479" i="2"/>
  <c r="H5479" i="2"/>
  <c r="I5478" i="2"/>
  <c r="H5478" i="2"/>
  <c r="I5477" i="2"/>
  <c r="H5477" i="2"/>
  <c r="I5476" i="2"/>
  <c r="H5476" i="2"/>
  <c r="I5475" i="2"/>
  <c r="H5475" i="2"/>
  <c r="I5474" i="2"/>
  <c r="H5474" i="2"/>
  <c r="I5473" i="2"/>
  <c r="H5473" i="2"/>
  <c r="I5472" i="2"/>
  <c r="H5472" i="2"/>
  <c r="I5471" i="2"/>
  <c r="H5471" i="2"/>
  <c r="I5470" i="2"/>
  <c r="H5470" i="2"/>
  <c r="I5469" i="2"/>
  <c r="H5469" i="2"/>
  <c r="I5468" i="2"/>
  <c r="H5468" i="2"/>
  <c r="I5467" i="2"/>
  <c r="H5467" i="2"/>
  <c r="I5466" i="2"/>
  <c r="H5466" i="2"/>
  <c r="I5465" i="2"/>
  <c r="H5465" i="2"/>
  <c r="I5464" i="2"/>
  <c r="H5464" i="2"/>
  <c r="I5463" i="2"/>
  <c r="H5463" i="2"/>
  <c r="I5462" i="2"/>
  <c r="H5462" i="2"/>
  <c r="I5461" i="2"/>
  <c r="H5461" i="2"/>
  <c r="I5460" i="2"/>
  <c r="H5460" i="2"/>
  <c r="I5459" i="2"/>
  <c r="H5459" i="2"/>
  <c r="I5458" i="2"/>
  <c r="H5458" i="2"/>
  <c r="I5457" i="2"/>
  <c r="H5457" i="2"/>
  <c r="I5456" i="2"/>
  <c r="H5456" i="2"/>
  <c r="I5455" i="2"/>
  <c r="H5455" i="2"/>
  <c r="I5454" i="2"/>
  <c r="H5454" i="2"/>
  <c r="I5453" i="2"/>
  <c r="H5453" i="2"/>
  <c r="I5452" i="2"/>
  <c r="H5452" i="2"/>
  <c r="I5451" i="2"/>
  <c r="H5451" i="2"/>
  <c r="I5450" i="2"/>
  <c r="H5450" i="2"/>
  <c r="I5449" i="2"/>
  <c r="H5449" i="2"/>
  <c r="I5448" i="2"/>
  <c r="H5448" i="2"/>
  <c r="I5447" i="2"/>
  <c r="H5447" i="2"/>
  <c r="I5446" i="2"/>
  <c r="H5446" i="2"/>
  <c r="I5445" i="2"/>
  <c r="H5445" i="2"/>
  <c r="I5444" i="2"/>
  <c r="H5444" i="2"/>
  <c r="I5443" i="2"/>
  <c r="H5443" i="2"/>
  <c r="I5442" i="2"/>
  <c r="H5442" i="2"/>
  <c r="I5441" i="2"/>
  <c r="H5441" i="2"/>
  <c r="I5440" i="2"/>
  <c r="H5440" i="2"/>
  <c r="I5439" i="2"/>
  <c r="H5439" i="2"/>
  <c r="I5438" i="2"/>
  <c r="H5438" i="2"/>
  <c r="I5437" i="2"/>
  <c r="H5437" i="2"/>
  <c r="I5436" i="2"/>
  <c r="H5436" i="2"/>
  <c r="I5435" i="2"/>
  <c r="H5435" i="2"/>
  <c r="I5434" i="2"/>
  <c r="H5434" i="2"/>
  <c r="I5433" i="2"/>
  <c r="H5433" i="2"/>
  <c r="I5432" i="2"/>
  <c r="H5432" i="2"/>
  <c r="I5431" i="2"/>
  <c r="H5431" i="2"/>
  <c r="I5430" i="2"/>
  <c r="H5430" i="2"/>
  <c r="I5429" i="2"/>
  <c r="H5429" i="2"/>
  <c r="I5428" i="2"/>
  <c r="H5428" i="2"/>
  <c r="I5427" i="2"/>
  <c r="H5427" i="2"/>
  <c r="I5426" i="2"/>
  <c r="H5426" i="2"/>
  <c r="I5425" i="2"/>
  <c r="H5425" i="2"/>
  <c r="I5424" i="2"/>
  <c r="H5424" i="2"/>
  <c r="I5423" i="2"/>
  <c r="H5423" i="2"/>
  <c r="I5422" i="2"/>
  <c r="H5422" i="2"/>
  <c r="I5421" i="2"/>
  <c r="H5421" i="2"/>
  <c r="I5420" i="2"/>
  <c r="H5420" i="2"/>
  <c r="I5419" i="2"/>
  <c r="H5419" i="2"/>
  <c r="I5418" i="2"/>
  <c r="H5418" i="2"/>
  <c r="I5417" i="2"/>
  <c r="H5417" i="2"/>
  <c r="I5416" i="2"/>
  <c r="H5416" i="2"/>
  <c r="I5415" i="2"/>
  <c r="H5415" i="2"/>
  <c r="I5414" i="2"/>
  <c r="H5414" i="2"/>
  <c r="I5413" i="2"/>
  <c r="H5413" i="2"/>
  <c r="I5412" i="2"/>
  <c r="H5412" i="2"/>
  <c r="I5411" i="2"/>
  <c r="H5411" i="2"/>
  <c r="I5410" i="2"/>
  <c r="H5410" i="2"/>
  <c r="I5409" i="2"/>
  <c r="H5409" i="2"/>
  <c r="I5408" i="2"/>
  <c r="H5408" i="2"/>
  <c r="I5407" i="2"/>
  <c r="H5407" i="2"/>
  <c r="I5406" i="2"/>
  <c r="H5406" i="2"/>
  <c r="I5405" i="2"/>
  <c r="H5405" i="2"/>
  <c r="I5404" i="2"/>
  <c r="H5404" i="2"/>
  <c r="I5403" i="2"/>
  <c r="H5403" i="2"/>
  <c r="I5402" i="2"/>
  <c r="H5402" i="2"/>
  <c r="I5401" i="2"/>
  <c r="H5401" i="2"/>
  <c r="I5400" i="2"/>
  <c r="H5400" i="2"/>
  <c r="I5399" i="2"/>
  <c r="H5399" i="2"/>
  <c r="I5398" i="2"/>
  <c r="H5398" i="2"/>
  <c r="I5397" i="2"/>
  <c r="H5397" i="2"/>
  <c r="I5396" i="2"/>
  <c r="H5396" i="2"/>
  <c r="I5395" i="2"/>
  <c r="H5395" i="2"/>
  <c r="I5394" i="2"/>
  <c r="H5394" i="2"/>
  <c r="I5393" i="2"/>
  <c r="H5393" i="2"/>
  <c r="I5392" i="2"/>
  <c r="H5392" i="2"/>
  <c r="I5391" i="2"/>
  <c r="H5391" i="2"/>
  <c r="I5390" i="2"/>
  <c r="H5390" i="2"/>
  <c r="I5389" i="2"/>
  <c r="H5389" i="2"/>
  <c r="I5388" i="2"/>
  <c r="H5388" i="2"/>
  <c r="I5387" i="2"/>
  <c r="H5387" i="2"/>
  <c r="I5386" i="2"/>
  <c r="H5386" i="2"/>
  <c r="I5385" i="2"/>
  <c r="H5385" i="2"/>
  <c r="I5384" i="2"/>
  <c r="H5384" i="2"/>
  <c r="I5383" i="2"/>
  <c r="H5383" i="2"/>
  <c r="I5382" i="2"/>
  <c r="H5382" i="2"/>
  <c r="I5381" i="2"/>
  <c r="H5381" i="2"/>
  <c r="I5380" i="2"/>
  <c r="H5380" i="2"/>
  <c r="I5379" i="2"/>
  <c r="H5379" i="2"/>
  <c r="I5378" i="2"/>
  <c r="H5378" i="2"/>
  <c r="I5377" i="2"/>
  <c r="H5377" i="2"/>
  <c r="I5376" i="2"/>
  <c r="H5376" i="2"/>
  <c r="I5375" i="2"/>
  <c r="H5375" i="2"/>
  <c r="I5374" i="2"/>
  <c r="H5374" i="2"/>
  <c r="I5373" i="2"/>
  <c r="H5373" i="2"/>
  <c r="I5372" i="2"/>
  <c r="H5372" i="2"/>
  <c r="I5371" i="2"/>
  <c r="H5371" i="2"/>
  <c r="I5370" i="2"/>
  <c r="H5370" i="2"/>
  <c r="I5369" i="2"/>
  <c r="H5369" i="2"/>
  <c r="I5368" i="2"/>
  <c r="H5368" i="2"/>
  <c r="I5367" i="2"/>
  <c r="H5367" i="2"/>
  <c r="I5366" i="2"/>
  <c r="H5366" i="2"/>
  <c r="I5365" i="2"/>
  <c r="H5365" i="2"/>
  <c r="I5364" i="2"/>
  <c r="H5364" i="2"/>
  <c r="I5363" i="2"/>
  <c r="H5363" i="2"/>
  <c r="I5362" i="2"/>
  <c r="H5362" i="2"/>
  <c r="I5361" i="2"/>
  <c r="H5361" i="2"/>
  <c r="I5360" i="2"/>
  <c r="H5360" i="2"/>
  <c r="I5359" i="2"/>
  <c r="H5359" i="2"/>
  <c r="I5358" i="2"/>
  <c r="H5358" i="2"/>
  <c r="I5357" i="2"/>
  <c r="H5357" i="2"/>
  <c r="I5356" i="2"/>
  <c r="H5356" i="2"/>
  <c r="I5355" i="2"/>
  <c r="H5355" i="2"/>
  <c r="I5354" i="2"/>
  <c r="H5354" i="2"/>
  <c r="I5353" i="2"/>
  <c r="H5353" i="2"/>
  <c r="I5352" i="2"/>
  <c r="H5352" i="2"/>
  <c r="I5351" i="2"/>
  <c r="H5351" i="2"/>
  <c r="I5350" i="2"/>
  <c r="H5350" i="2"/>
  <c r="I5349" i="2"/>
  <c r="H5349" i="2"/>
  <c r="I5348" i="2"/>
  <c r="H5348" i="2"/>
  <c r="I5347" i="2"/>
  <c r="H5347" i="2"/>
  <c r="I5346" i="2"/>
  <c r="H5346" i="2"/>
  <c r="I5345" i="2"/>
  <c r="H5345" i="2"/>
  <c r="I5344" i="2"/>
  <c r="H5344" i="2"/>
  <c r="I5343" i="2"/>
  <c r="H5343" i="2"/>
  <c r="I5342" i="2"/>
  <c r="H5342" i="2"/>
  <c r="I5341" i="2"/>
  <c r="H5341" i="2"/>
  <c r="I5340" i="2"/>
  <c r="H5340" i="2"/>
  <c r="I5339" i="2"/>
  <c r="H5339" i="2"/>
  <c r="I5338" i="2"/>
  <c r="H5338" i="2"/>
  <c r="I5337" i="2"/>
  <c r="H5337" i="2"/>
  <c r="I5336" i="2"/>
  <c r="H5336" i="2"/>
  <c r="I5335" i="2"/>
  <c r="H5335" i="2"/>
  <c r="I5334" i="2"/>
  <c r="H5334" i="2"/>
  <c r="I5333" i="2"/>
  <c r="H5333" i="2"/>
  <c r="I5332" i="2"/>
  <c r="H5332" i="2"/>
  <c r="I5331" i="2"/>
  <c r="H5331" i="2"/>
  <c r="I5330" i="2"/>
  <c r="H5330" i="2"/>
  <c r="I5329" i="2"/>
  <c r="H5329" i="2"/>
  <c r="I5328" i="2"/>
  <c r="H5328" i="2"/>
  <c r="I5327" i="2"/>
  <c r="H5327" i="2"/>
  <c r="I5326" i="2"/>
  <c r="H5326" i="2"/>
  <c r="I5325" i="2"/>
  <c r="H5325" i="2"/>
  <c r="I5324" i="2"/>
  <c r="H5324" i="2"/>
  <c r="I5323" i="2"/>
  <c r="H5323" i="2"/>
  <c r="I5322" i="2"/>
  <c r="H5322" i="2"/>
  <c r="I5321" i="2"/>
  <c r="H5321" i="2"/>
  <c r="I5320" i="2"/>
  <c r="H5320" i="2"/>
  <c r="I5319" i="2"/>
  <c r="H5319" i="2"/>
  <c r="I5318" i="2"/>
  <c r="H5318" i="2"/>
  <c r="I5317" i="2"/>
  <c r="H5317" i="2"/>
  <c r="I5316" i="2"/>
  <c r="H5316" i="2"/>
  <c r="I5315" i="2"/>
  <c r="H5315" i="2"/>
  <c r="I5314" i="2"/>
  <c r="H5314" i="2"/>
  <c r="I5313" i="2"/>
  <c r="H5313" i="2"/>
  <c r="I5312" i="2"/>
  <c r="H5312" i="2"/>
  <c r="I5311" i="2"/>
  <c r="H5311" i="2"/>
  <c r="I5310" i="2"/>
  <c r="H5310" i="2"/>
  <c r="I5309" i="2"/>
  <c r="H5309" i="2"/>
  <c r="I5308" i="2"/>
  <c r="H5308" i="2"/>
  <c r="I5307" i="2"/>
  <c r="H5307" i="2"/>
  <c r="I5306" i="2"/>
  <c r="H5306" i="2"/>
  <c r="I5305" i="2"/>
  <c r="H5305" i="2"/>
  <c r="I5304" i="2"/>
  <c r="H5304" i="2"/>
  <c r="I5303" i="2"/>
  <c r="H5303" i="2"/>
  <c r="I5302" i="2"/>
  <c r="H5302" i="2"/>
  <c r="I5301" i="2"/>
  <c r="H5301" i="2"/>
  <c r="I5300" i="2"/>
  <c r="H5300" i="2"/>
  <c r="I5299" i="2"/>
  <c r="H5299" i="2"/>
  <c r="I5298" i="2"/>
  <c r="H5298" i="2"/>
  <c r="I5297" i="2"/>
  <c r="H5297" i="2"/>
  <c r="I5296" i="2"/>
  <c r="H5296" i="2"/>
  <c r="I5295" i="2"/>
  <c r="H5295" i="2"/>
  <c r="I5294" i="2"/>
  <c r="H5294" i="2"/>
  <c r="I5293" i="2"/>
  <c r="H5293" i="2"/>
  <c r="I5292" i="2"/>
  <c r="H5292" i="2"/>
  <c r="I5291" i="2"/>
  <c r="H5291" i="2"/>
  <c r="I5290" i="2"/>
  <c r="H5290" i="2"/>
  <c r="I5289" i="2"/>
  <c r="H5289" i="2"/>
  <c r="I5288" i="2"/>
  <c r="H5288" i="2"/>
  <c r="I5287" i="2"/>
  <c r="H5287" i="2"/>
  <c r="I5286" i="2"/>
  <c r="H5286" i="2"/>
  <c r="I5285" i="2"/>
  <c r="H5285" i="2"/>
  <c r="I5284" i="2"/>
  <c r="H5284" i="2"/>
  <c r="I5283" i="2"/>
  <c r="H5283" i="2"/>
  <c r="I5282" i="2"/>
  <c r="H5282" i="2"/>
  <c r="I5281" i="2"/>
  <c r="H5281" i="2"/>
  <c r="I5280" i="2"/>
  <c r="H5280" i="2"/>
  <c r="I5279" i="2"/>
  <c r="H5279" i="2"/>
  <c r="I5278" i="2"/>
  <c r="H5278" i="2"/>
  <c r="I5277" i="2"/>
  <c r="H5277" i="2"/>
  <c r="I5276" i="2"/>
  <c r="H5276" i="2"/>
  <c r="I5275" i="2"/>
  <c r="H5275" i="2"/>
  <c r="I5274" i="2"/>
  <c r="H5274" i="2"/>
  <c r="I5273" i="2"/>
  <c r="H5273" i="2"/>
  <c r="I5272" i="2"/>
  <c r="H5272" i="2"/>
  <c r="I5271" i="2"/>
  <c r="H5271" i="2"/>
  <c r="I5270" i="2"/>
  <c r="H5270" i="2"/>
  <c r="I5269" i="2"/>
  <c r="H5269" i="2"/>
  <c r="I5268" i="2"/>
  <c r="H5268" i="2"/>
  <c r="I5267" i="2"/>
  <c r="H5267" i="2"/>
  <c r="I5266" i="2"/>
  <c r="H5266" i="2"/>
  <c r="I5265" i="2"/>
  <c r="H5265" i="2"/>
  <c r="I5264" i="2"/>
  <c r="H5264" i="2"/>
  <c r="I5263" i="2"/>
  <c r="H5263" i="2"/>
  <c r="I5262" i="2"/>
  <c r="H5262" i="2"/>
  <c r="I5261" i="2"/>
  <c r="H5261" i="2"/>
  <c r="I5260" i="2"/>
  <c r="H5260" i="2"/>
  <c r="I5259" i="2"/>
  <c r="H5259" i="2"/>
  <c r="I5258" i="2"/>
  <c r="H5258" i="2"/>
  <c r="I5257" i="2"/>
  <c r="H5257" i="2"/>
  <c r="I5256" i="2"/>
  <c r="H5256" i="2"/>
  <c r="I5255" i="2"/>
  <c r="H5255" i="2"/>
  <c r="I5254" i="2"/>
  <c r="H5254" i="2"/>
  <c r="I5253" i="2"/>
  <c r="H5253" i="2"/>
  <c r="I5252" i="2"/>
  <c r="H5252" i="2"/>
  <c r="I5251" i="2"/>
  <c r="H5251" i="2"/>
  <c r="I5250" i="2"/>
  <c r="H5250" i="2"/>
  <c r="I5249" i="2"/>
  <c r="H5249" i="2"/>
  <c r="I5248" i="2"/>
  <c r="H5248" i="2"/>
  <c r="I5247" i="2"/>
  <c r="H5247" i="2"/>
  <c r="I5246" i="2"/>
  <c r="H5246" i="2"/>
  <c r="I5245" i="2"/>
  <c r="H5245" i="2"/>
  <c r="I5244" i="2"/>
  <c r="H5244" i="2"/>
  <c r="I5243" i="2"/>
  <c r="H5243" i="2"/>
  <c r="I5242" i="2"/>
  <c r="H5242" i="2"/>
  <c r="I5241" i="2"/>
  <c r="H5241" i="2"/>
  <c r="I5240" i="2"/>
  <c r="H5240" i="2"/>
  <c r="I5239" i="2"/>
  <c r="H5239" i="2"/>
  <c r="I5238" i="2"/>
  <c r="H5238" i="2"/>
  <c r="I5237" i="2"/>
  <c r="H5237" i="2"/>
  <c r="I5236" i="2"/>
  <c r="H5236" i="2"/>
  <c r="I5235" i="2"/>
  <c r="H5235" i="2"/>
  <c r="I5234" i="2"/>
  <c r="H5234" i="2"/>
  <c r="I5233" i="2"/>
  <c r="H5233" i="2"/>
  <c r="I5232" i="2"/>
  <c r="H5232" i="2"/>
  <c r="I5231" i="2"/>
  <c r="H5231" i="2"/>
  <c r="I5230" i="2"/>
  <c r="H5230" i="2"/>
  <c r="I5229" i="2"/>
  <c r="H5229" i="2"/>
  <c r="I5228" i="2"/>
  <c r="H5228" i="2"/>
  <c r="I5227" i="2"/>
  <c r="H5227" i="2"/>
  <c r="I5226" i="2"/>
  <c r="H5226" i="2"/>
  <c r="I5225" i="2"/>
  <c r="H5225" i="2"/>
  <c r="I5224" i="2"/>
  <c r="H5224" i="2"/>
  <c r="I5223" i="2"/>
  <c r="H5223" i="2"/>
  <c r="I5222" i="2"/>
  <c r="H5222" i="2"/>
  <c r="I5221" i="2"/>
  <c r="H5221" i="2"/>
  <c r="I5220" i="2"/>
  <c r="H5220" i="2"/>
  <c r="I5219" i="2"/>
  <c r="H5219" i="2"/>
  <c r="I5218" i="2"/>
  <c r="H5218" i="2"/>
  <c r="I5217" i="2"/>
  <c r="H5217" i="2"/>
  <c r="I5216" i="2"/>
  <c r="H5216" i="2"/>
  <c r="I5215" i="2"/>
  <c r="H5215" i="2"/>
  <c r="I5214" i="2"/>
  <c r="H5214" i="2"/>
  <c r="I5213" i="2"/>
  <c r="H5213" i="2"/>
  <c r="I5212" i="2"/>
  <c r="H5212" i="2"/>
  <c r="I5211" i="2"/>
  <c r="H5211" i="2"/>
  <c r="I5210" i="2"/>
  <c r="H5210" i="2"/>
  <c r="I5209" i="2"/>
  <c r="H5209" i="2"/>
  <c r="I5208" i="2"/>
  <c r="H5208" i="2"/>
  <c r="I5207" i="2"/>
  <c r="H5207" i="2"/>
  <c r="I5206" i="2"/>
  <c r="H5206" i="2"/>
  <c r="I5205" i="2"/>
  <c r="H5205" i="2"/>
  <c r="I5204" i="2"/>
  <c r="H5204" i="2"/>
  <c r="I5203" i="2"/>
  <c r="H5203" i="2"/>
  <c r="I5202" i="2"/>
  <c r="H5202" i="2"/>
  <c r="I5201" i="2"/>
  <c r="H5201" i="2"/>
  <c r="I5200" i="2"/>
  <c r="H5200" i="2"/>
  <c r="I5199" i="2"/>
  <c r="H5199" i="2"/>
  <c r="I5198" i="2"/>
  <c r="H5198" i="2"/>
  <c r="I5197" i="2"/>
  <c r="H5197" i="2"/>
  <c r="I5196" i="2"/>
  <c r="H5196" i="2"/>
  <c r="I5195" i="2"/>
  <c r="H5195" i="2"/>
  <c r="I5194" i="2"/>
  <c r="H5194" i="2"/>
  <c r="I5193" i="2"/>
  <c r="H5193" i="2"/>
  <c r="I5192" i="2"/>
  <c r="H5192" i="2"/>
  <c r="I5191" i="2"/>
  <c r="H5191" i="2"/>
  <c r="I5190" i="2"/>
  <c r="H5190" i="2"/>
  <c r="I5189" i="2"/>
  <c r="H5189" i="2"/>
  <c r="I5188" i="2"/>
  <c r="H5188" i="2"/>
  <c r="I5187" i="2"/>
  <c r="H5187" i="2"/>
  <c r="I5186" i="2"/>
  <c r="H5186" i="2"/>
  <c r="I5185" i="2"/>
  <c r="H5185" i="2"/>
  <c r="I5184" i="2"/>
  <c r="H5184" i="2"/>
  <c r="I5183" i="2"/>
  <c r="H5183" i="2"/>
  <c r="I5182" i="2"/>
  <c r="H5182" i="2"/>
  <c r="I5181" i="2"/>
  <c r="H5181" i="2"/>
  <c r="I5180" i="2"/>
  <c r="H5180" i="2"/>
  <c r="I5179" i="2"/>
  <c r="H5179" i="2"/>
  <c r="I5178" i="2"/>
  <c r="H5178" i="2"/>
  <c r="I5177" i="2"/>
  <c r="H5177" i="2"/>
  <c r="I5176" i="2"/>
  <c r="H5176" i="2"/>
  <c r="I5175" i="2"/>
  <c r="H5175" i="2"/>
  <c r="I5174" i="2"/>
  <c r="H5174" i="2"/>
  <c r="I5173" i="2"/>
  <c r="H5173" i="2"/>
  <c r="I5172" i="2"/>
  <c r="H5172" i="2"/>
  <c r="I5171" i="2"/>
  <c r="H5171" i="2"/>
  <c r="I5170" i="2"/>
  <c r="H5170" i="2"/>
  <c r="I5169" i="2"/>
  <c r="H5169" i="2"/>
  <c r="I5168" i="2"/>
  <c r="H5168" i="2"/>
  <c r="I5167" i="2"/>
  <c r="H5167" i="2"/>
  <c r="I5166" i="2"/>
  <c r="H5166" i="2"/>
  <c r="I5165" i="2"/>
  <c r="H5165" i="2"/>
  <c r="I5164" i="2"/>
  <c r="H5164" i="2"/>
  <c r="I5163" i="2"/>
  <c r="H5163" i="2"/>
  <c r="I5162" i="2"/>
  <c r="H5162" i="2"/>
  <c r="I5161" i="2"/>
  <c r="H5161" i="2"/>
  <c r="I5160" i="2"/>
  <c r="H5160" i="2"/>
  <c r="I5159" i="2"/>
  <c r="H5159" i="2"/>
  <c r="I5158" i="2"/>
  <c r="H5158" i="2"/>
  <c r="I5157" i="2"/>
  <c r="H5157" i="2"/>
  <c r="I5156" i="2"/>
  <c r="H5156" i="2"/>
  <c r="I5155" i="2"/>
  <c r="H5155" i="2"/>
  <c r="I5154" i="2"/>
  <c r="H5154" i="2"/>
  <c r="I5153" i="2"/>
  <c r="H5153" i="2"/>
  <c r="I5152" i="2"/>
  <c r="H5152" i="2"/>
  <c r="I5151" i="2"/>
  <c r="H5151" i="2"/>
  <c r="I5150" i="2"/>
  <c r="H5150" i="2"/>
  <c r="I5149" i="2"/>
  <c r="H5149" i="2"/>
  <c r="I5148" i="2"/>
  <c r="H5148" i="2"/>
  <c r="I5147" i="2"/>
  <c r="H5147" i="2"/>
  <c r="I5146" i="2"/>
  <c r="H5146" i="2"/>
  <c r="I5145" i="2"/>
  <c r="H5145" i="2"/>
  <c r="I5144" i="2"/>
  <c r="H5144" i="2"/>
  <c r="I5143" i="2"/>
  <c r="H5143" i="2"/>
  <c r="I5142" i="2"/>
  <c r="H5142" i="2"/>
  <c r="I5141" i="2"/>
  <c r="H5141" i="2"/>
  <c r="I5140" i="2"/>
  <c r="H5140" i="2"/>
  <c r="I5139" i="2"/>
  <c r="H5139" i="2"/>
  <c r="I5138" i="2"/>
  <c r="H5138" i="2"/>
  <c r="I5137" i="2"/>
  <c r="H5137" i="2"/>
  <c r="I5136" i="2"/>
  <c r="H5136" i="2"/>
  <c r="I5135" i="2"/>
  <c r="H5135" i="2"/>
  <c r="I5134" i="2"/>
  <c r="H5134" i="2"/>
  <c r="I5133" i="2"/>
  <c r="H5133" i="2"/>
  <c r="I5132" i="2"/>
  <c r="H5132" i="2"/>
  <c r="I5131" i="2"/>
  <c r="H5131" i="2"/>
  <c r="I5130" i="2"/>
  <c r="H5130" i="2"/>
  <c r="I5129" i="2"/>
  <c r="H5129" i="2"/>
  <c r="I5128" i="2"/>
  <c r="H5128" i="2"/>
  <c r="I5127" i="2"/>
  <c r="H5127" i="2"/>
  <c r="I5126" i="2"/>
  <c r="H5126" i="2"/>
  <c r="I5125" i="2"/>
  <c r="H5125" i="2"/>
  <c r="I5124" i="2"/>
  <c r="H5124" i="2"/>
  <c r="I5123" i="2"/>
  <c r="H5123" i="2"/>
  <c r="I5122" i="2"/>
  <c r="H5122" i="2"/>
  <c r="I5121" i="2"/>
  <c r="H5121" i="2"/>
  <c r="I5120" i="2"/>
  <c r="H5120" i="2"/>
  <c r="I5119" i="2"/>
  <c r="H5119" i="2"/>
  <c r="I5118" i="2"/>
  <c r="H5118" i="2"/>
  <c r="I5117" i="2"/>
  <c r="H5117" i="2"/>
  <c r="I5116" i="2"/>
  <c r="H5116" i="2"/>
  <c r="I5115" i="2"/>
  <c r="H5115" i="2"/>
  <c r="I5114" i="2"/>
  <c r="H5114" i="2"/>
  <c r="I5113" i="2"/>
  <c r="H5113" i="2"/>
  <c r="I5112" i="2"/>
  <c r="H5112" i="2"/>
  <c r="I5111" i="2"/>
  <c r="H5111" i="2"/>
  <c r="I5110" i="2"/>
  <c r="H5110" i="2"/>
  <c r="I5109" i="2"/>
  <c r="H5109" i="2"/>
  <c r="I5108" i="2"/>
  <c r="H5108" i="2"/>
  <c r="I5107" i="2"/>
  <c r="H5107" i="2"/>
  <c r="I5106" i="2"/>
  <c r="H5106" i="2"/>
  <c r="I5105" i="2"/>
  <c r="H5105" i="2"/>
  <c r="I5104" i="2"/>
  <c r="H5104" i="2"/>
  <c r="I5103" i="2"/>
  <c r="H5103" i="2"/>
  <c r="I5102" i="2"/>
  <c r="H5102" i="2"/>
  <c r="I5101" i="2"/>
  <c r="H5101" i="2"/>
  <c r="I5100" i="2"/>
  <c r="H5100" i="2"/>
  <c r="I5099" i="2"/>
  <c r="H5099" i="2"/>
  <c r="I5098" i="2"/>
  <c r="H5098" i="2"/>
  <c r="I5097" i="2"/>
  <c r="H5097" i="2"/>
  <c r="I5096" i="2"/>
  <c r="H5096" i="2"/>
  <c r="I5095" i="2"/>
  <c r="H5095" i="2"/>
  <c r="I5094" i="2"/>
  <c r="H5094" i="2"/>
  <c r="I5093" i="2"/>
  <c r="H5093" i="2"/>
  <c r="I5092" i="2"/>
  <c r="H5092" i="2"/>
  <c r="I5091" i="2"/>
  <c r="H5091" i="2"/>
  <c r="I5090" i="2"/>
  <c r="H5090" i="2"/>
  <c r="I5089" i="2"/>
  <c r="H5089" i="2"/>
  <c r="I5088" i="2"/>
  <c r="H5088" i="2"/>
  <c r="I5087" i="2"/>
  <c r="H5087" i="2"/>
  <c r="I5086" i="2"/>
  <c r="H5086" i="2"/>
  <c r="I5085" i="2"/>
  <c r="H5085" i="2"/>
  <c r="I5084" i="2"/>
  <c r="H5084" i="2"/>
  <c r="I5083" i="2"/>
  <c r="H5083" i="2"/>
  <c r="I5082" i="2"/>
  <c r="H5082" i="2"/>
  <c r="I5081" i="2"/>
  <c r="H5081" i="2"/>
  <c r="I5080" i="2"/>
  <c r="H5080" i="2"/>
  <c r="I5079" i="2"/>
  <c r="H5079" i="2"/>
  <c r="I5078" i="2"/>
  <c r="H5078" i="2"/>
  <c r="I5077" i="2"/>
  <c r="H5077" i="2"/>
  <c r="I5076" i="2"/>
  <c r="H5076" i="2"/>
  <c r="I5075" i="2"/>
  <c r="H5075" i="2"/>
  <c r="I5074" i="2"/>
  <c r="H5074" i="2"/>
  <c r="I5073" i="2"/>
  <c r="H5073" i="2"/>
  <c r="I5072" i="2"/>
  <c r="H5072" i="2"/>
  <c r="I5071" i="2"/>
  <c r="H5071" i="2"/>
  <c r="I5070" i="2"/>
  <c r="H5070" i="2"/>
  <c r="I5069" i="2"/>
  <c r="H5069" i="2"/>
  <c r="I5068" i="2"/>
  <c r="H5068" i="2"/>
  <c r="I5067" i="2"/>
  <c r="H5067" i="2"/>
  <c r="I5066" i="2"/>
  <c r="H5066" i="2"/>
  <c r="I5065" i="2"/>
  <c r="H5065" i="2"/>
  <c r="I5064" i="2"/>
  <c r="H5064" i="2"/>
  <c r="I5063" i="2"/>
  <c r="H5063" i="2"/>
  <c r="I5062" i="2"/>
  <c r="H5062" i="2"/>
  <c r="I5061" i="2"/>
  <c r="H5061" i="2"/>
  <c r="I5060" i="2"/>
  <c r="H5060" i="2"/>
  <c r="I5059" i="2"/>
  <c r="H5059" i="2"/>
  <c r="I5058" i="2"/>
  <c r="H5058" i="2"/>
  <c r="I5057" i="2"/>
  <c r="H5057" i="2"/>
  <c r="I5056" i="2"/>
  <c r="H5056" i="2"/>
  <c r="I5055" i="2"/>
  <c r="H5055" i="2"/>
  <c r="I5054" i="2"/>
  <c r="H5054" i="2"/>
  <c r="I5053" i="2"/>
  <c r="H5053" i="2"/>
  <c r="I5052" i="2"/>
  <c r="H5052" i="2"/>
  <c r="I5051" i="2"/>
  <c r="H5051" i="2"/>
  <c r="I5050" i="2"/>
  <c r="H5050" i="2"/>
  <c r="I5049" i="2"/>
  <c r="H5049" i="2"/>
  <c r="I5048" i="2"/>
  <c r="H5048" i="2"/>
  <c r="I5047" i="2"/>
  <c r="H5047" i="2"/>
  <c r="I5046" i="2"/>
  <c r="H5046" i="2"/>
  <c r="I5045" i="2"/>
  <c r="H5045" i="2"/>
  <c r="I5044" i="2"/>
  <c r="H5044" i="2"/>
  <c r="I5043" i="2"/>
  <c r="H5043" i="2"/>
  <c r="I5042" i="2"/>
  <c r="H5042" i="2"/>
  <c r="I5041" i="2"/>
  <c r="H5041" i="2"/>
  <c r="I5040" i="2"/>
  <c r="H5040" i="2"/>
  <c r="I5039" i="2"/>
  <c r="H5039" i="2"/>
  <c r="I5038" i="2"/>
  <c r="H5038" i="2"/>
  <c r="I5037" i="2"/>
  <c r="H5037" i="2"/>
  <c r="I5036" i="2"/>
  <c r="H5036" i="2"/>
  <c r="I5035" i="2"/>
  <c r="H5035" i="2"/>
  <c r="I5034" i="2"/>
  <c r="H5034" i="2"/>
  <c r="I5033" i="2"/>
  <c r="H5033" i="2"/>
  <c r="I5032" i="2"/>
  <c r="H5032" i="2"/>
  <c r="I5031" i="2"/>
  <c r="H5031" i="2"/>
  <c r="I5030" i="2"/>
  <c r="H5030" i="2"/>
  <c r="I5029" i="2"/>
  <c r="H5029" i="2"/>
  <c r="I5028" i="2"/>
  <c r="H5028" i="2"/>
  <c r="I5027" i="2"/>
  <c r="H5027" i="2"/>
  <c r="I5026" i="2"/>
  <c r="H5026" i="2"/>
  <c r="I5025" i="2"/>
  <c r="H5025" i="2"/>
  <c r="I5024" i="2"/>
  <c r="H5024" i="2"/>
  <c r="I5023" i="2"/>
  <c r="H5023" i="2"/>
  <c r="I5022" i="2"/>
  <c r="H5022" i="2"/>
  <c r="I5021" i="2"/>
  <c r="H5021" i="2"/>
  <c r="I5020" i="2"/>
  <c r="H5020" i="2"/>
  <c r="I5019" i="2"/>
  <c r="H5019" i="2"/>
  <c r="I5018" i="2"/>
  <c r="H5018" i="2"/>
  <c r="I5017" i="2"/>
  <c r="H5017" i="2"/>
  <c r="I5016" i="2"/>
  <c r="H5016" i="2"/>
  <c r="I5015" i="2"/>
  <c r="H5015" i="2"/>
  <c r="I5014" i="2"/>
  <c r="H5014" i="2"/>
  <c r="I5013" i="2"/>
  <c r="H5013" i="2"/>
  <c r="I5012" i="2"/>
  <c r="H5012" i="2"/>
  <c r="I5011" i="2"/>
  <c r="H5011" i="2"/>
  <c r="I5010" i="2"/>
  <c r="H5010" i="2"/>
  <c r="I5009" i="2"/>
  <c r="H5009" i="2"/>
  <c r="I5008" i="2"/>
  <c r="H5008" i="2"/>
  <c r="I5007" i="2"/>
  <c r="H5007" i="2"/>
  <c r="I5006" i="2"/>
  <c r="H5006" i="2"/>
  <c r="I5005" i="2"/>
  <c r="H5005" i="2"/>
  <c r="I5004" i="2"/>
  <c r="H5004" i="2"/>
  <c r="I5003" i="2"/>
  <c r="H5003" i="2"/>
  <c r="I5002" i="2"/>
  <c r="H5002" i="2"/>
  <c r="I5001" i="2"/>
  <c r="H5001" i="2"/>
  <c r="I5000" i="2"/>
  <c r="H5000" i="2"/>
  <c r="I4999" i="2"/>
  <c r="H4999" i="2"/>
  <c r="I4998" i="2"/>
  <c r="H4998" i="2"/>
  <c r="I4997" i="2"/>
  <c r="H4997" i="2"/>
  <c r="I4996" i="2"/>
  <c r="H4996" i="2"/>
  <c r="I4995" i="2"/>
  <c r="H4995" i="2"/>
  <c r="I4994" i="2"/>
  <c r="H4994" i="2"/>
  <c r="I4993" i="2"/>
  <c r="H4993" i="2"/>
  <c r="I4992" i="2"/>
  <c r="H4992" i="2"/>
  <c r="I4991" i="2"/>
  <c r="H4991" i="2"/>
  <c r="I4990" i="2"/>
  <c r="H4990" i="2"/>
  <c r="I4989" i="2"/>
  <c r="H4989" i="2"/>
  <c r="I4988" i="2"/>
  <c r="H4988" i="2"/>
  <c r="I4987" i="2"/>
  <c r="H4987" i="2"/>
  <c r="I4986" i="2"/>
  <c r="H4986" i="2"/>
  <c r="I4985" i="2"/>
  <c r="H4985" i="2"/>
  <c r="I4984" i="2"/>
  <c r="H4984" i="2"/>
  <c r="I4983" i="2"/>
  <c r="H4983" i="2"/>
  <c r="I4982" i="2"/>
  <c r="H4982" i="2"/>
  <c r="I4981" i="2"/>
  <c r="H4981" i="2"/>
  <c r="I4980" i="2"/>
  <c r="H4980" i="2"/>
  <c r="I4979" i="2"/>
  <c r="H4979" i="2"/>
  <c r="I4978" i="2"/>
  <c r="H4978" i="2"/>
  <c r="I4977" i="2"/>
  <c r="H4977" i="2"/>
  <c r="I4976" i="2"/>
  <c r="H4976" i="2"/>
  <c r="I4975" i="2"/>
  <c r="H4975" i="2"/>
  <c r="I4974" i="2"/>
  <c r="H4974" i="2"/>
  <c r="I4973" i="2"/>
  <c r="H4973" i="2"/>
  <c r="I4972" i="2"/>
  <c r="H4972" i="2"/>
  <c r="I4971" i="2"/>
  <c r="H4971" i="2"/>
  <c r="I4970" i="2"/>
  <c r="H4970" i="2"/>
  <c r="I4969" i="2"/>
  <c r="H4969" i="2"/>
  <c r="I4968" i="2"/>
  <c r="H4968" i="2"/>
  <c r="I4967" i="2"/>
  <c r="H4967" i="2"/>
  <c r="I4966" i="2"/>
  <c r="H4966" i="2"/>
  <c r="I4965" i="2"/>
  <c r="H4965" i="2"/>
  <c r="I4964" i="2"/>
  <c r="H4964" i="2"/>
  <c r="I4963" i="2"/>
  <c r="H4963" i="2"/>
  <c r="I4962" i="2"/>
  <c r="H4962" i="2"/>
  <c r="I4961" i="2"/>
  <c r="H4961" i="2"/>
  <c r="I4960" i="2"/>
  <c r="H4960" i="2"/>
  <c r="I4959" i="2"/>
  <c r="H4959" i="2"/>
  <c r="I4958" i="2"/>
  <c r="H4958" i="2"/>
  <c r="I4957" i="2"/>
  <c r="H4957" i="2"/>
  <c r="I4956" i="2"/>
  <c r="H4956" i="2"/>
  <c r="I4955" i="2"/>
  <c r="H4955" i="2"/>
  <c r="I4954" i="2"/>
  <c r="H4954" i="2"/>
  <c r="I4953" i="2"/>
  <c r="H4953" i="2"/>
  <c r="I4952" i="2"/>
  <c r="H4952" i="2"/>
  <c r="I4951" i="2"/>
  <c r="H4951" i="2"/>
  <c r="I4950" i="2"/>
  <c r="H4950" i="2"/>
  <c r="I4949" i="2"/>
  <c r="H4949" i="2"/>
  <c r="I4948" i="2"/>
  <c r="H4948" i="2"/>
  <c r="I4947" i="2"/>
  <c r="H4947" i="2"/>
  <c r="I4946" i="2"/>
  <c r="H4946" i="2"/>
  <c r="I4945" i="2"/>
  <c r="H4945" i="2"/>
  <c r="I4944" i="2"/>
  <c r="H4944" i="2"/>
  <c r="I4943" i="2"/>
  <c r="H4943" i="2"/>
  <c r="I4942" i="2"/>
  <c r="H4942" i="2"/>
  <c r="I4941" i="2"/>
  <c r="H4941" i="2"/>
  <c r="I4940" i="2"/>
  <c r="H4940" i="2"/>
  <c r="I4939" i="2"/>
  <c r="H4939" i="2"/>
  <c r="I4938" i="2"/>
  <c r="H4938" i="2"/>
  <c r="I4937" i="2"/>
  <c r="H4937" i="2"/>
  <c r="I4936" i="2"/>
  <c r="H4936" i="2"/>
  <c r="I4935" i="2"/>
  <c r="H4935" i="2"/>
  <c r="I4934" i="2"/>
  <c r="H4934" i="2"/>
  <c r="I4933" i="2"/>
  <c r="H4933" i="2"/>
  <c r="I4932" i="2"/>
  <c r="H4932" i="2"/>
  <c r="I4931" i="2"/>
  <c r="H4931" i="2"/>
  <c r="I4930" i="2"/>
  <c r="H4930" i="2"/>
  <c r="I4929" i="2"/>
  <c r="H4929" i="2"/>
  <c r="I4928" i="2"/>
  <c r="H4928" i="2"/>
  <c r="I4927" i="2"/>
  <c r="H4927" i="2"/>
  <c r="I4926" i="2"/>
  <c r="H4926" i="2"/>
  <c r="I4925" i="2"/>
  <c r="H4925" i="2"/>
  <c r="I4924" i="2"/>
  <c r="H4924" i="2"/>
  <c r="I4923" i="2"/>
  <c r="H4923" i="2"/>
  <c r="I4922" i="2"/>
  <c r="H4922" i="2"/>
  <c r="I4921" i="2"/>
  <c r="H4921" i="2"/>
  <c r="I4920" i="2"/>
  <c r="H4920" i="2"/>
  <c r="I4919" i="2"/>
  <c r="H4919" i="2"/>
  <c r="I4918" i="2"/>
  <c r="H4918" i="2"/>
  <c r="I4917" i="2"/>
  <c r="H4917" i="2"/>
  <c r="I4916" i="2"/>
  <c r="H4916" i="2"/>
  <c r="I4915" i="2"/>
  <c r="H4915" i="2"/>
  <c r="I4914" i="2"/>
  <c r="H4914" i="2"/>
  <c r="I4913" i="2"/>
  <c r="H4913" i="2"/>
  <c r="I4912" i="2"/>
  <c r="H4912" i="2"/>
  <c r="I4911" i="2"/>
  <c r="H4911" i="2"/>
  <c r="I4910" i="2"/>
  <c r="H4910" i="2"/>
  <c r="I4909" i="2"/>
  <c r="H4909" i="2"/>
  <c r="I4908" i="2"/>
  <c r="H4908" i="2"/>
  <c r="I4907" i="2"/>
  <c r="H4907" i="2"/>
  <c r="I4906" i="2"/>
  <c r="H4906" i="2"/>
  <c r="I4905" i="2"/>
  <c r="H4905" i="2"/>
  <c r="I4904" i="2"/>
  <c r="H4904" i="2"/>
  <c r="I4903" i="2"/>
  <c r="H4903" i="2"/>
  <c r="I4902" i="2"/>
  <c r="H4902" i="2"/>
  <c r="I4901" i="2"/>
  <c r="H4901" i="2"/>
  <c r="I4900" i="2"/>
  <c r="H4900" i="2"/>
  <c r="I4899" i="2"/>
  <c r="H4899" i="2"/>
  <c r="I4898" i="2"/>
  <c r="H4898" i="2"/>
  <c r="I4897" i="2"/>
  <c r="H4897" i="2"/>
  <c r="I4896" i="2"/>
  <c r="H4896" i="2"/>
  <c r="I4895" i="2"/>
  <c r="H4895" i="2"/>
  <c r="I4894" i="2"/>
  <c r="H4894" i="2"/>
  <c r="I4893" i="2"/>
  <c r="H4893" i="2"/>
  <c r="I4892" i="2"/>
  <c r="H4892" i="2"/>
  <c r="I4891" i="2"/>
  <c r="H4891" i="2"/>
  <c r="I4890" i="2"/>
  <c r="H4890" i="2"/>
  <c r="I4889" i="2"/>
  <c r="H4889" i="2"/>
  <c r="I4888" i="2"/>
  <c r="H4888" i="2"/>
  <c r="I4887" i="2"/>
  <c r="H4887" i="2"/>
  <c r="I4886" i="2"/>
  <c r="H4886" i="2"/>
  <c r="I4885" i="2"/>
  <c r="H4885" i="2"/>
  <c r="I4884" i="2"/>
  <c r="H4884" i="2"/>
  <c r="I4883" i="2"/>
  <c r="H4883" i="2"/>
  <c r="I4882" i="2"/>
  <c r="H4882" i="2"/>
  <c r="I4881" i="2"/>
  <c r="H4881" i="2"/>
  <c r="I4880" i="2"/>
  <c r="H4880" i="2"/>
  <c r="I4879" i="2"/>
  <c r="H4879" i="2"/>
  <c r="I4878" i="2"/>
  <c r="H4878" i="2"/>
  <c r="I4877" i="2"/>
  <c r="H4877" i="2"/>
  <c r="I4876" i="2"/>
  <c r="H4876" i="2"/>
  <c r="I4875" i="2"/>
  <c r="H4875" i="2"/>
  <c r="I4874" i="2"/>
  <c r="H4874" i="2"/>
  <c r="I4873" i="2"/>
  <c r="H4873" i="2"/>
  <c r="I4872" i="2"/>
  <c r="H4872" i="2"/>
  <c r="I4871" i="2"/>
  <c r="H4871" i="2"/>
  <c r="I4870" i="2"/>
  <c r="H4870" i="2"/>
  <c r="I4869" i="2"/>
  <c r="H4869" i="2"/>
  <c r="I4868" i="2"/>
  <c r="H4868" i="2"/>
  <c r="I4867" i="2"/>
  <c r="H4867" i="2"/>
  <c r="I4866" i="2"/>
  <c r="H4866" i="2"/>
  <c r="I4865" i="2"/>
  <c r="H4865" i="2"/>
  <c r="I4864" i="2"/>
  <c r="H4864" i="2"/>
  <c r="I4863" i="2"/>
  <c r="H4863" i="2"/>
  <c r="I4862" i="2"/>
  <c r="H4862" i="2"/>
  <c r="I4861" i="2"/>
  <c r="H4861" i="2"/>
  <c r="I4860" i="2"/>
  <c r="H4860" i="2"/>
  <c r="I4859" i="2"/>
  <c r="H4859" i="2"/>
  <c r="I4858" i="2"/>
  <c r="H4858" i="2"/>
  <c r="I4857" i="2"/>
  <c r="H4857" i="2"/>
  <c r="I4856" i="2"/>
  <c r="H4856" i="2"/>
  <c r="I4855" i="2"/>
  <c r="H4855" i="2"/>
  <c r="I4854" i="2"/>
  <c r="H4854" i="2"/>
  <c r="I4853" i="2"/>
  <c r="H4853" i="2"/>
  <c r="I4852" i="2"/>
  <c r="H4852" i="2"/>
  <c r="I4851" i="2"/>
  <c r="H4851" i="2"/>
  <c r="I4850" i="2"/>
  <c r="H4850" i="2"/>
  <c r="I4849" i="2"/>
  <c r="H4849" i="2"/>
  <c r="I4848" i="2"/>
  <c r="H4848" i="2"/>
  <c r="I4847" i="2"/>
  <c r="H4847" i="2"/>
  <c r="I4846" i="2"/>
  <c r="H4846" i="2"/>
  <c r="I4845" i="2"/>
  <c r="H4845" i="2"/>
  <c r="I4844" i="2"/>
  <c r="H4844" i="2"/>
  <c r="I4843" i="2"/>
  <c r="H4843" i="2"/>
  <c r="I4842" i="2"/>
  <c r="H4842" i="2"/>
  <c r="I4841" i="2"/>
  <c r="H4841" i="2"/>
  <c r="I4840" i="2"/>
  <c r="H4840" i="2"/>
  <c r="I4839" i="2"/>
  <c r="H4839" i="2"/>
  <c r="I4838" i="2"/>
  <c r="H4838" i="2"/>
  <c r="I4837" i="2"/>
  <c r="H4837" i="2"/>
  <c r="I4836" i="2"/>
  <c r="H4836" i="2"/>
  <c r="I4835" i="2"/>
  <c r="H4835" i="2"/>
  <c r="I4834" i="2"/>
  <c r="H4834" i="2"/>
  <c r="I4833" i="2"/>
  <c r="H4833" i="2"/>
  <c r="I4832" i="2"/>
  <c r="H4832" i="2"/>
  <c r="I4831" i="2"/>
  <c r="H4831" i="2"/>
  <c r="I4830" i="2"/>
  <c r="H4830" i="2"/>
  <c r="I4829" i="2"/>
  <c r="H4829" i="2"/>
  <c r="I4828" i="2"/>
  <c r="H4828" i="2"/>
  <c r="I4827" i="2"/>
  <c r="H4827" i="2"/>
  <c r="I4826" i="2"/>
  <c r="H4826" i="2"/>
  <c r="I4825" i="2"/>
  <c r="H4825" i="2"/>
  <c r="I4824" i="2"/>
  <c r="H4824" i="2"/>
  <c r="I4823" i="2"/>
  <c r="H4823" i="2"/>
  <c r="I4822" i="2"/>
  <c r="H4822" i="2"/>
  <c r="I4821" i="2"/>
  <c r="H4821" i="2"/>
  <c r="I4820" i="2"/>
  <c r="H4820" i="2"/>
  <c r="I4819" i="2"/>
  <c r="H4819" i="2"/>
  <c r="I4818" i="2"/>
  <c r="H4818" i="2"/>
  <c r="I4817" i="2"/>
  <c r="H4817" i="2"/>
  <c r="I4816" i="2"/>
  <c r="H4816" i="2"/>
  <c r="I4815" i="2"/>
  <c r="H4815" i="2"/>
  <c r="I4814" i="2"/>
  <c r="H4814" i="2"/>
  <c r="I4813" i="2"/>
  <c r="H4813" i="2"/>
  <c r="I4812" i="2"/>
  <c r="H4812" i="2"/>
  <c r="I4811" i="2"/>
  <c r="H4811" i="2"/>
  <c r="I4810" i="2"/>
  <c r="H4810" i="2"/>
  <c r="I4809" i="2"/>
  <c r="H4809" i="2"/>
  <c r="I4808" i="2"/>
  <c r="H4808" i="2"/>
  <c r="I4807" i="2"/>
  <c r="H4807" i="2"/>
  <c r="I4806" i="2"/>
  <c r="H4806" i="2"/>
  <c r="I4805" i="2"/>
  <c r="H4805" i="2"/>
  <c r="I4804" i="2"/>
  <c r="H4804" i="2"/>
  <c r="I4803" i="2"/>
  <c r="H4803" i="2"/>
  <c r="I4802" i="2"/>
  <c r="H4802" i="2"/>
  <c r="I4801" i="2"/>
  <c r="H4801" i="2"/>
  <c r="I4800" i="2"/>
  <c r="H4800" i="2"/>
  <c r="I4799" i="2"/>
  <c r="H4799" i="2"/>
  <c r="I4798" i="2"/>
  <c r="H4798" i="2"/>
  <c r="I4797" i="2"/>
  <c r="H4797" i="2"/>
  <c r="I4796" i="2"/>
  <c r="H4796" i="2"/>
  <c r="I4795" i="2"/>
  <c r="H4795" i="2"/>
  <c r="I4794" i="2"/>
  <c r="H4794" i="2"/>
  <c r="I4793" i="2"/>
  <c r="H4793" i="2"/>
  <c r="I4792" i="2"/>
  <c r="H4792" i="2"/>
  <c r="I4791" i="2"/>
  <c r="H4791" i="2"/>
  <c r="I4790" i="2"/>
  <c r="H4790" i="2"/>
  <c r="I4789" i="2"/>
  <c r="H4789" i="2"/>
  <c r="I4788" i="2"/>
  <c r="H4788" i="2"/>
  <c r="I4787" i="2"/>
  <c r="H4787" i="2"/>
  <c r="I4786" i="2"/>
  <c r="H4786" i="2"/>
  <c r="I4785" i="2"/>
  <c r="H4785" i="2"/>
  <c r="I4784" i="2"/>
  <c r="H4784" i="2"/>
  <c r="I4783" i="2"/>
  <c r="H4783" i="2"/>
  <c r="I4782" i="2"/>
  <c r="H4782" i="2"/>
  <c r="I4781" i="2"/>
  <c r="H4781" i="2"/>
  <c r="I4780" i="2"/>
  <c r="H4780" i="2"/>
  <c r="I4779" i="2"/>
  <c r="H4779" i="2"/>
  <c r="I4778" i="2"/>
  <c r="H4778" i="2"/>
  <c r="I4777" i="2"/>
  <c r="H4777" i="2"/>
  <c r="I4776" i="2"/>
  <c r="H4776" i="2"/>
  <c r="I4775" i="2"/>
  <c r="H4775" i="2"/>
  <c r="I4774" i="2"/>
  <c r="H4774" i="2"/>
  <c r="I4773" i="2"/>
  <c r="H4773" i="2"/>
  <c r="I4772" i="2"/>
  <c r="H4772" i="2"/>
  <c r="I4771" i="2"/>
  <c r="H4771" i="2"/>
  <c r="I4770" i="2"/>
  <c r="H4770" i="2"/>
  <c r="I4769" i="2"/>
  <c r="H4769" i="2"/>
  <c r="I4768" i="2"/>
  <c r="H4768" i="2"/>
  <c r="I4767" i="2"/>
  <c r="H4767" i="2"/>
  <c r="I4766" i="2"/>
  <c r="H4766" i="2"/>
  <c r="I4765" i="2"/>
  <c r="H4765" i="2"/>
  <c r="I4764" i="2"/>
  <c r="H4764" i="2"/>
  <c r="I4763" i="2"/>
  <c r="H4763" i="2"/>
  <c r="I4762" i="2"/>
  <c r="H4762" i="2"/>
  <c r="I4761" i="2"/>
  <c r="H4761" i="2"/>
  <c r="I4760" i="2"/>
  <c r="H4760" i="2"/>
  <c r="I4759" i="2"/>
  <c r="H4759" i="2"/>
  <c r="I4758" i="2"/>
  <c r="H4758" i="2"/>
  <c r="I4757" i="2"/>
  <c r="H4757" i="2"/>
  <c r="I4756" i="2"/>
  <c r="H4756" i="2"/>
  <c r="I4755" i="2"/>
  <c r="H4755" i="2"/>
  <c r="I4754" i="2"/>
  <c r="H4754" i="2"/>
  <c r="I4753" i="2"/>
  <c r="H4753" i="2"/>
  <c r="I4752" i="2"/>
  <c r="H4752" i="2"/>
  <c r="I4751" i="2"/>
  <c r="H4751" i="2"/>
  <c r="I4750" i="2"/>
  <c r="H4750" i="2"/>
  <c r="I4749" i="2"/>
  <c r="H4749" i="2"/>
  <c r="I4748" i="2"/>
  <c r="H4748" i="2"/>
  <c r="I4747" i="2"/>
  <c r="H4747" i="2"/>
  <c r="I4746" i="2"/>
  <c r="H4746" i="2"/>
  <c r="I4745" i="2"/>
  <c r="H4745" i="2"/>
  <c r="I4744" i="2"/>
  <c r="H4744" i="2"/>
  <c r="I4743" i="2"/>
  <c r="H4743" i="2"/>
  <c r="I4742" i="2"/>
  <c r="H4742" i="2"/>
  <c r="I4741" i="2"/>
  <c r="H4741" i="2"/>
  <c r="I4740" i="2"/>
  <c r="H4740" i="2"/>
  <c r="I4739" i="2"/>
  <c r="H4739" i="2"/>
  <c r="I4738" i="2"/>
  <c r="H4738" i="2"/>
  <c r="I4737" i="2"/>
  <c r="H4737" i="2"/>
  <c r="I4736" i="2"/>
  <c r="H4736" i="2"/>
  <c r="I4735" i="2"/>
  <c r="H4735" i="2"/>
  <c r="I4734" i="2"/>
  <c r="H4734" i="2"/>
  <c r="I4733" i="2"/>
  <c r="H4733" i="2"/>
  <c r="I4732" i="2"/>
  <c r="H4732" i="2"/>
  <c r="I4731" i="2"/>
  <c r="H4731" i="2"/>
  <c r="I4730" i="2"/>
  <c r="H4730" i="2"/>
  <c r="I4729" i="2"/>
  <c r="H4729" i="2"/>
  <c r="I4728" i="2"/>
  <c r="H4728" i="2"/>
  <c r="I4727" i="2"/>
  <c r="H4727" i="2"/>
  <c r="I4726" i="2"/>
  <c r="H4726" i="2"/>
  <c r="I4725" i="2"/>
  <c r="H4725" i="2"/>
  <c r="I4724" i="2"/>
  <c r="H4724" i="2"/>
  <c r="I4723" i="2"/>
  <c r="H4723" i="2"/>
  <c r="I4722" i="2"/>
  <c r="H4722" i="2"/>
  <c r="I4721" i="2"/>
  <c r="H4721" i="2"/>
  <c r="I4720" i="2"/>
  <c r="H4720" i="2"/>
  <c r="I4719" i="2"/>
  <c r="H4719" i="2"/>
  <c r="I4718" i="2"/>
  <c r="H4718" i="2"/>
  <c r="I4717" i="2"/>
  <c r="H4717" i="2"/>
  <c r="I4716" i="2"/>
  <c r="H4716" i="2"/>
  <c r="I4715" i="2"/>
  <c r="H4715" i="2"/>
  <c r="I4714" i="2"/>
  <c r="H4714" i="2"/>
  <c r="I4713" i="2"/>
  <c r="H4713" i="2"/>
  <c r="I4712" i="2"/>
  <c r="H4712" i="2"/>
  <c r="I4711" i="2"/>
  <c r="H4711" i="2"/>
  <c r="I4710" i="2"/>
  <c r="H4710" i="2"/>
  <c r="I4709" i="2"/>
  <c r="H4709" i="2"/>
  <c r="I4708" i="2"/>
  <c r="H4708" i="2"/>
  <c r="I4707" i="2"/>
  <c r="H4707" i="2"/>
  <c r="I4706" i="2"/>
  <c r="H4706" i="2"/>
  <c r="I4705" i="2"/>
  <c r="H4705" i="2"/>
  <c r="I4704" i="2"/>
  <c r="H4704" i="2"/>
  <c r="I4703" i="2"/>
  <c r="H4703" i="2"/>
  <c r="I4702" i="2"/>
  <c r="H4702" i="2"/>
  <c r="I4701" i="2"/>
  <c r="H4701" i="2"/>
  <c r="I4700" i="2"/>
  <c r="H4700" i="2"/>
  <c r="I4699" i="2"/>
  <c r="H4699" i="2"/>
  <c r="I4698" i="2"/>
  <c r="H4698" i="2"/>
  <c r="I4697" i="2"/>
  <c r="H4697" i="2"/>
  <c r="I4696" i="2"/>
  <c r="H4696" i="2"/>
  <c r="I4695" i="2"/>
  <c r="H4695" i="2"/>
  <c r="I4694" i="2"/>
  <c r="H4694" i="2"/>
  <c r="I4693" i="2"/>
  <c r="H4693" i="2"/>
  <c r="I4692" i="2"/>
  <c r="H4692" i="2"/>
  <c r="I4691" i="2"/>
  <c r="H4691" i="2"/>
  <c r="I4690" i="2"/>
  <c r="H4690" i="2"/>
  <c r="I4689" i="2"/>
  <c r="H4689" i="2"/>
  <c r="I4688" i="2"/>
  <c r="H4688" i="2"/>
  <c r="I4687" i="2"/>
  <c r="H4687" i="2"/>
  <c r="I4686" i="2"/>
  <c r="H4686" i="2"/>
  <c r="I4685" i="2"/>
  <c r="H4685" i="2"/>
  <c r="I4684" i="2"/>
  <c r="H4684" i="2"/>
  <c r="I4683" i="2"/>
  <c r="H4683" i="2"/>
  <c r="I4682" i="2"/>
  <c r="H4682" i="2"/>
  <c r="I4681" i="2"/>
  <c r="H4681" i="2"/>
  <c r="I4680" i="2"/>
  <c r="H4680" i="2"/>
  <c r="I4679" i="2"/>
  <c r="H4679" i="2"/>
  <c r="I4678" i="2"/>
  <c r="H4678" i="2"/>
  <c r="I4677" i="2"/>
  <c r="H4677" i="2"/>
  <c r="I4676" i="2"/>
  <c r="H4676" i="2"/>
  <c r="I4675" i="2"/>
  <c r="H4675" i="2"/>
  <c r="I4674" i="2"/>
  <c r="H4674" i="2"/>
  <c r="I4673" i="2"/>
  <c r="H4673" i="2"/>
  <c r="I4672" i="2"/>
  <c r="H4672" i="2"/>
  <c r="I4671" i="2"/>
  <c r="H4671" i="2"/>
  <c r="I4670" i="2"/>
  <c r="H4670" i="2"/>
  <c r="I4669" i="2"/>
  <c r="H4669" i="2"/>
  <c r="I4668" i="2"/>
  <c r="H4668" i="2"/>
  <c r="I4667" i="2"/>
  <c r="H4667" i="2"/>
  <c r="I4666" i="2"/>
  <c r="H4666" i="2"/>
  <c r="I4665" i="2"/>
  <c r="H4665" i="2"/>
  <c r="I4664" i="2"/>
  <c r="H4664" i="2"/>
  <c r="I4663" i="2"/>
  <c r="H4663" i="2"/>
  <c r="I4662" i="2"/>
  <c r="H4662" i="2"/>
  <c r="I4661" i="2"/>
  <c r="H4661" i="2"/>
  <c r="I4660" i="2"/>
  <c r="H4660" i="2"/>
  <c r="I4659" i="2"/>
  <c r="H4659" i="2"/>
  <c r="I4658" i="2"/>
  <c r="H4658" i="2"/>
  <c r="I4657" i="2"/>
  <c r="H4657" i="2"/>
  <c r="I4656" i="2"/>
  <c r="H4656" i="2"/>
  <c r="I4655" i="2"/>
  <c r="H4655" i="2"/>
  <c r="I4654" i="2"/>
  <c r="H4654" i="2"/>
  <c r="I4653" i="2"/>
  <c r="H4653" i="2"/>
  <c r="I4652" i="2"/>
  <c r="H4652" i="2"/>
  <c r="I4651" i="2"/>
  <c r="H4651" i="2"/>
  <c r="I4650" i="2"/>
  <c r="H4650" i="2"/>
  <c r="I4649" i="2"/>
  <c r="H4649" i="2"/>
  <c r="I4648" i="2"/>
  <c r="H4648" i="2"/>
  <c r="I4647" i="2"/>
  <c r="H4647" i="2"/>
  <c r="I4646" i="2"/>
  <c r="H4646" i="2"/>
  <c r="I4645" i="2"/>
  <c r="H4645" i="2"/>
  <c r="I4644" i="2"/>
  <c r="H4644" i="2"/>
  <c r="I4643" i="2"/>
  <c r="H4643" i="2"/>
  <c r="I4642" i="2"/>
  <c r="H4642" i="2"/>
  <c r="I4641" i="2"/>
  <c r="H4641" i="2"/>
  <c r="I4640" i="2"/>
  <c r="H4640" i="2"/>
  <c r="I4639" i="2"/>
  <c r="H4639" i="2"/>
  <c r="I4638" i="2"/>
  <c r="H4638" i="2"/>
  <c r="I4637" i="2"/>
  <c r="H4637" i="2"/>
  <c r="I4636" i="2"/>
  <c r="H4636" i="2"/>
  <c r="I4635" i="2"/>
  <c r="H4635" i="2"/>
  <c r="I4634" i="2"/>
  <c r="H4634" i="2"/>
  <c r="I4633" i="2"/>
  <c r="H4633" i="2"/>
  <c r="I4632" i="2"/>
  <c r="H4632" i="2"/>
  <c r="I4631" i="2"/>
  <c r="H4631" i="2"/>
  <c r="I4630" i="2"/>
  <c r="H4630" i="2"/>
  <c r="I4629" i="2"/>
  <c r="H4629" i="2"/>
  <c r="I4628" i="2"/>
  <c r="H4628" i="2"/>
  <c r="I4627" i="2"/>
  <c r="H4627" i="2"/>
  <c r="I4626" i="2"/>
  <c r="H4626" i="2"/>
  <c r="I4625" i="2"/>
  <c r="H4625" i="2"/>
  <c r="I4624" i="2"/>
  <c r="H4624" i="2"/>
  <c r="I4623" i="2"/>
  <c r="H4623" i="2"/>
  <c r="I4622" i="2"/>
  <c r="H4622" i="2"/>
  <c r="I4621" i="2"/>
  <c r="H4621" i="2"/>
  <c r="I4620" i="2"/>
  <c r="H4620" i="2"/>
  <c r="I4619" i="2"/>
  <c r="H4619" i="2"/>
  <c r="I4618" i="2"/>
  <c r="H4618" i="2"/>
  <c r="I4617" i="2"/>
  <c r="H4617" i="2"/>
  <c r="I4616" i="2"/>
  <c r="H4616" i="2"/>
  <c r="I4615" i="2"/>
  <c r="H4615" i="2"/>
  <c r="I4614" i="2"/>
  <c r="H4614" i="2"/>
  <c r="I4613" i="2"/>
  <c r="H4613" i="2"/>
  <c r="I4612" i="2"/>
  <c r="H4612" i="2"/>
  <c r="I4611" i="2"/>
  <c r="H4611" i="2"/>
  <c r="I4610" i="2"/>
  <c r="H4610" i="2"/>
  <c r="I4609" i="2"/>
  <c r="H4609" i="2"/>
  <c r="I4608" i="2"/>
  <c r="H4608" i="2"/>
  <c r="I4607" i="2"/>
  <c r="H4607" i="2"/>
  <c r="I4606" i="2"/>
  <c r="H4606" i="2"/>
  <c r="I4605" i="2"/>
  <c r="H4605" i="2"/>
  <c r="I4604" i="2"/>
  <c r="H4604" i="2"/>
  <c r="I4603" i="2"/>
  <c r="H4603" i="2"/>
  <c r="I4602" i="2"/>
  <c r="H4602" i="2"/>
  <c r="I4601" i="2"/>
  <c r="H4601" i="2"/>
  <c r="I4600" i="2"/>
  <c r="H4600" i="2"/>
  <c r="I4599" i="2"/>
  <c r="H4599" i="2"/>
  <c r="I4598" i="2"/>
  <c r="H4598" i="2"/>
  <c r="I4597" i="2"/>
  <c r="H4597" i="2"/>
  <c r="I4596" i="2"/>
  <c r="H4596" i="2"/>
  <c r="I4595" i="2"/>
  <c r="H4595" i="2"/>
  <c r="I4594" i="2"/>
  <c r="H4594" i="2"/>
  <c r="I4593" i="2"/>
  <c r="H4593" i="2"/>
  <c r="I4592" i="2"/>
  <c r="H4592" i="2"/>
  <c r="I4591" i="2"/>
  <c r="H4591" i="2"/>
  <c r="I4590" i="2"/>
  <c r="H4590" i="2"/>
  <c r="I4589" i="2"/>
  <c r="H4589" i="2"/>
  <c r="I4588" i="2"/>
  <c r="H4588" i="2"/>
  <c r="I4587" i="2"/>
  <c r="H4587" i="2"/>
  <c r="I4586" i="2"/>
  <c r="H4586" i="2"/>
  <c r="I4585" i="2"/>
  <c r="H4585" i="2"/>
  <c r="I4584" i="2"/>
  <c r="H4584" i="2"/>
  <c r="I4583" i="2"/>
  <c r="H4583" i="2"/>
  <c r="I4582" i="2"/>
  <c r="H4582" i="2"/>
  <c r="I4581" i="2"/>
  <c r="H4581" i="2"/>
  <c r="I4580" i="2"/>
  <c r="H4580" i="2"/>
  <c r="I4579" i="2"/>
  <c r="H4579" i="2"/>
  <c r="I4578" i="2"/>
  <c r="H4578" i="2"/>
  <c r="I4577" i="2"/>
  <c r="H4577" i="2"/>
  <c r="I4576" i="2"/>
  <c r="H4576" i="2"/>
  <c r="I4575" i="2"/>
  <c r="H4575" i="2"/>
  <c r="I4574" i="2"/>
  <c r="H4574" i="2"/>
  <c r="I4573" i="2"/>
  <c r="H4573" i="2"/>
  <c r="I4572" i="2"/>
  <c r="H4572" i="2"/>
  <c r="I4571" i="2"/>
  <c r="H4571" i="2"/>
  <c r="I4570" i="2"/>
  <c r="H4570" i="2"/>
  <c r="I4569" i="2"/>
  <c r="H4569" i="2"/>
  <c r="I4568" i="2"/>
  <c r="H4568" i="2"/>
  <c r="I4567" i="2"/>
  <c r="H4567" i="2"/>
  <c r="I4566" i="2"/>
  <c r="H4566" i="2"/>
  <c r="I4565" i="2"/>
  <c r="H4565" i="2"/>
  <c r="I4564" i="2"/>
  <c r="H4564" i="2"/>
  <c r="I4563" i="2"/>
  <c r="H4563" i="2"/>
  <c r="I4562" i="2"/>
  <c r="H4562" i="2"/>
  <c r="I4561" i="2"/>
  <c r="H4561" i="2"/>
  <c r="I4560" i="2"/>
  <c r="H4560" i="2"/>
  <c r="I4559" i="2"/>
  <c r="H4559" i="2"/>
  <c r="I4558" i="2"/>
  <c r="H4558" i="2"/>
  <c r="I4557" i="2"/>
  <c r="H4557" i="2"/>
  <c r="I4556" i="2"/>
  <c r="H4556" i="2"/>
  <c r="I4555" i="2"/>
  <c r="H4555" i="2"/>
  <c r="I4554" i="2"/>
  <c r="H4554" i="2"/>
  <c r="I4553" i="2"/>
  <c r="H4553" i="2"/>
  <c r="I4552" i="2"/>
  <c r="H4552" i="2"/>
  <c r="I4551" i="2"/>
  <c r="H4551" i="2"/>
  <c r="I4550" i="2"/>
  <c r="H4550" i="2"/>
  <c r="I4549" i="2"/>
  <c r="H4549" i="2"/>
  <c r="I4548" i="2"/>
  <c r="H4548" i="2"/>
  <c r="I4547" i="2"/>
  <c r="H4547" i="2"/>
  <c r="I4546" i="2"/>
  <c r="H4546" i="2"/>
  <c r="I4545" i="2"/>
  <c r="H4545" i="2"/>
  <c r="I4544" i="2"/>
  <c r="H4544" i="2"/>
  <c r="I4543" i="2"/>
  <c r="H4543" i="2"/>
  <c r="I4542" i="2"/>
  <c r="H4542" i="2"/>
  <c r="I4541" i="2"/>
  <c r="H4541" i="2"/>
  <c r="I4540" i="2"/>
  <c r="H4540" i="2"/>
  <c r="I4539" i="2"/>
  <c r="H4539" i="2"/>
  <c r="I4538" i="2"/>
  <c r="H4538" i="2"/>
  <c r="I4537" i="2"/>
  <c r="H4537" i="2"/>
  <c r="I4536" i="2"/>
  <c r="H4536" i="2"/>
  <c r="I4535" i="2"/>
  <c r="H4535" i="2"/>
  <c r="I4534" i="2"/>
  <c r="H4534" i="2"/>
  <c r="I4533" i="2"/>
  <c r="H4533" i="2"/>
  <c r="I4532" i="2"/>
  <c r="H4532" i="2"/>
  <c r="I4531" i="2"/>
  <c r="H4531" i="2"/>
  <c r="I4530" i="2"/>
  <c r="H4530" i="2"/>
  <c r="I4529" i="2"/>
  <c r="H4529" i="2"/>
  <c r="I4528" i="2"/>
  <c r="H4528" i="2"/>
  <c r="I4527" i="2"/>
  <c r="H4527" i="2"/>
  <c r="I4526" i="2"/>
  <c r="H4526" i="2"/>
  <c r="I4525" i="2"/>
  <c r="H4525" i="2"/>
  <c r="I4524" i="2"/>
  <c r="H4524" i="2"/>
  <c r="I4523" i="2"/>
  <c r="H4523" i="2"/>
  <c r="I4522" i="2"/>
  <c r="H4522" i="2"/>
  <c r="I4521" i="2"/>
  <c r="H4521" i="2"/>
  <c r="I4520" i="2"/>
  <c r="H4520" i="2"/>
  <c r="I4519" i="2"/>
  <c r="H4519" i="2"/>
  <c r="I4518" i="2"/>
  <c r="H4518" i="2"/>
  <c r="I4517" i="2"/>
  <c r="H4517" i="2"/>
  <c r="I4516" i="2"/>
  <c r="H4516" i="2"/>
  <c r="I4515" i="2"/>
  <c r="H4515" i="2"/>
  <c r="I4514" i="2"/>
  <c r="H4514" i="2"/>
  <c r="I4513" i="2"/>
  <c r="H4513" i="2"/>
  <c r="I4512" i="2"/>
  <c r="H4512" i="2"/>
  <c r="I4511" i="2"/>
  <c r="H4511" i="2"/>
  <c r="I4510" i="2"/>
  <c r="H4510" i="2"/>
  <c r="I4509" i="2"/>
  <c r="H4509" i="2"/>
  <c r="I4508" i="2"/>
  <c r="H4508" i="2"/>
  <c r="I4507" i="2"/>
  <c r="H4507" i="2"/>
  <c r="I4506" i="2"/>
  <c r="H4506" i="2"/>
  <c r="I4505" i="2"/>
  <c r="H4505" i="2"/>
  <c r="I4504" i="2"/>
  <c r="H4504" i="2"/>
  <c r="I4503" i="2"/>
  <c r="H4503" i="2"/>
  <c r="I4502" i="2"/>
  <c r="H4502" i="2"/>
  <c r="I4501" i="2"/>
  <c r="H4501" i="2"/>
  <c r="I4500" i="2"/>
  <c r="H4500" i="2"/>
  <c r="I4499" i="2"/>
  <c r="H4499" i="2"/>
  <c r="I4498" i="2"/>
  <c r="H4498" i="2"/>
  <c r="I4497" i="2"/>
  <c r="H4497" i="2"/>
  <c r="I4496" i="2"/>
  <c r="H4496" i="2"/>
  <c r="I4495" i="2"/>
  <c r="H4495" i="2"/>
  <c r="I4494" i="2"/>
  <c r="H4494" i="2"/>
  <c r="I4493" i="2"/>
  <c r="H4493" i="2"/>
  <c r="I4492" i="2"/>
  <c r="H4492" i="2"/>
  <c r="I4491" i="2"/>
  <c r="H4491" i="2"/>
  <c r="I4490" i="2"/>
  <c r="H4490" i="2"/>
  <c r="I4489" i="2"/>
  <c r="H4489" i="2"/>
  <c r="I4488" i="2"/>
  <c r="H4488" i="2"/>
  <c r="I4487" i="2"/>
  <c r="H4487" i="2"/>
  <c r="I4486" i="2"/>
  <c r="H4486" i="2"/>
  <c r="I4485" i="2"/>
  <c r="H4485" i="2"/>
  <c r="I4484" i="2"/>
  <c r="H4484" i="2"/>
  <c r="I4483" i="2"/>
  <c r="H4483" i="2"/>
  <c r="I4482" i="2"/>
  <c r="H4482" i="2"/>
  <c r="I4481" i="2"/>
  <c r="H4481" i="2"/>
  <c r="I4480" i="2"/>
  <c r="H4480" i="2"/>
  <c r="I4479" i="2"/>
  <c r="H4479" i="2"/>
  <c r="I4478" i="2"/>
  <c r="H4478" i="2"/>
  <c r="I4477" i="2"/>
  <c r="H4477" i="2"/>
  <c r="I4476" i="2"/>
  <c r="H4476" i="2"/>
  <c r="I4475" i="2"/>
  <c r="H4475" i="2"/>
  <c r="I4474" i="2"/>
  <c r="H4474" i="2"/>
  <c r="I4473" i="2"/>
  <c r="H4473" i="2"/>
  <c r="I4472" i="2"/>
  <c r="H4472" i="2"/>
  <c r="I4471" i="2"/>
  <c r="H4471" i="2"/>
  <c r="I4470" i="2"/>
  <c r="H4470" i="2"/>
  <c r="I4469" i="2"/>
  <c r="H4469" i="2"/>
  <c r="I4468" i="2"/>
  <c r="H4468" i="2"/>
  <c r="I4467" i="2"/>
  <c r="H4467" i="2"/>
  <c r="I4466" i="2"/>
  <c r="H4466" i="2"/>
  <c r="I4465" i="2"/>
  <c r="H4465" i="2"/>
  <c r="I4464" i="2"/>
  <c r="H4464" i="2"/>
  <c r="I4463" i="2"/>
  <c r="H4463" i="2"/>
  <c r="I4462" i="2"/>
  <c r="H4462" i="2"/>
  <c r="I4461" i="2"/>
  <c r="H4461" i="2"/>
  <c r="I4460" i="2"/>
  <c r="H4460" i="2"/>
  <c r="I4459" i="2"/>
  <c r="H4459" i="2"/>
  <c r="I4458" i="2"/>
  <c r="H4458" i="2"/>
  <c r="I4457" i="2"/>
  <c r="H4457" i="2"/>
  <c r="I4456" i="2"/>
  <c r="H4456" i="2"/>
  <c r="I4455" i="2"/>
  <c r="H4455" i="2"/>
  <c r="I4454" i="2"/>
  <c r="H4454" i="2"/>
  <c r="I4453" i="2"/>
  <c r="H4453" i="2"/>
  <c r="I4452" i="2"/>
  <c r="H4452" i="2"/>
  <c r="I4451" i="2"/>
  <c r="H4451" i="2"/>
  <c r="I4450" i="2"/>
  <c r="H4450" i="2"/>
  <c r="I4449" i="2"/>
  <c r="H4449" i="2"/>
  <c r="I4448" i="2"/>
  <c r="H4448" i="2"/>
  <c r="I4447" i="2"/>
  <c r="H4447" i="2"/>
  <c r="I4446" i="2"/>
  <c r="H4446" i="2"/>
  <c r="I4445" i="2"/>
  <c r="H4445" i="2"/>
  <c r="I4444" i="2"/>
  <c r="H4444" i="2"/>
  <c r="I4443" i="2"/>
  <c r="H4443" i="2"/>
  <c r="I4442" i="2"/>
  <c r="H4442" i="2"/>
  <c r="I4441" i="2"/>
  <c r="H4441" i="2"/>
  <c r="I4440" i="2"/>
  <c r="H4440" i="2"/>
  <c r="I4439" i="2"/>
  <c r="H4439" i="2"/>
  <c r="I4438" i="2"/>
  <c r="H4438" i="2"/>
  <c r="I4437" i="2"/>
  <c r="H4437" i="2"/>
  <c r="I4436" i="2"/>
  <c r="H4436" i="2"/>
  <c r="I4435" i="2"/>
  <c r="H4435" i="2"/>
  <c r="I4434" i="2"/>
  <c r="H4434" i="2"/>
  <c r="I4433" i="2"/>
  <c r="H4433" i="2"/>
  <c r="I4432" i="2"/>
  <c r="H4432" i="2"/>
  <c r="I4431" i="2"/>
  <c r="H4431" i="2"/>
  <c r="I4430" i="2"/>
  <c r="H4430" i="2"/>
  <c r="I4429" i="2"/>
  <c r="H4429" i="2"/>
  <c r="I4428" i="2"/>
  <c r="H4428" i="2"/>
  <c r="I4427" i="2"/>
  <c r="H4427" i="2"/>
  <c r="I4426" i="2"/>
  <c r="H4426" i="2"/>
  <c r="I4425" i="2"/>
  <c r="H4425" i="2"/>
  <c r="I4424" i="2"/>
  <c r="H4424" i="2"/>
  <c r="I4423" i="2"/>
  <c r="H4423" i="2"/>
  <c r="I4422" i="2"/>
  <c r="H4422" i="2"/>
  <c r="I4421" i="2"/>
  <c r="H4421" i="2"/>
  <c r="I4420" i="2"/>
  <c r="H4420" i="2"/>
  <c r="I4419" i="2"/>
  <c r="H4419" i="2"/>
  <c r="I4418" i="2"/>
  <c r="H4418" i="2"/>
  <c r="I4417" i="2"/>
  <c r="H4417" i="2"/>
  <c r="I4416" i="2"/>
  <c r="H4416" i="2"/>
  <c r="I4415" i="2"/>
  <c r="H4415" i="2"/>
  <c r="I4414" i="2"/>
  <c r="H4414" i="2"/>
  <c r="I4413" i="2"/>
  <c r="H4413" i="2"/>
  <c r="I4412" i="2"/>
  <c r="H4412" i="2"/>
  <c r="I4411" i="2"/>
  <c r="H4411" i="2"/>
  <c r="I4410" i="2"/>
  <c r="H4410" i="2"/>
  <c r="I4409" i="2"/>
  <c r="H4409" i="2"/>
  <c r="I4408" i="2"/>
  <c r="H4408" i="2"/>
  <c r="I4407" i="2"/>
  <c r="H4407" i="2"/>
  <c r="I4406" i="2"/>
  <c r="H4406" i="2"/>
  <c r="I4405" i="2"/>
  <c r="H4405" i="2"/>
  <c r="I4404" i="2"/>
  <c r="H4404" i="2"/>
  <c r="I4403" i="2"/>
  <c r="H4403" i="2"/>
  <c r="I4402" i="2"/>
  <c r="H4402" i="2"/>
  <c r="I4401" i="2"/>
  <c r="H4401" i="2"/>
  <c r="I4400" i="2"/>
  <c r="H4400" i="2"/>
  <c r="I4399" i="2"/>
  <c r="H4399" i="2"/>
  <c r="I4398" i="2"/>
  <c r="H4398" i="2"/>
  <c r="I4397" i="2"/>
  <c r="H4397" i="2"/>
  <c r="I4396" i="2"/>
  <c r="H4396" i="2"/>
  <c r="I4395" i="2"/>
  <c r="H4395" i="2"/>
  <c r="I4394" i="2"/>
  <c r="H4394" i="2"/>
  <c r="I4393" i="2"/>
  <c r="H4393" i="2"/>
  <c r="I4392" i="2"/>
  <c r="H4392" i="2"/>
  <c r="I4391" i="2"/>
  <c r="H4391" i="2"/>
  <c r="I4390" i="2"/>
  <c r="H4390" i="2"/>
  <c r="I4389" i="2"/>
  <c r="H4389" i="2"/>
  <c r="I4388" i="2"/>
  <c r="H4388" i="2"/>
  <c r="I4387" i="2"/>
  <c r="H4387" i="2"/>
  <c r="I4386" i="2"/>
  <c r="H4386" i="2"/>
  <c r="I4385" i="2"/>
  <c r="H4385" i="2"/>
  <c r="I4384" i="2"/>
  <c r="H4384" i="2"/>
  <c r="I4383" i="2"/>
  <c r="H4383" i="2"/>
  <c r="I4382" i="2"/>
  <c r="H4382" i="2"/>
  <c r="I4381" i="2"/>
  <c r="H4381" i="2"/>
  <c r="I4380" i="2"/>
  <c r="H4380" i="2"/>
  <c r="I4379" i="2"/>
  <c r="H4379" i="2"/>
  <c r="I4378" i="2"/>
  <c r="H4378" i="2"/>
  <c r="I4377" i="2"/>
  <c r="H4377" i="2"/>
  <c r="I4376" i="2"/>
  <c r="H4376" i="2"/>
  <c r="I4375" i="2"/>
  <c r="H4375" i="2"/>
  <c r="I4374" i="2"/>
  <c r="H4374" i="2"/>
  <c r="I4373" i="2"/>
  <c r="H4373" i="2"/>
  <c r="I4372" i="2"/>
  <c r="H4372" i="2"/>
  <c r="I4371" i="2"/>
  <c r="H4371" i="2"/>
  <c r="I4370" i="2"/>
  <c r="H4370" i="2"/>
  <c r="I4369" i="2"/>
  <c r="H4369" i="2"/>
  <c r="I4368" i="2"/>
  <c r="H4368" i="2"/>
  <c r="I4367" i="2"/>
  <c r="H4367" i="2"/>
  <c r="I4366" i="2"/>
  <c r="H4366" i="2"/>
  <c r="I4365" i="2"/>
  <c r="H4365" i="2"/>
  <c r="I4364" i="2"/>
  <c r="H4364" i="2"/>
  <c r="I4363" i="2"/>
  <c r="H4363" i="2"/>
  <c r="I4362" i="2"/>
  <c r="H4362" i="2"/>
  <c r="I4361" i="2"/>
  <c r="H4361" i="2"/>
  <c r="I4360" i="2"/>
  <c r="H4360" i="2"/>
  <c r="I4359" i="2"/>
  <c r="H4359" i="2"/>
  <c r="I4358" i="2"/>
  <c r="H4358" i="2"/>
  <c r="I4357" i="2"/>
  <c r="H4357" i="2"/>
  <c r="I4356" i="2"/>
  <c r="H4356" i="2"/>
  <c r="I4355" i="2"/>
  <c r="H4355" i="2"/>
  <c r="I4354" i="2"/>
  <c r="H4354" i="2"/>
  <c r="I4353" i="2"/>
  <c r="H4353" i="2"/>
  <c r="I4352" i="2"/>
  <c r="H4352" i="2"/>
  <c r="I4351" i="2"/>
  <c r="H4351" i="2"/>
  <c r="I4350" i="2"/>
  <c r="H4350" i="2"/>
  <c r="I4349" i="2"/>
  <c r="H4349" i="2"/>
  <c r="I4348" i="2"/>
  <c r="H4348" i="2"/>
  <c r="I4347" i="2"/>
  <c r="H4347" i="2"/>
  <c r="I4346" i="2"/>
  <c r="H4346" i="2"/>
  <c r="I4345" i="2"/>
  <c r="H4345" i="2"/>
  <c r="I4344" i="2"/>
  <c r="H4344" i="2"/>
  <c r="I4343" i="2"/>
  <c r="H4343" i="2"/>
  <c r="I4342" i="2"/>
  <c r="H4342" i="2"/>
  <c r="I4341" i="2"/>
  <c r="H4341" i="2"/>
  <c r="I4340" i="2"/>
  <c r="H4340" i="2"/>
  <c r="I4339" i="2"/>
  <c r="H4339" i="2"/>
  <c r="I4338" i="2"/>
  <c r="H4338" i="2"/>
  <c r="I4337" i="2"/>
  <c r="H4337" i="2"/>
  <c r="I4336" i="2"/>
  <c r="H4336" i="2"/>
  <c r="I4335" i="2"/>
  <c r="H4335" i="2"/>
  <c r="I4334" i="2"/>
  <c r="H4334" i="2"/>
  <c r="I4333" i="2"/>
  <c r="H4333" i="2"/>
  <c r="I4332" i="2"/>
  <c r="H4332" i="2"/>
  <c r="I4331" i="2"/>
  <c r="H4331" i="2"/>
  <c r="I4330" i="2"/>
  <c r="H4330" i="2"/>
  <c r="I4329" i="2"/>
  <c r="H4329" i="2"/>
  <c r="I4328" i="2"/>
  <c r="H4328" i="2"/>
  <c r="I4327" i="2"/>
  <c r="H4327" i="2"/>
  <c r="I4326" i="2"/>
  <c r="H4326" i="2"/>
  <c r="I4325" i="2"/>
  <c r="H4325" i="2"/>
  <c r="I4324" i="2"/>
  <c r="H4324" i="2"/>
  <c r="I4323" i="2"/>
  <c r="H4323" i="2"/>
  <c r="I4322" i="2"/>
  <c r="H4322" i="2"/>
  <c r="I4321" i="2"/>
  <c r="H4321" i="2"/>
  <c r="I4320" i="2"/>
  <c r="H4320" i="2"/>
  <c r="I4319" i="2"/>
  <c r="H4319" i="2"/>
  <c r="I4318" i="2"/>
  <c r="H4318" i="2"/>
  <c r="I4317" i="2"/>
  <c r="H4317" i="2"/>
  <c r="I4316" i="2"/>
  <c r="H4316" i="2"/>
  <c r="I4315" i="2"/>
  <c r="H4315" i="2"/>
  <c r="I4314" i="2"/>
  <c r="H4314" i="2"/>
  <c r="I4313" i="2"/>
  <c r="H4313" i="2"/>
  <c r="I4312" i="2"/>
  <c r="H4312" i="2"/>
  <c r="I4311" i="2"/>
  <c r="H4311" i="2"/>
  <c r="I4310" i="2"/>
  <c r="H4310" i="2"/>
  <c r="I4309" i="2"/>
  <c r="H4309" i="2"/>
  <c r="I4308" i="2"/>
  <c r="H4308" i="2"/>
  <c r="I4307" i="2"/>
  <c r="H4307" i="2"/>
  <c r="I4306" i="2"/>
  <c r="H4306" i="2"/>
  <c r="I4305" i="2"/>
  <c r="H4305" i="2"/>
  <c r="I4304" i="2"/>
  <c r="H4304" i="2"/>
  <c r="I4303" i="2"/>
  <c r="H4303" i="2"/>
  <c r="I4302" i="2"/>
  <c r="H4302" i="2"/>
  <c r="I4301" i="2"/>
  <c r="H4301" i="2"/>
  <c r="I4300" i="2"/>
  <c r="H4300" i="2"/>
  <c r="I4299" i="2"/>
  <c r="H4299" i="2"/>
  <c r="I4298" i="2"/>
  <c r="H4298" i="2"/>
  <c r="I4297" i="2"/>
  <c r="H4297" i="2"/>
  <c r="I4296" i="2"/>
  <c r="H4296" i="2"/>
  <c r="I4295" i="2"/>
  <c r="H4295" i="2"/>
  <c r="I4294" i="2"/>
  <c r="H4294" i="2"/>
  <c r="I4293" i="2"/>
  <c r="H4293" i="2"/>
  <c r="I4292" i="2"/>
  <c r="H4292" i="2"/>
  <c r="I4291" i="2"/>
  <c r="H4291" i="2"/>
  <c r="I4290" i="2"/>
  <c r="H4290" i="2"/>
  <c r="I4289" i="2"/>
  <c r="H4289" i="2"/>
  <c r="I4288" i="2"/>
  <c r="H4288" i="2"/>
  <c r="I4287" i="2"/>
  <c r="H4287" i="2"/>
  <c r="I4286" i="2"/>
  <c r="H4286" i="2"/>
  <c r="I4285" i="2"/>
  <c r="H4285" i="2"/>
  <c r="I4284" i="2"/>
  <c r="H4284" i="2"/>
  <c r="I4283" i="2"/>
  <c r="H4283" i="2"/>
  <c r="I4282" i="2"/>
  <c r="H4282" i="2"/>
  <c r="I4281" i="2"/>
  <c r="H4281" i="2"/>
  <c r="I4280" i="2"/>
  <c r="H4280" i="2"/>
  <c r="I4279" i="2"/>
  <c r="H4279" i="2"/>
  <c r="I4278" i="2"/>
  <c r="H4278" i="2"/>
  <c r="I4277" i="2"/>
  <c r="H4277" i="2"/>
  <c r="I4276" i="2"/>
  <c r="H4276" i="2"/>
  <c r="I4275" i="2"/>
  <c r="H4275" i="2"/>
  <c r="I4274" i="2"/>
  <c r="H4274" i="2"/>
  <c r="I4273" i="2"/>
  <c r="H4273" i="2"/>
  <c r="I4272" i="2"/>
  <c r="H4272" i="2"/>
  <c r="I4271" i="2"/>
  <c r="H4271" i="2"/>
  <c r="I4270" i="2"/>
  <c r="H4270" i="2"/>
  <c r="I4269" i="2"/>
  <c r="H4269" i="2"/>
  <c r="I4268" i="2"/>
  <c r="H4268" i="2"/>
  <c r="I4267" i="2"/>
  <c r="H4267" i="2"/>
  <c r="I4266" i="2"/>
  <c r="H4266" i="2"/>
  <c r="I4265" i="2"/>
  <c r="H4265" i="2"/>
  <c r="I4264" i="2"/>
  <c r="H4264" i="2"/>
  <c r="I4263" i="2"/>
  <c r="H4263" i="2"/>
  <c r="I4262" i="2"/>
  <c r="H4262" i="2"/>
  <c r="I4261" i="2"/>
  <c r="H4261" i="2"/>
  <c r="I4260" i="2"/>
  <c r="H4260" i="2"/>
  <c r="I4259" i="2"/>
  <c r="H4259" i="2"/>
  <c r="I4258" i="2"/>
  <c r="H4258" i="2"/>
  <c r="I4257" i="2"/>
  <c r="H4257" i="2"/>
  <c r="I4256" i="2"/>
  <c r="H4256" i="2"/>
  <c r="I4255" i="2"/>
  <c r="H4255" i="2"/>
  <c r="I4254" i="2"/>
  <c r="H4254" i="2"/>
  <c r="I4253" i="2"/>
  <c r="H4253" i="2"/>
  <c r="I4252" i="2"/>
  <c r="H4252" i="2"/>
  <c r="I4251" i="2"/>
  <c r="H4251" i="2"/>
  <c r="I4250" i="2"/>
  <c r="H4250" i="2"/>
  <c r="I4249" i="2"/>
  <c r="H4249" i="2"/>
  <c r="I4248" i="2"/>
  <c r="H4248" i="2"/>
  <c r="I4247" i="2"/>
  <c r="H4247" i="2"/>
  <c r="I4246" i="2"/>
  <c r="H4246" i="2"/>
  <c r="I4245" i="2"/>
  <c r="H4245" i="2"/>
  <c r="I4244" i="2"/>
  <c r="H4244" i="2"/>
  <c r="I4243" i="2"/>
  <c r="H4243" i="2"/>
  <c r="I4242" i="2"/>
  <c r="H4242" i="2"/>
  <c r="I4241" i="2"/>
  <c r="H4241" i="2"/>
  <c r="I4240" i="2"/>
  <c r="H4240" i="2"/>
  <c r="I4239" i="2"/>
  <c r="H4239" i="2"/>
  <c r="I4238" i="2"/>
  <c r="H4238" i="2"/>
  <c r="I4237" i="2"/>
  <c r="H4237" i="2"/>
  <c r="I4236" i="2"/>
  <c r="H4236" i="2"/>
  <c r="I4235" i="2"/>
  <c r="H4235" i="2"/>
  <c r="I4234" i="2"/>
  <c r="H4234" i="2"/>
  <c r="I4233" i="2"/>
  <c r="H4233" i="2"/>
  <c r="I4232" i="2"/>
  <c r="H4232" i="2"/>
  <c r="I4231" i="2"/>
  <c r="H4231" i="2"/>
  <c r="I4230" i="2"/>
  <c r="H4230" i="2"/>
  <c r="I4229" i="2"/>
  <c r="H4229" i="2"/>
  <c r="I4228" i="2"/>
  <c r="H4228" i="2"/>
  <c r="I4227" i="2"/>
  <c r="H4227" i="2"/>
  <c r="I4226" i="2"/>
  <c r="H4226" i="2"/>
  <c r="I4225" i="2"/>
  <c r="H4225" i="2"/>
  <c r="I4224" i="2"/>
  <c r="H4224" i="2"/>
  <c r="I4223" i="2"/>
  <c r="H4223" i="2"/>
  <c r="I4222" i="2"/>
  <c r="H4222" i="2"/>
  <c r="I4221" i="2"/>
  <c r="H4221" i="2"/>
  <c r="I4220" i="2"/>
  <c r="H4220" i="2"/>
  <c r="I4219" i="2"/>
  <c r="H4219" i="2"/>
  <c r="I4218" i="2"/>
  <c r="H4218" i="2"/>
  <c r="I4217" i="2"/>
  <c r="H4217" i="2"/>
  <c r="I4216" i="2"/>
  <c r="H4216" i="2"/>
  <c r="I4215" i="2"/>
  <c r="H4215" i="2"/>
  <c r="I4214" i="2"/>
  <c r="H4214" i="2"/>
  <c r="I4213" i="2"/>
  <c r="H4213" i="2"/>
  <c r="I4212" i="2"/>
  <c r="H4212" i="2"/>
  <c r="I4211" i="2"/>
  <c r="H4211" i="2"/>
  <c r="I4210" i="2"/>
  <c r="H4210" i="2"/>
  <c r="I4209" i="2"/>
  <c r="H4209" i="2"/>
  <c r="I4208" i="2"/>
  <c r="H4208" i="2"/>
  <c r="I4207" i="2"/>
  <c r="H4207" i="2"/>
  <c r="I4206" i="2"/>
  <c r="H4206" i="2"/>
  <c r="I4205" i="2"/>
  <c r="H4205" i="2"/>
  <c r="I4204" i="2"/>
  <c r="H4204" i="2"/>
  <c r="I4203" i="2"/>
  <c r="H4203" i="2"/>
  <c r="I4202" i="2"/>
  <c r="H4202" i="2"/>
  <c r="I4201" i="2"/>
  <c r="H4201" i="2"/>
  <c r="I4200" i="2"/>
  <c r="H4200" i="2"/>
  <c r="I4199" i="2"/>
  <c r="H4199" i="2"/>
  <c r="I4198" i="2"/>
  <c r="H4198" i="2"/>
  <c r="I4197" i="2"/>
  <c r="H4197" i="2"/>
  <c r="I4196" i="2"/>
  <c r="H4196" i="2"/>
  <c r="I4195" i="2"/>
  <c r="H4195" i="2"/>
  <c r="I4194" i="2"/>
  <c r="H4194" i="2"/>
  <c r="I4193" i="2"/>
  <c r="H4193" i="2"/>
  <c r="I4192" i="2"/>
  <c r="H4192" i="2"/>
  <c r="I4191" i="2"/>
  <c r="H4191" i="2"/>
  <c r="I4190" i="2"/>
  <c r="H4190" i="2"/>
  <c r="I4189" i="2"/>
  <c r="H4189" i="2"/>
  <c r="I4188" i="2"/>
  <c r="H4188" i="2"/>
  <c r="I4187" i="2"/>
  <c r="H4187" i="2"/>
  <c r="I4186" i="2"/>
  <c r="H4186" i="2"/>
  <c r="I4185" i="2"/>
  <c r="H4185" i="2"/>
  <c r="I4184" i="2"/>
  <c r="H4184" i="2"/>
  <c r="I4183" i="2"/>
  <c r="H4183" i="2"/>
  <c r="I4182" i="2"/>
  <c r="H4182" i="2"/>
  <c r="I4181" i="2"/>
  <c r="H4181" i="2"/>
  <c r="I4180" i="2"/>
  <c r="H4180" i="2"/>
  <c r="I4179" i="2"/>
  <c r="H4179" i="2"/>
  <c r="I4178" i="2"/>
  <c r="H4178" i="2"/>
  <c r="I4177" i="2"/>
  <c r="H4177" i="2"/>
  <c r="I4176" i="2"/>
  <c r="H4176" i="2"/>
  <c r="I4175" i="2"/>
  <c r="H4175" i="2"/>
  <c r="I4174" i="2"/>
  <c r="H4174" i="2"/>
  <c r="I4173" i="2"/>
  <c r="H4173" i="2"/>
  <c r="I4172" i="2"/>
  <c r="H4172" i="2"/>
  <c r="I4171" i="2"/>
  <c r="H4171" i="2"/>
  <c r="I4170" i="2"/>
  <c r="H4170" i="2"/>
  <c r="I4169" i="2"/>
  <c r="H4169" i="2"/>
  <c r="I4168" i="2"/>
  <c r="H4168" i="2"/>
  <c r="I4167" i="2"/>
  <c r="H4167" i="2"/>
  <c r="I4166" i="2"/>
  <c r="H4166" i="2"/>
  <c r="I4165" i="2"/>
  <c r="H4165" i="2"/>
  <c r="I4164" i="2"/>
  <c r="H4164" i="2"/>
  <c r="I4163" i="2"/>
  <c r="H4163" i="2"/>
  <c r="I4162" i="2"/>
  <c r="H4162" i="2"/>
  <c r="I4161" i="2"/>
  <c r="H4161" i="2"/>
  <c r="I4160" i="2"/>
  <c r="H4160" i="2"/>
  <c r="I4159" i="2"/>
  <c r="H4159" i="2"/>
  <c r="I4158" i="2"/>
  <c r="H4158" i="2"/>
  <c r="I4157" i="2"/>
  <c r="H4157" i="2"/>
  <c r="I4156" i="2"/>
  <c r="H4156" i="2"/>
  <c r="I4155" i="2"/>
  <c r="H4155" i="2"/>
  <c r="I4154" i="2"/>
  <c r="H4154" i="2"/>
  <c r="I4153" i="2"/>
  <c r="H4153" i="2"/>
  <c r="I4152" i="2"/>
  <c r="H4152" i="2"/>
  <c r="I4151" i="2"/>
  <c r="H4151" i="2"/>
  <c r="I4150" i="2"/>
  <c r="H4150" i="2"/>
  <c r="I4149" i="2"/>
  <c r="H4149" i="2"/>
  <c r="I4148" i="2"/>
  <c r="H4148" i="2"/>
  <c r="I4147" i="2"/>
  <c r="H4147" i="2"/>
  <c r="I4146" i="2"/>
  <c r="H4146" i="2"/>
  <c r="I4145" i="2"/>
  <c r="H4145" i="2"/>
  <c r="I4144" i="2"/>
  <c r="H4144" i="2"/>
  <c r="I4143" i="2"/>
  <c r="H4143" i="2"/>
  <c r="I4142" i="2"/>
  <c r="H4142" i="2"/>
  <c r="I4141" i="2"/>
  <c r="H4141" i="2"/>
  <c r="I4140" i="2"/>
  <c r="H4140" i="2"/>
  <c r="I4139" i="2"/>
  <c r="H4139" i="2"/>
  <c r="I4138" i="2"/>
  <c r="H4138" i="2"/>
  <c r="I4137" i="2"/>
  <c r="H4137" i="2"/>
  <c r="I4136" i="2"/>
  <c r="H4136" i="2"/>
  <c r="I4135" i="2"/>
  <c r="H4135" i="2"/>
  <c r="I4134" i="2"/>
  <c r="H4134" i="2"/>
  <c r="I4133" i="2"/>
  <c r="H4133" i="2"/>
  <c r="I4132" i="2"/>
  <c r="H4132" i="2"/>
  <c r="I4131" i="2"/>
  <c r="H4131" i="2"/>
  <c r="I4130" i="2"/>
  <c r="H4130" i="2"/>
  <c r="I4129" i="2"/>
  <c r="H4129" i="2"/>
  <c r="I4128" i="2"/>
  <c r="H4128" i="2"/>
  <c r="I4127" i="2"/>
  <c r="H4127" i="2"/>
  <c r="I4126" i="2"/>
  <c r="H4126" i="2"/>
  <c r="I4125" i="2"/>
  <c r="H4125" i="2"/>
  <c r="I4124" i="2"/>
  <c r="H4124" i="2"/>
  <c r="I4123" i="2"/>
  <c r="H4123" i="2"/>
  <c r="I4122" i="2"/>
  <c r="H4122" i="2"/>
  <c r="I4121" i="2"/>
  <c r="H4121" i="2"/>
  <c r="I4120" i="2"/>
  <c r="H4120" i="2"/>
  <c r="I4119" i="2"/>
  <c r="H4119" i="2"/>
  <c r="I4118" i="2"/>
  <c r="H4118" i="2"/>
  <c r="I4117" i="2"/>
  <c r="H4117" i="2"/>
  <c r="I4116" i="2"/>
  <c r="H4116" i="2"/>
  <c r="I4115" i="2"/>
  <c r="H4115" i="2"/>
  <c r="I4114" i="2"/>
  <c r="H4114" i="2"/>
  <c r="I4113" i="2"/>
  <c r="H4113" i="2"/>
  <c r="I4112" i="2"/>
  <c r="H4112" i="2"/>
  <c r="I4111" i="2"/>
  <c r="H4111" i="2"/>
  <c r="I4110" i="2"/>
  <c r="H4110" i="2"/>
  <c r="I4109" i="2"/>
  <c r="H4109" i="2"/>
  <c r="I4108" i="2"/>
  <c r="H4108" i="2"/>
  <c r="I4107" i="2"/>
  <c r="H4107" i="2"/>
  <c r="I4106" i="2"/>
  <c r="H4106" i="2"/>
  <c r="I4105" i="2"/>
  <c r="H4105" i="2"/>
  <c r="I4104" i="2"/>
  <c r="H4104" i="2"/>
  <c r="I4103" i="2"/>
  <c r="H4103" i="2"/>
  <c r="I4102" i="2"/>
  <c r="H4102" i="2"/>
  <c r="I4101" i="2"/>
  <c r="H4101" i="2"/>
  <c r="I4100" i="2"/>
  <c r="H4100" i="2"/>
  <c r="I4099" i="2"/>
  <c r="H4099" i="2"/>
  <c r="I4098" i="2"/>
  <c r="H4098" i="2"/>
  <c r="I4097" i="2"/>
  <c r="H4097" i="2"/>
  <c r="I4096" i="2"/>
  <c r="H4096" i="2"/>
  <c r="I4095" i="2"/>
  <c r="H4095" i="2"/>
  <c r="I4094" i="2"/>
  <c r="H4094" i="2"/>
  <c r="I4093" i="2"/>
  <c r="H4093" i="2"/>
  <c r="I4092" i="2"/>
  <c r="H4092" i="2"/>
  <c r="I4091" i="2"/>
  <c r="H4091" i="2"/>
  <c r="I4090" i="2"/>
  <c r="H4090" i="2"/>
  <c r="I4089" i="2"/>
  <c r="H4089" i="2"/>
  <c r="I4088" i="2"/>
  <c r="H4088" i="2"/>
  <c r="I4087" i="2"/>
  <c r="H4087" i="2"/>
  <c r="I4086" i="2"/>
  <c r="H4086" i="2"/>
  <c r="I4085" i="2"/>
  <c r="H4085" i="2"/>
  <c r="I4084" i="2"/>
  <c r="H4084" i="2"/>
  <c r="I4083" i="2"/>
  <c r="H4083" i="2"/>
  <c r="I4082" i="2"/>
  <c r="H4082" i="2"/>
  <c r="I4081" i="2"/>
  <c r="H4081" i="2"/>
  <c r="I4080" i="2"/>
  <c r="H4080" i="2"/>
  <c r="I4079" i="2"/>
  <c r="H4079" i="2"/>
  <c r="I4078" i="2"/>
  <c r="H4078" i="2"/>
  <c r="I4077" i="2"/>
  <c r="H4077" i="2"/>
  <c r="I4076" i="2"/>
  <c r="H4076" i="2"/>
  <c r="I4075" i="2"/>
  <c r="H4075" i="2"/>
  <c r="I4074" i="2"/>
  <c r="H4074" i="2"/>
  <c r="I4073" i="2"/>
  <c r="H4073" i="2"/>
  <c r="I4072" i="2"/>
  <c r="H4072" i="2"/>
  <c r="I4071" i="2"/>
  <c r="H4071" i="2"/>
  <c r="I4070" i="2"/>
  <c r="H4070" i="2"/>
  <c r="I4069" i="2"/>
  <c r="H4069" i="2"/>
  <c r="I4068" i="2"/>
  <c r="H4068" i="2"/>
  <c r="I4067" i="2"/>
  <c r="H4067" i="2"/>
  <c r="I4066" i="2"/>
  <c r="H4066" i="2"/>
  <c r="I4065" i="2"/>
  <c r="H4065" i="2"/>
  <c r="I4064" i="2"/>
  <c r="H4064" i="2"/>
  <c r="I4063" i="2"/>
  <c r="H4063" i="2"/>
  <c r="I4062" i="2"/>
  <c r="H4062" i="2"/>
  <c r="I4061" i="2"/>
  <c r="H4061" i="2"/>
  <c r="I4060" i="2"/>
  <c r="H4060" i="2"/>
  <c r="I4059" i="2"/>
  <c r="H4059" i="2"/>
  <c r="I4058" i="2"/>
  <c r="H4058" i="2"/>
  <c r="I4057" i="2"/>
  <c r="H4057" i="2"/>
  <c r="I4056" i="2"/>
  <c r="H4056" i="2"/>
  <c r="I4055" i="2"/>
  <c r="H4055" i="2"/>
  <c r="I4054" i="2"/>
  <c r="H4054" i="2"/>
  <c r="I4053" i="2"/>
  <c r="H4053" i="2"/>
  <c r="I4052" i="2"/>
  <c r="H4052" i="2"/>
  <c r="I4051" i="2"/>
  <c r="H4051" i="2"/>
  <c r="I4050" i="2"/>
  <c r="H4050" i="2"/>
  <c r="I4049" i="2"/>
  <c r="H4049" i="2"/>
  <c r="I4048" i="2"/>
  <c r="H4048" i="2"/>
  <c r="I4047" i="2"/>
  <c r="H4047" i="2"/>
  <c r="I4046" i="2"/>
  <c r="H4046" i="2"/>
  <c r="I4045" i="2"/>
  <c r="H4045" i="2"/>
  <c r="I4044" i="2"/>
  <c r="H4044" i="2"/>
  <c r="I4043" i="2"/>
  <c r="H4043" i="2"/>
  <c r="I4042" i="2"/>
  <c r="H4042" i="2"/>
  <c r="I4041" i="2"/>
  <c r="H4041" i="2"/>
  <c r="I4040" i="2"/>
  <c r="H4040" i="2"/>
  <c r="I4039" i="2"/>
  <c r="H4039" i="2"/>
  <c r="I4038" i="2"/>
  <c r="H4038" i="2"/>
  <c r="I4037" i="2"/>
  <c r="H4037" i="2"/>
  <c r="I4036" i="2"/>
  <c r="H4036" i="2"/>
  <c r="I4035" i="2"/>
  <c r="H4035" i="2"/>
  <c r="I4034" i="2"/>
  <c r="H4034" i="2"/>
  <c r="I4033" i="2"/>
  <c r="H4033" i="2"/>
  <c r="I4032" i="2"/>
  <c r="H4032" i="2"/>
  <c r="I4031" i="2"/>
  <c r="H4031" i="2"/>
  <c r="I4030" i="2"/>
  <c r="H4030" i="2"/>
  <c r="I4029" i="2"/>
  <c r="H4029" i="2"/>
  <c r="I4028" i="2"/>
  <c r="H4028" i="2"/>
  <c r="I4027" i="2"/>
  <c r="H4027" i="2"/>
  <c r="I4026" i="2"/>
  <c r="H4026" i="2"/>
  <c r="I4025" i="2"/>
  <c r="H4025" i="2"/>
  <c r="I4024" i="2"/>
  <c r="H4024" i="2"/>
  <c r="I4023" i="2"/>
  <c r="H4023" i="2"/>
  <c r="I4022" i="2"/>
  <c r="H4022" i="2"/>
  <c r="I4021" i="2"/>
  <c r="H4021" i="2"/>
  <c r="I4020" i="2"/>
  <c r="H4020" i="2"/>
  <c r="I4019" i="2"/>
  <c r="H4019" i="2"/>
  <c r="I4018" i="2"/>
  <c r="H4018" i="2"/>
  <c r="I4017" i="2"/>
  <c r="H4017" i="2"/>
  <c r="I4016" i="2"/>
  <c r="H4016" i="2"/>
  <c r="I4015" i="2"/>
  <c r="H4015" i="2"/>
  <c r="I4014" i="2"/>
  <c r="H4014" i="2"/>
  <c r="I4013" i="2"/>
  <c r="H4013" i="2"/>
  <c r="I4012" i="2"/>
  <c r="H4012" i="2"/>
  <c r="I4011" i="2"/>
  <c r="H4011" i="2"/>
  <c r="I4010" i="2"/>
  <c r="H4010" i="2"/>
  <c r="I4009" i="2"/>
  <c r="H4009" i="2"/>
  <c r="I4008" i="2"/>
  <c r="H4008" i="2"/>
  <c r="I4007" i="2"/>
  <c r="H4007" i="2"/>
  <c r="I4006" i="2"/>
  <c r="H4006" i="2"/>
  <c r="I4005" i="2"/>
  <c r="H4005" i="2"/>
  <c r="I4004" i="2"/>
  <c r="H4004" i="2"/>
  <c r="I4003" i="2"/>
  <c r="H4003" i="2"/>
  <c r="I4002" i="2"/>
  <c r="H4002" i="2"/>
  <c r="I4001" i="2"/>
  <c r="H4001" i="2"/>
  <c r="I4000" i="2"/>
  <c r="H4000" i="2"/>
  <c r="I3999" i="2"/>
  <c r="H3999" i="2"/>
  <c r="I3998" i="2"/>
  <c r="H3998" i="2"/>
  <c r="I3997" i="2"/>
  <c r="H3997" i="2"/>
  <c r="I3996" i="2"/>
  <c r="H3996" i="2"/>
  <c r="I3995" i="2"/>
  <c r="H3995" i="2"/>
  <c r="I3994" i="2"/>
  <c r="H3994" i="2"/>
  <c r="I3993" i="2"/>
  <c r="H3993" i="2"/>
  <c r="I3992" i="2"/>
  <c r="H3992" i="2"/>
  <c r="I3991" i="2"/>
  <c r="H3991" i="2"/>
  <c r="I3990" i="2"/>
  <c r="H3990" i="2"/>
  <c r="I3989" i="2"/>
  <c r="H3989" i="2"/>
  <c r="I3988" i="2"/>
  <c r="H3988" i="2"/>
  <c r="I3987" i="2"/>
  <c r="H3987" i="2"/>
  <c r="I3986" i="2"/>
  <c r="H3986" i="2"/>
  <c r="I3985" i="2"/>
  <c r="H3985" i="2"/>
  <c r="I3984" i="2"/>
  <c r="H3984" i="2"/>
  <c r="I3983" i="2"/>
  <c r="H3983" i="2"/>
  <c r="I3982" i="2"/>
  <c r="H3982" i="2"/>
  <c r="I3981" i="2"/>
  <c r="H3981" i="2"/>
  <c r="I3980" i="2"/>
  <c r="H3980" i="2"/>
  <c r="I3979" i="2"/>
  <c r="H3979" i="2"/>
  <c r="I3978" i="2"/>
  <c r="H3978" i="2"/>
  <c r="I3977" i="2"/>
  <c r="H3977" i="2"/>
  <c r="I3976" i="2"/>
  <c r="H3976" i="2"/>
  <c r="I3975" i="2"/>
  <c r="H3975" i="2"/>
  <c r="I3974" i="2"/>
  <c r="H3974" i="2"/>
  <c r="I3973" i="2"/>
  <c r="H3973" i="2"/>
  <c r="I3972" i="2"/>
  <c r="H3972" i="2"/>
  <c r="I3971" i="2"/>
  <c r="H3971" i="2"/>
  <c r="I3970" i="2"/>
  <c r="H3970" i="2"/>
  <c r="I3969" i="2"/>
  <c r="H3969" i="2"/>
  <c r="I3968" i="2"/>
  <c r="H3968" i="2"/>
  <c r="I3967" i="2"/>
  <c r="H3967" i="2"/>
  <c r="I3966" i="2"/>
  <c r="H3966" i="2"/>
  <c r="I3965" i="2"/>
  <c r="H3965" i="2"/>
  <c r="I3964" i="2"/>
  <c r="H3964" i="2"/>
  <c r="I3963" i="2"/>
  <c r="H3963" i="2"/>
  <c r="I3962" i="2"/>
  <c r="H3962" i="2"/>
  <c r="I3961" i="2"/>
  <c r="H3961" i="2"/>
  <c r="I3960" i="2"/>
  <c r="H3960" i="2"/>
  <c r="I3959" i="2"/>
  <c r="H3959" i="2"/>
  <c r="I3958" i="2"/>
  <c r="H3958" i="2"/>
  <c r="I3957" i="2"/>
  <c r="H3957" i="2"/>
  <c r="I3956" i="2"/>
  <c r="H3956" i="2"/>
  <c r="I3955" i="2"/>
  <c r="H3955" i="2"/>
  <c r="I3954" i="2"/>
  <c r="H3954" i="2"/>
  <c r="I3953" i="2"/>
  <c r="H3953" i="2"/>
  <c r="I3952" i="2"/>
  <c r="H3952" i="2"/>
  <c r="I3951" i="2"/>
  <c r="H3951" i="2"/>
  <c r="I3950" i="2"/>
  <c r="H3950" i="2"/>
  <c r="I3949" i="2"/>
  <c r="H3949" i="2"/>
  <c r="I3948" i="2"/>
  <c r="H3948" i="2"/>
  <c r="I3947" i="2"/>
  <c r="H3947" i="2"/>
  <c r="I3946" i="2"/>
  <c r="H3946" i="2"/>
  <c r="I3945" i="2"/>
  <c r="H3945" i="2"/>
  <c r="I3944" i="2"/>
  <c r="H3944" i="2"/>
  <c r="I3943" i="2"/>
  <c r="H3943" i="2"/>
  <c r="I3942" i="2"/>
  <c r="H3942" i="2"/>
  <c r="I3941" i="2"/>
  <c r="H3941" i="2"/>
  <c r="I3940" i="2"/>
  <c r="H3940" i="2"/>
  <c r="I3939" i="2"/>
  <c r="H3939" i="2"/>
  <c r="I3938" i="2"/>
  <c r="H3938" i="2"/>
  <c r="I3937" i="2"/>
  <c r="H3937" i="2"/>
  <c r="I3936" i="2"/>
  <c r="H3936" i="2"/>
  <c r="I3935" i="2"/>
  <c r="H3935" i="2"/>
  <c r="I3934" i="2"/>
  <c r="H3934" i="2"/>
  <c r="I3933" i="2"/>
  <c r="H3933" i="2"/>
  <c r="I3932" i="2"/>
  <c r="H3932" i="2"/>
  <c r="I3931" i="2"/>
  <c r="H3931" i="2"/>
  <c r="I3930" i="2"/>
  <c r="H3930" i="2"/>
  <c r="I3929" i="2"/>
  <c r="H3929" i="2"/>
  <c r="I3928" i="2"/>
  <c r="H3928" i="2"/>
  <c r="I3927" i="2"/>
  <c r="H3927" i="2"/>
  <c r="I3926" i="2"/>
  <c r="H3926" i="2"/>
  <c r="I3925" i="2"/>
  <c r="H3925" i="2"/>
  <c r="I3924" i="2"/>
  <c r="H3924" i="2"/>
  <c r="I3923" i="2"/>
  <c r="H3923" i="2"/>
  <c r="I3922" i="2"/>
  <c r="H3922" i="2"/>
  <c r="I3921" i="2"/>
  <c r="H3921" i="2"/>
  <c r="I3920" i="2"/>
  <c r="H3920" i="2"/>
  <c r="I3919" i="2"/>
  <c r="H3919" i="2"/>
  <c r="I3918" i="2"/>
  <c r="H3918" i="2"/>
  <c r="I3917" i="2"/>
  <c r="H3917" i="2"/>
  <c r="I3916" i="2"/>
  <c r="H3916" i="2"/>
  <c r="I3915" i="2"/>
  <c r="H3915" i="2"/>
  <c r="I3914" i="2"/>
  <c r="H3914" i="2"/>
  <c r="I3913" i="2"/>
  <c r="H3913" i="2"/>
  <c r="I3912" i="2"/>
  <c r="H3912" i="2"/>
  <c r="I3911" i="2"/>
  <c r="H3911" i="2"/>
  <c r="I3910" i="2"/>
  <c r="H3910" i="2"/>
  <c r="I3909" i="2"/>
  <c r="H3909" i="2"/>
  <c r="I3908" i="2"/>
  <c r="H3908" i="2"/>
  <c r="I3907" i="2"/>
  <c r="H3907" i="2"/>
  <c r="I3906" i="2"/>
  <c r="H3906" i="2"/>
  <c r="I3905" i="2"/>
  <c r="H3905" i="2"/>
  <c r="I3904" i="2"/>
  <c r="H3904" i="2"/>
  <c r="I3903" i="2"/>
  <c r="H3903" i="2"/>
  <c r="I3902" i="2"/>
  <c r="H3902" i="2"/>
  <c r="I3901" i="2"/>
  <c r="H3901" i="2"/>
  <c r="I3900" i="2"/>
  <c r="H3900" i="2"/>
  <c r="I3899" i="2"/>
  <c r="H3899" i="2"/>
  <c r="I3898" i="2"/>
  <c r="H3898" i="2"/>
  <c r="I3897" i="2"/>
  <c r="H3897" i="2"/>
  <c r="I3896" i="2"/>
  <c r="H3896" i="2"/>
  <c r="I3895" i="2"/>
  <c r="H3895" i="2"/>
  <c r="I3894" i="2"/>
  <c r="H3894" i="2"/>
  <c r="I3893" i="2"/>
  <c r="H3893" i="2"/>
  <c r="I3892" i="2"/>
  <c r="H3892" i="2"/>
  <c r="I3891" i="2"/>
  <c r="H3891" i="2"/>
  <c r="I3890" i="2"/>
  <c r="H3890" i="2"/>
  <c r="I3889" i="2"/>
  <c r="H3889" i="2"/>
  <c r="I3888" i="2"/>
  <c r="H3888" i="2"/>
  <c r="I3887" i="2"/>
  <c r="H3887" i="2"/>
  <c r="I3886" i="2"/>
  <c r="H3886" i="2"/>
  <c r="I3885" i="2"/>
  <c r="H3885" i="2"/>
  <c r="I3884" i="2"/>
  <c r="H3884" i="2"/>
  <c r="I3883" i="2"/>
  <c r="H3883" i="2"/>
  <c r="I3882" i="2"/>
  <c r="H3882" i="2"/>
  <c r="I3881" i="2"/>
  <c r="H3881" i="2"/>
  <c r="I3880" i="2"/>
  <c r="H3880" i="2"/>
  <c r="I3879" i="2"/>
  <c r="H3879" i="2"/>
  <c r="I3878" i="2"/>
  <c r="H3878" i="2"/>
  <c r="I3877" i="2"/>
  <c r="H3877" i="2"/>
  <c r="I3876" i="2"/>
  <c r="H3876" i="2"/>
  <c r="I3875" i="2"/>
  <c r="H3875" i="2"/>
  <c r="I3874" i="2"/>
  <c r="H3874" i="2"/>
  <c r="I3873" i="2"/>
  <c r="H3873" i="2"/>
  <c r="I3872" i="2"/>
  <c r="H3872" i="2"/>
  <c r="I3871" i="2"/>
  <c r="H3871" i="2"/>
  <c r="I3870" i="2"/>
  <c r="H3870" i="2"/>
  <c r="I3869" i="2"/>
  <c r="H3869" i="2"/>
  <c r="I3868" i="2"/>
  <c r="H3868" i="2"/>
  <c r="I3867" i="2"/>
  <c r="H3867" i="2"/>
  <c r="I3866" i="2"/>
  <c r="H3866" i="2"/>
  <c r="I3865" i="2"/>
  <c r="H3865" i="2"/>
  <c r="I3864" i="2"/>
  <c r="H3864" i="2"/>
  <c r="I3863" i="2"/>
  <c r="H3863" i="2"/>
  <c r="I3862" i="2"/>
  <c r="H3862" i="2"/>
  <c r="I3861" i="2"/>
  <c r="H3861" i="2"/>
  <c r="I3860" i="2"/>
  <c r="H3860" i="2"/>
  <c r="I3859" i="2"/>
  <c r="H3859" i="2"/>
  <c r="I3858" i="2"/>
  <c r="H3858" i="2"/>
  <c r="I3857" i="2"/>
  <c r="H3857" i="2"/>
  <c r="I3856" i="2"/>
  <c r="H3856" i="2"/>
  <c r="I3855" i="2"/>
  <c r="H3855" i="2"/>
  <c r="I3854" i="2"/>
  <c r="H3854" i="2"/>
  <c r="I3853" i="2"/>
  <c r="H3853" i="2"/>
  <c r="I3852" i="2"/>
  <c r="H3852" i="2"/>
  <c r="I3851" i="2"/>
  <c r="H3851" i="2"/>
  <c r="I3850" i="2"/>
  <c r="H3850" i="2"/>
  <c r="I3849" i="2"/>
  <c r="H3849" i="2"/>
  <c r="I3848" i="2"/>
  <c r="H3848" i="2"/>
  <c r="I3847" i="2"/>
  <c r="H3847" i="2"/>
  <c r="I3846" i="2"/>
  <c r="H3846" i="2"/>
  <c r="I3845" i="2"/>
  <c r="H3845" i="2"/>
  <c r="I3844" i="2"/>
  <c r="H3844" i="2"/>
  <c r="I3843" i="2"/>
  <c r="H3843" i="2"/>
  <c r="I3842" i="2"/>
  <c r="H3842" i="2"/>
  <c r="I3841" i="2"/>
  <c r="H3841" i="2"/>
  <c r="I3840" i="2"/>
  <c r="H3840" i="2"/>
  <c r="I3839" i="2"/>
  <c r="H3839" i="2"/>
  <c r="I3838" i="2"/>
  <c r="H3838" i="2"/>
  <c r="I3837" i="2"/>
  <c r="H3837" i="2"/>
  <c r="I3836" i="2"/>
  <c r="H3836" i="2"/>
  <c r="I3835" i="2"/>
  <c r="H3835" i="2"/>
  <c r="I3834" i="2"/>
  <c r="H3834" i="2"/>
  <c r="I3833" i="2"/>
  <c r="H3833" i="2"/>
  <c r="I3832" i="2"/>
  <c r="H3832" i="2"/>
  <c r="I3831" i="2"/>
  <c r="H3831" i="2"/>
  <c r="I3830" i="2"/>
  <c r="H3830" i="2"/>
  <c r="I3829" i="2"/>
  <c r="H3829" i="2"/>
  <c r="I3828" i="2"/>
  <c r="H3828" i="2"/>
  <c r="I3827" i="2"/>
  <c r="H3827" i="2"/>
  <c r="I3826" i="2"/>
  <c r="H3826" i="2"/>
  <c r="I3825" i="2"/>
  <c r="H3825" i="2"/>
  <c r="I3824" i="2"/>
  <c r="H3824" i="2"/>
  <c r="I3823" i="2"/>
  <c r="H3823" i="2"/>
  <c r="I3822" i="2"/>
  <c r="H3822" i="2"/>
  <c r="I3821" i="2"/>
  <c r="H3821" i="2"/>
  <c r="I3820" i="2"/>
  <c r="H3820" i="2"/>
  <c r="I3819" i="2"/>
  <c r="H3819" i="2"/>
  <c r="I3818" i="2"/>
  <c r="H3818" i="2"/>
  <c r="I3817" i="2"/>
  <c r="H3817" i="2"/>
  <c r="I3816" i="2"/>
  <c r="H3816" i="2"/>
  <c r="I3815" i="2"/>
  <c r="H3815" i="2"/>
  <c r="I3814" i="2"/>
  <c r="H3814" i="2"/>
  <c r="I3813" i="2"/>
  <c r="H3813" i="2"/>
  <c r="I3812" i="2"/>
  <c r="H3812" i="2"/>
  <c r="I3811" i="2"/>
  <c r="H3811" i="2"/>
  <c r="I3810" i="2"/>
  <c r="H3810" i="2"/>
  <c r="I3809" i="2"/>
  <c r="H3809" i="2"/>
  <c r="I3808" i="2"/>
  <c r="H3808" i="2"/>
  <c r="I3807" i="2"/>
  <c r="H3807" i="2"/>
  <c r="I3806" i="2"/>
  <c r="H3806" i="2"/>
  <c r="I3805" i="2"/>
  <c r="H3805" i="2"/>
  <c r="I3804" i="2"/>
  <c r="H3804" i="2"/>
  <c r="I3803" i="2"/>
  <c r="H3803" i="2"/>
  <c r="I3802" i="2"/>
  <c r="H3802" i="2"/>
  <c r="I3801" i="2"/>
  <c r="H3801" i="2"/>
  <c r="I3800" i="2"/>
  <c r="H3800" i="2"/>
  <c r="I3799" i="2"/>
  <c r="H3799" i="2"/>
  <c r="I3798" i="2"/>
  <c r="H3798" i="2"/>
  <c r="I3797" i="2"/>
  <c r="H3797" i="2"/>
  <c r="I3796" i="2"/>
  <c r="H3796" i="2"/>
  <c r="I3795" i="2"/>
  <c r="H3795" i="2"/>
  <c r="I3794" i="2"/>
  <c r="H3794" i="2"/>
  <c r="I3793" i="2"/>
  <c r="H3793" i="2"/>
  <c r="I3792" i="2"/>
  <c r="H3792" i="2"/>
  <c r="I3791" i="2"/>
  <c r="H3791" i="2"/>
  <c r="I3790" i="2"/>
  <c r="H3790" i="2"/>
  <c r="I3789" i="2"/>
  <c r="H3789" i="2"/>
  <c r="I3788" i="2"/>
  <c r="H3788" i="2"/>
  <c r="I3787" i="2"/>
  <c r="H3787" i="2"/>
  <c r="I3786" i="2"/>
  <c r="H3786" i="2"/>
  <c r="I3785" i="2"/>
  <c r="H3785" i="2"/>
  <c r="I3784" i="2"/>
  <c r="H3784" i="2"/>
  <c r="I3783" i="2"/>
  <c r="H3783" i="2"/>
  <c r="I3782" i="2"/>
  <c r="H3782" i="2"/>
  <c r="I3781" i="2"/>
  <c r="H3781" i="2"/>
  <c r="I3780" i="2"/>
  <c r="H3780" i="2"/>
  <c r="I3779" i="2"/>
  <c r="H3779" i="2"/>
  <c r="I3778" i="2"/>
  <c r="H3778" i="2"/>
  <c r="I3777" i="2"/>
  <c r="H3777" i="2"/>
  <c r="I3776" i="2"/>
  <c r="H3776" i="2"/>
  <c r="I3775" i="2"/>
  <c r="H3775" i="2"/>
  <c r="I3774" i="2"/>
  <c r="H3774" i="2"/>
  <c r="I3773" i="2"/>
  <c r="H3773" i="2"/>
  <c r="I3772" i="2"/>
  <c r="H3772" i="2"/>
  <c r="I3771" i="2"/>
  <c r="H3771" i="2"/>
  <c r="I3770" i="2"/>
  <c r="H3770" i="2"/>
  <c r="I3769" i="2"/>
  <c r="H3769" i="2"/>
  <c r="I3768" i="2"/>
  <c r="H3768" i="2"/>
  <c r="I3767" i="2"/>
  <c r="H3767" i="2"/>
  <c r="I3766" i="2"/>
  <c r="H3766" i="2"/>
  <c r="I3765" i="2"/>
  <c r="H3765" i="2"/>
  <c r="I3764" i="2"/>
  <c r="H3764" i="2"/>
  <c r="I3763" i="2"/>
  <c r="H3763" i="2"/>
  <c r="I3762" i="2"/>
  <c r="H3762" i="2"/>
  <c r="I3761" i="2"/>
  <c r="H3761" i="2"/>
  <c r="I3760" i="2"/>
  <c r="H3760" i="2"/>
  <c r="I3759" i="2"/>
  <c r="H3759" i="2"/>
  <c r="I3758" i="2"/>
  <c r="H3758" i="2"/>
  <c r="I3757" i="2"/>
  <c r="H3757" i="2"/>
  <c r="I3756" i="2"/>
  <c r="H3756" i="2"/>
  <c r="I3755" i="2"/>
  <c r="H3755" i="2"/>
  <c r="I3754" i="2"/>
  <c r="H3754" i="2"/>
  <c r="I3753" i="2"/>
  <c r="H3753" i="2"/>
  <c r="I3752" i="2"/>
  <c r="H3752" i="2"/>
  <c r="I3751" i="2"/>
  <c r="H3751" i="2"/>
  <c r="I3750" i="2"/>
  <c r="H3750" i="2"/>
  <c r="I3749" i="2"/>
  <c r="H3749" i="2"/>
  <c r="I3748" i="2"/>
  <c r="H3748" i="2"/>
  <c r="I3747" i="2"/>
  <c r="H3747" i="2"/>
  <c r="I3746" i="2"/>
  <c r="H3746" i="2"/>
  <c r="I3745" i="2"/>
  <c r="H3745" i="2"/>
  <c r="I3744" i="2"/>
  <c r="H3744" i="2"/>
  <c r="I3743" i="2"/>
  <c r="H3743" i="2"/>
  <c r="I3742" i="2"/>
  <c r="H3742" i="2"/>
  <c r="I3741" i="2"/>
  <c r="H3741" i="2"/>
  <c r="I3740" i="2"/>
  <c r="H3740" i="2"/>
  <c r="I3739" i="2"/>
  <c r="H3739" i="2"/>
  <c r="I3738" i="2"/>
  <c r="H3738" i="2"/>
  <c r="I3737" i="2"/>
  <c r="H3737" i="2"/>
  <c r="I3736" i="2"/>
  <c r="H3736" i="2"/>
  <c r="I3735" i="2"/>
  <c r="H3735" i="2"/>
  <c r="I3734" i="2"/>
  <c r="H3734" i="2"/>
  <c r="I3733" i="2"/>
  <c r="H3733" i="2"/>
  <c r="I3732" i="2"/>
  <c r="H3732" i="2"/>
  <c r="I3731" i="2"/>
  <c r="H3731" i="2"/>
  <c r="I3730" i="2"/>
  <c r="H3730" i="2"/>
  <c r="I3729" i="2"/>
  <c r="H3729" i="2"/>
  <c r="I3728" i="2"/>
  <c r="H3728" i="2"/>
  <c r="I3727" i="2"/>
  <c r="H3727" i="2"/>
  <c r="I3726" i="2"/>
  <c r="H3726" i="2"/>
  <c r="I3725" i="2"/>
  <c r="H3725" i="2"/>
  <c r="I3724" i="2"/>
  <c r="H3724" i="2"/>
  <c r="I3723" i="2"/>
  <c r="H3723" i="2"/>
  <c r="I3722" i="2"/>
  <c r="H3722" i="2"/>
  <c r="I3721" i="2"/>
  <c r="H3721" i="2"/>
  <c r="I3720" i="2"/>
  <c r="H3720" i="2"/>
  <c r="I3719" i="2"/>
  <c r="H3719" i="2"/>
  <c r="I3718" i="2"/>
  <c r="H3718" i="2"/>
  <c r="I3717" i="2"/>
  <c r="H3717" i="2"/>
  <c r="I3716" i="2"/>
  <c r="H3716" i="2"/>
  <c r="I3715" i="2"/>
  <c r="H3715" i="2"/>
  <c r="I3714" i="2"/>
  <c r="H3714" i="2"/>
  <c r="I3713" i="2"/>
  <c r="H3713" i="2"/>
  <c r="I3712" i="2"/>
  <c r="H3712" i="2"/>
  <c r="I3711" i="2"/>
  <c r="H3711" i="2"/>
  <c r="I3710" i="2"/>
  <c r="H3710" i="2"/>
  <c r="I3709" i="2"/>
  <c r="H3709" i="2"/>
  <c r="I3708" i="2"/>
  <c r="H3708" i="2"/>
  <c r="I3707" i="2"/>
  <c r="H3707" i="2"/>
  <c r="I3706" i="2"/>
  <c r="H3706" i="2"/>
  <c r="I3705" i="2"/>
  <c r="H3705" i="2"/>
  <c r="I3704" i="2"/>
  <c r="H3704" i="2"/>
  <c r="I3703" i="2"/>
  <c r="H3703" i="2"/>
  <c r="I3702" i="2"/>
  <c r="H3702" i="2"/>
  <c r="I3701" i="2"/>
  <c r="H3701" i="2"/>
  <c r="I3700" i="2"/>
  <c r="H3700" i="2"/>
  <c r="I3699" i="2"/>
  <c r="H3699" i="2"/>
  <c r="I3698" i="2"/>
  <c r="H3698" i="2"/>
  <c r="I3697" i="2"/>
  <c r="H3697" i="2"/>
  <c r="I3696" i="2"/>
  <c r="H3696" i="2"/>
  <c r="I3695" i="2"/>
  <c r="H3695" i="2"/>
  <c r="I3694" i="2"/>
  <c r="H3694" i="2"/>
  <c r="I3693" i="2"/>
  <c r="H3693" i="2"/>
  <c r="I3692" i="2"/>
  <c r="H3692" i="2"/>
  <c r="I3691" i="2"/>
  <c r="H3691" i="2"/>
  <c r="I3690" i="2"/>
  <c r="H3690" i="2"/>
  <c r="I3689" i="2"/>
  <c r="H3689" i="2"/>
  <c r="I3688" i="2"/>
  <c r="H3688" i="2"/>
  <c r="I3687" i="2"/>
  <c r="H3687" i="2"/>
  <c r="I3686" i="2"/>
  <c r="H3686" i="2"/>
  <c r="I3685" i="2"/>
  <c r="H3685" i="2"/>
  <c r="I3684" i="2"/>
  <c r="H3684" i="2"/>
  <c r="I3683" i="2"/>
  <c r="H3683" i="2"/>
  <c r="I3682" i="2"/>
  <c r="H3682" i="2"/>
  <c r="I3681" i="2"/>
  <c r="H3681" i="2"/>
  <c r="I3680" i="2"/>
  <c r="H3680" i="2"/>
  <c r="I3679" i="2"/>
  <c r="H3679" i="2"/>
  <c r="I3678" i="2"/>
  <c r="H3678" i="2"/>
  <c r="I3677" i="2"/>
  <c r="H3677" i="2"/>
  <c r="I3676" i="2"/>
  <c r="H3676" i="2"/>
  <c r="I3675" i="2"/>
  <c r="H3675" i="2"/>
  <c r="I3674" i="2"/>
  <c r="H3674" i="2"/>
  <c r="I3673" i="2"/>
  <c r="H3673" i="2"/>
  <c r="I3672" i="2"/>
  <c r="H3672" i="2"/>
  <c r="I3671" i="2"/>
  <c r="H3671" i="2"/>
  <c r="I3670" i="2"/>
  <c r="H3670" i="2"/>
  <c r="I3669" i="2"/>
  <c r="H3669" i="2"/>
  <c r="I3668" i="2"/>
  <c r="H3668" i="2"/>
  <c r="I3667" i="2"/>
  <c r="H3667" i="2"/>
  <c r="I3666" i="2"/>
  <c r="H3666" i="2"/>
  <c r="I3665" i="2"/>
  <c r="H3665" i="2"/>
  <c r="I3664" i="2"/>
  <c r="H3664" i="2"/>
  <c r="I3663" i="2"/>
  <c r="H3663" i="2"/>
  <c r="I3662" i="2"/>
  <c r="H3662" i="2"/>
  <c r="I3661" i="2"/>
  <c r="H3661" i="2"/>
  <c r="I3660" i="2"/>
  <c r="H3660" i="2"/>
  <c r="I3659" i="2"/>
  <c r="H3659" i="2"/>
  <c r="I3658" i="2"/>
  <c r="H3658" i="2"/>
  <c r="I3657" i="2"/>
  <c r="H3657" i="2"/>
  <c r="I3656" i="2"/>
  <c r="H3656" i="2"/>
  <c r="I3655" i="2"/>
  <c r="H3655" i="2"/>
  <c r="I3654" i="2"/>
  <c r="H3654" i="2"/>
  <c r="I3653" i="2"/>
  <c r="H3653" i="2"/>
  <c r="I3652" i="2"/>
  <c r="H3652" i="2"/>
  <c r="I3651" i="2"/>
  <c r="H3651" i="2"/>
  <c r="I3650" i="2"/>
  <c r="H3650" i="2"/>
  <c r="I3649" i="2"/>
  <c r="H3649" i="2"/>
  <c r="I3648" i="2"/>
  <c r="H3648" i="2"/>
  <c r="I3647" i="2"/>
  <c r="H3647" i="2"/>
  <c r="I3646" i="2"/>
  <c r="H3646" i="2"/>
  <c r="I3645" i="2"/>
  <c r="H3645" i="2"/>
  <c r="I3644" i="2"/>
  <c r="H3644" i="2"/>
  <c r="I3643" i="2"/>
  <c r="H3643" i="2"/>
  <c r="I3642" i="2"/>
  <c r="H3642" i="2"/>
  <c r="I3641" i="2"/>
  <c r="H3641" i="2"/>
  <c r="I3640" i="2"/>
  <c r="H3640" i="2"/>
  <c r="I3639" i="2"/>
  <c r="H3639" i="2"/>
  <c r="I3638" i="2"/>
  <c r="H3638" i="2"/>
  <c r="I3637" i="2"/>
  <c r="H3637" i="2"/>
  <c r="I3636" i="2"/>
  <c r="H3636" i="2"/>
  <c r="I3635" i="2"/>
  <c r="H3635" i="2"/>
  <c r="I3634" i="2"/>
  <c r="H3634" i="2"/>
  <c r="I3633" i="2"/>
  <c r="H3633" i="2"/>
  <c r="I3632" i="2"/>
  <c r="H3632" i="2"/>
  <c r="I3631" i="2"/>
  <c r="H3631" i="2"/>
  <c r="I3630" i="2"/>
  <c r="H3630" i="2"/>
  <c r="I3629" i="2"/>
  <c r="H3629" i="2"/>
  <c r="I3628" i="2"/>
  <c r="H3628" i="2"/>
  <c r="I3627" i="2"/>
  <c r="H3627" i="2"/>
  <c r="I3626" i="2"/>
  <c r="H3626" i="2"/>
  <c r="I3625" i="2"/>
  <c r="H3625" i="2"/>
  <c r="I3624" i="2"/>
  <c r="H3624" i="2"/>
  <c r="I3623" i="2"/>
  <c r="H3623" i="2"/>
  <c r="I3622" i="2"/>
  <c r="H3622" i="2"/>
  <c r="I3621" i="2"/>
  <c r="H3621" i="2"/>
  <c r="I3620" i="2"/>
  <c r="H3620" i="2"/>
  <c r="I3619" i="2"/>
  <c r="H3619" i="2"/>
  <c r="I3618" i="2"/>
  <c r="H3618" i="2"/>
  <c r="I3617" i="2"/>
  <c r="H3617" i="2"/>
  <c r="I3616" i="2"/>
  <c r="H3616" i="2"/>
  <c r="I3615" i="2"/>
  <c r="H3615" i="2"/>
  <c r="I3614" i="2"/>
  <c r="H3614" i="2"/>
  <c r="I3613" i="2"/>
  <c r="H3613" i="2"/>
  <c r="I3612" i="2"/>
  <c r="H3612" i="2"/>
  <c r="I3611" i="2"/>
  <c r="H3611" i="2"/>
  <c r="I3610" i="2"/>
  <c r="H3610" i="2"/>
  <c r="I3609" i="2"/>
  <c r="H3609" i="2"/>
  <c r="I3608" i="2"/>
  <c r="H3608" i="2"/>
  <c r="I3607" i="2"/>
  <c r="H3607" i="2"/>
  <c r="I3606" i="2"/>
  <c r="H3606" i="2"/>
  <c r="I3605" i="2"/>
  <c r="H3605" i="2"/>
  <c r="I3604" i="2"/>
  <c r="H3604" i="2"/>
  <c r="I3603" i="2"/>
  <c r="H3603" i="2"/>
  <c r="I3602" i="2"/>
  <c r="H3602" i="2"/>
  <c r="I3601" i="2"/>
  <c r="H3601" i="2"/>
  <c r="I3600" i="2"/>
  <c r="H3600" i="2"/>
  <c r="I3599" i="2"/>
  <c r="H3599" i="2"/>
  <c r="I3598" i="2"/>
  <c r="H3598" i="2"/>
  <c r="I3597" i="2"/>
  <c r="H3597" i="2"/>
  <c r="I3596" i="2"/>
  <c r="H3596" i="2"/>
  <c r="I3595" i="2"/>
  <c r="H3595" i="2"/>
  <c r="I3594" i="2"/>
  <c r="H3594" i="2"/>
  <c r="I3593" i="2"/>
  <c r="H3593" i="2"/>
  <c r="I3592" i="2"/>
  <c r="H3592" i="2"/>
  <c r="I3591" i="2"/>
  <c r="H3591" i="2"/>
  <c r="I3590" i="2"/>
  <c r="H3590" i="2"/>
  <c r="I3589" i="2"/>
  <c r="H3589" i="2"/>
  <c r="I3588" i="2"/>
  <c r="H3588" i="2"/>
  <c r="I3587" i="2"/>
  <c r="H3587" i="2"/>
  <c r="I3586" i="2"/>
  <c r="H3586" i="2"/>
  <c r="I3585" i="2"/>
  <c r="H3585" i="2"/>
  <c r="I3584" i="2"/>
  <c r="H3584" i="2"/>
  <c r="I3583" i="2"/>
  <c r="H3583" i="2"/>
  <c r="I3582" i="2"/>
  <c r="H3582" i="2"/>
  <c r="I3581" i="2"/>
  <c r="H3581" i="2"/>
  <c r="I3580" i="2"/>
  <c r="H3580" i="2"/>
  <c r="I3579" i="2"/>
  <c r="H3579" i="2"/>
  <c r="I3578" i="2"/>
  <c r="H3578" i="2"/>
  <c r="I3577" i="2"/>
  <c r="H3577" i="2"/>
  <c r="I3576" i="2"/>
  <c r="H3576" i="2"/>
  <c r="I3575" i="2"/>
  <c r="H3575" i="2"/>
  <c r="I3574" i="2"/>
  <c r="H3574" i="2"/>
  <c r="I3573" i="2"/>
  <c r="H3573" i="2"/>
  <c r="I3572" i="2"/>
  <c r="H3572" i="2"/>
  <c r="I3571" i="2"/>
  <c r="H3571" i="2"/>
  <c r="I3570" i="2"/>
  <c r="H3570" i="2"/>
  <c r="I3569" i="2"/>
  <c r="H3569" i="2"/>
  <c r="I3568" i="2"/>
  <c r="H3568" i="2"/>
  <c r="I3567" i="2"/>
  <c r="H3567" i="2"/>
  <c r="I3566" i="2"/>
  <c r="H3566" i="2"/>
  <c r="I3565" i="2"/>
  <c r="H3565" i="2"/>
  <c r="I3564" i="2"/>
  <c r="H3564" i="2"/>
  <c r="I3563" i="2"/>
  <c r="H3563" i="2"/>
  <c r="I3562" i="2"/>
  <c r="H3562" i="2"/>
  <c r="I3561" i="2"/>
  <c r="H3561" i="2"/>
  <c r="I3560" i="2"/>
  <c r="H3560" i="2"/>
  <c r="I3559" i="2"/>
  <c r="H3559" i="2"/>
  <c r="I3558" i="2"/>
  <c r="H3558" i="2"/>
  <c r="I3557" i="2"/>
  <c r="H3557" i="2"/>
  <c r="I3556" i="2"/>
  <c r="H3556" i="2"/>
  <c r="I3555" i="2"/>
  <c r="H3555" i="2"/>
  <c r="I3554" i="2"/>
  <c r="H3554" i="2"/>
  <c r="I3553" i="2"/>
  <c r="H3553" i="2"/>
  <c r="I3552" i="2"/>
  <c r="H3552" i="2"/>
  <c r="I3551" i="2"/>
  <c r="H3551" i="2"/>
  <c r="I3550" i="2"/>
  <c r="H3550" i="2"/>
  <c r="I3549" i="2"/>
  <c r="H3549" i="2"/>
  <c r="I3548" i="2"/>
  <c r="H3548" i="2"/>
  <c r="I3547" i="2"/>
  <c r="H3547" i="2"/>
  <c r="I3546" i="2"/>
  <c r="H3546" i="2"/>
  <c r="I3545" i="2"/>
  <c r="H3545" i="2"/>
  <c r="I3544" i="2"/>
  <c r="H3544" i="2"/>
  <c r="I3543" i="2"/>
  <c r="H3543" i="2"/>
  <c r="I3542" i="2"/>
  <c r="H3542" i="2"/>
  <c r="I3541" i="2"/>
  <c r="H3541" i="2"/>
  <c r="I3540" i="2"/>
  <c r="H3540" i="2"/>
  <c r="I3539" i="2"/>
  <c r="H3539" i="2"/>
  <c r="I3538" i="2"/>
  <c r="H3538" i="2"/>
  <c r="I3537" i="2"/>
  <c r="H3537" i="2"/>
  <c r="I3536" i="2"/>
  <c r="H3536" i="2"/>
  <c r="I3535" i="2"/>
  <c r="H3535" i="2"/>
  <c r="I3534" i="2"/>
  <c r="H3534" i="2"/>
  <c r="I3533" i="2"/>
  <c r="H3533" i="2"/>
  <c r="I3532" i="2"/>
  <c r="H3532" i="2"/>
  <c r="I3531" i="2"/>
  <c r="H3531" i="2"/>
  <c r="I3530" i="2"/>
  <c r="H3530" i="2"/>
  <c r="I3529" i="2"/>
  <c r="H3529" i="2"/>
  <c r="I3528" i="2"/>
  <c r="H3528" i="2"/>
  <c r="I3527" i="2"/>
  <c r="H3527" i="2"/>
  <c r="I3526" i="2"/>
  <c r="H3526" i="2"/>
  <c r="I3525" i="2"/>
  <c r="H3525" i="2"/>
  <c r="I3524" i="2"/>
  <c r="H3524" i="2"/>
  <c r="I3523" i="2"/>
  <c r="H3523" i="2"/>
  <c r="I3522" i="2"/>
  <c r="H3522" i="2"/>
  <c r="I3521" i="2"/>
  <c r="H3521" i="2"/>
  <c r="I3520" i="2"/>
  <c r="H3520" i="2"/>
  <c r="I3519" i="2"/>
  <c r="H3519" i="2"/>
  <c r="I3518" i="2"/>
  <c r="H3518" i="2"/>
  <c r="I3517" i="2"/>
  <c r="H3517" i="2"/>
  <c r="I3516" i="2"/>
  <c r="H3516" i="2"/>
  <c r="I3515" i="2"/>
  <c r="H3515" i="2"/>
  <c r="I3514" i="2"/>
  <c r="H3514" i="2"/>
  <c r="I3513" i="2"/>
  <c r="H3513" i="2"/>
  <c r="I3512" i="2"/>
  <c r="H3512" i="2"/>
  <c r="I3511" i="2"/>
  <c r="H3511" i="2"/>
  <c r="I3510" i="2"/>
  <c r="H3510" i="2"/>
  <c r="I3509" i="2"/>
  <c r="H3509" i="2"/>
  <c r="I3508" i="2"/>
  <c r="H3508" i="2"/>
  <c r="I3507" i="2"/>
  <c r="H3507" i="2"/>
  <c r="I3506" i="2"/>
  <c r="H3506" i="2"/>
  <c r="I3505" i="2"/>
  <c r="H3505" i="2"/>
  <c r="I3504" i="2"/>
  <c r="H3504" i="2"/>
  <c r="I3503" i="2"/>
  <c r="H3503" i="2"/>
  <c r="I3502" i="2"/>
  <c r="H3502" i="2"/>
  <c r="I3501" i="2"/>
  <c r="H3501" i="2"/>
  <c r="I3500" i="2"/>
  <c r="H3500" i="2"/>
  <c r="I3499" i="2"/>
  <c r="H3499" i="2"/>
  <c r="I3498" i="2"/>
  <c r="H3498" i="2"/>
  <c r="I3497" i="2"/>
  <c r="H3497" i="2"/>
  <c r="I3496" i="2"/>
  <c r="H3496" i="2"/>
  <c r="I3495" i="2"/>
  <c r="H3495" i="2"/>
  <c r="I3494" i="2"/>
  <c r="H3494" i="2"/>
  <c r="I3493" i="2"/>
  <c r="H3493" i="2"/>
  <c r="I3492" i="2"/>
  <c r="H3492" i="2"/>
  <c r="I3491" i="2"/>
  <c r="H3491" i="2"/>
  <c r="I3490" i="2"/>
  <c r="H3490" i="2"/>
  <c r="I3489" i="2"/>
  <c r="H3489" i="2"/>
  <c r="I3488" i="2"/>
  <c r="H3488" i="2"/>
  <c r="I3487" i="2"/>
  <c r="H3487" i="2"/>
  <c r="I3486" i="2"/>
  <c r="H3486" i="2"/>
  <c r="I3485" i="2"/>
  <c r="H3485" i="2"/>
  <c r="I3484" i="2"/>
  <c r="H3484" i="2"/>
  <c r="I3483" i="2"/>
  <c r="H3483" i="2"/>
  <c r="I3482" i="2"/>
  <c r="H3482" i="2"/>
  <c r="I3481" i="2"/>
  <c r="H3481" i="2"/>
  <c r="I3480" i="2"/>
  <c r="H3480" i="2"/>
  <c r="I3479" i="2"/>
  <c r="H3479" i="2"/>
  <c r="I3478" i="2"/>
  <c r="H3478" i="2"/>
  <c r="I3477" i="2"/>
  <c r="H3477" i="2"/>
  <c r="I3476" i="2"/>
  <c r="H3476" i="2"/>
  <c r="I3475" i="2"/>
  <c r="H3475" i="2"/>
  <c r="I3474" i="2"/>
  <c r="H3474" i="2"/>
  <c r="I3473" i="2"/>
  <c r="H3473" i="2"/>
  <c r="I3472" i="2"/>
  <c r="H3472" i="2"/>
  <c r="I3471" i="2"/>
  <c r="H3471" i="2"/>
  <c r="I3470" i="2"/>
  <c r="H3470" i="2"/>
  <c r="I3469" i="2"/>
  <c r="H3469" i="2"/>
  <c r="I3468" i="2"/>
  <c r="H3468" i="2"/>
  <c r="I3467" i="2"/>
  <c r="H3467" i="2"/>
  <c r="I3466" i="2"/>
  <c r="H3466" i="2"/>
  <c r="I3465" i="2"/>
  <c r="H3465" i="2"/>
  <c r="I3464" i="2"/>
  <c r="H3464" i="2"/>
  <c r="I3463" i="2"/>
  <c r="H3463" i="2"/>
  <c r="I3462" i="2"/>
  <c r="H3462" i="2"/>
  <c r="I3461" i="2"/>
  <c r="H3461" i="2"/>
  <c r="I3460" i="2"/>
  <c r="H3460" i="2"/>
  <c r="I3459" i="2"/>
  <c r="H3459" i="2"/>
  <c r="I3458" i="2"/>
  <c r="H3458" i="2"/>
  <c r="I3457" i="2"/>
  <c r="H3457" i="2"/>
  <c r="I3456" i="2"/>
  <c r="H3456" i="2"/>
  <c r="I3455" i="2"/>
  <c r="H3455" i="2"/>
  <c r="I3454" i="2"/>
  <c r="H3454" i="2"/>
  <c r="I3453" i="2"/>
  <c r="H3453" i="2"/>
  <c r="I3452" i="2"/>
  <c r="H3452" i="2"/>
  <c r="I3451" i="2"/>
  <c r="H3451" i="2"/>
  <c r="I3450" i="2"/>
  <c r="H3450" i="2"/>
  <c r="I3449" i="2"/>
  <c r="H3449" i="2"/>
  <c r="I3448" i="2"/>
  <c r="H3448" i="2"/>
  <c r="I3447" i="2"/>
  <c r="H3447" i="2"/>
  <c r="I3446" i="2"/>
  <c r="H3446" i="2"/>
  <c r="I3445" i="2"/>
  <c r="H3445" i="2"/>
  <c r="I3444" i="2"/>
  <c r="H3444" i="2"/>
  <c r="I3443" i="2"/>
  <c r="H3443" i="2"/>
  <c r="I3442" i="2"/>
  <c r="H3442" i="2"/>
  <c r="I3441" i="2"/>
  <c r="H3441" i="2"/>
  <c r="I3440" i="2"/>
  <c r="H3440" i="2"/>
  <c r="I3439" i="2"/>
  <c r="H3439" i="2"/>
  <c r="I3438" i="2"/>
  <c r="H3438" i="2"/>
  <c r="I3437" i="2"/>
  <c r="H3437" i="2"/>
  <c r="I3436" i="2"/>
  <c r="H3436" i="2"/>
  <c r="I3435" i="2"/>
  <c r="H3435" i="2"/>
  <c r="I3434" i="2"/>
  <c r="H3434" i="2"/>
  <c r="I3433" i="2"/>
  <c r="H3433" i="2"/>
  <c r="I3432" i="2"/>
  <c r="H3432" i="2"/>
  <c r="I3431" i="2"/>
  <c r="H3431" i="2"/>
  <c r="I3430" i="2"/>
  <c r="H3430" i="2"/>
  <c r="I3429" i="2"/>
  <c r="H3429" i="2"/>
  <c r="I3428" i="2"/>
  <c r="H3428" i="2"/>
  <c r="I3427" i="2"/>
  <c r="H3427" i="2"/>
  <c r="I3426" i="2"/>
  <c r="H3426" i="2"/>
  <c r="I3425" i="2"/>
  <c r="H3425" i="2"/>
  <c r="I3424" i="2"/>
  <c r="H3424" i="2"/>
  <c r="I3423" i="2"/>
  <c r="H3423" i="2"/>
  <c r="I3422" i="2"/>
  <c r="H3422" i="2"/>
  <c r="I3421" i="2"/>
  <c r="H3421" i="2"/>
  <c r="I3420" i="2"/>
  <c r="H3420" i="2"/>
  <c r="I3419" i="2"/>
  <c r="H3419" i="2"/>
  <c r="I3418" i="2"/>
  <c r="H3418" i="2"/>
  <c r="I3417" i="2"/>
  <c r="H3417" i="2"/>
  <c r="I3416" i="2"/>
  <c r="H3416" i="2"/>
  <c r="I3415" i="2"/>
  <c r="H3415" i="2"/>
  <c r="I3414" i="2"/>
  <c r="H3414" i="2"/>
  <c r="I3413" i="2"/>
  <c r="H3413" i="2"/>
  <c r="I3412" i="2"/>
  <c r="H3412" i="2"/>
  <c r="I3411" i="2"/>
  <c r="H3411" i="2"/>
  <c r="I3410" i="2"/>
  <c r="H3410" i="2"/>
  <c r="I3409" i="2"/>
  <c r="H3409" i="2"/>
  <c r="I3408" i="2"/>
  <c r="H3408" i="2"/>
  <c r="I3407" i="2"/>
  <c r="H3407" i="2"/>
  <c r="I3406" i="2"/>
  <c r="H3406" i="2"/>
  <c r="I3405" i="2"/>
  <c r="H3405" i="2"/>
  <c r="I3404" i="2"/>
  <c r="H3404" i="2"/>
  <c r="I3403" i="2"/>
  <c r="H3403" i="2"/>
  <c r="I3402" i="2"/>
  <c r="H3402" i="2"/>
  <c r="I3401" i="2"/>
  <c r="H3401" i="2"/>
  <c r="I3400" i="2"/>
  <c r="H3400" i="2"/>
  <c r="I3399" i="2"/>
  <c r="H3399" i="2"/>
  <c r="I3398" i="2"/>
  <c r="H3398" i="2"/>
  <c r="I3397" i="2"/>
  <c r="H3397" i="2"/>
  <c r="I3396" i="2"/>
  <c r="H3396" i="2"/>
  <c r="I3395" i="2"/>
  <c r="H3395" i="2"/>
  <c r="I3394" i="2"/>
  <c r="H3394" i="2"/>
  <c r="I3393" i="2"/>
  <c r="H3393" i="2"/>
  <c r="I3392" i="2"/>
  <c r="H3392" i="2"/>
  <c r="I3391" i="2"/>
  <c r="H3391" i="2"/>
  <c r="I3390" i="2"/>
  <c r="H3390" i="2"/>
  <c r="I3389" i="2"/>
  <c r="H3389" i="2"/>
  <c r="I3388" i="2"/>
  <c r="H3388" i="2"/>
  <c r="I3387" i="2"/>
  <c r="H3387" i="2"/>
  <c r="I3386" i="2"/>
  <c r="H3386" i="2"/>
  <c r="I3385" i="2"/>
  <c r="H3385" i="2"/>
  <c r="I3384" i="2"/>
  <c r="H3384" i="2"/>
  <c r="I3383" i="2"/>
  <c r="H3383" i="2"/>
  <c r="I3382" i="2"/>
  <c r="H3382" i="2"/>
  <c r="I3381" i="2"/>
  <c r="H3381" i="2"/>
  <c r="I3380" i="2"/>
  <c r="H3380" i="2"/>
  <c r="I3379" i="2"/>
  <c r="H3379" i="2"/>
  <c r="I3378" i="2"/>
  <c r="H3378" i="2"/>
  <c r="I3377" i="2"/>
  <c r="H3377" i="2"/>
  <c r="I3376" i="2"/>
  <c r="H3376" i="2"/>
  <c r="I3375" i="2"/>
  <c r="H3375" i="2"/>
  <c r="I3374" i="2"/>
  <c r="H3374" i="2"/>
  <c r="I3373" i="2"/>
  <c r="H3373" i="2"/>
  <c r="I3372" i="2"/>
  <c r="H3372" i="2"/>
  <c r="I3371" i="2"/>
  <c r="H3371" i="2"/>
  <c r="I3370" i="2"/>
  <c r="H3370" i="2"/>
  <c r="I3369" i="2"/>
  <c r="H3369" i="2"/>
  <c r="I3368" i="2"/>
  <c r="H3368" i="2"/>
  <c r="I3367" i="2"/>
  <c r="H3367" i="2"/>
  <c r="I3366" i="2"/>
  <c r="H3366" i="2"/>
  <c r="I3365" i="2"/>
  <c r="H3365" i="2"/>
  <c r="I3364" i="2"/>
  <c r="H3364" i="2"/>
  <c r="I3363" i="2"/>
  <c r="H3363" i="2"/>
  <c r="I3362" i="2"/>
  <c r="H3362" i="2"/>
  <c r="I3361" i="2"/>
  <c r="H3361" i="2"/>
  <c r="I3360" i="2"/>
  <c r="H3360" i="2"/>
  <c r="I3359" i="2"/>
  <c r="H3359" i="2"/>
  <c r="I3358" i="2"/>
  <c r="H3358" i="2"/>
  <c r="I3357" i="2"/>
  <c r="H3357" i="2"/>
  <c r="I3356" i="2"/>
  <c r="H3356" i="2"/>
  <c r="I3355" i="2"/>
  <c r="H3355" i="2"/>
  <c r="I3354" i="2"/>
  <c r="H3354" i="2"/>
  <c r="I3353" i="2"/>
  <c r="H3353" i="2"/>
  <c r="I3352" i="2"/>
  <c r="H3352" i="2"/>
  <c r="I3351" i="2"/>
  <c r="H3351" i="2"/>
  <c r="I3350" i="2"/>
  <c r="H3350" i="2"/>
  <c r="I3349" i="2"/>
  <c r="H3349" i="2"/>
  <c r="I3348" i="2"/>
  <c r="H3348" i="2"/>
  <c r="I3347" i="2"/>
  <c r="H3347" i="2"/>
  <c r="I3346" i="2"/>
  <c r="H3346" i="2"/>
  <c r="I3345" i="2"/>
  <c r="H3345" i="2"/>
  <c r="I3344" i="2"/>
  <c r="H3344" i="2"/>
  <c r="I3343" i="2"/>
  <c r="H3343" i="2"/>
  <c r="I3342" i="2"/>
  <c r="H3342" i="2"/>
  <c r="I3341" i="2"/>
  <c r="H3341" i="2"/>
  <c r="I3340" i="2"/>
  <c r="H3340" i="2"/>
  <c r="I3339" i="2"/>
  <c r="H3339" i="2"/>
  <c r="I3338" i="2"/>
  <c r="H3338" i="2"/>
  <c r="I3337" i="2"/>
  <c r="H3337" i="2"/>
  <c r="I3336" i="2"/>
  <c r="H3336" i="2"/>
  <c r="I3335" i="2"/>
  <c r="H3335" i="2"/>
  <c r="I3334" i="2"/>
  <c r="H3334" i="2"/>
  <c r="I3333" i="2"/>
  <c r="H3333" i="2"/>
  <c r="I3332" i="2"/>
  <c r="H3332" i="2"/>
  <c r="I3331" i="2"/>
  <c r="H3331" i="2"/>
  <c r="I3330" i="2"/>
  <c r="H3330" i="2"/>
  <c r="I3329" i="2"/>
  <c r="H3329" i="2"/>
  <c r="I3328" i="2"/>
  <c r="H3328" i="2"/>
  <c r="I3327" i="2"/>
  <c r="H3327" i="2"/>
  <c r="I3326" i="2"/>
  <c r="H3326" i="2"/>
  <c r="I3325" i="2"/>
  <c r="H3325" i="2"/>
  <c r="I3324" i="2"/>
  <c r="H3324" i="2"/>
  <c r="I3323" i="2"/>
  <c r="H3323" i="2"/>
  <c r="I3322" i="2"/>
  <c r="H3322" i="2"/>
  <c r="I3321" i="2"/>
  <c r="H3321" i="2"/>
  <c r="I3320" i="2"/>
  <c r="H3320" i="2"/>
  <c r="I3319" i="2"/>
  <c r="H3319" i="2"/>
  <c r="I3318" i="2"/>
  <c r="H3318" i="2"/>
  <c r="I3317" i="2"/>
  <c r="H3317" i="2"/>
  <c r="I3316" i="2"/>
  <c r="H3316" i="2"/>
  <c r="I3315" i="2"/>
  <c r="H3315" i="2"/>
  <c r="I3314" i="2"/>
  <c r="H3314" i="2"/>
  <c r="I3313" i="2"/>
  <c r="H3313" i="2"/>
  <c r="I3312" i="2"/>
  <c r="H3312" i="2"/>
  <c r="I3311" i="2"/>
  <c r="H3311" i="2"/>
  <c r="I3310" i="2"/>
  <c r="H3310" i="2"/>
  <c r="I3309" i="2"/>
  <c r="H3309" i="2"/>
  <c r="I3308" i="2"/>
  <c r="H3308" i="2"/>
  <c r="I3307" i="2"/>
  <c r="H3307" i="2"/>
  <c r="I3306" i="2"/>
  <c r="H3306" i="2"/>
  <c r="I3305" i="2"/>
  <c r="H3305" i="2"/>
  <c r="I3304" i="2"/>
  <c r="H3304" i="2"/>
  <c r="I3303" i="2"/>
  <c r="H3303" i="2"/>
  <c r="I3302" i="2"/>
  <c r="H3302" i="2"/>
  <c r="I3301" i="2"/>
  <c r="H3301" i="2"/>
  <c r="I3300" i="2"/>
  <c r="H3300" i="2"/>
  <c r="I3299" i="2"/>
  <c r="H3299" i="2"/>
  <c r="I3298" i="2"/>
  <c r="H3298" i="2"/>
  <c r="I3297" i="2"/>
  <c r="H3297" i="2"/>
  <c r="I3296" i="2"/>
  <c r="H3296" i="2"/>
  <c r="I3295" i="2"/>
  <c r="H3295" i="2"/>
  <c r="I3294" i="2"/>
  <c r="H3294" i="2"/>
  <c r="I3293" i="2"/>
  <c r="H3293" i="2"/>
  <c r="I3292" i="2"/>
  <c r="H3292" i="2"/>
  <c r="I3291" i="2"/>
  <c r="H3291" i="2"/>
  <c r="I3290" i="2"/>
  <c r="H3290" i="2"/>
  <c r="I3289" i="2"/>
  <c r="H3289" i="2"/>
  <c r="I3288" i="2"/>
  <c r="H3288" i="2"/>
  <c r="I3287" i="2"/>
  <c r="H3287" i="2"/>
  <c r="I3286" i="2"/>
  <c r="H3286" i="2"/>
  <c r="I3285" i="2"/>
  <c r="H3285" i="2"/>
  <c r="I3284" i="2"/>
  <c r="H3284" i="2"/>
  <c r="I3283" i="2"/>
  <c r="H3283" i="2"/>
  <c r="I3282" i="2"/>
  <c r="H3282" i="2"/>
  <c r="I3281" i="2"/>
  <c r="H3281" i="2"/>
  <c r="I3280" i="2"/>
  <c r="H3280" i="2"/>
  <c r="I3279" i="2"/>
  <c r="H3279" i="2"/>
  <c r="I3278" i="2"/>
  <c r="H3278" i="2"/>
  <c r="I3277" i="2"/>
  <c r="H3277" i="2"/>
  <c r="I3276" i="2"/>
  <c r="H3276" i="2"/>
  <c r="I3275" i="2"/>
  <c r="H3275" i="2"/>
  <c r="I3274" i="2"/>
  <c r="H3274" i="2"/>
  <c r="I3273" i="2"/>
  <c r="H3273" i="2"/>
  <c r="I3272" i="2"/>
  <c r="H3272" i="2"/>
  <c r="I3271" i="2"/>
  <c r="H3271" i="2"/>
  <c r="I3270" i="2"/>
  <c r="H3270" i="2"/>
  <c r="I3269" i="2"/>
  <c r="H3269" i="2"/>
  <c r="I3268" i="2"/>
  <c r="H3268" i="2"/>
  <c r="I3267" i="2"/>
  <c r="H3267" i="2"/>
  <c r="I3266" i="2"/>
  <c r="H3266" i="2"/>
  <c r="I3265" i="2"/>
  <c r="H3265" i="2"/>
  <c r="I3264" i="2"/>
  <c r="H3264" i="2"/>
  <c r="I3263" i="2"/>
  <c r="H3263" i="2"/>
  <c r="I3262" i="2"/>
  <c r="H3262" i="2"/>
  <c r="I3261" i="2"/>
  <c r="H3261" i="2"/>
  <c r="I3260" i="2"/>
  <c r="H3260" i="2"/>
  <c r="I3259" i="2"/>
  <c r="H3259" i="2"/>
  <c r="I3258" i="2"/>
  <c r="H3258" i="2"/>
  <c r="I3257" i="2"/>
  <c r="H3257" i="2"/>
  <c r="I3256" i="2"/>
  <c r="H3256" i="2"/>
  <c r="I3255" i="2"/>
  <c r="H3255" i="2"/>
  <c r="I3254" i="2"/>
  <c r="H3254" i="2"/>
  <c r="I3253" i="2"/>
  <c r="H3253" i="2"/>
  <c r="I3252" i="2"/>
  <c r="H3252" i="2"/>
  <c r="I3251" i="2"/>
  <c r="H3251" i="2"/>
  <c r="I3250" i="2"/>
  <c r="H3250" i="2"/>
  <c r="I3249" i="2"/>
  <c r="H3249" i="2"/>
  <c r="I3248" i="2"/>
  <c r="H3248" i="2"/>
  <c r="I3247" i="2"/>
  <c r="H3247" i="2"/>
  <c r="I3246" i="2"/>
  <c r="H3246" i="2"/>
  <c r="I3245" i="2"/>
  <c r="H3245" i="2"/>
  <c r="I3244" i="2"/>
  <c r="H3244" i="2"/>
  <c r="I3243" i="2"/>
  <c r="H3243" i="2"/>
  <c r="I3242" i="2"/>
  <c r="H3242" i="2"/>
  <c r="I3241" i="2"/>
  <c r="H3241" i="2"/>
  <c r="I3240" i="2"/>
  <c r="H3240" i="2"/>
  <c r="I3239" i="2"/>
  <c r="H3239" i="2"/>
  <c r="I3238" i="2"/>
  <c r="H3238" i="2"/>
  <c r="I3237" i="2"/>
  <c r="H3237" i="2"/>
  <c r="I3236" i="2"/>
  <c r="H3236" i="2"/>
  <c r="I3235" i="2"/>
  <c r="H3235" i="2"/>
  <c r="I3234" i="2"/>
  <c r="H3234" i="2"/>
  <c r="I3233" i="2"/>
  <c r="H3233" i="2"/>
  <c r="I3232" i="2"/>
  <c r="H3232" i="2"/>
  <c r="I3231" i="2"/>
  <c r="H3231" i="2"/>
  <c r="I3230" i="2"/>
  <c r="H3230" i="2"/>
  <c r="I3229" i="2"/>
  <c r="H3229" i="2"/>
  <c r="I3228" i="2"/>
  <c r="H3228" i="2"/>
  <c r="I3227" i="2"/>
  <c r="H3227" i="2"/>
  <c r="I3226" i="2"/>
  <c r="H3226" i="2"/>
  <c r="I3225" i="2"/>
  <c r="H3225" i="2"/>
  <c r="I3224" i="2"/>
  <c r="H3224" i="2"/>
  <c r="I3223" i="2"/>
  <c r="H3223" i="2"/>
  <c r="I3222" i="2"/>
  <c r="H3222" i="2"/>
  <c r="I3221" i="2"/>
  <c r="H3221" i="2"/>
  <c r="I3220" i="2"/>
  <c r="H3220" i="2"/>
  <c r="I3219" i="2"/>
  <c r="H3219" i="2"/>
  <c r="I3218" i="2"/>
  <c r="H3218" i="2"/>
  <c r="I3217" i="2"/>
  <c r="H3217" i="2"/>
  <c r="I3216" i="2"/>
  <c r="H3216" i="2"/>
  <c r="I3215" i="2"/>
  <c r="H3215" i="2"/>
  <c r="I3214" i="2"/>
  <c r="H3214" i="2"/>
  <c r="I3213" i="2"/>
  <c r="H3213" i="2"/>
  <c r="I3212" i="2"/>
  <c r="H3212" i="2"/>
  <c r="I3211" i="2"/>
  <c r="H3211" i="2"/>
  <c r="I3210" i="2"/>
  <c r="H3210" i="2"/>
  <c r="I3209" i="2"/>
  <c r="H3209" i="2"/>
  <c r="I3208" i="2"/>
  <c r="H3208" i="2"/>
  <c r="I3207" i="2"/>
  <c r="H3207" i="2"/>
  <c r="I3206" i="2"/>
  <c r="H3206" i="2"/>
  <c r="I3205" i="2"/>
  <c r="H3205" i="2"/>
  <c r="I3204" i="2"/>
  <c r="H3204" i="2"/>
  <c r="I3203" i="2"/>
  <c r="H3203" i="2"/>
  <c r="I3202" i="2"/>
  <c r="H3202" i="2"/>
  <c r="I3201" i="2"/>
  <c r="H3201" i="2"/>
  <c r="I3200" i="2"/>
  <c r="H3200" i="2"/>
  <c r="I3199" i="2"/>
  <c r="H3199" i="2"/>
  <c r="I3198" i="2"/>
  <c r="H3198" i="2"/>
  <c r="I3197" i="2"/>
  <c r="H3197" i="2"/>
  <c r="I3196" i="2"/>
  <c r="H3196" i="2"/>
  <c r="I3195" i="2"/>
  <c r="H3195" i="2"/>
  <c r="I3194" i="2"/>
  <c r="H3194" i="2"/>
  <c r="I3193" i="2"/>
  <c r="H3193" i="2"/>
  <c r="I3192" i="2"/>
  <c r="H3192" i="2"/>
  <c r="I3191" i="2"/>
  <c r="H3191" i="2"/>
  <c r="I3190" i="2"/>
  <c r="H3190" i="2"/>
  <c r="I3189" i="2"/>
  <c r="H3189" i="2"/>
  <c r="I3188" i="2"/>
  <c r="H3188" i="2"/>
  <c r="I3187" i="2"/>
  <c r="H3187" i="2"/>
  <c r="I3186" i="2"/>
  <c r="H3186" i="2"/>
  <c r="I3185" i="2"/>
  <c r="H3185" i="2"/>
  <c r="I3184" i="2"/>
  <c r="H3184" i="2"/>
  <c r="I3183" i="2"/>
  <c r="H3183" i="2"/>
  <c r="I3182" i="2"/>
  <c r="H3182" i="2"/>
  <c r="I3181" i="2"/>
  <c r="H3181" i="2"/>
  <c r="I3180" i="2"/>
  <c r="H3180" i="2"/>
  <c r="I3179" i="2"/>
  <c r="H3179" i="2"/>
  <c r="I3178" i="2"/>
  <c r="H3178" i="2"/>
  <c r="I3177" i="2"/>
  <c r="H3177" i="2"/>
  <c r="I3176" i="2"/>
  <c r="H3176" i="2"/>
  <c r="I3175" i="2"/>
  <c r="H3175" i="2"/>
  <c r="I3174" i="2"/>
  <c r="H3174" i="2"/>
  <c r="I3173" i="2"/>
  <c r="H3173" i="2"/>
  <c r="I3172" i="2"/>
  <c r="H3172" i="2"/>
  <c r="I3171" i="2"/>
  <c r="H3171" i="2"/>
  <c r="I3170" i="2"/>
  <c r="H3170" i="2"/>
  <c r="I3169" i="2"/>
  <c r="H3169" i="2"/>
  <c r="I3168" i="2"/>
  <c r="H3168" i="2"/>
  <c r="I3167" i="2"/>
  <c r="H3167" i="2"/>
  <c r="I3166" i="2"/>
  <c r="H3166" i="2"/>
  <c r="I3165" i="2"/>
  <c r="H3165" i="2"/>
  <c r="I3164" i="2"/>
  <c r="H3164" i="2"/>
  <c r="I3163" i="2"/>
  <c r="H3163" i="2"/>
  <c r="I3162" i="2"/>
  <c r="H3162" i="2"/>
  <c r="I3161" i="2"/>
  <c r="H3161" i="2"/>
  <c r="I3160" i="2"/>
  <c r="H3160" i="2"/>
  <c r="I3159" i="2"/>
  <c r="H3159" i="2"/>
  <c r="I3158" i="2"/>
  <c r="H3158" i="2"/>
  <c r="I3157" i="2"/>
  <c r="H3157" i="2"/>
  <c r="I3156" i="2"/>
  <c r="H3156" i="2"/>
  <c r="I3155" i="2"/>
  <c r="H3155" i="2"/>
  <c r="I3154" i="2"/>
  <c r="H3154" i="2"/>
  <c r="I3153" i="2"/>
  <c r="H3153" i="2"/>
  <c r="I3152" i="2"/>
  <c r="H3152" i="2"/>
  <c r="I3151" i="2"/>
  <c r="H3151" i="2"/>
  <c r="I3150" i="2"/>
  <c r="H3150" i="2"/>
  <c r="I3149" i="2"/>
  <c r="H3149" i="2"/>
  <c r="I3148" i="2"/>
  <c r="H3148" i="2"/>
  <c r="I3147" i="2"/>
  <c r="H3147" i="2"/>
  <c r="I3146" i="2"/>
  <c r="H3146" i="2"/>
  <c r="I3145" i="2"/>
  <c r="H3145" i="2"/>
  <c r="I3144" i="2"/>
  <c r="H3144" i="2"/>
  <c r="I3143" i="2"/>
  <c r="H3143" i="2"/>
  <c r="I3142" i="2"/>
  <c r="H3142" i="2"/>
  <c r="I3141" i="2"/>
  <c r="H3141" i="2"/>
  <c r="I3140" i="2"/>
  <c r="H3140" i="2"/>
  <c r="I3139" i="2"/>
  <c r="H3139" i="2"/>
  <c r="I3138" i="2"/>
  <c r="H3138" i="2"/>
  <c r="I3137" i="2"/>
  <c r="H3137" i="2"/>
  <c r="I3136" i="2"/>
  <c r="H3136" i="2"/>
  <c r="I3135" i="2"/>
  <c r="H3135" i="2"/>
  <c r="I3134" i="2"/>
  <c r="H3134" i="2"/>
  <c r="I3133" i="2"/>
  <c r="H3133" i="2"/>
  <c r="I3132" i="2"/>
  <c r="H3132" i="2"/>
  <c r="I3131" i="2"/>
  <c r="H3131" i="2"/>
  <c r="I3130" i="2"/>
  <c r="H3130" i="2"/>
  <c r="I3129" i="2"/>
  <c r="H3129" i="2"/>
  <c r="I3128" i="2"/>
  <c r="H3128" i="2"/>
  <c r="I3127" i="2"/>
  <c r="H3127" i="2"/>
  <c r="I3126" i="2"/>
  <c r="H3126" i="2"/>
  <c r="I3125" i="2"/>
  <c r="H3125" i="2"/>
  <c r="I3124" i="2"/>
  <c r="H3124" i="2"/>
  <c r="I3123" i="2"/>
  <c r="H3123" i="2"/>
  <c r="I3122" i="2"/>
  <c r="H3122" i="2"/>
  <c r="I3121" i="2"/>
  <c r="H3121" i="2"/>
  <c r="I3120" i="2"/>
  <c r="H3120" i="2"/>
  <c r="I3119" i="2"/>
  <c r="H3119" i="2"/>
  <c r="I3118" i="2"/>
  <c r="H3118" i="2"/>
  <c r="I3117" i="2"/>
  <c r="H3117" i="2"/>
  <c r="I3116" i="2"/>
  <c r="H3116" i="2"/>
  <c r="I3115" i="2"/>
  <c r="H3115" i="2"/>
  <c r="I3114" i="2"/>
  <c r="H3114" i="2"/>
  <c r="I3113" i="2"/>
  <c r="H3113" i="2"/>
  <c r="I3112" i="2"/>
  <c r="H3112" i="2"/>
  <c r="I3111" i="2"/>
  <c r="H3111" i="2"/>
  <c r="I3110" i="2"/>
  <c r="H3110" i="2"/>
  <c r="I3109" i="2"/>
  <c r="H3109" i="2"/>
  <c r="I3108" i="2"/>
  <c r="H3108" i="2"/>
  <c r="I3107" i="2"/>
  <c r="H3107" i="2"/>
  <c r="I3106" i="2"/>
  <c r="H3106" i="2"/>
  <c r="I3105" i="2"/>
  <c r="H3105" i="2"/>
  <c r="I3104" i="2"/>
  <c r="H3104" i="2"/>
  <c r="I3103" i="2"/>
  <c r="H3103" i="2"/>
  <c r="I3102" i="2"/>
  <c r="H3102" i="2"/>
  <c r="I3101" i="2"/>
  <c r="H3101" i="2"/>
  <c r="I3100" i="2"/>
  <c r="H3100" i="2"/>
  <c r="I3099" i="2"/>
  <c r="H3099" i="2"/>
  <c r="I3098" i="2"/>
  <c r="H3098" i="2"/>
  <c r="I3097" i="2"/>
  <c r="H3097" i="2"/>
  <c r="I3096" i="2"/>
  <c r="H3096" i="2"/>
  <c r="I3095" i="2"/>
  <c r="H3095" i="2"/>
  <c r="I3094" i="2"/>
  <c r="H3094" i="2"/>
  <c r="I3093" i="2"/>
  <c r="H3093" i="2"/>
  <c r="I3092" i="2"/>
  <c r="H3092" i="2"/>
  <c r="I3091" i="2"/>
  <c r="H3091" i="2"/>
  <c r="I3090" i="2"/>
  <c r="H3090" i="2"/>
  <c r="I3089" i="2"/>
  <c r="H3089" i="2"/>
  <c r="I3088" i="2"/>
  <c r="H3088" i="2"/>
  <c r="I3087" i="2"/>
  <c r="H3087" i="2"/>
  <c r="I3086" i="2"/>
  <c r="H3086" i="2"/>
  <c r="I3085" i="2"/>
  <c r="H3085" i="2"/>
  <c r="I3084" i="2"/>
  <c r="H3084" i="2"/>
  <c r="I3083" i="2"/>
  <c r="H3083" i="2"/>
  <c r="I3082" i="2"/>
  <c r="H3082" i="2"/>
  <c r="I3081" i="2"/>
  <c r="H3081" i="2"/>
  <c r="I3080" i="2"/>
  <c r="H3080" i="2"/>
  <c r="I3079" i="2"/>
  <c r="H3079" i="2"/>
  <c r="I3078" i="2"/>
  <c r="H3078" i="2"/>
  <c r="I3077" i="2"/>
  <c r="H3077" i="2"/>
  <c r="I3076" i="2"/>
  <c r="H3076" i="2"/>
  <c r="I3075" i="2"/>
  <c r="H3075" i="2"/>
  <c r="I3074" i="2"/>
  <c r="H3074" i="2"/>
  <c r="I3073" i="2"/>
  <c r="H3073" i="2"/>
  <c r="I3072" i="2"/>
  <c r="H3072" i="2"/>
  <c r="I3071" i="2"/>
  <c r="H3071" i="2"/>
  <c r="I3070" i="2"/>
  <c r="H3070" i="2"/>
  <c r="I3069" i="2"/>
  <c r="H3069" i="2"/>
  <c r="I3068" i="2"/>
  <c r="H3068" i="2"/>
  <c r="I3067" i="2"/>
  <c r="H3067" i="2"/>
  <c r="I3066" i="2"/>
  <c r="H3066" i="2"/>
  <c r="I3065" i="2"/>
  <c r="H3065" i="2"/>
  <c r="I3064" i="2"/>
  <c r="H3064" i="2"/>
  <c r="I3063" i="2"/>
  <c r="H3063" i="2"/>
  <c r="I3062" i="2"/>
  <c r="H3062" i="2"/>
  <c r="I3061" i="2"/>
  <c r="H3061" i="2"/>
  <c r="I3060" i="2"/>
  <c r="H3060" i="2"/>
  <c r="I3059" i="2"/>
  <c r="H3059" i="2"/>
  <c r="I3058" i="2"/>
  <c r="H3058" i="2"/>
  <c r="I3057" i="2"/>
  <c r="H3057" i="2"/>
  <c r="I3056" i="2"/>
  <c r="H3056" i="2"/>
  <c r="I3055" i="2"/>
  <c r="H3055" i="2"/>
  <c r="I3054" i="2"/>
  <c r="H3054" i="2"/>
  <c r="I3053" i="2"/>
  <c r="H3053" i="2"/>
  <c r="I3052" i="2"/>
  <c r="H3052" i="2"/>
  <c r="I3051" i="2"/>
  <c r="H3051" i="2"/>
  <c r="I3050" i="2"/>
  <c r="H3050" i="2"/>
  <c r="I3049" i="2"/>
  <c r="H3049" i="2"/>
  <c r="I3048" i="2"/>
  <c r="H3048" i="2"/>
  <c r="I3047" i="2"/>
  <c r="H3047" i="2"/>
  <c r="I3046" i="2"/>
  <c r="H3046" i="2"/>
  <c r="I3045" i="2"/>
  <c r="H3045" i="2"/>
  <c r="I3044" i="2"/>
  <c r="H3044" i="2"/>
  <c r="I3043" i="2"/>
  <c r="H3043" i="2"/>
  <c r="I3042" i="2"/>
  <c r="H3042" i="2"/>
  <c r="I3041" i="2"/>
  <c r="H3041" i="2"/>
  <c r="I3040" i="2"/>
  <c r="H3040" i="2"/>
  <c r="I3039" i="2"/>
  <c r="H3039" i="2"/>
  <c r="I3038" i="2"/>
  <c r="H3038" i="2"/>
  <c r="I3037" i="2"/>
  <c r="H3037" i="2"/>
  <c r="I3036" i="2"/>
  <c r="H3036" i="2"/>
  <c r="I3035" i="2"/>
  <c r="H3035" i="2"/>
  <c r="I3034" i="2"/>
  <c r="H3034" i="2"/>
  <c r="I3033" i="2"/>
  <c r="H3033" i="2"/>
  <c r="I3032" i="2"/>
  <c r="H3032" i="2"/>
  <c r="I3031" i="2"/>
  <c r="H3031" i="2"/>
  <c r="I3030" i="2"/>
  <c r="H3030" i="2"/>
  <c r="I3029" i="2"/>
  <c r="H3029" i="2"/>
  <c r="I3028" i="2"/>
  <c r="H3028" i="2"/>
  <c r="I3027" i="2"/>
  <c r="H3027" i="2"/>
  <c r="I3026" i="2"/>
  <c r="H3026" i="2"/>
  <c r="I3025" i="2"/>
  <c r="H3025" i="2"/>
  <c r="I3024" i="2"/>
  <c r="H3024" i="2"/>
  <c r="I3023" i="2"/>
  <c r="H3023" i="2"/>
  <c r="I3022" i="2"/>
  <c r="H3022" i="2"/>
  <c r="I3021" i="2"/>
  <c r="H3021" i="2"/>
  <c r="I3020" i="2"/>
  <c r="H3020" i="2"/>
  <c r="I3019" i="2"/>
  <c r="H3019" i="2"/>
  <c r="I3018" i="2"/>
  <c r="H3018" i="2"/>
  <c r="I3017" i="2"/>
  <c r="H3017" i="2"/>
  <c r="I3016" i="2"/>
  <c r="H3016" i="2"/>
  <c r="I3015" i="2"/>
  <c r="H3015" i="2"/>
  <c r="I3014" i="2"/>
  <c r="H3014" i="2"/>
  <c r="I3013" i="2"/>
  <c r="H3013" i="2"/>
  <c r="I3012" i="2"/>
  <c r="H3012" i="2"/>
  <c r="I3011" i="2"/>
  <c r="H3011" i="2"/>
  <c r="I3010" i="2"/>
  <c r="H3010" i="2"/>
  <c r="I3009" i="2"/>
  <c r="H3009" i="2"/>
  <c r="I3008" i="2"/>
  <c r="H3008" i="2"/>
  <c r="I3007" i="2"/>
  <c r="H3007" i="2"/>
  <c r="I3006" i="2"/>
  <c r="H3006" i="2"/>
  <c r="I3005" i="2"/>
  <c r="H3005" i="2"/>
  <c r="I3004" i="2"/>
  <c r="H3004" i="2"/>
  <c r="I3003" i="2"/>
  <c r="H3003" i="2"/>
  <c r="I3002" i="2"/>
  <c r="H3002" i="2"/>
  <c r="I3001" i="2"/>
  <c r="H3001" i="2"/>
  <c r="I3000" i="2"/>
  <c r="H3000" i="2"/>
  <c r="I2999" i="2"/>
  <c r="H2999" i="2"/>
  <c r="I2998" i="2"/>
  <c r="H2998" i="2"/>
  <c r="I2997" i="2"/>
  <c r="H2997" i="2"/>
  <c r="I2996" i="2"/>
  <c r="H2996" i="2"/>
  <c r="I2995" i="2"/>
  <c r="H2995" i="2"/>
  <c r="I2994" i="2"/>
  <c r="H2994" i="2"/>
  <c r="I2993" i="2"/>
  <c r="H2993" i="2"/>
  <c r="I2992" i="2"/>
  <c r="H2992" i="2"/>
  <c r="I2991" i="2"/>
  <c r="H2991" i="2"/>
  <c r="I2990" i="2"/>
  <c r="H2990" i="2"/>
  <c r="I2989" i="2"/>
  <c r="H2989" i="2"/>
  <c r="I2988" i="2"/>
  <c r="H2988" i="2"/>
  <c r="I2987" i="2"/>
  <c r="H2987" i="2"/>
  <c r="I2986" i="2"/>
  <c r="H2986" i="2"/>
  <c r="I2985" i="2"/>
  <c r="H2985" i="2"/>
  <c r="I2984" i="2"/>
  <c r="H2984" i="2"/>
  <c r="I2983" i="2"/>
  <c r="H2983" i="2"/>
  <c r="I2982" i="2"/>
  <c r="H2982" i="2"/>
  <c r="I2981" i="2"/>
  <c r="H2981" i="2"/>
  <c r="I2980" i="2"/>
  <c r="H2980" i="2"/>
  <c r="I2979" i="2"/>
  <c r="H2979" i="2"/>
  <c r="I2978" i="2"/>
  <c r="H2978" i="2"/>
  <c r="I2977" i="2"/>
  <c r="H2977" i="2"/>
  <c r="I2976" i="2"/>
  <c r="H2976" i="2"/>
  <c r="I2975" i="2"/>
  <c r="H2975" i="2"/>
  <c r="I2974" i="2"/>
  <c r="H2974" i="2"/>
  <c r="I2973" i="2"/>
  <c r="H2973" i="2"/>
  <c r="I2972" i="2"/>
  <c r="H2972" i="2"/>
  <c r="I2971" i="2"/>
  <c r="H2971" i="2"/>
  <c r="I2970" i="2"/>
  <c r="H2970" i="2"/>
  <c r="I2969" i="2"/>
  <c r="H2969" i="2"/>
  <c r="I2968" i="2"/>
  <c r="H2968" i="2"/>
  <c r="I2967" i="2"/>
  <c r="H2967" i="2"/>
  <c r="I2966" i="2"/>
  <c r="H2966" i="2"/>
  <c r="I2965" i="2"/>
  <c r="H2965" i="2"/>
  <c r="I2964" i="2"/>
  <c r="H2964" i="2"/>
  <c r="I2963" i="2"/>
  <c r="H2963" i="2"/>
  <c r="I2962" i="2"/>
  <c r="H2962" i="2"/>
  <c r="I2961" i="2"/>
  <c r="H2961" i="2"/>
  <c r="I2960" i="2"/>
  <c r="H2960" i="2"/>
  <c r="I2959" i="2"/>
  <c r="H2959" i="2"/>
  <c r="I2958" i="2"/>
  <c r="H2958" i="2"/>
  <c r="I2957" i="2"/>
  <c r="H2957" i="2"/>
  <c r="I2956" i="2"/>
  <c r="H2956" i="2"/>
  <c r="I2955" i="2"/>
  <c r="H2955" i="2"/>
  <c r="I2954" i="2"/>
  <c r="H2954" i="2"/>
  <c r="I2953" i="2"/>
  <c r="H2953" i="2"/>
  <c r="I2952" i="2"/>
  <c r="H2952" i="2"/>
  <c r="I2951" i="2"/>
  <c r="H2951" i="2"/>
  <c r="I2950" i="2"/>
  <c r="H2950" i="2"/>
  <c r="I2949" i="2"/>
  <c r="H2949" i="2"/>
  <c r="I2948" i="2"/>
  <c r="H2948" i="2"/>
  <c r="I2947" i="2"/>
  <c r="H2947" i="2"/>
  <c r="I2946" i="2"/>
  <c r="H2946" i="2"/>
  <c r="I2945" i="2"/>
  <c r="H2945" i="2"/>
  <c r="I2944" i="2"/>
  <c r="H2944" i="2"/>
  <c r="I2943" i="2"/>
  <c r="H2943" i="2"/>
  <c r="I2942" i="2"/>
  <c r="H2942" i="2"/>
  <c r="I2941" i="2"/>
  <c r="H2941" i="2"/>
  <c r="I2940" i="2"/>
  <c r="H2940" i="2"/>
  <c r="I2939" i="2"/>
  <c r="H2939" i="2"/>
  <c r="I2938" i="2"/>
  <c r="H2938" i="2"/>
  <c r="I2937" i="2"/>
  <c r="H2937" i="2"/>
  <c r="I2936" i="2"/>
  <c r="H2936" i="2"/>
  <c r="I2935" i="2"/>
  <c r="H2935" i="2"/>
  <c r="I2934" i="2"/>
  <c r="H2934" i="2"/>
  <c r="I2933" i="2"/>
  <c r="H2933" i="2"/>
  <c r="I2932" i="2"/>
  <c r="H2932" i="2"/>
  <c r="I2931" i="2"/>
  <c r="H2931" i="2"/>
  <c r="I2930" i="2"/>
  <c r="H2930" i="2"/>
  <c r="I2929" i="2"/>
  <c r="H2929" i="2"/>
  <c r="I2928" i="2"/>
  <c r="H2928" i="2"/>
  <c r="I2927" i="2"/>
  <c r="H2927" i="2"/>
  <c r="I2926" i="2"/>
  <c r="H2926" i="2"/>
  <c r="I2925" i="2"/>
  <c r="H2925" i="2"/>
  <c r="I2924" i="2"/>
  <c r="H2924" i="2"/>
  <c r="I2923" i="2"/>
  <c r="H2923" i="2"/>
  <c r="I2922" i="2"/>
  <c r="H2922" i="2"/>
  <c r="I2921" i="2"/>
  <c r="H2921" i="2"/>
  <c r="I2920" i="2"/>
  <c r="H2920" i="2"/>
  <c r="I2919" i="2"/>
  <c r="H2919" i="2"/>
  <c r="I2918" i="2"/>
  <c r="H2918" i="2"/>
  <c r="I2917" i="2"/>
  <c r="H2917" i="2"/>
  <c r="I2916" i="2"/>
  <c r="H2916" i="2"/>
  <c r="I2915" i="2"/>
  <c r="H2915" i="2"/>
  <c r="I2914" i="2"/>
  <c r="H2914" i="2"/>
  <c r="I2913" i="2"/>
  <c r="H2913" i="2"/>
  <c r="I2912" i="2"/>
  <c r="H2912" i="2"/>
  <c r="I2911" i="2"/>
  <c r="H2911" i="2"/>
  <c r="I2910" i="2"/>
  <c r="H2910" i="2"/>
  <c r="I2909" i="2"/>
  <c r="H2909" i="2"/>
  <c r="I2908" i="2"/>
  <c r="H2908" i="2"/>
  <c r="I2907" i="2"/>
  <c r="H2907" i="2"/>
  <c r="I2906" i="2"/>
  <c r="H2906" i="2"/>
  <c r="I2905" i="2"/>
  <c r="H2905" i="2"/>
  <c r="I2904" i="2"/>
  <c r="H2904" i="2"/>
  <c r="I2903" i="2"/>
  <c r="H2903" i="2"/>
  <c r="I2902" i="2"/>
  <c r="H2902" i="2"/>
  <c r="I2901" i="2"/>
  <c r="H2901" i="2"/>
  <c r="I2900" i="2"/>
  <c r="H2900" i="2"/>
  <c r="I2899" i="2"/>
  <c r="H2899" i="2"/>
  <c r="I2898" i="2"/>
  <c r="H2898" i="2"/>
  <c r="I2897" i="2"/>
  <c r="H2897" i="2"/>
  <c r="I2896" i="2"/>
  <c r="H2896" i="2"/>
  <c r="I2895" i="2"/>
  <c r="H2895" i="2"/>
  <c r="I2894" i="2"/>
  <c r="H2894" i="2"/>
  <c r="I2893" i="2"/>
  <c r="H2893" i="2"/>
  <c r="I2892" i="2"/>
  <c r="H2892" i="2"/>
  <c r="I2891" i="2"/>
  <c r="H2891" i="2"/>
  <c r="I2890" i="2"/>
  <c r="H2890" i="2"/>
  <c r="I2889" i="2"/>
  <c r="H2889" i="2"/>
  <c r="I2888" i="2"/>
  <c r="H2888" i="2"/>
  <c r="I2887" i="2"/>
  <c r="H2887" i="2"/>
  <c r="I2886" i="2"/>
  <c r="H2886" i="2"/>
  <c r="I2885" i="2"/>
  <c r="H2885" i="2"/>
  <c r="I2884" i="2"/>
  <c r="H2884" i="2"/>
  <c r="I2883" i="2"/>
  <c r="H2883" i="2"/>
  <c r="I2882" i="2"/>
  <c r="H2882" i="2"/>
  <c r="I2881" i="2"/>
  <c r="H2881" i="2"/>
  <c r="I2880" i="2"/>
  <c r="H2880" i="2"/>
  <c r="I2879" i="2"/>
  <c r="H2879" i="2"/>
  <c r="I2878" i="2"/>
  <c r="H2878" i="2"/>
  <c r="I2877" i="2"/>
  <c r="H2877" i="2"/>
  <c r="I2876" i="2"/>
  <c r="H2876" i="2"/>
  <c r="I2875" i="2"/>
  <c r="H2875" i="2"/>
  <c r="I2874" i="2"/>
  <c r="H2874" i="2"/>
  <c r="I2873" i="2"/>
  <c r="H2873" i="2"/>
  <c r="I2872" i="2"/>
  <c r="H2872" i="2"/>
  <c r="I2871" i="2"/>
  <c r="H2871" i="2"/>
  <c r="I2870" i="2"/>
  <c r="H2870" i="2"/>
  <c r="I2869" i="2"/>
  <c r="H2869" i="2"/>
  <c r="I2868" i="2"/>
  <c r="H2868" i="2"/>
  <c r="I2867" i="2"/>
  <c r="H2867" i="2"/>
  <c r="I2866" i="2"/>
  <c r="H2866" i="2"/>
  <c r="I2865" i="2"/>
  <c r="H2865" i="2"/>
  <c r="I2864" i="2"/>
  <c r="H2864" i="2"/>
  <c r="I2863" i="2"/>
  <c r="H2863" i="2"/>
  <c r="I2862" i="2"/>
  <c r="H2862" i="2"/>
  <c r="I2861" i="2"/>
  <c r="H2861" i="2"/>
  <c r="I2860" i="2"/>
  <c r="H2860" i="2"/>
  <c r="I2859" i="2"/>
  <c r="H2859" i="2"/>
  <c r="I2858" i="2"/>
  <c r="H2858" i="2"/>
  <c r="I2857" i="2"/>
  <c r="H2857" i="2"/>
  <c r="I2856" i="2"/>
  <c r="H2856" i="2"/>
  <c r="I2855" i="2"/>
  <c r="H2855" i="2"/>
  <c r="I2854" i="2"/>
  <c r="H2854" i="2"/>
  <c r="I2853" i="2"/>
  <c r="H2853" i="2"/>
  <c r="I2852" i="2"/>
  <c r="H2852" i="2"/>
  <c r="I2851" i="2"/>
  <c r="H2851" i="2"/>
  <c r="I2850" i="2"/>
  <c r="H2850" i="2"/>
  <c r="I2849" i="2"/>
  <c r="H2849" i="2"/>
  <c r="I2848" i="2"/>
  <c r="H2848" i="2"/>
  <c r="I2847" i="2"/>
  <c r="H2847" i="2"/>
  <c r="I2846" i="2"/>
  <c r="H2846" i="2"/>
  <c r="I2845" i="2"/>
  <c r="H2845" i="2"/>
  <c r="I2844" i="2"/>
  <c r="H2844" i="2"/>
  <c r="I2843" i="2"/>
  <c r="H2843" i="2"/>
  <c r="I2842" i="2"/>
  <c r="H2842" i="2"/>
  <c r="I2841" i="2"/>
  <c r="H2841" i="2"/>
  <c r="I2840" i="2"/>
  <c r="H2840" i="2"/>
  <c r="I2839" i="2"/>
  <c r="H2839" i="2"/>
  <c r="I2838" i="2"/>
  <c r="H2838" i="2"/>
  <c r="I2837" i="2"/>
  <c r="H2837" i="2"/>
  <c r="I2836" i="2"/>
  <c r="H2836" i="2"/>
  <c r="I2835" i="2"/>
  <c r="H2835" i="2"/>
  <c r="I2834" i="2"/>
  <c r="H2834" i="2"/>
  <c r="I2833" i="2"/>
  <c r="H2833" i="2"/>
  <c r="I2832" i="2"/>
  <c r="H2832" i="2"/>
  <c r="I2831" i="2"/>
  <c r="H2831" i="2"/>
  <c r="I2830" i="2"/>
  <c r="H2830" i="2"/>
  <c r="I2829" i="2"/>
  <c r="H2829" i="2"/>
  <c r="I2828" i="2"/>
  <c r="H2828" i="2"/>
  <c r="I2827" i="2"/>
  <c r="H2827" i="2"/>
  <c r="I2826" i="2"/>
  <c r="H2826" i="2"/>
  <c r="I2825" i="2"/>
  <c r="H2825" i="2"/>
  <c r="I2824" i="2"/>
  <c r="H2824" i="2"/>
  <c r="I2823" i="2"/>
  <c r="H2823" i="2"/>
  <c r="I2822" i="2"/>
  <c r="H2822" i="2"/>
  <c r="I2821" i="2"/>
  <c r="H2821" i="2"/>
  <c r="I2820" i="2"/>
  <c r="H2820" i="2"/>
  <c r="I2819" i="2"/>
  <c r="H2819" i="2"/>
  <c r="I2818" i="2"/>
  <c r="H2818" i="2"/>
  <c r="I2817" i="2"/>
  <c r="H2817" i="2"/>
  <c r="I2816" i="2"/>
  <c r="H2816" i="2"/>
  <c r="I2815" i="2"/>
  <c r="H2815" i="2"/>
  <c r="I2814" i="2"/>
  <c r="H2814" i="2"/>
  <c r="I2813" i="2"/>
  <c r="H2813" i="2"/>
  <c r="I2812" i="2"/>
  <c r="H2812" i="2"/>
  <c r="I2811" i="2"/>
  <c r="H2811" i="2"/>
  <c r="I2810" i="2"/>
  <c r="H2810" i="2"/>
  <c r="I2809" i="2"/>
  <c r="H2809" i="2"/>
  <c r="I2808" i="2"/>
  <c r="H2808" i="2"/>
  <c r="I2807" i="2"/>
  <c r="H2807" i="2"/>
  <c r="I2806" i="2"/>
  <c r="H2806" i="2"/>
  <c r="I2805" i="2"/>
  <c r="H2805" i="2"/>
  <c r="I2804" i="2"/>
  <c r="H2804" i="2"/>
  <c r="I2803" i="2"/>
  <c r="H2803" i="2"/>
  <c r="I2802" i="2"/>
  <c r="H2802" i="2"/>
  <c r="I2801" i="2"/>
  <c r="H2801" i="2"/>
  <c r="I2800" i="2"/>
  <c r="H2800" i="2"/>
  <c r="I2799" i="2"/>
  <c r="H2799" i="2"/>
  <c r="I2798" i="2"/>
  <c r="H2798" i="2"/>
  <c r="I2797" i="2"/>
  <c r="H2797" i="2"/>
  <c r="I2796" i="2"/>
  <c r="H2796" i="2"/>
  <c r="I2795" i="2"/>
  <c r="H2795" i="2"/>
  <c r="I2794" i="2"/>
  <c r="H2794" i="2"/>
  <c r="I2793" i="2"/>
  <c r="H2793" i="2"/>
  <c r="I2792" i="2"/>
  <c r="H2792" i="2"/>
  <c r="I2791" i="2"/>
  <c r="H2791" i="2"/>
  <c r="I2790" i="2"/>
  <c r="H2790" i="2"/>
  <c r="I2789" i="2"/>
  <c r="H2789" i="2"/>
  <c r="I2788" i="2"/>
  <c r="H2788" i="2"/>
  <c r="I2787" i="2"/>
  <c r="H2787" i="2"/>
  <c r="I2786" i="2"/>
  <c r="H2786" i="2"/>
  <c r="I2785" i="2"/>
  <c r="H2785" i="2"/>
  <c r="I2784" i="2"/>
  <c r="H2784" i="2"/>
  <c r="I2783" i="2"/>
  <c r="H2783" i="2"/>
  <c r="I2782" i="2"/>
  <c r="H2782" i="2"/>
  <c r="I2781" i="2"/>
  <c r="H2781" i="2"/>
  <c r="I2780" i="2"/>
  <c r="H2780" i="2"/>
  <c r="I2779" i="2"/>
  <c r="H2779" i="2"/>
  <c r="I2778" i="2"/>
  <c r="H2778" i="2"/>
  <c r="I2777" i="2"/>
  <c r="H2777" i="2"/>
  <c r="I2776" i="2"/>
  <c r="H2776" i="2"/>
  <c r="I2775" i="2"/>
  <c r="H2775" i="2"/>
  <c r="I2774" i="2"/>
  <c r="H2774" i="2"/>
  <c r="I2773" i="2"/>
  <c r="H2773" i="2"/>
  <c r="I2772" i="2"/>
  <c r="H2772" i="2"/>
  <c r="I2771" i="2"/>
  <c r="H2771" i="2"/>
  <c r="I2770" i="2"/>
  <c r="H2770" i="2"/>
  <c r="I2769" i="2"/>
  <c r="H2769" i="2"/>
  <c r="I2768" i="2"/>
  <c r="H2768" i="2"/>
  <c r="I2767" i="2"/>
  <c r="H2767" i="2"/>
  <c r="I2766" i="2"/>
  <c r="H2766" i="2"/>
  <c r="I2765" i="2"/>
  <c r="H2765" i="2"/>
  <c r="I2764" i="2"/>
  <c r="H2764" i="2"/>
  <c r="I2763" i="2"/>
  <c r="H2763" i="2"/>
  <c r="I2762" i="2"/>
  <c r="H2762" i="2"/>
  <c r="I2761" i="2"/>
  <c r="H2761" i="2"/>
  <c r="I2760" i="2"/>
  <c r="H2760" i="2"/>
  <c r="I2759" i="2"/>
  <c r="H2759" i="2"/>
  <c r="I2758" i="2"/>
  <c r="H2758" i="2"/>
  <c r="I2757" i="2"/>
  <c r="H2757" i="2"/>
  <c r="I2756" i="2"/>
  <c r="H2756" i="2"/>
  <c r="I2755" i="2"/>
  <c r="H2755" i="2"/>
  <c r="I2754" i="2"/>
  <c r="H2754" i="2"/>
  <c r="I2753" i="2"/>
  <c r="H2753" i="2"/>
  <c r="I2752" i="2"/>
  <c r="H2752" i="2"/>
  <c r="I2751" i="2"/>
  <c r="H2751" i="2"/>
  <c r="I2750" i="2"/>
  <c r="H2750" i="2"/>
  <c r="I2749" i="2"/>
  <c r="H2749" i="2"/>
  <c r="I2748" i="2"/>
  <c r="H2748" i="2"/>
  <c r="I2747" i="2"/>
  <c r="H2747" i="2"/>
  <c r="I2746" i="2"/>
  <c r="H2746" i="2"/>
  <c r="I2745" i="2"/>
  <c r="H2745" i="2"/>
  <c r="I2744" i="2"/>
  <c r="H2744" i="2"/>
  <c r="I2743" i="2"/>
  <c r="H2743" i="2"/>
  <c r="I2742" i="2"/>
  <c r="H2742" i="2"/>
  <c r="I2741" i="2"/>
  <c r="H2741" i="2"/>
  <c r="I2740" i="2"/>
  <c r="H2740" i="2"/>
  <c r="I2739" i="2"/>
  <c r="H2739" i="2"/>
  <c r="I2738" i="2"/>
  <c r="H2738" i="2"/>
  <c r="I2737" i="2"/>
  <c r="H2737" i="2"/>
  <c r="I2736" i="2"/>
  <c r="H2736" i="2"/>
  <c r="I2735" i="2"/>
  <c r="H2735" i="2"/>
  <c r="I2734" i="2"/>
  <c r="H2734" i="2"/>
  <c r="I2733" i="2"/>
  <c r="H2733" i="2"/>
  <c r="I2732" i="2"/>
  <c r="H2732" i="2"/>
  <c r="I2731" i="2"/>
  <c r="H2731" i="2"/>
  <c r="I2730" i="2"/>
  <c r="H2730" i="2"/>
  <c r="I2729" i="2"/>
  <c r="H2729" i="2"/>
  <c r="I2728" i="2"/>
  <c r="H2728" i="2"/>
  <c r="I2727" i="2"/>
  <c r="H2727" i="2"/>
  <c r="I2726" i="2"/>
  <c r="H2726" i="2"/>
  <c r="I2725" i="2"/>
  <c r="H2725" i="2"/>
  <c r="I2724" i="2"/>
  <c r="H2724" i="2"/>
  <c r="I2723" i="2"/>
  <c r="H2723" i="2"/>
  <c r="I2722" i="2"/>
  <c r="H2722" i="2"/>
  <c r="I2721" i="2"/>
  <c r="H2721" i="2"/>
  <c r="I2720" i="2"/>
  <c r="H2720" i="2"/>
  <c r="I2719" i="2"/>
  <c r="H2719" i="2"/>
  <c r="I2718" i="2"/>
  <c r="H2718" i="2"/>
  <c r="I2717" i="2"/>
  <c r="H2717" i="2"/>
  <c r="I2716" i="2"/>
  <c r="H2716" i="2"/>
  <c r="I2715" i="2"/>
  <c r="H2715" i="2"/>
  <c r="I2714" i="2"/>
  <c r="H2714" i="2"/>
  <c r="I2713" i="2"/>
  <c r="H2713" i="2"/>
  <c r="I2712" i="2"/>
  <c r="H2712" i="2"/>
  <c r="I2711" i="2"/>
  <c r="H2711" i="2"/>
  <c r="I2710" i="2"/>
  <c r="H2710" i="2"/>
  <c r="I2709" i="2"/>
  <c r="H2709" i="2"/>
  <c r="I2708" i="2"/>
  <c r="H2708" i="2"/>
  <c r="I2707" i="2"/>
  <c r="H2707" i="2"/>
  <c r="I2706" i="2"/>
  <c r="H2706" i="2"/>
  <c r="I2705" i="2"/>
  <c r="H2705" i="2"/>
  <c r="I2704" i="2"/>
  <c r="H2704" i="2"/>
  <c r="I2703" i="2"/>
  <c r="H2703" i="2"/>
  <c r="I2702" i="2"/>
  <c r="H2702" i="2"/>
  <c r="I2701" i="2"/>
  <c r="H2701" i="2"/>
  <c r="I2700" i="2"/>
  <c r="H2700" i="2"/>
  <c r="I2699" i="2"/>
  <c r="H2699" i="2"/>
  <c r="I2698" i="2"/>
  <c r="H2698" i="2"/>
  <c r="I2697" i="2"/>
  <c r="H2697" i="2"/>
  <c r="I2696" i="2"/>
  <c r="H2696" i="2"/>
  <c r="I2695" i="2"/>
  <c r="H2695" i="2"/>
  <c r="I2694" i="2"/>
  <c r="H2694" i="2"/>
  <c r="I2693" i="2"/>
  <c r="H2693" i="2"/>
  <c r="I2692" i="2"/>
  <c r="H2692" i="2"/>
  <c r="I2691" i="2"/>
  <c r="H2691" i="2"/>
  <c r="I2690" i="2"/>
  <c r="H2690" i="2"/>
  <c r="I2689" i="2"/>
  <c r="H2689" i="2"/>
  <c r="I2688" i="2"/>
  <c r="H2688" i="2"/>
  <c r="I2687" i="2"/>
  <c r="H2687" i="2"/>
  <c r="I2686" i="2"/>
  <c r="H2686" i="2"/>
  <c r="I2685" i="2"/>
  <c r="H2685" i="2"/>
  <c r="I2684" i="2"/>
  <c r="H2684" i="2"/>
  <c r="I2683" i="2"/>
  <c r="H2683" i="2"/>
  <c r="I2682" i="2"/>
  <c r="H2682" i="2"/>
  <c r="I2681" i="2"/>
  <c r="H2681" i="2"/>
  <c r="I2680" i="2"/>
  <c r="H2680" i="2"/>
  <c r="I2679" i="2"/>
  <c r="H2679" i="2"/>
  <c r="I2678" i="2"/>
  <c r="H2678" i="2"/>
  <c r="I2677" i="2"/>
  <c r="H2677" i="2"/>
  <c r="I2676" i="2"/>
  <c r="H2676" i="2"/>
  <c r="I2675" i="2"/>
  <c r="H2675" i="2"/>
  <c r="I2674" i="2"/>
  <c r="H2674" i="2"/>
  <c r="I2673" i="2"/>
  <c r="H2673" i="2"/>
  <c r="I2672" i="2"/>
  <c r="H2672" i="2"/>
  <c r="I2671" i="2"/>
  <c r="H2671" i="2"/>
  <c r="I2670" i="2"/>
  <c r="H2670" i="2"/>
  <c r="I2669" i="2"/>
  <c r="H2669" i="2"/>
  <c r="I2668" i="2"/>
  <c r="H2668" i="2"/>
  <c r="I2667" i="2"/>
  <c r="H2667" i="2"/>
  <c r="I2666" i="2"/>
  <c r="H2666" i="2"/>
  <c r="I2665" i="2"/>
  <c r="H2665" i="2"/>
  <c r="I2664" i="2"/>
  <c r="H2664" i="2"/>
  <c r="I2663" i="2"/>
  <c r="H2663" i="2"/>
  <c r="I2662" i="2"/>
  <c r="H2662" i="2"/>
  <c r="I2661" i="2"/>
  <c r="H2661" i="2"/>
  <c r="I2660" i="2"/>
  <c r="H2660" i="2"/>
  <c r="I2659" i="2"/>
  <c r="H2659" i="2"/>
  <c r="I2658" i="2"/>
  <c r="H2658" i="2"/>
  <c r="I2657" i="2"/>
  <c r="H2657" i="2"/>
  <c r="I2656" i="2"/>
  <c r="H2656" i="2"/>
  <c r="I2655" i="2"/>
  <c r="H2655" i="2"/>
  <c r="I2654" i="2"/>
  <c r="H2654" i="2"/>
  <c r="I2653" i="2"/>
  <c r="H2653" i="2"/>
  <c r="I2652" i="2"/>
  <c r="H2652" i="2"/>
  <c r="I2651" i="2"/>
  <c r="H2651" i="2"/>
  <c r="I2650" i="2"/>
  <c r="H2650" i="2"/>
  <c r="I2649" i="2"/>
  <c r="H2649" i="2"/>
  <c r="I2648" i="2"/>
  <c r="H2648" i="2"/>
  <c r="I2647" i="2"/>
  <c r="H2647" i="2"/>
  <c r="I2646" i="2"/>
  <c r="H2646" i="2"/>
  <c r="I2645" i="2"/>
  <c r="H2645" i="2"/>
  <c r="I2644" i="2"/>
  <c r="H2644" i="2"/>
  <c r="I2643" i="2"/>
  <c r="H2643" i="2"/>
  <c r="I2642" i="2"/>
  <c r="H2642" i="2"/>
  <c r="I2641" i="2"/>
  <c r="H2641" i="2"/>
  <c r="I2640" i="2"/>
  <c r="H2640" i="2"/>
  <c r="I2639" i="2"/>
  <c r="H2639" i="2"/>
  <c r="I2638" i="2"/>
  <c r="H2638" i="2"/>
  <c r="I2637" i="2"/>
  <c r="H2637" i="2"/>
  <c r="I2636" i="2"/>
  <c r="H2636" i="2"/>
  <c r="I2635" i="2"/>
  <c r="H2635" i="2"/>
  <c r="I2634" i="2"/>
  <c r="H2634" i="2"/>
  <c r="I2633" i="2"/>
  <c r="H2633" i="2"/>
  <c r="I2632" i="2"/>
  <c r="H2632" i="2"/>
  <c r="I2631" i="2"/>
  <c r="H2631" i="2"/>
  <c r="I2630" i="2"/>
  <c r="H2630" i="2"/>
  <c r="I2629" i="2"/>
  <c r="H2629" i="2"/>
  <c r="I2628" i="2"/>
  <c r="H2628" i="2"/>
  <c r="I2627" i="2"/>
  <c r="H2627" i="2"/>
  <c r="I2626" i="2"/>
  <c r="H2626" i="2"/>
  <c r="I2625" i="2"/>
  <c r="H2625" i="2"/>
  <c r="I2624" i="2"/>
  <c r="H2624" i="2"/>
  <c r="I2623" i="2"/>
  <c r="H2623" i="2"/>
  <c r="I2622" i="2"/>
  <c r="H2622" i="2"/>
  <c r="I2621" i="2"/>
  <c r="H2621" i="2"/>
  <c r="I2620" i="2"/>
  <c r="H2620" i="2"/>
  <c r="I2619" i="2"/>
  <c r="H2619" i="2"/>
  <c r="I2618" i="2"/>
  <c r="H2618" i="2"/>
  <c r="I2617" i="2"/>
  <c r="H2617" i="2"/>
  <c r="I2616" i="2"/>
  <c r="H2616" i="2"/>
  <c r="I2615" i="2"/>
  <c r="H2615" i="2"/>
  <c r="I2614" i="2"/>
  <c r="H2614" i="2"/>
  <c r="I2613" i="2"/>
  <c r="H2613" i="2"/>
  <c r="I2612" i="2"/>
  <c r="H2612" i="2"/>
  <c r="I2611" i="2"/>
  <c r="H2611" i="2"/>
  <c r="I2610" i="2"/>
  <c r="H2610" i="2"/>
  <c r="I2609" i="2"/>
  <c r="H2609" i="2"/>
  <c r="I2608" i="2"/>
  <c r="H2608" i="2"/>
  <c r="I2607" i="2"/>
  <c r="H2607" i="2"/>
  <c r="I2606" i="2"/>
  <c r="H2606" i="2"/>
  <c r="I2605" i="2"/>
  <c r="H2605" i="2"/>
  <c r="I2604" i="2"/>
  <c r="H2604" i="2"/>
  <c r="I2603" i="2"/>
  <c r="H2603" i="2"/>
  <c r="I2602" i="2"/>
  <c r="H2602" i="2"/>
  <c r="I2601" i="2"/>
  <c r="H2601" i="2"/>
  <c r="I2600" i="2"/>
  <c r="H2600" i="2"/>
  <c r="I2599" i="2"/>
  <c r="H2599" i="2"/>
  <c r="I2598" i="2"/>
  <c r="H2598" i="2"/>
  <c r="I2597" i="2"/>
  <c r="H2597" i="2"/>
  <c r="I2596" i="2"/>
  <c r="H2596" i="2"/>
  <c r="I2595" i="2"/>
  <c r="H2595" i="2"/>
  <c r="I2594" i="2"/>
  <c r="H2594" i="2"/>
  <c r="I2593" i="2"/>
  <c r="H2593" i="2"/>
  <c r="I2592" i="2"/>
  <c r="H2592" i="2"/>
  <c r="I2591" i="2"/>
  <c r="H2591" i="2"/>
  <c r="I2590" i="2"/>
  <c r="H2590" i="2"/>
  <c r="I2589" i="2"/>
  <c r="H2589" i="2"/>
  <c r="I2588" i="2"/>
  <c r="H2588" i="2"/>
  <c r="I2587" i="2"/>
  <c r="H2587" i="2"/>
  <c r="I2586" i="2"/>
  <c r="H2586" i="2"/>
  <c r="I2585" i="2"/>
  <c r="H2585" i="2"/>
  <c r="I2584" i="2"/>
  <c r="H2584" i="2"/>
  <c r="I2583" i="2"/>
  <c r="H2583" i="2"/>
  <c r="I2582" i="2"/>
  <c r="H2582" i="2"/>
  <c r="I2581" i="2"/>
  <c r="H2581" i="2"/>
  <c r="I2580" i="2"/>
  <c r="H2580" i="2"/>
  <c r="I2579" i="2"/>
  <c r="H2579" i="2"/>
  <c r="I2578" i="2"/>
  <c r="H2578" i="2"/>
  <c r="I2577" i="2"/>
  <c r="H2577" i="2"/>
  <c r="I2576" i="2"/>
  <c r="H2576" i="2"/>
  <c r="I2575" i="2"/>
  <c r="H2575" i="2"/>
  <c r="I2574" i="2"/>
  <c r="H2574" i="2"/>
  <c r="I2573" i="2"/>
  <c r="H2573" i="2"/>
  <c r="I2572" i="2"/>
  <c r="H2572" i="2"/>
  <c r="I2571" i="2"/>
  <c r="H2571" i="2"/>
  <c r="I2570" i="2"/>
  <c r="H2570" i="2"/>
  <c r="I2569" i="2"/>
  <c r="H2569" i="2"/>
  <c r="I2568" i="2"/>
  <c r="H2568" i="2"/>
  <c r="I2567" i="2"/>
  <c r="H2567" i="2"/>
  <c r="I2566" i="2"/>
  <c r="H2566" i="2"/>
  <c r="I2565" i="2"/>
  <c r="H2565" i="2"/>
  <c r="I2564" i="2"/>
  <c r="H2564" i="2"/>
  <c r="I2563" i="2"/>
  <c r="H2563" i="2"/>
  <c r="I2562" i="2"/>
  <c r="H2562" i="2"/>
  <c r="I2561" i="2"/>
  <c r="H2561" i="2"/>
  <c r="I2560" i="2"/>
  <c r="H2560" i="2"/>
  <c r="I2559" i="2"/>
  <c r="H2559" i="2"/>
  <c r="I2558" i="2"/>
  <c r="H2558" i="2"/>
  <c r="I2557" i="2"/>
  <c r="H2557" i="2"/>
  <c r="I2556" i="2"/>
  <c r="H2556" i="2"/>
  <c r="I2555" i="2"/>
  <c r="H2555" i="2"/>
  <c r="I2554" i="2"/>
  <c r="H2554" i="2"/>
  <c r="I2553" i="2"/>
  <c r="H2553" i="2"/>
  <c r="I2552" i="2"/>
  <c r="H2552" i="2"/>
  <c r="I2551" i="2"/>
  <c r="H2551" i="2"/>
  <c r="I2550" i="2"/>
  <c r="H2550" i="2"/>
  <c r="I2549" i="2"/>
  <c r="H2549" i="2"/>
  <c r="I2548" i="2"/>
  <c r="H2548" i="2"/>
  <c r="I2547" i="2"/>
  <c r="H2547" i="2"/>
  <c r="I2546" i="2"/>
  <c r="H2546" i="2"/>
  <c r="I2545" i="2"/>
  <c r="H2545" i="2"/>
  <c r="I2544" i="2"/>
  <c r="H2544" i="2"/>
  <c r="I2543" i="2"/>
  <c r="H2543" i="2"/>
  <c r="I2542" i="2"/>
  <c r="H2542" i="2"/>
  <c r="I2541" i="2"/>
  <c r="H2541" i="2"/>
  <c r="I2540" i="2"/>
  <c r="H2540" i="2"/>
  <c r="I2539" i="2"/>
  <c r="H2539" i="2"/>
  <c r="I2538" i="2"/>
  <c r="H2538" i="2"/>
  <c r="I2537" i="2"/>
  <c r="H2537" i="2"/>
  <c r="I2536" i="2"/>
  <c r="H2536" i="2"/>
  <c r="I2535" i="2"/>
  <c r="H2535" i="2"/>
  <c r="I2534" i="2"/>
  <c r="H2534" i="2"/>
  <c r="I2533" i="2"/>
  <c r="H2533" i="2"/>
  <c r="I2532" i="2"/>
  <c r="H2532" i="2"/>
  <c r="I2531" i="2"/>
  <c r="H2531" i="2"/>
  <c r="I2530" i="2"/>
  <c r="H2530" i="2"/>
  <c r="I2529" i="2"/>
  <c r="H2529" i="2"/>
  <c r="I2528" i="2"/>
  <c r="H2528" i="2"/>
  <c r="I2527" i="2"/>
  <c r="H2527" i="2"/>
  <c r="I2526" i="2"/>
  <c r="H2526" i="2"/>
  <c r="I2525" i="2"/>
  <c r="H2525" i="2"/>
  <c r="I2524" i="2"/>
  <c r="H2524" i="2"/>
  <c r="I2523" i="2"/>
  <c r="H2523" i="2"/>
  <c r="I2522" i="2"/>
  <c r="H2522" i="2"/>
  <c r="I2521" i="2"/>
  <c r="H2521" i="2"/>
  <c r="I2520" i="2"/>
  <c r="H2520" i="2"/>
  <c r="I2519" i="2"/>
  <c r="H2519" i="2"/>
  <c r="I2518" i="2"/>
  <c r="H2518" i="2"/>
  <c r="I2517" i="2"/>
  <c r="H2517" i="2"/>
  <c r="I2516" i="2"/>
  <c r="H2516" i="2"/>
  <c r="I2515" i="2"/>
  <c r="H2515" i="2"/>
  <c r="I2514" i="2"/>
  <c r="H2514" i="2"/>
  <c r="I2513" i="2"/>
  <c r="H2513" i="2"/>
  <c r="I2512" i="2"/>
  <c r="H2512" i="2"/>
  <c r="I2511" i="2"/>
  <c r="H2511" i="2"/>
  <c r="I2510" i="2"/>
  <c r="H2510" i="2"/>
  <c r="I2509" i="2"/>
  <c r="H2509" i="2"/>
  <c r="I2508" i="2"/>
  <c r="H2508" i="2"/>
  <c r="I2507" i="2"/>
  <c r="H2507" i="2"/>
  <c r="I2506" i="2"/>
  <c r="H2506" i="2"/>
  <c r="I2505" i="2"/>
  <c r="H2505" i="2"/>
  <c r="I2504" i="2"/>
  <c r="H2504" i="2"/>
  <c r="I2503" i="2"/>
  <c r="H2503" i="2"/>
  <c r="I2502" i="2"/>
  <c r="H2502" i="2"/>
  <c r="I2501" i="2"/>
  <c r="H2501" i="2"/>
  <c r="I2500" i="2"/>
  <c r="H2500" i="2"/>
  <c r="I2499" i="2"/>
  <c r="H2499" i="2"/>
  <c r="I2498" i="2"/>
  <c r="H2498" i="2"/>
  <c r="I2497" i="2"/>
  <c r="H2497" i="2"/>
  <c r="I2496" i="2"/>
  <c r="H2496" i="2"/>
  <c r="I2495" i="2"/>
  <c r="H2495" i="2"/>
  <c r="I2494" i="2"/>
  <c r="H2494" i="2"/>
  <c r="I2493" i="2"/>
  <c r="H2493" i="2"/>
  <c r="I2492" i="2"/>
  <c r="H2492" i="2"/>
  <c r="I2491" i="2"/>
  <c r="H2491" i="2"/>
  <c r="I2490" i="2"/>
  <c r="H2490" i="2"/>
  <c r="I2489" i="2"/>
  <c r="H2489" i="2"/>
  <c r="I2488" i="2"/>
  <c r="H2488" i="2"/>
  <c r="I2487" i="2"/>
  <c r="H2487" i="2"/>
  <c r="I2486" i="2"/>
  <c r="H2486" i="2"/>
  <c r="I2485" i="2"/>
  <c r="H2485" i="2"/>
  <c r="I2484" i="2"/>
  <c r="H2484" i="2"/>
  <c r="I2483" i="2"/>
  <c r="H2483" i="2"/>
  <c r="I2482" i="2"/>
  <c r="H2482" i="2"/>
  <c r="I2481" i="2"/>
  <c r="H2481" i="2"/>
  <c r="I2480" i="2"/>
  <c r="H2480" i="2"/>
  <c r="I2479" i="2"/>
  <c r="H2479" i="2"/>
  <c r="I2478" i="2"/>
  <c r="H2478" i="2"/>
  <c r="I2477" i="2"/>
  <c r="H2477" i="2"/>
  <c r="I2476" i="2"/>
  <c r="H2476" i="2"/>
  <c r="I2475" i="2"/>
  <c r="H2475" i="2"/>
  <c r="I2474" i="2"/>
  <c r="H2474" i="2"/>
  <c r="I2473" i="2"/>
  <c r="H2473" i="2"/>
  <c r="I2472" i="2"/>
  <c r="H2472" i="2"/>
  <c r="I2471" i="2"/>
  <c r="H2471" i="2"/>
  <c r="I2470" i="2"/>
  <c r="H2470" i="2"/>
  <c r="I2469" i="2"/>
  <c r="H2469" i="2"/>
  <c r="I2468" i="2"/>
  <c r="H2468" i="2"/>
  <c r="I2467" i="2"/>
  <c r="H2467" i="2"/>
  <c r="I2466" i="2"/>
  <c r="H2466" i="2"/>
  <c r="I2465" i="2"/>
  <c r="H2465" i="2"/>
  <c r="I2464" i="2"/>
  <c r="H2464" i="2"/>
  <c r="I2463" i="2"/>
  <c r="H2463" i="2"/>
  <c r="I2462" i="2"/>
  <c r="H2462" i="2"/>
  <c r="I2461" i="2"/>
  <c r="H2461" i="2"/>
  <c r="I2460" i="2"/>
  <c r="H2460" i="2"/>
  <c r="I2459" i="2"/>
  <c r="H2459" i="2"/>
  <c r="I2458" i="2"/>
  <c r="H2458" i="2"/>
  <c r="I2457" i="2"/>
  <c r="H2457" i="2"/>
  <c r="I2456" i="2"/>
  <c r="H2456" i="2"/>
  <c r="I2455" i="2"/>
  <c r="H2455" i="2"/>
  <c r="I2454" i="2"/>
  <c r="H2454" i="2"/>
  <c r="I2453" i="2"/>
  <c r="H2453" i="2"/>
  <c r="I2452" i="2"/>
  <c r="H2452" i="2"/>
  <c r="I2451" i="2"/>
  <c r="H2451" i="2"/>
  <c r="I2450" i="2"/>
  <c r="H2450" i="2"/>
  <c r="I2449" i="2"/>
  <c r="H2449" i="2"/>
  <c r="I2448" i="2"/>
  <c r="H2448" i="2"/>
  <c r="I2447" i="2"/>
  <c r="H2447" i="2"/>
  <c r="I2446" i="2"/>
  <c r="H2446" i="2"/>
  <c r="I2445" i="2"/>
  <c r="H2445" i="2"/>
  <c r="I2444" i="2"/>
  <c r="H2444" i="2"/>
  <c r="I2443" i="2"/>
  <c r="H2443" i="2"/>
  <c r="I2442" i="2"/>
  <c r="H2442" i="2"/>
  <c r="I2441" i="2"/>
  <c r="H2441" i="2"/>
  <c r="I2440" i="2"/>
  <c r="H2440" i="2"/>
  <c r="I2439" i="2"/>
  <c r="H2439" i="2"/>
  <c r="I2438" i="2"/>
  <c r="H2438" i="2"/>
  <c r="I2437" i="2"/>
  <c r="H2437" i="2"/>
  <c r="I2436" i="2"/>
  <c r="H2436" i="2"/>
  <c r="I2435" i="2"/>
  <c r="H2435" i="2"/>
  <c r="I2434" i="2"/>
  <c r="H2434" i="2"/>
  <c r="I2433" i="2"/>
  <c r="H2433" i="2"/>
  <c r="I2432" i="2"/>
  <c r="H2432" i="2"/>
  <c r="I2431" i="2"/>
  <c r="H2431" i="2"/>
  <c r="I2430" i="2"/>
  <c r="H2430" i="2"/>
  <c r="I2429" i="2"/>
  <c r="H2429" i="2"/>
  <c r="I2428" i="2"/>
  <c r="H2428" i="2"/>
  <c r="I2427" i="2"/>
  <c r="H2427" i="2"/>
  <c r="I2426" i="2"/>
  <c r="H2426" i="2"/>
  <c r="I2425" i="2"/>
  <c r="H2425" i="2"/>
  <c r="I2424" i="2"/>
  <c r="H2424" i="2"/>
  <c r="I2423" i="2"/>
  <c r="H2423" i="2"/>
  <c r="I2422" i="2"/>
  <c r="H2422" i="2"/>
  <c r="I2421" i="2"/>
  <c r="H2421" i="2"/>
  <c r="I2420" i="2"/>
  <c r="H2420" i="2"/>
  <c r="I2419" i="2"/>
  <c r="H2419" i="2"/>
  <c r="I2418" i="2"/>
  <c r="H2418" i="2"/>
  <c r="I2417" i="2"/>
  <c r="H2417" i="2"/>
  <c r="I2416" i="2"/>
  <c r="H2416" i="2"/>
  <c r="I2415" i="2"/>
  <c r="H2415" i="2"/>
  <c r="I2414" i="2"/>
  <c r="H2414" i="2"/>
  <c r="I2413" i="2"/>
  <c r="H2413" i="2"/>
  <c r="I2412" i="2"/>
  <c r="H2412" i="2"/>
  <c r="I2411" i="2"/>
  <c r="H2411" i="2"/>
  <c r="I2410" i="2"/>
  <c r="H2410" i="2"/>
  <c r="I2409" i="2"/>
  <c r="H2409" i="2"/>
  <c r="I2408" i="2"/>
  <c r="H2408" i="2"/>
  <c r="I2407" i="2"/>
  <c r="H2407" i="2"/>
  <c r="I2406" i="2"/>
  <c r="H2406" i="2"/>
  <c r="I2405" i="2"/>
  <c r="H2405" i="2"/>
  <c r="I2404" i="2"/>
  <c r="H2404" i="2"/>
  <c r="I2403" i="2"/>
  <c r="H2403" i="2"/>
  <c r="I2402" i="2"/>
  <c r="H2402" i="2"/>
  <c r="I2401" i="2"/>
  <c r="H2401" i="2"/>
  <c r="I2400" i="2"/>
  <c r="H2400" i="2"/>
  <c r="I2399" i="2"/>
  <c r="H2399" i="2"/>
  <c r="I2398" i="2"/>
  <c r="H2398" i="2"/>
  <c r="I2397" i="2"/>
  <c r="H2397" i="2"/>
  <c r="I2396" i="2"/>
  <c r="H2396" i="2"/>
  <c r="I2395" i="2"/>
  <c r="H2395" i="2"/>
  <c r="I2394" i="2"/>
  <c r="H2394" i="2"/>
  <c r="I2393" i="2"/>
  <c r="H2393" i="2"/>
  <c r="I2392" i="2"/>
  <c r="H2392" i="2"/>
  <c r="I2391" i="2"/>
  <c r="H2391" i="2"/>
  <c r="I2390" i="2"/>
  <c r="H2390" i="2"/>
  <c r="I2389" i="2"/>
  <c r="H2389" i="2"/>
  <c r="I2388" i="2"/>
  <c r="H2388" i="2"/>
  <c r="I2387" i="2"/>
  <c r="H2387" i="2"/>
  <c r="I2386" i="2"/>
  <c r="H2386" i="2"/>
  <c r="I2385" i="2"/>
  <c r="H2385" i="2"/>
  <c r="I2384" i="2"/>
  <c r="H2384" i="2"/>
  <c r="I2383" i="2"/>
  <c r="H2383" i="2"/>
  <c r="I2382" i="2"/>
  <c r="H2382" i="2"/>
  <c r="I2381" i="2"/>
  <c r="H2381" i="2"/>
  <c r="I2380" i="2"/>
  <c r="H2380" i="2"/>
  <c r="I2379" i="2"/>
  <c r="H2379" i="2"/>
  <c r="I2378" i="2"/>
  <c r="H2378" i="2"/>
  <c r="I2377" i="2"/>
  <c r="H2377" i="2"/>
  <c r="I2376" i="2"/>
  <c r="H2376" i="2"/>
  <c r="I2375" i="2"/>
  <c r="H2375" i="2"/>
  <c r="I2374" i="2"/>
  <c r="H2374" i="2"/>
  <c r="I2373" i="2"/>
  <c r="H2373" i="2"/>
  <c r="I2372" i="2"/>
  <c r="H2372" i="2"/>
  <c r="I2371" i="2"/>
  <c r="H2371" i="2"/>
  <c r="I2370" i="2"/>
  <c r="H2370" i="2"/>
  <c r="I2369" i="2"/>
  <c r="H2369" i="2"/>
  <c r="I2368" i="2"/>
  <c r="H2368" i="2"/>
  <c r="I2367" i="2"/>
  <c r="H2367" i="2"/>
  <c r="I2366" i="2"/>
  <c r="H2366" i="2"/>
  <c r="I2365" i="2"/>
  <c r="H2365" i="2"/>
  <c r="I2364" i="2"/>
  <c r="H2364" i="2"/>
  <c r="I2363" i="2"/>
  <c r="H2363" i="2"/>
  <c r="I2362" i="2"/>
  <c r="H2362" i="2"/>
  <c r="I2361" i="2"/>
  <c r="H2361" i="2"/>
  <c r="I2360" i="2"/>
  <c r="H2360" i="2"/>
  <c r="I2359" i="2"/>
  <c r="H2359" i="2"/>
  <c r="I2358" i="2"/>
  <c r="H2358" i="2"/>
  <c r="I2357" i="2"/>
  <c r="H2357" i="2"/>
  <c r="I2356" i="2"/>
  <c r="H2356" i="2"/>
  <c r="I2355" i="2"/>
  <c r="H2355" i="2"/>
  <c r="I2354" i="2"/>
  <c r="H2354" i="2"/>
  <c r="I2353" i="2"/>
  <c r="H2353" i="2"/>
  <c r="I2352" i="2"/>
  <c r="H2352" i="2"/>
  <c r="I2351" i="2"/>
  <c r="H2351" i="2"/>
  <c r="I2350" i="2"/>
  <c r="H2350" i="2"/>
  <c r="I2349" i="2"/>
  <c r="H2349" i="2"/>
  <c r="I2348" i="2"/>
  <c r="H2348" i="2"/>
  <c r="I2347" i="2"/>
  <c r="H2347" i="2"/>
  <c r="I2346" i="2"/>
  <c r="H2346" i="2"/>
  <c r="I2345" i="2"/>
  <c r="H2345" i="2"/>
  <c r="I2344" i="2"/>
  <c r="H2344" i="2"/>
  <c r="I2343" i="2"/>
  <c r="H2343" i="2"/>
  <c r="I2342" i="2"/>
  <c r="H2342" i="2"/>
  <c r="I2341" i="2"/>
  <c r="H2341" i="2"/>
  <c r="I2340" i="2"/>
  <c r="H2340" i="2"/>
  <c r="I2339" i="2"/>
  <c r="H2339" i="2"/>
  <c r="I2338" i="2"/>
  <c r="H2338" i="2"/>
  <c r="I2337" i="2"/>
  <c r="H2337" i="2"/>
  <c r="I2336" i="2"/>
  <c r="H2336" i="2"/>
  <c r="I2335" i="2"/>
  <c r="H2335" i="2"/>
  <c r="I2334" i="2"/>
  <c r="H2334" i="2"/>
  <c r="I2333" i="2"/>
  <c r="H2333" i="2"/>
  <c r="I2332" i="2"/>
  <c r="H2332" i="2"/>
  <c r="I2331" i="2"/>
  <c r="H2331" i="2"/>
  <c r="I2330" i="2"/>
  <c r="H2330" i="2"/>
  <c r="I2329" i="2"/>
  <c r="H2329" i="2"/>
  <c r="I2328" i="2"/>
  <c r="H2328" i="2"/>
  <c r="I2327" i="2"/>
  <c r="H2327" i="2"/>
  <c r="I2326" i="2"/>
  <c r="H2326" i="2"/>
  <c r="I2325" i="2"/>
  <c r="H2325" i="2"/>
  <c r="I2324" i="2"/>
  <c r="H2324" i="2"/>
  <c r="I2323" i="2"/>
  <c r="H2323" i="2"/>
  <c r="I2322" i="2"/>
  <c r="H2322" i="2"/>
  <c r="I2321" i="2"/>
  <c r="H2321" i="2"/>
  <c r="I2320" i="2"/>
  <c r="H2320" i="2"/>
  <c r="I2319" i="2"/>
  <c r="H2319" i="2"/>
  <c r="I2318" i="2"/>
  <c r="H2318" i="2"/>
  <c r="I2317" i="2"/>
  <c r="H2317" i="2"/>
  <c r="I2316" i="2"/>
  <c r="H2316" i="2"/>
  <c r="I2315" i="2"/>
  <c r="H2315" i="2"/>
  <c r="I2314" i="2"/>
  <c r="H2314" i="2"/>
  <c r="I2313" i="2"/>
  <c r="H2313" i="2"/>
  <c r="I2312" i="2"/>
  <c r="H2312" i="2"/>
  <c r="I2311" i="2"/>
  <c r="H2311" i="2"/>
  <c r="I2310" i="2"/>
  <c r="H2310" i="2"/>
  <c r="I2309" i="2"/>
  <c r="H2309" i="2"/>
  <c r="I2308" i="2"/>
  <c r="H2308" i="2"/>
  <c r="I2307" i="2"/>
  <c r="H2307" i="2"/>
  <c r="I2306" i="2"/>
  <c r="H2306" i="2"/>
  <c r="I2305" i="2"/>
  <c r="H2305" i="2"/>
  <c r="I2304" i="2"/>
  <c r="H2304" i="2"/>
  <c r="I2303" i="2"/>
  <c r="H2303" i="2"/>
  <c r="I2302" i="2"/>
  <c r="H2302" i="2"/>
  <c r="I2301" i="2"/>
  <c r="H2301" i="2"/>
  <c r="I2300" i="2"/>
  <c r="H2300" i="2"/>
  <c r="I2299" i="2"/>
  <c r="H2299" i="2"/>
  <c r="I2298" i="2"/>
  <c r="H2298" i="2"/>
  <c r="I2297" i="2"/>
  <c r="H2297" i="2"/>
  <c r="I2296" i="2"/>
  <c r="H2296" i="2"/>
  <c r="I2295" i="2"/>
  <c r="H2295" i="2"/>
  <c r="I2294" i="2"/>
  <c r="H2294" i="2"/>
  <c r="I2293" i="2"/>
  <c r="H2293" i="2"/>
  <c r="I2292" i="2"/>
  <c r="H2292" i="2"/>
  <c r="I2291" i="2"/>
  <c r="H2291" i="2"/>
  <c r="I2290" i="2"/>
  <c r="H2290" i="2"/>
  <c r="I2289" i="2"/>
  <c r="H2289" i="2"/>
  <c r="I2288" i="2"/>
  <c r="H2288" i="2"/>
  <c r="I2287" i="2"/>
  <c r="H2287" i="2"/>
  <c r="I2286" i="2"/>
  <c r="H2286" i="2"/>
  <c r="I2285" i="2"/>
  <c r="H2285" i="2"/>
  <c r="I2284" i="2"/>
  <c r="H2284" i="2"/>
  <c r="I2283" i="2"/>
  <c r="H2283" i="2"/>
  <c r="I2282" i="2"/>
  <c r="H2282" i="2"/>
  <c r="I2281" i="2"/>
  <c r="H2281" i="2"/>
  <c r="I2280" i="2"/>
  <c r="H2280" i="2"/>
  <c r="I2279" i="2"/>
  <c r="H2279" i="2"/>
  <c r="I2278" i="2"/>
  <c r="H2278" i="2"/>
  <c r="I2277" i="2"/>
  <c r="H2277" i="2"/>
  <c r="I2276" i="2"/>
  <c r="H2276" i="2"/>
  <c r="I2275" i="2"/>
  <c r="H2275" i="2"/>
  <c r="I2274" i="2"/>
  <c r="H2274" i="2"/>
  <c r="I2273" i="2"/>
  <c r="H2273" i="2"/>
  <c r="I2272" i="2"/>
  <c r="H2272" i="2"/>
  <c r="I2271" i="2"/>
  <c r="H2271" i="2"/>
  <c r="I2270" i="2"/>
  <c r="H2270" i="2"/>
  <c r="I2269" i="2"/>
  <c r="H2269" i="2"/>
  <c r="I2268" i="2"/>
  <c r="H2268" i="2"/>
  <c r="I2267" i="2"/>
  <c r="H2267" i="2"/>
  <c r="I2266" i="2"/>
  <c r="H2266" i="2"/>
  <c r="I2265" i="2"/>
  <c r="H2265" i="2"/>
  <c r="I2264" i="2"/>
  <c r="H2264" i="2"/>
  <c r="I2263" i="2"/>
  <c r="H2263" i="2"/>
  <c r="I2262" i="2"/>
  <c r="H2262" i="2"/>
  <c r="I2261" i="2"/>
  <c r="H2261" i="2"/>
  <c r="I2260" i="2"/>
  <c r="H2260" i="2"/>
  <c r="I2259" i="2"/>
  <c r="H2259" i="2"/>
  <c r="I2258" i="2"/>
  <c r="H2258" i="2"/>
  <c r="I2257" i="2"/>
  <c r="H2257" i="2"/>
  <c r="I2256" i="2"/>
  <c r="H2256" i="2"/>
  <c r="I2255" i="2"/>
  <c r="H2255" i="2"/>
  <c r="I2254" i="2"/>
  <c r="H2254" i="2"/>
  <c r="I2253" i="2"/>
  <c r="H2253" i="2"/>
  <c r="I2252" i="2"/>
  <c r="H2252" i="2"/>
  <c r="I2251" i="2"/>
  <c r="H2251" i="2"/>
  <c r="I2250" i="2"/>
  <c r="H2250" i="2"/>
  <c r="I2249" i="2"/>
  <c r="H2249" i="2"/>
  <c r="I2248" i="2"/>
  <c r="H2248" i="2"/>
  <c r="I2247" i="2"/>
  <c r="H2247" i="2"/>
  <c r="I2246" i="2"/>
  <c r="H2246" i="2"/>
  <c r="I2245" i="2"/>
  <c r="H2245" i="2"/>
  <c r="I2244" i="2"/>
  <c r="H2244" i="2"/>
  <c r="I2243" i="2"/>
  <c r="H2243" i="2"/>
  <c r="I2242" i="2"/>
  <c r="H2242" i="2"/>
  <c r="I2241" i="2"/>
  <c r="H2241" i="2"/>
  <c r="I2240" i="2"/>
  <c r="H2240" i="2"/>
  <c r="I2239" i="2"/>
  <c r="H2239" i="2"/>
  <c r="I2238" i="2"/>
  <c r="H2238" i="2"/>
  <c r="I2237" i="2"/>
  <c r="H2237" i="2"/>
  <c r="I2236" i="2"/>
  <c r="H2236" i="2"/>
  <c r="I2235" i="2"/>
  <c r="H2235" i="2"/>
  <c r="I2234" i="2"/>
  <c r="H2234" i="2"/>
  <c r="I2233" i="2"/>
  <c r="H2233" i="2"/>
  <c r="I2232" i="2"/>
  <c r="H2232" i="2"/>
  <c r="I2231" i="2"/>
  <c r="H2231" i="2"/>
  <c r="I2230" i="2"/>
  <c r="H2230" i="2"/>
  <c r="I2229" i="2"/>
  <c r="H2229" i="2"/>
  <c r="I2228" i="2"/>
  <c r="H2228" i="2"/>
  <c r="I2227" i="2"/>
  <c r="H2227" i="2"/>
  <c r="I2226" i="2"/>
  <c r="H2226" i="2"/>
  <c r="I2225" i="2"/>
  <c r="H2225" i="2"/>
  <c r="I2224" i="2"/>
  <c r="H2224" i="2"/>
  <c r="I2223" i="2"/>
  <c r="H2223" i="2"/>
  <c r="I2222" i="2"/>
  <c r="H2222" i="2"/>
  <c r="I2221" i="2"/>
  <c r="H2221" i="2"/>
  <c r="I2220" i="2"/>
  <c r="H2220" i="2"/>
  <c r="I2219" i="2"/>
  <c r="H2219" i="2"/>
  <c r="I2218" i="2"/>
  <c r="H2218" i="2"/>
  <c r="I2217" i="2"/>
  <c r="H2217" i="2"/>
  <c r="I2216" i="2"/>
  <c r="H2216" i="2"/>
  <c r="I2215" i="2"/>
  <c r="H2215" i="2"/>
  <c r="I2214" i="2"/>
  <c r="H2214" i="2"/>
  <c r="I2213" i="2"/>
  <c r="H2213" i="2"/>
  <c r="I2212" i="2"/>
  <c r="H2212" i="2"/>
  <c r="I2211" i="2"/>
  <c r="H2211" i="2"/>
  <c r="I2210" i="2"/>
  <c r="H2210" i="2"/>
  <c r="I2209" i="2"/>
  <c r="H2209" i="2"/>
  <c r="I2208" i="2"/>
  <c r="H2208" i="2"/>
  <c r="I2207" i="2"/>
  <c r="H2207" i="2"/>
  <c r="I2206" i="2"/>
  <c r="H2206" i="2"/>
  <c r="I2205" i="2"/>
  <c r="H2205" i="2"/>
  <c r="I2204" i="2"/>
  <c r="H2204" i="2"/>
  <c r="I2203" i="2"/>
  <c r="H2203" i="2"/>
  <c r="I2202" i="2"/>
  <c r="H2202" i="2"/>
  <c r="I2201" i="2"/>
  <c r="H2201" i="2"/>
  <c r="I2200" i="2"/>
  <c r="H2200" i="2"/>
  <c r="I2199" i="2"/>
  <c r="H2199" i="2"/>
  <c r="I2198" i="2"/>
  <c r="H2198" i="2"/>
  <c r="I2197" i="2"/>
  <c r="H2197" i="2"/>
  <c r="I2196" i="2"/>
  <c r="H2196" i="2"/>
  <c r="I2195" i="2"/>
  <c r="H2195" i="2"/>
  <c r="I2194" i="2"/>
  <c r="H2194" i="2"/>
  <c r="I2193" i="2"/>
  <c r="H2193" i="2"/>
  <c r="I2192" i="2"/>
  <c r="H2192" i="2"/>
  <c r="I2191" i="2"/>
  <c r="H2191" i="2"/>
  <c r="I2190" i="2"/>
  <c r="H2190" i="2"/>
  <c r="I2189" i="2"/>
  <c r="H2189" i="2"/>
  <c r="I2188" i="2"/>
  <c r="H2188" i="2"/>
  <c r="I2187" i="2"/>
  <c r="H2187" i="2"/>
  <c r="I2186" i="2"/>
  <c r="H2186" i="2"/>
  <c r="I2185" i="2"/>
  <c r="H2185" i="2"/>
  <c r="I2184" i="2"/>
  <c r="H2184" i="2"/>
  <c r="I2183" i="2"/>
  <c r="H2183" i="2"/>
  <c r="I2182" i="2"/>
  <c r="H2182" i="2"/>
  <c r="I2181" i="2"/>
  <c r="H2181" i="2"/>
  <c r="I2180" i="2"/>
  <c r="H2180" i="2"/>
  <c r="I2179" i="2"/>
  <c r="H2179" i="2"/>
  <c r="I2178" i="2"/>
  <c r="H2178" i="2"/>
  <c r="I2177" i="2"/>
  <c r="H2177" i="2"/>
  <c r="I2176" i="2"/>
  <c r="H2176" i="2"/>
  <c r="I2175" i="2"/>
  <c r="H2175" i="2"/>
  <c r="I2174" i="2"/>
  <c r="H2174" i="2"/>
  <c r="I2173" i="2"/>
  <c r="H2173" i="2"/>
  <c r="I2172" i="2"/>
  <c r="H2172" i="2"/>
  <c r="I2171" i="2"/>
  <c r="H2171" i="2"/>
  <c r="I2170" i="2"/>
  <c r="H2170" i="2"/>
  <c r="I2169" i="2"/>
  <c r="H2169" i="2"/>
  <c r="I2168" i="2"/>
  <c r="H2168" i="2"/>
  <c r="I2167" i="2"/>
  <c r="H2167" i="2"/>
  <c r="I2166" i="2"/>
  <c r="H2166" i="2"/>
  <c r="I2165" i="2"/>
  <c r="H2165" i="2"/>
  <c r="I2164" i="2"/>
  <c r="H2164" i="2"/>
  <c r="I2163" i="2"/>
  <c r="H2163" i="2"/>
  <c r="I2162" i="2"/>
  <c r="H2162" i="2"/>
  <c r="I2161" i="2"/>
  <c r="H2161" i="2"/>
  <c r="I2160" i="2"/>
  <c r="H2160" i="2"/>
  <c r="I2159" i="2"/>
  <c r="H2159" i="2"/>
  <c r="I2158" i="2"/>
  <c r="H2158" i="2"/>
  <c r="I2157" i="2"/>
  <c r="H2157" i="2"/>
  <c r="I2156" i="2"/>
  <c r="H2156" i="2"/>
  <c r="I2155" i="2"/>
  <c r="H2155" i="2"/>
  <c r="I2154" i="2"/>
  <c r="H2154" i="2"/>
  <c r="I2153" i="2"/>
  <c r="H2153" i="2"/>
  <c r="I2152" i="2"/>
  <c r="H2152" i="2"/>
  <c r="I2151" i="2"/>
  <c r="H2151" i="2"/>
  <c r="I2150" i="2"/>
  <c r="H2150" i="2"/>
  <c r="I2149" i="2"/>
  <c r="H2149" i="2"/>
  <c r="I2148" i="2"/>
  <c r="H2148" i="2"/>
  <c r="I2147" i="2"/>
  <c r="H2147" i="2"/>
  <c r="I2146" i="2"/>
  <c r="H2146" i="2"/>
  <c r="I2145" i="2"/>
  <c r="H2145" i="2"/>
  <c r="I2144" i="2"/>
  <c r="H2144" i="2"/>
  <c r="I2143" i="2"/>
  <c r="H2143" i="2"/>
  <c r="I2142" i="2"/>
  <c r="H2142" i="2"/>
  <c r="I2141" i="2"/>
  <c r="H2141" i="2"/>
  <c r="I2140" i="2"/>
  <c r="H2140" i="2"/>
  <c r="I2139" i="2"/>
  <c r="H2139" i="2"/>
  <c r="I2138" i="2"/>
  <c r="H2138" i="2"/>
  <c r="I2137" i="2"/>
  <c r="H2137" i="2"/>
  <c r="I2136" i="2"/>
  <c r="H2136" i="2"/>
  <c r="I2135" i="2"/>
  <c r="H2135" i="2"/>
  <c r="I2134" i="2"/>
  <c r="H2134" i="2"/>
  <c r="I2133" i="2"/>
  <c r="H2133" i="2"/>
  <c r="I2132" i="2"/>
  <c r="H2132" i="2"/>
  <c r="I2131" i="2"/>
  <c r="H2131" i="2"/>
  <c r="I2130" i="2"/>
  <c r="H2130" i="2"/>
  <c r="I2129" i="2"/>
  <c r="H2129" i="2"/>
  <c r="I2128" i="2"/>
  <c r="H2128" i="2"/>
  <c r="I2127" i="2"/>
  <c r="H2127" i="2"/>
  <c r="I2126" i="2"/>
  <c r="H2126" i="2"/>
  <c r="I2125" i="2"/>
  <c r="H2125" i="2"/>
  <c r="I2124" i="2"/>
  <c r="H2124" i="2"/>
  <c r="I2123" i="2"/>
  <c r="H2123" i="2"/>
  <c r="I2122" i="2"/>
  <c r="H2122" i="2"/>
  <c r="I2121" i="2"/>
  <c r="H2121" i="2"/>
  <c r="I2120" i="2"/>
  <c r="H2120" i="2"/>
  <c r="I2119" i="2"/>
  <c r="H2119" i="2"/>
  <c r="I2118" i="2"/>
  <c r="H2118" i="2"/>
  <c r="I2117" i="2"/>
  <c r="H2117" i="2"/>
  <c r="I2116" i="2"/>
  <c r="H2116" i="2"/>
  <c r="I2115" i="2"/>
  <c r="H2115" i="2"/>
  <c r="I2114" i="2"/>
  <c r="H2114" i="2"/>
  <c r="I2113" i="2"/>
  <c r="H2113" i="2"/>
  <c r="I2112" i="2"/>
  <c r="H2112" i="2"/>
  <c r="I2111" i="2"/>
  <c r="H2111" i="2"/>
  <c r="I2110" i="2"/>
  <c r="H2110" i="2"/>
  <c r="I2109" i="2"/>
  <c r="H2109" i="2"/>
  <c r="I2108" i="2"/>
  <c r="H2108" i="2"/>
  <c r="I2107" i="2"/>
  <c r="H2107" i="2"/>
  <c r="I2106" i="2"/>
  <c r="H2106" i="2"/>
  <c r="I2105" i="2"/>
  <c r="H2105" i="2"/>
  <c r="I2104" i="2"/>
  <c r="H2104" i="2"/>
  <c r="I2103" i="2"/>
  <c r="H2103" i="2"/>
  <c r="I2102" i="2"/>
  <c r="H2102" i="2"/>
  <c r="I2101" i="2"/>
  <c r="H2101" i="2"/>
  <c r="I2100" i="2"/>
  <c r="H2100" i="2"/>
  <c r="I2099" i="2"/>
  <c r="H2099" i="2"/>
  <c r="I2098" i="2"/>
  <c r="H2098" i="2"/>
  <c r="I2097" i="2"/>
  <c r="H2097" i="2"/>
  <c r="I2096" i="2"/>
  <c r="H2096" i="2"/>
  <c r="I2095" i="2"/>
  <c r="H2095" i="2"/>
  <c r="I2094" i="2"/>
  <c r="H2094" i="2"/>
  <c r="I2093" i="2"/>
  <c r="H2093" i="2"/>
  <c r="I2092" i="2"/>
  <c r="H2092" i="2"/>
  <c r="I2091" i="2"/>
  <c r="H2091" i="2"/>
  <c r="I2090" i="2"/>
  <c r="H2090" i="2"/>
  <c r="I2089" i="2"/>
  <c r="H2089" i="2"/>
  <c r="I2088" i="2"/>
  <c r="H2088" i="2"/>
  <c r="I2087" i="2"/>
  <c r="H2087" i="2"/>
  <c r="I2086" i="2"/>
  <c r="H2086" i="2"/>
  <c r="I2085" i="2"/>
  <c r="H2085" i="2"/>
  <c r="I2084" i="2"/>
  <c r="H2084" i="2"/>
  <c r="I2083" i="2"/>
  <c r="H2083" i="2"/>
  <c r="I2082" i="2"/>
  <c r="H2082" i="2"/>
  <c r="I2081" i="2"/>
  <c r="H2081" i="2"/>
  <c r="I2080" i="2"/>
  <c r="H2080" i="2"/>
  <c r="I2079" i="2"/>
  <c r="H2079" i="2"/>
  <c r="I2078" i="2"/>
  <c r="H2078" i="2"/>
  <c r="I2077" i="2"/>
  <c r="H2077" i="2"/>
  <c r="I2076" i="2"/>
  <c r="H2076" i="2"/>
  <c r="I2075" i="2"/>
  <c r="H2075" i="2"/>
  <c r="I2074" i="2"/>
  <c r="H2074" i="2"/>
  <c r="I2073" i="2"/>
  <c r="H2073" i="2"/>
  <c r="I2072" i="2"/>
  <c r="H2072" i="2"/>
  <c r="I2071" i="2"/>
  <c r="H2071" i="2"/>
  <c r="I2070" i="2"/>
  <c r="H2070" i="2"/>
  <c r="I2069" i="2"/>
  <c r="H2069" i="2"/>
  <c r="I2068" i="2"/>
  <c r="H2068" i="2"/>
  <c r="I2067" i="2"/>
  <c r="H2067" i="2"/>
  <c r="I2066" i="2"/>
  <c r="H2066" i="2"/>
  <c r="I2065" i="2"/>
  <c r="H2065" i="2"/>
  <c r="I2064" i="2"/>
  <c r="H2064" i="2"/>
  <c r="I2063" i="2"/>
  <c r="H2063" i="2"/>
  <c r="I2062" i="2"/>
  <c r="H2062" i="2"/>
  <c r="I2061" i="2"/>
  <c r="H2061" i="2"/>
  <c r="I2060" i="2"/>
  <c r="H2060" i="2"/>
  <c r="I2059" i="2"/>
  <c r="H2059" i="2"/>
  <c r="I2058" i="2"/>
  <c r="H2058" i="2"/>
  <c r="I2057" i="2"/>
  <c r="H2057" i="2"/>
  <c r="I2056" i="2"/>
  <c r="H2056" i="2"/>
  <c r="I2055" i="2"/>
  <c r="H2055" i="2"/>
  <c r="I2054" i="2"/>
  <c r="H2054" i="2"/>
  <c r="I2053" i="2"/>
  <c r="H2053" i="2"/>
  <c r="I2052" i="2"/>
  <c r="H2052" i="2"/>
  <c r="I2051" i="2"/>
  <c r="H2051" i="2"/>
  <c r="I2050" i="2"/>
  <c r="H2050" i="2"/>
  <c r="I2049" i="2"/>
  <c r="H2049" i="2"/>
  <c r="I2048" i="2"/>
  <c r="H2048" i="2"/>
  <c r="I2047" i="2"/>
  <c r="H2047" i="2"/>
  <c r="I2046" i="2"/>
  <c r="H2046" i="2"/>
  <c r="I2045" i="2"/>
  <c r="H2045" i="2"/>
  <c r="I2044" i="2"/>
  <c r="H2044" i="2"/>
  <c r="I2043" i="2"/>
  <c r="H2043" i="2"/>
  <c r="I2042" i="2"/>
  <c r="H2042" i="2"/>
  <c r="I2041" i="2"/>
  <c r="H2041" i="2"/>
  <c r="I2040" i="2"/>
  <c r="H2040" i="2"/>
  <c r="I2039" i="2"/>
  <c r="H2039" i="2"/>
  <c r="I2038" i="2"/>
  <c r="H2038" i="2"/>
  <c r="I2037" i="2"/>
  <c r="H2037" i="2"/>
  <c r="I2036" i="2"/>
  <c r="H2036" i="2"/>
  <c r="I2035" i="2"/>
  <c r="H2035" i="2"/>
  <c r="I2034" i="2"/>
  <c r="H2034" i="2"/>
  <c r="I2033" i="2"/>
  <c r="H2033" i="2"/>
  <c r="I2032" i="2"/>
  <c r="H2032" i="2"/>
  <c r="I2031" i="2"/>
  <c r="H2031" i="2"/>
  <c r="I2030" i="2"/>
  <c r="H2030" i="2"/>
  <c r="I2029" i="2"/>
  <c r="H2029" i="2"/>
  <c r="I2028" i="2"/>
  <c r="H2028" i="2"/>
  <c r="I2027" i="2"/>
  <c r="H2027" i="2"/>
  <c r="I2026" i="2"/>
  <c r="H2026" i="2"/>
  <c r="I2025" i="2"/>
  <c r="H2025" i="2"/>
  <c r="I2024" i="2"/>
  <c r="H2024" i="2"/>
  <c r="I2023" i="2"/>
  <c r="H2023" i="2"/>
  <c r="I2022" i="2"/>
  <c r="H2022" i="2"/>
  <c r="I2021" i="2"/>
  <c r="H2021" i="2"/>
  <c r="I2020" i="2"/>
  <c r="H2020" i="2"/>
  <c r="I2019" i="2"/>
  <c r="H2019" i="2"/>
  <c r="I2018" i="2"/>
  <c r="H2018" i="2"/>
  <c r="I2017" i="2"/>
  <c r="H2017" i="2"/>
  <c r="I2016" i="2"/>
  <c r="H2016" i="2"/>
  <c r="I2015" i="2"/>
  <c r="H2015" i="2"/>
  <c r="I2014" i="2"/>
  <c r="H2014" i="2"/>
  <c r="I2013" i="2"/>
  <c r="H2013" i="2"/>
  <c r="I2012" i="2"/>
  <c r="H2012" i="2"/>
  <c r="I2011" i="2"/>
  <c r="H2011" i="2"/>
  <c r="I2010" i="2"/>
  <c r="H2010" i="2"/>
  <c r="I2009" i="2"/>
  <c r="H2009" i="2"/>
  <c r="I2008" i="2"/>
  <c r="H2008" i="2"/>
  <c r="I2007" i="2"/>
  <c r="H2007" i="2"/>
  <c r="I2006" i="2"/>
  <c r="H2006" i="2"/>
  <c r="I2005" i="2"/>
  <c r="H2005" i="2"/>
  <c r="I2004" i="2"/>
  <c r="H2004" i="2"/>
  <c r="I2003" i="2"/>
  <c r="H2003" i="2"/>
  <c r="I2002" i="2"/>
  <c r="H2002" i="2"/>
  <c r="I2001" i="2"/>
  <c r="H2001" i="2"/>
  <c r="I2000" i="2"/>
  <c r="H2000" i="2"/>
  <c r="I1999" i="2"/>
  <c r="H1999" i="2"/>
  <c r="I1998" i="2"/>
  <c r="H1998" i="2"/>
  <c r="I1997" i="2"/>
  <c r="H1997" i="2"/>
  <c r="I1996" i="2"/>
  <c r="H1996" i="2"/>
  <c r="I1995" i="2"/>
  <c r="H1995" i="2"/>
  <c r="I1994" i="2"/>
  <c r="H1994" i="2"/>
  <c r="I1993" i="2"/>
  <c r="H1993" i="2"/>
  <c r="I1992" i="2"/>
  <c r="H1992" i="2"/>
  <c r="I1991" i="2"/>
  <c r="H1991" i="2"/>
  <c r="I1990" i="2"/>
  <c r="H1990" i="2"/>
  <c r="I1989" i="2"/>
  <c r="H1989" i="2"/>
  <c r="I1988" i="2"/>
  <c r="H1988" i="2"/>
  <c r="I1987" i="2"/>
  <c r="H1987" i="2"/>
  <c r="I1986" i="2"/>
  <c r="H1986" i="2"/>
  <c r="I1985" i="2"/>
  <c r="H1985" i="2"/>
  <c r="I1984" i="2"/>
  <c r="H1984" i="2"/>
  <c r="I1983" i="2"/>
  <c r="H1983" i="2"/>
  <c r="I1982" i="2"/>
  <c r="H1982" i="2"/>
  <c r="I1981" i="2"/>
  <c r="H1981" i="2"/>
  <c r="I1980" i="2"/>
  <c r="H1980" i="2"/>
  <c r="I1979" i="2"/>
  <c r="H1979" i="2"/>
  <c r="I1978" i="2"/>
  <c r="H1978" i="2"/>
  <c r="I1977" i="2"/>
  <c r="H1977" i="2"/>
  <c r="I1976" i="2"/>
  <c r="H1976" i="2"/>
  <c r="I1975" i="2"/>
  <c r="H1975" i="2"/>
  <c r="I1974" i="2"/>
  <c r="H1974" i="2"/>
  <c r="I1973" i="2"/>
  <c r="H1973" i="2"/>
  <c r="I1972" i="2"/>
  <c r="H1972" i="2"/>
  <c r="I1971" i="2"/>
  <c r="H1971" i="2"/>
  <c r="I1970" i="2"/>
  <c r="H1970" i="2"/>
  <c r="I1969" i="2"/>
  <c r="H1969" i="2"/>
  <c r="I1968" i="2"/>
  <c r="H1968" i="2"/>
  <c r="I1967" i="2"/>
  <c r="H1967" i="2"/>
  <c r="I1966" i="2"/>
  <c r="H1966" i="2"/>
  <c r="I1965" i="2"/>
  <c r="H1965" i="2"/>
  <c r="I1964" i="2"/>
  <c r="H1964" i="2"/>
  <c r="I1963" i="2"/>
  <c r="H1963" i="2"/>
  <c r="I1962" i="2"/>
  <c r="H1962" i="2"/>
  <c r="I1961" i="2"/>
  <c r="H1961" i="2"/>
  <c r="I1960" i="2"/>
  <c r="H1960" i="2"/>
  <c r="I1959" i="2"/>
  <c r="H1959" i="2"/>
  <c r="I1958" i="2"/>
  <c r="H1958" i="2"/>
  <c r="I1957" i="2"/>
  <c r="H1957" i="2"/>
  <c r="I1956" i="2"/>
  <c r="H1956" i="2"/>
  <c r="I1955" i="2"/>
  <c r="H1955" i="2"/>
  <c r="I1954" i="2"/>
  <c r="H1954" i="2"/>
  <c r="I1953" i="2"/>
  <c r="H1953" i="2"/>
  <c r="I1952" i="2"/>
  <c r="H1952" i="2"/>
  <c r="I1951" i="2"/>
  <c r="H1951" i="2"/>
  <c r="I1950" i="2"/>
  <c r="H1950" i="2"/>
  <c r="I1949" i="2"/>
  <c r="H1949" i="2"/>
  <c r="I1948" i="2"/>
  <c r="H1948" i="2"/>
  <c r="I1947" i="2"/>
  <c r="H1947" i="2"/>
  <c r="I1946" i="2"/>
  <c r="H1946" i="2"/>
  <c r="I1945" i="2"/>
  <c r="H1945" i="2"/>
  <c r="I1944" i="2"/>
  <c r="H1944" i="2"/>
  <c r="I1943" i="2"/>
  <c r="H1943" i="2"/>
  <c r="I1942" i="2"/>
  <c r="H1942" i="2"/>
  <c r="I1941" i="2"/>
  <c r="H1941" i="2"/>
  <c r="I1940" i="2"/>
  <c r="H1940" i="2"/>
  <c r="I1939" i="2"/>
  <c r="H1939" i="2"/>
  <c r="I1938" i="2"/>
  <c r="H1938" i="2"/>
  <c r="I1937" i="2"/>
  <c r="H1937" i="2"/>
  <c r="I1936" i="2"/>
  <c r="H1936" i="2"/>
  <c r="I1935" i="2"/>
  <c r="H1935" i="2"/>
  <c r="I1934" i="2"/>
  <c r="H1934" i="2"/>
  <c r="I1933" i="2"/>
  <c r="H1933" i="2"/>
  <c r="I1932" i="2"/>
  <c r="H1932" i="2"/>
  <c r="I1931" i="2"/>
  <c r="H1931" i="2"/>
  <c r="I1930" i="2"/>
  <c r="H1930" i="2"/>
  <c r="I1929" i="2"/>
  <c r="H1929" i="2"/>
  <c r="I1928" i="2"/>
  <c r="H1928" i="2"/>
  <c r="I1927" i="2"/>
  <c r="H1927" i="2"/>
  <c r="I1926" i="2"/>
  <c r="H1926" i="2"/>
  <c r="I1925" i="2"/>
  <c r="H1925" i="2"/>
  <c r="I1924" i="2"/>
  <c r="H1924" i="2"/>
  <c r="I1923" i="2"/>
  <c r="H1923" i="2"/>
  <c r="I1922" i="2"/>
  <c r="H1922" i="2"/>
  <c r="I1921" i="2"/>
  <c r="H1921" i="2"/>
  <c r="I1920" i="2"/>
  <c r="H1920" i="2"/>
  <c r="I1919" i="2"/>
  <c r="H1919" i="2"/>
  <c r="I1918" i="2"/>
  <c r="H1918" i="2"/>
  <c r="I1917" i="2"/>
  <c r="H1917" i="2"/>
  <c r="I1916" i="2"/>
  <c r="H1916" i="2"/>
  <c r="I1915" i="2"/>
  <c r="H1915" i="2"/>
  <c r="I1914" i="2"/>
  <c r="H1914" i="2"/>
  <c r="I1913" i="2"/>
  <c r="H1913" i="2"/>
  <c r="I1912" i="2"/>
  <c r="H1912" i="2"/>
  <c r="I1911" i="2"/>
  <c r="H1911" i="2"/>
  <c r="I1910" i="2"/>
  <c r="H1910" i="2"/>
  <c r="I1909" i="2"/>
  <c r="H1909" i="2"/>
  <c r="I1908" i="2"/>
  <c r="H1908" i="2"/>
  <c r="I1907" i="2"/>
  <c r="H1907" i="2"/>
  <c r="I1906" i="2"/>
  <c r="H1906" i="2"/>
  <c r="I1905" i="2"/>
  <c r="H1905" i="2"/>
  <c r="I1904" i="2"/>
  <c r="H1904" i="2"/>
  <c r="I1903" i="2"/>
  <c r="H1903" i="2"/>
  <c r="I1902" i="2"/>
  <c r="H1902" i="2"/>
  <c r="I1901" i="2"/>
  <c r="H1901" i="2"/>
  <c r="I1900" i="2"/>
  <c r="H1900" i="2"/>
  <c r="I1899" i="2"/>
  <c r="H1899" i="2"/>
  <c r="I1898" i="2"/>
  <c r="H1898" i="2"/>
  <c r="I1897" i="2"/>
  <c r="H1897" i="2"/>
  <c r="I1896" i="2"/>
  <c r="H1896" i="2"/>
  <c r="I1895" i="2"/>
  <c r="H1895" i="2"/>
  <c r="I1894" i="2"/>
  <c r="H1894" i="2"/>
  <c r="I1893" i="2"/>
  <c r="H1893" i="2"/>
  <c r="I1892" i="2"/>
  <c r="H1892" i="2"/>
  <c r="I1891" i="2"/>
  <c r="H1891" i="2"/>
  <c r="I1890" i="2"/>
  <c r="H1890" i="2"/>
  <c r="I1889" i="2"/>
  <c r="H1889" i="2"/>
  <c r="I1888" i="2"/>
  <c r="H1888" i="2"/>
  <c r="I1887" i="2"/>
  <c r="H1887" i="2"/>
  <c r="I1886" i="2"/>
  <c r="H1886" i="2"/>
  <c r="I1885" i="2"/>
  <c r="H1885" i="2"/>
  <c r="I1884" i="2"/>
  <c r="H1884" i="2"/>
  <c r="I1883" i="2"/>
  <c r="H1883" i="2"/>
  <c r="I1882" i="2"/>
  <c r="H1882" i="2"/>
  <c r="I1881" i="2"/>
  <c r="H1881" i="2"/>
  <c r="I1880" i="2"/>
  <c r="H1880" i="2"/>
  <c r="I1879" i="2"/>
  <c r="H1879" i="2"/>
  <c r="I1878" i="2"/>
  <c r="H1878" i="2"/>
  <c r="I1877" i="2"/>
  <c r="H1877" i="2"/>
  <c r="I1876" i="2"/>
  <c r="H1876" i="2"/>
  <c r="I1875" i="2"/>
  <c r="H1875" i="2"/>
  <c r="I1874" i="2"/>
  <c r="H1874" i="2"/>
  <c r="I1873" i="2"/>
  <c r="H1873" i="2"/>
  <c r="I1872" i="2"/>
  <c r="H1872" i="2"/>
  <c r="I1871" i="2"/>
  <c r="H1871" i="2"/>
  <c r="I1870" i="2"/>
  <c r="H1870" i="2"/>
  <c r="I1869" i="2"/>
  <c r="H1869" i="2"/>
  <c r="I1868" i="2"/>
  <c r="H1868" i="2"/>
  <c r="I1867" i="2"/>
  <c r="H1867" i="2"/>
  <c r="I1866" i="2"/>
  <c r="H1866" i="2"/>
  <c r="I1865" i="2"/>
  <c r="H1865" i="2"/>
  <c r="I1864" i="2"/>
  <c r="H1864" i="2"/>
  <c r="I1863" i="2"/>
  <c r="H1863" i="2"/>
  <c r="I1862" i="2"/>
  <c r="H1862" i="2"/>
  <c r="I1861" i="2"/>
  <c r="H1861" i="2"/>
  <c r="I1860" i="2"/>
  <c r="H1860" i="2"/>
  <c r="I1859" i="2"/>
  <c r="H1859" i="2"/>
  <c r="I1858" i="2"/>
  <c r="H1858" i="2"/>
  <c r="I1857" i="2"/>
  <c r="H1857" i="2"/>
  <c r="I1856" i="2"/>
  <c r="H1856" i="2"/>
  <c r="I1855" i="2"/>
  <c r="H1855" i="2"/>
  <c r="I1854" i="2"/>
  <c r="H1854" i="2"/>
  <c r="I1853" i="2"/>
  <c r="H1853" i="2"/>
  <c r="I1852" i="2"/>
  <c r="H1852" i="2"/>
  <c r="I1851" i="2"/>
  <c r="H1851" i="2"/>
  <c r="I1850" i="2"/>
  <c r="H1850" i="2"/>
  <c r="I1849" i="2"/>
  <c r="H1849" i="2"/>
  <c r="I1848" i="2"/>
  <c r="H1848" i="2"/>
  <c r="I1847" i="2"/>
  <c r="H1847" i="2"/>
  <c r="I1846" i="2"/>
  <c r="H1846" i="2"/>
  <c r="I1845" i="2"/>
  <c r="H1845" i="2"/>
  <c r="I1844" i="2"/>
  <c r="H1844" i="2"/>
  <c r="I1843" i="2"/>
  <c r="H1843" i="2"/>
  <c r="I1842" i="2"/>
  <c r="H1842" i="2"/>
  <c r="I1841" i="2"/>
  <c r="H1841" i="2"/>
  <c r="I1840" i="2"/>
  <c r="H1840" i="2"/>
  <c r="I1839" i="2"/>
  <c r="H1839" i="2"/>
  <c r="I1838" i="2"/>
  <c r="H1838" i="2"/>
  <c r="I1837" i="2"/>
  <c r="H1837" i="2"/>
  <c r="I1836" i="2"/>
  <c r="H1836" i="2"/>
  <c r="I1835" i="2"/>
  <c r="H1835" i="2"/>
  <c r="I1834" i="2"/>
  <c r="H1834" i="2"/>
  <c r="I1833" i="2"/>
  <c r="H1833" i="2"/>
  <c r="I1832" i="2"/>
  <c r="H1832" i="2"/>
  <c r="I1831" i="2"/>
  <c r="H1831" i="2"/>
  <c r="I1830" i="2"/>
  <c r="H1830" i="2"/>
  <c r="I1829" i="2"/>
  <c r="H1829" i="2"/>
  <c r="I1828" i="2"/>
  <c r="H1828" i="2"/>
  <c r="I1827" i="2"/>
  <c r="H1827" i="2"/>
  <c r="I1826" i="2"/>
  <c r="H1826" i="2"/>
  <c r="I1825" i="2"/>
  <c r="H1825" i="2"/>
  <c r="I1824" i="2"/>
  <c r="H1824" i="2"/>
  <c r="I1823" i="2"/>
  <c r="H1823" i="2"/>
  <c r="I1822" i="2"/>
  <c r="H1822" i="2"/>
  <c r="I1821" i="2"/>
  <c r="H1821" i="2"/>
  <c r="I1820" i="2"/>
  <c r="H1820" i="2"/>
  <c r="I1819" i="2"/>
  <c r="H1819" i="2"/>
  <c r="I1818" i="2"/>
  <c r="H1818" i="2"/>
  <c r="I1817" i="2"/>
  <c r="H1817" i="2"/>
  <c r="I1816" i="2"/>
  <c r="H1816" i="2"/>
  <c r="I1815" i="2"/>
  <c r="H1815" i="2"/>
  <c r="I1814" i="2"/>
  <c r="H1814" i="2"/>
  <c r="I1813" i="2"/>
  <c r="H1813" i="2"/>
  <c r="I1812" i="2"/>
  <c r="H1812" i="2"/>
  <c r="I1811" i="2"/>
  <c r="H1811" i="2"/>
  <c r="I1810" i="2"/>
  <c r="H1810" i="2"/>
  <c r="I1809" i="2"/>
  <c r="H1809" i="2"/>
  <c r="I1808" i="2"/>
  <c r="H1808" i="2"/>
  <c r="I1807" i="2"/>
  <c r="H1807" i="2"/>
  <c r="I1806" i="2"/>
  <c r="H1806" i="2"/>
  <c r="I1805" i="2"/>
  <c r="H1805" i="2"/>
  <c r="I1804" i="2"/>
  <c r="H1804" i="2"/>
  <c r="I1803" i="2"/>
  <c r="H1803" i="2"/>
  <c r="I1802" i="2"/>
  <c r="H1802" i="2"/>
  <c r="I1801" i="2"/>
  <c r="H1801" i="2"/>
  <c r="I1800" i="2"/>
  <c r="H1800" i="2"/>
  <c r="I1799" i="2"/>
  <c r="H1799" i="2"/>
  <c r="I1798" i="2"/>
  <c r="H1798" i="2"/>
  <c r="I1797" i="2"/>
  <c r="H1797" i="2"/>
  <c r="I1796" i="2"/>
  <c r="H1796" i="2"/>
  <c r="I1795" i="2"/>
  <c r="H1795" i="2"/>
  <c r="I1794" i="2"/>
  <c r="H1794" i="2"/>
  <c r="I1793" i="2"/>
  <c r="H1793" i="2"/>
  <c r="I1792" i="2"/>
  <c r="H1792" i="2"/>
  <c r="I1791" i="2"/>
  <c r="H1791" i="2"/>
  <c r="I1790" i="2"/>
  <c r="H1790" i="2"/>
  <c r="I1789" i="2"/>
  <c r="H1789" i="2"/>
  <c r="I1788" i="2"/>
  <c r="H1788" i="2"/>
  <c r="I1787" i="2"/>
  <c r="H1787" i="2"/>
  <c r="I1786" i="2"/>
  <c r="H1786" i="2"/>
  <c r="I1785" i="2"/>
  <c r="H1785" i="2"/>
  <c r="I1784" i="2"/>
  <c r="H1784" i="2"/>
  <c r="I1783" i="2"/>
  <c r="H1783" i="2"/>
  <c r="I1782" i="2"/>
  <c r="H1782" i="2"/>
  <c r="I1781" i="2"/>
  <c r="H1781" i="2"/>
  <c r="I1780" i="2"/>
  <c r="H1780" i="2"/>
  <c r="I1779" i="2"/>
  <c r="H1779" i="2"/>
  <c r="I1778" i="2"/>
  <c r="H1778" i="2"/>
  <c r="I1777" i="2"/>
  <c r="H1777" i="2"/>
  <c r="I1776" i="2"/>
  <c r="H1776" i="2"/>
  <c r="I1775" i="2"/>
  <c r="H1775" i="2"/>
  <c r="I1774" i="2"/>
  <c r="H1774" i="2"/>
  <c r="I1773" i="2"/>
  <c r="H1773" i="2"/>
  <c r="I1772" i="2"/>
  <c r="H1772" i="2"/>
  <c r="I1771" i="2"/>
  <c r="H1771" i="2"/>
  <c r="I1770" i="2"/>
  <c r="H1770" i="2"/>
  <c r="I1769" i="2"/>
  <c r="H1769" i="2"/>
  <c r="I1768" i="2"/>
  <c r="H1768" i="2"/>
  <c r="I1767" i="2"/>
  <c r="H1767" i="2"/>
  <c r="I1766" i="2"/>
  <c r="H1766" i="2"/>
  <c r="I1765" i="2"/>
  <c r="H1765" i="2"/>
  <c r="I1764" i="2"/>
  <c r="H1764" i="2"/>
  <c r="I1763" i="2"/>
  <c r="H1763" i="2"/>
  <c r="I1762" i="2"/>
  <c r="H1762" i="2"/>
  <c r="I1761" i="2"/>
  <c r="H1761" i="2"/>
  <c r="I1760" i="2"/>
  <c r="H1760" i="2"/>
  <c r="I1759" i="2"/>
  <c r="H1759" i="2"/>
  <c r="I1758" i="2"/>
  <c r="H1758" i="2"/>
  <c r="I1757" i="2"/>
  <c r="H1757" i="2"/>
  <c r="I1756" i="2"/>
  <c r="H1756" i="2"/>
  <c r="I1755" i="2"/>
  <c r="H1755" i="2"/>
  <c r="I1754" i="2"/>
  <c r="H1754" i="2"/>
  <c r="I1753" i="2"/>
  <c r="H1753" i="2"/>
  <c r="I1752" i="2"/>
  <c r="H1752" i="2"/>
  <c r="I1751" i="2"/>
  <c r="H1751" i="2"/>
  <c r="I1750" i="2"/>
  <c r="H1750" i="2"/>
  <c r="I1749" i="2"/>
  <c r="H1749" i="2"/>
  <c r="I1748" i="2"/>
  <c r="H1748" i="2"/>
  <c r="I1747" i="2"/>
  <c r="H1747" i="2"/>
  <c r="I1746" i="2"/>
  <c r="H1746" i="2"/>
  <c r="I1745" i="2"/>
  <c r="H1745" i="2"/>
  <c r="I1744" i="2"/>
  <c r="H1744" i="2"/>
  <c r="I1743" i="2"/>
  <c r="H1743" i="2"/>
  <c r="I1742" i="2"/>
  <c r="H1742" i="2"/>
  <c r="I1741" i="2"/>
  <c r="H1741" i="2"/>
  <c r="I1740" i="2"/>
  <c r="H1740" i="2"/>
  <c r="I1739" i="2"/>
  <c r="H1739" i="2"/>
  <c r="I1738" i="2"/>
  <c r="H1738" i="2"/>
  <c r="I1737" i="2"/>
  <c r="H1737" i="2"/>
  <c r="I1736" i="2"/>
  <c r="H1736" i="2"/>
  <c r="I1735" i="2"/>
  <c r="H1735" i="2"/>
  <c r="I1734" i="2"/>
  <c r="H1734" i="2"/>
  <c r="I1733" i="2"/>
  <c r="H1733" i="2"/>
  <c r="I1732" i="2"/>
  <c r="H1732" i="2"/>
  <c r="I1731" i="2"/>
  <c r="H1731" i="2"/>
  <c r="I1730" i="2"/>
  <c r="H1730" i="2"/>
  <c r="I1729" i="2"/>
  <c r="H1729" i="2"/>
  <c r="I1728" i="2"/>
  <c r="H1728" i="2"/>
  <c r="I1727" i="2"/>
  <c r="H1727" i="2"/>
  <c r="I1726" i="2"/>
  <c r="H1726" i="2"/>
  <c r="I1725" i="2"/>
  <c r="H1725" i="2"/>
  <c r="I1724" i="2"/>
  <c r="H1724" i="2"/>
  <c r="I1723" i="2"/>
  <c r="H1723" i="2"/>
  <c r="I1722" i="2"/>
  <c r="H1722" i="2"/>
  <c r="I1721" i="2"/>
  <c r="H1721" i="2"/>
  <c r="I1720" i="2"/>
  <c r="H1720" i="2"/>
  <c r="I1719" i="2"/>
  <c r="H1719" i="2"/>
  <c r="I1718" i="2"/>
  <c r="H1718" i="2"/>
  <c r="I1717" i="2"/>
  <c r="H1717" i="2"/>
  <c r="I1716" i="2"/>
  <c r="H1716" i="2"/>
  <c r="I1715" i="2"/>
  <c r="H1715" i="2"/>
  <c r="I1714" i="2"/>
  <c r="H1714" i="2"/>
  <c r="I1713" i="2"/>
  <c r="H1713" i="2"/>
  <c r="I1712" i="2"/>
  <c r="H1712" i="2"/>
  <c r="I1711" i="2"/>
  <c r="H1711" i="2"/>
  <c r="I1710" i="2"/>
  <c r="H1710" i="2"/>
  <c r="I1709" i="2"/>
  <c r="H1709" i="2"/>
  <c r="I1708" i="2"/>
  <c r="H1708" i="2"/>
  <c r="I1707" i="2"/>
  <c r="H1707" i="2"/>
  <c r="I1706" i="2"/>
  <c r="H1706" i="2"/>
  <c r="I1705" i="2"/>
  <c r="H1705" i="2"/>
  <c r="I1704" i="2"/>
  <c r="H1704" i="2"/>
  <c r="I1703" i="2"/>
  <c r="H1703" i="2"/>
  <c r="I1702" i="2"/>
  <c r="H1702" i="2"/>
  <c r="I1701" i="2"/>
  <c r="H1701" i="2"/>
  <c r="I1700" i="2"/>
  <c r="H1700" i="2"/>
  <c r="I1699" i="2"/>
  <c r="H1699" i="2"/>
  <c r="I1698" i="2"/>
  <c r="H1698" i="2"/>
  <c r="I1697" i="2"/>
  <c r="H1697" i="2"/>
  <c r="I1696" i="2"/>
  <c r="H1696" i="2"/>
  <c r="I1695" i="2"/>
  <c r="H1695" i="2"/>
  <c r="I1694" i="2"/>
  <c r="H1694" i="2"/>
  <c r="I1693" i="2"/>
  <c r="H1693" i="2"/>
  <c r="I1692" i="2"/>
  <c r="H1692" i="2"/>
  <c r="I1691" i="2"/>
  <c r="H1691" i="2"/>
  <c r="I1690" i="2"/>
  <c r="H1690" i="2"/>
  <c r="I1689" i="2"/>
  <c r="H1689" i="2"/>
  <c r="I1688" i="2"/>
  <c r="H1688" i="2"/>
  <c r="I1687" i="2"/>
  <c r="H1687" i="2"/>
  <c r="I1686" i="2"/>
  <c r="H1686" i="2"/>
  <c r="I1685" i="2"/>
  <c r="H1685" i="2"/>
  <c r="I1684" i="2"/>
  <c r="H1684" i="2"/>
  <c r="I1683" i="2"/>
  <c r="H1683" i="2"/>
  <c r="I1682" i="2"/>
  <c r="H1682" i="2"/>
  <c r="I1681" i="2"/>
  <c r="H1681" i="2"/>
  <c r="I1680" i="2"/>
  <c r="H1680" i="2"/>
  <c r="I1679" i="2"/>
  <c r="H1679" i="2"/>
  <c r="I1678" i="2"/>
  <c r="H1678" i="2"/>
  <c r="I1677" i="2"/>
  <c r="H1677" i="2"/>
  <c r="I1676" i="2"/>
  <c r="H1676" i="2"/>
  <c r="I1675" i="2"/>
  <c r="H1675" i="2"/>
  <c r="I1674" i="2"/>
  <c r="H1674" i="2"/>
  <c r="I1673" i="2"/>
  <c r="H1673" i="2"/>
  <c r="I1672" i="2"/>
  <c r="H1672" i="2"/>
  <c r="I1671" i="2"/>
  <c r="H1671" i="2"/>
  <c r="I1670" i="2"/>
  <c r="H1670" i="2"/>
  <c r="I1669" i="2"/>
  <c r="H1669" i="2"/>
  <c r="I1668" i="2"/>
  <c r="H1668" i="2"/>
  <c r="I1667" i="2"/>
  <c r="H1667" i="2"/>
  <c r="I1666" i="2"/>
  <c r="H1666" i="2"/>
  <c r="I1665" i="2"/>
  <c r="H1665" i="2"/>
  <c r="I1664" i="2"/>
  <c r="H1664" i="2"/>
  <c r="I1663" i="2"/>
  <c r="H1663" i="2"/>
  <c r="I1662" i="2"/>
  <c r="H1662" i="2"/>
  <c r="I1661" i="2"/>
  <c r="H1661" i="2"/>
  <c r="I1660" i="2"/>
  <c r="H1660" i="2"/>
  <c r="I1659" i="2"/>
  <c r="H1659" i="2"/>
  <c r="I1658" i="2"/>
  <c r="H1658" i="2"/>
  <c r="I1657" i="2"/>
  <c r="H1657" i="2"/>
  <c r="I1656" i="2"/>
  <c r="H1656" i="2"/>
  <c r="I1655" i="2"/>
  <c r="H1655" i="2"/>
  <c r="I1654" i="2"/>
  <c r="H1654" i="2"/>
  <c r="I1653" i="2"/>
  <c r="H1653" i="2"/>
  <c r="I1652" i="2"/>
  <c r="H1652" i="2"/>
  <c r="I1651" i="2"/>
  <c r="H1651" i="2"/>
  <c r="I1650" i="2"/>
  <c r="H1650" i="2"/>
  <c r="I1649" i="2"/>
  <c r="H1649" i="2"/>
  <c r="I1648" i="2"/>
  <c r="H1648" i="2"/>
  <c r="I1647" i="2"/>
  <c r="H1647" i="2"/>
  <c r="I1646" i="2"/>
  <c r="H1646" i="2"/>
  <c r="I1645" i="2"/>
  <c r="H1645" i="2"/>
  <c r="I1644" i="2"/>
  <c r="H1644" i="2"/>
  <c r="I1643" i="2"/>
  <c r="H1643" i="2"/>
  <c r="I1642" i="2"/>
  <c r="H1642" i="2"/>
  <c r="I1641" i="2"/>
  <c r="H1641" i="2"/>
  <c r="I1640" i="2"/>
  <c r="H1640" i="2"/>
  <c r="I1639" i="2"/>
  <c r="H1639" i="2"/>
  <c r="I1638" i="2"/>
  <c r="H1638" i="2"/>
  <c r="I1637" i="2"/>
  <c r="H1637" i="2"/>
  <c r="I1636" i="2"/>
  <c r="H1636" i="2"/>
  <c r="I1635" i="2"/>
  <c r="H1635" i="2"/>
  <c r="I1634" i="2"/>
  <c r="H1634" i="2"/>
  <c r="I1633" i="2"/>
  <c r="H1633" i="2"/>
  <c r="I1632" i="2"/>
  <c r="H1632" i="2"/>
  <c r="I1631" i="2"/>
  <c r="H1631" i="2"/>
  <c r="I1630" i="2"/>
  <c r="H1630" i="2"/>
  <c r="I1629" i="2"/>
  <c r="H1629" i="2"/>
  <c r="I1628" i="2"/>
  <c r="H1628" i="2"/>
  <c r="I1627" i="2"/>
  <c r="H1627" i="2"/>
  <c r="I1626" i="2"/>
  <c r="H1626" i="2"/>
  <c r="I1625" i="2"/>
  <c r="H1625" i="2"/>
  <c r="I1624" i="2"/>
  <c r="H1624" i="2"/>
  <c r="I1623" i="2"/>
  <c r="H1623" i="2"/>
  <c r="I1622" i="2"/>
  <c r="H1622" i="2"/>
  <c r="I1621" i="2"/>
  <c r="H1621" i="2"/>
  <c r="I1620" i="2"/>
  <c r="H1620" i="2"/>
  <c r="I1619" i="2"/>
  <c r="H1619" i="2"/>
  <c r="I1618" i="2"/>
  <c r="H1618" i="2"/>
  <c r="I1617" i="2"/>
  <c r="H1617" i="2"/>
  <c r="I1616" i="2"/>
  <c r="H1616" i="2"/>
  <c r="I1615" i="2"/>
  <c r="H1615" i="2"/>
  <c r="I1614" i="2"/>
  <c r="H1614" i="2"/>
  <c r="I1613" i="2"/>
  <c r="H1613" i="2"/>
  <c r="I1612" i="2"/>
  <c r="H1612" i="2"/>
  <c r="I1611" i="2"/>
  <c r="H1611" i="2"/>
  <c r="I1610" i="2"/>
  <c r="H1610" i="2"/>
  <c r="I1609" i="2"/>
  <c r="H1609" i="2"/>
  <c r="I1608" i="2"/>
  <c r="H1608" i="2"/>
  <c r="I1607" i="2"/>
  <c r="H1607" i="2"/>
  <c r="I1606" i="2"/>
  <c r="H1606" i="2"/>
  <c r="I1605" i="2"/>
  <c r="H1605" i="2"/>
  <c r="I1604" i="2"/>
  <c r="H1604" i="2"/>
  <c r="I1603" i="2"/>
  <c r="H1603" i="2"/>
  <c r="I1602" i="2"/>
  <c r="H1602" i="2"/>
  <c r="I1601" i="2"/>
  <c r="H1601" i="2"/>
  <c r="I1600" i="2"/>
  <c r="H1600" i="2"/>
  <c r="I1599" i="2"/>
  <c r="H1599" i="2"/>
  <c r="I1598" i="2"/>
  <c r="H1598" i="2"/>
  <c r="I1597" i="2"/>
  <c r="H1597" i="2"/>
  <c r="I1596" i="2"/>
  <c r="H1596" i="2"/>
  <c r="I1595" i="2"/>
  <c r="H1595" i="2"/>
  <c r="I1594" i="2"/>
  <c r="H1594" i="2"/>
  <c r="I1593" i="2"/>
  <c r="H1593" i="2"/>
  <c r="I1592" i="2"/>
  <c r="H1592" i="2"/>
  <c r="I1591" i="2"/>
  <c r="H1591" i="2"/>
  <c r="I1590" i="2"/>
  <c r="H1590" i="2"/>
  <c r="I1589" i="2"/>
  <c r="H1589" i="2"/>
  <c r="I1588" i="2"/>
  <c r="H1588" i="2"/>
  <c r="I1587" i="2"/>
  <c r="H1587" i="2"/>
  <c r="I1586" i="2"/>
  <c r="H1586" i="2"/>
  <c r="I1585" i="2"/>
  <c r="H1585" i="2"/>
  <c r="I1584" i="2"/>
  <c r="H1584" i="2"/>
  <c r="I1583" i="2"/>
  <c r="H1583" i="2"/>
  <c r="I1582" i="2"/>
  <c r="H1582" i="2"/>
  <c r="I1581" i="2"/>
  <c r="H1581" i="2"/>
  <c r="I1580" i="2"/>
  <c r="H1580" i="2"/>
  <c r="I1579" i="2"/>
  <c r="H1579" i="2"/>
  <c r="I1578" i="2"/>
  <c r="H1578" i="2"/>
  <c r="I1577" i="2"/>
  <c r="H1577" i="2"/>
  <c r="I1576" i="2"/>
  <c r="H1576" i="2"/>
  <c r="I1575" i="2"/>
  <c r="H1575" i="2"/>
  <c r="I1574" i="2"/>
  <c r="H1574" i="2"/>
  <c r="I1573" i="2"/>
  <c r="H1573" i="2"/>
  <c r="I1572" i="2"/>
  <c r="H1572" i="2"/>
  <c r="I1571" i="2"/>
  <c r="H1571" i="2"/>
  <c r="I1570" i="2"/>
  <c r="H1570" i="2"/>
  <c r="I1569" i="2"/>
  <c r="H1569" i="2"/>
  <c r="I1568" i="2"/>
  <c r="H1568" i="2"/>
  <c r="I1567" i="2"/>
  <c r="H1567" i="2"/>
  <c r="I1566" i="2"/>
  <c r="H1566" i="2"/>
  <c r="I1565" i="2"/>
  <c r="H1565" i="2"/>
  <c r="I1564" i="2"/>
  <c r="H1564" i="2"/>
  <c r="I1563" i="2"/>
  <c r="H1563" i="2"/>
  <c r="I1562" i="2"/>
  <c r="H1562" i="2"/>
  <c r="I1561" i="2"/>
  <c r="H1561" i="2"/>
  <c r="I1560" i="2"/>
  <c r="H1560" i="2"/>
  <c r="I1559" i="2"/>
  <c r="H1559" i="2"/>
  <c r="I1558" i="2"/>
  <c r="H1558" i="2"/>
  <c r="I1557" i="2"/>
  <c r="H1557" i="2"/>
  <c r="I1556" i="2"/>
  <c r="H1556" i="2"/>
  <c r="I1555" i="2"/>
  <c r="H1555" i="2"/>
  <c r="I1554" i="2"/>
  <c r="H1554" i="2"/>
  <c r="I1553" i="2"/>
  <c r="H1553" i="2"/>
  <c r="I1552" i="2"/>
  <c r="H1552" i="2"/>
  <c r="I1551" i="2"/>
  <c r="H1551" i="2"/>
  <c r="I1550" i="2"/>
  <c r="H1550" i="2"/>
  <c r="I1549" i="2"/>
  <c r="H1549" i="2"/>
  <c r="I1548" i="2"/>
  <c r="H1548" i="2"/>
  <c r="I1547" i="2"/>
  <c r="H1547" i="2"/>
  <c r="I1546" i="2"/>
  <c r="H1546" i="2"/>
  <c r="I1545" i="2"/>
  <c r="H1545" i="2"/>
  <c r="I1544" i="2"/>
  <c r="H1544" i="2"/>
  <c r="I1543" i="2"/>
  <c r="H1543" i="2"/>
  <c r="I1542" i="2"/>
  <c r="H1542" i="2"/>
  <c r="I1541" i="2"/>
  <c r="H1541" i="2"/>
  <c r="I1540" i="2"/>
  <c r="H1540" i="2"/>
  <c r="I1539" i="2"/>
  <c r="H1539" i="2"/>
  <c r="I1538" i="2"/>
  <c r="H1538" i="2"/>
  <c r="I1537" i="2"/>
  <c r="H1537" i="2"/>
  <c r="I1536" i="2"/>
  <c r="H1536" i="2"/>
  <c r="I1535" i="2"/>
  <c r="H1535" i="2"/>
  <c r="I1534" i="2"/>
  <c r="H1534" i="2"/>
  <c r="I1533" i="2"/>
  <c r="H1533" i="2"/>
  <c r="I1532" i="2"/>
  <c r="H1532" i="2"/>
  <c r="I1531" i="2"/>
  <c r="H1531" i="2"/>
  <c r="I1530" i="2"/>
  <c r="H1530" i="2"/>
  <c r="I1529" i="2"/>
  <c r="H1529" i="2"/>
  <c r="I1528" i="2"/>
  <c r="H1528" i="2"/>
  <c r="I1527" i="2"/>
  <c r="H1527" i="2"/>
  <c r="I1526" i="2"/>
  <c r="H1526" i="2"/>
  <c r="I1525" i="2"/>
  <c r="H1525" i="2"/>
  <c r="I1524" i="2"/>
  <c r="H1524" i="2"/>
  <c r="I1523" i="2"/>
  <c r="H1523" i="2"/>
  <c r="I1522" i="2"/>
  <c r="H1522" i="2"/>
  <c r="I1521" i="2"/>
  <c r="H1521" i="2"/>
  <c r="I1520" i="2"/>
  <c r="H1520" i="2"/>
  <c r="I1519" i="2"/>
  <c r="H1519" i="2"/>
  <c r="I1518" i="2"/>
  <c r="H1518" i="2"/>
  <c r="I1517" i="2"/>
  <c r="H1517" i="2"/>
  <c r="I1516" i="2"/>
  <c r="H1516" i="2"/>
  <c r="I1515" i="2"/>
  <c r="H1515" i="2"/>
  <c r="I1514" i="2"/>
  <c r="H1514" i="2"/>
  <c r="I1513" i="2"/>
  <c r="H1513" i="2"/>
  <c r="I1512" i="2"/>
  <c r="H1512" i="2"/>
  <c r="I1511" i="2"/>
  <c r="H1511" i="2"/>
  <c r="I1510" i="2"/>
  <c r="H1510" i="2"/>
  <c r="I1509" i="2"/>
  <c r="H1509" i="2"/>
  <c r="I1508" i="2"/>
  <c r="H1508" i="2"/>
  <c r="I1507" i="2"/>
  <c r="H1507" i="2"/>
  <c r="I1506" i="2"/>
  <c r="H1506" i="2"/>
  <c r="I1505" i="2"/>
  <c r="H1505" i="2"/>
  <c r="I1504" i="2"/>
  <c r="H1504" i="2"/>
  <c r="I1503" i="2"/>
  <c r="H1503" i="2"/>
  <c r="I1502" i="2"/>
  <c r="H1502" i="2"/>
  <c r="I1501" i="2"/>
  <c r="H1501" i="2"/>
  <c r="I1500" i="2"/>
  <c r="H1500" i="2"/>
  <c r="I1499" i="2"/>
  <c r="H1499" i="2"/>
  <c r="I1498" i="2"/>
  <c r="H1498" i="2"/>
  <c r="I1497" i="2"/>
  <c r="H1497" i="2"/>
  <c r="I1496" i="2"/>
  <c r="H1496" i="2"/>
  <c r="I1495" i="2"/>
  <c r="H1495" i="2"/>
  <c r="I1494" i="2"/>
  <c r="H1494" i="2"/>
  <c r="I1493" i="2"/>
  <c r="H1493" i="2"/>
  <c r="I1492" i="2"/>
  <c r="H1492" i="2"/>
  <c r="I1491" i="2"/>
  <c r="H1491" i="2"/>
  <c r="I1490" i="2"/>
  <c r="H1490" i="2"/>
  <c r="I1489" i="2"/>
  <c r="H1489" i="2"/>
  <c r="I1488" i="2"/>
  <c r="H1488" i="2"/>
  <c r="I1487" i="2"/>
  <c r="H1487" i="2"/>
  <c r="I1486" i="2"/>
  <c r="H1486" i="2"/>
  <c r="I1485" i="2"/>
  <c r="H1485" i="2"/>
  <c r="I1484" i="2"/>
  <c r="H1484" i="2"/>
  <c r="I1483" i="2"/>
  <c r="H1483" i="2"/>
  <c r="I1482" i="2"/>
  <c r="H1482" i="2"/>
  <c r="I1481" i="2"/>
  <c r="H1481" i="2"/>
  <c r="I1480" i="2"/>
  <c r="H1480" i="2"/>
  <c r="I1479" i="2"/>
  <c r="H1479" i="2"/>
  <c r="I1478" i="2"/>
  <c r="H1478" i="2"/>
  <c r="I1477" i="2"/>
  <c r="H1477" i="2"/>
  <c r="I1476" i="2"/>
  <c r="H1476" i="2"/>
  <c r="I1475" i="2"/>
  <c r="H1475" i="2"/>
  <c r="I1474" i="2"/>
  <c r="H1474" i="2"/>
  <c r="I1473" i="2"/>
  <c r="H1473" i="2"/>
  <c r="I1472" i="2"/>
  <c r="H1472" i="2"/>
  <c r="I1471" i="2"/>
  <c r="H1471" i="2"/>
  <c r="I1470" i="2"/>
  <c r="H1470" i="2"/>
  <c r="I1469" i="2"/>
  <c r="H1469" i="2"/>
  <c r="I1468" i="2"/>
  <c r="H1468" i="2"/>
  <c r="I1467" i="2"/>
  <c r="H1467" i="2"/>
  <c r="I1466" i="2"/>
  <c r="H1466" i="2"/>
  <c r="I1465" i="2"/>
  <c r="H1465" i="2"/>
  <c r="I1464" i="2"/>
  <c r="H1464" i="2"/>
  <c r="I1463" i="2"/>
  <c r="H1463" i="2"/>
  <c r="I1462" i="2"/>
  <c r="H1462" i="2"/>
  <c r="I1461" i="2"/>
  <c r="H1461" i="2"/>
  <c r="I1460" i="2"/>
  <c r="H1460" i="2"/>
  <c r="I1459" i="2"/>
  <c r="H1459" i="2"/>
  <c r="I1458" i="2"/>
  <c r="H1458" i="2"/>
  <c r="I1457" i="2"/>
  <c r="H1457" i="2"/>
  <c r="I1456" i="2"/>
  <c r="H1456" i="2"/>
  <c r="I1455" i="2"/>
  <c r="H1455" i="2"/>
  <c r="I1454" i="2"/>
  <c r="H1454" i="2"/>
  <c r="I1453" i="2"/>
  <c r="H1453" i="2"/>
  <c r="I1452" i="2"/>
  <c r="H1452" i="2"/>
  <c r="I1451" i="2"/>
  <c r="H1451" i="2"/>
  <c r="I1450" i="2"/>
  <c r="H1450" i="2"/>
  <c r="I1449" i="2"/>
  <c r="H1449" i="2"/>
  <c r="I1448" i="2"/>
  <c r="H1448" i="2"/>
  <c r="I1447" i="2"/>
  <c r="H1447" i="2"/>
  <c r="I1446" i="2"/>
  <c r="H1446" i="2"/>
  <c r="I1445" i="2"/>
  <c r="H1445" i="2"/>
  <c r="I1444" i="2"/>
  <c r="H1444" i="2"/>
  <c r="I1443" i="2"/>
  <c r="H1443" i="2"/>
  <c r="I1442" i="2"/>
  <c r="H1442" i="2"/>
  <c r="I1441" i="2"/>
  <c r="H1441" i="2"/>
  <c r="I1440" i="2"/>
  <c r="H1440" i="2"/>
  <c r="I1439" i="2"/>
  <c r="H1439" i="2"/>
  <c r="I1438" i="2"/>
  <c r="H1438" i="2"/>
  <c r="I1437" i="2"/>
  <c r="H1437" i="2"/>
  <c r="I1436" i="2"/>
  <c r="H1436" i="2"/>
  <c r="I1435" i="2"/>
  <c r="H1435" i="2"/>
  <c r="I1434" i="2"/>
  <c r="H1434" i="2"/>
  <c r="I1433" i="2"/>
  <c r="H1433" i="2"/>
  <c r="I1432" i="2"/>
  <c r="H1432" i="2"/>
  <c r="I1431" i="2"/>
  <c r="H1431" i="2"/>
  <c r="I1430" i="2"/>
  <c r="H1430" i="2"/>
  <c r="I1429" i="2"/>
  <c r="H1429" i="2"/>
  <c r="I1428" i="2"/>
  <c r="H1428" i="2"/>
  <c r="I1427" i="2"/>
  <c r="H1427" i="2"/>
  <c r="I1426" i="2"/>
  <c r="H1426" i="2"/>
  <c r="I1425" i="2"/>
  <c r="H1425" i="2"/>
  <c r="I1424" i="2"/>
  <c r="H1424" i="2"/>
  <c r="I1423" i="2"/>
  <c r="H1423" i="2"/>
  <c r="I1422" i="2"/>
  <c r="H1422" i="2"/>
  <c r="I1421" i="2"/>
  <c r="H1421" i="2"/>
  <c r="I1420" i="2"/>
  <c r="H1420" i="2"/>
  <c r="I1419" i="2"/>
  <c r="H1419" i="2"/>
  <c r="I1418" i="2"/>
  <c r="H1418" i="2"/>
  <c r="I1417" i="2"/>
  <c r="H1417" i="2"/>
  <c r="I1416" i="2"/>
  <c r="H1416" i="2"/>
  <c r="I1415" i="2"/>
  <c r="H1415" i="2"/>
  <c r="I1414" i="2"/>
  <c r="H1414" i="2"/>
  <c r="I1413" i="2"/>
  <c r="H1413" i="2"/>
  <c r="I1412" i="2"/>
  <c r="H1412" i="2"/>
  <c r="I1411" i="2"/>
  <c r="H1411" i="2"/>
  <c r="I1410" i="2"/>
  <c r="H1410" i="2"/>
  <c r="I1409" i="2"/>
  <c r="H1409" i="2"/>
  <c r="I1408" i="2"/>
  <c r="H1408" i="2"/>
  <c r="I1407" i="2"/>
  <c r="H1407" i="2"/>
  <c r="I1406" i="2"/>
  <c r="H1406" i="2"/>
  <c r="I1405" i="2"/>
  <c r="H1405" i="2"/>
  <c r="I1404" i="2"/>
  <c r="H1404" i="2"/>
  <c r="I1403" i="2"/>
  <c r="H1403" i="2"/>
  <c r="I1402" i="2"/>
  <c r="H1402" i="2"/>
  <c r="I1401" i="2"/>
  <c r="H1401" i="2"/>
  <c r="I1400" i="2"/>
  <c r="H1400" i="2"/>
  <c r="I1399" i="2"/>
  <c r="H1399" i="2"/>
  <c r="I1398" i="2"/>
  <c r="H1398" i="2"/>
  <c r="I1397" i="2"/>
  <c r="H1397" i="2"/>
  <c r="I1396" i="2"/>
  <c r="H1396" i="2"/>
  <c r="I1395" i="2"/>
  <c r="H1395" i="2"/>
  <c r="I1394" i="2"/>
  <c r="H1394" i="2"/>
  <c r="I1393" i="2"/>
  <c r="H1393" i="2"/>
  <c r="I1392" i="2"/>
  <c r="H1392" i="2"/>
  <c r="I1391" i="2"/>
  <c r="H1391" i="2"/>
  <c r="I1390" i="2"/>
  <c r="H1390" i="2"/>
  <c r="I1389" i="2"/>
  <c r="H1389" i="2"/>
  <c r="I1388" i="2"/>
  <c r="H1388" i="2"/>
  <c r="I1387" i="2"/>
  <c r="H1387" i="2"/>
  <c r="I1386" i="2"/>
  <c r="H1386" i="2"/>
  <c r="I1385" i="2"/>
  <c r="H1385" i="2"/>
  <c r="I1384" i="2"/>
  <c r="H1384" i="2"/>
  <c r="I1383" i="2"/>
  <c r="H1383" i="2"/>
  <c r="I1382" i="2"/>
  <c r="H1382" i="2"/>
  <c r="I1381" i="2"/>
  <c r="H1381" i="2"/>
  <c r="I1380" i="2"/>
  <c r="H1380" i="2"/>
  <c r="I1379" i="2"/>
  <c r="H1379" i="2"/>
  <c r="I1378" i="2"/>
  <c r="H1378" i="2"/>
  <c r="I1377" i="2"/>
  <c r="H1377" i="2"/>
  <c r="I1376" i="2"/>
  <c r="H1376" i="2"/>
  <c r="I1375" i="2"/>
  <c r="H1375" i="2"/>
  <c r="I1374" i="2"/>
  <c r="H1374" i="2"/>
  <c r="I1373" i="2"/>
  <c r="H1373" i="2"/>
  <c r="I1372" i="2"/>
  <c r="H1372" i="2"/>
  <c r="I1371" i="2"/>
  <c r="H1371" i="2"/>
  <c r="I1370" i="2"/>
  <c r="H1370" i="2"/>
  <c r="I1369" i="2"/>
  <c r="H1369" i="2"/>
  <c r="I1368" i="2"/>
  <c r="H1368" i="2"/>
  <c r="I1367" i="2"/>
  <c r="H1367" i="2"/>
  <c r="I1366" i="2"/>
  <c r="H1366" i="2"/>
  <c r="I1365" i="2"/>
  <c r="H1365" i="2"/>
  <c r="I1364" i="2"/>
  <c r="H1364" i="2"/>
  <c r="I1363" i="2"/>
  <c r="H1363" i="2"/>
  <c r="I1362" i="2"/>
  <c r="H1362" i="2"/>
  <c r="I1361" i="2"/>
  <c r="H1361" i="2"/>
  <c r="I1360" i="2"/>
  <c r="H1360" i="2"/>
  <c r="I1359" i="2"/>
  <c r="H1359" i="2"/>
  <c r="I1358" i="2"/>
  <c r="H1358" i="2"/>
  <c r="I1357" i="2"/>
  <c r="H1357" i="2"/>
  <c r="I1356" i="2"/>
  <c r="H1356" i="2"/>
  <c r="I1355" i="2"/>
  <c r="H1355" i="2"/>
  <c r="I1354" i="2"/>
  <c r="H1354" i="2"/>
  <c r="I1353" i="2"/>
  <c r="H1353" i="2"/>
  <c r="I1352" i="2"/>
  <c r="H1352" i="2"/>
  <c r="I1351" i="2"/>
  <c r="H1351" i="2"/>
  <c r="I1350" i="2"/>
  <c r="H1350" i="2"/>
  <c r="I1349" i="2"/>
  <c r="H1349" i="2"/>
  <c r="I1348" i="2"/>
  <c r="H1348" i="2"/>
  <c r="I1347" i="2"/>
  <c r="H1347" i="2"/>
  <c r="I1346" i="2"/>
  <c r="H1346" i="2"/>
  <c r="I1345" i="2"/>
  <c r="H1345" i="2"/>
  <c r="I1344" i="2"/>
  <c r="H1344" i="2"/>
  <c r="I1343" i="2"/>
  <c r="H1343" i="2"/>
  <c r="I1342" i="2"/>
  <c r="H1342" i="2"/>
  <c r="I1341" i="2"/>
  <c r="H1341" i="2"/>
  <c r="I1340" i="2"/>
  <c r="H1340" i="2"/>
  <c r="I1339" i="2"/>
  <c r="H1339" i="2"/>
  <c r="I1338" i="2"/>
  <c r="H1338" i="2"/>
  <c r="I1337" i="2"/>
  <c r="H1337" i="2"/>
  <c r="I1336" i="2"/>
  <c r="H1336" i="2"/>
  <c r="I1335" i="2"/>
  <c r="H1335" i="2"/>
  <c r="I1334" i="2"/>
  <c r="H1334" i="2"/>
  <c r="I1333" i="2"/>
  <c r="H1333" i="2"/>
  <c r="I1332" i="2"/>
  <c r="H1332" i="2"/>
  <c r="I1331" i="2"/>
  <c r="H1331" i="2"/>
  <c r="I1330" i="2"/>
  <c r="H1330" i="2"/>
  <c r="I1329" i="2"/>
  <c r="H1329" i="2"/>
  <c r="I1328" i="2"/>
  <c r="H1328" i="2"/>
  <c r="I1327" i="2"/>
  <c r="H1327" i="2"/>
  <c r="I1326" i="2"/>
  <c r="H1326" i="2"/>
  <c r="I1325" i="2"/>
  <c r="H1325" i="2"/>
  <c r="I1324" i="2"/>
  <c r="H1324" i="2"/>
  <c r="I1323" i="2"/>
  <c r="H1323" i="2"/>
  <c r="I1322" i="2"/>
  <c r="H1322" i="2"/>
  <c r="I1321" i="2"/>
  <c r="H1321" i="2"/>
  <c r="I1320" i="2"/>
  <c r="H1320" i="2"/>
  <c r="I1319" i="2"/>
  <c r="H1319" i="2"/>
  <c r="I1318" i="2"/>
  <c r="H1318" i="2"/>
  <c r="I1317" i="2"/>
  <c r="H1317" i="2"/>
  <c r="I1316" i="2"/>
  <c r="H1316" i="2"/>
  <c r="I1315" i="2"/>
  <c r="H1315" i="2"/>
  <c r="I1314" i="2"/>
  <c r="H1314" i="2"/>
  <c r="I1313" i="2"/>
  <c r="H1313" i="2"/>
  <c r="I1312" i="2"/>
  <c r="H1312" i="2"/>
  <c r="I1311" i="2"/>
  <c r="H1311" i="2"/>
  <c r="I1310" i="2"/>
  <c r="H1310" i="2"/>
  <c r="I1309" i="2"/>
  <c r="H1309" i="2"/>
  <c r="I1308" i="2"/>
  <c r="H1308" i="2"/>
  <c r="I1307" i="2"/>
  <c r="H1307" i="2"/>
  <c r="I1306" i="2"/>
  <c r="H1306" i="2"/>
  <c r="I1305" i="2"/>
  <c r="H1305" i="2"/>
  <c r="I1304" i="2"/>
  <c r="H1304" i="2"/>
  <c r="I1303" i="2"/>
  <c r="H1303" i="2"/>
  <c r="I1302" i="2"/>
  <c r="H1302" i="2"/>
  <c r="I1301" i="2"/>
  <c r="H1301" i="2"/>
  <c r="I1300" i="2"/>
  <c r="H1300" i="2"/>
  <c r="I1299" i="2"/>
  <c r="H1299" i="2"/>
  <c r="I1298" i="2"/>
  <c r="H1298" i="2"/>
  <c r="I1297" i="2"/>
  <c r="H1297" i="2"/>
  <c r="I1296" i="2"/>
  <c r="H1296" i="2"/>
  <c r="I1295" i="2"/>
  <c r="H1295" i="2"/>
  <c r="I1294" i="2"/>
  <c r="H1294" i="2"/>
  <c r="I1293" i="2"/>
  <c r="H1293" i="2"/>
  <c r="I1292" i="2"/>
  <c r="H1292" i="2"/>
  <c r="I1291" i="2"/>
  <c r="H1291" i="2"/>
  <c r="I1290" i="2"/>
  <c r="H1290" i="2"/>
  <c r="I1289" i="2"/>
  <c r="H1289" i="2"/>
  <c r="I1288" i="2"/>
  <c r="H1288" i="2"/>
  <c r="I1287" i="2"/>
  <c r="H1287" i="2"/>
  <c r="I1286" i="2"/>
  <c r="H1286" i="2"/>
  <c r="I1285" i="2"/>
  <c r="H1285" i="2"/>
  <c r="I1284" i="2"/>
  <c r="H1284" i="2"/>
  <c r="I1283" i="2"/>
  <c r="H1283" i="2"/>
  <c r="I1282" i="2"/>
  <c r="H1282" i="2"/>
  <c r="I1281" i="2"/>
  <c r="H1281" i="2"/>
  <c r="I1280" i="2"/>
  <c r="H1280" i="2"/>
  <c r="I1279" i="2"/>
  <c r="H1279" i="2"/>
  <c r="I1278" i="2"/>
  <c r="H1278" i="2"/>
  <c r="I1277" i="2"/>
  <c r="H1277" i="2"/>
  <c r="I1276" i="2"/>
  <c r="H1276" i="2"/>
  <c r="I1275" i="2"/>
  <c r="H1275" i="2"/>
  <c r="I1274" i="2"/>
  <c r="H1274" i="2"/>
  <c r="I1273" i="2"/>
  <c r="H1273" i="2"/>
  <c r="I1272" i="2"/>
  <c r="H1272" i="2"/>
  <c r="I1271" i="2"/>
  <c r="H1271" i="2"/>
  <c r="I1270" i="2"/>
  <c r="H1270" i="2"/>
  <c r="I1269" i="2"/>
  <c r="H1269" i="2"/>
  <c r="I1268" i="2"/>
  <c r="H1268" i="2"/>
  <c r="I1267" i="2"/>
  <c r="H1267" i="2"/>
  <c r="I1266" i="2"/>
  <c r="H1266" i="2"/>
  <c r="I1265" i="2"/>
  <c r="H1265" i="2"/>
  <c r="I1264" i="2"/>
  <c r="H1264" i="2"/>
  <c r="I1263" i="2"/>
  <c r="H1263" i="2"/>
  <c r="I1262" i="2"/>
  <c r="H1262" i="2"/>
  <c r="I1261" i="2"/>
  <c r="H1261" i="2"/>
  <c r="I1260" i="2"/>
  <c r="H1260" i="2"/>
  <c r="I1259" i="2"/>
  <c r="H1259" i="2"/>
  <c r="I1258" i="2"/>
  <c r="H1258" i="2"/>
  <c r="I1257" i="2"/>
  <c r="H1257" i="2"/>
  <c r="I1256" i="2"/>
  <c r="H1256" i="2"/>
  <c r="I1255" i="2"/>
  <c r="H1255" i="2"/>
  <c r="I1254" i="2"/>
  <c r="H1254" i="2"/>
  <c r="I1253" i="2"/>
  <c r="H1253" i="2"/>
  <c r="I1252" i="2"/>
  <c r="H1252" i="2"/>
  <c r="I1251" i="2"/>
  <c r="H1251" i="2"/>
  <c r="I1250" i="2"/>
  <c r="H1250" i="2"/>
  <c r="I1249" i="2"/>
  <c r="H1249" i="2"/>
  <c r="I1248" i="2"/>
  <c r="H1248" i="2"/>
  <c r="I1247" i="2"/>
  <c r="H1247" i="2"/>
  <c r="I1246" i="2"/>
  <c r="H1246" i="2"/>
  <c r="I1245" i="2"/>
  <c r="H1245" i="2"/>
  <c r="I1244" i="2"/>
  <c r="H1244" i="2"/>
  <c r="I1243" i="2"/>
  <c r="H1243" i="2"/>
  <c r="I1242" i="2"/>
  <c r="H1242" i="2"/>
  <c r="I1241" i="2"/>
  <c r="H1241" i="2"/>
  <c r="I1240" i="2"/>
  <c r="H1240" i="2"/>
  <c r="I1239" i="2"/>
  <c r="H1239" i="2"/>
  <c r="I1238" i="2"/>
  <c r="H1238" i="2"/>
  <c r="I1237" i="2"/>
  <c r="H1237" i="2"/>
  <c r="I1236" i="2"/>
  <c r="H1236" i="2"/>
  <c r="I1235" i="2"/>
  <c r="H1235" i="2"/>
  <c r="I1234" i="2"/>
  <c r="H1234" i="2"/>
  <c r="I1233" i="2"/>
  <c r="H1233" i="2"/>
  <c r="I1232" i="2"/>
  <c r="H1232" i="2"/>
  <c r="I1231" i="2"/>
  <c r="H1231" i="2"/>
  <c r="I1230" i="2"/>
  <c r="H1230" i="2"/>
  <c r="I1229" i="2"/>
  <c r="H1229" i="2"/>
  <c r="I1228" i="2"/>
  <c r="H1228" i="2"/>
  <c r="I1227" i="2"/>
  <c r="H1227" i="2"/>
  <c r="I1226" i="2"/>
  <c r="H1226" i="2"/>
  <c r="I1225" i="2"/>
  <c r="H1225" i="2"/>
  <c r="I1224" i="2"/>
  <c r="H1224" i="2"/>
  <c r="I1223" i="2"/>
  <c r="H1223" i="2"/>
  <c r="I1222" i="2"/>
  <c r="H1222" i="2"/>
  <c r="I1221" i="2"/>
  <c r="H1221" i="2"/>
  <c r="I1220" i="2"/>
  <c r="H1220" i="2"/>
  <c r="I1219" i="2"/>
  <c r="H1219" i="2"/>
  <c r="I1218" i="2"/>
  <c r="H1218" i="2"/>
  <c r="I1217" i="2"/>
  <c r="H1217" i="2"/>
  <c r="I1216" i="2"/>
  <c r="H1216" i="2"/>
  <c r="I1215" i="2"/>
  <c r="H1215" i="2"/>
  <c r="I1214" i="2"/>
  <c r="H1214" i="2"/>
  <c r="I1213" i="2"/>
  <c r="H1213" i="2"/>
  <c r="I1212" i="2"/>
  <c r="H1212" i="2"/>
  <c r="I1211" i="2"/>
  <c r="H1211" i="2"/>
  <c r="I1210" i="2"/>
  <c r="H1210" i="2"/>
  <c r="I1209" i="2"/>
  <c r="H1209" i="2"/>
  <c r="I1208" i="2"/>
  <c r="H1208" i="2"/>
  <c r="I1207" i="2"/>
  <c r="H1207" i="2"/>
  <c r="I1206" i="2"/>
  <c r="H1206" i="2"/>
  <c r="I1205" i="2"/>
  <c r="H1205" i="2"/>
  <c r="I1204" i="2"/>
  <c r="H1204" i="2"/>
  <c r="I1203" i="2"/>
  <c r="H1203" i="2"/>
  <c r="I1202" i="2"/>
  <c r="H1202" i="2"/>
  <c r="I1201" i="2"/>
  <c r="H1201" i="2"/>
  <c r="I1200" i="2"/>
  <c r="H1200" i="2"/>
  <c r="I1199" i="2"/>
  <c r="H1199" i="2"/>
  <c r="I1198" i="2"/>
  <c r="H1198" i="2"/>
  <c r="I1197" i="2"/>
  <c r="H1197" i="2"/>
  <c r="I1196" i="2"/>
  <c r="H1196" i="2"/>
  <c r="I1195" i="2"/>
  <c r="H1195" i="2"/>
  <c r="I1194" i="2"/>
  <c r="H1194" i="2"/>
  <c r="I1193" i="2"/>
  <c r="H1193" i="2"/>
  <c r="I1192" i="2"/>
  <c r="H1192" i="2"/>
  <c r="I1191" i="2"/>
  <c r="H1191" i="2"/>
  <c r="I1190" i="2"/>
  <c r="H1190" i="2"/>
  <c r="I1189" i="2"/>
  <c r="H1189" i="2"/>
  <c r="I1188" i="2"/>
  <c r="H1188" i="2"/>
  <c r="I1187" i="2"/>
  <c r="H1187" i="2"/>
  <c r="I1186" i="2"/>
  <c r="H1186" i="2"/>
  <c r="I1185" i="2"/>
  <c r="H1185" i="2"/>
  <c r="I1184" i="2"/>
  <c r="H1184" i="2"/>
  <c r="I1183" i="2"/>
  <c r="H1183" i="2"/>
  <c r="I1182" i="2"/>
  <c r="H1182" i="2"/>
  <c r="I1181" i="2"/>
  <c r="H1181" i="2"/>
  <c r="I1180" i="2"/>
  <c r="H1180" i="2"/>
  <c r="I1179" i="2"/>
  <c r="H1179" i="2"/>
  <c r="I1178" i="2"/>
  <c r="H1178" i="2"/>
  <c r="I1177" i="2"/>
  <c r="H1177" i="2"/>
  <c r="I1176" i="2"/>
  <c r="H1176" i="2"/>
  <c r="I1175" i="2"/>
  <c r="H1175" i="2"/>
  <c r="I1174" i="2"/>
  <c r="H1174" i="2"/>
  <c r="I1173" i="2"/>
  <c r="H1173" i="2"/>
  <c r="I1172" i="2"/>
  <c r="H1172" i="2"/>
  <c r="I1171" i="2"/>
  <c r="H1171" i="2"/>
  <c r="I1170" i="2"/>
  <c r="H1170" i="2"/>
  <c r="I1169" i="2"/>
  <c r="H1169" i="2"/>
  <c r="I1168" i="2"/>
  <c r="H1168" i="2"/>
  <c r="I1167" i="2"/>
  <c r="H1167" i="2"/>
  <c r="I1166" i="2"/>
  <c r="H1166" i="2"/>
  <c r="I1165" i="2"/>
  <c r="H1165" i="2"/>
  <c r="I1164" i="2"/>
  <c r="H1164" i="2"/>
  <c r="I1163" i="2"/>
  <c r="H1163" i="2"/>
  <c r="I1162" i="2"/>
  <c r="H1162" i="2"/>
  <c r="I1161" i="2"/>
  <c r="H1161" i="2"/>
  <c r="I1160" i="2"/>
  <c r="H1160" i="2"/>
  <c r="I1159" i="2"/>
  <c r="H1159" i="2"/>
  <c r="I1158" i="2"/>
  <c r="H1158" i="2"/>
  <c r="I1157" i="2"/>
  <c r="H1157" i="2"/>
  <c r="I1156" i="2"/>
  <c r="H1156" i="2"/>
  <c r="I1155" i="2"/>
  <c r="H1155" i="2"/>
  <c r="I1154" i="2"/>
  <c r="H1154" i="2"/>
  <c r="I1153" i="2"/>
  <c r="H1153" i="2"/>
  <c r="I1152" i="2"/>
  <c r="H1152" i="2"/>
  <c r="I1151" i="2"/>
  <c r="H1151" i="2"/>
  <c r="I1150" i="2"/>
  <c r="H1150" i="2"/>
  <c r="I1149" i="2"/>
  <c r="H1149" i="2"/>
  <c r="I1148" i="2"/>
  <c r="H1148" i="2"/>
  <c r="I1147" i="2"/>
  <c r="H1147" i="2"/>
  <c r="I1146" i="2"/>
  <c r="H1146" i="2"/>
  <c r="I1145" i="2"/>
  <c r="H1145" i="2"/>
  <c r="I1144" i="2"/>
  <c r="H1144" i="2"/>
  <c r="I1143" i="2"/>
  <c r="H1143" i="2"/>
  <c r="I1142" i="2"/>
  <c r="H1142" i="2"/>
  <c r="I1141" i="2"/>
  <c r="H1141" i="2"/>
  <c r="I1140" i="2"/>
  <c r="H1140" i="2"/>
  <c r="I1139" i="2"/>
  <c r="H1139" i="2"/>
  <c r="I1138" i="2"/>
  <c r="H1138" i="2"/>
  <c r="I1137" i="2"/>
  <c r="H1137" i="2"/>
  <c r="I1136" i="2"/>
  <c r="H1136" i="2"/>
  <c r="I1135" i="2"/>
  <c r="H1135" i="2"/>
  <c r="I1134" i="2"/>
  <c r="H1134" i="2"/>
  <c r="I1133" i="2"/>
  <c r="H1133" i="2"/>
  <c r="I1132" i="2"/>
  <c r="H1132" i="2"/>
  <c r="I1131" i="2"/>
  <c r="H1131" i="2"/>
  <c r="I1130" i="2"/>
  <c r="H1130" i="2"/>
  <c r="I1129" i="2"/>
  <c r="H1129" i="2"/>
  <c r="I1128" i="2"/>
  <c r="H1128" i="2"/>
  <c r="I1127" i="2"/>
  <c r="H1127" i="2"/>
  <c r="I1126" i="2"/>
  <c r="H1126" i="2"/>
  <c r="I1125" i="2"/>
  <c r="H1125" i="2"/>
  <c r="I1124" i="2"/>
  <c r="H1124" i="2"/>
  <c r="I1123" i="2"/>
  <c r="H1123" i="2"/>
  <c r="I1122" i="2"/>
  <c r="H1122" i="2"/>
  <c r="I1121" i="2"/>
  <c r="H1121" i="2"/>
  <c r="I1120" i="2"/>
  <c r="H1120" i="2"/>
  <c r="I1119" i="2"/>
  <c r="H1119" i="2"/>
  <c r="I1118" i="2"/>
  <c r="H1118" i="2"/>
  <c r="I1117" i="2"/>
  <c r="H1117" i="2"/>
  <c r="I1116" i="2"/>
  <c r="H1116" i="2"/>
  <c r="I1115" i="2"/>
  <c r="H1115" i="2"/>
  <c r="I1114" i="2"/>
  <c r="H1114" i="2"/>
  <c r="I1113" i="2"/>
  <c r="H1113" i="2"/>
  <c r="I1112" i="2"/>
  <c r="H1112" i="2"/>
  <c r="I1111" i="2"/>
  <c r="H1111" i="2"/>
  <c r="I1110" i="2"/>
  <c r="H1110" i="2"/>
  <c r="I1109" i="2"/>
  <c r="H1109" i="2"/>
  <c r="I1108" i="2"/>
  <c r="H1108" i="2"/>
  <c r="I1107" i="2"/>
  <c r="H1107" i="2"/>
  <c r="I1106" i="2"/>
  <c r="H1106" i="2"/>
  <c r="I1105" i="2"/>
  <c r="H1105" i="2"/>
  <c r="I1104" i="2"/>
  <c r="H1104" i="2"/>
  <c r="I1103" i="2"/>
  <c r="H1103" i="2"/>
  <c r="I1102" i="2"/>
  <c r="H1102" i="2"/>
  <c r="I1101" i="2"/>
  <c r="H1101" i="2"/>
  <c r="I1100" i="2"/>
  <c r="H1100" i="2"/>
  <c r="I1099" i="2"/>
  <c r="H1099" i="2"/>
  <c r="I1098" i="2"/>
  <c r="H1098" i="2"/>
  <c r="I1097" i="2"/>
  <c r="H1097" i="2"/>
  <c r="I1096" i="2"/>
  <c r="H1096" i="2"/>
  <c r="I1095" i="2"/>
  <c r="H1095" i="2"/>
  <c r="I1094" i="2"/>
  <c r="H1094" i="2"/>
  <c r="I1093" i="2"/>
  <c r="H1093" i="2"/>
  <c r="I1092" i="2"/>
  <c r="H1092" i="2"/>
  <c r="I1091" i="2"/>
  <c r="H1091" i="2"/>
  <c r="I1090" i="2"/>
  <c r="H1090" i="2"/>
  <c r="I1089" i="2"/>
  <c r="H1089" i="2"/>
  <c r="I1088" i="2"/>
  <c r="H1088" i="2"/>
  <c r="I1087" i="2"/>
  <c r="H1087" i="2"/>
  <c r="I1086" i="2"/>
  <c r="H1086" i="2"/>
  <c r="I1085" i="2"/>
  <c r="H1085" i="2"/>
  <c r="I1084" i="2"/>
  <c r="H1084" i="2"/>
  <c r="I1083" i="2"/>
  <c r="H1083" i="2"/>
  <c r="I1082" i="2"/>
  <c r="H1082" i="2"/>
  <c r="I1081" i="2"/>
  <c r="H1081" i="2"/>
  <c r="I1080" i="2"/>
  <c r="H1080" i="2"/>
  <c r="I1079" i="2"/>
  <c r="H1079" i="2"/>
  <c r="I1078" i="2"/>
  <c r="H1078" i="2"/>
  <c r="I1077" i="2"/>
  <c r="H1077" i="2"/>
  <c r="I1076" i="2"/>
  <c r="H1076" i="2"/>
  <c r="I1075" i="2"/>
  <c r="H1075" i="2"/>
  <c r="I1074" i="2"/>
  <c r="H1074" i="2"/>
  <c r="I1073" i="2"/>
  <c r="H1073" i="2"/>
  <c r="I1072" i="2"/>
  <c r="H1072" i="2"/>
  <c r="I1071" i="2"/>
  <c r="H1071" i="2"/>
  <c r="I1070" i="2"/>
  <c r="H1070" i="2"/>
  <c r="I1069" i="2"/>
  <c r="H1069" i="2"/>
  <c r="I1068" i="2"/>
  <c r="H1068" i="2"/>
  <c r="I1067" i="2"/>
  <c r="H1067" i="2"/>
  <c r="I1066" i="2"/>
  <c r="H1066" i="2"/>
  <c r="I1065" i="2"/>
  <c r="H1065" i="2"/>
  <c r="I1064" i="2"/>
  <c r="H1064" i="2"/>
  <c r="I1063" i="2"/>
  <c r="H1063" i="2"/>
  <c r="I1062" i="2"/>
  <c r="H1062" i="2"/>
  <c r="I1061" i="2"/>
  <c r="H1061" i="2"/>
  <c r="I1060" i="2"/>
  <c r="H1060" i="2"/>
  <c r="I1059" i="2"/>
  <c r="H1059" i="2"/>
  <c r="I1058" i="2"/>
  <c r="H1058" i="2"/>
  <c r="I1057" i="2"/>
  <c r="H1057" i="2"/>
  <c r="I1056" i="2"/>
  <c r="H1056" i="2"/>
  <c r="I1055" i="2"/>
  <c r="H1055" i="2"/>
  <c r="I1054" i="2"/>
  <c r="H1054" i="2"/>
  <c r="I1053" i="2"/>
  <c r="H1053" i="2"/>
  <c r="I1052" i="2"/>
  <c r="H1052" i="2"/>
  <c r="I1051" i="2"/>
  <c r="H1051" i="2"/>
  <c r="I1050" i="2"/>
  <c r="H1050" i="2"/>
  <c r="I1049" i="2"/>
  <c r="H1049" i="2"/>
  <c r="I1048" i="2"/>
  <c r="H1048" i="2"/>
  <c r="I1047" i="2"/>
  <c r="H1047" i="2"/>
  <c r="I1046" i="2"/>
  <c r="H1046" i="2"/>
  <c r="I1045" i="2"/>
  <c r="H1045" i="2"/>
  <c r="I1044" i="2"/>
  <c r="H1044" i="2"/>
  <c r="I1043" i="2"/>
  <c r="H1043" i="2"/>
  <c r="I1042" i="2"/>
  <c r="H1042" i="2"/>
  <c r="I1041" i="2"/>
  <c r="H1041" i="2"/>
  <c r="I1040" i="2"/>
  <c r="H1040" i="2"/>
  <c r="I1039" i="2"/>
  <c r="H1039" i="2"/>
  <c r="I1038" i="2"/>
  <c r="H1038" i="2"/>
  <c r="I1037" i="2"/>
  <c r="H1037" i="2"/>
  <c r="I1036" i="2"/>
  <c r="H1036" i="2"/>
  <c r="I1035" i="2"/>
  <c r="H1035" i="2"/>
  <c r="I1034" i="2"/>
  <c r="H1034" i="2"/>
  <c r="I1033" i="2"/>
  <c r="H1033" i="2"/>
  <c r="I1032" i="2"/>
  <c r="H1032" i="2"/>
  <c r="I1031" i="2"/>
  <c r="H1031" i="2"/>
  <c r="I1030" i="2"/>
  <c r="H1030" i="2"/>
  <c r="I1029" i="2"/>
  <c r="H1029" i="2"/>
  <c r="I1028" i="2"/>
  <c r="H1028" i="2"/>
  <c r="I1027" i="2"/>
  <c r="H1027" i="2"/>
  <c r="I1026" i="2"/>
  <c r="H1026" i="2"/>
  <c r="I1025" i="2"/>
  <c r="H1025" i="2"/>
  <c r="I1024" i="2"/>
  <c r="H1024" i="2"/>
  <c r="I1023" i="2"/>
  <c r="H1023" i="2"/>
  <c r="I1022" i="2"/>
  <c r="H1022" i="2"/>
  <c r="I1021" i="2"/>
  <c r="H1021" i="2"/>
  <c r="I1020" i="2"/>
  <c r="H1020" i="2"/>
  <c r="I1019" i="2"/>
  <c r="H1019" i="2"/>
  <c r="I1018" i="2"/>
  <c r="H1018" i="2"/>
  <c r="I1017" i="2"/>
  <c r="H1017" i="2"/>
  <c r="I1016" i="2"/>
  <c r="H1016" i="2"/>
  <c r="I1015" i="2"/>
  <c r="H1015" i="2"/>
  <c r="I1014" i="2"/>
  <c r="H1014" i="2"/>
  <c r="I1013" i="2"/>
  <c r="H1013" i="2"/>
  <c r="I1012" i="2"/>
  <c r="H1012" i="2"/>
  <c r="I1011" i="2"/>
  <c r="H1011" i="2"/>
  <c r="I1010" i="2"/>
  <c r="H1010" i="2"/>
  <c r="I1009" i="2"/>
  <c r="H1009" i="2"/>
  <c r="I1008" i="2"/>
  <c r="H1008" i="2"/>
  <c r="I1007" i="2"/>
  <c r="H1007" i="2"/>
  <c r="I1006" i="2"/>
  <c r="H1006" i="2"/>
  <c r="I1005" i="2"/>
  <c r="H1005" i="2"/>
  <c r="I1004" i="2"/>
  <c r="H1004" i="2"/>
  <c r="I1003" i="2"/>
  <c r="H1003" i="2"/>
  <c r="I1002" i="2"/>
  <c r="H1002" i="2"/>
  <c r="I1001" i="2"/>
  <c r="H1001" i="2"/>
  <c r="I1000" i="2"/>
  <c r="H1000" i="2"/>
  <c r="I999" i="2"/>
  <c r="H999" i="2"/>
  <c r="I998" i="2"/>
  <c r="H998" i="2"/>
  <c r="I997" i="2"/>
  <c r="H997" i="2"/>
  <c r="I996" i="2"/>
  <c r="H996" i="2"/>
  <c r="I995" i="2"/>
  <c r="H995" i="2"/>
  <c r="I994" i="2"/>
  <c r="H994" i="2"/>
  <c r="I993" i="2"/>
  <c r="H993" i="2"/>
  <c r="I992" i="2"/>
  <c r="H992" i="2"/>
  <c r="I991" i="2"/>
  <c r="H991" i="2"/>
  <c r="I990" i="2"/>
  <c r="H990" i="2"/>
  <c r="I989" i="2"/>
  <c r="H989" i="2"/>
  <c r="I988" i="2"/>
  <c r="H988" i="2"/>
  <c r="I987" i="2"/>
  <c r="H987" i="2"/>
  <c r="I986" i="2"/>
  <c r="H986" i="2"/>
  <c r="I985" i="2"/>
  <c r="H985" i="2"/>
  <c r="I984" i="2"/>
  <c r="H984" i="2"/>
  <c r="I983" i="2"/>
  <c r="H983" i="2"/>
  <c r="I982" i="2"/>
  <c r="H982" i="2"/>
  <c r="I981" i="2"/>
  <c r="H981" i="2"/>
  <c r="I980" i="2"/>
  <c r="H980" i="2"/>
  <c r="I979" i="2"/>
  <c r="H979" i="2"/>
  <c r="I978" i="2"/>
  <c r="H978" i="2"/>
  <c r="I977" i="2"/>
  <c r="H977" i="2"/>
  <c r="I976" i="2"/>
  <c r="H976" i="2"/>
  <c r="I975" i="2"/>
  <c r="H975" i="2"/>
  <c r="I974" i="2"/>
  <c r="H974" i="2"/>
  <c r="I973" i="2"/>
  <c r="H973" i="2"/>
  <c r="I972" i="2"/>
  <c r="H972" i="2"/>
  <c r="I971" i="2"/>
  <c r="H971" i="2"/>
  <c r="I970" i="2"/>
  <c r="H970" i="2"/>
  <c r="I969" i="2"/>
  <c r="H969" i="2"/>
  <c r="I968" i="2"/>
  <c r="H968" i="2"/>
  <c r="I967" i="2"/>
  <c r="H967" i="2"/>
  <c r="I966" i="2"/>
  <c r="H966" i="2"/>
  <c r="I965" i="2"/>
  <c r="H965" i="2"/>
  <c r="I964" i="2"/>
  <c r="H964" i="2"/>
  <c r="I963" i="2"/>
  <c r="H963" i="2"/>
  <c r="I962" i="2"/>
  <c r="H962" i="2"/>
  <c r="I961" i="2"/>
  <c r="H961" i="2"/>
  <c r="I960" i="2"/>
  <c r="H960" i="2"/>
  <c r="I959" i="2"/>
  <c r="H959" i="2"/>
  <c r="I958" i="2"/>
  <c r="H958" i="2"/>
  <c r="I957" i="2"/>
  <c r="H957" i="2"/>
  <c r="I956" i="2"/>
  <c r="H956" i="2"/>
  <c r="I955" i="2"/>
  <c r="H955" i="2"/>
  <c r="I954" i="2"/>
  <c r="H954" i="2"/>
  <c r="I953" i="2"/>
  <c r="H953" i="2"/>
  <c r="I952" i="2"/>
  <c r="H952" i="2"/>
  <c r="I951" i="2"/>
  <c r="H951" i="2"/>
  <c r="I950" i="2"/>
  <c r="H950" i="2"/>
  <c r="I949" i="2"/>
  <c r="H949" i="2"/>
  <c r="I948" i="2"/>
  <c r="H948" i="2"/>
  <c r="I947" i="2"/>
  <c r="H947" i="2"/>
  <c r="I946" i="2"/>
  <c r="H946" i="2"/>
  <c r="I945" i="2"/>
  <c r="H945" i="2"/>
  <c r="I944" i="2"/>
  <c r="H944" i="2"/>
  <c r="I943" i="2"/>
  <c r="H943" i="2"/>
  <c r="I942" i="2"/>
  <c r="H942" i="2"/>
  <c r="I941" i="2"/>
  <c r="H941" i="2"/>
  <c r="I940" i="2"/>
  <c r="H940" i="2"/>
  <c r="I939" i="2"/>
  <c r="H939" i="2"/>
  <c r="I938" i="2"/>
  <c r="H938" i="2"/>
  <c r="I937" i="2"/>
  <c r="H937" i="2"/>
  <c r="I936" i="2"/>
  <c r="H936" i="2"/>
  <c r="I935" i="2"/>
  <c r="H935" i="2"/>
  <c r="I934" i="2"/>
  <c r="H934" i="2"/>
  <c r="I933" i="2"/>
  <c r="H933" i="2"/>
  <c r="I932" i="2"/>
  <c r="H932" i="2"/>
  <c r="I931" i="2"/>
  <c r="H931" i="2"/>
  <c r="I930" i="2"/>
  <c r="H930" i="2"/>
  <c r="I929" i="2"/>
  <c r="H929" i="2"/>
  <c r="I928" i="2"/>
  <c r="H928" i="2"/>
  <c r="I927" i="2"/>
  <c r="H927" i="2"/>
  <c r="I926" i="2"/>
  <c r="H926" i="2"/>
  <c r="I925" i="2"/>
  <c r="H925" i="2"/>
  <c r="I924" i="2"/>
  <c r="H924" i="2"/>
  <c r="I923" i="2"/>
  <c r="H923" i="2"/>
  <c r="I922" i="2"/>
  <c r="H922" i="2"/>
  <c r="I921" i="2"/>
  <c r="H921" i="2"/>
  <c r="I920" i="2"/>
  <c r="H920" i="2"/>
  <c r="I919" i="2"/>
  <c r="H919" i="2"/>
  <c r="I918" i="2"/>
  <c r="H918" i="2"/>
  <c r="I917" i="2"/>
  <c r="H917" i="2"/>
  <c r="I916" i="2"/>
  <c r="H916" i="2"/>
  <c r="I915" i="2"/>
  <c r="H915" i="2"/>
  <c r="I914" i="2"/>
  <c r="H914" i="2"/>
  <c r="I913" i="2"/>
  <c r="H913" i="2"/>
  <c r="I912" i="2"/>
  <c r="H912" i="2"/>
  <c r="I911" i="2"/>
  <c r="H911" i="2"/>
  <c r="I910" i="2"/>
  <c r="H910" i="2"/>
  <c r="I909" i="2"/>
  <c r="H909" i="2"/>
  <c r="I908" i="2"/>
  <c r="H908" i="2"/>
  <c r="I907" i="2"/>
  <c r="H907" i="2"/>
  <c r="I906" i="2"/>
  <c r="H906" i="2"/>
  <c r="I905" i="2"/>
  <c r="H905" i="2"/>
  <c r="I904" i="2"/>
  <c r="H904" i="2"/>
  <c r="I903" i="2"/>
  <c r="H903" i="2"/>
  <c r="I902" i="2"/>
  <c r="H902" i="2"/>
  <c r="I901" i="2"/>
  <c r="H901" i="2"/>
  <c r="I900" i="2"/>
  <c r="H900" i="2"/>
  <c r="I899" i="2"/>
  <c r="H899" i="2"/>
  <c r="I898" i="2"/>
  <c r="H898" i="2"/>
  <c r="I897" i="2"/>
  <c r="H897" i="2"/>
  <c r="I896" i="2"/>
  <c r="H896" i="2"/>
  <c r="I895" i="2"/>
  <c r="H895" i="2"/>
  <c r="I894" i="2"/>
  <c r="H894" i="2"/>
  <c r="I893" i="2"/>
  <c r="H893" i="2"/>
  <c r="I892" i="2"/>
  <c r="H892" i="2"/>
  <c r="I891" i="2"/>
  <c r="H891" i="2"/>
  <c r="I890" i="2"/>
  <c r="H890" i="2"/>
  <c r="I889" i="2"/>
  <c r="H889" i="2"/>
  <c r="I888" i="2"/>
  <c r="H888" i="2"/>
  <c r="I887" i="2"/>
  <c r="H887" i="2"/>
  <c r="I886" i="2"/>
  <c r="H886" i="2"/>
  <c r="I885" i="2"/>
  <c r="H885" i="2"/>
  <c r="I884" i="2"/>
  <c r="H884" i="2"/>
  <c r="I883" i="2"/>
  <c r="H883" i="2"/>
  <c r="I882" i="2"/>
  <c r="H882" i="2"/>
  <c r="I881" i="2"/>
  <c r="H881" i="2"/>
  <c r="I880" i="2"/>
  <c r="H880" i="2"/>
  <c r="I879" i="2"/>
  <c r="H879" i="2"/>
  <c r="I878" i="2"/>
  <c r="H878" i="2"/>
  <c r="I877" i="2"/>
  <c r="H877" i="2"/>
  <c r="I876" i="2"/>
  <c r="H876" i="2"/>
  <c r="I875" i="2"/>
  <c r="H875" i="2"/>
  <c r="I874" i="2"/>
  <c r="H874" i="2"/>
  <c r="I873" i="2"/>
  <c r="H873" i="2"/>
  <c r="I872" i="2"/>
  <c r="H872" i="2"/>
  <c r="I871" i="2"/>
  <c r="H871" i="2"/>
  <c r="I870" i="2"/>
  <c r="H870" i="2"/>
  <c r="I869" i="2"/>
  <c r="H869" i="2"/>
  <c r="I868" i="2"/>
  <c r="H868" i="2"/>
  <c r="I867" i="2"/>
  <c r="H867" i="2"/>
  <c r="I866" i="2"/>
  <c r="H866" i="2"/>
  <c r="I865" i="2"/>
  <c r="H865" i="2"/>
  <c r="I864" i="2"/>
  <c r="H864" i="2"/>
  <c r="I863" i="2"/>
  <c r="H863" i="2"/>
  <c r="I862" i="2"/>
  <c r="H862" i="2"/>
  <c r="I861" i="2"/>
  <c r="H861" i="2"/>
  <c r="I860" i="2"/>
  <c r="H860" i="2"/>
  <c r="I859" i="2"/>
  <c r="H859" i="2"/>
  <c r="I858" i="2"/>
  <c r="H858" i="2"/>
  <c r="I857" i="2"/>
  <c r="H857" i="2"/>
  <c r="I856" i="2"/>
  <c r="H856" i="2"/>
  <c r="I855" i="2"/>
  <c r="H855" i="2"/>
  <c r="I854" i="2"/>
  <c r="H854" i="2"/>
  <c r="I853" i="2"/>
  <c r="H853" i="2"/>
  <c r="I852" i="2"/>
  <c r="H852" i="2"/>
  <c r="I851" i="2"/>
  <c r="H851" i="2"/>
  <c r="I850" i="2"/>
  <c r="H850" i="2"/>
  <c r="I849" i="2"/>
  <c r="H849" i="2"/>
  <c r="I848" i="2"/>
  <c r="H848" i="2"/>
  <c r="I847" i="2"/>
  <c r="H847" i="2"/>
  <c r="I846" i="2"/>
  <c r="H846" i="2"/>
  <c r="I845" i="2"/>
  <c r="H845" i="2"/>
  <c r="I844" i="2"/>
  <c r="H844" i="2"/>
  <c r="I843" i="2"/>
  <c r="H843" i="2"/>
  <c r="I842" i="2"/>
  <c r="H842" i="2"/>
  <c r="I841" i="2"/>
  <c r="H841" i="2"/>
  <c r="I840" i="2"/>
  <c r="H840" i="2"/>
  <c r="I839" i="2"/>
  <c r="H839" i="2"/>
  <c r="I838" i="2"/>
  <c r="H838" i="2"/>
  <c r="I837" i="2"/>
  <c r="H837" i="2"/>
  <c r="I836" i="2"/>
  <c r="H836" i="2"/>
  <c r="I835" i="2"/>
  <c r="H835" i="2"/>
  <c r="I834" i="2"/>
  <c r="H834" i="2"/>
  <c r="I833" i="2"/>
  <c r="H833" i="2"/>
  <c r="I832" i="2"/>
  <c r="H832" i="2"/>
  <c r="I831" i="2"/>
  <c r="H831" i="2"/>
  <c r="I830" i="2"/>
  <c r="H830" i="2"/>
  <c r="I829" i="2"/>
  <c r="H829" i="2"/>
  <c r="I828" i="2"/>
  <c r="H828" i="2"/>
  <c r="I827" i="2"/>
  <c r="H827" i="2"/>
  <c r="I826" i="2"/>
  <c r="H826" i="2"/>
  <c r="I825" i="2"/>
  <c r="H825" i="2"/>
  <c r="I824" i="2"/>
  <c r="H824" i="2"/>
  <c r="I823" i="2"/>
  <c r="H823" i="2"/>
  <c r="I822" i="2"/>
  <c r="H822" i="2"/>
  <c r="I821" i="2"/>
  <c r="H821" i="2"/>
  <c r="I820" i="2"/>
  <c r="H820" i="2"/>
  <c r="I819" i="2"/>
  <c r="H819" i="2"/>
  <c r="I818" i="2"/>
  <c r="H818" i="2"/>
  <c r="I817" i="2"/>
  <c r="H817" i="2"/>
  <c r="I816" i="2"/>
  <c r="H816" i="2"/>
  <c r="I815" i="2"/>
  <c r="H815" i="2"/>
  <c r="I814" i="2"/>
  <c r="H814" i="2"/>
  <c r="I813" i="2"/>
  <c r="H813" i="2"/>
  <c r="I812" i="2"/>
  <c r="H812" i="2"/>
  <c r="I811" i="2"/>
  <c r="H811" i="2"/>
  <c r="I810" i="2"/>
  <c r="H810" i="2"/>
  <c r="I809" i="2"/>
  <c r="H809" i="2"/>
  <c r="I808" i="2"/>
  <c r="H808" i="2"/>
  <c r="I807" i="2"/>
  <c r="H807" i="2"/>
  <c r="I806" i="2"/>
  <c r="H806" i="2"/>
  <c r="I805" i="2"/>
  <c r="H805" i="2"/>
  <c r="I804" i="2"/>
  <c r="H804" i="2"/>
  <c r="I803" i="2"/>
  <c r="H803" i="2"/>
  <c r="I802" i="2"/>
  <c r="H802" i="2"/>
  <c r="I801" i="2"/>
  <c r="H801" i="2"/>
  <c r="I800" i="2"/>
  <c r="H800" i="2"/>
  <c r="I799" i="2"/>
  <c r="H799" i="2"/>
  <c r="I798" i="2"/>
  <c r="H798" i="2"/>
  <c r="I797" i="2"/>
  <c r="H797" i="2"/>
  <c r="I796" i="2"/>
  <c r="H796" i="2"/>
  <c r="I795" i="2"/>
  <c r="H795" i="2"/>
  <c r="I794" i="2"/>
  <c r="H794" i="2"/>
  <c r="I793" i="2"/>
  <c r="H793" i="2"/>
  <c r="I792" i="2"/>
  <c r="H792" i="2"/>
  <c r="I791" i="2"/>
  <c r="H791" i="2"/>
  <c r="I790" i="2"/>
  <c r="H790" i="2"/>
  <c r="I789" i="2"/>
  <c r="H789" i="2"/>
  <c r="I788" i="2"/>
  <c r="H788" i="2"/>
  <c r="I787" i="2"/>
  <c r="H787" i="2"/>
  <c r="I786" i="2"/>
  <c r="H786" i="2"/>
  <c r="I785" i="2"/>
  <c r="H785" i="2"/>
  <c r="I784" i="2"/>
  <c r="H784" i="2"/>
  <c r="I783" i="2"/>
  <c r="H783" i="2"/>
  <c r="I782" i="2"/>
  <c r="H782" i="2"/>
  <c r="I781" i="2"/>
  <c r="H781" i="2"/>
  <c r="I780" i="2"/>
  <c r="H780" i="2"/>
  <c r="I779" i="2"/>
  <c r="H779" i="2"/>
  <c r="I778" i="2"/>
  <c r="H778" i="2"/>
  <c r="I777" i="2"/>
  <c r="H777" i="2"/>
  <c r="I776" i="2"/>
  <c r="H776" i="2"/>
  <c r="I775" i="2"/>
  <c r="H775" i="2"/>
  <c r="I774" i="2"/>
  <c r="H774" i="2"/>
  <c r="I773" i="2"/>
  <c r="H773" i="2"/>
  <c r="I772" i="2"/>
  <c r="H772" i="2"/>
  <c r="I771" i="2"/>
  <c r="H771" i="2"/>
  <c r="I770" i="2"/>
  <c r="H770" i="2"/>
  <c r="I769" i="2"/>
  <c r="H769" i="2"/>
  <c r="I768" i="2"/>
  <c r="H768" i="2"/>
  <c r="I767" i="2"/>
  <c r="H767" i="2"/>
  <c r="I766" i="2"/>
  <c r="H766" i="2"/>
  <c r="I765" i="2"/>
  <c r="H765" i="2"/>
  <c r="I764" i="2"/>
  <c r="H764" i="2"/>
  <c r="I763" i="2"/>
  <c r="H763" i="2"/>
  <c r="I762" i="2"/>
  <c r="H762" i="2"/>
  <c r="I761" i="2"/>
  <c r="H761" i="2"/>
  <c r="I760" i="2"/>
  <c r="H760" i="2"/>
  <c r="I759" i="2"/>
  <c r="H759" i="2"/>
  <c r="I758" i="2"/>
  <c r="H758" i="2"/>
  <c r="I757" i="2"/>
  <c r="H757" i="2"/>
  <c r="I756" i="2"/>
  <c r="H756" i="2"/>
  <c r="I755" i="2"/>
  <c r="H755" i="2"/>
  <c r="I754" i="2"/>
  <c r="H754" i="2"/>
  <c r="I753" i="2"/>
  <c r="H753" i="2"/>
  <c r="I752" i="2"/>
  <c r="H752" i="2"/>
  <c r="I751" i="2"/>
  <c r="H751" i="2"/>
  <c r="I750" i="2"/>
  <c r="H750" i="2"/>
  <c r="I749" i="2"/>
  <c r="H749" i="2"/>
  <c r="I748" i="2"/>
  <c r="H748" i="2"/>
  <c r="I747" i="2"/>
  <c r="H747" i="2"/>
  <c r="I746" i="2"/>
  <c r="H746" i="2"/>
  <c r="I745" i="2"/>
  <c r="H745" i="2"/>
  <c r="I744" i="2"/>
  <c r="H744" i="2"/>
  <c r="I743" i="2"/>
  <c r="H743" i="2"/>
  <c r="I742" i="2"/>
  <c r="H742" i="2"/>
  <c r="I741" i="2"/>
  <c r="H741" i="2"/>
  <c r="I740" i="2"/>
  <c r="H740" i="2"/>
  <c r="I739" i="2"/>
  <c r="H739" i="2"/>
  <c r="I738" i="2"/>
  <c r="H738" i="2"/>
  <c r="I737" i="2"/>
  <c r="H737" i="2"/>
  <c r="I736" i="2"/>
  <c r="H736" i="2"/>
  <c r="I735" i="2"/>
  <c r="H735" i="2"/>
  <c r="I734" i="2"/>
  <c r="H734" i="2"/>
  <c r="I733" i="2"/>
  <c r="H733" i="2"/>
  <c r="I732" i="2"/>
  <c r="H732" i="2"/>
  <c r="I731" i="2"/>
  <c r="H731" i="2"/>
  <c r="I730" i="2"/>
  <c r="H730" i="2"/>
  <c r="I729" i="2"/>
  <c r="H729" i="2"/>
  <c r="I728" i="2"/>
  <c r="H728" i="2"/>
  <c r="I727" i="2"/>
  <c r="H727" i="2"/>
  <c r="I726" i="2"/>
  <c r="H726" i="2"/>
  <c r="I725" i="2"/>
  <c r="H725" i="2"/>
  <c r="I724" i="2"/>
  <c r="H724" i="2"/>
  <c r="I723" i="2"/>
  <c r="H723" i="2"/>
  <c r="I722" i="2"/>
  <c r="H722" i="2"/>
  <c r="I721" i="2"/>
  <c r="H721" i="2"/>
  <c r="I720" i="2"/>
  <c r="H720" i="2"/>
  <c r="I719" i="2"/>
  <c r="H719" i="2"/>
  <c r="I718" i="2"/>
  <c r="H718" i="2"/>
  <c r="I717" i="2"/>
  <c r="H717" i="2"/>
  <c r="I716" i="2"/>
  <c r="H716" i="2"/>
  <c r="I715" i="2"/>
  <c r="H715" i="2"/>
  <c r="I714" i="2"/>
  <c r="H714" i="2"/>
  <c r="I713" i="2"/>
  <c r="H713" i="2"/>
  <c r="I712" i="2"/>
  <c r="H712" i="2"/>
  <c r="I711" i="2"/>
  <c r="H711" i="2"/>
  <c r="I710" i="2"/>
  <c r="H710" i="2"/>
  <c r="I709" i="2"/>
  <c r="H709" i="2"/>
  <c r="I708" i="2"/>
  <c r="H708" i="2"/>
  <c r="I707" i="2"/>
  <c r="H707" i="2"/>
  <c r="I706" i="2"/>
  <c r="H706" i="2"/>
  <c r="I705" i="2"/>
  <c r="H705" i="2"/>
  <c r="I704" i="2"/>
  <c r="H704" i="2"/>
  <c r="I703" i="2"/>
  <c r="H703" i="2"/>
  <c r="I702" i="2"/>
  <c r="H702" i="2"/>
  <c r="I701" i="2"/>
  <c r="H701" i="2"/>
  <c r="I700" i="2"/>
  <c r="H700" i="2"/>
  <c r="I699" i="2"/>
  <c r="H699" i="2"/>
  <c r="I698" i="2"/>
  <c r="H698" i="2"/>
  <c r="I697" i="2"/>
  <c r="H697" i="2"/>
  <c r="I696" i="2"/>
  <c r="H696" i="2"/>
  <c r="I695" i="2"/>
  <c r="H695" i="2"/>
  <c r="I694" i="2"/>
  <c r="H694" i="2"/>
  <c r="I693" i="2"/>
  <c r="H693" i="2"/>
  <c r="I692" i="2"/>
  <c r="H692" i="2"/>
  <c r="I691" i="2"/>
  <c r="H691" i="2"/>
  <c r="I690" i="2"/>
  <c r="H690" i="2"/>
  <c r="I689" i="2"/>
  <c r="H689" i="2"/>
  <c r="I688" i="2"/>
  <c r="H688" i="2"/>
  <c r="I687" i="2"/>
  <c r="H687" i="2"/>
  <c r="I686" i="2"/>
  <c r="H686" i="2"/>
  <c r="I685" i="2"/>
  <c r="H685" i="2"/>
  <c r="I684" i="2"/>
  <c r="H684" i="2"/>
  <c r="I683" i="2"/>
  <c r="H683" i="2"/>
  <c r="I682" i="2"/>
  <c r="H682" i="2"/>
  <c r="I681" i="2"/>
  <c r="H681" i="2"/>
  <c r="I680" i="2"/>
  <c r="H680" i="2"/>
  <c r="I679" i="2"/>
  <c r="H679" i="2"/>
  <c r="I678" i="2"/>
  <c r="H678" i="2"/>
  <c r="I677" i="2"/>
  <c r="H677" i="2"/>
  <c r="I676" i="2"/>
  <c r="H676" i="2"/>
  <c r="I675" i="2"/>
  <c r="H675" i="2"/>
  <c r="I674" i="2"/>
  <c r="H674" i="2"/>
  <c r="I673" i="2"/>
  <c r="H673" i="2"/>
  <c r="I672" i="2"/>
  <c r="H672" i="2"/>
  <c r="I671" i="2"/>
  <c r="H671" i="2"/>
  <c r="I670" i="2"/>
  <c r="H670" i="2"/>
  <c r="I669" i="2"/>
  <c r="H669" i="2"/>
  <c r="I668" i="2"/>
  <c r="H668" i="2"/>
  <c r="I667" i="2"/>
  <c r="H667" i="2"/>
  <c r="I666" i="2"/>
  <c r="H666" i="2"/>
  <c r="I665" i="2"/>
  <c r="H665" i="2"/>
  <c r="I664" i="2"/>
  <c r="H664" i="2"/>
  <c r="I663" i="2"/>
  <c r="H663" i="2"/>
  <c r="I662" i="2"/>
  <c r="H662" i="2"/>
  <c r="I661" i="2"/>
  <c r="H661" i="2"/>
  <c r="I660" i="2"/>
  <c r="H660" i="2"/>
  <c r="I659" i="2"/>
  <c r="H659" i="2"/>
  <c r="I658" i="2"/>
  <c r="H658" i="2"/>
  <c r="I657" i="2"/>
  <c r="H657" i="2"/>
  <c r="I656" i="2"/>
  <c r="H656" i="2"/>
  <c r="I655" i="2"/>
  <c r="H655" i="2"/>
  <c r="I654" i="2"/>
  <c r="H654" i="2"/>
  <c r="I653" i="2"/>
  <c r="H653" i="2"/>
  <c r="I652" i="2"/>
  <c r="H652" i="2"/>
  <c r="I651" i="2"/>
  <c r="H651" i="2"/>
  <c r="I650" i="2"/>
  <c r="H650" i="2"/>
  <c r="I649" i="2"/>
  <c r="H649" i="2"/>
  <c r="I648" i="2"/>
  <c r="H648" i="2"/>
  <c r="I647" i="2"/>
  <c r="H647" i="2"/>
  <c r="I646" i="2"/>
  <c r="H646" i="2"/>
  <c r="I645" i="2"/>
  <c r="H645" i="2"/>
  <c r="I644" i="2"/>
  <c r="H644" i="2"/>
  <c r="I643" i="2"/>
  <c r="H643" i="2"/>
  <c r="I642" i="2"/>
  <c r="H642" i="2"/>
  <c r="I641" i="2"/>
  <c r="H641" i="2"/>
  <c r="I640" i="2"/>
  <c r="H640" i="2"/>
  <c r="I639" i="2"/>
  <c r="H639" i="2"/>
  <c r="I638" i="2"/>
  <c r="H638" i="2"/>
  <c r="I637" i="2"/>
  <c r="H637" i="2"/>
  <c r="I636" i="2"/>
  <c r="H636" i="2"/>
  <c r="I635" i="2"/>
  <c r="H635" i="2"/>
  <c r="I634" i="2"/>
  <c r="H634" i="2"/>
  <c r="I633" i="2"/>
  <c r="H633" i="2"/>
  <c r="I632" i="2"/>
  <c r="H632" i="2"/>
  <c r="I631" i="2"/>
  <c r="H631" i="2"/>
  <c r="I630" i="2"/>
  <c r="H630" i="2"/>
  <c r="I629" i="2"/>
  <c r="H629" i="2"/>
  <c r="I628" i="2"/>
  <c r="H628" i="2"/>
  <c r="I627" i="2"/>
  <c r="H627" i="2"/>
  <c r="I626" i="2"/>
  <c r="H626" i="2"/>
  <c r="I625" i="2"/>
  <c r="H625" i="2"/>
  <c r="I624" i="2"/>
  <c r="H624" i="2"/>
  <c r="I623" i="2"/>
  <c r="H623" i="2"/>
  <c r="I622" i="2"/>
  <c r="H622" i="2"/>
  <c r="I621" i="2"/>
  <c r="H621" i="2"/>
  <c r="I620" i="2"/>
  <c r="H620" i="2"/>
  <c r="I619" i="2"/>
  <c r="H619" i="2"/>
  <c r="I618" i="2"/>
  <c r="H618" i="2"/>
  <c r="I617" i="2"/>
  <c r="H617" i="2"/>
  <c r="I616" i="2"/>
  <c r="H616" i="2"/>
  <c r="I615" i="2"/>
  <c r="H615" i="2"/>
  <c r="I614" i="2"/>
  <c r="H614" i="2"/>
  <c r="I613" i="2"/>
  <c r="H613" i="2"/>
  <c r="I612" i="2"/>
  <c r="H612" i="2"/>
  <c r="I611" i="2"/>
  <c r="H611" i="2"/>
  <c r="I610" i="2"/>
  <c r="H610" i="2"/>
  <c r="I609" i="2"/>
  <c r="H609" i="2"/>
  <c r="I608" i="2"/>
  <c r="H608" i="2"/>
  <c r="I607" i="2"/>
  <c r="H607" i="2"/>
  <c r="I606" i="2"/>
  <c r="H606" i="2"/>
  <c r="I605" i="2"/>
  <c r="H605" i="2"/>
  <c r="I604" i="2"/>
  <c r="H604" i="2"/>
  <c r="I603" i="2"/>
  <c r="H603" i="2"/>
  <c r="I602" i="2"/>
  <c r="H602" i="2"/>
  <c r="I601" i="2"/>
  <c r="H601" i="2"/>
  <c r="I600" i="2"/>
  <c r="H600" i="2"/>
  <c r="I599" i="2"/>
  <c r="H599" i="2"/>
  <c r="I598" i="2"/>
  <c r="H598" i="2"/>
  <c r="I597" i="2"/>
  <c r="H597" i="2"/>
  <c r="I596" i="2"/>
  <c r="H596" i="2"/>
  <c r="I595" i="2"/>
  <c r="H595" i="2"/>
  <c r="I594" i="2"/>
  <c r="H594" i="2"/>
  <c r="I593" i="2"/>
  <c r="H593" i="2"/>
  <c r="I592" i="2"/>
  <c r="H592" i="2"/>
  <c r="I591" i="2"/>
  <c r="H591" i="2"/>
  <c r="I590" i="2"/>
  <c r="H590" i="2"/>
  <c r="I589" i="2"/>
  <c r="H589" i="2"/>
  <c r="I588" i="2"/>
  <c r="H588" i="2"/>
  <c r="I587" i="2"/>
  <c r="H587" i="2"/>
  <c r="I586" i="2"/>
  <c r="H586" i="2"/>
  <c r="I585" i="2"/>
  <c r="H585" i="2"/>
  <c r="I584" i="2"/>
  <c r="H584" i="2"/>
  <c r="I583" i="2"/>
  <c r="H583" i="2"/>
  <c r="I582" i="2"/>
  <c r="H582" i="2"/>
  <c r="I581" i="2"/>
  <c r="H581" i="2"/>
  <c r="I580" i="2"/>
  <c r="H580" i="2"/>
  <c r="I579" i="2"/>
  <c r="H579" i="2"/>
  <c r="I578" i="2"/>
  <c r="H578" i="2"/>
  <c r="I577" i="2"/>
  <c r="H577" i="2"/>
  <c r="I576" i="2"/>
  <c r="H576" i="2"/>
  <c r="I575" i="2"/>
  <c r="H575" i="2"/>
  <c r="I574" i="2"/>
  <c r="H574" i="2"/>
  <c r="I573" i="2"/>
  <c r="H573" i="2"/>
  <c r="I572" i="2"/>
  <c r="H572" i="2"/>
  <c r="I571" i="2"/>
  <c r="H571" i="2"/>
  <c r="I570" i="2"/>
  <c r="H570" i="2"/>
  <c r="I569" i="2"/>
  <c r="H569" i="2"/>
  <c r="I568" i="2"/>
  <c r="H568" i="2"/>
  <c r="I567" i="2"/>
  <c r="H567" i="2"/>
  <c r="I566" i="2"/>
  <c r="H566" i="2"/>
  <c r="I565" i="2"/>
  <c r="H565" i="2"/>
  <c r="I564" i="2"/>
  <c r="H564" i="2"/>
  <c r="I563" i="2"/>
  <c r="H563" i="2"/>
  <c r="I562" i="2"/>
  <c r="H562" i="2"/>
  <c r="I561" i="2"/>
  <c r="H561" i="2"/>
  <c r="I560" i="2"/>
  <c r="H560" i="2"/>
  <c r="I559" i="2"/>
  <c r="H559" i="2"/>
  <c r="I558" i="2"/>
  <c r="H558" i="2"/>
  <c r="I557" i="2"/>
  <c r="H557" i="2"/>
  <c r="I556" i="2"/>
  <c r="H556" i="2"/>
  <c r="I555" i="2"/>
  <c r="H555" i="2"/>
  <c r="I554" i="2"/>
  <c r="H554" i="2"/>
  <c r="I553" i="2"/>
  <c r="H553" i="2"/>
  <c r="I552" i="2"/>
  <c r="H552" i="2"/>
  <c r="I551" i="2"/>
  <c r="H551" i="2"/>
  <c r="I550" i="2"/>
  <c r="H550" i="2"/>
  <c r="I549" i="2"/>
  <c r="H549" i="2"/>
  <c r="I548" i="2"/>
  <c r="H548" i="2"/>
  <c r="I547" i="2"/>
  <c r="H547" i="2"/>
  <c r="I546" i="2"/>
  <c r="H546" i="2"/>
  <c r="I545" i="2"/>
  <c r="H545" i="2"/>
  <c r="I544" i="2"/>
  <c r="H544" i="2"/>
  <c r="I543" i="2"/>
  <c r="H543" i="2"/>
  <c r="I542" i="2"/>
  <c r="H542" i="2"/>
  <c r="I541" i="2"/>
  <c r="H541" i="2"/>
  <c r="I540" i="2"/>
  <c r="H540" i="2"/>
  <c r="I539" i="2"/>
  <c r="H539" i="2"/>
  <c r="I538" i="2"/>
  <c r="H538" i="2"/>
  <c r="I537" i="2"/>
  <c r="H537" i="2"/>
  <c r="I536" i="2"/>
  <c r="H536" i="2"/>
  <c r="I535" i="2"/>
  <c r="H535" i="2"/>
  <c r="I534" i="2"/>
  <c r="H534" i="2"/>
  <c r="I533" i="2"/>
  <c r="H533" i="2"/>
  <c r="I532" i="2"/>
  <c r="H532" i="2"/>
  <c r="I531" i="2"/>
  <c r="H531" i="2"/>
  <c r="I530" i="2"/>
  <c r="H530" i="2"/>
  <c r="I529" i="2"/>
  <c r="H529" i="2"/>
  <c r="I528" i="2"/>
  <c r="H528" i="2"/>
  <c r="I527" i="2"/>
  <c r="H527" i="2"/>
  <c r="I526" i="2"/>
  <c r="H526" i="2"/>
  <c r="I525" i="2"/>
  <c r="H525" i="2"/>
  <c r="I524" i="2"/>
  <c r="H524" i="2"/>
  <c r="I523" i="2"/>
  <c r="H523" i="2"/>
  <c r="I522" i="2"/>
  <c r="H522" i="2"/>
  <c r="I521" i="2"/>
  <c r="H521" i="2"/>
  <c r="I520" i="2"/>
  <c r="H520" i="2"/>
  <c r="I519" i="2"/>
  <c r="H519" i="2"/>
  <c r="I518" i="2"/>
  <c r="H518" i="2"/>
  <c r="I517" i="2"/>
  <c r="H517" i="2"/>
  <c r="I516" i="2"/>
  <c r="H516" i="2"/>
  <c r="I515" i="2"/>
  <c r="H515" i="2"/>
  <c r="I514" i="2"/>
  <c r="H514" i="2"/>
  <c r="I513" i="2"/>
  <c r="H513" i="2"/>
  <c r="I512" i="2"/>
  <c r="H512" i="2"/>
  <c r="I511" i="2"/>
  <c r="H511" i="2"/>
  <c r="I510" i="2"/>
  <c r="H510" i="2"/>
  <c r="I509" i="2"/>
  <c r="H509" i="2"/>
  <c r="I508" i="2"/>
  <c r="H508" i="2"/>
  <c r="I507" i="2"/>
  <c r="H507" i="2"/>
  <c r="I506" i="2"/>
  <c r="H506" i="2"/>
  <c r="I505" i="2"/>
  <c r="H505" i="2"/>
  <c r="I504" i="2"/>
  <c r="H504" i="2"/>
  <c r="I503" i="2"/>
  <c r="H503" i="2"/>
  <c r="I502" i="2"/>
  <c r="H502" i="2"/>
  <c r="I501" i="2"/>
  <c r="H501" i="2"/>
  <c r="I500" i="2"/>
  <c r="H500" i="2"/>
  <c r="I499" i="2"/>
  <c r="H499" i="2"/>
  <c r="I498" i="2"/>
  <c r="H498" i="2"/>
  <c r="I497" i="2"/>
  <c r="H497" i="2"/>
  <c r="I496" i="2"/>
  <c r="H496" i="2"/>
  <c r="I495" i="2"/>
  <c r="H495" i="2"/>
  <c r="I494" i="2"/>
  <c r="H494" i="2"/>
  <c r="I493" i="2"/>
  <c r="H493" i="2"/>
  <c r="I492" i="2"/>
  <c r="H492" i="2"/>
  <c r="I491" i="2"/>
  <c r="H491" i="2"/>
  <c r="I490" i="2"/>
  <c r="H490" i="2"/>
  <c r="I489" i="2"/>
  <c r="H489" i="2"/>
  <c r="I488" i="2"/>
  <c r="H488" i="2"/>
  <c r="I487" i="2"/>
  <c r="H487" i="2"/>
  <c r="I486" i="2"/>
  <c r="H486" i="2"/>
  <c r="I485" i="2"/>
  <c r="H485" i="2"/>
  <c r="I484" i="2"/>
  <c r="H484" i="2"/>
  <c r="I483" i="2"/>
  <c r="H483" i="2"/>
  <c r="I482" i="2"/>
  <c r="H482" i="2"/>
  <c r="I481" i="2"/>
  <c r="H481" i="2"/>
  <c r="I480" i="2"/>
  <c r="H480" i="2"/>
  <c r="I479" i="2"/>
  <c r="H479" i="2"/>
  <c r="I478" i="2"/>
  <c r="H478" i="2"/>
  <c r="I477" i="2"/>
  <c r="H477" i="2"/>
  <c r="I476" i="2"/>
  <c r="H476" i="2"/>
  <c r="I475" i="2"/>
  <c r="H475" i="2"/>
  <c r="I474" i="2"/>
  <c r="H474" i="2"/>
  <c r="I473" i="2"/>
  <c r="H473" i="2"/>
  <c r="I472" i="2"/>
  <c r="H472" i="2"/>
  <c r="I471" i="2"/>
  <c r="H471" i="2"/>
  <c r="I470" i="2"/>
  <c r="H470" i="2"/>
  <c r="I469" i="2"/>
  <c r="H469" i="2"/>
  <c r="I468" i="2"/>
  <c r="H468" i="2"/>
  <c r="I467" i="2"/>
  <c r="H467" i="2"/>
  <c r="I466" i="2"/>
  <c r="H466" i="2"/>
  <c r="I465" i="2"/>
  <c r="H465" i="2"/>
  <c r="I464" i="2"/>
  <c r="H464" i="2"/>
  <c r="I463" i="2"/>
  <c r="H463" i="2"/>
  <c r="I462" i="2"/>
  <c r="H462" i="2"/>
  <c r="I461" i="2"/>
  <c r="H461" i="2"/>
  <c r="I460" i="2"/>
  <c r="H460" i="2"/>
  <c r="I459" i="2"/>
  <c r="H459" i="2"/>
  <c r="I458" i="2"/>
  <c r="H458" i="2"/>
  <c r="I457" i="2"/>
  <c r="H457" i="2"/>
  <c r="I456" i="2"/>
  <c r="H456" i="2"/>
  <c r="I455" i="2"/>
  <c r="H455" i="2"/>
  <c r="I454" i="2"/>
  <c r="H454" i="2"/>
  <c r="I453" i="2"/>
  <c r="H453" i="2"/>
  <c r="I452" i="2"/>
  <c r="H452" i="2"/>
  <c r="I451" i="2"/>
  <c r="H451" i="2"/>
  <c r="I450" i="2"/>
  <c r="H450" i="2"/>
  <c r="I449" i="2"/>
  <c r="H449" i="2"/>
  <c r="I448" i="2"/>
  <c r="H448" i="2"/>
  <c r="I447" i="2"/>
  <c r="H447" i="2"/>
  <c r="I446" i="2"/>
  <c r="H446" i="2"/>
  <c r="I445" i="2"/>
  <c r="H445" i="2"/>
  <c r="I444" i="2"/>
  <c r="H444" i="2"/>
  <c r="I443" i="2"/>
  <c r="H443" i="2"/>
  <c r="I442" i="2"/>
  <c r="H442" i="2"/>
  <c r="I441" i="2"/>
  <c r="H441" i="2"/>
  <c r="I440" i="2"/>
  <c r="H440" i="2"/>
  <c r="I439" i="2"/>
  <c r="H439" i="2"/>
  <c r="I438" i="2"/>
  <c r="H438" i="2"/>
  <c r="I437" i="2"/>
  <c r="H437" i="2"/>
  <c r="I436" i="2"/>
  <c r="H436" i="2"/>
  <c r="I435" i="2"/>
  <c r="H435" i="2"/>
  <c r="I434" i="2"/>
  <c r="H434" i="2"/>
  <c r="I433" i="2"/>
  <c r="H433" i="2"/>
  <c r="I432" i="2"/>
  <c r="H432" i="2"/>
  <c r="I431" i="2"/>
  <c r="H431" i="2"/>
  <c r="I430" i="2"/>
  <c r="H430" i="2"/>
  <c r="I429" i="2"/>
  <c r="H429" i="2"/>
  <c r="I428" i="2"/>
  <c r="H428" i="2"/>
  <c r="I427" i="2"/>
  <c r="H427" i="2"/>
  <c r="I426" i="2"/>
  <c r="H426" i="2"/>
  <c r="I425" i="2"/>
  <c r="H425" i="2"/>
  <c r="I424" i="2"/>
  <c r="H424" i="2"/>
  <c r="I423" i="2"/>
  <c r="H423" i="2"/>
  <c r="I422" i="2"/>
  <c r="H422" i="2"/>
  <c r="I421" i="2"/>
  <c r="H421" i="2"/>
  <c r="I420" i="2"/>
  <c r="H420" i="2"/>
  <c r="I419" i="2"/>
  <c r="H419" i="2"/>
  <c r="I418" i="2"/>
  <c r="H418" i="2"/>
  <c r="I417" i="2"/>
  <c r="H417" i="2"/>
  <c r="I416" i="2"/>
  <c r="H416" i="2"/>
  <c r="I415" i="2"/>
  <c r="H415" i="2"/>
  <c r="I414" i="2"/>
  <c r="H414" i="2"/>
  <c r="I413" i="2"/>
  <c r="H413" i="2"/>
  <c r="I412" i="2"/>
  <c r="H412" i="2"/>
  <c r="I411" i="2"/>
  <c r="H411" i="2"/>
  <c r="I410" i="2"/>
  <c r="H410" i="2"/>
  <c r="I409" i="2"/>
  <c r="H409" i="2"/>
  <c r="I408" i="2"/>
  <c r="H408" i="2"/>
  <c r="I407" i="2"/>
  <c r="H407" i="2"/>
  <c r="I406" i="2"/>
  <c r="H406" i="2"/>
  <c r="I405" i="2"/>
  <c r="H405" i="2"/>
  <c r="I404" i="2"/>
  <c r="H404" i="2"/>
  <c r="I403" i="2"/>
  <c r="H403" i="2"/>
  <c r="I402" i="2"/>
  <c r="H402" i="2"/>
  <c r="I401" i="2"/>
  <c r="H401" i="2"/>
  <c r="I400" i="2"/>
  <c r="H400" i="2"/>
  <c r="I399" i="2"/>
  <c r="H399" i="2"/>
  <c r="I398" i="2"/>
  <c r="H398" i="2"/>
  <c r="I397" i="2"/>
  <c r="H397" i="2"/>
  <c r="I396" i="2"/>
  <c r="H396" i="2"/>
  <c r="I395" i="2"/>
  <c r="H395" i="2"/>
  <c r="I394" i="2"/>
  <c r="H394" i="2"/>
  <c r="I393" i="2"/>
  <c r="H393" i="2"/>
  <c r="I392" i="2"/>
  <c r="H392" i="2"/>
  <c r="I391" i="2"/>
  <c r="H391" i="2"/>
  <c r="I390" i="2"/>
  <c r="H390" i="2"/>
  <c r="I389" i="2"/>
  <c r="H389" i="2"/>
  <c r="I388" i="2"/>
  <c r="H388" i="2"/>
  <c r="I387" i="2"/>
  <c r="H387" i="2"/>
  <c r="I386" i="2"/>
  <c r="H386" i="2"/>
  <c r="I385" i="2"/>
  <c r="H385" i="2"/>
  <c r="I384" i="2"/>
  <c r="H384" i="2"/>
  <c r="I383" i="2"/>
  <c r="H383" i="2"/>
  <c r="I382" i="2"/>
  <c r="H382" i="2"/>
  <c r="I381" i="2"/>
  <c r="H381" i="2"/>
  <c r="I380" i="2"/>
  <c r="H380" i="2"/>
  <c r="I379" i="2"/>
  <c r="H379" i="2"/>
  <c r="I378" i="2"/>
  <c r="H378" i="2"/>
  <c r="I377" i="2"/>
  <c r="H377" i="2"/>
  <c r="I376" i="2"/>
  <c r="H376" i="2"/>
  <c r="I375" i="2"/>
  <c r="H375" i="2"/>
  <c r="I374" i="2"/>
  <c r="H374" i="2"/>
  <c r="I373" i="2"/>
  <c r="H373" i="2"/>
  <c r="I372" i="2"/>
  <c r="H372" i="2"/>
  <c r="I371" i="2"/>
  <c r="H371" i="2"/>
  <c r="I370" i="2"/>
  <c r="H370" i="2"/>
  <c r="I369" i="2"/>
  <c r="H369" i="2"/>
  <c r="I368" i="2"/>
  <c r="H368" i="2"/>
  <c r="I367" i="2"/>
  <c r="H367" i="2"/>
  <c r="I366" i="2"/>
  <c r="H366" i="2"/>
  <c r="I365" i="2"/>
  <c r="H365" i="2"/>
  <c r="I364" i="2"/>
  <c r="H364" i="2"/>
  <c r="I363" i="2"/>
  <c r="H363" i="2"/>
  <c r="I362" i="2"/>
  <c r="H362" i="2"/>
  <c r="I361" i="2"/>
  <c r="H361" i="2"/>
  <c r="I360" i="2"/>
  <c r="H360" i="2"/>
  <c r="I359" i="2"/>
  <c r="H359" i="2"/>
  <c r="I358" i="2"/>
  <c r="H358" i="2"/>
  <c r="I357" i="2"/>
  <c r="H357" i="2"/>
  <c r="I356" i="2"/>
  <c r="H356" i="2"/>
  <c r="I355" i="2"/>
  <c r="H355" i="2"/>
  <c r="I354" i="2"/>
  <c r="H354" i="2"/>
  <c r="I353" i="2"/>
  <c r="H353" i="2"/>
  <c r="I352" i="2"/>
  <c r="H352" i="2"/>
  <c r="I351" i="2"/>
  <c r="H351" i="2"/>
  <c r="I350" i="2"/>
  <c r="H350" i="2"/>
  <c r="I349" i="2"/>
  <c r="H349" i="2"/>
  <c r="I348" i="2"/>
  <c r="H348" i="2"/>
  <c r="I347" i="2"/>
  <c r="H347" i="2"/>
  <c r="I346" i="2"/>
  <c r="H346" i="2"/>
  <c r="I345" i="2"/>
  <c r="H345" i="2"/>
  <c r="I344" i="2"/>
  <c r="H344" i="2"/>
  <c r="I343" i="2"/>
  <c r="H343" i="2"/>
  <c r="I342" i="2"/>
  <c r="H342" i="2"/>
  <c r="I341" i="2"/>
  <c r="H341" i="2"/>
  <c r="I340" i="2"/>
  <c r="H340" i="2"/>
  <c r="I339" i="2"/>
  <c r="H339" i="2"/>
  <c r="I338" i="2"/>
  <c r="H338" i="2"/>
  <c r="I337" i="2"/>
  <c r="H337" i="2"/>
  <c r="I336" i="2"/>
  <c r="H336" i="2"/>
  <c r="I335" i="2"/>
  <c r="H335" i="2"/>
  <c r="I334" i="2"/>
  <c r="H334" i="2"/>
  <c r="I333" i="2"/>
  <c r="H333" i="2"/>
  <c r="I332" i="2"/>
  <c r="H332" i="2"/>
  <c r="I331" i="2"/>
  <c r="H331" i="2"/>
  <c r="I330" i="2"/>
  <c r="H330" i="2"/>
  <c r="I329" i="2"/>
  <c r="H329" i="2"/>
  <c r="I328" i="2"/>
  <c r="H328" i="2"/>
  <c r="I327" i="2"/>
  <c r="H327" i="2"/>
  <c r="I326" i="2"/>
  <c r="H326" i="2"/>
  <c r="I325" i="2"/>
  <c r="H325" i="2"/>
  <c r="I324" i="2"/>
  <c r="H324" i="2"/>
  <c r="I323" i="2"/>
  <c r="H323" i="2"/>
  <c r="I322" i="2"/>
  <c r="H322" i="2"/>
  <c r="I321" i="2"/>
  <c r="H321" i="2"/>
  <c r="I320" i="2"/>
  <c r="H320" i="2"/>
  <c r="I319" i="2"/>
  <c r="H319" i="2"/>
  <c r="I318" i="2"/>
  <c r="H318" i="2"/>
  <c r="I317" i="2"/>
  <c r="H317" i="2"/>
  <c r="I316" i="2"/>
  <c r="H316" i="2"/>
  <c r="I315" i="2"/>
  <c r="H315" i="2"/>
  <c r="I314" i="2"/>
  <c r="H314" i="2"/>
  <c r="I313" i="2"/>
  <c r="H313" i="2"/>
  <c r="I312" i="2"/>
  <c r="H312" i="2"/>
  <c r="I311" i="2"/>
  <c r="H311" i="2"/>
  <c r="I310" i="2"/>
  <c r="H310" i="2"/>
  <c r="I309" i="2"/>
  <c r="H309" i="2"/>
  <c r="I308" i="2"/>
  <c r="H308" i="2"/>
  <c r="I307" i="2"/>
  <c r="H307" i="2"/>
  <c r="I306" i="2"/>
  <c r="H306" i="2"/>
  <c r="I305" i="2"/>
  <c r="H305" i="2"/>
  <c r="I304" i="2"/>
  <c r="H304" i="2"/>
  <c r="I303" i="2"/>
  <c r="H303" i="2"/>
  <c r="I302" i="2"/>
  <c r="H302" i="2"/>
  <c r="I301" i="2"/>
  <c r="H301" i="2"/>
  <c r="I300" i="2"/>
  <c r="H300" i="2"/>
  <c r="I299" i="2"/>
  <c r="H299" i="2"/>
  <c r="I298" i="2"/>
  <c r="H298" i="2"/>
  <c r="I297" i="2"/>
  <c r="H297" i="2"/>
  <c r="I296" i="2"/>
  <c r="H296" i="2"/>
  <c r="I295" i="2"/>
  <c r="H295" i="2"/>
  <c r="I294" i="2"/>
  <c r="H294" i="2"/>
  <c r="I293" i="2"/>
  <c r="H293" i="2"/>
  <c r="I292" i="2"/>
  <c r="H292" i="2"/>
  <c r="I291" i="2"/>
  <c r="H291" i="2"/>
  <c r="I290" i="2"/>
  <c r="H290" i="2"/>
  <c r="I289" i="2"/>
  <c r="H289" i="2"/>
  <c r="I288" i="2"/>
  <c r="H288" i="2"/>
  <c r="I287" i="2"/>
  <c r="H287" i="2"/>
  <c r="I286" i="2"/>
  <c r="H286" i="2"/>
  <c r="I285" i="2"/>
  <c r="H285" i="2"/>
  <c r="I284" i="2"/>
  <c r="H284" i="2"/>
  <c r="I283" i="2"/>
  <c r="H283" i="2"/>
  <c r="I282" i="2"/>
  <c r="H282" i="2"/>
  <c r="I281" i="2"/>
  <c r="H281" i="2"/>
  <c r="I280" i="2"/>
  <c r="H280" i="2"/>
  <c r="I279" i="2"/>
  <c r="H279" i="2"/>
  <c r="I278" i="2"/>
  <c r="H278" i="2"/>
  <c r="I277" i="2"/>
  <c r="H277" i="2"/>
  <c r="I276" i="2"/>
  <c r="H276" i="2"/>
  <c r="I275" i="2"/>
  <c r="H275" i="2"/>
  <c r="I274" i="2"/>
  <c r="H274" i="2"/>
  <c r="I273" i="2"/>
  <c r="H273" i="2"/>
  <c r="I272" i="2"/>
  <c r="H272" i="2"/>
  <c r="I271" i="2"/>
  <c r="H271" i="2"/>
  <c r="I270" i="2"/>
  <c r="H270" i="2"/>
  <c r="I269" i="2"/>
  <c r="H269" i="2"/>
  <c r="I268" i="2"/>
  <c r="H268" i="2"/>
  <c r="I267" i="2"/>
  <c r="H267" i="2"/>
  <c r="I266" i="2"/>
  <c r="H266" i="2"/>
  <c r="I265" i="2"/>
  <c r="H265" i="2"/>
  <c r="I264" i="2"/>
  <c r="H264" i="2"/>
  <c r="I263" i="2"/>
  <c r="H263" i="2"/>
  <c r="I262" i="2"/>
  <c r="H262" i="2"/>
  <c r="I261" i="2"/>
  <c r="H261" i="2"/>
  <c r="I260" i="2"/>
  <c r="H260" i="2"/>
  <c r="I259" i="2"/>
  <c r="H259" i="2"/>
  <c r="I258" i="2"/>
  <c r="H258" i="2"/>
  <c r="I257" i="2"/>
  <c r="H257" i="2"/>
  <c r="I256" i="2"/>
  <c r="H256" i="2"/>
  <c r="I255" i="2"/>
  <c r="H255" i="2"/>
  <c r="I254" i="2"/>
  <c r="H254" i="2"/>
  <c r="I253" i="2"/>
  <c r="H253" i="2"/>
  <c r="I252" i="2"/>
  <c r="H252" i="2"/>
  <c r="I251" i="2"/>
  <c r="H251" i="2"/>
  <c r="I250" i="2"/>
  <c r="H250" i="2"/>
  <c r="I249" i="2"/>
  <c r="H249" i="2"/>
  <c r="I248" i="2"/>
  <c r="H248" i="2"/>
  <c r="I247" i="2"/>
  <c r="H247" i="2"/>
  <c r="I246" i="2"/>
  <c r="H246" i="2"/>
  <c r="I245" i="2"/>
  <c r="H245" i="2"/>
  <c r="I244" i="2"/>
  <c r="H244" i="2"/>
  <c r="I243" i="2"/>
  <c r="H243" i="2"/>
  <c r="I242" i="2"/>
  <c r="H242" i="2"/>
  <c r="I241" i="2"/>
  <c r="H241" i="2"/>
  <c r="I240" i="2"/>
  <c r="H240" i="2"/>
  <c r="I239" i="2"/>
  <c r="H239" i="2"/>
  <c r="I238" i="2"/>
  <c r="H238" i="2"/>
  <c r="I237" i="2"/>
  <c r="H237" i="2"/>
  <c r="I236" i="2"/>
  <c r="H236" i="2"/>
  <c r="I235" i="2"/>
  <c r="H235" i="2"/>
  <c r="I234" i="2"/>
  <c r="H234" i="2"/>
  <c r="I233" i="2"/>
  <c r="H233" i="2"/>
  <c r="I232" i="2"/>
  <c r="H232" i="2"/>
  <c r="I231" i="2"/>
  <c r="H231" i="2"/>
  <c r="I230" i="2"/>
  <c r="H230" i="2"/>
  <c r="I229" i="2"/>
  <c r="H229" i="2"/>
  <c r="I228" i="2"/>
  <c r="H228" i="2"/>
  <c r="I227" i="2"/>
  <c r="H227" i="2"/>
  <c r="I226" i="2"/>
  <c r="H226" i="2"/>
  <c r="I225" i="2"/>
  <c r="H225" i="2"/>
  <c r="I224" i="2"/>
  <c r="H224" i="2"/>
  <c r="I223" i="2"/>
  <c r="H223" i="2"/>
  <c r="I222" i="2"/>
  <c r="H222" i="2"/>
  <c r="I221" i="2"/>
  <c r="H221" i="2"/>
  <c r="I220" i="2"/>
  <c r="H220" i="2"/>
  <c r="I219" i="2"/>
  <c r="H219" i="2"/>
  <c r="I218" i="2"/>
  <c r="H218" i="2"/>
  <c r="I217" i="2"/>
  <c r="H217" i="2"/>
  <c r="I216" i="2"/>
  <c r="H216" i="2"/>
  <c r="I215" i="2"/>
  <c r="H215" i="2"/>
  <c r="I214" i="2"/>
  <c r="H214" i="2"/>
  <c r="I213" i="2"/>
  <c r="H213" i="2"/>
  <c r="I212" i="2"/>
  <c r="H212" i="2"/>
  <c r="I211" i="2"/>
  <c r="H211" i="2"/>
  <c r="I210" i="2"/>
  <c r="H210" i="2"/>
  <c r="I209" i="2"/>
  <c r="H209" i="2"/>
  <c r="I208" i="2"/>
  <c r="H208" i="2"/>
  <c r="I207" i="2"/>
  <c r="H207" i="2"/>
  <c r="I206" i="2"/>
  <c r="H206" i="2"/>
  <c r="I205" i="2"/>
  <c r="H205" i="2"/>
  <c r="I204" i="2"/>
  <c r="H204" i="2"/>
  <c r="I203" i="2"/>
  <c r="H203" i="2"/>
  <c r="I202" i="2"/>
  <c r="H202" i="2"/>
  <c r="I201" i="2"/>
  <c r="H201" i="2"/>
  <c r="I200" i="2"/>
  <c r="H200" i="2"/>
  <c r="I199" i="2"/>
  <c r="H199" i="2"/>
  <c r="I198" i="2"/>
  <c r="H198" i="2"/>
  <c r="I197" i="2"/>
  <c r="H197" i="2"/>
  <c r="I196" i="2"/>
  <c r="H196" i="2"/>
  <c r="I195" i="2"/>
  <c r="H195" i="2"/>
  <c r="I194" i="2"/>
  <c r="H194" i="2"/>
  <c r="I193" i="2"/>
  <c r="H193" i="2"/>
  <c r="I192" i="2"/>
  <c r="H192" i="2"/>
  <c r="I191" i="2"/>
  <c r="H191" i="2"/>
  <c r="I190" i="2"/>
  <c r="H190" i="2"/>
  <c r="I189" i="2"/>
  <c r="H189" i="2"/>
  <c r="I188" i="2"/>
  <c r="H188" i="2"/>
  <c r="I187" i="2"/>
  <c r="H187" i="2"/>
  <c r="I186" i="2"/>
  <c r="H186" i="2"/>
  <c r="I185" i="2"/>
  <c r="H185" i="2"/>
  <c r="I184" i="2"/>
  <c r="H184" i="2"/>
  <c r="I183" i="2"/>
  <c r="H183" i="2"/>
  <c r="I182" i="2"/>
  <c r="H182" i="2"/>
  <c r="I181" i="2"/>
  <c r="H181" i="2"/>
  <c r="I180" i="2"/>
  <c r="H180" i="2"/>
  <c r="I179" i="2"/>
  <c r="H179" i="2"/>
  <c r="I178" i="2"/>
  <c r="H178" i="2"/>
  <c r="I177" i="2"/>
  <c r="H177" i="2"/>
  <c r="I176" i="2"/>
  <c r="H176" i="2"/>
  <c r="I175" i="2"/>
  <c r="H175" i="2"/>
  <c r="I174" i="2"/>
  <c r="H174" i="2"/>
  <c r="I173" i="2"/>
  <c r="H173" i="2"/>
  <c r="I172" i="2"/>
  <c r="H172" i="2"/>
  <c r="I171" i="2"/>
  <c r="H171" i="2"/>
  <c r="I170" i="2"/>
  <c r="H170" i="2"/>
  <c r="I169" i="2"/>
  <c r="H169" i="2"/>
  <c r="I168" i="2"/>
  <c r="H168" i="2"/>
  <c r="I167" i="2"/>
  <c r="H167" i="2"/>
  <c r="I166" i="2"/>
  <c r="H166" i="2"/>
  <c r="I165" i="2"/>
  <c r="H165" i="2"/>
  <c r="I164" i="2"/>
  <c r="H164" i="2"/>
  <c r="I163" i="2"/>
  <c r="H163" i="2"/>
  <c r="I162" i="2"/>
  <c r="H162" i="2"/>
  <c r="I161" i="2"/>
  <c r="H161" i="2"/>
  <c r="I160" i="2"/>
  <c r="H160" i="2"/>
  <c r="I159" i="2"/>
  <c r="H159" i="2"/>
  <c r="I158" i="2"/>
  <c r="H158" i="2"/>
  <c r="I157" i="2"/>
  <c r="H157" i="2"/>
  <c r="I156" i="2"/>
  <c r="H156" i="2"/>
  <c r="I155" i="2"/>
  <c r="H155" i="2"/>
  <c r="I154" i="2"/>
  <c r="H154" i="2"/>
  <c r="I153" i="2"/>
  <c r="H153" i="2"/>
  <c r="I152" i="2"/>
  <c r="H152" i="2"/>
  <c r="I151" i="2"/>
  <c r="H151" i="2"/>
  <c r="I150" i="2"/>
  <c r="H150" i="2"/>
  <c r="I149" i="2"/>
  <c r="H149" i="2"/>
  <c r="I148" i="2"/>
  <c r="H148" i="2"/>
  <c r="I147" i="2"/>
  <c r="H147" i="2"/>
  <c r="I146" i="2"/>
  <c r="H146" i="2"/>
  <c r="I145" i="2"/>
  <c r="H145" i="2"/>
  <c r="I144" i="2"/>
  <c r="H144" i="2"/>
  <c r="I143" i="2"/>
  <c r="H143" i="2"/>
  <c r="I142" i="2"/>
  <c r="H142" i="2"/>
  <c r="I141" i="2"/>
  <c r="H141" i="2"/>
  <c r="I140" i="2"/>
  <c r="H140" i="2"/>
  <c r="I139" i="2"/>
  <c r="H139" i="2"/>
  <c r="I138" i="2"/>
  <c r="H138" i="2"/>
  <c r="I137" i="2"/>
  <c r="H137" i="2"/>
  <c r="I136" i="2"/>
  <c r="H136" i="2"/>
  <c r="I135" i="2"/>
  <c r="H135" i="2"/>
  <c r="I134" i="2"/>
  <c r="H134" i="2"/>
  <c r="I133" i="2"/>
  <c r="H133" i="2"/>
  <c r="I132" i="2"/>
  <c r="H132" i="2"/>
  <c r="I131" i="2"/>
  <c r="H131" i="2"/>
  <c r="I130" i="2"/>
  <c r="H130" i="2"/>
  <c r="I129" i="2"/>
  <c r="H129" i="2"/>
  <c r="I128" i="2"/>
  <c r="H128" i="2"/>
  <c r="I127" i="2"/>
  <c r="H127" i="2"/>
  <c r="I126" i="2"/>
  <c r="H126" i="2"/>
  <c r="I125" i="2"/>
  <c r="H125" i="2"/>
  <c r="I124" i="2"/>
  <c r="H124" i="2"/>
  <c r="I123" i="2"/>
  <c r="H123" i="2"/>
  <c r="I122" i="2"/>
  <c r="H122" i="2"/>
  <c r="I121" i="2"/>
  <c r="H121" i="2"/>
  <c r="I120" i="2"/>
  <c r="H120" i="2"/>
  <c r="I119" i="2"/>
  <c r="H119" i="2"/>
  <c r="I118" i="2"/>
  <c r="H118" i="2"/>
  <c r="I117" i="2"/>
  <c r="H117" i="2"/>
  <c r="I116" i="2"/>
  <c r="H116" i="2"/>
  <c r="I115" i="2"/>
  <c r="H115" i="2"/>
  <c r="I114" i="2"/>
  <c r="H114" i="2"/>
  <c r="I113" i="2"/>
  <c r="H113" i="2"/>
  <c r="I112" i="2"/>
  <c r="H112" i="2"/>
  <c r="I111" i="2"/>
  <c r="H111" i="2"/>
  <c r="I110" i="2"/>
  <c r="H110" i="2"/>
  <c r="I109" i="2"/>
  <c r="H109" i="2"/>
  <c r="I108" i="2"/>
  <c r="H108" i="2"/>
  <c r="I107" i="2"/>
  <c r="H107" i="2"/>
  <c r="I106" i="2"/>
  <c r="H106" i="2"/>
  <c r="I105" i="2"/>
  <c r="H105" i="2"/>
  <c r="I104" i="2"/>
  <c r="H104" i="2"/>
  <c r="I103" i="2"/>
  <c r="H103" i="2"/>
  <c r="I102" i="2"/>
  <c r="H102" i="2"/>
  <c r="I101" i="2"/>
  <c r="H101" i="2"/>
  <c r="I100" i="2"/>
  <c r="H100" i="2"/>
  <c r="I99" i="2"/>
  <c r="H99" i="2"/>
  <c r="I98" i="2"/>
  <c r="H98" i="2"/>
  <c r="I97" i="2"/>
  <c r="H97" i="2"/>
  <c r="I96" i="2"/>
  <c r="H96" i="2"/>
  <c r="I95" i="2"/>
  <c r="H95" i="2"/>
  <c r="I94" i="2"/>
  <c r="H94" i="2"/>
  <c r="I93" i="2"/>
  <c r="H93" i="2"/>
  <c r="I92" i="2"/>
  <c r="H92" i="2"/>
  <c r="I91" i="2"/>
  <c r="H91" i="2"/>
  <c r="I90" i="2"/>
  <c r="H90" i="2"/>
  <c r="I89" i="2"/>
  <c r="H89" i="2"/>
  <c r="I88" i="2"/>
  <c r="H88" i="2"/>
  <c r="I87" i="2"/>
  <c r="H87" i="2"/>
  <c r="I86" i="2"/>
  <c r="H86" i="2"/>
  <c r="I85" i="2"/>
  <c r="H85" i="2"/>
  <c r="I84" i="2"/>
  <c r="H84" i="2"/>
  <c r="I83" i="2"/>
  <c r="H83" i="2"/>
  <c r="I82" i="2"/>
  <c r="H82" i="2"/>
  <c r="I81" i="2"/>
  <c r="H81" i="2"/>
  <c r="I80" i="2"/>
  <c r="H80" i="2"/>
  <c r="I79" i="2"/>
  <c r="H79" i="2"/>
  <c r="I78" i="2"/>
  <c r="H78" i="2"/>
  <c r="I77" i="2"/>
  <c r="H77" i="2"/>
  <c r="I76" i="2"/>
  <c r="H76" i="2"/>
  <c r="I75" i="2"/>
  <c r="H75" i="2"/>
  <c r="I74" i="2"/>
  <c r="H74" i="2"/>
  <c r="I73" i="2"/>
  <c r="H73" i="2"/>
  <c r="I72" i="2"/>
  <c r="H72" i="2"/>
  <c r="I71" i="2"/>
  <c r="H71" i="2"/>
  <c r="I70" i="2"/>
  <c r="H70" i="2"/>
  <c r="I69" i="2"/>
  <c r="H69" i="2"/>
  <c r="I68" i="2"/>
  <c r="H68" i="2"/>
  <c r="I67" i="2"/>
  <c r="H67" i="2"/>
  <c r="I66" i="2"/>
  <c r="H66" i="2"/>
  <c r="I65" i="2"/>
  <c r="H65" i="2"/>
  <c r="I64" i="2"/>
  <c r="H64" i="2"/>
  <c r="I63" i="2"/>
  <c r="H63" i="2"/>
  <c r="I62" i="2"/>
  <c r="H62" i="2"/>
  <c r="I61" i="2"/>
  <c r="H61" i="2"/>
  <c r="I60" i="2"/>
  <c r="H60" i="2"/>
  <c r="I59" i="2"/>
  <c r="H59" i="2"/>
  <c r="I58" i="2"/>
  <c r="H58" i="2"/>
  <c r="I57" i="2"/>
  <c r="H57" i="2"/>
  <c r="I56" i="2"/>
  <c r="H56" i="2"/>
  <c r="I55" i="2"/>
  <c r="H55" i="2"/>
  <c r="I54" i="2"/>
  <c r="H54" i="2"/>
  <c r="I53" i="2"/>
  <c r="H53" i="2"/>
  <c r="I52" i="2"/>
  <c r="H52" i="2"/>
  <c r="I51" i="2"/>
  <c r="H51" i="2"/>
  <c r="I50" i="2"/>
  <c r="H50" i="2"/>
  <c r="I49" i="2"/>
  <c r="H49" i="2"/>
  <c r="I48" i="2"/>
  <c r="H48" i="2"/>
  <c r="I47" i="2"/>
  <c r="H47" i="2"/>
  <c r="I46" i="2"/>
  <c r="H46" i="2"/>
  <c r="I45" i="2"/>
  <c r="H45" i="2"/>
  <c r="I44" i="2"/>
  <c r="H44" i="2"/>
  <c r="I43" i="2"/>
  <c r="H43" i="2"/>
  <c r="I42" i="2"/>
  <c r="H42" i="2"/>
  <c r="I41" i="2"/>
  <c r="H41" i="2"/>
  <c r="I40" i="2"/>
  <c r="H40" i="2"/>
  <c r="I39" i="2"/>
  <c r="H39" i="2"/>
  <c r="I38" i="2"/>
  <c r="H38" i="2"/>
  <c r="I37" i="2"/>
  <c r="H37" i="2"/>
  <c r="I36" i="2"/>
  <c r="H36" i="2"/>
  <c r="I35" i="2"/>
  <c r="H35" i="2"/>
  <c r="I34" i="2"/>
  <c r="H34" i="2"/>
  <c r="I33" i="2"/>
  <c r="H33" i="2"/>
  <c r="I32" i="2"/>
  <c r="H32" i="2"/>
  <c r="I31" i="2"/>
  <c r="H31" i="2"/>
  <c r="I30" i="2"/>
  <c r="H30" i="2"/>
  <c r="I29" i="2"/>
  <c r="H29" i="2"/>
  <c r="I28" i="2"/>
  <c r="H28" i="2"/>
  <c r="I27" i="2"/>
  <c r="H27" i="2"/>
  <c r="I26" i="2"/>
  <c r="H26" i="2"/>
  <c r="I25" i="2"/>
  <c r="H25" i="2"/>
  <c r="I24" i="2"/>
  <c r="H24" i="2"/>
  <c r="I23" i="2"/>
  <c r="H23" i="2"/>
  <c r="I22" i="2"/>
  <c r="H22" i="2"/>
  <c r="I21" i="2"/>
  <c r="H21" i="2"/>
  <c r="I20" i="2"/>
  <c r="H20" i="2"/>
  <c r="I19" i="2"/>
  <c r="H19" i="2"/>
  <c r="I18" i="2"/>
  <c r="H18" i="2"/>
  <c r="I17" i="2"/>
  <c r="H17" i="2"/>
  <c r="I16" i="2"/>
  <c r="H16" i="2"/>
  <c r="I15" i="2"/>
  <c r="H15" i="2"/>
  <c r="I14" i="2"/>
  <c r="H14" i="2"/>
  <c r="I13" i="2"/>
  <c r="H13" i="2"/>
  <c r="I12" i="2"/>
  <c r="H12" i="2"/>
  <c r="I11" i="2"/>
  <c r="H11" i="2"/>
  <c r="I10" i="2"/>
  <c r="H10" i="2"/>
  <c r="I9" i="2"/>
  <c r="H9" i="2"/>
  <c r="I8" i="2"/>
  <c r="H8" i="2"/>
  <c r="I7" i="2"/>
  <c r="H7" i="2"/>
  <c r="D2" i="2"/>
  <c r="C2" i="2"/>
  <c r="C18" i="10" l="1"/>
  <c r="B18" i="10"/>
  <c r="B10" i="10"/>
  <c r="B11" i="10"/>
  <c r="B13" i="10"/>
  <c r="E6" i="7"/>
  <c r="C17" i="10" l="1"/>
  <c r="B17"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A7C5ECF-6E2F-4630-8CA3-183BF95EAC55}" keepAlive="1" name="Query - locations" description="Connection to the 'locations' query in the workbook." type="5" refreshedVersion="8" background="1" saveData="1">
    <dbPr connection="Provider=Microsoft.Mashup.OleDb.1;Data Source=$Workbook$;Location=locations;Extended Properties=&quot;&quot;" command="SELECT * FROM [locations]"/>
  </connection>
  <connection id="2" xr16:uid="{9FA6431A-CDE5-45AE-9FD2-CE2B15CB25EC}" keepAlive="1" name="Query - locations (2)" description="Connection to the 'locations (2)' query in the workbook." type="5" refreshedVersion="8" background="1" saveData="1">
    <dbPr connection="Provider=Microsoft.Mashup.OleDb.1;Data Source=$Workbook$;Location=&quot;locations (2)&quot;;Extended Properties=&quot;&quot;" command="SELECT * FROM [locations (2)]"/>
  </connection>
  <connection id="3" xr16:uid="{2223DE14-9891-4C69-9207-804F208F79EF}"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4" xr16:uid="{FD0388BD-D956-4C41-9D0D-DB09F8FA1D7E}"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5" xr16:uid="{F1052B1C-6938-4EC8-A359-488EDDAAC6D8}" keepAlive="1" name="Query - sales" description="Connection to the 'sales' query in the workbook." type="5" refreshedVersion="8" background="1" saveData="1">
    <dbPr connection="Provider=Microsoft.Mashup.OleDb.1;Data Source=$Workbook$;Location=sales;Extended Properties=&quot;&quot;" command="SELECT * FROM [sales]"/>
  </connection>
  <connection id="6" xr16:uid="{3329725D-22BE-4861-921E-C1543826F7DC}" keepAlive="1" name="Query - sales (2)" description="Connection to the 'sales (2)' query in the workbook." type="5" refreshedVersion="8" background="1" saveData="1">
    <dbPr connection="Provider=Microsoft.Mashup.OleDb.1;Data Source=$Workbook$;Location=&quot;sales (2)&quot;;Extended Properties=&quot;&quot;" command="SELECT * FROM [sales (2)]"/>
  </connection>
  <connection id="7" xr16:uid="{B946B64B-E279-4DCE-908F-6211FF0213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58FE5534-22B3-4DB7-BF38-164BDC3EC27C}" name="WorksheetConnection_Book1!locations" type="102" refreshedVersion="8" minRefreshableVersion="5">
    <extLst>
      <ext xmlns:x15="http://schemas.microsoft.com/office/spreadsheetml/2010/11/main" uri="{DE250136-89BD-433C-8126-D09CA5730AF9}">
        <x15:connection id="locations">
          <x15:rangePr sourceName="_xlcn.WorksheetConnection_Book1locations"/>
        </x15:connection>
      </ext>
    </extLst>
  </connection>
  <connection id="9" xr16:uid="{B0FD3F57-53FF-4A3E-8B59-771DF21E89EC}" name="WorksheetConnection_Book1!people" type="102" refreshedVersion="8" minRefreshableVersion="5">
    <extLst>
      <ext xmlns:x15="http://schemas.microsoft.com/office/spreadsheetml/2010/11/main" uri="{DE250136-89BD-433C-8126-D09CA5730AF9}">
        <x15:connection id="people">
          <x15:rangePr sourceName="_xlcn.WorksheetConnection_Book1people"/>
        </x15:connection>
      </ext>
    </extLst>
  </connection>
  <connection id="10" xr16:uid="{B8652546-3A37-4B0E-9C3A-9C79D99A7253}" name="WorksheetConnection_Book1!products" type="102" refreshedVersion="8" minRefreshableVersion="5">
    <extLst>
      <ext xmlns:x15="http://schemas.microsoft.com/office/spreadsheetml/2010/11/main" uri="{DE250136-89BD-433C-8126-D09CA5730AF9}">
        <x15:connection id="products">
          <x15:rangePr sourceName="_xlcn.WorksheetConnection_Book1products"/>
        </x15:connection>
      </ext>
    </extLst>
  </connection>
  <connection id="11" xr16:uid="{33B78593-01E1-401E-85E2-AB6AABDBB4EC}" name="WorksheetConnection_Book1!sales" type="102" refreshedVersion="8" minRefreshableVersion="5">
    <extLst>
      <ext xmlns:x15="http://schemas.microsoft.com/office/spreadsheetml/2010/11/main" uri="{DE250136-89BD-433C-8126-D09CA5730AF9}">
        <x15:connection id="sales">
          <x15:rangePr sourceName="_xlcn.WorksheetConnection_Book1sales"/>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people].[Team].[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<sst xmlns="http://schemas.openxmlformats.org/spreadsheetml/2006/main" count="57066" uniqueCount="151">
  <si>
    <t>Sales Person</t>
  </si>
  <si>
    <t>Geography</t>
  </si>
  <si>
    <t>Product</t>
  </si>
  <si>
    <t>Date</t>
  </si>
  <si>
    <t>Boxes</t>
  </si>
  <si>
    <t>Dennison Crosswaite</t>
  </si>
  <si>
    <t>UK</t>
  </si>
  <si>
    <t>Almond Choco</t>
  </si>
  <si>
    <t>Kelci Walkden</t>
  </si>
  <si>
    <t>India</t>
  </si>
  <si>
    <t>Gigi Bohling</t>
  </si>
  <si>
    <t>Canada</t>
  </si>
  <si>
    <t>Caramel Stuffed Bars</t>
  </si>
  <si>
    <t>Madelene Upcott</t>
  </si>
  <si>
    <t>Eclairs</t>
  </si>
  <si>
    <t>Oby Sorrel</t>
  </si>
  <si>
    <t>USA</t>
  </si>
  <si>
    <t>Manuka Honey Choco</t>
  </si>
  <si>
    <t>Brien Boise</t>
  </si>
  <si>
    <t>After Nines</t>
  </si>
  <si>
    <t>Jan Morforth</t>
  </si>
  <si>
    <t>New Zealand</t>
  </si>
  <si>
    <t>Spicy Special Slims</t>
  </si>
  <si>
    <t>Marney O'Breen</t>
  </si>
  <si>
    <t>85% Dark Bars</t>
  </si>
  <si>
    <t>Andria Kimpton</t>
  </si>
  <si>
    <t>White Choc</t>
  </si>
  <si>
    <t>Australia</t>
  </si>
  <si>
    <t>Smooth Sliky Salty</t>
  </si>
  <si>
    <t>Barr Faughny</t>
  </si>
  <si>
    <t>Orange Choco</t>
  </si>
  <si>
    <t>Mint Chip Choco</t>
  </si>
  <si>
    <t>Husein Augar</t>
  </si>
  <si>
    <t>Ches Bonnell</t>
  </si>
  <si>
    <t>Dotty Strutley</t>
  </si>
  <si>
    <t>Peanut Butter Cubes</t>
  </si>
  <si>
    <t>70% Dark Bites</t>
  </si>
  <si>
    <t>Curtice Advani</t>
  </si>
  <si>
    <t>Drinking Coco</t>
  </si>
  <si>
    <t>Rafaelita Blaksland</t>
  </si>
  <si>
    <t>Kaine Padly</t>
  </si>
  <si>
    <t>Beverie Moffet</t>
  </si>
  <si>
    <t>Fruit &amp; Nut Bars</t>
  </si>
  <si>
    <t>Raspberry Choco</t>
  </si>
  <si>
    <t>Organic Choco Syrup</t>
  </si>
  <si>
    <t>99% Dark &amp; Pure</t>
  </si>
  <si>
    <t>Karlen McCaffrey</t>
  </si>
  <si>
    <t>Milk Bars</t>
  </si>
  <si>
    <t>50% Dark Bites</t>
  </si>
  <si>
    <t>Wilone O'Kielt</t>
  </si>
  <si>
    <t>Baker's Choco Chips</t>
  </si>
  <si>
    <t>Gunar Cockshoot</t>
  </si>
  <si>
    <t>Choco Coated Almonds</t>
  </si>
  <si>
    <t>Van Tuxwell</t>
  </si>
  <si>
    <t>Camilla Castle</t>
  </si>
  <si>
    <t>Mallorie Waber</t>
  </si>
  <si>
    <t>Jehu Rudeforth</t>
  </si>
  <si>
    <t>Roddy Speechley</t>
  </si>
  <si>
    <t>Category</t>
  </si>
  <si>
    <t>Cost per box</t>
  </si>
  <si>
    <t>Bars</t>
  </si>
  <si>
    <t>Bites</t>
  </si>
  <si>
    <t>Other</t>
  </si>
  <si>
    <t>Geo</t>
  </si>
  <si>
    <t>Region</t>
  </si>
  <si>
    <t>APAC</t>
  </si>
  <si>
    <t>Americas</t>
  </si>
  <si>
    <t>Europe</t>
  </si>
  <si>
    <t>Sales person</t>
  </si>
  <si>
    <t>Team</t>
  </si>
  <si>
    <t>Yummies</t>
  </si>
  <si>
    <t>Delish</t>
  </si>
  <si>
    <t>Jucies</t>
  </si>
  <si>
    <t>Tempo</t>
  </si>
  <si>
    <t>Total Sales (Filter)</t>
  </si>
  <si>
    <t>Column Labels</t>
  </si>
  <si>
    <t>Grand Total</t>
  </si>
  <si>
    <t>Row Labels</t>
  </si>
  <si>
    <t>2021</t>
  </si>
  <si>
    <t>Jan</t>
  </si>
  <si>
    <t>Feb</t>
  </si>
  <si>
    <t>Mar</t>
  </si>
  <si>
    <t>Apr</t>
  </si>
  <si>
    <t>May</t>
  </si>
  <si>
    <t>Jun</t>
  </si>
  <si>
    <t>Jul</t>
  </si>
  <si>
    <t>Aug</t>
  </si>
  <si>
    <t>Sep</t>
  </si>
  <si>
    <t>Oct</t>
  </si>
  <si>
    <t>Nov</t>
  </si>
  <si>
    <t>Dec</t>
  </si>
  <si>
    <t>2022</t>
  </si>
  <si>
    <t>Financial Goal</t>
  </si>
  <si>
    <t>Profit</t>
  </si>
  <si>
    <t>Sales Amount</t>
  </si>
  <si>
    <t>Name</t>
  </si>
  <si>
    <t>Sale</t>
  </si>
  <si>
    <t>Most Expensive Sale</t>
  </si>
  <si>
    <t>Sum of Profit</t>
  </si>
  <si>
    <t>Revenue</t>
  </si>
  <si>
    <t>Cost</t>
  </si>
  <si>
    <t>Actual</t>
  </si>
  <si>
    <t>Remainder</t>
  </si>
  <si>
    <t>All</t>
  </si>
  <si>
    <t>% of Grand Total</t>
  </si>
  <si>
    <t>Sum of Revenue</t>
  </si>
  <si>
    <t>Total Transactions</t>
  </si>
  <si>
    <t>SUM OF PROFITS</t>
  </si>
  <si>
    <t>Most profitable region</t>
  </si>
  <si>
    <t>Sum of Profits</t>
  </si>
  <si>
    <t>Most profitable country</t>
  </si>
  <si>
    <t>Sales</t>
  </si>
  <si>
    <t>Tracker</t>
  </si>
  <si>
    <t>By Region</t>
  </si>
  <si>
    <t>By Team</t>
  </si>
  <si>
    <t>By Person</t>
  </si>
  <si>
    <t>By Country</t>
  </si>
  <si>
    <t>Country</t>
  </si>
  <si>
    <t>barr.f@yummies.org</t>
  </si>
  <si>
    <t>dennison.c@yummies.org</t>
  </si>
  <si>
    <t>gunar.c@yummies.org</t>
  </si>
  <si>
    <t>curtice.a@delish.org</t>
  </si>
  <si>
    <t>kaine.p@delish.org</t>
  </si>
  <si>
    <t>ches.b@delish.org</t>
  </si>
  <si>
    <t>brien.b@delish.org</t>
  </si>
  <si>
    <t>husein.a@delish.org</t>
  </si>
  <si>
    <t>beverie.m@jucies.org</t>
  </si>
  <si>
    <t>oby.s@jucies.org</t>
  </si>
  <si>
    <t>wilone.k@yummies.org</t>
  </si>
  <si>
    <t>gigi.b@yummies.org</t>
  </si>
  <si>
    <t>andria.k@delish.org</t>
  </si>
  <si>
    <t>karlen.c@delish.org</t>
  </si>
  <si>
    <t>jan.m@yummies.org</t>
  </si>
  <si>
    <t>dotty.s@jucies.org</t>
  </si>
  <si>
    <t>kelci.w@jucies.org</t>
  </si>
  <si>
    <t>marney.b@jucies.org</t>
  </si>
  <si>
    <t>rafaelita.b@jucies.org</t>
  </si>
  <si>
    <t>madelene.u@jucies.org</t>
  </si>
  <si>
    <t>camilla.c@tempo.org</t>
  </si>
  <si>
    <t>jehu.r@tempo.org</t>
  </si>
  <si>
    <t>mallorie.w@tempo.org</t>
  </si>
  <si>
    <t>van.t@tempo.org</t>
  </si>
  <si>
    <t>roddy.s@tempo.org</t>
  </si>
  <si>
    <t>Contact</t>
  </si>
  <si>
    <t>Email</t>
  </si>
  <si>
    <t>hrsupport@jucies.org</t>
  </si>
  <si>
    <t>hrsupport@delish.org</t>
  </si>
  <si>
    <t>hrsupport@tempo.org</t>
  </si>
  <si>
    <t>hrsupport@yummies.org</t>
  </si>
  <si>
    <t>KPIs</t>
  </si>
  <si>
    <t>Profit Goal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</si>
</sst>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quot;£&quot;* #,##0.00_-;_-&quot;£&quot;* &quot;-&quot;??_-;_-@_-"/>
    <numFmt numFmtId="164" formatCode="_-[$$-409]* #,##0.00_ ;_-[$$-409]* \-#,##0.00\ ;_-[$$-409]* &quot;-&quot;??_ ;_-@_ "/>
    <numFmt numFmtId="165" formatCode="_-[$$-409]* #,##0_ ;_-[$$-409]* \-#,##0\ ;_-[$$-409]* &quot;-&quot;??_ ;_-@_ "/>
  </numFmts>
  <fonts count="14" x14ac:knownFonts="1">
    <font>
      <sz val="11"/>
      <color theme="1"/>
      <name val="Calibri"/>
      <family val="2"/>
      <scheme val="minor"/>
    </font>
    <font>
      <sz val="11"/>
      <color theme="1"/>
      <name val="Calibri"/>
      <family val="2"/>
      <scheme val="minor"/>
    </font>
    <font>
      <b/>
      <sz val="11"/>
      <color theme="0"/>
      <name val="Calibri"/>
      <family val="2"/>
      <scheme val="minor"/>
    </font>
    <font>
      <sz val="14"/>
      <color theme="1"/>
      <name val="Calibri"/>
      <family val="2"/>
      <scheme val="minor"/>
    </font>
    <font>
      <sz val="36"/>
      <color theme="1"/>
      <name val="Calibri"/>
      <family val="2"/>
      <scheme val="minor"/>
    </font>
    <font>
      <b/>
      <sz val="28"/>
      <color theme="0"/>
      <name val="Calibri"/>
      <family val="2"/>
      <scheme val="minor"/>
    </font>
    <font>
      <sz val="28"/>
      <color theme="0"/>
      <name val="Calibri"/>
      <family val="2"/>
      <scheme val="minor"/>
    </font>
    <font>
      <sz val="12"/>
      <color theme="1"/>
      <name val="Calibri"/>
      <family val="2"/>
      <scheme val="minor"/>
    </font>
    <font>
      <b/>
      <sz val="11"/>
      <color theme="1"/>
      <name val="Calibri"/>
      <family val="2"/>
      <scheme val="minor"/>
    </font>
    <font>
      <sz val="28"/>
      <color theme="9" tint="-0.249977111117893"/>
      <name val="Calibri"/>
      <family val="2"/>
      <scheme val="minor"/>
    </font>
    <font>
      <sz val="36"/>
      <color theme="9" tint="-0.249977111117893"/>
      <name val="Calibri"/>
      <family val="2"/>
      <scheme val="minor"/>
    </font>
    <font>
      <sz val="11"/>
      <color theme="9" tint="-0.249977111117893"/>
      <name val="Calibri"/>
      <family val="2"/>
      <scheme val="minor"/>
    </font>
    <font>
      <u/>
      <sz val="11"/>
      <color theme="10"/>
      <name val="Calibri"/>
      <family val="2"/>
      <scheme val="minor"/>
    </font>
    <font>
      <b/>
      <sz val="11"/>
      <name val="Calibri"/>
      <family val="2"/>
      <scheme val="minor"/>
    </font>
  </fonts>
  <fills count="8">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9" tint="0.39997558519241921"/>
        <bgColor indexed="64"/>
      </patternFill>
    </fill>
    <fill>
      <patternFill patternType="solid">
        <fgColor theme="0"/>
        <bgColor indexed="64"/>
      </patternFill>
    </fill>
    <fill>
      <patternFill patternType="solid">
        <fgColor theme="9" tint="0.79998168889431442"/>
        <bgColor indexed="64"/>
      </patternFill>
    </fill>
    <fill>
      <patternFill patternType="solid">
        <fgColor theme="9" tint="-0.249977111117893"/>
        <bgColor indexed="64"/>
      </patternFill>
    </fill>
  </fills>
  <borders count="5">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top/>
      <bottom style="thin">
        <color indexed="64"/>
      </bottom>
      <diagonal/>
    </border>
    <border>
      <left/>
      <right style="thin">
        <color indexed="64"/>
      </right>
      <top/>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12" fillId="0" borderId="0" applyNumberFormat="0" applyFill="0" applyBorder="0" applyAlignment="0" applyProtection="0"/>
  </cellStyleXfs>
  <cellXfs count="49">
    <xf numFmtId="0" fontId="0" fillId="0" borderId="0" xfId="0"/>
    <xf numFmtId="14" fontId="0" fillId="0" borderId="0" xfId="0" applyNumberFormat="1"/>
    <xf numFmtId="0" fontId="2" fillId="2" borderId="1" xfId="0" applyFont="1" applyFill="1" applyBorder="1"/>
    <xf numFmtId="164" fontId="0" fillId="0" borderId="0" xfId="0" applyNumberFormat="1"/>
    <xf numFmtId="165" fontId="0" fillId="0" borderId="0" xfId="0" applyNumberFormat="1"/>
    <xf numFmtId="164" fontId="0" fillId="0" borderId="0" xfId="1" applyNumberFormat="1" applyFont="1"/>
    <xf numFmtId="0" fontId="0" fillId="3" borderId="2" xfId="0" applyFill="1" applyBorder="1"/>
    <xf numFmtId="0" fontId="0" fillId="0" borderId="2" xfId="0" applyBorder="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9" fontId="0" fillId="0" borderId="0" xfId="2" applyFont="1"/>
    <xf numFmtId="9" fontId="0" fillId="0" borderId="0" xfId="0" applyNumberFormat="1"/>
    <xf numFmtId="164" fontId="5" fillId="5" borderId="0" xfId="0" applyNumberFormat="1" applyFont="1" applyFill="1"/>
    <xf numFmtId="0" fontId="0" fillId="5" borderId="0" xfId="0" applyFill="1"/>
    <xf numFmtId="0" fontId="0" fillId="6" borderId="0" xfId="0" applyFill="1"/>
    <xf numFmtId="0" fontId="0" fillId="4" borderId="0" xfId="0" applyFill="1"/>
    <xf numFmtId="0" fontId="3" fillId="6" borderId="0" xfId="0" applyFont="1" applyFill="1" applyAlignment="1">
      <alignment vertical="top" wrapText="1"/>
    </xf>
    <xf numFmtId="0" fontId="0" fillId="6" borderId="0" xfId="0" applyFill="1" applyAlignment="1">
      <alignment vertical="top" wrapText="1"/>
    </xf>
    <xf numFmtId="0" fontId="0" fillId="7" borderId="0" xfId="0" applyFill="1"/>
    <xf numFmtId="0" fontId="0" fillId="5" borderId="0" xfId="0" applyFill="1" applyAlignment="1">
      <alignment horizontal="left"/>
    </xf>
    <xf numFmtId="10" fontId="0" fillId="5" borderId="0" xfId="0" applyNumberFormat="1" applyFill="1"/>
    <xf numFmtId="165" fontId="0" fillId="5" borderId="0" xfId="0" applyNumberFormat="1" applyFill="1"/>
    <xf numFmtId="0" fontId="7" fillId="6" borderId="0" xfId="0" applyFont="1" applyFill="1" applyAlignment="1">
      <alignment vertical="top" wrapText="1"/>
    </xf>
    <xf numFmtId="0" fontId="2" fillId="2" borderId="2" xfId="0" applyFont="1" applyFill="1" applyBorder="1"/>
    <xf numFmtId="0" fontId="0" fillId="3" borderId="1" xfId="0" applyFill="1" applyBorder="1"/>
    <xf numFmtId="0" fontId="0" fillId="0" borderId="1" xfId="0" applyBorder="1"/>
    <xf numFmtId="0" fontId="4" fillId="6" borderId="0" xfId="0" applyFont="1" applyFill="1" applyAlignment="1">
      <alignment horizontal="center"/>
    </xf>
    <xf numFmtId="165" fontId="6" fillId="6" borderId="0" xfId="0" applyNumberFormat="1" applyFont="1" applyFill="1" applyAlignment="1">
      <alignment horizontal="center"/>
    </xf>
    <xf numFmtId="164" fontId="5" fillId="6" borderId="0" xfId="0" applyNumberFormat="1" applyFont="1" applyFill="1"/>
    <xf numFmtId="0" fontId="0" fillId="0" borderId="3" xfId="0" applyBorder="1"/>
    <xf numFmtId="0" fontId="8" fillId="0" borderId="3" xfId="0" applyFont="1" applyBorder="1"/>
    <xf numFmtId="0" fontId="8" fillId="0" borderId="0" xfId="0" applyFont="1"/>
    <xf numFmtId="0" fontId="2" fillId="7" borderId="3" xfId="0" applyFont="1" applyFill="1" applyBorder="1"/>
    <xf numFmtId="0" fontId="2" fillId="0" borderId="0" xfId="0" applyFont="1"/>
    <xf numFmtId="0" fontId="11" fillId="0" borderId="0" xfId="0" applyFont="1"/>
    <xf numFmtId="0" fontId="11" fillId="4" borderId="0" xfId="0" applyFont="1" applyFill="1"/>
    <xf numFmtId="165" fontId="0" fillId="0" borderId="0" xfId="1" applyNumberFormat="1" applyFont="1"/>
    <xf numFmtId="0" fontId="2" fillId="7" borderId="0" xfId="0" applyFont="1" applyFill="1" applyAlignment="1">
      <alignment horizontal="left"/>
    </xf>
    <xf numFmtId="0" fontId="2" fillId="7" borderId="0" xfId="0" applyFont="1" applyFill="1"/>
    <xf numFmtId="0" fontId="12" fillId="0" borderId="0" xfId="3" applyNumberFormat="1"/>
    <xf numFmtId="0" fontId="12" fillId="0" borderId="0" xfId="3"/>
    <xf numFmtId="0" fontId="13" fillId="0" borderId="3" xfId="0" applyFont="1" applyBorder="1"/>
    <xf numFmtId="0" fontId="13" fillId="0" borderId="0" xfId="0" applyFont="1"/>
    <xf numFmtId="0" fontId="11" fillId="0" borderId="4" xfId="0" applyFont="1" applyBorder="1"/>
    <xf numFmtId="0" fontId="10" fillId="6" borderId="0" xfId="0" applyFont="1" applyFill="1" applyAlignment="1">
      <alignment horizontal="center"/>
    </xf>
    <xf numFmtId="165" fontId="9" fillId="6" borderId="0" xfId="0" applyNumberFormat="1" applyFont="1" applyFill="1" applyAlignment="1">
      <alignment horizontal="center"/>
    </xf>
    <xf numFmtId="0" fontId="7" fillId="6" borderId="0" xfId="0" applyFont="1" applyFill="1" applyAlignment="1">
      <alignment horizontal="left" vertical="top" wrapText="1"/>
    </xf>
  </cellXfs>
  <cellStyles count="4">
    <cellStyle name="Currency" xfId="1" builtinId="4"/>
    <cellStyle name="Hyperlink" xfId="3" builtinId="8"/>
    <cellStyle name="Normal" xfId="0" builtinId="0"/>
    <cellStyle name="Percent" xfId="2" builtinId="5"/>
  </cellStyles>
  <dxfs count="44">
    <dxf>
      <numFmt numFmtId="164" formatCode="_-[$$-409]* #,##0.00_ ;_-[$$-409]* \-#,##0.00\ ;_-[$$-409]* &quot;-&quot;??_ ;_-@_ "/>
    </dxf>
    <dxf>
      <numFmt numFmtId="0" formatCode="General"/>
    </dxf>
    <dxf>
      <numFmt numFmtId="0" formatCode="General"/>
    </dxf>
    <dxf>
      <numFmt numFmtId="0" formatCode="General"/>
    </dxf>
    <dxf>
      <numFmt numFmtId="0" formatCode="General"/>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165" formatCode="_-[$$-409]* #,##0_ ;_-[$$-409]* \-#,##0\ ;_-[$$-409]* &quot;-&quot;??_ ;_-@_ "/>
    </dxf>
    <dxf>
      <numFmt numFmtId="164" formatCode="_-[$$-409]* #,##0.00_ ;_-[$$-409]* \-#,##0.00\ ;_-[$$-409]* &quot;-&quot;??_ ;_-@_ "/>
    </dxf>
    <dxf>
      <numFmt numFmtId="165" formatCode="_-[$$-409]* #,##0_ ;_-[$$-409]* \-#,##0\ ;_-[$$-409]* &quot;-&quot;??_ ;_-@_ "/>
    </dxf>
    <dxf>
      <numFmt numFmtId="19" formatCode="dd/mm/yyyy"/>
    </dxf>
    <dxf>
      <numFmt numFmtId="0" formatCode="General"/>
    </dxf>
    <dxf>
      <numFmt numFmtId="0" formatCode="General"/>
    </dxf>
    <dxf>
      <numFmt numFmtId="0" formatCode="General"/>
    </dxf>
    <dxf>
      <numFmt numFmtId="165" formatCode="_-[$$-409]* #,##0_ ;_-[$$-409]* \-#,##0\ ;_-[$$-409]* &quot;-&quot;??_ ;_-@_ "/>
    </dxf>
    <dxf>
      <numFmt numFmtId="19" formatCode="dd/mm/yyyy"/>
    </dxf>
    <dxf>
      <numFmt numFmtId="0" formatCode="General"/>
    </dxf>
    <dxf>
      <numFmt numFmtId="0" formatCode="General"/>
    </dxf>
    <dxf>
      <numFmt numFmtId="0" formatCode="General"/>
    </dxf>
    <dxf>
      <numFmt numFmtId="14" formatCode="0.00%"/>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fill>
        <patternFill>
          <bgColor theme="0"/>
        </patternFill>
      </fill>
    </dxf>
    <dxf>
      <fill>
        <patternFill>
          <bgColor theme="0"/>
        </patternFill>
      </fill>
    </dxf>
    <dxf>
      <fill>
        <patternFill>
          <bgColor theme="0"/>
        </patternFill>
      </fill>
    </dxf>
    <dxf>
      <fill>
        <patternFill>
          <bgColor theme="9" tint="-0.249977111117893"/>
        </patternFill>
      </fill>
    </dxf>
    <dxf>
      <fill>
        <patternFill>
          <bgColor theme="9" tint="-0.249977111117893"/>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numFmt numFmtId="14" formatCode="0.00%"/>
    </dxf>
    <dxf>
      <numFmt numFmtId="165" formatCode="_-[$$-409]* #,##0_ ;_-[$$-409]* \-#,##0\ ;_-[$$-409]* &quot;-&quot;??_ ;_-@_ "/>
    </dxf>
    <dxf>
      <font>
        <color rgb="FF9C0006"/>
      </font>
      <fill>
        <patternFill>
          <bgColor rgb="FFFFC7CE"/>
        </patternFill>
      </fill>
    </dxf>
    <dxf>
      <font>
        <b/>
        <color theme="1"/>
      </font>
      <border>
        <bottom style="thin">
          <color theme="9"/>
        </bottom>
        <vertical/>
        <horizontal/>
      </border>
    </dxf>
    <dxf>
      <font>
        <color theme="1"/>
      </font>
      <fill>
        <patternFill patternType="solid">
          <bgColor theme="9" tint="0.79998168889431442"/>
        </patternFill>
      </fill>
      <border diagonalUp="0" diagonalDown="0">
        <left/>
        <right/>
        <top/>
        <bottom/>
        <vertical/>
        <horizontal/>
      </border>
    </dxf>
  </dxfs>
  <tableStyles count="1" defaultTableStyle="TableStyleMedium2" defaultPivotStyle="PivotStyleLight16">
    <tableStyle name="SlicerStyleLight6 2" pivot="0" table="0" count="10" xr9:uid="{B3FD9679-2518-427E-99BC-62B395D13BA5}">
      <tableStyleElement type="wholeTable" dxfId="43"/>
      <tableStyleElement type="headerRow" dxfId="42"/>
    </tableStyle>
  </tableStyles>
  <colors>
    <mruColors>
      <color rgb="FFFF8181"/>
      <color rgb="FFFFB7B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calcChain" Target="calcChain.xml"/><Relationship Id="rId10" Type="http://schemas.openxmlformats.org/officeDocument/2006/relationships/pivotCacheDefinition" Target="pivotCache/pivotCacheDefinition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0">
                <a:solidFill>
                  <a:schemeClr val="accent6"/>
                </a:solidFill>
              </a:rPr>
              <a:t>Profit Tracker</a:t>
            </a:r>
            <a:endParaRPr lang="en-GB" sz="2400" b="0">
              <a:solidFill>
                <a:schemeClr val="accent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92D050"/>
              </a:solidFill>
              <a:ln w="19050">
                <a:solidFill>
                  <a:schemeClr val="lt1"/>
                </a:solidFill>
              </a:ln>
              <a:effectLst/>
            </c:spPr>
            <c:extLst>
              <c:ext xmlns:c16="http://schemas.microsoft.com/office/drawing/2014/chart" uri="{C3380CC4-5D6E-409C-BE32-E72D297353CC}">
                <c16:uniqueId val="{00000001-3A7B-4280-815F-CBA28AA9E20E}"/>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3A7B-4280-815F-CBA28AA9E20E}"/>
              </c:ext>
            </c:extLst>
          </c:dPt>
          <c:val>
            <c:numRef>
              <c:f>Inputs!$E$5:$E$6</c:f>
              <c:numCache>
                <c:formatCode>0%</c:formatCode>
                <c:ptCount val="2"/>
                <c:pt idx="0">
                  <c:v>0.26598524499999909</c:v>
                </c:pt>
                <c:pt idx="1">
                  <c:v>0.73401475500000091</c:v>
                </c:pt>
              </c:numCache>
            </c:numRef>
          </c:val>
          <c:extLst>
            <c:ext xmlns:c16="http://schemas.microsoft.com/office/drawing/2014/chart" uri="{C3380CC4-5D6E-409C-BE32-E72D297353CC}">
              <c16:uniqueId val="{00000004-3A7B-4280-815F-CBA28AA9E20E}"/>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Copy.xlsx]Inputs!PivotTable4</c:name>
    <c:fmtId val="5"/>
  </c:pivotSource>
  <c:chart>
    <c:autoTitleDeleted val="1"/>
    <c:pivotFmts>
      <c:pivotFmt>
        <c:idx val="0"/>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Inputs!$K$14</c:f>
              <c:strCache>
                <c:ptCount val="1"/>
                <c:pt idx="0">
                  <c:v>Sum of Revenue</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Inputs!$J$15:$J$19</c:f>
              <c:strCache>
                <c:ptCount val="4"/>
                <c:pt idx="0">
                  <c:v>Delish</c:v>
                </c:pt>
                <c:pt idx="1">
                  <c:v>Jucies</c:v>
                </c:pt>
                <c:pt idx="2">
                  <c:v>Tempo</c:v>
                </c:pt>
                <c:pt idx="3">
                  <c:v>Yummies</c:v>
                </c:pt>
              </c:strCache>
            </c:strRef>
          </c:cat>
          <c:val>
            <c:numRef>
              <c:f>Inputs!$K$15:$K$19</c:f>
              <c:numCache>
                <c:formatCode>_-[$$-409]* #,##0_ ;_-[$$-409]* \-#,##0\ ;_-[$$-409]* "-"??_ ;_-@_ </c:formatCode>
                <c:ptCount val="4"/>
                <c:pt idx="0">
                  <c:v>13759137</c:v>
                </c:pt>
                <c:pt idx="1">
                  <c:v>14313152</c:v>
                </c:pt>
                <c:pt idx="2">
                  <c:v>5755372</c:v>
                </c:pt>
                <c:pt idx="3">
                  <c:v>12259226</c:v>
                </c:pt>
              </c:numCache>
            </c:numRef>
          </c:val>
          <c:extLst>
            <c:ext xmlns:c16="http://schemas.microsoft.com/office/drawing/2014/chart" uri="{C3380CC4-5D6E-409C-BE32-E72D297353CC}">
              <c16:uniqueId val="{00000000-3177-441F-9D44-7FEAAE616E4A}"/>
            </c:ext>
          </c:extLst>
        </c:ser>
        <c:ser>
          <c:idx val="1"/>
          <c:order val="1"/>
          <c:tx>
            <c:strRef>
              <c:f>Inputs!$L$14</c:f>
              <c:strCache>
                <c:ptCount val="1"/>
                <c:pt idx="0">
                  <c:v>Sum of Profit</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Inputs!$J$15:$J$19</c:f>
              <c:strCache>
                <c:ptCount val="4"/>
                <c:pt idx="0">
                  <c:v>Delish</c:v>
                </c:pt>
                <c:pt idx="1">
                  <c:v>Jucies</c:v>
                </c:pt>
                <c:pt idx="2">
                  <c:v>Tempo</c:v>
                </c:pt>
                <c:pt idx="3">
                  <c:v>Yummies</c:v>
                </c:pt>
              </c:strCache>
            </c:strRef>
          </c:cat>
          <c:val>
            <c:numRef>
              <c:f>Inputs!$L$15:$L$19</c:f>
              <c:numCache>
                <c:formatCode>_-[$$-409]* #,##0_ ;_-[$$-409]* \-#,##0\ ;_-[$$-409]* "-"??_ ;_-@_ </c:formatCode>
                <c:ptCount val="4"/>
                <c:pt idx="0">
                  <c:v>7966460.4699999904</c:v>
                </c:pt>
                <c:pt idx="1">
                  <c:v>8224588.549999998</c:v>
                </c:pt>
                <c:pt idx="2">
                  <c:v>3335219.0900000026</c:v>
                </c:pt>
                <c:pt idx="3">
                  <c:v>7072256.3900000071</c:v>
                </c:pt>
              </c:numCache>
            </c:numRef>
          </c:val>
          <c:extLst>
            <c:ext xmlns:c16="http://schemas.microsoft.com/office/drawing/2014/chart" uri="{C3380CC4-5D6E-409C-BE32-E72D297353CC}">
              <c16:uniqueId val="{00000000-A91E-4A6F-97ED-2F9BDC8ED129}"/>
            </c:ext>
          </c:extLst>
        </c:ser>
        <c:dLbls>
          <c:showLegendKey val="0"/>
          <c:showVal val="0"/>
          <c:showCatName val="0"/>
          <c:showSerName val="0"/>
          <c:showPercent val="0"/>
          <c:showBubbleSize val="0"/>
        </c:dLbls>
        <c:gapWidth val="20"/>
        <c:axId val="2075375663"/>
        <c:axId val="2105271775"/>
      </c:barChart>
      <c:catAx>
        <c:axId val="207537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271775"/>
        <c:crosses val="autoZero"/>
        <c:auto val="1"/>
        <c:lblAlgn val="ctr"/>
        <c:lblOffset val="100"/>
        <c:noMultiLvlLbl val="0"/>
      </c:catAx>
      <c:valAx>
        <c:axId val="2105271775"/>
        <c:scaling>
          <c:orientation val="minMax"/>
        </c:scaling>
        <c:delete val="1"/>
        <c:axPos val="l"/>
        <c:numFmt formatCode="_-[$$-409]* #,##0_ ;_-[$$-409]* \-#,##0\ ;_-[$$-409]* &quot;-&quot;??_ ;_-@_ " sourceLinked="1"/>
        <c:majorTickMark val="none"/>
        <c:minorTickMark val="none"/>
        <c:tickLblPos val="nextTo"/>
        <c:crossAx val="2075375663"/>
        <c:crosses val="autoZero"/>
        <c:crossBetween val="between"/>
      </c:valAx>
      <c:spPr>
        <a:noFill/>
        <a:ln w="25400">
          <a:noFill/>
        </a:ln>
        <a:effectLst/>
      </c:spPr>
    </c:plotArea>
    <c:legend>
      <c:legendPos val="t"/>
      <c:layout>
        <c:manualLayout>
          <c:xMode val="edge"/>
          <c:yMode val="edge"/>
          <c:x val="0.33038180227471564"/>
          <c:y val="6.25E-2"/>
          <c:w val="0.33923639545056866"/>
          <c:h val="7.03129921259842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Copy.xlsx]Inputs!PivotTable1</c:name>
    <c:fmtId val="12"/>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Inputs!$E$14:$E$15</c:f>
              <c:strCache>
                <c:ptCount val="1"/>
                <c:pt idx="0">
                  <c:v>Americas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Inputs!$D$16:$D$33</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Inputs!$E$16:$E$33</c:f>
              <c:numCache>
                <c:formatCode>_-[$$-409]* #,##0_ ;_-[$$-409]* \-#,##0\ ;_-[$$-409]* "-"??_ ;_-@_ </c:formatCode>
                <c:ptCount val="15"/>
                <c:pt idx="0">
                  <c:v>333908.51999999979</c:v>
                </c:pt>
                <c:pt idx="1">
                  <c:v>506024.8</c:v>
                </c:pt>
                <c:pt idx="2">
                  <c:v>595867.33000000007</c:v>
                </c:pt>
                <c:pt idx="3">
                  <c:v>455356.91000000009</c:v>
                </c:pt>
                <c:pt idx="4">
                  <c:v>142569.07999999999</c:v>
                </c:pt>
                <c:pt idx="5">
                  <c:v>266966.24999999994</c:v>
                </c:pt>
                <c:pt idx="6">
                  <c:v>511067.5799999999</c:v>
                </c:pt>
                <c:pt idx="7">
                  <c:v>623916.37000000046</c:v>
                </c:pt>
                <c:pt idx="8">
                  <c:v>448065.37</c:v>
                </c:pt>
                <c:pt idx="9">
                  <c:v>742505.65999999968</c:v>
                </c:pt>
                <c:pt idx="10">
                  <c:v>1001181.1999999995</c:v>
                </c:pt>
                <c:pt idx="11">
                  <c:v>913008.25999999978</c:v>
                </c:pt>
                <c:pt idx="12">
                  <c:v>931509.99000000104</c:v>
                </c:pt>
                <c:pt idx="13">
                  <c:v>909551.64000000025</c:v>
                </c:pt>
                <c:pt idx="14">
                  <c:v>462366.26000000018</c:v>
                </c:pt>
              </c:numCache>
            </c:numRef>
          </c:val>
          <c:smooth val="0"/>
          <c:extLst>
            <c:ext xmlns:c16="http://schemas.microsoft.com/office/drawing/2014/chart" uri="{C3380CC4-5D6E-409C-BE32-E72D297353CC}">
              <c16:uniqueId val="{00000000-2227-44E1-AE8D-1236E54B6FD3}"/>
            </c:ext>
          </c:extLst>
        </c:ser>
        <c:ser>
          <c:idx val="1"/>
          <c:order val="1"/>
          <c:tx>
            <c:strRef>
              <c:f>Inputs!$F$14:$F$15</c:f>
              <c:strCache>
                <c:ptCount val="1"/>
                <c:pt idx="0">
                  <c:v>APAC</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Inputs!$D$16:$D$33</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Inputs!$F$16:$F$33</c:f>
              <c:numCache>
                <c:formatCode>_-[$$-409]* #,##0_ ;_-[$$-409]* \-#,##0\ ;_-[$$-409]* "-"??_ ;_-@_ </c:formatCode>
                <c:ptCount val="15"/>
                <c:pt idx="0">
                  <c:v>507494.13000000006</c:v>
                </c:pt>
                <c:pt idx="1">
                  <c:v>858183.99000000022</c:v>
                </c:pt>
                <c:pt idx="2">
                  <c:v>1097341.2500000005</c:v>
                </c:pt>
                <c:pt idx="3">
                  <c:v>716277.69999999984</c:v>
                </c:pt>
                <c:pt idx="4">
                  <c:v>347344.06999999995</c:v>
                </c:pt>
                <c:pt idx="5">
                  <c:v>393575.6100000001</c:v>
                </c:pt>
                <c:pt idx="6">
                  <c:v>705490.99999999919</c:v>
                </c:pt>
                <c:pt idx="7">
                  <c:v>916849.84000000078</c:v>
                </c:pt>
                <c:pt idx="8">
                  <c:v>719670.55999999924</c:v>
                </c:pt>
                <c:pt idx="9">
                  <c:v>1234640.3299999989</c:v>
                </c:pt>
                <c:pt idx="10">
                  <c:v>1255952.0700000003</c:v>
                </c:pt>
                <c:pt idx="11">
                  <c:v>1242308.2899999991</c:v>
                </c:pt>
                <c:pt idx="12">
                  <c:v>1368297.530000001</c:v>
                </c:pt>
                <c:pt idx="13">
                  <c:v>1472342.7500000002</c:v>
                </c:pt>
                <c:pt idx="14">
                  <c:v>672376.84999999986</c:v>
                </c:pt>
              </c:numCache>
            </c:numRef>
          </c:val>
          <c:smooth val="0"/>
          <c:extLst>
            <c:ext xmlns:c16="http://schemas.microsoft.com/office/drawing/2014/chart" uri="{C3380CC4-5D6E-409C-BE32-E72D297353CC}">
              <c16:uniqueId val="{00000001-2227-44E1-AE8D-1236E54B6FD3}"/>
            </c:ext>
          </c:extLst>
        </c:ser>
        <c:ser>
          <c:idx val="2"/>
          <c:order val="2"/>
          <c:tx>
            <c:strRef>
              <c:f>Inputs!$G$14:$G$15</c:f>
              <c:strCache>
                <c:ptCount val="1"/>
                <c:pt idx="0">
                  <c:v>Europe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Inputs!$D$16:$D$33</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Inputs!$G$16:$G$33</c:f>
              <c:numCache>
                <c:formatCode>_-[$$-409]* #,##0_ ;_-[$$-409]* \-#,##0\ ;_-[$$-409]* "-"??_ ;_-@_ </c:formatCode>
                <c:ptCount val="15"/>
                <c:pt idx="0">
                  <c:v>180717.43000000005</c:v>
                </c:pt>
                <c:pt idx="1">
                  <c:v>251798.81000000006</c:v>
                </c:pt>
                <c:pt idx="2">
                  <c:v>277220.17999999982</c:v>
                </c:pt>
                <c:pt idx="3">
                  <c:v>242908.03999999998</c:v>
                </c:pt>
                <c:pt idx="4">
                  <c:v>135458.85</c:v>
                </c:pt>
                <c:pt idx="5">
                  <c:v>167882.66000000003</c:v>
                </c:pt>
                <c:pt idx="6">
                  <c:v>224777.60000000003</c:v>
                </c:pt>
                <c:pt idx="7">
                  <c:v>243330.43999999997</c:v>
                </c:pt>
                <c:pt idx="8">
                  <c:v>221393.27999999994</c:v>
                </c:pt>
                <c:pt idx="9">
                  <c:v>371893.12000000023</c:v>
                </c:pt>
                <c:pt idx="10">
                  <c:v>473439.31000000011</c:v>
                </c:pt>
                <c:pt idx="11">
                  <c:v>413839.32999999984</c:v>
                </c:pt>
                <c:pt idx="12">
                  <c:v>491361.25999999983</c:v>
                </c:pt>
                <c:pt idx="13">
                  <c:v>351764.58999999991</c:v>
                </c:pt>
                <c:pt idx="14">
                  <c:v>198728.41</c:v>
                </c:pt>
              </c:numCache>
            </c:numRef>
          </c:val>
          <c:smooth val="0"/>
          <c:extLst>
            <c:ext xmlns:c16="http://schemas.microsoft.com/office/drawing/2014/chart" uri="{C3380CC4-5D6E-409C-BE32-E72D297353CC}">
              <c16:uniqueId val="{00000002-2227-44E1-AE8D-1236E54B6FD3}"/>
            </c:ext>
          </c:extLst>
        </c:ser>
        <c:dLbls>
          <c:showLegendKey val="0"/>
          <c:showVal val="0"/>
          <c:showCatName val="0"/>
          <c:showSerName val="0"/>
          <c:showPercent val="0"/>
          <c:showBubbleSize val="0"/>
        </c:dLbls>
        <c:marker val="1"/>
        <c:smooth val="0"/>
        <c:axId val="935179247"/>
        <c:axId val="2080437119"/>
      </c:lineChart>
      <c:catAx>
        <c:axId val="93517924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80437119"/>
        <c:crosses val="autoZero"/>
        <c:auto val="1"/>
        <c:lblAlgn val="ctr"/>
        <c:lblOffset val="100"/>
        <c:noMultiLvlLbl val="0"/>
      </c:catAx>
      <c:valAx>
        <c:axId val="208043711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35179247"/>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6E9296D-2278-499A-AF23-1EF6EECAC269}">
          <cx:tx>
            <cx:txData>
              <cx:f>_xlchart.v5.2</cx:f>
              <cx:v>Profit</cx:v>
            </cx:txData>
          </cx:tx>
          <cx:dataId val="0"/>
          <cx:layoutPr>
            <cx:geography cultureLanguage="en-US" cultureRegion="GB" attribution="Powered by Bing">
              <cx:geoCache provider="{E9337A44-BEBE-4D9F-B70C-5C5E7DAFC167}">
                <cx:binary>7HpXj+U2tu5fMfx82SbFIHIwPsCQ0tZOlau6wotQUZlKVPz1Z5XbPWiX+7rnYg4wF7i3XwxvlSRq
cYUv8O/P89+ey9fH7qe5Km3/t+f5159T55q//fJL/5y+Vo/9pyp77uq+fnOfnuvql/rtLXt+/eWl
e5wym/ziYcJ+eU4fO/c6//xff4enJa/1sX5+dFltL4bXbrl87YfS9X9x7buXfnquB+veb0/gSb/+
fGMz9/ry0wFe+lJXP//0al3mluulef315z/86c8//fLxgX96+U8lrM8NL3Avp58Uo5J6VH35J3/+
qaxt8vtl5H3iHHPBMMdf/nlf3336WMH9//q6flvV48tL99r3P/3+3z/f/4dv+fPlrK/Nl8CY+n35
kf7te3/5Y+D/6+8ffoAIfPjlm735GK4fXfq4Nf8Yetc9ltnj18j8+7uCPP7J9yRmkpLf9+UP20Io
+8QUJj6l7LdtIV/f/WVX/qUlfX9Dvrn1w158c+XjNvzj5j+/DTeHrzH49+P//6vC/btVYR7t48v/
YEkI6EQ+8wgh3pdGBCn/baNS4pPAviKYiC/X6dd0+FISP17P9+vh630fiuHrzx8rwfzjP18JO/vy
P9mMPO8T5R7Hkn+dEX+IvK8+UUGF5IJ8CTz/Y+B/uJrvx/332z6E/fdfP0Z9d/qfj/rp6/TTw+tj
+Whfvgbg329EiJFP75NXUvV72sP8/Sbtie99kpQxQsSHwfwvLuf7wf/DzR+24A/XPm7E6cN/fiNu
rqAG/6fwEVUQf8p9wEB/CDxS6hMmgJu4xF8m9Id+8zswunKP7rX/q/V8fwc+3P5hDz5c/bgLN1f/
F+zCF8D64+//P8Or/w/vx/8ewf4T4AeP7jH8jRl8A2L/+upv6Qek5cOtf1VAX2pr9wLswf8t0b6g
7/cn/H7b15HbvP70+bV7ef2a/1/veX3s3a8/I5gsgktPKCk9D3uEAfmYXr9c4jBVsKIKQ4X5UmEo
P1t3Lv31Z+J/8jD3pJIMw60eg87X18Nvl9gniannKQq42Ycn8n+SsvO6XJLa/jMYv///T3aozuvM
uv7XnymUcPPlz94XKgn3CFUcip9RoZRP3q8/P14CB4O/Jv+r6Lu0w733xPUY8Ez3pjU45AccVmF+
ZYPauO1o2K43WahCpscwrnW67Uz+4F0mV8PO21rTb9N9v/0mjN9bmM/+vDKA/xi+UMJowAzA0Lcr
w34qpJj75yWVG5aOAW67Oz6xy6pObkk5b21C9kN2r2p2EFMbuqo7wXlxVdbdjsg5nDu5q4siXMgb
zl4KyTTOqjAtKlNUT0lzNaXrVVMlnkmbftReVdzWKN4UOak1r6Z7n45Uszo1iz+EtZcZJG9s0gTe
OhibMu0acVC2fIHueU+X7qbmh7Q/JPGo6zrVPDvNvGyz5HfTQDerPwZZFZ/MzV1bkVZbxa9Ed1YK
quvpCWdUV/WVqK99dc28drt6yrgmQvWdXG5kT3VcMzOsjcm6F0tL3c3S9OV6iiy5cg0qN11fPcq2
Pp3zxkyJi4quCCyqdrjONnWDgyGvDRlz3eWNTpJWx22psZcdOoqMGLOAcHlad8NuKVOD5kQnyA9y
u4TzUkXJ8MDlEPnirRV2S1F7QlO8HcmkG/nkDedM5kaU45lKrE4zz+C2Njyr9Nilpln8YHHzeR03
pu7jI5nt0S3Z5SRfE3uVxoMZZhvONXnJquQ6ay4Qf6QtDxpKNhbfFvkhmcll58mwlEh3IlxbYrzs
suRs69tck5VoHvtHYVezOGVaH0VNRU6ywfm6xFx3y1vTbce20mv20IxvVakM6U9HkW+ouqiSadtl
977v6bRrosmVZihg7wgPlqrUzjqTsjTy8CuOC53m20XZiPrjqyuL4xyvAapSneVOt/5NWhW6w4VO
2Jub7pvkPlM3hGcnPol1Q9SpdTzRpO70uFqdFcvBOqHTodJFKbWt6InL0otWrduFHQVVkxaSnHpq
DpGjOpvvSLVvq1VXbbvB3XpXsCHoUK3nfEy1SKonZdPIEfZSLF1YJ/COhagHhciZzOp9Ns/7sZr2
yLKAqvIwTheK32H10BVZalK3GjmhY6uym6Ql2k7XpX0pu0UvuNvLsrtd/SHwUL/rSH+YE1VqTzhT
uVkXCJ2yTgUlOWH8rGr7qJx8rRAOG5tcTAMK68nTjd8Ghb/NIUS1SkJcPIpEGlkfGlGbmQo91e6E
Z3zb1fN29IZDkUvTcnyZzlXIOvy+jnCtE+3H4r7yX+ZsDGguzARb3RN3Z+fOtHFnfOgG8yTeZMWu
VfI89dMjk6WhsjJzl50w6ukpLnY9EqHCy5aMcrMSfoZLYeKM3dRTHaLKDzGdNo4dR+QC6Y/buqVH
KflGNm8Ycm5q0Au823XQjzbTUF2qId3KQoTOsbNEDZdlonazeqvmClS2RUClywir+MwtWFMGSZDm
ek2uC/K5iuejP+2HKTU4rfSwnC9sjrx6PfdkZ8p02EyYbRoMEY1n2EgOuZvoNBkD6OnBsMY6bRaD
CqonH4K4fKZtFnT9sGtoE+AmNaUkemLMIP9uitm2K+tzhAKi5lu+JJduaRcdV6Ov4wUeKyCb2suB
7pigQe2tu7KKwzRPTwRGm9K6xlRkDCY27W1F9n/d7NUPWj1Mu29bfexVKxtn95zv+IZui2jasI23
zaO/fgsM7g+j7n2mwlQVlHFFvfdVfDPqqg51cZ+RZ2bPbTOaPn1PmVKPQ67TXv/1u4AQ/uldkkvu
A3aWBAb8H9810wzGer4+1cug3TgH/coDmZMfvAWww5/fIhVTivueoPT9i7/5onTIB4t98VjKp7I8
i1e6VSoOkOObpTjhk9v89Ud534kgfItQVHIPqPA7NPr2fXlFixZ1/Il7XUiHWcdpamY+Wz1rLz2N
oX8UB7sEU6tOeunt1ODpvFyjualPWiQCURLdFTZYUK7nqj6JWaW7gWhUPPs000NxOXSXK6t/sGxK
3qHCH0EOwCTmgZIoQDuBpf9x3WXalp3v4cdqsdsiTwvttygz8zy9DJnSYskjqpLtkLh9h70FKtFq
UV70+MGztRnLyizpGi7NZMTyGY2tdtVTQ52R7VNc3qXjQZJ71dS6x3WUy1iT9sHWF6x/KmOY5PxM
tM8lbgM3zZuk/lwsu3GEuuVD1M+XXZJAVz9d4oNgbN/QtjUg4l/ndXdjexZW+XLIKk+vQ7kZidiQ
wdtwy03p97pZF00HtGFZYfrE1+siw8KXJltuSA+TfaiN4rmu2ybIq2zvCUACxbOdiggadNvwzdRV
+yxOt3zh0Jbu17rWor7JcbrjyTnp003jTxFPsyiWSrdNFfn+Ll39HebZZu2lgcW+NK4P2mzOTNrK
XTJuVzKHgHXCpCpNso5mpU95jHQ72ue5P/fmC2qnYOzTHfFfkn7eqQxp1pGodlaX6y0v5EmHn4fa
buI40TE69wElecTqlhzzQYZ2LJWWWbttJq5zF905+eJWdVjWEzqfLwUPlzreCG/SuE11HkP5xWB6
eJB8NmDxYiZhg6FrA556kV9w3a+rLq1JEQ/L4bbOMiNou8t62GWcRm3ZmLkudEFUwCbeQus+a5PL
Bj+S9dlv4LMTFaB+3I1NB9Nt3PgzPh3S5G6o2xGA4rxx1Jo2fctWEXhNt5lnucOwSWsVDRU3GRGm
YMI0KLmMc7wtl+VQL+i+RHTDRLYbsmxbljZM5eso/Whtdm7ID3mlNpMddO4fUNOG1HoaOxVkGQ+6
mek17XQynGX0fMw97ZdxOANCwo3ajA0zmS83fVMZjl5zedtZpJP1LVc8amtsxmZ9ErbaZqowMk32
FT4MkGrl8KKyxDSrC6qSR0X8lEAawHih1Xa2DoYSihbYeQ81QVpmQe8qoknRKegLUwC5cFV507p1
K5R5NVnjVBMsmQrXqtdTJsLEz0whSj3HfThk/nkp57MJz3fJmO3bvDX9ArMZD4fB7nsf66RMtSRO
82bY1Z3az2I2yfjWjuTKzvjo1slqZlsAkf226zEgqtcKkVBVt4lsT3uu9DqmUHpc45UEos2DKckf
EJ5HjctqQx27FX45htXQbCfkGYnnYOpWbyMacZ7KOQc4y27Q0hvIiadh7K+8ZdhQfO5l3XYY1AHQ
uE5iz7Al1R3iAePZXVu3QY+XHaqnMM/jhzVuSt0mvDUiE5OecXxti/45bzrxgzFB3ufnh/5HwcZT
IOMIJjH+0P8cAt6o4v6pD5eQBvlGvPjhbFZDwyZq0I/e9p1uC2/jvw1ZmLXiw5zFXNpYov5pSE23
s5txqx5nMxzroInS6K8n0p85okc9+C4gypQCWf7wYQUR7UBE/1SVvfZ5HEyF+tHXfGfGggElsQAS
CjKl/PAKOnet7fP+aTJjwExv8rMUJrmOswML8AYHaZhZ3UMmLMF8/tdf54EA8GHfmPClYBTsS8wV
/0DOaU88MqrkbWWpqekhgeZUjh6kVJ4GOVYHDISrm+mlk00wTtDv6qwXwYpYILzXsSxvi2nW/li7
YCnEOWrplUyBVlh2jXqs0aj0SCgMt/Z8WdofYDqQMv60eo9xAm4Fh7QTHv6QB9T6XSyW9kmNk+67
VdOMn0zr9FY1ajV2nB+TSTbQw+JzxdLHvMluRO6OQvhhOvdRkfe7STFyUizus/XGOCwIO08q9jws
W+efzzLdWaqcLuouksVyQ0cvokyahPemUurMK/udcDSsVhuUqDBCPbv2YeB3Uzruik4AzXQmE92m
T5fEuLQ7yL7QFF07kZmOFTpf52iyL22Wa5cvEGAKoaX7oSaR6EkUt5dJDwAnGfYVfIeXwfQlYuem
xaisO6w1CrvCD1T+mJGLpC4P1CVnpaIasddhuJ8GsWUECBldd96UXK4WmtpKho0s3NMct7tEJDsu
2kMFPXLMOYyDCgbhXi3preLLsablrmXrc1NPB+Skb6oKOp6fucPCEoNScairzDCVAN0sQr+5RTnb
TLXwtY3bVwSMREBT9bp+J121Q2MVuVgGQqJw5E24NuqUeUno4RZGS2IG/rym1YmY+m1CrUYcygCI
EQYtICPDwxhv7HTMJGCgpDQjhhQF/l/V876YcsAC9x0rDfZHTYD2enO7S7040zR2F3HKN3n+TtKB
h3B7Qry41SUKwL6/HpU67/IZkvS6XJXJ++mo1kKX7cs8KZM1g14KF401Py6Zr99HqQ+NH8fHVWxl
WRvp3RbVcjX7SHvsyiV0Oy7vrNtFnsc2yN5OfRWQ4Z0FFds1mXWfPrkMRWzpr5PiJumADNvnYb7D
yXAgSx3VXTGGjI1nlcP+Zlp8GHrTZdsLL1BznpmW5L5ZZTYD5N1Z92bb7mxalhNoIWZh3SZuKi3R
S1LUOm8KgwjeoYQaWYAEUU/oDdGbNLaXZQ4DHzfHaYyx9tzVMNGLjDIDdPN9rJmG1Oc5ICTWlvs4
wbqJ08MopsuY9jvbLBEfk00a54YCuGWD0o07tsVZ7L0g+xS3B39NAlxgk1UvU3Gc8r1PAKAtZ5Pc
9/NzGscmKampl9aolOh+LDRP6WdOIQ3xGPV9n2rPS7SMYbiBQHLqlsiqWOes3ChAI8x/cvm6a1PQ
BdxsyrrRKUzMbHp08WvqDUGKsOaqOxVLBSQaqG6e99wMeTXrbKpBwoLf17y+SC26nGHjBHNM56Py
wjIer4QFTNOn2eeBF0fh/M0w37viRKB9xp8JVkakp54DelcOQZGgrehgurcTlNB8johvYnWSLhds
BeaS3Nb5jSpKQzI/Eqo0Ffss4lgP423j+/sBWH2FspM1VmdpKUBnGS+SuNsq9LmtsKkzeWSJOuYp
yFt4zs9ZicJ0fVx4dU3E2Oks6VLQdtA1qrL7Uhagrrb4dhLUBTXJ6EU7MhQ0onW6SoudT/LbqRMX
XZ4FFDCpWJt7UDl2tgXy1LJjBeN0kuOrLPL7rMAWih95QeuRLmRNJkyGYAaqEgcOkLTyMr2U67aN
feNxp5nvLn4wm77X3SUMRWCePhye+TgXl5G2qHHtb3PRnvOzJUxNGw1RvokDTPUQtKMu7osgCbLb
7uRHXP47gx80cyIEERTGy0fmO0yYLHPSPmGaGEuYXsbhB6wRdPSPw9eDJxMwJYEaepJ8JLs1ICnk
D0/ZGyRcs6tCOWkSm8wFjJp8i7fSTHuXR7n5QWT/rIbA27CExwtMfTiaBAv7htUr1haeP88QWV+D
PG2Gaeu2a5DD67eeCwqTeZp2eg3lAW/9AP7sTl5OIOFcyJAafpMXWoGC+QMg9J1wSOJxITDzwXxg
H1YF6ThYu0xP/njA5QGVEYt3f/3h34Op707Juwvhv0OuD1ArSQEPxJBSLGqum00VgQCuYw3BN/Hl
j6L85wRixIPtBcwowE35KGX06cowabqnFTmYHAeCv7i+X2yg8y/g+ltjBR72Z9TNCH3/HbAbKEEf
9SZPWlsxJh4HurfFqlkubnL0JMrXuSeg+E2m6sFg4bOpcAmAbQDhdNGCnvTJlbW9UQjEg6kNBrZq
BJ2+aUsgI/SEUhwW/AV7yTHv8FU1HJLJD2Kfnc+jf8FZEQkfZp9YdcPsLhtAk4jlFrh1nh2Ri08d
cEDhA1b27kevPRFxcVOVB2L3awJLAIma1Hg78P7IfQcqZJEAJ3rlWXI69M1OWW871BTGF4+kIHpk
ve6bIvBhIFAFo1oexzQisKAS/I7pjadnPn2VFUit7A2XgN960Mmrc+BOIY77KJEc2PwaVtNbXLeG
eN3WB+I8ZoUe65OF7/OOmsQ769dSDxTG7HJsvFZL0OoTvoR18xLnd7J+Xd0aTKjSZS503t8ufmG4
xUY16wZkIVA70ogVRRAvuV7AHEASGdBUJwGjayqf52Q8coYu5pVtRDeAJTRo6Vem746V/1gWT14B
7BpV4ULbvZMgTparQarc1Plb76aNKied0jTy6Y2fXlJ7kXhXibLb1b9A4IWAkqYbnIFnlAfSPRQj
EEPfGovKgM2FAXKm1+nYZqnuQfOA5lk25wk/L3qrHXhyrEsDr4g1rXe9jz4vcROorDReW+0oGBzF
nZ8AfoUEsQRMmVNmoWqqxGBlDTz+tO6bDQPFx/XTbqlnPWG7cRMxCDJ/Ia9x0sEqZMC6s8LuO3Ld
rXHIxyaKHWylChLebVE8nhAQlDkIeHnR6KLtTDV30GQ+r3ESEkcMnzNwSnbKHcbmqveKkGQsnLr4
RJZLkIlbTAaIWKyT8aFLzwpYS4JBVEI7jB8WK6MEX/VuMeuchF1eBIphOCfqhcM6BH0O+QElsmAw
ZUinOZp1St6lRarboouoQFuPuYhDc8TV8+pPm3wGG+bBNukOq13OqG7a51pKkycbV7pwdC6s50YD
CgqHuY04YHUrB1OsnqmKc5ljkJYQiGoW4P1JMt1LkevS93U7PLux16S67bon1jL4AbQ4JQxAMSiT
WwR7Q91u5Kvu0mJLZqSz8qmvffDfiHbp0Ydvg6iYxoOhLDEIXCys/WKTrVMgFs+g6hq1zhCLQJ+R
Qd9A1BhkDth+bbKaKtlnYPKhke0G+RgLBd7J1SKwLhmwv1RN0DXuXZqG2O/00L9bYkTH4nPb260H
PcWv6KZptqla9Or1OlbghtKDTx9W/2VA8Z6AmuUxaAP+oC2xkY/yTM/DfGzXBvZAvbYovygZP3+v
M8KbzTovuxSpcya2EMNmTfd5jsCLqMJxvGDLAKwkCyYC0lE7BHjqTROXgV/fkf6pQ1OUVrukcwHJ
pJndo6eKqG36o2xOPCAWw5RFOSRqDdmXARd5tyXRsmzc2m6qaQrjwgttAkpqtpvQ9eSdynY/TZ3u
Jbghc3uagqn67vlk47ZbezBzyy2nlQYv3PTj/VLV2g7+ts3BYG16yCDvWCUNwMfkmvEJ9E5lwIHX
dQ82JTiIjh791Nc9clGnBoDC1724zSkAVwnSNc4DO51j+5apw8BQCOmuuwR8WngKj1NAeBdi6YMR
y6CwZx6yJitrPY3jNh0eRwT6SLaeVhggU62MzFngp3C+INVzNumi4uEsr5qkDxo2Akdkweg32gkP
Ur4An3JL/AWAZKVtzk06kGDAg/bKKoBzBzsPN3oVbzWeAlSf9++hPJntqbVWd6XbDumiXQawBqXA
lxrN6WNT3xcL3oB/Lkcw3+Jx34H9ysByTD2qFb2ZoTXOrNNTCySCM83aNuiAswCvLKEGhxEItw+m
gHJhO5W7GT2BG2ZWGxvJF11IyFJgMZM3GZZtq/7MktuWtVDLgHrTMijSKza+N+EwjZ8a3mgJwrSE
HFINUBAB7ZZwA3LZpkhv29zXDRQnGnOg8GCnvtvd6MRBDRX9Yx37QZo8AObYVqnTSXudFo8998LY
V5c0f+jbWEtgyGNLQ5UOUYOvLG1A+MzCnJzVMYCsunzv1VHeTRvKDkxBFcOkRiAdDsvt7F+XeCPQ
C7jeIUuBSID9ktex7mkDSQVOnA8SL7BhUMPKpNc8vyWA/psBroKWXMSXtj9PG2FEsu7odJpCTpJR
gK/y4tFUO3XR9nnoJ3xbvGuU4ijZbDyUaQIOSu2D2qwOvCuiYrjvisRwYgOaneE8DtU6bevyqouf
JyDaPjQfXtZBB250HJ9TD84CzGcofiLDWw8dNBEdEEsBlQ5OeZ8H/QJfDV9f+AyQ5hBloKloKbhu
3SVbrsd0jPzhVDSw11DtwtpAjFNQIAlerwuJLAIu5C5v7alaX1kNvUTJMJPnxI8QiAtZGm9aGB9p
LvYLa7SIbYTo55mV2qfwc92FlTyT6926TmYBQWHyjhw0egKy1wI0qmnBHxZXOV73cQGuaDwFmVXH
Qj4VwPj9Vi/ycSlPu+TUn+9oDlJ3OmrRw3kAEMhj4qCuT8Ek0kkOjbi+G3p2aBcYjPK5K1qA2wrU
vRUEWeiXbaZjm5iOZ0C+1sDBcF6tC4GRaI+DPMBf5lVFrpQb0lnj+xumIoA9tYXmAo5A54NswaDV
MxFKwHNknPXczZq7bQYQJ2kPDT0D32Lu620dPzRsCKdYRQ0gBIQrnc+NKQd41QAF2m4F5AQF9o3I
gxJTYNmO+hCN9J7l3T4Bjr02HRgLTnsL0Z6/4y3SqnlT1S5utt2Q31T9NRyH6RH0laQ1Cb2y0Mbh
1MG7pDKS0cTojMFZFcr2E3amnYpt7fYUvKRpYaA/lTBDKiNqtE/qViuMDPISU+dz1DfZvvLeBbnp
uGY1nCTiwdglOx8dVMP3TfnUgcySji5K3WcOR0SobAMBpZ2hsxqoSyNvhyyJJl6bwa7bDMFxpOnE
gqdRgj+B6rPJv+eTjNTwvHAKhQFuTHxRAQpzBYN03SEQ6Qp01tFLL01MvBR64ccEHHXypObBSAuj
pKmCcvWC3n/Nwc0e+9VMcIRi7LIgbusgz1g0yf6hV9C5hhYOv5RBm2BwBo6yJGYYyLab1GXWduAt
5ONlsXZnMaUAvFWEBAfnpIoQuDUWvXCPQY27+3WSwbycIIVBnO73SXVp5R3ODpUQ+zyuDHO3eD1d
GmswLkwLU2WdmwAMzKBYn0n3QsfY1B4MXjAFRXrpl6DEJFQv1YOC7gfCSjDxWaMGTiV0hQEqDCkM
WAHqdMYnA8z5xLu11AZFaXW15iezA+dndmBrSHhuDg7ZrBslThZSBGV9NbWNtsKCjyhOavGEQDtw
HhybWmG+gVMLPs1+souh9LSiaSBAGyodzEVZQqDhLERVA3rM4TyC3aqlCfqyu8wtTD6vDfyq2jIE
uEDOUItvdTxDhjwX/Fh1F1n2LFVmcsicClwTH/fHHoxN5H0G+afK4wh53aYlILKm9iLDLZxVyU2a
FUEPdMVPFl0nMIWgURS01igXWwXmLIcDM1QTrw87+9+cncly5DiXpZ+IZiA4gVvO7vJJs0IbmuSS
SIIzOIF8+jqM6q5f4SELr27LRS4yLOgcANx7zndujp4FdmrW4YAVr+lyp0ClLKdnozh3ttgJ7ZZM
27o/EBxogG1CbWoCmWoB49zVoVp27FynkLDqCX6n+UoMbJWi81KBYpS8mrza6CmqhoH4upwiHY25
yOvblpxkiW/kI8E9qbXh52Ma2FbskpEelPnVmCCR2ECvElAc7bJTh8GZjHNcbxQaFT3Um3Hc6MMd
n78mO3YLHQdV8VIp0MtxY2xJdkPxScldNyVeX2lOTt9gxvsVNDSSFc7SmxGB1FqM75M8c/1DQY2o
WD7rMj+d9ymPA8q34zxGQ/6lthxqE3e4NkNawAJD55i2IIbuFhXv15xdM+42qS2c1HqxRvBL5i3T
dga9t5MHqeJERN2ZtBo6NryJCaBgjUOfH9qpPZG6PNm4v2ogTjabHhRIdAzOUEvYqRM0NFjOove7
8lNNLFcflmganuIKdaCUXm4IL9agZhR3pDJ9sZSu1YnQruNdrJ6HRgnaTMEpwvyhvB3Mjwk7d47T
scKZYtjP3KboJ15Zc+yYwPpePJnpUSubaFxKR+qWr7R5QLraU0URagU4R9ShGgqFmNwb4rjkvWOi
Ls5Mh1ivowysJoqHKkiGwTW01lEUGS0wO3uyj1GHDQt2XZGmh6WFFlNYTkJGvxuljyZ0p1gr6PYm
lQNUFHfpSrfBDtwJxdXVL0ugcW0fp+ozbxZvzE0UJC8DThIxNH6Dg65804bKM+AZQtvLGpAHNAdS
Zbn2/NDnr9aCam2mu6K2sO2VTjcvsJxNh+EJq+V9Iwgawf1gEEeigiXa6HG061Vi+0OVo59F8Z3g
lgS+Ojvzhx7KtHaayshCE5G1kG4TNF3ZV56nj73+1eALyNceejFcTXnV8JTaXrhVh89mvE/Yvke9
K8xDtri2SoNFvNESD4TgeFpORn874DwUFpyWgTkz1iyDtTMWhx4dRtG9xsOLrT1LnJVTeZuN1C/h
rGa88OgQ5eMLqae30jbDHC8se8wZPPZOBV1wV1SFo0M7Eevn8ih5hwOUe6Uy4TXhFBlkoAAYKEBu
lhPsWnIPR9SzesUb0LIpWMEG3NyyjDeizAONpgAjv4xx2dlwlUyl9kkFJzNjTmpk2362HVu3HEZ/
sXRyetj5aAScfjaB6xWeMtWQXhJvMI4xShNNQdFswq8QZ93YLgK1vnnL6U6FMjDosVuJV6yjPvms
jHNltp4UcZhMKXr4ylfTAW8SIjqON9uM1Ckqp9lp0WiXQ+eYdh80Nb6dNN7a9aPWniw0dU2MNyc+
tb71CPZcaY4nZCuOjZl6sntV4tcMnOLQZzixJmyiYJOmj1LfaRp6HvOtA+oqUKNpyQBW0PCGBIVn
peyuSH2rlPenIw1tjCFwoxnEVvVL+Y2YwqjhBbz33uQbu9ZNvTiwQs3P768pxb912stLIdsJXRER
HyjGF8IlmxfTnHL5qSWeMbiqV3hliKXuopSxbnggolpzzbNdQNE17/59myb96T6/X3x1eL9puXEq
1ayg9afsty0aMaaN4YruKKO5tUGElvy5yZZd1vFNTj8EcBQYYyF46FCYuZ8Ng08a06v7eJ9QAt5V
hlCu9jhWfZtzH/XFCpDcLVinwtbdpCJvVUlCNhY3g90/GtR+HKTp8bmOpAooVO2pn6OjkawIzPG1
JfiWjF9yUNyW2PusiNEloFMQykkH+JTLX7m+r8WTksboyz9y8iLSN7u6y2zDJQL7Ad+lpgnTptsk
ahspk9wnlSahlEgcPSR1K2t2Ddi5aj05Qhc4ZrFPmHqQUf4+dIeyzyLZyi0pIzRA275Og7IUOAx6
r2qmDz5AY08Mr1bKQF1i4hIQJmQwj4xD3UMtXCXc0RXutq120Fjn2Vq+WZIbPme3bHzSzWBImzAD
ZqykOOfxkXX9CnCeFRxprT06Cg5dS+RRWjW7uSFnVe2wNtHbLyFrALGk4x3Jy0NfwBpNwYGFvaK6
sRlqI1rqGNWqhSca1R0Pe2vCu7Vrh8BwH7NXm+OzrhKvWTIPeihBpQuu09eVNkpxiqVyO89FAL41
6PvHuoO7byxoAvHXVpabmnQzcR4BDYZEPDr2uLOnYpfRg7GYfof6NweknqZzZPBXIqZoAv4yg5Ud
dMtNUuYOTdiX28Zug7GkPkkeifnQkNnNYe31KHO4fpfE2MQNuRlktp/UDK3oLyuf/aTZknHxWoBW
KKVQj7LCYUPh4oAhwzMpFdeedL/IIoioLp9CbcluO1GfS2grS0o8WWRwJyGqdXDO4bAt4QC/JAYU
XE/ZjcmYR5MR3VUL7xeiZtcFfS48bQb3ld9khvGRWGSHv76Ip5uRnXmN71UDAceLQI+V0NLfVB3Q
kQbgjYQdfMS4u6PLozbA0Ev8vGg2dE7wR7nL2QIJ90ZCrbPJTo5PFCd1a9PNkib3y4QtlUxu30HS
K8K6NRyoxbsMTJN5ovbsMVXcQGf2ukpsxxw8MCTaEckHdSpXaWeXFrqf6vge4AllzWufvmvkl1KH
fVr5PK0gWY73vIUfSnY2JNeuCBOlcDOdHJt+0+OYGzQO4Knekb7ejFJC/Zo3GaUH85cyQkux3TGW
bjVZqTOZ0OnibZM+LNp+qt9VFEQWkOW0f67Ve7sOiapECgRZZQpUFI5jF1aKFA5EEr+qVI9U7C4H
0q6DgSuV3rXAMstYeLlW7NLU9HNb2UyUOjkZ4IX/BuA6uA75PPmKbrhtYfmczeFEYIba0quJHTBd
37dGEfSm9sDi/VBCRoxNGRi89qaMu9RCFzGlArI2KjmiqE+jgNpa97q/mOh2cprf2Z2Cenv+MMSd
qBePKblDsGvIZWOPa5/JHzUl8cfavllVMVkXQQt1apJvRs6DJYes16RB0oCoLJO7vOkh1bTTl0Y4
2ixyQ21yA5jHA+AedRbzm96+yWvoZ7304+llyOdgSeCnLcoj7E1nRpHT5mxTUeswlIhwqKVXwqsf
WeO2Ses3+nQ/guIVbXw7aXk0D31gK6PPIPMMFP2PflbKdWuA/Qk1J2lsvwMG3qjLHRU1TInFAQyD
97nr5ejBOAhNA2x8A4mneMgkGn2cunTonQp6YtE/y/yFFAdCa5/1e3V+yjMRUPWJpyDkqvGYNh9t
QcFJgmgE69GgseU96p4sP+em9Kz2mTTv83LPkwln+WuFLYEpfDszoAbYyGSBcIna4XXuaPWgjKGG
96ZWyaOi2+9jFe9rZsLJzyCXHHn/vph7s+gepiTZ24bpVXm5Wbr7Znzs0JpPI24PnGFGo1F5Tu0H
nkHV60dnVSjN5EtvCEhFErVLGmkwLGzZ+Zk4atCYGclCgjptMZjHau5Z+QTh5s6CSCxm3SvWKlo7
WpBCbInKNA6XUfeEVqD4/SqHV0UBKT6FtnxVxwPPSs+wHpr2i9l3S6dsUyi3po30x+zIPvbn+LZB
jCiXQawKr4BxkCUJXvGRqh//d93MH6X6nAGYjWFMoG3PgL2o0+IAZ4tqoXqwPBcLeoDgbllFrZ46
SVOjUzeeZ/E81dYpTlelSdt1c+ZMBaRTqk97XZQQQT/gOBzbHoaMFXIoIUOW+k1iYkFSr+frQuks
n2Zm5xtmAhnwQJfeUSboXHOnBJ2a9I7UintC9cgGCiSzOajJ3ojF7VjxUBYFxcXwY+DGtc0b0MhD
PEM6Y3gqC3hsgbBEQUIdnXxlQeUHNsYG6U/miw5BCzwSoOCI1ZWPrtMvRjxVI96Omhqp2BQ0tQHI
YfnWHBjTQ1K+8hIbvQ1sONU2RjHqTrYsOphMGZrrscmS9kM1UGElVagLGijlBx/fG1HfQpqKutEK
jeI9Iyh+VvWlVp4zPOQChS9bT3YIMY08JnV+hRT8gQEHTfWtDLyw8+Vo11Y51p+dD7HTCpZI3+SD
C2QVWGJ8Df//wcr+82orVfit7qNwVdOWM9S3xLUCdG2xl7kowNzy1xwpD/8uM3+8mk0t27TACwDE
uzDOm5yMjcyV93kLhOcVQoNbOJOX3lS3lXvNOP/xQX6/2Gp7f7s1kf2fi9n3ajCF483ZdPKHMUy8
q1f6O5uoq7aGtwZwHyDGJUhqmZTWDSOfwlOD8YNKJ/GZ1/vZaX5Af5QdLe/fz1FT/4Y9/7iitUIv
3+4tw6rVObWRyTOwn46UeZkmb9E5v6g5wkaNuDdiYKYzqmNGH+P40MJQzlBCVVGW3JfZ4wjqRe+0
Env99J72tpMZAnvwLhtPlf4l8gNR7o36sccfs3sj0iXfEKFGTT06XbURFAR77PRT8jHCyHdbnd1o
8zvTFNRMz0y+EW2f8+a2mWvP7jVXVh2aNLHrh42KptbKbjr+pZujU7VAnNFnSNRMxUPSnKz4Zsg/
kzZ3OuOgGaoLu5YDzy51rEHsV/N87NJnOkORFSdbvOSatbWXeid5fhz54NPmzWye5qTFdpjsGgZy
sj/a4raCrEYVAjbvXqZ3ysC9dloOTScdwJQeUv9BZzSeKIBLQZcGlCj6TQ39eVL5G6JpkY7jgmkn
LZue1dwO4Ejd0Bg1Py8LT6o7QK3ePMIeLZFORXnQgWXXZ8OdyKoK86gosZtgVxPgvmiWbDKUVbSG
AlOj3n6rlnIP8iOoa0CH8LnsZIHhamxoEuT5q4Gk44zaXp2YL9LiqCB6V/J0K9AwQDrCMdCGsboT
qJRTAa2mOWC/hcOUaRuesF0nK0/VqsDooDzkLFKV3C+wc6WbLh/dWZQRSXmY5BDjRsAfynRE1X5C
wO6mWqxdnWDbbmEW8QX7qL3t5bEpUQDUzHjOi/gRcPw+y6Ge2yfWiG0p69cY1gpk7p1VEglzrOjd
KbVcc80VQiUodFjuTEdxpZnbsRuxjyLp4OYNDdAJ9p3qW93wOc7vljp4i3Yr8/uWnXIKhiSBlKQM
jk5KtJHAMFOyqwisnDoJEqq4SYLjDCgInE+IjyfSvpRKfkRI8WFk6Z7FRHdqC0kU/gADxUjQQMAb
A3/A+ScHo991wqGsC9JBv6/IdmUyUdHKzDyOEkVfliobnXSQ0BGP65H46MAnHlOcO93ypKXxpp5R
ykHiTiF4LDXxWGdsmp7eMLt8bMjwkLTWu17aaHOKjYo7yGLjIFvDz6b8phiOudVvlhj1q6W4rD/N
0POWF4qfCMM8MqH1kwrgaTHDL21BmOghJ2okdY4evaRHZCUe2778pcyryVu2N0ne30wq3A6eT6eM
21v811NaDBu48xXCjPPeZqlX2cM9GOCAAkedC7InS/KkDCi0dGG489RuszUYMoA4FvBC0+kkoOJk
AjL9IK07YINbiyWHPiOe1uSHPCMPLSJJvJIugaAkUxqkdn4jM4EIhFICjxLsJrb7E28tD8Gee4gO
V2jun4+Y/+zF1sURo7SVMQkWv/ON2Ay3qMydIag3gO9us6sbP/2bLdRNw1qJe9syjb8IuCmZNaVO
5Vl4yR0yzjv6mN9Svz3kEXaFG6iyTvMk3rLBb/43B9wPaBgi+wRYI4B/jVkX1H07NWgjbHnufDWQ
m9xP4MA64MdxpCau/rzGkq4gf38Tf7pp6oZh2LqhIZ94IVFxTTUbhc9nS4mdCZ7KxCd3ijkIqdgh
BH1KF8N3N64QfT9d1SIIauAukTMwLu9zUHKdNfMZfeymCzOkLlWfRsz/96FK1x9/ob+ZFgHQtw4y
AIC//oxvZ2qnF7XMlxmPE5pIUIJkVJzCQ0zxif8q/cUDAxcWyPSE6IL99gTAG0lZqMUVVMro37/l
p6/4+2+xL873ZRyLsRMzgqbFqfRl1INTnXZITzmQa6883t+jE/5x4/bFkhGCx5Ohz+fJJe7sY4LC
a+6erRDunqdsrsqcPxRLf9zaRVmWmcaAf+azDHjsoNGOEHDcJg8IzDvcr/bXaqUf8Fh8Mwh4gAE2
VHy1F69VUGNZZIa80k7fZlG+5ffWYT5JV3UTtzw2j8PNtS/JWm/hrwf6n0tqF2+vLxSRT+VyrqCR
VObslN1Z8CekCOBrgMlA5ZKrx6IyXcOA11PctkPmsPK+N17V+HEEFFnpd0ssIUWOXt4XQaNWflGC
Jkxeyh4a3kcJibaHiTQCkRMwTpOicNvs0Kmp1zLo4l3m1OjrMk5cUT5k48PYKn6LD3WdroAeClxI
t2mgdiFNk64WB70hUvVy8ZAVCdjFelMNoLvRJHEVMjQz0fcdFWCAE1yr0gbLs+UgYrjmVT3i4Qe1
fqyH+xQtrrwt2OMiABWVb1fWxI8fDvYelQCmJqZ+8Zki4N/VKWvwmfaDu+4EigtaAHqKO3tlkN1f
+3J+2l6tb9e7+FCLOWvNrmqRz+8dUt7R7lo3dO0CF/taxa0pZXZzRn4/BDLaBPHGdgHYMyyFPCh8
xWPulWd47ZLrf/+2x7GignoaN9jjoIfI3xtcekxCHZFW13CbENECjPb7n6mWp//+6v/gi3/cVk2q
MTDZGvq+i3626sayyTs8Rnd2pYdhG+gu4W2kHvixI4/k4/weX9nKf2r9THRd/3PNi642a7t0aIb2
d07/qEbrkWEG5GpQ/+ed89t1LvYWbZxUQ/TrvdHt4uXYqNW70WWO5tKbJKivPcof95X/XI5d7CtV
mVs5xeXW8QOgJXxAka50YbVHfHt1n77y3v7KTVgqreJyvbfRg7qOkRKwKd3qOY7m2kGp7IA9sT37
2sm3fg5/7Z0MxPs6UQhTCdaf9e0LLdgoR5xHuKwaIMYYyhtU/8CGibO21OumDWOS64ARHP2/J9H9
A4W/cu0LE0xv6kaxOTiEjXJclZc46Dz4oj5a5+CqaPDj8/12oxfrwkpy2c5Lex6DyUc/7PL78Tne
Ie2KsSWOCKcb+GWnf6/FH1f/t0teLIuGM3WkNQrGDG1v+atvr7il5o9b9LcLXKyHPB3aTibyXCoG
jI0Z7Rh6fzB9sXlqOwFWFJaeiFiru2mN0xeaMOy4bEJdA9y4areFiSk0pPd6O8U8gjPMpWDKv3Tg
YbS7a3PQODCoWkCutnFnwr1X0ShrZe2x9kXJ24AxEGvNiXc4EIxHifazGGdvhvlkPUAOdxpRuNaM
KUbiWSALoHYZcpVQhVrYbJicI7FowfT3qe5K5HMzNEvqZwXfriKKb8kNoYgMalslp646/Pr3q1kf
/T8++8uCr4QhbhlSnhUWdnnmKyxxJ+tubN5S+kmhUvz7aj/Xl/95UZcl30D7WmuUdZURl7qdo72X
bu8gJrjh2/b/a9v6drGLg7QrYdR2WFb/nUyu1q3/0Ph2WAf25trFrnzi9sWZKuOptTpNnu12PwJ5
QBjoyqP7edn+J+p8cYK2c4fcOpqudG6dmifgb3lYDEV45QX9fBmbWUQzdEz8uSh2aInWXuRrz5NE
XQgKEx1lvFlu203hV48M/U93bef9O8Rt4IRed12i4qqXbVazLA3AJIo4V3ZY41zr7ILN2sPqL2mE
0VM+0pihciW99vd94qK4QUuHgIqG8mIXNDJMAyi7+r2sn2dySKYHtb6a8/97beG+CIJaawDf0H6f
4t+OFOhtPTbaBlMF1ACBy75xMItM82Rku3MALnfwEPdw43ZLAS0F18rIdc/7c2Xj6sihYTwoZZRd
nqNlLpANMdj7GKxDBjBNI1DCPrx2XP90FUgB1GYqRvdBX//z2LT6BCJLobyT7e/v5WYK0v9FUaCv
FcafN2OqhqXquA5BM375ujjVum5SrU+WABIYxk08xPvURGSIAyBWusYpAUppKqDvmW94qQKyHXaT
hsFoEjt737sGH4+0vgXHNiC322ZPqYY5IODlm3x+ola/b5EMXawiFM1GQDayLAaU/lSiOQGenirK
48CFcHGCBfbcu2bbbkli38LNjQRVriyJvzcTU13LVqTvTJ2al4oAK5ahMgy0jjaCQJ+Yq3GtHP/7
vMQFEFVUDRNfBvnLDyHV0MX9gg5gne+0KTDG0PABbK5lDvI30bWig/69FLDC2bqrYMwG8n4X28pQ
lEh90+W8TlGc33I/vV9r8Tq03NW0MKF2rAueORB6Q0SQAuMhmhzDjZ9T/9q6UP/eb/78LRefbAxa
FRupPNcoeBDz8eInPjjtJ/NGlwTJC2aEAUJGprK7dh5du/DFFo5gWJlOSvu1ThnJo9ZdZ0f+bkj8
EcpO4havrLwqnYEduFw7IMmgnmGBYh7kulD/XKK4W85t0Z1rRMS08ijKV8BtmCl1w5d7zItJSrTj
GeZBgkWCP+lKDp8f7AErwjElQTYg8tVA8O43s0o86PZeYp9AMsDCxfJ4G5q3SkmclighCJEEc+ws
RDIIfzDajyF/KJqjpj6vAw6rOIOhOviiU72l3zK7PRoqj0oYuUTvkA55qRKgUEa7ywjGBmWnBa9l
hKqAgZ6O3XE3Bq+gIrs7wGRWRX42wP+BtQdAnT+ZXPqj2QYKwG4IeXuxSJ+PcFNof2jSnUZ300Ic
GA9O2Yu9uqLMyPTEVWBp06bN4WXh/iqDbnWrBsqFLDsGI6kN8efs2cSQgXRsXS1BhG2BUFU/GLT1
Wf2etoC79GIDN2wD5cUxgMw0BUJX5hRpiObQcmvopT9BwJ4LMMT5mwLyNEvfxz51F165RdL7Gm8A
w5thBd61wINQbQXxfWxM4xvImAFDA1LTcvNCibTJ3NCSn1KTYf4WXNrGKJx4RJwV0Q8dGb4OqX76
RMBCEtj0qbnXmwg+Bie5XxszeNvO7cedKQ8JqQNwLxs1BSpbkxu9BtWGAXcc21lpwCqaIR6lB0HB
jFLNG9mJ5laItKBK9oAWWHfb45nJfnW7BH4Clu5M7hSjioq2jQgSNWtYU02OXNtk+ac5AcLBn7Hf
c1m565CHlt4D3Hd6DBSh9UbHyMQOIn+3q/RDTL94eVPi7yjNvQUEhOR7on+ljeaYU+Yk62AWjsSI
eg9Ow5u6nVU1Hhsede1tXj5l3ADLwGcXDgoGbVUBpsBUEh5+F479ax/LAFk6/PER8VDipwlmF+pf
HJ5ipT3m082Co1jp09BMQIPRT1ndIczRpImjaK0zIiwXU4yoLO5641djIAckF38YV4gEA7J6zPcq
AU+QdUhSe4JejYTbuG+5+KTWPcXkErOd3BYzRjX89hQBLxlIanoFRlJaJI3K6oN1z0V3NAqgjZXw
Mjsq5EvLFr8uQ3z9zlRlXlJ1+2bMNjPmiiVgmU08QozGCWkB2pg9Z8snKCqnmvc5sa8Uh38dSxcb
ycX+VfSLLptFng3rq68+U0mulLg/TMS5uMJatX2rmMzUEgbl2lfVyFAI5E9b8MbERBQX8qEKv1eY
G4RMgorFzyDL13T0rQCArLUF8ij3Klxjo+nCYSpjOIBIQVrrVMaVabYy35BGNJM8QDHoqphvWNrL
bowLXyhNqA4KMPXqa9SLM6piQC0F3SRs8BhW5GQhQjOqmyZjGztNToMccuTTwEeSQ62Mrja1TpkV
h2nU/H4ofAPm6NI8qKjsUj7c4P+98mkj/CRN8jSUA4bfgJeTeqhnn6v7WSXES6h0O5BuBf5YBTLH
QvKh143DVAuvlWrUg8nXtDbQVotzXfxg9VR8Lkx3JkxiFdO5E4+E7oiMMWNFOmvqFrlJBcNPCUFq
fEDyBfZbMx4UzcKUEOjtEIWn5amvM6wqEZWI0jhd9tVlYODL3je6JKpz+yU1J+4pbNlOfXKn4X57
s/lF7c7Dr/TiPAvYmsJCp720A0jYzG+56Q0Whi5gUdrQb82swZSizE/kIZdQGdMXXcH8n3oAtIuY
VKEFLZJxdQVP3MjubFD6btGVDyMeuZkbG7h3yNcav0wEra2+u6EZtKcucS0ANch2BrOF0N5QBkX/
lCntrd4gR4NQOmsGjIC1KWKWeJUNhWmJKDQmyWIgpLugHNQHUJVm7phG59dq7k9Ae60gw6GM1t/C
Y6OSB0rbCoSJsMHFuZsMcTjbuVdresCz9s6as8BOMMVmrUYxr6YFM1Qx8LE51BsGUs0MEZ1RC4Sm
mQG6WLq1QPUjgJ8lGHqDXAeq9mOLF5qoPXbYd0rfdH03zP024RhPgZBnMX6QFMwpRAbkhUV6biZs
L2qA09pL6sSXLconBZHP8XVGbraFr7FQZBAxMaZD5JN3KGt67mG+IcrkQwdmP8MCISgByLacbK+Z
B0QhtjGyeEtpvlZ5vBtaue9L6y4143cQn/saUkmWvVqiCyxAEZ1kt+CUEe7R4Fvfii4+TmlySAzs
a8jlmLDi2jx7j3HOIgmIPF6Nmppv4qrzWzu9n5dTOyVRGZeOVfttbm4l4WHNx8jCR55W0N4o4ql9
+YzF7hu4aW1JtgIuRTqAEmmA4icwOifAs3AlGkxRXKPrNYbXWECNrVh5LFfqawWxSh3R7v2Ufqgq
3+bs0y6WrUIbzH4EwmEpddAnOnJfyMEQGrSYbqMBP+IY7Qx0Vo6ARudP3TaBACT3cS9x9II7Tb1y
eirTMmTGgPTBvSUUjG+GAwnaUrc+uKEEWWE1XqLOm57HnjHP24JabmW39xiV8lIio5ORjyJhXqq+
qskdDjlgIgdeVSdzwFqi6ikdzANVksDiiKTppdt28HIxuEm1IYRiImvEYh6uu1ailcjU4eQvjN6P
Ryui0trUdRJhLkOooqbosRfEGB1YCIz8GhBsWE5mbwYCiAbRYPUkzLGAqg8K6Hr9yknxd429buSM
MQyfIZr6V0+/IOAvZSnP2rHaxaHqVUHKHOQJXCRDMP/zbR17oz38v1fYF5e9OD+0bmZqTOW59a1j
faDoSTWv3Nah4scBP+ig+zDt62qn/bfsf3HZtQL/dmxJTG2sUsq+Gu33QD+2mQZ0M9IHY3J17jtd
Vas/WuEVnIOgAG9Rp5iAc6F1WjnYGwWPtvPtMxj/JAKIij3hbe0kYM9hT9msgJuOZs54QtoneSkA
WF/pUP8W8v78FeqFJZC0c2tMmIa1ahtm66QB+dX4DHJGewRcfs0/+qGF+X7Pv1/AtwdMx5rVFou/
Cr6TaPoTBdnHHakb/9/ql/1Xm4q7gn8KmI6aOqYnXTzbEmM/hTHVX0xXdEdiMhstpyBv7tWs8TCZ
4q5PDF8ZDKR+01OPrAGi5lhfCaZ6G5uxg2kAxhT0512r9aE9j8iSYJQMpsthkibmDxwxww24bbzs
KHakCRgPmVOv1vHvEXsYFQgeGhiaF0+ZixgT1GU1SLJxryGdTQUmbStpwBBq5UtzY5O7TGgfLfj6
QZiPLVDNCS0GK8hGjqavktTLaupRGj8VeQNx+zZGPhHBFSQxAoL6MTGNUO9+lXMZYH7dugmjRtbQ
z9AnzBhAmlF5nOkpU8QzU98JKhzoMrdTGsNOhmFHRMDz/TTfdIiWqbP5lHC5p6y8G2u3oCkG9Vn2
oTcMSK6kBi3MUYhpY3PEg2GYGGFvm2y8GRAVnc2zwJjPrh/91LQxpG8UX0D7r1SWP30/397rJZxT
lWPVYtD+WaJAQ09Taphdt8nl+d+fz9+23J+fz29//ttnOnODY4A2ohDrqjB0l3vymdxjXIEzPwDf
qh6vcTFQa37YDb7f2YWYITJMQTR1jD3Xp5WiA9nd1Rmmmi/FSpa1kdHBb516FB9N0JB12D7tPGF8
riIWwUPnGaJKCVIQCE0miQiNIQVIFav7Adn7PEExi867zJG662TQDhT2/3tly4BJ3R1l6wrAfaAs
3RJTgSzhSeRdML/iICcMwzB+rQGkqX7R6n0HX8Syg/+i7My2HLW2Nf0udV3sgUCAuKhzQd8I9V3E
DSNaGoEEkmifvj7Zrr3tcB1n1fCw05kZEZKAtdac//wbnCZcqI1ga5LiCfq4lMv+i1VlCjjRtchU
5IbB1xl+S43EY1RxvWstHSOM6un8gIZ4bC8lLHhhH4svjxhnB+Hi9WVusZzxbLhmrjrKL3V92V7O
51PfotOIsw/l0ixqTVmrcbcuIWNqUupIOB4hj9xmooZ5YxnE04mtkgFwvWGUfD2n1qPQsFQaMxNT
hhlflLSPlxjdsBF3+AKhr56SC1DFwQ3bgxrGgjIdsb8crfThCuWr2CbBOMxv2VucsXiyWgY31Bwt
bedSf7XVaW7qzdPOR2DN60EMeU/vVPMqQhdFvNRdWTmUFXKzbLsEu2c1usH7H1EvFO1a9oXi6jBM
MSaXiOyCRD0fZ6Qm4gnU1J9DscqkHZYXvQTzVTo8Kbhpvr9eo9tj5k0pbq+lEo4jTg51KOiH/lp6
Xfs5zlpbVyW6epQBQC51uZoNFIFFUNDjP0W+Ks0xMlXvWt1eyTFY6grI6K3xmh42tVQaSSks6qfA
H2eaxlQnodJ0RkKR2SP9qFYij0gHnbUpkFNBlB0gcsHkq5TJfIrlQ1b4WrKf0b/LCo06wH++r5TS
HYTtZYLVoiRhpgVhs6f3yr+6TmPDk8K7WiJ88ZVs3aeLEvb6dZOjQoV06mY6Iu7qrRKw5Zx28xuy
+Hu/m4zItC9R11YOsSS/YcM3nfCUWbpIJi8ViQtJFTXyyxkfjXPyFV+OdYcze1tg/oCn1BTVBn7F
bGOnUcIJsUqsi/yJbZQ9S1BVFKcSF/SHOHWlRgT012GFntnIoRpP43E19qPXXvGPlPLXDBasKt+t
sX9Ph6lbPG6o0ylA8xbO6Gsv79Xza1KBiJ0bb5ztz+Si4BNvyXRmlyvuEQARQh1OUG5f4mLd9+2u
SjGLmDJomFYfhTLitSiY2gW2jpY7U9w7hzNerbEtiTN3HJhEHrPZcZCIQ8EHVU5lS+tfp1Ao4xbU
T7kYSiuB03RG3uGSgRGoErtn5Yv604YnYw4smewjFVbdxGtm+wf6OAjoWv8pgTQpE04Tjk6V2zE+
JLNq8ES9F5xjwoimctDTl7J4LBW1MG9QrtMJ2q+KxrrW7A49kIQDQcfGogkIXtugh++TwgXmSbGV
820+bR67R/mqpkMA5ZJtLBRQ6Q7S11QBvJ4c82G61bF1o9m266KzJi0kE2QyVfuwZ/yR3B27Nvfu
Dd3zY6cxcr3ejx1ts94I9G1RKyaWgMOENrw/kP73ZY2bzylVdoO8ai6VmeONW8YHMTn0wup8q9HM
5F6t55zEdwszWXxyodLUtHv9RXuVbhi8MrTD0w8NWW7eVJ7DJByFDVR6Y7i+nrvWkMXKyho4xSjF
0gobC+VlSNFG4WVYz55uslwnJaxndXiNY8mpEuELukLY47rToXdR7u+pMKK0w0mmuth3zMnP3PwU
WSI+LnM5D3RYWzcUXfjReTWQ3qTX/S65ORngyLXAMEnBu44JgJg+HGFojRs+AmqN8Y6C5j663XPw
wMGucmV96bNT23L+F+WyzMTgStaJlIEbtxiIc/RIuLSL15GMj8KtG3TjUNPPyjQSaJwGYV0pcCiE
/kWXHqtWiRopug5bpn+XuCVxBG8VlkqtldaVFqabFnbM0o5vVGPnYwH8FV8lB11UB1nt6VuS0yJl
Z3l9lmebaYuFWnVn4VQCCs3ETUbG8rOVVp6pPdLVeIO/ItRUjxsx32QK3WSPTJTd6HapvcsUZssF
1zV1EqlnTJaq2NX6df2Y0WXd/FHq3FKWw+qcmkku+GqfW3LzfuuvYTFgmjp9G4U0msZXT7iqTn9b
PBFEHXcyDRtjDaOxC09SeZth+s45hVDrkcmRhnYWI6akauH7z6v+7dxEwkVBGYub2uzsoC20Ctkt
Mv+WYXOHuHYAE085PyT0ENU0HBOZG45VvP6uT5w7eOyjDsUEx0YVu78GI7oHcl8I7PllqwDkixjh
CfVHVW1UGanN+BGzYu45ns2j+J6ki2u6LG4LjJ+SHo46MUud9tEltSNlfskFHJLV2F39Rr8+O04Y
7L1CmMbUuGuINRkMkE/jXx/310rBqDG9HMWarffOWx6nMysmaageBbxQbtDMWpqkO5UIKl4l3ad5
tz5roy1c9rU6mkkf+2I1Mc7ntTZHiTkYhXvmYUwmmpVMz0Gng6JdZV9D95FeByoLELtsKL3HVfOS
+9TRuxJLnm0R59gspssJFn7sL1HGZP4hpNvsHGVD7N2lcpHHvZck8vIq5H770COtTn4nv/yRxLb6
vTX7PVLs41oNVFzpH1HP//7tf0X/Jz/6twji//z5Myz6P79bVl+X7eP29fWI3qqfX/l8vX9/KS/3
x+s/A9f+8pu/Rb/9N+Fuv2dS/zd/+f+W/PZsCv9Nyftb8tufooL/Exb3/Jbfg98miv6vicipLU0x
aSfljcq2+y33bTKR/qU/Q151Jp8YmD8Jl3/Evgl8z1TiW6cq2W44IzxZfX/kvglT+V+QqKf8+Uzn
u+GJ//8Ev0l/7RlUZTIjyoWCB1aFIsMQ+IEl1LKY8sqiuBfXDzyNl9rHcHeEE1Y3soc7SThx4aU+
AszzCHuB6z9nmI9+EUvKCKg+34sIr3/Rxkz/Om3/+3v6ATS0ado1eO+J+xz/12wh2tIam1DzslMc
4AA87/2HU8yrORBPoHjKh+zJx8lrHmKX55VBub+6o8HEyb14yP8tLYA17+LVi0PGzMq9h7nHu+d4
XzG82P3p1v+xBv7CxvzrxPn3dy5PNW4QGbHYaTz7mD+1RhOtBA1rBnHPQn+bIud/ZgRIOYMWLCnN
FjiYgvhT2vzzy/4AS/54WWUyQSUh4yr1k96ktsKkvsxGcX9+y94EjP9qEz+8z2QdrzhmnsDUMnNL
0t9u5mRmXuz67gsN0Bm6oF9gC8/n+U+4zR9vhc+O+FtRNU39MT0RL/LkgkPVZE/Vaz3Hv/mqtRih
rlU7/+yQGFxNwVbseRbGTKJJnrAvBvjugQcrZNMPU2MdQDZwMZhfPtxfUVd/4zf+B1b6+9v78bjr
rVJPRpkrpSWWJuBb6bR3Gwkdiosca7+MSiGQ8kXiI2FLqSsXdwEmpgETG0Ef4nBj5JgLa5ztnPvb
XbP41mwRZTcT7wVMV2IUxU+rTrwHAmbLS8xWhGAnav7UH0HetWNE6gcOOe3UvZ4dvq7He0W0qs6+
CqjU7UkXsfTM7ubgUFaG2c1uIQc9wlwKmZnIp9hulg0WsIf6HWN75UXwlS/RK4/I6u8AYS/ir1pv
tqhf3NAfi7HHeK+bTLmho7NLo+Zb8C4+aLvBlTspHw8fbxIgOpzjXcVAs2Fjb77gSbNSh/gp87Yr
D2fcqS9ERzY2NiBO4bzi9GkB1tEamthmmbVhjTh+OcRTmAyFDM1TlriY2BMrh8Uce/guOb3ZfWw9
0glunaW7zU48Pai/Z4vazMy7ZR9ROZhKUM7pKyFUVBtmtTA9q8p8uNT69KrW7Uux7v7dC1O3d67v
LR8hDz7Pxq8Y2TJ7/T+ugB+cq3M9EYV6YA9oAnV928UHUouocEkRwDpTCwlalFgBTrJWV+oOY8Ez
nqVWfGKc/ezErXKOzSXzoYHiVjbAKqTFGXuKX3JV/jrm/PtK+LFV9aWYXou4muxnGElsHxgwudfN
3Z2EZ8wekUT2rri66Nj3gYVY0yV2rB4VJtMgpvAv/cUhYeSfdzH2iB9XjmoMyFfmJOJwRO71g8Kh
lMVw1zPpshfC7IDH6gFTgc/lOVzKEo/VZP6abSL2fDNqebKwpSvxY78a781mSbf/rswhSWyInjhw
ihmp3zYIEo1xG0pu1FpOdLGcxOg9bfFVyCgBnvRPkE0jiyY4DPTzAW/Th6X6K+GNiAP9bgzLlW3b
khF43+vOoN8tzML9NnN7YVIg4i9r6Uy1DTrIAArzJNqnxvC+7UIYCFvRI3QKgYixWBAfNJ931iKA
i2B8p69bwfK+SXbEsWzN6NzdXjDsMfAMpbJ9t2aiGSaWJ4WpjabtkzZ28yuU+ZeX+fkA/+mQahJM
XwVtOux1L/WL+ei8vlcO7ln7wgK6sht33KHM5F4b+fOKoXl7/iN8DavVaj7X3M5CTBrIHKOmmDmY
+gezY+tuB+M7NrF7+BWHUX/uyX/es39/LDjacMMn3e7n6QYiG5c0xZd9CKXIxLxJNJe6s5S9kTc4
Gl20lI8bGqXSEMwzelqjPxIo6W3OkBWM1vgSWw8uRGWsinB1xLVRNudzOhPmQ3w0dT6fuBfjhZbF
bFb77XUrHcF7AjGEy2OmduchGF59M2OcOYWJYe9as8KrHZ4KnxyWwtYlbESNwW3MdeNx97ep4Qm+
d1B/cbD+0KSrsBxZHBMIpDLMQMJ0fpxcmjpJxERV4W+gLJkY/Tv3D/nlUQu6JU9b4eamiWOz98+L
cvZzm/j5sj+2/3J2nl4HWb5wnqf+6Wq8Jt7ybmA3ukwhNkevMzc60ZBGjua8d19+ugXbMTbyBrOW
zapzXgC/Xwpjxf3JDMXjr75Wc0M6AbHGhrk318xIl7JhfQcQwzz9Jd8L1mcI0GsljnczAxxyPxaS
sb+YjfcpRf/84f5WN/324RSSLMkyQAH520r500rox+t9Msl+u6alET2sV2eZfux8owiNztEOwTax
PmPzFwS5v5W3v78qYCpSSJki/sdQSYSkJKNeP+/bD7z2ZsJ8gh9q45ZvY2araaAekEtX3SG24gbP
LDBFQ2OnYjvxRezK7OnVE3dl6WDUGxNVe5I+z4mnfoqJjWUNon+4A9J8eLoXsikNHinH39erJb7W
9znet/3qfiTdVv7850s5+SEE/O35nEzRkcqiphMk/fNa1rhXJ7OhSvZMVVY9a4XiyKlOXVD4FwQ1
T6nn/UDgIFtJekA2zLSStWuj53XvUxZi5yDmtX3s7L551FzIUwaaW+MDj01r4n2p1sOrI2FThd3q
fipY6lNqWgyvLDJq2F9ptpeXqUHVtHuGcTGh9wBn3ZGWAL4/4l2gyW9MiozhOFvkUYpYD0p+5hbG
YNUObpLIlxtTprPQlpWvmpct7EUCNKhCX+H3vaG1NnBQssYD9rG/mCNLuvJzmT3bMFmbaLoka4Rf
qD9O4wYwLy8GTuPq1E9gO8HwNWDIxIPZEAaB5T51wivb2QR37/fkK9mQfgindTt7o1N7nMghPFa7
bH1ZpVtccjCGu35ffILXlu0uUx0Cw6THRjSt2aZ+mW0YV386qHBG67bDQHioFwl5A2HKNeTCbrOg
5+fDENvd9sLLfJgrn+Ja+saGXHwbDsqSGxyUh+uBibxCKgPUkw/AdOHsIM/XPyGuPSi2bqf4tVxD
5nDi4Ly5rIZFfDVx3HaJSxAvtnYiThPcPjOk0QPF1j+K0RGb944k4j61xpN8qjfnBX6v4iG5LWbf
5QJcujwAY2VYHs/b+eiLX6T1riHMtSV51WGaUWXOIoURJtafRvF1D2/YQzjdWtmNS6jQu+thajd2
/Jm9Zl762WbGVts2wXmRLZLFecFa7E/pLt/FwXXRHYji4kKu0Lus5FBNGAFBxYgEhwGNpVqylRgP
A7s1uCeORjWML8B3x+jx6fmDK6Q9HMhp5ud8f4Mira828d+hCr9f4bkeAtEuXbV9eyifwgmGFVFX
q1L0zihFWL8ig0cHl4Ur3jiBQlk8vmj+zdK3n42NefX8vFED+PXW1NaXteHzLv12Pj1oHpkfCaCq
UyArzgO+DXavN3kJ6UI3J2Jq7OcDrmzVfYpNS2VOPUQHW3C7l5ur+WR0u6ktzItXzNJ51PcoVI3B
qOh/YiuU1kUEXOwv4gWhwt7F5uzk7wX/NAScuw5zokVq51x9NC+VPXUzh/wKU5+bpDUGTu1p235+
NZ7p8Umw0TdlVLvQaD5mS4wr3nek1Zm50XqtTcpRxG9byPxnc/eaOxX1/8N7BHCnw3z1PmEnAdI0
4lWPJTdRQ9yXRjXxuaPBhE8E87r0UusLt1D3mEW9t6Lophq4R7DI9MyZzKUAdG6hOKL5bpQezvtQ
tAFFzffcaikoYMyZssUbXVzeh2W8vJ5EE6LiGit9rlJr1faEmxHzyETlK2/Mv8PR8dB02Mkatvf2
Roc7hj3+CDj3Xk0RA8VwsG/z+FXWyWewJ9syZFB5MbzYxH5iMS471KKm8MJA9XLKWO3hNuduFPMQ
26dgpI26PJtHetDmO7E7F0M2jFrMLGD1BwUM88RYfmXsb+lSkbxxASK8Vo6STY4mWy8Xqwt0Z8Om
YvHUO5rNI1KbcaB+09Lq29TPrH45OhDPWEg8A7lfmdxZBIEUWw+/s5eNnbscGUG6Pi8zp6HLw6LG
gdVpNcHTlnueR8Kn5Mwc7ymtTYPOjE1YrG6/45kzBYOH368ZJh6T08TGicjLHNW4WppvntH9JRao
dJCbg1eYqo0ppCOya9OvWY05hOM+byyW9La/sSnUtuqSNWLRrbxenI9snnsCinoyUik9yb8ORm4N
bAJjusLeevP8OAwfOWNNZfV833fbIqDjmpnCVlA9jJKxPMQSzKFjjUrzXVxNq8poyeHm9DJ3/Rx3
NJGozFP6Ajvcru1yQWqxO3Fgam0VN+dIwwh76nMDlhLt7f1bxJQLNynW4znQF8AFBGBYr+mWiaGZ
RXPia2vjxJwRsNZK3Hp+dBta3EnQmob9AmCFvHW0PeRbmZ+GejDsSDzDXt0k+ByHa9mcDAZTmynV
qAXEBV7O/NKiFK2cZDE1S7ewQq6+Pbg0PtbTnWPGbecvbHUNeTOaveih9pGEA0YEsjdx6uAJncl0
U1cRTfSMyrXwH75m9D4Jrx77lTdznxu5cdnRJRr6Cb8sF1K39wWoDcKWzd+TxWQ7OliosgMuJst6
/ZjP3NzGf8AkzsUAzgbjmVh3+7zhYis8uRdC2YzKyXdTmypyiYuvfXVn4HYjuN1HY005uEaHIjOg
vP2CLm5MnzpRtzI+Jm5vb9Wd7u6xPvXHAMbqR3dqv6Xl0+sqWDy+92AN6KAXM+s4Mb9mxuZh7Bdf
FEbGGyWEsezJvPQY+/Xh4NQuoI4hObmjLPDBDGZzkUW8wlDGT+xmfTeo8O37PqaAkWMLLzqImB4P
8tVYNFgAWDdPchhP+hDxTPG9sLlZCCpE/GsvrrKuTG2t2Rin2cfny5/hSRgfpa+sc28OrLEki5ja
o3UBVK2BnzMY7XMLNfRIXufHkjH18vpca6vbUts8fPmj96WgNghLOhsrxCzxHIWBN+UdVyu2YKNl
byscUBU75oDCdTxAdOhnHLnkKa9fzuhPcIFgV83syiu9Oozd0oskd3QY3NsrNmBLDR5LvzzoYDM3
q52z+SKCphd0UNAjY3kY7EP2xZKiaD2YqT/YdYS75GESJmCMwAbefZ+4JX1kvBMONJGd/fmwtM9Q
MUYHxoR5dT/uEc42triC0eyB/USa8X6lCau2qo9nEFtO5bch4T9cuOsJo5tV5s8sqMDW2d+w3eGj
poSNe/a6gB2RM2Zqxuu7yQ7BUqPwjSYWu6b5LgUdxDiyTGyyh23gAJYn/4IoxITQbRvTE0PNgPNh
sENuEal4HX8ys0/SRgrYicWA8IylYnHCQnJpcZ7FaezMB6rXIFec5UoECxhBkX6cHIujuiqsj82z
UE3cxQpKnEtohN2bM7/BZZ5LOFsnYW+1yxrH4Q1T0pBWlf3eoRB4Ld2pOfHiee2kluJi178TzGtw
eeEGful2dYg9ff2Bi5E10o1bYzhddRZcV/w8KvbbI+ZknHyFdY/wnDUe742jRT77zGN1sd5BUViG
T6eVcR5zIsFb4pTrPX4cTwJvN5JWF2NlK+5ICY6QTIDMo3jNl2Sqi2ouHbBKZKT+3TuDqy/LTTXn
MQN06Zf5brYfgmyBzXyyiPe5n+4SGvTGbf0evbXCiXvuUZMYDUu6AT2hvj7Rm6g87KRpV5uBoz11
2iD1AMEyP/caH+8lkFWMC9I7BiKPPSrdjxoJ/uoJKOZLMr3waa73D+Mldz7aJ67/ej87cKfreUN/
BNH5876mSDOHD1K3RENdKe/qCh7O1M/fzi6ZY950eQlnxkg/qpmyefwSP3VTds9ms8jWj232WnnC
mqtI7LUVB0kALfUYf1JuzDPDxzh/1bIbM6Y1buEceNieGZkp2kQpWz2HtP4Es18xVaZAOUe8xAan
sR2+1g8P42Bv9tlCNoDoD7F+0O2B3ChcR6q9dHX6O+DyilKCYEzG2k3PwNOqtunNxjFEqkJhO3ul
H2BDWsdfvUM5AcBZWQ0WxV8YR9v857lZYQLGts+KtRq3WZT23ZXn+BaBkty8lxktzN2/uakn4upx
My4BESjmxm2P+cNcNfuz13tXc0e0AuGRtEaxL/lnFv0jVK4Wm056XtIDpLINAwKb6XKNgdUbAJpN
i0WdmnLQhADZxrPJY2sw8L0FC5jMS7P0TgrvYZxT6wm/1biAxiMWQOfg9AQTmsUJ/TeiWHaVU/Xw
tAIhk603YJ/Jhgj4SGEMdA0qctBNZI2R6r6PvFWgF6YI/FyrWGKCzwnQzLnvhvSirNnUNfNNDh5e
vp1QJfBjrl/18wu5RxB9rOGk7gjrXoxMI/SIpHSW8+CD1iXmx3xiJzvlHSb0ug+Bbg08Xr3zsrFU
zK6q9Qx2Oc1jOc+tj6eajskO4u7GutgPA5kCtVOFTsOEeWKIK32Rc3TQTQUwFQCTMl+IEld9ga7U
347FGXd8YsDs7qsVLH1OK7buXEIO5nUEzeGG+T1k/DWMMdBXJsUuy6F+FfeYkDr1mnEWHUC8aqIx
hXXB0OcaMkZ+gueqL0dEwwaI7d9ldvIxNoWDbFUe2VtH1cQNcFG7Y9hEYJ26MXQWR4UH3k6A9uv9
RVo+ljxDhroenXKBk46TL/OXNbMj/50bsIDHxKaSoPDDzt+ZMWdCWeVM6UV0GzjtyArzvsCy/ddH
+BQCa27qTMKYLY0nvLUIPSRZBZ8Lf/TP6yRoNPsO64imCtYrJSTcGY7UmyuvMmef+XQHd1OFNo95
UohUJkzmMgDwcphfDigfnrw5BgC48ticPrvj9DTb3jaiUwWkxZMriMRtrenoQWz9rSZ/2EeSJZEX
BKCnBpJAPgKJFsEE/K+zC1QqhZspRHwiE0PJZ2BOQCUt0+huaQE4npjvGBFWh+zdz0f46spOG+Yt
8QjGOSS7iF8pwJ2z/fus6069lPBgcMaQJnK2MaGbsn08PPhvnDBbBehRxhsmoeIlGWuthQSobYlT
fItSt/Jr42q+VnOF05qKz+MgmwW5g8+deVmusnntj+Zq/haz1VG5Gok/M75AOo/wmBhAeVD9dcEm
0wupAiEmRbu/AcuAWWeuHsVMVZQNa4Af2K0ah22P94lnbwAnwWSzNYrDYy1RNYw2BsepNZAO4Qqv
pKZghjjt3AHiZYTaxcS4lv9LaaIU1/14GF/yIpmyRbaJ4cs8LOInu23PCk38Z0nawpKlGni+C8hh
FJIzSqHWwCmH0damN/Kj+Nvy7VlXO81uPdtW56BdTHdU/n3qynWzBMONl8+fkvioIImDMGZzjXFQ
bWVRfRrZnAfni3wUFJUOsbCtvBw3mX8lYvmG9tlo6E9vnM2s+qWwuQG5EVqzSCKVlSQ4U9mefmqL
vLbb8EaRcHxkzuMoyRBpDBUdtn8J88Vlo7lvwGxPYufVLAU0blC/3DshvTxlyaviVbLd48KFlIdE
FvXKwZAuUWb4MWOe+8uIe6hRL5sVNtSu5GOFIXu84ow9lWgfyElbHOeSoHy9hfFydjL1dXrgoGY0
sWJmAW8uuFy8HBTHzublSzYzIEFbg+KfVTe7mEpvfEOJfUQdkjqfIN7cwG4GeTwo4tlfPYUgwOXU
1c1cq00J5IwZsWrzJgknjkawhNqLuVmZNz4JN2z/LrItQiS5VIjxduI83SQv7QZmWBsx6uijW3SJ
mlDaMI1UVgojwVDC+NjBcr7lOb3ZfefePiTR1bfD9/OQAM30x48cjPfQM/Dq7MsndvzDQV1fidGA
CmQWTtxhUG+178AElD9tWCyHPeTL6fxyi0ZAEUChsxdPnXL09GwOAhVvytTQOoNh1S0SgCMUU7dO
SGH1nUo78py9rphSNO98qiF3muWwI3PHkO3iFSX2gisVAn207lvxVeACAfgsrOJNBxTMXNH8RIxl
tPtiLRrKy5vADODJLENi3ixTKYSrVn21X4J1D+/Bw0pXTDhpXGcBjLlmhKXnxyxvpp4YpY/eU8ik
2Ej0GlwmQRkeFgiDZGrKvMAsX7ShV6Id0mmlSQchF6+2nzkeb1QH1s34GJwgsyivhRBR4KJwtTWj
ZMtmn2Ky2ZlWY7/L1AGtc2U23BpxeN6Sraaat1ft0M2rPemlfrpRnedpeF5y3ZZ0H5KVuk7Ffyh0
6RI10INPssdMfZsQAehNIRPZUBTPvuo896x7iHOPW9LKkEbm1g72lkbuCsH3w80sYZcbx3FdhNw2
Q1zercG6uOBI5iy6H7fqRgxIXx8I4aiMyeqMK7caxP08kd9EnZAvEsrMhwq/b36TQrTOZtYuyvgF
YXT+Co9xTEmTPeW9iDE7i6uTDIk15SjfnX9fTt8v+xztTx6Wj8Xs4l/Oi0K5W4XCc0y3d/4YE4At
nKv7tZZ68Mym1u4j8Svjm6e4MPbkJtg47OimaBVvODHQ6iWo9bn1zgJp6m7mtLZobdug5HvYWXt3
OMnBXl+TS3GCkLp4NnP990ilAafNkMIxwOVoU1Ljkt9kvN3WyL84ijlD17EBWTBY1E7ts4sTZOFM
+aJsSz++lELUzs6z4Sa8irPnpFkko1EUz/HTMD/Voz3Mi+hit5FIoB8MfHZG1rPqUfAatUM2rSt5
7E3zLfNJlyrG7PwqYCJTePFCdSuL0aPKRN3mWtzO1g0e4RflIeS5i7k1twLhy4xBgA2L5fh6hZ2K
mu2BnR4RVR5RO1e7AM38vK66JhC+C/wwY1dCuIjouHWrQKqDW2ETolGJZvkwh+3svjuf1FCCNtTb
JOkRVaodmjkaxXIVv9er25soGVlmVWQc7eHiP17zdT8ErDYOyIz6ihLfojfrr+YNkruRVPB6pNXN
UL1hlyZOo/vMRKAMDnevuIYtWakzD8PW/m48XseZKbwiYCwKI11MqFZFX3wqWvb33cMUVprVHbcy
6Beiy9yVjlfqD2KGAxGjIsG53ByE8uLpvCo8bP6EoHjLqYUOo7TOa1MhiXV9/mw39xufGL4P2g/w
K+4R+BA02afbt/6N635C+mVpP24OTeFNWqsQOzekSeSFL43HaeviflTeo5b4S4zCCWNpCMQLoS2V
FB7UFx/Jg1AQC80g4X+DCNfPL6eexhbekbBgEvzZ3DHdX4iT56Xtlnxnl7rSiLrG4sq2dwe+++Tt
Sll3lNDFvkuby1xA21RRFAUM8aArfKCSBF1LxZW8FOYPlAcSAkxDwrz5i3Dm3MY6y5stkmXnT0+0
ICXBEgavNmwm1a9oYH+f+4pw42QZBZgoYmLzYyYyK9TqmtZ1sSciFaX+ZVd/nzeQSEG9OBw6yLPf
DAr1neBhD2ukuwkotbJNvGwfO8PHeTW8SFvo1U9PUwZlZyub03J+y7F9++4Gp//mSWl8KZwuuHLD
r0Y6P3l1KjQGVcde5+nCwbTsB5ehyYbLHUXjdJ/ODyeyFEDPIgan/lfHFP14nc9lc2F6nnn4FbFj
9pOD9vOVf4z3oW7eujLnlekX6AAVmsboVMOqQcTqLd+Xwuk1Nd/p5GqUvCCRmeQ8EesGuxLr/BVj
PrEjuPZF15xVR7vLYIfd5Ajd5llLI/fby3bA2Ym48numGd+08ma1Nr3EYctdrz2LoXm+JmLmAmvW
2jZHHbK6Lew+P3PSeiz2b6IDwbUOvxhAir/63D80QgKCME2px2JffmdvSCbsh8UopiQTnajhm5fe
vX7mQzR6PjhnH35+5Y9zLUS4QSYxojZgYqIeI1wTc7MiQtI8r4cIAS7pQPpa9ZCmv1fviDmgs6vI
2D7Hi399HWjuXviKGVwy+IVs9gBh2I6sxJ1SQq838o10opYcjXoH3xAI6kRWuETimQmM2M2vjsTD
fRRgsMCWYxgn80QiSUqNZpWO5vgtsL+xlYMybIgROEjzEnXKl7atTpzDXGU82R4f4ussal+03ym9
/61hn/RzKPkcVEsS3NDnRBJq6A8mU9zrKgFmN5lneOZeXuqFDASKZIiDJF7eOBcpYyydXxcTpje5
fX//Deb/5xsrP1fKT/rHbCJjw8x0VMMb6a90FZzUJoT0VfJ+tkdvQskoBuR5L6YEqleMsxsGzKfH
cqQbJQQTBTHuLwZdYeZeJvbweTlw3jEifUWNTUbGP783XG7/r29Om+j4VOMW/RvD4ONtk12S+//6
H5P/mTUx8T1Npexb53RKV0hM+vmN0Iu94tHXF0sAjyXxqUYUMc3xGk+wOGEwDZmhoIzUxeEA9wHG
24ewJXZDKq1pcAPImbqHm7NeEx0TpcFgNCHEmrmypQP2NarVkf9LfQWQspHWD0tZHprgUJif25sb
TMBpMBOz1rqnUAZOA53GLyBp3nx3Lsudai4HGxLVzQplf915PLn2ZxNkh8GUMBS0008K8cwcgblQ
hJi0qEYUWmHhWmuyEh2IaP+bsDPtURxpuvYvQsJgs3zN9G6MsTFg/AUVm9nBrIZf/15Zt/Q+MzWt
Lo3U013dVXjJjIw4cc4Ja7wuIqKxPK2awI6r9RYG0yFcLsd6WILfnjzEW2nOEGdSfBpQF7RR8rAg
YI920WYIkidSg7aBm4ecXyJrjY4GMcFo8suYUIXNoEnRm4ATMYfsKeeX6KGLlFbaVhwW846PTCc4
x+ljBdMQvmBe8gzjMlg2RWCHF9srRGdwdtiDXADXv8C0wDLHL8GMS7mOl0GYHVKAKQQghqWPj4zw
eYqPVwDkz4+x5jZWnX1At+ws38w1J9keHaJUQQSAvcBiz1twP4AwUujJxeK+/jgrHIHUThiUoS7z
2qJLOzeK9tYnYKvMZ+bKYBwm5DLBIKmWJgYLCjGHKvcjbJ4ndXwviypxXHlMlJjNEk13jjKBTpOH
ZmbcQajDhgznacpXV1vSEQnDaYUX0dVdMTFmCxrZGrIBpUuVMn8LnxzW+shbVjbFAOuf2/Q1OGvm
86hwrzFEtBcU7tJ2fewEkC0K15czYU3eNbupSvFeZU0xgnmZU7G9WZNpo3Aulz6pZNvUG+aXzuIS
p/y+GvpPhzx3CxZ9NewO39B1bp6PO8noYE1x7Onf5XO1sWBpIgwe7W3/EaF2Y2YDDCm9tBBQB+TW
PhOiAMeu6+nZ6/dxtydtOg431tHs9zvgFJMyg7LV56ZumujYVicj40Y81G8J8XFonSUDMX31vjZB
OW2Ig78Rw64XYLfjsB1n4izoPaiNtImHLwKn2ENTe6HD5ZcXrt/znTMmC/vm3F1XtbfTCHb+7Glz
zeQ+EHEhq4iO23feEViG1p/0NDn1G6aE7AYrjJmhLnyH4S1CZgr8x2+3dmGvsSWizxlTcNszMW10
vM0X2WjtKqya/3WP3fUOcl9MOfpCMyzILPO/x6U/Eps6TZ2g2WqqyPQjB9g9DK06VMZ7lIX5vABC
qtEcvLt7CdXNGjEGVz0Ed+OA6P39k3X1k/8TreGwYMNFAgQb6N/RWmtp16rxaesjGpGZQoNDfDhs
QMMU0GM1+AA3+/ueLnrMnyKdgPbly/XWhg0priFLCxxszfSCIGj/4p7a/NNpBiudjJKT7L/mbLfL
7swwskdzpIfGKdIP5nsNYbSAuMxuDmhPOc3w8gYjNJJdxAxDqCX4DhSycZLdr9fLmQ0/1MfVxmdM
oAbUVDG+QZxWreTvT7D537QXnuM/rvPHu9u+H4e7voVxh4qXON0ggs+c/OPNwUZ5k2l6nyRQGW8w
FUDPBBunsr469ki+AlynZC1ter9ckXpn/3mnWOmRymIY8F9r8CN2Oh8EwDCa9yID1c/TR3gZ0kzy
VmIhege2aun51sGSbtyk0x7//QK07zP+b1fw45nc7vrmhGhYH42zk5fb12EUHdLQvCw6Mms5OajD
AjIiBi9ntvwc3R+P6mgoZkQ95NiwC5FG7Y6Ye3Ylkk4KDVGD7qGJs78hIhWcSbsIawOoH0nCDLKB
6F2/prgFTz6STi9RybJEoUtDA9xjAMRCF9bZmw5upkMHqD86T32XiVxieXPj9XHowtoGJVrdKfLz
E9UlCFxhzpL1GIuueLwbUUG3RWyu9+Z63TWH49846I0/rqEWMysMrD8xRftBFkVZ2DheSp7X2QrD
PLJ3dEnQZ3+E50DhLQm1d+kOif+F+Qu7sfHHdO0fH/2DMIpI+2J8nqUxCkx6+DeRek4yERZNFGKz
6Qa/5P2d3271R5LaxsruU1e3Or5nJH7kUrlmR/WbmMPZuIlojjZIzI8uVwL/vpRzBqWQgpxfOCPw
QFbQK52Bbg4mH1gQ2CX0epa1H3TEHmynPxMA2ZJ2gdgF0N8YUwMEEXdNYxC7gKBv4XZNtzkgmt9u
BNVjR6wLG+TzJZZaUyzLGxXR1f77bvj15f6oi/Xt83PWO29V4IVhmcDDpaXvefXpamYPOPpFvTdy
3c5Owlr+jQ/c+m+VRXQiD++Q89bRrf143K9Xa18yu1QfveD23LNxLaim8MCCQ0HvmMZV1ogLlcbl
N+ntomTV8ByajRY7ZgL9pXcvxGTr9QaUTIzGXhTiFrIZcUTcykHxFD3rKnz/QGN76C6X8eOX0+nP
j+4fV//j0R0v78bWqJ/00dUOA0hELISNmfDcip6i4PjucO22vTHjv8UvL+0P20Kr11taG1+1NvMV
flSnhq5dH4+30RyZWdi159QnwllYvY6Y3rlXuGDLXzbin847ZjkwmcPoYIyL/e+/T+IapO1D69bk
JM7UrQIiDtCodkrodpwjjkh0IXo1mpmvnsTqdS+P5hZwmy6kGT9ISn4DJv7EYNcYANOB9FzXcbdV
j+gftdLr86zfmzMcCHF7G98UL2hHPhLUIwapigPUQexQkWv8/cG31IL8cXT861N/HB1649TcX5So
xBBmCJvtGeXRszffSHtrbXCZMZuwakXTnN895sRDnKWFvrfSD7B18q0fOK4SzU2d5Ckci9HNxAHG
ecBN76AkPC+NL/os5fAYrWn/yM1o1n/DpDrlw8KOzd9I1n/YfNxLhykrGPNCGf5RCh82+/OlvuUJ
vpj1oHHZWIrJwcei+n4FF/PvT679xyX7f5/W+JHK6c1iX25rsONL6/CE/a/nfKipWryKCBRRkNzs
6bG3gCPRr+QCpQWtUpry0NFgR62ZCg0DhWFWUF3TsyzPgAXJHSkGskyqKXhpVAO7LXi26qXURf+Y
biBcM0jqLvf8+RBuJ8i8J4fwIQyB+eUvwUD/4/0p8642Q8GVK/e/1+P10TowpJK5yFqkIymq+8AL
zg3m2hP6BuRdGo3XYM/U2KjJ+e28Fk84eDxpoA46/PTn3MZyN9ZtgNsV+DEqt0upDvaLxkAv+Ybs
+9voG+2Pi/kfl/xjC9Wr82l2Zs716NQrTtbWnXn3oN2/C7bRxy896Gej2aSwN87fl8IP/53/kfvr
//jcH5uoKnaXXbGpqyMnCN/rXJna61Z6sL3kEDiX9WR6TPv+iD0Qu82L+GUl/vrxP4Ln43l8XK5t
btsQ5y+lO7lEcPZovkMknG9jeoNQA7qW6jHDPLBK+01TrGEWi+2LQ3sDFSX75YH8VEUCjXEO/t/a
UcXGP2IZntaN/eFA1hEGdWkzLGN0AzRMQaFIsWZ2fYgZlfBhKb7R5mD7ILteDA/771fxrXz6Gds0
o653DMzPEYT/yLWw0/mUp9N9N9pfhRFdD/YL+nC4kTUGlnWsYkzXU2ewnNAW5UdqtNdjRqnB10rK
lkBRUEFCoFtydq5DdudhiHf4V2fxAtqA6UZXtveEuIcLA7SRM8YGgsO7GO3D2tns0Navre5IXBHZ
wRhgymhi8L1XeY66DqPRgHNOzg1PHNy2x8cBDYaEoljzYATP+aOzceg21XuPHu4/DVpejQl+wFTk
jXl3wBClW3CMfhVnqwPvb0/rR+pyu3+ej41O9GQmSNyxsFQU3xu9tYR0N6EPB9T227mv/QlEBf7/
v3f04xie3aotI7ANLB8syIvULTZsHZGumt9CqbO8hfBgcwVV1SKsqSliso+5G1Qm79H2zqGX7OXg
Nv1GQeTJl/1py1zUZ0mtbq1m05RJ98KpiKipdwwJSvh7i5nNg4TrROHSN/y36Y/eghQVk7Kgesnx
zb9A4aTxgHNiomj9D2hLsraM6a0tX25MAfNy19KHE9u7AgF1nb4cqa9hwiaMZetkNpd/X8jfWePP
V4O7voEhHd5Y3c6Ph3QzDrNa89loUmEGqDpRhSB0OED6grwdwpVmezmkk/DO+nXdPMJQKxwDfuXD
7l2+Hr2pIbcZfiTj+9gCKqJBUUyPpr8295Nu75eCQ/9DNYy3u1Znz5HE4MLw761/nz13p9mlroR4
xvAIszM0RDPKstDWhJ0cnQRfOMfr9JxeDcb3FxiH717kGh6CKxmr98vlaH/Cev55Pd9B4h+hqH6t
qge6QY2k4O3ccXexahH9MVrmMIyKalS7msps5C3VTFKWfcdebfYg1NjvMW4SnSe448l8JaclkO/S
2EfEgktQvkRrekH2WYPiei7FuXKOYfW0AdePL0lfcFTNHy/v+bSLVTvZPy1MUHf2fWjQcv0ygv3e
hEp6qskHVtdN8al6l5nUji6TBq7Q7bB/RZ7NJBaCTbmxiB/V3u1CwtvCQjEblFqnuNFIMCnoGA6D
MjtsWZKOl+i07Uvll/QbGnZ7agyKCHNS0V7tEf9wCujImJ7dXh0XOlQZCL/L0aZjaYa8TTbMoXX3
Jm2Az+DUlOibOlVSx3btam26OMiIK5vu9Uva3/zTgf2PxfJzEsy5S3K+3z6UfPLls7fB3wv6bKsr
7HESicaR1d70avtMO5ubR3+lNwV716NI73+5GL30mPIpycNoGHmXxvDytGbyHLziv+8/TZ3fP/df
s0tRZ7Ckabb+WNO1Tef9qBuVNnrHCKjBCo9SNzWyuj583N8au8af0lg1L4RElqYJqsF/76BD43M7
Y+TdGJlheF2W9BjuaINsupKet7M9e35dQqZNVg65BYCrBIPdxNfRcNgcja4CsPrk9sS07w/jAp0h
ngi/vLU/hqN/XuCPcPTRDt16u+g2RnVnHCJ6jaLuxfRUNyfZjuA5mLCv/OQoVzDadtYClTdcnIsk
xmpPN0ZBTEtkPUTELb6vUFVTf39hf77ChkYpC6JKGvID4DngDTjTnt3NqNi7NXYUJy0pdb5Z1m9o
5veX4N3f3TFhw+zL2b5G5XF4nR5HNXHVnRn2+djT2XhiM+9We4fFxmwwg6CKkJBujubj5p7qXmtR
HrGplMboVjMLHLxqkt2hTT/7fvfpbuEHP22YO3+/LQbvfO+In0sR85v/f2c/chr9vas0Y9NRMO04
5BQ8sSBKnXK5jD02zt3tdjkAiEWkWnufthLnZP0VocQ7+loABf4mEXy3np4H4GwjJXk5NSVle9Et
QycwO0NZRcKWh0GeU8PEUX7uQzsP0h3/muK4S1rAfAqCu1Cssdv6QKeNMI+WR2QXj6UAmrgDRyT1
TryDnX688G3lLfmMusH1JKgcvWRBqvQUe+fpQlsTeXjtZbW7ZCXVkR+J8a6XqS5RGJ3M6DEiVt/M
6EqaxkvkRnHXcLa5apS9YORMvLQSTqc3WHmenSsLdsmFMzBiI1MogAw49o5QQ0t+DPyCKMzekv5H
PVk+3CD48OeWT+1vuKlN+YUJpViwcEG9QzxiQMbYdDkw2fxoQbn0VsTqisqH20SodIELQneSrZkf
Fiic8u4iy069vTi7QayyAZikkMOuO5M2EiD+0DVNmlU58jRSnMOQ2QY+lV8V4GvY5nUhr7ugSdo7
CXgsN/NSnci2CO6MnmZGGQ3Ltzx+ncVjHGq9eaTcVnZ25+uW0C8s5Udgnm07Sat3F0KgwUIec4Yl
LmxdplEz8PCSZiU/LbKgmlw9d1ItEY+Hgpa24XDVBxMMAKIdz6Np2ilbGEB0VR25sOQZpI3RJfJQ
DcBitmkeam6zx6JIyL9WyIV4xHKjidODv6+4/FyXtkkelfFW871le2DHs62z0lCi8MkpokIvG9fz
8VazFOnhtMAzgN4ugnm4wWlSp4eLtJlAhxJLzN8skxxJagh2OZrnVY/rxpdCqYZQBSDVTWem51yV
6nS1ou2Xo/hTl8FL7coEvVJK/EScekK9NcbV7CLHdR/cx57fhDFPvc5gdSVL1JFO9Hu9u79IPFSK
LqhGW07I8qy6N0hWQBn0WhOngmUlkrPOJaRzFiqLSjeyu0lydoCQKTID2T6ZADMeREYf17aj9DlR
GS3qTaUi8KLnIKU4nJMpOK0BMRMNh0Kh55yAedVg7UOGmQHc21v/I94rQHssczz0QG8fIBbBUM4Q
xogtn9w5Fra0aOc19iQVoBWMZ9gBuO6aQoMOFioetCWMlDnIHQW4oA0S41u3RpiFHGuNteNoHVeG
XHb69NFZaid+byyXdMp7ASuwSNTFRPscvUyur/EW9ytmhgIJ7MWVt/Y+mjltRPBcvgl4Ig4C7A54
aZxRCS4pwkvz0yBXYLetIT+ogI5KJ7VbklYJUhnWR96253g3WqyWl38U96q/6bVyDHMOIsNzkieb
1Z1l6Y7pRgbbPn+MyOelSLciZQclCeSSVerNu4GNVDt/OQCXfDrINSK8nliwIrxoixuFPc/3fSLM
CSycdIOUFOFSVPXyey831QszTBfsCpOKddwUY1PdOZ/BJuXtzfduVBIMu9wAH7qXnhfmdZlpmjBN
XvEWxb7N6Dz2dV7ENFe+V9y2zw9ujeCsguBBOQBkM+w82mWEAVirStzQxtOVLgyxhr/kyoIx0XQy
NtGfh6E5nq2AFV6oF95Ye1AjhWD16vbo7zosLf2GLYN8hxHLm2E4bcFPgN3Dr2w9IgbLnWXJklSW
uTLLLmbgsgSWej/uFAIQnE/LiNER8xFZSMYc5/CUDcNibJqlQODAoIEWYtm6f2KD1mNChdU2x2uc
fSVD1t/iQAG1jYZrXFrgE+/EEPuA9foxCfin9fwhdcx1/SYbggIOdyOk8Ab3OFbsiqNYmvV+EBx6
WWPDLTZo6u3IN4kIL7aPGL/5QsbIw16nSdXO6EZGMCp9QRa+pLukGovikxPjjZVlTR5A3YraAe/L
S/SUHRpyQy+HSEqj9Ur0DW0d3m/wP+sWD6pSAmFURHmWPe3ghDO0gJoeB1ke1eExEkIJt/BN4uBq
u+PCxpymiOAO0hxeBi3iFo6CLFEVMwFOed37hEuQodkZZRmHcz5n8ZSYTbL2sWQ5H/GixzS1f5Pp
hZ6g09DZJJ7TtogsEDOaLguya4fgR2b2kFgu3AK3vNM0weiVbXvuiJ2BC61NJrU0vMbbvNNJWb+D
9VAPrmEsIcQGWWdDfIiM3kayOHOitx08ZMwr3w8RxAU+pHXel3sIY73PUfiOVYh+nZQmdoGGlf+g
QfZakiURBlXE4qjsjx3SZK2dI5bfdWvZdMzQG5qw5Kmi1xNqzYSluBV5jdvWmE8xKBD1OWGd5EOG
lKjCqyF02AwTR/c4YD0PRzFyEhICRgjxDB5xSktyxakepOrMhQ4YbHp3lRp2T2hlEXw7xBb9JocU
5TIO3s6YoFPTeD0aLz8MCzfU7PaCW9bMvH40OfgeIcfHMUyS5JjdYf8iqSQQpDsUL4IrSDwPsDsM
s5uVBYdMGdZfNftD50ZswvGL9go/NmqiTeK/vJ0RxNN2YEd8tYFwWr31oxth4eWmXklIN+wogk2J
VVeL57I4gAXDj6M4/IgTMgzhdWfcuHdUkSoK770w64TZuIriYA+kwSJ+xePgcUWmgIJw1+UjmOrC
+mLSBpXRsf+QCIPwDV4G7sYf8hCWyycN06AJtczVdsK4M09B8S0g1uK8WZF9xAT/IHCHPsBI/8uX
J8flRABBwjrrYTfYE9eDNL73Y7EG9ImHR9P18ZZZAoOwmJCS5XAzScc4eRS/KS8CzhCLoMwa44iy
O2ZCAir2Cop4viddcYLfLKFqtXzOZfQgaCK+d5KquAn1tIs5zkuSPhi1VOBqf2W1jRirPWqfBhGP
9cyOU3UFOQRmIyGRjKvJEM9lHIg7MX/xkA/woAnNKuK77LyPR3pAlRSyLU22xwzqCeUFLITd6AXt
xDwrZo7+tJEe6+awi3FN3TpkLG5+eDPl/59FEIyHurvGWQ8fKs5FSvxk2aER7FuV1R9iT3UIX0BB
NPAvKqbjMEoEa0uD2FhqzsHjKYUfTyXN9UKWFdlm+Mw40qwWhLAUWSt+eGaL0eUWOXKJ9Fu07yJ9
PMxEpQbeHSyWhotB7weJFOcN406yTJ1XbEsa5OHD+mRtjvhdU27HdRLwHJeQ2uI9nvkbGXlpjcNa
2FG475OQdGHBGZV9pO1KSNrf7JbDhrnay6AN+OmaHH9FQqzg5SnmxG6YelDxOJLZsNxcywyeJp4i
dRlsvAZjJbybdfJCuM7jmuC98e08udKKYzQ1cIhI5Wr20vQV1zWo95fu3YFC9RIcAaWVmbUonBMB
T3SVqrkHEmSGJnou5ripvWvbp2EplUuZOk+vZhyveXtbLIUZI/kWcAJrA1f2rQnEAsuSR3tYwKkW
LxfYOH4nsfvmvA6K9TgjdEIzewE07ziH91b06uNuxnt+whY3VW/a5SffIv/g1k3/ZI2uodv+AnsC
wAuW5wn/QFlawQgXftUniSICu8pxUVgqW6pN127p6gWrgIbLOOOgqMHX4y0CUhIkcWI4WxdubMkZ
oRFIOBJ3Yv122Vd1cR5Ujj8cYnI22gQ+c5aRWaMfDUd+u2X7V3/o1gZb0z1YPsXCqF2JEeRhOubq
CsTocRJnWwthxvZG2xJCEBRj2Fc3OTrb/nrdnLpDvvOrDx7Jjd2ibWH693D4Dnw+2fyyas4X+oGM
CcKDi/SP/C3d+aDrjslbqWK+YIT1AsOL19dw7aJDWdbP9DoNs5FASRa6Oj+xyFE1VDnGeEd/mZ8m
T4AqiFwKAD0why6a49cWBqblQ6MfNdx7oejPhAcdaieRKlUBXdFwlhxrKtNyl2WwIzN9CbRFwr04
64NTu/Abbk36LXuk3vN7cozUGz9JJLlDzrvhfbVhN46Wm9V6fYlpPyGgYKwLvxxQJ6lguIxPq/Wy
WSPvXc6uKrl9CFNlOpBHA2LimuDImjE3pDTEcpukyvP2IUVkFG2T3OiRZTSzkAPycxFBLOtcDiSe
IfEhZhJtkBUJ2b7pxsrJDpWs5GGqFBviqCCZOX5lJhAytnhcS8DNDM8DJCAE6RGBZJfv+cpVSRiq
kMN4D0z3mrAwdz737Hcb/rQ/wgLsLvxr7A8vId9TyL68jiFdNMTw4CisQW0vYhUhfr5x4NdgHgLD
gkC3j3iKw52zhGCOzLEvenjbO/gmTqZN/8LbYa6zezZf6QXJt+8zGsmOoesNG6z8eDOKuZDOxfTR
O83dIaeTqmjaohyDfSEvJMeyiV837BwoWO7DOXaC5fhpPjd4WBDkevRBQ3gO5BMkZF04YvyyGeCg
CAlSRPcBFafAoicjmNQprWvz2VidB/sxST4VKAyl44EJV2I+x44g5o+HBWFH5hkZMY+7gi2J3IwG
cnOKWeBwrwne+aliQThrV6W0dVcPCPm1GpkoCC6BH4tqKIk8ZHcJq2e5Xq/Lp71+zIfqqxVP8zI6
OR0ybHj6ZwN2Eo3WmaQE6LpA7oHeNR+isE1eg/9VLN/mV+WMhmbM0kB7AncIJThDTFCTHZrwPvAC
6e0n8BYri6iEUZtD9rU8z5c440H+4FQft9tOaVF/8hQAX8ZL/v7toFDRKH/yh5VDtENaSJQlY2en
vSxyeoBcoW9kFmSNnI13770ADjg8CaEwpBecuhY4xY241xmDfqjyd4MxQOeZFO7uiS8Lbyifo0an
1sCJjtr2gfgPakw0t3MAF+WKywmCElfYeyrbb05t99ans8/ow7ZIalfErM9CDDDs8DCzA/C7Dmsw
ALHN6VoYsXCOwaVUyALVvvj0oVAowjHe6lPwCH7XmYJCz9MkWT2PsHwL/p72RTQHOXy3Lb0mKOjv
wBOg6nykda58PlrdSP1EwRWuip1j1Ecknm8NiGnGpF+4PftYpQMpEmyTProsR8b8YDawF6iRlF2a
AuH2k2SkwmB/K5o3t1nwLBgPBqX86s1hNt/E4+vJ+aw/egxmIwG5GaQ6zY5zaIjTVmRPc3bFhh0/
dbIFxrfhckVDUTw1cTnJO9IiC7DHXa/JTsF8OPM65AjHyczilY8Dqr7ANUfbjJD1zR2Ja26gkkeq
XpIrjo2MimwnoMrhV8GuR2DIkkVnFhPzltfRCzRpXEw0L4jxoVle7TFH/ysm/LSHWWgogEEdELIK
/YvcDi8O1QCfhKZnTuHPf3ebHGvbb4tZjrXNWtVCXl4mt5PfWUX6+CbqYaRyAOCUxE7hMLhzIJid
fQbMRZHc7CcejHIvuUBaUlWOUsXzP1USqKqHZw/WWJJC8M+PoZNekH1Lj3J5nmItw4JZvSF2C4cv
DmoUras7FTSV2Y2kZSWAbHr9Q5+G0MUVHv0+FkH5EqtE8c86pnPCU8ap/MWn7wxwBbgHmgJidN1U
SVNbsXVwRCEWgTWqygFkJIw8D+BhpSDB7/qdRWDbzqxHxp821Vg/2bXvF0iPgHkhCmKD62VWHu4b
kMIfJ/lecaQDUFD9Knyv/QDow/8Vouk2gUKn2m8c/a1SRi1AeaAgVEvJ1km4J4a0MUZWzPVRxF8U
q3rbopnxFItmSL/R2CDIxt3HEgkV/waekbfFo4zr7AZ4s2wDmKPpeUUKSPXgo8dVd1kjH0wMfFPY
sVd3sACK8jxlXs0bCW64hIEaShw9FGu+dCK4fBIjFQ/+aTLYOtDHRHLb8478p8vr+CSNhwW/zOn1
Zl268P2O/YWb+VpurqLJHuj15fS2gXRudc5wx3Eeuz2ctnPseO23RcOzaPQ+M6sd3mo2hhLZZMN8
SvXvGK9x+aJosa3JDQ1MldyFsYuL8O7WZHU2Sx0pHPvawNalY7f7rR0WYpennZTcnV5zPd4jKKiX
erg5Uk4RQjrWWb5Uhby/2P8DjaoAEz8wXetcDOH0XS9mCjdpcrLLcAPjgWr7UYVlDH7JCcakwRBr
hl7tFl4Y0AXIbRen4aOI0RvfcdjbNxxkWo3vivd/dT7pPIaCFkkxrs2YApwAfacUHK3tEMZLT5XG
1NOEb5Lfe2+vjrkZKR9f3iM6t1odVeBk2C3sFHalEm9AzBSt9hV8gYGYFA1vzWdFkdJIKgY+COEe
II2VN3sR8PH/diiJOQIsCZSsGt7scmZJ6siO2fhvVDoESWLMzNpHBUcYQElMPKBohbsv3zKkaEJl
0eBkaPkhsIYeZ7gmfIPp6LfyA5s0stHbNFM9xMGOjwHF+pDucE9bfokqYH6QRhXqMAEX+MGxTLqj
WpTvk/zWlXg4vK1T+rH1HVdJMIl42uTtb16z2DXAnl4YB7BLZuySu6nHfAaF4+uLzIHYY5dJrqDt
jF2FtoNTB8WJAqpM8ucuj3lOJqbKH/tiR3mOGXQD0VDJxvqokEE5Easl4+EdkqgSOwqPFTkDH+0p
YDSMXiFHQ3PCoTOw88tTPd/1xrCymaNbURk+aYK0PNJu0f1yOFMSBrxhPcI+25lRpPq8vMcaFa9O
Dxau01k8ewCEhBYcRlTIqeowQ8RzQrlk3fAaVIVrdgXNk7MQ23Rk4WpBkAkZM6p3pziYc+/sIEo5
TRIvfecFaBiB9SyfeBji0AckvFe+QEN0myfBq+GVz8CPNhBNwPDv6nXAiHbqow8IPk7qonZRFLxd
tOfH2AhslV0VQp8WQNb8GWEkeXnZR07Nufeg/RPpOF7sNhIgfPWcHKXTwtOnRbitZK+PSbFLckKt
Qt4o/emHIYnCYiYHRjzwzY72jV84j15L37jZur0B3pHYFN22WOvGN7MdlozjNCelKW495K6H/ts8
p1/t8QiGWjwsujaDACmuiuFptTWxcz6az3hzlc8Lu96wvmhzd8QVTx1hOR9nMWggAme40sPpCHxK
C0Foai0gd6gBsPLQLz/2p4Ui/zUc+g263KuDRMtMl5Nc2HWHyL9h0TAaKoBy7k9nvD+r1STk3h6S
6R893MZeeGkcOpLEzexvl/5XrZDNMaKfrtO+9xpve4o6+tYwd2h6yo05dT6YEH47Xgjcvs+dNU5b
0N6OxKeNvbG9Ny+HsK4A3K0uUDppJ7fB7jTLV1pDbZB8N1ActdwGvXc24XdVIS7g/p/n+O4aZ781
+NAAiuZhx/9gvtFwDoPmJTrd3XeHKV8yx9+79A90bA4T3bywr9gBixfImzNo4dOdtDGZEBvDYew2
YfY62TtcCG2P5tmvWYePaRwyDuVd86sFPAR3hBYRZwZSa5AEIEegYb6XQ43cb1VA6pthsNKeSZZ4
5abXmmSQckguPhvTCLz3gvrMysLdUYb0UiUYlpJoZRUbvA0sVMObns7Z0YRo9bCuV69ufAPXBDr1
D4ojEbCpXKp33ngcB6jNmjRPGIHaYpcexzqGB/TiGK0tbxYmj5gkHlmPaPj2pM04PgKlHG7e9iZy
w1ZoTzkmStEkINBoNuXE0YrSrZ/SzYMKs5PqvAzUWCU50De5/t0KwmkHUI5+CdB7siLnMRmigbyt
z5PCS7IhyUehFLh2OAYM7gJOa3dS+mbFVFd6L6TolsFg7T5ThKLLDbS9cwpAWbB04j8cG4zobrZO
YCf7r49dG87CMT2Soq5A9rN1t7neHVfVC23ydEv1pMJ9h85HRbGlXGyvD/+iyzc+ZmbYvlJwEzmD
4osIX2nibjMDHikiuVwHf6omiSu9OI8EgYCZACOrpTlYGGHdRnvG1mr6PUhojmX1dy5O64qupAGN
0DgoX2T+JYNwxAsxX2+FodeStbBCwpfYzzn5HL5KeMzJ2yh9j4jEHxOAr3A/H/tW2Ps3OMDde1ER
ll9gtW+/iRmTCWQHZhxhD4rFLs8XAm7TwtgqZZogR/pGA5BJAS3MmiUw43Fudo+EqNdzPhc5SJJ2
SZRMtJ1cLU4BOQTz5Aj4ai/2Jjqi2veIy9iiS+5yISriU2+pVQcmOQc70kQdsyMGe2G91MGxRZ7V
qqq6ozuGuR1vdrQ6M6tcn0+qpo/OFjObJKDJHve8yRqMAqLXvLt8MA8XdJR9VuJlmt3a9ph7Oyrg
bPP0DnJdR0RIDfmpQV5Ahhx8MEfBeaEOnLFHzx3VcVARYDXvRoInCNgF3tyTJW4fUsP35eFqTZO6
cC+a3pM+2wfnCwk+Ue+PXwDl2MpJ1SHPzYeLBhw4C4LgxlRB4BzTXTqHjB8orIK2vuqcV2KvSG2o
K1ULsCxYUmd6/5Q+O57y9sLhoBkRw8WgNdEsI6Hc7i1eh50+kRhiFXgZpqlHvNgy8G3KEcVRAePx
JXAeYrwNp1OoBeCsBxPAvDlXRw26MIzTotsoeu1FSk85Pee1CRqh9+pKe8LcDbG4GK0ag8GnbrGY
qoedJEQSuvWFjNLEG7TlwKrWU+f9nYP2b6kmieR9q3dgNcJ3djTVcX6dkVIzHxDXup0NFkOK4+f2
ajF52IsV6tUJb7x5F+2ga1czKhd7h0U/ttS0E2okkA3drCgeHoypM0uDshW/nhExeyMSr7NcJYUF
Lg9SW0KUoKw5SqPvaP1Hk7fvF09L6+sMTfMoNLyUiuThgGR8N9aKcUbzKafVgQuAoi+k9RWd94CY
gj0v7lvFqEZJiKeXvqSb8RGPFe2Y76TpNBONdWvvPu5z+A6N/GVQwLqt7qSJx1J8Waj2/odRYSRQ
ehg8FZtwMzJ2lru+SBCZY1RVQp7C9d6mx1pLcYtZf/aYflQ56w7YApoaVizgSqA+FH87uWN9kR0W
Q7oF1f8j6bya3VZyIPyLVEVl6pXDnERSWS8sZSpRVA6/3h+Oa3d999o+EsMMBmh0NwDStqClvaH8
ug4CzWer2uRYtwH2JdRtFNqXvy5UzSonVE4Z9RSp2C7oGaDMwv6HOoNEFyzW+ISnBCiHh6N91GFw
jaC7GU0qFdGVs3xQoGKaQMfbyjxElZoXInL56CqciJETMz0hOeD9i2iII+k3oc7hNljPRI3hBtbI
EquliAVHD/Ix4Oy4m8xsvfj0U3zeL5UC8ES9AcWDwYLmPhNuKDtd6L0y3M3W0MxijcTsZxoDTVXV
/Dc+1Q9L09WnGZIu/nqebhS6G8H4ycnWeB/B6eEcwAKjht+3P4NGxlH1Vg2sajDrm3/nnC71ky0D
NXZcMubSWLquCEaDl8bmkBGopIb7DwEZEzd1wk4Xn8E7DspVAj7v9CifeEDSw8WD27h+gVQhCQwa
AvhccbG+eaenc51omsphr+PSOsYNgVH1Ydy0CvT5g/sjQPZTZ96acdKUj4S4LmZ6l8S/2g/FbPpW
AF64fQYAV2Mx0qa3g0cUlMfdBELAjj5t82kecTdpLnsH7oEqomnFnYaxoJEyLDFW/amYZXIcdGmK
YuWmtAkcRYVSKi0sEDUKxEt/5L/GunFumPEVsx7EDe22oaOfLpRl9QDK82B0mz/UIn8iafvgkgYl
g+nkxle4Uo/52XyArmFBde6/Bz6Tsg3tgrCoURiLro8CGOja32kmg5fBjY/GA6NyvAhB7xHflB2F
DYDxAI80xRI64cpqZjUadJYjkj7NENSvv/3V3O3tahT8CF8WvxYijz4zOgQLhtEZp06EiuqRyhOr
zHtbRj2xbggDCo3t0fC3tBtwzq7TbUvPGJ+S/anTzks7dEV0e1uMAPZIA0jSF+evy+alevlbJ9oj
7HwtXmZHtrKu0VHF9HjcLhavsNekfKSg/KstdTKaRm6dvOOihr31kxznJqsLYR75VEQT//rrF8Py
6VTh9eC9C/U4hC/z0DCxHeawZTpurxdRh76wojmrr5CmjtRJ1bpDt5wcgVFBPhgWyCCMl7tLykJW
crWO2GJjmvXctJ52jvl47e30PLqH1+VhU0Y7PLc/m5NVuxrlw359rPcpbOXGmbmxPLnazrs/A+Bv
6X8d4Qm9LdbYkaZK3auDjlAXTwm09ZNL8We239ZD3VAv/xaLnmTbYAs8hM0NCyjqAj5u9ob+B6R/
NhYPyejr/MBAXoD5wor3R7cEZyXUJP1RFz9ZBLy8uVbYyb3TLexuqnmzo+6Vi7tcRatuQn8PP1CF
t37K9dINYV5BzaBBPm6w204SVS+kkPgAs/KMv5YFJCBstc91q3BaJ6eEO6tZMF9qHet3iTrI3AEA
lfXZK2umn9Sk6Jq/Mmlf7aYca4yFxS9wwh/spaworEkHL/TZrbRm5VVZTnOezPYJGdeE+uFkzHDB
+ilnfxExcH2r4Q6GPxEXauH8uNjlxiIPdtP4Hs78V/qIP2D87EO7UjiPtcWGyqRRMEu3e/OUvqIT
XYjcenRlBA7tWvc+2bovR7noZANmSRgpRmTuzkxbNMYO6TMgW2HwSsNQM/LCRYc0ZUvm8sZLQHph
u+ngbioLkxofhy2yLUNaGWl9Tb8E87ZT5CI4xL/MTD+zml1HuO8gY5jBLqVzvOaX9MZPzyadAXz4
uHMxFiMs2vf2m3MYFkjHvSdt5bsl7nhaANyOsQZt6u1nBKvBHecfSWyRxbiaMfKvw7YaHHVjoPy6
ittsyEM68J+JctnVxtp/0RwZ+dybq6qu4hPsrucOOCL3A7dpMQXlzJ8jUcVmloadbsdaw4hbrpp9
tkS6wI+7Yspw6xiq+7DV7BpWeNIQUAe4dtncisIz2F+c1z4Q4APAvz3jAfvpXUrkgWKQWH4jacTo
H+NNRPhtczEgSB0sFTNh2FA3OgE0wMK7d/bu5oGo0jXI0LTkPHUmX3sCbs7eNBznp2axZi7cKvLZ
G5TTs0V34Ruz8LJiVoeBT2OCEzZlrhlDRQJQVv6InKniszGEwMgz9l9zZbX92D/bv6hhWJodFksH
vaT2VFbhLkQKEdzhEgTuyLJ+fsWQMFwjfLc5Y9UoZZ3GTT9uhTfFYJ4g9W8ZjFyM7KijWXoKZS+S
igBdsqVTVKhB6ZiwcITLMTYD+Y20O0uPAzp4/Lw7GJztgrcYRPR5m2TCWsD8Q+O+9r+TLfnpCtnq
22Tf8LaNbAI5udkxRi5tJ5of0+lzDKwWjNMUWzAHKm6HF99yfQOb99AXVBubILHMAFWgRwWV2Cmg
3hCEXMJhezCWVv+A1mpcc0Lm0J62Th0zyA7Iwn7W7kjn7BQrggP+LxCkm2M2Hm98uT1tBnd+smdy
XtZcWGVRdVZTLsX9TgbubzTY0jwE4k/lgLBuSD4OsWJQVXziBbJGeDmtgAs9Iu7C52tkxQjhrVcH
33Ll0ws8T9ZmI6gcqP/G5eGVTefjdLC4MUraWPHTe9WsBVYj6ROfKKVYnHr/YeHA2XNmo5M7crGL
hKmvquhzFSOp+8NIz9QZA9oEsT5tqobZXeAJQijsHs2OZr7mLfcXtRV2d+9+wYEG4OqZKZQRcMP0
HcirPdq0pc1QtEtWKIwQ2o9n8xf5JAKyeTF0YNcZ9+GNVsRgP+Cx+dZPKkh8/HBfB+3CeK/Awl0L
yjl1DocurVd1GjFf1vlQDCXlg3AFs7vCXLMGkEMhtwdK4R+z3fpnUZnq5o7ojc9e3JOXK/6pWJNg
5sSL1F2/zL4M93HYqVzJFpX4li8GT9vckBJ+6dV1JvQBshGTcAs+7mqrrzgXDnZ1g81MfsSh0rDR
59Trzn54fRlseu3BqU/T38CgbsSH8Xf985Px46pzxxKwgds3Zz8+gQy+0WzdOC1Ilqhj0Vz74gzd
cFNc3cjJGRi0hNvGaPm/pMGRd4mxHajMlfZL40e4rnnb2ssF+BpccI70430SS9d2QMRjPNbV1eIj
ppJGS4+nACc3rHM4lO4+JSZMAZoCth8/wd/YrW4RpaRvMLCAnPEMEinAYdgQdOXkfZqq9eVgNsFp
v3sPrLnHHQ/OfwQRXL3Ku8U0CFvDasyaC4xIT+I58ihVNtpBgEz6astfyPyMC/RhwIovinXyiyxf
XAomParx6eY+McJ0bjeXg/RJSthwWeiSvf3xLyZPglNzdlnWkybBvWscnLtu0woj2+RRV/OB2/bW
/Jz5I5OAKvP1mVDzaKv2sNPoN+5J3rRP3NOqPqBLy4S3d9go7FcJnAfdA2nD74txI5ErHm2hZ2AI
dbHAYgQ4bkEsEQ7YyakYJQ1ho2D/AW84xNrYV+vuGgoGdCesJXezWHelte2OsYmiCYZ9sUeNaw4+
m8Hb3S9lDl4SQC8bxOpj+SMOQI8QOdNWYQ3PXTxfWZ2u+afcZ1pnQzBhm3MWEdhMXxFN3TQYB9Na
39TI5oN06yPWXcQDP81hZq0fMABggkTrW814Tt5So0HZuzMOBHDsRW+O8I4ZVhzv1LPvguLhbdUZ
gVjmVgs7+Gx8Xh6Zc6WCvGRjXWE9Ho/qRMJLRgtXwKYmAIiozNfoqzMd3iaBerY8rU6GXIPZ4vvW
y0K7D5XjIvPYhFtJxCGHLUZbcX0auOtPXzuZu+36gNztu9yOr+5uy5CT/QSoZM0Xvg0oJaq9ncEl
aQQD4bXwttOCZDlKxzDHLwGXVjNxQHw5FKXWYH28q2Lzm61/A9DqLfzgh/MosibYTelUUu8Jibnl
4ysnrE3BjOhKl/c/pu2eMgokh6b/12pPL+OOc+0CrJc8k0f4q+NsCNDeSV9wyHHus/vgHJQZdwSB
EVBPpGv+W59UND+gTTX7uN421/mGbVH2uxjZ9uj6qIKGIYv97e8WlEpTHMJ6MN8AKGfKxWnrBVZj
PGh83C09OgeXoIgIvyxMjp8y+rK21ZuBJ1RJ6DRpH/hUHKVOnnSLfLg9H5pheL4gFCHCgbETGahY
gJq2Ax74tU9AH7Bu34ELIYY3gg8RoyvAUo7cOW2KSFZjZ/KFyrG3IawdRi1MAr3CGugus6B9pk8a
fAZ/Si7VS9ZN/ttQUJUINz3/U0QLWcMDNSpjH+4fjLiDZIscHAtyoeqqiGoPB+vNwcFdYLIQ0qDM
bpOemDwc2UoVWd/CKhd4IUkm9+4PQBjWJKHQQX9P8DFTubEWftgdJK+SjLDl19hLXiyT5I2bp3B1
6U5RJrF42D3tl1XMK3XwP3QGKp9a8ga4APLzWOyTvP9TR1IbCFfCOBIGRT7fxcxHNaepnwfohQ4t
g3NGD+IYZ5nviohOUsjgpegI+YzntBrcNiQu+t2Lm/7sdjPEOyInxqNz3Kbjhw2fFh7VgwMCmh1g
H/UhP0dg58CgaUHrUlL3nzpR3h6HFo9YnBopQfhCWpqrEMd07IVzg3R9VxkVp3y469AtKX5GbTuS
vb69qUXcJPNUfO2g2mD2hX0VQytOhrXa14yVTLq0cLbcJWGrz3ye287IaU0a1RYjdZwV5HF0jPpV
xaXlg+NsabSa63d6tVpfF1xS6HK8DdJoSvnDvHJS9xKk9IsuY+hZFTdYpmzQhnpkFFZAsP0BlteF
lV6xrghwRoWjULdOqpUxLV5xqAAsUiap7vQMr/1N6xBO6oiUjCZU1wbzIr+iqJhe4spD2gKNjpQS
MnrdS6Uq8Knvz3jA/JGvsHNVp8omvWFLmp0MyjSazx5ca8ivEDVtuweRtG43WT2HzfpOvw0WGI1u
6smre7MbKX2FYVf34DV0rMAcSCrAywFRENeNbuK68P7gZk/ztzmFs9s2xr1QEvPB/WkoYtJ9Alvp
+c1gC4e46xx9sfMTxAXvh3FuFVGdeTjEzFH7jxEKA0ox78HwOW1Y2hf69BzDOLbwL2BrD+eNNz1x
zyH/hgssHU06exzYYO8wVMcizOutoukhTGXjWfnSJZVTAYzNPvNouF3d0UhMwjuSJAa2QcjcimJo
vJ9Qi9U8aqfNgQ9n8VIHR5QfIL6gCmkPTJsBbjQueAOQF4PBK2q5bTGCeIxulFvEoFQYsYwW2EXz
fDtvAhF/WkpfzLEIh8onX/P2EbaOOhA0T6Ntgxyq563bcNOUDnpMJGO95vBWRPCx255pJ0yhOD0M
Xd2vTvp13T+GWH8nNBJI/NJ5/qMK0tutr0Soc6M9Qh+HjuvcfvWRicGTsTnFnbRgPODoG1Bjgqoz
r5KTmvuS7jk5HNnDtGcvsVzddmjbQIh6d4362/gIiZknTVTknK65kFZ9eOvjJzV66e4mTEgJpc0E
WWpnkxNzysRx/QsftBNohgYu4YzHV6u5isYXTlYmPeu8enJFn6TuZ82QaO9tFyeX+NhSatH8GIvm
ojJ265KavYqFfQnBtxzxGvhaPJcNJrhEQeNnjP/vOW1Zm+1s/SIjL5mbo7MgAsCaXLbfzQ6YIcnz
w7Wy3Jw2jS7PGdoOVn3GV9CTraygQI+wesf2HPYRTstJ8fTPMa/uudiVjBTxtHEX9vzbojHXZ/ek
N6Tckw7GTSscd9ZvmG7moFZ4zcV3MLqwsxXMSXYD/tf6w7a/tKHN4DcYk+hX0WNzNK/EgZRZMgXt
hhUtV2qmq92qKdJeDeMCrM4lDqZjkdzMu4XZXemwR6x20AWHN5bQINE/Y+xdlpR90ghHQ8IQMvDK
CWkwlgdw1gwuSo12EuIP6TfAxGE4hSmlHbzjlfmSp2bYZS2+iBxydIAghLmihuEVOlRjByPMkavp
Jd2dMOaYdGkTf41egkqpFwbulhpD6bT+lFa6bZMzG9kehwksSTpP3vOp7tO6f4obH/v4VBwglovN
SO1pXSZ3H3dPGHUvxqz03xSp5N87NfpiR75YoIX2eycCv2u+07d64m8ZT/OUlETDOaaH3XwTAURp
Yg/JIMxgeQxY3jkEIHIIFDKyH+jZEEMhgqccl2TTSgsXP2opGInm+kpwAowOSKpgXgk3RJIdmnno
J9oMIvRBq+nXgCPPd9k0Iqg+7ADT8XEQ4X1PcHEeuKc4BMqctdwBb3EfPb8Ows1mTNO/J7LGA3W8
W5DIEWP4Gq1C6jPFJAgTgllDqKg5PYBLULVVunb9+ojtCPRKc+BtEKJrQ5K4ESWtg6WfZS3IcN+s
Bhz9997D2g9n5RgqD5xXG3L1sV9YW9J6FApvWrPokLZRflVzYEswTrVOaSTS/dat7YnxT4LrNagR
2F0KxfrIF5EZgRsknVg3ngK37ZYdUZBKjxdEFKLjx0aX1Ebx0sGrP4/3JUp1FCs23qzGs4/zublo
j4GH72ERW3gL+fR/SGIsLpv7AfiZjK8E7xaiiV6PkN8FvEei5GoYeXJu2jeHg6kljTumD1d+xx0w
u7YTFxebcWcJj6s7QzTH8VoLrmen2GV0e6e3EDSeR8Zbuwv5kvfPBrW/Ma1Ytg60T/uY0rt/0Qxh
d2Bh2/Z2dp4VOMdu0+OSOdaARWnB7OE2lTcqS1ZDBJXEg3SCTtGj3awpO/NqdEQgE9hQ1/aESogw
ItrcoSdr09+mj7T3IbJJBOUDeNUvM5jWGXaoAr6JrC5UhM5OLHTVMUGVligMvcNU33lPMPQECdeU
gLIWJwtwrcbe3l6ZIUg6czBTBsHKTVsBt2vT6WcC/WWDM8F7c3fgNQgN15b2ioC9HP1tc70tjn8H
R4En1c02Dzh40+wPr4vcf2f0aGhU1oF64IkwEwpTOEgry9eQQYd/88hxAu7R2zy9VWeEC/WUl0/N
CUsx0OFhEnnf/ucbX9GDFD+7SfJPeDXHrZM1fmLX4tBjns85QCgRUvQ0pzqZ/19PFOPH/vJbmtro
w7P+eHf6ctBusDun1VwP9s6qzRyQd9ejgchUIVp+RydHbkHPiT6dexz1aBUmpTt5nBmv1jGhysHe
IHcRqyuGiGGoAbEtbDGegpEqE+cW4IsWvlcTsuY61Qfzs8F49zmAAdk0dmE0HXG68boypE09LKvI
ODoXsWU5yW3ZhlX7c0JrRnfiF1mTTaZLSf6bwKNszDbOnsVdLqzwamp1ZJRQhTrQZwu7PskymqAW
harjW8ROow0puA1cad5rtE3L4IkRjXEkA2Cq9IsqQVgeOyaAwr1jmCAb1T3Vre6FWUAb4XdKh431
d1QPaJrM7tq5Dcx4mWgZecMebc6M57Anc7OgXm6QjzMEK4ekB03D/iGDRoa4aUYwn5khRsdZTNIz
3n0WGrP210BJyzUlF2nGPib847ZkrheDNOkQviZDCJC8HysnqjE5WCgoj7q1H4n+WnrcTFEY1KkK
RQELdRGf4AT0UHha0MPx+Zf1Jc3KHZ82rBpqiI6y6HMBR2aJmXWeC572Nyt5+MmGHncXjOU6vy1f
E3vYNOe6T3XndVfEJCwgjaxrJY2+jOJGR4Mb/B4+gQcliX4xZl7Lnfuh0cgQWmFmiFs8wxrNTVXY
G1TsuMTTwoRqqDEuUMaI4iV3G/Bsgxfj55pPezNE/EeGDVv0JDPZf8HB5kXTdv3d6drBh+AhtyA8
X8usQ+WpqR+RkAd+C1baoMWSUrqtQqeHa7SH68y4NBx4GwknHuXG3ayNu+ry4kOSy7Th0XSfdCF0
qfMoS5Kmk9ztzU9WaH432/HmyHJf0ms92MPs5d4mLVSQvH7+vJ3iPEvPPgMZwtq5iVC8glDwvIT8
HchF1bKmGCqrv6Fp6jNAvOg+eylqrVUnTGoqE5LmcAgTLu4FfeyeIJkL4NsgLjG5ks+naIaPbCZ6
Yax61oaNJ6FNVPZN8/Vwl591iwtg1jyz6XauMEEhKx7d+f3Pj4nAKXalJYvuHJEd006F2no9WFwv
T4+FSsJUM76zR1coMdlw3jfx8cG1wRMJFJxD+2wBc6QXZyM+QN+1U5iEJ8R9gAzGEipEJ9kkuc0+
vg6FjwBlOA9Z9cIyv0r/eyXE3KuDQjZjP/DSHow4g797jwtsJodZx3vTOqBj1meq3oaVXgXtmP2i
tZizgKThbjROzrIeIhSM3tAu+A3mABlQAwjY1P9cwIcwICxgQgA0YXQWHATSH6e7/J8cSBGBeyTU
R0I7o4teFlwnlFTyLDsvjowzFwxVcYhSByLoHNEyiny2FNXVHMHiBcMB/sbp4mOKJBvsivD8CtFC
7tBpCTdKfCPOrmYh2/iRV8KW7ZCpNo4uE3ug3lzjxp5GuomEbzrtM6XItC+c9FCpPgbz/HYOzOMh
LiUeyvH7FnXXRQnjNBJP9ik0tyVk2kAYkZWbJNTH+ADtRAvgMVZ1CCf+PeZviJmI7u2guQyXcDFL
Z64tyJrxDi/Y91e1T8+jw+AJbZUGNdIEBanpQBg9mEM2Kxk2CALmO3C2UCw4cKsfDAqtbJtzr7CW
rc0dpuybDSdGX7x+jWT1M91fkq4B7xKPAAxw/nwha8Y+qJJbCGf6Zlch9voq1yGG59hZC2XrE7x3
aXPntBrUbTv3QQtN5Y52NmHIMlTyBbGeUOLu0316Yurg1ZeysfLmU5PRBDezJZxVySxa26a4E9Dj
ha5QFRaC9LZwk+ULp510jwrwuUAB2Rs8rX0c5cxt+Fq91Ry6N7SqOUwyXBFIXT/2brFfYNLHiu4x
40TtMvIun7SV4cq0ODhuHyETxm9nxe2XQo+NLuPG2YKGN7f7vDrOCMhE/TkX2SK/63p8JKCE5MYl
5PrPYdThIOPjhfp3ETMqIGE4f7+nw3Oo2+9FC/6D9QEvWVfD5+IS3xdMWJ/DtFjqUHWbTs6EYehj
pFYs/dn8uSAyLiB5iM62yetoLeyHTP1+efKKyGYOM6En0+rG1Rg2JIJ9e+llhWZsOBSP2IMxz4l2
F5kMyhi5oRg50QI0HOZQY9yH79Rfzg+JaLzYXiOOMWhzhcLk5MXDM45blFziUlJiV8LRwzn4hmLf
UvfszDxXOV+OTs/K+oDw+0UU6Qt7zmRPvol3wBuw4O3+pfOS6rBwvaxjJPT5CBPH1DtbS5sXB6Fc
qvlIZAOsYkSe88KEQtwHophSZgZTbFBsYvJGX3v2sj+F19g1Pj/QzdL0YGZ6fY8qhHphVyih2hGx
YCFl2UkIYBl3GO0yABQjOMv/gIQQUtJYrRw1ijV7QV+XyjUnQ1EpRBLS33U5HYuCpLeiBaeYWzBw
AzFGYDP0morV1LWX9s5ie3Fak9FktQ+TdT1vOX+eTRJUDhEiL2GYAOl4iC8QEQV7CFKiJrkqtiAT
qYFMHn4kenH+DtRAJnr6L/NPdvcw9yAV9BTN2kutRdP2S+jBsQgRi3ucI/054EQd5nOGZpUCWjxm
NH96LFQQiIHwk3fXZEin4DMg7FdqJUh4NrmwZPJNPDnbAPVTHaKNAQIYMHfMBfVxqY3aPAu0Ywd6
iCj+P1YJbX/dTlB7PRiwDc7QXQkalFPcH+O5xOga8ZnV07ePrtxKz2b4Qr87sX9uto8y6I0euREK
95+x6awzsRVYLv+qG+oe2AUt+sy4HeNVgPzHJB7BgRcLD/hRWbb3ceMRa5lhv2cgHGzNx13GxvIA
0fBi1GVfvqbkysQy2b7dIwfIk7nF3hDQZ8zTFgnUCyycBQJgNJVCA1RlCucjACxScC7cr/22mQoA
xErPlfKBe5Ty/stTbdCzNT8rMbP5fdHQV15xts89Ndf5nB9Qv4IO//ypafSCpSYbH4/xhGO4z+Rj
4tmLR/Ng2pTN1ROjOWXFYBzSn8chMWfOACEMYdkCRN0OlPpEQDFbcyyYGnAHyv2fySZCU5ibYgvC
DGqx5bgzV/6cHuz+skzYiurpDMkLkPN3sJ0wZQryPkWsSXEGJpgim/W/FII4aAfBvF+fDD2RqkbY
b+AsmDKRHgjgvAxcJsnThUF2um7DYukZzI4ghmx2FubnmIRw2X1OK20r6nbd7AwzbuVADOi38AoH
wkjWaU7r4+42EJG72iTd3gM66NIPlOq6jNav/fiNgHAA5SKGvu6qr7Euoicd7gbL6QGx1yAesu6n
D7Zxg21jz18P65ZAczQP3nTt9mrwJNAXo/ieQhwG163mCFCbasFnAdwv7olPS/5rjPLAR4co+Db7
lm1Jp5DPjBAsTEVVH/CW+V1Ww0B38A1q886BnobRi+2KynJItizlRNcJHTmCbdQFDCgeElkomQz2
/5ySawrJaToX04fMe0AS3iOTxe8IAxdinTxlYdY8IRR1ILN2qfz5zxe7V9lBD/sNZd7Q0cmwo0hA
yMBgX7sf8pr+2yGWcLbw1E2YkZxfIhgFVZCDvjQJxm/4sFCll0uRN5Axh7zu1pfI0FjUxOuJ4wIJ
6a0/lERzh/yJKSM0QrmwHSduJzmOvEQfoh2bHMPzIZz9zqaFHMCE9Qfr3fz51gIw/7YIyXsPy4kR
WyikEcx2zC64/MmYQJvGv+BqjBaVkEoe1hFbohNO3Qyf5Rh5uDwC+IK2p8/IQh30WWHYRaVh1JDc
hrOuPxN+CVg+URgrNFKzEaH8e2SLMPaSbNQq7D9HplMFP+IO749SMdmFDr7AQ7sxHjJj2GmZTi06
VEn36MZFEDuiBOuYVAq8sgPzrT0S+ZZHgu8icWhNjXBl4DXYzz4uGfLmjiYic15Lwou81KoylgwT
z5acPRkVRj1bJateVxlwG1CLD5QKwdPEHZOZI5b0T2TIzkjxrzRTf0wxoDMLQYTeBoiptoRsArEo
DDsUKlQn2QGO7WZ1b1L90bmFiwQfCl/g3D78IoqCmqS3znD3MYQ0uuFMASVACSPlECUX12s4lcVe
DzwI4vs99PX6lly8xP7QSaipm0gDafmO+S03tzfCFO3viTWZtk4yDg5xDdNJs54Y2PSQCICpGJh7
eYQlkkOUEayjvTvfwyuG1Dp9iHCA45gokCNiQQvzxtBqCO6BpGiIrY93WH6p7Z1qbDlZOzuSuOrr
VftnJGdUIGcyVE47ihhIsu4e1quRNUr+IMspiE8VWyYpg8zjuDCIL+RXzo9sVeKJapDJDj8BjPcW
dcdqF1ZWgmKPl/rhJybMnAwpabwN+86uG79CmK9UArnZjcvJ/mo4YAs36/VVjiM6hv4xsNkHGY4U
VjsFQXsCMFRwYQ2hbFoYoOwPzu9iegX9cuO0mpP6YqjDRbx5RN4Jkj5DIqEImnu1D/Ftovy3PfSX
XJHPEkI60NQcQFZIP2yFoqcwy7IofzfeK7E9fPNMjsGhA+8mTNpWt+msnNePYQp0ReloMWYYMV+c
9CxShsvBQWrAX5i8TWf1nDmS51NIZAg+vT0oAnfqbdoRjwrOFMNt+5OQ516TwxWEY/Xxk9o4EYGD
jDae1uYzq2H7HfvpxfTnoJMAu9OTZaVyMRfq5Gqs2U9G+0C4ia/DnKYUnKnJx6dLSH/Woo7lAlX8
9eojv3Y2Z+VPhcViovMVLXvRAmo8LGbnpDJmX7BcZgLVxzAaTsyLvcqnbzt0IuoXZ6egB5WZDwuR
7WHSO6R9yWY5NHhwxIUZeidKrrt1X6GJvR7t2jmoKmfyofMobdmPolK0j6xbNM4M4QsnzSjrWT9o
mzBKtGBXUhW9d+5uc5t8OGxRaAh/un51aH+fsQyvw0rvxTokoIOpJ48Xj1p5H5el2PJETcowdsIq
LeY5gdKc23Pci/tk9aTxSvJjb9ignGKF8EIktuZ+h04X8aJGmejVEBViAoeKLGOYwr1n7Bk3dTRW
+1EhSE8LKEOALFzLLKKNlMyv/g4nwZvX6ZrzPwAEvI2APidToT1FZ+iBQwpy9/Igll14epHF6A5X
0vd6FzPjVxvdIcISn+yjYZACUcRwau+NZ8RZ0NDJqrkM40tq9jPtE7rEp9WFpEcNdGvRvD+Euy/N
hyZWX3/NwINXTc8t+6A7YkDAQUF14M0RRNL5FJgAUTPIq0fBSvM5gllANiL4vaQ9+NhyuHLsYKrY
4NwBoxKzFqqM6O0HUeSVBBIRdRfD6bhc/Zljfq3+xfeQsxPaGC7Gmfe82NVy85l41WS47NpL7Ikn
ot/gpfByyll/iCTw1ScY/gjXvASegrgtbQTJYkcyqpBAYDhJ2+GE2mCld58vSU33UZvQUUiu3QNk
4gXqZj57BKIJ48EWBxU2nRB+GavsBuIqFsinuh+2kDZ/7aeJTzCd6rrzTjYd7zXZC+5x3NRzghkr
zKYAtQ43+sYdh0rsQ/3Jg2cuXx1yuJQ0Z+4PgSzFIZA+bpLWZ0Wz4KveKR4i77D4OG3zQTvrKP2K
RlqA9VIf6LiRyyRNsu78wJRxXtX3ZeIHTapFE1Nag+9fRjcva5egYsaYJhCpVJ4hbWiVPs2OJBhD
p7+0uUGyXdL/7dtA4kMB//YBHLieQPzxaxgzXvn3IBIviro51b/uq25KbfDW6Rd0B2L8Vd3dqAna
jRDgB/pPFs5QbbBOrBVEUss2kWIgwx+E7IUk38o6640t9nHgEgYxWTJ/nz+LDzNi9oMs8r34U/aC
Pp6tfPTsQG84hbiDrv7sH6btphXgdJkUifhBiZUgD3HJ+bOXyWYkz3P9Z+1JuaVMblFw86hrxu/u
nXLWJHKFs9ztJVivIaj0TJ5XOqL14j+wj2kYFVTN+kW1Nz42wSPdJRdpuJDty2ynYA1pS+ghh4yg
NYAFdFymmIYUrHVrvf6IwGkCIyilfX6mQn6QpcGi+DraTX2SsVSWN3Uf/E3LmvCtNI95V/w/KjE4
Ay+vz3UJYyEHOODD0lpCIgj75k9WzOE6YxubwaOEElDUzU4kj+HA4AQZJcfByP5qn6H0AMKhIWH/
LDEeYWuCZH0V0hW8tjjz34Yn5g9ZMWAfshH/upRTyQEiyiaDhN7j1CBb+2OfAjpTl6GcI7ZdkfGA
RGFKzZh1q1rEJxdono+7pndkbxX7COD+awNcsrdGG5tI9kr69eAO5Qj75OHNq7wXI6DnfS/7m8su
RqyYkX77jsdgU1TI2c11Xl214XAGbiDpiHSHKFg3l9FPeE+EMtvGqyC3J2EbyoqD1wKgMzmlPWRM
D6mufxA0ChYSKxy8Ye6xuRFJrZjzboSC6mpr2hvcudgTkOYL4396H8/58mFn5iFm1Mdny0PNSTjA
0+4dlSaJhBbVJliyehR5pzXqlt3J0qIlwgiBnMBeGuoWzjspRiRNxvzS9vpzzUz1+ERHnrJNCAC0
2vl4fELTZb+P/HL66QcSHD7U+M8/rERqRerZ5oDCycUfgn33R+IitCZzOsr5fBrlPnkZpbOk7CjN
gKQFL8brYHUg+96rTcVhs7PqSwD3MYvg9iAx/riE5XvaC5B5NEnnbD4IZXzd5BEBVDVBMMqCyrRK
MHiVa+U3Ma+hK9vTzCmMyTOy9mj++uu1+lPs5VvgPGI1Sxi7AU5hRlkD/qSjMuzbG33ooDu7GKsV
PbsbORyJa6J5k5dFbpLJuSOYP+fqcrg8u8vS7i2HMEzdpQjwPFBMwJMnaH4uhg0In45HBGqJTTJ8
sCVdu9vghyTIG4HitUpghmskAPMOTLt096o9J1cCuhfAP/z2m87ThkvOnmhPjtbOAs4OnQ/AujhA
kFfPGUHu1Cxy/Kx3N8o2BpgnfFFZJr1gSZrLumiHzWDIsSv1KIqz8Rx3T4SHoArMLcmy4kw1kVVA
9tmZ1pHdByOfTm8sgxuy2zlbj330cc+qKdYX0LTpSXyBF3Sqhh9SZAZ/SUn5XWOmsQEwosrH2nWO
x4VYoTKVuuFJ8jaDWMxooywjM+G6FbE0w/MVB7MOKOAY7BXbV7kmAJeXQZdtgwcMpp5hkVmigM69
zfDqAL3TJ1WRdKOJnexb8dLNhy+w7p87xMWS1Ib2snBJAkgzU0Bf236m/Sv72hehPFWU/Vpy412L
4QB+iz5Q9yxXljSSLJ9JMfn+Ok1oEf49qiOkYZDLG9uUBdBHC23cH75xvbEBpcfJepQRmT3+unVt
4HmveLukf2dP+nWy0CkWqNn2Dr4fyzp9X6DwysoKkcr2odCL6U/wYU4IEFFjjAPouBFzholBql1M
0XN6jIjC4Bvyk0tdtickcu2GMyHs7xS5CzuZpIDKxHAcVAI8DaaMG/jMRp6tkbuI/xJuDOOrsUSp
RsTt02JUTvi2rYxeW9uRlttngkH0kH3dSMEWBNPjym+T/UhHssBKczOmJdt41c7BbHYI2qjrcWMn
rj1JM6NxIxuP4cSCb9CBFojl8I+kM21OVO+C+CeiSkC2t7Kj4G5M3lAxmbAqiyDgp39+3Kdu1dyZ
yUxG8b+c092nm/VZ5uYPi5oyxeLNFq35xhFhSzMI3A/nOWvFV5saiwZIE/5pZS64vvCO9X222j8d
dgQ3mn98YHjvOLI3GymseLqbzN35BG/AW/ONfkSedhptVor9T8cn9qQwPotCHEuH+bXyvWLn50MO
eCravC0OGYQH72CWRrNJblzn3By308rfyaFGRf4y37Q5B45ZHAlnq7olw31f9W/no+rPLD2guZv5
m7d/5zuhOpvJRTVYmAKznO1sPSrN5sqGhzZnf0EBt+1+JuQpXy8MXsEy/7LtA0xzvdw/WxA5fQ9e
nHkYOn3LOE8AiuLhGLyZfMGVTcIkd3591+yDZwMg/FwZ8xmNcAQfJ9qm2YlGqhnlDtwNj5PYF/xF
OYPkpylBzKD7ybjyOkjFKIrXtD4UkjZsNs9htudtwsSer7oeSFHJnDsDh+ynjm6DA4g+/Uc7YyaB
B43Olv134qL9EnrzS5uP5PaDvBv1yCW6lbhQ3it6StqBibaNE94q9bmDS1Z0GKyBcbJYSS3bDvqK
5RB/9rgh8/wqwxalm7IuLdligPNlYsHy8hUEdRheSYHW7hOv8GQv3wpR5+UckGdETaEoms9/EFGK
aCrK9o3Kc9rUW8PUZrI/LI95v0aT0JxjJdJVc+J+nUGr1EXg5GvOwG7RzI/6+2Wmxz7M1s9Du210
O8ZpBjZtodsLrB4+p0v1DYqm9JhI/NdTUGNgFzMyF03nDM3/uXEFxn6ZcTURNu3u82islx9zrAxs
wh04KjpupwVHyG27/BMhsl9eBxv2NGXnwV5C3Iy5AeAaUUvPAIkFQ8a4g5qVvTCboFg3eyQd1eS+
kI5QbVAqYBOxLrA1ELE6iL2CI4/MaZJR8Ab/ZX6f4lVk/TE+++bsUX+rsxIB4sUnEnlxUZ/FCWJQ
R42v7bXaVHEXSnGvyC58XCKxjzOpyrTg0pZK+Mhx1TM4/1VuaS3XKuMvPhsZcYIQGTZBUWhOrbyD
EKyBBUWGoKcdXcbgIJporNrW59t7yK17fHjhTvGw4p3O5qKfSKxRX+GnjV0D94RFlm2QHbJIQfjV
OuI1AU8ECwQ4sMZtPZgLeSvWTEwwz7fla0ZJFTNa5SbdjA9HeHB9v3bPLChUy3hFybqgEAlkUmMg
7hmExNCYMHZaPcJ/OENmMYFksxroS1RPZibkr9yBs4dUBew/3Z32mk+vs1z9Vd77ej/QRr6H4zK4
sdlSECz61SoJXxOZ2/aAMYXCBCGLgvXSuNxpbL36OHoARrjbWqycAR9q3CmMGx9tOO7pnyfONRpp
NDaX5O4WUbFGuSGqQXJ+rJUQL3tMbRCjWsud+ns3b7IDBKrrZpbgf4q3x61eJ36OBgCKk/www5Kj
yrzN4P3Cff8uXEYmrDufne7jS0s1ST10GGPkAbmTULk8wtP7JHNnYUTxK/n3c+PCKHj9gW4n6bBl
uPbDN2Tnha7SonvT3Ww95zfHu3iH/IGzpswDlb3KbsWpJyp36K8sEqbQkym+en4tLuqXyPhYFejW
kr5wxfe5Xx4l1nZslcRtqHSo1pbKSpqXOQxy58WwRE9o90MOWs7D+ZLcDuIUvDzYPliVj3XKG/7/
A9CYIyCzgOc8mPeJaWO7OXCUP2YTBJGZjEfnVn9U6ghB/eFJlZdbMeOJhxajORp+C1ff2WOIiVKV
hjf9DyhkWbOYH0eOPE5/u4w6m9auQbbZ+VMkezLIEnMFdHW5zU0pOv/FJIo8hFN56nQ3idh1tT9K
FgjIl0AKgFkyxApJLzK1MG5TImLppd9Otk4RpYt4TWPeMQYTTSZyjPQo88dIiTtx7j2txb/mjMSh
b5i3sosoba0iIrQcOaPd8kEmqGnSu9tOq7ix7qL18WD+iXmwAwHLhvPaN2LU0O3vU8XCzMdWf9Gm
cNDnVjGDw8vjG3y2AAFitln4Yj0+eZYM6mNEoyJ3/5UW6x6ZeM9Tbz4q45LTSPAAc0YTyrAodioi
ZqL2cJ/RgnhntBy34PbvNbZeNB48ZQUqnNVfImPso0flN2ngVyOhinZDDZu6/V6kcqx8xCXoGDCK
EPCtqp3FvyFKgd0dDAY5Wo4L5OUzToy4Kofrcd41Z+P+HTvNAunQ/ZwK+Gu+3HtD0y1uESmUT6sp
/PQZdsV5qFzYBQV+S748Hy4icjxL2+Yk/lTI2/VzVQRABUpqwd4zXbOpdb/QzaJFg0b/+NvSvGiy
maB4x5am+pO37U+cIUrlUaWh5scHLd8ZYBx+m9sD5zW3EHkngI5AC5Yam8vKUpfuL8N4I4zmZGEI
/8Ig5adN7f4ym2p2qt2Mt9z4eqHqobTWfZFrjhIp4dPa3LHq9EX2q+kYncvL0ISgiEi5G/5kkRLe
EC8lMYRqvGPQJiejhF7m7Q3B+4g1ScJ9sFhhR7SRH87Isb6048bR2hlv0cMBXZ261mt6PkIMdvPW
plrMPOAPUAgqcRVfp8/KTT9Gr/3lhm0WtmDqm4qWzKG7WbcvtkVxqDfsYPY5rRROIYfKvXvTReaQ
xYIBFEtxnjgk8ir0A4J3jtPc7bHMWn4bHA04J6XX+mM2cOF4+f560w3U65YtrXHJpWAiWG7zH9hD
AnP1cc2R344W4bOA1DLj1MS2ebpgFwztYgeBdmwEO1uE5W/2CDjhAV8f4fOLQv+j/kiCh/Xy9UDb
wnNcU6ZJkcL/8v125SbD7Jrgh3orwS07dOnSO2yf4gprH071rtxMC4+fMLePZLE/wgM+7XSHX9iV
0/IZyWtO9vLYcwUzoUHh9PLeC5ODHiONnETqnbh+3EYP9/NZXYyZBX/WXdg1h4YqurCv+WnJqNNF
wGLrbXedJzvpDr/dvSJajCJ91Y1/Xze98/hJW6/6fl4k3TKu3DpSmOeW2p0rvpZdtN6PlUDXPkU5
un9UODfPQmyUt3+tsYr1iNWxcKs1I1nfd5xUQcu2DZqQDXpiPgvW+ydTVsxKIYdmltR+HyvdIbtH
FvBDlg7JR3ZRB2uuftePk9ybwlxaC6S0IoSHUv5jfJ8YCRox8YMqBH9V3DrXlEmaORiMmTH0LR/F
n7TkPMUXz0StvRa0TX8Tfsd8BumS7/t3zWm94X7wC3ui3357KR56GMTmK91GTYsPEWUGOUxvxMhs
1AZ85YJkYtg/uTCom1qPX71+tAeGS8hV89ZcbortQHC6XBKu7vRo+TY6c0eVLVBZ4qCxkpmKSDfl
6cnCmhiltPTS1joXjFMqPVCRHnR0m/VYcFoLaY+f6BNTo2sRSke2Agf3tOPT9uMg6TfdSd602/yo
VpTkWaB5byfdsPdna/fBHW/plrLvw4DoQCoG3oWgTZyVFjle+wzb4xip42tjNYadF7OdNfuBcS8v
dhk+aecFHg7ITWdY/JmslgdOGFaY88a/gNmInik+3DFwx/l8epD8EDygsA9uvW8cvUeiiK/clAZf
4peYwurw/8MaNTzTvalt8Jf02lVLu/nYCxZS7HyPJtu+fxTF9b1F/U5FmdqKgirszR8tfch6bU1w
lwAj6nW3AVRm270uhl3eDANXj+CJwK93i8NE2zQcMDPrI+1Hwr5f8+4MUtyZGTpx/nAmGfhIMeEq
/KA4m/V2zdd7XaxV6TNdmup3idgD/AfJJQOQyaZRPx6CpWJats7etozA/VT3qxe1bm/F/quyNMxm
IiDC+CSdZHhnCqHczCuvgRrPRret3SQE5NB32NWQ2D6eEC9IgTiDaFbClZLShoJGNeSLldHTrdD8
v1bGES4BKw3xl8Jc0h3O16wlK8q5f6eMdlvDGVkxgiCuQs2wBHCSfLb6Q/aPfKmyxz5Uscn5E7Ys
bxvwc87X9WcLQ4KqKrI2qA52ih9DpY/b3J89lLP1O141kcw3RTq/J9zJe+5HK4kUvLtMESakwzf3
mkCgXrWt9pN5vMBw2EnqrTiRPSkH1ae6fu1p5SJwJk+HpmtCCk02erk6l5G2VzEBew7gsGBtZebg
H2XYI7Wnxni19Y6Kzuraw3vYLP14AzClHdjSbb9DFNqK5qPYj7qDLDTdUjrijFMx2QvRxR09Py70
/r/9OgPMZ0Lm771dBlOoeHxGjXvTuV8pgQjDy7D1TI9QWEm4tKYrtGWyQtp+Y9CceXod0FPdofml
47fZCs2SvgmX0KNashkohOVNt7DqY/E1o72ind8EsgYhvxoHPnohUI8PJsQCWprFXjsaSxvzMrT6
HEA35TAXQbv7GfFpdo/w7jc4tuLP1sPXxb7TUNHwK7NGcvzgdKdkpCaNj7hEwSm6uqUPsA/W4M6J
F1R+KB96anPq59MBmayIKklMz/e/3q592dN3VLUe1mQZjYdzWu546lDAfHJtdmY4unm46a7larG5
4xWaYexKFpvXrxSoVIvI9b7B4d8E9AnOxNp++3XiyigHfwUoXaxKDROMQg90Ul8pL5vLXXL7kZGd
ftOO6/Fp9/Y9EtDrs41dhGKdw2oXCalKrSHlYtUtid2duLO0gjSGWnNZegqKCZo6REZ2ghO1Vz3c
5ns4sPCwd6dX7W2JuZAievkGAhi/Z8kjU2Jeq/OfldtJFi9C7IMRY7sos2WghMEFNjtJb/POkOdj
I+EJ4MgbZNG0/GgWOZj1NR0HVQrgPiegMps2p59JuxLmV7Ik+NhOvBgNOh5e2EBj4aXEZndMDs+S
7WpmD2u+ju+WjOgxcROmuQaeOE2kdKYWoLVK9RU9VhE8EkpE2+BD2Rtwpzf5bcGkzvJpsCBk8zT9
2C9hX4+64rV9kmu9tKj6p528X0irx6UFRBiDu8vZ9/bIiCUye9h19zBlZnMwATjA6HGNwRaMgmg2
sr2JN1zBwkzfyZ4KMZdiQ7BF/47QDlK3W+v8CmhLom3CnIq0FyyG3JyGyeXg6vNLBo2Ff3Hr0joj
Jh60XbM3VHfgIq2AsUvGi79G/067fOj/1Z8daQhlELtIVWlnyk2HMck1OdOS4O9sljGoN0KJ/kw4
GwAG9daMnAyhBFHlDFHhVf+W/vNTGBkpRzhjim7OBfTRrtlm8oeqzCJxPbekXYJeWQlFN4m9e4dV
jle8r1PvJ277QTFJ+2tYRs5xsiYuVz5oUX7M1rSwJFMwdDtHtCVz4r3sZtwsAbDQPD5ES/IqV9JJ
sqfGpMbRZkdqKEqpJ8mYncgQzR3nCWyINyo9YiidanpYDpKAz2z8lUZrxHWJDytQZzLom6Kk4ItU
YwF37ioDYD4liAqv1CNgxPy4CdECTgE22aEq+rBR+TZh2tspuf7M0plo8MEsUjP/za/iWkLh0Sob
EQiLm45DXfWQ6azxHM0s4Pht9AOR5YKYBculmXzG1/SgH7NNppjVgzAa7fDPv49mc0BpCWTRIR3k
1SwtztznBuiA0dzaLw5Pzup/SKW1UHpsKzQ1kWhXMlD74trZCYRNaenX1zQPJetoikBrOqJfu4Br
Z9gJX7R2xBMTfvs519RIJb5jSio48pWARvI6RKV12CHMMF/fk7OkFGG2wdatpxNT/8Csn3KEV9dZ
euOy7ud0QRfVC7tvHmnLJWblyptwyQtPmewFTmsWkcXpd+FTu3NRqD5O7e2N/cmhLdf2fQqy/e7R
uvfJbSt/UdhFuSaZ6x3vS9hFjPLMLnZbg35UtzryoVltsqlgWiQFTkh/oX4N6snwMIvQMvs5WTW3
jqvaE80KFpDbbrZmJ9L5OfnqVw6nvm8Zg2WGV7NS5dd4Rzml2JEiAY7Kq5gMgPzg8JktKrx+DXS0
DAx8XcmGXGlo4JzOWjC0YKcnjmQFZ2OUXagxgMKwf+Hv1Ju3o1zLpdmCqyLgsl+zsnmDnp9ShNbf
Gi4ESOLBxW9PzGtNLhT24msws4O8FiIlAkqFnxkD1MWN239hP1zPRvUYgtJ5BMmFlB6ecfGd0M1w
bP5AruQmPplHtLYlJn8Z7CC9kf2AdVqA7IIapvDiIEazUC5kyk6Xw4cPnAmfLgCsjR5gk5k/3MxH
58d5Pw/5ALoB+1uTy9HdAUDfuZuKkI9PPCS41srcczEtzB2HLe7NfEcxl3kINT22rGBWqBX8L7yk
g9trtdV9xesXJtYK7jyLkIV387Eu191fjIHMJ706CLD/PFVbAiicN7JqYgfWTxDTdeOiaTsuZBBb
Lu6IEPPUKtbpUT/VdFPmsl8Z+/f35sVY1XJHXVUEwKebh2S1WyV6XhUbN1xMI59oQ9C/4L6L9/cx
uWHx9fhRXfoJRedjUd1ZD+JM7U+ylq2397P4qRa71taoTZdUZRT5j6cP/tehQ8KH8vO9H66Qs1jJ
QFZAP3PINZboLrftG4gXXAYxBYIkCrQmIH8z9rSw/tPga/0JBMiW1wCo750AyMo7VSDIJgcJUf3d
ArzqvJd+5hew8muwQHg6oGkyiD53vSkgPl+t7oKbvmeRl6JQA82w1GPdEGXeeob75phM7EYIeusF
IjBYcoltujdZgosKw9H+aUjp+uvgxD9YZ+WVfScfNBgvEhtLQu7EC1wgpco2saMdRsD/7sj+P8z8
hgCaPYAcrxRX958O5s86GZxmJiEDlFb6AQOjcZ/54p+6AvDmRvByYGKn2Ix2i0ulbqtb7orUTKP2
bvdWF+3HEKNkam4zv6GT/OACBgtMbBlihcUlQQca7nNH4M1v4pwny4Cc+8rMwhf2L7NYG1ekMKQw
ylA7yS7FzwH1ykqCECx/aGws4XuiQ5YQOnNUdyvOf7s3wk2zecKZauHMf9Mg3E3tfOc3Br5ubri7
iQnnQmNJHUU+nYDP+efF+pu+dIvGTYB0BIkZZuFl408UMr4B9cHHz5/V2ZdIQ0W/Ap7KQhXjE8oz
bHpggI5PY9WwL49l5j/lHE1A7y36kyT4OVpsqIv+T5epjv/F1bnK149u1WsbaTBPD9EkorPIEa6i
JaR4ghhPF7dHvh06Jgt0sk8nxrEqZ/wQnmvO1NiK8wiJwyFGHwYaeJu9mz0t/aRchcijLHkYTk48
76Pcq8MLMfmFwKm+2Cnj78SGHzzxg5Pnn1ZQnifzvGaNz0PJbSiAz1mUn3HwnoFM2nr6ZEKuNJ+2
N99pTwjy+EIVAhztDqP94rDU1sRayRYkx+fjh3b1k1qO6+REgN9s9EP97RcezVDDETPj0885T6Pb
tL7wQR+koVF4MHCkniXwsetoGevFvyddhI+Qa8dbgb95wXBAqyDZRG9eMXl/r23B09BUDNAhDDHT
7e1SE39SBJAmZutInFbj7b7kgkd7g9fLRr1UoTaTZLtaWT1BQna8QsUTLYzjwaVfONTTZc/ofXYe
UXtIL6slTS/fLmJPMKyR+qhAkQnTgoyRccAvYDLxZ0FG4b924RrJNvPH78RPZDggzTBbfAh6tMNO
/7QTA7kg/Rb71p8F+aJbI9qIjHQGOGOaXI+Zkfz4f43c0q5/swPSBbEOAVkUyRLBu0hXwtiDtYku
DOCNboAyV1nsuIZ86MZcCPTnxoiD3E/91hJkmwkeegVof5uy6T/xhwkbOdMXX9jiLi3Y51vBdP7s
AQVqS29YOu3TZIwOHTfOwjUpTivj8AylTwrdzaf+g0RxlR+3szXOMrjeHxYC7um74oIId07VWeIm
dx4xRaEWFQArv6c4ALtf0jTIaH1wRDLbg/idWPpB3mW3ypZcaY9pQP0JEq5b8zRv0M0hMmCHD456
w2ZS7D5QCC4LRz2KYpA+XFPDzDneGqiCf0GpcxUsmjZghXX9koIgdnv/nB9KDudLKbkp/7dLPWqV
9WOBMft1wspnYBIOoWOBSyVV+7UyZe6U8IkCkLrfrTGe8LKoBzWGutQi6rWHJaycAQ0ZdIqLTgO9
OWGHK7jU0lHs8rv2BNlXmehgsak2Fu9rEQsStzmrJujR6zff1h+vW/nkC4TocAf6437Vf+Fpua6p
/WDiFn4WxkhM5qtQOorcjv/xBZLV72UPxFxZ3xh3IDzeFLzmm2nIgsTYYGlXZ6R+0PeVb/xBWHyo
GzEoGFhegoPMBi8Mo7GwJlLDQI3QvCogN87z5bYBxqdLEtAeWIkvzUZC4K6yvB3pxOR5CiLPMnaG
3H3ceL99TFHiZ8B6bNsJ4d/2sEx+enVD52jkgXQcF58cI4XoIHPeql8PmBJQITOXvygUlIMBRoVO
pWEC4W0q/KwtoelRxS6KTeUDRXBP2O3bw4en8nX0gew9VOhb7GKVGitkbFmEHd6lJGHiS3/Lw3xv
YFgaPzD9dJb4FLam1uzU1K7a/WvhG3s5YHuj/sVZ+s5FlW1efK4gNwfk/Qd9F/8CO88v6t8U/1t8
tlw6Jtk0KLc8fhfH6H8LLBg0DL0dRld7Z8TRNsB3oNqA02JFUOz6TfL7ZJo5Xk0UHVfEwD72jO13
BXz/87pkO4ag24uwf//FlNK4TAe4+t5PY8n1RBVvzcYE+BniWymtl2ugWDz97laLTUnnPnAaxHUw
vCPKb8/F9r5d4IDzPI5hhe1Tbi9wKZQFgDs8cF3SVEj1Q2gZLSM16plIiaPkyBM6k0A3B66V6BId
9YAFjjb7JeThyEwSbmqcnMhRJacurJp/fXDK5Xq5sBJMstoogaBwGTA107/Mr5Bt8MbRQzKdodi8
hzzixls8bbWHUXAqWFg6l0/pt1wjQQcV1fGB2Ip7uJqWkXrm+76oNNJVuQa6Hmi7JF/ylShjldeg
8hNHxYmIqeSso4zNwvqmRX1njZTPIMIbMYKR6j9ZhsuT5KNk3khbeW+Ewln5Esj3M5dH6ifE7pgy
7KYNW5wyGoNPncIi/zb2bDb7RTIBOjAWm2grF9WZSTJSHFF4d2ZldS7osC/6NdF+pZvx8Ot9ad+d
alvwNVQH12H7DuNbGbzCLkz3j/ARLtbLjzs2f+9wuXlF4vf9M5I2qjNtev/9/Twln7gkx1f9+sAu
ivlY1vsh2yW7pA/+a6ziLU/w9ZfNP8RHiWZ1Lh6yzVzL4oyyhjH/mL36GNNg8sA0ou4DkJiGWkFF
gYhqZBJCM8UITgNx9Q6FVOuVt/xD+kVvplpsf295xF4cOG3BsqpdHDZDyl8XayUL14CN8Se4yl+2
m19Wd+Hl+JwQ+eWNxCFEymERUXGIT0r08OZpGDpBH6DPSdcdTeiwUQJjv7jK7n3TO7KbAEztCybu
6SUv8+Kv/DSKt1jX0c4z6+LJTDDhNwavwfK+O22YsRjCGOGFgCtTc+u95iZ/Kr8VAX3qWTzWP/XP
8ks8Cl59bX/qa01AnE5ewkwnLVhqf+NVOWpH+Tjtkf+OAFmdyY/ql/7F4XNVz433/oSfEz/hBykK
n2v9IDGhxH6wS1cZVk/KwjlYMDlOgIyUPqGACdiKqBLoyHD4EHYpVShY87/+ozzHkeZLoDnWmzZT
9NtrdtFDIpEvGDHWGxGt0+Ok/sHycIFQM1GOolGqGPt9HKEbwmc4If0L2sfqcYSxLb5AXs6yN4/u
zTYb4pxP5GlXKKfaR+DzTc2xoxlZBnj6/iQR3fr7B8OUY0Im8uJLfa4u4+4xzPGEHSlkXI8cyruK
KYCYmDvW71HYlSFv87MhiYwsxyVygNzkSQhW6U5e5qTAIdtqC09Q7ovtwy3Rqto6/r49/p50CJ72
mW35Jm5DeerlLjQn9e5G3AmOfl5+xWdww5l2+RPANB7rh+rlkNmAgL8DcbWcLqgvfJ4un273spXF
WuCwt978G5ojNcekccvcljF2h7Ymt446T3AXzBDbomxfXrOhe3ERj6kbmxVCxMrRYQ1oo5loo+d9
bFJX/tVll4AO4PJfTUaUYZbhHy40kmjzOVHygAoYFhoee7p1g9321p1GnAZtWAlsjUjIbay+aMrM
9uW3oDKTxTtMCvN15izMHBnh9OjXOBf3cFvyecnLoFlDAvFunOd9s3xaL2XfNezAsK1vDYgVWQle
3UZ0Y7UY3vE8d+/IIHacnT0IK35F1tBYsEWyW96t5bg2qFPeTMDZiuxotHFUK9HkKMF8o1hPv3vb
k9VGU2bhMa2irWRx2olMAJnd06FiEdL4i41kPQIip3j7MKEEGw4f9ZK+0VxKsEfrfulNhSmknkGX
+I/3gL/5hFOG3d+OwfBRiLf+Q3hfBbIbZJYlF25tyZKzfGNsVHOwFutquRI/cEJB8D6lniia2WAn
YBd3blmIXFdirAg5xCctdxXKFZhhSuwP2F1YPmcqGXVnp4YMx+zRCGjcp5U1MRiZWZLPC0blzi12
yPV5mo3xJkSwqCEHZZ704vvfv2Bi82bb8XTtrEAvznpHcHSvnG4NX34sF1YBYqBaOYksczKSMSPW
/r/XugonAeDIKY/VG8o90BVL7KNx3d6IIlNsulo3/il6+3WR99ThYgQOovr67p8RCQ+vrjzeC4pC
pXGF8YeKNF2cp9Kk6W5YXvHx8fb6K4der3p3PllwpgVuGxM+M92K5999KhGjqvUSG4wixbQ9FJZb
FdgUJFQOdTmSoPMppcV1s8Q18Jhmjv7ZoBSlczsUhs3TrrfjUZGYG6Mfo+fCmEfKLTRUgKUZCRZz
MlmU3hrCnAcMyFb3We9XdHYshLKte3VP0IFdMoz+NkEcDLceqdmuYIcqlJWwXnzcrfHMeQelyafl
duErvjyP/e7BEmSKCOIxrAaPhyt7dWOjFKVVlidsrr3e+s/7/PQUoe7MGHr8WHv1Or1pCL0K2YwR
LfdMumT4mznAhui46ZQYUvIeXSSRFhmbQJ2xxQ8chliVIcmFtHn4AiXLk56Rv5NCJ9dI4x8fdzTT
s+cKKYSjV4TxL//S32hiEgz8xUxmcdSPMH4COjO0AO5r6aLLKpFzzQ1zEYI0NGaCpPSzZhSixxdM
s1Vf5qslvTItvYHE4pBJ/xrrVVoLPYwpFBFlF52b6VuRSN9rr/mImmmIQKgG9/46AuzTcluvzHlW
GxYD8P2D9aKtfCm3/Zo+lT6CMBXkLxITWTvptPihbqrvwVs3O8G+Ly84dUNXO/XdThXgHKvQPTYR
p4QF8opaeJYTSh5COa2de8iEO/Kxe++zkoPb0/vZgD7XrCcmv1gSDVaO5Vo/29Gn37m6Vlx1a4TF
JvbeLvf4aYbcAcd/1Z3+ycaApSu+AMmfYIrAZcBapJfcmMjrPlhhsQWyN48Cdt77MNGWMGKHLHrR
2tnTBqBv4MQEe/yuZIuzaIGYg9wtSg9o83ZuiEBAYm/YNSAKn3wSwkXlb250AnpEzD7m2DCqQWcM
lK8BXSGwALrDzKJVhNUTD/mftO2v7/0reJG9Zb3JNSo/kjALx9oGIZArC6oHmRG6JwKKSHkIRhhd
5CSzwVETQl9U/8Q6QDxj4/pAoDvqsCoilYFRx3sge42bBFgVnfVdvjVAtA/sSbAFMorgJIImLLfz
8HPxNaDePycB0JL9s0Q59/Ped0EXxBtKaFM4368ZjP8vailXl8wXdavgGEwuqVaP8zfgeFDRkPVX
4CZAOegJ3Px9gQFspK4igYrvacV9kBJ7badRw4Ub8ZWnxW9QUQWSw3ThVWCKU6NPEs7MBwYpzqb9
RjbP5+NsC04VE+kHShjqks5Kz/pB0LDlHtbFsdwvPaJEsRVzZRtEyRFR7cGm4oFI6zgj5tnt9zWY
XJpc1M2H5nMHLml4WbSRrNnaLj3Hh+aWhvm/+f/9rQwnL59Nxgk06l9oLM0lvAR92bSfGDs64bEb
vywBg7gGwArka7SzydZaewgkyn9asssdkQJknmKC2MRwpbZ6oD5Il6vhBl6dmAs4y5ed3EP5+SXA
3uqrsljXqlkO9iCgdv0wJEcevCp3CAVItv26uGmn2Ja4ofBBpkd8TZxwmB63qrlka2KiWeFXnQyr
8rAgug7DvwEfjX3LUL6CGCleZcOqEizlnFJMp/bibi6yObmiTExdcYtHWJuZuNo3DjE7dRpQJ03d
R6F+v9vvEbEIqgFE1zNPFV8lh0az/otleiX944E7zGq5FRYhrvt3nALI6DguvOGm0eIoQbJlRjSg
YcQBHtfRlbCvOja5o5AIedVT+/265Z6CEADSy5qcJ6Z1NOYqcAuaphONBCA0Zu675Q7/H2XpK1S2
tVOAQHPrjAx+okl0R04M1/juOK77b+289LlxYQJEV3h72e6+K/G2JQh+jpKEgWyCReWNdLwO6Q6d
ZXwi6KQoCHIqIvBwrJ4Mf0TAaMHEZyvjMui8b6sMlwwgMUtz09k/roRQzH056GnWRBeFVJFBd+7c
0l5ulMvIENsOiIam8oVrsBYYfxMNdP2wlcFCmWNxXO9BQaL77qlslL+WY9KkNch5hWint/kZX9In
DqgvO6eOw3ORiDWY2cF8/NQypzoK4ol5kVltVk7rSV1hxYNQ10pKb+TpNabO8fSdrRGv9XupsFp9
NZFgi+CkHD7QwRkeHbHAHFvPjjIVxGD0aBfyDBhuzGPcpTnZrP4AKeaOPy+K8V2vnbTFukX5Zz05
lKTj8zZ9jKP5UrnaZyFOPFtwDzeKXDtaEO8SPhVv8YpqmGW43X7/oMZFwmOj8esMd6HC5DCSU+Ad
gCVWwiaJpsmixEeK05b8ETRwKATQbsFDIqmBrdK/pr/iAM0EgsCVfy2/p5/70maO086DPMFP+yvR
M/N+ZE1LxbZGiRD0sITH1/6+G+Oox+Z/Sf8TO7jfd+Y5WDLSMxy612bp0KNyY8FETNf+E2iMA3eB
1pkKPJ852a32iEByGCc9N519RwKIPNUiK3Ej/knSql3uU9ErPYEkM+PpYjJrjaHO50WcW6bYEBUT
DQpu0onNA5+8RqEj0Tm7t2WYhzUOIKhikSFzTxSbwRZosRgU+FGBi1MM7xmd8EVmCDbYtyEnKzBv
JKFedJ4frEtOA+lA8c5BUL2tKTeR6MgIJawm90rdFWJnCmpj+6Rq4LKSAgQDFQChRLy5P/0p19dm
Aor5xm8TjVJcBBrQEyLLN+r92K43EIPJwVA9FKKMrGpbQn+ediEGzwtMu2ygvvTJ8OvhCWCMUvv+
JkYKWVERtadnNKbRZCs9Nqq20PrEVSHh+ZK3feGhdJ8YQbtbkmYx6syRc2B2RL7yApBQqDyIFnR6
ybe3J6ZtRif+H0lntqQoEoXhJzICcAFu2RfFfb0xyiplU0BBAZ9+vuyJiejo7ql2ATLznP/8yzW9
5H49ot+mYDsz82A5ZudV7bFucs3QuyAWAU4JHAbKp9a4qbtlIDq9aiZT8+ROjGZnATKlZp5Wg5r5
jNkmofyx8cNcIMrYkgcij83xggsY36oRY2O4YrX91NhV4NspaCtcas7znKwcngRKknRTJ7ZauN1P
s2zpNbb3Zv5hmtv+DheanW0Ld0I/S0ZuHtZVwA2XzoQDGMrTLUBd50/Ggt1PRsFBwkC6zvpA4kx6
uq1HkdpDaONIIhvKDYL7Lo755pxs4ECSrZqF4qmV+67n6cwdvELKSAowBYX/Y8VAFDL4WMJ7EMrS
vpWNJ9+IanZinf+oDDsPtoew70ld1fxG6CCoShh10aMl5Cp1+zGrDS9ucChxUN9JNVY2gDYa/kAg
YM4TtyrqNUrw4egoS97wa78J7ubBLi9n1Vizzob2mj/C3856/36333tcYsqR37TLAReDR7iG2EIR
w4gG7TOOArPPNj88PoH6g6dq4WZXGt9+9Xz4SsTx7b9/Ab2oQFbxedUf28IBhGsqYmMoNYBwUvxL
JwO/ejv4BPDVI91sj3fFqzDt4mKcw7zcciLU99Vok0DhsPDTG7mDyh0i2kFAQLBAuStuxZdtXyNX
dZFIHjNAnuwfrjn+9n6vz+8De9hME+wIdXM8sF9qGC+YoMXYZdEJ8eziFwxpUgw37Uxajmc0S2gX
La7ZYOxk6uFFFEIGWsQqnFJIDWfxx+eXoUlKOPdMPYfK4sXAmrITThgHWEQV3P4qstVDFnDOjalL
QXnARuGj7ZWJJ635iqMNBXMNQGhcx6WlHEckjIwcGefhRjQU6K+FQYygVbrqeDtkyOs/meSgY95i
SEnX16TzhxTi7ZjP6CM/ULc3FZdE8WRKgWVGIInNRdaMhM2dO87YkgjW1aB3n2973QB0gRicdHWa
Y0f9njfbgjN5RNrjPp2PMyvJwyEE5G45XkhP5z0OSnKFqMUohDLkOpV1ZmT38c/kYIwino1PvhD1
BxNxXLii9tJSkB6JeHjNRBbKZGD2/nebAVMO9Gl2fSueOIt4G80utg0OSiDMw+vjFUjg8DjOmez2
WNRmOD9i9AMQDJMJnTpRIplfvGYFKXlKMMxPOWhPTdt3fFGF59A57lgV6+cZrlRrnWrMhVirPbxx
4VSM/aw+cd7D+djH25lyhUP7QYPCc2C994/Cj9mFRkSu5zYMfXblfP3mSjNm1UTY2+dauRpwK8wc
oO2icqi0IIgw5qIiQL2200Dbh8s8tjsOI4dr/t3lB0xFEM4gm/qA7lQncnXYRlJmSt3iKxOgLFyt
40ihLhDsXt2DJyvDxgLQ/3hZHExGp/Q+a2ICa099z3Y+TbKwbxb6Rm/d8xnyek5orgwmRZ2mAqrZ
0hCuqIuNGxNEaQZvNWdjh5DCJukOX8Fk+wiVAw0xpaNPb0dZk/wA+kwUQ8XSAhOsB02SUzLCS81s
RbxcbQxzb7BU4LfEs5JZHRE/VlZG996mbGuHq5i8ihOtXYmDyT/cGlRIcTIPJMpjKoJ5wmWtUQ6H
UCbGxnA5Wsf0U/L+8wAYsysOHRk/AKt/zQaSx8D69/4jczPBfUcLQIOeb7PW+TiiO3yF5cCb0BhX
cNtgaRw428+4K7T0oyLKgrIvPibpgdhAwFGOFh2aE+AaNs7aPMfP6aCddI9MuT9o3P6AKcbj9ztx
aA6JdMsHJqU+AOQ7jBlWdF/s1sdfAWglpwkkRN3+zMgpWD5epNORSAbO/NvrRrzBz1INuYifh13J
G/pK5inpx2znQFuflea9N41EIWJHVVT7kB5+vrdE8jXoz7HTmUeSzoZtwCHWweAdbESR2YZalNED
SRBCAlDjkR5+ium7m54rF+a5PCAJqviFGdkd1b/aW5apMzg+FLs+W3+x9crC5wUIebKC1AkuzaZG
6lFOecE0ha706X7/IbI6jUkHhGi96b5CEBUbrczi7SmCk40L/7gy8LEARWIMuYYIA2WTtlqxnpr/
QaHQn17fOVJEpAzxd61+TRKzM688MqcLWMCwo2B6dzCF0Jh1Ke9J+W7l+xR3Hm7uYPp9Wvjivei/
IZIzcaXL/QPZlP9GH2a14RPxBBsLw52J1y8fIT8Y7592eSOgOZkqMyUq9zIeEzz6rzZo3046OgD0
9oDXFl1dXi5aDaCEmRgLQf1Go3gm3A17EvW6p5f58cCu3mYbjGAf2ZiOw2A0RFVN81AEaUNebthn
8yFpDOS3vG859kTsS7MztIHOVfqVBoN/5I1GfsxGc1EtxVXpUy0aSTLeg9FMeTpjS59+0dcc6Tyq
a1NvOVnpUSlRh159wde6QFE+8B9NRBLgjLOVfUjU9aqVPl29cJp0gTRilM9i0G9CYmE7k6taRxoU
haGJtbr14ro1V/n4DsGN9SOhc6nzhRp8PJsYECKykaSgtol8vxOQ9Ai/Rx1juWw57DD+z/AkxJFN
tdTOUXUGFZNtwTblFjjzNRb8fVnbPm/3IZzZvHGwwxxfSPZFd4ddpdvNuyPvDdcKK5DYKj24asV1
4P/7BvdDiYvITzyC+2NPTkgcyoeF+WbnwJ9XVRcQkqH7FxDN5i8UVxP74E6CITdw8n3ChGbNrdfM
xBfGf8TAAu2HXrmn6RtbxFnm1ES63Rxe2TTVzPa1GnK2OgBXG+Q17qTBTBSCHXf/2ftPm6BuUijV
Obp3pBEo134VwlBaSjyrhgnRLSp9VgfF4dmvUP4MUIb+atzkAdFFtvxZn7v5m9ARBrK9c5/qXOJs
BhBAl9x7JUsOIS34aOVr0nQAVfhvgmh7YjGFPUOt0CxgSjxpIKFIFqXdl8d0OzpiljQeUyqiBIs4
6JsQrBQTAjhV45Om+lnHSeEM8fuesg8OwNjHZk7EBWJbR2FyLwhvmeyeoVti2WC9vIlFjnF56Mx6
KsG2+FEOwyX0nqe1Vx/Q2r66VVzK0imgWL79LPVBfihJW0tx6OhIU4w04hgeuJ6a/cQbQ+8ExTmp
M8hKY5SKrYW9FtSG7+qdCiY41debcgV37dGhfHnffB1rfplYC9D+Edf39kjw5udabNK/M/AQxLLy
8GA7W+A7zAiQGnb9jGA3LxQhcwRJ7S1ecMhH7eYKozE2BghU2u/0pR7YTtXOVp7eYwqK2v8KpfuD
ETDzRGpbPlvbRfg75QgHYlua95PeGEwsqUWNAAEVq3ALltNQX7yIf2oNbdoEIF3AFC+MabcQc7Xu
0LfuWHi0aOnQgBuRZ7v6A5PY0iXzTYvHs0AFPljmIwLQTXU5Zpsvr/FrNoGznVp6Yauj5QiOqWq1
06w3Y3NyqAp3eHtT5uKGbQJ2I+6B/v5TP8zEq0Uuz3qYeplX/zGiBPe2znygB9xonmtqNm5MaqSL
kXrpql3chSUNz5qZNDQ5Dp6Bn/qvG4h2RSTroXMfhfFOHeYU4csc2j/5JtkNP5aYc5qjA2Mb3q9/
BQPoBYUwxpM4X9CjqIay/0Q8o80KTQt7mTUK2RYGJYAAUNX2CTTjfHfv+flMdlN5yZ/rwbS60oc/
jjmz3NhJJPe1asEM71ZnVwaRuNaQGsYCOfjMMhuqAzlP2xoSL8yXYp9R1Z7dc+ONYG+8XXXAM/IJ
KKhbB7PIgjnCqeynL+z5LsWysB/H4m61dP5jE1XUHebHsYHdz+lU+XeAnLCKoCn53wLevOA2NlDo
YYLewx79I/pJQBLpS2YTBIgN423ZHO6S8G4Xy1yxYSg0S8IaIPDdfwanziQXVDCQ91/YhT6kTR0+
CNQ3wXI6W/1xghcVj7OVJGs9GsJGF4R/iC5neDRnh6PNw6znfkSn9e6s92uHzq9ABvm2Jy55dTKz
UcCd8218NiYTs6IwqbyyNDtwsX3O6QqIigsMf5e7mTXSbFRkA7N6raUumDDvyuY4ikrXhN3zEWSM
UDlON9kY/p0PGoB2V3r9vtHFJRBuAT7uc1zm+61+yayuMVafEPi4nLWz7PhGZGEQPgAXUbEBjnEL
eZqrMvHiU+fxrc8bFrleBKM0YqHSSiCPosERrsI4K4QoTNxBLYSvkH9EjzbBso1L8cHSgNHHUoFv
NWeiNoHAWxE3MfmRrmXwLIIHNXSHdCGzkNemKGpKx+3GQdNOB6nHAuXxflO1yIEE+P6XQnx4MepR
kXAuXjtYO7xVjd1/tQVJvK/JT3eahXYDrlUHzv9qWEU7jA+ITSSabyw+DzlUYQ1xE7wkFo8Y3CBL
Am1ThK+nPYjk8LshZ/tDcwwR2W483JOC7w1GjmhQMbBFh7f4fIlXYDzcTuPrY5YiIkf0zDTAYTb+
A0eA5faibMhOJN60fw1u45o5XsLuPCPP/X1OB+Ui/hiwY5mzQH1hjUn9NMtt9bpuveceuhKoMvR3
b/1xpQ3k+9HYrtgtNmpx69gMpgxRhY8AVRt1w4TNDuIVTemsfptfhUHay0dj0OzUh1XhMfHPs2+8
ZFJEiYNn6MuolpJlb1/sc+QuQvk8M3vrHTKMASoqtgoqHVZXbkmXQUUZb7Q6PRJzdypQHagt6sdu
DMWJo2mv4f/ZYNsr8wz644V6JEmtIevGllKHkhKGz6CYMkWHJtSRqDhQDk03q3CnSgJ54NEyvthX
3mslc55JVOCVuH9t0SEX5ueq7jrFTQ+wVchlYPwBtH36rKC8cIiwYIamQO2GG3UScpBOIEr9668A
fCV6HhRn3EOcRXpDmj4XmPJDexY+RcccIzb7KAdPS9/+DpZqcP+i/ybsyWSDaBOrxzTegtrVN0I3
Z3arhgBUZnKYXCYYXgvD8tUYRjfq4YllYAaiF94LyyJsi9IZrMrV/Wc40y9DGTIi8+F+RrNtNSP3
cc3WD1cHoOEcVfrF+PHXz+ETn2uXp8rF9+A8sa+pm2fhA+c5rj8E2tRYqd5lKCFJjtl1Evz6lmhk
YIrGuvleMWRVOPXcMd0+DJqRYKbm9ug6FE7D/ZwSu3G2th4MA0AVFelYSggIZOzhDK8AJtU4p9wq
yeXLfGxlqgEGWaU/Wkvz+/676pYaGLb37DAPGPR2xAVV2J4fFsxu/USLMpLxO/eTH1Cb0jjaGefW
1z7PWSn1dGy+8fzcESniq7P9m4UHJdd+K1Z3ex/UUyxPn7+pbCmbwdc4TzGIHEN+dOoDu6n9rp0e
5oA8e67uePaH2mc+HlAPW/6bLKEAn6F89mEvZltBFn6s5o9gdHzBw8EvYpUMvZ4R0NtJZPvBWMiH
bfzE13TPyC/sSL1PMCKRoVLAoT67T24NECY9fTCoAoYQ7KgKgbQVkzT0k4XzgXJ0RGUls+vHsHE5
zrBGWdwtobLo50wVJBTo1meX1xadTjzCXx8kxRyASd7NYcJi+3oqw0ozHTjfqJ+Thgi/iY/IziUg
QE7I3tPITH7WXHVpbMI4YJcfq0HxxL6lNxIIPPM7tuOeoFLBBfWVJ/myxugAXxSCYVz558esQQNz
JS1rCMeaL/TluKDzq2YSGccq7ullakUjh7vAvyzxnzp3AnLTZ+Xkcv6QzEwRR/fRBTkqPgcXTEtH
GooSdj1iBUfa4l0irLa+e5BGPXWEbaxa2fLYbXjMgbGFLQtUQ/U0mJ3n1DvD92UcH6RpzEcuthQa
w/Zy91ib9RS/BpJr4iuoJVJzvucXtu5CnyWFDa/yw++zDu7YJ1S234cjbzCiUvGMFQoRSr77vAsZ
7sqXYg044YP7zZDMQZS7f23AAmyROWIfwaf+G92nnBSP1nn8nnGUTWaPDTZfxh5koEl4rrNde8ib
IEGBzSrPPBVjGm1uIH1gx9RnsSinhdUH6Z2IHy81Xm7e24FNEEFuZQrNZFwuvXHYPg1hiMzJiVSz
Y/LKlJDoMk6szmKdpiFH2a2MzhzOFKrwqsqlHDKcZQA0gSMayuMZpfq9N9MZisjMRTZgp7gtsVRg
mjIRZnPDyK8T4moNJbhsVheGGUoafphEFib0lGdudRTlsxgiCXwn87POanegBkNBVS/mGpwirAXh
S+EkqXufoV3IRrlsGTFWvjzedtAHE6J7wkz3EEPff0sN6bZ5b3yVrCM0CCNI6fpKF2owCC4ysOi9
n7d99H55QInKL/xQMIslM8F7FXVfU+vDBDYVQVfeyyqq2buiZ5NWk4iA4L92Q6IwGxIh1HdKVQ1b
TOA5ZCVQotmB+XvoRuCw/QG0ZPwz2d95exPRhhObUKXzRQGlwUcvIhYVkUbwITWvHV9Hzlkx2k3v
87TJs8/yHE9Ji47NGg1xJHHTfzJPQWTF6ZZPBYv4mDFls/ecGt8MKgzXbgn3GT8RfVv0eFlDGsAD
aGQBAh8aSlrV+ceguOPbzK50RrGTXHQOmhQRbVtuhZeTL6uGzqC+3iJm3lNdvEqClAk55ro7FDjl
jB0mfMJ3Q7bEIntJxnvLTqbiepdD1mQUFA4ZCZO8BBmWrzrvTzMH/1ldSPCHB6Y3KOlNmWDm1+ZL
idyT9YJx6R3j2mx8gnIka5tnK7FB8qh8JmwaeDNRxME7haTJCYK3FLZQGL3iOwclJLXkTU39NQ5H
EGkwPpRGQfOXLWR8tGBSs9ePcS9mmOmPIcBecnSXJs0NBuOEBi3TQDue0Rl9c1PCidJ5IDoc3+5P
S7Hn6d2XCktj6E3x/LwOvZGNMeFUdcZeS81n/4uuYkf28us53cVsOYxyre8FELsRWKvpx0KCCu+l
mA4oKa/N5l777ddW+/Dzx6HRCn2pdkxb//txSI3ZQ8RRSnPwtNmnsUtBTpw15POgyW7C63c5iuGG
i7IfPgHcBNCO3O/ua4lGZ6c4r5UeTO7OJAEuJDOZ0WdvPBbNz7H4mR4RRHFIIi03PuMQ/HwyP5KB
yiAe16cEs8DF6mG6v+TCa862s1EG/X5EqZUron2D44/jXG1pLIUobXCiciQHrlXxtX/OIGRmQhlu
/QwfJCgfRzSDxpd0lIyCbJ+mxq8gwEKneVnHr7mPpsfXDi4dGoweWRIznu7l8NKGk2GlgqGEJWqY
mo0ZGvvuI/JwyZbkHHDXcLHNxWriQ2NSI1EIwQji+2jRSPsBpAUkqmlm3oKE9Gwp6yA4a7CS/ffA
p3+CGo0j/K9aT78elbUQyOlrvpsMdPNxmGr+MizRDep1hCQ+4ds1SRRos1+wSuJV9zueS0FHxUYk
RWOdgZ17Ez1Yj+rmmzs4YmUeuNjdxlBZmz3tnrzh1GhrR7qJNMGQxAePro0Aec1chsM1Fg7pz+G5
k4ShwTMSDsU+8xLpeP5bNIY7dKfMq6cGBuwLfIcxjNxgvUDp1FvzEr4qn45BuPxx9VrMTupVjrmB
RgGAFaYk+8nbht9xTV5Cv120jsRgrWKx8L+FWSFGZMIsn3qAkoYyy1+5/WIxScPFL+8NPJErxl52
f8/O6hWeN4iMRVrYF9emfovJHOwHpJCMyfbXb2kvFriesTbDyTE2XHAI5GRQ/+g1uVQIEcQ7+ps8
/GJW8vqYpxlf+PDYCfuv0wX972aD752gHV6Fg6wPuWEPQGDX280cQQuuo3eH3J7TBn0nP+jSBbsi
vcxfzf3zzoGTtdDRwTKopRxY5juMNgDcTQtEvA+eu+dORclIYWleNiUmJgZjnC30JaO63CXYV0jn
AID2cLoEjxvPb/IDED1esVGzZKi87uZMuQPmgioH4jANLpjNHqN31EnGfILZoo+ZKHWz+MBD7K8X
QxxFFh3K04NFkslJpCw+CDibYTaAIcJq8/UycVmv0mLEXouZjv29HXVXJgkyZ65vPP4EhmIc4cFu
pil5YBDqVHPxwHB22NtHjPjfvzUaucHd3VMRYzNp2U9ICQR20Y+9rei+60xczAmOpWOAZSuRoVF5
qxUmcWZFhxTqUR2TPVVnO5xTZASbnMVcGLBiYGgukQ8N7aqjx4SDTY/LWPvj4uNOXTzdw46sj797
fabMadCFeGx0ag44b8sOMKsh42WJp5lBXbDh2vGaqMQ5RDaPE4GmAAI19tlxzJ3k8BD2ELwbqn9h
OepDJsvhO5rlaRgCna1r7Aud+Ts61btZdwAeJXOZdzwok5DUcgXahqB4SyJ9Yt1DeyDLmhOre7mb
Wp/KsBUvsDvQoVha5isc3iqKcxyDF9i4YIVzt/or+lVxM9lmeUC+5gnDtfVFVGswAk2R5hSvNOBw
4SB5KgU5JDsODCrp2ngEPBve/LUB9rRGt9ae3Nd5xBP9JeYP85L7hqsD8PQD1BzCUUh8PL2C9IJ1
zVJbteG64dHJnN64iajVTrW/IlkVk+ySDaQPWB1g7RNMdVCZXQYjtDyKy+/KiYVvco+Tr8ZI0Hgy
4OCSbzBLELWa+RUpSHBzJ9g0deZlpGNbDZ5Q1VZvc8zOqIMVviq5Un0zBbNmFoFz9kbH0+IUYvvX
2Qc+M5gfH/3MBga/kYzbZ4iLUWb8tXt4ZGgXvLex5DbM3rvTAFz663QPk7dwLmTQpHa3oVgE3m64
MNBqJhK3G5byQj58fzU8z3gNVDAdiPVX87Ecj/DySabgUa5uTfbqAtmWgT+8kZAKxOPrftdiyrCm
7Jty2bEoeV95ni7tD4FViIrTaISx4Caz0Ash+VmIjQ3FYPZA7/h8mX1LDJbBgQyDGsHjbWTGGdcK
loZ1d+bUC9jhnBrEHkhJUxOzFCm4+xWEce59GK9GM6SjAJSIMQ4SWRhfXDsQfTe/w2zqWJgG9Pis
1zuoz/VJvmAhuKIdMuDlMVwi4IAteIijBrriJUBS4ryAqc4LNlw5TKwYBGdCAkWMRk64uOcqWZ7Q
8lC4azAdhiYZ9ApIlaGAftx6+EQ0IiH6vQOqbCobmDNf5ztVfyWwHx6WW4JhXWYQ4HZgh8XZofwR
UcfcItYKdBhUglog7KAr4fZR3jj4MFFjNEvNCoWXKKezGVJmZ2I8AGXfVOCVjYPX750jGqKl26Mo
B66H1F9POduGB+xuXkCkkE5YbAD6AU3+hCr9ClObVPXiYX/GzDJH/pVgRX3lvmQTVA0D7XcEhXc7
vsSluXIx5aAhA3ZX3ccwOqu78SjsB0IVBpm3+VrdHqND38n6qYNHMO7+n8uGBEk4oxf+VCm2To1I
RmEfkYb1O1x99lUTDj0s3nYdNFg9gjtG5hxuPxs4TBgG3QpOfZB4xrpcjTpSsA/LdzGcK/dT+5Ox
033gK3D57v7BOif8k3Kl2LkHOIhbUmclhziUbu+vhwWZrR8aYQoHWdIU25R1AZYDbXTo875cEjiJ
iGapNCLkpdiMLwY22rYNHnuDsYtF36TC2ZPDSTHZhDDLI55r6Ix1UV/WuZWBiNsc2WfCqRZIUuHT
cjUexgLrklmxm5wxSki9wa9ClQ6jBk/TsN1Cv+XJ49ik4/cAWjS8CTGeZauwHy65KXyabtXK7LXi
CEd/KXT9ObzgIhrPHm0wrQ9naFcmaETMRtYzFZ2OmcKiesVGkF3apL8k4kPT3U/jvHbysiKKZOT0
6YlBh6w65ykr8TGjzO7JK/FwCzolFzydUQdRsAMgmyB9DCq03zS15YeFmmnZgz5Zyj61kg4CGi2P
CHPylD3Z1gGwPJyOdt7sIGHSUNgjuHv4P/ywAG5Dd2Jg6cETzgxAhth8BwaRli8bxktb8zAm27wN
kjrSH16Rzwpv3g+oH/A72Wz0C3GNmBxQgo+p4gEQPmjN8YmE2bke7EgWunawk/vMHhdCj9hT/2Su
kTJ+IHyzmVNUlcKZW2DQ5em10O9OsWmjc4CbKouRNoQqYlP5/Q87eYKLLinJ9oxNOsYXT7uOyYHF
TLJn39mMgi+TXRwd6B/CL4VFB1O6yE1uOpu8/rQxMVogBQWbp1li38FoZhyWps99z+1y6WcHjq0M
Gxt+AsH3MsmdhzAKwsMArxvCjrwrtpA6DRuDuVye3mHlQzbHph0BSWa+BqLdvyD+lnJX1RiAYVWe
mXMANvAaGBe2hvMFZV6OLT8W7bhk4f/zMshTdKmJREJYGc1Xk2keAMm/qaUQnbPzLWG1cwispcOU
PnVAS4zTOhxyxhER4A2uLi+7n08WoEUrlVecIT8crwCCdWu1gsSPExDu3NgAcSE2tEGUKzWHZW1q
KeGngJkndNgRoTueGqHL+6iGgQbmi8RKNWBV8YyL5LwP2y2dWbJWFhDVxi5lF244bs9EAPNunFow
n8CnG1qm5dIpCMoTAx4Lhy6OD0pdKhXQOF4/WaMIbAEhLKAIKPdrzPUosB3g9PEFX5ArRkmrEQd6
4eHr6aY8PyNfWoM2iNAaMZkMesxh9GdoQD9HbMxiRABOPw5Lv669UYLLFxpVoM5v1A4Md4UrCKX0
fd9AclNvvIg2sh/TAZa0+MR+PJ8CSvTj50WNLvSoHVhlMKRSQCh91plMFQ2TkRlhmIZ+QnN8+5oL
ABBFmMMMTibIudY58NhiuMhLwl5pDH8TjxYu/dfwnQkuYgQlrSfChY2OCvhAObxuk1/GoRSp0IVh
cStWecS8ARL3i1y0AS6e1lEP2ilgmP2eixW9fsFmc7+nfLCtIpmlj4L45W6ZY6Gnqks/Cz7bVjEr
wL8raHp37cMxNgatD0tJ8I8ZDwa3Fkr3NAkTvPgghr9DETAPDzPxd82xAx6ERIefAQTlgXd/Gru0
n6Kv+9C7Bklp8tvsGpwz04TbEEwqO+Ant9A0i+2aX4PsSSC9bzJsND2UusjurH5fEPnFkRwWeYhI
J3bQWBsm5Jt0TSMHnTwcEIEGQNZ6SZBUDqTI92QW3PLWeeGdin6HYxzXtwnRRiz5qWQlZBxsUHq3
Y7inOJDU8KIp0hf4Fr3g+1IhKoRGmbnmwrfhD9Z5rWb+M5s2GuECsjuEym2QioRtyPCmYFxifseO
dlB/JAZvrddCsGCeeH1ccuYysNAvmN2kBIRA+irt86kOnpc+hsnhxzeZvefuqpu7+2+rvV8FXzyf
vy/wg2aJnTswA5sZMw+sDPUjsASjVWupdsHbGwxcDPTe3usJmSeoG+LxwvcFKQNjcO8B5o/ihCKY
qGJAj1VyhSV+P0nhY47q9DQK499qVrLFLKvZTR0Yr48N/yN2Xldu391c84E6U+7MZlnGlmLlqfVI
rb4xnw4PA5vVIr5oJtiEaHjEkwGszibFs4HU8J+0QaEqMM8rIZh8orhclrfXJ9zVl3fvjRnY/j0J
8tNgZEJEo6c7W81eglI9RDEDWMBhEi+wWNEdBRui5adapXCxnl5iBJIW3OEkoHB1pdp9A4TBHGns
DAICMazAS5z87E6rNy9DzNXXzv/yyihRgKD6gqkmwZAaVjfOTSWfMsARs62owhYODK+A3oTfGPqj
+LWJ9Uuq+8Pb8Dt/jP+y6CFXtqT5/eeNTMXKBrb08tHs0/SB1tNv4DL3dstEMvfTasz2clb93C/k
40jeQWnsxS54diiMoJLDMs0B9nIQO+GNyl624YBQRIOL1khse2Oem/tkiXKO/99UNl7k10Q2cxTL
eDBg38L2rk4bdUnqmHKUmxuOgP8wLjKY3Q3J7SiNKkzp6LOvG6I3KPHSYNOtfcM39i5N7JSt6hqX
DuJwnb7fyvCkYlCUz9jrUP9QnXfrxEzoCFJ302/JpAKiuF5RPJF//UUapflX2As5gjKXyL7qsmIw
TOgLCRz7cspykmY6kvcGgLRVrlAupq70N7GeuP0ahdepJqkQVEcGc3W24JFRfGcpWOznBuKRlsae
oPUFmAvvsnE+643/uK5Slw855MvnPFIZ3lwM+o9MFa73vXCjkYYWfjcXiKCtAVbCRMclwkmkR585
VggMeTduLfzIhub0MVaMaCj5Cts1NBVkfgKn3deHTjTy+tLVJ9aCJtbs5yJ/BUTrawI74BAIUnds
yD2kfMD2DvL6FpFjEnarK8diDLBlTiY2VU7H1AtA+IlKwgTH4Z8wF0WuIKRNvX2WOYgTSFhw7bnp
a549ZL+GSkSk+JvcP/Jk9cCogNIa9ZVtROX0riz38Bwwepw9F9GxMPYAAP9oxXvd1ci3NB+Md/mU
vdWitodgakyPNspBzsNr+ftrGiIp4/Yk+VSkwbWE+THBOx7LTdSYazIVhDHy33hotbGxAy8ABeTR
g7UsUMyApbfUfQLO8XKHC/wxFup2D7bIp+4NEWAiC+Y7aRzBPdi2f7ioosFCib0szHWwDfh2ez7K
ghuamoQk/kKbFC5B+9J/bPAU+hhBFWyRSejHdWDaDHcWR8nh5STDW8YouQXaZICLvZ3pUbxLEpjm
9BNM7dcuiibQ/pk9lcZ0n+ym0WPDbNpbjlbL1rtVZpB5EU/8ng2dS4LkzEScPwWmYS7AGI5Yuv5h
RgyBoyhoTG6Wm9hwUiqSG/v5Hhfq4BiROcoPUW//gvqSQn+3A3YVX7ztj2Ks+ZaF+UcFDzQiBTPC
Sm/mxInwEpHNnwQI7hBlRst/cOI8b3vkPOx5g5+A5NLEQFX9J/RoqGgY+puyfWene8553QqaY0uZ
Dsh5mNV3Mo1sxvU07398UruIyofz3IgPANfK4zWOBF8qv2/LbjnCrGL107mIm9n//zIsNY4fe7i0
saYK8CvllYWkW3yov7gBERlYnhlFU+Cse1g7o/k0UowbQiB54XnCJSFKN0cz8GBTYu2Me/XdNNdc
RJR6mPENXAwpppH5Ua1jJMgVhGHnUAWrWRAVPz9bPkeBBweiehilnhdEHTa5ts1bROKzGxVu4QYR
mZGRgLfopAhWRvRaBjfI2uvt3Xv7yjQ2X+Y254CHxvoyFQGJrSETXG9rio4wEIgInk1k49mn2DvB
qeSb+B8Hq2NyaSf7HkoCjxb+Jz4fNLiRRepRluhuRIisueyXmfnHA7P2FBYKAcpGyEXHS7xzdsLp
4CHBFfwb+rpVOgGUxcXQ3npLEpbxoNl5aIZAEIuotY7Ziicn3tAKFUYkz9b/rjJ5J0/v0Ju4OUkN
SUzdgazaP8/jLkRZRJH2MILoqAv2l74Ui/jYTqPgbntc77FPn4zPAYHGUCmNWeht5R+OaHPJX7Ug
26WwP6eyxYremMzyl5HuwQ9aVEa4pZnPxriBF2XXaptW3JJ1LBsD6m2TI/LLvobdjvN4mHsxwMS4
nxkN53otVB4iOxPtnUojRy+7mY7lYD/5Pf6Izec4Qu33wy0x1Ov2WDATfhnbghg1BDg80tQVrIj3
/q05S9JebmdzrVq3ge+tNSd4+kFhi82IiZy+yFOHr4LXxQ4OKzwH/mP9LPmSsx9b41GIfsZc3T0t
67FlRIFfzHqtL5YMh6kdfHyJPW/JI2Cy1ox9sqeZaXVjz8/+NKZ5O9sei66Beb9aDsY870tIqQiZ
uKjeTW/NG7CUFUyPaIRdYpii9RrZCc+9t/vys565Zo1Tmq7hmqzrwgiezhaRb2DrnCmEO2FhwwyY
zFIPQyCqrl+sKtg4vqZgrE1A5gQPktRM40m2XO95nyvZRNFede/s303v1Y5YkFzIbW55N+KZTd4h
WHrZjBHtSaTQ8iZ7bT3lKDh2O0ifxvbx+x9hZ9KkOpBl6b+SluvGGsRcVtkLuUtyjSCEBGKDQSjE
PAnE9Ovr88hedJu1VduzqsyMFy8ChPsdzjn33Ieu89PdUVzkthKHfLXLCeKHm9ybq8MT8wOxHwp2
5B6tLviW750SFEEGQ2Dm/UDZpj+bhms0iQDa2qIhkcW8Znf6p73DZD9XHJkiouzycjb1xJE6jUrF
1jof/xATHJaM7ZzMjIMvC55UcrIJRhwX3UyaOaB56nGFWFXuYzMY+ZXMCv/F4iZurGexXvGsRTWE
v4EtBAdcXyNw1Hv0ONtGeEdWMh7yzSkznnbPTEvwa2YXmNPFo50X2GIZEWbXbJnRp9KKPFGSvCyA
OwBL9yX4L1lnon/kAG0LnK8kxHxDI2hOq8kqIvfN2jEZvOtZ6DEvY03U0U7c3YFpzl61Sch/f0zi
IDLRoOt0ndmJjxny2CBzvSQ7BUWS7EYPUNgmIdopGXE8mapoXHlu2o6DNY/dZKBjOmKnsgqpvBXp
4kaoQbEIaiKqlHkt/uT6N1NA9mPOtecNVMTmViZ+V7yEivS9G/NVJK0j5QnqFv0q1X7Vd3Jr669y
0uSI97GfQOmdXB6qYVrUBLmlDX+CW3ByLy7+ShyNnYjocjy9xhgUhzg4sC2dEzujGVl2OUei2xak
i7QudOZpQnyf+ZcGxW2GtNF6MpHKC3Xa4Sw/TaNn1M5WFjcMQpHpbphGdME0nC9JlPh2TSd/ZFcT
q5s0KRX3rb8145cpmubKugeWIPYIuZHlfvHhhrFJD9gbLp70VotMUmZwREVkUTSRu81EKU4QR09D
oHNJ5Us2LIjYzHNwSvgODy6Xf1BRpKhN4quexRx2Ee8kpYQ4RxQSX91k45iBXktsCp7u0wqO5Sxg
cS9XSPAhEiE5glbT8fWeeMsLTqiWJygVdaKnhSbAea2Qe0O/tNefJxVPxY88BCYXnd+cxHF/Wihc
rASPZLZBBzxuTZ7CMXMvWiWUQyXzwNkNK33RiZseewiyjUSjo0/anWIAKZZoOKRmzlaino4gxOQ8
Kk/FshbhHDGzCGXos1xAIo5DsNE0PfKnRffaGwXIpjyh4rho2JIwE6ZLYNUd0Smg9OAMUYVZhEbN
IfGFvflOS7WcqIScb0F0QkJ7mx9P5KknmEjVv/+JpsELqIpaIdJVsffUxlYq4ZR6d5IT09vUsxa3
nUPNJ1bG+/RlJomlT4nVcPK+YwUbduLlFlmuJMSUjM7Tv1Niad1cMNNZ4OrAaMw8YhTh22L1syMS
Ao/Oi+y3y1g4TAlYCSpDRQCnOS1i3zfippN15W50nRj2O36YFleDXn4b5TglD5gOupKEqxUPVV3G
PNLlukP5sIKVb5HQ8J5ApPwaeU9irsLvVe+Hh2/QqWeevTzICTdWjzCxmLOKVpWnkoKimGTAuIPJ
xnnKswvVkuwHksqviXWcxWvva/stHmX+kcTzB19PyppCAvQUn0PUjzvTQ4icHBJKupB14gnBwPOQ
CfNEk52tWDuasWW05mXQs+ttuzfLz6ADZaKYIAJJk6WOKjhD8dUqLWNWi3Ih3lQFYOULfx7L5MT5
4Uf57KtjjqeQMZk4Iee0CQFkuWGfY52zy5mDxZGV2cehZAp7bHsZjsKMZQTUUX7n6hDIrvrW1uv4
89c3JJSiI9DeVQTmpO3ELKEPRHq0ejaM/HilOATxMaTCqHjvd6qMWqbPo7WZC2vDOaq4zgxgl6QL
Vqc6rD0ciCgnYP1tSN+qakL5+RaWxeMVDBqRfrsvZzjtRYVaYt2G/RCV423EXWuu9TpWf8frfdvV
0b4G8y+uYeae0qpi9B56H1hRj+wOsORCWsn4dUJsKBlUajRtYO2YAa6sbWYZ4SZu+hubHOTvAzi/
/fQRAEWsGmYIIRTe2LlUnl12OnQmx+BmVT/PFjt02yNGQMx58yN8DKiyvmzlpDimi/qoj72Ych5Z
20NiRNWXh6a5d1BdY1gU9dtyIIZTZhxe5CajZYG8tN4OuM3yM9GoyJChxbe5tc6/ZY+RKGpaUTBE
rxJJ0bOhNLlrKf6D7UcUqy0UQUzkyLPDp0PrOG6nadTvSx02yp1UEskDLGF9dmBAWxtWqZGv92G5
s431VaSd4A7M4p3srZ4O28gYl7DTOkZm21wniHiTnv3gGo7h5hGjzHWMSCFA7P3bZcFwvBTZN8k+
enfwyfzg3mIBwltxrEoGVqgxHBVn96EE/io4RYeRblKIT35v4cf9XO2w4Wiz1oQh362V9pS1VanH
YBuNieiseQKilGyGDVmCzeJMcsTyt+3e1QZUsCGTnt+zrVZfPq1V9ZYrqkJFdI7747+WAdpGl3WX
aT1dfcNUs6beG0ksgc/DJRH/ej+N8PAksAuDA8WYPEIe8zDf8B4HKiGfeBa5ldfEPWnOPDTj0er+
FEzYLc3oGVM7iZIZz3LPG6YfU918SHHdJFAdw7hnnfbC746qua830hoZk1/xJ12/JnbIktb3qFAl
tx9A8iG6v/x+ArpSDGttw4b9ijsh5Bj56K44plQ+nk/qwNeL2zgD+CYD0s5FMSGVvu5i/XuDMvyW
KoqP3mwslA9RP6dEJuPMe95ijXT+4bJDEing/Mhsmy5U7j7Xgq4YEJUSgwKReELp9LTn7M8wdfgg
AKGN6UA09xGKPIdOp9SbOBeNUd/kvs3b8x6+A/EybmEUxpeQxKBlgt9EOr94ZfjBoNPQfxKYY9kF
XTdUm/E4za6/GZqCz9xzC4qs2Re6Z6nhC0AN+i4hR7dh1l2XiV5Tesi4aSreZvJMS8JWw85CYtaC
PYGhT9GgOyseukxIL2pvptcJ/jAJX106HB32uvDEhwGhE6Z7c9fta1TuPUYOSWzEsntAj0/XTQmB
+NhEbqjYsjPvJzzZOa8ypjVhkpynAnPOvNog5P3s+KsVzOQTBn+DXppBevm8W42kwXoH/sE2ePzg
9GI4B/op8U1OftflePY+TOhK1j/1p+2ueLMwrPi0R2xtwBSFQdKobiujzQxY7zjvUvLupR4jPVIv
vho+/4sxFqBVxoUJCZiZNVlpYaaE0RsthyYbmP9jiSHWLqwsE1dmn0wkZnrp6gyoDXSgN7eaASaP
vwkJaorBTqRJkbwtvFeS5saFdsuQeLYh8pBqN/H1D2FEZhXPObi+L+PGOJYFg/qE2HOY1OTlOMTl
mQE8k6WtNlCGAtinvyAoHUNsFxYlSS+NGrFeu05NQ+enWwlt084Bm3cZv1OUVNSd+eqE7NmsMGUQ
5ABS80VlMSAIN/nu0uCQF9iQIuPMz+aQ4Rm7NmQIXg0baqKWXunVysuYTwkdmsWmu6PdGM0PGeMW
NkMbZ7N4I2wc07P7zaW4rRnJ19e+NwNhUjFRXJ8P3t2ZyTzSfSlVReLssUlK0OfygojGBFR0ZYLf
sHV7ZOebT44H5yDiphjnmKsuIENJceszS+qThRhjYow7eQN1rFoZoOHGpGX76+GiOrAU74hNIlQV
sW4TNC4UEcv1B+N9Q41OAKX53xGWFZYxz6MISF4kRWHzACkhKRCKJx7IqtjNYl2H5YMRPhgWBXd8
sT4ToubWDaHgWeWDxZGub+NEAZ/ps76CYrcdatSZQy2vP+eIbE4RScPGgpTDbA6c4hdKCItCmc9N
qd0sexE8xWmG32qZCG/oUZ8RtQk9Jx9ZwlXizTEfoNX4wZIejlTY9lD8TqYumXTOymt5/fHnWn4W
tj92aMToW/gt2yF3RIZNwSJYIoRp0L/19N70rQsmcDIbjN6JZXyIThFGWS4n7jjdu3fr/OIdskl0
7uNGwHL4jGeCmzUOLyMtUqJd3rKXhR/pK/I8bhcUcR4FGhjej66LC1a0Y4nocoqQmfCU/mQ4PKoT
sDBdrk9LonyVUPzShpDe4Bn5Xr20W8sV755PStta5IsSfdl9wub6ZfhiNn7OgHvOUp9tPtSL8qDA
xQMBkOsO5MQdjVBqcWQRpU2G5oLXzK9pJdcfiEhSKelExsCE9NGGPnZbj/JEn0jCArXBo+byERZ0
h+tn+8BvJFQyWuQ2f2KmFsx5u9nWiQtIu4bLEUSfr3g+3QbW5Fvsa3sEc5blPNpBaJRv1qyxziAa
8Tq98EvcW/5iDirj2v/MjiEuVxQYdxIOvndiw1aN+8hHfVNJjK5QSrGr8zNkaJYP0J8vtbP4SSer
XkQY38NbXa7qm97uDqQNk+Ddt5l2/AtIyANEyko7ZzOtnCcSILlLHr9UuD+MdpdlTJG0W39zdFob
3r+JkSedDRHTPG1F1iE17W7ibn3Z3CZbPx/EukRrrE8dNNg/nTBDQlMMXd/P2MOWLX95Tsh75mhK
MT6XrJG/WyHq0/AbLBkb1sMYgxVrL5HtLO59dENI7OUzAPs73QRbVXvxnAUacldigY70qM1v7msY
ZM5DNLzaCrdFSJrgyFAKjSSmrTH1OaEku1hsdl+EhDmsiVjKlhHqCCKZZMV4hLSNNOtcJcPIjLlw
iTc2aFRSj85Nuh4ZofOzghxYPCYDH+8e+YUT8hFXhovEvdRdwtGQbO3gswze0h59EW4iPmDbrvOY
Ybqnd8DszNHJGi1QpEK2sWhIz/bhRMpylD9bIaNkcriBTOxaQKNyuXiZvNSjUzJ0hvEIjk/mZ6rH
L2j0TtM+2M3XC+iydNdrSM/jY2NY+YPwBSyPonvqP3IYYPgL8Z3rF3aYfFk/8/lbSIQkIOH14iu0
r1A9OkuMUCkyYEf4ZFqjym74jLTTlHX40DuBYRKMdPTjx2XNRbv4ODUnj5sGxst0irDDJveU2Iwl
wibdfcw52xCxNtZSKFIAIZ8fPHp5y6EAFmVp1bTIKnL+D05qwEMhS6a3hBy56DiPhzMnx51hBNqm
zf3EN4NRLnFavVhASDlzkkMcBjEkOonbMnoY6BKvwXCkrTWIBKcu5SM43wo0b0MKwJwN/luUdyRn
ZOWr3X+pPSE+2XqNfDOK2+OCyr70NoDiVlLpMlhngCZpJNklmMLzQZvw4MeNSSWuO8WJR/HDu2Vu
kc0iYObbFFcpNgnzvi5nNbBw1+cDeO4tn6H9emMCgzD0KAcL9F+VKTl93aKLYWPbLI4Oa8nfI/4C
e5BTRgDtDMCmH97Jr+FBLA/E1WCItb5Kb9gTyYFPgP6ztREnm77ZInGBoYgZouOAYyaAGWBBNaz0
jlINoP5BYlTd/nuApQAwB2O/PUZjGA082bvKezUDrPLWn1NQiZdG8rd90s9l6dCz01tWJji9AFj7
5gRsWlqgCnqqzsntS7xVmKRuWbJxscum2kmhXVAarNCRHaLKi2JWP92X+iiGdsPbiwS8GZrK24GZ
lGxxFTum/U1g8WZbxX23AEf+OJT3TQDjSW+nG9V6nEabAtYHZonBjKM4W48FxaHZ+sU3VLMnHb8K
NRcByL2mlYsHQNWSfaNoIKcUF/0nxQLewubRSrXDOfMo9nY0bSIalfsRQ81sikZaAok5axP0hXNl
VpJpCEzjB7IBF/tsQqd2EYL+4lbDhwLTy9xMPe1hAmIiCoZHZWapjy4ZUfHtJaBmd7+TM7b6bEx9
o6sTcLQSIQ/CGT3+VyVTzeCiGX+Q9Hceur/4IjrYQ5zdijFMrdzV33eKv+a0699ZJrhe7LvIPSnp
We6w7QjknF+7j/ASyaIOQ4bH7r71tD/Tovmnz+icGgN/Mxd1Lf8Mj+728G3+NGt1368vp8lzLzo7
n9eZohFlaM27aI9X9N3HUZeprD0JBp8tegezq852a2etL/FFL4RE9fXAolpPip0c9xQj8T4hSh+1
/DdfZVJlssF9RBxnP1hj3mzk/sh0rHE3Qjak+JbYdbsW3N9r3tMuTPusAsYgVYUz3FU4x82wKvvY
RTL2tXgRZjF/gBsUz69iyLGyd+7y5u4/gF3MfSQo3D4UTLxLbLFmwax1sWBJZ7PNFtk6ttjhDOaH
c+pYIgXnBKS9ywe20Gxtj9H/8H+tgUhTD6iMFpM5ju1kdgX4Qlq0nGsDuSBvOFBroGDAMwPYPsMJ
SUXfpLitEcnQ+hoz4GRvtTpHEZwr0HTCho2DOQNpu0j4eWqVP0AAP5YUulH6L5FR4pKPb1+psMUE
CkFFQvB6WYudv1hQ0VQEvxexpVJ/zd4SKQRZcrBXva6JvcZtQLLB6ecE8EG3/6WoAq+loizZ+mc9
dSnSD3Yznfm3dkbXCipFrvI/kyyGl6Me3iVAvZ07hoGFKoZYdNbytTau3pOV8vr1Pjtm8tZQ+WJr
pgiUojP82k4HuFLTEAcbbrgjCQI0ULsWFtfobMq6IfinTf5n+vjVsXHoFpQJ5IkNo3l4+f1ggkHZ
9k188HjCxoSsrHkJGjsWBIbhgjrXPLIQ2ezqjDDfM+9MP9f9oYi7zrE0h30rtMSFNcLYchB7kDAJ
lqeabdVz+uRK3Y1niF94l909fQ/wDL0aH1ODMwl5b/gP1tvZ+NqczdsJMG77drUXEDxc7Rs9Z0DT
cKlVmh5aZt2W177dZscjjkHOtRKr+zGFpsNlovaw+FnV6FiwIwk/7FsmcE8787rh7aMHR74CfW9d
xw1cJ5DpMS8LWv5i10C7NW1e4z6LDhg87/qznav3on1xhxRswEHtwd4P/AYxnTUHT+vcUQhFJm89
j4xGcdw/jccbTWwNLZymYcDb6PAEM/hbFLF76TJSwEjFZ7HW61IQM1E7McWwTXDpZzgF5SNfl0Q9
xFyEG6ISvqaPaMfYJ9MaNeKWKZHjTexH9LLl4Tq/uwPLzvmLDt8rkL7oODdo2u/a1p4n0L7TmyQY
VOiEuv1o3FhwbXlC2rXjefaHYYstBuw+e1sMZ/70GNfRV/6pb3u/M/+0J1/n5wvWyVrF3DiL388u
uze0mGHc74tZP9azUsirbPaIQ/rgRTV7/fwwXzs2uPmzHER9Hx1BLUHcrxe/84O8HHELVhLenmFB
9Hc9u/sICOaVNgk1UegxtH/ocG+fqwoagsWS1t1doUnasxdMO060jhaKaC0v2ORRi3rUXSEpw2T0
MKZ2mCCQvqsv1QEkAauRGwHvt7abN8xenNlrzhSZZjPozrpihQij94bRGbBXA+jkuSPgmjljtJrF
Qb37xwxGDSSDd/ONhhpIDY0Jq7Ly5UhPrWg+TaPnaBPuJpn41rXyJnMFJloUGJOeVkMYdt7UjtPs
lOk7zNoyuEZss2cHzKLZOK/VnJ2CT+esbmc8gi91/O7Jn44568Zwg5spWuUvP7ELrYIm5C7hAg7j
vBGjLdAyiv1vDGFUUWfjo0bzWdQzBchFSe0XL2BahIlJzYRC0TxpaJR6WSlddy7pUG4qG6S1x72/
W/MhDSDVGxGpMaWZSjq+4lsKHfkG1qe26U/GGhpP0CaAvktKLF3W0KanTEWa1DH43yfPGoqJ7usw
I3rU6xchRhX9gij6Rpa3QW2E37NZIu1LGJIjy1AQa5NgWDsogbYnIkU7g/U8/7A5Q+jxRW4B7LaG
xpjP59kQPAwkZR/GNFN+CI4NHcb7AtjXpMQclBuWWxOcGo8FfqG/fv8Mk/l2+pR9MGgdgIxFca9t
PxnmgBd3im/drCG0eFp4CLU3aijjtnuhe2vyuxp2fAd9isAokFO+TBY6CFSbdJYfj3j75vl+Q+xn
H5ypQ4DCnaE8CHPViocLbQCJhYwTGXMm8JHXpbebpP+H2CbK0zMqQ8GDBhnvoNGgX8UBIy+KhF8E
DTqgVh1F0TULMOp0YZOkLIyI5zqUJZYQxHeNQW9/9UNO8Ly6LhDR4zJlkrG8HdtuCtjDXGvGKA7h
hoGtgvEh+Kk+LjQbK1u0kzSkfNNBSFxRuwNprKJPggMjsO2KZmJg8st5K57GyVBDayZMAD6hSnnY
D6p4pd7i6bXiA+AVEHBbgM8wfQ/6A2gFiBDW1rxtSqBmr4vWwSvp5kC80Cv4ksOl2QLgh+9Ixqhn
nTfZ0Fv4ILEKEw8AMQwM3+DGeuCIhMgaBVl1AVPeD1mw2+Eo8JNLMNu5LuDrez5Rmcr1h8cLa3IZ
4Y4LwLNkdsjOUdg1R3mOHg2ZjOYQcYl0SwWgGYHsXFe5V8GsD2XRjPy5DIc/8zkuZNk87GgFCXQq
VJNW1xydRF3+kHwyVhvMKAajjCveOzapt1ECxaAOsJFFDGSnOROaV35yfnBnTyuHXQVlojsFoFNJ
WaDskQLAPFGl9z2Y3uq6QmgTl4Cq3t6KInhrNvnR0ZUa4OvKjNcC9lOjnFI0BwxsU2E17WDWXcwC
lqkQP0+ul6hckK/4l9hTBdrl1XtHQOGeCBBsmF+iCsZ/fDlHaB2kieIcou2BAXkzewfoiZ/JHB3g
C80j4Rol4J74bYwcKx9o4rblEL+NeeAwBl2V+c2N6BQ0v9sILS99h5yaPPeU/+Dm8t4AyaIcFdq4
8QvVR9tgvZ3uykt6qA89II6tWRM+VrWbE+xyZmGJKhiwBo+IgMp0rdaNUCsym2vBvgO2RlqNN8Pc
ovMQY4QJQWcOQKVpCD8VEnScG6IlFsSoq8OTguBtF4Devg85+8ezI2yKh9L/oMmgNjd9LAVtTYY8
wyRmlk0TwiKFWgZQTHMeCq17BVvkSS06K7m/1m16H0WEUq3ZI1owBYnXYiDE5kc3TXd9Ngteg6Qz
RLcTJijOgLy04pi+nclDgOEE5DBCFqTlLyvAsjY4Kypieke6txiFWRaXfA8KKYuYqJZfU9HjcuyK
mF6/W0vAXQ2/GzuZiph4QnFlaox2Lw7rgnoLQ1Wrko88uwA9qhTumAwKN/9G595yPlIz+dqBUJSY
yGgEEdlP/8yL5Lh5bWDNl+LDARyHUPeNxc2CQaZoO+ocAhSFvm1skYOS0i+yE6PJi66EZ+dHeh7g
Zz8chk/rmuXEg7LUai9BfZo0XG2mp8lWP4t3Sdmb3GdxeUUaXzlMbMbU39TxMN5phCgz37MLx2T3
lQZ1wBMzAArKOHNJiKBKHVYUo297btCUU5LzClVMvuEooylADWHhfJpGj0yjtECuJCawEt7De4xF
Y1GLQYoMRa0sQnfAJUTQphT/Nq5VySOmaTmJcV+YKDBWureOdeziIQ0Vpp3ENvAoIFDwEVlAjvCb
9fPffTklN5/xv5g7XsHOcoEg9+n+6eDp260KEZcLmNEwnxTY4kGYlMjcwnXDHAFtXrAcd2CGFuG5
oNuzGXbgnGp6BJFXCVcFimSRKVG8CC7LdgJ3zmeLoBKwAxgqjm8XyUtNVCW4AtyFDC6eecjXkece
QgDYb3ek/cPRO7AMcWEIiodOSJbPGr70F6+jiXjCzbLaLIE04CThjkJ7xLbD9c1EQcsLAujWg2jz
Kw795gKIDK5sC5kwv5R3q31zsTwXdy6lPCBOIxcju4oTFIQwFFYGZNqngXj/PB8O1uT4wypmCKCz
qgbatBY7yWRrr194UjmD2SuhJkUs+cT7WnhUffigohaY3IvBI+4tzQP7fmCwyHpXB256Iz9r0uEz
xM3BYZ+m/eSvOjz62/SMlIN+kc8DS4EOGnMLZSNLminvNO9zNS1i6YmLzLj/n5aW3IyuXAKa8EFu
Kgt7csZGUKiJmv+aIcV1W14Hmd3HxhAPU8EgWvoeUg6AaIz9QDN6LMwxk5uNXRhFOR8/hnBg9OYS
UIE/RA03ijqBdkyP0ouOYeRkOtRfhFhvkJ1p3zKm4wAaQ/8MmF+aNo2RcKwslmc5Il+Bf3H7QbsV
H1YqrBnsMyF7NTO/TAflFkUykZHr5REpvKQzuxKl9M+CTyZKofaq6VJxh8+wqZ6RmFUMR4tog8PJ
9ShROqd8IU1z7xGTQ5Yjq2PnTsecsBBjwqi25RzGf91neSZ8+S34LiHqsb5QvShWXitV+vLU6hjq
MwlNXOmVYKh4bkPOsGV1OdFVzGEWCG5zkVIbAuj91QhfeuKrpH64smPgpbouGwyDWJ6khZiyR6m4
s0sOboE1aYMS0ADP3n3pSDUoCwBelkmyf0pCKsqn9T7eET7APRissRJmZ17mpef13RvmnCw1IPrt
nAzynbyFnRbDMYzcqDQCNWB1D7xf7yegsLnZqz9uzeB8Nn1YYK3EpHDWtNyLfxvDYul4/yfwjDe2
D/juz3sONIgawQlioAkGQLTiVt0ZgmWKkgVVADgbk32rU6bz8UbbcrkwbOAt6WzG3TlI75NwyWN/
qOb+2bUX/ae5YKyaiYWB5Y64xyDGhli3plxHHTPm1LX85nBuCLuv3gVc0fxpa5Ah3Ez2RdtelsOv
XbNEk6ZHLC7wGjh4ie/RXjIpeRO+cZRXjBrhQmLGb2CD2ZIzpuwaupjylkM+Clzym0DqYv+mIIyh
HJAHFUR3oeuuuRZmJq2BhWuYPYSTRe7BgRpKQ/+T7Okw84QcFrk/ErAzewbW+LYZ1k4eF29WBMPX
bgdonHX9f2DOnfp865R9moom/7wXYadqVmgWSKRxh7e6LgqmiOISnAMVPQYY1IjP1h+s0k/OLFJj
QttYPOz6xHYeHj/wedJbvIRfdIEkTRjyvTjBU1rtDaXbxeKN7GEviyeydbAQGhJBYUQVzDWnoPD6
Hnp1qnLAKSEIMQ84GbtJo40344eWxYXon5Tw6yg5umPfmCDKBMYV7dGZtQCa4D8xuXEDF+pisXqS
+LsaQc/ZtrHRk5cGbOyXo0K9wNkXggUuOTZ2lz/1HoV/Tl1zRM9shCBHgIs7NgIcAd+fiAzmc/a5
XkxC7GgeUm2WyNS1DBbKkpVO5A2re1C5hRSOdSgxn+pQMcyuIZ0+nIoFyYam5yRClAs3DsQhgiiy
YU+2gsUTR5AcqLlt8Hz6gzRTNVbHKqPzahqeNidZhm8aGP0hYF+JpRekFaZ8jBdEFXTRG4AVuBql
nZbdz3YVLDsC+AF/S3cN9d78IovetM3V5+5QFFKlamhCti2Gbu9Dt18H6ZU5nbjXSVsHi26UX0Un
9XG48Xt3rlsSQCwgLA7lLwqaIeISjp1VYHB8mmW4upKAWjkxmTUt6fPgIOi1Lxe34bJG4MykHBo5
tK9tnemRGnD22k+Xbq/SOt8hEBW5aR8OC6MTbloQCH7tZRw+i/vCLgesFDBCZ+dWVEfdAGhnYm8b
zuIDOmXt73LIvO9JwKOdMsrOj8nmYwbvRwP2PNBl0uvGlxm1+HKif/sNOUvt8V0cgW/yArjWW+d8
dnGbMFPDn4vJL2Z9Mp7BWGpR9FVNH2Kx7ZZsMeHo6XfN9+t+WT+asI+bx9LriCblRUnos6oANoci
itGV1s5hLYl4jw4l2As3Daygd/77qa/taK/xfz1xkRLGmYAUSetgch9eM8iTl4tpYFJ/SZIAVAYT
cRzDiyxaG4/789KTjWWTbDM7INnAdXAprhe+pdc344NmFWo0NT1ml1lVwMOmsbtpkQ0Jlu64hQwl
52VVlv/y7nX6x11/R0h0jAlTp2DHSMJo2iAVwrND2dy8i53cG/75d6s7r2XEZzbNmKPjGazRsGzM
MiHyk7uREpLlYDL5RQo+UOFei/6OZ92CJoYOoaeeUUbsfv5393n48kRbOEQKMg7NmR5D2dTcoCMJ
7d0zV+IbDn83tDuO1/3VqCwdvUY1tYcidnJotj7/Dn990jqBimDKgiqhCwxKe0bm5aAP7DZu6t1F
OghSNfwJOyBEQEK3GGI3uxxWHIVY8OApJhyTklmOq6MGPpWVT9Tyqe5QEiH9JYLRWjJQUlkJBEzq
gdecfxOPvRsWrZxWiTJ+cLBBVa+aSqvofaiUreDnzojbcf3LZPUMVHNajaZbnHxwTqqidDf3rGoV
UQehtEDAOWMIXP1YLJBZaQrIg99BypHE25DyOjOcl0B/3EP7s4OO1AQ9usapnguzaF5iblcrJ4gB
vbPD9gdEuMDQnHlmiitqDUHlxGQ9QcP0tHw4Nx1z/FDjpmtCTQQsG/nhSdqpnvrc8KedUzF6xOXI
6yhaTpD+nPbrSVvReQAiMNDNGE3XywNcAfRwwDXaMkTINBp7TfXkEX0lWiZtPM/j0Grut4ZEDkWE
tJcQTAeu2rh4qyTV/XyATMhCFAoElEA2mu0j1RzjbVDQgB88Bbg0RwzLlRGknA+k7hJqg2YuLUsQ
AOxCCFlYKQ2xAjpOqZwpllGjdqjv+0A2JmaCiIuBN9taR4IoaHAlN6JsTSIvd67Wp0Ac9LbynGdx
c3MQnoBKkJaUgEh6zT4flem+r62X0HJZ1yUwFVpEki1X5oW60cXY5M8otO+2x8endcdd1iW/+prJ
RroYsJ2PFoNmPBKKfpmLvTELgJ6Dpl+5P7VJYGAEiD086IPkt6eZWeorrUdMB36EXyigKQ9mBeSi
FNePojNN9gzpMArhvzV3/rUNzKjk2R1CSDsf674Tb/kINhPKl2FLC2A+kU2jhcxYIFiLubNUZg8K
Da0UiuVfQDTQi0A08zyvdO70rOBZNM3K95H7hOhVwvDxFPZQu6WMGua0fpsUTuw7ZA79qxj/HIUD
z3C6uFP2sT9iBH7EJrAre6KrdJu28OiPjvOez5LXtF4LazK08Nj2cKR2G7C+eCPfiDU9Vigvf28+
u0RZAMZj1puV2y1NlqCt8Rug/5qpZEHiZJeS4rFRwfDU2c1AxSf8jtfN+fSpca5yM9uGO7Y2814H
k12CXEqm3whWzccvcOTRQx/YQoJBj4gLZoU/T3v4GKEhg/Up9/GdoWJSLBikOHKztc4c8Sx/KFIb
Qy4jSfptZncF/eKfsUwnEd3gzBf0kANpodSmb+HzAuuiIa7Nrq772rIJHUl3xlf7AJUy/uc//uf/
+s+f939sfi/jy/GzuZz/ca5P48vu/Lj/65/97j//cf33l93iX//sdXvtVqvTNox2tzlot/vNHn//
s5rszhu+u/U/mr1L4/3tXc4pwWvREeubaLPsfEtRjJ/Exmt3RrvU1C5+PXaWwNXY/OcVTendPzlv
s9koDttiT+t9UXeMwlgdsi3wuUTQ84Y3kG9zfPUdwHPufQTnhzJ7DVe+d66XoNoW/H/SvPFd77q4
DQbko90LD9x/wymXJSf/2ABlffG4WF+ntjBxxNf//gl0+/+fJ6D//v94Ap1BdXq39odz+gXHR3Z6
JcMbJ7+3c9HO3U4W2gNtEXbQgCSF3o4GvmWPNvC6fYyn9Lzx14Aoxu6jpr3YS72RB8rVwZVBg3it
siWq25hZaqtx8FYvVAtaL9JAxjNCY1EyDtnF7um/f1OD9uD/9a4GzXZ70G/1m8NW8/9+V8vL87D9
Xm6HlKIbnSe7oJhtOTOb2PWvLXtfqQs1N3tdsBbBSYjh3rfo3sX3rnpft4elX8vbB9UQjNrffhwD
irVh9cn9S+uZG0zD13Q/2u3mFZ/whR2aLYzwcKg02DrGfixoz9tZvYZ+6xy0qSh+PqvWa9zGEVIZ
WROdQENsi3bnpz8cfTC5gTZf6uaEa/cwjaVP/VEzn/wRW85cY9zCOQF6CI+o/VNQsZ8GsnvOoRVr
dpDsZHUIWB3XbbAU1P28xBPlF0w8G5PwCN0yaSjvrdEX75udNRjwMVGGLa0hEb0ZHvyWoV641G6Q
muF7PJxc93Z9lu+PzW/CJ5IpkIOzBanApPgW7cGut7IJjPBNhhgJvyhcOoyCw100KNkfk65vPOPv
bP8Q7aa5H9pt1hltyw5QKnTKw2xd3YpRMOjHn2fQHTgtnDzMOmIX4KCsDwqnFpynnrBDHfMDEJvu
59Uc0dGJerYj2+tXdNqJT9or4dhfFGDaV2WAIW7MU3+ue0D47jtowqTO2jQOpbE1B+72wbzV5o4Z
kzZ1OE42OElYHVYvswyQ3dJYe+ydZnilMBvjWhn18u/e7kO1fmS/wzI60f3IGthlY+4w/XD0h/AB
gv16D96NN8AdgMV36h1XX3m++3eWSdbh/iS/dDKc8I/7adhXrOvnR+zAU7bHYAr5ZhdHeWRFA0KB
i3hc/CE6BTYiPBgt52BMhkBid3lLOhdFU1ej5g+qnTZIxU1mEOBz8QleDYYuzOcd+2ereXOHX/fO
Rt9buDzirKJ4kej4pkZ3Arvahot4BBgRsxbsW9F0i05rfBl1tbai2dCja3VXPE6W8RL3vwGdgWB4
rkFgR1wQ7dvu679IO6/mxLlsDf8iVSmHW0VETsLYNyrjICFAJCGEfv15tqfqjBu7zMVMT+j5Oijt
vfYKb8BhLAUxsr2Ext7frpgv4vlSfh7fzMzXDARGbQ89Ft7QDfe2OjjJ0xIMEWUEdBueCpcKeKaA
+arwthk1C+RiTSu+IsUtdGSPPj9pgq0FlOvldAkPa4e3AgqDQ8k1UJICBbNb6thg0pxHK3XbjFWT
EGiF5WZ+208VJWCN7fUnpUTUG2f2aU6MTX19njKjP7hIGqvs1E1/RyPCa52xfYz5x9WpZxTdE2XV
raPgGU8hsmdE2K3TmVEnYEOuDZoyA73sMz8/cAoB8cGCZnYYoUF6kdw1Pn3eRvrS1T3P8qPPCjxn
Xp25CE7I1UCtQYa7hJPrxZfXQprKuAwdY6DrY1Pzz9q75fTWAloz2mPPBgAP86CYOcz5FDk38TZu
tBGo/ZzJTXHtMYv1QGqD9PDgZPu3uHrdKYDbIhFredcgZGkjzvYZ02uw50DOlqcNuOfJZXFYNnPU
d3TKIdqP1C1A6z4Pw+JFO7ibZxAI266N3ibiSDdG3Jf3snedq8fgYPWbjGt29Wnev35KfbioOmO7
tYfzb9kFOFLx/G/nVtglYSTHTB91dXCXYGPgRrj1i7DS4hkW2XKNnIiLlc1uxPXVaqmiFpIODI9K
D7noE7JE4Jz0op+vvTpHxUnN/Fq0ywo5qPCWkcbpMn+iSapF+3nzDJb/2MPke4dsx5Oqdw7D25uS
yPsg/5A6J4bRDaEdAfBhTY20R7ir7cjNVBpXqPO+K6+MHdkeKZjQcAOakTYpMuqA5g2OV7QFItPy
ijlWhuiJWWCgSFDizct+atC1bd3bqh0zpigR023hdO1X+NypID2Z20iuOmCrkkbt2W00NUcFlRNj
ebI69hfW12SxyAADmHuH2nyjqe586cJxwHBCph+4Np2usZHi4D1wED5Qws75PMtIHGdNMT7ouLEz
i3JVPXJIP+izXXp6Ha4rfAt8+I/4IZbA5NCMpZxQL94xpoS4nHz5NjSAF77d3i5APPDRGaVL2sBk
se0+JG2+sMtNT+4bwHDADqwUJPU3YwpcDi3gNMp1jnHpJb6mI0Aq1efFifDgRO58exzKyxRRcryE
RocVl4e/TF5M+09HVp5XsaXxQ1MHRBr+wB3nmfCmXH2eDMeUql/hVeln/cvAGmqbrtCNxq0SA9Ae
9S+wZyfaG0FB4MSAG1XucVu/7sfac7ENT0f/DNcKhdNsoABSkVlUCk0dTkutQycszQPz3K2J8U84
GcJ9KLr25fX2YfJ0AtNU0UFj7cEtvQVFv4YkOrPfOSXbU4cFqQDZBm2ALoi1qmkR0waQQhS8W81z
lH7J777gStrR6JttOjtE+vLXNSpO4xPdQgPNONbx4AIA5BYCPa4uyOgGeAidrMUWpT6Oa4zo6UyB
+9O93HpCt+dy/Tgegm1uAZN5avjAyGtsELjdj3AQGpe0OSbIMwFgzs/+BdoWHeb3Aqe0c2zxsOr+
/dRQEoXyei5ZfWVszIwZLhEGJvKpb1afqGRSI+0I+hwfmz4HEI7LZ/ysbY+uk/VeLfXCo9vvlP2q
9P7OwEz9QQKm/JuAKXnaKKfzPkuQdfVecmiLxyEAXT9b7Sz3EjT+6Dy9DUi2eyXijpvBabX1T3Ea
YSKASwHexDHZQf0EYpLV70MPBVeWBsegXUJTxnaOfgi2Yh6W1cwyriFMndm57zBO38xQO7nhQOhh
/dw5+A+e69d0+Vtiqf77XLKxW1s3OQcbCQ/t3FHegDSnHypW3gbCksF10c5rdPzRRH/dtC4dbnzo
VWNoYMsV2EfP6NeA8ZGpJRrSPwRHw1k8NBYtEtnMoRvwnbqbY8eDazcppD4kW0Fzom3QrnU5NKQX
s7/FoNxHgJ1YdhpYlU/jBqmI9NZX4L7nkRrS26T6LV9UlPShLNYDDMZyhXnB3+9C+S3JNlRb10X5
ZDmO+PVvpYPaKk6b17WKhQCOJujTITlaPdlzE2L1em4ILlDRKyjtLp1m9Pe1TbF+7gs3Q1Nsy9ZU
3dSsu++wM4w62++uWSJIHOil9+qZ+ar1tE4z344uk3ShJ0a/WCqdPFSf9dgmp9CEyB2oLtSdsljG
XmmWw+yRPpto7VtjDi7m5wTXC2hocBw+sYOKIKEkEHiKjkzHHjHYI51Pmrz0mtrnczcf/P1Yv79S
w3A0WdEV3dHEtvr2StdpVbaXjaklcoSqd9jGOlq98JUB/nwYQ4t09joTAEUb5Q7p3Zn/fXnV+e2t
cnXTVBRD0+7LpoOyLWpFqcuEJu82p+yrl0uKPRCCaA4OI7OPzkJ/aIEJK4bDV0r4z570aFUpv9yE
qtsWK0o2FNXURc3+7R3oulwW2+K0TVrSn5cjPZtqmU7Wr3mM5cIcB7fdIu9bqATXp1hQGcdUNPUy
G8lwoc1B9ZwNy1AabqEXM7fr7xfFeJNgN7PYDTeTXWDTVon0ACuS0RU+9Ga86aKQ7iHLh4ZFxj/f
YbsEkAKCQo2XaxXQzejsYi0yJtJQJwuPsRgZSRDI6VWiYbvDyNGKUGkJrYQBI/MZ7Ce16DiANQES
Hu9XzcsIXcqEY5m/rAZ9tpnjvdVxQFHIISqwIDWMcT7YMhl1hHjwg4+q/fiomm6ZfFVNF5WwI973
t/fZVrbcXjfFNdFA8SAQ7Ya5P9c6cezqaNnLIRhlZti01f6+ria24L9blLBg6jY9Fk1lo971VpzW
rMutUihJ5aPFxpBwy7tV6EetA8YWbj1HD3Ng01tFpNwBGKL6gk1S0EYtJtfVwaMgpqCO/76rX5a4
ZmqGadmO6hiGYtwFDvN4kspzo7SJ4KcAKgAlzc1lnet0vhGOMYD8reCNWXwdIPIhZHM4Y92Z/6jv
8jOAcR8mvQlLpUOhmnerPL3ZVSY1WpEwlHFmaxiS1Md9vF0ix3UgrrV9RFE9nFt5WQ1RDPM1L4tq
1xxvWHdvuy8nspufcOL5wiwDn+ZOPdyywgRoGRFAuqGf1CsPvuovgfff+777qk1qOkomKQXvT1D5
TvT/JaotftqGtQ9L7gwtS/xQfISdPWzz/FUseUBc6QvR1x1/AJ030SMx+f/Rcfks4Kxfkh9MZQG/
ihn8jFZmghaFgw3VoxNc/3mC8wCWpRNcNNv4cXK06XZXnRu5TWA6i044yBRr+VKn7sqkp0Mdl/cV
/NjQCifoYjeE/H+MBlvEtDCwWaBrLGlw9PReS5M8g/F40iR0rsneep/+g2Bo/OxP/nuzYm9/27vZ
pjnurIY+lqAXkPIDdSanMQMxya99PToxV6xDCg9XC1nFUzkAyAy0F6+qHIn+KVKu4zFzC6GLg5qf
7p8Cmo6TdUzesQFHYoMNFfikFgkOON7l8jb9e79pP5+AGG6ppqqYmq0b+t1+k9bZXpUVqUmsGXj9
UEKL8I31rcIgUYOPdAZkPAg8GaIPM+nRdPzxZkXUtC7CH8CKgBjTXoJe8eCufi4CRbVVWTNtVoGu
3+++wtT2+XV/UhKBPFv2lgaDTZTe67GQO29FC9ifAmh/I28Y6yOCJFIlLE6cqw/eZgQKgfnd4u97
+noT/8bLf+/pbmeVhb6uDJQpk4XhgntS3DiWgmkWzEerFwO402gVx9M4OvqwW5joDNsFUMAZs1GB
KAE//f5wq/z27b6/pbvecFFqx+utPCjJAhdVSGrLgQZAzOqMQNeP0rg9BPY+uRS91E/nY9RdQMzT
Zuu8QopOEiZCBaIxnS5dAgAzYn69B8NceA/em6I++ph3eShpqKYql7RJyj76vD5+ojAgKr8MLVhM
KwnoAFIK9BtxVYxbX2PjMB7hfKfTx2kE197VnvjVCXPDilSHXgDgGKKuS4usszIDuZtNpTc8FkLV
O83WLw0civS54TcK2g95AjnvyJlmeEhZpBJHH6NHsMw0PkLGSh2Bj6UkoXVSMAO49QQS0UK1JwOl
gZRFCIbqCC1wHV7Q/2zQrjFDaGMw+CCAMNG0ouvskBSR4dEXsadSCN8BATGhOoF97hTTRtTAs/Dv
xfiV6f1cjJot66RiKsfUv4HHyXPZaVO1mBwRA8ov0frAvnBwDkGA/Wr5MgA8kBjpg3hn/fopTYON
qVjkn/bdqViqury1DmmbKDN9Ai1V76qejWswc8ob1GIJmuEFjFUNTmmEI5g3UhdNPA/PgzlMNVpR
aGN6tnCpHSMV0QbPWOKQp9kF9pfg0pgpMtOIgz7WMW7ELJdBrSngVMzNvnTX8LVyP5Wx9uDQ1H4e
9mztb491t7XN003d1NLunFywQLBcSOkgMMh3POsJY8+KiVFAFxWTZGxmvMvzjpfMqjzGeke2Q9iU
GLGTKD6jOsBA7e8vrf+WbjMlcWRbUUkOlbtXrlSVujf16ympj/Ggnpsf+yiv6KZvBpY5QHH9s3zn
v5PWX3NqT79U6o/RPslHJzZLjyQY/4Laa4oOErsa3UwORQe78QV8KQfoXvVSJqjm7K7kBUfQdCdK
WciXKGs8qkcfPsndW1ZqXdnvNadNUIr6csw5D2lyTeb7l3nzNMXZiKPRfv6I4ob5BLt/M2Hy4UbQ
YilpIJQcwREULaqi5QQ0i0BUX9isQvIDju6j966Iu/mxwyyD00d2dFs17ko9e3+qJctwiolypgcE
4AlDzczsnbeOpwAOMNEJseCdO0d/g944EGq0njbFOwvkcFj9vQbUnyUC69NWOaNlXTXkr5LsW5pR
nNu2VPSbnAwGq9twDsByumYEL8TuUFnleJGE4cr7+9+X/aVC+Oey6t2ULmvXRX092VVCMvO+6a0w
qBN24y2pDHkjX8v0Rd4oXJOP84JSC2YYwfQVdBKMml7mg/p8cEu/BiDH0RzDURTT1u5uyVif9Ntx
v6tIb/XIjtJIg0Dz2cQ7DGOBEfm00vCOI9AHp96hgw+zoH8R1oELvwhtVDsA++6f+hzLMEmEsM/f
N2iJG7hbNpRzGrkLuZSumXeB2a6vaWvUpZ7YydJ/we1JkjnG4lgdT10qmLk0nLocQk/oCkL5hobs
XsdOYnnRNPZc2IsAchARemcEIGAKiHwMsGZ68QcdoeGHDiA1A+zL4LO3+PvGv1KqP27868G+rbHr
SdGu2wvD4m0ztJbZyWu5XTj6PrC8tJ9727GC8+H1tVHFVBALrbRv9mvL27+dfQKjAfAbhqHK95dj
K8Xi+DTKApWHcZm87JgdSML8E2hXBjBY70sQ/ddo1Z2GBlxPf/O2eTuG9cCeIvD1vDNo/3vrxQag
QtRD1HarhH8/rvbLlhJlt8lKUkzVtO++k3w87CpVv6nJnrVsdpVneXjoV/G5dZEuuEyYSMk+rqKQ
TBLaTpwJeGYO8lc86bDcgH4biAkKvU9yB4AYOYPs8FF+91Xr3n8SMA+27limpmmy+u8hr9pnW2rr
VKYUgk0LFPPibV7Xr/YL86j3I027bHH+1CfXCWVpAtrl84z/yQQLL3qzpe1y88xQb2MAESZMPAsT
YxffDIXe5ns73fepMbSTW5/cZ0BNH5bpnhiXY3NGiqPhZEASNniwyBRbRM0fj6TIqm1YmsUG/hFV
2/21Pmm3JO8DZrgunDdgHWRbrJBDWPfRjwg5gR1XnzScxaA8nZHM4AnL+yK+VNP18PiqdtU2LlAk
FgUi4kfGsiKzCM/DNjZoZtuR2i1i7NICUXoJ6DdQsxFAdn7r+TMd6HDvcKTw8ZgNaPaq1Ld+E9ej
/QB/+/6mcxnAxFzJY8lreuuXfKR0gAszqI1TDvfQCs3X28DoZQS/Z1Tj7NKrekUF8baZMhfcgFca
nAJjIltxBbzqDYt6KpcrNs/ORA71EG/M6vXa12DesZuYkGng/5brcTaHudR87gCeAa7uvu5A9DWN
u3+3l3VUdvcjGARAtoC1XTuE/M4efadXFPj66mzdX89hbxVT7ejxlxqA1KrJZXYBUZWeSVMzjKVI
QEWx3oBdAebF9NBjgAn4Vw03QvcaoClH/vZBFfd1Pvz42LZDf0kR0VC+GzLsZUMrbbvUEkgjwZGW
EiZrINqBDGhTXvDCGkiT3RzV5RUIWnBLlwc3oIgN8tcN3G2grUb72zlocnIMRresI0HED8pe66W9
T+Tx0vxB11v9pSDT6Fz9/wOLoPMthhpqadiNyvXWixWNzIHGCj13rwAvBcP0jGJElnUwQlavIDbi
vhlKBBwK6f2qWfe21wdnkfpLWqtZjmrpoq2oGvftYuuA/8F+LR6fmacz3CTHZNPBmGbrrrCcigkH
ZQrZ2O4hrwi/lYFUjbR5/Hek1X+5C10TaYvuqLwZ5+7IbuWybNrDzkiAKgkdNxXeEq6UYThaSTaW
iXtv6gwx1kJ1ArtLCNR9J/eQxxW67rTL6H+AnRNEXM2VHp0Cv4QjXdcNw9ZpNqnG/SmwkQ1n55hN
S4bzMhf1JrAVtLKEdgM+f5R77vgN4ENQu1Xno/8kCH90kkpvi5HIuUfO9eBd/ZLefL+f+3e1UTJH
2us3UV+ZA3sA0mP0VUvNp6I9Vywc6HOUoPQXuTVwL26Jt2sT5x73Gn2gXFG4Zg/vDiG4SocOzm1s
xMfOgzJQ/WVf/XObdxvbtE7K+eh8vTbBFuM2sDMDz0M2Q6/wOYPoMUM1EWQc+Pi/X9Fvi/qfa9/t
ae1ylW+WnW/oJmxWwJQoHHFxBreghZHJqJHYng20hdZN4aQGbHNn4Ty3j8oDzfwZWv65jbutvpFS
3VQ1vlQeG7Oyf0FX7fgFt9skWPDiPvxhBfmTEVyezyEM5Qhvhy5YQdEvy6N3htUA22EEdpTxI3Td
Ly105Z9buztjpW1lZOWaW6NAB8IQogzD59lH+0GK7dbOAwRLo2wTntDTEFhQ4V4gUU1J/uTvb/VV
m97FXzaXYWgGAzOZMeS/8bCyW32Xbo4aSZbW32lhNsmf0LxqOHISYs4h2TITegSZ/HV1fr+q+HTf
ovAhN5Rm2xg3qvnKHwxGZXiOMEV2SbxZnADJYxhIk4ftuN9SSt2wTMUAs6rTmLlLKa+WcS1Ugwz6
GKhQiHbAlulNyRA55I7qZT0EWOn+9k69U+C0nbKzebGE1OFwM7f7DRlbB/jWbeflWx/igrdb/f0x
vmaTPz7Gf2/PuIvDUpZJh90uN5I992UJBbEQ6MQ2xtF67R5mmYuTDW+oB9t7sv2En7qZY8OA3jFv
SyQQefL3Df1W1fK+HIPuhmLZ9tcW+/ad1uUBvylZudEPAGEU5+gQvjDM5EdUYeunuxmTPMxjuzPw
LvSX/r78r+fS98uLWPzt8qqUFllVq3pCnbW/BYsqE1BxoQb3whzZTYm37+AbT54Vjs7eFPM3culI
2NTf0PgD3JBJA9EHfwWKP7tu0NuO/L9vUfn6Jj++GVUuOYOjWD/6bdZaldpbzSsq+niYGiNj1s6a
kb1x5UlB+twtl+1IxVi0jG2GM9NzUDBSLfrmC15iRd+ZNUtm/ygMGSNrRvt+fAhOn1vSfsMFzkX+
30LUNJh4Wh4oPEZW6kyLKqGeVL4i8FKhJsOp3HbzxXmZL2gnM3NN/YKIAk6yrwbnaRUD3e2gvoKx
+Z74y+KBSRXaUUaNpDJgsmmUYfw1kSbHvhRsAofNeIlyb7UbXoJ0AucQgXhQRcN62SzTl/ZNYjyC
cgTOPqXl7/up4kPZzl+viIiNMAt7y9kv5ZQSbD+ukacAj+khZnKY2CF9x8adOb4dWHMwlQTYFN7O
HiT9359FF7H9r69yF2But+3aOh8UmNVNAHd6hHmzT6stmH7pjUHYpBWBdo/kwZB5Q/14SLaN4D3D
Uxy0hLmPcGvoteP07C4e3JqIMX/d2t2ivuYys7UdtyZHAzFNpvtaqJ5ota9KLAVxAhXd9ePLdpbP
QC1wj7QemJ3poZK0rSuBPRqW065DHjQCwgMdGo6QEIb51J92MzTJERX++5atX2AquinLqqw6pgym
4O6QcDLtYhfNepdIIxxtJ/iRB7Tctfm5u4GsiGDz8vaKSEn5eftUOTtSF/Rznkb4L/Pvmhy2jwu9
iSzZNmhg1B0H68Y7Zt65cbXVZXEdpPNirmCBlfXlsRHmYH7dyxKOD9Y5n/X0FoPFUW5CTQAbT64j
MSWppwbAKGD9a6RWzsi7MgLQvetsOzAnlFoQLsHNnv3dW0P1OFB3D9LA3wqnf17J3QKr11ftmm3a
WwIakHoYMkeghaNwOu6rBESNAVw3ISX++0N89c7u1873D3G3dpS2pROql1iKkwSLWc3NGzDmGpEG
9+KPbGCd3TEOLDBN/K7ez13qSCQeHmwu9edyUB3OT9OWVRre1te7+RaWG73Jc80GmcaMTWylzOV/
GvfjA4JX7GIBiZODoPBlo9mDS/+yr7k0mANDVQzH0r9m698urdq7bL0t19dE7167p6js7xabV/Q9
U1K2Yqx3i7HRaXv4o06yCUnFoPQ/EDb1IOzSv+jnU1St8mk+YC6wvMb7cdrbj0mB+3X/SKF/foBQ
UH7WVSq1nWIrikq6od0jJbaldCj12j6Nrap7qLs3aOoyPMxj1lHPk+s+zsvVuQDfYq6DvxeKovwM
gCo9WN0xdMXRaZHfZToHXdq06TFVxPp8u6IAW3I2bt2XFSkOlUgOWwiuuHva+9M8DFlHSy1D7bn2
w3CldMQEF1tY4YYqKgb7HWtv75L5IuRjBjZE8ynzhhViMGipd7vPQlXsSbgEYfOCPJf3+d5bDMpY
FEaopoSLd6b+8Dcv76+YEqKXEHZ9pOTFIjYhzLmIVuD1gRYN2NoZKsMP8ghVbIt/t40mi2yPbgZN
rf+c4d9Wzc007E2bH24JALbYGPWghWMhH05TNKEbBjD0eLtZtHX7wz16A0V07v79OX6GfK5PA9OA
SqMrjPL/zWO0jdme0rJskyKuoMX65+jQaSiap/mD7/5LwsaVLMNml6i09uy7AHGqNjfV2jhK0jv1
Ef4zOkcmNNNp/3DEcYwzrou+MHRdpLf+fsJf5nPiwg4oHNkxfnb9m9tpu8muipLYL5fPdackxbaC
fdalp7PLuqdm435IKoBeROKGmh7mZo8deekXPZReeenbqXX0JTO46T0aMQ7aCjuAvzgz0Vh+1HRR
jJ89BW4WhKBsM62T1a8Z6rf1oKfSdtdIljk/hVf615CrrW0Iq0/qVvNbOjy9N+fOYYyJ/dXPFrk2
1ObQAdcjxwzoIReDepCFSICvuDML9rV6AsODvEKVpFOrnw5qVplGWX94u2BQCDeZkejGd/pO3IzO
sDfrTWh+ah37ede1Da/tqa9Vn8OxUbwGeaBVo3vGmxocZheHITrQFJ/sUAsxW47gi4PzQchBwcMZ
mHwNQyLzZMIJacvVc15P9LEmcC62q+OgAnsJM0ByDx16y8q0SAOSyt0S9zMaSvp0/2aDOiqQTr5l
3Qb3DuH9C+RuZnfkZTV0xnuheQ901q6gfnnSR+thGcD8r1e+6h2pKzGh2T9Xtq98modJivzBtoOG
735eDbZbX+9dV3rHhiPUsz7WTP270nifPlh1+u8f0qSWdgRMzr7rNDS2ZB8KEeVYKf3lErVlUFO0
GyAAoeHpkhBMV7cPbTVNnz/ImHvCR1L4aAzpUz9rpY8Ik1tOT6QQ3WspyOWMdmgZOQ8Ogl+6jprM
pMmUwU3pFkvu3wBQWvXlYl7bdC4pa1C+0ISvTZiqsl/nK63+XAtpRpqv132gb8BMERTPNJn3WL2M
zXMeKNB3tu3EgERlGDj7mEnVDA/2a24tbu3q7538C4CWe9WJl6qm2wYDmH/vtVK25/XBNuTkNkED
NdxMiu1Eal35XSEJbeDrLwzJTUD6grPcPfqimiVyyftYTc2p8i/FIljfXf5cSMZ5Xx3URBmtF7RH
RIoxv0wpgIvR0bsORggigEA5hUs/XJEKxjGib3BhXkuUjDjQxkcOFJgnjf/Ce0bLFwigd6a7rbxZ
iCeFq7aT+xxr3ouEwMrIWjpMl/TFCxTE3Ifr+/wCCm8NwiV/31u90LnxHxsBblvpAGhbte4RA2y3
nulefR7UYz2I52LzpEzRqqo31572Ht3z+AYYWqfbZHHg6snRmx9CiYA3WZ1f9t4V4ReIb2/1bO3O
G2TRERmdxxsEpBUPos1T68aIDTMMQeXJUF3UzuMYUKXHEQVdDJBt7eI232nR4BRwB0Z0blpjOTY0
IgQyGRZMkOJB8E8PVfw+0YzF+iJsvGcnGjpdENv4uqj9IZMIhA3PY0SYjmsflgp/RXf9hrXm4Ub1
jP4VhqGvTGFnyNAF1WKd4vbIH0XScos13CQRCnLKgLHH8EqPRPDszRWSKvWkee120f2DE08ndvCJ
5cwMgOVOqEHBuwdEi1FBj45F84EoAvSKpJ5SfoFR82f0MuZdEmd/WcZCIRLXa6EwhkD78NYfasGs
Cz///IQ28BbKOpIfaDEJUVBhv4XIHdIo9BNnXRllJjIVxPE+oMhmSFgYY2LEm0D9LXUET66vg4Uu
FG7zaMeo9OotYHD0IMt3ti8wHTvdlLHhvIMlwuLv/fUzedZkQKuqoRoclIpzt75NtZaN47aRky3M
+abvEMVh4aCu879d5i4RaJyjfLge6bDdgoOgreAHXuC6Fj88+I2f4/R/H0g88LfDtCLoZZlcy8k1
9zalb94inUMCUuZIfl1P2zJMuxasXFjbPWRzuwC+ZirEXNDM0gzchnftnAbdKsDLk/kB7lFTHZPm
6DBAFqoNTuPtqDYiZ1XGWlx8yMPTyF4g/dQ5JvKR/sl5un9BzBfUUnlxd6+WcI3AI+VtO27nF+TV
yEltFLJv2Dh0HBjn5kI1IL/iSH38sIB6foC8vdoeREDQ5y5dGwWY6CTHTbTLgWvCgYTOXiECNgBV
vJJmKhG6Caw3zW+QcXRNxBdgPEwOR99UQ8LzedruBqaO/wWOXX2D+WcdXpNiVhSjVgE8as9Ali5A
z2iYDXbWyaa/GeiwT67Bf2iIct7ZaGG1hrnpwZU0604redI6BM+kB7bauaAYtMjn1dzZebLpOj2I
jfY2JiaVx26Gt5vwqR6cVA86Zct3Z5BMExsM9lQyBuWorL3L4PZe+hIiuy6arkwFJG+HbgZ2X3oE
4pUUQS76HD7rw3wr9S+M0A/IJ3cuR7++viF0q9hP0q63y4IGsns5lJqRyeSwLwHoja7oRnxCM/zc
vRsfmxGcswQWkWN40Hyrj0qGbOo5/QslgRU4493bEXgFmQ4SUpBFDP94ZiegzMipPBM8085WDWXU
JIw+1EJ1tdPQQfYVDKdclKUl3Velnla8SeseahaYrSOGsh5sA7hy9ERgmEreVX1NNMzZScTC/Th/
ARKQpJ19fHphppu/7J+al1KYvynYvtLg+iwQ610vK9NLS/+C0FukT+qwRi0j1D5TtHCWNB+2yEFV
zzrGb53T4viOElHlZTEeCZKPrs56hIor4OZ8GxyJ3UkjdWCQnY8RcvnrEIbpvGaInnXrq1tsAhRl
LISjgZ9gO4IOn+4jZu+hEVElXTPjyPeQ1OL8ODMgr/evzjvCQRPIkvl4jZKO84jn8FuZIrD0jgo2
RjH1u9CUScdDk4IySagXbxHeG9eDC906m8NAfkTT+aWBooGXg/Pk6BYzPOPuYuqh2RMi8zZZnAOE
gYSE8WAJ79tFEQ1NtE0HHx+hb/c1vcLdwx1jQtkzY0T7j95oRVYQ959c0gKO5HA+OkZRRHN8NVqJ
kWAs5l3rYLqHMUGYgKSBW28ynqFJ7h66YrSORpwwWOoI22Ehm4fCE0cJm859Eyq6QgENYkC3QuuY
0wAzRo8/jIpbxzdiOGcPEtlfK1RbRUjDIJcFMHo3rquvZZUqOkG0fcufSbmnzmgz0WPzdfPC3MFC
HilOn+sY1IPGZstKTxtXGm7Xl42XLnGE2EbK+98HiPJb0fz9lu5y1uKcqVp22ctJbxCuWJ/+lAK5
m/m8vNmjceUvjCVWw7fnF+2Mb4fIemuVZmXsZDEQE/7Og8E8jsfj1kP5A5dKjua/n+7XjPz7BUVl
8e2Cl5O8bcwjT1f5/mAU5yyhszufTiOmo92dn6GPOhFiP39fltbPL+nt9+vetVLXTrZWzQvnMs+I
ebeClSC0xggh9eDorhR3zrqeulDu3c0RRS9qGo9CAH0yQ5BaQOgGq9YfjfYR7Rnu+Ew7J96O5iOc
d8IX/qQVRPG0CPHCmB5RqyNZ7Jvvm4hT5gAaf7+Mph8xaSRgXobR5zDr1+6UXHQ6VqKGkfQzELYg
iBo3isCsVAHi7zjLYE+PAc5QSD6q7BKkuBBk6u7mqEYDcOTXkoaBJb/UAQGTB0jFTs8YUN0iG5kv
wNWjkoq5iFp0o8ZWbPhoNRcRnt5omCFiJppDEzBzeFkKK0AgOg/e+i9t039X112sIeG65M2Zj00/
6gWbS/JP/G/iAXiCOHpG1YoHeX5C9Z6+FiYSf3/zX9qlXN1gtOqoNBzgcPy71HbNenMj2t0SHdHZ
ky9hUoFiH/mPIJzEAnln+jpe7afAZhQ+ePbEGHobvT96DYopnvO+tnLoDQkuCYXdfW2lORf9Bsy/
ZeyKEMCNTtSgiPmZEq5YZDg8CQrHyHUPwXRkjPxwGld4NnfoDiLL9y5uehuHgkxljnHD6U1DdCkJ
2PEGGadR1O93mQwqrvshROvC+G2OxiHoBtfGoK3yV/QGBuuIHx7wwwQk+Sviviyq/lCoYyVYtgpB
ZXsGbhaipKt4RU9BkTzJ4u3CnhnICgIhmKE2jFakB9rEWwzi2o3xOO014ecNGJkvECgTVJ8Db/aJ
ITOmc59CRU+gWZYd2X0UIkWQ+Pk+HcuxASgSu+/mtUaxO9g1x1uSz2USXsVlXjw15xX5VqQ1IlUQ
bIPi4+8F9QvoF16pAe8GzCEzx69f/xa7jjtaW832rCbXAz2rsIw3vcNMmV8X189z99KDypyFgJ9z
I0C9oqtDgJ/byDVkqo/iRG6g3n20XGdWjK+B5d/IzX1j96gRKU6Hu1fzzz3eBXTb3reG05zEpH3v
DJsschjUlE/rl0pAfquuPtM4z1+Lc7ilt4C0HLpq6J94t8m+VxwfBIDfov0/d3MX7U/Zxd7Up6Oa
HPpUHniy5DkO8DSDUzQdkRSYlJDBLz5Z9qlnJW13/Zx/WpMaCCAY6kCvEI/Uh39/ReWXxaPIFIAG
TA1BVr6r0CRTlRxH4g2ZclQ+a+8m9HfvvPeU4R4A9M07mb3EQrPhQarxW6f2n+vehaPUac7nWuW6
uEdccN7qWFhrDtEJauPtrI6FsqmBMHPcLvVgO7qNmo7zhOfR2JH6+7N/zQJMIpEncRhZ2/76zXgm
+/771Xzxk38snm+v5n54cW3qm5Fxi0J7anSoQO7Ilm9Y8fnq54zBUS98bm9omhhw84fbN8cJqfT2
RyF+pM9ocJ5eNUqjk8sR6CTXZfm6ps9J1wZlgLx7mR21/hoF3Xepmd/qoZ36UNfLKG2FF9nuCWW2
v59H+yWx/v7K7+PE+ng9Hh2YA4ztvuK+v+mch7sOzbVp2kX77AuaVUECw1w1UBnAa500Nn2ewwVY
Ckisq/ZUlik/pKhZ5L0L0oi9z7/v0vwl4fvnLu9y0MI4766C30AzlaTbA//CHBq5kVANUlr6oAVg
d2fd48DomGjgbVHFYzREzrwPmxesVL0LQAVwB/6mC8GzU3UEVxL5Sa+M8HP2sXGfAmUYbgZNhwKo
43jYWGAdU3mb8LwqEvajJTzGbhB6vDx5NAT6ZSKGUp1qqYCamR3K9n2w3rfX/+PrzJrUxbIg/omI
QECRVy67C+6lvhBa7rgBIsunn9+tfpmZmJjo6O7q6n9ZrPeek5knU6/NbgfqsFtGoOfXygVwJ6Ag
KiYdipj3NSi74f+/qP+rsP2P3/pfF7V8lmpSNfxW5M3Xq8gYen855viFYfoaMlIFE4zvUwsz5XnP
BXdkuRxctv//IAy1h7DtfyzI/376csH+t02jrFD6ZjdGe7RRvm6i3i34eiqJ6MVbrLpzubOjqVFd
AhMnozWhmli7Tp3MfVQyb7L1tiN1tDWlEn8N+jrFrx3XW/If/4nJMsnXqnCfB3/dxMybRVtnoPqE
1IxloA0CDPwbH4UnE08Ppz8v8fkBb9/ck3tzx0N1jGs2yIwcV7tMRqs+yCcZWtO/4eIciZ5M4OqP
SEZM7RZnWf664Edr901SQOXhUdchGh9RyjivGYGJ+pM+ElDJEDAreN+TT4mPOQYeaPvCknPqEEy4
efxQd2KlTD7CSnKfgMA67r8jmbguh6d5aktyLGsErqeT6fQbgKkDGc7+H4Ro5UxArtd/hy0LSkM8
goxXx/plHgQ6iVIeoGdx9zJfcuTKTMpNXoxlkH9kP0YLGctl0fkyP29TjCYRUBJWJzh67/DzGnZx
RaEtNtDiYuOAMld0waqTCNsNZjnYznEqEzLJwOHwOQ9JLGMfdV9OExw2+FRSAE74nAcDdQzmFQ1I
ehx9Fr2r4JA4tGBxd/beCNPpYCBFBIubt2AckKBU0PTxuiu1Vg1AsLwwUm11HrAqEGgEqztaMbNO
0baCtUWLxffHGm2KnASXJ4NxpnFnikceM4mXpo3FxQqY5Y6+JhnswHEjstkAXZFXwiNMVzgLkvTq
chLv4zwglBx0ZIR7diTGBv76GBc7zmUIFkAMEB+KuXcQvZzdGVv8eosM4ARrk7jtn1c9PszkRMhh
7ADLGzFuXXc+l1NoPVUcOiw28gGy+Yn5R4Yi/SV5VhHiNbLIB4NplJP7waNy6AvVz0DlOAdZNMGN
o30jaVOO7EPvde3BW85HcJkxnKRD2xtiEd/jfRrs6cUMlPz8xUw8waCWX65UkTOV4/Zzr+ejOOcW
DQ8997a8zvHCBIy4SIv418+hsihilUMgo4g3zE2DtvN/g4G+Af8UKNX5za8Vk7dKJGe9pB06pirr
Eh9qXBXDKfkZ1hL5DBlpY5fsRgFDjxl9Zz5Yq4Te4YMFpjKS82Hq6rbZIz3bXt3yBe2gHgkT9XiT
ihU4TCM/V5We15iPfvwckr4z1w9EQpzA3LEEJglX+j/oMpH6Fg5WDpkVa6ASnGs5gQGfEPE3tmhU
WTIV7waqT9e3aufoy29B7fFg8eOZc2YocvXJAz5/lWixjB7AzYv8C0LSvPn3hhfuZZrN76icrg6a
0BsQPQapkXueuHhUY4ZHWNbUwVMK220surZW0Mfx12W4exk0LFVYieLVDtTDzcBAFAjjQE7Y4UBs
Js/NXQzko8Ubd+EeryyOPhEGfrnPXxJ4+8DJ0slLBA9+tAduxLuHLy61o40pyWnVJxQQM2Lmons0
PfLpJ/WAhnb8WBDjLfLRnOQh4mQ+K4iY5c48LemkOapWQWnMzilcEsUwRoje06VMWpKEhwxSeBZ2
tMTI4XSaQmC8nC8BTkRv1wyCo5/jCGdy4ugOR8JLMjT9Gw/KePed0p2nkJiMajBIsu/jnd9fVmJw
nrU41wIY64LzVOaSCkvHf4NVluh6xAGwesc6vg364ColA8pqAnrGYHBmY0qxNnGD43Eg+EDg9iI+
c52AEGdxg6RHFut5WyMycVMfvGgULdw38eFfjfo+69ted672Y3qNvnt6R9tz+suvR5TJomGt3O/R
JnrMnTTjvR4sspEMKmF5KwSD3Ncj0zVLoLztFmJXknvPiWKfC3tfzTTDXmDDsuW/wE0FELBd49lH
WbLHUWz/mcc8yGQu0flNBzzuFu6fQe1ku2cRwgzeDnGWs3he3K3kF60xila78EP6yWIzSUcvsQif
cMjAK5nMe7/obu8SSNovlbHI/LtZXreFv6jGJlOvdv/lvzfXuwMtMFQYd6Jk/Whcr+qEVV4xfGYj
vNdUrGA/vtHEt9JX8oA5pzYsXcOaf7qE1Hnry8eh8KkjmWKDTTfLNtEUrO+DgdwrMTMjze0pXy5i
ZXk5GYDOXLKCSP44mCAu8r08ntD0X/yug1JWvTtITNnvNC5E8nAlsFbsWmefb85SYWjsrnKCEAvW
5SJEaAgVqeENuLHuw2+4VfjjZLa+4xKLQPEMq9Or4+e60N4CpYbMWZBPedQseGKpBFYc3vsRr7Dy
lxfbK6fc9G3MfsJaSCCcIA6d5Iy708nwqs15V/88rKdYm39HAeFDdPSJeL3d0xRKMNKG8xPjc63i
97Rw0OARd3MS6AN+7fovcoFFED8FB7SwVzkjY/pq7HXf33ac+O4sUNeEXjxq3gdqEuPMciztPUhn
eDMV3AVudg38jpxnEvdfh4r4sYdrKp6RTNoPYtX+/JmzNDUIw3Ud7rgqvLdGmNnF/fDbMJj00Bn4
D8PDAq/NOCsDnvzrNKe8Hhi5x+tFrsCpEfeLq6ZB32fPRKo5A2DZres8UEhg42G+juWzyysgH2+I
2Cn/APhE34hT8ANDXQxKSIS/C22Kje3ClE56H0eNiNF8jVHBcSTd348StR6TdyxApkMoAK4Lbwyn
lPkHNZMSEbaksl9z28cUWs1MZpXKUqnfSOGvysK9TpajdZYRq90IXPnWZEHv1oRFQCRJ+dBI+aEa
qrgSsLHpbqtwiHdaPzsPt8kKjB3+ev93j1+77zB+BLKGSJyjtiFmV3qA7HUCsTkGDTsOr8TYZrtV
frfeA48V+YIDfS06P1e3Y1Mu/b1qvDum3eOCWsCjxHmjlvDuTIwwG3GOjjgGui/x3EPUz84ID719
vUCwH+IH3qv4sIopj+tYebk6ypevfV32cbjjztkLYwndxWG3DtQZTm+o+J3KLXA/xInw3CFc/U53
dbLsTxirIx5adi5qStXddteZ/T68v/6I8mzTIywEnxVkuGTb71n1RiSR/Uq82qOC+hAhj55m0d+R
GQrfd/PeeNXho3eUCL79sNwzExZwf06Hi5MAu9jJ5IWFwSKT1+qLXKEwB8ZnaChutrtMvkVwxzKy
8XSeA7kT1793M7hdeb60yuFxZALzjYUkXzt8ed0l07b0NamCUVd4GutkC1NQqrvPJOxRkGZLE3lC
J7gjGE0m2JkCqjlJJRbcShljyuXCRlGyxayGqd8mTjHS968aDBALNb2QlCQkJ74ldrcXgQQkG7jJ
N440ZClf0GxNUFJJOw9mJKN62FFGyJkNUS/2nY8LUs28RxW09p6RqFXr4ICdFtwT/exrjOrbWl9s
t09PGgchhI7b4OalxwRvh1S8g9/zsLslwIoNiuxojHFtH+btFc2+P9/gPqe8pg2wiyXJv1WIu4L/
VMQiCY/vQTJsZ/JHO4+A9CLEuXkmpLOtqB+O5kUoBpgC/SG0hjSBXToB/I+AA4IsLmNX+rSZlCOI
syIZprc0d0v0CrIVN3fNV4zZpq8HEkcnm8fF1X579HjYlo9wOS5NhPukQhdP703f8KPicyKfUhkm
qyOuZJIv8OzOuB1/qA2BnxP7Po6A0jkcIsBlekWyJ3gKcdJCs0lA3unLdNMHpnGHTwIE7143JwgZ
UQ7ZAEgfLJJainA5LuK72ye04xJR2kyx4qMnmD/dscy24ieeXAJ9anSOWWfY5G5dDdtxWtkTLca/
e1r8Tm6XWNPdCa1KvZ+ZWBjg++cM1fiKYS+PgH27iGLNN2XN0szrI6WKS2CAE31m83zElcszOzIC
vokJuEwhRLMCFpn+9K9LrS91uBb+cMpEJzHrXu53hNhKrPexQPpywu4XksMUVs9R8OpnlXMK5qCE
8eTpvB4fIh9MqsmkcBCb9u1h5/QXJJHNZd2TF8hZjDWKmJhukbLbLkh1Z1LFqoaKzOCg13D6OJXg
hX1msbgnTrqcXeLr6Nh1Oz5+QBuNGo/bL1C4Dj92S5afb+iurKdTej3RNjb5t3bOui8Ydng03qP6
4Tf9CXKajzwhGVR2AHciltN+z+Bu+TpkiBc7UzeTHsrWqKXg/dRx+6ZSx1NAFlkx8R9AcWxqJ8hx
AHMin1i1xcx+qpA1TIEwpOwVkr9vbZ39ABdh+ZkkVxAK9NC5/RjpdsRrcb3SFhHIEW66HA5/Ge7j
4mg0W9Ilefjpejz/7rnxJvfBpAe9S4V1poDr2M9NvbDkNNodswh18thhJEHapFx05M5k2eRbheQg
vylJaNap9frLLl2SRW8SU/ka7rq22DZkCsApw72Tfty9h0oR3UjuvsiABiJ+TnfFqwzPSr3yRV3x
Wet2lYsB9U13gyqDxCWamQHZo6ysmruo/L3sqdkbdbZ6xghOXBjpb8C8luTD+CWsN7goiw9T/x//
XfqvZH5JbOVXE13+GD3zZaL/PocXblY7ynLvJk0ZkXyY9nf9ONEQwj9fqEkoaJj607/BQWctMMgp
JfzqZh+S0uuP++6j4+pleFalFbNOHTK44XWUu3SCuUOMIZM+7la2/NhNUUPwoDnXOsozev2X//1R
66hmvce4pQOCBhKADoJwH0/KxtzHsv0BWLM7LduCDKm21dJZlDRtLMPt4M2mUiEy4z9YuSG8jeVe
k9tQPOoSc2yD2cgbZDbU6YwZ0agRB/Rz0ivbOhCim5IQyCb1Hm6xsaU+DqWOLVZs0AD+aBOtGpNT
SFe1xw5ToBCnSA+pbtGHbLc6VXcrFAP6pva6kCt4PQDS9cbgFKNVE61HnDEkGvUwAAF19Ow89XQn
phggC8cOj+mRBVkYHK77mMbf+X4bo0LXxKjBUeYxDQHDbpLH3Mpm5KnJ+ooTWvdzzmhgxkyaTLtm
YESNu7U89EURmw2hOzD87GCVzUqPu5dF3C4ZbS39BPK8Y4pRW8ftmqxy3meQUsUjBuEGa8Cs2bLE
WU8omc/VTpcPURv+jLcgXvSPsIGodbDIPPPIYYv52jGqVQr2XipXAgweLkNbfs89WMzaTPtyGr+E
vbyLZCbTfc5S+oEJOfKCByEnaFl+Apbxk1KB7c3PqEice+W2jKMIBMHdSWV3Fw0AHAXzuwg4QTqd
GzFyhM0VtbPv0Dad3YvHdx/BPhujyJlt/66q7FV4yB50KVd3bw3w/eUu5Coe5UGNKeVnAo89a+JZ
qA8yEVuDjFRroci3aH1dyVJ4bwYq0Y8HuqngvqBwZMpQgZiNJaCjhyXKl/IndRp2xT/bmtuNzoSs
3xd1LkyfGex5dsgrwkrBo2xThey5DJcLeLaP5gz3R39YskcMq1+UNfbPwlPsPyhEJk2OLndPZ+wS
PKWX/PXOuXPPwgu7C9YHXYcoqR6AmDgtke+5qF8xbdoVMmlWIY7ZnhNWyND0ZlVPVuu2D5iCRTQu
itSr2xdXCSTN8AcMvbCywIMRAbkk8XVDbGET//wZVo3LQzl5eNgrHIkNo62SyEpDpzjWmVXIXLU/
/guVeuGSLfVg1SsCPaLCIMB6fHbMDUqQAKcjm2JhF6EfYVKsiADCVMgkVm94la7teHE4e9BR9sT2
MYurMfTX0gREzxf0qOGbsfrE4fFjN+QpFos0kOUpm98vDQo4qvnlLelFUqo4ep26GJX/XvJQAoVb
w6XJQW1aACNmfz0vGp2zXWO0ysLXeBghBXTTMiGH6avgiJXXTxriNAKyISMqJ2/cWX903/9Ex548
SCQH6dE/9r/iyKgMMjjHb2fDSbnuySnKd2NTfJ0V0hN6TsldMm2ENmcqvjdObnz1Egb+wBPfHBnI
Bl5in5GMxCiUOSaQavALtcIkJhVE7iLRZH9ZqTEDjsqyxmGCamD8xtUD0bPLNcnNqMVY7mr3AaP+
zPuayc+ZY3+iBypc9FU4ofBZbH+/P8ZickHbeidbpl/xDlNNzz6Ule7VvalOVodXYxDHXdpR69e0
R90CiAIIVKH+pF6s93QQlACMkYZXF9s6MhwbimOuEc0xvXw9B8m+TbgVNuEk25gXEQZbHPUZuvz4
pzuFcTr7GyylIvk10jAZePzzJpoZf+k5ZtMkgnQwt2X4EQtbW+sKfdzh9BjfVZaF02flLIZ14+Jw
u2GYU4x3LpNrY4Aekoe5huTa+Tcyl3UCpdHd0q3aydm1VF+f9jl/dTO7OOGC4+OVZIJaznngFzHJ
fq+laBqIdezEXFjW/LvL8jB7bgiyq+N7E7dRD+U/DakZ8mN9AYou+5/Vw1ApPdjyG5dGlTBJpeOU
r4EqpDJQXNGoCIDGT4/JReINnlRArCWvXTrbfkPasA6BTCJnx2NDo8wNdWerS23BDfkY86u2GROY
+Fj1/CINOhaFxR/GyPYDWIjrYMYWw3xob2k9vfzGmyhnw+XOJqHpp43frnyeJSgkw4V6FXpSKheH
tqId7ssvX2A5SMhksO2vimnMfaX2Gv8xEoti6e3j0W2xZquplthZ4OnEMnMgZYFX8LuvQaiezp62
GkzkgelHKW5YISfobl4FEh08Hq62dfdajZb9syjHPUuomN0TcWyrO5ZSp5s79NFw65qNoELFagl2
y12zjIddqv0OvtkeC3AO1Eg9BIxtHFrPZAdxgVgBUTvACnpM4sAtGnDFNX99W+TkJZGJ80/r38VX
WTbq11mcRHG7iBeyh7xYXjt49EQHf6Rk0N/UvAfHi3PWvJfAJD3VPFD+jr3vYhMlcTLKhurI3oku
dPPldbN5+VMqQPq90aLhat0OxUxeKRr9qzQ7ZlU9yx3mz8+T91UVvLPAYxQyzMG3TuJc0L26rfSD
Q4VKdkrYIZnJf07IhbT2b42EMOMWJtac/qyUVAKNyy9dLfu8dCV8ImP/U6PkdH0JhaQG31lbfvF0
r9lY1zF86no5Z3C+u1dTVP6bKYCrbSKH/wrlQp4CT1geKjxPsNfZiGsE6UDHdq/n59cBnv9JxAQo
o80vVp8DakEAEa/rvSFZjWOWcsi3WGHWlH/JtadDFLsLJkghdp97n7mSCsT+kKDppPQ7xAL2WXT3
ZzB8QRWm4VFEZ5z71YuARj4rNr3tJ7zWDq9XNuYsAJDAiKFxtGkn9aBGCld5xiR42Dm4wQer1slN
wtUuC63UvUqnrmG+QgbPlB1pgQL9KHixyWbGdkRS6gG3wCeQDyWyBDHZ10ergRPIdEPCRGBZXOkW
auEWdBkZs+kZ+820GJsFpYZysVXZXzQCPPDCnA+eMv5TDki84SH7dDS2iad2HuCXYY0+Xk1SLCUZ
kikvdTskIfiLGcu9QrFKu803KPnAvxDmbJ57xXLSkXXxdD0u6+gzBDEiTnIePCO4numV0XQe62eQ
/RAfiSdn2J0g/yWQFu1vMfgL374fgfoZZyY/0caBCaHjX4C80QsKp9CZS7iZjq/FrbEGBvjBR/3N
ovkoaHysNKhKn46QmI2fXj9OySVnrxwc+wdNsY+p6C2UY0knFgzZi1ym3u2331heUO2vDuMslfSM
qeic8czmIf7g5DaIktyh3vj6WvCdLk1Af5JIvfn8QkDk7QhDQSfoRxk7qgsd/4zSubYnQ1aR3BJJ
I5w3yXnClC88f3+dG7xqfXbrtSaJD5OwtzEhSmdATazwHel2BHEHPULoImDFXAe8WxcvyhYAO3vz
WrjP1YbGVHuInUl07fj6e7+Ec2549MYT0tYt12Su0y4nEAX2Z9e3v676S8ffs2X6bb8UG+1X/WWO
fE0w7mTZGV3XNSYjiKWBX/sd9/LddCdTbdZ1Oqr3qWzwWCYjyiDtT6f9cQHVcipMOWrOBTtiaXpW
xG3Lu5o65PoitR/liNgcnYiKbQ9pLfIu4+x3EZhoMOy4uWobvXJujJRUw7/xbVy31cztKXBwxz5D
7rU9VlAfPijCRELCWdelnQca8lpRa1ECcMPw6YnypSb86Tl8YQYf9eet0BpvaI1Iawi+oBV4wAlj
CBmiroe9+fvCu2IjVusxx0rTL5uolw8PO0mCjDxgjLOlxOwsllX8iuUgPfZqp1K1KUwLcbAm72VF
fUkzKDNjeQnZknt7JhodGpTJblNepKUo9qenM9mo5QDHEoo/RgrEm3BzmohhKXp0YKZif27AHaPz
Hh60U/nQfM2FHzlkHXHojam7U3t0HXcoVgzRhp5cP9brbqxtV8YLuz3eGVUPOmiVSVyz56IhfVy+
Hj9aaQ+x8h9Dml6iB2KL/mD3trU1wWBUqMPoM37wm9DNNeid+VHL6c/+zu9QIWq++1MSIbl7PMBi
/q2FmMJD5kvsmU8I0WmK9fkUo4bbGK7WP1U/jGU4B+J2gmq6dkYXEc6SkBaAdqDjwRrK6iEfStyf
/tGvGWSSyOB5ikfwaJ8XvobaXRSyG+S/m23c7RK6+3XqZMemiLi9E927v+dyV9OxU4fgTwQO+pqx
zi4tNiFFApKpqx7Lre5cRE52m8ECiN+mbFivph3TaT4ah2KkwoCNUQjR7pHRRmBWuaCxk04hGJSj
WJxi8wgelOiOj2E9LS9DEBQrto61Ppv6NmESsmFf71BXfOLvZItM5+s/zhgYvwGa3eaFNhk88j6v
+6E1X6fPY7u+Ku5rRSORTFRQfNAOHobE67k1iSuHlojcPa/RpSaPcJoQYkgDWDy83vq7wkRj3o9f
ISgONw+4j/GsahhpVILQoPmRpKUXKKjQgtRJNDLehYqBlN37gXl2lEg+7hL/SdasEBLhY90s+IKJ
91VRChC8fghzbzrU/xSFRI9CggDNw/04XVAn3oB8bfw5yhPk3meAAdNHXEI3OyyRZO4aI1Vfqhzk
8YMdvnbRWcwvy8ML/z7wBpQZF9FBRtf5oqOnYilvIVgMRoFJVK8rAMx0DmytdhZ8Vyf+liCeLshD
ga+eQjcOHqYQE9HfNSoTc4/YuM3retxMUxxDCwwCe90B1Z0sFqxfiS+1gA84Td/Ei3kt3e50RUZO
DW0YdO5cvsWNXe5ZpTZNPTzoZOveFgD5HxbhK0kBn4tDReXpcTVdFTLadCptaplCpqfvMQRU+wlh
pdw9SVwjLQ0MFCCDVTU9wAjEb2nBdHD0GCZlLiUpUNj24BQ8UzZpVKxB+QOMBXMtF3gluBFAxQeh
N95uz6AINkPx6/Vt6ExhfokGL8JdQEzoqhK0jx9gZo6NGV0I+4NykGJWY8QevCqilXa2mX1BTFuJ
kbctx3uNrRlZTG864upTSDjn52BVEqE0AtCSfLa+Zn6qe7UddOVmsGiYb+YLL64dBccyqt/nmB8i
zfDhqm4sWVrp5vsNehhZBg9qwsy/w9KOpeJkBJFWe3wmBUEancdARRISrDLxMBbaqd8bbGWnVNgd
WFkzqKDic/H+TDvYhrr8gE2Bxcpr2NmSehTy9ulU14gG52YbLhzB/oY+DxiSY6ho357IUV5vf0/N
bQSwzb3RGcxHUOxPC0hC/40ucYmBCKvJ8tsRRemYb2qSNOrYb88qnHjP0ARq3IaTutHqsMLAAd3O
TtZGj+3NkdMM1NZujdWBDNOg36SIj3EtubOkAMQX0wwnZrcF09cXHWpY7JnfmwT3BtYrvUIWl4Y3
RoauBTlCn9nFWpbqSLJJ8sJT45YQSl0rLi+5vEe0TdotPDPVZWCU8yAwW9qgCNZK+ccfr8EX5KDf
BpnBLT2PLMPlaS9utN6Ay1qkJBGuxo/PrLXkQymHYpixe7m9JVGHJNbuylxSg+DHa2vd5ZDFR3NS
sqJMkIQcwoCpR8JI+1uOo3ZY1bbk5jFSDqJKf0YVTp3KfJ7TOgr3VCLPH2edMntGkTkaQfVV4/ja
2tvKj9XUMY7vmOpf1PTOtUTb+IfP+ES27fWHJO2lEXa6b/yH8OEETQTtU27DmlkiV4fN4iGxvORK
Ha/sIezvHnBcu2eAVplB1UxKT5kS9Lw7b+oXKV24w72f7s1kN7sUXrO2ElehQm9HZB9+IWjXHQp9
WST2fq0Hc1LaUHmwsDFfx9pnoie8iOcK/ddlh6XtC6VfA5fxTTVbb+M7c/SfVVmE+a5PImXhteRO
JuOsjEg/fpBUCB4rdCawZqlBZyw6iGoqpssZ4Upuyw/K0kZNBS5hpKT6Bp2NdnY+X5SpmdDWRh7C
eDRe8vE/LNPvUWmGeSN47olxte8/F5zVgh+KlW6EuonrJVU1QbRk0d1IzTEl/2HSPuzj94dOhEcb
Jou6BxNWy529ZSyuEUJvTDqR798Hs154vA/w5qAYWm8m3+grJpPe4djldb7hCmCoXsd3hw1FyxK1
1JLU7I/ibrJhtdzTJ9+/UiTHGXpJ16ul/g09uZfxqhmuIbbr9vfPcSuOPZzpJtWGDhwnsix6zUjh
ivzMwepQ1leJs2ATXRDXJYFr2PZ2BjLjXJx6DxLJHZtja3QWUA0sSfnXP7c2s16LCy8ppuJJMlNc
MiNmvMr0YnhQmYM9LfOO/rHhqQQglWDjmzWii6YkhjQb8uhLrIzBnXYQLrZMbpssylIQcoPho/KU
cwlog70X+GSsHuMtODMvKEM1vW3u9emWQfH2pAPTZKms3BZWfw2QIsv0ZXI/MMV6+wTYK9SOUduL
p+o86K5Sj9VFY6bGrcj2DEsfFUxGMYv/owMa+2CZbUN6yWs0CxmZkonWr4lFMbGS42XjfKY5GTb6
0pxomcUUuz8XGYde1+HH7xdy9Aiq8adYk1Urec4rLbrCldQ74hIfeQKekRESvgoiN/zC2g9/zbsL
KeG7JXgPa4atTv5uUeaDLDpW5kl7wzyYSbgojj9DJC9hSPy7tf2d8L1ZyvrX2v5vAaGb8+gdIaWh
xVzJEH/tScqqwM+zJHcW2kp6iz/slA7FGvXQglDujZ4Tbsy9AxAjF/kjuFrL8gpC8MFJ7wb4Zbqz
208qAAwIZWXJL2JjU325zbUJ7Obqb7/4ThXMySf5Mzjr4+YtT6OdaRMbxcNI2yKEAbWGhmCyiRbH
/NGAfc6s+DNWluyzz0k8RLZZcPjrNYtnj3wINlJtmlgyQXDwtYhsFWtswBiMMsfGIadzFUcJfQJt
A5DojkRnRmsrcB57Bt4YtsW0xA5OJ1kKoE9sZjwd4aEIDo9BJ65/rWpgsXbJ6kf/5bNvF7cvX5MX
A6XoQCLdU1vXC4m64tZ5Xy5NNjqzvwLd7kcO+lL+qH0u9ygNdi3QIn4B6AbveL96C8X2Zvc50qdF
vpGED6//ZPbse18b7GvON16+Tloby6M0LrLrxfYy6fkSYANP+fKuyFfivdlvc3XcuKy2GjUtrjOr
104VDrwdMSQEo22NOy8JjtXbbTb7I3ryYbZSo1ENpcWEPheOpkSJ0ZjGb+8RIbGPu8P4RXjn2x7J
xT2p8GmvvXcChaCvt5YsAOwX0h+dzYT/2j127ZqcR4VyqUPpgMYMFYU5kHwjXBCsAQX21UatgujD
r2WxV+a2krvalDwh1pEJSIe1QCt3ShIpaJMR9cGFAGVqLOcJ3nFFD4+iWjynfZLPDWb3AoS6Byvx
4Fv2nc3hpdrlAA1kgPafEhGAE+4KRIT7Rr+BKIpIabZ/Cfz2Gx+6hMIlIfHV7eJi9uRK9il/JBlk
vwiwtpPEXbOjq9Xym8Mjsm8PSJf+OC3NjzE1pU73QYpzz+GRUYLnI37f7LPh4wSO0wtsIm4IKvHC
st1SJtBI2V4z/Gn1cwK6mUdIFTNeXz9r5OHtYOxSC2FEFyxw+yEsCnNx+0DGmdQ0OmtsryDJNAgH
sCRptPSHp/IBYC2IDeLeFoh2nWmRfC5l8Qv/yuoGYWWhpISDAlY6kL9t34d4Y9AjCGxvrn8RLYvv
VzyLBXioR90FzlX5nSHJ3JCSFHiPYGtq9raEGURBiDq2onaSa77kM3oHRA/6iE0spZ6NrpKIv/Lq
hzm+U/7iQXBlL+r7OLd58DuBFU5pmVG1wgiLD4Eod7edI/1CAPvq2NFcNuMWo+d2X+RgEc9A6jKZ
oqvXqQZSxdy+DaVMXGiKXY/o8P9WHR6u33qNqocNkwJHqC27R1bOGOE/+9eZgoVIyR+BzmGjQTgr
nYtfN9EXRY8BbGN7Xq0zwDA7xX+iND0AGZo6PM1NmF4u14uUCeCSSlT4YdurZIlIGBcgVOu5MFQx
vaCE5ilWnAH0IGZSA0jly21QAChM2y4D3qeskM3bn/Utt2F6sIYpim2HbY4u/hzWl+OtGn1YXSht
iKaRqBjcIk0gDzE9zqmu0N71KQO6zm3b2CmdPUEEvBbu5Xoi1/cCVxapXnP2/7w6HouefV0AKJHz
6TwWOx34AL2EeM3nyxfDHhFlzvjpCgSwNnpscs/8ef8n93uFwKNcbK4TNx2+MLar4F2GD8JF7ff4
utmlPSJsxHf6wboGfAtf891nJ3bttueNbzWdbNSxxK4MKajOD+85vhsbzFTBV3Hokd2ohF/4Ol9J
TMiKvv7LmdeZDcyA1/nkdDIYg3EzwBhAxW8AoU0DyxPHLSvdGw2MSwhBsuRaZ2n0Mp0cwDof8p68
x30KQCR5igu4eZ1RNregDHRY0qzJUxBOnsinBxjG1hLYk1b+g2KpcoyLaA3kgWnL6oMtQnC+w+yf
dwAbjGganp5IMQM2n70OJbBDf1ukc7OGM3wqHqZVqIEBgxePQV0GqrlILKcHIUw4wrljm5uCLo36
GqMLvNRItbbc7sPD3sFIiLRBngvMGi+urifp+lcw8DCpcaQXjOF6274f7xc31CnbK4vsaLtOUJyV
U4gqiFUw6SgB7WMG4Bmws11ZKdDT0xeD4CRDg3X3m8ePan8v1ylmEUwe4d9qyM7vQ7TLxwhzbUlS
u4WUWaXYWL1JtTXpQMZpGedpfEV6+XpGXaaPUHjguW+NmcLqZo4OARtQahnMA3U8E8lMzzXX9PXF
EdEYzR3EpIHikqSClYG/V23f9+mo+MQmcqMEd46genlSYdMEr3KqPyOYsjsswqeEJ/162SV4YqGg
ufUtxvLqWgUqcHvpkHdPIe83tG7T22V45jUs7AvWFlLvl9aR+nX56BZzFUhn0/Rqg9zEBD4GNVB3
UvcWsBWsfqTFm14HoSZqHmrMITepXHSe/lsNM+zAUg8UGf1N/YyaMkjKAIuQm4nnB5qjA6Z5aDMQ
QL5oTU2umcxsgOQ7XtUBQ1Fve8ahgJSX41cPGeBjxKYJ0vgM6Dogs2itY6a+3kQTL1OETiTbo/TA
cIMX2b4wA1S5F1hTipPKsAsuZUrH2ubzFhHJrVpxp1NBewCA9X459cOeXC3bl1R7odljg0ekcBA6
BOpXcDHs66TH2kop2rPvp7+aEq+PO/VCCv0ya/1nE+hN2O+FNyw0clv9+H4v/rk+hOZ1RM/yd8nv
V/wSJPJ2q49Pv4XWbfhjNgHCJ40QPK0UfSZu/A2BUeKnzb0k1qOGMxJDJtB/jw9SXxCvSLogwYfV
nEnSrXvZzLhOFvENrLTMFCchGezCgos6ahP1MeP8UsEtU3Oq26/N9a1LTwMngN9CvLGgTKLeoY3+
g6CkAMcjKBHluNTSGIbjLfaxJ4vVqywGe9FWCjjjkGPYcBMrG6qYYvC8PPac/nA4/DZ/ORv0ZGDp
LqXF93ghPQwjIz+JCQyrJr9Q8htK4g9ldQ3yCU3+q8a+63Kqpr+BWW99oiVxePR/7SEhWT9nsLbG
c0kJnR0Rox44eq4EnHkaAW14TPLjjjcmI2daytmDgmQ8tjZw4A8qcn3II/ZYUrQr7PNosKUaKx/S
RyPokjsvXOaCi4LDi+CpCkOkpJWLBWfrFw4WpBdm//tzP6Fs/BdJZ7adKraF4SdiDEA6b+lB7DU2
N46YGERQBBGEp69v7Ro559TZlWyjwFprzr+bV5owTD+b4GeYmcckWwBaZwePoUAPKGU3T8zpfc+1
sKM5QlmnCgTpjREUwcjxSSCt7U7hr3nbdrEHQus4moPu7/6NNuiYMS8Y9+x8fGZ7Kh3kK8f8On1A
IFLB07/AAgbseXuYL9hRaLrxpCzdcvKW4/bwdXLeuz/ylnLBbVOgjSm/5dq5TsPc3/Is4+NZGbjz
/0GhEqTqkqoQk8fT41gtObmxzFgEvO+BXCweXVzYkeIyiZRKrJkUr6A6Kjvk4wwstzfza0GZVzmj
xhbLFtHAiYk403rg8pTTd07X82L5/Suw8WlVSLVoE1bN5CrY1OB9qQ+NmF8HTnZkpuUBlY1ZAR+v
npN+MSyTjIlHVLmk7VXjb2s81bOoU1wICMOVYVtHLFgN/NFv4NOf9iObvxuXkMTxaqS97TRLrn9j
po/a/OHZcQdTKQa2sOYfckrHiKasuTHv92/3lYAajJyKEm2V/jKip767ox7M9/MHZdIn3x+kGXwV
38RFj5ZN/JNO6WKBtdlIHbN2LvJaWQKn8cA637BaW6FaYqUrtoFMQ2dk1AsBgJ1oP4HD6WF/18Ae
B/Aoc1kPUVIxefLuHrSffv9xsltiHnV5k4F01PYQl2wy+APQo6FUVMNTorIeC1eetr/GF2B9eqad
dsyf+1dJMOuHtu4lvB3YjYFMakDMIDfdXEKefyqoePdI6K+bAsxkMyYtC/J9odgyoPH2Ph3PTosR
RLYUFbItk2jtmsaSGESmvdC/nSWAB1H9TXvs+LQXQAi0LKwbrXLaBGeD+oWibPOeokC39RBECty/
+GWAjA2T37rWC70DUBtBpYZHJ4EYEGAZqRkrI8hOwvzm8uoM5o3r9bPzZbqQf4IY1hpWAryJSdv6
q5rzILjvd9BNgmya5YfZ7PMHHzaF/WT+DVvbqsJIctlkPFQ8OyvyGzfAYYwzKprZwMY5+xnBS9rj
7xe735SHZrg5bYj+h5+8o41lVqMRkVo/iInnI4BnheNAIjKEJsIZ9Cl76g2+kqJx/SkBPIHs0tzd
vDpPzHDTNZqT6Fq5D8xtL9t4J+cq3qQDe5GKO3BUzqdTDAogvg+vh0q21S+oG8AhpL6dj/47s/GP
KaEuUFUFRtdXzjcV6zgtLyK/9bnZiCkiRTfTVW8Uvpy5tD+jV0FTcMyPp3zygIxdW9fQshD3iyhs
BawZmLPF5hU/AeGtWKs8C2bDyY1g/Qf2v99jt/RAkh5LEz3qBAa9s0PZ7jD6dbOw2a6XKSQJQ8ap
1iganezkW8VmMNDBxk/MHBjtIxzVBFPGw7T7/VaYufkR8pu6iI1XqMiRdKNYfrABoamKt+bXgNPI
NS/MhM3/RdeBkW3T7PCXwlhX9m91JrOs9a7BuCkio56cvMdoPdYWRTsd8xrOeAOfqpmbN7fGfPjC
OCu+jiQUb6jzBHIi5Ijoq8x72MIsuP2dnSf1gFa0WKjbBB/BJjqY4FOM3R3tpwMjjqc1eggKDYAU
n6SOK1AGYAWPr8iklvzfXxF51K/Xxm4trKG/BpYDp9QD4bhBMvDerdcIEaWwnxSXzq6B5C+N6tNi
53P1BRO4lhlbmG/GB4LF9Us7bRCpS7o7QlK57u1+AlHI3G0EhES4hMtmOtIElf5XbOEPpc0oUmcP
BiUISluIfNS4hrESGSyYHUAtjnTRb++RoDSGMWtSTC8Z5fxzLaM+djGzjNd0mGJP5Xi3/oYTkiu7
xYzKrCcF5K+hG8UqvBsqjOcvSm3/iux+TEYbG71O7UylZz6i25z8tWe1a2S7lZM3yiaDEEfsFtVX
tVL6RIVT1JenkhwyhzN0LGOLtrzbm4wlt8WN30Op69taXo3fSIxDqJTTh9jV6GQ4Gsihur2z9hun
xNmYOlYaK8PZWCApe6sREOJ98B7okl/JCHh/SRqfWYbSIzLyWfPLYJQWbXu+SFsSxhxjFFimb2lz
pd10c3bcYpg/rs4Y70dDVblGjFw1QNK9FaaAjmf4sRw8k+w7ZnUMfTxKYz2f9dr8VAefgXRYNtkU
ETQ0h2ab8A+oZN/ASHTZkpivNyoD2sznyG8xxQ+OBmK9f9cektVPG2pANaRUdshpIpNw7T5p7otS
dmvsZfnsUyaa4piay1NfUx3cwvt4Xd2DznDVST9yi6VRulkx7XZFiP5cj9UQ8pN3/wiyc3nHgrVT
Ukgoly66pu57svdNUYzgAVPeU1nxHrqrkloLrqIlMnF2ZY7gggWq7WkXhIAQUvftlXOtXssfbxyV
rtygWAtoSfULWoRam0G3+KnqZSy/clOePNDA/ExUFhYXshXU4Nn4g7lXNafIEVcFJotPnz0L7wb7
wWFNaCQlDTXxZ23ka2abIWMHjyzIOIzqyu3Gk4atddAWUOmqGhbZV0FXKse4wO5YNDo1Nmmpq8mY
4JXaGbWLxzO06IcoA0Upao4jQ4kQeuKQGRByXOEK1nUi97byBD+JO0gKKBpE+qTL1ZOcmoA1RFl9
ikzVAzcDdxjWXK9+B4Cw0uhSO9fS/JYUH7rqlzvC7AkXWRjnRjHsl+mPSGMiOpjuwR6/vUw7gkql
6rbtlvU1NK4HUISCGvRARyQ9F0993UNO8HGlxWs8o4niclTaUR3OOtaW6PHZoBioRi4T0wrdvfau
2UXZyNN2aRlx85+ae5P8Gj/kKXxyw3Td4Q/PcYyBEIhxQN+6lE0CWoUKBoLx6b+RBnrai4aN8Rn1
37PYPowVl4Ec5hZQY2ycDcN9MJNtlLxN96F8ocBHm1xI4el6ANtDzqvKq4J1oLnaKCJ9GMwEYhd/
8FJKflWmum0w7z8SYgBqf1mFy+r8u3TlYLJvoexo7ePbj06tiNPaA1PSFzxz7/Now91oF6SMjNtF
D4bmvf6oZBsd1OpMuqF0yFGWnx/76s4JTJij28DdAqyMbGpUIpPfO2UOKt0fFSIXbtsCJjjsYo7Y
IXnGKMVZFLPcBSo0D5qBR3tg87evVDTIib9pziiz1t36xNaNkokE6s4xaVMCWcidsEieaJptUhSv
WyBGUR2v1NWNCsAto35s32ZoQGCqSFmcoCM2dQdssppcaaV3JrslfWuk/N1qh1wUQm2Dx/QTvJM2
toBEXrE1v//2E+X3vXseR4suRt8AIYvZGXiInWzRB2PFvqEWpO5K7nTkMSi0HiuR9PAfXEuRL1Hw
tGC8fNvXjTqIoE5tMQQan2ByW9x7J2Utr2GD2WimAw1CUCD649u3eTkT/PQyC5WwPjOUjd152Sbt
z920P3tw27iZECWF7VaUFuMdulUDP9YX7YZCE3h33c/PLSlnd67OQv4j9kFbjlFPdpTC689iKH0u
+ZiTEDfXvltRUD3n4DvZCpiGU8Cvmbk2qahaa0QkTXJlfNZCY5dEU0XANZoElGHU6o/5VbLzk0j4
BpDecbhaHhXrHUzDZf+ZdR+PV62KsJ8pu7vq6xYDM5qfagVDUp9JgfwBpIIGXdGDBJjgLNgxIPTw
Qdu7vo7CAiRAtqUzolTcx8gI3ug9S3ewiJDkcfDoY6Arg/YHd1WoSnBsXOAmfm3lX4zNjNk4yplD
EjvIGFEGvEdpjmAT3Z6G/MWG/Znpa+gDPzOYGaPsZe/69PRRdG3u7gtRSDG7X8OrhPgGwNPNGpfQ
UJ2B3leAvNzHTWUwYFFxnljQOGyfIbGreXFm/oCDBS/D8ijHKuaxMU1qLOfx+DkdaGeL8Hb3eyUo
ekJwLGjTIeEqQKagK9A86Tmtza05bzdUleoX+x74Gvh/aK5hpT30OtK5TV5CblMpoMnD5oXMR4Sh
qpeXYY9fXn/F/+M8ktHkySWW/zifxhJl16hxtam+H7lAKtUSvdX6PpEOykVmZw6uSUkoQq+7kgbG
zHilGTWo9aI3881N9jfisUCFSnWBCjVdSRPzVz3CCEAPtkDoupI0h9ttYlSBfpBlbCEdnSefddpL
BDwjPuuf22xqfkiR/1JV0tWjngloOrcSXZ0GBM2QtFBZWYfisf8QGw+9CrynuuVqRJK698k3jcq5
HWFupcqmTEZZjTenPuj3qZU67Pg3hJIPTxlv1WeP8mFRqK6xNJafvZn7bROkHC3vjQzArTQETOEY
rZmcirAYQjNVNkh19JEIzNb7CQgbCGc2hJ9qfwMGZ/sOG1wzqHwSarghsgKg9xZvC3CJ4kK4oXPu
mRH5cdhYZE8JP5TLpXvvuFy2NhDRi1zareJqhj7gdnh/5Z5B3tUN0b1/v+gDvLzTH0eNp3LsvUIs
XaipyIgo7+4b4OBED29nH9glBRykitJZ9XFHw4x52qOghXYMeiI1nlG3Khrnveq+AHVz6Gy2acg5
/SxFaeqSzrojQoqN95ZIvwakqRhWoy3B6dl4pJ/i5apxt0SZ6lE5VIhtvHbBB2VTYtwtYLPMwuaA
EutTZcjMg5BXWs+X/TEC1iXHoykF3TNgAAB1ES26PKWGTbvtMA74KOy+43UK/8FoptQDS82Aweso
f6901b2PDi0ibdBKrIno6BEXcA+YbYVaRqHVYw2i3cwAZ3hUXheO//uX2a1J1dHnbReosBQvv766
tX9dkgrw8LjCkxTERjwEKFuUa5AqoYRPC+aukOYqFQH3JvVfHwivjWSsCnZk2VWzmCaCX/TcsCnM
0bXXro5WncNPcaSz4r9Q1bCLL6jEAVJUzVVO9mfkUtBDN942V3Wmjnzt7w2RI0OGOc3OnAAUjZI8
rsknX1PNXDVHhfzFv7zW8qAdeepX09pp/UNd2FAcPJzX7o3Ce4hvR4IukkFlKKVyoJUBlvK7JR0W
HO9U21FbvUl44LSEUsE5UIfc7Tut6u5u2a+zEo0xB0jo9b6zGWQw1N6Klo/ybvzLUUa823fb+bzN
dKoczZnJnPs/Ym9ZdSlk2Oa+zKEEPzHNcz1nHcI/n9+Yq1naf6AWA9rOmEVawGzHbVTGzS4/XR7w
FYeM7uFcEx+yUUYMG2wesXxacaQBZ2LmNLht0GLQCMBOGsrKZmK0jI1A+UrJ3kanLr59gCMt4M7Z
6Ylm7xqTGvQhH29jVhMLMVVvbAFYwAFMmFXFU1TIGCfNPRSST/KZF1eSl07OUwuAuJ/djwoIVruP
b9QtLwVB+7cFblAHylaB8mzei7wUp05Rza3q98rkQ9m9zp+TG1agxcugUnZGCKE3/cNtJaxGzsA2
pHjsann6W6CxNdnlTQ8IpsPcSLOUXXCJF+YR+3bmVnuAJhlk5LV8bIgDotLLACQk9wFxELMc5WlO
gbNtYOxRiXnqOKEKfDfsfrd5r2GrsEe7lt6+c97arJhDK7wC/pznwZgeE9qCBTfAMvYVhS1Kf83P
7w4dvPL1Gnly440sR31FL8N7wwYooQYSx5hZK2zUYNT8nK7e85vxVtRbU9mKDCswcXItNLIhCHy+
Af5cEdsAuoBVLe+obYx5TTYQNJH1Ld1dYPVuPK85BGov7xz5ALJccjXN5Nag61pdyavsfwctgj3v
cMGZS/UUdocyIcq6opZf6jBGoNDYQw+kj7x1JwCNFqNElZOXRT/89swZeyh88ulKTAiwVz127eZu
B61u7+6YMdF7Jocr1LtTJfh90V/ugx1oYM+3yQpxOvhQ+7LabPw9S07o9qrVGZdh7kUgvm864RB6
CoEOog+NH82C680JDr2b8rSiJz+8Eta7fWMY8IjjD0rH7bpgAfB5nX+gMtC+AFQHEFUcc8ibrGQR
KLqIIEIctzZQCyyoolGEgFHP9UlDTUhyy5XamvQVOPYz85wddCmgzfpc5FNQ/pLRwvY4U/b7c4cw
QJgsEKT0QZm7ZPUK+VMLWLn7efztAtO7BIztZVlBMwO9UXbg8GzsTTZBvTuGw58eqy+4++npOEX5
oDAKD+R31SBwh4jgkFqt6pPTS9En34+9CzvTpHQ28vbhsrXzxUe7+istumSPrbg8z90Fn2VxFXzG
ArfjY1LlPoEEsgQabwLp2ZoNbDTz4r/mQoq0h2TWa/92p4+PGizd7BI0toOFGKiefTfOcOzIvzQI
2O2S2T1Kes7dCD1S5QY7623/WA87SDxvYOTSFvnDcpmdcQrAi1L3QfGB71iT2fANl2I5vbsd5Tjz
LVvqtpBBQw/q+HJ1gR9iAiichAGDQRBtNsIXpzJxBhMnt8MHJyALNw3sHW8xY8Ag5umfhPx1uA3O
C3z/M7I6wdfvK2aAF3FV4Ey8k3F1QtV6ei5yAKsKNmACgDfAA7AdDaOQyhu5rcxsY8R+AxrMLM4v
7w66THLIUDFEtD1cOCkJzmfdp878aMRjIsdIykKjlfUehd/kC9IcEFYOrshfwWVzfjP1BodX7zFV
8Q577N1xflJh6xhLwCphezfyF4Jx+JFV5iwS7PuPrxwWx3QWHwAGoZFSN4sWGB4SDFOeAr3pLUDr
k8BIosWJx5in+ZKaCWUsJAXk9stGac+YHpOf2XGPyTqZM5ecywvk45yBu89oZhmUmTtZTPFYuNEK
incGdVX5zBo4JQu0T0QqLLxEHjmfu3eS8DbIb0TY9be+pfvDXaxHtVP5iCOeDFexD2/65N7b3fik
OBqaeTM/gRzizOsmVyRWe/KVhKk0ZzYnw+DXlQMkxXJ/e0BlkBkLmUMh4lJOz9ZF6Np1Hyx3D1+9
n+6lOTNoTKeiEgRpb19eWc4YOwr2GuVIEQoO/vuf2lOiuKSdPfBVkm6T+5bX4hbsnJGtm/Osnowy
6h0hIxF7i0GcJcomT139pu/ZdcvZNdE3d2hdh9kalJ88ELYsuxKhMraM8I4WFxrGeRuMb5iUBVoQ
IsGgAMi/iYtuAnI4uxu8MMNF+YW/Q7ZY/nUTsvZfzl/uZsiNWIboZFx8OynXSLaNc6eFA55nO7vy
y+7ITLbQJ3EfAUzWUxXSze92uFcEoB/SVayVm4sIvDq5YlxRg8IidW8V/7hdmcReDRi2HW1HsE43
XVey23zsNa+AVkMMmYaPqkIlumYz5OS7v/DqPZxYZZaknS9mDFku/ccSfquzrwEgnQnyUt5iKZSD
8o8WBUW1sKbpoguF7qQeNXBwgE0AILjYIlsfEm1/txGM/Z4G++tfXOM/RTkKblYWtjLs43sZSki8
wNBMoWKd/rbMd+kJZ4woa5V1OdHTuL70ay6DeSlo89opkFV5RRkTUcuNTZqFX/Rp6qQCySfpYBSm
15BuSlHROBL4bKfxi2eHtcUz/gkz74Kx+0ccAKVTg+XTpmByBIAFDttRpaexIC5Rel9uZCT8gJ85
0s6EJE7w0nlA9hmF9XjSLprFPTS+SkTHMR1wkk0kXiqiMtBb2/TpCb+oFV6rCmaEsiH8REBegmVE
47kZfOAUb0Sizy0jRewUIEKEqKMt6sgzb+LWlmZ3kmD8Zqf2wXVIbkF5Nju6VqdnKuzuufx9T4jQ
58EjGpIIN+cVGh4uYAhPDam0f1QxerTuV+uDmNx5jvugE8CQiocPpZo9iLsqJsqAtiN3ZmgZcRN1
hNwKdSrKfwZqJXBO0v7JewX74PtGjJS8nBHKRL+K3RJl3krapwMYHz+s/oE98Opf2UoY8x+6V2GX
HXz5z9ynq6cqLAIp4C+5YkbA26AN0YLWR7CP3lsIt1MC5Vn7PwXtGfFBwq2KPfUBzTz4D7ojkUim
+KxBh7YarRbvqEl4/ZgXNmJ/k5HeGh11+/f3NBP+n3+xD4XzQV71ba5fyMpATNB4YAITLvz7hMrb
8jAm7noRRcKKIMGMb+huZ7/DW0BJK8I606/Tt9hErGUX98TCL1mujrlRIpIpo9cjNF2Vv4c5yky0
6RVSn01n5HTxaSsvx+FH4Cu6a7pAVdoMkQvEReoTJxKRXo3ljHQ9a47tVixoKSLphaqlZ/hl5qph
LLvrMPxDDSMmzbDeQXuCLyL9+HoxBRdPDlrAf+Iv4cCTXH0xjjK3mQpeB02vxW8rHJfPTeaeGYns
rrfX+Hvcj5yfOdLBx9w8I3sm32liXPQJubgRunvJ5E4cV2Pn6s/LWCLTQmAHXGMQGu/ByigDQIwr
sg4fynljbW9xPic3H86GK6tOnji/a7aPb5Eec12RL/SOtiQXilsiAgfB3xPkbOgnIRKWQgCYpDMs
wjoJmR+ORpwdPLbcN5IP2UWeyeuPO/gzZss38hAABhCLv/XiGP37+C2Q6DPp4wYowEa+0+E9DKRJ
c1BnPXwLMCbnJL0y6CJo50Z62tWZ4SmYaSSbH9Bmt6CaINh3gfJQY/C/xvT9p9vDnPiahG4t4LCy
lgBBvJmfIin/6Ib7k9cx1gXQpVXcW6IGwxpFHkMARIqjstf4ltqH1hE5qLzslrDxgP/7hm+gFZSq
yJry7U4MUX4jzYOR8bKe8xeVKQiPgvC5jp8/NShs5o2QL4rslqyxpQ2PGqCOx15seLXJe7D1J5mg
1uy0emwRO7nFlKl+SALHYRVanvDdYryaCHEcPFkXmvh1+UtiDXC7Hij5aHNR6FHJiLPjTi0XFIEZ
0agNmDtC2TroykSnNk7j0yjiwIFS+6Bjt2w4HP2zVFVPJ6T6+a0Dyr2TjpnzFF1xZXj4I1/n1vL6
wa275bXdXElZMeO75CCH5eBrnPS3Pt71OWi70sePcZL6MtMypjI1ISehcj5RcugaMcOOIcUkrZ/O
5dMFtZd0Rzl99bvRzdXeYOSIc6p8CZf1hIf03+cmYP6i3tnayRWUd8McH2/c0ujR3CzYLB6oY+uN
7Klwbldi5TlSnBwHywo99hjWsmS0EHm8xQJCX/H1hLlE9W+xgStgWptVBD1zlV7x09qm45n0pshj
X7amGfSz7lukW+Fk+EaZzJSjJgKIlz1joVw30su2XnNSG+DW0mJCX2CYCevHAjmbEIbzvhRamIte
/N8bahavKQEzA0IQLGOVA8BRsHkMwRB2ZjICNcKI/WFzLFhYYwcUMjV80Ix8xDjDpfQOYCmsF0Zf
r8d9Ykz651dHxViWX+lMQoL6U0FycH2pjJiPWLlgpzz5wJ+Xl/MYb/8B3qdi177c+iBhcZEwiXjw
Pbw7/TUFB+/fbg6/75a0eMOMmk7t3Nd3u1FHgcwpe7QOr+mbgBXDv6sBBzX0GPCt+dN0DC2jMmoO
VEcUr+ThWUE3TfuA+yjjsmLrSGccKWZYavapgnIS7D1Rh0gi37gieBC+8Oqol8ev/qC0daohGP1Q
aME9Vx6V740Jj4ojIB6C8sHT75bLpmHWITdDhZB8O9UKdyWBd7guEVRwr3KG8p4WkE8kPaFfmtQ9
WPNW/8yMwksR3o6lZcb20bMAVH35eUctJiwqE3cgI/yNrAFxXkTlyN2n4WBLgFGQeAD5L1XFL/E7
n415bjcfLiAJHHcuBelAAHPv0utxmYVofQ0HNBE8OtfsZzORRlF6pPtAmATKYhCHcLQWGPX7T3Rl
Wc/qlINz2KfM4fyWgFLpPPnPvpKjAtn9LSy/Hr8auJNB4Fd04ldcHpN05NwlG6h8BOp3HsqI/4uA
IccKoQf1aXNnBjxZDxye5GsTgeCmjKNXfJN9lcpDIqMnepRh+fQ/mW/90mtZr0DaPtEt1WTTO5YU
PK5zWeGo+n3WPuppg8fzKWSAHXP6bmZwvc6ui7fI5hDw4WtJvCDaDWnfdVjt9M+PfkePF1roHVKX
NyuBuxOgCf6fbkey08ikVjnNPYJXkH8fGl4s16Jz5EZPumNDJCHwFSq1LlZMn/datmGdT41ye3r4
42+CRVrD3Y1XzO/WoNgOFjjPp/W7aqujyCodHyFadnMlPX7+s+Xdyki2Eh2jF766RZtuSUQ0lkg0
4Tsqwxk7aMQF8lYeje9yeeMvw9tWHmJAM3nwsJv2ExxvDIlqP7SQ1jLPXZUjVvXuMfn/XE5cfGwA
OK6PBCOShXFyJed5ViNcKJ8JDxh1q78/cmCC1/mjPSldV3B/gGyWnch56r05jB6qItKznomopuo9
J9JP+5N+IxeW5leibDZCQOfPj7eNP7VBGkQo4cv0isbOwa9PobpoJs0Z62QkEpjS+A2Dg6QTsMZy
F0HjBQvQG/SNnPsgHSV01LymhSRHIS7pliuHiKvte8W8PDrI2QvslbgXXIImzqsubvzTVF1OiLBm
k3Qb5y+cfBZ7lyGWqbeKfLxK5HP60YbgFee0yYOVjzDVb9d3BJuZ+5ox00HIS6nNKTkIIOAPTBEi
8xWHNNodcBtnvGdDB9GWvfq3WcznozMXzsH5vClnpCPMmvmdqe340hZoSwPKHTBP0lB2yoQpeblX
Xgp39eTAWZhXf0xnEdzWOb8Ihe0EPNQ6YO3TDldoR+BrkoKY0GJ7CzrvNAKoKqPP3/VbKKJMD3hx
WU2lZ7xZNWfJ+7GSkz8gZ4lH0/JH27BlN0jyeG6YLh58iAlFHfNbcna4+orcz34hRynQajxadj/S
VkQG3JHxgPsFenD96vbgbuTSuZ2PeCP8WQ3nzcUmLjaw84CUgGKXTp883pIHcPHBHMpn9aDfgMiH
EP1Ue0afhdxSXWTTh+IhlLt50rf08chRgq0bKXxmghOtZq5Y/gp7Ebjqx44Y1scbBHbsGX8A9nD5
px4eS5MV105cJZSBF7C/Bwti8dx9LNY6d1B4k0TMEjAJiw1kHzm8q90YJQfsRq5TrzvawnKFO2zD
owWFg9zrFK2C21kjdUg9rBbaJghyEeFIOwoglbxcWfJPaxGe+EoO9cvGcGj8eMQRkAr4fsVqg/I3
wTap7osi5sKtP461Tg46iCfaf2yYX5otcfttdq7dzxB8ouMRITH6PQoxofAUElX8ycs5SnecpfZc
3qKuO2NViTcbNN1lEBWgIXZPQQ7opLgSbkz/CN1qK1TVe4D3/5GEIQ2O/dcZb3OM5RPTDIFnBVuq
3aBmQGlmfeLNR6YXrAmGc61DO3mlIdstyLuPPLjuLiuWociKeUIzpfyTgKebz8iQDf+evYq0sowo
63vMOPSba68YPlT+C5LIcMt66YffqKXRBliMxFuPFC2Kxy1si3dRmSkkemLyJEAayZpSzje0xPn0
giAb2mImpjohshsI57H/vfXP+ZIG0j38UbQJMuLThoG6AHcu291Kg62xmx1/5YGUS3+6WJ4s1ujm
M0kNZ7UYIZd+soExm2B6UQlccBEv0SWTlrXG6Lg/ElPVE5kXVKLUmgoz7z3EzQQfYFfkJ9CIWx3P
FwJrsiYLshHmzdsTEbce+6K+PjJO7Mx82a14dnkzSAVWvMUuzp0L4mKG5+mz7uFcVtDVfEhCdsHQ
7HTbfpKff5+3Pr+Q/xEkzftCrdkFGZM2ifvbUHEJETuEsGJHK2ZG/ba27r0Yut6EF6C44O16Dglq
ICY1cffm0tgToTXLN4mnzZOazrlwE3TMPLb6Ld5JXwNgq5YF8gEuW1x/VBdsQxsSB4/H1zeRPv/2
5tWqZT0J0fknXOXHKAp+ftgI2Bouq+gTEhmIqHd1Kc4Ae5Z7aUis6m7eis5XOXN1TEvIqu/oMe35
c3HmH6sIsN0hIXQPMC+DF1y3GLyQqwGWL8iQcy4Xa7NiqYfK2V4ZbqU7gI76cpeIfLTxikYbne8i
KJMg4PG5lEGJuSTAswrm/oPlAyYnBElWD5XEBZajrF8sVvXT4ynbEQ73JhadkYhDwjLBEL4kXY5Z
Fcfje/Vw6TMROMXsmMQsEuVBGBNPuXm++Vz2KKp39opnVo5zCiD3oQUMzJgEaEmZDMdET1uNFmPv
fuExBfLmeIDgt3VktvA9aD3VILXcyrCxnxBGgojU3lMEMpIZnQD5dTwG2oHGTsDelxsFrvOx/HSp
lyE8bXCpJ8SRybqDB1lWZwWmMwUwM0wlgnkQ7XIjeUfh+Nt0dvdE3eNRONk9ObJOuwI+K6M7E7v5
okTQbPUzw24CY2bv3nSZPgWTNM34gUfw+Nrt+Amk0/UERIpH4N9WmF0oY4Ng7CRv/+32PmK65PuE
pNw7JJRGWXR42LH+/d27FgaqKTSFR133wkDJ+BKqXhw6nH1jemyrB3+U/wB5kLHjL2NA/QRICCMs
Pf1XOfOb3/nr+CIc1xVOThRe76D4GSXMKGUD7Eidt8+EXyP0QMacwfG7zSti5Qmg2xnV+1tUWk42
G0CwGuHehAbuvSu4JSJEfJSPgTpS1X0t3wHVv/w7nk4S+6MrYhhxqMPHQTg9tAguhg3Mo1i7g1m7
98B8+80nUUm3YPQWSWfjbMn02UQ+cMpW9gU1zfQibBb0iPn03XoIql11tNYo6uBxMrC0C/WLCP19
NcGH4Hsb0Lp1MupslQ1IXuYjh96mJ2JouEW7/O0gu4zfInCEpKaqnxmMDpQLDo5d4yXcPXK2yTHx
d5+Y+2r8QDG9NsThOCPdv0dKnCXqhlCvL/UX0zCqe8BFsHUyQSAARbT/oDpvuJiN8NFi7SKPirbJ
fqUEWxHrRr9587LAtn9eAHOPCcW26akHwD7UjPxoMWajF6pkssHobUX8gFCXIDtg+U3YrEbcqM6A
mbpzHmGZIgosaF39Z0oMhP6ZQDAgD8eX4Y5o9u33FtmuHyG8fSgUXkxjFSmGGyhxbglmZk5oC0Ui
P+xz3AtBeBZTVAFSCkRVT5AXwX9680h8tvlnjRXJxQ+G2doKFZdIG97mlddqd9FoRp0RRPheCG/F
Xa7xmDvPXxH9WkedsKixg2N8qVgadr4ERPe64wiUlhdYtUh3LU9Ek0erTl9EK56H3FGNZODJN7wx
D8fl1FA1Z9t0Ko616xrtBtApxLyNU+GCLIk/CoqfbB2+aGuHj6/KAvGHDmI/IE7CntcLLo873sHV
xcJyQTHO3FtMF93qRYocUBW7R7vPtcBymnFstcJquWwFQoUImP6RcDyRWC4/Z1ps1Fx+fHof/9Ha
U+sOGwjZsr75JQHfxAaI9yK+apUhK6bqcjZiAHqCgZI1V2yapBYp9Sy2dKIyt4qsrTHVLNzjv1gQ
78wfU90+R//OJ86ufna8MxQZT85mw2Acogvnpz/a5uT/yllsKifWVzZtSg4ejtGeBlMUXISnE8dw
d1oaPkLGcHPozo/lrj5ib8egw67A6s0GTy59YrVz5CHYj5PLCtm2yPhUkuMUIch4bE8lW9Gc95+0
HkPg+Kf7BPKDyhelCVIcvgcSzWUZI57WJorYNP5OWPtF5CgsP6QO84Htaf9FM8Q0XJ5pISp/lmGK
yH8DuxtyeBCwi93NDE0BJItwRkEJPQ8iCVj4x5ts+/IQr8rxjVCX3pvKX6whTvyp6AWIYcZ2NFcZ
OYC1EskBPC3xq0wG4FRBbjfLcDKlKz7HGULKQ8SFd5oQEGd+I3i3DP6j6byWVcW2MPxEVqGgyC05
iSKK4YYyLFHMGFCf/nxjd53q7nN2cCnCnGOO8IeCwe1zfSYRIbuwYfo2VGjsk739nEER10XTll/7
Lag2Vw/BaBT/iW1FcEZeZD8sSJAmh5RF7R6X8vewWTh35GlB4c8e09IpFjDtpvwvyDj3Mb17CD9R
cwza0X0KmJCBNWUC6/rIG575E0mI2v/WUYUurWJx+AcTTAaePqXUQFvQ14GntZTG+nCCG+3mGHgI
lY3Ru//rLShh+0yhZ97HesBhd2oyG832yP/GOgtjqyyYFEc3X4657+JClnH0oNSNILKhkUs/zNcC
Yk9SO1C0rCdCC95fJxOqm+zF5+yPSTK7i+6CRaVUMMg/csJSmnjcK7psCbXI2y8HMEiwRabudcgn
Qxl4tGdX75BKzYr2KPf2wOexRCMuC+kEZjjIBp+ZmPxY8YC1HF02rYMIM8tgQIrNvPDnPvITICtm
AxZeU4yKHamyUd8hy5GNcLaCIRvTUTc9RiAgV+zBQLXnfhauFj7tbITPoHUTBqzGYvYu78NwwiY3
hQ0kihOyjUQB9w81QLtnn27OaaY7tX9Z36Lf+Lstg03hbjRu7J3k6c1B8/M2Lxsm4mNuDJCzyd5W
vPgwSWdeGCib1gCBl/3q6+oeNIzVewc/ye1t9gkoW4vOeQY3MeY3f3StEMxHnIUu6OBhQ4sUfVoy
edhSH2qep/P+mu3wKvCPl90fqh7kAztE/65C3f0eLFakpeKw9Nsj6s5p93R6IquLtpZ+dmachYhq
7a23c1LQ3aOV29l8yCAQQacK65HUXFn/hD2OeteBaYip9eTlKQPdBRRv0Rq26c2DH+3Omx1nMyMj
ulK3GB/E4B2DmkiAsKad3ROthk74AcB4JAkOfm5rCF6C9AzBc2qvvMeUHO5EpiFFVMX00oi3e2YF
qMcjsw2WLf25jNI7IfAw6Zx5SLBmmCI61QTA1Vyl9UBU6cNMlHd4z5koJPfcGN77fNo9/7nd+Wny
hgLcOEi4xQoiUvARKYfc94x2LAuLIZgoDzxdlf4uU25ZECHuaxajG/BcnbS28+2OhixMnZTBg0iN
muxd2f5oNHnr9RdW5LzLV9DNYcucN/gPTUZAUqGctcnIxaGI8uzkkowyECQOwUyEQoLVnmiV32zo
3h6jGWITPWamV+irIqE14S8Ui3mFjqr1lhZ+jJoCmATa/DgVWxerM4YnyABr1hoVyQs4OJIjQC5H
xuI06FHKjzEQLfjpgoFhd9R3RMkNUjCzr9q9MTW/O90hrj6MZ0GmMhXPD8l1JUH2zkFYTSSRGDbe
3loaKKya0Z4T8SUCYCTXVKacouQKKTp5lvbPtIdPHPyGjSVOdx+b+T3jfCYlFnPnBXyjuOcUjH2R
I8AerCaVw6/KYNbZZQLRcrsTINFIE6KgISrlDMopt+gk2duvv2vMSDWpuvejORcCwCLuTw1fZaLN
2MRHA5dh8n2295C/ZrjTijSk6ZenxmxvERYhE6A7bsImUMYtxnFMhyDqrJHczjoRE7gAcNSUx1u6
sA7cxnxEj+jua2PYn1DuI/lv24r5qe4WpkaijV++jAwxd0PP24agwsSv7wAy/43fCtcoMpVbBkEq
pyGNH6h8BdQfOdadRuGp67baEo6BVtGWdhjdTLcM8JjIlDzcXnJd773j7MqE9+vd5s/FPuZ/3Ve4
j7sEL7BBA8x3QIzqPCFOxzrWwoJ1J6pn1FxWEfZDEbCgYeD0VyjRQ2XDRwQ8E707jjr8a1KmF3hp
wTlHuSEEDph9E5lPd9ny5EBHX41VAiC4V2stKI2HV2c8Y3nrHb1nFG0mE8jB5IhUYc7PFx3sjvMO
lPybC0/4CfcXwQLyqEPilmORRDogTtRl8CxykaK9InLgD0ritg3sz9UjCBXkzdIkRfU/PPzrNkq5
2RaFrukR67dDWIZj9Mzg0SGALHUdctYEyBRnH5i/4zVpKAUl53tKfcHkRKb/0kTsczwSvzll6X34
exfsZHDw6Bz07E0vMBLSIbumMwpgDY1gElOOIDJjLlHgZheOKk51e8I8H/tirMJ0qqk2KaIW8mjJ
wvhg4PwWtxJVTJRjw1NwCWAGuD26FhgdwYmjVLIxnFJIgOnrrsF5k3twvS7+MoTSPpCCB5k6nyrX
K8dhQlqUyZX/gLsdHfLw6IGDgJRR8PDGnMpkTdFvRuUjXkNIBF0H48P0Dz37PSswFFFVcLO2BjSI
w50khfT5SFKg0SRiHIFiEvdjSPuAzgJgwhHauPK1KaUO4Yd+K4zTEnEt5v3mnxbcZtRizpuUh6O5
ZxfxzRe6qHSGe/b75oAk8saSr/B7coV+0FnQPqTXODtgjFM6fXLS6x99Ijrm13+1ETZJlEsk8cSQ
++BKL7UdyVJdo18ppq3X8MxNUpwjywc9LXrHEnOAXrgCaehPUb1guZOKmgYdXp4aqb/zjs7ebS03
iaJEkkCeiSR3bTynCPvvWCi98k6ilSPkdQ6jTEc+hWGzBzUqhTNgMY9yOc48gq+5NexdJpuTBH1Y
Ekcbtj5sT8JNum0FRMQHNAJARVdnH59ilR8DrPIKVSAImsfc+mnn+wDZcjoST/dKtOLTiONKWtH8
dbEk0cYkHgw1gBRyhKLshM0xJUUk2AziJLOWoMWAZk4mSwGSX5AN6YTMaBitn4K3JLjsqbar/suM
f7xMYgBY8olgVEC3u0emMGRFOW23hBVKwOB0xqGBHgJ58WXCikWZYPQOVNa1NAeAuTaJAcVJWoVn
8ifAdgbPl9KxP2oldKSKWDJdGWBI+/YPXKY5FCXIfM5QH4gQuvUkWS/QWhKS/lly+pfRlzNCXvWI
KMgQ7FtPWH0smaPX54PEfUN6r+31B4xK4RErjkw9BrqJJmD6dkWaWPq3vVDU/mo4yjH3QciaYFk9
3Frxv+A4AHFitYdPTjfDB8SP+or3CiGnSdtXcpT2A8RBh3DJcJ6bftjV7mdUrIDcchi1XGUMLIkD
cz99+GoXTZztZ/Hw2yO8YFKDkiwrc3kM8qFtMBY4amC43XcAMNsP6ElePe949917joj40BiqyJL/
l7retsO17G5KbKlQNCJiBV5foKQHX76QvCuw4ZBJP4fOkesFHQPchhSGyrPntYYqEoQOTrKonaOa
4ghyAnKtkGe7JBBgqTx4qN4hh1FCzOHGU2VdCetrwm10kxYENHNpm4VHByI24R5QjyVIGxoD6Ihg
m+nik8JwCd9BVIC33fgX0LFmpA1yjxmb1fWvy33WRU+doob9SzQ6uZIedByw66wrFhf2QFwceAsb
3BFSQwyFSMgkL8fY0LpO0YD3GD39E8S/U3TRF4wedIeYEEE8IXx8aEYcBrLaurDI0GynjAa8wvSJ
vh8jK4euqHS8hTNLVBvQPpQpxUTk9jAX+W9UdPZR6qRQ8DhMyOBfksL8833lJXSwP/iKlSx/3V+D
7D8Qk+VYlIQWXJQrN4xHxW1Gx7NtE54psJmdskARtDHMF3IAfBv2lt2GCgQzv+KzhwM28JcnR4Er
/jUkK7LKpaAQI9qeJ0r1dCQnEp2oIp3xcM6xjtSiBzZSTkydH+f58jukJ83lGedt1Gx4P7b2en33
hhwdp5G8bl4DrZE0DIkN97HiAdGvhD7GRVkfiFwEufVk8hiIZuJP+qMMj13WEuk64BnwLZpHCntz
i7zNczP+7SvaGuQbkrvBoyARrqz04d8j3WZxomprmF2YXnQIJKnbB+85nigk4lySnGTOKUNecsjD
sdBvYF3wLLRccfoeHX8MRYgPQ9WtRlJcoUjMWq8CLO3xZsq/aXvYHsoi7kBuBEzJcuTiDO6dtF3K
sdw1kD4sdJC/SDbkoMvIVQ9JOT6MWbK8meyEKpCfg/+CbJcxvFITAgUVkWsC7qocPzH7TsofAm/g
3O4mDKxR21ZWPQxC6+xi7+cgYxmvAlcAw2L2czVGzCfuAggBekYLBSsZhOitG12CZVmylF8eA1ba
z+765a2Blzg/u7Ob0EfxhkvV7YcfOt/SUP0ElxFJ3x16KtpTgp4jEL/G39uoRVksOXJekAyRL0Oo
Uw6NZTBD7cAUgzRebyl1AU51mTl9eXxgz4Mln7X6xRKn+3kvvy0e6XJAiWDPv86TzcyCJhFcKnkd
MJ795m23tam2GpnHgQTsgH1Pa34nKnEe/iwgGTj4cMPmSKSBZJc23TmpAy1sdqocJP0dfTunC8Rw
zlQXVKfcZCTKVr0vW10wfxWLmxjNqrzmdEbG56T05Q1Q3APynLaGPczvQEnjLdMLqy2oP/CEY4NE
KEepQd+0hm1izJfSTIIRD7beO4fxx37l772DSFbc2rzyM2fYIwcuBtnAfe6FgysI3nIsK5LvDcKM
LUoWVYSkmBNWPQeb/I2Sowf7jpeUe2MUSf+kbcj8R3NepHHnfz/+jCkq5RBcAm9JXiuVs1TAlJgu
8olgOmSCsB+6z7hDRnTwfwyqwZXw0+yI07YXnpPOrkifXOpjpYME4ivxnfFQJktfyWXKBco95oUW
ieuN4hqEDA3uELSjfRjTtuCpbKDslwyyY1rqBBXqU1RKCUycFnSnV2osWhdExDFuWmwOMoUllP3j
GDUSzncJGhIBXXdg29Eux6ehZy5WbQeT6CiSb8LRfpckQzUjKZ7fNu5lZpRTyg0wZchoOHzdk8y5
F4oNzttMGtuyfJutFflhSF/QTVDT7tjWiMyNBOuBMM3E+wOqfjEXaMOG4no0TftAKlVz17IVX5CZ
SgJT+8UpRj1+/dO5M58YKfIaJR8UCpQEIUn0yru5CqPsHEL/fKCd3I+uVOkrbXXUwhLlkbP7PEP8
t7oYQSg+9kE3DjPAeVdPJyjRJAgHQ0DsQ7F9/7QGrKvb5Eyyg5QSt6w0NwaJCqr7JvQB+dZSk764
Tqkb53PJvWkZ4bRR84gZWcyrEc+iyVsbNjItEkSiqGIOY9SC4Cz2WbXzI06AZK6s1i4hWjJK6XnI
giZ6tgY17CVkLMX/y663miOHE4jFpUGbC7Xt2SXTpd2LNmH9cw8nn6XCQsD2V8ZmQHEdOdYVMlKW
ocBv6XwgDhge8jdRpbUh6WuI6MeVoGfReqZlIokrV0OlIV1WmW5DypY0BwpwCvBN2UEC+89jVQnR
F8HeRuKTZFRfI+E3xAe6DB24ep30gBNicOdOMEH8BfLWA6Jx+NmQb5U5kqpMhAy+D00W7ga9WuIy
4tAtXP/kuKMDRDrxpKT7LdXavj2C16oPfnM/eK1AQ0H5V3a3oPTFpIvTrmNxTC3/c+zSSSxWl0lJ
5FKw3gkOPogzBeJQrtMA4x7f/PeIJ96SU+406YC/6jrqvB+e88MpfDOoJyRd89+Gw+K32VOfZD8x
vnu7uSiPS6g60oxSahcFfy2Vjo3Bf+9Nw5bOarsJOYH7UN9hlwb4FnMvdvX8Nu8tOyknI6nMJe5B
sadeDl/OOe8P4Hh/nZJPhGktVgCF6DZCoMexhbKEWU0EhIfURfZzVXsUpWEfdlX0ntU88j+YcECw
SHVoJztgknRkguiW3j3atgwTAXFUNufEwTswKysmGhOxwlalbCsp555rIFEqnas1IrXI8/QmPUpH
faxo9nsmlOmpRi+bl++HnMt/reSvC4ZfUqB9pjuQh+gSCPqdwzEspDlNBTy+09aGDPucSboKTp0O
790zIMhCuYood+8A9Si0uTyKveafe66gPGTiTiLWhuOPUO2PrTaYRykmDCTJHO+jnfR2ormLcTsl
Jx3/YWXXtCkHb3x1EQXEgFb8reiz6lwTl+xWwyc6HJL1MWKzyxCsHJ13GW9QiCJD2fgFPTl4Ov2g
25nyDShGYBx3x/QmrpY6Ow8AhAXnAdOutl8sgNmNpb3wr8Dn/tEUqLJiAWX1PGDkT2Na0mPRWYdj
x2gYGvQhLUa4GlZuM6CjMFNnAPTAFP1A6rmkPALTaK1PQ7RUCnI28Kqj24KZG4TnZor8b/se8u8F
hUf+rHH5ySsaTm3D7batmn4/oK4ORn8A/R4fmtfQlp3mr7qHt5voBzLvY/rTfkN/JsyXivMaH9nq
kMUuI8a/KEUW6S3upc1uX3pATkG5w5D40iynDy/+ev0FSwN0a3+iLrt4pf9T9t6TSgXV+mlqQ325
b9Gg1B1UCRyDs33K6BuCWHNNWyen8yRfdJDb+3wtY4kolOqd2mEXT1u2KkYHiExW1L7onkdo6z3/
QQAf8zJog4ugZRFXTFvxwwEe+TX37FMIs+RqJ6uFgGMAFZM/Zsx+b9s3B4De5IUMroC9Q3X5bMUw
yRjAK7R7KmB+H5emNHOLX3DlzAQh+htd2qnqtWuT1vb5BWHLUoB70jhFNBNOCgVcgmMZrhebYsir
wNI8ehaSKMawx76WMkXm47IepfvcOBIPUd8Ce0esrGPhKAjsvmu2hx0kbL+EYjlyz3R4ZNQKeAaC
CqaPYquAJCw8ImKH9RaSfhtbY+xEe96FOkoL22QoUqRLU7e/JKHNf8OOx2WSnFb00iglQxhMim4d
d73ldUd5x1gND21+g0ycbh2kEwFstw0Kd29FeUWNAcvjZphvcJMgP2E9XCc3Albti07NoCSCY5lA
x0HHu4ifCrEjZSYeQ+XmKG4qH9UWrP/EjfASwWB6z1Uw5LWk3hlTwrkKV4lnboQa2Asgh9CBqvBE
oAbkrkUv3Sq/CG1bv/Y/iX9+jf85/CoTDRZ4FukLEPqg+DtUmUK9TRf96dILoxFMW3NNFxXhThRV
fQR34FWdbRTZ5n0XRhwijggccVAylad1RbuHaSvPLrwHundZJd+gFWpufbDeOV6L6q7jPpkgOXge
OHWK8s7kNSwU8zPQgJt7+tG7WXV6SrUI6Qe7zL4RviQaeuQYAC2P9HJOXm8sZkLOgymWfXBRcsXp
ji7sF4LG9OSH/5yX/MOQlEaqcoAUPb+fcrKxeHIeHuGssKrBFhNKOreFs9tdkcCtsGUuLXA1i6fF
yNO+eTXDbheXj9HL/6mAAKAOcFPdDuXTBXgFAPLG1jdHyRAZB1OfyRRBJhIoEgaibANiRLw9j6vj
qmiHnxdSbhyvV1gfB1eFQo710iX/VIHGVBNAhXlXrR9rmbakOBLlb6oY8jch6r3s3kZhh5itcqB6
Mq7qOr8x6hpuJ+hBZYKFxMlEQPyANiNykZNAwPHO4ZXMGYS7D/AcTA7pQcIHKxroJ1HafTPb+jjg
je3yi45Za4Hc73P5/LsyT3Waxr2ivnZExxODMdPouKeO24HbRhiEF8pgFzBEYReJ3phCOeB4qzyd
IdC6zAD/0xP3u9Xo+4j2LzvdOzDfqoExunyxMcUC5dT4zbpLGTiD5eadBl14wMi+ukL6KbPzKS2S
E0pn9vFpRqjhYbxr9QgGd6cVHNHVoKs9gyTSZRQzhVfBsOQLJroy/y0EWHqt7ekPwZQ7HjYw7Po0
e67YvACVsiuEyboLrjSovGLcDdAUq2BT0NNvmKY4PTWoQdxebZD3Crya7X12fLtd3elTza6RtEEG
an1nhorqmq3zx5hvTY12dBmgn9z6ehcHWaoIVW5skorZmV0TA7g+WOqujelznZ96MqhTDBFg3K8a
Wi1DMC7Ea+CjTwfgi56+ePpPp0p4+LtHjCFl2bGbAjioVwYgI1FcrF3WTpvQkCPa2EQvWJ4a+EWM
GL+Omj7mgCYCfcDassqAiiuIcXXsemrYGzK2YKTJvPLpkO3SvZg39ikxPM29jFUo6ybqSk8OSpQx
kYSy+v5jVFu4T1WoW5v4UKW7nSVsUr4WBQpdO9+fPpMPtY4W4/1QUbYU5qrn1uP31VNs/KKe1gP7
cqCh1tRn2EmUOL6tTnx55AqFATW9vm313G5eLnR0OAJKFXIn92vfEPg5g9309jRbIKL+HP7E6Hj9
1vCBn5xmnQ8OL6ipvD72L7+ehUis4AmxusNv2zsaQHvueccFfNWxi/sACNCjg4ylicgJpKf9GAEt
Ze+09Qi1aiyOLuM3xYFjhK3wERQ0nwINQK2DURzmV5WpuRCTwtvFVjveZSyxzgp36Xa7I/uG2Pdm
vMc+RQeMqRwsMbt62fujvYf2uascP9u9fGNhYANLx/NJZ9RpuWwIRkpv+JuovWEVxeiW+6RaIAqQ
Hegw80Z8gN0rEw1yHwNQpOUZzuHj/f0J8puMazRLrDDV4br5ezPZiNe3zAp4NRqWjjKAzA6H4u2T
ar39poG3CZ6ulRwG2kizNwvgQS7kNSQyyRLMKPXDmFtgzWgDjbDWjS/0ASd7GKY1zLbSLRKD+M+3
g7+0YNfrwYmgC6YYsi1k1b1ztHd83VDcorhjR/vtPQdn9/aH1PbNCq0FUGxvsma6RFuQXK2i+COd
quYMlP7Noz7R+esdJHHcu2cB+9HOQ3nQaSHxO4uTvd/O1Xwf6TRAFscC3WQI61eWKQ+upQwr+vn4
HaEy14lvqGBekkdQjc+jw818/0R58V6YcJTqlnNC84mJ+8dJpgzcVxDVzPfZ7obwocvW4JbojA41
i2WGJPTiNO5TFQZ9KlaHdeKdxiUlzfhaRu38PmmpKXdJQU6FEniy2keLOv84evi1e/MFFCir+llY
q95jIwUmAELgGtwDZAsOEyMlqLIpPw5rlCSIzoqtzNnuL25P0AYOvWgNGnvh9N0kPgTnQKI1aOoP
b9Fmavo2qzF8/DboTQY6OTQ+gomcwpr8vB4+cfdBxBWXGaumzJtUpJ6jxDmZvA1h0ebv8djhYnn9
F3IjxLCSnenyBvP9+JSouzfTKzK13ZdOK4NC9z5BBc87Bx9HaQ1wfwdLW8z3fhMXJrvG422xMGzn
KzRnWMa3pFzUSRvBWH5qx0PonC06FPFjUo/RwrwkLU+1nmzf5Oc0cc/9iFCsQhRpeXXStVC+2T6T
nnsf7f0X6BXGmov7hP87sLJ4433Uia/bF8DdvDvtcwe8fVRFRq71w6vdZajn3lFMxUis5RkfCCzu
0c6ylNn5XKXVQucEERK0kL364wtPnNxjwAnC8y6tqf4xE24lV1FF3ICVpuXOpw2N6ZY8RJu+54ZO
LAfoOaj8SweBMk/dtZQAr7XLKTgcnBBLsm2FaI97cUhryEiOpuUjMnyYOEkHwlsAydUXYczSptaK
8rxLKxWutgwBNMYsuGgMVWy6cUinqWrnkf81v+zxpmVlPlztlpuevHRbWbZ/sL9mGMaNnVg3MM7o
5yuuZVlPz2lb1tV1Xnbbciy/tdhlZzcMHWx6SgGRzBI1dEK0/nep/R377AjW1jPu636sevEikbyj
87Jm1zietdOT6X1dD4KTYba9Hq0jfIDiTzjTDH490zFmRu3gADPJGj0Wo1kfeIbZ9WYaEnet0b7I
FoLwv2H8G7FYvPcJNeBrgZJEQPQ+Q91hi7J2fvixcZQgaoXChIpm8Gf6PpKcsRqc8JMvFDSY0Xw2
V7fxavFk0Ms6llWDUiU6zv6h8LC58rUCEjonr9keJCV4mi5erGay6rzR542boLu6oiZp9mdWiK5N
D205z+DUajQrqVF8kkUaTD9QR2RjtYvka0NrnLYOmYayJylp10KI8MF+wfSonJQ9nyIS5luw59ic
ciklpFrOouQJzHoE9BQ4q6gmozDkFoaHomXf+ik+QUmiEJjhzxmA13eDrRNGGGC2NgVTgZp9jsXy
vZk9AB/RSGFlkBfMUDkky6ZriL5D+LacH6cxjpfTOn170/Oo56rERJp+NhanFj6O5PQsm1bQWV88
I8imKD48HUcNJcL8LG/GgdIbPVEAJskOdObBvRE9Cwu2K03FBniSxJ0jG7/jfgD+mhzDbIhmch11
rWaCiTLH9WFeom8PsRFI0pXuNXik00r3wFcHROqJgdgf/n+0Jyufx7FoAqQ3x/txNVbRzXFfMVQR
9lFpnZwmODkr8ehEhuQ2RYMBKIwkgnqAp4Xk96z6A0zYGkPNX06+Q6qO2oN/zWrrtlT8k3Mf9oCG
KHZHNp3VRKWrLu4+A2EUn3B4v2IiAU4Kv1UaAoQHziuZEe9IYL9oRVB6WNnFIzb0na0f0lulaiBs
v8MbILHZYsFz5Jy4rBobVaBwdWZt0g/gParwiviDYFG2zCG5XOmanKy0hHNN5W4+hmeX/pCHJ4aL
9pGvxKvForE5ezrsJS5VBtXCAC6YMgWAWi7oFzogW0S6AopWlFscVb9dF08/WTU9rgurjsibxeVI
cjgYThhyPx1j+XA7E0B9soDct0P2uXrFnEPjFRLJ4/682Bjeohgq/zT0F5zTHbNyblPF5x/uj6wa
KaqaCGc9KjDxPKxwvY5U0ZjgqOefA03iIxT2q3slK2I/+Jfkk39jdJH4K+LN173Gzz7LQWHVnNhB
P4cSEda85IOVvyflog2xU9iXi71sfEeKriS5ogNEhlznSKjRBLfaO8HWIbbCG92DR3yYSIJ0D4gq
HPKKOWW9W/sxJERo+HwwJ8+YwHV4sI1fxEF66aO/DTsm8Xdpz0mJomJ2Umbsi9JCJ+DzrxK4U97a
FOXuZYAg6JRVQ++OtOYyoNqwG5za+vC7ZmRSoTZ8gewHGcYYYPvHXMhct8nNHLI3sb3Xre6A2MrM
Z07ImWr+Ya5FN7wYiVDsmJPTLllkLBe49x/vCYRiW4/vi2nt9dimcldZ5f+MWTIWg197JzYD3MpF
x4W9sB8/Oecrkhk2zvyze5LVv9wZR1YNqSHMQs6Uy9G+pPyMwSb4HazpLTxREWcInbC8kChh/zYo
QShsTe0+6LOeV99MtTiPiaAoO9kEly5NIZVU0DhTlTSAHJH5J5zrrLgP6jKwZa5Y4n4e8WsOqBKK
/fCNXBCEFTgglPkC9we24o9LDzOx1UldslJPu+8J5SnzjB03UnHW4rR6O0l/vmAHxBpfPuuwHfVF
aTO3X4gGf9i17yhaAyll4TUR67CeZsaRPaLM2CDEBav/cs/MdexZ9w1iRh8AsGQFMfHQ3BAy63TF
ibxSJgkBfMVRTrZ6sNPdFeYo/DA+7rScPtMTrVszew6m7enR/gARZkNbD6lZnBsALDIjjuwso+xE
D0bII8QO+UeMcQ5HKqB+FDoJTSuDttMXjR3yAwlL52Em8TFM7oHidr4UIg0wyRN7kmwKZsInXzXD
MINlTytm5Gck8aVNmXmxMlkMN/Ow5cn2Xfl7VGLJtJdyaRUHnfMpEkeLLYsKRLoSuaAviwEM3Xmu
DbY15KURSYI+RBq76IBSQCbaQiOHSho50T4N0nVLlCTtDriJL7wTr9UffIYkkMkepodnXYcIWcPb
Ib5lmDiVNpia89dn0IqAACQWq7yFBW4jlDBSyhz37hcgmgJ0gB7T/hEi/AiixlE7ycvaUhVhzAjk
QhTTC2OCQavto3IQgb7JlZT2FOLrn+G8TIqUUuTARPOYDAAk9BjqdhbAf7/mfdctnTZ6vAz2vds9
RStkb83Pind3UBh6CXwFpectgghR2isiBEIq08+eItJT2vgr42fLIzfLyq3J825pDaEcGeknGc1w
3zh7MT462nVahytr0ZnHpz4raeeszqNw+r2YU6u/YR2EWLXKqZQCUTzSLUgF+5eRa9Xezqdbnmpj
lP+wvmJGxB1DMQchbpuDQZZBuV1NrxwXWZW2FnKKXZa4MhqBduVWaglA+jUI1q/5AmUpmj/bxiwS
lE9FKKjBe0wxqcx9dnLabswtuEo0pE9Ovr0+ed2O+ot8h7wTXSkmfrxeCrM0laeKwjVEqE1uTLZ0
bFR2F79izVBN36x5z6O3qpsM9aNOEe+a9U4iEcvNU2bf2e7e53R6D8IsWbXQYAkJTLwm21L1At9p
gQyqNFqQtXukf2Iphr19tR26nZpKWZzqI+7WYZhps7Ch08G5TBpGeOpY6JJajyD5AB1xVr+VYpNX
1/ZKc1fU9CtxMOPj/d2/DVmZVGDJvWMvwuTtZaT1l7M5zR7iG9z3iSB2ov+FDrVQcvKncqLgVs39
gpQpftuk2X0zOwxFoxyT6VdE7Ur+JlJI3AobdabCelYON9JP9+mbj8Y8LUi3x7XMHOmLNhwVfexT
/O2W3hfvdFrSsszkIRID0N1bZ5KCTAnEBFTg1xxEfU7B5gobLAl94GcpSYiK/oqVqgQAUx2lTOU/
T9bvFxsKJsMIl6hmm4f+eTspwIAmvDt6lncR0HER5UXbkk2tmuf1WfVfN3KMigQRnDOd+ZsJ2PUF
Vc0qZ9vWZFv9Cf42v3T5w/xegAAAo0xF6hzWFxj3hRjFPXxQtrj/mGk36AbbCnGZJy1RcPYXRDj+
eIWic4uM8+pBJ4wkhOXWFbgVB+PkDr/FTnu6uXv3rD43esoOJb3qQuc0w1347dPKrXr2GaLJkmKI
itGdMSsVkTjVe/3obem0Np9JzQm4YGXfPN+nmkGYqkFCowkf4YcZAp1rrvxzZ+CrJE8WfU3L0/re
ZmB9eyEz8ReaXwCJgxqSAZvs7zZAYkeJntPOrFq2eLD/VFG8W5e3oUk4Pk3pHgMFFp0mNbj64ItJ
1HiEyP30x/QaH9HJu1j+zaOSC0/+fYiuGNNcrySPJXHzK4fuB/nGlHxzWk8PQ3CFZn95/dfOMbZ6
wN5hBV6DRRi2bESzd9OfM5UkM+yG3xiRG8/C+YyQuuVRMtm8BU90qAi8HB8gCawmF+CZcO8u8EkQ
ZIV3DeiLUeplC7oPqCW9Wbs1FuiSDL9R5YGDbqOI8XYZ2c57unU+e2h4qKqDcoj2M/X4HqkjtIki
Pzu6WvT5688QRva/60Lni58zFMyr5Q914OwWtjHpXfaa0T1TUEBA7Nj/wiMhyYWRPT2hq+ze8NMB
1d3zHgyin4y3RSLouHowJ52IcDewBCazaY1/WJl3s3IFsh6rT3rTGE6BmxZH5suoHnXj59CIUJJu
GNP8MVbnbJnq0XNvPpav6efuwKGWARsmrfB+QXCU/isHC4HUFPgxbYGxjrVG4eQTvIfP0XP4Opru
fl6PwAQkAv3gPyIh7APIC9ccWAwJ0dkxMkSBel8LDSH+rQA6ZsjvPxz5GgJdQt2Cr0MOAB1fsLvI
kJqAO5odE/RDX7r5rYzZ0QUhYh961LKKK4iWaa6P+tYc5M87ExCXoK3Q/xaryTuKVgfCyD85q3TH
TCof9FKBwjLH2uYozoHLKtLCA3d2iRkigRUEhtxFhOgzP+eXoM3AvA0ES34lSMwa1mfpP+Me9uf7
gPmQfMiXJSCwgHoixD7WiSD90WXmIQl80vANH3U44j3CHsD8BFaGRNhoTxBcdXaIhsH0LEEcWI/V
fvEDQvUM8LUD8aMCgvvmyk40oMA2gJDcBxW3K/2ml7bdoA5ZhY1uIXUESr/FmZRXaJNzmCGtEX/H
T5T+NA/sCPSPUJCPdD6XZ2r0ZR8jSsh3xnBeA2qpOX/ac8h+t1ghT6SVjUMQSEiwtgJqHJ6TBkT8
WpDUpXMevH09IceEqzTuLYqRMLsIE9FxaiQniEbWLXqj8zqoEIaA5IUQBtjEIgbg7BkJc/mjp9Jp
DfbZ2dooQeHWwKOpwf3jgL9J0K2tqIMZ6VtVDtcSQdb7pqQEh48T3m0N/j2ApJFAtGunDF6MFWD0
dDb71TF+slR5Xe0cyEQb9xjALhKW+9EzvQt9D1puXhkfAOX+3UiwZu91CSaSVgif3N+WHbjN18Ep
25excQ2M2WuqTFVw1/0AWRBuro3MKEtTc3p/D/q7L7SpgUmh6Bb3UygyZEYCW9LCW8w2BHLCNIHd
CdnqEhiZREs8FDzJNG62zLEEQyE514Nt8R987wYADOTJkzaZwoF3Z9bZIggMKGWhaHSZtDXkqOhZ
Dr8pmMgAFhhQbmDwq2EHJBiSW9ZXIKwi4se8jME8XdPoOwCY4NHNPgvvwGxwNHpAOcd5Bl44iiym
fBn2LeMr4JiCNRRoD01sjMb+SQQMl+xbvp/BR0JR5V/PnBXZw/aAm5IWrn8ztGb//5G8ZUnLGKEN
uHEVx5Vg3LmBaWXlEe700cMaj3kC40Ge5jTSdjJVfDDLADwZGH4H/oc62Q/6jrpoj/qJvjhNG/84
PLo9eignjzq4+7QfwCWmB7vHlJIk2AMN7nGayuEhZzzKq3/Axh097gzamQ40s+MJntY+BWCVKBA8
4OsbhMc7fCL8b8BAbfvlAZGlC4KwycP6TQ5+a154uKZs9pNr/viiky+CaoKmpOFBpP26Hd0m+t9X
/2GKe+DLioGgeBogkJ+J6tYBDEyDx1Gk0L1A9umbw1jwrShVk+4hgZQfqDc3pzkXzEHIMWgzk4C+
xACTwx+lCwuO6HKIdoMwVMHCZ4YrAEsk/lbVCER60CQ9jGqAeJnK9JZ16Nalvb5zYFo7bCPg9j+W
zmtJcWyJol9EBB7xKu8dQpgXAlNIeIQVfP2spCf6ztzp6moKpKNzMnduIwrdnXGL7lYHYXFrBaU5
qvjvN5XC310+sZgnQVEpRwdrAREYb6Av1AF0D/hZhH9xDPKI/TVTALG32dXqPRAFCub75jXGt5Hz
zuh4i8IdhtfVyytHe35ux/6M72i4a35mpb0J0kaZEizeajFveTcmQjhEkmcFmWV0NffrToMd8AnL
bwFfezDlEnO5fmyDBcuxSPuWCFbZpMy7lkH24Q0kF97TkAlFIy2hzWA3rsEqY6ejVit9j2nz0T9s
F5yFBZwE+KY6/M8fYeGSI57pGicmG8LH7niwBpzz5hme4+G0hPEJXfTgfj0McLDWKiOAOf1ucjG0
Q8Aeh2tO21i416yMe/BYYTz6QtHHA/DgVvPPRetNXhG1k31PX07Lx1MKuTYoe8wBzVDlIBrPvwId
COgkH4AAbVt2QJ7UP7laePpydIIvqoUHTxJZESduk+iQnbhpt5m6Ic7gNrHXQhpC/s0LrMSaGcIR
n2aAT3rwgDaF7GaPaWvKKJo5j8j14H/x+t8JLM8S9iUENPwnMXh7UOvg/TNvjlE5kY3hFd7LVyyG
evrDwf/AUBJO5vAF1oIW8AqLhLfB/tIwHJhKrWiXC334ACuthPK2W8p7xymCr738PRRe5CMw+YhZ
ivBoOxIKhisBVPYuCHyMU+9u/LKhGpEsyn0Nvl5ngvtvhVyJJ8fs2Wf9NurZ9C1GgRLqg+f9KYS0
GpazgUmWiXOcffWFO5gK+U9IfmgP/Y/VDOUR6lD8i5ancLp6cyOVLwUgAHfYBtiRictASmPrEhNL
CtrwNfa2os5ehl+DlgFwqV3vMUfFIoM0SjCXcvIcFGZjYAzicrxBRSAyGlEDfM15hmgdwjncGFSi
ulhmSjLS06Mfu+pfpgvIA9koYO+yp3ShEso2jRkvKtAP+6I7O4Zt6GRxwcCLmN0mo5EdW9tPI0eC
sQB/4KQipTlNDsjHcxrbHC67cIg/RoUHFM5z3r7FSn+m77RyOaWWH8LH4EHOEXV5Q6bv4cvj3NWx
NWOPhoFW/bGCPj+l+6pD7AbC3cRsOeSK0hyCscyvQQkT5GZhcHsOCEQHS93pjRkeiTNpeylg9aQC
IRl9JiUw18UsjaanXa1LxLHFa9CQAYAzDir5TtEJIgCklZnC38ZUdgWZiEMBxoG+xbOMnwjQJN2i
vmVbHzPQBG2BpmrfR3VQaEPXfTogv2aPw5zhqUwfINB27bbwZo+AhZBGAGzoayNGoXAS7DL5J+1s
6FvB8Ub91cO6QJpZeK9QWCdgrLhxbokMxw9XRqzGxROGAqFnV2tb0aDgDw1P0DzT7Vx36vSDTeUD
aORfxvULySzCJ7F0FZkEMTb+F+zk5jxzeKco1GAsvlRzClMYJzxknNzPRcoUF0VlaTWyVlzRC7/V
Ci8x3jBNI5Vqx+jOhTTFIWd8IyIv9BYgmJ4PohKeZBPVG8WF2aX535AswFlHSkFwXqPc8Uu/z7ly
UjeMOOJO3IrxZnVpKaf0n64yzxP3CizdjBY2hu1LuRSg381s5uNDq6u+C9BBYzrUwTKWeHvg9K5b
JKUabZv5cWi9Y2PGVdI5yRU6UXqtk77lN3vNFiHCUPx97YM9NBsUFG8KXZp3Km/BcxMAfXcS9x1U
d3jn+MwZ67+2Oq6cpyN3cqzZedd6GiTjGorRDhWuxUbzrZ3Vdq425ETLX5Y2fAO6xW0jJhFSU8Jq
1dObIThCKHV83xLPV/H+tMfQNxYM4jY7q+u0qLNS8lOolghQ1bKnlTYASRvjteogWFH/WE0fk/XE
9EgtXc3wQU3Dvq7463Y8MFAGhpshwcIkVg/BIWf+mo4xHBq0NzpeKbKh5/wNSp4HQ73xt89i5z2I
ibNILPYtvZO92S89qr/Au5mSzi7UONiyVC6DeKEVnKdBx3nNmiHY4A1mwsJojSCURUBMJq/uNgrz
E/fx7uPIwJRsfAQTmHXjJsZ+S45Kj4NEfT5xkQfOFfSEemLJgwbqR6KOYwOEYgBNCXmfjLZg/j10
6wsezx54/TffzWTazdj7tX1SVYsPlnCVPmY4JujNa8Q8nFAJ0pvLwAFkX5kWHEX6JWPm3tRPDKf+
kQWtQXLiZoolttDSrswkGC3p++WCXCS3PR1Y3y0a/O3AeuPqQUOX9adFDOuGYr3yKcv9p16Dj4eM
S5Ocahfh8xW/1ZsHUFRN9lDs8Cta7v3aPDoXSNxFyKNIWQxdHnVlCr9IxgbUjHUA5QwyAQM+5vLR
xZdhDaUsHFr4tVbcV5nQnQ1X/njG2/HD6q4/wu5dv29kvtFnXiA9eu+Ckfj173TVu97Z+qhHlwFR
ONiAx4ABHhgr2e+z3chub61mOINK0dlFsHXchQdtdzfZMTLCXvhl7Av7+tZOq07MSqpWBD8A07FW
mxYNolQtN3p54o6Fhh6wOqbdUoPA1g8QaffZFD6pMobmAJ2y5smXxn/v9+BDEmHJvQZCwcdWHpm3
fQuAROyhv2Ewve3FDLIASdkdxdEW2pgmoAKLAUB7GMvutz0GAqON2H22bTCphfGc9NMumh/92dKe
3n1Ck0yrGPcc2cHkLeBjBOTnNkZlLI99w5bWuUc7vWFHYGSoQWgDVd/KG1O0hKG4bzTlYAXmTTYc
XRsG7wjztzc1SdAP0s4oQdfiE6GDZ5N9a8XyZf6aGU2xDsvazDlWiXozevp5KtsNsZdcWjiRb9VW
8VppOx1m1pOCaB7m4F/m5ARzLSv/ZTwM+HwPo7uGJIFFnj+psAa8rNcPHhmCrfSfhdXRw/kNlHEK
Cyy4GvvJQLNwcCVFIaKyQ/i7yEr978/i9YhNuxmMIZWfTthy5gjbRAA3b0G8hmDNWFDSo9UIkATa
zDqctVzfYdHRVhkB+3C+6f80uIFTT3aumHrItPdpwhWLmWlalX9GQVKG/Iym+YEX5AJv+jLOauKC
vR5+7eENqkjTfPCMhpY1mcjYFyDSerhs6kXGjZ13R1ejTdVDuxw1j9p6QPn+tzAH44X9i/h4uFWh
f9OjNxx/k4WNCpo2gLf/I5F3Jca97xNT5TA/qnQqzrP+GLIzEOalXg0cG+2KXpy0YqG3NHDjwFP4
Nb9A8cBb2RI3gRsYGmxA42a2RmA0clxosFJp8MSF4Dg9eRu0/lgN0PdIYzvwFfScM0wDjDK4MD5o
h7uJd1LM7xsKfEMwxvP4eoB1erbe9hAJKceebJMIUVDxymMDBNtNkZXOzkwDQIKXFyccVKrLiD78
YfEbD7yG4oP9wtiP3zSTN+vj9VfP0c0CRm2CkBMxedLr+dEu7cMMDlorFypT6cFpgt0Qz+Aw6UPg
B3F12XExDn4vaEYyArw4RA9qHeNovAIOttV5fsQ4ObgFZ7eeY2nKdBfA0oLPRnW0o75o2pR3fzAZ
oWb1VwOmPslJUg7Yb2nzwYQ5qWefFBRnAAKm1bMGiAFxK4GC2Jqe9ervlngGAioohtdxBs4dAwt2
CsBVpj0V4iUb9xRX2yc7qg2eeKmPtpqB0Ynd9OpAeABt886U8WYcgbD0Ah62hv8KroOMR8NLJkP8
vaGFu6xhlfZl02emD+fqw3wZbnFWMwQ39xCRedt3qCvjS7Q3ePez0gUELkbln7BD6T51Bq5kVM67
3ouqewH/Noao9NUG0C5aFvz5Ettv2BV4h/Hulg8ux15l2P5mzAyLcNCC+cJQtFOC6KBjC68G2eQm
nQO82iFEXPkdNi079crEuoljJ9OeKgL/dmEuU8TCYiPOYWFg/c4Ujr11nq2G2LjjyHCk3ftoX3TP
341yMSrK6exAUUGeJGh3fWZFtdNcGXdG1/V1WqLHg3+PQ8HAf80EcDPZliw4u2jrMaZySeKC7oU3
Cex44q0D4bZjmTYbAq17lLwK+BBG7kDF4pkP4xUnbkqKvbEF80C2TqnGBlFA5FWF1woCdJ+crQZ3
lRPA6m1KSaUugx5HR2vUoAXY8ddtxcTRxGaMYI9+RGo+qOzp7o6jlX5mZmvbjYeevg8uWIAwAC2V
DtHWzG3sDvISI2mHfTIXJpX9sSgpsTpnxku1Unlb3qH+sc/BEyCKYxbHkQlTSyZr5i/yQvZ3fhms
4Rd7xqSKoK8mrwClIZ0QWqwi1BMhyQyDfRgKV5GvXwyb6gDGYnq3T6tqAlvDYJQVF9Q9cppxCfba
tmpRJsljnntwxhS8cufoMknhm0Jhi9/ZlQIGBtWsuZ6QI5UWAW539DUi7vGsG8gT7mY20ONFP69u
NvaMVGBYUY1Oc8Apo1bBNXC2MyYz92Exql5AUoDb8za7o4XZ1y3/i5/dm3xNzkAe7b4JQUk3mHFT
urojGSi8o14OKbG/Yz2T/OtWO9a0ux04JYO5isvXhRe9wamdoPtiOvhrQALcfIMmXrW7uDZaxj2S
1PWOC6GPsUwrrcGFHGxDh1SUFgfYBYpABekgv5tfbPUAXF/s1C924BetHOIbOOuTrrOj1daw0gUP
wXFDT6GnExXv7Vc7axBivMWrIf6C29SyBlSPN2833o8QttUgGn+x5TdkQH5qBNA217U2CJqj5qYV
dh1qywc/h8cTV93CaVdcLfJs7ggmln32vBNeT7Ph+HMzKFCQe3JOwJyGD/G1WkmP55KZN0cgoAcg
4cLsOn2nT56figf2QONgaqnfcH9TsTv0K1DSZFirNb4Ph9GXoZPfS8oQJ6WmeXc6+T3u+gp3QFF3
J5xSdZQpJ7BVLLKDB/xAiP7BFXzO74/uU9LXBvO7fkXbGnUhp3DVOcR83AdF1dLFJeCml31YT/2p
tPnwjpmyL1bvzT3CZw8pEpnT6Jz1WpiztKCcOBAaO0Z/ocKZO2xeObtMI5mNGbnZSL07RMpTGUpb
JI/p0y0mHRDIhlOO36z3+qBfopdV/9FRQb/Tyd2dL0ZFBpXEAKCG6tddw8ZgF2aTPsMn6Khd2dQ5
77REp/RCbXKgk7U+9Fl0A2E79CrSTPqwL0Dutd4IOP9nwJVzunJsQrUi2puSisH8HCRV1RPdywuK
BeqgqXyz28MlSQ5egNP5lrX8CB5szE3doO4ePTkrb5Y7m4iD8m3bSqifhPN2p+R4OsI1EkJQAQVH
GGpYO7hfl5uwYNtmZdJK9dUFHB1UMWt+A9eNJmMADA/hyMXYeiPnPVBvTN9DzTHGpxOpB/7x2nI2
uRoTCGyVc6Uoyt7T49YINdjRjFu1hvdlkN5yFATbZYaQn9gkLEx42eALP4WdU5hacOz0O0LVoS9d
9dAR1Phr4CL6NgfBhwDIoHhJxHR7SuIZMDBF3FNnJKglPXigBVX+yYQBd+Vz+TFH/fyFffuozC+A
aEupyPSzq0AkgcisyqkPcOHOFgCIruS58VkpZ+GNjzoEY4ihkxQ8vejo77BGGYyA8h9U+qbgADji
uqFwxGbGaCQz22STH4/YGKsvZmf/fLQYK/KpBPW//THAPBosQD4L5RZvQKFFWcI2LZw3b+h3aKtH
Q+6PPCeGb8Ej5Okmoox0pBLoFyJkx3hZl9HZHQs7q7etje9WKuQX1msHXzWW2qh090bfpltkoVI1
sytN4oNTZG/zBkXU5ciVSgHtci8Qg7ST8/SHUCpvMGA5HzAAaWzgF81uJhdCSHwd5wHbQfoOeVYu
HglQNmNROWm6IfPx80P/XnEQke/hHNxF/w7qhXEed1scIjuTkgjxQ6UfbRhmnPGqsKmEeZsUBw3K
3vhO9XMHVbIf1sdZwqfj0IMgrvrhGGKxDWR0DEm4dR4fqoz79EGOID20Q3LQeJfUxBMAciiZkhHP
oKWZSE5xArSsGWsPz+KZwmK2jH+KpNGyA+W10GA19M5aKx5mDABoniALueNWfkOK5MLx7qudZIeR
8JkGDsa41zHIXKf/YAdiO4KLhOhD6IJvveM+tn6s+ETY6WzqN+ZqOI4wHcNnHc26/EvBSLENL9o6
22iOGPjp+4l46CF97ZztLiQTLPXa0OF6cOC6oyeywLcJi4wlLHcGZhl8bRFpzdA0pEwiN1QeIFwf
VQuF1Pc1Lj/hOoXfCLMTn0ekTaFPPh3FmEKbT6aT8HxN/sCBanyfklnPSQd5jEXLPBXaJsN6OCWc
aDAQ91QctewFyxOdtx9qqqG5+puFbCOGc/texcpAl4JbgT7ky/z1kXBlif50j2N7cwG/c/Bw05WU
omlTrU6T0+Rj2ZuzBZjHV4FP/F/LEAtmUkfMPu9ua8TIHW1eFwvavu0BHrA1Mtk95VIjfzd1nBcA
L+gKjNL5Rvy/3U4VUohBaoRUcaAjxl1A3eN8hPbTeqzRM/MX46F9M4t8KqhbqVUo4wOQVaA+xcIt
xmrPGfArd9n3wR/KMVKk2trKrLlMDuY14EPNH5wlaAZwxEq6rNjpMD9jCng+6u+XBWl/KnzsrzZj
KCnyEJm3vJDDB5Xe9zthyaHgtcIFJFi6tc+LUSg7st+bH1q6wifGVxJ0m0ncZzoJKXbBMhcGbAOL
wpuRYbipMFzzdE+sfaRQkycKBOA2fuPCZz7+BCPQpd+iQOQCgDfeQZ56gMLpVe7ZZbUH8d4nlxHk
XusafFZFtEjLoBv24uKhJuhR+hL9lstEkxOGWTxh4kzpGb4x4kw6DKlh77TDOqpstn5jGDdocbj5
5hGrIMpImBGKwV0Sq69pl8PNeIovD2MwCqmLd3eHwAK7rRjkYVxpokHXys1L34nS1Hw5tdPNGbeZ
CyBTDK+uwOqM4s2r3kx3EzLQA0EIuylA0l7NW3j3YBJFDp9OLHw+xfrjy1BT9tnWCOCFQR12p+Iq
JkaNuLp6DXEqu2j4hVnMQ9MBpdTuj4GZTDDQ+pCdVgxUEl5qv9xAJcHpfjrEGRB/KX4BwUpwes/p
A+d67HNPTqvX+u4iUG05Ql2g3E2YDWPbYg7NN7bPRB6WSF7R1ycDoF/MrEBV+UpysosT8z/OIUY5
CLdMZKUudhk6noGkNpgw+DCOEm/CfuC155yYn+TY8gm5jdmQOR1d1K94Bg70RC45rLGbPhz9jMD0
CM8po0+x8E5AsejBw0LHQlhHmcdMFt8b8KkOUl3FGFHzuJDpoVTZYFCwpAKoFgSnZ9/pADiK2r6z
aZiN3xD3YkDDg1GbSKaF6QkMFR8DEp0YI1SrlsADHUf3qgkEp8oWMhALgs4YRuXmPunFV93j9zYL
qHQCuB24oBu7+b4y+mS6hwWAHgZtNxvNVYWf5Ivh1jPAxm6H+Sv9OXY6inNbndE2yThTjJd2uJdg
ZK8TrAUZAk7EYP1FxQ/5HcECU96jg1D4NbD7YFotFdIje0DNGItbSWwfO83JaiHZ3aAifjyJBzFh
IQ7AjtMngO6khTsGesbNESz3wk8NeARB0Joruv4/I5y1142EdgKm9RUIAJgkYDh0hfE0oFYBfwIj
4JfavgNM1gFyE/ZGNF3vSWlcf7MRqIpUlCKLHY0Vj2R5No7lDXmfKAGB0ySYcCFeM7wR3BETpiLQ
z4ZqnhyFITm+sutD+pRLOTAjsVdB29IBbhaiPCS6ASACIKVsnfgNI3HhlWQPENFtkedAM3CBmUM5
R/ijAlPsraE/zIb+gJqrw24MtZWbRepkEcKHNbGl3JNpDiLXZBrxRmajaOcuqG5N6hjkOah3tHoX
7y0ubhUM0hZrDWsk1jxuQzwFrSlmGe8tZp9lJrYRlZHnpQWuxPtoZN2Ow78KHq92CqUSh7OhXuOu
z+jK2TVVyGTVBES4ZBr51S9N7pR2eqi3vdGcm+adxSDUicLukGYGl9wiPhpICTkHGvQivfl08Jx9
2z6Tuhpp2BbpcJFOp3eaWMTGbP9U1HFLvPUCSY/BDBr3tURYR30IHMIK4w8PmIIuLGUrbjSc5w4z
OChVWDe/vLTN/NG4eoqOrz628Wr8IumW8TAbDVaoCpPwYC6P+wCu7gg45E4P49Lm84jzrEmk5xNl
eM2wi0g5Nnd213AY84kHkBIxcPObLvxd9kl0ACA3G96tvmPol60OIawVXPBbBFHgmwUjSZNW4TIB
qzD3Dqws4HXVRJY4xCmLySoRgphTOoTheU/oBrh9pysyGTcMvvO21sL8JPzkt2yHarnnXuIvS1PK
0KGL5k0AwtLe2+4jPa1rix0S1ukx/W6HbommLGvSRQDKltDhR5ODc/kRd5RR5Rv37B4/8RilZdEp
fs9Gn0qq4RLZidTsw99Q+V/DvWTLsbuni1/uQ+QcCOwKx5+dqe2/iGZkXHjbPqeNoBt93QP4U3SF
XtDnJ5+cEwOHyqlIBekyvMu6awWHbO0Qo0NkPAGJsIcUviP9QO+DDq8JDXLa+MCxFar7DPGS9kZI
+GsOHoAcs4Z7mskwC0OfgoBq11+GS2it0d49c9sseYxxvOCFK/+Y9yyRXzCOLrS+feHVKgfOUdJe
78M+aO9NBHd1yEtyAb45FeD07L43ZxoEyNPwg1eoQOFgzSBe7q76NeiuKDNujIb/RqDzdJPjJ3OM
3Vu9udXoPbqY9fhNdzYZU6IqlGnXWi1J9WZgDLnSvPwmrEx2yKZtM/wety4aRGMtHO84xNQ70FJP
u3A/KvM9KjQm5+mybe6yIr5kYJ9Uidf0FnaWMD3X2Mxwl2pERkCo47ffc9E7ZWe0iC+KUbQJjKNk
9C45uNdEQft3Gh0Rr6IIKBMmuUO06PY+gCnMHAHCIyjXnsoZKFM0IgsDR15i3hdwV/hDMOe14M6E
A6jKV8IKN3dWfdttb4lVYHHL2dXTezKbUVIKDuc2vmHWSVex9x4/OeNDE9ysu6Iw4oexiyGCFtkm
UDxCmCv6YxFBXuGwsRIbyV5q+C5Ci8G4gnk2sLr0RGtwpwnxGsWYCJsWdrozfqPgN8T38cu5AoiQ
H0f4jqDGfQaHEl3UcdF5IhfjqfirQz4+2B09sbkjpLBtE3h7tuSBRrj89gbQUBjM/QEOx1TEhfpk
M7GfLtXsvEf/RLOR3OAnshHhlQU/sW/dMI3urMV2UZybalR3DHYQDzQW9mXFMNBrSG8uKn0ucCNG
TLHHzc1uMKz6ewJSrj40nDgMAEYOwHIpamHguv2v3pw8/j6TYtRcNZw9vqToEagEaewNiit6M8Lj
AKDF3148DKWs2qWYM/3qZqGPCNtwOseUbe9rXnLF+Eoc58C/MHO+Ep0oR8YRfxWnI2fZq4daOeET
3xguGd20nvWc5tM8rAjMbcX3i9uJO6d0mFHmMIh7M1XDJ/ps99P75HdSsPkPN5+zQ7fI/O5Wo+Sk
e+Nom/CpnhANBygj3pPGBu0FrIbjH2mMT5zevNIF1Wyvfgzv4cV8AY/9ncQVg/c4fnBGn/mcewYS
QPtabyxw3lg0WzyXXDSK4L6xqd8a1cDG64+x5bMKbCbzdjCVS/Jl0mW03SI85F8pk4ej7/rdU2Ea
ACatzuvdJJ/qekBVGnigHx/3sK0M7APnbyz+iQPmv7nZTAlBrdXT8qZ3g8q4skfBAMR+q1p2sVgb
rFtwY7Dd2mc1OnthqH3NCFO8Vke7LPcvzgEOLhiof10wKOeAwz+uK8YxO6RdDHjL7IxcjySCphg8
MY/Ga6U18tDcS6HBx5BUNfHhbEVkysqc523nVPNEa5jwWig1sKphQNaHs8BBC9mRkjaiUVjMbzoY
FaACNiwUbTkO11Q8P/tjE6ad1MbTJ31dO+io573eHEKdbPhtXLrSE3NXrxdDJJfDTnpBqVnE2BYz
ROymQJ6h3MQN//CzwX4i6EsYjjKGotS4MCmVdyhLE8Ov0XQeRKQEmGY5k7f4NQeMVsQY8WUSkETn
Qd2HyzbdI+VT4k1FJizsKDNS8q5Ric/gZzuMzqX+cYUA3hrV0jS+aaZ6MH92ipnz4DHAfskzKLQJ
qka2VGajbFiUL7MBTqkbYX6cgEcaJmxxmABsZQx8KOnzZo+PRYqtArmTS0Rhhm83D4v3ZORwV9sX
KbFazgsDlkLyT5nzPvlwe4MHobehQZerkYDav9BYilGChoEGpZi4o8uTJ2gh5nOwpVASZbyN3GOJ
ME+jOAOukXsq0zvcnBz5hDjwmMJLrGe0mXv92kBXTh0iQyg+lEenX+haYm+SUnqNHDmUELFynUIP
NoIOLpR3w8oGldyOuBU4qqMBUJjswtqzdW3EX+moUz3P86OwI/Q6Akzik/x/h6XmAVxnrr1g4C16
CZCgf9G/urQs9jbfYCtke/pWA+JA1GAJywIuLY3/P06t8CA2icBwWJVjWI5EiBJ4szDuE7kLTEDk
1mC38duSchnxYHvOx+uQCyszCaEc4CwDo2NDaZ3YCnY9sCah8TzUGmkDjq8cc+M2cOyA/0cAS00a
96iQh1knbmQnEOLdpOV8kgXJcNl3dFs3CGwbd25GHS2ONM41vPonZXc/uGzbCeow5uooJj8q37dY
gjoExC9sF1dtjxMe1SlPDuQtjJTJGvIF3sDo9Kbu8vxm5sJ0l/F8E7RCHOzxzIBW/GGOD+GG4Re5
1bAlscohBPNn9dmaUrwqSZco534g/kPC2OKVCCn3eOLFV5TqvORnvJPWKE+4YJgieYs/SBBkFEAc
pEuXLoP/CVBSxtVS7DHZ7+i5TiHltPRe/OJhAj/a2FusF3UaeCFXl1pk4jqNm3QTo7kp/Reec8kn
BRmlhZfVD9MnwZm4a90NZf5dy7YB0fNJ3b7HOFO8veppjx5kn6G/c87ZPr5iqnqefbM6W7h9t02S
aMfsY6L79a/ZLq3C4XRPahnACxNBiRxduAsyULquec3uS972c1nYtQ9QgF8mYQ38yWlZZnhWwckS
O+VdCKef+O2zz1oXlyp8q/CkpQpvWn1YG+0Bj88AZLib9vRi8n2SeN03JC/+hsUTHlhwOsgA4IKf
p293D40S3vAzP2PGiE0LJpCIEUyxxRoAEsALFZtUX2Jh/RraI9UoV2QBR1umkLTr8JCLcP6PCyts
tbPfGLXZzOUVsO2SkGqeWtI6ZFcOkuSfWBoDkmkQ4ICPM7owth2H/sjJFN1hW4FVOPBOLsonqwII
uyc9XwjjLUCQs0mscCAcTfH/ZSvNIoJLEeaSiwh5DE7ZaKQBWc+QPUNzoxJq/F1JRhmGWMhDsAXC
prEnrg+bN9QnjwjqNVEiN60PBQlbfELWxdd6YT2XJ6BH/C6/2h5PpdLA7RAPMvowMH2GGxwquF6R
VnPMgHFwx78ntahZ3tS0OOYLB75hKPqamLaOBjz7UNfyT3xDnSABNTisWxdcAksTX14GGx6/yIeU
KJPKEsv5FrxWxCz8A4rAFWkD/7wteJNYcYp8hRSwnZpBBNFI07RPdjPojj9hTUjAawP7VxdneGia
uZiGH2N6sJ8VI/nH+/iJ7OgUnkj+4DOi7IHgvUNFYpIprQW06TJdxvrJXtUOPOblwBT3//1mQRJy
g2eKyJwOhJmXeaRZEz4oChXngTP5jYtxWd7zMq51USgUkKwVS7GuKBZkPMFhAK1XKKwSbYDhOzZt
XQxzT1hdn02AIUq4fAN/j7PDlU+AVIBzFmmN8ca8dc/jc0UYA9nxx1mWB1jWQVc7nHW5OPILLSYn
2D+X9i6rDliEdygc+a5GWDrvSqa7XRfPb1gyV3xz+9aTlYwns3OgbPxn/C1RRApP781Rtvf0HDdo
Wq2vjmufmNxKrMrHOIW79B93uQgFVuu6D4zCrz60YFR+2I3Weg85z8+RNv2XqUA3Z/FkIn9YPdn+
xARzkXQBGzq46wq9l6ACNTWxq1M4yECIsE3moQnmvDoZbPzNKgc4WCR0/b01JROdsziD70LqtjbE
c8kpWBHXiCP2l18d8ICOufPE//qeSmE0VD/4PX+po6jG2M+BEKQB/+207GNiT1rT8RNb3IDdgZSU
EhGKAUCJcWanYP+haIaLPOexI3QCLhKIB6uRRZAiE1DnK/ZhqcV6lGlTTPoe/jF++M+cmxeCagzZ
Ku9GG1EQ6IWSgG0kcntxUP2RXNlR+MAKu+aJiIs9XLHZCwvlZT36YZ9K3spe8RvsjbTkBXo3+cjM
+yHWA9vEX51cMQ6EXUiE2PLld8xjdpXkm860SK8cWJL3ADGOJUL+Q8YyZ4VxpTBQLyjuTAzJoY7X
zoAh5Ka75Zn5YnBuwlmf4SM8RUbVx1WW44Qy9gRRTC4+dSrrnqm4VKdMlrnGZXxZBqsv+ydY/bx/
0QbQJa0HfJJol+Az2WNve1oEZQuy2s75GS2ebnIrGCdkB4zWGxO8Vk1u+3y+ilZCI8Ta9kd0xY/F
vOc3EhGeWwrKt8Zh+tGqnJsFQCpMxTck75cjMUyyYe5HkrVRfdzv6sRu4xR/R8KG2X7EuzNj/8ic
FG2M42Sy+SAdsNi8sAbF3le9jR4jJNnjd4CSDlXiXVsJ7ViuWNvgsBKKPFHz6BsKe+Hecas+xtiM
y751RDqx+nm58/2hfAsiCI2Pqq/YtHhjv1epMKGW201JweKSBJJ5lKVrnBdqDC3WFmRcZk+w5UTj
NTDUNELXMw3yjkO1i4vN3c1/U5df6g1DkzY3g1iIf261K3QGXLKBLSkm0Wolt6YmibKJPOoDdM9j
Kn8jO+piOgtOyQagz8mS1AHINh3/bRF27j7HZ9684PMweNhy51iumW0xoeaTRlC2bMJzyUMhGGOA
rjX6xRxrK4zjzA/W7fwJ9vbP8e5nFn3X0CP0ONQYLOJmjhs9KXRPy3TA+k3HjFaixXs5z7SBFRnX
687+1voXlwLV4mG3LjAcUKAQS72PkIxgvSp2+0R0yTEhaiuEJPjDkg5Ye5ysC/2PhDlCbIkopy3i
iNxZxHwQHDhY3UZnRtgYmo9OxAgSxm2y7JlwdMzBVDzzuXwdPuPHEFUGkgMe8y73Wvy/5fD5t53J
rYOpznYgdCN3buLX/2VNyYmcFWCQxAVCVS7NNP3jjE/xNiMJQBgawhMR5gnxpfI+JaRCvpjKuuAl
MDzXVlFWaZk4qHM52Vm4hxkvSn3ANsnba3E+HBhL6lwqzg/eMls34XD6L02U1Ubay5mQEtnQvwiX
mN2godvZKK1UVoPsltEqajKTMaNIRCX8HgImN9eUfk12wjJmJ2ZrnE+nPPwsTykxSWwkurvFAUhQ
hqwc8QWfD7gUfKPs4pJ/wtrnfI5g2PIAs054sjR52qhSUnkAdgYfZYeIDTmRZCeoeOpmEclKJjk5
fM6d6mB6aGQruQYZLyB/mEl6MPwyubZZdjCcLCJHjt8UKvHbd8vhjFcdp+Olmawn8rxZn3wlchAQ
7035qYwv+C4u4A5BkrytE8nn8NIzx3EifgRJfzL24XX5DmZQ7A/AzULXZPkQB0GqCBUL7uwcU8DQ
vI8/eUOk26S851+iAO69e8mdkPeZ8m3Rv3coZsgpL/BV+eIwVHhRB2b8n/zHSbP+sP1m8sXnwhzd
MbMb5wvrSLYLKX5WvLqsrZpZGIbA+gWRYcNAQ4YbMSueCyjJJIJ3FyRUFFRXsuovYn4uL4EPNSsr
6yEGlKQk+eBVctal6uDyybfKW48yONFH0g05Bp5EDJxNeVTlKUQP5AmwsHBv8j2y+lkLTQOpIqa/
aO5SdN1tNBgLa86BI2tJ/vn6KwH95eER3eS/qg0IIIiiiO2ddpgcM4U21tMFBwiIW5aFBkYgOAz/
VYSD34Ema0u0H++fOwBYyGIMwxUYXppp4T7A/xceD4gD1fhSoSuREomQGkl9IhaeQI/gMF5kt0kv
rMhoxMZaZLUK2BdJ6l96LGYZQWuAAPb+JtNVyY6rTnieCHR4N98xFqQpBsVCGij805FM4U/U1dvO
A+JbydwfnNi7Me9YDdPrXSPz3IAg3Ut7YRc0O715i1cCTEkdPVEc7KAbMp6QPGWy0eX6Z+Z5I3vl
xXqsBmEnxRdLvwByvrzHCgXebtxqYSmqKpjoIKRdFfPSbNkExqOPJLAILrH9mmTO3077O0NBq1Wz
a7wQzHEijRpGMT5zeiwgGBUQaNdwT9YqT8eJ9g7sBhnZ1JN8FeJaXEzLwAcgw4qIXppvIQxtpSOV
DYFC1qFyk+fnYJ/ShfXJV02yLI/6VZaRbNVo99l2ulKWaFKolpkExgjocEFqIiYAzDjeRmNEv8T5
I+WKbEVEcrG5DmVDiqJVwBhEZ0lLUxNFFuxBA+oNfCd4bNBhnrOFXbv7fBAMAkl0Qr1sK6Q9Ervi
co9jJUYz7XHE04SIzfhndsJjUZk9EEvzfLjsBeySPHNipV0kxJXi049ovyL2pfY4zY7RKXnEXaN2
nuGXT1yR/sjW0KM++vpFinEdn/PRIGlm6N0Q91epqHB63tB8jN7jHqkuchEOlAcUUiU8NKOMxbJf
znkpuP9x7Q/4qvyIZ0+VGCUIl9JNcmnknGbaK4udr4sXPP74SU5AAY0pvu40pyLdEa0g5bGoy5s0
yW8KN7wRrSOxrr1JC+9+EY8j/0vunMXSZDQ1asTqADRAcb4AUPCHa3q5toRorL/006gcMPKFtY1Y
yBxEvehplPCfgJR51s8bOfqwimaQQJxhlZNsQhPHbGwQHfIdhe2oAyhJb0yBz9GAbRGSG6hVkKv4
XKB/8OgN0AMgBqbw4HcsOHmkpQz5HSqcYhgADqdST58Mord/m9qxIqdFjki0p7STZFrSoMYPtjMU
jfoDnW7ADAlxgTi67YLmTHEGHLqSBVbvWRjHibLpQ40klffmHeFtPkG1/fUheDEq6BmvAY8yRDr+
yk9mpLXSAj5rEXSdh/ey/zr8gWzwixlunXJAK7FEg6Hv44wcN1IeSvI7bbbjQCS7HO3jR9epUHvX
KqkTwolStwlqD1yU8B3TENpZ8jXX1WYzwyIZ15ZDSyLfLvSsRP0ikCWqZc5JLN0MOyhEGE7cnimB
IWzlZ45LCZA96x+6Q647Fd0ulMdTrr4MYI6EMt3oxGqOaOaLBNiAdAt1kadPzmriuIE05ih+qZT1
AKijsWE9fN9a0JQOFQ///1g6r2XFsSWIfhERePMqb5EQwr4QB++9//pZSU/0vTM9x4CQ9t5VlZWZ
dTPioYVgXNRoM/whFT5aMgawIVTW4eGgvOZXHd/PfBdq/sWK3OyX4fj0Zglj/+dthCsCkrXghN3S
FM7+6ZofC35IkSVZjxJUze6RlHvvEH99EI0TA93dmTwJEI2kd0/p0S+3MyrejS65RzqwHVYZZrOn
e/80d+xQpPLJJWbxk3IKQFFUVBZxQ2FLbqKNtYvPxd+zJMcP5DKSMMmeIzN1b1w87wwQBilffXhj
3q+359aQzGj6sp1cmQfnEinlO3QoDksOG0fjlGfqQEvuXumuvkxAu8q8BRyqA/+nB/uzgl63BKWE
ReSAHz6WT9hdFIt0jyArVe1twblTGXSwdWd+565fH59noPRQq4psnw6QYpOEMKnHYI3+JPj0nsgT
6bZ3WoNzgjRciS+jBTrbLuMEQ4beWwQUsx5dkYxU+FyIUOx7eB88B4irWasccR4D+9IWZvYvmC3G
KaphO/Aa4eY5q+bsrfWglN09aHHPf5ztZ8Be40UYbsA9ZSjCb6c8lYbqOfv+Iq0aaaa7p2PtScWL
DYmLIBg0+UP7ESkvTAkwXsp0Mkjk3milnYpCBj1PMg8OJQPU7/DzMXm5U0ER65y7dKXLwBhCPd1P
/xuptTGuUrpDgEECDjxH0wBAwRxStdwMp5QLlKDXsp7DgGCjgOcVlxvIBeq7SEjNlNXhnX0xPIMi
1l1AV7eVCNjEtiXBjuMJHMi4dlzhCx7QTlB1S8Dh4KAQL6Jy1ohQq9LGE98cZ4+4OYYYwJn19b7c
m0lKGA5RJXrX6XVKzmhfp8xHDL/T+4YRrrBoygjTWOc1DxuY1QeF/I1mBoIpfDqNDVgbkw//5BnC
mzyoKKyxwQwJBwsH8JRVG6WWQFeQA+Raw3JnyyckKepDj3mB3vUQVUA46QLVrojg3VICUbccn7xG
XmzX7Uq31m3iULTk15ox0Pa3++qgrRgWutLC4YhB25v5SXtV1sSVVZ/RskAqHOZNQFjheySP8YPI
TP1eNCol81Sn8ipDky+Rh9bazU1YyarzD7ymtGXup9X5JD+H1ZQvptyNgE2eADiexq0pxdiDqM69
CuFfcNAzSXFBuccfIdJQggDqKcBZFAz9TFQf8pIa9TrvhFwtWVrGsyTmKXRQ2ALLVpfMTyI8yXeF
uYH/pvW2mHezToGyjv53CNDeBi1gHjjP/LIsu02wYjZbwWOKjB0WfinkfI5wtNsXUs72ZdBdvI76
+tYa4xuozk2znp0ZAQk0iaxwTn+FaRk2DmZ4wKkxpkeHlHbO1yhVEBWl3+4Nf6d/VlL4GK5gLs6Z
j0sOG/4r3ve4waiXxqQxEck3Yo9/gkm89TUEUPMd6vEjeAWbSarzWziRgLVrXnP2I3x/uHslci8Y
j4CmwKf2LlBA+XoZNgXWsSsTACVmGgq2BuQDFDxQXiYqwHOfmfQSE0SMt/jRIGHGIt6EkP2wgCBA
e/kza0GZeeoYAIS4hqk7YHi0ORvILqZpKboyHjF+Y47Qsrc4vmYcH0UsJuH2D1ak1ax9vlJgt+NR
HzdWuHJfw8YEz8TmqNVW8SKJZa3L6cvRrlkvTWakUMi6x6I7ubmIHhpm8DZ3da/dMk2fRFE2HxwH
lDVkhzPJ0/cbEzEsjtF1jjXxBRhjTWLAKCNv5dbsWZVv8BLEfQbDIMbF23R4wcPC2C43vvjkwGho
6zZwYr7BdnlcrvwbIinEFOQO8rv8wiGoGrwO42e5BlXLvoHTjR1BEL3MvkTBL8R0JRJCbA7xnVim
D60jrmTUnOmF1xLUPZDdQmHwBKquRZXoYF/Te6oCKySMuxrTIRKYFa9NIpRr227VakB/YKwr8kfo
sFRJWqAng4BJTkDo7p5n05BwFQsap2/EX7k+FZIqfx1SV36Ke7sjmeIrVK4HVyXnCpEKnwg1OuoD
XPmFO0kK87bNEux2RibhrVwmDtcY06lMQ3m9bHP+paW7Pn0fUNEXJz7dDCpsPjKLj3dl6KFwDeqr
0UbSF+azEldqRI90tiFdex3NdLHICKvAFZpABJpDvr6yOSP+VZ0Y2ANGNfCkoCQVJALSY7bapBAI
UJFO/ivpv8biNip2350qGWJOemMWvAJ8dypF9g40lByTengsotYpkeE8nQJGgOElWEiQJUB2VENz
QofT68L+gYcDlxjWYGH0oTWJMI2ikgOUntvHFXuvaa7dCnZ0YcgxUeZx6VlA8KSzRMKLCu2JdPBF
5qWZK1cugjmEM+Vm+qOaSBmyQH3msnTEGykkP8QcJoE6z/xmJNHbNup/skpOA5gGdKVb7Dx+7WC6
tXp1XjU62V+oOSc6qnRVwzo2bxrzKdHXP2mAPCjVTIVCCHcHOT2ERvVaO33RED8YVtLED3e0Rw8D
ic2gGcTMDoML1KLqK3rMrAgZXpQxPoRXppmtOYvfkQpuTTHF6IDUp0gUKcMtxMuRk/R+dGob68k4
ZAsnBPBIJpIUPHEM9dF2fw/GzUI3qCWVX9yt77lZa7a8LbGGo+HRZzlkme9EHeoCjNdbEBKWzTsw
GzZrTLLRHFVqCsw0meLCA4GmyG3m27L+opVncCbrEus2LGR6yn02FSlbEeXhkG3Tj/uFcBvxyoxj
zSULpPNNwcvq6OtToSGhe/vrv/J4/z00Gr5UNPIf0aYCt2CICc89tIYEhjkUVOmqsYxgCzRdtuB4
OKaAIlwTblTe4H3EZnXAStiqZDGkQT+boistEwHoExe9JYeagLNpVSibZviohaTehzV8mL8M4G6V
Ma/SlXyorVVGy/ZK4Xk9v/p1ukkVuadFz5xX4HDkFOB2WJbjc4AgihYQeKGdBhcT9I3qEAgBnKsE
8L/BHySZVhQRyJndI6ZMOqPwrQIAQqVxTBrT59rIt8KOHq7qDyF9ZSqPDWXUsP6hL8B/hQ9QJex8
KGqEIyc8OapHskprwSgHTkOcjnoMpbKAhYwDM5eZ5OJxTMcTH3swoNJdjxouJblmr1O/mz/w7U0c
WwV6Y07QVBkuUcd6esQPv9Y+h0xytlockAJUSSjorHH0P0ZH6MrgxfYCvliZefXELKiPdyM9Il2/
eq9RTgjkNqytFvJixkV7NOKRvBD8JFsRS7SZpINiCkYnNGGB4/sXQzMFlafmiDJxG/wbNFA/fhgW
/u4HY8bQL/sZ7hac+/jr7J1Pr0L1klO09WohXd3OxX0OGAfrroJjtxUqNJAPkVWdweov7iFedX7M
aRd7MPqMYHSXeNM5jFHPeM+wkW1cZEbdjdUzFWYYS/xLza0FfiJynZU7AXzEldmFBtIdpAUqBFpi
QI66oxyl01J0CniW5Akc/lXux+DMZB5erIaUpfd2e5KztBjUQEIAqXsHuk6Lm6qZ/fXCELAYQDNi
IVUiUd0k/ND+LlGh1pztiHSYR8vs2RA2bGftUGu098ZC53cB6eLNqUIRHZ2XD/IMqoixQiQ6Dbjl
hGZPQ9qPPPaCXUSiUXMltOqt8ZhcmQZIMGvGnIkPyDxYtQI1D1ftPDZ/0IhK/slueWKlcTiSduHc
AcrhvEdoGUYSwUvP/WWfseM++CYqr/4Emz+qAbc0k9Cb44Bh1TraNDx7g2rmjpvlh4YsrByOPxQa
iAX6MvpojLa9WtpgoA4mRciSYEahBBGbH1PNWDN+VPIcwjJWC7D63S8oLhyj3VTVA/wV/RVaFZwg
hQJyWTMMWn0xRbuIdhXcKWKcIXaz8BZg5hBIIWO1j7Nmr9hpjjlUgzOaxNk3qXTvCKJlFzeBp1C0
G3TCT3Q0Krhn3pOqJr6a6AVgpTTjLbELCnx6m2qM0I+Ow4cSt4ecVI0M1WgAPdxZxSjhdQ2OEqEO
r94mEDhOQ7xfYKr8E78ctXJpmHC4IhTp1H7sDLCrfH6FyDg/ef0LKvJgj4MIKCNSPHHyniDG1Lkf
gp2cmi62ReeKE1fV4rX3Yc4S7tfog5zuCso7rsuIkyb2+wUUiVKu220h0HvhxtT6KX/rXHrl/zqQ
9iTXS+vYrKU8u7H4+fsYEuKg8hKg6a/jLlIAMLddouVMXu618nJGTr6G/tpIj3AMMUD3tlLzQL0n
e+DN0EQXUZ3X209pKGpcM4shgxVrEzagMHHx4baHA+8Gsv4Hz1Q++jz0+CgEkDlDF1YoPNFhYOIk
UyfwH49r8rA75+sFHytWBIro2sbr4MHx4xanzYFEbnJwemFJOhmAI8jrIPjNjjKxtAKBhCYEORda
/959hJPsaOLFsoWyd4Nrto6adr0tQhv7k9Kx6paZuI333oPIUaRCgubhrYc4qJn5JWBwVucIYHzK
GvTADkxq/VJeME/YhuvQcHbhi2wp2pD+O6sQ2y//klV/KCUMHb8SETzCM5WHzqqGt8PPrPLEqZk8
tYI556PzytRVrnmknnQfavzksVvyXvGzW4wBgeiqNpxj2hie/uhffWKZXv4zTpSnGax7dhHrE+aa
MrpT/7OsfjD4A0388W8hYD6HzwLoJfVxpQWh8NG/tMswGp/Ep02IQShFM3SrMixd6sk+UhMFY2Ln
XwGxycbg5WB/ZFo8b6cGR4i2F3OSgCS73K/ncMtkOApjgDVIlkfQ2zLFM40JXhOdKa1fSrF04u4y
9UFKkiMQffF5O5j7lFHS1hPWEA0HZx1Jk1HpXmd3fa53uo6QDfiV7mTcgAhQ7VTgWrD8OZwu2WYF
K+qKd71drTkPTkLmXleC4hJqExDTsQrM4dWafutqHXDlwwKk7pzPvKO1exBnKowNXrlxtWGtb8yM
3jL+mJRt517LJnAqFcgBbvzdq8JX77Se/TvktSaU7aS4bcMKqm0SPJzWJPNraxeX6YuQvzey4+BA
vX8P0ZXPv6i/RuW0OHoVmB3rArgCt//KvXWXKjW+Dyb4rYB9eEdQqk9c8Qh9RCsi3h1tc4/+lblZ
OIljIPzFhHSWCerfmTMgEAyXiGrEBtoexIVdfPVgSFVhcdKioou0xvPlzYCKO00cumGENxWQhPKL
uciq/nftrOm+3GE6hoW2ir1qV60aOdNReOzDTTH8zAG6lGOk+IR7GgBSahOBqBMVDvHXxwDMiCJ8
XHAfQfFZ27szjLTsDQYtyJuaEKQBQ9cOrptcNqNQHAoTxSaaM0pbdota06FtA9nq66kD+SY9WKyR
2XW/g2Oyg+cKhag1uKIgdGoeFQ/FjYvHcbACIaJVtWhw7rZRDID16vMdkcHGDfuF09DfxgXh5rKQ
y2KoCQf6ZQ2q3UJ8YvzKhWEZo23/GTRwTAHx/iGn04a5iVZRqWg+HsY3a8Ec4SqbKXeVqtJMZxlP
uJrWOUJ8ZF5Naqt1d20xhY5q3S0vXr0LN3kFIMJjQTNrk+cYH4j1aP392WA2Wh3YXRYTN/5Gl8iF
4/U2B6jWcHjgU5Foqs4UIExD+m2UgIB4uTcrjv4l4Duy3TUV+AbOwxeDdsB9fPP49NfBeXofnIEu
sbkkg2JWKDww+gv51Ttj4jhZGwAQLcaE0U3lkzZV/635x93D+hZon3uAhVoJJS9GCHCkDbKdvMGj
ng0YQ4Ni+YhCuR7tXChqyO9TLBTyVTTBGKvGR7y88Cg378s3WcgBlYwMcD/zGm5FJKlcfupHaEfL
fhHyeV7KFsewHrkmhm8X3/YN9UXhVoCMHKctshkynHjjtuw3AkNuc5msqkIneUeuizu4Xei3/u5B
xX2alYwsDKUQy29U+hhnGLnYH5Cg3e1j/26nNdxXCvEb7wcsGQTRaLQJ2OHy4haXYkKVzQIhHxoW
lKDhNt+RiVELuQwC1bBPNQfify03FTOndpEuQ4nSRMV2kvlnhwSfRjzmrTEsdfOZq/d74ygv0kr+
teLPDvDldUKXijnN2DoieljRfoCeSR4IwZ9BxDe0YzSmCm+nGTPOzhRjkDYaxy3VbTPe++hjrTqs
OCwuwbGEYbXwa1LRAojOK8vbF0pMJDj+PkOC2KuglH3YHOKQV6CyKTZUIY+9nQ202ppBEqWysbMG
GfJKfh3wrPj1oHdBXoj5JGSlgGZKD4bgeeKuQ0P/+Uex9plIzGem1fjIYKFRarBB7qGy73IViAUy
4te7xeqVUzQBtp/cfbfB3liUwm+ozUwdoKSXDqJJeh/vOlA0e5dOeaHk/gDkohbpKSjGj07dPM+b
ffo61iq8gVqfMDjl9Mp0ejwKHEm+fzEdH+1ru8Y2aFpn75PO7tQUACjsWJerHbhM44qiNCVjTwFU
WpnOzqcxw7mExS2bCEwi7FPk/qNdrtwZJiXY1TXiKzMhUsbFBDfrgVOcpEQMVPraf5IH9fbB44hz
O9CY+cF7Apsif0RGcmCZtasOo1OCCiKsAzPK396j/cPesiyloEJTxm5qg8KhkuwXnVfE2q10MC9p
2ajrftW/A43uE3yAacGQepc2zAMOOMto5rNGb2MOBrb9B5QGLKVWjIgA6ho2Y1Zu2PcmdoeJtKVu
3Cfn/Oh/auqI5Vh3D20Gb9oEbIMK1sl9l/uR/aN/5Zm/wJdhIMuG35Sepf52Y3yYZiUGWzLKtj3i
XVNaIqBUrnu2DR4o7x8jazdCWtQJBTRnouMQ1+PK8G2pXBcNs+lWAHsgKsvA/FfH461GbI/YYzUY
NVyheDH6GIikZ3sUyKu/oQB7BGQgxWIiqztKe5eNSfckUAdVCgJ1yufw9DFtmy+XXWmDOw9kVS2E
p/1CBO7BtUnC8gn+gU8hWfwa8EYK4jo+zJQMJL+qU6RhJauwzm8TG4C9TXXBwJOD1d043TLzcwDH
NAgC6Svd6Dl0jLDeoa5LGoYEQ1+nRHqPRAWGufCJVxtmBiYSFCzDI2gbXA181igZaCKPf4cI6dWv
40yFyDS3wkx0PGn3iy7zdWkRkfVTN0Iktsexev41Z8weBRXidh191OCx4LEfJ4AbozNFyDvbOxJH
gd4xxFxB3on/VR9wChsFwq5u9jDUzZPYRPRMXJzBItfWPWzCHJNjQx3ywATvhyahopHxf3sxY/do
TxM24PaIlvfKIDRwiALi1IMxT5ydDY5Kj6HMB4IDBgLKxWFdRFDEkgvQZXUzXrjgDMVzPekkCmnb
/3uOqMBeRodSD7TwQQlN2QinggrVQsoNCN8HkAKSCottcCTu/9EE9IU//2VQgjQvGk9+9vHHYZw8
YLDz5CrzqciEZLOgKFzDAmh0B1MnB9bFbJZNychL26W05xOnnCv5OclXmENnC50Ri7uRudwY0X1E
VFyD7F4CuVzriLzCdRNVZ0oY0ImG8JeeO51sNHWRpnC9iYd1sBayoA2GSJP0i8X1oVPxduNz9zK+
xSXIZaIs80z5i/0iLWMXyJa4FI3ZDCHNLS3NQr5WJRbNq9kaZigyk341a1h3jOwovyn5WOjcuk4Y
/rrMIo3TfPcTLQAH0pdwHWE2z0amlnbFUQsQxtjv8eikfzI2oPh3TM+wv1kKMHHShh2ZmAihOel4
WI3YLl+ZubZr2mu+TAXPe3rm+y8iI8jI5yCLFCD/rHx5MTHHw+IYoZjTeTHLFtCznVucQxih2ZIn
+nDS8bIatjkSJZbkJKCmYEVMmKf9r09JkP3Emx8Gj/9+70dly2HuQUOENqtFLFqm/k6QZJiBHbPE
RfvibvMo107OgrwYZ8y5ReUkZNOY3tLhkbyaZgA74R6N7+n4xXG48VobHkKBrAi5FcnIxPJ/LOuY
LJrwyhs5dcjHVDu35Z5NVmcxJG+HA5eIG+N2yWhyzhNhu8MihjNet8oQx431CFdrLMmatOEYISaj
sgbTY0BhqcWIx63uikm2JdKDejCBMVRIRIHf/fGl4Tr9lWh45gIEODS65CykWvbqsA8YRoHnhKiI
AiEKaAygJh/sPJ+kPv0LrdhNAN2CSJimjKfDfSZavLZapu1CNhlB8yF0++c1xu2X8QPzcxJuI6cq
glzMIA4ZTACQOpLd4ZVt3vq0UNgxX5KH7xwtz7COFy79/7LJ6SvBJ+cwcrkqxpWc2OVY5zX7Gw6u
E+fJd0pS+yMNG0zLFE2O+9/iIW6g1qsVLogfZGZYpunLoYQlBL/Nzvg6V1wG2OENnhfSV+snKziO
3vnBgw/7rwt6dl7udiia5wNL8r8yG4iDgFwCCucVcZ5xHpVoov9TTMAV/LdfGezAntXCygBtrFJ+
AMWJqvCXX+1yT6qDsv0oUr5vRxVwoUu7wJE23oRTYttHyHNy66iXqA4igyag1cIJITfZuGK//BYs
4L7Dj4/rS2lMMdnD8hpFjkxBNn11P8RFETKkh/2Ue4vuyaSzaT9xkULN87b2c5YnG1dsobdzYI5S
oFzNCvsdTkGG0tGvoPESgl5/ndiHVXuAJkuRaWZiihpj2IG6tRsoWXvdUfYdkiEYsmzZBvtkJZ4p
Gb27WlTTxTlMD/z2BPvRAwAxw4FVgjArhlOM859qhPyKnl5CKsojPUEJU8OUnLTHjeUYtPND4LDP
jga+/ey7xSHebxwqpuuAIRvgl6hazdvOKSenYaOXvnCNmc3YsBkNwkZw7t+ia3/NeEVcklekVZ/u
NTgHZQON7/KDy9XXbpKzpbMq3diU4gSSvXvvn4VGq4gaAMRSqD3NdON/gwfZW5t0Da8gRkvS8/zQ
xGTsul/vbjipNtHNqUf1jUUpBYvpZyO6Sp/2Km3SwSwtD7n+3agZNvOCKVdGI1FAPi3eh+Rnimtv
zV6RW1JkQhl8MLeTPzj6VShcmC4xg0VFz5+oCjasgnp78FH6UPV92/twgDuOkbqw6UkLaqAsZ+Cg
Rhmqw/3A8JM7+vDxKvzFa+xnYH9WszmoqDenKcXo6J9VSgiRIQExpaX4CXA4KaUSlAOPDn8pu2gD
t/4+vzfsE42lGxDK3RpzNAjMx8gpfTgulHnihWLhDYXSCj5ePOm8QHRlmGtBeOGu1fHYFsFRWmgO
HsY+3PNh2PVwJWWmEjDcpN3tXtJH2lszYsueM/kNtYksxvdOMW5xCh9YwDjkoA/Rrt9ieDPhudzx
Tf+aJ07eTrPbxDr2g509Rum4+SBotOlSP5J159xrjEoVo9hGkBHtwioOulVj19vZ412ouQwikjdT
p89kLELDh/2aE7R3pvZ17lhcN4b3ruygYOKfDAzET1Z3PpwERKH+smz0zhCC+RoWoZBj+9eTjCjj
s8Otlysu2sKYGTyxelTiM2L9AuSsfRuPZZ2R+ZMoo1NJh5vZISYlVMzAkH5/aEGMpt7GmMRc+AkZ
HIC5sjUVkdpKBRuOlT8GtVNiE09zzRXa8O2xOkG2ZgaJ1gH6El6nzZT97N4cVhHMAjN1XxQaOAkb
hs/IA0Kbesl7x9fP1a3azcgmc3ZpDmkd1s/PFpmmHB5IOCDN51ZcRGSg3ftwaZp9OroCcka+mOdZ
NnMHn2HdmJV9zgKaXBx1mAl3xaQc/9QMkvA8+lBF8gIzk5VCDOkU0vDwnlSg++GwvyNckBxOC5DN
CnzUlQGVaRfS3oGGgXAGMcga5qdo0KSGtWEJrSd5/VJ8GvUtOfvHjujkJxcBj6tj9tU+WgrR8ES/
Efk2uonBdFcTP18NgKM/qRkxV0XZ5k1pHlEj8y1mG9AvJFFLruCRV0agoNCrDdWXLwdIF6MbYhU4
BN+kj3gdTBN57zpGTc3IJf/NRSTQCtzBzM0WeT4WmUB5NpV6Jx6KUT+bPbGvxLHddUXsko5lprE7
16gx27XLuwEYeyceV6xfvvEiCuDEgLTsjPvIlWRm/UXvqYqM1GzZoFBAUxAf/h6aSnWgZlfJE4+P
lt5ZrVQxekqUKtzrVX8tQF1tCMCCPvGIEs51C8y6JGzqQiWUbuBH39/yG2y+FpMcC0hsm5Bn/CFH
BlwenQpi5U2oVY4RmYXuBRJu/ANolQ9g5/SJHjvcAcou4CftdAqmCC7QbY93EnQoynaj0u2jKuUQ
o7Pd8jDDwGEhTqYi8lIRwABtM7xli/eReqYKEkAchIvT+NXLp0THQxtRPuY6VtO5tgMGzBm0kb1j
jwTqaDC39EX6NMm2C+jV6kXMd36a4n5v42yHZ4kdcAgRIBiYgK8ZpG/3Pg6OWdGiFdDHa+gYd8u4
AQfthmv/1b1SXDN7uIYFr6TMPGYH90hKXMYXE3JuZSbSveh+jog5dQe3Mc4EsuAhgbNlxJyx8238
GOBOseziFRJ0cX8I9Z5FotVfr1vwL0VE/Rvn7K6N3qRp9PCTYzQnZ8yH2MVszw9XRSjZ4VgHcnU2
mixep8aFkaGpkfFh/OWe6XDBI8FhBBbOEXs6vkOixjzP7rtMp00W5pP2xjokjBpcFjDkvGL163IX
+AOMK3ErlmtbKmYiAD+8xLITr56PL1vsi6+QeO3A0YHjbjN/2zxjXbhcB68BA40MT/WXyeOIp49M
ycvP1f1GasvCt85MetBIE5abeKt0xcnioWyTrrenEndefaVrp6+SJXIPhr39IbRyzrBsx2herOFH
XlqW2kdA6y5T82DPrI4mpm9jMUmKaljJEBk+Q8tnuMM3GLW5cXInrH8crAmxDixbXDHPJuZW4GMK
CYXcGnOwPZWSakdM2ihRaBhCXpjA/f0w4rCcIdaHvDBfOWv3Q8YKO1GmnzbGLmcXd0nnj+Tiju/m
zbpYt1mrV+/WOq/fMPfzzRkRsZjQbU1wkDWvQd1ZYayx9W7pgaScjg8Jep2QKQ9SspDBrG6llEuf
bjFCHE6jGb97s7C18TOhTcpXsIPUSAHmUWK9rTBqfgZqn2K1GYIxEB27Sl4Cxkfj96oXcF/8AD40
YTj561MTkzbOiUsNyo7wnUAiMeCWY7OG3uNMiYYBCPYFDatxp+e6d1/hdccIlJ3DPBN367U1ebG5
d9583hEkNRbDiOWIKyc7FR9EMC4MtC1W0XgDxWXvbheUnrjA4KW0eMgVTO5ffBD3eTJLjD6GJEqf
AQDlWP2tPGp4tWzDCuEOR86fsIHSnZyVjBVcB1D+HFQ9buG3/8j/RhUyrHbR+puEfx/c5tsVm272
Dm4NgA6/J/gmbDEvC6R0jFEdsw1e4QEqAKMfgtvNaoZXjoGK+bbb2gWcT+k+qzocAvia4VzgHqy6
VybBKDPo+xlzE1YmnjJYjzlLLPfmcHw8iJ7wl3o4OtBG/niPARmnR2mtQ5bVi7KLcSlej6nVJqAz
Q3bN5VKHVZm3Y8AMC5LbBh3KW4Ic8b1buJRN77+lvkqaHOFyXA9LC3Z6k74t1us4UoMzbZyl3Aax
Gw1b81CdeeEfWwbSHjgTxVEoyge3PjxmZW5K70qHzf6yZN8unSmsRwGsypqsiVkRJ9sElOrqzJlR
nfAxvOKdxQNji0e/ca6YvHMocaVkPWnVgTUgtMvsalHSZaEdzdRZEaHq00A3K+gyHl6rd9s5x5pl
zh1l23aPbtALujglfkK+qA5tz8SDNkBTb5smpnr8l2GaWwYO9ckwrgQFIoOOU8KS0LcTPX3cOd6Y
V8j+wYpRssALd1qYA9Ks5o96ynsavzyotb3tNKd4H1v37JFcO9+V2YTqELBIJsxvbt5YTwxESu41
y7vysHfWvnM1u+e4i5mtHTBzgiOOIhxEdSD3dfx2ulsMnhja8grn35HQpk+Fw7eeTbLaqAR3Cvgl
xhCBZpKx/NBnDxqLNXGEFFdHDjuDM6iRnule41KsKU2btBKs6CytGHfQxrRW6xfuOu+BTwhYI6RX
ajbeURPfD5wCcqwT2243LbZLaQFzwVWTNaRZunTAWZzekzhydddBwX/g3sUI1yr2PVhR4uABtSvs
sMDw4XoRTMbmk4/9jHtNh0AWBBrC/o7XjJFaA3ymZlvPdoWbB+g7j+zAyE8imEYkUU28NJ/kNr1M
X6Cb2px7uxpiCmaemPFA/327KIYaq41fCb0xY8nITyrPs/uMadZDBfSwX7x5t4H3CV/TLTgW95sl
d2BRiR7ymwiMDQyzfw+EM7uzxAcQjQOnFKZ5N0ZQFttsvXfKUAH2oRwXUav1IMSFJV9uFc9hf7N8
kF3AfvgEqG8oap0WbD+54XyCEGIaRQ/EemG895mIxkBnX06gGuiIU41fqIK8DkaCWDk+IOt5NWyO
vcKo4WukeNiIGOqwxvP5xTh44Rqb5XNY5c0slo2HY5RyPpJSfDUQtAXXDehTI3l8OBbisTPkCg8Q
rb+0jB79B2r/xgysnSiqTB7NPMo9+AXwk2Fy0IemXw6EDXu7W5e05/WjPioNQ/rjihoCGW4LQEbd
sQfkohvwdlpddNu/pO5EWsdMb8qXqz+ejg9/QzbWpC1PK712NSARhnMSUebj0aRfAZlJMeTiUQgo
f4/w4uFwcedLxlBxprdSsi1thA4VJtsS9VnBaeSXsBAB/7F8PRxWl0z4wjqrbmOLuXafo7AIv3wC
G5QhSljmYFBg/jwZrg7Wphrg4nWAJJTAPuEdkj5tMtU+FJorqme4TXQUQYREEYSnKQIqEjtRwi8Q
k/oyhhErtCVPpFoCulEQN3GY0Oo2yMk3YDeOxtGs2FOQeOEqXQxLzEY3xssABmGyEAxqUMAbDlUI
YAZl2O9XLMfRiFgJXgQm/iqaeiCO0/80+Rb6yWHIJ7cxZRtxV/TWEIR5a98nqS0YLwafAuw/8IK5
kztfHQBYyf82QDFNsFkaEOqHxFCH8zGI+HgM0p58nTBGyfYyzlUZYJbb8DKRvUAQwFlFAzwbznhM
3V/8cFkl6iq0zB87Rl2L2AdAE/WdAc5hcAd5TSfjXiwo8QEg6PMbHOcDwBbMt0zowfk1TVbeeAL4
hXpnhQTxiLLDX+csPgjW/JGrUUigwoSd8tMBTzH8qaqUDbUtHDHMF2oJPzsZW7RBYW3gawsoTRTG
uUiTjTgLONLEKRIZVHZqK4/lFsLokUcWYANTKZgsU3bpXvy4nYRRDQaizqKpKSXe8GtRduhevwYd
Sg5scwR3qgnyobFEP+HK+q+6IWUrwtcY1vM0Rmx0My3gxTFPRPIqbjdLwMkF18P1bA1RzoybLjUi
lg6+HCyGISZPcxVNIiG/NGYTo/bEh3MKoTulh8b6gx86ZjNTxtOgY9YU2i1asuMxcuujxWs33JkP
qhELdqW/kSV0+QFzXGzPDTdT40Pys0lQsiQVAHrD+UA/O/60k4qaDsDkXOCYT0y7InTGtIvK8EBp
mVJjF6ipj9jD7NpUegTIITIz5uryoKDpHkmaOIeYHMhKLDlU1lr7N8+SLw590XjvAK/y/hXMb+i9
BsYAIDI1IkYRmQxfzNKJBciGk4SPnnWPfBAMdA0I5COXFubbAivIWw5CcYc2Vgz/ldMuzhmknKC2
+wF73Ko1rhRqFiZrKzWMkd2bQTLl5VR2+uB8UDCSmifQ/o2xLd9x4H1wrxjpjl6FNpe56ji0KTiW
cl4DcEYB3hqiZmMag0O3wM+AJdddqXvJsIJuYLsw8HMEGMhQ6dzevcWiijbBMNgKd+47r1Lm4AGN
0edAzfFk5mTBTmneIESAssJ/AAN9Ld4CYNuigf/pCVPhYYzVrU7qeOIAT+Cd4dM2sDIRZYBEkyRG
UWDjEs5xxYA2ukO0jX5MAFzvjiZC7JinmGXGyJjZdtVjoldksD5y4wsWkAGc9iY+Anpp409YR41Z
hCT3fPiEN0rrUWSTCph8GNOMINcjQjHSiJEPLsJMum4waE7Wh2oBOFlHWRVohxaT/2R2SD2FqguA
7x0oqSsDmir+J95B+xWw1wpzVEAQFQgGrGckQYPoDzcFVC/MFGXcqjXdGJDWHFrmjoTR6g1uwu3o
lI0/5jDExTGcDxMZVBydMU0SoS/j2MIM6wJ27rFZLFZkV8T/nvBInmgLV4HKgP4gH5UKPzhwCzGU
yFKkjj4VYtEe80+WQ6KZqSjTZuL694mHVmfuBcxB8vpsYfp0ilhhv5R6naWsM896H1LNQtoJ8TgB
0nagokJPtUDfHJ2AmRGZNmYQ0LD47MRikLxul+BkJT+JfolfcVFFG46YnhOLTljVWLmAuMYid6Y0
n9lwZwa5jImrOgpZEYdeoztml+GxaKMVZzfDZe8LiWG28cv1eeZiJKiNBmeJPQMez6aGjbtw2wa8
vQ10Hihh5iz9sg3hKQADIqFIshWcZri+VkbXAzDxZctgbG1w/LydcKh+G+WD1acjFFv9eGtldXZX
jGEFZgOs4jjcOCjRwSSlDOQxct4RwMDtStCjoRGDrTziQyf3ednib8LGMOTn2OkuqxOqAEcoIGPg
w62ClgVMqojCot/8WqN1nt4proX+eHzlmqyxM2U740uh7QtmbPJb+sMvsEc4+/5Y37cYAwr2PrsI
TWK+CbQT1RdhDcC88EvMblYTIs4d0Zugq9GXwukYrK8/dvqc/pqFzgPFiAaSBIyEdIHcF+ghf3v/
QjZt6rptcfP5IVR5Fs1XPkiawdtocxVpJEcIxuJCPSDRwv+N/dnROZM42e+M5gFmHCmmTXXi6oGc
YtICTsEcwfeDJ8gRNuDi9k4uugxdG9OduSXTWDBhuwGGl/DJj7w6FSAQKoRUD1dRj8yD5IKvEUVD
ABHyQu62+ksHNwXg4UCx3RcSIsbwGlx7gmHmUM+DkM6H41DBgCI7ez50op+ACTCowjOB8w7nwyO0
EemQ8HKtmGFkdGANelbMT/Pzn5DzwwemwbtwI+6A2ncIi6NZLtQUaHrj3g9GWlHz9s0BwFlEiMCR
Is8MF6CIgO9oj1xcdEUsCnOqJISdTure8SyM94exDCh+mQbgJpPnhcyS8pJgaKTsb2Hx+ckz4W/5
qGOh3PCaP/kp1bKEI5wZOl7smCBsxZgF5ZDyeQBGzq0sZgwuF2PEhyvxJL7TsyRIOmOSDloecTxl
4Si0mRzRWMQsXH8nVpHJQsaIEWe+ACIgK0onuTbZtrvIZqI77sMJ/aCQ08dBuojahh3asCxEjy2S
OJZMi/EPbxAqugbsfaoHsVI+/J/YZxG3Lf4t6w2W+ZTMgoWLMg7KDQv3QI6q1C2k3LDHbHqHFcLt
rlqEdydmKccOE6xJJBacf/zC8PPLcz1gZU4bZxqzXLD2BFhGE2e4Zs/ghD3wM6RCSNO0Mn2CuBYn
GLrPtyD/pH52g1gG0xOPDCKTS7B07QGTNW3PwL+OVyKFowZmpiEvrPvFFfjuhIW1YtY66kaMz9im
edIKlakIGteHVo6BMtiCbjBnuXmhyWLmiDc53bX+mm7Y4WjOSZjjC1A8ZwHBwASeouhDYO2YpLT8
CuwyHpgz7DsVxBkJMZsPNO/8ECp2CU+cKAccbCmRJ+w8Q8RqQMEJ9Fla8qTouahMca5EgW8RwCyx
eSyPxcZJxCXsLX/qqOfCKjciOxIDbKpdp+jGMUNQ47OS40Qc91wwT5pbUrbMg3PvaIovRbttBgY3
KLLbNuGDyACs5yozk6THwX4IBgc3npvDhx/CK/m3lX59y6dBMCbwkiEMsEuPW9CwL0bNm/Sx8PrK
l4x1I7MdNj9vL6sRSo3eimu7sCUJRbwxT1tjtEYNk2vdQpQbj8UlGu65E7AxU74VkVAeen6yHf4a
R7Dy2OZkt784xLD4/1g6ry210SAIPxHnACLpVlmAEIjMDQcYchZBwNPvV/Ku1/Y4zYD0q0N1VXV8
b6oOowbSap8dKIsrUN1bolbkAnP3BN9GmBUprCcW/1uuNQRy5BvY+7anVzJOZH0zn/pKATsKkCqM
Xm5wDUoPDAkPhdZshpRkQAXnMr7hSZOuhxSHzlGFJXw2zM3s9dk3DzacmTUfM+3ircPOlddDg3d4
KdilJ1+x0KGAYiYPhZ4D+PLj8kiDGSb6DkclQrp947Ur2E4wl50ETt9eACMF9BXOUsmeUMBUQQNs
ZnJLboX4aa6fuqt1suXORZeQMMRjgGa1qyQcRwY0fOr1uY/8zLFtEkhEHUgkQvkJR0PFGGRKxjpa
OkG7VcEQT81WyFNJwHsSyw50Px5x6OfAGeH36Seprbi0q8SD+IEClV5T/LyIfFm29ZaWhNAC+cCh
gpgNYNRwv8OE0oXHmhuxt0mUS4M4EuTsdxp9TtqIFFe0iaj4mOkTU4ChyYJvSYVLXwbdkxkQ6opR
60+dvoKwRincYnFWVDUJ/7CSE6FDPRWdRUI/zNW8hChOoBZA4MCyTONSpVUisKpzBvka0MJYi8A4
nIhZoj6tvqHboq5Muok3WO4D1DExfDMHZ9lRLufkTetzHJuE7qAQ8qxyMYnVROIwnjgYICQJLF4u
JgGQtvfR+sN7qEVXF7DKmzPaC5o9qn+kgRx7MrDaDZIvlKVEdpfrddsatpkeckPZ1NPrNylVGEie
bQIx25dN97bcRxiU4B0Mr5hDWOO+UfAT9Mwk0UA0geReDhMdOxpjjNRUwdQIfekf3wcGjQ/2XLWN
BsfIESCovdmuIIM5Lmcroh7ELJhhoMI21zMAq2hRk36tP1x8GZVF3vLSX2ri6wjCZb2kV+Aj/hIZ
8U/96rJMrelyKXZ9nak33ASGAm5e1NK9rAt6O8xrgN215cwC1khgWXD4Et+HH2C6XctlPS26c4b1
NR7abpteH5VB1y/xC5/qpllx1mSDBidf/Sjc6kSeIXcGxrDQMQVZr7rjbjbJjeHtRvsS3Fy8PCrU
DTVUS/Z7zN2mcj8U7BOEB/SID3I2ifUS0w9ee0aruuQCunOU3xjJ8JA8B/FSikfF3GUUv1ktLkPK
e3MZkw6ZS+g5KEDFW37ay8y/q12WLwWGmB/0MmVm9EvCJrPjAlHqgw9G5pa8GE0W47d/lli4T7ID
p7ASk6BMIs6TyYieS8//7P2mWz4mhy6qjjn8rHPnDQKl79iwZczpo9kN8jN/hklbczLiHs4BEEYt
+n4lFWcD4M55FTNMn9DhDj7twHFGAUgmf9NEg74T4y/gLREf2MH2l7GXWJluNOJFxAABzoQmnOo1
gArRawF30bbryZQp7KX74arIZICMqDNBLaWySP5CM/IYFw5NqOvx4PHogavU+5A2vGNEwQIaEGMe
+CGf/FNN8+SXvPx3CMxll7sRY9vmJ93VuD3tuFnokjCI4LTqSCPkvxKz2R2mQgZXj2xB7WX2dZzl
vSfEUsSCA68BKzdaEb9O2c3BGwzoUvO/ofE9CTiPXJw1CmfW5VGsCApBu0QHqaRIpODqwPASaZnd
TECxT3mrz2nVVH3LejiaiJ8KAsbr4IEwRbRyKKXDGZ0LfCXqEZJpiy+9FF9RTHmC9MjRsIFZHreE
7ECzCuKhApF3RgtrG60fKZ9XEHpLMgMV93g/44YN7v6H0yxob/mhcAEXoJ4iYoq+ovJTRTNZPqbG
bfEKeUzlEsAs0+Bq4MAJqILACyYmNJncIi+PHM0rQYWnKXl4BKMPhfZvCceZiuSuio+wHl99OkSq
BxkefHiEyByYAjFJ52qriaKiiKmt6aXl1CvdQATPA71VDumywYYXGTlRCnGXCM3lweKKbAbqxyPy
cWIyGnF9RpAcEEpiLh7FgpIdBcXLoYyhzc5vhyjC4ETgj2JQiPfKrZo9/Ad8ej2GgMOn8F53aj1j
lW2+1PMvvGggB4Rzv+RU22oSOJpLkYc+VoZVBWwC3tQVLbL55AP8l3J7GxEsICuQ7owlJmHejlJZ
BKg16Zjgj3kkPLH8mEAAUH9JmqEcmQNtiD8crse0xp8AxY6Tde5cfBFClHsUyLs1y79GKX6eHwov
FFKyPObSgXVxEEBRWxQoKvtQwNm+f7GGLJyeU8Lw6UjZ+vZpFXBRQIvzsW7w2ah7j01YvzhUHO3y
ASIWOwhxf6Z6alLXI6fiG6ZAW9ArHYUZaY2q9wcrjcbQBwOgWMTfoqV/L4EMImhnF1P1lFjPV2ae
MzxcuDx3+xLf2Gfh1mrWtjVvGk+3BOMEUBUhAzFttIdkXbYuKNDmkL46Txxz2YzAbGjVgGBTiIub
6+ISGhOUIPz/Jpxu8ERiZW/bjHeD66jQR0s3afTgnr7c34olBx6C/eaFrToHbID37OoqumfiOS9Z
lnwpUmX5G/3IPpW4bu9hO4MjOaZbw5Kv3qmRB56tYsUpscZz/WDTllVHQfh2H4fV4d1Nx69ptiqv
Sht20Rou40UmBYJ+8mKa4eeRLZ3aClLoam7fYNE14zImY0ULwUDHb9c374J7Kvd2x3DH5pg5He6N
WdlxcA2rDAh/NhoI5wFS+UOexc7LXuoi0uG+/ygxVyC0tnam/+D0SZAuSO8bC9xjiSy4WM25cUe6
K1mEci9MjkPDoZ9MdBBD0qnMNfRNevoUR8GzL+q3GEm6CP/+LOGZ5eDpRyiPkH8LtjxaOCuqjzkz
COUc2RT9OL4gb0d/j4ulcEYJ6/kNgJQh1G+gS/5ioSO/QjIqOAnPHe5jy5f/C39htYX0k0gxp/Wj
Om7Np1fIQKyQ5BzvmwP6GKRueDBysPUx/5pnDhQFtISN54JOPkTtf15/iZ5LoqZCnUnJRD7hf6mO
ADF5e5x8KgkC00y5i73Ldk+LWcWs3zSRsDA27fXEqRfMoxkVnFs4PHWR9+EojRSI5ZmtTD2EMp1a
/Vqr6Jz/OqXNfLXvFicIvQzu1cuTiIbqY8HQcdHv9/82O58pf6OjqanF1IhGMq+0CRWat6gQ5eti
IYG9Ty9waSO6R/vEHR1TBy2GwwUrS1LxDytY47TSCD4gw3hoNozqt94DUhL7/jiAmI6wwHjnarlT
Jbh6V1L4hS3mMibRwhqJgrUjZrfGq2MtBTBLFbfeq2XAOcnV/8y6KdrkAsJsTPxSje0fY+b2r0C7
n+HCMOuQN8gXzx8okuQRWaTwI0NtRtN8FiYgDKrxxQiPzMUYYOWWJ1LXF1q7drr6kOC/3u7VrO6c
xsV/M16tufddD7px89vAUEHBVQy3E+6uMuA8YQZB+oKSD2F4xihDmi+CXUsKfk0JfqATF/LEVXY2
/+qXkWQzH4y6lXyZucyW0lcweaFA4TqL5MIIFpk9FBTAHebAUEL4OTqithOjg/U5xRb7oIEihbpq
l9E2p+gE+PHVtiwuY96DeN90/rihck4QiwOeu0Qxuhxz9DdcQCbdGVexx9limMcM14XXwIJPly+e
a/9fQQ/Sh/gwW+gNuoDIbSG1i7YDjVn0thQGuRnIErER4Q+D1wAOYnCf5T4mq6cdPn2ik0AXZ/PH
g+0ZSOQZo97dco+dElu+3/kFpjBUY3oR2gDJRgaERnWsLTCK0tqBWo8xEExqXTd9g+/XrsZlNh1k
sJxwN28+Pe2m3IVl4CNZsmhGybCWOq/C6B14ijWNKndBMaEVcRA0DZ1rRs0LFrlbk13UTHzT26r5
/yqhEEgBDFjuJXVKB/RRMKpkD6G/LgHBi0/xt2HuytQHRCYf+tIQg4ZFPNxUGarhqPACW+UnbUhm
U67VyeBlMjlbJj1eGDowGCj/jvafptNywaTKhTzE54ENz18Wnx3LW7r1vHIQbqngsu6ukHx2u8ka
r+CanfkkQxW1DP5BbDXIk92KXjkTtp36qaa6qg84LzjfALtQNRNOhTB7QqzIv1Z3+aXZ5jAWKLwm
E8IePbAgDL7jX0bsArP8ZzBCGWupiqTlWlDxkTJc6hGqZsaWQcGaYDtBfcMehoDeduQENcbzDsKQ
VnAu4y4jO4gyhqJntzxUe0dkTGHg2eeIoYkd1mmuq1aNqoBV0yrWTfV+/HnFRqQGiAOlcQT/qmlr
Z9ICgodTbLEE2mFVOs+7SNASZD0JqlBgOARfdQkCt995ZGNPIBeHJQgmlWDzGDxsZtVWeG5y67Dm
pDCYgv9F+NSwWD5/qSaFDVrvPhrLCuNlXofiPOgSgNFMGB0TUcB4XZD8uLUyBvJ60li7wnHLqOAy
GqodE7Q1e8xz3YGHr754oYQSHTWZ+lN8HmtWgbcAyXZEBRVsntElesTXvvNHOFYfUvWWlNqqGKsg
MarMH72Y/hyvaYe5Ib+k5Xv55SMwAlPAE7oIpkRuFSNxRGFARJynIz8ZDStXQjdv8VuguMtNqAZs
3PPfAPdsAqP1on+yA7hmYu1Qic/iDIja9xjrQoXeu8/+B0N54ASpTMGgOEIDGVYySOQVAFejNlSd
CqO2eXfJulrtICayHnlcK/g5c2nSMcIgNBwpirxwvXbfwBxoWtWL7ZgHUkYvAeCA1l22ZaqJQtOh
A8uGWNuxNz25JtfR/mL8nazXPrDFCMCYwh9kYcCqmlG0bDhL7gw9EAV7b6PWx3DCFWgVlkOxh7mx
0BDm16AFr57RbjQRqPAmcKJz0sFpoKPAxqEhePcfZKF+69/wp86XeYlCTedAJUqX2W9uAvpfNTv8
Jo0XrRGYlsgpAA18JdoaXgL4VskqQNEElzd5iydGeGwX4Amkd9wmtDy601qOsW0dBmrNsLCQzkZf
Snew6H5H87tdXMhwR6NBnJExdk5+kD5ZAaKWGbxIqYZWEU8DchQf8hdpevAjLvMksX8CN4dsZEAJ
2GMJsV9IxogcVGTnOfN4FbUNTPe5S3LoGkWTfyZpCs3/qCBH5DHwoxFX7cJKVBKhQk5caK1mjSE2
hEzXZ9CYWRnPn+zZrwB73G6N2FhElFHQPVMyG6CQHmaOEetnck0la+at0a7NKsIV3GlCfXO/4RP0
DRacobDSstonLSrz/Z399Cq9cq8M41qv6DmZYxuJXWlHKohd+67O6RBe2rRbCHiQQOEo/ONMysx9
R/zZ2UuNY1Nc0mXiQJb36VdllyzzgpO40MRd4BXsjB72cj5i6ogTcmmOZK3qXRM90WcMak6rYvSm
CQQ+Z9AojdM/12OJ0k6q1fBJHiC2HG1b6Lbx5T8GVRYSIJueW9cGsUgceDyJabsfBGzdXfAasImS
d9ZiUXLP5nfFARRBRAN9sIw7MOjvTcT3EJO3ugJwSYH6sOKiKwY+3HnnKMWywTnEdGb0iavuHm8K
mhSiD6a/LQoZytxT/0Er8eRc7BqKATKpl0X0z3limyKJll50fuDce40LJykpWjj3CVD6YSFHxc5g
FYHjGkwAIlbo3DBk/jjHRDY9subPl9bwz0yuDgMyFPJfBF30/bCRIEDpKKbdrIMgFH6bvbuhBDj9
cdhvAz4ZP587tc0xyWWy3mWQDj7Orstl2UNbZxkMGyc+aJb5q+cLF/uNTiXmB+41qTw+M+4wcaPL
qMfAD0Gw5r37SGs9lBuXZCup4+V7leOoCjLHZsaYwmxlHe7EQBeBAbK1vPUxtjAJvHrv3B/30L12
Ll2YFFfUpj9WEWBXbSFQrOlIKc4JNk4HEuvgRcBXY3hEXxwvd3Zjvfyn7Jztg8sfEKfH5rwHRLFD
t9YsY9LlP3iNs+WBYTIh7iFZLklmRuQLowqujI48E7mW3J1jq87BIQAo3n47Ug2ZXpZkCa90JyxZ
ml/iimantCPCovn7XmyOv9G2jg9CvQWpZAcswNBECv11kmC+i4JYMzvFi+ULnc21eVhVhiRsbSbg
/eUdk9nSjEotM9fVV8VB2HAaTV00uFrcb0biFffNJMEEkOIhgwET8M/JEbMGzpL9i/PuC2jJ8SVQ
zqN9Wa7PeLmQXP/3IGBqeOvLSbUwNtoDAj93oOwavPUfOqILd0FWD9r58hsoS1O38dTiG9xRR6gB
vyazeYLlYgnVRNUy1eILlUa65o8F/DIpF5EuSTwAxg/8poP6T/vC1aO0In0zHUYnifskI7stvm63
gCYT4Yy9ZoaLSQciYgxgbVp6gAr6JHf6CEEv2sfw2O5+//Cl3IbcBgvM2GIWtBsdNqu5dxrLg0Tk
EfWpJiERGORxF3PALTPO3llVWDMmIqEKpZswCxKT2Vp+/mqjB9eYKw/FvLCSTIcI1NGKoNoGjcqJ
J6nRLKCbxUWAx5MqoHcq2HeUh0ieEvXcjJbi99PCp46415gywvRq3XSJv8ewAr8FKk+dFr4cXkyn
RPC3y31jdnO3YDqrK1KG+NmsoZJxD1/2YJVml+BY8OaeOXw2i/ElMAzsZ2rtX6ewqLrzdjl8YYFW
G8h09QVMC76B712IwT1WeTTkdqLoVI3KobyyTTcNTHfdcOAIrXebrHsYl7urvc8Vr3dARRyWEDB4
WQtC6OZePrLPJO+CL6qISwQaVHLrdAm+r9HRrVDFMjaC1oMLD3VbbnPc1QiCu4bb+RsXqmTePlIn
XR2KQKEFWMq4RM9zVOhUps8gK1jVznfKLCOlXWvXMGh/BrhRt6rUM9TTe69et37s1l6W0SQz4Sh0
ziy2ODQsVJbvEhPU5bP7QmZCz93wRyxGdA2DDpLYnqIkvaPJA6rTWODUZ4j6cZ4wPRYaEJ5oSBJO
VvfUOrXcRvx0z5TQN6vANLBzKrvzV/QqWCm8OeL38IQtMBG9M9+6Yx/+BCCDab8M6+E12uW/W2Aw
XfTrhJySPXjDs7YHENGwzu8e19vZmeEfZraNVHv29hGFf/Q9Bg6lAFscAOAqcYnnKCOkz6eqnSlJ
Oy8Ql8ewqg7mfXCPNe980Bq7ZM/ynlKKtJi3RDEaxVT3hAVPDVDqSfW3c0/DPSXggRpJkzAqc5h8
sIAIp+8w3zHNceVguGuZTd9wF4x+IW+YgMNaSywn2BquBY9Sk8gwotxRayd3FWYWAzzVeZwQp2OQ
aGLi2DI6RZSgchHkVwRu7L3KVqOBuRVxdnbEnVU+UWGE6QsMR0nfYAiX4s/dob75UofEZh9tA7/N
myIH++oti36p/wAnVr1LSac/FTSgfpllHlgHeWhpmAbvMcMIjuMGRp613htSgqYQnMhCh3S9nndL
QZll2WW46rQxSELui3mIv5nOCykL5wkAIC7xE/FhCqX1t6rHNMh32MwNem+6ZOpGUqa62WXd0/o7
qjzHaM+wvQw+IXU5NQdgV//XUtKrZfgSbQkhqEnwMDvPSivqQp9amrLJMZ8uw5/qSsKgKrUXNGFm
Ro9OnbjILnAYsVH9zP6+IjcUk2xmRXumAxvqbjDvNw/EMD2evLlWJaX3Mg8ma9ZaMKT4U4sNvQi4
P2Cjg5vprAHlQo+OFOssCpR2NmV7DV6/CPWyUYrSHfN102Lx2WNuE9bmg9coPc3m97PD/M6Z/HYa
anqZxQf7b7sEI70SHBtsZ7jCfK0Oin5l+0Q151ALw32o72G13ilAHuWHvdeVJRcNylwL15hdrMNo
f48KYQ2YwHDvvGuVgWDTtenOg8bJsI0e+Af9nheCvXKHQy+IcoetJYRKr8BHHLeqA6itQUyIfhj8
DX8ngMrzEOcszUXChPeMKnkdwvFSwBeejUA1whBipjJbHRgGiIzNiGk8ExLC6veiyYw+iXODMJK7
rEVHJ4/JAtBsOwWm3eF/QxhdrVdnu71yyaNK+3se3Y4dGh3NY7q/RFODDxXticavxhlXmhB3oNqq
DE9gPb1X78weIYwwMPXRmj28UWivzjwdAv8pINX/cw5ozAi2WGeAlR7Q7p8KzrlptrQqRAWsaX1P
1mPBXtCLW0nxOrOxrudHXFbpbX7OPtBSrQv1jA4tzVFlnbJfxrv9fdo1u34AMSBDD2JsAfjdx0gQ
Qz24YYJR5OmuT2pIeig2HyPM6ygGUbcpYGRgob8xYtQG8C6PFRiHYPaw4ZBoYhYG8KKTRKmDmNfF
G8PHzGzH2wespfoQYwLz6xbTVw6A8+sAZk+/8QdGETqi/vvkdMcPANU96sAaLjw3/HfuYS1X+p6s
MWC3HGBBuBvY1dnpss7oAb/YxptFRldQHJCEHeAGtSaRpi9Pc3mEqmrREp2zn0JHoUgH0jWe1nl2
H6os3bPUqxgxKZo9WHlwtzUmv9tZBfO5FGY5KVsJz6BZ4/yxGzN5NjwDnVR3y45MWDuQ5nJ21ny6
Y13cz8Cp/EcP4W9njJ/CsDGl73nAOVPKE3hul7k2+pTgIV0FJ6Hax95px5zq19o3hcaQewSFq2eS
AxuglKwDuj6lD5MAJGvI1dijcaJN4yFYJySZxCcnUzG010y9+WLv1r/1JrguNf0EHt+HGmqp47mu
Oat1VxXCnk3orPt8sTLDh3Pb0QKNJBnse1W+vvMis9OugAFREWOG4Tz/JGp/a8Ep3sQ1ldV/GlAb
Hku+VyZDWgbhK9Oq8eSvqjh4aA8g7jfHR+6GKExd8NljJJ8fNb/KMC9WJsjo5euje2jt/P1yVBv+
/qQdwc7eZ2oLQ3IOstX740Ojr39RSSCMSKTCZoUhH9TbZvDrfuKbc2EhsFsKDesePA9WDz9+iazs
Ef9WDqEQTItQ7Fs5OjSLl7C1FZF5QBHQAolQUhPKIWkBujwgh3hkeFXrR5Zc1RlfyGAcShF9IABP
E1oWSKlWW4tDth2dcCE7g4XAIhGhAMUCn/naE5trSb8gb5kuY7eSPy75HHLZqVNNDCsWg8zQgxIO
IrrE1kgyUiFF5w4bH4i8aVtLKOcYsORpikZ9gv8/GVOXqOJPZpNtkBPUNDrh1NMRsPKFI73HmrlI
2WM42Vp/wgCzsQs+O6A5dVKcM0Z5dyfz7s5pk7qP3JXix7As875eCUWF1HrMGBBrVe2pDMA+zKGq
bsUxGSexYbaf9rPoFZktWg2LB5x5lVFzDpuba6qabWcne08xBcZOkYplHdIuDP7tc/8d3WafqIxg
9MSypgdE6BkP+OLopL6+FgvRsarbh9Xo5nZF3PDHXf6D8dHdjY54lcE1FCkx1I2SPT75oM8wGr7t
Cyf+cp+v+mOJyorRXWwO99wvkg6bsqjIuCqac/Mg8GwRkGrWEXdMr5pahwXGmau3W5w8G/lTNr2M
5vF7037R+0YYQvMF68nRX9OOsDFI1oNVjAbuFWflj1G8PQZF5xF2rt3s7NkV7/62T6iwzeY8PmnM
VzoGJ5xZubDPMVKUucVeVRT+i4ya5osNMN2qSc75q3rgT9+FCCRsn1/cuimwBvst4YepHwUdNJwX
dnzPkBaXxfCI+dmGkLIWoIGSPA2r3r15mMg4LsdmANQLqJUuUh626lQ5BjVQFb41SqMS+JOG5dqU
LM2RrLVy+wWBw3RrYFYZ5Z48gp5Y8KVy1GOGTYHI6LucPyx3Nt2+YWXIHbYUsJWBQc1p0OB3GcOy
1JY9ySPMvsnsIgQeqAHV2BNZaLRzuxk6S8MTqPELn91zZwm/xtkmheDGi6yhhYEV/rL/quF9zEim
dYiqodlG0KapDs96FVVWo1On63HY0O4CiDmVzsvW5lQUOMivyk0ThzJzdR9dF/rOFiogLjzQL+w+
yjaPUaO3G8iY4OOx+JQOmgmq/2wfBtpbNfeFZt2hoqr9vQ6BdxUmxO8BzM3LB1pGsA6PXNI7D9lc
orDN7xntJVmHfwhbI9DC0Bd+tWkfDx7l/0C7otViCmOiSQHvx/iBZUtcs4D9wVAGaDJyeEPzsevw
PHxgqoyHYE+W6a91FWQ7osFyDdCmKzlDeha5ZhdD0z023D0dMSDwkCGt3cisAnQ26PW3p73/gXqc
MED4OtnLH5BdiPya5z8cM1LO1YqHOkKTAvY32E7She+H+sikuZT7hsnehz0p+J07oZqUPwz0yRs1
lBnPpabFDb4LHUiXkKIbTooHJ9uZCBk1p85sO8Nv4BwaREDWwxBrDP8M1QS8UGQNSlouH2+Fv6zU
Kjidiwu8QWstgxCaDqEPOKxSgUhmw7yFvLzFP1z1oS6JyBe8JngKWvfFO4B1ZiZAIPSmkAqsBUrr
Zvp1gRJoV/HYFCkA5ThpdTEm7B8FmmA2r/WNc9gB+2EtNG2WU9hbuLE4J/pcLe/lKds+vE+i35vz
uypP1uqJzlwmqG4uDaRHpUJBh8us9fLyl8MLlFlY24C5+bH34cP5kge46Kk7daeH8odjfQ8f7Q7e
B4RMyAtIiPeoDAuodB/wuExE+zDt9lhIZzwSWGx5PByBzL/rTk+609tQAtazs8B9FrVpkfANG8G9
Me692e/huX/2pIU+g7cfLGigUj7DZsaG4eNe3KtjuI/4y10y/S936kRUPLPmI12U7KtzYsJcdsqY
TZ/7B/dHCNen+iJXeeC8eCF6F9mYssdRAPMipChXZ8FXlickca/ui/JQ9V/eh2uHIykM1pI99bvS
DVC7unAj8fdH7MMFr8AE/fl359NM3UJ0ZO0MppTusf3yLkEx3C3LQAQ5oNPBRpDjRi5rXf1qUFto
FnTAWnffw4Ozuc8hZno8IfzSAbDfho19d1IC7bIBnmzCc5HASpa6ewsYmB0L9MjLMNPwiIo8PLaK
LMW5xbc+4ixaKayA2eRSiy8c4k21V5hdMqfuv0cll2sXlr26X2IJTdWvie7KDOQ05n98eXHiFipC
2UkkrC/p4TA/YZ1Vs9B/k+YNryTcmS+FaV8ITw56CMa5awBJXqGHn/05zLyKk3VxJtqUJ/uwEGXe
9NTRYcLItrON5mA7paTaOUb1BAoQS+rAXWAUNcRJ4jrTlhQQ6cmc8gMqJ9GlZuhmP8VaEU8Y7QvR
ekysBjzNB5nrAMmKjWfg7GZCviHs1SlNcJMpY4Ji0SjAFq34p4kxqLMAkrO6p2HEjZ0EoskgemBK
PYfBeBBAWDjMCs42PvmNxOzOE8w7/G284e9rN0chrBrwgeYx5kALUroFhqQpgqjeeWdEHNWCTtou
OsIBMYMNXzCn8j2+h5h9v/EcqZ+iNQ+xlzIvI5qA+dmH1fPGfb6QazBoZWe8uoJl8hsrZJQCepQz
3tS1EKBGuyUUS1V6a1bBAM+id5zsQhNTr6f/aLIroBxpdYj8CqhtaHD6OUtjufU06C+EosFiJJ4Y
3T07k0znPC51v/4dx/bZF7uU3ntVbGqbd2YziTxQNpooQjG7hQSvvQPzjB66xre5trk5t9WLHWJ3
MHsE2jh+fv25FrJccPTPBdLCJlSZswyx9xK8SY6QnfTy4J0xKAPkHaaoyBFeqQ2CZQz/8ArlpjA+
IUOs4F28PK5pwrlwc+4EMdvswLnhxOxIAB5NCCCCchL1T8JeZJwxu28sP9wfjRuPD01IMfz16gCL
2yEzl+6uCNRwYpMoJOXxg+EDhKAdnRj/+DtNEB8O/TsbzrToCbtN4OR7RKilNTvb3yl90pZbUBlo
Ged7DMcp/F5sNC0UWWp8ruHXG7v1Jp9g5CLtk/NZLW709wOxcR6e0fMBC270GDcmylvm3noX+GNj
y6ZYTISndKcrBtXZEqwYmNG//S5B4ULSqHbQxznlwR0PFHaIxg9nW5ZGrL1bUMYt6v4Tf0dc0LzC
7Jc5kNtSazx9ulhy4aZ2PVirkv9ufpqV+DWRD3ThaK1WdG4Wy/Gae/IMSQdtg42BmrvCghceF1dP
zQDaoWa5Tzv3mo4Lw1q7wLKiMkqn1RYHJ3+sS4x57oM0Ue2Re/n3WnGae3fmzqWamQ+oc314lmX6
rAgHSFJZ9cJY4RS/G1T7KsFe7L5GR8ELhlqGN/rLe6ZW28INYNFZHFrN+biJNcqN0Iw1sL3rTDuL
zq5VdjASIVk8bXl9LMrOKWh4x7nv2h+/+V6UGnj6dJqnAGcar5k7qOwgslj8JmY3dtN2z1AqTshS
xtMOzkKdqT/+JLIFlw05aSq1O/jw9K7tjDYF3huuCytrPzBgdx/bn2Z9Z78mmWG/Ny9eBZNGPmTT
QeqZvSP7Et2CP7fcC0Nlr04e73z2dtGpeNmc10TBgU0v5RF97xrUvJuABUhuhSRHLG6CMV28nvcq
aHWQBiTjp9sed1cwSllM62wZ3Kv5ZXT7lsYRzBoubBuuVufidszU4sUdOhnGRpUJWJzbmfIF14Tr
M5P6xVN0Fz11VpfygtUpejEMguagmR2R2vxuyd+G2PWNaendNt4qnSnXil98vfLVmuqyqfAAkNZS
Uta7B3sfPLoxwKr2Qh0GtQ8aHsd6MPCWS74afes54hF2LXjwiUAQYFA/JA5Z6qLomxKIczGQGKb6
4FV0VXJSw8x8PH67nLEKI4e1z2PK5ZJBH6M12Kb3fN61pAMBDVKDqVkVDS5TJ3gYGeAFCIZWyDGw
K5JdNTKdaU+rp+KU5es+cxGVkRRUtE6rMR7rkBsxibXeuGTw4RhHRP5ESAeOhBqi5HTGqVbwQuv+
rqkQ+FTwCZfCgvn0Sk9qielUBFPKG1ssVtCZesIPH40kdOeFEqmaVO7V91zzi1oKFgbWZMsZCDAw
GbIHk8+6nNH0M9ciLdzXJwaMQpO2XGP5+mt1LHRxdCmALqh18N9DMsLZOlJkcnRgSIsSDVM5RtaX
YP56HCquJg/I2oQZikNImT6CRV8KMtciln569aGqVYBMpgAv7zoZj5HgczeaCg9vDHUz0xpTfKuc
tYHKyuwywpGYTsWp0PnwU93VnRKvHoo4Lr4YJjhU1YPltcm7Y6/4FTGtZOUCJiim/U9LsBJ7Fzg4
6KB04Ro8BIyFRPGkcaBGXX+r6Cd0blYVksKeXoBOgM+sGxnitAA8PU4vXJ4wBk2lxsBp+cQ0d2e/
+7UtzwAwETdIK7snuFwg4MEQFWYKU3chsVQFQDMwvmgxAWHljjBChYeXCSCRDTzzXStk8ZDSLYKu
mkAPDcfvlqGD77lcJ6KiaW9Dq42duDyPFuALQzyj+kIsmps+pJE+JD0qYRalWmUPazM6D3xncHEM
+YZR8YfKvxjPvTdDpxcJA9DBoOh826siiwaIzycLDTK+li16B748RavXmLKXG8sICQsZSvJIUdEC
XxRlaZnHOXx/fTAK9CkWM2BuB7ahxBk+j8Wp4JiGA54GDqV/9R80aYd8jMMMC3CXCUxxeGThijo/
Tg4/+WtUUHCsdMh5fPnn3nyEpx6SL3kxxOiOd6xRAr9Sy5hIYlKhScWzf5O5TLj3uNgK6abBLVvV
BmOIw578l7J5rYLfXfce1LEiKDA1+sdIlIPHAcjNdLZoz3GB+meN5Oq6yh2HJECDcXAP/xyxHDYY
+ZrHVDoaFeEwysdQDbFACUHcWsAPMAbrMdST+zcwLG2+wzQMHsqoAV30tbX+RpM3fJM7XoQfiI7n
HKGga49rfnWiNwVZgh9/4tgZbI65eGf3TTX78GuAa/XW4NZnnA6WN0P7rWt3cowg/LVYoApu92VO
P2bQzWi94s6P7iBnlSI9puhTOOCxGWfD37JONLpjlDpNLTnVee+TxEdsVGhPMa372ebXqpabhR1H
zwDFe6ObN+JU+53j0yCNZ8sd4YFYRYkAmW7e3CeVUZ1Xum+VIEUZQXZ0qq3a1i61dmCB/kpxcExB
AAJMD+uwA+TUB9/huFi+b+CJN5xbw7R3S7IYO7L7tMTzFv1IfzjlbMiVFfds2Hdw2a+TXp0yQZF3
1OOHL5Ra/i5QEW0/HGpWRc+zKPvYD96i1nvPD3Cp4EQfrftiN8DVbvIga8r75FZ2SiTdhdk/fpml
1f9Qe8nDRlW81ieIhYSLjvsH5GJMzzDdxnjWUC2z3bHBGmhkY6CUYMBsvHARP3E3dC8gKlymlTsA
J6rI7pwKufPwrxSLW7VdDw6S8xqe3e/skRzPzWzUqOKVcL4DBdVBqj4V9/i1PjBE4ay2n5wgRmT+
e/JSyIBilcEs+DAblP9NbchacmDYEz4rWRNp8w3OckZrzEhYDn7elbsIlVA4FZ1PR50gFC8oFINZ
5sI4YzaMV8wxMU5M5bbJP+zrKAqMWKCZy/S2xmgyc42vZ0zOjGDERfpxx8tYusARLQFa1Xp4GD0p
h3hhjPNZIfyW9SzH2BVT5zUkZ4DREz5IGtiFM/ZgrN85LelrIf1lzjFMuY9snNt0K9R5aUBfAjc/
SdbUKUy+ycPQEDkxwhua7z6uBDCCRGtVMotJYYhRgZt1tnyqD1Qy467AIOe0NN1iF9QHETUtllaR
Nvog0qoI554krSm74xKgGlrqfyiQCBQAGUvUhcAo+ehCbVlhKYhq35Lztpdo8IZSil3l0zG26NQz
RGVG8F4Jc0dM6VwcxNQbikvKVvO5NVXlzjq5NxWwwWp2WSK9kHKSCoyYkbDuItRCODWDhDDvJ5IJ
sAOKG0d2UO6fUZANsA1RVTMII3A+pZeR+k1+xkmfEabYwtqZyD6G3LUxZKLXdocYQVJoUYsjAFt1
H86Dy0Hf0L9Y0xqpd7UaUz1EkXpjqUnxMI0g7FLL9RQ3EpoJCqAlpRGz7XQgNrq2wWm7J0o3Too6
MrGU8A+As8gOjFrzNLguGr1CfAvf0KW+GyGTh8EHq1UaEfDKG1b/X7RBGCvIJU3ADckdpvoWNAVk
nLCLKTF+ZIVusKk7pembPx7cA5aN/dveqd2eGMt1FcoLLbEFDfpwLN06QENd2Ps028d4H59xZv/m
n7vulJNr6xrwSP0a6yuxWYF7o7CN1VpS6RTaxGeyQt2pJL+LDfQ0tx+IAyp1PvPWk1kjdleDTFdb
tpNVls9R7rpfSIG8FBav1R1e35E7HM6RVLS+pH+UCH9noJvhYT3fMrY/+awL7f5BAoBqLlr7i4V9
rAZIXotcnCY6AJCORi+qJTWe48LDvsrrPwYwUEh7GyY4en28BR5zxQMo33Gx+Z7c9cCzl62vp18c
cw2fdmWsPKsr4a6ih3Oc+F9jYaCOtuyMmZB/wIbEO1DFW9l8z/ltfcMI3MINVAEDbPvgizwdpzjb
an+dXGTBTgJcKOHtf909TDfudQ3q/i78+t+k3v4mrOZgY/hro9XiOupkPh/jNBebtPekxlxaaLTm
sb8QqhlPuMqAnxh85PecxQBOA5k/ZldAE+0UcPfTu6xOkwJkX1ypcnCCfXV4ftZcLigE4SrhsNar
+LxmTeC0HfwUslSHJkDvGh4XWzPPEbORppZQXbWcBqRFSAkLbfwTFSwtUkfKIFoR2hZGPUeyV74X
qnNpqSimkSWCbX0e1QikF8SXyhUYN+s2wAJqgy0TyyOMrV3nCxj4ojlWg5zSiXarnTJtlWr0N20u
W7bQoxEUavTjq2rPjNin1L2BS7Xr0afZrbWvkx3DYJZKMH++k9Vh2QAaSkVT79X9n2s27+GrzSCH
CTJQJc6Rp0TCq0ungJxtO9jBqnH7m/6wxJzJpH8Agn67v+a5bfSO7WJcn91gPU62+VrnbThnT5gR
fXqvqblYHdvmkYrxyLtJXQHA/HkAGlIFGVd9jFCuWRi9wIcpLGnuIF2lea2tkS+5HZrqTCODfyj3
E//xOmDds8VNpovb87+LekoADnX6g6r9F2yxEwDibgrkhiLR06+UPviCfAMgccoh6UEFvcp23T9i
kx4Vsf8EmevjRP1Uw6H5K1jPvwrc2jeidvW/YPRjkBgmB2mrxtJUilXQ60pYmZYgqbGNKgW7ZDtn
ollBEZEQfgZrk2kxajEU0VPqUQ2tD04h+Y+lM2tSFAui8C8yAhREXtkXcd9fCJdCxB0V1F8/X9oT
PT3RXW1ZAvfmzTx58pyCygBj1imdbf4k6JvKlUl5zbgZoBOSEMFIUlvBe57xrydAXSOGq1+q/pZ9
HqSM2X1/v+6Di9uhG/gcnSSHV7zKVW2spgmFR4+5O1/A6DcioUhbBOvp0wZHYCAPWFtB0Fy0O0Xs
8/ibi2qCX+SBSCZ0v0hVGdEHufUb31mh5ckXPoub2+yLtfkbxywN99FL8MAXVqNwLudSHOkUf1RM
GI+KCgibgsJWrCtWQtuUh0WdmNCM4UXSATlyVMqoJ1XYwRqxLEajDS/ltYy+/jjkb7EJEgeZ/mZC
2Qod8GBfAin5dDbTzT2EdFvduRQUf0J5kAqUnoaf7qTiF+gbhEeecQH7Qh68Kf3Xmt+DtwWQ1OVs
1ZARm1rzNGglVaTTlcBRWcCkOW97xCLA8PE4YhvqguX9SddGDnjT3VLHfKMBiGgZyKf5E9AaUYKz
DwLLoIKEI1aYPGAhG4p8vgn3VzyrV1AEBi242Bq9Mgme8LIJhYQuPHxkBpwuF9FTkikhix8DRn2F
VsX3QawXtsrHFrNjihSqG1qjhGdmjPB2tDFDlbORcT6mr+S4absvSx/Q8EOSRgaO3l6HmChBDnj7
94sQTWmhkyzIe3GvhQsu1C0px+TWiZWPzPDIRIT0B+T5yYDuDxhCAEKIvpKSj2QZC3TAjPhC/Ewl
y5X3lApXLkcI3FCMSDyE5CpPWA4o5hnuyHmSMCNVehifMMzGLBv54INnhjKEJkLCDKX9+Gw0NGFA
zH76FmQrTfsF64bRbGeyERgD7qUAfBtZbvwJ7ZfDUKiWMqH8D6S4+6c+XRTCiyjOHd3+hlMECEty
EeGIy6nCuQY1PGmgOpUj8v6JQNuBSMhKeXDcBJYucfvAhn07m07I0gMzYEJ+OyCplCgtby9c4QrW
mdwCydKuCMcLdwprGLSBPr74oXbcVnjYtJgXkIKfhjwE5uMIjjFnrsg7Cj+do3UkzYVOpHGmy3yk
rBSN33tQBGaquk1R1jbwBeXHgSYp/BbtfrAMaI8sQXluckhONjxDYH8ZHJXPd4MQLSdXQfCTJ8v9
8ie4DLBR+W4eMY+UzUg1KeVibj3h30ApYVp6jH0HqYZMAk3E13C/Is/msGFrcN/hctKcEn9HdiEj
IrK9U4QBjn+qFZqC8NCUDTabBJVaCicWocb5BIGEggwzEX7SK+nUVnWDSnIGsqVKq2gGAbeNBCbj
Qs6ANF+eM4DtUKGS8y/911Sdi38SpBz/zOXhmM0TM4ImCWdA7IXPwP7j62Ntz/AEdBwKlC9TaScV
qmcVvtYypgQlxNM3XBDfCUGqfxkXfTkyhMEp7trQU4GsDMIPFFYuETSOyPzABqNyS1eAwUuw78q/
A7D+RqmFTCH4JqVMID54UsZyX0cu+lovh2i7YNaZmCPCH1BcB0y2z5cpSM3FNXjYfgvzR3lFz4wE
mumpcgYARw62vDr8Y/TdkzqEt0Wp705xJhuQwzFQ2vZhBeoI+3jIVzgQ5a75P3oJ7/cgc6CupotM
riLWmHxMoFPkjxjaOK8ArqR5DB2ek45TWfrME4WRE9ibzECTtPx64BzzrcRgUYSHsFifacpWszdy
2jRUgZe/pBfUCtBcwpc3r4i+nI64URdOu+bzHv/OGqeFFAqiqKCwQdGfRPF1Q1779W8yI//Fg1km
PA6Ydl/94/QFow77VGQGfvgbcTVR9xzzTW4FOQTBOH6TXXc7E9wqR2QcU2Y1lp8WfWwgTrq7tHn7
uUcn/uD/sOLfwPebs0J6LnL+s1/4JcWhac9xbsGWa37p4JnzQtvqxrpXqCpBe+lEelBjK2JCi2Fi
hPLo9LsPQgO3bciL8oV8hyRse5YqIfSvKKzr6N2EyniCYneIQpmJmqhdSXWuoolHXF0hUgj+yS3n
uIw1yv4+WQFmsVX8Ds5RW+xi9jT2+qZi3aHX9UvqxdU5adYcgQM5gQjNib45rFCVArr7uabiOLA5
MI5OlsHZhXMbLp6PGlyuhldO98cTuPsfrgI9iGVG2YfeLMdO22do4CKm8MszluKQ8qFjqSvxDDXd
GgIOaKckWmx6WEiM45PwLDGEC0uaAYG2pM3KWnl4wt0muQUCa3F6Xz62uRZygOwjDY/bNuI12/wa
vL+oTclqleCD+xqZVId7+0+2pBqXS0nwL8tviRtDSltD8fJZ7Ylxj2qzMzBHf0aqwEa0wl3Q2A9U
CxUkZFnGrAaoJPPOD14mt6LnRvCZp1A+f22N+F4zeinqmSgBHflHixgk0lSbNPxU/5KzFci8O6AF
lpg81j+ITcSCGzeTPfRXLzUSc2nG3TZVEKZLMr/wj6gIUk8TUa6nxWIX0639VOM7BsvzoKZdBwAB
LwWpBVYoNMdqfkVuoVPbkB0DLDFqQiBJEqtfsg7B/t9YVZM2rJ7jPvnNPoLKgrLE3r0nnyldGvpz
ow8aryTWW4nBz80X01d5SmLzBhz7x9foVI7+BuheeHvOHjLzJ1h+uUHQiSMetaWrb+ClHvPzU/xV
WZgRm/WcPJBEFaTZVOy/9kQLL7QHe3RZLnFzwrCEgmUrUZdCjaiUp0THO+wVqXK0kPTpEn9N5ymV
wLFhFamtUIpe7IqxE+HMpcHe5yEYrIqKblYKM8rRnraBtxR9U0GcpRR6LFl8ubWt8UwmH6xJCK+L
6+JxtbbyJDSrXtAPlNLja2tbAL0ff67dfdABIBb07ydbGz9T90EfEnBQH6bjeQc0wWtFByxXMEVt
uNq2FX1pJQIJFYjDv2BYcB3JZ1dj+guSfQyVbb5W8SZ6dMt10ZMXHsPG6pQpL+tK+vWXw2Mo3Etc
GlZbHJ4vqsvgxrtFBYEwSFf16WB1wNu/UCAaKxWUyL8hSzDLR7hKhWlfSECXrPZo3sGME6Pa08xc
0Ss9wc/HDXZacTaa1vtmqyu17H44zyHKJ+qQ0gsuHy+pPWNIN753Ojvv7MWXZlxRe7uf8EHh/SGk
8cTanuOdMVd2Vb9knBnNDuz/Vkcq3ukHgGOmkxPnSI2zr+Bk4Y3F9UOD+Qk7fKwj3w3FElnj9fIK
L492P9KahlM3Z9ePd2haxd3m7RvpQMcTjpEOWK8f+0Dd87JutVPWDhdegWk2PIU64WTTboUTc3cK
zdNKt2JWGd1+tIFzT3+7OYDM3TGn1y1nA2ctrhQQZ6bTtO9C1KGb0LBHVLQWZkuQ9si0BPoUWTOA
QH4RoQ42D/8M/3Wr3z0d7YGmXVLbQU5g67fE1fW++GLi7TBT9FgwIkUpcLOpqEvmaqLWx7517G/U
LgO6q3uM/hjAfdlvAw+xG21vJU0+LLzutXtrRlVH6JEv//OyNRz4FufKenC3aqcx/NBiBk54U9N1
X5Ra0JhoPQOqN4bFiP6oHqmzpqdHcpZW7vI6eejuHWlumGfAhR8ay73nTI8a/ndtRrdRQb/vYOcj
bGJtNdI7drqQZq+8955U9mqtXyFhcGv6tH0RVXm3rXShf3nZp6t5OfritpGBuMNDeh9BAm69PSIZ
T/vVsbQY9QO7wa0eNLs5AQwP9a5u5zGN5LJ3Gd1GH8cF3ENP8jr5utLzbnuwOrvrPf4n5eh0cZpe
PkL8Y8BMAPApZIDaubMWsyo7sW+koIWsRKvpRnOITTH/tRTMIZwqKcOgH/l0XGF5AcPOafJ5anQM
VV8fvgnzwvV5Oc1+viaZiSAaqSkV4Y3gUS9kCa9Y0iwzNo25MpLDFQ9KuEgH3N9BxVb6UPWLTB3y
osY5bsELZFomq+wbA/rD1qrZco8snUWTjIIZNCRQkHXDwA1ZAf/LgWE61plq4YF0EOgEQZk1JINh
++QSXzZtR+0Z7mWDZXVwZeovhO9BsOMoGlzitHuXkHvQMez+LJVQP0FU4OMR8O5cTrvfmNayXZhr
mg6EcHgMYVksYOt+o+b2jKxK2v8irdIhSkjSqfsG4w39MmszXdYdYL/9IkjDHPagBw+PIdvf+Ubc
9s7YwDF2ds4dbjf3i9XLH65dFt1lpvv3q9zydZW9a17/Ij9mbPVECLmIafHytffFHXv/4sZ/m8PL
ugufA+CcpJ5HO/fxZ2lQjx7pwX6xG6I8KK3jWsoaJvnFaXrBlLXUNWh2iHJJjvR6Y1s56lbMLSH5
ZvCmECkiwMFrLdC8YI4eXNs922jUiEeBMqJooijm0NuAZCuUwBsmoxk1VyIxwj1NmPBoYflgCnPN
3GoRgkkz4QldkITgByOeumugOErJS1N8oYlNw3ldAUWaaO/XVFmIWETSuaDcFskPvg0legaq8Ns6
dc8zDBJFcOThIo1lH2b0ULrmWLc0CNsk/6hkjT80ZJIZ2HweVotOYpD3HcJqW25vWxqJ78GJnAnB
lF6e3IM2ggfI4JhddaAP+I2ZxdUVT637vIUQzWYHID3BP6RwW20cT6rax+AVOhR3J5TSic5NDRgO
vf+GV1cdvSIG3nXsV8ZFF4jYbh+tlGqNTmI7oacjqOpxllOKggdHCr3ENOkMzxgniHzK2XpuBQRl
qp4305iqbw7365zSLWmCi55nty6PL7pnOcbLtJgcYQKDPUDv2Dsm0hchN/MTVeiklLg18K8iGvbh
XnUweBK1lYfL/AOyqUiVLhij/yGtzy7bDVgCNwB7WDBBVzqLt8d8EdD8mwnkM4P7zPf7JT9QAGMa
c+jFImMggn6Pji3NpTNYcxOycsnTMseCeFNz98oJ+Xmm0SlDUYsK2gQYgKSd9OGmzLttHrJTEbww
mhj0WOVf9+PA34ct6FwBYEFHOSFvMym2kM5VM/bItdtYDQCOqJP5CS9R13o6zaGsSAHEZeHkNqJv
8WyXuqAu/JKB9ZAZq8kELgbnkThzAn2wIV5ITlypSVEhsdEboZEczGTFp9FtokUyfviWKZJXr7hB
QIRd9+7+2qXU6QRilDYRcAFFoamNjAhT4uCFLBkQAap64AxKWxkVP92sy6DJYn8j95fc7fAfgQMh
DLjnChkOJ8fyEAOkZHRpFFejbzA79xjZk0tkXw6lwdPXY6An1TsNmO711a301E1+CfF4w+DTb7pV
IKpTKPdeueDHeu61FsWAOY0J18HElbE9jDrwCiym85nM4knIEa0QDj6uylrhC//+uuEduVmyFYFW
MX+V1nyJN5jAIe2IzX5Bc+CGV1/qa8yhyei3wcLKB3knOE2E7K+ygG7YiDf4pM8uUSU1HLHcu4Nk
cWaD660Nko1/f2zTQ2eCS/twj/Q6roEBrAoNmdZW3b5K6/pxv0/06F/gWQQVWq4zhgAIuigBtTgx
GJ4lbPZzRCiHjdxid122+9R+U3ECfZdxI+CrhHua/Sj/kBEzik943R41/0KASXGmGjU6ffT2Dgw4
UMJD8NW9J3LF9+G3dCCj8/I9I6qNqHne01ddtNLo3o6lQXFDU8havJAgWReV+MIiJYX/udBS8zS5
IqXAsDO4G9NvSiS8SXbq4nACjuIzm4QoaPxODTRSeXkZLBpHr9W/n0GmCCZ2khhEtqcY6NT2tRSt
bYYr4cxMIOgKb4gxt0q0G75PMIN0cPVvr94bKPvUBwzCWwd08moPM7rgaLjadZxBjIDG5N9Th9QR
PyJQypoAiOXZC68EMyDWdN79e0kHqvVmgMzRx2+4fONqS3wQLRD+qHafEE0/Cp4v42v2BpXJYFia
c31c/LPQKegop+55LRa5dOpFx6JvwOFRqZoRWPCl7mpONMMvc9u9EEC6puLPydHUaA5dmDoFXJAT
SFa4kolkigdcU1nhe7g8rRHR5kSGpgwoIVjgCpHeEBAFlB5nTQH6pMNZ2EIYuWIlIsBeyYGRTtls
9LuZ7KfMp9ZpStL87R1kQoFBuZHVhTA5NmA4gn/0AZ8sDrjZ1drlXTyGnjROpXffJEpjU4cq1q5N
DRbAW6J32t9gW5ECucHG3QzyHvfMFcCZOs/+ewZ/YDWvcFvDNu4NYERaczMhGXgsNLX7OTApNHgy
VjW9b0vg/Zp/7/SXYlVFogNmQJAyuCw2xHnGikB0hXNnSuXs8bjox3mLMPmRfKQ7fV2AklOEb9vw
mg6ZWrqtc1dlX3F70RVS6cUxzOa7TSsKMkTA4uvPrf3MAuSGd1b7dRsmQC6U3ypk58fJa5hg2g59
Wug5OJlwC5h5Wb3RC+ZjZa2+hqcn9vSVTc+kosGiuAtk2e+MDkpDFC1I9Lbj3QcqR+Ux26NwHhWC
6RJ6VoJ5E5BRTgRhkSqcBpMAaQBlUoKfuQMGd4ZeBRJA/HMPmV7Wti6mouQ37y7zKqAyhnfdewoQ
M2WzUEkAGcCMUrgrmv2ZKYTUg12kFqQX1bsd+qRFBaPLlUUsukJV6dhXJWFDcpLmWEoOuVN8KPw0
EXAiiRrCNGEtoMqxSL+haVrEs32vzoqJvkX28YKwEehsapks/I/Ffx1qv6wJ5ZLR8g9XfesWZC77
3qFHG71F1nIi8MH2+lPvgYr027RANQ2W7MtSt+8Fr5KT2xyzWvnx9yxdoSPZXhE2RELy/JFkp4LA
ImKunFjkQIxOKaQ9HoY5XyjdNyIGKYkIsLEZhbAkS1d2RSMwOE/xuLpiAasOsibWcCiZ0Xwd3xbH
TZMmBVufl6psH5HKMydMc+zIm8dK77yhL2AZDo3yM1ZAAVwqtoAQqxCoE2dHaObez19PnOhSO6MS
d1vWbEgWJe44tYV3IgE6qmMRqAyoToM1PYXhsEYIjelH1PI4kN3h+JlE0zIxBnhfuXk03vfFhA1K
4fyZFFEzGGONaZ+itLCzp3/0Toyw07G3sgtgAYtkINJ4hH/NoG/fQBkAPbyYEM1HvyQ/7zyM1479
tCc2YztMuu+Mp+x2KkQABO+g/qPdBZsM1z9+/vCC6jMjd5SJ7jLSbcQPqYLlsu3LX5DRJgEKmuPF
zA2/ojIIoYMhgnFjyQw6CuOQ4WWfHef3GJnFAzZ92VDuWnhiPOYTZ9nH+jKCvTG70ALQxOoTrMWt
TrG0oD0nXosfnq2zqzZjyp/4kuRTaS9l49JGGWBYb/KrXQfmIN+Lb5vEemWzQ+pItBWsW8JHS1Ia
U3xk3DfJNPnc3GncKIskxXKaeTQuoQOUT7MIpuM1ZjmxLZ4MULDmOWaJ9vuZs+/YnKKMBwTx0Byc
IEmkvWHht0ccrCJfKL2hndZTQ8gY09Td5bARRiLsxw+r6NsMLosZDJI14mYEVunOIBhA8oVb43CI
HMYLpW7GB0VrdwbJ4hpXYjbbWsR2gOhzPJMjUIY1oOPxoNE3p5lDRcLQ3T1+BJTcwuezKSwxcIib
Q5X3kMWaDc3gzLOHRcgLIma1ia4PiJTXBeUuDoAC/Kv+90P7kSr4w+/LiNN+cIP7Ax+ouYCCwcm5
V2SSgvuDCd2Gx9mXMV0EJPmbQl9xk7risQU2xE4wsEXlbgXvwdPj6jnBOU5nWg+PvjkJRnJUbSUu
3NKvGAnHNHAG/SVU5o1w98JTS/atxdHyou0fPxm/7t18e+qC53+4yVAf3RQLSpQeUYi8+AeEqb6I
NNaWGD/WPHR0Ln10OaOTC3xAUoVMfSd5bw+zw0yf1MGTZDE41WFmGshNilTeEcV+chCSrwVZfUSa
wlQ3RIyWEegfb0+ST9ZM6cOMzAUyRrNEylbvl4sXiFn/29/nnjJkm7e4QULIvAJHht+WlSdpT1gz
XAw6m7v26EE8ueJNx+W+FOs0lI5i6h77p6RTcCVkKo85mCAkG/wfxbdMvm/G3WWBj2tuGJa9bKcC
ldCjhvMlViE16bF7Q0H/6l62sx3nG1Z0bHfGLAtLuzqv4Lp58OTYlvjAPDZUBA4jMa6xlGBhMwSD
cfq725ggJQoRpeNe50aY/z2C099ZLkMb0cH173wfI8JU5/POqOOqwNVsIqHv3PBOzf1HrO9A1fnR
OmpzmCa6lKS0U6Eh9Q7Yhz79dtBiy3lN5zN+92rcZsvoOXwx4dael9M8gifgaHCz/74JRLT1d0Uz
wyqtzF66PdJO9z5GypP5mx3sQLyFJIblSQMLzuaIS+YBtvoFFFXDISbQZ4CzxCP2P9aaARCm4wrk
QhthFi8qioYzTEmL+En4raFWegxSRD0CSYGDJ8a1DMfJkNAFu3jG5bijGYwlVhqzxD0F+Xw8iqlU
+bEXW9vcNJifkJjrkAjpcuYJRiEZJiHMLpm6E1ZDU/6+QZyTB/4KJaxekl8k4pZ6bShZbbuGquEw
ZjWQG8HAYHBJTlNjYAxOPiOE3mWavy3WxO3v6OGUGiPO4dXQ+KNz/yYJbJDT6qKuGdScCpSQwXiY
d9FuZMMLc0pkO0VrVBhYSAYOOWXv2ROw06flPm6hExGd8DHUACBSsIpvV6g6hldN2nQ1j0N1I7JI
d1/fXP0nuDua+7j0iHaGMA0QY2D0Hh+NK+0lIUFd//bRaYywGqRFD6GHI32U4tf3QwGHKXu6D3wN
3f+cWVO6SBMV+kIHYlBr1OqhUdND4Mj9LPP+QcTQnDcGnLsjfaYZb9i5euXXKXcMMLA+csbK5NP3
0qTOtL8XSTHnO2cWw688cLS0Qri9UTokmp97DwglPgmFiNIaixQxFRnsdklZ9j1gGpBhj9OSEP1y
HzOCv1R2Ku7on4w0iapL2KSX8LgGWBIHhn+cEIM0SCRTN62ccG4g3CbtKjRxepL0H4I9wOigHHzc
50T38qXqHGOKajKvQcM6Q7n4rJWfiJshANU+aNNZEm454w3CtUgOyOE8Zm/+qIhSkqdFZ4adm7MO
9g+H3kkysX/a7JoN3CElLYmZMDPE05jy6UCBuxeJslnqA0uR2mFYCfTpCcQza6Md9ETY8V9I+KA9
KJsIVW3IuF+QoKd3yIBzpmr4wEPZLwkzLCH2fou0C2uhjPE25NooJClMt6iQ8Pyl4f2TBN48fKE5
FF61MXsK/ZgRLS5Uoips4c7+DZwY7g+CXxvGOUWRnME18t5ngP5HB+4CstR/X5g0uaducuTY7n79
R0NoZcxzGPMrZuIchrQRSaqnRlD76azpijhdIs5Jh3h1mzxmd4AJkR4WgjE3EBQEndLesfdY57vW
AaDhNEC8gV/CWgfDQPUc9IZpjaiZHTmf8R9susjsgcCOLjTKh6gk+ppbvmzyBZP99lzBaIrTWHna
n0lrdt19upevhYl6BSq868ADjZ/DPRtStUsmhgzQdMahsjMMMNfwtcWjq3jnyXGgOLp9XJy9PSKw
e/uRW4+jrQTNGNdwJTYZvPi53SrWEBom52IjNJ08kqRGR+t8ae46K5KA5hkm/5UTJu0JXTTtXTc4
BIc8TYKfiUw0RyV9tIKh35LIyAGBSnN8R2QChlYB1n73OoHKDHA+etAH6JDjA2RDkHOY81y9YNm1
hgC7FN0+5Zq1BrJI4Bwk+26ni32cqJ4LjGskEAVQdqjsxgyGHRy8sXqz6ZUZn0Bf2SfAbVoWxyZj
Y/SUnlDN/UfutBf3MN3mAXciY2jsYOP1TLOK/E2x1nW3wmFcdevJu1eQMt8He8YamvQMTM54nWnn
666I2b+u6jaiW68RXTV7Oq2DFCGswIbpmE6Ai5uwDOlkc6gA+PcI6syAmfbyxUMgESIvCtd04gBb
wv2uZZcz7Ik5rkiEROOiY73PjgI77eGVpyCHgWWCX8d7Pfw/FybPtM7kp2SSbuOnl7In920zMOQ8
NuMpzsryHAjyrjF4YUL8CqisoOYaA7JQzhIeNB8O4foDJyuiu2HhcxAn32Ur1Ae7tvtclmzrEoBZ
znpJ7eAgU5zwluPzmFyZQRrxdMXC5nYiJ2hMSEYofGBFSzqV4U+I17T/2eBQbXU8fmJG+mw60ynz
5hzUHReZUrHI0p3xevll0fbkDgtPr6AQL3FBV8i+TKfw+fBxhx/uMxnsQhSWPKXtvvu7D3eXo7Yv
T02xeusSgZArt/Ae0r9kXE2G4V5LWSfa9jBR7Wb3E0odowQ/G3E+L9mlc8Af/WadN3e+qi/5vTvP
xRbYWSx+2oSVh+pqt8MpjFo5pWkFzevp/eTDea2w0Q1B+OSwa02Q4yMfpWwgFbACGFt8207+yswG
gCtopX3uQ1Y8OmIxXVhc+VaGvITghxmNMawQe2eyg3Md2gE9YhLnb0Qn5rWla3dd1IvSpTf8gedB
a7UZ0sfovl2A3aazXzQ5o1alfdgaR+di2N+kjGhiOQpyoqziUKXGKaYXunZkwQyBTh7huye3WR4V
FBHrNizJRUpymb1332jFsLVMe4xi8/FLtuyZKf+m0yBNlxbMXHiXosF0hwrU7EP92UEn9G+zdEuz
j/+aneDVVQENP9YLuabbTLOWaxm4WpqkSHtugvzlxFYr4hfJxYpApASsm1t0RKP+MlRiijc+lS+Z
+sVXAoIQHwUJAbiZd5QOpMKlEbm7B43uNb6bTiu8b0gXlwcni8qh3fZklCBfC72TOUwoo8hLeRXq
zuj8U5WOJRlsz9VpeyOyB09fyreaRK5BMk3yRC7hvPpn7+rJpzj3WfYFWtEQUa9OO1aTM0FsLIuw
wdZTLN40iKWOlG3Fxfer4Ruse/sJ9b8UtWzFasZj/e/pv1f3PltXCwprOpaUD9/QT4CxJ6kf4pPC
ZSUZTaF33PjkaiY986bXiNoeMRNB/zL6jKHAxuS0BB8iaCA0VlQTPAVaa01c1noI9bPHBDvYZWPR
6yEP5AUpbyvMKjqwoOQRHGiLWpmqlmVAfo6VANldY3Cg/CfphYWIPj0pqEJR/4opyqBXSkFE0eVJ
GZ77bVh990Do5jJU0CEHpPBj1VNFUwzIOSDfIb72PKYreT01FY9Sck6506aTcQczHDJ+JdZwSP4r
21kmGkwsV4uk0RUzcrFK1wecP+jmhwAebCdMFYxw1wj5Fhk/oMSHujI10d1n9IAw9c+UQIQKS5IH
kSikM0N2+tMGDpHOJ39ZPSfCz6wwU5ZsjAEwIWcuZlL3kpklMzTj+TtRTuYYduL1LsHuylAGose+
eMRIe0/AZFAnAiazX2RCQm4EDOZG4eMun0SSbZzFBY6gWPBbZP/JK5aLEo0rIaneGUMqPcmGFDDf
8Bq/JTQ2E4O8WkeH4e4aYykGZX5BZhPukFrpWlFDCYtUWi+FrUofi+sUAQGBXghIAhTkicAMotnP
D6HJJXMITZ/GnQD8J/ByIr3/AWKUTtOvxQF38oLXplBiUPoC6RY2I9RAT6iOohQhd0l6EUk+oC3R
FcFCVAz7UAAcnVbW9zd0BZURbOE9KLk4yJ9M/V0JnHdaotLsIHnk3gmW4QlP1KCokuaHCcdMfLFr
piNkAFRkhKX3RLtIOqTSHYWXw4eCgCvDNNhAoCz7QpN2T+4qSTK8BwxDwHqBtMl/g3JwCBQXpX2k
G3Hw5hZ5H2rkndhHM6BoMuIoCzR1x1qQxtX0naz3HBOXJB0BC22KFZBQOeww2X7tn9yqV/e1QAve
/mt3oY6k+AojOATP1bnw2vEt0uY6ToFtu4jqgNJ6JzJmyFqwDB8xlN+Qr02M0AQ0wnlwz6aMbgkY
15qTb3zwhjBO7SyrNxSyMhTlvRj7eYDV1cHBe80FdiqoinPNUqmo+ezhafoAjjE46ElABGAIKO71
5Y7EDOEMc9BhzTbCV9BaFlNq9D3kAzAwzljY3USbnLAkYU2fdrzb6Akl4sggVh6VPkSIWJmXbXs/
fk4PIIIctHv7Nu3MKYb5Hhk7grvcP5M8xk/8SCr/Fl047RsZSnhuZ1NYZvaATv9xsLcpZ8+MWihu
M4vx2tKBb+X2qQfFjMmMotfu07X3jUhbyDTGvUtP0n90W9lxkm5hJ31Kp4EANB/4FIg4DScfH4D5
J4rRi89IS8bxb3etbsQZvgfkO9nj3NXmQC+RcEmn0wIoKmJm84aIYjjairraj4hqrTXEguCSCQvS
ZLhhROPDQuB2z1coIGTJ/3QkkxDZQplCF74bc+pYy7puZj/CGvkzqCYAWXIcwhIg27tA/ugyRfyC
kFVFqTeoYG5IassIaASpo4aeJQyxwZxxfkn22nzLnETgZHURJ+CUZC5uSQpjLe2eOzdAzKCFyAuf
XAP/4s979jjA3OE0LYZPu6sO3yMhnHXnzBS43WjtQrWqIlh7PJwQ80O6FejIDtBi3W0h1KUBZQa6
i3Np+EKd8ODF0klAEMF2t+Iz9GXQtKXTFSF1nRZuj6wz2jMpkY/OYYduBvoMOtheY6hC+RFZCFAA
+DcTVrTAFj23u+5N99vHhcxBlIA0JjUEWJFT8MifAKLJ8Q6LNAbPaNnTp3/1mrymSkqSEDluGo4x
uML0FQBVcDf2E098LHY3N+AMEVIRgHUPXz677OWpW0XEme3e/BuARyani0CGM1DeOz0XgyB8Sw4k
6JGdaTL7ufc6o0KzOH+G4Kig3X6pcqpRqSwbjr4UzJedhIaSnKRUNn/ZOAqGja7Wi3E0AKFPbTAr
+VRZJocieS8Egw7MASb2wHQ/NqmwTD4z70YI5pgXtx5SdIEV5aSfSnlAYUDGuDOcGS8wJrBy0C28
EbBVkhAfMM5w7mK8gy0G4ytMtnN+/DtQ5L4cPM7R+OKbIXs8/mBX87HSHkc6Vw1wS/BnxBqAHBxr
0yA5IBt3731R7NijybHEMp4KbM22vUSSApHi4VF1GgqO/pH6Qba9Q+lARuZwwsqdyDmIDUefgHd7
eFTMhg5xKW4Q5uQMEgxIfuJ1fo07vQ7DNO+I1545eWJdt4vGSJfDNW/Z7emegZGDr/eTL32lvc9A
Bpf7KqI2svwXMK/i5aiAUFHT6blMCvZM9sFyinQI6o+cbOTVBrnAk66BZCpUGHtuMpCdMiq9avuy
TwuFycFTV4DSc7wXzCvLEI3UHZ0i5+Jzm9rAi7lfGswkfMfQ5bmOvCCl+Y6rpdGlKgKcKL3DRifW
+efNu6/v9sJTcXbvwgXBHOHs1TtN6cxgggTQPNbi8s8Mv4jdsQzFaenmtyrXDF80jAVaTnsX+/sn
02fNwGYBIFwyIqqyCHhm+E5y1F/ofor17c4EVuUEIJkQeR+W4RDNrORDKnej8mVrsXw+FjeDZiMv
MrqM1p9cCYpGyI/2KkHwJL0vINbrM2OmOEoFiU3KW/c6oGq4jVSm4mx2N4ZGqU29IqbHSAPsaU+G
6O0vFU55WCSdyOQTM7jaBLMQCWb6bwf03vwDKlWXicLBWkdYEDU8UL6OYasv6Q3QrdWdHaUU+fmc
G2Q4H4S+bcSP2j0ubQzKyHNLgBkMACB26dN60nSgK4Rc8xRHCgqPRRvfW4bL3UfwmLOupPPg6ktq
Wt4wFmM1OSovjDb97V8Ud8YLsOJis2YjzZuO60AMmsgMfeyzaCZ9nEsPGcmJBlBr+McJ9FdRlinB
HoTkmaOZ9fFQ8JlRrZ16ne29uye5RkeL0HyHTzto4MvIRNUciQ6/6VGxUqbzFHXb9Kkwqflv1mGp
Z/rJuu/yuPciGYGLPSFzYEbfwjNn+13lAH+D+uHYvMSglPnyAJRN1nxadBBIxqU3fAZV8XVY8qR2
crqfqE7W9pgmIA2OcTtB8PRfeJqb1PBgOOPvW05yggxYNBodBMrOiFrGUQJgYzJQN2ed6o6KsCOt
z1Yf/pJklJXTGYL1bds4kOCpiKwQKRd9KCDcITA8UDQ1IbUU8IRXtC3kbbQXBFbn7cpA5a7ypxQv
xJb+B5hKwibIfPwGth4W08eGpxa02SM6bSpyVboIfFhAFG47GBBsYUKYQZmpL01mir/jVl8fN1f0
yGI6BU1MyjE7IRE8Q31gVtfZ/fImOR+bnmr3sF4DLhAifM3U3lryAv5qPxOOALCED5ctgfcRMwuG
FF7HlQ6ZZOY0lPhGWKUy38n3g6WD4y9zyqBi2FgWw2KVr06ceEOwMQ1pzr8bJ22VaJtm0Jwrc7In
jfefF5H8kpbCjRxaekzT/dgc3De5/+6bzFJJjq33r2T4ZNeRhn1XCVns0r3P2khsckkcE+qC/UMj
6pwp4ODcJpL46GaCnQKg1iV8FL8xfm+Psxv5vl+Ix5fAO/DvnE7M7JtwFtFvJbdgXgbeHqTfyXd2
HnRge+vuHJU8zuwrEnFnBJRR1unjEeDns48pvOVGsm/NVKBCakyq2oqmL5cL17buslfnFdX2HV3A
0/AUvZM3iRJx50/ZXECObo5CguEdc2uvOE2KtlWxuk3RMg2U+aH/2TTn1/GR/ms9B77BPQ7Unypk
8nKbfjNpoLk2fpAELtTxx39kmDeuWts8vC3aK4iWzAEyB/8Gpsa2pD4Gxx42I8DqULwwJzEW+kLJ
hF8pRMd97zoTm0e9L/jTKcwnZv+VCZ/v20cSNBI+3/TGPeLNjzM6ogSmsUxAp9N6qAxb/cO6Yjo8
gw1IpQfxhwm4VkiGQTX2HtDWRhDjWFqHrLYXWPKA7rf4eNCihYokIROaHkIOT9ib8ktG1RcPgI9t
ncF7o8oEKnUhvxXMnk6eXZhfVbePelF/0ofyBU/IsZc9e3r2xi6QJOzMSRNONfn1w0P4yoCITU4p
6lfLa/hoCjeecZWDZQ552CXOmkKS7k6jm207gYN6Dv/HnYcidid4yWM8lWK/F/Fk7Git2tMoCjgo
7PP8wVmajdHYxii06MGPeWZ5rzsv4ZMbuC6/nEOYz5jNbkEbHjTHtdemfZmIIkWKaiVTLFaHrjLJ
LMweoNghAwIzRM88M1PXWve7+iYA1mxPs7T2Z/s2e3SLUeVCE98PXt3OtgUsPIQhTuLcJ9nU+o2k
mFVsWrTDW/aPwF+uQbcWdbcO8+A6eYWvkGbepBN3vNNI2Ng1X8kDI8rjt/9O0v9IOq8uRbUoCP8i
11JQhFdyMiDmF5ehFVSMKOivn287a+6d0G0bCOfsXVW7KiqgF/3HUpvpaHUSIBVBVgTVEJCAhYir
UI4K3CDLaOY1YoMzPX1y5hcF+LfbYR8qF9I8I0K1S4AyaDGWzhd8s7q4b1ZU8fQY9F+4yw67wXNz
oFASfKxwu7hbhbpfUV5dF5N2ZrZYqZk9DgV53ad0XsmeeO/Epyjg1g2l3XvN9nsqNrQo1LM73YrY
vPG0ZuJgqAbN0dXZCYDBZmpGwMvCeQvTcuVTIErK9/pETevB9BVOW8G0vaQsGpPH0OvY+ebIdcxe
SVVBrSp1IB4Q/LzsCCqRzfsszJaPv/YGIhQ6D46QEvrgchcfUu5hKVXkkElyo6TAI4YSbADj6cf4
ydxMgC0CcXrznby5hJ19iAhgCmCK9ij3JS454v7D8eQ+zQAN5qLyzBYK98//OwbOnXJDijiC1CKe
6zf3i5hU2JzNZizBTK6NbYINjURhqCWXyXN/cNwlIIuWPD4uX+9y6wnwgj6QYVPmgXswbC70WCq3
obgiEQ+41DwSAkWwuQpl2pXZM0SYk+O8IlnOQffmDTZIL+/cyPLWuCqIp4RxpZxvjiqUGQGdu68Z
HPTv8L1gZUjZlVsDghN5+BSgnSaAc8U9jgyFk3kOtc11oPjglL22cCrMbU1CsszpvG1U+AyQIH8I
h7OLP+SWvpk0ilis0n6BgrvxViwO6A1nYoHHfQNKGjqL917b3rh315Niq7ua211LqX5bfgAynWMk
6F82AuccLIpxPp5xC1+o7PEywUsP+CRG+M5Ox/BFgTeojBagxKA7/LlSxc84Dq8LhhcS9Y/3jaqG
jk13D/My6U6P5nOg2OXoMXoFnfV1KJutNHwwI4CcVcqywhjGijOH3mcoUCuTIZjTBWjtGD7JYWrq
ENdDw6y2N8G1+cQIPfjQSOkDZB8Y74KcWiH+D1eFqgJSC/JKKlwGQfhcDt9wcIoVLHSFCSsL8bgL
vyIugDNvEfd/oPRx1HY5UmzAJmtAd83qSavJOP9EfAfDMPw6E2TINi+VozaSsgbSfUJZLp1DCrET
3u70ZSsn2V/Txx8YqAveWwBUr8w3sufYyfodzxk+nKE2mG3v24JpXUbuVN5KvBpwxGPOMb62axTV
NzMsLW2WhSskF2Wv2Ip4iYXNCpWo5KWRkkC0g9RSmCCKvfoSzUK/YE+nL8CvNulvBU1SgCw0affZ
1VwAO/jhc5yjTYRgBGVl0WpxoT/ieWtA5Foge9eV/uXh4gLfxWu0sTPAf6Z0xnQMkDBcBqstSj6q
LlJpLw7mVbBqLOpyBTJ8BojRV8PzdMiFs2hxNZbTrK+4bESAE85BNpEwDYW/wkyDETOdU9lnhMYV
O4X9C60CNMcLbpVOvrSAktYTqVA2t55A6AfImRsn9szTCAOBYPIWUVSHl73K1f/ANOMF6cm0CU8N
ZWcw5RU+Cvs3BVRboAuVDZ79GTeZxkGM0JpUO9wfWsBC1Q6PhxRwIFUnfIcKTao71Dk3T4kenj8p
LSyGKIPpFG8TMYLQ3HQvN9YnathtwKsVXZIA/ryPv0+Eg/FhW47eHoY4dOmh0/EWVrjfWWHqO4u+
cAdNDF5pmQhQ96XXXbGxSJAA4w00jzdhxSKWNBbJ6cM9xgh3HnY9OFvTYl+6LB8yJdChxZFAxqtQ
/Sol4rQNWSRx9Gz+4Jj425ouUwpwSJqDWh3hLdbo7p1HlwylJUg7yT8UhTKTIvPvNopSm+WugdcA
uwzhnySY/QzZMR7yw4SagGj2wAyWwXhpYAl1i/knA5FiH1/zWh2sqjSmSygfeNafo5xLkhvtAaXL
BcCNOO3DtIUeKD7QgVH0YaBj73ZJr4lG8g0yTRiBJ9BuL5Kg+4Qk1qQ3dxEFDGT25EBNwiPB0LZv
e07gqW0j5M6AiFl829MNBst8s9p/EW9S62U2v9lzCceR3KH/wPrDffqq3KTsutQuFfv0GX1XRssN
6McJkI1eIIhIcG0cv8K5jAAkB1plqyutzZuaUYLyuItwypc/sWnDJGpJyhhLlEMKK0ERNv/eEM9A
ZB32TpL3/Ai+MQ5NvA8g6zHFU/Rk5Y86QVdkSPRiuJ8dzBbvaCiKMGOHRK7/3CAOPP7BpfwhIZ2d
XOVkPQe6f0DYKOHdTWgdA9stFX752jS/g9cpvG3vsAs3aZt3O+nl05Ob4sK6EC6L1hUbSTH1lSsE
nBl2XJwHtu1UfMTv9hBU0qKJCZ1QcTMfttNcNF0jrB0SFngPzNpyfOm2p1dktNxdON/FBu0Pe9iy
RDfwsddW6TxjRjNNWUCdIuCVDztQWMavwlnHM3rXuJ+tTwEdhZ31Z9/kxRIii7psSw+C1sB8AWPA
C49RyTuW/eoT0EuZk5uX8uWH/N/HIray4c0fXtqh+KUdgw8HmJg5vm8jRmXB6nh9kMNnZhq4JDgV
jgNNOm6BPW6TA2PJJw7PcYJCSwfoOIY0Iqe0GIg1obWwLH93pPRqU24JxB2e0jPd5o+3cvzrwLLM
2KLCIVpEtK7Q94+/E9Uw+lWupUYADRrxmDPJcVTLQDOWDzhrWYlQ0QzcAj1kDMWzBCBhg+152JDB
FG67k51OYWms00YoF2TwPSWkoWeDxA2zQR0knnmitOeq/xU8DVp+v0emrzWY94CneC3hbyhn3M2c
Dpgf5k4RGTw1mNvC4kraRSTgGB9cbLfHDRKyFICGJFMhuaSQaTLKsCFDIGQ96HEP8IdKwOTJ3xxg
T/Ai7dnTOUtEzjNIemYvQPGPVwb3LpWTxKkyHb9p2cfFY/weH2i/aGgucRsZ9JM5CVRQ+uQFPgzU
h8wdccnZ6SLtKKJ270gWJxFfVvmicTWf6Ef8B+Clw/zCyrBYN6quWw8OzINhf3AJdcNqPkh+8vJN
DXhCW8tn2N2YGNusHtbrand3LbYsrw2HiDk6qgaXk9Njk4mPZrrfpeD6fTN2Qk4NumDzTj8j9KkT
l8wXcMIo9KcwEtRhV7j314bBDJuUWB8NcyO+TKiKoeYWnEeMZILECCL237Baq4zG0UzGkHOi2QSA
QQZJqAScmoFFJTwieNeHkyLeJHI/yrje1AZ88hNMPswlZ2qDJQEVLSsbQ3gswBxYFW+QzdPkfEiN
yoWw13rtZUQqKyc92qUCtYr8L+HZ0JYb6XSedPlB2kVXThoo8Z1K245uMWtjtFy6Xb7ci3Z6X9TQ
EvzSxD7FBdvbttJWUDDBc6CqZUmcL3Grs7m1uJ4rImb77T6X7MGkWTiAyiMF7canzWn2/zSsMFXp
8xvjO8Z4GqF8QDcsMLcRtx9kfDW4Fdms5Wi8AeJffmvYHjXienG6OTvWxjcUE4Jwju2l62gkBWD/
L/koBJU5FaBXVJNLGCAvUkHBPYMmkViCVdS+BK2r24jPyGG4e4FFuRdP3NOcPULve0qkwb0dKKGo
q1FQIOolrf2TloAz9USPcqaa46Of+V+A7feUXnkFftZrDg7eXzBmQ1y2Zlcwg7O7nXmQ6yFz4Tr6
RDBGchdkJlk0JJQNAOQyFcyBoXvEwdQDrMySBnpKJFNpM4IVRLMpIni/R7wvF9XHZIV5wNJfx5kP
hu7e4KphI8B2j15lWhP9h9g2bBYvZCJsHXywE3oENEJ7+/RD948TvQ9nXMy+KLix5aED+2uAliFr
FWW+jCYbgmLy2iC8G7oO9qBdxfANdCjKAUyPbsgcAgFJuwHHblhOFMIe5OEfuLO2IeorKMcnMM7P
kf7Im2lgnfXgWCJlnMlqWcIpXZJT037X5tmIv6D/gLiItiYss0sYDOPkPGp+oECF2tg3wndSIt/h
SF7te2kqkNhc3UPKz6A7RPwqVKbgkCzR5PqZe2rTgGqbyQGWbEgZvgmM5jRRw8oMwJu3rImMgtf7
SVOYFR6IeoI3/ncaHMNrCuZGc321FBiV5qbJ78flxat497ldDMqawlMAAVFwfPySmu5FsAxaITZT
yjxY1h9NS4tAjhFEp0/ZyH/6hpUDoVbTfPdU2oWjZr+XdX8VXe2wu+6smQuHLoTkRYNhrURr1fYZ
G/+C/1YBMrEbNNh9/KFV8Ou1EJ+vuJwy7k5TInqO9XHEpjzqME1vd9if810xVvcwaIAc370UA12v
3rMrMzofZNTkbL6noOR3bQtWzcxjXLAxd717zNA7zXzLrgEfXE3nSm4C0K7pbsj5sOA+4dK4jNGo
1c7sKw9ifBzTAUBT6Sn/F8ln3vzBug6/jro3PHlj9JwvGEF0eNtD0OpLOsvDfxD7CdSPCo8tgCrc
8LQ5bUHwxeDcSGZ4t+PFxu2CZZrTjibcEDuGc20Yt+6Q6wDcxaeHCgHRfBrcX3GS9SnIYaNFWJ2I
jpq7BQEKkwS2WEex9mFUyFDJh02Zdo178JgAMHNJCC9VuBCFCXQzyPQ5gfdL0OaEYZ9RfwcMeCIU
I2gYUmtR07SII1mzRcgcQhwrc2BjGgIklJwfShSKiVMqEzGQLrqFwgV0pifC6yM4Zm7TC1qKH040
l9KG36QNkfQNNexzOchFGfbjtxUv1grPhGwNwGcvV5XiX130NQfQNVtDvHOw6EtPNy6E5tNuOfLF
jG6CpoZlTl6vnOBat6zB2tkBIEoLYTO4HvmC1IzQL7jttxwUY8352ylpSk4Bg2aw47/yCzRdOmMh
nZ1wAopHvMCbEy56H0HCWSt5J2v+4YZIuLChgHni4zSRDq3bLu4F5ejCAoNJBAeHj+LtmXxBuG5p
UWmJ1TBL4vw7qT3FXB/m1U7KO4AB6jjdrXBCaFCciWWB6ukDo1fA51cuVS74Hm7JfN4+XDfVY8e8
gGMYuDVwxNgNwJvPYTu6Jc/0pUCjCLaPTG5Yw9uH4eTC1zkeJ9p0OTEPr3vlGBcuQtJSzt4nYO6A
uZ9MTGRTYsl4GFs59JII9dnhgp2IjKeiTTyij2G/ZtZCBCsf6+saAzw7Q7ZI60igRpcBSfuxfYYN
t17cfqX+nQl4NC3byjmOwX2/TOQyZ3sMFO8YG6wZya4LoaIOs94z+kAtIFZMvmBuIkWCFJb3cEUB
hbCLipjlzw771Kp8blkRMCTnehaO78x9kJbeXof/s6GOMVUOi3U0F+aS24hxE4EA2c9xBX2g9jx6
UworTJcptVD5BEpfMDhoP1GA3GeswbL0c2c4hct4XaT7wu4yVkPTBFUMKbmnqYShC3Gqhmx4uOcO
SB8CpEBf1q6OWwHGs+R+HUYygbwiAb22NVaOUWPwYNS4mhYjTExbiG7yL8p1CQs35uJpWqHYqfAU
oGCnUD0HCrMIMDhkyJBb3XRyf3NzxW7u15xmw9f0PBTDN+z+JPVKBEQ8zGLQkP8O/oFqFVnPcrkZ
PPBqkggLg698Y+oqHD7x+KRoJlDWfixEVC1NUSfaUBIpzk/XFfOsDJIfbSpbGb2uGEAHH+Tv2LjR
AeqowCj07jwrZ5lze4mvU7pridbrctLfccb4tyjF+GmqvKt5HOveYQQltV/1Dn2ZdcCWdS8HiWhN
R8GBAdchMnsQ9Dflo4u9nuRnUw8z3C7eV0jNc6n/rhy+j3Ptf5xq+qUIL/BFhA4QGwA9YayZpzT4
JCUN653gbNTlu8p5ELcmgWDEjCGRktECLIPRClDY8OpI2eTdrRJaaaY9SxsECUUYQgQZM5djBy89
VHHgp7F9eQNRqN+Cy3gp5n+S0L1kYhcPPs4gQ/lYzmLYTTS6DKzryDQwsUDsReitewwaqQwu1C7j
amfaYlHPSVBNQToak5U9YSiV5cNmrBoK/mGv1jqDURiU08lIQHpO1qCYKf6JhabM7Y5FVkYnhLW2
GBjcp1/3EbeAJhpk+dKZI6cXBs06jFruUjxv5VcLUf03OM65EmNxuW46pxEJtpyShiS4iyBftQcy
OL/ErBHjUbem+7l7TZB6Mc9DIyYJiNew7Ugoamvc8TsRs+oOl8sH6Vvb2lQ9w920p++BioOZnA3V
NeaE33FQXAm278zlOpFEyw9XgYE1DlP34q3YdZ+MoYgvKH6LT7kKeSEC09CuMZX9t7JbGIaJzRzm
XFYH5AJ3t6/ZYU7LvifExZFF9LQK/2m+d3IJqO5x0cIG1zn8XOMlwlQ89mrzsiFmQgaqpa4trPyv
vcBSi+iS01KS0y629nNPIEu0x2PMG3nAv/B3P0vFOhJln3PjBsH1anCdyFNufnDHWG7oBksCiqNA
xleOYy5WghFyzpGBjwiXTLAkJ/Z/0Ps1kfeDMlrx8inMKeueRHUKAyCXB9lFH249OTP/hX3PD1eW
htgAAB66TEnuLFYBvgNPp3X4ySF/JHWJYfV0/p9CE0I6QxnT6XoZ5vaoG0BJFGg39xUaPg0nGCqI
TBbj9KH01PF5frNbNL0uDSubF+3Irjk6zGhAYe6GrYAVr2ND7sFE/ImGsuFiU0IHxQkaoLlEgcNw
2ei9OFdwAPVC6efiw4n8hzPbNS/M08zoUulW843Yc6qYWiqj5gdtyR3OO/OUUQujcxyL0K2RTaig
NJFfatDuwya0R/fI2F1nwKYbNVAXjMgx5TZkDd+h/ASWmMgwXGtRzESv34ifkcIY/KiGmeh3EPU1
wIfUgFFVVCFPvzts7ERGdLBltnSHOf8OFGG3g8Gk80BrPxOUSnQXIxs7aFyeI5lPfrJYy/AMPRfI
os6agqFILOb23GRi4/Hl1nmudU+UlWIWKou4hjBIfEimqtCfXRgYvYevA2YgzALJOkOE5B7am7MA
9jElpTvOpyQ9MC/ml64ElsPIyBb3gfxliznHGMiAKdyZDsK0hfPAzgSrykcRJ9dOQJt5RnzPqBX9
N1ooLLuwb0GdM46EhLmxc+O3ApZ62siokIgntB73KK4Q9MKy4J8xUyn5lsZstGz7x3EvZzDnRbP8
CSkNdIfi9EK7LfJUIXSFm7+Bq5MbyfMzCRt+oabVQQk4R/hWzjODiOKhkTZDlrsOY7NzY0DmKuNL
MtKEHithxFuFZhQTAzHyrhnilERYNMNec6T0f6pYCnNYsjPYfQ19zEQ+rz2tB1ypCAMEBBLhtILO
GCP2Yccu4NC/A0RNkAs9DjDaCA4XomsmIhlc4O0fmXt/s0Wy2nqYhrP/elDpeJsj1Aa8cKQsOtgw
mbNX1F28IqQ3Z5TIK2jBQ3pkqhtBkwi+RUaOlJrJn4+ZEAOYJNRV++yvoo5EjcdzyAAylKUIEejn
RJi6kyt1n6cJ16/DNSgyUpE1/SdfSfbg78A7iPfEBePoIdcSPXlnyJuCDxElnwj9sgTdq72nIZgp
Typ82s2bRdc4obmhBzYpxUV4ir4nrAKZyzlT+lLIiq8cZlloLrF1WuBfU1urFBhzX1tNHOB+4ku4
mq4XW7/aRwQlV188aVG0jVtIrsFCrswuU8ZJcAkoidCm4j4kk7/SwzJLbO25sdB5xLPFrxunzKc+
fVifYNKaij/j2mG+4UIrllLS5XYqN2XTFzRUKniGt2ggAVlFONRm5ujrhGmKthdmwppkkCmQxbxa
FeWAEG3K2RCzN3pHuo49EC5QQYU4jHUq8z0NuDeUKJs9EFHCoaER+0iTAI6xQrkJtaZOVTSqeJLa
HSY+GGSqp8VuNUd5S38KrXWhZ2IiClqwYtKkg2WYsJQgvsAYj9GJRbN3Rf77MlzOAJBHaoWnhYhv
FV9EA1XcXzfN106PJuuPIqOoj+TFb70jbAoSEL43o+3+MEODSoEfQzo9k0L0uERgDB4hlAxXice1
6LOiCU4l9x/UCTUc4PwlWKIWbwPZn55sPBKkIbeFDghGSwCBLDc1GsfSbJE7QyOJF/Q9gucH5ksY
lef1uwuu66oFzPd6u4e0W1nnk4NjQUPGbNk4Xf6Zp2C5jaFBsYFUalDeAbsxIWOf8w54n2D954lf
IldPb8YgWoJCAdPxPVxk13NojLtIeYtgJh1yY/m0cwztsHjiNBBOWYJBmx7KYbiWzJZqBx1jhF8b
Bxy7DEnwgPAtI2xznJEYqmpinPYdPQ6E2/FF6zEjv7i7pLMKRSksnCr27gHjy85wu3Kxu8TzBAfV
5F1iuln7uA1rbwfvSm80Gg6h2LbUBY3+80owc9W7A7qQJHRxS51alOFZ8TomXpZiCCdN4pKZwcUJ
OaRGUkltas1yaqVqUv1huJE2NUvMMH9RgopTptWfwhD5cowHLwZ6gJs/C96nh+vfBnviynlOLgwx
FssHivE/HdsFSvQ/UgQwsK9BZNg/WKXxEMWQl2GnMcb1I2P09jPdLLCDwqt60iVMjYPC0RAvyp8P
3cHTsNk31i8qnW1j/SSferY1rJyPicutZy76E3BUmVLGu6Y9uOy7bbdLrWGYn62WarRSdpeV4AkZ
XYCoSVgflKflnafd5LzGCL224MoXM6LUhVIXY3iS3CpXBvfgeOPY6y+a2/NUqF+ZzznsOJT47wkB
DApmck8d++0zg1vNrc5kBED4x8R18s10qH2dv/BvLZGdPe148UTGeeGaqdw8/jDjjbufNtjO4DpU
yzFnJZceTL1zDfozLrOvFzsXZsyPUzXRBqi2xaeyhidFVIM01tir1iuuCsiVasx9STpQ5rBIMtXg
nea4GcIN2CxLFq08HTO3Y8hqwvLF7JNlgRV09k37MTJgzGuvHKFsHOtviP4qRvjtN5EY+LJkdRk5
qgJjrwBTCCd8hd9JH9h7QLf4tJkn12dRAzDLovXdbULsvL12nEVttwRafbOM1x6TEoi+rUs4gWtm
4k08O0lhIKsrHwrHw/GHx6JXfsjQHODEup5+YiMsxkBlloLFacyQALdhB2lmtUVjgO9xl+EP78qG
IyGsuA4Msj72n02k6GWiuZpfsHG8IaTea10xC2CvYowuLjeP0+GWodJZjlL+65HYaM9yXkdwFXT8
jqj6EX7inw9cTMq4HX9DDns4W8SzmCX3MirGCAAwox0ucFkTFQfx4M61QJSI0AL8zfsSaDyLD+PF
YhGuRdB8hJoDhAS4SMPWup8+lsaU9HOAR2p6D8m9YD+bj9lC18rc4jM4jmo5x4ycj2VKFuG+GV/8
GMNXz0MoQQLmltUGPJTYAgd0CMbc6WuRFa7mVQAO5ltcGqJ0jeNi3AdCtvpxKMilo4n8RxBB+xZa
aHIT3C+QRHLJhRa6ThmV3EVYIc1lrlM8Fgz270+EWBXRLYLAdoOJPZ0nuaZszoVbe12+eOHqkiSw
Y5T5k9fwFqpo/Cd3t/vXYStX7An7RwoK7IWphSpgAjTCYKZZTt4TwS55RveVZtEN4eCQ4Mb7EME4
wPpa9Mol8ZNNlw20JkIInS5rO/afP4J01ofXVPfHkSCdOqXZ4I1CnLOF3QgrYYz5FcKCx15PT/GX
UI/CML/oypn9GDXA2jEyGtMB/U+AzGjMJIBhS9j8trnAFumPpbboNQDWsDw/YZA+7Dqk35Fdodlt
e3jqmWTEbYm64BHW0CCWQbNZ4i0JDxGZXB1y/LE65a0LSVW4X1EEl9aELCTOEfC2lzKg6KFa9s8O
9yaeEKaNOn9CJdH0P5GPvsCGB0ghIf8nBAAy+ftzmDIDNE2TNETgrg6Tj890nf8BnSxc/pBqiS/x
nJclYnlrH7VoUiizzZ3gnUcYVwo7KiF6oYkoUqUi7aQyk/Zd7HbIZWcUhdSXzEMSVulRC1wHJxpl
uxqUsCGgkzaXLFg+iNwKBZCTRR3wYMYfw/fT1P0TlXBua1+3XbgXWlIMfuEdwXdxiB3nu6Yt8GEx
vIssG5NXGS1Zf39CQjDzAwJ9BtzHj/UJwQ0r7hvs88NaTAhrlcpgTcfreK/Mfhrebb3QB6JkKadY
G4/FLZRF5DTsMHaziLW0ZtvlQpDpFwP3q6jAHVAlsiTvqWJJVgJ1Dz2eXnby2ejk/THm0++Lkch9
aIQGKeHoi0NWtbj/u0519wEQfW3ayISFupCBlOYnpqxmFHH42uh9yg504dgJMMTFSZwJF0076lHr
pbclRFLT1GcyE33uIQgEDgxQLXK/sk7L+ZdCML2E7949fS+5MuCU2Ad6CkgwliKQVcCfLgmtrzG1
nSdqMcRYrHIMjfu30X14hHK18oXirhvhK9DdUByVquAGdYxt/oJZUOcVG3vmdWXyqj1fr5WYNfnK
giOf2wgPO0TfKhT2+O2stjD2ocNCg5yK5+fOa4WLPrvkaYxj65hNEO9ohutjcG6W84ZXMdovUiLR
GcXoAloOGLq8yyunGqOs3TtRmOTcs3yIzcAuYgRBsCSQT5p5ZLroBQ3KQWlFX/0LxhZqXPxANWlI
VRvQyhm81thogD3mfWTi5vw2h5aeirBEmzxDveaZmIx0ZTplBzPR4d8yYwPu+SPLBbJC90EPKwap
Kr4WyHae61vASyPNMucaTTleDV8A/iEakhVUjrfyyo5TkhRVXChKZfITCT3tIFbQP9eK1Qc3McGY
JbSpvT/4y81KJC5Ad+31CyN90KQONdfZHTDIuOQVhdMXQSPUEBii2dV7qz+KYVISM97nWPvSASqA
BncZ1ECVSuHb7zJTe/ebfR24RUZaDBuQQGZu5bPWYBynDQDHpeLzM6HoyhTJNwUeWU2mEQ2c8Nrf
NJ89EURh/r780MvqfLcjOPd1/Yjh/EmDghClKO+ajTt5ZESBO935l/QKbUqWC6Biicm9uTS2unf7
+ZqCUDOZEHQY9QVd1jV71TsBaZ+VH98NR/5NORnMidGqQxf61O4aELmIVIuZGjyv9uXqFpsHUzMA
5T0+6AkdXhOvN6KbnQafG1C4zYc8uNlEg0etzO8xOk8OF7PbQL2a2wf84zfSa3LLffhfvdK5ESqG
I7kI/qj3GWRsDJlB3uSD1wyjm/PL/hCljJs+nZff3GTAgQw9cz8G9KsL5LB5g0UwWyrcvMCKSGI1
q4QLbFk1FIfisBWuiN5JihTiF8kfD8DUh93TYy6Tronyarh1HLZUNtoNe+cRvuKYnCEtdbYDWNka
x++gPlgdnnWj1rLz3xIFGyN0nrSXmfmtWWlbk3UVVMHVRlus+2clWNE99F+F+6KJJedq3wkZisCQ
norfk1tWorG3Q08CqKSCUZM8kOqJtsQkPHDooIFRWGJWI58CmH1t6G2HW7KKv44zpPy8+F/8LCiz
Jb9q69XmCPQ6IZTSJegAmAATHVBNMgVlq+uy1eUBte49/u5ZNEJ9Sy3p91nCh+LerJmzF6EIDPnw
K45Far7y2ZWv8cttkaB9YbAwH7LCbzts9g2vRiT49Rz2IYCsb++SFLboXm+eLFB2gbgEwpU+/w/6
f9n6g/BlaWkcfoIj1bmxynLkFFv4rNLTZx+Wvw7LYOsUYONNR009xTF1O86WGpJNhKkJrDEPMK4M
yCNqn1N8EgdLKdglCexXaBjoH9vzkj5fiu4LZmZMRKCEejuqM7mtDzuo3Gtw66tTxaQOzIeZL5MV
bXc1zxfXN/Orde9gGVPoPfuR1KxNQsXi2oR4Y3DzPhumTOj7ySxzaop3DAosSiDmJhOmWpbvZTt+
H6w7UX0P6xgyn3JhbrJY6BCionKVenIPBWTd/m48SiW31H2mGl8VeyltljPIIRDKBYsXKCmelqsQ
4ROQDPZ4qBef/n2Dd13D15aC4HfGJPAFxhhscY8kYonn0AB2evzuvZevwYvN6AtuFr65I5zP5jZB
Ysl+tM5332kj/NjHUTZCdUyTzAztDAyCW4VpWZHufkN82BdPd3ZZk7FG37NWGTdg9+BSIYbgIZJl
ujeOM8z2HEUx+i+Dca2M3Vybt10OfM3xvbP2BI8pbQJtioR2wbK6KzSfohs42N0F/9vXp/XZNOyC
zRVjswdxNUgG9VEOwh3vZMslHRCslWFR8UrM3fMfGBg6MIEaZTyt4oeVGceMWEUFiOvgUuiycg2Z
dI1b0wcWRHsM6StbmV+mxMF6bff5RBgBzQ5QhLh0U6X3wYQTw7S5ODKK+JiIVCwVZgwGshUJUUjH
GqrknCl2W8E21+xy7U/z3WnYRqqIoJUrTreaL++q0L7+HOI5uxzVmquQmDNKZ0ya3RJbmMq8A4Tu
UKKOfjOyQe5e03t6tbldWC5Q+jmaKAPUfQZg1fVV3fq0MxN9gbblljivGzBhe4Uhr30HimygIqxz
3vsKb21kCGgQIInjcn+RUQ2t7ZR77RhXj4CGl7wAnIQTI3kwR3KeojxXmOeXH3kQFXGPxZid7ImG
q7TsbqIgid6SmBven85leiA0KOh0zBylLBpuCMDkPP3MZV2Qae3mVhlICsU1nh2Cai7xoNy1RBCR
n9BOv+HhSrf8y1KfNSZ5cKddpzOSGPEtZZygIMMtE+/J3RZLFWOp9oBqegSNj9QlwJenDN4wQ8Rt
SHaHqOefcZsso1skwWsw7W+rTVzLNX7OmeVOcOVhbZJvZlNxHsrjmyPBhE9EmF8GErgYZp3eIZDF
Tu0HXxt13c0nBgOf/mHpzJigIMjowv9ILBySQYgtMRyFYEFnPfurf5zYKj6Sp0EOzcXvWpJvksc4
/0L0gCJInjD41ey20dkeJwqxIGWXTkZWYc2mBb4Cug1aeOWMtbE6IiOE+EAwE5oRU2XIwVL7JAi1
g2tDFNeafZmp/cus4WB1LPPuf4y5834Jd4GlavUba2K142xz8wGkqJAZpPXaaE7t7+iFhiN6qZIJ
0LaV3eVFAstxtoov2Fgf7Q9Evscba7KxrFwSWKShkkTzE38SjjX6e/xmiU7WiD1E8iEvkT5+EH2I
23D/MSME0TlvJEnuEbHD8Mo+SNDMcEgf7OV/5YwGFEJvTAlFn5Z76mgV3yIu8UVNjURE+5HjfIuq
lovTF5GKD5/3bfB0um2M8r8uqk2CblaSli4plqW/whOXvR7HuatVmx2OVK8xYv3l9BG0AdTltTaH
5SkEvfJJPJNkG1jbgR6iHh5/o3ea+zLXpcDSnYcc237uFxwZZkFhpgvs1oRyLBKUgWOJU3ri9NVA
eC3MpzKBDuHp4AwjCfo6kw/F4219DddNfrrd8u+T44A3CBAHpnYb3NLO5uJeiY/CQZuYK0IUoxU7
J3MJfpPJJTsbFF6j/45K4EQf3plAsjoi9XlGYpL3i7LHvheTPGL7INJ5j5SqiCGWhCBjo23CAEGv
Cj/+tWD+4H16Gx7P+5UvCweLJ5/9JD3szufSILDxiogG8IdCzGv8uo5gS3+w7WmNiT29iRDYMOvF
HZYIEh02sLuFTcohb+9rCn3YcFgmfjWdDzQjGCSV5gbVXjnIeDq06wcuopUtp12sSIzN7z1wtE5O
BezIsWGTIl1SEvzIqXALX0KPUX72ar6OpoAfWw0PIUO8dBrRtbcCntrQCP4dkpxN2PtGp+Uxvfa+
EpP9o+vDRp+X8g+/cLkVjoNfHFHIc1vyo5geY0d452ge3RWaVZK6DpNaXg8wgWBi88S1dHbJecNe
HrFt2sGWm/cQtaKCz+BwCXEZ/b+U4MOdfCnXGgQtsVVfcuG+ILqcHZ6oh6T3aQ7MP1PQCTdzeXty
PY2GgiwXEpbl19R0yKK5VbibHMzsiNosJb9tIvdQiTFe5urDU5tMJC5m/m6TsBSQ5McrEu/BdSdB
XlwS5ohHjFlqUsIfg8KqfRalmjBl7lT5bHJ3jM42/+TLvMBqIU9B3BtLg4ltOMeRzwbPLXw3Zow9
jjShewwb3C1spY/2eCTPxpPkZN4XEmA4ltC4N0dZWOqvjx6Ab0m6r0oo3bjyCMw8wdJLrh+3+wcX
QxhoG+WbJ+6IZ9hpcnV9xdGnzHjBv+vhRi5pmsSYFhGBBdNnIlzpwlwTZAB1L4qIa1/sY1A26F5v
icc8oc13OkgaGVFou8ShugyhLfVpFzkvWW2YbcsSnDu/m4nPTOIh73cjr6m6y5M/kAkNhdRtGiRr
kx9E7Cs+NGj1g4GyPiH/ZV0y5bqseuMub5jmSeJ2uW1YJPp38zU6RJ9+Tchvx5fb8s2t2PUHbQsx
DI3GMONtv7kNRXe85KqQaRHJShy0CEto2c8RgodNuSucOvgsbwuyQs4ux++MoY9Y44D1h5LQjQ4A
MN8y6IdsViW+J6aETwwzz/bgPZSGe/ATpHDjvUUK3iZiW3IR8ui4EN8dw+34NWWDc0SGgZjTbjy4
7btQEduidp7WhQYT38TW+OVVKBuO6YmU7owlJeP3i3sKxwaLFwxf077+XjU3M3t8SlR5R0/U8BrH
gmfk0iA8jKuBST2UzN6YG5ufP0r+GOCckC90MrnVtb6gb7AqjjKvXOxLeh3n4r8qdp/LbKjw6Kxp
apDs/faQ3Fo797hPus6KBCnROeaWttN23f6N6f7morm4bB5sNjiG9r7srF2T/ZL9YddkdWXjzL1n
29aYRIn/Dn+i4zgjrJRctUsL/qZFs8wWDbOBhUzDUVAQ3JzLE9KmsNoIB7A3Nfrl7EFf67Ury6hj
7kl9uCKPD/BQ4Q6B/ai5d5wjz4yMASs8/gJCaBsrFrYrCAoT/9xRt8EzeWIAkZkDzbrREXGcLm7X
L/x6fFm8x9cn4RrKtJqWUPwk2HdYcbPxm0b+uX9iIlVZaLpljAHd2lTxcIW3wU7uKCGxb5UJbW0C
L08KSWvQTCCgUZGjmRIP9MYAqEA85WWSCbwBK2Rx5QBnsFXjNxG9SrKxKAtEBPU0N0V4o3fn/GvW
h7ObO0+vO1MxaOqiPfigONC4/VbTbM5liQQf9QHSMpEciFRLHkEUiK/alXciuVh2SuIdCRV+4BZb
eCyycnRkbXqzbJ7tTlR5nXhTknKpf63H7rhQnBvXrWHC+xNVg+oBdMOg8gyyBjkRGTwkJ5YpuxM5
5xqgpRVNe6yr3xVFguEcyDtWRxekz/x1hM5mog0vcv7yHhXEQh8Wf8fMPA+KBC9nkFFubFFZvWO8
TXSvMRBrsCpkKhuTER8kHbTnhUKBKA/nyVEZQHWFJ0zgOX9ow9CBXUcST3oK3cKRXxse0yTMRNbZ
zP7H0pk1KYoFUfgXGSEqKq/si8iiosWL4Yobbiguv36+tCdmeqa7ugoV7s2befKckx3GDUom1fR2
D1ajxjruDtSj/k1WPYukrgkw3R9f3caCpFgBdYZymjA6GBaFTqMtRnpKCiqb50Ee2zUdYfaeaaEv
pMyCw2KApgt0cOPXgN51H0bry+2n9O+l2IOT64KsoLKDto0BS3KB1ehQPOHF+KTYQVJMvWo8x8Cx
XKdkVBzfoNNYojXBNL6VNLpaK5khyt9z+sNJXty8ll15CIhcSiW81AGtEaI9zCATa3wIji9pEWcJ
kLW95Wkj+YbqjinRJRYzziZs3j5yC0dQ4J8hxPAMFoIQc6jSOF1UfBdNDbpObYw7f355lP9MpmOG
WAuabBkr1qQPVx5Cr7TlAEkcAooocymxhPYMsC3GR3yb+wSvkjlsWIkIpoltVYWI8oGLCAMhk2ak
0PD5U33Q4r0JAIsSLknoPw3xRsL1D3h3KM0tH8ECr/ehv0bbBr4A7zDuwAO/YBSFqDy7Z2AIYOTw
Dmn70cOst3BppyLPFMzhM2uEe0/kkzfKEvJxqoSW95tN2BtKkNo7Z5dcl0mC5OEBSA6DL7rUPdQu
ltIzisGeoqA1pjNNPjxhIXQ40k93fdXgyCenMOKVfLsTM9g9njJnziENpozw7lsh+PJc7dWTatfC
u6oboWyu6Vx+rQVrCZo18hsEXAmNh0NCZ4v1cXZ8g0kilA5dc6UNN07194lprNQs0ZpStpEIi0Mm
tCMslYc4mGv2FTei3uAVqOjqsXPfYkxLS4peh0Fr7idUlYeI7g2hv5iLUF4zyBUHIwQBeraf9o0M
BiRTSELCl4jaezgESmXs+tBhYbAEMxw5PGFk8h0CEu9ucKaAJM+G71fen6+EdwMODC5CRDywTAGO
hfqU51kWrCnpaXwAOCRbCAnFMMugewjfH6kpwAn25HAVkLpDpYRWiREdijD4RaiodDjybR3/MrE7
H4EAIGYEGxDnKbRMMq3HhtMQ1/XP162aYqcCawd41/2cmRKt/nULZBY48/57s5i8Ihjh2MUqqPfH
t5ON2bfKwPCbnp0DqwV3S/BMzDS1v/mF/YSx+2hbjD7Ba/qi0OXmQcoXockrEP4OPuD5ETsAyPCI
X9j3u6RmNDdAFf+7MgfiYnYGt7iK96vSnFziOu0Luq/BL6elk+H6xr5UUBYPLX/rrhMaXPT4Ri2Y
I4shW8zwkycnDy7iE1CY5Sk9Q3FBivuz3EP7IdR/7EM4nnZYUkm02WP+JY1rdGiO9FE40SE398F+
4H384dptWygH22x5Q1pJgGI6Fuhw7RfPQWswlKYvJBze1weHuV/rw7+MkTHRSPxbQIlBo8xb3lU6
cYvmiIZ9Bt1VoD9aGpl0dXfD0oOAOITbvht2f64X8EP8dlJ4bKWVFOCakWK3lqrDmpQ5ZdasSRKy
6ps9jg3Jsz3T3ox152LEArjSHfwFdXrP3BCihZXyw5xsoeTvFyOVETd8W7BJyVgkj99sejJTmJSH
C4JO9CxG6dHbfcEVwiqAgId20jWSIBQNMmJgSEtbwOwRkCEPEUHzXDeGoxFfd7mtdShsCVYahmxD
YwhkKv/AKkLP5N9igfH+fBe5IJJnkgPB1SG+6+56ew2lafsw4DiJodnNho7ontDGsZK2SNWCu5mt
xYpEi5tT+J2Cx2/POWYyOBfMp1giOScX015IExPEEXXq79w2eo3KY7KLQwtwcIaNIY4Ff2JUAHwT
Mp4Q6AkhhwzDrDnWkKL7N0Jvl4CD8kH0Ln1IOTw7Mj0G5nJO6HQnQWNp/MvFfWEvldKqlj4YC9Iw
Fqw6Y4GqaFtBOXwZbMckw9SUBgkyFvDSe8jQAaGt0bGEFtf2glEt7mH0T9naZD7sV1mNoLJ3Gpoi
uXiZt8GfdaUPKeaAcoKwmhxYXzYbAnjJal6IXX4TvpqcvE8wezFHKD1iH2HNqnUOK47lzc6E4/CH
FgWqAPuad8OhY4xOKGktKFy0FNB6I/8MDPBixFAcYDtdFB53Dm5c+aCj+Bhb+TTYJxyyFveKneej
YucMFPLcAi/YAgEu2wAHfW4kAdiA2gChRCwjLiz3ls1VHAG9MaocXsMR5+qLbeTz1LlNOM2YrmHJ
KGRf11OHdcy56//tAn9r4LZHkUBHc4spl7y3fZRsuXeJwVaT83vBqnChzIgahEZJgwGuPC03aA2v
phyThpupppgxEyxZfxdLaKSSQaGX7Jmw9WQ2h3ijSMNUUhMkRQcLDmEk7sASnEXWImoLpqckSIOx
OcKNgBSaF+R1OJ+Y3YYNlewH4dKJxJOgzpJ/WqRrwkcDgBDWM0J4MBHKSAE1fvw0eLKVbiKZhTv/
huYM68u8LehXQlL3hQp7GHAmCC31ZmXCilb40DiQyrveOUr8hCrJGYA/ZyYTMyC8ptpgi0MsfXSj
jXP3PO15nYL91jd4Txhs0bjfQQgV9u9TvN9ePsk6/HtgUzxYhe6PMUCWCQyMhsoTEButK7fmRJta
R7SMMgNTWbdaHja7DcZ1LmpmTgpEM+lpwlmS8ge6bM/pyeF3FSNavT4MgKXawO2Hpps4MAKsczjQ
FmNMDoEiQEvLGSJ2vykHLy6jOybBmQirY1H0yRCLIqLBxtkTN5dsIrcYQbS7smJxK6MTtWkATmMh
xiqPAOhJFwJOnGfLOqDxgRVRH50u+siotRTJ3veKZu8RIgpqueiARIWHClRaaDVelT+KIVasYjap
knva7/Ca1yEdlwcCpodze9BcEQdKUTmRi1ncFWyvSqzW7Drpkt+FFxhbRm+xn51czN7NPYmHqWjG
c31kTXdtVFyQUvCGf40VUknyP6bbjnFIo4k+UKyHg1y/ZZPwQmwRO/4TBbx/XDPflooDVRT75Our
yQEfpB2gsgx4ljScXBPwRLfiI3WQ6Rg+OxVM1nEsyyIcdwlNmMmDcQMiTxkV2wgfRIoWxBg8rj+2
2HuhH7TgZAp6LQH06S1adPVfRMmX+ZReiRx15Gg0uySiqhZbHpI6YbGLZetFhoeY30V7gRiowsnk
lAqjded+5Efxqx8Wf19LNYbWNWvNxIGQ8IUVxUpLuhpXElLbVCiK1QxyBq6idw6mI3Of38DuR0I2
7VsGs2lf/R6s7qWUH9LEkVCNxhK7cnbpXN/HPf+cVmMFvuqv+8Hrk3zTu0BCz+cTNuwcPxa+xIH9
wcu/veX/WIyLa0xfn7YJQLBshHzFEGvjyX352H8TYUhA+TdICkYfoinVGtueQET4bBrZ+uAEcl5W
7F5IQRBNxVAFMkyijgsM4WHtW+24HdcvCN4tkOGmLrbUiL2g5uMBsrxMNSYjYT8h9s79tIt/EtFG
PLAJKg/SOppsZmMMVxtuKj5USA3Ft3Mr5wpdfJURT/OU/IaWtbgRIGizyWOblMEcOuypJgnaiJ53
0sJIohoZGdGKjpF8TGbX/yvgONzufCSJhOsLBB/5LYxq3e1SYHTcr5wALCW3H6ioDSEiccjSxZvQ
U/IYKUHYvoyp/qT91pw9YE5Zu8WAsoH2CYfQFC/bwlwxzMmv7AJ9/XGwpy3iTBX/ALvYe/tSYvYo
MgomEitpzNi9twFZEbocxhF0pQlopAjkwm4y+bJ4pb87FRmlHF0CIDQwyTKGpKYwk8xtZzoZYlXr
DSbwohtEgsvRoPd+yl1X1FN3r+V/5MlxXGfBZynjBkhbiXRQNwIUFDA8KvT1cBjIvOIDLvl5N8RV
z2vYYu2JMgpGRMMuli3YF1jzXU2V0gDJ3aCZIpw/TneKPQe6uthtOnYkGETLYtSgCIbqc06G1sYa
SvfWLeHr3PUhCOGbqvwNgLX5wxGSfRzUnCBEebo1JD0vSGMETAyvUFPgW/W0glFpqgufZJ9ESq6F
F4Xhzhj8ouPp9bVvixMjFh82lBhmeENXP3ucJYEMRwSlwYOM2AynAT4eLrBySsCsoEiIoYNAkej9
QRQ7hJW7zujC/OqP0m2Gqp23Iw6uwrruwKrTFoIKmvzMnIdo/hb+yzpZ4+GFYpfsoikz7PQc8O06
TSHVhBx3BEu9g2iisBPqoQYDrTi8YD1TPvVhnxScm/1EhqAs26DSe+cKT1EozyJadSQ9Fmw9D2fI
x96zkydWL10n9/QYS6wW0UMNK9tDXzYDlAFnavlQwfHxbg+a2SEGUQUbjWDjcDhzKp5ACuRsxONA
qGsn4PBhDlQ7OkXtoEe3gjHt3E/RM+wRGSTYc7Qo5Q64zqLhQm1oa/Z5jOBwdhowsYh3/WLwH98h
HzDaBia3gilAXuQdot6DG1aB23xxypzNWKVGHYJNkKC0rI5lU1gGzHD8IAmrspYxLpNvQPjnHwpZ
L8upm/DrCccnLGaQ04WRDQouQi2InqCcKeYudDRs8L+vHglSLV6cokplpnqINRm0PKHp4CM0KxYt
h7k40C22B2SbqFJq+3W3FYVlXePC3vkYNWSkLrym2p7n/B6CEhkJqFKmjY5Zbe8zZfVdMaxsNg9R
Yt3N3cl+zN6rOYOQoQORvrwR3YnFGvONuQcyT3LHY2F2k6OC8b3tOQOL94uuw+ryW86sGOKkZ8s4
rgMMQpwtELyIE88XSSO6UApcr9Oxn3c0LVCN8stWBDQYIM1zFfUMkRW/lPfqgD5XdEHdpM/Xgcki
5DMzbSRqllC0PMesg+kjWpodb4iP2XJud31H3Ka7i3SV8VKQ1tu86XrWcl4sSn5GDGqf1m17x8+I
799+jMeqXqlIPLy2otcoPAENo5bzEXpUA0IIg4gabj9Ha4OcMdpDGqTD7/TBQ3sjXhWTymbCVMk3
XkBb9DZ3jTE87sVSIoY4cwrwNwUzHltJj6vPmJsbHTP8L1eYUfJKp4512apHHgvztbdcnKei6gUe
+95D068FQ6d3nuY2XBRIbCeSg7t+3DJQDscE40E6h0aCxBIvohHOYOGdFZ1X/uU3A6AwNVeJzBMX
cT6JmIA8feVhfKPzao+6evaOG1TEkzJo5rDg+CQv9HMdFulg3mZSwkHTD+hIkscNcXGT2Z+inWve
bL6D66z7zPxcn1eXnv4kaFL+/bXbCPFQdgXNHqhxb49bWY30OqyRdJJecPCQiCl8odzuBv0J7wGU
BPvCRtCA1RSdNXGDZtx2WGJ3ZiBX6iQPW0Gdw23cVVYz0UYyJXU+4XMTLx6r02AeMrDzmLWj9+xB
yU5b72a0WAItvb2aJ+3Z/kxf8Y7X8aCFS6jCVuyjZmW/PTm8OUOJW1hH+xQP7sTyE7RJ2GTLlCqR
ntBYu4TRLNM4eeU77ybNhpkYeeOlRubtssXfaGG9MJNS+IMPjSukPWI6e2RWDu+DvKKJQxjlQeHS
HjL7Gl8sOoLCG6aBtlrVLsoG4GYClqKH2cdAbihjZSor7/EWkJ3enIsTHV1FBxWmJQ0ETNeIOuQG
65HenbnxPCbDzjIgUdAjHGkQvCAGB92XI4WCHoPJLXIdKcisBZZeMO8SWETotkLf0owJtQTPTYxC
SlzG1pqJZI5LgyjZ/McOw4AxBxCSgWhmM1pKmp3jALPG4yThWk3jHNeRKqA9VFKzN62BPgxlDCzv
08fjHFRoddH1Mrug3upIjeSsrVEOi9ZeRHgdpwLu3B4GOLNqI7YFczQgRUGwDAkQTYPQBUbOIKaI
wcRZ76k32SALZfVi/Yy+qxaeuHOSJf+y5ZtKxXn53QSEfdUD0dwZxUKTfddGfDZooMFClcwuw00M
bB6t94N/CBWrnQyAxG4WVbMCE4cfxXaPrm+E+w5LrAeh8xvN6hlR9s0m5vQjLQS946PBkDrPWhCe
vF8EQW2HqHH7WKEvYuo7S7teffzeCDO+myj1iq9bLPh0L+M+k1n1nXzHL5TRIGu4p2k4a/htKJD6
L/YQj2TGBzlcqPBexP8M0BHchaq3N+pPmG2/bYmmkqiHkC35OO2bSYeGw+FB1vP0r2bXIhlgu/P4
SDMQwwo3lZNDz64UiZm4jFPloScUHjiGA+EDu/Sd93sQYiieZQCnUpJq9CtEAvnCWVSKYTWah7/B
zHl2MIhI5CKjF8rbb8R2xz7KDCjv0RsscBDDhIOEfTHZUmgLh/Q6AFAJRuQ5FOJDk7THReZhSBne
BqoKkLGBJPAFLX6RS4DNuq6//fWohLUr2xOR6jiK6ohT9Pc2kRsmoztzZJHnWqQATQN/JH7QZJoL
QdgMl8+0RHKvBldsrXYjr2O9wqt9dMWqjmXMYPUmZ33TZ+QvDMyVyrB0WQzY/fqkMTJ50jWB7V3Y
Yky8auhUzji7g2qALBj94W6zlbETGgM3W2nGaA0cJAsSWPe1FOwS+v3ZoPJmGKQ5y0QbKqU4WYhp
5uYswYBQNnAWiBsX3fgo5Dmx8n1G3QNzZ+bTRzynZyDeYvPK/hsJqAkN3AR5Nkh00cot6RiOxyFi
WMlJwBm412uiF2U5KQxFTRgw8wPghT/k3IQI8XrHyjXCR9LD5Ir7DFvOxGEqYt+DGOJkmgTrO45V
NhkLF3hgQZXf47kvvlVCB77TljGg+3WC7SgJ7jYpbX7Bm5I8dcbIcjPE2e9j8Ii8NrVtbeAdT89a
fhZr2CAZ8Wp8UMz5QnTx9yjihXnvIXeFygfNKa9sC4nkU+m2iWuVa14NH1NDMVlGDy5OrlFz8hqq
OF0xi0eQdfxegUVleDk2V7UtJmYdS3X3VhTNXgaOfpGHvKMistLtYLTNONWpVR0w2guUemgL8Get
vRPT9Im5EAyI2nBKWLEU5S3D41SAZJFuHEp0IDy+KKp7O8xCrzvwmEYe2mEg02l03aFEdmjQ6Z4e
2fzfcQDVKOShQvz4GnAZPCGn6XEdtOm4pXMPxoONoQTOXtzt3LNT5xVb1F6b8XPSDF/DM+gcVhRz
H3xp2Jv1ZrVkubKExV8CGT6/Q98GJx2bW0P8FkdiVgFqdnBMlgO3B0ZPGGZBgqVg8JN/s1kSAFwX
eU9l4diBUSSQknwOagLPsYYYxXnROMe/Gv8y6SxkvDlV55bj38hP8X+Blx5i5ijIJJJZE1sKcF8O
IhPqJR66jizxJJvlZOxvZM48LkKQi+jkGoqBlIFbGucPGLXoiRnvPDM1zBtC1n9oQgGB8OTN7LFY
40Fax5hyHM7YbsmMK4Wh522anodfI9I23gwmxE2DBVVNeI+smuTMy6uefCbbe7jMNPc2XNIGyJvx
9jKO5tDuMbCStheXidgYS9hM8FNYjRp+fYdYRNREN50v/Jwt+byUHOx+E6yY4OSyNM3cjoTGgp93
mLlrd0Q/YoTT88xkqUbRyfY4TZnowPrIsX+jEyWsJ94flbDErJDdxTscV04JscTrBVdIPzyv2oPe
lNO351OPn0PNpmxoLFss6i4N/Vza8dxx7gn8IFsc/dik8rsZcTSQDz1mgeb9hBXFuHg+Nh+Ch8OH
2eucAaEJw6zHNrk4NpcjtWa7h1gwyeYUB9CS+xvmM6oh7Gg4LfgBSjQbb8Aln5RXQThvmkVq29x/
fEjTKGIxkKUgouClmGEfiqdSSPowk6VFtILFpOgkLpwkYptWphxOYcgAe+6CPCR2RiRyCJ4mGMui
xgXli0M015BS6TYhTuTBeTDLZxieAdOINwEh2VCDCJeQvBhyh6kXLbmG/IMdOnMiCvxIxWWa22CP
0/RIqcsxII4GBJkw5HwJWE45dDrYgPbyPnryaYSCELKycajmT4wN0vUpW5obvMzzEBOD3Ebkyhui
OCYaRbC3OGYUHb5ZWhJW4ATyLYr5U3nY8nmXinCjhFqlUut5RXJghfOcI9ImaoLRGO9s+SjjHSSw
CJEVIIcZcoJQXmIGy4ObhWRWHkwqD6TLciikGe1t2m12L+7fJtEdulzl2DkRmDUDiS3/PRv+sDM9
XfcHkKogWnleHXgRK6tHkoW5JFSDAhJOm7cFO8xw9sYmHXsRz3g2Q6JCPLBpXPIIMBbhzbOSSj3X
bVTNDp+SlcCzezpQE2wF1ldqO6CW+h8hj6t4fFcPVHMifawvnUgInPBMATsPpjptB55dcBZH9lcv
/UqHmcSxyEqLfrRC6HHE047ppWCsjjeexzwArpmixRPuGVuZB8jDUS1PhxrEbaVNBidU9oE0Z0Ib
BqefpnoM0yzn4PN04jqPYUMkH8RopIkouc2dhBnq2TM6cw59m6njcKOEbNhl47BviR28rANk5XAh
UkSMCw2CidwJeQNew+IuIdAdSGuPwHXzxzcsZl6T0heu5RnOShVy5jBHymP/ELhnO4P1RYhar8Vg
kdXJUhBCGaU/HFJ7rE75sATtC9Eqx/WGNaBQi0jyXxspfcKK54svMP1d2ybyQgAnCNP4CyO5Syr7
koqBFQ/jYqVbNH84vwR7iQgM6TjiBObMF0pk6bCO2QschqDR8tjk28YkSDDgIKcaPGOOEkNcRzlH
iRPa71zOuV2FM5j+njR3RRlAAQvEZ3igW5yRNp6LWNfEeBIHa3Y0IA+hgtVCfJMTm7vmEdzBQshT
Wd6SbfBts0Bk//YS+ssSw2P/6j0I6vDfoe3s05w4Ql1o8I21LTnPmyyeaREfsBvq6GIhRsqEHwCE
YigHQ5dnhDCKRBpjOTLg8+CDGQGtOkGfSPg9jGSc76rjtHxeR1Al8VslMl0AtwReKDJmDu/AQ/pJ
ZR3JnfFMGQjqIXCHYE4YvlqPnxF3NxcgQwar9PMHjsMnJq28xOmkCVjzcbATJUS+/DdVDZPeAVuo
75v4P1PG94eHwW1LGkpd4hUZKrB2RN1/8KgL5HIfIJbmyWRqhd/Na2AeDBdzKpCCQvhL+YmwlcwI
wdWbbB2E4eA9P0Z/svMUii9QCfLIcvv0xWtUrFaOGfPeRy1/xuyjtYzm6+fXhv3CcxgKLX5U2zey
akzoqHl7o09yGOAcM+iGDcBqUYhMyPbNygf6tsCE8D+WMZByK7tM7qEkA6wY82X254EJLAyVFGv8
ljl6Ydrs1o5Cp+4UPpCeIIW1D6FbRlvuNqUSN1VGFXDEMvkCYSwerw1Vp5vDDBKLfhLg9kty0hya
MZv8K2fvWzpwdsOKAH55AThwYJK0nGnGSNN7wg8bE8AP6pHuEGID12dKCY0mhDHkNeuTDwvh5jLR
RGq1u02yzgHCyRAEOMJk6kpkiNWwHsCjGx/dNgcn1GteX1gjXyHpBnso1lLxiskTPL2hV/2jyY7Z
0TYJKA0G+Ck2QrZ4T8vfhvVgd3o67UaGY5NBo8UDCb1lOEpxSiJOYd0L17PL+cYUaALGCX8Yzqww
emBPxtkPKH2Z4g/DjhKbbA18mzSYHHuh2qX/DI/J0WpDQNiwoxE3GOmbBPfi0Kgs3AfM1f2wobNp
2pxQ/OUeQB9KkGQ5LWSPAtAKgYiuHQIFZwNJl2QikiLjV7TKvkOJaaSbijNh2eapgYrk48sG8g0S
AdhCDLkLUUyPvfFm75DeykacUeQYnfhpx9qQfsJ1qzirAgDhraNl59AUZzN9M/36uy1CaqDWyW50
I7mFlC8IyF7nQ/CeOKD6/O0SIzlwnfEVcJqw3QXssElh7DHz7DgelFz4eq0/mJR+e6pOYYiTCacy
M7Lp9/Obtf3of0nWZnexJzPCO91xfDxigiQH98WwQ8AXEjb8MOZmpd/xWyOe8LCIgxHcappeDoR6
njoHGCeIx2EitwhwNwIix3Frw1mz1zX46BqEaLH3IFG0HnGLwvNrJhXC6h6jPl7wAUngmZyZj9M+
Z94TDQYfwOVmdM3BOYt3pgNpxZoy1/jIZ6+npXMzrqMvV+eJYQzIbJk268/fxahN7zHUWcrealiS
5pzNuS/T3yEJM9M8wTmP51z4p1FhcfUOqoBul1cjS7Rt/OC/NoR1iLlY+fOdtxBOW2GlS/y/CJWY
PrNhpH/FYDqXUe3uE1x1pgAYywyeHu9AyvzaphIMl6C3D0jaXRbZl0cC+GKpNtUKILfYCrYMznQ5
aZby1VZ2JEKHPbcn0JEpdOc3zM/SGpcOJHkoaTsjwxiGtjNJBtJ7T/KVSJ6Ft3mTQ5BGiQzh66XU
VRR+FzC0nS2I/Q7CWckFrgFjDcjAoOm+9c/mDM/0MdindBkAgDNOEps48gKywYCG/wjiED4TIWO3
f4xuxRSNgUhRLvziEWcYlhHSfieGdVorZHAHMrrSvY+v8VKbCn28pz8GbXv39yZzekvhuTNTXNjs
d4CyANI9lFI+qjCdpQnQGEpWWOKQcnF6KUVJvhwXvtfgLnklxFnvSYDZQd8uLFYnQMeTs+6YNNIb
rKBB4VQ2A6JBnRTvYc9seMicsSpz7XOY/NNNKs2TMy2lGkz87i2l2LlAWiKnBGNEWQFs5+9sEUu8
3WpShi/MQLgTJ54fVSopG5nDJk1lBVHZfv5K44huB3WNv+rER5KBglvTGF4MLS0mkFccu88+qZD8
NIxufERR1f3bjaTXgQ9AXBNdyAOJIIXPKyJ8wsPF7KNDOvV5Czt4vCLtqNkvCh0YaeXUuCtehuhF
yP4/HDjzhKSOFZAWTirr4k26KUYwZJsu1yfmEawP5txDcDOGgb0ZY60Mj1zeAioMR0VbQ1g5Gjyd
tnsMb2Ex4Q3Z6ISG5USZIl1gtRZ6OWGDj8OGHD1jLmCUaGi/DmqlpnGdwg1G1XUv4WNJJ/+x7cFj
oduOZpL8fT23GowhlHM3YxLDaISF8N9jeAgK47246zJX5fGFc/Dm5B4xyCT9eJ/R7e+7aHBO3mgl
7txj3IJj+vVfM4bFbF/mQ8YHYMRill71NLTwblUrdKkRuje/xsL/2EKbdrWIzlp4U8zb6rBtTFrA
yS+9AP30z6Q/K2a0jFojdGoQUxJtolr9u9UOW+Pzx5y73cEDWCzew/l8vfQmg11Rh/NY64As/4se
iYJH/4TisQg15ofm2HDOOQrHEoQxHWNhfmujKPQTBi+w/h+jm3Nz3stDXz8QH1EncT4RoJ/W528/
+fy4ySjHlLT117MKYvzLfhv7cWcmGlxhUkiPXxy6oW0gn9wRMcXH6eMyZQfVbFOm254nnK4P6PMX
o798wzzfwSdsYZJQ01butywNugge4p2gffmNtb5vzjmus0xxw/ua9PkWKeG3MPZMzeW1V/gx+szF
hNfcGTAWZNaDIWWLnpiehgHpET4TPEo17lrzhcxsggWAUxpDOcH+L4Gw4vEwhkJzDgENI3GoUsfS
LXkwZ0IDUoTF4zedg6cxhAyJPOsnu0u7kkaPjlnhWmUsYsP+vvQvXpMec4aIlopxg7OCWcBLb3dM
SALMF5axms25AWNHZprg5hbRp4CYfd7cb2LUwiegD4uJSHPJAPS+LtN9P8F7wzBQmBc7PJJv0U+3
3ibkAssULLkzHg+9DAfjysOBny8/hsXe7BFBcThFdHogzo3vLFv81okO8DDEMV0xev5+3XDapQlz
AwdkWBxMj+jPurNnSybGYtiC4ZevbK+Q9ljJ5wWKalZ6m4Ezx3GXkYuqX3rXxYmvCekSBwkLzArI
Dea4M4BBDCtBU+G/lF6H5tGi7rEJvi/zVJrdiK+8wPoRxcHjYootktKSwWZQU3CDS2o84dpITpuk
5Uk5OGKYxFDe7uiUnbe1r+Vvun8utHTG9h629CV3/BF9yOjsojpd8UfZJE+bHUKeuGoCG4nSitbH
oB1yYAOSFLo2PBK4e9Y5uJmb/+1idigQEQ2gfUkd+BiWQ1ZYUXvujWaUzlHOS8TZh/ILS0+i9tdt
Y2tz0EkW0DokO/tI+MFJi9pSynQRWz2CuXfHGM3ovPTbBBMzv0jO2JD09Sq/5C9wM2W51w8t2sln
+zWpNkdfmzahXUWKWyYtfjO6+R0kTxgnTFW3uXk5B+zlm7o6bXTcV1g5jSkGpMkn/76Q6ygNQ8WW
3lCRGnMf7AN1Kv07r7tBNjRUTG1a5ofoPpJkCZfRaB6TPWA80BiqHNbDntUjsandykalOe7EHBCc
HMR9S/zGCmtJQi8ioza9eapIckgVIUcjJWRzR6AabQjWyWl0HqX3YGcSRvS4nCFxQNkJgIpVxJJz
D91rp2VUf1f38kLG097Z6HSKCaX6FeO9WMOucjlnM8E4gQo7Oh1Jb54b4DZ3h38Td76HPu82eW4w
Lhu1SYgxlptWb6PBw2DBkxugsUN/Fe9W/U0TihonMGFr/PCei8bqMdjFnZ7Z+uj7tOO3ZzUnuozq
ue7MO+PahjTAG3Rzh9J7gS0h0P531fzQ6JH27ovGjbTBK0IlPCS4UAg6cHtkTOKH5n8jeOAkCli/
m9A/iPcmlnrKT8/+jzRURjCEustyB+cIkoopBhQl03vpWQa3ae+g95iXC0ZQ2HIR2jmSz10WCtSH
y6K11WbF2eTfDsgiCCNnphYouJTs3XpdDb+I6C5+mVeAUihYnGcuCq69/54CZP/No/dH+P9QvZre
Yfrm2Q2RJnt3biD7oeTxlsmFDaCSGk7BfoxD1CeTIMDm+7w9vY7uxHNMq99iC5xwmwneXn+MKdcG
lCqgn42ViaTi9KCde3TGvT28Ro1le/rCpJVjgJ/FF/yMcLDqIyzizWPSch+QpEPIlMS3ycKSZSXu
t0hlybP6JrnQY8xwlDX5rBusQXHOJvlBJeI23MBnt8XX/GRt+7TG23koaEuh90FR6QBS8n+wFN0D
L+DRnaj4cjdcgQdon3UcOpp0tdt0TaiRqefVUcfphibuFz0asJq+x1827LLq4eOhNhEeFE3kbcAQ
JZBT2KEtUAe6pD6NIGhJp8F7hUM3vCUmJPusoMoSRGDVDaEnuGdopRRj9ApVqAoyvw4nWxlgdxWk
AAoIs0RhBDz+PlBLtTWiAwEAiqVqMtNiwok0oH88kcnOvRgbGem8skq6VraGhAYl6hvzN2bFeFR8
Q2WuGFMw/kok2dCnoSwFkO7Xl6s+ua3PtIXg0WLCbmsxgy8QBVKpg75GcBcZUOIe0Wc0IPNven/l
3FRVo9fDkbTx9jktOaUwQWfyN+NCZcC8tNakXr47pV1giLXb7MgQ4Me+O6YaP6iemS8/KKbviEEm
+NrExXReMVLC2S8PP1teBXOQVGYjQxOFFysMvva6B0MQLqvmFXhGxfTnllBUk+bc5DjlLc1TDQ9q
V/3rD5/cUjY3nwHOlRijnuFog43GENCKvgyTYaZ8OeJD7oUkgLSCEx+0O1N5yRZ6uRKSViHlwQqY
qUPfpqB8OZv3EWgg65OP0tDfNxpNbJFXAwequacNWwxK86+YUhwMOpVUCGTC+6QgELhUwYSrQ1RN
WMORKufHadReqtNzRJ3zRvOmLc8jgR61aWvyZOrVUkHFNOqyZXvUWZ3CuD91rWPMUfPD/vxrzGrP
1Ph2qBTBJ6OtZKv2Fx/f3XqOYTtjikCiQPfPJbUq6msKVMzGYUbRe/uSitMsEYejJ4NE1T+gGynE
pZhgk5jdv7HMqUNEKMMzyQNpytAHwfvS2gAdfrYsc9p23GCIkeZagLliCLOMa17SN9DJLd+xU3c2
4vy/vYPMUkTHT/oWQJJZn7t5wjnb6SdXcybdwKbxRNk799v4Ypd+DXYvOlzKFbvE1Lr0xwcSNYog
5LtotYk2N8STjLTyxuhVKRU4juE/xW/aeF8Kk0d0BjVtWKDyF59a2Kk2XMm5L9NeIMVEm5qA+tn8
TIhqyOePQS9oB1SeDK48k9nOs2v8TOg/p32/JGkyxDb/ircyhaBOIyI8cg8Bo+uBOvvQGb16n5Iw
hfyXhuYz/WA8j77ZmjFdklsXARcLaspvNUoisIkO8l172bToLnG3O1K6UUaxTCqHQ4lDi+cQSloe
UcyZ/bgAqHlP99aNSngkzaW3+yRejvb5ZXMkMvfBlLEe4BhUsLQY9SE8T2rkqNP3EvoaWm4MOXej
g1AbcVJAGXYx0P2OlOAbvIM3tgkCWJyjFivEWb6c0r34r8k+QX7ZwpkLyacvRl1Elv0CaGu6ZEmK
x5S0VKlbnUsoInnJShT3GpGBoK+320u4c7zne0SCorgXpw6OlsYvCDHAOQ9dXV6v3IyjcycRQl4e
HaJ9Xi93EcrbPSiic6GO+walPKL7stMgel8oaN8kAnR5zssdpuffKfnA+jGdw+8UK4ALHyxBvJ68
3bdUnokacDfPZtu8c/Hmpsv24q1hE/+I8GLhygL/XG2V93WwN/vNYW5e3UfQxPvcuwfIMuN073Sv
GCIal3pcTPbcPgXuVG2Bg6UrzWj9HabNqDXWJseBJKoI616/MeSv2de5IhazOU73Bhmne7jrHSAH
aNBhP7pmKDCA4MbCbsb/xNMw70OxzGzeQd+80R27G2cI18aJjlL6OTh9nCZ6PMWHYhRiFftm8MxS
cb9T3AtGF3iJF4/7H7w64CKXvEm04ZTdXJmOoCuUedr0amuMr8tp0lCLyxOkl4cfAwhbOqaYc49B
Y/oZPtatk9OCS1Xpt+Ge//CUe9MyQYEObWEtZhORYi7vNDiUwTkGWCGBXcz9PtNZS9Tpx0TcLwSD
6MY9MsWfG26bFcsEC84FmD1to5fHOLYo+o5ZMF13bjfZcVTb1tytkURDup6pYOEWQsZqdQYCn4MB
qeGZv7DvLxStL6hxJ+ONTw9np40j1qigvXCCy4wsUW9GFFUB840Hh7nQViWcmdLCoiIlXJ8efIFl
F2pp19uHZJ9WjXWv/NV92aM2IB90WW1Y2k7FcKEBdECNUPCJiNNkq6i6f787Tmjz5W/3MrmEEkQk
Vonnw68NZ13C97KaHMFe+MLJ/k6PYjNBY1JZVqEybQGCAau88YZoB4r+OIJH30fk8HhJnQl11Yay
QV9iPcAFnjSWRON/5A5/8sogSpXWnAKAhOe0ejlt9+m0IMDFF18dQP66YlMLPXnx3tP9oRElnh9V
ektPf6emvS/AjphA4b8Zn/jmHNi7yzK9gtAIF6HDHIx6DFt2fEmbljzUPiRvBkM2sy5jrNe9lokq
fXj3IDjphdtk9AWSmgWnkiMDMjiASNZUekaK+QLj9RVKd5K51380ndeWouoWhZ+IMVQMcEvOImC8
cZQRMWP26c+37H12n1NdXVqKpH+tuWYYvf5uO7752LipvP4+I31yflvwur/wILJddil4+PHX27r1
fPhoxl3NrLj/YtDL2AE05G1Vc4M14wPQSOXNNkGPQEgAfpI8/V34AE0Fx0cR4uCB7L69JsMnteO/
4g9nI2Mevy5OaWukUSiXh6iNEG+JucmkSslEPqWS8ZfcRo8Rs3JVJt/qpCYvstGbtDdvciwaG5YB
b7G3HXB8sGKAXUQaXEfV9My2PyMt6MHfLa5ZhU1NAbnjq0YV2Br+FPqED6N/gbw6SNhg6YHSFm9G
kjL6m0GwXjwA8uWCJAadgyDmKRS8tN9zQ8X7cHLACMHvwWZ44XrRdH6TNboWYkOFCgclIwPsxJgl
EuXDA1MJqn2zGxwzQY1Fgf+MLsW9aEmCC0MDcvE4ehPodB+KBIJnYTWChzKk3jIrhy/MHxm9i6sN
ZGfuLL7MuHW4WNc/gmSoMFiy2a7r6DbaZ29w1OiwwlnxNDeuuA5uT5gBMNWf1ESTCOuiZc83QNuy
4+a4csuHxR/jhSfMg/XI5uAli6bAhdwoZ8dZCx6j1zU12rrr3kA43xvLuFYwZNiJto/eOMsqlhtM
c4Jz3Dv5B5IlAAi1p6f595C7tSKBmFyz3LuYJ4IhHtAhxrjvFEdgSsEl9205We4kK21ZKYBjGaOu
e5meAJLRnI+BuFhFuxBE6XnPQ8q9HaXZsJfVY9phmlG6ojKXS//Qb46/jIw0QNxTLhSQZ39OGhOO
TSf6sFPxxk2bC6KH2bHzGV2Kr+yKpkGsLOmme8hAmnsd7TICCCSXpCquI103qDkeoDg7GLR+ez/W
mQ98D875at6/Sefj6G37/XAbTbfGzKsVdF8kYWza6EZBVq9FCVT+cDvUrgeHBlbFpiR4dUN1yQi2
Sa5qQWM7H0C4PZX2/hy2qFsZU9Kx1U73FNY8eArvnEw0Wj3v62y5425ue0/R+xfNb0EToyAGNqyi
A1j2KdximlZ7GpDX3ttxfd6DswZNZB48Poaq97WPeWsVfC3vQRfY5YAObdo42tot+pxCOKC0S605
WgEGr6dwP4IAD0FxH9TbP2JxP8w7IUTidMEzhbRewQDHXIkTiwwsnNcivnyX8EtVNnf5nPT6DC8J
eYi2f5TvH8or5zmZzyC/b7m9WLvRK7gS/sPo9sBkGN49bE+uBajgzwm/yQXAZcH4kx9F9wlPNyFz
zmfzGW/5gUdJdi5ewNF2tPvYJ8yoaQdfFt8zX6Z5PGBoAKoK1fVg7BmWQCD4mDzawE9hwhdelq9w
RMuHuf/Is3g1nghRer/hb+jq8juB/Psjr8A3/ALP4zV5kH/+e7UP3qQBjzNHlpcCZuIDNC1I5gBp
kXxh2kM9AsB2s/nd+4TXhRbJj2UDQE9+DzKP5uf8s5P/+xnvJI979dZu4Vk2gqkOMRSND7NXdPLs
a5oQru7SOCIz+iA6ODDJdttP60q9VRvEuvD9btOKX6Qw4c/0d5i8+52d9cQDULX1p6md5PtGwhcF
A7f0Pj3y0Z5mc3WfNlfv/pWZPYxOHFD73/TjdnFb5adbYlb4VgNBIH3lFNzQOe3kfwh9Pu7vBT+f
eLt4pw2yOVSfTeFVzt47bWXvPhEtwtx1IOTKy5295oqAywMdHE8/VIC/avHCIEUt9uNWQvRL+p0q
DpoxDCgTPXqnneI9lQAO8Ntr2CL/g1/vAFo9mf0eFy+MR5IrFLtfflcodoRNtGZdYl66CcbMiN94
iC48nNvnsVK8oWGiJy72ACyWmnbSm3cLO+lxXMZ4oiYPgOcrT7uOW8zjshfjOqXQVz3/Nu5JVBlP
FvEQo7uwGt7GymqeNc6Epgk81EkBBeKH1/EfCL6Vop2hXkoQEiXdjMdiBUi659MfewIfKKtfV/4g
DfcqmZWCEJRDnSSyl0fwQtxBIoeuLRGlEmE0sZh4fADHJTe3jLvEtPFa2cPjo/F6opGD9kuWmso7
VfCy+GX2kpg2aLby+7gXwb/l4TstJAjMopWwXyEf9OCyE6zCtOeXdIJaEu+dUGv57/STlVQO7rsv
2WkP87KEfI0qZQ6fm1RruOhkIlPSyIiNc5BIRLOkr/rd05t4ulAb0j/vaVGkuST+ACqP2LP9bIqG
uxmUp5l4wamLyinO5JFy0z/0aSXwaQPSFfY+HZTDkoFnWEo9CGorDzZDBXlpTPUHDqokSiYmZawX
BnUhC5Ji38N9/M9saz98SqcyPVIzKlgHHak+wZSHb5QPhs6ywxMxDLiHGvSnp0d1YmPjt5Zp3bqi
4GfeIm/xlL6VT7koFuKbpo6lOqQPQm+K+yMe5nPs7Zu472lWC/ytW4h72J7KViddQbzFmOFRDGOk
pNsaDoRiPtNOKYKZBYnjGk5dvmIXfUV8D+bymWy2HGIEbwvoRpuQaf7TW3Mn+S2rc6BApnDGAieD
7VpSq1jXmMadGURK/39mCHn3ilMufeeTZZmPKR+PsvqIb90V5FhSuqS65Vd82Yf74dy/UtF2sA07
c1jEz0q18L76TYNpcmne6XpY08XOS8zY1iXvIxZ4LUpZ2LS/B0CYzYKJKyAAD1MPSpfaJBCD3/G+
4Y/RxWRax4dIfio0Y/GAqyxpZ4Fj+BgygBSrJyUr+zIzY5zoXu7sag7z+BnSgikZh4SD1ct2cT3m
2ab4pAmtrezvh/shCBHufbRqfPq1ZnUSnf2S7WwKDnAMChZfS9f0+wmrpyV2VRwKjfflUTMTCoT/
gzoX+1jjsMg+Q3/IfsQ2S54me1/57Wk53WhHFbrHdcbOYIy6zjCYwE4m7XJqdHCuBKrDhlGwmJpj
wsG1eb68Ik3ubw6yx0OL8hvPxs/0MJa/dzyqkxzaQxDyFdqlngDeyxl08U5h6+Xy4s2srsMbXgpU
dSgMpgIYJ3KiKWzomfjOrPaYQfPiMe9Ou7WLWwSGMCfpGbv4S47xdBd3/bZ/fzgKJtnyAzlTAfOs
GsLFxfuye3h1LKPR38C8WTfZcHAlQAC8KAX5+PdaGGDyT3lj/DFjfHB+Z7fPTJeD5ogzTtfn5euQ
Bt9Qsyuh1pilpM2skbJl5tI94DSJbebc6UbG0v3Wcsb+PshvKwgt+bp08yTHOkcZyIoD89yZO9+B
yiSZz/hN1Bmxq+6HGYHfIUP1Y17kzeuwmXzdcnTDbdzEAUOdLXeUFMw64ZVJj7vX47lzoIaH3oap
rmxfRduzac7YIE6fgN5WnTVnPQyAUL+X5r9v5P3qi9m6m5eO0cRyEgwUJzDoMELguS2ftdlM5rwc
j/UAxmgJGW1i7e7xTGXU3lk8wNNbq7mjzjQULAAFhJxyFGXXitEnW/jps5vmjlZ0kAR/eb3D5tPn
F7JPevHYEOWvG4kNEMeTIOe+Gl+XdOPqjN0y+/S/g98+FZRO4eyCuZswuX4Hc4hcBrupy/Sahrzg
BHPlu62P52v+bTtnpsQ0d4BMkCmQ3UzKUTUqR0jvKSRHjPYcjLbJdvZ5nPdrG7wsf+9wGyG+Qt7f
bedi5PQGW2kbtV3bbd7rHTTdJsBfn116Xcozqg0a5w1/f/i1Rp9NdtUZT5XPwJFEKe1/BwSA4Hbb
l+PbzqvNzWFjm7zB1+WVGM2TD3HgbqrGjATgE8JUg9OVX/eY2F68rasxeGqShWLJIZo0Z8qaHcc7
Jez9tt+xLweLH3A0ODpc3hy3r6H8MVCfc3LDUkgaaYerkXATczlnR36Tf0/neCp/nDVwRLg2t6wZ
DMQwU5OLB1jGb0GAyTqILeO967gFF6HrQweox7RJz59aQqgfMtLhXrNG1OZCUwLj8LjJw5ZgpQo1
gjOy3ZC12DzTQZV9QCi4GrIQyI2qFHGdv0O07TySPpDm3P1aQgMcjYBwsAcByyM0lfEbriAfg9mL
MNxaJoMdmNYsXvLXjnnq0fRZvFj9dGHswiTxUSv/bqtGlsltXG7Jv/XbEpDWWRxtudNnfmvqZIAt
zP1EHuDTkJHa6BYswjCTuBlm24Fb9ivR6coaIF2hrB1Vfo2RdNkF8LABYwgE1JU289A/5FWe7QZZ
kcHCZVVw+PqI+/vgxMp2hb8Dg3YhjSUUJb4W2INCBC+Kq+uc+riCymYBfcqUFZYsogCxO7zk/o3X
h/bjI2oWm7+dzfpUnAeX/BzI63xiwa3JauL5ondS8XckdVJnkjfr3zI9FB7YoucByIXfSGCXDiDL
jmSCt/X0n1E3wKmPLh0ux8c+IuXpBgg2NLdhx6gYVJQ3C7AD6FHAuAgWJt1A1BMdhlEP82kREoI+
gCKe9y0gMcO1ofNmFEtF9XIfbtFnPZVl/8rGLSoLhI/Dwk6DXDUDGBAKfRum4wfoAr1DHN9GKJFi
axbiE0ubfjaxcOxxT2HFBpW/YoWHlygkbO8El1jscuVMkKPFe+xRYhcQyRmB+5kQyWR2J7Aa9pcB
LHW8Wi0MIClh3AimCR5ndmAT5sL6aXKaBV2EOebaz/wUsj0SE8iF6d/wwkO1MaSix4dCI/1inBKc
kpjLMXxxaD4PTACwK8EYK8fQAruhXjDF9wcgwAimV7/KGs4dyx6sODDI2ab4Sp1JF8EFHzegMYE9
8xwCI+HbLYJN3kGrf9hgcG3jddSGL/Ad1LY+bPg4QHUpBKBN89GA6/loVKpNjr8Yx1IOGgs8/IPE
liXBxTrh4VytC44h1+UuEoNoTKj5f+2l495v9eZalQ8JLrJlzvH1P/gWChUt3cMHXZ+X3BCkosgr
qrmUS5XLhP+oA/GNdVtTfnnd9ZegoKx2VAJUikIjxbhIniAuTYRzicE7jE/+bvMB7egN0kqmWYK5
PQxKIrDtyB7zHPy8r3g/lfgMRaZr1wbflF7LyNn3wyRoWC2JHWdvB4pr/Ll4+EyxrHj44nohqXJX
bPy4Zai2ykNd709+Dvn3iBSu4UHVOcWeR4OBLRuhO3XSgqAlzz14XQflMN4nxF8ZXY9EKzg/2ISQ
xFSbmGphmzEP//B/wJ3wr0c0HqkGeI+0GNr+4UDmEJRCJHzwtrESFLMhqEEtToYdTCAs1fImrkct
4SKbHwNrOHSR6MfsKDGSp020GO4dfN4vH/ka/UWJMkAr9nESN1EDOVVOf9EDD0lsVpTBrmAnfZx6
hE8UJ63sN/lvzO9iTPjbleIDxhl1GWF+QpxCwc+j5BZ1lxE/uEWRMuDEm/ensGsGxLR0DVLfe26E
2aFe4zjIg/hBsWPcRAyo2MLLaBpxYJK7ja9MdI3q0ZVfmPJUNpmsQHkDO8IN7SJ/q8Hvn7Y9JW9H
jm7PJQ8NFyke4QOTwsP7sSXz/OzbeE3aU/kA0XQqTv+8ggR/E6DYJDNmevanKO0Mmx8+LNhuvMSJ
Z/GZ2SLUBWykKf/4bwckZPXxD3lMfpS4P58tXpv4BnabzR7DxIrxCjtV61d/yby/9+XZEZ9EH4iL
ilyKEXZjpNro2M/jdN/BX6z8K5PG8r7hyiyTNqSI6A5eJuS00sQQRVztmwMV1VG/1Wf6oOVjci3a
BhXUN+tOzy+/0WbsbalUVYSlqlZrKjyUb/bajdo9+0bkO0XrO5m3mPLUHu5uX0I4uNBdDEmN3pBK
8I56Qep2777gnrblbsfchbEeK5IvdTXqNan5jXbaOjFhoIaWOwG8RRbjLStZd9qlhKaueRl3Lu7f
cIyudA4TkvEPkwFmzLNdcOcQMBz8MTjNXkKHgGQIO7vCwVi9l9Ce8BMZmokZNG8izRvtJDwQcUkH
1gTTxpj8MUS1I5M7/slNvc+2Sa/VGn5mPYD2U84Nm84I7+wG34j0SSR4LAEMOH1ES7ArLCRiaNUG
K5RAE4dJBuCuIK/xneGgQ8MI2180JCJKmoGWd5hR0KpLy0jH9Wsr4y37L9utMR/B+D1Nd1EqCrjw
hbQW6R/Yt+jNUAFxb7Swrmz1uRuj6LOjuTcmxENxKyGDE2KA1WUwPa8IYfPeJN91Rr1Rx7xiXpe9
cWvrMp1bSkyUit3cIcGJh2iC1Ec8ACDJFEBfioZmVqay8KJzkQpm5mSU5eiQxLiuIsziBGeU3Cbb
iESXg6IMLgi2HVZZvB1iZ61J07kfTWSyfsGn+rn9RFhkTkVtVEDzopYBfPnldosjL4LhEbroE3gL
EmZRf2oBiD/DfebArOmvTb0l030e9Jja9yioQDcBBDHscG8bYSfhxOOsBgccI7Wshde10BoQlTL/
B/yXlZZSh/mojENleewDPfOp8Efhe/GNURwE3ig4Gyb6tRWTflF25yeRZh+R/RRzH1Gk4XetTLr1
d5itMX4Z4y7FPkjXaxvleMMIbBPTKIw9Ixn/U8pKxca6zrmP+7ix8ybQ7MsJom4LDdfVOGA3DFuf
ej5gM2YqwrWMcTmK0ng2g6TGScRol1OXwkkPO1HbxJxfOxJljBSpKUKrx4bvkCxNoGwTdf51dtk2
Y1yv8OAcGaXY2QOTymmHooMyBVWDCAFFoyF8hxlOMqI659yCfB0DkyMvQji94uQWXRN4k/svSg8x
BHtFhBv/gtwxJucw6BgD3Ce6jtZ+zhUHbjjnvoEiZU8D5lxufZBDyFWrK7nAqaQ/vYh4sLWPdT4H
lXvZelVcrkHWhvrJrOLzWLO35I0xrGSaAa/POr0MsG88oRnIoRy9RKJVwljPX3XtVm1eSZHTVwe3
A7yIvpciL/Z2lkeUsdd7uYoDDlpIRCul2TEkrwTvQZ3jXBqm6EUZETszC1eSEaIyumVf4BOgBoMd
isIWYUEcrgb4S5oDTkrOBwwmUfzKcWZ2a9sNFPX+MP8ZZoCtxQgpEPCd2IMWhjnFFedRsgs6pBd8
x0SW99W7gcwMOTbAHRUnkQjcEeQ25kM0zLbgMtwdue+z1orIwIFFUWDArWS/8ANgt2fYU7mjCkoj
cQ67IbUVSaQ7V6p+d73swscj7jDpAqsoZg9IS00wUH4BPHrHtgVm1SJWfQ2aByCENJYNvuDxOGFI
ljXPeMxrbpliDCgDTKSulNSzHmdeaV8TLFMAsgPGan6TYRui5Zkace76hJoQE7SdqlQ/Q5ZLckmH
fyRktmTt/I5Iems4VB2YnhiXrOU0zc+OkgrKZ/SiBeAchOizVDosvBoIzKDLJT7gFiZ3Jf50/a3b
KnpD/LjEMAwzU1a8dO5F2AxHqntlo4lDokhz2uCXsGbFVRcNlBizQHvn7mWFXTvk/iSWCZzDXOke
1i+c+mFIeNsNr3Bgbx6YTK7oP1A3T/DiOW7EWyvkjuTZSdRafjEKE8Z6jZbIblYBbk9AvF66FMzn
brTytMu2fQPY7s7T/DQN4TY4qQJdiM3GPah/hONmHKP0Yt9QEplLA/cxkw58Xts7WIhj0uZSoKhK
5DI6XlKiPwDVOFTmKVRYu+wbfOaEpWExL9K0bS2XGHcNOaIIEjwNhIu0mH66JABQi3buocG+S1N8
AS7est4a4x7owFfyl0HfaESMjBMYkSo0JeaI3L8QXKXAeuwfZAZYdEsoCcEMQxaqRL+xpO7EJi1/
Lb8Xorj2D/PA2NhtknN9AIRtJi1pWN107PJbT6OFMrWXaOgHzpTivCPvKpAgTxjbhu8s0HazDA8F
3aVC991Osu4ABbWtI9619EuKiUV4BrFbA2FlnM0aI6f6Ha7MeShdE3iksVweiJrpxIg/uWna9Lom
lQX1vWGMxSXBdZlImaxTp7Bjq0k5fk2boGFCdaC17s95ucxdLqlHpKbYP1iL1RCEFuycE2pI+4fZ
GJit2VoDtMLBMCEJZR2RfLOchDC3aH+bVARwiPS7cYUjdYv71WSB6QQkKbzCuH1+IVp2Y8JI6aH7
gk0kddiAJMqhpUV/hpQ5AmVXY8ijmHXSsvmNqbTyHBB3rUAJ5jII58LLASJ1jHXKJBhE/g3exQJC
a81c/jr4+o8EbaEgx4DRMMhKzkE0dZ+4/bcN65t19192K5CyqBoLbr6+2LCPAdS+gpWaJBPDLe2x
gZlcdqyQc4I4YLfChqawA/qVWI/Ooge5Cmv8LcZmp9XWYwAOneHWNU6FthHVq8ixqNk6Sdm005So
AvsSEnXjuW5qAHS4xM26v7/b+dwjS8nt2OPXhGpE4/qh+nLe9LIELPk2OeEX9wEn/7Lg7ClEvAHR
zWFCYTp9xWChFv8BxBwFM4w+MS8BADpqIyje+EZw6TPB50lxtVQthatfVDgVq63Dr8QOJY1FAIHY
FVFesvq6JE/T+4kGUGwmlxpOuKCoL4pEqjZ2isbaj9bJBJhidrFDJyihcBlnKvmb+NfixOoF5sbD
zxjLvDzBpXZbIMoWeRC6Pw5OE6k8d10qj67JDcnq36iEqIJ01tFJg8qGjWYxlm2fB3yRkEbElgPc
KAYhLl3479wfBtNIcf0Thxtx10LdRrMbcf/6VxmJ85nIgD/c7ihiROjNjSLexiBjDR84mQ/aM2VE
EnV9apIMbZa7Y/XIAOpBE9I3WBaYN8Wy5m8fLBSsTVKRPwniKRFAaVOuWSCjI2UaKBBgCf7ZxO+o
O3sxY+0ozQVm5EFMmbLPms72jQqqxi+vLKqilsXmVDR3hoRqXApe1TsvGzkSnx4dfjXeuR/qABXV
W4l1FupNiutw8bV2IaQK9tDI8rDftcJJDFEPM4Q6PXovrtCCWwapFWTpYVzIeAnPAlD+NadOg8Xi
CpmdUwugOzosdswE2mmD5FSt+GancLzDPVgaEsEpupbMAeCBe2sSuJDlABDSXDCoEnf5ywJxGhcr
XQQzG9heSXcq4ejtaZEVBZOUrIeyghPGUzLIiGTmLC5t7zyQyVXT6EQAhw4w4EPmb8YCk4LskanO
oud8/j5/nRasEhXmzQxhBfewsdTxO2PZ49bb9amh72Hm37BjWKyzLTqkjAKBgrTgCFM7dilX1hlI
W/TAS+HnIjAT8AqaW4xHD+c7FZmcLfQmKo4nbapqBZXfrA/U2LNlakYQ0AxQhTO9+p30EIwYDD25
NS4A3GZgU85s8jOEl8xTKQMxtqE+lHKhH2MVwjwT9ix+SiBjAH+im3d4imWBM2FeipX2Bu/6FYwC
Dq1kMz+o88Mj5joDuK4ODj6r/WKAm9LYnpLtbEwfVmQGWBUySzU71iD3PKjrhH8cISyzem8d8WuR
j/WAVyrkTLEskLVhi2uOEE0ZOeYZS+KbWafoL4gHeBrbISoOCi/xDpDzhLEde/xL37cAXd3GLE86
BDCyRIiZ73nc2UtTYcRp1pB0mxF0wb+2cNF+dxeIVug7jxkMqRM1I4xFJy4+wxfBU+Cd5zUMTaak
5rotMDfTGn+NclEsItAUV4mevPls/nNxAd5DqrtPjk2zM1UrBsjiPjKZzGKgst6YJJaRSts3aMT3
/IhfGbc9n1utO864oYmSTXxarjOE61cUPpa4y59mh+BgN9ld1nV6xl+YwUm4Z0/3X96OWZLJ6J3h
+G0xN62KSAFpZqH5LRTiySAOYUfBIcSYCFu1TdCkWxWr4kWNQw5zkoUW6hCWpx2MTg+DFs6qGrD3
OT86VaiFZ/xqlen+imJeZ1q+wT4Zr2Rxxfqw7pl4T017VjuhEUgwfF6I+CwXq5zRdvEwTwjN3kt6
upzMEVcVx4S+LgQU8SO4Bbegdt4nWBSle16oU5m6fyEtrbUjU//fvD6E3/5LJGhgGJmf+yfXG3p5
nnjmCV5UUNrVz37zEG+wYI43yM/Ioc1rF+p+jKH6Jj87OQK4n/f3i1daYfTFVcY64R1WZILhveHa
303LoeDxOVdUkGU62QTw+Ss9lcQBx7PPnz75OioP1/42ezsoZyg7xV+HYDGuxGWXmEmaNuwpjnaf
nd8OIMrhfbG10ZsyzF2vUzsxpKRh2cGqY4dOFPob89Zd8A3PGupslRPjfufS5waN6FTIkJ1ov+Xu
ekgXizvHr8VdLFGXug5d7lDMuf1qaJjpDmdK/7VRcuk/hQfZM664yPLt0+qKUH4GA9C844YwEF20
cNroIq0e0uVDdMJe4T8pK76U8JQwwmb56f9rwx8BsbdYA8Iv5NBhROMS4ZEZfVbcysez8+d+2Z7h
19DM78vW4IFvJCBT3I0PaLJp1WosMPcjMXMTRsoZS8lb0CaeliHLG2gdDGSd4b3i0ESJlQlWTJ9M
cU5LES/wm6hYrlhIXcdde/AaazCXoZAoAJt1fIkvVwxiz86ejgSLSKyk7rN8MMFcbiQAC6/I2X72
RrSLDqkkUhqLTQkUkM3qHD6MjaDnIG7Aop8GsHkVkHkqwd/42w/QylrN/mi0Oo9Ll84B7pD7Qu+Z
4yRviRPU3Ga9niAxB5egQecONSFMwg49gkempZc0AQsRjdpRujyxEmalA8gAGEgexNlIhgFoBPEg
8EFwTMm1xRCH+IHOHtuOTxBEf2nOOCJhQQS+kLY2IAGejpoxxCvWQpoWnLgHYi/LcEYxr8MbeN++
9NBtKDTynIkNIL3guWjgIVq2zC18xMvwQ1t/t65Pau9Trzg+BpSICtYNndi4JXG4W3BUHbWR3fFU
p6nTR3XtzlkiD4Xe7ddz//XX2abni1uLcO3UcedV2AVCxvNPsZ5XCjqlCb+hDx1UNfdAbjuzubPm
OjnOyek2PgLw1TamafGJeC+WSbtfuJpB3AWFC8Mx1ROSiFiIwZOdu1V6zjry2XX4hX/MkWZtWv2n
SeNK6QHIM8LrkM5vEDYM+wactDJvm2btX/XkqY4fE2Ygt4eRfBzjgTXhpCeSZQZb6aknMucWLSuY
9viW73KF6OpWhpVw6eJtaA+U9D68DLSFzvar7gtGG64uzyMzct259QLtu6xYv5p+OOt+7X4nUvCc
oeQQyHM3zGIqoqh/QL+zMyfwAm8L+i/jBZlANW4cdLVyH7ewIgQ6KGGQm10QxY71nqEIqkpPx2HR
UFXjQv9idKGmKjbJQV/MArjTd9JQLTqYh/zB2zph0jKB61vSVp+XkyMgUlW6VyKER0j0n/sIovIR
rjQBGE/bayx01gnriYRhemdMWgaody8vTwWRZRlOmEogQGyavP8Katq7Y54hbUG4f+/C7VjpRPWk
HTQRX9CbUe2cKmd/ceh2zltvrYzo3aMd86zlj+CDLE/Y5y1RehH+fbwlzOgpgbe1wUEnEzFwNPxd
qHMxd72COnn6Kdq893brTBSBt4WsV+SH4Z0JyMWkKSUOiVCRqm2QKN9QI2Ic/TONOQzYdQvC8Xjw
ahj7r8XnMYFFOeQktIy7i97oSq7Tzm7c/BehGygCvK4+PP29cbzezPtnVnB8PrnFo1Bh+oJcyyHU
aIRI+Hk1QTOIvD2c7NfNq2HXF/VV8n4pShj+Rz2CM96bF+EZnVg6jMfHeZOfhSuSSCOaNZx+leFX
B9y/4Vyxz6i/3qPnbQsdz3zM65eabtw354eLQTxR1xLr0iB2ScDXPRWwYIS49smIDmDhaUZTVidb
ZHrcrExJh2YcjRWYoEtzTq7D3zZNMK38MOahnGbpnWNSZ9rmuPy7WtKiO1R84pDlO7zEHzMNMJfI
tIespANQE88MuA7tbbErIAQyehWLwakKNP0dSEi1S8dAb0ERTRYuQ0uGFswhzYCYDklFeQPyvJYS
NtsbCutmZ1LRpirTPlnpvuEJbzLYUWa5IIeVVhj/FGdtuGDHWUazTzvmZpW1drHpbsFOqO3xeDo1
WdrB+CoPTHzQJYIbWt4tbNMH0ZxjiGB9muYOqYHzLAlKf6Ih3zrQYylRsKi0cUrfbLoUe4jXzEOc
E+ewczYDmnhrRRfoDPKh5pjei/APigYujf6mm1VIAi7ESexziUcfbIimuxsrsopsEdLnDZDIhzkq
h0jKxlqG5n2KT7w4uZN3hNVms0kJe8X2XsiS5zaa+825acJvJImC6naKiHBv8KLi0r/Nq+EDuIDP
UeLCQlA8+sa5Xa4P5okUnu4VMmKJe9CWseLTRUqzvjUQM2pUW7AU4f3A/PbguWLev9kcnQs/3eg+
LzPe5uVALhcj14mflop6y/ILpQdVPvuL9/+mq82OSayft4zNRlGNg6ukshpZrL4Uj0R1S4wG6giK
wIcHEu55bS7TFIKpJFexJQ9g38ENuSEZVR5L6WpALBovLSEio1swwPNutaKvAEANX8Z72vRZQul2
07PXcD+uRr0eVDjxMrQfsOpjsCe1wd5o0+zQN7DRVdTCY8q44LaMwWtfHGWBlChPHgFBCD7sZaPB
Iq14jUEZteBl4FyLwRZwMvxea4Vn34TaHWBGoRvmwtlzEo/HacTSC5QEOcTlLGeml9JI4HUDFuNw
1dxqVNEf2nSyCwYQT+3jwvMYi/TopKET2bY3wOsf/AfXE7w0Vj3Bm0OeObh63m2scoxvId6xi3Km
SKlAslvl6cEhKz0GN5TyV5wcNjed1G9Enbk4QenMSdzcOw0+oceB4ICK28Mr3GDcGm+FycoePJg7
eFhPm5EINvLWA2FVcUZURDj6Nw0Hsp3fFICA7UE5S22i4r+iOE/YrO6Ll+V1+MNB9dHBctgwpfR4
A87+D+lCnG8LUkowspAtNk6Dq0OHwBkmRdGbLzxJEpmqgCiJ37VxcF9NKfzxfKafK2Pd72F2SfCN
i/est+K8KBkd0rWs5bSbc5oMD+SwgKRgRVLRCMiJw1U9yDewjkPQliM4f48T+GLyGV8krc0luIdP
xgnGqUQdX8dcfytQe4kbysFaMxjL9io826PBg3EAcL4Eh+UNYzPwRuGmEf4C0Roubrxl7OWc4Br3
ksDzsP9kLeTtKOk8T8EEe9TI5iZbwTxgBBsd81yDs1EtJEUDO80hOXne5lcFgkYL50SMkIFjaLJu
tMu/fg23O8viRMet2mFm44Be3QAcHYFRnpY2oArlP85K+K/gAh8slyCz67lcIxNeieuAJJ3VKv+z
IBSvZHYFxv2yYfRjB4a95jHEj51iXSZBR4OKWuStTaxs5Y3Zi6BEfMMVy/U4ugOZi2dmw0XsDXYk
jskyV+MCoXg6RS/zvcSvvIO3/QU7OVodLTikAuS0UcEJqUVlrCfs1Q7D0TNi00P/BoSrOwKODih3
ZeAnqbdtVF1nMXJgAErYsUe8Mc3yzW3SwAMetZgzdAMNNTxSjrZw/4xnz0PsINGxOoCZ+HefnM+w
/dMNPa0rUJOIh+LjhxYBPc9Eyq+lRAvRngQfXOj+D3/IURCDPSUsfcVrDXDC7iMlQIWuXZ3zZpso
BNIiSdknqEBNKRq5srESmtwQpY3QHjnIUpjQPb5mWzNPfgMbARcJBl/3iRjlgcIJuLf/o0pGRI/M
5LZRl+x8OQ7SSf0aKwRH1z/qnQbro+EsALCY8M1wPBL7BY6dhAkcYCk5JBFMiPoVezVigU2HUQ3j
JY2unMJbInpfbtE2nSujGmUZ6xOFXYPeDuEcg70GsqTz34tP9aoNzjFBZhLMxh6juI7AHIW1VtPf
MPHzHVhykMnoS+6FjAbZFKTUSYwZAGPdnYHVL6rwxwYJNZteFeyPY4KH4JwPKxapUnfHUOGcdiB7
CaQVXgFNXRf8anO5EYkAKkmwaJU2NrzcdSQ+W6KpRobhffugFB/uj9zLWepol+BRPeeEkdKFPo4W
OVV3saVouZLO0DPeKDTJeN3c/bnLjgBrd5AvYn4AMYxj1QiIkKAFZoCV8KFxjrOr6DTZby4T3fvm
czSnBA8S0oQ5UMFFjRgeKJ17kamEXKy5eGNxSOeYylnW5DAJ74TSgCEzlmza32ndpgX7EOZAvGiT
5YVYnZF47B+5x65IY0lAO7RMYKseBhaCTXTI60VchnCfW+KsDLQ7tJp73A4vgRLYCSlHo/vI+MJE
qQ2i1tDtj2zVpH57m9udgS1pbVQhTB5NqEcv6kPkSBalnLgKYUQIeaq28R2cj/VR13lZJiO4nKQ7
EtSgAZVGPk92/b3DYuxd3I0sqx5pUtwyiA8Ql9mYXk584hqz2glZw098JsIOwhUzLppow7q43Pex
3GYZGHSg6PMDAL3nkAg5A0oMiajWlJs/Ighvnqw8NeUmeXT2S7Fg+Hi1+XZpk3OSdKhNPO6mpAdw
M7Jo17G29GVoyhtqEDK4H58t08NuCDd4Vgs0ElQ+EoPSz+vhZQa1iuH618SVB5IZdqjjIIGvRo3L
QlQaASsgSw8LPZQpkC7+XxKSFeQbWVBMVmJvc3K/3GLwc4c2J3SfJhoy4wCjIaG7+kOmww6UnDfo
UQi1oMVpMILIs/LyJJIErahFwFYCt4r2u7ITiJ5/OZtI45FvfqXPRhad1UZ4XEPWNtB7ulB77wgq
h/W4VIQrfgT5q/+lamErpZIaUPtQiIB2svisRhsP4gFriixvL8q4FQ+s5rzPaf0Zl8TF3V36df4E
A/YZx2iTPxqWFg6nHXM6nY5J4rLtxI7GQArB8OhwlsHQotkWVhllxlD2khjC7xiHV2vG26yAvAw0
sqvzF+SEK4MJysS77emjppmYeRlIGidLLFCuMKuSYLjnRKjFB5uT3HgOXv7H39KEQk0hP4ysJkIn
XyTmsrCbYzYpIbYwSSjiAd9Td8kGRtMHHKm/JMjlQyK4sg52DRpc2oFqE7xJCCQ5oJy+hLhxeCsO
AwUKiRZC3mTEanLZUccqnFdyuLeYleEX/jsX8nBFWUieko2BuD/AnN7LaQ/yzQpf2AGQJIW+M7fb
WTnscT2zB6iGCL0VsQ8DLJZVqayoqzC8tMU/m1+GFWdV3lyyNr8mScD9W21VXJUEFkKnfFF2CBqt
928vqyotgo+4i2B5hz0o4TI3EJoHrCF47piSCgn126/wiNuSOTmq1j9XT8I6uPaU6IhehVilFdCj
UgyoPMp1E8CzooKqsOL/cHZQA0N8HdWkfRBhRAUijqYg6rfKpA9e3TBJl/njgwiLTo21ipj2/2r6
dc/3YGdx1dt7UodYgIT3CoIuyCTy2/+xdGZbimJLGH4i10IElVtmQVQcU29YmqYDiiIoiE/fX1h9
6nRXZ1UOCpu9I/74hyum+QLgw0oBpabbEn0LIzVIrz2zatw+Rzi+tW/3uMUpMcYDTMJuyPUhuCpR
godD4gSLgOpBhups1hyYoqx9Tgy351cTgD9bZQQmESOcM/IimcJ/iw85Hw1+1isuJsJgkaPlOPrB
MfNr6I+X7SFXTKbUxLZdTfQIzEvFTeE7Y446uy+d6gvrZyLjgBGe8dHf3cpiKGSVKGRho8lb48jN
oDfjNCAx3xQeaPOtetS/i5di7srblctBD8NLggvT5k1I+ALTDiVo/7bQDXyLEfG1AKsFJlpgU/BZ
CTiLk9cL5ofQ0hgh6tMLMX0+kymsrhAM4UJ0xbSpa13X+QQqBRQh9O1yqXF/4EqjlzfPkKmFms23
5fXLcCr3xRjwaBq0h5FUVnioYMH1WbV9+QIozAhgmC10RkhKmEjZSM9lqgVfoFkj3YHylbhMuvhm
fwlerzLQF71Nf9LlGA7Pf8XuDekWYwxeaBYxjBdamvvXGw1QBDEARPX/99kNHpDNs/jlGStx32bi
gT+n1CFYN0ew2gDdGJIUlQntSAxhVchXdyx24P3JxFZtuJrpJGLVUekNZACVsBPOYTWlrDo0Jg9L
Cyhz8GkL7oGC3WXbfs714cnaHCmNuUcwyE/u1S143IVqbqZEG6IaYhDrTD2OxHLAph3EGEfxO3Rb
cwW7TZ1j8zilr2OIKRaKuHcMBr/TEiD/4wOdo5HCGrwnlwaJtcn4czo4jYk4wKWDi+dPxTFkKszE
+esIbwfDcypWk7ffMCLhGR8L9Z4WkSQHjlMWSQffcV4rC07SHaCiQ/djjsw7xkSVK3D2YYzbJJ1E
P+MdpbM5/xK3ZaYkIwSbAB4K+XTAZzEsNkxqWqBvoHDE7fywwY66puthBSCxNNLKQhREgo4rwYGv
E3PdkAE4C40ZFq+ASQDNgQ3TiYgOKp1lZxZ1iVvBM3BAjJvDCXgwqTfAtMjUM2f0aT26RhE0+HQY
HXxwmbef/bHNu7XZcHoCAdIaDUsXdMkJ2CiPtKjF2zzsdRu8wpOowD7NEIACjlW7OZQCwdORPnBl
MAXGoJs0H2hYor8XLhY3HfYAyI5Dn92L4Vx7E+x1GW1uqgFCek+nCxnYYthsL6nFqg4nAQgIu35r
oHCwcwoBGKz9A4MuwpKHjrk6Dk1zO6LmoGP8IgRe2GO/gfxjIABm3/lePUyhO4MDycJ9iqXMtX3C
CAgbk6iV87SjO8UcS4getBaEE2gBRF35JQ6ybFjDHd7P623ib4QRp5n93fGhe2wu8RtGk1gQMQN5
2oKTM8mjdsLUrfyDvepkX2qAy7K4jt8+PK+/PwITrS4j2zrsvqDQG4vXSAIpVO/t5oz48cTeJAuG
Kh83oh+03fApGyw1u9uMGE+ZrADJ63kA9Qr4Qc7CAAXZVOcJIQIBDsgRhzSML87W+DnHu4Kx1nv4
Jlh0UEzyPTPFDJUCq4X+swACHLumR16v5dRzT1Z3x35Ds4DGat8B3QscyAR5on4INKYhf/Xq5LAO
Og7HeIGfo+JXi1YXvlx4inPqqW54i8vxVYjnM2oIb/biN0pI77MgSHXFV9W04uXMf01yjnrgJu4k
EnhhqfpBjiRiIlADTpIXViXYWFAQomo/wUIoSYHPQwrJH6h3kCg0DXYCPF5a7d5PdBnlw+XD4ZJA
usRbkKWGCzcRImQF2dQdHpsF8Bl1g3oT99MT9VnwjLcWrHVKaSoPBwo/r+RI1PvVxILR0QOo4NSM
UMTbQTIevYbPZfIzWncCfE+ZqblME+qhEeRBNVpY57ap7LorUv98G7yEYpILMk4Dyupk6gPH8WZe
Kyos7+ADm5Sw8nEm4vWQWQ5CqeB8WSzEXIyhpc3r8WMaD2O+x1PP9kFreBdHCoDroGBPkfwUNOwu
w/oQcNKDsxlT5fc9jGUibSOskQw0qk9hAscUAftPSjeIjcW2h6N8jw4VqpD3CsQQg6OdpftDuJrb
I/kOghz6egnvovDAxNWXWHmIKIdW+O6YyMJjjcbnEFgjb8JmLBN/YIawvddV+gdmbLJVQaXURgl5
wh3cmQUz6UO2JdEFWg4NF4EvUs/o+3dqUkdoI+nP2JPkDgsX90PDSm6KNrKBevR9tuuPPtBIwd+W
dgzGK4uS6TmYWnxfkX9EOQf0WWCL5rw9ykxqxr0MUnz8U024nRkKioCLEPV9fWksyWwPqaoFylqo
xMXX9oiqG4zsRfXX9Q98dXyAsBrXRKbQUV09dhvanANEVDE4VDAhVYcP94TtfVjg4Ao24XZBlGNG
jqHhbYmR4TTF4HXx2bQX9RxPAA9fAdcRIQnQkQwOZUZZeU8ypt8OzcvNggrVmE9KYJX2LFiQaCs+
u2D4pyMb9pG6DiQbX7KcFQ3PdtBhjsG+mIBwyz7cXtOrUjzYp7+e3fAp6x6BuSvBsqmsyStYKUDD
r77Jfh98VSuL7dW5OchdvBqIsEMMJcBZwQD7BzsXIHHS23wdvgdKdvbEMNVBUeFotMWnXqKi1BFM
YGB0WprTQO5oasUhIaGSKnMHja2AYSbXSMF89uimFLZ7fa7zKAIvAqrdV68QOlV3NaPrYF8Hn6Iu
DhqQKaAvTAdZKG/bEMqCbOf/cCpZSXdBcnCn9x+rmhIU7J06dzNug5EAHFGaYATzqyyp5gZXqbsy
iqVE6ju2aOIkJAxJAlEMt021RbTEYDDH+ynfNxvF6bC7bj6CNmSjfmD8SJ4Nix+uO1dkWzs5kWyN
RXIBIVIbcm+QN7HLX10XkQE0OvhVjME4PpvvY8OV3Oz4waRUPPA2uPOdbDVSvGRbcQbPjWE7ly6d
pxo0od5xtIV78Iq7zwOO6piHGqxJoiYpSiOG+kAimE2CqgAcRq1xnx8khavUulAYMQITiXm5oKb0
4Vx571WyxizNLHB8KqASI1VF8n8JxPaKHBBGsUQq4dfniiwPSAzLZBAqqVKJU5FvOmdMYybIZsWi
Dh8iakpRw0sF216xwOH8iTEUhyKvolx+uGelOHZIJuQrUGOhkjdQBGLm3e+gQ6VRMK16W6t2jJut
V7sNOyi9KkHcjF6I8GaLTxe006QOnzwgYOnSbt65T6PUCHvI9xcBLGNx9y04StJY9WeHOzkZobY6
u3s6VE8flDvQ2AjMUXgUERxKud/YowNIas5r+u1zfn6IdMMj0oXevbhgsMyPosdMHIaGwC0Oj6NM
ZLrTcDZj88ABks+jn5bGeAvNgCPxi8VnM0Ulr/n/umRpQy0GXYrjQwGETm58jyzkzE5WfRpKZoTW
esQV8MW3mKZm0gru8zbKqMpZTViHkuQyXIH7UNbcBytYxZ+4tYXTd9GkSxBGEPp26K0JhuoajY8s
Xw/W5RpXkIG+KGd9/+rwcnmeW+TspjxIX54Hj1BNL72X5lDAhpkMZxircINk1vIIqbS6o3QBvQbT
ZicZsS1X6zabPQ4gHz6TEE9HjQtqyxd5FNzbArgWrndNirB7JjQjsRS+9ufRM189q4mPOO28TBVE
82m3AdjBYjEGSR0D6Ewd4Y93eDL2lrwQwzzNC7a0yy5jXIcR1Nvr8tnzkpZxlcHSTazWkJeHm+Pk
5derDo6xqZkxp2fOl/PQaD3z9LIfr8mj46uG/Z5c0KfjgYMIZpOFUM9WxvCOkHx8GsD5Vr3z4emy
fygepxnzfV58drf1AQ9hb/7RJs+2W7Smr1NuvtPQPsh3/7PV1FKQG98DvDwvbDmfMRm1UvsH7W6g
dGF8XRL/gj8blmIMwgPxVTpa/b5TIF16OAnSNq6mn5fWRzHfWOFywAYddZ/VdsNWCkPpJ6s5bxWJ
Zc146DMkWLYBe0Gft2C/Qy/HHfWX5+tKtKXmwFI9D2vXwKAbHXWVIQihYQf+v/hUQe4NZKy2+nOt
mnd4JX3nrTDzt7qYsw1zzXrFaW6ficUsQ0W3z1l4POJdtukGV9wKiK4EV+/MspRkWlvDrKftK4ZT
MobP3VfXysfPPThwcXIy4jEzq5hnWDHMafr6SHx4ZnCHGr8sFlCP7ORucEYtPWS4H79Q6fy1GRK8
46xgXVgV18E7myeovD2n/5x3H35W1Oajg3MEHrz4O2JLPCr6bjLBDZnYMai0jz9Eyy8bWupjgfLi
zDONsKxib8Ph8HNc1/U86Q5zfiw7F0/Au+ekXluztczM355Bnir56Kffnp2AGL+D/uj8cDRidPFR
x8JUxscvPWpD8JuU/rVyjGGy7cqZiV9t0vhMHjpk+S6SPxb7C8wMugWnG8mAbetQPczDmWYqw7Xr
bZa6d3Znqv9QyP4h4bzvG22/efrKEP/2mthtNSy8DnCFtzCuJlte4iTT5sve65EtcfaoJtTdhVF5
NTie3eyJXQ9qGArANIEzYH5glFtdJHR3+7RhJ8yRfx6hB/EL91u2s3IMqYMKG56/m3bmaWuiJ876
6VSktDB+bEq7aq0ehkca5rbt6IzzrBtVDiC2PmkNuX3vltebtyfUEMwY+XH6GlhqcfNaaxK9tXFJ
EWmHKbu6zBSpSNqTY9tZqlFOpuehg7ix7eUMJWH/oJ6vg08SZm8P05cSaQZ28EcfI4tmYmweWH1N
bnHuMb4GRJ+wYHf9u0PvebmM+8pvU02yce/6ewUIf9zjy2lk/HUV+2ZYGaoZqoIE+qOfZ7Zx8YdP
IothqP5+ltetfrXfWFg9Iv3dMs9gLu4Va0W7voLYh3ptZ5PKgzwz+CjQdwgSsPr8Gw4mxMTP/MHz
73XpsR6u8bJpltsXL0VLeV180LPrtm4MC310e7Ad4vT/sWeQCm5vh3+zNfWqwT2n1uLh4QbWUaHx
yv0GZKgZiE5bUHUOrasxvLR/M7eNo/IlvKrhMR8YA210VrjAhBVbDz1shZ/UqSlgqbDOS8Irm/Gr
HCZImX/g77Qrp3V3H4XX5P6FQlvxi2qbiRr25mXzFD/FxKz7u8pJpxw/pJgxYnBUHDZJLSC/032c
TKYUV4YVOSoAl1PEtkYLqUVpRzDj14aiVcYD+h/cTiSSOUpA0nteBy/89b+j64IzaIGU+4WkG5cL
QFOKVTmiPfklPaFuKcP2lnP+TAELNiGjeJn6i7ALOydX7QkVFpUYHIbJaUMxSk8SJaPjjJXvShwj
waIsu94kjVKP3vBQh8agxZy28NTw7vYp4aUGp76gk+I98hrkx9EHjLiphv0d+gjyTesp5zuUBEPO
Mus7lKDDmHCskJDg8kYppnmerpvzuAlvC47RKUk4670wLjjzQSOYp8CrxW4Kiyt8qrGebkKG8WEO
ByJxxK/6tOAdQYOYsgHx4JB53x/pA3IXLJgqo87gEZ6il3hZM8wWmmoMM8Qq/dMCPyoujIwvl4DM
7THPAFeGEOTeoAdSrGG6Be7iaJE+KwOonOwafm9Srox1vaJ8xF/l74qd00zdsaM1KzoV5vTFAoDd
pXkMFayz4LVNjuy8IaesHPdRvrj90R00ITeHAAZYaRGFGIH0GF5HrQmoy+4WMayHO8Agr00dJmtC
OCCpo4SIyfu0Q1qo+tyL1TWuohKBejUtEbkMu257K0MWhYctmyRAdeX4NdP8/k4NF4fqDzoNRN3g
Biqj+hqd84F5PvVSxoSAG2ldmLGFNDF7je78s+m7efD27hz25vmnCN4jhl9wXgY8rBkP8Z7Rh+Z+
nOcWpeKwGX7gUCmG1zmQ/cCC7aP7MDzlx4gx/nPZDSAmfQ1u+miUBYKFMTfvAZhOulgd6PHbgruE
kxsOCFzTQRVgvGMDH/6Bs+Kf8dem+KaglnyYvwnFrAGi9WH9a2MRu9PcU+5plLu/mEO6fao/CEx4
4lpAI1+9Pp7fTNYg5Mxo/d4oktgHm2GCmAaG7F47mzyy03zkJCdHdfkwnRpei8daDxrVNDymWdSH
9I6dwxv+7/xWurDTegy6Sufp6LHuHTHhXWl2aWPWsB6pLrv/Gc8YKcC7lI0rtK0OxeZEhIXEFvzC
mh/iP2MbW+CkKSeNe//DFAr9D/LlFGq0KA0+J2pOIdnzeZZcLWUCBs1cGf6yha4jmZ+9npPMP2Lf
ohMixEed6QkLHIRpMMhxefiavnz5cXaDNYKTDXVv7fC8FsxYqE5z7+F22O3vTNMYMMLaZrZ4Zx+Q
4ls4vfQM24zR3oWFIsNAJQxmHB7Mkgprodg648IFM8hDDJJAbypYjzmrecC1oxkz22K9falRZ+gi
GmhgIX9P52FJFg45azYRdUH1yxcLh6s/vS4YHdMY5NFp05SWbD4NYE2/GQpmw8Nziq9YbMTNjnSD
iH3J0nYsYLoKcOTJ7c36160thwjPDLvXc5SE1t3NN+WsHpfjEVBBe1tMK1Tp7n2vP6RpwKACWpFi
5yODGZvKhE0Wr/ZTLT/CwWPzvQ8Y9lXYLugeq9uDVHjoiU8PGy/SJjyMHI0yUcPjeX8Nq6AHHe9l
m8WBtJDf0m5FshRh6ZoQ+tiu8WRly6TBmfFbwABzJjJnFjR05XVubmtsEYgDGAXbm7MYfZyvW8Hs
iWUCA8gZz7EVgCwDoCEHtfAhcZkd1vaamRkXn3EbUBhFCUF7R4tZKx3gcITqA1JQsC1MThjJ6JVx
1xUOFbHKkBRpUkieIAqY/14PZXqIjwn94R7amgQn7236N3Z4h12bST3/uUyBTwU7EgiXcKpxQ5+M
2l2BcCPTHmmUmQsl9pixz91kcdAF8Rpq5rIPxyfTW4YJHH8yz2WYDNjo7PessENs/zAr+Y6JIA3Y
vE7IUjj22WETC9XkG08gTrI05JLyjUgZyLaEy2ILE0zAR7pYfhBHwB54aTGLl6J02QvRm7NdJnhg
BXbMF74cybPfA6HVDscTamembvT/m9IR8WrDpz/MXYE1DnM1lSGeoMM/SSQR633UOE+XdnjUm0vz
nPNDZz375HGauCT5gflJmucmIheF76KA2jWwZoQKsWnJbEyEIZsc43fWrIjpMA3tR5Jm2XhNfEkt
ur2+c+059/C404m1pyKYNnpAp5im9v7CIVyEcHuVKY2gMVQbm+rw+eQa0O3e/KaxP+u9/WbybiuK
FdsQ/rLVe306T9Iqrk6/+qB58oimb+9KJzh5EXeFqYVJtd2aMy1tDemomDK+5pSk5d1WX64CpDJI
mKdQDRdkOq01dFUQ4yqngxmrUKYfqyeSsSFqdDAx/py/5Q9S2D2J9cidl98BUqO0xX+y9umE4Ycw
bUL4YvJtawqLFRTvcxnSi5bhg5EtxFri0sHaRsLsg+b216VESCzS1LGrNHQcvG1aVNRQ8E28Uoa8
dZhApb7+8cc2pzRFUB+okSQgShCabJN5x3F5ku5UI9cZY1hhNQnvC1Q36syWLAFZxmKjDG2smAiR
rGKlwBKSxXMaQrb4uKC1xrAvILd3JWPlMjtwukJei3iHH7jjqQ2/xWh57IJnSHc7KR/4jw4hgOBz
eZSgKucB6w2yVenz2aB5V6+95gZU1KBM9+5yw/bH1T+RmUzdZWG6m91u94qJK0N88OFM7ZuYyDPR
FIetCG8vAyeLx297U1m6050DZ8AC90vmwgsBmj6rrmTHPuC/ydjWq0ljY6iLeaOMQj/+FKsksfGi
QLXQgKoOLgBmWAasenkiNzzZ1g47K64JebCE9ErJBEeTycJSlJFYcGUWRoeoxhDPTSCUQHdmEiXf
hcssGjNohBAJIdDwgPpo3GAbGaYr+xBHDqwgoCB7yf0QppBsTaRrswU8+TOCrmNqyoOARzwYVGRs
T2HyB3QO68pOeGivA7hjPE08rVwohbcpb5RpNaNX0QCKWwlIHJfRjd6ybSAfCdkn4NyKQTDboYzA
2Deov9h32Cb4P+HkgEzC1IQ+KXRFWZJven7r+MRkA/RUZWD4zyxCJmECJkpq4Ld6tS9A5tb+xUci
fj9Q9F7cJnwuZlA32KN9IWQc4NG0YBZKuO5SFiM7T+UmpFPKd2bHMWTWAM8Puy48v2V8wE8RUqEx
E/Efy5q9JefFF7wPmSBAKROUEN3SRpwsEO5zSX74Mp098+4Lssx7lFcp0n1ibl/snznSJdmqZD8y
ZvkQYUTMhZeV9+/XZrwTWh2oq4gvcXMmDlMGZCBeqJPgUg4SbifC7A6m1B8XiMOWl1fBqICpywZ2
d2LqcMPuM62QsSnVwqHwZtzSrnN3WrDVaogQWiwxktdBG27eZURI5pmXpMKC68dJ3FglbCT+XnZL
KAPOK+CS6WzqjaUEWvAc1pD0at6OAMMq0xe+iwLRk9+Ykutuz91hSf4v0JjnfyNo7w+s6+UPl5mp
aCDvphi+ltAq2QPE36QXyikGerYWcuaOS3Ado4hkPDjeoG8S6lVLjh5+ioxjmBF9ZlhD+jkmUCMp
a6BcudK2yLEkTrYp7Quhz8BOwyyEGY4PsxBFW2F3Yfg3pke4JV8oLhDhMhDCsJo7IzcVPxx8glDt
dQDF5fVyguyw8qEwBnPdCNraxhBeBt6yDgTc79m9uQC1IIl34ua0SJZIzcHG3fUSJlhfEixZxbBT
x13+VjacEEeSg6xpbgepRlwc6jWmSy0/40oxE5SrK8uEhcX7hepDg1Xw+eyRy4gF973kTrNkOQhJ
k9GZDjOck082Dm6EvMJ+zPfCI0VeCmtwKY9eLEtSrqPY0gtJ5TiSsxHiIL/LbP4y0gLuBUKsr08c
DAjuly5b4/e7yqMf5fIy4K3CDHZZsdjPcwLnyPVvc/IjLfG8f1lRqAURTwxbB/JucZxTiEqVWkUe
AomTgTWBb7+920noE2QC7rpLfOyXt8PwmWAoqAPybsqlPDkdhsiVqI2FTst94Je4FbV9IPmDTFZ5
8mn00RE4jMPWXSrrPi5gHJU2LVMFmDIdAQj0XfArprFxjB25XGjc2NyGay7wvK/Cc4zZCpUgo/3x
YBxRGNiY/geiK0zR/RGvErSh/DghTMRlyA0Cj+c98aapsUPIoBQ6khf8tK/kf1LFzEiOhePL48PD
ZTPP5e5wR6E21PLQyB3kAXm6bWCEsdTr5UGeS/lzDnvWp6ygx/bYpexAms7WwziKAx+Qu7ZQcrHR
Q+9u4OCx/2X2wZigyII2rrLkgXE96cr5d9Rt7AqkzbmfXBXbo/MiI0sWdzvEf0cKXB6ikiO64SDV
ITrjSra4JG4Xezgui+p0/ee0vVXsjkVDSkwH1bESnAw6XhW1O5LVFoAHfbJhP6+WMuKJnatMcKjc
5QGl7Dg1lEpz4+xUPKO1rzKGidK4rD3NRaFEzgoJhgQfXn2rh0Nfbt+ZJYsM5LHTdq/diUCMZ/T8
wdf+c5xWBBt0aODdjOTTIeuXovVQ2eDMJyS6SGxAfWHP/9wgPUO9eaBfde59/05zli5fLbdoEM4X
EFd7LE/6uH5l4cWCdYnCRSD02yxr6913z7gJJKHe5vG/0Cim7lkNc1pvEFaMJlHL8mXwH/5a0y6L
DedDq+jFBaUYc/fFtMdj2nP0eyBZqyqyalYIFaqFNUZOi9k3G0ZwxIlMU90vSY3d3En+7Nv9OVaj
FUzOmtguqhWi9t5TfEZ7086UYmyhDjpTGlJ1cFthe3HCHA/vEm0w6e5VnDmRJuHBy5t44luVLleo
rn7wzQo6AVxoW5p65zLgGriXYXcmfiuXIX4D6vy0+oNoJcYamn1aGltS/xzx1eDtQTBd69Aq8HKb
pKM1Ig848kxatR3GRYd6BdHwOC6icpxblF6iSCr+VP9Jc1jFT+/mwK5E/nW7iq1e8gsQ4LTlBrW8
zzIxtylshPeBYpp+a5TyRONBauP3x5Bz8BbLvfbD6rpX5lJHt3s0qfdOXgZvly3eu9LjtQZn0kZV
4K0ZKCXj8ctvM6f/VqXBvtswHqAX3ydMDFxrtLUwyeiaR0Rf/DptzyAh9eRcW+i1bj7msCMoehjq
eoC5XIiVXMgEWBQjMPpWPWA3+SwhjSJpO06uXZALMAqK0LvJrtPlefVzv2y7BpwZ/4PyTaM7RFGW
81CYk+MQ3x/KP48RmK3keA5jXTDIQ1JtnUtkPn1t8ocz/7jEPE8wXgnJ+fVOux45O+pvBUCBP9IO
y2oovy1CsdGZYUcR9kA32EAHOC8hwJ6sZBjZDo7zXozjWkWfzCoPrqP1bdpgVmM6rNBDxYAIPl39
+/jRxuehEeGK+QOC4mDYuNi+8el78s9qaLaZPzndYTO5hslQiHoMr6jx2K/DZD24L740IKKczMtf
d4BW8hnqo/ZRkmxlqId/8hWkCNiI8GcHGxWpoIdckN8CfxWMQZ2tgKujEbCJ+T5cmAC9rQ7ix5/7
2bwtbwgIa7f+wUl41vxKFqmAUQogwQWLO4F+av77PK8xXez/GB6AeQPbtRyIZxyraQH3egR3F2Zx
wt8k5oh1eJkrboXVyRtOTCeQVVbOe6zAdsDyfIFMXKdWAM/CCQCUECDOkVF5znDboKAs7TNJUE7H
W90H97ljfZbFtk/x5HVDuDbLmwN//fDNUXVyMUXctpfsecFxkk6zSbFN+FrL8NbixjlyVm/H2grQ
0OWcAgQZvpmT1vYFoMvwMtZ+J3gHjQve9QatUycZZE08y8lA5bnknyd2QpU1mfDF/8axdQ5ihocb
3jPSbbRgU+KZI2AVo3SxGzYYuVYr1Ct2sUsm/YHOvox50tNX1xdiT6uVeE6I7lrHWRCTd/y7tX25
/vP+/iB/Wd4fP048IcTE+K/w8fTmx2BFMWZVHLEOAzibQkEQ75aCqR2GxjkjBF4Rf4QvSUQCizsQ
S/V3mLas/jpZ47iOpfFtNX2GWsfEPMhw2OkMyyhNvH5wyn7gpWxYzeRzNH9zuE94fSfzGgp6hMvP
dCqgJ6LL6eTXm5QtwrNMHeX4B28WHmgmPZ4e/aZLnsJgxc0bDpMxyc7gqiyR7eg63Y7WfXPFRjDt
/rL/l/YJw0pV9p4RGw/6W0f5uczXo0XHWm/hlZERgbbBZAF7zAtg6Ym+wA9wPwNY+oBpjYROJhHH
bafrUneAJfkjZz1S7EC8SgGZTQ26TZv1CFi18H1pgWL6Neg9N+ctLYsKPIS362Q6QYMK5sROZjqT
lvVnrnse+gqwRMSKvUEcaO7Vr1mVrPRA5JHgMlYGzLhljQmtYKFARwjX1nCouOJyJvaJiVmMxDcX
lOr0TRUm6MHKpzdeGCMGXCvAEG+bYgMRTshwUk+jKxNksjW/eor/XmQzWD1BDV7VDCw9gB8/Eyhe
mm3fV3lz+bSew0YK4OVAMIJZhdohwEhjFnAZVTuHLI+mxFl8ImxgRfMxO2gIe0cv11xbFlQIZcco
h2ZwRkAyRgT3ECHE00N3h83FETA9R715cnx7TyMvGk1kdQ1IvwfJqf7CqH66YMSBLF9QI9SmdGJS
GwNNQPOhyiuRxaxok6UwkgnJUgw+wMACgTFwArXpe9wf2uOFBVUQ8kZBgSgdI5oDqJtQWg2/M1Zo
x8rlbS7soqU+QV6TespG1K7CMISbt1gkXAWfXmXp7wHhzu59fJzBUvrSg1pfkogwtJ6Mil7hefxa
wZ2b3eBMwa67wWoyA3+BwJYQTOGQzChNws8aXwmSvzebDNYbr5HmXEixmsgOaPxiCFKVNzOIMdkT
yhH3sWCSSNfxmD4Mr2fAJ7fPZWEwY9qwsoSl9vWQ1AJXUrpA4ChfiR7BsumfCEDFoIKPIEOBMNwG
KcFjFYUXyj+GzBYM0R1uOhhEFdBK3+ivOnAThNI43hHiwGYxb9v0gpBV6g3pdfhjGnQoaMbetK/Y
h1luvt89J3DH8brcJR7RZvhlYfxASR29XRvWo0HPKN7YDRGP+fCHmT4SONJXI1LIrH1Cq/uiDxUe
0dsF8AYytPexfeC5FCpcgPr467EB/LghZ6Rt0jPRgRn29+GrHWp8gTNEVrDBKA209bkCH8L2XFvW
o/bwM6RFDaYtsdLewcOBxQ7Ew+AEAjVgwU48Prm4ldg7WcXwJ4khu8LbLGFV3M3bRDtgzQMTq++J
pLISpmN/o6AjArgbaih79dmJ/sqD3ahGCMooKNyXdS4olmtwgkpCVgwyYj7IKfpORXoG4El3us9W
3VFraNhtCL2wSZBxesiYzA9Dkq+aVgjRe+Fi9aAhMW30XvQmxqAUPwQSY7wOECt9QgtwtcSeUpum
EYw7Jpd/0FboLrgGisko8cVTDPpXrtDlDtqp/dqhCx+lAIWJ0yVzhmSZQd0NjDUo43H82PnMNtf9
Ka+jhVrNhhcHSR9SBrPZBcM64ecBU/vQRQ3mkTzbWKgOmlUyzfn9wuniivkO6x6GKeOHBcN0+wSQ
k1Kpv6Enin8P25V8SFijq7nr0zT12VGdkU7JpUONpBi7Tqn6S6C4+QWBUR/piqNbVwYQjwnP5S5L
zfJLnGXvhebAXviXe1d2s9x8YSOuud8dEUYEQ9/IaoEnO/59xv9U84NxBjLnXwIEzrK3fY9vxT3u
SV0nm30BEZjJDX7W0nuuPw1b9lrmB1RtaCmtVlxjGo0DHifMetFxRPmeMiDkDiG677Kav/AYBX6g
0VOZ7/F7LAtiyboRPQvmtgJI9YZiLMQMPdYxrZF2X5xsBTnlcae5lo6dT+5HN9oj8cXsMQzCny2o
AAvH+jjnCfx9M2uYNh5dldMeIJnvEIeUrThb6GOFr0hXC98difKefnWpz5JN/ksi2pccLoBA31PZ
Fu5hb3/gPOCBguvIdhvf/Qc0P2BHNoixK58PZ2kAzi2jamOgToWiGcvafCFsmlUR4ySZmYgxD4uI
DlQG6C92TWice2C9MmSZeDLuuo9RkdnowyqvirjTOUZ2d/KQGwxSjy7lf9CQgczAA2XYFcSTqfsh
RhAOY/fFHsaI2DoACxHMzMpjPkfvwkei6he1OzMCi166sm9z+JN0wTaqDz1MZyTv/JnFDL9TS128
Se9mu/hpwy6/4WKEzy6OZeN+QGM6hNu+2czHmKvhAIiPjeHmYq7MLwfVDM42bnEzd6iqwFcwnRMw
5II9Bja2rTEwShT1fkUwSnjfF1hMPPirZJb/swJ88/oETBHEJno5NhLZjtszb+SEka/hRZ0xaNBM
ADb5DsCkM/E8A/EJxH3YQuMbA+oF3bgLbidbKDvP8bBMsCTYt4QjDYrBN6tsFQdQAMfaeiyTKOrD
EoI9C2l3BH8TNKMOwGyBFwXLQjTmRpidnLmsZ4yPUw1t1mvzsZWL/8QnkicNlhY9c0ZuJgPXXRcv
LP+8uY27+BrFzQjx7rRAF3tnhsfPhhR+nqb4hhwyEOBjdE+cZ9+rMNsvpq/zQFG8I5BNb1s97e4t
6CV+wrj95Aa6fd9BI7kC85KadYOT4+mMFE30eWYKXrRo/HaN+YVTrpqzi+GNc1l1VCvHpXGfZIOz
NoYcDO+jNwPnxoWoNFMo52i/FElwPk4LqiewmMbCSI56AIMqsh5F4wtbLQcDAnTR3IQKKgv1vXYP
Clh09E6LJA0ASuikH1Y6qNndu34bo5nWwz6pdqflwjZ7bDsaeunWyfmU9kMZPJ9O70ooZcdV2F3S
gX6ygeD0n3QuGprzqFUGrbEK+T07PODN7zsd2eRbv2oTPX/fT68kIP4FfKWjgunZraEK368D/Hcl
10/fPFN6v3KWJDCJxkxK2s61dlqanb/GKSLUoH1x3pAFIvWGEqXa5ix5Qiw0R7xri+UWfzbapmT8
bJyEtZu5XOGTAx3tSEmAPGeI28OTqXx4+bnsX5PCu7esmh50m4LkkUDtwiYgOTExz/On0xYGRhoz
9vZU0k75ljCNAh2Ciq1gqZPEXaBKbGksiQhsuSdDTr86Ftp/MWyOLl6eShuJ9rlEEpJtmyn2HXg2
UcWhIhhn2zSjcLgNEeuRfm0ruzymdoweUPppH93WuCSyAn+h6/AB99zjoxvXGUxMS6wn8yWxryQI
8E6u3S1g5KZSLDyYc4Iz/VVgzGGX1YVOUkET9lvUGApZ6s3/kLMED5/ZJg9ZCfpFHN618RSmqJfo
9puWTv77WZ8xziN+BJYhVKzRu3Jmas/sd6LjmMy8Ok4qit2wt34lNsepw4hRrCCMHkWNWPmoMErg
E7jZ7FY7+NYViypuhlDI8q6pEgbB6mXmxkQ/fbIvtv/ErHrfX9Sp39OHd6ckjBCtFV9vUrDlUYlx
Y/52SfQTNlAX3uDb08HpLg5TQ/ZFrAk2GsVJ4/QYiuPw1DJf96AHNPqxT13rqYYVMeTo8U5++zVu
tcPnGYTz7t7u1iff8v1svtX1bWUKxKTTn6DkBMuNcGzv2x9iVC5eB7sAXBQ8hIra1al+jZlyn1Qd
TAxPTpeBs1+sL87goY+6dZSxq/klAPZ1dP1F+2P8ZNvTI8qHVKHvk4O3VpfsyxYCkCqPXiQMMwQP
qwc7mMNNenzY7w/Hjx139m1UVS8tqjmtJjCGUhK7MXYK36P+yXlAAft7rXSmjdk04yZRY3K9GsdQ
zfPbvmUu/NB0/rQ7Xf9RjipCUYRcP+mLOFUL8PnbtGsHaLXDlPUx0Oc4I4P/3BevvttPLNiaGOgg
CaFmQxrTHYKRvh4eXLbsMdu3q7mmRe+bpVF+B9mBnqNtPknw7g8kdDa9LNiJj15NM0lL4yHdahvu
6xJeoPPtiKrXIScung8HkuqnBdnl4hcEHHlt1Up/q9lzpnCArYgqjpToPe9ud5Kxs7igOIMQ/x9L
59WduLYE4V/EWhJCgVflAIhobF5YgLEkRJCEiL/+fM2c6zs+Mw4Eae/d3dXVVaL9ebVvo/fggbQt
IfCOBii9mlE1f30VWNbeo60q4hgSw6rICgg+wOUPD1ic/FrFL+bKz0vK29nRXiLTRxQDXQpUDTRm
iKU7ApWaxF40D0S24cbgoD6r+nbR0J/X2Hj5oPqWOeT1ilVpfz1TSq4oNwb6XJR4/tCeiY4B5obz
Fi2xMbi2oXgtVwtqLYIgo/eMPU5DrDOgh6gXosZzubhXYuH8CCv0Vx2j7846RvluQYPoi5ZKFR3G
h7EIedRfjz8igLaO39+XmmyA96fvoBNbk2KEbofetxv6nrB+cjcnn96toafz8zSwutiaKnSpcEhJ
cY8FynJ4V6T2FyIGtML4nd6gWKjohi2sBeldb9UbwjLXZu8bjGkmRiad8EYPjm7bp3Gbgj8xiNFx
gt54im8BI8aIa8TWijNSBppFzRCVXRSbqSAkfaqE35p8yfT2HUsDIz78vgz7Pi8SbaAMb0FL6umg
d7I7xY8gp4eC/vtMbJJMpiXVO1UcXcfxOnjUFDP9NJsWoxazV2t4+TtwcHBkqVGXKUm4jqB7C+ND
90vYJHX4r+EprWXl7+ZZgbSD7tH1bRtf3c39t8sIL3nQAc8AOiB9fJBMDniNo1zoHvkgJ+1pEc5o
PoOD8v6FI7DtUwsqHvrNsF7faO7RZbKIgX1aJSQ2Ey5fmBDHGbWhVj+S961Pom3DnCYUk653AP/X
aBv+32FnRbfR9jV8DDWX3TKhg5Uy0pok7i82mSYkBxoIHiizxBAZ+ThAVRWWIolwP2yQNP/tjlpf
IbYSzePWp5kWP2n85pHU2o/4zPvIB+qM43CjzpTg0vjCOWGE6NPHOc4r5mmxw2YWJTacU3jhafCm
xKZpgWMW+8b78NLOzGgX3lxM7zWokABzxaReXD4Gy3DZgLSW+p2vsjm7TINAf/63IWlJb04oBtOH
63821vWr2Dx9UZSxDPfSkO5J/1p6t9KU5ihZBxTwPfquul/HjLuLIu9EWciOR2C2T0uu+/UaVWPS
NH7NwtOiF0ttIbfq7vbBQfo2NXDQRGwiGW1SHKRN8MUSDWv+FovIyWdofx7NpXMHPRjxcwZyKFW4
cENNRpBpp490v2HWfkvmPOfmMGSPmxZNQWZ5JO/+WHBsT5PL6oq/1GUPyUJcqmJ5oYpH6nyM6NnK
G+OTPGCazokNHwszBnWR/3bl2bvOdksh/1jMVyknV+OSyPH5RXJWe7UMYAnj4pdxYCfhZZNZc9AJ
hsF8OOoxN7q4lz9tVn0r7NwnX5ELKX+kHJL8XJJER1YERdgIFhXYgFw4hbyRFe2VH7tvuXSyy1Ej
RpC0lQY+EiJ4kA90lhlsabZ1Qy2ksDPkeNSR2JEn4M3JJWaYbQBAk7ymdOctsCu60FTz0vSX1n/G
Z0gAHmJr1JRSdFHNCzkZUsfPgVzgRQkuSlBnyLFIpn3+yLDmC3LteSh8QKQk+LpwnIUzIpoWkG2p
3frMNsofHgPEkCpXNL+6SIzAGUS3Fx3g+B5AC4dg+CEwi1wVz7HPfKgIC5ivUrV/pp6AJ7FvhAEL
aY7/L0A6/x42WALYmcwe8Ohd2kPCYvv3cLkn04RQ+3l/UrTJySOt/388SqFXCpGXF81bE34lOZn8
KkONPOXPOrXgsrZ0BqBNURJsBPGUwaYNAh+YNW3A22g5CnlXXnsFNCaf5XV0EVeRSVrmFynphVj+
YsqyEwhv9cNlZABsIPTRvpMNcR8AK7c4scWda2w60kPSgxaW4T+HvQvv7fVhj5POUYfeQsF18qA/
QKV28EAxTHjT9TLzf29kfJaoBIto2p8MOynIwOBNodK9yuZa/P5wHalvPte74I4yVgkULPijMH0Y
W6HyJSVAs093s+UJqh9wElIXwKoaLG7atL6w5hrktlu/+BP9KVrhsZoKdVQktahYpJNNW58tas8Z
j6P/gxtrQmkLnofpJ4f08xPNCZOy1tccERRHjBf+zxmBY2Ow9iWeCQNEPpucTRKiDgPhWggTQhBW
kZRHDZafhiHAw8pP453tsGEpsDgPj7PCEzsjPkg0KjkvRQaj74vTIBoZiFu0kU5NzHz43PrTyOmb
SGcAVNAK+WD+iM369EX5F2IKLCUgSpqmiDmK0rwEWvGto5GbSGOE24iNAaa/ywKXYGFyiaVr7vc6
WFngM4zw8T9D+5xflAbHiT/P5MmBLcTiHG1vhvbga+XQsqe526Ohjx0P0uWYy5YYDYsnovgai82h
EKn4/LEzRsaERie/JlgjWAJH/pA2WyIikzTOZ+JEJ187LSQ0kGSH2PCim87BCFjJL/qoYsiAJA85
kSdndl9UMWJ5gfwLfXikxvkxmfGk68xbuTgWBCJuLr7GkfHzeaMz6Sbt93DfFidYcPRuxidMpWRG
SVwC9rgE8xjy0uoF5nY1zOo5/0t90ZhgTOmDSzFICT1Njs5uDF2CqVUZZ6yZxpTfELNHlECEYteB
3MZr5J85b6+IeVtYN+IHPRdO1DT3Ld5d9nmNMHH4JkMxPAb9JfyckMFChOsbzRcBEQj3QLAw5kgg
xLtjR0dlPAWxlbXL5Wb1bIGlIX9U0ZmsagsiAx1PghbL6BLPUWYBuhLyFaAOwUWwXBB0eWDQYtED
gbx4GhlofxixcIQwbqGXQ+gRXo1ER/JzAoEc/aA1wCnEQhPJ7G8Rr5b0eS5UseSLSRfWonxMaKAA
gwG2CfNMjvleUMMFjtHdEDFvsYD4RorxG3RZ3p7MpQsHqfVb8EFrcWH+Uaa+IWKSvXSE85cgspGK
j2cawpqFyyUUcqaznCPZEtDdzVFApeVhKHLc17QDgkc+GSlBwyw+2xOGGXwUNNPkxX79PmgbzCY8
sI9I0Dk2lo0jIJt8EDic2YxRUbo0cvbOZnE82vyAh8rkOqKgch6RnElwFW1s0tz4H3VN8hEYckN6
YfAdf9EXH+LBJTtHKJUkR2gXfUy131h6MK7rRaVkD9IlSFOuPKC+hj809tisZn4PyQoWM/Yb7Cwh
ctbsK9lBYhH+GRCWdcq/cRj3wejKFRUPPiRC8ZrL1+SvDOWhejMTTRykdlgvrFiWItblohLIa5AW
6WUi2oEwRZGUoWYKy/hKKnYG9APpY4HJGYVeT2JyVpb4k8LtrFhgmtvztME7uk3VAX3OsOLe6mGf
EUzJULYAj6zFj3gP7RGyo8+CkXFfvqywRDnlttsXRtqCGYn4oPzpcwb/O4VZmv/YdE+3mMIphUgl
dRn12FcRSs3W0uURdRL5rMBAfQImykkLAieyQWLAJVsDzQyKge6fxZfJgHxMMWglCS1NPoQ1Jn+H
ziQnuzQ4hNFnxKoPiAPxrY+43+eol5/WfCuQbzzdnBoLMqMjBDMJCJIYVUSX9QRZEHkk+eJhzqw8
TyoRoMKJo5/KNLZkQIJJM8Yu1igEpfOAFpxksSzTp/+GHp+NZMlmo/7siQi/RBW+892KGNOZBpJU
MueBEhebHortYB98nToJgqmAemA/wvACIZfE7EgZYqBkIqWYMNrZzTG28zx8HkkGJngxiVoI6X72
Iv4yVkbMRg+DHiX9EwammKAign+CcA4OZ7pXONmSusEXxBaSmC9Jm8W2vSxr5EpN5humksWJ1ATS
p/ILMkVFmftLKjeUh6NVGUh/R3wDRFNXSNv9KN/n+CnTDaWAYf5SpG7lQ1IcGTphznz0ogHB7MNm
08Lx2Bif8QDp/1khKVnFkEljM97Np7hHv/fIZyTnfOQsPq4CzDbxBh+0SyU5EXUdBBI/Nw9HLWp7
sO0bxWWJI5io+rMrWPtC7aROjl97PZxXuHiUWBBJuiALVharyZ3OpkzWct/kXP13M9RUKkIhUSIa
kEKPpfNBjsyNelF24KVLhMoxHodDxbTsHXEknJSD0xAWwgG9HgmQqB/95P5JXDNwhT8tclTXcxSa
5SCQwAxpgbglgVnwDoJ1iPIB2geEVQ4JzpgJbEQA+0C2+nUhBQhfjLHEhW9YByjXTNQEU2HeLtud
/Ws4GpteflrAkzOmRv8sVAzaiOJc16O60mBAQjBGl6sMu16Xv8v3RHj07MNnkccJRBiLEduB8pX/
ykYswiI06C0iWMoJcfIeUxHQ3GLAAF7GaSHPK3IHOdv1OZeWRRNJ7iTQ/cnG2kb6mC+PceUPBROt
SR5U6jeqCqnJFBSDLGiJ5ZfYOVgBwxLssy/ZuezXD22WXY6N35UXJqMoCqTdnpxLkuEhmg+EI0fF
46uay0ll/SmY2+byrlgd50EHML0bSEjhDu6EzkgvHRIqw+yMtMvASOPSW/olMH37+DVdaA1IhOe/
3Kb5v1wA5zj6BskzERuJQ4oXjdwi5pLxe9G3Z59hat6nnMCczx6DoqHq6hy0WzlDMq6gXPUeV0rc
j+XI5GN0vMKlfKDEL40u7OX4pqQD9GrdddzM/10zjcNT949j+QmOHqhwqPbLyUl6IxdZQpfEe6mB
5WFN8g25dnI+vVnedy6z3A4h1H4ouRRwH6yLNFQeQX5Wvn4iIAo+IMccN8A/ACJI/P33CJI+SwYu
h9+/s4g0agh+8oZWqsTHAZiptL8Fc5EkV35G2n5SBF/h40/3sNr6+A0xm0Wg3KJFS8S7TQhDhCIJ
OuzgRKA72beQh4h1MmFUjXntBAhZvrLEWJro5Mq1+pcNCYXXoEsk/OMnV0GDn8uFkTes/Am8p5KJ
X0ZZKEJpvc9Kl+IBQz8W0m1ahvSIeOtCSBZKsmT8uUN6RgqYc6dkbRkwzl88sOar9mMke4vvQzqQ
v9Vx/fH7lheI1j4xVeYpDEdZvCNyLWoAlsC/FavDNS38GUoAf3p42sOunx0R7GdOgRVAVTx50eRE
XEBYg7dl4+jkMcyZpGiUfAxA4Hui3LumE7IBQfDm+S6nczR7/rLf8oD2QdY41+kBMTvGBXHLYcYg
mQDDKDSFvl5fmos51MvDuuSrJ+oDDb3Cis66BwJXudfFMaX7xsSKlL85Ix9es+nxGjmdj8gc7F8y
Cn4eHS6eQZ6n2ksImSj471+zBiWJwlmU38r8CrNxZSwZ16ecn1zHNKfbifTdJ8ZEGUEreZY2/6/2
5zgDv7TVocwYSyFK5oYqVcl/jzTbZQ65pYCXYld8nulRiZOzI9GgQLfsuBAmwJV+/Rp5+BuDwQSu
cef3MCS1gwoAdwRhekAChLgp/VPGeVE2ylL0gKDni85WLKqZJ/eMcKoC07MTlGMzLokLUdc/RSZl
NVxT4eVFmtOJj0IpitvVLW0m50kvNJJid6iwnm4mRkg7Z6ku0PWOa+yCbjP16bwXDw4L5EOqCTPf
ibGsJs/FG/ons9W9cN3BUui+qEjvYONAAcgUl2bX+0bfiyufT8oZxhgZ3FYmeZEmZ3aKd/EImTOe
yRQ3UgvIhCWXtA2OXi9UKrcdKuiFiS/PGgHtrq/B2UNAFKwBaSV5k1wzABVYEQoc1f4YeAWYIn0k
ZAvpY1nMFITUX8vX8rxHon/Gxfo5LPAX2q6n/ciYMsJlRkLB0KCLLG6hHiFPP2SAfAiXov9zNFBF
Oi5gWpAWbM0feXzggkU2Ow8RET0YTh8EpXRgX3TGryXIDVQEfDLsjz4K4ko/Jkfk7LbkRS4R8bfg
04ogbeezNgRpAZP5d+M7kDYYQadiS5mkBhYSZIn7jB48r4/XqP+InZE5zod0yiRbIUNB7bQz4HAn
15KABOFe4rwcS1tJyykuLanhSBNSk/BGyszxI7GZGtWh7IP3PxT1U8mpKD64ijLiSB7i/kH3Mt2J
oEVQwwTR0EHQgFDmkMEMpqRJgBBiQ+QYiSFSwilnFucKJ2WZ3ErvgM39OcrwKXcfT+d6k8J//E7k
zwUTMSFPFk4XWzUrapfP5TEVEUySm4Wmei3xnqsCV45r27PbpTFWHnaztH7abZcYx2wFdHeeYFt1
vcfNPVpoJ9BLc/hcrvgC88dDdXupKDYedJwsBI/4hABfm6hhU7lnTqHFqwyumXNbABDDGCDOkYGR
5C35h0mn6Omc0wfJ/BktHb702L/IxDFcYoh5j/3WE28tGkGrPkYGi2p2bB1zW6/owosjF9XGEgEV
Zd/O+ksaAM3snN6Gj4Wy7y8fi9tQIYotz3ipL5qZubysXsTa1WN4mbwWSKbMLhMtOWPqdQpvwZXE
RZgNOEsSU06f6oeSnf/61wkdwkTD7EPnB/Wk8h888ydMz04T6iwiuUKhlpSxub0tUDf1JSJJoqSB
LeXf2PFCi0z10Fw2qQSpJ06uZthPLnGXNjvVVoUuKRF/Jq+CtGx422OBFtOCkjTKJj0jHGShSgSX
1OtFeGgjk2Sgy/MYvHszfI1K6jPCUWCGZkhyNUR/A8pGjRFl31eGdbxGDDgsE/QKV/++aIanUL5h
hnXcW9wmfXlnQYmj4CM4ecQXXqGUgE2aMUCG0KF8oU1J4fhBHGXIn7gw/HK+w053/gg6yy613Z2f
MPn+yetzHSrU0Jufd6SH1kaeUOwiJVoXmCNVks54Ktrlb/99XJyKSQ5Pq1OSpGU8hVvBU0WxZ1Ne
x89ymncC4mBRTFavOuljt1N47bh73z60AN4Ffjlz1BWfSNaoUVOn93vcGH9N4Rks4O11pJ5WWYJn
yPqOA8zicQyLU4y25NVyX4R8y20g0KNScLebtf1qd+eWERD6S/2gqw47CMUwNwgO+/b1V3LP0LBk
qOeut057QmiEzv7oZth6ix/L7DzOwpIOkRYoGM3i4krgqX+O0p+g6RmeC8pNGl1QEHPn6lz2WMiE
a90/Z6Ou9nNSIwgShyx5o30ZmT3SYm1wGtVKejnFz65rVCMRrjdDXtiL0BOdMA6yMyDsqPdC/tS7
jcwEes/a1UMyHCiEWM1ZHvMs/V+6/hgFzMSNjNcELaQIr0F+ZmXh6IiYDmgTTtvMna7xTzf2XJzb
2bt9rZHUuGpOUUpXIkP+vIY++lbte/PN2Fl1cuiL0QR6Dppfmm3em5jcIZd6+l1GUjIXczEyPnJT
ruzJz5kWQFw+kjYPnYbgXVERPd3jr/lNyonldpf9DiBWBhjZoqcCu/9CckyFMCr5C9voVo0PhCGo
jsIsUm9Bn9FCnu8Ig1DDWKAPI9R7jdj5p3ANXxI6qxb1hliUBD01eH7j1O2uMYsaXDeqq1q2tclA
oK70fb3TenZ5p0Y7rb/E5vsw77fxWfcKrO6gGyvjx8NtDhTf6+G6R73JQNTlgATXnSC0bzHtIst5
OvfhgXKDcrcOlZEQ2qoxIFrmNqBqFWKPKodmuWeu4EpJGp2Gb+iWlPcAV98VLWQGzxM1MoZZf7Yi
E20Kwo3FmMpMR84PcBa71RzVYHV0hZ7rbCk9U021L1B10uqniQ6/MFzCI8bTd/fKCBqIT8jJ2dma
vgKP5hGbA3NuQIhdWBA7tu/Hp22zhi1M+upfN20EiDOlSvoiG0612fWZ3tArYGQ8OqCoxxhe7TJU
flAHZc7iAoJ/mXO9AGCnq9zu7uamf0+U1QOUYfCarPWkwSvmKErbvMQLYN4jqDK3e2rcXo+BUljJ
EQyHF3H6Mbt1BkhvKVBSEPC+nymocLH6TKI+1p45O4BrM0zNyCR5cqJ9m99UMJP1MP/gHjAOaTFM
bsLfXR+YV+uadKXQ1ozUNf4I4k3RuKaYWD5otBGWPSCo+yCbwntgxBuBDpYsbTTN6fECQNimwo8q
NtCX2hvW3AdzWtRjFb9SWnm9n4wGajGiPokb93i3TY31BwmWBgHkBMBUBtnhmteMYdmFwQsKtRtD
49lWLFIQ5QKbHiij7qTCwRei72nLFL/Rd4nzSkALgbrgyVFOp22FTqhUTfeZjj8yI2eIdSwU9k/5
vf6pJ8am9wWcBZRj5jh1ICusTGQS+EIOIxIGjBmekYRzDXNcB5ZbJVe/wwgmszvsXL+dl1T9b+ri
7dHvdIAU1tHtgedq/4E+xlc2eRHyZ0W8jurVy5jpzDiCcMHV7LKdWko+6NSR6usCHaSH2jsZTt0j
ZAFOAEav/YrKZNN7e11GitjJ0JPG3wI2kWfxpiAZOC+E5Mf3S5zPbvvTw6v3FCaMGYbkA6oZkwK8
aAWUiyymObAyvm5f5UbFXmda/0FUuwD5vqNs2wP87/OAT8KRfdN9+pa9P4aSc7zn1gS258nRGzdT
wj7w3pphDMqwJp0TJrn6k2YGiDPpBVf7hTRhOt+9bs54y2kuI51nlMdc8qNHD6QFQ9E1uavfqk45
qTlfgvVp+iCJeyJs5p+ymB3d4Jfz+243ywMy+Se7T5b9dEiE3jQa9q29tFKL0QsjvCCWUzq3tJz3
MlfFyeQ9uo+kLfmaXmCSPQCrT4fwdUOg81ajMYvIAdLS9B5DMRbdWMzRQIAJxbciQ3AU4vrgNLaO
DgTdPgy6UWfYE1upKz2/gWXsjoVTafHj5JvB7bul5Yaqzq5XIlkV5psM7StGS8yeg6Ao0OFlo93J
bLsbVc4bo5LZThrgOwOSSwEwQ1Q+3gWNQbsi2KD3s7q4ncnYmqnxFXM5bdhUjHjlnIYJPL3a1a+2
hRbQ3jBIk/seOj6DHPYRr1LEeDpDPDdsZbCGUvyk9Sg6AyewdRlxN0ABsvDKcwm4K2xRznkmsEhG
ep8ytPzSfjMM3lF/OTJG+prA27vefNkMIBWj42/FKGpS1Gc7r+Ii7uhDuvYhx78eary+XQ/snbgE
24HlMzd37wjOPo2Y8QEIR6N38w5BE3xo1Uxy6D/UHMqUJQC/o/Ivi3zZ56WBXATrM1okXlGC2j2n
71Ajw91zYgYX0ubkCgAa9ZhyA8JIv4uEeFlPs2k15qjq0WP3LrCaD1ao4bAwfzBnD2wCHiUC9TJi
AGpMVcGZi2YqFxDoyG7SBt+91s+/TabXMMb+Zzsfmhe3xSHWwFTRPbROb6EOCsaKTV+DWdCZrQPT
3AnMdb4xh3CO1Kayi3xYbAg2gkGzcd7wy5nyROyZvyBFhlvQZay87BoO+uZ6mr2+7um572dD01Ei
8+m9g+X6Fzxm0sG7hP1hJORgqNEfxtWcGMpJ+KKtc7K3R8T6rZisMnlMQetJTp8MUJh2ZyaAtOBb
dML4kNODD/BKrH/mGkdXwxwjoPi1ZIz/cltwii6vlffX0LcR0QzuCRh0tWebVO4dOBW6Sh6chwfU
fhnSmZNkD6k8UKUb1Ybz4GYCplL1tGG952A/Ovd5Sdb8pfy9EE6g+e3qL//xjqp62FUhyjVw3H8Z
hUgPE9gHXo6SJQw1GwJKH363ie+DWy/hN0ivAMbU547qRJvv3ur3ujwQxYrRBWqczrkv4zuwLCcK
MCIKBwc6fVCij07VASU2BxyLL6zTzDl4POK4PjDd/Zd4vIf3VIIVVj9UDstT2FtJEWhtNGTFmwep
X4e+TeaBEW+vwzeZSem97oPrCKXwHFhNWX2rST3q4fJDmwDpM4f5uqECySDMiuit88xblNPpD7Lv
uSPhBPnV8EpVSvbSsmBzf47+vSDWxV5I+cB7YLOwPhLBspUJEfwyev2BknsNmBy9xWqnfZ/+yGg9
fcD1nULSnJnb7DK4dH2FGwMplfHUrvcmOiHRab+JIV3vTLpU2tQRT2EVQZfEocG3Jh2EEILD1VXh
ynMAcJHA1+7jciogozKpInIXQgz5BJVeGYoFOpqi7drusdryWTfaA1Jfkj4OgV+UFQPRuE6eaLfA
WYFwU9Ep0VKp5bUEBPj7PGAU2tx1mEebw/muxScKSwTDudT+bUgJfMRREsJ3YJJtP2LjNiQxIRqw
HhVkeWGbQcukkcgJ77UUrR2xsjcRAeiIMO/wstJgJMzUrd5xtEQHOur8WhTheUhdDNdUYV5yy0au
LY8Lo9/3GvI1aPwEh1n2ZjI0PZ5JXrtvgtiLEoHXet2c8+ChRA2ex+g8s3m7oGEX7zyGtoNFyGtm
HGfaOj2bbC94cWiNPmn7qWgR31WsZu1Xyow88EM37N6Z3rsZgXr06t8bMJZ1czL4AqhwsjeizhCd
q41CVzcQMxK/GbXOosXN8X0FiGOstMA9gJn3ABtJsKtQzDOeMRMjjJMsBZdQ9tyrq9PHDQdtRHod
kxPj0BxqnokC17azpLPBfDwFXekzLzl6je89PxvcftYUwIPzUg3WaeXl9IEBzhi/O8d5Hdyr4NSm
3eg9rc7jGkMBgDfNe22z2WULauMeJ/1RVnrT2oXxCwSIuIKMwEZlYqA5N1SxNRmtB9iB7vvDegA/
l9Es5EVj4FxJ03AAKL/UHcIiqJ/CeygOwRUK+tttt8o4C0qAZ5S4Ax1pwOAZ94fXgcLC9Grk4I5u
b1fNkRrR0EGyy2nn+zIl7RlfNqIK9TjE32BWthVd+M+kN+5SFLacfyZN4qJLbTMGQgLIKvwaO/St
UnJG3rWwd/FfQ3gW6MuIpCzjoY8vM7EOnmjKEqlQj16dvDfzsjEpS1MH6kUW3/sU6YzwIvz2V/6c
vez7mNLnEt+W7s+Tu9N3gnW4M2wZdb7zRw0QFpt5DISIdAeHhyt8sDufW4b1HvE2NSu0LkE/sJ3r
ABLkswfOnrex8dMjk3QZijDhRUJBEeLQE7TsO00xaxCaBjwHIY4Jsu/TqXqH6hJNYC08l18dEvU7
cg40IAEPoYTQika5qqV6SJ8PW6W5hGQdEhrADdQTo9NhRIusBlApViIsTqbmZs95zk8XPqCSmtwW
RrMoNSRkSleF3QV23EcpvcP6ce8cWtxJ8txFxeRMgsHYr0qXZ2jBQOjQ6sBgxc5WHVqESOdx1uL9
UsMIysGR9DC9keG7l59mcoyrPAZTvR/clmY/aS2kde+gugo+d4+42XUQD1J/rBFGA/H64avNqHGa
xYxCMbNRzEJU60X3Ydy5M9yoYHfeIEMyxLbmHV03h2+143CkGG2Kf3QPeZYDSPO4HzLeAnpG8l0v
ispHgYG4V12cRnd5kwy+WnbT997IeuFcD21gxos6LSsOpAZWxRP6Mj4llq0n9xmh2G1Jk8otDFTk
hY5D82EfD2MirdJHiBnJAkj/po2tN0QCHekHm74uAkVYmak0vfKHd0dUaEGOw3etIuQHjgcPBi/r
c8F7VDA40p0OVrw0Lmu3CzdqhPqti2BYvg5R8tA7QUG+frKBbk1SQkQ+7+DY8EJ4Vayhnv2X05mi
7XyNzdmTmki4fzmUrysN60OEYQgk9t/eAnrpijGTYQN+0XW77pXSxF4AkHft4CqtUlh5xEo4F0J3
eEzLKU0xbjR7jbMOVxv3Ml0Hac6AePgKTkvEuSHfPb8eWXDWIFOqP2hZX+HidRnMwYZA6izSIyk3
dMrU3/h28zCl5bR/OAmMfFjYbO8GvegRh1y5eu27x6C9WHaNCDP1pAZg179EZ2wM47wK287Dt+gY
g/YZb1svJ11wlO7D7o+6EipV+1Tsjo/fN3CN1ncrqnklMbqkVPe5fmmdG9McHOpR9+49jDy53NGJ
X3NjO7lfU6H0lurx29SpDG+jdYcJyq+MxtF9fD5/P17ze+ugBFJyOKgBbym/U/gSW3TAYjJUsrom
NGfrd6S0gwzSkibcpavTEmfolnHB8jlg0er7YIYWiZQ6qO5kdxJpn30m+F4cI09ywXawWq2/2KqB
xqCNC5LNE5PXSsv57GvJ/P4r/Cs1nIMEmjTc9Qi3L+c1YqCCCvOYpBSWr1Nc4iFPp/iO8qlrznLJ
CzJK8vrrcoxNaUd2j/YKpWuF8TQR9YGcU/U8iplUMNWHzlzb/Dpi2PVIHsDiEa4EiB5KXx/loJU+
2FJklvCuMBCi+ugzA5s2kHQAuwjl+/t1hJ6ATSGRAZ2j6BFN572LM5/vXyrMuQza10U66VQrCnK6
TrWGuAQapXKMdmY3LzPd16SGg0fwJA+80wsF/KDzeP6FFDMFOerawHsEjAgnrsOJUW5Upo42aaF0
Esukt7+nXCvyEzqo8ArxyfQqroXMBA3JlGoPuI6Uj1Fr9ZoyfI0C2VUNvimk7vYDbWZ7aBY25pXf
1ioZtoOna3W88zpg7EO6pivlGK80d9uA8gd4MZx/OF/8qIbidt8apjdPU6Iabl1+Yb9QibtOKBLw
4cn9fVezpxDd5lU6FwbcXlccmHeQEcPr2dkZa5GZKZ3DVlO8HdovvR8DPZieW++yAU7ZBewdf8vv
PbmmQX7zg2l/RBCb5lpodQJ0UGmjc+G3xYRASesg5PHNvoNUycsZXw48NNId8BQFOzCn2Hdl4Iid
vrPve1MhHBKwQj3ZMkngDps5vV/aqlxHsDU/IuBG8y3tUeS7eOU1XBRXPTg70xkcv57xzhoIz1JV
vadtsa+9DPBiz4biCYcR0eedkLZp4Hw3oGKIhR5irXAjtSW9fRCG9ID1Ojyit7+9Tf+1gdGHcGi7
IBxFszotLdd4czBvwfkMrImIjoT97ZWvzC+YSCg9ngrxib63HFTwZTceEgvgtkcXfY9iENgR2hTb
7XD1vV7J0Ad9J4ZaIJq2sAejAioauPNl2ka3ybZL8ONGG07zM/+YQ73dE7Ua6JdtV6zodKtQLa5e
q7S+2jJzPhd75sFhNBgE+2gKPkOaztaAL7yvgTPtw8seo4R6xYfOIVueqbV9hqw/XI/JUkxnPFhT
Gj+ps240FQe7qgrGPQia3ftw+rSb+xel7ME1HpS5AKQSbt0nZdoBShmiya5GSvMOkDDKnBMmQw4H
4lvZgqU5JOGdc2hwINEgG54rLzug+aHTxDbmfa9NgGLA74bkowmhhNXgseA8E0HWc9ggkXsHzOl4
5ggJmmHf60YmV6AYtomZ2dxaSKUjwqfw74Jn+N7C7BAGjeTk/oGVyDTYRMg3HGBQMnO3smyE/Tk5
wF9pn9Ag5LCCnsA5j6iccEpukB4g8gPAO1xtGJqnUIcew5GeCLUDzzXdF6kwIaylQgqSNStkwYJl
IuZ0V25q9elXAWMCpQfCFYaNQ2WkAhvfhrSSMKdjWJMHO4yF/gFZk+Qknp6AsGgbgrazXckeSiyE
gXUW/orOFA3LfQkNV4gJc0YVWB0p1AIGCe0BSZK93O32xXC87zuoSUa7wtkX7Ed1Oh4MBugumc5O
dMjp4vm4BJaOMq6Su92bZ8ET9rffi54MXsyFHitvCUpTKgIFBY2vkqZZiTwVzKGEVEcowOXCEh96
oa4WNJ7KRBp0ZF5HuJNXh0Gxh7QUdcU+PWmu0S1LrsNLTD+xoiu3FRo1N2ylL+uAPSN0x5KtdMOr
4BRDs+RfB/cxfC2kDyL3pOudQpOGlMnJOqfzBplZCE0HVy4TrMdg24Pl1JA0C0VHml8yriH8XWn/
0sIby6EJkRDbtC6Px534OArKWAfBjtIQljDcaajUxDmXwQ1hfpSJtacPxG/SjeC5oVXwdFwTe77d
HpgAYHZ2q7kiFcfsEA0sVo09Fxpx/bGIgS39IacJdsJr4pl552BNY+jarBXCEG9aSMqstNWKkT9C
mcqrn0vjcv5xlCH+8huZAJry4oRv+mR3yYfBDeDzD5o62Pw5O9RbYF0vhEHOtgqpVjhoBU5+B+Nm
OW0qNMvsLi08EPZncoLkvLoMUTidCWdU+Dmy6ChItqLdg3kNZDTBLTqjckhdIJzs055fcWCUu9kK
w0b8Mshy2Kw0sWsXtaD4KqvwjV4Bmt5UKT235x6WyrgI+rKLYeXsp+Mp+j7oWvCm7CksWyuashK4
CXODK80xFqUpn7eEOIoS37Y1TrXxrnTGu2UP8Rz5ow1v/tVdWqJJhLaTiC4hoY/uchldqR4HP+gx
/5F4QkwUAf6YUQx6STZGMjAPSfOwnio+1AMm/IVxiGw9I/oVfJSWAQz4IIGOlhUOtqC3ALWAkTFK
uUxBiIozKn9YNZw3anz+qgeDMsrIrWhGTvrDIuoCLAyYa51QVCGsVHk995ick75z9XtcKcPtjs0R
Ng5vsKZEG3GB7BZFqMNIBJoar3bVVY+9iISX5t5wlMj4sb5z2Z3DjBaBNrrbyzGexhHRb7pfz43o
0RH81tJgCXhlAGJByIWUz3iBJPjcK7nqW1jkwo36Pzuyl+z/HSpHkNpz1kff0Ucdhzqbf7VJwA2a
7k/OeFkTIWVWgB0EUyE4MbSwN5GfyxZyM4PdFFUli99HQA3v1x/pB1qDw7Y3B3zpAmNx4hRRg+A1
g+aiuB13oeGcxkDJvOU3emN3lo3Bu7IG+bIKrflLd1QquQhbMHsnWtsGi2iJcLFkDUcU5Xv2roeW
WRHQZFPBs05DcAmmiR/spPbN4EE2eSf14ra4UWfv6a2pIdhnk9aT407OnCN43ZmxhmdijUtUwiDs
H8W1lr8zTmLFwuej65CmJyGXesWE0+7IYa0l8Besm3tDiZOp24vTJXZWUZuuye2ZWPhqmROB3E7i
lACRcOi6B+BbMKyCjtMTnbx5NW6RMHiikvGisW34ND4uwMyEWyXs7MSonNF0KMyyC+B8Tq72c8aw
5BTKAbGsWRpuzXVEk39n7MyJ+FFqXMdirLiLS6RAaSqjgmuEvcUExz3W7YP8eG4yEmTN4B1BFNoo
SMcjZCKqUKhRjfiLyoQPonncQW424vbcR5EpHyBBz2MxxOh1v1XHG1k+WwHZsr8b20uHFqXD4UW7
yl2+kX4Td5RynE/ff2ckz+7eUnb/uLNZh/UOebn04YsCHtVR1dhF1FmBFgZEJ8tlyf0isyXPxO7M
nCqWTfbzQwke3B3tCsLmZoOW5ex3yDoAkYqgYj9onGsQ50jXp+rUxMZUv9qXAoTk3NgmkT1DTE6B
q4iZwNN5IUulM8P0dMoBDbCJqPBzcAbZ6j+WzmxJVW2Jol9khAoCvtI3Ioqo6Ishln2HKHZff0a6
T+y45+6mylJYrJU5czZnyzzyYXp7lildb6ZmciS2B5eIV3SaAbUI/96ldnX3PWX+CHlH9EJced3q
jncb3WpRxNzdTvwIG5NmcCgWfunw9OP1Qs+Kxd4H/uqqBfOSYgNXBBIskkashM2cW5a3whrF68l6
bPjnY6/TxLlOoyywcOXbBp/kVeMiaDeDrVf6DGyMP0rpM6zkL+WtL94WB7ces7xhB3Omgs0zLmOi
qPhnpwKRm+xmZYY8LoZ9FDLUsqEJ2DUOTiU+XjunWjfxLyb+BCpjdBgekx3+CN3BfXqPaPtbA1r3
8M2kh9H8K6RTtjqjx8qYi40sVkZ8mOGVmTSMQZgHb0i8lwCLzB5qFaz8wPPNXJjttcPM4jqh+4RE
36sYxhyQoYDVccoKsRq3OUboDeZDncHwDqD8HmBLSxHpaTMYBRB5AVr56A6ZelAVNE9leLtj4PXI
GwoQEHJtyuSmx2gAZfMFgxXAL4hBLIMqpHUDGO99B+8BeuiPVa5aOFjoiTF+MvHn6VgyauzhIoN0
sDnVtpAYuw/KY3wCTInD0uwthz8Ta6pfbDQe3r4oV1rc5RJLkvULNigfvyfZT6A1KF02I4z5hhPx
9nquiNd7jBJy7KqtUzEoR/XAeAsz+Z8IEx7EEOTJNtD+QTfhNSoKykkrhwvaJUASBhHW1kaHOTbf
KEHRYrcibTK4PR7KurkHG4FV7SnUoq8lCA/wrtlZMQxZtbFeaYeX4AkuEFw338SI2xRR2bZ/QcUP
o6PMHjihnAb0pRUnMXvUppPgBBRSHaHliYa1mHHl+wnQQIdqs/fMXyE5hRSt4uVrwJ8NRJd8w/10
zvD8jV6gx8VQ59g5e482X/XE9uJjTXimOZRBsdETCsEPaC7hivK4VziEXhgysqm6L/eFM6fhlhzO
ow/+PdfoDwnQKAQ9+HKAjzfY5ebx4e8wuMAeUIdXgvPK3hvJHb5oKRsqMcmGdRl03PYS3fPTXGx2
MK8zhM8862VQQ/8FKF1CPc/2qQBKrBASQc8ysWwgnb+jUoXA8xFDlmbZV4yi8QiBjD4btCHv6Sdl
HbGhT7+zJ8In5mspsn5VzNi+sx22IqKK6kCprLGFMcRbBC4DHkWgmtBewRoRU80lRYF0Bdh5UxY5
mYtwCXFhMuIdTwrfwMhDiOskKEDaRHkagcsczcndb/c1B3gSX5B2X4FtwzzqgROzEWsxZF2nzTZV
aOnOa8ffgdrH5YMAGWy74EsOENSiLvHvGBRtXWI5vJdJjiTDFm7wiyw/3NxIyVlYLNrLT5lcuUrQ
CgxAVuioeHrcL9BDTy+Go98WSAjBulynz+bfygNp6mO/z5IdNaC7MY+E8ASyB609bJbowXY9YLKr
z6XTUfWrfFIeLDxjnJsvbmBNmPXkFt3Mk3d8ujpIsXn34aLKAiB3QMTx8rSN3kkreBDaBEvj0EMu
j8N1HWJZNSDyHrFIc4pJA/P8wYvwelk+HYbfA9StX8ikd35hOPJCybvmwd4C0WBSvhuzJLAcYTOC
9M6D8nbFGODoP7MyE68Ibi3Q4dfmxkXxxZ7XE5FF403HpOHZq5daWE+YTi9eeBHtMmXVrNwTywrr
Bpb/DpbZhSEr3OyO2xH695knFKz4j0kflZgevW3QdoImfUAJtnL2O3S3BR6ZL+sbfeFsXMPHX92H
TygPExT+ZL+ENbGRSdjT7GldOY0ZyIMfzjBEPa+BO7opM65OnxkzClIkm9Q5LYh6z78j3MT7jcdA
BFXiML2doHkxhb5z6oGupUyrmFcK+xF/OUcaAUB/+IgS1imzXgTqvvhycL9TNijIUDv6WBlWN550
umda2hZ9EdsDmwWaI0vdgg1C1VxBROgDJ/bUCfNEhjoiYYOXHxM2jsTYBaSANeoC/6u0Y0xGY2n/
RKjK4Gc3As32Aa9uYwGD78hi9ohTn/6e1iUE7PeO85oVg1Amk/hmxmeI2mZK275x4doQIVGyeIIT
TaE0HQMV1RmxLy3v9fBqVx0dNt8hPk1u86/jGBc8iJ/srpS02/UCGNwHxegyIkFGC9CAQvX3tk40
TyNmZ1eZkVL9/ni48jUMrbl3D+xKmxdLdxh3RRjZbj2lv/cqv5Mi2Oa8E93vccxcxHsUICh0bv5u
1GL+TjvrMRFCVNRwOukDg99TIdoj8Uxty2wSl9UGW5k26wLCg6/EB77n5tEpQTWBdwoUkSh+cU/p
MCkfWOjhF/u60TZE15IQDW9/xhkfy2zQ5C4wiEHSdIzLQgjIUF80c8oWPJE+6eEQ4yTVGR+VJvA+
RiUsDs3iD7u3Lj5A3nAbSB1Hbb716CMKrIaYPIm9ATNfSwdEZhoVNtkXhRJ26LUSgKvfy2zpVY9e
l5YSJC1opQL6nSL8vTF2xIlUw21W4B+WNi3DkarMNDmQ0G9M9n3AaQiLQuMqSTru2C0kULIxsfsS
OY968gSfFyMLH3KxzNiadu2pUGWwm8H6Ep+ZRXhOMZeRA5B3Af1BDV/OJG/3JzL7B3bnWYYNuWzw
djXcORmqN+nJhUYlJzDG4W4TK5l6+egpbj05ZQYqfZ0hPnKalfg7AmLLl1Y/3w0PzRk6RfJjEuZS
Tz5Z6XiZiKFEeI6grejkEwSvdLkIbpw8p1wyiWaW8Z0I04QVJ5ofoKHihhhL5GwM76E4HtEVsul+
IF/09pQDb7HM/GKA11oxbkFciGHbzwcMHhaFyqXHmPwqUlZxRLn07s4cib3gLWxBJqJ0K5Vu/wxq
lTBKM6NL/OKtaCk8B4lqkzMMeS1eo+JZYViST0FNdMrxBtRd7Jo4vKJGsmDvuy7LYF4EW8YF0BOY
ooYSbdFgEdRUjdB4XGGDMm0bKvBRrAmfX4pEaJ98ufySd5ZJy3py30DHICSsZoIeALTOPF0piAEY
Gc8o/6BEezLeIePnecMs5POIvl2ApnosuJmMW8ND/vLo2mRZdODXy1Mjel0gFxPqt73LwXms8xwC
3k/ShysIYBPvVeEYgcTpSrAHLDICPdw/ETRjgy8q6n+hGEKEuvNpDtaE890FPbz9SECU51HGnZ9w
0hpoPK2/swC9csHPYPCsaL4e4OwnPeMBZTeJ9jFexx6dTdcxAjrxpJGinncU3OLRX2IDSyhg+vQR
A2SYmMIZ77oJ6rJnUHSjJ7uX+Sp7Eg/DnHn/ZsvMFjD7h0+sTmThGOHC6+SfzZ2o2/7T2e0tcg6f
S4VoNTck80i0G7hxfFAUmAYrGPkKMimzHh1zydLWb1b4sEIaCJxfh9cCuWl2voZcfAxiByeSxtCF
dAY3TP4XUltwdOJyynXORK2J0OsWg9rhkzIXAC3BzeXtitA2ZlWLAFeuDODCYMr+Q/PJ1CFIBVm/
Y7DzYqEwWETUQWIEgnB0GChAPGzR4hhCi5woMsvhsib8q0RlvH7ID76zMMA9rEH8P+YEzt0XVbhU
gnL75Hmv+dpry2ph1hU1eiQp+Y/4FTHT5p4Sva3/bvgxKXE3IanoDAkCui9ncUbF1U6tmYmnRoTf
72a0gUCaUrEOiVtw44nhtAbfgd/3UZqLywsebihEzDjYA52l4PGMGkR3SXQVqQqxyFQpC5CSyQGN
UU1O2mEUY5jj4lVH7kXEOyHrovWOKDn01XFZb1pdPsSl9p4fEn6oKi89PbnDQmSI5EDFwhCdAT4F
JQTG5BCI8liE/KK8F6IAiSnxlYVp38YYXQyZQSBEODAptur0lt7CZOuLtg05HkN9Tma5E/wFe5ek
uUC5QdkwV1w3Sc/g0UlCeyguRuJ2QSjubSmyvKYjaj4RygFlpRpBugoTxIrj/oa/kChgxVTjlopY
cv6Ab9ZxgU7w0hCJIfZkSHJfIVUhRENoKc51I/u/9JnCcxBOGlo9nnPBtW59UYM+ZX29YUWquGtB
aP2JLZ1ngiAARqJYNsBoQBnU5PWexGwROnKBKkUFAfoqavGvUErHXUAR4K2KPSZ5M3YrMRom5/oy
p3uObiicCFAh5VWUQLLOYRgKojz74iwHkkyaeHYz41y8DpSA8j2HwmQfifPIb78YGOyUnG3RBBrq
l7jpI0Fw1hmjHOFxbPGAuvqyNczZ0WSPWzELBOvhVjHQX98RnjwH2gR5LP57E3yMU4xGKHVE9bft
owa1SfSYLNJd/5hdsy7U1bxL3+CqLJvJIzbQhl2nbanndRqMmiJcIZgT8NOkT+NzO0um6eM7FSZ2
+rVL9q3VjZXhw6E8c3WYIpI0FayBIOFtI486ISb0+7PanokInGgOXhVeMcx+aS98ylFLdQ0XY5tJ
025Sq6AkwakW0JRgCMgsX0zEdWiynRDSkSl2OgiviNUsx6OToy8J40VNjg4RsMlVcMdpIXR7xLfk
YS2bdptl6x5HZ+A7GF1kskISEXOh0nqPRXOIibZdSVhnvKDx0e3LEOecnmavOml7Jrjlqp2sBl0r
VWlGqeaonWHekkKwtwb34Atu+XE/OTEAGZkUWR2ovSuCwj17HUHfA17P6t8zJHH+c672yn65fG8I
kuyEj74yaWHp+8Zza7YfGMnD6caX5X1v8lsPI0oA5b3bf4TtZLcECtqb0+4HAga8v1bIn/iDltQu
WFbplNMAqiX8ZgamHpA3kzYMi3wHcLWMdkUZ8b5/KJeRlJPzzhELIAHh04FMwYOe7s3Crj0KyebY
pY3hE8ovjsAWN963ab5v9tSZKY5i9T8mmyRWtUBxLP41X7T0h9asYQD0ba1l2+16ONHj9XwHjo00
FmS8G44ABsX4tOtBuOBed+EYO0aiHHwB7Dm/tmarGZDt4tXm5mCGgIj7gepqbjN7wk4TjyJt+sAJ
yh/f3EPUtvW3LcgiLvJnME39w70/YA7I2+IHwAwj5ZJqjh39NGb54nGwkB675OVrseLErEkMCfB0
ElNuPHrZeccG0Xt26w92KGYGFDTBPmkE3cEHk+SgLogVaft7EoB8BgYQc0bEUpL0xoKSNMpwM/Kf
r+BeyPmDCQOZcI3ohUEDYkMScLMGcYiTnenXrMhnXMYj8d7/+CJzPCaNBrVD5VVxNdaKdrHo2k+s
AGkp8Gp4+WhWB4gxWfBIGmDHykfAMJJRBAmEpXUdPb23R1brw9qxZaHWPbrf9YMMiJPz4gOKU5TK
MyEO+2Kn2pidvLKW1yWNbn9FItsJIMPwBAa4hIIJzBZXuu6OdPPUKyhH+Gl3FJ/IMdGoXuYoLRnW
8koAhtR7WvTPAuse1f4G7Sp/YgZyk4d5yetRJQjD6EHI6EgsVz6gLHAwHf/2WW2aVMvQ2wsY8TAt
2SQqCgSafOvKdXzCsODpHH6IX2sE1BTLug0c9Ka3RDXltjgyTG20O4aNA7kDYsXngmQvkh6DXDAw
WEV9bcXI5UUwD6ccJQxEYnN5I22TyZPinckZaVnYOLJQyEeTmEICi/wxwPINIKpHRgFVAtt4VnOp
L97G4FynLrP1teZ+bD384A0S3pML65pXXYqxF8Og28K8QpUL1Pw8ONzNF215AHJ+thcRK+ZxkJy/
xRLm1Iug+TsmW/vpBckH+vCDowdcgCsbx7p1iBoKWAwOuERZc+dcyqq3N35P+s4+m96ARiRSaJca
eb8Ovndz+dZkbHVzQ7XYkJxOEDV2mFgUsvuMNNl0d6XlvN92/+kRx0e1bDej6s3t2s1HbcVfQG6m
qENo+zZHhi8TLF4CC/HetHwhxA2Mre30SMN1QozXWDt7EbvunFGXsRo8dXMPEIhbqUWGOcQTzg+N
9FeL7IXxzqy80VkxQ54bcDsKS/57N8yN7Ls1xdYt+vtCbInBWM0XgIk0V6hSMDFkK+f/bmAjPEYZ
z/BpvHfJV/Ci/ItHGHQknZOVrkXtcPJ3hZekwHGtzGsLehmcbFBlvHixndFgtsQp49E0EDsaytsY
/5rUwIMpwD+Dw31+xuoLUjRccmZEYj62ujmgSvVl8gRgn0VnltGxOFLTUqhtNiOcv3m+LhzQbKSK
90oqK7xQdvKhwKlvPg5qfNt31P7Y2ysA3kXvEWL5t2BYQ9CtgE48h9rCfow1JDLs9OjS3SOIN/tK
M+KxlmftcHQ2x2TTncmUEj09oZMLq3xB7/IxMXoVRssaUfj2/3A5n3TMuoJYZw+7gw2xf9H7HmIC
NY81i7keICEEIfoxNigALP40hE/RU1NK0nkryelIsUhvO26mTA8jPLNym52eGA3xPaX+huSVFfBQ
dBMQOu8Sg4BBztM+LEy8mRp3ahyA14UJDnZ12P3xcpvE+/TnZelXMYGsKv+EGIwe/JW6MQUmPoGz
GiBvQug2MYLHPrgQBqPdvqaYVy9git6gsbbw0nrOaIxuTq559H0xXQ+UGnHnSCmkzMMKu9ghVl9J
bHjz/UQ3qYgn0iQSDVe5RkU1v+e6OJGEx2HmdIE8BKxhVgr8m5T2sWg463K6lt6gHFEGFmJflOdl
17TzomXz2W/MGHA9mcf2RGPaxBUBdI0LIRd5u2ItyYA07DcuMr5RfLTbB66etOziSZJc7CBoOAFm
cLB3+JFusvdZe3Ya8J7p+zH/nH828zjjYz1NqrkgqdMA/kqQJg1iB9ftgDKL1Bgs6yOQkQUAj1ih
cbdonuGZzIFtgvM6CNwiiTGLR7OciSUUkohh8bWpcrEkbsHyXwxeIAgRYwoWhlgpJW5wSICH4gqt
uti259Fob4svHwLJt9vKKdPdAqCIXxpjFwg83ymcsTkMNxruhHBQW2Xwk89dLMGC9ByvLyA4WxMX
s4cdN5r25BNyHSRAjpWxicBoXJCKjJcK4Omk0BQibgdTK6hYB34D9SYr5DO9JrQupVm87epMbzqv
+1DU7nF2pcNXpbMPuLBzzNDbEzHmFLJHACKWMvxjJlmi6Qk/f6tKN9cPP6BtnAHHEbotl+5nLQep
hsMY0k7xwdhD+rzvvhexvh/B3cypDyTaVyr3SXzqONzfJPC4JUHSnDR+gm5u/s7FVVELUjPjeclv
O0lIjHU32zppxq0A+wQKrsTXOomDbM17DuaSjlg5yjO66HRX2MFxbVV5JZZ2DGig0nMAhsQ8tsnd
y+J8slhzBcm0YJfi77jVxLWmuxFjybQxGUDxbgYrD/79uNNnHg9a8AhYtVxh3gakFmBB8/oyvYCH
mnajNtF2cON4FUb0Zpq4Ee6hL7AMnOGGbdAr85AdBvCRhhB7rmNgjzAIHtEKlroX8MBhX/q27xrv
5gx5Og54Ia/rMHtPUwAiOGbbVDff+ZFGjMsBRyoL0qoQCmHCBkKbhBWPWMdMKkaxanTmd7sguv3z
ZIivy655TqERQToMkgJnH2nIdHFOyNnTebSCc9TmoQZRCEBSwePZtd15kw1dmmMZar1bdl6526Y5
1MZgjhV7GKTN6aTrgzWykzJ4yWPpTsVKDWghzjFGhg9/I6KWzlRlCLd7gLTZrWBCMEMZNyPZB3OO
HBUMmbXGshXG6H2cZUSugIat8kgRiEOyigGsmh54YUiPU1twRoRG8nfwht+RfEgdPAEGMM/EPp3D
f4X7uO2DCdFAj1lTbEbkS7GkaJcj/cE2GpdBXA7ofcHrFvMDUyBWGSshY3nscrYnySdF61ao0H1n
TKkwJOZ5/mK3zBRAeLJKlDSm7AasQPGDfPoHROfYslsp8LSAehTgWGm8ggDeHgDadMdQgPuFM4D7
2Hnq3f3y5Z9IAylE+XB3F6JLf9P3sE0Q0YCek3NwCAmcBh/7ng/3ZbLQAHvxKqNk4ul14vmV7DyZ
MQh56cECg4sLPW4HhKdY3xaHb2fFvE0s125m4IL+/q6BxIxwvueAqOqmeGexnCHbpcw55ZmAZynw
KWsqqHX5gVDlEP8dQrbvQwPC2qJXfVDMkmMH9L5LmMdhbX4n4Nyv0IQCSNOfX/BeRR+4e1NYU0Sr
R2uEQWx3RnqlvzknH/OimqMxsVCqa/m3wgfmDJu25UvFKBFQvNLRVrCH3cHY35nn1dbq8IxQGHVo
xKx7RlODUuvly2GNEwnwKFMrjuqYmeS+H8uYRcma3PwMCeQWZfdHLNyuCRVGRc/bhpzUP9a8NQup
nCBdrYt1n77M03D0+dqjndlZh+I1e3o5I9xx7JGvnk3CZJAi+UiVEWXQ71D2/bWBTAk+oIkwZCop
Ez5qgghqur2bn+K/70ykE5shtm8MSbzGH1FaDM7s4ahG98zKzb6jB/7mpCJbaoWOxuKsX/Q7mDx8
qSqEG81T0uy4L8OK5245ytL2i22Po72eaKG4/clKb5nBHrdrl1Eyjzp0UY5O3fwjjQtnhZkeSN4T
0SIM31kLIH8Wu+RhBKkYDCiPJs+FmHDBQWOtUPMxIVtnQcJWeUd+B8LDJOo6z/SIh6SCRxvwYBVH
H0Lyl4ViMyAk8UVmq17sHsMgO64Dzpa2wxie7f+BGV+O/SYbAy4t5jNnF1Pk+JK0X6iBOCrxaOjY
egkfs71ht5I1S1rvB5mAQIb3CWZOfETwodjNmKX0yyZc6l+GcA7ivrO7cHd/pl7gy5CyXZDZDN6c
9YKNPIaqZwUJkj14dcKcokUOMKTheO3icHqs7XTdgoJpM5nxVIQaJZ24OJUKQxDVudIrEEMSZk7z
Q5qsWrEHWNeNRv31wLCTVbagjJSW5yOLgQWwnESHeMgjS0XIJ2G+B/jKh1JZlg1we2JUa1OZ6RyI
2Bjown7f/77W8IDSuEncyn+BP5xfH++hgnoJ5MO63JB2HQmoSLWobqjmWivNgw7yzncSfT1RBYol
5WJFZZex5RzHKaWD2O8y6eZUkvcTz1umC6WHwqkQSvyv/hqSxCa7KfsV74g71w7jm+nCgqEcc/lp
Glk1h4CTk8OhzOb6bXiHGeQSndIre60V/DFE0T+U0pDErLy1Ur/immpIwSumZTFHrXCwbcb/hidz
naO/j7DVZpG0YFM8cBRWalZYBqc0zFFRymSLUlsImiQQXAJKIMbNUmzt+1TJOaBzzx7e2TYiMnXh
31w4G+W2M8BkSFGoTkzN5E6GH9P/+5NDhHvmcmWeFIqVXTIRhmjD8d1yb32in2XUTPdzo1Kiw/kG
BSV8lyEHJzSzEBdfPRgnIZ53oQDGJbQHHNSZhnHsfafv4mwxYHs64nlUwYZgjnJtuVXptWuzNT/2
DAU4D7LUtz+gUNvZjRRdBKXT+nCnTIU8GGBmACD/jtI1XyDU96KYy+6M1/klCUjjJGEoy7QZhR6H
JY5CtF8Mt77Vj8jV9WidCQB06NuB83ughtt7mDKs/qOkUtL01LW9TgohWXQA5cKmHtjyW58QAvzj
rACHmyxd8MQwAaA0BJ09DXjGcZVg5VJhsNx4rF1++hoal1m4OSh8JyPBW+cg/jFmbnyjS3VTpC5W
PEn5IF2LR7FVnOkY2w8GcmlAerx0DpS6cibKBcAoSrMbW/cJe81abyFRd3EgPZvr9rmn9B+1e5oe
8OuwEPEgHbBuBwhMQAfc6EYqXGkl4ibMigfNQSPfp/qKIv7ROww06LVUg3P5vG8kktgy8wmpW4Uv
zgWMdyOu+pNsROQd82v/S5IvNIGA8jYdQHhdrVTb8xYU1vwQ3uvODjJ6i+4HB2SaEGoqXpkgTHwN
wGGma2PGW4d+fSKyGAi/X2IxWRHhYe3e/TPkqZtvvIPFPjyrka5NoJxdAK7xvI7OlJsKd6axyy4f
0mRoTmanL/Db8ccVJHXx9ndlpDBW/Ss0klP/EO5p9QSe23MoMtbpgxqcnC3jwzskSQef9rgCkDvx
Vlr9A+00CWqfrtdCJMAQxVWpYRjTiPU6qJNFxMx1BO5mvkbdzfILYofWaWfrHTjrsOKmFP4qcbbG
AP1iUJ5QmIjvRgtE/es1KnyRGtO66cQ66b7Oi/14v9x/2SrPp/BLlFDPAAuHkWFMmKa+uZRkIASo
lERV687baG6uybOHaAmpdGk+4LZje7hw4UPIMKPBNnTvPzDrmXZobRTWQH+t95uDi1+e4fgKJ7b5
9qi3kFvYLXgV/cU8OuVdSPgkZJBSiE1Eu+nt6SGr8CzmrgYHMiQzDn7JmjuvBMYmVmwzbPQ05zkz
xt0Kh3507OQS1R+2w8XQ8PKtXw4KDV3Htr9vJ4xltM1LiYvqS2r0n3ZDFXHPSryDv9Se3O0jGAqX
o+7y2U9/nSpu8Ar1LVInTbiUaLF3ffCs5Z1kUKJukMZYX0kheVIDVpJhCLFu8rHyff+QYSc5WiCQ
x/sEDmvXumnuIix4WmnfcACG1EsPeEznSRPImkTera2uGwaPYtXE51qcRKkG7v53wW7Wlp6KfjqK
Dw+HXfW6hB1P50fMGbNlKcJNyA0cy2jykQShs8qvYAALr+nMX8zP9piTmZmyYPhnUEjE/BUnG4w5
ilJu2ZwZSg5bidnL12qt/oWdEevBTtuh26hc1I9S1HRHuczp58jpOfy3fnvz5JX5h0ZL4tOBa3MJ
S8csWl2j8qkycQjL2jxrLvk3boKI3VKXnDNgW+AlpLE4LY4Syobr5NBmcgqzSDcbSYvxI8S3ISSB
RDbvJr4D5x0aWPhew6GO+SV9ase6I910XsOJeBM1Ek6Ib5boecel9TTPY9rvO5vUIlhXSGU+sPmD
9UcEOQc7Tb4PWsQ7XxOwH52KlEbgyGbHYDgVTVGCmBsHETaa91SI/luzW9oZSvCTFCltbGHgUIBJ
LFCACIBBO8zpwz165jb/lXhM1YrjXIgRJ85bri+LR7EXE4SfJglYEJBADhYYESCcTFRq8C0lWw2R
uftlmSQIlbQj2hDwHzEiE5/oc58QS8ZibufinnJF7vHH4TE7O+ik3r4Cp1TqK9ZCdg5RhCVzOEx7
89C2Tz/BMx2mgdwLkOva9Knqerwr+geLW5o/cYDfI8lwY51igAN88gby7kkkXcudJxjdRsmV5ppe
mzRVc62nXYe9PM6OGGiZ6QMArwxbpCtSa/laQ1wE9uEba5dyzHqjgeaCIW+RLroQ+9M32TdHv2G+
NAicXsMIMA2hxOGMR7MAl9k21kI1wAKEOu1noG8GhhxTCpvJcY5qyGofzeQ8xPumYJIJ6ha8t0iU
6bZxSkKwbkJpnLdOPdHDnB2swlGgFhf0QsxvWyYGch2kbNzWtIMa5I1WqEFwAHShJ1sTSpCBTrjY
3luVFNbxRXX31qCpmOxeg9cKuvZFNz2mfDB/Vh7Qgu7Ah2a2dG+4KDkqc6DW6IuQ6a003Sv3pHY/
GDqancrV4HQPpl/4wrPVTiKkG07jY+/1nrKdGSpzqN8x/xTt/L6Gf2uinlVfYBeL8mIu6gzLN84P
SpJZwyOp0uk7ntzzFjwHoLnmsii+XCHRh+29wZv8pdK6Pbzzp4904mU/5Q2oq+fk+HcelKJ44yz6
YsBg6RuN4r6KkcyzA+Ar67VUt+wifbhf3C4QeenBGdfo7Jhr9tTVdA+BvoxopaF9Aea/xPAB23UX
PdgePJ2nh4xGmxYemh330M6wbR0XMcN3bZ7HKAizdNC8uDraG+r20c72IEiV7GxirPq+TWb9r0Gu
B7arYq6D0w4TVVR/n5OjMA5nuifRya3lVrE5MMHWST4EsLPDjhXOLsszZqnWs+M6L/dx9to3Gykl
09ijatMzoPBfMCaEAmyYBdjHOU7X64WrxKqpQtJgN3eOvdMD46w8x06GZ0S3JkopM79X8SZBXrpS
BrYMzOgQd95fuXrcgh2vN9KGyqqGYMuD3TXxOmk6leY0UCtAWjhUkJS7FUmDbA9ewcZIqCDHIFBf
RrNxq1AgewXcFe/sfjCcZE/gFwHb0LINJhM6YiRbomE79NYwFljnnEfMdaj+Wwk9KATZp4OWfWG9
JQiPcVY3A7p+mZ2GORRK7DmabF9g1A09UXWrI+wO4ZWgdAZxAMXGrGzrwYwyCHHAje1ZCzu5K/px
8v7unCcHSoUQUqg675QvjgXN4aS+LSDQNltj5XE1/zogvh1E9fiNMzD7E75T2yM+gHPmldK4YgOA
c9UMDaewcBKe9J0V44f3te8cQ9+24MTSNGZvHxEempOOM9VLa+rdZ4PLtMvubQwCVJP8WPxVimM0
3/oxBLUcqIcwJYXZNCeIsYDcwYU5fpBCx3w4whS//Qd2Fta8lWUXt3mka9boW1XeBcYBrOAAIAgX
rCa9ZtCGAmNzdqCDzV5HDxJg+8B+9482hzoBzpP5/ANfFprSb1+CvJNluyRNW2eWOwoFYdRBAJ9n
HH1iPyrIpDbTF2gp4BiO0i9Cv1vY6nGWUVGxJ8r+RlVGTYwyKyQdzuGMhfJB4QB9Xfjhb3gSkPvY
Qn44MiIDVocS3EO6UHEQdB8DljMwGD8sXb/ZpoMso179oyF60xqz3wI33W1UeMQ9Cdn02zsjEOAw
kjgp6hJ2kq48rLD7dyHNDjEeV34Mk355TfxZzxxeCVFQPh8NQYd8BjIhZEetv979zd9AU2GsI1HL
YtVPPCansp00uZB0SLQMKoyHAUlvSH2BaemfBuvVyfTOQc/kr+hjeM8L/PwLbSBW8gOdbyrhYw/P
3A/2GBbAbD9++0/GeXZq9Fa3lYceSQUteE7PlkdGvUdNlDVaHB1Ben8Jws6Llm6QBc+I7rnTS5AI
UzGlQAMDOBvjXgrN0mQz97zdcjoVjHdgzrTcYeCwDQa0fhrwQ9dpD3gzBllFco9aFAZNJpNcLDDa
FO4BiPlzQEFGxjaGGsmbIDrYKDWP/mtyNYk5yKvePP4FTND64G8E7TQIipu59RFD2kllEEZpZkx9
qEneQPbGjAtW+eeXBfWVY/3FDZVhnXRgLk25ns+pE7MtnGjOi+s6VXT2k8UggyCM50CQnmAX/poV
zpWzye9vVkbCFpgO/MYAhy/u9VnUPWYWgI6NKPaTDCyIHRHftBccwvYMURsQotUxgNJpP3E/ITKX
TeZtJYSDqda2hZt7nRYBpRBHp/diYGEC1kgjsN+Lk4T6XNi1wiwaic/brh/uVYn30YOVsbh4GlRr
tGM61AVHa851BGXb4tQYXxv9axkxTWJo9xldmwmShcUurr8OHQjmpVdOh+CEf3UX64SCYoAlSJUP
HU3KBE4fm7H1BDcr4BMykveAGU3DOmhAt9DNqljdtIyHg6aj0wgrVQm7RlCp691iwYddqg38K79E
dFfB9z3V93g72V+mrYG6cDAS21X+pYXeC5x7g2FTuINSjOuUwgN/mzdrOyvUMa3pg4nDL7JXT3RG
+zyul8PVrE7psYoWa+zVQxZECanqNBMYuLVz9uQJ/WKbJGPdGEI5FxsIWLwy2a1saJZAzMhoMvw9
8CTgs3B5sKwQcTWsjP9/CQrHhQMoYIclkrgWea9wzsG4zQP2IcPvlPIdBiAO+F6QCm7glsm3kIa2
fJiP6EdmNhmdsc9JCN02woswRJ99GmxT0qSG2H8mH1qzj7sH6HtD7fYvrF5oCzwQ56G08Lj5irBY
wlEYdYrv3bxkkIXyAdt27LAgGO+w+WTz+TgMm/YARpQ6uNiJys/BWhWOmPsmf7Sb0z9hboAPGF2P
YE6xevHAIqmxnftQdOnacQqNioQrhnOoMtsI2e3LwnRvJDjjl+h/EEsBu2KH6+xTNawdaG8fiNeP
XiN5kQv6woQC0AfqMpoZXI7k619OTnMTg2z2vxCB8RHKMGklNKUMJGMIHVAHdw1FbiG+/rDjCD75
F5soCXR3fjFj5n8HpuBihf1pWoyjhVEoiSViG4lh6NBFK4B6UnU0yH9tZr2iX8COcw0QJg1DQXHp
oiTnOGDYQI4WtroIJRTe6M98iW4RUcJBhdZeBm2cb8jUCzitXxZkG/F8HwKzdXvRBGmWRHYwGkDt
IVFjYI4ThjCMT4uCRtME9HsnNqwCPjXW3HkMMK8NaQl13rAY33VHWoeRA9fzZcds7UKRhH2ARrN6
BNqNs8B9MScLHmxVJjtUEhCyHaFksLv5E84ymg5nP2HyhuZMm9dEpcOr0S17vxFdjoKyptGDLe3y
1ukzc73LCmBJc3MYwSo8CToze2B10c8J+Jk3N/HlT4akvAswDyBQZuP3FLUEknsZimeZQdn0sZ9n
01x7kmVhBK3hbNrrceIwR25n5ce+rx4ds9cZKt70luvWJ1HtFWJwIuMoODihEHVDsWYQeLEwVjAC
9j9OLSAxjlpB3/EZdUTy38o4XpewKT09cff9OQuUooZUknLU8eegbpGaVjbllusyMSRBEfRKZYCD
dxSNWBv5PbsHN58tfELCUN3HSczhjYIoFnNKrwC2YgwJxMeeDUcsZoyIZeXbKc9sPFmuIZ4COCHS
1vDQw7Zdnze2yzJ3aTMXEx4/guOHw4d3cC5h29/AtoU0CnAKC4flX6cKpQCtOeOAbXpexu7lD7vG
DkajHC6p637mNwtQDfmGpSHe9RXv3mv3lo7YnHB1MMi7Ww+DafguKSnnH4hJjQQlm1+GDh4bV0q2
xyirYwX7DLRK8bOQwleMSTFCoOqQkJHzkNqDK9Hx6XbA+4Lj8MnR4yO3GWBvwM6Kf8G6hOeaMs70
1ODLqdZcQGM4FW3R6q95oVuM9TjlTXN54/g5mAoILBuh4RVsmxAUmGsKZF7aXdOVvvHnTEE7AGut
BeBPquiwLpiB2lK7ncf4CbZdtCZJW4VnDvMfdwY8zKD7Mlzgk+Pz4ytS2mxxz5Pwmhei6SvBbmeI
uzUoGM1Qiz2IkW4C4CKJvPS946fBEV3tOHgDr3JSNs4DqA8gPAXhBEwUt7sZlpu4R4rfw9nBPbye
l6MGboFzLjOL4Crrbv8fS2e2pKi2hOEnMkIBBW6ZQXGebwxHnEVQBJ5+f1m9o0/36d1d1WXhWrly
/fkPJMl1foxLkaBDxQSRZrLPnYYBCE/2ZaMAWpSIvNUuAMNrDZGYVg7cdhyiG3VxnqD+sItlL//h
FhgBjqUiezyyFwNICWJl1ZwpI4cRHHKZROFcZNNKMYQZXSdQH7rBdwEfSKoBlx6GFiD8VnwdagDu
McAzIiU6stKiObA4YWREI7szwZAU9cIeaikr4cZRwfNO1vXid7yIvT3dRXg+QDUGu5/T3aOyY/5i
deGfkG5ws3j+MRMZJLMsYRmoScdBpwuAILYT1wGWcY81PvzyJtAfdEUzpXe/kI4Bjwlz5cP5foC4
pCIzZQCy53X5T0KJYEv7aHnWLEM8hNnuPu4oZ3ApbCDY9TnKq8vfmasvyeQanzmzDL8z4kqFEfTt
hFh1WeyJuP6Rn4hXtUvA1pxT7C+1Z4zvqPeSfLosNCLtRAzX0hw8e+bkz9l7VC6Xy9FIiL2jL8w8
cDUOcKogozt5vAgPDvMO0Bj8niljtTGt8zDU2fZQjaFHg0YJz4lmRwLAOB94ufhH3nlSDCoGLU6c
HN48bQDDlouLt4U0ygyLakYlbU+aAaqerUHWQf3kXOIL9hvQTdaKK5MlWsMh6vdjg2YZH5XSXqTW
OSj9LYhAEoJ9dHpa+IXhN9ysNmFGAENnePR9dK2WzC75pNpuei0bA4TcG4pKnvt+bd/nlffumRxS
ABL8V4sbfu6Z23Zc91MXb88IRLmnLc0KxML0m94t7LsBjEyGpS03L+zH8DKUP6+x1aAFTcJL7941
egUFHs48dQjx3MYW+43a73CxEUOWLKjH2kHBEeJgUHc+wIRYwdqmDS2pzS0Oz4Pbj4/6C6YCg6m4
ZGiry7HD99RxcGBYtfsoUXYdyFi3I2cEWjVSHDcH/NW6SZxxA5oeX0s1rlD6VdZraSJXevN9KdCa
EHGdT+q6Hl0X5Th14Y9TJ0b1iP1wxFuTiylvPEY6a+JoLqJEw6OwwqxzVi6Sc8AA5v5CfEdbbwxx
TvHV3WuNe0w6IRqLHe0b2JroOEbwHrXJRIU2WjCa6JdobuYaG54pKydO9PMwBZ2VoyJaXMc8Q7yK
PMjcvVfYqqyKv0RvPPwNPxF+w17j2Ok1joX9UkV1ryAd9dt+fXqEuM2Hbb8z0CxlANt9kkxX3556
2tDMOJj3YoDQxgB2/HCEy/1bnKPHABCFGVvwHlRsMaJw4OJ6+e7LViy9+/QZ3hHYdqAHNA7IiLpQ
jLUd/OAvHPU2Vx1PwcVkY32dr2PGJUynigjZd6h5ZnTBFeegR5vBG9K8BmkbR4LeP+EeXNnBz4Fv
yhps+z8HqnS/ERUn+Z3mNVg9TeoMJNj+fZsizmUYJyo+ySClSA17bgoRAY8AEnns2S8UYTYR68ve
dlvGV4jfTwtmPJ/BAoOnpg2K6Blgj3BghzEuopzeoDg1bOGO7TCwocEDd6RkAz5JJq3qr8ScRcFU
e5L5TDqQlnU3Y3WF10CFB2i+IBNmSmzdsB0ayCJEc/WcPfAiiz8jKMdMArDUzgdF/zZsenkoDHB9
bnjFGtY3H5sHo8Duic0MqilGZHwPJOeQtmtYgJOsANP2s13GtClGD8m5KUeb6IXAxqkID2JBfrMr
F8Y2qhzU3oONNxy2/dLmISNPx82iWpb2eavHetyxXnCQccyOM/wCafzQMDRmnZbVwELfFQWBEm6C
5iRhgAKhLA2ybifU4E8cNt9ArF+oJPlqQxdg8pHP4AP/X8XHfnKDhhc+eh/D/vK7KXKHFvDle1X4
H9J8mrBLkDePjT7BPeTjna0tAzWXMINPfHWVRZPQreGdeHLDJd2PC9V8uYnvvRsFtUUnbw5QyUdf
nIszD7V0F9rH4BnfuA5F8vlt+8JXE7vvUlQACR4gLGt7QVQCVjcbC6o+DJgmnN8MttN5JDJyzuae
Mb7OIIu7KayYq9Xa/rMSEZMNd4H/FDgTF/6bLWstAUWUWcWHpUtRw8N/UO1xMvk5LMgbbZVbuJiO
j//sdvBCHPFb1m/liCQEUjIsHIthcudv8ZqsCMuMtcFrqVmL1btXAOOhr4jqbbPHvIFVUcmughfP
1chZQSLCcgsfhO0j/J0dgz/NrAYTBu8ySDxhKWMsSu8ETfDrdUA7nnb7sMkt0hCU8TvQ+q3wzA0m
4ANapCMgrA+SRdPvwOXDqydzyWAP1YN+IJnKB838BcgKHqmj7LSLp3TTGMtPUq/kL1C5a4Q/QpMn
4qh7gsNMYcrs0ds1ZmIA0JjE88qf3/FcdCum5vD/ILtTYzXcT66ooJxK2kHEs6+o3G1WRNAcx3v6
epHpcOCI7gMDIfrb1P6gpgXwjDBNUUC0AgzXnl0wTjEhgR2PQ+ayOShH9bjVb/fBQ9wCp3J2CXPV
4fE4HLYiDQRrwfvFjwxs31HooEAd/rASMcjKRedVWp2DwjgWdYBbws78enzJmHe1hX3LKYU2e0X8
8e1h0s2blxlUKIS91F2MonB4gYD+AFbEdOlU2whNSvfH7+ftSI1ww6UOi2Hvo2dMtMGj10FF0/TU
qL9CsGcnQ4VqzZn7w9WEt5kzFLtzREnEJsGSwss0erqX1Qu/m2WOCAYRgqUNGrMLVi4cc7gcGSFP
kj1r8F8wUBp/A33DabgM4z1JTpY/OXvsE9gBaEbp7+BBjWA7RhJ4IDGs31iGz4Kh4iKIeXQN9HD1
3sSmYlsJRxekk65dhHMa3Yvc/CShHluvCy7YQ0Ke/9SqdyeFKUVP946vkzMTEYGnYqYwFySzCNYL
qolcB5h2UIAW1aDFWIGPPjtUOHoVdf31NhMD4x8OwBYWS3nIMQzdKhVfF65FdyQGb+91UNnsjVMe
mv4r/OFiJVKJO3P1nyd+POZaatiFHcsqQSQk3kuwWf03tyXU8tjTIMeWE6btJ+ihxLAKwZNrLKPW
DE2Wjy2p/Q316DV8DJ9jxFLeOWgy7Xi6hX/ncLy6KGEoaC/0F0Ql/BacjpM74QkG0aRky0Oe41Sk
0qGekQB4ouCroBkoXWh8xajoG4Hhab182OH7k4z0PGzjXW36tdvw5XsikIIXdw46nubpEfKtOZ3B
3IwavpygGn9aOY3oHGDmHirIuDpBFRpBy206VU/+har37L+nyJz42Dw8B1RDEZwxkHE19GsK4qNP
v3azPrXZbeBT1HI73tu7B+IZZgRNvi3OcJRpcG58Tv81Oq/uwwFQQguReCaeuSRrLKg4ffJ+zrO3
+OwQ+0bEGWFjukM+io2Ilvx0hCRvuKY8EEljvfpkth82qFiMvtFHWERAHiVlQOpcQK6FZyzqGOMS
7zm+jwskdXCk+5WHRe/86+AHuFg9rdXWDibIOuzDCEsVGg0M0a5jBC3yxGr76/T8oWwDfCSAOEzg
lwszTGs9ZcTIzYpZHQ6LjsyMQcL5KeHDrQDAnBBWItp3kk/KuAMVM2NN3MUlaZw9wtUyiR5H7BLY
IWJJofc1mkTd3kwvWCJc2H4mjWXW1fu0qX7RBYqQHrUIPgEVKUAry/aTc72B5jAL/jV/rdETaBKj
uBY1SPC/fyT+3JcfT+BKGQRIzimUFy+P9cW9CXpHnhjwdkDsViQKzdx/rOW1q4SC5Tj74p7UhS5D
tixB5xfsF28jsf9Su+pOLDAAc5kBs5mRjgtPhoFrxDeP/xK/jt4+ZmEeSK38X46gQKqjuHglAdkV
xN5IrGb5F7nZRqILhXZZ7sWb34C1fQ6NNfE8kMgyB0l/jka+stced+8/VHrgrVt0K/zw5b0QkEZ+
cuPk+f59h3yXomW/M5IBbBC3w24BE1iGG5j7nflAMXBjSfGBYhIlUbAgNWAr8lIBfIC1eOk0Q9IQ
mX+/imuk/DzSyd13z/81htg09qT9LmwpCCVKpQ8SSThRnMjYKfC50KZwb7ig+aQh06Y1PZUMkd8O
2D02YdgoU1q++It1rJXIOvEjo3l9hJxf/CglH6XhV07Tk2VZ23zMn2Hf6y/EMaPxZrPyt1LxpfIb
VjbXlnCV+YfavjidfShhjZl8xQv3orZb4EWl81N6ZWy1wFK4DT278j2IPeFeJKjiTaRSuigLKCuR
MSXw+jzZJSRA0EN/ttJbv0JpzKX7Hv57G3CHZUUgcZfnB3AgkyUWI2+TTMcSpi9GOBzmjn8cM4oA
mRYOkTiACjYjpg4DzpTpVFj3omSWqZu8EXLgpguGhKQLWvTOCc0PrwsvckscDWnFeIVEAXSL48W5
/BVJkVtdqAlNFHu08rCpMuvOJLmkK5I8CaBjyhhyLh6aSFprvDWE0pVafaaavDMVE3Tx6EutGps0
rNr4Ke9Zxlsi+ZLytxQTWinOm448t/eS6bg5kdSmzqig39zE6v4J9QU7magmxatg2kqCmC1ILhNi
QOzntCaYWIJTdzkRrzwOAb4lrRu8iSRkdhnHKjaux0skx6gscuZf3FH4wuf+IwR5857WcIE2+est
hkNMS0Q/TKXjDMOyjoPqha5YFgFdxaOnj3ixWFPRbtIYnT7YTYk3nc6VSPcbo6dlrfwp7vkYTgps
IknjNa9ZRPMqdKFmpIF6Pnuldw0rfn+bP3ud0RPDo86oXjajLwEaJebZbO3l9/SjX+UfECW4EMzE
LRS3O6QzUkbERYVqSA08O+TSDC4z2Wz7nD30W0ITZ2ni48BP2U/iG1nt5dGLd92b/ZWEZZSJTc2X
9nlPdp3P5gS6lStF4l8X9+6e9U5Ewr0rforywSWP5RGKqZ48oFbEfI93EmRCLkW02+kcxgS35BFx
CJ45kuO8EEvGEwlBvVV7dJ03uO5AN6Dlkmvoc/631VkFsk7kcipNiDpa7IWBwM7fL5Le29kECDIh
ckifT7/lDAsGo6Zdj88Ljd2ou+b/BeZft2WKUSmffuNtNoDTcDgl4+oflvYG5gEIkn9bHCflHiF2
R3LH4oPp2HA5ksEhgGkSf1cJyDPHDIeYJBR1EO98FgUeedgEUevwbGIYoTMXYEjz93tMA7aKq5IC
CfkXqxCZHUOtJu2+wXYUsEk0g/8QeG5rnDdiNCGxxhcMRt68UMAggVyGEhJ99YCjwGFB6DxEdhRk
Tk9RrdT0e8LaFcCUQ6uv4kOAgzfIV83Svw4rOFAyD2qT9iV+tViZsUVKp3PKYJEbfnabwSUyfGGO
8X/L99P9ozBeDwo1tycfJGMTzM+Iixa1E8cNGhGFcZCs5RI+Hus1aqt2zISlbgPU8gLoYqaEUmSO
jAq5rLJsl3Pg9Yt0jVfyZiEkcl20vz/K4E33C5S00XuANVvNrkXU/3AmXGMQfNp317a32xYCCqnn
CMtxFZGuwt3sVy6g2FZ1bxT11dOXQF/aPuTJiG5tAmU7YyQagJ3S+9H/cG9HihxALpcfh0NxRUqB
8Qc9UZfeaHzQh2XhZg2moCKxMAmKER11QHelh/LJJOiidbjG51lJQV09C9dBz6CjxNXhrAtrvVqo
K6V/QLgFYftrzx0kl8w7XY0ILLp1vzm+cr1rTzu4GSHBDzuACrjjuJCMpaInazDprIux7g4SsDiG
4sqEeTb4WP9P47YBQW6MDUbQdPDUc4FTawL/ngNxuEKq0+5OvzO6FOINcGqkSwKZHKEesLKdALLx
63g1yKL9d4nAy+TAsBQLc4LlvYLUEe4kYyEyiDEidYV2JawZ58j5vsMMBO9jhUE2EQljXh/YtMgM
nkjN5Pby0/CacZ+T9qJGau7TrbwxNb07np46Xnvx9HZNu7oxnaC3Sz2il9gunoIxJoNGBpdvq40V
X4gdGXRCl8nmo/8Jz6smFhRadOkz2BIU/WzDG8V6yBsdXozl5ibYMe4n9mgSIc7GYdpaqD5pP5y6
vUfPWun+tp5fNPvZAaArOlKX/Q0n1lwFwDZGf/Pi2O5vKAUPZDmfcXOK8+jWCPIhdgE4lLoZfdLM
6JZkMXJtmX3bPsmJWsrCGTH2rxcINVySryQ2cRPxLch2U8EjAN3R+bK82Kbw+kELhIGs9UzUbzTV
L+d1eDJ28e5Rc4dMaHebyE+SLtLjdU0n3yKt09G4wWM2gJvmz5md3SxWFrfJCQhQCwUYqVAL4xsE
mulLPJo8IqbfS9p8WwFugMrk6ENinjE2qBDZ3/HKkoEr46vXnF+Y7yfb2/yXIalAe0JugvU9bUbn
adrLablCusViL2pmE0woPIeb9WuehhqTe4yYtl/wMc5jfXkb/7aYzx5gJFxXNfSQ7Y2HMoZ08N4i
9m1m1o41FafA1KPy1ITwe6rnXK6zud620soqwLqWQDgbcJ4zWmerwkuLLbpqTmokmXWfJMFuFkhF
19iyoQJO/qEyll2Ou9S5s+KqY5ubAqGikeIKRTQ091ni5/PGoAlMuce3hgtrqIw68e2kYu0HGewH
ZcfFS/GYDL6AMEiQnnxZln63RePyszD0I4wFgtgLs3+LqcTlvStXrZU+LFbmlM9ueBUwuW7h4Ml4
9s5VLnEqTDYSFzYXz21+AQylKDMXz6DxPXz+O9VDk/PeJBM9c698y/FTtXm6fBI8MHVZhzVgr3TY
bdREXWPK6QsuM1WGJQypGIcW6D1kirECgbIniH+wSFiDjr5m2ipDC/4TIxf966njZtvG9zb3MD12
HvNfpOieQFBg5pinMnQsgg60Khkr9hPOmcze0COxElTrmQTq8Nay22jFAWwY9UCGW32Yqasur9xY
I3Rv0fYs8fhb5zh02ufwAUeAiQT0NXKOaA57fw6AMc9zM0vooxnWV0G+cTOwOW7sCm82+aIswGbf
GL+CDoQ3VFu89eNvdO2xED+m2DzqmDf/CYdup8ITRh3nWxpSC+4IUr6jNzcP3PDkEhi9x4S01ssW
589I35+nTd1hiT+n33ll2B3W6sN79DcP99axNkA5YDtMyFJnM35xf/r514nehS1M8gvEt/akXErG
ZfK2ixdjfBwrmQ0+fHOMLAPTvs4VFKdzSE2HB65joM0OKyUbCgDrN2Ttvq5cRo22faMpApR4uzfd
Pu9z2XTvkzFqnthfm9GtGfLa6q//MdFVWC+wQfye+WeSuC5pScKBzOnh2NzG9yEi4p8vLLXF+Cf8
T3oRoQUKavSDS6YlKLc/Z+nx0YDg1k74omXgz2CbjCiRISFsGcH/HjDhwtOS639lJRNMcIzd7DsI
OA/xGQyWHaj3Z82mBrd6OM3jjU+7Pq9GBa4toxJlFEms+3PY7F97G+RX23wrUnDTI6jbJ+ZhxTin
OeAW03shqFEivl/+jTd3AWRTpYMrxy+Cqe1/YHdfQ1zvHKIdhnSygcodprVvDZXxZ4X7whtQcgRx
8ne6jc1luSC5YGLQc0CjVCTjDeSI0Z+8wWipNv6DB1QMMhq9m/PFujAqe3wI6tJ68OjqB3Y0cXbo
Ib78LxUVbcUaBbnb5n1oCWeSWjkbodExVH9EvzndOcSjyTXklSAKzeGYn5hEe3CzO6BMuAWjVQUt
MywGhB3uu4xr1G7n+I46Q1RR192drMYj6U1n2KK9C94AUOcB5LjSoD3MgiYAXLHIba2vH5Szd0Hn
oZLEaJn8SrvSsC9eE2LJsBUmi++OOl7QMTZBfRhV3N0yVnYPr2QOdDHQFNnno2Hfl18MjNa3fglN
VreZp0Lsxqy4uWb3KXenYN+tOyDB7fCOVxFvJ2q8PLGemAuxhKd4U6AmTGX7Y8RMRVNtdonKRZxB
KBfO/Xd84dnBRqDIY92HmAEZpLeBWYDuSaGLa2FA+HUULWgYZAE71+Ntl+Jfm42VwsHzGFPWdN/k
JkfB05GgwM1oeFfVpi4WORVWNqvyc3hToHV+I30Fk5cBBLGbdXxbQbPm3HgpVmMt/tv0yjQCnGIH
Htr1eGWClljU9Gak7nmzdDgGUBV+dn3g3W5zTaI7e87eGPSCTOQulF0IhpriXw+0qOTBkgEz413d
8Pi5I0Bp6PKObgBYRtUau2smv9U2G96H6jJ/YNZVhFjORUWQUnyP+fqW2mqvA/D6dB6YiW4N8sDZ
yowByFKCiJpLvPSXeHA2FSZZGXTmUUUjv7Huh2zV4StK6pSVHjTkQXtj9O4+Fq0BPRTsIe6fMHYY
9IHK4T4cdh6MX+D/+XpQLPRdM1a21exNx8cKvo1AoD4Dc6cwsovOsCGxkv6NqKraKEcp4pToXEZJ
93zI5/C17N/4u/1xzuPkbtoUn4RbBMzBCqZsm9nT9sXLaTklHmkgSpTsCxrGa5g8uzziBi7cG5cF
dJPleUmj94KqATSe2wbzjcQix4WRvzaDQ6COtcGXELJT2UMh1NEs9DrXVZY7tWYTCf57uuxVaH9X
IvjgJYAHMIVrDFmCP8M2J5hEU/zpIi54SzvUYzhNk0ZXJ/yGtGQcwR0ovvgbVcLlRqYvrL9kbJyg
abD9PpPybH2GJH+KVu19bB7v+29cxZcgnX7fiDPfYI50ltvKpSk9kigUsQCNea3YejeHP/C2UvgL
M4r5eeOwr19MrWhArm4LxvThTI81TtagkqN3/Ju1A8it8oX3zbg4EF/VBt4itYIufN4KeV3BdVX0
SBGZqDvAMeD4p3M93HG9/UBpP6Qh6+uxJWMTYRm4bTpL0UrDbYQ4s3zD3uD4TebYnYYGx2ybMdmV
kU+fWxxgwuvUjEh6gfVS3gB/DHBhKBeph2ttAPWUZ8FXJMWSZX2EN32C5MRxeOkneGh1LFwS7j1W
HHmP8w1HH5xLPNMZ2f6CVtga8PhR2sGC0pD7KiMO7nLZYD4fYmVMIsKVCUPTTaHy2OwjqLfGoZEz
k9NxtL9Dbbnilk+HV0If5CQO6GPSnWn/OFQmrT7UJ8NSdxpwUNPRuPrjXhbz4L79zlYSp0Bq6ARw
bou5Q9ERpBtE71hxrepVE0O6InxOKKyUbrYSzCXFhbIIa5YV1Uj8DNAT0Zxh01/hanAygdtF7sVh
QyBo+vVZ5Z3KbXPt7tMrFu/49uAcdQgdrZDZPpw2Wm2KIbT9n0PX0FoqI4UYmcpJIZTv7pg/YgUn
+HrI6B/7tmd0Z6WtQeAfi4/YKETsv/43orfimSpRDW6gT8ixHgDLzpNIWUGRBh8C28qk5THRB7aC
1oOMCtQsUNg33JToKSlutCN/pNxLcIk+3aS3IUzgxaUT/l9grMACYJfaLaJXiQLyW/0PMvvhB+wc
z0PIYEZ0G2unEubWh4t73cNOATYYQSA+cy2oZbdjHbBJKGxoTyIEKgnjJ0FzM1AAwov6Lehj6YIi
qXZZ55CRv+uLa45Javp0Pzs60XTSoTBAi28sqdBsCb2b6BaiBvju6VcCcCAvr7ggkElmOuXou+zs
n/PGzCSr3ith0bsNGPkbu9hdqV+cejpAJdcQCu57Hb5jePRojYi/JKPrktjFY/Ra38pQclNHGdeD
3SCP38ezIPx0yAp3BOaOav+76jS4/yYzsOLw1VMY7Zd+vW1HUGfWv69r9O6IWqnxOvcLrqJOSdf7
L36Ka60evNd1UC/yY0HmzC9QP4Aw5ycMWo1egyGNxUMz06BitoSpv0ozVBMpmDud5+QTpujkyHmg
7WM3iuKzsHkknKjpB//p/rfFO9+GwnwPcN78ZfvHq/s7tdpjKl/ZHALgZFMULQpa+RezRyQZTDiz
AMYsKZTkFRQfn9vbsnTW2SGlRUQKQiGHfghjmsL44PXQ+CUwHu+1x5KmgxOHjBLDA4RjYrSUByrs
EUm01i3Sk9fT8PhnGIBSb8hb8OniBINBEtMQHca6Nn8e6h5SadjC9Wt16bORpHKE7K60HqqTg2FD
keVCztcWPi/2+XGCClcq+6MmkVmmPniP6N4OThWTpA2EYuySSRBydsqsEFOSasvwnNR4HYhEKF55
3vtwaEuNS+E7nS7zHFO/9Z8vALqOdTxnnj1KnANU1g1+JBfcIzT+DdTRoFKckWs4r4Nbd5DUfPXd
s2Xt1o8xOQRcQRnZWDham+ARyIKGA47pZ2ELDVUcHsR6aPAbxwiPPCxx/yQqASI56CaIC9egaBX/
ImKCnA6chWJV2wbnafh78Pv7CiSJawbEV594YsoRVYgHwP5zCj04h7Rqms+m73LKt60P1GCcrII1
vlfGDD0e92Rx8eWMdWKUn/KmtbwlxtQvXKLE9+o9j+fqpBsveTOE6goXjbd22jlxVdCDHY7DN3bv
pcvrFNrxHWzgpPi07ZoPVMBWpDkfv7btJUy/muUpw+PzUOeogm/N8YezifN2dYtFw9cf6JwIxCe+
mJzgJtKfZ1f3yyWYDxMS8WULv0C+D1HHP6xn7sZoIuXLsHTI8DK7O1Qwh7+Hx8O6uN9ji61C2km4
jnEuFY4+NVDkR9aLEwNn56W6xBHBiIqp0grWwJEmwNBjy6Ph5OGUr4Jf1H6Hc3oBB13rCMY2yqkT
PZ7igwtVJ90i4xMUi9Nhyu0o5YIEKfCCphjo3Ny9bahfU/4Sk/gxk3hk91s2qtPWoeehaRSZus+N
7uVzRyBbcSZQDyL3P9HpdclGe9bdpqu3XU6bDC9F54e4xU4L1ENgWOxgShboQGlu62tPNpjGYOhO
7f8kPv+5JJ8HZ574Yb1Tn3YdsQMxlp/oYw7SZmnduO9jwmxfz2MocbiRUYU8jgCS2bGu3bgEFMBp
YSwIf91pfrcldp4OkI06AH704ITtdMcYv2Ey4CD3wpJIXNp2xfROxEWbOyF85Td8eq3Nio14iHgO
j7nppSbt96EFouXMYw9xGW/dA8yaWG90Odayi5IASAtauChKGTLBAF2mV6jqauVRsHsstA46Odav
YrOP1sum3+0iKxGWmlCHfi6fjpYIXjFa3/yExASZnEezYu/aiwFkavHQQA0tqyQc7HaQ153uxUDM
vWU9tBxuVMgkfz6xVG97jRyM9xLqbMOKyW+UV0OXFIunL1/c47KyzkLI7lkPwKpe/m4BVYEITSlM
IGfAZh4Xa9w0Wrtxa8HjC+4DpHI59gaSTzBAlnuPxKdowt2TSit+dpwGM86YyWO9wahFb2E0HE4J
iMPMt3LPhwzSo/u9UwOS7lpB4WnRErYR1eZ9fDfYi0RrWPxufeuGUwaoJEjxcu7TGD3JLofXL6fC
9wLcf2GoymHHDNVBIrqjuKC8op0BZc8xtmXTFoNdjSEhHTOA6ToXNu86U+hn1xdcZloYovCNdgn8
2LhsayxN6FqlaDEo43bsPMZyVuA/U+7FRghzrJdbD0ComKfdh7vmVpz0QNRUJ1tdyCTB39n0EqKM
qWOkpPOFrFLh/WGcj86BCZfUN3SWywRLxDTxqTvbf2/wB4vGNRKfHd4C9CAYSxROY/LitsEHXKfM
K9GpiMuymE6J5gYfmXhJGL3uYFDIwjMnQGBw06X4JsGusbF23Kue7CFitTmN+OrNiJ2geWwCgMXe
Ju+19PDc3v8KPlNDV4ReczVqhKNuPRlhazQRo8mgskaK340rhg1nx+nON1AZHqCtEX9xSJ3u0sRa
sBV46A3o/RxZjesBJOxEpLsoGcBoPCpwhaGek+0xMVjS6nexmlonmY0np02dfTXdErTuxY7hkoT/
oA/M3gnPO7hP5W5DwMqhqTKMNMewf6x697KRW6oB0ZATmMiviEvo9L1+Mcw4qlBAJ9eB2aIwSAKp
inUrE3GkAmyoJBsjoTLbrvLt5TUXt3s64FTnldO6NnlsHIN/rgYgmrzwpMv2QEBBM5NkCEl7JYHJ
aIlyK11xEMvyQAFRDKe/twBNC8ZO3HMSYCdY4saK21BO59/NrqOy2CsqEwFjFd7WLJd31NgVGaMw
ThZixnQ2820d3mbhUJku1BHtd2SC9VoZG8X7ExozClHX151uUpGY1jVXj+WFwSpEIYI1TN+AY4pp
6uzz8fpbHFZ72Lcz/GyIKQBHSKGIgAmHaobHhGHy/i8JbFKh16elD+Pui0QG/Ofx65nBHBMnNiCg
rJkwQ2C1dO6UUK7COIoxJiXELhjUhPYR1Ai84PxmIMorCW6tyAUDD7G1Y8W3enzKdK+hOKjpUm1+
+fY6yKdoMh6YC6pIGawmq7vNujE3MSpjDlJSH+jXmDxARLOv2D3JkcZetnbcP7h1tvBDQp7LFYDD
dqDvsTIk9RgOSWnnN5/BNe/9tJTRS4qSs2UfG+MHLD+7kfrnDIwccTyGQ8PxxWKiM2EXdb8dm1A5
Ps+7KBSEcgqSAeyWTf/texzWO0xUw83pE+5Sj8UjowSqOmg6aCQW4WpAESRrQSST7lSEm+NCaPOh
yQIlkRYWN4RJ0sEYX0VTDGoIOeX0A5DXg1eEIIB4T9Ymg1RXXaRkbvNxWDWVf0Xt5//6dF+Igw8y
+tmlYRIAE8o7wTu07DrdPPjaI7FhNugJlnGMlRXM1+vu8ecgEcMg4gVB/SQ0pHccc55DwEVN14zV
gE06AJfk6VYu3cOaFvQ+fPRf/e88CWg8my6Tiz/CRDZBt2Gh2IDF7DO0i6nzSf/RT3vLDnilweXv
bP9c6hnbmsl8vfy6axpodfkRHBmr2KeA0j+XN1mT7Omsd3v+WVXhUtaYPMPf6TzlXslWtdU9BzXD
FjrmZ8g9um1aF8CgkDtuTdWUKirHDc77IdIlDigHAnJ3jvfYmr5OLB+RiMWit8EFl+oUTz1HxoyU
rhgf/3i+pN+DHjDQzw7tFScmHSXPzWKqjY4Et0k5dd3umsQLiYtaoqRCqyVaBrEyadI8D3Y8UzER
9eGVnDEQAE5mSXnI+DwEAEAa6CdswFBMgLAMunCFgRjkA/wIIRdCxYf32O/0aKJeS/Ip/xgSxL9c
IGkPaoz9/fP8zT3cT0L0UEssAYMPBwXDdwROsFCPyUzUlAw6nbF2dS7c2FrEBckcsgw2mC8yTwdh
dIoFb3gTUYEOxfnSey9b68aRC/H+mC00QHjy91r8m6MnzcoUaaDalWiAnE5OJ0uWM3kKBATXTDyV
MBYF5oR5Fr0giTDOP4JcYdIz6Rxp05GfaRaCZ3iMiWtAl7qNGPjF+REnj3+QMzYZLLb36AzEe6VP
BIjY0A0S2Ro7S9lQT3wLcSbxnBNOUmItEofJCHFEiFwodj509p5l2n7I17BUagZS1NJB80bNprsY
+zz0Z8BEp7nKuqY0qxqupK/4tsZhJGs42jFbgdEGtMuFzQQ/1WydwvZwNGj+zOUebAsdGH18m11g
iyIFsU3YAJqTaM4xJdaGebX3oUhmzmLxxhcKXhhLGeEtfxouSR457h8QoknYvsIidzp08m97ZeiB
7tcPpz7hKs0g1EKgFTX+VXbr+/HfDRWmxpOiDg+jrQRwLR4kD2mH43FMsXjAmIcX5z9mwobdHDTc
QqBPVdZqkQxXW6X3C5u9bUoA6qoPzDBiagFxn+l+I8zxTVlUVmR0+1Wvgqml6o4O8RpWScdKuCea
8WfjJj2140DpIA7sSzx2Mbo+A7QqD1nGwdkrRS/ysk36Po0AVfsX4wR70aB/kDoEKx/QFv3RPLVe
EAaJ8TLt4ul2xLn/qkbZtjGCrPVV7RVM82y+qnqNqIRovmLEi7zKPguJpRrcckrCcGF+yFwFaVDH
BhlMx06orO7d1B2qPvsEpg1gGAGYV6cSQ5OGXcWYTpbiNH9qwDvQUXqmxZQbOzhcL4My+9iCf8JC
B+y31Unns5XZGZF/DC7qfYoLDVk+AOZYSHATqbxXM+yQE3ZJPCZh73e/IZjzC4KMGt2H3C6puOQf
MjtmotE3MDvjZD9Wlj1rwnSDsx9F0YdbGTQZB7tLLk3xmQccYJ5RJYxT7MbU7EFzuF1CA1w844hx
SCyiu+d1TkUPC3tJZTbtM6Dw8emxxQE5WSs//OSm1w3yTswXGc17qREoeBEynaHBxehUbpM0d/48
pecgFKb8QaloXCUvRcKCPh+wuu3X/sLG0/0NWC5xhHt8q1C+tqnjNPA7bBetcU7A56AmmwF/6MG6
C47K0MFV4O5Ovj/n84lqzLB4zOa2IjVRBo5l6T3efMNAz1xfdrRbqCi2N8hxzGGCGh74DboJWRAw
CmWi/+t+hZqGmRgZDdx+cZ0C+XmijFci1QjfxH2e3afpay1fY2rF93t2GJDz57kyumwm12nWM9oC
w2zyHW8Zszddk8EwaK8cKjeMxm9KxB8rcIrgkT8EDocQ8Qy5+v3MiW4lry52Wstf/WQi2PK0zeKX
eU3uoCKtLpynMldqOWoe+S5J4kYnuConNY+e5vYNIMxN8YWcOudG1Qku7eXtFr31j6e8N06Fx5WB
Y3sLQ9r04rSLic7WbpxJ0tNnzVGu0LSVgNJYYBZfCmgyVh5dDcZroTD/2HBE6KX7KfvPzToh6+YS
vphOVSOjABd8DMsPLMobJChiM2sQBiPTcCUZPBR6qGL/WeUmL+05y75he7Nvn3W3bMAUVPrKDwug
ffNW+2oHIueDqL6H4T6/SOzUp49xq/NL/fc1UjHX0yFyDB+Pstc5115+9lSryoc3JCx3LmQQO0zn
3VieX7MSxUyFcU8r8czeg5GqevEBnn9094gscA6u0slbCWD+EE90vZKVOvl8Vs/z/iLG0UbpN5oY
E49NuR+kmCfm/RcYycbsthpYCo3187Dd8FXYOO0ytQrmb3AUvyHnyDXiu3/+x9KZLSmqbGH4iYxg
UvCWJJlEFGe9ISwnHHFCxKffX/Y5sSN6d1d3WQpJ5lr/+ocWBRml48lwwdaqtg/VUa0JrHlt5awN
7IUlI60UFrX0C3xmAeOLktF+462MjTVqmMgkJIPo3Q+Mttmyhg17l5vdqBSDzxB6lRGoaBfKrEdq
+82sfYWXdlpMGI3H/yAR/t1EcSdf686e3qUj8lmb7GYahzZnpH70jw3UYMK9j6sccpoDV4KDH0JQ
zgcnOYlqrPOhtvg57K+3b6KzMaFYejQLhyvJPTLgj53+fhjsXvFBYLr2xd+OoWz95bwInePmTAJq
2PA65Sk428ndBNRDi0oKlgkNHk1mMWPM+gRmOHxCu9C9jTY8tyLbGJREIRjR9TV4njo8IlHT4ghD
KahNHrfp7xo9QX2R2Gj2rMiFVTAu7ZWw6iyvJuy3mBsRhYgDqQVPO3HXpW1PWsK8B6DEzB0PwKjA
nfsL2wWqEMs/w7q6Bhg/ddnmMD1//ZVJvdBzeW8GqGN+t+2Vy3Kwpxgy0paeMsyt9Hbm2GtD29Hd
aP7RTD9IH25rotQPilgg6094K8PqQ3B21wzftIloVHJRWgCahn9ogjI49gGtEJShPE2Lz8F1jsPm
I3ftykdGk2NxqJiKvIKOsID8aK9F+yvzoV6Gd6WfpmD5uRaptzSiFTT16K3w7gB3lvIs26j454qL
pgwq1wXkRRMMqonZhAJjj990ZIm/+4C9+xNqzB5u1Hsoplj6lvcddX98H1u6wey19Dpb84kkVlfn
7DXguFemUdBSW7O50h8+26RMDhjjKsVQi7iUpxx23KSVpeunK+jPs7YJgSocr9PE7qNBe/jDe+PO
L7a7wQHJ9oxOGGhbKHPvt7uDLBq88G/856hP6bLgCWoN+vQAo+DxDiy3WTwRHOmakruIe9tHmcKG
pwQqP5EgI3pR145Sh6BC3Z23VQmjCLLWg8cHdSOscmOHy00xH+6owblMERaZWpQExWiZPkWMAiNU
GSBCKSiXX2lAGZ+/vHOS8GNrnyIo3JFr1JWjNzHTyWuBUIp/uE4fvkB+RYl93I26cqNYqMnJ9lqr
BGaOE6o3fdnf8ePS3dMrOUSPR3SgeC7lBtVREpClI93AfiYWu/ZKx+na5M3OW6s8dMib0gh8TzRi
KRnG2SLQogdLh/oJcYeH0Fjpk4zJRwTEzM/NvjtEtzjtos5Gzhjt2i93hJf26HoRXUriaKMHaHLc
1JSCUo8L2cBzv6X1cIh9O3Py3WDV7xVJT8GAgHijXs2sOvPyqTNFobqZnS5i4TnZea8U/Uw5MUij
8Ib9ysKqiC0FepwphIoxGHOeGEOHFfwOb3FgHR4VMWp2qqDSKScnmqFvpCjt8KqmWM41uqto8BFB
YlxhxExtHkJvw72kbOWaunbKY0AK3py57cXxd7fe+SJ2O2OZM3ZWPTRjNGbQ1IA3sUPdkOG+cMNL
r/8lTbGdtH/LkxbcOirE8wsvED7ZTH72z1twPZAp85YFjjZX70jfQ5Z8cn5G93L4aKOnsxY1O0Sn
nPy4hUnnEZnZs6bsNtyKsuaRdX/h+RB0Uc8xrGITJpmdWIJzXID3YmkaHq7L6yM6nv7gFXU17M6G
htbj84gk+Ukpgw3LURm51t3d5hZq0eWqCsqPJjZa1T/YyeH8d3r1SjbK1IDhwij9FFjdWdsaFISh
TwvPsjBpdJAYcCZhxXBc2p/9B2iFNh3kgH0CQs1nWTznjO9glY0KmtAmgCnRIINY4d/FQ/+Q319y
8vCCMBFOO7xO3nIxr4LuAk2Jwd2h7d2qNPc0VH5AqqW/05/wy2+AgwPqhjcqbSiYaMbQAOBj7tZA
GEoqbKC+KCPDV3X1aRbgSIe4vCs+0ONKWopzwAuOjFNw4J6BhpXTy937/nsLR6k4rMz7EUBzgQ7X
0Okwn4ad8Xr7DsrMlfV1zdy1mVrTknPYKKhKf8ZMCAwgn0nZZ/K/O39jziWm2vS7PvolpWomdjX4
joaHJn3qcf4FwILOxSNsDHdHbJQ//FHbWION2bcm75hHFvBtkRiL4/A8XLf262ccnjGrFTRxjlsh
OIuvmzeKNl0UoweuKpc9Me12iHL128CBPzCoQtOjTAXp2n4urovnPgENSs8BZSHWNeVmuIMYOGQx
b8pn2IGQ6F/8nzKr62HnvDPp5/98SMmz7/IVc+pKnjF2113OGQBe72KdsHdyb18jkEYWJp5vTz2u
s+PTP6LIG7QO0Kwxa+g0AgT/52MCBMfT9tsJccYY1vrsPvMDPbdq6BAszxVfBhMUxa2Yndc89EAY
QG0lcUGMJO1Nw7t4YOJ4DVrXwfkXOv2n38p94q7EdY5lBfOo0vt+A5IfTUTEFEg9OmOQCeVRqqux
HLWsUN50fwolP2FABPtcB+y8hKv2Y3KbHMn1BrWB+HKTV1LTma+ZVOWPM1g5MwDAuS5J4jy7DFQo
s73HrJaKeoKzKBUQoFvWAuBk8YPa6mcBq8K5M3pm3vDrPXbnXTtX28a/Z0bBhPd7yBv5AnvxKQXO
J0SScEUgpSHwqsgJxU5iCZkgqpqJxl3+m+RLDi5aC5WRpXi62157CC3+oNPpvkUF+aofj60/1oiH
k2yNZzFZOHijrizJIIrB4hN0rVkdoIol7+hzhS5AO+D1er3xyZ3Cjxl1wfbc64bnikGg5zBSD55C
3MoAvHoSx0dPI7iJljMk7alxUULu7quz/0A84lutHuJ3mmyoI4Q0zK7NPzcBDX14bHivaMnB7bhl
q/+VtnnznjQ5CJaRBt7dM08Clu2FxCQzd1HTYhBQeYdJm/diePeXv+zupyaqjemDeU4pnkQNQKMU
HSUGj0nA68Z6OT7i1vzx2tDIO7LKA8r7p/gQYohcXAUT1HOoPhg20kzcZVa77aEjt9rotoH7VguT
x1ABciZaNdVjKQMkNYE7tob3Z8QKfHgmyw7FF9wLsCeMcODqyP0HdnpwqsPwhEVGx5CWLsLusuvx
1zwX1DvzknHM2bsRiPal9WNG4AHcu7MwdkK8B1Y80kqCXTRxQbXmOXmvA6PoLt+qa7WHpD6QAHf0
Ov/4l57xZ3B1gEjx1YH2CeqFB/kn0tqr82/0bI1M3EhexEeJ3OrzMe0K8xs1RaugEzYj89llSqej
y1dj5Vf6uM3guB33uMZprxFADVSI8uUZBeYflsTe8YJ9egMFrgI4SJ4bOisbWyS7cfXb4PaMjnCq
imKUc/Mev9Ai2+0cPrFbaSvk+gRizJieWXLvpHu9B05ZF2LPHmTTfnWVPKNV7Ots50Qy33hfrVWR
x0cMce2D91lAEqgkUOe9kBB4lcv974NKZdFXpFTAJYpPLH0odeZmjG7KBRVruaBgWOn7jEKQjGJL
pOx3ledflQE9N2cJfV3JEI8NuCY8C83lhAT62/1GvJIzRhEeJe3GlXOL3EPpoEuS84Biddjt135C
sFpiDZIlmuWYamY+b802SvIDDhnuAD7vgMLMfVE1TPihqCTdI+/xAHINHQI/XH7fH0U/nBdHn3A3
Csz+BqxIoWNfcbQQBi7hKy6XTyTM9YKqgzrSGlDsasHlJDZJ55hg1wLBg/K3M25e8qfMbj8x6r+A
QjEI3u4QRhQmXKP33w4l66a1C2RSfdxlMj+XOBOgbmRSNmoOgS7sFi0x8rq0ZDZC5UCOo2JdIJFD
fkrTQpmF/9peY4DTwAJmOFEy4LiMPzi6QEt7sCWXLWb9r33eCG44k+oKKprbOiaL1XH0YT7y5TRQ
mLVleyy3N8e5WKhMVXJP0biBG/ccxqz9xxqAJzPggyNpBA6iqDNEn/vOwHKBTepMG+GmDKeN0tyZ
/aHwwBS85H1hjQIfAZghD1pwhYsJkAfzvkrvd16+EjU6DM1ZxJ0AZJK1oPywFamBj8f7b0SNYAxt
Y+EtYJtjAVx7FsKf4IVGTVEHnIbvWFw5hYxzqGbMB505EY/+aTyzRnymDSt6Cyt29gizy7S3Pczt
aNs9eXbpX49++OyIA2WDm7UjY0Svmj09GO+9Ouv1OmmYA+1jL/ZQ0cHdKGxbLqOnHh8RO+kVTdTg
nKr0Dq6asje09ovFEx7DirsCwsHTwCVgIyZ4e6Hz2nBCEKgw+Mxay/32f4NzTi8CCoDJlOr/nx0/
ult3gq0UMi0FlPUXDCtDEYuYZZHGV4+pQY9xOByVUnk6epQbhnsJm7dQSYXpJV3WvivwA2KwYo85
d7Os6akYyPR0FDIJ5gFIJaObu18HkyDYCImzcDegZ5MyjtmCuxFjfWt0YrtdsrHdgz3Xp3GLLP7t
asxYyMG5BFuTTa/lEVsZ1r3MSu8exCnXwNX/JDpISdnMwIBq+I7YHFPX442PpLmJmeG9ATxsEhXh
4w3bRlqjF4sPv6ijUTp8/CdlzqoWqDYO3wQxEKIL38gOKWgXlcVr9N40vyUyn7ESQcP3ttlM2MRe
vhr9CAbWalBt6wyWWb6DPFbT9nbvL58xtG/MeHUbgq0UQwbLL4fl1Rp0bA+S1q8c8IjcCqkZmXYf
Hm+QY3l1cC8r4/nhYUbOIuFLKnEqP6rmqWK6o94U4OeK8SBd2dHtbpgVNbVXXxGsTMlQpgSlDsEw
U3/0i2aeGxPDggJUDrh/q5X5cf8anLgu4wnFNBO+dgkF8IjL/ifroHMXTh6eRbRTZtOYOChH7S6X
9Y1PsT+iQ2qJYPP7eDt+iwsTnBYQAkKZUSVS1sAhsdjqlAWrzYiiwDLRwihG8PC+ruO8kRj2f32u
wmv/b3qJmnypm24G95wGj8eiu50ZRFL3WdLM0KFYwlnrwC6AqvBNYLAdshLiBAwo4yEsitevlwd2
FfT1n49f2TuDZ95mEt6ZlQ3gpMTO/R49B/eBeUeBflcyBzb66w4XdQfU3ts5n8l5asEKPMTMh+BD
IOAMCHZr571j37CVOfi1WjqeZdLg4kteY0uh4BzAh+oYXPnXb3qHjldDG0Xte6fkEAAwNv4NYtcd
qeYxkEqsLHWGAmqCOcFTFnxl2MJzGJsa0W7HnVbwPE46tBkebPQNg5GvuCY4R9H9jBAcREurAQNI
nzjXXIdrnj4YucP9Z6oesel9pKxkCgm8KDnxDhOQGRTTaUJDgJYYNxEYR+aMcN/2XnT8FCGaaLr+
/j6t5lou3lhtAqnK1tvbn2pZSOpGbHzc+u1ShoTVXy6uf9sueZezNxnZibbS1KjgfvLafHStt23d
qF3qv6P33FGLUHKiJwpj+ZgwXFcFWkOU6frxEVMbWtNgfF+hE7F3pG9SFv2NiYfVcv9NBfed4pE1
0vGP88siWN+QNq/XqgQU95ebdtTU/oY76w2SqdS8cgiFkVbMX163qa4KyM4GHyXM0QEu5tBvfyvt
4ifA+JykdQOAYuxO53h+mPzYbhoEzC1Qt6e3PJ6TuWNH+lXqgcOTL4DbAmMS7NqMBE3EdTeGhzT8
YCq46qLXYau8BtGkUDbRavbcsJ3DhiIbiQkJGpXLhCi7oJfdpjWYUxGU4RPcYvGaUXm4DPqrkoH4
jZ4G+OtfPwlewUyZea6y0lv5V0nzg4kEHsMwConvYy+48outmClUcXAvLPGJFHeJnlk5KTPMdHfH
4BYGSSpjbhpahvDXT4mZpbmnpOFIp604oW6C8gorhKk7OxSkEKZ4nUQN44CErhaGBJWe6NmVjYq1
B0tZi6jNqS7MvpMUfw0EY2RLtBql0Hvg2RwfXaReSOSvtCo6tEYcKoFEXm+kzS9s072v4oL6HTUk
VEY2KgCDdh835d2EvVTJaauevTyQqcAAppvopvcdtm5+LrLOXTIAhexOCdwf36YGq3F6abzp+OCP
x9MlUWqod2XeuxLhYqnWIqtAiT7Qm1W+Dom2C9RFcWtwm5TUK+waFKt5E9lfv3HSN6m5cANJDVnM
OPpVWIffxfeADaLs7yIwjpeF914p6NP5EtYdFfHt38K9YCSlqxmwgZD1B7sK9ibVw40tGjYPG8nP
1WZo9NfKr/3VEKABn7XAgPADawtCL9GL3kpNlM7Mx65BRYHEg8DUC4p1ykgP7RQZaCaJq11OQihL
7Ic91fHaSvUEx6BZ/3J3cLS5+CZWETSwtItGe65BQDj3zLDmCsvjNzocQ8DbZzywZugpfFi6X7pJ
IH9cvNr87/lRJ+R3DI5Reepzo0Ok/XOhXDwyNU39zlUDzrCbdUpJQXrzljgwtHLm0YOAOfz5rcFi
8J3QNJ8RihGXMMLcroeeXDmd3B6QfY0OpGYwBVCHkpAMdPJSEcHhfv3llad6z0NvQDmFTqyW6vxT
dtPF0fsrzQB7xgl+i1rErrFfnI5TqFkf+FLM3n+u8mkZdSIK3nccuDyosPtWi1sC109FG/gXyD6i
+zepIDORXwG81w4Bmq/TSVSnA3I/2agwulA+8v4IAkgLO9mQB+4ltCnuuCRy4rVILBwtQ8RP4m+U
JnTCnvdDQH9tiDyEq4Isy5xDoyT1lefRh1tL9gCXCrvHP/jjwOyQbAbWmo5ZZyZpKoowknwgDbJB
JmgcVHTgwFh31gBGBxtoqYG5Bjfb2vuDfAYdj2RBdiuXsgmyy5GrzDu88vi32rJOT0scKqC7exyA
R8djTo+asQJfRzGMjxhUVpjH3GuElD2jz5RJW82sDKeADajqRIXCNmo+hPUw3CC1c328TqfHLIUn
c4aWqwB5/Udc5pVXLBfAe/5zcP6EUHNImToaeEVE9juAIYfa723gZMtXuzbxiurfz1a8f1UuWY2w
oRBiZECbLFpdPtJlCFA7YgM7INV1J9EfFewAhojPQc+ii3JqFazxIR6zeJBmZxxiinEGFAWF8Vb7
HbxZmIuQcrOkzEhoGI55+vWoNMqULQlScoDtznvAX1Chg9AL/L9Ri14DopwbYoP+Dccq+U6+Xgtm
Hpsr029oO0SQoVbiXRvIMGKsk3kftGZwpj0UFBQmNAVvr5IMw42rtyLw7Kb+QvUU6ATyIZgdrlXu
osnxNAA9ULlz7c2Kta0iSTEpVSxZPIdxQtwjV5jhSEzC7HW0UtTFf/Wl13t6KM+u1PbqLtF0cECc
MYXkAMGVVtDeqNQumPwIfBYkXNbsM+MZrDSAZ9PtTGer1T87pKCNuOTvO0T5+tyYLM1F3//Bwzmh
D1qob4K627eRg+HtA0oKeg6l9t85RoPDmwAMybB+9RbnVHmgG6vsCyj0MyV6ZRy0MfwgbbRmeE5/
c4PlxYEHbbS3rXoZv0JG7/EKRsiOjeiZptr93FV0UKb1Mo9lBPLO3UEOHzyUYQMljY3bAnGQlhWc
pqGy66uBfH3wolv8xeTbgW7iOf50faetOHFMehdOhU5LVAOMJI/DJWc7VjwN3bJRgf8qQxgg4Xl9
kJBunC5TIrcEPANTVTEnybwE5ZLJbZ2mzxSXiPM4O1lUoxDE6i8mR8+LKBQwcq9dDeQGyh0p1+E+
xxF1cPbG7yzNF8v7Ta5LX+zxQj0y5/MKIGr/1r8Riml6vPJ5Iv8NgoDSh4yk5PB5cIdPOnQ6oGV6
k3EITOqVctb/N+qIZ0XyCMPslHF1metW7ngs+SQpVyiELs+nfmNA7dXua34PxuWAbM57GouxBtSE
e066/FEFwum8SbosBz+eZqwqLa1HleaCDTUu00PuGo0miesP6rvbN9ie+pc+/oVbg6e88rfc+AKy
2EPeOB/ns1aonPZf+38BqeU5vESgyHC9AbzoTp+AA+JQ+WCtETe8do8DymFI1RIoWJkwYrFQ8mlq
1yYJJSO2vSMtvB0BZ5XuiS9v20uo5dAyuHxB1YOncu+PKQJgH2H7Qzg7vmJ4Qe5Vlct6C/btLQy7
fHQcPPuFW43Xlp+ajets0HamGCSEreH47KsPTG0b8b4mV3hw7Iy+6fdZwlXshQhC+cCFHIdcNOrM
CQ6OHL7bNtsb3qfBAgkAe4CHf+TB3RfUVTREIv3MhBjvX+G+xkDhCIOjkNXNFcBmSyB9LnyjeuaH
H+8zLL65Ku0IKzNWS1sIZ7GOP6s13AMqdqReZxHWNxDLQj536uUhIPArsCGQoZXEDuV/eli+153F
8S0/oEwxtm3hnV2g7XGz73HajdPSj8cHLzOH2D4Dk5N82/uhvoa90WDHRkw84OJN2MpwBFwTJoM9
4fZ2o3HDzXkEBjGuun+etxFjZMgesesRjiZNnlHWBjsEbmHJyZxrSqc2BH0Gouxi1oT//zG6JGzq
nMugNecRztRArOxkXXIxqrRBxYjvo+S0fwByVSknA12oaxNCByWHTU3hKEzIB0ZQRBAb9LtL2iTj
unzIwbK444OAngFHlPokZtsP8iha+xnNPqy3BQYB5M09aJkXCm2vQPBNxVHCWyD8e0H+RoOquORn
zg2J+gG8SYWLk22mmOYcj8FrxUT3NoRFA9hD8h5FrxFT5pTpg3WifJHg0oNT9dHwcRgwT4MnfxGr
y+TU9PgcCO5rCREJakvJJn5NNQqtm8mrN0d8ajoxB7zVgbYPuqS8tAjWmSihA3RSVQl4j5El4Ph1
+VE/D+r7Ify73BAlDLr4991kuy35IYY5ocdF9t56RoAatnetVcDZZaL+zva4KAw53EvC12oIT8mi
V4teCMMKljPoC8wh0glj4JO9iv000Xz2SEHq/0VRTh6LApU+pDgHizZCh493TAG6Fv1ahN4pC8Oe
egL6lKodbhRHV6PqGyRMSMRayvqAS4nWV5MMr8ak0PR/HHV41NNrUOpxcr+mUT2tK4/SlNa78M8r
hh04ryhyQcRQkEGQaqCq6cmPTOyn4LZ4J+/5z3ziGYKX4FwAk43JHLCoCk8fTV6UZwwrfjCDf8E/
H7wJupLrRfLjakUtVzRdimwqj8fMX/y7NPr441+gwHJskgJF5cTDDR5tbsi+O+DhAPQSEkT46p/b
GGBVtXw/JCXfL+Qaqbycdp04Extdj3mXvxv+AhvGuRtnu9NTGKaj6/RPYYq/pcHUr/LheF3B6xRO
qthwtHXDcHzvg/LL+85eblsTqgellAsB43t2Fd0sD2D//GH7bEdQqFkZbvVEMe50xADbeZhwoFBu
5VATcOYj76VGHnJA45ah5FqUncoTzEETN7SQHh/VROv+t1MhCgeCc5lNK49bjL2oiSOSXkcjzFlH
Ew1dylcxBXfk5wyYg5FcXIJcdm9gMU3I/klfEo5hyN3dTDUjIJQzj1mgz1ScDHsK6FX/7mUeo2lF
n9OXvduxZ0/YbYd2W2y33aRyC7z/RJd2afJPawM78rJRHUZw5GxTbQdVNzSBnDd47pP5nXu7XbOk
m8sZzTKcRTaYe0+dtDK6zhE3Y+QsGVAqE1SJU7AgKhqsFX5ARjowulGMdUSXw40vzholQoL27PcH
DAXgZUokJgmfFAJ5NPr+EdPHsJr11//763MkMTtTplHXQSGhYHAqeVt8PdmQDbU3j0+cAPsnMxda
1bDMvZCDw9tfGF677KRn/+yh9D/zwOF5KZjqHAd0dZ8b4skHDb8F4560N1IMTfYVNudexuHjPlre
tFxiV+TGZJSO2doZlb0EfV/tlvf4Jram+xubbh3jy0B+jQJdsufbKx3/N5yxaVLRM1RhNLymLOWI
hj7EmlDcSPTUbhtjUJhdSiv5UoE9j3WzX1Qg6mQZquQbeq0VyCJQ8oKNvMqHd3bB2mudfTBGLG/E
75xgYt8V1v5wmZslX+G5/3+xDLVM2UbgxtKIy9nXUtP0HKFhPmzLSyvk3OsxU8IdlbURPZQSb3Fn
wo3v1RMid8MfAk6ehy71t4co+8mE9tP/fPp4quY5WKBGxTNl9xofBtm2lWyreLG4pv1+K+TaLfdx
eyaoNroJGWu5gsSKeI8Sp4ZVhjlXxlvpQ91frVRKF+Hgtfs8gEw2bIb5251+g7gt7qM1PF6FRNGh
c2MJAFeccA7n4hcQGHv1P0QTuJUaozpX/4mAH5owiRqaf38IuS56lKjWn/JRhu04bnHggsidF4b3
2N7L4ImAFmkTSxvbP+S6S5CtKtZFd4/d8yeo6KAJVYJ7jEGD/+EhVZQYOz4eeqkNbSdY65LykDpF
m2Nbyxi2TohIlMvrJOWtHFyqHlwnVXKsmCvnw2EQRC86eZS3iStPvWdsivV5cj3Q18s1v4+rwVR2
MwrgX5ZI+Hzx2unFhp9iePX1AQxv58jBae8acUABJ+OKgVmDsqHHPaL25opgxa0b7YbGkP5uTAkN
Vwdz36eeVcYeb/H84S0fh6C2djASZ+n6IJgYfqefc8SqKrBX5oc19K8BTHw8E1wd0yYI36CEcgm3
hTzFixwr4zVlMkvhQiElBFW7HDK9KgkKBE8lALQSCXSV4e7Tw+tdglTB6p8ZOCvCfIGtJsw9fpuu
48ctCzhStrIfd+sdxC1vdmiUv0eGyhfmBBYqcZrWbEhmki7PS4U6al56qrAU5mq4F/XJWxmUFolZ
LarF1ly9Q0HtNI7f4hSu6wHbgnb3flP+6K5xJpfzO5NCV4r9YRxa4WU1ZkyCP/l5sswX1tGdxhkE
L2bfUhmYA7dhLibXgjM3Y4o8y8KxCRIqsG/nWtcUXFjeOu74ykivT/kXy8Be0Q5G6X2d4pkpWsNQ
48XKSIirJ4HqmKvgxnngm/IB/vie5I2JMXWgql+FlMkGClaAdmL5SlI13tHC6amXrt3kjYNlJ0Jv
kSSyZXvLuTGYG5MNWgEqpH5neQZOAb4DTcEcbgTFhVnpyZ38vb5UN6dFIf6QoIy6HIDnmdqGECLi
LY4WD5I23m6c+G5kDDuTa+3Oj6g2TgwEgjarGNe7dSDTQvk4vtfpwXTXGqrjIriNsC8+cQ+1ImUp
Qg+hk/cYZ/AweA3w7XONddaE0eeBL31n1P+KpXr4MNXktq4xm6hcKXF6x0gSts2AiZbjauasjJKk
XMwZgE7m8w/8QVa/4Glues9puK1Ejyj3BbOu6x8jvAyfUuEGXfRnoyTACm6Z3kdxJxT7hvmaqsDg
Gav2mrkZmwc/yVgARrOpF9ILaWt6oYLE6feo1/mLiyvPk8ajT+XQdjw4JSIE+bv18Us23Hgpl8Em
TzbNYN4ZzFl8/HvJvhXSUPzIwdyGYaw85qVUVqs1diuKUuCxDKa0MnMiBqibtqNbKPW2K8mSwAea
MVy1Ceg6oVRQFUfcexV28O/9qEH5XLlgOtD38LpLC2gRnpyG6mQLx5+PN0UZsWYXS7GyTdbfdA0b
42Go+YTy8RFc1I+ZLYkP5aHB6UqW33GiYWuWE3ABDas9ckBnXCYaiYVSoJ+HLIIRwsVSmMww/ILW
hyVmDANbBJW/TF6JstM9iOOFxopnD4/74Xo5lDK9Dp0Fk3j2izdXgMuDTySqMTxUh2wNRFyjTSLd
XUq+UUGpLPniwJVKXLWyg6NgZxQ8sjwSXGWkf79eFI2KP+b0/G6op5sPj8jJjUNOYHNIux8atJQy
gd4IXZSN79D/AghTtmS8HikOgn2F/WlIMQVgGvpUKG2k7u5uyLUXqRifMrYKrsxcup3khMTuFmOo
UTiYuzc1ApEO7pzX/pGEMc+6CbWzDvNQslp0cVm3mkGCdynT0QmzOcwouH3DyMToHQEnYe9ctz/U
eQzclHqOf5J0z24w7Ayv5Pr5vIvvwVVx31izuCZqMQqtY/A74JAByyH6/Dl28rDS5x8jf8fHLor6
h6EUj/ubxAPvDVTBJEoNV5bzb/zBbtxzqENcYwOSggTBdQbWwCgnHHPEj7tvvPwD/vlvv9TLPYdY
+tlfkw9mcDlHDE9icYm5azyC3SB9p2v43Two74u7fDz6yDPLb69ZqFPmjapSzhP9rSQwmKkCk3M1
VczDG8AVz67ZzTXRpntlcRfzT43Xa/LQPQ6kB0dSzRJivPOUlrPGviU+sLN1ceDzdu94WC9464uH
p401CuuhYsHtbFUSowqDugjPqnCjiSKiH6AKE/+I95Qpc/LI3abrYo/EYcKh2wGja/sX9D3Luxkz
gdKa8fHlrWMxbX/ZBE7xra8hVBMdpo44JVBGmJ4KLbF/Yn1c3LJpPeDAWD8mdUElAQhB9iHPQeVO
nXB6QVzToeAwvBi7ZNIrXjwnQYvuIZfwvJ6sTZea6xF+WgqBabW89sRKt+aJLr+LHbnP+O44vu00
KMKhXXnTO6KWtU4R8Jr8cNdF1+sjtvpK6piXw3HPhd2j1vpmQ3b7rrgpgdW/dG2DVs9TixLUKWV/
QNllEtb24jbp6ciNLh66N9Z+EBlQmM+RTNlMTHKIsGsMWQoW/mf49Kk0hwq/16hdMx5/hr9szqNA
cgB8wm5KH8K946x2hJm9TGp1mLWCO9lcAHZaQ554XXRa8ZWFnJnxW16waoHrOnfQueoeSQO+Oq7Z
HdbFxYtxUd8ayh3GE5cyOB89FpquRU/j4KkznP250COkE0Qh5TAZPiWRBt4LZTotcO43mnfWiRDR
+2tezwljvYjvSil2Yjvk3J7aMU+11gNaU6BTKqd5bz8udmEosN+Pp+gS9P54bEePHiEyZMnEqb1n
gZx+8isfP395oxpxGd5Sjjz7Y1bL8+tOzTUIHoEDWksYoQDkPDPhlDGsL396VYUKCIIIz5pXaSPM
0io6jVjRIfYMjZBLVgoYYxT7OXmt+/QE3qQK4gdTPLfuwcjDlk+ldfRf4bY3AzQBpHWdlO013V5x
0KkycjG7d2bDgF0PhnaMC4V+d3udh3+3JCusRzSzspUrAtBA0GlOPUynvfIvU61rCH8DD8fZszsg
A3gB1pJb/uIhaQbgW1ojivfZmfxEHCE0ZbcKhfu26SYQM/CupDzl1RQ14s732eLVVgvaQuFOo3z4
61zkxYKZG5ZXuYCrFmU6Zx4n3/sQM79mNOfy5l64PX42szeQBRjpAbUmL9cWdNfnOcfmoMbK/k1O
ZIULcQnt2/7nTkLFtXVUG3EYc8GuA+6yl0Fgwb8N02K6oBf/IzpWHxyu/+imTDhwkeWVerPfdkYG
vCYcWK0m0DXj/+hiwBGGGQwvqBh24kZlE5R272IJkJVHS/mTmUxsSpfhWU3lRWOFGrzDXyiYX5OD
y+YRo5GpvkzOUJRAy+2i/XyQrfm8LyluHIzI8ZzoKmMQThllnYXxbp4WhVSjBYwxoTdllwlzinxl
bgBvcFjB53ODNAkXHIzbjusGI0bgkmzG12viMW+b2YeRyINtlxayiKwrU6Bvlz/1yrBhLkgfB8EJ
UhXuXooHjMjpbQcvoOjCrzlLjgCNvwZ2+lp8Gf3968BPAcYpgUdGJygMsXFkxnVRrOJgfJGaDWDM
BoZa24aUM1O45E085p30+kfbft1z2+dsZ6e+DkUbiqPYvnGI+fQO+9kFhY1b7JgrcG2Q9PfUOil6
jT1++p9jwsJpAKuImObX3C/s6HNZ3xXyDK75wj0/0sq4uUvazuyyE21HqowbMiuy7gnKlXJqrRFR
pttqvgdNQJKH3oOtdH/LKPZA/jUd/mvnDzks7QHDqwYgtvUZpXdIUKq2TL7xsLq7c1cuVXV+9DHj
g0REP0sroLnhB7rG+vuTFpYWFITnCHkG+4E4MQgoivgf5/PS35Z/6mnztq/QWHwhWvrIoAyaZOWp
zGzWxakVvAw6SQkQI0eUpl25O06jAB1psV4y97hSniUYmwejoNNyd3r+FRo+iE3VR4KV6oAEJFFq
wC5RpKwfvlBzealfCDfmMVXAiC7Oqy7QCy8Na87rmzh7qg1nO5ux6qFanjFNPe92teWdLgtkJ1yN
MaPWMpu8FBTXSp/z+x0MjxJkM//xzh4OdMrLlcMaEQzMwckvHy+/9H8v+H1RY4dYhHIy4V9b9uDM
wCXEdRZioqosoUCqb/vegkf0fVFVNlWgumVdruvxGIKtidU2lNsLxR3OxlWYsQ04fFtoIMeGEYvz
bD5qRVWPm1mF+w6McWJuFDpB7e1udbDtHDo/Y/jMMsPtfyyd15LqSBKGn0gROGFuS96DEE43BNBI
eCsQ8PT75ZmNjZg909OnW0ilrKw/f3PCiQ3vmgon/fRDfC3oORfnQzTb7TcDNo92/Hi7B4copfcI
grn+dgdehWHv9b2lIhIT/1qcSr+qOFCfV22vexh10/0+eQb11b/OKGjkUtDsGMef+Svdmsn9nnxX
TiCVaiOKME/O6AOQBdcNV3JWYQGX+AhjGXUo6EgVg4pfqoQa3cHL7pWdf+sONQEIhZqouegfqWnn
bzh+/oBDGO8YvDC8aE9WY8P5Oqi0BdWK4/gg/RioJfuNP9ii+zrw2ii9q7RXWL79f1AD/4gXnKyl
7a4Qi96n7Ua006wwPIY3OgLy03y4sUTXJOFlimr5EIYswnIYxzt3cvl6D+Y8N9KcEYAEXbeFAvY1
FgPS58FuqBrvVmvcmGle8ddnz7haGKbijEdsw9MC5GJ3YLkaf3Q+J4MNigmT+ZiMDwr3NaIALNa8
xB4OrM/VfB6c7TIjNNyaVRa+7mNQpNodDN1T6V7204GpESNmuoiS+yn7yAF/HvP1svtWG9cR2ULD
a9e/klDZ5S6bp8lFosPUZ9t16WLAli3mBwB8b5KuZFjT/ihgnua0JJvuzhi3ZRwxK+Fpvbe0cs8X
pxPDP/k3OsJqu0O3igspECGrWrUn3WD8iAoebM/cY354d/4YHvL8Ba0aZIftF0sAzM7Cy849tezH
yzyyk8vFwJodlcYJfqMH1sR4HNG3e2v4kN/pnPA0m30pXTKZ/YPybkyZUTRGg57Tiv56ZiA0c3iy
qJF+3j/pZ5ScoBrtSGSAg9vuGOQJ487PXibb5KEljl/4Ab6YhLGXn4dw8BESk9Bzpc+UJ3KbsZZC
c37xvkKAgB6wHOGCAUBoQP0fdS0CZLQXRmjRFK0dX2b1QfM7eNr4AYOl8tlE4XAfqTRvcGj5t3kP
h5ND1sRqmS9D1ABQmJc98wE0RKoKhJLJX9BM3nbXEbCQh1kxcOTCGvlZC5Guw7zpfC0xI2KfwpLq
EJXMrPUxk1M2ejVlSr5fA8/C1t9j2v9lB6DAj0vpmJgBTlH2wnZOegKOQsvSKYGNn4IXcmfozldP
eG8IfwPSBmMUHc+3TIOAaiYVuo8bqiqFOJotlVUMVyfLGc21+RlgcQx9qskzKQcqRjJOA8k5G8C3
93fATWrU9qDWEauEpGbvmk/XBbaBNeGhV3p+0P3DnlLteGBoq/bVelGEAuiGk/v854cLIKZntvoN
jPNCN6oRaMIxYcHA1iGsiU6o3zAu3Brz4CBefgb3Ki5fpaKonHu0QD2I92zm5uGwab23O6i71SGu
8SM5qIK9+68Dm22JvsRrd9gw02V6Mk4Rl46vJ8qa2miCliG4gkAS0wKYBeKfK4KQ5x4VQwnpc0Si
U/0mAObw4TIYoRP5ld/odoGV6d1/Vnk2NGj/9ICbPnPccihABcc/8jAH/kr/KP8LEAb2qReXdAcp
kNMR8or+rOCpIToBAOGYtULu0siow4kgudY/aBhcfW+PJrHmgCLRmmvA7FhpDvgH4tDKWL2gDEzg
GYw5GywZnQH18x/uwTWYPvBxI6nHnUddeZS43v3oub5oX+i84N3Ss/LHu/UbT/n+BiC98+eOd4SJ
SSbgxKWo/Wp1h2VB+3Gccbt2PieyHVdUjExaSLrA/OOtdbeCzdKykoocGl3eOaKpMRVrkNf+kfCX
r0EDfJzee2YX4tRK5rsYJPa4YINQcnHkek6jNeQ0LJVwDfcx5pVIdVxgeSlRGWPTRws7/9lYHUoH
PmdIRSvJJImHQhKM0hPxWjvGAvtP/vWXv838atEoohh5c0GdigGhTRvEXXuXRdFjKiTpFAgvJLPK
g/x44IXIqQKotc5TvAjtIHALgEloGY9idvVuatW1dWMwrZOd4r2Fh/CjBY+xYSiY9V7hxRTXDvim
eYtwx66CwX3yu3JB1tF841oF4bmsAQhRuXP0M/sB8Hrbak7j/TCWwB8Hv/MmRh1yAJ3tyUiLK+Nh
MKjXhrsSMdJkidrUb7UtVNgtCClIWeBIDr3d2HGG6GSx3oj3FaDEzx/+Ut3afIzTlK+DfVWGECsf
hBNxFGciYZso6qH9DUdPt+Zw1phRkuMFIyj55RIfFfsTrHUgWEzcTnBjJ21agIf1fAFY+1BjphWY
oC8KNL+LUzxrVHRHAHTZNeMvvjnCXazYaBYxyW4nkk8hCkBRSQyYBDe1gNeL+x8b3wL223ni9eLt
GXJy2x4yJYO/yrvDjA3iyJJwe9XLMRE58/Phdg6WVlif7MNqdsFjrklg7wcA0PqaK46knTXzLhU/
MUyH/iKRPDbXJQg9p9Gw8VJOC4nAmfirhxHXodUGzwERmjUwQrDAanRSB4/Rbd1DzCPePoQhdECd
mldzO+yYTcfZxfpIi2r2EFB3MD9bQi6fGXjuXlkElzaV05jvmIkTA3sD6+Ud4kaNMKuUkqowvmPk
Of0kMqkkgqVhggmB/BmL+NwC5+PAbZKHeU/81SVd3b3eg8/wZsoADQhkrOYYgamuOgUijWEYzRSz
uxU3tRLbKS3mLg64L0W90ZkzMNooH9GP9EcG7zT39APF3mvn7zNFF5zkKB6zL7CYBzMyUTG/6hm9
D7Q/QCocW572tm8ipSVreYCXEZ4sKm2g3DmH5E5S2PTgCIRdDm/K/8RxNRXG0ux7MpwFs5K3VYoE
GFR2x2JkMTF8WjTR6t43HeVc+OZexG2P7398LUQ2D/e5dVXGHcziYVq3k7eqw9rkOZ5QGGM3hKlr
6jgayNrPldXJLQ/jq4lyomRCAM7RsrXRbL8zZw8dOOVj+a3QZ51hBf6wF4f4WFEcJX2sGdHVpVBE
nNO0Ki5FGPLsQbGWJKKVJIoqf3lVoMQD34qfHFOXFPLFa2ex1/ElK6Q3A8g1WWs00zQrQSNbEclD
EX2Yra+9bAu4xnpzQm0KSt8CprpWFj+OYTjT5ak+ie868yKrbRBmiGRYjY/ktV0NMi6YH2D7q3pW
n8sGRuJVi/ld721/zfTrAZRbM085BcztnY/LMUcDfBr2jJkA1Yf4i/wQpImbwXyNcXvX4WTxMH4R
xJ9VWbHWGN2FB+jgIEoUKMq8cbtCHXs4DUljWUBdX6r9MCRBhtatY1JCFm3/G1qHOMQg4DQbMs9Z
VFMB33fuoGC04jDmZdBLJcRHwv6rg50lQARAHsQhah9Bukflo7ZcNYsVD4Wto9iNik9JxYEvZ9zX
mrdMqcRAMOeAozvUkILY+F04bXOogULDGX60tIoxI9OJCyq4TAtUd0FxHY/37McuZic/9ERUMcg1
L7G3Axe4IGM6Q2r8oJ0TVReKEqEzRGdYlnhdub2+dEXRBVrVEikpiIKeHUaXo4LyRb4v1ip9w6W1
odV33XExwmu2m7+Mgfv3EMjmO9LFhHwa3Gi63RNc03MsjoHaBulHiC93bby5x971m/4IIAGks+nc
oRrCM3xHn05cr90x1hwY28RNzR2Pfu3xsrV6ruu7c/yGbN/FEr8fR/twIOwttCHW8jvd1Oqs915c
B7ZG8GcTv+V61DwCN9iPq3HpWwgrvD1Rn/L/tIN7ciuv2DgBfZgDxO6nkf7MeR7wtThUfHBm+IY8
BJQlwc7fv4ddbiMAO+cDggvIHdiNtIOjmacSjKHXGVPI6EsuqtcdwgYxfq2g+vqvnn8ed0k4uKEw
BmiExtbx9q11X6DbNwGZ/BUekNGerpi29Dj0tilN5ZDZ8LjVsmg4bsZtVP9N/BOzJdYY2xrju1Fs
cPK5RX4fkRKqY7Oh2DRpSrrgjiM2aAfPihsmGFazWPh4Y/V8jtPObLaHz+19LLY76fsEa3mu3Ytu
0njLLge3r69u2LJW9g4fyAUEqI7RNB5PKRnFYllSL8DmGclScXXA+W44LKllTH4WsBhXdEZ7E3Qa
xJSgbdyPGJZR+akTjynVrPOGRLdEblpIEC/OjiHMt1+0x+eidEhgvEfWAki5AznTKmF05e+e4YQV
wSwyfIDsCZQNN/uVPvA26nv7H0FNjA3alNMTaQpnamUbIrA6raCIz4cV3fRWw02AfWrM5PwKOJJe
ZuRqW1QEmiO7wh6o4TXs8KMrZ3HaG2xyoghleN4IG7jVpAsZRrzst4/eEpEQCxlcm5H8fRkt+mzn
i/OwbbVk5NS0viGiOuUb7Gu886VN/g09lI4gxBDuR3KLTlfWittB0paCtgotk8Hf1fTjznwrHZho
g14GRiCMooZLe8a+bbF7rPp7RS5eONO2oYzdYRzuabT5kePWDLIh/KaBu4JhwAiPWm7xOH6xYP0M
1eqz8a/Z7mKNNP0YugO9QRl1xlli4LxJOmWOGrfsExCNie2A//D/PcSdNRp4Pe/atCAgMNUEsqTB
oAOxmN5Zk65r+dzs0SkYeidAIJeRmaO2IR4XbMohLmyd8IRGGyZG27BITNyEIcsOQoXr7sdV5Pv3
4funVuykRHk62wEtRP+P5eG+jdnLpIbGHKNXO4AZIDhREdbuaMQp56/kVHrkq6IR+npSpKG/chP0
qyHftbdfhOeZy1L9PQMpEjAjkIiz8hrYbD2ii8Y2oDWdRjXvzsu/M/mbO45GABItM34tlf9OJ7wD
Y30CRuLLLe2CZhYaXIWO+wvOVtYMlz4EHAxlG0+1h+QIex13C8A5Uxb1z9vrLRA8i4B7zvS4izsY
NHR6Xis5N01ylSDYGG02z0f6Cr887KN7qQkFSXYPZlqYzjQyfPDEVRqTVww0cdElPabaKVyo784H
vW5fU0+AIJPM7CH3yjLe7FWHADLIIuzlQxqCmdCrQGMmpcXsUW09LU2deuiEVjw2oP76h7s9rjhr
fSyNXZM9cPzoqDE0lNXPYsUvuj2v8yDB8nId7snvHNHpLL3WNcQ/SDOeTfsHwM6klNEuHoc4agDW
8DrbWA6S/Tj8GCHNHy3gotyZNyKQlO7cfi4jwn/IYBOmiEyAqXV9eeF0YXjwFJ4DnPcMEZNhXEYC
6gxorFZdbDHVUeOFQkd4iBp3pxAGbUMDL3nKDk3BWVON3RPbNGwMSBr9TZ/u/Es6s2zPTUNOhpPX
2C803BPAB8z46ZFmpXRIuM2pJuYHy2BytKuJZBrD9ZgQSbzqulXUoVVQC3QoDOm5XQcsGijWT85e
vPBFUZOrznaypuqDV3VtEqAXYTec0fiil9UX7niyF34Dmjy6ycnXQ+UXs2NBegK54lAMP3ngyTYv
ZBIfxtGovDBUAlqWWgQvqLn1+zZDtzd3Cu5x2THgbYyHfWaywhCYYH9Ek4o0Cm78C/Ws8sM+Zrj9
DUMskW5zA3mFSv7gdyQYuhD+HOf8V9MCC5igE2y47Z3bpbOavCPgrAesZXVd/8GBMeL+RtpIfEiO
c5o5SLGw1AmWZ+sa9zHu4X90TlN/5bq8a+ArlcMm+HXpe/yuvQtcHkixO5KBR2DicmcPhjDpKFcj
361nmP9DbXjNRuNTrhMSyghV92i1tjDwMLho7WzdPK4JMcFxwxqjEHalS6IKdmUHNCbjAiv/KcD1
HCN8aLEUUmhAQm66FXSkPR65Dvpj1IkMf77qFbg/QlQPmJb0Mlgb+BIYaJH5plfG2yBeEZzm0uv6
LqF9sHuOEIk0k+izw10VI3o4MMaTwZc6VBs6EFcDXnr6QFcoab6FCESwR58Cw7yEDz/YbYjXO1lv
YginWPBhqEDql666UOols6eGQWM8iellgRjLLQ2WuLD87EbPxHVkoPIl9MY3ztb1qPsvc2nfUAUf
4jzeC7bbCm4GEAjPQsxh3OLERY5vPo9z/Hdf833/mlx2I9iOXPV11qc5C8xon+YQe0iegA/co09D
qcHBx+Fxg9SMdzqjy7AyrqYxHrmd9HK1T7XRSDnrMxVr+AJaAH+hecFjpDPjvrIAkfkxRYIIDqIJ
bDFyd/n4IjyoAXx/TMUR6xyvToeRxQFWYuW90n/6oAv2jmd3EKDSwq4cY1Xo1Xl0XC1H4n2Lgg6i
kfzEXi/RYO4+gr42P7xdHs/t4FT76W4wPf/SN0kdvAFglAVbLdnjxrKKB29vDLYOp0bvhQUNam8h
T1fr0QI2b5PCLcYY3o+RXIAu4eBmdH4pKMJgOC5bVucV36J9Hysir8EEZXzrsqQZwHWjjhY8js7t
o275A6Z8Wyc8hqn/7mKuoPJVW2ooTfcEZcjv5Ex4W+gUWc6XqBuDmI2xIF31uGUvDhFQxTAv40xh
YmxCl2c9MybOY8ZUjIIx8+moyYUjF/pgdn5/MPV1csQgFYYtGkeFFcgXzicOXYxsXgiPbShvO4Z9
oxe9l+YxaZrd+LFPmAM/oGev+VRdLFmC5lR+Ji9HGGpAKUzP5V+YhHPYF0OyD4XuwOnUGPZVm9IX
l4Z/sWCwRuMPPJmnufgYcEB6Dtn1UOl2P964jW+R4LugAWo7nDiAQyZ+vNxYd5tzIGAHUp/Jw1jp
oByrt3MzTiNab/vTNU5+n5W7sxiLFD5mkvQd4qbe1lhTOCsw+I2iZpjnZm2Y7gnpTnMByEhfwTDt
T45P78n44piA4PMIecL26sNgRXo0HXX/Kc4nJxIFhBAfBGYx6bBncAuBbEajJzuJMVoeR/LQxa3x
7pZNC5DUK/bmCEkvb3S+JvmZrfZgZqRtBIxTeV1B7y3UrO0hsHMr5Y0EYG5bjE+BKYDDnidMfGsL
JBikL8KUDMzcJ+OiPrg0GBJrAnEOkBqxAXPTO7mCzUpi4/C4DLBxeCFcpHLgq4oprznV0QextBVW
5OAjJEAgE7waKr1xXKMN9dZQtDEHX+X4R9jk3NMZMMEn79LLEDjWhKr476Nd1nm1qezPRow9K6Qa
JKXmXeNA4AHnveDDmRtCXy8Jpm/Y1sHXMPP1WkiACRoL6LiRuI8ndj3hKIjI9K6izgTfU2a4nFsa
6o8RALO4aXW0JSmXOcADnQI6FX6d3d7UeF3aH3I4Moi9+IDkZyvxUuaTHzf9vz9K9g4QKxgJbfLw
FSOJzpdgl7heNM0INCqeI7jGvtqz7/gfKA8u1BDRZ7Uu1aFBa3ONMkQoogu4eCBH+zXYFAavzI2H
UpjosvkwCtIpy4zNMCzGtAM+RLwRON+ObFstmJvz1lfBP1bmn1mwE3DyPmx7tL+M4e7uzURN2MYJ
KAFeTZLBOpq+cYAGso1yXlYEqzDv36guEptQlusAuRf9JBMNoF+G/h6LqFSnRDCoTHdh4nN4fxyg
XRBhyKV10BP2nfyV2k8HfxMRlp7dLKOf1ujhrk6WtSw7bzlQ87+1wlwakE9ci5hbrDPbuSBL4+Ro
KERy9MIBccATVARDCJk/9xOkepp6NuEMAVNqdd1+XKSK1FQyimSme4K52aR5F2rdodj08fCGDHTG
yBsBgX3KsHrPINRvX7WvTWEdvYwuh1QrHdKcpnZ3i6i6VKlzYwvL0H5kyc2eR09gMpBiG/knBmQM
iw9mE4UO8o3DZo9wZD8S5/XOJIGcN7D6DfvU9kqE2c8Ikph6sTH8JCgBHKaYo5i37Xx+8IIcMeMd
TeEKujtPmzsPxYk3tTGai7Zb3g0vObrJa0v+FW7dSIWfBn2z0FPFxf5ljP7cPZ3adPlRwTyPkswr
fW+9TyN7zYgMXSptctcjbUhBRnNCht4ZPA27gtLM2MIhh6gCycAqxXlaUCf7wZg9h9QJ9m6FqcUG
4moWmUFQAGOgilyaf9BCBoTNVfY/FxiMliTcHawTNEzhkc79F3Lk0gNRRCf7r5HOam7ZAxVbTw2e
Sf/mQJ35MOZ7mPP8kawjwJPrwS9JgramQD/SxhwmwmxBr3AYnXxOXJrDEaeGIUA7oCimQCvueEy3
11ZT0QKJwQgxbFg+GajV9Y0kjJcrzN+ZKit8HL18jZWLl24rV5QgpwRV6fpjsuRWzBOkD5jjniWz
k89iBE7LadQuWAE/Jl2LP30HH0RKvJiIjWBdILMC84F389elUNyoHc3SmnedPGryJG07aKRBQADQ
Kv8WryIik9qOAo3pzLIH3wegCwWBehGCavxQQknIRsJ7x85b8Ar0bA8Bys5Mt5ixpjYZ5GseqxzU
nWdbIYe5TwjDPouJ6m7vDXtpCqJu32y8YHhFMVRhdMkI74w7QxWi1qqJAYgHM9bP0uTb8NLhWnjC
6EWYGQO4sZn0WAO9PW9hFHwdiAXGc1YUBccTog7XJ4MN4g8qDGuCox6MCVRV+c/Oo8oTVx7M4qis
pKpk8KzxhWfkt0ZLhvjFox1iDWxh2N+4cu9H0vYR/Q445hKUXY8Hq02LkzTYJ2wiG6Ikx8hwuE3Z
oj47RZFdSx58OuyaMgsI286Gz0/JpDNAEGrmSx8t04p79+HteRAn9jFJj2BqaXbQA5Sm1N4IH2zO
GUwdjIEovkj/4d+ymmmBaWvrNZre57QlfOiuD56n2mhuiD3LkEmj3LN3zuj6RhBcaCiS11giY/6M
wZaK+g4ScF5JakT6rCEUkhW3TuaYAxBAcB5whV8ujBQhnDuta/qNuXnR1QraC0b3TKTxuXD/OQL+
x1NCYo19VM5tJFk+n+Nl5072czq6OghGDYcN5J/jjghbGfj/Kxh8OgotYyglxqA39khN6aDaEFeA
PNEv4mizl8eTcd5eP7fHGw3A2+2bzVQsQ09m9m4gsCZjkeyMKZNtzVizi7KjflSWbsFvhNbbNnaA
XpB0EcDZhEqcPESLUrGXzmuF1l7See+RzRJ4xkfXxj4se+XH0YENtklQkVSha+TAEgYE6fF4Gxs1
dGyWCgXjGudJa3JjfKXELXPkJQ0rv4UkkOURLw0exFB+TqisahBVyEGiQGgD4G/PTpaQWuZ9WFHN
GSUYSxOzTF9WPYixLCpNvevWpJ1QF3p2kmGCEHnZesCL0RldvKhtPonTM3ZMEecPO5DZ8HTK4cFC
pm4lhEPKCtnT/Br7o8oq+lGyEZqqtd1hO8hQ/R/GjCAz+8gehFpQVgsPUNBl0XrOOw8Eimdj3eMw
UIPAOTQd/VziKIhqOtkE+E2ORzjOuHjkOfsD548x6v2fPXgIKeHO7V1Xw7VE0ZdEfUB3yCsPz8C5
PrfzHm4wMB8Q1EM45SPhbIrZrDF5AoM9HFeOkZXsxrzL8/n3GuTsYdk9Qu/HoszJEYraWH+KlRj8
vQil3gdm41wOMoj3viwdSgGJuoQjif7S5iZnhC0Jr6BMzxxBpC4DG1OfxaHLjLCA0EvnyOmr4UN8
cdo2ylLwMq6QO77BV3JgryMtES+RL0PdiG30M/O2De9oKBhYTTBWzJeXi+Z63Q4JsVyvsU73n1Tq
9EBqMm6pTGPM4rK9GePBgsC0GaAZrKk+AVQ4/jFYGCNnH0G3wzN3Hi2LGkCK0vceUqoeMopGGxrA
TCiNGDAPuA/EAt5EMHDpkKLrioMZKShYAtVrcyp8ExYOQ2a2/A7UBR7GoWPgq0CWBd3aGatPja6C
2WewxkyFGzWf7viH7MktKwM869JIYYTI2zkBDBdIbzz668a0ZkS3YSOKiM3mfDktTr57ieBzvA9W
ezFYcBYqTJPMp/ktFOoiNdfkdovf4LRL/b0We4ZD9q+02kf7h6MuH3+EVUbX2jHs6Jq3jUzK2dEv
zlWMYmg3qCqsxfkbM6SdsFqwYxSlMnsF+QJ/2vAvOCPvYy/u4Y1v33iVpvOkba5LQp68BINS+VZi
MrHSfFqwQ6KmqJO5Qy+/E9/dKWlDd+tNB/O18ApvMXLZnfInUaLorAd8hLlOF3HJ8t2CRc2kCxJl
B0gBewruYZWBLFJOSCFEEfvrU5PYsUdpOWHv29TDMDx7EDsWjv5Tsw3bg2DhZ5DPHbC9xQRTW2Fd
CGxscbGQvDvAjPTQtHrAELyuR/zad+MT5MOl6fF/PJhk90d0FpLufzQXyN0EWvlSGiScq+FL+lrG
aO7fHkH6FAaMc05KnLyBfiCWyndQUf5tKG/3w0y1DNnxZBpDEcNR2M72QTv8HMPjACMaDlVWawrd
5nmhtui2LW7y2BlJ+AadNyLm4D8uA2sMnkNvLpSm9RqlKZFB+/xuJBjU82+A+mpbzXYmPk4E4Tx7
8G0fib4u8x2qlEOSfTnDJ1z41dk+aA74BPhF5hzYvqAOD+b+yTcWS75E3KC8jD4Ar2ulb8gVKrFr
TbMkEZ5v40uBGNJIafBs0PJ+cNgTekcL7u3VHl2iAqHKCmI4aCSrGhi3NqQegDkUU53edR7RndKv
KAYTdhLdpzis4LRy+kvAljkqsXakNtKg7uUxvYNknXT9FgJshR8/piJ1gUkaU/CXI7F97yynZ/8a
LQrLA9cGyJhnp2z6vAFPCwMU1tY+hepkERjTolpTOTEDkD3wYyIGHaCgR84uLC+gJ45y6Jv5kMYc
CgyAFdxqCFJ+Y2JzWU9rMJY3WLIa55xnI86UOSdLfJmETX634AbzXcAdxn36r+OtoKzouE5yr3Ej
Vnx7E4mUNGxis0K20ZiXiCvi05UVHwYRPE9kLgc6wZu6yMBQyYMZWTb2djjvJA+aezPqOOQgMbik
NeS/4QhGt+QlbZvgogMbV0LOUZ4k7SBBFJvP5R5Q4qZRNBgT+3FVa4I/+xer91b97fOjkiseBQbu
Ng94DTZuN/cVf59Ia5XxWy9s6T+z5it9R3r+PSniTUWYG83rPkjaHK6A7EnLRf7keV2DG9ZGSIOM
SdmMJSQrrMm2YmR3fx3hXUUXewVA7DJx46pg+OB24635XFl6CbZXNqGsagrNYuxtb4HyvMcDky5x
1KbQsCGtscmesjZ4odbA8aSPqqzfwUEK2S2plhpL5/yVdNV8zSGV3pIa8fO74xmQvij2sPb/jBMO
gZwP5afgku4cZMQON4Jf8aQsXCPP2YcPa8u3E/zQkBalZC9GVRRfjfQllyJ+Sd/FFn+wC+/6vy7m
amxFzH30OebZVwBMuvSz/53sXgHzZtzkW/aeVEJ6PoIiSSuFaV6PYNxzVF3zITxMAXoWHt7bEh+z
o3XgVb8PWGUnbhq5VNMBPfkOqzFcyoAvoCR+MLHlHhIF5gfkbvHtcb7uuWtKGrZDiNBLJRfXsTpW
i8eR15bZcoLmUGOmzjJomwnl6cXHZp4hC7EXyEvP+sH/UF5FYlNzJOdCPhQrF1YJDUpOQwKhivdh
eYKc6lVc2l1n1wB0oJTEX64D69ffzeTFhZulmn90GREfpod4Gcoi5LHDxBRiIryjCRj2E15ULI3C
Z9jqGa0RBk5f6185/JnJ3d+r489/kkHBXacjfTQp528y3tOnlOCPuyUfjzkRDvxESfpAAkcI7Lgp
Ms+AG7FojxDJVXAniM2i+PGEI0kS1Dj97x1HWNwMT2OLCaemIKLcvoqvuML+trR0+YeCD9GPjobu
VEhSE7lynFspTNy1STpE9Zlr578eGjXoz6NhV7VgWN2YBwos39eQ8AqJJY4n94Vv4bq7B3IMV40s
Pv7BVXHHiOSZvf0b6mTMPIzZpuM53t4/53Iu+qXyq/Z+SpzBwCkXi/ij8yNnM/G4sxZkmKCQO83S
9OcqbwZ/ZBWuTnHcdQcQAJhg0qD7AKErLE1/xlKza3tp96wl7VW3JORJHvqjD1bBsTxLKAZGp4vn
tMGrIKe004zcONcjc5vN/s3+cloPETltGDEPOCDc3M2wO8bffac2SJviLmNvK2UPZdHht6bFaT9r
ZeFM11VIeXjThzKjhQq3V5vHWW1ePDL4U+N0+OVEx5vM0+UMtt3ouW79+4KdfyorhwSh6py2gNng
fsSlpgRGfFgNlIiOxpvoJe8EO1aM0bY85JWzzTj/gYKCdmhicpiSr62EI+Mco/S52TQ0ThvshMZD
M9AdZPSegwRDQ7pQ9mFqz032UO1mCTe1biuqCLchi6QBQEEju1OEAHHI8HqTUnFPJg4twHUcYx0o
RUzgnBkb4ApHG5JpkhhZobXR4mEnYzjNf29G6KUqOanv/m0Auznt97NPhcGGb7L2ftzuI9s/wamJ
p7g5MM8SmRp4GSmSOBtv2Dpsr2/WGBh6Yk56Nh7uboxZSYii2dOm2+4wHZZhyja7t1ICnr6sGpr/
p4iH+fANAN2GAdghawcZevrg4dyMlIq1TkhmSpJGhJscTmCcXkuyH9FQDgwElM8mPAWyWjapNDhr
PUQzoZBqPD/O0dn+U2jyjuDR4bTxpJw/rMrvhviMtqmw5LjwAfl7LiffgsbbpuxRa4eQMfkZaaWU
xXxQ7O84jPfWXDy/ReAiy+vXSunxsOENK/YfI8XA7M7ohODu/L4CtLAFDTtCgnI9j8/fv//zeR6G
jpPtzAEbQ+mn/b+zIT+h7TyaDhqUp7k50kCom8s7xoqxabZwnMFJ2PJ2CdteUltJjjNmkvHnrp+v
uVS4b8eH+wKyNgdWZ/EveQ8nO3695Tk8U9H6Km78R73o+yNqxYeNlKodUW+Mb5OnnhC7m6xZzYCQ
3cWWV6FSs2eNYhlSiffPveTovlbi6XMbI8GteBU/CsHs1pLMlCnSHL96GJNV6HjOj+k4v9eCZYKJ
2Oo+tAiIC0Ml8wlGNJ/Ih+4wPAWWmEvi4qQfHQhMwRJOn6JULBBXOx8l0DLQazqcnRE1f4qX6bBK
3jM9ZV9cX1wJKhRfA9gwmHFzduoG/XvGhPb4GDWQCI7dUwTTu4/hcMKYoRGMuxjXIt9f9BhqsTpv
8T5rwOmuN7Pqa3S7E2gVxwOsj3b8XgYfBKVnZ9t4Wzo0t8/pirVm521Rppg0Ke7hbafuUanH989I
zBIPdnX1rkfz7rQrRWcY1dsbGrPaejrfl/k7j0ifr98J2WlXuMKNCT1YchfWPc0bk8AYGjvxYXLU
h07DoT45ntVaNGk9+FxX+tzG02a+coDMJkYr/zaah05OD78IW8FhM/yBN0/7/vpc7JCgWhousTTS
Vxq2pVs3/CfNqIxdG+ltU8052rNQb2Flfn2yqnaDiO+6kJCGh98FjvK5mP6SLy+Juplwmg9e1xHw
pAtVMhq4DG6cvwEu0sfxYLjEXwMl4wd27sW/mY+e9VcW1GrNBs/QEw5zEJXF68sktrqNVAF8mX3b
mZOv1lMAHk1NXISOfFYAoAO3hGzLR9PsjbHxa8ndqSVyfgBpTUR4SwUCLMgtpzIOHpPkmh/ZkIW9
PdgwL2Kjymiz6BR2Zps+ZveiPJ35jiTJJTC9B7fcxN37ixwHeyl4xLnWBuWeN9uoI4Wf3fRQquhG
3xhhhHV1R7XqX00x6TuKU9OTSNakHXoeYeNnZ0d5PvoUpfeQujCmz0cvjb2i93KYCzH1msPh6rq9
8DJnBhLOcdKC0XfaOUgRafujpH+0yKmYw2UY5jgs31Ndws9tVsteLafr0m3dh/lV1IjRm37++3Wn
VHtUikXjzEwNCABzCloYko8TPQlumzYGfiCk3576e6kOgIrgpPaBk6zYJ6IHbHEiyNffmH2W/fVT
Dx+D/Pw1P3vzSPmUGkplY5mzw6VNOt8W7amEDu+/XNJ3m33WH2wE3nzLwUyoyDRbeB5SN9kfpF1d
0wOJbzY+mkmWCUFFQ5BhEnHC+Ma60ztYsrG3ibKRFrosOXrRI3PepFHk8o4WrWnLAkT9he29fXcu
CZWQM61wItsmRRKFzLaHag6EEGhDPDs7eAZjhspzF5wLtMjO6adpH5dsnZxB6Ei5/6NOClWBL/MW
nyecUP4gCdI0g7LlYM8JJB3bU097OMhnFHS6qezJ5feoOM9FI0EEwt5ZWp8RvEtcwtVr9W7xYCpw
3L7T8F9yZBMbsi+1GYWNvMxoLWiXb4ykygK0ws6zA8cKKp3Nnbtk5F5hVZs+Yz3kVnOWkO1Im/Hn
05jug5bB/KGN4OfeVwh0wHmbKnkxuqENCLqYddGCmByYGSRd4nbCmfNho7fh262nL26A0N7+RoMM
IB/XW86SYEp/wE7dyYhROAKrmyEDOPz7mKRc8qOJK2JwLECKB5yDgZK4I/UW09CE+QC529HXiogO
4C8ZjBTmYH/5J4zMKUQM8DCJWLyh4i66pXKDn5QR5D3UILDeY2rnlcTA51GZzsGgeyy1tknPDobD
0ZSXP+bjpzWvIqbwrRGAEPMWBH0w4OABoMwaLFjRf72dmiJmYEjKon8zjmlwZ3g75joDD5gkN/+c
FKeuMeqhJpzyGCLW+s4AR+A7JOwbwd/6j/diDnr4CfOWYU5lfvAHdab4H0lntqQoukXhJzJCFBBv
mRERRBzSGyPNtABxAhWVp+9vZ0fH6VNdVekAP3tYa+21n3B3638MYOK2ZW3syB1O+0t4AnPLFwd5
K5bCWX9a2BPcEb0bzojHMcKtM4KmV+gLPLaBtokyWZApe83QolT/+zIij0Ik9e+fmqL2KKYAruL+
GeIZ8+SHUIRwRhH4hpflnE9nyzLMXWlttxvbHgfzChV1wCeXqetfBi9vIGo1cOkvr8AkHNpRefUT
mA98Nc7ryEzACixxWGG3PNZrdEBi4BpuWPfBfYGZgIorvFC9OaLl6yWNbo2+fPo2uWvqBNy25FM0
LuHvJR4lPrAqsZynp+TZ3LOU0w45Bv4Ti4XGIqkXzmCNn6hTLhgVY1uk7GKXR6Mk6gydmO2SrhjX
YXQV6FP6hYspem2WwQUVXS1JEsOHyiG7kT3Zm5eamjMda+a6knoAVC+6UAhRiULRKG/KMypQQsb+
z7+XiHYGxr9SNzChyB9RfzoSDC4JQz8U6YS0w+hiH8TBw80id/OWNhVM3YWmel7d9B3GkdLY5EUg
bcxYpWdUwTF4FNuQAKBnn9/H/9MW9OnwNYq7sSWgdy47mNMKbieRVUc17E4nizaIsn2upb5ta3t1
mkJ1HhOiJGm/FXNn4Nnd/4a4QKE3MRwEzfvd3nkU+hP4+gHkbAHkcm6EuilIYSZk3W4O2E+dShpy
Hm73dvMyeJVMJr2PW3hNFsdgPf2xdqAiObUco/hs+TQvCBAZVQfFwkr4p3OrFDK1Nh9jbytGiE7v
B/dD8qJt/ANcF/6F87LsTNml/tpyeE4385bkp0DrFpcvdVlYTXzp26PRpJ6fnfbBD0iCPS4gLC6q
V1mHQJS+xw2O0CAwlG2970SHB6RGxTnp6+yhh3Tg4tloWM/fv+ASHQaNf4Q1ppD0O0E5LwwzPfx8
bmZaAf6RMP7eYJmeSD/npRTOYiYSZMD0Yji53Ssw2yRj/lQH2xmLJXZJjH+RXmDPyFlEwJQv5sV7
/oKsaUVFoWRxj58UBA4wScUTc7TYrEIfs/zCPG2RT83BmnkuBb2RK/PicxirmMaLekoBue92Meti
3wPQi+sqphwIzJr86R0qcKPCPTxC3rRCFHPiNDEDA7UriOd+z4LulxPtGFulUthjKI7xHqcT88CM
bTqCZnDnxtz3AXm7SOBp7T1e9DjiPNhBg06Z9dDWAV1AFj/nXLSIHYcpPv9mHyteWxdHbtVy+0ji
iK0rHpN/xdcAo+znnJ/psbsQuBTHeDEtvB+uqklVA3t49dBNQfHQ0dw+WLdYyR+wcLJhknii+k5n
F60FFBdra1BSIex7jAwvYM2/0uZoddI6PNBymWXwNWD0ZnbPaPQRLf1ozsiBT+USRFuVORUcv8MM
JKQWu+DSSkpa5WSQNY7piDEHC6bKr5v5WFWgECwe/0qGdARIacmRAOeIp5jkOUHsb88kerAInhTU
TUOJx9TmSAxeivWv8SYKszQkkNXXejh/z3/yv8EVmgcZITs/PSYl/51QEmNbzMXQMKDE2RTVBrvM
0XTgljmEXnv/siZABBWsQZSSD+UNR4rIMJz9tLqdVB53mcJCdcjrTybnnRgO+85v3ZdHGyAcQJJT
GBhfKEOit89PuqIC5JpDXVIxipToZ10wvgLUkwBEn6OsgSvkIQCl4K0Ib/oqxqQgHSDZpQ8tBCLp
9gX0wfPCcsQCqKJf2SK0OP66ILMFM7K4pLJBnnEs5kRGhyX01/yX3yFeZqPw+ACRr072daJWXnak
cOXRwQNBA3ocp4AtPMQFMkRml2iBHiYD9jZbMXNvyjQ713iJUZq4/rDZwtGTHniJfMtlwCPGxmh2
wummuhr5O6BQyvUN1v3EIMozaKKIaxooITtrWNKRvH2QZIb+gAs9dpps7NWOtc0WBroVUzohsq2I
h08/PF4JDQ9KgrepJgcUMFNn2aZH/AAspgeSBIo1KLQge0swsfLKPhlmPoBuHYbZsDD311TKw83q
nUiSa6ZuBLvxd4DdrR3dJ2CQPJKuLJUXCBkjfDw74ClDSibKn01UGfb2QesNyXJx2UpRSYbInqzb
ZNs2bZ6JYcRTszMGNHvIg/4s2AdLee55wKRlZ5YHHcLH2hTQfIz4cKKRRjnwDFwui5S68BcM1i2I
O/9WzHKTQ6neGV2t2WG//7ACoSnhAsYMB21ZSxBn3frNEXjsz9wzNAmdhU0zzAjlva86dwJsLita
CMUkj9Wdt2TQhs3CpD0yJThVJuQu9vrY/I0cTNcGmAqAsXGYQ/AZC2iIzULE5LPPHieyw17xM8xB
mZ+TCQYGZhzc88wgDc4kzCd1LOh3eCV5SK9wh+fmbPN5sHmVkOKheSwJ2zK0OGTgnoB65Zc6Sh1H
kYUBQYuiGv0/3oO8B7v99pcEy8gwVkJeg7mNdPCVq2YqSqtvHPXkAKZpdhNRngeMyjnlNUyod5Yb
swQTR9uOJTQ/CVdm5mgrFGczplCh4oPr/LRAENWDIgDmkeEcJv+YAk/g/vlciqhaFFseYZ7CPtTw
Cq7qAMhFPpt+zaZeEqT3ZcooC/gOWAyql5iFzsf1D9CK6UK7YrHvcyUDk/amyXqNzQxyHMiplU/O
HtagglyqAWitLRwsTFh6ECaQHwm2UREg2i37fl+aVPKNMYkpRjgw0nhJSskg9bZ32alIT+QFMmMr
m1k8D2nNfkt+20ZwlB2hjICF4o1X03mQOPBXK346FOGmG73+beKGTgGBW+Gqv1xLHDVZ3EY+ZO8S
hSmKB6wC5D2QwtQWbWHMVK4YzzAPrbg03KxW7KFFA6o5/KXlyAuO2Li9Nj/iTHJunXgP3rFnneue
gUDxgKOYo34lCI3cfXZiAYRhJ+bzZlJBufEto1+ST53xUT4z7mzB/9od+X5nQ/khBoIv4mMIJYDM
Ags/Nf5sPkMrwdcIyOzdkItzf0v/NeES4JjJ5Upw0rqAuJMzA60G5/xhNMkM6MAJW5xBVnVcyL5c
XInjQ18ngfFL2lXyqEtIUoL571yNsEWwkR5BXZAL0sJSpC1DEOwEvMoBq0WuPkHVrxAZfVbbHYrq
l4gmKg6twu+1JJKNstjYEC481keUr1afebs+N8Xlw9KfWCG0Oy19RM0h2y0BHbY8/0SafeHGbkzH
FbhE530aXyewWzQj4s2LVAAJ7xzNmrUZUZRSONygSYQkoXahmeOKgYwe0pGDAd/UOX07YOA86hP6
THoViCwNGLRBdzYMxZf5Krtbd7bxxUI7/r7izNgI89XD+O/n7wFW2IHUCwGbz29q9oaHCTaRCF+u
EFX8I0gVttuPInucrUKDwhqhyF/xekcBtN2O8PxA1ShTK1wdBzcQbNIoSg0OwrScyMJAPpYozHJd
YuDIp0a6RmfN7uvWPUfgkeIytk4JJaDNzQI44+s6hzQYqGyLxFNvw95qRvQ+rfnNNNt01uO1MDR4
QFDs3LwNgsMuyTpf+BfSBIbL100ynVk9HmHIEcZ4mEhx1gruizjUPa6Tt6kf2d289NLrkuSI4vUR
x1wnnlgUet6HLbl59HxhIoUdkFgGYYuOxBIN6QEAzn1bX3d80ADe39YdVmeQ9ZNhhLlLhvHjLP81
EIE/VmjKOkBts7f8wRSPcWaG1qqoX4a1arM6C+0VmpxgPOKaHe12n09G9Er4fpN4RxcoLoYjDU7S
ydb2rzeyR4U14eYZhCRFbFq3zgOsQHoV4C3IPW4tPUsn19DkHPKhB64ohyh9OPcsDua80FOxDQaU
hr0siuax+wYlLRUskXDEN6+sl+Fozxk1TF745yr8DNwX2OxoMtYj1onoA1dD03VnBXEEAKTFkOAg
On0YsRq0lLdq1OXgcD6CZDB4Z5jGmSHWytux0aV26S3GiBFOYf/NkD3I3+S13D+GznCQ0kW9jUgH
8UguGNbZrH0y7q6CStSs2KtZLvrkNwv/d93pWhxtWDm5Mgy7ayaqZYCnPRzj+0aPO/KLnatXdlbr
9p2wM7Ba9oRN6u6rNVL9FVe7jd4ceu3mxfbMytURuw69urHqt3P84ZnswXtwaBWD098/J0oXVgzE
VfAs3uCVPhpg07d9b6fla9r+Xi92P3fL6wLpWt85lXa/SXB3Z80xH+lWxyPN6bdp37D7t/DYhcOW
hJ0rwfbcdyimihs92qhBvlqf7cElfLwX9wEdIYo0Co7zbGMPF2ifaJ+438lpz82zpBQhDEJ8ZpxY
IDkXdT4RYRJS6QDSZdReqCLFhUUKkixjVFv9hWSD/aWSBG9j+oFO+LN8eRIcBIYVJULt4FIH1hAO
toC3fTCePVEarIwng+OX0VSRvAkCPzKU8yZkqy+bDYCbByhU1LARhrxHcCCJ+FWMVOgqGCyIqUgC
0av9tew1FXM6TBvCdz+3MUWWkkVYMm2P2LpvlyH6C51/IOrieP/p6OtQ1bEDUfjxWHU6jBeM6IaB
E8LZ1hs/Jw+DIuj+myO21pzdxUHIU1C51BesYr3j2EeFxSbO3Bv826oNG1fiS4s2TMv3lwJbBqtO
d/j9sgPnQd52m6yvm1u9Xp2QsZ0K0mi+6QbskLoqkdptdZ0JgSoAsn6LabL9YXm4Hj6viWZ8b0Yo
NlSN66jqNh1+JWId0Deb3Y8bdOWb/rzEqviBnx7YOrqveQkxy27LxTgomI9+rgW2wUTtF9sUehfq
R+Jb/PRoTrcjoEbGHO7/2h8wdJI1q0Aw0Z0g0mLxMowhRjDYiQrQhip4ADrP+gbWXTJfU/ltaaIu
1kSQS45yJZH9iX+o6rNXuh+Du8eiI7hHrPHC4RShEuOsUAsBiKXiB895HvZxsHI/zu4jTEZ8QR08
dlJ6eZAA0jhjpoidBmwtploDYqVxxeV4TyKmoSHYGMTsc83yNf7xSWQouVIUscMpt27L723TC76B
bH4dXJea9GE9IpioKoGCHbXnC4s1xrg1M4Cps2Kxw2gVS3CgO7vcZuwphDS8odyNoWoUhGDM76yz
cc9+bYk/tWZDeCKI0TBI4JpuQeHo6c46XMK2YvsXMYInjNoL6SpJOja+L/aQ85gi+0zBwAUFDwZL
bR3T9Rj/+Cm0B82i6VkKgD8bCuvwjBUm7bTmP8EIynmGxAvq4/dJlw7iiGwvF523oN2nxXGRZa8l
SighQf/SuGLydkIyCT5D94LLgXXLGUqvZxAeVJkDxXuuePMtP3SLYdPzOUgIjLSY8/PgNUwJucXO
y9tpfQsvn/DVsdwhwCwRlRkHQ06fdX2mRi+51isQJW9UEcUnD3e0yGclGp8buN4ZmU3WSwMJKmys
IL0wNYTbjHXaHC0wSvzk+zULIxkWtj+KNfd7/gq9B6rbN1soVuqqDc4pMCPb59HbuEdZtHCaDlG+
mSusEcBXgJLM2wbZJCOe7KnBmp/9c+FqBXDHDg/+TWO7O/RvqPLHWF+fcNchhlAu1HdXiJ7NkFgD
kIpsVGpGJFRs8cjX/J3uRBjsUIyWGMsHcE3cCdz/DmomwwaEg9kQ5ilBmk27eGHTK9KSiajKwgcP
G8IRiO/ScUuKtWgn6pDBnGUezGf9+iuRJoZR/x9LcGTrLqIW/ocKb4VTGCqXG8vMG7PjwbxPKkzS
X8ydWf6q54aRylu4n5nm7ymQtA8fmftNi0hAdG5YXm0icEAebcMrEuopjDXpEC6BaJ6YsLi5d7Ta
soDrCtcl0IE8T4+LcCRX8jzqxdKnHkU6mIp7Tc8pPXCXaYIMnM4ilh0dT5LMr3pLbmd44ag3tK5X
PpZ3mtayW6B1mQL6J/pwoA3o6QWl8Z7TSkoaWByuNtm/WB4C9Pb5U+AGezeyn1Qq07tzwSZp0wR0
VFmJzpoYAm2g06AyjzmU2yYy5O2QP+fCdjWc05lHHaIZ9ATBFo87Rd0ZOcAzIsXoQUql97eyLZ8z
aEVZkB2fPAxID4KG1RleppCBjI8nvbP+b0wVDor4oCFk+IeSlUdULJp5FRObdbLeOkNqcU/HPZ5E
hhD4LHQ+ElMh6wVxOcg4V++HF+JS0ZLQOac3epjrVBgukQGN1zJiw6QPO0/Hd1OkYOThEW9JCcWM
Wowu6GR6OG1NnYT1GmCTX3S9e74lY1Ww6X0Mrm/up2MkjC3LIMwQFpygEFXddgsXOKBtUx0+luC/
GEr158JufByAAHpupttvQOMuR0DZbLcQxUO3rKGyMc+LnrMeOxtnTMUjjOxcjRkndfJe7E8xgAVN
Mo0XuKPGNJzHfhjFeqgeha9qQ/cu+ob39fXdin5yVm2Yd3XVPbYXMwwOkoIpRW0i+blYDRnlY0rC
+rAJ9C29ftISy4WbpbwGORLAlqP4We45EYWZUoMGnAPGTNyAMxa7T/i35kuqiDIS02PuaRBg+ICb
OFOazhSFD3na+iFnIAIh2wh2Q3nD+jhKDd7GJSoK8KBy1wKBYINU2vXHRMawBPslmYG8b+CzXMoe
AqPCgxwRK1jbh7xz5HOIX9/E6/g8p9FAI09rgtSFZZuXo5WirLshBnFQZJPJ0j9BEkUsc3BofFYy
vNLFuNNtjgAiNxD36bqzpgeQNZ5DgLyAoTN9TgYAw9thFWa7NEQY+G7ckuaiirxktKQl3feYe9nG
b0D1NNpEw8Um2meA4Cngs4cYqfEZQos3Qrsy2gYSRXUuK/yYDoJU3sIWEhWdMISbi6WYRyYruE9n
I6al8IIdoKGEkidKAPiKGo86b3vheAep9zP9Uq8mixGcr1lDt/TGERxkiWtXTTpANLDDUxBFbXK3
gPwnxYJ24MWz9EoSvIesCy2TMmdCDejLrKZ67Yus6lAg1Nq9+KDX+T2idOBCp71U/NT5D0Z4XLrG
TbiaMz7cLmEgVxtQKjpnaQKvHh0iSWYrMA3WKw7zsO3cQfyGqTjURPx8WyxnBK+CIkYRg8Y73Fnz
FWp4tMI4SZrvX86GLYNxCftbnelphjRMjb1ERcuf8xqF+yjp3rW7pXFi911G2AU+EQ2+KhWSegex
RF1LilK45q/rgf+QwYF2zJP4t7JJ6Jv9wFHZ+0djsuW+DgXrczlq3DIlxYZizdAg9PY3fMonQjlO
7GwSTmqDOnwLsjVigq9LiVLb3Ac94smAvQ684YzDSwUlNZIgW5wQqmQZOiR8eVeGeLg5AQjem+cq
wxkD6oyWfqt/5P7CwOBTZifB82vn3zAcF2hrT5RtmOc/O/doJH5LssyTr04J2PlYU7ojwu2T9VqP
YGiDqXhtUM6GAea/bklxdfVuPqtwGQm549Qsq5kF0X6Ex8XT0/wq3PFz2iZPP/+KbIfC92S9B+bl
95SgHjklzbT8NiJ89dZ1qM66r5qN7AoyDQ9th1dMq70W11CSPV+f8OLxw32a54AdDh6eigEjTwQy
KnRq0x/VawIWG1gtS7d2qK2RIfIIQ2PyiD+muiczTHCKbGZlnrjCVo6tUL0FWDjVJz6SlP5MRMqg
MC0parQXVcA7ZNOjYL9gE1fvg+h1zJlGAOIO3J8jZwRRlc+ILHsxPw7+ir6G3uKIfEdeB68fqyGd
4RVI7fvvu/H4VEyOnExucxesWQTB5DJvjheDV4bq8hmdUdUM0dbojH5g6jZp4iIeswmjib7YvD25
458lo6JnvtsQvTWnBhyZ2i0bxeR57iKok2M4vjY0Wf/3TvJ/tT/wniO7mp1srOChA4foWcrVjUX3
p81nvnkGY/qIj4/KyK2j1tftI1tY39MqBfxZUkQjYX/imMesCsODRy5mF2rrN/u9+o6rU4kQQOmr
ueYMIlOqahyIavqWOgD1o+m8oTKYHSKdXD2GLmgFx0zWyFEaOCe3AmzhYAPkQLOOFjtP49fULSDu
9o7NcjMj0APF0qwKN0OEsHbFy/ScHbVZza/b0LCPC74Zf50aAGG5x3FwkORTkYy5HtxJqEgWyToo
caCpxXuI9grKunB7jsrRgRkgnt1tYWABJH5O5hBrJXEhktVoDTMZ9OVCw/HJgQ/4JjUlTekwCcbl
RKBv9/jdzsIsCgGiAaCDpQrT3shjvdJj6YL1ch/hhRZDbh9/xr45xgHRhzgoNui2O7/1m/Dl4vRD
B/FGDs+SHlp6DFY4rU8bTQa3RotvU3zQ4XZ2Nht+/dprfRyAMH4gxNiXRYmNHWRgbZdcHk5bO6VP
mumTeqYRCq33RLW7Cc4CFm5JtBEKA3TXjRH33eNM84aTxtnF50BW8AA7rMwLJih1sPspbQgjC5cS
lhnabNhkPMu+BicG6vo2nmiTo3ejZOQlsSpqcGjRrH7cYS20Yx0Exm3uH403g7nBNSo+Br99G1/5
SePdw4apzCvW0bnVOGNr+sQJruZqY/9GsM5dA61gg9+Fwtv3XWyjbboBPmffbR0jfk/GkRoPvWr6
cseR/H8eKN4DpRYK5xzK4JCSLMhIzGpTZ0hI4v4Z9sediKuG3JSKfyZfawTId5umlBv44KHPA9nj
AigEmfW2bnyyY4xHBrcefylkEiMixJ9ElCOWDP27dwKxKuyERSPSyyqUHIX7c2NEq2+uRSCvwGOw
PY8bKacCe1GCjeykN7itS+SPb0u1M3ntjj9CMstTwvdlwTHwAJ+JgUOZz7O+Ksyt5CiUnOzOIkjo
Hp0AoehtJTtz8UC2zU4PVnrwiUQxI9nkxGFRzUPNcCOQr0KgZJ3r3ykG77PfmGUxO/ihV8qAMaz7
ijqS60RFS0Dirrz5EYoLVOJ82sqaDniHo7nusbFctZ847RUixaJiEe29XJoHB5MnkPdevmgO7oj5
IDC0+MTMH8QPQZI+EKiKipKZJ6BknQ9xkLqDB53uVVRNYwLUFU0PHnXcdn4j/PDZP9b2ThNaExbZ
n+7uYFfxNHLUoMa5SZu/UX7xsGyZKeMT84jTpB3dHoFHLnkZwVkzpeWcVseV+IuBcLqDCQ2glUCS
4e3VmSAO/JtCk6tK4UQwyDqLS493kvOdkB+olkQh2yOQ3DmmOBF86ZDDYx74xlwe+dEeLyCPJynE
ZDi0pMBjCoALyh4l5NYM/7+5e+uK/ea03t3fucGpmBOOVv5nP+Z9KedL9D6EWJn25Yhxg63lzr6Z
C/AP/otlihYhLOlz20oKGdU68INHegXiLV2GBAF5PYX/NuynjVEuCQhfBlXCEn+Etzr/vLj+PzJe
RTsimzJlxblw07fgbRMayF8vhnp6XCYacGvVSlEm6N3fiQSvTneeDMzzgMmBxeODuyI+p+rfAf0/
7L79EVpRxoz54EzXUBt9zO/Stv69eHnG+ABiFb+HMRq7I9HlkCWpj6lprhZPjM4LvYiVLbYJjTMi
2IDI/MVewH7O9A82oASEHT6lLU2EDM89UK7hQzzf8RyRclgY9jJJiNYI67M3y2j6wSVU0jy6rKk9
B1+XdRPe9goDYWtWAaGQwpMgfISku0gJ3eFaCe/RKRbOfxhq4XN5X8JplBNl3Q0cWoH5aN3E9Xzk
vyKUL5z5iyvRQAvvHjPsQR4+ggcjyXl4Sc7pI6jSIjnPhhvE+bMHswp19F5ziJcYthpfZTSa5Ust
bcL+Vx7dwiGfsvJApmYQb8QFFoSx+8eckWXda1SBlouQW+7o0SX/JT8ccvKN5CRmjbngmMpwQe48
R4QUHccaDqnkL/hVTiDBj2v4sX5lhLSBI5QC50F6RgyNHmPkkFcAkCU2DLGZ4DTIwPKdE07vZ38X
3IijPaBgkaprxZXj+XwIesUjb9DbEW9IIYTvu7RgBCkexz0rbwkiZ8LAgZqMAHnDLKp1vhk/WL4w
72r4GRKzRZ1IKSrBAgbTpM7tg4f15JF2luAvJF/ZFH8306E14/SZ+0QUkhfzK+MbcBYrSSLEd2BF
ciXP2bbiDOaItyAMiZdAk1xK3fy+yTgLPBBnhZzZchEowvlCQL32mJ+yfvbsCeeJFJK646cIpfR+
SSavwgEkbPBbhGfBE12Js4aJQGhNs8wXRK3FgaYZEz6bT1HzAmu8GL9KBP2IUyed/SDi3D3SA5e1
ZdoNfIMX9ojfHFr09aRy7PvoZOyBS2pxDC7ZIDEIG+hKLXXy/D47F8onPjwDCS87WQPhBkOrpKBS
QPzZE26LxewnflGAQu3o0/GyWD/8xsfhlvKpnHxY1cj7uZp/osA4c5zOHK/R+mK/0DcVyyffgE6V
6TIsFMj/lMfum/DAF6Jh5z06e9ULGlJEibXAyTvyTPOtvdYe7R884TWVCCEj1GKGzLlcAZHYOVuY
9jNLvBpSVeeTGLsxmE1JiQrDPnK1IRH53HI3z5Fs0AJtCiCJztaaMGcx/1BzHhI8tjidutWFqk1E
JpCyTI1EyzneD/hxZCPUvewh3l59dQaS744JKxLtSWa4bdNkkt2hWdzRDCF/kE8rXnZ/d4bIq3SW
HNMF292sxF1yRHhj6wQHbxcYv+P0jHyEC8zVrSdjHjN0/JS18XB/X47YChfzrwvuVbQJV3ICEkYw
DtUkfqBkhrAiR/ETQr+++/Z1y2UYGNPSweGgggN7q/5r+WDm58FaFGp2fvwmp/7U48rnN4vltI8e
l2DAw4JPUTvTNXt0VaBJt/oo2V25kOcbPOOltsf59HH31CdD1sGNPS7Vh78VDZ8LxuO7/voN1/Uc
evnIvZ6C8Y4QZmi2Wh5Ot6DI7YE+G+3mxzFOxc/FJ2KxdOeBixt5cN/ylnk3L16zbDSKdgxM7Kbn
t9P/I+Xemt9estfsRvu6v57919h6Xhlm9c5FNmTP051m30hhX/qgsnlWPlYK66Ca3/zs79DZDydP
3VVO0yPa1XbyfgS59nX6zZGPD3jzyaAfl4aNThHdzSM47rz3J+zRpvIo7szTH279Kq198zWWph1/
dWaNhWUmDIXPN/p2nA7oFFkmw8Y8tp5YcD5lsbmcpnBtdAIn/5KVqCBeeOD3g5F6MG6zazs0646v
sDOPvdg48xywrji44cwcfDDzuxl+0Xpdt2AAHBLoTv8BMF/cGNEo6q/jKFU+rByeYKb2qpMCmSMl
zMP/nHyjAJrbYb5UkD3o7Frrw9d/gZN8ls/h5G0392x7Ua2yIwY+mIBINO2gnCgkdIq7KzHuBQGU
z9unxpo5GJbeZFzjVhX1WEV7y3ZdoAym8P2XsPi41TVpWUyMociIiZbjZsBMwDAoQNAZfC7MLuep
w0eY/+8VCAeu9gkNqe5+10+8+1+sJPYXOG3NBclG4S1gegSEbf95G9I/+hT/tLN4oE7m/65rfFYY
AUCxAWN/Sbg9W9eQPibGcISarnWZKuyWCxYWA7OxfNlSsTgR1itfHTG4ZEBdtiIhdtxscib8V/pS
NAuXXxFtg1T4PtaAhYPu/DX/1QJU1lEE7CykI/spNm6koAGCKh2CCCHnvS0C0LIgLsPMFelHBgzd
lmYUI3qauAxt0iFNRlccxfDvd7iDLtYG4sL1slZzlOxzvg4c3NACfy0YK7B+d7P57w3oi6FnkfW3
m01rRw0KrqvJWAiw1a9osT9YXchSlauzGrLIZ2UsuSjg5Nip/vndBIxxMTTnPsHnVlkMnJOAaE1R
HZHzgQczwhs8fQqczO7PCKwXOxSxIaBMNOlUEtqf6dgSvIciRBwebkL9lCFr2yUU5U6KKi6QcRfi
6GFEwAOjT3PGd4EuAd+2jC0J2ifrr/V/7I/nzD6mbNSEurD+zXffohVh5zVuIRNkNDZTQh8k9EzH
fw++oZMEd141Ln8HT2oZqrhkblw5eBRpzF4yLwwRS5w3n7RjnQ16I/YSsjxZg5Z+OcK+gKuP+Ru8
OC/1ma9QoTNRANjbw7ulfhHowcUvuKrmUa/vJHzVYpGpAJR7DYMZJpO5ogxp7I7OAfiebUzIxEBN
BQkE3sWXpHtKGh6bsEAk5Gu6Ddx8nlUhkBwnPGaEQQt5/43d92ybrdQZ0HzGJfWG2yBBxoQ2hEqh
Nwdp7NGxoUYXS3Fz2vvu0p+pGq+/MAOegqWdTfSnyW7qORO21Tpr1v3OZhhvLpYTsOrhfDplXcKy
9U5bXHGtCUhwOrZSXgmrX2XJ/suLc1mhkkoSox8WisWkmWC7UC94X9VYoVj3q2vg1khBdAJ4E3Vh
BnMq8qRgWHOZKCFgqkTVYkFG5OD8Vq+aA4aQOTNpb4CFqfhf5pgrVWNJUVP/0NjcQA4J1zQmQpnO
e2coIVN/AeRS5QSkbnSgUVrqaFBp+hAu1U+KTZlDb7h3Fvnpshjt7Evj8eaUesaUJhcJkMauTQaU
sGDI6QEySteXAzj7GNEYXKLbwqjCy6J/c+t62sTgSPGox7grUNpYMp5KLkOw7XxKwpEoPyI9t3IQ
WLiE2hkc9uCmlxL4Q+2+B0pwV4J3gN2DOqaQPE92dLTmUAwsB7hVGGH/W/9+vp1H0v++l5H7GkZP
4Oxdu4fra63RzSexNr9VKJwuu2R2nprPi3t2VVBS5ENvNA60s6sPJ8r0pMwQaDAvYdgX/XdgbHDR
vMFhs9CLngeUvjZPb9I7NiRsrfkYdEoD8ehBw38bmwVqFPP1dH+fNHqXt/iAoSX9RfUg82ad4MeQ
OJgj7Mvweod0gpxfvdm4w+tDT3JnmWkO9nkoPhnBnviq/htopDgW0AvAvAnLgpaesa7bNMKYZ+/u
PKRHFbU0UYJqmaKWcpOISbjE4SSK9yBkW1ebDsUIJFLwvbPGhgvJRY31JwtjGNwozCTVk7PV7eCV
bqChUCWg+gwVWlQznA+BkbO0hxeXjjl/UE2KePDOjJevmM9TMgQKuswH3eSEoUVcAQIZ2zNSNW70
/erAtMNVlown+Ng83DRWG2TXIeOv2/PjFzabUqcmbrDp5bE6PoNCX+20r5wxiWNv3+DyUdKB5Emd
x5QSY6YCsCVt00FvcbnbozwcWB0lgOZcyK89lhmriDe/Sa0dwFkdG5Oh2w4xL83DT2+mgkL0ovtw
3iIj6fv5LbwPvJYi1u4xSP3sY2Tx2Cik353XNPMojt1jJlqLHKoMsmC8bJ4vM+pgiCFm+/P2p2Oj
O4ESXuXkwqlC5LmfnjPeRTDS3dj7jEIDkpwoOMoBoxnXUIBfMMEJVVozQuVz57AR8L7qW03WSiVz
zOBbjoJFhadNl+y+1ehxi85dpDG1f7IREkNFYICDzIPZM515hPbpNTwSE+ACB5e2/Z8onUm5M3qn
z0w8xx7BzrDqJ9z7faZb0aNwttJkEViYZGXqb8Y4o+oQcEmLHENyHbC7iAztS2Rj/0XoHhikwfNx
zawMK64+uFFaFHgcsZuwz1thPcQhklT0pzcaeAyTMtGF/Kejp+BYHxmM8FG5Q+LJEzRglSMScX4N
U+YH7P/1U3gK44AEHj5DRIiEd1A1YtNOgaTRsFU124UrDO2W6ZV4y5THkrZ3PkCpRtTmJSFC3Q3X
ZoydyjGrZmcwtW+N/PFAkG0/GTejUmRSxMTelCJaSLJjonBzwLKplVngBIHLri82fgk9isjOV3wq
+R4DZbjkoppF/oUcJJ/jeMKd6P97u0WwGsmeH/tP4M3cIxlLmO1wuPibLGIsaMb1ohxhdE0z+975
Rc0WbigDo80dTypxgktp5ZHgilEbepqRz60g24/RIe0vT4jzXky5xL4wviFmKvsMWgC8jNOyfZSi
3XkprOCsNZep5ohVkOTrSDZqIQCJexteiTRZ0YDzFu0vtcXrIJIVFDyo50tz2DfTvDZT5Fw+BwmU
fM/lkmxhMvFKciC8qCqKzX40YBATJuWzMiofxzjRj8mYi2h0PhDOZ/hw1UKUJTep2ID7iybytuC0
TgmO3HAZpbgsMho9FDvVgf3E1mhP3RO3ZL/5tkoF3bgi5pFKY6+FAb5iNQWEaM239+/9OFQwwpji
/HT6Lc+Tt8YWT8VtBiaEU9Si1Ah3B3QWDpqJY0J4fSQKxT65iczHUgqUFPbPIGMmxMDrViCF3gx1
j/mEo+0R8aixmK18u7jGipL2M+FWkh+4LRDNDQsNuPkKVyLePleUtZlL1XJgFDxGyqvQ3h/o6mgO
ARZeaN3gBblWHQ0Bu1g5IDIpqrmPhF5Add7kNavE/XvxgaCioGN2AZqekE9SoOi8rvCDhdYjA7BR
EVTDcl+Igs3+SqFRPc+xJIA5QnogBrQF55LCEHbhzL8E1CG+MzLxRY3WZxiDckpEXEeoCZstQICl
zDTNT/B2BJRbS65ogwwZDMTHAKkLuYR1V50vxm49WBx0dzyqqtX8ubGpSwxaKPmxvyVFIXi4Qojf
5GIeYHSkmEATxXXykWvwgXcefSg2DuLlwnTindMpM2+IU7bbBydSmzIzjBtTVvxQ7wCAUUqatwXd
KkbzoEPVQWepA0htDmNJEbF/L2gBdYvJBFVO2ntxsTWhNnM23IqRldUbk0zxqZLrnYfcV9TwE1YW
e2/RrVcEDQQpsa5zo66oqkHXuAUdywtE5VPz5ds9ZXS7fson0aWRN74JH/SdQJmbe9/aD+SNUZV+
71HTcSWYmGaiGPHbaAOmxrQ/ozjFeLLHC8fwSA4ZwqkdmKtIL5AxHz7YTlKyNQXT1g8uWQkdvBs5
AvMiUHZ7qNSYOWNImIqAtbP4xY37RHpMMZ/fo9xjoJy7DD+ocElAb7opY0ZPqEt2bgBfsK2A7eUc
6qy/lJEQajZT5GV5SgjH4G+AmhXmtwL4FcJgy8wAQDE1OO9+x2BAFOH/kXRmXYoi6xr+RawFgoC3
Mg/OU2beuNQ0RURRZvj1/UT12vuc06e6qlIZIr54R5yzeQ9kKySBPz/6/gwwRBLIQySxYN/kMMML
PIhp1jtgQQC4DpevCPaCqMeplxvxlSkTomvLpDhNMiiKq7wDZWbdt1zp8nWcQR988LMLQwH4MreB
qbYjoo9LxLcr9SkD0s9M7JZPsdWhiRDPNYNrTpSYXd7wbIB5THU8KQb4psRWYCAYwDpqrDV7SgMS
mGrjHMazi8GgvRbZGJdY6SlFOByVeDy7eQXdCLM+9TSYE1qA948buLPXGvFkfmfVR6HegHx1jD/0
txKUpB1A81D1CSkeY8jbbwkqMMIt1khemxfoRwfSXVXiMX3wRDKFGW5CjuYaXh73kGuSliTxMh2Z
r/mK/MWIF6EwuxU+rPuPeETquUhDopSt9Xn+WgDAnZxcxSpM30d+rc5X+XtZfsP2kTRueOQE/YlW
byIyZfib4Y8iHCCBuK04lfGy6wA9HAvv5ASDLysiWHPZ4I8Z/CeKk1+d7CD7CZ/PZ7XH4glA8p6d
QcYK6wYiFh/EnT2kp0SfUshxf7p1bKRBLC+YFSfO9rESxiNsLzYeGRXiO+sdnPSwGanDgekNHjYd
ZSyMpC7bx94aLs9p8dVaN819itDo5znZ0U5acPLkPE6gRXuaoVlyAi5FerQTt8vACIl0IYeS84/f
HUy+OeccoguER03l/oT3HwJIHA4oiKumvb7kFrGnYV97UG9XIaRnH5u1iV+bAuxWI3ZPPGNjza/e
fs+MgNwh4XWKeKMGTieykAEhoueWPhxdZI7eOMNOC3AZpEdg53tkivtPSSEmcyn7LwFY7HyT6bgK
adx8OW/dScXe/Zmf4T2uTyrY7cmZILxDE+FIQdCvEr6nwmMEefhiTRCkeU2UlMUEWFI8i6iBBUtf
6kuVF3SZcPj/AId3/sMzmLK2vKo5WlFf24PibwRzY7jHv7sPMOCzcB+/zeCTu91BmCpyci6d/nRH
JiECTH5QzvgNhaR2J3iGglgZpqKzflVjFjhE833HJv3wJXAzPMeMVqovs5yPdxMjfG3QpOzeBRT9
E411aCgW7ufOrlfpO3i05PVo3bQdVvWwNfU5YdCsvTzyCqQoheiElTTK8qYseLeJ3mEs3k6wlNnm
jndgjy2Wy8jJ686ZsTnXciSPrRFsbDR2mjt/+/RJF6lNNC4fmKzpsHzZ7+8JwhRWsQ3bbXaRcJuw
vDRMwEh44W4XvDLHpRqh/oOLRyD8nE3mVNRxUJJ5nwfvcr3pFpgCkWceG6pCHJsgrm5oYgS74XTn
m8NacOUOdb4SPRywnLlYhECPwZ+d+4RnonXGF7QgPl1eSFdu9MGLZVPsLjMcw2KkEHyOyOPkbsBm
YZKCGCXiWUJvK47qx2Xi6suJQzwPjBmTpw7l/JwNPsHcm2rRbTCDUOM1uOo/KejAOIEOw2CuZWxg
qbwO58cPiwXPNcAywtCxj4r/cjbhQN3zHc7mh1cRmZjpoeIA7mE4ItJP8KBLTEp88vjFq7Zcqh7j
OToGvt1Z8IbG4gc3t2CQKQPhCwsmjtyVq4ESW8TGYirAJy2o1jMIpnOEFCXTQPwkYRCAsBQLr/g1
kafGKRQAvnRJgyZKhDf1LKTSgl8Xxv2S8VGU3ArVqRHTfwn4SgLp9r5WwUTgKmFLYPUFN9VROA9j
744s5EGCl6breXq9kIo9PeuwVufENYPtCA6G6cW6jp2xg4IA+4vh34VZ9+gJ3kd8m8OYX2dEnRXg
7mBAVw3g2G6oAULy9HLfG2YO/TuH1dDsUfDyDTpEwFetu2pR/lg4rCessTJCheR03LAgxKnfrHhs
R9NhnxKUIGJVY5mBm68WavxfrvmcKLIuHG2Mn2f8oh2+n2b7e1BS4yjtW1sKU/rVkt0b4YRQ1khW
zAtNyRWZpa6x0gQ5WvJNyagVImhO6IIHLNjICYpSGTHRiLzsuNqPvQsTPzvMQEyi7iEtQZAyIkvy
zKYzPW5u2BJfcCuDV+ItjaEb+Wk1eZWN23KUfHo8LlbjPk4idjXLLMktQ4iTH4bZ56l2OpeM1zF/
kiFismBlv885CY6/8lMXN8j2AZwAtEwIdINWPltDcjaBi+UdZGX/7JSo9pILIpX/HUH3FczUDCNN
mF9xFv/qgVnZnLIEaY7rGZEG58TQ5HkybXV+9LmY0DvLwaugkCdif0ZXU9nKgmAPUpTY8EV6HsF4
+iI7seXflimyhSX1QqOvySw53bYTzwg57Hoj10R3ok2JnEiwgKFXYJXxmBuBZBGbG6jbS/OfdkKJ
i2B8Oc6Edtn0iDRGyeRLX4jiccswq2Uqwic2knZHLMIV5hcgeXELOz5f5YxD4+9NyZPuZ6GMNgYs
Chdt9s/RKFgubNZcKlQOx9l9DmKgcTMurWvMlrmAn13N09lQMpcBmzGWp7PxR4HBMz1GQNWlvI/k
BLJlihw9gpt5oRAnOSwvbBAXlI0TISFglotkHKrlvhPALqSBObGSYHAVNy1thhUE1UcC9HOn3+N1
Ae2S47KwHlGBFn03lqwH+RYfx8D9v2iOtmpsb+w4cE1H0U0FnIkZ93NFDA6IV1SBmfCqoZ8iMYdF
BV0F3VnGnJjkA1y+I9MsLqBfZnPPxA6KDmz5uMKrKSirVE4U/Idw7s+s3w3IY8mivf08+F4cLOwE
5QYRhZLDKsrDLOjgnGFutGDrEe/RDsCPlQcpRCgv77ChBRKsp+fxQkzPE+cQ58T2ugde6sWHC3+p
YNt1/joxPQqBFQogFobBG9AZ0NjK+4dGCrbV8DqHV3Z0IaBMCJ+PmwbZ1TFuOMJzVuCHTNY8OCxH
YqUybaGvYZTwhmgp9EkApHxX9EUwmVNurG4r1kWziTz4oORA1hsOHuQQFHJrV/OH/c2BEE0YL5Nz
bkDM8cxijGHqnViHC6ZFBC6CrL2JJTcNsqADuGE+AQh/xcpCcs31c6GiBgAfcMp5DXFx5FAraH0Y
lw5g1WQ2BxHh7cFNKMpTWUN4fdDNUP5eRZDkJRAB+9Yq9yYM1YhTxIe5+9lWQzRlTDMOC69guPzr
VVYWfSicAy+UmLkjz3uPVWGd2uP1v8XXqumZtF6HEgkDpq47Gr98Rz4wsUSpI5FT1kfm/MZ4tJW9
42zCLoaPtHPbuXLuIhDsdQ8KSpNb7xLnVV14M6dPl4AcCF0eW1A0zcL3BIjHV9Kc1pMReuAEAkEQ
5gPOY9Z1O8G4K/Zuoa/hWC/OiuyhYJkoNEsP1y7bksJ5kNMXXwxBn4SSB22fiUab31idDYdgVAL4
DOvtU504ZtwXwwXko2dE1dJgSRHoGbvQ3X/6MGNx+/eOqeKEgSI//S+NFbaEH9Mx18TrnmWsu0eH
CuJpGqbW32eBDKK1/tIILNX+BCjNLRo5/Jcnk8B2tw374+d+6t02tJrOVk8uAcsCwpiP+2AUiMpI
skdr7C3BsFSXozWkFF2HTuuP7TaqPCn8+06czLIOUqBRANS4pkNgtse7zyPOD5uqaDZkV1CFzPr2
MXohbdr18cgdwpPJP79pTNIpmOC8w594OUK00C4U8jfESyKFBdXBYbshV40m1hSakSInu0BrWMYT
jx7ALyJAsRUcuU3mFDKRhjW2ORZhBMksxnnQI9tQw8Z7eayRruQeHUpwfYDahcxdZqoKde8V5+Bu
E0BunmPTATx//kGO83X0n5xrAG6ceBoyba5GsjNIkTo+p/cNeTlh798Xk+8JDTOGXfrJzHT4Z4LL
H3RE0lMjn2X/zvSP3oHWLDd1ZP91vdu4pDw5IuuKG3B3R/wWWq+bnXymE4w4lEsx4weUKAaIspcL
XBhPp9iUpFfkq/pndG3X9boJxr4S9/MmeC1vUYG1B1QwbOJ2X55AAj97zhE43AiI0pBXDPb7Vzu9
32iIOdoyi4JNCs1MR/gUbWXx05/p++K72nzCalnONQLliiVR1IxG2IG/x+DZEGCw6Z4GmNzu2xMb
OLXx0cgfcd8RUoUP7u4o/rh/8rQN0kimIZLT7rxZfxZUukb5G/Win/qPr3JZhNU68yfXmg4o9apx
wnc1So0/Wzl+/u5SZ5dGTxbJl2gOd6nka7xRFJ54Eb+WnDLRSzH8kv3DGh6qfr8wKUssHNXKTqS4
5HH1sR7LNOq5yrRmEd1Sbl6r5ud4eIcP1uCHV42+FN7Mj1Mp+HK9DqFJ5qExXSWEco2sm2xXV+MW
HNGSAgolgXambOZorBqgpZv1+tkAI5XW3T0qlsozvio1v7hWu8+i3Ej69L4cnMmf+SXqRPXz+2Zp
nJEFwWN9Fq9VHx1Vn9jDjkZAxG/zgrDCObVsQclbWPuFN94pHSojN5mWvJm9py6kRWGrsBDUY1Xu
8acBLleF4SEPQZc//LWgGOx/iEd2yC1GVw5lCraAycE0ndvgjc+kiZRs1uZ0hM2bsyib0c9TdeUu
mGi7u3HI+28dL2MSyykdyarzMJclDs98B5Ik78zcqn/SS7XMLjW2Frhv/ZqySs4hydAKLjQQRPgc
Ll0EepQS3LUvV24j209DIKAwcLTNZxdkLnQxUWGDSpcWafBM1IPvaU4nt27LOIOBqJJL+5NcCnQs
oo+jzLz2g8yIP169RfMAlR2jaS3yD/hLCEvEPrFrYZZv2PDsSdQUoZS6/OWTiL9ex2AbAYXOawgJ
BDS5w6ExxWJb2pA/wPvd5rh//PudJ21fr0HjNaBTflK95gGLNOf1/f5+8f+Cdfj1HHYQDI6Pknj8
RU0APWQQ648OnJAGvg0GB7TaRNmgCR4A+hW/4Fg3BFRezJCKoYXVl9pS3vQqUzjQ0vjp4B8pnHck
SHYIgsfM/GbGe85o6IyN3djzLhk680jMsYxdiPYZw5hCbkxajCgFg8pjhwDLz5ZHbAbn7VVoypAC
JGs2dahjgVewMTl6WBK5zAgCa4xp/Z+OFoQIBHvaRIhqwU/4jbvbtRUzY3GAUT2Mvo9i/A/Q8V0U
ZosrZrPCf6CFFPKm4xblk7/W7bt1j8cOkw3/JUiKdHTEyRcONuB2N+/AlbNMfDIKYnl9UaKs/diH
JUcv6Gneauw3bwCIdeFLaIYo02WiIQeIGfRoj+cvfBSVPyWo6ttk1gNYR58HgXrA9wTiGqEU449g
GcYVBy5NzATWFvEJQFWYQJiUnHzXnFH8Ux/AsUfAtGg1IcOFKBeoDmWbmPfQtx3uV/JWHHBi5seI
u4quUeMz42Gq/hB8lc7YS+fHRbFP1ohoHlvYym3P+rovTg+gb/R4jlNZ7EO6i0ArEAs738jSCBOk
F3CGvL1iH1OsPNAu0iyPiYx6DVbOvOQ3Y/vjIo8f2PA0v2d7pd6XW3W8xxQ+DM7IfrqbEq7AcPQ5
nZxoNNyMYznbRTV7rV4/FTCl+w6p9qNF9wgxstfZb0cxf7Wn+/kmFetWSkhu5ylObqvIeyd0LYvP
LDEcHth12SCRVTIf8EEekFZfCipSp/u7bfWFeWNNRAo9mfGLZueWStyt9drv0+kYWShvG4VDPLwD
Ah9wfdz7iRbIN//BBVOiBk9PcRY4yY6AejDVu6tGiMYKNKW5DaCrE9uD9vQAM/bxAHrN30yKuvY3
XTxnBdkQimUqbnvz3+MfNLd66qkMKt8oe4Mc8bg9RGto0mPHmbsG88G7DRtUemlVWSx2LCkNqsP0
mul4Ee1+N47ukfQ1SXfv7egNWUk4LXpu5npQSEbXyq2yOP/M8fuXo59s4pu6O5LmY1SUDNn/EgBg
koZg0kf64LAY4H7GW1steKiyPLx5t7ieUK9Nmf0bQ9KG0yEZFqhiVXgtWhyCAmXPl8aogbGW5Px/
GTyp10vghiFJ2VIZvbLVA+b97WqIjJcjjOgc1gpChyPjR8+sagwZ4IpiT/Mg+x9O1uf2PAbBuPnE
zRrL7KqiUucGwEsEktCRf37Hf2r46CIZ0GQE2Ozw5B012ou9ZN5PREn2037/PcXHu9T1tGMhDcEO
wlcefeIcmuZnWD3r1eSUP9wM1eRlMhv+QO4olrhhaQ9eIXvmhEP/piSOMapOZmGbbMa8gvBm5Hl7
Lyls90THIYq8e9j6LsgFpvcWoogZRUbFYinoUz72EbXXI8TpWc7wgPmkRrQnVQgyU44tkyk5hPLq
ho0AQO3DZNZhCptMSULmu9sDOtruOf0kS3lZp06eIn1mQSGC7O2kY++2MzkBKs4gk6SeMlF1i7oM
pcyuhiAxecZsOaMQL+igT9m2riVd9uAFEDusjYYeUnIAwmoie2gGjsPIviRSS3YIEsAeKptFjvht
eLC9hn5kW9yt91ryBo5e70XbRcXegEwCs6TVtpTC9+A8R9MYmP3oaDC9smOUVxV7FfTbHK0E+MGR
jXXkQIkR6EwlSK14nWqlpa/gLhttJ5nLeZuchc/LA9D6LI8IBHDLTabyI5Aytz0psSgX8tnvgOKr
jUpMS+H338bEYq8/8k8P3jspwKArb6o0NPqgpeOcKInCjg/P3k1Iu/uAv4fxaASSI280MI1iPzkK
+J3pgxNg2RMDPLj93n6s3/F4oX7sBPl8D9OouBpj93ZCWvCCSo9xDYc9WinqOhUxxgOe8ZaiE/+p
zRTVbvCJZd5x3Z8fJuVK1aybtYsnk+qpb7yEK8zBgJEdv2XDUFjHkh61UqiV/m37gWKHM47vODWO
c3quy8+Wi6vM3iB7uCraqbIs0MykZFLwYIfjbl4+PRC+2nkinWK7MINywFmmfmZlyUAG1jKf4HZg
ZxxZ1VJiq835Im1oZo4Rv1PnSB93jBUJRlI44Og6frqfTUHGgOePJZ962VD/OEg8j3pIF++Tomlr
BFY6wTcVNl9VFb5V6/nyVMU2UdEX6yd/5B69W245Y1zhfGSvpVvpnCtWcb2zDcxrP4f0yOkqcSQG
avJZafv+ej5tvZjSMAP0MvFQxj1eTj5nPtL3Y1De++rm5B68wO1aNPshR0/0K0rEJy7ZIrC1ebOe
FHZrWmNwuHr61pyJbyTzZzSJFVGjWkeT3JUAvbRpTTwHB8SFQW21q5mgMq6eWsnuiSbhzZccvZ2P
r/yqy4EAX68jsZeSvNIpWDmwz9FCu4VMb+KnA1SOxhxqr785MonEtAeujTmyZ845nI2hhOnrueJL
G7mTj5fiD2Y/zjimoAMFBStXBlWowiJicHrKwseNzz/9bO7jIEODzuYwVwJtpv8kgUK55V+jAlty
6NalfU3mj+oGSus+QzKmIhUaPFlQyuLnbcCuxASBZYYW14STOxfuBxr11ntS4wbsbexeHRImXlGf
0T1iNBysep8CWDz27TjSftBH1OEY4AEgUw5QSN0wLqxbD5abXJ+zuV1jOR9tB2AkbZPTK7f/XPIL
61QrQqfvGLoEDSAhv2oY+2kLPmiHlAc29bik2VcJ9MZlHKHtSeNGmeozBCntn1u4UqzyIiWIB3e7
x1fC6fW3gqSuveykX/KaaliMR6VdAWn/MIFdJMNmVhHH7MwZRa/rjfsHiUNjuMQB5YcTUYqLZuxl
8Et9mAIEte4ALlrbZuvK4hg2HWbdnLniwBvWcjo4EDy7pkedB3OehS94FP7zZnXg5qJ6EMZWfX3j
jGuNoid9XUw82BEPLbcz/b6DjLlH0Q5GMeNtDtnywSoWI55CLMRbqt5j9L1SpJFsuK0jjtPvhy2Z
zvAjU/HA0JESDOzpT/fVB3R7WfN7tu6Tc/s7UF1ULBNulFvM36g4Gbicap5/J8BqfArCZaDFjt4L
whPZbvz4rUZeq8U16sl3pNchnQMPlk6DQqLw8ZrdG/YuO+MrK9atmY+0RWu6bLkVL6TZxUerFXaH
O81SCMJ5mhu3Phvp/PHhDMtZ2KP8N4GRe8c9wxq/wZyb+krHVMb4qhODBxaP2245LLN6JWGJBNAh
Yue7N+y3NEspUGjXjH2kmD2XJS8x+GIBitjHT9JFwXHWTJxG9KZ6FErj6TxUK78YVi9H2hLraP1v
LKuiazP+KSLlsZJBtBFrQaN0ASt47SR4eACp0HvYzXj2TODhDbbKdMt8Boc1YBNULOnlSwQ/MP5o
Hv88IfN5VTUYigv8yT+8EiTGsBePF3kZ83zeSGB+X575r7RJoVy4Vnf7zly9THiyJ3aLUdIeQfcM
676L01nHg0x6OEM0AJADEhZIR0dnq2HJkOxubvIqMX7CRb3dlOeN6CgQvomdfWkrDWzs57YGpEQW
8uAjK9NREqJpByFbkxlSCNyYSrpVBkuEOeqOFJ9GAEJj3olDm8WaEC8ZRQ644Eh49ulIe4zd8aYk
boldFfEMvVzlSfvrHaAVx1y9EltjBglHoSjsumizW4ZA6IOb0M5Kh9dTtEnx+G7vB5pUnwdlac7f
rfWhZx70CKc5zMLXyLvt1d+jU8xeuw/RHtfeV1O7ruBqat8AZmdYBn6HxLez3R9JxItsdt9gqbXb
M5vCIUXrtlTQjBB/t2Ysfk8fTCrvaX9k9xjbUvT6SuLXZdiU6He9xuVnun8NVppfFZLN9PYfHzIC
FQdaFyx7H5/tgNrPo/NLjIog92422NFjyo/OPD66bQACmlbhpXhd0t1v5RKwg8VH2SBuCvKoFTiX
ZyxHCsH2DJ+Ye/DqtiCNJlKbGZIIaMizEbB0W71nWmL7LCN+UNCRJ3QDAJ7g6twoX0RdATm3f+Xp
5gP8rqQNJD/uy/qPRKkLVNsMMTZW8D9KULEDMSx7o+U7inG5WKcn569k7XGCfy+b3wGvAzaOJhjE
j1gjuozGAAomB+InANpoXwTNMv2l2GAu70cnLDD2p4Nn5Z5ntoGtGn4GZ9ZApSJvNXMmhv05uILP
R972DoJLIXosYpKLSFuo4hz/3TEEUXb5gRxzVXfkMEAwDFXo9+gVJwGSa2NXsDUPLve+5tBGurZL
p+Smp+hdxbylWG0QN+GNG487EU3WNFnd3fdMd1BiHN1PPC/C94p9eJr5kletWQWH0/GS+lpshCzv
spu7hPJazDoJiKXuV/M2HlFSIhzYr9B0n8v7tt0+AAmWbyePx7BWV5Ra8CAk3dmXDjcxxOJomgDl
ZuulgKmXJLViILKK+EYoPYyR9QmqfUKpw7KYva+AldzdjuXYffDcyGvlmwZxXukJpjlcpJMZBlNr
V3AYruaTv8THsRQljuaqIdOIc4zMKF1BR/q9DZ/JgGTX7LRLU7HKBdaS/eBoh1eo7OtN4T1Kq0e3
xcIL8bBHJZHLzgT+kqK0BmIp/SK15hGV63bNvScraz1uLFCcdj0Bsoe7IKCHheFG3Sf+6aAgsIhz
nIr2FJmAxkNAFABrRMDREPot+9YsRJ7rkVMENxBWzosNMaz36Iis/7c+3US8nrwftgzaCMsZrKAN
t8ewIKkA3Cj5LudNzANHDCTS4TvsAHvctNpmPHP96bU0wy5ARpevNf4F9la7P1Ehunz4r184qe/3
UvpqAgqe+RUMF2vpi4PwdqC39BjiT4yyXxR0WwlBHBlUDuelm08LoCsEmnwOPhkfW7NmAER4pPjB
El9MJRKK1YXSHue9xfwhagRVt0YICf1ImIIg1+kr1f8gnciG6B0w4Dj7HWIW1/7UkejRO6yQlBVC
0iNvEVqMydcDg29nZ9sf44JPy/qcYDPxUBT8uFZH/fXExFoER0jj+5raPajjMQH5WFtjCJNF71Si
BEMU2jfgGPEN86txKWCqZoJn1sLGTbdCqlo675hoe8ucpYx6KkWtNo6evfq97y1CjX5IqXnhg0Qw
+Y+g+VcRh2CtnRs0otQngs3w4pLVb3HAYrrsJGtQrEHza87jrYvGKl9NiJsNe1BbZxxPKn/ACQqB
CUYGkY/rRlMWucmKwpqCO+sZVr9ABhQvvopFw3/hoDK/2+oE/I28hL+Q2uAEHEGav3+N4+5NCsXg
5PB4bs37hMkTPfwTXWLwaoClRWPi4x9Wya+3oPjKgzQc1JSD6X+ysGWvl6EZupPC2aW8rVqRtubq
5aUZ2VC8+chDlV2zBDAxwi/evqRLOTiPB0xe7TTM+Isiniz6P8XlMvMB1K9BnrM6ffRp1fAMdQGY
akV6RhaTR/02eIF4FwygomU7xwKIWPcIIRA8jc2oibVnmKnTjA0pd8i5bAIgUpNhq5wCmzy54hny
cj9Noruy0PqTUq6YAQSMe0TX5CiJV1R+CmWXe3cSQwZXSuwaJwbbwGxy88ZjJ0k8lal3eE5nabb7
H759ArUSewG3c2G35u/hZdb3KkwLtzNq4dzxp56PvwiamhyZAMHFQnYssgOu3brUfX0DpjG5zSaj
b+M2q46bzkkyf6Qp1tEMGADryilOT3DE3hmjQkQ5oQtO4Y+OqMlsRBv8Gyz2TNGy3YadW0/zqFEi
5ZuproxqNAqcZTlxendXWr61afKjQ153rvQH9tIBOzaeefkEL8zPdg2Szr9MplnIWFh5AGIvLQDv
IeSwRqzaRJfD0R3Wuhx1N7IYfXnZ1kj3oTrZStn6cM8oKnxIyiznle30NlMUZ9zbyUGdVaCJQMTs
jUiQ0aKu3lF2qEhySl2YAjXqd7cCgaLNypf+YpCU0Rs81my8Y6BhcWhDICxempJB/oBC62wSlvWE
PEfGlg8hIGHIgdUQYVk8JYClP9UCyKGf4/kPqvg5dp8nFgeOIq5hujVi7xBK0+dkUX3oSEHGTy7P
EdWWikFhxBKDoRGDPDRAO4V4yTwxU0zinI5Gu/bTNvhUUX0oD3fib9hyKYr6SVB3/QEvmIpXOjLE
1NNAJcQyhd4aX5twHCZODWBm2E3Nm8bb5BYPzpa+zkGzYQbl8SIo18Ll2PGpSADaKeNzUjoZ2SNT
FQckt/6kmRYL5baeVyhOc+9I+n5iuhUxMkgnpNy/dbMOc1HLoOk9d2k1HRdWX6+YSUy3f1klINwG
0OTDmVQlz5jNcLS9IzprDhxDgatbnO8EwEmothqkQMJsdXdue9lD9bT8pWdWCWQClMIxg1tz6XuR
3idyc2YcGL9V/7UgCI3DKmkMRDfSa8VUYr4tZXN0jNeaghnO8x8/vcJcZvsazo/nRBFbqL6DXi9E
wZfscSnLsGWSnGezAdYIadhnah663YAtYMlD6rKZS9/3t69cYTC9/GgLbAPxjMUQL3VezWS+Mnl6
EIbMxk7hZ4pTQ7awTZaultipr8xARV4e0IF8jAbAY+afMcsg8xAJLRRvsI7okc5bAzqBPR3vXBex
2CSnrj/kp3Ls1pKDHM75kMhk2Iz0zPCVcclPBWKmuPUM4q9Xo13327BpsT2t3nHCisJyD9pgmQjT
tZWIvslc2JQHqcqo3vvpvXfQFqDyU6gqQDuH0G8/Aj1QTUQt6OI0bCeQ7fFjn5pBLjkssyBxBXkf
+F5y1CaYsF/shUyOwuhG2ZxIOckYB9PayX5zZLL8CZvFVvkCB6liPjX42fsXNZxXuPL6yKnyjSxK
KPxeQbVEsskZwFXsXAnUxCaiyVw1Ush9pw2NnpYjXcFMAct6PcE+CV0k/DbiwyBnjaR53TLDsYX4
718WzOc74juwKSR5Pr1n/sOIHiygaoijiLcd2JoZmGilv56TBGGl7zE/93OVi1+5O7FvZcfgA5bB
vmcQ65mUMzSXk9v5DvanvzyQdK4c9whLHYt0DjvZT/FMVQi/QGSP507mkr4m/hgv1ouGHOawrsGN
Z5drApDHGBuZD5OITUDCGk2SMWrvbclVZd+FJmzwgXtib6z88SSgZobT24QSXvJDFb8/TZTlYzR7
AGkWe5YSWQ0N0x+KLRYspp3StPXSBUswSv/xjkaPgIvxUMP06bJEfDIfxzX6VMwUrBIlFdumf2TM
l33c32ykRu29RzY3gO+Z1WGnxi/T70u3KoOWe1lbZkFxDvWtTqZZOWAiNgkk/FVYykH/tInsxa4F
JlcSkcmJAcSF+56cCjVOihn3U8oXQ+k33CswxgvppXT0pRw871Z+4tkGSW1Yu4V5LGSXx7tuGvaI
yYuijj8eIbHJV2veCAlGarDGXyyjnL4xbvFnKnBMbfDflFSyiTFIHhcZej6is3A4Pu0JexSVPSDS
6zHHJDFV1QTc71KeBft2IFyZmDQPYKihhssuF6LwPrPGgc6CAp5j8OLe3RBW34ItWOait7edvmdq
ADKHdU62OrdA1/CwAUHYJjW6+gigcMaLmd6RIwVIjcqiRw1IFYzQxBB9AeqO4maFz4EUW8R3T40t
LkWegBeBuGte0cLuFh8fr+B0rPL5Blf8Rsij0VIE7ADf4tOoT7DGANITthX96aiZ9dgDboKccWIn
nzhoqA3ZyD8vsG+0tvOcONkM4cTsJbCPzYuBlys0XrShZM7yv/GFq538fubHkAovqHRm9Bv1n53V
eigBWBuEZ4RcLB7SLnxhP+G8F2pS3Ng/W4LM/IbYLhH9NBxUXyRoEZ3q/TDQIoWpfZVCM/NP6wIC
wbcEHL2sfFbPUF4D47aiWP64qm9uuXqPCHHj3f4lUOp6fkTC1ebJtTMKRt9r9LEhsKqTHCSHy9mf
hPXoqoMP7YknQxe2VjG6AXt4aCyw0wnnD8jxzcf9RLhZBpzF6Y7vNoU5hZBicuFTV6EwjkDOYjoe
XwHa6rjnKfnqFzoe6xFhWcYKvaTbbvNlHsgMRcAKh6VMxp2tzCtfOYiYElTnAB3IeEnJgZgmN37+
TczW3SHiiisljOr4m0A4iOh4sW5Mv4cZtBG/KCR8E9JpWM8sInjmJKoV9rzdsJ/sG6e3GVw284aJ
jnmKcysnPevosq7wr+EEgAK1WIbnNPlO4ncA5rJtE0LYIBMy/QLBLFReDILn9G7pPkHoBYt5tw6i
XFSZQf3Yj3jwrmB1/M8oKG92Y5WxinhHWsqv4G11s0aeZXttQ+jfEuk1lDKGHCSWri3yW9jWiYhB
AQiL2qyb+Zszv7E9zl+zV5iub1vpysANlNIQPT/VyCqr4cEuQmKI+tRHOGZdqRNJoxq6+P03ZHbB
jG5Xh0s8p0cTuJcnGvXp9g2hPpnC3Ex+ZFc9cVZIrNZFYOCBYrFKUfdtxuo6O7ctAZqUTAciokQo
B5ctMVgi0uyiTccraQeLzV0As/IuNAvrMPXHxQMxpg3P0vJNhvnyIKAJ9DoWH3YADy0deLQhd6Tc
gSprO/R8d+0gdfEEYrWm8Win6IVd3DU3e9sv7I0IMVjvSxF82PhjkAchhlRIyrm5SWGZTER8J4J9
CqtePlS0P7Q3mVBu+SwlgpBa446plkxpyLtpj7bx2sw1V4Gfh95b5luTcy0H5nYnS2F1Aj75paGV
0QK7IEtKYkuFi/ZCJhEB2CixZW2toadlbU2cnv7ml6OazE42sh02hm21rqzETx1tPiHFDtBBRji3
Btl2FRdpwcxEzCFuFSgSCAEQY6jP8PlejoRwsGG7oxlkMuzqz/si7Koy8kGOw8jHffDWX6TyiD7p
A+q9JHjbumNix6E3j6ULaQVWqOl+NfdXPjnwrKwMTtVs0iFdYg+36sVnWa2qH5RIU18+F4BGd6E7
fm6Lfb7E7kyfLWssocj28UsmU0/1hvDJk6T204LllKuORnz/mkvA+ZOwjwsKe5DlLqWQ/x0kfhvg
fQeWyRmVpx8Xld937/fR/T+WzmxZVSQLw09khDJ7ywwCgvP2hnAGVETFAZ++vzzVUdEVp0/tQSDJ
XOufFu8d+0X6XXyPn+gTKBFSVlf1SIMMVbRgz6CaPJJ78IzqJN8ZCPO0VZW8XBVN3yu6TH5OnbRP
V8W5ihO+cJCtcwCsQKzunIJwWseOiGdOgOkQWP5iXR92GTw6B4n6+LN7E7U0Zh2GctZwWiBdRWQx
NNNDPsujDrSDl+6aESrGzuURHgm0BK+CekSeIF5FFXiOeutIPSqrZM56AzyNkOnRphVkRVi0G3Z/
rds8ZC0ZyjAE/CXRleZ0Q6qCa4z5SGUE+51+XGnf/cHfe/WoGcE4E9PcEMaYz4xZ7ffHQjjy+9hf
Z0NViryXb7fPKcueG6tajwloX1pt+m6ZYinMnGJy+Vk1uce8jc5pfraWnT1wQOf2bK+RHNab62wY
PgOIDclWjxJr/GMjQSE7lpQyBCLK6k+2ZDY2Am7SkvRTHzVUXK7mL75v4NQAbOUebfiEV82aNgSy
/Bvz6HIPzJsrO72wwGDwjl9ThnS5w8VjUrG1prdY3uK2meHdEdCYmFQHHA61K3TsZ+QxOzToIpwO
hWXfHVh/AB524Rujs1uETVyOe38VQOKywc6Gue4HS+gjKCV1SGFptS5WhrdVMM8F389+sDnB3nHS
TO7AkrfcPP0NRKUiRi1LFFiS14Jm9MJBG9FCFfnUGJ8DOVPjC5O1xhrS2pfJwhlmH17fgDV+Si/J
M6qSuueop/iOmx0o5RSrnoaLE4pUcVh1jcFEOTBB2kzid3HQr9hO26N+Dj8v60G1tas2fF8vZt8j
Mjbur3rU6Q/iulmizzyEXNPj/liaFct+8MXmOpNaS19/OxI0THwdSLIfrjTdDTRiM9W3fUVaS0TX
riVsgZPOuyz4fey7QAwnvAPAyZ07YLmrZonEiKmGbLNs+7oPXgEzT2rggj8hq3jdxg3C5ayHSEcb
XfoBM6hdItHI38SXgp5+cQ9+vOi14wwHzJQRNjuCh5Ne1rltxxwH8AydagJEOiO9E+YGiQZQ1KZH
udmZgxAExGkdbcxLyUeiiORzcT4jGxnrHi8vB8+Cu7V4LFiAbK79E6CGsjrnJodk+ESlcPZvQd65
fO2LXV792KApMlwB7z5DuGWW8NPnWeRT7i2Spw07AZf7/diXDb/0ZX9WwC03NAxWnwGgTv8z+oYv
F854nbcipwy13dXsYeGfYK3En4Zy6xpj3lO3mN+eYpiNGPSEkVMKzoi6VQvVSQctdA8UHPeerJqn
GUhznRR+kzRDa+Bc/M+0F+Yr/oKKgf/CBYxxWWSXY3WEqvbend+wlZpk3IpWEQQmPoUiwgL7G0WI
EJhNKFwzzAbUtIJd+zcazG71LTKkHp9mMGICuCEtdI5dbBOg5fMhHKEQ+uNWvtFN8s+BQ9LAmol6
AW8RFuNQ9fEN4Z97ZVDoYTt+SBbmYuiGVMCcFDciIvc5v0zlkQo4X//9onqP/YlpSmcCnnA/MPEI
87yIgiaD4z3io6SPJeKqE6I+obLjPlFw6wkCq3OMUMtHJPrrWdKZ0pwAFKUkZO82oSWFBEGcjvqR
aoRgQHZntlVpXPs34nGtD/V6pkVCKKhzP/C6oLMEQBHuKOHGxbgVG/sTaTvLpbDbUFud50HTZ+pj
AclhYzopPYU3rZdpSPAeCPGEZLBKvpZMBTV/YDND6Z3jUmHflQKC+rfAGB/M1UCh4grfI8b6+SQU
DbY1BgaMEtZ7W9JjwJ4e6P48UYpG9+gXNptBP3hxJqApci+LXt8DolFj3lnqIDHSitBgrqGyQYjR
ZDIzDp8ozLGw9U6UciSR3kPN3Z5ng21RuQSMBojXkDF8fTWpKLJRIwoNKAgwotkZsMJjdktgK2QX
2LLdD0eEQI6fink7XOf8VK6i2ZZMI2yR3SmrO1nf12jXhmVUj9QEs8kSLpYFznIBlf0taxcyCl0D
jTap1cOvmH7+xhEsxoTdsAHWW8Iq/ZpwAzZ0jEHwhMBb6clhKhn7+XlzZSNzXmSEYEdqZQst1nCK
Lalr0udRgzzGD8dYJdEf3MLSP99GhTbpIyeggsp+e+kBSmGDevrqH4hOL6BQRPqHr8fT7iGactyn
mNxKi9gWp8ry5LntRTdqAfsDsAbMglRkXsRwhuOrztffpnf0Ntk7+SadTOd43C90+IPFGmIJdheX
OvGC2TAt3Y9ZHF6jQhETjJlJw7GEj+Hm/Ehl2gqfV0lQco4TJsCRJ2JwyHt673oCmd3zrYLVMv2T
qwdIJ1icdcBEDezT4/O49UoyKlgrziN8J5WfL1XrtUcQQlAhbKVvyMhA7DNu52Px9A1SJk/eDwzc
JrWCkBOYYLrxSpuAGmjS3+3p3heFhIlOQyP1piG+jsrckgN9z0cZ/NFko0oq4NYwi8AuOxr0Blg1
pAAjb2ISqHgYA9I/34HsQyTyJ7Cyjbq6pDBTbVDvkRR2x/sCt5yw0dVhM+HgBKqnHOv7A8n7Qrvg
6PELID6HX5UxzRQpJ803DBcijYzEhO2P9FG23gzyh9sDO4eIvRvRuaeYfbkXMWlxGAgbmn5JiIOI
Za6yz1T0e5BmUDZ5CMsm81MYOL9/R+DyV9ryq/MbcrPAFSzmGgXgyfz/YRUBnj2CnsR8Ji0EyNdX
3LUaiiinwRXiZRn0sGOOokLDSg7EiCBUUPMXk7xrJEmOzAVcHFYXGAmUV9KbAnZ5nxF+R8yEanrH
Bp1qaJ7s9/oD2dqFAmSsQhQ1HHUfe4OD3OvZvT8hpIeoIh96p4+Zot3i/wTSwRpklbSHIK9PR8ke
DAIRsZeN8JpxtaX9hs9WcrhyfNqb68e+C5pfCmH7fxw1MKAfrt0cphdsId/DZ9SLwKpJdUq1Bbr4
gQ9cWUL18005zcLD/o0lzDZ+mLzsHSoNM+ngDxr0Vxl561uVKH5i//WfSDWlJWAQNK8sGC3uwZDf
a7VjACs2GlBndGjzs4d6EH8p5QLpwxp8nIAuvqTCEiuEl/GNLhOxhJKtRD5mFRTRY4XwK1+3VAJj
CXHR3SFz1xoZDjn+H0cKa2KDhVew8yRvjR+Xfh4GzgaDIVpPBABPRBg7rJm58KsYDu40uUIEKqG8
G+PHijlrAqLdSVeDVLMKjE/M0hjHYkSqmVWZnu73Z37W3VngfLPKcZ7c/T2iATOLWUloC0OZMKQB
PALCDsJGYUl8GiXOlcq6HGAm3HfUWwGGM15yzZhD0MgO8pJNGlRLxAECrv2IxRLBU7PZelEQCSAM
WldzX1s/J2w8IGmeBjKhCF6S91SLJciEp8N2CICB0HPL4DNOmX/B7Hbj33ZDyJREjVGJXo4PIiaq
kHxmuJLpC9x9LSaq1Duc/qA8/RAzkQgAbAJ7xdscnJblkuSNNnrBxAkUiJRLPstIRW/By/g1oWJF
zCjzI1bCgMbkH7jFXf/4QBHlYP2+87nWTGKdBqQjcaQsTyYjhcHETmOhuxLxgWuuFuOguwY+2U6I
ROOChTAUao+LYO7u4euLXAXqjCH3jy+FX9Yp7BWv3VUE+wtbNVGvKPcRB9eLz6q/UjPVqzcGpfeE
jpyZ0kgH5FD2Xiv6aASnGcaC+SOkyUq5X9bMQ1NwmRgraz60EwMv8zuk7rxsig3f4+J2poOjjvsx
LbbuRKz0aQ6kRYpqQIGkzFS2bpXugjpJtZ7gYq2Y+4wClvA7YbxU9qLJkjMwmRLhxWp4siVMZ1HD
Pk9ynPEve5ZN28F++u/hoj7ndYGkFMhh+9fsnuHdkac35+Yjc0E/vPiE8vi0YE76YHo1EZEzcKkH
f8n4aveG2+7T/VvxY0boZDdzPWA2+2o0RZ1q+h8edR1Vwf2YA+2JNMd7ckkRU4HprXkjhv8tQLF+
B3bLmU/DM9cTZdp+bKR6LpY1XANU13QONPTz0p4m5MriJOevPPFX74Ua0i4/8Ysj02BaKKFp9VKf
UKrFJTpX9PAIBe8eIR+/pYazgsmUBIw4ZXIizo6EFyh6KrcCNFCN0TZbfAeFyn2NQ4WTN7s8nEuF
ugMW98EIII3Z1e5l31QTshqRyOGm6EPTQ318qJiQwyASeWT9Jh0Mt8SfnZ6Hh+5Vq3MpIE4GZmQD
NAl/ZT/cDrUx2bWF7DSY2j0VW1gMT1u8gisQHr7Kh3NWM3hmqiI0bggX/DIT+Od1go7iq014hbul
NoiL9G33eBZt2IKRo3KUhtN3PoZaQRG3ebuN2OyEktwCnJcWcsQ11bGimHoPbfVUAc24OA/KCpl5
bSiBA8EWPaby8tx5TIJgCyXViQFezEtZkwEi0m1E/jbJROE50wkY4C8EHMswEXJQN1/V4Ywvkytq
W5t71Eboyi5AGDLeKZa2XUeA4VnfzZkMjgDcHC5+oIjAqhmFWIHCwqomnNaYAavw9gBoX7ZFeBtL
Ptl+De5xQpHlQEsuD2rhHu85tNEXSViNOYGzbYsOWEFsvjLm35UGrk4F5yBXGz/ztCMH4GVCptkV
2wyrPfjcUONIk2r+WjJiszBf4fEeXQMiBPCHyPNHwuvcj9BEJlQP3ytYQTVBdlcndHbCtHJZ97H4
Xe17arjnXT/iq26zq43zcf3AUGn4gw16HjzenI484Oi9wGUG74RC94p0E+3jY36Jh7PCqyCYZoYj
K3a57FGzXchxmnzzBU68Jr6E6uGzLzGIUW+mPaBUSifJ65HoQUYZ+zfmydX95zZE8afNmXab16Jd
DAkkx0YD37hBjcSe9SRe13wArxQT2lNaFASrHptO9Ix62ZV8gpPXd633RIlQiaMygoij6OFXrOgG
pZ4FY98gOmaajk31NwMTs8WloaeiUHWfY4S2KFPh7gfA0Goouc+I0oKj5G/jC5IkZ4ALc2Js7joB
5XP43g65LWISkLxnAFrpqMy+qswNekNa754Hmpo+g0eSy9GA8wbi7mR3AXDIC9A+//cIzmMddTim
0t8fdDX6Dh8vKW7SBiMQ9Q9nhxjK2IV9/sEqEX2y/npIkkU09EmR7U/K7d5IepHG7IwqUqdFQDrK
SIuN+BPyT3bztfkZdTlnKtwRTG/PPo/FcXyJjxd+nUQ8wfMf8Uposk0dzAlJ7YDSaQqn5JaLIvju
+hkCaFbXCTmDxUILIJ0xbGNPlk3Mswh4+15rUwDOH+4gFQHeR6R/7CQcxoQWR7BSIuWXHXIvZvNo
3hP6RrgGHu4rxAOzF4UPATv2b6rFQKiWuh8Er7CKlMyIlRimVQBUgN+dRQw3M+06q9xoMMCQ4eeN
xu7vqVMg1zriSMbmSb47qGxJFXPePCIFJIc3Fx6DTher+XUhiLcVRXiDzPC56DpK7dfRyLDDu0Uk
CC0UHdPzpiawp94xUJeytkW1pHFn7sdTongGI3CY1jKDNkQii2aCGXrMhPgS2O3dD+dM9OevOdFk
4c+Xt/WUZPZxg8yQMHls+WS5H67xF8W1+Cp2zsuUP3DmEYmGzBHf9OG1fqdYjz7JG6wGGRgWR6IP
R0Mi3dTRZy5+45RBdFfnPe4oGW5IG68+jkwJQTzrXRNQPJqbS8rvI3nDpKn0SeMVojqvdVcspL0U
kkskJK55JvGiQWuR8wMRlocCDhQj9xqyijvyal7Oh0aytXX2SdG+VJHEM2FOmFPM+nyrRD6bPiZy
6+GqRCnCiRbo7i6z+uRphaVVwUJzFDyMF2F8z0Qd1w/zzPDyNT8S9eXuu9MyhOErqLzz5ssPoWhc
iErlhBhaTs6xPCrc5xzVp7jrkRjRoxzoqklsaRivMjDXEKZEwwES4nOaPCIuSEQqijyyjHKT8geb
ESJoFHBotsj5ATHweYnsm9fnB4nMNSYl0bYMdwXC/3ZnMB7z6+orlKAu0Zws5BFG4bhlFhWeemgB
2myKjwEqFnU29H/jcpH3vfORI2tCHr3TTYT+O5X3vZGB8BJ+s4oVEikWPfc20iNeJjkgvZuJzBZl
y91Rp/yPyhu9PYDYL+zLAK7MEbl4YmxKFXBnSAkI1z38Qq78YPaqSOH7gswZFicllDeViEtEB4+O
1hF5hZbVkTy+DEnPejqo3CzSsmd18LAZfvbmdeyxuOBXSXSKhoIJpQ8biIqARum2EdfGIFwYU1ZI
LNGaxIMp3vfo4d5ZDIwhEmb6isAdoiH8LRAV1CaVq3vCGtu47zE6AE7k8NfYPUFqzqTFDR/tBmVh
jSi9Ny1oRloWlsbYqmtSz1iGVdCn+oJh7fiaDqs7V7J7OfsMhQ1oNmhApnnIiZkFL0IzB6uZmAI2
EVsDBsigx/7MZUON8FHe5hKVBZCmlHJgM2ljfOLjccnskjmL4mnOCptIp9ktxoBqLkXYRi8h9oFO
VUI4+eM9EOM0t7NqihLFBsv60qEzUYZqlswPQWEC9ggogmksPf4OPanNpPgbelSeFOoj3hgCR0Xb
p4E5UcmX0PEws+QySeA6tkHA9TkRAVQ3E/KFS9fC7X8TKWZU5kEdGSKU0ISP52Fo3kyMGbt6mqUc
eSb/RnBJXmddkKOSOk+iFOGQIv6PNcxddBSeIe8/WhIxQQPFAetV9Jjo523yMUfco/S/hPDVIltt
BQ9Pg4tU6U2hpzjkOaEZZvNmZhfd5mof9u2jQPwEDjUmDI+KEmcsYv7JNdRZeMT0EEw8PrEx0cNd
5zMqNqZJ2qIDmQnqfctlNvRsuNtpS9Cl/9d87m6se6R1SGQaUCoSbj2elfD4chf4auIbRCpjd1z4
0EYoER6MVfshyb6yRQnJtRim9jLZjxYElDP0mHWLWJ8bCGbJMwLmEyFOookls51m6rjivpuXmH6A
nS/3qlQooEVN2AToS4fmovKmiJy9VcmG3/AOiSYT4Q6BkPIEfDGdcIyHr+zpDd2ZmEBK6FAT1Xwz
egHatc4c/rWu6A5B++lpjVmE5cYMxNSHkzkBYBwz93XEuOUPTwj8OxBzVSSRVDMaAmnS7KKmmIJW
IFmWXWA/87Z8c3QqUOvQh18+BI8Ks1JOz9A4vaS0IlB3D7XS1zwsiSOAJNPAKCltLK8xnWvwp5ne
ILl697hx1yL4F9tbcOdYhZYg7QsWyOR9477ohHTyfW/T3GHUxmTOmcGOLVCC1xFmAZwE2cg/RcUp
o0hANwBaIsBEdDrOkEnSBHDMGeDBIS6OTYz0I2YIErv0SXWhG2N/+/Juy/4pJOIXBWdlgTm4PdLX
0FlyyDBCPTgvyCoDc7rG/T/ydgR3TWcxloIy0D1S+tbM1lvcJzpsuvRHvm5fmLiMtGQ7YccCVIYE
xQOdu0T7IBlmgwCTZHTG2y6wJmBWZPYWzik4BNRiNiIqS3Hr5L69EliTgwliDO9cyD0I9l/4DlEP
hV9IMWbsMMoNFt/BszPHUbJ4YYznoMUZjhYU2RP6rz/kiWDNpAzmqA9qDn0+G9ZhOjeaMALK0HMD
cQvpSJ4as4OYRfYOEZyRMTgureG8c6GLxLMLr8wPzFGLoPFClCo4A9jpe/jiStTkxFwvsT4JmfEJ
nkEOgYqcUUMEULA4IOnJVNV5bkvi6KwnpyR6DGQ0HSI5gQAUW0SnV6sWk5YHSyPlu1o/n9E1AeBD
y77sfHzfn1LZek51OmHJv7lNUk3aWJBbNzgOWiJ8Dh2EZElpBzoS/EkjYEPc8Ax+i8mu9IWiAz4s
H2uruz0YMaFuSvqAI7ltQiE/sJpk6J2MoNrI8YmFBiouBvtpo5JYrTczVDv7yfvh60zIaqB8kKFy
pu+erk5UQJ72sIYuGa07MoIO+I6wBZSvFkJrpxSzVaXgl6FD5i/BsKzb6uO+0s42MJpiUvDOvAEb
dV1tBA0EZLF9w/9wnAbvUX8FCs7gN9IvLD2ExbsyD/ScPhaoHzsfi304yAgom6rhv4tgPtzsOqtG
G2gv9uDZOTJgdj4myxl8sXMbx0hRf359EoMtzMQa7g85/LDwIFKSHDChcdlsSdnjM4PciY7+laAY
cy/jL0zAGHeMNZs04DqQKeKyT4JOqmx3LXw8VzFrWmzYjE0Mr7zaIoVPo0JdiO2uJeEF1W1NF8xL
Twvlcxiko5O7EFsOBeW/igEDNAlaOm8qcbBWWiTR3d7xkW3iulHycmRQakbYtuClYC7NOPsHywu0
AkKGpWqOJ18rnX2cMUuV5EJB0R1IyZIhfGCz+YIDCQswKkNkSG34IBV5LeSaQiUEafXkG+ByEzJv
UPmjUv7Zs0nqKSvm3ZE5JeZbihnzE+ImAjGRFTFTSFRbcKCr4/gE+KSTUdnQvvxEhFgUu9UU3rAM
D/Vy9yEdC8kiLH6amvPWA4C1VbLmCC49mbyOsN6sjwWXygY2pjDQUffAbq90ipIR71UzIopLIrDx
TM2IftsaAm8QrsskElFZEgh5qBeYbUgL4/IM9DSIHgS7z/6LpJjp9pTRot6pAwUA9kF2P5dJNWhn
tEnDsXRcAVZxKQzeYZH/AOfgIGkTPMU+6Jy0BZs5b+cedTec3tuKkEiNaSK5rJebc+TZijsMrzOJ
lB0aEXMj8/JAhlI2McwlNMQsQuC7JTfTfJiJN0HU59+siWIyKlciDgqdhDkntOwoQIGrW6Jyp+0X
TWhuHae0s9iPXMJndksqLJYxpNuOafBCqsX/gPgw/jvvFOUy14FESFihnqBSPFiPoZoMByRSI8D+
Y2PDZuwpmyZeNf9p03BT1hiEPqFwWlxo6xON5pcSq8RS+/wTEbXhkewcA8EN0ILMemWrn6NxxED1
N/QuCWmJ4ALuw2GtlXy256FikCfRZ7uU8cJRGcgeT91CnCa4ST3mzTNhf83HRHOVKERdhQASP7tJ
iUOeFG5TeMn+qtgQ2UEoIvCm9dwVxw9mLqTweylQkASQpsZGUiPLKHz2u4nCtErWMbvC52QLHE4r
zOEGEYV/mhPzIobLEShjyWt0betBxpjK5/8VUr1Mz4rJe3Gy8hUpBJBS9xSrasAu4wnhuPSBRiWW
tAzxajYGoDW93AgFMfU+pj9Uo6YIbPzQl76FNQd1OVm2SG6dHKCRqw/bBYsRv8CO/Yuk4OjMPf1E
j4WATaDlBwLFUEONoxyFGwkyQvKzUNx3UnRY2WTrnrLnObeZzrbVLnoZ8T6utlOFggG5Ag4L9DAW
oA3VGBkZ8BkDcj8CsQlAmGPiy1O0X2j99Hk/GGSNIJVfdsfuAEA6VlEvcd4yMSxonahbEXHJjoAI
YLmTxtjh7BMgDq97uvt5HjaH45td33h6LyEcIHUFbgiLMQjOMIRpnLzsXscEr3c2aUj1hF0foRl9
ru+H3oSISLse5f6d6WAkDFeL3pwfS5wndZmQTuZeu/ruTpveuEiFWth7kInXoBbMiJa7HVvFIQDA
k1Ml+aZSWM3eUZGqdNKI4OhYxVSffkhPRm+0gBFjnC3WBaL8B+QU4b5Gtk4Uf4R1Z3C3r8BGzD0S
LdiHOQZb8UdUc8TOQka5g6f1YImC/xqMEMB63No3wmGZH4RpnMDE9ZcJRm8SItF57zggEcwwVYBn
GAvNh/fqXO4BiiYeSHX8Tj50lC+XRSj9SYQgkXU2Ze6s+VkQzJ9o7Kd8AQoIdC84fFnXZKkH8HlX
XFsucM8w6kV9wiQHLp0NG1lWHssFsvVLVAQyUjnSGzC2nUeKd9+SFYAXepDe/BcVzFJzSrs6AAqu
sCvlqA9XmMCOQAJGhm5XcFK/aR9fRGd3NBB981dhML1t9b2UyA1zm8BW930aDmi75R32CbUOe93R
iAtE1VhnxjlzPXlwlK8YxlRRhtOS4tpkvvnilID0kYyIhSgWopuoWBr7+9vRyb9stycUvhD/h/Oh
hdimQJtX4zytEAmT1vCH8SeU1o+VFHPOxZc4d84Dq/JuWzyQP+RjE42+7I+whHKK5GXex6emTX6q
Jf/93n4+OdXUCc+tQTseFmsEUu1c297HKl0jvLAz2DQg96A0QZsQ1iPgBMYVP5MbI8bgisnNDuFF
n7DSrUdO4h2nhdVPEG3HZKWV08+2mA/SYW02aEPDS/CI2qAf3+ftiETKBXLNgrTxt3NXcMeG7wZo
HPuTPWDQ9Mf8vJ1GiCXyASEP7Cv9CmCF/JTHjyh4bgidG/wXQKWNpOQas/J6AxSg9pN3mWF3N6Tz
rkzdjiWFsrQ3etMcGii4nJozge/smwM8WfB5IbEHn7PTFb5Oi9OJiTfZJbomZxED8OWsO54IcgeG
4phC4kh/C8YB1tHQbOruv9HbwvIIwAUW7kwKm+29pIklHWxEXMas2rRHAoUvuEp1GzLxDfNPJVWt
NK6B/yvq9/CN8N2SKbTJP51frQvH+Pp2RFsegoVQ4pXI1+FIwVVuG30lEkd/oZ6hjUUvjl/TA1QC
I0oRSNsJ+t3wZQ/X7Fmrb/gl05vgvPQfYiLIlxdwsU5kNNYNdNgEglFJ/rPrSM6QgdllxCyAIVSn
+K8v9zTn4C5pnx/LA3XMlNOT0j0P0OpEp8MgeVPRY8ZTo3zBAE0Kd0wgGy5xuAO0hCUxaAft307c
R++5NAQIsB6KNjTVCALFY4dTdDvu0aFjyXfg4oawaej5PGKKxXQeMR6l9MRGiDmpoB7n419RnZsl
+AE5fO5nJdi7x+g0Z784gZqzPiiPmc6kjitel/Y5vTVuB61PpkQ7JX+pw5uLS9ZAHqPMPzD8dGnl
GU/lmF2LAVEaWFMqpZeRnP3CChvhSs6qIwojPEQcK6jIIANCxHLU/o56HPT9ofc8efKxz5ZKA/1x
B+sXR6vTTyGEbuQDYjqFiuqh1i/9/qIBM0/w7eCEAJKEr1HQ4VHaUAIIcLMPKDD0FfAAR5+Kc/KW
KBuxzLiZpBYoE82BBWfQQR0JXyrrH+kRNCgroXQKQryxhiJmv9tN44P1XkmM+0a8qkAfIwlMBlTy
nBRU6KRMh/qqRBdAQIpfUq/Tt3I7KEioDgD4iJPlGfCzkNCgwXIU5HBz6cAsgB/cRK8R3BmE7UIH
Je0H54RqGEk6x3SXtMxAQMDEIAHIHK5thvkNXxADJJeV2zKnXfbuaD9cYBmaBZrbvv1i8g3x7Ax6
HctE3hOqJl5y/EvpLUTrQgzP6DsdIOn/+S/vAxWG7B6fi8obJDo8xjlXNDLFFO1N8CxHdE/LhiA/
xhCPr5MmKMU14/SLGKmyF1GbL4fdOah34ISjGwN4Rkqi0YY8sDcX1ndVzSAcZbhKYHgj+9X0NsA0
zIDCsjVB4tW3hbvrEqjT6wicgeAsrIOi4n4Cp0jo4QoItXHp67sm1UFAaHQnjOxVwd9O/gsmYvad
DDJjwDy9Dzm+hJMxQxMDhU7XSaVBPgrt4AXnoLBMMnngFPSDFkIOMwX9JlJb0uwwkxId8fBO6++y
UxLlT57kLhnIKw15pOLeUPsCCKAQMHk/YsaEyWRpTL9lQMmnzU5Ix9Fy3eLn/MJobaaqlPHt6yG5
X1wB9OJzUBGfC6QjL5QdWk3xwFYSB2jDnnY7eYiFObzxjs3IWA4e4uF/m/GLiPjJd8bD+KELmaIT
/DexAHCSBGmyBQ9DEbVDCAMjhN9L9u6bx/hItJKMTBZ9Zo1N1szJhwV0Rz4T5r5IUB6K2gDekSiq
J6w29ifMTkylNBbFqptf3IevArQQOVu7eFaVAMdt/2+QdA8HV0TK71HtklmjjEkYPWaG90VgMVJi
vbSR8wDGcgg+LCKs75I9Z9AJmRVQNEp8b7xmp2RfaT/U/PMxPyCuOS+/H/O+LA4DTirOrp+tK7b8
xnlAdhGaYg7ZTg3OyMOGNkNoPeygnpax+4MUTU+LoudSEnQhQM/iubzMrSru7YtqJFPs8E4FuA4L
X8rtRyyNiHPKvuQqyDf+9fbuELOwgHBaJ45NVgadPz2cUxBiZqsBBd80X98WZ3Ih4BAmDFdiK2AH
GOAqZ/KpYtYgd7eA4055jdXyD0Xgp4PBYQ+hvw4rDhCg1iLSvtZ96Bj/QuvOHYIntzswOBWpp1Qd
heATPwJPqzs8eKt0q6R8y92eEfZIqfiTmV+m3xyjRG5+4oFPSb/sD4I3VT1nnpRqFCrNKF/0S5/F
MdcCedJP+3/6fIkA8qvMXjNY+vANYfnHHBFecREX1kI2XDIcu70U1fDymT7f1k+jqrCqh/XFErpQ
oFfPwVOfdOCx7NCG9bvaCnr0h/nuTBQOBtHJa/AxQiJ1B3t1zy8ofeI+hHrflJe3GOeMKScXIufw
rYRs8W0fZTiemJoDiOx4VhXp85wVf59Z5X8Xxq5AUVJx7o5P0Q+slKzI4Ls1/oCnKkwaKH1v7qe2
cjScX2uDmFDdNMklUcYPqtAXqb2cqs494jxBr77pdsO5HBdg3333i9T3/vBPzP3OZyqj6xBWeZTa
wEd/ZcyxhZ3RiZLXf+Qw0RS8JkXu/Cg/2KFtDCREEmeNYZ0gmS+WMDIp+4kSqmjM1B58YR2gnYCO
+QlFvcCm+eNfx1KlRZiRlCqABiyYOGCQnwnkriB1cSyzs9WjH/ujbr+ZH45rK8JKPO9FHOzOCMt/
Z+WQY68nWmDnyRgZQ4wPARIkSIUChei44VAIoXpEJD19GcOFq6NP6fHvxf0XoF3Kc34PRur24RM0
9TyiZOjC1j1XYQ8gdFpjQQY+I0qwcahvvymhTMr6QuQb4DfTiRiAQEDq5J3zAbyWJwnxga5KlMsG
ah/zc+BkvIqpPQsjeY461WticIPk+wmHM23yorpDHQ83yA/vMlL9pEzwY7etyvBKYnVoHBbYNL+9
+PcdyVgCb6OfOsGefaECQPhjGpSPFPvME2DKUUpTsngrDo1UjDBj0Dq8nHlar+SZWpnXcf2wWmFY
rA89sAKvPFaf0Uo2pyqqjOOFfZbDhAcSDN0tU2NuhB7zwkIS46MUExT/ReB3gJ84uzG5MYnSJFBk
dzIIU4C8nf2GALrnzQf1FkoUPMmAu6jPFFoUh2okoEiDRU0pizdGDDg3IknKmJNAR8SWCNLsST4T
FbeYMyvrPPAVA1rmxuA2LC+WStb3M8TumWftwEbmgWkFdSwZH0dqGHWqUbQ+xyJ9C4foXaTFoYDc
4R/Eka2uMcMxX1v1FccgQeM3ZTKGI0JEOC8oct+IhK7he3vQresq3zNN9hcCpFs9Hee+DJ1Cw7dg
Ch7AO3m8GIFJsJGIkXAQjTMKWyAR5GDmRz4KL1qEP3zM67/LTY2PTh44q8wl7hJX5yPDzcrVqa5M
0UKKMTgxEnfm0/nkyKjpK2wisjTRwhTme/yj3Ho6qHSJ2nu4PJwj+r6SGWgid5cpUOfsOpdxAXhG
7X7SW/Ren2fkqxEpiWwyoM5kNsvhfnhs4Vbib+Np+/yPNLivxbye+xxX2ORMgckQSmyd8il6ohGn
lhwQf2ff5syuunvD57L/pc8g64LpZkFexIyPlm1ERsC5YjzK7WU3uEtx8gbKnURuyEbuCaEbvMnI
tyjiR/ozGchBi6VNdz4DlzlIJ3heWgwCXU+htj95LfzjSpT8G8OXlgU9MfGTNMfXKVnYgTZ2Tk+/
JjQ8D5cfXueQV7zPXotgdkzJ10ZG+JpQkUIiDK/pfWCXZC8K5wtmh2zIGrobFlViUJDAITrUT/bd
nZG+YFwTjDzbQ/WPPiLfwTofmE319T+GUw+Jrtne7nPKUFX1X2eQVpYok/ROk2IvrvJCtJKgiAO0
ZhX5ypQjHMGpxopv7O8lqVEra9f4Dj1sOBW8p6cTGor4jRmBLhT1x3q/zDuD5KGKdoxEdK8vKPd7
DJR15eGR701XgvKTx0B+6xm5gD8kOucisNbJII8pou8hHSUKcDDhwYptDTDEZLwNs38ZGcGexjBO
hPgXEKHJdvgvVOYdDSWTc/jk1KAhHgRQynFp9XYG+IzF/tgtFIdJImjyRelEXsZgVvofCF8KiusC
IcKsnn6ZkgIHeV+fh06NtWTewjNfR6epnL53eaavVJcAKlRjkstScQc1FoVNY4TMJ/kxQZSyuGy2
PZgzOnnigUBpMtXXCSvFRASzfHFa2Sbmmqmb/+Kse81Y2nSPpH/HNgceIAhMbtop4XUr9sXuDr+E
qGjNomP/HRTbDluoekpVY0eSihH2uzk26sf+0vIuEiFeFRb5RvyC11dMciDzG9VNHQx3r837tfop
OFXAZRloTpGu8Y6fNKQR38u6kaMz7gs2mHdEnhY9+BecrjNfOnTia/Iw/Br7U8mQUk/svitJHUHQ
/kjoNglm+hniIPhBzg58ggU+BDsxBRRRe4d8y0GV8ibYi/ZCZz66RSI3VU4Xt3hHf2B5peCKZ2oJ
QuF1wGbv4A5Ty4/oB/joiddkYLj7wk0OXbrDhx7qkHe30SlP+AOBR2QwiKCZ1m+5qR8C6nTY9BZN
Kfg5YTPA0TXRJcbufHK/r7B/ndKHyH0iGHhniP8HGpZQqM+enAaP7J1vvsVE9JDoByR7SMqXRTBw
42swsrLDtN0huOTbW0PM6aPhd6pTEnDKsvBAH67IdC4upA+Qi1a7N5qUa1C1yet/JJ3ZsqLIFoaf
iAhEFLxlBgcccDvcGLq3AoIoyujT95fV0XWq+lRXOUCSuda//qGhp24Uzx/CA34664z24gnI5qkI
4sXCYSikrfG2eWRWD2kAtoFCJo1IC3pRyJEQgxYuhAk6enp4MCeqlyZeBX4EoNt5gC3I1L5BIf9k
dFQq9jDk4JysbHtikCz97ymuL3XJx6shY/CImzKDzsR7AhrH3mitRwrGg5of46tSuzJbEMR7MMfe
zxgEM3hH8IrTavL1pBKYHH89s+E7LpE2YrCd6w6ffKS6A3AxN74q92U2R2Y0MntY4xq2NjUGVfB+
t6j9cDjs1s/fjlEjna1djaYoWrXb6Ve7HRD3CmU0GzaUCtginF0xMkPm9wynjXLereFGEZXBPSez
EUIvxQVIzuYH4rmgKH0GR1UwpLqpSsLM0xuhFqUNxOb28AaSoxqUnPhjt5nzQrV0t/Q7QVqfgya7
NI7Utvf1d66RRHw9gdgy45zwgbGXQDI+S36qAJkoiQRmf/KG49WHyRphk+nyRAbS01H/JlikJ9j5
oU8fe1+d/GAvnQBxqNMcJJfiU84uSrr05+zywhyCpglQVF/0xU+GrXqPBzIAMdAe/Lj2fRmrdIH6
2Dph4tthR/CM8nY63t6JYQqr3wcnK0jH7SHcYRooN5CKCXm9OyRlT9C3MlcBa+iMelu7FR77/COo
G7BbmFYkHQqNsp7xiA2z7UAK4rWgI/S3E/DVAxs/9kcAnPUXYAmrSpBI/YFooJ8s4sLuSGOKgHRx
wXgLxAT64n7ysfV4/lCCB8GtA/cFQdXBRkN+O5QfRBkzsRiacbUetDsrVQIFHesZoFlKkStyOOMU
/OK8hCrVB93shWNhVEzcfx1wUgJUaL7SHfX7ZtQ5BQF1qX8fgOPD/8B1mFNJR1fu5e5LBf+ZSlHT
2Ko0hY56sl+kJaHTSp1yhy/ExOrdbPGBZqa6FqzVsvAghoMpxXwv6x59QJIrN0E460sfl461vT2+
SMjDBjjn7j/PBcswtyaCWvJyntJmlDvA/mDc8vyJzoSDH3dgXOMo1xUaK9a3k64lSqgHJ1dt/smI
aF/bx4s0A+MJFXJzuGOB8DYevw/rdHkcJqvBQlnCSwZsNZLWEkLVBibM5o3XvFmTHYKihQ5Mc7Ia
vEI4DFbuy63rZRwWNNoFWvIg6SiDMRh8slu5wM0fH/nmgLGY7unfBbMeGfwoZydlcg4pN3/sMgi9
MjJwGvH4MBrMcwmLc/ulTeXJZYIIBouy2evc5YGyVxCcIqbH1glxdGdkjEaVrRpDyMZlVt1VuD80
AU3wcOiMmNlDxr+72II+CThnRyrPEoNLPOnokrWglKKxdlRLt49nY6LDE2GL2V4aFdmiTS8xZuSA
GXy+qgemku8THF9aslKYv2P/xXTyE4CIWsptwNyWfN6OeY/zHpMJu32QhjZZAUbnoSIziqSTg8Gf
+NSWeW33MJ3wqtDhMw78QlpJn3lb/WSI6XnQG/N+Z1PR11XEefopNu0oKvTfN73oZx6neDtED/Wg
K279umHeev+raEMKO2W6/x6vpfdqNJz136OWrsEoP458Anxeyrde9jTBxdPn/Spx+fR2+aFH7MJB
+K2FQ9PLVo53/7TKl9l0RCCl/60CcrVoMgUz74N7CvxpNw0i8mJESgty+JYAxHn2cZh5KEEF/YEc
njc2mrE3hgp6FuHL9yWMzCPasw7JkjKj1+QJwPHVeuA/vSb1CX9js2KSpXMVhbb1eSxCyuQaLJ1J
YmSsnXHUH96Xz1WeV74gpYPiPanfC266IrrRaq+ytpQVJT9h41i/xARuwFNAHipaF4Y9dJrhhDd3
WBMzKj0NIi9+7pDllzAsmQuDezlijJ9v6UpVt4lqInOIvgDfh7bjT6guljqzc3EdiGVHKkO19nLG
rci8gaTEkC6P0KxZ+ZFJLVQyuA3vjd6K78C4mozGRbGf0sRR3otOrfyRAz6r2GmsDwwZpHnjqQz/
unBPqwY+S6tNT5mX0sjGpLJb/e1du7SiOpLa4tq+ftBbdcPriftE0YSlkPJa3kc3XJb4NuVrSfmO
hJAARuR+MgXo46xnXvb+pRrUmY2euTh1wqNbBV9lpiFGK1dH2Bj6BQiZ5Cd6eLa+r9yBAs85A0/U
zPZ4pdKooJLwRx87Pde3L9eBHgF7rQwnDLxa/FHttdBWgOiY8VGc/6EzxkzZTU/LjAirdPrVcOqw
mmwah2jdXsDQBtj3unyZ5Q2xta1Pc7crrWLbcQx797vdXEtvGD0Z2/JPjkRwiIXxhukmBSc0D5mj
mlFT8FgQGXd5eMyko+x8ZO6R4Z6TbB5ejJ9qe34AzkCGG5sVmAsGw/D3UGw6kx2K3p3M7GdIFYId
+ZwpqkM9xCDq4WEdOUBbubgznXkR1wqvzZeuX3PwcyB+sTMw/H6sWtJhCVzBT232jKn8HBjPH67b
soRZuyd/MThBBbfe8HOYvr8dHG+Y/8OJjgYQKzMqGfTaFL2qcJbQ3HKmRGjPSdvcMTQVWSPdhrYF
dDm+rolm2QDdha9+zTa6YSsm6wUxBZAVLyNDKvuFo5RgYSc2a1t3xpgR974WoJa3MWhzVOk4SHfP
3/J0BFD5MMvv1q+7OVyPesRmZsIOz/ZT8MvdFQo7rFbu/a/8hMWOlRxSsD6AY0nyCdFOw3r5bRzt
AnWHUfwSjz/hQhRkRzwvwNVhWUKNIPU1tilWiRfeqszCGeApkAOedLT4p1Nv7rJrQ3zTdlS6YwyT
8tVoEp2qcJhSzkV30vsgmOSh9nZP+a9Od1fx2DI+/uIDRsLgOIDYmxxOhF4LNSCjhbSz+ZxlhQtH
yBSlXWuS9b47g8ah6Sao4XCXzNOBid6OOJZB6WqV0TAW806c4UvClJeHEYxZe/YBrEHKMzSuw4lF
uz85f3uzZ3D/sD4oFnoTCheNoQqaM5VqZ4wJrDuey+4K8R+qjvFCqu1nb3Xjy1MnogPan7Y59T7U
64YeGVB2P5p9tqzDnkOS8CKss5PxkZKLKwd1rrnRyddxUFNqMdZG73e36N8e8a0SS08F8WC6S7Cb
6r0fzEsoOb4/gsFJagl0T3B+RnE/1bGDAdUJv723C03HIIj2+FiVR+1jNhzPxzLAFW2gG6Qcgf9y
LSTKQmxNGoeBKyjqo/NAqAAaPjVBw2jpJ8SMMaEI0a1DbFQNqBPIx0q8cBRKKeMBn5F+ZVP94ual
LHDiG6Ai0e2B5CH3HZkSND4YPhK41uYJGQ/kmcEXVfnTeV/lyuAxx84MY2HZ4N1gfCOBgOhPs9Yv
vuBFOaEf6TXXA5FeL/10uM6M4SNA2S9WpfA4ZGzZYbYItIvR1Q989YSpYLmekL8LFjluoV0qlQNx
dCLs5QgqExqsEz2EQheK/yW4z0DjObDF9vUdBVz5z3NWIIC75qKkZXNXtvljrjzPWPqjbht+Ijx6
OA94Hf3vKQTimjuewbze0W2QdMsTlBJ2bZA6UGcLpbH1Q040Je4JjNZXDcIHbbYigwt0hm2B0e06
cfCZULeFA2mS6798eymqrx3g9gTfkpC81wmEGah8JE+8j7rPa7KrqaiIkwPNVBb7MAu2Uj5nzcQr
ZiTNY/9oD31L8QJGVn3iafP069PPhOCpZl5B3ulWtTLNYbDlqw9TqadZsoF3kTYQg/eBFjBjZ9gA
aRbVuIolGS8KFskzQ0w1G0IrRj6MAfG6ZvLQg9bcHdZQP8ZkZdXQnZfKPk5v5eN3wrn/WbJR8qPD
dtMZ3deY9JX9tqjm93iZoHdCAxz79EwDXFMxhrQBhRbQ8DQjz/bVaZowngHp+0wzaPrAg1Sv9jBB
TYmZw2Mpp3a+wDsa0xJnAHOEig6PLQgHqdvJ5uRMJtbtzQCQBpkIJx+Bl5/Bm2QSdZp1RwnfI+E4
5SGW+ii8IMfl5s30FGRW0GuAuWle6s6aQF6FdoELC6g489JMJB7TeUO6/hUaHxUTEMr1L7PEfC8j
aEgX6QXWyJ7Giju+x6SMTybq80dnvZB5YNNY7ZNIx/gUjg3riMdzbLaA/5gpfBFNJd64Cd+8HRB0
v2U0v2zKDfPxx7WlMAtg9bLr+MCFlCeIkJH5QQR4QzmF0vrXYVA6kvngrkaOXkwItgnj985q1uH9
/v4u2r8RvYZF1u8wvzKifJMR01G+IbrixgMzfS8F6boBlj1o540CVw6Go5pRq4t0/l0PjxVbV+m/
aBShuBVnzjrb1lwKmTFIsgyP7Utw5GZyPtHTvJ8M2FxlPJvg+tsKZhCV6w5+sLQuAVlPIJezeE49
DRNEX+ZwhNg26KQ/064yYqYIOkPhMB0vGfGnR55N+7OV1s87jO3T3WLiX2+LD/PBHfGsab7IW06p
ft4eQWfwoSUOyShXsFvJjxouxjgvR/dLGv8lhS83vt54zWUM7ZTq7XHhZP/SuSFopdjobvl43n02
BF33gdK7AJinhKNPh46j+nUPnEvZAPrbPzA6/v6lI3piiekPu+P2Jc/yk0N+ApVyC9MkOzQbZUgK
iBErfvlextrmyeu8DwrIFQrEp0JNDnNGa3AyhZvIL8k7qilvKX3O6jbULsCpXFx4WgfsXgBEmqD8
15u97js1zG/P/aeZfpNIKzs7pv6RgRrj8gNiM3ZybaUrGzX9kVgOsNPjA+P4zlWLdTlafpErlp07
XCh/739GOExaSiAiqGg9sCiP5/1nUNMd6hxe63SVtV43Or5Uv9oN4UuVG27nMA2pqj7FWgaHmmQr
xsRPt2e8irREX6X3paqCRx2+rwDjEyge3OFsmzjscbyeKOyAZrFMHdiEE7PxsOjAQ0+QoDrzJYQP
W9AF0hpf6zyE/JOHr4w8EiccguJxSxhwG9rHYkDFfiehugpqsJ7D16/gRb7s0z+P9kB6b7hvTWbi
sK1eqx1C8SsfgYFBtoLCywOInOjrlUyxBVSf2qw6hhzCjoUgX5fP9YDSolo90MJisJCX+gwM2eI3
IHXDKBd8xCFqBqbdKlKcAVxDzUVuvUwPdVRG6ol8mbEHbkXVW39n2JZg14zJ6A9i1ei1SCBs/sTv
6P6cZuWcMuh1whKNe4i3FfZvqGdPVH5QCRhzcshM2Tynr63GnowwKRxF6clWIO/smOVNCzg96qIo
xZ/UgOLmnLn9Ts7COA9PL5Keok+1eoyvA7wMKdYwOWezwyZrpASZ8BJ7U5kOqWN6o6/2TyLKbGUP
+3JESQSShHmRHIHFyct+Wc60DqtBKi5ROfhXmALrCUdtLrtlt88/i0kRVC+Gl5ANgMPkc4nCkc22
9hPKUeDKL8Lf9KJKPv4wlZfQY6dL9ppmCs1iqHgV+4QstjZIFVOOnomQuAwIoGluoKnSKmYYPO9F
U2UwyijO6HF1sndkE/1zRrAHbkZeglvv22zR1bAZtybCoBRaX63x9lZ9gebWTuEApJd8D8JDlhdz
oxz6XYEhEyxexA5oTpaPPU8bXwFclF3pO42PRBiyo/vU8ng6yodkF68YwchgCcjeoakzE8iofDks
4Wx1DpErQ6j2fIpwgi4r+a27fX3yxuNZNWXazBNXMbe5U6Iig16o6rKqF8LnoueJerR+NphWI+bY
d5gKv6c3E2/kQ6i0dpQsbNEoULoZm2vbHKDd0dok4UthYHu3euIwyCR6BbW0BsMddRjDkhXN1SZg
YX46eYyOcoGI2voGfshkpexRGTf4WTDizOl0KUfMBMR/xElLClmBnqEd2Q1AObBM+OZ5B/HhEuH/
e4cVWHg7TAT3FW1BbAKvPDly8uX3NYtJ3fm4UmZBqM2wUjkMABCzsDPwPJKHU+qj5+oEfdWNA2xY
IWQPEJ9O1qNFc6GSGUERqjw4pf3h+XQ0xVMHTtXNRg+juLBUil2uuk+ipYDfTtM3jafRU0wkUUlu
Te3r71C3mJ7F1No7TErN/kfHhctJoSDgDklHDqyAsAECRQS++Y6wRoLuJEPNoIKfygeS9jg9bzpc
v99uLVcWUBaAA/R9uFpLJPnwLum7MbJH6wlzBhODY+eNn6Z+/igr4m+3+eFxPuGlvWc4VJFlBtUq
nvbXkPJpeKHlG04ZPpGHALtt1YIHjl0Vz5TPOmWn33DI5TDXD8WF9y0uQ3h9oA+Lhu1p0wpRL3vW
nNxKmvEFX5O1l7p81gcerE8LEia1KQWCDJmIDmf9NRxwwz32IekPUlmiwoCB0nO8UABThLAh1P6G
dzuDmIa/l8aXE/nXdxPS6cT3NqK2h6zvQVVdE9y743j7nbbfuQqUu1PmsbRHNc0IfWgPwjsT+bDZ
D8HU4aAbOgkMzYzRCwK11IAT4TgR7TddLa9vDQtsk81mACsYrwdon7BDI5FryCZN985YYG6EIkXr
YX7om+4GEJy5wxju4L68a7d78hcfqCfvhJ+umS4eo1cYcZi4zH+ZQVnrZoqXbkgtSpAFMlxh/oLh
h/CX57S16Bjo5W3FhSYzRxKOiJ1QGsn4q6fay4Ak/LJoc2QXssWRP21I4bE/X1j8K4zbGNTibc3n
TBnXWg2HFuigE/qVDzIGgDpEy5FESNqcY/Gn/lxakoeHsHw0a3WTp5uBaqgXjv7W8DbtrjfAXoyk
A/Kzh37PTlg4058V0n1QdcKyESESV2rWFX4/E+wRIEGZsncrzMck8gKvlUlK4ahg2rZrWb/uAPkH
gwjy8HAt2m5qdoGgMKc3soN/BNAyt8JQmzrOHJ81oRQpEFXBGjdj6PrWJkaiIaPJAkDqoTUWRlBt
ATJKI2g9ujc8lOzGXZw7zFExDDGCZj1UDcUIAso9x8Yx3gnoyiRMLDWmu4hJgu76Ms02opI23uwT
HFyO/sHoQLzUEFXK5aTB5oPdzVfXWY7qsfktZlqYLt4IPlODzsxnIlhJ4WjilrI/Ggq/pd7Yf042
xtE5kkiGoG0gY29Uex7eA1CnBVFqqiCP2Cb280XQ9FMLwOnfmQ0bDJs3ZsqUkqSY0cKI2AASmXvY
WilI0Nv9Nvhx0fWe+9G8kPeQC1oeM6eKr++WBCMFEQI/emvEeKf7fdDDwxhrvC9aiaE/oXmDu+gR
uASdGBM5t2Y1v6fpZDl5B+qCCfaE9CaSmNARu1/27H79UUPM0EBOT7L5wmoA/38+0oJ1koWndXtf
jSGncRZhV1DP4WzfVTvne8iQ3qBurlNAr5PzzG/jlhqr/X0OtlIye2GaTohgBbXws8x0Z4Tc82M/
vI8Ia5gMxoY610lWa4PnrYZrbmml1YLAjJIFMxoczoQ8fqtsh04Pj5UzYMYIUpOcfuCqfdhA8m6f
S6YzwpJo9PakUHd1sj1NEEZAzxaiFUFekt3/yEO0inEsRkgZ2ioMOE2FZgriGWsE8KywE9kje0he
vkfMtnUfR87KbnvnVBEEJdhFBS6GNMqoYeBFs4UrsO++TIIlpy79h84TPqbl9Yan/ama1zrTp/YO
BMoQK4aPNio3wzfGrpUFBDbu3JGAyiikjtA7T39YBZZHMbWMvVLyWuaIrDmkiz5dTDMkPXaefNcZ
5fsp/WXc13wI8xT5oL10ndjfwq8b+HQIY2XCCYPqIi0mYAiT6NnM4Wq26qKR8XHgcAe4yKFIfKdN
6jy36+YSrbXRfAz88pamz6vv6yi4Oc8cGOVmvKLVUZDjiH1Nwe/Y48Wip9m3UdRKt8TiAKLOcN5P
zw/XnAFRs4sg03+hrbJ5bqABzX0nUpoDJfIa0MGPfP7CwFh37U8EWTc2fPbWu8nPp0OUbNh1dSPy
cfGBaxMlIZ+ig8kt9ljxemzLdhQHfpy5PtQV9ncPxJW+CYGvV2KGE2bHEwoFQA0IvFoOCVFI92D5
mimgQco3Ab1jsyEwMWKvx6+OMy5EVZhh1TJLscMcINuFcvGclzmFmD24AN7qxiRfpccnVQnAJGFM
1gc1QmwzUAHFEK2qg3OvUc5DgI1aBU/t0WmEKQZF0HaDkqtdzuNVFuB/+GQ+5HCy8kVO1gf+TnkF
geE7UupzTvDbncd/JmwvxHSoNKJU/BDfojQJbR1B4TT5qb3yh6miMTUr5/WVW6JAMYFe6dFroPIX
L4DWn78MFYUDgp4GSQ1Eaf3fxRzuhO373crJd/zMB9ga5BuweOQ5j5cDb2Z4eQH6dXid8978785L
oNmhjWFVwPg8UWMkyD3hdJaA2YjAI9kGtQiHswtUBUIIuVOleSkDgnfQMnMrIzwsT5YffcX9FF5s
C7zX1kRYguiGzwUwobiOAs5lpMqM+9i6DLzoacC4EURyBYIoGs0GXKXpNXs6oIMnK/LzQ5SBcXGu
r5UlFd4vnQragu80EsHsBiei57uDUZAyqL8SILrVlxGknGmNBfcVUSSFn7NmKYoejFuH5pS4vPLM
rTR92GN43q5xZjaECv5CI80B+zCvL++7IDuy9JG48OTmO4D+8RJ1iYSwARKuWGg4bwgR6+ASDRXc
8J0e+k3GOo6Ndb3F2TOKfNK8TX6++FxNuMQFzzdLLtVtBgFXWA2iKaUR5OFINvxF7ubD5XLVy6i5
ODy6pcnjKvGH+NvrVz8TzymvJZ4Sbhg2rrSzB9hZXZC2Ea3JFa+HCHLQFtL+D2oFG8whNY8qgGW5
5WI7vGPkS2teDtkoqTchzny+KJYtXpPVXM8BSJHQUumz7muqHt7Q8dnGOFAv9B8vSOnditkKeNIa
RvUQbOgP8g3lE55Kpla6pfnAAEA80t0UU43S4N8pYaJmyvNI3ZSE1L880dkRXvmR9e3RJtPocdex
G/mIHgLcMDt+toKizPPV7XgQGLeiRL7+6oUxs2dnhk5m+UcWEvv6odLNSowqgGsP8Of57sZEs1C+
vpHqx/NEI8ZxCwmkbUuTGbwpTey7DOBgdJ9lKqMWLGAaTazkvvloP8Ad78lUUwPp/GR8pNReRoNI
P5lr0XNUWqWyIVecH2Nl8949tFnlqYcPQwc0Sf+MculVn9Z9Qjo9iqRvuaNzP61pYO4D6H1ls3rW
c6WO0gHrYbjQh4tkcoCgZ5b3JUgrDrwtnokDuxKWHBHLZR12XuKIjYPntJxj+cGmiCeFcOLlCjus
bHGJUHigHN89XSCl0uTKwcfOeECpysP1ENqXObGXsr8Ugk/ZsRfAkmLu/VrVYU9QO5tMaQGzPcRk
CRknrBH+2KmbHqBf+c0KZu1mkx9xHLc8D9KrtqSGYE7J9HosvCvGRJCJGm+nZ8Y0cfHu7I14I6AI
ohRP5ujvZK6gaelPa7NSRiSxz76SJ/3VmM2DKeG/kpjHbHHEHBZDyWsLWW3pfjCGX5IJ8PXIGhee
xcLgoxRWFU/cw2aiphTl9AD7vQtjZ+w3v9YmtTa6ShX25om7vFzmptbk8LfqDndERx78yLe5KkzP
NLHwtGis28Pwaf8yeqES+MwO5rlbvI+4jsHrMiaSrWnTz8dKcO3EnolKI5t9orNg3GNwxQUxV5T6
Rv8DXxKNgLPQNAsUyNk+KEEpDadkCHLBBJrCFVJR0a/HT+yKQA/kifVq+PSTWXzDZrPAQOJpwAmG
mcGbYfPkC/q1SGXw/lQAsdVjYunYev7dgsDYKX/t8sRnznmllLQtr1JJI8NjlbssV4df1raL5NcS
SI9wb4ffMBussJszl9KEajU8SX7WzBPVH5GZar93rWopByaIvZW6vFt2Xf+Cp6AFumSY9eEdOV8a
PkTiPeaBN3HHjpQZs7DeClCtuXyZr3cGtlCn1hZmUq7YlH1/jVMzAdZOe6dXGjBZsXz/cYx8th/m
IBVzAVOYOnjRyScfnl+Y9JxMJBqIeh7bnnw+di4jGnrDgRl9GMViocEBfd8MpvfwXzqIWByG71Nm
uD5Of3axGXoDrj37nsmpDreIPBhHpFjhPOF9pxILAnZ/jjO/iFKGw4npIWZUa5hkwmE69gbhlMRZ
IBVh+wVTo4Gxjv+6UUVwnH7iNX6XPSbrv/B8MBQThC4Jd5Xw9QeLjjwgQwjqg+IUTLlGb//9Mo5z
McK0dXjQ4EClNQy5iMM9g/KRYsyx1IKwTSk0GYjnmG9DyYKZS+3OMe7DyGx+vLBpcuZN12qBHnae
tSuqwgLobSQsHy4cvKJ6AmQur2h1uA/XLjauQBiUZuz50ROr4RC/YeHVzZ/jCeMpY/vPQOHdezzD
iWPisDslv0DNDw/KBzIlxSRZDCg5c4RbjgYBiLKVaEpcHgac7mzXyEj8tfQRH429ibJUVDmciZwb
+ea+Wfs40ri+qBUQZKmexN8VZ5KGlW55bvARwOrqjQyO/qqzKNyLDSRCOvPxD5vd2uA74OHduQ9y
UdZ4bm212gEShu6KLCxaqtZuQRPYG5hZvDHkeyD52UuZNwqQsMNVhtqqIQi0GyImiIdQHYlBPqZ9
lVvS0mQbYFChtRh1tvY9TL5b9QET3paGx9gFiysujK7Ri92ttb+mCAP4wNHaL9iH/Uu+pCu/G9we
HQefH/k43c8vDgUBIDSsFnHEWetPA+XWZFGBQ/9bg6+Qrw/bC4sZtq/JRgrn7fmCIZrRUiEBwzDM
4yUErKIfxHPDpJmTF0NsbIkx25TeUO/UCKyYGoPuXKQxvGEFasDx7O7cWEr5ULUv8Zfbd3kGVJ++
NjHdh7lG7QjITEY6xQe0TKoTyA4dJiIbPLDm2WLfI007Fv5xgAKCB84XZg1E9ZFUQDH0mF81m9C2
1MI5YSzyAGZvWw4nW4nUEWjMTKKxM5B8bQGExrFF1UeF8/9xBRlxSn/Hto1+BDL1Eu9Vik0nqnbX
qypGlcxjCZM3cRuYdQGuE1BPbchZi+5nAX/ptdYNUjrg5zOIUx05nTXi+BbzlllfOMDAH3k6/EA2
i+fqUm1WQ9zOQHurkJm39p4OF/KQWaxTH0bZrT5B55v3/fLZOUwl7qv0uf2W8CXohXfpHZqOXZGi
rkhe9O/EZdnBU0aej4uJT6Xp6yiPDP0ckkbEvmeogfDbwABsBYNvGAHZrYV9q+yii6fUwIhjwupn
6DD3r8R2e78nB7L/wMB30kx2XxfyBDzMTWHY6h5zi8rcKiQUA8YEkg8aTv7uKzj3MzWxJu7XHH/E
gHJEpka7Z3iVOfpgFqt2TVzguUxd5S9Deq8epVHwLTeFcoaJC8zW2NfnPBrsYIGI/ZvRD7Ydopqm
cXhuKXyB+cwrqx3DA11yP1D659X0yb5OO5zwnbMVu88l33DbFBsvlQpq92yOue/HjdJV9FyJLmXN
oa1anMH7NHr6i/hlHFprhzzRmOmGbQbj6YbJZI3lZGohct0AIM5vEoBQexFSAsPUzltSzvDeNhKP
nPi7d/5EB/ozxFrNw3pobHjGQd6TOaGtoC3Fc0WH1+jMuiwoIYwhx6d8gdLlCt+KSjaXnF7c+Ybj
2Rwg3N4kP63zUqLhm3xQVvkbZ1su5NC8Zyy62FdKa5xsO4o8S/7YI4YeqAw349gG/s+KUKcrZghc
TNXWBe5cr1n39x2+BlnjS9n8jcjSGqIXWfNbV9GjQH+lmjIy3W+J5upDzCVgetwDYlD9POFApPMY
L1lg9KvWO6woNhzlLLThtAAjK6yWITxXxcJsbh6OPD/SlzzmxFdlrmAge/RNrs3V6rYfiBwuknsW
mKFhu4LHDxv3bLwBU+f1DriQqBYPNDfUvkRgr+vjaMaRehdjsmyLJcshYldjzxVdBQ4X4l4mYe44
cHLm6KbWXAHZhOs7fBpHLK2wG5fMZcPwZMmQcmBhlkzmAZTkMaEXQIoewTMCEye+K2fi/TEvF05j
Sgbis4352Ax5ogjTMz5b6PT0n3B7v1CbUSQmdKBUeUQnexHMR84tmj4+nsMmOMZcJ5tn7mtHkYPX
tF9jCWHkcI39FLFlYw/W7sw+Y9sV3E4DGyAwmNm/a+ZCV+kHk398TbBYDwJsPVdDykDTC0zb7Wt7
9w12snMwU6QwhvmIFsItFT6KBePFbEHqYpgCy5tXbTfdMfC8wlyVU8/zWq/HZPVsd0jP8Sf7mjYE
c5uphDCgnm6K4431Ym45slHgXL169wdrTYLgg6Q0c8aXzab1gF4TNycr2OS0sVqjWGEEL1tm0M3J
U7oyXuN02yrO6Ga3T2MnwkXwBbvPl/i7INakgljxfGlub9mM/zzZ2NSZ6UmHG8AyO4lKgPWt2K5g
DJeXL7HqmwdP4OJr46MzIysI72x21uBw/lCHB9heYTEDFeaSGMkKdNaSLB7UDQClKPRHBdYQiGFw
6jXfQ+PvOeXzurkLwxrjNHxqnc3DIYvIXtCS4YYxk74mOSWxGWg32PAq9ltwfDebalscgU2B4R2v
5T6svGAIc/huBCnADe/PJjBPE3KjjNwOhqYNEL/Yetbt58S8ckhtXEB3B86HoWZDyRzbaM25duwk
YKd0FCMLOlRgcb5+rdPt+HWEaWA++ynwPFcXf8od10mBzXIDuBkDvkqB+W3ggemaWBntxTIFG3BE
PWmwdBuF1Yut8lHkBrZwdFokkDQf9FTo8OZhFAExGA7Huf2A74zyaGIMRvYECwysFRiIdHv9KLv5
nslkxQNCrDtve7cZf3Cb3lCD7oSxOh0wPHuIIH8y7zfqaXvpd8Uc8LiHF7hWWFkwkzcvVkZxFHGn
1J985bu5eiE8N4rfynncgKcx+HRS2ZVS6w8R1YgoL4KjyinDR1M73FK8f+8AI0aNnAVrD8X7js0X
/xCdZbLiq3lKR7Ulu2wCG8eCUHXcluiFaxw/KpKzujOGwSJzXdIs0HfSsEjqqTmP8uk1xi8CGoCo
4EWkVXR92Z895C4Fq7gZFhY3rF14QESXlUwDs+Ub2dmmcIM3z+q7NA8k3JiyERB2xt1sja/E03Ey
v0sNUTpmwDpKB8jnpTdlVW6Cp7MlAeeAn/PJ2LLSFGPRaNMz3k9WjksJ1Q3teGJsNpuXSzSysaoN
nEy5w7BWmVHh58rjV0PXxoXEfIjc+eALJxBTpXJRURSADTO6T+fiSJIrWwcLxZxqcfp4IAxvxZ0k
cwTFX95ygdNDhTxLAXh4GWcMqPXEplsUkVqFjHgxWTXvv4aAzU5EILUYKVObAqBAGcaA7qVxGGmT
3e4wg5KO0dUEqAwUJ7GuMe3vFQAI1CgIX5gIggilTAAFmrrkXyEPUBqq7Mbq0GoSlLhw6jfPfTn2
KP30SLdkiZoy3wFvLD84O/1eOT5w8eOwnNmyA9DNJiYbFcw9ozpCIuzMTY0Vyjbh2ci308cUCa3F
AuD/xoWxeXCOZ47M3pe7p/XEkirL41mtpyyhyq1MokmMsdOdz+kSdnZi7sZMuEzDZm7jIWBAYGQq
FPYHLbXj3XSV48yFWx7i+ZOxSFHNLFkHpW9ut0Fq3drpX7k7LW73I+uVOznEactgTpxGBflWuHeN
zF/Z381mC+CMjeLpXnCgAx//fs0ZxdXvKDaWxXQHimSytDZv5m587itTlhvLjEbhFJ4Ms3S2QRz+
1Sbs68z4W9VTNoPCvTETyQF+Wjo38eXDZH6/3hTUdsSHVXPOhx88KQerBzZe7MNIliB68V7vH1uc
IrK1SPeB9yL7w9Ks1UY2zMXgJqzLtnfWtzDY/Ptgd39IeBs+GCeBMaHq69m3J3f2M3J/rcwJtrzQ
MOB1oW4wqSAWizizRaAYnEy34bKe3sha5Mza6k5ibG8TNhCeywVDVrJrxNZ8F6cLw3zF0yKM1LLN
hkuJSvKoMhdJbdY7UWb2fU3mEFPPz97t/8Tk/fCrzb/BQVotJkEpfOBXrzmP5bRENmu83I3XzJ81
x96ZTWHwIk2vK/++H6fJ/FQKP5WtjGEYZdsxWbSTCz8Di/xH0pktqYpsYfiJiBABgVtmEBFx9sYo
LYtBUREH8On7y91x9unorl1VoiSZa61/aoO71eOkV0x4vKgQr9nQqzIFr723T4GrcU7+nNPnWVDp
vq/DU0FFZHet14RPfSzLE3SnmzasOufBvBFM8PlT0NEoxeQn+X7tZ945LOdLsM/9OtWKyZAHVmOm
0zDYAdTDR5dEO+WvDduFhL3cS+ZeCGdF8q45XO8rzd/Sdwy88x55GFGATx5xDQZrVqHLa0PYqcYL
Pt4vwpPzINkiVce0S109RkKTonr3L0PdRPj0adE16R2Y7GQhWwNyZvnAcNFEbfuKWZ55Wn7ZoTXi
cuE2tIH0PJQE2uCQfoneynav/V6gPnacoRWuy94HNTbuTyz8EUYCHfcCTj+N9uDFJ5jY6w8h8uAc
YOO48Ie80wK9vTV4W0tzxUqgbqaEXRvT5gx89Dh+r6Z9XrzK7EGISWndkX+fa3ifzUKXUmU/z+/T
bccPLm/baOuur5TxA0jUyWWEEvEcmx/K64tqP/nP5zO+ogXIfVX9Og+OZDeHVn+11rGqZedwUC3f
UvrF0hou7wCQijSdhwfSUuCJSQL8OJpDPrYCzXZj2a8oPKZQH56b0XknnaNXBWGQD8jlQ8DT7heQ
eG6PTA/PHufcr66ngEHjThiunOFTYeVr6YZ1oD9xNkKD3YpDYtnPCfEmV49NCEgz/ilHblv4JgQT
6v9npBoHRUprcj5ZtJMOJQuMDi6tWWDv/6P9ncmJ7cCP+7lgRzVeTe2BASsZ0iAwkFg4N0/EFnET
bWPv3ABaxJHGOmbHaCtveJ0MrWXPyh9SUop3qzPTkz2pcvHHBySHxVpY4pGdDW7OU7JW37nwwiQi
4UqwJAuWAKzRWBmKQcwGt2yskjDdXKG0xz9pP/lweNKOniGW4PhblyH9Tu4ygK2gt1hD8sK0sXwl
0OC8rtc9uH7w0WcfIiLs/QibpGb+aZP25RlXulcJMTO1iuFP5H8DI2ALutwdRJZvFZNsAbvki9Fz
fcF39kGqyB2LABVg18TPynz7Qxf+Tz4gEcq5ajHB2IwkMD+032p8xxyjdR4MvCe4tv5hyE99AyHG
/oBainSs34fjbIDdFdNiImQUGAq/Ici2P63u3TE+V7bUidfl3/w6O8MacGYBDTYevzv8mId2kb6d
yTlgUOI0OCw68D5rbN7mK2lMIUjcZeE1CDVglAwQLifDi9fBX/gwD6lPTMl6jxUmFGZMiufkzxPz
hU13yhj511zMsA18sESpH0QNPWOU69prfckQPSY+lJaiZV1Bs3co3yJ2SwQTnAIrgRmdyiWwAeMf
mGuZtTjk1sScTnZ0QwgMOgtogJlmPcmgH4lBl/Hrw0F7EyDqb9lgTBjFu5G9Q2iMG+liv0VEC0kX
s7dcDNWso1qMIej/qx4k161udIDnzbLhmJFKm2p5IBD40SPOrwkEI8aqfPcDnl0T6PZN8kbzEe+7
9fLfnxxTNzBeiApOWccovT9+8YCWTPyNe94kPABm65lsTfw9iW9763slKAOri5j20ih2eoNe4Dss
bY1q6HgT7Jkmd48CPut0ZPBbYGkAvqEZdVlqlIKj9bTSl4TZ5fqFmLCKm9znycOKwbS2e8nD4ahK
mrdFuDuhh/Vg/XNbMAMYkcE4siTdriHL0rE/RQIwTXVa6RCq/dL/QvfkRXmt29Nfvx+MWO7rtwVz
rhGBgDAIhJEylLL0rezOUHPB5MsTuJWYcAlr4Rd1MgYxjFAppyDy626mahRRw8VRvS1aUngp1rSP
E1v9y1qX4Zsky61uCL/JpPN/5NXPm/xtybVbzd22C+07bZAzYMvzpQI5wAQt0NgbS/x5jjzJV79z
9DZ879GosXu1TJpqe9qQgFE6ux4hv25VC51MeihMwWbADmmEzCsVW40mkjV97c44CzM8uEoO+gSb
oW3nEOPOrJph7ZHmhCVk5XjzoSqFwBGqxAhCuJsTBGdawxWyeAgydgsYO6VLw+FCUGitKeNebGGH
qEkxsZq0yX61XzGiXII+w3Zgc3oveHqYKKP3uExvMzDbgzdxPrPmPCHozFL3DqDHbEZQIvQkb/OI
Jx5TSTHWhj3BlH89XTCBkr3N0AdnwOWBfmObO8LAh5+bz/XtTFq8kH3sTx+bS9nRf+2oWdmBLOSn
+8befZQFcvmrah/AXfls1xkDVyywUlZf2posD1I7H1D54kEbMdEZ0ouxVU3QazOlsEpQQkyv2Gvy
TH79rKUnWo0RPcAzYlR8xrdl73Y9guKIHxygmG03HbKokCIdsbibG2Fcmn7VAFQk5hfqb3QzQp2R
UQ88RkmuPsL6ti1NaD/wSZvee/S7poq/11NXuwPuh7QbDn+fyFf2TcCRCgiRf2VnpHUkuWQFb6KT
I3X6+hBYp6OGhzB5l7e3PqnvM9JqneE++ii/j/P89hkP/42VAgxbG8THtXXa/zJ2zt6wUJ29eqgp
3AhfUpxjU/9DhTSS9Rh0YM/1A1wre8WBwY3JGIXfY5ZhSlytf1VChklin2rpoKx+CRoxO1wcMAUX
x1NO+hbRizMQg2AmK0yI1fQ0guhSOYO3a6oTYbPggFHcx9B/By6PMWD5HjpeqwkXIxK0uEyQFebk
+BKKQMqTBk08ze4YhQHdCoP5Y2mv48EmXg/mRx76i+VfxhoQGONlXg+XwWsg82kE6TPQ9naWKZN1
y+bLNRXsv8NFivwN48iXZjfvIN9n+4FXrb/FGqPyYEhrI4xjsKPKDLh4hI46PgL/XApKfwCwtg8Y
sMAM0kOVIAEMsJvwQ0ebL6V9XA0DBFMA5PtLhgYQPnurrPcL/WE/TOFQ2TINcT8jyk7cvG7Lj468
sDhbJ9i9GZvS6LUongwlOayYlquVCxHIhHcxydFrQPxdHHVmPHiyuAxk4JcFwQy88HefBWcnEkWg
5WKEZl8+tc/vIfLC2ErX4INyPd8O32gqx1flpx56shXKavglARa7BecMvYnJIhC1xYMcHlrroOS+
t9PHPPxCyAazYZgDJdJkkOx3c4AFG2Wt8hKnvecnNv0bsOmg8X/vuUBtMdVcKCjxntbf/A9WG3k5
ENq8IHBjbZe+mCXlrAcglNMANSQ7i5SpVQJ0dYbkIOAqebzQvX/b1nRKt7uAmESzWqFrutkvCI+a
r0NfYm1YEnw/2HdEQTBurdJLO9abefX+k+xTyIb0Bl7U3SaPAOAHxe9jBPjm8CromRh5kokAVv6c
PsVQwrhkLe6xVnuEfp39G+5MPkLRPj27HkwPuqwWLtE5ZB1RGtc+fnm4hOGVf37MWmmCxyRl9SX4
N1qLXC3i5Fp39nAOtR1S9zdZf7wtXOYE7+rAvvrBb3lzfuFeDsaik4SxOV4qnUO7slKG0T53t/Xb
2moGUj//u6KA1/3CGpDSJDlVHs3YEC0q4J6P+GJgQ2vWhw6PaREsb7epWAs3K2kUjN2RULD/5+0s
GR0hbleyfc7qkfd+Bn3uiWoM9gISwxfkFnZMvhspKHKLrxMyQxD5iHWEqQDYHg8l3Q8poSYJOTiN
vsPD9D20P0uR1cyuD8Z7DY4+26hKNI+VYZVgV28PBIfdIjxgN+oyMhawEvgwMuJJjfkzI+QcU/ih
M97vSJ9crhomX0ytb4t+ROl5XhGAcQ4Y0l+F1BgHYsjXVTy4JqsvFSfmdE5DXnx0OGvWQpCYprIz
xTSXdiQodYfB9GQK/6jyUBoKssxiOnFGywEBilAeFVjojC//zgzPTn9MbMf2g8dIb2xGFUExm83u
zlgkOTLergEoS7tA9+kPuplG47V4zIkmMFgNkTk4LuDmYdqFt/cAn6wO9vgVKA++/Bjsr15ap9Yb
thFZLAXVPw81gpcOtN+RxH56ugC0f8UeKcvuqd8qX4pE1YpRPqxfbHamGo0eEQ6M69eWeiUtR8GN
jLZB5KNl4ddPTuovDHc8oye17FzGzwBIsLYycJ91Ku04m+h9qUNLfCyYc1rwZDgONHcUM1+4jhkb
nFt4DuDqfOI2O+kpE9QxBpeC3jbC3lqYlQvb1ZG/mWpjQbbyfRAM/PMEyQZSTmhH12guMbeQXSYJ
81Z0V7b845Z7EMHmCKLy2PTmZNsCObhU22yixeMgVwGPkjKg70re37D9jB/X8U3N8DLHqFog8Gp2
qX01z25t1N5nJoqGR7xHkFeGrdBBDugC9Ny0KpmSCHLCyPy99ofXlepzhWXJRWFg4PRq+mG3Qu8A
Sv6FlaK7PAad7LJFnL4ZKQlO+JTZ6DNkN6AJmZ/xn1ARBLsKyFYmqr3Ec8RjOas44EJubwWRp7uB
wTj7MBdOsAKugUYGp0xZLzoQdPxSbBKCcEAQ6Lc1hf94mQvI3V4IIlcBAg/JCZI52ApsdNyiOPMa
H8SD7/7HeqiXPFWBx7SZ+/GPhDDxUF7eJgYXDIuCPzA1x3yJmZ8G614N6wnc0ArNUcCud70FOMTA
CIVcBfnNQuvIi/A95Q4x3z2qIEHw+lzziWuUsWDvasEXDJSx+eS5h3gh8bHOMRgiBsl0+WLuTjNY
pBXm/QISaiawDd3LlMfrUXkP1FEj4gKu72hXZ/AE/RsEKvo9HkEIFohTqKczkFToWvTG8FGXp5Ey
h6JRw9NYkCIeeoIqQo0AHWEEOhVhwucB8OP27/MZwKAEDMdbsvKg2XNneG3nShfUT9TlgYIUAQM5
Qz3V7X5mWvdFHuzwKbgaBH+J6bxw1t+YTCxhC5e0rN5Uh7AnKBEGtoA/p0fQVskLANxWIeXo7sl4
hxmfZc1dKTzeN5NJ5mZTnYRRS4bl2LmHLtwRyrUDFfiH7ZcTP0U/PYqPtDO2UWcF9F0Mg0S1dBTP
Kh+DOHqoM856zONf4tB94P51MNz+/R8bW+SvLkxWtrppLv0N5PEDtXKVQAb+XH+aIdwfhIBVonD2
oWHgWrH4+WAphgk0Byi/H2Y1v2DxZtf793oih+IfV+CMlZyUcHAmGXNwIR5gWSLLEVA0tDz2A760
4EbD+TCBjzzOhD1e6h2jk3j89OSnLU/RbmOl8j/4QXeSKJA8xk/R2I/+MfpuJ4QsHhyIAQY5RPAh
7Mc4Gr0zlScw/+6D+JDNGwWrjsk/dmf0kdwLlFmg/0RA0ZENF2tpub4Gb0vjQhdghmHIR3+PeD/7
lEv3s9ZLH3/iTEYu23tKFYKAP2l12QHpsyFuT+uh81h1ZL1St/PntdEuDuWsNpipTYBr3q6zZcat
onVjE3tmT5wwe9VV9bCzt4aFQC5I6icc/bDG8oTJHQjHH9MNlbqcME1v2KDcCcjR6F2199qCPtTd
vkF6gi1eC8PFP+IQahLBs+VAPJk2m7lu4lEcNRtRkbbxJwanTYbe4Ev75zysnyGrPFE+/Crlbxuf
F6ONTuDLZxiPEM++v9NL0l0x88rQ6EHEc+PbxS5WxX2lqx5JNGzvtLzMaLGyX3MI4AZfDCwAn5mW
UANxePijeA3dkQbk6eJ7Tdpk+Xu5MH2N0PsJcGXNDJuhx7Lga1v9Mu8wPmEYHpNFud0aG2TLiTG2
US/0QRUx6or2Q8u2/wTMBlgDVm3Y2+7vHwvk3gfDOVc1mhYGvZWAg5ipWMnAwwyr90bwktbrgokI
BgzW9a98OLEqLIpFiWcViQp1EDUAE/vrT9E5ruvjj8nYfgQ6eemnZjft+uB7t9f7M9uyE8cV2CVg
gXEceE2MufXsc3zgnsmjGnH+0BVajcGxJU2w4X4JbyHyraMLj6XEdKU/SopoXUbz64MZhMPc1/Xf
1VzqXO1u49C9ZrBsmZE8MYLau+9uDrmZP/fVVvaPGAir9DR0T3dYJVA5dJZZm2fSkoEEDltDhxAI
cjqwfBB4ABcAD59QCZbZVpSTKfkEfcqaBwV79Oh1LbTMJJ80AWlN9xcPKUwl2Vpj8Szj34EgA6NC
cA9kxmADlW1eV+aFdfujocIuaLeIeHaLA3nPEEDsS384oS3AioJ9jbFv6p+qa2AskE2iC/NG8ctb
x/a2p6y1BHyCXZH1STHtEIxq6l6CR8lXpTQ1oEXExhOLkJoHzq8vdhr/46bMzyCEdpKn23TPAr6Z
dApwDDmfkUlusYsckf3SHOSZwsf/GlpuZ+PQecqXGWQI68cOZsHIdYK5/Qrn10mBRN4O6CrcJI6Z
qI2sbZluRUd5sVzQlx4o3rGDv1FyPjDjXwx22OcEq5cFtfO5mwMUAt6n6XDaHPmkQlZn4PyWMuIb
Kwge/nxbh4J4Mg/GZ4W5aAeh1ExlxUUgP54RB8XclbD5v798fpm8QLAoZ5SbHYmRuRLVYVyzRUzd
hKsmJtSoQziu42CunRrv5iQ/MqkqNJP2i+Kth0wLtHT3ay9J1touXrNfbasVwDw//vcaMyX2cydI
1gNGhsCelr74/TtPgW/aQEvnQaCKb7H/fuV0FkXY3N9CN6LFGP92U8gqlOMWkVTL85Z5jTVnuIJS
zl0qdp12q/K3VO23gEh+msUwzn+BOciSgdRG7o1lEhoKwchap1dhho7Ps8jK+cSJ5qtTtuDj+qjU
wTEPLYxkb76fHY8MSuIfjeLYYs2LUBsXuO+ynPdc4yWyZ70/4w7gRJtgPm65P1Ak+GQdbQstdZtQ
z+Yx27npZMfh3P7542PWt/Moci3SmHQ3veMcb8L18n1IQSA1dDuC94BHdW790usIGsR8acOm8F12
OLRQmh27SQDDuAH7BT8M/gIa4+QVx2tafs3XZi73/m/G+DwIoghwObJhVoAW1i8gt21cx/wC8nDp
o+YfpFq8QM7uh82aQDWHE6BzG15EBDZVwvLdFvV8Dw3XstldhiY2psAnL3xbNfwb7ge6Snp8xPUf
q346rydWh/+MTKwszcibYk/DhxWqbVF4RnzcL0bcBYUaENJK6Zv2JwWNmHVslA1XdRGXeZnY84dN
X8/KzzIjxPtmglmse6L+ZDBHvZhBSORnXYRx08jdxhCXGV+S2uRAdILWF4YHOfa8rKpDYCZY766I
+4L7fivF7XysouTMg/ew5wCF0yhY0R3Nbkz4oFHIZJTo4SwAWx2S2WZY8RpjWi6FMdlim/Z0sNaa
1aktWMGSH82Z7uEzclHsxpXnIKX2lmBANkjb+eMeBqYzmyEYKyYBsK5tDYEIXRbn0InmpmP+gjTN
CncQLHvnh8E6o1NwZ7ARhqpo+6Zl7rq8Pc9lDuLHH8eNNB5hWNafNb0bttZRDzab27ZrTK9WwkTT
iurpna1EEBjmT17R9cXx0f++PO6f+xPMZ4WVJL23BrrnimyHeeOQtA4R/wvVYvLH8Za47vqTxizJ
ZRDsXT0UdlIGOBkMef/BwSE09faqdTffEn0r1gCbEhaVVRHViwhz/HBMBfup2WeMc50KrXdsDr0r
cMGDfh7CBmykymWaQflA/hJXyu7GmxmBorMoIcU8b/YfqPRM1uhW23HLiNgxsr0bKJr9V85lX3PT
fns07Xs9FjJ2DWDOcmUgt6uPTxOzantAKmm2f/k/vYMqAn9dUiZMf8g59quR2RdjujjEznDbkM9C
exbD3vevMpw9DJbIHQJUvBbItqlFf/bKCgqD5A+d+9cy/1SPwb4eyQI028IP3+a/zSjbS1F5Xrbq
n6ks7kCyYAyPbik3EJNcnewXOEkjkgXbEGg2x1PcGhrhaMNJ8gpz7jlUITHx/SO3ykN3agCmIht8
AYWgXf/EleoQyN0JqArB6hKeTHuLLlKAetPqtqvc4ctQf8H4KoJtQLxNyR+5cPceNi4FLlSXkKXJ
7sU01kFP77NNiwXDQBIaa3HApYrH9pXeVIdMydvHqg5KHdJbSjSl9om5xonj2hxEgDP8gUxo/qQd
FQb7oh5Fb3/O6aWncztyZRavm7xSW+z5NC6AdSEUY8UXWy/7hw3IcZMi6f57ARXO6WgFWznd5mnM
blFyTPWAkRBeI5NHd0UzdbfxKRUhDmWf5I8Qh8S1oKM4W3WaEzsBUCo7sf10qXJqV71N7+TeX3Yt
qYsm9res9ouyfSjbCwQAh9Wx3xgbXcMnFFNVoidxAx3Sg4bvVdEkhiQys8zv9GUE2p/kfxjnsEs9
JiDvfQxs/wCyjv5RWWT4bc72XOPJPnk+OZiwhnwsvrDyzrFEALNVoD0pnEtSyin1wbW0O30sJlQv
zEKg6Lz6sVLPZfxhAJIJFDeo1cB7zXB0jlUpYgoGeXFxDqUJ9vnNpEV7ACUE5MolKx3ffU6j73kt
P44mUxwsUxxcs7CqPzTSRGDhTZi0aXK3GL8NPB6LvlkY5lJA79+d/MaK5kbr3unwIyWACdWT3Wab
XBPsKQH9ldvpBquc4dlzc//hY3yQ9i4IThRf5zjhtzAD6tf14qKPG5Sj6l/++wYgvqnAcfdtAeTL
U5VLk5cSDyEJGNgAjo7m/Rfou1H/RGDAHgNrnv57sk7Kp8uFUpkm0gfKggCoRS4BdmkwF8TAjxa4
3Pd8tbqQIHNTYl4TwPxBMfqJGUu1PNgbjiVpQq/Mb+3cAfQ6kCncsr7JY8VYEoKFKMfjRGlpHvLN
c5XzW2XN42xgvfEwtwEflWHlpo/hQu8VrKbeJSHgyRRrP9V4+ct8nZdZnPBXrJw2rq5Y6n4QYMTU
2boPtBFrhGxSC4b5CH06w0wWcwmRmWECHpsvKt9rY8cPuPiGrfssyCfeq14NpfQbrONz/uLxWF/u
6UMwoHBKkv+kGUznl9PEA2Vl5pPHKnaVh3WtHXP2evn8JLQuBrW2XoXXHzzDaOdQmV19kVQP5Pkk
TwyJrOuzEIazsg1oM7Az9NQiawl9pMHqBkijblNsRyyXszyCHPLySdAELjo+QTaaifEIwYYqjCj+
4uttTA7ZkKAzqvofMKCmcDhXqh/1yI8Zj0DGkK+EAOCSDMgjZr32kFs2ypew6xkIkVrBu+532nVM
49rZRXKX/VrLnrAqtsNvWmCLKOAqblSsQrEk80vEMDGvD28xWzxf68BFy6VcYdxViKAVGJ/sAGi4
GKNhaEvCQGOv1/fruCJr6w5fGnfuzMAQc3oOiWSBxnyHJKC12ba7jik88Ie/JcaQRs+Y86YqzVNl
R2tjGrN+87V5V0BfGLnfMZJ8si/yyHEFj6Dv1pCZRSuOWD77QIErzoHim9WavpWWyyg4gikMVjIv
p3Q7rm8AAU8FvHoZflsxoRwe/xUk5sihtcGMpnVMGqTvBG1Srdjt5lutn9exdE2vvInaTbt+QhXZ
UYuOjmwA0f74Y3gwuPb2b0+kCWB7TmhA9u4dEzgL9V7eTiViWJHIqC7xMxhG6fW4zx213l5A1KxX
7jI8AE2Squj7ofzzmkfAJvuSVwrwMZfwLNfyNa1gkKAzf+Nf7T2wV5Sx9XJbPaQWuqgejrN8hZ6U
L2pvh0El6TkG9l7///MJJdBmOnSR4j0moFhtnb3b8cxctSDFgq7RfdLRJrWSyXpSSuHz7j97ByHE
ayuTWTKwZZjS4zstxwifmYhxrfC26R1diz5UnBX6LqfFGJh/Z95S8fSidJlVuApIwhILachFHG8F
YlfJGpEbU4dqinAG5IzSADYgdvr2mexYoa/NEbq+3Xd28wYQESZET+CByNBP8983j6SW25goAVhz
jX+HhAhne60v4A2NW+It7GbN9lcfFLLj1URJv2mj7BTRhJ35xv24Yygy6enl9kk5Z5YwYLPZfKba
6YKF2OL1W1L3l/YVaQqV2Om5I253Xbg5vLUiMrLeL9fIJl1RoGv4EO2X32MfDWbKopKdQVLhl7k2
bLhAgCT2D4xjzx15CXik+9NbvzhpizqLoZkth4TuWE9oI6KWJLBNAy9A9UxWlIoIrPA05r/EqI85
0tz8UB4UpE/r51ZffOd7WhCoc4EUnHHc3vV3jJ0pOSLe93XTpY07gl4MUO6Pktu4gpePAl8GC6cY
6rPfel0e7iBay25bxDo8nHwO9ed2GCL38R+n6vS8ec1+XO/t5/bJ0y/jE/IshStlD+/snuKyCoZI
/ok07zbSuAm6CmSz8LgPzdtTgDWn9XQ8OPBLL5fxYHFLOVdj4o79Ftx60yxe0FiGZHsU6YDBIKED
e6AhR6Wgw9jq4mnQWGMEBgPQj6O86XtCONVZH30ivbB68DfnRvQV6OMNa0brsvmM37n9XEphG8gh
vtk1s1jcgTDwNR+ctxbumNhr3YkM0hxhrOsh0g7zcZMA35jTF6laX0xeSwfl3Oca6EQNchMl+/sJ
r+z4mi8tdMeMX12mYVGATRcaEVqKckWoY8EDhtd4j5pwzOEy3f9WSkhYBoOOB14WWzRwCClQO2K4
cXhQavsDqM44XVk4ibzo+ZDVQNtGQW/QzTPWKnYQiW5rkpIM10g+Y6StDK6PFKtUQrcUmWHoA3Wp
C8PZdz42icaiUCdILFF57DGkoFt5OVgd8lpmwmOn8m75G6ZqlD7ZK/xOhofHYDM83BkKk9nE+q+d
4RiQ+FTOObIV1m08yv14P3+6GkHnlQPBByNPMd994liMy6gGBGPaT5pAyPodw6UigbkXXzKoyWzg
aFeosf4u9HQcLuYE06Q2/s564Z0ENi3UQDKBRrDY4SHNzmfCq69TbY3Xm/vKZEfa9KtvjITogdNM
66Nxgl4MPwxi+q8yoTTdf8ZK1PJ0vJkObiiAFgrUfIxAkA0Qz7knk5IoMIKgEYSLzdXBPSLqmLVd
A7BuTGYd4TSvtFY/1Xd3Ylu9vUerwcDyvS6mzQm1Go49/IOxdJZjtgBDBr6UPwr1TBPCwn7b31He
jxbIztWFbldrQpomsm/QnlHkoXOyE6aBEM/sRgSYm9GXlF9AHxf8GsZAKDOP7ldd/EoI8m2QOFv3
VCxY9Eonlc6+Sug6dQYSItG5oamu/czvkM0eDeABLYPZSJdlpxn4BJ0BhAFM9p/EteHxytpDLcPn
qzL9Qmi7eQsJmzNySqxasNlP0ZJVtpz1W5lnB8qZQ6qbL+3O8T4QMz0UYAdO1crijTYAoBVCFgxB
EGVBwtuB3vv0DXUo83mm6DSXOQqiU4GJ0tis+MBOzwiL281ucWoKkiCFPrHi6bMLCJhTMWDPJ1dy
xRna09+oiwu8B27q7OsPQwzGBC7PBDP3SVNCRX7GqJf3xzsEzi35y9JnhghehdHA2b0g0BXC0cdU
+ElgebEmFXx8cQ7ePR7N6B743wE9mXsHRheAkXgc2eKAiYSwFXvkBIE/qFcZ5TPMfITHR/Rei2RH
ch0DUut4KeE/QBQeCyDz01O46N0pP2I/5mXE6essEPuSVy4EQYeOoBOF8CAL1w2EevwLjM9N561e
tmZhO1FN8WQQXhbT4viYqsu79yQcNr5vVVtekFCaYTvHdGwBr4gSGk9yfEO8HapHyMYgJSJ1OD+N
wsd6uM2XesJZSyxhKD4eMV1nxkrv6MJkMlJVoFziAcGdmBBxAJe3sGvteO8waoGteHS5JQ7sIFhV
Y8tE2QQMFULkwpRCELYEygKbMxSoK15xrP7s4iDJSuXxfQ6gA2aicypsPEDLIYmOV5GFo1s7SJL/
YJRyIpauyMXECp67hG8sUBYvAo2GF9+JD6wlwmBoK55kHcgfgkqleUzLBQKJiBoTK9LPub2EK54j
LDDFzVQc8akK+OZpInG5WfBFxA+ghiWm1skmux3w/mKRu6G4xgVrz8F8DWMT63ixTtniMT2UwXSR
mW4mgKqdaV1DWBahuC7hdcBUCzaXgg96kSLysIW0u+FGA/SBRYibrLqhcOYSF8rJ63JqY0HCARtf
wo/7dsqfc3KQrYMQ5Gg819y7gVuFCKunmdA5sHS5C55CxvTnjIX6FbMl7nWd6fikodll8sKkztl1
oIcqb3DM8csb3o1W0JW42KHdZMJmYCPBJdb5F/w+eTIrrnaKLhLykFtt7ymTfA/PNpJhVVu8O6hJ
R92+uyc+Aw+vKVyj8K/lV4uFtsM8HFusv+Uceb/TuLWF0VekIdY1uUdnF84zNESxzYidSujqTykR
I3AAP1wyF7dgnXEXcGB30abHB/hp9opSBzDI4sNguUW8Ptsuq69bt8u7AcuG03JOPmZgorAu5nhS
HPgeMQViuArE5pauZFtLMW2446zK/jMkVqjGJqdEdz1t2YwOZ0xMIEWBHx+YGXc8twWeFEYKO0cB
9yqtk+FMde4VskBqe2GRApoD5lIc8gkWONzcG1urgU0cd6aJ18KZjYkK95dnB8l4aacl+6iWnDG1
wBYRixueqBdaQcUbTGTsLyQomtMd7Hybg97luidfwmbFZcVHePlOqkyU7IhpIzplabln/Q6iHiIx
+1DB3t3y8SEWIzgVC2zQ4wMnpIebZkKOeNxvn+unML7L4+MCL2fC3KAodx7mHfywgCGZWC+r1XXF
4dcumrj4AzcpJ4yA5bvPrHvQkSP0ixVc9XrD/TILsjRW6jYDtmVDrZL7eoBhzYCLFigvzlC6i6D8
K+IiAokq+FalelZgX+1iBQ7SQ++DZVx2LO4uk6nBGUco72z81I9gL8eQ9IjZvFBYvfD1ZSo+vWmH
83uOWSQfY75j/zR/dHSfhJe4cP8VpgCDsxfHd2hxzEnIIcfAGLP4qiNaXbeP6xg9Secv8xfTVImJ
DBMqacLczmXy0jAp/6xnV0xYDxST85rYiM7NN0KDhpQmt6F8/Y1u8GumqBmZClK6RlTN3cd/et2x
dfWYEFSAayb3c+PuwmPT4XI5Pc/CoSCli2ral+IXjcUFu7ly+vfwkelE1f3YcZPumIiTbMpZ+kH0
+aCkGEzpvdrW7SLmGmnN9i1ujzpMjF8cTlQf9fP9QFFfzBG06muQOT53KzxUsHc4VekLSVwuOJiw
JxKP2Hm2WPRYPUASsy7w2G2EzaC5wgiWhT04TVF7CzOEx55FVNiw5YSlj+518e6fDyzi1QXhT7Mp
Pv8tNgYK+VZs7OGAzRpqBL+T7uVNn0mcw3NbQTuAY4CkmgoP3fSfPP3QmPobZYOBs+JpRJITZOB2
OHRuv3gFPGPsFL1f+vDd3+efsfn0Y6AU6i1Ua8AnytZMmQagw2VL+WUwj+sE9ChW8eRgwo9tybkC
XLSESvviLCCqgLJjJk5JiOBWpxhsog9vvzbtaa8Q+kZM4n07NQW75X9HjvQfYwAWCs4BEwTloBK8
v6CZ4BH5r9yGJbNevGYt+1ilspVxjAUHTrKIivyNOfJ7LT7nD3s0Luls4cgVOIhjmRKbTe86fwov
L46EIoJKLAihFx7Yf6QZRz58A/KZsetq7Z6JMGcnEBFzQGuBj4dpsD5s7eFzk0WaaXej4JODcyQz
DhE0nZPyJc1PsCJcBSQpgnTYcN/bkY24Tpwt5y+OVDdsoyiwuN8LQ7VMrpYahYvb8U1nd8hOdbVY
MbtbAoVBoe2y7lsWEqJxy+xjrCAPo58O70k10jlTxC5zpu+wc5ItRJoQME0kHQfYd8JgK0BGjurJ
HH+Skk8nvBnOlyfN6RwJcvZoEAwJFgMXtvYGXG6k0wPKrkVjTXEsIZDWGxguHCK2JUp1Ao1x8yos
ouO+a/lwcVSwlOMdvfLdXuB+LnT7+/A+YEMI+Z5TORlti3nIbXOo9ee8xdtkVDGU4410QUaegRSa
OLjhrQJsxPm/F4ktLCbOFT41aJRi0/a8R/pOW5ube2LKkEG13MFjouKol2znkfnm7uUzhRMIDcxk
IPy2QrEEzjYoFi5m3mFngpdwwgmXOLEsWKDFmI4c1IJjC3esaNRzDpBOwzkD0Rz7OUJUSHXxoFWJ
6pFXimDmcYLgSoRfWek2nd0sRSYf3J2zpfxH03l2KYp1bfgXsRZgAL6Ss6kM5ReWoUTAgIgi/vrn
Oj3vO7Wme6a6SwVO2GffaU9/e/lkiY3eew0T7fUf1u30d9nDMDs4fL1PqE+KN5ZpEf22mgfcOGPl
bzw8YAhozOjx0VG8qhDoHKI19IU4dwlUQx05ZAl9XvOzFkmXhc6xCzaIA7fuifL1TG8S5NC4LHKy
1zT7UwaXbplx4GYZ7BFw/w4P54eVDSmmQjjipdgQjYms7WU1ri7uC0g34IXkA1YlsmLfYU8Ypgd2
dcWTpDchZ4zw8CH/hv00lhv/PHI/MPP6O/iPesqglFeLMVoJVMf17ag+Nup5SSMq05N7Pm/YvL7t
bvwf3aCZy+Nl9YTud/UNNRgi+x1OMbe/3pd9EWGWnozmQ06z2Ap9x7P8E9ZrfcAeudbml7db7+Gb
YfamvckHf51Ulmc8TSlWGQ6QqdnZlHHI8kp02vsPZnHOYBpAblO+c5Itne8eyuEHxjn2VcXfhxhA
FheeLWPqn3GQqCvdUtT/ZGtQ5mrsBAX6KwrEBwt2P8R/ppGsRozcp4cb3vWTYFOX99Zz9jkObFHC
jXu2/CEKBOzuVk9wcHPo8ZfC1iZ6BloSljHos9/2OMTWZr4f/HsRUBCIQNDC7eqv3kM0Vj6xbpeM
so+X3VyxXTYkVkku6hIOwYA9OzAbfdOrdnFUrMv8pdojGdSlpuFfCIrL15cHf5fx5lngwwapbfnt
nXNaIri3vhCDIBfSHzxgQYd4BePZG3oV2B5oJPHEv1kHcR5r3tQgucNvErk9nELwhaE0LAB+P3OC
Enkb3ZRmgCU71D8nY3pEWP69xwvk+GE6APCQpZA4kypAjcLysjV6X7l6sexCE9nU5lu0n+8B1yC4
A+73dA2kLUSU99Dt8VMyyfNWwvWZAeyKVixyP/56/KDjrfLW5IHjKEIfQ1/Q/f0qs/w8Z96uMp/j
bir/Uj4tPwOfo6vNogWY5h8Oa9K8OL/ziRvAVzlCPTxE6PIwTyUiObMJw7BOU9AEeikPgGYbLtP6
ElE8SngxI2VSPNhA59VhRC4P0i3zugErgyu6RsSA7TRFA0z8VOMnATsOAC1K5d/PDpMPwhCclRel
Q301D3jXQRf9eVOxGwkABPAmECfcCmdJ87A8s0QuwEHG7K4aeT4EnPhnDQWM9R27UohR2vWyJOWh
xi+7w1KCd/hCKBvyoNllSR4F9ldtqVsOuMe/cLAasMHx/IZQ1CTDDKqZ0wx+RveoIZvvTB/0Ryg8
wTdCheJt9Y/ZBoZ6H65ybPuyajtCBIn8HgqYCl0BxTnoHs15xW5PjRoC/fERbu/Y+Nj5L5pDXcTY
+qoC0o+m3erpLOCapziSUG0zucc8tM/ptgMn88q0BNZblXOkmeB17EVWuaw96NCZI+5qXPwopzGB
gEwtEm2DcqdutDb+AOJyRrOQwcEYa3C9cdBTWvrbKoKXreKJOUWOCgUBS/WpAMNU00P0/sTe3Oaj
48gKLNzT3UOuP1YRWmIRjLQgJr/B+s6/oM0WHYLNs7GFS8U3HZYxt4elFObY4XWGJ+Ayx5PMUqQA
YweZ2tKCS0zj6T7lunV8+9wXOatf/zx/Vz44Cy+F8WvHM5KDC9lw9LMUFLoQqBz5kANNqja0sReq
Xfh5TXAPuOkDOk3t6rsCNUdTje4MjTsCe2wSW7Ewa54C+Ywt7Sz8b7jvky9+Fm1hXXHmRBxEbNIJ
jxrvF/43b8pxl34jdjR0cyErqv1U1ryGXIvWgx5dZKFR+koRZNeJNLYBg3ttSVftpPXBo/5Bdlfu
Bl/rzDEWCar3CqudOlMG9miSy8Frdac7z9lWq8xxESiKWZwtyvGrTB0cqfPhXHdgVPG8qDLov9Ls
KoIrcJXJ8savI1I3OvcRMxLhOck1duQ0Xj2YUoCIcTEv0rv74tnrJv419m17M6fVMvdA6IyE1rBn
cFUaeSEX80x9ccHAaQH4B3lzlDwOGmvu0EEgHX/qqPrBKGEYF5v3OC0fbqul7dO8Id/cGnT9nO9U
Cb6EPcYDkwwmHtYBHOkzbe3bwM5CjNUluiYELkeo2yH8zp8+mMMA6yEoA27LKoMJFZa+cAh3hpdy
qul13ES+CH2r+DPTY8jIeDFmvqa5HNcMNKMzGgRffo4UF4TAyItIoN4y6S119R45ytsj/fDV4+aF
Yq2yoYiE2baX6DkQT0y35ETU7O6+Mw400yn1qPzvT5dOPgHnZ2zF5+gV8IMINLxHb1Cen/TTbrZ6
p3o5b16eEql/X3TEDiQHcJg9hpK/OX5B4TXuDkWArxJ43lvxuov7pC3z8oBVQa5FgLLg+t8PlBKc
xqswq+PvnoYd2Q2V3e7/me7dcSK7hw8jHCQNEUdOiezdsDmcCh81+nyGSNMWxlQLrcTr0ktBHYXo
RU5k3vsTvtwXk173pimmTu7VYP0HhzynkEaplCSWYyMd3UCkecCiQAHe5Ec3oIUDFk+BzKguUvHi
PgGPPdMybT0YoDLOVbZBwvlz/njMBj0VwaJccXUX7hPx5KDKT4ft5G2i6zISap34kx5GuMajxAQ6
jdkcQJh1LmvGZPHpK1tEb1DD7s69OcChlN9eD/ub1iPTbFH30eJxNDoBYAKGeVAnT/dpawmLP3KQ
pCDVtJ/cfCLBaRYK5ln+h0cxyGJOTmpDA4W4c26V+mPMaUzRVB2l+XYgC+v/J3sSEooRtsGOkapy
lPWbEVbQ0FqEdX5D/xfQcgLBzB5hSzGaiy6Fd+sdlgkYj3AABO4qPAZYMjfsSYdGcl6ELP7ClsAw
YOiyor+Cwaq3L/gBXbYa3oUc4HDowT/dHvoc3fuxhyHDZMCOPOkjY8rZEAyFibHG5CYa/J6TCxZM
kPhe5Hs8pnJc/dbzeg6HcAeZV9Ittq782MXVdLzBUGVgQRPBjOQGP4/1KhdWAd/T58RVYHEDxXTD
N2p4nvFwwzi4/5A365x5Q/fiXCcX6yjUmgN321vHhbESh9MxByOhaR0JlVhnJexR0TsgwYHj4ifW
6DXyd/wPJA5RFLTLYsLCSvb88ZygsP3t57dDsSfqYYFc/rnXnSV+f5Ao1mAv2Q/9GA7HeGIOklyU
CO9wtB1AwO1cKeEO07JJpRl2pgd1A5WihP+ozZSQP5FdXBb8MhLWRHqLH06BTX5BBCluRqQCuVcJ
X/dqQVMCVbkJymXiiu/elvITayhWA/tqD5z7VHevNpmDIVQ1VqQOA6MrYorJ6XTxxjz95PJXL8/b
BnPxSS+brz2xoOLR6Jo4wxu/5VYbTdkBseLJ6RQ+oIJAWBcCUigpn5XYrP5NJM3/htkE1oxEZgWA
GFU9cCEf4wu0xW51+NLybGxUECf+60J9BsqZKIzl2TviJFiwrSKJfDsyUPGaNjMlrTjnExHLCa9c
vKPbAhlVytGCdvxtQoAEdVtLdX6Z5CFKGXHuv85QjKCXifCGhvN+toVFIFIUrKnZ7rd5iPl1KHp2
Qg4RPpfnCZk4s/OEToDZ/QKpsV+KdiNkaxnS6WVx9YT4EZeaNlR6X6M5he2Flc9fq3FYx6OXWZ16
ztbjbYaUTDTLCQtVbzSBbzERepOWBmuBB4fLiWkmLIRpQNLqGk5ENUvJxtYENYLAn1Xxw+acLd4n
HZohXP4CLSQjA0rUTj1Isy/+YMxWz7BhGKoQXPAkEWN6sKphGl6c9BngQMILOoY3BJ/FJqD3iQE4
SkxDKMEl3g/3ydvDSoDC0aZcvAFJI0A6QY2DRTuO+g3ck9zT/vKSUs2mOCsHIXNtuGm1DVT9gQUL
qb5HKI9hgKlQ3CmC1QPUciWk8IL9MtT8XvMphMYE6l6pLw8wQIzZ4BbBY7Gb+5S6pGQh19P2voJ+
AHGVxrCp5k6N9AF8O4dWO8U4FOAJpQlS2yeKvOnVazA5K9wX921kviZvOruSWeNpd2ypG6rE8C+G
WRgpoTROISeI0sewXxCoN+AXOJ1026I32/G+g5JJfzVPOdee4IM/fRVel+CLEtGMARzD1H6tiLpd
DSAqAUD3/AAJamYBctvrwlzwgglCYZFPnikTGdH/jVZ8FubISXdZqMT6ynBfM0a1zxGSyo4zWRtK
Dmv1ATAfC8IHXSZ1NYifHsDa6oGq5Zq+VsW8bB3ZefKHcFVmspf9XbHby2f3v5tu/tTgTC+xBT+4
G5xL7RHGxGVAVMqPfkJPQBbbLZYW+a7aXdMz686Rsc/ZaIkHd0h4hl+TEzApqDfgQXnGQptIk2L+
telz2Xq4JY8jenpUiL4sE//6PjQDQtHMmtRpVj4atDgZzA1kJpZ8eu5KDIeng43KxE7vqXJmQlPt
7eAaT5RDHT+uthxegN4amk1Qol/WE4uqgFR5QkfIg01LwcA2HxpuuQBGKsEvhPxa1X4U5Avg8Nwt
/4zfJ5GmZ2qqDCShgjDk5AgSVwIT44QxqQkUbGPdu8WwecTHRA6P9Kj1b1GPpefWAB4ALrPVcGgJ
s3FGGi1c3bn7yvTl0D3yqi2dGEznJ991Rb6pWGLyrbDwvuwHxFxRhGjWV7ZuvCLKCrHpAj/kMUc9
TmcfHFBoL59eG2lZnj6lj8Hgt7ZQSFQDS0G+VFu0shmsWD6OTHmCu9Vo4NHCb9mHf0goZ37FWqr+
thG6YIyV8CC9Eu/GmLDIzHPfP1cfwN6ld+kLKFOgltUf6jpuA7pVAfaqgTLX5sUfrNXfy4R6USwt
knNRLH0KLgq86NPGBwnM0R8sAS8cdB1MQRM8ouLk+ZkV/yjvhqNh/v2nx90vZkSVy/q2u61VrjfN
aPuDo8SAr01kpFShMHKGv4gXrwmJnNw/NFoyybsxyeeU0zZRZpllCFyhyazHy4fPdG8CaVkYWEX6
6HEfkouP83EYqFOBogvkUWHlRMMGKpop7mfojYvpQySvxnRpMumgTgk2vK2hDz3JSIGi7UApkgZJ
TaK4Eg1Lb0SzJOjJhdFo0NVA1hkS/4yTPt0fJEjwFBwQm8v+fIJ2i5ofRzN5oUOL5wdbolcYNnlI
jmQqvd1yUXlwvErqqTlvTx7miL2W/VShE/SJsl/2iw7xF20+VgOQZwYrYCvg5grbB4X6CFrm2WlU
k1zjWhUuOaMNEsSwY3RdSNTjxK7A4f2jaydrQZ8lrw3+Cm8bE4LRAKl4Yz02GKcWbKgK6IujDuex
lnwasB+CxISryJrRRa+YmrWfvm+R3E/XcbdRMmf8Qr3UK39tSbllqdpuQKIVOLYwtceAQO9+VOwP
WpuupQ5lFxwW+WPGSrHXj60h3BmIFPAy/7x6uu3IJBObqjEdHuEdHsewF7hb7Jk0JK1s0eGNUju1
T08W3SelJzvkNSFUbQp3IsqFsSaCyY/JM06Hv8WySHRG7h3cjARacGkpJfh3Xiyv9HoFuCqAclrY
6An4IV4CJIp/2WizuPHxUUDBo4PTn6FDYebNR4DlrAOhigiHcdBG+O3auI0vcjRzUqJP8il9Iiyv
FKtN++Bqd5Myuk8HNMAEFyMzDS9UqY3g6Tc7StihCz3d/nJ7j6OQfPJpF/Sx8GnGTReyBZZmMykR
8jwcjGaYgFFmczRxhXssXOXNNeBLFc0gfTGYvTZQU4aTwezOzlNDe6FzszC2RdA6cKkXaMSgpx6K
l4UGYwWqaCQZltu0jJ4bBNCvA6y+joPjwPrOWGVg3kjLB/irO9oaS04CivcOZVY4kuE4BgqdtVCu
6eDnW5QVj8OTCXxGeYJDhGFLq1vEY2x5dkyyOroNk/ERJs8oRRfqcQ729eOrtHvYQ8xGzmGov9vo
6hXJEH835hnt0PMCebdDs5oQ6+TqYANCW5wPED1nfUKC+tuSW06h9W9zzMGgoWtaI5i4bp9WUedd
WZbxZuEcuS4RzN4TWu3bzxoeUbuvlpxUAEzImaD3TzCeMFYvknpd4SEt8wHQNnB+IccPMIoW8p/I
IaQbA0Q6mrLgYVxNW5cX0DmRL3Faw52DfjBJwxBExKJXw0dAPqqCXKN9BE72sf8AD30CWkLROUef
uU485RGKF6ZxnUWNcVddYlvQxbbrMQnHGp4EYErwIQgz4blT+JFcP4t53DT+lDKskROwj30dWLic
SMqxMO+l68JaW5JjdOYYRE1XptDVhwcoUGwd1lA5XZ/0jW9peUJdP/xpTT2GVIm4RGL40xHGaJ+O
MGxi3Em8HAfbu8NqTCvUf8GK5djTOHmAwUFalV7TB6RPCgFezQlwCoPWXGMoTD/0DBaxR16r9niU
K5iTuMr+sVWHpss3+xwsg5b4gwQ7HD4pdxXniy0tzW6Tjrjo6D7xv61BmT/x8O+8uYmYd7ha0FqG
ts5fYrnM4+ozUyVoMRoWoawXs/V7Va6k5LopsMIt8kDn9Mm6BfST5f4f/aUv9hCUC9DwKqujLMki
Aw4p09ZB4IJPEf6MlgQxp7UKhRgvlYQAUiebaATHT3EztN12R6TkB2ELrdnOlFZwCel3wbX/jJEE
4XnC1sh7W7yajnRn6FP1RaWDwyIA+hqLZxsTeWuOg8sQLVRO36tZnhpLpQl5Mw/smeC1o+Sf/5Mo
sHW6IwHyh9xYZvUPD/hNBNE3yW+/wBzqUOgyu8NFCNniqtm88XEYj5ewp3CS0uaw0aXa+wyTP4YU
I1VhV3Lz1v2SGNOf6TpzUBF+6UoKsg4/L5ejgnFF4AMNY9YPzZIZIL0rk5x8da4x64U5AiF0Hzby
ikk1iEfZGoLdG6tA2vXsbYMZS4ORtA7L0RAJ5J0wZO/22ldNMjzIG6eEyX4Yg9SAzL0mT3Kx/Cfa
L0C+VQW8DOm+WRVX9xk/RTPe8NqVDi89qO+nrzS97bC7pgGptuHlO9EU8uRX8mjOkTvDREisuHSO
PyudNmzLlUONaCkelo+4RzWQgwgWHU+WczZWueFVCnuUDSyz/SdqKl8J3yqDSXjLgJvGoAYH7rbw
Bxx53OfsO8V1D8Vg83Tryof4P1ZXt5vHxyl37x5VbUCr8/FiA9Bgt9MwSMu0+BkeaD93Q9HK6DbM
Vs4tTEgagkM1Hg5x27NvjNf+wGYLpoA9BqJXOjysyeOJzHVMCEucvuKHnEptXO/oQMv++eZw5B1c
8HDCJM2jyUS6C4d18kJRaFzcUihY5vU95WPd2d9B4TBLxQtLCco5q0SHPALvHc70q0FImwz9AgOM
u0YvEvEAKotiyiRHL4GYGMvR4cHkJZ+0zbh6Dktk9dFSpx1MN6pC1sHTTAZbUr8oH2yuEVwHDfTu
48n2K84m7clIGKXKtqH4PCopKwjEXZCHmMFKvX3ZHqFHHyV/nFw1WzEoQ2x4vSpgMWemwwhm6Nmt
kD1PMRtYabgZT3C61R7QdR1p0Yfk1CWDxXhJmybOPpyYrPdvhX+oD8tYcq/P9EzO8MBuWNHvNu2G
Af1HFvrafugzCbwcInTn8r8li8Jamg9A1s7IZJL78tZGoLTUlC07AFUgEqi78ccu2PL+VoGV75bZ
kLnGUtwAYt1X+Md9vWcM05okd8pd2F5T0pFMOoS1g5L4S1F/d6Q/fJEYLjSY29MFzAW4lQHCyrWU
A2STdUSBzjZIs2qZh4N9lzSLz1FFB0OXaTNEbUj95p1jneUamJgQoYQylhqTj1lEXzoq5E6CaZRk
BmioZxkALxSPwLGMCDqV/CptmaAMtGEWSkmHzoHJBG9B+JWz/TP8WPzpI050zssnCjqWUphmPfCW
0x2gJPLKSpqzVMHEgAckOASVdWDZaJ16VVFstJjfoUULUWd1CMzBjenUY6x3IUJcqAzkAzRsYJHw
uaFHyXEHKSQFxzV+gPyuqHiuDuMSZJcOJ35jTI7biQvByEuiHS5bxOnSJlxy3YaI78lnwT/pWvdy
6kib136JRpDCPxltuwPTrW9D2uy8+4huoQZ+4YM88CQ5Mt1OMIeG8JkA8uOR0/CKVhuJOlLxA2Jw
R/RNq+SN9VUdsYmjvkFzFJAtcxqiVzHsrvBga1MCjoB3BasOWgKc73+ZY1CxCd7rTI1hZXUdBwSe
EbumCNbFcNBhk+A8JODbnz01QpRN4Xat6SQBy9NjmmAqBEtN8Evf+89aJhxPFKAUwyOkckuq2nmz
nhO7QQodLoOCP4wGFNW4NHvQLPVozaLSpJ56+63fRErKFctB9/udw28S2z63F0Ov8cD+zjnQeSj/
zYOoLyFA+TnRsULBXX+D5sTwBOphbjMsWuf686V1fbYYQ1iWKsO3OJTSUVGV+MzSgrnEmFBsXtkg
ZBygCrMdthOyRB4HFWuyq+Rrae1zrx1ce/WFOkFMmP1AodB/VYnzlOFwKXDP5E1nfxE7fyEOvn1C
+XBL+q3vofw7nqLrIHi2WPaUjYrbrN/j8CtF1VajZoOxincLrVSQCNmkUSeb1622Hr4nlB+vyh4R
Nyn6KU5Ru49kqLodZIjMft0tjhBp0yze+248zVUXeqowBnksOc8RyXUX3N8EDzSUbxBskHBOKUVE
5+4FTsBsHKISJRq1p9ZWMHwGFN6oByA13CtABdETOB/GJrkex4oxRUBeSKAdhOuQwya016cgJ34i
PkKkkSACmYvaTd/8ky2oNjNB876oHwYxpq/tey7H7VwrqDttSUq/uzqVWYpP8mXb0sszKJbbmKFf
6XsgMfYuMh+fPmqr72XR9tuxvpR1L//Jz7juW53LBk9PHRQendgYDjTwhDK7tLDfnpp/f3nqYQQX
8zbhwHAR1vpozoqAlDONjZ9TpBKWOG3MjFE08PJASTnTjTXht83poTsYWwYQRAM6cvwv9JO4OGOA
AC88B2M477IJe+1FnnS4/7KfsbGwZ1Ll0oOsfsiWnyPa57+pHviAfP+MzxUOXCP3YpAtv0SbhOAZ
dQQxNkMXEB9ydbHUqoV66A6YcVHF9MaO5WZMo6834YhwOpL0VFJ+eCiqgpHWGtfPfuyTNt1fJ83F
7n6VuXhK10SkC0IGI/vNa1iFXEgQVyPOTcjvyDr39L2H/hMqiFcSrsO8GOIhDEMSaA0QFpnUF4jU
bdjwDH4rAzAqbi9dS8OD10LsOMAP1yse7gh9KxIFqqFe9yUELtmSvTo/smfLGx4BlijKqbMlnun0
+fPZjd0al/f7pP3T2QVm3+0NCE8eoXk1uV/feopLMnutRoyDd33a5ZxJDLSsRRWGLhcfKSqHwmNm
QDe4pHnG/si64nz+Sfay3H4WS1SZlf8f06DbsKRDZzjv8h/Q6q9bpn02kUGlxI+OFJqltlQGhIeq
CDOemzMWJ2gx86Om/Izo+M0eaDnwT4bCJ2Asih7OmCErDnNSBLdA7xH2IOwU5ap1LmwibEGjGWI+
jvsnPANgyC6AhGXJheJJKTpevMMCKwHOnfBTqUsmF7NA4NSG8uIOex8kyaH2jM5rGkiXtTylInYa
Tu8QrQx0ccZcrItvZpugt4kuwJmvgau4NAVDwZzmrCGosTN4dlDB4Y7b6MJobIkD3PEgug80DPyK
5pEI0aJZZt9pw6bipUqXuGvOq+Rx8iOHJ5pFqlcOR70gCDuPWNo2DsKPhAhUAaZ56nR+i/i4a158
kNZR4XHksrGvSQvOqQtIUxXN1+vsQV9RmCOdFx+SSe7YmZDxx/IIcYh+xqB2KOmvHqHMCSlgHHrR
JIgIUboVgj30TASFHKvR8J5k0yyoIPQAVtONKRINpjOdkSWuVlzLy+uX+6ujkiypwEOEEAgVGo4g
QIb46/eEqGhkRFJa/bWYrTVRqXBPZWKwlhU2wyxvHthQxEvO34CP/zVJ4N26PKs/7j3uhAe2moJm
ID1qgUrAYj2Mgyy+RMbubb3D6ZS+OxksMGM4fcCToUmQAmJSdAh7fuEd9Gt4gxUe0nR8fXWPWUKT
1N7NyxdnzBj7/c27LXP3kojqH/sFEEE2X7ullxDiOjArHegg2BAaU6F/IsjLHfvfpJldbQ7QrnDx
z+0cPdvF0h1Y5PHZe6Jpz1JeFiWgvu6O4BQySotfKXzFvY3tc/QGJ/JHIMA/seSs6/BXcIKWaLp4
ncaKMaIB5VSjmwd2BwBI9qpF7F9OvZZ+MIeFoqGZ1b6D2juytB90lqdudqFLtdRL4U/tq1G3vmzz
iezf/nBNhB1c7WUQQa/ColnZPRCwD+BimfRoxA3C1cMfclYFPZxUkyfGdjQS/OuU+3bSiYqIH0Gz
anccXeHXlJEeoZPO1mX0mpQkwcC8sSG40VIhoGoJn0xdKoWNvuQLnNTR0i4TDb8Ui9XLAef9+FSj
O0iRo03u614T3EbOYEOVgC6Iph7D7z6Tx9YT4+axN5hkslfbowDcVZqqMuAhtrPokXNqCuZJBoWC
veFslndyWXbtKROPjjtZzj7LLqiQzZI2gfJ9Njabkyx42GCn99PHnfRWY4MpQcFwSUjQcJ2DEEaM
nS369XfnyM6PsW6LNDLDGWM2whbJfkJrxeijJHEBHt+pC5vNy/nEChqe+6ndZFtIFhUn+F350622
aohXxCbfD4hbmYK20hhnC8YohePMmFVCtgvY4pLdgUvSCVqcAIxeMA2js4/kG4hMaJhFsQUuF95W
FDh4MfR2WhLUYcFktNlO8PfBSsrqI/q/ljblg/HxuOcoxe2SkI/OPDKkaw+HjLO5WIbkEPQi93O3
xFTmRK41vWmcfQYQqx9OCxKB4RskWpgJ087pnM8/1ATTUPdt48+9Et+jA2yPeJ4tEV2UfuGAN4NC
D2RLOz3SHeLpp0gkPX2e2y+sTCQErIRUeSKvG+Ydk4jpBDNMmI3w0cjnIssK8O8WVvZ9Iv7r8o/A
ZiF2NUmtAgzn+RI+zpHNQ39Hv9zD8h9cEJvB6OFSzVivCUcDfqcKtyD22fgwWIKkNf7XNC191Rb/
f3NEJpFoo6pwAMSvOT5KYzZBOgK9Tf+YzIn//mvH7Tpx8wTlvhOREgwcck78MUhmQBSEZfzTRXJt
TPwLaGdHpJG4xsI9OyLE499NJ7iCcBau9OqOrNLn7IzpwtepOKtjgPH8GdDmZRT87oyQ6ANGc6rQ
wAUT5Wy8pnmM9MR6YRyl8OgZEevpOk1Dnqf4QjltqVFlV7a4GWyhXC7hX6dm915h9W/XLG6Se+cY
aq8Y9AETlTh1LgJ5D8Mc2jfm0bOMWZTc/WqNPYxYx8SDunjlkraik7vQoCfdXhAP8I7nkrWp+Duk
FWGsJPHwKhc4CViWBU5MJJuSiy8VgoR4xMx8blRtD/DIkXxQBv6L/HFsSsR3wNJMUGnu74WBIDFr
W4a1uHkMTXHPzg5mvQLyHfp0vhaWoBLYCwayIASIn8LWhPfAQXc6O7L6MuJX4g1np5NILD1hQm2T
fZQy2s+mf8rF58WgyGJOvBjwUfRxYQvytYJJ7Q/ECuWIX5nZ/LEYuRcvd3E5CmvWzYbxI24xvETA
K/6FPIdnz+5jTVvMQlI+GGFZzu53J+andZodSRuIotURiNAtXB6acMVZt5buDxzaWT8oQ2AofE+4
PcXxLg2X6VKMOT4ns5edhAE2L9wy/HBfiFtkICsOfNlUcYh1GUdQEnnwQxcnecKzhhvMtMwdNBa+
MQoFLfSFOc3v11l7+MTjw2TNjrPKXK02K82kY8+X7L3dhseAl29aenwt4VmkT/++fvEdXbj7VHt2
s4jRvy7Ddov6VsUV7Dl5TXS3mcNRgbjB2uPLX9vHnOcfagFLDWKCzCwGevw3BLAsvdFiGTvkyzKK
UL9yNSIp4J+U12OjxRsLQzygdTGYELDUSed3uNJAJGF7rWHChpBuUOJjnoUVt/PxHq11dz/JRcys
y3ZJz1JMqoAIXvQlkRx/kbF+CCHmXlxS0TpRD2JO4X/Qm+c51hLWKKyOKIBlu00HLBO9fSN1BO0D
z4SpyuxCRO+W3iAwYsjeFju8d6LHxDrS4IOFFVSFYxLNMZabIS53OBMhIx/uWbrG7jcJf3/HpgeO
ikMyNp13yqW5UMP+/BCnpaDh+5hT55dAnXjqCRDpcBAuI8LxWEA+H+9OcVELczfmoTVOB2ilzWKC
+PqW4B/NzRYz42zuiCxz1h/G468VhosFqxVRT9e1EPwfiQQT5m98+BO1CJsEjjiuqFsQczjpkqwn
sXp2i08y9p8T9pKEckaUSD6XBmu1+Vs8Jo1FMA5EDntA3AjC74C7iWzCWnswBtBagd9a04ajLZJF
vNp+M1NcAjMYjo91EpXHizEdhjvMBTiCY9sDPYS1YklQBGYN/mKxvAeNiU1z9OKJd9BrmOWyXzpt
okZPKC64tlXsdBdmLttwZG82cjieraIOpzJfLDdiF+wWb+82E0ZRMvzZanJlp4fVxdIU7vC486gG
+SUNxai8/XVRNu/2OUzqyYl5K8Mzabir8r9VzbBL4u90B2erIysUqxRKd8jub3trIGLs0bSdgyx5
wA/FuCi3GHxwVkxrZvPZEqqgT4BKEeYiUwyTYADDUPa6sIxFEvHqMyFz5G91DlZqYsDLFNYLqy7E
LoB5KHbS0lKTYSL5CjR95xwAtjmEGkNwuKO0LOaKC1XcNSaXAF1EbCygM5idcwsuP0N0jLAqpmil
ql0222xQSQ6CLzpq+/yHNzsTeXbke6sVSXmJvn2cxrM6LtKan70F1xQVQuYpLnyF0N0G1DHAXqaV
LrjvYpOp8eY7dWspEKtZYavryuYpE0knMzQyUwsHFglH4inRNhSrN+NJXz/xhBNgCcQvnohg9eBp
TtsX60nsSN4OaZxQh2YAAPiCH4Qi/hqI8w8xEYFBGtQVBjNQOCQP9m3Oc+9Qow0OdolWftK5r0+o
wLQBE4lutFQR9fDaX2uH53vqkG7mR6eZf5xFSoL9a7phRwwXhOHgX+ZHLqXNhjAzsSKldGJM/glt
P2H5ZcPj85dOeBHf5Lv88xSD7UqRlWO3gwReZwFrWSgwhBPDUxQ1pyNehCppv9MRXnCsDj5etJRz
hE9h1LYrDkw/6jWxt8Gs2LMSURuoEV/+Zznef5dvEq+vnD5oMLiw578Oy5R1ZgIQrqXackw8hoVQ
Zn1BZv+24o5k73VMmUCzh7kpljCxfOnmblfzQFj8Req4GJ53FmrBsRO+i2KvZtCLepHnlIjfxaau
BdBKPVLugpE9Y5g8HLEzrLhBnbnAtdD5JNwoUUHq8P1+nVDYP33p8YlBgirYo7CxeENRtAjf/dbJ
FjxNEusAo075D71efDo/lhlabHG5K0oNJj+KPpNP29sW2+biTKUq7hkLbCqklgSJeHEVo+OEgzVt
w6f79QrcBhqMwRgEnTuCe/3rcVj0HId90bF+8U3lI9AiQrAwBXuEJUF3hUMrAK7+S+eULvRkb8Ci
fJibt/1xZYtWLjItlaKXEteRJh+UZGCOMJCfonNuvjwmMb+TXOgUQtqduD8BAvuDQLd6LpvKDGNQ
fB4n/1ez1WQtiqq13spmuEvZC860+ulnaLMeajgWp/ETrgsUgf0Bva33J87nMKihMXlIeqw/YBoo
Wbl3mL7BYkU3GcY3CpV/1b94hjxBkWqOMQzL+lLsQC1NVEakGI5XtiSVxw4jhpkmqs7c6oKdYJd+
qT3E/qYyZoeMTzFdO+o7qBnzZ/SEiadNtUCbUv5M0UjZXdRFYqFcPJ/Uf3oqKkGxZlJ1OmIAF64o
6zt8IFHO8kjxAY2uMopK6efsyXMj1ik8TmLnZG+pXNzmxEzpqCmoIykPjjNGA7g4xZnBH/DKpYPn
CIUnH4mDoz3Ex0RyR8HYySj5oNaQ68a6nU/EvK0Wgr4rFhwOQ+KcjvElZRt/cRTc90Tq8CL/f9gQ
t+XiXFiMqDvE/sKCJtlZauBKmk8eezENpOD2V0wMzMxd3o3ZcF0//JJLI5iBNypnoiLpOWBzW3wj
0AI91dNRUHq47XjkKrCc3x3VIzqS/hQrtD4bezIErxtODNU89xuoug02BQATgbapyfVwnyuxAPeO
Hr6xJ6OZ9LWFlHRgt0fhClD4cPaEdFacxD4Ircb0nJIHf/MDtQzXhVXu36bvoMLYAGJeqjBuJRpS
WYjiMRVyydyXObRl4oAeZrDnthOVd8lCcnPYzHoR1il2HhG5PHYMX5zn7giOhchbnArf7pWKjQMf
oX7QEeacdBguonsiyu9BQBq13VmA82xTmrndv/7gGKHxHfKlruio8t03b/WlX6bz9onNMzmJ/YGi
AAePAMPMUNQE4gzzcEcfMxTnHbGIrD0QQAIkzNrvpiJtsQIIYa3nX4lwNvFDigMlxhFHN/6ohY4K
6hAL2+DWEQtRZnKykuP7EWc8S+ekKB4/1lEirRAEm/WV0oaK5ZOIQzRbFAvyoqJtwqrIWY7hFBQT
adpQgaLx4CRAheFQHSHz/x9N59WdOLZE4V/EWiQRXpUzCCFCv7BsYzImx19/vy3mTs/0dNsYpKNz
KuzatYvdo2BpS4ROcgBpnBReeWxp37fmsyBwcWZjAlp+obV66j23Zniw75m8hm53aZ05kPSPEF+R
V7jKR4mbCZE2/opc8USKcKT1DMJWXHdpA2G0wIQmGkpxN6hNF7fag4pPVb5LMetv3E5FX9omqhC0
IR8vvcroE6O1giNtXzOfQaIqMbh31ubFssE6CQGBKZ4ovWwiWfxGV+4dinFwA3bAxqKPuA2aFBhY
+JFa5Jwwz8iyCOxIuDpOxW1A26wi6MTgx7ie1IKza8A3J91z7y5FPQv4yKl6n8hmxrE0+kiDklnd
ok3SSkmoU3p2Bq1UM0qN6Wnc7mNmeAWpKx7oTgXzFmpQ7AejONvakWRn5GqXUO9/cuSpVsF+0Uk2
QevfJl4Fq6B5tBq91j/6FOMdX9guDISYzbpHJMaWv9qIfzlvGusvC+1NBWtvhXdVNCjudrdHw3H4
BNTRSxX7MU9D3Hodl2q4TLWblTxOogkhYoaHlMkKFpgy6AcCEh/j2xgw0WcQMU7tzLTZXFl6x4Xn
pBBAeTOZLgTM0h6WyGJpHik/kyPr100aqjYuGSNI5h2QSJLgatgxwzWtUTa/lIqfAD52l+9J9onf
4zkvMIC9eBeSYpRBu0iB8T4YqIwDrH+N6SU6RY1+JeZJ8lZEPErVwWx4hlT0sWcdxgGj+MG6q+Xz
ZSmW5EU0CPH/s1vxry5VIH7Bk7euLggdG4D3lvHFvJsLNGIdkgwry6IJzfdAEFgToyeLojhY639z
DIzkg2ruYj1qJTVWveLLkFx5yEbeSm7hCfJKUk3f+Zv3bpjvfiM4OFehW9UBM1VtsLVhbT7Slbcc
lEvj5bgx1JVvLNbCX5K+skutwzcssSEwDo4KpBfb1e4jA2lRoSEDfPWPDgfs5I7axndt/a9bX9Mu
RVYcsf+WdgN4DHb3v1qv86/uIZPi0NbLJN0toiSUYkihT44C+LO9Cpj/V/cUva+CR6jgXf+/up+F
upM31L1WQld7+mT/NL0NFYROtk4REhPApp2mzndtyAdms+W1Ua2h4+nGkvwFLOTTnrhIpcX1sE0G
cHNeL36wAkv6MHo3rJtzYgjMc8J+ZwleC4nP9L6Hwx7yOG9+bvu1C3ZBCx52t9f0mt7FafFoW94u
AAOJoqzjuUmyC440BIgY/Qp3wQn5YzZPJ6i/nHs8+ZsUqKD/bpGhQpDiasHGoEXuldSBEjZxh/N2
jJte3Wvn74p7oUxCy8GNHozQQMvOQ4CG3lX0cmAR0wUBqfItutETfZDvb10ezTpfZzyozuiDc9Db
BAZYCNJ1rEXNbSXLr/VXK6v9LFNGXNlLHzCSiW7BhsQsZqvmB0yJwlb6yWhMznaQk/L7D5ttASvM
31Cr723iDcd6NdRiv7zn9OA8T3Yzubtw6LtsbyOHfH4LhSatigo7mymYUTfmHEm9XEKl1naB/oyi
L4UZ9P4D+Nf6TMNMOgoAhHcTIhB7GMzr25t1JfAn5mIfnPvPZ0j5Cau3S4ygO2xxc50EYczsk9zp
gUBFbzF9mq68JuOhmJebrG4ERFWlx2PAkdJ9kOE8uLBbdFi7xrSLwLEyM8BczIAxxQBcogYHbkpf
H7nuLYXCQkzzwfjdB4UEA8THwJfTDISI+to9e9fs1ANiy49Jjr8qcqTViZ8sdQ4Jw9P5x3gQXAkg
RI5Qp87gBW3yhSRKLhIogu/OyT5xVzIUldjAgAmkA2I7OSQTWLAoAoCk9O7WaXEQCC/cmW/JocB6
jAj5UkVwslwAqwRZ/IfG9jvHzkLxIJ8FQXfr4wOBgGGfAQ2hPzNGmesVKL52u8wOI8Ea3CKi0bEU
oAnUuAjhjeV78GX+OJIxUlxz01BrFXCEggm53rCFZEN4NuWPrUjUBQSUxwrr1fSu9vILXrSjc9zK
YIW4y/Qw6vaWLdP46fYqeY3cQmd4giAiciBIqbFSZFnciJ65PlqLqnfkM+hmmM+JNPkM2UmujKgs
Qazo++H9IbLxDd3BWcP/QO1EKhzD3r9kAt4gTBrXo1AY6HBJKrfJNgKIiVDHS4aCl9aOABmN6AIP
VHyFaQ7Sjo1e54u5nFcGWKroHH1C0grBl+mYXkE4P/Ybvu+V1Bp1Z9TfQ0TA5xKHT9Hml4JMPB7z
1WIDqLIxAZ/mGUYeV8EiEytyA6jl24SqJzIm0Ai+XhnqwapQ5mdcr44QNVIyZTCUhmOZJrDYgLSK
Mi3vDERlMqh48EKMTiznJjXRMX1PJEa85Mj4trYldIAMcEpVgxhQSR8jCvnFzIS++M8/PxLsH3/Q
cyA2qdxrz1OICQCThVcThhGOpUW4WORhEZZbiONGBzC+QieDnVF0ccf7b3bfme2BMAk1vzItzjNG
NJZINOmJEhQ5GUqKeHeAJkJIwGPOK2nu0ZzGYQFCR/bQZeA03X2juQ7EzMp8P/ftbDFz5pfxzS8z
Cnkt9CG1RxTzIGlJavp2zzHNRduUjtUSilKhRiWZFiV71lgKVzKV7f8CmaanF9Zc5Q91Kls1+1sP
Q/ktG8r6/r6YySSJULXPoQOB8RGFKkwhZAHTcBTjfhBIedy5jk46I2QDnUbb/Uqc0d9R52Cyr3mk
gkppRK+r5UQE+DIahEJkT1z4ik4N8UCa6Eh17pSY1jThyF8cgHH6s4KMo0fH0xWJnhF1RWAFsOz0
vLa+rtYxPCf3X3AmKI1mfqH5ZuZQjCbqQz8jXg5e/AkQjTtf3ekdxSVTi0wOvIY66QaJVQwBCtsR
aKDdDrdDGIptyE0uSLkwG1K8UMWbBmLwU5VsmSR8/FWZihZExXvy1ABMoGc1IbHUWLffc9pq4iUJ
HuzDpI0RIt6tDwi3Kv3bt2CU48OqD07Ro20uQgfhxXqA8vl5D6eqkYgSe4aODXwFNwE6bIeAifHG
nEm1PJbZ/FL5DY3vQPvimT7cVdrgR8jdZz+k+MAo11CyDETr8Cc6PXrezP6dlgR0aVv9KgViqLKk
59hAJh7R6tKij6XVp5OwRdcJ/TcQp3kJBIdzNBueJQkBdLEPzl9VTe5+khbV4z0dneQgAQ8BgPj7
4D6GZwtb+/iepWjb7u8uIMEYVVuqxpdxd7q0V9CxQTQ4obzY12suMGlMNvs3dYylBdC/O3Ka8DTe
RpvrV1arUOFC+025OzK5KEBgc1WfaHnrL+UP9UGnPFjQPP/lC6LedNmj4VM1oPmdhrHpxmPw86lq
oomF46vAFvY4pyuPavrPBf2y+YvGr0jN8PXUzwDyfGAidC6U1UiLXgWLpwVwNG52sTOa1xHDwxag
Y8Zevx8z1MCZcoCFtKlSP2V0ETOcgi9KSy2X/kPBMQtMscyFEBWVAYVLhDn4qY6NDMPC51wxhJA/
gnoAF8p6z7OGcOzcX+SYVkzsbNANLpHMywv7c/NxuB2Ho6fEADyd6lCEUVe//gPg5VaSD1SSA1PD
uMCV1e5lM0FfSOjB5CPBLRd8NrYtXzmUCUJqAhhj/dLbks7zUBYyXqBy/BHbWBYCdxAYSpglEgFC
RUDl/o2gEuPFnFVy8S/YUp7WdzfYJcBEeGEhiXoXIQTyOuQ9ghpVqsb9XK3SvAoG4lYA2Ef8I3xd
bpA+BAAXVKlZlyh6WBMlJ8pXdBjxLTgXhd/L0d2dFVVPPpTYE1tADZo8sOpdf2o4dXznBQtFFASc
gcYnZWmWcGnLt+uW9VETHW1D8J+c9IvAmTwEGJDAZDQhOXGv7paKFcR/ewdEjEO+u6NR18ck2IxO
yPzM9hECpeRRTvgIxhprgg4cogNmf4ybUmfNGJg2BixVzQOWrfkVMkdlKm4/+4jSTzwFyOTg/mgO
CZNI0N/bW60pmqK/ffA/hq39el5/a4EzLgNvHC8D/G1f2CdvzO6MxzGbNo7rPZASJwYrgeLgMDuB
1zop7lobTE9M+TTzHVhMYXEXeZ45xUCBcjmPQUGVfBh1D+/wPWeDmRQK22bEs+lgSHkC7BbtE6Kk
G89bjoDdrMDvAwWtbXJOJbNKauU/cXsmuxlfm3Ucfk4BCS9gB6bcuw4bZ8gK+Xw/y+ZESB8AicjQ
5lc0r8QcADYRRSnBxPjXtIy/ORrUt5hliX4I4CEJMjHPfP7uk3tGWb7UdRDPsFfZ6WozL8KC9iku
IydwsShWzEwH6JqaEBVbH8dLDGUTZ5HIj+ayv3LH7JXk8r0pNolMjJgKHGQeHkurBquqKzCWOry1
YPuf/PmIbQHob0pTU/9XCsf28cms2Xm6Sr0j652zrlnEU1m6rP+IT07I+q426MIk0XtUfNac9Rcw
mnWsaHHzSfVbCpypJHNSMv7RLfJtxVE6gypTAbBmth2NiCF46zL+0iVQfObVnP3Md+2e6yaTTUCw
jYtsmPORaoUc9X7JDCnk/osc7gzBYAGbG4MsSIxfHg+OCCa1Qgoqi0xpkDYNZT1tgw7wzYXAlV3C
zTKKiyf3IXmIK/WJIj5wbpeQi8R7KrPSDQD/QQCLQpaPpdGPMmiDqrveXXtVplF/0qUa3P5iLoBW
ZpMq4GLjsZFlEiEtLNheOUEoTnQvy4K9oEgqI8kjzTLRNT62jrcDv1YtVLHZ2uVxb5QwsMGW7oWt
mEVRJSL25njwaEt420ZpgC3dY8txZ5S6wWv4VB5CNDfIDbvac1wDKpYP7mGWbhIiCS0H+ARbI0po
ZsRq2H62UOEHNPn1+mFjsb3wdsOOc4rW9KdSX8RvEzW88dqs4s3HoWnzL17RH0IVyDp97olPWuJ6
Z85BlA0xFJSHzTmKOB3czyJnfVZFd4h3d/VUIIU584grEeoFQAHeYo4+mFfvZFLoO1mBpFCZCDu8
eJCEy4D9vC5zuaoHLsDn2FF01MQe+eVPZsQ7d20mBcU/8dGBiEcJ6F/JVWLel/OVs0MQEQnKTIMj
b1VxBbNIKQYby/PZCjiyyvwKsnK2ajf/gDC7LAo3g9vSAaB/zO0i0Ga9oNz02fEzsPaOI1u+Xpkd
lFJRl3RKAoL5GlfsGtKG/PjM4Sm+vLPbwedb776Qyq59GFficmUvUKjrvkHZdL6a+Wd6LbA9/j6/
JptVQOXYpb8D3Yqq3RyfGfH4b/YX3KkDUQGxLxAwV2ycbr+B5AaCipVpfUZdVM3gyGzse0vDv7MJ
EUXvEXaSZFfsFhy5GuoncEdgMNbcNdV/nHOBtgFU2+Vks3XWfyZOc99l6/LeVNSTc9LtUwOPzmzq
LnkA3MRuvz19MmtuxWZs9O+oEQBtQBUrjmvzj4LqGodGIHbLWwyjzLpezSruGawEWPJ//pm6e6Nj
rb6qnaIOK/uVoi7UQAaHJr/4NUeOBUAa0h+dXQ7Lg58madj7TVr5kEc0b0UNaG28DJFwXycNWolT
tUA69/6O4Nq+qo3ZOSFcDjkdzWifiyPob1C6L5Czb3xLBSOY9dWe/H2inkHHLcoJT0aURDOmMZu/
BKYoc10jhHye3wBC+2VoNHyaGQ/FgUtaZpBaGdbJB/GzFXCx6YumjrtzYY/hNenuTcR1pU0esdEa
DeZQLu6m1zdjIv047o9Pdv9DS5GPpJgYwlzA4SIChwIIjWgwDym2xXX0hBs0xtG+24VC+kYA6zZ9
IEgDYyat024AgXXcRKeA/t9f2p+8lhy1CnVd67dCtsnfmiZ9LygjSgldrNU1Lf4enRvhHwrtKKYv
TXNAhOx4JrMqb5N2Qts9Xa/9we+A76HEl6AEOfjFz4/HjvIDePZPqqBUuyd09qBGW4clM27Nl6Tm
tbQGHfimp9yJO3GfpB0FN/BCV6ItVNfJOZXK/3fb0GqXqCDp1zs9AbwhobO1WvQhXpEKRpHHXgIw
SL36b7qMzCDoH1/2z5hGBeLeRojgibsP2HRogigOVu2VqRc0XjCNqrZoII93Hh0ChluJEPB2cPWq
x6ia8KIQTEyEPPUENQzUgjirxEooHa+lR29DbA6U14PE0eixo3z8ic0/pBgRnWimRP4Rhb49E2Ik
kb9F1P1mN0Ik2UQsR3YKYvgT6oD0BGmg9cwzJFpYK+6Ov9J3YTA0hNwW+N1tRpWDmzqDgGZb2n0l
BB94rB5Tn10k6N8BfUScjqVGldyr3pEC2N6r9gAVVLM9RucI0s4PfUxcqkFL29m5QxVgoKP1HNDb
5rTBhrmbt3d2+pouz06E9kVOW+RFobhkD4EMXwt5gvO81VgPgGNxYnARyTk8DatDAzzGsCr0dkpC
mMp/2nRfDJyCLg8eIp4DC20sWhC/IBekzHR5BU/YFYjO+U/vSUc5asShTw6xgbdRxvrzEZFr7ouo
JhqBR39RizZ9Tsd4fKCVUeCJZlhWshtcHfSuTGLUtyb4jafi9rQxKyJvEA6AFK38Lx6zEZIYrYfk
sTw0VajJVykd0R25trwp6863ndSi1vS2PAeEh43vNELe2xHWAmUJ98Ztb1QnEY+mEKMqPOX3gsZq
bJ++pQSmdL+ELDjviDos8+/OhUoolKBpDccnEukQn2B/j0kZg8phqk794Scq2MR4ipUR3SGuUCGB
ago4wzdYdkp7OHFl4fjQHjwRxTY4OPgQ1KPKKOqo8IMIqbzsBXmXRh9W5VzwjxmaRVSv81xvsVhx
Z7DfwLhE0GTGWRc3Ub7/YuUsMpw0D4EkWEyMMKdkr3IoE/8Iz4m/F4plACiqBHo+IQz5SrRMI/7Z
4CCJT4jwCFYiH9A1SpK/+D2pLw6LRD5dSBvJTagiAkgIcwWInRIiR+Ka4BKO7AT6lMVLyH4UCFLG
CVfes3ed3qxoAoqJMBsyKYh+AhzprYgVrlRsHlb0ohgHmk3i9QCLJbqkO553YIJUzEc/7YOZRPzA
mXDnavNNrhcMUyEx78G/ChzIpEaGzTYkDWUHppzjmJ0jzk6L/650POhUq/gIxhhzeKC8YsSc0MlF
ZWA7pV8Fgwg5AlPqN84UOmT6N0h3KXJOyZjGJxFgILj2keIgYI8hQe5oMUkd0/LMYDAMiHlAqv9x
r0nSCySzaw48z7szuxDiCEChqNc6CYJe2KUPmDsF4yL1l2maVtk5YSiOrlNbaLeTfPGqpjuF4EEN
WrVVITW3AC254fTJsGmv6mKe6oJW7s6eA9wImQF2QRiXv3V6ong/XCyl5oiRF05TZ0oDGAb2Zm9G
1R8Sxpe7Hh5HNUiM2Cd+yfYdEQkUcIG8rQkDsOHF0ykxOphvLhpcmjICMqY5giAG7Sb1WupIg/94
mAtd+IlbSp10KnZKC+9S3jaSmiYLe6Nzop00KdegKQQF6+ZSZhm9QzQikkpBy8DirN41/JxyzvPK
qvfkVZArzVoxo6iXtLs2Bmf1dVCRRnaDDhA1Kj4p9lyjDmJXFQkVI9QPGWfYS7pmD+n9Ex0xouc8
Ec5C6QTOzhanSi9HQm8MxreDroo8Ksa3Tp6snlLkn7xtAfBEbw6NBYNfk2mqBVw0ng/cPIhJ8RQo
B6otq0HGzLOKBeWIO0CHA8ZBFhiiGDvSslKGdv3gxvfeL533/c8zn/I03qXz01N/lQxGMRagmC7e
TOVUkV4cOJjbMWxuOjwqHj1LbIkvfRHxd2gOX2weeWdNx8SaCR+GjUkeqZ3W7/Ohe26Vmdd6kabA
IN8HC4KRdAxoqdLo/veFQuhq0OAvL/oZmNYDognqi2tkT4p4IKO8cZg+LJ67uLlqloDoEja/MW+k
w3gZ/eHDWBB5rc7P8Q3q0cxTculm4f9noDkkH6Hj6k+lZUTpVDwhfhpNPCFbS/clVpDbISvPgGyI
yVVZFfilwjYwXkm6EY6EcSSrU4VCmBLpIqUYsiMF/0puSA+SNV+eK88jy834A/UmijyUkuMn06MA
XulnmM/Bck0AoU5BVj2KAMxIRUmDISwBHAnTkdUp69S8RZtyudhDyh+R7COjxKLrDnYOlpkcuRsI
gOeCoHhgcKknke1CJXIpjqxALASn8cMOCTtqWq4h6yVqufApZm3aj7GSUX4apqh48UvsAIyGRcZV
QU1VbbGLNRY4D7ggggDJKA5K3kEQCc7oS5NbeXgNq5h+YQ4XgvuUWC/wUwIDmVRLjOgPvPGYqgcQ
JJgO7mWxYPWg9LKyoBNLm1y1xB8QYfZUQhbl4UJZXtegOoDmyhzSh3OkYIrSlHUO6P8PG67+Jvzr
ZaFHgs0+U8A3qE6xxiz+iro55W8hE1VLjKLvo3sx1/4JQ6/Ot7v95ntdsg46/IbiUExGwuH0JOiU
KT8bch2fN/PUK/e0q9YuYE5WUOnVmePukl9WV5YKaSIYqIwmOkAb36IfV6qK4xpF88UsBSDY0cnC
Llh5JVZkALXIg4mkKK5Au5w2ccNvPRy15B2DZniN3+5jIdKGwXt+CCRaKCA+OauuyHyQPfSUYHN0
qRh3/m0CLmmWGL0DHeyA0jSTIlgBu0RwoHge5dzkxZwS5cwCZ5zP/UWBN6JiFuOp8AQ/sUmoZ+Vl
4fS/aqI1b5jd4YyloUmGab/qyIDbsgKKgblC0/1/dIFOWUWn/aZHSR901D0RZFP2/wuOMMZUwhE/
hZL8SEpqIqAgP5xcJ7sYPCevwStW+UdlonVaD1uePLLYi+KKtX+a4XKgDdL0KvlhdKNmBC/NZTUY
CDIEAaCiKLoAUxcQi+fGTUZb8aEb6Gqbfit81qWutvTrFkLfqeKMm7MfPSfbEXyH7LAQzcbIPxww
raueOMiqc461BwyXpAml1r2DaisKXDSGQXAToVKfseqXr13oktlPk072WGyozKHM7a6/Kvk6bXkQ
nCEu3Kj6fB4n9VhiHC6fmrNuVD0N2sP6fdJl3AoacJZ20xWsS+sCNY0X6zIYnEAprAmX8xnv+hUE
8Z5251VWzFhUsYDqIQzrnwONd1Xn34sT3OQLdHSRl1CBdZGxI4yJxMThX6wZ0U2tx9W0WWnxLD6U
oglF0GxD55PM3IL6+zGRdST2hA8mnuxyiMgG7bZHQOIynKEBgfCFWZqGpwiI+CZNLQIbRQiaRi1a
dOzFxNOEzynbbOvm4VcohyLMM8SmQKIlepRzkbmTSyioWGLzPyYYyPdDc+NLGHXF25SPwVTLXh8o
8T2VRWkmoziWU8rwjonobYrBD65xov2B4faGVRQ00sBsZeJz7JmC8fQhO+ePX2cqiViwHSkQiU5O
64HAf7qP4UAJAMPGwrUn2yl501wGbTp8wJ4GZXH/NzR4gH2IKadeLoi0hCNwnfHb/JkCKhE6N7MQ
S/iYiW739I70OSAv7ayiSlhzLsElEBvZCA/BKZj1NAl+H2wDhU2ftFFSWPLluGWF4MJUZJiBnG2U
dAH5SvYfle/iNQbcwWFisnMtKTdt0AtxDDvQhZAwIz9rum3yIXi3PFZ6o21AZha9YDQto7Jp6FK7
xY0OB4IAdVDz7SVJlJ7/C0+uuDf9AorWg+FDiPypRVNMt0KHIhMB5xeBHDfPUhPQwUdP04I58hrC
LoD1v0RFDFj5aAbMs5MJA6C6ktuorE4IIsokPGpC55S31IdzxbprUhregRnHoNQi5OKlA3lAvkEp
C3IjacvaZW2yJu+7CcXrZ7s4oFcEF5AvxVD/UBZrFhV07S02IOXDsqou6vHKJ1ihWLYsF4jZ52Ko
1ywOwM5/BbRnUIyiUsugc7ZySnEq3Q8tvrp2VbFCEI2td7T8xbwN9E/xPNuF615IJUHtLn6Oo2RH
kHdxCNj7VZvVGhOCE7M3frmUpTXlaZxcHRIK75QjFX8s2lN5ZIUtqsCL9B49suW4Rll7dPHncxDT
DN8v1ofyFX2hHXDYR1mUQUeEFZTB76He0KJcUJbc2Ov/DwwuALcukRFBDpr87WBBCAQ0e7pYnYGh
1oCyK2YMeGW3p91g80tDCg/zXLz8/MhvcFsgZgsSYDcIT+RxkFESMLEH4bbI7lDY8k+wlbJ5267E
9tzgRdwLxIuZFY1aTjVtJicHB9opWknzn9pPKrDy3RnsM+h6PyCIJ9gpO/hVjMQU2/GGrqhaTeBy
wuDceJcxcx0pyAKRGsG6QxGvXnY4toHud96JAAgoPN/9quqLWasBGfz+WYao02eyjLkxr3FUYB+p
ddquEorQOgyVCFjXnhVdv+J+BoNO1ZhyGWMf23Cp1Lx8TJBEh2X0ZoUgEC0Xtfw1oODoNaYdUtNo
H9VEYPxGYCHaGJRHWimV31r/4D97LQpW7b4oS2e3mhn57F8nERSM0jhkoC2TQ9FxJkD9t3KAgfxd
JkJwlc2s0ZKz7zvHGXIAcbUresDr+4B4u0+xGaxZcLZBpUkE1CYuQI6goaacc2C4DMbr7wd1KO4g
qEsUVKVNAsLooBREPEpzu6a/tCNmwlGhRgu04zGEsM8zI6sm7gjhC0F/zEXSfjlNax+urEOqkEgF
G4ZW3PBKXQIwJuUm+9FdAYs6dWtEcLtAqXmLR//77HWKs13P7pMjmX+v0bsRS3E5tArBsOBNGr1u
3sloHxqu+p1FV/HpaJnyjQtzRZ8KUC6OaqIKHRiAKEAXSXuII3UCvVd4vVnrt2S40GSAdzA6lcn7
UhlEVh3DZlWGTkITv3oncNAWyS3IoSUZfII+5xBv0q73uJvMbGhANWb05b9KQeGdRvNQ4tLP8A3V
h3aZAKvCTAL14dGP+nv7rvTFDgAIZ2ckncGft8q6HOJtxwQpwvtge6evn4eNsUMhArW9CHQIHChf
nhzKkVBAqv41QdzbriMCvhlwEV044feMQQ4oF7c9iVkLwTryoTun6V8hcJ+9I7jdjoRocQWJrlvN
b6y0f/z9S9jxxS6EIl48fIMaK7jxYEa/LTnDWieUCmhaXIJVVCtYnFB2mspQv5lW3P34AI+lO6TN
IuiSFVA1Ik8pyzUll4h0SmUM0iqvTRYSTShQfvd6a0UwBBWKew8UCuve1f2biLYvRAY6AMxZ0V/+
4+rPiVYxB1WN1C1zD3x/McNmH6mKkqaoJKb84WME9ZFkFFwljAMlPSrBdQNVb1UIK/MWDBE5ocIL
ebFPZ4nY6ufBK67GhvUFfokLIBaRK8MPsQYhjLM8z9Q3vMCzwK5XQbL0MXJASsXU54GF6NrzmUOJ
phKrJKYrUe1aZvoSNXgkoGp0nypmKe5kvGUSLUM6h4YC2bFC2jcv8zR17ANLkYyIw3l2D2QOCthF
bKbixiQ1VYZ0jzIWoj2LeD4j6iBJlPdUt9rZ8rlSuQitEM6H6jiPqJ7KJezhg5Iq8dPURWArQtG0
VoVKl7hQiJEYfhZX9ASYwTwVUQsM/i4YDd5B7+mKvQV5EA3dZ9yFel4n3D8H4mQpJFZSwq2oBsqk
K67o0xIln62V5Wsk5vL+HA78sdpQAY9ZTcWaBHMpmeFvNxBJTYU3RYF1tr0WTfU4smFCU92ZXq00
Vqm80u6Vd4pWnpYFqsybO0VuHgvVjSvuc8oOh7hIrs4aoTaw7wElCDAAxrj+E65eAHIIuJ+CpEkS
D3VTcOr/U2xidoz6Hgh2BRF3GFtTxjqEd0BOBEbq+V/zpgQZOFOVZVVY/YRlKuLV09nXsw8bN1Qy
Jj5qSZ0EJBWMo0enm9OuYqNrRZAGTGiMAg/R8xQeorXgNJegsFiQ+gjhB3qoTJkNcPo6JSVbDyzP
EHIE+Kz3pKhKxqdnqBPID/CfTkkJLXxiKb0/EdeBgI8YMKJBTj0qBQEtl6Pm8aX1BfImoiJN6V9A
feI1gjimBXFo6HPhWCxiKBqL167QFKk6kD2gVaJlmN+4Yw4nGzPX+XpEa0IQ3YOYwJwTWMWHK7cj
J6ur+9yW+NBK63GQ40YfPFk1VJ04BSBa6IWIPTqGInfAnebkXGHnidv/Sahe7F+lysx0DHfDQ4od
ZJd+fjXpUVJzkrrn9ColcSTkEGn0lHS+dMI4vZhv9sRhAl+T3uxLoPabui1+J8OV5ooL90wHa1HF
+HM6mH6J209vwRKLEApu+yN2xOqEtBe72yF2h9Cwbp94/a2HTsvDX2WETohUc+Qv4QnDfE522T2p
j+G3hpBJiI3156O6ydXGJS4JHICoXTFvyMsTw/8ix3EnTaF4u2VeRZMm1124/3nEu5aLIBIDz4rm
N8HAqmiyXGm9E6KaZ51/X9GK2dAr80Lr+PR9tU9/wa0RMDDmuI7OS9s4h217O17QYIx7PPTfaCxS
tKKXokKb4h75IaA+rpOSPtTz2Rej32l3qHpv1Hdh0Tt7BmWaBFN0mRX1o7OuEA023zHyjkxesP/g
r0OI6WDGhtUpkjcX09rUyYO6v/sc1ZTlzG4NzhXfaNqw5CrtGNWImfX+sw5sVCbD+TPkdoFyplv3
3TRb0YNu+Ka1YtQeTVKwP1qDHSeXcZs9JF4bCZkoKhpPVLOQwmziQiLmceYGgT8ZO5uS5akE2oud
YoYNX+Cao68dBcIOOLSBfyXipTEYibxT8DfS+FQE5oKtRb0SLXMPy04lv78q8Kk33wgWT6+Oi8kr
MGiWbrMGULdz4AUD9Dtnk7IbADgLTA51T76oQFo/zSDGP1HwxvJRg/lFAgfskYgBx11j6IJKw017
CZ2KUV5Uv1Ce+2lrcMgzRG58UA1UE0UdCXmiIaPRaVrrr9YuzVXzikOl2fpppDuJgaPr1B8yUhml
Pd6v4aFgWGf4NvhtXhktkahCguzhIpJ7moWUERHLRsYuZwjU4+f28/ph6dBTa6ImdvaN7DLpJmca
ygn0R6efdcV8kZ36e1R/CIuLC8PzGv/A2qlAong9eWcij25Jsihrq+t5Q+3hZDPYRoiwW3eRFcPs
2swBsmoL6KPqnz0ETEWAtjihIc5dDtFPHaIuNryD8z/chods2mtC1aHVg5qKtlbtTCW54RmZQWmk
6pbipa3enUow+tZEgchgdGD2Yj1HSH2tzSf5LzOkqBSsGXajW2N8SI2oqoEU9N06UIe+4Q/OIyEc
d+fAMCAg7nTjd6LNzr575Mv4gNO0NqJwQ+2EPuEc6ToKng/bOfI85UmwyTTaogXKTJ9xnUFJ/9Bl
u9ho6D0Bzql4cwXhkYozCDris+oUvkypF8SqYvLDJeGOmfO54dBceHPrvRv8cFh0DS6zrMP8qO7C
C/eBBCNK60ySq2sDfsdeC1gQ9v5FVHuAnt6vLJBy0UWqJIXeKvGvmFI+9UAoWRkFOmFPI2ju+KND
/7hWtRqRNuQ0NZ2nkmhluv+M5IJGUTu5oI15+9kHyyHrXh6MNZdD9WZ0i58jjKHCVUbI0yPZWVJm
+MOd0tJHt3ybK6tPqAj57X9dbmYdbyjSqLmeyXK0RK7SOpEGl12enguReDs8BSpnYE/7zP8ZvZgp
pdlOMzitL6z001n5u8HKbzGsquWiKE+vJXxX/8af3otuVmG0R5sM+4/6NK2Eglyw6Zdgx6QsuwDf
QjHlFSPWFHxGu1AUSZ6eptOscVk9CtxKCzImwER7t4O+iYq9HZ/xYMULOQeJgVgcfJaSALyFVMU9
Q+SBvl1hRHc6Nu+//IkVoaUzPP/e/wExOcfkWpQcre8XRGGEHtJ7IpcPaJRjogmp+x1yXMWYjeAU
1QKSR8LC1W+LfsIKoXIDfmvFbQ8hDNNOhPjHN0TSlGid3+mwo3GuMlSWKiJbi77FdkB/ctzuQ4tx
T3Bg9z31MjxT2r/Dc1EJHt/wwnE/7h/ZC4Pu1DocrelfJuxiJxfdacmy5ZtKJdCmpZtFFvQ0rmKE
vil4F2Ss0wcZkOAZvpXQpewdf4ky8cuKRNSmcMCpqyBwwOMK3WjQOtAqXrT4tAZz/AdsVrc14HYL
g9bKFqEeIol0bZO92O24FnT7MNKotZx8emWcG4jmnJab6SVkglh+dWsEo0SvRm8Xw90HplVjgpE3
s+7NZErxc50+jLB26b2Y2jy5sflbzjsHRkjOXGXUXGLM4TLWYNzRy6OWJjXkiT6MbOaYNtKYJSYG
odNqThADsRhUAvPfHRr2u3f+oXfzRSqMoiEepljFq/jZqw7euSoyTR4CrtGrD1oOlKjqvwoxLGpU
8H07bIAzEgoNEHkSdhtkHXIm9312d5PnEQz5GF8nf7TTdXt1ut3avduCnolsmTa9ddrulRLCDeXa
6gesDlRRR4l8gJiEVX2Zk03cKtZjg+SGoph9n2zWfPx2DIHIoTkAJrtTCUGuzPUA+AOu3mgT3H/2
aDxnpCaQO1jCfoOcsD6op1cmLiKPFLeHfC8++Izk6SLRs0YcZFYAsnvg4Z2ze1VLm0FrKx/wopnw
RZshzbDRi0JHnygw+WM2hbvPlY0gCMbWXjz8SF1XBrEHi/rs1QKF0Ud7FdfTrg92HxB2qKbPDKCw
nu1iaKLvnzM+i5g5bCVoeg1g8y+/24SxjK9j24GVEPGMeCYo0qjTziCkDOiJRETz34kOeDSYiS2F
+eoiGkF7eLRhaLvt3mMTtD/xewBqI82JZ7+LCsbSbjxMApFTxOQeEqeyRy88OYdIK6IWy4q7KdBi
RXgWNa5bvuOs38bt6Y12obJopKf4dFFx8uHFMqyrlXKCOoPWoDKnpWbKeaPR7QbG/fCraGqccT6S
6aJXwq8PRucf6j31DFSGNs3tiFF07ip+ZAf/TjcC1gAI6mI+VGM489y7gH6g2g5q0i4yfAf2qhE0
+o3pKSJT4uXsd5NgfJUcxqeomdaObB+1Oh++ySQlsjHf05xKjnoxO0y5znlBPdVRFChU56DWB41g
+/3XJHNtkVF20nXNWv1y+IftoaAB5WydcuMrgZ1hh/aMTxjUITSU3W+EbtIKAoFrDU6YkZu/+t2/
7RbhvS8TckTsjrYbD/bN+VfzuoT904OxMTHHed2sfRXzp8tAXGofyCSYdUJToJUK9AEcBUpJ+GXo
UjhW5v7CTZJvUF3AgbAuUtwYRQ4L+SFxdzdelEWgGNR3kB6oOrY7gRAbrqAZv4kz1fyud1UDF7ng
HwWPOtoaTBM2tzG/51t4IlecuphskO0cSvSgS9DgaUvz+t6A2AxagFhl1Iz4xRBc/e+pgvrbc2Jo
GKJRHQfcwVcdeFyyK0qeJRYk1OqKqyJibpmFxJBUmUAbElPNzpItUd36AGxA0i9YBKDiUwa+sa4k
DkrS2qK6ekrAJQyBxea/pYt9Q6ciU6alKBTz11cuV3KayPVUGzkjc6QUU+oYtMIhKqDUlzyffLUe
zYSZqIhPhcPbhVLN2tZM6bki4loggeXhASV7p7J/nUcgShlkE9sY/Tnhpa8vAqcNqcuQK0gDjzly
yGQpIW0iRKYfZHKbidN1dv5XAY3OYWAegP2+L39ftb9UPxDRAM5mwPdJYiVUQCpmiWTwpFnUSrVg
otUpyFHx4cp1HsBXBQ+o0KQbJLbllpXgKpkVKAzrG68ZH6KR4K+Vd6DfQum4fNgLY3sJy6+AuKrF
v+phDFTY5v9HHgQebKiMGLlsfAy+Bv90tjFKIS3XkzulyVlS65qvvUN9ebLvWM9JK2sCjTaz2s8s
aWXvrnlZ/MXS6dgEr/DuYsnatJvEBn3HDGxSh7p66S7YIpWpu4hmiBytqroUEAU0qXVFBCf8QVlp
733Y06pEN35mhtnJOtnsXzWc0ePLh1DwXqb0VFcxVUvgXX35xsfIcFXDKpOUVdXV71TIGYQkNNZF
dYCiNt0Fixkt2i9r+3VzOpnawD8CBSpxq2hOl/2d6i9ZOh9StqjiwnbBc1L2ekOFA6/413zxm64I
mUrMfg35gHwXqywAA92VVkJparFtKzr5Xogv2H+TFvb8tAIVuIVNhphtQeTpkC7U988kA3y1PN7/
WDqvJVW1KIp+kVXm8AqSETCHF6u1bUTEnL/+jum5dW44nWxF9t5rzbSk2AYRY/wpBcZXtCEoj8Ni
lBKCxD7ZGBGfyVFHQ0lOP+8HEwa5ebvsnxAvhDnswg8usvDuF5wB2iTLEWVEcgOBTCEhiml2NZm4
yW+pEAnzdoTHtHug8Hbqft3g0MRKbWiOP4i+Huwqt/5RdeVI+UcyML12mKo5E9giExbvpj3AHRzB
862UbAW3ctjsNqhYhlUyZ+POfNki6IPIzsumisySg0Yxncg2bzCDlzEGZEo40II3GAhjgYao9Mtg
TC9NYUb+fdq0hdOVkkdO3rLDl+SPI1cNbOLt5EQTndk7MBjUP8g+v+Twv4xIn9TZXJEj6Uk5tLAv
TZr17pNkzDEQBw4Yzsoa1DWxP0yVfWyWDHe6mrfeGU1jPYCIZadgH/OXwT1JoQ1mb68zGeqYpIBh
x3h3s1ELKW3FpBuk1D+gYKpQ7j/JQch/01/p19iEaSU1WwO0nOSUqGrvBi/rGTao+xuo9FqMO75N
Dj/lWXUt8F7pXYSFrPdc61lOd09Ql7n7ec/2k91Plb/D+ZHRw5Xu4roEzhD7lBsudRiKXsa14H+S
JPwUvAwpuksWFCzBSY+/5VDELS3TTCEvFZgDJgXHCnk6e3VEdcm2u4ZAUMoSs9+ZyZ0lj8mLTon/
/wC4WE+PrJdJO2ADhCX8LNp2oW32C+wxMnENPzlTMmOTXoOYs4g31rzG53krNeug3v12AILfQpSy
G6WD1mz/m0el+I2gO3pSPuVnpBTUir0aVbJfiZ/MlUsny/FyfFif1u3xDo3CPCXZlurmZLIIsmlK
kVgKWQbV6PcTM9ICSghbr3+OHuh0elVghLdRmd3JaLv/sWFcwsr6sq6NqCTm3LIa8/l15PuuBHgv
c1yac5Q4Zax4KYNDOx6IFBZA7vLpblybV+bNQZ9yCz6NbKc6id5UHVqAkHK1hGZnylM5EMdLTX2z
S8M7tRvuVjib7uRmVx2q/DuHQDNmRNTD+E4AP9/NuU/GgVeZU8fiaVgRXfWdr7O0iV0kgpWw6Op8
y9j3p8lg19O0PF+OGJU7b3OecJzQF0eHFYHSg2zzCF7T7TB9izrLzSPd/BDjaivar04BozYRZRM3
Tvr7D7ctwr0BlM1H55nfnLX6tf55PXizSRDxQ7Y2Sfup8WiRKo3rtjxknlvWMQCuGIJ3Xr/jxgKU
oPAeiE3RYs6IV0dB3ZyhvkznZVtSPoTPINk1TT/hHvYQi3MCf3o358gBXem9xs2g2iaqqE5qW3vV
Xr3GSBaI32oGh34+LLqVzd6vumdQXFb2FO58eiNlDcJlCwW269cBevuw6bAZW+4qMuE44jtsUEo1
sI7DX4zvhOeN1VLIwcwcVDzTCr0Rl3C0NEmY5sIEP9GSohIg++CEp7aJYQTeEi/jENrJqlmXPnYU
6hy0O2wVv7+cvqEEg5ldnl6cz/iyaANwSmSNYHDxBDejglgcePIXELrH4kIJNX6RSsce05xCkLap
BV5mRZsgg3qggPPhrl/E+ZC77b1qT7d+KXlOT2NEfaCoIIrM0FU9mcf7scQUJfzidz5WG0tMzrzG
SC92fd2EuCwAOpbhbtUcMaWdKkL1KGUqCsF0uN2A8PJjB/pGUTSUu9z/8M6QMynIPwVqyt74XRd8
55SOOBHrrj+78Z24R+mvkZojx2lBaCfX6ZXm90CHWBrJz8rdQ7UHgQMfBRn9S6cxWA7wVvE04O1Q
NAIl8IuUtpPa1+C+akcn8xeGjB9RPsbLfhNwadPcdC/Rlblsp6gajhGPe3cX11jwDtoRSPxQnW9q
s23HGcxyicpwjpUePViGBOYP/IIQZNAR94CI/cAzP05RHoZ3c3hAKYiy0wFFZrTuOxhmVJqKZsR2
28uGXCnulTcVVz6Elwx4T2gSatiy9349JHGWnRegeOdzbwaPjTQuUHw+FQZlUrvX50YKa5ya1fD1
cyQGhKLUAj8mmqqDoIcocu4k3EjIcpbTKn6p3WbL+Squ9gbdt+9f+vh2Yt1p1eDWeweo+L0dYBGM
unsZ783xi5oSgjCbSYOKQgTkpx7WgyZxozenYjHAgjEF1W6bhbQMmAbcFQ70jAkX8I6A3AUY4T+N
ap1nJoatTkEFb77egnRs0X2f3Bd0yot52MxaroJZVUnBq6/EoiBswjJHrCdwEshNt5G0B9JmwCRH
240sjNJ3cA9T58HTUo+ncXvQmdNRUadix67TYWHK4+M72MSrAiNpnVKfoMfkxYbNdO8g/xC/1NpZ
WNlAMFfXFSrNAXclClWW7Z3J5vfJBIUWKKeFHJkcAoc0LZAp3lraNxNL3N/ffSUyBx0H/ywjEiEG
AERwVmhoYWrY2DGc4mRDswXLCteq+D9KA5YGLA6m+92GTZ92o4/pVIOrcXQROdI/cwiQzzBQuIqI
5faAe5w9h+/E6UvlfHaJ2UtEu0LbaKOZTX47tOWKrREbxPNBNfOV73aDCqltJAXis9ej1f4Z9h87
qzOCnMISMZB8VKF55RbrhbXyzxuhdSvHrxohiIwWLv3tmMwLHkfdrNYaS9UAK0J8QtaN7mjWACZc
9az8Qq09pMG0CkBd4+1G3RmevPsKrkDwlTQjdGPiDL+yqIDCjfrsj7LpMJYwl5ce3Vc/EiPB8qkB
4l5U/ggl2duF4R8Ot35VHRe9GPeNwVp8sZnXp0NWm2Q5J3Pnf/g+KdZQ2VvmAZbk+xAkxYM+Fqy6
o3q59pUhA1pzrFC7uWpDwlC85RShUq9pO5Ck5tsrspXQP4iHw9NBSM7k/eUuVbBC6SqHW4ZBoWMN
QJjur+6QpcV7M9Ubqo+OegQxuTwC730AuX036Kn6eo/1R5ElYvgFhCCB2m7IDcqXkL9KC5Y5+UNw
xHe3E5TG+6V526JftuEvjZtBW8/u2O+Dn3L1M3sPgAdWyeamvJy/7/6L8VXMLWH69L8arwDx8q2r
y8F2If3htq/DgfOoh5Yj6dS7B4oWihUaKjYKfDS4g6/T/Xi/gZHjfo2fwdbfcaJuF29AGzhrMfl/
EX6lkwW/YfosVWQ+IIw8Nd6sJbeXXjHnLocclMEbypFdVpTzsM8LMoY5w9Glby9jyxk37YPfBo1+
YCehB2YgBjB4kQj8btolxsmdvQfrU8FJtEPUx2JvE00daPHFN9slwxwoM3fRMTxMoHvgUM7hZbKM
idWzETga0ZRmgx9F/SdiEt4W3P5hLplpBAXlwcvAj4hNkLKzGX6cZlzqccA6OC0ota6Mzimv37P3
7Pk1feF47FYx8L2xgDARS+TSjZlV8HOE9LXjlkMhD3bS5h37TmQ3/K3FNJEowyTJqrIZZWVXrRVk
DaQbLkEYoxzq42Rtf0qL9rDUU2ziDbOD5g3wKuEMNIPkZs052iwNmbuD0YgQIhsQEucatmgF0O58
VX5nPpJfgY8CDWzhcrb+iqQcbt0jyTJtAPy9+4Td3UHxUxo1GDHxAH259HGtunX30H9zreLbmIU2
La/g+miYeOe/NxXuAbvF36p4v97BvqmYka3PmQxuQAfpQr0WWEPsjMrdZg8EfQQnJK9+GWVDzt8l
m8K3OmAXglTf9+AGDORfB4dvzrpHhNmJIMspfiwSrmUExpFLeM/ZqNKBU4txKwEuX00AMlowejzh
ibR8bMkEQmo6RT4ElscV+bB+XBI0jQlj/4Z0eWV3iOzSJ2GemILnSsDb8LQpAw72t0yVi4dIfOdj
7mYih774iI6fUnJkm7gbAS+XA5828/9VrH1PsPluk8Ykb3Q7c1a0mOzSHCJfJP7ZLaawFVb9YxzW
CmcEeJ2d/9Ko7D+f3drVWvYr3+L+QSAhsEBm3jwG/3ZXvUUNMPyC3vwRkoLrKS1UwIe6NPxebCd/
XdwNCnl7zPAY2NXF1nmcjGxrIi4sL1JgWfZoZkTOgIcRVLLr8IqAfQHG2aHI2LiBz3aMRU8COoDw
TNGilLdEYSP+H1b7l9ltTW5ce0HMX3cHON/sS+e089LoWVho2Hikz5rH6VYd5abxaQszwN4IOKa6
R7xqwOIYJNcFOBAyhMlhRJ8RZ+TF5dHbKpGddDbillvHASEJ+LOnkTXnftEvFjkKvSMpvDv8yrsh
xma3YLC2l9GNOuliVwJfOhpMDN4OGW2DzsOpuB37kLCeUgP7b256Rye3GsHW7CoOf8g2PKuRvaSY
u2P/zsz0D1M6IwWjvidL0pHOUfnnNDoSwlSdtP1v0uuxjTKdxNe3tU8YKt72G/bLOyT1s5kPat0y
KbF3gE4EhxdvdTYZZpcacdV8hMEvWDqqvbjtKPUVnaAnuX3BVJ4apg0yZf+e1sWr2feft1VBo/78
WNtkl/D+Y88gc/5DSlPDtlOIn7DMs7tOmv7Fe/60yYmtGKPcsW1wpm4PhCXjIh5B/mZttCoTcREM
fh1efdiEEImJlHDtwc6cLW7xlTKT5oE89mHBHso0nFev9C+I92wLv3xDELA1POCnIcMQ99D95eZ7
dXpzlHOVORU0EJ06hiyAbQ99GPxAi665NuLG24Y3u00IzAJPRWNY5j6diLRpdIxSnEfZoHzm0hyj
8qTO0NWyWdDqpLjS+WOlDYO0g9vwvdivq1fjkpStWvcyqoQHrsotJDwRk8Q+pBE+kbKLnGUJTaDc
qc4QiQzkmewWSsbcmc0O6o4C0ol658XYYvURJVu0HCUUJ2TnF/1aGYs8fcuAxgjVDv1QZ74/mm/K
BDAjKhC6HIS8HVAJSlSEPYxDcEj8610g4wm561W/4Q7pMLMpJPAaXUFTQSYQojMu/MUSlsQC2dje
KH7za/fM3K9tUGfE5OFqXAFeKP+4TyU/kTFYTR0uWB8GgJFgY+rLFc1VnX1Ho1rEVXaeJk3dlxHw
NNLkMlZGQhVqYNevriANanfEX8z4MKv9MvGGrNJZ29mNClDND+bKV7cYgMk1jXRQRvSG8A3mDG8S
W46zH5XiE7gr5hf8p/SniCIpBinEBZPDzShkmTgnaMybQ54FiLnr0xygBIJlP5unKE9OUA5bXhrM
9DskDXitY4fZdgdE7u9Rm5MFwYz1GN/lwW2viuFpgd5rWJ5SnjEDakORReYh70DQYSwxoQvKOeEA
ojCsh1luExZMBNaFSrJM0v2rp9KNWprtEMhy3lC+Yn5l3E01OsFQMhBgIQjoY5dZ3WQw+6ymB9aS
i3fzPkwUwskyeZsdCniLUcW4esSclRf1qyESU/NynlMpXErzPSpqGihXpAT3StycfsaHBap7wMrl
YLeRkJH5p8kJtpwF0BgCOwEo7Uw8XACvXzW9Aycmaxu6iLEaKBEsd7V3hcGgYDbRAQoRq+W/JYJ9
Xq18/JywGU0eWCqT60+FOoZt8vWbu1fzFJ/7zUnseSNGWBiDSrTnJJpeAibf0WB4FwZK3kgsb4G5
KLIh6xN00Hviqe+xpbxwdO7sLLcYid19MZ2L733h08fEP2uuy/YRJYMC3+CAegAv/bN9+AqPRh1H
SB8mVJNEhotbKQhdADFia5hXPQUvdAYXamqIC4JEA/bdfuo3n/z13Ku4Wf/q4Hvyn72KcUPovsj9
2qrol8B0rcqVVInzpsY3FYuCXIn+fXN3ruMT484O9oUGkiKk31nlTDT7jHKwOvflfcIGUg0jDRg9
FN689h+53MHSv3mVgoxrRcVn7mlUxShXgGUbXKml14CIcz4D7P/mboKyiI6vwBeJa7cNsUqDWuoj
gkEJA7d1nT1nJShZSwPrKGz+HqQudqys14l0HFXc2upFairxCWYBuNx0qhhEY2a2DY9kuh3tgjdr
xZi2Hh5bm3FuQ0aiP039SItCL2YUMxVffAbO2YK0WDi5SrNz1Kka9cmH19Ow35OG/XQa9p5tMHdr
dhE1/d1v5j7JE+e8QLvkVTH1U7z+3hc3zI7xZ7Ubnhvdyur4YqpqRnWZPS1yOj5T48gY7aeZLjrI
+JZd/qlCEmN+OBHc0QS15BwB8GHXwnhHdhxyCUy/TgsleI4mawd6AhwdPn8fixKDvTcFR9hmuMQj
hXmMY5cs71fTrlaNzt8hWu5tRDfZiAES1XWr34IJ6V8hfdb7v5vPqHLm3Tudn+f80TJupJWShPeh
rioZN0YCgFeutvHLPW4Ybndu4iaGLiSxYRAzns7lDsgZ5xjUps86c+TLhK9sCv/pPLbGKAXF7XeC
+uY0v/ZH1DZ+3i82S2K338BdSdkrx0XY6oNZglZmSfZbI7pjwu57GoDbTY6/xySbd/4qFguwPXtN
3gxLOMKiQq+B1CHsNMd8H6UkGlQIOs30IXFqZ0DUpRws0Km8j8B6F/zi3ELWNDMHA5I8KP13XFHE
86xxt24/w2MiZSXz3UBof39RzDXlt5dfif6oHiqWsjVBvk2BDgLEbxKm82GWDr56hpRbJ74X5wxq
HlmqNVACV1pq/o3VAHWcC7JVRN5nbwxKaf+xlkOAfKnP5j+0ZEWXZ9zyNZoiklJzWA5o/mmiLcnI
FY/ZQTux9//MbZ99VXLrPxxHQxSbC7q4K3svv1xbL4BWl0wIh6kKH3r5wh6SkQ61nUFlqNs6EiNf
ZzrNY1KfFd7rDzDLL88YDXmYFFjfmULvPBj+2TITnHUMK58xdB3MqBqXxherfufLfK8mVSNS8wGI
k8sf2jlUYRWnOWxK3ZYQPrqdtBYNB+x8SNT8XoQzr/Tjn5jmeTemzSFauMnljzt5gaCue2AoB4kp
s6XdGm//zt12RuIHoSvbv+OBn93Dya6OzAVc1ZbDTqeMogRGCD050PPry7lWmdhF5y26FGTwvXq7
F2bbxsAiwR7VPyX3lMFM6JGpXOlTiCt0D/QCbm1SG3M1C8PkWbwTi8Hrh8KAqe2XQuWk/hyRohEe
t7TfEBbrSr+Aw48iiHfYdqYrh9HPrj8ez+cE4FQcvOnHHjUwBW4TQaEs6mmILnE7QeLHFXCYXsfN
erM6vbe9HH4z+MOISAIEd4gajHmdl0ThEf5Ymdno4wjxC4+kBuns6KeR5pVna26zNinz51DPq0G2
gKTkskVab4ZXqe1k2BbQWduYtkz6edSOWEUYsRSG5RlwOO6jbxJs7h3R7tV8gY28pkQuSmbnESGh
MEfLN31BP5YZOrwDSR1j5TR0rPm9O52TdM86sV/wLtDdPHlj1xJ1cCnMDmMSaTPafYmDqn5PiYEv
G0HDbO/NOtTcC5yi8hoTBcp/yRUkcXvR249aBnnaBPjYh1As7Q15tL6gHqhk2L3rhG+e2amx6vUm
v9+kj14c97Ye30RKx8EjUHv1VQ+2TX5V8BsE9DRQ0DG4IhJsuFi+qeoXk1aHgSb8RbLrtItUoUUJ
jBuY56GkQzkOcmy02Lv41atZDx0Vz/Jf7EJBWwPp6waHsI5JiCLm4MFwczA0/26hmOeDtxtx6Fg1
e3Wh+dnbl+HVoNRp91tGXJ/IyHsLm0CwyW30iDlx+5etcXaIZJh+gmNu6XxiOPWe8oortKFGhiWN
H+52mKGK5x8jh6Ud5/5heB4fqwwqz6w7wQ5YmpKr0bDjK8TgtZcuGMdc0HZde5Xp1TnpHDrlZm3K
rwKHQ2hAPdc07xtOvWLBENM4pQNiaqNTHueL46Li7nOTL2yyPj+LJYvEiVpwheqr82z5zaZu846F
iMbM/fPm4+4ZvXzX49CnY+oaZOhbp4PB1eAidYymOdrFRd04EugEe1pi+DQDTKN2AvF1QkCcMUhp
pjesdzY4JZgc280WqZE4KFc2Kb0ms7yZqppZMoyl/mNVkKClC8V6c49tgq9oM0m4GKeLo5P190NK
G4t6HQ/1qBLodJrmlDp7cq/OzotYDYaEYxMq0+buKRp2tJLSOye8ETu+gxQ5el1+T7DlJ+xVr4s0
DFSiR3zL2+wxtpd8di4uGXB16+Xt5ye75Rb8UOE+kruT01W2/U9YxsRNkHDNbtjqbhHBU/BK9lAy
WjZp815qeEndiKT0cLHlmla4Vm5HMiX40QohK99QthoQlHtanpq5duD/NdKS2IFaDoAY0/7AyEme
MlidGEVkpJCZROkpz26K7n3GOSQATjYTCXKF+3ecPSTJE+cYjJ7987I4GxwVmwVk9vaHJ+VwwAcN
ZuUWTLhtgAAcGPRzwNJQs3Gr/3Xi2uwYPUK9sosnIzdm8O+s36Z/YkRW/S/FgPdmvbxZSMrFobPB
5Z66TaQbB5YtS/PD+gp+C952/fiHOwoH/legth2x9jqoR8h4RwsiMw3eIumD9UteGPnQgABKLBTK
r9iFs7FAPrU4GyvlLrT7kql8yeUBTRSOeMXua2M6ToB0eC8qLHfhnOq0NDOgzvrUo2DPoI1XOjsg
EFoOaVY6+pdxC9Su2mxOI8aeEgRxBC/SLAMaM6aKVdjXSlj1gUrQh2jT08NrUI9sKeLwNbEhB11h
OA39Dy77jyfQ6EK6uaxDRBPw0RuDiFCSNhx/2+OO5yWDbZG77FW8ArnfjZ6Idp0X8M/7pN90Cr8v
EcfJBYHmv0gJhVnE8ehDKExOWBg3lcfDcfvzgI+u9jalYT+6vW4AYF3GgO+aPxQp0hy5wS8RFdqG
dcXbTtUvDclxjpb9dFD3r5PtSEEDdb+IcqaonUDBlLxQOxq75A4gwqQehjxHIC+jMgfV4JIc/YzU
uQr3/aF77h9UqLMCtBZBlJxacO/de6fhmWye6bV3ZbQsK8m/ElN3Zgk33JqLd0CJsSjZXuyAphfr
vsJkEdaC3MeaMV4mD7dEQFtGYc8WqKM2GeX9zC96zblincnSoeo/Td+YxqLTirp6ycwBzlJmwLS9
1/QRPIKlt0QWh4yc/7LVs8e1OCqnCO1+fMsBDzEz92qsmEfLEkW2rCkl2MWAKaCSKTHhqiwUZQhh
BNzcCBaErmOKM55LhWvJI35zDkDNwt5l9sE5Hrx6j0GpaSvGjEGrYdutWDfWMTJBhGZgFnxuC8rl
lfxtsAMV/liHwd07DPgROQqjC/WntOTTK5ekRE91+a37QsMqmBhCQhRZt5L9yDJXC5+RxhzxxW7V
atn6qG62bJq3WrdlNxlLnHNWTe7RG/Ct3Hs6H8qOKSZVNG0lZyzCp9Ijn40X+yJNippuCvHnXm2m
kXvn0TtMyYtWY/ca8pY1u1xgTQX/BBX3MRyE2JnyeTnsoLnBS4ylCQkd47baqNuVSHD8LRcI9Hbu
O6zbNC6QmSAZznEkRpfgPIta/+rRhwOUq/7Wf+9kGCg2oGG2cNNrztoHs9STiRkZERwK4XhxEbgf
B69wiUTzCOYn3G+f0JWOKjdO6iNXoWke/ZaN3dgrf3WXSoD/hA+van1Celp71IAP4JNcwAYJ7Xxk
vi3AYFcJGdqoqj7YIQBG1VQgyOP7N32F8A4ORE50++7ULTptJqRVreoPIJq9dC6jqo4puxLsbcAD
fhaMtGAq1KrCc77EPBYqN1VKOjTO3NzfOSA5uzKTzC3eYf4w/7vDUDTOyZ2NJycZjGL2QZ0ul4DO
cTCoMhDh8z0s6w8rP2LH6bSoFwYDHRpzZ8C3LzGjLRarWqBUqY+R+zpsvTsFiKKmsDaTgtUDPhh7
I3JQV1VOtgMsiZavvp//946cncPXlHPUpatn/1LiZE4NHLKC6OR/G75haMAKu3TDFtIqNxzJNtb1
+xgfbXsYGf2HezQLh+dZGngPqoQB63CwJyE9kU28w23VRPnU7pbRZzj1JHc+CH89ipQxt1t1fsCp
RCBGr5pcgvI850nUvSaRlJnTsg7TO3NFuuucDMsmTw7fDwLcNR0JdXEVcOXJGM8xcRBa0hKpEsb8
zXUYl7vzeeFhwNZYKEVP4clRlW4Vs32wbljrjmQ0VmVAvZ+b9/mHGMxml7RMC397mDqarYd/Kepw
0lr09iVabF5AhW47SHt83ko2OFoSHop0q6aXOh0rZdK9mgnyFnmClOa0Yj6FfswJuLh5nKCxPdp2
Nxnfp/wv+g+65FG9u1uRVJqkzonJDxBXmIt6mg9GMBgDSFvU89Dw9pksyXUjemB/OndbtCeZV43B
kbDj13+V0r20Sb/sXwiRDvZTDS5d2mVm/XjFzmpEyxG4RG3QiOT3urmNQTq+TC/T25Ra1S4c3j9u
qrn21tKgjXxxenTaCWaxYrONKSm4P0rUlQ8X5IbnnhO4ydybbhHCDFZn5Vk6mnI19IWOLqC9D+re
zb25ubPWlRko/uzYe0zbXsHj5mOqwYAS1jk6xTgDF7K9krWN9Ydn4nARnReP1ooUsUYCKls7kaaD
zoD6mYV7pbasuFtTpN+N1Ccwjat5NTk9mbJBsWpMmQE/rMdr3lHq2iYdF+gxDRRiO+xx73gf1HrV
obH7W7rLrUEeXHzu7oMHVxkXIEuO+4URYX7mdbAFNpyC5k1ZddAvfsVo+ttRC5FrFY2JjCP3v9O2
2ya/HVGqlLNlB2WZaJwrMUhvR1A+bFDJrROYrFFKDW0aevFc8tTKODgL9vZKSHyPeRnJyxFWJzX7
Sj7Bx9hwFXA5WWj+2C8xi3Jq0d/3r/bBVV5dywwpOI2EDWbDasTH59yCo3lmJiSQIJsSQ1a06EkD
LRZnkMuaKzaIXz++rXQCAzr21o2rbkYZ/oCT8P95y3k+zh1WaHJy60nHagxIegh47NUjuEyr3O7U
9ZZwuOcG1JEts+KCwuX9M03M2TmoSdqqpWknbQJReUPHD5fMBUd30BaqCWyNpwFkaW62dkYv8HKv
m8oqBU/dde90SWfqWEBXqzYdvdyzCZLJjbAd4qgL6mBltE0vl40PaLPM/gSce2Pzf3lXan1aph0Y
4pXPA6C+eMFU/Wx01+jaK/qP+EBdxXNwdt1V2Vz6+/V9Uwnq2NN6ud/uXm3N4jwE5WH9N+tV2MsV
wFEbXuzOlkKxSmVd4mC1eEaUSEd/390PeVXOc76ldwC4Jjqbzf8S76Gpnr3r4mA/x3Q50FGre686
PvufEWEZyuiNCG2hVL1w5BcsQzpZqryquSfpITwOgDC7bV/sTRpUOOseo2v0pOMhm1ComDLFqCaP
xHVkboUN+kScxcO7JI+QUiILPt1V5i72MT/O3Z+BRmAjxb0Ack1N+jlSKNJbUw9TXVYZgcW8clK0
NEG9ZZ+jgsoJtH9wBy5XcQFmiKufrsl9/T4HT4xw7mdU/1GfAfP08p4O5aEGfQ5kYnjRErIYgxki
G5QfDHH77TPJpGy9UYFCUO3WebCdHf0a1mKyQ9o/HLQRwchmiqcSJzXAAS27cyECDIq3OztwdFCj
HHkvuFZZUO7lINZIO5htymxIo4Dk/bgFt03GrUEbGbT9X0UoZXBaHe4SDrDoPXlwFlLD+quWMdpk
1mKCK5oD7kpJ1bGvgxTQ0H4vXt7ZL48bLm+9tSfbuDI6kaTLdv1kz8s2t2mNGYSENtNRNEn0Jryb
HqhsfsKt2Vpd4ht3ybjwa0EleG+uztk5xbVg/TH0wXb4ocbgriGITM/06XDN4kN8G9aJ0zQJou5W
k+tsaWy2HMcKJVfSwj6Eu6asQdQe1Fxu90P8urAermbNFRzxMvQr3nzMTU/fX/QvqItZPbXBqOkf
CWh+brBs04oG8ahwTvAAVCbtbsOikfZVbb3v7KepD1pQQm1GohLLu06DvbM7VjNJSblcetDGbCx0
PErikZX+qxxDUzVpyLuv2IAZMjwwlMLn5U938T4+ApsHlZU4+LxfCc4OkZf0FNjE+Ze63+VJVahG
PuwZAAA9htBgdclM8kCge7k3nhCZB3tPqVtYtSCz1GKo39pBvZobLuKXDqYWXOmESFJr9bYo5sJK
V4scMQU/Ka4HCsBtBR/vSOWoou4AEw6r0xv1JiXgHo99mOUktwHVDr8Wb69HxzN/jD6hxow27Cw4
M7yUW46Dhi2Opfew71Y2qLH6HuErfIOlUoAqk24RM6aLg1onZHJk/2536S71TgJGceGwXSFiEE/2
QIOAWlnrsauS7mkVkXo9NQJKzFjSLAtmeVtb7urUWLJNclizn/bIb5Jk6c3YR2QGfJ+i6So2oW60
/KzXwX70tLjX7A88Rwc0mToZAgzPBWfUT2mtL5J+B4PX+Db9rCIdQKseOVAGrbuQQEXpCQ+4E8z3
YANb38IFWYmW3VM03xUPyRK3RhZdwk58CSGnT6H6fDXkC7lLeGr2DGMZyXjIHF4qjXOf/cZhJ92G
5wZThj5x9leCY607eDakFGdjqthNhsEeoxeIzNJv73Gn4NXi4r68DpBNLfyw3Shx78PZ7Z77NXdv
n2JhbKd4T5Vb9HPrYF+dO/tzzb07nAJ9Lcic+10ZRhwcq7QPpVf0SiDtJZ2avWzcSWk1ORSjC9SW
myJ82JyswYsblA2OS7/0UrLcp7cV5Fy+oWoRKKaCN++RBUsJpcO3TWFbOCU6iH8fV3fgArdABNZt
peqnM3i4J4B2DPc0BMEtuKz4Mj/HfFPxN22W2U2HJCcaBdTFpT7eUyLDbLg6hzuWEIKSVZ5f3B2f
n39AO3AUcMzyLyc6O0g1qf8uw5bVHqmkfVNUEx6wn+ZMVIVh7K7fv3VVtfz7wbeSlBPmJPGBPsUO
R+P+5TmiCwqgc+D+AaDPJfeSWZwp0xrEy22QWvWk4Azd2S82myWvm6B6Nh2EJl06lYz6mrrfXYbQ
RvyClrkPKlEzbIYFKkZys2KNef30T1AYIjFOlhLcVYBJHEZSYJ/cBOtMrnrq1Yf6u4hG9ilJYSc4
sW8/RXKJ9kSCy+j1U6bBxA/LBFyNf87tMfNRFKuMd73bnGEFgdJRtO1+kCUazftizFXG1zpIux4T
2UHK/CuZ1+mHJKerq3RaicWwKFjT6fzyI3+8fPNPLCZpUubcCI+Y07PR7kdPmqfnN4gFyIlxr68r
2DoA6DKjs6jHUqP9KysulIlUoEtqN5kAEW8wPvxOzamfb/WVl6w4gYpTHX769eHVpvbvP+DuinCJ
/gkq7a/Rh7MRyfCksL3bVZIqeJw70dIh+fwMhPuXsvjibUzWBbvPB4Ioml8YZg46i7vwYeo6i1UA
ZoZlogG3f/DLELKgFGDl+5YgnjSodwyE4M8Jsvn5Qd5LbN8dr8IcnemehMCq8SMu745I4YcRK9+I
GCtSJrPeKzVAClsXuDmiOgGpA9dfaTExBGAKGBHNleIs8IYwZXWK315RPShYWneJZ2awqRvleAqH
sU5U1gveeZg4NTA5qKdTQoQ6IZU0mr0jF2WypgGTpfLlVwFXuLD1IW+gUhB0lV4gsi//xTu1nzCy
nQvyMOjXdG+97RbfpAwGyiUaTtFkF8125/0GzIW+UZiC7kQek80dHIW3Sr7NwWoR0+6op9PT+TJL
N3ez/j66mjw1Nepdv2nPhG2arV7+HS7yb9IfnG4e8m7z7OAX3wS1cY9babIbHL0GwwdEkjKEHtvP
ElnDnWwDpRu8ITm/mYzSlH99i1GOPhKGVPmSdZKrwP/BeEhAYCU8yUDQV8WuImGvMPeGrDK9P2kC
m0ufKiD63k2kvIJdtAWzU52v1wmv/A5EA4060hpSDGS1G80dalHh7+yjvPBzl4f/+SEsCxoaVjYD
M0Oo/Y1hghAl9Af9D5qUuUb3JthyMYvQIOA1QXPIMy75SFN5pv9WbOdv65acPFFyTjo6GM5UjTn3
Rk9+2CZsVo2ocvFhzANBTGIjISemmDTC+D5FREQuPTMHlSGkeLUnz6cZlLsdkosqWKYu7BOXr6mU
TUJDHXY2nQBlsClIp2OfbFWMafDwmmA7e7Y42ghoj6V3myIHaUWlCEDytgJ0oXvTsdkGRV06T0vg
a5vZhEsmZ2Iviq5kGeKwteSr11dU3otoEKrHwSZ6AfYhgFmiSGLnHBaCisZnAFbwFKtN1aVDI93Q
l1skjdtZn3YYEmVrq8BT20WrBKdzpX760EdT/dpn5zmGOuEPX1lIBlijWYYBYVLtzv72ZjoGjw6d
PwuTAL+dTWH1pVs+VO5UZCqDsG5pLLSg/xWNGZnmFE2pr0EoWT/3c/++gYniczptj6Bh0GN8bQRh
C3dwNjxOAbp6ykgygSgl9dCUp1RmatJ0pWmgaM4K/4w8rnelSaKs+8DhFDwzYQc0ichY+KUclByX
UTN5cFTqpWuch341k1nYKQS7bIeAwRzHD37u/zOSXUWPBdLg0zraZzWQ/MyLwvv7eXpiEI60r8ZW
6/MCVEyBuuH9pTcDHglQdNyIbOcxuOAIQSwuOPUrGAAw2FcRs9JHgGLcO7LG6i5axBQN/wQ8j+ky
WSZoVrxL+VsutLuHqearNKL2KFP0O7MOoW6a1LxU2t/T9xN1mLpCGUAd0Z7r5ZWsy5HDlZOX17w1
31HHblHiqYLWlQUVYR3SEVPWf9xKkBk9KbHQjXB/lE17UDgDEKnUIAWTsxrkEchgSvlitHE4EDQP
GE+IM5cgc5CSZI6xn3bMNwNMBFRpoAy0NWBc0gy1g3UiqiRS7nUpub+4+/TGskCCUqQqgLqJwtfW
tvcyoDW38blJpa+mn9vTSXUDm5CGdLzcDjQCvIQRs3CoYajAVGaVIu543uCr/kunxU7ExdfIHAFV
LZB47giUUSAHwgBWV5MubVCy6qhG9TLYJtia6KdBVFeCHajufMmNuIkBKfW8eFCuJQ0Vb/8/Xayu
H/cLN3jKS9qaoxGqa/oVnUy0tdEnECT7AbXi/rMzHwrV1mfgM3uHmHKTd6OgSRa8WvSOvQK0i9/I
UlL3cwBOVs1qjzApcCU+gfqY+ouae1W4KMwMDjgdebKKPlyinFxqfd5QvtXlBuYp6ypz1XwegO/p
cJGZzUOL1r3TRIJ78RCc75g0ukyP4MqtmFCBiNPLfqo+OAFoAK9YiMIRsid131ZrpnJ9SyXfMXop
EMINIrBlL15haU3TMYFpY/HTywjAQGNPVfuCtPlASAUpWNId3e3B+I+l81pSXAmC6BcRgTevskjI
ITwvBB4G783X70mxl7u7M8wISa3u6qqsrKxbD26UfOoDqeV2ZVAaVAainBVa5I4wKRvAcoxWG18b
bOfZrHp1wJfLEkNCgq7doMGJfYzhq+G/47PzBUlp/44gUVQelcFRBkw4Qs2RZltRQ0mKYdNk45KH
Ba8BYaPa+G91mRfGeWzcmSKEtXdcnT+QWaB8wD770uFm6/1N/6YncoorihOeFWOC65MUInqEjph2
X5Csa6fS2se56D6YIKmF304zhcX2GdaiGlPLfTEQgwoIK2Hz4A7rJH2n5a1VYLmW0eBvASf30Lc6
zfOd07w0pr8EZ7nNpQ0lbaUS6teX4YuOh/LM1yFTNZTjz8qKzkwdLPafg5WAXUfWC70UG/7YJHhf
uR+6Ea12OIqF9tcvUxRBo9zuwau4aCp1vxG48SAP8QImIXkH99Q++aT5T+0XyVARAb8YIWG+dSqq
4BTSU4GUwgskQzNu16ul6jxxVnmEmVedB+4WMTgbE2+rlZQsOIii+eASdzwAbSRSOt+1Wcc/L+Hd
rGOaiWHA97RclAFgDZMXrEEan5HrHZ6QpiFmvVtOjD1DW23rqtGTeiMp4siD/jMUKZ/QAh4GgW7W
YJ1wsdh2Jj/bnFaT9oWaeQK91/TfhnVrG55nipdIEbhXIiRsL8vVPjc/8gRlVHUPX8PTos5jD9/s
uV9CJq2jzIywaMuAbA2nFLBGIPxZGxgcahqlBKxeUD0xkwrsMJbWXFYbRZKg6B1bYohW0ox0R5sO
ttPMJ8LW4L0qwCpEOPy61hxotox5Zqu1v7HPKXD6wemyNJlp1h4gK3YmWBSFglwNBg4kSnL3ShIr
DdzgawBEvq5viPuvHiGZCsw5gtP+wKUZJgwmKAbkPcj2+gusiz+r+/YgUqwRfGtEMrqXUJAKplB2
pvkkrwrZNMeYy/LVF2WvBJBBJKzh/V2qbuXAgAh/A+u4EWKLJoN6Dvn6J16+pPjl5wh9YaaQN+bJ
kXqqUCeGoRSspgwXFBaUZwGCdQFyOQgkm10lmtkNGvBjt3C2KvjbdzzhQAkcki3kXdRlhSkBPAdK
9MwENJDFAMTMkaaSd4E/ASopPsmMDB6XViL3XnDqYCQTF3gIAoEGkINBZXTBJevrnZ0NhAFBIoJI
hnhrQBIHY1yAi9yH6vJDa+7A9zu4UIBGIiIhs8GfPDsxqeYWdHdzduIv8AtXPwL0ZSvJPDY5QJ29
YERGmWfFH4bEhxCDk7PFnYD/yiSVD6coenZggOThPAD1lGQkwWE0WmxzPDM+WT/UVBWQxmhpjPU4
So6YKhM/DBVtkSaUxweYTkEAbmaZqX/2QmUmSaoDsCHIDHIpBIpbsKkzqQBpSlCzZvVDQHkcHgNQ
utWHmqBMtZYGYRhYt4zChDlXMD6hHBFWFKBA2Z4B3CbsPdCasJ9K1S8EBxO+4VoQZBHas8NdTK7n
6MyUEoNv87L59LEAMHXfOEw/UBngbUj3l6c6ngkWBD0hDyFIRXGgS0oExEIZwQaLam1DktaI2Jfe
sVMCpdQ6uLaWJD/jAxNFKV3ybsEDEBwiznK+g2dNemOpD61EMh9Xdja5O2VvvnbL3rlJ9IzOnkfF
djMpg63QzPZiYSrnS5wfEBgRahUpDuYk6FjfbIuyp9hB5BCwE+rik+MitKoPQDlbV/+yqZOSUOrj
AujIEdISIJZ4U9vDyOL7g7XKC1DW5Lfe3kY3HlotJA1Uq/QyaQLxH3HZQ0EpeZJbUKsaCqZUAsvD
uzrv+AChjiLXRvc7kurbhe6cVKKXyO/DZKD4hNpdYbYUtHAg1bMeNaheHa2liV0hN4+uwskuIlIi
LYZcizKY7muNTO4F8Se4L8z+B4o/j+Yi53xcCC855Mz+kA++2NwLuCjMlzIFl3BTIA7AQkBDHiG2
FzXDqnTFg1uihcKiUuOOM9Pgi19bIvMl38Y9YJO29mzGzJbnLdxLjqes5y9PrbgAf4zp/yWlz56G
u3uG1XSFoQOEygI9ZWrfb6g+IaFLt4p7jnoKWKkUlNWiRHJaZ2tYh90EZRvNFuacsPl1hA65gjcM
y49qdOFy/1TXTAsISRg1ELeu8zl18+aTQEAsmbF40buHf5GCQ6z5BM4rBV0i0BoVYPzSosG60lCK
SknFRFTjOt/WjpNx/ypJ4/px2P0aSCklTDCvCvx96tcMypJYBdCAnEarQGqhDYcNU1cWNmyX+QzQ
bbIwo1JQxuIKm8v3VTd1D9SdpAjFBO8bmF/g8gvRjS+xfYJalvhYZi4u+w1qa6CZ9vW9OrDcoUjK
Noho8oq08UAHPUi0mXIO40PSU6Q6sZI+cCKKJF8LlrJEsxL/CB3HhzAvJMdmcq93BEzYKa6YRI9T
mImnoHdwI5pH6xOR2ZldjD3NWADS0zUvmFn0C2MHuXrrZg0mjKJqvZAkYVzGJehtoua9og1tPik7
owSsj/Ex3x75oWsi0l4DyyWHQfGoHJYz2QkspDYDssUsXXhXTwBsSGRT7QVvUTDKpBCPi3HRHHOh
DLIM2wzcuEnETJSKKVfsqLlXNa+dLQFxluqAtATZEiJUjjTD+Ei6Qg9CewkZuFLr6JAtrDTPMYSp
tfmGalx0LuNa88ZZuMwKZv3Wrk/ry3yvZJV4fCQvilZ1dQS87DI9qEljOPvblNI0g4o6st6UoWw6
BKsLkOQBjBHKVYpJLa0HfLFb+w/KyyqEP4+whCGr45FsELwnTvxDlRWXFkv1eOFknDBrV9yvBts/
NBj7OoRnZ5WaXyImDKO3DvKL/Nk4/Fl3ENab+aaUh4i7Bx9rUF8Iqk7oZUbSMoSesm2X8sZ5I0cN
3cxOoXWPt60XnDnW9c78epe78/UgpEKH5bdOYd2j99kY1hizrGS9SIWRxToaJM+cBiSewTMuTsu9
gvFkYwmPzj0p9zYvg5A7Pz0CtwB5mrf0mDxgq1VXl5T0ZXpI796NjKS2JQbRWUfwHCt2geJ1Imz2
tWQzMWrDy5Q6v02ySy/RPThNH6fWa2/cDta5aLxorrCx6t9maRJev1ENfayP8do1n7zp7tIKExks
5+vUhmsSoYq+iRlxgnJxYUgTIv/cfUzv3WKfNYnizcQtM7IneAvg4FiwXLol83RPbhFXsthDBvMm
/mP6mn6tuzdL6tQTNFxVHr+Cm7dLqC4gt2t/kK3YJW+7PMyFBw99InfSfA233sP5DHPtMvpElTbK
tYjWlNCRpEPA1rh+DKHmE+wuBXgkhimo/RO//uQUzNOwij8Kw6fJPIQfs49e1EGzI0LuJc1VG94p
2aBHA2SnoIrIFe2T/UKe3PgX/x5vPbzszW9ahh8Av8cmacAQTEkjHGfr3oROMCkIVm/dho+MO9l6
E/uVBqAAxw5uGaFni6wV0RId2GjxYn/Y0eQ+nZ1yrwEJCdoJD++MB9hmYn3JjGzJB17ZPCGMsPTg
EcgVpasn0krB277318kkpvqoPK/OIXlMPxQfXfsUzlTnk1iEecpn3iskcGg2W28gJ3wKeKcEHY4H
i/LasFExCmBjG/NImqlTNco0rT0Fz9Vff6BuNkoB7Dl6/ELI6Vw3nwCJ8XNFBDahGuUC/P9e3YjK
Cca29OGhAkV4d639I50A8T6g2h2Nk1cCI8J9b1c7bx8N4Xpn6627jTZ971aiCRds7ZJIwJqQ69DN
uXk1HwIfelcoWAjGhCPHWyVi3pIL3ZgK0Saxd7DuUp3faH+cG3OmiMhPzaUvUIUT1o1gM8jTMrcM
EF8DuM53LkPq7+EW3SwK0LBiuBigOhX7NEdg2UGiF95D0bs5y3OzZn/ibSDb8G6v3eOAVBRsIXkw
MJW8K1H8ZHFuzZ8kF2q9iUNAzMeVu/mSsbwOQCpVgZDBd4L1pdeMuyUk7a/zBaOrJ0AzIFwoQSs4
kkbAjXQK2H7NhLMDp9pNa+DSZrO9WJlNkzIHO3AJAJBlDFwhHXM6QIr0CXwn3xTjr3ZcPvUHC9q3
X91mB+kENq32No0BHuVXwP52qCljH0bgGQqAc/JP0FWYrlyo8tLC10CToF3iRp9xqTOGM4scr1bu
47lVfeP8QE4XPdwuBBMoiLAVA+057JOu0vdrwRytgxz6C4RF8af5Y372do0amA6pyg4lZrAIWU8K
wquiyUHKYunkRxU4Nnu8kLRMDAbPmi7ATIt2gQBuN97kSPcrtP2LhUV+uUSsSedLOTSExCY2nu1O
7B6gGhyoXArzwIH9A7Bz6j8pKmOUCkbaINRHosGddLcU8YnsVvT+ZveJWU7Wy0lyHZxhDrX38ROZ
eltl2SXr3QFKwNkkYp14RaKH6E0IjL/2aBBTZxhe+J7h0o4fIYfRZhnWg6K5XMreEK17Yg8JhaWm
rl1qYf8pESAEfjbxfEEXWhm2Fv51KEb4Y59kNwAMQpIjfjacyoDwnNNI24G6SEgLVaMYv9M1NLm5
YlFFFrjcAKDZI4RGVQjEjt3yLS4KDG08Ke3mYpHDjbFEhoS2k+G5bD88nePimlyQkHj1avCJ9iBB
RUK6PkQQUv5nqvvIFT6hpk4+0NYZUYpCLNYY+W11lBGn/h0U7UOK34C1hD3lncIdKXtx6DKfgRik
ABth2zzgsgLCfQO5ItsUEVIX7k86cddp0SxDxb+jvL4FkQDH6d3CWvMPSRrsYyLkCzyAQblSMPHL
z7xbe5Gwb0vGesaPlNDexHCw2o/en4XRZijHubpxI0O+g/jwQUHxy8U+QcTO7HkswHuzCBFitmvD
+ePJfp609TnPaGheAhBi1Vc9gN/ctAq6vYCpiKqVAkGAnbwBTqAExL0DrQVwUOBNcXRubQY1NGFt
wBvwMqBD9NKqo0nyndVqBtNmgz9CPeEETIDbDEGgN0B9zFnqVm1Qv8nJ2cT7zr4DewxPQpHtt3lj
KEBWWTswtTLX8RZWsB4Y1pBrXGxm5NFsAeXnJizPYA3dgTqq8SeBqtMqJhMn26AgskEh3GIERC/n
oo5IWrSURwFpJ7IV6srd0tSoxmGT7gNQLcXLiwFWAFfEjCaiVQ4iBDJvARsy53xoLcC9Exh4CgzJ
n0MaFGxxtsUgxbnCviE6So6atClBJdudJisFt8m6WRr+dZEh4ORlGPGMSBNyflCiu9PDli7CuZMB
7K0tRK7v7EixYnPXLp6dM4wtjA3AGCuROp2TWYeKWzXrCU8R4X+y7QU4tU9aUC6uwMnQ+B5k2SLQ
xesApD4F5lYNTjWRTa9bRa/wBl4EGq1SlFCFME4TXyKIR6Tt+NqR7wtCH1XSXISZg2iIlYLnkE5Q
KGQgJh4zQnmU4gt/8Dyrjg69ujdJ2P8BBcagG748cuAoMYJKgkCYHySjrFpr15LdFfNvy9PcAN4L
1T+ZsvMVOu/WOEygCYVZ8KFxHAEYsdqKpmFW1NIjGlvKrugyakE9OfQ4nvN2yShdWI9wSnsg9T0m
7M6FSnGlYrsKljsnpWjm+nwDF0Ng3wNaUBGbJ8dNwYIiooNBcQU7yd3CNadnVMr/y0GSbiwvVuQA
5ft37RnuZ6Hx191DRTn4BUZ9mTMN/Jj1mJFikmuC0mYBWq/yvAVf6Xj2HoAIkLB4HBLtrdMTioib
BLrw80nI1E2XMnnzLTNmpqBk1qBwRdEgl4i1Z/On89aLEqdtU0QuQTQ4ZLbXFWEdGKnAG9lQCoMU
F/uJtSUaGAtTIcxmB1Si5YA9hKMlqwsJrEK0a5zGJ3+mHURPXzUaLDfyfhzAuGYLQMufDerWE/mM
Z+q/FxUI9gocs73JO0VHyq5zaKeBuEmfBKtsVGaPsnFoi6hWowz73c1PhRk+HSJp8qWKof/cKra1
RrTMjZXtcQ1BJwTviEKVjIR5COAJmR9//0CRC7xC92QX6HveRMumMcqNzsszxnZjIAGxBrhEbjBP
JRYNEKU7cZZ0PbJi+SYKf53rEqW21nH8iu9tJJI+wTmiHwJVCdObd0UYFC6Hc5cwFCJUtIwEA5DM
3AHZj3OILs/GR2QB3xroxUTOI61Q0oqW4gegow43C95vIS7EF2Sw8+OXuQ+oK4yfw/sQhZgHkCDl
TLRtA19wS54Ep85u3nij74AuHVlpOZhUuzbXL7LWFKwgR/dpoYloQzxE0x8l2b35plWDfwzOdKB9
2ffulZ6mimQfY0qMw1dEDhi8kNRTBbrmI12z2N4e7dzMGjDSO/hDNprMlSbWVempcu/lQrUjBeGw
n+MdbKwC+zaWxgd7S+5g0zPMsXloNojQoGwyXUB5K+R6Ki2QShcPCyUGU63lJyxHFNkutBNErwEC
AKJxUTU6zEqLCwXr1gIfh4rpNnK4lnowWUKEqAIzaesHotj6C0qxpIVfB0qmnk6t88aDcVE1DiY9
vDBYDsZzuFc/qRKgiZL3gmLv1prsyOrhN5qlGAFgrwKlIBCZ7UlZTXweaeWoLKhgXZO4SnXUNgrz
KPd30SItt6tuaUjRV3eXwnijCu4CAEZjE1acPIgxIMp0A9AAnVSlgl+vFNAtpksIT76l0nwx0Kql
31KLqCWCd2qf4yKhzQMfNKhBXvsGZWkUvPp1JBfVeLVIc5S5EJd6e4uwy7rZYAR/dMo7hXeIRmSa
NzFPl5QuiAT4xI7IlXAUJ/SFj3fwlbmEJoAD1OVRGfcc5tYT+RgEhkoV0R8bpG6EiyoZKX9YJvs5
IC0im4EJj2Rm6G1HifsBPdpGWHCTLxZ4C9OfAu+MmwIt152X0lKDCg1wjEV1kRfVzCvCV07JZ5Mg
UCq7AR5atcjCUAPC3rQbd8E8Q/w+bIkccVHMzs0rNarQaAji1gk5rQskk7KBbSdzasJru9TIss2v
H2DenZl2h2jSv8xSXOlAGmzfiN/mtfgI3CeXC2eXjPEXhGJAcoGSvSci02cC7g5NmY3GvEjqB7pM
f4+ZXxwawGKABD6OjEP+G3lKyXaV8VjplXFH+2vAkqaxBVUhg0/dqSFa8kftuPkcHV9IARyHG0z0
cPNAu7rsPl7ABay9KmSWhRy1xQnF5/7tZlSnlWAzkuQEP7sxjc4kWgXkwTJWktXKUWxMRRYMJ8hE
dSqLD+08SNiciiVUgDbhgaadSMv4pZjWAM4k3YSXZmFRRRTo452H61WVgiPUvvPofm9+PYWHTOEq
OUegDnLcSF5TlHCDZIL+dJfheNnbKYWQwQ76DO8OuX2S7+fRF+hbjMKd3UD6A47WtduYH9CUQomH
TQKqK2I2AjkzyBg1aemPZoJgyyKt0VE5/I7+GgbDcoCcAAhBfexw492HD5MOmFC2aRLLxVTiM26Z
j6IVWl1cKUDn8Egx3rQxx68uA5i6xf41eYMYbeb7+d+w2HvsIH3Ld72YDNIWVZ/xk8ok6F7genIY
oW8ok37uvMnmhlQmtWnmncldUe4AV6ASHeCgtsjPbiZWLcJBwi9FJwPUH9YkRIbcEWfgQCzG1hfX
iMPxMz6hqP0HCHbLc3zw4TAfWbgPDCMkmzZsa6YyW/w9LhNIlFRYQT6VgqVid4+0SXlUQsO4d29K
zE/Uxi3JgGfrTKGNLkHJymvz3Cx6lajMQedBKUVGARfs2twM6kHZy/VxVrf40+R1YZqB56hm5TT/
uqgaxBNnQ20PWYMefDIenNwgkgucL3OIFuIQYHZwn1j7WGqSSI6KwdjllTLqipVfaBGNcc083DUM
Ap69Xji+Z0J3Xfqd2qwrcM8d1g3ooQW3Bk9u4qXGPHATVwlBMp7kKwjeOO9Sfn/VgiomUtwcOp1e
c/QEsSkNkxImiqQ5UTqxlsuD8h4kKsH6FQIo+SdyEIQQ0ZV06QeXqyQ/6HUzwMdlG8oCdHEMQuga
gLAc6xD7yEtpC+4TxqtaOMCAeCbXTSydgz3LbhiPCIqTwkPSN6nr6V1GmFNjGsFwVUav75SVIWu4
JGVHkm1rGKloF6n8p2/mkCodvIN/oYSwsm9cMzE3k2cpqpPrpTiHu94GLy8l8mUnXDI/KVNNskLV
pqjFom5oTH+ZT9FcgLUgeDRSIpKkOspFp9DbUbyjZDP84pnIK9RljZT4mlilGqOTFWlF8Cmgg4nt
BE9h3VNdVoMcbY0iN4SoCSjWYDnKJieYba/g7lcinA4qEEev9lMUuvnbb4QPR9Xp0FPp03WGbqu6
IpEb1WMKJWlqyKi3WxYTEOM64AbIr3cdAPzaDxQ8cF6pD4NQOSDpBZeA8oEoS3+hG4CCT8a30vTE
h6WGAIoRjjygDeTORc6uwmhb/h7mtp35+7oxWCYM0JJqC6AgAEZRpwkP9Qx4qL+diwkJrWRjEerg
YStThpZ2i5mVzkW61+UDSVHMwbTjHXpqLPlnvvTisEV9Vrvft4bD8QzlJyYbU19kDKXilZgrgECS
2xSLm21MD+fgXnVzePwi24hvp6tQUcLveoRLpm4hSggfoUBpLWU0JDGquHStqipiUlUCJQgtngdd
JNvU5tXuGqYaCwk6lVJ9pZDFM+eOWJiZ9SLGAgnTS9OGcAJK1rFZCh9I0XrCcLYqU4SKJWaihg11
8gg6gtKJOmKCnWM4iYg4mL/EQ9WXMvZV6rJExBGxTVOSWRv96q6JfakdrHI820J2ZqT9Bz/2qhZz
kaBamVfdpvAX8ZS4tlSDDjgD0btB5Lun3R2MLk3E/KjBLzUgaFXJJuju+GxlWinsTOZUfg8GiTu/
c9J5wnRdYinWvuaJAL70bXhdhKe6fMEWRttcLE2V/MS2l5D9ZY4AVIjEK6PEInQH6KGM0FcA5oJy
zfwn5mY68f9gfqN+L4H4ZsK2ZZIoMkcaJmvQppLXgvmHLOjEiNZmNA0m8STmo6Io8mHGSD50INKc
OaDdeA1uuIR5JrQYUx057en6dSi2apeWpz+7uPKimdfhKk2G8GIj/2tnVbVdMYxHcKnFveZfUdRB
aAK9Nf3S0GVUAOWVngSs6+O04t8CsdUnRj6YRigbsdZNH2b+H6RZ5FX3ac3nakRsR0hmNJDezWg0
jXr0KfPh0qobOzfQXDU7pomskTRUFXzaiC9Npx/Y7xzm+1Jq7nR6ZsRYTBFWg8uN1Db8XKB6+PT+
VNR/lWvTq91NBlx6ILmZI3HPJlys2n7PNEcDzMvXHIlMXXILLrRGqpX9aYfsmdOBpIs2TTXmvoHV
uVkbWreuBE16Pk4QOROBOHcQAG9HUQctJJrK/HGOVafDmX2up7OamO1mE1T+YdnRKBrV3ItuWAo4
8PbRwqH4ndng0qHH9k0iRn454jaLDoR/uwHDnZpcPj8ZzIn+5ayKjB2M7BHDx4NHpgrJXD09Kthz
Pv0kzGnB5FkUnShwKc1OXXR5AjuKNoz/3uc/dGVcfJJET1e4/KinAvmS3fObany6dTo+0rg3j7zO
xxmhPISMVJIEtL3PRn3ld3wuloloRz2GCrFkqaDuKb1YtTvoSPLo1FVYTxyytxrWqKWq31mt6Csf
8Sk+z44mkiiqS72iYVWIKI0FrYjpOg9Kzm7NEwtGtLP7UHl/tKWJr2Cyw3jivf0Z9A/lCDQOkFRv
WDqQ+55G2XOhJbYlrdwn46Nzozjhl5tFglRdrMQnViv0i//MFt3sGGvNWioP4MyLbJ8Ls1l+NA6Q
ykr+wNWqK7Mm57KSMq5rwyHzyv/oh4S/fRzyDkADG3kcZonnMjqpdYSJTsZQ/FqSoJDJiJH6Q3g4
Q2IiJ4y9uJt2N9Z55vFVHI+FzIjhcjLC4bBitIZ0kAlDx/HIIm3ZiXRiqGbYFFlKvo674lih8SLP
ifqVJbXYT3EqVbSP34brUmcbF1YInYAKqNRzvUC2K+OAyJYMZCIeFILssUIuW0uKzaF6lw/A7Vju
3KWRJG+fn9baFNjhiyQcFfDwbcSe9kweg/SRXhPj0mVtayJiePojvkbVTMT4Eyoxshi93tl/h70p
lRgFVA+1xj6slL2LqjbS2h0Wsm1QXcFZWQs6h2n65JF4tH4v8k0/b6BTZPQ4ns8lVSRpCJWcK90G
lmrO14abzllGflOplFXLN6UfERhzFoFGDYvKtBoEkRnRBfuFctsCE8PqCnT3OdNNXa7AZJ7uCf1z
OvNU65V4iUvWtFD1yxsrLfvtpqnXjbte6tH/isJb60N10N2fNOdlSjgYZXtkohLXwyyfOZT1N4oG
o8E24K/RiJYE2N4DyTiMHcYPhbSaWxxiUjVlVVZAAy+BKpq/JMmYw1g7ejR1mqyhaTRRpf4m2wYq
LEY3mXNn3CyLOTpH6hJ1RmCrhyQjPT0xjSxA1n8e86iG4HdMG9gQyE1T5lPG43dAs9Px1WCgiYqy
eYqfFBcVE0LbLeA7EXTxaa+V1AGLDc8tBpRii4OZiA45T1Jv57PnLV3XGDGg7K94dkwS7KPKamgY
grSyxlDjM2nChQJ3PiB5XTPz8ZPCddWS5EmGbinuqBJlA0Nr8b3TObVMmmJlxoF7pLTCZcM9uSXl
UPRkceIngNeq5Zd6w6+qTM6R2I/alBMsyo5FpD03e2vdEzdYjmnGWobhtifNh6feAWnO2KDyJfD3
zKW8cCCHT0S1PuQQqunh5rxSAmenwO2AseRIi1dX8RgvXRGC6g2WlPaaS8hZ8NDNJ+MjiuRyyZoy
E4YMPPhIPKA5ycUl84E716oWizpNtB3MuUF8Ta5WPFclGSt4KL8CuAYfNmcRU9ZFOZWGiZY9FGD6
2kayAAAJZEpiMsfp3Upxz6j3SaV5cWEM+LYIt02UMS5pa+KTbF3cNMH+nHprylGTc4fXhzcu7+dN
UlyDh29KvGii2aQUC/d3thN9K5C2ZqOGDh9WHjE+M5ENLFBRFt/WOhXTEWVXHGKFXypA9IhqlZtT
MJaTyzvHsZanh4dmMwpALQQs4HMEzqJ+kpfHq4JvtXccpHlAwJyYX9LVlVL5gnCJCaVmNWemmg6m
h3kUeM1VMjtgM5DoUJpzKSgdF49EDoWNTJa1i5u57W2ZEMr3yk3Ui2O54bnui4/4n/3VxLpnJkeP
kw8k7wKdtydHdhfmwX1IyuiX5J5OiOF4qA5Jlpv5BCSFSc7o82hlf2UnJaSlmrTfovywPKntoT0r
a0SbEds+OWqs9AFpLnLOOicUheyecU7xawVbcW5mNFVcop/CMRQ/WfGsPv7bL/R7PjAUorriL8iA
btSvXD7SHwQ+9no1H6HzAln7LdLtNDuH+Ea1o1lPVytQEVN9FvQzuVad7HAdjEBvqGbOW3oJrDlu
TcsI5fyRj9S+jKR7Kn+gXzIWZLfF89vT9EK9x+nE2KTf/QsSPd0J9m4jqVCyeecgbefqAy5nQlYq
26ppLjJ40LxP+zyq8yMEkXlRzQ38PDH7oqj1oayp39kfn00HGj510b46fTwS2oWoZQ/Mvj7K0HYV
Wpx6J8EnRDkENMVbZ7fVuziiMmAtJfEomeENnpvcFzk3GpL9GFa3ozZeavqX5121TlDzgrv7Dqna
d+6ufn+NtlCvSOasiJK2qR1OhnYPTvcXqsdJrqsmD7rBrYNyJMNGgwZcoA+/2WMXVAsRlZwhRm+r
nYweGD3+0C0dorKJ90oPT4Smea/HbiAEv32Bnki3PVDBDQWvUKZ4Crg4v+tHzhXXdU2vGvoemHQQ
5Taz1n+AYbTLSeULbbjcA9pRGxq5SPS+wzjIQ8y6wCf4ktORtvU6c/JDu+fpKOrhCRfa8mJl0FWe
+ELbDZHGnYejyc7FlNO1q9GEnlstoXMjgCUwHE0udLdSHdV1aGy4gM49G2uaU2iHl0zdh5hEjv6V
wr8cJsmajlx7uYSUMZfbQSqKLS5Pa4iSTeNDpi9qzXy+Ro3GbnBT9Ox+NX1rEiF0lunB46TrDJka
3M4bjWM2QIJ0P2KurootzXk6EtFF5N3Th2ReKV1KadQJqiktVCYd7NCJ8EE6GuGuNgK6eEQoQNsV
pJ7PlMfDr/b+lnuaRX2aty/zGfTPOvfy1PjRBUxK3kylzAe9c5VqW6KnzeLhieuETEmt1P2Y31FN
MJOhQSdL/RC0nwSTGr9MbNjdgO1ZEyqpx2W0TSb/qUXfHFowaUnRbNTNeR+tG8blSCJIC08s2J1B
EoOVzjyp8bfKDDVQJ6fHc/itZFY/4teakqbfGyEG5Dc7qwcXgbnIDtSh2Xrk+mU8eJqsFj026YX5
PY07w8lK06JkqDQjdQF17oD5yei12zVrgQ+2Inho9+nQys/VxvNhcBeLxUKmh5lhdzoyjzhkNeaR
LIvaVqo68nc16tn1au1ZSWeXPjAb+i0RIhSpzcxrEmq8Vz17agb0R8Wf7Nk2szYKfNvn98xONJ1y
bxqF9qqz0pAtsqYtmXOoK9eLYk+ex9WsNnsXvqDvGFeUPceT88tw9XCnNIwfZu/d/dK0lLPjW/1W
F1b9O+6tiHfopNMo4Xaq1FPZQZneDY4xnrIZBB6VjpQfAeoL48CD1z4lnKdqkdkPpEgjWw9Rg230
V1klkJBiLnY/HaWjceG1iYIFtgtUeYFnZbAEx2QJY6GZ7JqgQojNCGBV4YHEKX7+cZLiduC47UyK
V3FU4ESlfKQgdd5dglAgj+fiRafL1CPYoZoBzVXkSMSfhiqm8oaP2bqzGkT7/piSe0F+yiL6qQHm
S6vlY4Yh0Q/RiDMOSYYY4xi/ScoiOkmGCVOXBzgEtsOeTlGiJDKFq2xdeU5CRPFbUtBi/y/D1JC1
plEh3lxPv7dcJm5XIyC6lgLmr7v23KW8KnZFOchTfxQgYZYKoU2FvnGQ6krW7K5btn4h4CpIz9yh
HxZc9FBAE7a25Pzy7xSNAeSD723xNuSFziltS1N9DTdDThbegwZTl8yA4mrg1mirfhvEt7hvcoqv
fYUVZQJ6POgyZk0Zpey8PHp8LJSMcEEFMaq8UhfAEGWFjCqblTtwhxijO/j9TJpJUpTKHCLEDhSx
qt5ZT1BgpryTVG8ui3L+JKImF4kvB+AetHCB4UhrqYEWjrYjQ2E1MRyxnYIEsBLIfJL1Jv2VB4x9
OG+Sbe4gAn+SRZYK8It2OKgvq6h+7T39J5XrV/u6aoQlfFnhs0q3CfIkz4YUaNlIwE2zh4Ojkwfz
uKC3Jyk+gTdU9FP8rEpxiMgUkwsy0WaDfPCUfUpWdE8D+p7PVTZcaRvU3FNQaavQYaCI6AFxUPsF
ogT4t2uq4lHGFVQ1mgrrkhumAIiksgliIrWEvwhqoiLiQaL9LjLNNlKVUOuxneTz+KMSnLejIhQY
mgTs1CKKWw4TH2I/uU7C9wqcfZHnVbgga43gCa1SMYEyulQe4LuoP8yLRmO4TY66KlAIbvkuy01e
bfpzbTX1lR7JkgkGvrYe9DOjgzBh4ED+VBSk2wrRlh6iVaLJkUlTM5quMrM+ziBIUsN2B4pAUAFw
pFrB0EMZ1T3S/sghS4NAQQ81DVY3+tuam1oVCvBRC7AGWRxJ2zeaE07YkFFlZFbIgMqPoy7CXLQp
muhhdg9zCVFiePkhCndYQaJLwZNTIWFyCEHs2C1IYKrDsprNZb6UQbOcRWfV6fEO+14JygLJy3Yx
eyxT5NNRvNzjveYN9fFC4LKtbsYSvKzSM5GuRRykPfvDDqa9ZsPv9pge/qrz26c4u3Y5nIMWbhf7
wurXDizPVn40rUXLwj5znNEjLqdthTQDoiijxnLxPQFe8kX4Cl1JcEwbi0//qqtLl09iZl20uvTR
xxqQqXN2fV9jBAoZDMixdJXJxtJSWkq6m1o26MmQfaRCKmReBhZbjD3mexiMZBPJmWNM6UZM6ZNK
leLZ10DSScmb3/wQqVURo7jHqllAPzjE7WUTM5sWX3dJ9Dw3kPgr5BoxSaQJsu0hq6DfWEDpCdz6
Z+vQQzsv2VKrn0VLMr9KJMhaLAl+gKOJq+G+BPNkTp1RwvZpQnF9ZIU9/bZ88SwwkMCCIIQMnD1K
S/DlAGZMX7S3xnkDoUjTLkX31MxQGQYnSGRCVQYwGtrN2KAIs8SUVgTrdWfdc8zYEPQhsMc938AT
1th7vmcMZXfjDIGrEWCy/ISwxWOEuLH8ErDk7imh4iUd5VnM9gOsFhe6BYs3qT3O8makxThglg8h
TQK+nYzxWIIA1PttOe6FgtiTuB/aBSMMzpN2Xz2Mveq8wOpE1KeER5LEbz6UarAxm18DqqRIHWck
eJ9WzRiy1RUo/hC0p59yNBVnYH3SDa3T1eFjnymWUbnM1yn6GA76tlDZApVIdT8yNS0VsSx+OrnU
fmBwxowdjCXy9WYM+Ie9JyGiLUlAnxhq0GDgVLQh78MbZLZCvoXJWKcJBeG9/x1ospFd7IkMlQEo
PG8VbYsBK+eC6kc+YzLSp6rQUqXszB6+VmgtuLGrBAfp0C5aVZ8oBjnUy5nFzNcx72szl9SQUq7s
OZgtnBdbKZTM0CfSLrmDIP/2vrkqUvXKcngYahwNtkHhGnTBoZ7tixgNCofSgSlbqYOgV9nNU9Uj
G3ulIhLBplrGtKJJFaWSKn2kYRUCylJ2Vr+bKizravtO+Yyal5eMQ+vM12sacx9psl0FqhWBRawn
qq/haxww3y9zmKdIU/WG1fBqHYN9cMH33hmtNumMDMBHoUa1YsKij+atpZ4xJADwtRXoEv1mDATc
YFxgImHtBQ+oT7SGkdABnAHQDdHd0JKozfQosgmpUQZGYsQFoVCLojJfWA/QysydmL+wZ8j2c6Rq
pyS4JZUaZHXhpukdKU9t0QI5IZ18RYStvHpzvmGr2bZaoeReBctcoi2FSuKNXyGkXaaahZqeOhGp
aGeTiLhT5hR5qqV+H/S0ttMacM7H3kIR+cA5lCB9DpqP2p9P2rlYwtcfeurALW8WObZMGVfmFOqJ
fGjQXDP+KGN70/JKpysh9CWxsLcj5W5pUVCXAtNEJ9Vpz15ujo6g5hxERCVU4TJUTeQYcGDFxlWZ
MTsu/VL0cWRItWRo9KXl7syU89ba/WIzcil57YMgPzMP4AV0Q9YTG4dfKL8gmcvhllXQC7U0/pZT
rL8REbNA2WVYlJLvYhMEZcVoXUt2QVIau9ZMTrTWy++pQUP8uc1aNgw4/Uxws3UfSDuKvS8sjpUl
2yyP8AeuNQBuDNIe8mv+7NfOLBLKkhAZIFSjHJzUjzCqa8J5NGv4aj8ttOX8QYEAmNSk0OXrNrrk
BuB2abZkNpd32X+08E9LMQ+kKq8SUxWZ/twLKCdI5SvTiaXFjMC2wjckMVtLqcPH9yR3y1quIXSN
c6vVmgRGxEYLbh8kyk39kLGnP5+rOYWw0xy7lJDLtUvWarAOr0idyAX+jRvXiClTZCB7h/l1YsNT
wtgF/WfXB3wXFPbGIDz5kGK3/jRp1qH0fimVHkkGE2qR8DHo1KYUW+DfIzYUjexgMJccyFyqS7iB
Ndd2DXwrUdt1h2wQWn/dVFGC5kVd/OpEOheyovrQLYOEeU3lWaf8vpitquaUxRWNA6ib/UrfVSgL
LEHDZeb2x/F4+KD3G5sBVumF8cDyUiXM3GamY5ccnENqlYfo69bdMM6sgCrDjBlFCPqHI8OqyxwW
adYhztkARUL7seFL2IpQJs5Wer1qTDJoZO43U0EvpRIiG27Ez7fOJsuVqqlb8vIIMuX/KIAXwrZS
R6u93SvYSjFE5EmQeoA1mPmHECmw2DjpMDUm3TRwGVVc8ZZyEfLxP+hDKHUsbS1EqhyRM8rWHKdR
cqtZcl/iBhu6ygwgLyvb3u1qAWychKoYO0LrPHCVVGMS7THrBZcU21KLR6uFp+mE3P8NucJa5wU/
UqULKl5ADd+9UAm7ncqATK6UQtI8UbvpF/3MmZa9CJXymWDUUNGpNVehbYIqG1TGUIKJXDbPycXY
NikazTiSGcrM08bccSRykJSaqjxH5osyKyysNumzl8kTUqeqKlcV3Ydhq99qhUOel6yhisFVt/+b
0aqm16x0uoqvHQcWR9uyQgeaUBe9efQuSSNQBTTDkIQiwymCVk3tF9v46OtjVH7KvKB2csbNZLYZ
XltfZfLUXXA7aIVjzPEq4SSpYDzLT+D24VIxb2VUFC568UzVxo++PuLryfl4W7l47MxkLdZYAE1h
DiD0ZzXwy3plXg/+lxpKkRV05ylZz8ysdrnwlwplf6dYprxBEQDBrV5SaNAzlG2R3U11PAWtEDoP
7E6y+Vev7qpeWLuS9A+ks6bdW7uunp+qXsYKrnQ61EHsMoW0rKXJ+OUXXWk4aiXpN2PoMKnrJncM
EPEK3aKIYjNMUgh7QFpeAScJFm4N3wMdLtUOpDL/2T/pxurCiMNxPBnrlKclr1GZWBy32PGABziw
q92AjRnG6iOUctJMAxkT8TEBnk5oeZ4HoWM+V8yt3QLaMrYBUYGltopu/BsYDTLCS99musRmyFf6
R9N5bSuuJEH0i1hLIIx4lUcghHcvrIaD90aA+PrZIeZOT/c9FiNVVWZGRkao2atUcpEcPO6FlpyM
D9VOUnKsd6/jg3AWs1AU27OZySxQBa+PGT6RLlGYmSEtVrk1qMWiRKCCC+ZsBi2ZtOf9qz61Sm88
j5rVkGnFHsunPLnpDa1PZnMIerz0CyqUGivmehzaFm62GkSidFV6dVGw5bazZlVc3LpqWk/eIkA7
kybP1Bo2qc02XmEbbTLmYqgVGY4pwymsth+TI11knOeo1Qsvd2XRzlhyYCjCilJH1jlGb4kIr/jJ
xN1C0I6JCQ+RQ8GRbgFTe4owiid5s2qsyJezjYg26CfRyUGGj+4TWsu6F5J7+Ck4iU2njPYw/In8
MsimO8rUh47W+UBA24fRYI3MSXGLTj7vcfBgQOCM6wrHO/WbsiFukxa7SU2lEiRrayicMKYQCxPd
Kw64QCJZEdthBmp7/rdP1JRXQBTAhFSO4iJUQ3hLdFU7Yr0pOeYHSFCeRGJpQXCC8hZExZOaEvRD
H6RNhABk3KnRawiuj+8cwYQBXc4AET8z6KD9IDqLoA2xO3ALVhNcIMjUo3tM1e4A0lSZvwGAGfP/
p6ASwCf0z6FtfqIywkMPt4oCoRrdNWYnX3apQcewjqSWeoLLZUViTTYFkHawryZ4ztDiPi3PdNCy
6aqxmSk89lCN5C1vAojabNG6Z3R+QJa0uPItyfvl53j5YvE9iGxC93jXDTUH8wzCU2NOF09Qljh0
eZygiFP6pMWDNJOOes4d7V8knPivQrRuAykj/2YrfATYwI1ENfT/wzf3TbfnqIYhzUJmChQB+JdT
X0JfDFHincdE3a5ZdjZNWPB5Kl60U05c7jPVF48Y2GDLwsamogiJtMOHAvVatbjal7BIT69gwEWk
mSuLHWU0cGcs/Vity/15u1+wK2hIAFZjUQ3acCXAMoDBu+s/mmNNNa4sGg2YsueACxMbeIOuac41
BYoIHFFn6hUcvc+MiVxQFUX3K5kk6oYgZ8EtH9EViiYIJ08wAcmH6i/xiQs94OwN8UDL+zCMzoNj
l/gOTAKhbTVenQVdaU59P/VqcYcK/+OJwzA1XEhiSj2QdiI9HYuZcAZpUgNSnSFhaR8a1R+cv94T
Srl88WErJni1A1syZ8RhGpBzdzplmyFe9sYVxFvEfgFQoluVE32ky9dizYr2MUcOVCnpDUFLSVzq
u/oOOyLvilsJmplkR0ts+4Lpcgw+W5rK1+HhF4bp8sDDy+ho+u8DoCPc79TQbQMaBrwY88YfDUmF
8t+WGCu8NQWVJ8eYytafBR8MDlYlR6iWopbdiTxDx7fKEZaV8Bod/yvCDUGBupxMDqsBUYzpsDNq
KSIk+CskTFg+HEmEbmKGjhWOYZVY8rFUSqFko5ths70FPAPkEYjV/xvFMZjF4AfwKGklcRr9pQ6g
wejtxKrbffhDvUbsj5p/ar9IEANxj1Q0M7IwZYpjL0c4AfPWYFp92GpY11dscpXmYBHrx2lZQkwb
JbwwP0mazXrYnPjgMBbHp/jfZ3QHKz1sSPfQB6CGhGZPB1vFOzZFKa/NUoCXyW1CmsgugCnAKWD2
8hqBlryORiDgYiCsqUIZccaJAXnBQLprKPpBIK1xQohuruZ9DlnTYwcXjQE4dsNfp4TzJAfXVxyt
FBwKFFePe8a6AUVA0hZu7QNaMVoARKLWBqUmIaRvd99+wynUnS4imCLWooG9PK5zOKYXAjAs7RoL
zqRaqYiTuld+Qem26Cio87Rb09aYJ1q2tPDtfxdUDK644958qEqliTY0YKL2GZxHMaIER39gNHPI
8pFESk0casp+hqTp2y10dTxIkVVCrb/j4uHiX4mg6W/zqFnQkYqYeCSNRPUCtfXoRKLg2w0IuWok
PNmWaatdxXAEm16OJr1+9issQtVuS6B8i6/xlX/DM5wfuq4yphXaCZKXd/1pRNu1hhqU4KViJxy9
rXDUHEpdOwioY2+EPs1EoM/s3FKmoK/tITx6XNoxtVjeCsxHqbaCQ++QPnkKBF3di/vACAXfZBp6
YMVCa3P6ZGO9pjjhU9KPvO08Vi1In++4eo8Z0IItsB9eY84n6cuKnnMb7vsM97c2K6QTxwxkF+bO
l5MNBRFBiBIBJcQortY0SorMOXWNcPXDiiGc1YdxWnBA6W5zTnNYA7w2wXCaYlybuZAP4YkgC9+G
+y5GJroXXWNiwbXVvSpGqVvM7Aept3cYFHOXoLv9HnzpZNSC6nK6cRyb/ykRV7X7C+IBBKcsV2u+
M/5rxoj7pcvz2kg2zIO1CnFpsu3VM9s82hULk2X+e/rL3CcBkpT2GO4Zxv3H2F8ts0t39wOhZFm/
AwhUk/2IF4SxE+sZsvx7QusF8MXfto3ldrRrnRlc6Rfb20XGjPEJsT75aaJPjIZ5dz/Cf3g3sJLr
6MXOoQcD2h1d46yp9i4Oqe6lsW1WIBKUWRNzCBUVt0Zv1Gd8rqGpuavz72mLqWSgF/32N52HfEn/
7f7QBgnUWBED2WCuGCunhundfHLF/jY6+Tf/gb9SRm1abt/GEnUyp9A+km33trWLqyqUbOC1cvvS
7L4Qlr65huakx6R6VcaUxpWabTJ7ia7geI5z6jPYd5+r09kujY3wxQEKky1tfP+d/mrrL7LbH44T
0XOOfcnNMR4QHptf9pv2ozFBthCf0tcaG+C4dHSuNfeWwhCqTktbJ2X07ehU6vYbHRAwNNTa4Iyi
FWB0rmM4RCumaetjiflLRhIXYGkwFjwTlBl7CySN/1Uh9jDc1ZHj2bFV7VrBY+cwb/ptvPpZfE0Y
84eaR5sJDXj1aDFdBFyH9F5mqL9BbJwdSIa2zr5n8EsO488n3LaZVm5VYhyOueWSmi4Ae4LK7XB2
yXqF8OZVuykO2jv7StqHM/iTibUOGX4JAY2th/Xlv2rF3g5kNF9ao9BXr9tzBCe7pzaKPkjYm+NC
D/Z7H4uZHu1IEqM9Ruf+4eBlqDV1ij0cR7sVEk9A3euCDmlQWt07c2Runn9f7mDr2HFPbYyuBvdE
M/KE2v47frXS3nYqiXygQL8cVNzbuOCfmhZi/bjMEf5AG52RweZyKLju7px/EYQgsdx4qyf4cKeA
UtCvI8rcNhmcJorVGQW9yAtggT1PkTGL7LY3f7Q+z01aZ+DL9VklJuCgt6TCVA4rKyx0xCpUD6BT
dPBjMmEhK0WwJmZ0aW1HB0bKCJui6VdbRVYcUw17htH3jcfaoq4YHydG8JrcLOe5w/PKgi94IA1V
tVdbMqTWm68zsoQvteENZX1uL20hgtaHE0ptgieeCBVUrCjT1svOiwSckVb/RGWg1210Mljt+CHd
Fwxn05TobWZmOdlDWCP7/DMrHCLIh97ZzUvW6rbxTareFsYLY8aQQuLb3K1MzekWjPcNHQMk6lTB
9bz0tQ321i2UKBovHxGya4sKF8e+IVErCkEvRpieZrmKxB2hsRHiWiKlkJY69VazyTBrhBngQGMu
Ag8bs0lTtn8wHRitPbK19966C6tZjRhfGdHKB/koBSfWox6sqz4iQUxAcSHlMgD6JJSWbkiPqdts
NkHTmF68IyXnJrxxyH4JFOmXO5E+pk7V5sQkKQr7GjqGsELeTKID9K4mpXD78kygvh5fmP4NWaSK
vW/V+occlCvhffShpBEQLeDu7YyqwP1YXzi6HC8K4b1T6JB6u3962zz2xnVHMshQyINixitsAq+J
7LNHAiflyvBDsLMgrwj516v4Jr9MngawlzZFBbF6++DHiemrC/wnhg+/tnc+nXpLUnk3uErVdqVR
aFEA8M2NX1PnGKobzKFkAyxMYdU4x+o68DRSc/tBKQuTebKCnbbLrDcEqLCnuA+EgFUADb4ss2tD
6/PaOXfk1refGuBc0tkV/M98aMA8ZqPMrGYt+TAcecbSpdo9EGmYcH7kuhzqeYNzLchs4ZkwZqTB
x7xIo9rWBH6RKklmdDWqqx/JQ3kyQAIDzfaAGp/ybRYD219or988zZwaIHwF3DV04S9UPuL0QZNq
bLtXkFmu79xpdsN+CJoGnIaKvUBdSRCqm4Uq70xt1iMiruo2mi6jiEh9M8fLuVCw7wNhepJ43XnJ
4teDBMVAHJOLW3NxUIDGZfTgeDV1z4oNfXXuiVRFux5uITPgk0k80/V8gR9SJUYSYtX15KgiX6OV
8eEkS7k+ujrYrNAvUXfvMpKisSajAXNAt/g+kF+GjADrjk6TrEdEMRCjsWKPstx19GI/Gxx5WrEf
n7lyR3gLeBDIDSkLycp3YMSIKTAHX3Q/jc9g06z7GZZLdcy5EH3hBaorQH9u4IOpZWRoxOsU/Exd
shoQ675RnR3sLPgkSvRFpCTvodVmH/++qLQKoLqgxiw95nNj0yskm57gO7xPsDxVy8ZCn3TbkXx8
nelmHRB7lkqJM0T3E/OwlsneG4m+thlnALhGkEZYU6HULN5csaM3rNte8MH2IiMw++Ja3F0uQh0f
sguPUUxGZuPipdHVvftZ77q0wAK8T5L1Lt5x8k3Mfnn2SdQNTMnw/NLsEqJ26iFo4MG3RKOB/bKY
t+GCciKRzN7jM+05DgYUJDuipZXaCCy26uG2pViJNivPrwVIP3bHcPacIfsq79pCYEw+rNdGbTIP
FJ049jh9JKT/KRFC+Aa1nxXInxZ1N8QGUC3c9cR9AqhGupDkK0LmMMI/k+uGzCGyEAW+e21Jm1D5
hJarADoE5CAVeBrcf/9DJY79Q5tb5xy4ssT6QHOBglFqWj813G/LiXUwR+MjqaHcPegBjQr2XDVA
n134rzoCDfBTycKW4lrr7v+NxF4UGU/D+8ANUOyYjoa+SK6eU9tmJyickNRgD4vzy4g5RNy3Xems
YTOKkPcnDc16WOr9if54axZaFU48aJBx2pynvo4+nUobba3GNtgGBRTazEY9/HTm/06IdJZinaBo
tqG0rMP5xNbIwNilZaDNJFO6UlBMCmGxv1mX493dPtCc5w82tejlVZISBwYQ8Swl9rG+r8Qv1oFT
7NyaWzoddXiYWC1GpcUuURFzcqvNItssxFo1vEAs+pF/j3B55RFRIjktkULmFFZxRgSDiGkCMRUb
c3gfAk8ufAF+1MZ/L2qM67smFhGKdLqevNNOzbXatxC4JniEJp8VWve3U25zsYK9Y7RHagnrQhIp
YnFidcgpWujoF7dC1wFzIe174cAC2rRdMzZujRP3/U96Xzq+5rJCEliMLRoLE8lQNmVlUgc7UCdE
HAQG6r1qrP72n7RWeTrHbTYB1I+0YtlkWhdbfIjJowmP74jswT01C2HKXrRi7YUHgZJjR8/NgURg
vrYea5mni9yPXBWylzknglekqYik17Ap/1qMF9tAcwOgD1VYPYGjdAZseH85ouFDVAlHrKE/y2Hp
PeBxUtyJrCqODkDlWq10Hfj1gUjTumCiPFt8XBiAR/yNeBccjwpCxBSkmzjuOf77OwTxLzkvXnkT
LEJ4DcjUMqkMYCgNfQ5OehL6seIY6UlyxBNU/iLELgAMocio6zY3ZRt8Qf0MWRCSi8cXJODpo8oC
HI9J+WXRwOow9OOX8wZpb7lUXU7PC2wHMWFqknwCQdi0Hlca4pbmaKZPLAlVhELEgW6j3p5AaF5t
TvPjUQOwQgORE41EScmXZ4KCKKqjtGXVwMjHrZmJBzsnYb3FucwNsQ+qETbroOhSC+MdQpN0ZXpx
7qfxD6My4qqaBURlxeVEhCS1gehND6A7yqWYCyLEee+i1EZnVdSW39mjTAtSS8mJD+1rS8vs1Yrr
ExhKOqDUVhAYxmg6jwCuRZUFrxKlY/E7dT6pKy7KCUIjPKHMNNUCUFLw41I+aLbTqii6M3XU5ECt
PxcS6S8OW6d2af0h0D55ZjJlBGP1mU5hbMEeUl3F1RhFsqrlnNqULo1yRJMQbetIHtIy5NauQXDD
U1Pw1XkHBi0dFBb883RLQYOLHiwKelXbibRTtU7ILnDhKMJMgRwjZi6XCbTutDrh/XGKfwxVUHvA
mBxmsNyVMHw1x6TPpKt4Iw3irQ8Wi4XO7DqapVw/vYPZgo4CbVGUuMEGBD6rTZnTGiog0LWQbhP/
V11z8r6YRZJv2DMpV3Nt6P0Isk54XN0hHk3tH3p9g/NUMtXlnLohr1ErouPHLxEj+DHRi7DWDnSY
fFz1E4Lew6dLtmzZ9LKY3hLgSokz7pGlb1jBOSkAKQj1vskjsFlRY47cnGUhy2K9RWnfEbdoiveY
N/WmAKhem6E3+u69HuuIXppYAcrbGaECabkEKG4zM0WLVJeKQCXbXxYvnRZh9CwVCWj2TuwInGRY
M7Ve4CczlzKk0Ke2MZeF/mmUog98Gn04CEacZPkppbU6W6RA73nzEtg974gwg/cDcqGAolaJlfi/
QgzUC1YGEk2nT4kkWFJyQdYPTVg6BhJYgNTBndcKFuVEMl2nFYJ2KP/N0AjF6gU3wzLOxayNhIvD
cdSczBhOYmOy3XTefcn6TCpcGAHxaISgcqvWuroZ3GbyjgIppbSRLp5O4L8/J2Q6NgzJ/8nEaNwh
i6730ySFMnpm4xZeQF1uzYq7o1IuUAoobHAibhirGRVRev/rMnzLoCCnI7cpbkKtR0wF4egbkQg5
lult8SWCU3+Ib79xw/7wG59gWbeNQTEOxRIaIYYPZarSfxBYkfAZ1Y+URAKWEd1mpCbcgeuHdN/J
qQiBioQ6r+kmANuV3Azv7MO0BFam610PkHydZP5ucAU+96yk2M1lxKZe++kAJcJaVILYhBIhsXsl
l/Xkvba4q2r7z+FGIZdDIoirMjSsJwcQEAZKtWp8clRoo0inuey9+ugH9b44+dC4uyeC855nuz53
i2NwQDhyMN/iHTh7tO2r6w3wl7zGu5Wcm+sek3A7JxhrfBQzpg0BmWDcfDTT8LgSq3Tn364ukNJ1
eEgOzBqUm6eCi8l4dziE5OrRQRkKFFYjh5Y0QL9kMABK6qiWMveOkUVHypLYEpcIY+2jYctT+poz
3s0TGNYOQYY8Bs0H+8W5+Z5WB+ad7ls2PY6vzdLf5elWB0YnpbsJDbltdB5vLCiqbo2gsWGcj29Y
A7MtjRZFEoicnW1fkoQzLdrcCYYu6GWI+oz8T2QLA1+Jvv8K+J2minoy3nP9xjx42z7QArxwaLcK
3alDLkRG6O0s5q53yYG1C225QMm5OzgUZUbRYR47PFP4zbLmrp8t3qSv8TU+Dzf9QuMaF6YardlR
316DOxNMn9lmibigVw5BnSGoAPSCbCfpctyiUUkPSH0c/bvcEfTkEL1cBr2CR48WRj96cGzVlZhO
KvTowdFggYBEa8GRH1+5n/r1A3Fc3WIEacIKGAqINw0Xhwf8UfGrDS692pHoT6sNrSCq7IQYpYZN
o9dRpxNB6XjJucUVqrqdMW0vGOGjDZ/lL7AVALIz67pUbFbTtV2nVTaFN60GlaRxGjxrrh6TyG6N
U4TpzsBr64qyaIrOC7hMYL/6Yy0e7OtdOnQfAOrVi9LjiKN9bKKNyE+pkwUBF0tnkOhfL+EfdOWp
Wl8t2uFld04bTG5qpgjKcIELbNdjvCHtRGQfpvkb9i4D9lKXkJtAnYHyuYkOIRg5eLgCG+etzUml
E4xYwFQvBzan/ocwqMY3rXF/plLyBSlAeneiBvCzOrHVVFckHyyoRmq2S6xRKCd0nV3iXMGmiZoz
cH6yZ6LtzGACJ7PZQFTSE7dABCAE/HY1AiEBgDtL6aqcAo4En3P99I+OVSyTI9X0+gOLEJxDFRHP
d3QVoXRqzuBwDHoEpB5IA1Gcl6bOvpg1qtafLVg7H4IitAaFHMV6X5G0Gr3gNWJq/YtMhHViEP3b
Xoc7u+NOGLTAez3eLt0XNBDBfSax6zfgFWq4QbymJYoL7Uilw8aJGHyPIm8qzquYUwTWTo8tp/MG
ZpqUL+4w+tTwoGH09fg8H3LHr040dAhXHiOF5ZZ+QAfqd1SPDFpFXxD+Dybb2576mPTwO6vOSkJI
kkC1/moez7HiHAIjl8eNOiAac62AnupF6mWK1ie624+iwhRIpxXQF1ObTtsn9cfqb2ix06zt9TjR
lHeytgWilvk31xvQ1VH0XPVIVHnSgG59tdORZOuSMQq1ePkuci5E4mDF+piJkE3EnvjS9kUKB84A
yS2XWQlwQQ/yko0JqIzK1hEWDfKgvXgF0IBR94+6wafTtfIbfFQh3sbNST5kgVkPTRuJ38VkSYlL
ksUTQXWKfVIVFptWCJQ73WrlFSxs/pfEPkAeCGSfoQBOOgT+pDkQckv+iYbIbFy/2wUNBBM6On9/
YTekYGauowsytaJ8pjVLOeobBDKFcYGGOc2PzdEcUR8L1pEcZ5nYNmmKyDaaNC8YSSiUiXmLjchA
1Zz4Y2LxWJGaegty6pOXsBt5E5MuQ3fNkLXGexexbaCxDsb+4YmQQ+udpME94VeUYyoPFIdByRQZ
o0pBafT5JBS41FKBLeBsBMuAMRjZi1RhTvaCAb88m90bMz8nCgEysDN+KINcd3kRqQf2RcbIVkSz
ghMtgfKtZvUAuDxBIWsgTJdas5kFykTSBYlIlwE9GszqDKrAB3UlwyBvAS8QbCooqBAaQcXuqsRD
Y5HaXhM2E1aIqtaRuH/UwSO+BB5jcr1rwNGpKtc/DRn+SuYJBjg/ElkBcrd6kQBNPD42Cnhf5KRv
3HME6aD8wVMx7mjY3N4hAzP/6RJo+l0LvzB8RTAKfIY3fH8yn4EsQOn0/R4HUNAqMTzDMUzLd6wx
B20O9vHXqXS5mHxJ24eOLSZYaBajT6VH97wwVIKqDukFFocwvvxv8gJqmug0hWoe6VIghZTQYwDt
PojS/HRH94kQ90q/EH55r/kQ5wmY644AaRYdgZyUOGmps8ahA8Dh5vis5SsJttYPKBBKIJRXkyQS
VEwZTCDeGaiVqigQHY/KTrXBnG7y6GT/nZpFmAR38i6lodx1za1hkDtA+82TRoBy5osYxWTalJhD
bn/+ZKxdUdfIPmH0igSxw3D+Ck7LpsvLPThyTZbQ4Iy4A9omOHHBN6HoonRCH0wy26pqOZRkI4dr
3Y+Tla+zweqnyiWdAPGlKj1cHk4cb2r+wwjgJWnWAJkoSrU5B73qLoQaeBUMOwZ6fCjNaJWR+5H/
+dTz1Kp8y8k1wW4rsqOAvP6INDknwwCyZr7Z2G+wt6NB/tNhkURS1Q7vmqCFWzMdJLp0MpzHICR+
8IVKeJvdupR8clcy5A6uYlbnz9aZcTjluasYRbfo2zDkg87deMNqUkGoj8VjqvLxw9EIj0ZPfujJ
DhpiGlz7uhyIwBEMVX7xPlFGkKhpbmKid6u/qu1VuoiPhlVCKMQ4fx5dED2DfvPCX6QKFooDoCa8
TbFRpBwj2EbFmb7DBSZFYBoH0F61+0/fTHceYh0uXf+9DsErhEZAh/xxlVEp2ebqAfhveTVKFJQq
qPDXH17TL/z+PmVSVd/Vw0Ir5WEoFXmBGriU3bSCjXp6ikN1r8NEuLAQKGIsBuZNGBiCnY4TJh/U
qcNVwqJtR1wkpkj/DxkIUdhFBeUzviLgB/dM6brxWAAxiKcBzfADGFkC43SoTMmlGZnC462BMHPO
yiu0S5iJoAnOUloAmEBXI9F/jSUgL4RDzYjHECM2/K+UdmioRup/uir5G8KpVpREvT3dSd0PpTW/
OyJWm757yaeBhZnoK3A0Y7YuOiWK2T+Ni96J9mBPlyOX6GN7fUI+pS8IRRWYD4xb9B2Cm7ol2oK6
uOxZJ/dtzXEKcBguoPAa3XUMD0UF/gUVzL74kR5Kf6dAb5wdxOVkgoE9dxhKwlRXQPiA3rLuqf4I
JAP6yAcO2EDcYN1/KalqYeuPyMr6TItGF0HAykBOYydeA2obFo/Ho9L21H0mS2UurEx+lcNqSFLK
lZFnz7MFLdP/aIGspt8qIhwJA6Mq5o31lE9wqgtJYLlIAY7CBRk6tYl1jkj0Q39XK8k+XsmVxNPC
bNTdG/wjMmaVVj7v3QGCywsmFg8ShoImkDvhyijF0qv9TWtq02jL8ETMFvBQoQxIVzqaWGc6o0RY
BccDyWPyIJ+Seo31fulW56maboYm2Tbd3Uypt0xyxVuVX4IOCf6y+X/bX9ee3+Ve6JWgZ4gToN6s
3sRS79xoiNKPXTk8URUUVdvE1WODIYtilZhRKp7wgYYetwVj4od1xJ/wXfl0RbHTHLVUbX/qKHr1
vwunYKnyCrX67gNaGw9G4MMig3q0zsD2GbWYGj+jd4t0ntTLoDEUuE4CPNEBZDXxirmW+Y7OxTkH
DVnnwc4aaTRAM19jM1bKrdeqYZ0zPBsz2rcNDCplBn1p3FqbQeZXAjmKHzApUaG0bTN1zJ9SmlMC
H6hcwUGEKKj/KlxLWW43qAUYrvBLxQh6gJtnApRhcK0eovNYxPc3gtoSuENRbH0SM9YeG/6Jeduc
t9ktY+JSC6SO8eaPOEKqzfTRA2ZohkG3nkyf10BC4Al94ZmJysWgM1M9egO0/hv6Nj45SRGZPslC
VSAi6FVdWtCMRiYzRni0b/9VgkIs3pEeT6xLE92+Gsx3lZkdzWDAKxtLVgkr8cRio03EjhQL7oFr
r0bhs+TlWLykoNQvJXfSE90z7jDpSn6nh0YfkmPz06v/+7av4QVEZ4CkPQi30n7dwZpntTScDqGy
s13AR6g5WafcSNGMyW+p+GXaabCb0QOCmTBQlSFBe6kUaEMeVuCm24QvcCBytKE+XcwFg6TEvqjS
XBUmu9iEH3ef22xVlpkz72L8RRbD7IVTRA/+VwXiW0RdecNoatdmNBKqPhH9w4mqrORI45cWMBCl
0NLSSB23B3MTtGxy7HRxi1Q/Km4r3ui1cILIvkAhSyOMcBNR84SKyM7QO9qzSXXcyBoWeGfIMRla
092Qn/bZqPkc7xHfIPFHUjjJcBPRDBW5XMFEp4uGqETd4Fjhc+6aFDcxX3blzS6HdZ0LNdxbkVMK
58zWiAqoqe1ioMX/iWTX/vA1BVVz9mMFOUIa02xcaF8egLrcUAQx3clAFV4gSM+IXRQptT2w0zi3
GtJ00wtBx6m9izckdtp/W8ZrP/hyoeLP4LvEHnb52ty28VfyA23ksUyF4MJpIGupbfZxUig1nBdg
ULwSj12uzSsEZ7mSTtpKj8lg+San5KAURW+lzAH/05aS4yrHIeByaapj9jcd9jvQ84+hE+SRkqGK
3p4ACjiO0LumcO6A/2gaY+TBBSC5GIDe6ESk6w/gXyfTyobQvsm3PgMTLWTmJj2z9e6R9hBWWR7R
Z8EMLHgY49h2fcEgn/+iu1Ijqt2wVRBFQQK9CpbfpshBkudChGJDU4j20J0XjUSFTsdYGJycozh5
Oe3hpjYYoUjpfxs8iG6ukaDa3Fpy3rNtysyaKZbyXAihQduCVAXL3ikltRkfb5Amf0J0hJo0582h
lsUE3h2PEk51PkK6i7UBBwigThx9I+nMW1Yrmx6CSg8kcc8ZP/7wIAhvjDerQ/wZ8yZDZjtCsQLY
CTInCUz3xdBX8ugZQxnuQmbYhcYKxfWgSOtg69yBOnGivHbw5WvAEGmV+YHXoNLKQ+u5LwcR6Bur
J1ZxyMEVof+y7fqCzwuwf1nTTRzfml++rkngkmmXyXmHFzYvM/8bJ904XzGtjBeGljWPIz55wDpC
lcnhTbyYHNkjSb9Don5Dp8XsfcMVDEn8nShC+rDhJETNnijbHWLq2PRay01MOPJMGroWq+82Mavu
xViXcSUhVXOZsqjy8F51Cwp9Hd23wJ0QI617aM6g+UZG+MEB1oVl9Yb+fo2lOzkMh/R4t9SR5bi5
6WCA0Nglx+Hc+TB7GTz6JoR5qYojOBMNj0NzD3oA8VRSm8eqE11BIf37qtDYd3duBfGjavhuosh1
h0hSG/wx4hmW24Xp3JOS1muKFs59+B4XOs9t9IojkB27Nr0PaRS8m6VxfVo62c6VilXPWZse/E9w
QFppHyEbdIy38bmbNZ/Bk9GBdbYAlt1Gt7dv7fzXCrnzc3xqQvpKF1sKy6e9v/ogte67GsPhS86z
DRsqnn7/1SNrsrsPSjR2rx1pcVSNzuubnP+dERv8rA3gitHzHBwfCIzjjCDVgH7lywDSySlazqa8
OmI2cdna30InnUMtQNbHaFwPRLdb49g+nfZO9Rl918XSNKM7qvD4Oa+fKBFMTTp3D2+eGJPnpXkH
Y/O5OfsCAxQld7wz19aOU+/WvVfwkAsI0xVIq5lz3cRm5hwZiy61+MHD822jrkpqXG/fWkEJQdRi
NzOp0nGHxH+jGFT2jfsh/GZJCUu4ufeB/XpbFjLH4rlpZEXGFR+BGxZzFd+CVRdWMpzRzucAi3Ip
ieBlTczkKgZGm5ZLDRaE0UyTN8q71SK8TreAEtF+Moc4tbGcbaOEqZxf3Lim6e139ns9Y2qLMojh
WGzOMiYku9ua+zadixXw+/DSYUYXV9d1BZLGcgsoz1aw2ByfFp5ET5jxDydLp5hskSkmtZp9tAYP
2FpP26S7kdF63haR896QimOhRs8S/w7V2Khc06xcIVJ6qbjn5EEelfM5D29p4jz8G8pNS+zmCDHk
yqi7YxS9FxTMk/Uarw0hvr2Comi/anaHjGBLuyfJOqU/QPSUwxsC1tvb9r+QM+k0IcB1cWpsTjTv
KFkOM+p+9B8xYnrbuywovxoW+jLxEfFAYhK5Xo0dBFJ49S4IvxU9GLOf8TEBFLgvzs92dQDHHrO5
l+NtpsV/hXNQItDcnEPHAg9NG9zu3c42+tWzs7f8N6ItzHeg37wb3qmdEbkIVxyJRv8ITwmf4Gv/
CKmbUAYt+3j1K3iHuFF9dG3fjfBb6tbj8oBOyrsWcFDUvApWYJ8FeuYD3rrR+JItlvyaGX3//ftX
Dw4l3bznnVhpJGZcZxrXTVvH3gEyDLx5KyrAfHycIYR0KwXbQe7pvXCOF1R+x/tVFm44E6Lqp1Mc
mrfWreCWsJlpnPHWoQYJ7tx8LJdoZhuIpdSqzpFbeb5JZwTEIzlyPsXnT6Nr2N3rzES6JotK4Ft1
f2/6ZxoeZ0TQhpeNW4jwZry7m44GFopoqLemD5IAVMMug63lXO7ujo0DVerhQSB/lzB2cL1XwXt+
k+2zhU9hKXVKND+ZvamPr965Qqvqudh+EZeFvoAaDwKxEhGmfT67kRVzM9+pXZrW/82RRRkX2ySb
23+bjoEoNPLs1s7F66lCJQojgu+Eb8RACdLCtrFyv9KzqwDc+O/lNTwvim2SiRHiQ2jF1F/efWUg
GfPsDj/tkrulqHwymsHijL6ZHUR260JuA+LXKYXHGXMF0DAsm67VHeh9dU0hARnMKtHRXsNUPpVH
zPd8Z+9qr/Ie7hHxaFz+jojTRIW3Dem9V518q82NNCdn9eURZpAH44P6aFyabhrnb1hlCIAj6BtZ
ZZUKKVz8feOED+pye19yTt1a9JjTb5tT58tFeUEo5M1d/57V5tzCq6FZuy3vRpzdG5d5fH62sj1V
zOf1r1p0X89etswe3tFgRCxzNlvvdWlfLNQircajnjxSeWeeb8vqPKpvGUCo90v1xPh2SnCMCWkb
DQVy8PkcmJUuRpHF6AxD/xRc16X3uB5b9unWfT9JkKygcl2esV9m0qPsG0ujjiZTYUZLPPMe3499
Lb/s4qNmfyDQkTafeI+F1psZ3Q3Ooghz3O+LY3GqzGV3Z3PvhtfrkmVSOV1VEGL1c24fTlPTCA7l
5eVDYm/XL8vdYe+a8cVK5ufB/UMt06lgaX7wjf48PNP5mTsliJGdy/IIcMHtTLtXPMEa1UGxx7p+
O8UeNSTpFNIGixJfrkGmfMMOQIcUIghkfuMtQVFwIEEElJfk8vhxMLWn0T6QNnc+uiIyUWU0/B2n
aOXAV2pN1cEF7d/CfdvqP0gWMWLF3HyV2Z+z928bGrDFNJonUpi+ubXpsokXh/0lBOdhVAiYrQs1
ZwNXP58GYdBP/T16Jd6YXiEiU4ZvOehOR1BYo6l+EA06Pe902or6G99BnKzDixkO+2jX9bsA/kyZ
d+nlMXCRt6RlBEU72j12uWQI0cmRiLEt5JTGbD1EpKRPx88zHigpROKqBpGkeVUPyhOZkNaYanrR
PVLpeHpRS1Lmugx8FCNr+WiJKG9m9m6wb+8GU4Tztr0XOREFcwYJvkD+wWAL8Z5Ru/ahY6BG1Su1
nFLrvGHm5frlU/PjVnbOiY05qj7DS2q/6l5GVf32PvQbL2EGT4ia9+qWF7x0lIY/N/vNwfWhgYy4
9x7yKV05JrgQdr6E9au9KzpfIGLYhG9+vkyC+2FT2x8W4OpKNp7wM59p1oMWWsXs1a6lzvVlHyve
Adjp7r5RVO6Wogc3B2C6YpfjMt2I1N683fJsHsNxQJSUrhDORsxVUKzyCAf/tg83fKVr4ZJ6t7e1
8J7r3K1n5bvdPONqC0cIOxev2P5GX8dOt16xBrQwvpHLgaPVCMotxhomc5pbm0B+lu6mqsdOLac8
95gWqNibtPc9tAr05Nq8jC8k7Bf6A3dO0xS/MeJmTEw1y3Gld1rV/KRAuxvJvda7W+xU505xehhX
Bnckg8rMhtcBg/BnMlPnMcq6qU2691dofW4hkzP2o1P1j2F5jDglnWnYHV59UL03i8B0D6dGfbuH
qB1YRY+MEnqI+VcZFBvPm5vC8yBnoaPMwrHXhCXnQhMyPoHkThBBPA638QbXzrJ74a4EUaFhkOOS
st79Io2d88XGL4cxl3jLMEScMnJBLh1NzKNz+XetQyKm19EkT34vitPjBO+xAvO16/lsC+UL0Udm
J0aFe1glHSI/AAbbeISO07AK45EB93Vaip6s1kG9lcKnIMPoQdXgjKdOg0tcS6ooXpC127s+hw95
coEOnWEXSblfpCBw7DduljkG6wNG0L9Lrzw8dUElygzxoz9wcl/z6AsDGNduIfebEIfrN0Y7Bx7f
SyFZ3wciPx9hDY6uG+8NvJD4pXdYubrfZsM/rKqd+R+VD3bapGAJWscQvh8RPFiCe+dgBHiBqf93
AzpO5NIJ6+3C0AEzURsHxjLmqR87quyDNilBZthcXvibzv7giRVZ7jHAsXOtB+5ZNpNxabhjqI7A
3LMgvb6jK8BUZ95Om12erv7EBX7jH/qIckRsScoU+zrDDu6UVFB+jl6H5nnlpE+OdvzoovPqefCM
ZkR6sfMvkBHKdik8uTVOZMs7Dc/8XgC3BB0pMFa/RpsWmbe9/b26+4T2SfmA9SqwJEoe8ylF+cEz
cWhg2XF3RqeD//0k21F1mbYy9/61yywR+GQtyovK0eXs2Z4RDcBkavSGPbS+UdStK5lNhBXsNu+n
Za80j78GjWr600khZoR9bc6uoare2Lp7J6Y0Bndkcju3l5MCw+3bJ4ypg2uFHPuDyO3LNoBql7vB
9u2O/12j84cL8oJFABhHWmK5mVulzfH3evgl6dmdkp1fho5N5PTTov1ZGfatxHFOpRGUxya6DkOT
pJpq1jaYxuhEc8iyjT3dM1hy796rNUceILCG22BON+jicl6VmW7EuzHGFc4sYjJF+3LboQL9H0ln
uqQo12zhKzJCcYK/zJPiQDnwh9ByRhxAEL36frI6+pz4+q2ushQ2e2euXAOGJWHRIqeNod607T86
ZhsDKmcASEnirnGNxW6kG97sZtv7eaW6csg3avLOg+AUDn7SMZ8OOMTmiVSH+p8E7uOa3Fdz+DJT
gk3HiJT8nl2Fqs0+7JIybp+kJVR5fq0c1cy8fJjc7iMdazt5aRDaspulGIMFxlIOie5fo4h5n6Ps
iYVpb+nX07eXBr3gRo7VH1UccyKYAW5ONhrjweUHNdXDrLDxAQEBLv6QEZKSRwZVSv2tzj/V6oEs
dNrtOhjGQLjNiW6hpyBX7el0gFaCG3sZgiDkBBlc0hbm47cgtcOvr02X9VEHMpCkhoevLC8BeaUw
D4cfq8JDGNZaFxhO49+f4ZejQE+jgqT0aYUfMTocExJWk+tnhsUU96fJTXHpFI57vA3SdWfZ7VgP
TBRabh/yyoxv+byd7sVv7xA7VzRgb2JL6YUAG1CXKJvWqvCGoO1ea6XisURS8Ig1kiKBgeqZUAzf
Pu7g5QwaW0uOkMSvJv92RlQMQCwyszd0K+9LPjgX+Os9VGPQNS4kPra9iWFMOGIG/dljo/XtfJKf
zRSbftLSgZAGdl2FlL2p7jcKO4rVvswuqJSnNc2lPqAkRjD+tTisf7nH9aze5L9qW/yviz1Nx8Po
7w2rdbiNu327hLN3sqqoWrLfp+Pmhy9k2D+3S/cyU0yV7i7TWzeDYqSNL+4N8VZQYJqcnfRzJF2y
fmXkEsNZMfhwxaJkKuXlpfsaAm2qtdH14bEkr1H3Z3DnKQcB7168tPSpkTMss78A19QhVOe84c4I
Q99pjxoGz0GIhvPe9jA0FUaB8Oc8zJgf9kW1/jZ9jVOnPho1RgPiOH1fPpd8vHlrXVPjXozrTx5N
+/SWzgst31fncITDZnRW51kdAyQiQgFRYTJrfdeU2jhZhv6t1MdD0JzC9DfZQ3f5xEOGaVcoVdlN
n2uVeXzr4834seH+b04srhZFkmiuNx2L1oTkBW6rjSfkkmOypl7hKRB3BWitd339PG8em+HbPGbh
vXJeVvOC4KXpFs1rARonAQiqxqSjc+gYil15m29yN+ecZugv+vFOaBTpaKVOS+v7m329XtJhWTHY
sbo3u+a3XBwuTEEoKSPu2kaCB2X+ZULT1ASjetNI6C/Fbl2Cu2Kpqj2dtswDOA6JoD0EM9ef6ZDC
W/8AyLbh3L+D4kmh+7zp7YCMUnh9uDEL1AWlr7XmFvk9VW9GyjccBIOW6b5GJ8vleu/ZyvU7BR4C
+JdRO2jH20vwQsApfX40D+ZCc1cQS+CLeTZzQ0vw22iVCO0jCDAFzWz/ag33mwGjNcJSPVYGcnzc
ybFp0tM276l3tlnVH73+wd5++eHoxBMd91UbssoIblBXx2xZ2KlH3kBlXq1vhtAceM+mzJQtuhUo
DpUYDJ6g79230D7hPgC1VTQ+61ff+IpUSGWIzjZZU++rfcdNZ9M+VNsb9jcUjUP9OF7lX+PidSL6
hsYRDwyW8QDdBW3A21YYuVyD7hc8ob1WeONm/nPUPz3YbIDfM8zMOJyZXkN4gxoR2jGU1JdeUljo
zvpyGtGsf0E2Jf1s+fgY1e+dmEKElwUhaI1xP+uwNIvFcGj2bO3QscodzX9hnCv9m+RdFC350Xx7
Rj5J9XsRf2l7fyQTBEVmAjeHnoMlhY56psUUnRfj1ti4KlLNoLBBLVySZKEPsfajlIvRbXS88gY1
Hzq+AynnA0XnO0eysoWFrCHfe73M3X174CLeqHJ5GHl6525r0qjgclRlchmV7WmKMbrDvYMWSvVg
Zl+xYaeZSubcANTfQ5p9IA+0KeYl4YFDvoogpNoivgxa9qK2XzBmNCTIlGWwpnIco9w4zrgnDNwr
R8n07X2WfJkGTBAIsLPyPi8eZeSZkMeSXFKY2rUZJD3/fjY+Gw2C3dNI6jOKwb58t7Bhajwfqfyv
YdBFFOgUv9SwMJFolXVtDluHilQxRWvzXuAiBQRFjWhEQjITse9x1tH0zm8Dbw1CFjSqlxE1IT8E
s+uLQix8Vc6lNTrTElDkBpKuixBtWm7fetbm782EWuqswxN7hUk1jt+jzhLeBVodE4FCadxdYmjL
AN1VEwXUkQMqje688zK4AxfjDLP6GbX1w9stg/558b0g3mJV8JSwDc2Rgo/YyCK5qj5Plt8L5gDG
h1Nl0plqKBS9yu3viLGC0kreyqdiIYd5zNal0jqe42XXkZ2anB8FJxH34wSKryHXxewOwQVy+XEb
0Zv9sjocXKr+9Dbl7hmT0a6KploYUU/z5f816crlj1ygvPXrS5/dDT2CxsZ245nNr4iUVj2fYR0s
BCZOp8OSum3HnCfiSiYM2Tyouq+PKUPFEWUovoBncZbzVVZ/X3eU+L1ObUhZJ6FIdpxLwcj7TQ4y
Yxkj/B7W1rcx6681Ps2KtlcxcbdueChjODG9Oq7hbox1Fq9xt54/9qICA1Nba1P4jWGGkaTiWWH/
UCxCrPNaIwxuzCy+gGmWZsdSFUqcdoyjjqW4d+Z+NOttvdtgrSEGLhLPrJk1k2zEAKOzaaRne4C/
sTy2H5qrgtCrbPUJ3/DoCZ8xgR+4TTDt2agv1le2Y/J7KHVaMNUbPAY4r62iJxHFH523w+3qrXov
LHq6V1y8SVZwDwdWGOumw/DvSJwNw9To8wuACQoOiASiAbu0rZhnqbc/lX/vW+Nm02YSzlDlNtv8
NFyRw3+Z2/Ecne4h5wgb+SP56PSVuCH/pEEBr/kecw5ikKTD+C8OvLSvIJ5vLPA9LUcegITvd57P
gShARVOLzXYw5tB6vKWRmebEanNIGp2+8acPzMUTN0nKcdtK3geel1ZULmTPrSRPOWeH7xNEra3n
4H2MOW56plgfoFw7z0cUJG8uvXljm8Rt5LyC79c6tAE5xyqsTpb/8sJxS93unqbHuUjiL86JBV4C
tiwKJtoPRws7nnYK2zOsrnHFNaYaM5e56m5QyVRQoqhUmSBjrcn+nZoOwybOYYAVwhuYiapv/4kF
E7a1WFhcTE2jiGJW6R2TBuYLQzayWmHEgKCCOPcZP4tPlZYLejUgtBDfFsixuAsQAWL0ZfR7WmhJ
+7cC/wO9eR4dlm32OZkvzHPATMgVMvstZjBOC98CnuwN8ybKdx006Wgfung+GNMpjzXLlFVeeZSI
81emX5NHBpIEtCwdfPaUiq6jBC8gGV1DtkgACTpJqmuNHhGfmPfJ6XKqXxRnXPM6GIvtpg8T7JEh
MToWERnzR0y1F71oeUVzfaAM7l1hPG/WTw/HqSr6jtqUj6BUQYm4gvn3RDxD430+mjHYXC77PrvF
tTHPk1c927SGZgcdsn3HN1gxQYD9q/+eK/qm5QwPkqODmQUPqEBfDl4CAzo4tkEEragklne2wquF
0SVdQLM4lmZaGe1uyEJgO3tvWPbiAHQrbZWMZMqz9Mu+B46nmoTq1VP/Pp/Xd9Y+GKcNUgIYR1bE
bQQBWDN3O3LDox7yZF1EnrNdTTbNujsBWLlQXPJIQhW+/QaAGYuPU+k/nRFL30UCWgQfunaCxWUJ
D+7+t+Wy7wblw5pS/RdwQOmy2ihGh+ac05rRjRQnD4MjldabvFLre5xX4NuyaTzXfXyBK6tvUPID
p5eRujxTi/VaJL9QeU5poLeiTP2um4hX7gf4gHjNSouAd+mSFhx666vrn1x60xWPr5ZBQGGT+L0w
1kHqqO7gFGG4oLckaelx0uM+RR+4RMaxB1hlxQhecoFiqeRYxtAXhbh39mEW6nEdFDdY4vULYRcW
hIALo3qnWOmhulmjoaLbxRpzRTbVkegEOoqedE2768ZgJrATar3fthjLXJc1RLsvQpeCDeLIWPdR
2eC/WNlc9Quxc+lIm7ZGd/ou/YQwwNrUFGOlOQEKhFZBSDDNGnxF97QudWEu2/Effwvl54v+3Hz8
0TugNYur0mowNZO3EzMGQzG97vT9Bj0nRBueYK8j5FH9JdQ37e5rQ50cU7Dy8Xesh9p0DYInDNI7
KbFwL+cNEhlKE07vu9FfxvA6g+2jNjT9ER+7Ppz0UvyEIxsybs/vYgcF3RhfFnVovmhZwy4gNv5C
8MOFvS0O4bn+PAh7HNww+Yy92OZTweuTXwMaJ2GEosRN7FcO4eXtiBvCcFv9VD/lD+m/evUDzAAS
DmjGrJbo9W0njtTMawR+bBvdjw1/gg1HgAlBH95Wz/9YyXMWvZ16AsWY5YEovDQ1BO4DwR13TKaC
+I1wAHpOklxQc5jvMZQML5bCVt9GqrOi5AK3s0SBMUBWDEHjJrS/3MC2iXdyMd8/DZ0kg16wtnws
Pqt8J6B9zPYKnS7dscWSuncyY55j+U4c9a17Y8hSvJrebNBnSIlWBfKf0AxbOVQiMbW8/P5pX5M/
+iv4YATBY57eDaWmXGQc+jRawrvNUcm+YGGqG5E1krZe89GyK+q9L8isf9sh0lTNwebDXfXr0qlG
MyqGFOLMqzS8yJOVDrUEtv8Ux5+78W4EuUgzYeqxrdcB4CVfgtw4K6JzgN32icoQ4A8dIfzLGR/z
adQIFMBy73xUP+lWDiVVIoYlANYgg0sVUAkbBPbaR9isricrRSl715P3ps1UHFze5Cef0CTi1M94
n/qjaz4mGAyl9DmEkt+sRJSk7yTHv74NLsOFv83pyHigPbWlg9VAV+JcxuaJWpLrLbcmXV9F0QjJ
+tM4conr0pgRN2Ohi2lmHef3OuQXGPzfuU+SiVds+Txjsd387OPrL4Uzd/jo54aCkqNjozbFQ7I0
geZoDRv8CgfbS8KRMxorNaaCNmFSTrnuFPAQG554A3RoaP3ypPOe0L8RqXvZOlxN9RzsYfqmxizy
anT5TieoGCYQzcCxD800C/AhvdEQG9wIfNZZKxes9XxgWjjzr10TskxbVgJm43/YsaCTbZIes065
88OeUeHu3Ldqb9un9/2pJzDr1zyuT18RzeGT9iJJO44CwztqW+pe09tXfSSs6/5SHsH2D0s0Agb9
cteV7rzpwq6lAxRidfVHaxYjJPlOnlEFsUY6QIyElvS+R6qoZxokdI/Iuv3wiv81WS9HHZbfEiuy
tuo9CzO8jF+LMWH1urbQeKxgzS4/L+Mu7o83q6MBOCgw5XiM5xe3HT7GjaUy2RHz0KWx8RmzHM0e
FAM2Jyn/mbFMjQGdzJlcWdX1SxRNDO22ZKOBel7dbPVzFH+IB7FVPR4J6qyMNpC27kQoE9hy8MQm
spR5zgPLPLLtzGy1GYIbSxNw3EEdUaXGNIuSwsRgygydRQm1o+FrVKpt+4wzIrhCmOOOMi3nPbdS
KWd5Dwda7ulwly81YGxmEoIgtAGkT3oaGNpXSu7xT/tMoXIqjKo0FV0+tAd5xsjXt1n/uMoIWOgu
Pua6j/ZEVz72ZZzFN9z6mAtvtIfBOBeNtd8ipqawLh+rP6Wj3xyJhwY+FAlUydzwaC6z3ozhMZf+
RrRxHucnZ/OjhHPQ0qnxcuYc7Q+HGRwCLRWE83t4hh2fge35yesVVL8ns3cyyWTjhIDYw50TR7wz
ZLNJFgMIfYdm/+tRg+Co6Z/XnQMsnFdIm/+RAITSIiIT9AqDNBCF96TQTJ63Hu8OSXOuOefJQ9Cz
v9A3Bmn6K/n5PBmbI9g0qVtEAgh6NozB8S5ASIpzK1wcyrvWHYMZlIBUuq7mZstsmxYG4Mzi4q0+
h+pQm6NRJ/wvPOoZ9F2I/wHQfvuYLfnFZtxZbF7Gh3q6cFzJM6OmAR9RkkESrG4eJxTnySrozKc7
v8dk9TqF66TQk0hl+t1UO8mpYwrQh3MFPetouMy6wUk0BgVkIl4NLApfRp5HJxQ+HEsb+pIO/M+r
ztqfG5RSH7MaYviUb7vrv+5Zxbvng0pLmbbIsdmEPm0qYKC4fEgyHasd0xv34f7OajSNINlQtXRO
YASH7CoYys3aa7jfeW1N3pPSDlvJknYXiGX9oYAwrgtWzdgJu4e/0OX1+h7eUfzdPUy47BblaIkb
TOZSv+IjWRubY49iGbrBYgMZ6l2T2HwyAQyp4uEILPFwax7Gsj89e0fYbXq1Go5ewsbpW/1Sl8jf
r84F/JB6QVwWp8XsF4YgRZF4BMO4kf04XVPW+NHlAvHd9mYlzndw1PQjgXyKvckfuohTu/56+T5a
gjh3h6Y1oQfXa6YUbjMlFtfyKRspNJkSzHuwml5GFb9AsOxNnTSJ8aHXN9+RP76JL+GG6e7mvD5j
2DE7UVB4yF+O5ingUZ4zgPhCT8nY1FE28p00GruhvzmNKxNgGbtiQgXJMNCMn8ym/ypPlAN6ruow
5Z7IwB6W5h1umUkb2zBrb7gCUqic8Bh0ugEEnkh56vGpT2nz8qhdc3CWFw09JuddO9LsIeJjjn+O
E1Ks2IS/VBHF2WrjJHN3au8+S/1qwOadtEfbuPzpomCaeW2MPA4NJHlgBq44Wh+7xT5hJbfs56q6
vYNy9bXVg2dVxfPk+plnmdd7mwoCLKDGQWFX2IiWPh7miO5QAZ6wlJOGANE8U01OLOM2lQjGbKWe
nGvHVUFNAGKxAON8sqbH6JBaU6xhujol+Slm7EvEli+4Yts4IgXRjKQ5itsLR1PbuHl0U454pB9d
SjW9nvzJRWYIeGO0JiIlIngGlHSHHq/SW64ZffHy6IdRcsO4G4sW6Lx9RmbQmOvRcHYCmqFjatu3
NxTL7vjb3gzawa/WwENjibamD91nFkAxTZTPHv+9uLuMZxB8HYNOmgeZkYDlG+Qa4yc96cWT4WxP
mczRNQRu0bVNeUFnoX22gDGSJ5ibY39twPXMYA2r6317V9lh27Z+LuAUVXDABYHagJHdkKIjQxPk
xbBIXQY2s5Ntx8mNwQLFM6VM5RDA/NJDP4UWv5y8nwQxTx4fin7tR5IFhlBCJq2NKPkI54ZYaNzi
9uIar4IKugS25Uycew6kAfyGmHTjVjZWYPZ5zDqoshajpMAXDWRv00cdx8wkTFLq70iMQ776q6Au
pcht5ls4plcOYP3xYlhWSdjRvdGpRe54HiOQipp5IrpMbVVtksoamiZqU5cuMKAkTsWvRDz/t7DT
paqNri2jHD1pycGB9WauWBnHGixr+1mE0VMzWNZvqhQTpXLLgu6QUDQKNfcvGkavpgnvhKrD296n
7JNBe8/tT/BpwcjOBHgkY+CGwRKsiClQ8pEFW9ucA5DVAMrh0qfTKjdvcfqhxWAuqQN39I0hhNhe
KIyXt3vojRViVBtftZ5cPbeJtFSIjuClL3N1TMewHRSjSHX+9zgr0QyhM40H/vUyS4eB+KCqrF4U
h0+LbnIZ0Fib8zmdsRF09dGqFJh0eLTadEI0gvFtTs8k1spgQBocO43uoucEJ3rFRcUnjyrrStzP
ifaT2ZEYKd5n5BJ99syiPR7x0gEy/IyTruqeJpfJc6NRxzE/3t3MikoLcyAH9FgYdyYwTT1Nd+87
Ez7qShLaH+jdrgjI/5q40xwZlRp2obYjDDi2IC+/3E7KmABS4b4awlRu4U5J5sHTUKFh0Ra+xLPy
ORq63Zd1v7qMPsMVD2RwtufuJfDrs7EhLNY9BB0szHBWgLD7ZjCLB9Xlq1vnyffAw2cc3ODD7nKC
gYC2dXq2p0hJR61IZIX1jhISvQOFphf3JQVS2g1s6mvEwvy2YYT/HOvhTYZ1P0BdSeNHJ2wOl1ny
xZ4C25aO/uVQcOHGmvAs2F3JpzZfjMmqiH6GhbWnwUem3/vhSjL298/QOkWZD4u8NLS3vb3Fxy8N
m8aOlOQuiMJ13MfJ4LJuoIWDA4CWs2E/kRDhSEUXiGsVzAf+Iv6NguJ3TO4KPS5EO/nC9spZhkJ1
D2wA63/Lfj1iZVgI2aLBX3TaI4qqsWhd3yMev2+I/6SNm77u8aRjWMhszG4bzAm6ujla8XSVIo2F
9hUjBjBzv3RyP8b5CO9fymzG1Re7A89fNGPS9CBYRxFG/ej8JW7S8lAXsF2hg8QdRi6JJc8qyg80
gS/EAIyvpjKBmH8h3FOg2vwwrwDtQXSV0tqx8b687fbtsGXQiBtxJHduKwgBA0QEpR33nLDUeA+Q
KXDNeY8wywmQlbCTg5mIvK3PD9M6R6hn0Gt7McC3g8EbxwYzDT6SVdE+sFhRGOwB1Ltw5v7k/iLd
aK/yUGTLnbF9C0dva0XODMuHRpnXo80LZLxALxi/E5HJ1KE0NvKYvuTBZtyjr8oFjkpQZRiCDHiC
R5gsZFwHLi4GZBpPLdQAMIp8nOBLCIiCmNjkhqHIwJkMVj5/uHt2cpyJQEKszRIeVv7IgCm5TkQu
y69ZMVkeLYB+URGPgEWwDBC4g9ZKZH2nqDVDJep5yDGk+IHyzH2IATR0db9F2i6ynZnjtLE2ElyE
I8ZDWoe0lwEb8pHSse3kg7Qes7JRgsSaQQsab1TZ/Ep+C4MqN0nOMw0/RwmtalbnzS28FGbBJ2OU
jeUpnKLcLBGWH04xLmu/4jaVj08TcVwTNfcqMCsdj0o2WUgnrMXh/CTuNbDVsSDX23KNNryyjdep
htFOSaFoYfGOwUB3juI9eoQ5xm3y1PLoQg558cNqIrZsx0NnTiIZ2Ij7mR4PEEjgT+F7+NYL6mjO
KJUz/82ZxbPNYh4xTWwxeAS2K5ieiEWFyH3UNZlCFDp5IjriGqFLlwAxkcV0AkLxrAfKTVmKr+Wr
6x7fXgtl0tsq92Wjd5YPu+GT9BxsDJE6dUiT663PWKI1y85SW9ZxsbuIodaN0u+BEcFnxOrn1uPN
WY76oaDlgCeOFpyDzB26besNORNYZHRM8v1zL+LXhvQqxQIQuUPJyqdFNHSxtvrz/ZKF0/ll4WyT
Nt8J75w3D+GUiKHbJGKkxzEgNRFbms6pNsUIqYWjy55tobH75sumiO7zSuIWgPmtnTRz6dZR8U5U
2C5tSxMfPdRCsPuQOaUURA08dSoOHn2ex+V1jrxsxKgJ4Ior/F0i5sJMRSTE9xGoZM9DNtt1uXh3
ZMaIZHzMeU/mjARHxOTOwxYhj7Ibjn8L975Sosx7bCAxwXTVkXyFaVgHqgcThXjPXUEtkhQLwsZ1
hbZu9gWnYj/EFcmuxk+fntRpJl2mZZDR3C7Gbs2yHzReZ3tMnj9DgZfNcmhV66ew6ftgbB1jEDJJ
ngpvm0EZwqhr9IEFe7bY7SG2fbc0QNgMT5SYnJLvmECPdePur8+5Cql1oqARvaB8vW4Vbq4lKtK2
JIiyuODd6uX+iMrya2YErKOOytFClZgcjsuuoSUvbAA085YaVHuYfcMY3+b7E4Mx3F2XSBGpMxe3
Nu/zcvcGiP+WZ0ZuTNxpwHq/g9UQVx3VfEM/3DRJBfq3bg5P4MaoNa39fFRvzz/3sJiVXr1BqRl2
MKhie47LsD7QHaMwgOSvhPmEgfn10PhZPIiG1mX7nkAfOjD1a5+sNfYsvyL1XL+wMIPqqpM5C7ee
YADN+ZiMGrBW//NHY8zkiTaUDAtlctnuw+VtAcF3DGkUfOOiz/E0j4STW++f86tVzucbhbb/TZRW
2x4De6ytt7mEEL8kNaCx1gOx3odm6t53YuDjrxtgARmxEP/ejHwh+j6wTsKxUjJvmdqS7VHMLroB
cZiAlzYOmmyV2IzyZMqxJ3u3mGINCa8RKFSk42gmrNK4UYV6JeZwXZa5pFaRXJls/7tppY4ETDJ9
HaKbFDeQGoNlqR3Y0MSEQ3L6RpykDIhdcjJjqYyjbeajTeZ4++8zCMFK8p7oQEqQgtQRpwPxOxCw
GgsPtF12bfdGL3jQeHjc4QyIQyXhguMH+ugBhYB410l13+VsysbXWHU6ZGLdvIIULkbrEOZWHR5i
yN64sgJPYGX7Np7WxzmFH0fsQz6+2IZyPThbONo6kpdETSL/QbH0ZxhInFEPAztx4wgg1Bot922w
SfMZJT+MSoIaitKAz6r6Ysyi6Uz24eJR4TRU7HJMwPeihpEL08Y7WoMWiKGvXHvwzVD1MXcIKZg4
3zFl4GTycCECp+d4oc6Rk1Ksk0oL1zOhB1CsY5Ik/abGl7PxZdLlTsr5CKbICSx2h4UnIaFQU3if
cuqcxyVXRVDy/1+T75UBgfz3i+pw8THEQiWQAZQ40MiNJIcMDgXHXC7HHLGlkMtdqOKui8Uc35uY
uLWIqRsOciBHTLc0oQ3N8YXzMYeDOrWAfsWokJ+R5Peb8aEhoHjHDVvbQQ81CNMN3lT1DRwNYDw7
OI3I9sU/fLGTn9zh/oIzOEs54BtJIeGldwTMuz6clQJ+8ZzcCfRwJsDUFC6EBJX8GLylKdCE/HGn
Q+8K00nFgIf+GRMZLO4W38nJ2XVJ18TalSWlMjzremIxjLncEjbRQnx5TIgjoz+v26fLnXfFcO/q
7DpryMeAY93JtHK/b6bRML12T+y5GQJzsg7N6UEu0fQ0SvHew1KYD7m4cUAHiyvsILkGJNNzHWAk
OVwTAg0KQ1v8UUfJThCE1H7ga8qrStY9k1H38KHJFZsXDLZteUtiGP6eau7LptRq7BM0dDyQWHAy
FEqofrjH/uJmcJvMctaTwQYLBd5oQj3VkecRO63h6mORWMdTCZV2VYRSTUk8JwuOR0ZW8dek4Fmp
BnbuPB82cS4oVRu4pStKvoiaZ7T68mz92UKGyyM8pBlPAjU25Zaz/5WyS0y9tb/9gW3F6Lj2NoGR
Qs1tTu9boqCnu/eUS/NXsGHfjkpizE3GFZ1lxLx2rdhYysFGmFuWBFc5oWEcmLyzG3AfV2YiIx/P
oa2HT0LpuLXZhQT34mHyOnq62EpUxzazcp+KGCPvPg+YNLkMWLB6xMtIisGcgQqWVJOJNb6xVWo+
oS2oEPHtQXHB3yWO4m02RFrIH5HSY1ipLz1B5ikpt6nnoHbOvSUJ5nyBYgjiIcAbYUDEeWD4x2XR
J2soCD6r37csOOCoxEOnB2DHM5/61wk7DKJDT1JWR5nLfqzDXYJuEJ08NSkJ7sBUW+4rDyfG+KMA
aynyr+GC+L67Y8EOucHUWYucjpw6urLOi/vifydHcQfCsJV9JcNtY38x9xR70OPFN0MsMAA1fc45
U/5dGjZk1LjBwqiFlq2+kTofp3iUIH7DtwK5NYY44r/WcGVZBo2JhxNb80PoJG+9CoR49XB43EiY
nl6M6RyTewc7bSiT7CY7/kG+680h9UZ9QkKREAQvjiRWwaPzAqCTIMD0yiVDXLQzZAHADON7Ukv4
JFBP4BIfbc170ktiTalRPAcBu3C5v+PIeYok+5leHh+M0Z+toSk0IAoVBJGpVyzF0Ae3IBxZxKdE
ajGKlf2FTpezTLoL2UA1nUVD80AYrDopoGnj+oKkm48vQ1qOLxvxMv0EvxGpE+M4imfJkmEhYQ/A
yNQ5M+WW5kxmeNR6OOVkU3EKwmCRSaQ4tjSsQomRw0NUfE8qIr255i4NM3poMdbNUH23KMLJehXd
+u++CDRrIuBBG80izG2khhgFzMQXje/EQICSnHdNZIjRw7mfwWQ42GwBq3WiPvHdQEZXC2o56sE7
ERPCCtU/fP8fCar6leyjIf+c2mooRmy54cTbyNNDw7ImE8gauOTQHiKmLoDXCpcEJ8lvwkRyciTC
U9TsGU3szOMgxClWDy3DchBX8XA4NYWumBHLW1UmErm0l0dFzB84yB0+JWsK35Y1rjo//zNkMWtC
Di7pDwydeV0mo6MXdnW8Cbx09uTLWbPz6DxC9grvBYdCpPQgMhrGmDgyc5vVieRF5QbXdpuI9brY
5nK4c5s56GcYojlrH+4I2lUsf/hVNfJxlLAaov7BpFiqnjZWJ+K6LPddfHzF8oEennsHLkp6VsAG
ye631WfyUWW/gwAgCduS2Sszf7FC5L/nYoMUX+bNknaflcDsAE8fGvnRE7U9xdbo6xbsxOK8hNUV
D6IYt/CbMJnAPo3iCkgDNCb3yRc026Oe1cP7FsE95Zrc6vdsyM4vhhd/5QhvDVIOgR5ySkuLKfmo
wreT8qAFisL2DbjjCiTxNPg0THVpYSj9THT9EDblYtWmmKtX0B8LTkOJrbhzjO76nLIyYZa9qBsp
0zY8nlEqW4B8k5hsswMLEDDir39lAtdIKhjwO8njPHlMj/Bib3Btl+plxSGP9d4oENcw2xOgYcVF
8PTJngbcGi6JwhxhLymXHbCBWyn+jQJXb3nisZaLG3YpAhi5p1ILcnA1vP8/z3w+Mc1wF6RM3rU4
l+/YOzncUmfFIojs1ajPu4u4N7HNhuwsQ8fjV6iL1+TJpZLqjxMmQaA9Fp85jk8G29AI9BiPISGw
iI8OYyAbnJerigmk3HIJ2/q/Us5sCjMx1WG6AsnuiiPc/Q/gyZJ0UrszKCWcE7yArBz+KrQGFgH/
nyVCTZUzUzpr0n3k9BR/NoHwpaykILc45P48UoJ6C4zDHoPjEwiL/MSZf5mJVZmgG3+rkU1Ieu8v
bkiy7ZyT8of7j2sWmTLmmcBK3nssfkMC1QHS8BHkD0gTi0yMr8VHk4WJ1wXc1P/7pBTjJy8FuKi5
Iawu1s4xiBIxbOIc5GZttwBi0sHL75IiWX6XGKvILgWChTOnxNuejK1ibD/c2WjLfiVrX1AzilxG
Mri1s7rriQSXiwva1zu99SFnqCteLVLCYAQDEUVgmgYEGTiDi2cVZw7NhvpkQRWF5MG4Gt1JYYub
fSShtSeG/nL6wwnYxzEFjkBXbf/Na8gTwGvyliIBB4iQ+YtOk2qZw/Ss8/xsPTwVyXTTZyWjQvZ1
uCG8P3nXHJ7UPR3ZZOSjyOd+ckG2UrjbQGdigjWLPRavnCSRgItwj4kFpdmHP6TxQjbciriPmBo2
u9lHScTDFXAR49bqikx10oQPEMCi0vspPJjB5kYH8IVESuhKH8ajAiBPWA2f9HjoejemIWuQuCZ8
1fQPOfZMFuBCugasvTuwEqEQEjXu5z/X4HZ4k+x9339kKADy0W0ZfBdvn1Gr91kUillOsSU+ooil
gSftXXyg5uX6hGXWgpF3frV7CMa6iPzZvf8adHyNebJzHhzgpLt9Wyox/kKHl89We6ttrTDaLWy7
7vYJGoZ/wpJ5PPCHSPsskleS49Q+ZtYAPMs8jlqwIIc2OB7ZFw/Mft7W50DgTMu+xBnEIZY8hlg9
NmHnunwjpWMZcc5vvqoe35EDW6cIEY5IzkwGp+byS6JSBWwAZfzixOni5SmNmZMq8ZMlwPkX84G/
LudBagCHQC9GCBPfulHdNs4t+8ycl9F7B14BXIcPs1ji6fA1hkb6JNkTpt1CvXLcOj2ml6MeVir3
RfvXQkD/zMIrmhc6cAUK8Y+2P3egyLkXbJZw28BMFMUqqjGmnDAWem4Wnc0qMy4Bc9kudFwlVlrO
MVy2nDIqHNiqDyedFfChCK1gdmi34vSJ27cWovlPsvlgWU3I7tv0Dwj8qx3cxwXOsn7FkpvdeArx
2niuWj/l6jhZnwDvdGa3pzvgxb1nNB0PrEMcrm6blxI/V00R9tGVQVsTr4vHTVw7Hggkh+aH3zhl
Ws1Yfn9EB7LubZnyKxBIPjZkA/gSfXaL9uQcp1ejGAQZpjYwrwsvfcQI4PPuvpf69+/4smg5gC7P
q123n9bjAuXiHn6Po/vQhUjRRafXZeZ+8Z7PqcYUol24pyFddGetiK/I12uKs5lXjnqLFAU2Rd2Z
1jCLrvMiXVYXLArMGwXCLeiXoVJazy5sSEe7uDdoGkz3IP08Dk8tuvLIHU+zqmtU5PZ6NehQ4dX9
1ePImO78o0Ib+OCzApmafelPMg/cVOhhFv5dWkmOBJ9KGoxBuyRVIgpeDSJtlM4zPKs7PnGNOIQ0
GEBgsUAFJlWY/G04FQOuQUQcKSmoJXnpg6hNG+YDUDnFoT9V5/1p5imE7hYfvtwhw/fstUY5r1qa
EhIp9R26WRgqUX/a+JWdeX1eRBtJ1F+GDO7rn73LQgyfxLVbg8DSdZTfZdnKzA6yYxzFNDRVxVZr
MUVg/X3x0mKu8r4ZOVt9ztu+5ofK1GCXsQztDO2Cd1rgrQNGxmvc1PkltXLg5l5wLbZlmlxem4Ib
Bm0bF+F7bZGARvH38pl03iZKa9rNXXDDi/Hio+NsJjRNwL5nDyY7pitY6KFB6ukqLQn9uz0wfzGX
eYwhzJci6uODzge/T68QpzdUch2n/L0P3AweLyGF5Q0GsKM8V311yd7TjJ+dsI3fRH/7/EyO0Nya
1177/ly7bePlfwjd+o6u6vzRiTs9u+88gQgpfT42rgvpnJv9ugXlP5bOa0lxK4qiX0QVTRSvyhkh
Mi8UOefM13ttxjVlu909DUK699wTdmAg3z1uguPHzuqpiZ+o31+s2B6reN180BlaoKCwBQSIlU0T
kZT7EoWKfSHDIhBFuNO7/4DnDFbjlBkrhDOy52U2BphMS//mHN7tCrgdgwOtzpJzKxhX0lV0Gt+k
wRoj1YBb+s2eVbOwX4if8K5GpS1al3ebliVrtDF6uLB9zh8kBIZ78zUwdm6tjWiMDHF5zmx6itdh
d3mLAB5ZlkwXEJ6gy4jiW8NEo4F1dwhOZSuOuVzHw1mDzllYp756OLseA/HDx4xuQIE4LGd0uabA
6VLSBk5KYH/ojD1mm/gE+cfM6iNMKsdUCZL/21h96ehRAV8AelERDw3yIST1gjsB0TwjeCgZClEL
8Nod9Au9avLnYTRJNVLqFBli85FuLj1vXvRprerISRj0UPZgUhpvfvbXuodIQDiFXuZdGWpIKGJB
V/rb+mMbgB0sNU+AYpozNOk26Nft+54HR+Ri3+zPLKbDjcAZuli1+XEqWUaK3lN3FXJSuKcFjWdJ
5Dz90sldjdbIuV37dWx86N2jSAyU0ebI4XjYkfaBcN06lItjuwxUZlrBCVspGC19I3v3y5wp4A6f
kqN4bTya4oEmANnbPAJwm345ebId0bEaNS7RrISaBKQB1NPK3tkHtfzK0LxZeWUc0YBOkgbyDoAj
vbiRrEVkhTVRDYen4MWA7Njc0yQZEJVvg8OAsBBi9UkoqhIkHjQxDJNCRGUsGm4B+m4BwcG72OpS
P6m10BqLmdF743YhucRwc8gkNyQ0b7sSkn2TNfGpeaxMtlEVp+0NiE6kgZd/huEpT6SqVSohtnKL
sbhtrjoPTruB9JDYtEmjW2x+W42u9MjWPUAjA5b2dvlN+WgAQJg5zK8fm69elLlMhO0rR0lybzMS
aQFDvbRurTvel7fWJynHq+iUggl/TAprlLy5Kzg+4OLtoAm+bRC0nWOHFgUMoE9V/VQy+hFpGR+H
0xr2jA0+6WOvEMGrWB/D/5AN2M+JYQISfE7KiO+TQjj3fI9R9sE9htfWo/lONoMzqlvf7rl1t8qL
kgGA/p1cW9cRbJxHezWrAVfDRZRvvjGfPXBzEMXaBCxjuKvxBi1NuMpJoVv8Q7mNxzL4a5WTe1iY
yMb9jT4/YCJyiLdzTB/cwFVWxSsA6Uoovxf3gxnqOirGr06RCcbmbF4yoIHphVP+ERTjdfTCixUE
p/3prKOLe8fo+9E2oiOMbYwoVthHhWrF1tEIl8nXOj7Yp6tjjFtGWiHmNiEQNhBdgdxvPcI3KkYI
XtiTybDPrh6DLsIkmK4MVErDhSAqx4CPmV6CcGnjBUKcoFL8MAwxYCgjkyJS6zW5ds/de7cGnDMq
+vvWNQH/OYVHQweguWsemmdv16T5mZQiGWYg1IELGI0i3+/ewBY4NE056sXvM+95fSHmRsnnkzy7
JX/n7lu8iY+sCcwF+FOb2QVw4f1nw/x0Jm2arnPoJT7fDEOr3aLJeILoqHtUnuwG6Bs8spXlDKX1
WXRlwMw4nU9I99gPY7M/K6NNWafzsbM8BjnS0oSz7Pw5hDORl2G2YcMO7mXZCOa9q3sfljsPzjHr
hsntFvLiEVEAKzQddPHZx1L4XKHhPwlhnrTajhVjAUIHAj8FPDqzjKN/AAmKCRRiiR+z/7RmUmaE
yfLrO1Z5+7fDG64gp0wObthl79mGf3GrvQ0O6zC0GAYxSA0+dok50SVAlmWYpnWP3xHpWD7EejFJ
Nj7QLVcbaEUu8IOt4qJOpYr654wcr9/HsbroEqtZvbj8PEhJJCP4tYYp4LTQibe9bNgGCAQVpRWm
Fi1aznYNOg3bdEx0l1KGZFCbOaoLZ9KdU7zv3dl2kmFiIggaTJJMDLVqXITABtI7PZvdicye74t2
t8Q2giRWJ2HSlcUEuyEaOLrxZxnOX+KUVCxqh5RiYLcloNN/hzF3oOaGO9tKeW2uu++JRcg7MVAj
MsGWs4t01U1gVcwjiFov/9FvYF+t7jyAZMm9t2k0sgpfUIJVOKoF+fFBEyfr8Nh9TRvZcu8ZaZkp
kVwz4MXK+lGjBIwg2Vy3/sPfArZN+GEbO8H+OC2AqEXFi7+Ezkr6zsSv+8DY+QsKPnYx9FFeYYVu
OCSKpJIUQaRGvVLOS/bnvR5jo2Ux3KRb9BQ0kJFpYq+HMQ8EWPz4ag6ufWAIXS7WZxixVMOVZd8q
BEjqL1T80v3gIMflkK81h2gD+Lb2edHtgqGfTFLuc82F7IlAEA33radLlcej4XBfumLR3yLEQbaL
xrAxPGNEB2fqyCIvwZaVg98KLQuEAl2NZNjPLkHG8xsQSV9jOMPepllE+9Nu6y9QqqBT9uy+E5xx
mlB2i2aIZh3D0AISEcCExaOWGrWcGbERglv379Uf0w+KRrv2gcpnHZ4ZlvAy3i3DoY8g+/Zq0WsN
cBckKVIbkLzZyN10ck6Ldlf0VVGwCjE3g6vBcoaOkHNelKbwXotYsR4lTmC/gTk0kVS51qwVx0B7
O8KqCEY6/Hy/yB8w7YwPI4bsDlGfH2ydfQtI6ra1XQF1L9gPYFkfymHu0dGDHruxnzWGVQdXZwHv
uQ3XDhXeElWCLtobVm1aR/LJu3bvya1gXYHZI3NjnOxH//K1JQCC8E51WKEt4/0RmZL5ulsNqhnL
zfug8pTiHig5nXN32zrDEhn+bT2W5xCFpI3LWr4msBlboPxfW/fQ3tjzzfQ73CYvABlFVsLVrc73
9I7q5hU3Cb3JK0IJhpnZFR8BsC7rGEWlvQwJg1OEfkw5eGsAc3U3/SpHyAERDFFUIQnL/3GfNLCR
YfEMV0158QE0WU2x5ZwxocDG4ejVVubNL37s55AqsRy86ub85rQKHd765q+7MCq9WirnPj4U4jS8
68Ovs/ewFygHWDWcnLmWL5M1NufvHONOXHxMdHFK4CdM3OS7Uc/qUNPyGkTMOWZZwab/YYM51Xkl
15jvENXRATIc3qrThnWsaSJDXU23NGudz5cff1mV8YPDkGrjImTQRdjhYzKG0JLmKCF+mWyVHTIB
d8v/RI8PHIwjoHZA0UwgYSb4a2e5a7MVUD7ga7AL0X1EDmmVnfDPGvadrclc//XLxmozpCMJlPcl
2h2mCj8RCW4kZE+nj7EfMRjauQ45SLbket5Zw/6ns/bf8AiAyL58GSJDRF7C5QQxzzNy1gnWXdbl
IBmmK/DvfIWHCjiVu2Tff62vjSeZ8buPU8KL3wgW52gxphHJV3QccJaqxXXkhbMMh5phbC5yzTzy
BQ39e4RUFZq0tDfHAaghaDy4Lc7VEi04oD6Qc5EyL/jCMAfyQv9W/Rl1HgM1wz5dQKZqiP2Zo3MA
/JgGqjUC3UeONtpFgMFGO0A8AA6qOFzXQo2u1XPEAx2fr0TTd2G8rjHTfubGCIMkgyc/BmUkq5Sx
p26/+vw7H/qc4EkY36oXtxsdmGxtWsjc0oMUXQkfiCl5O2fwIgu4MchQe4L6L4D0ndGNvbmfJrWK
w7DuaZr9PvBL6KtznwEu3msPf27LYZg5lGZRwfzS3yZG2lraTIxtDJb31pJJJiROVCMESKQXTbdU
460Y+xwq96MpdrAybxLwt6WJiWoGZkuaMrkekEZdqIvxjO3/xmY+qFqGyJLqh0lKY3qUdPRk6WRS
qtCNfDPOAE2any9MkNAQnpcC9Nj1D0nMMfJgfSTIQvsPdSpYYxzQ3Ezu+SgwpZ0uWe8qikk0Yowm
jeuAjvmDY4cWvcr4GpLeleAcvVWwjON1EbEKSXw7cQpKmeKSxU+uxdmbTmIQUR7n8QsQN5ugaLJ3
LKsls4H6MDK4lw6Vo8lcl3SPqWoDdTQX+UsN3WEGF/wCQwSoLK4mGAIZMNOIoiqW3C/Ol9dgF8Qp
UnnpPiW14XNx0tcYE2eCrqlI3tGnxfpngDbew9nG66A39weRVk/CAxm8XU0r1LtusuxzrxSoQlKx
ejYhIpooLTuwoyCeOUyZadgyaHD5CRr31Mg3u092xJwYC06ZPLngPppFAIgPtctzpAKHDpMhHnJK
KvxMuwe3i+ILh9ZyCRuHMemaE9puEXRw0yOe+McF3PKmyihAAtAkmsQQsiud174ch1ofTqf2leN1
jXIV2TXgioNNgGFC7J/DifNLwBhGAp5DUImVQ07Z5/zj5Dtae9IBaFUrc9664Mq+XHbby2XZJJMh
YYm2ya0/dqDZr5rEsJTjnSOfUTwhvNmyUuhE5FhpmiIfGE64H4zqzCcgSeAo/Kkf8H7wnJBTllNU
QA+YzwmePkauhYqar/OQ/sc/JF0RaAqIiuWds/537J6Iowe7O3Rmag0AniNmCK7p5SeLwR/TQtq/
FqgCrzg8aB7K22tmeGfvMs0I1enNA00ssFuxaZX7l6QcValyf69CjDYRBbdRhQLZaASVzHSASf/L
hiIgUjEKpQAYMqX3Twc4F4ys1iqrEJfHTbXxoCooNd6jLyRRaJTzrU9T1EO8DuKypyWj5Pru/LYT
9QRPXOIuZafmQlTgbpD8UBBYyC361lAFNON0jTY1OhZqgjUjOXLVrgFMvrolMh86L8xRylN9Ciy7
uIIjetYbam8tdun+32hm07Dp0dF0G14DwRuJmVUG9VC8/Qk5kAborJOW/Jt/R7VHHlCiDvrwyVH4
cDyeH2aG1urP9F9tngm5JxibU5CiLLH1uyeS4avXbtGgixhQE7Q1IpruXUaTX5txL7r4kUjERUi6
8u85t2naKWrlWZWtMgsSZm2M8TQt07cxqwI7ICzTRvDubUcepQIwvUIATblgwz1MSsdYSZXC8qzi
IS4DDl6eUECF3Ia/gqT5snbwytoNuDtNILHrAJJ6CX2ULQgF8E7YjONYX3WnhPjk+8WORqynMyzu
ncUld9ZgLjswPR/Jsc0MChwaM1s0FhbrNhfouZrf/uHWAqZ6Ded2y5QgzD267cfuedFGv4OikXUa
p10yEQriZhvwETc1ZKWx0Fr5ysklvlL9oewCCjuUH/n0UpSnf6KR3/SPBQn/kU307dMQx2TvkCw8
dhHFqooQEE6wZSyIf1a3yyoVLBBi1CPu+uhbLf0UOF+fg527ytSZ4bfV71MYleww7qvRo4YfxZtH
UFqT3YAfFkhYXnjTxYzub+iZzGEPKaOqf0h1wCAQaBiOumdmWgcrN/sfN1vkNeaQgFNl1QEzHisA
qlmjCfYxy/K1i8YJngUnS9ARmbodTYovKt5gz+e7mUkZzAqMZ/ADKy8HhdvM8cf7DF6DY4/kZuYZ
FMfOCVSUKi6lk5I/QedUYBvojPFGSGRiqWqER7aO9g6QRr8WQQlUGcoNA7NpkhmhqOuWAWC+At/G
8rsHqAwTNJ9KcXix+6LcEUMhtqmeLSPWenF5j7Rbm1LvcYCg7QLCLCGCcwPsJZgsQD1BDmPImQzr
HnE/SC4TkdIrwPyazAWVmZVQ00CfjhNjxSPeZHWPOhP4qJvW3FtAlhdyIC59xuEkkMIJ9ON+WvAs
C9NvGgFtsE0zx+nylLsnrsjihDzZpBc+X3SBd6ahEwTCLjRZkRCpO25CD4vhOGNyOq8/AsUI1jl4
ZA7oBXc/HnIFNZNjy+BPyV1lJRe5sCLJJFUeC+KLm+Qtpm9h0ecVppTuNOxEmrDIt3BYBwYUOS6f
lhIKLOS+1ONSoVm59YBgUh4aaWHOaUHx8eDMePn1rAZDlTo051zH+V2lsqopPsGJHFm9FGJImzMe
/q/D/66gBoPi4ca8APqp2qOWmN580HxW6cQSuEVROfDZT/6y0KGMtngrf8m+0Lnyw8eRmfP/1GJk
rqA6oce1cMS1yBBakap7XnkMtxQwUa9Vo+wFh9dDag0/G03kAYkIM8Pm4a6CuuD0YmQd5Dl5IAQf
OADkrA1OH/wu2Qpgcny+B3rD9BZ9x+AoVKPFGp6pcg5TxjfDOku7ABRVnC8QaEFnwSuQH7MtHXY8
0J//YUQiGLAbgl1XjlHHqcFPoBWy2y4eLmat9ZowAT6EYwx4bBvwFtn0AXspwEoYO5B254atF2Zd
kHSAQ9MZSCuTXjy4LlA1HguKRcd9cllw5K0bIDZinTB16ANKITNf4cMlpyhNrM9cN9O3dBzC+/Ur
1ookMjNC5h7eZXLBHVvIwM9BSbojf+xnfA5WIEXq/J6xTDb+il8SKljj+KpbBFns3gCi/eGayVDV
2mbE+DnMw2CfyV1FlpqjqeyzD36dAE3NjuV4GTjAptUUNvGHqV2DFOwwgGfarkl95vG5+NUgyNR6
2/uIGaJggiA/+R9RgpUbkxRksj+nlxSfiARDeDke8KlhnDIdR3sZoZ0A7bDJsMAuoKjq7ugdoR/W
wx4HwPW1pzYYYvM/Yw4mF3STKiT/wgLOKjbzRGef0v8KiTbrVC0pmnMGSOz0QGyBxOBZIZGxZvd5
bVpTkPKGjYC3miHHY3vI1agO4mMBaEqyDBLw0DPvhG5SGAfUGMBrlKoBXOzCB6cqxnF/yCIAagMk
RnD1CsrsWIM4TX99wFnvGE/sRTbDZ8AFYM+VIgvO7JCWXqdmciPAGFAEKcNVjquSSc0j0Do98Lfk
xEkpFL3kwcoJFohiOyv0gxvOGrHsYnsm9od8bQDMF1nGcmwhsS62M8yv8g2Zz96k5bfgyyxjxMTK
zGgcLsycsy1feIs4Vv/NQ6mHzAXecYACRMN5yquVFUY1qA/TgYFSMJPey+opRchVoXCgDGWbk2fk
syZJkCobkmzH4Tnij0q7j8dwZDPzKSk6IKK3eKwlAO/E9yPM7YOLojz330+tNB2uOibWqhp5mSZg
iyo5TD7z+pQ2fYBtDKfWqY4Ril4zo16yUe9vaR7C0vmVVaTSERB2BF44qbkYmYFxoOyCGlmiYiwX
pPMkjeNc0aTJsh0j9cDiFa5kB45dJQfHCjVuAgpcvp+04x4ILG1ckuRaTot6SR2PYeh8wAmkB1VC
shE2VajE52mvs6kAm0+sw0AWgjHhgrYslam2ExAk0O7LQ44xPOU1UUvwvcWs1IZVptvHVWHXkiN8
lu4SRTE5ORaA6vDFlMxI3/oXRxDj4DPgKePL0UaAxTxfrLxFABzKPfVUJRIudRfIznEoBjHrWHRu
KSIpEmhTpA4meqJIm30qwlBx37FI5KVMwIJhf/kkz6UOt98giLJLVUssqFPKwPGopDDII9lFdXVj
eYFGVNi6cc7igGVQRwp9+2eFVZ6lBxFHKwOaP/15PicZ27QDCpCw3ofDBuIKvRbmfYsF6Cahinhd
J0XkSpyKX9MZKjss9Da9tH8JF/8m8aKjLKfuOO5T8jddZAkE5aEAlAHxBS+bNzcL0JgernoRRWWU
VXdkeBB3i0p5TnQlWnZoWXj54uG87K29mz9HoY+nVQOElwhoLVw297PsThXigOIlCVMPZmH806VL
FKptSNHnY1sLf2kkx3jVT69wAI/8HL8ABT9lYkvAFGBrkXnMFx52DFkE+00IEGCtKdu5+E7OpluQ
aE4VCJIbeP/IZ4g+5iCbdCkuWYldOp3t9pKC+2Ul09GAVgWs5qhF0QIKfW9RqCY2LzFKbCipycCO
SFNSnjiMACqGHgg5MUCI7TBuCTlNuh3iCutD0lQHdgQsCqfZrc25wT0iyXIBQP377ASgnL0oBmeQ
aDSFPimuv1C5886/geObv+7C8W1yfHJUNwfR1RYqnrY3wMIBfD83l8aSFvvOYXF68STdkklSiMXQ
vcGS5v8Cj6LhIPEZGL2ADkP1Zqgp0omcgQHJkEvQafR/CGTmRfC6S1YCGeJMdCfaGyZZm5NWPTjo
IW61ggZqd79xYI38Vpu8g9fxIeG+uGXQFWDqDUQYvNGzEKTyHA+ePBbYHC/HHVWcBP3SjY1VLS+i
lxKU3e1o1UME4zMPbLkHozIXEbE/VgHV06aeA1BiYKI3rzNN9MxocC/BTJP5IOX1exwKI0XQcXV3
FU0vFjFvY5GBU3iSEKD8BVx2Y3Ff8iCRIBsN2oJLqe6domIqciBSHmMYLU/gcB2ey186htlGUqPq
D9kAxKEY4GnvKojy7OQHmZF/Flrk1x7xNJDvE7E/pxlIwrLiTZFkwgdbeDyeMYwKtT9+OFHud6tk
tloteLtSDLk40ZwJWksfmmVIa7M1p1kyX3uqYdcmq6+puh+AIXlNCLU9rwXEAPIHHMBFnmHZk4B5
8KbIay3iCqkIcUBp0niY53RxhimndRwEuxb3sEWHxeJiaAihQDLooWBPvoqCqCYmc0nMkkHyqhh7
4jwuWzGi5wun6NGARhbPs2EG8MOtPI9nNxuzqQVX80PXgvfjHKOC+QD6jxdBB+wjltOw2OFoKBCw
r+Gyb6118uJDo1TIJodM04oSaBZmoMdc9blvm/QDp0puzYKWKmbLx3EBNo4n0SQrBKdYJChovxHe
eUhn9w4NVi3XbTvoEGfu8LkEMi9DTdyA+aPiw4BzDSYRIjMOarS4OL05IwlUjwkJHXBN4JlaZ4Ir
b8mWQZ52ArokQ2OgQeOFCT+TXZeUp8LUus65StNQgfoQaLIkJYtbW7UAbZW3s8oc6iSiMAfDin66
jLK7FB1peLAthovyO6Tio740u6zln8ADDW8oF7PZGCnNjGrsavrzj9dDndACganDgYMYNLfumJZt
r8eY22ojC8NhQQ4COQXds98mdaF3NztSDdRptMgDrHtRKjcHRA+pj6kXwxKSYz1YGruSDiBL78JF
dpU/pofKLj0fT+q7dDMoGOqtPuUkl8wngtoRg7FnWkmR4PVDf0vj33RCGikWtc+S7p0ziYcxmeys
T+2aUt2aQQbbtFlXsqtVwiHz567gn00Je8I9A2BfmaN/MG5C5pSWng66E0h30C9WqZ3NoG4j8vPO
ZYGp2W4duIAG06zBmea7nLq6xG0+HA6Pk/Ky7pE5h5ynyHK6wz1zYfAnDjnuuA21kRk4lilPwdOa
CNV0Q7/HFiTCymDdjmiAJJy9bLu1S2FDz+8x0C1InaHJdIAzUrSTUbNjBuR/OuENtXTp4EFTsvIZ
J1TY7aqEq9uNjp4+bSjsjsSJumKU9u5+qMS7tf6leUFbxomzE6t3b1ejQOzxKWtYaGj04NTm4xxp
gkqOHt6NZcrGUpm1oPmxTz9qjHH8clN/xAa/ggn3QAkpuxPkEHZ5GMOKMPFj3ukYUm+KJHAf6Vfk
f1kBtoJ4ptXPoRcQweL+pArDbBjTHS+n+BLxZ0HZxlKQO+aKcQkSIgSWc7710yGUpTpwmgrBMycW
jHSQsUD4jrmJSx3RMLhzSDTmX8vre02E70CqaJ3e3b8/cxsjsMT51lu29zRWlz0F5QFxRhD35Adh
13nxcz7XbDOKSC11HK2DizOf0+1LVBYz5wKWwfGcuNNGBGQRPrZs1WGsodxtDUQ5f7slD+V9OGwW
rDLsyBCp4cSZU2AXTRAi7F48ZvTMWsuIDjov9rQNTzmhDjXo7vbHU3fuCUToR4vEO8kx5uepimZM
qRMEGrEZlobHgGNPAGsyiKqtakScsM4okYF5UqEDeJ8VR/qo+nANQtmIkCSIBCBqaI/WGW7jCwcN
smsmR0WiESSLbVvn0gcGvibq8OO4qhEHtzbWT8PBh9Ej/LmQ6Bxc1FXS+mGp/ktPpqPkzhl452NX
OZnAtza50vmYO6cBxBiBcA51VJJbpDol74qmiMDlKIf3qmQL6Hd7PzUCndADGA0FEh4NpDitCe7k
aIPm9C8WVzTnCA5Gbk8PBSoXjVF+YwSzoAnfEB6EeKMPlC5I6r7+VIXAPiZX4DZUnEK/mFBE1Smi
0CU4QbCkJfrhjfj1NWbHwpsxvKM/fnbKrWoiXCRwiYkDIPBvRMb9ZfpI9hJ7ak9iUC8cKohRCmhq
aSqllz1hVE5PnhT0Y18AipKwYzeEgqrl1FtvGh4pHc/QI22AkePNaHiDosPQolWczwzc6gpcCOqE
zNq2zfHw3odqT3mRUBRfSQ/OzKMUCWQQfo0MCmH6jXQGbJFaYRtq9TINoekGl1xuTDRMgeHrGZH6
qarapS4bEa0bF0s4XNecGYMdItMjBPFNyqXS6hYq3+L2PpxC+xWRn9L7Ye3dwpIHaA/ABe+CTjca
TBHixdCBaY7qYShfugZl9+9glUusvGawyBpUIcG0OQ7X1FYdSnF2+y/LZBmxpCN04TuUcjwnm3Ja
WvhjBlxJcpMvKKyeq/UN6mhB+SPS5+UypE78tCsxgrv39BOgQpl+J3ufNqGI2605aSBKJL358uBu
nTl4EILpG7YAB47iPg2fA8wPv8m1QmbVSmQNNdWi4rb2H+4vn2tOWXXa3D1kDMwRubeFw5w5qybx
Iu+wqL4u61EUZwUPZWNjp3dlM9KCZyVf42NctAaQYMgeeeM1wwrECKJOE5wAqx3UAJfFEkVEgavS
giSxY4XSh6SVrZqMg0eDtA09aXITEopRgSeoOa5YSnV/BH0ZaWNIiIrYv9YVFDjFb1xAFycyDqKc
KhVmxf8K2jFRlNg+45VJWTvT0TUgdVpBXgiaN9yC8wV6Usjg0+oSm4/T+o3RtJBNVU9n9kJGq2Ae
AsLM32AFwfzrXsxA0iuzLD6ART3TRnkwE+WgqLbIKJIK3nnxncnEuPU3KIXIWDA4Qw6Y7FgCHezq
BDnWo1tGd+XLNEqTcswks1zT2+na2s9u1vQEJaxAF4691if744zUH1Bf8jOczY7RH+JQ2O4Cfg2G
cSFR7nQmb7nheAP0gkZyxa25tcigHavmNsi+wIhAxY1YLq0ikZTsR7i1B8C/P7yqaY6szQPVDVNY
RlBU5V8ObC6DxaPhDTIOzD4gx+VVwVZpHiZy2qUPJS0GVRXqd2qeAB4lMrAlrvOMEYnRRFH/1kvJ
0P4JHe8eNQQXddWj//Pu+FQBuCLhOPFxlQPSlGciSDvf6+LCbWhaSh/gQxtwJDi6unBDBhZXk9gD
XJ1PAkz1TsMMliEn9O9eqXmBbpzHUqOYOPqruIT/W4nD//ewqkljhA5jD8dWhh5Ms8HH0+6uALdE
7yT4hoBUrUq77En8ELXTFS9RIWS9yFXfDm0LzYwl0nDFA/wGNvOFpbFyoktHjohbf7sCGlWJ1VHS
jAKCtnWmiwrOqNx9tffoXaU09AEOsotVux/a65G6HvGiEhgdohSyeVAjtFG2/WNkxDOaE2tE9hqk
tcd8RYJ8pabZNYHweM8E5UEetCT5uMX9AukCuLfJCyXsMTFZowYh5sr4S1Zmf9aVt7yCaSvRtsf8
Q/TkIQsLLTWZkS9LgmPLfIT5BHLrZOsybVPX/+OukFFE6C+Y1kDUBdocNc9o7QOwsxI7VbQ9g0ZI
X5OxhyBPCc0U+rwBU6uo6hrhhRXLhxvs55/euVNXCL1BnuOMvoxOYcmZiqymgxrVg/CDwn1YbR43
wDfUh1QNjqVmX8Mo5JiUe6kMYbWxrLRSkani4FBGtqU4QaalaNGapAO2o/WmJ7ZlYpNqs+XsL2tG
E7SQqHjAV0NLvxvyw5jNfeg+/U1XVD29qJovGj+SBgVVeGVcbOuPzUFvLaihNFLgIRVQQ6c2ppaE
PYbmHtJv1o2KYGUW0xp6bLV8nNfBiAJmLQA/ApZ1mtZtwwKuZq1jheQbFk5KBxJI3fO/eOPfAyNE
bwFq058r9baiCNlss3AMjKYWUAFIPc1ApOKJ3MwGGeE7xyK8vMXBF48X3RuU1wAxmFV7D7CMAW70
TEC7Mtkt8B0dQFughePFBTpyVOuewBRW0ka89hr+N5N+wRrpCrI1eVIULZGnivQibk61+ZO0e7u7
3u2DfFG9eerVodNDFW0CjgjvnCSlUEkdVEh0ZPJHKvKZkrov7da1ecNhjTNf67TOTBwXrV/QxcnQ
9lxx7eiB0hUiWRrQGyIRwmmW+p7TngEtYJ07kfSNFMbD0XxBQ+HzsMLbDypggorWMfiC107/mILz
9EKkc8MPikOsx1NaYgjO9130p1+Q4CQxwky1yAvVucfSEKOY65BzQfE8jB7eC3VrLHSaOJ0s1tY9
I2CMfoRJu8HgvUwflTOb9l2j/0Bz6Oiij8W0ks41Dwl4vrcGElV3SAc6pCIH5EaEShrpDfJZwwIg
MIwBa4f79EaY89jmVUeVxIuG/L1HGWTXW0bz3It3gaZxjNNhdCH/HwjR+3W+TiUGqO080zth+4X5
ajAZVmYP+0n8Mtr4UBx+NRveC9hz9snVhBH/hVj7kEFWiqUMY5Utpo6cMuJzWuOwmKBOxIHMKbfu
GygGgeqyeTag+/0NsXoH/l9d0hVYlw1f06kPv+AZ4AHhVV6zwfaoCdJ7haoqip5y42MM1Hu5mdzt
QvtD7lvyLs5fG7sniGdn8ixKFspnhrIeIvC0utg74mPW0aH+Jdl2jR8U2nrAv/WI3DsLA+ijX+kd
aOLa1+w4RxnIfwaviXiedM7J9sceTOJU/azzXN8lfaeJoojrt+c3ephbGno/vG5QyenBvSySPr/3
CAuulGNe1nf2slRdibB6BC/wbfBhdLnfrNbVBmoEAvyqZJL/Bb+LVoG/agpUSIfUoA9a6FQRbgVC
U7WRXbDpjbawngB76NmRRG+UqbI4IGnAqA0P6nGy/pOmoHAtY0giNOjVC+A4978aGNRYXn5Ru90i
cjD+i30gGSWhZr5h+srFAXUwNKpB5YzbVWgara+L72MA7YF9jGsA8YIgxtsqerwcyfy9UY7msenb
v9EdNd3dFo15I4Tyd0hmXGc6V+BWFERlBRJh2Nv+xqumC5gmC7W3KS+vQWWpc+EnKGF8rFrr8+F9
Po7hST71Gb9t44NcyMtZkaZhSf0Lb8/4SkJICdNgRVxdZMgs0vIHf4reQOVR3TzyogZ+F/Y9/lOR
JLUfiTKiUmZxUKBqcnMukrsBExIXBms+7p032+LA9Vn+k7+kY/JllGj06v4q2lGqkCXbvHJHgaRX
I6HX9BEtXWTHuJiQVB9fO5j0RIQph9ebgQpcU0cZrqCCfB8BMY+drBpqQXn0Nu/9FexzUl40iCgG
eQudWmpl677qg4zcpHN0r0jdExPI+gzCIGOUppQH8ibWACN+UQeeqsORG9Aaqnp9Sqqc6F7qXfn3
n/2Or51HuvO5BGXA3/6jS8QK0ZBEz3Qk5js9H6o+2SA/1TqwmMyVMmNed4pZjQOTfDLaQCPeugj1
S6ZRGCgNd//6jIj2bTcHsFEJVh4fj1il5u2eHubNOkGQtLeVhvUlxh4xBTTG7v3un6MzcncltMwh
yZ2zY3bvXPJjVqApqPlunT9qCjJr4lbcWH0CBIl2/g/vMf1R9KnbqJLk7MhJcQE/IjE9FKX+dVm4
ZNJN2lienAZOrWv7CoNv+kjeACmaaOJz6qlimd6Z4rXK/cMINFfUYMmiyhSfO9us5ABK4QAn70DZ
lDfIziyS8mDfefT+3EpYWuK6itLeq1emduw1OG1uk2Nnl++zlX9LnzFcltuEhcvJMkblVDqSKIE6
AmI13McbDBA6iiGTaTj1wHimZ44NFM65bdC3PByB+ZVvcG2f2+J7/9jqLChcIWPOHu7eeoiOqhYK
g4GnfTvw+rf0zkxdlyIy+wvZdiIzY3QWVM5ft9cb21h+nINhn3ICX/5cEykbzdIaIqqEfkqcxFqD
qqjB5oBX20P0c1cdVQ2X+E2BsCa7g3lI8u2S6grVAOt/5ey6m6TApZgLIyjTNu5s+wvP2+IXAjAc
7ZsTqsNb1UwZbvMkj29cqNFljxsTToovOM9jVMrKOWJuqKjY9ykwX2qHLqi/Am00KJvEDGVw7Abm
bOGRIVZ75aC/YpP2QgE3tjKz0TAZcHCp7jCiS3Rlpxrd+y/NOEbWXOaFHg0eDH/m+mnBdFeOQi+c
NAzyeudDY4SpKIJdX/DkW68n5QmUbmrmKr8y7BKArNEce388FvYSW1kNBL5tPyhyiUXUt7hDExKS
ThBc0UUoZRuGoGvm2C8348RE0vPeRFPlCQ8SaEbJqs5Aij25m3eH2QndVuLGdGVifdzfMoH2+DGi
5bhuYOsI7VzqJLN8eunxdwpWRs+4nOJqbo9qrZH8Xbnl/bGZ1eb76A/qruoNiai9ftkinXWA1MxS
yM278DOqTM0JIwvSCm4GY1NsHPiFGvt/kzBhYL+04BShvGJ5gjPhcOxTGwNOsF8d1PtXmU7GCb3x
pgrKSRciWmR1cYcizeUbLJEfX3mI489rih67deZtQfNQUEgxjpd0YkaowiMbAI6ZolK3QAXrUgcd
kKsTxIciCECVCIW15hnTKXT2cZCWteYpqAy+HwCQB+e3SO9OY3Sx+STRF71nxSz/0n2bNYDEG+sv
Zwk1GOPe4B+C4NCngQOMYgyyOkThcUClk+EPg3bqeXqeNn7dRfsIGgE7urkwzm+QnREoOzWjwMTR
BSgw6TJsmrc8Bg9mLH5aTRpivmqM+1SG39mM2f/X6tNvoMCgDvxap46m0Eg5jd1sGGNaptanLAvA
F5zc9jq8JxBUwu7PJ/tLUUR/eLgLIKfXfvRu8zV7hjCgL/bZeW6Cm7um1eWWHv4T7gluNDbb7UFn
VnUd2t5WIx8fLRikdXX6DXuN2l6VSd0CRwzgqxcUN4u0S4oUQ0DYu+qPCIPPLHMfXVBZYGl8qFbv
vY996Kz9G8Lr7mb+YvybPkkNL2unLpR0vKMiAbx+iI3mnRwP49AXC+iLJf07LHSfIUqMrT8PnAzS
7iE8FibXW2pagSwA4EEQtg+gXF8QioXHI2284laAtboJ6/SYpgBhYUVTQqvVQmYL5Vbu4Wt/kzXC
SVdcJtKiorPLn+R9AzV0f/J2Smt+HW5Nv5SACTDfRtZtTTese2UhfXmgm8AcmrvOIQBpEM57c/Ar
5BHhbQmKBfCZSHbdcDOrL6yQqk8EuW1aXmJHPkyHwzoukJCODRd8IFMm5hw1JkgA5JjLd609GowT
xweYrfIYRrSzgnG7NGjJ/1nrCLO7OxX2LaajArnQJBE/ApUt2uzRfqFbTx4Ns3q26qNdzHfgajJ8
Z/rOEb/pPGm7wH3N1B/dxZTkJPDjNnAieiWc5DQaWO9nRzS8jElJlbFEjfGpZ9K9pVvkDR0gecBd
tk77jXHEq/kErOiYDsOno53c51jVuLTETDqrqIn+K5shcJz9s0P8Jn+np0sZwiyES2bKMNlkgq2N
6WXQdZgYs8oAnbPeJ3ZCsIIxHw1mqg0kaZu/7FB/9RV/eUuWxObAfE9TI1QyL7gUxsONDCiY0xA5
yethw4Q3mp2sRIqTECB+aSACC/FFwCoM34q8q7/28JiKgBJikQz22ral/tPyrVAw5H2NFohol0BH
JfqGdp/tI/TPXzfMO8kyrKC6uW49+isXPPPWrP/H0nltq4ouUfiJHEMx35KjAuZ1wzACZkFFfPr+
yt2nL07v3iuo/KFq1gyVmpp812mA+KpNVaau189cg/78MV5+21VIzuAKgS2bkpfBxEtuxSuoSsmZ
kNhVCAYELVfdwuSHtxNDNOevtqomZ6ZUWQzjIPrMQJhBYHweRy0LSI7E5ngBm8VYUPX9AUvLyP6P
ofOGYJfaEC4B5ng3GlshbUD46WKMBJA5FdwvpFHs6OXqfZEw4byh1tQO2pf0VenJRltRpbci8Cie
H6alN+dEZ0eIWcevHAVy0xFwqHVC32q4o5yD9+H04T6X6pEKHCnRZbru0RFrTf/o8ZwhTJHp0ABm
AnyswOXEsD8HQEFyJhtBUCCCgyuguowtnKjvr0aqV9zdc3QpwFZkUcO72FxNKMM90Ow/gSaEjCo2
ROTLw190CkVNEdBb+LYfwfbprTqYXFaU+ye6rmUSIckBUBgC6EoJ1DUr8vlSRta60AmbF70lBZP4
PzEACEocIIzXmt+G6wEjn7b9+ruajiOiHMpmQcCdPeOPxQL8H/7yrzkRBAGap+gVIRszB8P5e+rA
7FADZqZSpkrdfnWAGXTMscByK2g7fTVdf2lPlxKkTp3+x9AIDMF4nAnbfuKzWGscNPSHH1M8pOSX
fMzGmJBNGbrNbQhltk4C9tLDv4r/0THRjIFw4ApGXc2kAYoCJzeGwlADKL6woCG8q6HxTvlyOFzi
Fp9NsOUTRhXzX8vnaKfSh7ODUXetBfBOkLQxrkMLaun6AdGmkMMh7+h0zJyp4nT/ccKfnxA2YUCz
NPAAaJR8e/yYbeFdIVli+K6Bl3FytQxedcoYD8aTnGgWFURqYMYLgk/DwjOQDooZuVxINIJA6SLc
2tCqAO87vDZczqd84TibqA4MueYqhpHD19pfj030RHPhYJkm2F2ZwuDEgn2PtlC7xOMC3+uvAmBz
nz7WCFnn4k02HH/gzpFf3qK8Y1xtnv3kDlJ1dXpWdyvt7MClhZao3wQGhHiF0ntTEoIosbkIEqZP
Yq6nMw2gMcWlYt0CO6JYfg1A+wtUKjR+Te2es03b20E0iPLRl+SMdNSLiLQbN8nlSEdfRpeEc7By
OxY4pc9E1IWHcshHy2AnVw4ftmnGJsytL7oh6f9u8w6BAtsv08bDba64pcxuaTMj2M9Xbdebyfpv
gpzJmPTqv7A7H1iMuaRfEKqvGquQyt+QEsnIwHxXwKe2P27Oj3ibm/T8MKB0KJF7h5g5QQiHRK49
p1gzAcMyoTJP8QX31/NOGq6ghT21tDDieQ24AVC7CYLmqKt6HETyvUHXhESOyxorsLNTkLvw0KcX
gx6mv6kDDDNfVu8leWnSo7Eamf7D32OQgB6J8kcocsih2IQ3TQp8Ezc7qNJisX8PN1TcN7Ffxz1X
fcyJn6NNYkaQ6eJdz2pfggdxNGBO6/BFHMPcY/GYQehx13NJmtCPADLoggZENJTGvGHfaGWYSaMC
GzBOMd6ol39zTsFL+UQcU+c33Q4N5uR4ZEoVAR+OwZ9eEshKGYEQmbtE6F8ov/tIKptmxZxhTZ0L
TPQDdOYyJ86cdC24TUVb5Q83oNCTQUfHtWM62A1jtgUkATyw9jQzSDStL3UBYx0404lY8x1zPnvZ
iaCQ8dMpwi8invO0PhynzNmNS3wPe9pGNkOohgth449e06be9CX5FCtmpgA1NlBYLPhbrgch8gyN
CyUe/qkAGJCZHGuBCl/16bA6qwF3BOC0lLCgDOgtOCo4YoB7/jAMhksck3IiEhPSCpjh6J8Ns1Lv
jnGk5DaY/HTKbItzn16Fp28yiC9hQ/GmTVxK8DYBHBTqg8LYIvHvzEmgLssgT9iSbw0eKHbcn3iI
VYWCWQHlu6D1tHjUpHSUe+4VMSY3ZZT2xa3KCs+bPrzhFLXWx4vhh8RExG5yGvwfixSSO4bvSJMZ
SKv7Rixj/P2eDofbl+/jfIGh9mSuY/FLOP8XufOBDUSYCJcc9Q2XMVGEsPKa+E9xZ978z+F5kDLk
aXRBkoA11NViCByyFgpp96+jS8uw34Yw5NcE1FiccgyGFiKGkAqvC2nc53ed9baoVjmSLYRVMiIH
Ffp4e7aODtm5zx9TSKdMwTWoziqVMtMIY4Vhj7GObraXGKKD11yMCFzquCGZW06Gz80XOxoCTAtu
YqGg5IGU/ahn5GbjsqCv/jdIQxbDqRrjFc5sb9RiaF9Y1CXi0CM1TOuu1S/VfxewpRHlcFOLMIeP
F2ISJH5hlNJG29dx/vfFHxB+HI+zUaoQZdXjml6AwKh2jPu8SF452Z/6/MkpSe4HVL0m/HcYK3Ls
xzH3EQuAXgHXERefAMSsmLYm5P3So4m7T6ajQhA2twmjzri67hpiJHWrPYEPhWRmCmPrjrFPRfXU
MW+MuqSvLJchzEE0CLS9W0OdMUnR0Eex8DkYuKjCmOM6gAJlyrydjwUknU5AG0wf+o/kKnMwlNEn
PR9rLkosHgValUyd/EwHJlxvHVvU2FJbpjrJ8hYdtfvFrwZLkVHJaGUL8R8WDCX54kvAOM+0se44
yU70GRyMbA1JusC5R42VcKjVDGw/Ltld2F/QS7eMHqeHnoZF/ID8/+Og1Wa9lCr+ZXajp7HogURk
2vUgQtQXutrG/mrXO6LYpE8XP8guYBP+Gfprez28M41wr6olfnrst6zSc5+3ekvpEfra44idFY+Q
3Yfb/zczFSfe7puYb9FqgSpmoBH5G7ZSi8Xc4ZOSQWqdstQGD5tG8Wm1rG+UOu0ujRq/57GEq6Qd
F81Q2VGOmvS7D7qUPtVu38CbaFeHX/hk6m1ZGB9kUHeDn3pbYnx1+5hh62L39EdbpWhNSj3b9PQK
TZh2Q/pLh41bSVd8me5IVLVP9OhxitQVizTrwCIYQCR4Ie+kDz499SRxiGstj+rj6l9v+rAXteK+
9kq3d8TlZaXSDOdBDapv3G+U65+h3pve4Y10HHYxHfvubjPiGzgx/rYW0JMDjtAvYFwNnHTfWXXj
glSpxlDrf1XFuTWACK6LZNqNe2EbT7Iw3eNrTOvNQ/bKfTk7m8+ruoHSmcbYeSLgtfwu16Clhux7
qNmZ2kMfq5obEmfNWzCVIRNkXdbwx+OSrhiQv4kOoR1DKR0O8OznwQ01cIpiIf+wQcUtC31RbIVd
2HMxersT43cQcwa2cm5hKYEqd+iIt7PP+cQpTULEQvaJevZCKixHUlEcFik/jSMDstGSQcQBaGKm
214gtATu+3HA3+V4YfLSGpD+37b6FHcWQovCwkt80KmUg743KVhgKVzRvzLVe3ABxEhYKK5VgC5A
zvZepRZNtXWDMsD/d7qQAroxlokNrT9SwjdQzFqhnADdOHV4rIbSVnF15P1nCZk+ePdwVdwpRYk+
alYqfsVGi3psxT/MUPlaYI+hwUMTe2D+LEe/rGDW6boy6YUytf8AQ9lCodWf0FpGT2SZzGsx70YZ
XPJAIFRKKy32eU8Aj6Z5m9Z4idChbu9AHbfMIKbYbw2w01BJFycCkUrt0Mf46k3Teh81CHV1gXqm
sCjg5aT4ogxwFKFx6izpIQfjW6YLstrWWvAC3M72A9uTqe/4TvQS1juzptgUgYlhREQENKxzZvo7
ojGvHP1tjZxl8xXSxwspnII+0CnbpSGRQTiVvR2dowwgQxyDKjtzGw6nO3XLRW/iLvldV+PKmbkn
4mb3N7OB96Y3G7lDujcjXyqwDmpMy4SUTvqh8N2Rl1M/37SOJw21dhuLO9LTOumY8gGyvLTWeI4C
PxmdA6wtTNRXHO0dv7VunJEy5bvMXne1B5nnBd5VQi/AK4nUlAFlytl+5EbT70DbChW/hEvQBycE
AyKyr2eiq9CegbwXDFo0aAwetN+Gngppgk9q/N0n4AAMjTGewkrlHlRfvfzq2OisEq3RVhmkY1yT
/aHGhGthc9NEvB//qH72iq9wut/VhrW+6J0NvwciW9qmD75r3ZfeRAh/DZpMNCBTAkq2kfnt339v
fpGab+9/kyLgBXBhLJ5BzlXKd9259yaf4AKbpjtvwYqVNz2GyvGAqwW7U4OVMqudDqM09YSn1EVH
71frBQyLPCx93nc+fXSNU6jIY27U+GkykQVqefn9Q+0PS7Pyu3TTXkUpPhdPJi4e7jZqfRnANEu1
IIgNNYj7iBWNmn64ZdbGhCJx22aQx71DF2SFqJrzTkETjmIDbKEIE8KR6KgjSfh50zmLto6hCLgM
kV0SY+OIKhWEy3jg7QBpmR5ee28Q71Il8h1LWqzSGIBJyMAVKQZmGhwW8Mfo8QAumL4zRkHnMydR
8GvSQZe0BfK3F4wx7jAtYgv0fMypQ/tPvqAxvhgy3nkwNqM85NpO7aA2TqMhP5XmxeEMBfkSZk6p
o7UrMQ/F82nNx1br+a5Yt7R0l+/Uz7wjVJUVgDJCOup3xqu4GlDmAWQiNR5McoxEhOX71Y+7DfIk
6HV3UtnkqpYO4w9OF63rCFokufLjpURJARs4od+KLIt/FV993jTj3oKuPR0lkQwIHxGTzj+Yggpc
BL5JJqm865r4YV14Ehm1C2Ohc9g3KxyDtM4608R6mz+cyTV5aEOqe0oEad2FbslwrwsNbYH32MC7
mMWsZIKFPU6ymK21FaIlOhfaf7SPOMK3mdu1bGZIiNiBjYZqfYAKCnQh6nhFQwZCCUov8AG/Kebt
iMhWWfkzDinGKNQgbaA2ro1z3DMpbaybftlCLaTmdGFbCTKMZxa5rcbwGF0fmsEibGu1U1EKpXLW
rRKPHE4AaHwKMMZiEB4MzLaBS6JaTqvp17iP7rGiJx6HHclBcZaqJS50TX345VS7wULxm4k6hPir
gdQKX219CcWnrvLf69KhKPloIx/evzzHPORFzls84CdX/K7nPemPH+ozuP81vRKgGQskDggOiiZy
YSgQKCgLyl7Ux9Ry54gDUHQEfFfd0HqLpvol93Ms1gRf3JjSFoQcxeMnccNBXAtO4+Yiiy7jF8LA
xRBvWyiak/dMjlaole4X9swDa4aO9/1An6ofxjsoAo4vtzVTuBr6++vVvaJ2UB+sAAh5tLU9/TUa
5KTLEo7XhiBM4LR6ZVExSWKCEDElXBz5IxRU9LKz/mK4wajdphaX7XGFdCfjrRbCuiJjpz4IUwfd
4q5LtRJwKDrJT2AG9QhaeL1fJ9XsOYHkZrXsKmCFlEj+oKRIaBsRcHqfOCxZfxTf41vE18nsVCzA
c0zI6K7gysNlwWhYe/G3V/0+EUpLNTvrCWwKjrX5V+eIKaYFDomMBn1xcJBNlRzaNOV9yNLha60c
em7OeA28BWb3y1gC2h61pSAKTYNvJ6Gux10GbSdO7Yy7wr9DuiVcEZ6Q8HGKEFMqSmnSg1AX0+5p
mw36MMWAGctPaAbf6akJ6vFhe36e2vnKd16wBa9TJC/NoLKOLzWr1Gc4bmOayezuq9+nRKsq0HXG
ztVj5+3RjFJLAQqCCF5ttjp2Ex2X86dJYKu4LcDz0bJxiYY2J5YhZfpIR0pjZ4HVcyqv2i7Y7gxK
pXtHaIWgse2616jp8ccakUpv1FpVKhf+SND37qg9kiYZGoj6CYQdX9uzFZQ8nARqjFMmTXXgPS1W
Fhfiz8+usiezPi6Jrw4/W8xxfrcBgxm9d1PXMpwEvQRhwhMOszVuRiZOYu8i5lJA66NazIEof2AX
GHt5/ZnJmYA/FPK9yQRhwAEsPJ9UaMAe3qFalJs7lfA+7tATSffEaNb7kl7xsbe0VrKLuIMNHD1m
BDRQf0ZQ34BqYvErvXsdmgY8Qp9wgGjwUoajW8xUt/z+EJGLO9GG4QTrOCxE6WIAxx/Lr8tcEEdC
mi9mxn2yee3JRJsZ/M9iwPaPTHnFJJIZAQOIZYJJuqrhCFktJu6o73aQatOOczcCKsXw2EkxMrKN
vJAWUxGMfYW5ycEpuGlfBXvjFlx10YszoZ+BUPKIKS/RY/ToFOP8j96D54JhAuyY2whmiijWf2RG
rMIlIgrSQB5DIXt8jTwmJ/OMnB+CCXjLIeemG53igXX1xXWkLwJZRwp8qLJCOOa/9ax8pLiSslDD
9WMK/SeuJF2molR0XD9fvV6D6kMkk7uICj0A9u3aJ+MU3dxptReCRjbuOTGdAyyaxH3v+oLdBfXN
++hl0+65oKT3i9ZjEXcOTU3cULg19LEI5+VSo2Wmyu0JWSv6RiEbAHSpFYVPMBLpC6Qhv0IB4fYg
1sYauTNLABTn5D6gIplLr+EB83L/Lx8uW0PHE4dO3uqPzovjAn9mdf9rL/i5A8wtgHcCTOKB8nDy
r6r4Dsr9N77qZA0hmvB00U4BA4Joe5wNCQymaDehyEJzzy7h9B9NWBunE2GwZ8ue2blZBIfoUNrY
tQXwq1qa8K1gVAP9omBpEt/QZPjeFLR8KvtXxrPooMA2gIj55wGltOXIv0HNtohw+P6DGN+4gcl/
E47S88cICM6IReSJmCjuIJz8gXICrcOd/xkQeSDhFez3nT1HNIJOQ3Qd3P/LL28O3V2mc7zA624g
H2zMaWyxGl6IgKe3YyvBCmwYXabTWFSOEl2paESfi85RZv+DadybNqRFKykU9OyMdcbDE82H7HeP
mKuGriS4Xhyx9cM4LAu+RyhnbacN1lkw3zMhsM1L/CkXzBEYIFWg8kKIknHGpW3x+N56avcewMCP
UbYjnYkahG1S4OKBiFr9JKhgCjCdqoZBwfe66GUHWiv0bvaX5A4hsEPIUyiWakgWQUCZSghBCXwk
cWxTUuAYIggNivewT/fprOdkKM1o/kbiEKyA7DXgfvChGlSf2oZXELAYJjxgG1+vD4gFQ76ftlMU
pIrRtpm1BD1Dp2Nmop+SYiLtchmIihumqMngBv5bPxQ5R60Fm5zW1WQCoou5JNIIjC4TsBwsGM3n
7DTGSSmCD4vDJcrMjqXvBpoX8RugZf1t4PfuoJG8+LSm3B/ZFkMOGUxg4QaBE+Cz63dtU3Bf3rgk
UnQ04gxwMVL2ohFCVrbpzau4jeE0p7EmIVrKvMnqmqMk4ZvkMWDvYwl+DhvHwqi8McKfwWkcqRxZ
rZzRG5yDPgS8Ah9DcTlOireZUHhBxYF4ojUdzNCd85F5bYVm5AkLgGieswcZEwpBA8aK34WASbNg
XdFBbsstNskFO8pIweeb4DyfOxnGwEf4WOMCapZP8Qhv4oirfpmn8qLVLzANCfHdv3bUAVYCcjpS
/XSMBzB8ofKfGgQwxFnpVzlTfX7u8fCE/Zm3tf4J++4KNTRrG6LvdIAAzMdbvbHvng04/g89MRmg
6o35kfk4rA0m2st2VC0VpjAguaLceASfzccGPtgPwK4gbrdH3dF9IaKBPv/WWRXwW05HLwYBCdup
Wh11ZTVoqzFAO59nymEFBQLyWMU78UQrgjmBoeASFIBcQTCoaP07YYULiXMKYi4pbmXgKga32DYA
4+HPlBLOLo4LPDjhF3gQho6OsEB5ghwvZx0nDYyXRimxQ7zEh6AdOArMZJolEghiwcReoA2Lh/An
L5uQZPFF7sFJOiMea0VjNQPcIWfldx48KkBdgAyD+CJwpYaBGAXyRqXFvF+C44FEugKL8XG+teyL
1IRHJUSAbKE42aaNgksBH3yKYX7f+MQiDIERQ/Dr3ws9A0o7LLfxpZdcBTDMlN8KU5VdgHhS8I/o
BNGAR58BMACdWWkAgga6YvDCkjcJCaRC86h6U6gjnSmTPwvEc9q5Agsp+OhgvTDknSZOja0Z9CPZ
mTfuq+sVFbLa3xBpuuEp2DwdWGAlTK/PAnetDThTNDQvsDICKtmLcfIGc0mskWQUuY9+YB23U+hT
D9wYPA8pflwNpTyMdE6pwY+6W8MNuGuzxMNSvH3ousfRB7Z6JG/s7WaLT0zqUw8ogepFf8r0zMCi
gZh5MHouaGC504/0KgcZ/bTc+Rw8bmsrMAvzawC7h/VCtX4cYy7CFsVMzYMKQO5VbT4P0LGZ5vHb
PtFWqJZbXIsDPuCEvgFm5vLR1k5cQH/Vlsfx4blA8GGP0beRzEeEtdaYpc5t+ewgSkkULb8REWd0
/y4cj1rzYT/VG0v6hj4mByXtYxtK1P1XpgBElgK5iyP624WVQF6I0Zgl2E5Sv7nKpMvwadsOukAw
BpYrnrLj2X1HqV9CJFF2aOoMEZNWIbAu1CPSHBHoiOlQxzkye7k01NdVI+vEBKQLH1etAnJjbz55
8y8e4/Rug1He7dy6ensYV1i8jhD0TDu7VwObgC73DCb1IO+lueUuYFPENPqz+4Y0c09ZtV/mfQHi
VxOp3oTWBKw65G5IpuzPoXZOtKqrvQHt4iHvFEot7CvxpEym7HdqDiLF9c6Uv0PpafRwUYmJiSEj
hsEPvznbfKnOWK/NSZNxJR+WC7WrNG/b/oyl/AX0vSyvNmKhbWLDk+OzBA2/ArOSW27X4CE9gCCa
9WGDSy1nvuFiPAc0teqtm0OSZjrz1HuNPtML+QVuyi1DwM3ovpPAd5nn4eLkqFwZ2iqlRR4o6neO
DgegKy7icnq0B2Zr/gjba/pI+z1KMuuDAaVdja9uNR70rLPbnpXjjjfwkkVrVmgz/Fsf44+AUpmA
jAKXWQWo3j36WFgWMw5iremtQJC+t5V4zzgj5e9I07+mjrLhRUHMa7izCAKZlpGnB1lqhJsW6san
zgmHpWKU/wvLY29V+ENK7wzmRqf7BIpEcoiu6AiM8ohSq3gcTouCQRE3cMOgcWIkfUFPs1gI+YfQ
Ebc3lpSRPvqqHscVq18Yi89M47JgGJgTRcKy/7htdHYdXWGoDXUF+1ACr31JAxa3CWiW3PH4VtFy
yVG2TxGaUVFNG1Qy4+kewrG6Bd1nI1498RgC/AUq6iG9lvCDXOM87eE8NwDxdc4woUUuiHxOjBrx
7UZx1bXcjwVudzHxwbyYh5c9GOXmZMdxxgAZESSzXj7WRaKhX2ZCgShuBOVHuEA4d6aBlfj7NsUq
GDxibhl3yWgcqBlQYxHKXG6zeRlYUkkdtLf84+i4lo9DhFzsOPiDoqbC/wLrO5mSigjxRKACUz67
XN2NVsydxPxU/q4zEUtSwWU+xgXbeTH1vZgMqc8wCleI1SkuuRK0LsfjCCHTCYBiRgv4BAKDp1jp
fltWEfAl+Yo9A8ug2aGy8R4E8eUrOybOynhFMB3tWi3XJ4dbY0iiM8J6biR3aluaJEzIXhZKKxPL
JiQu5s/aC/VWlMXnkdDsBmMZMeLd/gHeLPGWlCBLV3w9JZl096Bo/vmN8jKgRGLD5om8ojT+Fd89
aNui0an4s4guEIuyTkXd8E+4lBm0n+6sh0MWzsmAM4Q0S1Tx0Z1cZzwi7NYpxUW9kVMCc/jZl01m
dXUJnRPInLKYCkAHBvbFcZ7JHIrRDiyWq83Fl3Obyi0KPYJJMtxzaoCvJ3gJlyJF3Mc/hiADLRWf
oD0NbI/jUz6LlClz7lx4amIzgbHxhQsi5aLBcCmIzRzIBMIojFJJVHvbIR2zVPcYef2gOfiE4Mf4
MwrDho4Xr0eGeS81ZOASx1sfD9i2O4yYEjMguy2PzASZ7OK8fpk+3iwGmJjagnucaCxNu+LIcJoO
URTC1J2K01yVM+B++G0B28H0Fpx4Mpu3xEJpBSq/XmUx4MNEFhHUTmianXHLakVk7myxsZqJC0E/
7kO2FO8J7jY5g89MjuWeUD68qURvocKxGRQjqPW+lLbAOrPv5jhueWeap7+/QfRHw4DfSYMLvgsz
7EqzLTnRgjp/1CQUbalwIZay53bngO7Glwf4UwqLSAAwhmegGCcM4zZU47/WIqV3gAalPg//k3SZ
xGc2Ky5kTpOG13UyPmP0SA83+GlbEwFi8FIl5ffXPmlKIFod4S3nrE8FT1M5AnHL+WX/jhJjMBJb
cDkwCwu3dgPkFGzm4WBY8mIqzeIHX6H2ZeNP/glZeSKUE+LWAIedAmYvl3Q2D89zITRSnNLWymgm
ZRQDKiTU0a64PpbOMe4ySOKMVZHRT3IzNcXZEOEQzuUSjTGIyQw2zhbJqIhwiJ52l9jgnNSf5Re7
yrZvNuymHyI0j4byRrAuvGquAoFSEBYivwzba9ji0hCg+if1DjQuwnceU0VtQpUOO7JSW2FNPe09
vMeCoRBu/ccO0BQ6JiToMhHvLEgDsVEQeh27szj/MRbROUkQ/mPIm5sNB+B1VgRMNQJ2q1jzDw/F
qE3+CJcgGOoxKpgUaALQiv61CZf8A7A7EPNcBicUZSqf3nECjsyK4XWCj68G5oxcgOjMmxEOAdgP
x5jAalp0gNQBB0B3cTT15bbjiICRAQ2U/GFuL0hsa9zUbay5RO4qBue4hyTaxAZ2Vy2+kpRkV5Er
EjyOYRzuS6APYGnaZXLiYyGLVq3tA3ER/N9v5MW/pfqh4+H1PpkNPN4HZxF5IlmUc6b9My7uOm2n
RP7WiTGOdzLrjtOD11rx2XYdtFqzYfhoohA7PfGpGVDuhzwywRPa07aazsWDAsT0ZaTr9vYyH07w
rPYzeGkIqFrmJa7XonbMPRkFtkApWtsaMR3SBi1DcNaGvs+x15o8txyv+gtOCmfoC2bZ3WraNZe6
QnGg6K8diw1baVvyPj7rYt3G0f06rY3HiAnCeXWLi93QPHmPSObB0tCTcKSH8ILc4Qx5O58fxVbc
/HUu2ne07Vucx/lqwE/nQciQr41HfhMhokiKs3Vtfmg6C+S2i+P6htq6BCOk57QUjInDK/bKYtVx
s7ANSJznZhhTsxeb+4LQTFoizp2NhMHKfS91JswVTabDgCj4R9mfRR6V+5ppFnzNgZr+3WRKlZPf
fENJBCLA6fRRNwXDbU6ezY+ChlctZ/wN1hMNt9haAuG5DzDBCVmq9HFSDgNT8O5/Ti+ICjmzxGAT
EohG/GeOjwM8YqOiO2h7mwu0lJa9ASQSA7Rgw2VxAyBQDFDXFCA9zqBcwU9t8r3AQ1Q2Dv9BjGSq
IEYKy50DGcbTTSjBGJRcnTGlBZwVfytcrHgMrZEzEe7YD9iCunizeAVvbyoOdVsfs7IODjIKsSVx
T+NDhBhE5CBfTXEis5RRhyEfIChIVouCCASc+4m//lltESgDdyLGKydX4VHBvGE0HPZ0g2pitqK8
oOYBLSwwsFm5OLBetRk3CmUzcK2/Dfkh0FOnwrXKhaYqBHPfovCnClLBYvnZ3GiAXQDMPENs2lCi
xfDMFnhD6Tf4nsUYkXBTI0GSFqsNg6dFfy0CYeiFbu0CzsW5d0Y6wDXcQ9H4pHGyP+OnKey/FmY0
Qsps1uptzliOmgsND8laXF3dUbIj8xeqDoUUBDDSynIHA2JxTi2DqVwsG5mz8GzYVLYElTPtB/kS
vfHbfMDhGnuP+XDc3jYPJb6mfBUPNv4l+8hlJItD9Folw5+xCKGvaMS0x5x0SbjRcQ4mDGwg1uXC
phQSNNgkllnTjpFNznoszD0af6BUmkae2mUGZgwSAUeWStjpU4rhxog9i0VCmNn+ox3eiwMsJadK
b5w6FS1nYSi8Mcak21YE274wUiednigCSJXTOBwTsySMjwPeQo9R0BCKD+wW4dAVHAneUQAc0xx/
Chjuby2ZUDGQRdjumMc51qaHD4qhvjUMaBmdbtSP2Llz6pC+qyzf3JvOCuvkBUUNytUAGiKzpc1H
Z5WT5EDtRDFAkyUWo9g+400Dy51GUr5YA4qpVnVYqm9sojj/1KDw306HMlDouwEKOum7T2LrASX8
ghVRQw3kBjMpqsJYNu2HiArF6VNlydWrGNdxGp2xibmb/8uF2vY/PilmnJfgPHnb98VdespkxZIE
fyGBzbrs9/dN4uQM1qYyIAAuWpV0S4ByjPD+qL9H/T/ucrhZFH7DmTIRBfTNocZdIoci9KumxJY0
NS6zbbprHaqT/4IWeBhad6nLG8Fge503IioycWF44/eOdsbtU9rBTnDPMjA86ZfJ0xq13TV0Bpj7
qfZyQNtw8RBbB2iW8MXaB5walsVovRpQedMrH9BwYcaw6uEBDX/fJHcSrlrhjr7svd+59SUg/hoW
4QWD3QsU6h6asEQdP8ebvnmDVCxR0kczCaEpHifmZ3ddsRWEysthDPyGzujD5oXPQ0vzoSV72r/6
L74F7DLt7fXY7LmFO/ev94FQiO2wQ/m4R7WAMT6CN6PNQKvrPvzWQThvkBhJHNhP+Q3AwPAowyGp
ZuRaUDAg+fBmZDKtL9N/xSx1cXD0CL+RiZkrNtPMzHjlfc6uh7VRDKaSrCYuQnF2wtzSuKCWpMbk
SAZ68mBlJSjlsHkPoONDphZZrdgoRCV7sW2iUQhSGyUnhf51Mt18HWHiVnMFW31gbRFzYrJL7jJH
Fk7NGPdIazG09aE+ZzHyJdofvcd8SYi0B5JBbeOigDqSDCTdlnQkX7OPtdbTrDFgGHBP98mlQxJ4
GfEpEzhgnQlNmXwXufva8//Y+nIC2C12tvHe7LvcKu9NbJ6CDh1sHgFNsq0cRl361SKzxxtO7XNQ
sT0k19lsjGJANgl0B4XksW6zUbh4MwUid7zLgAJsRuWLEFWSdc6+eBLEPjSaLTMGs8yDazG+eKU4
Cj7fRsNpbiqKqyQGSJfgoMZ0qL8okFDR3K1nUC0oYLDcZjoj9WkyuhkZX9fwGyYF0w6DqxazEcYv
AfvORLvtNfkgQH/jVnhbUJi0gfoluiffUPhfxgxEK/5LMuOD5yOrtJ3ESOEwdPe7Lz5FhdmaJMXh
rmHDElgdKXsL8tsoIiC7vnymB/MmZqrzQzrRg4sKuSezFCgrMA6Np4lPo5fPYbkpTLbRlHHxXvEi
s2cHIY6ACJTOA1ZTE+80CIacRSIKCRStCAMveoWHgUbvIIIPACZNmeEnoAZHZuAtdbnrYijAMdo0
X87ooPkh3UZh7Y6U0BXzFs+e6bsT8xReemrjO3RjVUQvl7JMw7vsBB/7xEUCq2Y6/dNnkwg1slhZ
eJTI6MyQV5Jn5CEkxzKAm8ld3ly8BoeqF/XsCDKTGWywVau1HaY5FLhiNJaPrqQjiAw2wwQdOE3r
MXPjlYd/PfgDH+887vdJluOWYRfHiY45uPO86TWc7j1tn38vBHiE8Ps2FJCHn4QU3KI2CRt9qnGx
oJ1FTeOvqQgGaoh4JA8SnQgVaczu447Rmz+dNvDAMvU6s5pbPkcj8LLaesHiveAOXuFYZAy3iNk5
aC6QCIS8ArHNJuLrED0oWB/GxP3MXdzjUOagu2ZfrzbDxR0YBKbGpKcdYUlyq5bGW79wa4vPie3i
Z0TlCeWK2MWnRVDYhHURiJwfjUWqF8CueMGYcFJeiQoBCwKfLrZIig0NhMp/chXbeKOOWG8UjmY+
qtwUpMpqTJKgOpxDkQqXiL375pJQKJbKEB6aOL7Nn/7d//sZJEBdYBrE5Yehl0HbhT8W9mCcqg+O
eVK6HMXkVWr3uKA5y82j9h23mU/iheG7RmdMW3mcG+fv+JWrq2RS0T7iionc6o5OheKM2VL0sus+
/URmNbFZvOl9kqtoJVjro6P18nK25sdSZOPeWdyBwH6J0Q5rdHC2N2AxZOzIjkYf+SB7p7QjCeKi
jQP0KoRW0KeIzXBOkA91ULBS9Q3fFLQxxksNlp+oL8RyFZMOetKbV7q7SvV6+KHClhYwAVc3oKPC
s5IxzvzWDM8hFiLdAb6AITx8i9jRzhbl51Zh49Qw8IduMoa/MwFqkkMnJjsAMw1QIqABksSEBJEZ
ZFCuSm9Ofyc7WeG4Z3wANScf89I9wn2Q9/3aWD6Wm9cOGfh6g9mZuwGLF/hvp3l6aFpnv7VFzqP/
gWNinYbTR9gzWs7QbkZo7o1LTaSolqzTObO3CCMIfDGnSw6h1dnieZPZ9IJ0eQxOnFz0a1e/NK4v
5s8fnfbMENIAaw1gh44SKJUQBPBztc9CrnACaxLCB9N5UsjKlRHT7szfiooalIz2kPC/K1dF521m
SBzhI/G4CWw0mzqIjk6fRiPt8tkEr021EOCrq+8oVh3OxZvBKHVuf0ASZNOjP8YZiuKUmwnEUD8R
JgaY4Yr9T+WlE5AP7ivAZLiaikAPNUluLCwxq4rmko02iI9kDSbrISdtw2bIbpWYY2FMXsIh0xqT
4fh1eBl9LH8GET4e8rZfLAcQiEnaIIbEejXJAUqv6rCh2sMVf94k1OSV9qh9QuPIKgQcEmeVq5Pg
OCe19fQH8XAdSYGusp243Ol3A2wk6nXqfWEvKgeIx+YQ3Vyv5tAQ4DCHDXmmN0BDQ3YrNKMX7lMd
l3AX541ES8beAzAPdjQzbZ4uOKOwi05wofDXhFS4p4lbcN9TgcOdnkpNTyc3Zhv4+HDgnlJxVh8d
IQYI1VEke9NxvAhDWITs7g+z6i5HmDhVnNyj2fdSV9wK8UA/L0RQ3mD8KCyLO3/CQJm5IdYKnPuM
4iBNiF2VjI9PuK9ISfb1KMLaNPfy0ukYN87Hm/7BpoKqwMyDo3DDsJ0YGAwyOb2lCzFlf/ZYrN4/
L1+4EC6myFTLSrTssPIrgxxbYTlWoEosWNx6WXzsHq074bs+rPQLm/4BRbXmLOKRI5I3dsBQvVmy
fq5KzhleJy402rHS0kVt9Umu073CLMxByTWk/OVQgZ2ET18wjKcuTZD4NMmvlAqoKxbXhO7d9F03
RGw166/SMSl55xl2VGH2d4xq+0f7/a1A4GJMdPJJcwOdgbV7IYCz4CCDhhtM8LQAssnA0STg6gQ1
ROANF5KI5q7dQ8JxF9EyLI9+L2jYfRj4YFB/n/GdGaHTAGDs8r6oD77hS6ujJkKwCzROFuCSyuHs
9yeF2JrKxiSfpMEpyLXBqQEqcwEVdk6j/rJwcjv7enVDnb6izrrYmYlbTHM7v0BnE3IopR+8kcLG
aPYBVA5j6kRQA7kVjQ2GUlENPIH1FWc+MrreXpndacuZW88ygC8qNJwLPeRPNt2KNMLSoop5Nl02
+IFYIXDVgqRS4Q4V1ey5oskSdsF/NJ3XkurKEkS/iAhhBOgVeYwQwvNCjBhGeATCf/1dyT43Ztsx
GKm7uiorMyuEkVWyvNs5tDpwhYE8Rpy+pKrnaDOHGdQ+/oDZQmLgdjDZk7vJhwy1cWO9obXrMAO4
7J4pKc6/u06NGtLFhQQPg5zMApz0xkAydKQbaHlmmvKS/cb0Axv16L6jDcxrt4yqMmdoHggErCHc
wEm5LxPWW3VlsdKw+IEtjFlxhLazjzp/H/8wJ9Cv4zLFoOovPX/jqQ+fp/gE1vx63EiOPcD5HvMj
ei/6PV9Q+ja1ou0a+4x4T60h/zUSZBTYmLY141vZPo9LERfOI2lu0rzV9ft2Ih2GMm2GF0y6ZCaj
UU3ZIGt/phbwBai9mtfw/drHdtETVQMskkpBUtS3W1qRvzELWjl4eWreoOgcnFQ6xR3hd8bFhRRC
Q4tnVYHecDPQrVNAJ8qOz11zAAb2X3csC2tDOvRAYALcV/GHfll8Cj6DPCi8fz0whmkw+vcUNOCP
cKr5N+BD+m20vaY5yPfWvrFSO+VEDiO1cFX5rVWdOzoWELI82KV8LHkCeYlpjMgDQRyGLDRtm/Qp
KnE5Ev0id+tDSdupz0OjD7T3cw0w0uAR8YKY0vN9m4g+88CvDe+0PZjWjsBGD/q48h1xrK7XChww
qod0YNcrYXlM8oDQIhicCE6iRu81484hPoRV/MKkQAbUp+DUWXoGhfvryJA2rGRmvF+4DA3i3a71
YTwshMcuvIaQ7v0v0dKvMlEZA3r8HUWgunX2JJzUj9J4wcHAJCaCoBk+Onuc+/ZyW/Uscj7o59cU
9QhzknWz+S1GBugHMwX4YZVKdH0Vt11eNaGUHfcJ1JzARkhdQ0YJoEUFS6IznqOAkemV5Z6AHfR/
BpMQyHnyhMXm7/o4JH3PkBKwY5LY7SdD4hC/Rdi4Az/xwYR6Ga+A0kEV80VWHj5bQxBTGT/ckKNs
aeTnUHqgUnD1FNsB1ejJmb27d2EhWVhcNp3VxzeYOoinId+W+asmzc6VOCS1UDejFmf0PjGWidAr
gMe8WLB79gpT5EOWuNA47t8XG+Xt603S0rHXKvjBA2vIkDSmHUoPKwf2FpZuCDprmiIHgScPZLJp
fV/J0sOVZ62bhObS35SF/WyBN/l2Rr2EanwhU6L1ldVohRGzKLv0HOwfSOwQQCig1Z0FV4XojFVo
wN4CFChp5XSuiHYbIA5y/k3WeokVTMfQrfAIujZyutTRyQmaCL/d8Aj6PPQZrAZFIdnT0uPRuDtQ
EbP2AVSK2wSjGsuhamff/nJ8keWe5llnGzQw9ql1Tc+YvD/YAZJDtIvMe0DOroD+YnY4NVtLtgGY
Y6lTBFXMx2YZkoLRobN0tq/w3XQLHwesrlXpvmGet06ryuACAexxsy8vaODA07CULBgJoHrgxuot
GiSMd+QFO/vEV/13csLnUAxFPO0qINrjfY8yHiyxW8N/qbzxDukVlkxKroDunVhbJcDQSkB5dOZY
HP5zDsc5YPSIT8MLXn97/5a+YEwA4L9aJ0FYO1qAIE4PqF4t3NwBeK/o5AHA4MDStY2o/FjB4wL5
PVAs/y6IXNbgSAxRysJUq9oa9LxViy0wsmoLPRxOm6XESps/1GWMExkXiTzZ3BGnQbCc10M4uRSQ
1ejQedmuxekBpRmWmFslqwnO44v9IDXtP8dWyTGwlSucErqGiYlJF0cXfVTQU6brsRBNvGdr88aY
Fe4kiI+LBSvMRlezAfMiAHun9o0x53dnFUMNAdDEzSJP9tXWz2eC3RDbh9e5AR6Bd8embs1RMtCY
plxwtrEuiVrzhx+0CftukbnlBbI0VI00Whbla4fgdMR5rP7CLvjIFii8fAKgGsLPG2z6BhCAZ8pL
ZMwYt/hdsX8qXrN/tFrQ7D6Ge4J2DPaC5wYT0dE/zu847IHQYYEgWSxMCEB+6v2NnZfb121YNvw3
HirMql4G2Rp6IC6yH4dTbnQYmh0WiOi6XEEG3mATk8FNqaDUXe368OFA2/3m+jLWhsrncNYA4j/o
2jCbuXsrXkbBqVJrGc9WsrKk4conRn+3sV8Nz5gvcQxJG/bh6SwZ4zwsvFvHmN+2oypxvB4ijwQW
UCxYBvKDFBWNEwxlKFJAesUEGlJdZOUKYdA2EtKW0QJlrCx8wBH9dTfGFPwqispcg/VwToL+YItC
zDaXwNmgYdXJetteE+QTEynRJOg6rdfGvI4SsQILUPQOjScjNyKKsJ/VXkggdzVb57DhI+puM6/W
O3VqdFJ4DLlioaXNGG975U/4cnwIBdOMNJIK4iihl0GZfLVXmStrl5AcOkS30fv4eiwavaiZpDJF
uQpMTFDZsuXpZBChGKArB2IuQInjWlbEFn3gjNYZr56rEzMkAE/eLmioBspDlhldsD56smT02A2O
GB0oEB2DPXSXJWpUGWgTreVhHCYJL16PwRhlNFVTaVS/Unt1AshdAGSkBxWeLxZOtY03i3yMM7ae
bk4enGGAJZWQE7eGYVuzKzLYCtpZcGsviexsDIJzV1QbhU3OA9IWmjuo++NmWKHT17MIpJAaXp1H
+sELvyDdUbMMFVf7RHi7hohWsP6AdHP2GUOsY1QSaxIlRl59OPzuHi6k8DviV/KJyFbqv/BodBt1
NpHpPjqo9yNTKlsd10LFeLieekfM2aBi2jCw7si8FDgaKFrI4AgKTI1mFhpaV44TMG/+JOHlTzxI
hvAt/WyBYy6VAsa5onbyiYF+8MNRr5OIRAV3ajE+AkICXUB+UPxkjYg5QGQQl1TCmDLTrSS04e9O
DtwqkFzfoxOaOwxfRGefXoI4DWI1QByhfnsyj0uF2NnFBnhDP0sTiTXqSVRqsQwXYGQASkKMeC6O
Jz0/K4pzkJsAll5mqhhBhkRNwzqk7CZ76lYjwq97nZLuk2XRy1Ba9P1bl1MXRq3Cf+eiYDlKStkD
l+BqVxHs1Dl7ql/7xf8/IURJnZa6uKOTk6ou1vvhdObS/ju3OXmJnPp9pPtbIhe6dvQzpLsUK/IR
oHQWQ+O/Zc9m4+5vNbBi/nNVL3HKEqa9VSeJIluhq6g3qrumNoReLHQS/qVSiNJF11Asa4Ny/eVI
3aYxmsDuXF/pB7ft7zeqdv73m1BA6Y67DZWMao23nXfVeLO+n63wQOR13Chu+npV9g0YYwzUaNFr
U56si1swFK/UwNkMitla5GA53RYk0CKi1Z3N1PwQi+DZKhMjCyJwsOm7n+RERKppBC9zFLg9tKxJ
fWHRovsx4RbBiky2/nJE9Omo9jeT5e9ypPSGgEqqs4eUTHM0qnNY3jonap98qmBrRQjBa3HTqdEl
N+aYCrjsYEwkeMWPdnlg9M+zT6RcTSwmEZpEs1vJfa3S30xEUNpM6sNG7/CHoBxSmaaH12kfSX1E
1/ADiYJWFtjSBeMvmGm+P3+h+SMlBRmi/0UbX/Ngvo/P5ARyHaIV4vz+58vgYzmOC68y1Ihv+ovN
lk+Ql/LlQXglVx0RvAMr4iy+dSgSgELcdd05TGUT/M1bRXdWopiNSYw4kk2XMwAXVQ59Vhip/Mgo
SZpjRXSbmPD3mH6mx/GRtoIE3TTZfeXu6xW4jfY9UxD9FHsS/wUqLKoEJN4qyjYKOZ9tGbBHAW87
wjFf0yUbgEAx2Lo5lpz6Ue3e7weK/MJHC8fCYiewy0cm21Q1ttSjLHmdD5wBDLUnTinp3PvI/XIq
gzwoE2ezXnVnk3HHEo6dpoyIZ7twztBxUWVzxTGVVtqE7P0wfcckzN1Hm1EC+O5lvFogLHwhPtDk
magjj8E7N1QDBv4JowwvZzDNd2895+Uo7xzSsBaKAWtxAqm/zsKkmBD7txLuOC20VMXpJpxzrkHg
IstX9bBiM47OFLjxe36YYotINsO8P1YShgds7wZhRieRXruGgFls9r2fjVnNVGDgVyj8UbsTsDQN
SoHnmh59yr7efswZ9rTzM5PloUDGCJtofFPGR9bbkeAlejFPqgLZlhoDlpcB+z9Vna0djksv3udl
DJ1gv4zuGAQKCOvffY8tbK+nJHVQAHFG6C+uQ83/JHOY0F1iu+KeF5rtTdCkqHp7jNIG6TwyBRjK
VQOCY5VTaMvFIJ2iEAgTtwCz46DE38zB9gEySwMkrsbNzZseuTNl8z90gaDMO6W4mJZBKdbM5Wwr
VGnapqjOMaueTIzmQEzAOMP2hn9Olgs97BrADuSaJgb1i2VneNboAl+q7LcaL6rOxiw87seIsjej
FavzR3KsiluavcIRpqvRxYsiEqVW7YmEw1VhK7CStW5xiEirI/0T3R/HS8gWFtJDafYv5qHMmQXr
J4kTQV08COYuQr8pHGN4YkQnLUYYEATWFM7d3wJShENJi/bv4Nz9yqTOwQGCxJIn8SAxCssL2T9A
eczGHBR+jKGdqkyxP0ANArQfFbq85EhLjomEwmzTv6awdDrMhe7WV4VXxgDiaYBSGMMDi5EW5JuE
H/t8xB0mzwMCBmRDlnvkV7uydxhpS6vOBHe+zoCYUQId6c9CrCHJhIQOjAD1LTEkRKSxGNyohs72
O1I5Azjh4miy4qi/uJq4cey9akwkL3ppZfLAjexONehv2/0a0Mz8iJPMniL0AfuHw31spuWpBazL
7XjZ+8w+Muqv3ZxDK6YzrIPmMKozwHpUcdebRKczZx2RbMkcojHBZI0VMzYdTUjF5NpP92MwHLzm
PsKF2a9iZJ53GyvY4kJbNFi8/nD7vYVmGTkwyLvzDIdHaDoQ4g6Iv/Ei69JzJ+azHFXGL+cHp25D
ihkBTxTaH9A2SKN/ck9NKHzOcU8lRJOEE72UrVDYP23xI75O/PKgZ6AIY59/Cl44LJMy8YR8lNGM
z5Zr+jjA0TkQcevusUp7q5id30tGeuNpP+TOz+d7evwFu07p47YHekfdyKSQtI8NgIeI/8NAUSUN
TSxoEB+TH/bJpJssb6VVmSvxGXvh1tZx8CRJIgAvKV6rTh6HSHptZhu3BQbWnja7ziBOvqBDwAMQ
nezOSSQWGbzYuTQsuHD2OIa7Rog0Adgp7zwMe8doe6ItvjG76dJDPCAXKmwTE1kgSViQ9ViAdKu6
KgiUMRFCWec5YAm3hdwH7W+iJIUcCk2wvJLwjLATRVjqCygzxYyyzzdhaXOlOOBIHDl44DORtEAE
e+EVxKbjdfDS0eSzebhavD7hVLKhM7+a7A1VFutfs3SVrovvJigLwy4k2JT8RBYVArHfhDL5dBoM
bKsg4KfCJNCdwYhkc2XZxfyT5B2dPzw8RQQ5NQYtwGjfME4qHSPFCUtJfU4ouXGUnjlKPx3IvRG9
YIE1MGJAltEfsqxK5J132MmQBls/pAwmJHp0zl9FHbpnDEKgYeMh+Zqc4IVD6oRsuvcqpBq+WKei
xei9L+liPQO1zf42rWP/hYlIBu3y3tkxt/MOpxK//HWNVkuUO6ZDreGMDUgxT0TFYtzcvVMDvrXl
bxIZsnLwSdTUFQcmbyB4QddxWdWY70KnlgBX6jW4F7pAGm9MOYSRUdb9lqublrlQSM44vOC9CENi
+XzsCq2P+DyvMqbNsgGJDsOzeODMVXaqziNENy5oF/qE6mlJUhhrb1L4+pvo3l1yQsOR4uRdepcZ
EMdATs1v1iaz2v6lZZuh6gQBsdx8iGqc7Ld3K5/cZ+/Z9ejUZyWzVZtV/86j5azx9yn3zNLUglQY
RRHDBXCN3ESbZA6MS7NHNj6am/HhbUH9QgEInsLpdglpaNcrrU0Ha5m8XekcNu3DGu4qV/Ld3Vxb
15+Sb3T5TQ70V8Tb2a0Yn3gzC2H8EFaK6ek12j4GDWwSgszqymRNPgJb9za8Z5jE4WDAvIusQQ5E
v55cSBNRqpREVW0PRj2e+gUURb4OcQ9V6A9nut3Mwk/4di8/DH6xCKUJIzyu0PgK6iAkrs+/NxsF
0lwJWQij2SuDw4jmHKUKVA16+xB2mFiAEDsscKvoirS47I5QfuL4SSNr/3fqXn7yjVumZ4OhOUVP
ZDJYDo//Xf/BckwTCnVctw9/SvKTl8Zb4/nuNX1VE1RFGshr0uGxhmIU3rwSsxQaowoMFQgG86ec
IPbNlhXWqA6rrVu1VaKDEFp9i/5nXrWZcZBFOJ9ckXO1eBtvag7n6jWc0j14UXIDxZCNUJIc7Ozp
7M40zSooTJ72jBbR5OlO7sHFzYmXhbv9QakQvRxVK5y6hS9zKToXsOY1dF09Saa01N1LYET4xR0R
59JK5vMiohbf0hc5IlWIVVDN0Mc0iWfCvI/g3GBE9J/u5LQSNaj8+9A7ZcJAg0b0lblWD55XrNUm
GSPSMdIsNRZTrg+XnuCH3Cf9KD41qdrzDl5cDbcc7dJyomKU/1ZiabjQBd6CCl8ke6dOFAKPYlOu
5EsSz1unSl8iFmhO7UPRCMQTispbFVkz6ykwmmjJalXp/xpRmf4zhfstvaUqMikkQLchLqbL3xvC
I1zw5so6Sagg8mku1SN9TJcxn8MqXmW+ylUNQtesA2b9Mbf3DOz7L6HhsFKBTMWJSBPmIPX/nkOb
hPYCsgjxTfmuu2NOVvyY6iRiMAJ1OqRGXVZpjIAqNEpTVbP0Y7rGhQ8mwtbQFeagxL2CXYLzBKfy
bvRkQb+8N803o51F6o3quqtCBep1gXOh6GKroY41PRSB2MiDTB9S57n7nu1IY+n9rPRUZwYZfCl4
8oRDAyQAXvKSDZBg8vhWehj1Erkp337uxFEd8boDNHLqfdUiaFSpNzDYaRJQqW2JtgazYV4IKTUX
TD7Sb1BlhrWCJ/0zIYQJnFLfUEVqeCtmEuTMKpnLZF8PbPZ/q5ER033oLUeot6KrTP7Vv6Mt09sM
0ebqQH9xzCqvxpMRZqmQAED7L5SnlFw1CmhKC78BcRgcMzQdDo4Banf/69dpa/gtRBqWMQwQ4BWN
MBERSBtELbszjdZ08a+3bXHt+T6XCJUKGwCWoRrTCa0OiHKIB/ZC8zfHt4wCadN/U1mxVzjIWXDX
G/F+y7IUz1RonDYSvFY3hxqoFr86USWSdbUwtGslbqGfyMaTeJmEMDxwBmni4R4kDoNLiJ+wQ+FU
mRiA01bRTiU/sZBdCTQUUkB9xSuEhc7CKoE1SnOkf/HcJAGwIbRlITZ4dFa5VOQin1ZrvomO4Z7h
i9T/xEj2BIeEejfgBFxl2lUARCq2Bcjpza5Wqtv+QUQkniZBUNOixDnQVBSoPy6+EWyBeI8nHY/C
0SU/T9WgMuqmn8W128LsRak23G5blT5wOFlIzakuHm25eqrKoUAkjxHVkKKQzELbUksbgiikzz2t
/bNTJTnCIg6/H6Lo8IHiBnto/s3qwY96F5htViAW2jN0tdbbRnN7mCj9gw3N1uutdbKurn9UzYjV
J4c/wSKb6WZKQsClo+LD6xDjDhLV5bDgWuP/NbB6VX8zscbFnHIYBI3kNe+csUqi4fWMLww+PAWl
Cd2N+xMPReO3frM/cPjsG1UX0TwDGA15R+QRL/5JMOiiwx3uLQxa8ed2rAZNFbeOKk5m9+ew2n64
ZSzz7zOEwTlUm4Zz/avQHkESODQH1be9+cGriS+gsdiBC+49E91p5phEDDbJT0bL74XyGGN4PPZ3
vXJUmtyb61vu3yFIhWw/ouuxddsNbtAnTRbTnuYAdAlOs6ttXu0CnRVMIUadJtWEGo1PNVxarc9S
uMJCj/S6YdOhZXwBhcRw2amfWhePetTRVHUmEe+QiVrOh1LGyXubdiW44riwgUD0YgLvV3+6tYsR
bp0h9eZeywLoyPJ586QrlDjRsXuUGeasQIlbGV3NFu1o4I8TblQSi4CGvxlIAlmaTOaDE1ZQq9kn
9x1+Fs9fjBw7r/FjbSBgOXoHN4extmtvFrKIgxpCkh0dXL2Ia7Kf699Hrz49Dg/7Vr44LZAl+fni
s25OD/j1iOuGc+fcmh/sOhIdEp2gCP7JB2VscZnA8oBP9btrM8QbcRBmeEX/0xvbZZR672722/ir
QmgGioE+QhgsLSr0X2Z34tagiBhfUvMo97ZR5wFvaFKDWPO2OeBxFBB1SsICrMZwibH6dBCV31yJ
78T/hQUn+RBL2tMnS2kifKBrgsUzkuKtOidHX/m/vyJUM3eAHUkhsyX+31qlSYy7QsBsD5oNaPIS
iihcnQgE1GQca+2CI23wXBf+cVAyWs916eHtMHqtYgi1meFHcQzMIK3bD4iji7cLTZMx8zRF/w0/
0rQyzR9n8HUyQpriIXZN4hCbG17pYnRw0NHjHp3iSD3aumDAgseByoPvl4Rk9EFzw1E5J35BSuGt
tCyYofugcYPsb33hOt4//FyRlBC8Y7PNIDe8o5wFLBZMdpj9Wci28u3SNmWqlwDhFK7R+0vMguxT
gX4Gc6/eq8LgUWKE+fl1ViK5mhxbJ2hcInPlXVnNaz6VmLz/kGEQ+NPq1mUOKxpP/GjD1RSrDx5A
NEiYj5jMr70exCB8emD7hGHsYerTaCWQvk2vn2L7wftm7A9XiJAtAtcBEMalp9BXVyFrcy8kJCoT
9xZ9mLx01Q3ytHeJ1EinES6f1JU97lWtZcImpXV3eYEVbNulKN/2kUId7UNhX1PKQzDG+vyOC22a
UVlXHgPSpCbkx0b3dhGKuq7PAZadQ8qJSy8GggqXK2P24g5aIBZYsChH54t9Q5LnpKza+X4gARGV
GpLvToXz8IUMBLy+iZCkzkgLFJXsZ52Piui1X+N3NzUjEjzRJ7ZjwFlTPdxXwLgemkO0Ixk9/+2J
cZwPQYKpNvfrK+UcTD1IiWCkQgT2+0rLKPs7koy/rem8jJSvbBfnA911oH6sD6pb5sAZ7p1+hSen
dBhYodG+okxZiVLWKXUr0xPbDH32wf/77WDiT0LdGZjh6ewtbZSeg06ncAFqUvwNYVug+z2iYioD
3Sdrnd0lrut/3Qp6VFip9kGmHdF/wgNkdvA+6u3t4JUWdbCK5nlYTXerRxPfGcxVvOOu4lm31qVE
t4I7TG1EdwfVkm7/dW55KThVwsiAPpZQnc4vek6KDE3iZsExGrpfkbTSb5xLTgOwtcsGzWirtOh4
btjPNi0wT4f1StNfed2rrAtWK7iZay+x6S04GC0sQtbQH3gFB+KEUc+9DXhEjd6ydfxw8pJ8zhe5
t21v+iR/RX/bpK1UQOm/NJ1q/RU89+ETGGOQRXAb73Z9B3v1fF/vmQzBQvsDq949/du5e90Y4X3D
pUZs/TFjy/ld2u+m3cssssy/GwF42VyOmBdSgprSoHztsK5ITgbPFQdm7QL+tjI/QdcaPL1Kf9vl
pMJ3xjo5ZIjZyzfi5AbrnuyjtaY7yZJGGEPqINR8TTgjZ5yK+CErCIARIt93PmsLiHvdf1HHjJQL
i5zSHJH99KhhOKfGBEN6v728UCXCHjxxSTS4pzkvLcGyYOJESE7R8BFe8yZR69tDNIh1V6R2RMKX
0zORnfga5Jyq3ykXNWyIpCMky8/a9zErhUUu8aIgws2wRAtXakYlV01Nsrp2qnfuJKwh9sDXNGWu
PBMcTdmrQjzxj1DPMdBVPOXRYz/+DtpgVA7bEv+GHw1gBdSIu6slvSBlVhfnA6hRHuCw8F7Vh8aQ
/m5BW98rDax29Q8uxD7ex/UZ03ckS8p/jux+bMmfxL4u6U3yNQMD3kFbbtM8eJKFYUntShwnZzd1
cLQC4W7Q9dcSpH1DZ4aKaF0HgaChTvuzTYSH18h0V9iOEDk8SDhUTiU66Z9oNyn9qFGmH4/vyMm+
9tJbHoMhKryKE30v3u0oWe1DXsbSQwNHs95vDhlyXI2WowfO37TVCnjt0NbYCgncBlJX8QV0s/kh
3hyDUGQ80J3SPrJXVSZGkfMtGiT3V6olxS21p6aa2qtmnqBG+i/T1asdI3LEuMdXN1OO999mJHdO
/qdiGRU9NYbhePkJyH64HT/SI+rED4cX47Q1VInwDZCH7A2QhJPP4oRQ/S+O7u7XWi2YV71zfMwC
5eVA1dTEzjXhqDzEPQ98yuTzUPRYkiJILMLQpU/SzzFatFvxsj/1ILhv7fDxjcHI9n/qASAcOoAp
jTwaq8Kc1DInnvJiPJjYUPtHGo2oEReq2sVDROMDmFhzugz62jrMO7LAEOEh5BNZ3qt8pImpAlKq
w+5qTR8SkMW5phSJ8XQ6v3cfTftMt+0UQsth4AExlXbYt1/L2tnBG2mVxeR6dWRwBHz0XqtxnOFc
SV8HnByWb/9OqTHcuncfBUyPBUTsDc69MhZ3RU/QErKRC5YBedjb/L6c5WDZ4zDGQ+lr28ww7BDc
mk7D81+YgELGT9agXWvILYJNxsI8jw6jH/9lKqwrwlUfq1SuJVV4DgVGx9Kem7taTWOsiZJkdWPx
xFx92fHD4bILWsULo18Z3nLgNfA7dK4ae4Vkw9lBN77jYAy/h86opjyXfC6ixgmo8QJGhyr9HTIy
ykI3c8ZogrJagmcgwLiOhEMtVt9lWCQbDvHN8rfBWQsdymbqMPhty5ncmXoJpXnXKTPYtcLEZcO7
QjhuTeMWpt6QZsC6f5i45PmtYnVjukz7NaAFAi8faDCLa/3CiZX8rSgRKqNq0VpdqniYt74dPuIw
dlGAFXT0UQRAoWFtUJTVnjQ9sHIAtaNPyCXBtYXR5jQcu/jSnrTJ8Cyqw5I8/OE4hhnYFTKdNELa
iFwhUitZRdVoGXMa8gfxogkVVIVn7bfBN1Htr/5xARSQ9a8l/rIaRbeSmQpVMf9kbzrvGGIYmzjv
lJkPB+OH1huB2OCx1rx+uCPyqj8t5S+PiPwgZWrlGlJSNcu0KChr7zbnCn5JXR5o9/fu87/LCjwJ
t6ST5eAmXx81cupt0VoMBBo4i1m5vy17lXk2poVKc6EEQYFZa/D2ePrHuX1iMgonCVaEc7ODJJAO
Zi08gMv19gADG8pX+vuva4daCqt9I15R13wGbySfL5QwkGQzJ+b+3+3KqpjtwybtC/kRvCJIV0D5
kstoEsR8XO6NmZgQaDSWQHPKanAcjQ5ob/BNCPDndXHHpfambgFY6M7nLMafn3IPSvZwQOKzs//+
3jfMCnL7Mrz6+ilObHlehHi/DLHZQxqlZ5zPOUmw5myfnc8aT6E2yPD15F5Cy7+Ex9H+14RBhA6T
CeTtomsSMKw3VtZAx0y2g+WNVkpjUqouImGq9lPy+bs71LclaD4NP2L2RD34mXe7MWG8Ds9ITCPo
VYVnLlhgCq86IFkVW865Ml/hiYiD5xn2J/joUMQT0oG04YzIviK3S/NDL3MuPOWzdUYdSSUqJdDB
xgERiCgs6CSUHBB1ez/EyyIdYt9w4EXo97Jz72sE1k/ZhY/HBeVAwOlEzFnOZvpAnJzgFF0WRZCN
0WPCnuZV1kZHTNi79a5B77Q+bA71olZnpiVgKs0J9SF2V1a6ERzB+iTQC33kPTgQZcns0XDqq9tk
j2XYSnfzQsbN6LxzVyPs1ZfQLDS1sjBOOLhC6bfObm3t/jk2aCxy546VLDNFWvnM8K8oSM/BJTDD
y3S33vl/esfNBlcCvQ5vHOCA6V6gd3ISqXCXDu5rXJuCBtABoJlycGudvXdbn+xTTz+R9Zf2rmeG
B/sxr0RVUlOpNDD6zjg8CL8+RBmBmNAj+ADjIufhL6BUHIXNzslDO/vM4H+9woprUggJnUaYyvEn
A5+v0iN4ATBnqDq36Q5zjGV0SdGh2bWEScboKXXHeDnyBXnZtCoWm7YkeNh92FrBR2fXkok06o0A
nnQwaLpaxDbZIu8WM3ZgSgLkLtpE2CtBkdV++QYamt7sDRgndS5vxRmP5YZV8/RxiSvOdYAU6mtv
/+ihehoiUJM5Uufd2a21ht74O4MZ+IQJpLxjiEvnsOiW7SlDHdBEdqdzjTG0olJfcO5sNkMpgjXo
7I3MiCKWY+oIIKhuUTlgWD1VA4Ugp6mKjRB1stk9zau0lbatI+qjI27PEDe5hnhvuBhJpF+SVnvp
X8P7hAvIqYh+V/dHPqDcdptSB0BBQN2RKIG7a7/foGgcHxcjHYjMxuC5C58GNIAqHReXOnBY+GZ6
XACCozaWFV5OQn3rUDomiUkWIY4DvEOmNIjiu/r3PiPiS83DXE+r54bR9Q6a7BXflED38t/9k4GO
EBkmiIaiDf1r+G0i6Kv+d7eb7nOO5zs+YkClsG5SANX2u24j4zQ7oOV9c1owy7cK22HpL/oklMko
g0bscICDen65fyp7DilHhvvK4RFSJhNLhDfq75gj5rs4BTMrbTsy2xANVdsTP7HqmAAMjZVSo/3k
DaSgmV3b7yqvM6NeyVIWSVzce1QA4oEbsmBh2BT8BdS90sV5tw0y/x6oK/533T25WLuKm9/szXTz
U/dj8X99QcTtxvDdptzT99AVugEiPO2SV+aqxPSNEEvROAqqaMgZCs7cc207nN2iSsTAFfAJj84O
HZaw7l5BjoRAQDBnUZRx34PiquHymixMok2nQ9XrHkMmouH37vE/TC8oZAlGSrVltJzREyDn6Vnf
EoXhqeVAD3ECGTrywN8e28Sc7aNtpNlmdOLa28kmRB1KS0hvBnva8W21CfUWuQBvm7d26pZ4+Qik
V1n0xIiRV3lm1FoWGJNDzIVjraKqnGE566aKDkfekgdRHkw3ELqVBch++ZSef8Ey1sRevkxSaTGL
uw7vBzf7nYc78C1cLBSNLKwdKi4IBg4PDj7f4xNtMYg3qtBBtHUdKBwTRpXJIQ6pdI83ofuRRXe6
KrW/LLC+nEB6XEDdC4o7ricZYYHs70IoDza5eNXQtea3FKglOdq7Ap7tcgTWm41Jh8E53kCqZ6/5
C4r9CE0MR6FQoZChpuPJ+fO5o9UGG6zK58kFNHfGuR1hXxm/JlAp5PPdEd6VPD0KuCrS9YDPvutd
QGa8DcED4VTlHI/UWJB0X2T0FES4nmzF6YGVhmj4JgyujmaFlLZPyWD8gRBCfyM3VBea8Lf6Jl7s
21bxwunwznwZxFUfUC+XOuoTqTD7VGAkWae28WzTo2HWCicCHqI+lhdwFEN11JDMOABP38ZcM67t
3PcLhiJkMUSN+NQ/IOz413v0oObi9kJueuCwHy635HY3Fh59IRYmfAtaDnQMwxO1hHxCaZ5P9xdS
zCWtmPEb2pIDVCV2GcN2yIao8GH3R41EMhdAgEZCyR/W54JpuBgwa2yfXCxe09KFIxO133jfhF7K
peDAQntCpSlaaY1mDeqCRA28ylwaEnUjoU/TMvj3VYvGCk/MfAgomHFyJAXeDHfyUSAww6uCf0gv
BCD+u6JG5Va//oOwnaKK2Wxa26oDVfXz4WPJ76cpozCuoRhsalBpsKD+pTXJiD7YFCfstQ9sX+ld
FJf1QW/2u3jLkdmDAQisUVqo2bJSN4gXypglXrHaRdrQK1HU/hHvJRWSFIvUCc6nBWEELp8x504g
9PgVzYyfo/Ez4kZ/E1lVtP9+7xkhdAZW4QKqk6MW3lQMNpH7AJUAF/y9CJbrDA3jVJRKptzvsUR2
QDE5V8R65mTpq0FKa3Z645aXkX880gyvDJF/j2ORs/m+QTbgTy6S+Nbwr6EJcALQRBPVitpaXGdQ
StEGYWXpJuNMtAWGJQ4Dh4Ix0qA3qKyBr5gaR5OMe7alXrOS3OCrGezxB2gDOhTxQXl+ODtqJuqR
6Tk30PqhJCzzDI+OvjlP63PNEa/TRBY+k0O0vXbeTyohLTD9hoGrnjJTljlNQr0hOn686TPNKwIE
F0G4evuREpOvFNDNVrmMqtXmv80dHWl4kWgZGeSUEJbLyX0ew6TnE2AeCtQriuqE5hzAFCpnYbWs
a2edsHJhYLNO3XUirdQtiDVITS9yvdaOSHglp3Str8Ch5m9wP1ySofVYUaPRWkMkI6f11+uEeXnr
RGExg9vO+kRBICq9GEyK/DW4BOQZLGNRwVm1IKS0G4T1M31FoAEEVISdijkiaTEIjzfNnePjxd/s
BX2D8Cvs70HRjTYOyXUYt7A8aLjSIoeP9qM0JgvYAjP1aSmsSQ/lrYuKFiV1l8mosPm0vxb9vraH
RKrq0F6+FPpdnzmR60SVoyJKjQKS2TTff0Ki0QfDbtWKVB9mjqTGgbYMNsKvJwOJxXGeCutZaStB
W1irmJOwIZHGZKRVOQIVhc9Dl9UPtSa++BbraSpkWMtY0hK9GqB7vovI4D2gZpILR1x9fsFTh2Qi
g9EL4P0IsBiLSJgvC4IHidtE1wfsEOE/hxCgtkN04Zaw+pEwlOCSAfddocYY7hnbGh2K/OBWHHpd
XfBGRLO0YKDGk84gYoCGy7omUB19QF+lk7xOKlL1/Jn/AVdD00CVRhGAfs6tTcxt5UV0L4mo+aND
/8gkEbEKxF0TdKXeNQuJW82r+tcKzlxWIkCYvejhX6rOhZ4qFlaCDxJUGkapOexeedyTntmJSFTH
XqiFt6LbqvFgssiE6v89C3DOgYkseSIBbOrOm7hSPmB7j0Z0S9JXgE30cVAFz1yUyrKFGjN+HVQb
dIRoM5YbNcjE9R9DZNurzWsoGGIaylM2dx2KSO7edv2s2X1NCyqkfSfD9Q2/6N4pbzfP3oeKkTHo
JFDI+qpQSYWUbVLLLeOgvpOaBZ7XflHkXbAiVmdB6LemYYnouaUAp1MMgL1RKxc8AQwEB/TqYHf1
Khibg+RTOBxb1x2V5LnsXRvAHcgDCpLCawfd2GXn1Dhcd+4DsADKAr/27oNX27YA34bMdmhfFkxF
PSEbVROFhPfbRvmkdCL2aM3R3JTInuHU1ui6lK6yzMIXvGRfICIgIqjg0oPsn+Km7EnV8sBnn9SP
MeYP9xjiMW0uRO8wyHT2yC1pv0gfbVFDYAr2tLmYkGY/0Wb6z+IZ8IaE8beagA9x9R8deC9wBdZs
eQxd8Rbtg1REzXpYXBBCwGn+SMQH7rOZHqYihEs89M0Yrmc4h3xfqfVEQw/LBd0/zvX0NFl02B9M
KztKEPPskJjW5wfTPxWd7brR9IjOS5E+LwRV9LxWshkqaTj3zjBRWIssutUKWGX2YG4jozEL/AVL
vfpw+qUCbDatR/plXcBIaAD0Ag81vyBcw39Nysg68qddYWDkMG4E5dnd8NPTLrh0p+XbuEnLqT2+
Qj9595EmcQ50mQj4WwfAqlehZovNP92TIxqtB+cJ51a2YHyP9leF/uXzp84QgH3bQnPQQ9s/FhPI
wIeq3KF0BmMT4YnMrmTYT7ItyJliJinAKhngDDsS+Y/+bliK5EOhECTqB0sddA2Fmgz4dGTo5yQO
hq+ZLOes5t4LlCzFMSBb7Jk1RY6l2IbyigO0NtYgoBNWh6+WiZ8HqiouEd24VE9NjN/Tcnud6EWM
r0N6SOx8UTZ0BQ80DSiO+36VNAERQd56gsI7sATIZQGK+XDpP3E3/ZVPbL66TClXdpjgM0iylGr6
QdlhOvcFUokGYc96xLd9oAx98WEktjkrAxoozumVMAaDzBUQml2FPTdJ8tjslXN7qlGt1w3bcAue
Kw6IsWoMlti5rAyqVJbB7Q88hd5a+IFjA5CMBgUGpPAUT1OhnlNGMXHakhOo490+DMX7pEvz5fgs
g/zv0d525Qw+aCxwuSd5BzjdTEUPhsYEhkrpWvuFGZIR00OUgLPNpOqDTaLDJge7t05/jR5aIk5F
yKJ0H17tN2L6Ewgn7ukjJBgt2D/HuPh9RScXoxc8UGgDOQesKZugvSeU8r2wcXaQrqei+BAXw8fv
PVHtT3VPXkuyz4GDzgunHxoVxJImSYrGD+yIvlTdZU2abMbnntwNmCuIEv08ePr1n9vvM2HqijUV
HQCY/si8ljvL6zefbsdNPJoc1iQqjRfDIi/r0xAYn+/6H0ln1qWotgThX+RazsMrMwiIiKK+uNSy
necRf/35wrP6nr7d1VWKsHfuzMiIyPvqBjbVK69auXr5ShtJyo5xzSGEkvpe+42cwVMcVrbUviud
T9+8stBBqaOr47ySdVcWK9JwVJyPtd8w343IbUpio5xkw3bW8cGSmlZVC8jF+GsyTr50w+mfVk18
Q8ULbXpUwM3lkG/31jdrh5RwKIRQFgh0l8w7NQ6W37CspAUokio+6Jw7NDlN2klUx7garMNHUCV7
4GjqyY2ch47zwclgm9J3a/TKbsto91vG/3yN2wkL8Hf/4WAb9GbhOqrV2zR16lFl8EmeOEjRLEbI
V52+A1E5tLwPFLfxfl4ZX/zxBR1229zHpZpZY6g4c7+ZdeYwO2bZoqK/2riSZd+kFDbjcgow291i
PDaoAqviwwNi7jzDq9/CpebFjMBztvEAQcsQpYA2nRtMpqCTbAcln/8Y/NiSfRlId3Do3/qXoPEx
7jKPh/eK4/d5wx5goJm9Y8wnIHevk8zkpHTPr3k7blmtv3L82CE971h1LBeGraTw/mEfDhtYnKwm
vr07bw6h+GbMFppVuemfgFSiFikj6nZ+7O7xKsm2Ynay1hZKqPmZHBfUvzdG0HS8UrezMTZhK2TE
dlB1HzipbMzd1mhON0y5ldXUzfkkayqjp8yX0nX+OJnNFsAIYsnp52lU+++N+RnvQM9g6faKt9WE
HjDrV8YPmCKM/gur/Xr/RC75YLz6zoeEu50jgmhUqB2ZCf6i/Opfufrpa/y4ML5mhh0MhjA4wPy1
7Xq6iVo+gN/RWYPDWbspm5FBlBsGauFP47Ywq3u9je4TO7hRA+wjGk+JWBUjsqz+wbWAmHfGAPde
7wFC7R1MvKaAOTGxw1KlSLn89NotZYxZAbfD9dSW8lM2cNMpWbh/W9BSJTADimEmFFndlrWnxZwW
LaOR/P0Lml0QTpz+MIi4mC12DGuA5zzdWoc6Ns0z1g5zMq2O//R4AJ+d/X0buJ6vNsM1QSHeDN+Y
YcHQZ4nubDDzmd2yzt2GX2pg7MT3nrtPMF28tdp2lW583HljxXOqG2s+FqlgHyMq3Kv21imo5+Xu
Hyve2w6enAklszgBwpvlslX98v7n7rXu8KSvdInAs1qAXZ2GWcMfMdrRshp+JlvOzrVV5pE8OEzd
qgtG9sI8uwpP+xg/Ky6485l5NQ0hZxt2xD1cQ+/GK/JmH/+d7UbyIIY8XYJfcF++WTwXs/Oy7uMZ
O75jNyo2gOFhZt1fNr3+I/JtaMVJnYl4Q4XCbf841ZEKwvPIXxjHNBG7nfFDTRUoSNFI12jUk0Qd
gUcpfODu7DU1ZLtqTxgZywyuGnPlXn4JdasPAxPJ4K9eIREHtnmwWTqc11AO+DsflVC+Wvf3w13b
IEaSMzBd7yJzUuovy1kgUQoZYsrBT/6K0oqSesFIrX4LEdxnIVnV1la9vZhiX1hAa2q600VGvx7O
DYSeCiJPBxIVHC2CoYEhValXHz3TG56yCEXcHmt0gdKJskLqJMqImvWOL5MTBaByjp1D2iLX409O
oUvGmZLeCyVQTSPdF/kAh4bElIBwTQho4lGnEv4sXmHvS/X0K4MQ3qk2aGlqiUTJFKvg21wftU9J
5uQHGWREPX87/cmvTw6WxNCkOnzirwe5PVroWznLXG0q2ZRQXDNNHvcCjggZIqvAwR3hDW0SLVfF
ZDRMb92wMG8lf6JqsZtMQaf9zCeTcU+W9fbdIr7HJePx10FzcoCzpplUGyiZ0TV4JUWMBTM3pmMc
4GcEL9w+Fwux2DpjBgz+Wh4Z+ii2J10cKZApoGDFC0DmV919wtfgxCDB0efU5fc60OPftrB/ME8H
9Jopao7mh6ia1U+L4NckdFDoQsvv7rvKgcCrxEQT+7uCkkFH5da78no1h78WnPtlSuZj2nBeeJIW
8xpcojI9grL9HlUc+Zz9Hnuwjdsuc6c5qezyvzZ1H7bDnDzqTCCfgRstx7CSbO6AV3Ucq+DeJNe5
5IJ8E1ewg5uZnUdNdx23wIDFgESLwiaFoAnLmJzSv/9a7E/a7DJxava3c0aHjO7U/OINMQY1eKn5
o0PuAO7axjDtOrqFNUp98jyOvSbe5etUQg/FUUFjAscEj2nsGjYjJAnv313gw8I+vDFYT6gBEYVf
TywGWbKXHj1obr2aUqzFBSD9l587UTcLdjjCCMcZjvSDFITSWU+isSgP9VUG1FiPv97UeYRTRr/9
KmygLapxVgwGxBiqkcvoidXNaY0noEf+sSDlxxfn4pDManV8rPP8RUWvR8N3MjhITRzmb3rH4Fez
c2GgAHjoIHkguxFpsrf4hAWr5ghLMMva9H+cu5mxrKZ6S4iZMh9Q/qsPwRNHHlJ3IYnpr5lSL0ER
WcaWdoDCO4AlW74IOmEYPYYK8k1s2yZjDgFz4Hnx+a+mH/VYbfASiTeEvz1FP54Fg8WU50OI5TTC
aFy4JnUhezF39AN0kQTwSMqA4oINiNip12NlacXo1YSApKsUxkieMyxOcmuFLuET/KDt+3LHHXE3
VcV+GLctWIGLu3UNntTb/EEtAA2HBQtOqssVfrV+j0JEtwxAMmOyIbJFvk/so9mfsLC2wIUfmAmt
wO/1EB6CX6AZUQrfJqUHroBmQr9NogiR3KibTMAepPiaM6lpafAKhJVSW6D8k0BTmaegSKWt4u3r
c8t4QVci33eRtWbOLv+hJLwTEB0d6w5FBKiaCHRcHReMLpG/SQYCv+BHEeCd+UfcgCC9U0rXeWf+
GdjmyM8SKE0RKowEknq+ypM89gp8/9XF7nvwlKTFyNWdb/9ame5SygAR6Gsp4+fjNrb38ma6QUd6
eBSo0FUs2pKFJRZBE5r7TVPV6ka+9rEZiedlI2ZYZ9iI9iGauKlkfE8rb8K94Ao+EMrgHFRMGx4W
E0Le+B58YLsU+IlL76km2x1kWHz/XPPBjM0IdSmzTrYgb5vRrQBoB+iXkz+eA9A99gz4qfdqfZR3
/QtDL1Br2dXxBEBO36PXWy4Bf7nwJd5VF5QztGhNxNnm0IYiI6n6eSlJegoli3Usu32QXspP++xX
8DGPIYYze6NzMyYgSYcub4mcnuqJW7yi/mnhd4vBh0Q4omPuiafayhhwhO1AwE6JmLCjFctJRZlH
h6DEUv9VyxxJWzulFELEvwYGV9GWi7shWL0MYqzHD3YoEJo/ImUSbI2dN5A+RLAoNXfdXFQ2VGNw
gHmDi8dtFb2Llq/awQBmUBm1UVAXA5sDU092A90PDBJ48SScDfLgaMU2SxRzGRbMhmPk7V5YnvDT
4o6kzM687GyY9BKfkZRszUTEiVueqlbVCDiA8BhknUOce8Ii1KLnhiO3AVhG79NhaQMB/ATAehAg
C6CoewiVgCrsNj7Bycoo6Ln2shOLUYe+lQQEBIDq94DMIQWx0U0j0kH9Qj78MbGlC1k5JKj/hvYE
joT0t+WEBAtdBcJSqGnqFHATiDjbdFoDrpT3+lJC/JVeSoGLu0Zixk7jMZbAkl7YYMpkAV8g+hxR
yDoSuWFt1swgKFk3w7bzJTHWbZnPiXEFnixhr7lKcacC6xRY3oNwP2WaeDL7+wqcYkV9jRXsE25N
dsoloSSKQeXkWHYyf/XQtPXhQy7j9iuYoZwGbonWfaUWbjBgBtHmxwZgeI4BayxVQBRIrDuHNp7Y
LZf/SEOf9Nq6aXDy4Ko7yP4vEP9IjlJFBj44NmBuBT5gg/+qzB8jiNHy3ME1/AA21GKKfQiWuGZ0
4gQTKyArPNpWDISw1+hiZgahFc6g7A9TLvroM7ChFMgl9stM7piH0GCNKuYsC9i22ltyaimlwu9B
0Vz6hQmoOmsk1Qdgkfu0/NrY63AbCCdiCIqxBk5pnBO1/avhHH9ntxQ9QHpYwCxdj/6OSpmeBrqb
LLGyL1Qyt6VQ5nkREIQIs8B+EYbhWUBY0BrtG1v5wus/raufA0qBmBk8LNrIOr7o4mDKlPJhJxSf
FD+MMHB5XJBFde6dnCMNDGPpNmkjAo1uufD6pGPDJBYJUo28kvn/4yXkgncoWm8otJIl/vjmkv5N
FkVjBzCelpX84IgINNLpMbQHs8GH8LtJwyQFZcFFh7UqL/n/nYx0S2mQhpsFCOHWxaWqBEU2JY2H
26ADjY3PkxNSzg3HBoRv54ZgvEA9ofus/Q6lssloD7ZohjCWQhDRDeSpj23grk3PMqbB2jRbeJ6T
3Je0IaFUMiPFANi6Yh0tom4MFUVwMcghLL56Ivh1qXhGlJXoJnYTehGfQYXltOLQ0QAiyKdw51k9
Bxu/fX4cVwCeor9is9+MUwDd6m19YBviD4Y/XcSj4jr36h/RRZkMz9bZmbfHMU/jY5bHDeD8fahf
jQgFYKweDefMOWxB8UbVD2rMjiMY+ilzwWwejoUZN+Wjf+W5v9AhzDlW9PIVjzqUdB5oM9b8CxYm
suqaKz/EesbNamsecNsRdQ0upJDGGnObz2P6yhLgSdCmd+e6mXfDbBat5xXyrZTcogNngvSKE3hv
5l/T5aYlLn5EMo5HP6NgvnonoI6ERwqrnF33v3BvqQGPSPUxFWFkuChrgq2eUYOPRA+OUMjkYyOf
Q1BDrd50yhoXZJeNYZsWCEczSPlKGYz4N1J/6HakbkrUQhCmHCDXJk4JuXyVuMcfHZ604XNgEMCY
IMisrtAOMYZ8WkDvWIA7k7c1Ydo2W5TjSaPoJigJuSUMUbATxIQn/DTgHriV2GXp0d7hFNHvugJe
HuItgxr8Kp/6QxMFN1V22wLT/F7Gt7NT5QrCsD4Gx3X666wFP15fW7Nr2Li6zbpHcq/5dexth2Ev
yq1RBaVQruIq1/L7aBxKxKylbhGtBPV6mUQdjUZa1Ce/4kwdhvG5MEjtphGyxFYJGgQvp1GkhmfL
xh4IHD51/Yw0lcYIJBELM1k+BBeJlaDlulwOymLPcDkU4cu7sHAVdS7GJC/oLym21p02ARFsDXzM
mOvoaMCsfPIJa+6RkAQHWo9Ci0rMWjUTxcVUJvS0tLwZgAtT0Dh0rBRAHCixFq018kszU5UhAbyT
Hf1PMSe7KfegcmRsfiwu6CMQBq4WGDpmDr9lpF69iKiwUb9xGZ57Z84d+sac3bRQ5AAl/JwbAanp
hKsJeCbZl67lHrYwrsEJiBdU/qUbVBeVV6frrbum7zKDvag094azKsxV6LLkw5ytpCgDIQ0gCnD3
SDuQJKmmKCcg+i2xh2CaWGV/5tC6Qn76oQChx03BrpjHEUMeZrVg76imv5M/IW5mnKcCKj2LtDkh
HWjKIozsGZUGrQ5I8ri4ycZOKoiNcyITU/qxKjjIrlZp9bqRh5CL2KvO3E1Zi0qpwL45ZYV+6z/l
MHpJGRCovem7dsxwBka9lvUoKwQpLU0CNgcYfViuCqgDZn0+CcBKIVIC4tn2JFeidySsSPdKcGSN
bqAQBpooq7vVtO6TJTdfJAu1+35WIqDLHLvwVoAWSHREqfr28TrhQJN3LVpMCPVE+59JoEoDnTdw
E/AYQHCbikX60+hovDcBCiW6bGahriDzoj93kIuX38GICTxf8vcE0xPcps4R/UHaOPh9mNKS6VhS
iD+L6EQmCN2d1Fa9C6mT1b4l+aHyAe/y5Ahx6zLCg9usn+E3gvGS61Gpo6374xgoc68i9XBd2w4G
A/bFIJiHeYjChoedub6bc6P5F4y0/w2goOP/2PuZJtlu4mY+/CrC1crAd8LlrEmVA5Lx1F2RAD7M
rvJTUirSZOaCTtSBjOeDgdBt8iYNb6EiYeSwOZzDhqZshCB4dxAKQxWib6T9op6KTFmUa2vtihEm
J/MPHfQ2ZbdQM43VqpBMGeF8HvNKbyr9+YW/k32DfBHi+DSiHsHTjCd8mAKk+oehPkw7J2PGiJjz
jVQc/Q73RZl9wrR7z+z/9T2TiLRkGo7hr+gutcGo2YMHpCFl/9qg9S0q44oNTMTGMgYJCrVC9wjD
x/+mRVJg2UwLglvM5mShsFgYpJn8qj5Kr+qg3LtTkyoi1CI5QyszUMkDr4fOugA0HBfEv6CdnivX
s7Ho4TGS2nNbtPS01AjfP/tiknw6g8035oO9KXxFkk+BPSUsQhZKqH/lN+Ae0hdGTeqA32+spbiS
D6DG0z80dpRMrDOZFAh6AmABBWE5Lw0qMvGQFHSkoKGgkRF58++0uC2YyVRm7DZa6S6mINgcmKta
fKeW2rNrQCkxKb003FcnU8NpbzFxbWadaCv2O4vNuMQzFZ/vFUoxcjSrZN5fo7V4Qdn4GMWwBnV5
eU1bDhiJrik6ZE/gtap7tT+9In04pwr8zdETqEGoBJ1MrZOqqUFbGnkyajI1phTWDBpOmCkAvQA7
ped/5XgM8s4Jy4w27hFSGU1qEIkW6IgHxSgtyl46enpuP+4UJaVwAlWjGAWna5J+ceyWqhrrWWlI
9CA/xlbFRH1UBu5fti6InlvBjkX0Mt/EFes2oiXhoE/EvZ5KHYsWd01KvWEiA/pHttcdlVF4zvDp
xYuwwbIgFofEZs5NvMjEKCGnweRXrgZiyaiOFfZMIaFkWLjR/wxJDfch2UOYKzjXUYglOpIeDwnR
Sn8JrJygcndrQ5TqcBIRIzjXhY2QpHNIa8thM2Rwk2gssy84mbFUtjMSB5xp7Y1bsrZOM+1qFh0I
FvJRlFSEIo4SKqZKfzeSqt4OhxOY8PjoaiRjmQ/LPRrNehzRnJW8cOou8/89pzjsWWZJTs1LskDR
TT4QBH0m7WC8zyN+Arta/4bVcOedLbwADryUSsyTdwOOzWRroEi9WuWscGL74K8TyjZiPvzw5rTp
mRr55jE1IlmcygAD4wEPamUJWzs9xxJv3jQ463W3AO6FA/Dx5bngVntUC+SEaOCxkiIq7aCVbOhs
g8MCBQIVQpmC/atFpwkCWMIIAAAfn2qGY4WKBr+YH0PK4bj/oUj8vPZfTmfT3eHLsQS8/OJUuOA2
rsizyb/JjAXPHIzYmKMosilwKy6CAef0j+Fd1H6qyuLgDYt449YML2AwMWeTaw+8wCYd18lIOwWe
F4sQziB3BpIff2th2jezvjlDCVeJ/vFFjwHmLsb/DmxdgY/lQMgmDpf13ntc47as/CYRd3Yy6HM3
+msagqMXmYjGmQYBBf+/v41BMQc9PtBbyIHpd9xwKDKxYtlzVixsAQ/scb3FJqn3EWwR5ylqSFOQ
sWEiUXZCcDzS8//Vxyv2Gjubu+iTtqpFoKhOuqUPpmFElBfZopdB+c2Zv3b2cXjigHZd4pfjum3t
YhZT8p6cFlgsK7Eih1/U8Q4WYoe6ZwF0SNIisFijE9AteFnKMwkSPOsotWSw9SXLAAOblP9kqa+K
Q8WKrmxDWMlUjFeQhhUOGiZKti+4NEJ43Mq+oDZqAGzhNHfGROKUu8296ck0wJXwkxP4iYEX40Oo
8YjSVo+6lSJPSeUbYcj1yAuHeZJli7ux+2szWaJBP4HpjBI28DnbwRRU8eEtZWDysUmUAU4xc8O4
xXJBt9Ok1s9DNG4YzDFkQQ/lETQt4jESWALB4G5MG+MvkXN+m/0ChzxX1Lz3U7J+CW+w7zYGyI24
4kXFyjZERdDySOl7zw/rPSyLoyUmKRjTY2PldPqXPTNbDWYkkXRtSAgYKJI2gwXWOzx3AeDb0UuS
c7L4TlQnkL7s3bwFQ975f86hQN8DXYoSbJoOHQP8HrMS0ZhLzyltOPV4fxnhSbgPVsS3LoDGFze/
wgG2oqISJOam9IJ+HNLMRVckuixLPYC6xl6gYMKLDMIQ3ytYClMi9uzMFYNa/q5unfzJW9TGDoUl
fX1x8At7QSxYpSqeovHbHLckCBbLd8qPcS52/d7BVwb0ICYwHEJFH4CNygJBrlikEPiS1I8KM1J0
TShs2e0URAUoJWjbkpMOHybeMuEqOHy8arIEI1I0XLLezNQOqaw5d/SAyDwwSaWMW7GYWa15sqwi
ogNNOAcNr851fR1G3YQzCA0PqzbQqdiD/CCF0paTDlzs181CNl1lRX08Qt/WTGEPkslrIKViA6BI
j9XjjJ/oHu6YOyT+2ej+kV5cDdYSrDyQf0aq/hIuSgY1Jsg+xPs58ryjKR15CzhHU0mqJvPJyA8l
gLhYA6LlmKE0JB5+yXvCv5jW3S6NwezjJcgOG6788dYorI5mGAiYxLTEYdnUaQfpZZwp547uco1H
+p7MtjZyTuIfvm0r5o/58qjgVAPM9PmmlVATl/2wxGpzUPaVyQjkTFS9+fBejZQHEUUkUFwDoJJA
U8wB4DWZn1Tblp4xv+CTc1CRERGt8hDwb+mi+UeEoFzCmOIR4aLSTBCpYiyW8SZArYw5VBuTZxyN
uZEiu6KOEFH9xN3E00OXIoKnE7XdGzIeJ+UH+ZrKZW4nipSbT9JSd5Vl96a8ELR3QZ4zZylGJ0C6
TxzS6O7QNBl/5tmuHEU/iFJj7PhMm0hJKsPxD4V8EprMbv0Xx4xxI3YR2sbnM/ktOSnE2jWTQQqZ
OBEf0wvcJYrRZD/cD0WYxMSWGThRG/86DwQcxJXNf/tXmdmNwty1VTSTqEO6kAgTUeYN+QEcFs4t
saFIjZTzIjtIoQteYC6uignmU1LALc/+Gxu4WGehmgwaPC721xcArerfBSFrCAnBTseKDE5gg9kH
lJX6RXY6kKuPju+WDQC2ZCJ0zHZjDuoYGKRf61fcT782xQSS58c0rn83TFjw7WLMX7DF9RY+gnVk
2NwS4eELC/uy+0nX5EJYtcIvAiXZYAcEF47Zq5FMJfG+6stuebkVEMAs0CfvxYfnrYDxDvMvMlzM
eYVZKQesc8z/vlM1N54KNEBfNOFKA8wh7Uq4ZSK65v5s8SI+N81HxSSZr5FJpPXJm6uDeFYzWh2r
ciReCciBZIDPmmicEL9knNa0LjPaH5JW7emnUeua62HxAODeohPI8FJgshVWwm/6aZcF41IjnzQG
yuAjbyfgpsm3JX1Leud2T15YMKC6R/n9+8cmfWOcYP3Xgwob2AA/Ew4QRFbIJlFVoEtcYM48OeW4
AYN+u1zXptQFZdgblUMEQ+1tfHBjgy3J+329J3WtXatyUG6+4dZ+X9KqTsxWrnruMvmQCakRfh81
g1PyDcHN36wHnK+MZmFeauYGGtiRUY4bvx19x03mybfdU5XsdwoFG+MvaA4/hdCCOc7uNcoiSDxr
q1+4o+IfHecArnXSy5TR+9mlR6IGkNuw86t1HFObQNUFutn8Q7v7MHIUyW6qNadjT8hA3gBiSmAE
qioHr8Qx+oRJD5r9caM3JnrDbhAswgBUY9yMrF5EpVyH8EZ+yqtszKT9Dtpb1uoTNWgx7nBsIuVZ
LBgLOD0yj5LIJcP7F0IG6Mp0c5p/y3qWlGAJfHqg3CSi7YmP0Yy4neQP90mSzpKvUcu59Wx541Iy
n6vDw5TtLdUZjQTwIaZA3c33cHt1ijqfZf/2ABmgUgBNgP/yVLq1VpBtBg/+aFyudnuSwmZhDRl6
bdUDO066Ns/swFzwxoumV7Z/WfApoAF6vefXPqqrw+yJL6Xeka+SrUET/Fhbmq0VdzyLxrXBSONS
4DZ5o8J9mrB8dARgtfNqGUTs6OBjkOSOo7uLWSn3JIpuVqlkjV4wqhQEaWNT01BzUtbQr0FgwDlw
/vc7i3oZaJGJvSz+wi/iDcnLNrNdhtXszLwUgSsSS+v2M3YcvgjiKEeuywgzAx9eNMffCBQwb67J
tjC64bQGSphQqoQC8yClnylXAMKrA0IjVd3bahTGehJvs0qQdCBPEc4u3WLSMvPyksQbzTModCVO
Vn56BAznRrqdo/rEkGdVTlIqqXG+n6YzjsjF+8qJ/lJPG3scuqIgDZsfXLg1Hf8+9HWMzKnC0uza
V3mXbjAuR9NyfVoq6lKQk6eNSq4gM0b4C01AWWItv/Sc24Ujhq1IavPpu0iUD1czr7nJfbIFNyVF
AWeqnTlFeKELr0YH8cFHVUdpB9tnbyLO+sVc5Jj7Ph9B5SAwOpol2kFX41FnNWKtfrRnHCVMs/Eh
4a8J/ZyJ/rYrqyaqEIPqXEoSUjJ8AlZwgxGYPI4gOU596PsJ8OMSaIzak5bH1qnMrGfB5r2KUsqt
YaE1KmYmGio1A5IStktHRptbPIJLzgP/T9h+xru/2VmjyOltSatG+8Lg1LyFx1hqrgHv3SKvUHM4
xbttiMBTUwTISeeFuZ3v/J1f6d1h/Q6YkXseQXegg7KEqUICWOm1wdNCYgicPrdrRb2Glx25OEQf
HlDflsOoOJiGwzzEMZm2zm73RAU6SejED8Lq8gkCazSOTO0qOKYoeNLl7OQknfmNy7AOiI9a8YXW
DJIIivnfY+OcryxI4r/+bUAStsWlHN7tYYKghMecUawon75vOEy4ExB5bjK+IpV6T8kxiGeg7CRj
hNP4LbMNPJDNfudt7q6GVwq7G9iPUWU8Pignb8EWiqIFF75/MkhpehpgdKsEEaqjX6OpmWLnh+TZ
xKzAtA16zNxDpfS1Ehc7He/88aLj8OMv46m1T6aeKq2BZjbIboOC6pa/HRXfBOiQ1Yy3oy4KTK27
NiwinQ3+qo39gFfAsNEaOYN7QN0Jqa2tx3LUr0263cqYpoHjp2XaAiwVFjVlMfjFSq9Oa9ftzIXa
UYdREpx6HWfbVVINTDGaXhX6feFD1gUKnRbHBn2nP2ptQBi4v/2/WnYhqJmviv5xWqOlSduNezL8
4GraMTu1qPMOHyAxRmtK4wUPHZ5lC1XeMYQBbZNxPPCNe3JFeWsoTBuX0z0lr4zCs4XqxV0iU8UG
bKjrP6VzEHd0C1bYzHswasrY5iHxu9jFxSgmN1QUFCKQ9j1uQ7RO4VWF98JEYt52zwy7LYMv0EzX
FpFciR2kYwHSIHcoadODcTAuZo8JPaI7mawOHKHeEtnYC7zYfJK0CtdQoOe8hi6xZ5LGqj5Z+Szw
vcfA6HOBsdo74HaQoTvOFTFQNP70upShC6gSsAaZbWmQ/iSbHHnV7QIyKcIPEQ0JRAoenkJ2wP6m
5m3M581ctP9N0XuNmjGqFJE9bxZAHJ+NJuxOfXjOUx92C3Mz9KpXwJqkSmKmyQSEzR0f5Py2rzrp
mm+lSWyaxmJPp7Q9WpzTabkgjaayZjmAWETXiNfDbGZ6BII1exeG3L3MKY+dpzA+/J1miiTRa/tD
b86cSP8YLX0yQLbqdZwWZgjY4tHBh64LWaqyY0I15Kb9KBozQ7kYAQEtUkT03vZlC6z4Yhi/YC5z
78G0EZTRp5cRMY61nv6d7T2fFCZr3Y2oM2UHZ+xLHlxVIDkchBjiaSLAwE/UP/koyt/m6K26ky0K
Q3GMf915Z9YyLhDpA0VT253Wv+bUGjdtBNgP648jdUzpwpKwvwzoHYAC299kezcZQN0e7jTmsxy/
4Gp73W7BzEvoHdWHtd4RyXdwpIB68Vzpppz1EDUZ4YKMp2HSYROPJ0weeXWSnPFgEIlq1ZF5+uVg
JQZMrN0EMvTJnTE8XZ+aSNAgUnbHU1iOmZPSc6El4b6T8uBa0yQpnlwZBAVhBfGjdw1+lqPvmzGu
kD7dfJhdv59J9kQBOooPQcckhkeQataI+mU/eMCcEnXEOHScrP1Ho5EDRF24TVxX41hC3v/1i050
/tqA4t/B3ujCN6aAMd4tbuwYDuDpbvVanu+kCK0rLV75HPm9KTO9m/aoIP/2gI8j/P1YTe6qI6ec
9yQHJK06JXduMvptbXlDwPn6oFL4AL3wLN7beHl3NiM672uDBeIAuUIGZhNIE1izSmykYxyN70f3
hRnktEKFDektve+ky6axGtbcNqMK8vRqOtF11HMSmol48/mNnMQwc9iSNuMPOFBRelLJv2lLqZVp
H+LJniitG3SMVpfc3a6ZUMheBCQDcMA+kmMp38JjAZwcJVvNMiNiFU7h0IHPX2sjP/P3F4xdhA2W
2ztMqEk7MU6ystKqQMLkDHOpDg3XtOEoMaC1f1z8MW65O/DmthQ3ExziBzv8O3YGtrCyLoI94oQt
pBLgPHYNk6OC6eob5AloGtC0G2taU3xL3ohAWYsJ2WnpYqfkoTFd7njnDbw20ZCmX3B2ArM5nvP/
auU88zaz8kzvxjsO7wBl2Ry+HGU5ui0aLn93GsDL0Jyb5ttDE2P/dU5Gny5wE4scDR0mI9qYXY9Z
0sPr3fznHaZV70iTiLn2Bdc3fPWxPyU9aDiPWraDa0Wwt2G7LWUUSypGJoqVJn+6UIziRQS3QdQg
q1Ez/r2NDaAoDiXMIb8Z57p5hphDU5pkpTAoMWjo4lz2sJuUykZ13AhuuN/waU8xDLgwX0FshhIx
TD9CkVnbbbCWi5fcLRvm07NuBvvsa97+UbaktDWzrGq30E0TUuicX2wXcKtt8JKT6viKWIq7EtzS
4uEf/ybcog25ilzwi2S5eSgpGrqxDXthZw9oSaQl97Qetw55xy1/unl9iWc0cO0cTXrSzKiT2gMh
UruWCBjhbXT143j4WAWMqLdrQU6AwIkNGOYxorXoIYFAQjLUuIAZLfYnY+40fyVem6aHamVwCYYx
PD6USlczhGkW8Lw/kUyQXOILLlmFWK7+ZuC7xhYbDjaYX1Y1VW25RjzHEClAMRNMWESbeQXfoTZc
jAbzdD+0/WpXbts64owCMDx6VAhps2bUCWtUy7Zhm3jGDrHTnz9MD5mN5wVVmF9xEFywhn2oO/Ox
NlvzW4A1tHub+XN8+dcGHtyYOAk7ABv582Bu3tYalWbFeJySd9P7Mi7haLcKhqk1X90nUn4kW/jY
PI0zjD9QBfZGlXy2HaMQW2KJdPULsJE+yPqe2twDaniurfLVm5XFGQCqOL/yAw63W//dCb5MnBx9
yna96fPhvjSLkDx1BFg8UZZQ/NyTytEjcn5v5jqs12zCLkSBjtE42GzBO4Uw2hdGuQ/k1s1HKQx5
KB9wrt3NaaBu0qf/ladvb1+xrmPQEapUoM+OcRjt4gu9G4qjJ5UvVir9NR3DEdrS99ra/CsNT/+u
W8iCvGeI9+9g7+x77ZaxGzbJHGBAIMSrmJv+bfiEfV5iaFQjIgkObhRTz7DhitJ3D+88bcLfNzix
rn6OSBUeSNVBBbWLvwfKrpkRV7EjrqqBHA0btNKGA4JNUO6WiMV3ZC274bp3YXZ6C0sjjBYxaXu5
de/lkmkMt4O3d3I1/vzIIOmqUYn21isurDnqQVzbbu4c+yCExHAt5PY2ByZnGZzibbKLWxyGYgHx
mKCc+rt5A98+GRSr8VfmG0+RZFXPHCnWuvek3M4v8MZpda9uIDHGdnAg/27jk/KWRqDXdMFmo3a0
N9qcTsRHE1LKh1bvySxypC/Wy332Hu7DfLjHXuEdoh1NHgxCqD86FlanjHbvEDGEUsCqc5uDmlua
rjMIQhiiAUlF6raAIWjoSMul0M3WfETGfVpVA3EXNttm/20Kjiw4DNvmxp3ZRbfAV/kQ8Lbx8a/D
lGeGBr3+D2Dff2cAX/q0y2YHRkybtKNO157BE+PCIt2HdxlhzI14LSeZqPXLg8b0Bi34FbCM6gOI
o5JGMnyDdgloz/Q8vtkMfOxEAIN0wy8ssz+mrezMB+cwZSjEBtnR4WUzJNErIXf8yuma8UiI/Qib
8wDh28m0Q8BVjlaw0ozcgA/LagYfa/KwLt0GjofcoqAd1qLrEmQSpLNzcxpBm7GL1fEDr1+8KC0a
F5Rn8126zR7/WrRe1NDZZ7c5tfI3qFagw9UaNHxHS5wi8pQ5KYzetHAUXFU8nyGK4ESh/aTBNiz8
1tYcntK49QgJdJwiyISHe+v4ism9/BnP7YiQrHogz0Q/+FcG2UBQdXCRaK0Kby+l3j8GdXQ3Rvtu
BVU1h5t4MeMJZV5o+o0INPC4jHW/xvYh5YdsCXGKu0t8MEBhl4c3sZ0yXS3OWpk5pmIuLigJFo/k
brznVaZotDBTpGmytdVTK2jBo0z4mtHdHjWHo3qKrbf9Hgz6WrGo33asD6uLE5BUdLjyOthi33HG
Ht98uoSYMAfnGHsi+jFVwiiqDak63vTqLyC1fUlL3qS1jXGpV2n7lfGuCphT3pizaWVt3Q5m62HW
ekW/6u6YlluN7kgtP85t+VheQWmiDiq9m1V2H04z2lD0M3bRoC389ybVlZqYop8tVefaMYT8fWVU
I/W9WJgA2CUPvd6bAka/C26i04J4RbA7TdmWhiSFFUobYFWrPb3hMyxpHh5eH+d/gPbjjN+gCBpk
D/WAOXihJJzaNiWv7LajSo+B5kWgPY0bEjbepcHH2qetrcH/jshCrpKtQI14+a+sEt7jwx8cEaaa
ida+txEYAall0ylgHGXaF4bVQnIEWZmQNXY7ZLEy65dIQRyoM10bsi+lfQnlhigbIghlzto9hmHq
04ahttZDJfxEyn9RdmDyIdOoC9whSWGwIOiLrazXpNnTDNbpdVQPqkGFDPwrQWWVI8GnaRRCzzAp
1hGlZdXhlhsA3xaRx4+YtZ6CFR6H7Lys1/vymWdHa7HonWAmiV5wsF6wVOmsCSLVCKE6Q4Rv/ifc
TD4h7wbV+w4J0TBCNTrYURBG3vSdjhA2m5zyEGJAmCCgZQzLvXhMhYclwxR1RHv71UPzkfUwVQDX
zS2VJS68lqZntue6RNYnFZU+H0WGcemgfGQ/6MLRqdg3bEboe0orVQ9E/JA5BveNQppSVCQTvTIc
WUd3soaCTtYeQiM4wscYKeJOh/EhZoTWzS17gxpp7YxG+Iw5GcB6srAzmWhEPOX3YctaO29OJ8XW
oitrO/1QGRO+rbVBYcr0o5zwTmCQMLTSq6E0hue4Q/tUDRpLFh1IhMTWWi5Ay5ppAoeY29zDw8Pd
YOPWnqyn5+Few4gPOKueBphGFFErrzFRqtF9phjNUfxWwmdcHbWlFXyOHqFMWFq9yng/X8+3o6pL
925ZI0/uiqkwjuT6scZ3HLuAS15PmjBLO6rCd5r9gr8wjlVMHvWhPH3TNYhqy7g30E/qW2ZMAap6
ABgE8xIz9N70ZG60r/xaqhkxItEC91FEYsFp4pcJmZz2O4O3WjdzU7GvcuNsxOcds7nqWYWuB7DO
6eS9cYoBYPDOLZyctm4lbRQWlhu3RwKYeqrYs2wbdUxS2icSkI4FeQ9e9petDS57616xNaQ5AMXl
bj4r3QPn8oIeCuDHfySd2ZKi2hKGn4gIRQG9ZQbnebgxSktRHBCQyafvL6sj9tm7T1eVpbBYK/PP
f9A/ZGqy+O6Yg407TOK6RHQ2sUOhePjtz8+S+YG2HiCdsxcOyKrD/oDS9KyxDcNN4t2QsTXSdwZd
3vnFkZVY4KI4K+D5lyJH6w9u+K6L2C3nbPobxIoAQjCK+RxGe7yGcYfoqRu+l5Ta7BiBYtAsLjss
aoXOnXUoK5nRwAceQuHCx4N4J2YOikXjOocDZ3jKTLjB4kKLI/RMjBjQX9DWaVTNGA3RTdBUdfbM
Ms7Z5nzW7c1UaCEveH00tP0VbDe+AIkcYjp2Gzx7klIlBEsGp8z8gYz+qCu4K3H6SDQeT5owzI6i
VytZNE1ob4twa4/A9AO+S1j4DFlIMEFIKnGgZ6hxhBdj1xNNX2uhF4g2KB5DVfk/9atnzQSYEUVX
oIyvizvby9dvb+QAe+6rVQbQRXuIsfa0K+IdkiP5ukSUabj8tY/aUV3913XyLG8PDQdCgV6fKcFo
JDcADSpEea4XrAsATfBpgLd5b8mCQpkhGbRQTa0lKoarsMPAfNgHjlQVcwSp1Beu7A86LEcVWv7o
ODmCykKynA6nmkcBUV+gYIuNaXdRWnhDSqTMcMPVxZFrfhZYFyt/vJFhk3raB08BmzP8Cr7BsBm+
LkxpydQGXHc2B0hg/FqaAWSLvH25vF2vBvC4IvlsObI1HVlCS8BJkTXM4SK+/vpQVEHSzQvzGI3U
kO01AIfhkWVY1KV/Ez5oYU+pvCTn9nSes/IAcLshELKoDWWp8e3yslI+EsKNgIWhqPDY/1AASidm
tVRI49CaFUAANE5Y0jrOeOOdpuhwhUmm23iLCQbLfj4VeXUrABwAZ3D+zMXhM+Bj/BapDlfWIwGG
Asv7b4Y63KgTIWEPKafGq/F4t3ECBgncL3yZ0E0ueb8HbzThqgIUui7txfpLXBKLDt4pE7Gv15lN
BWFi05bpgWh08fnjMeq+xFmSXW/LqJp6gGE6RydY6dmDyjqkeYb4AbxDDy3tPDaDLFG4VB+nOY2x
uAVgGPPlG+QSWSqcfcI4Bv43xHELNyTeticeUoDcMIMYA4o1MD5fyJsw7QmGptNwS7gBLqN5+k+/
Z/Wc2cUK+bTTjcIj8UMXviqWzI97E/qp91rMkTu0Hm0m+pX7vkBYIGRwNP2QzCicc4keFPCB3RZR
RwchEWY6XXMhrgyFefH9BVIE3a25kIbIudoWojmQB3op6FpoMPqydJmqmvEeywNY0bNfuaFWD75u
m0Y/pB3AFnXhzww8W38vwDuccYwA/mcntcenLuSB6iRvkssWj0mWH0KqqKBdCYgLKYNb/+VZ6JnG
7EvAj/T7QzYw+AvLuSjzGUgCQzJqIgVms7ny4YWBT1+W/cm8nhgNL2nRpEfEGHls0cPRcVn+AXY3
ZDdFcgWNhxn2z+XKum9DhaJo0PNXD6cc6ZvHLKwW9I0PPvMYavW5h7gP6kcxL+ZfxOG4grvYkOIO
lYU5mxpYWTRgcICCT8ObkoJ7IepWsiM+gzMLUVRiT999BKM7lQq2r13vS5yLIpVpTK36ttXM0sff
3ayg4esvpbG6m2C27ENoo/9UwMJfoe0CDLq0J1JONp7gwxXLsstJLN8IhWr8ItRcwmbhelDHkOEB
XCoU/Lv/tXvhYznSeRBkbL5kh3pvRDcgDyzNpocd9c0DUcdxSWpJnmjJY7kPng45spHH6QunBtPz
P34yBkMcfFguxjz2omjkYwoFeEmNNtJDkUgRFUlHRqvBP/MNM06UpZlpmewvzKU4GzyUFg6kO1so
9Ch3hoA9rE+ec54wCtMJpDwORozpIEJPiZx20KSKSIL9ARBtE/N00+D89vt2nTCVFknvFbKBsDPJ
fJaBNSaNZDAFRFWmJn4zlEEp38IUdBW7KWpw8Lg7Fmz5qladZP8XcuMwObxCavwfds4EYiylaDaV
OyvbaAPLQA973n38Cr6ueIekThN2Z01Yn94dqzvrL+Kgj1vx6MFNYoAE2UwwZNoRctxnDe3aBy8W
ByfhgU/x1ILdUYp3nmdQYfC4cU4y2zG4M6IXKUm6YjoWGzYwXLw2/oDbZ2LeuDU0qpweKbKUmnyo
zgwu3b4mjvjJkQ6bBhBKqCXi92hYsMXFX9Cuj8y6cCdy3sQjCKG0axeogKEVy0u22TtqVLxwQRte
GDI8BAunwy/NHA8umxAb5lN2JcoYbhKr5PwUWsBZ6OeRgyUCKBC0VPzf0I2IG4XFxod+whNlE/0n
P5V6SzlTFUtYuAdYSDhzYOMe8YFAcq7jw6KHGz3WSshW2a0Mbydu8kiT5RGXAXrPjOcivblTsaAG
aE5grIX9Ryb6NOY1hWrFdSOigaUnXN3aRE32ptEQC0MqKKB5a87Bw0ybM9Pi2DxNOd/ZaHg1Ug3W
aJvHH/BqsM8/N0ChsXtvIkZw9h96X47bgDGGnHy0OkdKAmaKcAhyV16QxwOUVda8DPHgoC49NDm0
/I8BVdNwvEOEuriEK9Uch9e5wQ36YwtTegk9T6B4uZasAQorLhPNG5dXHgPsKML8zjbUIb6Icags
qifd6nZLVg0lFIeyvJV5MIWBL3xQ+XDfMdoWGaoyr/EgI6RYQn6OInZmlCJJeB279bMMHJK0fiIr
stojC+jBXoQSqtayOcF+5PwlrOC/1IlM1bvkBvJ/MUSX42SqjaCfe85uGFr+L0IIf8xt3OzYet8o
bcX4OjideaQpEBDqKM60u6ymfQRk4C1iTfqixXaHTMNPcojvfn7khwgTOcnVoBIVIt2mHTbbmixB
fQL4yzkrhcoU7gS0Z4UxAFf86+G+tiODm5VdxI4kubBI5dnHhWX/19RCnZIqTSbczEP+t2wUZUjQ
YJs1k+Fc6hecMXnLko9aw4Lj1BBpXojwJ7Wr6cMwT/0V3A0AF3jO6gR+HzNSuhG0dQdX5F2wJUFr
JoJzlTx7wE9tbNDEFS0anoZcsuHQmlljiJmcaAF9WUS3+8RVyFrbwHo4Yo6YVlM/46l2vIXUn7ib
/J67y9cgtaUa45lgJw2ZSXCI/alu+zzfjD+4lhRJwj46s5uycCR3TyZcLDH3xggEYRNf5+nd7Ypg
XDu3ZSJVBF4Aco2byRO011N+NOxjZW+Qf/jfn3rE0loWBnSd8esIL4zq80iEFGwUbPui1U0MZkh+
GWpz0vrmN+jFqiKbLaXSUrrqhC1cCPvNTtIRuRSd0ZQrQSwvnvotMgwkxU0g88378r6QEckdiILW
ROFSnxBUk707atq8Q3V5KBEcw6f72LfWoHdzoNkxmjv4Wd/m71qyahLF/MAioPoFVRjAZqt00bhR
lXNiMJSH0g1nA6riGQGO9W7gxcp8hvbvRb+7o2m7dxY99Jr8OLw6zbpp005xiXvLqLuJsj0fNknZ
GO5HGsDHY8uwBYtjrbdrtd1vua7KQG9DffwYsxe+lPBkIawnIDSYT7RdtQxYlroxPEyvGJUGS/27
pXqmfUvODfZS7KYcALmwdNTIh1pxncClxCO2mJYHcrDQ+xwGL5yZwFsjOAlWnNj00aeeNpQEjM3u
NuWUNR5+qdMwOw0f0CxU+7NWt4QjGHazZVeLfsf1ODaVq59noQgtPql5MZiMk8Cc3U0Vixlm1vaX
M2GSqM4FHcY+4/4oS/BxLaABeZmLDloPp5VbrU3G5lnYl9skJumcgVh6ZXBlXvd+VJiLvGceSvc1
+v1yEluVgX3T4Hvz+EPPalT/DdMYJ8hxFtuAdA+vrqxL/gWmbTfeXOu5HxYa7MLaEDPIQ+W1fq/v
BWVg+0CVQnP9LP0GuOAz7hEWye3svAA7nqOuMUSFHVXQP0nl4Hh6soVeQ4VMSDtncdEJBvMTnnC7
Bi8Wj+hHOmu29MSMpxodW3/CpPgqTdu+GbXO1flAhsAIkqpvuPDe85dzvcIzj+bb74PCCyrMyzYG
3EiVTENsO9FxF4V/ihLpDpTRa82U4Ol09vVzEFHn7H5UoFfvrgF62I3J+QVMYCcogSv5X9+9uw2k
7TPWXOfF5Y0upTo25gLsGpYhoRh2tUVIMRnHNTX519pwcPEL1oSsPFRf6Xhnoo9YLMvu8tRlnKMO
SwzQOMwO6hDbBXYkRrk8OTzwyvpcaNYdSH2nTiHZXo99IJH3IhaSEfYcPOC9nexBiOQrMEFHx8aO
4xZPRfJdc/+l04G87GpSTLjzgnBFsCdVTOFGfoLtAXMO5/Y7TuXA+Jt9xYzZCW1j3jo3gEXMPoYU
hMrE3LvbqPUalvXw8xc8OeWNfLFxbGvoo3Rczd3P32Ago9NNthttlgyTq22w2L26mFd58CGz6OV1
t0aoDiNWOQoEUm2+49PcMMyzNp9Op58LtcXV3sl+Jx73mT8Fz7m6VQ8HexWe3uzTsWpYf3EAzNeG
Pn3PT688oNW9Lp/rLHfamIvQxwz6qpUgdMBn7/Kxi8sDviP1P2zExMceTRKge+MX1LIbvpodJ1YA
7TUItE6ENRxO/UzUYBWbvRKfK14cjyP/eNeAcN6Ah+BN4+9wcp0CNIKySm1vLDRJcF7/PkGrwNza
Qa5OoktMzR/7/ILKSjP3k/kZiBeRQunbS+AqeelGJ7Qu0Kbp5mAlA8XNkOcuWrPmNe4bExiVjbUv
XX221UkqWu+P1fz4mjZrELmbdfyDOL8BT8GmswE1+YOH233iHitP3Mw7cBswzNofWMAOXC4qdjwM
eYiWuVeNNJQwq+rh3AkFsD7T1y/G/duadUrvo8NqaUApSUKwDOZ+yDuYEPA4jd/AzCqUpf6iuPQn
fId9JYjDGMRYOKkmhsh9VHlUtzB7nQxmIuj6kyuzrVDrkbrGpNAqMToBThvqEa0Z4U1uoyIIzkd3
Bh49pxSWYZ9ju/E639Pzvhac/DG5QrI+pyvag3QF9RGUHD/gWUeH3GQouNlGd5u/pl+AvNgGFQP3
Bx8dKPkAUPUIS+3d9WE3gs2QVBURmpHQVDRwdFirIxHPpA6ur0JOTK0rFAanW0z4LwC96sJKY8e/
ckwkvSHgM+q9TYcBTkLhBoexqkhF7EWLZJVquGH6ZYrJXFZR1C14J7FbpKtMEX9/QuTyc9F4D5cp
Tkkf6r9kqD/S8gU/8wC3g0+deRU8dAFs+vX6zRN4qxEDpwxfVLe5TxvC2s/Gc1QxDKBkZ9SBj4cW
3MPo5n+w74NkADm18WD23gmQhxtgFrWZr9qbR9fnPXQ2970kRcQfa6nBz1No62Gz3fiVTKHedzi8
9kd1onLCv1vkgnFp3nYVBXBe8zsEnA/+MZh74ErqVIWd7NNV3fXxZ46ubDVP+BVm2ZuhbOYkx9ea
STnDjm7FPlLiswXcijMeI4FnwkZpyz6SOC+cSpGqS8kq0r7OulqEOg+9+fIi7oR9AM6LfMa890H2
dtuF3YJiJUAGhyJTrcRfvLzn236tjNLhn6fqXGf3l6mgMAAhZu52n/J3ZeXzzIEJUlrihQRNvsG5
2UmK8Wv1RIDKy5ptZgPnjvPg2pOTYX/IIOcrEmScQ6e1bz3eVJ3istGXiKRDNO3pnv62v82y1mw1
xVEx7ZmPWexwRlf3XUR7LNHCJCGCvBjXkBlvbTG1RqKw+kQU8n/BuzHbo/3E3BSZuN3AHvFLisgm
vE8SUFTasIEKoflqhi17fH+63zX20XZnHVmF7iQ3e9V5BDplBoZFBC2YemnxWlQIX5wJ9+oxvvqP
wu5Lzi+2tI1Jdu6fhr7xOdLKMuhPfWJ3cYdl2zRTdlurNWyYZ10YXVOoPN3uIIOtiOmd0/LJMLos
kGHkQM3IUZW5Im0DN5RHGX2UWsJn3X8LD6bYHEdy5gERTI1scDJAujbRsvtwhzTLXVu8rjokURXr
znzODj8PSJxgjQze3AUgDgOoMvIegymn2Z8mkWkKTU6SjWDA6KfS+VxifYBKhWJbuVrOjya6jE4o
jTVpwd6dvOzSSYe3KaJKmAKf2fidmxmRQVkIkeJjhTcYAzw6ZXBRppXfhoq2632ca8v6YdcHDIGz
AK0cAwfhFzMHgNiM0zXCttyCzcoAb/OmDgGcuXvBreegWvsbYOQMNp40ARSvQbSPmRYoBr6Ihn8A
xTcBewB9oA29ww5t/0gbf6CCotyEZmwrlBzuY/qcP3Io1vf3wDDfV7bNcrh/7/g54eUfm/UdabWM
Fq8dW6fOXx4uaorkpMNI1eq2kGj4UX8ca/Ptli1YvJgjhMUvL1Vn2KomwGU6225EAzsPIg9mWJpi
6sqDI0jQXMx/gFTme43DEks9DjbDb1m9/rj1tPvmze9DGAWHnYtqatPfVy7cIPoXOnBmedEKkGeB
loQ+/s/Mz1Tx/X2B1aL5ll9ab8D4hXt2oAjhDxlL7kMTnZSi+j0zxcG2GGGMKh4WGDfTINASKE/c
jEPagp1AWmYJPvCytBFaMpXF0cdQuoufC40mQwaGPUzIB38l5LJNsjAWfkVXDhTk6niF8uh3+SPF
3TD3ck89AwOS8FBR1stKvfHJ6KzbFIiHoCWmGvrurCRQOq92VTow++fvI7wtxLvM8U3J90OKeMYj
2Uz3zA6iGdsbPNaXFeDCjkaMLGBu++wDmOvqP5MXcQnMnjC6RJWsM23JFgXqL/0BpF8uIa+v2lcz
zSw3w+3Zymdf8mM5Q1TxuU94nthWkxVdUM1o2Sx48zmel8gip/o31ESAI2EByey14Ktei/VPyJ7V
WuG9VMMphopJPZJKOEHOfr/EH2bEfGfGNtx2D+PFrBjMBkX4NFGt8T3gqMbxejKA/8xeYr0nXDfS
CvZzQb/aaL6aKRiY2FpQeRzrBT/yR0WAEbvu8sRbpA9JEDOz8ukxkMOWSQwejddpBF+wtEZwcmdv
OniNkDC2Vra7xYd4MfjXVjnWunAtrr6yK2jS3Lvu3VGoc5odL7g2kzFuKYSWD6F01rv2rh/cJ29u
8KI7aOOnzPZLi0OZ4Lz38P9AuWGJQdDkaeqGzMCRG+gvJ8+syjPYXrLw1gobKUc4QgGiMuetWsfv
hxvwmT557sZMld075eNavHIxBb5v80VmPWZ3u2FeYoMLYxQNVxbDTuKs494cTPJlw1TPCQsK2k/3
mKtATan8vVOVdhfmOeIhqwF8LD4n/TZKx9e+n47rkhBlLuOVwfLvM/3tGtvnuHLuAEvfnOLIzsCb
7Bf8Q7N/6tGHt4I8x+jT0ggoHj8Tr6W75deNuL2q3e1ZUTnvwqb6NfR5RvrjAIPYEZGZ02p9gCE1
1C9ZoPFSE8R+o9co99vBgZzOyO+G3227sKjp8tpu84KMvH8SVtXNei+zr3tHvpKNDrmrnJKXk+gA
2PjlDR9TWtOgxqD0R0XfNX8/3Ra1wuUxTeZ8LiWze5d8DbWAU7A0X/hATbthYgyy++qdB/cWa6PE
IJRJvjDIWVAj8VDthfd5TQBo8wiFogJIL96ifZZW7fY40jxtS7kqRiLPcclzyQzGu065amNo4R8E
pqj8ZqhGfv7/+Q1l6j1tb69XTE9xIYKwMukSNulGT/sO2XmSXNowzZATnq6InVdw22c+c5f+cv22
Ux6WZTvQlknh4rBNxWf+/krW3e/DWgMSfVxWyQFKkGH3sKt4WIsF85uQectz8rYgAuEsFnAS93fQ
DhZh+HLeGGPDJStI0ONpwN+GZcv4rbHDEC4rcxsQAgY7O602Xzie6mZ5D0J/hp01oXmQng2WS7xL
GVO6Qu9A8Wpz1mMwnfszn7IhdVc+TtarsGO13B/IkCEJe0CB9kB0vLACIBWgaAd1E8RysBYXUSPQ
x+IaPmNvgIf4NzhtQ2uyNNvW7HZg2C3jz8ZhzYrEZoCxqs9EZDD7rXAOuE2uTJio5QrbCiFCxPzY
bZMMjKUyRMs6I5uynB0GtQdZFFKtz4fhvaBFkEUE7f8nt0S/b/gu5iej9Xvb8IAdVi1PCD8jKNZM
pGliOxh4m5DhO2bq2IyO/IFt24hj2OTw8Zb5C9bhfCJbbDgtn4sNPI1JDfUMGzfhgpIvUOLrgZPo
pdiq5LsASwNl49nmhNbld7Zmh4JqtKi4rYfRgaivxroBAxKXBmnqu+1Pbj/aAgq66kUTCIjmoyN9
XsF0VyhItDCMgBqL7gcV9UCzB4JujkfVGirK9sMN4AaFVQvkzLzYszXEdGZQNoR+HxI03NViCQyd
gfTGg9WqZf7C9N+O0BnXgeFzpACg+JGfozFgM8mmnPwDRlZ+e0nrY1PagZVQKbh6mMBUEMYWQ1Wx
/s1sGrySwTWOvDVEtAMeviwFCFQKTCn4T7C5LJQ8KkoUoQIIJEu0D8/ScH+DFia7aE49gxEwxtrj
lgObhWksgjE56RWzHsr3SPjbZIQEkZH6/5JjJfyltskwBSrV7D57gGNC/bcZY83nXUKScEsXB0Bq
E9GvwCdaIhAUz7d3br2PpSiUioTi1l2CH9o0ccwO7ivaii+BM+hx9kgZhSlnjGEB3MOHO8dIEY2J
lGlWaxEJ4kjNJlJwnB2gWjgKTjeC93GcOE8LXkoJKAq4+8db4jwXdhTwKHVuD830n4+iw+x7EgXq
QkVhhDdAWCBTh8fstKY4fcBUZKpGEAiRskQ73fj1Ue19GyQlECCDVmXREulkOf+Zjni0g7SF/BMv
qAtfC/5UnLUbfnFs+Eb4fY74wKR/5JVDGaPCxcOHiMEYVePVT6mJuGgvFIjsAHTeXeuYoT3AYfwF
V3IHjQra6Ek5VU5nm6yr8MOzDA3M1dFDDx+58z2JdF/G5ixImjqIXehtuRz42E65tT9ImTFmMo7i
FSZ+be/hO8CwPLaPjUMylAqBYf1xqdbNI00TA3JZb50TLsddPB7OwVEMCUALzIIj12CErof4TFSY
MMdTwSTMfY/zuHYFyuDun8/PZPDue+8e3qTYvGJJBsMHR/Ca38/vi/wldcx9XjxZufpP60cxJ1om
Vt9dh6WSMOUZqFifAq9vakNcKTG/hFEw2UdzCuQRQdTLpYxe7xZKzmGPxg7e+M1qfnVS6R2DytIr
NxFTMCf3dEA0lnVv/bU50LR6kIm4UUI7DT9bUJmSJ+suCyJnltoRw5yK1xXjvQ+2DtDLjl9/OWEr
Y8HLlye3Jzq5F4j71c0Gc0yshrskaOEVMnTSNlk36va5hO1zYM12iVBKPYQAwpzFowEchQkuUdv4
tcg8FxT/TIFMICF8PQAJJABg0pJk3G45Kv8R8/QSkg1vgqeN1UNnSvB9MZ9wGv/N/6hFXTw+Gbat
PEZf5qYPuRPP4isunriGQTuj44Dqw/jNGTN0GpdIPrGo1PH3hT4NqgeLSJDGPHLQthhxWBgrJjC1
+26sKg+TPuMUzixGFVEd9uWDtPcn4YYn/dUBdtGlz6wfmcXiBLfkZv/l8hjtn1s105kQlKMM0Nun
DwRswYuBCpyOg7YqJ6qHGfKqAntnOLyqey7JSzp0YpjY1axGO1+ZjDxjhpBsdPqep4odo9zRadwH
DyNMNBtk6MUc90iYVAczQFf5QiIE10ipMJ32QKPl21zJ2tLYe2gK/sCMlJ1QwBDYn9yJCc8DPq+u
0hJD/X0PTrFNfXTzj8JGLHl825CYhC86ub4B4Cr7VbDOs+X+WpmpgNBWOUnV4JhRMJuf3wwR267v
yt6XLXjUVYT4Us1LgtXosGTyXxDohId/UFCWo+F9YwZIJ9RY0+L9l9HIdcjQyXMYtnFvrX3Euq8F
n7LFqIxFoOlh+x2WxEwihIYSAVUZ80HrmETyVP70uxZdRAsgCLMesrORb5aDj+xCPHgmHS9tIzy2
3+PTwRCyQq7RMVsC6kBK3i2fM1Z/ZE3+KmhesW1mxF7Jjgl4QZ9YMSIUmTIDXEQhcGDSYZy7Brjl
rIvPXeG1mdZtK/s2/fxJFh7hRiTXyurrffHHvo1uZKL2FNPDLOF6PLXg7E8KHm6V+hQXffZbuIvm
Jt8iwoEYdOryo8+hZM4kge5Wi0RQlc6ZxuCSAHoCKd2+dlG6/gEAwCo9IJOW/aLVvw9/2q1JVZo5
s91txuhzjQBl1nKFp2KwJ5rdYU+FwTL+/CQqhKlW38u7TPle3FI7pOcAYT/PtADVacd8ZhQEmftr
2MoOtVPfzSx6mnqUzZLK692tVex87iBZ3bYFXBW9iQBREVnlk/Cnq4IFjnj93IemyOBXgcpV26od
iUtUCe2MwexakRisjmZGywjvOzj4DHSbIWInBDRKYpUrHLgvEZRvfUyVRFF88wsTEgvlJsHhrXG0
0XE88npOugELelnJcbaOh2t40tQC9amCJN7y3pp19QqKXrQNFrKPrHQ6MCvBV5vhy8rO3Q0jfXpv
O0+dFkCDuThgs8lYz37sUw6w1FxlmLfxOS9hdiZ+ZXTJEtdHnBU7ys1a6aTmbLoDBYKT6lP/Krvr
3bzoG+18Z2VL1RM7l/vi0lfMi7pBxQVC9Ya8MqCKpVKeETatk43eJ+AGhUZj3icQ7tuwpcg0pvCu
fq9AAlbVD2p6lQuUIy9GZ7O/MrP5WE+WqvUIXxR2/mvVGqSLFF/RrhvtimHL/ljpQplSBpOD0nN0
Dq/MenJcHFuJ82BggClC327meNe1HCXHFyFgjJDywuE6pzKtpykqAEZ2SFSiTU1uQu60vNy/7qsN
4ozRgeNi8diT47L4rJ7AnXAH9mCD733X7w2SRR+o3CtrM5spulX1wjaKZRBpEPnI4pLeX26TA2ep
wxe11/o6+KDhvNnAXCySvrdiuT/tjtUPWayNXQRP+znJIutzzsJ08g51tM4cKEzMzlWQuHHI0Hfd
MmvuQ8IwWj0qwdsriYUugqvPLySiqGTF9tcdAcnaP+rT+gmvH5ffd0MleWkN+2Hna7XXPEjNwdSf
bjVkLjPtlWb6C6DY5XB6+FVpZaw5ztmbzSvobrGsutYHI/z1q0efyQpzvtjiYnpJw4cSp7Z50dvu
IVuYeW3sfPqZd376SGafLr83mVYM+wJEFcqFHK6nlS4Zul7ZOafaCxL3leZomPy2e3bKauLFavs9
z1DCfNe8cXX4BsG3PvPHAwfk7qDCaIN9h+mNxrWrJgpDhS2L9L7jl/fXXSK41w8/9tkK6KXsHtkR
N+snBvX+ZdeFTF0h7mFlrRiwWtVREscZsTna3a4Ysm4oIqziN86wBQejEiRYhrGv1fWsTasOSpJi
c59EV5PniynrgUocrLk/TBeH+0ShhWArvzMhJG6s4J20fLXvPX/5rCmusnxA5UelzgfupEChdHqE
HX3b6lgvyIuMpsdJNovHdcpuVVHo6vDuIpeVwq3RGJ7hw2l38S/RJ5t0eF9WvNcLV1VLLU1W0Xue
7MLbDnvqHeRetDF976fdDWMz2soKtfTcg45CZWW1ltyRj5XNM/PqN8FP//LITe6Awx7J8MX0EcTA
tTerBSuD2xG3fUQhbgqPyav8fnAdRS5BWHBGYNc8MTUFZkUQq/xkPnmGggfrDwtKBPojUx+2x/hx
Qz6AxQFQzDSQZl/30fPdupQaDFUzxHwg1wTwqAhnJn1l2k/O9d0/HMKc2IAMqiU6xiKa85luy84V
Srk7zKtBn/yMDHrrF+8cp4WPnrC1lNG9sPLG7XxHatuOn5xB8Ti/Cd8m6lhDrh1gJIlHrmoE/VG8
ZlbjwmXAw2eOFwKT/g33aNlpgnwHc4bZbTSCq1A98MGxzxqqiMEpo07Zyr8jw8kLyq+o4qDPGnA2
PQAol/KRagOWEfQuPMJultcfcU/Kn/EToze0XEwUTYaqSKpwLRP70jf00fzSUX3yOqD5ULFCfDyT
/0eunvUC7v787Dq4/OOlxkKAcST7yNTQwpQ0NQYzILW9RRsCW24bI7ReBuEEY7oyjC0+R8RKCG14
M+QrkyXE376G5/jYtZvKux4s5tx0KljBMKCikMK8Fi1cDCeQn09W2JMyWbGQgwX0rwii0WIO45+a
lPMfbmb8A4cMAkw38Og4IJxjhNkOMFwATH2bS22zpMqDKYDrkmims1swPcDlydZq44KGXC3u7WWI
4O2PwNpaQOWhyVDMfT3M1zl3T0VC7XURd5qHUYXmqL2IijVpbqmNb8BgAAo1oaCT9OKzLrYzZwpi
Nxo8x9nwNhaF0fMb9Mnq0kHsYj9uxvev/6Hkp1LPjIBpb22sbl2B+2fMLdkMII7jgQDtxH69Z+TP
R3yxsZ7rlFhPWCJu3gbiaMV+CUPpgHZE9d4f/ia5wDtif86dGFQ3jL7WNr1oODOM5E0AZxU4w/VY
rlZ/0ZkwsyaRzX4Pwf/R/tz5qI5E+YA99FjfyzjoosCEk6pCIbjw8eF3NczTeI36wejXbS5k/zzA
Cu4vcAtgyHE3wZE1JjnAA1jsY3LWACnoTN+rn3yOdQvOaOiqHoIfbQVgHb2nokL7uqNP39xi1HFA
DOQIQJeuiwvMEuhbMMJ44+vuRW/MiDBps0MVefcB8hg65M7ok5O3PkwOi646+6J5vs3fzQZXKHC6
8uEC2rVeg9vdLxjyW1E+fKOVw6TKfA5uRwXr0rf5/NqzDHUn1O/SR1jO2YwL6FQDgkf5CSojkEcv
HB0bEf8lq8+R4VOnQ3g0QaqsqTHWWjnt+ufSsE0C6VNuLdNiViLW9JX1l7Nc1MERgK3zPlATgc92
3XvP6368Rxzk2umWBflr146gQGiDZmtk7qPZJx2OQ+cWD79P54pBzRNp6nUNU1TrLWo4ZAx8vlgq
KfancRAAtnHPj4ev9kzPw2eTmUrDCaUN6vbycKidO1uzgh1KHmqN343mN/VybRwNmC2nqlkoyel+
CDewXKDutU3eWI6sapbkYRn73/R4u8O5KlbPanFT9od+2KTbhNuhYj6gcagDw1MEf71IcQ9G18pP
7ecgpfrUsjlTIyMb9p5cGYzyzq/klDwnkfqLo3ppLO7FrGt4aJpvzbRW0UP7yvenXTtt9ha9N2o9
H961fbOzxk8U71kE1VTNYyume8Fyp1U4WjzSumBI12nbcHu6Zmc1tehUhcfXwxK6ZNPk/t7G18Lt
QU+bt9WgXc+vxu7Znxf1lpFRaxWNrthXY1tahTdmZq8WgFVnnPbPqZQJEXw8/O/QWPUhNtD2pk8o
MfWp3xybfBLdTkrMkISkku6+KB325gq+WZ8uBP/ncTbQ2by+Ry1dGLflG4YX0Gw+eKRer8T7Lp88
PthsGZiKFkGuD3W7gsFD4+N13ovvKzy0SEcx4E1stP20zkBJcRFK6Cum8RyWQWn99KGCNVZYojzj
WMxSkxIS29zOjtJAU/wXIyxcbWCAaRg3t+g6rvCWD2+ntYlBb9lTzFp1c+Q4Fqftl+/JLcYVfEvX
XxiwrqmjY81cPF063gkiddjs9aTFI0G/DUelsHpP1t4i0lzGiVU+jIcfI2jNukwSw0MJ2tuApN/j
WS+n8fmCh2mhWrhKFd6JsyTMzSqh+hnET74Np1YClcvxiJ20HrbmTQZ5zu1hFbXLbKIF+0Nt+eKz
zYrNDG+ONbMj8RQ7zCXUsOE05LZYM+VX4Ox62gm+LysiA7Ptaodf8hS5HjFC6zdS6p0+7/AN6ij1
KbytsnRy/4MFxyZi4javzC6SmcSOvd9ocXOVaYv++UxlRpTiwfkVl9/OJHeQ8po8PQOf8CJge6Ao
c7WyFwWXH/ICuYkqlxJW2+LJDQUyYI/uz9o9OmYuev/tHrgbjO5MdXNnsVgasN1ksYAJABGAgRbO
CeipMQAuPW4fMg+rX/GvxeFIfxS5v7+Zu8Zek41XqQfMMWTkukeY3DmKL0vhsJDZvrYAt7h8XCAV
NWYHhgSdAYYCsgP2m2l1C8QZpuCyKPDYOXCB/5PjFbmGJfgu5wm6+5DvLS11rArXqUUaZeyo8ggO
6mIXeygcDLdINt+WW0Cj8JSDn2CQWMl3FjXUHd58YEyTg91CIjfBL2B2ABsbMMyj45IFSY4lQ9qP
za9G1vIZH6zuPGo79iyi8Dd/H6sZyhS6Rh9DGxlX8COOzO0k/5KoTBYS4/mH9ams39lCpcl8MwXk
YjFaOdgPj2smxbNwGSgnAHv8q991x5/5T4+RjUkcr8Vd/sfSmW2pijVb+IkcQ8EGb1n0oCKiqDcO
exGxb9Cnry9y18WpU/+u3KbKaiJmzGbX3cjb4HEQvkrxqjFItUcoNKFDEDnA/lF9/DSQ2rnLoLAg
krCeONIYWMRU7+GRbfUBtDCPrswwyhBj16/CdQvwsgdvShRlzC3mr3nTfvvzc3qNjj4+pue45kCR
rFmYJvDM7ZmZieXo0zb7Nz8wnNGIzo/hwCu4ndD0PM405vps83ioWvyUPNDKVf1jQuly7X/8ZoRD
djiqZ7ll3Nyh0acXPm6ZzGh9IHuGHRDOoRUUCkXwfD5vuxgXTnRaBzNkfTB8QD88+EGSWvjQfre3
jxknhEsjNSvtAQLF9fQchSwGaOocAHn/lEKXZDpBFO4FPdNmWJPC30YQJZoSxpYZ9bet7/KUwUl4
zMQ9k3dqLqZBwPNjv+ZXe2ON7oxs0cnyfXro4HFJHwM+4R7DQczEE1VEhKBOYBAeLl9xEGjmmJbO
57WwgERMI6o3FG01NifkoPrFjMaIbYHWVyzAT/hhnQEz4I09i/gZTBNEDLXUBGvQFhYcn5zvDefb
FNQMeAuFYQpJ33SuMXf+QKLKbI0GuA4x+zMtozvVxPQ+MbhfnaXdYjR13avdniV8UjcoAdwDdP2r
c2932qtR8+qNDnMyn/dMvL4r3pW5CavBpDv67uBvPBm/aEA2inGqGNXT39vFVKMponv84iSwnOHW
6ovG6hMnEmUE3nYcpI9D8OgZMiuHz1ZlsDiFeAIbpoffUibVgUoQLurWwNXSWBA4PIka0cCBWyEs
byvD3mDQwiOJmY9g77+9NRX90SF23n65N79cwVC5qIRlrEATVaOG3mrxtot3LvU7z0+q6iT+JU+Y
nWncSmhWwreHOhy+LgArvP4maXODF+pCi3xCdMQJ9lsSF58kR3JA0wFzbdi2CVDj0eLLl8pfZioc
/KMI0wma53LdXxAjRUEFTvd1yCfCW2ipctbQjckw7eP4HOgVO+EpIMj4xuz/hOLxCLIO/mXqmIql
ENpOzmfcPnjpt9dAJU7gEIM3W5PnTRWe+Ns24Tna6E9i5xp0ji+HsU3WcW0WG50oAu6TjY4gip6B
y7sE+KdHyrcopLEwbFsVMz0uCvN+BmwXc8AHvmadDHWSWwZ4p/6vdFtD1hWOegOcDdIQ4PyjadW4
FWfdujrzAkF7QG+K7gMJ9DfGPWVNtYNTvg2DBooYFOSO257mIP7YsuDCMalhYlEjb+k1LfzPFEPf
CJRfxWviXGjIsjLCg7A7FCP37wB/E1q3++5pGyA/szYHTQuh0cfpQjeALJVh62psgNhFZFT00D9f
aSpFGvGCmaUhwTBmF0JZcwZ13dBJfEhVvU4vQ36EMACsxdnHWPCDQsRX9YjzaX/WfzmwrGhTRkiO
Qz5v4SY1m+REer2cLyan6GAIUZJhgKusIbErUB5w+CMypSQJFqNrO35NmwwgoEiyqBBCRPSxJEgN
+iKybfJlCc2HfgPvjxqcI3J357j0W9uE8c7aGFHBJTr7JkkHnG+sYc4nl/8ENwnxikL7efbk0dV4
Lr8EeSU9vB5gSdQf8SnCQ09LNkzQGbUHQroW33JRawYjVOKSF8dbQOZ7z3gmbDptcMOWF6U80Dcl
v8NAkgU5aFJXyNwlaVogzqe+znlmNqBsNkzu+3L0lIvNzKkbompcp6oQDsvRvCZthwgALKV2I836
TcaQ/CnKWmo5A281T8FrAL45Cj7+Z/AYaSE8c7YCg7lMKj2N0LZALrCni0uOxYnBVQixG8Xa2c0d
ysPztuD4Bd+zln36i5ZLY8yoSxy7+ggLJGScm3OJghRxEMxUUeSpJhEAB3zhl+Pcqvl6/JHj2DDP
oi4tfcLbK9h1Ilhb5jF7lOPQFcV3aY053PkEQbC0ozd5XtirSgIohDIRhSES5TUbbPP2+uEHTRDq
BfjZKZFMsjyKgmXbw+lMDFoMfhNWy/fdcQJjHufECIWbF2fZyVyMQHLiygasajsY+yj0sLfVDsg5
1Sd4PYfy7d3NZcclrTJCMW2Y0P14c1fcxOrWDKvOIVIgEUfivyHLickarhHwpMXL4x+dRCzw6YIt
mNI+1xSIj3uLvg6/3ctJcUQTzkPGiwtTn/hJhj03lU3vIJEYBhWG5gjlIRPdXyv4RLqNU3ctEFLr
3UR0KxX4Dn4EngyqPdalrt2IbxnPjUdgoYfFX2axxgugwd4V5RYq9limGB8rW6O5OgAigte8dzcQ
pwxxQA7xHY/+unPC+hvx1YiLmeofHhJTAP4NyfoMhckrmvHGGBTnvHPxOednrIPXUmO+HlZJsPzR
5im+cvlIC/M3yWOE0cwEuJIFrMSaibTrQd0DqMa+iNBeC+MhMk9mSxso8ws2cFTtVesARLYY4ZKN
l9myOgUln14ZjUknzwq8WBY2DoXKiBiw0Bd0kdNhCbZGz/jibmBE3+vSJ3DrYtFuczPB+QZ5oQvf
vq7mD98sAIZnMQKXQ4ZmrPu2vAsBzId6YQZth6yMJfsWyO8HOckBzOMcHD4ewQcBi4Xq4w6b+mi1
FmqB+JQV+va2i00HWjv/CWBtJ+pWVG4044dT0EQ38lKzbhFkp0nEoH/97lCOcp3o9YCTc2/Tumlr
vIhakHPgMePkoPePN/eFPxW45WMW6xJHx6ZpqCMkMtTeLfspgDEcKiIS2/zth1UDWboTURdxwf8b
3FJbD1OcjQewul6Tb4uaDs/BC/zaG4qti3pmYGdvEUlF68NEUuQOiEw1bDDE9njW3feukxMBTHIn
/AUUNBK0ivwdSp8WbBFtCXN0STL5/mt9XExrgnThJw+Y2alovKuOqtESeTHW82g0dhwBoC8I7/kI
6RU+6yM5n0OpRGq99lph/NYfsRfPqlyFDD9qVXynTeDaVLtXdt373bd9udGF7Jkq7CqDYq9g2O3c
OKRlRF0MNeQ+wW3bYgx2AEKsw9jmqpPoY2AUBZ3397baZwdbOwoR8WwBrWECORmQIz8plk03n3wW
tlGLqgdQFtARefJYw5o1Jg/mYaap1rTbNXEaetjtMuw+XAQJzG4o8uk7xl4xCEbfUd/IKTUa9p0p
j6d2OX0h3KLfqEW2Bb5CBH+5zaMPtRl4pDCg34JTvS3x2mVbYdn5YztfnFbcil+SUnbfFk7TY5AH
j9RcvNQdristoBrB8aLXFJLYYl6a+zZDUQuyROE3Hn4dYl+sKTQNQrUQ181JzWtZhupY14vzyH5Q
TIqpoW4dGFnn9d3Shq3OuHq6AFlMRnFRw4IKsXNl01lAo0aG0pYRXguVAh++nOTw545wegH+dExk
Hb6mwsMx6ELuguiCxbSMK/GxWgAZw2h7LRTdewui0UINL/bFtu4wBj92y8eEgNqMYQllL5OzXTmo
USbvymxTn1MNqHpw6HhvHX0WSML8GZGUCpwy5JbOPyi8PoC+UoEysCO8HRgSPxxyyyndKFjxBmXg
tjn0LozJNm90OZCojGHe167xGdnPFG8zqmXnLp+ab7AuNle33aQ4KK13PTIOCS4rpEyFbSzCvNU7
9Iyv1cnDo4Isqvvns+Kvay4afQRfMC++jCbcEhil1TW/gMZoW/AZWS+GL74yLWB42d8nQKlUQ8ki
+BF0EpbeyxW5chmcBuhR5pePfysmWPdA63nLLFe9fhBrqhEMiKkegaF0FduGWn7d6UkAwzODS9C9
qnx4vnmXrq2jL5dDj9oV4jW+Rwe197AFIY+kHeiOThj6ArhVkjLg+IjVlGTZM+zGUXtPEwCne75v
K6BwBCwS4WqusCYmBv7nPEGDocgAtPBNxgtIihd7Mjz3sNRhaU3qbgiO54phGC4EnD0knmOyz9MZ
vsZvw2yF5VxIDfkcOSRKFLEeaPqQNjgmFGaM7MgUTwFtsnLA9PNeLGnGD2fN7n0H7rZ0MXiVIcAB
wjJ2B/90+7QXKKfju90lc5YROzZcVAQcCbuL3yERE1cJfAyRE7dAMtZtBP99TVf7uICcTOL0d0Bd
jNdpwGAL/Tme+iylN3dasLxxV3ZcrjsGX3ZAgbOOsTZC4L1Z001+pxQUBg/pAnVH5O/frUxQMmY4
9y8i6WOfpA8+04AZMzCC2NGyF/F27Zgha3F3nO/ObugxIxDN11ex+bt/aSvw3xTWX8FzcGiYnx4E
LQY03rfuPfqi1jqzudgADNmAwO/+X96ig7wIZs+A7T9FwTGWjGGUxTBO7DMLACZsg7+C1Djmy66N
Iw5jkctxt7CJ7AffNZZfkCxAq6VCjdF56z2KkZ8rYYx3+4Cz3hv5IKg1H/izPYiEoHceENoYIv/u
jxn6co9TrnLYUT0xs+CsetuzPkUx567/8Kwx1YZIIeBsoInUHKycImPEGwDWshkNobDUHchleGXw
h2sqfGp86UhxEOvh/i+f/DP+m1exWM/OB9+0PBFWIvY3ARyS/tO52ZNJ2N288HT7djiUxMGtctru
NcKybIAc1dKCx66Y4K54EElZQQiBhiz+O2bZMcz5UNUDiAkzqxPiUxXV1sdYNhBTDxItq7P52B6c
NzW8V2U6sZWQX5g/96TQGMGx55LQFN36tERSl26fxMrgVpPJOsnH0jvgqpHjlAqBjyy8xl0RNxLg
8kO1kGUsNHE+IUIxkeUNY15YydBDVeW8HTlkng4sFf+oJu3eBXTx4H5gpDJNoZTx2aC4znVGeLxT
2nS9q1WL2v0uZA2RKYoPNFMA9DjMWd+90hFqMKRhRPziA/+zNBJGGhDhmBOwz6XXx3A5wIC4qdJ8
i4fVltRwcpJivNNTHaMi7CFqCZV+Is7iz/AZSoF1IWG0iwXcY1yAPMDNZB6fyrf3cj/jF6MR1HEp
miqFbclYhGbmdv1msAeKME/xi4cfyclI2F+Hjb9ucTwk/Bkxl3++K4DNLjzOxuo84j9I1AATGcQ0
dGjkgKcdhBNMMQcDmJtiJyJGb5wRiEVgPuEa9beWOOQULs7OHO9ys7eCLYrHXkjwJiUExK0R2SM3
W8+wVqngMF1HiM7xXz5Z3y0tWoEOLg+MGWMU6SPpNskyfI0R7ktRxDG0RaSGB93FzYNLcOfBWvdR
heTATrZ0zPi6mgtZ3M1ZcqApQBDc87enFenaP291OJr+0UoScTtjGispLU9JniNo+xPF6yS5KKew
Py7ijhhLl0qyo8zZIfmxrJJEHGDgaqJ8/oV+BS9ztcUMLcbUYEQRMTqY1baYBksp6nBpsI7ZmrYG
71QOgs6YNInfr7cupzkuSgtz7eruk0HaAXFYr1lj/gkKIF5guPtSZOAXemYbUv7neE50kJu/JzMw
tSJdNO0yLlPm+XdasFbwnFBr23WMem4x/99pBDM7oHkZBY+46pfWZaCBhQ83L3MivHfEU9m5d0Rh
8+GqN/XYU6P+I21MsPChkUFZzbFsuuY2wdYgggBmfnwx8cnBjLWFMpKHd8taSN0tLXsP6WM9T7eb
YYkFLHinYRrJLWwnnXR/c2sO+LXT2TT7tRTAXd0Q5XTRZNSwcZDL7OS+MmB97967uhr8C4v6nIH4
hcGworaMS/9CATz8KervG8xLdCYucPXgNjgH1fyIrK+CefP14Wd4EDigGl0ckOecLnww+mR18MZj
725GeG2gZHB/cMKCMQx2/Jnirz9+u/RTTYdw4qndJ5IzgjUAGhkEddr5utkBWTCVa4p7Dk6I+L11
Fd4OOKd9eaDyANFjmdWKQGcuTbE6/4xhypkawTnXuM1ypuzFCQNhWakuQGpIVfPgOmpjkUheFaCx
BXjnk8kr0fFGXIpijSp39hTWNMIo4JE6KpjNvgeCsRWkawGYt6Aw6OOFBykZLx4C2wtXm4H6lHJl
Mz9nf7ItV4N5nsgOTW+9C2y/1QtCIMopccwSlTgxuHhbcuwnTPLRyfLqFCgPV3xcMalIXNzAakPJ
G+VcPWTi7PK2zyQtplB8yP+mkaKFffiHkHmmOXvRutpiwG0H/ZP38I8J7A3DwY4CzAQ6il3Zy338
ihq7F49iwcUFpAEWPBCs5QA/D8aR3w6PZn/GZ0+fo08Cw/yiWlf78MYegCuzheE+Aj3JcDc2fE9P
Yg358L02FmE0lexvsUJhjkxwy/pGqM8HHK5MeYvehckK6CGMnwmusDTZs9NED1BoEDuMtzTUDW7g
uPbjVbRYvI5Q1fm42cxmNL7go6IeUP+SAGgx9qNNkSFQeGSbS6iRj2P0Fj2pL7ok+GE52rAcqmYe
xQWmam63cPy89Qr7DAB1mb+YE8YyQy8SVDwfjAfwyUqhEkz0qRbk/X3/qMGuPkV1UBALQZZYJ3QY
mJ8i/YT50duReYb8rgIh0sIVb0wCEPzTSErMxsF8ICO7zeXu+MthTqsRqQ22bnW8xh8T+hDXBkiT
7QVD/6uP1z9iNsxvOtN/QiDxtHr6CM5v+HC9evSeaHme6c28bsR59BKsVu80hxM8qfBK5D2IZ4+U
wsCrByvBDAWKMK4AuMW5cldB0DZ8TuKYcxSn7gaITob/sCOeMjglmbKwRAbaHX4d2yXdYI8xOFRo
Ypal+hKDzK992mgU1wsXXRNgj8EcjAdK9s386H++5jkiH4aWA079OMS1E5nEC2fc9ekATUS+KUk4
sWFSJtyPvevgT4wO8wb6u8TsgJFXQavjEF+H6fdg3YwJuKAEno0NLzh4/VmEFU7JfNTER+8DtGEc
wmZ693CDoFWM2jO5gVBGwMSTsF28J0ltul8CZscXq/VyiJe4Xyy8M49itUe/IdbBesi0APC1VIyo
u0k+xgwYkjJf8DxNxVIRXUOpuL5Olv/MDqwn5gtsTn6eIo7TQBoGJAV+lQEWVSQXc/O123aMpcf6
NRO7uuh7l7DyQK6Fsw2X0CqeCJjhskKmJIItty6AeqV1Az57OLM2shXzFd+VsfLwnH5Z339jaciR
WGl34tuPBrtRMz9PKpo3tm6PGNgTrBIrPQxIqyTOKgXhdmkQrflPF35lX7fG4KRhMOZEP3g06+Yj
PuXevgmDXMynWoQ4/fkCoQ6eNOgg8KwBmMcn62sTYHvlyrBxtw/sP0iTYpqbw6sSySkoOYifNt5F
sKg+QGlZJPZULe6C2R1fcy93TxmOXGodZxJ+zXRCxu7gpDGGEZkWlqBkQCFfKGFRDLRfZ+dv4w70
4t0PwPS6NNaiUC78TDyZfsPHtDkCex3UyWNtDTHzonoCj8IOCfUpp3kxvoVG0vWRjCt9VmaSNnL0
T2ACtx1aReQb92lnb6FR65rtIc4XtNh7xnBDZzAVoaMopXSgW/VAvTYNGe0j9FqRK0DiV/jPQZit
hoAo6YwevDbttPMbgef3nwieBPxAWrZpD9kg8JYw17jA+sHMxFDN0qr+1E1tFx1j0HDmK2judPDU
zwWXxNtiQzMZ4uW//X3Inoc6HwCYVz1RDd4A9MNBihvoO84rVieOTiUmDC6L8+w8r+YKgIf/uykk
pzn3CIoYsegb6tZ1wDVIKZz2OOk+IgG59AcInWL0tPQFpKPJtSc2GPgbWCeE+eYbZtheXbCYovJ7
ZvwDImm2n7/GNzBe3SMclkacihJP5+SZrgb1Xkoba5xVcrja61NowugrAWhM8MtnB32/f9/NWiy8
6FGqGbgs80n3KnrhuFL27JKeIa0BpBJRE+WsYIrL8B3CGzsQb0KrwolyTG9L9PGVT0M2WEygyv9C
HDmgZolWetVero6bFoTWNe/wQBXQoHjE18J/Uj2v54NHQojTLSe514XpQxrSKuXLAy27o1U4YBfc
ZmzL7U18nJ1+ej72Fog/UL7ccxkT33oJBLwuEZgmJv3nHdMnNtieQjuNqiDWuRBRtdyRNiFFwEsF
uj0n8icZiEEI+s05jUDdEs2ZLJ8iAbdRPyw8fx4uAXLMCEIHMIG2REp7btGuhYwChXsrStNGJvAd
SVs+ozyap26gJDpMZDJpKVKwk9V10ge4nZW+kB1mPo8RiyrwjvVApxjZBzjZOvUeAAU0RYyzsK8i
95YZEoeyWacrZslUSKa5JV+84CjtrFhU2vYJpgg5llPFwnWDcolO2Wzja7TiLeZpt+jd0fcT16DO
HIK1PjIGvk+WH/4eYJEQeHr48NATbg8jGhe/EXLyI/H5yxtc+Mxot9vaEi8LGTh1JX2G7hw/v3iN
nZc9vr1EMj5lZPpY3yhybHF9SwdIHtvmFFLgBWnVEYvuXi81/fgNgLTO6j7ZsniOBoOkRXEYnEaE
AFYp0YSMl5kaOdOmbHMMZeDyuVckknMusKYLQPaBvHcXcgK0vRSctK9HIuX7p5V6xjyuOjsMfYju
7YdpygNBO1XHR4iYGS1OqjCB1GTAkjhj+lN0oo/ef0Ol5iqrVn4xx66OO+KshLfZ6KCCczRt9AC9
Z3KbvRv2Zx9camC55L4wVZwTFoVIB9wIYrNZiuNmgiCFf3V5lho+SH7tAzGTdNCke3AM67FHwSL2
ZHgP4ZPAKupAHKVLZSbNwJoLHiIBNgQnr4bICyPa6HRQzClnZ2ZM5mstfc8j6jfsZ9KfYQ9xSUFf
F0dHcUfBOpaScbFmxnfZMJhjfHWvVOmc7AsYrtmk0IeHAgsx3I/03Lsv+wyjk/6Hik89Nl9LyKRP
ft2P3hEerCzzD12yvx8mXbxtwMSQd1XQUp+O+7uNktK9rm5NBpyUfpw/CfcCgCGxXIX9JHQddOKv
hV6Rd0P4BanupNnuAU/BBJZHmYqJBuQLN96uzvb9YVJxchfPOjtcbLxxM8QjdVmPZgwmOlZzChFY
NxQd2CuSARX+cZeTiqKCw2rZWC67LnEtQPeU1o0diQukG4xgouBU92ASOmpnoxG886M7BCPHwMti
ZjW+m6cEqZp4wmIJWHPB0cxZXWPSTDw3pPwJ91kSJ1+6ZA6PdwhQr7vrLQZgPOHeyQEQ5et5Z4Ie
UhTTrh8NNlbaxuWE1Cxac7goUJy80+ZLyKr3SVre3y5m7oTnL5oscvJYWuJOSXlSQ0uEnxowFz3t
Vy0WfnG0O5SnB6SY0CT5bNzhgFXlBp3I4273Z7iErGv9Qdqg6ho+1KLglxV4O/jpO2P/Q1MWXyBr
1Q3ZWKKvx4iBkQrAHzefHp3xcrBer6TqjkXTOtdO5rx4Oo23/MDSGE6nOlMUTNBBWV/3SAI4IN3g
94haCpa2W5+5oHp8ZBjLFLfBnNMbZM/YkrNAlkNc5cRXWQwWevN7/I5/aQNM8MEgrvA4X+UyzT2O
2rAbojXDqPqF6zh/APgwuA0BFkjn1q3304OiuXr1UF26gFilBqNfYmCapiF2Avbj5rMbm07ucz1l
TFonEiKkGAXT6aLWPib9oHyZSzUjaZ54+LLhiD0IIdvWuXSz2jxqMuz6Wn9rkOwUiNni18yhO+ZT
Au9ykOJZjVlnVhu37ER43xhg9CjZP2aCeaq6nNX6WrrrXx/XDqfLmVeUVnthN0G2K+BW7nMzX0r8
gmr3NDFdnH52dcYfAGq3LxMMKEF9aJN4UOVXEfrPDTk4heYSfhjC2XCP+QpTjbHZGzuEP4Z3TQcz
r00/zWC19xrMdi/LN0rQr8IUoAZL0PozDWjZ9yZ2+hSSewdzrUDCOX7UzyaiZzC16Rcceth4EvBC
+AWH6pkJn7r0Vwf4TgKWI7UMOTTrnArrI8Xnu7ZXIovsQA+yqq99gIek7YCfyxfjG7/xtp6kmxVv
fwvy/88M1mZse2WwWWNa+7Nnp87UAIjRYa/XGTb089JZSHoV5mlsDqUv81kRM5xfSjmJg+nWkMfu
Mga+xkhDD9YVw941uDCkoFrdXi8ebv0luT+iWZgdHuYsT8GTOaWedEBk4FEDmeXBpu7m54QdEoNo
YW6C6pjn3gpm9/4S9EhUd92hiTsbC1riIrk7TuQKpA1yrHX6EzIFfRrgNa7PmRuDkuH68cZKQ4q5
4WCQs8fmtQeQpQznbnAmYikU2XE/qFJOMfz9adixOqmb/snBMUfqDNTAmkJBe3uY55il0rFKA24V
nDsKwpV0n8cFBLFthcoDj0G46/vPsiQL8ARvvrqmJ2Crc7j4+Sw3RHkRlVjXbOXmNbd408hRc9ZY
x6zW75qDVbC64iIBZV2VSxky3SSeTXo/gH0R5paqeTS351VMwKOJeLfbOxuw1Uhhv5gxtoI5bK2C
GAO+IY6rbYkBHU1UuwEBWZUUYhRdGv9jfXt5SFrtn9EXu8BOw91vKsR+jeX4jv6caQZISGTmtNwD
GfMKa+IQXolUMJvw6Xa1eFiLtLvadK0h15jCt9C2x3BKEJMdUMDZoPd/s+YiFXNYtj2JT/Rl2sIk
dW1Gdw1L2eLBQcZtUz2JJ3bHmyPQnnZGhCLiYRdurlYofa9Dpl5qxMk50wGADzqkL4DOJBW6F3+T
uG1Q3vQ6Skv6SqJE16RdxVShzMQEAqG8HEPPgfX3ViLyiKqJrmo7BGxNkA3r0YaFUNaEIvvCxAwq
KNFSnhaOaSG5rI+3WIO+CaT4inBAfDN8Asor03O/Ba9meRJ8jwOJPzNoqO6GytOXhf5jj04ApykZ
JUk3yXzd/fPMHhShLmGvMpggRqw2oDXywYopk9uqhzHDVPehjRrJN1wkw02N72Ka97FE5Lj++fi6
iMkQbkELyz+PoOLNb/35x34e7HZwRdQWYOh9Meet6KDSV48SpzIhMbzxGy+HTK5zryMhofNVKwRt
B8nDSAHvYmsxnM73ngz+pdCVSJdFg38h/4Oi9r1hCAhiceCXsV18Ml/scktxtAVtW3GRrYDhuCJJ
CJJ/VBlAIBwXnOhyu7M6DYD6qLDs5LTi1lKws1iamNr1fmHiL5w/Ho998NSMsDoYDSSuIaBP3K0U
sUyNBmX515fRLUm8tgH/lJcrwsG8SH4O5oDmr+bkyw56CavJ975kuPpVk65vte1Js+7qHZe5tLpR
mGGSc4e/hPbIWuz+hvRP/zgTBUkJSn1iL9KUclnC15Rbcq4FXVwLVy9Qx8QARrsBVySNGy8paFCO
1pfPyQxyEVNYfVuQyz2WHWgHOGCQEEj/RPzYsbsvh6petShiSU+PWfRO7/42V6jrj1Z3wWvoWSdj
8DYurwrnn6Nu3wT2+uDPgb8fonG8Lr3vwe8yf5hX0I5oIa4yR8TDYr4f0rQXW95QMQZS4VdQ1Vbh
YZAH4tTAPci4m46TWUvlHoTd8Nny2v1BnZHvABW5uKdRCpMwo8ucqiNhLFQ53fFrDaFqVgAwARl/
KPO4rZ8uJu1anB/7x0xUSZwx4rZPy8SzP4xIMJD8yXKcz3ELkPrU70B50VkW+RxaFqOEW/TSzFmb
tyBVrQ1N0BgcJ2KC+poeqXUIksPH9OWu5l25mcEj32taC5j/4G72d8fI/dWfd3SgwymxNvBLexqK
IIaifB5xPJC0cjMPiZ4QEobOIiIHe/udwa38ZX4CeIU43O6QuQInX9XIkYNLTxX9gIlgTBYAgKc1
s9U6zoX6CrSba8HsMuEpO7wuhJWDRf8ktwwDjsWAw9UYid8qpemRWg8994aJVOwnsHF6RDqkTMOa
G/CJSAYSzPJYItcGwEOPXhdpjjSTjfBMv3t1VozuyViSQRHHI3cgT0bK0LfuXRGYIzp0s+6w2wMz
J/pC7OyYduMuXVDpPLbyrePS4CdCVmlhLUEQi9v/Pm2NQsVkKItYiItCMlqukxlFJkn3Zm2IpyLs
VMdm0qeOw1MA3bX/RYQO2dq7wiJ2sHFtfO1odi+FHDYV2OityBnE8Do+SNzvO6tYVilGEW7KRMCn
RWtbTYaZpCKCWENFuZizBiyH/cb+ptjzyB1RjKixA2yBrmZ0iWbtNQl54/Fn1O9/sT+/gGkF7+24
gDigxv2m4THRiV5r0hgpBNcYwmd1oJEptwzmVOZfEgYpg2XbwztD7BxPfX7P58ABzwHN6DiDSWjW
fmPhJenDrEPyFg76RJFo6ZZUoO+sfNvtCMtw3jWqS2EAzqBQeS5ELVzoK06QF5CeNri2wkPpGl9k
Q0EHbjU14x1DkJqjXYencvvHTP19vf0Xf49fNbiDt5/U/aq+e8toezWoQsp9zAjwOId1H0kjvcNZ
82J6Ner1N2nfmHlsuyTNAT+7OQhbw7xMMRJhEgLiQvhB1/YxFemsOeZBjMBfXD7ZmTedceGsO7dw
LTX0ednYNdT3gBv4/qyw6LR1g8EaSgPsLHc3BkqvDAuAETQ8LmYe0JVx1J62yefYNumbOONxhhkk
XLVIz1VSKzn8QBSYQWFc3lBiAb4fs7m2DF6KpvWBe6phnn2ANrmRE6GSpsnf9551hQE39DTNW7c3
+CpWKsPNGyd0ik+s/6hGu2IennWJIFexxA1q0KS5r6H2SjH4PLGY+BpI3CCHE5qBvMDdP08oB7nB
LybWC9glZN+Xe//hTu0BLQxjeS0wa/MAmmfSeeISLLcwHGGOZ99tmu6sSHGhv/fpajvuaxG0+Wzt
ELf5GIMWt/TZzhkxqhfwc7Iso2jv+gknCHDXZ2Yc/qimjG7EFOUpm9MFOXHpnEYRYQlQiGkUs886
AgvG3wUi3o3x0pK2+TzUMrJRcO8aIIxCCwVtyHn59kkSaxaFk0GV/RD8YV6XPzxPMeujNKLjRu8G
1Vk8BajD4eNQx3LOaTz6OxeE/Baq8x+T4CFdKDtAu1uAhWxzqpcexEJD1aF38GPLtuONTmNmBOEI
xXhTdiPU491xiwLlCXVc7eoZDgfz0bi11NX4nRiauWz03tgmyL7NUfMjOIJgoYIP2ghTZBHmpplQ
47saZC28ujGrlHBopIwjCozCvOv84yiaFbhAVDN3hVwBusC8S8+zL+FhtSKKEvK9PPFv+jvehVVg
zGVeBRGGrCLqfVjz/U1jtmsuFBGWZBQMH5BfKYQ/cWE18WsITifXWGHD1xsdObnU5+KLz8WP4Sks
6IeJ4m4v3Uz7BVDRVHl3deLxM5+uQC66u/uyAyXLrK//Yh4o+GXPGI7aDQ2kFsegNvNwU519UE8I
n535Crv1gavd4JfOL/36ci6WxKolLRrtzhvMdYpDEb579hwPWnMPnIk3ANdVv8JWRtU1oq67L7dr
7s/SeFNrzcvkGUOSu3pyCVwK+87yhQsCm+5PWUBJdrKOYKSQ7fBrkjA54OU/NytAT9EjM0IFl6I1
CyIput9L6vplxcdaiA6AHCeMyCADjoKxij5TztWAL4Y5ZjIzBp0mxxa78oOuDdZ8zllU67NtukQF
YkyG0wj9mJtww7XU9kb3pEONBDd6SGm0HeCi1sBFDSoRu6KWCIp+hfWT6iuw1wcl7xngGaSWkqHO
NIZ7LtUj6i5sPmFgB3NqohxzbQa8jJSkaEFg37B/Ddu/cH1T/qZV2nkrhDMOBpUhflvsSY3fzTfl
JicHQN3Rxp0Vh+Uv5SZCsmAzJIV2D1iF6MMmtAi7lmjxDMSp6Ru7ycIHGaamA3uGA0K0LEyc9A0J
wxykBH1hShfiEWdtxP0MrKMMUkDpRAKAHYghKwe9TWj0eMqLIc8VfTcVg0dpJzNpDEmtkvdWBIOu
M/hM5IPW4FyB24D2RPPVPR6kx5HTViu+DJ8w7MwlUzeaMSya6TudZWnDAYdE/6N24CSZfdGq/PnB
zCoutZcEv3CfuD6QlnLmd80SGzJ6V99M9LqC5RYdOdYwKCWCO4or/pLlnrOkYgQvNQ/C9rmxc5zv
z4YXVC7BXO7OBYs4hisQE+k/iarp+AyshxKoPtcpjAA9Lg9IgUVCvQzbeT1n9soHucL7NFvRLWgv
ydYI5qe1uK/qAtgTqGbiUMpzRXBXmO0rPgLvLrSs9IL/gNIZ2yfnn7W9IRwB8cah8Eq+UEBDhw8q
tfOXQeqCpoggF+dK3Zl27dMi1HQSGWAa3Ny7zgi9kHq8cBlDNuPGfgbl568Ob8/+AHWeRjku4b5Q
qp9WqGX2Mxrp95O1/ezi2tlr3rgSWq1hVxkgWmb7DpvqucFb7UQlVX6CdcayGQBeUgqAreAwyRa7
8z7sHzQYuYY4iO9Ur9xDthF1bI3bi+BAiwl/TblrCfbe+/TlT+tR89dnxMrmiZCzxhyiNCayJnz0
rjqsjuSCcCOgHaIRU/eOUxCNwSVYsekY7BuWETU7k6ozey4AsRTYlt6/e3DDnkcgLlgphDF1VZ1z
HEFMoTkJDAvAbyhXukcr/CWAA/azrG+crWo2uYWzGu4hsKMq3J/N9gaK1V0xctSwT2KzrLfX1bad
FrBOkoLoRY8n1EWvSTA2WAjIepL3MNalzbkDTPdhok9FF8S3BUMXnB+lcUdx7mTEQ611wBZf2I+A
/9xqR4ed+heH2eZsoPO6gc6zR58TM6r72xgDDDMf8wGYSdP6V4TdMalhk3ICNICoGJ+B8AipbkiF
krvbrloX+KeLa4fmHxt2KZqnppUvPPQ8RHk8zHUzt9bwRI9D6GkUqoXK3PddCPtUFU2m8WZUIwHw
bK3XvwiYswPyMm9PbvPH1TneXZAh/P/SKmM5AdL2nlLkGO9UpDoLvCL2lDzof54PKqlEBP1+s0b/
0X7bW34+SWk7JIeQqgEtknq8wWZZ2P+RdKbNpmNRGP5FqmQgfN07cyJEEHxRhmMWhIj49f3s29Vd
1X2H4zixh7XWOyEc9+oCsXarCKH4PaB+GEkPJ8RgC0kMYdeYOSbEYSwGYFAJC3cc0TvZ3zpu0cWf
oJc1QNlUJCQ89K+eB3D47NNrCC/5HQYfUqcQmiuxGyCzqoT0YnEmiZ46rodpRZx8mdbwkBMjJIth
llNXQ8X8rFteSL0uFerQzaBZNXJRQRIRQB31nVPldOPjhUR0JXsCldYraOxF3N2qgQ8fuPK/67M+
WuMgGG3fpstB9AqSUk16USGp5BHUZkdf0WroBco/pReuTm7jw6F6R4id/8mJssNRYF66YrXJ81Ok
ciql93ByvOGyTN8gwoRvII0RklQoy6WU4b8RVJHeh4ctxVmyPvprbGraR+c1mR6jajg18708IFnq
JS/oxqxYpdZs55RQ8vdHYed38IHBWMZF1kBs4LPJqI8bpFLsOJAtnh/xxMKMYBdYdrlQCV0WYK9z
oWiCIz0soZ1cL/HXNvdVFyz6q4/ONZ3ohDWeBqe/7pnVzHbeNjtvhIhxQiESvUesGYZ63OSiUEdj
h80dVXR25yEbNmp/gvENk0JGFGJSUp/jzq+ouBPOThaJGpaebwo2/qecI582ZSkiON38bAN6PmQe
/ET+Md/ZPajS6HknMDI8oom2K9hBXdi+KnbaQSwwhlKkNqmVT9S15GH1kOvbDmlbVYwdUhW/4n4b
BcZCpQbiJ9eBoljGGjebHiqPDebbNBQ8hWKEFvSlJuVLYq8DBSZ/GGPf1oOVYgXhtgGJqI85HQAx
psXNslc76ikJahuCJA6KIiuhVgY4GzPmuq/7op6h1z1DhcFYQgmx9ij2z/Kz0AcXMYhuhdfKGPc/
CZ1lhCqupQ3sPcdCru+RyCqKjrMcMvwA7VmqyVKjsJYmGb7pCXhFZrPccj2GDJyj4kuG3gzrYgUX
vA8YlSJf4GwjC4PJyZBkYhgTcJeuOyBySrZbWLjc5hQOyseyc3SwRzdCU34z5tN3y928dcyzCDSQ
Fb7+SzBcMoD6MLT4LOi5DFRI+Bm6VqRehbuLAQ7EbivCkRbZOMwQVRbyQckhbL0hdfN3x5RPKEyd
00/x4HCR5Z1NrhAM7Te2LyD44IP0hiOqz/ImcVDdMH1UU5kb5wmRfOUC0lPyI/LSwfQPTZq4GS7E
UP7dHHCS9fvRi6GvNOFduB+WaOsCt6fLoH7AnGVjfn0sOnNV1Z0uTKRAppk9/eEIiG3FjTOwtwB+
5Rs9OoH+hQ0H85lmxRzqp9GV9BHaAD4jKNLatEMeO51fy+1/bHq2atuuPWwyfuNTgOQMJ6fEHD4L
+YBbMmizHfCx4exBwewCarS1vdGn2rHC08u/BTiyl2RrIShDqkqeiy5HN3hObo8aGI81fPposVwq
4SO/x6vE+cu9cEcKTk14OUy7qNjnt8fkp4X6VX4/0xce+tAwjNJdMW0saUhfpsP1Vl7Dk05EY6CY
lOv7iBm5SFopol6TGbS6TF9uN3MSiu711wsRYaKh3/t7dcqYcOc135CLF8Gqb/FnjsYjrinviy1w
rKyf6FNeAd47azPGLHCvRP19+7WBRATFTIIXR5mxVjGqf54SSataExxML1QHACDOrz1687+TRAqG
5ZpNM4fNn/5Gg6m88DqLvYWMOH1ITsxTQK1w/jAvBi90qNWvGeRgWhBKbw/SzpdeiDMHSyLAEIp6
jfXDEPIbnZxSd/ir4/GTmlBaY1YAw0aYYT7dhITwxUJnSKopyAtME4mfEjAs9SewSkW8F5L4G9NU
YX7leY5FjH1niteh3cNG+LwK3pjhM5xjIkjMJu+TV19BSHbdJ+Ou19JAs99DON15hLe/1x+b6MXt
A+LQi8m3fk6f0y9y2WG1vEKdOBPtkVU9wsF97C2Lnnv9/ctXxuCMdwvvtapTDejeZ4gBg697oZz7
jiGFFXcl5EPFGqE/ATPGkaFGZnLwOqb3JN8LEAIYtiMffZt4sUfUNRDgh2VOOhVl+C/pZqBXsLwU
SeUQFtlqRCqlToaH8/xMiK2CXtUosEUb8+lZ1V8FSfAQkhwGgrYyR5WRANBTUFLXnFfORw9+DRFo
lKGQOn5HxGvOigC4VCd6ktECHGss5OYvEhwQrSDues97TUbfS/f7+rlX0kqzumUbHfuzPM1PGOAu
nkPc4SJEVZ/xhzlM7Zh82vNyfB+BApbIdg2AJbk+Qj47wyhBpUhf6uxhctCSCxxyzg1cBu89+PBc
02lp4WDy4lbvbhBkbfYWNaNd5Wi16iBB08esAtYjAwHvzVzGxTdBOScU5PTRVRlOu8oOB0jS2jUw
Ct5kjTINffS97ytXRdPHopUMMvelO1c/cRYM32rlksbwZ5XhFDXXpKZMFO+7cowU1E/uFP6YoL7H
8fVbSW64Em5v4VBUciVuFQf4QJGs2zciThi5dKn+U77AJAK3theHj6i4AL3fOUTaqM4G8JwfCAV3
MaPDC7oTb8smc377hYaqVTR87/akcLi+wENfhOI6zIf/9QgcnPOcCZNpU3NwPrJQVH72aMWkyhTP
YrgCnGPaYd9hHeNHwWnygfF3VUbcFCEJr4NMyHqJ1owzTIUr5t1tB3bn+xoU+EZcHcNknFNCjMXM
sS3glaxvR4/2X2W86WgJMRqn13CIevSBh9im+SHlpJDW02unlcRf0gDed7rQ+N4uMHjl0Pdi6g1v
89hG4NU8OcHZZqrSuZUjbu1HdlmWvbTuSmtzfkvrYVeDZso0u83lCI90whpVUCYZbYOzGgG9Qiwr
Tcs9ei9INmdn19mdiDIVRyiGHQzg2STV4iSDyU261FZLzR0MbLivcIoGbFWIg2aP2BG0Ji4RiO4E
vQ+/DZeQnCckQa3tF8zC3gwoFBabijtmlT5/npqVFMh7wQxJHuIMo+NnWik/RzE0p5w52P7J5iQp
A66T9wqmG7xmhZbphGVozDWUjgIeF+MMZlXD4iOXK6+anbqAz4FJYbNtadAH8KAGpIcjxRjIpe5w
AXWqu4PfSRd0UlV3Svhz8r+B/n9q3MmdKMmb6FDwIhjRhI43BgYTzE+B9kVPZaZUaQc4juQNAiFJ
NaBs4cyG2EYIHh0HnBbGUKZiLmGFh5gQZoddZNXgfkGlx1v+/zWhn70V64rhUeU1y092u0bKhRfP
EGZUohe6K8aX8DYwEo2o3Ra/rtMSjwlo9Gn8JNK2mVUz6Cgtbjv+1vxihLefWHnnUYmfzWPE0M6a
V89RiY7yGb3GD4N95fPV3fV70sY1dvK+ubiCc9oTJHazVzNwT21SQx2FU0vYKPMrgoz8J4WzU189
7V+m1G15hcTTI8qL3k8yDLsdcKA/RL/Jq4cnXUR58WB2zWf9sBXpq4t/MMfS393MqKm4FWDeUqSw
DDp+Pyce2j0NrMYmm7H5pDBBNzwkrgiTYL67rRk+nGTKjF/abHt6DDrFzolJC6I1CG8H74fJyYsM
h1pVA7CA3vs71MWOGfXX9MXWlLkwXibYltz9a4dW+wK9ade14q/hf/y+xS1MxiNxUES5fZVtDgIn
PvdLVx4onozgjD3g2YYCqqMVN4blJaUlLnKtjaRUkhFJMg336dkmbvOXlJwoc+Pu9O/O6sUO1muC
8/BgwrXRKdYdupOfvO/u9pWBM6fpVz475OAJghjxZTrwPumhB209uICIHYS0qDiwzoWD1fa77ivo
RRdOI+c9Jf06LiJMn4ctpBWMInASS1rTegRNtUID8/cyxiukPUe32HSacUv3y6fSIvEM6sZbjXq7
i8+2Pq07iJGB8EAgYX4yqpYVAjuGfEinpq8UvOwec2H2u/AsuYynDAaCPpM+yBvhY3PsTVYLLV8t
hjDz+lZ6093OPQQiW1b8ZD9P79iHK+QXmyMIC/G2TalptUHuXh+7wOwJseAUTpc5fe809mZ739wc
bW7ueyEM0K7s/llbtMldLYTYyEqd9MiiYzZfhzVb+oHFzXv460O1cnpN8OUmzptvI/rBlShn+822
NfFuZONAGehtv2+gORIRb2oB3WCCOPiXBIhfn7PvUMf/AMF7cmfRVW5rV+MEjTazzF9YVnMmLell
a6ktXkyCbvoUIXQX6znJYYnsbiXLsPF/VBtffJqOg6w3Ppvinr9CpkwCTTBbBwrKjWpdjd2+G9JC
tadzpllhPgYQ33PKO/6AtsYE8La89Bz3OLSwWrokJel7ggOiwb65J1q6866cKzbrQBminl6gACAu
e/gkFMpryzaVrXtzsccmyV7H8GZEL27vNiP4WgX83DlxQwtXcOI975xK1sNvoSCG0MPVRcet8Gg+
oKva9P2cXQ0yfa8dDi+FbKtu1QQyUYyNrJ8C3YU9kPOvf+dKldfFL+YYOo8u2KX132EfgGPbHqgG
5CtXLZ9wTD2gWMI2EdfSR/13P/omp2j6OsjSmFYg/0QzmYGRo9f7Cr754c6sxt90fw8c/itu9CVX
+/OPEmzIWbLB7X3Df4c8Qdzehx1ziDaCEeWQn85ow0TiKvneg6Y7MvLvK+MFX53c6HDUkCjIWsfc
/edXU3QlT4dbkmCmIT/IELY4spKf/aHxSwHimSF8ds3slrBPzB5Pxrn5yDEyvqR8hhA276CIeH7I
44GIGQyjuvL4RB9ihTRlnJAkIWLotmho1eZtnD6ZP7L04Cb1YDZyu3VIINvBgGzZ0AsuFuCH3cor
TAMJF5yqflMwpjKJh+BzcVu5PmWHQjL7R4cifJxGz7+izjwPr1HRDJmSHVHHHtf95Q8jsXm/iA66
Xcy+3OGo7PCdDHE4brCqxwxXBQM5AP59jFrHqLHwApc9fzU0M53JyhaXESLTKLKe8W1yHTP9xqdu
BZ9s/V3fT061EifqpOTdcamBcL1kp7HJBXIbxI/CZFBh2XReSzydNbihGu5VTok3u//oOy/D1rh6
hQXAMCdYMb0Ojkp5d/TKNQMsGAd8SQiCeI9/BFq5i8L5/N2HHVQT+nOAn8cahElQ/Zf84XPCT7PG
25jN85z8fr71G1xLV0Wsv7ng1jAfcxQYDfYpHXyMoANZWlh03OvsfXPeDaNl4OqkQ7Ou+XzCwSo7
QCaiqDcCeoobE3lGM09vtfhExQohxqdtd6L74PJ3zY+bE5Ht3e15pk84/tHPOHldhXe3ZYjaX0UH
6vcmp71mDrgS/w6SWmRVXnwZbvGsCECoQbU+dwd3GGAycpBlzcB+zKIcdgq8JUUHjGlbV5KC1yyG
4IdWy4GsURG43kYCUds00TC5eJInIkhArWmXu/M7QCbEMeanz63yg7nMYfjxEQJJmnhlMfbHr6XF
LikpXwa4EGNPjnqgcRJPoW5PV6cOz+5gkEh18iJ8E5KnK08PSmIcp3YtdLvZKShnlxHDwgS8vL19
PDAx+66SszbQ/3lxrwSOb9nB1TWnVTNQRNtH5CFHp7NaXoPSZcrIStPF/ukfgEfv9j3TOIMW3zXL
DJvqugy0S/ay75UHAkgIXwKr4LToznvKvAb5TPa8DfsDrlwNJmhJ1iaYSonLE+5oy4fPa1soVF52
daQ8gisZn3Wv0L3bjWX6+QLwFmNmkHjajnBw3b7nZ+ZQ/htdB30vxrRX/t6E6+WDb6voJvzwDFGn
/7xMDAyGklUCMzy09rxvENzw57APdEBOnntPGktqll9KqEE9PybluvvyKxRj6KoR9jCJi9f3jK2H
w4ya1brX8YmTAer5AS2XxF4f939E1v3tvO3tzz+PlKdr2l+8NKcHXtoS2TPXmeJBLQNkWz/m3SkF
Q5O/ubu3xfrsV6NudHCx5y+8s4NMQWgpuQV2r8TX/EimbXe82vwGr+C3P8Q3znG99noB96lLQbQ2
M/BEWXoHu0EO1tjtTZk2AaOYxTMv3b6GC+CsAoSxf8PmIQ1CnE4Z/V/SZjAw7eGse/auAx5WCwvz
Tw0KY58IwY0+fylcz9esDa6cVbyzrmNRyfZAT0C1PmRd4sMi6/xYy8fXM2gvAZkNPCowLbF2xx70
eP9IdCX6ANgJJmbLW/Puk/J2/AbAzW/Iou9c+waHuTa4IWkpHNrMh+av5qttf/DTvHoHw+l0hj4o
ETojhPw7+xwfTC962WPG/Nc1mQVsipWPMeUHMYr9IBeSCQeY2yd84NJDMBl0eZ2xzYu5pHvHPYHp
8zt+032+7O/V7sbAzwiKUn1hTcv1Y7zq+J/Zg8gzAqbBRF/Uo315blQ/id8vxHQOymKdw65SQwil
h18f8V892Rf77R19BmGZMQgst2KSyLVwCBlZHMEpiogsS0uFFQH8KLy/mOp2b6gPq9hCWNHDu5ZH
fhTQFvFJSg0ALsx8xIM/w0XrhzD1A/VK3QZFWH7B4q/j4uVW7i8BQD5uCh93rXk/PY4/gxbLrQku
MSUSgPSydHsYrsBmxiL2zUT2gCt1Myab1X17X8PrcHHBdfU+4yPfg1tQ2UFdZ8rFzPjD/gq12B4X
j2r+TS8qwubh979IjmGAARlkDCfta1Q6rY99XT/n3/G1ZJj1AxQGBrrH7aHmPRt3ZchKsy/wXy1o
RDjhoLsLe9uOrClVnHKJX/yoP2lVk/MUW1bq5dpKWTOPwXv6GbAaF03W+Xsssbrq2K/PqCEdmjp7
g4IvO6080mh6B0fjEYPIAg50xmUflq1gwghZ9/obwPDFnmr6BOrnIIk6Gyb/RxcOoDbmLMI+b1BN
6WmJYHXOSbk38JjTGVfEt+AGVRnfxwLLz8eswrsRvU4VdBeknuAdR9RuGRHJ28gaOzZiSxvRTHRW
c4VFWp9Uw++w87Rf4Xd4z+kI1GPm6b5dnfFSV3QAc+ZvCU5VS5ATUWdEAdxGheWexwZV8dSQGMtj
OiemiChT8ILRa2T66PS5gH04CYDRwHwtRpPHGWwZx0lgWoQo5/0Tcyc3XTlpmikBCIX2KIFgnO1V
sV2zXNNLnrLxU4JFCqieSEfqTZb5h8yHd5yy8ho/PdEA+l9DzEj1mPo2EP7gCBfjGMz0QU9G3csg
vSIEHtyZUOEWpATcF9dvGIzq/nSqOWt8655xstZmEOG+bV8DOsvPM2TUMmlPEHwzifUjViSD4MGs
YrEDRVBZkDpAau2DgDe0Cs6oPWQfvFEraHI1X/dcbi4/4z/+OiQQQcAgZrxzCwSih5z573g18gJs
Wq3Z2lm00j56EhgLsPLs2YHMMRA8t4P/cXQTtjGfzypLRoP5ibDVGi+P9nhWi6MpeAfM2/YvOMwc
vv/2puL3dDpqvualKZzq2W1vCIMjthKRDwvIx2eUoJaDmN2i0m75hrhF6b7ZFF82ErZxGoohWyrh
qfoBQqkD37W8iykT3Bx6KoEA8HsRLxIAPYUjIkN97JUWRn3OOLmdOWIe+Egzri4Hst75OM7ahlDa
hhv0Ch/Mi1fGqJV4e1RAoE9HMSX6giek7ZOpGa/X17EhO0hwzyyVRQ+CHz518ufwHZV2hEfkd5N0
n9rGZPeMuBLwBU4lel02AOUO1x0CLSWzfZZ+DE+9PUkWC0BEwYtmL9ZNpy+z6X7vz2bHIEqPTpZ8
fmLNYBM48DcAnITBxLdnSMhiNaah0xWXCppyAwAKe5TvUMfrerI+7bBkCHlmJ5vOiWOUgzHFX7cO
/5liKVt4WF8rWADzqRrNGYRa/GR80EXu3ANN3ifrJni6bBy1IjH8wWv4wQNvHxMH49bYwQJOufEk
EKYPO03y3dbc+Ot14VzhZmUkEaYERaYYLDYitaEOR4QehvD5Ybp99zF0MfJEokVi7Vfzf16GIVsl
y6Y4qdU2ZhvhMdzrRZC2Rlnm8DUjCt+twEqC84EN9kM4geE3OCdZQZkKPWVcXZNvmHFV+hl/PJ0a
a5kage0rEySbxeRnnwGNC4Ez+7AV8j/y7MtM0T9T3C6mfEKQKhI+bfRgNzcdVD0x/XqKrAO/RUg5
zfaPaRYaa3U/ZjD1fZTgyhwSI9VEWfualI7C989T379sw+zJeejugYprQbe98zPkCY4m+dna/pWf
o/ZTlcn4dPkhTnaW4SjyPYs03Uve8WMsZXoe7LNrmu0rFqTfLYI9f58i5OD+7kTVXlXRoRd+oWGd
wC9kHWXvP17H9+UR/q185rwkPwrhmpCIeV7/f9OP5kKUA2xxp4ykFemQKvjHQFZZN/ITh857xiIl
VRqGJRmQ+Ij//8/+jjCUaJKUWk25NmDh/Fhyxa1DTBDz3GjDU2Vf8AT9PbbPkLSkPzOCXQpyXkji
lnYziHMtvykStGGMYi3GmqvBfaYcpUNoPVCSLKwaWjicKMo1fwMdQi8tyZejXmKsMEYiM9sEIEEo
DzYKWSIhEZslRkUNh9DpJJXsG/U33kyQnJ5o16LeUk18/ymyAWBND/uH1GKwrlznmPCKG8cGl6r/
sS8dF273YHkp7KWJ5xmWVD9QIO4x6DTOewFhCLks+89+6n5n5f+rWN/2Bd8XTop9h1sBnXpP9y0b
GaKFjI5Hx2+CL47OgxrIAL6F/H0IRGWV4s5255pRieoH/uTCMkxZYLgdgV88pFYHfGraw4UEP4ft
aEOVJM8U+F7gSX2WkZmkmQwtZAqszCYqpunUX3+ZYaK+gAEUFuHxw6LkVikxoBpyWXQ3frZPd0ZH
rRYvJRQ11GacSaSuw08Y1NlnWYTX1K8QoVyihyy6SbfrKc+lPbk0Ir37tr8+HsT6+8E0HHNPZxq3
YwO/Ysand5xarfXadC0w+w7tqlyseGtogZnG2KZvdgJpOJqD7QynlxvC/CMni2LTcO6u+fn3ogll
60kknABAEw7CH05xfhHHNLEYFLNNsszqchmHShPDyo1jHWYUBJ8kzI4iBYTnQ/D93uZ1jH/VMrv6
F/K5MJEQ6/4fl4UKuD9HdJKTlbjf3OLgdlrOu2cn9O0UKT8sNcmkhJdAdg5So5UgxYk5GmFKnEHr
Nl26zo7/cT49wqx8u6M4T1bbRY0W9fNCnQOOtHj8M7V+cb7f7ojjFTd4TUOpUzAfnhPys+usdmne
CrGgsEbwVnZcaOIoOp+BaXsOXx97mHa0Rx+hGzZADzeFw9GJx2B/BH71EPt9hqE6Hqb5/yjKy/Uo
wMYT1x18MSaAN/iD2I+tcAs416F+CDmJfP+Lc7fgjqXEmGLCgTjNc/CLf3C2YbXEQeXL8D4KMRKV
6Oq4D5zcxLcIdGZCyXykMAywEtnmsRaOsBwhQgcDFmUVMPrDOBof61iM6gXkjfgzS45RRklm5ngD
zSgvEPQJzRsVM0+GRwcqD64uUpoxFROGjYdNFD1iXBpmPefoXQSlxcd2l0a8XNpzm5MjhaHs+yqX
F68+rpKd+qy5ainNQnx50WE2oz8D+7WVCy6JOtoToNlOmFFkkQWchpLnmvBrX13QyvnX3s1JpY2q
A05kA0PsopRjOIQIJOVuF/UpDQigtTkC1f3Mq3GqXR1/n4Ih+yku+VgT+3WkDrVbtEtt7kZH4rwy
Qn/ICl6DPohqxHPVfcVzf/k7RmI00p2zAD/3d6fNzi88fip1vCoWfL3ZY4w2s3Gun1EuYpHLS/Kn
fI9ovsKDYmm5rj0/5DOf4ThIaZj698iXckGbLAQVCA+oEi9/BrZuh7wxn4p7ygtw8a0RjTkJ9/Jp
uE+1RRo9bM6+/pBne57uqIHoPB/z+aCaDeyIn89gt/tT2FTKC5c2bx7jhuX4+JcSPdGxZxH5OIN5
dNjPzDGfxCHb07gpiQOpgLMr7g+5skfrwOLEQCUXoVQ1TRq1x2nlpzsqX5+Db89xmOwff/B/HcIh
qaW2OXMl6HRwx711MlUXJU+QVILdmv4z4/ra7yx7R6CAnb5dexANPrE9b7xdtCPegZ++hmnTyM9J
zOdNiKG4z6fqK/WcOY85B3gu4UreAKZGKbfk0WFqFbY8tjbHmW2f4zmON85gR62UoX8PnwsaZ59t
ln9Tj72c4GaMnTAfTOj7HaTEDEfgIVM4wUj2ETBgU+xQjUyJPkuYf1G3qJLQP073/tnh9HyFlAGc
wVHDKq4FmjqgxLm7bK8V2fySUIfO+VlCmZSzBeeYg/RQhVXMSRbqXamYCd22uSb4G05/6TkUYOH7
XxsDtT9kuJhIPzrGyrPH+mflKaNXGLHegVv+Xfi880WMS8Afnec4j5/B2uE0VdczheruGEPVF/ag
DAZze05w32LN/UKmUqDc4Z/zN42ew4ESFp6UMfKAe/CZhVO/yTN5X0hVv6cvS8yusqLC8C80Gp8k
ZBHFJEyPc6pwJzxtOc1uATKYQ8/Le7H3B5iE0JazfAEQFHYFi0E6mKtG7wXFG5UmDWOwCGW4ZwNx
COgJROgjueBC9mfrhJHXwgCZFvW2BFBX884ZRQHskDHxruI4nExcMeZcGnN+QQ9ygGqDMQeZR8Xs
yJS9yTdT75UaVp8nHkP+ETwm+FATww8CaNPQ1wLYZ+dZDIV7GpKDHtH8ZZgiLBZOPB6rvz3ycOGM
E8qlXYeiE6ECfPee64d7PuU2G5v4dAl1gcOJ0IPEUYWoy2mi/pl3U9QFyGxPYwqWuc8MhoaAaxJx
ANkXTJ13a9TOoJjWmJqTQoLtKs1cZdiQ7MFhgeURBPgjNfnp5XzCjrNyIfRtIPFiEjyBxAanbQDf
6ofpaA5XDxMkzvRxwGGt+Nj6JIcP6STPGO8hbZnHsCKSUlBNB2laHwStEieV42kQihJHCS9cLgcc
eyB7ILIQHjvBUs0IfCBH58CpBX2H8vfqiEHTCKqyWkY/jd91Ipu+YGcZlKZZh9gmQQHEViQkUEjK
be5TB0H+Ik1R9XK2NNTK4SqiDDck73UxUm+Pq4k7mG2WKaSw+KNt/FdW2VH0sQcYQgKa94Vt4+jT
UthMsH9eJPX8M+v6XyyKfs4HEQ80C7kAK4DlhSD8H5c0h8dwKG3mpyhPn2S98WhOkmpTubf8Yyu6
UGmh2CJnhF97wpOHtSECJ+mojUIiMB9dchmpWkHGAtkRjxwt3Qda+qjPOqRt8hLSHxaCdmbMSvS8
/LHP7wF1Q9IEZlQigCk8unpCf2CzyNQOiZ5kmiliRvTsBs+RFE90ItMEZwyllnsDJBACmjXKHV/7
sZ1pkwl/wQ89jj282xTF4otuFSC61MRbCSG0HB7zgT88M68UMTXOGncuUJKHCplAlcHpXNPDh46M
tTRXEh9CNRaUQZI7dIX9ccoH9lKdy3nJsIv2rQkSTguaYAZcHktDfaD4k9Ptck4ktEjAeH7o6zl+
KhDk4X7tOtzuAzM0AFNAWP+F8ny381kzLo+zO1erpla2dnfTmmXysJ9UMfvsQXSxLAfdzVF0QVcp
Cy+0OOrtHqfWaMf5MCPmu5bNOCJG57npj/ZZ9pYMqzHBdQj+7BNg+UBXVwgPjh8RgDHDAeo5pDoI
/ihFlTCwHLCtaljyYkenQ0ulGEc4j4B2Mqu4kuSzhx8suWK7bwd9vXd1KKIIaeWCxeBRXAfETlEj
oLJiWfzWHNCqW4w7KWKYIkmYBBSCIICpbKI0jTqUr6ig8Jvyn9Qr+2sKA5tygfr8tMPGEaMSpjDc
cO6lDCDotAAlwLY4W5lrThbrzoxSqN3iunyPj9H6nYb+lVGeSyAW0Y85jdrN1YUxfcMvuWIbxnxX
jSW6+TRcLCiggFvhF4ZWSvCl6mmPnLxncYFvxfDF4a4ycOx3Cs1taM0YbECApuXGofL9R0fOVI7A
z0U5RnsMvsc+zk58Jvvd/p4zlno95JeD2e7skDmiEKUvhfB3cMGFdNoPajN66JiRgsdcK+R1maQp
JzTQDm5WnqHc9ydYhpObxfgCt7GKj4CSCmU1/Ru/zaVPBDvvcr/noS+ZehgjKiefcWGblTM892JN
rebuRr65mQNARCWTAF7hqUIR377DHNuIBWysqc5lQDen0rIYGtiDAeSZZomQBj6OPZilTA/pn3rJ
d9QiWocQXE/Vo8ztQUlMzwLJ8CMrNnieqDn+Zcm24Tl9Oe/BX5hcqBkTgx0Sqw58CRUl00gkmeMX
bePsajncnvyGe/XSzNyQpvUiY4dkXi89goOKV0Q1qZxIdXtBwc3MUk1hwi/b7v7yOnj1yPsQZOD3
x9AIPi2f8VFgI6qmA43IepsPJPtSgL695Wv4SLmhTXID/PAgT3jwyGo0LaXaulAOhxqECL4cKl0j
pjxkkz8Gk0W72Y54tI9Qc6YMoqg7FJMNBSBZp+cD9yi8dJ1nXIk+fxXJCF9987+nlFMCBBBjVXI1
3WtH1V3mzz1AinMaUjcG3AfsvFKu3k74evD/RZjpfb/AoQQfniM5x2q8u+aIsjhooKwyrQXf4AUW
XIvwVGnPboyYeEeNXYxrk0sUV03m6yBIbBSAeKq1W3/K/3e4TWrMQsWPjoqYrTW9FP4WOCYLjdod
ot3pG8HdNY7yiouQ5rWm2Ajl5gHO7XGP9Bb67gLnQQ8zAVOZ83unFcoYhAZI6b+oSo4ZRtYT/DAk
3k4q8RNkc4Q+DS2LMIc5Nj8j5zJqEfkUZUx2qIj9Kvcz0CASU95q5NzBN28hrMG3T8m26jKiYdk2
7se58OknbGFqTT4pzmtqTzUP79Ex2OlvhADSEmwYJgUYx8+fzrzac52gFWJSfMecgAOcLxQfIJgc
ZpDzQjzJaGaRdTeHOcuLWRkv7ZDxxF7qj1KAtavXsRwyCd/IPSCS2Z1unGr/rPmYpm8MTjz2CaEr
DcikV3RU9BflOJYHfIy/P8g767tJriptdf+Kvy0zfIxAftG9cP8dGgb51L7GgRU9R6YudP69TPvh
GUmuXKk1wgLpMbBQvMb1/SOnPbpxUFUCMwXJ1tc+voPtF7WScfXvoxPww425cLUBAv0iX4hZKXy/
dzB9PkT49npQi/j0rwBmYOMkx3iv4FzY7TbewjT7xEjYnZdbtoeMCb6H9Hr36ldgqHTxksKI9T09
Md94rxNiftUxOM3WcBvbtKA90eMbTfhh9T6jjtvbsfYFIghHdrGkDHqWn38dskZeIOdGamK4Stgh
2kLdu4we2sDqRi/dprCGk1YYIUIVlnvICUn0V29u0Qv9sP6g2kWcd4lfH9E8hu/nqFVjsd32n5O1
acRfKhOoxk3G8tor5qbTwmOKd1bFtc7Aut0eXZ87yqHVsHUOWv3kiL6SjUBaKf9ZJz4xcr8UGjtm
I5bfK4ZsDdgqlW1hiSvLm5Nz/4wev8AaXGLtIcGHcoD8Yna4cNsr2U2OGRn6a3jYpIsEx2yCciRv
JUd3tfvBmjIxyeJ2wtBA2wTjltwiiOqChco/bIG3n9Bk/oHOIYEnP+ru+GgJP4Zp0BuRD1bCmRwQ
K6WClGSL24h/1AYcvSPYtX9k8vB3OPwYXADL0eYo3+rAQkRaE6KjRrxnQUbPCMk7dOktNNT4Q3jL
DDetvsSQQYGSCKpA5oZj3uvfKtC64Z81JuER8HHLz6ciUg5QKykfSn6+Qv694UhgCYgw8Ej4I2Ya
EgqHlow/lkI/TxwRl8FYKUd/grBc3HDklRSHM8/gAxeqxQjlBj8NHwYUmO7ykmxaYlIhP0TCcCOm
RR7z+xy9HjryihhSVZdWlfAg2d88inqYyYXSmb6gMR0UmQ+jwY0Bt6yZ6XKjaJsvKlhkNpgIYorx
V2zG44kypeIIG+GnwNCbA58+mQy50nnZQpGC/1YTuMSEs/SUFu2HmZkXnLMxWntPhRbEuKEpscBY
qFCDCoW+/cRLppMrIzdlt9rG8Avy6FMO3eUX/96H646D3kT8P7RVtmAT5b1OZQ3fBxYSXRaBY8oQ
fEKawJLPVZF+FfF1yMNwx6K84Q9KUhKtuvDwZQlwiZkE7khDwEQMRTAG3F3FuLXQ9Cmj6MPyi1Mf
Gk+WTotoRx620mOKrTmh6wFgYB7esut8n4WOECNrPAbGZlEOtl0CEpBP5qApWBRaEKyRJtHsMJOk
TlKwSubrN67uf1gFfhtbZZT/t8If0fvz1DiSYjHjzuSG/4+lM2tSVFui8C8yAsGJVzYziiKKw4th
iSg4z8OvP1/a53acvt3VVYqQO4eVK1dSPGgVt2Q4ZMIPaH1LX+5FKzlJSPtoGjL+LPpjNnxHsooN
ezJDWkLdM1GIG96BScDoDUa8RnQV2w2dMXxqcKPQp+6TylUpHckMmix8QFarM/nOgh9AYRlQr0Bt
/YP7ARLduLmdvwdNqzMHFaEXg3gSXywE4+uzk3EWUtXZSdsGZ0b64kl9lZIAR3mdPpSvxneakBew
29ikAO2w9e+3zeZlbT2BY9KOv4RFf8MX00chCqiko5rgaEaaPYGb/HRMAoxICdJMH1KeNhLpIUUc
NLw+68FJwrozEeAYC7LCWLt1WAjx0E+yRi+SvdTTxCY+UYscgjcqfngoeifmKHqoT1uRNC8UO8CK
dCwbmWIT4QFQ0+7bmVEdSetw1+eKqEg3fB8fxnF4lI4ah1LkAMRHnbfFNH87L5ICSCgmawBcdSa1
rCFNEKA/1uNEUgJTmkFEG2QvdSqirAG/0PHRDKTkVUWSVexTRnl2ZzFcM9xzXcboQYeHjg+1WZIk
mfFwaiOAwJ6fUixoozELqvz70Y5BuIgasZLpA/qgxW++H2soSgbsbNmweraFkLRkW7y2QEg9vN6s
l/CpzsONaktHCOlb50bAqX2s75HZbOIFKkYFYjXuU+E8VoZHy57VS/shrOO4tbo7DZY8rCjgTQei
sEXhv8JYrcFwATO/i5ZUQDpOy242Y8poyorLAcsUOKAydLru5PC7ZgyKAyyS6JNvk18ry1nd4AcI
RuRwdykUa3n+8nP/TiqNrVoO8yUT5GAwBN8usk0BFKjCGH0Y8kceitV21k/fE0BohqOm58EjYW6J
XMmhvWfaqU9Xm2o0HlMU8EhbDve/znHZ4X0ZRUAr49dBvIJCFJWXQrja8DzfdPYthkUlON0dTdaG
7baCSz2VTCrCJ0MAMcVzuCOhsCPrB8N0WPVFuU+tKdstUEwWJRbmbK8qz6dzgVl0u0DvZM2oyAKM
AHv8YaVC+5DkqYjOFdDqe5DYAHbSaGMnHBMzuKCjv3ImHDFuGYBmUpgBvclfAyMpdn/AUcjMQVhk
1h4TDrHZSHBfYMHu5qAc9rfS+Aw/E5jVnhMyBOkMLvbAwre+RS5yA+6A38HJXVXFt7IPOWz4jsOg
yBjQQjRdh5ZH84+LfUD9pixkZpbaVA4OkzeMHgP8D00HlhLwVxIQxtlxH0wa/Os1Y9VHS3MH3DAx
BOaeD0TzRU6AxvuxFesd4jVh9VrAQjOoZq++2pEv0TLHM04O09VgaMTkMIpHRT7b7Rq9s+aVrLO6
94wbyWKM8Ly4a8h6uzE6h0kZGv/0mq/EovtvDUDgrY88IBLsMkQL6RAGjEMH12iAUs5XhotZheoj
F0E6TmdED7zBzcaBGuCLh5tcCJk1G/IkHWAYjWosASjdP9TNyT7Jla0lzZRc2U2igvs/m9TGE/QP
MEGMQJxelqZKtQiLjX/1l+/nHQeIT6F8jfanU01aArNeHRgJcDjuLLuzdt1nCA4KVLGaVDeXDNWd
jWlBx82Qovfqyfq+dI9rIDvpPjXlEcqs4QoakLXpCuTVXXM4ZGUk7TuSOTq0wrxpddGhbVHHdMVP
bYlrIZjkmrIjYMkltEdzjNhTa/TJ2yr4NTj7PZS/yMi4KQvfswKDYqVMNpjP2iDNOX/sASis7JEl
1QXE8U06uuMQLpJQKRyyZ8XDZaEM65fkp4hUmL/pSQ7thHRJsGTOfJZA4LBYS3a1rxxUbtoPRERy
p6mRRna3wxmmANeYfRB0+8Z+SviRboUKuxs0CawymByXxKJEcTEObRgBKw1Vz3gIbKcGcAc6EJly
orlKmgMj/bkDfG2TIlaPQs498e2dYGLgWFVEYxUEP0bXfLVTQHPsc7KH3tejhJ4BoSjZUsH+Y5gr
7HHELmbcZG+yQyWBxZ6oIbN3lVslSRbKEODyMcteRGWAj4Q5kSpZsqbGIfjgV4+R5wAtfVXMmlic
ZJhk2txgfSw7COoGNyRSKY2DDyYtA1THBZt44xbpBTHwrpx4H5tbNelKCtzt0gjyo9bNigp66XSM
FuoozbwdKqHOYvhLCUKUcRE07VhkSNwCc8bdqI0KSkMxYELtPmIzooxVUyNi72AwhCI4dwLTsXUU
jSE0ECzvYqi3Wh34WBb6B7E1uEZvi0yPzrKlrUQ31ZGWIQ2XBE6EDJjipK5WmOw9+t6B3+Xeynji
gOpBXBxJUCF8NPHEig/6tIzhikYnPwXCNPaTjpORSpGFEWq7kwcZtgRf0ow0JQKGofyNzNsLUBTz
vvHq3pQ1x1JnSHiXshlQh4ZMkiHow1/CGcJ6/xby+fhfLZ4+WQ+3Q1yTeW27pan37EzriZXC/IYY
UYzV/RW6wGE7m7ITjI8xOVrvaoZrD1WOPcfYEZtqDx5aTHRdBJTiwCcmaA/JXHZxNJoSeHOALsgg
pMYEJFzw028NBickX5EIHjrgu3CBWZ1Myjd2miHH6Y1HkEDDPkatEpeLI7f+6aRNZPx2MjO9LhZx
EJyTH2ZGA09BQbiwJMrhp62bqweyD0sUAGVuizl89vYEPACy+0m3q7lko4DKtQEZLH/k4c0m+A4P
R3XAZ4PHeUxbjIboXKwn+BXCrgKDqyCbR8XHr0Jwq7DlxjMzcepNTARSeYnzJ8iEr/Wos0Hk+qA+
Iu+MoRx9Kxi+oWiyEdujIcqU4LCPhjsiOGt2RFlog8GBaidQ1ZlyQbyBhYqyqpz/TUDS+0jr4Nvh
ruMkCUR8SBKDEGz26S3PdJVBlANGDxc+sUaz1qMDqoGQQSbrjj0o0Zrg9tPUIcFmp62Fd5A9y9B/
GjwfmkdP+mCeqkkRwe4GHdjfWuru9ea+aV6wSITJ78mmTvnzORL0DKQ8TIWMHEI2iCsGuAwKzmDU
/CuJK5jjOxq51xxtUoWcvXzIjcMiGloPh3jKAnJUA28ydWwNud0U/cohrwg2jkd4xjqotGh1xWMq
kV8aSrsPUQkeKlNJ+CyhsIUHl3hT0Tim6Bg7ccfE7JuJ6L8xEZyshuZwka8pdpx6hNxhD00w6pum
w/OVjJqOjsvD3w/jcHyTGs/f825QriHpgiZgQvCA4RTS9bjYzPJQDUJIkCNNfSkrLwgqpKVAgB7+
kB7/JvAeM6Y+EXpAiRKyOGdGJotlM5gU4tAD2WbJfaIe8t5XhdjKxPlMr85jOqN1MQP3gqyBp4/2
NXhhkMa+H0wOSAcYmDoFJLwWsdDB3Syp/h4hYkda0bbYxN5O6SDV6Yc+Fz5Pd4PvH2PKjuVVE0RW
gRDFmshPlmUwk/BOKy7JIi3UZZcJXXXDOq/g+4Vj4G5cmGCeZJUxPDdc9jGewaKpiCM8pRm+h3SO
FmVtjA7DqlufI/j9YG87CtAMkeCcDKVAaYtEG0Y+TQkquald8sxvANKQi+juXl1b6jw+zNtlEqWf
3cIk9Vv+GMcJMhexb74zF8LkcQWZJ+FV6MWrxZpi5vDn73s0+DYpVYLkhT+ui3BEtA1U8C4Q5Muk
E3BgjhQ5ew6J257DCQXShepF9igP+e6RO7+sDcAepCN2YICO28ceVdKLKM69ptewZXJ/zHoh7iNp
UYlpdVgCLzmeERL8OZVgwe7YmW1ozw66d8B2zp5G1eDR050tOVm80Zo8v8iBAvOHancTX5rT3Tq9
UCINtV4U4R55mKhmWGi7MvTUlzZ3Bs0gf/xROinmWeC3kF1xZx8rh2gMKYhchjrSS5OvVGgmNWFa
SbMrjmU0BgUjb3vA1q0JQdr0FhQVdxzPxhGlS5q7lA+0ammC8TnUoU/3GD4IcUIaO3La6NKO8qTs
UxUqG/HyVZsm7ZR2G+UI26hTetl9P6x8bBXaMUcHx60YXuxRLdYDVvladUjyGBQ0/0rVIm3OTOFe
acl0+n1QBupeZLJaDGNgGDf7kkzeiUVQyFVOY0+6+jo938bNyrgZ9jlAXRgMg1n0UcBx7v/pCtmQ
3w+/p6fidHCiY1MZ/ezk5DgEA54gT7ZDc2yQf550VL+QOy3m6LXoXvNyAXWpKc5vq9jDCPRrNvR6
piDvxNR9+O3RCRJCQAc/R8Fgw0XkDxqwxTrd1K3w7bEDZqCbnilo613z3w4bBAQhZ2DmieiDkEJ2
3Z+P6MKq+XXfLKEb8oxo+5hBXrHwjxUMyiBJoUj+lcGkGXgW3Mz265Ou8rSFKUgPHNkjjvzratHE
SchHpFa7OmeZghTQxeG0Qe7YT7MDU4zga1TWcCKYBTFZejil6Rt2KOvJaZJ3P4rqq+zyUXQAPwr1
g15ScIoUl73NJs5M2GfSFj36dbgAZM3ag97q23GWkkJEHNcIUbQHrfasyR5Z+0S0B9PsdjY2w6w4
KmFYkEtwdFm5G06BUmwsnneA3l3xho15ExX2NjODc8zKalN1qsZZ7QpZhciuTAqMupQWWMCR9bVc
LaSQtl0pSM+AHBBBGV2hEiBYj2m0jCFQzPbx7K1apHNJOagjU/tg5Yqsszak/XiOly2fNjmk4ToC
abLnl9hjHQpGSgApyTbhgOBTsJWXag9qM16ZXTGu6BmRJ9IVB0YAG5swvQIPPaKHDLvtS5P8xbPU
/sQ4oKrmSXa17d/YO/LN0HmHf6WFhMzomZcRk/EbJIqCcik8BlA7kRRktPUngIM09YOkCun0JzJf
P/y8Yi/ZVZFXoCF8xQp+pqhHi79rI4Kxx3jksFPi9mROrKNmukvfNt0h9lghBQKDO5U0GM4DYSF4
1B0mZD60zHY1TG/QPLkvP61VfCxYLzRCIYJ/0WX9gLfLNMBYk6h/oa9KF8+v9k6D9XKTY2J0nHFd
d9/rqyrZR8tZtx6aXX8r2L6tq4dQSgfs7kbOdmGNPdygJaiFeExIeP+Tg+4kZz16CYM0vzfoEWMQ
HPaWQ/JEHTCpE9TbXnwBpr5zI5bLV58RM46DNAXfN2vZLmISNB7LFq4Vt0zDUCcDtt0NmrJWhDEY
nBwnwurqbkxIpisIUYs8VGIQvNQMhxxCIaD5T0PwEi0r5ldODpB/z9goPvLydXdu0CkXQELrNWyY
wEJkQ7FTsZbM2qHV/SbAnmJvAGlYB6du632EPg7niCsKy4HY3NZCbSM1iDcxvRJYH3bLXUB3oj2+
RxliZs4nvI1DADis8O8LMBdcMnvfbKrSjczhDVGEGWoDD0INsQre0La3owcHwoPJQfOGo8GZOsM1
2NjshGvEXAFsaBrZDwAy2vjMRtT3kw4DRUy7URZ+RJGfK5mSGjFQRSlmhkt6Tst2uI9xNZT+HjOd
cntNpDRrIfDHOZFYUOwfds3epSfSEKoaGjRWod8gvyp+7yBd68vMgE6jW2sEVVg5jR30C9mOciYt
Mwcp/hg1HJDSgdktKcyeTn6HUMiCaGqv5skZ3FzENNpe2/vgTbmAqHl3W/5uhQFCl0eGLPp9ojpx
wfDOe5pSfB976hUlaXro41AZJfxE5Qskt7SZTni2CPSXs0+XA+ZuDSjwy/YwXVEl4Fms45DW6dlU
jLqSQWocRftaD2C3LreabK7Qvu7xaDNRf1nH4w30YcTkscXwccb3EjLRamyzIAihgf3SQFKYjEdw
oeNrzP6GN7ANGN6A9Q1wjJqx6ex6a9Z2WbfqRwOaSbXx6MNL7FaZFRdArKc/rBRfFoq1SLYyQCpu
IBRfsiga2zdSIvPtJXTew9OMMTRo6aXQbi86PSeBtys5FFDPbT8/1yyu8uCmjgVyvbqzXSxsax75
bmPKyB8zo0hps8R4x2lBGvFAxDkiWYKUCI0lYHh6MBQnbqlMNQxKZ8hPtnuCroTn4fKeed5AYySF
1hX/cEQrY0vmDqZqk/HytTclLZ+Pk0HuNAGAJK2CLAjmwmH9gixONl3OKn0dWiNgKQJjgG6Qfqc+
EwPSC91Tzo15DcaDVYuZTy7TeYerwVWaBcjoUZVRCd5cOizMSe9g2NFXfChnn3XBDQdSZFGEwBwC
PpM7JKxWeJ3pIgLugMMggG+p7mx5NxEhhF43GwUVd2xet+pWtYIcXLI6Q3QX6Y9Qyq0m7YQ6TZir
50gP4Ay3gWTWAa2QMAhYvdibGn271wdoo5NW8fYdu2GQ9vOxoGQJRoJL8hzgWwKlFFzUCxAcCkF7
loL6Hy0LEUcqKvrPVGjs6fCEg1ePEA8Q/bgRAs8IiZVnxfA5TQZvuL5OhqPSP9p00IfXaHU27cFl
OqHPgkpm1OFhmEqsb87zkOpBSsRURKQE3KdU514ioskkkDMmLi+cPK8drdwWhFqRPMI0lfIq1Nmc
GTemKvaZNsmbs4RukO6z5HXJiqNtPJMGaBuElS+QRkoC/lTCtQYYtg/j9RXgeGMFN4jQNUEoKLkg
qOG30hKUern8Zo5ifcCPJ1YfASVD9gIMRAWW5y9eHvbFZiWhPo0grtHveoo8TdXN+BxbOhlvCZds
cMF3OU4q+UnStF6hTargo0AUO51+vCTx6fvAScK3q7pwqNCe6fUq/AJl6YtMBKGy/oatawghd6OC
Lj3m2lR4ZXEvdIF8sklclZtGiRbzzlCqf3i5Am+A6fgmR04+pAH2AzpV1NuP5CWn1DMZXFygwbJD
QCbVlKcuKTs9fDCpwh5rJEswwcMwKfKTv7OyT5j16kF2iSDIMCw27fXPIxJd+dDkFgRMRZVf6zB6
oFlAVNuxzwxRpvOh93X74kQRM5aQgehlNYMss0n+KLxlFx4yGoqNHVJ98UmRY6D8es9oQQVUQNRh
ZVrNKWJ7oHradEZluGWok5DWoJEEq153x4aDqb7ZqxpSOsMin9D9cLAyhuE4CSCldSDrsnul2hIf
IPUwfGCvuy0GCLjhe1i0HrJHyE8aMaWpDo1cmnJJpIP5IV/TRY3iD4cN5DchIBxedAL0ETHyNySY
t34xth4k9OQS1NDNGUwyaU6JnmTEfIxp9V+9/sWa2xkKBPhUBkngSEKxKAjSj1OYn+poasG6OI6F
EsqnHd+Z/t2wmLddCCFgAN0NmfmzY4SSZVzclOnGyCxteGfCMIxnE++d0PgBsMaYMuZ0kuxXsOQM
88C188fSJKirQRegcMU5//gp00Ip5mFYVU3OV4cX0rqvQJqJXL6ftRnqZWg68Rn0WCx+RB3GxBj+
deoJB9GJJcjv+cVUYVzrYtYphd8tYNiOA12Q7oFAFRvgqHzTpy14A/mkYOhgTJDJMdV/vSBKmhA4
cfJwBz9/wM+SN7Rol1N72Hdybbi1SL4uPNtG77tu8AGvyOfR37QTiJTEOBanvIW+vcwTJjYe8ibS
WaJjdafZTdZPGfqk13fs0dlFO8wCneXwkZ+g9cgjYNST6SxWNwNkxIdRTB9RslHAG49Zx8Mh2OG0
g7t7c97AQ1YmNY+fUHVJbxabrqtcKNP99NIHU5kpaOlEZXjNAisWRQZVxyfLBbSgsRc6fg4Tn3tx
YcKAhKUWcPLm3Cm7zsaMgNclQJGOCuGfYjqkeKXNTAtSH5JJnZm/5LLUo58mjzaLo9CV+z0Fchg0
nz5SjZgj/0yvmSWlvP/BBRJZkjnSFBAEkKjoeLAGEmh5rNwDtGgxPmVp8whsOkHOXWt5EEKFmgSz
V2puxK96On/gZJ+RluH8QWOOGUvoSDnmGT168tJbCLkwurpsBC8wdAqXExVWE8rfpo9eUGkLyzU9
9ZGV47/K0X30CADs9w3ejSm5fU+Q3baNjEUt4Af5T4h8VAs1W//DJJnLZfQVzbXvGk/CQDejgnjs
8Anagex+KMiQQt0wa5HnWbD9BIImibwFhG0h4oFTn5dIGErEeTHuf13TheuNy5fFsPFsO8SoaQtt
xiuv+6MBFJxmjMjzTqius3ChrTypJ0GayN7BrHODlpb3bwq2o2DMBQWfENjF0V3McWLMGfNHBBLC
EFzzX8XMLeZUpDSqpREq8Y+RzFmrj9FAHiCiBvDAODIF2QlzZ/SmaW24tCiIPcyqdjANChguCkl/
wFY4pDKzB4Yuqay+FbJr7DShegPgpAV3jLwFy1pI+8En4XhjT6Ducmgj+JHljdNlR+cj1e90O5hS
cSKFZb9n+XZs4sbFITEOamfn1f5kZUJKEAVJcsIk59Mjp0WdlOc+lFUSPZkTYZ5v2kZlTcideSYs
BBmC+KiK+pamOm6R+wR/dOPiXjAlJopk/vKOcWGmM5CfJQkXaDnfyXTJVTDvH68LxxIWfEg8c8hm
KSz4xd8yJpEFf+Cyd7xyDtRAi1d+mD9mgHUorjNlOBoxaXhhMx6FfQRnF/VMpuk6HBwhciQR0RC+
OrsI0vEvHcEqeREK58hmkBH26LTHj/l+DDFbRlxxJknugzjI1EoG+Mc3MotE9TxH6xnWKb9DJyA8
9nqRjw8FZkvkNBAok1dk2gUMaa6Q96Ag5j070OrgyS9puoKrDyBAke0Kz5/l4+jjMmCBcZOqLslm
diNSFZ6jXEUUgUGRgZAKyPA6BVlaAIAx+Z4qCLEbBQADn4BMHCx4STznVHOS5fcx/4s1ypWPTfyk
JMauU58+HvgTgzopcWMsCjkhVPUZpjnxukNyuDfp43r9VOB3tBPA8Ja+JBtJBGIrk1hAiCoFi8NA
TpGcihzwsnSLApYMLIKu5NSkcjDl6c5kWUKH0OnSdJZmonC21oPBaqKLSDrHLPHzXO4Yw0OVl8E5
z/MbDpsZKN6s4AOnHGTcTuVJ3DOCrJDHmYEE8ch4Gh2PCVJuEO+DA9k6PGo8w1Se6IvF9Avvw1YF
douwNNtYydiRTD3I8myJMsC5gl/Kekkelbx3XnDAz9jJ8f/Ax9drBAPBgtH5RY345gjlRV6DC2Ib
cYv8NWGidk8BJOTgKM9uG6vdhVANARm74UnR7eCh8X05M3IAUzLnWku/ruRW/37xfIG4U2otgLLI
AIGeMxkXSXqUcFMgHzN1N+2Z1sd527JvTuwOw8Svczw+qof8Yn/0tf4YQyOllmc1jdoQjrhuOZa5
BG/6ljOhQ6bcdA4IUR97o/bxgY5cNsfxo+gBWLC0Oeqp/+H0cc1yydPefO725lwR8/P4LFK1MdGd
ehFb4EtRZtMMIAP668/d+dRWQB1CEPn32h+HnRT237xHr8CWs72UjyrnaTqVdHUryJg8TiQY8nbQ
tm9+yyE/BP3liXAHOAU9LrHfbyh2gfDZ279fQI48RsH1Lv7F33pfCMtxByr7v5/FMAvAGsl7MQ1m
7i4Y1o4IREj9zUjj3wDlooxHDxwaZdNsyo3zsVskMVOJXGLC4kYc7uDvzWwf+yBjloviPpFJYZ44
qYR/PeARGCOjuuJ4ahsMK5fHKb+wcE5QaZ+BBmQsXn6FBX0SXmOLcYRQDWTovSDBhN7L1BYvIabJ
Y0rV1meCn4M/HtMQo/jhWMsLXL3iSAARL5rGFCBkELlU8zmflvSMt5djxSVuiR3iWQRsE1/AxJ84
kJxBNzkFDBHxbVvMHoilIMHiflP7ExUJbtZEmlWwiGCe5UkzENdLLkQgdzAN+Mukb1mGZcup/R0m
hSeUy0vPqnTlD7/bJHeB8/m7Xj42N5CTdaJmQTmEVKkdwFWDKCYfpz2QkNRxJFVoBtuexMmF0ybu
t4MjngvvxWXDXpL7SjrFXco3kPycOul4x9GHaKiEZ7sW3d0zR1aOKqpB3tt9u/XVw5FYxWFeobL2
OxpytOVr++7DEbv6usiteP9OmoaUWiPcxbt4kbBxhELmi+sX548Krz2vWbgZ+eqNdULBtfu2D3E5
BJQJX3idRnjtGtPWVWxbwmOn93SZVGewVd6OCXSUTj+hhDWO2AOTlEcvXkC4fdDzEOEQeXJAdAIz
LXK7bXGzb7zC0367LW+RNPBnEnx5BORkhGWr7upFx5PmhHz9FdZ8VOLQPG+y1+7tHrv8oMzgt5ng
5VV1NdccOU9yotDFp7dHNOzgM1FNpRdk/c3xUS9cjtvjjxzQHnYu708199jCx+FFeoxfiM66vCZy
Lu7/99fmVDoX6CXipadzXlKu6p/HEy/c6sk/brhwdOH/96ifUDytaMueES3i+LccA+/HXGXAQH4P
Z0A2gOpAZufMtWAqNKm4ffQobHlJbiRnPsdWAswDG1o42Iyt00T3t/SG9Ao7e5AadQ7YzyMyg395
ihiVeHxEe6B64t6SLXmnGC5MDf7+iw4ZtbmsrizwCWLKZKtYLxLPgcxbNeJGvPU6WCm/U8oDePoV
7qj3UACe/GqxJObpboMn97/To9ag8Dl2tbDJcNwUyTdmiM2+Hh4DHdvZB0/uMfLyK43etUyfSnWE
+DoPpf+Hj+193e+05aGBPmpbdLFNe4GscfA3qlI2e0MNk4bv1gaPZ/EP/CHEZ8VomTyVoMOfkWf/
I/eQfyRq8Ke//h/u27SIARG+gaGsEKILOQaemkEzWntLUmjYrzEICSmAjDOTfP0kYla615vWWdO0
09TrO9Ya4aZtvYC0HjvvdGEzwZctRQiYVu6+j+Y3kmMHrzbcNcg0Dp6sYx6ibAyqZTqNQemxkQSZ
UsjHDgISLPjZOHWfDctI2sLs8Tbh1t4iXCu/6mBQLOENt6uXd0P9tqHYtVpGunP7Ke3/Pbw6iFXf
Zd5QPvIIrAeePLDv1TbZZq6FmLw3vx38hkJetr21DbcDQBucjt7D2d27+4BTIadLo0VEUT9t0HDS
UIHD4RiDnN28z97DN8/AyXaWiUe5MkCjmizJUGaFkMQNW/vmiI5QKKZsp6iwHGQ6SM8rujfvlurQ
6bmkiwkyEu4O2yuBePmeVL3E+oDcbGqnIj+fxf0Lnv3zfZRMLuKvJQk2LymmyNj8VxqYuOWHazzx
jDQf7qAr0lpGtYdclLToydnc4e6BipybnxTinsN6j0JSkKECWYyHm5el24DgLIcFJtOQb7qvW6Wr
odtVpp1atKUgM5txhQLMOXwhMIoQDu2YHUftgajOtvesnJoBMPS1dKS5aH1mB0ivrEZ9uycwOnva
XOFgKV6tOcLACLCgj7/xKCkEZ7qvnm4VNJmWtRZjWdbwQflf3SaJ+QyqdQeZ2o5DkelXqFo69WdP
Mgy4MHypeDwRZ0KH6JVs3DobXWATDSsPOSQKQYNCEzp2R9UHJ/8uIeZBzgCKgMg56xqQSGaXNY7t
2vEujsGFwlKz2v19sLi6HzaFMg9C3Li3g2bK1vr99Dm7+OAU3xcVN9GLrSLthDtPGbZLtI67UOd6
ZNTdG16oMZQEBbTG6J+/A+IAu3nDne5dgxbDOC5eU6JDSxZdNK357TE0cOO9bAMdmY9P3ZZdN84T
0WXmZenZJsx7ia/auG37mLQmdXRcLcaBZJSL6dCr6phudWG87yqF95u79DqDTLRQVWz1uU2NG5t9
JbvdOY0F29ydnIfeth+76fXYfVjH97RzwVRetDCcabkkWglouUjmOmtx4dW5C7oiZNUZKSia791q
REf2IrfrQ/5AR/aEdCix7AjV5M6jY8LTfgI/NWFF0Adyq5Jb3zBtycWorqbah8DB4mySm/twPMby
LciCB+DuV9I5+gXG3By8WMNpo7eHgCBTkQ8Zc8T30L3DTCAdX/p4I16vjoy6fiVcbAki0UVyvLYe
L1qzj+ZsAV/LxWDxdqruGXHF/UtlTzggH/t46u5aKA9sXlm1WcMSIJ8mzJIp0c8hl8H/e8a9TzRh
GVTdkfHpdsMmDRSNFNAUkifu6OvqvbFD/k0Y5B/yR8DbYs+SHYeieeOmkJsktuRcO+F9ozv0J7QH
MhlMdqLAYXHDNCYoVX6tOLUlGlAPBE6oW09n4hlYiGgkUmDCkifyRaSWQuoAg3xxxG8+l1zSNKqI
d4ZVToif3F3GdR8qg1c0T6WeEcDlfLfpmJ0BgFp/rbvFx9jpjuY3gGeOHs7m127GFa3O0jihl1XW
YEtLA/uEPPSjC+1ECjtBCTg6fHtyXEO7JlCYLNzjObk+fq1mb9DSE+sjodUIBmTgJMbcy1d0QfSW
M1M7ukagwwQ9OVnnaUcvVendBjorZEqfyucQGCjCr27Yfqv3rgNgniYaGq3i8GogIViIOqUPIY28
GXChl8xwo6GuJfJYcAYONsAJW4yuAZKG25jZsIPzVMeP2mycFT2n0lCTJ0SC0YQ2zyxG0kL6vac+
7HCXXjsfFSzKLyEIYMQ+1vY4kpxc/IyoLikV7mGTkXUS8FmfbYHv3k/o/gHy0rWnY0ifKyo07qpJ
NsuYhmAYHPQDUX2znc53b4INKui7vV+bXqzrU732wSt+p3XrM36N0Y6vWc/g0rHdd4D2OG4S7EZQ
+aguhciD5q1l+mjoW40h7n/DRZLm5Dzdw9lpxKZh53fWxFNDMZaLDL58QxPCAz15WwPQgTaTELhM
G+cU5Dr5192Ovg+vHPZcppNgQoxH9L7V/DiqkSc6nezv8w318ZH9PDewVvW12wuLVgakfRYmnwN2
dTCNx3WaYDAQi38X2J8ifUxi1oB40/LQ1tRt5D86Hqvrn2SXIm7fo2UBveYB/suGuDdpTxseAbGA
hM7KFkvCamb6zCeg0LR9I5BGTPMAkDlpfvTaWM74BEJAjNtplCS7RrD3cGpFre1wFO3rSwH9khG2
jtQLlEVXRMakIwxFgoeJYpSgCs+xUK5oFb5Yg0nPQRXCZjAD4tm68CErFL+9Knh3ZhQlwOfUGW+u
8AKn164xtG9jtkSJ5koPy6FkbI9SUo242SXrgaFwsdp/3FNN9f8OzmXerqsRa70PZVKzDCY1CioJ
ozuCPV9az36daVJF3nKEhkGehnh+Bbl5b7MbZdI5qUPyaLDb6a7uaUmHS0bF1h8Zjgq+0ejvPiAL
yv9ejOxlDdV2qVaQrmh9HA3kwDU+BJy2BdOl93Bk8usynPfNFTkaSyxY+EU2/gl/ZB/JWQ0JkeQ+
lLYZO5u0ol7yeNmW3L1ZH/BeCx8fktIxUPu9o+VR9fWHPRpu+63Bbk2SlkqKxqaM/ujWu6jT+qIQ
QhJeA7/LpR/WQ8YHrL87zfGwOeHVZMMBn7yMSrIH6qodGmEiCHbdYhbRLqOUKOMN5RhJbJPPNsde
QWQEbBc5BimCZKD2JGKp+bFh8nCJQskN/wzGnF53XkmcJAqe/FpQOU/8sQxyg+3XZpx1Hye+3s8P
aeepgyVtcJdviuIrKydaip4BKJ4bP0ZXZKpUepe1w1X4PingTa/NrvK03gI5YACcfgwzsGevdH+u
upTGCFj12StQOeTsdi6heaHhH9WVXmPUqv6ykVxiiMuj9+nBlgAihMXFeFATLt9uB7LP3xcbm77X
h3SeUV21uAWGuuSMc9vfTX97z3RdHd8Oa2ZY5HkbwdeIZ/p08kAj6FvcWHMX7LU+Q7Ed8MBzC6be
3fAu5M116TRCsUdUMDbX8V2WmW0P4DtHfAbcVfg+wOcssdfs8hOxJ7oNefqeNFUN1hOrmJDvgfSh
KzS+eA61wRb4UHf855qxdwAH/PGM1dDtPZxFdGfhbyKKfOrWFwNY10vpL6C3+KRxxTIUJLUQyZ2M
z8md6sWKUTMzaNZBUaoYXnuoZqh3II+3vz7FzimaIW+M7ifdwSNkF8htesTZBXUAjNRO4L+wRMh4
pIZL0xbbpL54EPwHXVFAttYw20+JOjeqrTZmfQ/mB8hFvoFZvZGNl3X3rCHpax9V21JfM8Ju2ts2
7bd2zdtCYbgRUV/Nnk6ydxxiYYczRLfGEZbtcNRmkUPUGcC7gHslqwmrDra0S0zn06CVf4D4NSgh
P2wznhHoq8mE/+XhoHB1Qgj41tWmUCNSwopsKNyp40RYOXACWLokrHDENhwCo93A4sH+prgMwqZU
Sx4Dq3QOKKc0+ON3Bh14nEs9Ks+QaKqw7K2liOKxhlX6hDW19Xc0IVkuj5eBMbww5PK5XnyKzA/t
eeXfFqf0PnhAbrjZSOMNDPet2/eurPXsA28wNveKvm7JoSyHICOsGQr/tBt16SVpOH205eedJbIm
L2gLsDtGhLMRc7Cj0V+TpIxygIp+8cUhfb7+SboIlW6TJWuqJJIYYSekizzgE+IqRBhla1IIPtay
TRSIggFX+w+iwn3wib+2xkztx+n/1bBKmDGGjR808STb2ZbleRTKUnAYyMsNO/TJigNEE90+HNP5
K9bZzjR+5wf2ox1UvQlkWc2eLf7PcHFPb95m3sjKA3tmxAnyPfNe42WzQ6G2Qhga9zasBl/OJkqT
qvPswpfYnBUrGZa1fbduN90PUeHQcs+jbUNddfvl7G744loKz1SDQf1A+99h99WtNtCZ1GDFjrPx
jzMolqQEu5BHVGPoaucNSz47guwMweLaaYrurOCvtbNbLdXYRY+z+9VFuvfBLjkoKxRPFc+h1Yq3
q/olZKHBHaaQu0/P6ZbFdJTYAhqPagcrgNZS0kOQLavylC5r5H9ZUut8/QNViV1nheXfYV3Da3sn
ZpjvMIHoE+ivEEX4mzUwoV3C6HkrBrBnd/4ztKAZMnoSl2S3g0XUAILcOnrTWyxwl5K+9TiNMAP7
wC73vpRu7ZpfII8MYAnD31K70msq/BEOZwFwec3oA3NmTq2Fxcr01YvEWRmeAaNz7za92sHROsHs
hnpPtXHRfIlhTZxSv3EOa4E+2bnV29elFNIjyqVb5d7u6hi+v2h3s0zE+s5ZrUBwhbdh0lmLaXE3
t+ne+aKVgLSj0HeMPaPp9NQrEbfd0HSRURC4bvthd7aNURCUVeA/XpRRzJ4F7UrZbwlt6GgPDNZT
ePeNNbjLfN/ImAjVbt1iLo9jvWHZEE+BG2+t142cWWSTkKtYjrJxdowy2FuXjR8s/vlOGV9jfFu+
k51tSN6frUHt4cJMhuWiArPj8oBk4xRnGZHR2X8kndeSoloUhp/IKkVFvGWTwYCYbyhbxZxAQX36
+ZZTU2emzkzbTdh7r/QHNjMTl2cIT4+3g5OK36THegSigyXV9rMRQIEgZ4HkNZFoqODnvlcrnAHO
3qrmLjpuBHKf4FPCdOwe1CRlhLdAmMlYo0K6YqmH0pLuR9uxM0bLyfQdWEAHcEcIKxjmaXMf4dg0
xzpne3cpGmYJSHLytNQ1IBqpWsZYqu7kDx5uOqcq5TpmkGZ27ujCHbIqRyPKXpHmMH7ONSQ5sEGB
yiA3UOMGWv4By9RPjQZSgeoMdBDd2p6YvdxBNKJgHg0rDkCE+hmWvjaTD7YvX1emt6vWHkjJ17xT
K3rNRg+VB10zUZxMzRpuBsCPXlZrDXbUeFjNuC2ihfcpck31xGVECwc5wqntIY8mn4poBjDfJwQm
9J1cyli8J+jYPJXXOdHmASf5Qkxzb25ExZFOy46ShWK2w8iZUU3ZsePLwaGZ9HZRylBNDCitmlSE
j0dCl+Hg0uPMS4+yFDHDVo8igENTYpM4TXYIpuZjFz8j7EA0KcNpIwzmhkCxybelK1sbENE6IeKs
wfy9rihMzOYleoV6n8Oe/0UgMc6OS0RNOfIgL9N6ArtKs6ezoLUO2EWwlEC/BvVxo3cnEItkUjGu
LECQ4HTHOvmXefJh6BwwOXoLvRO2+JfyD+sP98UApu69cosR+Eeb4my2wxPhlfswy4ugZRbr7oRG
FSj5g1spoCMl/nOkdO3rIsfTuuGirvfpWCVLnLQL3GFzTFb3oLCjm0njFLGUSqX4v4OHBpB4DopV
F10o569bmn+dkAOZFqK/uyFMPzIqJZq0RFHzEo8L80SZb/q3eCyqa9vzX1PzDqoOdO/lLO544ToY
xeFAYnYugEwWLAEkFD6M9HefUJRrIDti86E5GD5HLjhHBibQe6+r7zFOkTXhdCSgUpCps+EY1g56
9mnC+Vqvbd4oLPGPsLSM0r5siWteE1UgMU/kVMcw/Oz8ic2mOpzdV5125sWmGPgzMgaap1llF6s0
WzbGfy/S6iMjdhCkanSsNqnVvtsjFML5xgCjWuTFll6ZI0xktZdfoVlnuW/a7WZJMaBa5lobYyRC
9aLaHQTHejoMSHNEGTGueuVmD13dvHiYiAVipc6FUYSeyL+Ioaw+IiArChvXi/u09PfgE8hr+M4p
cHmKVKq/EolhB4KD9uPKUGJHRgDLhAyEoiT3NdWyX7jTqu7fzkwX/igdD/FTFKHA2dXUHr1U3DvZ
ZR+x+Gm4s0tl4g29bZ5ZHUFX3Y52x9b9Q++H6XyH6XCMcddgZFgdmPvWya3RZybfAE1LyUKjWzyk
904HiLTVKj2yiD2wP8qR3Z2IWB74C8osvgYTnaI3BgQ57h45Rj9yVu+CTko//YtGUvJwz84l/iKv
ZqIDMz4sa7QAHVJL0+hEJWT1lMeqkfTRZlBuvlfDN/oV+H3pHZshOO5Mz+H9in8w/C4HnY1Wr4u9
Qc3s2rvS32oL46pGW47ABl+Jn04aHiYc5y4L6b2pHam7ZAU/lDhm9nj9hXi8IdTBa6VR/uw6Z4Pb
BFoQX7vj1o0La36s7Yjr4wMIp/BZahadE1ZfHFr91GoasJX+RgeSWlc/2tvdZIdfBUHi0TSHxh4o
794w273ZnajETGP82k/T1B927UfHbjTFuByrmTxcXzDCiLaj282Rv+wfS+f52pmoEpCM6rjoYZAx
bzS9J44Cp/h07LMl1B2+MV7rNAy9WtNpWV27ycF+bLnCaT2j9CGkrosPgPc42t/c3KxaVCTEtDNE
S4LR+8EBTKqHmMw45VrrYnGNt/paH6cHN/e+V+9U4qJTtAgXnLjBExurRfk3xtycWQQFp4RYzhOw
zIZ9Obk0OVPa2apArc+kdsdtFyL59tO2nprNkgHBY4+wf4IegauOqlfmluW+GZKvE+7fKm+4nBC8
L/+IKe8eqH2NHrLzohdhXW7svZyh6W22HV5n2/fV5/P7L8b1eiPkncuLZcVeJkDxcf1uDw0fZ3ML
yy8onwh83ol/JdwMKIi5fWGy5HDedhpB8VLlxTYwnfW1gXs293sMn9TD+upWvjO1Ma8K73YUkPqj
8QhzNr7LYdAZVe/g2/Q0lqzbfczEWAhpLOZpAWmi1AgN0hTM8k7b/OBc3PyPwG81R9vuz05W1Psx
XxKlvP2Fc5I4AMj/Pn4RMTu0jy3kz2AJpU37rYNGx4JuBxvwgdF5x07Hb9EQaMpvqXUB49+wb717
y7u52GDtYBeZlebgs+HxvFEVEztrRkgi/FMeFigHuaeTfS531Nneo+xVOw+rYn3RZka3b/lyCP7/
1Phi2G8yKz73JsrY49PJvSyvgwYIKDQnD5IRh9cBEpOiy6MjadDbol5kkJEO8btvOPp10jz2CjJa
i6dJMM9m6Y7UJu2aCyzGxWrXYD/N2kxmPG+2XpPQjU4Pjl/dd9euMB2pv1p7t9UYQoXx3qsmy5cK
nZDgPIZt/kcD7wvb1WwByDjaVxex0+A+YbgDUwY68g5tr1cIRGUiCuNHt+MXHmMWitQW/i3A1Gjl
wWpBNBkoX9LEbh45a4XJBqhymHIHOlmap4IcqdIC+bhl54T3ELWOWBGdmlbLeerOqlV4hcZ5AJL9
IYtYhDjEs1tCIUmtEAwM/oPexH80UywU5aO1rKP1TIQOWPaZtn4DsS8sMEPr9dClrcUJAtcPCAG5
sZA+S9Io+Wph1K/XtGTtak3GAMu64IAfMrjsotSEUEgXAm4BC+brNsTWzVyjbaJqCPgY7BQqw4rl
sJW0WCqR/78I9BxuhEPnsW38fb3xwz3+5p+MC7H43W5H66FujcDvK51Xm7J/hf/NcQxmHcc74Fj+
wEf5SGyzpdA64Zb8DFuLp4d8w2zXa3HedWykCvva+MnM30+dwqmwKHMLB0hh9AxIW6yfWg54CThx
FtiocGMj1bIulTtbID9LY0iKG5AzpJYiQCFPWR4uwzHCsaRRPGuI2FwMskL+CJY/wEuhwL1ZdKSj
8i54ITSEIIPCo5E/eUnoTEojJZ8++BdJvRfyz7+ukvybgAuRVOUQ+lF85fvIT33bFCoLlNzbTD35
7vJ3JPvAZ4HrIja7QCYGyBB/RerLgQxvFEVye7JC90F40DNQyzBbQYf0+0C8hu4Qxqe83t+CkWMZ
2zX+47zn/gvQpELwgxYkMH9IwT5sJrCRpSh+CDRlgQsafxzIJaHG233wb54NcP8ZrGcsIHKwBc/N
bVmaTylFQSV0YNr8fBmIlaG7RvGdrwE6yPKcIa1OU4qyktEm2TfPXg/rtJWU2B+IsMLkZl3tVkSz
wcNKRaxmuEXut47afHoTJB5EAMTWuLkFVyh3A4XkP9HgjYrv3RbJQJEyUnIf/LQgA7MXLDQHvSXg
TzwlKGLc3wJtop8a1E8iBhLI0B/zbnlhqPwIcYJvBOOGpzkb5gSrEW7kFlBvVGFYsdut3BgPhEUF
yQAYl3JNd+bCbBiR5RE2oGrNZibCMo4/IH/h/3mLXIrtmoALhSduQy8XXSn4szFIKBnxn5yKyZbA
gIBhSaEwF4whuC2uXcFZg4UPyYJYsmTAmt1dAa1DPNTMB00J4dKlhQKpJMDBtovMBDhYCyIGz/kM
wB0fpyShYR5OS0iYhbfhqWelzJeuorc9oRQCSQiygIVGQ2zOA+4v6IIJ8Da7/B3VvgRMESL4IePz
e4CebjsABSzPuk8JFyRPzkZCD8DiQC0ajHZhCQUBAylkFclj8V5k3NZsWZvwOwgRcQYkY6iYHwpd
MZ3DoWMWw8f3DGMx3sQp4wFoGCiIzO+SOp1J7jwLNCFrwwygUSGaoMzLpDH64zgB8L407M2ZK2Rt
eZRvHIM0gxMP3HnWYbTybCsYyHT+2gq0QGKgsjhEK9Fv8joYW+S0+WvqqTnPvffoBHSnO+/xnqFm
YBSqJJSZrdS6t0FOXVF3FaUgtKkoH2l1AlHkG5kYLgwvSHydBjz2PfIlzu1IgV2Xp/JYPEclb03V
w58uUtEG685nhIIIe9IHngd6rZQhHQO+EJISYqDc6hP3j5N9GZxoyln8lLt7ERZq5bWPPFCtI4+W
8VgIr5M5XIz/T6tQtG0wmRDNUiEs33vVf1+bVr/hY7DUTJjDTEVHuzH/Oq2goGZ223ugR7i4MkQG
FNDi/TAGhD7hALf73GQwRQat2qggKUAEbeYdJBzvlkNHhWe6GJ0Pg62b01Ih0/A5HU6M/eCX4chN
pxnQGo0o2jotp9NjDh1u73+7CQXXPkFz5+A0YHUSO47k/Ds2CCNA8VeRdoUYCOmwox4DvYQrdZqz
Aig4qFQrh8bRnhM2MCjtLOrknJYOk3RT+2vqxPA7Udr+PILj3j/hpOp8Kqdzd4LjmWTDzN9e/e7l
jCnIh1Ty3d4syDTgPSCIHZcMDYIGUG2rFeKDAdymDpfQF3VWXzNrZ7/24AtP9Ug3gg6r7OE0t/ig
c5V0INBFCand2UwAE6c87ksmkE9QfB/zwMMLhBSOR9Jhk5v1C4kYhlzg9QeTb9Otvb3SffLbG+Ga
E+tpkYVMqNMRy1XGw6ByFTk8E7TiwHlLy5IILQSvg1uvmURlni2/JAzBfr7aJ4RA6JQfIInnm2L8
hAkmynNv4RbDCj22GZ0EqGnSbaF4Pi1IfmDCsFyR7L+J8w0cZ54NdArIkkfC7D7cVe4NCDNW4+oN
MOoSFAerMb2Vbt5X9XHnC12mlcp6fmxzY07rCvhH3f9YDBRgCQsWGsgrWAjWZFwerc1xEhfhDZ2A
G/gzXAXuQIM7FLioXNM9OdNOp+0/X0rT+Y9G9l9LNUoX+JDhVvYcpLE+AfkECn2CDpzwX/A8yUDA
tq2Qw3MBL9Dsn8YfnNm49dOCc3CHsS4VJi3oAYDBh8b48+kz1pXGenN2Zths1kYjdKnIqUobxSl6
anXrsklNBi/QXyqL1DqKboYrkRGCEKFlEi1mjLBbfIoyd5QK82/0qug5jPTh3jlNYCGSl0or8LQd
3cMRylvu4qTxrk7RsH6JHqQqs0VrLrInlEZEmdLb3iYCR3/gc4KKBhwk0VrGemDfe6DoB7RZ5HxW
SHV33UUXDhdinVdiJSF9zoZbRE36Y+34gV/eF9yaNcxTEpxmzJiAYa5F6wSetwi3NpjkPKIjThRn
lChe6xbx7xySL17/AK09/0aS/8k10IhVcBuyLs5Z/MpwigsWsD3/m4rYrbFL/GNPX9nI7QOR7+1t
R6RPdqQYPiFMAJ+AcFAbo64sqCponXTq6uOgjZ4RCc3IT63xGH1OmgA3OsvqhOjpT/YdeiKuEVbw
lY4dH2YGQ9eODJsVKkjvF+RIxV6DeumgO+UwCQfDgNtFeGj6qN5N2z+NAmBiKZ7Mz8WGFYhyheQF
TSELCrYaam2MawIIfzQpMDpibYkOnzfpTjmKSdtpN0O3RUuIkDfr9iJkBdxZfYPsFBE6IETzPdA6
B8sfG+qC0IUjcIANAQwJvAbTJDzHZs24DEjDXRoKUkWJEs+1HSDk0VfZKwTnl8dBRmjxRBEkwmQO
4i8Aj1+MYcyepehCrRt9clheMZ+CGiECiAn0xMwT3G/ghXtbmEVoiTzX76GGzpOQNCAygSeGQYxy
I/gXYg5DTOugqoqyYTi0aR7ahCOJ90LF6PgaSkHsTzHw+3Aw5m4iEh9dyun6nOwg2Ie4FiXk1nAY
+HmNxVHxSTr8EWqFPExYQQJobu+saQ5Uqutt3pwjmNO4iZXlLUskMIob832QOFczwyNVwn6DyvyL
057YLK1Om9sTPsWFKN2ZChN4ieQ2RB76UIvo0SURZlVOAkTMYbDVRxwEVmIxgOyv3lApyUSgQIJ4
uf1tMtyQ9PAZr4J6hO1hFZVf1YX5XIvVVUijJZNh54WCq1sq6XpAVoUXYZLR2j8g+OYF1B42ii0K
aBxxAWDqaibncmtn4pyGvPkGexcgDUcbNqnO4DRBf5uDEr0VljmtJWvSgX8KBO1BotbFiCFnmHUa
6l3SAGnH09oFnzXrWPcyfpXTNsNa0AxjcMhnMuakMVF12T0QNEnHmk9mjbn1+dBY7tIY8bsN6/yI
aSYfb+YLFDNoLA3wvWGD7jkK4ORWn5znYJhziz4Qzjk3xqpYiMn0DICb0QtvNnjBmLF4L3thgQj5
SE3DY8Q/5hHHLyil4f4IceBN+uMtn35J51cPevO0959oRIjTSOo2mA7NcWd5mDrJaomAOOAU7cAY
jtlXZx9dD+7hQ6nrdsD/7Ky/AzhaOz1zGTqASdo9TAM1u0H0/6JxhrjQPleNL2Ke9q4K8tH1EV7v
bgsv82/IYKTSqOMNTga0v6SireCIr+uJiBmiFuxALHvxdj+gH0bvKXN0PmHxUv5rW0bFnBObeGLN
+LPlFC0OSNJ+HBg+1q1Ex6t4QfXKvy5mqxRIln6HefPT4sAWChrgKREiHeJYbI9emhM4NVJioMJo
YeAjVor2tNh6Yl5MQg07GWEVZOtoErXQJUG51lQNVnDUjF2xp1AktkJ2KeS4yST7RtIrgihAK2Ln
dP02NjdJUI4ElfdCtQYaCoxNeA6gfRrRwyymPUez/8Y1ZjSK8NZb5rw+Ot+/FZFzQrKYYPIwX29Y
NfBsaj4VXqeAu5AjMhtr2NA0ltuleR0ueww+e4NimdMVHDRp3V88bdXEWuk31aAioyKRG4cj/UhO
XPgHWWdXBcZ8gU7Wwr5tpDdRcAtv4Piotw2H1BWcqwezYqMtEAKczTj0mZH7rh6t3VPE1wZ9tKY4
/xJVuhN7VZGRsDaCE5CVXUgOUYzJRF6aal4tRDvuh3nzywmB4ydvrDHUHCTMyUFWq8taSDMa0r0M
ezQqAm2W3beZSmRWSBMIfSqCbkd17ANncWNGoxoBM7fuu1RO0h9xo65ydXonuIIQGpldDd1f0+BO
IQfRXbomtMc/g3cgpXrK4yCSQRim3q6TGKANPqnAa2e4dVnTdjKFlpYk9IAQ8XlystowianouIgC
2TZkBve9Hx9WxYDiKQ1hUGKbhFoJpfFh/XYbvVWDeMVW6B9Hxz4nE/X/y6kDgFDrZk+PrqExbo4Y
SdMwCemJD6g86SExTZCU8BswqwXva7p+GWJmMmPdJaBupBRnuqg59DLuGd+1zxQR7VmTrsdu8kaZ
znUrGqYolSihFrX/U5eE4T9zK1F/IDPwEkBaFAXQmLDE8zj8MewiLP9oKZw4ljWAnsEqLf2uWVe9
X2DtbidMIzeBoPhjqWmFqkP9aY5uvT36dC45Enlsh9MefAzTJiilsZC+StK+KcQ3Ilg/AsghG1Z4
6qIH9HYpqT1i0yTR2U0YUIqzmreBVh3jBEYN3V/w7kLpVnRd0pnwM4Lx5lKWgp5PptNXCO0l/bJn
KM4DqtshvkviXNDoS92Oe6DJIUxspMWBFjZCqehNUs1zrltVSAaw6ZKY2DAUYRBF+YefQ3bD1alk
k3GmkzbldHFrIDB/dLLamD0N5w+xpdWPoRXvXUJ3bwnAgSc3DUV4Ei0Pki3S2d1wsVol/BS0p6n2
65bhkHnwPTfxDT5/CEQYe0iwY8JguQpJqHRBjpIz8TCkCj2s+Z+qUBlyt4AB9Ju4qYKPBJ2c0Dnd
nP6uJS+PEneSIfOzpXuJttLBuQ1OToD56cXSairoTNlBCJGZUbo318e9ctkAyWznDyN9botoSbEY
NkdgY24OIqy8p3Lkne2KGbSDztDBImPhvYNrGfKCyQwFMcpTZDYr7ZApuH0rPnPWEifjMF0JJ+1F
9+42I5uiQ7/0Jq0rHdpMKmWB9zJZS8H/CMQ/piIArC2kccEUTumq9GLOJ8kxfkJHV+otvgmPEEju
i/rihVYc8zGCo8ejxKmc1ylQ/fRDz6IrbBTiGh9A/BxR6SebkIp0giIAtYQFFXIXIDMmi1dEackL
gH9J8T/HzO9QWKtytDocLEj6VPaioXNGE3aH3gwF2GlD8DLbHTqHOIZYjw3N6Ya643r18msZWUQ/
eIAB+ERdeVYtmcsLBMui3wJQGL4Bp1n/g0AZj++FiL3ZhhRTMh0GzIEOFdsPpUzyh0ll0hFo0V+x
RSQbjmdFA19tCmCXXncBeYF/orsLP3V1N7+GaJeTNkD29nCqASTAAvLo7pwJPBxeLHNxVG36ZAhz
Srb5/kScSXuFnbfsp4N8SC3E/DhvE6Eq4AHA/en3W3F7kVcxUNAEKLlPINWla9I9wUfmuj6pJWmm
PmM1Ahs0L00LOCeLAjhfLwMkFstxQssnIVG6885fAutlSYS3vUOas9nofVawIa8qIWWK0w5R9PPH
4oiJpz6vDfcQ0yNVTDpiK/rrn1AHZNqMvhfZ3Wbfw02Jz7ckXY10nByAW5TU1BXCbmbrblLe3FyG
sXS3AynxuoxnGbDRbsGC/KKkqtMaP9uiBa5F31VxUZ2T383uox3gPAJPcUevFmjLmzrQgdH4DAma
Z3uyZ4SP/EQte6X0OO8YkNEPOr7t5PtGDlblvcZ7XLO+hn0bdCq7KW2/z7hJ56XhTyhp6VOIgZxN
geAhXNZcpPaTPw5gCTpvmIjk+0DgB0ljZRBXmEskHAGiS5+CSYllAXBedSB4IQnXAuyNreEGIyfd
CWCCM2U404xZaZiMv5IXpkpWDkv9gz4eWG+IMJoUxjJN4XYXwUO3MSdR/Q6FAhGFOf3KEJldUWs/
20lnRQEgCgMVJxJi+IJeoPsA6PFwpWdzkJctjUT0RsLrit3xzBaNc6KzxImpjd65f4Ez1f2rI29B
xbInNNedS5tOB5I6i35OrJvShhTHMn3+GGOKwtydpgMdlZMFWYNcu8ks5t0yjS8ZRISo2LwVgT2Z
pCE5jKwFnjD0DaLJtRfD5OGgRnD8kVv71S9vlM5U+6FWvMuHI5bNXvdFZ2OiF9aO7pkqZPezEfFn
W31REAdmNkJ64CzQhc/L1WHbSA7EtG5nz8q7Wt9zB2SpXSxqXYROcPR4KyOZsYliDvsdu5DsBplB
skAERK44ueHncxvCXQcZ9aICNDyjJFncewtashc5I+7m/k3zd6UjHZeIFK6cAEZfeA+q7H+v7mJH
2YNmGlusU0bVWBiskAs4C8g+jNEuqVl1ngS6D2jqYVQLQoCfR4so4BY5ewp6tJgWo4PFu+v8bGY0
a7LQ59KE8PC1XATofvT7LzkK4druEphSrDLkyvgiKiR0N3ug+HMnROuyR65an4wxE+7XEn5HIIGJ
AEX5x7wwL+MFZAVUd60Hkbyyl04aaGo36lChay3nYn7JB6DsUYbovQ7YUFo/gs4RMQbRcTTlboDC
kquZl+T55g+ov/ttRreIXisAGn47hqi6G7Qu7IWrm8O6v9Y3O/Ajn+GOlLUMSNErp06ZDpKGRGr2
2ZB7oQEvMs9ox+LpTFQgIeZYtig5swnu1SS0yONUIhTNZEYfzD5iRPZxHmdmQ2IISHvp80EJS4Z6
pJf8ZtvfLJq1mX1UEeJwdlScVU6zCbcHylB2TIJ8oaR+s/2Utgpw2wgXD9Dbdw5nkN+XyWirkcI2
SVQ4DjgJAcECPbWEI+Ide7sBQUwMDyQ55q9gqmXYd6pjzBkBCpddivoD7DgN+Q7O/CR4E0kUL0C9
9jw49gTfhwyJp1rjt+bRPDWZf0pAIGweaUZItnIB5A8njlNCCzMjJQnOasN6eF6Cuo7j5hAyPnXt
hqFDpiFgNPku+y+/f0JqbcVm9jFWwVplDZtDHTvgDqKKUp+Uuy83Fazs1hodLyppciwyhgqdXrEM
RWMPiy1Fo+YAHU+mDYYSizM6tLwU1iP8eoxakZuwtTlJG8H843sBlCJCJBoOqF1Folhtk5nEO+Kn
6d235HqoooBmgIZ5kY2N0hCTmxjzAnHdSJGtIav3Jqj73cbETGqXpUQeYTtAG8IQrzasyGto5rIL
uCbEOCLDPkKa3Rx7RF8GJZiG1CzSkZ9SQQXzA8xOF7nO1IVkUtghwuVhJ2kUgRT7+ZySL870n9ae
hMYTxxSEoZbH7CIHT58bdoEFxl/j5ObuYzBpd4mhOW8IKlDHgkHwuKvp9FtJ/P8iNbUhIsqrvXAq
slEgnNNe3sYPRF+HG8zQMnVnfpR9wqRF2y72as50x6zUonODRoI4b3bdFa1meiLihhggB46qmCeS
J5uEBYT9Bn1z1WfNIkqPv7IoHlFHSFKArKz0m1p/bElW34am5pQmFqrTzDRBNsXRoqTNRYpEDcIQ
tAkWUPYYIg6k2KFaUfHTr91QSCReBhuepgjWBB6pC1os9JcwUJSWF2bBdOYI9Ai6svUD0SNHrYkc
htmjOHidoSOn8NOapO48oRyOk1Bp25UragsyjYOZDan6bf1nTEtDS6gqcfEnuWT+dmvRtUQCql/C
1BDTv0PKy6ZXSrKXsEZ47s3xpuqIMThF+42RACT4vaoHFyQ7kGQMjn6O4EILiDJTsT3YYysiAOBS
gpb0gunuNYuY2S5oiJB9t+Z9vNACjZ8urLMrzOlM/xOZIA570T5pjaZv5InmXG+vQZ+nB9uYzEa9
XzZs7rlmveh+rmhvVBsJzAwS2e/7gFVxskU+g5tjqtNQiP6eG3PjOCBVeYorYE6gOXjPO/BGE73P
8t0zdPfDwDhu1ZjCHLtQH+nS5iRocB1r1uRSue0JEIhvYTbtXBgME8knIW66OkSMH1UDTpRDPDKc
w+L0GNDqmQTiENnYY8gzIXWTMcYqR9XUyY4VAr1MuAp+JK0Srm8zFRsf6ISrOXUlRMKGX8ANq0FY
WdIXpqlGtcZRJa8DnGeC+D7XxwCHqERfhQKn8Rbm3BV6pzpzKlTf6cRoAWoip0EoVDV6T1VCR2Wb
8RNZVDSIp3in0odgk/tdaaTQIAPiBUYIfBUmD87gG6Hz+twKvQnW0uTbE4iizGVExfDkNwsYJAZW
ByL0TUPzNCx8vMvgTTyhIXBsH/EgeVkAftU3l4gjvRFoceSJwxVq+HZLglTLatUdKnD3QFdjjPRj
yLycWdtnUKrovMJ8ZAgNyQRfOdl2+mIXxtGKBQMWzw18XdWKeEyvVodwa3kc7SI8ycuP0X6hKkWf
hIa1Tco6aYUBUvL27AAa08SRgrIX4outUZQjfsrhi74P2j03yLnsIkQ7Jjg5DCkO+YQYiXCoSsxn
bMmmafubkrEelR26NYJUkOEH+9hm/SREJS+E1veTRNZEmAXbXPZKl2G5GOkS+yJh4mBkwZkiuhzd
6IlCSJ9N9WH7n+Ew9B4Xi7YlisQGtyfaT2ixEhn44ht+odTNnPI3Lswepjl9IJoeuYlFDqUnOUmt
YOzZEWEU254x3WzpzO0RIXoi04FKAZ30w43qVLHD4bimXJc4UNDOA042A+qBxKTnsfvO0oPPSHBF
LYssdc0/UeWKuE7FHzJpp6UErAAcqLM68zCJbpQ1jPmOMSwZ36Pknc93o/bccC3uBrekrvmOaNku
l3rAdtaQOuJsPjkTyc0l7whrThtYGnHCcC9fdR0/2PnOZzIenLxlzUSROJwbPCXa+hS7OZFBPCib
Cs9kEkxSOsr+syK1virw0LEcVTQHe8v6F9GDOXIzBLyMepACgv3zmGWYktNSi8gRqLg4eqGN0ijk
6PzQ+gfXQSMCNZtNSDrAzE+hdhQh4Q37kACHGCE9IUDDtF50G1yBSMVTQ4gAKIe2F047SRsFi+oD
2VsGqRii40rAYODsoclX4gYghRCDFyQOhRKq9n44vxlEUAjHqXRGGSSCSe6LjEbK0HDPxAHwbq3r
FKq1KsBxU1oR+iyiVOW3uI190xEReY1tdhdlOsNk0PoFL/QWxNlbXQTSAs+A9nRfTR6OIphQthAF
xWbyhyABdLlmfncEAwzmnzNZYRZx9Wau6BmLuTvGK33EwdgRNqs+uq0jlpeIOciC/GzYvx0km9Za
4pLQk471ZYbPMd/ZcPs0y/rkGj46nJKMZUQyq1aqKd2MDGFjAQv9XAY5MMiYGJoR2hNJPLqbF0UV
cvMt89Q1Z6LfdgXPWR/MbPaReHOkNnNFMiqxH+KoQQoPQdBNvKPgJ7cL1GrBnu9PkB0Wnr+o+9FK
4lBF16yuntBOwwexA8M1zv+ni4klObAyEXm1XRp0tBQCwpPwtaH5/Rde6QqEHD5rMGdmxuQ7EG4a
kLzAy8GCKm/CmyHsm9JhQjx13YBoB8zb7gOkY/2GvPRpYxDSraFZh7JWvw8rlUcVew2RFxPadwIL
AEG9A4QlZx8aHrY25Cl2/5ulT1TdVv8viXMwuWKGUaOO6LJZd/7xYgPwTA7Kp+T3fWlz3q/gfIa0
VwsXnEL5t+32R5QI7GAgMMzRk7wXQFhht7skrSP/MWn8gR31cW9BGix5UV4g1q9AZpXYAIGahKlm
jvFelDanXYxhNMrhK2cvytQRcBwyGHp7kvcbVNTUejeLKQSzh2y66fWqIOz1YHQh8MTzQ/QrYPa2
6gZ9ImSS0Fu2GyDGzrbgeiRZQdvAmqNlZUkxyU9ighzPhQmNnMygBmLAvKLb9vaXd7+97pEAcaKI
mGWxSZT3kOIjUxKXsDQMuaV3QUPl4GQb2r48fWTjmXHspzb+3CuKwSNVFVWXFe+ETYFVEz2ACIwh
ewOmkiuD4tt27JomWDqZASfH/w1aMY+wV7qDViPK5L82gUEpCqYSC7QpkfZSmE6eIC/Xk0w4ZjHS
WPD6+p7ZgcxJTwlig75K2A0BE4QXzQUuh0R7UyKBQhsJNz3KfQ27Y044NH2+MMpyf/kcDuZzUBo3
Z7KqZbwAOVm5/liUUpd/ry+g+w/sSNO52L5Y3AMj3AJoB8YKl5hpS4+pVzlvmwzZAB0BaKsGWOzA
LBkbih8aLBoZx4ZJs1MlqS3K+AyJmZp5amXrEGNmQ7c1Bp5pU4UFGhuRzeWgO9pZWCTPesKcGTxW
eOkSn1oMxfz7LzIy70Owdkqh4IWKmZXyyDdpeN/RREJHi1ogFp6JXFc8zcjpBAbWQ1+M950czA4u
Tc+HfbSwiEQ5iDxRlM4AUh7NzbSxCcWPzWBxM8TmUoZZyDHPD5vP7zu3Q+19jVI+IJY+VL5U/FYE
Bq8dlFkhAozEX87/FE2K7GXPSUgpL8CyQL2VE4deImudrpBFyfFSFtVo0larWhy5WgcPK/dogFrc
DendIX4qDnBEx8Tr/wY0BVVx2edR6SElgRQFHvjlRUxsQI/YQNBORn2KYE88ZiJPU/0Z9eboBUvT
RnbWD5nG46edCjCQlElMNbho6agzW0M94z3AGj34BHP2WtPHiGWCslhIeDlHMLCXved4CeV+PjUk
0IEZCK33kBNzEMYfUpfSmd/kvXyTEK8nCe7lNkCstE/EyBLLa/JyCOPpR03bZGDStUjVieQC4SM2
234piqcI1xApkCWVkIP3yNlZ0CxjIYB6EFEldE02H3dqzWvJlTfZNadvWeYF/XD38UeDWqYZFJrU
FD/afIUxCq+ALIThFIYJfXx5CaJezbN6txWX817jh4lC8PI8HDStG+g6qtHd6IizfMaWYR3bQrda
CDyQuivBWhxtS/bRslf68jh4ICTidOCl9U7S52TS8fuMJzYjA1EeFJbH2fI5BxDp7INHWn18cis6
aSHPxEKiSlNzUR5AZ5HXI0d0d0jjEhB//znCj5DKCCVtOlIsnHBakEG8SAUJbiw/8UYkaMhQJkEh
ER0ZxJDZ/CjUUo6JzN20N3f+8L4QWbovaBmAGgw2+FUwC82tmniji1KcJCSAEGizCAgDeIXc5/SM
4vSHeRGrmCbVT+Fwj6AK6EMulbVDy5LNyvSFXwZR0zu7xx5bvAEqEucW4hMACJteAy5CLvZLTI6Q
VjMAP73sk1eQbM3pZJFIbX5ZKOwz4jqBg/4F+S8jnxV3GuIIU7GLjYqj/2EDyPnSi6g5NedbuaLL
mCqajqQ/HL23P7HdqvencnuMIhtDw2YRNFnk+ijOTzYZ364hUwKPywP4bVydNf6VO58DB2g9gqnA
/z6Mzm7jj7U4Et9wIsVUqjQPHOPGUF+U5vVvSN/pXYsixlLSYmfcQxvAbS5JQu7mghXPEdLjR4GS
mCIQZ2WMHCgG7f5TTJVwGKe0fYObOCOL3NBQtqZAYfr7sQ6dUXnypXgqYJ0lnAcHGnL71J7x+Fac
87RDYlQUwcsAXZYUrGEknaNXdQdQ+cVL0pF0gWYuOVJcCzk02+ilIjE0uVva1wwvfyJhCi3qRr2g
3V20C3uvWVYXwxeUU/AIx6PQzeE1cB4TZpnHSifI08MvHUylzxK6mxk9BhzT+BkxDADRggKJ+Rt0
sUpoDCmUcFkOdN5Y5/S+iQ+k0RKEvfC6xvWVY/bsiWFs7YBeQPvD3hgijAKsW46x3YKTibyhC0MD
XiXNx9f8Fw/A+ljTHQ7jKJ0hwOvEZDccFQ1FGN3TQpydMwFrK441wJBcWCY6j9Ss82nNIXCjVqzu
aNPzdCMkuhHzL6Gr861tgG9EQMsLa+xCKqYGDUvk921hAFVWOuj3g98IqoIp6lL8cQIcx0t0iTIk
WLXRdP6Wvkk7uZi7GaqdiHrjQ0VSiVnKFMicuMRa3pRP7TxhsqGmNwcy5NHBgA8K8xNxVN4Z8jqi
fMV64RxgqoDSLlXjlRxdEuGSetAG8U+ZBmFu0rEBmx1X+nqhggy70AJ4NtkSnuxx2EWfRLWpPmW0
yHdEua5Dnd4G2FD0l73e/OlMiy4DV2SfTivDhQQeWl1vis5dOjpI9UKpxXGw+rWcNPr3ZIq4FTKk
69PPAj4zRQO1QTmDUav0XcDc9XsiEzN/4asnYY9Vz0JElyHm1WfQb3kKGncKAvq8nIBvAqkegHAS
TMhxyjvo2zlejLQB0PO/f6BySC94AQSeVBm1amSCp8g9Ib76dHDCfNuIRpAo8lYcioxNu2lNuV8a
Dx1z04mmIVGbTnl2FvF32oinnDfTibrRJjPoneOxA06N0ciSQpB4Y1OPaIMZEZSy1zxwilC/gbOK
632Ch1QSP6fPBUec1OzcP/cu4uE3E40BuLBrywlvOOtcwrA7jlUbOtrDzWgy/SVeiiiMFCbkiC4p
QYlHy4S2IKMWhhXbrlWjo0UG9I+lM2tWFUui8C8ywgEBX5lHBVE4+mLoVUGccB5+fX9pdVRFddXp
exBh79yZK9daSSMoy9o8BxmMwMoRBOhFVpz2JmGOFQRGfgxFPLkXMk+GeVMnUTaTvFCSXIxuLp4l
X1mFwjjAaBupx+EGUUN1XpMFzUYuFKp2SJXIYcAltxXRkEdAs2janlCq/xGUQzJhyiIqFxm/hNRX
bCpSiy+91YWow0XkEbZID6zulrFmAVbzCQbaWDKtK5dbeenmE39BMoEDa+HM0+B3mDtmE12QJQuA
DX+OfItWYAb0wZ44HVHQxr8RT1hmVwEVHF8bEtoUGIz3lHJK/R38ODzyzThnETV/sTP9mahzcXAu
EnyJNDcTu3OPWUUNPQDZTutQ20EBsuBpBAGgGw8Vlty2PwPNODHPAqMroO6Toekk8Ns38rE9gxzt
enoMz1+v91fv7FtcJ1o2iG7F+4WNcjfEPLcxzrmODz73A/ugS6f7VVQdR8dcHNJHhMsXh+rLbHC6
6Dqq7nR1Z48L/NsFtWllV/wqUFb1EEvXEX6M0ePodnriN5P3R60Q06T8SwW8pf/rZXuF0XeaBVJz
jJiQQH2aMvLi3+flIl5+mnqEcclsvFkQcGiKiHyocro1UiXRfEpL55t+g93dVvHHoS3z/fplcpzt
dnZ18L6VqVwsXbUr3VGTXeMM+u67QCh6LoMyfmOIxQTHk7/w9phm7dwDgrWer89OYQM0mmtBt29r
qtENXwXd9vbAeQwcFOR1WmJ9evK/GODhOFnsBk7zhlPutE8+FEil51V7lz2wp0nfw+HIpYnbkmVJ
M/Y7UsbVVMcIApIALqxiYdcZncNWUgen0n/RwFrtMob+BG0YXMlAtXfZzWcgaoCMtLTgSR2GvbSd
fOnQv92T4p1w1Vk9Fe9QO8fG+Tys28vW3+4B1kDY++ICcxpqeYmJxs5piE7Ic+kccfx2nSeKzK59
5zcaNL1u5+Pedbu7czTEG1370bX5A949hkxwbRx+fla8l+IpXCH9vs12sThbTdzBqr1r8vUfq5qj
oHG4Up/LTzt7u/xjVhAX6Xo99ITT5uMqYf8ll72+bP7Q3YVWR++R8T1fxHtMS+hb2Jqhj2ipmIRY
6tPRug7ssC5s75WCcxLHWu3w5F6Qz9O6cdp99zg6EsrSfUtWNh+qr1TdeGA1OuJNxPXDxUhPhcaO
p+fD7OHWGL9SFYVeY/ZHt7yvmLulGu9fFrg2DcbS3Af1RF4V6zHCMu7Cy3RbTChR0w4yF5yNopqt
Tvp0N9TkGTT5/UObdzHBMUGfXcMzdj/Y5sU3n/kU1zn9sLxb2s/gmX6/yJEWfBmMXLJvBn6BIuGK
WmUPBXeiXGzAqu7F1hvr5rfv5iC/+Vqw8LRxnSlA9Y2D3+cRlwUDT0g4dDE9mvhTENugXDz71mCz
Y3kQ6jHHhVuAXAROKXOq5p1pc7B5PMfG47FhONff2x9Aazzrp1gOzCt4DBVgvY43rbfPFCoNcizW
7hFeBpPhMUsoGKcB3yGhc31xLvg8PC21ZfZRMGomfQIF4w9SH5YBnppINg5W9yYpZutlI9qBPcn/
VcJBOtitvVVD0nvZ1dveodM52CW3iB0rkB6w8c3qoyzvWY+b1bRNlnszsOs6OLSD3sDsDMzPzoYk
Oq0/CDmQnv5dqN935im54D3Ttp/YTOTNBEB1N955x2E9OcOGPzgQapurh/nkYx/sPjbzVKrSviFh
YESb1yw8yDN0j9oUsIzKMbcS2Az+SRK4JVXYOQ9PPYBKzMHqFjvrC+8fETukD7YzEvjHa4L3QLu2
dR+PA0y17pCMrO6kj2cqrYTS0jnANa/Gd7P2Dnk5KZPuX6U61Em1B+2y87Y+GEcNQMIOAxnh9BQj
SLu3PYkZhAUf8vtmV/AoTIZXKTRVVed9stt9hrfBanX554t/Vnav7TUM9lKdU/mndeghWPXwihTo
49xufqftqc6HoUr8L3IVBCMte5E9HozlMz9/95yrVOOHws8a5kP06dzSym5f/f2k//X41+fXe+69
J7H14X73wUd3q77TUhz+E130gdnQXLX2mG6409274px2Rfvy9wHt5e+H3e4h/nZOlbN4eHuOkZZ7
e/qfd7DoOA+ITe4Jvd8E/cYRKjHzixg/Zoj/2on0BaH0pBN2ViVacRwixGngJKKOfcw72MCPpMQS
t+e/ueMbyf4lBEaKRcZ002XR8Xuy6UYFsHYjcxqYKaMhKT0D8/LEEeyRdGxheeItgeDVF1tflKHG
eMGZw0yjoyTIQtynoIBrurMokQN7N6EnQC4d7KWa/FLzRvgL0u5HSB/9a+VJJARxxSFzvxqVB6Qh
ejqa2ntAsGB6ToaDfGrMJAXi/t4aQlJyQPqt33hJHdmKCybJ0fu+Gs/xnVXxiUgih1ASHlY17Fek
9gWmQPY/rAzApeEoHcB9B/S6DG2ajPUk6UNiqqyJcw4mcIliJn75ig0S6I2VGiEKtAQZCjF9C05A
SSBzpoenMXkhx3G2vW8oK2jDSRHb8Z/UHj5OzIyDUWjt0zSBZw8UDU+Ffp0LdeQGLvsSM1xJqYGE
cTLjZDu5UdTNkC6/4Gs3ducY/oN+5YPKaFgZZQD1NK4oZGD2SDWFPhXlayBiVVjcLoYOyVtDbqOQ
JB9gZdIzHioO4BBOBTPD1cxNe5a8hMYFzDP7Eo0p35Girvvw3OLFsE8eLLQFXOtnQKlUDECX2/QN
0mPSxSZjDF5WzahAhgNNRL17Rf12xKOGUWrG5U8koy4D3vamNr4WOEM8hngq22N9jfcz9k1ntPwT
sT/Bc4/1Uk51cAerRVg4Gi5aUuZnCZnaRlvJmEA0B2vGLQH3/wCFAtB5YY3L+F8biS4TRZZ9cmVq
SDLVTKi6rrE5Tt1x4XYoM4HOGStFNuwCs4P0SRMphlSDKIYkd2E/CkYIFNJt8WjxA29CbiKXp76U
Idfjo4tz0UDm8MEvoeVHhwV2CajPVlBjqsGcwgggDxht59CthLjs9Y0qytfpYpyKSXpfOs1iLu44
K1wxjHKO5B/43cA/F7XXwd1z2+BBKKPdrL0iE2BhxDA2ahLZ8EiGKruntKD8WDnlOqUJ/V06vCBy
IpDlszld9/mDTle81tSIn9zKn/TG45mAB/MQpS4MaB9QYUMRZJRFC7gVkUPIZESpCWnuQYkuAO6B
AUFC1ri3IkbNoClcbWg41HSBYKXpWqlZKcESksMUmHHLZINt+qTz0dDMAl+K1b1H92OH2zutdsCj
nFYX6bf33myZVKZPLXoTXdp/hrqSnoVGpd6nFQM7ZZyZ9zTIeEOUCPnAWHWi0RwGGZ0UkEOaaQzc
4IgGEpD+TW9Gs83LexM+k+Jm5NeVMfFV04KKkBKlKMkwO0TmHtLrn9+MFYZ4zkRzRnELaDrPX+T+
0inJjtwFDwNWwwFDALfB5fXHO2C+Co0vagZcFBKcSH+UCOmq5b+RxD1gPSw27ZzXQ9cPLQqPNiXv
hz1DqcEDHRavP6irL1kvdgX1DGaJk35nYO4nAMvAoNErqB2B55vC5qG+8yg6Fpx7MhFqjf8fBmkR
H1cWrCIti8N3Ik0/xDy9oBTIUTBQALYhQBXbF7iGBiXgMzUqrfEh3HFAKCAKPvrF5qEj0ZPgDkQE
L80kHjM5xaYDR/3aHa9ZhJcHeAxS3k2K83DfD/PPG/7Hi5nEe9zNWHSK+4Gkap/ewwdKip1FcaMx
laQHPAfTQx+H2aFxUkjILnCPdJxOVBsGjivsUJS6zokAtwhhCk44ssXLUcd6qb45970XudrBKva+
0NeXS0HBnw9iIh7jb2KBNAc1FxX6DOnbkjZecIfq86Mt3GR6FmXAR5o+uOdz/mHEbQI7yTq5SJpd
AUzR52ssaulJ+20/PpzGTnl1jkeXCUrqwD4r7qVjtx7+QcO+x6nOTp9Z4Ucfa6t36VGzKAj4xPEC
s/Lj2bvWYfccdHt+P7lQ/mDPPOJjFGQGH/f68vtQz/DYwUtMd5641vTdC9yOc9Cp3UHHUTwmImPX
GT6i2ut6KipkPR5QOfbxrpw0YSutujiaU1H8PSM1pXqiAW1LWXOHqBs9Ahx0g1N+GO4yFYypThZ4
LTKPvMLmb0a1U3AtnGg57JPbza7G+1E3fQTYo8etTE05kR7irVyl3Qt+xjaVMF9M9TTmWH2nTwxG
0WnfSXFbJvd9u7o9hD0jKp57GWBiDgx4Sg8Hu8L6LN1lrYhYg8aq89coZqk6LX6iOpedtd/Z8pI5
4snFAzAa6K9YwhSz0xJifwDtXeCjwebMoU6tSMliCWKLi6X+44nBsWP1cESeYuop2c+M8DhbQs7K
so8wtGpaUQuLju8RU1M6yzLBhBIKbhuVkEB1LcE/GHLHOjF3f6QDSzJQ+q3SSZII+0CnATqsjn86
vZrD1wkWzKWHNsS9oTFH27QUtukyeDO5DXRCXLdpAI4CAgeHfZqWOhHWDdBEyo/qjUxi369A1omp
uPP1nOMML4rEH+sz46dcZb8HW7pd2dUc/ltMXM7JK+EVsgNRt7VOUxlHlzFOMpsGSGvhqLRnG3w2
C2iYNZdqTW1+PIQdwT5dE+orOhwI1YBcuABd0UviebfV76SU3ncBfrkz4Uthl8GHgLXvwJA8gih4
MkMHeUT0CANYa8CZtHh7jHgdYaZ4NfHEQMmyhbcm0RnvWXNoJBriBXMpxxWNQwbYrz3megglYhEA
GYYUfSEaAxoAf8DxnzSEgiLKUcIDMI7AjLkGlAK5BkowPiOHpU37p2NfSKeEEMOs6F+fbcAZyqnZ
//XpOJXp32DvzRRhwPBjQow13jFLA5hxvSusFBh1iXZlm9YdAOmBBTJJh1i+lDssIXanUEeUL5OS
1ts9Bm5YxsHryLohWjVrin6qGXeZmAlGb6KMZeVAlgVuO823WyEZpGbFg4R2RKOXZNVefmCXmDSV
0/fMC2mr8iqXH9I0zD/awm4tOkFEgrgkp9piAY60AkrjVdrwW/qRvH5h7XPotOeeJWPI8LYrffHh
K4QM+oG6TmC4mDe/G+KKOgXHOOY775aXtNpzbWRVqMgTLEifT+O6rnZ270+PFxAsHGLXoyD8cITw
GTp2522IQmpcTRbbpsKlzuZNyYSWprQXe4ekgJ7MAwNZ8+HLWOmjdf/Y1/yhmBRX3b9TOBgfp4e+
i1VW7+JqlcMgy0jPoG5rHBwI/sBldFhqV3evuq09RrdBR+hazzkvAA4tXQMiVufpvztO8yTBwv06
hPop1BfCNMODvJMM36OzzZxUpk+jd7Wl1FgCxQk5xgeDq22ECMyeOY+C7W70InS4wbLrSN+FKcHF
7C30SjayiJrKYo3qiMNYDghWVknCLS0mTjqZkXa2X29mXsES4mnTf7eHMAiLb8AJCkNSOk/p+g6r
H93sdpvdXZNhSzJ8a80o0fAJcG1iXI98mryLMLKF10oS8TBqyYpJ8SlQEOJEU84jsNvDdEBghRor
ZLruKlOLLnOcUAtwvl6MC50F84mjEy66xaH0Om/3uDqGaqyju+y4g7PRK5kYZQ/+vWmi4xh4wcfn
b8eJhTNitXl4T44s614a4mpYTrQA5+Q77GvFxOkRk8gBDodIEIntpX962ffSf7pw4ZH58naZ4HzZ
2c1wH/Xn7dmd4b4tEyRMO3tdFIOlf3zZddaniqtyMoJDKmdZ2C7g0X73VK/uLSOmA5ywAmAJtj2s
VqQ1e90c0sy8jofDcv3NqdBpnrBVRQ225qnBZ9iS/mA/Qv/uyqYKxLUFPhjJiA0Jknx3bbItehMv
4EcgwSbDY106lYDpLec3B0raRJbuIYfZUd8RM7JMiNpYqdNzJFE7O1Aflns4gZAcVE8gEtBHYhxE
RTK0CQKgyiFN2H4V4Xy/IOVzGoFZFEy5gnoX3ZziPX6bb9T9YzYBHESTc2hgVfC04ovEMvpEOQEe
bjj0A9bqzIaGkpEKC5W53tDFZ5yG2Nuz+Y49r+S8GeKFsEN7cTly9nd8dQgsitFAK2kBXLZDPf7+
HUp3hz3UVMPBEVyP8/niHKYne8C5DQ6T14keP8l6NfstPIajDgbhquQBOB1o8Qmo9TTVRjef8HXx
D8ub/6lM8DEl5CQ/kkroMVe+xrdVC6Lxpo4G2QNAVFXMF8e8cwOnuDzM/eSOAwHh4OnWJB49uEX+
FZgiHTAIvU4H3iXHCCV/dw2AoUfBH1QRbvD6DSUl3TgO+yNufQRr6HBzDqQpXMPrj3Zfs8yO+d19
BEf6xWqqQg/IzzRXo9ZI65lfxVZRxHXvdsVx5ysj7GoZFk+jv/J20UKx9R07ajALtLj2yozH0E++
+DX69EO5dyxwSEFwdV84p5zgV3wHZuO1Ru+i+6c6V3qXpC2LWA92Xs1Vn6hKwiq9+VjYlKjbPjsm
PfRHi48dN2s6D0Nwo+dS8brMI8VVzz1N9fE57HeMdmU2zm7ceTAn7BGVkwXicnZZwJPmQ6Ld6EQf
isT9TI8h08c8CzrC3gXN6cusyLdovDjvDA9qr58whJ4RMcj8okv+yXbZjicvH1NHdyavAF7vGBQR
3t2bf40v4SC7M2gMfBGUq4NDXfgO+AXeeCtarAbDrv8qOn5nCTEi0vO73zhVwi2iTTEveT3lAZUQ
uekqMf4gPjusGk+lj9BZ7kfknREV3TlUUqwz5fU9osrDy9g54AWgsshAYAaggzgvPCKWGPvoZn6Z
B+Af/DrpJwOvszwxorjFcXqYQvBX0ipR00d08+ugz791fLDPG5/AE+z59ZR/18etCJE4yr6vDWzt
1oGGSeo5UKBY0ynmsOF9DOg6K4rbvN3y4kJhZoxx1qWVMKC4tEqOTZpWN2fAWF/nefMuMFzByZzu
PSlJuZ/+g3LPpX31Ysm9oSxWVr90+TVVcxaeMiqT1rZWHW3bYnN/6HqwhLoMRmobZe3upyd02Be6
Ax5wc6VZbhdJ5sA9Dc/404C7Wu8TBijHmfI08TH4gBOPDpzsvFK+d7wv/cFYHQ3GJ5KB0SMeNFYn
vN2td8detNzDw7kHfZZfd2F0kXRglsfu7Lsk933mNNj0FbBComPULz1ksRdMB/kbfdHV7TTO/Wzq
OGiPHgUdDw7vuBkYdGnVoTY7kAT1DkYXEn/KUvngQNWaLS5u/+3SnxCkuLT2Iy0hMqlSEoTtSeWB
m98N3IBYik9kK4UK5n91m5gBRh/d+ZbeXTFoE1DVkFkDTYBI7y8WV07w9bgVGlOMAP0vFpY6LDNq
P1pZdfp+k6kds08BVW/PQCn0bcl+xByL9ADpBrt3qhsVz2uefUJdTTtAJgS98TPCWobTUvLssGbj
rH56W1J6mkchKvhmynhCPIoYk4jzAZkDYZcq02NmTMu/rTiQMSiUHipsXfJc/mgTHxSjNQO84pdk
hpr2ontw2LCARhWsMopTqwkk0arm+1GzgadAZ+aM35aKNu6S6cVzwwNJ35uryViaAmyGEcQMXYg5
vCDHixHVaX6kmOP6+xEP5Qdp9JjWfLWEZ9ZyapcZNfOPQEwyY7YGjR6TJYhL1g4/oZ3D6YIlIwnb
eGBx161Zd0Xfpxses3KEVMvdc3rJYxGXY/ohU745lg/UYfKEDnNktC6qfr43f5iiGJYFozmmx+ym
c/bKDfNE+QvX5ltIes2IOZdL8Csvj8cItERNVwXgTfLcQSGquXxWO3xusHiQW1FWyurED9Xiwcmd
vuPvhqcSN/F+dOWJtaDPhLzkk8uNm9imY9+x+SDn/qx4zNzCBklOyDQwWxn3JrdAekFfh12pBzeE
pyKIa4k95H3+je8pJl8gNyC/JQq7/IOk2hIaiKwE6RD3E1ImKFswVNCLGjvnOdULIUfWFMqVTdnM
ePbG7Yk44+Ndp82GB8PF6znmZ6Bhgrr+FslupKz2FtkoOibgK9RBH+4eRKG9ohFg0vIVwZ1cj9XF
azkwnpyJ0XvSdXBRu9m0C8nl+MI2VziO+Axhx1S8D2rUvcPiHZ1MpegiyDXuGxZY0MS01TLNqmFm
P9G4nBgGIgIBmUgsldgh3f3j/UzEvR2biFy+txSyd3RMP9W1OqRGjqqYTJdf2GfvGDerBLUVQmom
nKklSSVyEO8UyPokzTzwm1eBWXBT7LDgEHmQLu3gcfKJJEw/igCXQjtMOnRmZsdULVgw/AHNakWl
9ZzK+2ZmBZXKaYqbddFKpPRGNzqX9Xwetdm0HfudN+DQuO+Bp6Fv4nZ2oC1MXSLRfbSl7/6gYD1N
S4fFiTx93MRXl2Vq8BO4Wx6xBf3Z6uXdsHob8GG8Bb676CkukyOKpt8yBhXFsUiD8AnAgZuzc41u
dsvrJHdSQShlN2swZ24fgj5eFnv/PUUgMmnx1U4BK5Byt5rz8kc8mdOmmnMrfSExNdLAu2QK303G
OjZcn7yeclAGLrLvgQSq8GzdsvucBz2vICvIFI/FEPjYOK+g4zittUbldjVvyROP+jY6Woxi+Utb
62ZZoA5KYeEHvGxWrsmJzstjsRnHdScXNhOWjv/EqZ0bpdvLw3NugEe23MODrqNRE8R4TcpK7uc2
InxcMqle6S4XuwxZvlXxSuSJXec0RvFpVai6+W0JPgtTlhffAiJLI0sKn1dRSLyJpu2CAhVl6Mlt
3PvmiQ2/o6/uv63dMNZU0BhyAOagFxSPSRcpg9+3nrOaVTtgxYLmGX1aAaLYOYDWH+AfM0ErUceD
hAAL8kjWSeC8UxTJ/anFObtvaJF4Negxm2/vdAu2WpetuGc83IETQkEYeWT7EGswnJ2LUpsm4LjH
h7acdyKLFf0yo8i7fF2Ji4CzXJD2PNVeJ35ldGv5vgw3w0OEFeuxHWUBX1lt8oyfZPzTL99dZ5vX
Jt7Qk3vEcD1QBt0kzRqWFGnsfLbgmQYTv0D8x8QItx2sHlkNhLbRjpsVVSWuM8liSOAEbmTM5fgU
tybHVQW2z1hQZo/IyI8VvTcsuBgv2GfmqbA3NCY88ZuijQPWqF1lDL/2yokBAfZvd3McLIRIx/4w
lec9UkJ3XDx7Wi6CA3FwK5RRvRWrnr2ZYOeN5+yzYEaKzFGIj5jIi++d+F223Jb7zG84gN5hytGA
Zj6ZMcCAvUT+pFtiZ6tBNhQZAWVScY2PNKlEOi+BDZ0qfQBFA2lfI2oBrrHfuH2BibFX5NVAQAMR
2tw9zHSBReA9QWgzp4g2fPfI2PB/kB955R7Hg8BRJrx+lFcw3JNEHGgDgVvoMw5N+iz/QKUh+Qpq
Ljg5owRwoDcUoSU+nU5WdyzUzqhahCDYuB5/bCZmmy7OiVgaizI2gm0/CwJQBwrL4ZBWIrxMyjj8
gaZuz4VYuwysLbWZi98j+hnVzjHfOmBDZs8Uo/MBmbSHnTiwAeuxSXZxevN8GmUFTkr28If/+SlL
RPizZ5wKMZIBW0EVhQMsFNz92XBn1TiCjMjToNmC3JiKYIpxwBoY/zeNNvwSDMJbCIeVQlXwoAfa
nHbAoOhQBmBnN+ReLmznCfXlSXhIL2mU1EjuebRUPf4a/ppFidd2G/pwSEp2KNdtGYRhyxSm4hIF
1JuM/ohwZAPzthFg2Tx7Ct4UWwhR2sANggJuDiM6dT37H8AgLG+k6XR1XiGVSTgQS8uQ5I0ZncZa
pSjBXS+AjsKtCCKbWmGH+wD5oMkxowvZmdO6jXjUvGOGtkuINPaUS5NPuOUKh/gTiukQ/qLU+vV4
RmN9dpxgVEZbl5yRdMEM6JvRzKSNDJeTrIZpLxgO8fLoa5gpa/AHpUDtknG8EJMhFA4iEgyTl00z
7g5lfdr2gHHXFzjg5q88B/4zuTteDP7OqONYFiAPi+EApzXh/dIeYLv7HySt6ZpW15LuKbEYaz7Y
hJQ5QmMFWmLN8zJZdAgYbPCyaDCPcHKlh8LHBv9RuBtv866cS03Pc7djL4BeZJ5Oo4w+D3iuHOGA
IMjHQksEqEDfJu2/WLikM28tY8FoSuXYO84wGBX8CZs8sDNgLMCUmXK1BshcRQUBeZxeVWHh9PKT
0e18epLcs7iCAjYyVZ3rv635fSIuZsclI5HP3icaQokYcjiT56JdkKMp49rmZgz7zGJWkW+4/5Dy
G6J0kjjdTNlnq5bk9tc4Q2aC7m5e0UsxWobDW0BEeAAsxwqF7Jv1Bv4GN5H9y0dgOTYD6+eYYTNR
h3D26mK7MByKPzG2XsvBZkpzh68i3Zo1FhtiV/BHxWLL9ZvGcFAWN9HfXOOHf7TmYJKL8QePEMZe
Wm7hH4p6mRmB4tx3lk3cSlLhFH8cqAQRA6vcoMX71yuLcPJ2qU3J6901sRSdNa64eI+uQBLFPOCe
u98gcV8NXuE/LYp0NfFCKcXqhl7pdr3gZZ5HXAVQc7uWtb8la8Clk60kjbySyCgUW3k/bO0MZVEE
k9gLWM8VqDrreArS6XFuof5A1Jgx/IfUgpmvfKclSDF6S/YkbwVKI4g7on4bediyIZwFoKC0TMXs
EYwNptM2ROa4pu+Q8iJ4dHHXHv3tWc0MQsXfhIiDWemWBEfYvnT9PMVrn5wkctlesK5ufInvyQL7
RMKZbI4mo2iKDvcBcYcnSiMFU2E2Dh14m2+WSVQG1SOEy9zV8uHAaXyYizAY7sWIeckj7NJZHHI8
2T0cLHOeEsN3hZIZqpzn7EY6j0vZiURJ4pJJEvLc8PoB7lqWBSabh2XNBEp0WLPeligQvf4wrcYj
CuUROWOZ8cRV2pD06oAJNLPPzL2wl72iYXS8AruLwEDHrPznOwagC2rLsMSFzHiFOv3z/oaOkLwZ
IeZu1PW/i/VT4X5J7BG8Cfr38Ujlapinhg48fIa0yYNVK0yQ6GfoY6BoJEnRw9Ef6GyxmEy3KdFf
qwxkBzDVSfpZNJygFu8ywhHx35EiU0ygXkhgpfHO18AfQSdb/KJCp4Chm7WSuoyPFLoHNwIjxRi3
GTJoljEjG6A8E5IZH8/zA4CEC8/TvUNI3j5WZDZsAWLZWbL4xuBwODF9HArsKRLB//rcsS1WIgxj
iN7UytOccnIInROnFSbUFe9KAhkixJJXzC7A62W6ZILd8PM0+0gIZL7ki/tjIqFxhN17ID3qUmkY
u/wvfATrnHANaaR42ns/mrVSO+jrZnPhKIFerxgnIpk4rc+Qc0hbK0UISXaDajLI+Dw7Ko9A71Ao
OEw4kKTJl3ncyRJ9pzj4g+hP2W7c+yPojZCbIXPbHQKZDi5EJVIoTAPSQQJ8wsmYWdKfelGnmQQC
E713a05nAyCe+Axc6G3DJ25JgPOwXCDIMDJR7hE7meF+TTw6wKARM9WjRccBDYit2te/q/UbGY7h
PgJZbzTgu598fnpD9ooahTxkK3QesQDjzDZhRrA5Edjp3hALVzau4NKZ+GFScNNBApTmVLBp56mW
AgN9wuOxWeTLoegREaQiyHqzn9lnWICgA+BD4hi90XxOHwwZMwYShIWL8/DbBGqdu+865C4cVVvJ
GfCnkPMDxvkXLjtLjL/4MnJENwZ6ekRoPdYj4t0Zs2TBq6/UdNKaYkC4z/qCYj9E7IWUPJKUlxqI
CB5Mt+1CMr0pM6UgDrG2NbO7fo+jgjtAfccrfIX9mW6CvucVxlfnJaLob5JvqW3crA6XItHCtgi6
JZlU24mmejiVk54w/W9xg5ykjOQDySo5naX98sVkA+Uc7H8hInhsMx1Xxk9AdIPX/9f98FxU4jdJ
6jTTclRImNi+G8TQx1X6KgQRwstI0PjVrUA2TtaxS3Sjh6uS4XZHkjRrzHHYJE8TQs/PwMhOHrN/
xQwxFee8iHV4anK0n8Vgwh6quBAABGTrNc0I4gKdSaH1hMRWKU3gcUqLob3K+CWEwl8SyPvNwXbo
LCwxvDqCa06yqs011Wrsd6pY/7BYPOJl7DiKORftwZ8TP2Lfh93nb16wXpESUZF5UftfI+bVLwt5
PvH/19YiW5PX8G9TYsiaKLD1DkPkoVPOdk4n9sw6z/+gvHzs+ddBuyjNU04BuEWiyMIx6Jazosjf
1hk5vQ17xO3ANUPBQnnE12ZTLoai94MOQe7GBPij1GWwH8vZcAqKLL18DQUzD/Tl/PqdMxrSPfiC
drTwJHLDnOrbGx/i4RgGlXuR1Ufk5+IUDVg8Kv+YVmeCL7PPMzHVeY7RVNRI3uhET3vmbHiprId1
vrI+3uaTboJBam2/ZbgV9DX0S3IePYxjwRLPqEU4OXk+PG3jlM+i44SCRvRCg7lbfNbYVg/cGWwt
Xpdk0Qtqvr2QOGAe3dlyBPAtzChWYEOu9UedwugETYoS3RqjZ33TDWcWXsI4tz1SoAKfIx7aEiIf
NilyggczcTTtu/iSCL9RDFR4rojk//kw3aYTX4cPbsKNRHBsjKHGi8xd4h+hUXhAeCRAtUy+w0TO
aDQvRFoHfgD6P9Ia7P1ivmXGtiF6/B6oZhfvIEpkFokw/P59eYMFRCN0UcGC9K5t3C7UH9ln9Ts/
8AMJ4645wrQU1h0jFSerEU6owlsLiRtkMT+fh/coZ+roOi9XLA7vVWzRVOSxxRAtIJGUnBl2EUwr
1Yix7gQ3fY2eKaaJKT5qqbfGGCEUU0sLThlOVWQBYoUmwR9PHdhL1t9niwW1jFrWYMM56jKeP3JU
lR2oW5fppGfFcceJhZ4HPUOoZGkY80evtK3PjNw0bvYCzwekLB7WO/0LUQlUmBzVe/I5HCHU4ekR
YRWM5H8NCnCVCWx3i6DYY4guSh1KCdRm9KsglipRAHVKH/Ea0XRIDa6biEcpG7bAVyKl8qyrg+t/
ID1fQgtbQbM4qKRzSclKh2FJTkeoWJi048QpTr0ZOYkhN8Kzo1xhKnS55Wvvh0zxFMkN2qkau6Kb
MdtPaK2zd36ESRXt3j/Rse3iN14prDRGZzAlhPz1Z0OjIW7FmYShDuw7IsuF/5JxPDLFt79EE8Y9
Y6EcrkmmWSenGGIN86kthPUvts/NEtX+XcZfsLDg8T4xb3m7D4qGYW9L7xP5iLPlEUhqPINRIdpK
yfdGy6GADbA58Ue5swPVjFIRn9Xhxw9EF0w6xL6i5iPpTded5GEgUkKc6iyfS6I3XJOdlaJz2sJw
YuehFQInE2bcEW8HcVADLgy2MMW5AVL3aEjuLmW6arRc9tb2UVAQd2ySgaEk+BkgLLfJusBPmTqc
4eco445ScfJH22Garte8qjjubkMoDuTGsrQxwAQbgMnWiljNA4/CXY/lMBGPtEX6tPY56Q2yBgJi
ruFjR6JQjjKiZfCZdCH+PNacn0hVRWCLhWFRkNYdzX3sTxhrglsJ413E1Q1QiCyArSreSuA+Z1yF
UOppxtrDcfQzgdffJf1m8oNN2LwNZO6mauF2joOiHEfAFwapCckxBhosM2tNeNsb34wUiMcgHtpg
vOCE+HzQHUYlwISLx4qtgGCR4wfUcBCQyta0DGtkDRXlRLCMiAzEXa+Z/goz2EMasZmR5ASKV2RK
8gALD2dwlISSbUHZQWZM6sFKBqyH/wfUEHIcTpdw7wjiMsSHVj1+y3T0ZXq7CnwdiqM5j17z14hd
sGv/QWRSSYj/K/sJxlKUwHPyxxJHJ24CFCPrNn1pBBpKqC1dWFmDMCnQ/0P/5C5wz8DtFceFETWi
+NXjN+hfBfjlr5oQ/jJqCBawDkEYzMcq3Y/k43D/oOjR/AW8TGFtdEb5HTpHr5HUCrYsx9kh1Ulq
dhZjQxrgeYHzGthu/MczvjIDySM0FNgLuHCmyUw+fnYij0AsxiexnsnacWNck/FIPLA+hZdie+Pn
HtmQaBOj4sbMHdUBjlHwCOad2LaRMBqKEozTje8Ndeq1SvG1xQsmps79E0YKyHTABQFahY/1hlBL
vXrDpaFcpRqL2crl7cTMp39aLF/AQ2GsDv5W92SONy5aUWAaDFmDl59hWiTePTwNUNqXSWKmusCJ
FNMUWzqwU8au5YDaMeU+nQX/eX7w2VA0ej8+GUpwtvINf5cvp7diHf8KGZT0NWfYb/GLBWf8lHyN
PEEpIUt5nHgk/yQj9NaTBFezX2ltF1832QwIavh+nkEpW2ZvuHni3wSiRt1VUtiygj7YdhdpRnXM
CY6H7slTjJ3/j1Jtg+UB2SFnKs+Mvhqg/MkjP5xScRvRDml2G1q2YIm/cQOcGlUMzYcCuW/o8/9b
5ICv/P11+PKkxXlOnIScx6F9Yk8BhPyiudjmXPFLzrbBgrXBVt4SQFh0ZFAQcKuIXN7EaC8ia5eB
X5pJTkN9jOAXrj/Swb6fg2aj+lVtqQp5mxji/s4TEV8K6ku8wY4Ac0aasOKIIfJ8xA8wxwTaIQmz
4fX/OzAYiaSIE2S93lWcPHLyQ30FUJlFLmwg5kWbvfEhRPDs2qgnAgrPNokyFMlMcqB9ApNOrCaj
qLWnWO0FyC8C8wo6tHwJbQ3zEWax1FgQibMboo944pSBAy3akayWSSq4J0gYYGq3NfLxaxG/rAmF
0NMXiCZG/pmJqvU0ET6wSE5zomquRaKHfXAX3ZA5TIR04hYDZ0zNV4Z53p7jMrAbz8/Due6K64rY
jkxn1+UMqhelLEJ0KH/W3z1CJgxrogfL0nDwZ4Jj3R5KNdN16ag6gm9Bf5OPJmZTqgscKLcjFoGl
t0JoOVtpLSZbX5mh47eM03oUQ5VDG9rpALXiUoaWecRHGE02Gc3xW5IE/OsMALfwXxpxWkPOwgUE
XxM+Xct+xgs6fF3ujkoMiAU4LHzZx94EhRXoNHBy/jvgHdWcjE7ZRKZtgL1amDrin82feTtQ8/t4
NvfoMPwqM3gSP4C7feUJUqEPvPUFkUh4dXKSljZa17lijl5DXPYw6VBoxV3iR0USd/wfS2e2pCi2
heEnIgJEBG7ZzM5jqjeGlumAE6II8vTnW9knuqMqujorU4a991r/+geX63QLv6XCnCFt4KQal65D
Fem5XIc9/PgnHgyzVa5BfqkGjJbTb5C1VU1UgQaj+EKsOIB3uBl/aZcUGQn3XhnUxDUGBZWId9pf
Z/fkZPYKLO3QtEHfCG2tX/tH/m2CI/yYdhHmdvyBOUaq4jPBFCSHynK+eqYWGi6k9ZrQk/cGh0aT
kls9OQ5tSmS/PA0flH9rvMBo7OYXvKY87gG+KTxLr91KoZnrCt7RbVFVvmn49Xmet35bfJ/z/NEw
5GYb/OJloNgBs8Q08frrmsOLtbS1dfYN7Sl+Z5CI2STvPWcTOONSG7FNPlYatncp31Puz3Fycyxl
XnpfUnQlDvaePKt5E1aAmpLuTnK8vOqtO8JK7nlx46eT8BPWTH1fqBtMbspBD/QXcOUn2TwVz+CK
DYNC7R8WM3kibBzL2uDSXS088bhu5CD/vbR2XOWji56gc7v5z3evhVwS2QGzH8xK/M+yNe70v2NN
w8SAXdjLv6HVxpTGy1vgug6ECVF/PJU9rJdZAQen4BOfJuSZip+R7XpV8DF7VXAUzWZ8T643RZrV
msB4PurMIZ1oUBG4wE9Mz63ItuO6YQgpP6k00rqzQ9Gg9W4EStsgLnB5Lgvb8M80+PchDzXUL+kb
GfLC6VcP6oQngrVN2px779Apeo0dOW1GnBUshl0nYN7QOIda7xI6u2refRIVdCYQVSvRHv3CvzSJ
VQ/aV39JcW8Pq0C/HzoV7/79HdiFb0ulTs5m80bo6q1JxVgLPuwSRPnkTRY+qYzIvhidB1BbQdUx
fXzxFke83rX/uMYX/DKC8+CrcgR1vA7taJk1A/M7qF3u9Clhf2X5/mPAJA+GF/1B+tEARuaZhfBA
Qzi0ebu5dhpywzeHqCD/g6Ja8hbB0eTpCEuT/dzcrB9oNq+8L8N2qXkvcCy4V6i2hh8gv3f/9Rpk
VZo9l1dneG2PyOC54RxvhzShsh+YFBCXLO5YoKGne8+AWJepRvxO8C2pei+UBYONVXolO51NgBbT
Y6/9TZ5B3p60HovrMYDMd+veTuqCCLpKW3qqU104tsqy3nGLn+YJPZ7nDtspv3rWsuaH++7QqH/a
78mJKN/lq9O1j8GJV8lR7jFoZRAUuJ+Wk7jWROc+s++e6K5o+oP65JsUHz4zDN4z8RlGFcKyZ2gp
Ed/dm5Xapn9hXNvl8v8+x1e9DhzBtlcdkCq+oJ42Qf1K2MsenqyYE5UEISfJ0w3gh/3uNjnUMzV7
jxp+CpQ5ef9ZRM0/Z80No0EO9rcf+i7PBQ/kRAfC0hIU8w+Bag6XSoxqKSibiTOAT/YwlKg0lFjb
yG4kzAEWPvZOmtd8MMJrmRG3vPRms1fbS94Euiedc7eWaus5NY/eiZTOo3edEv+BqL/lPRrPYcXH
HT1u/Psm4ttYgRni3vbxuaNtI3psjaWuclm6HFFUlz6p5u1eQdIOxcO58HvG11vhXlRoP44km2pR
dRMaNhMgr8WsafDBUaPwt81ie4RyRBkJnXTIdR6HMUXXc/d+O96xgSErdu/j0y+2q1w92SNX6D1H
z7mpWxmQlmjZPv3aaUuWzyv8HXE1JRuNh5SxMILJ0XMzxVdLDvMd9pv32R35FSXeOZzNJGGaZidJ
IMQBYexcybx3Nyg8ieoGq1gymFoN3uyggzs1CnRIgifwP+eg8hE/vM3oaKn564UiO29FqzO4L8No
jMu9zVDSUDAyzT0mbGJ3g+TT8waXJDqX3KEji3JZkq1WzrDp1IcIHg8/pY+wV7BPM73r8fV7o3u5
IuPmgd2hR6tMT46nwBpDovSyIhzBo0s+h7apfiSn9AiJgh9sglYGuiTeXB/dh5gQfn0Fv2Ra/RQE
5pQIIB6pNjtVMwsSJkiv2R4AxAuRn5mQHbyzQRZ94ETk0YaN3hw0ltIc9PvNLotqIHEd100855u3
v2c+Rf7h3cOPQ9rDqVAR5MXk/xmfGKpY2W9NLN+g88R8ncaxUwf0PVmPabc744cA7T/xk0EQeIV0
BhXrCm9I3gPmWb+MmB/fnmAOf0Qyfsj8ixAdSwL1XM31ng6+hU5YwRqdl3oIO7+ew92p+QAO7BC0
pUrYavhhscGH12URPoPPP9n1Xhbrg2XenNkuPu+gwbt2YZz8ouW/9Pjjl2hl6SaA5+iqawYR/xiH
vFVVqPoe6i/cXV6PdG8n32fk2Fw2PMGT8GGq3c0NK6aeYFu0xnnbs1rd2xB7BJgp+MlO73kvh8GW
y4Cykw1hyFmJpA2fjonw1cSSXgQs/JHf3kFt1hiYTLFGPORzGsi74ou+L/WqF60Xpe5HLIewgraq
uA3DiQwTcep/EqCtSmGwIF0ixo/kHrEx4aRvc5LPyr7BEigkTv3k4Nzgn2ABedXFo9XixF8S5PT1
lmXgTi3vBazsBhATxvZISHBTSPEQWf5ApXgvQspGo611Z+YMiAj8yuYVak8yzjfvDp3Xv7YneT4+
aWvOEQgkQ4qgFG3qy2OvnRnsfR/Uj9+DzcjL8i5Qqi+pNjQKn7PwrCyqtbba2d27XyCpw7fHIPKi
wLvA2zTxsVE6BfNtSzHYz/Y7JOGGd/rXsnzq4xZn0/xrxO/9+xzYL/+ZrokyaqesqCW8ixdH0nkH
IEJL/ou0TV3nl3B8xS2YKfuZWPGfQ5tlnh5TEq8bfzIEJiWzmH2TTCv2EO+DzdrszSjclDG8ucW4
6q3ss3Je/lGdy+BRBgXEG4X9fPkMYAu0e+5hVboR0G1qVP6Tog3JI34Do0HHgrr2GTwqYkIQ+9fb
Ygs5Dol9Na8PxxkKaANR0La5eHB6GCMNWktM5SmCSX3IYrvC/+v2++DOGr6dw10G07L62qI1coMO
02B1keA5ouq5iCc/gez13aQ9+m0mI9xNgyNjzs4D9o+gK/SNgI01oG8Fe5lEn7vibHEleRQqHG0l
OM1kUOCJ5I6hh0NFu/rWBtv7OqUTA8RXeBkYXpoiOipPESzryeVNpYKzgPd0YkwIHmXacGoYwJAA
8EBw90uy8Xjlpl+f7IysGIHfNd4TGwxNPZCrKkfIenpXS0DIdPaoaQZ75znX0Qz+DUI2FgQEFgfn
osPg58hsD+KS3ft+Xl7GGJWjRNMS+9x1tOUpetqAWBzgdTkrQk7vzFSbtSUArNsOcPTr9EueG971
JiB9uIHRngXsYhi5wJUN0ANBmvswUeq+nDE/qK//8CmMzcIxVKcVNB11J0QeMxU0MgwfadQaIclB
odrXIDpS9Ih1sR4x7M2L+Jt2NoFx5MC2voOXsWpFLWeA17b2TD5hYSf5ef12+wBQFGd1q/d+jr+K
Q5sl01As5nr4Pav8FO1MVjDxT8e+UwagUKRPMvn+8rC6ToKJGsxX7wnUf5bA7ks6vMXr9X3WR+qK
6gPHPO1Fsff59wrsIR08r6bXNOHTVbSP75b0LmUgFmq2mzaGZ52JofMLEqrsIP8kQlpzP4pvsXDW
buktm+fM2vQp+h+ykchcsQ7ZEHSrW4eUorRmxbj4du2l9oUrSWdGg+TkqnYBLjt0w5V/3kz/fvDp
Ajo7+zIgY0vbuJCzfdggenJuK6eMDKQlNCrDy8nHVGhwTE74ZTUJI0A9dLOkXUY6d+rYfWvBdbsy
o44Wtp1Icwec6dhl6NDIxqRz0x68gqeP+0S+Cf41g68GXN2598xbghM0dgQdX6DhH2a6LJW7AGaf
NVOw7KwoB0QUx1L8IXLkCSD9Puj/mHFQzsCHAAF8ttGWJei4i37B8n2GaOvQg4Ai3cQLZUs0IeoC
7EGxjvqyA76CyyW2eNB+3urp7RBdeFH4nfFSg/nXSd68x6af0x2CmKrM6OnrPRs98G9O9bp/G/hO
nukTzlGLKqgrlNspVscMnpwBrEzBFGS+Z095DsslKhX4WUAxNnac7Gf848js6KT0iXPpl/G5TBw3
BrTfXYfZ8AZxCf+jm3LpYYBEsjt+Efi3Mz1i3qcnvbbrMTyCvDwlnW1l2PARnErhpPJb4ghQ7xgw
NbqatLLARPdQwrLLglaZmKeZTVWJAYBPIN+Doyi0mr5lMWbHTabVa5/n79fVO92CrEk+Z3IqfedI
YMT1xqj71jrcekUTu7ff4kaBrZrxK3xaO/cdvm0GXJv9xe4VXSNHzRdP2LqpcsWhZT7jbDXU7NF/
RTcm5sQpWP6z7TU3IkjRFGDU4pUdKil1rgI+ezjj8WNnz6HZotO8jOtMvbi4z7i1f51Gz+XdSA1s
2668yy0Eqdcv8EAARa2JzhbefMHG9LGYasMzeIROMtEt/m5wxVTH/8iSC3jnfA3KpdU3Xt3nMc2h
CXTzPP2bzyXhcbxZ2RxcqzN7Lv9khH/QPfKJ6/jsJfZG8Rd4NERXqGdU70hZ/hCMii+Q2R1my8/L
P8fOdnb1+X7dmn2hs9rgFP/sm/GsGpzt8NiZkYtSBlrLb/zriMOWlcpbcnRVdZueyRAWeORxTS92
91lOAFLOVhvpxDBPcvtfPjPDko6HB2YkmwZBk3qmnSowvLcbZqG9M7GGMHHKYa5lp7iBUqeOjlxF
faYuN5jbvbPh7MEbZvw03c2KU/MSGGjEquR7+ff4zRhL+bMroxsf5lItF3nxn/P8opCRRgb7R8hB
BKef4RATh5/mL1r6sZ7xg/RvCjUGVZECs8FPpsqiX45vaoTkSJlqK+fpa+snAJRvZkkJDRYt1mbq
5iOr8jG3EWPPD+JqVf4bWTRnvPw4i21yTxuw06KMB/99x6N3Glnj+4IVcJX8qBFSGKguUOH84zh7
BmcSo3Ax3pwVJuRVx9vVSUMINysFL6COh3/VNdngT+pZP7yPDzA6hCAqASTIopyWcfN7L6Y3c8rz
//3iq0az9ElyJJaeXiaGS8PzraNP/MHnv8t1/p61uMWRd0T9AiWkDI0WQ/fWykm+BpFPkfZIP+Vo
AwtWZrf1TjqidjXrfJJ7zoNjF1a3bKCpK52HmbiBWfXKEscqcD/IRPErzJzpt76QcvVjUbETu3Qa
srj513mx73MpOKNcHmHDSBA/FHYJchJ+O/v6NSg64+sptKxxbbd9bNVyxsbfXQcGVCd+Pzkfn0tI
u1n/Ae1k5bh76xab9lQ7IkAYWRlU2XFm+z9XsH8KUf9bKiviP7L3xER/wRZks/ANHmQ9vWxwa+xc
1Y8LFMLmGeRn1YLuv9gs0UQ1BDQxfH2Fxz2+StjBweQAGsE2qb2oXolhheznVlheQyt6M2O7THGB
OamWm56whqE39z8H9FpHOEGkQjJGuPWur4Fl4jmAm1JwjDRBNO7oTX2bNJ25gYsZh4lNirQ9/6nC
J+iifR8Y14ODsh40UKhFzSY4M+3iIBtWTqJlSSVpiLd38CpmWO5d6HNG2vPf59hnXMHpCqm7njZv
gEnQd/2BGVA+wznD8T4VJ+bwZ5UvHHf7DVvWBLkbKq/L3M5HVwq+Nk+ewG63nDAja88+euzUXXrP
6GQkKBXR2uY64IabnB7R44NwjQ0fJsIxQq/Yfqflc1ahRkEbAh24NfykD7YLd1jZCcdh1WJw2PZM
Rk4MdUnNvPUuZURZaUT2vVt8g8JRP23gGElI5cOvhNG48bQDdFMrffQ0xolV95RBO3C/qsIK9nHy
73ecGkYmRTttbxlZRtq5D/Hv67j9ErD03tWyaUWi7nfgGD0XtMnAtocosRreQMVYYLty7HgzhFLX
gO6aFMmRid8qktcbDzWq7S4DMa50ZY950BhsyWtlWx7tNV+0uuwp8ts9HYPNkI3m5HVIPacgGLw+
RNcq+6RW5bIIMHtrk0Jy4mD17bHj4i/VCivCag+rbztoKPT6332Hkw5j+bcfufMiePkae09D+UDc
5wKXjDlgBXKRyHmpgmb2e2hz/uYIk5nN388pXm5svRd0aDhgor3hUp6vKBd1ubODpzqMifrRmMoU
fjuqDrWfjXbs2NhlYf53Db9HNWxmjAiACXvfA7Uklte3w+a3xRyCYLcVvTOz7e9OohIYPI7rkRgc
gPasT2ooBosPSslLsAvlgNAViPWiXsEixZGy9SaYvezePwFzFndFk4pEihJ8bK5aE0ABaIEALSgP
uvF0X7QhuUDRIobvBi8CRwVas/o/HBmozbsuv0dvzMj69u1po8PhwXYDIw5KMexydiGZkTLVwy6W
t4q6vBRu8X785mOLLoQROtxQjoycdoZ6HBHWSMim7mxjhi767ld6B7x2PXNGU/BByWap6hMya0rs
BAJsxXLDTLN8oLygikd/NMo7DKZdH8GADlUT5YAYzAkoRhszuYw2ZcR6+zGif4zQBr9Om2rhGREW
yICpo8WUHuio2LUu3mzjd5LTM9COnv5JjKM3KQCqkIY4Q+Mb32OLjjd29r+nae1Zb2/IM2vXEEmS
dxdvObObTCrTi/A2Y/vlnnnUWWSo36S8P4MJpBxLWVghdkF16Gl58Ou8/c3s952OegTn9TrTUefk
oWyQfRmEwOeonVx+zY2ilvsEusa3vHFUhybYInqLiYBqFdmHjDfUZX1c/86yKX9xcoxGDO8CIY0w
dezs5tgbAMTQf8Lr6orv/+cF+nZZ04SMkhEbE2GhHiwkDM22n7ELsQmv8GBqdRSiKlWkjC3UZ1sd
o3ybe9/e9lzBA39vxeysYgBIbyeCNRrS6Wn8gYYBWePPHPw2Y3UC/ug/SOWwiYffdxWm2or5wvhB
hym5J2kga/nG+NpWSfLoT7SA41HlFJN23zxBAsGeDthsy360xcmMiEVwSsiFJUX9O9CXVViGBc1C
DoPKgFZ9J+7Z54ZWlG7kNL3w9n3mwwECY8+l+0OX0GODF7LWatRksV6HHGojeu9Pl1pNjX5/Rj2w
8Dtk0q9kyQQDHbYuk3NKdwLAAX1UvEX2xUdw18bYokq88IikgkusmPcqwIcHlpSt7jH5ck/Mv5nU
jW1MpanPX5hpF2juHTLLA9CGjw1hBnSWEN/0p3JBZ/9RTiqTI8ZjE4Mfd/R4RMQFt8AqEb0NRj/s
xAVN0Je2r9/Gr1C9ES3MAZ9fuzH6JIkFPksjxVRWsjvFpxk2S7B9Ms7BDGyF3q4mTVumyKLTgskT
Z5tYw0UG6qoikaQH8GWqR8lNAN1s1Pvw4BXhMsR0+u/enBYdD7NqIYe+MRRHtCFhQXshYd1dhtxi
I8NHpPL++VmVHDx6mJL6FMORht3MyvbfPd9mPynCsVAFhSuyWUI7gmW3O7DXMl4+BTDkpnBS8L9g
P1FZ/3AbioWLEWxxQNDWGAqO4J/ckcOsenA9zr8dvwcuk1ZTERTghqGaFcbE/NdX/mQNQQD5Vsyr
h2ZdTpktz9L1+UjnW1Cp99+ogA1RyZgahoeWwClFXr9MQRWgAung/POmz1ukLvv8uCxBOwe812QI
3j2oSTA3kDpgCQT2wQSdSKJGOAeQcfGyu7M5zTrBK+30XUPGFgQvMwQF5Lj2aAlJqN3IsWalvCCY
CBYKn/w926/FiBXGIMb270hLVe886wWW+qy505ArM4H6xuOijwxNrU6LvxzmOfGPX397hGCzL5gD
b67MbowpwAoPijg2Zt97XEsOMfQH2KOgRBJqIpDugw6Li5TdWZ+R8fLwWb9oNzkdoBrw9XjUwsqC
uRlAaBucR5COD2JUIiAFjGE/5g5D7kiICTw7wD+ior7GwFmPm7JYAn0zrUjFpKwLAM5wZKQrQLQh
gS1uH8LlYMAPhIWiMdqPeUVFXQh7eAC5DLpO64ju40ToMHWDV1DT+1DKCvrpd0ls0hi4mkyL/nlY
s0HKMbTht3efG3Xv8x4J+kopGyHrL0JHdbl/uWKJpIMndpw+LJYBvNOT5JKJgPBGpXjhGwBDs4aA
IzFjM0clgpkzI+yICLfMJ89zmuKYoVxHbYVeAsthiqoHC0qhQkibgicPeyLqxgjqE9xkk1kXAesb
LgzJ5N9HYmJbwjWw/sgFonE8yCOQTfMI867aeO6ZgcZU6P452kuWx1xIvnaUMYe8svPR09LnUNas
JMMRGzNIWv+RTgtL+G8HJKlwYC89Y/zG+Ieqr6fDrsaMI2WwzlL3oc6RLtxCVHMfd3J0m1MxvUIn
3dcA6Ev1CrJSCRUK01VIO9pq2rA6gfdkqC7/2FM+Axj34UD4UKFM9nlBZtwxuwT354AyCaUwbD3m
SNc5v3CCxw+YbF/GUkIPm7d/xN2wQ1QMkXdsafJOTlEsWvzUHHqWcGkKIWBsOH89E+wL8cHzjxZ6
Mz1ZPTjfsUmxacHpec7+4tlrxayIbYVJCMA4fjyQqXlT4SrXvTUkCDE470C/iXHPjKFHMAvt4fmU
eRcwT2u+xao8Felat5tZyp0tQCcXwuycwttSMdCnvKJtnMz4uEkPUSKZ7xMGVTL1WW2foyMvEPmb
EN7HKFOAbsfMUe6RUE5J6Qh3szOFR/hMQ9+XwSv5kLx/Y+iJleeOtD0Vz88f34n/wWLF7W8P0Zqh
8cur1mZseK2AK/EZh3ItXQQ4kh5H0YvkRcGE2aPBIFrnIfNl6rgFXo3uiPcofqLNTNCRszbGDwJ0
OzuJKOVxgo9RcECV4XNMb//AnsmnB641Ah4gw02STUqcJiEJ8qXijQreMWIP2KgWMBPCLh6KIVwd
JvWf1UIeMisMd3pWZEcdhDebda3tNnj1fszox47I0OJTcOxA74zgGruTi/pnK2McdXpSDM1rb9RK
8Ct7E36AV84nhaqV2CIFoSKQmLfSlsNHtlRmSGzjaU+CfOwD9G5uCtKK9WKPdl/svVpjWDffdAGc
1oXkOOZA+caHMsarRoYrwLmU3/BvEI7UlK2Mdvw6mmsRi2WbQtpjW2cGxjhHKF9dI1n2mXOIHCrq
6qo/LAdDBjpLeImsvuO0mB/IHyZT8M6ehRUD3FCGPo/B7vqPMv0D64h5NuaJ8mJ2fs7okogY7cYK
1ePgOuH05mYh7hotsKNf9gvivX0hZwn/ixNI9Z6k/4F9ctqmx5CMcbGF0kwewVTSZRl0MAPjWxMm
jxhb4+kSLYxBB1TnLq/w4shNKFHVyU7DwOQ6GWxxTCw/WOwW2O7jyQ/DY0oYl/CQCLNba7Cx9wbY
5GX3CN6IjOFRkJfScEYxGyd3syLb97BnUUEkCvt+qfZYU8jRAZodwh6IymCNLyaGNgAjanaJ+2wY
QmjEhS5chMOrv+tsSbChMmBttNXF8obDzpcXnEVLsA9/OHS2uyEULaiaSPHGYqmUy6a7H1dsRAAk
3mkGaYPPtfTxwP076MYXiKbjIuz2hzRL5yAMwUfhjLf6p0iEsTFpeDy++95e9ocXcqW0yQxWltAN
hp3Fut+FXifJbHt0DVCH0n5bJZTgo00PM3GS5Wb1CRdQkPxfIFVtN4Nf+97V3iQctkVySUrTv0Un
YvcyvVcswbRcsM0+xrxVTyFJsDAZ5RIlMOtfYg047RUhy6A/MbwwGw7v/k6aOqmWcGOdQoPtLnx/
Z3gz4QiIsy3eoiU9I7YzpBLa4Wk5XHN9sAjlb6152/o+pqjoDznaxXrWjV+wlBqRazL5W+/M0PBB
BCd2MOHWkADdLD+F7Lh9J1pLNtUMcPMRb/SA2csVpTbyAIzkFp9/wKSwcGg4UQPCTxMG05pZVswn
ao4BqLZXOfCqGAkg9+F7/9HDih7DHaGdvf5EEZW5fnSb2wSPhTK4GxAj8E1Ymzj3eBVTSm7PKYHu
YYl0lrJpe+W/ILaLEpIaEc4eL7zePdFTrcq4uG9bE8ftalq0b7CqpvEHLepXRtBmd8XJEeY6udSY
Wh3j8tXFxMeYXwywvQiHjDnM8EPLUOVPGr/n0NJvgCtMtjsybZtm64M0oMYqw3c8oLI8+mJLIaVC
5xng9shUWGqoVh7cnlGJe2DV+LUTsMMwLObOS1GKRwyr8XAsB+aHmgKbz2sGIujZNc4B8m7kvxKs
iugjZ8NBgDrVqEYkPB1HzHPIlLe6zM7hgTP90lnHcETxmAn2nKdjhr1zpHNCb1vS/Opi1YdHJiMX
9T2A2BScmo+gzTocIGK54hkArbnFqoFKvLLGGy2kmSp87dE1bR96SBtoPaa7sL7B6guZAmMuyhBc
KQLwDInIk1Jo2XWHGKtwuDBJpsYytQQ/K7zncAE+4lHkd178AjzDrB3Gq0FNDXLAjkeJDCn0XSXI
XDX5clYyRSeWL1L/QcXXMZ+ANsCfoaQSbFn451QGWGBMiJVhHWBQhG8h95x6u+o6A6z/JwAfLNvm
GoJZMFeGWG4hmGR23u9QVfuvDgjLcQKVIC980Lnnl7kH7ymBmecNRb9UFcdO93vmUwYGrCVPlyBP
bieWYc5Yo+QBVqAPMsZMWcvl5xZwh+CSlOq0NSxQt2e/wOuFcuwDaaTh65GCM+puA1394KJA1Wb7
TFWhfG8LndKzAwwVkBgz53TdTAxeHzY/ZEKw5UGzwFzF0KRNMAJCJAo98X6AL42ByQEPcN4K8Ryh
BhEohaHn/sgXNNTqqrwljy71Mq86YjvryaGFc81dfcjdJUeXbqbzQJ4MnNXmdbIZgAwoH/4iUF5C
43YTXuyjAm7J1Rh6A4+OJYaJkUmvF30ziiFHPW2vLoPbGTzSM3janmQqC2WKO4dUihJdtSTXtmC8
RKq9RpGJuGpz8kZfU7AIdT3QZcIZQDiy/DCekf/defbhzexp3o3+5d8tbMDroY1gY0gyKhCxg8Ok
3+oaVXKqWVZHSuy8d/YbsF/QgYoIBD6zRQnbhuvzTL872rjadgGp/KPjTSsCpzyshJOUkJ0HDeVT
4xKdXbXHQ7I/vcHfv0TOhlKN6+XyURvub7tCQCkKYaH+uv/CfL+ralAXvuJPYvDRvWzKCMU3vE3b
2yzW2cj1shlvjm8CCHw5mXCzUpDq9lAU2f05Jen+XE+nZs2D1qzjQ+Gr4SFjbtUjkDbb/gyYmlop
TKcJBSiPGI+ax4Y2JwJXW0NSZCle4TqttiIZaA5gJIseLuiEPC1zG5iVN2+1PUKnGNH0/re8CH/G
qW/1RCcgqINbBzccqBegHHpImQYVq8UdPbjJY8c78KbMQHYAhYVmFqsbq1GwqujsTXAWdR0MCkSA
sfHbopO6zlEQoMNAUddFrk79w/dpo8HvSCGpQQriennv5FBg5onbwKDcTSloSQZOgxtyP/o4JFJT
9oXj8ND9y4lUS+dK8U8qFBDA3p5RVGGzGlx/ae0UDCjeUiben+DV1XWC1FcUR19q+bQazqdTdvp9
t3NHz4GrLeaM/AkXQ0LYYmEiHnGJ7OpMBCEQS5laNhpCX1h0/6fPfDpExF/YsjUsMPgdH9lflD07
kVJAOJzPaZy2SOaq3V99zskKhgEdzQGvUucRFiCoZCval/1CZrrtkMP/y8Xo0RJJb78PQfct+wvB
K/7rFOb/hP++PsdrQ/Dbt38B5xbyJJi6D97tDBphJhAzxybbHggCy1qavmUFUMd3o+T5ZFx0S88M
nb1jcAEiOie2kTKFZwZDP0o8AZDd6j647YHPwILYxgSNPxInPWIcYD+CDBZgHY6OqMs+fouoAxGJ
GwHuluAYc3KXN3j8TLEbGhiHlZq3uBUciXhTkoX5TejNjNzbP3mdqStwTa66AjPjt7MRn4GPhdWa
g9lvFbuk18CZuoBiFOu0HmwNrCIKxIf+Sl5Mqy8l/vntg9gC8rRcGMneP+MWF6LKBEwaYISb0Mvx
1B0UFGGMF4U3YAChznaCShF/i+rofXJRy2tx8Y44nrTpkoJ9L9m4J+8Ec/zWBbY//suPGHI+OoEo
nLFDYnq0Iey6sxpBXQwCyu9EFKK4MlTjLxbUSptRvSEqFwGUAZmFk1lmroCeotmiBwfKhXmx+Mfo
WEdlNRLt0rh9wxl+UpTJDcx0jCML2/jqjeG2d1neEJW5v2lR863meg8RHb4LIhaiuwS+lzRoLGuq
fXq6pbcVcEVBgBcpLjXlBNXS5R9K3PcWZ5oDPTfqaNh2kRiRYRMheBmdI+mwOMzuxYNFkgu+SQwe
iP2K6PVR8C8qOPM4D9x7SObjdG4pnhTWEaIGQckDVUSsHky6LCfYl7tDDpjPGUJgzhMhnX/AxA1k
ja0ZdTeyPNJwkCLIdheztf/5oCAZoQgK0ZewAdI9MwIIMjBqvFeyXRsqo8KNx2i8UQ8RIpAfMry5
yScMODUjBpLqF6T6u7KRuKYclHwv4Sfyu5QJaO5qJvcb9JTmjN2FHUZDAQO150Z7Ll3vjeGLOyMd
jN2Fg46g78Eq+rkLuEzqg6SjD+ii8CPAjIW2HZWri70DHLI5P4WasPqBq+khRg8GpogD/6S3lleT
mOKxo5ImKHosIDXOvB0Uw3kbyTwBqdQFLC5PB2S30dpGPXhiWBSyv3YGeymgbTvqEDjC+nmD02xO
Ie+X7EG8LrKv6JNKmVNJTbjsMHCS737ecUUsqv7hARikDkxawChPni3v4Ic9lH7TeeHbYArqRlyz
5CifeBkOoyP5KLe2T+jNr0HKYIAXgSC11E/YGxF7jPOrQv1Fp/MO+SGfCt7J5tdggoP3LIkNbDdZ
99tjj/DBKAcrih2w8z+eTXspllX3CWKg6d+h3CVlrTs+i2jtRZ/m+myHuEtIYAvCwwBLfTNFjQw3
1eGtOQi2xbLCKlCKQkPcaBD+Sv916Rrec/2w/OSkdtDt6ftIFUfXwphBmUNyEQGkGnZpXjdsVlhW
mcjDnrHcNTJj6W/C2Tk4TemSDEJnkPcynCNqQiCOA+4tVoqX8Q9QApxgAv0E7ODFAQb1kHRZ6Kpe
WEYxIMNMhY82NmCe+SAOHHDZL+NQ+g/CmKgnOL2YNDDckAG0a3Vfvs18EZQZs3Fy3TF9e3qY3jbB
6u0QJ0n/j9bNRoSJ9v6iIjjMWOGF00D3BcseXXU0mqMArB4OoEjRQNyQjXkjpzd5/0STI4nXwM1H
/MTo3Z8JT5JUYq5ZCvHz9vGlmH3ED/GzJ6mRlxQh6Ydj4B+Q/Ehsd1bA6EBEMpPznq5fhEBI69sg
zEtIbGBjHUctYQU/AiEn1aErzSJ9vkWVP/bFfITWyMevsvVzGcoifHzCGIotClmKfezF+5cMTeu0
3BF5wJBIGqDNBFoxdvmkS3npZTqNLZVaaWt5ZxDE3ke7AOz5e0AIO39P2JCCv6AI3CUFQsAJkAYg
G3Pi8S1A7PFmlvEBjhVhNQjXiMe6yBFtYhpI2GB3Fr+T4xCjhj2l5r+FPb2f/BuNTZ8oYOyd9/eS
Fw40g0atHRkEiQknmYL5SZzcJ0AQjtKew82Zk6pD3c3iI9UD5iukltlLrQ3ok6jULR8RYRdeMazX
Vsq2gxU4Lj32ar/PJZIdc4qS/tiWswo0BNeNN6Rvquv9vg0yUPsE86F28ivwC41JJBiWLa4fPJAF
VhQlK4iqho+V4Z0R/5XCbEmofXbswdwnnv/gsnqNWsQv+dQ9/zFCFUc2GChs/9LPrJDgJ2IuKN2o
KFmFgklCG0aBO1Dn/Ry/bIB5PNtW90VwPnuX3slI3wxTOT95NZkx8vCMEKK+puNhYd99incbszI0
mT9nDJ2SzJ/RSkHSukRY0PQadunHimf8YQJB00FlSOKwNoH4fPESxqwyp+HtJW+D68Kn7cx0PJgi
k9U9Z8d+hA1VTteoC/ouVlU5y36TFokG3gByAKc8H6ScDzXuP9v5ezwlrRkUTvC05XHBUBwQo+vv
bchc6rEbS/jidJ6T4jSMuV1Vrx0GsGV7P20DtyQrhT04b3cxjcH9VybWWEt3SRyVelUQjP7dnzHF
nd1Sqzusk+GfDMj1zuwo7Ebdw5+l37tP8byk8b0gjvhhruDwgA4EmQfL/mvBNxEjWB0hdXoofnFT
ZDHHjJT4cTDyxaytH95Nb93vO+hyKbJkt4Bvz7Pfj3MB0BjB8Ik6/S5DqiWar0uMicFjnAwbn49R
9JZdfSxi0thsMz6AQaoHNGnAfwAtXSA1GeF/F9hz6LiZyCZRjcfIAOS0sY+gUsHiw5bYPRymG5Ys
SDzwPqf0lTeKN3qxGPc7qXAN1lwzEUMUJf0x4klqM7Ru4D9QeBMbnc4XEEigOAp+kGq28PWZJSpY
Y5ccF8bE8nfcB8A1pMI+cSG74Q5NDOrZmXiYc4n01e2wUv9j6cy6FMWWKPyLXEsRUV45zCiKOL+4
zDRFcMIZ+fX9hdXr3u6qrso0Gc6JE7Fj7x26l8WCA64GdX/IDRB8DjegJyaos3EBccCwM7vCgn13
/GOL/EAAsVpT3CG8HYx8Hq7AXT6tO/Blesb9ZoAl3xlBsRiBEL4oVPaBsRIvVCM+0BIHc0+0uXh7
0BYK0bZXpIrEz53JOHE+AjoFiVj1h0DATcswZtCDCnc0DUqxUOQstFCsdr6TpoS6dXaBGxcRG4AM
hfe4O2PYAHLCT5Fpx9ISEPB92viQlXm01v5Y/gdpPSAQBjQiNAE9lPdgAKK87RI7COSbDZJ9Gl9u
v1Yb0j3I1Ttf5lcwe8X1aWbQ8FLhsosVCe0TUrKzHFVN0s+EoaqYSN2/oABALlAXPTKeA7c7JS8P
T0A7MkRAQig0DazvsTaQd7u6opMaPtKgFU0MNYxghYE20UVkSVLACWKzg91S4z92U61ZSIDGFU68
FFFlji5jIF+JaDiDgZ9fOcvgZUsi5jDPiSYPFR9pY9SMWbQr9jHi5faoN6aWI66yirBgsstgEXVS
4M3BynQxqJZlRNOjNZSyEvF98vhL78ydAP34KlvwsgOPIGFFeH7zsM6iZEpoSGJW1wUu7fQnbWBN
1L6ym4jUuES85yAkFhGW3hcgVjNml6BQ5a2C+cbtLZMEcJYkwSF8SzOXClLzxMivp0joaJFwJ4Pi
AhNRoQ/rSIm683muBYmTGNmW08x+/tAwJHoLkNjl+Ye+rBxQVrcOzCBP0zKhIgCtpsdi9PPS8Wlt
d6/R++H15xjeUOcw4uIzJ1NqSXhI1w1F3o1f3vqHw2OYkorvOqPteZqY+OggueHRKdBHU+CkJEWo
N9idV23h6GOAWlZwCl3pa3CkDghaqHmkb/qOyr/Pz/2KmyTnDx4/Ot3WFSGZaqKEM3AbUNHtLgyQ
ZLny9kFHgWC+5zM3j50fF97lPGOp0/NjUBXndfX3AXyhZmwrljhef1sMYAqeO1vDxwX3eyh2gswI
o3vGyifvwt2We2RxmUtSstq+/9Tc0WEAdimvCnVNmjDq0p7VKXHa3tYksSXoSLqOwbG6+Ptjeta1
S5R+numvTUXXMBW3B3PCD2+Frz1entaxa/U93CzJpZbLfov2NMnth1SdCvsM4nWnhuI1MiVkML1P
YtL1kAKp+VS4X0zfQzzEGE5OEA0oOSh/ZV+Re9Cd0tI5QEkfs6klXiPwnxiK5kjyn4o/1tlqhThr
kHOvz8HuNiXNixFw9DdtTmjHGZdRrkZgLXRSQ/WgE0TXkCdFWvJVUxBS4LL70e0Xnz5xPz5SqkCo
82i5pyyfM5oTzB9xJs0X6kpnkpm48Xg0J0OlHjWXvpqecC4lRMr08X0kxitMwCadPa7S7BdroPdy
NKfWVvGUwEVTsDXa4voFKA2GrhcK6J00ZkQMwQKA7BdbJ++ixheYRY95ZfUmcHkn/flyQ1ihqext
md7uAhZLMyviRBHZSigOS7E6/GJx67EAfObS00oFRXH6OowgR0lg7BO14GyPtnhv+mljuZu2N2Eq
htlIYcheCX4RRyu+ncEyD+bcYJgYfBDma9cUMM7nj87k0AIorx1m1NDxgt5ppZsYVY5waxgwtITJ
AU/M4f2yAxKO38Lh9GA/c7vpKeW7odA4rx2pzdPafGzEMzStmSjwJRpkHJ3V8qhs5nk0h2KxgDGX
mMTAJQBIfNo73q/jfJaYMWVQzw7w1+fjUxgEKBxxa1zGep/w7iVAJ1hlPHg8KQ4qPpYTeZ8HwUEj
B4c+RjRHpUhKs+uNxR/wYTU2HTF5kfnnGl26zIJYT8iqsDeAjAH6Rn53BsjIcNjjFIl4g+mO1QNr
hoMk73tihpda6u46vNOEV0AOcHIV9J35qDliDp/QGiAwGhwKFBi6R2cQ2gRD4Ee9CfQz17IAHljg
kC/Y/MmM/vwWj7eEz/JhXTmjjL74UcZfevSl060e+/6Z6p+6a/TLQGehtWUWWabjSV1C1g/5wGXK
GwmN+5Fe5XXOuwb/jZs2Zj9ETRq20v+R63k6KL9JMQYTqHgv+G2NGIb2aiEdR2PcbRBfxLnQoJAR
QXHLpmL0abT05pivU7KwWUiRvumjaRFkcGlgpJma0HwjsaITLPyk9Q+Wn1xDcuGpckYi/gnuvjGN
gD594Vuc7riEV6SMhNMs3UW0CiV37HlGmI1xs/VvYXya8IOx1wa7ZxvzFZww3BXmTbm9xQE3Ym93
Z+o22AlB5wZiU3hUTInvoFjoM56Or6M4IiDm8B8ZRg5PL8WgR8F9uLHJBPGk9p3hxUZCBsUA5Ap6
CpuNYtb0Z/Bch3QJvKQrpwGFMqQTEoO9BfmGKSe6yxBM5mKxU8Blqb6Q2ZJHgR1YfaG28B6oSqha
moqyUOZIeoza5afSUoBrkOo/hPsYlD0FDeJhUaB1R8SZWLtYDqZCre16WgRUOKLj5PCGKwTiPt7g
ERWHLO7DzxF/G0bRkg/wQWwD8VseHQWmwUJSvGQFZSX24Db6XWl3ercUZS18D8rfZwjHFef5EmVN
1D1btjuhNytHvJZACgk+atAGys1khhrHCDqyr/NoxEcgxIT09XWG5qqhpO18JoBSI4hMl9hoHX/A
p/Cu/PpWYpwij0PqL9gHEVYQ5CXlC6sO8QbZinUx/I3wIZ7VRShdnd2t5eL0lRClQoWLyryvgOIK
/vm+vnJMeOfWSrR0jCOb24l2oy4XB6uQLfrlcjRGYF/eZ2T0f2E+EExSyBucKfiqdBH2kwljCH9X
DE/EwowU55/4rLKhAmOStBNgcfqBpEb/n6V3c8msZ3LrHFe9LmvnycuDk8KsYkzchGMJeUEuuR7S
Si90RpR+iZcyo8shsuWMpwRx80Ff7d2N3l5Aur25QlDYJox5prQYkHYSyLwpeDMEEKq7nDKtzVOS
lL50V9+a6AYyW+6xceOh2zS0YmaqsXIA0wBwBZogNRmSkMOCOHpwTDKr7DokUyzKJP1ECmf1PrQm
tOaEBpC40gM7jDiHsWaiq9hFcHWZsx9etuu2fdxlqBBv9sfjVrlf/omO5EWcnRR+W/MdkpbvMNKr
VSUjb59gSZM5wc0BFSPuRkkYF7Q9gH5DrBsde9ujb99avpZbhbC8nsGsDEUVPHssZzzYsahwL46N
/aH4XG07y63ACA/36XRb1mFHEVaxkXgSd2LOXcH/lub27CooC60DNMScWaySd8BgMUg9X9AFo1TJ
mWbRrP5dnCtXeEMyDYBuoMIlKcH6V9J3bv7okbZiiZMtxH4Za/AtoHmH5kMZYBoiUOkZhlfAFwZU
V1SeCtOzkkSI1C2ZiZUcXTwK7oTiGDZJcvR2HGtMRMdpB7+fFt5sOIrGCl8upxgwUpXSFWByTkoC
B5jTT3zR64ytskt46DMiMHWgkK5CkPKCxlWfoObDa/h2rQWxYrEmvpyVcdVT4oMZO97tZI3EKtNh
5XEVDCIjq9OoqHmINFCaSlg1FpyTRbaDvENxy5xxf9f9S48rcuoTC6MBYbr2Lxgi/jItSGC6GAKi
akalJ0BroYi2cEQosNJCaPxsdNdyjMlImI49LIFZ8Y0RxsLw/RA5cVuQQXMbsTkrVNJTmjghlYoW
rgwliKUYGF2mACOnQea04EOQ9WwRnZDIttjbBay86PVLKyjzFo3Mbv+yHzrDq1Mt6aGTEzqcAPxM
mvptFhEQ3a7CaIITzGZgbJdfBeSGIEFjA4Rdt+jZMEVsLvOpC3DwsA47XlkHFA24ONUQRrnfhzKi
CtNyNs4ufYMBUeowz9Ic0Y+ACR9H6kvb5cDZUnfJrLEYkBgwR8HyY6vQYXcf7gXSihwu7ELyMS6A
cdJR1+ZacHBu0pxK54CqG1LbZxqWY9QhPGjT5v3jiaWHsFH/MOV1Lqnm0xqSYiNzO2+Ovt1OAeX4
xz8fA/jTGZeumTlcD1hqzK3hYvU5uUzOYXxWpzXnBTFKmhC7LOVB2Its/GEtkxds+eTU3/pGlO4d
f0YgYYLDWxD2xoSijfbE0T4yK/hmF6S7SdIaweS49OGNQ0eDeCgHTXoDUigglZKHkYw+3d+1C+rl
Yd0NlxByn6J1D6s15AjOXRkrkTJ2KBvoQfNhkxJ9Cfp/uKm+IU5UziUg3UfZO7v2QZp1d6pxE4wj
dCihElCNtwAe3IQPqJCgNfq42LeyC/iqpwTTOGqkuMP4oXHBmMxneDRoC2ZD3jpBsPuh0n65zGe5
plOKGAiVPQsABwIyuYIWMQ2Gg5ZHwYQT28ZPe09CyrdAykkGw7cnsPrJ6o4aPgJbJPhCkz0LyRmS
DRJXSjGqXcM5/96kd5O5oMy2lCtPt5k5Of0OUiAVK7odfUjIKasr2cJqu3LmQ3qj5MGS+LNWsAqY
08GzDfsf1/v9a8hciL+GGmEs5jhLJlEStSD48/IIyG2L5IqEhi4HuAyzRmdGzasnS0cpTLbJ2Qg4
W7+9hms+J8J8e2xIVEvSwxi/yphXiE3zs0WRQm8GBQzMNRJnppksMkYB4AvLmnzR6yUiRxzUG2X8
9vsfDFfblASj55LKTdjFU1U4UhLwYfdoRjSke1C5NWUkiMcO+on9CdAPw6F+7TC9CJtvrAZxhyuc
krTwGDIDhD7Z6HImA1tua+H78kiaOCpZPdj+XRx/GRMJAtEezuhtS4slbng9SK6W5fWWt4hPo8Kn
FfjYM/R6yxQ+4DVhW+cGcmGJ2BROtJNItHGtJEUCOJKBS8AV1dd/uDHD4oRJ3GSDoN5sm7A1bbJv
SGHwSOSOu/FoBAMAMmUI8khFDXITQYhhSwMakbNgIn3tFye7k6D1ZuazHD9XmW/XojwETevPHxZy
YqSVIzGYhsTNvNl1hNs61sopVQgDDeiyMN1QmAAEvnYaNUgC6MUTUcdiuQ7ou8PVZMvJTRMEeGQ7
g/m12xGosROly8a5Q71BtUOvx//1sN+T9l8DoojsUZx0aSAN8Yi0aS2JKy3VO4dlmtyZeOqBHf6S
cOLsON08+04qvQSZf5IQqo7R2eeEF8bOcv0r41ooj5Lo1bL2OrVM+YvAlzE6MPC5a0UHnc4/potL
x2hZhNu3S3xMO1xr6V1YJx9qE87z9tBmNApMRQhyWxtHtRUbL4LmxqKlNbWI3uAXCZTLZbGRuQ0p
67EPzRWzYl7nURQbYaz6fVON9u4LEMm2GBUSSrc1Laa+NmZ6s/AJbdlx+JkDUAGI9cLBohqxh+nJ
2pUgWTT1aP7HVDxkEflPoy/9Oo5VSor+mFJJjX+FQL+hrppy21eCDa6/LOAnx9+a1U/xCsLac3rA
JuRqM2HJ82DtLYw8SJcc9wAvvE/4lmiWVPQFYLhJQWppfNgD1+UodAo7T9xgJeAxhohP+iOFh4EJ
CjJxUCfRATkB5kEnRhazofGA9MZ7QOBi0AcYDc8YHrK86dhDyv5FP2PZ4zQ4fpJ76WxnkD0/YfRC
iJh2yGfAYsH34GOu7IjwCWD21bjBqCKG5VUfEI0i7KZiwpjohu40cOBVBb1kscWbyMVLiMKXIIMy
askcemmSMgJxGJERCeZ454FOwxi5Kp790lQJU96wzGlZYzom7SrmxTidQR9BA1j5lBG7e7d3J8SL
xTdREGaCjdMm6pZfadodcWkVrQA9OSoGBaT1Iglm74TNvtj4F0oopKYPgSHFS1fZ9Payiw0OU4bK
x2ODNLa13Ao7+zMWKvBOh17TQz1IKnpbiBke5ODSIhA3aF1BvqMj61MvYpuDrgBotuz2zdEbKiWh
Vbpm3yyMbIKwTruwErd6kmMQBE569XLfO0BOXiVXFiX023iRQO7i8glygNt+WyGHkThI63KUiDqF
jg/SSqqoClmMFFBIKBbf6aZAuAl/3/XMgazyXZp0Jz3FYBJNzV4cb5d4PwKn1b32LwnQx0OMhVH0
MoW9TfnTkIf9gkhOK/do7edzXIdp6qgpyM23leuD3PTn3kjMpMb0p045iQ1AqvcEaOTJU074KVnQ
kVPOhoUriC8vc7u/SEt57wEiZztae70x7q4woejQlGQCUKalOp57xOpY2eh5tj7XQE5ATZwwTegG
mG0OQb/b9uSqgnFDBWD5iHnoKFIasIWyGcOsJagw6Ylj4NQOSgpRabwbkKkzqnWZtiUm431+kuNI
eGfRzK4Q3WeAWexXLmi243pQC8me635Ne5g0o48BT0CPCxgN3C3FJLRXUlYJdqg8djhkNyJ70MU4
ckFi3sHtjSWE6ugp/FQAIB5thPl8R+p1nrp8N51OgkTPqdOS7ImNMCmYN0++SOXlNAa99L54Mogl
BZdBErToJS+XFL03jcqjS53HaoXpdOKWYa8m2/YWRgY/EzgoNXhHnPTyvuYyrZtqhNDJtFaxuzwy
YIKylvuWjjaHNmc6qs9d2+nOjCm5pNTZHF1CzSJFjEIhvIheLN1h/XVdzGMfchhLm6KDmdcyl0cC
WpcnzkiiSumivaOIYXvOcGL2yfjwgFUbwMaAK6Xtjo/saAlYODr+/PYVg9B4DMKLaNKvQlm1JAtm
B6GlcoCVQQDJVkFVl2gYSSfZ/yDwolpqTK/yJfzBe77tQYBLQJXYi+/oOt8aNIgxtWVWAa8bhTiJ
XuEkU/AzLDXmFFnU3BNzxEtgpE4OYQ80YE6dFNsM3Qs5DJnmcP0B8aP2O/08ITfEZBdzPaUcZGyH
AvbgAp+MZGBCluIwAxebbLtLuA5Y0IKx/Da3JrrFynr9XCDcTJgNIsfu3gL2B48T7W8CuYsUgg6G
r5hBZZ6RgYmjPGg+r6UDycGuRlv4prTJvE13t0nVtjO60s+hGUHRgdkKMp3cImTZJeED/aP9NaWJ
WDCgLvF6gQ2m+KaF5InHMT6tbOLZSQIaArgmY1owwoeEswEBev+YgWm3qLPJ5AqnFRBOyiCvrbW3
Hy3oZEqO8+kzTJnsQoY6XHbRjISUDJi1Sz8VY2YSThUbvzqjwGyw0b0JAMUgQ9hXLuOU3xyk1GG9
+Nzg+AcXcBp/pB4lJ9a2HbQnHIkZXo+s6O3a+rrPLH1UD3Y2XkTsC5wL55z6kR4O2Juk3aSMLSqd
i1MPt6nIMu+c8yz5n/Zy7xHvRYu5A49nVeLnzKMFQd1yohJPtjqftBiUBCeEBERdSshvexCIkvOe
mE1jhbw4QsupAHR3KcQQWi1k8fCikHHTyRP33IUxWNQLlCQkNGDF2z22NkDFuH/6pf11VH/jgs/a
ATHeX1w+e7ZmJ37GT3ppb9TV270HNidYA+fVCSKps+FYTpjQQ0jCIZGejTDsVAzOpU8Ar8gFKT98
AFi0SNKFljQaDjN5N65OHNpEH4LhZb6VvfT/sJ0Ovm48P3Jx5juOSVp1zME5VtcOnK5Zj61iyHex
6Lp2QquJEd/fNlwpkha2ptl0997ekzYc7H7wkSnPGTT05l3SaYcm8cvs11OjcAWkY+skZp+AQJLO
K0KVhmGmVZ08eqwd+Ho0mQHYG144BXbTmPhFed580q+Pu++wNcrRDmxzmC24Sn1+q3zGjqLJQzuM
6EGT7OCuSeBe4DhFIvg4+RlnDm3Pm9LRTX+T+xJnDfBEIQi0gETsbM6smWDHznv2WMWtAd6zQjVz
zmwJME6PouuCDyNAIxn0PXrO4bD+MQlJwaHsehZuGOuWNfod45ATeoHRx5Idre7XJq74I8MhC6MG
Rrk5E14Xr5JjnlMCdRhbXhkLwEY6RkrG3T2ayiMaAgtHNK9ouXednhPdQ23Vlt7LoeV0xL+dTM+A
otXl8OTa6Sf+E39CLDXIlJBNqecPBiJzhm8t2gxmwNWz5b447l4iMAwprGb6x04wM0S2eZYxq7c/
aOqkYPJCYSmic3aLQOyUC1xIe7FMVWMTOTIAFTUDfUlBVDX+l38nbtKmoqxlqz/5EaAnk5Zb2bCb
CP24Ht/njImFrVGihN6HH8TdOGCRELKYc/v2txeb7R/zTSAoksvNY2op3E47W1SeyOGFKw16gRsj
6hQDswN8MBpIZ5lX9YB6Aatj7bBmUSzMqbppEYlJAR8lv7D2Ydl1LSyjrj4ruFoSi64yqYklSEQz
WTb5UD4dzxn65GnWwrLEeiGQhD/A5qrIWIopFjS25uke1aiLT3LLpdVbWobquE08aFvAgjeyr0MP
Ezzgii7hjd6R3RlWrhYangawCoJVoxOwj43NCYtlzGY46Z/9HkhRsG4Nmke/OTt2x00Htsm4a4wr
u6jdAs29egP1tvtcFqFIXHEOmToeFC4/tX8z3fvg6L4r66c34++s6waL571dLUgCmsd0r9kPzA9N
/EbVpQi0EOPlFgHpgc8tavqh3oG+th5oP4f0VQetk3P4uJVCZIHq/QXUZHc8DY/nW/C5DOtjWmPI
TMvW4Ygu6GzlLsfBWfad6TKJ9WnjCoo0IoTly9mnKyDHzoeB9vYS7i3DykvrLqS9j53n9oup2iVN
wiw5bHGcaQIrgzyJNLYljL3FElH+M/PyHtPbWVdrZCYGTJLu1XoOYfHi58bymaaU6ucpQhXOWwIs
iwPMr/hrFXhUELSnLBjWt2k3qcETqPWCJsJ9UxqLxDkRLJhmCqRESx3ZNTS23EUPJAOSYdTZiBsY
VOocfhlCoVHeibqa3jQNmDMOhy72I5VCM4PFR8NG2YFmhlGnDJW/MrQXOav+D/JzXiIlOjF+XJ3c
Dm/yr54iZ60srD7rWGt45U8DP9H2y9WYUXCcXQ8j4+CsTz/3x6qtOd2Lfyjd9x6phPv6uX487TI2
LgrdQ/PgmT8G87vn/GmT3PFjNwOd3Xj1Lll4H1ScyGkBv44wXFGN+K+Ol6268Hjefuvq5YlWeEbh
XQY1bpnswz9thIdCrK+hpeilbSCDwPYHjpHm7HEnu4antDHS5nizDOnUn8MX0C1zs6cIwa5Os2kf
Q0QhD2+fPF9/6GiJuD2nu9Rj7R5lsLEHDJF76z7jyl+HWeuA0+CkW7oXOHUX32hEVccuX8MOJtE8
iPMCicxVw2zZ2VeDp+m+PqazP+wHbcatPbvhuxtm+vT6do8sqsD8hHpt64hDi47dq387kAwOLV09
NULImvhSkPBXiVb3m6Z7u04vDfWoghcTZPX0WAWtCzRgr9F1Gg3/pUW93H2U7i0LirJ/M1SPaMZQ
9mNk0mOsggLTa6gf0Dne8yYWJsxePCX8l3D8+MdnjV0JAvBTFtA1DF2g7LR9I4WlNkNBhRSJr00N
mOYrbgRtTecQ03Xwb8Ll8NI0bbTTs4fvqUxmAzqqc78+RnrU+4Esw+I8v51i9biAwIAackqDcRA2
bV/np/lt3ODxaxtWunXDF412OrkY63LvnLqhzptvUtVX+C8M9gm0I87m83jaBmOB8cb4XK22ixXv
DR18Fjy6o9dfE6tyK9PJhm8D/QqLfG1Ozi0yZkgSbIKD23r7xiX4dAKsSH5wQ4IpLvNpPg31brJd
5MClKd/SIix71hfy5XVLYQgrD+FcKX7u5xFVxqh+D2oMzO7Td9bHP7PgGCgPXimP5oOBxCPSjOED
lH3vs/S4xerg3FFUMCZ4+j5BpTmjejLUhScfnTlMrqF/u/Z1w3uZzrvgIH78lZrLtxqHYQXW2iGD
Q23IgHqbF029wLkHxwYyEX5Cn6jZodQV1O5Q980eBc+xckzZzo3WQg6sk/v6a3w8lZfcEHy3u1x0
5zBrMl37QphoHEel2d+b/Q/20RY3CTGoe3BgpL3i7M3l7ECvu4PLekIMHbL+OQZPQ9bhm/3+HAK9
h7gCoOIyHax7aCTwH7V3Suu/Vmtx6ARFRScExAmQkm+CNlgLZ9lvNlSqzY/78IaN5Gt0bLuEKo6z
D9vp4B1wlT8ndcdua25vPTl30kOx1DWHCNbq9XN9etynt9fQ1FzzMMtPE61ptUc6luOzBo7rnEIk
NDzNY9TrjrJOmndS88FFhDeYOFm/wdpue1VvsD445c07vZcdgtoBM/+3U2Ievlp/vDeKQC249+wy
d145TnrOh7/UnOvbeebbTr7UP95aw3H0ap268avTxxiucx8ULPMePq+uYfazbnwqx+c7xlRhr2Nf
7hS6D4VrXKH95l11qJPj08cb85pZn3zQLOn0WXnPzvz9qAH1UPNMq0Ke0SGcP5wrBzqjj84O/+Zv
V9caq1/16IUlZ5RT3pPD3XpgwCt+oIv9g2YK8uEmbeCTOpJAvTHAfirM5zkytb+zPoaguWqRAJFI
Z/N6a2KvT0JNn3g/bfZcDiR2rU81R7CCokYwpcu1PHFG9hzjhSKAYCMIOiZM+9fSfA6otA4/FeDp
Wx1QlNbLOveq4qfHMwxPcGQ/kE7xcOYF41B6RP5o8dTPdoaZEk03M7rIE2p4hsZ8A2sPHGD+Nbru
+tzvtDnP3Taj6qz8gCtf5dc+rkw4BSIf/DFxglTXsp9Z/Jnxts531eVKVLsTtuMn6dSyqz4gObs1
SVtbmSvmpVxngMA+JWHU0J0MbuHNpoJEoKC5t5N9v9kvRg0c3fudHCNFfogyubXBY611YgpWz/Qu
NVz9K4at+PxrYliHMAibVGossxk0uthFD03PJG+iI15gI2iVr/4zi/GLeB/61+CxuYzgfU+wsMUU
8mUjMGtUy1N30GHdu+tqBr//ae+P2NdoC/3tGlkf5p97gq4Hq6i0mmZQYGhY4KBBGbfRrLv84WlQ
sz4rq1hpmGLBhG/aeudoXZmcc0Mpobma5hzapC50Y5xjU+mdPnuufXByGk1wRmDkVX/1fdXoyGmo
P9LOwb6/48Y+1Vrjy/DZHWT8Wrift9uqBrc6ObeGGGgd28uT+fMw3IPhVKvLPehkv7R1s6uNvS6H
Qq1b9571bEjCARngWdoEei16o4Zj+voPO/xkdy/q5vElzehewhCAgnhPL6So5G0On3Vxc9j4mOsY
/qUF1Yq/JxuRuDp4JQZT5w7qjbdNShjHl+pBdoKR1vAcalg/EpjJpWANIPDSmrQKbfNIYf8MHjGG
9I/auiw7cK41q4GDZsoPg2nLJ855AnKNz07Qm/MRkmNX8rllcmAxhXwN+bMmGitSi4EW3bxzeKaF
tJep1JvTiJ0ETNzBl6ddUbhhEDfFeN3+Zl/Hp92QU1AI+qL66GC8xMDoKy8Dgi4wyJxgSnAnm1Jo
d3CxizoX0XhTB3Ksvv5Kj/T/MCShO6MM59CxcJG5jT/2enEj68QhmYkASFWtHqMicddK1vOHR6vb
o2DMNB5bjQuB0gBwoytTaTi3yRvpIw8Jvxw4r2kGyWbOF8P5vE1LwDNhooON80466saKZufNqKbs
l7cXaabh6z2rKUr0k61D7rNeg5zpFJp65D5H0RQx2DHs4rUcnjRVrljNVFf7kMTgNMR2GaoVTQBS
gYO6+0QBR4OeWoCayGA2t73Dc9ApmU4S3OIzOox+x+CC74S9QJ6bxlRd1sU9PeHzYfNzz8yl5Taq
QZsHFPJOtYgzPOxRiz6oD3UPGRjijMzdNF3ZjexLNrO5M3Kr3pzYxIyT/T4jDaSOTOXslMmDN0mG
feTaScWu6frO79GX/zWWjeU6ZsBXjKDnEHQSY9gb5iPNrTaafYs1pO28QQ6JeoBpEPzA57A15UpR
rrPvqR+4UHkbEHDEfZGNx1Ns2tQIUkK0GD/Tp/S0On98K59y+DVnJ27YoCk3wGDwq/Kml0dEtGgc
49qTL3SfhVMNCvAQtf5B/0VlyfWwKcgFqilu3AlBDT9MmdlaMinTgILnvwP83KRiYbgmowyPpE9H
2X3I9PFAYC9ztH+wf+x6mGO9cECvcU93+daa37+DIwA0zz7PbNaVwawxtrOmriDj7gW1yYCq5N10
6zs9PNYKl39y2U5whR8DKN8aMQi6Keot3n7ZR75pmZBazKSITyNAFlZCG+nssj1DsWzrruHiMDe+
LNubBmeixAdsfvh5rIfSenkfjdhR8wRY+KxY/rpatR12e2tQkdmjPcnZaFRQP0Qlqi5jrMUd2UYY
OkoDIsaletJAD31Sa7w4civfNmD2Poe3hK3zfZ3r6IMvlAj0P31cmFqbx91qonNzMEN/xfAq17pC
wlJ533KMhdqCHiAbBr/eAY+lafPoXhKE7ttPena47ufT2UfvoPIyeqhLkUefgXmvKfGHxKycFoNi
0MU5dNfeXVkdtbpO8pdqU2LDojKIMcSwImJDsigq6la8aezei0sgkuLj4Dwf9MhfOVdyReh4lN51
pGOGyaaeZYXFA4q/L2uPPjbmeriJltN2qF5fMXdHFoJ0gSQDHiybT+vzdfdRd4aLfhsd8PrliTpV
4xIAfjCD4hX1XG6F15+hCzYNxLS9nJXWnhrRQ52WXFu+ZIXz/57//UT+REplfs+0dHa6XP4jLm7s
cn4wL7JNXGNxabZ8OQ+7O8PiHIprrQr/GbSdDNsKPGP7Pf+9ffIk3wHvBHs/YGHWHTk04suewEDy
PngTOYQL0lKHp2dTSr6DJ9K7kd6/j+4cz9y9esVgVO0ZEa/BkBp5abewtTHP3BusMs6PreHyCzey
QWe1b2L7DRHeqnI84dX7bmtr61BY+W9GkagOFFBPW/u5/fV8DE9TY9v4u1GynFiM9gtm2Rnba+9y
ci8vr6mBUHqvdvLBKvievMthtvYwvM0flFh+k6E1E5NwB9GIfJCBSWfndXY+eAMDFWwNUKSTG3ea
wa05PGp8mGXWK/Nt4+hPUtLQQrzW7y/8DpvlEM9YwsOst7f5HX1n8/HDHJgWxxdWGAy06WefqHOS
CtUg56+su+ntjc+k18SUcrPWt4cMEHi92VNr4u7LhOBWc2BY/WVmevp9gRNRvKbjcmTckKq1Sf70
GlisIZy8iZk7nux8xymwSCOmPWgfxgeKU+ZcL0O0OLhzW2e8nb3yEEDuEH+Mkskr7JrXdVYzufMw
b0LK+kBtNW7sxtf9t7wy/2XASnkGNagom75ekbvLgU19d/OMNfay/qcMzXZKw3N7uUOHZwpLUHDo
6PFF+CBf3aiO6wzo8hMklTmkqCRQT4EgfWzMuupRGxN+W8OEe3xsBAfNr5B52jcTkLo2B6YZZm8s
97EVecAnvOEtePzrXm0mB+yDd0iOcHWr0xCOb/NoY+VK/dAevSr32VWmFr+Knzd9GyaJYLG4y+/x
vrDXj78qhyVVL7vkeheb/lCzawEfVbqN2T6XfPYraIsW5AQgXNQm0ytD6BFO8mcAwvTPcbsRjLkx
oRvzVr2qjwETgMCXmt0ZifUN3V96EHzofvW1++PE//TTo1Tv3tfLc5/sS5fsY0qSGUF7KacAiGDR
6bNgjuXqQ99GqmVxzigBTqFarbEIGCT459zIVpEG0jMdND827RPag7r3wtC7PZcWNjbkFei9s91T
gNMGRSV5woxfnebRrjsSwDzZT7eX9hCeTFbipq/0McB6b1yQuM3zDuK4tuE82lbRcqX9RqOdxB+j
D84TgGQ4K0w9TOoRr7brtugMXZB4oRb6Rz56uDSTmyGqzYV5tWdQH/nW6r6ESdfcLdZN7yG1EwPU
ZoXh0y3CW4+GpNIH1S/GOdaNKsC7O8e2yruMg78cEN8wKKH1e8a+N7y0vBuj0oadDNm3a8ggCbsH
JepxCzA1wqD55LXvDo4zTGChY/Se7vdO7WbMZb2qlXvGc9tarcMTgCHVgnrjPc9sCjerPWqpwYTd
3IBW2PLrJvR0HjPjyH6uKg+/hrJvCiUbKhb7SU0+07JnPXpWnuw1ddr7JVktOQ15i/PK+i2aEO5z
ep9OqKRyWIofktvhe3rGQcS6HOPewXubjhkdcw+N6UZTbQIootcWscXq0EzwWy+l4UDua6oYdWWM
WQ9/oe7e0Werw7gDHAqN8enQ6FnvELZyejKtLkdrRdrgBAOm5C5Ma0jJhHoxd94M++ReniuyMo52
FwwQK2fmZtyZcqOK3+HeYDaZMt3P5k5ReAJotlYUzHsn3w9KIvwGsueJjO+6+/DuChpcL9PrkJDp
aECHphiNHfBvB5+G00/FYu0bqkEhRJnJAwmO6eQ9xW4m5e8+UDhxF/KRsr75rxh78vGqXO6vdtNQ
fM7g58LuIY4zRICHsa8Z1cjMreZ1RgF+2OwZpFXGTcLVnjmKRx9r/p6N8/0YrRoado5RcBFMvUw8
Br3ga5lvfZhzuU8xo+clzO/id0FZnGMDTiAf4KP+ZLkx8wsysrl2ahbP40Tas+2q0hxBc3B8v15C
12q5hzNqBMr5PzohzOEDyaIDoV0pHE5G2MF55x02JkI+pXS5/QkEphoHJySNic/jx+aw5cy5vBTn
BQRCxDEw43O01iRPrIsrRv3q0AvbT2Y89C8uKYPxRBxQoB2QSEBXDuoAqB/6aZDtALsKjju7A5mE
K6G9TVEOIbGgsX0YkVued1ntcvhgKHziTVkvUnRB1L3HzlwtOQ46HUuMM0lBHfUOlmuacSeam85p
8XvbFRvhaSrtgcfGun/5/b3bt7fNeaS7zFOAdcKAsKV3tWV2A88VsqweNkz1e8lHtRa0S++jj0r6
X6qJkaz5H0ln1qQqEgXhX0SEsoi8si8i7tsL0V5bwBVBWfz181VP3Ii5y3TbCkXVOZl5Mu3xfdFr
FrYIV5BK3Pvx7c24WYS1rB4P4cMsOa/GuXuDi2dMaWV4dO7xKkPMuh5zOXmG3kQRFYz03BHhmkDi
OYQdWmPMgNpf2sLfRUaqhW4SN8BD2NAWYYf1XfDfp1eLbAG6XURArgYx7sQHggiHPOGM7MiENpGB
ZQvfvxRa7aFsOlcxMBQ2Xwy1MVNjp3F3mSiqbLY38/lwJHPYmIp7y724f0YHjdFFol0SnZEdIYp6
mvWGTCHzUQJBKW6rhIRrNR+Pr+rWBkPWACX48tqojTs9qB3dLKaHw91PguHbXOEt45QfMyGjBj8m
Kwkuy8AViaUS0mv9324Qjr2Yud58f3TvjvqwE43gCbNava8YHXY3V0Goin7ww82ELcTLDe+tGh13
KGOZj9GJZQBDWZf9oZl0XARXk8KHeNCOmNRYySc+KpPj1z7wSJGEB4bF71IipK+9ZsbiUw4r1CKN
XfyMRpGUkL1ZiZAtDufaUb2C+ErDvBkec7r3dNvY1x9FuOPt6spkuLje3PhYIwgr7HfgpkIAtniz
QUdhdgmW7VAt+LfxH7u32LRRy0c4h3rLV7JkRXFzxTr/bOn4jzzfYFNmBedeqQR2Re89sGPvaOR/
Q9a/ERS2Z2M54rp/NpSbLcGOjEOfmwnQaMYlO3zIgeR3UnJWLITUGwGt2keVgWkqNkpt6+YaR5JB
kkO2OBDFbA+XBOTqPuq6ik8B6yC+nYaGTTWRCv6cz4RIHtVQKMRbKqpyMRqLchql3ibSmfG9btBm
i3GRKIp8dP6ikEIbb/qjxcsXJvToA9rlpoUgxxkTSzLEyfwZ+Q1Eon1m3BR9kW5LHJzsxCFwG59T
YXZEKDvQfNrIhk5qDRcrhtfRfiqz11aM6zAvhJXciaKfAS1MHpERIv+dDw54o9wmf1mYQielLZ+4
uQ2A1HAJQ4yE3m8ueAakzc5Sn5FK92cQfaa9XdMK9iu0pgy6QcnRUoSiufjBrepnzH5F8yfbPw7R
784rYPaf3fKgrAWZJoG+jUVBiMXYlnoC77uknNiJMkmo/s3WOxxKkEEyGHEyjIxI2DVx3nR/z2jN
HYajRiyGnygrXEoeK+KRcq4p93ckFkDG4LbV9k41ATylnCeUiVTLzGsFFU4KrcrsKZZlVlcF2evf
eM6zsnsWVlbhACe85r/5tMjc90kG/rJdMOLBuSQs6mNhwnbjjlFq6mZNQIEqWEE+9ZJuLuwnQwve
FD8i58twOngy3iPMdOFCLGMOtmz0GWaHy/aI5wFWKpKrNSML46wvW/Pb5mZIDdZPMP164WHNoiIC
mV23T3/gsSs9TY7aMdmYPEvdPzxtVHYB8iXtV5N0zAofk/eM4kFifyHPctVjiFfgr2G1FFjzFeXI
FYCAQvT3IVsa139gK7WVzl5ECJgrkN/j15eedsPkEsgSaW7HF8FA0PFs0b3N9rpWfFdejzaw183d
yimSQAeD1Cv82nv9iiBpxX95HbxAdFtm4WD/Dqm/nXRGHCNSPnvop7OvebzNOFx9YXT6dv+evVD3
nyHeCgphL9bDlkxqGP9R2IqtuNnictKh269T2ZIIkHnCd6u/3fYadkcNYnZvEElIWaXTdUTS1CDq
cFLE+hQhrF+bzew9OYBieY9oFBReRvYo5MGStssZUUrhvRURs2OOwz9i/ZdWcQ2m7Aii4GJL06fX
HI1FRi043OZ8dTbtCOb7oJBMPWJ/gvr8EgHDnDY7scXcTrCRyXWazrMpLaKluASEMjA5hPn20Udc
fp88hrjPJpQGYnPALIVniAQYK89Q/5YxU9Tum6nq6oDzIgNuWSIIBR1DrYF3mQxnskcdZNXTNHzY
l1UVGMdLUgH7BqVvOO9oTLB89Fq/vMG6pphV7P6H0+p4FH/58my0YTWRiZQ+khRlE7xqpXttOto3
4ctOJ3psAJgRCvSyoaHpC81+NghohUgc4oBntrqxUlfjYL646ewd9ReO5FFw9R6uxOaX2oAZZpxR
fr63GXdAXV254K/DivVzIYL8GnI3CJ397ox/Iy547yCaRj/xOJX7Z/gd4+53j1+e5lNZk6zHtjzi
J3V+6X89g6qgGDsGGetYTzF8HRfe+JStC0hRdiaUSYhvUrfy79zBt1+ippEwBjULSOq48mVKDeKW
4mzdMbULeetmE9SB+cD8l0069I+5eErPWxCxCmtvPMVAzOH0QKD2V/TUtSeW0mF0PlQ1mctUBUTp
qhhObLIjEq7GtW9Iu16by8p9B1JKrKG1KkIlellH4RlNE4ukG79sM+6EtY/yYdHUTgY1QmLbhBqE
gLjcSQ/ZDyINrw2JpESGCWOFbpfgYOaxxYAt07CIxYrk/Ocjhu/AJTaCFNuVGimMkLPRyLls/Qyg
+hCCUDceeitr7dDyg6SicDtv/I1YeUwYLv0QRyY0nI5/8eZLiwEKmgATcTo+8aLB5TjiaxnwoVdH
PoaU/DKJIhQzDGIxB8AwjuBh+CU0xlNhTY9UC6kVggr7jJnE8rzkNQWNiuJrHkXsy/EhYcqXJGhK
UvyhGaKowSZH3oO2zRY+Aj/7CcJP5FP7DLiWzgtRGD5KqsnYVZo8gxvOaxTJ1Oli5t/wGKv2MXIW
Q5gMplJgtHg3iyNDFGMQnn8qehBTZ3NC0/iwcDOJduLAxNob7WEOOLY+93g1NB4HGEYjqPNh6Omz
B0L8u4kjyhMrtjmm50shIx9Qh6hR9VsLQRlVSO/z5evcnwoQ2DrLvpgwvi/hM/gT7DtGD6fI1ngv
HLXAGX9QfDfDHt/TqVvmAw/VbsKpEo7jyu2StztMBhQAyoyJww6fck7rCG0zWYiugaAWDVmHDccn
xDEDkRG6aQaJ/mEQ7SpLsVwiYcimT57M6v7prT+h4X95fTGyVwV/Adv45ImFCEFH+3HB0ApR3jmf
w86wGT2PNeN8xkRymV5gDlPIJNFXiyUmZHQ9l0z8Iu3gyz2H58jRcQlHBITnwL3C0B88LCzc85zr
yv9Gy0/h4ZLvGuIQ+WEgQxA1FAu85otJI9hsj+rU33xniDdQIVLROeO1Zo9AGXomW1uKTt2UycLW
3Nwt2H2aNw7c5PiaDUJnlPy5O9zxoo9o/CDH0+WRMuTJZxRh0j26Oz05qfNWsaRF+14U7boscSh7
vCOReSnWND8SJaWE0PuJ6BkF5km3n8fcY/qI9wDKOxPaz6fzRDZ3oeN1xX1EiwoxToE0pjGglA71
fzpSvI7BMireDe/SNJYPeon7j8gnJ2Wdh/k72+AbA7IkZonP4ZrpiTBlBTI8xsDn333AmWWOpcqs
2H6Qyk5w46O3sjyEn2nioNw+5x7DismFUZ6lcElASsKjFm0ek5aSc2MJYWGDFSVyVu6qKNlY53SW
Y1DadQiZBtqLxhc7gj0GZT8/QMfkBVTgskbY0x0CyaHvwoBYTEeMeACnP2sh8xZKE7YEbjx4tI3Y
VdgvMlkAT9ucB7trQGihFL+dfIoEyNkW5OvUok3EA+gaYO/L1LBIhbvw9ryHv93yON85bz72luS5
dVMxFyIn7T80fPFzAhdFMlXjVJuxWWH+8NN92QwqvAL2z9VTtnu3pYSHeZ6LLWH07wpSMruv6Gqb
zfgfsdOhdEjfHjBpjgwYhwsRjlAtyIvf5xFsG9tWON5+4wdT1nTLUWGj/2o5lG9rCYYY+yTmXIg9
wqIqXYyYKti39BoStrtWv33gOnVb8w9+Os0g9REjsg8066XgBbk0brFHuKpGmArzD0InA84H00hv
D17rCOHTyLs4zY2RtSZmf4RoaEDcXxiwq0D4oj7GAHjghx9uYNIG9az7mVqPH4yOHTY+7Qw3kkeg
4zHMEt6epJZBZWj2lai6X2CJUt2maTRILcBLfYVhxyk7txdfeXuF5or4YcYXmZV4OBSKl73oJ40P
YbF+OT52ygRUySWhr10PKIg0+5FkSA/vhkUd+UAZOxZI0R1wqLLLO+XNBZ9/twoKuIyw+KmoSwlJ
8GRUZhC5hFxL/lDhad48qG3sbo9M84BWDg031Qzi0toBt1vQnFBLLxSMNP4mHLBlNlav7Rt1MoHG
pycgF/XThe0CyFh0PcpyvB4us9y9nsvdgyGs/Df/LdDeAaMwoojr53dJMML+tTWC1xb3Sm2mcAO5
UUNHn9340nB8FMfShrZj/mFXYmw1hYxt+cfb+otEA7Wrj2ZvfQv7e8z4Q0UpQZDiVsI3mETG4xmr
i/t4jiEkQR7YMV4sxrIX2hAnCTCeZtXgk/s2T2hNL2/7iYCHTkWaoY7/5DbmrmLoHnD1erTPDDXi
blXLwl0qvP3NaTX4RWG1zQKofouX87rxrXmHVwwLawKnWoaoEYRHFkJXhIctXrsYE72Y8r1g09jF
BlyM4rXvAKaMXDSjmbyJ92vCutpPK1xYUSRdhasf4qGUNjV5QrvHqovU4LoKryc8bNTUfiWMPtSz
qSDEUKBokpMvRv8Yl72OvftnfsmtKreKoNw0GxzePsnFKT7Th7IEg2a2UNZCaeQU92B427+76Vhm
xhIbi+3rzYL6rBSF8eEaC7kWKqyI+J5r6VzR1F4d8HCEMmP5p2mCd+NLH/+hzq7PcKja+C80D94N
teYrGte/7ZWdjSjhPk7BYvrH7Hn31CJ4XcO2WX9H/y5D9OQPr1y9Fqk39npQNLCOXTkBDHn25ov6
o/Vk2tWHX6dW/7QZ2ZLh2EhlHuMDF7Sadxk7/jh3S/ZoqkAAg5v9LiZYtRLbS1tpbJV6CPljfUky
ZNugApaCL6Hf+kTXrIaEDopNTTC145XerCAMRpf5q1gNKlrfXd/zDPv9Y3qriLzFJ5tu8IaYxM0Z
FlwWvZNtrhdymn1VRR6QzyAzOLDoenuAXx5B6kaevv1qQDuXjlkZXBET2KiFsIMZS2Ro/JEYXX0D
KCfFVEKRkEMNDsMvh5Qoj1qugjEFWm/odyZgO5xwUg2KLLmpMVPj4VLPp82+eJv2eKqUa63xx4qP
HAbJyTVBXvYX0G5qT5cj1geVROYusJ1eCa8UJa13Sz3VIdpSNK4HjXP0ZVV00OTYwLVI3v14weX0
Ly5AtzMN4M+6NX6UDYlEtj46ZPjhqnpvJGDZy5OZKMBnaiGmhpD64X+LkGrJYn4lqEG8fuV0I+Yb
qdtuaGA+rFxXfx1KKi1m2GmlmHYHngYzdBqqAKt/JZUcV8OgX422Eo4kWCcf2Y6vtnqkPSvpAr92
ym75nBgU1kNKIHUxWpe7UoHIcLQq6MZC2Y0qqQNd6p0mjbEffw3Div+LcQD/9Pz64/tZayNZZm8s
JtBY8uFOItI/9W8sPn1E73Ew7llwdFvnDxgcoe560qgO2cdZj2DRbGB4Gl7W4fpcP9MmC7UMHOgG
STeKkQ9p2ZLdSb4kShtwZ/rImCkzFuMAaVplgwHQVWOfKD9sgxMRtivR6jk4f/6PtgPtkuyAcwUk
W96zQG1JJjC7IwsX697WDFQ50pANgzvaA2khvuoa9rG81gqHKCPkcM5DnXw1p7NTwT7khqcPbQmT
lHmVotD7s5/5982d/uEUFBtI4nuAUlql3hnAB3VoPS1mzXEsgz+6zgfXed9Nbg3KKM6A65HH/X6h
XFfwQwkAYm+8Unmqh95mKE9K6GdpSS3f8jgWbCvkdJv6OC5y9462jfqQ8glPMuanxCAd2tlDxgpZ
clgywQfJifUCjou05RdbWY3XObID56mL/jRf9GLCktw4j86ty+0bhzvB4/B3aAfwHv1s4gY5Auvi
5rkLKBR6PTVCgviV/kiWFPV5bgaudGwXSHUKO+mQKkBn8NhyhXDmyCFrEbn0vjwnf9zAkZ9ZAa6o
OKgRcA1BZyqsSOlmdLEmGm8UXX6U27KUQ1V1+nfYWa9i3Y2nt2+AHA99X/axhk/HezNfkt5c4kpH
iXp1lSK4XIKGtZh58s0lyupJiND3dzlEvoPm9r7pSPwYnDoGpSDaT87nX8kUtmLPmNz8vAEGyrgy
pvfeJdZ0XPlFmvCHz9BW4hocEXaWip1jlyC+68haZaHUuG8tGJa+yl+hmbJwtWApcZPXKtlSYOt4
giqOjBOYbs2MuMHTI7eah2EZd2cgbygYq4Bo6++8ARpBGuV/1fhdonIl2GGa5egq8FAZOnfwyKWq
B7dHpGjmmxkiuvLaLbIoU62yRi5qyuV8Mqj8xwav1auMiNahwH1Zam0/06Cb9ksLcRBTIau77KBy
/iCEb50zBgafwfHCIcrYIxUfGT4MEah4AIZFFX5SpB7lov5uL29MQpzh5nILanSN9kixtvDvsCfy
sgFGJQeF/uQK3YR4MhrBQVyjHK3fYPF5WqBVT04qG6StI9xBMnsqBgi/h39lNQJiMSSUWygY5xNu
+uN5hvtPy9UojWtWW+8+Nt05FcWuZt4NMyVveBz3Lxsso+jd5ho+BrGebvNRVL9iKZ0ZMnpwY6my
E9Vov4isDXmrXP/PzrhCTZC/Zr0AUH8bHOVgTY7jCwBI1KQ2JOh9jdr0kmRZwF8qvOQza/QDPHd5
B3f4KYS//YGTBxIGShr+hJGrUVjDvhhp9B6YC6gatXHcYPX8DcrkM+eKNLzCPQSRLBxChhIlusdA
PBqkgRK0+2tGhYL7yJV8nuPY+H2ONx2Udmp3o1BHJ3RxgPl+B4G8xDNP3sGkCTkN24EsoSexigtJ
oj51MkV1TcOiWGpSTFJXDig3tIcvw3eQbYP8z0OuHDxfIj00Wxv84xPGVdrIS484yixfGLo1JFa7
mtSD83M3JL2MtrCHylrSYJCSK7mVDobjYmciFaIJ6s7EdhaUizOdONvEEgIudyA77DnacKcOFsik
lvkIySY6ILhDj3Xz+GF2m4DKGj9tgxsRg0wpjZ3pa8Ow8qcNmabUfzPJ+U/+c01/aqiWOX6KmQx0
tH3WYQOeDo7e7jqyvEEJGn84LWEGZgUNdrZvZSyO3jMJk9exg7zMvP7qQIoWwKaKpk1Zqm9b5UB4
BCrKC+wlmVA+yBfO4kHMJ8t6NNmecgAko3rDnJG+s+ZKxM3QGT4Z+nE5wk4Lnn44tw4wEgOT10Hd
l7d4mEaPsVvDgqy2jeWgyblN0eCoZTK6Tm5TqXceTUHh6JXGlHAFWCRqd4/8lkfPHcMzvn3Z8uoB
f8KKGICIo474jiR8KYH81bC+oTQrCGf22y5sQJEI3wrYb1T2Is2WJSLj7Icav1KmwVEys4B4PSyV
P0yPvRMuyQWPC36qMqDs2bA7acTwjo7fG2Kw+9nAGQyze5h6JEJ2ftQWRbz6Ru26uqIiDfBZWHbM
/gDLizDyTvUMFFVqNCtuRC2jztFCo5yheh7ovpHO0B3CJF39Sva6MpKQd70SZfPdIN5+DwKEz9iQ
QC4il/r5ftEuUAeGOX94MeQ8JFcSmIYyITEGoRFPeH7HO4R6ejW7j5wK0vXhXAyLxYTQWgHcTWdj
nqVpt4GTGPltSYTer3BUz71Wx0berlR7OARR4midYS/UVc7muh1q1hjHOISYGTndVijCZcsRo8FM
sQDIcvt/Mac0VsNg0+wayKUomjNGYcxyTzjQ7CBTmCCfxrpsE4m1Sw+xduO0H4QwnHYBuPLyx7oF
vadSmuBgrVj91d/1jlIHuWrh3FfODGi6BnJ27a4eS/Ygfarfg9vATFsrQCnNIwtMKU+LzjFqO6e+
LBxM1Aa6rVYuzk739wS/IYAyiuCLpWAUIs0QnNO4C4EzpBqGYzlNt/+BzE9/KXh3r817kr6sEalF
tsbYvHLqZimFtg7oKi/0QcRVuT8Co0BZaC7ZX2QnbE1RiZ6w+n15FL3oXwAayt2zRUPu3wcxJe4l
MLCXzS1GBHIpHsKKfoMXadOVCcs2lZ0PF4xgPMmPn6gPzG+irU633/P7dxyVU5RXLTLGiV6ZN8lR
vkHDKxtJ2QIUFqbs4r8ASPHCYoyWH00qYiSgtG7ftHjkGn75r73ZoIPAj72po3peX+6ePMKqRdjQ
M2n15af0yPbsUY70E6BlYJjFKl98f4CZFI+1dm0j5e4ZL/ey6cn0HhKtkDr1zmnBClRXekQ6cRjg
5iamq6EgL33jBHRFx8ph9CPt5SM8bQduhK768YvjTjnRBO7cLIAoIjw9ziQ/Ihj6+DqzeoylAsqO
GC89nwE/WH4Pj1EiJpKwH58a53UZhtcElOZluJmL5Ls/Vuvny1GPz+/pugQAeSHMVP2q89Utmm5k
U3zw189r5KUGwZfDhZ774y2AiYSiYPCr9/tBgdTxy5wIyrcblBPJxbKp3EyLed4W8Q/OWUbyYerR
WJZDb8yoKKV6fWR/KilWBuHlXJFMIef25LIR6QpDDJEEk4KRbGNB93mwOn55IKhl4yhki1nqbkgN
XFP62VspZt75ikwH5G1smZ7O4WXTI5kI2xkpGvlWDjVIMzOV5nt2QXxk2C2nykZGbT/0C1Z3YjFs
dAAeFxY6rExMiXC2gtbaYcJoFvEiOGgJaPN5EN3iRsLmbPGG9VJ9Aqj6hjHHqIxTzmqLafs8ZlSb
KScfTJf1RR6SsIlRhGmWvm+ZsByTmVtpduv7VMu+P2S8zPNpjUBKiA9CxowhheeM0cuhurW/h/zA
cCQRDQ/Hxy66lEw8v8IeXJ0JJbUhd9wEqCjGv8WAyUYvfTsFqnE5MDqbHTDN7f0XmVK/vVarigun
g7AExvwVwIJrMzFYBZgKpZYu8sPTbZPwfsKkXkwYAOxJIfvgDxktVoln4dE40Q3I8f2JqB6hrYFG
AXz4UAYdjNbmK9RP6vpwX9AhI0JQ/u2KP6NGY4WjExNmyxN8gYsOqt0gVWgE/LthshhP1u8usr8C
uIrCH9m11AcmCsfMxZjuE8YIgXDFiVlDuvU832CN65Aiz7IhylYFNGkZXALg5/femIyumDfO4ZLy
AOCbYYNJBVk9//K7iU3C5DZh87gC/MHK7TYNiO6IEye18VAfBiAS/bxD8IQZO4dsHQFyySmpewDW
w0SNN2gb1QuFMgBvwOgRfW1mkGc3K4XtP/Nu8tNvj9BEV0/WGRK6UbodLqMp489fGw9k+kzaJ5pj
n4vhv4lBLlXsKRictZo5EBXOoCT2FHrM2MT+FovMIgG37Vl1bDPMuiOTr+K2wjND0CtZgsnDifVw
wiXTZ2BwfibMjyLQzudix2A3Y3A6d6PTi7u2IE9gewLpcXAeOwEApoCILWwrgqIjcicb57wbr4sN
IssTgT7ZKyCxjNSHFFREc1ts83MtUCGW0ETwKQ8dpp9mqbigsQzksXOCWrn4IqXgguADPVD3a/lo
bIwhcOukiW7ngqo51VsDv3GwGeiZj2gt5/NsCZp+vhAriC+M8MgesACbLmCA0GDEb+m/LpAhnzL4
DPDxmkJc9TZiJZ7WORB/O6fFtC8gxktEvjizMH7YNfGHt0BuKCOQaLJQd0G3CIzxE12BotZ1BKLE
6MgRRJ97yHzRKGbXu+HqjX8laoEWcRiXAlSQHAhGRKBzCbJge+bKkF28eXOhsGJKIQHIEak8vOI4
vRYvyC5B1/CTwIyxFAE2zlvrNG8x3F0qYvLxzGClNRdxxEClG/pm3FjZrUkY/kBtA97d2Cy+mX+u
vBqVjhhTXVZzzFWIFaLilckG4gPhnba4w0Vw70BHxfg9DTs6VAwtichjaUFA9ZNzJMGNY5ke1NGz
m6SWFmCcCQDLXAAGjO0HZlx/rlslOL2OvBKNGaET4OYlLYw7fC5uh9vcGFlLuDh+5EuLL15D6jM7
oXXiAWHjYjrGHx2bDhsHprphAIB9zyhswJy72UhO3jhZqHGKZtjqdROAihVEd3g6+diuXD42HtuU
FF8Gtk1ceU/COxUxh8YMuasAvalQWnm+gd2H8UBeex2YtaDI2i2jvhHALXZxf98r/kTkoRDu9dsM
+TvsgkT+IDPHDKkskZYI+gwtso4/kNKF39Zi9OoM/PuXCklpIgizZrreK2dsctdXDd7gvdI367XK
c4nGhgurUQYhFIQ3BrUTTwhtzBDZAZ96yeO3RD9BxjNDPWamre+jnw9Gn+u2CTXDagXZd5kTP3H+
mAi5KXl0eGF6YdzA4zk82RrHBZcVhisxQ634uPFMjGaiIqivaG7MsebTkX3jJUfAHFF0zgP79qh5
Cce8W+tmzjxWvyRpC4IdRdREtjvysIRXJNtPj+IIg2os/8iDvFtjDZGwCypiDlbrpVjYJ4N3JCza
vvwFNyKk5mJklt2QIZutKnYWBt3EXHUBVaaiR6IeBtS/uxgnoqpiUo+7oTCvhpsFfqAZ14fv4uay
3IWjPp/3dBpo4eneYKX+ZfBCjbXP6gMrRN2tWSzgh4akztFW8hSVNQDSWzgR4Op9wzqrhlR9klnR
yglesKtSnQE049fBRpmZGDQKtwF8PuAEhVVsjr7FHguT2tsOOIehRS7ZhdfUGa6i8Xzw5AhmgtXw
gWEVHgWMlNEYOASQk+NVpNB0UbaljUVy40YIili/BGH7/horPbG3rEOHxoDDKjWhzgt0AOxfPMPA
cFCUGsrA+E7ROjSrAseLUTu5FTP40G7yisDpxdfiCNtlYbtlUWKmyCsI7oNtov7yKXhMNA3n1q/Y
pwbNCVkqUyEqhm+jKX5bI+d0w3Ggjk7nisROZyT77cN/GXv8fW6LMRfBWJ1YqMyzMxrGg/Ew/zL3
OB/MmnvXIbsIKGFe4aAMVBWa/BXVp4HITEZPS7tiZ9YUKp+nU+TuikQZzgvOTCq1nTAbneJeaQ5v
pCtamDAhfEPQ+OGqio2TBjjEMnPJqYUzRMVSM8NhZ/+M0Y472YzMAqIiAZ08c1+a0yVb/JhPDknI
bmcNGwevQIctlWtRH+e4s1GUcTY1GA+h7F9m7hAckngMmhG+5DzXg9NccI/Ma2Zcf3hhhweulANZ
gFPKz+D6U3CojBcPalR1cvEFySMMdNTtn/rRZ7fCzAsDb/TFIhXrnjH/eHc/pagP15mEmzkb912c
QkDbDKuVIu5sfoKL7hLKeJjffxHjCqM55eFpjGtFsYE2RG3I9s9i0CHD8d8jXo5Nn1/Rs7cMfIe0
fkYbgkXOQoTb8i4udveXJwwYijbH+TyQCoiFz087M2Ar3AOkNigPz+ueHReRxWiLupljpb0lBTBJ
Rn8Nkggrv0BWF+kBOzyjI9Eb4ezHLufjMfCRpebee5hUhnVlaPK+VVVLCikVWzBou4JKfRxeL4D9
NGoQp4l6I2an4unp1WQ8LY46NiU+vkDMcNYME8FoBkzihMzBjMzRziCUYRTdSQEw9uNpfaS4qoau
jLxsgdwCEURpUTYOx8F1elm1+MGNUIizBzbrAebz5nMK1xYgGb9ewy9KsGwxmoPY3e3PHfbOTDUk
6/q/bHFflLNqfzXshI5zTBwPVERAEhGyUUjVegRCYSK3fWde/ZMzvvaAE3Nk5BEvS1p2yt97oDXk
e68+Evh3bg93muqg94U3op2+XoL6OZVhvZwvIixtKp+Gi8EMLKt9uOiv5dMbycISGAY64g4tnyFT
3mWraoMvRZRGf1vmneHAbMVVm1yOCgtuiwqq8tuL3e9bRr+BgMA5cjBSXGNPLzEPXvkNCo1WYH/S
lPl/rGoIjsl8bdee+ydejIxg4EA2WmDCg9lHfJt8zrxnBFH5LCuj/zmqhzgTRJytbogxDSOpz0Pd
1xI9KVEYgqAlQ79hzxZYi4KVIBgfBf01LtF6IaZqLYIw2P5zU4susAbz4dEcqHagLX5ryqzV2xwB
Fu4em/Gy3OhzhqntFmkJAoZvCFLnfty3D3QCqp55Qw+N+4LexFXtzMO7flZFbGgH4C0SNyir+HAs
5AOqSaD/hZyFQ/TyVsXky3izWIhUjiIUiuDkscdvIvq+neeid1q2kZuv0tM35g7/LlpXob7lwBB2
RNJDrDdIyDEeXHAOSaFFwjUKonRFVul9ys+dSdCAtgzbYZcjdIBqsSv3xy9aZjqTAqLgi7gpQpOG
TSiBeaSMujeqVkWjDIIvEpEVjNaLKg9jMeg3OHWSyoS9NT/oMRmlM1oLXkZoacHQ9y4wTsrQpgnL
CMVvGbn9mibJO0lW+ZJ1MPUWQMiK15wnsxuTYea4czG2mxnO+PRLPyE5K1DgzHlhCL76ckCg7NWP
q/p3SBrVdVqQWRWLxHXhT0969MXa8MaFPi3aHUhnj+PdMEG7JFQ6XCohMHqL8CRGw0XszHkzYAvC
g5zcaJ6I8MkUrV0KGbo8p9nDDP5IcaDykWWdD4wbSh+xtWfEBSzPj5gint7ia26I8MmOHIQLLhLX
/gRCgV5ttBbSIKjDE3DFhiP1TK/3Cec2hD2luY1qwJBRfpKM9LODMPE2nPdwkeDUFlj6A1ERdBSe
aq7BPuHe2qXQpgnZ9yFRNwNHQhVYFFaCO3+SIwKheDQhkaxifo+D1eJOUocB2hphilDMePokS3lP
CdVDcm7eD8iWSxRegWhfjz3K9hGTcYwooC1MaHG5pTnipuvT3tDGjxYNfSS/nfpM5JoZWMoOaD8R
rK7ofZPP4hol+jbozMCDc5kxSdFsA9CWGKj4ZS60Bd4PvA9ChhxA0svxnwH1Ef1ePY9suSsvw/jH
v8on2nlLlTZbLHJ0I4XziQ1mGS52AJDH4xEVHsOnDHyUc9VWB+6/7Zie1rzvVNuwRrbX+H9Pjtkw
qyQeK3gQO3EP9eZAwELtlctAb/C3fVnJ1WfeaHwXa0WrHK723ePiFlPGOA7o1QHjSZXlDDMaa2cz
cHCoF4dUjHDMd7dJzsQHrglWZY8EtThcnmhp6Hk4+LhURKb+1cz7m/fmSVN8OAppeocCzR8mlzuA
ODJJ51t0fsZ9eGI4Lzlt4yw6hovAGT8JmHAGxr4CDw8y8/aZ4psFlwIJ4nYRXEPmBOwLvRVLibAn
5Z2wYD2ErWQTXmau7Gj+6g65Zwl2X3h6sT92GByvjivk2KuO135Dy0DEJu30cULf/yWSo/tH7AJP
09BOeMiC30UtmQsWy9MbIkPXHsEXDa7Q1Vf7I0sIMSbzZG60q0MiFYqhhVFcZHOuO7uxEDLPGK9f
iUmsDyYNL4e5OJ57w4x3fA1hibuYRzZCejI9siuYjWwjzQgSKB6Q9n+Nqd0cdO8m72HcepX/Ti2u
j7gqHy8dmSuFcbrg7h8Onw3zVx6rFV9cxMkbUlprfyN6e0YwwQrQnca8Jfc7iVf3+Soonpa4FVee
M+vqvJcQ2i2Zdww2A99y2HL2tjojHrEL93hLcHGZpGASJwSDzAcXVrFbdr+UT+fozTCGjBZFd+pj
CzUsEOKOUgpYZK6yHvidslpYalCM0jwwtQoKQBPEcUMhscYMcGlplOUntEnBXt4RBP5RrD1S2PVa
zHyhc6I8pK9EdRcKnwC4CsJj9lCzJQPUxJ2AZB/QYDHMC9mF+ydu3xj3/TJOm7kCq8dpmsHTL/mp
zy3jF6CJBEv8o2XE8cES0Vu4OyxtXO7Yt4jr+DDD6WknihViuEG/cQ8F/qA1Zkg7gpVCz4eOkNGE
F1QDyal4OZkVelbieDG7oLrmIgA7nBWBI7wlIPRuz/xJMly+X4FSTCo7YlcVVux0Jtcj3e2AVUv1
6CJQ/fgStqR0B7TDczZMasWo7u0NpSUdRmYTHS6qwrcp8kuEPWELGkTDQKXJ4DxOfPMbjzsf9ebd
C4K1CnuwPQuHZFanKL+WYAbFSgThiDRFMdQzIEZ5oyDXOBt+sSUVG9zCprvnM4u+xyMZ7HLgJR6Y
fa3Q4IXraTGjtVyjPT0DHDAKg+OOpE+GoBa+AAujpWGT45UuoA65ptxhGpECyIrKXaez4hilHM7M
pfDABQMF5kBERZ50OadnYND7P5LOa1lVbAvDT0SVSL6VbMLs0htLVwBBJCefvj9219mnu/eKiJM5
x/jHH/idFMM0untshteYitKSE+cwULDv75gDg4V0gCE09q8x/EKenRvgC0ceNt33cklC8LrxR4M8
zbXPE//J3EHhYTLPDNvP2JX/trDbmRT77Uzm/65m8u1PcpykU34kJoHrgQyD3xg2eGN0GeME8ALD
+gNcyld0nciFR/9laDMjWmT/Q1mEmhdJpc7yH9v1fZkDXmGO8k/cP89+ABXqkU2++EPLzZGfgzxd
MHtlpkmbzqYHrZGOeb8nsE08kXfBeBMghm4t/J4c1skPAdhHVqABZqVyXlsjVMM6wCP8QQToTEo2
CUYbD1YeuEyS0xoj6LJQc/9iAIe3HJSxmSGv82OLc/Cx5S3j5NzER7pPKhkJHjBIEpWcsHgxh2O0
PCcHYETE3yv1XOBiM7r4iavSva1r2WK2nx/La31MHNAbBg18ACse2ssNY0zE3vDxbayCgFOhJEI2
hERIIMLROGh+7rJU19Fa2wKSMwdw6SmW4h4Yy5+ctcuT9TLy3en0AK5A38gfB8+9R/bIl5/yHe01
29Tb6SL8wtHSMdzB75bxLt/l1Sw9dMt6F3tJa+pfUBS6Zg4hTGcqaYAGPG7IvsdYpmITa3yj4ZZ3
+mfE0ViufaP2ByZ/3affemBsGwgm5WwwZglmK5QHQc6QYdv+5UC5Ci9O+JWujcFYaPQKYIj8hrHQ
kRszq9BsEs2iO4iECo6IhUKVXVtdbeUPlYoHEc5kVIKWaOuefht7HQSLal6EMB3dcuI2xrxAUI9F
CJizTLVaI554n/sMBgnHAHJA5yV74uMD9qS4VId8OIJPoM4pLBQcIzZ1bMo/zBZg/zLc++s9/SJv
itpqLrnNFKRHngCcglKdeeDeYFh3D1vTwGHSzlfxFtOT9pgEkd3sy+sHGd7oEDkZIe8COzfh0mfL
EAs7LCJl3tZnUHlvxQRO8WHkOfk258uBooQF6KjCXoSDAe0fYSsbpZtJiNz+DU3ZVHsoi/noxfq5
GD/qmr+SFoz/JV9DTb5KF9FRZrPw9R1DfzAcl0XOHpZRR8A+meF0BYgs+biKjs4m/bplCNyvPzK2
QUDFPDjJHngy/k0fLdiPYU6u1JHlsFZjr38HT5oTCC+hPQzmmCeEUHGYPcHEyjHzQ6HeZH4fu0Xh
NqiAku00syTRAW0JK2wYydYcZPiV+PbHgxOGKzpqiB5oYvpZNyfNhya3sjvOPVKYaRwYxDMVoxkY
8NMAfZevwF7yKGpqHdVFRodCfZbjOrJDB6l8w6KAkcljMw6inosJeM35s2h+S51mzRTPIjVviw1t
6umnKY47aMjTdXbvQR6fZnEXvhRmYgft8TnoDLYu1duafMzmBOuLaTOStrQwc+afiP+zU7vUt/zS
2u994VEHIrQHjoRj9B1/pRyOlxcDIph5ML83n4Pz+tHwwdWobfBmhU24pn2eljNeXQX3Xwo+FeJR
davBKucS0RWcGLkkfx3Eom+BrekuLKNf42ey+wT6Vd2GO8ZB3MGSInIr7iPUdtCttvGUn6wE0hcE
AsiO0lcrme8WeCDx3g6qf+Wcvqxs134cAfZmynFrJV6+EakFNlqgIafb9t9Ix/TxKgAOpqgY71Db
+M9y2dzLQ/tTuT1cblOywufyFc8pqTB6MmFoeN3ltoxulsTzdnnOs3m9QSDMHUphORsAgUhSZ9Rj
tnGoQAKZ7yROdmDxIiAtOS8ZH0x3FWuAzqB34KKtebtdY48p5qW+0Ppq5m15s5oVTTkjd24e6kf6
YcOuHGw5Ro6VHAhH2Vf98vEMTYUXps4Ju1k/gXYtYj0oGHaYYXAZKbouZSEtIvgCsLw5oR0B3s1y
9MpooMBRB/P8smVaBsaWgE3KD09X1WxyjE27k8ADiQfuFdxcXxQHDKPZAdyGkROVBh+k4qK0YVP5
yfs1dcmtNN/i4q1sGu4NJ0k49tjoA2m8159uywFTPTLJG3YScw94m2i5T5+v8ERaGc+4DzR8xiy5
CISIUWd7HB4FvrO2RgTmR7XYS6dIOhSn+bo59UJGm1GNJJ6Rw7XnoAh/+ut4dBETJbnVdxQ5l7kG
Q1Mah3dK4uitVTqAtMlDvEzS5Y0pZupGJ7Zudn9Yt5ijNWNxVBgWaKVygZ1M2eGmBUw06/agAmHu
PQs3EjCUn1lwxX01n+fX4pJGrty4F2QFuubdJBN6UibMheqhC5j/LIXb+XOz9X2PPke0DPAQzpMG
QATeGWS/Q7y+FRZZSusG7giWYJJ7X2rzbbKZn8U/aMTt9MAJopd+dgtqnal3zQ+T99EfIw9ejros
Bx+LgBqe0oC6I3XF9Q4oYCejeKln0vltdSfNGVY4aDRHZVmCGq1vPAgSG0Sxjq1fiIvrDDlL/bGH
ke+izGEswAoTcDn1P3Am+tEWC14HFG+oCjg8FROLE19SrJdht9URc9l2y2BhCtsM+3R2X2bUmfXP
/puvw8D0dWTymYnmwOORLtU1CqdFEaQRM6un0x41lP4WZnv9lcLC6E0GhlF0kMFK7Lfbu1QCk9rl
tXPb4pIUqXE+YL28imEy7ae5OWMIZ58o0iz9ZsGoySTYgVb42smNWX0hY3LH5Nb06z2WUSuER8Xj
Z7oTlqN7NH6NHmuZPxoij/MNbA2K8Pk1Bw/uj4RG+ox2wCn/tCnX1s2rzLI6yGI5rkVmn62+onlL
2phwGGT35aqPCS8D/4nCGc4U4/Q2ywH/AELLqiUmZMfh8IFvNHUxFqKCoAyCJgqPrsRp5cSBTSaS
O2i+MlqVrUW3h50NZt5zDsorDYg//ImI2sIrCpNITnYCcanNGidZVe9deRYhcNGXr+oAMiLsSYy1
KyTW7rR3J9RZfqLZE79ymGOTN8RS8ePd5yovsWxigpstUK2O2JjBEJN91SXPes7yG0x1n/rGPPmi
qNwUj2GBAa5ZLCVXniJMYIjK+NaqGdNtWci1HXvPw23P3zNfm5d3bT7BYBRJ9rRFTzNKccgUdFnx
yztX/wPhc6H8Rmwv7Sk/QU/A2BY3XlO5qhQouUt9OBp2wqtG8kOViTJmH3FJ0HZ8Ycv9IrdrOsKs
2lYKZ7fDqx9R+Pf8+YVQQ9z3X8mZ9k36xcz4CyQHf66/5CsLnt/oMHwR1ZQyV/HSk6hghsVRmfPE
7ABXj5PYqh9M/02Ij7POEzbN+RhujlTE+LvlDNaSA+56xJCqa7YvZDpIKwfc7bXNBBnzhWrmMsXW
0J4uepc6l44jXtDHwLEnKq5m7KTv6AYoXGkl6p49dyYao/uh+PLE02A1jnhVVj0LAit4v2aw6uLy
VWO+0sJoHpk0VK4KbTT4MsUnQWFzPgcGATFmReu8yrDA4FiC80tkGgSlMZgGb8QjTSvctDGkLvyS
bMNVQQQcCGLkRjKUZQ9fdIfCh9u5FK/StrW5bozumJ1Ttt37v89c3IJNnw37vUD4ABUcPdsRmcEs
YoSFzhIKhxfNie7A6uTa7uIF/nK74ieBCvxxssl6UnmffF2+5tUt0NElTXxd2cU34lQDY7D1wYHd
C025/gRPA4K2KaTYfjktst7KkzpLnKwqrDuzRcnuJ7oKnxVsAdplameI4adQFR1etPTx+FTLRG3Z
gtJDKAB6pXgrrOjUWcNBwIzmF5EfXq+ajaqJyrTyNbdyqu/OOUbIfWElz9HpQd/Qc1vZiD8Mx2Ob
efUo9zQ/cP2Y26RLhUMeM3OHStlOicJSdwy3jtpFcEYJabFo8NccTw0RucPbRYJp84DFOFNirEUu
QTpOq/fGaXQExKBNB8qBoPejuB/EjOC88Wn6rX7DQsywHTm8aJ/Z8jgCCgugn1bCL5Y8aJjI9zZE
q9Shsk4s0X5uhsZ9Tq2GW3WP7xN8NfXxZrLp0MTQfkExfS7pVNo/+Ssnn4TfoJMXOgsPr8J8E5w4
Fr0z4yqAbS7z+/PQPflaDrYOVt3y6Yt/sKNDfBMPBqut9kYw9YmKEnGRD8HNSy/lTqGuYjg8HAbr
dTLcEJPU5jFwLihzdkTOsjtPuy1b9SJEkerDfvh6bsp1DMq8TDfYw417RwG3SZtXPIdwbb3fyuKk
LyJb+sNL0UuCN48WDzxmPswrOK5oUS8cM/ytkgMRRdiDBpUy5raT3x5+acJPKSLex6fCIc6dPr1H
fgFrCHZ62p1UuhC2TgoEkU5yQtrJDETqRgrZBBOGOMAQwXz5pcNBFIwFOCYMD20zPBr86tdAvtoP
RwfdflPtxb/6lKK+5BFHSf0AUuIQcUIzPIDpgA7RLyG6/wX8/Le5VfycPvSgv7MiMCZG5AM8FOZz
hDvHrnBVDQc5mxSJKQg9c3NUNGAlzGAsXqTmv10YwgxF3ys2yjGCJR/XDvioe8lJcEbqAfIIywKW
EjQLFT1YbNKUIUe6dHMxQDX4NmYp1mC3uQobw8xOuV8eXhuVnnWtz0UrvGtBTYmrOIw/5L/maSK1
qA/5pkMjxpNIc3IAHYfOu0T2LJnU5Xq+iXh71UVnv4QV1XneMhCv4cDz7O2HeXLPly/8kmDTMbn7
U8ORxIrAZxL7femVX2jaYmjBTOxDNzACkOQNzjNvRn6D38SweTBrthUN6/HZDdM01KbfMWdn7E0H
b9RuYavIBEiEu2PdXi7CLow+QMuqOe7okcMp3jIGi7UluJ82cdTBygo3FhcGlQxbPJbAtaWCQRm+
+T6O1CHG82WDNZEtQ5BKZybOIjbWwwDZVveA88g7vZhiANvvakivoIAMxFmAIvCfxZiescgnnM+n
zea9gj/QttNlihkeVfozyClGWw46WQNVyq8vV/CEPXryDmPN6SiQKjkjsNmF1GJpLrkWqw9WtZGn
LBA4iFTVwm/aYom/aiogq2jjXqZWt1h0bx9SWfVaZYorJ0xB1CuHqTmnNY9WnbKiC0hywjfnUsge
H1vZBCwZgLaDClRnzvA8vL7oRmsq4xiTLOiLCgSa+qgtS/p20QGmAo9kEMOSn8aHvvW5O+kjk11a
e046xcyolWVnKi/U67vExMsEyZzO4ajW9Gu6K2quvgrvLfaNFI/pXKXBqCy0COD+veFW9Fvrp507
6ETnKdTsAI054POgLDrebsFpOTQlq5gw2zh/eheWjsg/tSXUVhlQRDTZGEiFkAFEGFj1XrXv8Q/F
M3iLnA7Y4vU7msCMBCk2ZYHZB5TtJ4vLi0q/aO5i6YXTy5QsskWaeA2krG1fbHkSg0o335NNGd2V
HsVZOAoEu7UMslBzI0avLXqrKUbvM7UOEKW8rARU/ji+cTCrE31EbmIKDd7ueYursUcviTIiyHDb
/62mzjj/dJtuFUqLjxd0qsl4B0XYlC3SgMJJgIXVUrzQgy5QgrzIDvjVfzUc1HHu4ka+kaQue8l0
CL7WB/OKAipB8VMuPxpcE3kVA8dAxIlqNoMtb1XbedD92dAGXAmbzeQR7k04jGCEceT1QBW0VU8i
Izx62aqwASXr8SXMh49FdAsxMmm3+ShrOqJxZbhaSxjQunh8Ypr/0EJ4yG8TFtgSPk9sA0jz6i9G
0q+f+CdZyxCu/wR4wF+4BKZrTfp1FhrlBNmFMi5nMYzjDOfHAkdwWFNOpy60wLHGV9Y7TOFAq1W8
nu1pzl6IXudtv5KlUcD1DixWmhTeGdjL6DCnv9DFQQm0aq6IH2tUEfKeQdCys/emVb0CrSCeeFM0
UJv39zB/I35H/flDZgH0maMcz8lRimNbZw7SiEchvQuf1lE2KaZnlcn8r0PA+NqxdUhI9mkMiisy
20m1KLOl0hLbge7Iia4fzn+cgHJay8w0F81rJZXXNoa3k8DqBEFM+u9xeA+xrdrUxq6b4vMKbyzd
dQZz9GWOZQ+MANhx1oDk2Y7mUKkgW0IsG3zjY0fG4lbMp92XrEPpouyWPu4bKIQbPGw/xbKDGUmV
2h+q+JIOf32xTKiPWvqlMkfqKrmGGOhwnzEzRvVMBeJCIKajmZ7ZG5Rf3hJIIu2KVs0rrxrSj8LW
EeLhbP6ZJ2jPja9sA1kE9+G36CsYZhK3BL2sXOmTdUs1aHzd3tfJ2AYwfFjxSiPCNao96GRnw+Ps
gvYeEwVzA8SClBIG0SistoTQlIDumnAzcK5Qk0SY8sjbUh9ddmPaNPEa6YsJ9Q02D+XYgxYwdCZW
kjg0kzie9zIm6xho5VuWssbbAdZMacfZrnhP1R8ADbpgKqCDR0t0w/lAJusAIqc/DcecFhQZ3E9B
OKlnccWvxJRVMKvM7x77BgsB3pCbhf/GTVnNyY/tRHPyAD0gg4m5tnvO7/UVUg4UaPhPAnYBK/qY
nPSfCX6FUIXx7Xr+DIf2qBBHM+UAYXSDPmrW7FWdBGwXl+Iy9UKKcLz73tAJL1ntdXxbigELxrGD
rSZOo98b55ksKQUrPLD4ntuwmBy010n8zOvS7ABw8aNXyULC2ycq75LKKbYqI089f679fUwD5n68
Bqv6SX6yclUz6r4FN4Uybt/I6mw6VU05ORoI//LxKtIfZlrtJMhoIYkvjFYj02VqTagiBbv5arBX
4mRPkSBjuoCbe2JL0G55DBA/cfTEdsU904nQUa6guCy1sncN1aAgW8b4Zw5Yt08fgLRFkHS8MNOb
1yiTSEslZ6B19jFVlLMOKRLX9RqDfaiJkGexTz/ayvzcYK2RzS6XZMM58c+Wgqu76MF7doYo+sJq
8Bj62or/7HcGEIZ6wGIcToIExAeRx6+sc2/SGlhQl8pZpcC6v8N843xhMMdjlxCx1lPPxVsInuOU
7e0q0c84Ruu8D1yQkWsCb0/yLOWijRzbkS7cNliCUHfrcMXGwpUpBo6cY0cLw8nZw2T7oytjl5wQ
HvBHZ7iH5u8R5kKHmHWbF839pHMABAgBgDdozjE0GHOR9gjaXeEvXgiwkaoZZ3k+YAuX3WZr4TV7
YjQFGwBH+rfNNHSorLSijODBmouFecdnPXXghtmsjv95neOoaeSC8kEGGnBO1pLo5YOvnfgeUBXG
ZhW6TMWsfrKJU210mdb5WdrFm2urr3v2DaQo2DXA+XznMIPxGkDhAAttgUv6HzX3tkVH13PMC/4r
9D4jEHlIoUT+s6nlwNL2t1/twIhwRugrQu0AiSg1PO71RuaE7SYe5v0/df4yzxGc7CN58YnmDJf5
mZFmNyl3oILGnFBtyVY7/XmDszLQyNBN0CZw5L99xszM7KijExCpciwrDVq8cj6BNyG2SKC3vbJR
QGtxllx1Z4pxvRrdP3KA2NYzQq8UEEcKmF3sCuCYgTotnNovHied5F7ChuyO2WF+F7sLkUg9Bx3v
45XUDHYZNmu5XgiNxWp6Spbx9zlFhgUBs5gmSGnnsb6cULkYcNfe/6jIGr3P87vStkrry29fhO2Z
WWEcfHA95qJtRSD6r5pjsBeDdb+890Ho91j4Fene6GK7g58VaotPaVV/DdMFDj5bgvCEPx+jrzln
MRaWJIXcthpYTmQhq4ef+BFcjjL43MLtl+lfIZqdsJhwjqsr4no+Ec2K9VbWEibkyYmrLkAVjcOg
XjPZT2W/Fxfa22mRkJ2F2xgMp8s+vbYqw/DJt1xVWbi7iHbCiaz87EJyq3F8om0RJ/yLhKxfjv/1
SPYAvWXYNzvwKhygq4PfLw70+zOZBgYGiI4v6axQSQSsfg/UxRrWB/35kFyzX2gQWCw32K99PLmD
JPJGD0ZzGnkdPsFQDRaY2VGfVdX1gPBN1pZ56+zycwLsoZibDD7rVyg4m3N06k2GetOR0RujGgWv
GJSfzqrkk6FZyGJHveHbDvMg/Ti3749OC4WQye3KFRxICqgUgFdUF0iP/rRVS5SN+V0u/JmjOdfZ
zg+hY4K9aSB0bF3LzdOc7drFbiNbG2JdoTmMgcnYxtrGVoKCR9SMJe3wYdNIoGIzWdwgLZGRJXgh
1oHoELUlpmgfzPh+qZ/yRwpr9pfPbzggNbtW56g3s6P4DLB4E9Y7oXCZ+JhpiI/AZuTWEHb3Ge94
/6gxH5oBs48kox7msWvQh+8rdn9PtKpyM8Fk8GnYTXEXZ9kcyw72J0a6M3ER8aYIMo7A0kMci9Rk
vuNnUr7/Zqvi+JwPic3sM7QnJNDjS2m36E2ZjyL2JJ1pmPMFjKtokq3aOPg1HAauICrsPMGF3Spf
qzgOmnYFS/F5ZP00azxtydkhi1iXLe5J9NMrK4ibkqe/l9+jiFmxEwgGmhl25+9N2X4PzKBHzFwA
Z4zvy3OyjINDs8JOcRYFyVEwm5EKFuX2707plzsSoh6GOZ2uE0IVsFb67NhaR/te5rsoTo1ZYzV4
BUKXXA6iRaxxsmzx27NBnIZ2EfobKfU2Co6kzHH6B3OyGLvZxj3gT22mKyClFnoTTsq63c/0i7vj
zme/UcBL5rZsqWxntxMNijkZvaWTrZzYyqPea4o/kWeS7vzy/h0jh3uHdzHKsPF5GVmithojuF/r
fon3R3FN5XXF9ifQnyDLkqwXjR4xZLNNaeNNj4cThn3YYgw2csuZE0JW87hCHtOUo2emW4jGjdE5
uJc8JlTdQWaoZDHGpqkBqkR8GJAgxZDh6RyCN/SXeyOtHs11OIqzdsOj+DQZiZvo2NugmmmsS1ps
Z6JvMI6Ela3jQyhiNTh7Ow/uz5Np6QlfAyd4IFjAUPxjRYjdzHe4DuSJj1U1NFZTq+3PMv7B9+Lm
pq8zBUSLPSy2VS7nAbC+Ldts4T+P7g3LLbUNpqkIp+22mOcTqyEtxJmMlpTsGQkEaVuN5oiamX1I
x0O2/beBsJAB5vWZSNvN9hCMS/t24ZgA87scdsYY77TDevGwu10gcUHbkcd12zo3q4QXbubCQku2
GXxQa2RmvYNHOOBxtYVc2qtcnBDZBpplOsYZrAoc55gTqRieMYSawfuBdmehpoU3PFKHPA+qknpE
00r+ivX1NRqv4efKDA4fVQ632p3gDALJk12+HhiBRwcmqGi5mAXxa5Ac+A9Ce2zswtkV4To+DIzD
AZBpPk8h6XAcPA0c6RBiQVpeX/jhfayAjBmexT3nkewHt8vwK/cw9hgoGWc8XCMJi8uSIIwPDYAL
kNPXX0gFVrGPi3mC3wzOZ0hzMVRKAADtvDy8ZTxJo2rbZNyRbJbwHCeY23VWVKHQ8m/pnk6ullkf
5ab9aQykDbMo3U5zh9CsLlkUTKTgEHxm0Rcmqtk1206lxbtzRLJ86BUm1kd1azJ8Gjsl8eBQ4nC6
LJ/2gFae98MvkcdHlr5SjxNUNTCchCC+cJve/Tl67hTpF9q3Dt2mcgxKP8Wbqmuhc2LFizU3rlhm
bjRZvhRvJ0deq7ovPD+fiE8Rx3NntcJlBletJphZdc5r/5Ae/aKCTgNOiqEptw/zV3arBrMBcqVM
jqgIW6HkRwRRi9y+mefySYWIfptV/ar3kVldelCOdbFWFhWPv99gr40BhGyWOMywW7qvABP8lJh0
UuYEqzk+t8pDIrkU26ackRjuRExGdKssgsowFYAlCHQt3vsJMwqII1SDoSWclXCJ4X6/emPvGbwk
W1HdorffpNTybtVOuZmioXepFpIT71lvtQfjMQ6WBxq8HVBfjfTtkDN5y1wNlDoEE7BL5CJsYC3e
EO7k5UpQmfCNoclAHYBy6D7SDqhdcmDMWYVL4itoCvJUFyJoR0jSg9+kaxHVI4UZHEcDbfLjpuHP
tMEOhqd4aIOOkgpAkY3wt/qQVrlo3AqzHNJZfrkQEEkldXBUU3OnFchyPRSr2+a5Ek64EUz2cuNX
WNJt0i+hXN7g9SxVcK6XFAzPNe7pekt5IHIy4t1bA9GQkMYxpJZXchOBaH7FM8BMOs+wn+3sZBuI
Z5jqOD2887mwvkGOUyh2yABza2bKN2+6aUL4+z1bbY6Rfj9/tTD+oeVQtuqXV+OkNdWqL2Cr8tRd
Ba7ia/wU5FQcEXT/M2BecQ8l6r3Yf3X3CY0tBn0JEBTHDwID3GL0Y/6XfmHWGq6Q+V7RjzP70PB0
HDbJMqx8abCl2zgvKbt7qqgzY/sS3RuwKnwUbHdQrwcl2y7oJ7MrsOx1CwDzGzlcx0RBkT6n/lAi
B2gZ85E480qwj2HOYJI540sOwsYCIQC/+BWEhf5LmAoEt86OOJf7RwDVusJ/hMLcLpT1J129cvx3
zCpZiw820whsIshk2LsUloaDE9ITFiIvBb+omD2dHTajavcYajs1IG4HYuOSr0c1TQF+aQADeQk4
mW8ECGRErGAWg293YhbkcwU4MjIBdmCppRRLrZNzblJuoJql3STTmow1Em55Ymi8hsenCdL+lL6/
pkCn1b4FnSDdlQKGhrAznzg1lXswGFxszF41GdufyVkDfUBqd8N2CcUJvgTuqHPnI+Hl9j1hZnTq
GXDBYmgwTxthjYqnmiJ3sM2zmUoniUmGXNlzV5+Vr31th1AP10vede39+wYS+MxvxgqjoZKBX69a
+tP+7G5v8jC/crhkeHfTXP9SanF/NIibrafGMJJhU3M2ExuZRV6Ge7UPh/j2F1+SxY1x7jnbRpbD
TY7HNFhTvVBcUEpjLAYa/QMbLVxV3SxRTA0yEVPC70L9Ft9uw1yO5SEVG7UG3R8XVNovbnumgxSB
KkPg6N4BvVv30tyitBYoyY6kq+ID6TPJ4mZwVumNzVdSBdVWWY6DfJWHfgOrm/oKaZPuKPZ34vNw
xhbsNDPcEq8TFC5V3QTRlM1rxHHIg8mBIQVtLoRx/j1QNzBSSv2QObjgCi930AMBIXJhlcTBVYEo
fBnMkNSbp8mrKZ35D6YsrKWQupcO5azL6wi0n/RzzJQlGpflu3D1fs6qjmUcmZaQ6Ejz5bGdPr8/
9TrLlrpWjr7dr7cv6Rfp7anPRYLhh9KA2P+0TCMF7WCAEqkho4ZCZYWdCjR+rECRkLcpz/IyDHV6
aCyxnn4kbqfwC5++us9I8BobNXnXaD7TXA1rhI/3Ei9ywElDPhZiexxqePyN0pElk9HppcM2ikMU
6izZI0sEfUcyZ3oeEAO707/7hm00xU1AtjLZujnVMsW9hz9wEEmHxtpT7RfyVwUZbWBs6rCtRJib
O4o5WHrQQzHB6WxYgzLhWqGkCxnva8hJcIagMPBBIiHR0Tw6Jqe4yRLU1bv8wnbY3RB5O6+bpeSk
rzl6TInD2AAfHMzdIVjO6GALRhh43iGir6m8Zc3m2W4fhYa/CuXFCLLyHR5vzhvKCIXV4OaFPRL4
MbRJGNeMEgoNQmA1Wq1Nqcep4/rR0CTMKKMgVkJ7dTNKyPwhmMYulv3o6ZQ16hqQFcMgAR51rSs0
hFaYH52pBctiNHJvH/lZYKERkRG6/Vbl4tKjBu2CWJC3J0TOs10NvdvHZGiNjBzeVFZyRTYHRyGE
O7il3ZPhxLzrkAXQK5rNN+4465vlU9GvMsKT/y+emShmZq3aCjDf6D/B+ATdqR2DHEbzm1Vj2zjh
eKGh8G44yGjkUdCTzzIIBrXFrszCVw+Tzp2gaGPQww0htBq7zWPG/56rAgYIXD3Bjdir6xmNk/N5
jEXpNZzTfvXcZPRWs+GYeswSdN0CjRhrZJ7d0EwSV6lnNTGOfoql0nSs3suGhxBnSxAFqwxSqjnM
fzl76getXcGP5yrkzW2THmUI23z3QrE/8/xPud4cslOxQVLW2P6ocGWBr38KXhNA7JZVZvR2fbNh
zIqIvVefrbqUQAHGU6r9w4UWphXJhzhlipUzAa+ApMOP0d2G5FNwGAon6P5EaHFlJ7YbiceT6cEN
8YIjMtGMj59htpx8vTSr+Zp8J6U1/uDiu8cTHGqvMl5BXe3YkRrh2lca+axuydbNEKKwkgHgD9fm
oxh7cohrl0vfBGlHMDbaVXIHJ4c31DCUDPERQP15LcU5z/Okd54kWSJ2Pt6gYQcTcspnuV3asJoq
C2gRsaiJ15hdLbPlLXj+JJd005P6UtvqXtXcG9Fx/nCR1jyz38AoPlksMD0QMFqp/941gD3YzsHk
w8Qb1qbh9n+dA7TPS2Hcz4nxBClfN8vqAO3jZLxm7zVn/2kSqPvJF/uXivfFgZxsIiV06DCIhrIV
IWsAHifslTDUnZ6ZqnWQpARyhiHpYok0e26oY8rK6ZYCeXXohc9Ms99H5SLvWmL0kIb9MELF/aI6
i5fPRTrgvrNHvfmEf6Y49X4gAmgByfFv8hdzEMLSICwRWepftNHnqXdz4YBtS24cIx7PWH6mZ5Tg
k13MpnHV9X3NNd9Fp8gXwzCGbAj7glrywdquwR+qFd088yGoALt2GW1aJyMpBOjMK1cTBoST2XQh
wp7dKxeIYEsOgy0/4/M9GUwMjm5X3LyJ81ChNu/klX59+3m8Y9KUfw2osxmUuiS5PM03Magfc1hi
C2WHDmRl4nDJ3LoQHiw2nriXAux6uZi/aenAdC2x0R3Z0LmbYh2iX5JzhzYGbhGmyL+QCZgLtp60
eXJ9uBEG5apdKebnD5h2YNZ/M0EYni52VO75t2UX+74LkOIxlIDDA3VbgRBGQtrVjYijRHd7s7tx
FyLMzpk6ULhWyvWj4UFF5ftpji2UmIX8tF44/gtQxp0UHwdWDKKx6UbdICMzFZdhpA3N4lfpTMbF
euOAoA6DxXCbkWl1fh2fQcY0YzvsMRS4Py+DP13AeADnvoWjkUEFeebwuVTI/IGrt5lAthwOHnA1
wLvL1btYTs/dWPstR2d0gi89+HCQ3FAaWe0qX8HogH4XkxbDRBkDBDgzyT6CUkDeKBKZ3yd48+Az
v/qsWH+LqSd7vaviI0s4OK4Ds3gnO80+v473NzvHKwHYHerN7F3NukBepEEMd/zBfOiGPmF0HCQU
mh7J7N2n9Mha/MNm7VpdlCthc8N8hGbj0SLU6Fnbr1nFMtaR3FhpSxBUsR+Q3kBTR5SwSaw1DD0g
daJBU7TYNXS1LnUol/QaL2pfXhb78tg9qjOEjEk21wCuXIaJDOwzYfFkYr3V7sIfjzMAProFfMzQ
NTHNajYMPablSjwhydmruJXqWMlgK4zL/pZw89+S1DaCYAm+nLoNmojBhpKaHOrTDXs0Boy13Sxv
nLf4681o72ghrOhXvLDQwxvqyG2IBhdwXx7nn/yBE59iVyvMTj00fN402HiNp9qiiBHPN/FWIP1J
kG9vi5T1qa8pkicaZKh6u5/gBwPjhaTczCKDeopkkS6FadclzWfp5mOK7mSvbPPTx0ZI3kMzm1j4
2fqhL+70n373xIyo4vikC1i+7ywJJm4UkL392g242U9H2mbj9RvRj45563P3rzFB81vqcB2WPF5j
YCA6foArkT+wo6aPHoTMG700xorNhh6FS9RIfss87JF2iNvt0c18Xd71oCQLudpIvYWDRsYM0o3X
hjtBX0bdVsMroCmszFiDqOqLJNOcP6hiVlKMNRqiLfoKonAlUNtRIMXAnHTh4IIgB0dqxtmn1oxZ
q9rhr5zDfe0YjqI1DypwCdqWGxQc+HugxDOOKI2o2w8rev0fSee1rKi2heEnskoxgLfkDCIGvLFM
SzGikuTp9zd7n4tTu7tXEJjMOcY//vD1hy7PD00FXGRsgupkuybQ8jrBYsf+fe1XOlhi7ml8yTvH
iC+DaKQz86yfer3D6GyIv0krzO/Ao2/Hi4f2gEcihLcoGRhzjPCWmWhwk/r75+bjCo/qCYzPm75l
uwEw+K3rJfIlb5hJZ9UW6u7S+FxdlO1jZlYOO2tlU+PnECppbyofesUM2b4qtF7wvj/jkIk1bBnG
LteeDaGJPQApCR3XVTL/qY5GqHcBCfdsG3yqFnsW9CnIE6ka+Z7CfM0r9BBwJS9QkhnUEvVKeAnX
sb4ohOngCGJX8X0sTAwmEgbuX+TgMbPP17FmMn42Mar81fQuZrf8pozDSJw1Gu8SDBy2P5i6eHNt
KrvMxjCq8IvYTEZaaTGj6/GnrfGzsL8dHsbR1H5x8pMxc93gMl/At2uMV1+nCfwK2oScwS9Tng4y
JfMVSasnAwf9EbE82N/QoRDiTd/9R+gmVkyYVNBbKh7T7rNsPWefEzKaHxvje+wwCy4DutG7u/XG
jL8HJxh/L+TGuSHBME8VIjK2Bi8b1CPQZHXOpsvAG/LoiEb66T38X1TpUPVNTEk67bWe/N+c07n/
RJYbxDOYXV+NTQ7qGjzcuEs+mKu903cmeTAAL6wYpmNkSrEJqifFb6DMwsw1bovCrt3pjCGzPxA+
uIzGOoNYSJsD0c7IBQhGKXE+0FToerKzdf07+51V6c9w6NIACDC5BEHHEb5FUG4852N/6FczkFgJ
wEBTMvAGlP90/vXqC0C++S5+lPsK4z13vGpOrScw+vOCgjunHQf+YNLOjPzpv0S5byqFmp/wVCUh
kXlEgyVHpIzUCRY9jGs35WpA3KEHKmcVTLjICpbUYLL8bc6F9YlzNkJYB+EXxwLYVBj9lXBNwCLp
Cvf8KDLu8lof7/PNc946qGw/0YsmBNiUke6M0QlhvEZtVi6QkFce6d8mO6lFDvzUBx7dSLkf1c5g
1dvD4ukjMm7M9+bl1unP6LtEJRmNxbeApWHrAB434CYAXBdxFY6gBqgg5YxeEME8I+d8JiuTMRuE
pnkN2UlRwQC/rfrMGoLfan9qfuaU9I9Tn3v0D0f5l97UKIaS5TPAQ19agnH+gJ5f6sCXRR4QF/g7
Tb12LnFBm3I+XRXz1s5P3dYrVkxYRNYWYz2B4J6n4kZJnXZj/gblKX2Tbe1PWnGnQOD8et0e7k6n
4xLxchnhgeZAg/pEULz6Bo8CSQ/UJ3qLOxCN9QLQ3pOU6VaLX1gcFbpmxBKRhCtsxFQTaw/MOYZw
gw/MXokx4jF6LLHZzTh7Q5NtYykSfS7WMKPw6Pm/pJmNI8UqU8Xq1iUqIHO7BLdPhzeU5CXAE7KZ
K2Vmjyw6FwbicOhDMluWh6fPVFWH9ADGTHX5vJD/dEu+SAeNK67yDMpVYEGEN4wo3iFeszNOyScM
MjDm7wYQ8x4BV9GvUoDyeNP7MbfHNkuYsxviHUy//dZpiFNCIOcpy2d8x1/CGHhgi4PVp8OMFam6
2UPQpqjlvFqU3jd7rdljcWjl2FwA+zjSUv5wEymePUhmGIFHH/TdF2283v5JuHUc8ZejT+kbeYL1
gTDJA0s8wuKorEtUdPpb4fzWcBguYxghuT31SCF7zq9QVZ2tPSWK73p4z5rTY4OZpgK3fbqGDsfI
6A+o36YnHvKb6xhb7jKW2M3MOx4GzDw8/KsXtxnOzzuK74igssIY3AMcPaKx1zmd/wqnIJZ3R7Yf
s7MLtsq6ZHnNJholjlr7tXPBm3be2Qxv94y5eAsUVG6I2JqgWlSwNDZju3OUoVuFDAPgyk7NMV4/
Y6fmbpHMAJ6pXnA7QCFhw2gEpmA4hW+wPiJF43JERBOekxGv9NhBGkIypMSsa8qkBYhECLdI+QKV
338pL2LFZ24nhooDr0QNkZu3m9HZX5Lgqq/a+jdl/U7o4ClPWIPXTPnjNbo79eG5ZntZV0ZPSMaC
GwOnp5m7l4j/DroVmFL4YXZrPs2zAfxvjhyy1VDs8CSZa4gdBqLOAlDNYGKxyL3Ol1/I0gA2l3B9
yVzCkwHD3rMGMbAif1e/ufBZa+cW9BIEdUbtoxb08D5H9fNyK6H7ucy3WD/0vvBvgR/AyH6yAeIh
kIHhfmizH0EEgPwe9new6NAgGn1tf4lK+2yNg+GmT+g7wV4K0+KOkc/A/ocAswFvhivmMM/5Y3az
p+rEPYe0UMrsEkMd1m6zweoSTUNFf3o413h3PQcTlk6Yb3DCMmB282AY9k6TFDDgvLgF+Uz4UXQ4
Ssat32DTzEvNY7M7ViRJN9HHkI0HsjxC1rAfFmGkqBh1DFsg1sdb983UmHc2eyxY3u3qYcnJ1rlH
N+OT7qkdF2BNW+dr8cDxoB4w0YXEg+FFzvt8/DIx6TzUXtq+UvTJsh8wLL1hrWZcRoIvULJFtbZ0
s5RxKHe6XBiCqoSgGK80/fWzqsUrZGp2SwYmJFE27NuMGACPSQ0EMxc89WpOTWn53X2XXxSVzEHG
EKL9/k+dHqbrIpYIrNEmGgcOw5bt8mk+yO5rHUaRl4/bg2DG7TSYYCmtfSWMG8qCynjTaX2CDG70
aWRGYwwf5t7YLitXjqRZ3y2c0vnE7cft+oxP1c8cxA3HZOG+eU5Kp4I9ZfcnZNfhK6UyqRBzTZZz
QiwN28pcAQv+Qj5TL5ULVX09JNh4czncmF/TxGV94gGJq/tqbHLye8Y2WuCuBf6HgNHjXMDO/xmz
U+2EY5PkitQo/IiDxwMZqAyfbvP6y3e33XgNA8gZpAP/PSvmYlfVa46P4Jtcr4J1TxjfbTdV0xI3
O39kDVDo+qg0CT79p/ds06f5CnC5WRb4IPX/BuZXu0Qo387u0ORsfkOdcisyE3shS5nOGfCIWL4y
bjY1K4N1TAFE3hXfAHHWIBHEfFkTTSL2VTZlJuwNhxY7lQDLABOeHBi38J5ejxIkMnpMFLkMgnXp
j82xnfcNoqFrPwc6W77DyZP4NR5CPPaJ93FvVk8cc7PClGT9u/gyFkseO7nxcLeRBtYrGRncTwDd
J5mApc27eixjikbAdPmhF8gYExJbEEK0WIIjDpkaHJ/qW+/oLEEgjr+YMUjDTcMuKn7hpiRempo+
HUk0oVCi5MOVuGcxQZz1dreAIGF/5LAhcB6AXX5WxYQNm4QBlGHxdLC7wTXK4x64dTG088aWZI+z
/cZei+LurXE3pvsptRg45TXKN2Pvh+yK+8ckSUM8iP+F00s4zLbOS3sTlQPs2hIc/VtIxhM6ASde
n52ZIBl8tNXzSVC+bYgelDDS50hVRB1WZL39M8PlWkGR+T5xU7XTw4nhV/DQ3wFIL3Tq1+LKPVmN
gekWMtw9kHGNs0BMPbCuZkDH6J5/wUlxQyn5PV2gs885+jCHZTSygQHUP+UzpLxsRlJKO/Pw304e
35y7J2+gE4Uw13SQnhH4BS8b+/9WL3ALwupXR10Lzr+6Hr+bIm1p3rTJX4dShppvdrlY1JRGwfJ/
U7aV9igFC7FucaPjYH+44j2AtoEyZwk9BZC8gyJFGf+ZU40zE56Q6kZ4EDM4tbmwMZ5G0dQak88F
G9Tej2EOsRtk30U+0RnR5sYoU2KGFluO+EdwmTe0STOe2+KqU6cIT6/D2Ho7MpAO4157tEbWloLm
mKQhpLTlGMsQplfhonxfgskOWqMAl2BSyr5tdopazdiJ/+0U7MrODYEYODjVYMV+KquQDPhAX4sD
uqfFPDttEosNn/Hu2Gbm/LKmxthowKCeu2p9BSdCaIcUcZg8LHzXQRVhn2UXRTs7zXq4GR27F+Rd
g1eVthjTI3YARs6lT9VkAL9qfUf89osJYXZJn0BreI64TMKzKCtmAP14xkOOf9idP0Q4BU/s7k0h
zrBzg3BDyF++/c+OfKNP8mZb80lw9r+6TLAC0QerF5N7IpaXg8XwD/ie048Oo3i51z7tiCCH1PET
i59i/7TlhFm7PVpQQM1544xxAtbHAYpbBQ8OfTJVGwev0aJLH+qt/92V8w8a3Og2y2c1x9IAjstn
3q8oOFHuQewC4RAzQcDaXpD7bVL/m2kVe6g2k6McMpWiZKo7AJWISpaFQbAqfKykRjpYYQp/o9j8
kge6UTL0AeFjrMF3bWB8wq/werhF0q8i9DI6+rs/KZXi84KZzDXaoidH174HQXx6T4+UBopr0VpI
ok4kzCejknyRH1+POHzJeNWyh4lfa/jcvfXnahrWezkchoUx7Nt38NGWVWyCEEBuzXGLfIYAKHbf
Jz5EQU2KGlMH+ovGVhGyuHRUiIyvZa648KDhR/xZUawviDTKUrdhToWmyA1bo/2YJEIMLQUWD/ap
P7vFlhO4nmEgRZcLooSbwl3/HZ5C2d3vmYzTBpT7yIZ7bxNWMqOZ0cO/UnY9zWLsVrhIvjc1s2ai
brc6J8e9OZb7qwnXWrgfgezEclh60I+evqQ9jNwVA437/EpJdeN5QVyUspo0XmpVFv9Fh3zU0P0I
Kz3EH5HIbB25TAu1+2RJiWxjwhW0M6pLAhQapj9qC5fDvMeopq4x2ehsXQJtGlsHykNMVnGE+oXw
GVIkDDNqROrJZBhIEV+06YGFYWgNcQtvGQhOfa192iiAJ8d8gbO31TqQfLypIX/FOAj+ktossEe4
uUx8PF6jI6IrWb2daLTHJu4Pn0jhwXKoqcWxS3F604i273YDF1z4iY6WC+TgmcEGd5iesdJzoxfC
FhiGcliv5FBylPSzmsQXEBn1G1C4CP4ZjByvjGUyVsOHwfnOpANtIW8oGKzxelk/NhKHj/DMHhY1
au29fxaN8jRBiuHd9xxOW/rgIm1Iue0ZB3Hg3SHNM21f45m/6lYT9jUYbOStHC77c/AIrhhmiGtH
Z6VOsAQQJ+TAKjymXmh+MdUPFX8aPO3L6lms3o02xClWoNsQvqAlH+kKRWlpU6vgtnXzaClgqZ55
NkOPMyt60eaXMWUeEBq2HmSLrl9L/BdsLg5MkK3w4Z4NbjsCvI68DcbiSNH+rQ7B5Pvg+kerAJ2N
audriVaXFQCviEhgzoLp7jIXXwY8ZlVkGPT/albeMx5pVUhdvJyuO31EP8TkzvjsKWh4JkCmvGLi
N9UuYh3+LrcUHW7L9sjpSvIYX7vVGfipCj+W+oOff3NFvcEkwxVlEWlUKK9IURFkCyprSGFE5/Ct
qDmCngbXgVNXWlD28V/svGi4SbrRJoetOjHllk1FiRr9q7d8GgYw6n1/UHS+V7TD/4oWEle0acjz
mzLwmkQ9q17ekw+jiwa8qrfIHSa2frsERaIGqo2Cv5dxzy12IHrodPhrcRlIuTFH4ndU+heI8eMO
l5WOHyKt3sDr1AmuR+bYpT628Krl+dOBIReJSLYYs+tstcvYGFDgaM1S3IK9vJb+ldJn7sX+5oFb
Lkr6b2D+xcP9zvYiKAMHtEZjcKoiR8e5nQ/CcUJ9oUHX5GpRInC7uY2CaiGYuNBE8fQT0cpkedDQ
SLyKOT8fICEq4NDRKZs9XrL/r+LtiOv/lfqt8Pe1jgcXPh0Y0+OXUhkfZ0+WynUPBsRZuKzCb/hF
WOlPBh7WgQRwWxZnFyGkj+yl2GcHMys0p4Wh+EAFNc3ywO7BuuPMPLtOImv4km0j1bCmwibO4SQ0
fmBIiM2cxOowGVRH+GNZ8SDZmpYvWwwPIf8WCndf7Dcx8xGUiQOthwXet/TZsEm1HJJx13PgcV8P
I5A9dpqbtsX3bpMOUK2NqXzxie1pGNYl7B4xt4m+F6KyZcIlTazCsLCeQKMBS4b7e0t9wxob8FlP
vzhefQyf6a3favGlE938vnnjJGjTmk0VTnJ4ilgysbZ7GgQGCJw1HbUwBnVSnmYaQXtzTqdJoR4m
+kjnp2VYW6MQBzTm/jz0zFceUW8X89AIVIH+wusrCIVqcNttgn1E6QrBPNdlmogGXrTXJ1GD9xS+
9IJLCCCDSbCz9HbkwJPlNP/XXFJ9cMnCQhFJ24I9l14WBixtPZ/sQxV8JUFnxHq4nVp20P79IH6W
A+P7IGux79ekt7JdxEzF4X8PtIwxAunJeLqVwfysuVVufB/me46wQhbTlflTQ6OOc5LKYICZAUnJ
EgXdol0uPuoCYFiQnubughfpiz3XyKmiHeu50nawMxTg8vDL3Vhm20iEQpdir0u/FPSOijUmOWfq
YTVRV5M1xKhapXJT1FVsQU6iceYl0B3I+pTLfv9ihbVkfUK8tUKew0QfJwoMJ+M0gFzUOpNdiXBd
fbsMNxkj6WnFi8EGyN5XjE6jxnCgV+JXCJv2Q7VWP9TTCdFsFTbWfqqCUkYbLHz3OFaeDTWxfhEx
a0jhL0vrbB1OxYpnTKOMPYwFIWaFW+a1PF1a/2OPseosw6JwZR4PdAmdqpLuXe8rWnSe4ibFQMLq
QfCl1eUh9pvsboIlXZgVGgM+aJVAE+e+WNOHNva/ahXw6qRnIOx/hN4pu5Ihr9gtHXoC00Rg3ej4
uVrMAsz0u0h53PJ23WccLJuf6kShz+q+0HSnb+4hRnPAH+zG9Ppkp3d5NMrOhtg5v4GTUEW11oe4
1sF8jK7tRsqxIBJeFDPHMAiKP41V/wZS5IBbteqJfu6DjuvVurAj0OSqr2A6cvr41WI2Jpt1Odt/
tejL6oVCUxCZRYZ1HYBI871JwvLvGVuHxFlRzGJyFKuyZqi7K4kltyChIkj5ROdgW2Y3a4QHb87Y
H81vkERmFASlviZ43EnG4pFFz7RMYWnQaT3VVE0j7tg2e2m8KNjUamAuKstgDwdODR65hqFmBbEX
Fb9ewGE9R+xb7o0DOWqS/RlR33DW6YLETXivDVVcYbRh0/gn+80nhbrL4cLNBxob+i+3CaPv0AWi
9vbf6Rr4HJsZRhxq9A45SUfaOE+mOFr1/uHWPb23B6Lbpr9FBEQidKSVZNG1RA/2GhVS+H7EuoHX
8tAE8Cba3N9mokUQuKO36uz/SR4c9Oj2mefY13IQOvykGW+Ma9J2TLyXKNNok6bq1or6CJqHX9wY
wj6zY9Hob17EWN/C9RpsBrgSSAjxTy9i52YeojEO56jquLx73M+11p+qA7aOhl/d8d/8i6DBI51e
i6iTZe+Cqe8aQU+pTyt13dequxqUcO6Mpkmex6iHhU5cnK2+tuHnsn8XpUMs7RgIMypM/mbzJMLD
xEoaSbT6M35956Uy/pgw5X7qeWluaOoEe1Ufke/SGAQoYhzLfQfCFXKGs4v/KusI3QhaN5d7aXGE
ZIDStMEYcv2MnCfj8pmvDgZte4sJ6l8PQe1PhVtWmU+mjQZk9zOMRQJW+nvMPACvhCHULOwm6mLh
irgJQqH1+U/FH2J3i7tpiAy6xieLdnQNeRL7pTFk8vsKRhx3buD6kzMpVvoKLoxI28aRk7maZPln
PCNf6mrMzqhYKywwxvixfUDfkEFAIvr6pCK5IfpPYdx5LjUyE5KxhcKjxsXG30k6M2EDt6n4iefn
lw9PqlpS2IeJv6IUwjMCNMTy47KPR1EN6eiA1Ocy9qYYe3/MDkToZVGp0PA0OLgYowNo6+y1lugK
4VLiYMHMrBFFySX6MAZo3SFmNT3+srMowPbTfw0XPT3zO1yhXgxs+5GcwI/8rIaJmDJPrXsiqjJk
JwJjVfzPahQ3lJsGBRWaB9pTlCPUXyGngvAr1Q4tJeXhSWo5HjBWued4naQv2bjeg9+RUhm8BKgd
nrb1NJuQtxHsrIzLqIguczhe55k46qYg8VZ+2joYsW1aPicwCbx4WnXmQJfhD2kxBe3ARJKGM1yf
gysluxQEuuqEe8QzfVHK7YgDKo/tfCwZqF7kgmxQeHl4tFm/BY1pZTVTfIG00akPhERRlpuv0xVS
+01nyCLDTqmN5350lC5hB3lk/6nM1wBpvdklUozB+hNivFpQl/807BdwloJ/Xc9pa6LapkB6w159
wAa5h6P1hwVa423mSWM6LeO+6ohkkgGt6v2/PudyoGjIjRvQWbH6HUc0iAIH6zTM9kDdfoffzwT0
QOTtEK48pwThb0HGUENyXJI3OZc300XpPnxInkP4bmPipTF5VHGDPuJN5A4tsDr+tIX+cHOmizZp
GdWOLZosk7HQWjB7BhtFfwQHnDDpgsdQa4H5x8ZwxtqeMr0mYoa16J6Pg+Utbv+kSpNdpuNJTsf7
03NB1xJ6xPpltIshZQ918fxx4F8Z5hfQcP0RuE2zfv/MHl3OGMJRazTOe6STL19oON9f8dWBZBlw
vaiL6HY21MpnrM78t69EnUXHFdKafjzFH0LoV+WpBpzPnEPKoCN9tCFZ8hgdmIOSfQ+PvMp44Y1b
6v1LvGUqD41gCs+GefvsOoABNRUE1nbrwd2EowvB8BLRyvaw5/1ZTDBBOvFg572FEIJelrmo1b2N
6qx1Eo6OVkNBvcEoU2poB1wQwt8pv+ufOdNIZqQIkSjOEToAioOpIsaRZkDt2dD8+NgQRt18hDLI
JQGvPihbfzxn4+4YIk3VHicMOkgXBHBL9y32UeKfl+8/OB34/UvaaCE/cHMevNa/jbRrnbv5ZiDS
XxQo8OOqo2aZMQGo5+2xuHjoV0bLIQZ1YsBRkAwHdVgfLV8f7ce3/oL3zUK9WMybDZO4KYSpY7E1
WwAObfQ3PpCOvR6F/RDjsDl26P4g3bpMhoA1sAAtPNYSLR4ocblXnGF4Wf2I4th6vOp0jPnL/Azt
URVcxqShwj1E/zrW0AvSpk9Dtq/eDmBKOQKcNOidqX1QJbGGYLgOQ775d8Qew2Ouk1cpiW/sCHjL
kxzLrdbeAwowfbAZXcIH43B2bWVJdd9vrVFWr3pwcZOz9XqSJQrFWYmIMcPoiM/57dnX+QPTXOwb
JJPHS6NKi7EFkaDJwkPGHTP5GrlUivf4ygC0wx6VFDnRlzGeZ/+RFRNcgS/mGx8m09HWwMKnFf1e
B+cEdFCovKBFXC7e/rfonH5pPvFnxHtrR8u4A9ptDKLuAjgXzCEeVBm4gXIMv6A7a5K2oRrh9/H2
GMAEOu+vjzSIl3SBCSyM2LpUk5x5I7UImAJlA/Um7tlvwZxlQQW5WLFn0a4JOrIYMwvzc/Q8OOLh
1yVmUcyzBAkAZCXl+qSdqBAoaG92X+t9HPlrEIbyM6sfunwMySYUJTi4XYzx0Gf8maHpIob15HBW
bwoKMjeJJ0PjxRawSuDAT7cc2+cTCCsxtHrHZ+T3iMk9QNSVJiWnIUjYW+IBs7nanShBb4SnQaz6
fpWroWQO3WzVW0x4jxcTNXNra4dqWCc81aE/Gfi97674EQGI36YWH6T0pj3RV27ZtlqmT5d5AvxC
th+Az+sKsQXkiC3szF3CKX/PRzJNgF41rSzqbyJNCIjiI11NJWPC/VY3VbiRNEqV/MwbUMZDncfP
LHi6T2lJ8WrvLqqTXpDM3ixEllyud9vsRxomCIb0h5fQhSovRyTgFSazDJ4r7cpXKPMY7qA/ZL50
V69UMqgUBYQGnqYmX1xzkfDhQG+kqWyuZZErMvoxC2Xq+MKMgQ8GiTa9YyasDszzU3+AX6AXY7h1
HVK/Tdzo7AUbyj/JWkrgMwY+An9/V/eJ8bjw7Z4V+lKew0UW3qziGGUG3NcCsz5KiK+oFXfbsRmA
jXEnhNNn59wzSmEJ8otZwQ3DpIsXYVkfozHTZtZedUoflZ4O/YfxsPcChTLRTiQ5DxbjdjbnuLRp
iAF+GC+xIC7I/wjwgviRDveiVXlYycixem+cPl26xS58k2k1UtE18i5zZ8gS2ADXU1u2KU5ROBRn
zyMzkPTtMpePeiv4AWc87czH7At0BdnL6b98CZ0wU2qCwLmfMggJKwIDM7p+1IFs7TQ7AnZhwnVe
sGQWpwchsaBUQw/APWRFMKu3WXodEl3Roycv/Hj46cAC74uN0jMVuwcjC1SDh6FOTPu/lUIuA3sD
he8IcT9z7pbepMThYmj8kKQW9gWguWWI1w9MSQtqrmNb+RtENH2tX8TB2BQWqvs9YC7vh2VtbTJd
fAvbAdGmUgpHG9grFNtfxkX7p8lUUyzZJGlwiHIgcI+Qn1WEPBySmnddNIRWE1tQwFXDl6B4aicQ
DQfkkX/lYizkIqqfocbALi3Lem5t+H7McVpltG+kD0KKhfoc7R80FildtXY6L5AgUYgXpqMefAkj
DGrumAaQJyom5i0kfTBZ24kuDaphGtlfeF3nMqWOzdmJeA40gKOC6Nm7UffNPqDFT2dCjj0x5Eu4
/BCj+otO5o2U929kh3punFuHOANmdFgn0RO8AzRfWrNIKdQYjvEG2Y6qrvzpzHCFl7e07/AnFxFK
xUn+4UpP6ili1AZkS38L4ouTMyxrDaWPEkB73HHt8BeKSZU6oDgCTX54fYq3IeBOMsJ95jc9oo8q
f7o0PzMRHAJtCUs7kEUkGaDSYpkw5qYM3yNZ3Zxtc+qx1zGTBaSB38JJh5rkVukPxXgBJ/Ox/2Uh
MHaGlahuouuRFuKjBusfajCPiPnDT1u/dhtzU2RsF5MlDQ9UyuBO3zJnDsSrNtI4+kccEkvpjwVx
s9OfiCrnmGCB8XU4pKw4qtjf2z5nyB32Fp9HaInTMVtx7qa0u9Y/VOmsJrwHVZZbqsOGRxu2Yfmj
KDNPccKzFti6hn+Ux+azJqpUjtZ8mQkcwMa5omXdFMSWYsBLv7newEQRVIrfghVyHqknsEP6hfC6
iqvDgQHJyWIuTHfHOJFZd+Q4DoT8K5t+GCq2Ruvlv/XYodpPwGbZrs1kmzLIbmBbiT9DSXGAF0D6
6LykdQ1R8P7XwqXX6rHbz4BmaSsQmYCnPgTu9/TGQXwayoCpoAUFIJ5A4eSEN3xkELoqXisw/GHQ
d2ILvpKeIB7i0ErTh506iSMbKjSPVPj2r3BTEHA0tAp+xMtKUCoh4M8uK2meO0b3Z6hxifx9HHDZ
oCw3jc878BwLpFM1mDGEhqEetulJXMfQTpxYis6+T1KyABt5Z1DJJ2B0mXFg2pColtHoKq2Z6gzs
L68ywCob/QIstPMSVcXCgbLfndhMcYQgUddYvkZ21sK70XqDFdfFFsIZha+q6iSHgZXxMXjQ8UBz
z+tXRsdLGCQEt7tmzzXXZZswxpoIxKXNrDV+I4sFCI11btEOPtXsq2PlmlXxD4kV2E7qNJgvpJ1j
8lV1RNBHIJ6QzJMdM/Ti+lg/vO/qZqqSxA4CEKWP4CQOfrGX7iF0aLXPZmamJ1U2/NXowNtnwQ69
bXgE8PRMeeFbeWxwHQ7gDk8PEPBlcWXaqtPcociG437FOYMW1eqvoSa8fb9UaUnF9xNiwzHBd4nv
S0vv9M0gikP4ENipk2IowSZ48DV3LiCBXSORLbbL4pMwAYm+M7a4p7ciikgFwS5tdirYpKyJUhGA
3QmxM9fBRK6MKeVOjoUqls3DMnaK6RpGnFjp1cyJlPH4f34VLZ2sWZeQu8u+xTBIHWWnf739k/HE
Uw3bHbWTvTtn2UpNTZiO/WUSZ2xAIQkNfT1UYwsMWbUyv5v5PhEgrmbjYQQtXAXDfAXJCbTbfe7C
UFJtzRs6RECUWogG6FGr0Os/qtE/NHoo6RqeOvoRE7LZMBsH/tf3KalXoBD8lqvh6rOeadvMZJ2s
M/glXhvpNnd651ZzEOA8+iywLvWeARJM/uJufFmIfX7qWdcWYbZCd7ir7lqsOrwlEp/6ojmsGcsw
wj6g7wAYxUAaEhvZ1OWT02ELvNtRHFarmXKrOEgE3yrJNcti3YVuF4RZVjKVY9E/3ZBtgnuZXw1C
a5JE8IpD/E38LLNO4KCssGKebjNgcBaKHyLp0N1P8HeO5qFrFEtj0VqGonK0rvgQrDRo+zQjLMut
7zgfknhgVq8SvhdBlB9mu5E/OPnWiS0TTV1HtZj29mnOvIGZyWoSsTwac7ixEhb3STrWqm9Qu47M
TCzbu5lWM94hHSYDkxFn3873lOecBwaXx74QXrzMUlmiV3RvqROj0w2HBv+z+GQOg37TWTXrCXoF
o6+zrNSonZtOUqqx6lbxLiN5Dp2X72o6uStHGplFoc9sDUdl/DrVEAu02rqQ5/JQqQMv6uKl78Ya
b85WVX0rcYDaNsFES8Ue0QGqch/gTEVXPZGN5N8bUq5OpzaBikFutbpiH5RnmVYdDaoHy3inHJz3
JGSSQD6Vvbyp3sjS9Xm3cP/y+Z+rXe2hcVEfJrDXwp4twbOtYGhGX20TUZIaf7b3Nko9mGmkQdOK
Y8AFYVEfLq7qbrsmk8J37bmC/ffiz5utq2VLO6P/QOrm+s9aBpueuoEHF/4REXYhqdHzKH/lmhpu
oHe+6XDumunenLjCyKNKoGHxLn7mb6s5pTd781CDS/yCYvFQ9V8i6/fAZj1jtK2Wi/I0x7GegOE/
VAXPjdhh2TE/b/zdkfQUqk1eD9ejy/EkwapSSXKCgK4vkcej91W46W5oa7P3aua6BgQY1b2K+9PN
PU3EB90T927P57OjxGm5FwE5nvDVCDyyVDD4mhPJq/3mPCvjlvLk3Sqy+cmMKLKvXROfwgvO62zh
PrPloIl97pn799vfLSEa4p+h79vIm8iamPHGhiHv5EocXcUKTwBLxPsiHjmeS9XjZA2JuNx8rL9m
L3KHABVVye+RyJyv7Zs5uwazK+fGuVF3uIRiGqJ0oMKKtdn8di/1vSPqiWjdNnCRRPDYbJtANY+8
VW0tcqpsd9H3NU1fShsiVckAPh5nHDslN7RHxK09iB+FQeynDs8mXEoBYalTtD8z+84HmM+nsTav
Ihcv7DnJ2qLCa+Zo7sSy4ZYtWxN6kbOsRVYe2UFbZlvEQ6u3mDcQf/aHLgcwbnx5trr+Qf1hnyVy
l7DRBfIMnoIWdtRxv/UKSCzm7S1tRT9U2YoqJDsfwZ2YTkHaYIhrrnhs7vwcHae+iDKq/u5OSy7Z
B3+2GX7eNtGiO1c0qJ3WC+jyCm31M3eujYprlDT2TLLBoZFx+Su2sb9RxPkFWGxgdzbrIbHFnWym
aY1jk8W5PTUsSEwjMKVGSaNxMw+b1jf3DFddB34c+FM6IFzMlFWy9rYbT/Zt3S41F+dm0kY1smln
+QrQEubtmi9nU+Ut98b68azPliw0WQ04lYNgrHvia2/qMgiCh2EGniKWIkjVQyMxm8ls00USdp+Q
GHHp8KGEAGer72VfIxV2xiL7I7H2o+PMSkQKXRrVWIV9dy1bNudIFbs/dTYCO9OWKBbVrch2DdZ9
Y82Yl9+y3Q2dI0/2ypeJiaSyAsVQxYptb6pGwmPGViPc4zmhsTm8W7PlkKUXBEydrvOUKdElfcCY
8LDMb5A0KvzqYYQldireJVGwcqmVJigS2Mas14MyoKOBM+MfSYrqizxdyFHhWNO0u+W97Y8JlZuk
ErFJ0V63epGCGoYf51JAsMBQ9LDeboawRmWHlt5lPR8rj/dVtNKowvm++nDDvv2NJQ/P6k8Y7szI
457ZTHrVpQjW1Nb9jff2/irvD6ExdA8cQQCM9WZF/CXqEtLr3SblDc1TfwLepK16AdMHxsjUFnhM
UQPUdnJi0I0qnhvEUUXjFVCgxeH8MtMelIG4Sz6MCfgYKQGEByi1ukAMTeoGR/XMvdpl4v7sI9Nd
awm5/D+SzqxJUWyLwr+ICERBfGWeB2fzxdA0VRAVcQD89f2d6tvRN7qrqzJNOGcPa6+9FirJ0sjG
Oga67cRYjl+QE41vpmqRbg83DDFasXqJSzDtDqFE36MgKCPTiVBTGpRlsCiHbrFRBpSV9WlNL8n4
aQvBIQHuZYU4sJMSDzM5zabidkGno3C6hdnQjXA0Xam2BL2PxaUBDQ0z2iok4T9IuoA1O2zfTNv+
Jq49cZPdYHGzeyT6C8cTd5HR/jD5/ZCSmPKAAPMieY/LSy8SoThCJ1NYR8rUKw5qeVRCimQxZNnd
rw6bwbshqqCmKEXOfDzVvQ3cr6msCxgoVGueDjvBJEQEn0Vw3yRjV1D6zOHXWLkbCtIu2V0OYJgs
6pIRcHcPvSV+Ppx8pyxwt4SlJTg5gEgiu5AVGycnQfFDLRbH29/BGhox/wVKJ/SApSjAm58bOxbG
Mw08Pv5gpnFUvduf7On74jeQPXkFKm4/hIucsgoWY80g7Q5NE318j4Mo542l5Bo92BFvEXB31cyH
oFJDLCrqv2NrHLoWZTEUHJ77Yy+MZPBqzs/5Lb7OEPTHat4Y3M3ZcYLZMOUYa7W86xHzslPqyZgc
fXBgUwUDoAxnX0ZoxniJDKjx2T3pj63L4ZJt5MZKIA7tEuGJh2Ydu4notxrnKQG5NNhnNU3doca8
YlIiJNJW9De8MvzAsUuOcRuHMdpz0oFNg55V9XEc2eQpewWN9smxNnkwLMONSVuWFSTG6tWlkS1H
SUR1nwE+RtGGu4xxcR/q03xmLgIb/iHy2xZUFcLIjjDzz0L07b3D3FRCShf2x1x0AT5mFNmbxdUK
zGjzMv607G9sZyxtHSMT+7nAO1wH9rEyZ2z7ktrtaGz/Trvw7+RmtokrIA/IJaGfiFSkT/v88/r7
/iG+aNgAmTofAmsLZb3Z7ZpgMVrN7s6CXoyhTi6SEqybneTybC/rYNMWBmd/xs8qzRVis/DCK1KF
Lg/zlIkOOmvu2OSPzGHmeTNUe2YflJwNKjrb3hQ+zcxCyo4UBcTTfnU09TBJNmpjBLaCgXhynQvG
3WrVVDB9oANaIsuiLYjlnR1RQ7tT2nr7b2VHFTQas4uJxzZx6mZimIe3d2oGCj9UZGfl3rUp5fkZ
KY+oTbzDIDvMPrl5rBf4nsw+7oY0irodJJ10SiM5rxnXoSoH9jEFPKI0Xdzy2YIkUQXHdtWCVnpt
eDyigssH52JRUaJlaFCBweWlhJ3M85bRDgoy8RDBoAX1Gb0vdjpeb1QLawS6bRw+SIoeYKnL1ANS
dtgyO3sYByY5wkA3Pwe5dffCGHVQ6xX1dszOWc+U51/Su63Dp8f/gg7hV9ZbWWwG6QGmNXSv2CD/
A1HwY3JJclKAtVaYPDsgL7BAGLlD0yDZjtyGs9n7bGsPbRO3Qojtc6YVqhl6Nze4OwFh2+iOFOZt
GijszeZkX3ATkHV8hAMxsX8+zPVSs9mhTLhri2DkaOvdTPJn9u48tYMjG6FIVqV8iLeJFejDjJVl
XPvM6PkK7lCY2WJFkBIGuLLGbd3jFAGfh+WKFeJaxgk2LN5DpbdlukcBVIGt/ytt63ime3aTsE+d
cC6Cxmxc9OFC0rcPI3ZghZ9NiHjc1bJ3zS4hBm+JSUDc1hGdbuuAYxVyDOufIkzjEhZF6Q+pzfLj
jPtvIiALI2taTb9LulPx6nJrwJelGKn4vfFrzloL/9CaL+ce5lu2vXX7sj/HBw7fsTETQrAN0GLQ
9+r0BXLkUYLw4JSAHgD4zL0bOm/zTodBDR0SBfhBZyWneSaHx7GaUcX/80Ckz8DHzzbc1wlmFKX8
7Izccl6tlxi7rgVpQiOMI0VzwOa5zof20NyNd4oxIn1iKoXU8/dEZqBiMSRfPxnHf6Qp26Q25JWc
3UNfWbw+7xh8pgGhGiqduXvO6e0Jit4tzvWpNr2tdbx8Xjv9FSTPeYKNxR+xkxkn1HKAcy3FMSSu
ghN1wWjkqmjdwz5ln4UP5xAhrn7PdB8yOgAyoegToCFp3jGF4fU6N1e3J54Er0Gn0KN0iyWH6go9
A+ba2XbahyBluPLiPsxEt8Xw5nQ1vzbQvsTK/ZhMwDIulpZ3q/fQM8jv6E8usR9Znd1n+A5Z+IQn
ZyqYBzA9jlljF6buOvQCREHY3buAbuB9ZFX2LWa2GCGX5iGx6V4ZqHqa+1z2AQ/4n9tiptmdc0ok
p3R7rz28oypQlwObK50wmaPHYtxER8r6ECAhRAvj7tRuu1JWKtuSq6E/+hk4LJZAs+mcMuqy0r0t
mjfdw3IUvBx8HMIWUQbUJJyG4unIhjsuP1LcLHXvmr7T3n/Smc7qvzK/pEkLSDURHjfnqXAXaRYo
rDCwZoLnyd5tIUxKw2J2TbWQrWhUVtz7DIZcmZ9043wynwh+wbmiNNorq8nFZv0c9W5KJbY3KTOT
aPo3gRaxQsDtbXSx7E3QGaCmLRe98cgat5iNLQ0tB8xF+L+Pq1jMwd2Hp7EHZiEWkFc7Jt/UpM7w
r/lBVNC5sTQAMNTgE/UIpbD+RSxizKzBRIFJCuD9y1YdvBbnHxXBXhxqqVNqppNwXtmFcKqFih7X
7OkDyNSsLuRlMNmcEVoQzWNY+ei6OiK8DplAoFPIyGCn4aFdxyJXIARFP9NxcmtimGSVcU3vAbtk
zbctshGsIyEPcIZT+SOBtz7dj2r18ObzMU8UiwcLsdPliQn01qB++GBCA1sUC8ygjahW75sxzdsW
Akw/x29zfZmDwe2l5SUa/b6WUtAlLaLI7ugX+ixIGvMR9LdB1+7uI2ZRj+nzh0qTvo28iMKZidkc
4y81g7jg4ThJeQn5FqxKYq96Yi24d8Z7X8e7UcqfsOgRcvb0r06iuostNpkkQOYsZrWq92f2l+zC
13knR2rjxW6cU9vYUrwRFqkaQ+zkZq5G8E9hmWICggSrwVkt7S5G4AUgFfM3tE9CwbelzEWEQHdq
ihuUn1hGnEDxaGGKwGiOFHZFxYoVN8jj9zmtR0Y7OZI1mSNbYMG7Xna0XZqtJ6cZ8vq4SM4lYAvy
TSRa4Yv1jYc76fjGCo5AjwCHz18QpRHkyUoqLZhkcEbuHiQKLswZQYsv+1zXIcZ0vFBTwlB2soSH
SwhhI2m3RkkrxEBt2rFf5JM0rlTwKCpEt2SwpGu5pNR7yCrRMjtCvAZrOafylw0lH1rG3W4SIKRx
T4mYNk5awkkRs8gPOUtgAlB48sq9c5KuTk81kQvFC3Y0sFYtrOXTbhEoLax3Wtr0yUwpO2cpsEfd
YwFtWXoDFh9MafNaiJvGLob1gPgCHsngA1Pm+0ph5B9OwJKuQoG63ZfBAwTfhFvwEOP8SYK+4ZxV
jxJulvUFOLi7FTdAtctpiyDUjn0tbY1MFF5rlwy2b/F16HAAEDNl/QQ8lfIiIygXiNb0BrLKyKHc
bRrAHq/ZPgTHmL7nzW5ArHHZt3Bl4f3aoqFxREEFH6Ub2N5cXYrCgNDJuCeSFuoP47rbUc1b7lKO
NQgEgAi+nnmnlN19UZtAAYY+BS71ejSwIF/QKp4T8Z3nwAqaAHsF5cctYPcR2NKC9j0vhVbBE80v
pjtQ0vyu4rShJW1X3hAWPGMU1NluyQPsUgiaRN9dvZNpD/mRs96BToSW1NZ4LcudxNYJu2Joo65O
NpNS7s1YQ5ydWF8GEiIWxranDL+xD1Yl29mQXr7FH66Ya6mOfC/dAbL2SEyuL2cLltxtCUUt/7Ld
+1kpWZ+NNt+wRbyxZcO8iF9YNt1JSMjLCG8RzRuxSeTKPIdATodMqztvggKkMfJJNlQnjNdid6N5
vyc2NTA7JIiVXu8LRAsNoBBLpQAswl6IS0rqP7vqHKzL0hKsxlxpJtZmFOIUJ/8ZfDZ0G2NsmpS8
BOy5LB+2NEf16WEkUn7K7uIZC4Pb0XQyb5yb/3Ew62I56vyjwGoa59jbUnNtEyhm0RuQ4tUaNWlx
EnCFmuWZE05s7ZaD5d16ua8pfCoYcFSaHiYIb/bi1rIjEuIrfzHHxDTG9FjAgwj2JoQeRco4Wc2C
Nwn52UOBklC2tRvk3iiGOIOuQCVeztaUPazMOY6owv7ceEG4Ah1BgguyupZQrGCZSG+KRXFPkilD
ocODgZNV+pddH2xjBEQd1RACMBobUe5lgx3JyQoKU2GeMqRgkRA1RcPNTniQM4Le0ytWJc/0QQ8g
z27hB3NKzIdM+Geu7EiMaUV6Q4BOzP7gRh3UHVHDrN0q1qb4os+09cPBSzCuKWg7kK7lOV9ovygH
oqt5zi8EQqFGOPFgYtpJ6ygzfDj4rqd9xXetguYPU03jvEKsMoc7yc4iJY77JtiehRKWu6ObtxsU
RjjWzs2mL8a352ywFm40PwQpczhPBg1pjHYYchv+kGuM6NlVnJ1mozEGNmT2TLdee9jTfJNd4YCd
tubiyacl5NUQgMiHcOMg+gYSakBUeC7EOhfXyplkCbsnyE7W0B0cv/S41M+RnMNWsItQrCIvT9OO
nQ5jkJ2cKyiL8TpWABYQWUsS8dXZ2oMNeAdMPk54l/A4fDJV0AffGcwOYipC2HgW7ZXwnX3JI6wr
Q2OBQ3j3G3NrV2RMp/wbgplRoqMTi8osWAFpSzc++YkLSl1ptvnT1onOmC4AK91ZylEBOLslXoeW
QmLFscqpTZDYq/GzR3TY7Sw01KifxaoJezK0S0P7S9/d+10MxLcCYoqkFLt4zuJCRS5Vt9dIQX2z
s4sKqHn20VX799nvTAQ6B88Xn7KqoaPG8XXDQTdXtUeqsSb8KZBnvlU+u1LslwCZYwCMbJuM+YO3
CP4YxBh39gzlkAU/W0uJPwcE+1xmQ6jLm91UTqvlkKbWRbiH+zmOkEcEEtem6ChBqfwEvNVHqM5H
MfFB5FeY3RxUH3IiZ4bHgdmF2U8vnDo4TbP3CvwX3IKVpd+BqTm9oXNWeQa4Lm/NxjrPqXRZl1yg
JZH2U+ghvLehi3Qy93rLbxJb4h1pk86d7UqKQptsA5I1NLA4Xjw8hd3gQyehvudQ5Lrc9CmOdwnG
Sd7b692Jh5ZQ+olUp1i1d0/9Ux84rPbmC6pWRyl8jp/sfjLSXfCOFe+UYppKFd/vRe27IxFBMbdF
uwqANX/i1k33BcrTLImZSHSpFhujwSD6wFmnTuNSGzUCIPM7Jw/XI3u2AzxzuLKroc2uGMklGkFQ
n1F3l9Px8opb0XN1X4l3+M4WEUcc6ZwufIU372lVu6efaM6K+g2BhlPwR5UFWmneZ1KGEBP9iC9M
9CB1N9HyHLzBtScp+ZMPIWqWhuuDWjyw/AUI4fbr3ewxD5Zuzb1724VuXyH6eJRSrB0uIZqx+nxi
Y+rlNR53FeU2UULf2XNl09wZZJcUo45sAgBDeILeFzWQVxwlPNUW6x3X9IMmTWcwmzmUdvWDcp8b
EVuYOCJR4g6nKGeyv3EWYKFLjKdCSViW9SCWmrfocItvgcrYuMMECU6W+0y3wIy25nHjKED8isDL
O7Dg4VEuJTDH0Bug5pHCMtJslMe5X/TOvAJ+U77dt4d6SlOEI2cZKMKrcS2KNxiFLDH4uU6kbVOs
B/fX2dCeQH+hwkLYlzulBiolbjG78XxAT7zeOc1FVTxBC61GuVEUikiw8l1Gx34HLfs9LcIrzTrp
xxmuaqcIPz5N7GOvIbqMNoEeH5EOZcPFBiXWVk28tcdWkb55Ka3HXTCrrKPW8SczjtTzILIiXJ5k
dHzv1sSrlDsAge2edHz+JWJx9ml69icZRSpU5XvGLEYNIDB/f2pAfkpCpvgw0QRVr4kgJWOhfOY9
7a/WLS7jSfSxTl9jDQmvFn3snlDE55hr+LsKe1Et113BI3vSYDqvXMM8IMa5xuf7gsPceLrcbQr/
oPgt6CK1RPVvZkMJ00w1IZRltmaRKEfVOPL1WESmw51SwQWI8IVEBLjFlj2Mhwz7cQdJnzQzDAjC
anED4PjH5RmZayaHG5mXEQ7Y8e2j8w9msy/3ltTTiTXcMJYZsG7IJQU0443RlDHlNpSxcXyDgqJQ
tSkcLex9bY3UGstoXyatfEI2djhJPzIVk2BgX35fLsDVkF32t13frA4G3eE9p+mjhX3pVkFB8LXv
k305Bfs+s8jNoKE7vpI+HGcF6DgnYINcop6QorCxJN3SS5xT/YCgWjRZKKy0RLdVvdIwKpNBeTx9
PhoaL7R0mOctxC7tw5J2rJbTUbkwp8WyJwx7IBVoRZ/5k41O8Qs7KNT0DQzbUFkkwLIcH9/MsAI7
68MRCIoE7CgMjcAERWvI6oaYmYiiiLtsr6j/KTGxC8XZE0Dr7jCeYAfAVC2vdSKo8Kx3PsBf+An2
Y2IvMTarkyF1OG/EARexRbsIKvYjFsNNPIlIhOcAG6ytd2UxW6gd5FTZyu9TWCGglAH4AtlUMPKH
Zh9/Mugd/KhFNqSygR5va3xGFtdJgbxC1kvZawVv1T2gptJeatxyFOeR9kJylOPMoIQyEBIKKsXu
C/m4kt6/wq364R/pkFwNZPDE5xYXckBTNlrdfkEcYDRf/SdA5R0/WC7ywDxU7O20rO1J/oEAiT8l
5z0tzZfFmM+RqZfgoHMf3+CLnfO2ZwsRDUFbyNhvuzwM2E3JrsuG6Xq3bvNvRr65s2M3/XKR0N2k
CmGi8qDI6E3vymWi7A7KqPJlYBzmje7juBb255BGIw2VJHZh+DFhqQVycJ3eqULsEeRmtoVgrd6X
I4BY7OsHRl8j3G+csUlp3ZL1Vvi6I4FrbAFjSNOnVA9fOQNwHg6cvefAeGYK07sjfZhzca6zB530
aTOIbz8XbIpQciRfXkOasGJHaD05T+RXAYjZOwGdYq3658GQm+kAWG0zbfiqqLTaUkiKToHJTtye
+/xE9kWdlhZ3G6LNqFi0W0FlQlV15RAiwnBi6/vvovthjebsj3fnIlaPVJaFf+Up7rTZhcEghLwU
Fe05ErzYaDYnsLDL7BZsz4gVkHbfvrzWfnv2VlBBhj101NejdTH/si9Ci67+ffJHRlM9Wm9HUy19
w48dieUeiqrZyx2DmYZfu8BEjjnf96g5nVCD70gDgwW1sgPkGmgrAsvpHbKHgWzgdvWafm0EK/MP
xFYWXMyNHA1gltyM7Ow84s6zBzs+nn0C7qOkYpio/ftLcTSngcjQHlrq7HtI0bG/Uc2cfZUjhbJd
/vodp/fd5BfzjTHqNr7W03zcbfnmERJfI0suhQyjzkHWjSvLSrN+9mZPW0sH9C7QIMZ0zbSCzL0a
qg0BCUL9Po53L/ZkUGxhdYi4Bw4Idzs+d/mQNP1CChlgGR8ENCz2A1afASgBwcoFZaHwmM/Rk/38
dTp7UpbA535qaMhgPNQ2xKKTME6cZDgPovswh/fdRVXWJs9cY7uMfZ7aK77uGNY6URWPVH4Rwpov
I4kkN1yTgTXep2PjQt6MrtPu5QGULCdpfbKHZNGesTV1kIXoinWZlXj91g4aiU5JR0+kBrM9dvGW
mhwdfuu0eK1uznO5n7awApVfNXhkeljnWjjAgu6UDQkNqsSnMED5WPUB1244dpesmhLSP4jnad5E
kGMkFvmYI15z6n8pYxJl8yViZlCpRtO4fo2tEUW6P4xLuuemMEvGWMd7hosyDcrF5xRqvw3nv8VX
U8uZ9aso3NCbHGat1aENhnDoPWrpszFuZ4BP67HQYR+2tKXNUiV7zDmA9Q5D5uXX1Xx51uJTDOxG
OEPTOhMPhVt3/IB+yxb1NIcQSVqjIFW3norYqNnSUm6BzIhUGbBi5SavZcO3E2NBWhDqcDQoUaBD
z7I0oLUwdXVONLei2SRMJNJ8YlEHbEme182WGR9AtIsE6GnG4cj403zcAQf5vLzChGEaziTmnG/N
gc+KZUaiB1l6p6cN3F9SDpXwgN4KxCxEHjMEt7VwJdenlGkYZrC+JprWEfuQq3NASKHNkwBn6Kdc
6SBhKlqzLoHGKG6lPQG6jN+soTkvGEyDtP6tcYQwzqiL/hIuUf7ybhSdoka/pKzdSgTlal2vIek3
RCeO7BrDtVH82tCsqXMu3HpIvejqHkjPJ5CHTAgM5UAjL8GzKFYv9r4+1hA5Te+yaMibvNctxtpy
9GZJnj58pkWIxGy6rXnK7xhcibV2ka/l9OlcozOz1MoeMa/9bYLXX0NqpjJ8MTJHHSMYu0iPxi9A
oz8tlLAbIxGCk00C3qvHgEBLGldBeeGD7HrwoNoGU8HbXM2qBeMWtN19Bnx4ZYGszhQSWRdsCour
6GvxZDbik35N4A7Eia02okgfsqzYwr3GvYUTxGzIPOpM/UThr67ZLgM+ThgUTTTCijoy3qsBuhMv
azz/Amts2rD6eS1P8csbJgxYYkCM89fUJ3x/FXig3+hz+UYZc4pP0SliHKwrfE+FukAhu4qul5QQ
v7irC4qKqfibvpQ0T7FtKHNEQAz82mCPNWRSxF+pfR8pAZKpGUCYPcNVitT9U0QIZ1O1lDHW2ism
PBQ+X0bUV7AtQrADyh36YvdCA97huYsIhsB02LkVY0NRSjSLkrp9lL43DT5tYGRClQL3UKd3gCpC
EvuYt8TYopizrmk3qxN44yDAHq4OP+wqvJPzjGVwqN3aQaB2NZv9JwF9MSdi6FAy80PxwRM7heKG
iZpi4FOmTnmjtKg5KXo0pSOFh0Z7PmQwOq1LGHAwuc4LJW7WXar6rYfJNM8GnI3GC6V0lCEv1OCw
+N77FlcbUxpZEj4cH4dWAeO/CzcphGPyAY+YX2e9w3lmyxCZfQKVi2uEYt33zIxA0puYlPgzXJ5Y
mbDou0U6qRcdaNgR0PeSsbfPdlAPwQMZYUZI9KbHwQy5Hl6Ungo2i4/enMg3JFE83FT37jMpZrqO
U+jy8XtlFt9RC1R0XAVEpyNsDk1FgFEkw1tOxlB9JWGWPMgqF+tOmoPvAX5XrknRCEXQRA4fKc+/
u1lMCfX9Fj2z/ILizwzL2Fndu1h1EplFr7kPboGOvnVtYdo7xR8xAKtte2czBqnSoot/Ti6+4pS4
3pn3eXFQQSTG5ivENhULtpNLYhZdowy7DSGbb/jIEdPEqAdJL6Ln22cXwNq97Idlgm7F0mZrfzMt
1mNUVFMteVIGawKk1mzxL6gp997uCYFAhxNw8Qc5hcuHG3qyHp6q2f+DB3pScy+q3QiU3h3mcjqJ
8R/A4w1V6dsUmmkg7ytoEBxVF3MD9zy7sl1TBBP75NJ9tw5Z03iH118xS+vDkvEKpElnbAF4knim
dUxQvbnDbEixufrgnLkvIOKcjHYgMv9gM/Tl6dNjAM44cX9K5cKBF3DFUlDHrch5rs64WzMa5KEv
riuOJ8w66SBPJxCsg9vT/4A408bRFykevuWjO4LTXvnHOyGQqZQHgObZHdEXIUi29dkpgiw+dpXC
OLE3Kc4TXAI+ECrVZC0cnIAciIYCYB4wfLiherBicZUvMCAJsCHOXUPJtEDRGsTE6v+hjDcEw59e
b7Jb6N7QeNhIFmhaJoDbJ/Xa4gbfy4QhcklpGic+nQFH9Q1vmx+HP/jNml919gEpErLlZFX/m+ng
SWV05mQqPy00Car3gAErg5wG+fobrEMl4gmtO6BGOiBW6M1+/mHI34FC8uYt2hUPuTZ3FDZB8gmG
jJY/oeZr8OkjMq4PTGQnomC8LDTrVycWyainT5ZbD71mgEUhxiyj804I6+zBkhaGPqqH13dyWLXd
PIMS1cZb9KJTH1tH9ETYmyFv4lpgA3r2NOHbP7oUaFVlru4YdFlo6s46TBYmVgmOCs2DaGKh6iWv
yT/H/38QHQ80KB8e5QWRbDigfqntU0zkq015vYV9xvURlxuMQ4mhsTFRHLhjG5ceZmzUjeEMtoS9
YOwFIDXXHMrZNsgxuAIShJO5HlPnj4cGI0AdH3HMf7+77Wyw0x3mPCM0Eht7m54pv2JSD30FXqUy
crhwYBh0ZeUfWDWNoprUew6KRJ+CyrtfIxE5bRHhVVIdpq8nZjGPiEEVr4aKHVdM++UJXw75YZ3c
2/7GPtNGySqo6gWa2aKihDNHySh04HT+efyjpcwLGd8FqjV40Z69JwbQIcsMGSFJ8vSYHwsYBRGT
osCq47T5Hhtbi8bxOJdyUVThZJWe1rLF5HibDoJmOQlOFNEMQHcQR6DVeH0IYMx2CML/aNnTOdNr
XAE0RXUk5sG9L9M/vdzPlEHf7/B45eZMnz5F4PI9HzF8+cBkw/gpUBfw6pQI02639+mutgqDkRt3
crkNX3GjmcXv4CjDQYyGxx5nlumdrE+d4hdzpstoEmgOTb8DvIvNhbUbi3sYMfsBbgu+bmupO0q2
YOI/CLJ7ybqDQLucjSUKUccLGubyZgigkiLqlqCiyuHlEiTyfLhEDl1BSBXg8huM461zdbd+hqCp
qf7hvA1CtE3b9ThuWCaJq4c7uPod7mXJ2aGg44KKB4ok56JgawBxEWF11jKHZbdu+E+sEAgFshye
KFkfEZnxKydw1/YKJjhbt/BxADKcGToBgvTQW0Ki/2bTrkPMUBdPamUsKYEra6CgiX/fD83nEIyO
D/2FXj34mlekyBBkYI1/m47FvI6KCewVARpHYoteiWSCmqi2mbhgyIJ9oKA66E940m20q/ht8C2g
DwtXgNZ4eA+oJEDTc9aDvhQ958UjnL0Rm8M1wX8FYt4HJ5x7dTzbzAMowM9x47Tmw0OXwHiyoS4H
SLShQp1Jh4biG891GoPeErX2+UejnprxiujUoZdqFKBwCN57Di0hiZlm1JMWqD6mgtE7mAG+b/AS
ELhf51AHWC3Qw4vn5HewEYgM4I9LbhvzXXaXHpBOMKzItf2L6Q8YBQpxCKsz9WLmwAQa648VX9Ef
ZzUjsCYByGacC+uTiQz8IxqeJ13+maBOLx5Rl5BdSpXxXOcqUT3lo3HsyZwSRCXNvqwkKghEE8ET
qPtHDobnVvnzTN/zR8aKNdMLMi3wWYFZED2uGDNUf6r1hHpQL4AlfEbh7jnr1oig2JopwyIG/fUZ
YYNmP5h9b13Gb+nlbo1yDaLF1QIBVNxi94X7dAeKDM85Z0jdXENtcT02axmfjRkz73bdHUVH5jPa
fg+RbjXV3j4n5fI+wfvDePxC2KASFImlsD65BP9VWkD8dEStQW++pv1hYmTVI0MBDp0AMtzTqjX7
UEaNbCLMFnRKu6Ts8FOgIh+u8YAh/FQMOxmPKR5jIk4JRnB2FVXA18Nskg0YQYI3m9+sZAUmZbwV
FmdHzrfxYP1kVpurvwpzLHjYKWIeHf/ltn5Zo6CAHDEFRHIlD1ALmtVrQye2vyC9PTiMIV/ASHLu
mAxFXXIE/zHlAMp3BQVtayqAbghco4bJQMN8rB72KFdcza39T9REcvCKal992nDen8w82ze0kAqO
FTTtLQWPIB3rsNI+a6hQHm+S6r1x7yg1EtBkGp0t+0Lg46uSsD9YyHAYx6p5YZcqhGHKriEkb6/K
BfAglAvs+4ZJ4vswDt7W+AcxP1oG2QPC0L1VN71S8Ylx4IOypHYHsXRUGQlhCk+xTuEf1otx9lhN
5uNNNXTqSmiApM+I6iFUnG0qllezibmdV6G8uXnbaAKsudMZZZwXrXfLFTrij3txNgzxIfe1gtoC
BgIhbzs9/7WeQBRrWoXK2N0tbr5qLViZXr/ReIUsf0ofkN8qQW9dMO4mRUaXKfMBV53d7e8GdlSq
rxh4ymG7H2/G1jX8vIkk5/juvYMnnX+qkuUM3rVZLcZzHZoiv5nWkKFDrZnbrzXg3+dVQP3c3Kzt
xEseEf5ZdjC2qD9LlwP3WtQ5RS8FkcMeCzL664pMfbYrF3AP4AcvrfCkm9dwMn+u0DHbJpwU5w3O
FuKiDq2ngGqF5Roiv4szkGN+HfDHnB5dqQsGuphAIgRhVj/nPWIuOPSBZaDY9w7O76mC4/nW+OjW
+Y5lhqU83RG0Xh4t+waIvaO4SFTrYuYMFJd5T8yAZJAwsYNenTzYIWBKfpwg/2FU4FxAyVyvQpA/
HnMF1whIIBmH6oInw6/KU08Z4JGQnhkMtPHNHpHOGcLOkc4qDR7C4ITYhdUckUvRtz+3pV2SS2ej
mTKfwNscsxYwdrZBzS7uBAk/0Vk29tvSfzXnjdkxs9E6EQX5xz57D+TbQtiBFouT20zsvDwc5kjs
XQpcCAoJnWTxN6GTgJBEbXeyVFqHXDbEfAFuxCTaTtHTKeC4M/Gh7mhpIAh2Z35BBGpGIFZDwVi4
W5iaCVO36ZCyA8zz6Q9gCMEKoHzp8HDefTiE/w5XVP5JGd1VdmUCyOjF+rIyAh8B16YryZHUpgF+
vzjZwIneFYwDRJQp6mDzsEv/vuNfO05Fhmo4fQzTjqVK9TOtDmgF1Uh/n6NJ9GYop/zQjZKDbX5+
5jYwCKuTDcRWxvSbL0RUXfIF8W1RfCElcs0x27qxBDyd/GEwtH+HcIq4KJAFwYEwWapZFmX5B9Y1
+GIJRknTAtgObi35QBKSzyiVCk40R8Wi9lbsD8BnQI8dqFQ+NjB4lZhvL82JyC71qqsyiaSYFxsm
GMztb/EbZicQInCmWTBAfwcFA3SacDFaxZ0qWpSukkj+A8OYdiUGt7fobQ+FQZaalZ1L6z1YINXD
2eTcLngC5G0yXqgk9/2DRMYcJBngrwXtKxxc3GaKOZ6Gg2PwPU7EuPpjIbIrEGpbpahib2JJ5cpC
ITMj7nLNSYVl+c40stIt5oJz1cCyxn/UCDR1NOLAAJ/pK7mseUKsBoajCL1JPn4Z9+FTIIl68sUK
gt3O0mKmM4kpbeAaX512zt2tree+jAlpKVW5iLyHUUK9ksoegTGccPrws9wJPvopW5R/6kal+M0h
Y9rQOA5nQgnOxjPSL2CUYKhuQTIaMi2nd1H8jmj/afgEcw/UgiIWKWXj5H4wmt0eCpLIdSZSAr0q
8sIDUT0iXAS5AcIadYbdh9LmOqtgUA5x6YKgxt/QeD3WaceMKd/MVz/xC9swPpP5hFNLTGMLkrS3
lqMy3K4eIi7dLUQnru5ghVDn2XkRjUnRHj5j4XY68cVXFMAyNR1Ju3YlAHQUQ8PfL257Wlj84kpV
QRzwxpDrvmdI1jncLkfBwPYzvTqUUc0PNNV2T0VjPbmdWNERojpOG9KUYG6CUXNjTWOyZIjHJ8QL
fP2C0WLRZ0+QAVo8Zh23FmBgT22NJjdpaUTEg7QQcoQYa5s1cD0jrxHjCB6FT4novXIwLCgJndGi
jNNy6cEEenanGdehEMCkuHAYmcL75f2JXEdrzzbIEHZmZzNAZ7HEI0/B3uLPutdfyNfzc3BJKxcq
RfzcU277GouBFYggs9+wXIu5cw2XZ0vGlqzXItGgjpMnPa4tQ4EFYx5+GWYU+m/xY1d4fdza1933
zlgKeF8DXr0Teh6bXCVyaEdYP0tm+GZDmi8Yce8n4MI0h/Yr0gPYGz89PLL3an2fMluGmhcRQboM
0ObcG3jU2xwXm7PLxftRph/qlnaFH9MtH8Q1o21ILRalJpeSvp8RVVoQa5xfSErMeoiRrKbQ4h0v
B3ibrAj4WxibL1uwDv3GfgiVz2rJkBckV7cGrgTYM0WCe1P8SDY+r57MewTCIwka+qFHRJf+REgK
t46I7y3xwVN+t2lHi9d7kl8FzAjEaA0jbmh1JO31EOAEJ6kZ85k/MGVkMPh5ipRHkBHYKHJ4H3dn
sLlX8fsZjudA2QxGvoig/HQbGSSDn5IlUpTz0xo5W9UkmC2UsA6ecyiVWL9VsAS3xuaTfO2uEhbU
2GXagyH8CsGbEmNh9ra4cr/X+I4mPZihI3PD6h+8Bjnu/+jRnVu7wAEX55kNl59pFRDUSZy5YAmr
trrCVpgz4HzQbhb83I6bPjnCxst02FNSSMg36UnluSBUPWG6X9himaluxwEmXIg05FymEAt6KApA
vuwzeDNBXBrOFVfPa+If9M3jaalhuKBaLMHPr+l/JJ1ns6LYFoZ/kVWoCPKVnESC8XyxzBhQRAT0
18+ze+pW36mZ7j4q7rDWm9Y4RY2XT6QIQweT2ihVVPMOzv+nhVSHn+C1fL7xtMFTQM6O4l8swbz+
Vs9owFMo/N/sDGyStf7rbj7IsQJ2VvX6aQ8UH10tA28cbnCq3zb47FiW3Lq18wamFUpnAOF2WZHR
/6CZLCclNjJ1TdvFgyfAmzMBNB8QPRqsuKO9j4f2unHEn9lAnfdAsTwlgkih+ufEeGUoeKtjTY2G
5DHhqD4jLOy5eD5++5yvK7tsleTjF0EXi0aHs6cHTsXojg7UwYP4/Bd51tnf5Ld6XYxyVoXjRHKk
SEGe5F01hgztuhh1fPSaZaU5nL4YcYKHjpNbip4BmifKDvDYym5YbQhiDO5S7SSZp5X0f+XOoUvc
sfVNkC9tjMhAFIFrDFe4BN/2oB0Fq0pPp8zyWWE8Phd78cMYrhOUWh3CiuU/lQWZlvQ6LRrR7ox8
QOBLWcYdBgg1BQcxQRihQEndpY87MV8R959LGXAYHcj80BnYOezsGrXXElldf0hPuUlP5OriKvIj
Kj5oFTwhVM+I9OCld5+Qkv3ooQufEUlCSDKBvHrhTmd3oAU9JXp75vwa8774krjmIU9BeTB2S2DB
T+2hPWDR6Q2Ug6YToDGN48pNH08vrfUwXhNDUOoMHJwAbNpoqXGyMcoWX5ev7FAVksLwMZ11n0d1
9/3RFoNydJsJxrcIlz9yd/F8YVh0D6WJFXjlJicXDYzWmh9vnvVMNzGD/jQIsET5BO+zNzs86RTF
s2sKSteZbGzLR7+nn5jiKTaMYXIfuRzLOQae39jYovLK7s7/jvHHbBJMgsWpU/CQc3r7/Nv7jjE6
6PgSerA5sdY5Ga3CC2eF8TtyRoQYCE/C9r9Cs2OuFgn+JOQB4pnAEvVBzikQeePCLY+fDagawfMA
iYYcZKgJ5pTvwnM7J23gGYOb8Ci3TL3EGqpnnSNgRWvE39yKN3TTV4oTcHcnrjs/Gz42B7on4jFM
bohFjSBtessiPtWaNhMTg/9It+3bZZQuFbW35jWoiBXj3xqr9uKi5WOVBnKuE5rkWsRzKdFBW18y
v5CNKKnsyaQxJyuN1zZd4+PhHiKLQ7ibIN1Jd0OCsUJNuaDKHI3DQhjfX2vm65Y6yR10SDdMu6R6
IKbVl2dK7yeTfmUYYhvJHcFTuv7YQtAtosgHR4rwgo27YP1I2RhPYkmXfjfZbvTLgRxPYZNd5wTD
FB+jubp8oPs2Ws8HOhrHJMESj1fKSTh3s77VJIaf3Of9+MsNUnhjutINm4anCKpIL6Vzs3GFWb6R
AQFkYLe8SkSJSXh72H8GNHEnwKvJKB2QezDPXPpF7Jw86GoLcvE6yKsxifV7HPu6d/G94yjahHw8
h3BrVkMw3LDjW93gTROQ0AJVODof8cuYe4PgD3gNlqqzvwextP4+mFoT70PUh5bzgVmngUfFpUeP
iL/in84ZO8ZiSa/ZWqHwq0ZXd2vlqQ8+dEoSKUpcarBsDrugb4UZp1gI+IYsL7Oy+dIyRl/65qHl
jmBFYxdHThzw/8LGDgbuseKTQ8I6MNWpkjL5BL0cCktN7z6gfHeoG2hrHavuq0YmmIH2J0KXXWIW
F2bb8RCqnGiJyvfLv9sUBnVN6Q7BbfCuv+g18L2KNZrxUUz3AG91Z3wyg27HegYjNRRNS3YS8bfJ
2AqGs9XistjchXzjbS2eVnCA48XADSE/fejD5Hpj/BMI4sdcWgKn0Hr/TJqPBDo42pI/YFlYG9ZW
1PO3/5IVaG6HRrsKrf6Jr8KuAOjEcKhjKhLPn0/EkqmjzI5HLSWqCZUVhl9oXmKSCFYh1wdWIjNO
ItNiGB9avlaRRo4CmtgftjhlT7hkjLa+j2+GQ0r+bMoMCZE5Q9wPXXBKpBJxOaQB6fN2ahhWPLLS
lEyuWUomk4tGp2G853Rt4VMmKwwKCGYCa691dFKy47jDIhwJKBqxq9d+53dk64dAGk/3tWO+26yi
s77Hw5vzEpmUnf9Y1AvRR9DcfE3p7XLHIKdTpijTV/eXUWvRYOyxD55QNiP7C4BY2ZpqnuN+a97H
hqLyn8mmfIDdKJ6gYHFz9MCeNPFjmHjLkc9XUxn57ntAl6bXxAFidsVGs1VWFfVhZfYSEDvmg+/f
q+/0x92xeRJSiS2P0EVE4IRoIs5lPCHa45fHsADv99dQ9ByvOECbLd0YBpsebkHnOv/UiOHoaj9Z
k/JbtEFYuaMz1ZRqxHdibYfpzdmYH9jIIZcNcAdlBeWTSKPZx3DP7BbKNWHDAesAz0AAd2qswRQ2
jPkFGkZxxIu60J69NtNNdl1gIBDC39taplD/CUHKz/gw84bhGtq8/Jr3gJecULjeJmz4muknyBpc
yevNxxl/MVAN3Bh8E5eQMSbyjAE8g/UQ9I9THKcD420+843XjySPGevfKdm59DeRzHI66/WSBm+t
qjyphnFXjBg0W5FT5sAUolMchmIoAMVinJuFReyhlZI5AHCeR50/mD2WUvxet2zdFmr8mKsQOriG
UpmaobMadNqDFdTVUCaZj4idvgq7zSSVC5c96MSPAW9X+wwABm2MUApqz5Q8moZat2lGNiSVA4b1
iP8aeyU+Mf7YExZyfZmo0Yvh5f8cFZ2FCPlNNp8SyhnGmoIwL9gYBKtG3LN4ZmMccsw/4FkwqRWg
2wUHFoQeKxI5Szy+WlpUBkuUJ7UTP97Gi2y6J6FXG5t2jM0vz5AzA7EqqEloafDEA43YwyzHGtMw
p4wuBfRQaFBZSohw9cYAaoREs8+QiHibAPleQYtiHx5RmzecW3KIzHHeC9sEh8pfDjO7H+qnSB3B
Ic4pqHKSosSNAccu9FTnaYEoQsRaDPblF1XJlc2PSgO8URB99DNe7yC088KhGG54/ad5eCO3e7r9
Q22fUzQOfx8j22ovgv675OxpSGooETGaobX3l7VbLxktCHDA635tnIZ0bXJYTc7TrnFRX5VGxBpD
78C7qKiU53yCdIRkE6wgPz5SyATM/dWEMlxGqhZYNV4JtOFkoTXMNLr8jUlsrqyBEMbvwdTwbkBS
4uRCt40HgGCSAq4XZ7vz1bfFjHyAb8w4JH2rwVxA1B5k8NnKeEyA2a6EKeDmQxEgSCGIOWRij1QY
gGtbdrS+Wa+g6tTcKLdnY3EN6Ve6vw50+uOqhzOy7Kw3Gfro2pYQZWbBtgNrJAJFcgbOczF2EHQY
9YV0H5mheZp7KoVSFvyPew8FJID+b0XMtlkfyBQO8Q0YP0qRL99Gs+CIQHxwp1hBUgXkhewKzEoi
PB4Hwul9YjoJa0WgJzKIogxFi3rbqThGwSSNd9CeeSfEm3N1Q1FShEHcxND9JqvI6v2EFZMT7GE1
E5xZSBuAjhI5GtJvLhryCbGhZReX5umHJ0BjFNFr0XACFTQSAkV2hWAegsCFihM/Gqrra1pqIlom
tEX0el8kYDngK8g5d8BfGaEiYOFWlAe1zTfAkm7gGxXFWiIZ5vzakIgLZX21uFqdvkfbWyE0QSz5
T7V1hjupTCVDeIT+Oj17SsYKkFa07BypmPUK79oaVZMNVGN0sw+SfWOvli5SFAgzCGEmsExbjUsX
DoP+JRHncA2ZeZ5BwScVWGUkDluhrKD3STOcqRTMt+XwYWchE6pevPFV5TxOD0RalL6XrCLLEHgB
gcdl1mf93jAUyWk+l6LzaTTdJKo5wLyFnWP4NwCM4QuK30uFWYtiwin1jSMlBFGjbw7/+isMI0zQ
3CPiMlSzWSPiyfGJj+B51jKUIY4jrOe8S9QsUiZPR4lqYKN92xdPdbSTxin6QPq35RvliCDciivN
LHb4zWFpWMlIq3LzGQ3NkZDG0YkC+rQsVCEYpYB+oAuXgQzpi0dmxoqnzZJcaALk6qOZxuJT45Ep
OWWowiPl3pOtJuSIXyDgbH7fDszfqTtxe1nMZ90KWGuIoPWzBFsHR7oFzNXVR1m5vwMaX2PEnxOE
oSqGNL5Cg9oyeFPWdTFyoJXy1z8jgFbmMq92fpPZ3bswKaGrzOuhawzcBuT45FZ/VWyZyDxGGHe3
BxX2HqkQa74XCsbFAO7PIX6HVusNOLwwB0CPsh8cCKoZpqjpuNNZx7fdcP1ZluSQg1l8eJgclfvb
MvuEHMOOnL743PSz7uCNIq4AXeg5QqEwBX3ebfacxTzdCrQec09QC45CYBFIE0CIPVIG3iDy90Dg
mw//0E0PFQAwg/5smpWvA2IaVvSqN58B1Su4M/BQYS8aEeRSH8u0yIoZvDuoG7oLbuGICbB+bzqA
ImSGM9AXIOLDWTD0UVh2GEnB/F8ylM3O55fLYcnqGE00g9ldzI2WddXth1yUXEpYvB/izGGQbZnd
kiaTyH5rpoStPvH4wd05DeB/RRnw1/EhP8RN4SixUVoK1nXSGhvSNhCLngXRcwHLHR2atepdk4rc
sY/RQymmokIk0g2iuWPEbEmscMuxS0STX2XyvOOXslD82/aylRl4/jDv9nNOidV3X2L68zP62VdP
02XeTtyEQ6y4vmRUKOPlE8OzkxEXPMGrBAxgAffOJLE+mA+9gdmBxnhuO1IzSFF4Tn/wtQKD/JyA
V4rWVJllt0JGWu3BMFgp5Fpxb8J05FAYlwWjpisT3pd9D1FpPqlo4geQWfxmFigdLzA/PEeoVV6z
evCOv9OG7jjbbPnWxkxDNwYM8BNWaGmx6azrxief4m59GIj3EprUXi3p7vmkqMZD0zHaqRJOFOgG
lt+axdPfuD8YB24ozUShjOiSqwBxBG6melKUbnW8i+H2l5VsDwsLSO7qwLCTSwKQSRKsurG/KSoT
AgnApso51o3xDs9MecSPMpGwcx4VFjU+vN8Uwc9goh4AE4uHBxA2RNvBPdPT0YSVgPU3awC8NVFj
5F1wrhMIF+Ii4NmZsuWowuiO1OwI9/8wYMg/YK53c4wXgc55N/I2AWpd8zeFctFM7WzCxAyzFt7l
SiQ935o+SOG3+F/P/GIQODC8kK2JUgG7/MfN8eneVlckbVRoYNeN0zCiYj6wqfusfELJYnxXRHqI
Q1rlpOPO2H5wE3C3B/2DEn2dG6H20zuu1gJ90Z2e0qwYuoBM1UNg3nIou1wQF9QdLA1S8xWL3Ltx
zoxH/OhmD0eNM/TKPew5VCXW/iHmTqiCVjxZpNfuE5YELYMM8I2GHofIiGtiylnQY/ABA0n0L3H5
cTVHQF5gMojwJfAhxP3W98TY+i8GpNaHcyLFZBBUOBPo2keL7mn1bibFrowhY2zKePgbp78t8VYC
C/N0NWJTGfpWePnQuw+nKpn+xoWgfQnpzjDa4B7whKGZE4qe5BxrBSoFaf/kfvjsmUFnjRllhDF/
W74hyW/rsT0gN4OQ2388SMEsZ6ooupUj07cIpn3sSsnIKTUueneSOAQYScehAWQN7c7jPHHr1iSj
JBu3DM5O53P3457eKn1TYioFc1awLeLM1k5PMgc05jQb5fGze+4a1ZIjzUVsYkr/ktfhdGeyM0av
SWghaCHV7tVo4DRkE208C0NClYFXxB3OFft8GJKxwGJ2+igXrknpM3WJW4GO62kVi29uqBnY51Go
Ys1GWJM2q6vbkSslhc/ZmzACyC6ouAAoDfbu9zdojGfcO7VT1rnzcfF8IlmZqbN8MoofDtc80wJk
OBAgeSImKhO4qlzcPHokLmGYvAduteuRPXQBZ5AQv/wW8NsVstlX8MsIsfnSd7dIWoiPUOzXusfM
aBHxSLdJEw+Z7TzF08zdOz5g+Dmu1XwyZ4qiSXy/Si7xPYFkoj3YTIgGJB+byxCf4pOE5iAPH2gu
VPudaCBMQQdY0gncm7Pwpw9VXUHu7IpM9a/x/mKLfHj9sN3e3IvVcD+8jJ+56gvpHmCL9mGKUY1F
bt6ZePnsHIr4QxlLVKGnkgDY+qqOAciaIv7s27egyT6TIRIwkod70xzfIrakjTMk/eZh9kN5zi/m
HJCPs/+gaB+Y+aGeYXbyS7RkbsswVm8Y3ycvZlvhWsAWWifjJXz5QQ5vGAhhUbFf4mV7ZXnQLYoB
Ywhf/2xXuEdxk5jX4y2rJ9ywGFRJ0pgVMEiZsvuQPahg/+4PGNrhooLTlfVM9ocg29/Tb3/eXkMG
weMEA3CrkCC9ppzfHtxdiKEEj8l6ZCvJ9WPIDllUHQ3r869wX5gayUmHfkIwfzeZlv1lAyM1+7lV
WHuM+ag9NOo4arGrC4stCAP+9Sbo9czuwTUNbH7pW3VrtCi06FPheUoiV7ivvJE48P3H1XwxpPUS
Kfn0i1YAhnfociN85YkycGvVer6cEWeUYM7x/nAgVbX56m85WAfUkczxHOrlMPso/kjAuxz/F9L4
GTVLEXnk5eC1qbzpiqSf+wifQN6U5SM/T29xjazjZnDMj4ceNMbiCpXE6bCn9MPyVDpvAOr8ic6V
1soaATmy0AsDbXiMulWEQqCTZHv6so7eX8rQk+DqhvvEBz/za9FhVE7E/IJiBfKD9D63NLMm/yEP
sWEYAgy6pg8KRnGtfNOrM1cwyuAjrF2gAPMZa4vXVKQkMfmXm69yKhw7zPSjp/MIXZoiYqGxptxh
hiUoGVP0yFREhQ20hHhanWNfTC+HB1cKdxT7BSfVFrMVnSGqpvS81hb1HxTMbSUzvxDNtBRoMaLI
i0lZyRJhH9N0kQRD7e5/QmxG5Pz9Bpw/PAlKXvpMp6aNJQszKo41c2TxTpnXQHQCz93mmCNyqo0i
BlBiJKaw4CGENi5z9IP8SYE0bzLQXXPDhRhuABrXBZcV0QIo48KRONJQhQCsXYGVhf3oFo5wqTIg
IBijZXro53WOLUnsGDpDmJbqyP0+wUVkDRcdwz3X6gl5s8VH445FXz1/9sUXFpBnOK8sLbnFmH1w
+jtI+swtY5XsTc98JAfKDvGZxfAq8a7G0OZfV8W8e1u1KCJoVMm2kEN595tcC30MCBFweEp6N6eQ
FvJqCo0/kbsBb2kjDUQ6nTOGWHT7V2sQwK6JspzykdiZbtLM8ZJ96MmPY2EppIwUF/4PoY2UER+g
YBfCkZRCGNUTFTLw97bfYd+/eD0DhZMYOaMxSZanQcnPURz2iDUfxJKH7lZ280SNH0cZWxf+P8ne
wEOikuFg17xi9wnQ7AcwCpHq31YQozRzE8Lybmj8nAs8xJh11JrolzpLZPkK8ZtmUE4/53XQmwPE
XgPqAHFoVUxWQXfwNNc9g4F/sMF7wEb0P691mRCsM/gexha7ENkKsL8loxE53hMEftURyRZimIqC
BoaYpK3aqfTlFXvV8vc2+st6YDGCpsM/9zMZoN7tmh1NPurojOqbHeHLwYW1O2HdIk9B2qGQUfei
ZcAjM2BPSLOH383JIMKdP0g+FkIft8UEsRzITJbrMdECKRVXl7C/Yv+miwQj4HUGtiWzCIbow2WB
a3x1CfMAIpvsekR0Ru8zXJHu4hZHDTJRm8kQDAj8qPfdIvqcfppO/dXZKJoGSfB0e4fD4XwSSqGh
N06B3/d5grBmzXuWl98d2OaMC4AQRR7Jvs96FDUmJgZwa3QhakwRRGacgieA9pISTMg0CDVA0EK5
w2O2mz8AhRy/gGxGqN/2sosJFUkwitdQCQuHJ9rtACorN+Yb4O8X2ZmZvDZ6BwALyX4faLLJMhWg
mNjpAoOCWnkHNIgIqogQo5i/5AadI3WvvOsfR1ge3ZHYyPjNOVJRZmCuvmAQ+Jp1+s4I/xyQb4Sz
f+k/gqiZ4JFFxfgw5kLQT7o1SVbgc4g2OE4CnOxoP0odAfQSyw1RpZT4XN3X+EnVdbibYraMGCb6
yi4riocNjh4Kjp3m1qtXVuwoXLADdTw18O0T4+Apnsw787kR5h/+Fx+qGAK08MQGMGCGHFGn5BOf
Ae9w+DKimc54YDeh5semMxJ4J4c86QnGeEmOl8jX6naPjKnFWY0OY7McLvBZTy4UCkUG6JzbexBn
qzFU5qYg31rgI+t3WHTAVBAXvxcTBDvU+bhiRenvHjZJ5fHt+xdXJW3kh/A5wwzEgENZfE4ikLLu
alJg+X3yDCdK1AtIu3rhbhXZstiM29MZHbeJQw2p1VmBkb0H5yFapwHeT+ZIQxKEErDaIBjN9wAd
hvo0lCeBAWj4UURssbDZpIsSLfxCbsr+oaBZduiTKodAClNaotWArxHWWu6IrLfOcXbhJpptQAo4
2IDApCWioPCd3fbo30rMEUTHImPELr7l+IKle3JBIQHhmCPchri9YjmajQlD5Lgr9OWGQ4ubFUkO
YPsXGTHZPyV3UzGlLCehBkclgSLnK+aJZTf9KnQ9pLr7F9T12GWNQTSeCznU+rrokMA2gMKofD5Y
QEgzg2/mVfCWiC/hkTwwEZNzZG+lDCmUR2AGafIB8sDVh0NOKDeQoBzQjI3i4VqOxtaczCQHs37+
Mq4LwYHh4ENoNxAaKnOPKBQGqZrTpqDrhTMJCJsB/QN6BB4MvwYR8fRmp8KuJ+3VeC2oWLDJF7Nn
blXcgsnIUSdsWMm+uk+POXg5XEoeXANaQ2oVvPlkgNKNsqPBopEjZNuNzRB6MGoGCiPRz4MDelkx
5g3PcfQLO1NiwFRujteSpXwtlRyXS9pQ/dVAW4sNxwowl8UQSh/VZjp2m0n/Zo7JnclwbRCOwtvr
0HqewTqe1jMqw2ZVBJAR0yG30bFM7khBNjuYKNTkRaCu7ocK0a0ZyEsSod0x++VrjxaI+7DfAPLe
o+GWDQlz8A5po4gkwBxnoxEF+2/FbL/eWqjWc092FNIeUbG5b4wp1UloRdvVIBwho8K7Aj24uNPA
NyC2sYy9QFpelhdimAWGnf/RL4RvWryGBo9oMPYKJAUQo+wjlkM3bFHxMrWV3EZNJxNk/fDIjXT6
wEB+hkeCcBIUj7bfUZtk1WzjCJkI6vFpD5/uqeaxgwKdd8jCzE/fJK6MoGDSNbjD84AXMjh7ZKvC
DwZm7T/Tt/ML3hPNfjFNIaTdNjGwH4WRSmjJ+i7jAC3CMpirenHHcLwMm2RM29MaT8StdDf7KW8y
biAZEJcab8b+iYndjHklXq+Mh8z+uDDeobSf0SsqRarZDDxyCk9sMz/lGUmGnKh6uwXPAGocTOp9
cerBpU1z2dqAJH280ceCGBiKqB2E/4zdSuvpdfUDP0adKy0ZA7ZTBYT0elrnD1UChbuI4DM33AkN
cTEHZOmwJ6RGf0PaQbo4zpw+A2PuEDbAFvrqnQ6JL7vOBvhx6pSagW4c0Y+VicgnrIwcf7lYNtnI
Rxc5XuWEQZC7Mm2Q8VqLgQ3wKhIdn+uSRTh7zxA2v7G/3W2yc3AwytjAoaDnUf2284DkcjFg/mtW
6cUuvXfKd9I4dLbP6Rd8NqwXKjeyYB3/peRju0Db21q/P+aNMg8WtBb9fvCa9RlT3qSQLSBNaeOg
rqb2I/Nns31YxEDe2XN1+g1/uKa4MqJbqZ9erv9b1GnSmBcynkgwAz7+F+8UvoVc8xNIjBleEbPp
bVJOUv39nuH7WL48HhvQEh/wp6FepNinWOUYnXGp2ysx/jfQRB230jCp8V84MolQpChEuUvnHQvE
DtR3J82oZ0/aVEVMYuQuF+iVsPEaiETk/xLamwwBqp+8J0azsgkhk1DQB/JEaA+xbRuUXSlIeLNu
DXmkn9ML1ARpYq75XWKv6Ak5suCj7tY40IQXtPxrkiFC1u90ONIbropDtaQsG5bm9HO8ThVYlUDY
GUXGXocLFUXQF/0cCoMlplEx2BUG9k+eyeYmRPyO+ABL5x+jwXq8CZdAyxmTOqslwzeZWUBGPF0F
RMVUqvGmUY/sf5BgJKjLrrrd7Opky9ceE99hMF+k0qGjmbJoNdOWuWmITG7WtG9XaybMeUzgMtOb
dbYAd0MZGkxdvInqHadr1OUMa+Fu5lJUuBdJnyvXL8SPy74B0iKUWsghqYzfoEoM0/1uyZKB6jcY
BEsLwlpM73anQxEyYh6uFWfQEH4VxJwOkJZNXFAHjA2+yOJzBoFki4xE+sbiiJj5sAnU42XdLdQv
/ftgdWdMHYSA3k8Hluyf3SHv1zl+aA97cNh99AzFlGDBpOeh11uwG1zsZlbaFwfCroeVlwRfYyuU
4UMYJ3SJZKajbrVJ8fuHj/dNgmgGwl00wCLQg14tHUkEIGZMSn/HeMR7YP7Ex77xxfTNkS0GeFPP
4SFpjSEm4W8w8FAXOjIyD1x7a0lHgEI16QetxZhQsozgELCkidVCftFWGFrbmYir4oxnhlKfBc0E
CNxhDkY9kfnytpSTvGAcWAY27JPBhTfyrXPZPxXgLHkCdj6v5rBNYDoD/0xAXEJaGtDqAIjj4za4
PLWYVi5nEuSRYxxqoTeivIVG7+nyQY1uWPVHE2QRgbBAK7M1JoueU0cEFGPWsi4+AzJnAjEkv5Y5
kVe7jgHfr0TsCDb0So5blbJ0URdLce3zccJqgfKJDyMA5y74BRz1LJjGGiXiMlHGWCBGVk3VwUTn
qWq1drklsuDH2NUxUNJFsl7IXubXrMJy82pAB6TGELV3672xXsPA0t6TLQnuNyZPsTf7EJbbxiXC
8W+8wbVZRz9UFu10SJbYCy8ulmr2x8blqPTg6CriH/yGVFJLjCGga/Ek75wwK1WZjWE9G2LAGve7
bu31iz6CXh0B2ELmlqfBwBPoKikeTXTyH9petinDCki3viAPXMNnMzIxR2Xt/vyRNUBz8Y4pBtIz
Ah4peAdE6jDZGew8EJ7YerKJFFeoONYa++rHWr449FSguIw2gTR/r2I244IC6LoE7AW5LcmUesIU
NQuuF3FIcpnSRg74aU+jyt6MpEa/BBPCgy6IpcVmjOytB971XZB19uM0Jy3TpWt67oT0uD+BGpVn
FwSpLUZApqMx3YXGOQ/qI0pwtpf71FdXI6s5oN9IPVPOb5wHbhXVlnDPcroxjtCB1KbgXN/i/hZK
10EKAOYZMrRtg6JB6NaJMz62u4eBRu+H4j9WvGLS/+tQOWwKfpMtwgB5jF1AzX6xhpG4J5dMcVVe
4mqPQo6sm5UDQzIKTSH5CaMEW+BOG7qZCOMOoVs4/LEPIvHHy8l1CEksLuVb2gL0i3uzIx6RFh3V
8sf9QE49vHL23tYehQDjL94hblYfbskjWR3sCrByg8yUS4nsi4CGjffcs7iNqGh55R/mQJF08GYH
+Lds/uOGlYgcfHO5ovYTJTAgpjWa9kOioIU7wGaOJDAf9DtF6c//cYW/yFwZUeD91i3w5lgADIbC
EroYP6Sp/APt9wC1QEhwz6q15ZmIvxB20MqBQRwHQiSNbM0jdgzyRWSRQqoxfcxPJFfJnTKZ45Q3
aNs5Eik+hKr6Zd22Z/cWjFyU2d7mpBGtM3ZkHBNwDrL/8A4FjArxTlSO+EEcgpnWVAagiDWqj7dL
goFTQPrcjxURtldhlxeWZoGdoUw8UwQ4j9nsayR0pcR6317cjOeltC0FZ1E9OdGF5b+1v6QPn3le
sosl1UoU9LLQBNyJnXUb6ON9zsgsrOkZ6e2O0OmzHsjxEZ3+lZRt6QU8zoURczNejmTkQAaGJflU
2OaWBYx2riHbf4dnhrikzOvgQqoMXoJsElI2JOrXkvg5UeuTDMjLElzMbhG2HRPPAJALfwMpALNU
jZoHxwaKi+xNluE1qvGOcaVsMF0gbnLJHuRwEZFvYT8965rd16m/QaU4H6ot1ZOavEM8dii/hIL7
RpCC8N5Lsx5LjWpz/oGOQrrBh3sNkYifSU/gMeOtmF8nZyD93G+DLwfOGds38LD1cO9wtuSqW9si
a+afWMTf8BH9R6zCwLJQ+TBufdU5+V82FiYmPrrdlI6Q8lgZ2fcYrbi0+DErDeQbgqUzxw5Cb8kH
0j/Ap5g97sY+bVlnwpD+yBjB2e3ilQKVhmZvzGIBzA+2OedLeV3YAzAvyT0qcOP8UxmxPugcNvw8
l64pu0y/y8PX+FrSduMAOGERHFvjfxeg0Vu12zNTCcRXmzyx6ABkfJin6wLOgmBMyf9LmjnHJP/q
gitfwBr44sZOPxQfFuKOzFFRbrBbHewyiQgIqx1KspL8fuuB/muBnNZqp+MdonzgSsLUABDOTND6
GSUXHtWL05sNKSrG9H4YneeAxcDMoXDWIaRgw4iMVa7lVzR0L39YSifiqQmrKxqWOWKZYKyJ8Jjc
rx0CkVAnQHxOHntMpEQjqAkBWMY/AwwEDX3ZWZ98JkjPvn4Hdc2eIHGSlRnkiKzNAEnp/Gb/Jnh/
/cekdyiW8rwkPCW7OvWR3lx/HB4HrmcKm3ZXkBOAS8vkW49Vu5wO6e2nRdLtxCRXAXjuytlodT5x
Y5LalLHiKAt4bMgKcDdBX1f2Hb9aFau4x124YFDZNcIutD93ff8Tlb8IY9KI4qJwUCYcNxTRpZA7
wKc34Q1AtSE8Ev+VyfPFh5R1c8x4zuHmotW0GUO+uK6/oAmAyzgIzzq9nKQZEHr/sECz+6v+XpkI
zKyAWjc8614mUvTITQnHBsyqfpv1qcL3nZ5TKJubQMHnTCanhyZfHIGsfIo9kgpjjXlkQYXRXAKb
VBGw0lpm42hET1nFTEoWTPj3reerM3Qu/FhjMPfW7OybziyE4bw9vKY3HCGo7fCM3J2J6kKW8ele
+iIn1w25lC88BBwOEKv6z+MHAECxZMBzknsCGwqBhghq9vA2ziVl5AGRf5yDT0tAWmwmJsoPTcwZ
vwPUt1Ux7gLrg5ENTBBG3Ch0gi4h83gN6YV9Z4/iFpbMdju+X5AoRm4wxNx8j01pS6/r5MZ7ISMd
T6GtyEgb+/0YOhRrKAgtkVDcBK2Vr1UQNZX+WnE+MBTa7Dpn0gGp0SyeoM+XR/3+W9xJLlnIzj3+
ihFOwW9/2yoOGwKk42fXHrmFPsEj0Ol0SSPak+uC8vES/9Clc8ZbImJM2KbO+yaSwzH+ZVH3MEeC
1Ls80DyCaixIlpHfMtueg7E2DuTQQxa8MaGdYWG/hsaKfPgvzLgIbXE0EAaBOCbMTcVrXMov+zvL
sf4wGULwnqxCnK5EHqE4Geqw48WyL6hMEzGqBdiJduec/p8NTnQeu58gooVkCOqB4/3pIsEFHxtj
ZIQN4dBAj2FcgmuMsQg11pu2iP3fGgq0Faq8ELyUtFTAnRgUsbGbs0m4GEUCZ/1MHRkDsolbozfD
JcOG6tPtI+X8spHprPv65u1Uqo2nS9UvTM/Y9SmgDj1kSikZM3xsDTDQVEzcYlSRuMM6Hk9tdEcR
J/gjif6FhUBNOwMOqSDZZszoLHzH02uUp6231NIzLSTXICcNdJEgLmo0ig1B8msxkxfImc1DYZES
oDb1VcA5Md0A+IzFpmLjh4mosIUhc8BrsxXmsyFvoUyJnfP4rnDGQPpA4ewofD06ZkvAKRCeJDte
nRwaDHRs8vHuAJMcgNzuPx5FqdOsXP5EpAJsOAo2ai63CZgQTSof/tmpQP4mEBsoF5X0TXOFi1Zg
PyqhDATdEq5T262lIBxlHgqaRpN6QJBJy3Jy4zClSISkvkU1GR4gryjsrjIKDdo08zYRbS3xMIjG
e955P+DmJsKEQAsyG+ZjEbuuEeTyJjhHX/NTqW77AKvCO4GizmFGiLkmNZwQryZ6HEsxJwrhAPMC
6NgLp2cRV3Qz+lR6/5SZziAluphL4m2261t43TY+7hMGDOMTCOjL9TdRkDTUyGZRdjhPYyZ+a+zi
brpShTAvkp48t7sgBvVxBqDjxYAAq7G1HdBW350FWw8xYIXAT7FESC9sqTdn8Aw3PEt5T2llcKb3
hIHOBzICWOLPWERMa3FhdwzH+HDca2RBlIRFkbqMfxl5zY7Ab25gLabbRudI5WQS2EbFKOYscdVD
NZICzKMQFOzFlGUDpxpAUUuqScmyI4B3rHMnfK+2yK3/Uk9zPaPpgvIjVdlod1dnIVka08aNly8k
ff9c30ArBM474Js3k5qEFAZSKSn/xIPX4vJotLgHwccuwGckgggVHXZdnJg4g5iW8mRgOlOVXjtp
2Qt/6MnRHb/61kFcUKQbIaeHjeXQQzYzfVmXqBcGpoq5dAW9QYh15VhQHPgdpsJ0hHvCYDbZA1nv
EmdSkDBHajL5kywbnwiuqAdtDNMq/EwzOS7EHEXKCaQ5yy8XwoyUaXbS5UJ+BDMNzuBNDG1C/iLa
DrB4Mq4N+KmTHCg8PnCBJaGhziVpgIUGPFR4eTeyljhqLMadUaXwUi5Ms4M6RAiHmAxXCs3Cmcc7
Is2gxN7lWMdy2TDt2nIsPxPOlFOfY+29a/H0zNkd/nrMVG+iCO+6HnbW2v/OuK8obgmivgZwst6K
Ywtf2QTfpclsMSAOGC8TmKvV0QUkpg8QEeI3s8gyYdjsv9nKFnpPPgoOl/mGCWqWTyCjiSWq5waU
akyrAs1fEZVsurAw/QlbiRsLadpLJQ4TSRB6okKvdxt3zabk/Zz4olmyyCoaIIv/WDqvJcWxJAw/
ERF4c6sj74VAEtwQgErCe//0+2XPXuzuxE5XF0jHZP4uU0YM8mUSWGXWBqAn4lR3hLG8TFB88F7I
6tDq4ozDBgiGd1Hr5xX+M5xtTE/TOFcmY4v/DQ1GOrkE5PetpgR8QA/3nLtLDLyll1BzzH60K1AY
cNcnxRxuIF1chl27Ej/VUJWVnbbtlEQgb88cBSRXwPzHl8naQieuYPTAUsb4xaDbp4iCUUsidjCx
2X4vxoddNtBKyIjaf9OPDzRSpO6kguzyvr65q63FRHISAP2YCXY/mDEwPAf/zZPNrGjVHioeOz/m
bDjHl8NNYLUMA5PweFwnmvPS8ruJqQj3g84UvL4ez+D4rb7kIvtrFPUPvDfgFTHDnYfMyHCJ7tRJ
Jkmu2MGXoCTMieUfrk+NbdV+aDbuQIYat0LNWNJ74jkj2eK3t2ADe2ASUyQ1Ng0IK6ODvBpb12NK
fMzflwwMfhIrZWrDX9mQB69xrVyVsD8oOHp/sqkrZotWUGPa6I/VcCNgwCYNFyE6yvuYaDO8PiH4
q3uNfsEeucPOxJ8Hh39GimE95ze03mjqpH9Pb8JfDmbl1+P9GNgMmSvFbYEhjzPOk2yJn9mwmf86
me48cSm5jOJaC/fslezknx40mYfLumShw8WRXsE44CuWJmDM6BUyuabquoSloOiYhq8MEdVEoKJW
wJg0yrj5nN8h+75MU6U6J71GPahcHZ6iCG5wEdyAjBml2N15U4AIVwIp1PQVtpajDHjteuKOfZhZ
llQ0tZk+p/KbS20XoCx+ajQsKbY/zG5blvZRZ+X1GM572lnlIqxop9Djcy2WzLpNYf6p21UdDMi9
yAWyaownMmK9/zI+HguknlpIRWJsPyR/6gBw4r7GcA0X1P7n68GuTQDpekR5IOoSuvrqWNZkujh0
EGwNV6lwxKpbQO+ROHE369nJuALc2xu3Eldi+EaKAMaFiyvH9cd0cNh93lBbf6fnp83QEehqY7uf
nifEkkG92O4jmaY0h5z13DH8lwr3WMSVceewB/FcUEhao2nHYgT9bxznvk9EOSW2SquKqdUb67bT
PBsqsnJDg5yUPX5DA31LCgJajk7/tC4Hr6FugtV9gSVEjfjW2IfktzLzqK336MVGZD2dNeCQOe4/
+2qXlWsz9tLvSUjqLpxdHWYF4NLmbtgl/M1vu0zIlyTjVHs0uAiyoKUfsM9I6W0UwhmNIvJHAlTA
W0SDghd3rUICL5i+M+QmgnJJvnlzBSBaPVcJXu/ETTt/0sleqGI1npkrCdOo0M4i6nllJwqAOv6u
d1cl9phMRhJpTs24vC1uYTnVGsRGRRjlYPGhkRp48T4hnMrXqt4QeNlNaDkPxzTLk/2z5SxEPGxj
ydbTJRPAqaUYr6c/8D0sZYZHy49+ZgGFJHODG/Gny/Vhl0esh4ysEWevFww4Hve4btkP7AnEoOhW
+CBkimpyRJ7TtBrE1Q538ggxd/+OQ6UCcYP7aEED4Y3k/no3dIZJN7T0ECSoAxEOnvwsg/f20O0K
Y4CX1da742dajcDvbtx0nDn39AL+9bF7NiyIfssuhCbvydvc5TGjm6FJ3Yp6A9s0uDc3PP5vpH+H
aUMvGYv8dYvMxqLA0FHGdFayh+QsAnk56ykpaOwzhd5CnNPUYAXeVb4lDDJgGYg5Lt+FYdtL/jVh
p9QJaZJkp4ITQLddlylc7AaqSh4BnzzE74tflcuDQTUJj45C4cisEcOFBZkdiNCGA8epzOFYPrkj
YYi1TA4jvNfM4qF4xP3AghY3tS4TtzgqEmAwG7TqxIVIUAYaSn3RMuw+RisOhZJp0hnu1SbKDGe+
wpOtjbT5ua8dStLFtPNywBd5mPwa0p6sTTIiIB7DuC1OTHkKFPkrKgxXpQm1MhJlIAqZW0kl7gUI
LgIeAavoZqU4bOVwK4bWgMasn9usM9BMMLojP1dmH/LfeOPQNAhSCGkFF56yd8QpS+ILTMcf3yOF
IaSzpYh0AebtBM9/igsAfRapvRzoPaaSjxyeJhnOMPOUA9sUw+lBUa5L+dRcMdwMcvx11LtrwwIG
4MTAzOVt5/2TsmrLMhjMNePP8gDtlgwQim2Pg15RCvjxwGjHbyQuGikUPGb2GDuJZZ7cJdKfqaW8
GBlqzF8r0UwaPERL9wHtc2haPrKegAdrTBf1eOyc8yTufIGNd2PCGpykbF20ki/JcWQoP26mmsHt
ohKPSgBzsVfxsdgIH3RzfY2/ECc5d7MGJiUwxpaI1k3eYXzIIZwqm+NO9J9w2ypJUvHN0yu7s/wG
gQY5hTWzaZImcSVNG5NoBFya86VHQBJfjYkFSfZOLjo9ko0ixr2TfEFtN/IHevLW8BV5nl5sQzY0
5uKMzcsTf0wX4+NPr2yOW2qBkeXnPDBm3SbbtZzdMjaTgQ1pJXUho1zQlUzRFtN3XWd3MakywEVV
KPOGI3MK4kPlQNzj7ALTOfmZ3S8Dx7HX1yuyIxTDxokAIov1rM18a+vEn4SchKHG44Af1qYYAJho
rrPTKL6/xvziFF6iV3Ln/TuNmxuzTBKEpUa6wS5cdbnxd8u+ZuXr8V7Fu5b66zrjnEe2vGkpeCRR
Aa67HGr3l7ZUKfQlVZ2EzJJKAauLfnWPTGgKZ8VkZ3rm1gYvzxNGyjkHn9wxx+uLJ/5lFhFFzpkn
AUgziCmxtzpVMKE7HF3WbS16f6bFF19VvLGaP9VjJlXjhqv9omfspFtbY0O1g4x6V2IgUk6ftctz
PalqYXAxyGnEgEfzF2+g+8IWGGLDy+CoC3zg2WlglJjUWBJV1cwruwTPrkazJGl/daS9zDbXi9Ga
qbpPLK1tc2D1/po6LE5ITWi1OxoUmJX7J9vC8f3XeoIWY3+h1YVfajAY09i3PIZ59/XXTWFdHvrX
t6JMJ11wMK/98W31Fw+UZfkEPvCmCK/wOOroWJiI93fL/+K1pURRTTKJj8/Zwh2V1LSxf62Qt2up
sK1PU9AA277nivfhW3c99v3wOZnOBpZvkbKjOZtoMB6Fvv9jyz5jqoKEicj0Lpbz0xyL34AG2DVy
I2b7ciJ+bQBxBMdMG/Vptpqzo48f2RjHz1mszUAfeNP/1jMTLicoozgzuEevlkNl3LBAum6Qbzj7
aeOwhGCcnacuCrqHZmlj3MiKCpqHNI4dqBeXH9KWyyk6HHnv3jvJOBr3urDCzREDQRnw4BqKD8kf
rpXjcBppIUzt82bxnMqyPc7YPRj93OXGnqYpiQW/vxQ92wCVEOi33s5OC20+f02iZ3YNzYIt83SZ
9QtEiiuPMQJfjYaaKx3qkePpAgFBebeD+m1PcosramkQlONWaDXZFoQcsL2LomUGP3++i+HKzKDg
yglYT2bQNeZFWV7zX/pWP24Iueu4yzixDuOQe9uFFeK4UB7gy3y30yI90EuuLowyT40cg5TCwghl
FgfmXAgFXKBlxrkyb6uAw1Enl+GoYRkcafpb9pmW/ihZsX9xKrGvqXmjWzynHA9IqqED+7pee079
lXGAY7Z1VVUl+9Xg383NTxMWHs78j0s0WNiikOM01hOiLrN3Bd8+dOjPa+ZWTVxZH+i7T2ODWAaB
+O8OMYr8cbsbltwj/AMz9ExgKAoeL9OTlJkl98kM8virzbaTM7xJhzAQu01bYHc0PTg5wOBNpTMS
Q9eZ9M7J/VD/5sOXFI9JSgfL0uoXBlcqbiXmtowQEWrSV2dfTjsuWGVPebDLRbGk0dHSKp0un77B
rZvQdXMkkI5ypPlMGRJED69nQ+PXpXvYeUiq2yjUMiuGMV0TIz0cSrjQYVrdukAldGUoMespTnUC
bYg93rhNDL0PbgGI0i8Dn0HXsL/Lrrz8LcJFzm//au4nVLZEx0Bd3948Q8JxkkTPBhstKxOliF/w
B/N4ZB1J816Eb+MkzyvgfSYsR4gwQlv+qktPp1f+BMouPf2qFToCgyrxRr735jkk3DMJTYQRv+lC
DeVWAIDc5HKzg0eXgEJkltyRQCtb+e31DPg55eVkrIWdg55N122uN406460xtETU7PyGJquLgy6B
ehWn6yK0bxafl0aEg6zIydbsaeRekVRR7YjMac0SDIc8CVB+/ia2GikWkhw0IA5nb7qdPWPURxZK
A5/wjNn060xV+l3xyngT6KnZ21yOCVBEkiQnapiyc6G+Tt524tr3FpcJPQ9cbQ1c9S99h4NspMaO
ho7mWOyIEHO21IADIqc7iNrJW6Yoeto27fWdWfKVH075QTslnG286YCX0Nj0EqwLBj0g1r2Hrpjl
oGQAe0VBlN6mJJcwBmqaUGlzqnTihJshgHd5G/OGxrb697+4H2vznXxRg/9SsB91Ry3LkGypVBdj
Hng+C0PbZnXebXIkveBDws02K4rNpADGoYXlhvNKniUTPYppP5/2loiatxNG/FbSKyJz9bcTvzO3
ZsA5IWSy3GIWwn1kBDzelDKICb+GwDvQCMl0SjbhyHIViYQ41PQ7jEjwZS3YCewdERcJ+oV3bV2J
yiOHipHCWAicmuFUABm1No4X/+K1UoIT+dZwWxHzm3h0Cs+4LC4pBSjA++uZApoCw8M1hZOB+vPL
y//8CRlYRwlnTzOkMrm77wQKDdI3JUfOdfuma8xOBxeAlY0q3ab3ZjZYNJ9/EY5ltd7GUh8+OPv3
3M98bHgJlVxZUycchelZVzNROYXGv5NJFj+wPyCIR4XF3h5ExQU4lW1+gJ78qmb1NBhCNrKZZ2C4
LucdRAjNeNP8QJi8ICTRINH1biNbcoZApwZwE7B7tleOKAJokMC6W5RFTbXYkK6kD6igHfb9Nr/m
rIttdFGYLRmLMj0YSOaA1N2azE1QoJvGCGm+wVd7kuZHFs7FeHpVu8uDsocrOvQK9Jtt8Wzg0Fji
NOPIGvID9AAMtApQ4e9X+xzxh13j0NIe0u5ul1B81Z0IXFCNf7H4I3SgWy77BYIgpraGt0UJi18O
9FuLh06+p/WrXTxD3BpvML9tKhV1nTV72vCc9WT+4fcU3vSgEfXdRTa05IZaBGglutznywaXNBix
suuUbAlYBxyU8FLVgqxjn0L9ZEkQkv7iTNd7NB8jqm1gI2aA0EYRtGNX+yh9n3gItgv/cSE1aEob
bgF88GRGfw9IR3pDuAG09rd5j/eOtk8UirTqPDRWEuXaYQr1zoaSsg0BLE//g6cagSV/7I/djUYs
DNtmSJ1Cufrv9EJtTJwhPZ1tp4tVK8D+7yOHJHCfppRx3hWvS0r4wx+FxV1GeCvotarLrT/lAiSN
YuomfH6abielPaeH5MGQ0A//zvEMHCHeUArQA6xMT4OYKjx8fwF1BQMCz/oS4QaPrsl9yGNItg+N
lmZzLbb3EIfoZytBqhd9o75uWVasI05Bwdc2RgWfT+NsS5ofhYXOTXE2OK35yPe8qk7TiuP+uuIu
uaEoOsQrkh9twLZWUcxrOwhomwQfCzom/zeFVoKTQK69oK30gh6bGZ4ZtWMEvraZAKgIJAFgp/Mr
ODaDVsnK+HHyUo781tz6dUVfq3smmFwQUG0DuZJFnV24uzHvFt4ARObS1uYtk9wecLajcZzeVts5
sQFt7AEoAvzWzRgckPx+9QvdHnCKyXiJvt9kCpp/NJv0/eC63NxNXjtkT1iX97Ymo/lyACycWBWx
HYCW6/Pbe2ydd/EwGglJ7uAIlBuCieyF9SKokYzg4BcAhs13I1gebh5Q2g/uNh16SvNnoaqLNFzc
9HoWokHFuv/LZghzh+r3hU94r+/oYZyh5i454zYJK8HggCBUhGQ4d2ui5SaqyX8pnxpm2ZPg0h9p
09wWgE/co8XJCYLoriYbfWIGQZA1aNIw4Xs3MyNIG5SGP1p5WL/L0q62erVt6jiz/n7zB8pEAN+W
EQJAXLSQj01WClIwIl9+Y+tvY250h6LLc5yPBuLuh6CdlBWVQCqGQNEEfsFKcSFgP5/a6cDRvf0O
6DwDlsmyluOxAsHHKhrF4JQApxAVyDTd2Od7u3uKZSptSoINYFVWSlAf6LyXpqc/DFPMIlHTdMQ5
61VV5Q5zwcOWgyuzUZofj0dxephgsLPZaKNmsb/J12ADIeQ5xOKccb4UQe6yLmk7R0neRpVG/GVI
o33lLqD355P4dBF8EpD2hfnQHKYTNviaW2XJg5fxgBc4+MYMWEPBsRDTo1n+v6sICwj1VS9O6rSi
XJzUUdfE38i4b4O+eDNPp/LRgePOOViTR6Oo4z6ggrVJkpxQQROVAltln437TdOPXpZwI9sCJAEc
9w2qbGTvbJJDCdvG0Gjw44cJPgpM7d3WXwvdFIADRQVFIJckOMd1AoJBmUGHQm3XIKiIp2SGSsRw
b00f2dkw4JrRnyoDkgFY10v61ZODEn+ECZ499G0YeIdbk6L4RUHRYV8V7DtCNbG9/2PSzqsSbIr1
BCgE0QcJ1KZ96BuZRAeUCQfDExuB3g6/kGG8MXqvtObLjSI+f8D4YxkJWtxQnDCUBcS2h3z2Bf/K
BziG0FRtnBXaFdEX5gzuggwhvuMlvZmYgZgTM6E5Xed+HoZPxx2gNt0hKy5oJhbR7HHCt81LdXtw
E8xiy7m465R9bXP7AFUxBAtPlQp/Ted3Zb40AiH6e2lUiP7jnEpgfHS4QMqse0bCId281x8DpVBX
atOwYS1hG4DVQEmLfcgPNDB7NP3ls03aADMBa4WbkuXWxcctT7zSPf4CKzCbRt3EyI7bwr4EfA6t
HqFHowWIPQbmQJly+NrpK2kD5DDPHGs21yrBGfSrXBod0XKKYwMkfaqmXIpnZ3YDZILqIllUhpCk
VZJl84EZURlyztLtECXXq1HrkqNsUKZaHFhnhwXNrwUqsZJy4CcQapQHtD+pwOAgkJ5HWQ6f6cuZ
XVcc1SDcPRizpOPsMM76Lt+LPiDZkK4HzC0Y6w/8z254gxTJFs1gdoPexIn3D2TEGUUAcYugOGyX
I4vISuqey0fnnJ2ybEH8nh7QbNPmr6DeKHUOzYSanslOUX4n1yKuLSKgQPTiA8nMTzMns05ac+rA
o+6q81EtfwaSL651+uyaVqM573NDFr2CllNwLxvBEGAcCJFLqiOdPJUqkYIc36RdsVEqOahZyXY3
tf4lmApgyTNJuQQ4Gvyf9TduhH/MB1cXm62dG08/vMfujBrUABuhrGUknSkfraXoXjnN4Ey5zCVl
hqbv5Bfs8maF4h5FuWYCrapE+Fv2YH+aSORplfZRm0+JJ4aYeOrbSUdOJo7jTtVSi6LDMbO5qX/8
NbjG2Ny7k+9Pi0zL0sLnz1zUFrzfCa0pcMs+pRxxiapVIT9zJiIDw3sO8JrcYVSIQK7gKCwvaJkD
MPkXUjh4b24NPP2TU0fjTJLGACQdcMEVFtuzF3eqKpIZ8NEI7sVVQ3eI6NfC284yBHoDaeNJksMH
C89Rw7aHrJWl9CDTgMzzI/ruDUtqEk4Hfy6Gak7jAacV4ANg655jDWBbimZ2FIwfFeqO/EprP8np
13gSylh2fZcj9exssrsvj53DHW9qPLIl2bGIRnLj/aN2n16K7NBLaHm/CBG7TatHRC9mrBsnIJ8G
baIAdzSXAoNMlbSUuNdyv0fj0wAj8hVHacproVcG0OPYoVJj3AY/9VaZPXXDlnuGAKB/sCve/h3+
0+kGbLw+nCUAx4bf0VT1WKRcnLY477EKsIsEutiqO5OYl5tyHj2TqNvFzRBFvY3+8odo+4qD07fI
fCmYAUtKEX5TYNZa0bmBl1NNeYzEuJAJgvkmtb8IVw8YThMGmV0Q84R/LRqo9pvJogv1h1sB9z1B
z4BqvWDHpIrTBkXxgbs65AgUvtsVmynJ1qTkNlHkbnTf+h6U/zB2DR7Ki8EuOoGAYdP0xSIZ/4up
rf0/bCjjMXr3v7/tVWNfNIHOxh/hqusGgD7Ol9cq3uSW5jT/pGDQ4ovNgT3bjGl/rHYkIDuGfRf0
T7PGk2MyQhfBdmRU+VIkGnDaDljlOOYCpmxC4z6bTsHDbAZIKd27GtxfwY3WC7A3dA1ZVD2V/kvY
/W4NxjUwQQf6ipqZZrebIevkwULTCenPCZoqCF+qBlihpNxhbdLhN31fjOGInsIQySgBZP5SgdEs
4eJh4/lAf8DCVBAqrAup20VIyt54BWffsn58VWflWH9rA2V2CMI5diaCCvp8Nt+wOvMckrJdaH8x
EXr+etP8p+NgLnPiz3oVu6aXhcRvMk7EcpxJo6uAomnqBMfNOwnKEmUsRhqhnpxYLvFpKDzkN0QD
+645kMFjpMi+FoKGPYh75OAlK0wNAYT6OSAiCu3lEvAB/ilh1RcB2lxkIHBb9P6oOACZUw4KEkWX
QLe0o2rjUja1DkYfA4iCbzqSrKBuzHjQ50HB7ciZejTTDR5l4TElJZQQ88R7zcqyB9PjNn12EHeK
QpHYsPchuCQfn+al8FqpbIh5PdQfjlRCcs/wYjDpuDaVBJto/nPM+XYs7eaBQ1duI1ga1PvH6A6M
Jxc1H1229vdfz36mV244ihPDpa9mV0I58av7Hlv76FP+8N3a4056NkkwZXK3j2gnbyUU9zTi8B9s
h1dyw/ianmjBwK5s5VI8WXABlrQA/hVfhNhAmeKOIhz/kZ6D28xQEoUv7oeFDUgr0ERKm6p3qBI5
Q5AfK1xFgo+I4gLaUaJ1iUNIKsA6qsiDZ4GtQ70zSKFkGoTHeUMPwq9+cSh6R89mC85I7Zlz/nUI
hBjg6+IFv+YcjvxZpgNQaGXZIELvlHI0HZeCyx0RQJAFXniCxeqUCtx0M+rJfXr3GDxwbM4gyyLG
uFqg/fmWSRncOExx+5q5sZTjvim/1/Ct2EGuNh6PlJUbRAKB/LgU/Il35426uHD9cEkh5B1GXHFs
RGPWsfKutmUbUXxjjPFnXXJ+DfBldhx8GFM3iBjYWZhMPzO+6Ma1D0BcGopjIV2xZWlk+pLbjFVR
soT8LxPJZuA1xiz3X66kZtMSg3MwKmmAAlihw7vYsc8n8bc9Y8m+hxzm3l6QFT+Wr65m7cLPnwV4
nw/dahgfI0Q97wuwDCnMyJtOguvGmiE9UGBf3HagtEVwFQZLGGPe5p3SiFE84SEMVdKGcAYOqHpO
xnWlKHOx6yK0mtJUJRDQ8HevK+0gc6sVYEMIHa/nyCnVbD/hpqPSqM1KUsB9a+HHmt9xCT2mFGhF
RcmLF5KMZgL9FD3VSUOEGPMowd5d1q0A9fBae45j6BC+JG0CBU3NT9jepqHJ7UAmYdj2f1XX5Hlx
IkUb5eD649zO8yZLSFYW/QoF2KxZGOyA0KA1ucOMJXaofCO2XkehS6YIm6VLYnErRWOcfKDQV+Xd
BXDF+jHuWjKoF8ZwpLEfU2QDoqGyka3yoZDfbByJL782qN4/lBcvMyMMAcXwTMLhR2COWwoswMwm
ZGzaLsQ2Gvkzn3/Jod2cs6SYSqz7BvGFbKyZ/w93ZGmybVruR9HlnZl0R72Nhk8UC8BCco6MQKdB
fis4T5qVX3RmaI1LIQiFD6dNpYn3gr39cln5JOAWzAtRTWsf/gRQA8BC4PyimJF87tZ0SG17dy/S
fXEIsb0G6d3duGfvS7YEo8BD15+1QISQ0DaYAwbkTk7FJ2Z8ul5mJPh50C8cc5gDV3LscWg25zj+
6X8aawQW12q7HEW4rZ8E1Q2AyxH4tFQDvMG4Uy4gHGWcFoB5ez4q1T29rx7WP+ibScDS/gs4ZNMX
MeOLv3M4b9g950LkyRIDpMrZ33lvLg7T3YCjitZepNNVyvdTHRSGGP0QX0vBPHKG4T86MqXNWM5+
5K70qCYptzHraWtGsrARyTUJOdwEJJeamLNr6/vEc1tj6eewkJjOxBqT702NActn8Ed+ij+QC/RM
fcd1JN2IBRJFpZe1SUYiZF7oQdoWl+qCHHxSKbl6RfzyL1iaYgLr0xrlc8D1G8JUh2SUzSi3oRlm
/vPAsdUkBWNwws1xzDJh8ynK/wHQXpI1k6wOexxM3zGodvqUGcYQNwekkMmmYdR3h6jPjkEkATve
3udI2G70iyB40hvO0LcL6UhxqNSskciqLUW5UknnEFqcKADQNxVStRAvAETCp504d80cj/9kxYaM
CqW1g7pB0YjZleJ+EZHvsOC04xehtEsZPEXrLEW1YGwNHTkY0x/9/z9BF+aQe0frb7RYrv/8g82l
QDAQjOCiO5jeiLHLGl7pUdBAzxkwgovov4/Mfc8Unxq+lRgOaipeflVL9hKHhMhd9llBhU2kHzAw
tMg3XVKGHX1Epc3JEm2h39fCJvoXQhfW1sak/UKkuqAqpDZh3qjzDdZPMR3mXzMMX9C0XLly53JJ
8PbieOjEMScOhAAlatWI5S7lIOG44Y6U8IOWLfFHayQdeSPjyuCM6y8CLFU4W8DIQD4Njj4NqXGI
fok+yYZx2UEmsINRNX2EHiLHZRoL5aCqZFRuXsDrekXPo6xd/tD4fJhXcsB2ooVnD3JGrpeAAsnw
b0jWljm3KhuNTxjyV1IFuwhbpbNkpfFF9Oq8Epwj2zkLtiw4iU1FI6KMiwZi5aPP3wVt++mhL1b2
UlmdJOeKnmnx+h95XGtO3C2tPAdMoxUi0i1FBQk1AhOOCoL6w6D4JWr8x5LbmtKsUYFBjerJ1vSy
plVcfPRZcBcIchCToB+kVjsvhdAlh05mETaiGkhubE7mAcZ3DkQ6/vnQ4g9QJGl0dkHU0ibWsacc
zZz3ivldu10AWmk/6ElAYAYp4oSLejTwIDWXIzBlOUAb6Q7jDGN3etpmpAHjJ4yO5PjPXi3wESD5
uSlmZ61ONjxawwFEVRE+oI3ek3MSYaR+++OOo/GCywATfmOtpWB/8h/7Kpln5dnOgmL+tszJQncE
pKRHhz3FwgcB7GGmSpJWPAyb4TAZaZsyOukRpty7usRz3CwxKZl6pxiYk1MUcazq5MR4WOcAYxjN
UfSVM9ml3HsDPunLhwLvYfBgrGBGMVSYVy2a7AiVaBtREZQ/okuSC13BxtneNACrm0ke8007TFq+
QD/E7MrDHKUbn9lgrBWqO0HPhGUXjHU+p4w9V1ejPweA3uh1xSXRumFNA3Imf8G6UjkzAwvyGRxL
7If7AbrC4ZzyrI+0aiNE9v3KH+AN0pRSxTEoSy6NfWg+79r8ifeTjKTRmr+8gb2zYbbSxEvfK+Fy
C90MVhHjGKKobYDQtUwBajjbYQbM1QP83D30jN8Lpxl+3h/Oga96wbwTMbptTXjgWCcWxvNpDoGr
Wj44y0BdCG9mbz1OZomdakfkCTLo3gkbVoKQZefwMLGz/P1o3sTe1mY5omTG2oWij7oHbfczt5FE
l/0LL7Sx9Q7foiaMajKSaw2YQYiKY9U96E/3ROhIx8geTxGg4c1meAa3XQ2Kokb+6En+DL9GqOD3
xUDhhMzlUGCdhucTUUJJshL5Odx/knDYxOOBCscqm3PUnm13Ph9hNOl3tckj3qj51wDXdH+kaS4Q
zBDdIP94uxvwFUjciFZEJLFgQAmqp/Wu6d1gbXfUdh1WQGNvnuiLqWB2IxoOdJTyiPbVq+ZxNt2C
+1teWP3RrxitXzx09AM9SvVIEMwHNMiXoldrHFWEhhSUXx9m0X2+994MMcZdWG023IVXXg1tunlj
eFvbwIFKrtKQyQ09dVwRKgeVZ7FXCeNrJjdaEXWF6wn27No3uGnriHIHzcLQgh4sFjxj0P6nOjUI
8jWlInoREKsPfFJl8e1OMwAGOiyikvEFCbB8Am84FBQcfeEpG1GDnbw8kmK7bNUWaot/5GX5puOV
5nsUJ+X7BnIMM0Y5i2j2FAgf5MFQZgLeyKmVlFeP0hk8PHUbaEZE2Q+jSHRgdbFQ3kyF5x8aXUlZ
L7FVm6fO+LK+ZyfeV9RYMYdnXKOq2WqbjsF+Pnc1+IyD7uzSH5JAMgVWPVKg2cXzQymTW1eTO0Ic
UgFo2NVq9Tgy90KNtN2EIT44jhG76NRStb6NHn3VJkQgR5wzmKE9zNGzsXgrQuOOOPSZrkRJmDXn
oJ4Pzg7ibe7EA/3AYxD+/ve2i6ug8BzPWOaTT9fYURwKM0fphgLnXT17JtENDg92djK3ZGBQI+1D
DkfGdvKD9NIC5X947wCkRrN6MYikKEhI++9+Js1ovCGoN99AkEuGe/Pm9QYGHxiddgoh6jYQCHJh
IFNAWBq03QbLjc9H5CT7d48ahEPrJsDTmyx8uAXpklmloy2zwPsHI+OU2h/1HbHQfNEWw778I7Dy
FCcEeg8DlOWNpOeMo+NqkF20m/QDcoxjXp9CvTIM2hDMmO4gAzhjftoeqztecOtU80QRp22CPvCa
w/0F+12xG5NBmzSu88nbTDrrY8NosYPW7bd+R/YMXsEUDvRzh+Lx1n4DI+lxFLKs5p2LTw8tWfZa
CZL3zhEgfoVOkblQUN5v4w4+NSVn2L4w2Uw7vYyBMNwaf09PP61/JNPKjCxiMafbm/fo+29y6U6D
5eE0/b3dW4fgJZcJrFqvgYYSWoodv40RkXLd94NrFkTvsBk06UfdLSaTQ8ql3mD+RpsOWi0aTPv8
2YQCfdSXcHDtVjYlkMMmvOCBk2A6Zb3zVLBqmrhYStFM74dsgtP8kpzARGj7byR8aL+/m/vrEwwC
gIK+Z72Zb1c4+REerIY2WOo/ERHCYrMzG1HD4HNkGbepXQAOGnQgR8zzn6fu4pydt4X09fNRAFRE
MdIBMwLrM9yKx0e/paZ0voelQY+m0ksgw6+poaUA6CAEZlataq9gbzhfkQUb4LZf8nrQioK+GOK+
aa/Sis1yglNhWmEglM5S9dwZSnS2OhdSr0yAJxXlaNenzPNP1cxfQrJJ/ziYkS+1wGTzwRGCNIDs
9GtxMxo+EUeooZ/odxlbTRrA0xGz3kFGpyExEUP8nqX4tYjkJPGqEbfHYuxvBw2gz21+KVrkJzXd
5hgOhLRlH7nSgaDkSyAJz6cp2LDfwC86gPjFK2oTwU5iyMD52idiJnF/yp6HYxmf6T3Igwv6QDn4
h2dI5fRjsFH0ZdcV4b7OPtk4KGS+lBIMAjYGwd05hQuiQBm6wMiVzb8p0TufSyOuo13QSbvzZjJM
NpOXdVh2UXCsF22Fkj0GVzNRNUvq3Gj+8hazbvwLr+R0H81B2YiHHvNbGO44sLoescLRoDznvdlh
vEg34828GyK3BoUK+zLL4IBmdOPz7WidqCYX0cFj+ghf/0n+DXoG7o0m3vdyEeBIn/1i9iUdYnzy
W34vh4+ol4gvOin1ZF11UQTMiKSmz0ddOpjc1kP3MzvnX/c6vfnXrJ3c/H7wdt94uVETp1+U/usL
U0DIzWOhRUTLnKMFkifs/15jfnb4oHAqzXFrBjz+ie6cQFl7fAnIkPJ3FbMZ4Gz6uB2ZjILSm7S4
esI7n7JHL+6buIlXdsvOky3Zdk9m6rWjxohR6L3kS8ut3pg7o+2kS1Lk22vqR/+TkDgdjuJGfGKA
8Zkcl7azn50jxsESY7y3CRhzGZCKnPcwbxBwcV41CZUZMCnqzt3q36FNl2AvzHOc0AA340VUTz/u
2T9ljBghcOYx3RFaS7nY8KCUnQEJM5vs6Q9hnglN5puG7bSPIb2J624TXR5EAw4nJIHW8Ztq7ZfC
fF8Z8zAMLgE/Mz7H2+htjgIyCjyZ3EDSqb+wLtMN/MxhTjoCQNEBmeWISdlAKczOnSCAHt9gsJk9
KPkopO5ZV/cI5Pr528wHZXdHhAi5l/P2pJ8OiU5r5QdmvU97bj0hsIiYgy0dm3eJj/ZvtQ2+xREx
eSs7oDc7O1jvwq3+sd7Qs494JClm1gnWfNmhx9xmbTkSWtoue/t4LNGEXP46MeukHQ6iS1R775CB
AJjXX0Fn+mN7/dJu0EweGEdaVsdqEqLaw4mQceuSxXFdcRlEH9zqtc0GMVimo0lzzPB6o80xgG7t
y+2xhn0+lbuy9TP7By06lZf0Oh3KSU7TXyGvOnC9r3tm1KDcIMqOBGvJkHzM8bTTKY5FIt6rCD36
awXfyXejcS70Otp9hVLrSFUyCm7L4ZhSvznulVj7brgRqT3RQjkM8QD6x4r9065eJ7kMNNK7uMl4
fDiuqKRIRAf9X4sR4OvdvK7zYtgaOblEQvnbqM9N3NDwG8JVc90E+mDSHjfnnfS4+jW07QqrzD2/
JLsxLuQdUSocjeL5IbrJuhl3Nt/4HQ/IKQmueY+AXjyyi2hj1/GpurhSB3rntFcyxJ1o8/2Kh7eP
muNbcll2i+3sEJxoxxsJq/Z/JJ3ZkqLoFoWfyAhFELhNB+YZRb0hHEEckUHx6fujOk6c6nOqs7JM
+Ie9116Dl21fK2Uh7sfGR0dYRf/iPMmHhZxiSnMZNvZdly3ZTbFwzs3cAhfCIxdvRQz8J1YTDxQg
pzv8Mn6S11LFdzu6eqKV7sacR9hqLcfGhHFarqUwZpXtlwzN70bVGSrikoOxoMx/C6ThHzApMUEn
NJ241EDzbl8sf14Tfm2CLucC0cr/rDaGiTRTdAw7RrjxDHed8/B7028kv+YT2Ih4UZdWCg2riOgf
VyETlnSFNa3MGcmdkDyT33Hoinyym/20bgaYnkcymP3Gg8nFq1OOOV8vWOgoh4f52E72t6Dq6TU3
jc+MjbMIr6oPuBTcFv7e1b2eu3AUkaLhge2hk5f/RF6xXtqXSI5ZHK8ZllOs4E7L9BfmkUPtg76F
dgixRLknwHlJsOzPR6yK+ebjxHQwP4EUc/Ia/EMJeYHJe40BkScmkkncO5/NG8SoMgzwn3rXLrHe
0krmmyegHg5xISDCNkjNijaPyLo1hQ2eLIcMkwdFf4fo76MLP5rcpygfv0tO3suMUPlQJOtUDEpz
DEl0bFQuRzk8AjbScJut7mfudyJUIglGM3dJAYh42V33HNgFytxa40Zx+Ri24v3mv/MYBKpnDkmH
56rdDHApGdiTbdVXwc/kEXT2O8i8lvNS3UC5vGEpdPOvEMKI6Q17V0qIgGbrDGdCcN0hRNt9TB7S
aylaiARRoTlDzPSGeHuUVuNmljwbOZXXWzvJuAdTX/uVn2Opp8GqxOk+DbuEP9fsSVdFK3YPHvYD
IrHJ/QHVcZI8CDMHidWb4Gvc9TZS8D5KMelVkpwWir+26B9ShaIg4qZS+82aco/j75pgsYsKVtpg
prFHckJeVsxLuEYo3V5/uOG5itk4FSU3gmDwMxxO9QbvjT4GmR1hCMhoOptk11DEGJX/eOMQK0ZO
dEeOLm5jio7oME4fb+TjZKlC/fhtqKHxeHGxILIJ0LVwb+1JInhh1g7O2TrG02GpdyGJQEkNLj3a
PYIqEfd3j1clOJhUwEs+Di9TwGoQeWprmWEZhRK1AfW19Ffks1z4q87NWXSKPobvSTwSkEFHS0Zy
0l+zHnTTfIj6+I/z8zGvEbGyJr87hfjUP8oCJM/BMLiFSjTefkMOLgEI4MA1Ypc8DBKtkiJ67LvN
O6q9VyTtlc1nQ/CxuqUE5Zuma3qW9CAzNA0LSwEHXdfB9QUJrl7hkcSPVHnss8epPfVx3pP9O/i6
7NBr9A7GK8UivTy4rCtvNFfDd8LF2gaKVUaQIpxrMEomUe0SzE0RMTFqUtE7NIQYrUeXuLfgUyl9
Whv3SvARt1ylJobRWLZyWgav0w1xKxZay/sO149dY+Z+nwoCLgY7T7YHi8++jNrV6EydQFZ4dPcw
BJnJSbnEg38pJJP9BFtcYHHSN423/4iIpGH9y37lCSzu6yxbt+6L6XzvEcmvQsIULnmzQPoHYpFj
7vTV6M1BxG/Wdo4ek11aBA+2EgV5MohxAcLx8IsJDh2d01sEH3ig3HUu36EI7xtMv7T3bnDGj5+L
LCw9rLEg6WAkQom2klYjpwaFZMu0J25BMXlQyazly9/bz/i5eciXNV5UPgNhfGQYLkJaHu1Sa7x8
90rVbWcoe47U+OJ+oWtu8J4ZL3Cvwiszfl9ojmqb76Wg2MdiAruqxqu/fw1vcLh/YdDvv3iVwz1F
DQBQJMVfXwzUpGNK2LvHnuWFEKiHNv445TmHcIhJJRqy9zQb9m0l/RwBBfEwbl3p9IkESt9TferN
F9rtdfNzymMepod6x3SvjNUVlv+hvHpGJfEkTzY/gWhIAjncqU5eTuP9ds3xsYXtiPHqjcItuhDo
Eo+izyo3q+N1/dsitvgtf5D2uO+J/AjabZrInEyi/Vi+Y3Gl0gf6A0LPqZtMGa5ln9RYq9Orh+9U
jD0deS/cdvY9VFaD/c8oNpWTLqnvUHJi0U6Lg2Ryr24kTziny3x5rvqCRwk5kNrTdSYbNzrt4vRa
F0d5jZ38ulkR981T9mRCdTD1+kV3eDjBDxul4BULq4IVJ1tju15nYbUrnHeQL3/YeGbWO+IEViNh
e7fqTWO2fukO1uQOhV345LDZXzmpYQlgVGWX2R9ev/5kV/tlUIYjrOwbi27hXGyeE3go+bHnBMZN
x18/aqYZQBF3FMa0MXKihPUz01X9HSs0wMcmeB2334NMhQTr6w4fyxl59aYEI/PzYBKK53H/DAGL
8c+tVu3hdevh/EbQCwf+MXZuuA78o2ItIeSSbRXX3tO8bRRKNf27FfbsTK7vDAg8qYPfqUsg5EL4
Tx0u/dXLxuowaE+/U6+xGui8r2cIbABlbsHPMHHS/SQBvQH2uuEzGssRtR+3a96/Z0bsGy4992OX
cbmX/Sv0m2jIfZ60gbgXwgpj1S8sJlWDXg+iGr7tdP9YisEwlA+qMTqpq8Z7nKge5cNnx485jvjB
uBoQwGMQTyXWJQXGqcXfaPll3gVdsws5m3n8oFBJdVbX4/XbHK/oirA8uUZSdHcZPGI6pjIsko+1
UwejqLfId6jaYzKWELavO507fj+CJksZSP3NNrokdGO06gIODUslQRCR9KWjhnfOBUc2eT2irJF4
DCt5Q/UAcfV5vu9EbCOwMheTiT5ZN3F9eia1jftyVBs0TN6bnlaO8qPCV7yW9VrWZZRrT5eK/IMT
1BkEfeRjgs91Dd78YmFyv+vd+RFL92nnVCElvdgBl9NuDrdU15Ti3w0PRbtDIev7z8pk4kkZr/5l
fZlTbO76ePtcsksBPtNTSl8Od9DjvaS7YSD53H6niYVf/ybFBQYlYqQuZQzE6GnP5QbjSKIN0ilq
oixlSsgfniKnkAhNFLH3m3+qqfqZDtMZdLhWxDFvhqSvfU4FYiWy6f01w5QCTxYM7Vk+l3ravy6+
knRWpuIg1eWi5jQdTW8iCBLmFyO0oZwcGR63f+WRBdrfGGwS5kgIEsa9RWRGPy78YSOBj+KFgJc/
tnaK9PMOFv2nThbXdckXkc2ES6Q4zZo19Ksfl7ONmuOS9tGFJU7XxyezlSu4d/9hwMCo0DvG2qNp
TbIIPNmHDX49xqnt1sM3DR6yCJmFaYlMlPOQlEq6J5Ex96zA3xJ3Leyt2j48rTi0txD3S3X6gKBG
UD03HXBiPb/cpw18dcyP7lOY0u0Hr/op40AloqRuqCLy6Wc0oy0Xy1nX/BXFtIBu1E2ZWF43n+Ef
e4ygFK/CNOXIyd9C9UTXSk854HnPmMQjPX2SWvj9A7Bn7CGl/e4cw1xieMbQcvRHbB3v9zH6m6BK
6f7Gw+mPipz8ANgD0Eq34MMiE1FWPG3jSUl6oTgmT8kICP0snX+r7Miq6OLKg6c/Xo23k/Ffsa+B
7cuenj8f5rPvbrKnrhgjuYZ12/5NkKVIf6AqTwzYuODGU65b3kNR9b/fHdUdHeGNxCj1r0diOENQ
xmy6w5NIba9e1rTPsNWHexyROH2CNHmsRAabF6U3wGsImUotdXtAlruawtdqvFdQefkWE1Af2b7x
BQKBRQq0rli4dgGo3TeZl8cKBXTjt8ubw6FDgyTgKI8imd5saHElE8lpFGbvyvaByahu5eDnSm7n
y8EDFwXRw/E2vDuD1ZAq7rW6+EXwRNk6wJyhmanbUXBff6B+jKC7l9ZGpO+k9SIWUDHGzojsr1xv
5yPrTsElYD72RA1AeofZmqozCF6rjkZ4mOT6i3+jrAc0axU+QrdZ5f4MDvFQnJda5ldGql997MDx
pN19wwuG9I+l6kubpeQOQjEi75h5DLFJ67pvOBBoBqJ1c3P349d0g3eMWzJfpsZ7m1UE7xoVPZWg
94zE/WNbz2WgC4ljqEXc94y+lAswJNHyATQmN78MVR50i5kZXjHW2J84oHEAICCzznijbCX/SStJ
pe8QjsxBhqOKfdsC6oDFoLudLdmyf+pK4PXRJqykQ7fDSJs+DlREpzW0n0k2w7y1962egRzGSiKC
59E7Pk79S2qwsoSIRgsy2Ahmi6H/xSVnyHpThJaY4USie496WVMH4vO2r2FjErDgDdF47UYHIbyd
yM4JBPTnkodZ552DnwQYfuSJRX2Rk/mnau3qGsmbJz3Ey7n7eCVH7Ran0eTp4W24Lv30AIMMyJID
tLKqRedPkHzFUnCJXztl/e0xt2MRyhzh1JZ49PhZfD0+Y/Hwdcl9OzzcevfC/QWsrg8F0UkycMbW
15IxVm6M4SIz3zrYrvdJoK82BoGvQNuFrvBMsyUBzMuR9vEnPqGsWHuT/ZGkC4lvPHJlNzNf3gDr
Qu8bFKtr/FmzvR4rgY17qBkFHOCfdv719LMbYpNH5249sWXgIqfa3rwrx+ySM+W3r7SXrmwUY7Qq
43v8YJXXu69JBvRlmSOnPaXYYJ5aPuElypf4bGlSmB5z90lOxyv6OIB5qT8Agkpq5pakkQPhGSq6
AtagVS4Yb3iSReCW97X4exbXiMQNgoLxYwPMJveIuA3At2Aye3gvKw8n+sAfLH4HhfX1dh7LoU4N
bw9wusXPIUbU7YAJ+Cyc8GpVhEv2myU1O73dNsRZPT1Mz11514ZDm/glDxcv82NJPvU7Omi7cof6
0MK90h1q+fEV33wkFl6uFbEEJvyMwQW45G+UjyDKiaCPcTPyHka+psb37vCB7u5n96HD07olP/dH
y1alBZD+9OYipn6USh5VPFC6uu6n+2FHqLHS/T38dwwKA99bRIki6rD06Jwru4kVKw+Yhp/v7n3X
rLC57C2aCN/C4oY+sF61uPow5Px77Z7xdTO0srhkfbLkPYy0Zpk5TqqZQufBptFK/RqWbhkO59RY
Fh2d9lkN1pRVP+MR32fS7lL0xJ9FZw/jOpCWkPA5+wqH2JIQVNDjgJl93JdPqBDji6/7AWV9h9eo
nFfuy6CMg8ygemP7Qztfa18He4sFUyTEh28Abm5gr/I5usljwuUtSkM1vsVXvdHUBXZueE1jeYKH
8LmI5fXF+gB1jU9pnye0fvGXkAqwboFzKf0Kh4qvwIIKVfB3/03SI+snLGdyeEV+/qUJ7ZLbMofj
B6eS/kXUGYotZGYzveT/BRoA0OYJaP++0cgmxcIvV7dNaUoJRQGQXA+el+7DexuM52e4QBJrB+WO
n0Q23m4WlXtoFxwNS/pRcf9cvMlvyBzBEA/XmGvH/YHzjFYvwgJoPj/JwzHVUPF73GpAPAnHvoYd
7nQ8nxAepmM9yM9eB+/gTWRJ5X2iFzkn7eLCQnqGj82b10kJyrXrpBYnN/6sk1ntCjj6DfTJuTUK
whV552a7Fs5kXV9BH3wBOWeiLiCAWHJSnbplh0HnVmAEJDJuCugI7tHt1NrP7G+w75jAR+lqDPRD
pLWjJg1nOpPYwhj2R2OiILf8kkfeJ2Vf9JePQaLeZ3kymh/uJPtnC/zEA7/R21hYYjmUNOyDQsMZ
F+9WmA8MespgsvuymZio+1+D6Ba/WHfLGw1smMcTNj1TdGY0P2a4CwKacMcdE4Tl/l6zMR6kF++B
nTmcQoosGcLxENf25/xFw1i5Ijum8u8+VSJXFoOmvoQWzBrVUOFU2JFj+7WarDLojNzz6HEkrDDF
1du/AjaPl/RroGO8887Ck+E6G8wHCCTgKyxw2705iiOti0Wj5aQ8quQiLK7hyK79d3TVS/eyvOqZ
nlGhepdt5QgrrHsjHvhh7E0cLAYNxURUubjhSoudNC7XrCxNOEvMs1vCs36r++bjjZbIQ+m8IE1Y
X4P30YS348v4OZV/OWTrdI/AIr5wE5JMtiAtvHcsNb8nwYR6xNqc3kjY+WLpePdbl9gRaPwM57MD
F1OP/BZMQsqVZFfbr34ppxwf9JmwPjaSLZ5+cU6DZnfmI/hEfft9dzNUwpReR3X9JUznExPnRbyw
vMFL/fzZlUGz7VsrtFNgUnd3GIJGR3cmR0DHg9mF0IR9TVxMD/czelwQwSmGI3+sKccaEhXFMOdg
vmVegZADLhBKD/zKrcYiKtf+Mu13mFEtMzQsG/VInUac0nDzCyZrFYAZ3Bgo339aZI0ZhOouswSD
aKhlasCVO8NHfJ8vwe6qhPxvvMfYrofszEi9C49jLe8QF/9BsMb7ajlxB1HmZu4ZOOcSP2jwC2a3
8lyhmdgQT0DL+AN3eZlq/CJBvpirOviycVl8NwDVY7zyE+oy47VX3Q9up9QT0wduWXAhIO7Ivtl5
DCDyFcKXkA8EuGEJVuaPzOEhMyTm+slwM3ZvKypOuLZVAo9ozQLcg/yHAxvSAscVoTracM9cStqA
B2D7GjV7pHv6O8GuYnsl130zCkmIQIoaTkJ87sKLwZF3Iv4D5WI/otzcIQdkPZrg/DRCKXpXsQ3Q
e59Fz5AezHQ+wuQr3zKAsj6+hOZFonbizHNucxBlzprPHihl0OdIU7XS/ILbTAuUEw3iPRIdnQyY
jFguQ45LvrrGVGDiynHtPo8v3BfKFb3pdVeFT5ctEdU8ieMkAY6IBtSAw8NriYs6iq8XE/fldZlt
f8nDonVIvY83YQZUU/w0yQ8LH3H7W7OKfdgt1hhz449NcqShHmQP3I+NXnnyhFwmGA8afs8LQJ3U
Hejo5ckOp0sf2BiV7i9eS31FvqZDOYo9aupecd/IV2pIaYoGBcPRKcWRJscTHPJTuznciJDo8fDh
3zCpHaKHIIZHAlrre/g4XiiTVmx2Yt/bnWpeGQZMoDrT76jmZf2Jq+MXbKHTFfMXP/ws/OBI83EY
yUwHhw4sXsUhvDvncbOCuo8NPULkp489yfwVlzscV3sF+gptKu8QmIRGNu4hevzbbez6Qwk38HpZ
RoUDvnbnQprM1bXCcfjiaGV0OCCB8K9ZjpPS+Rk/XjN9tJC8TwXTIXIb8Ivn7vfK49Nvoi/am94T
/UZGyCViXIweREZE98D0tca2HTa00dPVegddqvT29GCVEdDl42I8f0XVtnEQV/ljxkxPdUpuUOtJ
+o8U24/bBHX/oF5HWfgD0iwQgq1rFAmbQcJvf9zch1NTnkdrcY67eEBj34Zfl9EU6vi4F+09TKbf
HnePaLdO7bRObrXBjyHvi0DF1OpPk5pK/YFh+FAjzhliYqu90PdRPhGA1S775iAPRe/LmT7wn+Bw
3Wy4mNq1dTevxk2/gZ2T3ml8DMZEOkNjnVA6VvuYlcTQ3X7Z6qIrp/mxtX/gZu/obv5mmKDQamFc
xvNRzHQqzHp/EUYWU6J5qXjexnhWmpUjE7RameCzVFAPaKhAClx03MIGxMKgNnJ/sB4cxotckxey
BZrW7OR1Y5Iz714XdUC352O/xIpodjnfJOfVfN0LGDpUJgRFfTxYCRAA8lSZtXEP76YUKjPJ+kb5
+moN+/LB/3pUprq8L0/j5JdcMAV8gqSO7dZv3OFKsjBrt2FjOs/9jQuYfe3dtpM9lR5yrxerAmGc
Ddr08KsdcyLzq8lAcmkCAh9iKg6jDwf6CLAhrFyKWH6UPOAyWpSESuUc1V93gFcZfJHwojfuVd+2
i/6seFEfjtn5JgQ4SmJaR6Cvawi4+KY+eM9Gyzr4bj8elbB5878z0Bfwrxx/j4jSpvXr6BPCtIF/
CODOcyxdmSEjT0C/LlOtwNsJmHL1td/RILx5zxWBmCY6S6on1ZuUU6zemR1BwKLb1R7+xyUI24RM
OiuCyfyiF9GYfZu5hSlTAmFABVH2az2gzV5d7Lm3LZVt83cPx/bXEFa0ToRkduOZaEv0scR3ut0O
GsFatVr/YpVmG6dmGQiooPowyW5XBa+o8NqkNGUU4g/4A0MnxfkcotMAMGbZX51P78EHuJIn8pwz
4kOBm2qqVbqpI69/9uf8PXAcMk/BisS5u+JqxEqt43zdLJstSc/x5F/tyCOLG06GweFxhIJYKrMc
TGcj7t4+0HIdv6rZYM0hwxE0jhg9TFb9Z2YhSocixttSOtzpdg4fM4cafN0qjEC3r0Vucy10+wFs
+94B8RV8d7ddvgPc6uNxDoVVb+FkIVIN+FcuaNwz5uaXA3rPccBkrGbtXDcjPBSRJj3jekf4d5gi
82+XVfQKW+fft62XvX15itTgFf4fg+fmMQVMGSpORtOPwz3yz2Z1n/yRJDdibBgSdtYTc3Ez9ljQ
q7rPpKNq5Ke7Y6PV7ZSgpxmuesKDS/DpGo7xngsdzmsBpxQiIeVB/32wJCVJkdEWNcrnj/HslbtP
moIEovWaTbYwWeVNoEBnJJqKUufRx4ET/UxNwx/kN0u+AMYD8YmFdsFN99/v82USr5fpJ07+AHfp
9FfM4Db8G5T3UetCgfQf6l5/48Bso0Pib96/8RQqfGgW0Ou31wOpTeqZSitlGL7kn8w5mANlo7/R
CXQVvP+jwIBjxqT8vbd4WbXbC/TiBOUcAANpCv8uAgFmGhr9gGwWCBUnSIcAxqDg9x+lIYFAymN6
WRJKwuBT+czSn8GvH8pHzP2U6eUyFbEQoJlqpiwPcsb7JI8KfoJwaMY9RPkmmFD6A2Yd7/gEzLz4
Nds86TOBNX3YQNyYoP3HC7jBsbz3gCz3Zol1KuxUsG8eDmMUmFXJJRYO3eDvzQOBBVhNnye4guJG
jJ/0wCCTL6bxcI0OtQYH4Dnj7+48wK5HSGolPw5zVyz7+V8sPmusTdb0ZBBH/c+alcpKHMDtwfbu
swHVfCwY11XOz6p1krsM0QPulF18eIyL0W0yQ/BzFydjRDiiVzKRZpxPcFaN0hHaoCMSzjDGSI7c
qj8iCjGHrhIZSCCFsjYJcPRfEwDmIYRSIgX0Zf3PoNYWeqf93o+dBhiO3QzGIqmDwmJk9tE/F+R1
pFXN+2R6BpAUZQP+3jQGoZFQHg51iphFuhgYcEYNefqxYYdw3N7MnmygzaQYgfVo/WO8GVxXuL4c
pB5zGGpMYc+SOYRvMQBmgJ1KCf0xqIU4RgEE4G4MbPrREPdpC6t+R57nOxlKS4HLb19fXbfUobhE
vF2Ct8hk48jsTdbaXRPThTEE+TFMmVCd9zyIbAG5GpPkYgWEZVRxY3yReYyxmSusMSx3jGb/Nw3B
ZnwFqy4YYy/9XCi6SCPIgJwGpjO5ZcLv6kdmdkln9DJh1SejHuJyGLNqPyY/L5NGfH4JM/jSBPvE
dx+cpjq2IcPHLfnZ5DcO7fHqQ8Dja/4zU0/xMEx24fatKr64cG/nSZydJKLsoFA6ADb2Q8tQK6ob
ELdY3cIse/99/PRYUAS0lPNjzMNLbUxWEeFr+nABuKMXerX4UNuL0XPZ6plD5KCW61/rPpfwH/gY
5eLrRXdUdhkgMGMiemQisdf8tqOEF/rHkQ2L5wJh/EGZdwEm++6oQoD7xiSM087ZkLoguH2IAgbV
9SeskHaFTwWYWx4WuD/8SCNStJtRugpJCJmXIVCFAub1Il9IIq6IHiJ1MpeDdIhC5OHAh5lXi6sP
1mQNFiUOgaAlLALyJfQn0WaCCe6jydhIqZ4AJuDfwzQY2FfGwbd+XP7aMX/h1XukFPjSuYoBRvWB
CbMQIh0eRa4wH/SpfebVag3gp7DGR1rF1uY1XSpoB+uwMVBHI9kp/aH+tm9+vvms7iHxSdrTv5P4
KZrVTl0I2s++hLL+cYdmM43AJmFKfbXBGaIVMcjsmwWBJWgOZcUYdAvymHCqMAcbooTcBwUcw9C+
QoTBaj/hFi8YSSsQD3Ht4CAkweODOuoSs8x4/6wUcmQAZf4kWAmkP0I4+IehgQPV0QNwFyYRt5cp
RTBhzP6OuVhXa7yQKRAefuF/9B+kZHxU2O8LUjdsYixxpCnhCffluoiNe70EgTEI15iWe0CV6BqI
Uy48kd73sVSgAaaasvz2pILSFc7lDsmCAZnBxunH7BIsF4li9GgNbn/OLAupSnxwvJKnnNGgQDMK
FU2yCsaMSBF0auqoOY6YtFbneygRTQT9wJmYNQUq41AmwRNTtkEdZlI/jl7MnjtgJEa648MVEwP+
TGGQ+77ioMYZZILgidpvnR1JjtCues9Bxx6znxUvtln470OVhBYf/0ejSu7dSh/YjxMHNrvy8o+H
yhGtT0mxGWriHLbLLAPkUg15RhAZm3z6cguOdmhpGuod+qECQSPYd+8EglLspvU2XZ3G847fUJpY
+UArRQztYPM1LjQ41H+5TVZcqJ6/K1KN+LBvyGyky4cpbLqhLViXY6sp0P2J8Ft9DYLb9vc5ve+W
CDh34t4t3sUwbA9P97t+w7wn0VsNUhYMxyMOs9B2qShf2sibaANwFtWTcADvnKc5mnEosRXh1k1z
WDJwobGuz7glgbj4T0FmxIMtkbOFxXXHaMyHvVP+Sw0grHbW9X9Ov26YK1hvB37fuVzB/Fzf4q/d
2pC2fYaJ3/PH/gLE331SbVDVPHHpVe0Hn7ZhLQor2hK+zQTqFzGJdDZv6OzU5LssbHa1LZo3bpL+
GXcGo1CfDKF/p4KiPezB+g2XJ/dxD5/lPj5RLuM6UFSOf3n2gYpzdwkVtfJ56qr0+ETtEhOSbb5k
d0winjcAGwlcyHtgdVNFPuIWPPt3J+WyY6VwGtCQjLmchHnF66dognyYOkCwZhNC+WbGdZ+ND4P+
zWLJ2Wddsxk14PoFzrTOC/hUwbMHNio4XmaOAoHu8AmLVpgJXDWl9yIikXKBiBVIb/iYXSBGPgx6
ZPz3gX51Pk7vI6Q/4RP11DjFujNl40oCWUfPyOxnMGcS55ew6IU+bJm5xi2ccL73cN34xBwGu2jC
0neNWwXd9u2LXGONN4anI9pjyAGPgGEldIkXIzKEPuMDcUfDM5ssj68hH5aswkv4nE/WF05dQqJ4
LOqMnID5237PKgO6M80A6qkgZzbqY/hsYfJ/foQvxiUp0c/ZsV4VIZdt2K5KkpYKnWRh80feUG5z
XIe5nbl3d3DgoLQu/miVHoaHYkdtRLfvvYOaSxOOqH07klgH0NC3cj3TuP9bcSZlftfvw5GROxgN
mnctjxR7ApvRF2NY4S4RKusP90nv98u4ihPt1JJmRSaqScycJpFFBXsLS9xqJQHICiZGz5BZ4OfR
yJCIw7muL1/u1bv/a37S83NXYBj13v12GeI0C97V9mt+93n4xZVNgBB+cxn0rrO4daJKF/icCunN
Janul5Ng/JCuk0U/y5jNvfAlZ9I6xVcAYXZjokxDpTWcqUEvh6gXaC8HGPffeMwyphMt2R7MLK5E
MFFO0qyyjxlfgZsRhLEStB5aLJydSMwGc2p0DLCu3YvNnEGrmZK8eliCO3zylxrdup8pQF6gZxzO
mJi4UOLnV9QOTI8NcGHEj5wMcGpKTkIxqKdQAUfnq1/oNXcSNHaNBg+7MCYngvmzW+PJryjwtSlN
wNAmqmmRzolJ2LGMyt2dNpQp4lHq/rKYijaLf2emQR+4A1AbYXTOaM98yf95pTXAEJ1aGY8MvLB1
WEx2Y96CF4gNFNUuFLZD971+rKXoc/4ZzRyh0+6zLWyQRULPNdKmvcGCVlgj8hvG58Rs3HoBM42u
DHgAdi7fGMDczjVACeZQxEuu6y1jajpncc9KMyEVL2rATBA72K8560H8B81j9uuk1H8pZ60cS/F9
P+FunyDnI38JXngEkjNFSM+Bm59QJ526vRLSOL37QqtkCJSGfaoNnLYgJdr4CqG2w8gMCwV6GqDQ
G4AJZC5DxQLoIhLBpOITdp8THAYeNtkLe2ojPcXa4rHsZ0pgrB5swveSHmoCi48mTNoURo3oRbCe
aW8QPpbn9xFa/15FeUcTGgx4whjvnXNzTDf+4ib6GP1efa9kSkycsaHyoYuZN9Ta2XTUA9Xo16tF
ZvCOopKHUdqcWFsIQaiuwCMZY2PjtwSpDLrFAFpQDiO6Qc77ZKT3SVT8zFiVn572yP3v38xrDCed
JJ/f/H2uzTcgRW/EOGJ2fCf0ptSaJUGdJCk3muIr9kuXYBIMAITrRLWa5d2BNUgAlzxlGpz5mGEj
rDk8MR669ikggLMMssxKqy1Ugig7FFZTi9q/cBubu4Nc8h+Q5p3ByJP4yTc4BXqGFRcUVWjX/79j
E6f0CBK26CO7CYmu1BubOoKhutAnHlOccb8An/Uk+d6sn1uJSTqbVXsCa8mzGcgjONogabRrICUN
vGvVSs2rOzLEPXEzIfcmJfIwgaPhSmskF3h1AAMTUs6xaAnsb2VKV7hoz+CmGsk85C8/GaYwqjcp
ZKMfkuYs/C64oFAQEP5LZ0I7gU5AYh0yvZl3+pgpIMpQyOFfDlghZMb1p9BBcLJgSg4//TVXIHST
jbKi5NBIwoNtggCKw/WDlgiAEDS/1gpwSgr95Bn1HCMgNmgTOMktcEyBBc5gDwwYhZ/FqAkjfPAT
jbWg5VAZ2L/Q8O7eMIGCbrzBdK5kziv4tKZgoQ1UDb4WtKSdNUSgoj3S39xp0hJOPV6lOaPfN7Xf
gMTpurcX4wLY3J3nlGQB50K8+2PZWWRoUteANJOc/CPbnM4bqFz5U0PRF9BkidYd67vnAuofyDPS
GVOm/O6vR4LbIOw/zccCXKPEG6m/MYEZKi8FdK9PRUDWL1RuGRvUyzRlUjWBpDuBqF9GcDSi9tST
e2vmYNRj0du6L5FHwT/PnB82+CO9monEex1GvMyMaKfSeTq3BZ2X1n+cJ5Fsb/KZEA7h5JB6gjHg
CuIKpRS76xBzNNJ02RVj6xpcgmap4MHxmN8CwYKwEkITYVhcBGUkIq2hBqBSugH6QWGhSB8Y4PA6
7CZym6/OE4HHl4lAP0KGKzi7sZIZL9MecTbqJGmD3zNyRv/wpcFUbJX5oGC8dIhfswSdEAMN63uE
eIlDP++glwJYCgmBFFco094MoOgrIH7yiZiOsX2G8GlA0cSkn8pbWAYs6c8IJIMfvfhq4P/OZF9s
HyceQH+Sbl4WKz/gwY/wrr2gpRgzEWJmdvdGpwc0T0jKSijbTSKEHWQyID/vfRLsO9SWbHU5vwmw
YOhL2rGFl+KX4T+JFI6ARQpEER19GmSZIR6hA8xuuArh31jKAXbCqZdxJEPtHV+53pr96zlFpZmT
SrLvD6qITta/WsyYhWXG7LBDPCfFuUkZYT88aY+h7MVqdupeBWPTx4tqP6Ql3f5ORChy2D+eU866
iSsEmcU9CRrHCj59Ehaeo2h3XbLEU3lS96JDiwS1IZ1jvLocJu/Fm/LlGnY7FXXZ6mV8ondI+AmK
Dk7bBw41n5UkgAkKO+DOx/EZInAFcb8cJ8CgXAmC9rWZaGvFkju7V62Wf2+PkFMcllpAgU5TzqqV
R4zzagtAEmJx5/5iAGy63D4KGys9VDDeLwZproLmVFvqPI/SzQ+ZfhsXm8al3PXG+3RD8kL0tWqv
9ftlejHUxeACNltsssVoWXlPijV1AUitoXwPwWcNyW8XVfgGh5Dsp/uh4rtFE/49z9/Ogs8KUjn+
mRoXJJT84bK22J+c6CFo9FbxxwwGiiNMZvReGOt1q5a+oukHZIyhsYTYwlZhEFNzHWWHB3UOu1b/
xsRT2pKReZQj0oZX3uFrn7lt/LL5PXwlStgvLLbXEhT7FhACvMwQvl2tr32NwGCcKup9GuTdfyyd
V7OqWhaFfxFVCkh4ZZHMOb5QGwMGUAQF4df3t87tqu5bffvs40ZgzTDmGGPC/zQG8GwWqEdEgah7
UK17bj56w9BQ2CLCGung7bC0svXzfslL8uKryIwg2VvwQpgz9FhjaWxLMi+TTnwhUBIebpCTtRGw
PY7X7YgZWAh1faCtbaQPUvOKWHar9bOJEaB8rNj1ZPcRqtB03GunF34XRiDHHQm0/SfawAyOdRV0
iZ0F+BP0Gv++6oyLJcjP1Fe9dpRPO2tW3lGUwD8akv4Gbfwdvwf1X2/IoGPL+soRKFxNivlyxdkm
wUWKSfHxjpTlKFvwT19KQP7pDmcq9VaE98CTzXxUUChZobhbi2gNBXkHrbc7++wixMNzbCL2qJZh
+16u/1jM37/vIkYtBmjOff9uizWMk3RNkXBjcPlxurXT7Ql26gE+A2K3/CseqbCwkUkTVcITmPZt
a62rHcTn25+BUdMIBsYwP5QzcFseqL5tz8aOKevhsbSojUsiE2ji/+12m42BJ4DpRAeLeTwfWQDW
EnIgFx9+lGprXipbcboKizeEyXHGmPGDql/0Thp7/8bmhjXSEEaXRI2vMYDZyh8jNuIXg2ojIWmk
TxRk6M++xBckLtbrP/Z0SzEoXlq/y5d64VJCoD8VJHCgLduBeEod86WboQdclFBF/uRcf1bMvqYL
OdU43VljiHR/kvrwEja/v9eS24RyKaJh3t526YF71EXByephGO2JqM5f1kOk0++hXOegQlsw6Aoz
oTurg1IiPUS43sJetw2LxyTE8F7dRu2kDqi5cKj++vCtWlfdm+NspfSR14qTGTw3Uo322nan2gqy
DDpbqbrtspII8uUUiDya3jfQ/0byFWSv1grQe3ZlEaq9/o4YfvQr6LGb0r3ig76gYn3O1yithp/J
e0kKmv+IVlL3a9DIgy6tcFSYKcDHdtC7SGEQq7kZ5iFuGNV4eP6w7njDslGBCHD+RchK0QFPoLOn
pQbipiilbkqB7fCAXyjyKPHunpH3ddCdGVh8MJHKNjz1z55/tLsPaig0riwWZnbNIoGNVvgm9Iu/
3yXfUDAHj/hK/jmCXvWmn91jk+940oyggKelAneZ+89RbUoLnvvIEDotQD18UPwAuw3+HSJlqa1M
gE+2H1lvFzQ/fYscovtVVBd1J++fFOxAbyx31z99mo1Y3siiqfeo+LtP+GN1WjO5hya4VIZp171t
0hXGElKZxTUw70I8H80NAXQ/uy3kCnjVs5dwTxifrRXKFXUCsT7WltWOn1d2z5mE/X5YOxvww5Sg
HF0X6Kf+lSg4GLj25h7C95o2u9443URLYyTR8M+g41tTQOL5baQvebZwhBtXX5rj3zzj8r5uvoWZ
6rH8dgTriaeejZ9xPjRYqtidPdjf9N29RsmqGySMgqFpjHtwZWHhzPOjvcKFzIN4j57XhNdPIBxm
fz1XO1lrlfO0y4/tTCqsEvBptPhSRpBNbn/l8DrsbR6zYn5fGwdj3F12p9a6M1eGD/c9S8Pe6vZn
8WTbAyslJw+2XmOVzip2+B4AN9monmlztEK7aJRuWcgAO07F5F73e4McYyptIJX8XQYKnZkCMYDe
gFUvJy4WQn8I+RVd6ah3RJxBjFsk0C7eoTF4M+z7zX5HZnvalCCjDJnjMRNjmXA7Jl3B10NnAOaC
kxds/ROuLPkO2cNvR5TMJi8UKsC91Z92ZpNLDStzVS5Z6EKA+yweu+KA9qCzQoPAOcqBKJi0YDFw
ozts5s1AvXznHcQJuyvzTgZyzOnOadf54jiiEy6PzcDNeNubAMYR6pyKC1gxTsQLoP3iaYf0GsEK
rhw4scw/yMBfQt8SDwn9XAmVEnL9REphrclwKLgNBHDNU6c248engBRltg4Usy6LQeD6IHd+O3br
KOfOsiTWLRmafS4mSjYoLIgL8ZLdf09RzLhPW2cE0RODtmrekP5Pr1OyZxj7nRUH8kMZdwf1PmLZ
zY6hTbFo/5DkbeDlYO8t52rmHztG5RT3Oo9MUj5svsox1wV3gPxkowfBGz45gVz+Nu9Ts3qfzAti
OSsJ+OsKOqlL8RaEY2CnBNM7RBiZeGDOg5PPodxnO5uveUAFgOeVCQv+7qr93sQgT5xyVvORuekT
scpGgqI5HXredbWBDhAzWl7XXA+zOUXmCsRE0H0ePn8CLb2dPc/vpRrrExhQGf2FskKpnB6AcuXJ
/acUgtEDtsFzPiWnGwUst828tH98m2LSetyyuJ5DONr/9pRPSEJfFwt/OOYbtC2f8z+5e7KUOteY
NzEfq9v7utxakize9N+zZovACdKusYuWrxNHiVHcqGRb8H3cW2J8xlgvmt9XTePwCteMTomAN4dq
rEATsSBlcnm8pPm5CyDQIALO+DCqqz+GKQPwJoDbW4xVBx53U21/Q7CiI6yVXFSIwIv3Vlmif91D
oeN6UOHkh6T21Zi7GdYXA1jqt875dDzLHqhX/hVqXyQ/1aJbOvXS3rDyXFtzK7TN7VihHH2u00O5
Qir/oyCst5BJqCw6jvavjmBl5AGBD4+FQRz+Q5zfDh3fY2o4V4CUuJ5JdwnriO511aBUkuZ0vXm2
V6C01aPv7gszYPYgQeNUyTZykhi6GR4XGQSWHSoxIBn0eVtrbyB9va3LdXdhLBNyxFIzHWtPD3Lt
sC0b6Yix75zglTO/KfufQ7WmCRgnR8mzLQbZ/rVqVtwPtFsAPUYs78DZgsbFAlQYW/QduHIxwUae
+JcdrwwXgdzQpzAiPsPw7bGoa2yfmsWNyoUejbUVZ4b3UDVQnnRKlsp3VkTXj1NimDvmpa2/zn9v
+o0p8aVmocZW7ToZg+cX/AAhRaetw8nGroA6hP9ktKWfjXQw2ak7lKjlMf1jTiEpkQBmsEJOJYFl
X1CCcbXN4odMB1YyNqnzpy2qTbVQR/ybtkzo1kAF1tYcduu4Oaez6PCkyNI2XzSWtw1C0f5txZRw
UgFzaPtmXh3VeW/XwDhCGIRljznvzj8XLiWfQCqjBJXYHLTaHVOnUIGjLt188lHpQZrAwWSirEzi
KUEBdIp2lDmDPS42xiKHsbMis0MCUpflsUD0g7yeAoEgAyoNHBMdDfhbFJWLK5g2zpjrivsrtz0b
0/vluYEuwIzhD9n/VEfb0AN0esBFpfIwQVcahpL4TkGWYJcOR5DitplTUwBb8/cG+VpdANI9tj9e
rGkEZjpRWZdRx4hXR19TNLE+JkHsYPwc2qlyfK1pB1d8lIzoHC5YxtgML99w28q5OdVmUMrx4oeM
RHBbUibDzkazOeHn0x0cEQoCSLGzTtyZ/OimjXUBW+3NPm80E8W8pl5Fmoo0H/07dk/rtymZJHfb
yY/XryiOFPfwF3jInQO5Szv10HNNjHUSI9Cj7R+nFzRh6JSVv0xx7L+HwhHgLbMPyHmK2q2usvbh
JOnLHFBu95kwqPvIGIxig7R2loSaASOJlVY4JAs95Bh/INuQbqszJTrfoNjpF7YmHmRUOEBSsVck
Iq5a0kceOwaIWK2ygmlaBY2rDb679gIn0Qeoq/mpZMpKZMQ81fg3Zq0Cp+4/6uQ/35ANZQELfgi+
jAfkyiaour7O2F+7CvbzAlpz2JjhsmWpdHTsb6gMB7155TFa9tXpx4umaP9nOkAWtn9Y+Hb6Brs3
smPaOimaCWA2oHT+YP5iPTFz/bcwdowSfpOP7TFzX+VPD6CSuQMUwjV9kbGwXQLnhLM/0ubJSD19
/RL1p1GRAmpmjoxDngdGBqtiUAL/nB+YRTX9j8EYzGJ1EGxbpmW1gMfBBUAqOEGflKVLAQvemkDo
8DArDr7it1NY82RNnsGHcTBzQAz8Si8f6QHOgORcKB6g38zLAmX5gcv9HaqxVBTVHKlTC+O0RIoL
v47v8hddAcEgS/Cx7MOUKARzH7lF+CuQoxhAGchlnnSrGp4lCXjyL4i4/feBjuHtkAEfSnNG7WBL
XbxF9SkiNOBXnjaF/wxpIoGH+TEfw27iqQnv+toVpmc4f7kg2aXj+7z4p7oITLZEP6AHI/AOiYlY
SvwYpSPhbXwNTxxpmNViTWqO00Yk3N+OT1cYPGCkhtTPvDEgVAQ+OSZBQiVFKSY8gXy0mWeAsDh9
S+8c3v+4AiOPI0/eMl1w9QJUy0chAAiFRQeOhs7T/UzvPqZpAKidyZv/rw4pwsQTd4SeowrkcVj/
Qy2QWN9tZm6skOh4aNH6MRai2blcFz04mYCweLkVo+v+RmB2ee/HOL71GfXusRlpmN3WLBBqpj8h
iT/8/BLAHsdk0NV7v/nHzfgOUJQxr5FS1oJtbnc++OYyYwHJlU7IyQKDOMfGOUbuZ2k21ib1WVjr
dp3nCpp0J8g2byirKtuiji20hArMuKE16/r5XuHi5CgIZ2Wfl9CAy40+oq/O2yUWot0pM8aXBzkE
4AJhro+pvM9yoy4fFbDsHP7oiPUIN+knxBoNXll6B5iP2C/mI1mlgs+Zzokyz3tjaZZz8eUI6SYY
N/ROF9VAF1V+wU5BwhNjvY73GJjxZ9rheUB+o2LF5AMHsusYoF30fDIztnu1p8k1WOyoIAzTKJIe
URHUENXE65/At9AdVEAtLU7Ppe3HNQIiOugAXrjRyKnEo8/UHwOhJXyrZemS5LxO/8NTgkoD8QcL
NJa0OKans1/Nu02/2/VWpXoSUD9ctisJ+0JpOztiqUEDzUPhTWdkN8D7jrXDEtHFLI9NlZRC+JFw
Ow4JT5ND2Ec0irJiDkDPi4NdNa8shxVdMEZwVv/F9uCwEmi8WYYNQr4uY4rLD6Tzn6wFqAhk9WZI
0PLOx8GtBGYj/zC2Y9cFTm+Z32XRSYRvXeJ+QMTYoLXthCeazgl31uHxQY/pA0QTI0yn4ynb3xJa
BkaSCBj7ab/xkF80Hkj/gEjKmN1GMZIMLX785rJ5SsYYuf8L6W/qHqT/NkMzN8X1Koer2rongvY0
OVIDZfABLOfOeLn9OeaZZUdDtG5g7CWGvkwRgGEFxGyt48Jb/zj1GPkwqBX2l+ndbRZJbJ/qkDtY
iCum/ChAcnabIP6+PYBvUIwmPsWTPL1wDSQxmo+DrIjEy8IueAbewwQC6LpeSlMJZCreExdOOOwF
viu2X46BWkwSJ0d/g3MA9cUm7WvOKQ8AwS8ZDWcyrWHw0DsMadwk/+C6qf8FySdTDcOnY94CxEoV
gB58TFYSQSzAqxv0KNGRlO6ZnROc8V0ZPQfUhvSQBVsdGEWP55CLZq+f+xkZc2OM0xrHpl6R/5rV
C7ZYBR2gg1goZUZUQHHCQAJqVPkHWaeZ1AcZqTQMdqwgQbediS7ZY25Qz3I7OEOA45VLhDN6QcKA
5gLaq3sl/vhAyZhXMvb1rbk6gGnFx/ivjb3sIWKZ95Z4Bg4pf1BZoEiIWfkmfXuW1eh56myg1qPs
0f8qotdtSq3i40rLHa+xxsFaBEP03LfZQvWCM1uGdIHssHGGkjuPFPhwYmONC51/zKUMPpI/hkcj
gfTnwy4dt6HmQszqQ3mZI2ZcKNxGGd/yMXOqgb5gEM5MHZceaB9NQHeWCpQ6fz+LlPY86pMLk14B
ncMBC3DubPTj8LiMCVcv98SLzYAGRgQcWtfYfdjsy2yNzGli9isw/PckqaAIEkjYyHM7yKM1vwPx
Ckn+CJpL0Hi/Jf3g8jfV8fLRZgxvDl/ZVuGxKcMhGz8z3wLOskrB7ABVmauzGP5iw1zgyK9r6vuH
C9oAx82CLHXlHbtocgLrqCWlB4FnA+GJ/uU2o41u4LfJiALNgVUKDWju5X3DaJeTDcIAbM0Or8/i
7qmRez8DK4gvUp6TwjbR7uwVfnZ3xuRwqSDXPfFrw0WAkMhd0f2Xi1ANPWUzUpkWwsf5wjIjLqvD
ZgWNh9KRB6JgSODwRaTVUg+GC54BntJH2skL3+FDeoMbLDLo8n0ad+0p2nXl0a588Nc5/oHDQjJW
EFGzTXV0O9/WOsbpBgeXSfWd+1JcrptHH3/zodVP5tFM3evuiOnJ0KTW6QVX2cQjP4/6lpt4Wnzl
DGWjv+eBaljkngT+O0ywwPnawOg/t1HuHA2HOwQfYl2Ojg9hexCsod1Jy4/neP11KZPLWe3OUMAH
Te0QrS0fHqHUUU0kMeMzvg9ee02cFXHeSgcvaayPPuTujHqT7qTHRT8XjbtdaJhSvQSbcvpICgnt
Oob9bGtkskOtwSRJjpVRK9K9ASVwS2oX7RGrKzvulrfUv/u4Sng6lgiuLa6uHIxbbu5BSv5+ofui
gB8+fiKr+xEDwd8wnV79B2M9WWNCjBk9gtQvD835jLoJPwuBPnP7Dl6c5+VrHu2xZkAqyFq9Ai7d
6D7Bc5CF3b3g7eLVoEH2wgxj/Qvz+F1zAaXLYXGBWZHeqlwmJrvYwILwiCoEet7fUUklI66m3xNE
adQoFO9nWAxijzvhxEbs/TqaVGLK5YX0l1ty++fKSDSFAXGFOszuDPa14YhcloKuhP2lVx9Ox/TF
5Hj589RjtNyidpt9SaTbvydam5K23t6n5+v5QnnJySEcQqhgEYW7oZYOizPrUkccc96kelhIwUTw
+UrlLHea+bKQ600YHbB+jAeRjWDX4296xzo6Ffgp3hcKmxzZ1Oj+yO0QFsLcKzYQj6Em3Lx0mnhH
tFmDyW9uudEs40E4qwIT6+A2lw9iVLFfYGbNbMxATXgFDLXZ3Jj4f8R63gYURK7dx0vytaO2cB9e
Npfjm5s3Q+a8hXBJI1c7rzNYQ9TXkYnSUwbmRO//kOgGSus8Y2tm4NjPFvdV4x+ZdQe21+KGJZsR
njavAe25qDx4JwJSzXL0X6moeZK/Qo1kQaY90XK1U1gLE9q7m9uS+Ro/nwA2DJ9xGyBJ4E0dMXqL
8RKhPN5y1oeRf+tDFFKnUci39jAGFiAl2ApKwwloSSqvuya4my5lCb+e5E8JBzZwnf/p7q1feWzO
Qx6swRPL8fRWg3nm0l+9XOLIOud0MnGrJrQ7AUWOgKwiToU0ygy0U8MyTql9fDhrOe6WO3AftE3N
qCcmj1qAHIJs6O7H67GOgSYjZXSHiQI5BocTJw8sgZIJ8FPAN/MBLCY/XuKbS1RqgLlfstgd3EL9
UqywjnKr4c17urxOoMCOcmzhQT8mXw/RILXB1GA6b7Jv8rO4AouOnmLz6f8w1ZoTeNUQ0OrGaEnM
yQNU/sh7sFGE/uqc5I5JGDvgO9GC2oPmAte/6+jjdn30LwBvhnjM1Z/wtWFJoQK1mt+O+/ewi/3W
dQWSQAKM5i0vzdNFaYsmrp8MVp9ReSnp/Cnm2GIG/53kBcUJA8UUvCwPlFEGxFGHQ81V2OwSyqjL
SLU0gpqGRpbJmMXwsiB1qicmNVLio+64HjalkyIM46LYzXoLTTybBzKvoJX78cu5mZDuciyaCuTF
OjaCNrPmlP/ixEPeN/3hHVf9Fy4CjMGXeiDLSVkN6t6LRn/Jr1SvYalLPBmgBZXTtjsstqSHFTay
io9h4wiL3kFKqQxdlZ4jmuf9ZtILn64VYLVLCM1E6t+8Ls1V9pdM9AMgiiz7JL2UPpYFOm/vvcFj
j5eAlbHhE8U3l8jbhce1gBPsRwMG+Xw0YrYl2R8elz8FVOn6DMYDGNTQS2nbCLhRH4QeFnnrvyYP
0ueIGczlvkqkfpEx7kbdwkKDtiqrXZ9KmyUW7JABhEgHsqoQDYykvI8PWkAq7jjscyoHdJB8B/id
3N22H79Zx3LdfsIsqM/vQRTcJuhZyKoSg78tLQ9M0HkFXeeANAgWvbr9r7jOQmwdvE+oePFGenYy
S3QwUOq/gtxPvJf4QYClY3IZNzL8wJcaPuQQQkSDb1s+VyANNc7+D2noBF/Gj+sfuhBb485BDRDV
ZP/kSQGtDIP369k+SY72ifNHb6tgnidq3ngcahhkTiQJHijCS89rlYIUmwIHWYRO0Kfq7ROJKtPT
ZnRfa8LEmBUkKqyjHIuDTLL1faybUCAt9zRbwW2tLG5CEDJBYqitO7HqbIutLbbYNPKqDoCBrl5D
tWhgyPElILxpqmVHS+kk3pOCBz2/evi7UYrkeD+Jz5FmGC9IAO2XS3VKKkEbDmanMC8pnefyycJq
V6vD/2yiupbk7VGJrRKy8Vlbq9K7tGDIdR10Ok6Gha4WttAv1vdxfq5xmrHg0mK57uFOREcEn+eD
aRzYh0tas09869+UV8IdZyLe6Vi8ga/wc0EEuIFDjHSufbKGjaUcorelWWWxD4BC5UKxDNKV9W9V
6InEu7GmNeTlNKyXFp6jByBgvrl3hxpKeMFb3dFmdLdsGw2Kh/wOWFfhW7pId1e65z9Z5D0Foybs
xyCC60OsLhhk4jSAKzo2/c5jej0jzJ6x61hdQHYYU+K/hrf4DY5CYKPw+0c2VA+gRBohLBpCxZY0
wOgZ4ouK+bSswD8uYz5U7xZ2LMqi5Y38HAs/QwsP2ISTtCvxEEgV05cTv9dxxOyOzR/iNvjBCoDH
gr4DJhzyzXSszTiPoM4FCi9YGIrzGt+8R0h6fGE+mN3dZFyFb9oHnZX3zg+u9RmDKQdA+IpW+GDw
/vemeIVTmVCi3vtd9+m3KB3uPsZwbPAAt/wHnctojDgBz57Ux2sGwzFTnk9JyHuOwA4s7z6NVi8e
CwydfEQiqanSkTMiQLpRI+ErxpwvtlzZFrwvaJkcOAyUQIqg0g3YM+HbKwmsgJiN5Z/9+vm0jZNB
DKBLRGb2hit+2AqkVbyq6D+xPsi857QiC28P9z48CxzvfBTkb5RIHxokZRHN5FSC/h4nM/rzApI5
yLu6sKHO/faYqoJ63IhfGgFh/yKV8HstCVPzjlogd9TtM9mzk06mGZKPzkCH4sYi+Em8+oXWLB/+
SMQxZerdxY+mD17S7g10xgjcSeA99+t1yELvMRcpHd3UA5dADOXWybt3iPbPyG10Xh1x9VN3p44Z
FvBEvTsjoGxYQQon+lwgKbJrg0crzMVvaC+mh2id/CEeDA2JmyvhF+jsRXL8THn2lMS2nw0S6qZu
WIXMq7xorLMbHO6N/6XrSybfiwKxoeP1jkiiOeJP8v/HZ4/CUmXfStqHkDRi2l+uv08BGalCgtAe
b5OIAeuXGi1hlYxiwwxiEsY2du86ZhWoDjVROih4AOfRgjZe2NA1H2FnwIs6vm0hLTg8zR+7HkyS
n+aDzB9+0y4UGXZ9QDqGaHA/I80sQ0qZSFhbsmQc/bVTuuTQupQ3oewoVZhm48czuo/sMMfQjoTh
fWgmZL0g4YsNFm9ruZjyPmoW8hjBOXo5Jxg0xFJc/sWTV/zudrdgedQxMBBcNchwI8A7ors83Xx0
LEuKQFqLAg9/NOouUAPALnWAZM/IG2byVyo2jdOnuBqrFzhdWtgbFRxXS1wM1BasJiQrOzvFPVlB
Z1O5G2w+GJpT43o05LOPX14s6KBA5G5zeIRDpn/MMYhuGiosjwvO1/VDavjxJW8g3EMnYNTIhsYO
AOz9jDVkLT7LjEYqX36/LjkJEil7OCpU3lC5xtUByQyfubX7uYSo2ErCjre2/z40GIErIl9q7qYe
sj02PSTHaAs7mSWVqeC3kAIw/1NDnI/WTUyXXgtcG3GNpkKp/JitcnGDwddWo1QDQxuOL6BpzHkB
ajACWGYP8WR3y0Ie2IicSlQUW7rRF9U1tk4wAc2+RFVBUAgZJRjlN+AmCBkRpCUYwv8npTh/MVAg
jP2DsaAKh/UiX7YhtSeBqNxSXfHAi6DBbL/BWAS5AMkH8nY+LsB9DVDinI5H531lTQs5rKVYyf0U
zibxp0cqJjA48EsTjiOuOMPH2qBbZrOT6Sy2D2jNzgLXthXha/4bEtpmN+ewMU/WGBya7wlbbEjU
Tc/Yp8wwKSMJg0zK7MpijGEsDQ7aPQt5xG+o0NzSMDEsp0Tzb0hhkJLH2DqOVbojzX0MHtCInyyv
8ux/gOCNFYvJ8sL0bM+Yog43B8MQ3ZgYklFD0AppW258SUfITYRoZgI3yhdJ40Pkd3tsE9+Ik6lk
4YMhmLPN9PcQL4yCG+hRDJcwf/HYWjS7DWDuuG34gMWD+w0jEmBEm/vLvRkUtAyLDDP/zrkLHffO
vsCZTAly0wwpm61t6gTZEEpcefPgzx6qrRk+5gpHBBwqSAbczuA6pX6Lwc55zirpoKRr1fY9t/IP
2YHwzwmycXk+8FU4RcBzxOD3WfFoGm3qTzkt+CJ8OzBgphHC942QvH95BYJdkGgOL9A5L978cVag
0PJDB+5RtyObAmQ7mCHQRbPvPJC1YOV2XdVDakgEl2hTD1CMAV0fmpQYP4bAl89pNmYwRGv8on4m
qfrW+sqG1tw3tw+PIhl3kgTTjdsS722coXYRlt7gGJ51YmDGtaLhxUZatLJuL6mlgdkT6BgyJXC0
Y7CDaJ/w6kHp8Q84AwqAeAzfqMTLATQUbXlFbgaByv8Nv2Nrz3j6yVMPpj2aiR74cupGgM/KkORB
XY49I9ouFk2NFZ+/CirNjqsaP8jFA9uxx0bmzWaIpF3r1yZmGzLhpaOahuA67W6zL7lYFSg8KXps
lzKQXP8v1dkUM3HMyHsIQYfRO7fKeXjkLnz9GVywvI6D7ckyQha2PLLZO45koCIy86tEjMUSD4tu
QzqSBz2GB0tAfwjbOKJCubf3D25uN8T/Lr4ve8z2A/IXKGhHML4cZGCyRFm7D6B04JgxqkBxJ/qR
4qxYXkH3wKPgXM8lIPwiuRV+TZWXQwSlhF/0+inqJTBmJGeE5J9DufJAHcjFu1PSJTPbTsBSIRxH
OT0Rbz3v1ZE1nrBTpPbpzbo9Ol+PRYmubJEPb6FMxswy3PgVpLRKNcWXKnA8EzXkh+nzKCWzVIJ9
tE7cqel7nREvAXAZHnt4MXUoHUEQfCIXaY+FvqKOIfD+I2Z0Jih+4++wpMdm5O6YJm9TyTGTfr4q
8ShbP11TCgTYxGky6qAKgzQA7RwohF5Svm0EtatQWPjWG/LyT2NkiwFW94MHRIEsMEzR7UqPXwWp
qVoKxjfPL4idsr/XVOOwclBwg30xbACs65I9oKbJZkp08T6hmXBb1yUOwY25jk14qqGE3pn2gRDh
oR4UiDG1Ybq8Tq8uA3UDYINakSp4CFpUeHuUAlgo8Gu49DJMYBDg2rlAgEY2Ji3gqcT0hVMi56CW
2H1WmYPTAQYs02ihKXKFiz7BJz3ssKoH8RLTRxl1umG8we6OuUR4RTAqt6SxFWVyODG8VvZNb/xm
VcPbq72MfVmT10CL777yGvC6eo8tYZqsUN8lyfaKjxIO0W5DzWE440iwUiLhL2JvDyAGfsExoCah
ZGF6xvqoWOs4B4BhlhpZk5JKk89A5gcIekIkyJWhyCeGAUBOSegzUiCzMw3c2pXDNkylIWHInmEL
iazkTEMeL4VOTcWEEmHKc8G7A/bt7TAkg6rPt2IlZC2Hci8tNFcA53ONtvyzMsPvubdVCJzj+hFo
2+zwYA8TIBv/09PgiP6myihl2B8RiJY8+M9aw2WPb5WjQUHI5Ul3fvAWLqS6e8mzD/EQwE8WsmFJ
CZ8AJKQkvufNT97S46GS4AONfiCrW5LVU+iUIS/ww5rjZmP4xIwK+AKvnnU2x5oBXf66yymjVAGS
yGcJ2AqjAbBRGPc6V0RajJfYTn1gY9A4MTUj9MG/ZZ9q7r/HwB4QzrrODoHvFrMqEjop132sFbIF
ofDO04Cp41LTy3exw1nghc3WBqwTMn4ofzeuF1Idz2zm6XN3OFlydoI/CsmyHdJP8Z34+Xaoe+1W
mVhgX8Ns3ANwsfypHkBVdbOzRWky0xYyxnfd9/zuckyrDm4bdF7siRcP7gjGdwFeoqcejQddEPPs
gWwuiG7PbZfou8jWxTbqkwKqYW/yGd7g+Ms9Gx83X2HrllCSvVmqAKAiMAMsaRvs3cEednh7CHgN
oV+ZvMUBYMevdgQgL5KeYMOWloOn4sLO7Oz7Rb+7YyQeFjAFfk5vaLIZr3KuK0aQjIRsstPACq7i
e+7SKxpjfaDhFOLo9Hm2xJ0Ih9yKmDu/UCFukvy1mM8xyPK4iu412SJAbWlZPCdHYPFz1Yhw/jsn
iK9gjKMBAPYMb+tXQNCCFy9PKqUG+1ANV3e5kOWdyLkz0R9youiaeV/kYyioEHhilvsQQLn7hIqo
nLCn4xmxQNAY4GGCb0zXlS1YUjofMH/oeCxogYrGP9F9vQDUsZCFfD2zecnqgDKnTef24hMaq9XT
lbs926msx2pstqJZMufQMf5++s8HGBn11fUj3ogJxWPQXX2Y25ae4cn3Ro7UbPn4bnxDyuKFQYKp
58QvKgnrzHOjY+6/Nwm1ak6+AD2DdVWSoXjfyADXcT0vOFOp+8OhgXOF6+DdB7L2YIxxzh4T6EGg
bdx6torJLvsfW9+LFhIra1kniNl1cJMwV59GBtX/qGBaifOtd+/X2FPxa2Af/HyDhUMfMFmYkczP
SbBIgbuINuJadxOdogoPq9mdQ3ZJI6fDVwdaS0WrsQ2SyX3/BiMfiwMMsy1ei+spnzWe9DvDDxKL
YzMkjpYbHkQPEgtjYKD6Fpl0jx4eU6qqz6sYvsYMqsDa8qm6btYUYwoN2Zqj8ZfxpzmLH/vlHkj/
xwuur+2ep8Sv8/1YLp4nrXCfpfthuoX1l+Lon2nZExUFEiUW/Np3WNH5FN7r5183BWvegXCfTLmI
4cz6cZH5soqJeqTApGfOxNioRRuJW9U32a/49TWe39XXdISl7p3RHTSlr/+Fb5x7t1/QbXBDH1s3
z2KUJzmPGsRGCFqRU15dIxVQ4XLPbPpP8E92iUhARUhNMZi6xZJwEnLXU2n58eRj+4pO6dwydbLZ
3F1hWtYwpC8Qe8BHe7E6zZ5VyP0qr0DDrGOQ7b5YbsJ0ihTIXBAlwwAiBZQaAGpMpQRerswZMfLC
TghGCWQS+ikw+bCH3tGHD7CB6ku1Kx6jPTkN9p05wwlFcHSYleyRew+ARrGEZDXXJ0DSwqK0uq/A
Sh6gQI6ALe0ZXoteZ6dD1PRTNnVWjE6h/heENnFlHU/h1aSzke6CJb0Zzx2ZsPEbnoD1yL/lUKIT
4vKwKEcNvs3475xU92oLaFzXRbKSIme8NObMtQJia+7pbn1H9wuLo/G+oDywt784u+GdsmlQ2sIX
g5nZ0D1DFUbQ/tgZviRgIG1HLUlvSZcHbxkRMz7k3RRhZ+EZuPnITj1ZEpLlguk/sDtp2stBrNl4
dvdKnhjKc0Yw/BB0nxBfZFrFScbVfjbQ/zEgv3q21DBiThe/YX2cc84VLrWVxzC5UKR9r8qkWoXt
Jq/TRhjwmPF/tqiPNw2b/DCqgS5wstzv+e7bAsAHpYD07f5dTBx7k3EHaQVvRs/pHTrLnGCg9/U9
icZeVNAw5hh7uLykQwaR6rlDQKKQEeoUCvfXxeRkycGBjB2tbrS3OC3ENmatqahgbDHqgTOlQbXp
iRfAqC4+f1w0NkHuPwoZzhF0neYw4Z0tvX2ZBKni8U1UhlFvgRBGamFMF4clrQ2baKxAEWKo/5pl
yd8Lm6eirzxnETDqxmRBu19D35LeSJ3pQyTzT1jv0605oWEhN6viyzx4wNbOPXZQX9ecpHFBKgYj
ik3vW1NIeRWZYW9P4AP/4u+ZYPXwPijv7KuruZnoeUXYXXSD++X785UsvG9NILSY+1TENxpDcu4r
ADebMq5gFpzAMo5cMIkRni7olUF2oHi0bANRB11KCUSK2+QgZ7q6IzWluTHImb2Twan+zteHTJ53
gIF89Tx9us79JK2kJTybusmclIRnBciOFSiEcyq/aquz6mDxZoAVUxTwIeprdLX9iPkdRDlzkNu+
FreKSLzb3Jq1HIl9h6Oz7sEKijHXhv7M68HGYyTSjacw8PXQVjAr5KFJODsEoIHANtEqp0XKc8Je
KFv85K43WRjUwdXVoeNFoopf4/LntNR2YAJBhC+ly3M64vuFSgjXEhKBwE8aMW0y4HICY9lguCFX
5XAk2V2AuWp9fO1qEoKMA1gENJgtEoOxL29ZxzxHxU7R72svej4DSkoPgUaV+im2LSYFqDQfYTEf
io/rGqjHomGgzrJXbG6DMYncfpNN0HOkcE16x7Rf+PoCefZIW5rTwq2OGeqtyVcWwTVNNeAvNTHO
rS4UXx1d+ygiab6hY+Lx70i1S+PSPu7v5wZWIVouJmvZUIWODbiZu9FfDceOclbcD7y7eFBCUt7W
Mb2D4dVzeC4QhNKVydTKCNR5AcDBhHtEUc69pM7x1Qlpj0INDwIMnPpclT3iHxi+yoQqoRZ6rPpc
LE2fncBuGbRh1S83Gi2d7ExvYyqS0qcokQTDki47mmebKzr0J6OhCM+aLwS78vwKbsHi7j6QeLYs
jCJXIsDpzOxJi1Uz0CZDf7AYCcGaw/Tr3aGqYGbBZuOLZQmdEXTq/I+lu1pSbE2iAPxEROByi3vh
dkMUULg7PP18u89EzMyZPl0Cm18yVy75LAVZIycOrhZlchLMJr/Z8wyEnDvVI6VnLlFyqlJYndKl
K6m/R8trTEs5fxyLKBPhLlOM9vHC7YK3u9Y+79YGdy7U9Z/qQZKG2egQFL7bFZKgiserHBmauJRP
OANNOtZWzF658as6bXLFBND61HjXNu0A+RRTJub8mb80eU1/K1Fn/FBbFU5m74zXMFV5ZWgu5hs7
lxLYz3uVTo177QGart1nCbOwJBakY2y5z3ZmO+O8joHu4Dy+eY+MUdVXMBKKqWrSIK307Cnl+W+y
A0hmf67lv3ReibetQxHysXqk+FR3ISkgV7XTzCAfRc1/ZKyr4snNE4i2CU/BAo6DeuhMUSxA0f1N
PrAcPxuD803h9HYYcoEwLn0WI5qqr8lk0GjHc9Hq6jfZzryLccGoQnyOscBfzzBG8Pk6Xpj+nTYV
cUGLzLr2PdYf5wLuJY0xqmDY4ChT+bjg/nZRpUPAZfO/H662fxu12y0XIGTU3ccRXbN3rJqUWoL5
mfw9o132P3rakkVp2bwdOT8ZZlZMyPxqkoWIQLuwqfwq/xZzvARU5sOjg6lKpPR197QPkPooHZPf
pClPVdKwBjASEIbgQv/HKmuKlsQ89+ulknEO1S6t6Ox8yaaeBfM0YFrbP5Qs8qjiRfyDRqZnFxMN
QlnT0FbuDtCew5C1VV+CIwqzgzSSA1Su4PA62bLnhcKV19+/IuYs0XDulqI7LZn5QVcyzpCrcf8L
WhUYrKYV2zJjWjc54bWIyRPbxlD2NlUeJX5Y376ryWtukGIU8wUL1aeTtfGA6FkSKPPFgMvJ1UVn
ik3buqOAvPPhYx6Rjwbwmjff+PzaWci1H1NlTqx/+p3nz/FReD4KwaQUWmxa8s4HtlM7RrPVzBwN
jttiuLrWyWCHc0HZgwjTgxTp1hebM6+65nNpFLYdp3/jyoG410BvWFI5+2WYw1cpH07iCyVt9i3w
ZYwRyOSycSY7fzT2t3bmPD6Hm6fwZBqtZhKLzTvvMnggGBI8LvwAjyfyyN2Y01/zkWtlf82Dowgh
5MSbTNghK6MdV5pBjEaYh024Ov0N1R5MIwhNq9i6hqyUxnHJwKfADVNDv3/kk8PE78lk9jAjkoDj
3MIBBnOZ7QU1P2bpxiaZfSx5bz5Z2B570SoyEj+Y+alzHq9qGgSJOgbjPkO/fjX4dvfbgstB3Mcs
2iE7tuQEdSipLNVMNjrZWXKK+FHGie7lgz4gVagZXCVXVoRgpMvH8CD7pEZbph5K8OwJIEemTy2K
So/1YiyhcMYdNgmc+2HJvmXwbgV/JJCKBPlR21FkNsWwGyaXUV350oW2b2XgvNxj0FgXp78V9c6S
jdo1Gnx9+Jp9QM4XU+Kq8auNy6jv3Y6cixR9CV1hwwfsTnYDD3e1/UITDZ5Pvkj9WIfTiyAk2x+B
9DA0NMLQwA8+h3x8uV9E5t/5YXL98eHrnmLDzAhod5no7Vad0OhdIcPvO2UBYez5u5+Bc4CpWkdv
/grsUv/lTR5bp3Z4jOwUHm9/PJzTIGEqfBtsAxtMykPvjG9/K4AokOjGh/aJjS33hnAAdQBzEngm
tXfvPsvcvIFnNz74cJ5+4r89/jbtgx7mb9cHvWznIguiLIzu3YSnCfzrv0FiC79FoE1bhmXn0V53
H7xcLp3VxNM8Jn5e/Xj/rSeZvf686HDDQWXKEpkkx5cGskr0Lz7gCwxSIDMBv8wiw33v9ovT2k3M
/Ird5NlbL46ACzxOEqRM9nIFjG+WNnXlNcgML+34wF9Hl4y6bGnlTuMxji+CYk2J71RVOP8D8enS
4osX2HcWlnakr9B4wLPRbyyxaS4yDIbYHe1ana3F4+/zd3MHL25t2UuRnn7388uFV8hcPz3WRZvS
bcrh36tiSV+/ydneGSh3M1VUu8+2wyf6wuwdlIRwJCedht6v3hY//SnUUWLFc/HoPJj/vppXXtDC
zu7DwyhKV6/Bd00ZyFvoRDbkzj01c6b/Gmf6eyLsxJUGMJeeb2/Ft20/d8HHeADOj4OrXEaygdGF
r+fpB4RUuNY2f18SxN3vPhqI8eOwcxsWj0wRhWUYoDc59PYb2Y2DMZ1zpjx7D4tr8unHfVKzxMxH
rajET/AJ+Y9F/gn+gis14fKuEEbCp3NPBw/aYN1yC2l2Jv61XWD9AKUnz+51TH47FQJk9d27UpIL
2WBQ5Hvhw51zz9Z0YaU1n6wRPEpexJecB7o684LNBSbeUCkPBIUJkesQMLPP64Ir/b+DLQ3flzCW
CLDR1dJp4fZKKK2U6E4OOEC4+MUb2Bhic6CwDqUhIG3l1zxyUtmjM40s9/c6AzYAAKkS/Xm60KFu
f2EA56FNcvh7w+p+hBr+eWOeiBpQgbT729tW2Dqz/XD9T9D4kskTscLbr9Gr9Rlb7M4JsQG2WnUF
33pXLn++PTFLDra44Qa7weHwTntoW7zIfvwv/JsiyeJOfh2/+vgKu4lVkGp6lLf26d+T7UP0EjBe
ZwVYdTWJjs/+UQd+XGdwXx+C15gaJnlFu4CiA8EgkkIzNJdQitapGv07XXMBcDd4/vhRwdxFrxeE
9F3rYk17mVoI0ySs5iSWQyL4jfEg6wSgeHAARHSK0ezb3xn2jO5jkwSYLeWdTw6adBnoHtsrF/si
8puMol0j+Z1EJo+mQwKLeIr/SGaZnrOS+nv1trXX7Cxy78bkb9eNydBVSC1Pne3o7pIyM5s/u47M
d/dmdL+QhaxBWaqCtwtgnwV8XGPiosQ77OPn3ClRtKIhWV6dFXf/efRta2g1APNtLyoooMHqx5T9
n7WvUBq+InUgY1Bj94ND1A0+Tk0OTvjlKtCrfhahSby7FRfjgMAEWcQdG71L+/oTHZxbKTUsFXIm
uMLWh5wLfb2wfP2LyxLCehp8R65HNwhRwuCez2PAiancN149bpzxDJQqu05mb2jk3ZWmv/uBoS3C
iP5aPcTmpeYMZELjHQgBrWY102UaOFc/98FNfmV9ZHy4z1nrX9QZyLsD31ZcqwWy+irsiYzgkVcp
jV2M0g77RnRNFciML7oYYi3RQ9+LzjW7/QbtP3SAzJAmMeqelyZ6XAq8e//yrVzDWC65I3nB4jtR
7RHGTYBZyabD5cgOGSWDSilUFbMbi+W0ioqa1Te3Q9X75YJ/yFkiiu6Ekv0T3HahR470IgEnjs3t
49Al7628PrkIdFOUbbz4MPCveBvTL8wlm/zk1XkiDNUnyhXryP9huq2eCEZhvgCZB7ankTMheSka
ctO/8KZyH3v6F4L2cw4ryHqxeF/fnBfg9D4u0swnFsfxe+HYf/48cL5tOueJsyO4jJThs0vc9vfR
6/a3XXMDN0P4b/oqhP9enUhP6Pb8+cNbQNs9PkO1OJYEzkURfTpy5DN7hi3bL4ectfJKZjcS0y1X
TtfxHFR7PbVZc+9d3ckMnbe/GHAWtPuPWzb5a/FfCo7g5/A+M3b32R4rUPlrJJfBW54xJHh5UsE9
AxOxdENXye1ZoMbxlnMm7DjQAVAXe5tuEZlARS3isGczM7PY/L1xTNbZ3pZ+xwHOzemdPSVzqSch
U1a5J/99iE2qE3V/Qf49FsdmImw+SMgU/z2exUGcWy7Hlb02zdqb3vEZvOZsAG6L4ljGgqNMdbMf
B2TUPZKlyyw/wOH5OzWl47hen+SEoxSwoeVSbMMZUgx538qQR0Ph3Qo3ds0G9+H2pnxpcw/DXYjU
LoxZVqzLnhXuVvCej5RdrkzTKuv+OdDnm0vN1cPXqHT6nELpofz85h50fj+fUmyEG+PCmzZio1jN
YkzNV50jC1gi0LJKPlB5ZvQkaNCWMvGKphshdJPz4biO3JwXZ4+7GgqCJMMWd/nEBSKQMUKffDCL
FKHzDHeEHpHxYRlvrmbneWpxctfMvygN6+ArLq6r+Rq2RKQB5Y3k/QxbxzIIRfLnXT1oHZjOgemq
Uc6yIoy+ucOpcMFqveXJwchQQlWFYpRyWyThtXwZfDL56Vs4YykoVy/lvUSNgEZ9E+G67zzm+2G6
FyyD4xKoDfKjGtUEBn++sNL1mtEpJ+oOmZIbSJ85sGncOi9oc8WZYrNwJmXgxDxGqHk3wKuuGOoH
Ec6n8nWG9c5o9QHWqBT5zfgxnenPeZAgxp6ccTh7MuzGR65Vo6gOpH+bU9Kvh45YL8MFl2Z4biE5
RddF6zQ0uMUY+PhnihxGHN+pxktqGV54nXdUA3dASR97VgKR7CMYwmwAoJB6x6qSSC0DweQqo474
iB70JqIaJqsxHbz1p8/W+M8JhK+FeJ4J/o1TOMHG0EnIwBu+pmv75qamNbfAncNbXDv+9XSj9wRo
vhp9fMJosZOvrXEtPMRb5GL68Dfj/kMku5lvRhmskUkE4wDrc/B1sirZlVi0JE+64Oclt1tIDuO6
GFh/7MiWbLXRw/H9CLI1jO3Qgd9Z5PQoX6WQbRj0ZI7u5DSnoUnd887817/r14F3RPhwo6Wy91fQ
ALkpiP3o564Gb+YfgM7Op8PpofWYaauiTU5VDUOFH9JrdySUiyjFaEjlQd1hF+IEDuO+S/vQZ7CQ
HAow2RRIU8aC8HCJ2ZqyVZ2O0sVXfcfs6Fx9FAUU8UFi9ix2k/6HE3Bosm4eejGut4G7ZiowatT0
1te13YJizK27eLmBjtDFwTTD3uuJGw+IufOhfwpN4ecmPur9d2w/+9GZkcfomBXoSX+0FNhUfg09
DTfj3VwyqC6CSxLdgvUe8m0o+w4FbiGu7iF61sXV2TVVRjtjN1+UmdnmzmRajx7ekDGyDI0cwNEB
OwHXuWNg/o5ktagxklhOpvLH6xbUMQiYCO6fK8MLXsi0YfkIhfKxc9cm/nhUw+tL1/myVmoBgFNJ
9swCDn+nXGlHPRPMQEZKjUcgsfRyExQ2DokiCFY9okMDLMc6l8COP4hreXSvyZxrzW+EmKhgnRw7
kzSlnqYauVrbaiUkAvGKS9IR4+WK912fciuZPoFvxctgpTmtkeITyZtRtG3Cq4t+ufMT/LXXhP9g
oj/NuThiaqRH4TW3N9a/fAs2ACweyAp06wlhZMwFankZpSZE61XjlU3PdooFx0aoH1+4odJYlbgz
VHBjRdVlxCLE9v7AzGfuF1jmz6vV8UnFAwrcVWtIaImDLbZCLfECYtc0TK5aSLl6/PHKGRqkgkvr
o1bztg0QVtmPmZ7eE4kSFqMSGLfCFcJQ0h5NU9rH5jA+BJkS1NTGd+F8qvvB7hwpBXTIxl52NXAc
7N0Le8mj9eChNoAmRLO38TY4Dzfj02KDLkuJuZSI4TCjFOiFvBMKZMWLH/374hdjSuYk+U7elPSz
9NCZcJ28/5Qj+7+omsDHNnsDUoe7dJa3ye/WPhvsJy843yW7mAYb7RqYtZih+Sos8D+MGvPMwAHO
orbpd7PT0CyPsaNEQ7aQiVYwuddWkNxvZv845yJj60hwZT1QmUSpdxeu+aqdyk9EiwuHbvDwBNLG
u00yrzW8HUhhaqeHG6qzZw7iCc4L129dCZlaMC2nW2V4wPnBcPBULat0NgBEIabzyzK22C2RVvu7
uRfvADrNrEz8dn6PNp53vpvpw4B30W82geP292rbB6gmNuC98eidqxdQl1KmPe3uZ8/h4W9XuUr3
ejdiPB9M0MqX7uEnPSP+aq3bKcZGXytjxr4ykY33+IKd5j47tuVgt/an++zcFo9WGkrpc56vaNpr
K4orAJ5BkPFZT5umcbWz/pVz03F0ofFcVb4DTi+ZX1NM8sVg0To6utt5CCFAvg/qjnapO108Z9LN
VDvdRHsqH+fSjfRXrfjcNnI7RbuMTV2kUceMcl0Gyn7pvlr9uSrjvfVy2rVDnAsJVBbyKh3sJZdY
XpNZ88qrSmJxVyZBlX5Tg/e/c57GYvvOrjZqSKSPiZXDLXFGU+AmGwGkYqNaQ/2qvlFrpw+FNKMG
86NVfpXKrysc79e5jMG1hmubw+ah2mAiYqR8738XKo8MYb3fzGUVEgzyIyBwYQX+09u+T/KC9HjK
0SekhxEWt01i1vAwOTF2kRSU+Nm3lDO+hn9pUZof9bWzoi0TrZQIJHLrOgbIJDVUJsZm7zLfVWfJ
gWn8qX2Ht4hjjM3v9XDnOn/2boM984v56jeIAOqdfz4NRda7lZw57QvRQfL3Ww8N4xxdqBS8KVuH
ze1vWACWHgEiuJsF78MpCgTG5XzlAMFivzPESQQsiGCoq3XBlLV4V33gJnfsHsZBGdK6q7Z//RsB
R3+UXc/Ju+/bkJe+jelQBOif9OB/b807Je9wr/b98ETggHBtmBfz02s8ZsmOf0kM8W1cO48fqONK
0il3+R9ndQKL3da4YZXwBBHt82xfcTuUUYLl0IVzgiDaPlz0kOPcPeEAZ0bO38mNEJ7ZKKHxrZec
iWhss2wr4kJ3YZi7WWzsvmAL07PI37+G7O69RrAvXRo/kfpr8OkAKTuJ7mNwXtzNRJNMqG5B2BOt
UMTk75UN9c7/vP+cQhV0shoT8ba8iZQqUo0LUFcmqB20aWLKv+yPttkwUuS/YYCnvBtegdLXRnK2
5zVAWODyPQZsbgfIZ0hTZLVF0ccTfxEeTkRNQTl461n4+9qmR43N4vqG/Xk2WfPVGxNioEmaL8ip
mywi8Nefc2tp7CZzeLrDvi2jxuBS4////Iu0DkvIfJKhbPz3M1DOa4EhPy735NAUYreEIt0D67bQ
Ig6oX8IFwu3VJ4CYDYve7oVg3dxVlq9/p5nSFT+IaFRWur5kzP/PMTULyfGT5AhtSQWd6XM+/d2K
F5Aw1ryPwoFdgCY+YN4iVUYiLnsm3lJgtkxOn6PQwsIx47D9vK7jyAe84QTLeLl1qUX7IRy7v9Ds
S+kShJ51EqPoofTcFYORxOAziGMj85m6Fh/aCFAOhAOagZX6oVIB2of+O6//kZWPCpxgKxfSscr7
WbDyfEQZ45BITXcc2eYd4QlcFF3e383gJm06mumyNf07onP3A1k09He4HX1rj9KhGgnwqxJATDcZ
f1HV7iaHPkFU6xIJPqYpdz2gmTnenW4ZEBe4bvGv9qNokQFiChN4mi3BUcMBm85aVi87afbizhXY
WroFMA/D4ewmDRDK3yx6VYpqNvV/hVccfNHdjw9YDmhAUB4TQp27Fg7GsumsGRTtNzkekcqwTc4R
NbmMlaTpYUr1391qoAPGzq7rwMBwaSSqNN0/rgVRdMPzK+i7lFpfIEXv3DNKu7WvLT8+QB10cpf8
wdFCCwwoVAnpS+HE2zwYwTljCb7HmR7xdXDgqNFyaqYzmxBUaVXbJn+DqnwN57JJ1AhWzJq7zjQ4
c1QMmVde33TW7pArT8FEgVvSWkwkmFDfJCxzEZ+CyyBCoeUDgoaMtcse0F0naeZF+hYJ2fNzc8WU
LrLcd3ZA0mZ8ER7vm3Kdlgrpv/Aw8ndvQ9luvf3gXMg1vyyvHzM1RjhSUM+rLEjpNwAjh/NfOq1g
ccdoRHgQfZeXZ+7YCct5vAIiuXDarxEXi70Egf5nR6VSUujw9VJPvjsPuqRJapJpR0f+nEhk03MX
ni94sTOXfd06dW9BYX7oXgOXOa/iwsja1kpIG8RPZAUBdcTlNdStUeM5CVxMehcPd+ZAu/+lDSdq
zyAkbYvgFXR46vrCe7KZMyr0cAWAH8kdg+KAFfjoyXNNB3hcZn75djevDesxXM+cckJhsKG+y3tj
3c5R4nTPgdpVl5X3FdjBz8mr+6UR+Iu8s9NZuMd3tBzqR/OBszaRYVUZoXz8d2snXK14tOkg8sxH
4nXoMC8GAONDL95VGxQ29cC3/o4KlJqc6k/GbceOr4GrWZeU4u14143I26sQ/pGcVKIs1ducxuzU
5re5oogDczte58llKFZjvNeLoSwkLyU38qumZNSkfX/SnUzbS3h1UZ/iPwA6rZXKXp8d7r5VxgDO
dqIih7lzGd77QLHHUKTXfNOzTd1ht2VUuzFENrOnr5hkk/g8PrNVnYTO/HQfPdnltRomHK3+r2Nx
G3RTPjG/ftpfQ8VBVlh/GhTWRqB6ZmeaDtdH0H39sXR2sEQCXM4ZgUNfscvDytckGKv9Wjw7tsFm
/FF4Cz7I9D+cqs+dBOOHcqYVWM7zv7i3H4uDS5DvIG/LNCQiMHncsH20R6x4xoOD2CT6czP28FnE
R6738PzbtjWnvB2GuMKfcURwXLIbq2IK52/1VznWutKUXYbOyZgPN0oMmxBPIdN2KSqNqAL91Nme
se0Cb7bOJZpL/epKa9/fBBfsdXmKMXfsxITYJGv9b44wV/rjqxObndrb8ckN7+NRURv43XJJ/Pbx
u71pIUiBM/zncyxul9GfIGon2l13IoN3wzP9DJM/WEHjyzxEDCUujjXJo2KjcSxwfNSl+g10YZGO
9mvzd5vfq68W9/5qfDxl97Nq3INi2pc/q09/E8WA/rszI4+PDSU2Db5BzagcmGPtXJaMVlgFbTrX
rPUvRiByb7z0YkrBGnSNvGVqsR4yNlw32YbXQ3/OIJ3ifnldTkkh6+vsb6pyq4T5GvghpS9qUKiz
YqewKaiPv01fHu2qzqXk+XIfyhyWHR69l+emmDLGV4f6pX4grT8VQuV3wWn9LYRp7Q/5VO7UT+Hk
rZuqhUPvTbZ74osdRKNykGGPlWhFcmff/2RldqqdsYjYE7PVRZssE4C2OdNVVvmMYFJ0x3ziJ/JD
OyVj7VX/FjKsm/20QupHUlH9TZ5h3oZYEsQghPIa8islMC0DsQ3RQS5O8ZFwi4cJCCCEjBUsvnwE
8bNssw4j3dVg36eXaD2Gzz43xpZi9KzN/gSzydsn93RiqVqCauKY0/052xSZ6zJAe8HariUQqRMe
rTusGvrQmtXwbALs7o+Wag+E93j7PVepKB9wMOz4qIH4n40aG9uLQUnELKL/njy6GM2rnJ8cMxVy
PM5fi0uLgeP47AN7t3UozcPPv1Qet40VwkC5QR46WYFs9RuImrSMrzzEy+n0mYfasX7JoLeR6geY
AYBcT//J3mIAwcw1INbeXpaf/j+sHjZVVeFAoWv3YUKHZcg+Tlb2tUeeY14uUyIFrFBiiMfBu9Iu
dKLFaC0+RMquWvCcWFdd7YYLlpf/NfdWzI4/ZfEU1VD7Y5/qEHKhfqT9zM3Pg0srTdf6qoWq8SHS
WP9Tisy5WHU+4p3e88yPMiy1cJZfS+4csYaJ3G20bcYDI0DPGE+3yr+1lKzGOWaf62n6E5hKeT2O
MORPdZ1Z+5FmVaFmuL/us2jvngaGOIYU6T5tCK7CAnwI/ZoFxbm8ulvdGpxdZqvh8v2T5J2uXPaF
NLsKHB4fM5gduGnCo/Ca3ZYfosF1qcVp54CwGyg2dSn5R+0ZmIV3bsNQcd1Kdt48T0UlDeVn48u8
8oHrSbQpgh2IVHxWpz3JLS1mR3UZRUiytbBAeaxNmu6drJ5rP432xNCLiysKjjRmpvr59qkHbVtu
Gru/qUHkhjF1qpGqrorh4IDpXjH+7UWZWxzgqteKYBY0Y7h2GdtjGOBLnN/+ZdqcA3vy9vM36cG+
g3SE8lEonDuWko50lab90hJRXr6A1uHold2MtpOXTLL6ZmsXq6Wr93lU4s2jGpmvCyFRVakKek5R
fFaQx0GmSeLcEHZeTUB5QVr1EE5rkCGZqhyGLLPKIq5Yc2vF+KHxxjBAKr9mBNaDzM+69Z1fS4fe
TZK5LKgBjGQsWZ43eozQfVtZCxDvnsSTnMnjt/UArQsceZy9RVrqVX7RXi4CXc25PiXgkZKWC2Sm
fCucodVMMTNLlb8/N4YiZ8X9sc5ms7qeYIaVQuVzgOQas2JtdO3ZK4n6cRwZ3T6a4kNTy5uYXQaR
IJjI3oW5Do/zaCMyP/1mkN7Ck/TkDvpzWWzzCTPHcyGEsCtw9pQHyBjk2R3APbfyU4kGiBoIr2Mx
3XaNE/wab6v0lbW1+BjWdmA64ZaYZBThCy3ZU0fEq8+4lW+Y9h9jLfBv04sCqZ8kW65ooy2uiD9R
TgErA4lcLB58T+ACJz/I3L6brHGQ6gHAQYeOCGf6rXfsT4vxRaKkIFR49eRwV5n9TAKb10fdb7+N
bnXY7Qzq9Ys8WCY7aEsrd2QkFOz/Lmr7IvmTaKYa11pYbLqEgsAQc/By8KDR0NP3Mr/X2XYWEPPW
zehc8bQeHLOISeXVz6m2Lr1siUt+Pg9wvbRjw76qbqtXc44gOIudWevUoX9urBu3QaaeqYiOzCvs
nAP3XKL1yZ8qIs9LoWqi8gZk21Dct5rHGh51gddAeZfF+gyhWfNn99Vf6oxIie951oYoavCL8XyJ
WZ170rptR4enYqzyHE8lye60tq8Zx6Vh4FW2rx4Cy9UZYmsHjNKM1yIEX3JX6/Z04SYp9lwILkH3
UTHe1GnDUEK9PQPx4yn/GkmxxbR/VAiay0Jk60nDKYq7iGwRCJ3H/KlPyzFuZnuBLE7TR9kJ0ozX
N12nRqyVqh9H+Ienpe95jsMcUxOFTOlYDmOrXwcx/vkHgIIrJdRDoPXm/r1alu2S6iRBNXkC9d/j
aJOtBZ+UIHcQz1M2lMCfMdyHJ/Yi2nSqCeqTE8ZCJVbmLFxOl+gEe9tenIz7QBt1RrLl+UbDFWdw
6pIux0aXwm14boRa64ag99a6shueBb87vUvJprF0Pj1PNjOAovvoUA01nwwNmB/P161EVzW7lrB5
Wq4G0cnFJQmCK35GEPjA5y9wXAoSZNviaUpbal85SkCB4X0Uoh8PvD+jjes8XbVCNDID3pvs6ovX
uiv8ODpLb39V/TcXbtvNALfvPM2MJpHdad8oESYK4gAJcDVgF6yaiZ83o/HVcDOL/AT7s7+ZGBQj
eyRNo1XdY7jfp/WePVEp0Ghqq863ex/p78Fa5odmheu/MN75MANiprOohZdeSHzCgLlB1lc59lh1
BvzqQOdzbny6x/ZjSDMSKK2HuqikQCBnzTY4M5uh2mr2ap9HryW2dP9Uuzk3Q+P15OTS2fRiy8w1
+5Sdtf1jZkoEcir2xXw34oHiLHDbx1XVBccn6GWxDCrbs5uZbWoxBxy+l8GEJwWCWK5+hWZ7+2Nl
iKZSl6+/XxX9z+2bn6aC+VSgBY0WImRkAZa17jg93oNgwmfkP4nOP91rc1o+zT8jHIdHBdYVb9wq
xpFEnn9sAn51FYkW9LoXHsb6Ow3AobVvIpEMD/kxL7fqvvbOsSuXuSxT+V1456ILQESlxHRoETiK
4k4pX1+1xHid/S+BY8UqAakdYlLiIT3+0KjcC3LOtOMU8gI5Dt39rsTKLJNLqQyjGKD5z+hdePzc
J598nL1ukdttgNgeB5t6c1eM5fbNb/VYuxizBVnAxSBw6VG53Avass++KNGSDNdg8lqIp0r7WkQB
RS76rwlQScUXF8yERQptn8CvVMrkjmXvg9WOKZrwBZjYCF58qmv6mTOFy9u+Ru6lk1pPJDIT0mZ6
EBMCazcZwP3499+T39KuHucfyrv8keRZWGE5WKrI+7d/6ZTh9pbNIxkqvyWkTwv9Uj7AMW/VFBqx
874dbyOUD9L9eNu9NcfbfGwru2YgCX8UqMwDA8uprF75Zcya0nsWaNe2EXQHZeQ8bb7DFLgSYM2L
+EQGfmHTJicQV1htGiEbCvS65UT+NtvlgYrFV/EmmfsbBGf03iVCHomXFr1gd0QNIcf1TTn0c0ej
sNd4a1GaE7IHgcKFT4fDfwtB/5/Mmu6F0uHYSpUNxFsYYm/l8xLX9qHIXeJbHHuICFdFJjniB1lg
tUx0l6duiClI/za7Dfd/Ol4TFB1E/z5ICAK/N6fztNlta8XzL12zxyZ+F//r+8imd9Pju6BvAP3J
32Ssk27scykefKRcU+Yc9Lu63PA0GyF7QrlQRVdDVQyZVkrBw7zDhZFaIwY8V5JJ4OMD+8/j5nr2
NJEFXPft4eXH+cEnoBvp7uubphiBn0w3XELeKMWba1jsLFVhpJqHEDR9E0foKxJ1wlGYJJdYkzx9
aFemJQ+Q2LMLQzx8ssEG7yZibBYufrWCapgsW+RaF3NwrnSxgBZ+r2oFFj5Bn2J8dKJaM/ozM33P
veo0qy5jWAfWYje+ispSWCgKOrAA86HVDMiK8/4hDjJKamGH5eMNXCXheL3pn1ewmn06IREtqXzV
hslF8whDjEHcJKTE4ZyHbCjb3mWXwZB5X+KyNYaAQuEgbWyZUwtcQd5lxWRHk2T8es9BYKPtZ9Ez
vCxX2yymY/DeNWB6SIU0zj9KpVy5byFZPP/yIwY0FQODwGPuMjQfZ508xBhqMNdsfKuRfx/VoWgs
uFZ4Lv0W+XD4UJu6CNXlo/4sSXgbvobbUhrCgps0/T2uCsQTVduCiSGNXy9WpUlZu76xNzzGdCF4
QgHydUXhyIuFCk9e6EjuHVOcSYheS2r4ep1PtiMZCE5lk8yKN0Z1Dy7WfR5JRnHEQL4QYkmNmtH8
DG6/wFFDE26zbvlElhkPR1HyNnNwrybGZRXzai9567W8Lc2MQl2/CQBYv/3G8cLpednburd+n8yV
F6fmprNhMjLiewdkOgwUHKUgLvhE/IpynwMIcatKkPIP3eEWq7EKxK1y6hx8DqKHY/VdgX9DTdBa
NjBYq+wKiTp33OYe0KfGpyvBqE/VQgZb3djsSI/FDGmVi9UsoAfJTO7G9CEdzEHTTe1t7jc+PPOK
ghRWHuDXoE3kAgNf/qfTuTH0MqtC9HY2JxWvFOAIC1d7LfjQk5m84oDOQMpBYLrABsfnZjFEhBu8
7/lFRDvlG5pXKTAEYZJqhrT4CvtoI0b6qjFkIW7Go+S41N6tmNpBp3caxnrxhieOpBYUmhKRRzDl
bSUM+GjEhKNXY6Njj/IaNXQjI/VWTPIe39D67PpbJM8S0deuHOLKNE+NSBQADXx04u20lmFa5Yhr
lkw+IKgMogX3LuKNvQq333BBgNwjkBfnlRgbYahY5OaJtA2HWmYh+LaUMi01PM9Ph4LYchHdWMrE
IVTb/J5jLDxNY1OLeNMl0XDa1p5N8XAqCrtj3XCzEIYGNnk8MwKp03EeZu+UmB8r3isrP0YLgYos
Vk/j+td3v/FStAkif1UlaOvI1n6hoX3hwZ/iLrj8WT/geqUrq0Ikm7I8JVonCdA2jWQ+2sU9+LTM
fxOl9IhXeuU4hFVtBRGbRt5yhIP37pQXDdFbarRd4CaTKjQ8F6w5YmNkroyPzMsC2zufSpdUfstg
v6oXCzL2wgPLsEhPWbggogfah8K6kkGXTxWjJgE5Zq24sn7+pbny00qGAD8YwZs2Mm7hXXk01lwO
Ep1zOZnf2rCVRJ1XBAMA9mPp1gZIEstNs/wwjYXUI7XkGKpZaJ3LjyKKEYwNbo6K2DvOkOuxGA6N
aWXXuM8C26BtN9NEO/f738OHwTEXN3xcwEo1NlsB8/5Wf38p04TFoRSuAP1ik8Dudd+JHPOtNXNH
MvbXO5fQkiYHT/Pu8TfKJMmtXWLoseLnIXLvmZcKuEhXG+fepbkO3L9y2VueOKSQLL/yyZ/14GMK
Vn9Xja1XMBug33mGiBFtqVHiLRwMVUlABaRwwwD3ZOKFd/78z5aZL6ceEyu17nwKfEWiTaK/9nke
qtuxDOTAifa0tE/fkuCj7a4uPNqh4WbyWOUOE0qaTGBMtJ5H+5Hy9mcS2NpvS4E1E6+MybMVhMNu
eKk3Yprv85i0quiMc/Xz9/dwu6vfaDs9+bTDHS9JjigmYHZjgAdclSdhAjMk5SShjLfWDDlaaNbH
7raLef/ldGfXtB/9S9XXvXUzD54TjJ+YVFcezSeT/9T885ssWV482fKeyL32LX3Bm6EmWQAHh8Ov
hMvAL/yTtIOJevDHMXbbDbov7VOFOu/Bi9WgRGu4zu8GtnUj6MC0r/VwKd5IC8T5CdXkTDcC93Hx
VNV9KzYLfMSoi+aJn2gj0XPdhOQhX8x9gsSIAJCYTp6j1M+ncBynq5mfN8NttQr5W6h8LZJYsdII
DNk0KgePDms0iqjW+ixTo2lVJjXSYGdlsts8V1I/2/p97vWshspsM890R0PdDYw/GRwwRVVtMfrb
/D2e5SiK8OTswGpszY0Km9oTWZZ3XagTH9sOO837JR8rVXbSE7ebYpjqitHuOyCZs5kuZhqxUjKP
lMnCkV55dGG+fOrv8+HCofPhwLKpsnX4s/yT43SPD5YRV/+ge3tU7u10MA6fZv0x//6H6PeCjbaa
zN9CHRW9PXP5LqZsDlOylPbROKEG7+WuleA9qs9NtR9CEC6VWNVJ8212Uj62c6rEAK8mNpM39Aod
wCuMVM0lfdbH4qc5fTCDIuXIkC5KKb7QXUadrhWn8Daem0oMxX4XRHMIqKV0B6tUbWu5XryRNf8s
curCc7gV63ntWm3IRQ6voE5MrAo1IPL2lj/ci2v18yGfRkCUBIE/NOKOUkad4XUYFOmPpe/a8/aJ
dMFCokaL35H7mCkXEu6mcNJFx5ckHOdeePApvEKFm6zmXwuO1xVqxXQi2IbcVZgGIKvFMvxwzL4N
eIgaYQDJiVtA5HDRksInip4Lr5nU4aCkf8xO5fjkUl5OlXv04TUpqUHcextEBL9NVfhc2NaH+t6M
4hVItvQOvy6m4zO3cvkb64oBlQjhAB9iD59DuY/RvY9sV312qRs2mcKHQ0ayvArnY/8j6cy2VMWy
NfxEjCGINLfSd2Lf3ThsQsAOFBHl6fNbO8c5VZVVGTsjQnGtOf82m7WY+Er/+69pgf5RZsMnmnis
GaiEJPyphFAIuTEO7lN/9Y0gKm4IRPpkjnEv92xO7EFQbDmqJAM1NqchLvgRgmMlRNvVraWoslVv
54n5glfuHmL5IHvpsmg7O188KZPvpwQmrAjwgdPaAgM8ON7IPGwstC4kXitgaL15mz6mLUQTeSEY
zthBUUKb1odQhNMd/+GCQFgkcP5u/XAKW6xVKKsBfAn8IxoZG4zXMHMR3/z2GGEoU7YgqXvMg+vr
xjTs10g/fz11tedxZiVdP6bl5iJ4zX4I26KTM7MeOCJEG4guBkXAfusRbDArhMvDIMphSVyBJTkK
qlD+Bi3d4WV0b7zLnoe+D6Z1ieAtoX2uMSd9GRdzKI8QecuEBKAu0dwaudLpGe9m+VKZgVPARcQQ
N4BEzjdC/U6+AHncuf9xPuE/XFFNkfpRRs+ZYP/GSPuusUl5BFg1XD6YseC8AkBwA+UL7wDzKLvG
WkrRWkPg85FZfdxsmvkDfNLv9ROuI2EFE/wDsJ8kh2VuP/aShwT2R6MNvLTg9KhTocqDyTkPDcWB
sMUUgm/9Poa4YD2+824NWOlxIC0HJBzkPv8Lvu3BSR73KucjCfyUQLAQMmUF+QkNbgaSK0NP3BbP
iKcf8cc/EuBNEKZL/29I0g7Ku7Qf54y6o8FR84wQV5fJ50/3P6eMOuUf2bMguhG4B/2ZosWwI+eA
DCWgfuC4P4UUJLIQaQVnQEXCKH563rFhexr8oRYmsYkkNj4u+AUXzKu4iI4SvM4WyCQPT8RtInGh
/7gmzZZnEoHOAvBUcgdjXlrGVol75R8cQwANaAm/jxQX9A3LKCPu4/tYLGtJHSqVMEbqMwPdoLHA
kuwBY9g8lKp7ftkJrc8WSCxPi9EM4f/kELwYakE0PBGDIuTRP1sGJr88idnkg/vkoxkRqe/xbnLC
cYA1S3nNW28ZI3kjXkoaRa5gcdexAgZC+j6NkRaiPrpeWZ+yoDwORshApVFJcoM6RImR6LREICGa
ARxVf1QooFqsfVhoZUr62EFIi4g/AL+kS5mlK+I0g/BbSKKCo7+ZcdYDv8ygDYX2OB/WEvRKjn4F
VJW7dsEKt+sNv/j4wnL8WQpfHP9TCSwIBWWRLPCzsdfsQLZy+xmoMTH2kC+rK8WpfBxtEom5f1k6
iaCknNdRqdyx7htj3XMl2EFwCWAQfjuPmm0SB3ISnhufn+zWOgIgeZMwj9kZyfa2LdwmQljhinpM
SXBkG6SQC17ZbCb0EUT/UMRXEH2fU66hqHzOUa0AsXPncrhoI55Sab6bXkJkRgy+57ejzL7MoQ8H
Ut2Ien6fwQeYdmAj/MkTZCsMZyFiqGJPSasLtsyYL53wmy/g5BEZItMo/N2qTEn/por957I3E0fD
k2uC6FOeQ7aNg6SQbzJFGEtpHIsZcja2Wq8NXyJs2IPYQPBzC1ufKj7iWe0+IJYya+nr4pRBm6lS
6b6bAxWKDhG3AeVFcMlEW7okj22Qg4iYQK423oMD3Mccip8bDUsSmHKWinzoBhGrNsIYjg6WrOlq
oRPCz08Q3fir+wq0yKFQiquK4Q4igEpzPpZ8BVqrq6vv1RjQl88lbBbxcg50Kb8bdAx+nlR2bj6q
EvpcepXdW32APAykEqIAie2FWB2JQ12ZqEk3HgQgbEpJ2vWQcFk+hNK8RuwGi0clFHwxHwqWb2pl
fR4lKhQM8ohfxC99iMkXKJsUI4aV01usWGYKciSlFTcSOX6zkrKCuyf7BhmpKNH/bqREAx0zMqOt
m36D4mPrHJenO40CBBqCBPKPR7Pl90CaUdslzeKVamKH5qLTV08GErJQ/lTV/h7Kr4XCi8B3Kqw4
AXgD12ZEHVBcYCIh+Gy2W9IfRaZW8JmzVs7apNo08pYh5fe1n3KAAz1VnPLm5Os2oa2dDlDknJX1
nHSrOtEjXFAM9B1v7gDBg/cZm+4AzDfJoqt/Wf/26OTAykbfJYSzEmMid6Tw6RL56vHZhPUkLExz
v8tqCCksZmXSuPBFPzldxa8LjkaMd4nKLwM+JVHux9Ym8QS+iNUXXv/G0UJDULNOjSyWNDFEI724
qO3vkueIu5q0n6f/dF6Q38PnCsH0DtH/M83WtWJlUOazPuKPh9MKaFiJRP8crqmkCnNadH/gDwm1
caP3FjIL5APvKxE3GwUZJQc5zoxitiOLk2seWTHdCpHC/5Fs+G1s/sCsBkeGvOfl4ytIOxfreHnu
k0vfwN2qBwQ2i2OxGExpjaYoGpeJvyLiilEDY+sIjQChTdGd29hwuCP5fc8bJCreYP+4eag+MU3G
xaagOhXyqRx/9715gbc8INkvem17kvX5a7mBOZS6cX2zASaIB2FN7M/uZ8VDyzD7+eZcshdPmt9x
TTwWuYdiZkkO5oih9GsjXOco/XgGG21rC7oUmByGebCp/kRgLzEImNTIG4hIMhSGlEvCjVctTDid
J0lh1+HpEao9rgRtBFzLEdTRwNwfA9RIm/ffByNZ3+6okcnRy/Fa9jdckhfQ+zeRE1+PAykSQcPf
YXu4dzbKMHXUI1+2oX8BpDS3sWjI9u/cnvsp68zH5DW6ja4GVd8kTfH2v60TN+iQiQxWWqN07rmC
2p+Tv8GZDIz3IuxdDHsAPXQzhAbJAmx4IO8knRPIM5RP3zGkiy1F1EEeIUhKZ3Lz8xBzzCWBaBYS
T47jCclcEPngUeT2ST66S2rOXb78s0aXwEq41M6YvBfgd+1edsl3tHlqBNJNgsvkyU9+zBWBaFyQ
obC0g7ixXbjc8RwYtV+RZk3PewtOK4oJc3w1xqFY1ykCRG8Hfwj9ACo2vcc9uqRxQxkzVKBEjEnM
N2wUEUdVxZVK2j16TUp1DNdYv5fvM5I2IFofDRRfAPiF1JhHjNiJPQVP8O4L8U/V+BCxQSAh/3BL
H3gTQNpQ+gOrmaf+KcNXx5byigbEuAq1dZG7Ql05g0p4cw5yYzHOxzXH8W5PHj0eVTlzfmeU8CiA
RMMC7jT214Y2EVDp7O6VZw3UBkWt/aT3wYiVMYDL5B6+x1qI+MuBBeBNuQUoFrDtaKPBiVdpMCYP
HeaxBbt58/J6CNk84lt4a/jtC/eb3FM0OFKgTQtUzNFnU0eom3vIzMnW3RLJTkx8ZQ5ho6YfnuXa
py4nkDcvEemveANCOpqR6MvTRexp/qeOpH8tLRl+29OriH7Axwxkk1eMiAfBKLFB4iIFHIU0YSsC
gmAeLckUfZIhKIZZgPI8WeZk9T+d/vFDBQnp1osZMwu6BKI305pWc0KIdgue9hUTK5YPQklZ3Xeh
/PJNkttgh4hLUR2Yw99AhK7v8e4LXJjZel0DVRfW9eHA3QnJPV1bYRVD4F79Pg17gGit/X97IGMm
6leLXMUBtR/B3UcyseCzUJZcG3XSW3zR6W71qIgAfXKIWpHl/HCx5oTIgqO7AxxkuiT3eqzvZC8x
aFsHPG2LQ0d3QHUsUDzkJE0+gj7hXNqmixCGTbU/LH+ReOsVBx8uqF5+quYNHt+AHEIebdZxNL9j
EySM1e3p4bD/HlBZhx3JlYw3DCMfm436NidPSvRxxQo9rxIXakbnazsF8ihH5hADskbAY+l9/AsT
fdRF9VdEIV5m5UKEJB4K/05GmDytQWS9bsX3M6cd/7aX+PV5VGHjHUzBGaaiywqGBMkj0MmUWFFx
VJAwMwhEGjHkKLE0fhtJLB2P4w6fQzHK+HVomhGtDHAWfx8+yQ+Pclb2IAol/XrUeFiNvcvpXQzJ
l7Wkocn96l+B7IhqBOA3qWq5E58IzrvX3ffst+0TYb3jm/PHCYaKFGohDe8KzEpYE8FPfEZBgp4j
cFZWuE+E+pv9IsoSPL2idcDL3d74HZUeIW9UwvHskb+cje4jA7avPqugC9QEhACn1m6CyF8lkUwl
balwEDRCQ7lIeQh4KkJReUA6OPWW72AAAMAiyE4nu2zxPucaVLHILy0oarnMDhyrGHann/E1THn5
UZRPAAqIcsT3MlckMnJBxO2KPrXfma/kPcYAOnBu8+98d9bOuvtKEeCgEugaD+xrLX0puzJnL9XB
P/KV7eYH3amTCt4LBSTY8kNzQ3BeUOFANDrnwSMWzQN3n2GKXPjGASe4BfwF59+OT+TTueUO4D0Y
I++VDsNA1ZsI7OHrNLAWqEMqLcQUekPXymbVirNgfSdSG96An//mMjp5pFgRe/M8A2/a31O+EVDZ
jjKGUelh0gmbJT4X3tTZKy6B+RvAOOWMK7r6sERBs1fQNG8yvFprcOp512VjcYAgGflgUJhy38Cd
TBFlrj/JnQyj8RM93d1VgbFSJZKIseQwYcBpmEaoEJK/aASz9dv7eHWACs+TAuyiDj8ue19D+atk
a1NkYEJxzv7MeE8hE8AXsG5nFQ/nPpJZu4PLqZzmX9dY8rdMPrnfVRY2iZhNX/yXgIcoqFw5yrB8
Eefs6y4crIicbnFtZ/6XhtLH/BuIZDTSpxTK7gQZ/Tg2+LecblOTStdzdtQV/iacWZzgIrN6x5hC
fhGZ7hTqECpkwO2jjNCPuKIFrDpuRteo8MvtBTX/6Ip8fbJLCt02JgDNSM0wagfqGMCo8pV5xWe5
E7ZFQl7UAL8W9maqf8j+E/+PdHKlsqpbxKtTgljse3yoCUiaETrBqTMy13DIz5GMJggYuu35WviK
oWR7Z16u9XWppxy05qyf9rZvu3VKeo1eJmfxK37N5ZgX6o+yvXm9UeEVxhzb6FgE9ohOviTKBrOH
TE4Tm6fzRFSre4NJc8zmGq2x4GGC2LPbI2FtYEEEQyxuh2tyTxj3uU7ewPMgiDaTt07CG5jdl4md
qFrx8kGT3KcKCk/7NX+NK2zEaATGLCQJQpeASYORNDQhSi9zSiq7oXqWOap3C9UTdDZ5KpOBCRqA
04OiW0jFCQB2g/pHQB4cYARpAxVOvmsFYfAcaSxJeidzSCI+Pht8hsjhWAJxYHM+qJNsVIKZd3O8
ubYG/CEPG16fn1UQdX3zpD8tfcHlfcVdm6PWgVt8b55kyKku8rdadV9g4t3THlzd3w/o8nm3ccDd
r8EOTc6yz2lAdiCut+fDK5c8VrDp6kTj7+1vc/jRqcJlIfn9+SVArLMuu+EVLIidOSAm/UW3r1GB
rZB9BxzOgiwqWmnFIsGKrOvrzW62uiuKzGSw989apNMklI+AEnVpNsJqH2rERISEeDkNdDDSQ59E
WeDXf6lvvXNpWtr5vhcuvYSQAJmqMd0aQGuwanHxPcDse+H1zGYqB0BvnHGD+J0+7CzUR8pJoUFg
SwYQvBXUk4cGMsrWL2qomcLagzTWWFdw4WwoibpHbchjCX5lXyYP5J19gS0gRhddR6fHmhD6cQPF
z68JI42wDGkMfPQ6s4FXHtvr8RYqpIm6fD2OI6dYzfawTnDzJtu6UNwBCKUG+pZuWaxFRbjkvZe7
FCuE7qEC0NYgSrn/HQ24dec42tX1jueLqtxlXnoXxXuA753KlGgxWBI9vSk2mDjdA7zZ627NAZh3
7lfQoYS50CM2fY4eAecQFPWdQMH4i2yBxQHGg00KSTvtwWjhbhZd3sJtV7DJ0IiHEq9M21kfqzSQ
LmLrguwJOkwYjtA8zPVQo3j7hBGfMEi67mRE7uU/623yebolpLh35SIIadgmx5hEg0kd18GVwWrG
mU+4PqsJYM3PBxkO9O2XWMtz4xpz3WndeyB5r1BGC56RHvs+g8HW0Bg7pIydVQt5OU5OBHoCe/hF
t4SlyBaqFzXOrBCnnSUlGYHYL3+FMHFTnJDAX08m8nqkfWET/GZ4Ozp8Gf51RlATpzSfYReZw2eC
TIa+TexTaY5gpQ4uESdCUt4ITQN8QoaN3QXUDHIG+Prmy0yfCKUfvK09RAxFelu8FlfRpKoHYai4
qI7H99MgvDGtw6gPy7nkXYPq3A8FJaBKVvdXHDXaWIminotCXmP4DXPD2qXl3AyRQm4pmSQbk4Y7
zZeoryfAhd5OvpXCom+GYPXpc3NHctXBHkKRTF/T96RG2MlF/N7gIHmxEHBLvVCfumg3Vy2sPUGm
CXIb3F7O3b05/BJTHiNb5xFQ/AFNmijb+ucHaPibH4muOZAOCTtxB7iMUmS3ZxsjE1To8DEbgF51
MzpAUNcu+Aid61gworrXzDlvfY1bR16L+otXUv2rrSVoAg8ODmz23DNVii5oLyJ8R3AX5DRH2kh8
HcmGx75QjFqEO7AuOzBe7nuvxIhjpoYZPIMyHsDliv5cXnhqXIkFvx6aQ31AGVz6TfggoLIecYc5
RoJHjyobesfoi3oFQsjkvCG8kca4dN4QQUoMJCcpTeQTOUC/yemXojOn27GwEQzrQH8cQuaMCnIf
ofAlwc03gf4AxvXAC8m6vHkMCzVrPqchBJcQd5G6497GX6LO1Yki2ix4hRjHRe7+PXwBd0wIdHOI
ynEH7Ah3KNK075tuvvkGA7CqvnsFrMYsxvZc01dAMIWbRZh9ndoqPcEMiiJi0f7bOgY23mv0mj9D
GSI8+JG38HPq6W7ZW1LiJe+GBpdGNTfO2QjaWZ4Ve9ENr/Nry0fRkt4VSzITsrSJ2C4huviYBwpu
gGxG6Bna/sdRlGdkEy4xm7ZBKGVknMWSwqakOGg45UWZEKIpoQYPigOBLTRdNUt1ooa/5c3OZ/gb
BtwcGU8dAmYlaHiM5vDy2YQXor96zYqQ7LxK5hFwjHF7cTBHWOaIWJ7n4paSihpono48BB0aUnWS
ZRmXO3L+JQc8Fn0C8XbBIG2EwgNO8a9NzIgoG7YkJiTAQ0dC/wXHpnDZ/g4SFiz8Mmzb5Ll4TQT+
TWk29fQoaXGqcI39nLsom87HvOudW/Bjv1lqf9Zj3o6+EGFvt4eIedbnhgKMBFOekBMCvgk9z5/r
ufinn6tHO+FquXgEbWNbpniQE5cnHZ8zQxTCXFyehk8aro1SwOvzOEr0H/LFJZACZpg3DWUotSi/
5rf+saDayPuD3xmck3+949fLpt4qBsYGh+63dH36rUw+Lx8QT3wYPgu0Xrya/wyjF64Tmhg9UkVO
N/8LoyQ0hAq1UBz+oBF/1TazPvvbvol1/FocsZMuwWLCF12Em2QQ1Ifb4opfyuYPU5Dq/Cu6UC4W
V2MORs88EelovyMsywl5ezEA2fCK7GEBo8PZoHV273AJtUOdVlv+e3NAZmTOS1/smWjpWBBke+BS
iDdheP3HISEU0gNzo+1sIKwcheP2fXXY3XE3eNSqpM+0I9UBwNyV+M9UviInv01UYygn1Ujh+t2N
lINkY0qi48b09ZgfvzmgCQGGNkbEq29zKrcmbCg2AD6/vrPgfHPzmH+3zoh7JhXVCEId2Q+yM3on
fdwnLQLQSCSzE8mKcDjIESGQFszqgskDme/HQs57vMyLkTZpw/6YgWPOM7jzwH0VB2VPCtTWX6Ny
eJ5xQJmz57Ic5Rv9sSXeStHcdqT8sVDDnZf4DtGxjnvkMpgisHrnEqoKg0Z65nU6IOyG5L55poTl
uTtCTbDLsT7OZZfnEY3+WjubqZHQ7srFHDPbIfZWQzqYbSWp/R4izdrvZqjqY+w/m4r0XSRR6IkU
VvTRzSXg10XMxnw4IHHY7Y1A1hSyL74Imfpjw7SleYuKc7diNl2WQR8cmCMWn5iRkDiDt0nwterh
h/cX3Z24pnijKJzJHSNSXcIRMHHiLbbgSOURlQPnPg7KV8Ddz7zLFUHAmRFwo6npzxX86BESNSGD
4jKlo9dpbZ4IDpIjdwIztDIk/+ayLwNMTjZuBBZUw/t3ykOloWgVtfQF9bmlw2FuzmsYhHq5Sxo8
VRjxrd7SEG/yvFpL7PA0VCJFcx8xBpLhUg7ea3Trb4KC8c2HiP2yJUFw1RFTWqGuyQBBXAhkvkS3
BjYU4QK/Vq7oIiEWlRMbyzx8I0IEtJbkoARMHjgTkDrWERICXiLMJVTiIBgDgum7GvABH5bRS8Bf
sN8qq+bjT0GGCuS4uCw4Onj4HQL3KYw2N9yPwycRW7fk5vkQOwd1hCyhN0HDXrBt3eaIE0y8/ZxP
Z7Gy9BvvWbsES2M3vYtdTzkzFGJUOitnFg1y3aFpfugRiHiSegEkff9J0BG/ElFCxQZxN+PHbq3v
v3tz2bPvQUYCNGv/+hmz6nhiDivjCgmjbsuDIYuWIpyf2tdlyDJmvXRHoThWR9m+xk+G5cyp0MHi
DyFrAgaeqmve2JFMzwQEHuvRqk3r4Im/8tsBlxeIvziQ5sXJcIlIdmh9ix9AY8LZedtnp4ZwuHM9
fgMI2szlyRmKEYNVNfryYxcOq/0X98sjNBku9C8nmdD5dn2HUi6QJjBz8P1OJZ1leEMRT5TEDqul
GcoJ2jp+MQECmzb0B/fFVeI0qyY6mjWMzoCzEHB2+U5amkwRe57zUY+yl+AxVePuT1v9VjvygNWP
hbOwYvQyvc/+N3+x9BGHC8aSufcTbmYC2/vBxUT9X7rGquc3LFIcabjt9JARtWNaK13RbIvNnf4p
wdld+XAokK9EUGPsU/n7qPg9af4eWC/odP+10Bt7RuDRy/psB3/6slatXHMlots2Mo0vILp4B5GK
1rL1WGD64uPkXI8kkzT2gwWYNAI8JzTasTwaQ24KGGuxDsH44WuqFpdJd/UIqhDMIQISu7/4zW/Q
g9x0CDyWfIAz5gkw9fgXUPYqStyrkN38hYzjzbR5mRQzIbVubHX2Om9YGX1e61g8eM7VhugHBs8d
cir2PUHj8ioAHlnmGGabxEJ/dPz4mCblUT9B0xG0QUXKk7bezUTvhM6o3Y6zRXVoN1SJ9CdySG1D
sOtbJQPRupSSmk8se1k7vhAaVHgKnvPLJbiTBRPX7udnf/lWWBpWytyEnnc6lJYUfR1fw00Ra6hR
g4a4Lvln61OFphTcEI17WfUTYv9xeVi7ec0ASGYWg6F7j3FWry97fKM9vGe4Ib3GzSFecDvwbOGC
wv5Iy8gBvfsNVe0tYTPLbBhz2yT1i8NUcfWJMfxMOycbU0iBPOTZI+TjEgJFOcXhzQZKTrgtaIk/
gHR0CYIr4pY10EOwVR2QQvAucw6TyZF+Ey7BaX9MMjkLBvZLENPoRcoEJXUrLHOXBclG5Js8WXWi
36xJMwjm+9Fcim6AO8eOiSQG/8kleP7DXW57bVYEdQyFDwssnlt4bEbMUycNVdaCIP/jF3olNIKH
Ck6lM7NznnQ6B2Mb9hBMYDCS3+gwTF9OIXoBtsbdqfRJWeHMyycGz6eXJ5yVdcg1A5ugz2GJfZ49
RkmED3jmAqFfdqRNc6BQi1mOAnbnThsixB/j54LNOjuZ54xBl1Q7waggRLhEXUKkApukc5/fTxCd
PtGJowbRE67bHe8WeNACRpf8iZBFuE4VDgvGuLoUHWzonQLplDt9GlFgnWJWHjTXB5RgO1xpnFbu
vgf7Qds1L8cV4Cl+sLThy+/TSCOUEp9ze9Sd2+GXZjFDcW9gvbFT/CF8g8jOQu5Ja7DP1og6TPZl
v/hYsTwEjTf+dExhiCvs4+pRu1nnmufnmPSLarpba0S2gxqw2/Hy7KbhCu8UGl3aTL9xjh1rX0/v
IMSQU3PAgsEagFjBjnklPJLdwvr8U7e2MRUwoLXk4XQOVj9AGJ7a7ZvDSI1f03Je7fMph6sjhCjc
r5aZ5DQcMybMms132omwQG3N864ec+LrkFjIHiLCJcGGRP+Ck6BcJdfq6bxRTySkvvNax9c1ARUo
WLVFD63+K3gTmAokr88A5icEKto8GFBNLCtl5TAomwKHZcIbUmpSLB7Ry3+vPgfSzfwvoiYPstN7
eqTUcsM8dAKcEFjt0mcAqW0zAAgGj60bNxT/I5K1cy8gpbhIIFXoQTUP1eZHb820SpGHv3Y2Gs1+
ATRdhteIOeyDRAxTyIYKT1sJprLf8gc//htmFRVMHhG+M9StYqHZ4mOuhwrtA3h9+bsaEo7v9HaW
MG9+kU9SboHulvgBX6XCSeQ30+A0gjf5RJ3/2shzY9kn6QgmULX6dxphq/R7qGbaXsWKgxJ51LHx
X9EbfCDISeGhlAuxbQXH8/ChiPx2MYievCALOcpdkWeQIHRAPxaTmU87qcZfGVByCORX9JmQJypZ
De87JFQ+MyD2/qXGIf99HeAt2NPe1KzRVRphTxze/StZA5NLao4MOi7IKlfx7/4QUliMkhlBTZFx
Qp5N6d5EvERfwupyMjSRItLSZbUurC9lmEJLnkW1RWKXd5+0rMon+Ai3o1qTqd2T40xY5woyTIXm
+7mg/YKQpqiafWefeTFFWKGTArNhbfttd+FFCC6oKP0ZTo2aoyJj+jllhI7gRhAbo09uRyStor+9
bS7z3USZdPSuoEYDt+6LD8N9z5fc+fW6uL9uW3swk2XceMjBCVMGNokUz/Bu4weJIyy8sFiWaEzM
EVPgJepskyg5nKbsy2XpAp0jSL+kBTo4frTxQ3BrVL+S8RA8sZOMi2gQ3Sd3Tx3/xoMkIzPGy0dv
kf9QozH/nHvH/pbYYIdPt0oaJM7Znd/DWTOl2Cii9Ixvg8GTedQyAhkXW8K3483XTo/I+6X6VrNF
QfnTekePlRabi94RcYGDAsGinmbMN1JONepL7x5Ac3qqzT0Y5KKVhX6kd9iNbtE1LgLUiXUzeYkk
QQG718eMhiiaWeTpL8Un3Z88onbcPu3n+nX+hOB5t6UJ5ve7W8Ya6Iv72S48CEGNYY/y6Y/T/MFe
vWlB02esLGtRZIP0OoSx4wPFN7DVtZbWbrv5oMwUCiiMv9ELhVasIRnhJ9XBHk3C6Fp+3Ug7Zdyo
5sQg9KMMikD6e+GLb+3+hB8OLPDwitS5XBEYjE6uBKPqBXeIMjhFn9bvw8BF2O8q49IzAmTaaDj3
wlNH0qRwnYZ4mHBYz6hKM2A0UFyrtrR8RHw4pJ6j8s1Q+le+EXxXn5U2NuLBSLgynjY9u4loYOkF
ZKD00ttSHU75cP3Vk11ACjkMWs9pR//4AhIF734RUhsc8HGhVhSoDp6VRMVg4Hd+7vL6e5QeWrpP
GbX39d/I1Gw1zQIlgIn1oebci/0n6oVeK0pUSHnDX2WcjLk6J+4gfdr1GntI3HlC7Z1579V3ygwm
2daiDEh4aqzB5G1YGkgzXMlShVjhMfGfATCF6vBUcrSXay3Wpy8+vIzdqggoMrdklLTjR2SOvrQ7
6lS9HfpJP1TWvWMRkCejUfgcf8vwV4wz4F7SD8m4QWN47ALJ6WHojdgB6KPqRDJtvoLTwNZ6J+v6
Zlfn39t7ITXTF+2RWYm9QXdQ8KoYHTXI/ecYgt+TGfPuc+K2ydyZvc+3fZ8KM6g4Xi4wnRIEtpyX
89dI66GifJHuJCBDCHJshcRPcXUACBNpnHYObr9lGeuV1U26qcGhZAQX/gVWPL16u1Of4u+JoIS+
9ld4s2x2DyQjrftUcPOLeqAskPYUa+2f9tUzSZagjG3M1QtXpvNpjipanfprLRysrzRAGfbH6q1h
XhgqwDvGDQZ21SUKzAIX4z2Mrok4PVfl3xTW+TL7+AOnsT/Lz3JF3MBKnCZ3cmIMm4D1KmJave58
GvRgxzDHCK2HNlz8GBBvrS+zNgATqTaZq2hTiOUgISVFLo4Hbl7nLoPMG/Lv4QO5IDciRw9oXGZb
Vezd4Tt6bqqpkWFDfS9U/wLW/1h8EAciTMQD9u8ib+nobv1PIjZ86Kf60B602voQZ5FvGcpMIWQ9
/9NQXhZgYmhNkD6ZgXlC7ldDKZBsjhQXfCYjGnYuB6j+VsXTqUBBUoJCSph7G7AhYhuc18St8Agx
XHBjT8XUg5e8QqfTrJFjY1mAMGGwukwJUbPRJTmsmHN5ISAxc050QUx05rlaQ4RlNuIDIhjXcoAG
R/jkkF1erTvpGCjY0HVvSeSrVKIDB0DJQpiMqo2fCOBOsS/RY0Tkbjc0SVogVmOcIxMaYHVk8FmW
8EZCf8v0pKTK2iQmCDDNRmbG7INM+eqS2pX/gd3JTPlAtqkygY/7pthItcV7XXI4j68ctC4MLdl1
2gs8AhYUf3vw+bfQ87Mw2aLIQIooxBKkqlxXxlQAGv0xcpp/5PXFE5snRAvo+s3ZcTtFb694Wy1G
YTroESK1QY2K67nKZmBhmVisLEg/52oSfvSvzE/83kxX7b/issr5uUzRGrLQx19FtCgG70nfy2IO
VT645pcQf8bXzsOpXXEKNRz1oxIu068iiSUEmyGZQzqSaBQvXxHI1p+ADDAYsjCRVYE5K7kSooU2
a8UUtNtkENE0Q9qcs1yseQrDfGM8nxV/5cVjPlLn/GOY6jhTcjKW+ar5O9S3BS8aF4PLGgnechsZ
KdWAgwkMcRvjN+iWA3igi89sgVstrpHxDzwdKtHbACEt9YmZqKADyEmTH2pKyLieCMPqh8jhj/y6
bI9pEXw1m+MVqPA+A+LM0Yog8Ld7NoE7/MnwO+oSelvBCw+kyfBJuG0VP4/ee8iV257EwTFFfawY
uqemhDXapFhSkOr2XBWpNCsW/6nYBLcm1YIgQ4Iu2Hfj1+hVstiJZYSAEETN3EpEgNt4y37um1zQ
BNu/NqtuNiVkyf0v4zhh7P2FOa0N10m5oATMuUWv0t7R3OXct7ooZ8WbEF1pJ0Eo9Jw8UiaXInm+
7Qb2yL8xnF0IabMzrz5yPM9B8q9JdwDnKjiV0mqWUWQf7LAllpxIHy63q1d/mR0AI/GbY630Sk9i
yq/8W9/5JcW23GI7gcOmNE5BYUBGbJNc1irVMggg3libAYGtvn8xJ3MsL1ppPUMdSpM1L6Qbtdkj
ma2n7ZS2FAoDmLquH7svWf0VpeoUI9PUhdjNMrhGaQ7aXhflgiBaTmEmI925nDEhwqQItAlej6du
XSANZ6IgkqlIGg8hnnWPs0QLaBaOqxRBAycjcSRTztZ8JQPdj27cfjgce3+XVOFjrAbMWxpe2ZPB
dfvBbLbU5hRiSIvbigDEWFlfpugn2yAPWfDW17je9EfVinM+2XEEuTz4zCUMEC9/N94FpggJvCJE
2/boOLQo6/XElYrbiVORmJO7LY9BLmPJv1KPBiCJteHnDcaQj0l54EhvGWc17MqEExJJ85z1RYgL
kKrGNqrw4N72Pf4EMV6MYEyVQsLPqfS+2qyoTQSTx2fiOmcIYHeDd+aYlSYPhG6hhPscCT3g32uq
4oNCIyFZQsBNDZGlYpU4XGdoYcAiy5SdDA+Gva9jNf04+t5EN4YCmXtp4GWEseBmggfPXAC3L+bS
r5CAAxKALnjwpkA3WAECYuew6w/R++OVQCYOGQrUiVY4kDh0r2Ktbg9k9wVqhOKWi+LhmfMb0OCX
MJYvDyFtx/DyF/ZJk8/UTrawM0h2DYLHajzhez8VhwC0qHTpzMY08tqShsVwhD3Pxt5AD9sjudPF
km/RGOO4xd4RGEKSAeorDDDA4B+/jhr//MOoYbj7argZcAfz2gF/hTvOYSIqkt5RA537kD3gakeu
p462AwIwiFVDZXWJpdiErcCif+SF32i4Se4WJqElL/YvJsfBLWYEn92YF3E8Cbj3SyBgviV1lp2O
Z1HQHhrKVuIAOQc9EhWEJIkMnJvguI2DGuHCeG/vafsPAcoBvjtSFy7WGf0tQvLhJbOaGbhpby5u
ZY47wuzoGcADUswHwHVahLeBInj8XcGC54HTMuENMifZSQrJJAr6Xi99c9Hqyx/CAAFD4geA5dEB
oJq0xgzAd97xMQVFdEvAttKR+w48lo0W4yGEvd8U4WkHZElxFqsNHygHqfDQ8D7ucomxYayKMNqS
iRRbdHfEijMiuINNGXZS4h0CCfd2ERDre/IL8oiUyRnVSMONSvqX7FBcnZHpc/ENF7FwVxJUwCzI
NfzDr4dKBrRJqEsfwZs4dzSGindd7fa9KdFB/6S66upF5L31bIbNiReVgKWhiuZCSKJS0sJE7j2l
t2ENx/xX+2QRDFBWAJFWjLF4TSGWG6If9obwq950nwiKO7ESz+D+o8YEd56YAWrZqSALZQtjRL0i
VGV65Sc8Y6VDDSn/3ErhxbLbMwYABZgcnAAjHYoI5vUukI8I3ZxsSg0f4djwhPcRrDA+8l9IFzje
WGiQj8NopiL55leSrEfrlkw3mLJ252ZPrlgMzfmlknnaJFdkUXfnNsYLba7z8XWIzblbKihSvYvI
2hBUjuE/OZI+FpHbr1EVGsSzySWzUxQp4RPTL7/rFrJrzS496lHk2ThtSO0KJl6mT0Dr0Njy+5kf
S6pt/h15AuLJC7ppvgi1AIKSAN8Nqqy0t8IIlIigXYXEEH188cn4AiYmCwRPHkoZvhzNTwu8LwpO
76szsn8hCrvtK94nYJeRQj6IxPaHdglKDHcX4/CCO+0/ls5rWVUtC8NPRJUIitySg0R1od5QRsCc
RZ6+v7lPV3V1nzq991oKM4zxjz8I+L7OGAbDqe4xEBM1YDdBRwyAI2UAesUZR8iz/wlwJZ/oxC4g
3wu1FS42EJTqXc3J1sy71tBUKu0es44KOyiCFOoMihzL427F/XA1sJH3WViYJBMMd5qo4Q99nSNZ
vEyOxk+rHB9IFRqrxgrklFVLKgrFD/Q2JgVnH5yd3GEktq6et0W5GMGBU3kTRTNW3PsYsxRASuP1
N0PPgvIJwznCI0DeywTthNm5GHjeGDGFbRAPDubyG0BxrsfM6Hox9uI4IZF3LjiX95m8TpTw/YAu
W/qPoufLGcdXf6oAXp3RY6bU3eQ3GxckbvSjTzJj6kS3dwMCorEhWFyKgc3dJQdaEAszGn3Jk9s/
iVWuiSPViu6/Yf4dvzQbGfTnFgDvnI/WOQIp+i5Ob2dAVKbkVrsfVwZmE5ZqwMBwCKX1mhcFmXmO
zhmGUEBQus0+ZhuXBiRQLg8PWOF7dWAN4AT0wCYVYs/mPHIfSOqedu8wbjtPWCZxGmTqlJmTEvNc
evi8mUekS0AADXnhRg37u4W2TjbgHiOPY85ua/JXCn+iONPTvR1184Xm8bNBBJZyVjoXTrPppVAY
k6+PNNWnRCtOgJSN9e0MuIXH8Le8sUTDi2zUjL+KSjN7zFGiEckKIE6iYUaSDUPwZz5I22oxYgPL
QXxqK/bQqMEtGrAl7hrBhsBFgI6DlgkvQbywuc1skmmDxnx5Slxu4WNTXlXLVzHEOMiiQgZK0E4R
lH/vkXSenhMM7nNw1ck5GqyBFREcT7njZcCsJrwToxTAMIEYcyOK80VnmpPQRzCyO3SJmTer1bMm
V8lBe9DssTi678nddSjmCxBIvVBHdul/wBhr8zOuzQ6PTbKdvy7BvglFHETp0XRktQW+AVRjJKx5
Qm4ODmdibROclzDDoeMALuokUnvi9se7z8Ix827haie8FEoyKpAUTR5o47znCtjvkeqULTwUJoxQ
9sYKMiGyaANZkM+vEfQSqLPhi3OGew08eHYMfrP+7Bk//y5TZuw9jskjvBgJRP4P9vQxLl11hdM7
hhuPFM7x7Np6gwLfg5F/dkUQtBb+4sPiG/8E5AfSBx8bUjXk7Nq4cRsDh8CQmBygZDv9meJdowrq
NM4YdIPI5YcLLdfs4/hjJAoytA8cbx0sFka3SWnMb2Ho+4kEA1i2Xxg3Hm15DannNSILqxsLw4E+
li+KkNiUC7kgqptN/gMaF0QkknQHxL2Rs0QN1+21jE4I5J2Jk8rs1RPG0i7c2DFZD8Kc1wJ7ePAO
Dt4to8lfPpPR3bZL65RQdfeO1jX75gdFhMNNZVBaxmE1MUv8nZ+g2l5PztuBfEgaIL7eJlQZEnox
37kO0OknrfdY05BJcI2B4HVh85Bzu+KuA5kcKPfe2ZC1RziLlBZI1nF5Saj2Ie5AudZS+H1vb7Ct
ZyjbJgg5oWbfpwx4uz9MoNDTDuNzQX0wgWcLEfCPDnipg//O74FeuSWnaoy3ACRegt6vphRXEQOB
kHQDDCcr7w7WBKrdgqfV0O/ruRZCt6adeXBSOb9EZkmiqrMVSK2M/oMaayOg11TXqV5FpIoUD3L+
iT71HHUoB765ygR19ozu7rEVmDdwz1nyGmPepuTf+qTV1VPcNp5QbTlMTs55R5YYo0HqB7TiQF2n
kCWPYgL0/bJ4Tai2WRtqhE45ur2FOhgScuV9knby62Dyc/UL9yoAP7hupmrtoEvEg48pkFNoQODu
dDf1Slo27N75LdTiz7orbsk3lyjbHDb2CTxJ9XU0Gfr6ah7Nyw/IFfjYk2BWmL1IRo8I4RmmeV3b
3QZJjBTKCfaczeoYQzvD3b5PoDqSL1gv8EPMeqEGJx9toET9cVwJZQ6zx7tX8TLCQcr9GiOVo/ed
qxDlAZ7ECFiOdLT8v5Ap3wd8SzhFQghGEYOH0RkmuyB1Sd4PCunkIYyyDpV9VJ1mP5gKFj+QB4w9
PJ9eeJ9T4tsfnDuokoPzTH+Gn/XQfzr6vwgcelS2EuU+PDoh7sAkAxEB1ZkHub4jL0U4nGDpTGTj
MOUwRZ+vuU9oJz9/YEKcNQYQuda9xfnrTSGspL8MmjazkzN7+7uDuES1/y/InGuNhvvucgds/p+U
eKYzGZpcdkMkeIcNpjfF8GBxcdKPQoAL2vULBuKaO4K81PRJvzJ5MoRlXoJXBga6EzGwQJFDKHfj
fdlJ6LFoybCEe0SI98qH06JIEvNTukACwlUiqNSsS6Qp2qg5WtuJCiz08yQfoUU2QpuADhQVl4YS
rw+TTZsSog21roHTeS0kLO6O624Ch2RgDCatgzI2VCwZPopI/f5Bl7fuu+pt0fST8QL6fQu7DK8R
XDCFX7k9hH1+4/T9zh7C8YZ5itCWQHeiIOWswPA1PedwG+3WY1TVp7AZOXTVtNifUKPIwVj3Hl2D
97J7Id7kKaNfGdf8yd1zpznwVkZY4HLbnBYteRy/GbutV3li+te/mBQGGt4oqoHzK2QM44XCzEl5
mnSyE2oKlxgzzR0mN3s3PWzx1TRvW+CE0v3tscMxexVsy0fIQO7vH0DDLga8uLu3CWQjfB/qNa7B
IXcvONQ5+rd/tWhgSxzRwPkpX4NvDxLAex3E5RSbsUQqni5+Jgn0Tq6FKhv6XaxOuOA1F8ga7/O/
0WQo/gIXopy32W+DP/jHBmh0pOg+ltyfD9Yqph5H/0gpi9wCPIYo3GZG5XRIXmuuE8qSy/62p+Zr
Us1UoCtirVqU1JhMIAXh2H6BJt/dL3fb0OXw6EMX67sqQ4LVGVtAQSi9ul/3RL5Mb9Hl6COGYzln
RhC0Gd4YgHAMiE5oqBiLu5X/g3oMOpj80i5uM46bh8YTHyWEYua4vlJyAG3VcRvA+2ZsdLONMajt
JxKkw+KKey6ekQMMEb64ktGTQFbRAHUP1teIR5wmfw20NsBbnD5mHeAFXhbwiMgKYCpqM3tMWYD2
IaGMqRCA5gA0jNhqZ41MYS9Ga3RXEU+U6aXJRVN5DGiTo31a3AMGTgc06GSrECLG0f3xTrIt8x3O
Y5C00phwMALV0UwbG9UfkgXiYbnG+JWD3b3xPHuAcou02o04wNAsxcNpg9JYQtXi4Jp+MMZUMBwV
+8MfVmhwNuj4mzFzKu5NZgVs5x7yxzJDoaY5SCF0pG3YfqGRwZSkONs9yg8QsAzRprjfobDi+Y/+
SCjTXQqfY8ZmDCk8fvEQtwcG4WtKhsHVAtH7LgBCe2LIUk77U+rfV2nLXdTTo8PIFBUlb5tJ2OSF
OD7m5Y77lTWSDfnhaNForMcArse3pTCCknLqcXzL49phnqqybMMqppElVXgs6GQ/3MO4j4RZ0xTz
PC624YPTScHXdPVgToDfkW6T3za+hTV+RX2/n7w3OjhRQA13PVhPZqT0uIhtmRBFbd5PZDAfnfEd
qw2Dqui34fNSZsPqYyHc/qDLENGHye6RbqddHRjyCsI76R+vrCXvYnucAxMpuy8GM5DqkdfnlxzF
eQ+w/gsKFrTwsvEt5IU8zQVzJsaUhzVxRV+nWioFxRbI5fTpSuya0bYuLt6ijXEfxc7FZ7Wn/PsJ
lkQZmxg5pEh6GYkQYm2I+xqD9tIS+jfGdzkaQEpe6RZUdDVDU/Y6nAbr5L7jlXUFSOfvbR2XaBf8
BkEqjtQuJ1lvx0PPRkzU27Ca8Q4ePLYBTJ1I5ayN6JEoK2Ucvdb8eXoU2nZ6IE4hPgI156MQns9y
duDMkmwtHjAaoio9uhQqeK7Z5ViU2VBOoJ6AeJ2ii7vSzKe1wmA1AfxiSjih0wabuTKKj8ltApmz
8H8WsUpMPxgLvHaP2e9o9sCg1ZBAj6TOGB6gEXGHL+N3C8D+gJA+rEj+GzLY0YWW+wgUFQqgCaVs
hJ9bdBoY1wRKXsxbYRlsFZvnet+dsIbTKfAxafdGdL5UWrd2jD71hcWZElKlUZFcXeSNxLC2BOUY
T5hDjFD+Xco6AwX8k/OrZFTRL306Ryj+lJAWbWpnP5juBmxwDs1BNrI0s2gA9XrhiuSFs/WeK9Er
OKFuZDba+AL4jZ6zGkAVH/jhmNXtUOQxiIaicHAqJrY/8AXuBDy3AFDjs63H9HTpzUkOYuKvcozR
FipZ6TXsdbYu36KCX4avlkfN/16Ibid9eUwriLQIkIUwYK9mCIt9lfJS/CY5wIJrOpzKeA8BzdVA
3czmVsQEAecNEIAocD/x8Jgiq7lvf2Bco5BIsuCIZRl990yd0pnzwe8RZUVxJBQC67U6FcReHAxE
cK2sWxV1EBxjyCpkkz1J7bWuMxYVsHY5SFsPzXJISXLfvWesJOoOn1FlwXpTF/XHueAdkMqx6vM3
WWEsQHrScsF5yyFicy7iNIO5lx4euNDZ7wPehBbglTX/QhKCWkSC7BlbMPtxgDniI2BjYpnSEQqF
NHAhl9uazwXXpnuaGs73s2t0pEIdWNRv1ZItOFz0IYuzFKFLaDkEvE6cJezyxmkcOo6l5lZQC6vJ
G7N7yQcsQhpP0Kl7tk4ehqw8P2p3PMf/IwgO/ZbG9BXC9OuDZpC/MdPsNlMiPerNIV386dzBtwz5
vkn6Toq3K2CL2aMzDRlYyikeXw84b2fnYS4I64yEAfkej2wZ3espExQCch5FkgGj0lP0Rm3jMMLD
1p9AHMFAfVE4dtNea+G316CIfO4R//PJH7sLHQnSBaSzu/4arj4o+7lvg3fj3fI1PGmhp0980Jln
wmV69LHp6u+r/AP4/FcCf1xs8LsOwA0K40JmZok6pVrhDR2UO9m/rp/ElpYxYRE0gI35fNnPM6zQ
3/SzAp+WBk67HyomKDQ8YHaU0wVgOgiibsveGrczPhiDguLAeIYtySpidcEQYi7MSVx5r+uYefPv
GtyYMqxJJ4JOSNKAhC8GFP4Htu4YoWHpszp5mAoxdYACPdgeUbfTMlij4pRJ1nmNQSo8JqytJA94
WB9r7+n3ET40G4gVFneGMMfDNKa01Rg1Bo6db4rvNeNmXEiRwQ6MDJMRDoFc6MOE+UIDb12bEq4U
zEEfNevJDk1UME0yeRAAImJTBMWf4xN2MWIY2NQZvHYOsryhJRW2IbOVjIQAAxXh5xMf6AZ5D3VU
YthEgU1+pi2RGX2w4Ufij0MrTm1HohjMrjKU2V81t3Rpdm1wLYgsDz+M3Lc1nLBYaBImrBeM4j8g
TML4h7QnIZYztbRDz46G5TSWJsNgiLgJud9AxMvJwJXULJm2YCDPca1XLIwGFklcJXwdCaMuYduB
OddRnL+utG2/RkfcullHfNBByhNmSQlI9bt+8MuQyAxxdHuHx+RMkgWeRBYBrERArhWQfs3tc1+U
IZwN4lnM/WUjL+S0weMHbh75dDxAZuRYBEHtQjBOqALDXIYVhwiSBDQLMbKd0fBKyzMWamL+xo3u
IiFcPnZnkalIAhniDdimEUYagsGpULZvSMRxQfEla7LhWBLa2CcU+De6ca5/HN3KcX/BSJM862vc
+mCZwplSOIEiXW5zRm7QDwMynXx4sy4kWXOAnMvtKeZwrvwpe+iYyN3GVLNErzCIYxa1hO2IqvhJ
AhL/c1idx4NInZbbO65Q+XH2PNpc8CALM/BeBIs9qwzb3S0QNFRh7se85mR1s+PkZgIK4jkQVJDH
XWrzJjqgqdfXejFa1SYSQGYnlTvQwEmgDsIBHS4UDj+ud44p3kB2xGsn/cRDsl8qR5jN1jZQz5zi
Hnsf6+szNKED/4JUWD/3GpbxzO0vKJQhahLSYapTnqPzSHFGQJSsTUQbV9lDol2Zfvc2LWKGvzqG
9QLJCuM5BgUZbidUH21xdzlpkh6WN08bhSn6MyLGHyDBHYp0SmhxbA4hNkuzyq+hzjRTfiIbqhq4
DSb5r4iR0vgQK7QgTSpFcNKFw6T1CZtZVXmHNXQ3zYSRBtpH/ZrKSyWmpOa8K6gCKl/F9jo8rbWY
26HzaPQq+hi+GFXCJcQOORctNIC/IMxwFemYSuCntvvRbd/tjtKeW+/SsyAN+qfJBQupU1r+UaVS
1F6cc6TkNGw0ES+U/Oj9C946/c2RXC/qTuwDcd2f95MT9B1K2I9H+Q1Os+CW4qWhv1ZyYGYC5bSb
y7D3m8KMinlGtPHkilzj658Q78HxpZCgODFOuiU+tHj3AwTtLaCmMNm1sdgtCSjSuQoyxN+c3tpG
2qjCLsNQ7f7qQtIkQBcNeIByWzaqv3I5JFpqdRNaBMyYoMnATSCIWkK1rE8oLYE2W6dNaCSCylNg
Mng4JTSQK0sgdTmjyQb5UsafMci/haXdfWQeV9cVgxlUIMS89t0ywHjAeUy+NO0vdCkVAMQDRLjl
kwgDbWAYmohyypur8afy1btVja+SfxsYFQfd+D6HF4Xdl32NDMwmmQz8ksalSaGxoEdnal6ysjhv
KQ/flpSTV4wfajDyuU1Yxk2Mf0ofcpOelw59C4SSsHJH275mK/ja+qeitvCdND9XH//fXMn7iw6A
nKIWg7R5magGYZPnmM+5HMkOc4OauSHjmBHfmyB7lEDAIsJrQJt3/jfCr8BUsh+MEboOvKx7JsBl
6b93Uv4oOA7emOpLMAfJiBHojh7DJl8y659SKeS38GGLI2DAdcJW8lhQgiWm090dpkMSO+5gilV0
8bp4lPJP9nU34mFpdrm9rakXyV9AF3xDU0d4CgZRPWPx29A33y2Evqj6KHBZ8MzS3broMuonc3mO
L1OcVYP7jNaXto1t4uPlZlEm9e07sQ1PyHuCQMM58ilkTClmsIAJuKb6o5+j1Va8jhMUN6h15wri
n1vnz3EXVPAKdJN9oOQf2aZ5oJdmDXPIvLFfxpY5ZPZij0+U8CS23o2Zy0gC4D5op+dc31Te2+28
46wzFJygrwFKVSbYZuvg38L/yfrjNO776Stoxo07WlQ7VKx+6SiZJuKwuHvwFpGgtEsU0twR2myI
8wfsH5bFR5j1cqGf/xpADOx57eeOEUbeW2izM/Nn2tktbBA9p8SlFqdDn/b9NivH6lThXdUsj/y2
xrSm5783cDHbABJprGiw9EBi2NPDlPpdyXkocnx8kU+DgDYDIE7+vSX3PH82bg2RXDEPRFb0dLx0
8TsM+8aY4YQvUfbB5GjoPFJ+54TnrK9azSgd8a3YyXSRlV+NFQrnOnkBPNxntVVFLHzYpjjpm4sv
qJNgaSr/tO59IZm6rAZZ+4Xcq4M1cqVPkaKI7F2R5abOIX7TRzFUoEDOzrhldP4rARubsvZoZvoP
GyZlg0nCw1aWxy8N0nCBWKZ2hIc6KH4v+bAIyNRziveINuV0djnniCsALUOiE/Q3MPthpvySFwrh
LCUdk8IKSgvIOFqZL1F8JJmt4JMPt13cb+Obd1lDWQ24VlkzKgYdS5hUHGx8/i5DA2OufzYH3BAf
6jOuOHpMClAGU4I/AGGe+BUBO0DMQQE3pkka8s2hGcChMUck/sXwZiIxS4RZ6B+9y4QhdQa3KFdT
ks75bC/AEni5xACpb/KeRRy8c4H8BYZAUqMjLIdo1WlOztCHKIot3Vai0ivHPyiLDvTWO0RU9hkA
8SMEpBgwgPW1fMjhejO+mM8u+okAuWgPPJqeN7nS7GzV0pc3u8s1Ltb4VIh10AqtunHhUTF/GSXY
DyBIZZkrrkLuQYeL63+brJw2Km2Y5mEUtWKowxdlEQ6tXqK4JCNA1LK17PQvWO44Bf3To044QMMz
Ftw3ZtSn+BQ30xIHW3CdgKUvCS/2BG8Vs3PEeY5jED/T+jex7fsDABSaYRhrRwviKL3UmYWONkr1
4X1P+FiMPF44MXgA27ZWnL0eIWiS13NZKABYes5oby4o+tyxOFE4WvhGnYHRtYs9oD2c1kjZebwr
GQUs/m82nHaflSfnXd4Jjl8zpebgf+GTu3SmVCLKHGt+OGL3HcOXl2ThagS6Y5//QoYmFSX7SqVY
RCeJsQheM5DcWZO6gfycGFaMU69YheCjP64IJmPZBi+KW4IF7g+nrzqybN1QoJ0tHEy++Aq1HpDJ
G///n/U82PTKCDqwxbkxZe1NcLHB5H60Fdywi8Mh+F3Qvn5UF3CTwk+xGG6Pz1/a8x8xteqSk4cl
SrEo2+pW7pmHm41/t+wwCT44nFuWRP4E2eHYghD0u1MjrJXww7EBhcIbxr5f0gzEhIL7EocSjlaf
S3S6YT7qtcUNebRLbVkotcO7ZoqmzT585w1oLLB7Rc04sNG1UCepMNnf1kbKT4zUCy0HHjnbWP0z
K0fR+7WRrDwgGM5IUkN+AGkYvovXePSLQ8zQVs9VBX84hTtoCz8wLPBZ/mAFJjOrZGSh0XV7/PcI
gQ83NXRFwjbhGwvMi/md5iiYgD1CJe6zAJklitfdmwisUyHByEWmYVLqcB8E1xbL6TMoqp5zOn3M
RWd2IhdFtynvoJ7AxmQMWDFiFHcaY8K0NWfxBybfrRCyP8izt6A3vvsQbIniRTEIug1uhJoKoVtB
84JPyphdojGr6rmH/XvOOc+G2TLUDahY2AcDd4jgpudrM8G2RrPHv+GsQJrqKPYDYpqat3gaCm40
reUaLItcJ+ar1cFmMK8ai5s5I/ETkygoYKjgBEXr+jE2fIw5rrWmnvEvyjmYpTmwkNABSDB3So+A
XXqg7EeJllU+bFhAbTBbWqLWll10zWn3901gVkMoG2AeIvTmb2Mm7c/pIf7sxU0DB5hK1YSZSP6F
tTom1CO7X3heY9WM6IdB+ZBrE1o459GCcQHtGHwTkkZG9p70ZJiDmktqPQ0N3CXBkL8iqJCyz54H
PG7N+DiZ8ZIb6jpaUaH3/VmAMFw7h/ndTFt7sCcdPRby0kEKSwapPWHl1nVzCSGv03W6m0uy44j3
zaePny9aYlS2jKaw9xm5WF/Ca/lOfrjSmKz4lBHJjf72lfGcAFDYvkBhpDhe8Pi9wHwgT1XseFyh
HIjRWZsC5KT18gRlDkdkPtvPuRDMCDQGqENVZ71hPdmrfshShW74se8gNwpWyfsh3pkZzfq4bwlj
4R999g8UrpnWQzGCRMFt7AWZiGlkNhxLUZejSYdUJPkCh8CzS4xcuMYEpsQ2/ic2LxNaABCL4psq
eTN7eadQyQCozUuG6NIBvU4GWJ7eHSYCs3Pxy950RVrwMLcvp8xq/8cAVI6wTV50Mesfmhw8YxEi
W9pfAx2JzXViAiBhDBgd0JpCMOni43jg6u7V2pczQCVlz4WJiwRGE4PpO8B7CU4PmlmYnafVb76a
PBy0nSwCfuzRv6w+e+Qs4Lk9PhVt0ZTIHXvzXsAAwIRVszeGy2674vX55Wtg7cCPwylTMKhWNWbA
qAoPOX/UrIq7Lcy6v8akb2kujJoSnsbr75peF5igCJjr4o7CikAFKWTYGx99OXhO7wRcUdIOmOPi
5ogKu6LD5/G6ZdTnCJ+ojogp/fHRFL76Rg6hkRj5kEgNKcP3Z9Oz+h7eoBETTms/C3ClwWyV6TIX
z9uOSKicImEEiIeX31gHvG2F78YlwCqAehXQiqwg1HgUr0DUQWkE8h9LAoaWfadCdj5jzdiC6+GT
je/xltA2k7ElLxuNCee7YCLQ0z9t/pKwD/25Km0OtlYMI3t7Lr/ZwQUFjR8GsX7HuIPZ3PLlJAT+
5MtzXw2wD9pzY0mbOe7jY8ZUiBdciPrM4XRuwT4XIf/z8E8pNro2fQycI9mBUR49ErpXkQ6C5nXz
GA82tPkH/BkxAu7vSU54s53v5o0DicC51ZulHWKNYn98jSm8nDJCeZs3i0GbwBmxhljhdvhyBlse
H8sDg6s/OcEERRj7RDxPv+/skVk+NtA0MC97WGcjZFbFVSzPXxxLIlyndMssXOoJrI+fGYblrl1A
n/waVnZAaWn1n2HmHb6I4lw87CWsRDPeA27hDXMEZLCT06zGIuL4w7IuPMNBM4UDP8x8LnU0OHWo
kvd9JsGqDHvQc012QQ03/h1K9OMjQiD4WcGQfg6HZAMfIoOOMn5vB6sbECZZrC0EF3FQIVJg+b+9
q7fXWgQQh9k/OYrreVgq6FC+FKyU3eMW0BNBuCMmdT+E9E3y82BqY9GPdAySqB7YswuVHUi3N5yj
HFjdMlzGQUQYUFkk6cIrlrHpnIF8EseMW1SKW6kxXsCVw58bhTKXyNE5RJiy4BzNkQA6xseinMG6
ouYjtqlwksdBEAdij7S2zRNS6N2CmPd7ODoN/8HnnyVvOyzIXS9Qc1ccZRz/BJbMfpYC66+3hoLt
dI2p4XDVkZrEsSVeOawIfRS92XaVdcczUXVI9ZHn3z+FJZXe3SaSdjevREf0XbW+XFOxfdanSW3i
nkEYKxqSHCfV5L7uX60nI4vFqDSfyBl0PnTPVWjJ0K0acEBk3+ScZOZIlA+iELhxbn9L20bYvAWY
31xN+Be06JRL/SnX0684JleQf+Qm/MQKlBKKZ/CdiMFQeonlPeBgQ7wB01PQh59XHFFa0GqiRWBQ
5QKp1jNQ3iPEoNbleGoW1eKS/yb67kDvR4PbQKCWGLn7Cii4LKgA1ZTCxQHqDaH0HoKRd8XxTfiG
wCx3eW+wDf4u8TMtAbixyulGtmBF923Cq0kcvSOv/vqf5SMAG0d+oY6wagfe5ugW/F/BQ4wLCltk
j5CjPsHAlbD5w84NCieEhEPcmw+5ki6ecG6XhTDRKb1fomIzpgUl6iC0r6RrNPZrKWjs+D/3bZ54
h2+zbGOo4owiUekKyH2NgRzQG076wRXolk3i9D+GeYn7c3V+n77y41tcHf0CN6A7MyhIjS0mLEQo
kQcAP/SaBKY5e8MCQweNXwUids3S0ZCsmmm75w7wyNFwpYjMcYQJ+0vcuhcyL88sdWQ/gUL5Y8LE
uvt38qxF7vnsQKLBwzALwE2CZ7wGkBhVjHNh0kgsQIxlyAexHh7tPMZXBFP/EanYlx1ybuG72f74
LWjFL3kba1eTQFuHMRFxBxZqgRcKmfOYh8Vr+tJyJa/8Eh/iH0lU44b05mGBgsfqKBNbBmSiryGM
7rc9/KEtKid3nFeglgNv+TT60ElFO0l5ONzUsb7Eu1KaAbn2/AvjgewM54ITJfzOAcjcA2x1OLlQ
Wj7+bU1veloDxTDnAt/E0nXAcjZeaKiWXYFY+8vjleeccGWKPSkjWqYCNrAYMlqq40TheniZwtDH
tobMJUYURyNTmn98xpk6xLp//4EoBAloxAyeOfXL+ZxnJXO6/DFN5qOzXT3F5oU60Cez3CLwmCbQ
GSRfONQJTp5cEj1WZolWzrzivCwnZB9BxEu4GDurQcqLyX3+zDrcQw8poThcGNDxcF6omAqBQK0A
ImVIwxcXA+EBUYy4vpMkxtAgU8RATvTNxN/Y7xn8cO82xV44v7bcKfyg3x92xPQ8a4cbQXXV/W8P
G1CE51yNOXR1lxEOAnwC7544VQ8mzx+uWgMHxVZGGyJuF+fovabDvYxZOFVH+u6E5azMzN37xg2N
SevrDiNLzXOQ6Ni3NYdryMyeALABjsO3yQ1N+c1TIhWWz2iizyTEAbCTmKBe/BEJJAfMgiqD3yiP
L47mQXkHHbwHR7tjTnmaPHc3B1BbNDS0z7xXwCeeoUUrjdiW3taDBquMn8vOPwBHfbwqG3jHjPm/
hzvTjgaGeDQ+E61r1E74szKDQ2jXk+ZrY87lXOk/mAmPEQh7p805A5MTPQ6Od8uTo0KhfY2vq3r6
tXVHXwMtfJf8GqHTPwj35tv2vayY9656f/ySQcgfeE1OwmEDlPseNfZlK7hQWsGy+xT9xXn26awP
eBF9Kr3BwXAOMPQgK7pC3BW/6YN4WiEMdJPG6+reQAGH49P6tWYHC0Acmo7+V3GhQaT3pDUZac/l
6G7krbkRuuzXHxJrdEgUVjm2ixS9n9nqPQc9vWPNCQsRT+uXdW1dYRmAmoamU+c2s+F2MuCEXX62
qfBczbmD+hIhmrf+cPU0D4kK5IsJAc2m4GbiwUz/FVzNDYmvlKkFVBLbX+oOMxQ357ZCf2viqT59
O3gAMWzphbjXcMFIUADvbopeNb7Yt+i64Pbf8bimqvXeDFw+EZmPBjMIZuAWu4eIr7uZ58jnubG5
ULEXMnII7WNpR2d0c7ktKK6ppqerlz3uhze+fWlswGJ3w7FDJohFKETbMyBljkGzuAPe8+Eduiy9
OVWEANz9agrd5rv5Wj8U5dT4ppSu5GBgfzxuxiP8BzROcJEVCB+tUaxUL1g8HQk6/BjQwe29LIzC
4U4PUGCeSAn7WqK+IRHeu2IGTxcxuIEsfSeAsirS2tMsXjE97hsuDkXGIztkNqkYSoyLvi0HtHbU
G2XuMQytCbo+k+9wWY0SnShB5v8+V6hAboDHIAPYPfPnznG1pQ9B5IDEte8EdoBAEZ/QkCZwXDDD
gnRQQNcyi5dXrEbFqIA1IqZ9rTlEGITfUa5x5b7cF3cy6LnEqjQbpufCJvfIAXGi9m1CMBrhmxjU
/jAe2mhlWsqf9YeRGM9mfQkerpTe1/xtxpWMLYfMjb5GFvWWNUzi5RmnQUZLbDeR4PhEwDLWvYzx
bc3MhinJHWd93uUpe0EZBDoAS2Ky9glUvB/OwfARHYbOjw/9dodQvQd2n7aHFAndUDUPOWlJiAO8
2K816v8Jo2GGa28fXoOlsZYoXjGtZaui/r9imN3kYFid0U3xz+UikgMqSfK41Tn4xJB5WY0EFbEp
nid3kRso5O7Eebl3vhdCInjzutj/o/S8Y0+fEG9OpbjJIBbbcPIG+V3yOtkegZUn7BGB/k5FrF+z
evg9TIXTw/aIHPMINfka9/dEIuOFiM8CR9YxeiKqAokinhESMKq86IvJ8yd5bH+xxNA2kujrd81S
MzXQvk8i3nwbchIl712VqX7JQAMXAhs1HiwWDNbZr0cTglF6KqoIgYgYeFjpCj0A86bDhrG9iRhB
TGRrRzpgQsJtNwJv/NBvlnPmH+xiDlAWeSoxKjmJw2gyornFAmUQcz9zK/OZoC9SdIAZMz80dxyP
Fm6xKXiclAuOSz8A62EHCp8l8bHaNf8nI6X77rWGbY2jfhVg6pK0tJaQt61+qsfiiwh/zekLJ4VF
f8Ev6qGE4VRyTwUUS5UN1PdmfGPeoS8Gj3JwZ2K3EoGVQ9qTo7/ao5aZAic6nwLaI5bTXXAGrt4c
8navrGA2MSJeCupR44+SuiPbC2YTljOULZPGYW2SVCB0R9JYliBJdRHpBriv4uB4LPavYIFpknYz
CAdOIaHshgyGmTFBVeF2tFOOHY7o9/hXYGybH7c3bFfvCfElC8hbE6hE1B1sQlwONX+iGh6GTwuo
Bo2zqnzQVriyccdY62QEZewxceDJoiMpzXREnDc7hFOuw5FFWsNvQkYcSTYMTPdhrOqYk3UAH6Yi
EdC9G8vWR3jC30tguJtT5Z8Et3LXb8B0WGkREWTOfTJ0HjmyTac2xpWw+zyzBiRa5xY0aXYSp+Ds
PavsTfEdv/Zisv2e3qfcxXFp3Ha0B94XHJjzt2FGR7WH8++u3jGvpomCLnMw9sA2HNWjJNVzXqFB
zveKtpj1JfIUKu64Yv8MgxMWgjcG1KN4/EE5o7AiqkCP4cBzLBeMCUlMQubmLIRy6eDw+r//wHaS
jpFPbE6Osv7n30rRhqodGhpP5LYceljGZqj8WPXMFhxk8vTTPx5qIQVPAtDHsz3J9ExmCb1N++6Q
QaJAsoSlJnCazSVDQhaIXTGC8M2u2eJdCNILl+Kx1HYjSENmn6zFvoGWuHpavfF1Ytt5jnkAXfBK
+VpHRroH/wcOGcApUKyjhI0kRqq8g0MiAWpQQAHQ5591D2hwd4xaD97spehvO5eUdkB4vAnpO61G
YOOgUHGq4D6EPtxj/kj98CR+iV7N/gyCG8afeZ+hAU8LZwHR9DCzJOmoYKuw5MaBAmT5Dj1+OqM9
8GBybjVjMNWMNTccMYZDn77QZWqDAqtietbzxSiF24KCpGRghPgY7MVVQ1yRFmdhQpCKoYf/QHgG
Py8tkdn1HHWsjk/ZKoVUyvEwHnk0v444loEjsSJyRLmSC/0Nswhscs7RcdZfCKEWg9ocPpmJzx/F
r4gJxFcNWPS3xt6CWJeTPSsAQSmf1u1sAU2PjFMAc2BgUyemyXIIudGgypHYRAGJ3kiowwg2l3Bt
rknjYoAMXgykssA1O7xFr1hoJxfgDvyoZ7bbAMnDthiYC448fsCdAhuvRKHmYA7QT8Gam2T1dQJu
v5NpS3+IA5ke4juq+FibHMyMAhNbK1YZFQrRNJwa7hGtAvEE9P4Iiv02xhIqgnoHHMI5owFpVSuW
ACfHiJ07F569g+kEJP6IYdqPyfOm3H7MVWPNGHXz8TQ37hUrlGiAke8wuNkxw5WDLW8RRIO5Li48
rwrZJjX9KL7jKP4/ks5rWVk0C8NXZJUBAU/JSYKKYZ9QRlBRMSDg1ffz/V01Mz0z3b97C19Y611v
IF7sGHK+2KjasiCziNDj5n7vWM5c1Bk7Fl4PThzEdxiVWNs4ZthiAVFBmrzwp3GsAFkp3BGuwbd/
W4C1d26q6DpnJ6vGZJZP47s2B8mcq3xxXdmgdA89vBpaHficHwRQRN5azmgsi96YW+UmTB+8wfsc
RNCqkiM1Ix15Z3GqsMGDfYZ2kVT6qxHWRui8mFZxHE3AEUl8htNFHJknzTritq5xegI2M0AfS+cy
e1DIiQ2gYu+1uVmQAiT3u2LERFTrTY+Fe8b9KCz4cGHUTbpfhunRV9tcjRRazNniwIFTCU3TWXFt
cYvOOoujHG9vjEP4JR5Awl8Mx186K3E20Ae2qEJh0cFnHPqD4+9oYlyAz4HhIkwbcPsRi4gRFSoO
uO3Yz3OecQvzF5/J3T+28ETfNqsiwQAX3gA6+jPj3rufa9PGgx+F5bY/EZxVmRtD0kJMfVYD/Wun
LVcFg8qPT/yv/WM+z6iMnpxudw0RNGamHgl0ZkPrkWNnONI3d+rBrwZmg4EtT04EEzJ8+LchXhrw
Ln62+ElDU4VyjTiB/xbjlcTN9tOOP+4jsZmUGbwNTJ5bFkJvRqiHsTWNEfwtLp74Blo9pYm1CoK9
j+peYF4XPFaAlnzO9KDDkbLmc0H1PtrLbDVEV7HMNwM5CezdMH0kuF5wrN/BdzWchcErkKJQQIgD
fz/QA5as0RC8hlp/166ON3e4fwbsDToKUODJ8pIIha+qxS5Q9QaCny3TPKDJFDUykCKxlFPGCpCP
AwA2vo0YcjEU1sITXsXeTV9tbNrqI4luzCukeW+bOaZ556q8WkxhGJ7PVh8IBg11bwsJjm+nSUBD
Hhb1vDnmSi9Br2JST/bpUtyOYjBTIYxwr1CPkNrA2doAzRjy/hKKapwbc5Hr6evvmyLm98cGiAA1
nFUZGDIARwMFkPilcnT1LV783Rwil8elQMiKCfZ6e5iGsiLhzSbi2jp81tftm3hg4R13+u4BNDg4
bBWwXtjwPlaFh7MmmiuXE4w5xneJ6ZJYoYhU2G4WcwIAaG7BdTk2P3hcSUTqAFiyhMeHh1kh/sdp
OY8y9rRG3cPwlEQwwlUwDxMhWg0TgW4lXOUh244JFmvXLS45gAqoeTq6HiZVIr8Rp7aUGK+QGwvI
mTRJ4hoUBmP5juqLr/qjBGSMfoWZhq2sOKby8J8YCoN73t5tIQPaTuKOJ33xafsg+f7gbrNVF1gO
AAcx9pDs6Q+40ikW5FG6ECsxxaeUB+espnfvyxN/E03AIUv9IrozIFSXVq1IroDAwgiiIX2rdohy
W6Km6MO1QhE6vZpXR1qeHVxEXfXvHgDWvE+1jh2LZBQJ7bXJYcrBRRCrNmfy81s+Y8qDhBucs750
T098l0v8bvnBq1I8ShPW56LQ8aD6nyQmYo1JzdIOyBUsDI8Sqc/8RpBnpxZBzcCbEfkn2ARWLL6T
auezPq+qMTvirenNRlGBm9IgArNm0CZNYcuCZJvN4WmhSzTX4relKKMQgNR1ievlewkk5TYO+Z54
BlD78nt+DYW6rdb9A4wLsqB669v2S9QzoMmD+ePAIr08IYJ9+uCQm/C1sjSDfYeWc6grfhvUyw/S
LfQBKJlfzB23nflZgNjPIYs+Ds1C9UsCB6HRlrrPlH7d4vxo1tq6M1GAeVmCXMW9ef+4orjN6Mgw
NQw+oVnCfeV/4WPH2dBpfrPkFV9iGBHBl0eQnchKFFbRhF1iVcmv6aNCZcDm1HOgHUTTrfVdfIMB
lIYBYTbLE95xfumd4OKa9ZIYFA3PChb1AMvls8VYbdubg8GRMyaT8iLDvw5+i8fsbsEF5Fh7C/sb
9JQ3/21CBWQbgWTjikDuLtMqYVL5cfunKr4veDmO/Gau9cLkA3QiaAEdiWbT3xG7ji8E+3z72nzd
dk4MG/LnW4gDImO40j2U9uELRiZe+htvYgx8voe+mTt8phg89e2WrhlvL/6DAZ7+3NBFD453fTm0
kRBSCCuYbMB95jAaA+5/tulhtO+w2ZwXDipNQCNaEvYxytqNWNYFln+TNbOuRIVEzxm1/gOE+wQy
wsTf4bZTZy8mJ5woGANXFCIPgn0uiIHPnDEdHiel2WBk89jARYY79iTDft2IM8bkL6VTMtgd84K+
QXeqAmJ7/zpmY//mWR+rQU9mNcsCqNMd7OW/4f8oQgad5WNBa46vsJ7i4Qzm9RPFDtj16PQzPehM
KSkzfC6MfX158RgTTFygCosBYTUt9bVKCD2b5TSEQob9EXQh+k94hmbOQn4w4v0mJUf6De+UHNxg
x0Rbl+374sZX0hMFvgrMlo7sJklM8ixVP105k7d9Hty/tSPGsMY6n+FHxP8FOzJAga6jfBfBd+Fr
j/cZT1jyPiyvdnPnSUjY81Os8STG1hhlHeNRAgU4FxXG+Kvbrh/6PlwF+mZGDvCoIInZ47H+VkS+
bUC5mYXNjk1hjp5QjPnuRrLEYBsUd/pK8ANBSzoQhr2TBfcNtr/+lXkf6A7GYpcjh1VeI9e+9Pih
HSs3OwJFGq/klTJ2qR/uB7xc8XoYKFEhdXamWkUDlhKdK4NAkB5cL3nap1vEox5tFFBr7qoDE4J5
Ljlf1cyJwUNJzTVFoMfYLv/Z/mQ/A6ufayN8zrBiG+o/UjZyIaUU9mewBIg8r4mI1PFF6+YPZIpg
bzCiuElkvSAKFG5ABePlNVU64ZxUc5swLvgbs/Gsvsv5sxKQMkbq1KQQt7XXckvNgXFIE1x8fHph
3R4UtkMiyHsQxtEUT+wJOkHm4ejtGFRLxOEwfqLsvZ8yq9jBO8rpwIo5sdj6YHWlJxNkDCy9cEsU
pAz+vVEXVLPQJUV1ydAFPUN6Bx1ZhVWak/SSHIhkYUmo7HJECAbowZaP0VEbU1U9Ym4rfQ4dqXa4
QrlSH9qy4nJUjPP8PoXkAfXwxbthyq3fOSkMBVc/MhhcckEW8mwcM0wq0eLgqphR8InzmwaCFTNZ
AO4X6Sh+7MbcZT9DZvX1E0gACG8GrmL8Ni/urxuCXLNjetizKxbx7oW4gxDUzpGfVn1x4AfUeKtn
JjJxcc5cEIOXGaNiVqLV3q2+YimfaT0xCNLlOKSIvLm33vqBC5O8fCvzjrN503XGS4afaTwrc/RN
RuwEbn44pRsScKl73/iJNO4Nz86Bpc7QEHgtRmRn/9Y3maRL5tWEjLWrmJlwD9jNg5Qt673LYec0
EXhyyD37jDn1RjjcYhRIE4d/ElFA3/AVZi+jR5xh7SE3kPYmD79biHj3dqqS3QwLHj0zxIRL2jnq
Cj44pR4DLq8vxK4l2E0BCHN1x0wP4WZSjTKAjD7As/BcaCpKLRRJ7BfeHMeysYSxT77SW/0X92o8
/DsiPG20LWdYLBHtrf74ASLGDyE+bxQKBatz2e7vbkW/oR2IpbZBs0AP8GedscaFNKoi3mqfkVjH
7fLRP1AP6dJUfE/o6sceU3V6JlBdBBufv0vSkUszND9TGwQY8xuwENDp2cDEPEF4Orf2e4FpPewc
zug3RhzH7REuFtO4LOI6SEZiIF5r0h82UJT3TAhvC4zHAowvuDEAS053/Bq4LHhN9JFPP6MKblMU
KoRIVQn+UiQLUu82DA1u3hjfaEPkR5dJSRYNJS7vrEiwGgIU2ENa1PcksWJze9n+zME0I/qKIeZl
2xkcOJ54J4TBOuPFY5eTDwANhsPJwKW5tvqH3nRiY3rFQyz5yJf9/Wn55olr6g13Jua9FMnniHIT
RsuQlU/INWQmVtb+ur0EuF9pyYfbuEbFzYwY0jodYXnE1CKCBIKFMEqB+Gf1SI3LycryDhfnNMBK
4WuQ2MhGReKCI8ttKf+1XJYv97KYzPuoeqieD5d0fBjHk81z8SLMmLAIXvlhe0MX1V+NaaTJWb9G
jI1/uA8qqF+4e9i1QASYoZbO2TjI8DOYoH+WtSsuCWhv4iY3/dYaUZwfPsJyY1v/m5XTb+NfTeLW
SOu8jjKxOXCSWj0hmxpv0pwGqYcUi6bvzHAuVkRkwSBEKC/E7qJDK52aYTnsLc1r+EPc5UN6OGyQ
PNqgHzqfLDo+PbQS2jXON59Zj2Ki53IYCPP1myHq9TfBFQB0UBZB1/EdynilgvLxMEbI5FsO+2dU
ge9rq8oPbvsPQCqgaZ/R7ezMPtqjlKcR6vMPKHZzuJi4s8PHAJP0+Drct1fSjR7h3RiarwCWOf0n
lMa/t75mEAoFlmv+Ej8YPkGxgdloSZxDhFriEx2/1gbgI9/BmmDdYfyIG7uEFxTfmJp/OFBbmXaA
YiEjP2UCuJN81uxO2nXh389JeD4dNnnriyafE3rk4qtBtc6iJAoAKKYJEElHkNGoRinwFyNPQA8/
57f7CDteBlAmd5a0xngXeKKaQhbAg/wlwhlo5iUgtYvGfSsOE4SMRv53edkFjnzMxG0mX1xI4qS5
z353A+N6xjzZvIAcAQgx9mQrpQVik0KYMikEi6CC9JewvJAQkPZTA3dyRpFQjE6kz7j250SkAZJB
Vh6RzSnBIFIIZ1oiEHcbBmwy30rEXD/MN6Kilgp/vK4ZIzvgxOsXP3WfY9lbu81cAEwJynOjopHF
5U1QkVkFBDRaFWcEAdbefU2vE0D4trbXgjNtwMF4jojnsJn7UDV631mljaZn6GWsN25PaklXQBoT
zFKuXmGBjuhE6fiQpBsEuGX4DP4f0Kmzakq0nZ6f1IQ4Kz0BWhXX75jqrWFGeLOQ+Hc7WiZQ33Eo
pnJkWviQuy3Ii9l0xNAId5KoXMjbIac2nDqdSfnrRrF2cQ9AOSRDi+aIwKmTTGHEnJxbtgHVuqdU
RSoeMfZtd4d6SBQBQEVhcnpmB2HZIyZTkNHH8FFR0YsfDChh9MOe8yVolmE7xi8oEN0TECQGQJYa
MCP9eP/aUJpT0W5Ajc6S+4L6kBmCVuvr5Xowp4VmYY/orlms5HMLDe3bv1CHxCjHpwIOEPTfPMVM
WFiU8qg4QCOJVSdIeaNGAyLrE2uVW9yfpuiequPFJpDAfW6hoM0lu6VVw4xrenNU3ELYmM/dIKZ7
DlEplfEXKQtnoQMzr6Wtir9QUPHXfRi1pKv+PUHGLmSPJMeyI8nim6DXZAEgkTxH3HABzkogJcSx
hg+f21uEmuTr6/w6l9n0qwdWfSMgkJ5Mp6LYZxfAGnFu1MMVlYCD8LHIY3gpGV/qfNGIN6HqvM4R
VBpw17hq8zly3ERZ9GfPVb0rmKu8AWMhugCuBP2g2o51TAnZZ29I6a2IQ7zSl8ro+AQZTMTS1cAN
wWcDrEsyBn670xehHbLZt79rtgOemCIhiWMWCWbPH21yo4bFFkHoOZO4ihA9kUCTQYAAFsw3M+46
GO6ZIOI4zsCwL8D2twVhGRyKf2iE3tY+z3PcNrUiRAehDjCnkIwz4hOmY/gM4MDttHh19OzVU3/b
ecIElXKWATAQnhigqRvgLZic4MiZ80Kcv8pxrOslIr+lT58szcpjTn82xog7I5B6NKsc9C2MG+4L
GmsHWMLvcQlgmgA2GmJtZzIaN4kQY0SAubhZ2QhFL1OQ0n/oWe0MAXx89LiTA36bk5jTC1n4AUPo
6GI2rqD/lD1ziAAH8in77/ACyLsBmCHjyogEoG67etgSYChhVxYGXvZR1a4HVVvhLJwckUVSZT/1
mkT7Q4OGIWPmbQ7ghoHtcGDAtLewjIJjjkbHGFrVDC4vPuMnRC10NqjIRSTmc/OysdZmRjLxnvCi
OpfbrsQgW6YQLMNiq0zPzFHxntjxzmacBjw5rmemSyeKwxqyigTIGw4SlPD7EdZ1KCMnpjAiGs4b
qyRWQ/kDfE2AoUG4GA2FmGDgOO1KAr9vgF/B6EGezZLQNjVCjU60JBVa/DHF3Aku00524Jx7IkYS
B1EDa24IDB0laSzNGSIjSoEIC5RNTpH4RS9WzXTD5h4Wlw6DfdnxFGSi+OhQiy1/dNJ8OoMEr1lN
RjCTb6wwsF4SHA+MPJKCycKRJZ0bwvicS0xh7GP1F+TTXKAz0UJS+CbqjCSEKQWIjbMLFFAuOqb7
M3ERKtrlrv/lzpmzckhSo4o4A6jojOS1sBMQBXcYDqJ2L8GgluwJ8xKEluZkjqcoGOTHxXaSXUSm
EuYM37eOUyIBdGDEF+NOrHlr4Pobt3QwBqErm9uSGoZ7ALI57AOYN8vL4clm1Tkr9a8xIdXVTMbU
5jmcyvR+xLCbeQCGS6CTNUWCULP1sNbAkQy7mY5bXA5JVbPRZtoNKQqzPrwsLcNyN8095otTlbH4
yCIm/uzAEhqzKOYjo15++dQG+9InkFq7qEGobTVBoBh+cfDkx/y0vwltlv+NKXI9MSQarQbGC1Pr
+OqQWEn1yz/zJRSyCWlJOXoSVHchjTsdygJUzsQSagdMesSXzfxgRjqt1uMFGvm4v7tMn05nn5c5
5SJgAm7SkMj7Phk7L0AKFFe1iSHvHYGaavVIzKR5IskH3ixBmiJfingo97EjhXa8EOHCDgUShZay
We84OnSs+vBu0N/p33t3U6GgXKB4viGSYfHOLcGGaPHw/kT93+whuY+vlWG/+phRIfWJ4pIcGoYB
QKukXdfSqqWfOLLi6CdTDISeA/P8M27McOHqHOXdy+t5hDo9D/c393O5/HGLw62gMOQUeBPjyV1L
DG/t45l7rCOO0vf8xz/qwfFAuEnV2qwnCQ3IqGeiGGOAT5fnMrXNonxRzi7UmhCuDXklWMOmBMTd
2rThCXWI35rq/sosaVFBUqFAjZnPfrbcHo07HGrf7QuLg3zNrZCZ5B3uMA1NpF0TldQDEWOy6FyY
Vy6shM/4LQt/LHYm3+W6KGYNUbWSz0X3tVsAvTAcnCEQQGZFTDD7leaTscWASKgxU7LZbwufFbP+
6MspAXbRBd5jg089uU4kc1kt/aqYG4Cct9yJUFx5wNTMVSL4AkJq0oYSNt1JHc8LDwdC/RzTj1Ky
CHlERi/EJHtgf08oz433IgN8I3DOKYIX5BVOAkRWzK9VMLcmKBFxZLN8jp2Ym/HGmc1AnOHOVmKM
idnLLDjsJZ6kbNDsAoBz2mOqLxwVSGqNoGSZv0hKbpwEuQ8/qNPXgiHdorDAZ2HkcnkOYiIJd+jF
ZiS+0bu9HUrSX/zwn9CzwNSZhrF/8XlOh/7QgQxbQee+OEOq4nKKvtCuiKCn73Ro+x5EBSGd8J/C
4v8Jbjw59AJcOqw+1oxfo9czzrvJocMjh5Y8AqXKDy86fsaufi8omFPo0mpL1/PaSQTVIpoE8ZqK
UxiaVdKt5N3FpGFkDkCHghLwC5+2W03iMamX/wYS1msKAnUjkGuVje2aQwhnzbvG0pcBDJyCGZgN
cwn5C0tswm97YGX2ks8SNoYuko761sCs59mO3gHqbj8ofJYds6eY9aXha4d9JLOxb/JNcz55A2I3
xwZDTE0E20qJhLdEaQ8pZHlEopsqwxGGJqS//RsVOe1GnqHlYcRT2hVkKnBH+BMwSdjE95QH8t5B
v4DSP/wa1w+lJKIHpkrYYS9Fs3cV0/sU7f/ygvE1GQYzyo0OrYG075hTrxojlBjdC1US8WBp38GG
+0hpfcOZg/rnX5B5mQpgqXIjZaLdFx8D51pGk4qXxw0W2R0O3nf7vRrhdfMIv7FMy2mRb87zZ9H3
XJjsHLrx5UhyLNUFcOh5T/S6PmZXUlWPzMIpZ1JwwTWaXVGDToDjXBePAPPHHQPy0pkIen+3myNp
F9zelUgGPmN279NfDfd9/v9nOsQc2IDi94z7YHuiGshrPLUoUz+4mYhRnJgAjWIO0slB7EkGY7P7
tgx7bLD1XdbGjaEktfXYD6PM+jpQiihKUcVAkl7KTpsSyAsczB1j9g7Mi7zr8n0qXDhV9FNsIx8n
PZ0Ik1jxGkJLzP76R2YO2xhZFMqA7cSW9r1CH65zGNlUD7f0CZiHpBavE6IGJOt3kugwMaijsBCS
s7vdprgv7y7J54+bHhI9s+9mp3DlrvrOYNpEz4WKf8sTG7GRBROf1lIxq5UQ9qLWwCwK03YGk27N
Nf5hlr0CzzXL1cT87LAQlDZ7JvLmeY2uQxTyAHVn7CnNY285/OiDGSr8gjk27WnfAoY9w35B1iG0
55906AITFGjGWx2+1eT00+MRg2ggd6Q00GAZMRORgBqkmT8RQT3JcVCJg+LnKDEWQ4TcC3gc4JNP
e3mCyfqCZXXx7ozkwBdo6FoNTvEZKoQQHwIRFBqcSTzfXE4BMSthBOStH3y5bIZUUx95aoRgFwUk
jByG91xWXGXXOZMJRqa0jW9+VZpfIDvag+vE4thRzUlQuHmIVtAu05T7h4sgvqdEa8TCI1PkXpN7
yjg4C4R0gAywNb8E9/ORbh5XdJDX+EaRCmPbhJ+G79lk2liXMGxohvnDoLQmSrZVb9NxCA2WGKIY
MkEKzOwhXTldAUpHTIDoLhhy8kvxarHuEjcGSi+fIwJ4n6ngCkCwZtaMbEPyBy0NP4u6ZrTPZgdK
HkW3E6ME9jnqKw2CKPCEkKU445TR2cokJpHulWpQ/DG2N1+sXD45c+WVbA15OUKwA0cGIEgEul7+
mOp6xA4y8vhn8Ix83CcZCeLe3YHUcIHYRTY6cfUp5jHMjWw0+hkwt0pF17iZhoHblcoeByqurRqq
YBGVUMTvAFsWpyEn5hi2lQgPwuVz8ZsWpcmXQV9w/xvuOHkrsLl3xP60h9Oa+akIRRGSCLzZ0c9B
EuJrIwoRYjrVoh8DN5Ai4p8WEGQRf+MDQUCRkSdHCeOYbK5AspCxCYRsZaMzClrkDw/Y3eCzKYCq
JZzzCU2cYe0/bVZlKl6riz/iZUrTganW2a58G/wfW32JhAwiEOoVQo6Seas+gtO804bhw8E6+MKF
R60TPq3+itAx2Hm4ZsQyAta085XNJ812d34Ca0eMQxl0CFsnwUMhaQalyMRqqUs5EhmC43LzMCoK
OmxiHgaO3NTtNNA9bNmwqsmPNW05uREzrA9QHRgywRUYKrBVJ7MbzjE9SB1MPPSXv+JoyegPS8b/
vGQxrAef4dNM+lPWz2fa9xvmJ3QdK64W4esGm5ith5x5QL53RpsEtdqP2XUWb4l5QQRqAqdx4ioL
ZokcCuIUH87EnUQ8j0X8aAhwg5m6BjJm76mOeOoOFxOaHjtdkXuvv3T2J3UJs7cjs0TsIMYYxRXm
k1VPLjKbi/kE1ylwB2Q3VpFgqQJei4MTrqX59Wcy25EjctqLqVfrXTbrxYMYNfkPnyo5nGzuGEkS
9rrCFwkSwSXEENISAZ23+QQ8CrXkFzRWwJOwwnAngEpvwr5wBkf0PFYxE8mf3MjgdcDVd3ZxvZOx
LNerPXh+QCGFNf0YYzgMBRl6Q8NU4JlzyOTuh44O4v70+9AfPX0CRIfiBppVYw3dUYg9N5Qg3nx6
m75WYoP0DXXX56Zdf44ToMgL/SaoP/Js4XRAE0VbyncGO/c5JGwRfys5rxk0FMZDzFSoQbAdxL6I
x4pyl6JowOhwJfIwqV7gOUOy+zfDyBwFhhEOPnTWrDKBWb7xIIN30tvIfh41A8rG9BkAkeOjhj9B
bg6POPeSWVcRW0NaLfA/SQzHLBxvqPZoS2FPMzEBX6co5wNJfwSHyGPIU8R3iLsIShbAKA0y2hhu
omz2OjY7HUOEHfaegDzIQDk0/NIGTX1vWg8xPffYBv8Uf8ghGb7neIGq1IYgCtep1LC8izniOTYX
/Bj/HIFdZDM5bDePFWNTIQRlL3scU/6Aw0XFMlSo5tm8hN+xlDNYToIEhAdirR0gxZhXd8MsRFxY
M9kYTSu/5jzn6BdQ2k/WR9yjO+HnDafqvRnwSfDx7I8JSiqMtsYeeQE8coWYV1JUaOK0hrz12gAM
Y/b63t2pf4GEDCzm92+GGoVH1JaoPm6+msKS9zjl6bLLv4yVXfp4RjMZgQf1x21jvHaC2f0Sil0c
9aceyJ8wOARdgjfmbPkbqcIsdw5kWaTEge+uBsY2EuWuD6cu/McD4ALaFEkoHTKOXYXLDNcEpsx8
BkZZcZGiZ7zr2+eeMFbxk6ao8zBpM8KX+fE4bnButHv2bc+J8cLfSXIpiChqseTquFTQba7E+Lx3
106POdJmr7awAkYyVmyBk8y7J6iGWKy1EQ97LGxEz2wKXAdKHz8eynFFkAoiWFV/6NapIalCwhNV
OqpdZKt97iumCdxciOGN7Qq/7kULv+zLCcVEFc8G6ihuM9YL7SFMXVtdiZHWy5LtwZ6aDY09TG+3
nHUB/mMOvaL1BaZhoCtIdMgMGSELX7pRmu6R7+8Yh/D6H5YKJMZbG5vwUm52rII1v0Ajt2d9v6WY
A5/CLhFzM23zdiVrJWNYQoPKgAXNH38bidLutbqvFH3LV2v1Uw1gA9iSPObDVQd2yHyOUxnoBWsr
IZ/Zr26g+ToK/g1dxp9EYhWzXga24OrGF5s6VrY93tD8IzD+V22Ws5YqRawezLg5ztMKFWvf7kB8
AwbQKLuLWGid6XqhYdWgJjVnGb4tQ2qnEl/x1nrBlRLQMGN//TX/zluhB6Mhj1rrH6izqm3FH68U
lGU/ahYs8mGrvT0UL2SdYGSBH8lvVRpSi7YIEdkL7lc/vToo4MYMxUmi/wBbgJvi4AGBhYEWEZ7g
HGD9SOCus2Zs5bMPHfIi395UGImwkwaGnGAOFFxD5hEfNNx5WC2+brZsyIUfz4vFkEAaLHCFV8Un
+oDKPM2e82HeLQ1tCGqQ6ZBexZdNZn+NmtqPeGOznUteLwJomkHIYKx25faBLdEBCJ39q4/irVpc
HdzgNtnpOVPWiK/xesewDZkeHJC0+/vMiVmdjVj0umxScyKYm1hvu4ya6WU9ZNiP0HiVob3TpVTd
4nL8iejMBMF/d8WjVN30Zs9/ZCnIFD4EG0FLcQdaPLLLrdBGFtbNHIJL07eRTQNjx6ZNahB0nyN1
B6mJQD3tshkHLe8IJhfUG0gV7CxmztR1cwEFqCYuRkbfHDv1ccfTRnuOFwrYG+kR3jPEyAxZwEPR
37dwoiJpGcGJGkDC+h4AcjjL+5xyAgb/xTj623h5XpLeRvBd7ofKAobGuwrtWJ+fIUGi6c+6EzH2
8L2ekJcGH6P8OkrwYCYDg1DYzIMe1hQQ8E+Znkb8rxK37PQnGY8ddvQ92lOMnqxqcTfex2Y6HNHr
y97Tu1vrQ+MMd1QknbP8QVpXaSXfxoAwdu2Z9JEYCd+idgVGY1JRDDacjJcjQrxIJinqbSqsjdq+
+u/tICj3/Pbr84p+77HrhClHBk0aNgXNk4ToXjgAZFM6EQtK30Yhj1vM1z4G2KbdtfplfmWwff/H
k+q8ak1qDaB40AhkXJ0x2cp10Iiwt+Bx4PZsPXx1lmO7d2ZQ+oOcDZtqO6IBLJiKpgXUm481nPUx
TKhuOg9gfof3ICekb8/G2EU02nPO/U5zCyE7hUhNOjcY6cNoI6wucp224Bpdpo8VKInEL/pGGEaP
bT6WEmZxqJ2Qh1OCJpKwhpbt5RmCy7zdDrbCfOHt0zRJ4QMsiE5QNP2TvysAwBakYvo5divUXVja
qTayUDosxtipgCc2onbCo2Xq9R4AFDUHwN0Y7e6WGCyNODsUbLGQLMY1Fn5+n7gA3GFFcfM4YqIv
eG56I3Bo4AEeZMqUfCcOogGrHb/bkaMg3mu8EnMF4UoBMKmGsFyn2OJ9NZZWVev43br1FmYXp6Dd
8yh8qI5e9unJIEBxy4CNC8+vjQCuIHr2jOVnLSew7vCp6G16C9HEgWNYYowLQP5iAiD3+X2hVcU4
006LaWUArLqypwwMiS9IdmPARGnksqzGgiWnnz1584QZK3sDVE047eFdONQFWy7g4Hgu36cv7Fb7
FUD3JSJOZ3qCWh9OoHUNCcYDqbnwZEVmyESQJRNCSUx0pwlyKqdCtYRLpTvkDhPmQMTdMCLyuhB+
SdDbk1JKnThDxzZiUkpHnNt9yA61MAys0QATSIWgEMBOTpSIv1Munnfzu2hmMg04btqrG+4ac8X/
yW4VVdZ71v30V3z1Za5O3i7kXg5CnGiRzIBWuZ+YgzWROYkKXcpMDCezPhwHCVW5Xrh9nV8m97Pl
7hcMgdhA7/mXJ/1l2ybpsNQSKDi1NyCFQ/BU3yuCAnIW1ye8rALDcZPnCpkNrB1a0W+dL4EuOQM2
2QymCkrQFG3imaGlQt7JKGgDhQIDaDiSYfSEQ/vMmQKpyGnwWOzNe/TW00k0gOfD98YX47DE65QZ
APs/BASXwoxptN6nLgV39S9THFH3OPr+jY8Vi3scQyhKG0cGms9CLgMjn90XRGTB3Gq4YKmqVGYr
YDAp61ucC0hfdJy1o+u2tQ6V/Y5eqUiDE1lR9LHgN/jrME99mrVeToVvazGVwvnE/p3yGNr4Z3oe
/nMStsccKrvP31xe5eDqgjZWBodzVFMDf20qoCMbw+zczs12X/snYo68BkARpgiqXvNhsofFQBp+
AKwh3GW8Kh1CGIISJhrboTPhsBNQLr5ynBGgVWAhBXHkCBuZr4LGM50pKW3AVUikIiQAhcCIVPkb
qBUtknEgnM4akFshm5w0PXdIh/AMbgsyDJMbwNp1fafHIXLaBbtn6MyB9wXKkIKJt5V3Y3h2Pz19
IE75h4uW5hflmPBsaQkSIUIeg1IqmQk4NGzGxSh6n+7sdQOTB1iLBhXi3WRZ6b3oHX7gph5k9Dac
f38TsaXWw4Q0Eu0D/e+phWQeb2tGdX1jlOKJqnc2fSM7Wh8w2ypmI3vwRx9jYzyUXhjFAX7AXKNl
oUL80DTlqRBH0AKk6P2giuCOwPiFDrTZVam0oi95ck/ajT5ak2+xgfumZekF0f9rAQHM6MX4eGlj
HGVY+p3Z/FWxSqPrkekhQScSxxd7pgpYog882uByn0OcYAgBUYHfz/O3LxBdOfEl/x+SAeozf007
f97MT9RNA+265FahhPmuP7Uue5cNdvIAvQo/9Y4ZDtNoB6o4z5XFbITo/kB6YaLr51BojMTs7CaE
BWbt4rWMYdK8CjguMK5RkOjSsqJhKhbw9SNlft5SAgaP032iIY7bqGEvvlqbZyCvmejQh8Q/E3mF
P9hyBkOuUpMqIFMkmDDGfRD40hpYv6lMSUrC28DUgF5/Jl2gGJgyN8VsC1gNSRAacfGoO7Dm40OP
QBTwBzE91igUeMBuLoDniok+HOtyPYZidVlQoXBlltj6wBYGTMDRweKCJ7rwt5cBVrC3YUJtbq5w
5yCt2SN0CNyLeC5YL6QKDE1dtkZ0n2LZAVvuDcSOIgIiW2/zdiaONB3D1LpFkw0GOHwTkbLTo6H7
pILV/xIoJUkBsicGjhgNmD9DwZNjnVFgTwfzRtsyt+a+ZylrxaIM+qcxVeFFoHyKecNdr+91lMvD
kPEcFQQ5b5f4iaeEdtY4QnsRxkR3hNff9bugCJd0MQ6HFUPJ+l0jOzbACZ0upinVUpCCzgowvjdV
tyLOHNdJXFOJQ6NruFCuDz1KdpSgQ6/Qb4nMx3UeHFzE2A1ccu7toOFBd5SOJAO2E0rK1lBqRoxa
UWJRfV1mSWciNgS+H6HlO6foqgneE75d5v2qI7vDalYv5wqUbWGTa3X2hLq7M/+GBHVRis8r1ESK
9dZnhAny5aZkG2ljVAwZE9G7Af2ACg4tp4C2TbyLFYSGfw97HIycP5hWbJqKR37DTxpFs1AQ8ydk
ApJwYMDnZmRFxeKNIQMSKSSq5RzvxPHTxkGgXf0CotXQRr2AoWJMQ27QrSg7KvMh62U0Dib+hJLl
7DX2Oz1zdPiSiY7cKeZXj/Zv2ofh5mRkyKLPJFcJUHvkYAyiick2zgsSGiXScmA1ZEuyEpAdvgJx
TeBRztqhy6BWIYTHGq2ufhVXMZdI8oMk9tYL0EtW7qxaTBhsPsT7naJgZI+xaX8xZyDr/WwpQBNc
87hnU5m4CSeMoeK3vLhREEOHvZIXxYs0qRgxzqCMsvoSpTjojGurxzodUTc8PL77b6BPFYPcyCeP
/kKQ4Bil55e2NIPLegcX/wqUAyUu4UA8mTwhbwAL30VNlP3N7v0TG2QwVxzmbEDt1d+VmpQqftst
a6Sb+RS1HKvv+PtyDpFniM5wXmt+T6vtgf/bQdG33gzYULwxs1/Rn5UP9wlf2SAOGCpSqOB+hfE7
VKeWnOACbZUumM98zqFDFoL5/rEl7V1w3pC7tWiGeWDc8r09Whwbs2KsFVjq2N2aA4q2Tvx5Wwhr
MYolPUeN71Gd8HJTIXoWPsaTeUHUETlF88nqvsmdS9xBLDwzNhg7hISw/4QdyW9I9LDw6K9c2b4E
v/lkoUBLgFxLnPfJPLsVLPsiEd2COA9oUCntuMOmXLQf1ga82V1LuaD/jZ22h4CF1AX60Z7IyOiF
wHc3zpULWvirVwOANdq1Jd+WNzjAohI2wH437aY8NZb708ZbJLpOVfcNERozBs68dT+5MhkJqcLe
mdENBIUauyCn7+HZQljCEDDFwJ1fv2A5NkAjOABLdkrjBkOZbnfTc+irkfRKGyS6In4It4yWscP6
TW4ubaZXn6Ajo5taP36ukptc0L05l5U42z/OXcFRqBTrBtCSX7zFr4NrEBawzxdyevuOkeRXq6D/
zeEUARHirGYJ6yEamcE5flCTpVn6QDh1M6UkYx3Ay3CosVcA7UxI6BdwRxDBF/aQFUOn9FdWCLR6
B9wp5hkDehhjabPj+K7AQ/4j6cyaFEXWMPyLjJBF0VtFdgREAb0xXEoWFxQV0V8/T/ZETPTM6dNd
ZbFkfvmuKWTJDRHIDzGNADUYKGYw1jrciDCzkUXHe9YdS0u42ARb2gdBYhf/4wA6ooWCOJwWs1Jl
/JV/leisbuMm/Cb9U2VzCDR1+CXgLL9dMwSmldnDUyJPRew2njj41H/oGBtVhel8/bYSjXfy7bPg
ThgyeQ++BD2ADQQi6m1gscLdDZYEW1zdwuv3YfJzg+AizvKor/vUFosnimocChS+lozfnANWaXVU
z1U8dfrbJJIIZ6o3cJ8rsS65uL+wmYzYtRClsveBh7JcskZ05Lw6V+u2vKAe5A5bxNtIoPryjE/R
IVHvOK9c5zSRzC8cenOjW9KIuLjYY0Qs36m8QUU7XhYeGR6eFBe0DqAe4KIuBFExIFRu2qgTyETx
w9Mj9q9sBqdHQzD01+SR3C6OVEywXBDw6DarT3okHv31bx652blVk/1QkH8qZDtYK/L4jIdhdZ61
IU0V7B53zFYjEzFqCFMZN3zhuyenLxZL3qPzDMG3D/+H5YTBHGhAwbKOAo/95D6Dz+BR6bEfXWzJ
qI4DPF2nB8n+lTFQ+HZjIAwo7+DDr7hwWVie5Ce13oWMkk5vg1vAUqXBdEG2gye4VIZ+WEJeAEn8
pvGdf3bNsj32Mo5mPW7Qy7uRIkTtKMVRX45NYGIo0yA4SG2LnjtqFhNY+ErBu2I8aVgHMcI2lgwy
ds0+4X9jiiUnCsVnuNy/U0YmqZkBn8oLWig4W/5xyP/HO+Y2DTr+LeK8SpaLhqlxhUyF/ivjYXzR
FcMI8rSOFv3FWN8ulA9X/m1TN2WxoAr/UbVEx6qP18dWZ9b4XNlCEpQsjJ/T+tQYtHRzMCUZyhvR
79YXAij+e5B9kAswt2WfCEfWXJ1r4f1PTvH73E015WFAbNDjtxCw+JRyp9IHKuUNyo1L/OJw0BHh
A1uXZurpeTTZjSBuCdrZTlb0XzGftv7dR5hiDMGvwAX4gTnO0J6xGQLnIWGS8BGByYuMyG7KmANt
AJPAGnAx1QXCTH520YjxA5hgHF0NAZ8p2EAPCoaeFrMdyWT0QNwclYz73jTuNi+0QBGOSDBqgTeV
7ncqoYRul6XLCkdJu/Bzw/MNRIMIU1yLi02/iJkRpcCbbJBkTKw1a+H/5ugH0GS7HKfUZPKSXgjd
UnGDbymAc8CGNvLsvXmYvHrlBkGkuxeLU3/x4o9iPkbpvCeQK6G2i+dGjgrz6RJV6G73NIOgqwHr
YLCWSaUSVk/nZ6t/KiEvXDh0791kgDjmPGWGOkdjQxwsWHdGERtuzDBkln9FcN18+DYR4U0wO2Ap
9kWe5Q7rNgZo+B7lp38QMqdEio2cBoyY22tyESLhdUJ7uiCbP922sxeYC6PP0MznYqNuz+IzSMCq
DUl9sWgnY0Oo9Ac/tKhJ5U+gvWV5ofphNfi30sjj6Xc8G7FRxp0nPHjMBY8/QqiAlnnwDagvIl7y
mQCA1Md0bDDv9ADeMJixvFDpGzyjSyDTRBCfmfFha6BKUXJwGTdPcwxfThcW51Zp0lAexLRNpm9M
EtyDdgLnjqxHvMf4Vf5edAafo1sMIvX5q8jQ5zJ6VHZ+wVJkatsmWgZswg5Y01eMZmuyJXcsaIFC
mEdVYxBLB27V5WvQFq5RkN0ZoxV20xM9qwUymI8Q6W1Jn9KYo63iM4WBuh80mdjC4Pym90Av+7s7
kusNf3nk5zjA8HgjRcCKgwuARw/rwhjnUElGLUcolXDS56LvD9wyqu76NXrxB+2tKeNjB5rKZ1/K
6lELURvPkeqfAHeACWk3PAidCaaxOf5BKDauJpJPq5uDvTaLLqnxvBVJA7DsF3taItF1yGQvhy3G
NsT4BBbAwZH7oAmNQU1AOflqJB0M0dK/NjRpgwDAcnj0us9unF1izIOLLVl4SIunA18sVIN/5e4f
j1jlEp7zslMPVwIOyQCmXg7e3iHzdgorTnLlOa3Qc/ZRZVEs45wZnvWXT7NSs0IaZT/RnWITqniH
O05AzmD3ILeHOMFVHxSjM8vDu48n/gaGcEbKx/T1wp9aL0WYJ4jsn7x/pyrq9FokMFNH8Sa4cwC/
JvQ5lKQlfCZE7nSRWIPTCwYFCtq5elBQ+icAtZswVmUDTvf3DVT95sgASSoz2yzWewNij0WONXje
ZAImuqDi77OcigCv20zYEpTkjMd9fQ0q2cCuKXDEj1MRwBc1+uljj01yKCVdo8cGRlcg98Fn/3Sv
ew4L/PNm4HzzKEHa4ErWKaVjJm3C9zw7YjvjBlWr0dsAgHbOOwzyoHTnHWr2cUDKvE3TWNhi6B0S
e8nku73O8NniXJ78DqwpPOrdEs0dsc2cbIA0wsKTMD6NA9JlezHfjpgHhCltel0RXPjCEkLxZ6sX
gBdMKyS/4JDtO29HiaObrR0oq7e+J1BKns4PADGnJbQdbHBO71AdhyWD+88gRWylgPQBJ3GE4hQA
jvtlcO7Z+MKg+MwjkVgAByac0OwRA6qlMotlZY+zu8fPUTNXMsRO2cEAUVpbWg47GCzQFW8UtY3+
dfobGeCV5irQ7UIybjdvi1avmlEepYFgxMj4TWYFeEF2HcAheLKBDbykIxYyzkYnxk3wgBGhZ5ot
AO9/UDWhNshPW6H1Qm7Uip4twnphrhthVLqAO8vW4z3jRC5WV5lol35KRIN1XQqHw2kH1e3UCMQ5
xUwWxDT9aX/o+ghpefArSDxAgSLUwGiP/Io8tvSbIhW4RK05pCDdLRzxhhFJATXoMdlQ47JpHQlZ
v7AkMpOgQ5QozCAaRzRBRASBoMF7h7j6mEXMMXS+w+Ooi+H1YrcZjh2+EVLQZbHitWY4d6B2GDL2
zV/rv+Mnhxb3Gapkbb1N8Z5jKp6ko+OBaF/OuKtQiODQDzWi001POLQIag3G6/7Hg45MceygksL3
eiSzxmsWYqqQQYiU4I4rRBgCLd4EvjPKzz+E+JMn+M8NVTzKQG4QOb6oJc5st2RrXycswm8HBuqt
X4P8cCNEvCDT54mp94MJS6Zurw7UFOuwB3zNw4FGfybUwEwPW4YKnq1pIQ4koy/HNfQgKZNhJGGh
4fOiL2e9hmfvrKEOjIqg4Y1ij5xadf/rCASruYMwGdSR1eCzL2JbTcoFMC+R0ZrcnYZH12WYm3H3
4vEbH9TQ8gCARVJXE0kqudZ/InmCI4DOLgvJgY9bBPCAN93Q8w+mBbJgoxEhVVD5rJ7m3RLxtX29
QiQrwlGEC4w/OuvhmgSwFOJJca1n3+SDk40pTcOJ9e9Ec9WvSM+uNEjiQTcLcEmZEIaaEostYQrT
r3+dyxiAb3+0SS5IDgAoKo3riqHBH0xIQBc6JvMtDs+cOzu7/jscGJPR+3IwRt2OC8kEC1tiGEjR
zX4QxT7NZtN3E07JjJYof1cvf54eVndT8j2aF8iEJ9KWsCwxbNV6Yx4RyzCwClD5joAfdDtozAaJ
DZ4/8O4aKP/xJS9CMUaIdZ13hAHgI448z9U7ei8gMtHRDyYMrTh30iNqns3NYd7ENfVJaHLAPjfp
1kyA7HfDKXf3QjQzUoPNGyn05wjrw5MhTFEis6y3vvFwPCEpG/jlsOQQscbG7LODI7aXQlLcJ1PN
7+5TLDpFosZAlU2CinSuiAWjZrkQLpjBUt0McS3V0I9jfTdwXokQGfaXEIAIJmqPlDPu6x1ZCX9/
2sdlrHnb+Q9B8xPybV/MKrddqBynJ6NUxirVId4Z2eJhHOFJRu6J2JN8FFQQ/TmrL+7VTOK79mEv
n4g8qUwFI4XsxwqLIfbOlrZFgd4YI8xXIuABptEXRAu6Co48d3wXpIa4F1rmpsWRbYDHSADupEYn
SnzJfiH9gNgdVZI5VP3pUIbrvOi4exlj3IMFjEDHjzKMJRPROWjga1aRNo2TWmT036JqAwpS/KFj
tliyTbY66Lzsy6Hr4QA/MdFs/3rGUTnCyzwdagThwv3PiQ8jGdRM7em+ZZO6BSCMV7qcULh9TA7j
R7I8HC19RC3kH4Rm9sou2V3nyHTLCMTWITi+AsPl0Ceb+U47fDnh4P95cnYWYbdjbjpHDJcmO8hO
ngp9xKvDhnl5M6N5wK4yW8+hF1DmR4CL0E5+GiJ2GM+ulY1LntmKVGT0TzD7xZQD8kvS64SwHfQL
t3JyxVh1KgqdMi4HbURawuiJFwatIgGsuEBPAIi0dvP/QkeiJdXPjxnn1i0HiuIv4Dzep1l2BQKR
D+BTFWuYtF4+x4LxNzRlAs4aG+qLaF+Y+Nffh+Wu06UJnS9vBvakjCsSZKYaXy/po70Qw3UAhDZ9
76nTGjycS3APAMF0Q8TuJAQDi5mX0fwJA8oRmuAXAAJUmPnkkFOyNEgJTmYqcEQcawEm2Nv3yFZ9
Av29vC5rMslWF9RVEiZGCC5QUx+US3byXS9477bYlZizMmhMF8Sr3DBFcCP3JsHb6DFcwtZWufMD
IsVBzUsDklXrGjKWI/x2yErEsZy6Kd6YRf85UdGtG/xAVYA4zl08/SIYhj/3grxbWlzRWwDIjpLv
DoOv2ZWTZgnoAND181Bj+KL0627X4FYsma9VTz+Silz/KyhUERtbvdVIr5hF3qZi7fPkJ85u+IlV
iGiR9MOAAnanzX+W+F3tofODG5qB8pVYmoEoBiKEE/xPAh6XUl4jm3BnY+t8NpJFJVB4ISKndM4+
Zbi+Ohs5/RNf38/RgowokpOWHxxE59mHbAlwXu54s1Qdkuax6UoYn5kxh04LjK6k3Z7vuA3xKNEX
908xNQxzB1xC9Jjv797PVlxlX9OH21rBCLnMDVD0/AftcKMthPu87SyEHlsOgxqHq5xVdQGXQMxM
afH1eSq/JxrBOL62MltLC5vPTwH10FLFVK9AaFgzzruvw/O24sScXEhVupLZxLtORpnRd+i4swYW
39T8LQr9FlcBJDPF1TisBWyJj7FPRg7hYTQlibNlG7PtELXhVPiS0NPOEA1xeP2cxODJcsuV53DC
R5RnA29g7S86MCEkGEpU8D5uwvAEyj4iF5baHp24GAPPF/De8qdXYWtfsAF9YT74xCbXHQf0hcQk
tAgAtYBSEh0m90anO1t/n9RIieEROYU+4Ebgllk6+hhIzC7L5/Bq82YNH34/CgTppn+FlZ6MZB5T
xRCyIyJLSUwWY+8g29S7XIMsqJ1r9FjxOg5cysDHrrz6DvSXQLu0CRS+OuUOXOtZgcuXqF0yGuCU
DXqbKMqi5/U5e8s0XLqsTmPNvkomoNGPKIJfiJSLVUihnuajj/Fsos8hE54TqiTOkdtbyAp0V6Yk
fb+Y9IC96qO4Sg4qRGQIoUw24bqkNKsfyqKa/ElCj/ExRKoFGL0HHxPmDI0j1HIzlWTGbYhceDY8
vA/a6hveUjH0PXEXe295IiVk7SEmZrnqLUbMTh+jFk5yB1qZiUaKCFWZ3jATQpPrPwhsJrw5GyIg
BLm5UzSUBiVoEPOihABvwoFyTwnPKrqzk0KUl4JScGRQeZbVHgERnGxwyg087Tf5UsXVfCdYJvv2
ZT+AqicHFfKWUm0VrpM8XayyM5LECYXPTXqFmOKZ73F7WvhT6w2kxZi6Sfo0UWcMp6/SqN96Vdvl
2fz8sdk8J9+/AgUywy4aPeO8KQwEkj+rh/gtp+6yoGCpvwJiIYRJQbpx3RVhPn8ZUP3pk9Ifccb7
hec9NGysCY5qRuwKrcfV7PTSGYqhZXODGR44lCognNRIZUfE5Ylj33Al7Pd9tAUK6dIyBOEYdBX9
BCQtRh7OKiiGnOv8tbzbnxPbASbDlvCr6+y5UggFA+5nupDnmJp5PG+oW002NGC9CzStEL8M9+N1
j45DwkeBQ6AEWbpF6Hr9p+igFKgDKhOrOe0TWxAhGGJw/6BM+hHQhoJxfY+jecp3QyfVs0F5GWEK
R7YAUKYy4DevzVxMpD17RCkQR4obojQh8OG1qmwxBygGs/BR/upcJ4TeYBoBDqgBCGUEBE2hhIHb
CjSZQ9URL5uJ9bG/IY4XzO9tsykDGqL3kCZXmjgsPBp/vWPtvir9x4ArEJO+yQHcH65wP714vSwC
3YCJA2hesOKazkEOZzyg5LuUPMiY5PEFCVGDQoyuUMMO4SPxDmQ/wjW1FUJule1BAI6M9m7xB7r5
BbKHxGCiFfpiDXCKkigaJzOGghafL5FouMzsG5wm/8fDYpT4kWbBhaTciXwrjS4R6/O1BwipIA4j
aWjfgJFeiVwsf0UIAnTHsytxZF0hS3+k/MJBFPd5IGZWikvcETGRQ8qodM0eTaFxOTR9RHA1wlYN
zXyb9HgLG9DZhtXFQkWBhoaNL3smvVg42lE+zbjJ0zwmFhBNAC3duvB1ifxBGmkZMTAGLFGcoDW9
2H3HxVfERRIHSFR7y4SjCLMWLz4FypwvPwF+fZ+hmhSjvSh80AjkgvScHUUuCRunoNDx7o1M8bp0
rNaMKhZLIc9uILmSO+ywF5M+bz3YGmP17we1Y1T635ndOF+MnLP7Xj2GU3VNdyPJZSmU7TCfvhcg
hT8AqLBdCj3FxWvzGSc9HjUGQO6CLLB0LbgUOiLSF3zL7aV/IvrfygR4nZijRwHgriNxuDPdgfEk
THYiROVh8XKgD1z0wEiX7Zr/ReTYQP8F3Fyhz34TZESi5JH7Py7NwRFVbkVi2le/oG96z2TZqjtv
ezevtY6YmtfsBhFSOwoGXsT7HB2xZz6nH/J0RkYuTc+4KZCPYqdA0p6qUbFmbAEe5PtiDBlTD0Ee
l2rjfiAoIcIOp6b9fR6M7QIsrvqTF8geWW8qASAiNruCdUAl9CdfSq05EPUmn/tMQhBQo0Zz+a53
EkbY0xGDc5qCK0QHyxkXoA/EaSK1M16WoTYRAT8c0/nZwPwJj6SmGoiAVYMkOdnNM+LCoqKbMsR+
yDWibAtcGTM9Kyo4xU+HnIPOwy9B6hHvM0gJCmf+4W3/1VMytXnPn2w54A/VpD5WHGbx5sIXCje+
KO/UMCvjuUsey+50SYbL+x6G/+y/OeXQlUVHTmeRfp303bv+Ta8o6xxaY9i+OkdyH/6DEM4yfHu0
PAOjXFDzvD0GQ94erPr0mWAza/2RMY45JTAhLLjQr9UPYoNQ7LQhsOlGzRXNvASOPILBqXGeoTAc
H1BhuSrxDrWviAwAamaHhxfrTEMUR3/O1Ye57/Um/b3gLzYcQbXktwN1JaSqhiY/3c2f+Q3J9acT
oAwkLEwX/i5mfYtyexomP94oo/zOvqXjlRo3MzmQov6aXbRJ1XUevZHuctSgJINDwWyYjYIbdRnF
spwrvhSJBrZWMCUBfpZINJTJcW/15UUdRAUmLTIiNs9MQrodP1xSz50rhljSNacyvvMRiASx/16D
0ktZY270x07lCieGZtdutbrwoF3dawqbdNlw2yT/eeSnurG509MJsMEPnMp2neUrOHdbJfI7/xss
lHm+pFo+kL0+aS/31dijoh7h/PAwZEp47ZH9R3XwpgBQinLW77VGFPXAeeBFBLLfqGFrVgukG80+
twv3xaYuDsctFpTx/D5TMaSSJezgJPSK4ID6a8QU8j72XY7yc7zOPL0pVWP7c6wS8g0lSDqligwQ
2e+NZaPLvlza1Uu0xj8SJRy5Qxpg8ZCTM7jRjrwJbGJ0iDNq77oMHRjZNa8VpCmH0NG+8+sY/hOQ
EPFGXEXPYIscDa1y8EuqZGgj28TGeFu00cdr5g2BTqz56SPgSVItNR1SLoVHw7s7yrpxlNP91Ozf
YN2PoEfhIYqjcJQNTpe5ePwuztA/Bw8Ucb1Nb1PMy3CMbErWwYwZlqjvhaifD8OWHBhwittC9h5B
F/bijwOPnI0OVULfcfQNn0vajYLOlDEUFrPxigAjDJkgIV4VFSveg2zr4FQxb3i474t6PUpBCuOn
PbRGtNRKaUFg5iMG03OFd7zLqIvTmx3Do4s0zL6m42OFJhcdCOBnk75YmFa0ikMvBCQ3BGPvHPyo
s+fVS8eM2+IM55OIMR9g5Hgav722aHPe/hFjxvoG21e4Q/zQPXuwLvdPvOI0NVrXlbACnUNcfygc
OT/Phn7jaWxe5Fgv6WcCevsuHTBuu8/tbA/13H+hYGbf08JmVno38pLm/wRowWg2cEqz23PpkcE5
1JXx2KCIZnarwg+VF3Sf+eWObeVKWsRBRa1WgoWVFplK+svjGdWf7tj6mNt17YOp2IAeG2WJagSc
PQZCIoGCGaq/KFZleEevXB5lvNWscJZ86rOLXsIrLzTDvsVm/YWxZGsOPyYiJcTHEL8vFOU0vf2J
pf7JIwZGjwGShBb9l6hu73BfNuE4G80beMmgF0heQ2OBqHOT3WbaoDsduehozUv0pPmOWnP7dcBi
sWTVoyE26IP3cw8j8pCs+/w1H5Jzqp4wezj5GtdMghUbLSJDCTLT7QYFI1DHmKir9gtJ4x4V8jsp
Ts96cdPoqi+qv97W0Idv6C1xYO3wvC3qmU+sVjimarcjiwUrfIIvJ6j34gnELgjf2Tt9CcUt/hVc
EN+yZvHk49dBkXw9LbolQ1feS/HW/wFpFsdtlMevxQ/97nPZt2IQdvTVCyXEcMV+LV5eaIIdr9gD
8+5SI/c1oxBr1ttVi+uhmV/D7R6W+btgV4s+h7f93T/3tduh243brLM7u1lKDD1oYAbxLcMqE1TH
wn4hwPorokFGuIecXHfnuImurgKD4H/22+DCyHld5IvS/WUls/yeKKINAiVYAx42/+Lnc0o1l595
d7ivRlmTQGivRs4nGjmF2UZDWt0qEsnwIs3GfneSfACtPt5eseW6laMBGMnzGxhs631cGbY1Yp+R
AlDb8Gl/WXTyOMdH7nTY39jPJARAhC/bvyPhC8w7+Uk6MoMopFihTIL3gBEU3WKjBcJpXQkVKt6Y
dXNwcpLeWnwF3ey+z8Nmh8vIyr3eKl8+MPFd8Yx37KZiTdU8JTwv6d6jq2+A8mn9iUp0Av4wAxeP
hmRVDV0sneeAuZlcwD/gN9ZVDP/IKtbPPVoQPgfrLV+SBR6VvXTARLv5OXyQlh0Fq/ztwAwVX12+
LgcNeT9YPwJM6GjHE9m9JVICfcDObj71KpnMC6qPBpseKaYVcXtEqR5G0cvGyQiXaxVInrxvdj0y
uoJqEUOnnS4/qBbo3jIh/OHIN+FNlUi6sN4TMvk0eF6nycQzRSrvKFLW3wW+iXZi3dkvHsZv/U5+
InatWyPkGB+U9XV5Jdxm9QYRJIQQMAp8wdCy907JQFifydWqgte+RakH9keQ0zjY7jQacSiIxKUh
ZFYDeiFIgk563ti+wcchVs/K8BqSBBgIdRAwy+JzypMufBDqJYLx+5y9eAqVEJE7H1I6jGacrYLd
AMESawwHOkBq5CDYC+dXKkm2Np3lRocxdsjItA3J4/mnWRgsO8gImxxje8QeSymXRzQWfoZe4MtT
MokR3MoL7h4akjCuLQWhHKiNx2vS9CZHUkk4SOB2wXlQhc2STcQtF5kB3rm8EwzGM9NbSuu++eAR
KWa/5dndRlc+yGf6pN0TXpuTbBlpBxWl8d1/YvvZmuVcc8/iHD//Hcp558kmbYc9JJZYTiyEopYE
KMzBJuwqcrnYhWFgPWwXO+ShqPJY7sas+V32SO5kr4t+zkcCuHNZDjgMMH4RpXrd82qlI/97GvFN
t/7Tv2GRAnI1m+wXy77mlSl9miEppiIPGD/SNdn+Eb2akj1jwX0zJI+PVxdh9nUH1Ps+wY4ioqZV
jC50oPMRv6rgEejnHZisVoCn8PWdJ2Wsmwf8/Rbvrdmf5/tf2F/IMD+PFC0zKj9yoKwPH5lLBkDn
byOVYRTzPzvC2Mq5vJTDnd3chRBGk2Jcls9EjfJ9hfQdrntgkxHin+kfGgS8g7Qnu5DDp8ETNeoY
qVRGwjJPuE1aMV/mBO9yPlVCU6BzByEyd+VOm1+MX9izzg6tdpGMSrRJP2s1rpLOeSHoXTRL7IGZ
bNIhKyrbHGmNapsT+o8n08iju0uMFYbfZn830HnR5NbaeJ7eAlJgm4CTXmMjwwcDwhL08Z1pGWnI
/CAgVkvlUC5+dj9RDo8dXXLQTiOf1Gj/Fv474KFKlP1iRbpyVp+upzxtxdu+zF3OfktOKdWK7BHG
TR4WdiO3PTwT/soYybvinmfb1QW+emiT7UGITv63pfuRwHmkCaqtzWXMDHJQeth/a/+8OW9eAcnf
zCfD05g++UuMCqOhfAnolNino+ilA1Q+ydF1cZ4L7POBkxt5sLZg9+HfT5zMiAH/7rFk1Zs7eASi
lUcCNKee3pBDAOPy5LLG1TN2BzytfEH5dMNbBHlC0Eg56Qos/6ilp9DqZzTbTCHYm+CC0AYl5Yn1
yFcCgmMWWoz+PSSninRw4lIEjfFI3kmZ5rhlw/7+kRLhndS7QXA/oK7ztfk37NsPDhUvfm6hybuu
enM5ZIi0h6f34nviwc5ZuHBWLM7OLS39cfacS95wuhRhWya2WxRe69/+vLqnRZBzO64uIAl34P3V
cf0ByeQ8KtZrzdlIhEY27exCkh7bslBAI7c5QexnpNf+kSn1Nya0kz+vMROXS1h3hJ/yQt50gcqi
CpS5ko7dgUjW54lnuEyqkO9Nl/WSo6EcItj7zC9HZhuuTeGBlp6TltRFyLZLpvJgxjlSj2V5Oqcv
QstY8B8nzaLZ5Bxt162wFT1OrNyq/w4lH4MJyg23nVNTu65AcrxXxhngwBPGbharVEAtUWC+gt/y
sWNVkSF5/OHm571CUpIAErBqYG2ZA9gWa+Sn5PVuKnxt8EVoFygX5cKmIgUVqIHYBU85PQyMhK81
v4FvL0EenbFSpWAmi249MIAtIUKS7xw25zVjt0CyjyAC9IIrsYUiRZhNgHTM16CJ1RsjDTB/CdU0
wix13hNse8jD7Y7tjI8Fv8a1Sr6rW4xOHMxl9d31mO50yBAE8nyqI1CnhT3+ji3Uh7YQZZRiE7tM
QPO4cbABYt1ypfHke6IlOZEOHFgOOE/NKeLVwiQeNEaPyYS1VjbtvxJWGQlkyAYyvk2voEzMDJhV
P5P//4Nz2Bd9BCwspn1EbIdxKIxNPQGZYOQqNo8lACQuSASf/X0HB3Zf/ZKru90wfKA25C0vJs/v
pMPe2R8wEV4Dfo/K5OooYc1Cv4Eg4liSmfkTm3ibUDt+Gh9oKuAlmuglGjtSUAB1H5QOWq8DKTrE
Pyy0JXqYLiQTA12Ke9s8AijbiAvwWqoUf3MrlZiX67Iq13fOmyQHOVLAQ4fz57Z+r24hPMR1B3nx
cTuflbxPo+YUhyYamuUvblacsvnMyWfZRMCp9R4wptqU2JpfjBLH84JzxHM3TPjP3WOPYeNULYnA
DB8hetwdtNeyl/FHzsl34RpAa0aZC9JhdTcAqwixVOf/MpYUAff2NdDEI091t24weYP9kCrwQb8q
ICJ+m9cWWIhwbfY04E2yCgBvcmR84pYwf1V/zGz8Btcb7QaYJBb8oTT7ItyeXpGBM83h+29nJVXb
HFfOk5wQ6jWyOL43Jiyf1Jr9i5IcUrv/0NigD2U85BE5B2igXf7T/BF+tpE6opEHf/zriawbITNQ
ESTxaHI9oCYtUFtgUvkrCRwj3wIGnPca54f4S2MhN0FURRArIx9eLggKRMxM7juApYJPvlM9IRlW
RKA+CwKkCTTQ9Tf9UamlEHUENDbVthMJ2hKqhUuG1gslwoTKzz6eyJ/IqFSQ4NHK94dBgGU/JwkH
EPT4YYFHIrlGHdZDNAaNwzNAthan2dFEgqP8J1jMEf7jZAEN3LAUgc/L4Jjd5E7uwVNUR8FVsLdo
gNGwr39FVnfCcMKOUY14EwWXBLznDIw3ZichnU8FpsbLgnugnjZosLF5ApQC5Z3FryiFPxT19aYN
xTp92t7tFuEwVxwYIhb/PryoCswIvrgAXIHmH8nAuz9RNU9KbApoNVDgsQawcmfthjZrrPnuVRJd
jQreq+xzzAEzoeDoN+Kq7fiz273E54m4K6T2gPshkSP7AkTsLU3F+83sDpX576kS9AHq0P1voySk
oY5cLIUw6cvcY37nGF6fsHpatVEaH++WvN23mzNjEAsl2kLEwdR4JJicsgGe3+FcIvsAN28ysJEy
/M//n867/kwWpCyLL0/R6TnDNQACjoZ5cGwYGKr19yTsct+UL86SW/5YxJUMebSghAUg9E7rdGxJ
QXniNfustiG62Ta9B58UKRhxjfuh/0zGHvgExGtN9+fg0LnDcBx8kZz/lhLHeNb16MJW9s3edrXq
xeynTGSVpcS9g+B1gtZjv6rnvxhXdKzZeN69W0SDxY75NGBeRCV7QAO6oMRPeAf47Lx/94gURtQ1
X48Tx/4I3hI0h543XCjLHrP/w5HY1h4bwVN1qVjn2JLrAHu6T0KsIaJrVDxKXBa+pvNO/50hukQ9
EL0esRjca4MjN6/XmhC5PNGyx0pdK3M2yyv+9nP6NO+xxnzAvlZacrjlEU34ZRuyUSMXZ1CpjvRc
Lmq8YOWOGV+KSyGs7Sc9MR/ULL3fCHBxcY5HC8n+ubWwxEngz5ly4MPQZ+sJdLLcv8lNyEDXwh+T
oBSLL261e2nRpn2TUTVgY+wJHvHm3o16xwWtk/agkN63L/fS4bIimAjIvnckAFHkSTAwX/cMRaT7
Pvx8N9xocAEcoMjqp4K7Rbn5seBRsAPLLkqsrG+9MAcL1ATXmcNSRrY7BbVKoC0L/+1yqkd+3q57
drFAuvPR6VsA6AFxWd29rUMvjUkDIEokX6SNlMHDbvwnhZC9JeDJSrKrPzz11i9ljMJphxMOMbBX
JX32n0f6FtmdQyqvesjjqhmFPBSgkOwFKEF0OIHOpJanSszsjvw1obp80dts4/OSQHm8uw+SKtGg
I0rNVAOyYqrg8KeUHhc8iTV+lXL5aV377LuZ5n8O7NFPtrUd4DjvaSLmq1Nz+HxRw3yjJ0ImOX4f
iqQgugcXoKsS28YeMj5+F2PKhpQl2YDwiSwVMJx7Ng82DMb184IwEHbJAdYtd9jOie5akjYZ47TG
nkFoPekKeaymr0QCaH/9VViUq+zhKERBkrcc/Dw245AFVE1IdHX7lAcNIZnIwGOlP8cY5pr58FCQ
5sLSMpyj65mJwC5GBU3QM6TDcseWOemAml+dbkk/vvoqhVGEIrtSJAf18uLk8XffbN6IDmGdKVHg
JiOr5b4Swvieckd4BMXvMXsctfek5clVJtQ49PWfQ6v0CSlIik76Mn3suSrIn1ZlrK2ve3X+W+fJ
P/4o3/OY9QI0TJRtExM4h+48NCizPo6o7X4FZTRcs7jTAb0q51dEIw9C74VyxtLiz1w6jtAVIKly
YpRDAIJN0OeS13PJfSYSiJU8F8uTXxyGDtPMz36fOnuwL7xndBalygztKClV8xegVjQmQWVQ+WhR
ikMDLWEsZGIVKE+wy5nsMo6KQ5XVDfW3WBdVH6er+bOqGBrapODoCp+KBTvGvgHQBNNpa8YluFq8
w5GG+wlQIaqJgYef9dEhRuMQZJPiYrEUSSF4+SflXfTJbz/h9V7Wu3JRMp2el8PDlRjrasG75Ghx
3wTnyMrknuVTKVIDHs4n6+LQGqZPFwMROdet/wwfwTcFo2dhxWctvCutJ0BKiLq5eHauDgXWGARf
aYmMDeUjL/F1odjdCn5zCfMiugzHFpN2cMYD2Ee9dd4o7ggcZJx1oWi2uAKxdT4dMm7fe1g3lG03
AoPGEY0VmEoQhlIhbXglxnfaFHXVaHFukPFtyMT2q6kIO70jAf1yylEEn94hf77b7C/u0+/2JD76
dUTzrVPZKllkMFV/57j6I1Q3FnLyO4HddCDQeY5MyM1NVbgNLSQUUEBbZxSN/IsQwKGAfZB7t51/
9yIzQLELOyFmzGYQNpPWsIhOCiq8/iODvH3yDevkDFp0RrMzwOm6dYC2HZJ+D8jskPnQG0afUN8q
JrBDNL4wAQe8A9/oR9eiT3XC4pxiKwY2xGX03ku1AU1tPU9oE5GNlnh4VnhKA8pc9uqCKCx+Bsn6
WWOjt5AmG05gSX16ZfDATt9X/p2nArbVHCvviPDzSyhG7kzd1NTTeV9chOWE0+wtI0EilCOYWAKN
ihAH1fK5V1iF63gU32lAlxcDXLTFjPxQgvJnZEO7PXe0Qe9+GM60+OZTBgrR9nZx2fuDUqf7lJhH
0lrA+JuM1YJvMed1F3FJ4LUOArLNTVcXglAV8fBslvyDWvRJAuE2btEBZmP/tuBbQYDDFzG6LX9r
ISAFYc3ag4rwt6F1h7oLAjFaexB/FyMkIBsgQqScnynaxArv8M9AFX/EKBeXS7yuZmVdMATzgX6h
5oECVNgF++ZrT2z1vPyPpDNbUhSJwvATGaHigreZ7KuAIHpjaCHuK+5PP1/2RMz09HRXWQpJ5jn/
+Zcp37mJFtjR6SjpR4z5utkIs7wz3q5vpz/7jLsRpHcOTv8QvOFFT3/JezyIQW+nCyZ4t4KPos14
dSAnVCHYxExImMkBMYcAkJ3yyPyB7vXHZKD1B8GJk4YhMOPpwdkhO4J+YG83kNLBqvxFqvQVg+hn
/aZnCzTtH2WeNoIN+FQDRajd55R/Qwz30yanYEt7tBaMENcgkPPLFAoTH6m4+MOKETxKB7KNzrbH
V/DGXjN+qjamiVBDl5PDVL8/QeMBAKdNQGW9NzUb92+F9/O4YYecoIwdZRdsa04gHb2kFYG3Tr8h
IJh/JNz+bNzdH+EB0BbPZTcaxXAOws387sd7kCo95NDbrACoXn+bKT8f2wT3jSwLK1S2RFUrMTFh
zOSWdwsf79koOCU7R92PouXQbeG6JCqYDseYN7A8TtgLk1Pe5VLkA/himlLTvLh8tA1T+ulu/lyq
npqxFErYOR0wy5ydBxHfbDv+/NFs49Zf8+RRGjHTpWeJ+lmT/gIsTxlVN1NKT78dMbdnokGNTfPY
S1k+2E+UWn2xNCy4IuYsyubSO4d9DZEqm+OTgRrrptbGpyl39r06WL0V2XX5wP8tH8Vxia8tIp4X
ocVD7wzF+qymDWfChvbrRdZKNvERGFPLLv4zOEw240dN02ueKWuRBzHLHs4q1gE7K/vykHel+BH0
XKcpsBmypNaEQgEO93dFc9BRC5HFYkDQnO3qxXozvf7t8PHfTL5/ZPlQFuU76150p124c/ROjeQA
aqZ98q1o1wV0GZ1WfxRwcbHtudHUtyNt0k56AJb04a+SVjj6pcT4bieHArEO63xTFGoFcbcH800N
brBbqkdVi2/JBe+pK5SGiFrsXPaZDfZJKhP8QzHGW4AI0kwpv/t7xWB609Dexhi0Z9/pbbpb3paf
yShmjPQHB6/zN4xvSGJYcn8vUIkrqQyqrVYD9T3p1Iou354OGUgfHNAeKuAOoZKQMPFnwFcsaXyS
dL19qQVQudwnSvV33iI6+Yy+77L8ldetwfnNlO4SPVxIu/5t/QwVW5Iag6NM84Gn+jgMsX3yMuNb
rZpwuFERMX1uUx9SZPwpejtzOG3Chsn4Zf4MO5Mn1NwcTyI5mqAopf9xftY5oPzGDoiZxKw1G7l3
+zhu6J6a6JP1A1pd8IwOOqglNmvkFVjb4DUbRM/VGYWxwsaUcXiEzemE0hdqN6O2wfSpmE2sq30K
9a+HB0KwhSBvaxmTEz1sWVrZCShjSm22nZ+IUjiN0aZQXH9T7NbiHx3YwEerwgTqd7C3ORwln3IR
GAhi/qG44ZnUS3QbJVnWRdaOFWkKs1f5TbpcZq8pmpRkJB/Wsv9jz4GGlj3NPsNmHcocY5DswC3B
Td+n2J4xdQvvGdmfNls/23Jw8+6u8kTAy4+hMQbC2d7dV2iNAx5b8hg6612MeKnE9HCCRepoxqCQ
ehKwDG/1L6mXWGowjKWiSx6JciztrnRTMzhzWMbHhAkaDl2t8lmg6F5dVlr8DY/xPmB0cmN9j1xc
wPnJR94sUZEpOeeBFhz8x7gpusx8yaj1zpNFosbC/XJE2/Er9BKDs3lrzEVntQb3OXQQm2fax6sD
ZsF3BY03ZdEVn5iNqBvq+a3e58iOCuoFLJFwFcyaehBCsl2iqax72avu1Cd6W4Yz1iIFf5/rc85W
e9AxaOeVzZHuk5vmYBKKI8+xxN4bz1KwCcRVejIsdey39wxo9mRGHgKOb/D9l0UK8uQ3PiYYieNC
ABFnEG9riJujOeDAYXxOe3hCX5d69v4jH8B9zZlcMoM/QgQY4mPfsmFHLAkFOkxGJPC2E05OYwHX
hEQnJbim48NZZSSAYUFGYYLwnAPYHG4o15G17d3kjbCa2TByTNa0Sd3PuqoA8BiK8E19CyEISrcj
joKN3YsXzjmGK40iHKPD9LYERD5brfyT/BzSPwGonzUoEfOn0R/fzW91dzAmMTXcT4bOnSCiEyz2
D07s1K14ezAxQso3aYcHfB+GkU0fkPeDy+CfW0jRLfoZe+Vueo/e7q+8MzUYt3M0HOqN4dH4poTg
Q//WGwKIf2sAR3RkaAw65FWRiIWha3IrOlPmEME77zi3NSlm9iXlkb2kl3zAY1hgr+c+6mPaTxaA
gqvWtPUHrzvsFq1Sry/RJdqle25GcFpp2WJNgU/Y+7XcT44VZkLTIVPG1pTxQE1f46H6Bq3gb+Lj
7DFRwnokJDnbsGIyTmAmlk1AlAGTfqJIQhp77Y/Qr+hc3AnxZCzNRsphEuwKRIwmXvf0FAaH8rJf
DmPS2IpP9ZiwFdoH++ItZgeUTKMJoZmkr+tpv6TzrC/LHoDpMNsg+mYeq0I6kEPTO68x2p0uJsP5
A1WFv7tJLp3e5zIMZnfMj3D7m10ngK5AG9QP6E65GR+GM6dks+6afATgvhC0obilC48znHpJ1WlB
+2LCGnIqPXrMyRiENINhJbzpOVmjKffiVN9L9uNngS8DbCTSawI1OV5wbl4pvE5LPMjUvshowERz
WwzCwZgGZv4Z6/OP3ypaywGzYn1G1aKm4u8VxoBckikHTkQybXWfAGmBs3Dwd0HBbjVSeLxB1PyU
+kseiMrtW+0IkIbxAU0Sv9H+ULy8IJK808G4n2KhEIKL/uO8PEOsLgsuJK9oMpueKLowzTxk+XF7
ueDhYT87MkLZmB+ooVBkhqL8PThK25I+AlP3tncSrdtbeUGRVItf7K3cB8Ty9st4z4ndQp/0RUtZ
8y6pA1pbju4OfjZf49YxyRpiEIExpu+MZjVpmGhMHqLWUFJiWniAbcp8ht62bbxlwZOd4vO5ECN+
w1PG/sXcIHXuyRPoVN56jkIiP8LJ9vPexT1hnNbCbfsR5mcTyr/BrjgB6X3icER4fZbJrjBngfn+
m5KZDrPEiwDLzbPoic+AjHqiQ5d7kX0dkmI2hoMsEPOUWmZdw+vcZMRg1YlIEMLKyloSjzQD2HHv
VzkOojw7SuLbPAdXawdr3TdmN9RgUJDr6oiNSnwQlOgkT53J2RTJPsyQYfL2Lrwv5ywJ5OhX/qsj
KpUUQ6SVi4YGIzGIWC/jImJgZHnyrpYVYguKuY59UYylsCz2sqqq1ixxBlFS0Kkg+UXsVBZgSqT/
tAK/N6fIz1TRWy0kBo5idIbnzPsYiQvyXIxSDOKT50ZJHVx0xtt1VX1mVeWQcoEbfcwbw0mTMuyI
4CksWesAgez1DIOSgVk0cNoZkTH0iyE/4PODK57066Nds9MmmOMhcKTnLE+i1IRv4EnZZNRlllPt
VrCkJGjvQRgYzGf0RnAns7OEf1O00afxc76ivzHwZlS8pvApDaUvdQ6kIgEHjcYVqOK4cpIMgM8z
Eu4x7wNQQNE0eOZ1eaeSQngkIRvXV/dllOE38csPdRftt+I8lSyvHX4+Vuxus0kco2ZrmbDZ/d1e
FuXADgf1l2kp3r3yiUEFCjYMHEdijvtiu+gjCK6uboiYrmBmI/eNM2RcDPHkeCcbqd0yd2eEoWDA
nDK7L7se090RvOmsBZ0cA0YyhVgBEA68+ern0goZ7gZe3WQShiU17CLv2XSYmCrSNauPBtC6K/zG
8xU1xNyzg/6MHpOLG/xq7flCNIgz7e5mK2PKfUJdS9L8Lr5AEkYQIm9wKvguecHvsInBRRv/d7EW
WNXAVGIQNDKY2cFL0k06JAZJt+kgHQ0CrBgH2/g3NPmrH2gbVm5YTD2t/sK5+RqkIR7mzw5x/LDq
7mXCRYdumv7jHXcwooaSjOYw2i9SrCXD/SPWu852H13Aj3Gx/dhEOWlcNf9J3zR4jLfP2ZUxYhsK
d3NqWWfAut3fDwb3MeyxjDXo3xXGkp0XMTR3GDeai/dQH5563jjvY7kD4W9fW/KoTTs6Ot/Wh54U
bLJZvYHxjgrSVU2TPOkMsZAOHg6SJYbpiGq0aoCxs8SZCBIVNssYZxm/vUFctu8zIEuuMmG4ibmU
rX+NLgPEgria5gg98fHXR58BQUGNUZGr1j/c0uKRH3PATB5DkCpu0E/5PuHMQd98WN9peDDGaN3l
5bT87qIfNvy3TDeuV/OzgBB/sp8brxUNmbthhnfv28zB3YlLVgCcg00CGAtaBA/hS2RcQ6AlVHcz
Hck1A7nsJ9yd2YNOTUsPMnNxJpPfijkTSDQkb3ub7cxUf0/40njnvfr2ZOIO+EwvM92J9ONfwgE6
UXxQsGfpyA6yA4b1qEGu8A7k6ZQ+huLu4HK2tZhAYZ891jGQJ5rg/rImuAYhReN7hevSmJ2ky4Lu
9DCwu0jtRv+aaAuJIeBYR6RABNtNumds0Yb00W38ZQ1maDhWjIASzH8f0MYD8ANx9A5dl/e054V+
KH0YquQaGRlvBwcT18V5a7211pOPn64/tNiu62K7ax4+3rM3Jjjmhbmqtcdoi7MAs8T8k+pVHzUG
FevQbJPZzb5/9E/Q8XG17pOJNevhuEU6sXgwKDWIbJgQtIDvQeQiIRz2EJrNQ86mKoGMpWx2CXSA
YO/7uA1ZIea4jJ3nbWldM3btMNS+aNPexcL7GPOwMUt/kDOjRsMpwGyNUtkbyJKo+K0o/bluzzVD
w/K+KxlyM/g+GDuMWBaGRsoPa6hztxdPPLqP8U/gPnOREzC0hAt/yX9iMvR3orOijAOjR2m35wRl
PGncFItVcjc3KMZ6qOgRgSFxxHuPqSPMIP6zPq13rJt1usX6Qr4XyObT9ZBNR67fb36lZkGNtY8/
Tpp+OEtkdy9YbafwIh9n7vYPchr5Me+hyQheTIOBmAr++H4WE1QdvP5mzUspRVe61oOUL5qm6547
dt29NUFZmHbHKR+gNXWxy14dIBWlcIy/b7EecHaiGx2P+CNeYGdOFBA54b/u+rqyJ2wUwmVoKc/T
NSw4105ve77yNT0/BD/hJf76pu2mHUe46+PFgLgs04N6en4YLnNFNwkQJu/ws+r1jafSv2M0yIQ2
p3xck2iH1j7mmVh2czLvdSU//CiR7eHk3LAJW9i9jfVddxbG7+KiPUOPiXARczbeMwe4vRHu0cJv
h+ePj4cq8JM9bs5nZxw140P4GbWxcfAnmjPy5+eXXD0Id6UYyblwOwZw26oLTrdhA2OEzyF0+f0r
07xW/Li7u5aJqlQclfvrc2i8GJYgzmMubXOmDMsLgrczUxm0zAOy1BfM2ZqT0e+KLeAg6SE80zH3
BiOejnPYOuD8gbK8m7DqfkhpNSPmvFMWlgd/dZtPbiEbNNdaDQCt1RvSLifW3kh59Ndp2532iJfO
YD8MxV973KOGXevVyGRfUKvMwjz8nacjc3z2xfhpBYQRtTwPO1TxxfztJByZE0vCDsmNcLheR2OC
D7uzWniYXYoJqTw0Ugtz2jNGktdfjx9tOe5HfZUI779fpk721gKpTotJ5RbnP/wRMLU0h9QkCABk
Myc3GPUWn+a9hKnFsaxZc4wWZ6tGx0p9dZ9p6OSI+mMo2Rjxh8/2DSfc+Vw9IkRRLIytwQ7qxngj
6xuLviM7G51J3C3mffxFRUtBAMMYznVbjv7mIDvjK7QW81jNT6blYmNuomo6qP0Lh2/pHnIeAh4Z
+TgJm7fMPjlleoMHfSPi+FvQySLW4pYPuWEvuXNaQl/HqH6C+eZjQBGqKN864ccY/pXMc2SnbPct
+smRuE9WmyEA49vm1kJjMSA5xAcvBbLl4eSDtMwT6/LHzbvH6j7TGdR0QpTp4lvws/rgnv4I4a1i
Z+Ayf9wYo2kHDdELBabm7CHPHY1XjF/+Dn6IOJ+sK2awuLJWbI3UexDf5Ptj6HVTDP9+Jcp6WGuf
OXMo4vSEVr7NOWNnXOpWE/WApAuD55Y10sV0lVMTEykR88EOZ5Oug0HH0Sg/1jyMWwuxWrGq8WXd
mq8TCuR2XZ4DyjWuAUaV676A/EhfwnS5GALVcg1ZPhqeKGf77eAYbtFOHKIQQ1efmpryrixQuTvJ
1fDDsIniA5Es9AhGQc0dHivd/qi+VCjyY+NXMB04LCI1fiwY1TrJL0twnmXwRc1awVavagDEnfEm
+x1rfei5GNr9sGiUfGd9pNB6tASNTdvmjv1KpQgNuQE9IN6HDxfk5PWwunpb3Db05WI3VCySxx3u
//nlbwliG/nHYUQay8h8xvRQ5h0qTsnRqJtbyI/Gd4UocxC9kyLcpSOxUpDhjQuA886iwCX0IjF1
dK0YOGYxNN7L+DDyUTTB4w/KDoa+JAczz1U0Xg43fSh5q07CIPYLUkKDhuDzISqEZvwOcpcNXoZ6
c4Hz8EF1YtSrq7ush+MaJfNNZPV3dZbea57JRDF4BXPuga8ao41R6eZCNXxgyesMIwuTNnRVLTAb
4ChCRIucWe0L+PkcpbM3if5BDw9mrZvtFVwTLCZVQNbbT7aCh9FZXqPoE0rH8bs/kdS7DAAZvLwC
pYbxTaj0NEmOayhBtuct8Z3G5XomRz0xPBgA1zb3CaOCTVZzIxHMEFe+xlBEJG+aNKlqPJylcL2s
aszjMphNTr2QfndeVG8hCRfI7mEGV5v0jo5MEofZ2j2pnSzhs76F78jIfJlTPZu1ksjznPe0bjuO
U4MN1lBmvFzRELYiPzpLJhz2/mdeheeBEmaqmuYrs0hoNt8MAwf1z9dFIgJ8t7cz52NLJyFepnLk
cjO+CrMtZIZwj9c9WZtSOuo6cAFudGNhdspqVMKp4xDtTI4ZbOPrwYbCKOiHPS/q7kS0kRKRZzIg
BBaxI5/4LXgtzJVqbplTADQl1caou2iu+qMUa+6s3Wa582WdcYJMd3rm+aD9qJgEMSxXWoa/rUCH
kCR0wskiwgGbJjgZjjEce/8bUOHYAdWLjEouxTv2PkuPcEMMtHA9Qs97uTpPvGBEFHlQmVSiIZAl
oGvFg5Z9heOd9sLjg6hHMKOtEK8k2t6q1hXNL/MlCW/M00U0vZsmBLEZHkeIIWm1pSdlFARTLZma
bWsmM1bZuvbuUkrzhMfZC1ekvj19ltrcJOGJtBzkOp38ZPXYFUX+a8TSq3EouaGlvBpZ0rua2c7I
uH6z6zLyJBf+yZKgz8030jtHHqrkjEZj74FVIJnzIhGMx7/VRtiDgARCiCrchIY/14X514lsTkfi
cF+RjM4ieNQwcUdYzdzcJWlLTrYFQ+PDdsXsVXwJGvrRN6DrnS1iMYXg1bKe1hRgFV2e6WV14dMI
ATgQvMp6vXrLJZSuKNfZMLoij15FLpEItyZ1fvrLmQodFbbxIAjQWDxMpj8mt3BPuM/DziIM3/W/
s4iek+VsoMlZ28DKjTuBZ5nIHG7GYRxFr/QeLYk0rhem40P79xewvriY7G1CP8oALYW59HhnPMVJ
ssOUQlE/aW0hEPh1BW2xAjPhA3rm8gNWcwpY/rMlahTST44J9jjwqsOjiKAWvKSJw8pTzmbkQrMb
JPUiQgs+TuDY+CBCsCp0FK+QzYj22sjsEpMytbymEVd4pscD8blbbN9YlUfezfKQc8NBBU+a1zQH
JCCC90Dd3/2sNwSG7iJUkUHR8iG9I3vPiFt8tFVudE49aF3lI2Re7OHiZYzGcEyqBBBvinGP5sMN
2ipJLLw7r2mMczq73+QRijhBZGr7wiBhmbchzT3YXtj+7nhdPczZZmwSD9rJ92J55mvUbsFleSV7
nnQGba8csyIo19bJWpBiZI76xnAjTwbI2BZjUvMSn84CKgQdrtz99RjTbXGfZTSzsW7PCOQNear5
bWH+x9qcs1v49dNh6I8Vq/L/AJEakv1Z1092Yx8uD2tuK6LBw4zeSBHeCN72Ih9MPWmCY3uIVvk8
PxNHKGSg9Ns2+MyTicOuBhtyv/xUbA68I1wInyHkV9ogcIE36Ipo+eS3t4BBgLoZjI0+cjb6MgPf
RyZ3xqkJnIqWu/FsH+2wFko6kmtmM6Lnq4c2hfc25C+v0bIr7p4C/2DcveFDnGVFBDUMMMnJyOph
I4O+9BbOA+qnxPBtZ2VHpY/dqRDJL75kPa6RYK9sgQkQhoPApmY4+FYYAVfivq6pPN4wEGqOPhp7
Ciyjs3GcikETcmhm3sSKPM0q4eLW0L/50QpLuKxAYp5WA87Xf0t18EFLjFmZo71JUM5zWmOUpHY0
cpb5MYcWMVLThQnq8K+8+BIYs3kKchr3idMa188VX5u0+zx1bNEoRxIOf3HPayaYxqNnVMMOiAai
8VwejF/obU0nQ2FT4wbw7zTnTMy4Qc4iqioYYKVfPs2yANIjGTRTJwO5K8Ag1Djq8MM2aqi83TBv
zT8v/LlgEaJA73T4PPoVxOnp9IbIEHHjw2MCdugJmvtBvoAaT2UfFt/9xZgCC+EMIGhavx3OqAUx
1GysCmy56WK3twYvC1/0Uzv96QFO6frZSS53eyQH9EOa8/j+Xd5ucyj230o/rdI/0tiJo5MDIipH
3lUpA5ecBb8BSYSnbInyVuwoT8nbgxxMwPvNnfXpZIgP6Ap2alS/NWokjI+zY+5kEnePJ1UapIkn
Fh8snFeypV7YZNtExZRVytOqD1225STNy+Km8wLkFRJFA8J/55cT8258ePdjUCS1zk9XbBy5ZNiG
syh4fGok8xQ5/EkXeMTBwxZ2EmJPDvBRcO/Lvkpk9Xtdx6gBpbKNlbzoe5yqMNBlDEAOGvIsYfUo
BHKEOvjJFh4RY7vrm6jh4R6SIgiOZCwP49nLDECzDyMxDhrjxeRIbZAHZQOz6fI/zw+5dxf8yJot
/i1mDwu0FgG6KE/4hf7ta17NGxfYxi7GHNoUB47kQYawX/n1288yZH98SFUFYkenng18MzLHQ4BJ
jNvpzzvhQY85bysxA5618dj+cqaH9mLyEutfZAcfCeC+j06ThVi+UoogU8rl7CoC+1g3hq2LS1cE
wXhh3R0tnLJZEofwuEm+4F0iECGq4hEB2vdtYiQo4jkYOR3b1ggWmOsNPY8jSW10nL6eZvKFnAxR
2xo8JSm9tNbljF1CSkiIjpNLM3iW7D1UCVxCSUob8cYZJHdBj8xGIh/2wWLXqEmd+YyLVwfo3T9A
1qyUy/B26JJvnRcVhEAVkgg5grNQZr0Vn8qJZlzy7pEfAcdA7Wwdb0Sp4s4+9b1gu3MD7S5mN8qL
KM8d4CDVJ/3+viDoQPNKPGfcuh7A0FOUb+BVAODB3tno4Pv+UyKyVWi/X3T+1amKwgLPkwnWh6z7
0uevFCRfhAyvuCtQBNF0XElZK05TbeaTSFIYpQWOQvvuMlQIQxzIzuol6hd+bYyd8Rm7FLRW4sNb
wuctLukwYZsDy7/BkgSvABsJKY3JNbhK0jsKLgIH4cuqoAhwXWgi5oxxHJ9aSB3uotXx2RgyQjr/
2BrnWM5F0XcnVBnRCekPuFN7EfUah0tCwZdH8uIGgWYHT2MEXi72UOkIscDW8fLXMxj6XYzxIGBy
s6W02N84UD7StoF/xhgI3IxdMJTNbNyLjyLYRjNJPI5qyhIH6mgFYZDitqdTt+yYT7CGv9y8q/Se
MXYV66zDsUn6FHUNc5qc+kzY7bEIYMp/DXMMkKEDLfXNcd8eiL/3bOMG9+KY3nH0zPIoaEoeMA0G
KpRAHoz8lVA9cktiKpiDDQ8y+Vf9fJnh7teg15Qm9Cnsf1CwSIvFKnymlMuwXHnMVEdZwyIQPMZ1
BTj/FMWLWwYEeJOxFfIHHkUfXKADlkf42GBhu5UaXZjBSLJsQHK/exPqkfUTK2yVYsZRfQM8sX5L
ot8FoHoBkQcLWvxl43DO7Ijq1uuveTcJ1Yhj3C2Dflmzwi22c3Rw/hwzLkPBDqw07qzEbHvOUmMi
BVwR6jYNeWPyLVi29s152OZf3TYYflWa6+uy5YON1XdeoRUDY6iIlDAeWXF8sYE4wuIL1itx4C3v
dKJYycpSVzNJjLgAc6CJn7y4Z14YaR7Y3JDT0evjENblldA8KkyMMRSNRnbAwYag1ZQBmV/s+JDX
4GP1SYnQcCXcOCstiCfM5FeAceyrYr5LETwU6nOp6ZPfN3wsNmr5yTOVwfqe9o2CJw8MlwEJq6Tl
vUb2kCt3DPxfVmz3eMwQc4ENLdk9pwaNiZp1dliiJ3drF413/TtgRjffOWhsgW3P3JBjNvl0sE+7
SAuW7oBXX9WMM+saLQVlOTedTpmq75x4nbMBZYpTY0WxbOD8ihuQfKScYKxltui+wbO4lcULdyGs
kFGnywucNcZ3JDYLllN1og6hQadu1UH/BEXGhsEQoyCqVbd+rOuEnr9k6s/IELzB/fxRFfg+bS+L
N1relZVprjPj3Fg0lr0fjxGl6PT4FVPzHEUPGqPovpxJVYsf5zRUo3VO2ZUZFWM3C04xGwEkpMnN
3ol4aFkGM0FaE1V5dmHQ5Qh+1MaQ8Q55I72wwhIg8Yuy1GA72OEKOrUAmlHbGZxCvI/KomUV6hmp
scln7zgY6gHsrD2v/5N0lNQEhda1teXhj+4EgtKHDcTEClhS/CQVeIzC4WHX8RBBr7YAnBjGxQd/
fhwDxFvKU9AIiyLJzl4nzLzH2kluK3rqC00ttaHXyT3qi8i0TRsh+3jcWGz6i782pUcvQMwhs3Ne
/0MzuGZVolUJnbIj70Ka0+5kagMOzFTDRcslFen4Sg/qCWUD9a8nZBS9Mbg+Q24TmwLGV+zA/MIo
diOcgoGtH6565iOOQz+h6Owb9PoVczasbQ9D4ZcwIdkm1VD4wRrA4QiFVJQ4kQyg8pD4PaUnE2Zj
4JgVPWQOmMHZOZT5geIReISKmQrZ01hjtPHNQtLsG/5izVgfW6/kskpqjEpw+tVLCFF3EQXTcWDS
8OrcSAwK2LlATarqlzHnpZZ0KDj+fpK9+ErXgNGcKVgluIDRtcioCWY58Qr/z98AZBBBsU1nWNTI
CzMM4JC9MKOOF9hjdmCQw9QMTO6LzOqaKCpZccJxiHJmXszCSUAF1NVw4PSHQzGP40nHYd3FIcw1
VUjNrY7lhz6+BfAGCzq5rw2ZkVOzDOcrKyYaiUCerml1awZ7jLn9YhioHE7HAwGAQt1yk0rRsgQS
cPDMJmIHUXN5JTAHKpxSKq28l6pVhpwsmHkBphhbuEyj8cj9N1Zn7Aqi4jigHprJUsAOoZzSt3tc
SaAYQBJ2gaNkwIQvaF/qPza2Lie1GjiyXyuB45Azm73cMcAuuliqiwue0CLicjpq31alfRelIuQP
pk2toX3UiadszvwPwikcsRI1eufn3VPJFlcrzkKlELg2Tk+y7XibMjt/hHcxzFn3j35PAR3cBQ5c
0cptc/YxOzK6YRMgZnmbo8LxNzAL0WXJxKlpXL0bvj1fy+RInAbnpTn7ecGdE4C5qfm2ppTm0fJl
R6aAzdwYA/GvYNVv/G6625qUgc54PUo/YhEQZehjJNSZ93g+gqkumHjPLuOetT8JNGg4ZFOYY+HP
L8HbUAAKCBilx10uYXxpkDfItUJeRYEes5/nr0aAvGX7RD5kNOuVAXdB0rZ1hRfdJow+5RTk6CxM
Wn6FggAfLpeKBII2S9DJNSueJg0Kxv5njcquhEiA+UP0YHsiNYDrrk4mjqfrS8wvgtOR0dG8RPJT
KKVm4dztjC2cIroCTayclksNYALPcXypSg5qwqML0+DEMarOyHnD7Ijzb95hV4ILsAxLij7CpYHU
OH3LZtlVX/oJdAxtrBCt6xy9eVuSYeAOxUAVl/ANJuF3Eb3N7yN4qFDL82TEgYn+j9NvPyZ8dqOQ
71H2MOjxbNwqAoeHs/a+wkAa45f/NLUkMvonakLbb3x1Hu6KErPdGbE5WH88w6Jv3L6YA156ZFm7
va8xrPpPt9HiLk5Ns+TpVwQV/tJ+SwHjaJ0obo7wZfGsU2X7fa03EmxNViTE4KSuzn8uKAF7HQaZ
qHPnK4oMlfmARWu6GDM0XjA5Tm84RG4E3SZQh9lhsgysjuhwQ+cjJhtS3bBY3SDaN08MMdSMlOns
M5qfIsShB0XteHKoRlxxagjjkg4bKoIuVcJIhP7DKNpkq8y1bEvBzxGLQlNtMkwTlEPDkSHdTimw
GJyZy/bWICmagvFBVoCYDbKXfHmYXJ7KIXbKTQlW0mHDBG3tLxdQgLrG7HKSrDFVAs+Jiu4xSyR+
12HPgFhMuj3oZJiwweGRwVwcdSQVQQINAdo3KEtOwwESWR9BheiBcY1qXHpCM3q6SyCyGcT9Zd6D
rIkbmHVzeVRHNifW9SciTSKYPvAGotmwYMtp+oCtA+vywugXFPrudT60QAq4nNO7A2FSMlAZUmpw
FaDQU3iyHRX63EfzMWrMEFtAH95fRpGtoGX6KRMRl8IwvaNwmd26nJI23j+IaQeGTckcmSfDU2BE
ktAqQEvmqKtYcawGCqwkX0I/Vw/mx85VeiJdYBdGjSAgougJZfikbONQxeWjgtXzb3eCCQ4Oq0qV
7s96cUcGPL94ogU7F8CXJLTpeExLRkMIajr23hm57eDP2DSrV/BGtMOc4PsooFuDcB+DNprp4S2m
w3BAvxZ0ZBvXkQkNNySSPofdM86h918Eu2M/z5cv83O2zfZLLDGw5T0CJk85ZoEYt5xfvZf0MK/8
CkIduULc3KTAADRkCEPZrEppTfyPHWdEYngOGzQFELlSRkj6m5hj21KqK4/pY0ipQlwDqhwq44uA
RsALXUzl48epcrazXZm36nzr58C50Cq+//bF6eBJJujTuBczrb7/2L4RVTvUnV5BZkfiG+VWke2I
+yvL8gYmxAGf765i2e7KqAMkGwFjqtnCNq9rzMkxiEFydb6YXuIkmykWO4M04dUeRi/5/5Dxb+Ae
i8i5hpnqq6OlVkdL+mtwfxBFhUg5GiVp9sozhzEZsPHb59qcDLNrEBqZoZpX9vjZB2+vdtAV6h30
iEnN8M0SS1B9jhns1CFqys46zx9tE3nCT+a9s8gzJUBX4J/SMyWQ5dRxjXDcpe8YihAxuMBRDmrc
aVX5bwaBmDPTtJ7/0HozrwBpy45rwODezaQXfC+or6RRYO1ZMORhfYPYj7ZydpkscwXc0tsUHM1Z
wWMgHADSJym//0rmXVy/QqDUqUJw8/1P5DysbWZFJwMSnpklbJsFpzLHyWTeNgku76tIcribcg4S
CjekTXcBnLphaDa4Kc650VX8QrKRgY+qhg1JBcPdgzmN0Cug5jPL8BioFovwqxd9086nYUqJLiJs
Lnva/RUtF9sbZUQ4J8k3/uYxPu4FTHXbUmyPSSMta64TPC0Omqdfx0QzXmfxJaFHe7nzhU3WKP6e
jfVpSDK8bMvbjgn6CGXlc/VhNd7OMGFQfbrovdSF7iVccTo2taku6q6EO6vbfoka1cJrhjHuYl4a
cP+ShLSkBJnbv1vVwM+jYANYMxsQAJQPfUbgDszfsP+yYUXAtJMaVuXwvWkOYib3bPl0uqtX1SvI
BhS3n6nXc6R2W75ixACY0xgfZbxZ1buC+qrEXKSRYOxqPC43o6NhDbiz31iNvWZb/BqubfrFbtbv
ZoCDCEXQqgw1wZiLmLtSjf4WJ3cIETvqdp2icRgyMYTEF9NeqmDhvZoJknrhMPm5PTHLOrINfI2P
eTrxVLaNbrD0Bkomz0o3GG+y2hHmM4bZZTUYxEFQgz2Ib6aWUjM1B7RCTa8hFjEov2eMeRHmj2mL
A0rWmPKWIoP6F+jyzHr5j7Qza1JdyZb0Xymr55a10Exb3/sghSZAzFPygkECGkAMYpDEr+8vsvrh
XrM2q4euU7bP2TtzJyCFItZy9+WO3HMwERCSi17vOrV7O/tCWFf0eIgdkQlAcDSL4yGvD2paEawh
8bjTNTwc2nC55vmgdJF3i381ORtNu1SQvrh7WVnwKPHsEBLLuSsOOias7iWRxEGW8MTVfeaKel+/
B6QucbUZNnSL58gD3DwgSYRUlXThiT120iyi6xG7CRBPIPSKdy1FtzOAIg4Q3wyhRlEdwlDugPJ6
Gv8xrHozts6DST9Cg8Tzcw0nZEYj0/tr+jMwlFBuODMj6t2I8eZDbtdDvWHXSb1dftjynhaRRINw
83PRRfNZLuslo1wTGoGeZIa/G3aTHFjGUz9hdYklPNhZ0GuQGMg7naDj6mNR5N4ioK8IUq51dxxa
mssJyG61WHROvgQVn2NSHTUCZBNOZ14Riw5addTQIL4TVAEwTXlwOo+4781w16s/ZOmeD4uKcpAN
UfZFfrhiBN+nMfgZgnHDCVHit0EbNH42/dEpSZHkc/Pc/MBxj1SZiiCcTEzuDYH1DFY+apEvKdWQ
E4ITHd4r2Rtx2vU6BktV5IBytxk/4zqtD8MtpQtnVA/0SxmjYk4lTQffcWL+Wradk8iJLK4o+ClY
BWA+mzgrvOb9z9hA2f8s+fCiY2atnmiSOCrCCaDp39leY9hMTASNjyRoeG3+Gq3/BBaM24welUQv
ZjEhdUEE/qDCRUVQpPfYxkru7QyOAKEvy5/t1pVCYomnidmD/8LhgslH5BA+Vc/W9fj9gocQbvOC
QQCPlqdl8LbpDzzarArvLD6aq+gmev5gpSxw91oOIBOBHtmg5TbfPRDPES2ezCbm3PoS5hXu5Qwp
RLXSp1kskSSzNyZ5BAxdYy6GA0zCIDCnOH9cHB6ug6p/cx1vXoeny34pi3iK2bTaI83dLSeG7W63
faxWEJ4qoqKIY9Ul1Cs7+8izDlbRgGSwP3y/koPlDLt6MLVLbfj6KTzHRzLt9wBepNG7E0AJTtBd
8xREB8tnik5ebySKqdTcg8vi+ygH7Zjikz17D+a3R3HHqfbu49rC8ZvMKlaOxLshoSZocy/eRBnT
kURDH/J91VTur6xmKBI5vuld7qHHBuX6CBRo3bcuei6eZLxUKBlLpPZkiICtdzxYcNYHygkTl3OO
bskftPsIo8e/VahFvPbiM53BbFNd0jkuq6CdvIST2MAXtK+0VoTzlVKD7fToUNbFze3bbEfJphpv
e1IjZzjySjNtdlI9zk8GQOM/BSckOxmr8SaRgwwmPkqlu9RRthHtHIKyD0aMhbiPezDfijlayiAB
2zMS7HAPJou/D+jf10fsdPbvBqM6b1+sR7erID3X8qoxhv+vIHkSO9JnNoboJwYKJJi5+VsXDCPK
gtbxcsk5UtgM6fRRmvxkLEHrHkEanWXFSo3XgDkg/bSWm8eOjwTMxZwfTcq2xu69pfDwszEQ2IMx
jfvL36g7w0sgPTghMQ11/CWtgC102weXYRLZ56ljjYIZjJHaPGESGVRHcS4X35tHScr1GTrljd3R
gwt5p5wRu6uUYMxOUf8ViITxQfZ8UNIhCijGFnixRiSaXNhMs4B/0p7yQ7maVRDxREjs/PzmKYHv
xh2GHpszAX8N5Ed3l9Ecjy2iaKh3EfvxkSUdhm2qiDC+pvcDXu24jIwpPycWOlzszJYcdBmcxWvi
UQ9OmMJ992h0HZaGp1JdPmVR0Y0+Pwc5eSLLnGTj9GTZA35LNnuyPHf8G2jEGYrykkYgn4VL90Lt
iByAX1eSxLKhYzVOHjLcppwXwALb/m4H5r+XBSjAwJaSX4O8GbJR4A8g72MRHi4hDZHn+891+AOc
BSpaTesBQEKPAQc5iSDW+LlxDFMmYOONK+laIGkLUJhRv5FZHKD1R0G32VDXs+IkMfPoc4L1ccPg
t6r3QO9B9UJASsEvCXM33DQmiokL4DwOqeL25D5tpLxtfg3+1JnmYF/8EILhqg8X2wYWjm/TQrt7
zZ/r/T2CToXchBtLVC4kv5w2ON3i4nTFD4lvA+scKvy6YbaZqoiWbjMyr+7+FY+g1gC5KNFQ96eM
bxNHNsi2zIoyS2WwLng+W1sQkXI7EAFH1rNbE/YoRxcIlsOpa3BXAty8w/7Bpq4oBmsbRxiPLzs8
gy+ZY/tDffeEj2JWTZNFZeue7T5+SaXCR6bWw+/TlW8mwT7SqEXCJwQU4n/QwAP3IX7j2OCKBA5f
kwJt6aXN9ZXlHz098B+hdt4GKd1GmjBJQ1CJcL//1aDwANnxCf8iSgokX/01+jn0iWK73FOlSnvc
DAW0SPDzbG2eOR4gZuX+hRfnRHyLhsvTBGuF+v1bh1SfP5NJHUEcNC4d+8UzyBTtKQB6dyaA2Rxr
OnieV/hmkHryoRjfINWIGBo8EEY2u1N9InYKR55kbwftpk1GpI1fIo3pUoynaF+IEkb7yJR0QyP+
EjhPJJuRhkpRgjmyFHxMg+/gNqRmfjLxW3Xj4udFRiDiSP5BaIxglZdhYFc+RR/q7x6Y51dqQeUS
sGyxsWXL8EeoyAowd1h2ivXbnmloiI/PyOU2JFBlyvLJVyH8GsB2ljs6LyYtaEmWFJ89XLhcopgw
q2hwC8G01D3JEpenvXXplygooA9v0ZrgZaZwNrKW/yssmfzC1f/ZO2NTg98WQBedsQKpg00YetC3
TGJuuUgJckbICjZDTgQk9LQMoHGMAz52ILJu5rH/Iyl2X9GUxiBAYw3TtE290QZXtfXaHEl9ZzZg
Ek1MqM+heicULrL1SB54RnnvHYJbkjs87v0HM4XcmdvMtUqtAIY0DMKTUVWuTCYLAEjY9JA3YO8b
gOhGDCAiPKZszPozT8hKHAJMNmDbHg80KAaRh308pvFRkJKnPpzYu3L7OJj2FewSJlYJ2gICCz4e
gQjIi+rIdMo9DdKESuFlUqQuFsOhscYZw7VWMxSQwOyyqXlRrhOv2FyIxpOmNt8Dx6pE/8mfOED2
UDHgMcRm2MNNSHUxbJocWD34I8GEEU7e9Sqo9vjcwVzvXUxT9J6bM9btK/tnsqUNAwNaTRAXnQof
7+ee0qOWPoFE0pD69y6FDiEnrAtc8TSP0S2wAHKwRb7LQdp2m02djETALPOaB1MPvsjjdtxB7Ggx
S1l2AeyXFCqHfjMS6+4v3l2cPExRoPsNvqTTluTvypqLDQYyfF0uycTEB5W53uBSJahzBlt+biq1
0PBG52Hz5g3RKG57o2vMUf7pcu0BLVX8OWiMVQe8jyb362cZXrAbBpG+v7SG5xO2ILSFQHGLIQo2
AkU9yJtD/8p8Ung3fMTG9NsIFLeoTgiGFixETGh4ljsz3bXg9pjTcg/SaGBceC+G1R4YBN+YDzFd
Hg44JFF/lpObGU5geQiOYSSQhVO6Oz9fz2YoaVq8oinp6Gao0q8efEgrxx1nXXKZqQY57Q+sF8Jx
luyyTCDJK032VMsQXEXn313DSDynG4kelBlbi0EjtR0VL/AETZ8QozlXeAAy+ZBywoD78PThxeRZ
zG66m4rcGc3V07AYK+AEXLjghc4a5GmzuZvLtI8kfbfv9B0t0Fdd1d1LzXgD1IYgx1doub7kQtDl
T0dYobslz5nmUZdlHn0qqcwBanckya6zuXssnmXdWzoeA18axdah7DsgWWW/UsJuOXgpzAmNH1uc
yW320wQFkjzMUfqu4Eqp8hm87CwpSiueFtXVLbRGhJhEGodTiF06eo6bACiiFcXNmPJTQ4ssj39x
UEMhcbROLvZJAn+E5rleTYgsFKykhJQu9gmKnM5Yrpebu3+6puKZxO8gnL4DoH85tLa9Dc1xOrWp
lF6iJWqGQuvL9izxUA4CSp/Kez0C2rmaDvcZoURfc8Gp9z5q8J23XxebXE7BOXs+tVUHn0Wcvvv1
HQR9rCWKOSgL76O72JVyAFUCrKQI6R7QB0zwfGDWd04UkCfXCaycKpegU0Zlv2hgzehzbPc0Q795
TxQi1K3wdcYhuXoLxNjoMWz6M7RgU42WAp0TSgHYQxWVbX4T3TmyAm87fdwFE6s0ESjupMsfZlUd
iQO/flR7SGH5nEJ7LHmwaMJ46piz6i153SHkJzYrZKWAXc/BvqCTiX7ucjAsGU9UAtscXPG/tj1e
i6fteOeiMbxZBRgWz9mHZTIhsJflq1wfrLsFt51xcaJOPpPOz9YA4iCwvMtUl+D3vKfi2JGFo/4a
dXmjeqybY5SaE4b55BOEVpN4+dEdZgT1JapjDBUUD98Y2YkhCsmOco/sRqotFS7nfefnABWRlDNI
kAgrCkNsb8jsUbOF6AixZ/lT92H2ev34bUdK+U74+7FZ0/PqBkr26HTgHd/xCT5za3Dpk1RueSeN
/IW3kpwnQBsN0JIP2fiYXWWoi2b1aojIZH1P7hBU9E3s9WdQQk5Mk4vqcX8ftOKIurtpVGEUuWjd
l+VtGTIgDIqDY0o96+IO6ez/vvAoiOoEIn0ED0RVqt+q4kl32fWvN2/2N0VN42x6pAks6EzOcKAB
/C2D695Vliwe6yajhCU00/Jus9mdEfknlYwKehla0bBZIpPyetUxF9/j7ND5EWj4Zyewh/7hBJQS
cMmo56kOeFMrCyVkvyuFQtaXLhuMYQ6gsrAAZNCl86Ak8rnkEto/Nb1STsASV6mc9ZyoZ5PJpgkO
m6IRwxaPROhIEke9ElB/M2Pku7n4Q+/eiJ7GMEJvqDseLEgLKVpmfseB0dsppzuAbI6aEr1QAU3Y
NYHnz1RcxD25g3wOcaAhEzMxkP50Qv0bZ0MTJVQO3pINVyrw6+CKR0mQtsHbjjq9z8X9qUt+NFIl
2MeuCCEnvx4iZxVHCHdVgLo3HkpemmZ9aQQMmJutC7R4+aJS5zW19U8HSxq3Wq4K+W/4jt9ad8d6
EsLN694Nvd5jokwcYroBvu62R76E0f9TfyCzO+MuhyCD5QKEzt7nezgsjVY+QVG06BTgR4qE8/oV
wrIcJiAE3IjowHonFIQsnhhbeBSM7j//8T//83//Nv8rPd5wK2zT2/Uf13c5vuXX1/M//tlR//mP
+7/+OD78xz8t09L1TkdXLVtXna5taBZf/91N82sqv/t/tFn6vug3s7OgM/gQDBQ9GBJArkLGDIvo
7v1/vpz9318uy7SPuv2k6uJO/XhL3WeiAIqQCLHKJv/upbT/x0fTNMtxVN20O7Ypv/5fPpqi3+/v
5vFWsdUQHPvdmdP1rjgoUZ3gubjEqiXJDbfmcN2K3BSKCvhHBd8a4oH2RPdJvc0fi1cVNvX4QaYW
vRJs+21QsIQM8k69SwfrfO/y9D7cJGg0qdd3ftN5uu21Y75LnzooHG/jr42ytG/lfnHSOqIkfGNe
6RMHY4yv27IRMF2zeLRT5R1j/XunBLPdF6FQTUgI5TsFxSVwjXS1fNUg/SMIWCEjkdkvccYcB972
7hG0ZeFT9cIr6N5ANHbie4Vtlk7Zi2VPylkJnUWzR9XBwgU08i8J2qN/c8G1jv7vLrn+3y956mRV
XWs3bZFfxx0OD9iAaXnHkfB1yJdPTGpeQ33GHO3dcdth9VvxcM/vhKihu+n+oADOEUi8T6URlHR+
hm+hJITaHRSJVYVnkAAEjCH+qrBoxhSl41N0yCgmXiHgIgC+aEMdERVuKzEH5vd4tb37wrrFjIoB
nww00N1SGLsMpGdXjM99KzudU09ZPYY3n4qt0ALOmDo6EzeKQw1uzF5HFmLl0FmaqxvtIGeFwBHF
u6BaxKIslz3eRTx/7almyHHdb/85YaIz1346uPZfUOVlgp4KCp53/iypEfzqijHh12v4ri3BgTde
mRFtmSH7QhtYRW9c7gmU6obftenszrZwWk/jOjpWv3HC5xKHAzgWvSi9qzlVGvS2uGAlWOicT85V
qMyJvZlkm0hK32QWh0saZH0wQbty6/kFC4wF3a22MsfVE96b8XzvMTmbgnn1GlzrcTJfXotEk9nY
W8RAPipV3U+pG5LUwYHpgdkFIwlLjSopdjDg8ngjTxDZ35wN7INkGfkKOxzAjgXuZo4YRfqu+ft4
6waKPCGU6EnqNa5g9NBmnDtADnV4I1K1EGmPrFLpKo/qkXuV9+c2EHMuYQYL/ysEetWg7XomaPkU
SwKq8+SLPSMRuFhBYTP+JtWjZ74QVtxOhp9vuneyBC10WGMCauIcz8YH7bBbGswIiGJ2Z17SCvUi
YBi4bXs1NmGqqKD6HSGd/+eQUIUuUkLiV006sJr42o1sfAS+/ic+134JfLZ+GYsn6wLXBKggs4Nv
64YhcNtKVD24tfOzM+58Dzmh4PlE3Q46F5zAwlcu7He/qN3Pl4KUmAvDM9Pwg3sUoyEviA9ucfOK
n9kLn7WVgQM8WZjdZ4y1F6L0dmJkkXq864yO+9mBj33rhCrOrXrv9RTVj30XmtHrAFIrixrwP0ua
bEOsafYUaD47pn91phcKrrPoEPGLT8BUvQPMZoyRsTvcRsolKJTFc9KefevYAD9InO71ZlH08U7n
R1TsOwQzX7dudh48O9EV59zcb5GytEFJMgJMRy6dNICNsoNCX69zQ9+U40AizOQH9Dhf2s0KiCwj
joLIjZC2iNWJLohKDpiikWKdC82S7No6dvRdr5XIxBbQpMByQscS0m3jqgAhsksSROm+Av7qq/Af
e/JHjub42XeIPgwbxmJ5hLHPBBVLMHsIUGBNXti/HaT7SSWgE3F8InEHJY/kPLEOz+Y2q1dguzsp
QQYEVrNevlvjD4APQ4rTBIPFQFobo8f3zZLNO4zz3vTTP1Z9poTf/vEDhjGdYzzwf4ErFz4Fc0uJ
KCToRoNGfv3Y3RGlII6pg2DB+7W90FfCO/7d2Gu58Zc8UQ00QvOkuZI3nd5Xx3i+D+iV190ngsqa
3hUeMpTEIgO74CaZwPZAlY4NMbxil3yPS4xAEhFScQ6c5YvHnEGxr79v5oDVFzF1kUT/5HMl8wbh
MXVHgIe3B9ykxNfjI5r+eh2Opwz7jkhyhUSuh6BQCKSMAneWzqhPm1xLRBmhJpPUmG3Xi3RKe7aR
4cGM/GfCVePfTy9k4n8+v4qcHlRboluiw5cuRty3Wy3kHOhaCH6aZHY/UgVNT8nOysdDBXiB3TZq
Pl6cSTeAVHHH1y1Jpj7FSfItkXxtR1iWx19EbrlHZsb5iKNGzFQyO0wwnxezTKhUq6hkPDTgkPWe
OWSWPzbSaNoW7geEOzzyhJ0X4ZQY2hx7QqQikwLR/6IQuftOMBmw958qpCRgN4KA2OjK3xdYDZK8
ToldBCdGJzs59+bK3tpl3mN6m2JzZQV6ANcN+07pCZ5hlCEpZniEkabbDS3SKS490DBHvJmUNkhD
4Tgk/eDDPa2HBOSRP95lwOxP7Cox0Kojo4Xfp7wUTx/QZgv7WPrn63C7qMT5G3PxOAeyZ0Q6x/va
Z8EVcwA2w7scJML2YYIZW4Sn1xxGIDXyhzshrqGyRZ2Tyyw2pDYX7uidQJ38wZNdw2NPyfVkdJaD
7Dzm9zkLH1YHMaUErxBQcKPsSiiVuLJ4cgT+KN0pmQhNcbg6n7vQ96mPDeL2h+t+9fCuOPvAe+ys
ECOMMwNT8CwCZ7no8DbvKYTKC24tAsaVdgQ064XHopg8FxfRYVIeVFHxPwMFaYiRAx93NYEkbs2z
AMXH0ffblVmrjxqj4QkjuZJyMz3mJoMD5kXrq5ywMEdE1A/pME90QdGhE8uh9edOMX0FOOQd4t4i
pnnyKryyBvXYCjcYSZ6wm0Lmbyeb4uMlFycqh38it8xLb3yxQQ7LTIgUpZK5Yi2U4GIIY5hiM+5A
JN4iRUP8jXkCMnBwwomO3h11IV0i4GQEGY2vfw+KPTktQToSJr+lQLXtrWn013YOhuE0QoNn2JyH
tN715E953wUMl7PfVETcDjRy5+EbEX6G+TDbJzZ4fTaeJDbxzcgnlwCZCHCsxKWhvrYhABwk+85m
zh0YApchOOOtDyUJWJ2x73v0/9AL7OQSZq53+3bI+nTnoVm60y8YrYS+0SxjCwySFWz2o/izD4KA
DGzJ8mzgMeKMWd/+NJWBz8ejisDWC7mkP0dCb56BGk+dOEa5C+knEWLSyZlzYZOZ4wOSzeLR/KsL
QqbcFhdg3jSIc63GL64GZm88Rz0eBelxVrGWOTGfLhIUR43fWvgVCv7OrEeu67j1WyquMkBDXgbk
e6ucXtCV+Q6d7ctbc60334+Mi3iQhnOBpoOBaE/84ACEJz4wcYwLlhzdA0FMTl2xRKP8HuZ3z8TF
hZoPCwA0LlKtciEhi0qvRyKyhGOyTRXWTDzDGy7lvoYSzGz7Gxgj8GwpqLfnNqFysuEIwQq2fhea
bUiva3qkTN6Q58AyA9jC2IzFhJGXFPUsGwKTwQ+xoOT9FzLPRgxI6T8lym93JGINouh2pODMdi+a
6ARUUdwmZOZkBEaH52rJEoMxGARdx+Xqbx2PMQ2+B5jPUiLmTH/Md/CK6D0eUqZ5FianRkmdvdEg
kXBCxlBMSrUFruksBNjfdTKSBjEsrhG3nG17ofyxEg+WF/fWZhAARzgEWxy3uDLYAkwGEwH7cLUB
6YsQ9TpwICgKs5gtHHsq7B9pWFWjNmxxxwswo+BM2JRRwM5CJE5FBGRKHFvyEmK7669hfV7YhSG6
hXRg4Av0PGSi4UPG5W1KI5RGIB0rapHFt+jzyo5fFYK9RY+fUh2JZ5rF/OuT2CAk7N7aYG3MVJZ9
d51Ghjc/T9i1yKL2NoYZsHMy17LYX8R1JoOPpEdH3JXshYF/VxyPAsnDWZ3eWmcXbgRvdw6uutDA
dlyMm7xzI02bojIsObE7+4fHbAuJXOh1KC4gHkhHOxThRI5McNTLAR5kX6gUljnYLZPxWEdx/iwy
4Si4TY2SBzQzN6jHH07m5WbfIY+Iuw/9g6R5BBPOPuqWKDBxtXK3EEc8aGd/PiI7co2aZoJZxAPb
JbRkzeDAHJjJYZ+BcVqnRA6WgSnvYVjCOOXxv6MLoYJgnx7nnPRs8hE50QwMojI/nnm6oW/0qG0Q
p6GCN7g0pc+Pgixac2oIYc9QCvSgrRcwO0EFdcQImgp5pG4kJr+RFwsrGOqO/fsc1xCWRPXViMDq
Uw0cnuI4xErEV8LLvK08Atj21pUSEKtW8aYttk3p4TSqp9hqOW62Ln0ccwRgAzU9HQvW+/PpkbnJ
dg2mE2NIhdMGmu8etTQP9mcw+sxwozzirvNecFH9+oIOT/Nxm9ncuEH5VUCVozULRsXoEsyTjVQ0
bNQ8MoPHVJJywKIaLKwUcuvrDfftUoePHi0iF0ZsOENJFy0nFK70nAjOGJ8SZt/wi6unoyM0J7RO
PP4vSp/44Y32OO1zUn/E91fOPEkJheLywinJd+QEFqMYiF7Spwp7WtuzGDXhOOSW4RDE9/zwqpYX
JHL6j5s6TqjwuCW0fHEMqsGCyjxq8kRF876Bn76F8biEe/TSxXQeNPGIJQK/B07OR6EKjr9b7MI0
3hRLuDY47t+h0ZB80BKO1XhdZN4C3XWfLub6wwJxbdWdd7ce5dSbIrXB/uz1couge54rN5FPMmHd
+CwoKMR8m0b4HMEhuog+Ey18wYfISlcuCTKWA5285zuLfD9iC+oHI6pM48copOvVy6VWtTHOgto6
fp/A1B4mYY1bJlPeBKxGJuYvgr4XHz2yYA3Z4mAH0C5bfhXdwKrnluaFH9ceTp2x/Ghn/ynFc2yb
F8SaPMOYmXHhplMgcG8Flks8vTX48AeFuATEPslHN2FXTXf4R/slMyb7Tz9slfCykuZWsgy2pBJP
n1nEkK2T+TxzXEKaQaa8Bt+o2v1VlgCLq+9wPOVBRjE4Z2/G6lw6TG4XUMuz/X5DxXVKkg2+UDEF
Z9d2p2efj27i7UfRijUYNKtUFX5ArOURQ2HQYlncZ10I9uhYKf8+BnUrD+sWZzvP+plOpT1Yfqwp
iV3z696rvnyOOU/dQO7dbU8yKpyfFO2LfKHgjArLgagDe8v9ewTfzYDHI86Qr9JMuuBMuxuCRd1X
54vCR7r2mnRQ2AF3yZAJpFulsBkfduQUjLZ+4w6clwHqjNsgKxl1Liy3Frc585iHL9SSN0y7i7fA
lJaRRjrRQFOC9DYyjKleBWUMYlzdx2Rgm4HGA8K3824WFaQBcfTBE8VH+u3vpCoT3ZWMrjJTBukE
8ibsLcwevQO1UOo3t+HF8XLtpLdeTbFbC7vsd9tEb/wXy9O7mz396Y6djrsC6z1/g/zjfdE91wdG
vDWxKyzxmS52j/nHty4Bgv24chevSdfyGJn1jAAvChWWkgIIKAnbBH5+Lc4f99tzqCuvo7B4DlLc
tmhStFWp/DJ3b/sNctUKJ8fQ9gvV5Ux+6Css8r6q9+q9O8tnwIqt+m0hPpFphNUbGzogytj2uo+g
4tREm+ErHkaFndT9bcdMyeANLrEg/8FTwVx3eRiCeA9aMPLAEBZle6DMPsgtgtp/K5y4bDW4K7Aa
s9EU/7BMxCi07ut1kkghFmGNZwwCQeKnOE5OahcBm7QbQFlK9Dv0XnxghBfy6xoVSsQUcjt99rQJ
hyJaZh5xusU9h8rxyVv6ftgrjPB2G1yv8d1MHrdgKh9ERR+9zfGViweyIRSSwtY83Hzm/HjcfnCh
4zhdlLKJreQALedqn0OVb6FSjbd4Md6JqEZ86OV1XAjdTP4aC2msNaVnhkHzpLfVC+kZDw9b8iO8
0S5pwZ1exu7O74wvLTruc4Pfl5cB/uX9T0w/vT19X75Z/ZWlNHCKlK7Ig3qJdF0fm2OiiUBq42dP
iWgJOPFQClGkPnr7+4wwF3Yposq8+jO5EwwJFwpoxhFd9BXvnGCbByTNJ9jcPATkonn06rPQNUo0
eSqlfDS2zM+Kzv/42cdn5mlui2x0nmQj/YWv2ryz1/u04a6x65BaJre/775B34EVyr7KBvb+dh43
qkiVZc6AuWq7juqT/Oq/8R82mEf06sXzPSpRjJqRs7YneXIdqahVOoTTUUJhfwJXFmHrMazYXsl0
GEGumr9fqS1OsaIoJ6XT6/7Qs25d0KYGz796eLbEuxo/DGxuxAN7g1Kk93FTiZSj+QxUBX67S1Gk
Lb7QXsc8I/OdQBz1El/RbbchXospBcLEvEfSZs8RsODPUlzaAIhVVecPW5wvKxvVy06PbDO0V7zC
XffI600KcEIwpXpZYEOCD9dUn37toDxeR8ay84yzQ73Lrowh+FY6R7yksQBq31CmXZL0kKQQWcYY
xuxaRZctLWI6ue7fyHd/UoLDK6CapIuR2Y4m43k7OmBgu5Q9hFKIjFFK52mnjdhHOm72HX7Yqi1i
KtIdIBgQOJJa4By/XQBE3xWRMQqjB134av8TvebABdqxWDV7dtzLrYeayXr0tQxk1QYAKyTiwzTV
jqO7+NXSnkGxHt7xPDDCGo9wUQ8/uOpd+g3AxbHzASTnZrjWkVNbTZBDXDBxDc1Bpoprx6OMVSiY
rvhRYML3SI/tuf/cfC2kJdFdFwp03jMmxD3db+/9b2FSJVOI3ULMc7uZ6DrRu8m9lz1tqkR5Y8ZR
TUyuvIMhjf95xhbxdc+4LDAI1wc3ijpd2W3aWg/S++lpwrqq8e3KHJcaby/IO24cxPAq6g1fEW3y
6HJZ6txPKQ4yEOWHvbariVSrEMta69ugNNBbWGyFyAaUZtaeUrv/YYl2cgAnbf6sfm8fR5i6XGek
Hg7ac1SUdGsfsjb5Kw9Iw4w0nOwiMjxzyuupU2dCMTpD296/2829Oyq/IwDzp8r53X7jD/fgC8x9
b4NziTit3TxRs13xbbdY2uo2sNszlifM3pl+i974dg+A6uu09orrT/o++2eklvq2Z7/d7IFM7nqw
q7WKMqTziAsqpA7YaGywaRQBpDknOcGlmAbPbHanPqz77eqjGVugajB6TOuh8eQL++fde55uWgjx
AuNFa/xm4B/V1BANDO6vdKyc6TxLeOy/Q6eIWE781TuJNTKNXHzQLALtp62vpAKRYAUSLNrSv3dE
F3udbr+8Q8e84NNxRvTPzsyBU9Vn3W30UWJkCJ16on4C6wlkPGV+uyBSIA/VHHdN8fjh4CsaVy2C
fI2r0gMEj9R4rvqFhKb6O82NCAY7B8S9ijNGNmpv+1s1fpGu2mJ0Xn/OY0QCt4BZDI5ikiLuMjT4
HlH6WUG7xxQOT7/v7LncvgPLf9AwoOro0h0w235j8UNWB7AUBLcNcSNULhv2ukkV1P0SFqfxLiRX
AQRwT26HG5109FRl6XkmUHlp+vSpFAiHJzAaHACiCJAe0nOIx04uobVXGOa/xa0TVE2oqQQH2r8I
XyMGhrMqTsmsCfUplgjaRPndIpFct7tvn6WNPNtiW9PFZWZkXoEOykBAXPxmGMh4yhQ2D1VUwJHQ
4aZ4mdIjPLxnqH11ZhIBBh8QYQFoIE1cfUgaAbu/A/oS0cdRZCnkWCi86GsNAsLmaq6cJmYTKypi
pFNKkFFGbOTsbbkEbyJDvLPMdrg1HW4RGNc3gGdodEEKCSB/B2EOSn6CPlsyrWgDGiEjFDTIlxtz
gAhSoRYXwCwl5Oo7emxe3UC3elYdPlHBxcTaEuGIKPrl4T4JsneNgSnKFXpyfDKQRuS+uS9G7ZHw
IjkznAWIdi7oE36s0xvePzA3DTkqipQ/MrHUb4G10MeCAb7EZfy++vxIsKznKUf8w47tkhsgpYgF
w2eVuBEhdZ/xcWCjtgeCyHaXX73jsdvhX8oWCm+IezIiDfyQeJjSnUqGZ6zMFLjSX31g65HZJwBF
3KBboy9za4dHUo9la2vQ/knJFb6o9IqENFpgo8R/OD2pnpo5A3tjAmoOgeB0z8zCEqemA+3RFwdi
/k8oB12DIKJG/jBSMHpdLnvAOelgRcTSYTSW99IeWADZI7zCnFH2856Qem5uSWv7nT7btOETXYbp
PMpSFCphg1wuVpwo14FAWyv44AZrjd9MQkXyUOWQsJZA+Hpk6DOjExQrNoWEmuAqsrmkkNmxUcm5
2Y+9Db92kvdiCRO+BbO5doE0Nr4Iq2IU34weQ63r28PyHKpoqJblFB1r45lnKH0PTvSMVqyA5P3p
UtjwgWzuK4fTFSj4LiMWvxENT0O2zHmq2Wj72BY+UVN5ytd1rtzVMRsj9efw2nG/K0j3ErbW54p1
zwm1OL4yGeu2wjZGd3748Kb/Xt+O1kSnth8QGXbsvoLzUYuNUctGg6Iw3nKmr5tJp2ei3b31XyBl
X7ciOff4zvG3prCndUjxJFOTa5rIt8GySn3lKrrTygptA8t4+Ct9ZW/ykLIEevIinKvbqO63AJNr
bOpOunFGe36+F/FaPcJ2aDWeVov3MN3UyOttV2deYZxfd5SpcKDvm0/8pm/szpttTRH/WD/Zhvdg
bWdgpY4L8aBvXSJuizUPILtN7RL/PWZ+zg4srxPZtGVIczzQZo1qwxYPHkBjoIBFvlGGuh1lv0Uc
qPsIrc2HSGkTevhTAR8sKKO/d4JNrKXZEY/hmWYWgnnA57JEe/FeCNpFMfo0AxVSSoteq+3P5aRM
bxOMmi8MFkzA3zVPGeV+M70Eb8ThgLJ4/DYnlgRpUDn5BxVs1qQM1YReajuwHaYULm2f6FOYNiLA
Z/d+N9kOCqEt5CgGWerYHzcwqQJTWUIsRtzLzvKO6NhMfQB3OHfgwVUz2EIUvcmk6NuDruLKHcm4
onDmmbnHKrdxSZ3Ho/XFKZyOyQaMJdB3f6fOQx9AR6O1vuMbYCvgYDu62uktrE3vyZw4VhOI2Koj
BDQeSOYM59WX4ZVLRt4dTgn3irfFF2ZGtTy4FkhbRmLqQJnmHlmWPeDSfrkBCFF+UxgQdFoETuwx
ZpndMe4Wahb9H47OazlxbAvDT6Qq5XCLMjkZcN+obGwLIaGcn34+pupcTM2c7naDtPdaf6SI8Zet
uXHaVUdjjKPeBxYId+DHfzd/SwGPWPGr3RtU6ldOkflghtPG4vs88FBYlVs9f3REi/vxIO4Vh3oy
0I7ta/W6TMjLMXwwQtaRI56MrcWTTaoRpxYQ8/bZefOq8zsaH1G4ysDGdn3tZ2fgK0Jk+DYTnMUl
WdmpzSLCm87rCY792ESlCzbaggyvhJIjfIEiRnp4OvrWMCFDyq3RVi7BxogWxyyJiP9Q8ncA5DE9
nnAuREF7q2kn9+GxgKbUu+X/J8fvORdSupqBdY37vEfNrHhwCmbusb6YxIiTAk8/4/OqwL7jMlQd
cLKstdkOqoP6TkNWyUlBJSO5zUQ8j4C98psncQsS11eH+fGh8JxbTvHdcV6ovzIg1SbS7JHCkZ0I
ito5Umrz3KdLXp9mW/jJhixDzeVOKJmmyGHMwxyxZk+VPZ8Yf2siSlEfj8tMAilY1u1eB7d2aOOi
FmngkTsh2EPjXNrS1nqFluhq6qbyu62IMPuSf9fv+pGWoZ2TvQ7nY2t6ovUnWE5a2DJdpHeZcLTZ
Tg8j7eir2GXZ0tXlM3HZZ5JjO29NXMh2f+tDOjLY8oOea+VOjrRfQrVQwRqorT1eNXbJbQ/B43Nl
QcPw4JEutaazkLyjm5S4iKvLn6FzjGuLVV3+LSYATnaZWHVZAPrCifbSasrckj37Tdtzkmv8UIVT
86fzx5wg+rs/RtAMfSIO33adZR5aZD53zeXmX+WQWgENuDaHlbVk/tBUV0UXfhsmNz+bbB5/pUAh
r2za3cstvkqJeTRjz+HHoErQuGqabzIcm6zDPny88V6TlG++GPnH2JanV+azmJjlEfAzb/w8dko6
rLz4V+EjcdqQSWiihVFYPwm4vz/c+aIfk84rKNdihJ5VF6ByYDPmuUcvPf1VNOW4yUY+NZrT5yHx
D5Qsa36DG1T20jFQh4C0eQa+iv5fdPWNZwTlewYIOG1exxpBxcPhy+Avk3C0NBRZ68eucrs3hdRq
LnIJDd8oCVPMY6hfkQ2GwPyFuCORvvlCjMCaz0gmOFLvq+BTbC2s9i4Ad7sUMIAg/1zMzVJ82L0Z
so5p9D7vxm/DfWyjzzJQ/lkHHeNgZad0xHIwJCFv1iuIkEeVG6qPwQXrRX/mLz/hHwFsKYMUaiyY
BFfyxitZ0iNdPAvtyLVqHJshhOvnZjJ+qAB6rkdw7nUXtEh+t7PER5V7AxSjaRdw77aMoWjLrJ/5
hZuFM7ycsGXYQQuSo6Ci+xbZT8ijXP0qtrmXPdbRueQHePFQ+zo9EqQ/Du9dtvzpr4+/ebo/ZRam
wHwED+FTOsaH6Zcpq91xEcsa6lEYtJqgct6ugLGg8JUNv7hb3zm6Ur9l4EIgZqf2t+Sb+/kIVqdD
KK1rutVft1giFptfoa9lyrWHy2vyCzp3h01Eay/EDKFooyetlRVaKI0XkxMVXQ67dX3juu9mlzmS
Uof0o1wpDC0QIbLbn+Z1TvhW82XtOprcpB0917tkRctAueI9bNGR0eXQ+PKXcpuZ0NdUonDkgIQ9
ZcqpKRIkA38m7idIV/VJKQLYlSIKkmI3HzqMBi5Y6nyki8MUggqKpPrg4zSJ5UQ7/SF/FJv3+3bl
hZ4ZUGtH5rug5dtH0VWmdvePiY/JPRC21GmkyjWhVuIqF+ssen9cp+e5HVZNu5ZfVL/YAAYAPhJK
ObIXD0Wz0v3H55M+H3d+UctJAhrzehyM1/6xUAjVzEH6HJMd4DxIdj3QUpuiRILYO6a/3AL04ZBk
XO1o1sQsFIHInSnvAER4j/0RdcCNI24aCqVuEVO2fEl/lWfQ1/wFRGSQx65xcVIXGBdeX4UQ6HHA
t/8a3QKeOneZjFg98oDlhkneDKNAIQQfZ/9eVOwo6BBJnoqnm6P3YLr35+MAt5JhAizQG/O+us9p
1z48Akv5jQeIbhYyAbvlmzCaHflQoyJmyoRZ2GQGF1d61II8MO8RADkl2OEIIqbIH3nt1zt9PhtW
WKo2akVeFwagPKzvtIJyyZxNX9lHH70z+PU3aRdh8cX/BaCzgxwC5MM3HLDuM0I4+U5ZQy2J80Kf
ztEQvNFHiHeb8otpz2aEuBjNVkmvkj1SF0/yxfmBJbbZKsfmn5I4xYZWhefM4n1tn3gfDDtFZ1nZ
n7qwTJpAyX8T09fjY03qHsER1h9U5dRvHo5meor4/RJvSCysw5ulel+stkBWQwEOB9MFyOLDzLwb
MAyEBL98E6WxKVmF2ervBRMfBUrGCmylQKOAC8x0OYuZ2t6V42DknJWx9/jsRgIvkYglg/OGek84
Rxiaj9Rj0u2zrVlMbtPLH0BZN8OLUoL0KOLKtJzXDjcZZ5KbBLyC3cbyIscnedjdc0kFgJuB8E1z
O5ZPFtrDA0sG9RsZik6+1hAJIq9N7AHjcnb8ZGG1Sr/QXR5k8kO4SslVTP5SPJZLULKXSxlf4SCr
fYOD1bspuL2jQYMCTpewNGyXED2ox1WHjgkbjzhQOcLicp07MeIiPXxe480TzqRxsdotmYsWybpy
Ht89P2cGjj4jDmeapFsr9XPlg1mnMBCYFWu+vNJE62o51vAjEfXCKntsVzBT0qoi3xNb7Ce/clwN
n8JW5FbGaofAsYF8Vk8G8xrAaw8z4SR6UJqniIvuFj9dRfpiAhJ4q9JljUlJsQeKJwl0SEkDfre1
owBk1QkeIhkhrk7sUBMWZ+T4c84n8T6dk3E1G8yvbkPQO6jtGXx3TG6QJ4KcL0TMQzwg2xQN1gcu
E9S7yDHIpFp+1Jc0zGiFF73yUq2jnS47bBkU0SmkVqCuPqvqb58G6Sf6ZKn0FdpuAsC4ATYFWm8m
CegpL8eS0QWdPFR0svhqlzUV1aYtz9su9vXOj1kz+D3U+4TQFmUscAd/CvF0L8sfnGhnTf8kXArU
nNwiOiL0G16CVvIFlSKMjURaS/GTVJuo4oVWf5hd5c8eqo1MQBSB08LI2UD9R3QVq7C1HJ1Qv08d
yhqs6Ym9llfdNdBGXmBEq4gGrmXPcIhL6+E9eI478iR04YxjX48XE+zEsKwTkNMFXu4pD6Y8fKBB
eARWuY7ekYrSGDS7GoULWcBfRnyLp9WkyQCei54N7l+uhHUQS96LPDPVlW960CDlQq/hddy702pu
PWV0VPpmjvp3XPtTiNa7+4lHb1rPG4wtEc+BV2+iVRVa/+Q1+l5wP0S1oI4f6NaJ0YGkl52cEhru
zV31g9lBkQ4NEqHEqYE4fqcg7plvNMQLZtD6Kroc71FtO82tYj8ZT3xc09cIybPuiANlMqNM/i+j
++ZuXFRi2l7O66xrrvRBtLZpi1juz0WoyX4PynuqQukS/1i/PIbEAc1S+EQ1/w4DLsI+2nYZT1HL
umyEorRmQe/zpVq7leCxptdJKAjshVXLbcCWp7rR5OXINJYzpylL1gfWFirGG5vI22cVio+dkLjN
c6m3v50a8iHOm+Q2XipuhsuA5NvXPqzZbntSuF3lbzrT2/H2Xm1m/kTzxNI8/+jZLX14XZAT1bUq
R6/VvltaxwHxmJLEZQMzyTNQ+v09qSgg/wP1iPPVKP+S7PeeFYmgW06iG5Mo+pnoZA6O5CKD2BnW
LpKW+hRGBofBrnNTV9vK7F1nkQHaH7hPK7JKF2C7jyAOYWyFC0VQjOZUjJDFYB6I2uHwBQAigRRe
/rEwEaYiXKw35lsIiXcUMP+zFStYiI2JF23b9WBQIf/p9dNkXvE8Gl8FX/nsN2E+fICi8ix30yk+
zwdrW1ItUJOyt3ous4BIsvgzRhZP58cl4Q+hFhePjxlwP3Nde4Lq1HFolkDKy+cvaelt6pewCobb
9V71zeD7QDVoLuhlaIz3VMRDqhrLxwCmvBjkoEPXb5KJlcqf88NJ9dtjDyIyh83HLFAaDAmk4Tfv
lqMZPDQouZTxfNqjmdQiBhPlz2KAg5Wx7P7l5d1bai/Ffs3ZrdpF4WsoRbDU45hGF0i4pOQZYQn6
yvoBVcf+szQgDM/GzrqhBXpBrXA2fETCTdtjMJsCsbVLGIwTVe4I8OIP+UXo8+l1BQzPO2cCHuQz
OHdn+OJ5082ORk0u8ThM4kH2qzCmEGam0Kv8zPYtUi3aDqod/q1XEVC/xsFO6h4vJxJm2VehWPR3
tpblqwGHSfc8qZlLN58V8FOhz47nUP1XrYC6pc6tRH/mfOB9GPEMQLbfuAwrY2UBwpBzPG9J6Mt6
4j8Wfec2/bpW7bpbiuo5T74nnpzOEQEObk82/y8+TAtt/SNIS1tAiFho55io8gMchIGB8IHmPjrT
/QhxLCy5txV5PRBg+FeyXjO7z/GWxbnavr7iZ9j6CZ/9MVo1r81zOdKHS5F1uZJGR396MzZtHCLm
J3vXWvx8WQvO0nT4nxblmEPHiVBxpzZu+QXj3kynCqqPqNXc5x/yLfTP+Arg9suNfBwMO2M568Ly
MPL5zcFTDAe+D1w333zOszsIS5XoIoHetdqzJEfNnOh3BFP+lfsLTRcPc42OlP2XMCJrI/1JOW5p
tzwaGOPVSxZ7CXWsoDuoVfim4UNx5CLFJ27hqweBv+a/sumZT++1iyJ6DZbcOEZ0GnnaVHltIoJA
QNAA71FwiN/cxP3CafJQneb73cVSndOzQWnVQfaehdvxu8LqvBwrc+YJqBnak4h8mfdkk1GRc80P
0qW9FLTAAnx/IyHp1iKVsQ/gDPeRI1xaKDneofWbZQcXkhjiKmRnlZuuQHyB6/Q/UQpBIIRBomvT
iR8HdUn3dLM0/w2Cm5mhBVVxqLYNmQr077FCP/0i+n3QCAQBhs6H1nIgVuGYXTPYb2Edsx+Yu7TP
Xc6d0GxIA0nWz7dPxZ7KQ1PsaoG4wO6eZSdhDjR0WzweTGxexFCC8VhfWZkvwVtBngFIX5rJU3Xu
q0CZ3OgOo8SHzPHc63gTvfarVM5ytTPNYLD8TARYGq8gNnLl1PWq5LW4q5R+dODhjEsIZYa9earo
Fe1XiRbUg5sqH8WpZWduFxqXMQun4DbhpAVF4zStzddjPC/tuKCHJx9DA/0q7TbUSXw1kafTx73G
F5CvhH98/dgyZe+Tv5Dx5PC6q2d6D/PKFSQoXQf41MqhRqgBhfxxxDGMSQZg20L+ONrgzM9dN5xf
Q5j1nvbwZH3djX6Vr4GdWo4UKAvdB+t57AZWZ8ILpW+ZCujoOA4QXd9s+qBiL+6L76fiDr9M3fsH
2OwyMrc9I3zjJYwsvyksiEo1e34qhk+gDYZvyqZYk2LVkasga9bRC5kulrlnKO4iHs9CCHn7Xowv
T5uFTZRXCURHoEXQwTNjGJUeois9Vsr7BbtQQQzpnw8nxfQpvT+x4+cki2JdzJcRA27EVepkwPXw
SQeSN2PAuKzxYiI21jPGqZcL9p4Ii2lvoLyZAJyXDQVBoOGiC24/ardID/p8VeqrOXLHzJFJ684c
BYQtE30VdRBrdvNdo9sDJ7YWvQHAsBIUn+naHE/Jz0t3DRg1EBlrM05QsUGMfgA/WbIG+0vfNxba
WbdhXjwwETJ+XcU97538slUyWBLEO3TWjdu0s83oPVRfO7K5oVWPibLoWY7s4azeJs4UnljGHHFP
TfxGI2egcCXuCRRU3+xSLbRqs6xx8BqOzI0P5Ri7mMmrkq98C8JGr9dIQIF8mnDGCIcxdnBdIRsv
hFXaYRmWXQO3yG+BeB94AB9GDEJsi9gOEcQ8F03lKijyBq+oXe215BypL3rsxy2hPc6j8ViYZ2k5
/41fL+akf6kVmFeN3Kr+/EKsp9kYuibmqee2/0z+2tH/aP/VKT3mkglHQAi1tGTCkya7UdYzgDK1
B5sX8MKxU5BKrXjwMm6SDiwXnYKBFX4K+3mjgPLxtyT7aPDLtx18yY7ZMX+8iJ+eFtrL56Bmbn0Y
Kx0YTXOfjVcB7MqO8VdCDauXhNzr7rvVV+3giOSqEcrIgP8+Szncos5PhU1Hg/fDeaEXeFf9SCn9
w+ULjClfY5isjEXNxlzC9wXWDyLk1BPX2Rdcjr7TrUUnOflXvxmu3YkZt2BKxovlKdniZbKpsJ7Q
t245seaZf2bxxi1j9Tz8KQzDMEIYu26YpGBUfnne6yvUGqpOjFJmmM5BhCFtg/uRv6lNMu3WYMJp
idtj7lJobMciwj/AH6Q+FnRqbzXkdnyTuS3BUM+Iu5yBn50xccRt5o73/F1nT7xKTOGqeXLwT8Xa
ypB/BCZ5HjtyeV6wHWjIPVU7PFqf71TXHePtsUcQjnsVQ47lzAg5v1/8xoNd/bUoJAYOTuwXLPV4
Dy+wxi0ZCcETuBlolDZBauWnm9a7Ao5Hno8jnxDPvZ6uWUNUOmCd7kTZk4ysh130nsCXVK4ke5ym
LeEC2NiMX+vP0lewoN060f+mfjEo68765khnqJ3wuJJPk8yhnJ768tCzzufrPjtW2spK1rBfLZKO
nUwrJaZshHjlpb6ZScDj+jQCuBs+B0QLvA+K+UWa3nTgk4g09pQDL1Qx2W0LD4LWKDJPeewW76bD
XSa93y3B2ujRvpmR0UblJYP1Rg+iHUXUIbgPVaZURqHMIz5X5auCe1YnDjxgmnYJ/WYR2IctvvP5
X8WU8Lz2nDY8DaSB4jSrQiygfMi6yHdetDZABihweeJE4FtBfZ5+KXfYaHF0jHvz4tLFbHjXEqax
+fj4ELQrvxCNdtIuGvD9wTFf7sy7QPKH987UzFdZC75kHh+rXtw80NAyrZRskzxLHN4/7AG03hCW
SR5S8vUanCoJ33pH1e1ZcB79Lh+D4RQVOw3hGno/AEmgIX5GQfF68QPeVEL8Mns6XTQXFfFkw6MU
kNShlGjAygQt7QLAQC52mKDTnldxgaiQ+5uT+0G6wysoa894+Xzd5Zcyk4eXbQqCJfaiTr+oemPx
YH/IEyrTARpHF3aHrZ00z98JaQnp16PXLClJqLJDnG/e139l99OivHC2CJtCWTc/yU75rBA9shLx
6nwNV5x3M/mDFFMSof0DT4lcqGXJ/YeexYixBpzr27sZulhyDkj9IVIY8TmdQqTbPdk7ZJSoP+Ic
ptPuQbsRWUL9QYD2+Y0Qrwx0EvhsGSPjBpkZAmIkO+pW9W8PWY1/DNyd2xjv38vHwA2aWFwea55P
Adewhhjm+vqzwL9M1W95EQkDR8OnBBXAW7JSFKe883A/Hq7Mo6aDcBGzwfZ2NhECnSoEJvnWIJ/E
vKmjg00rywExFuJX8rqO6RohEpKV6Q88rCm3OValI6woOAfsEWL03G6nE9ov0QPthJ8gEUU/vL0u
RYzwNvtly9XFr5k4ehhr7BkcRApzCjQDNMVdSrY18NHf6GWh2vOILF40Hol239FvDUBnl1y7Xwli
TWAqF/fywMnISFUHBncsNfNk+fFccJa45j/lXpphoaFA5GZbFevBDOVbS3o2O8i+HGM+OowsWFie
01LCOF9rTjt8NqcXspwz0VRVuiP52hh55TevymW77In3TO+s8FX73neZLAiwby+j7HN/RDeUSMjK
2ItGW8Rs/qEC1imLR3yt5Zs2aTbKo+qnvci7GTSq28efU2dLB8snVjnZ5+9QNQIkWVcX+sm8JZiT
7GTfij5F2Ofnhe2Xh/0jvkr4djraTJrStUJz2FrQlyYf/Qi78wIayWxxH1M3xi39kaxHF5yEe32X
5fg5HPIG6BcobPX5Lg5dTixQQStvXvt0/7qz2qu8ne2bF+CYfQqnXD2b2jEichpRLWb019F4A8VI
1menBoQmTpLt3uEK0/AV5EE1rQkhj3UiAmyE0kUbqLiWBCcnG/HzASzBgECP4r/Rzb6i8lzUMFM8
W0bmx76ULw3DS+UTTeJzdhjGQyShKVS/FCVI/r2wnZXOSGhftc5OVrpLMlCpRdx/ZuJBH04ZB2mk
3ct5J9/z51Vul89jJDustsPDFdtlaoYMca9yA4E11ysA2shDvdGTk4Yc8MBRlT2vDS1iTA3gtHdV
3aOVytp9WziwsRooP8YMi++LK1Ugi5fYtgLT1arfNOt6+9Ac6SfKDrMOFbCdvsX+T+ekF204boMs
zGr5+G31NU+5HJjmQiDXndc71eh5P/FjA8KBpOLgGfbRqfl86Mun6jdURSReRtpAZp4znTOvO1fS
W8Jl9D/yj8pgeJLkw0h3aPs9nDEjJdqGMyaBBr4OSJoxxqoebw+KaaJWxFV20PYiYhnRnZkTkp88
Drks5MeaE0/61bkCuDraUzu65WvZ/WRQkwxZXuKRb5b3AegBf2k9DxMd/uV55iwhjCjBLJPdxr2c
rzoCIRAqMfsx43MmDBdTX6r93kTG9YzWJSELr8c2BoZ+KsuHtKvri/gEKs6YJP325SMo0OrV83nW
FL8AHOHoTC4Q96Q25b/VdzAp4ZNQAIRxSiBh2hk2TC+x+SvL+6RbDnVIDY8f32mTozxJOEvCYcZ4
JR8gGdNAj1xws2f5TwAzHpcDHDl/9HAxhD81PU/6puOnNM2D8vwx0h/ZJEKLpUiq/8znUTJaf5pW
svVd1j+CyOIrnGTLl7lV3B4BEFa68XWaiXwCJH6pF4GgXW4z5PrsRb1P/ZOUIFcRlsbAWodnjOfI
cAzNexoT0hrfyE49h1tu3Kz5X8keL+R/E7ig0h31cSWDN0ZPulIgVfnPfObFdJLAL3Rx377nOgww
OoJUbMqtmyiX5wNfAb6k4lPm3wrR1ZrD0cL3G81+S61CDANgVHdAzUxfqS14bHl4qa6VX151kCb/
YsUe2WvmDyNzK+WtcSEOZoOT6HXgqIEvsAU3zL2RopvHVSno7ygv6k3z++VEMLnoNZ/jgRUv3oMh
BDXCfXvcV1d9K9AwQk7Vuls2bg21wXBCSv076ehviXUAhdEKvQE54jb15u+85QW7mhe5QohsiR5L
LNRe7MEzLLbk948rqr4/AVtdeDlkgvt0k9qk8LC++zXGkCf/aCdLRFh+uoxd1TEO8i0/msmCuaLZ
z5v5APGl5naswqC/xUFQk6VLTGXqjL62rPb0Zv5wiUFyQuUiW39FN7ZQ2HY1W8639l4F8w+2w6WB
WCHJ3ISA4Ysmbi2Pw2XGOj/DY7gvdfsmPr9n3ZU0X4rwFvhz4r2TXk46XhFMhAy08MDrOVSKMC09
nFqNz2afHnTLpg96LpePKiiO5pc5uMivyJVop4sKU4c+kCZQxEn5Zuw9ZAQvoILEG79RszxpeZvW
ExgPLlH+huMCZrWCNcQgs+93HYeudeDBqX7lD33Z/KEWOI+n+AAjWHwMKMYXaEIRArIrNqDLJhov
gpIWMMFyusLDUKuk9XtR7PHvH2Cxp/eUCXOvvfFCBkcBB+j5iVo/c0ECef9SEz430Hi27sjy0AMn
jYdI9KkRdrFCOGh5yb/iEUAgv3rHHAJ5tPGRCbKrXMEv1M5ps9uDigt3ltCUuFnnJZwFFBZWvkk8
LHHZfHXQIpcKJ7fmmPv0ucJLUP3DxodKClarUsFMN8x+6E6wcUluK9p8Q4LmK2WoU1ei8wh4D7Co
pYTWi3kZUhEOqEkCmDX5hXpIuMxoQAu/QvgrYfF6esNI2sB3PLqz5bPXxDWi1hACFT97/xMNYX6y
Bm8CpGQCO7TXhvB32LPMM9KgzH3CwmdiIYJC2JnWRzV7JjDnuWcgAuT5g+KALWHehSHaigFRYs+D
wdvxZRKO8SOXAeA2MGxNRs1vvRW5+9VLjZAXW8ToNvM6WnEx9926eTufEn9eMUj/zTDD25rAAfyt
w2e2TEavAvRnmkGkIKUOcgYGfPbdTLiqdcAyHJ3EHx1qEZ33d0Ng+zKfsW54bOXM/Yn4/hV9u5Yu
PQfD7FoXC4Sct3JF7g57jdI5z/rY7JM9c/RbWknTNEnapomp0bWWGkdl+47PghPJAb9Wysth72bO
f9eh3OPGBYbVMXKCgZjOODjDXSLKYVXF7vSJ6VTe43BiXeeTfG7fqwM6hQ674vAvIZTnrqQB8B5t
lqJ6z/7EO8Qbv3WX/kszT0CdxTvxk6Avbl3CKuY55FBsmsDia6n2bJ7aH2oSbFy4G+NvC1oeSQHu
HIIH3ouHD9rbfJS/JAyjvlvWR4lYDb+ZPXk+Wa8lceWmupPIyVwaQjAVSxVdKnY13U7u5l2uw+SH
kQ5Qnd6/0rokJ3BevjDDcCLBa3NwBWdKP+Z/PTpMqKXYxoEl6v4UeR2tpow7xHp+gVLWmieIfgyo
cx/O5UGU3OT7DRFj6WID94zcHdXVSP0bBjaeJRahv4agya+OH/SmYEUmndd0annZw87tntoKmguY
DNKunwNRD4qBmZBkFJRXEdkQzzUgKv8xMVVk1yGeMOmY+M1zpT12rbWqldD6EmtASDhi2J3GTVEX
3LhRpthl4C6I81BsGb9G9k8Rg1i8Gnz7PO8N2mxwHVdvbYU0zKM17lrs0gyezb7AQ72oGY2aDZCA
yixXbTHCiXumasbpif1p2RLB23jWIZ28T8OvXt4YHzJ1qZLOrV2KMpybr4T0ucyl7gC5htAvEb71
S0UK1C1ncPkT/Yrbxy+wSYcc/189snqFgAWPLYjes7YzdEBVSQTqBOYMyOgy3ebMcoweM0tH7puS
0/7LTfDYVcE+/yDC0OcLngc3QxJM5A2ZfStxFXEeNLQI9kBzmddf5AaszmOKi/eopFIcmwCFH+Y5
xV2Ex26PgKO/SHRI5MdHoMhL7SD9S4gIuxemD774BN/moflgHqjuvJMgVjMr3E+XrJI1UKNu4nJ6
Q5wCxaNQe9NJGZwYbHUx3TFJwJNAzSqAEYWT/fGbqPdyomJuMcBl0TAwH8rvbKXyDvLOFLsxo7za
zRH0EGo925ryyQTdKv576EmvWflTAWDQCmo56q4+VowGv/PTEfb5Mqs8zXLroyEGADV8ItkBYrF/
HSNlp5ckB5FV78qy25bHWPdT5tJuNfG1cAf23xg+nzM7JNumYj8ZISF3OJE9IFDlj8mfh7/MAr7e
9mP6TjyATKsKNxrm1hhU4KjsWfpiNXj+i+J1vjRFp0TygQmy2/bpvfkeLEc64QPii9eP897YITCN
fOme1Tc0ogFmGQg2kiqZewnUfwdpxN8Kwv9yOf6yIqLIo4eAkK/XSQHRBYpBv79h0mgPBGg8HwHJ
X4+PgXAQfF3X9MZIGH3TK608HQZxGqH56V5oSnf5RiQ0Bi12vC2/qDBr7epbEd4NALxP2VvZBtdK
9cB3u2l4kxzUFQ90YO1Rvk8/WXU1+Nglr3+yCcRHyJKcPgiCJF6hBLhr7eXmU5g/WXLASA2iQUAk
kcIDJPwyWSj1KcvD1+gn6jW7WhhcFGfuESei0KeBV8Fx9o/owQLjJQnZHxCBKA4LgLaYfMjFDN1A
HN0vf1MOvCIKiQqdNzpXcol8AfBhMXKGmnzpSReY0Vma/ByjmQAkvnvLB1bz1xNdVKVhSHLAePhK
9wOWLYyuLdwfVRQwlCmiBXJAUfqcu7cbwMHzmxKbYW2l9jjMYERso+8N9uHClkDEqZqrEh7fswFt
YJNRnvCzlPhuxPApuJW8fj9NGYrTy2Pe5ETcJAYlDCORnjt23AyQ9d0ItRn6c/8K0QTyYaTxT1n5
r498J5kQEHN/YVN4YLTXMFK6Jl8TvByKn9JGZvU0l9jUWXsvxZLJBSzldcTkJ4CLfRKaf1QCVgwl
eNwGkpZ/mJMA/GDOZuifhyOXf8OfwA271RgtMMLdq/ykxET/7AfyprkUePJIoxnddPZfkwN7UlIm
Od1Ky0EUz2Ez+WyuCLlL9j8krp9oTCTofDZSNisEuYjbfg0oH17u5XjL73Lu13sRVY5u86tUlxuq
WCEp03DqRN5cOhgVNeIZrswscb9o3QFRguFF2THOj0jmphizbHePcUFdFG35MtcNmlASNPfFsd6h
55KOmBd+uzfbanNEaAdlCTUjW0t2DCSYNdYZlEej5k/dThzcsr3CC8MZNl8NAlSYemkz3iwIwEV5
78jO49JgaeXMOtb3B6P5loihbI+FqLUWNFUrJ3HaDYBjWdBjw3oT4na9M8iYdc0Sp4OHZ40LfZny
W7lwWz0JADtIS49qh+a3GdBzZ+1peCwRDKP+asMyDbvoy9oAygA4ip2PVpMJTcDQjLvoYQuMZw67
r2mXBXfA21DepieRkKx6iSW0BodPAGoE+3l65/f9cb6jppsZR8vAeNv4qAB+/5u2wBy+UKW9ibFY
96vx50FopLRCC2lgaMdZjWU5fHKV0+d2w72mkBwVB0AvM40KCvoHuyQc6BFO1oENnxc6DlXL48ys
i9NTXFoiAzFBLMI7DblJSOutVnG8b7t1ZH4r7VGrbG6dFwJ+PPcfEX6TFSnfRH8uYA/S5FNLt9HT
curpUM/Lqd+2/153mlZf1jf+O4MfAWCGBSh6BwhjS0zJx1jPUmy35jpnY8cF1/hpzTLDV/iZvtZo
euKV0sCJLyXW217DzlCiBnj7JYtdB6/7o//UmJW/MbJEG9yV0hTWJF4p4fg8A3eF5YURJkkcvWHR
X0QkQAiuXUE4g3rJ3MiBiUM18irxasoOGcxaRlX7mtMAwk4VEEAvxNIxCfbBLVoG2lc8n1jP+YBh
mK96f412/PjjFtHv+NcaiC2CxxcXdGN8vSV5kuhY1gGhLLQPLhC8YV4zXvqDlbsaoyenoPY59L5B
SiDi0UcwI82U37UnSFiqb/kfYUHMZqQP1hv2BExzdeuarLcVOX9I9kqKm20DXtRYAwblm0a2+35n
zT5BHpInrgQKJyXqaQIxMI8SvZ1l5g+iV8gcbmwQNiMmQyOYDscwDBusT2+5MnfpGQBKICdGsdUz
8jJpcojeQKK+Fffy0xX345L7nnkWVUC97fYt8ji3H10ClAU2vf8IO48dx7Ft2/7Kw+0ToDddiaKR
9wqpI4RRihKt6Mmvv4P1gIusyEJGp6rOSRN0e++15prGFfDWsCGUoPJs9JXQ2n2wea0sMOtiV8sw
FMbq4pl7ejFi6FKYTtlszAqsB6jik+FFyKC0m2VfqVvVHq2oCtNRGtFiM/dFsEg3+ehWrZMuE4wx
55o1igwvzT55MM+cnQY9TndI9g0xlc79mD9cExayD95eS7NrjmvAGJ4nsyeNndQTcAa/WVgZoHtj
a5sJLz49d0gCVpyCWJQBmU1MGPhuV55S5gt8dtUpTv2BQjTgaVExEWYyRy5g5i0+XWlrGbgHHqWg
iDAneS1bdhMAXUolwRiLu75Y3iFDf0gbBacaZCWVk3w88x2Sk4jRsrRpEnhjtD0sUqyjdhQFNCfF
AzXQxYqRNTvAO2CrQbrGabiDU8f0TXsDounUrY4veD7CFWJYOS71dALt1RgXn8KiZ485t5d0JXFe
cYjdoFQWHyAukB+m0q6aPV5Tdk3WpwiJROTjGEc52LKDlkbhG+PhmU4UDqUYSnstP2g3aj34lY0y
4SDuHPG+BavO3sPAzS7dqcAGE7r6gsaURYXZBnKL0tWwAiNgEtJ0cg4JosMrWR7F0Zw2rbAgBObe
9W7DtMOtpQm8BNMeXJR7H3QDBy3MFI+syGI42hE121cDezsUyuHr00InNYE+BHW3wUt+TFmS3EQ+
L5pjq8alagHS2a6RreCQ2G4f5u6BSXWLAmwe7l6a24OvHKQv+Fgy2owt+1PGphnQ+sz5JF5ooCZp
NWle57JwaDzrgUw3u2V0w6ndWzPklfh5Vy4Ydj+OPFqW1JZhSNLSI6uh4hKv79g0V8LCDOxx9E41
y6yyX5uD+KJbPrqlFn8pTEKgfhoP/y6PDKQMia0DP6efd+vXCw4mnqYhpkDJ7inRtuKeOmJQB7oE
nSpbG92uwWGXrhQiJvPdGoBAdsXICz6f7TGgS05G1vLqUPn3WjzOmdoCu9Y9WsmcHp4oIh3cLXXC
hj+R77V+TTiCGmxg32hbGUgZFaqpgnTQQt+aW9Yf4/SkFSdwnDSbs22cn6cX59SqYxXvNHLkcTw4
YgICYC2+5ZzI3Gnwed1fz49b7Ukc+pCjWYOoq5g/T14Men1klSkiV48Z4RXLycAxxAnue2AQkK6F
sXKirune0ymHJX+oYJvBiBfdtRcbuNnAynSQUYi4H7AHUOpbY4oPBGpxP7UMCp37mB/Aasy7udSw
MzhwaBVK45t5nZAFuMkguxAVDCGqGVn05DN8fXjE4eWBKus1geODH6/0IdKryxOkklCSwAQRQj9d
NHKvW7SSbAza4HQ3MPXugAauhTaKsgeJejumSsqNEVWORYSCMcHljBkC/LJi8drCV0D9A++jXAUy
4D8n47jhSGRWwNoiIUy+YU+FFA1tLgIu8Nv01n+8NjrlWjCYa11VG/486Jw5SdtBHKe2XoUgA5X4
jd0zqnyRl/S8VQcDdMbM5nHLS6a7Hwst/r5rLhpxZ/rkQ0QVviqo5TMEPgMmlnBqnrD28OjTOzfn
zYEk6Lg0wmoeY2CJekT9gjwjG3BBZnDKH82Cy0ARouAjAAaCET4G5iuutQqmmFPciaVRh5uRPgKq
pIH5wg93hJuhvhksP+rtaM4/dWU88Muw/0PJEyxlcYYHjSz4JU5X+mPJQ07K5bXNRttKmqGvCSWe
+kST0U31a4hYAdStdPIECYPej7cUE48FYsM2gz8yfmiTSN3T4wqLAvgHMcqsY4K7hAP5XKiX3DyG
qp+gwlhRbAEuVOgiOqf4grgbQUXbYzsAmThncy19vTuhDE6vi365Qm2CgQhfKEJT6BDB9sXsEdo8
ZZ5l15VjPbzGYTPuGJH4qlOsOkitJYPnr6IaN47lCjRO2+sKfpC1gdFyh4aCuz3hDMk431w/TRTC
dJQfFdpLBkaMCHGxSff9W7OhCDA/NJcbDtUBHlO6cTK5D1qE/HFgw1GX+a1dZMf7HG3Ulkm5OYN9
IjqxI+1ajqez7kA5M2zc6VXPfE6zT1zg5+AREC1Sm0wIxjWjjMEpfAfYPuPSrd8H6jM+PutWswcs
jwhjPs25hNu/vMRjIP809s2p2PE2OQAZkHrmovkF7WciM4j6oNj5jN7bjb5CNutfD+kvvHpK8gyI
BcPIMLWFTfxFn7QoTzVmyaOIkkFxrtsKZsBnuG3X2hkIPhlrU3FFyJoTgt3c9zLWC3CdFtq6PjPQ
NnCHknQ7MWCByut0/lqXl7sjLu9b2b1b/Ef7huBPK9FOCEDYbkQOJYhhtatOuhP8qiflJYdw7VWT
avt0SyrBr2KXm5NgIV8yjn8HFwcXOlLktcNBbRce8/7ADeCcA8hZaMpn5kZg+ogfj+BcUcH5tOvB
RVnHM2wzgjn846engQVNtSOn/R6e0Cg9d8UE/icBbvU8ZvI6vm+f89L2BKhFPvauLHUyYTHoASRj
E3CEz2BBYWuci6n0JmJXWkyTt5QV7oLDNh/qNuEDnsgwNBaNDxKaHIcaH14IkpvEyRbiQIWQ3+K1
Ohf/MedI5syt0o/wi3OidPtpK46jYzRRniANjZPjwrXi5RPOM6Pnz7EgPBi78H2Y4Y9fy2QOAnN7
YcSypSFjcodPyrw8M/mjdJjgKmCxU2GIAFQ+ioVxfKbAwQca/8H78XFKYIxtzFm4SqG6o4aBng7f
Ci3jLuMjMTlMIBHPu2l6or7I5uaW2eJrNgxWD0TrLRFqPUQy5Dj+gVBZT/+8LMEz8GBFjzU3T9Xp
/ovhSnFI1mJtQ78OFoOYwX6hohX810f/dB981MzkrNCOv3BPZ9Q4ZmwM7wim03P19ECz6OeUY7bh
CW+e7QZ3TBCQdhEy+1lWO+3uwQ8QmlEjTbR9cINmBH5lTOGPpGf0Ia8d0y8ssueFZxL7AyA+ua5o
+Qpf3psfecg+4FU+u2uKecwkAdYqxsxRjqSlbZQjvzHBKXvC34+dKwMP0ZbsZlz0doDpHqro6pLv
DcJbj6+Z9AZ/jK3qpm4RmylshytppYOnEkxLvA5W9L/u8EGnuE2xCZPOw/mFQTlIGNbk93G9aSc6
siqZooKIJzApzYf2p3bja+6/uLpJeTBcJgnZRnvaFcXE7WU6xjl3Jaj1O/WkPCj42Mg+8E2SXAYH
/fH1hXAmLaeW++RcbhzCjLR1u8BBAZ7/HsoTplZ4IyyRq+wL7+Ux0krmoGw6+WzA5uzdEF+C0DYn
/dsLIrer+cA+SCj8irTk8ggsJNm1z6Er7di1snEFURv8BrwtmpCgnrL+uf0lfxmxwgWN2z7ttlDF
aCZiW9Kd0sWYdhEwhNriy467Hk81OVM+ztEi8+XAriKcRmpd4+laEo3KYGDf+aSu7rRpfiA4AWbx
UNRk5Bi2S2vNBV4n8Q46EXZntVcwsR41c/F0fS8HKjl41oUn27KF/epyp282qubml5SkThahDktj
8iqn969w4FRlB+MOIAnAIYD5Q/71GFo7LRw6xPRr6D/YmWY414B/M1UR4lFsfIgnSFzJY/maGdNe
XqkrssmhdTNcnj72OhIdQFexGzONvXsvtsF1BmY+hZ2JP/NE2wguIxvLBVHOpmeo3JpLdtDyzih2
kuGT/87OJ/rqGSlY9ELF57KcEW3tOhi+5RxyF0cSVYenZOtcWnCidC+b36XB2d8/mcB50VyXMFFJ
r3ahevUlzaZXFXU5Ugm2Gc678pc4N6jIf7FjgbsgxGsHywikrvmRWSaHxUZfDpsgQkn4s6xZzvFm
X17q5lzeBpHRV/PJaTpQBGn0CQTCvBNwY0c+Njw9AkQ5ZdjLey9Ujjp2FBBx9qhIZ/k2aAcwFVi3
vCU4/JhD28jPkBaAfjhAndsPqZgDU071pbi8dttuWj5G2jlctReltYs3/S3ljDcZX1vsUZ/iqj9y
QBFxP65utIqudZQ9VgulVjfJ7jatVzR9kcAW8LpAFlf5BjqEz802BFMSFEN2XgkKuCBalxjl1Ute
d8KifI0BOPksaN/F+ywgQkip3OhLuy+xlECHXbMnLtMPAYFt8X5dSJjbZLZFA0QIwChlVoBu3/Ae
TColD/9wnTwwqL30gPdJLzrhib0EyZwOVs7QeJXh5+fzxWfvEJ9xvWGMtbx7kU9w0eF6ehAQywn9
4jIAbKNl6PCpQlVElQYYv78Hdn5MbtGGzgrYJwBqmxV+OaEnUD8lzBfnnYDrUvFRofUqPYiBGbMX
QoqsqbWAh36js9zh9KUN5FUq10l7EPz6ZSfWcA4vkvfyQ8rGOSTIUeN3Gb1nfDYgPPwCCcZ2w3zL
UC0VY9wds5N1SJ1hsoPeDP2QMlfnOQZL8fFq7XrI1BcYdfDy0pNKGhzOvRxSpxKV/gkUigYRA1sI
MIP/uHTCvDwYK1+8M5M2f6pOEvLmmFGMChohGISj5CuDPMea/RLVVYRc+jXtoQTFG0j+7TCirHYo
pDlVGEYtMJHEzXmNCpV1u4QcHczLyMGzgWQJZLtIUcYDh2NILMAKtGCrcVXyFbDgb1oIKm6O4oYq
jop+Vr9VFwzncJBjTgqkFXn8SgxQVWOytM5qF3eqhtEPL33L73YITx96Hhl31wYkFLyf72pkSjOs
UiAQpJAdmeunq/o+C8m0hXwv4BziKbDI9bceZQEc/FfHapqbUNZjV2dgIRu7e3xD+FooD5DLKSyz
FpDUTWHSV06jT/thyA1jwH0ZNhYawwSMSSAGd0yyr+PHcghUZPq4iU9kc+HtB2Lpc5KR+nm3wTlL
l+JQhqg5I1d9Ep6gkAJRvgsQdhf0owt4gvAXX7BOij3vQ4btucbAK1/C6QOk/IjX5kd2U853dNRz
IFonBFv7KFg2lyabUvKAzEGmb7zXDj8ZtNPMgRccRyd84pbIJEyoKwwtGBah7pp2l/CdEjZyVdcg
A2F73dw53PGlsE1zYq0giCK8lhM7hhnNEufxwGjHaoE2jYTPYiX4gm0yQWkmLDZg02pIwciXKV5Y
Vm4/Dy+nNtkkYMB4JNO8xpl/hBtEsZJNhfXjZHkF++OcaIPby4uP6QdspzpDPjq5c+aVWEjtAN3Y
Ph4UrqFNLXcfkzPNOTywZC/WWaLAgkgQbB6mQwWMs8KUs0nIHDbfYip/IpGzKYBmgJZAPOVZgF6L
6Kn5EObGijQUecKkSTq3O5l0Gj+ynGCugKW9JjXuS/1qGIidJNSL0A4RXQK1rB7vxpfcrpACcITF
q8gVp3e2DPYeJJPsCKLPeP25COZ97jVT5Or8fe2qo7qFAHTAp6qbQLuIFzxUJhnk7+XypIDQh6/B
RpLt66ZWJtGXesioJzpsBsZo1d44EJVV+VqUnIQ99i9u7CU7GqfjPfDr1JdvBo4RBPOYg8miVY8e
wk4Np7wKZYUxBjKJ7FJ9cbI9OXrUxYM5FC3ngakDMdTL7MIhBZaeTgKArwMOIddjzMy0u2DlQ8vb
HOJDPGW1VAeMD7dXv9XQ2ERI7XNObCcCUAYUhTHniuXQNiJ5w3XRUzA5oF+ecai3MEcwcwBbOmsF
/hGQ5JQVgMcAN/ZDm/2EHiFUy+7WfiHCYVgEKVdH2EIzykSKUU2PfGwKyZcsAe0feR6/R6Z2yHEp
SIW1dH/nycaVcz2ILhZK5LjggvHwwYoe6gVdAAVZIzL/QPRErcJ/AgNrPqJAHPFr6nZWCUY0jQ0H
GyDOf8U2uRMwYXCnWzFNHeJpH4507AgVt+bFr75w4l37GXMe4/87v++o/cV3nUBvzMhmPSRBuK1L
wngwcgCDvyCyBGEtsPAbugQs3CoUuyP1iEdSsci/cKt7UvrtrWAb7K/wWXD3qunFceaHAEnSydgy
/SA6RKUfYozQM/ChIoHcBd5OVVPPLKx5HlsSYKA3rVqFiY6LBMOvY64mZ+O3M78F0bxPGsOWGbDD
LyM25yx48oyhB3NNeUZnJ251aqs5ZyqeUwXMoqP2UfvmhZxUalnNmONeC1lHgYeMAnCRzO/5EVu4
st813XsGtMfcVFTQPnGHlJjhJBrqYGw4Yx9ib4p9aufc5+I6utqSMAsGQcn8obwRUdGjSpfZgScE
QmFbGpErZDERKkjNkPYgYS/4RW6063O3UJz2CyC4wrUD7BSvlH6KjYWUTXWoAa9w0hzkAtrI1Iip
jJZxPlclTF+HLCeV52pk58zYNsUnxjivYJMq8H+ZNYokADauHs5UzI7LHebwquRjMGQ+Fql2vr/Q
/y0wYIivDDJH1Ous7Ss1sobl3eeTIzOfsSO20rymtyzXxuOD+rQm+UGu36WAQyH0mhwAxpdw9Ctg
ZqFD1LagIfeTAg/AHOs9eF7J1rcQ+0WOMWDsoUxFgiArF0lZNxigY4WJjuI6SWPGauKUH6H4AhHN
aAR0n3zWMGMSCOM2ZbcpshMyjweG4BIEXpex6LLg1Knx7C4xXn5A16SjxZgvgLRgE3hG1VisxBNT
GRnu1Lwc7Blyp4W9C7zxLsHA8O6wwSSfZk43HSpAKhZOKtADZsPCm5m4NXdLFBdGRxa6t5ixUXtq
OwfyOhCYDGsDccjLoxUjiyqB/nPGFGTQaTOXWRdPL4YILiyMgSGxHqrndpOuRHmsqm51EumCcGmu
tTFEhHhHHyaIfvwpMdeo1/rp2cyzi7iH8R3DPiYSVplGw6xEer/vI3OwkUZSDPMUbF/5BfdHE+ZI
vMTCg3LxfO0MxR1BA78Kl1CYSrmjGHZSfIbFIsaYDOtBKuAG8zXMhSgQ8gkCPfRsssK3t4z1LaT7
J0a35kdrLasrJHJo4zVyzrYcx4Zf1bMer0udj3qcSe9ZzQnZuHVzyXCPFArdF9CmgP/Gz2OIMU/g
CcXO+mAeHl19Y9j0FvGFX8BOIWrmwIRGsVUr+Pxg//TQ2OUzf8Ky4+rHVxfSlfZPzyppEKZcE3gO
1mO9E2T3Styz6ARgbOxENlmbVrWArEu26TWwxk167B5+YcGsDA7WsF2bERIR20QZknbQVfgEJ7lI
qFltP42jlJOtBtUsRP1wL2pbTzHxQTldK8uA5bcb+B0Ufbrf+NicNeS0YyAaf7Qr77lApAXh43lL
fzHrhhCQyLb0fBfeAmPb0zxz4XebuOEcX8YrFh+zez7xOC1M9ibgerddV48V4hRmicgB63FODmON
ghLCxkS9INgKy2VarpPPEuHhJ1hPQmzbFSwPRAMwKopgo41fQ512fnTzsgFPUk8ZMGFJjDL6LQAz
nRIXvFJ9nGNMpTU/QnhoJR+tWo97hJ2ifQWtDD9VTsHSSRF4kp/V2iUQwGtfVO6oRaIkrKQXkrQB
uqWv7Y1ZXjjq88B8KCu31+INkfedT4U5GESxorSB1yMcdF18JM2GP85nPXmGU943ytDosVeTeVUv
DPmQYzR0MqfR3e19ZBZKsaXiESFjEX1pm8rRCqdSukQf/pnA+HVQBuFctA/Pgm183Xf1WVj1jNDc
5Et2O9XjdarS2NzKW00eiK/tmoe7qeZwKbzrKiBnb8Q5FzpGM0KQc8sXNJhbpN0MP5mN0fGEjiIA
v9JQ50ecJOBTCL/0T8BLXCkyY/z6amaatCtm+Rg+Fr7LtOQy1IINEHXBxGZWwawglhvDSaxGiEc+
gj9w+r7lbCW/2FpweVDWcm2TFHV/b2jcgfImza+GppnRIRNdUO34Q0EghaqMWEgIK2ikqcU8+kic
OtSxuZEoHB8QDsfNB4nalG22LNuF5j0ebr3oPAJ3cR6d0m71E/0E+yqe98oik/bBMj4H0ew6w+h8
FnCiFWM08+8gEgxlDlFD3g0kMrgNC6hJNOQfPRzKsezFa1AzejqU4nSe2iKSPeGAfb7oWejJoJWK
M1hMs+csO2oNgDX8s4VxYdTVxuh79HAMBoQadgwKlbkAMKxR5UxtwKEdTuHRDpfowxohpJLxs40M
ayhcsFthnOfBLYV3+lGtrLPqVXOViO2hLQFVv6OOx46K3x7LrvFZoWH5Z/qLLGsYdD6hSogQ8imL
7KvsIY8FxVoQBwx1kznlPlvcx1Mtd2JcnDDWAE/unt5gb+Pgh8ncYNX4cBehl1x58yFfBK+TX2aQ
Wh/b1KXAiB9OeYMCAjivjWuMpNhZiTr0xc5Wh0B3JIYoaGBmIFMcaCUQDibNTN4abBc6wfPNJ2OL
2OlISvIxIP7oz9IE8J+SDDwQrrYv831NpQWl7GsFYIYbgTgDBqgBhW64rvN/yQYEusWDhovoTOqW
gnMXTvZe2AEodVP2pvTj8Z6KY3MqfQqOYEtrzKnpZy84wq/u7eBmiHhkg4csp5GN3yUnPImP2s6a
q5sQb77Q65j446nC54Qg7o2UAlfGL5HBIYhDQvWGRwRyPXYR+k6ADKzDVj2jI/o8fSobTNPh6O1K
KF178E8YA58a9rzj/C3w0bR2UxPqpzSlSKK9v/9SSKWagKjzbQ3GrcbmRSX1DgQVTOk0fJm6GT7W
J0sQTItsx2ktTNQ5IBEcYNGkC3MAtELLaaFYrRF0aOA4EErBx6aph5YymSJohGiCQ5d27oQxIq9o
Iq2fVLCc+3SB1RgOBNKc6ICOxIeJJ2zg1AQEq4572LPMSWfGV2xQkYAkwECMXYocBH5kfhxbdl14
uoxwbL7SBkn0MLMbDe0jbkVOdICowAorRhg2ySv2GADtHmTpC8qP0hMDhxiTAMpZu2gnL0dfyi60
C+reFzLoLcXIYAeALv4tQv5xbKZ4p4TFGJAPkv9rpmUO4CRThQyn8ISx7RS9+x1S1439Y2hQS6+9
QBheNujZyuPdgaT0FRbYa2/SXaphqkSymo+FCOGldjFrWVnJPHpLDG9wNV+Gs1Z3sy9xY1m3unHj
UzODo9vVzuM5cEtyEi+4lWTDuVZiQDLtrrZxawbfkuJqo9kFlKNzWtI6s1XGMNRcCX+xEMyXtoNC
nflCM3rCeXaN4J2+yAFW4q3hrHinzmD3PKgucND9atP/BqxF5VYurlu9syFSBO57fjG3MRpOyKer
19OTfP7u1K7xZ3SMNRrEyjpVKAkwropJfoMM2b/TJDFJS7Hyh2d0SSsPuDNxoZaiMb+O6OzTTXAG
+Cb5knmxI1PEXwffJlD/yuPVGpKdylMWDM0EZB4+pQwhwhyqpAFW3LwVc+LDgKtCYA8InI6F64VN
pYExy2MJ4BNM4nNKZTm0IjPkYoi1tyIErVWDK9BBEW4DsXXCMZhfGKJxFQvKRChF8SqpbWmiUikQ
SMq3kSBvnFUzcBEKiFYegjYahUJ/XL+x1wj7EqllisigvMH82WMJXmzlqbrFo4cNgu7nMXjiDUEl
1p62gLGKxuYDgD3pTGQVGKNOMhwBAQq5OLzep1bnGxAlxogfh4ijJ9j0VlXgLrntr2zZAqgNU1oT
OwvcC+0KX65g9GII92OStfY//++PJGv5t7hnlV//fP+/JOtQqq9ZFd+Z9EEyJJUWZ191XWIwT2VY
oBFGIaB/gB+1eJfM/uevKdrGkGv8PUVbVkRFGuK0RUn8Fmt9VYW7UXZmf4Bm6zTT2XMxO4LljjCO
U+YfhIIY66Ppyniq1qP7yD6aY2/hPIZ4FeetW8Cx8SxShVqsK7OZsfTnSzCl5witU/UcufNyQuC5
Mi4nKHPG8zMPEvTsl74kou5JRHfzQ5Cz9Z8pzr/djfnvJ9l1phbXwrM5zBbq2GG6OSbSrFzvfb/0
8NUk2Otp++gg3RvzGHQ6vOAVK10c+eg0x59zYRBgYvI8cn3CnMrdvvf2dxjEjONV352H62w0rd0p
lr6XxiOmAhgPWTVnT+5gKAv4ssesFUTdG+fjpeBOBzK3nZajr5m4CeabO07QP9yyNnwcf75AxdB4
i6qpGsPH9fvHIwaB+lS5ZYDbaP4Ip6X9pgDb2bBEBrCztZ3H7CPd7J/2dht9cJ5Wk892iA5K5ydp
Oj+fKKj86Giu5qkynqf+pHR3HszO0dcO6kEy+voqptUPVy1ZP1z1t/D2PC/SIM646tx+e70vlLk/
Kkdu4zDfXFNE7u6O/cOXLkn/+SMNyTRlw9RNdbik3x5UrRWvPC0zPNxkXLoJM5AnUGiz45WuaB9M
rPnfV5b0n6ta+b+fpw359b/9vEg3M/1Bk3J4EHZKlzQmugEa6zsm6GuRkE0oOXhkwTtmjlP89Hz/
cyGohmrpsihKlvJtS2mfqmjFEjeLTwAEzH6CZhAhq+CIb8mEuTD1V+L+/Ybl/3inumIYqqhJiqkp
xref2fd6JIdq2x/UxeINnvRlxidJOfS2uKy28lk8r/W5smGGfHys4TmMd3d7c/z7NfzztX9bDbpi
qrJhiKYuS+K370qtuod6bbTuQDEBCpJX3sC6+icE7rohewzL4GK0l/CpZoI62m/jhVj70LrAoOqJ
Ljm3K7FM23oG3Ar3a1xj+FXaEuNbP6JHZ24zuMMFD/9THc3b8WTSuuOOKQHekPfRZvcLy6y7/WVO
itkdyWrt9xCqhhkFKQ0U703gMIRRRCd3/n7b8n+87n/d9rddPA0F0zSeancwDzAj4pF92bNHu7CW
3bCZwggcTe5jT+A6rxPt68fVPHzKvz11HrSuS6ZiibokadofS6uKoyjJEotRe7bQEYwIJ+XqVjSX
NEqU2PHz8EgWf79l7dst//+faRm6xvctWqr+7Zb7wGqfWibcl8Vr3F/3grg1uf2XY6i7mqnEVRhl
IHsSttdChyeb3m7zlko5qTAjbiF5h3jwXDUmMoSJAzeZMM1kRrhiHfntY9Vn8uYZ3md6WiKbTOFr
V6sy9CK6dCH/1QL1XJ/vMWVJbGISVAC46JLm5epjlsACNq29TghGVFxg2kt0XbTPnS8O1gm0hNWp
eZIlIPt/fyLSt5Pgjyfy7fDLJOtlFKV5X3bXiZglO6SkoUpXb+Ce8IDgOMaA04Lz2ats/z1lVY+v
1Gvyw1UMz/2Pb+G39/Jtmy0L8ZkJXUJeDY1oTfGS0mVI7TTTW0aJT4yX0JSI0PaYHhsJwj2k6GGB
T6C8bl8H69V5smmt/35Rw53/5ZqMb1tx0hix3qjX+7KFPgtZtZ4kvY3QT6IefP6wDSo/fJjGcA79
tu+rZfOScj1NlxV2UA+kuKKOziRbWSb4GyNPwUCofUfDrib9NBUYtKjV3CqefgJWZr2UiRQmO/NF
xc0A9CE/PVG4rhXlknW3vm/HinL3H+rBgGUfYqtXWdKG5yaXXh6QcZZO//7kJHPYMf/27Ibb/e12
hPSuiFEuB0vJgBCEZF+pd/cAh4vnyUB8UJrwK6qD8up9LT5XBSyUO/yunKJJtNaC0m+leiY+rqOX
gIVCQ+4L/cu90rcBOQaRpAF0teOWDiBrYCMNDvNLIUc8j6MBTpWlrDoxYm0lNtbN3TwKo/1Lw68d
RwwriOErSzel0FevulvclWC3brHRK9THVKV6V0vt3AZMIXGn5n/KPNGKUegDQ/FXdq5Ml/YVFwid
b1F57KHTGvr5iTlwAVDIKUKTjOyFt5NPDGrZQIz39G9xxDTTjGZEjZFxGjGrVJ3mCnacHvJXvOzS
977rZ1b8+ihrfE/g3dTAAwYvLFSH5hFAUT0I9H7SMbxTAD8vMnpyLZQPXahsFAWMDM5+jOU2vpWv
+vn2hEmcqjmj85PV8aTSnclCetLi6GdZ8JLYjX41z0MLPCTBcY6xX9A7LJsUi/fyAFyNX4ydtHFS
dzi0MwJl9s8A+Wkhl3witH2S0BH2+kx7Sq4Fs+qshNdFZkaugPvVC0X+9S6gQYQk2Bt+cc2+FA39
Cd18e429QE0dWbZIlMCv7dmfFXDPuBguGOTBOhTPjcZATwbh6ds74UikO1YpeYvNShAbZj34ekAQ
j4zGbxD2lwlePwKksNwpakZLta5sWgGSRI4ZkxAsM8HNk2KumejP8QYLsrnWnZtoUwdwJcANgjCx
S5pgcLq/LwL5Wyn3fWf9p4n6bQ3IV6sz8ojz7d4e5AZyeeUW8kaUz0rAzBjVr4Fr6rPaXGFNxxFT
4FEnYrTzmJh3UrQXA84eE2djDYxyABo1WWjx9pX4erj5+5VKP+y+32uwMmrDQMuLePlIfiU9I2gW
Y5uADZEslaFrSjBulxkeX1GxZlDWDN6JooaTqqixi4h38v3Q5cH471f100V9a1G0Ts0tIzOIfHks
FtDScWN5Pqdy9NPR89M2/634M9D3yVpihsuGVJyqhfYAqy5SmkWuYOLAtAaVNU4PGFtAu2dMoJLp
kWxofxc96sK7imddM5zXwk/fz7cm+5/vR1Y0VdUMWZHo1f69h/aFqFr3WudklqaJwIKzqkk8DP2x
BlblxSsgzOVibMKGEkKGm8UuYVKIqoguexctiiRs8wdGHWPrFvMxpQCJf39D0p+PzhANndLdklVR
5N//vsJnJF2jJsuzZVROi+5QMihrXjeOS6NhYMIYLDtUkHkypNWEXrJZHxoMXKPHIssPnUlEQvDT
FX1r13hmXJFJXaeJpiLq8vBMf1tzWaLCIpCe2dKAEorlo3G/iArii8flClnVghrTYSik+lH7wwH+
54H37x/8rY2pwlTowizMlmZ16Cs8uX4xd4TA88MT/3NRGJJkWKYki4YqW8q3+3teJcFqrGey1NpZ
W02f6N+EmXrdPtXL4+oxJny2Xs+7rshWcWr1dIVk17i9+ENbrAxv9t/nu6HoMi2xpRqyrJnyv5/z
665cdS3s4mU5hBQjINaaF9RyeK7tpW5Ft5POvSi7SUouL4SHGFfKur4FuYn9I6cqu+Ez3EQy3pu+
hBYqjEQHB4wymaZSZVvdsW0ooG8dLKri2uCcCIF9+HP97dUms27Qc0ZP74dn++e3Y+qiaWqirGn0
Jua3GjTo70peN4qw0J/TAjlTZCB7baAX+/0yL8tRjEklXw/W3j/84G8tMB+tqUuyTOspW6LGiv/3
w9Slti/FIMXJM3YfPTaZMPkfebN8ZLHbYwek43H0gK6G31ErHsLoUvU4JhCUohZLsYNR1ewNk8Go
/ffrkv/8prkk3ZAMRbJ4Hv8ccL8tplCVkl67PjjAzGwcM5Ew29zRyqlWvkZKZTh5iZxFWqT6Wodz
mRhnCh8c0diESKUuHu9iKI6s9KTQO0UKUmdIBbibiC8SicG+wh9W4HckgUsVRcvUDMPienVgrX8/
xvZxrROOshKXW2bvxluRzyNiI7ujHhijGAqiBdMmTd/NGHuWDNo+SoAuxDMVxUavYQ0HfaJtmZwx
6u7mtBNZFDoMUBLJ6R+Jp0LI0LpB4I7bGQlzPzzsP7rh4eotWdckHjkL69tHYGVl8xSaV0m2Luqs
mIILjmrLCaNGoJDNJFY+awxAjPoiWQkWAG9ScxMhN6EfJspbSXeV9lHK0wcs1r9fmfbH56nTK4uy
pVmgYIZpfnuupvx6qV35wO+WoUooNfNHNqPaJjXKyPdVvCQ4Gv/RZYQvU40yPq8UIpu3QSWilnfN
aH/FBbuJQtvAhDVk1P+/nJ3HjuPYlkW/iAC9mUo08i6kcBMiLL3oRfP1vZg9qVQmMtA96X6oKoQk
mnvPPWfvtU1MT+G57M86NTPWMwWLFm01uYLwES388nMoNiOPkoBVqLvEKrMV7IIyuChlqRswRzNj
kVZvMkI1rX/rTQZd8TrHZ2ggtg64JFW1idrvKGeODelmmr+LFL/YIY0R4UgagSZXfrh9+nR7flsQ
f10kXbE0iQdR1u6qiLAK9S4rY2NrVe1OwELZEf3hI8u4eqhEoE18qVTuI1VSG5GLIb/LjKv7apYk
aDN4QaYj3S0iH1A+Sj5ukNa3fV5xA9CaLuDk+eqSVX59JJVLBG81oiMmFQdgTIPTqcm2CnEIHaFn
rc+6NRpYkYllrtESIYSNPkv/UhE/FaWvMIpUAdFRJDg+fkFfYFr7kpAgm9FcUNi1IwvRXHq6kcaN
//9iEH1QYx6ORhgMErQ9q/yhzPujhuDCSYpOy5ElRmUF/P2tbYtyNKWuGrcx4WlC+CaSxUQ8TLSp
xNhLkud/P8zyX14zSVJFhS2UD2O9//3jkriOSjFrsh3XM6297nYsk8eU4PEEJWLkDFrutdy5FNto
1K3KEgyIzvGq+tIQP2tsSWgE4haMkqH88J6pd1/NMGWVjUdV+XqmYlry3VcbxE5p5ETyD7ngGD6Z
KnNyv3wvYNTgFkSp7dsdeMEFOktlg200AGg7JQKg2/U90JMSGL2EbAunfSlt9AWt/jEaDOwxe3Qm
IcAIdHSnPWDlc4vEDR5TwJ3/vrjK3b2cfoElqZai66opGdzP3y+ukBqZ32W9degNj9kv4Vg3u98M
5NghgrY2XF+Sta/nK4J7ZkWcT3tsPPJSW5gb4NqxfLYuvdrZHE/VvVw/Z2cGvu2G43CRrgsWiuAL
sZqEyhGODOOXf3/7+94g315jomVolqFNW/H9OmclcWPSDQ2PWfvWIHMcUzY7B7klZLw69sxPSvzR
sg1xfkUDk8G1dIfBKwEnjDb/IzfmDTMCmCr5Esew/+LjkUKyZyFvmtEB6XGcAANDi+TbKvrEm008
tKjBLKIls8pJsMmXIIYLDSPvMpMdvVgF+bItvSZ6FFsIfj+MGu73y+n3Tos6tYeqs+WYd/2tXshH
ZimJcQhVR9Hf0cyG6cQ0wNFm+huiz0miIZij+4ixmDMin0PdUvfWtgNmwkwfXl9r9zpCu3myV2KP
+Mv+pWkX/74rFLa/r6zT16QkMlRJZns0ZfGu1JRHodKlKjAOV+H1dnUz4ywPON3QqGExWsEUPOM5
wIvmE6Ow0NVnsNZqviOuzSiP8BzqZEmGGoAzzaYdhIt46l+MCILj61JTFhWtVRn5PEAe+hvaQnoK
HLzF+qdqs4+la2NwtPy7F7d6XdqW6JUNgS47AX5Vj0jHR4Xzrse7PMeRS3bFmoCEs5Tb5ob8UNSk
8DhALWDuHUtPBKpNtlU3bx4Z4MueLM/rfZgDN3HbZuHjSmTYbTm8OfBvvwHeQV3yfVvLN6KyoBfT
guHQQOisaImh7JiaUnB1n3D5yUDK4l0Ys6QvUhWGCSUOBDGU9vqIBBhueLS4tfTP3GlXeQKlIm4K
T/jheVLuzibTjVIZoBiGzBqga+ZdC9PnLuoJ/bMD5s2mWcntqWCyzmEoJdOikWYq7b8z17pfn8c1
zn8/WVsomfFYk/4HAC5xkcyRrwV53rpcd+DtAqJBscV9mfWbsQEuzBgkXuv+GgXYv58y+S/fXTNE
TRZVjUOj8qsU/k+pmyu1YVTGIB9wqkLSTDRUH6W8GjcFvgVkT1DvX6BjxHiT/LWPxQ6n8FcD7OQF
NLyEB2ad1TvrDHav/emo9dNXm/79f75aUeY+FavIHA6XnRdbkBVmCEav+laOoTVu4FzbFuFJUBvQ
42X7Orpgj4WBaqerJP3SdwkaKjjylOKz+rYxya7kbb3Sg4NqVeGwgJwx+2mmfj9WmB4GLqg5NQcU
XdKNu62gK9Kmb+JWPqhM88jA2vh2En1I1ZyLGWOVQUaFOuvmAg3/963Up/XgP5XYH598V1Dc1PTa
C0MnHyiThT3q5MBWp3Dx5vqsvJcmTxtSXRgOgXYwASJwJmh5uISFKpwOBZKDHP/cZ0xv4iXRt9Yn
0TrVXH2W5hB47EBa+U/ow538RdyIa8EGgq+6JQQTVy9s+ajsc7c6lmvxNaIdXHp9B1t9i+6Q8pz/
BKFz+0PVYFh3R3EGMSqDU0lUplOrqf56Lf/zfDCmyK08U6OjiDK8OKMp9pD8kAJggkxqqN6cSrJp
3GmtY1nwDiZjWIN1LIQrx+DPxBRzyrBGXJVNwHgHGSp2NBroJ4Ucre+4cYZkEYyT5p2CGhaWadnN
lVibeZsTkDfHzFNYK5JrRyweA8gDsq+8CilO/lLmh6ZaGvFrPhLy5UHWqaZ8qlkkQ694iMTtTftM
jHWHizPdjOPOsLbjh9KtWbhN62FIH8gBvkana743wAuRQ5jTat9k0rLACOA/hAlJHLsgXgTFTpCB
QjipuOPPiNZuVL58/xDWi4TghXiDHxG/mAnAVFgJ9ZLGhJg+IXcQKJSsaY6OaRY2jYkL90I2NzH1
062qScBDmrUNCA+gyUHlrvEDnNYEVc6+zDkRZwvEvTmKyo0IwzVyZfyBTHwR80XIwO3hq97iYUPu
3f1y0mRg4JcZnBBcuK0tW3M8x0T0Uu91J39FwUc2D6/tc1w7LWU9oTUk7OgnHHWtwsluIsdzDyA/
k7nQ145OnhnAVghN4bZJLnq+vlrvpIXCuv9Q5VUpn40WDNDS/6r9XSYtKt2JI09qlnygmjw0xlLo
ac/wn+wDcIMZIbc2GyEDA51AXgIi8P9CVyKUFckYhqh40fBgTRRtaC9z+tXiF96MhHca0CNZVOOT
r7mRcrSiU9V4OkJfvtewLt8KDAqBoyuI+RY1BI+UedpDrfDFRmuGzNfytzf4sw8FCncBgkorQ00B
T7o24A1d7RIDCFk7qEKrZT5MThoRnzI+PNgcr+T8GIGHaAXdbPA+HixxfYs9VYWMthbVRRBuiBtL
OWwqKMectF+ZxjmTFzgF0zPXGfHjIHI3d5q5jOSVRE4LcTbgLPDOU37F4TJq1ldhgQKX2MbANRGy
WRvAs2QziPApn7O3DFGuwdNgx/6rLG8jaaFL29j3/H4b4GqH/EfqAyOiAWlrm60t3WHAL/prIoWF
24JMAWRxPEj0WBBIz02yhaJdepu09dDIgMeGTHzASWfasvAfAxUfi1dhnYDSgtuN9Fl9JZLI2+z4
59RHIYEN2D9Vwhu8Hj27797OV47UaxX0p2J3CAKDJXJGgYUgcuCpdLGnKcsK98E1X3DjdWjQyAdf
MVyKSB6CFYMnSZwnBMeqOyomkbA6f30l5ivam+En/gLMP2KxKfWnpgD8AvOALOP6yYoJjzyWwxnQ
y036YMWNgdHpHudff9LRHJRgHUGeahZFsSe42XhVQak0+7LjrcUB2qx1uh4pLnSHF4BHLMJ8CDJN
eZDVXXM7KLiuolVReyFALib4UEqhJGCguK36h5u+bIAh039Soayum3yRDas4dk1OUwk0mpHgHftc
ww9WcRfalWjXiic84eKQJkgt53LLkZonbuqt9hid8br2JLMKrvKadeu0x5t5ZDYWkNpkzcvE1aAt
Z56EmTLepMJBGZdkJaGclgSEuJ6VozfY0o5ujQWRD5L8YhSP4nVCaAHjM8BARHhnnLJbl/UqInpm
WKj9rhdfFNIX0y+QKjU2U2gfPtxWNztfd3iy+btIqKPK5mCBbhVmB4hULXdKmMyRmyDpgK/DP8DM
AC14rshOSrINzuPCo4wR60ko64fThL+iLe4XL355JnwK90RHLI6gc0SR2DrhPzIGp3ePewXteUZP
ryk+Auo5H0Gpnh+j/KzmryKZQhoHOoI+/ZMhQdhlLMKG44LLHmub2A0ThKO6GFs4fbiUXCiNw6ec
uHgprIx4+hXYTJAwGFGG5jlqnzvhjS7iFI2KcBs057AC8+9He6HZy9WDjOFOwfNDdgsxiY7FjZR2
grLiVHWFidxdAhOoZbSMyA+rE3MWVdsoPl0tUFqYpSfyZ4MjKjzCNzQSIIbvmXVUsOxbm5Z/3TVP
MvK8VtyE9BB1PC5Uo7vaX4KhkClmyNPDloTdhUycyk6teQCyj2VYc0AbILslprOlmMfIhvrSRv18
JfcWTWbh4pTXfGdknxQc88O3PIInJ6KCBuaDXK5DAbfOf2mk5wqQoacPj7W4abID3ERT2Kc9y2O4
lBQwAsJDU3wZhACWsMuGEo+tTHZHia3yMZNJTzj19c6/bjiaCuZZrvemQQrNNqARBod/ypcCFkY4
H401hrS1Bxk2Rbr4VajAvd26XifaUte3grDIknNmvF6rC1QEKXzI9H2T7tLy1EeLdl8bXgQrGJaI
7HX+vmLXg0AZzWtMKY07SGTB701ILLBwGZEhpR5cwdo10VaTXoNpSrJSMo9nO46XdCxQUTZvIkrj
EevhUpBXoCvliHPcJg9eQSUW1SGRdnDHtUcsUiUG5q5dqYAgrfdYdw3JgwVtjQuABBiWCM3LMeA/
kcKUv3DwLljct3MJMT0z33R965is2m0B8Goh+Mv/Yw1KTWb+auaIqq5I2h9qjgo5oa5a0bFNloHo
tAlLwCoU7WjblzTwVgFo99ihrwTXTt03+UqGkNk9kWdIyhogtmuBusUpt/nkP5xX+Y52lCm8ysL6
ypwcYfWC5LQI7oktLM0ny/C0j+AppnZdcBwRiqMfTobpiSUsQmnnZM7B/gV/Iipzwl+nt9kZjoJN
35Qat2l/+Pl/dFLuf/7dkb2v9EbrGjM66ukKFDW5xVAkeL2n8nBRv6aEXyzl/lwAxtJmRA/gpbU0
L8Vg7JEKoH51Osr0hwREhgVwwAlq8iwcgi+lqw2xJeigp3tdNiMWshXO5npCkL4FAJ0HhUTEM+Qe
sFM0XLYVUDN5K/gLcdYq+3/fY0n9S+HNTTb1qQDXLUu5658IWij0icJN1qQNgjGAB4Rewsshsndw
gveIOLJvMu6u9UI+yHMCnbA+CSUICMQN1kNLDOEBUwihUIPqCrwq1XYsnyxIDqimwaEszdsCf5Aj
5EtLupjWI12nKYKElkJpZ+nKHLxmlVIe4LXV2cWhC2983BoGncG9xljDXESkaxSr23VZhK6ROvC0
Wck77UAapgW14dC+QpOTNpNh25wFyWPzrqlzPNY3UuFxHZSXa/9KQ7EP3Uhg6D0PCU6MV2RII8kW
tjh6ST/DgxwS/Lvi6Hu7mKdO/cqGjZU4ReLkh5tTAac6DdWWbL6o8izDMT5vF+G1EWlWTDlk4gTd
4jDaEHhvTsBHItqIh289UO6T85DcxcPN093+lEUnHt4O9uqGaaIKhd9csn7hPIj7CxMzxEO3E80o
sqD/faeZq94dKX89z7qmqfRl6ZXpd839rPFN8PFGdLTgl0Lzh+IJVIMydJhzfNTeKVCnTusUBIHj
b2Y952QHzgOgmb9S72n/FITz0YDBDWTTB9KMGfY5SfUUH44+xGVM/3ajefUVGt+c3g2O7WY9xGQ2
OxYXP3FECCCFAxFQQiUC+4AT+xsnKUgF/iOcUso4pLqoNAC11iN15LxHtO7Pehw9OE+wzoDLQREw
9NthmGcrvhjZwJx9OE5IuPAHh1jYoloWgmtVoGAcXBTYMJk+gLvAA5wdoVzyxyYDG7pQTF2gjJHY
sOIQ7odnqHA+g1P/nl/i8+hy9uQgJJLZxmdlPDKYsdm4MJzMMGWqIIzIyJQQgc1un5Ro4ZMJLjiA
OjAxCTCSHPJLhuAEtR8IirmJcAA8RYgdmUQO69Tt1CN/Q8IVz9wOvRJUN1Kn1/5r+w2gYHgTv/mP
w6eWRVH9jk4R+MsZPuQsR4g242LlSCkST6cKIUYoQ6/v5oVLtTuWTsMDPtril/De8QN59ieoJswg
8QUXYGNMBjjav/xvmPg3hPvl3I8ochxeBBCLXTH98zhDjze9btSE/F9hsBFlYc/HnhIEc4SjuOF9
wSH4jrooFWygkVOBScBGMjdADCXzAZN2/aVB6/oE34cmSP5kLrJpiTWC2YEDl9kljj760I90fbLP
EnnpJfjArzic+YZ4q7DOM2lFSXil0rOAiGJrnhj7lkfGZMovwK0wzjprFr81FzyaBTHZELuotMCI
4SqPXcazDWcBashuYklYHVxTB9slpjvxrAFiqSdLHnjiFpYPccW8DFC5oeywflMhJp6sETJkx9p8
ePc/RlQ1TFGDBa6xAEzLJ44yfCnAYIXGDt7pIUzzK1pEYFoAImxoMZfYeqnwAbVy0fSZBNkCclxv
9z3ho1OkAJBTiixAFcxL86h67AipkzDocMkgjQu4Xyz6XTMDJDzZdF860XSwDrBO8oVjenYLSjPe
5/q9eJU0VsXZcCScNCKaGE7IRX4HWYjVEOQOODJAE2R/BL+izLDaB7R7SdZzM4gMs+s7UnmmmsZM
uQCRxLcHNQImbAUOSXRIXevWJklHfeQyk9PyIwZmZGl5cuygfsOWQwQ8bG6lC0Dtmtjg/pgP9FBn
eekLB59Yinm4XEJx+ageJ6O+RCMDUS7nZgefRf5JJ03mZEGndYLIOTWWxAqjtKMZP7Safg3Qf++s
qaJsSpJkiqKJO+Cuszbk3VUar3G2L/zqK8NuqJC0Er0UtHcTFTaiVu8irKwDqsiMA3nXmrYAOCLE
10lPpsSsWiVbC9f9sEtgl4ol1yooj3VzdRIInIg8rLG5jMGzBFlDwCfeC9lCb3OAkOwimmxDB6vN
JxNasBJvRY6gkr6uRZJ/SHzoFFbcxlwq1VssfKV0mowS3DApz//eDaQ/+4vTVUCDY1marou/3ET/
6bcJWVrmVhlk4I54OVtSnODyFYlhp+Ci6qRf+jgos9vK5NTakc2j1aL7769wvx0xZhMVEVnG1Pfj
S9yVV3XZJVWn8w2MBPnihiafxTGe9OTmWS6dVvlpBHM326ajyucp/FRFs0RFVu8+j5FcHXeNlO4T
ICcdLXqzTLcKjve0Hjbh9VIkZ7+FRBqfhr7fhiDKOzLdhv6HAcO9/Wf6HpIkaoYmGTJacXMqyP5z
5a0gUBURBS/ZnYI91JHTc7K7xumGdobeHjX6K5V0Uqz3K2zmsZ0Izhdx0ugNa+W71afN4cfv9Od0
inmtzscqvBNgEe5Kg9qKg8xM/XRPgmvWy/PpoRfHFSmioQ/AkJAC5OI50sF/PwJ/ewoxTXAvTEU2
Ne1X//0/1yLHlqQWppDsW/9QKgK6Zyi4BZlFLMza1Y6Bjug+bmLk3UP9kEmXHz7/b78b84giG7qh
qsave/WfzxfkW3kzwwDusHG5lWdkmpVGnPgV5jdZicEzr6rW/qRTndRtdwuQpCN64yHUphnt9O//
86HBmFmGmETZPlDO3HOJdq//RpvRKdGyozVnV7wOb9fwIS1++L1/eeV+++Q7dU5m9pmVDLxyVKht
/oUdIJDXN3kZ0LoiDUH4Yejzt48zsKgYTKQUTVHvPq7Xfau/VjxVUMq4unxcJayntEtjId68RPvh
LMMF/PPKolrByqkj9TIs4+7KRqaWSFbmx0eOJbbqWSpV47N0xbYrucEJ/3v2eG2dJKUKnd0IhmQb
9oYjwPuQocgXNVNBX/JLXvVgjeelbptnDIP9SsdMRZQDYSPdon3lZ7Aes0t7Rr2IlHOzFAlri5/T
2k76t8RaX1+KyB5FDEH7GkhlLi6w+OPW9Z+kaNpH5trzdURHPmWaGWsW/nT47JpXBtWK6QY3R+49
8+Cj3lDeqCcDCgR70guBaDKKA431YieGdJVeRyzhRK34Reb2+tFvnRKESvGgKOSqHLPhoC+H2/b2
Xihv1N3JbRvjnX8qWg4h+XWvFHTmZ+KeWEjLnUQ+CLaZh2ALDxYC81sK2dPgsueVyxYcCAe0zgZA
XJbLbNj16nPFWYAYFAjS0rzsVhmsBpKPUoWUAzjm9jhOSVZC/NCf4uZUjDOZEmgqJpfkxa/CcM8x
AHveWwErE5y3M+7yCWhLH2ah60sKu5sDFKM85C5oQOFEboW+vkUri0w3hCPtJiEQMV/BYDCzLcfF
WGeuftJGwkNt32lehhVnZxvGQWVzBkBcog9b6PtWt5SISnbU/KC4xSdYfMeylUM7EDWw78R50z1U
y0mSiE49WXbWruPv6LmNMaeWSPdeRe5crtcDDno6u3MgB0NhDx5nhOYDDsst35idS/E5aK85ANhy
ae4GoA8emQGg/y6TkJAabWZPD94zGvBEWdxy11oW8cxHdAyHAzycOGw+STMW5WUaxrOmB1sJ4uKp
qzx+LiM5lzZhrEGHor20gbGRvREtASIYedoTAbR5/03sHPAE5lkaUBLADpfMJR0UsPMnAWt08Np1
Gh2MfjUAQqA7vyMJ5d/r6r1xZtrj6AwhQkWhhJrm3oqY67VZ6eIQH3vw5NCODZvuORaaOcW0CdZy
aT3XBI08DxCPM7hVjmEuLTfdgxirO7t4uoIoKVbskpxVjj52cNJjtV1C2INJucb0Gokcgtq1Qjg4
ahSUd47AuZ/2wSgyUELi6ZJkpzBhIfEWYtqy4llX5iVIgipYMT4Jt6Z0gduEs9zYNK6sEaA61zt/
pp4oxXnfhUXyboL9Xd3siDDFCYCiHfjDsMZM9zYdaHdcXer+7qeWzF9WTYULqBismKau3Jv71Liv
whFD4RGnRQb3yi6vG/B55RSkwhj633fqb9XIb592N+G21DYWR9EIjgbj9n5HXyZiPC+sUGdsOF9X
w7sJDe7qGq8kExaPt+sDiJ36HbTXv7/I31RXyMU0Q5d5bmRNvdNd3LSxzQeri49suXtyLmsaZR/0
5rO3KrSvmlPOXDIjjv6LdVJO0lF4RI8kHrpD/QGx7YFAFzLvd+ZCepS+r7tsc32jGVyCYIP0YPzw
XX9pQO528N++q/z7Dt5c0eQFYRMfaRBopMDNUOd+68TWc59AKWIv573KPE447EBDbkPM1HpPOOu7
DEw7ZEwQHxzr6DjscGskryPoOYn5EIEfhAFDH/7iLF9AYxZhHc2JxQoRwRwik/OeK2keEhTGry1p
M9WcoSbZmSd2iQRSMVPyU/bZQxBeQeYKp8TWLZKzoSaoi49AS2/z8fD4QD+rT9R0tN5pdNNDR9n5
pEtzRuG4eVGmMUv+9w3+o9HIQvDbRbvbnDvfGNtIyAJGLR/0UPA2DYITjXMF7g+NGMDq6MWveOvm
xTNjzc+byCjyLI0bq/sWoO/oq2VPBRpeF8xy49K7LciwFLD45LveweS1YqGu+GkIjogvI5cHkMoV
gKo8nUABz8nZTyeK6d3412NwV9+Ug1/obdZSboAQPVhu86C8a+ugpI9B0yI7t0v6m4vmMuHqPrXz
v6/nVJLffTj6JFVhjaVLbynTMvKfKnIIQ0GtayPblnTEJ8qgyYiP4yL3+t8f9BfpmqpySpQRr0mK
KN+PASTVCENq/4DUJZoxLsKIVLhcrQnJaZLCqjpy8SHDwJ8VPRiFk4hHpr7VdiyyZEwSBCOy//2N
pL/+9v98o7v3rwxTo5Fi1go4l+lEYmROSOwXyXggPWm6MHxZdViMXoGxlyCb//3xvy7t3aXXRAmd
67S7yaJ1d1rShKyWxzIIyFG/wZ3Qehc+YhSwEY0v4XBotdl2pN7k1Y6+VGHJ2X9WPemCJ2lbZbJX
P8lUVIJLzlYloGcutikq3jcSXsfF7bvJnMHuPTpJIum9L7frW6e2P97SPzcZhE2yhcJbwQjGHOf3
p6dTxqgVbo18ED6ihTrvH94raY4y3VeeuhxRU8fK4MjR7tp+E9UutN9FcuxJcZEMVP3LwCGFd+gX
2qZ8Fz0ayRAdA8R8R3AOlQeajvGP3WyMZiF/x0hTqmYecOZ+k87auaOU9TD30AS00nX4CqvAZZvr
aId6/oXVmpXROlgbhAm0qg4+lpB5+kWEEl1PHCThSjTmsQ42kUQSF71KeXOZfD9PVVuwpq621thy
kCjecNqIFFAGDq4ofmzblzGiU0jQELuZgNsy7gkXB7tV0QesvvWQrh8NL2PcMryKqcjABD6N+5hp
KdT8ACgUhOINRJMntPmx/9ioD7S+KBcRM9N2lVcaqVUz5QXIjnimn5u6/CUui+xQqaUJAWFI5Re8
DpDyZ7fYLc7ZWjhHrT5Trm9I2W70QpmgOwNDtg3tNGHPSNRYqMGy/aovcQkm/tWk/Qz6NglXKeYJ
bflqTGDwsv8w/Tn13JWfS/x6bqysG6SsBzjLoIZwOoDxIWUETwgBHIhXrOs5vy4ZshAj9FKQJD1v
N/o7vuYcsBy6RGmt31xjCWUKpjq3S8BHvAwvasqDilbk328TvZ4/VjKeReR1UxNAR8d7tzHcZPFW
y4GCarGaFZSIb9v8Mf0gZ7o7i+2EiBdD5vlv5BBJre6mPvVI/pZ2nBFGMJpucgxRi0HPj6bAl0yx
ZjRZ81lPGkQlHpPglAjemC0JijLlJ45IpMnRIO+KDeeXTgIp2x+JhTJ2+ubQf+vP5TTip/tauCL4
hCfTZkrBdEw/o0+cV/qrMK/WjD36I5xlzhT2lFHE9ABDv3NDbb9UVC/7ImuSl4WEOrQTKFKwUDOi
jl9IWVKPbK43TKi0g9FDEC73wbNGKhsKLBq65YJv1CAjW5fFetwgFjoVTzk+8wi2GVGDZETq4zMm
+pwdnyA7jY2dWUq9vwFKii5Ggzp1eFabfRR7xXvgYWAWLoMrm2gkEQPNzdtjyHUScVn69Q5cqmFu
tPgdOrt0wGgy4zC34axbrYX4OExFNmGUVz79l3N2RhmCg6yh9UuoHC1C/m3hJajH4nVlEISUL0Kq
NwTX74LTuobOcedIOB48YXVYZVOonhOn22IRou2pkMEytlgMwoKRMpHYFzlitICIbaa9G9GeKUPr
CQtxJxBAx/RhjkmdjOM5I6rRRkrMqYxN94r87XqBv+kDmSUCT3SMWf8wMU7UfBNdGCDHu2v6XPJm
5DHAzU0PhGWKZbhdwGr28UF/gsTKmjsJOQDOld7IE5XYkE+YTxDUmAgv34iUiXTLoOszE/CMIxqW
9ur28TlTHzj+qra0CheRvodeGdcsPjvlK0DcMDM3E6fawD8wTbUekhwKmk1HodUOUWNXXFYgiIzU
nGApveqxq30bnrEdPtV2kfSr7nQ9YHeonlsQ4Lc5k5bojUCa6GzO2XOxTXXzL4mEcHr41IgshIkt
Lv3kMSTDa9a+dJB6Ny/SvDvHHAUfs+gleVAuA4jZylFA3muF0xA/m/mrGFFtRRyRx/1ItqG6lDEm
9ouaaRBtUK9qHxFsI3xCKlcD7XEAopJNp04tuuWg7FP/dUKU3dZ68+mLhAl5Ec4PZTMJGwADVpCs
bcbmwKbJUs2IB4RRHjg1an38EUCyrJ2a7VGnBMvutoyBHDfoaznkGQyo0h6NpMBQ6/bR5kd5/4T0
AguZJr6oDJHfmGqRlE244HMAmoaAKVwaKAtxwin6c6UcaY6Qh8FOwsHu1jQu1SHER0EtZxpejky+
WMos3E5ZI9GuZULXI6EX8O8wx83XJkMiiK5M37l85Hz08A3YEwtHNI7pln4+xGn/ZJZeQrAabX5x
4hIwkeRRq2NSmIVTTeBM4VjJu2RsvhfpfEVDd+g+m2YfT0F0GCHz9FjrqzxfJcKzRDLfDd6xQj8J
69msoBBvGL3dKI4RHUbG2RyPbUNLC6Vdo6Ic867lK1EyzAduj6hqOeEaWADnzKPqjAzgG0f/yJh1
+O18zE/W8ia5D/VT+dQtmoBpvBuGEzSuLL3pTMDWkr13jIg40JagUrN6HfN8QcPcc5Ua2lHRATHp
vxf/vwxjNF1kHG0xjVDxrN5VsYnYSFGaC9KBjv/39bOcv07DZ+tLuC74CeSvmW8EDLK3twth00Jp
D92YScl1Tp7YPFljfSLeGrPmbctqrqq7+IHOVbPgvVAVpNqIQufRAXBl4yLAUqa4p9ulhYSDkpLY
N1o/9eGHXzQV/b8Xh7/9oj/0FLVk3roiIFREMSFME8/61TKGTdWTPLUF/ZUsrfphl8v0mHRofOYD
HQ98HlDTMydx3HMvOSTkNi28JORMFqc03rvqOVdPlvkQlKHb9PGqrXmGSzdgAPyuRna2ST4x2Jng
g29LoI9coMz64V5JfzbL+WWaTGfCkixoa3f3ShmkUClGn40isyviom16AruBsPjN7cKb8/+5jqaO
jwkTBq666dv853xzVXpZ9VuuY87EOhMZTlXkdK+sj6Zx/G+cV0WyGYa3aIdaKiQcBV4kSG90fjwO
mK1H/4WUGYSniw4aheHg+gGJOyVphhySw20SeaXlqaEnYXp4EQESt41HCV+lT0n18mPL4H8NPn88
F4wb8QiKGvbTu7GPIA1Z0WI8O2iwf6tlQGIi9DPjwafvVD7mxdrMHBQ3ZXPKCWXPik+jWlzRoBNY
S95rnT6FRKxIyAd3WrWKjDXcShTDutc96smyH3d0D8V4de0fxvKZrJIGWI1AUU5h2o8uAcPyqV4I
wzP/fBLVkxTwqDz0LFusfnDVmUgv/ccBoswD2oxyp6ifw9s2WjQiJO0JK0v7tiBvYBOor5kEdvVg
NA41N6FOTNZZ48HD7NSav0wa1pXoQtss3Aa0aLBCsWEQnUf/ho3uNYBB2WxVNJrQcPaNCHaTFxYg
dcf/H69bpD0Rh/n8Uwj2Ia6VT4QDysrqL8zjSoQ2Ii1SAUwosol5QoVcVwsp3ir5p7XS16m6i1oy
/47Nq5VTynqxtAwXSUtWQf8WqHNpLuG4YgzAEZacYs8XMdFuQiJqSOjxVB3c0DHoPX1jzYG7Ui1z
ltzo1Co6yhibkFN1FUt7MDj+nvDeej+VBMZsOKPY42/TeOip82ppRhAxDQ6m6ThZ3K71qgIYK6fm
pwTA8M3c9eFZRri+aaIDVkAt2Ffl5sYcAoy3txByRPczJJsAE4MVotH26d+v1l8O9BqwMhHpHshE
EZ/g76+WEGRV0Uc8iqqx660ZCeXlth4XGcaviXX+1m9Szls9Ri/E8YNLplMqLnxmF37rlbS1f3jV
JWsy/9y/G9JkGAUTYlpMIX//QmIopqM+GNJB2KM4L0LcCQ/swBQOpeKh7CE3Cd0Dr7+DZFwG8zi6
8YEm/ZA5ynAgoTB4GgF3xvuQ2DwGleOi60/8IrwS/qqRT/KjRaLCYwJP/jHTkTm7yM2M6K0UnfLN
kB9p3QnEwlGwOFH5GbBspBVTmXXnqReE4hxPqeIz5dyNSI9PDYZ8Aqm7aiErdDnIDJoLmMRRG7fu
TV0mDcnYGyFaVMkqor6BfxhcivE1y18yyMngzQ9c68Klm81eRcgKmHH5uSk+N8OnS3KQAoWTc+iw
b+IVtvEi3Z5k2ECt27xPERXpVuxxrW95doUTIvTRw+kQ6sS30fqf+oJgvi3NNjwSwtQpwfsDN99n
qjFbJr70ka5h0q/N6GRckanPeV7TPej0gYWz7mGkpZ7Rb7RkxokMV9Hc6Tbdxkfa9mCIS/DtFh2V
HrOF2nEcVxmUbLJgU3GyvX2HmNrgLMmPcrz0x9eILe0NKt4mJBDg3PAa5kv9vRY/i3Gl12sBOiEa
fzLooBajtsieCY6UaYd+m6E1O+I6sv6HtPPaiV3buvUTWXIOt5Vzpgg3FhTgVM7ZT/9/5khnTwpE
aWtLS0tLk7lwGqGP1luQl+mMBOoN4VraqAIZLe7taL+PO9qTkooLCB4gt+MOU5AECfAuJiMCzaW8
8osFEpbhW7nGAkIgXGDeeisFqbm9hVF9z8hPVn5WC/0M7M1HRE39CSWFkSPpgloQC/7C8ANJtiBG
4grsjpULzFgWdekJAOUz7HCVHnjAAk+8fcZr4o7QzJcob9DbbPwnivOse6/rcUIVybeMRvzMckcJ
3KGngolEGbtL9/5FAyb2BtJJIsYQL/RZ846iP4ESv+bEhTEEc75+UZbU+wUF0ijeqBw8uDrmKHyi
oS3tuS+8vrm6QIfP4o/r15LYp1HkksVjAetMED44e5TcLUSfBw4/IHPxg1tNoNQ0xPvQ1eJE+Kp+
mhoL5NhAMPBanNIXjOk4ezYoSIohzhYiolYodu5wBf2yOQj5QD0hq8kvxLKSiPxKVzE7lCeZEKQx
pBVrT4cnOpvH9qkZluYDB4PrmRTUJj/QinSuuLSPYLsxLchcjOENEqRFMtdH8mEBcOBuX8DzIQxy
3pC9FAxU8t7elQWJ5dHZPXTj6IVwRkCuaA+zs9AHsNjhZfkIqDLcx3pddMoh/oJdV/GZnJUzgkRl
GB7pAdTGwP2gM3clVvite6DMV15xECfAkT3t+qlMtam0hvJCOJ4eQsWjsBvCD8NTvyV3FT5q9SE/
orHBj5kzl+KPOWXgD9cyGJi9CL3wJWK7Qc98wVO/e4dBp7137x24hTriohgF+bgeUk6/NffswZRf
eiHMH8TySOZ7B6XbusZIfc93okzcmQbtsGFBgpwzQsVEPxJdR0v+zMivl2DFtNmLd4YHoRSYAgIu
cXChHVLivkIYFH/70u65fxVL9EcnGMp9CISIjeITJKz0LI+T4zXgINiTHd1j+VGunfLFemRoeekA
CBjPN9YwlcCrQW8SQI7RS/NsHoRV9lQ9kcZHynH92O1E/LbJl6EvXDLLRms6NRBByXbwT9iw2cgk
mR+XBhkOre8XkoZO9VkMicabO9IcXLMWZ+mmXWfuAMTZPEMAjvv0nX6iglsyzjYuKcbQTK2B82pI
g/jM1gEZ8yF84Vb1V/hG1qXrMWtv0SyFc/gUvUVQqefgOX47vsK5ZtLiXgEljy7MFanTXHyPL0in
rpzrjDkVBIM9rQA1e/ZjeELUntY4U2HDOqIH5BsjIHBIkdEsMMlvGJCDXPc5gD2S5l7ENZplACuk
vzmwVIApKLJrJm5G1tIoJjl6XSzNepAcTdrcyJvP3SnfN28Q/dbyq8oC8EntufdeelPb/Kl8srfj
5tNqxi2RmHUxxciPYFu06fuKUfpCH6Q9WieszrWx34zik61Q/42hO8c7ehaxPOIcFHVDBws2bPS3
GsVPflQLUi+HyJPmCl2dXueCFbxsTii2qJfSN1Qt3XN8ZoUzDRiMA+h5IKZQxkKJM/wMg3doowAW
JEbqQ6UZhBeoddEeQ/viQMYHLMzgKbj0P+hp2mQij80neJbCCyhbXQ7yZzbzWgHumbRb5xSWuJJx
nuxRMGxX8BRx7ZH+rJLtIQw+9Ia86CXZbCY4NZXhe3kBPbRXDYlLdJ4GHUrKetQhamIlYDkDOkx6
+XBzbtZpzySNPrIDr4l/8nm96tbo7h9B6c7hCsXTmqoLd6zX7Jy8WguZt+QMCwQtg3KJ5WA9pVWN
jBX4wv5oDwAGyCwnwooIshSX93KOjBDeMtA2UTMqGOCiO6OaaV6cbfymEynRDWJOm6y5TBqGPIcs
Ri71azVGOAh8kRDRCIHh3qqh9Yed7wUf3W1qdYzXEVZDhPq+8dqtqrYtcvAd2X2EU8D8dJCBWAOF
goCOpE3GzUCTBgTIvvvVlMw+vnNSLmIgJ8jMPDPr8NHs48v77xI94se5sVdY/PswSQCITXT6UMfU
MXKslowkwj0nvoXEFwufB7tcBO8ueRsHfSI+SgVQ2CB+pCS50yeSvry2fj6mQZMOomPfP/v+mFoO
VT1uS3EHnxQNcaMMy3BMudqVA+1dOBlkxAgEfg1Nf0bYZQkO0G0JGgs2LJC0tkgnSOsR5HZWFwoA
PPrKjbQlaYG0X//Fe2NhZBUzThJROCd+17FBaQEZmY9JyUaCwLhYNST2wqJwht0jeAStHQe2P+eh
gtVvABoXPVLqFkjeWvjAGMZABE6gNrMiYTIXDFgdMlZYhGaEOyGGI5mDf2PpJA4OwIz8AiUfKm8l
NBkQo0H7mX/CsX/q5twkFmjoARhE8Ug9ZRx8mAntEFsftkuf5BdkQtY2QGFGlU4uDav8xH1gH4YM
Qzf7xOFLwy6Vm/oEyIGD1YmLhFIQ23mSrPKxZpIU1vPBdf8BvIpFkdWkBhfYNK9spSFM8gHaKZFj
8zt8EWVM6OaMbC9tS5QEZ5k39DXERZC0k75dn9hBiVqnDcetFON4fp1V2FTh99bMYozZjx7ziQ4N
QQQg/eW44hzC/LFGuKlxPOebcDz2PqWLO69P3q5d6cUgvTOeGDC/TBtIrLpK387E6OGm8RjERpqH
ktERfYLPcfXE0pefmbveIXjVtuoGXoFPc2kiXeBWvTfPbTvSCYF7JoOrJFV1dF37D9rJIhSO3YmV
ea8d2fyoI5beNlrIq3aePLhrd84JiB3ReauecWsIPhF2yAMQF/5uf85nKVWHCZUKQghcVwmDKgft
C00OYiwj3gIz6518E2ZqL64IkYcPCFvPu/6HaExKwk3iAQwq3EuAIojz4jH6uznI4lSai3scuKx8
HKBLv4BbAMXAeuHYH4L3o/kPSU4aJKyrJzoF4gdN1oyoKZhYDznLfV8Z0Uob+o+htHTh0tcD1ggZ
RiXKdpkRQgthWmLdC+2XtOA+CMBnCbpwvM/rpb6CjYZnDo2N9tkXB2yt+URfSRsilzhubQg/+aw+
aQwEPNvXNse08dZtMpHe2FOtQwmJDQX+M2B6ZgyipWuPUaLKl/rS//Go7xstvDn1p3soWM+rTXoM
jpRzRLQSTUpyPBIGBu6ETk3yok8EvA+8ofQqz8Rls0VrsxaiMeT/bp08oJt6Ug8cXBc+QZ8xHpHz
654M0W08T6HYMZ2AONyzsuGQySugagpx+X62V9KLtLFH1dzeo2KeFku05EfpxdpbvXyyWMdHa0Fd
2m/LpHU9V73NBO2PAdoDcWB3o/jYfXhPRPqwJqwDf8JGbT9yNgIg2nQP1i5/JKXYRtHDJ19yKhfE
/55AbUAPMhRsOXpjDqk/1f2DDKpC57aqie6sXjgHQJ0l+7Kw0Q76qJsm5423Y6LPrTnplWtK47+x
EwgPv81B6G1YveNhKd+ioPjxmmWZhuLOXbXJpgxHIRSWbKS5mDkCU3MoQmQ+MNx+y6KWlNsx1D4S
mygDMU6GeNobvuXDgJajNMbgmAoNtLqjf4PFKK8RurUwRMgWPQOzYntBdz1LtlI2Ioa6QpfjEUU3
1HUUY1NOXfIDtZp1MHo+Klmy/aLqVDTW4byNMFKhjnGQ7rJ2gnHRHN5hPoT9+jsGbhp95GagPIYf
0ZKR4uysF3ooBJs/sZJ2Y9S36+s+LEi1gZ4uqKPko1LpLmMTRZdiEDw3SGeQHasjCnV63j0h88tY
Ejsfuh/Kq0G6doBQaFC+0WZUTh66TaJ6tH5Ct4/tMaXnQEsS9VQwxa4wxZ1GG4vwKUg43VX42p9z
MsIOf38+47fCQ/3P17t1i9INAZ/cgK+nHL+qnUm0M4m82pHeTZoOM2Ut7WTIb+aUrKq19woKZw/R
5pL5+Gb0yZB8Z5agjmbKib1R/GBTtt4Mc+DmI4JVo2fIB+7WOtinaKYfqwULQrfHovmovahHif36
NTskEKzUobaon66fBE+321gb6+4oJwZ8obM200XemY+9iqZhn8POghc9SFAl/v0ufmHcMY+UntOD
IgLn2xs8v/OKWNdt3gXOUn0G37B6YnlP5vWZ+usQaAPhTZuwZl+fxdfsPVjYc2ea0jufd0SaMr6h
SbCyw2Y7KWPrswyG1SbfKQ8Ew7HN3It5UHsM8LaWAhxk5nPS1CHsf5/1cR7IYuoz6ymeUsoUlqhs
4plD6ipwCEARjgHbYmXOnUWDa8MQ7R3Y86SvUGC3HbqNe3bm+cSlEER/DpqLnWc2uBSM1b2Ffjca
g7qG+J49W1UfX4b2SMnueKT+grzyyv95iJulK2xdKYuqqttll55M9dy9S0dxYU38CW5qcxnL6n7H
sl7DlXMqT8ni3lvU+orz5i3qgL+a/qU/EfWbt5glhhDnidXtym7mvGpm319oiMsQx4U31sIJzBr/
WTWHCYY5yDfBlshjFcYOfU3wkG5x7eb1pe+obHfsj25/dIVcPojhxmgD+0ppN6llUMiBkfbrgUZ3
br0x2OWxtYnGlTinEycgjA9Ibx+X5Sby7/TfjF/WZx0lC0CELJsqoo7v46TJfaIpImokrFWso/4C
M36tL8xFcop2xTw8lCgrTSLrBv5OuzSX4FVfpBvjiSoKGPbaC0rd5+s7NUZ2ql87AqzRp876QKhy
esAPdpSTaKdMaaTgXzVOuq2x1zjHzttsHpwoL8hm5Z/iky20a4nm7YnvMeqCJ+wzy6PHmWYpL0Wi
VO7sij8MlGhHf3vuG1C/i7ookhK92wUb7cmayVR1CRgI6ASAEqvQk/0ZHnhAlV2KZyUHVEeyxyQa
iPv4bND5Qt8Wjhq2rLQv8NxkG2OLZ+LAOMjxFsLH8TVdxB8RBf0bO0dZz0MN4henrJECUnGgtodJ
Zexhq9mXWkbWeCL+TQWX4EPsszcCuzn4LkDlwalt9M6PNKX5y6BdHelUAUk9A+9Jz0exMm4q0vRw
YcCrfZiB+1G8sbyoI02FLjfiJBvYIwccw4Q+MG6j/kBE9EgJAEk5focs98U/+j5n8KNikRRlzcJH
+GtS/1tvhF2UJrYs7qQGbQcs9nqusV33Zw2LfD+EvWvjGW3w38vzVxnz47IaPsD0x/tgoZvluTVN
0VEhQOxY6hxlHx4AKCps8pb1zljzvNpEteaeB+MXY8Zw/vfVMcT9sVLw1FRYvZEcNuRifxb556lb
MZTr3GjZHXBDCjklaJMWxFJ9TOxl9daUSzLAlwys0N55jT7CGICeivhC5ZcXx+vUfBADa4or0Ept
X6RkbepLYOpLW+N4gSvZXIJ6T9TENF5bzqpylwQkIs0xlg3GIG+BMaFB767F/E3kXOERYs4gzQ4Z
dugCKZ3urrngleV8osMJHv14YmDWizIG/xhsYeDKkFTZGHNNBDW6zjhkOMTlvWSXqFlkysGsV2gr
O2XDNCSnp3eNmcXJAs9xKSNX8FGFb000ojHL8wv+ed3QV1YAhrK+1HuXhw57xqUd9m0qOzsbT126
NjzCx2ZJsyQdXr3Og/QgEGyZzhD5OSk85FGBYl4VjpYC6rKlOUIJh9FmlswtnAqIGBeOHqnsDhmz
ZHBUB4m0llNnfEraOaOYRbG+scDwOqsZXXF4ZvJUvWsUHFE6xIaCpgKjYeeqzhQpmps4I+kOGWhk
wtIkFj+lWTH48IEN68fGgWLnM2rgc8lnW/p0pLOhhxPUPEpZ9zi9d52CF/Db1ko4b5adNVHh6/hT
GlOh964R9UvdqG3wNeJ8DwlJOON1Qcbrmy4h9Z/mD1cNCvspYP23uguWwK49qT2QG2g1wYOUbN2d
zpmN1nHa99tYaHjBaf3qU2XKVLiondC/FZoxlW26HISmVNhpZRq18GfzlPJSr9YrZ8Zknq3KMXQj
CB4E7gZVOBYkmE3kYktxPlXaiVjS2R0gGakm2EOwHkUfjUeDh5YfcPCVyszjrSXJWquXgVBzWAXJ
cDjQaiJe5eAg+YM0svcUF1AKQVaiY/dokqz0GKzEJzJtawBkiEaYJmQ0WiY4nIfV2IN5YAxNwAs4
tVzUi6bWMf68WgOYpvifolVCsoM5RYFHgQCXuqfONtEEbH8ZS9iJ838MmmcGt6DPYMmV1kioyRBa
AFsik7GcUZpN1LVcHLJg4pWvfvjcak95Qgc+wloWDbIirRo62jnXsyj52e+xCK/3ziteQkMPnTv7
ontC3L0wdx7UEzr0CrApZxAMMgJCI8WlEW7Q/uN/H5lHOlTDKsUbTi0m1+K1iPRpDtQu4sVRgSDG
FIE+ma6wmRsFx+hhK31mGhscnsTRsOFvRPEuoumer6AwmVtpb6oC9uWDRCCZ5mgVk1T5EIpXF9iS
pnsyKJuFAueMRkWivWgbxz4kSMgwb0NrPgm7XYIXakY0yi5DlhO5a01cSx20w53IHoenMbtbRhRx
+2gaM/jUOaHWaTSVnQO31CcyltqBxgt+R88m7AERrKFgnJXwRDxofrIH9XJGEaMoCyJKA08crqTe
HIQBEboHj6kaPDScYESi09sMSwkqSQevIROkqaYSzQ6NtA+J2KoZtbbz6nFigwuJBkMDD9GKA5p5
G/U4e/KLRqqsLq0yTlz5Ngfu8uGH0ca9PiuTvg4XoVKcI3vrX/A/Il0LSzOd9PLrxl1ZcJon3tbf
Y/sE2BtixzDdk/iqbKxZng2y5lG3HnFHNM1hc8qn1TIkEvvUXKGemnytp26CGBKaK1kuhwhUnD15
86RP7eTCgTamLsbXXEMlNg2cSZGtZV5rhYG++gy6KI30qX+y50l8TkfuZ7/WQvhre+vFIZ62ub4n
pEbnTEfYwQTEVhy7NA2ES8JSdcROryV92F9U7tivFqK4FnBS6NDIIPXB8MP1ofCN8tcncewtG0bi
OzBN6j1cyc4mfB2rsSZ5xzDMMd9U+YxJaCytYkpmZ0x7kKj3YgeXiObBVJGeNVzxsmgKJ2OYUr4p
EvgLVDh7m+A+oGSXq9ewfu6F+iFOnjEMNzN5nlGvBNrFWOMElhQ76VGvoRd33rOBl+YaJDNNVlI8
DtFK4sGRV2tT6dEi5a0xgDygjtB91ZcFh3qlewnsbfMZI3bFLgQYUs8XJr2/ZNzqKyM9Yl/jFkeY
tNWivYAhOGs5fh6YV5bVbsPowdghcXcJJqcPtTbVtEevpI90TUfod53sOYH8OrDSt27IHt0yp/1h
isrVnEbCWMrOqjIE0HI7iB27EtLnKlaH4Sk27EHCcilDi8BF0R1mmBfQdiR+dgLieSj8c+PMMa1B
EeyAU6i86IkVPYTp1NMW/ocJflxPNP+zqt9orVhQAJDRpcnCJY1L751C2F+Y6N40vzYTI3qT0gcM
5QdRPXeKBgxB1uYS5Gd9qmImEZz0w1VcZnhLCgPoAaShlSF8A8PBRn0P76d5Fcyl5RxrHOhmHUmC
Q7ePVMfKMkh2pAA7xjKXpoIxzZOjLM9igUXSPENXxDuxAevujJX/gazZdlCkhsbg6mzLbtWFOzWZ
NcEG9YB4fWr85ZVuG04/UJl08nJYtgjTQ5dA6JM+aiVe/4tV7wOB9Ljed+Oq7TK4CRpBH1RG738X
Xr9oW77XXTc8scZG2+L6KcwNo1+qZWFF/adPWyKNHl0Es8pIG8csVUpNO5FTOHYro79vQf8JknAL
Ji6siFtUdJw31DtXteJUibkF+yw+9FIQ2JNne4oHskbIAfPYw99sF4cjmWVYxdqJHG8faQhGvNAn
wlF5dqUNHqf6NLnUgwdgoA65GsU/TrXI4tSFR8EPxkxyOSdG74VaBWPwk/eB+SQJsqQ/w29WsMVg
8WQmWTClAbUS/m+JcG8BInlE2GTSPDTK3uheYGe5zcj6xCOt+GiguIT3SvEvy/fbWrz3B5BxA8YR
Xr5p5CSCkLRXD6jEDmZFvC2EbTtuyiGFgcceQ2rRSTz4GP2j14smCTUI7SyK9dyZXN/7KiCfePg+
Rwv7Q6Or80EfwmO/mbc1qCwWpp0ySsHzEZOQUqWxZIYfpjtM9HH8GjQjDnCyubzuzOgjvT7StM7x
aQCI22JsBGSOfRPoh1RN81fUWfX1E9A8WbVDusVEGskElqN/LjQW4QW9n3ANs98rRzocDdtfYk3m
e3O0rGSRhfTHy3biGXjvW3QizYksT3IegxNe5D7HTGpwb0NZiwgtjJG3q8GLzSFOS/ROyomUL4Ew
LeyF1l0zVvFBc2HOr21hEob4Mb1Xr5gkZjEp58gHnjxpVE7oE6vWq+YfK2madxsQMMdfZcWKUTlQ
pDWs/2xvax9gTCZmoDnWO0NNfRQ5gYrjOp/hulcKi3wl0gbqxgpqogUyABcioU0k84a07/JIp6eU
h/IKA4lyeg1RM2FOFL4jH4rHTrFUSTrCsMWeNXTNOnvWvYvyHVsC+SfLyCRIgH2HWB6JbNgbzEUu
a+2adh4+aYT+QCVwsRpcU9RzpMZBSQtWVTEuNJjlmzo+VNqT0W2pLHhZJrbP0RjUkEamoE3Snd77
pM2wC9PsO8uO/BNeQ3lDI1bX0LNBxL6h4NliHrhZFre7nNqEosPI9gT2kCVKWPr15Urmgb3vUwtV
AuPnDXSF64tr9h5GSopGuXlrEEjHVBx1tpau85AW4d+LkvQT1/l+gzfn0SRx40hz03ZnWhsFYDXY
XXvuZbtLy8cswVcVk3l5c+ei/S+9mfe8Fd0QCQcXMaq5mfeBr7QBgantrmo3xAoU+RSPVqS6ngqh
dWQnp06bNMTGrEhUyhHS/n35X4SGPDN2FoohEqhBpsP3M7jUtFpqdBHPKONoqZE6tfXxQtMmVfsY
GIhT9GHhrCwwHPm6EFh+ccON1xIhDDWaNh2PYxRrnIDEdQBfpDrG4SnQDzrVYYseEZXk8RqS/ItB
GahMOMFYFDmQYqxapbe3xvAxGf/9RL9hKf8+0S2ru/C8tsF5qN1l6OOE9RWBb/2ul2sT80d1wjLe
ORP4+RnCmQZy8N9X71/Xt69pQjEl4U/GjwQTPOtmCLmhE9WKUVy3LYu2xartIcxDj/Xi25giVHBh
nTtX/AGifF1R7bOByd3GZOb7ByxIU3P0POWK4l5X912z6sQ9YQy4rWT3kM9friWLImQKnWuxzMjf
r5UblWul15pR6r0K2txspkS/tCkhtEOO/XeG5m1oHngRdMV/rnazXphBWdlWHly3EQI7yT5YYjkz
7WyS+rvEDPYYvVTFujfD8lNtqeHmzQlEwlYaPwfZ38apybn83veVfhQuNzd184FbVauzLMPOJ0tx
8JnlESkTQBnqououaOWFc2/rk6QbNZ7JV0BpYEuqxL8H2c+V9Osm+kQ5iVx6qJ3fv0OtC0atWe51
mwsrHWwygr2hWqj66qkCvONX4SyyZmG1ipuZjaXq13aAD5C+qou1l+VT5CIjFqWRJQKoCWS33Bsp
v8wDWZR1nWnAPf5w3rrWbelkNq+pS+cBELCMkT2ZH0kC0+YSeM9/v5DfrkY+Llppk51FsW7eR2jZ
sSi7TrAFUTZ7uRtcKuyCCxZvGtBkl9BO+PuKvw7OXqICtVZSlB8+QFabJEIi6v62Djj1UGXE5UHu
1mK6UyB3eiFS5W6nV6em2BgmTEzQhqaJp6JtTGkF+S4duPbz73v6UQR8VdMorXWYG3080vdRkQiN
7Tae4vfWSyCJtrbhJchiPxT/vtBvy4As/udCN6/b9+RGtSqJOYb3AeWFs/HkZStORHzN8uPf1+or
l5sFlSPCf651swh4tZ2ovqP5WxujMOOC/Z3ZF6v+nQrq3ru7mdaaG1ybuuDX4gefl9secmvHWAzC
bfn7ee5d6Obs1bWKILol764Iepun3KfY2HbdAteX/+1CNyWhlFRWIVQ8UWVOabXBaCv1WXadFeXo
f7vQzQYkyYlWsJT7Wx9qSIfB0TSwP2XrLSv/x2/UD8t/2gVuRW5OLPLqgp7c5o3Z6thYFfNJ1ff/
/SNpGBdyRMW2kLL69kqqHxV2gtgjWGXSgaGNXTluindd8bR+qvw7vC2VEzAbKr1SlYSpr2bqP88U
SFVnGhp7XAU9zYHoIONW/R6hjOjTDJlchknzgCrQt4K5HTuTIMHAy+LYAhVOIvBA+ErFcALMARz8
wjkE7ku2JaB7a0uWXmXv+v+WP2Fc8B9leqrTk28fMYHDWLJIjUEVHoviQerAlnTjtYF7IeNsFJ/z
ZulUIDyNO3JTc6HhURweW3sfB6e/X/btatK/AsUw8Mqkbawqt45qsll1VhyQY6dZDwUkLUN7kaLP
Lv/Is2lzLwXmB/bB1RR0EBTcnEB6d8rvnzZsO5Nkxtbfhu7aUt+jHPKBUWBfgxg/WMjA9YWMQ4wF
tOq5s7JZ+qE7FThlZ7C11fpOS/V2Nbi5m1uuiK3b2NUI3A1LtggW0RUnp1zHLtm/+r2Dxi9DDSaG
jKhS7Dvztz1Gow06Uvocb5WQ+6VHs170aGEoK7uLLh6bgKBaQS8I+FKioHEe/uuvzNUthfwd+FTm
La8w9zPNDsl93NbyXlHeJeAlD/mydJQaB9HQf7lU9O9VwqdPlrFwMdEMfP/KruYlWSuh1gr8hWFt
qRN97aWPftToPP39YGq/NdxMYc60RPlJmJApRGJ9v5YiZq5cqbW/bXoX/m5mu/ncS8FoaERmiTay
nBcJg+7SwpXYeU5zprazDeEvCAVAuPPqtyD18INNjMKiGKF3+5ZyLglQpTjlKU+3ovQoQABNA4R+
EpIUpBv5i89xUEkw5Hurg1fLtnEUGMpM/9aeZRiHEZ+QZeFTQ0lcaq9/P7HUL39/PfHNnoxRUOMJ
Xc4Tg2Qit5CrA3smlpY5ip1cHVpgw5S/9xrGXwFNP65rKJaOJ44BN+52S7MCmHpZdl3pXTQK6b2h
JjORGOTm5go8rUT7uqRXIEH2hfoWiGsXkY0rRQu33Df6yzVGb1aP/O4hFU6qCB1dG3eBN/bFGbaw
Qr7DArSQxno6T6GaCdjo6gQuZhCXs7HWLIKYMFVteOdd/jYrZQtlIk9l0P6/eSYxcCW1cjsSmlKS
7hx7ZPDeUlfd1/S6y3paBQsDjmapycM495dhWd8p5n5Usv1ckS38+TVACNTQN6VPfU1UvUNw16+/
QaaOUoQMXrNOdG9ow2BycA0RjQc9fFWtB099MPHgriLMSyS8N+p9UmNK0twhMf1AYm7v6aZKulY0
WEkY9VeOfcwRnBVAZyq8N0l+uF4XKit1G2YnU3r7+2v8wNFur3vzNQySrW1IYH0PdyEqJFXS3ArQ
Eifecx7Cv3Xn8G9CAYn0Wtih9Yg0HFPyNUfgCL2AkX9ea+Jk2lGEqjaTHiLofgpA4lWYWiZc9Gs5
/fuGpd+GDxZdRCJres/iuPl4mZ7FxNWz0PG6xrXY9iaosrcnwi2NsJhlWSkb+qyVMqjjtae93Ln8
b4sfxy5IXmSpqLhd33woNbSxwXY9byv35gICMeoEPEEJSAx30dTS2pCzcStNzRJjy8IehRAYO8hM
VQ6pGRc5PIc8VcIM8ENRoWsmuCZor9xpJyJjKSV0m0D4FeQ1O8A/t6EtqBBcoIE4Z5WKuhumDP0i
C1Kr6hCLYu1IJRjoaJUkCZ0dgvDWfQmYwTEeAmHzXkbEIDlDwX9zaNwJivXgFs3UsCXCMsMFJWVm
PdtNgUpFXVXl2WheCHKk24boxSyBUeEPSMoYNssqiMN5aePuo5OMBeO0rbGMtLSNLeG3ID4VxsTj
EB6616mi16g7CRHqOQcUbZ6s71pPmwrKU44LR8WKn/r4u/gk0adzA6dqokbHdi6MrBQgTl42FsdH
75kiNDLBzdGLyc6CP+dMzb9LGwbErhAPVHR1RDhnuWX9H9YtmLqjj1KigRpIwdS4yP5wmLVKTADx
n8TWMomhANjJyncmWudgYR8RoYsvYBfOfE0/xXqyjjkO1dicGVd35iqHOsXevfdC45WSpztRERxF
pjIUI2kkt+LSiR76PzKtSxbOXPnO0emHixOzkw6JZVnE5hIaczvYxUy2YyLtvS9D8dz/dK4EpTnW
vDSkte4kaEGvdCELTxhSp8oRhLmjR91bOtFEgWSYO8qixqZFwM32zjy4BSD6O+t9pTTgABU3iZsd
0Yg1zXbDK3Ei0hmd+dAkmTcK3WcHDQJ2FgDs+A/Z1tzMrEmWkcmAYFPHS4nWC8cKv9017kGolzni
wDt39stezZ2RXiuBR/6UQV2bsuwRZm/LwmCBxwJYZRQcjKa61HoTaCYN5Rcz4+8L/7ZZY0TRm/lR
Z7NG3KxMkixEmhLZ7rbxW7J53iUCq0TcG2RsInFyGpQoS9MimTDiaQFYZHoBRWEeDH0c7Z3pbCV6
XEaSEdiCRBBxm08TvNAxZUn50gSh9LbhppvtfGG1cyHuFT4OLdpHy5LhpM+6Gi2i6hHnplBd//1o
vxxYVOBPzocKniFUtN8LPrlVHUWrDHcLyFITI/Y13TlTGdrj1Tv/fa3fFvhvF7upLtO2i+oi7i8G
4ZjAc4w9nzLrhZkPeUpot1Z+Zm6jT17cxfCkXypb1WI84yBvGD3A/P1BS0mtKcMEd1vIqzwdGv4D
OepmQjpTPGmUdSlCA5EQLxOe419Cda4hqvr78X+bV//ewc28uoZZJ1gFMT1C8hQaT2CIfRyCcRbC
TxLZ2Tb+vtxvdYfKKVzsrWf4wl8//+c47ohSTo+GQavmK63qvcRDKmi3vnAQpKStXAPu1b1P3BcV
N2Xtt4vevOYwrJq094jfFjlMcmWXdvpIgOySeRenVcatt4t0AyLNQ9uQzVkdo/gtg9CQpb0e4s60
/fWF//MCboZbbSjGVbKtrxcQCBvqCF44lX1v3x6v77/w368HkVrEoQAG6s0q4TfOtcJn0+sPaglt
aYqCPMaadlqJZEAJqKpsQtScdMosc/ONkRkbOV83WTQyyQfM8bPNYZZVEEj/HglfEPrNR9FEVq6e
nmqAFfQ3/s9IMF2lUHWXF+H2tCtQEd3EFKq10NzAXsH0poPzrxlrmbhAPo0foEMMGSHhUfLeZfcr
ty5C90eadhSZ2LPhyq2Hd3bEX1YiXEL7zQeJKwL5GxaFqCdaHKudu+Wd/T8wkWkJwK7Up0q/A1XI
v6wGX5CJyfm9/1r9zfzzRmo/kSI5LF086E4BxMrOWLSImU2dJv1Lp3ocvDTc9WaduE7SR6LaujJH
dbZNzHTUYp3qwOrETj6yBBglA5z7cQRBZy8L478/3Y8GIO8Dx1oFzJiDTe/4+P1GU1lMWtcQ3W3s
PXL497IN5ZMCr5KDNPS+Iv5AQGTHjzKSprt5D79+Eh146Qt8wMbq+8WlxHIqo07cLcHrKsRg54NL
CkQCB4h57mxEvy3QGg2y/3+xmyf1U6dy9YKLifE5hKUo7qpkm2KHiM0n7gdcuRTW0DoNZjDr5V3o
7rf1kqkhadRkwJSQD26etqEAyOXa7bthRm7OGIRknDAIWaADKJj9tnQXBu7PFLdTE6IDtHWOrLr1
JeP5ZyDKnZrT6ki8VeFjEwlSp8E8iSFUf2J8qLB2lG6BBM5eJxX0gkAbJfraw1cuxiCyT9hsEd9Y
UMwKlYCqGJLNuVDBE2hmEskKTmCpi0QVWfKeXeY5Qrxh5mczVp/eWqkVjzZE3aEMp8t1ZIR4yshQ
iHeA7FIbH76+EbD9BHdwKn0KFu7Aa2yQgnTV2o5eWs0bqt44FyMM2KaxiI9zvdcbMugMHBgdMNjs
U3FeY4inYfUqVoSxkPV5yetPW/SOZNcHIi6t13xaCBYyBRpNxv7O7OkH6I+3C5TF+8Ui/odu3uBZ
RZV6vx9TFTt83OE++MHTe4SOXeGi12PGkeBc/r7uLxuBJim6zFhW0V3etpYNJcmvihVS5yAat+UT
I6lv8JbnRH7WybC8q5z/ZdflgmAuXFTCHKf/+T+jqNdixGUTuH1jyVDfbQxAqW6oMHQfQ8PojQpZ
pvLka4V4P2jdg+cspWYtOfdqjt/W1X9v5KZ/cvVFx41q8ir0cNNvgRR4EiVzjNpADf+PszNdrtvI
svUTIQLz8JdnHslDiZTEPwhKIjHPM57+fkn3bZPgaaK7KirKLjvsPJnI3OPaa2X7XgsYnjz7GtOv
8O8R5cnZUzFXhL8WZxoKHk9RIAmyPgmpAPRXS0V2POGIHWyzDeIqdTfwe9BElBnHsxn7trI7TGc9
96Kvfnsh3kJZmqmxt6rMu0+RFLmXdS5VUVLMFurjLgdW1dza7s6V4ZlnaO7/3MIUPgKg1H8vOTFc
qNQ0HvMAgDVRBeoYIYY2tr+nPSKbVP++f323r3okBuJsGykwWXCQfbxr0kDXo/UhYXOTV+GU8H9h
5C7KbgM4pCkZ71F/Ba0jnhdmGkmomfWv3HVHheCQAEuDH3BK5N60nZ7XIa6bxWvqQXFxkZPXytTW
Mox2TFYnOqKjCBCDxCzjYmHrf4PEO9vSgw2y9usf89ZnmBiY9z9mCv00MtOq4qr2b6EQZAjF6+79
EvZb8+AFWx/FYCuknCKve/Rp23tCKCGT1aoXCe4nGlpEoaSrxqxi0hWzx6+iAUcZCyzWG2D13R2M
Ha1wVBOz16JSWSPCXD1y97mCdQ91U38Qrz9e5fLPr0/jcwPo7c0xbwpDmK1MyUl7u47dsVWkMw7U
HG9r/ZbnRusOWvavF/r8xj4s9DZz/m5/gWvWrZ3I0llIkwmt9YRxX+4hAz3dCojE16vNbEubREFp
TlhNiY2ReXdNlgz0BNW11PoJK9vXC4l3+vEyfdzWJALSKQGm/cj5qdmjPt7KiBUjPp2+OgKT/fVS
cyc4yUUL3XUSy+UEAd1QFhvGfUUZPGtO5IZdjp1KZyLuK2ZDbM5gNk5HvI5m9EezEfekIFC3Seds
PEHpDIdR6+nUbA4gmVVzJxxyLv2woM8B/TRrIq9+QzpoVG+YTQSq/XH1LFLUBhFz6YyDDDyQtEKq
9kRrcU0x8D84WlPTmbyG5+tTYc9vugr/w0bt5Mz1pOsOoMptv4u2l9Tt6oevl7u6Mxw/jXfqGtq0
ExrLIY0cg0tTF9+z+I/ir3ngWn+ar6BMEaW0VYBWYvMNQ6BynUmQEaiW72g576DHrekORJvDieUC
608KL5YsxELjTRbN5QXiKk5fxftlxQG8e+xDpuZOnYkNqkfN+T0mRzjtBBXqS4ixx8g0DrzuPTr3
sJPMebu3/Gq6OpPCQthbfkvqP65eDn2U2LUjnRPGKQ1oxba6vDGLxxEQKcod8BQfq+iHEh7H8uKP
3xCnC4Qo+UIvfyLdnRZ/zBwQv2wufCZlDEnoikJgYaydbBMTrvvbCv0W/Zur75JmzlNeuxoayQWY
BB0q4mlDvupqrZJ8Lv3Yr4EdguK03W8hJJ2LneIdjYwpw1sl2DlMnGn7oj3QthjG5dfX80qdm/yV
9cFy67KDeOHHA8x0pZVHp5TOAtunU/cTSFIngF/U6ahBAIlv7vCQFiAy4F2ACCDbhd/GWBE8SCE5
CRQgBsQyQhl05qd9zr1Eag2/AFmnivWZGPZaVlNHLXKMYAb13giVNhRG8P6XBK5Gj6WvvvXMSw5K
capL/Dm+W/ySMDq0Q7j4+sfYn8Oajz9mck6O10uDLBU4z+7bkHxLvO9BcWBQVu3hr8kfqjCFHOTV
RIS71+tvOeRKjYsc0K6kEdLTK3GhVtSYyMmzdtEbxEQppKgyGSIsJVXbL0xJ2YeVfXRfGzHoXtyV
lU8IwCyIVqylrEZc4cHXX7RRWwy2ct/TjlYZtoqZYGlcYDNWdUKMdZESvisRQykBaSkUgiE0xpHK
HGdxoikMt/ZzNPrM0b20Tbs0LWiK/Ja1v7dae9LYCqkJ3dZ48SLr0nYAQGxUR8++r3rQ1QwiROn3
glaZQRNsSKBByR97aH3knYO6oFvBFYv6X7F2EnplRgl93W8p/q34j19/iyuYAL4FAHLTBsiO7Zl8
i8gfc8e1E+kcMGpRCNHJgfZbxxQhVReK4xSJEcGkA6DOXclrIYAmCoiGQz2ePvrH1zIMoW8OVfgW
QmHvCDfkcSXr0Qqs/ZF2ByldwxRtxlgVP6VLmLLjwjp2tVSTbtUZz4UzE2tZn4NJDsNCbsSyhEKd
NbG/aRjUQWLxShjA4cf0+T6WjwT7zk5VL7Z7p1mnxOZTQeMImQLkgFJAaQBiLZhO5F+OvDaznR0q
cOovvYB+4AGxPs29p6Znoykdo93yY+z/SrA/cM6ButVqYFmPRvWjTk6a88uunpQI5AjiM/qOFu1m
0P7YsAKmI/qNz51za0TfmuBguStX/0uwCVRc155R4m1y+aYwXyvgXgPO92jYyyQByn7ACVd3vIwx
2RNn1LP9/msHBj0MgprQhgClmUQ6ETBwhidTIp1wy6ws0k4qEirM4jFrA7OYDDMmp3U/c2evRXTv
VxV//52b7PXEd3KXO8sJG8UOwtMwXAVwchs/k/roMOFZEFY9+M2dpe6y/JTbZzU8kgmM4yZw/hPX
Q+pNuVnD83zCLOU0PNW284nQIYO2mM4085q5nZNmlAuKMPRcosZeeH+pXxI09Mm3sQqWWbsnHer6
udDzc1GCoBM0DUw4FvCU6QepqT6YoaS456pk7NpfcuPU4G/gvrbMbeAA/XTV10eKAZ6+s4PbvnNW
Mx/nmnGnc4l4NKNYgMYmV8IA1FDV4SidCevVZK+g/P09gwiLwhAqdWRJRWHcBIxLA3cssovnINMO
h9x88nwtmOI5w8ZlQVFBvPjxlgS6WVhg5dyzYj2kzU+HjLijH0dJFYgwTwXzYWiQQWZbC5m8ufLQ
tYDk/eqTKDzUTFuxYtN9ywFM/a/abnH9EX36+cIqG5nGbWhXW28IKx34/8eNwtjuwkeWu8yI/SmK
v4m/RaxaZbycIOfrj3ulBiDq1v8uNTGQflNlro7893m0T0vGKAhSI+ip0cot8Lt91izHAu3B8Q+V
1QB8Vur1qz6En7x+SNTfMWHQiLzJ1z/qmjUwFaAF9MoBQk3h83Y9mEE5sn1MQW7dA7QiUoddx9K+
zx71NZ/1fq2Jt9TK3OwqP3ER8D2146MD1oqdikQyO8lZNBMofRpaIQ1hwIsaJ4UNxoSmzlkzS9st
el4zFKAVVQYg2sXRDM+Y1wDIhr1L45Wq3DdwNFirgcKUNgM+1a48IoICjfhA5jnL05TL9EY7ie3R
PdfSKd9lkHlidvk1WbzHn7X1nkvQQ7uDrvEPWX5Mt1L+u5JfC3efJL9seBXae7P4hd1rnLUvbUN7
g+aynUTADTdkEvIT4rmFOnMjriXgH371JNrVCwQDDL13RXVGLv7gtovywfP3KoASKPTrn53LRPlR
gpfEnftmVywwfRVibApSuIRPc11WUBfdwDeLkSzOD568ybSNrK5lvFSwhm3UK245Fciu0m5lBDPF
jk8jRuLKCF4exMOpiX0K9M2qEZVE9e01hB3j9S2jvRnEgScxIOwyj3kX3LgpavbNhfCOewveZ4xX
cfiT/2v2d+7B96lUeA+zCeYVk6iYGmM3MixtpvIm+PPObetFHxRa32CQgdXSHvYg2ATRXp1awryv
bcIVcCTH8G6tSYgweoqWhS1rleoRcSb3FtYM4xF3zKL2TRz9KKWjwIiJdIyZO5Br0qvs56Amf3/9
S65uWmfGCZg8dcI3uM27TSemkVf2iMUg4QCoBmAVOTGr+T17uleNBeO5ghAKIjxTEyngu5WAgtpt
2JTumV68aYnrRderfZC9n7TW6KTmynPPuDx1NlE/RN13JQDjqHfOnP2VhrNoB/z7QyZOQo1HZJuK
+s1IevpmyM5jte0Z/x+3/EkWrwJpq0qwxkEPsEJiHGvGq7SUPe3W3DyQn6HNSrvKjC+YjK8/xxVn
wW8DZC4KdKQ8wt69OyTXrnzwqRwSzoIpDYISvgiInFj9zuz0bEZxpdMrzuLf9SZhQILmfBqMrCe+
RuDETIqwc5CpNKsUciofCjUbJJWvJXtaGIPebXogibOB4dy+J5ejqtEfc3x+B0VBLgWGiQykNi8h
MStfav4FXr337zY+CUoo7+ZJKBMpMGv2T4EXr0x/Yra8+4ZfmIQ/HDEZG3M4XHt94pNBkLtDS+vp
3AYyrILg8xHzGtFwQuRIKyAdib5TM2cgpH3xYdHxrBISc3i/dr19DrwNmuxQ7Opo9JR727yF4THM
RiiJaWeF0FvlyjIb/3x9Ca807bgVeHRbvFO4Iya3wtLDzpJkjAJJtyDTGzctCE0scmT//mVWm4Hx
bbRG/68jx2++4d2yk0vgZUHjBEmKM+8PxBIZMgFEwwpoOJN+tzljB5QrRVSSEPqxju6oBhMWH99a
WOpppHihe26gFTPXSr1SwZy7K/JX6oHIyZnO8uuDvRKeQf7Lf+BTxwp+QpBEThp4Nec6og1n3YM9
wtjiY8Jwj6//ei1VnNb03mFrUWYRY9WfUq1AyZLcqXz3zJhBbN/aCCbWRzHNG7Uivzs26gHOeQnV
n3DVua8xU299f1O5zwBtrHiZwGIS7Mr6rMlk8cc6avdKYKy+/pHXvwESqrbDh3A+ZWOZEtcV0Yhz
Bp8caL/E9F19IBehacpjFNgSxD++XvMKBIsElBrs2yw9JzR5+m1DwGHYknOWB/QKRUreFtsA9jll
b/QHwkackYQQTYxeJZQE2UEevoXujxE/kex9bV2HZ6m+JUD8+nddK3V9+F0Tv4Rwk69bQFbfGiPO
WS3ORNPUX2gFAcUqoRlLlhE1uJllr1nC98cxSYiD0jeUsOQ4hn6FAqannArmjfAC0Z6RlTCF+39r
GXsyYxUmwWKFhfSaO67TzO+4FpgKK4kci8xFmNpJW9EgHPBHh94eaFQq1BkFVqpcwDUI3mtHBAiR
AwuVbi08688ow+NYzgweXH2gDnNk6Ivhg6d8J0MRZZoxYBJy79lWKYEdKI+IcISbaOh3MzsWlv/T
C3232uSDm1lhyIPECwUVSgWgzC4y8wmYBNho/e6hdwrRRWH+oP9PrprNtJOpE2VgISZPQCoqgHUg
AAE+IohAD0nMKACLgUWsjAHvC5YHDTbfdObtaeJfPNkyLBYaOCAoAChlTpCFTlmNkeEZDld7hPsH
LbzqbwINS1f/0X2StT9Ne4+7wcMV8SqNfvnJalykiMPSgYi2nnqEnTVxLxSeQ5RWKzgpTknyZJdI
ewUnIMSMsN1k+q0vo3+SXWIdLY7i4gfWnO+4ug8ab1w2qg0MP370HU1SpJrv1M7ZJk5t+V5Rnq+x
553rrB3IfTwr2+sSkxlIV49me8qMR95N6UdrzUFjMK3/A0NKqfrfHzR5xWGRaK2XVm/Gg+vUeptR
e6TOyPhGWsWwPC5mG7lXz8CmIE0hGhSKPPmWZA60YsSSYCwgBSBw19STXM+9kit2QZVtkZ9gHKBi
mLjpVIbnIBozYReoVAo2P0Y88wOhced9ExV4VwxRuzsxYjyMCGB5waqzv3/9Vq8Yhg8/QvzId3G5
oSd54AXsVUMFqYIwiDa90qx1wXY/PM8Gjdd8AcVJMcRNt04nEPu4npwpsuSaoSM6rbxNkHJcxKUS
/QQILNpvdnSqQpjznPuv93ktIVAVxnmJxcD9Om+h4buNhmqqpq7uO6KC5KWvkSEvFQpHpCBoLDVG
t0jbcgNeS/yIGOEhmfmimZ9wJXBRcYQGZVHiAsq0H/feqpVlhx4/gdDch1RytKW1W6mLgvIAMQIU
zGn3IvpVDto0kVajRGNuIweG3zloxifOfYdRE+J2A0MpRvanJYE4NcrCMCTz3CsvFgxido9MlrpH
9aNqnvXom4Ful2T9ttRXWLcVOA7R73DbUxHx9DBiG3BPYBs02N38W5LJFkj5SGp/IMPsYMxX0Sgi
zDJgoGCM59CXB2pTmnqrtocY9uv0rySfaKnTSpFgS0xexcSVjkoZY9XM9URbijRGvg7tlZscmF5p
+w3MepK3p+Bm1admqFZqsUEIoYMQolz70caz94NxsrIThSdDO2vaj9E+KtBRqLv5+YPP3xHAE2dG
oUmj9Dkdq9UrSymS0iPFCkVhrbGWvSOQvMj35WgDNIB5D/G4cGFvilf8cH7r1zfpirf5+AsmVjrx
4e6lk4tRDPeyu4JSlNkknqz3jPeJnto/YYjan/mSPRQPJjx/DcYDcu8Kz/eMkJ9zQaKnuYPOO/gZ
oaDzkqIxeCfdMQSt/XK+x8by69/7iTcb5h2Z3p5qM1oDYd8UgWxkvjNKvuWcu5784xgb95r77AhR
4AvRuu4/Ehs0wUOfncE8QQbEuAI5itzPqUu+EVF8dNMff8jkCdq5D/VGYDrn0L4dKX7Y2R0dxgGg
lX5JnIOokaiHWt/EOdxdx677lg/wTD4QKMvtxjQ4zF/JOGeahKGf/igocRRILVASUqaVy7K0hsI1
cQRmgu6FdFM2Oxi8Lfh7ix5C5FfYvDVooi8RMmBNPZNOfZKcEN/m/eoTB8tV1vLMSJ1zkp9l6syI
FqrKTiJGWmf+yY13QBRk66cOeEJWApIEpEfM+8HfQe9hnPvwW+zedc2uCu48aaPo/MXHDFYKyKUz
yLfrb7Z8NoFGNhez2TQorsgiIaEOXX/z56rmV6qP7EUM94oJLKoSE5dqpY3n52FBFFY9gw3QljLq
YvCcMhQKrMD+HsD0gehdtqrVn/YPCIVomt3UkDtCmzhz5cVN+vRRHVhKaAca4LQmP8WTcifTbRyr
Lh3z9FbNDpZ3SPwd3s4aTkyTFuN60F8BIijNEgP39fIk+1fWB7MruANVqgD6pBBbqkab25mEsDEp
cv+keM80EJJinQSgV/3daI7QqHrohlxa/Zjm8I8Pb4O7McAiIwW5jv7qiOBZ1K/U8T5m4hbYlef9
YgBEGqEYhQwuvEdltPlTpmta0OpwC0ik2tY0+OBwMDa87Sj82XW3mnJHWCNbS2Y7TTxbox0UwYUm
c0GQAk3gqzfuKM1lNuil+FhZd0WAtXJvOvcuLnekKxH30frdY56s25SkhSeIb1CzLQA0t1i78LcB
7aOtwfuNk6Orf6tebBFAtaexQFneP/vRvVPsc3PfSZCYs4+71PsurqW3RGfH31OddtFYS9vHqN8w
YbVU43sutW0eQQgE0YaWttfv5OrF87/bHsgZD2wthLrbSNmAWbAQJzM3JLYh45f9vtZ/Vd6dKu1J
sgbv7zD8FH8RnnYb2ivjrnLvk5Zj32BoiGQdfdfUa6xhKsiUSzjZtxQoRJCNHHHmv1K+pYRDvRb3
6CIgCq+581jIB7xMgaQkcpTVjmuEO+TPPVpV3gYAQDxscaHExlSlo1ygEBIHMMxWih896bttXVCm
jC4MqDne37z7rsW/Gd64ifItulUUg1XrgV6S3sKG8UCBlr8ywMNeefcK/m7rvPA/CRPTf7JyT/LC
PH+m8XHpRJ4tbJZ89LutjwYACQR9GBAuzU6zNtj9wGE67R7cOk0YSdvXCiW/YEWkYMIsrW6oPtOe
r7utFRGeHaJ6HwCi8NYCnNXtpOIO1ePUuOMH41fF22HK0l3xz6IB7kYP0DVxJHxCxtjdjOrQhhsS
6j/66MC/2bAFKrn1T55UrVmMMWf3AFzOMtsFx8XRteoGrz14mySFKGhnw6QfPfrmSWCMK3K1B0Wy
b4A1My5dZuHGTtQN4bNoZdfSFgF4giAadIBPmGut+N7GOQ8uPaayW2uw3AVPFez7qnrLXvJmWXYn
8L3WHDjkbQbwnemhv01LGnYVUSFjCnU6b5uMptXRqALXBYHLulCNi++oWyb9Ocn+FPEE4wZMJRtI
IKNMoA1S/OcwqJBgvdRIV1JZOimdwTk2u1p7gLKw1Wkyw9kdw12NvFpLd6Plt1eoRrjrrD3V1njs
GgwG/kP1Q5S3goXkX1TjxMdOpf5mYDAxT+JtnC5DRsxiuTqWhb40pXEvjc2uq+Dk98DRh5A+MBkX
BQB58q1ez1jlSeT26WSE0XyXBEjoZ5gjRCzH0HlQiBeluy6fGQid1pj/aw3cD2RJtmpP57jltNKl
Sm3RLncqUGRAjhHRXI8bU1uR1DsN3Mg/DQ0mgbkaz/XN/bvwpPaReZrtVl4XIoxxQTIi7R4Uf2Zz
b/D66dXS8Sl0cXTGfadwzyDwi5gmaHBslCduGcLQzTHUo2WVU1rR5FU1xCRzsB9DepJ2G7V+Clrj
3nWzpZRR71CCrYSkWhIjK1Ct3dRY+mGyZwzMcl+jCDPMHFiTSyvX2HV9sVdjZTHnFz+6xbevQ+Gf
eSkeB0DjSbSTJYFsJ94YHE10DggV1kOM7KU+7AxUpyx1VQkGYM9eqra/Hkt7GTgPWVCsPDq6kMv0
JsSdNmwhexheVB1qvWI9gvzQH10GL1yTUk2BgrdZohDow8uPZpo+xyEybfO9bYHBUqBfYqaeGYyP
l3gs7KR1h4gmvuJA1qA8yeFj5aNC0SFMWgObtMIlUxKL8C/N9y7xF77K0SPkXaOA4RPqt9G4SiDL
zZZah7iF3oPPVFFCQL1zdh5/0v/69GMnYQijwq07mkgIWPFTN34H2VcC1ko3SnAJ0tPYzXzfaXPg
n/UUh8CLsSggOZPDaWvT1eMAQhqAMoa0hsgPah7fvm+gt0aHMULbeF0a+5JG6M5CeknuNinqe+jF
SKt6gUeJh4sG6LSRfnuudDPk5YwJumofqH2YJN+Cf2Y6W9S3nmmPEr8QWjEAjUO2sXp7AVEPY5Sl
TSClvzAFilHOnbk2zRSf8c/p/Lv2dJTIb63UQV0uOGbKRYmMDWUC9Fgpe+wHdPQkBaIndARtaK7h
OUurJ6ObMSDTZvk/v8CB9QVYDdy70wFYa6jLPNKU4OghJiqiQQMeGqdtbwX1FJOlqrOP9XWLwK54
cglmJEv1Ryn464J5+doWvIXAU2NmyoJrQ3YcgHuTWpTX4YJGqQ6OSnVJLIcPTqkhaDHa8ioNq00p
lcwgR5vM28eoOdG1zdDLtcDUYQBsB0UOIfbtd0sj3DMGK+yEi1YkU6owcG8410w9ZA8GtdNz06NB
uLSVg2THy6C5tHG7dCyiX+8VxPOqiy8MKfqI6PqkWTqKO9DWK7TJe3/VJggeWGttboBUnZQ53z7F
++1PnKFWxDCuaGL71oNXKjRkb/Q6oTN2UShp5Ec24N+mUXdTGNU6d45uefGEUUtec50ZHgSs0bq2
jTWTulnyKina2lZXlvEtRjfq6y919d4KdLAoI8D6/db5eue3KWQNVdsiFaSnoBlTXM1JoIr8s7i5
3is8wkh1cKyYFGuW42KCtf3nnN4tPsnkOstxlbJj8dJ+cMWUp/QQw7iC1WXdIH6Sq4veegu4vWZ2
fc12AnqDph7RDqqWk2JFXSOrkKRtgGD0k8ZEqdMu1PSVBrLTvYjRa2IwPkFUIeVTowxdnBTjoqFQ
8cYEydMtlLn2wLUQA8sKHyJPGM6PyZWpIrjXOpPXq/YPXHF27hWrr3ctSlfTR0n8CoJLTMTAXPfR
u2lxEEa53vGpoUAeNpX7YnobFeMwO7l97f6/X2nimupYpgbaDMGRNIFStAJnRnnC7n69H/F7/+f9
WNNmgqwHXunVBByEnHm7jyLsvYNi1CmJyTwgOft6uaubErUP+uLgsKZfSJP6Yog6g+gzOvrGjggX
UWA0sb9eZVpNf3sToKooHAmsrTZ1JImUZH6UEwcG8qaO0HbW4rWY0sWSjqFFNxfb58Mv9RBmexhL
7uB8M2Yfprht06Nl9lSwVzACB7PQx6viVHlgMH4fHO3xLV9hHD1MT8Iw8yx4CII4wDzVCOJgZmcO
QPSAJmszbARlhonrgAhQvJR3FinW6d7kiQfdbQON5CXosxv5LkzFRJHr/qrqRefOnPl0SEKc+Ycl
xad/tyQVYbcybWb91FpbBeFrSDIu+oAKtE/2lhgWfaMUQhHz1AdIfiNK1kl/m/4iIQkG/xBRea/A
u1ABw+lvs/y+CrxVWb921V/D2EDLFnfZIgg9aM8gMKz2nvtYqEtjoGB36nyIi3I0b5eWvyv9u3Kk
2t08jCN6KsmqR3lao14ZLRByUkc6yu5LQSF66O9dVNbsxj0O8sJi9CZl/kdBIrw9pfE+UfplETyr
7YUyUObs4uIuJrVO00VRfi9R5A3zGZT+FdvCCZJcqbCeC9H2jydY5b7WKb5EMKoQeAQrFKPy8Ym7
Kc9V6N8IzD7dD6CgiJ4ypomU78el2rQr4qhxw6M/3g3tU2D8HNMHi1pUs0mtbIHOwoCKnUeqYwak
y/fO+MMsj8XwYHs/PaEp2cjLttkkGiJ291SjqYuPw5FadWhR41BOJHiR5C+NBFTP2Ro3zniphm+G
594k/SuOgwRri8N2EcTskPy0x7OC2mmf/ZEgZ6iMVwiUbnKrXcvKJfb/Nt7Z9bQZUzTFwPxzYd+d
wSS+GuG7tzymyI4WhT+MAuQ1tb/AaQ7NovoLtuyGKdmZd3nFWWP6/j33iYcKgAaNrsy58y7bZAFd
Sao9AI3HiZjSEpZ51V0qc9XWq/fq3aITQ+SPY14FMhtV4xWllNilILivkVQE/zSzv2t25w0PDsxT
pWEwOVNmY9We8c7o2DNzZyEnLnto0QSrIGbiESZ/HGUd7Gfv87Udvl92cqxKpodynuDF+nrD1bOl
Fx6wAtwvfPx6g1fcpdBqQMfin/1NjrINYANOYeU/AlrimhNWc186mWrC/yIbmdvVJMBCGchPzZZd
kSzSv8MsUWKlfArHzNe7mlto6i2gx04HnVCDmLrooOPCxJ0o/81S7V0JGT8c38TCtXIu6wlsw8ji
7H0Pjbh0ObQXvhU3kYKkls2F5le/F2wcNjyOTN5Pwc+DHqT0klnQ+NlkBzRO/rHtfYA67QxH9VV7
IvjO//9ak81JEKdGqs1aXAzS5gZGvQRhz/7N11fN0qmeijl1nKv7g4GErhzb+zTM1DW+GwUJa5b+
itlICr7Qf+M0QK7Plg6v3pJ3a02uoxSbVib1rJU3NByYUITK6IGAYnahazUIAibCa0Rp4CuYVklG
qYCTOiV8E4Pm6UpKLuyNU9XHB58RPjLv3NKF9bK7l69fwrVUTpCGOEixmPjFKUdD7wYpPIgpD5yc
RdTTiPNdR9uYar6v7LsuNrdGOK6ahm8c9BBXoonWzhiZaRv4zTO9/xGT0D8r+dItaoRHRa/obajw
WUMwJcnL2EdklM4RjFxiWlzUu92XUIM9z3hlYOhU6eGq5u+XJY94hfTetnZ9eIS1m6+P6dpVePcD
p+FD5DgjVfwsELVcKz0Jv4nF6Dgua855XT8MwzKBIAHKARn9MVRJpC61klqJj5Gp3/UACfqsug81
Mi6ju6lUa58q42KU0WntrKVSmhvfeGqiYZXVCxnNZQq1hIiXArJYUrQIsdLEm3uF18yageoXuSdk
tp+8XlTCXD4Upk8cebF984Y0mPDNii5qQfWIOsrsE3lDRE4DOAqs5P2k4PxBGIZ30bZbV25Tl52P
sbnwGCOwegZZPp4vkJx7LbloziVRn+Tmd15VS7ivkwYlyn5hR7u03nY2U/KaKhorDmO5aqdsG3q+
XjJsGaReQ7FxtjUDmh4G7+FDMx/lcNnVtzr60C7tEh5CrVhLFV2e1iu3YnF8vDDjurwOzJeULYvq
NAI5dmAtk/TJAY0CiyE8AgeP+YpCgSo/le/NbK9p9aF0hptaol8a3zP7vUgT+6TYPcqlzV1dGmvD
+BV01qVvlG1lyXsrIHBXVpATh3Rw2ijZe6GPZKHD1M7s4Kxw6J/O2QESAuGHTTFuYvTUIe7UUkfN
woxeK8TGMK+m8uLI5UZWuhUPYR2mNOUubl79jJqenqgx89ams3b/xKliOAuDBDDsLdl996nloO5z
r4ziY1b9CUs0EhUK4r9TkqWq/T6AZejQKa2qB3JRgmkYwiHWGJT8zq0RC3CLBYnMjWa5S7N1lkkh
o9jk3RTesXYydPp+5wXwPtneesNfLfEWKjh8xBqrO0MhJHWSmfLJG5Rmep7IRvz3ZiahRsFZ2iDP
IQuB/yIvybK2gIR67TGrv7Uwo1nAy+pdkzD/QLvdWyXJaUgPqXfmGGDHOQY5gsrBt6z7FbmnWloo
8qKKftG+8xg+HKEh9iC9XuVsccz5RBTUq5PX0FS/FK5Qr6zy75XEmFP1pGoxSLb/JIVzqG0g+wmw
whaG8923Qmq+dTSb7emwaqcr4in8f0Lnt5uBbU+Z2v/rVvy70sQAkNFXTLjQTsuhlvXIVCz3aZRg
La32GSq9DtrY8MMn6Ktho0N6JyITRsXcrZ4qz9hQlmQmfTmULuxgDSI1z1kYLHwj2Y9CpBGN4hhD
hr9/MwJua9y4y95IbkQ5D7fT16+FUdxg9GU1Wjr8o4F66prHBPsaB3+gc86jGa9oX7OyNgB1ngGT
lMBSP54t8N6uDbSA2rxnrpu8X42IeLq35mAsgqpcNMz0NPLeHJJVrL66ZXWgVJx20tHTlItU9zdq
Yyxj634ohnvsYUd+Z+G9RWEfMQSOxcjjZaXbC1Ekh85h0zXOQk4YVFbTlVc9WHG+kcbnnCmNXN3j
UroiXNtVvqlrqEViZ6WqyI4mN1b0mpkjg8/SqU7u4rDHDOqLIKKxo+uYuR9qVT2S6B8aOTwUQbqo
kLIVWa/0nLgJM4hIpcqgC5vfYfY37ZZj1O1DytkGsYh10VFN1kE6BONNX1DczvtFpv6SvX5ZJulK
hZY2Obl8dLkAL+O8pF0K77x+U47VwgvCVY+AcWTlM+PA0+lSLiP/ZbSVlE+nrDdl/OuAQfuuG9Pb
7RnfVFb+CDoUfv8YRnwnV1decCm1B0/zF3bwaGK5jAwNDBN6zmG4qeLntG/WXXHR4PeMEQAcnGQz
GOpWkq3114HLlIvn0y+dPBtzDOx0sBIeKBSIxcIdT85wlsdb/HVGywASMFTVK3dfWgup3bbjTUme
zIG3xtLy1slc5HAl1OUnGczgAIESo0mT6EavuqYuIrqltNzHGjHwbpEljF/tRofm81Z2nnljzOHi
Kb8+CfEv/miIxcKwczB0a9l0+z6+piZrZCXRwvDoPjRn+y743s9YqLkFJqlyGmtaztZYIN7XpbCD
AZUs9eHrbXyORD9uY+KfTbmA1tljlboR4py2t/V/p0wxzqXIc7uZ+C2YrmvVVTiu7N676Lflfvz1
9UY+W7ePG5lcBBpZWVyIjfCMvXZZwM52yKMdTzhatXNyh3OnNjGlUV2WYgrvzU1JzaZEw9wjbtjN
xqlzu5o8tzY3mJxqWYh0JAfVM9aLNFooNMTQF8n9S1Btvj5G4qHPn0oQ3TJeaGOMLEgKPt5spUtg
wW/xjEVG6XlY184rXMYLnxYVXSeVXAUYAaXKaNDRSHvoyJfaIFya6Sah9EnH4C06hptFSloqxHst
im8k7zkATzIy5yAK+Kb7lBJb6Pm4yBDMAXOB1e/KJ3Ih0lT031DYMHZgahe0TgeQR0BdTOsS1/ux
ujg41Swsbyy5X2ngHA7SaC1j7dWKkagO47VnY4iyV9FLjBKYq0p7b0ovkX4Rnt5kEiNPBwhTXsSG
LEGqA2ZCy7zvVafvct1bCGfPnL4E3oKeI7U2AoA+3BhdyGTlg5Xfh+iGP8nyc5U/QlThoBtuVP5a
RA2k2RZKOcZJ7h/88YVDquCeFiF/PI4LC15m/hlxPMK9gKBMGmq3NInCLl+NuMlUe9FpnDOIfpMr
JGWU/xbpsEz0lQLG/qVPlBvwDk6zUQok0VGX4lfAHrqPrWqT0uwvwGCl9gtqPaDpKXzbYyzqhTCY
CerpoqXlTj4RUypW9YUap6uITmct75M/7vC37Q+514BuQetpJEDQF2VdHrrqTwtO1CyUVTzcRS7M
74axkKAMi1IyHhWE97gy+RQDkH31V2vWQPn+WFK4Tfj7mlmth+JV7Zh9kZ+sPj/R30wN9WYE/DX0
Jc7LW7nthQDsDE3Uwovklc1It1BT1lqbRsWLpJ8YuoLkK1vUMvG1dYCCLMmfs8pZqtbOTRGEj46J
ftPdpy4y7KLuDgG9gT/6HiPanN9FjOerUkcbJXo7ePpJqWfhmeSFODSfCLd6kGRo2rzXIZD/H2fn
tdy2sq3rJ0IVcrgFwChRFm1LlniD0rQl5Jzx9PtrzX32kmiWWGfdedX0chNA9+gR/rBSbfmmsgLQ
jokrUHC0UKhehkh+hw6V1bzhI3OhgM1dhRC3CnUd5d/FCFemjBZfvGiZfYCIYj+PYB0oMJcy3ZVY
mGXA3zA5dJX8NTApEipgi7ty3OX4kCv3HXgWMXVuJi/RHyZ5FMARvTrKjPjy9kQmE8mnQBca+tWN
VKiuAsBSMRY3jO1DYh01DicYVS3/KQFYAvCRZMqqrJdVko6+FpLrzw9lP+8d9NB6m0lRwPwHfXRw
+gx0xMGJENGuE4HdIMkPLcztj4upu1Z/MKqjaOR0cE0rg7kUfyFj647dm/ifQbXJs31lITDOWxGn
TJx1LLQ4KjEeb0HZ3cfmXtLvRadthJKCe4lluR0iJ0ToOLB8027W/Bt4RWktvjknR/sjaRIK5Jwa
80gyCqXFFSeF8yix0KIriJXvTR6RuSAzwareg3VQhs0oWb5GsiSx/bWc71pu6IRxd8ITpRmmckA5
mpEqQxxlQnPPLhaHvs4fqGtgDyWEqMjK/Q4wpN4+ZM6adzZas6d1ti8hqN6wUU3yw9JP9GKXI/2U
DCaIGuleredNpVc7Io6coL7Q7UExkWM/s7dGOqgVjQDCt4qLmMU+56mC0dqH8ZuajGtsfrajWfmi
SxMvD/xUKY8eyirc1NICQjNYKaXzY4rZaOGKnKAIUrewTo6T+3Ov7pfQfCYzH/DR41eLxLy3aK/1
B8uqfqrWfaNNbo77FFoN7jCe1Ogl6uMtw9yQ4ymNzlrNUx/cA77vxAik3lXDpViX49GfsqMUiJ2R
sheB0UjPKQfDwuUhrw4COqo5tTfmpypVPHWwfCiiD5pprOQOHEN94MtYynxbTSX+zM/hdBSuNLSS
6+U0mGCB5BNvgHclXvw8vcq06UcIiJSlJm06xazXhamvS1W/sas3qo1K8hFK9nGbEU+pdFvUBMJ9
6pD1xq5DThwkqwLKsdy+gK0ejHCtybMrjhXgTRzdvFCh0VezBN9CfNiynKnCZq8FtQr0RAx3LEyd
3p+s3kj1vuDOEO0dKVI3Y7Iyqteuym8WehhsPDmItk21SoxnRrgeDmNuCkiemVSV0W5LsSLV1hXh
oLUZi8lb/gPH2upwqoElJoPey8BBb4SLFMdbz06iMSTUZdAYF1AjhfPDjGtGsLFtDUL4Y1kEK+I8
sHM14S4LH52UrhKYsvAlLBMw1rTMwsI3Jl+MBBjqcBDlfGt0P0fMx8bXKdsEy2vCSZ1mJGsQzmsh
RneFeuDomeO+TFB9c3YlAEoj4sFwjXJ4R+29MvZrsJGjbXoZOAdAMYNZQfQ9dNRmSWpuwfZ7o3mq
51c9o7nAZSt2MG83RJuAVxWLFhiYKrBZdzMzrmkxPGb5Gp8RmBV4hiF5jWv6KNGdJNDC3X4KqzWI
CL+jxdFu8Ikclud+dtad8q0sMHxVjoWGS6Gur02Zup3Iy78nNQ9Ad0CeSu+3MmZX7P02y12qJPET
U67iYrS2jPQnJdvpYfG9Uo6iM45hbIG0tgVpr5RII5GhYvvkM5S3/IA0FCWsRtrCy86G5L1MBJIk
005NtdJLYFkgZ+cKIBm5IPw82OCRR/K2MMoPe9DwoLFp65HKE/Xgh/q1oe1a7aFRJy+Kq7Vq77IU
liCojuzBJoL0VN4MCRBnX2ftKeNltMWxauRTDlYJcMSUgMeOV+L2Sfqj2MsGla7GOZ32snxQQ8WX
x8fU+Ul+xreFGV4/1m25I/LhW7kGtiIG1iLrwFyWtKnNsIucca0bE0zYIq8jhIifI3afCJL0GAsb
ODd9srdFLMqbpPgvM0zVHGPN8xkpsp3tZqnCdUAUWPAlhH9WQpdrjkWFVqe5BcZKEOCmy5sju9ec
YI80r6L/lzmJH3JzhPTkJut1svLNwIAbuJ6VQPbh0IPTK3h0HFmFzo5IBo0m30Rd+SD2lSF331KF
xtTOuFFALqclfkWDurbMfGP0D9x0HDaLczXhZRGpW4Vcc7R/A91O6oWT7Zt/yGeN5TT/HBc/46p/
ido1nIBl3sudR5oPmdEdRzdlAka6gfFjMQGMrzygUjwNnn0KpzfJXwZZWuUOxplc+OPvTDNhVrTr
ELBuS7acasa9gMODAXvfGwVpF+Ikcn5QW9Odg3gdErGsudgyq7B12r38vfaYPdsluc12Sb41Evam
WFTm8kaiXyzbO2exPLMjiHGz95nQw8jiQ1ga/pw9dH1APwvbw/x5jOk2VUcYZ+w0GUO2xtVG021M
1Q2FM7tNA/mIWXr3LEfcndw2KGzKMOasrYEtcw0Lg7+QMZzOiV99fCfClWLDK7GrdbaQhdUuFzLh
XJcMd5RPGjDm16VfkAvUd8LqHeRONFmc1RMlDCEYmqxJ2v3cOMk35LexInlUrNGviEtMAaXhsSpx
BtEt39YwD2zxJAaaqD0QWcW57IdXRlkc977r1ol0n5qvwhlKZAsCJE+iKS/2Zi5IaJqjZrsN1qHh
nm9F+pssrt6kPyyaXkqZHWx6GMAqNDCqy/QADJR2dZqh2dXY7I1XBW1RblauchE/LJhlI2/HzCw3
P3GV9bFAK440XnArLOJ90JMoPgaD7fJu2NFcYv07dwLsultyd6d8LIChYg+PxuSa9L758dIg0rDX
QHno1PEXU391gbcig52ZcpQ32XrEQGquGaIe/8RNFP+Q0spvjW/8dIHd5Kt06IKU9Swy2kquXXU6
Zkb2syYdFfG5+Nk80Ny2BS80TlfKgDB9I7l8DA05c/isAJcF4n0eyrUW7+Me5YztAhU/ukvDfaTT
s8cceT2O93p4GycYeb4Zo+zaRijCJw2XMD8UII4509hCCapITHi259FFuNDvKmhS6AlZI154j+zB
IYsOImIKmKWAw2r5wjDq3oaYpIf4tMew15/XCXzXlK/aru8c50nknDYcIBAKbHI4LIDOk0LbSMFw
S5LGVJxILypEbsuUvL/geYcEKLxZk5RRBxiHplncIkWnKYk2lrxJNa8rH9mTcZd/F7WIpkv+TC7R
2PdkQcIekN8q4jhjhjX6enM0e/3SbMTdC2XGnMO7sYOatBFpcWEbuySjMsxfmoxrDlJiKYH+BpHv
0Nhz6J3VOjzB3A/zcNfFL8AucuPX1NOIpKQR/dJuXyDM0AkIVhCXHsPByn6N70J5R03aT/mdKMW5
29PqLaL1ajXtmnQymzYirgTFIzuSet3Jp8eyBaxHpjPVD8r8Yjy2zi+t9vE/8HVtA3CPrDninXPN
wMsxLTcu91zpCf3t0QC3nvuiTpiLZlPmqtvxlWlmrhMgKSnF0VhsgCSuAjzbq38aqxHjJnEP5t0G
4zZMfgSImHavxC6XswcR5Kcx994CV0GiORCZ4XrbFo4X6AepVvdCMwveJSWNtRHwQ6pc1SDksM8W
uzggnd3Ff641Pf5q5n1ueZw18+osDkq1oOURvAMAROlCyppwkdJ240iyBbh8++4gwveVtUWH7XMj
UawN7gHLCxmJkbN2C3dx2MgDhKIFWyTSs2TcY7VH+SfokwpJk/z/AI/KdMT6hz7IlV9wCXT08Rec
Pb1dZTg72n1y248nsgOqGy50QiyVAQkZAwUPDPh/sybbxEIlAoGx96n1h0HPQhyS65g3bpBrdXvW
FNwi1QJ1H62IeYJV1mTxlZct2mV/vesPq549ackmCtqaVZnyUAFqhkAEifqk8q6y+K+tdda/VcLS
cqqetUQakx2p4oVaeiUyR7W6Sjv5uyPJLvrwZGd93KxTJ8nQ2EUa07kWy2rmhJDN/2kQPtoESAPX
GSezUyhgjn3o+FCwGEMp+X7uJj+y3/6bzwsHSwEBAlj5XDEsLRO8aWPBxOOiBDUM8kSUe9FqAoUq
jQ8dcKxroMyLrwAZAoDRCJXZ9llTNtP6EeVmMZqQqYEZHh1IMLmMBMbk68f7uyvLy/6w0llXtnO6
KZ4sG2g5lGUDZijCC/RZnkgIqZ9itH6+Xu9cYIHONgsKABbiQwJxegY3HZMlnpDHjW/nwdeb+2HA
0d0NIGG/dlnCXYMQUguNuFyJmSQZRZdt2/xWmzea7n/9Uy69ZA1cuAWGX0EX8GyfOUvmFAWQ8Fta
W3SkGN5z4QGoy66a+YmzeH5WNQXIAJ5kDqSEs89pOlI9Ox3UshH6OSiian5Vwke6gYH2yiYmuwWk
FdKu4ir/+hkvdsA1BSlpwxQv+xw/FdWzhswpwwrJfgmQ/Eyz1F+iG6V7iBO8sRpEDZkpUrdX99VC
IzHt3GbcJeluRvngym+5dD2gEyz69IzEsbbkNX0IlGXb1iZy23AyUlJNmm4CGapxD5DMxgvTzObe
wBEbRGo/SQwMv3URfSVRhH79Qy7teU2Tbbq7hsr4+GzPSwPhOi8cwJTR9yTGIukA0pFaCnVNZXq4
Gj0vMclssk0wh9jRQek8uxb1OgIK2JrxbRQczO4xHVFJKgGvP+o/m3AEmPFKBm//ppYmoNIwKq5N
rN5X+GsDfvgFYoN+ePN0akGOmLx5OpYkIrRQAARN4Ivpt3Jn0EYR1cfVMPY+7P1rXYQFUaeCZYCF
w+d1Y6XvpbJnGCwqfK7hCYl58viGuwMxWvjlRxgJWv0z+akUxwh6JzxQQ9uIIn2k5nQ6yHRPalSv
m+gNspCm5KgLNMLwPgyeRS/2641xMSI4gq3KyEj7C2wYyaYTazOkwxC6HxpBcOtb43Wx7ufq19cr
XRj2ki7IKJKbiJdBUj57M3kna85gQx4iTaLLHlkbXX1HiIrkH6kclRqqOEj34VVlUbHbzr8JyFsQ
dDALROT//E0WWjOqlFuRgOgr5WmyNFqMsTdGjxwB8sKaJHaY9pT9Vx750vH/uLA4lh824QhWOgrE
wmw/mGms3WemawU7+ie000b1vVdErw7GrTSm26sH8dK5//ADzinhS1TUjjP/i81jEJLnTJSKvUlJ
NdE20uChX0tHLyVOJJUqwDzVVhivf37kKJiK1q6Uf991e2R4Apef0pOeKTccqWmfvJbtSUCUpocE
7Bz0n6B/0+JXGHRfv/5Le/vjTzm7g+q8p38Uq9H/wtX/1RQg5OTtlYUu3vAfVzrbYLIBdTYxtOiW
CYgg/+HVtRU4HVEwTj28ngJ1hdr2DRwB7eqwJPmtzh+D5WWgnaOmC6O2a2SzS1R0VNwcTpspFLHO
ZSXz0LDipbOjW42x3NS1XrtQunexPyPmEGPDEciU6NNBdB0tPfCTBbuVe5oujTkyORhWA+NjBqp0
VwahmAXziNAAdUqM3r7+UheBx8CdFTDqwEjJAT/vGiXRVKmUDX4roiGBWvwQc+lUy1dExz4qV2LH
EgJzgTHU0puGamO2rwlQXTwsH37EWYCaF0WtUXvKbhH0WzHJpkEPZIXmzu8s3RbJRs2vBN+LZ4WY
BN2c7wQv5vNTM9iZY8DehAcoXBFVE/LyTKexWj5RLX79ii8ehg9riRj5IRRVSKHgIapHtzB0zeWB
m5AWIhYEjJq/Xuji3U/u9X9PdXbzzkFrdHFJzKG7ASRfzPdTJGJwHhH9QGEftCAGt6fP30LJyQKm
V/TMxPzk6x9y8YlNtKaoUxU47WeRaGYgUioVnxM8eDcx5ByJsaiFifn95uulLj0zmnPQ1EETYZN9
zpyXdKijaVa9h5osPOUdMyuV3r1XIjn3jSYwvSUyX5pdShmsGOozZfn//gmCB0EPgowLnPi5mZkR
d4PhoN54K1q3wwlUsMd3Js9UGshAh0RGh2+HfkEdJO7SnYzlyBV67Rz/jT75/CPOvn3aV7CvdRiu
o7x3wu80sTJm17D6EDHctLIoAEKwzUYBLwrKbeXp+kOA2P5MVnblffx9937+KWchBT90Gatafgqb
jFcCd8FtGBH3bybIF8MCFBmvG+UgEHetQHrDni9oS175FeJYfU49Pv+Ks5iSFumkTrpGb2p8oG2y
J+2m+uiVt7I50k9TGTyPdCmvco0uiMFQd8rc/RZFENXHWeqxmN0Y64ucYEcyulH2LQUkG2T3kX3M
07vJ2CgIIrYFgIfwJ/PYUr9r9aMtr2uNLnB77+hbp8DpEI2v1zRqfWPZtDVqHW9WtNWTaC3kqEY6
6F+/rb/jIb8ZAXgTsLktIxZ3FqNo1KexpiISlu3bWSQOZrcvrQ2zu+vC15f2x8fFzjBtZtbXc9YB
Vg6xYao9JM0ibSXjTQ0P1PEzadVgMNYzXNlV0ba3118/6gW+lHhWA/UAqgSkKs+WD+H+2Ko2JbdK
5wmiC0C0IGWgO7uC5padcPAEvXFl0YvPrNJpEj5YBu2dzy/Y6HPg2XAebpktghxR0bQQKSEjcRv8
NPNeOoYcSoyDhGLCkBd+d9Vb7+9+JQ/+4TecfeTYDsdKmvgNzDAZfSa4x5n3XHq0BBhhsGzfvV15
7Iv7ShgGUXcIUvzZTaCDa66NmiWl8VffP0TlsuvUR6T1xmQzS7sUHZCQqrt/yLO1nK3N6qiFx6D8
lk5rabxyVfydZIjHR18WExwhdXT2+Bl6ElJs1O+PD54H+e1QAOYoe8A5MnWuzSsf/eLDY8Bpwc2h
IXNOAuy6rCrKpXhvrOngZtoDIDSJ4lTMm9IrT3dxsQ9Q6LM37dRBkJclXTzGHvQZpmFdmkB6mbas
qmskAHFCzkPrRwzvWYQDpcQkWKaZBdacu30Jj1cb3X+nEHwsUpn/hQmbZwlaxWy0LxKWSLNdpnpd
9i2Zfptt7WXX1DGvrXSWnvWd7MSmwkom1K5ixcScKwo1vKt5wsUvxIwLXWsMLv82aLDN2FL7+B38
GvcvS79HW4MrKUV07Zoi2YUmDO+Pba5b9AL/NlpAEKEq0kY0knNc/wBabnSqo6z16MA48aGcXzv1
RpavXCMX36WN7AQhlJXPW8myBgrCscr3TKio9wxCyPsyYGrXUOSXFhLBGwQ5ZZb+XtV8yKkVq50s
paSjUY4PsGtJcQQWCDeJa8n7hd4J66hQQvEpwInYEF/1w0rd0IfNktPT1KYfjANhh7ql6RrIcCaw
zGH3fluAJWrt2tSuFSlX1z47Z7R47UJXJTppzl5gfgvzQbbuDfS51A6M5EZkT/QRTeA3JLZXQvfF
V/yfBz8/gZqFF6qDJ4vI4lKwLxYaztm+TjcodNrBO6MiYgoM/AcIAQORIVnp/Yud3xVRcyW5vRS5
2VIKom4Iu7GbP3+DyK7TpUpC4o21IbEFLUyCwmUNrKgsTlfB41hUXghwHxc8iwkFhtZVbPLRqR8P
y/RjBmzWDr9jWG52BZhUyl3BHUyUxwqGEl2lYEkPefh9dmZP1ZNdYK7FH7nr0/6N+lKXgFHC3jGo
sYkroSN9i/HNFpRZ3KHbyfbBjLpB3K97XffJmW0F0MdGgt3TJvKtpGl+MIzr0fbxIobj0tZrFFLt
aIu1iy6fzPoRpks+bdXmrm3XOaCc3lNAoMffmQI3eye7GZk2RLtgDFdT8yQjvygPyy4NTxqsq3zE
drLd9NkMLOhHqCkgTB5DswfIWmzN/A4G8Lp6gucIuWxBfJy9P2wqO7sJBwhxj6Z95ygJ+WtMpInu
enkvpz970z7JYBOcBMejysLBl0IEDEbZPc9q7ZVG7Tn5vmgfDY1MSMVMISvWkx+uHektRgzMitqX
KBvceG7WCuJjUWHs0qVfTcFDXDRAOsIdOq1U0XUJeqTZy7mXSmBO1p3VHnPD3Dcz+mBGso0BVpfF
Hx0kPmWit9ReFSperx8s3nitPSCooNe4KcvJd4v2VJn/yBR6ZE8SYOE+QYPtV26Wq0rFLXt46hos
mqeDPpduo5cAN8HmgqNR3Tl+7oMbo3maEGwZfiT6n2R5UuT7ur8dnaco+qdhigcsII9W8/Boj+hI
97WPrnxvgHIJf9agxazOdvv2PmiFw++2y36q6Was1wMW0Ir0x6wpaLO3UP8GHjecetJHetPGjzhJ
NnA4XDUELSTr+wSGkziXJWiJbnaOE6Tx4FaXjnoS77ISNB3TYXrFIMtONep+43BkpAxcaSlcDned
OeDW6MJIBow1wCaq4Ye15cWhfYOCyDs9fbbbR679WTpZ6bgxlu+Ad93RAuZdt/dp9DMjAIT6i651
bjrfwvyEIuebyQ7Iuvacq3fQQFyJdqTiykCxsBsyDn2A4/hqUkEsChqAiW7uzxhqNVKq2A8U7JCN
+igPnds1vS8X+aawFV+5lRwBuSnnlaLcRvy5BBFSubVTAEn0zKC5CyrL63GOWWIgx5a9ruEpFNqy
acr+fjBPdGQlJOxolHjJouFo/yymAa39INsUQIbrMOo1jibyrJq51xugv3vs1r2OFMuu3QG0q+MM
m2U+kQJ7k61tQnC7of3Wj+W3GqisFMho90Lu0PyoWvaNIAdK3brtrOMcF24K6hYgvF+BcMnbwMst
3mNQH1s72YKG9eYEDE7tgomuuWyq/K0bJ38My00DvHKolJM6/WC1rmEUzSfX0LUteJRYReRxfqHE
TkAjA1CJhiddK+8zSJKx8oh9iR9iXpDm9iaCDqMATC6q6s6Y8InSErcQcMT0pbZomnghuuuBXyWA
+v3p+5yD0kPviC2LtqnfLn/M+c80HGwA0gYYzXUR+e2e2aIq+7qxmtqXYcREjrCBHIuu3tN5ohsi
yh3pLpoTsHNHA4LHUG0cZwVhIwpu0uh1aGUc2LGHFFrbUsBe2TZ9BJVRZOvdN+HPk8GITgPP0BPP
NhDkc+ZNYo63Udf5jeH8HgF2luN+1LYaI68sdPN0vtfqcpdrs6umwPj4/CCS2mxcNfNRT1HKZqvZ
tl8amH6rD+oY+pJUrTIn2iUz5jORD6u1J7g2yLk6UFwkWrGCZkiwloHoljBAoX8BYbb6Df9Zjxlq
HvGJV8wd+ZfT7jhv8HLicD1kyPwfchoxwbwdah+h7Li7tedv+ikzvNpZ183ergqvkfewFei90qkp
0ptJWdvmc2V48q/qro98Na62zJCLsVuTHogzB7Y6fiFHYMqTZcm+Bmsqa9Hm67zggj4iCRG7HINp
G3WE8yFvWDhDl+lcxkL0z9D8xQZlrRzFJbb0NVM309WiF0GydHASmMzfuvQLaVsI0QJFmvVL5w4y
cvjGBry7sp8VuEjS3plK5KOz7dhEV5KHi3mMjuSzkCzQ6XF/Th6cRqmTMmcA+2/VG4R7sA0gZa62
Ii/l93T9/2+hs0wRazlsXnG0E1M2UhSdmTN9bMAr5cisUXv4+jtcTg4NVWTZGmXSX/lZ6HQ56Nj4
VpJ8Vd2bi1ePq5CUwHITcNvD3gzch+qau/HFwsL+sOxZatTSOs/nCAyHRfek2dXHIlhbC2Isbmx+
t1Ho2iXj7sqjXmpcfFxT/fwJ5czMjbFnokycgQwSJt5ATMI7UUVFbWOmDFT8r5e8oP7BLv/wmGf9
miSoq06e+ZhmtmmGmwxlNKk4tVzTyvCmaLvmhn4iLQTGBqZxm4eth9y8o60LmP+TvtOGUxG9wf75
+mddTIRR/BCKn5DR390NPhQjdVaGRdUhUJMCtdc3Vi7q+8R1cAvNZM+/2ra6eHY+rHf2FuKA0ZPe
GuitIGUgNMz3TA/pFV09O9ghX0q5Pyx11p3R5kgeE41vXP0Gy8lwLLJOyAwgpQ2DZm0Hq1qF7QbL
xU3DHd2rgIuOgoEOJXdP/4/1BEMwz1o3D4nlL4W1Mx8KPkf7MupbFagtoK61iuOr8X3ITp3xKhGS
pvS5UVfYkXWYk6te0N1VXHl5W26d+kkPcq/G82mUAvxPLSEITMeMxNXFB8uVJdVvw3RfOSnOW7dL
iElBUq1CzD2xuu12uTmsreRoRDT4jGlXIzPo2Fg7Pc42VxaQ017ZO1rpG2q36jvAss4pZEwDg2CP
GP0EqrlK1I1jpn4HA0Mb9zNa8+ICXzq6smjRZ7sZTkvck/SEK2fJXXhpq5S/T8VdYQMxR+mTQnZq
ZAvXN/QgHe1+Irak6ffLIG3mXNz63EE8jGb8BBQSy6DOs+8hwbtoPZpJqHowg0t0/NbGn3p7ILNP
qwDdXn8Ik9/ws9DRjA51rD2ppeZXPbj4eWWDNolSjH9q9ASKxe06Gdwq91roU66Bau46+8qVdGGG
KQ6rgxKOSROPcfDn+KC3VTVotY4CFokUjmLYCW4QhhEvstrT4HQALutguM1TTAJ8dfOe29DTaWF9
HN8x2NNk8y/FTaWLMH8W8u+CbQzCzBKAbBk93pQUY9AEPUAAl9UAJygZcKptb6b2RiRAQBGwVbtX
Y8mVgbFyM+m4zHwdNC7eSx9+3dnJKpy6MiOdXye1K84V3S26B8zDevME6PnrtS51BrmPkGNglqz9
NfmzW3RWJSFzYAhBFXD5c/oizdem/uo7cO+8A2mji4M2DRN9+Vzvr+7sPBgGLRdCq5HZQqM4QJBz
hH7lDD1h8ZSsOHTyK8hhn7u4j/YLdhVqsksmE9mfA/xHy5qfJFU+RJDxaPopSgMrEu2hHhUOxvSy
NPzQdQSAoBuYNzky6IgxhHAnnkc4FxTM9Y3jCLwk/FwTxjMeuQEg8ENOjgfLJtlKytqxV3a7l5ut
nn5PsmFf6YpfFflaiajTjWxTRcGmTLWVVve+oGoY5fhsAoLnF5eA4w3D2lDX48MbtdG9qr/lLcpO
20xFStTRD3B8xSabacDqsmfAiB2fmGaot3gl2bnrlOuw8rkxsZghDmTprWZv+f8w3hls8jBwwuVx
spHk8ec480lrscRi1YzWey+UfyF4gqJ6B0nGq86BsZNWGFQ+wjfjCgA9Vsn7qFhBMQN0Lcdv8P+4
HTrGN4AbSQdUHw0wVUXqf2dkj0xOiZC2xwjKD/Ae13ZddwsYf8TlvC5BpDGWa2ghaP8gRrBJ8h+W
MriiN5pPu9KWVnqUU1S+5igG6V5d+20PjwF6F8ilY+c8kYJTnco411Xf82Tf1AGZsdcYPvgm9voC
38SxbnQ454gaub2K/i/mORDeu5wgqq1C01nluidKOqUWOIA1niiBlLlQeWIH6vXasLnZb9J6K6aa
ia9VazM8WVboafIptqmypx9mnzBAYoLTvHYOGqYtHVdyXG6lSS/8XJmPQeLA8WIMOyW7pUz26jaY
3mBzNLh6faN5GUz/KpEwkpHqHzmO9PWjiNCklW41KMc8Nzw1nz1bfaNYHetkK2I7rD2b85aEy1bt
1HXXGgjGXRlmvOf1Xx25syQsiqVlsdo0v+0sGkCp6o7NY9s99AS3wdiEM6pHa1P6PtNWhuSo4vYJ
WdlY97M/oCkRlV6fuxqXZhS4QkUNLJ7OQVkCPwJaZ8NvhSrXr+hmoUzi90h9DdC428FXutSb0Tww
7wbld5esi/VYYcHV4BTCWIAq1oMepmNg08GvyCYXKTKz4bp8HbPuR8NqkgDIl4+1eWgz2O5VjUZY
eKt3dG7sPxKD50jwK5Vin4JrsXEdGu6/DoqX7ydksLiacKBhHPT5fjK7JQk1AxgyW2fR3kx5I/JJ
gs6/1xOmQtTqqXELi/W/EA4HHCH/O4wW3dyz6G+WrTrWHWUCk13yNyYAFOFys4d4fuUpL8X+/6yE
GvrnpxzrwZHShZUQu3OF+rU2Kr5gtMvTkTknvZag0UXPlq6dAMDaAgZLGPn6Z1gX8siPv+LsXdu1
1JW9Qn0CsoeKr433yBnjgXRVePrStfpxIfFDPuTikm7OGvQbxCJpwssH+x1Z929peXWti1XXx8XO
akszbWRFLXiqHP3X5aRhQwSxjeIDIXGaVGZ2KkoMwOprQwDxts4PPQ4QotRwZIQ+z6q9TM2bwBAF
gDQovt1pt2PseJPxzzi85CwogD0lFxWjD7pTi3YK+vwR2bHaAXIMuOTrT3vuY/eeZ0GNoPcgDDot
4+zXTGVcNm0p9nLxiGOGZ3fGEYUUDnec61suqx5M37RAKQhfcBG9AWc145g1YPDCNYBaHq2qr3/S
xd324RedBUUu8laSQDwLLAGJAB+kZ0ShXPdPuphjOlhrMuyy8UnRzp49aJZ6mVVEeYkhYYweRoPa
FTogacTlsNzlvcEs6k3TByyFGsIqXcYs2FQO7t1D+Q2ScfhbE5aORFI6xF+/hYvVMs6tTBxN+COg
Jz6fhSxvh8kAUncbHEtu0LiNvd6ZadE1UChzKNkb7I60+hlAFCGv0A+i3eMosVc12V030SeOa19O
v4fNDxz0vv5xlwpLoB4yOD+8IlDK/PzbJOZKxizkcemSOUwBkPz0bKAX1AUGZNoiHTCeXn295nvF
8de5+c+i9tnXktVqsOVZpWNRq1zYDu3lm8Gudxb1RyB1EWVRsnWyeTXU7QaREQE/LJqZHq4ZIAmP
9iwKCMvwRrfJCxooo2Hsx6C0fT5jhaAePPARsiTdbZXcMabNW5fDQwbXug1X4k8C+zVI3xDloNxh
VH8MbeQNadc1MtroMA1L/OWnzA8g5oXXvJguWMhAqqIcAvwgmij62eMv8VBrUka4aqQXa8SytHpE
fTPL105xslS8QkYMhb1OGOE+BYU3aeizV6NnYJkN1HO5C4q1pMU+KgbAMxj0idI4Gu6l5TvteNAm
XpI/QiEHSS7jnYdFcyDZaMy1HiEEEYEXUxb4mft2wXHxflFv8Ij2Mu6BaXpOWV4ngwo7AGhXooGi
i/N+9t0F4URXQHtgwHA+AO/VSK8nvKNvRwt392QioZ73mXxbGOaqTn8E8S6yGKm1LvYLnmK+LCiu
ZTwGVBU3b4D6aiV4vUdon0p6p0TxOr0LZ5PJ1FrGKt4a/6Ty06z+yn5Z+CvUj2q6ivK1Wd5M+UnT
Pf7NEMtE1e+nf2r5VcMvUNrW8qOW/5YQm28WbRv03wdrI0w3qFOL5ddoDS6yhZG5DRW3nRw/rrJ9
ExVABcjYkuK2CkMfAb6byNJu4IP7UvezzPqtEzINQD1wVDVMmrch/pbJNLgzRNcFSrusF1usJu+Z
GFuwajOyDc7+IFU3mcM80w7XMa5CqY3kg31jWN9hRYnBShTm2xhqAqJ9MKb4fVD5JXh/D4tGJ904
KkxATWPyY3ZTs5zEGORdZUeInczLFrYHreVFq/aKPt4SQ29hxGfI5wT1ts+fVQU9lDJcV9X8vWx2
CrL3di17Wkl7IEzHneOEP/unaXiYbe2bPi2PToWFW2wxNQpWy4AZI6fXNhHX6raGM9xUg76nxysx
S5tTT1+y7ddR5ELkUuGKoUgNXAQm6dml37T13A1m/e7EggYEajxECUqssT5SgF0NWpc0Cj+tdxYp
C1mxQ9livap9L4VhEHGlQDEFslziupXqCP9MG14x/tXgWcX7RH8FJoNeIYORID5wDUl8Ad9PJCFy
Y9zIq8CO6nP01pVGr8D0FpATceasNhW8ni65MxdnJccMmYQyio0oC2IaDAvpYgnnJjQu0KuhKECS
AfOlr7+KevGM/+cnvd/UHxI/PcrMSYo4GgYzI13P94FcAAvoMcfKtlF0UKbfcYxihHbQxn6bhlBm
7R2KaFXarLIs9SJ2PjBgShMMYt+i7pRGwxVN+Ev9EXojTCMwYXEMpDE/v7ZeQXJByXOyYDmFaI/q
cvzsTLpXgLytfMh4DooU9uAvGUYa2BM+CLxw7/jNxJTXpTdgIX+TK6txkTytlfamk9xkMxrowAFI
rsT000kx3NB8+p8m+NRyDz6gmcHINBgEjjhrZG6W3Aw11Jo02H39CS6lw58e7+xkdEbOJLtCxYWi
Bi+EdljRkqeKg0iqMCgdD0Z/tPu3r1e9kOtBXsU/FBY97MZzFIo+g+sFKAaZtLgTanux8LT9H8LO
c7lRrevWV0QVQaS/5CBQcPYfVdttk4RAEiCkqz/Pcn9V523vXdtFuy0jJBYrzDXDmGOKKDHVdP77
Tv8GUVVJySDDG7jLYvFd2bsWi+Y8tsxk0AnUlMJrA5oKG+pyIisE78Z18yPo5d/ien/d85sqO0+z
MRvTmUTF470513hPV7a+LY8b0ySNxggHJb+eIG+5AkpIW8K1p6faSAAuN8q6PC4XdtRWv3aoNJQS
p1gehAcypLSUDP4RXy60h++bLJm0qqLIAB7t77Ww9Js1HiFnL6mmKxjGsgmyG0LlfxLojAkumuL1
BsD6RxP33wQyi0pkk1KjkH3+71XVK5euPLZDKYD+Yv9kChwbUe5MuJegPvwxp+sLd/3tUfEbkFpA
sRzo1b7LGiSffjKb82FZV87tfYI5+72TfUrjQU5yKp2zFpSKc3ub3xrgCFZQ7zyoNrY1tXffrm+4
H4tnbXard+ONXzNh+AfjrQfzPzj1x+3yg6Kt/0uYjsZS4kkGuGn9A6aFYVDt7PZyWA7vyvvxU3nv
j1lFFfFfM1wFb/obAdGGolNvlNG+5vO98cnPIw8CpZ31e3yp34hiSGWgvpxav6vg7PKnJlEn6Dcc
GDWHD51oUO2XouVkjsNPU792gFZKB9oJ620hi1PGjyA8818fi7UIqlE81/dM4hL1wDTb/rCUqDO/
BxzjwmB+ILb+oL8p98SkCmBZkzOv4I3hN4WPzckF4oDLbvc5Ph4d+bOvHFBXryB2rvD2UBzRHd6L
x3llPex5kLOze5AhkHL0d+yS8eIBdDg96/fohAYRr9od4QEUjF3e9Vf5PJ/uVWL9z7vXaR+gQOl0
tkCSn3Bdi/vL4Knfixv+XypV0O9B+zp+yA9gBM03bQpIPmg+AGKpL0fSce7QKtkd8Mni0DvcfAq+
17927xUJ+dANvcNfpoJ46hzIj2C3pK896914t2y4o5zhU74G7PiXs8/F1zMs0D4wbgieSpwDjv1Q
f8KJhTYvfahHDw7HCaomgkowJ+Uzahdx6rf9E7eWX9T7y8VVX5QWAkuwIs68oaL6+/Vu2hJCaF+s
1qVc2+mVWaCegTmQMvcpXdz9x66GsCU2L9B+OJc3nMFF49YfJdQ5Eoqj6L0fBLPwlv1jPRo2yj2h
JsCn34SkOh8nlMO6W0KpqlNWEfbxXQN7Knjrh1I3oiv9IgsIEUQ+h4MIyLIT/Xcb/kUIkVgl0oyw
uDX5KyHqf9SPQ6UPMCAarWgCajMY4jYu5ZjkgYO1PPywE/3LnvfXzb550xT9sOhIK26XREQWagZA
jF0WdUZQL/33Y6lCeH7vWssSxiKCDkrqb45KqVF2lt7JFB8ZXEGApdawqLuwTDn7Ip9OZL9osOUQ
9R3QyLHlTIjIhP90ECltoNd8HKjVnoyvVORZzRfNOZ43o6W//Ohi/PKZfmvqF0OHqZPQ8c98arlZ
dHB3zC1eMajsdtVvkeKk0jwF0wu6nwai2JNCxXVoP3chbpiFHGGeDJa6Nq4rmWiMBjfkAbgbcMaR
QnyCkABIK0wWjiKffcje6isE6lYb32DBPMOSdq6gjq+aQKRkVlSql24N0JkrAKX7GPrbMmuh5BpN
AGlQAIn8erxw4NJILtFnA2zdzhnIfiug7F98gJPuCWMPgBn08zWEoecEq5FCeB/EW6P6HWZXZ1zj
ETVfsPk2EN21c4CRxccApAZ7NZ0n77qDq/z0cEQrVwuTRCVY5Hbzk2G/FMZKNmERFsSM9sH/KaD5
T6ckNAqkTJJRrkCT8p1SQTlUxvkkkV+GgUKoDLpWGDR/LE71z3VG/Vv5q64K0G/06L83+9vi0p50
ENYixIgZS6qWrTyQT4hHAtPrtPv4Yf7/6/3QK0l7IJZtfi+AXF2s2m6uQ7M82/k4vO3wo817C4ja
id3v8ywBvBhzEJDHZn1KGzM6WzF0sLvrHTSmbnG7K6jSacUkLtRauqgFrtI8xnspNjRgwYQ30/9u
r0ZS+b+s2D8AfPqHvLFvWrjc98ZlooTX8gQ8uIzNlZosOMq1lZziKT7nTcQeqAVAJxM12cfDso8X
ifjZx2oCftkvw6OPf4S/mrzJy7WRdDkag7jktOyXh6UaGj7sLL+PkXZ/CvaxkQwxTMchxlZcrnf8
3rtEGyMptuMFMc/4muL0iCEnCi+JtREK08qAXkF1mnxYGkmbGwlKa9j9upCPv1STfmmu9NU1uSa7
rF8CyFUTaWWuyhhUXXBJhvcylsN6SWYyzexjlnJiJZRrdxTPDKpoF3LGb30VRu1LWKRVpAS34MIZ
UBjBTC/0v29LqXOGGPKZIRY98+fZ9rGcwAoeghsMD5wblk2u0og6vnJGD8wAKtEQ6/oA4MZByIc2
ifsppWhC+61LFv581wdjpkRKdIuKpEi6DyU984HzqxYR1sXLFy18iN/CW9p9VAl1H8I+EH/Pkenr
hDh/F+GQNtmUQoqQVBuF7z7y+REWVjTF6JbOvGPUwF2cgnNZm2EcRtDaJbv1Lp65oEhuURMuvN6v
siH6+h33nwDY3XMwRVwRwdiZNMkYzvEQa94hUKKCTTqZKQBdS265KiByjZpES9ukTcp3Mx1WbdRG
x+QW32JlSYcSSrofc31yihQ263N+Ww73+JVyXD/79TkffsN5md6Wu2RatjlsnP3kaM9XHcdZlTPF
XMhWQZWb3ugafh0yR7ong9khJwUXlPdikpGUF15DKdovQcCQMbM0Mpi790srA1WQgWVYiVcXBkdb
XZLFhoo4V94+MHV22WHZPpor+MjPYGmya3JYlvcVc61cT8tmi0usvy/Xw1JMPiYihMfrNp+WVWS4
rWu7hrfgUONTZPvkdgbVKwQ1vkGP9r4WjoEWHp+HhMpI4TUgRTSWQjVo47OHH86d3MGffeLB3hjP
vpIoyfBJdin1JVZVfMNjlbTLdmlnVTwndlbEEE9OQJCd4/uudJRQ94uwCptsjua3XcyWzm11f+Ed
uXkRyi+mf4r6VPdvYQEE1tH9KkS8pJJPBgh3NmmJ4hPPjaEMpaVgHgPd7yP71y7i+0GjF3ERH6JD
VCwP0S3kHZfOSPvI+K3nQ+RUmREPkZQ3TB0QEnHB1zPb6INEjy7hLT54VFcKb0xKMTHh8A+buPm6
mxb2tKINd3HHbB4i0114tu8QAje/+m34xKPqVeGcEIyJwSGke38R7X1380A1FFfxZe/mAxdP2hi2
69MnsIRbgt5axaKvDp94kGKe4fxO7m1AYR/6ido0XhkUfunVHh577/jAqnud0zlqw4ajYhmMgc53
Xj3lUfU0v1ujx6S1fwrbQHdnhurGjx2a4eBfgvLRfp2S8/OF4VQD1YMqJ4AC1r16sgddagiJZNTw
OdVpPd1FMf+/81VwCCGb9uCI4NsuS9h74Q51wIvHRtC91FEie2UkBx3fel2WkZgw4p7o78el8d7S
fyZzCdr8r/EqwlO0C/oIxunekX4VITnZRbh/W8RicIaoCiUfpqDwEGhRu+F/pJ6KtEP0hB1LVno7
hxL8FmGbCNkjBqoSsiiUcjFw4oP2GyjsaCqdNiHr4IAIKoMmBO/vi8GqYo1hvQTmRkmauN87Yh7f
kktQxAQ7mIzX4BIcPUB2aYM046PulJAG4Jy9yW3CITKYugixSMxNeNFJxYnL1QROw0HIHJ0u/BJm
TDBPCcWKOgemb3lbpN66C4+ZkkLzHxHK7FdC2iJMEXszArVeHTMtbQDiOIcV/7XIMS1VP6S3K0pW
2uLWova2c4ur9JpPv+e4SFsMF/48rat0jptoZgcUImyOLzmWmB0sEOhCVnfIXYtHkvw5knyJ5lSh
4Sn5wluzAB2rdCCadcWiMUqWLCD85RgcmYxiRbGwJAjK31niiRZSN4axLJi1etha8fX5GrSg0Byx
4gH3qSMl+b4W4pTwuuq+Xp8DCEgddUUvrsd3MQZFLK/keJ/Ko7MWt19CZHAnx0NyHR0dXVbohVCK
O937IeLvXUDjcmJPcVCcV7tgn1qVp+VafnjS83UV7pb9k77Vt+paz1XdNdY4+PPqwXipHvozeT/O
8DQ87daL2qNag7U+EKbZFnBGvug7194aL8YLMAVjXSuuucWVu168GOj7W2I7CtGx7RVgzxuftHNj
re1caXt6Aqr0dHrCKrBz3uCftB3eGsOV8vah/ZierBdrvXs59Mn8hHGwW1uwmj5NT9KWl2sa1DxU
kGHkfNWZj9p59dE8DIRkXKoaree3YlNjWK4IiZxx9j+dHw53+oAf3jlYzv5ObIQdcnT3wo75wu/1
9NY+SLDbZrcnCiCVq3KFC719KFfGhQcU7aax9IaxNtZ2br0MbzTd0t2DIszi6sHcYg+bubkVz52L
o3qg756KrMrsLddyFdfa272MHC0ydb0D3eco+W55SMFe9WmRDakRL9YGclVI+gXL2Yot6HQf6GH8
v4zITnN4+8HM7a+DSckaal3ng5uDuVmLHQB41G6p5RY/8lr8b1LI4p5MDm614K5arq655XqfHlLw
rfwlzu2Wty0XKjnkEkB7luJ9Ynf5ZeQcPKzMrGppw0ec7FM9MzOWdEJJPYy+0Znck09OBReNo7OL
quWUzF/HlLCbpIcIkYyc7pZSdksomlTnuJpl/Areed1vT9v2pfYVn1Br2FGyloDNSoKj2pVtR3B8
b5qlvgFkZdzNcO9kFDRYaRmTf4V/oifkmoujkZyv9m7LJyXn2CpbUtj4N0K6nmtbec3xMtUg7t3+
CWAtMzwHzMuwvjUPahFBOzu92dvpjcnzVLzWllOv9mwoD+eMYnmHVbvpV/1quANCvurvrhk1MVIt
umRjJi6pkltar7qsy8rVDR2szaStITE9yUUDV7EuNvvVgWPMhrsugcAOQcXXAlnz72N7C/s/dOt5
m3GxtIWEd/1noLR8n0KJNva4DR0tM5a3vHwylmLSME/WRbZbWsvLuloiBUTPyKtiCXvJ4wzPvqNT
AYze2z+2lWOs1JWZaRszg0hX23Saq670jFgD57SNvrk+G3vX3hT39sZaFffFff2LE9adBOnIasGH
y8fFys5s0fdiLL6+QOUdcVh3NhNicaeuxBeKaYEMQiAhNBxGP1URU0rOpHSEXqFT0itfsIbsXMqH
dBEzYdhRbGZUH+FIOqXGC4uXDYFgS7CIrfXtDafkhiSUctVkp3SfiullkOvIR6q4XXZLa3VeHuMx
PgZGNIfH32UqNlmK6gVNQImDj1NYBdeIV6E4ugCVIiShUo2mcA6pEBefUdMWgRRKITPzGPf5Iigj
DV3J4tohpJrChPc267NqdU3LWTirruk1bVZqSjD018i9Le69SIdselAjUklSNV2k48FZRG0wZGok
PnxNpfgSUZgjlrB6DtmucLCCvAJ9d+9+Sl4VRA+NB+jL0dzTtmzREfZRnZaplJzybt2tL9Cwb9vf
53tYTyW2+XU3ue36hgqdn/JmDV/99sDvPm/Xp5xzIOMXZFo4zbpZ11vx//RYb7v7luNgOMX6WnrF
WtoAsLNxTOTjkvj3dQkGHDAsDspYIhLu11FNr/aJOIYwOSRW2idGaqRzRonb2T2uDomGYOVtIzJ4
7PNqkR64jjo8q/MKv0WlOFO2YxlxCp/2jBihundG58lAVJ39hhrS2ZAtIgYwWKCkWuhXnYcCmKh0
ZJ3USXPXrJoDOZzONaoaLMj6o1hRT/bi91l/ifpMTo+M6BNXrVQ+B1+GS2ZNuN8M9Lu93m2t7Z4x
oPLo5hwR2o/qcIwukZA83I0vuKT7TIxLmVQrO7Z8yrVgc2BrxFJEOcBwH5Io+jV2hwx8NFV2rk/w
gzk96HlSHCznkNnr/YO97rPTw0SNiE27GrJZvFg8wadM0fa7PedoIZoVAbi75u70oD6JSdOtgMQ+
dKtuNWXUPHidsikryNYhgXQ1ffCpu/brnemhu+Pk4dXCqUpgaSPeUt8MmZvMlt+sZB4VivH0GmqY
QPqqhVfxebHBPFqWGElwTSRt2j3pa3NdZ3Vm5Yrk6OvFVotN3hqTGhMK2PVm92plyujMQFM+cRNv
xkR8kJJIai5eqHwfZDC5vZJW58f9fb3u76ut+Ww+N9tme3nU7PDyaD6XhC/vD/dHObJHd3y8PB7u
9xxXqMBRkbbnx+OjcfV3m92mvC/yE194e7ZX9op4RIdpptmOfVfHmGnC1hcWfxlDGX030tA2bVMl
vob2cpHb94t8kR9TK9d5+FbmiWw2XMlZmA7P+WCuJTbl9T7b5fsHnMwwmuOGJvg8PtkXV3q5sC9P
/uVJoiIKmYZ3xV2FkkCVmwccR9BzY/aSp3V36NzrzrNj0yMzxJFdIzwLT0eM07/mq+21UXMXKze2
Rl5m4tjl49tua1JLxCkzw6cX91igEH8vi6iILH7fMLq2PY4E4UwwEozPdrtfN18/4yO51s86JVYf
TY3u2t9fKJmJ56jiTPer/SXRVdZGuhMmLSm7Sbm0IyXu0sP7o+EDprQjdWsvaVBeZ2NaZ8VqTLV4
DixcMkVapDh7gls8x3Yq9iToySMdqx50YH9HjKrFCaBHJtcsfDlr/XbTos7j9XTgOXYgZMSCEAq2
kgptCjGN6n0JzWCX3JbzcsJs1p//uG+OCKjWre+LrZHIPip7CjsdWQ0OhmQKpX22iNXf3bvpTxH1
nXz8FRvUfJwM1WaKCgyPg1eBTXF2yWFdRAuMYhwHFl6hQzwF6RCANnpUwyEwHnBreXLeRVJQs17L
BKktBEgbkFtZOuSVy+klrcMSHxXAK1xcpyWu3XItvF0q86tnCnaPxHMO4OLsVYPdf1jbeI1Elw1x
hX/mggkyY2UJe3+BGdBgzwo3Do8eNVEVieuUoDkyPYzQwvkk3Fddbn1SfygS/azxYOesSYQLqsdB
JfxsMhOj98pw5xdYi5doh+ODNNa4X4JXwctW4zgjQf5+hytrWO557Cl4xC0TTCFbS8j6ik2OY3SM
mPDJFP7Zt1T2vGbVP1CLLBTI9SE8BhafWaRC1EJxya5YBNTGZlpIAYKBjjtHYubWmYl/rtwMH0L8
iq2rTNpVmdixcMXAr82eVYddSv5w51S5tBIuEoqSzcu3P3NLtJNlvb483pbCsDomPeZZtSk2zav2
dFpds2t2TK7ZsLrk2nLcKsvz2RFWmMWoXhMrg8fQ3/ljdI6EaxA0UEq1pEhO5ZSgUZmMkUY6XYVH
aMbxg8fvtja9A0Y4sGVXe7SCOR/vNb+MDIJb7ANqxLbvqZH4in3hnijckcjRIdvzsJXsmPHIxiy8
kpe0WF0jlW1b/AwhWoS3SKeve4/0T+erITLytWbghmWXH/PDmgrKDMwpPi3ZMLgfUmoIjr68Ldlj
iuCqsF/ZMf0VnYIa3yvMDrTV9PgrxqEVW+EUkA+aVFuxcMr1Pj6hEQg/kfLlLToGMtuh7kLrEQg3
wxjpMV+f1EwcWvOg0j+Wz65GAjVH+3l4l8PDkqaIVvbMWzNloeLdu6VHpt5+RWpYpkflsxlMcRFN
yxOOHlyaBEtPyxNP1UR9QCYJPoSGOn+OuFx4DHQWAC5UHtVK9vcg9YUTuGH4dc3FV7YgotkxLBLz
w/KPT+nerUMmFCd6j47LhkCsUynQmKp1eHyTftehGWuxkcu1Ky60kKcjzydm8w53sx6fWa/i3D6r
AiAO9MreJzbDEilj61UNe29jexeUsYrpeU1BiKEjqINDcJnUAjWlJIWaontQOpoxRKFgMizSfTJl
C6pmOufSoagg+lq/gUahT6zIQtkhLBjXKdVHrKh7mcM9f17jKb/E3Qsh+8hCOyyjQy6FdigHo1eQ
WhHgxiuh7QkvwfB5+jRDM6G0Ct4j4Q4p4oVneMI6K0ITsXFGtdV93SfkJZxQY9AtZbyFZjj5uKSQ
LMI7cOK1kDDCzWfiy7uF6p242ny9hQqeBewu2yffSfgEhVulRp5OeEKgR48uDwpurv6pwQtH9Ac7
A8cwXt7eP+HKEo4o0Y/CNSXWsfC3UmiTmQ5C3VM5FgGV0Fwy3fHTCfci2Tv8xpLg6Xzh2JTwfImn
E67Es0fVp83J10M9UXlmiU6ZcIvslvgsOfa/sOziq3f1Rm/AU3LxCPcKAeKe/cHDcnUqDy61kBLR
0SUdUzs+hScEltD6DtQ3Rpnr0MQbz/QGqos5U4A3mMXU+UMgtIJ+OX6qRHF52X5CTvEqRcWnwUwS
M4rMJBYhNDCk7yH2xZJ7NkJpBR9OAfGs0EOqXHyD+LixmZ/1FQqHiSErFKAbRVkSOzq9w+MT8psQ
wymYXq7hFfmMhF5SfTMEByDWopBa8/rs14hn7Y6CbchHwiXRgLCeAgB6/EiB4Y/uFIw+dSd9TF33
4npVPvon7/Zi+RofNUL2BNx1WnQIDPfKhbKveKTlfLnG61Demp7YJy5R9UcYpDzeb3TTbP9hkp/4
tXbEiqFA3Tk1Y7GEjhEgbQOJakcl7TTRsMT+d1jebKfIC55f6CDiuDwKkTYhhixE2oyXvkqnWA+o
8xeq9LpK8UNHvBCPf0mkiJpMAUQcR38K2sd9XOT6ilMRQcpnKTgyADrZYshNkNJsMSZKiYFqPQQL
FKLmy7GPmLq9i1GkH/cxEJJgQZBph1QTHUzW1fvJg45m73za99LvM88HZERo4mJTqhPriWXNln4R
USnROjnR9y4ef/ZQ02NXXZ4JPxVRH4su7x6pb+Rn3a8mF7JTDQnO0opj1KX6b6Q7Q0xoQUR1kOOg
M5CwBUEH8mjRPzIRWjoFQ6ARbuKrj+xOI90/8kzXZHo+MZlb59nVkYFikkKEQ1RKbOMqvf0nZHVl
ooY6o3WJhD3YC82M1jMx0F6O9BucP6/UYPw64AZNOm5CEOQcUf6VydemEmN4ehc79Zl+RRkmZ5P5
KAXkFB7TM8vnQkhNikv2bSESxQ5+wgRdYJwdA6q8PGMjowdYQEY+SLVGSShgNsF2qJO72hfrrkzY
JTd/7KgF5uzhS1xi1W2AGpOwRRUALDYqXWPeqF+yF+V6e0TKZmjDFvqm0DgPD8At+Fo5nS4RzGWH
DJuX97T1lcQyJqbOLD0PDgZTOHF0qCNskr7EIKDIYCVfsJLFIZSXP62ithUN3PClnDgggI7LOq9z
LRmXueJDcsR+w4zT2T/GCJ6Lmg1iERKaZCMUoU6hPZUhe/6TUHCwxumiZoUzQEwl2Tlt9Y+9P7zu
fZ6RoXV0/F8IYfG+y4Ibn/asWAxDVxwXf39vhGKsxWq3fDvuwyYQLZOjiXLMeBjUCCbbr9arKUZr
2DhAOD0VmVd/XJxPoXOU7OrAxj1M/w0heA+fxeZOTuFISbjvhRl2YUx5ljHVY2lZhtNLF/13aPgb
aBfACMB3g3gxubm2ClDuG/rUvFK8dZg0Kz9SrdNenRdJdc3kIlHaqDxEoNprXNDe6UBegNeDS0vr
9m3UfmrF3+Hpr1aADSD5zbYgb/tH1l15qhu5b4ZdClrvdpU8qkA1B0KClRRejF3SFe82nGbG/EQp
ZQ8CM7K2ZBta/Pq+6m8PZ3mKT+rTDz3zN8hFtMk2KYML/+fCUIjzf0uMqE8Lc6Beq5kbOP323pFU
0i7ujaRss1GKLnMoTyHlpLTR0/ugsgMqdf3Qgr8RPX9asNBhJSftRVuo31sA0Pwq7wzGZjRJnAwV
88GcENvkox5ImUXcKk+LK/zJpxVVfEm1p0yujN/z4VZ8VGDHfmiN8TeW4/+aA75CVUUyN6QWf6Ms
tF6+zkWhLHIgKO2ldUpKEhfPajE7FX6Qovu4DPjRKY+WDma0QxnZ3Vv6U4EMrcNDScLB9DYd73Xl
Cp8VKED9qVLTTl/3TXbsfzWLVLretVIuqs4ujo/6MV5IglGyH9LZjqYhOXX3uzbVtCdzwKW00Xa/
bte70zG8Vo+T9kuvA/X8Pg7Bvn+WlOUILJHlfAl2lkeJXwoGHyXnKKfUwlaxEI3QPgZKlx4pp6Do
sJbFNHtzJleiDw+dtxtj/RRcAx0yqZNr3M/uBUI73HDn2LBDriQzEvSGJseqnDNdD7BUXaDXfDSm
DwN/aeeS42wSkBp8o4tlPZpUsrTppyLdA1dAcE6kuAVNE0AsfgMRAB6hX81yNoL0tu5HlRrectib
L4X6dAW1W4jmduWapjbKhypFM8XeUkUi3aPLjOqB71LZOKk8CFyCDNojKCbqr2bc7FSvJeVJcw74
Hq/PEMdKEymIq6LbmF3IJ5pmc7OWu7N7MNdHZdv2yc564eTCzKz9BlamhXFf2tuf5tJfcJQ/UwmE
LMA4WBhgehU4zv8Bxg2jVRtjebDyyYz211QbNjd6cedpLfR8qTWEwJl2Q0TP3VB+Cf3qrqX9gJf7
lqL41QiQMNA+Q6hvgxL+1giqSUmtVR6NvMVhfXimRxvLVy/xbsrkEv288shc1g9bOmG0g1kHx3A3
jusSe3IM/rtDvmXl/WkLKUo6EockEtIo/u6Qi70/aY2hmrlCPFQJ5yKsUV/sZQzt721eLihHDiL3
klZmNBeBe7vEdMwFzgAGiLK+Uvjf7QGd/c8REsyggKlgbKcmyLfFbtenUjlXu8t9Y8FA/wI2PBm8
Z9walYuLCI5FwxVoYK+xXft5UOHJB/PhVttbnIIevYPpzyaJm5rAwQ0eILclE7JzCwqhq67VOVfs
i1N6CNrM9J8srFX80OEYX1Z9Um8Jn7rFbtXW3sGpKfay4QLHmXy42md/ykGW7qzoyQwrwgAWJc4d
XoKuchDD5cIx8t9WsFO8I3bFDgBB5+rUM1oOLwkkRIG98AbdBeq+D0lBIzM1HQdHp+A1mNTe48UP
A/st/YGBpawEYHBBMa4BRVe+QSV7uSiPqkIuKFBJJJu0oqDz+eN4ooa17FIit8ePaRc/3fX76FFt
T9XZTxWqxcCerX/DvhZTWRwhlDPz4nB3bqKRYPwZnsnzmJ1QSrFY6NQeCoyw01ad/kMmsvp936JM
DmV9mDUAGOEW+V7KS5IPVygpD32OF/m0D46P9eDvygyoNUC5cnDb17dFU7nTjc0zkO1EO6SgCUry
NG6+fiNPI4VZrZVcpQ7Z6PspMo0fttYvAfP/YaFUH7BhPLFYbgv+ySy6v9fb3lROJ2WwlPwIYYPl
9qo3tS5MsdeCNnpsaUR/RRAdMkS67RwPv243f4GybDka4V/th/Wmfd9bRXsWbNFkIlIvkOnyrT36
YJA70Fr53AQwRcjVU+dPHRnbFCnNe7b2fY9SfPy41aPTSDIZsUd30EB7iWTTCxAyaXB3AJr38/YM
5r5WyNa3PbNLW/nudNr5e0IPM/VBNbg/BNRC+7Un/5odq7g71aHyE3/39xnw7XHsb4+jT/N5NiTl
ku8XptdAe3iTnA4dFgdr8xO/8LcEqj9jSS08EKAoSgZd+HffLa5XWSl1pckXZ5hP1Ml+281X5PXu
ztztnhbjRw01pw3OVtXLyL604b4hq3PHlmra7niyfi+6PWAawHQk3ZChfcjL8uJUAHx1e/SU424J
96sMkLwme/0GR4+zmzGhoR6Z59E5jobb96IGskrxUoamanbP9mJ/d4IkUQXNqCslcqwdf9DH/rFl
iD7WES2myPcnfezb9nVoOm3aQbecDxLYZKrcohJT7zpAxWHr2mmeMbjSkBMHl+YYgPuNItsEj4hY
wTLVBTfCrz9tY/9QEUWbDNRl6nwqFlvHtzaVV6W3ZGNScwxx+12BevXk1brftd4EsuHmN5Y7MiFu
TiO7I5N68CUQW1DqDr4uuZblTyj98EIqPinpV+BbC1KjA14Ypt9ZPglchzegHKblmBjh7xTDrm6B
LkdHFLMCWLYz/+owsjqvs5xb45ETCnm72nsnylrcfJSyeg99iHuBIHPmvE+p9WMlmGmORBZNl4il
8lD9qDmLvfK7sKHoiEKSOSMmfxc2N/mkDfPpZuYtuUcXa3ndsyxXB5Mcd/ivrEgDrV+/7KvH/97E
v1L5v92XgkbcFcIrFZH3bTTOo3y+yqU555QouOKJBFQhn1/PZQSRrdR7VbHaDxB/RWrvaOPjgbgy
CTyg69qYRJZ9E2r791LXydNhxiMn/7t136rBfC3bhWmTpEemP7JP+wZJvijl8QY57iWnBLQLHaVT
U+Nxv99OivJxPp3SWW/h7gbqVm70yz5mrwsRIVfyz82f8jSUfxG/C4t0KDLGZFQe89t+CVvS0W4n
qcvHHVowfD5JOy1SkhVuAqHRP+z2RFYPLxrV5ZlW+8qEGppyxVRH1ofLD3uT9n3zZhH91ZhvDA2q
3F40oxwmhi2VVgcpI65EUrnfJtYIyrKrQ62NlPAICvPokbTf+Vas4MqYVqCgVGcKz5c1xM/nFjng
PJxkd/64Nve4z4hFn/MfRlH0zPc5ZkFbj/6MDNa+5uD/aPJS3x8NeOrMfDZC+ousk9m6r8asl6ih
FCgAmMjyHIaV1f7gM/j3bvqfO38T+/ZO00oo/q45vuDSPbdeO3s19hxa1qw+FjkhaWIYTSaB5ERv
RCreW6Bhq/iEk+kUXRe+1npkcJjJjIo6uMTTZreGoeHtsql30fHH7DT1X2eZtrBtwTtg2LJ4/3/6
6njWRnI0kI77GPt0QWABn9Ive76rB2+2HUVxZBA2t2jaZY2EuIRX8IHMuwqbMEVCApeeFL8+xBKA
x2RceDd5CxJwDmaEiI9N28AsCNL3HlKnUfjvJYxjel6JDdW9Sh/d8LorolMf7a2seqxQxSxXhY56
IGhyrDa16ehG+H5bQPLsdl94vwXgszEA2ye/7NOFp7EjQmgxUxnTgRv4YvktoYK9W5S+X6gABCP5
5BX2vQ4Avw/2/4+w81pyFInW9RMpAi+4TZyQ9yXVDaEyAkmAhHCCpz8fvc85e6amoztmoqenTYkC
MnOtf/0mcXBYpoDrrl+x0MuFrvh1TQn1XCjVBCP+5um/LqOOmdcMg6fLguyd23MjQzJtvCrdRt30
kU86uOP4cZUu5foT0DCdyQBj+B888BF35cTGfbeRe1sQ5/aBO7JmOXloX+K/7Va/qWioz7AO1EjJ
UvGx+/eze7yu0SW6DR7zO1tS3mEUO1MgF1RDXL9vqyLbYdWEU23Y1M4zwf5xplVLlZdK2Q3jv8g5
fnfKanjL6BJusjSLxo/dKu20pJRvBvQ8X40wkuzlix2CBZhKTGmYgk7gTFlMUzUx9KCxgyUjfSx0
J64EFpyE3PGjdoyC4Tn9GpAaBLhlGwtTtSl0NE8xBVbggWaJi2Ynsj+Es73NPgaQJxbRYIextPoN
5yQEmh91EDGCrnS01DVn9fFRuxyv8h2IOi1Fd6Sgzf4Wz0scy7/hQtYOxTuGhQpKH843Veof1j8W
UpsNU+kKiriNgAmeHhyTu5BumFXZ+mcbbswWS0184TZJfCLP8Wn5euyg6zSG9osWOscw01Xg+UA3
kyJba0bWAXJouo7gzqboN/BQT4j4w5PPTkBmTIfySpWcRHG1zoc53N/X9rt9eHobi6tiX4e+NaGo
0RMP2OuCAV7tKPHiSmqVsUolIb9QuzTjPBHRvsmC8IU0ONbdcnPp7GYsH7D9ZsaCCiDG8T9osASq
RJT5SFALxlrF+potcKYMLyMrXqqwj1CB3g2/fbvWi/y1v5Mq8WCtY9oNYCq6WQohNMXN2e6ADmxs
hXULkzdvcLHN2E2d7DN7Z8r/FUGnweznbj9ByxzmQenoNn/iaWJMym1tfqAmqy9+C4u3YfU60Gdg
ASWH1tdyX5lddacd2EY1f471ZRaREuAXBa7S9NhogF+RbdpX2Px357aGV4L+5pTRAH+bzznS4uLu
W8qy2CluS9932zGRy7BPtPPz0ApeGBWgXd1rOCEMbBQt+Ywp3/GViGvnvNjSVCG/a1rfSFIwYEgU
ft0rJz4qX68In3cbZrnUuJm8lE5xTN0uqjXYhekPZQcU9+pc3/CavFOzOzrcfWwSd/hfVxh2vHaX
OZUqUcyXUwINaWeeu9YrA0UXA+uUKVMlfEsB9WBpf1zwrykmsmFHh2w8ZA9tPfrrS7K5PD/zk4FS
+GVrd5j3BICEp/y+b8+syTuGIN+MazOv/oLbHCEoaWbGtR/Qb5N7gJ0lwqEaj+4HYl2/oMp47mRy
YGZs/ddF2TodW/U9HmPzzqZcl/jtOF2/4cxe+SauQ+FTNt81PAfxtGAAf7fLh1OrTqnZFwJ245kp
rQhswOrcum/NVcbYKvUHDDoix5S25cCn9I6c4dB/LdMzJ1Jz/7ynbjH0DFgFl4mKfk2w7NN2wV9S
lX3yZe6KFok4jJjQfXXeo900j2UEhaOBKPQ8KnBsaFgfc8611suh+OzwrAjLabWDj6ox9kZG/pal
dgYwPEVZyUA9unMa7cJt/AmHGRPKTRw68KQbCAg6XqGzvJdiYsgzg/4fKPg1liPWnpE68sXLMevd
PbvefynfhdMbROJIwK19psKQhXEsF9zGVCiyp7+1mkOw+OPjYULaT2SXz4BaXruEmjXHy6qdG7AO
sCjyceNcKQg/MU9LuNfOMHQxv3yc8LfEBydCbcPHvENrLj6jgFCw66k6olUxjr98dH0qaMt841Oj
XZ3M7i8baYXB9X1nNZWsXaEPWhjkBAywD3Zg1H1S4cYPR520EAYqgc0o2ysil30vUsdbCXIeEyo6
VxLQRijYQ1ipa0zmoZEjsxgjHdJn5jd1K7Ebfvx5v9vDDyTw6BO7h3PTnXoRbySwtSUfzupA0S+d
olPCPB7/KjxFY6Sh4rJqLLf+GCiCu7HsVqCPsjFptjmi+YeI592KgqpFSbN4DZYVbI+hMJfl+eok
R3AtTAGu88cYVK54eJDrk1NbjKIvTRFW48jjPhhlokcim2P8amMfEPecV6oLWvUFRHSolaP6VJH0
LThRVREfVZgeF9Eeubs4FmkKNj8wjAmJoBk0I7dUtxKv1cNRYIN7zxEmBuVZPsXM3FbPvWyIULOl
1DOffnMPEowYYJtdXB0oDBaAZhdQm1ACMpWVZnB+1HNNxsMwaDNPCRRVPF/ra4wc/hSNY90mIiay
bMl0eLsRgER2zj07ygyCGs9iHviues8rHGvZRICAcm8AHexUrXpL5yEV1xhd/+PtSaL9mbxUs+jF
PCWiMbc8haS2XES2TxpHIbwBGkXrGN5w91q93pm9gmEoR3AyvXV12a+L6WUYKK2nUl5j3MIWVE7z
ZZR6tTQKiZ2BxzdFgCx9DPeyTnyJW1gjHWCVraAI9D3CkxtorbXhU6mDe/eA207fGeHiNXSYbTxe
WG4Hyp3hrTyTMBaAx6durXPLDkDrfUTNfqi3eOJgEQAnOhLKulm8dEeTbf043Gff+cBhWt8Mhepa
gD8PJ716V8W7lHYJEGwKeVZ/W4YADC4WLYQ5r4ldFdED2ucbfOzQTjIUO4MsaGDP6LhR9AsTyxJu
md4GkMnDq5sUk44kij3vEoKAe+LxnRiYZMF41lT7yuhHcW6IFJhf00sGmFLUfnWzzbX1wkGcoWox
SU/sPtJECUWXORXm+D3XDSMDL0vsm1fmtgyLObHvm+zqENKxuvJwoGxE9i1n6otsNeKE9R+rnt3M
XrRj7Kza8ZQkFGMC0/qx7nnlg0Xuae8dRYrftu5zVcKjwEbNi05lMeqmaWcDn7+2EvawOP9xwDME
9Uow7XGmQvjEBJDSIGxdapgrlRW2PYeQIhchI2aOiR3STKQTDmh4F/AEQEGgWB2HlIMY/twd7jOQ
PJTwBVTIK2JyS/SMaXDvq69r8+EWWnUxYfXjtvfc47D8nR8Hps1ht9AACsbD49kYKbWfNnAIMCYM
FfhOQo1H3cy0POpeefWYF3hVeNDJy4IMe3FfVqXNL1U2ngBNOms7p14NjsUmg79u2Kx26ZARaG/Y
JJ0B6A+2yaj6SAJzbiK9XcXwGXAuT1zj7bVQYJ1ujAl24c9eNj+mtVUmFrjAqMXIGU8vu5zD0T09
1uSdaATwlB6022JPiJBiX66ChTUglMbFgxb7Czl12IYkliJmIBaNk3jJwWAL6YOwzijzzLcaz2Wn
2SQ6b7lBV4OorPUZeZo3QuBmSu1gcN9dJQFJuZXAtT3t7qSQpI4gAzeYjSZmTV5087RDQbn9AUGI
Uq0mThbV0tK6OHIltBVFookLpZN+/KUf/zfW9D+lsYb3kQrow2j/p+A+fKjyqwoleWfOOg/tsTYP
v6QDg0OI4xWpRq3z5w/8Afb/3w/UVWBXRnlA6T8ao+pVt2kaX5sdJD+HBtTl6Yt3w95eRPAS/mO0
HAztN9cdbxqRzFax/5duiGR6qv3/hSD+5woIAsVPnk6B//0xqmqGxUN6XRRifGUBpeiOfgHuVLKs
9oQT7LU91YFykk6WlyEd+Wh4hcV1Ga3vzKpZ6IJSiTBPiEZJoIsZer2HnbsozTfpHolwMClc5y5e
zns0dxYf3uzgHGazgVBcqNAzw4b0jGFMT+YmbY7EGNmzFo2r7du9WosKyqXCkX1gZGZ+m6duSnm/
v7OvVe8L2Qv92zz068WF5bAP/XJDrg2WipqtTxdP/onGJBVNLpPrEo+IEUEh351AsiksgsoFMst1
jiOj0BYc+emURj6fkiBZbBEfT29BQWlxyLkdwdHGI+Z1noqpX46nnf3mG9PHSFr6ywx9kCnm8qkJ
OHnmbncON9iz5VPKl+u8F/AqB1rzx77kE9Dlc0h8IviU2XQcq3aoe25T9DiFcwueiUA49OhGUiXY
uFuMwkXlWTN+Zi7ww3AaavoDMSfPFfv2CpLmfRN5povvC/qIxaqY6IwtINp/oKWwTVZ06A5gxlDg
vlMuXMWGOC5eIGuZOrdN7Usi3cTj+0KCmI+SIYBg5A6nlR0HbOv72gPGeTRixfmlrYn+Meb8jMww
awo5v4BTBS2u+sgnw+VNfA2Pof038sbwdwvxn2/ljyY9HjS6Ud1jeTcsxleYPqiSV3JK5JzIjnfo
CoA6wvoiawkrAxoxikUbLi5tGVY9jGnEHaqb5AzeBt382W0GqZcPveSooTfMM1uL3KoYIwBWKH7w
DMkc6gtVD56TKGdc6g525TmOVk0fizEnmc6QnOYthgEBiebtGY2YrGUUfNAgLnbJWbjm5mxjXcDz
QR2RjZIVWTi3v2wVP1wzfnXt/7wjP3DNoibaJ624Iz2nDt+AevQ4WyapKCLz/7wp/XTx/s9H/cAG
cym7PJ9WKgPcOhKipkWxphPC6GfSTuV9/hDWUf8bbvtrzvSnfagnFP0DlcirKquqclDvDohU5+rh
5d2ZLGJF5SgNnbGdxGTTCQyQ6SXxC/GuW8mO1amusVuRbyfeg23g990G7NANP4Qbox+MlxSSr8mV
4Tq5edtYGt3BeFPMnUwx1j6pUKbj1V+e1E9Tu//cvx9IpZ5V5XPw4lF1m0dQL8gJsebtonJ4Vunj
bx/2axr4nxvHm0HIM1mrDCz+feNC/RaVKinkW6iWpq9gNfv1arzLqu8+Nm2Bv1WP3sQ7KOb0RVBv
zIBN9xEKAxWqKx/MU4xuBUNZ2nBYxred6rSc/pMhz2H8Qgg11rDGILtwFo3wvZqDkyLT0Gx8baUg
35Wy/dyQczhm+Ksuum1rVzudj9rSanWIPLQFXG11RJE5hMzAyLgT9YRtvX1nqTCChdEnY5WGuX92
wk7jvfNeb3E0Y0MOPyqqta0eYEIR2vXcwIzLVtbVubKZVu1pIfnrYBQTNksVo9mhs8voJR2V0EzR
g7Ki29+8cAiZUJrDNl1UHwMvgk59W6jHajM8Je+UjI41fn6gjZnh5RW7JrDcopmo48cbau/cpklN
XTIu0XjkTN/sdpKccFVAwNF9VhvK9/qAZQ69A0kJInMTH3jlQGc4uizbDUTsTOiE0n8pvVmsXfC9
ULurn+WxeruO+gy8RdzDjgJhJJ2Itv7zQv4d0KcPYU5YmFXriv5jTJ8XVik96kravTy1sh/LjpPy
k6Sbv9Eg1X43/vkKGgp0BVVVFIU58r9fwVJ5PKPaDNudKqgE5ENrH56c9AtZbF9Iy+VIrAEFbNd9
CDtGArrZFUt7NNn/+ds1+n3pP5fBEEXp6Zj4Vv24jLR4XkN90L12HTXKYNERNUFYjwuMklMX4E/X
Gp4szRlfgy/Io3pL8AVc5nqaPMRiKwLgj0OBBVy4SObDMcPGQKG9SsZ65RSbevXytVDQ+BUzi1ns
l6GdH8notty1W3ws+vJ/I89ODb2P4cWTzSZyQvv6F/9x0PLffo9Yd8vKL2P4H9tkl1RlE5uKsgWG
alkmiVAX1R7ncVffmPQuvXqFHia+CPqUmebe3w1wjk7AKTxawth1B6yTOxuV2aQGn17cYSRJpCAG
d6y7Vbz2BQx/jtL4gO9M+F6dsy2OsyvA3/saCFbZZz2Xe9p09nDK4rOO5TE/cxUDfcSgk1QqQ0Bq
eqhONFZNka8Y/58MhDC6R7njF08HifXDhWGEz8IQEIvEMcIOd60yDXH6aRi8PIMLDbjGZdlPlDsP
AjSIzxQyQjPrBB7BjpYhUKoiv62JVxgVDKsw5MJEuRnJQzf90C+Osfvzq/X7N5yBAYMnXbfgs/77
DbcSJblclbjb0dhqzNHps55bNHDlQZLsKBGvAy6Ez+P9/b5rom8S2zA9OSMkvhqCkvBK+uO7tWpr
xuokpDApshstoIqzjs3fXhHzdwW98Y9L/XH6tF2ktGZevHb0c/5Q0PdiJlUhK8WDHQFgDnEFKj9A
BNvWY5t8tS4MOSrUeeegPgtU775+blv3zv8PYkf1SKf5oDBP1+Tm2O1JdoIAFU3vTLN801dv6niw
ygPq3MF4MKaTK+fxqHXm4GUupDL7hCSmFrJbBNi2RdhdEOBsN8HlmK2lab3OPVJ8xN+Gm8P+cfxn
J2AkDTVJws/L+lEsyUygipgzc8vJR6OfJptrESS8U6V7SWHbOcPtYCFpnsk15S5dtJ6LfPtaAPU2
42IT7Q0K8lW7so5aJyTCbLChhPGD5mVv0NLWoAz01RaYCEw+3gdSajFruuHrPuu6OaEAOem7y2QK
e6OMKN7tARp43Mk8DXQfL6V8nXPzqS8tW1F97IqV55Kqlb/FGmOE8Dg+p9iuVrfREBXGuHBZjDpA
Lf6rgtkH7xrxrpeTJTm0wkxDIYwwe7iNcLdc0ac9JYHzvnYGvUw+7vPmO8G4CJsUO/uQiQ8CgblP
DJnUIlHHHj6/9WuqQ+pAh1AwhsZ/4YIQunOwm1e1fg52sZBcYa/ZnjTmjQonOZD6bZTPmoHLNE/q
3BJ0lVbf8qNeDBcGyjZBQKA7auxalQCCaZ49KIFcDTb2fV+CrzjWZ/0Z4mYIf1Rxksol5+NaThpM
Oqn9aveO9AcxWiZU/Eka1X7hynlFm+zGT6gMzvBmQwZRDPumbS67G3gGG8rDHSJjfgAjOPoobEQ+
VyVb3g7XNF/wYLgNGcFZc3BH/OVC3IEAgbbtR6W54ecgncScFAS3AMqdtch57lEmt9cFrDWJfxPG
kd8gYJSiEO0oiSKHkdm9jx/o86JB9oFecGynowNOZraCUHEeI+uCqaMJbfI8W0MHjohFbHHba99l
4LpzOc++k4FAPAmcEfrgSsonGcGP8RNL2/JI9ixoETPEbv1qHGqMBjWzjQlj9WXEzjMlFdjVCbuF
n/b+ShkZ49Du3nbNYMyEWtvyB6PEi0rYn6vhEQnHjM+NeekQET/99Mxk6pXZNQ9bZLk99EtuDeHA
vbWqCRcgE1EKHO08cDnjO6T8QaWiCLpVeZ9UHzQBcIQiMqU1+Gmw5/zoiJ9Y8faSGaXYjDay7zvc
rqGNvcHT6b+3wg3f4lOPvWquotpqnxU3u1mB8lzljJQaQb6kwZWzFDHsuAp9ky/u5Mpt8gfYZX9F
EIyiDc1WrtHXuijOrzjlduLZY6sxdagiQBgT00F2DmPvz8fAb+EagqAlq8dN+M+PfeWWxFVpKFRU
NHuoUcg7HqdIBWWH4c0UWfWy5kic4yuPF5i1qmfcSkZLqIJQ9HjVX7Y55Xe73FA3QI3gGoMe/ejT
pEZtc4w55R0JCk5h106CViscFysqeNfyrvh4hcHAv7Mnt1PTk5x4Um1hCf2NCv7b60AHo5LXKUv/
me5XTSdf2zySd6jIdNOXzVEh9YpX1zhSfcNZYADcuXkxuiJ0+vMTkX9XeprwUFWLO4Dq5Mc9UK3m
1shqpi7R0mEFmI9l5+p9quNwktm3zZ8/7Adp5n+wMsIUcOjHEFWjrP53FfB8vuq4uKbq8uVJJ1kh
TwKrTAdsmvpaPI0Rlbz11fpoLeVPqz9hjf0Vsh2olOSqED+gGwBKty6tCTDvq6P8EepN3BdPDVDl
bylC9H+/OQYp/AE0qVl6ru6/r7d7yEaeyvVrxwAaXBG3xnV4vq2Rmo/S+XVJEtnwQK+mQo9irHMk
d9l/4GTRS8la27mao5mH1YHYCtS5b8hplwT/IbFUdq+g3kIwqfmit+cn/oNMmRDry/4sw5nS1cY5
sPQjXOhXDeHWoWndA/dKNT9+VRY5LgTZYxF/DS9iARiYOR/SfiAWkuqZL7udpyPdG4jmBFWRIs/t
O9qY44GaBWpCCp5YVz45hTSCJmkwkwqurxiKWXXqUnvBmMC0h/mMgXjtNEwY55qfirTBfSJFpQ27
QYLGBHY5iFxc1NAtnm/hnBP95SySYxnyGt1GsgB/NaGLBR+LeoqNhCUWt1G9+Xg3xmCYKAorMTpL
ozFaurGhiNNVSBhKLjtqBHrGzeb5vbGvwvBOGHQ1TrgAK0x6LOKCOEU8y494nSFqGeCU96zXKjbA
Y5kgEjZXp0YS0LmnU/V0jrgvn6iiGhZt+Agy13b1x2Q3/I5F3nic8ba0RTr+clR7bO0H4zaI5dF1
hN6uEV+r5OpUYpX59gi00DlxZp1pX6RAtsfPNfNN+gPvJDlT2vO1D8qTia3+9sFsdYF3pVije4by
wEzUfo4EaL8bCW7GrHfwONR0eLrYx6U/0fxDFih25/S3bbGNvW8hBVS4PlZI4q3Txdu9sqcuE6uz
4s0vOL+k3lP09db43LxFzmowRWfQ9RzKEeqiNVglxzZkGTefjPaV7Uw4UFInHx4u6grQF2UpuZZo
p+RZOW2Stzacx4Vzn8udpxANuWgUv8Ka6DKD0mBL0WrwqWU+U5tgdheHSSru7tf97Wu/n7F9E0/4
nm1lFi9jfAitS6kC18aFgqoRdwGdrxiXD/FxG300M05IkFneC12H08B01XmWG/Nyrl4B7J1vEyOQ
7KinTEmEdqpru0creQWD+Hg93gvx3D6ZcrBPU1A7l0k1V+iKKKmB1wEUC4evkjn0ocj11qHf4Zt5
GzHs543mdQ2kU2OI7IvaHSOQeXjui3Gaum6q7BeHhqFBuu7L+M7Zbq+Li+sPeGx4n61DzByx38OB
cwBfT4TbckRW4Vc4hSaRvCmBFiwJtXbJVx/uh3Y0++zR0SCBA7K82NMp7x50X+fYOzpiA+8xluYX
gMPxfMcA0jwwD2Wi5z0EfY7i3bb3wBS3Jb9a7mn+AhTry8syFH0zYBws/7p+MKFtnIfAEyAe5YGF
fVSlOPr5vpVt/Btbvi4v/1Xs+Pp2Nm8d/D7t4Xn4y15KXCcYOiwTLKZCUQS1mwbz/grHpFraGa5w
WDtVwXD8oHuPji0Lplfk42QhORCykO7GjNG56ONrjxMl/7RTdV/vh+f61DjM49f4wkN6h1TwERVB
Dvk8LR3MJK1QMI4KGOKOS5tBzMhp/YM0Thn8uo98K185gHUzkM6zJ05jtyllcKm777joMCBp7K99
A3Avxsma3QDZHMziCfkdBk2kxjRg/ljrNpmbkd1GE8rGeWm3mxe4iYNIsrQ7y4Zqz9geoNe9HXXb
Krhu2U1U3zQ/4wlp9OFjISek5b0Zg5MFeclsMd2BEgVYwR0TCuoetrXggXAItonHvNTVvJDtAwRc
qLbkXEeneHRMAzddxhO+zfrEDwmbxO7K7wPwCZNFe1nyDjhXuHDbKoDP4+Cc4FSb81/Prd+e6f84
tn4020ammnVecWwV49ms2r+DNbI92XjlKjaFzvySOYsQ503RHwlFbr8c2Xtuc9GsESCwULEvFRys
82+imeDzrZoDi0cUkc/r+yzESd/17hWAsfASWCcf4xSWhMDMyt4NT/zexcH5ZTaO2LHt0ejMfvTX
s/nX0fuzQ/3n0fyjlLhIw1dphtVrd1DGM9xGGVn464vfG7zmjnukweSAwZ3A7j/9L0DZL23efz+8
9/wm4EXWflEk/4G163ljxrfboN3V+DTYk9krdl6OlznB3eYKpm7juDtQsLdPeQhod9qsGP1t/1xL
/bZFx/77/1/DD9g6s9qmo5yWdjDz9uDKvVMBfeB1m00PGhkQ6nqGLxaFhd2sF50IUh9GNmDQ9q1w
prU71TZ0ylNJFT1ZR6pdA8fCGKxhpA3ENwSI7wDzPOZ1R9We8yTvPYTHs7Uf61Oz4Sdg3c456idg
kjE74wtBBaZ+/Q2eV39XG//z2+wx2n/c6vxGRvTzyq1ODtAwehLlAYTU8xYfi6sDu+qbNgt9rFhr
jo9toCHcej+3M3czipxz7H/9bbL2W5AUlTjhJcRtMXf+sbhydAPU6ui+9U11brA2wFUM/WDOPMvR
KaXkzfUCRDrvZIEm+3buDqywaw37sU8D0QBTaDO5nydORvy5v7XXmDxk9cPIRYUn8N6ojuV9lMqb
l/puWW6EX/XTU4CAs1ZUzyDpwAEElKML1aHm3fhKpVM/bJ3BaTQZwCzcFReveLvklEciU7w7hiX0
/8Nt3Nh/fgV/Gc3/ZxmAjaPw03UVGcW/n000YNyPfrzdPZ3cPRw8to3ou5yE1TaUPBPTE2w3bNQC
1zN0u34LOdmjDU5RSMOcuvdfie9bIJirzX1LBv6Xuvwqj3++Rln63STU/MdF/nhe2d2s61o2uh3s
MolsIocMkMDa9CFwNj1Gv0JCQfK5mNUK4n4GM9pOH9gL8yS5in0YPIPWfnltl4kB9h6p7b2r04Wv
bMFfL3jDMg5fp3bsUdxcqOA8qi2OFvuwWATBpxJ081JgL9LRxQ0wxlFWUKimlxu2O0zF788ZUzUs
DiAKdakr9cpTy7dk5tXhp8nYSUj8Nicayw1nhs3wuGJkU4FVN5g0ak67Hk7/fLu0/448DN2iP6Md
JJwdvvm/H2nYqLeyiqtsd4XSddBwC8sW8hv+WTgSx04B5SCf3eEFfKSzyw4I1imoWTRPwgapGuXu
kwEP/jdY5Bm9EQeHJp3kQsGrCNYLLmG4v4gBFjv3v9Aw5N/08v++8B+POSy0Mn9IcrLTZtxkQmXw
UG5FvB1uBgtG/BNz1frFmRFfswKiec3alfxJBg54YHGSUgeDfRKIvAvPantHko8hHhDYgblpQS9F
0U4UZTFqzwkH/ieMafnNIlsSVyGeAhHvpYMHwmuSDQUSfHh71P2E3owozhKvgFS6tcby3vh8nl84
FGBnpWzMTYXbJh5FyoGgxs9k3E6t92jZjcNjOzOXVyxV060+iz8gpFZTbLA9azyYqij6Rc5y86xt
Mlc2GKueSuyLKIfaAHCHqEvtQ+FG5x/3UelHCzrCFUZL44yqY5RcxHD55xfmN/cdJes/ltfP/Xlo
pHo3UFtmtQCY+9vp3ZOFBxWAe7vu330LLQJLf+6ORvDdxdefP1/93fImaK1375B5Z39CCnWUl3JW
m93uFbs8rQxB6lojZFwwXNCkIFuCXpbkGujoS+bSy8MZFgxuO1xV0wLSy8W+p/brbKAqgAv+clEW
EEBe/g1q+u3Y6X8vk8yXf6+rS922UX7PlF3rxtYYSFg71uNo2yH5Y2NctR+hjD3Rn+/ND/X3/8At
vVIDAF+mHBz+qJGUKLlbt8FT2aGP6KaWuDrUwsyFN8rh8V395TT4IWr+f5+Gvsg0mRpgDPLvb7Ep
HllY4q+xQ8SwH4pDNnUW3poZtq8cjqEYb/7y7f2uBIRzJVEDoccAwfqxVyVaWQy6Wml3uF2IzEER
14jUp6YJBrhsCgSnmIaZB5rfxSAYLr+Y8Ivh9m9bz+9ALRRVJjlzBG9qhvRj5zGbvHxgZdDuJodZ
sA2DC+MekIP97B10JvAD/2L7dH+qXQVze/MFqu39+Tn/9kb88wp+POdnOTBC/cGNuBEXdij6WVR1
Knv7Ajse2KHWTyYA0QihjGY63OjB+DqBdwNZ9oX9tE5LYsMQ/PNFIRvkef+oDhR5yBGiI5PDzOZH
gdpdrfv1ERd4gGOYzbYpI1+3pRUDmivT+s+8daK5XPlNAkHJl3BkKF3rOYPe8MpX9/MAEjVHUGY/
MNWkozJ7qyqI95uK1itxbljZGU6BzQt9nTI22fNhji8UY1K1rpI46WA6zDg+g1w9WfUI60Xr2CvT
x7/AcBoXBk7f1ccQmvMa0oNFq4iTrn/FBysS0sMtV4xMh62fS2tg+ITaDCYCuojjYGJCOxjfTvDX
a0uYJHWAdIhI2QJdo9+AZhtfGDd5j87rjQfgmw9wcrMQzfQE2hvyjU8ZRy/+GLZer/KAioF0pent
5Qz5DrC1DMdD7MeWSjdK38hns/pp8g3YSXVlfFexP4bhgRbvunvqLodU83KyxjfsC5q3I1+KQkQF
RQFpgfw8fcIvV7dGR0ijq2sLeTDRGevvmHHBBwfIgLzGiXx35A+oYXfUA9Dtrx4HHFlUXeUj1zBe
xDzNmGa00smsvuSFQo4lOPWGpwLsBJ0tqWxlX7wjcW++deZYRHO8PTiLlhou2dYuuq913jTYb3O6
jft7eiOD0VWuc/RP8Of3UGqygkzvPjCyBScCiI8Fo7P+Bnfza+fF7ZtUY7dkwLXz5NecOUayIwb8
oYlkOK2PDWAaiB7ZOFj8XwVPaIWYUVkbeGMzvXp5fCUmRJKtnfucX9EguF4/jEAxNvWwx+0SSNtM
akOgOUTj+Zrx0xbXG4iNqh+9Az6h+MaUIdyrs+LVSyeYQyHRZ+TJ0KIPv9E3qLPQyyBfWj4sz1JH
KBYeb833AMv0pzbShtNh7ZnDaWkykwye2/KLHpxBYFw6Fe9SsoQxdHmhlgVxYKngk56MB1j6XXf6
a6JOZcz5JC9B7v9tQapfold8OuaRrp48iIfHLE5L33jkDzhIH0UjXhv9jZFXy0zZKA84rRPTcxs/
M5dfuvv8qbRnbjCx1fkjoZumNlO56Om8bDOclecHKjyVoVugFjahdfcdeWmk1LEMHGwHKgxgV/qs
YlxQju+8m0E0g216SUaXd3WVf8cbeW097HijbGjImOIVX3wsuSsfKQIIyGOiODwIh5lGhLH6VEe6
S9bC9vZ04Ei3X/dZpoK6IY5pyLu5+PWb9v0a3XQUJ8AlNV4ImmtUAleD7Dxkb4+d6mAeqc+efQ4F
jQVYoV8VTvR12ZYkH/IySlP4lsWGwZ9u54arHPrcN/Wb9SzdWlvFnKDdNdKy26PK1V/U4YPvlIa4
oaMKegERlb4mVNwDUT2RBjJ8Mxubn7fyJGr97GazvVrrexSgmn3Z1Y6oIgIUMD3Me72DysIeOoBo
j/vystWm+VTatDqqVaehAZwR2lWGwFeeBXNq3vUVH1Kf18qCOhhYlHjhojSd7obxp1GOeUxQ7rDB
5+tdfzkMVBeYUw6EktuMtsPKxAvTzQaF20Jbx9PkifS+TzdMuadRP5PEP+S1YMT89Mz1YKIQGSZR
DTOOfR3COTSq3rf0ysuNlx0AKuz6O0braO5YXhl5KLn3VJwGbu5eDdDXtm+K7KaMopcGtNaJNbqf
QYSqVMgVi4l19QKF5JqfDvPNgfrWhHa0gXp6GdjDm5Nvmy2EMRWNg0pOzZ157jzbpbXdNAe4omwt
V0tk08ip362ALxACcgQXuAdFhrRGvmOwydReW2cuFtoyEw9yAHijIabN/g9h59mkqBau7V9EFQIi
fiVnc/xiqa1iAhXF8Ovfa/Wct86Mu09bs/eEbltwscIT7nCxSQDunYYGXBc1hvu6/gVKgddcJ6R7
KiTaE+p4MrJdMeB8LdK3ro5Hy1CCnU22TeFe9EoNdINIYnwJbPmifNqHKrihJorWPE9Vwy6tZqEG
FlWI1G3MbKqfzmaxj3ETKCCltEDqaL2sBSAWr8om4yN5xi2QGJenVRDVw3olsSB7gLIhvIbOccMR
fXYASDfMTqqG4AvWPAJEzh8pNiJuA2VLqp510RhFoiar7P3Vf4UwLHhgMxyWehlN3mDD5SFJz4uH
u+lrEMmC2RIJ18413FQWNQIA149oA+OMFtwtljpYuCDk9tVMJIRYY6jbwwJCOKy5DEUc/4FUEFQJ
v7g7IDNUdPDtaxsgRuE92/lXEV7RnFxd9SQnvvCuxbJ24Vac2dlG1f9xHlZdiLz3MbLIhlVxdoIJ
q9mnRYmvOuf4gC0YjxTQExoyIfiMIr4dYLryTNSZfZvWFteX3Vhs7pYRFx5BvBKcj64eH0V/nrFh
2XdPoxNUiykuQP3CbiS73IMSfGRcl1iQk9rtrF1EH01P9eQ8NA4Cor9DRg3CGy13C+n1o2wjE6kg
0J+rHsWSakVBcwaqnhngsybOkwy0AZhpv6zMc/seyTHFmH2/gTgVMQoON8gGga0VQlPuXrNoT9a6
yhhQ+1W4sGf01ezGqEF4g3NS3dvy5k1gPC7sQOUL24xdADxDUVERsPZBdbHgsZ/bGv6t1v3msVXV
OzgypOoU02z9C0yuOqWWsANzOcrBVJY+wuzIdB+TbDhbklVCaoL78+Bigwtyz93mKCP+A5VW2M0B
N9zAnhEYPVgYJOKsOroFU4Bguvns75wm0LYpwSDUGRdYBZEQi656uBwSLmrHXj7YLF47FtWzo4Nj
zaj1W81TwqJn69lBLY6pqRjOZfBabRbl6LTaLzI6W/NnWA55J3UpWL/nkdEpRhfP6MqLcwtty/Hv
sedPRcN/Qs+3VOR2Pxeqcs7kwWVJCeNhXzO7At1+cBuvVK5NN9TjbzYroHKu0a5XYyG1mkd/0y8r
iJWcSBS5b7ipIHFMmcauozY7sh4pMAue0wtX4Q+p00/15H/u9w1oSsXlpGk3AvhHSwZ+DVRkJfXu
IEIwaQIADKGR9VhYSnjHXs3VgWdYsz72dwnuSuFpLS+bnUN6dpET1T8obPyE2Pj71r5v/a/662X/
aMiNLbcWJS19DoXZOg9QxxeFL8tbep4ThiHJtmRpIx/0if2h1F7/oQUPMJYMlkK7jODQW+L8krL7
pt48PwbDJ7qn9fHuC02KuOayE1h1F9j6y61s2XrF6OvOa27S97zR5MVjFMw3UeeegC0NHY9m3PwZ
1BwoWmUwelnxJAzXnUj9kPb8OPX+vt+3pLR+yeraS929gPKCIT1BqkxO9jN8cJdw5K1mVBONcazH
oJ05lwUlEqWPrY59d9n83FNaDTEQIVpzSFa8D1Wynwq2/wzmW6r62r02FyGONQADMK0C1X7F2tAI
CwjM4PAOhF3YvDn7gApTwxv0OohK2OunSTvexJMCiDc9L8T7qf13PtzaTzQqbg03Uxn5MRVr33+r
B8Ve32jN/PoYgLFHaXvMHha4mUUzNmi94tY4YbcZwpB6UfrfO4G5wqvIc0vLpeJ6smfT8cMGIwvd
35xizNmbLhbAAa0X/PqHCSr/ZSkwgMyChim6/bRRb/SG50Q/di9cN+1OJ/pUDwG5/UMCTF0cToFQ
wzPkt6m7M4qzfHzwkYYA4uzKntZcrAq43XjK6T9UcTDo8h1OiZhUK2s/bMr7uFWAIUZ15TZEnQAQ
xt3RkW7G0GTXP/TPc7xN2OobES/iP9Q37meLFxYpaMgjYLll+bLKuUIiyvuCNBxLRnArXekaqq8U
xcRd/7mGACS+DMUTGLKw/bjGvNehfQ2KdEPQ1W420SOwH7fwdJ5Ur97x6irHEKb3QbFgLoBnxMMP
wYmIQNW8mvTcYIAhk+lNJvMwRYcBu0JCfyybwgkNa1Oa6r0bdnOnfQ803ay2Bp/s0hdz2qvlCA33
4wrNJwIQYo4QCn7l0J5Ocw7PSZqBZlh/2VZuLmGC0aF2SCzNiQYwG1/BGAbytu40wKTQlS1jbSwu
90ApfoLPuFtbg4Se0aC9UE8XPfcnP4s6/nAG9M+s5mjvOJN6eI/B2xLGtjVMgESr/jFvho95NSdC
ugWgvvyTOa+GNzruAOUOXXAmp1SmAYy/wjccl+Z++nKe9gkTJNGGBxJZmXn32K5oC2tu+nDO/Wqe
d6lcEK66zXXeTYuAmtCc96D1jtJGUA3v8bmPD4Clg3CJ51fr3Kbqj6yzaZkM88MMPCtWAKG9uEPL
8juGBXQHoLRP6rYgJy787Uxk5ATmMONB9NGdTtVAPpr2426qk2yg4hIjPBxwOmUc0rr9qfOsikrT
e83n7yn/tvvtdHl7y67Sa3ADcwsFaZxM3X3kNpmHi9IMMBPobINdqpuT51j0Fp92uDMFJKCjBs/u
71HAj2Wxv2/mbbdT62W92okW8fAmsEtT2m/T1skNyEU9puvNdnTVmoS9z/hp49M4vFXk7lvtgvf3
U3TgBS2V3ApPEeehMV3YeikzHKYbrZ9lHg2n46a/gCWGJBp5F6uAELtMtLlKKeNEv/aY1jVrJ3lA
YjQ1PJuQeC72FFRZd9nwbtieeWbQBGkDtiWDZlN4GVxpHfWYiNLRHpsQzMbsC4YRsGt23RkBM8US
xZqWeFO+zGMHcQGyWzLNiXbz0TggHIeOJ/C9GEz1+ph1mhfozqYm9eA/hLKljinuVhdfOCYrAtjF
mFLYmu4Li/gPZwjyH7RxrnabAsqVvgld5HXjaZLsIGCEeEJ/fnBEf/7kQalcrcmzKA9EoK9QnpRa
KOWpFhnVRFrPJ1us0ECB0QFzLsPRrEfeB08BNMa8cFkd66hwUIU9VeY4oY0YkWYFa8UPdcmGPLax
ZBN7M0y4rK8vOa2b9ri5dG9pMp11bggLCZ4wh4TX162pm7UzvL+GD+ixRBUbgR2asoUW5jASuIYL
dJannGaYKhSe2ohORIiQ3HOHL9ZKl2IhKP3XHEOOr2ZIYtX3KqvbLQaAEpa6PRJQLuuMUBX79TI3
J2RphhlrpuMcHIB+IMqsQQqAZMLAEIA/klCoPuamNauAW5yt+ebrJGh395jUDVSxhdqVkBO4Ijy/
dZvBxs6SL90Bn1VB/6tsdVyDclAgbUgN1AYZsMOwFTuCqYiRJCApLn4TUeSHB5+7ra1TGK6b1vAI
iM4T4GBMixSaecUGBmyBg8FKN8w5CjsV3ty0ENDNeNaHDMNDgJ4nt12MGQmOpAc3HpHZllwgHOmz
BI4gYl621Vt3eDoflrfyQ+tHAUasNbQafZ/me09FezxzJW9s5EFz5E4TQrkoGxhQhqJx1m6MpzR8
YMCbctq5Rz7fxSOB5rs5zjhFz6iOEDkSRAoO9h4W9lfmkdAMoWmaCZFHa9HHulcTgDUn6G4QCtZg
G7dXersyu5lbWJjbqna/u9oknhskx3lhgkszu89WF7Dffmp2gT4ts3WX0iIhXnDFaBV7RBOliwm+
XZmlnG29AQekVmGPUkdRr8skYT96rA209MzJLdiPBcqmbIXh7WjNRRQrwCxqe+ZEw0jAUadGOJVL
0x1HUcfvFW6P/Mz2QxZHFll+mHt+dFxAtphAEOCj2q26704PgfjR1rRqtZLkaaFT4PuHVadTUC15
tRieZq9hRuBaIj8fsC9Lfb+Xd2BjfSPHqRP9/hS/4RL/OTH+eohvJ8Yxr057WRHxPUqBdulQGknv
TobdWHfTlcwFWwrusU3nKMDiHTq3preEezrHsRBM2GRys4F0bUC4W8jpgUECXRZ9mGm6SBd/u8e3
g+Ssl2djV39Qn3X35ljz7GlTXb3c5BIsav0piENGFJRuprC7U//nyUxPE7yOgkcUtC9+7WJJ7LYQ
m0c0/x9rQFRzfGH682cF2nWeP+zm2rmEA8jikWWleUqbiNa107mbHz7JTx3Bf5bM27l03apK8ci3
r8EuqI+ZdNGFybjA6xmFHsK6xe8PV/85qodTCywDgIjyDpa5nI53RDQvj8EdajwON47WMW6Dyt3F
aosuDSV9BD2w2MuCITxWMLGY2Z7tx/JuuSwtQLNI7ZkJyUDTXGw4aR4gBl8ufqygLMSZjmiPYxBX
494iIMwsYN8kQnySTAGZTdHgnd5w/8HbnHkyiTmK0h6g40nlpODX/C+u6ncGvWGEaFWSP2GsdhoH
KyvRX7RBNVMq1NYzsoRbfJvn/ZcNUfXgE4IbgJkVm4ICeFppqdDTK/2ZR0cEXqARZF/E9gcUf7Lk
DnATEQYOku6DQ/U4zbZ2BcWxtJ8qzlunzGs8I1nqveQUjj6dHuhDOdoR9JXQp3ZPoGsV8v6a+xBa
52oZlPO8rZAUsCmjLvMQemES3FTKRgmWmf19I9p97fp8CHiGzkK3wIcb4XjMXDq6HTYEgg8xmjDR
GMs5d0NU9DQg8DvS1dn4Raq6i70jGJ4PqGwKjR7qvSkqPe4W6xFaIQAm4Am87JZmLWgheYQB9JlQ
PAcePwX53d+p5h6na2nR7z7MpdemTuU0PLprJsU2sq6DoPLmaY1Al6KcSWZGwKyutxM5zpDDbvpa
adc1DlK0ceW+IpAj5gUzk4fqlV8XgARtig/dPjU2BPjcBsoUr0iy2iOv3Qdqn5M06vPTF/eP7OOI
jdah/tTNOC17YH6jTLUVoQh3S2UHyC/IR5nxndKqXnFkH1CTuNk8rvsSC1sE2KzdusZEi2eQE0ha
gM7VvRgGTXx4TBvoZeNv/8R06urQr0qo99ZsSnIjg42JnIIKhH0wb7Zu1qk1GoZXV/ov4ogCeDeC
UhCDkK95rB+4sRCHACzffN1jMAikP3J8MZs4tHP82hi8+qfpuXel4YQ57c7N8hAU6e3q5OmL50ZN
KPcmNeB8ZglohJEWNSyk2OrOnpAFA/FnVJ+RocAjAQrMIdhOefURO210O82T7D8c1IA9no3DgX6B
93+L8YxgYwLGWtP6uvvdOiG1sSlzYjzy7N83abVxJd3lxEoL3dFnoGsFTMmPaH2PK6JcMnabReek
POjcHK1WXrfrmI7AzGJ3Y0SPms9PGaivOZSubD8zv/ZmtO5Q6IlwcPu6kddf3TuuVSr7qjAfpLVB
+ckQVL1Gr7asAF1Cs1BCnY6kUzqneHy3bo4gbW7S8SG+g9saj6GY88OAegmAFC/xrbBndSxyqiDo
Bk7M8xxhwmmTMKYKvmDCCA1nsVqIkA4J3oszmyYgWiUagiIc0ZOLA6f/tX6EzGO+CdY69dpBS7bc
/qp9d0v3whMhI0b4CdMzzeRnYs9bra5mzOxx0nQAejvkt5ga7fdUAbN4i+sAvS5Ufr46X79vwj+m
QQKviHSogZ1C/a0Ymm21ayUp+UsIQ7i4alXCPIEunkPv32w45NV01mZoRcF4hahPKEngfzY7v9/G
N8P3/RA1oNIL9g9sK/XtoM9329vuoksH0BpMDAS4h4lwwTLw77VfPWNKVrGBPgi73mRR9+Et0jdA
XXG1AWA3LZJuV7cfl2h1GkFnPFoG7AqgtputOZps+qN9fIBlacYOdnI9NFlR1XFukf80UWCywp0f
8kVSEcIiH02q3LoMnubV60lBz+8cPoamP2iNKH9/1reAQdUv+1lxApR0t4Z3CAgFCRf8nNyWBC8m
ICikY2uyTdTDGolFYYd3YH2gW53fB/0n2vU/N/J23qvn7fH2vN9rA3AHxHYvkoKWwEoHfcQrIaSU
Ca1Bq8tAkmbRdBoTkIR+bq0N6zX5VB34sZbcBBKqgCyUwSO9iTWV5Ta7vc674wADW9qeNs33/hXL
N0BQcX9DrM3AnByPKUAryLkOYSaEvU/g7ZoY/PeJ2KzXYLwpQurgO0b6q6J9aJZV/fxoHgZ1vzbK
Uj2etdFhfY3yiGZ2Y46jbv++qMvu749CEx/uP5cFKwtQrYn0wDfy8q/L1vSn1ig1liE6URzPR+pA
mP2BgcVThWhhIpUW4rnS1q127muxR9afppbTTM93eP/88+Xf64imW2Am8Jfsn20pKYKm7tLoOs2w
YsOkeqVxPCxIeT+VUuo/jBlDpWHU0lRQkFfentzufGlUWVV/DoZJxTRuoUyxj/oqDrl7pxmV1qL0
qNSWVg2W9QGYaCuIHSUKt/b3MhsUro79ZYhBLF2KHhwQ1iT5iszJThmAhfn7WP+w/P65W5E4/jXU
51KqnzflA5gLjQJlT1/wZiM1dBh8Wl8/paD/XEn590pK1rwU6n1Dvcsx5juDwGTmjjzHSQXrYU1O
BvvAwYP8Q1fmTTH+G2unUinnWdRpNsjaW2n5dAX2mKtHeUBofOUQpLuVIN9Ddlk5GGRa7Ce/D+lP
Lap/rvi2fZc3EJiqzBVFeQH2sJMHFLTsjY+KE30NJPNM8uGAxfuA8KJAlFlyrIiaqGwP1r/fzJt3
0v98fK4H3k5RG5xqb8NeKvvysclBbYTRPk2whcPKymzr/SUxnPMaIB0ys/wPF/1pDVDkhyyrNhuU
9N9mlbbDOgm52eeAEkFh2sm9292uGO8ZpCOJ+suHy/38jP+63tvcep2VsmpcT6LzBrB+NjGAg+wH
knNcBZfcrF371z6Uu8cunm0R/OkmmuWeoBldK/sKjKKeaCowEjq/NKCJYRAbai9rVKIrhx1F3kZ1
vbN8ftXT7qnwX4tgN/kG7Sq+pnabr6SAfnwAw++rDcomaXxTzBNeZBevh3W5Dla18m9lClcqq0HD
qDl6EwXuJh7jTcVMTuPjzuqcBh25HkZ+s41jK/xXLz26/pc6aUxs0BIA4jr53TQA6RBKeSdszy3l
ERvAflDIRQMswUV1dRvN0g+BiCqe09tGTMmIvgzUb9Cazbdm6746l4omSfIAA8vtDkRhfbwverpV
tVGQ162jjoYzvTh8abqIw6rrWx9DXjkqTw5OHajmd+XRrX2ikIecJdqbklmjbBt8ePo/lBz+usn/
UMKlzXNmABmGEj6U1/B9VwDq6pDTh4BeXPDKiKVsYX4Eho/TZVqOfr/8N1b3/x4jTKT+XWDG81Du
dvnhDpo+Gt+clnsmId8nXaO/vVsQAYJ9J8jca6R2TROTXErIrpV3QiyRfSRBDpVDKP/7Lf3UTftn
RN6Ww3mzNS7XHbf07Ggoe1gJ4jxm0Hix487cJYRIOyWwb9ifwucfn4Su0JrURAVDfp8uxux0ujRR
mKS4ttuabLjJGYD7oceaDLrthrU0ehO6OQrbXAeUZ/TpBn6cr5AbsGjC9VBuiH3pr9Oskb0e+9qe
G4hEVgXL7ECm0d2NyBJDK3N8qe1Hdfv30VbFAfKfCfDXRd8Cx3tZ7OvHGxdF3YXdjtR+eu2TSomK
OCQQiqNdL49o+8UT0kzKxxSQCbrxx/3yPxWtfoicMJL53wF4AxIXzUyR9gfuhT5vMvPq7jacgYqY
Rc8PW/xPqdI/VxJz4a+h3ufHMw1yMdTJ3WmxBRKub8x+11uadBi3bbxYYVx/qR9W+0+B8T/XfZtj
htQ45s/9/j4wBuPnWoGDRIDFpn/0IJLr8XKktcg8U8FsBWa2vpkf5hj6Pb8/b+MtwDNu8r1xKVhd
aIdAJmvJYQOUqFnq9AhJHPJgipgAjRGR1oOwo9/ilmbrnBxsN7ENfooHf7KjpBzSj3cpNHfN68Zc
ib6lS5l5u47EqnEzu+k8KcWYj+5qm1yiFxF/0XCUr1EVHumHjDb8Fh/SSbsYO7icA1W3QMU9zBWq
zebBXgDyc5L9kFVYmAvFoTDsnY7mUu2MkKd35ujrnsxBuLF7wLFcUpn1Wk/znWOve5XnkG2LPL6R
jMp4RG5x8jb21qZgoaoCsJ9b216HssP2k9nQT7iLv5+v8badnu+13VYW8yoZAzAW6MuAhhrtFSpp
iAU43Xy09QQqpN1w2kLlTXOpplhHA+gFCWyKmjSqw/IIoMInI6+f0qF/7u1tX70fHs3t5pTXBhCd
aohoEMl5eMTzzPrVNJwty9bpZR17jQ87jPJhhzHeQtjr/X5obDTmPP5YNoAPFz0aZsuKadOmhHsM
Ylab/4W78adVLvauX/Y2Q/t3lR/qWU0uN1xZRftN7G41d5pZfbHc0BwI5AAEEZ2rtGz1Ome/M/yw
tf6AaPpnwN/38/1M2m7B2A6izd2mkUPVGL2A8BLTN9jTkn1Eeyob7dHoRu9zYjnq03S+m4GzFpUj
BSLN3f+0x6o/BLf/3NTbfl9cMIq8iP0euQgWsG41F6Cb2f7yVgANfDlCu4HeRIiqds8fYBHgz0N6
LZy3mw+xh/LpVt62++ry0IqrWCyaqCBe48RtuG4ws7vdRzc2pU5KdkHt3vgcY3CYfpgabwfAtfko
i6Z4NsCJxmN2hmI0jFBjMVsHG22Obr3LRtRdIJJy6CcSW1vlJokK9WgjHG0gzlNaqSMEwotWs42t
tRHIjQNjCAGbnVwOzJHUAXJjKi2SRHq/7Od3nyVetw6+la+g6u0SDFa10db2O3pXsg8WoH8QHl88
AP7LTWqHOIav7/T8DOvDzPwQabw7xR2lxu6oFHz6O4xcUCP2NFlUvf6+0y9CROvqDv0rUcuV3YkA
rdxqNI3tu2l/Iq59mgLNt9PocPz/Ic/TA/KVVDFdtRZ1B7qC5iz22vRvwKumlPo4jz9i+L6xZr9s
EM237Xr2Oh+fT72oDbIA6mdm5bp31GjiHnhaNgrGMG32zu9jXxdH/G/XfNuGCxSIDlWTTYlSTqda
ihRTJhJQrEXuYkxiAs0za1H/QthJM9lLU8Wmg4VKELNHcS/DeISnK4KyMIPMFV29rhKMbu5kl9ZD
gRayO1BblUSK9af9IXggJf1w729buZHf7teXfhT3bkxvTuIu+ufkAX4Es5kuarWg8BoOBos22mm2
wBq2ZKHuAZr/YiLfMFVtHAIME6HMS78lYHuPPWfBcY/bmPkY9R9m97LA4s1szqxgpX+t+n150N8R
H3lNZ3WIxKQE3hzHns4Mqfy2qMK0L04+rEJvdaGtgkXd3jvb6LItBRvvNPIu8OlZS9Shjm6Zmz1K
sGVGb8mhudPees/caj9bZjrp9aTJ3kYgJYzhtMQxfdvg2gXFknrI9PmEL6eRAjK8v7dwnKL6gay2
54CStKukAKpG/avZ7jS+Xjg6Ia8nLBOqO+QLEGlUUozKFkH9sIEm/1FoDYHMoQNShijLwWNSka84
L+BtrJ/mRrLX64NHqjk5+3X71Ro2eg3zjGuiOb7Yw8w7sJfIizub8s3UX2YHUglXtPVUNFY/hjR/
NGl/m7Bvp+jseNQveYPN4mg+sU4aj1sE5giV7vjdTYTA/WYOxEazpoSQ2KSpZqcjtTsEWmOUC2Wa
h26NRnnWBtLET4xRO54ASLHS6zB1br2j3WsGZah4Q7TCkJK1akFkpFFH7QuwA0XzNFYTj3PaCdfF
SBLto95X06fHARfGQf5KgJIWUIaQpSqtfnBdgLYvdogOSFHCkeK3zquav3WQ1E9eX+PkPjyaUNe/
CEZ4HIg1/GkxI0tmf8kCIlI7mYaFAoDXC1MwpNYAcymuGoX0jrxyOapZqYzkyKx7iwha5O7NPFjl
qHML9WR8ihtNBP5bQOC6pwW2uRYUFtBSprtI9BCgChH1Np2yENzdwuseE5hDbHgcL3ZUPyP5D3Kn
yXw3Ddurl2Y7CHI3WGFRDaOJCWWWO5ZXt3/r9DfOakvLNWrT6866Frt0as1PsFT28O9sA1d55q1u
X005tzz5y4tB+Si07jYWwF7YyDLgET+dxA7v4fW72OSh+t+dtUtkYY4eK3Fv1dJ45NSsLdBO2pZ3
+wBW6+7GS2KWrtsiQbs7YFo4IpvLaSNaPHx2AUQ6ALXbAfUCuvpht9tGGN4cfbdBQ5mQJl9JgU/7
K3ViCXy7GYPzSueDEBREMepZ4cSJHyF6Wqhy0k69obhza+uuQxd1Eg5epcleSNfHH+5HWrfj+0TM
odW5+TyRj9vdh1Sp+Ra/7Yzm7dEUydrZQZjOpQzRIvsP2k4tJDQhPMLI+/fD4VN++E5yV5q3c1Hk
XFLyh2NQaXgF08QTQdE1yuzuquHEdHBxJsFAVhRhPvYQP8RFzbeYTC3xGL6duAE7cUkT7CDjHAI+
TORCXDNzzTg+2uSmIZ6Eo6+O+qV3P+GplQ9he/MtNjvP8vO2aYhBAK3xjX+i4DxjCTQckM25SY/W
QSWK7hW4mc3CPxO+/f4caFX996SjhdNEHpg2pnA54ft/FQh2V+Wq7Iv6vU/jMkFiFn2MWXDxNx50
ZPfki7/tRhd/5utBFTVTI3j4lT8LZt9/HpOjd42O3tnL7dzVEAKs+chDeMfwmW59wB4BjnyIMbc2
aR4YiEQjZwrIDEiog4g/iI8TyF5a27vgMkbJxNWnVzcLjMFpnAVZQL8+oBWOAGEeJFpowAgyPPGn
EsI73gWzAc40ge4YFLIu/FweV+4h2AUbzjG+Jd7i6kr8wpDGvbqlrzvgQfm1cwAh+0oEPNI9ujvn
4u1d3Eo98fU8QcOXNy2cpyd7ineIsUMNDzEOQ9yguJ08qKPOdPdy3Oj2Dh5JuKKWHmxEvlM4mZd5
6NM4kI1QgWOHVpFP9S/RYaQBFobcyu8kowisXaOL33CA4dmn6OSX7snZBidHmt5c8QsCniv+fXNh
YQ5e/Ix4RelCC/Tk3slB15Z3eXTA24G5K92atw3ubhHfafY3OLUpCyz3QcMrod+58OcC3nIp3vZF
ubXmCbFmqKpLcVGVHzjy0iLA1NDbt4UWWBmAvPcENPvMd84B4PBlwd9kF9yti3W7KyKCi8f68J6U
rS6DI0N5xIzKE6OJIIkaXFw1yDw0Pr1bxP/+ndOoHmSJ5Nb7lMSf3Vfv99n8Uwb+92T+tmH4azIr
MqbNmkZD48jxA0daKHe0EBrJnuboGLwsYGhUuxRcdczehx1N+2FDMVBQatBIQWsGdYp/F1LztL82
j41ZNqAJPH3CKEY5JfP2/gG3FYkG9T6kxBisRB5MeXWETE4ZbwHXW1V3ACjeuAJR1eIU/P3GGvR6
eEhl4Rbki2UACgs+pOz6D8ueuzWUGr7iaKTW3mId/XbR78WsuvdRYvIOqH9ileeiC4wNLvjhB6sY
TvWeBV31FUd2NCe3H8zWR0caiKmEAY3LtBBz68/MOQZFAA/wiJBczcEg2376aMEfvGxFzONnnpgJ
krsdiYUl+RdXd6rTR3DAT81LQzZqusb/tbphvD2DQ/WqN19ZkQ30hB7iOmvreJO+wH7tQVvO/Hxd
oosIQ5RUA11O3d/ba+ljbVdc5C2MNIRIlKYiONSghfjvRKhe2eZxzp/ZYPhoJgoPeR/enPuaKwsk
CAcd+DAL3wHiCWU9BcUv1BoXT8QKTXlVepChV0GLs2hE0N/HtAJYA0LlYvFLLoyP+d5azWwhaFfz
YX6RfyAQEjsqURtyzHBmYQVJKAumA1IBLIG2LuHIoG49Y+uJ1r55GE6eLOJddwIF04dVk4iWNXlg
1AFuTV5IUtW5NhycRzP39/XZELPqP0NjIDvLwICh/E67/lqf1avaNKvnRRw2F1fsp/w/fobs5wEC
DGJrRWTTU92NjwKmXedgVhzU1Nlkz15tcfSQImELvfh/NlJxBj04ix6+EaBYyVb5ZFIKMklh42zJ
RERwvvVYiz2r6UnebFy2C/vSOXmyf/cPHipCQSNAwokyBwfI75+11vgpiTTAiGLIjm0YUsRvNfBt
JW3vRq5W/at7CzWOticwdGSktKnuXF3o6ig6XswhQsEgasgLDrHUYwzoSwaXWMMqK+dPzsgY85ul
EpIzUGcF7dy60L7g9ZvuLkB+ikNKDKTkK9493AVGcojFwSfOTyELBlMDOOou0FjmO76WBXJ4W6NZ
Iocy59omvS6N6TN8hhpvJP7P4zw+BNvU6GieeI3M9+oo1HOpcMc5qE9J9oSu1HFtJHfeAjIpd3AL
r644LP9c+86/xP3wmDH/5cvVkpvbmodY4wIzAOl8tLjZEpfacTHyiRbnfFxvSRt7FxwCcexDDBcR
wCXGmC7n5YdA4y6bvHCP5fc+bbYu8ZW/y2GzhYuFZ3REqKCFM48JFGHRFtZdxM6QCzZCDW8DMb2O
6XOI2Eje18MKhuWuDci1LfwQns62a3zPQBGqiDDD8GadS7z9Dl1mHrFMeltjqfc/w4INJbcIrQ2k
6tbUQnFLWpj1xdCJR6fwANXlic+74xOKD7ThU2JZwZO7uCJiId4Bf30YsyO6RwSE1a+vm1XvA9t3
dl4jOHBsCm4TyDXOWOarmLNSIEKXfUucqUKWDL7NhNdgn3v2wfiy02LCyBek+BydI5RFv7+ifoc0
JWGJCIduPBWdv+nOhv344jaCHfuz7oifxtTGL/jzManxM09uRZzYfI3XXQE53/hUzFV+J3AzPGr/
J4K6DfLMYsVWgRCShgbPcccgZPDvQNzygXUni6l89XWn9CU+/I1huLo5ytIiumISMK8k94QwOb/c
PfwPLRHT6jRWpmKqXxFTN6ZaIntN/zqRKuzF8iUzrLNB7sMVNydGjdvn/QEgB3CTIqoMUrALpeDp
o0Ad5az2LbJJT1/m1wmVC7gI+5aCEDtfIoSR2jnDe/chTewSRnbFX+4+p+/dl4ITtBQt2rsH54TY
247fpUBENYJ+Br9+l9z9kn8eEn5UbC1nE9QV47pLjBRz6HbJ09olB14gLiFeJp6m+NuTuCjnb+L+
RCx1596oefAdPM+RnZiUPhdKGkGx4IHzkMnFxYc8+5ypPJnGl4itcCEKcV/uiHcXs+XElZgtDA2x
dbzjMcisoe9VxQIMxDLkAebB1s/xZSk8qOMhu2nEgU94e+0dHXTy6Mxi1+2z/tY8deReWWlSD71l
dgKdvUHsD9rle98+D1kNLK/L9y/VfcQyLhUGc17MF7HmxW4k1pdIA5ga31GBmH13sSJ4JSvL4wLU
hViGVayH9bHyhPMP1FX3butZp9EyWPuHYCYWJrkAt+fuiMFV++jsuVlxXOT2yS3TjS9/r3n0x9kB
VHefst3xn1h6u1hnZh3GV6azTC1W86SeSO6V8MBy/bN3zLzLljdQbTBqcJlcahMivzn1zh4j5aPI
FVx9vY3QCUkSqZE4enAKIlKn47eseyIoqnu18BVKiRrCk1K9fYAPCF8QYdNufgz2/KrW0GLwhobr
SvRkQH47xxJlGq9OOF7nHwVQ3hsH/8vTbPIEDjnEz7ENJxMD7CgOvgJiV1gkjwhX5Sn5maMHCFaQ
tWnByVcCSBoX/vHnwMS3425WnJhUL0Qat0f4x8N+WzBf4U08/BcEuWQTiuTuGiELzc9d/fZzcuWP
70QFOyTx98KjixvuQ7HJys6miw4C+6U4tfHwcTfezBc3jc6Ci+53IA2FnrQmcko4R3rQSPUAApER
nMh/dL588meMnjTYB9f1sa+GRTCvWdB1A325p1Mq0zsMtoPNSgLcOwu09tU3EPIn7/xzgyjkinTK
OVJEwKYR9QCyITEIjFZYRVKaE9UWZGub8Jy8fMQ/IuHSTPn0e6Qi/etPRGEwciLb3fKjYhyvRBmM
YiQiC4aQIJxMTbwzH+aLBm8gPlYeaRDMxQ1sceYUz+fk70bZSOR3z4n4F/8fsd0oeXFz/idZ+2OV
o9l1h6kjnpWNrFv4Ek51PG7mCn/O/Bp/1j3j/xF2XsuJY1sYfiKqlMOtMiKDCeZGZWwjEEgICSHg
6c+3PefUcXuodnX1pB6D4t5r/esPo1NfPDXWqKWLe8QHJNZd7DQDnWcu+eoUsUH56gz/6QLR3YuU
NXEwolVs3vln/xH/80iKR0uN0TXHJo+nHMfnFU3gqvTtubhdJce/p5lXPZO3Rg3ETW3fuMUs7xJv
2IkC7MLhilQsuOM3jsteiybV9MVzAZq2UXm+xBndJuKZV/m+3ZC2lK+QeHz/uTEaVxpFpenTGlPR
DcSXpjS4FU1wwW/xOCRcaPHfROPbNFx7cb4co/hj3jdxyURH/OB/ekybQJld468/5yJJAQth2G6w
SmYhNVkQaVLhEEqeFmCS7TNQD8USKWEajntCoHMxxPsremvxqVI3W4pbL06KN2cg+vR9eBjYoK28
/aeBuAykaNDX8wiK/8fmbqMP5WfEqZ0GAiCxeLLF4cvDhM8VvXu+En39cauGX7cEgAWV5UdnId6D
f74DTIBPS/grj+DwSHrpQLzrzNPZU8tuOhWLrjkStRzbJVuB+CV2AjFrNVDqUArxJ0ZYoZQxA1EX
51xbcVi8L5E5FA8p6e68vVf+7NYTsMUZSEK8CTyoIALiYMX9OAw4iK/TE6QG3loeDbEGfD3iXzdD
HP6DkxAnI1rCtKvNcOP5qs7FCyFeAfEz4p6LO3njBjWAGkizeI7bQDyHByAL1Al8atUT7zH2N19v
AFL7PX+ohqyfwA1iHRQroijvRed56suIhO0QqPbcF0+fwXJmvHCx+WPQDBTZ4k0SH3GLD105Lt7E
X+u+8X4P6v4ZnENbCRX8hQyETkjwMoF+4K/Yvmo4wrd9xAux6B/qbjFU+ar/LciIUbpCKF/zCcJI
Pou04Bi1XTp2NEVd1W/x49AXVqBjSETmAL9tknH49E6Yj5E6vXRCfUtOAPgMY6ycL8TiHqFK3W36
cJ/DE2Gzh7EdP3wbIEYLxKGeu4DSJMSDxPDNHEHO369bgdnYIDNojbo1Qn4M2Hm8y6nQ5xucR/4h
/p3k71D0QeJrqqEWmHHDGTw4t10kEZkovxFl2Bf/jhErP6d4eO8LVQz4zjHCQNu3ohP/bdezAsx2
uPi4nH3dGoQhfTu89ws/i07BNbyGBp94DQlzAAASdRYlFdXqCYE/2dVdcbpih+MW+hJG9hdkvkp0
+apsk+EZcA6vLX5nNAvit/TfWpQaqKUo2gf3qOFhF+Wt2d1j3cPbTX0siuA6yjei+hMQg9mvAoxi
KatFQ0LHQvmxH1b0DnQGlCAC1+OFoWD6pyRMKOAEVAVy1yf1ngqyEz1mCmYDQbq0Oaq/t4XPWMff
m8KftKRHhavvpUjTuYjWXR3fdcl5JN4+fkmxeBworaO0TPdQitDVY+2LzzD1gRVRrZqt8LdsstEd
bAuC7i8N6zNGvIWxqmERY2OZ2heV7Ftzfk/2raYUBiSS2S3IyaXIY7WXTrD76oZkBwaHtQmrhzW7
XKYDqat0T/PjDm4H3sAztrTYmOWh3NsF1vgT9wuiA+BUOAbPxm1QzY+x7dW1W2/aXXA7DeTxznDb
pT3ehX+/vvIXcvUTY4DcSJSbhImu9IURfTuNa54c7uerfXshd7qHN0HudwpnRNGX+u09UkcIrxRn
T9oZiVsk7owwLMRqQsLYfFntQwSbRh5Zd++exankDFe97cKLMdx6kJU5OpIh4FAIq9dwT6vh5sSI
RLZrKEOixEqTxJJxVXQfRazWw/bsKaNU9qbjjAVJHMgI/jKs5Zb+MCrJPJzKsekSr1HuXCnoDPTC
yxa7KsgzPyn677C67n5+iTpEGPWPfvNCXJ2/h5yQbtIAITu0OSA0i2yKmBr5oyKC5jK6odbU3eFq
H+Sb4+DUBnLr1OYvQ4MvLv6/LrFqiQwhRZUBOP5EuOxdklTyKem86CMgNsz7gtuuf57XzMFxYFHl
MbkB1ms5MyNZcRh2F71sIctEBErg5quH65eGiBwjLgTa3AP/sTLG+k3DtmxGN7RpAQcg/ZfOb/iw
/Ayjxcb3fwf+U/RxTh6mua9tDhwBZesrE0w0nbp13mUXzCiOjd5vLkDyMzbal2OsRhiTxFf/wCSt
pKPvD49r58UjbybAOARbJ8ZsZDzsYPzy37Tw7g48fPa9QRBAS8a+fWzEKw9neTd+s8MYMiz+w4P1
AHOKR7ekI8GJ3Rak5WpJoeGJAsQc2u7eHft9VKj4s/j9JSNNBkeWu3XfZkgEWcSBOy8HeN8zEnId
BX6rC+2J6Np+HEeu96vI/AmH4o8T/8GhOD/yqiyTez3WgIc6gyvASSZhAOJCj89uv7z3xhM2tU7g
mY0ESrEQ433dh2/vfVNoipnK5mlO9witSPKOL/kBWartk1ncrcNbgIn7a0LvQlYhEkswH5989IZG
14qbaY2tgMf6quK73J4xdcVIMmNzIocCVW29OYAb2Qy0yMjMXeMTrMe/dKsR0aggl3a/mEvTNs6H
RzbCmpjESMc0AnnBWzHSaGSMrnXAosajTYs678YnVn95fITngo0pkSNrurr9OqvDA8GSvPf968FN
YjKVQeQHGNDapK/SkfbB/9ohXrKAxfyEiqsWp6n6RRbQ2rWEc4tAyH1k8Gk9A1aW6ii4Ddjd3dUV
rp+Gi5WSGnWGd8Trs3zNt2C3S9uHKvyIH2A3GVRj/GBvHTdNRW7Kslk0a8rBj/Nn5/MYGMCPWJKa
Q9kmi2sfs4lhybRVxvdP3JaS1z2FiRwnwHjK1oC7AXTrQed4A2+Tl1XPPEAWcbH4Re21d3M8WG+R
NKleOu9METF9w9DJw04KTCmPLdXR1w9vV00OYba9Dzp80cyeEh0U1BkVbTEjoPQ8aAAlffBEpHb4
ffnnYRJbbxfZOd3YpZqxvb2EmBpOSxxBpxS9CWaWmN7q08MHYtaOe5vRie7odOS+mBhi/0jGCc4n
l6ie7+e3xS3uLA6YjNAq4386Ml6SMTCC2jMTEdABLa56UejA7yEr3VDd6ENglNTBRP8yusaa5ljA
8dtH1wxSzengGCyiLC+bR4il4QXHvv5hfdycverNeClG55glsMEiivmzSsuIfwHSwXK5G+VHN+nK
vLI4XpIZhjqgy07Spn55h7CjTq7jg+aIDSXCbm2xW1NZe9ct3vCYx79h29vwqETGa3V3LM3HMSod
I41ETo+nHHzoykuZBoCZB63ptLNsyo9hvQlF9qyKWEnCHPL38i0ZVTi8tL1O3cdyjAs7UODDzCh3
K4dc3nSsTvarapjazr5wTwcXZ88O7Ab2yJrsa3ZYrBFlfAjQgZvdHbS3u0O5HN3GGj46pYuaU9BR
5jarW59rKG0fH50XkyCQ9yZ3Ss2pKNsI6mwcsEV1dJCcgqdoiIoeRa0Pma5mVt+/ow2aXTkgjCic
ZqSUniW5iBIbOEvge/Wmyhy8HhWyw9Eg1m67ua5xy79jW+yDeuJhH9iskCfe/B2vHJFy7mH1eAMK
+HisH58aAWuYAjDybBkcmKNOQHhvB3pb//RxGqm4ITmkc+rQbfo5tTcm5LtdRMhmvBtS8T/QluUB
Zpuc4hC5Cxoc+zNtRRrVgVg84jaFSZ41TXHDwaYLtsvNqWAZISmaGG4CipkS7IqXrWsTg4K0lkKb
7uJGiDVZCQjso3u/mhyjhkBRJPkvIFAL+C/5u/p5XZMvtUxHaO5XhX8aSVMyIRa3wW3LkI7ad1a8
a2trkr5V7/gyMJcamiuYbDSUhMyuMC4/zouJMgT0DEGjJU+BWby8s1kbmzPS8QEdQ19n5mA8QG9p
szYGkklA1YvuVcNW/A2qGgN4QN3S2cF1OZCA6xzX5hhl9uMep5h3H+B7cAma7nHYdDnulge+xyAL
g99u9fmb3vCJjvjP7cL4s4Y5XbSrdEqTB5yXstuhjKW7d0/hkUVg7IThlNlMeIFX9IglmOtQWl0L
AtSAF793Xv5Wexv/Lkw4GllVdUsxGMh+cSm/bV75DbX78dZKgqws5IfG1kZ0pjgrNQB6hHx7XUKf
Ypi8p2NnihJMBTXXBhGDpdXJvaEZCvBo7/SX0uhL5p9N4/OIRHUs/Kuutzq6k1m5JqgYBr5EXU48
LHw64i3+Xn5r/57w/XEiX6qMbydiJPL1rBdc1t41oE1xWM/JALfdEZvVqJztnUcPcUCofIjhZvh+
cPtLTOMyWD6YAVlerHjwMkCqG0+iekEqt/h1MPdECvbnMf4gw54KuUgae4dcmiK6cI+AJcouwgzE
EmOxGwTgBY9BGTQYwsb3gYJTdpDDw3qsEDejS1XzARYjO/bmpRTXyOY+j+N6cTF8acGWf7yNzWZY
g8/iWxvpwjHZxB6tDjJeKMs7Vi6Wtp2RCr73UchRnU25bSfVxdF8LLHeYckyak4+6TwK1cmhZ2uh
8dHKWNr7Bs5rBlnDXgccq3DMHhS0wprU6BexLcMxuX9QvFtndmD5NhyStzM1hnWGL7q+LcthRePC
rrzzTfLehociYtvESbqeZfM7Yso7zthBgjOyHjL+FcuM6V87iOgXZSdsE1KbhTHN+PRV8RQvpBPg
tciARyRfZpmXfJ6XfKAwdh7XZ3//XqZuM8MKLZmaultgqPjbpP3fBeaf9/FHZZ1mj3xXaMluUrCj
SEO16SksZ5rxGJNRrR9eLua2pEqw62lW0rWe7XB/GxbsDOfO3b/vl41W/nJIXzLdPzsjcUiGaaPi
1U3kzH+uKil6v0euHop5TQhzOi1W2PV3yKGNFEp4xv84l20pnjqj1vTIjri+M8rl3yFnPu4BLniX
vSeiNvPPNMY6Ose2Att/BOnTmtQrZ7eRYVV2Gx03KWK+g13WfbQ0loBlGLSVo0T26Ba59UUaaDDn
cD6GPPrZ/BYo/4S4xmmqWNcS+yIU9D/YI0qe7qxr51LNS6IIUqKOr90jCSXTa8Ck5+iuL/AS1EgC
GIPf+Rja693ZxbgS75VL4V0mWfzx92Xn6ZNgyqZhW7Ip2V9qpW+rTmma1+Rs36p5FTDbAsJE2nH6
BR95ItHGrFcyZMXWhURd+cGS1KW2uSl2kc+NCXG/q4qyrhzVoe3ia+2aUwI7GfZg2hWco7+fnfZv
fuaf3/xjr7Lti23pRf2YH0kcnwiHqBSDU22xxiVY7eN8KHsjAU5PgW/7eLTbg3vKHu2dG7I4M+y3
iN3qxxaq7i3zQSjUTIp/AwXUZys/UACcF02H7vBlOfbtHiSPpkYQVmeTHQiWZGjju3+p9W6qt7hb
HaRBurv1K3Lvz9euVBOO1o5vN1+VL2MzM/zioHslK6CuKVHW3F3Vnpu8uopShhejfNnlzeK8S6nl
JZSy5uXGUyZ5elX7kh3cd6bXmL8oR54oJrjXkm7CVRHkyJ9QQbo/GVZya89zYb5z6NES7UjBugdS
n5qv/LyN/n6Pn0ATf37fj02pKNNGPZt8nzojlTUW3gMmMeq9E0jzxx23iRvJmvipUfi6k79/tyGe
n5+r1vdz/bFqtces1lPlKGKHcINbYfyz1vzuy94nZHEzGl36m4DnCwLbSwsS2D0NXpwOBdL4Pg5D
CIc2qnOSU1y/7ePD/kDDKzQsaCdX0DS5eEibF+QOg18S7bf81TYRz58nx2+KsCyJ50rWv2hH3x69
vLra6TGv5LkSonJam9F6lUN5Zwa/fWCHtR8ibuqv1iIwCgtJXp/Bmn4ck49TnPYu/dXqlPjo9Tjx
9d3vOJh/nMMsuFAn7fCSgfSa8TeRzSg/pgpZkgdSh6QW5pXGCNSZfgrnGS5OZ4NblyARMwXCUN5F
RaGfvM/cHXcWeIYZKF6Fk9WZuZ8zvIY73sbxbOYOX2VkGHL4MN098lzFwVLMH96G8au1Gsbqzb2F
Ff56Lj5v1nASxcV6FuljMsJBkVQMFIEsFtt6eZacYxolLp70rfCtB/gj0EONohn0h/2MxoXwUJKO
KeDxEDrAbSZ8b+ENQOwQXHC36mhCyR7NbDDGnvSLvwdJkk9vEo4rhgQrzv5aP77dJFk7ah1FM4hH
gKC2xQ3OJBmd9ToPOiJpO1nfBblJ7iqT06KTB7uzd7GIH9wPOUd9Jo+ztRXZB/+GmQHDA4i0fol+
ZsxS5t9IB7q78nsyN+JqZK60hYb2xc0+rJMIRJTqwKAcWqjqsjgFVtKryME+rLRB+tahPTv3rAEe
lJl7QmBCPAVDj9lhRsJuV+RI9dA5ECfdEO8SwVNvDpHy6O76t9pv5Zj3BR4VKZbFkN3cQ1tMvBPI
62eajejLKLLzJb4dFq2Mh5Mt4XGEDlF2k+1Tu1fe7OmR0n5uqg6MDVpJ1umhNFFfEyKVXRUqUR0/
grRXjHZZwPjxcPDUXg2cAimnJWC7Iqjl5bAusXqtUX0uEMkgsTm68JF0AnAWHORtlJTu8aUZspgk
sUx2iR1e39GAlZAcqBh2bm67R0wBF5durkPGyN8UtBMMH73UwI87lhba3L74Wevk0Fpk51Z6BuNI
jHGQCvQkQhXMkVk49ixB0rJ+bErZzej+hwbyBeglmnO/MW5srv5ug8noAou/As0Q8iZiHyeH2Lh2
D4DoOGXR1tsefyVc0cPtZIhbHJNSSCcu4wLT6Xyl51TQv0TEBKADuwHYFjnSUcswgYRtBG3mOu/i
9l54tj7SLac8uKXkgYZltNxJoO4Dvacs2sW1cRvayr4coeLar+uJ1FBFOSJ92SecAy5K5qmYit1D
BZTrlHn7CQhS3XHywRUyyp0SHo0Tlb2rn2JioO73UOsQ2tpcPI3zuZHLp66PpgeGQmaFOiCvpD25
x5KsEt/I/JM+bLgug1uCg18xrnZOh+Du6NFPWkfrkOMRWOpMvjg8yifvoUW0AtfInJxfXm0/IUv7
0DMyr2YkNoCZQAI0ahkPiAJyEVCwBueGybjiVYSLGI6NuwqjyRo7x8DEjExjSfCOl8DCuH/7WAMI
vKK4O8EzGZ0ufocyDUe9CSVk+krNTIrIe3n0HjqQ4Dh5v0xlEnx4sWgrTmHn4dr7WbXOrz1SW/ZE
I4ugewOrnD6p3pdp2mBTqCws+4LPx6AFMlR5aD5VKTygFzu4p3tsjKtlRkvdcZrM2atuBwNNhroo
cEC1K1el/p0k/ql2q3ZgXwesWqnCP/smIV9nAI8LBCtARVm8UTpoIxDbp7pQ9Ii2ptEj6YWcIliu
sH9n9o14m02iRQqH07qJHTT3j/TSM18fzYAsFfLj2u4RalU9A3ppEq+ISZ0VSTq/rIRPCyVTBqU2
qdoM6ydQvb+ViE8Kdqva9wajbEVbfByxi6DjW1ZboUpGFO3MSuxjUlJKQLzGiygqBpH3921fe7pt
fjuQH2XlQ9bkojyVMhZYrL1c0iAJd6jYNi/1yX2BD+SQWvPJwC80+ktHz7rY/Y2lruEV0dgvHd8V
idl7b4Zoep+9KGr3Y1HHfz9GcvWebRvfDlIgJ9+2jarN1aTp3BtqE7SYOr6/N9XpRFBJ7275ogcQ
1ch3AqK/mhGQlXrGUUMIvtlJqVU2gp8oA5VsgCLea58RHUwWXDsZm+xGLUQJpr04kdZux+UF3vdN
NGw8da49kgjJ9Y6e7Sa4lnXfhcgTam4+Ba0Lyx7NvOFdl/x2XrqaI2JB8U5c1E1YvWmCFq9Osruf
EiV7frkME8W74DH6eg7okPfkugPAzu6M2A9B6hEhmq33gTbVf+mKngId35800TZ9u3bp6aqUJyW5
zUlZcra5s2EnBU6irotATb1HNCVLjF8QwYTWs1f5eKnzK4uxGWydxcekcnDp7ni/vQOy+gzwIm7a
QC+BA432U3aU2pfD5XI+3/FKwJ4aw1K3TBwC7apLtCkbZ7POPpCoIyc6uUxEzmQzcLds7h4isekU
AhA+rE730XvBTDdgAsNwTBroqBjW2tm9dtn0tyY+YoNBEhs3Z1Mj3u1CMMFco9sd3EiFwDTw5WXn
jUMiGW6YcsQVI7LzbHbvDoeYFEjvr9RbCNK9WXQLm+7cimJSD/AbzZBpSx4Qe+lGlAuoNKN2uZ1p
aOcE4l05GoycS1dIJ2eLv78Nz5eOb1ftx+DVKDX1buSnw9wIVR7x6Iw9iHueprwKr+cJaBBnFuNy
ERPZRPKP/oYQOCWQ4/MWvgnKntvnjYVK7LKZ/qol03+5pz/VN4Xa8rCdmtNci00YFYdhg7ALLubb
rb8b7yAwddXetSd0OKm/G9VeB3Vz6esTobYENxY0nhRmjyANFlAIrz75wOM20iG2Gj6UJ4goJu4J
TXRF0XXHLsEeAfyEv1zjZ822+V/avmz+M8/99tK05q1VzkUlNERZn1q6RayKunsUjMsIl95bbzq9
usj1X9+AWN4kB1uDX/qxp/3+90P4sTCrRLNKhwOHUMe9IyYaD5JWSdlVPOKdzwupCMWYOPg8bijh
YFYt5VJEHaKPrUlA7L5hrVLhXYW44x1lkbelPXb+fpGUp8U8/vR4YFuInb7w7G8XSZKuana07Zoj
pJbcPxzJ/kqxh3oYnGGQHuC99astZRpTp9aDTFWPb2s21mz+9yN52qeb347kxxpnJ49TVd+r49wE
+mOFeBD8oA+vLvb9GMx3ftkzn+hWdURk/z/xH2/gFfZAk+4ksaSuIQ+7wuMTG3f/7AqLk9YjVujN
JT7qKJRmHyxOOxbSX075WbtuMSRQFEMnJlj7ARWc9sn+kKX7MyH1HILlYiMhOyoDVs1bkrv+dgmP
jferWPXpkm3ZJs+ejtaF/Ko/d5OOlifFXtrnc2t9svDy9MwmvINDwmJkpkg68QnMopm3uBZf+scP
IpiycW25LfTmvXv5OE/au3OFcYP4nYrZOxKAR14Gop0msAhJ/GI4CfL9eTe6l4ywmOvatc8c7sG2
9W5AjCZ3h85pq6puu7jQK23NII/PoaQNr6cIItXVy9+S0jGX5KEiuCp8U/LqT7wYXs3eaa1KBLmO
y+Nk13GhPe5djZS5o48zg06eQRbmB68Y0eGc54LW06to90uM81z+wfhgE2pAnh5eirh/0I7I2t55
ed+clz3mtUlwN7sH1U2I4qSTdOrJ7uAS/Erf91nIrkTFgv1FH3uRjiB7t6vTx82VPrBdlq6O1WMC
iAcDwr9775Z7cuuptGUISyrn/F6BY/CV7Hg4ea/TtY3HAqcYqhMiFYuprvNnrn53Dvie01SwHWC8
TEmvL6q5ur2iKvPZBGyDaau1zGc3BtBQmJadLaQiMvSYEJMXGShrlSDRHhNLfi6mdS1SBhnE3uW9
/eg2z/XuLdTfNHqSOB8nU9079nVP650/OuLHOlGnf2t7zAaWeCeWJ1eDVbPMeCRCsuW25uK6ziKT
TnetSM6sct8yno1JQYHb/ALAG89W728P6U/x3VEx9o+HebvP70evFVZfGnjpLTCub4PduG2mD486
4/6WR2KIhoLl4GUXXmL6sZfD/OYYOu9xSSjz9Kziq1WvXh+dMZx8y4z2LwxPknf37YjjvPOYPwYi
uX7/ivfXhKVnWQ6YQLMniSSio2t6v0UAPp0tfD+1H6+9cipvVyvPcc/ckTqQ9OXRHpDr6kEG2oef
L901+sLBavWBRcAMjBCLncXKJBdjk8e4+Uw+Pw1C2erUVyp/SbDVOQ1fj3sX93IIRn9foZ5oYYGA
/79UfA1fv20Pu2t6P1e2OFR1hk38oKZKF+47K/DfCwkumK8Fjy4eGd2bIwCzdxO+cu28C8Lj+NVy
hsNm5r+pGCYUYGUEyERR9Fst9WwVtRGLqhbzC9XQfmyyUIiM26GjlvA+4Pi8lf0Hvvl3/+yA4gEE
OFf4VJ+P6NMeXPBQJ0TLjbEq+4hcIjQxF6/clCi5k//LlROkqJ9QLOJhiamKpjBZ+bnIKomm6Ceu
nEH9oYQqlvD1AqugPSl7dQiXDgI6TjJH8NgpDSMmAQf3IAfhBddKjPb92IoIu5nNJgBMwE805WQu
/bIJms8ax/8fpC79ULju27beGcbhPs/6uH2dz+5ghY61MzoUwBtdIWc1ebeCLsYYGFoChL6M3/dV
1Lw3K6aWiS8cdcEivPfTO94en1J3WXvirsfgbojzZ5MZvjDbzL2R86LPeH9HjTupQTJ3PpWON7Ff
EveXx8F6NkL6fk4/3q78aF92StG5fXlgrNBG5V9uLxIxdWR91T5N5ebRvc5qGmVVcTbNBF+fPO7y
rPT7b6/9/lhev/d99ATum+LMX2Fte5jx4Gu2WHmd0eru1n7pEWbjuq/Llqy44VBEwp1pBfFZsbf1
hZY6xmyDV/eXevKJ2FvHZ/N/D5Uu/cD3LxcZd2U1u5Nh1riHovcg06GfLx7BOicKaN9xxinMxM1o
3XlfwzagLXq5Ovg9OCG2KzfwmjoOjwvDueChDjhRvpE67YrVGxMm5ejL3UmLL5CNtRdaNec3rxBD
HN6/3gl06paisqjg+f9n4XFW7lZDPVKIrgebG7hztPFo5dA+uFhJIQ4kOgrwDZm8/qK5sKl5/opR
Z4h1hUc+MmI0ZNWD5FWDzZH2OyFUJ5j5+CfNL4grkph2+JX0ry4pJgilcV7oCxZLu4S61PTykbTp
kJD89xddf/Kiqzb8WUuF8YFW/AeuYe3uiY2LosTzthhgRiqJAJLaHU2vS6xlXCRKn9brlPe6Dlit
zUneDZ2pqDaZMHSFH3e8LQYW8/aQyM+XhTZcsBrBaHJ+OVD1WcmLPTTe3KasM9n+iVcR+3asjzkI
DB5qskCFseRRWo5EZbBXeiamOeiGDRHpmPuwu3fBZQN+NAJpcW9HF6FhcJ8UfXV2IfziAtMnI9hP
CYn06uOnmZPGxvyYmXhk733gG+J3FdImHu6ID/HaCcGdeMOg458nHixH6RWSDnf15unvtnMZSy7O
IbrD7AaL0Ue0AeyFYuRu0liHznZya9SER17hfXQZpzFcv7uXz5mx4/OM8PHBKiXDCgzha6ihsfMg
Fcp9c2iNJc15dBXXhI4j1NlXD6qmubxFZJuCgWGjnBXgSLpvu9brbnVKYYsojXcdm1cOICL67uAD
VGO59epDxvLMNaMfDIKIdO7aBIGP85ApEv5mh76yKqIqczPkwkf/ardOcfeNW3Dezx+nMWHVEMxM
sHXvsiiUsDmNZHTgtlOjqXh/PScOFWMnxMvgNIJSRWB5G+78C2TTrlIuuVzUMoVb9zqInnIPns32
bVbCYspgS3Yia11RIn3or/cQt5NiWN99m4kSA2IiVbbo0y0GCCfWcxiwU5YwsujJjo4ILreY3UJ7
tXwMBtiDiNiI0trbpcFbGb7Vnhq+zdPAgs2GihnO/PVdGUjT4h06MmVlwSVp+pg0rW+h34GELDnN
8u5cBsieP4rBnDTxyrcwAIjPAfPOszA+TUaIySbDN05pCjXMco05ZMDKo5cg34ZLTJ9Fo+uS4sxe
pGx7i9SrprPoN5fPZ7WNLkF8MG0JEgDlw5+r0c5WC0O/XEUcrhgYohJdi4S99agh5luLN3ZvM90F
hjDDuvW60rzbJYxCOMAeLqz5cRnPdkQkOAr7M2t9SpvIgOiX6fWz/hyGhqVZBsNraOc/ipvkqurX
wq4r7ORPC9uh5DpEjHcRitqu/abMch6glYq0SguqQYFKWR2bL/vf/B6eHgbYnyU42aB9XyXttzow
1U7oTMpTDnh73lq81ZP04T7ejx91uP+sC7HKlVGxMV2mquaUTs99LJqPzPbIri+iv6+48pOCT8cW
hAOhuFIxS//zxukZkTFXMWEnjZrZWPcF3+nEkzBZglfqzrXo9sk6/8u3PrGdZuSpfdH6FMabPwu6
a1EmR+twAWQXnjSEcGHD/DVF7zLBGpuDmtoNf1hW9E5YchxxPDFfGeC69stvhuPmkz3n27GYP+u2
x/lu60lrXFjJE1wi2m3F0uesyHW44v2WBqYnMgWvPC0l5blMNnLlN+Heh7Xu4i+EwBaz45vz38gs
xue4M9YrmMzt6kyQa9snB95GTUlTeiL7aYf2p3JnDGgsqv5ej3k6+9WakQbfgc8/KQ8ms2aGXjL7
1m/g99OTNcBJcBohJMj88Z5KiVbW+7RFerRSR7bo3g0yqzsgJSMmfz3o4EWN0VaO/iZCx2R033fe
AepFv0Z1vLV6Ui+bW0OzdTofzcPLl39/GvE7+XdVoym2ApZiKiqsoh+vaLNLrbIqlNvcBt4+u4V3
iqEpuAI6QjKPuEhxk/ABcD/osEYD/4Hdw+ApXBlvyTIQzlNyr8ZFj303oxgDAmCGz5RCWKkxAWVF
xBsBN2hlk0B06LBWSlz3LUumJ/mnyRHwyMZ7egbu7lb4Rqco4uEfMnydiwCT1tfYUs/kklls0QJi
Yq+VySJLusv3PhkBHDZPgtNLONKaVCCOMPM0hiaCZcHczO1gb42cBY+9Dv+chKx44GTC5fLm/pMm
pYc36l8d0Hxao3XIXeiX7hVGE20FL8WZH2v9s9/6woIPEx1cw44Q5I7eIc6CHPiYxFsFsSV5iWgW
M8enJkdk5gobxH0s5hwpGzTCcZePZciR+hBmIWxhtyeCsMagUXSl4BTYZUWiEDecd9GRFjyUryEd
lzd+8OHOEpatiEOGSMmxkucciu/DqIUfmc8rl3hZNJLhu+GE6y8ncY5jo7nNgLNi3PKpiU/kKzPU
OQmfIXGv4F/w8OODO2scd/hw54T8EeO0994v1H8Xn/iuMWA43ybyxS58L7EvMGhkfr1RbHFvJb4e
sIiTP2J6iGaWSyA+gVlqAMfD73iJPwehpnedR9x9dnCdx4taAIhYiMkOwd4rwsQX27jtfaQeU4uP
2UQ0WUfQ07lIcILSlnrWL30uK+6/H/8/VuMfja6k4A67uypw2oTBpbeCwc8KmTsfTWS5vTPDPioR
0zk27oX/AfRPwsHXfRyDdSP8k44fGwBBqqzeo7/mDxByRWgLcHAX5qqYbPXvwVIfvDP+Zpki8bTb
vH5qBU+BiYCi8kvqKWatNG1hX3a/KDmq+3YYI4Q4Kw5o2c6V79xfEgneyvg0mu3irbWZTdAIbLl6
sVGFd2dbEMOr/gbvPumuv1+Zn8yzcy4nctEeckIlYSAcO96jjLWPcmvGFslyQG/IFCRHf4GMrBe/
FA6qaHN/9Fo6ZEPNZM+CTvUTPyvM+tTebm0+V1OvMzORmhUzOGmMRmMTQHRTjE6hvaaGnWMd4GdQ
9LzdW7Z35RRq122860GAOW0Y0eL28/nLkvkE29P/C3rrpoxp4Z8beKnniik6kfk+i3JnQUeOXm7U
nQLA7ufTdvxOxGJgkF9DcEYFZrTl9eLX34/CeLKvfDsK+1+bKKOjo3rnKKqAlwnyGH6/kvtlD6rF
6xHoUT3YwNLeIRENz84RziuuP5BzQmiaL93wE/ZDjUt//+ztuwT11X08NpNgGEsQZHHjfeX5wyf0
4iZLRovbbPCbJFF91nuaCpCAZsg2dNmffLksOxZ7/a5kcykPtdy/fByhhdAQ58OD3e+cPJJZGCle
zfhQTuvUNc4uHA6NQ11f935LSvsE+wDDz2HUXZqwXUMRkMg45fWd2zgd0svwSmnO7YNUsFu3BYcn
u+Dm7EmU7LUQZShv6IRerqROEv21AYGX++rqfojLK5F3rmR60tuDKPqMSHeKNTyWjiM6pEtX300z
1HXkYS6UzxqOpC24KdIcWJG+lJxx+exDxiM273APSlzAptRWFvN/+D8zWaHeI5ftsoRufd35clSZ
jpy4tQ1V3+ERLz6SCfXBtZt/0g5etOBe+7CNMpa/+E6NemdgsSg+NNbjWa35KWPzobybIl1SEbh5
hwL5XraUlxy33bjn1jnFpu1kxImyT3RzRkSo/fptOaRDPYOBdZFyWnffOkbXkZF6J+s/hJ3ZsqNW
lKZfpaLuiWYQAjq6+4IZCYTm6UZxNKMRCYGAp+9vZ9WFnZVhh4ewnWkdBJu91/rXP3i5aZ+X9xqV
58m7ZvY5P75Bz55Blz040TaepPTqt6PDmgtx/11X0B+WOtUyTET/tWU4rUJXhAJICm9my4pbaoJP
SG7za8feAS1YJ5HNLlfZ2+0Ov9DnHOLIuQvE71CTUeqsLq1z5gLVnkYFYISoB9pbL4t0qIZJDd3/
50Iy5cR42aFyDhW+xPrBXXfk6b0MKk7kyr7Tpo8yzvjdjV5tIDOGv9gMdK6mf1Z8pACvNrw2jko2
3/bEPYZnA2wg2RUstypisiSPvts3TefdkXdgUzWqQhLiW6fpb1Aj/dBulqmh96sjLHdL9VXcESxA
+DlSHiQQt+TV8eXx+esR+UQKpMhXj/IDGbebCRynRYlciztk+HwHa1WgUelGxcXJZ9LxgSQdgTX/
09k1ECcPLJwrBveF2kktxtNSgLzshlCu6Wcr5WVf5lVyu3gFddYYZhJqCVTLJ2TXryGEvjv6rS+8
Z/u7+DAQ6TOBsfZy2M7p7hvNeaa1QkgknewXAPxgDI19vrOmKqf7xX1TwsV57WYESGBBVNsVdI1/
g5p/zet+2+rZBQxTMcGfDEMT59BfmjMN3nXdtOVl9kQWe/ggLns5nQPstc2ln29cI5tu6A8V31y1
A9betQjN5X3yJQW9v2ntq8RD/7ReuVCGp7NTYg7xL62T/gfcz4Bs36XH1rsgUGIn/ssFluXrfrvm
p/PMKHqIQuvW/17R47YquDJ+1V+ADzQm8nOobpadS+/687z1GqGbQZLW9BXVLuTofvKV5Q2UA2bG
SieX8+N1q/BKhDD80i5ZsNUPbb79JvXhQ0MQf1fmh4Icc4YyboolDpdPTFaoIQpXZ9B2r/tnEnYR
M3svg20j+ufDRfnT6YI3oqLKuipGE8ZvMHSnbMv7uX6cZjJWL7hseWAnLqo65xOWCRthianlbajE
UkXx/vIwzXBPZxSQmKtjjQVWFvF+bPC4yBGynf3XuhgwONTDclDjuiX3Xt7Tq4g/psyfo5p8DOvo
HvJL5HdGZaBTbs7MlTxEgNrsMab5wKJSRmVUO9pITltsDggNqHrGAF8XF80ZyBVpwa338H4IJEwA
hRy0lD0VseUHfxJIk+6OuoEOi1rq5MTZL8xLxAHnScGn6p42fnNeo0KHiNQDOTI8QAFkuBhfIJKF
pvJzj6/T90BaKZAnx/c+c34r7o4vM1agFKF3op7TBpjFeI/e+3BOziNB3D1H9/l90BEOa57Cxub/
84P6w8sDdUmmhUbpwxr9hRL9ZW1WGy1TX10Ee7mbiGil9TadvgKhIYSoOg4W+LcQiSu8+qB7wWb9
txHbH9pHLqDTMWUoALqi67+hGcWmyrT8SyCrOZtff1XOPE60sUCl9IBpxPl5ofuqaTwOY2ug5jzJ
u/PeuJXpfyuv3jgcBjx1KKT9rwCrDtk6GqM4jsnCwCRGtRt6DofZMdOM3n3/7k0Yv4BYSe7+0XFH
XcPev/r5xd3Tz8sckrSMmwENMxzeqRH/8+3+5cb9973qF1OMfpmO2WSS8fetoKPciR+t0FURsf7m
bP1RQfwaGKduLtmq4eTMNaAv9tS9DADs14suE4mNc1rfIYSbQ2w4MDH62vT5qOfa1t3gZIQLsGZ3
H3Hn4Qs3KkFnvrx6txV8XI29A84tKdg/7BsSIwWNYO+wTjZb3Fi0xiFN4Xoo1xRKDPYz54q7TfuT
AbzC2iSXVoMZG5kgqZl32p2W9QkC/jnR9nfFya9ue/jMrBWT89PkjoQfzSsvuOnDad/MFLgOeOZg
KwQzeUPfRfnQJUVZ+pcyVv+f8EMXVAr2jqprxLCZv93R3Lrei8/785ypCVVaJ8RIO6l3XZAbZsR2
PcQ0pV6avW+SYajWjc9oYb/08C1UySdofB0ePn2+HUZRHRfeI6PlV6Itr1g4mQC+TidVetgn1ckn
gIzw8NRQXZ7wt5cH4E7/clD86oh+Wx10TDIvgUUsNDqQv6+Obtc4n6uaAZEcNFgVNwd8Aa+4RcEA
xWBKxiuInRsk+RyUjjr+56XZ+QONFhrOX376b21JS4RfN3+ZMJAmQEsYtZZzUNcQUkxDVvvA2NeS
LU1RKMnA5oxuhSpGXVMUFXlgzl5ve7M2NxC7bYM0Yw2b00+kjvOlnqIt4BOuDa4JHgNJQ/K/SiCs
UCF+zNSRQmtcBhalRl+YvcDUuHs38A9rsMHaxjtnDDDzqTnS2ZMbr1ZdVhjnhznQcttiDqtAoPkW
vmk65PfWKYSbswLw79Qv14h15PsXTx7h3aEtn4vNT35ztJXM+IJ8r+i5aCf3uYQr9LRrOlB0YN7e
mBKM9CmgvFy5lzdCRyl+9r89Y1q0Lnpe03nvTj9MIuLbEgPP0/yKK/m8HWYwTy8uAYudR1QdMNBa
ScMunuqFUyPWx/yvFY0DbSX/ejnUu3rXmE72CE6tcIpA0YAq47Ey6IgXnZn5IpjDzgsMcUQTs7b6
aHyRQzCWvjAuxLv8EilqbJS/vv7blmr/zYHVcS6rz1Drnyfy3myGiuzJq2r7qsWGkevBBh4Lng6Q
fPEBMpwL7wIUu8Xr6wiCDpNsqCzHe+O/++r0jAGHZdd0L7CM7rY1A20IN/Ht7Ny2NRY99jU5jQrq
cgC6lTE+j59DLBh4Z+gAKsORZs2KYrtEIz8pX64+MHBOgBYpM4dlnnBV7Q5nK/OgTmqm2hG3iliM
iKDbPebfuEgruMZ2xgMeYbqDJelzWN78azsozVlhpWfkTYd3H2eefsloLMEHBB8L+rFbamz1wkEn
oYWvHoeDPmoU8XUr5OVwiAavOpArTxm3JGd0Y2vwZAMU9k85DlFsmBcNctIlvR4wPUzakW64Kthi
nIN472SioSOsrajR2VgMhz2S/RLSUu+2RUv3jR8/1fyMP2qLjwB462WklS6HD34JqsqoK3jLIWX3
d5MqAXuQCifsBxPvzZAy+sEy59MKFif3+qdYnqZ33JBYk2NEhpXhmjtoUsaoPqpoYsZNqvWsYcfv
xrfjtY/1YdRN8+09ObESPGN08iQOMyrNUJmeKLCS+97A0O3pVgd0UzALky+kbToRJla+c/HoB8CD
FI8OpW/thRly07diXMhWn9mGWWzfYIh8u4KJM/sqnc7a2Jfb90FS/ZpumJAt8BxUJEwdMb+UowYA
OlX/TW4AoZrt7+/bo45Yt0vAA9MPq/trwPuXWuVbm9ebJd2JTIdRkjBmxhSfSfKCWXIB/v9snWSd
9TO7QaNtovlTwm01XHd7jAaa3hzWHSyqgR7tZUwcmbPb8yq33f79eFr0WTkgx7fD/pwQyfMI78Wg
nczNZHkdrMFugzy9uKbqg8BBRBpJ/v65vTnz+9npY8r437n1Byk6+cTQOFqE98Zah3bLYM0CEWSc
Vz+c+eaAbzaXxxDhMl2n0iJ9cdkWYKHAM5kaL9k4E79J7iNRgBn43S2I411Mq2HxS0qZXFEAkiqz
5DBd9tfqzU7wh7/aI2xJlNwmo+xqk1p05YvO0ZuMMtBPIVTUXalwC5Ezj3rg7C0/QOZSv69Hpd15
uh8yYesqOQriV8/xzoPVj0CdwlF/KayLocN1C8DCpwPL0Sb9gJ/jCMamjvcTsLkFhrXUl+6yHuo2
FB+y8gS5XeF7J5uT8+pRT7KHKXjJlGhl3M/utIVEtdZin62jEwiixTxpfcLC5t2BEAPm8XLOl+oD
+zNBCpuTPeeH8BcvGdXad8RNH53cI0/APR3biv/TJJCOSJ4WYyPV0VVuKvefM2D5S0PReEkfnWG/
TwROwxSYmbngxRhQ7tGHjguac15DsZFAACYMM4+MuC/tw2MXTQ+zY2b9fUpTudf/+CM3/DDGwH7q
V6CKabncEdRv4WTmeHrwAAMPcasHMoCbbp+ZJtk8EAQy5+V2vdTsvTVkEAPyyaeOJHcC5a6PSmE0
kgd7zAHDPTDM6WOPSrj4L0juwOPfcNQ5gXd/hQDSPeJF0/B02GkLey+SzCH0O4uO7WF86MXV8et6
jNEnIkLTGu71aLSxYIaKzB3JnUO0DZbZeF3YaIjsexbCGaVxz/yIjC95MNoY9hvKsfvCMQbqp11u
j3sd+NgreEfwsNAZrBEh1e2BQrVFyAlBr2a3u3PpyOtf2EsHHzCcf1iDF3gNvjZRR/DSGO4sScaZ
y3PkECIA6jU79QhwVQ+k9Zwhv6pPByIds7p1IvUrtIvTOSaHNjpYaEv+OlnO3VGYTTYM4lmz1hBW
slH3EE7RRSOqxAKk7PFcnOVmdP1J+H5txPrq9hhfdJ1tmeA/MGODh3Xy5gDiOyOnOzH6Oa1B1r70
DeoFokNGebzCFysabkKeJRBmEAxzkiDsaot+SCbrQbODYeYsPHpFb4i7CrFa5kqB13qh4MSbVCQ+
zSsn/njxlQLHLuJVUI8WgvPrrO4xqgtcLF0vxnU5CDbuIX+Ep5n6cA4nfBI5PCENeLYjBYPH3e55
q6+/wAUnDrJ4SN4BSH8bWEk8hLCBMSpvE6lLiuF0puNDdPm1IzK4AatNGHAxoHrixUNoBKZgIiMR
7PGUBB03UEAebf4BvlSHok58+2cMRHjAqad1rwFKvK99GCMhmt0mJZlXyvZ1gFuVnvrPnk9WXOVT
RaCDFGFwoynUuNpAWrwZTmX0gQqCFpwdHV58FG8mj5kbKwZwKU68zAG3U5gjggIUFbaPfCNTnL08
6C+X6xRkWemTJOfyw8OL+wCvh5x2m5x9wHHxoJD7jK/0e/flIr7NcRypvYa7uSiWC5KvmtgbYOtk
x2P8Bj1+95iMmQNqQyAofp64ZsUBBJmJd70USXXF4TyJSPRdE6IrANo1C2UKmyYn1oJ3hJIsTe+e
/7Q/SBLg48CXaeP/+i+bwE/TSGLVXPyp7yts3djSIqoeR5G+IG7tHZSmR3gO35JheXrvpWvSwi4r
SaxCyNbulNjc9VKZJAnc10OgtfYBpiFJgmVikV7JLW3EBFFkWXF9+eo9SRGKcmi09voz3GLvNE1q
f/7FILL2k/V6i6UaTpwL8aw2LAcUqZhC8YC9Kcshpb2Hwhfexdb9Fi5+ZsBmd/e+SYpyaTm3ngkO
ViUDPYitSYrLmv3B7UZztzBecYxZfbkS+EVgJ+IF16Y6l6bvsFlyMgZWgHwYVK5NLP+agJHgpeRv
G0/TnblUev1mVO+QoYgOgDqVwOooRdGUIvyB1NS1l+3JE1NbmsxAOyNKIK3+RYjTFW6T9XTrV4Ct
2NAqKCnDB2p09ePyFncdykC8hBJymGGHf904Hkc3Fw1Vmnl1OLX6ElC1KuapbHAuvxlMmR2PD5Nx
SZ7uTvHn7AxtHgeF5EtotIQTYaBOd1A5wT6ayGSJvaBFWk7ArD3SwsyuhirbGE0Io1UdNaxd1LaQ
1X+22JQP69FwcY9bonqySJ0GJJNuXP6IpvwZdb4Ob8uTliQiT4Lf8/FuDFVvL6TzL6z9lgsdNsvP
Ly8hVNcpR0nedWY4I3n052dmGhvnES7YRbzepl8F0guFZSC5p5TDxv6aNuDGybSPIVTOLI6h0ga7
y+JwOhyw1MB+GCJe0B1+7AUTms7b7WVLPrqI2zuJKsAEnpBtrh7jn1mOwoqYxMZuFrcumPXV/wSz
Ml61Ant5MLUFHooyRwRgr8ASWuzeY8wBHuHBdDuMDJBO89b3bjylV1DqtNt3wKXrePt4ufLH1+PM
nvIyueA7bZhBkePPzUo8g5ezJW0vkuE8IjYIoEneXC18+NMLCY5UFVQcVG8G3mZ3AgtmIof17ZN6
jUf02F8TQu0XNhFFmTfdrjvHbSo+kZ+000MljM4ujg/hlE87Qz1gy2LDIetwE6Rsa6cZkW3pGRdL
ir8kLceR4NPtMPe0eaMiOHn+/DQnpJANYyw/fZrgCf5V7uGxPTwdUgHX1/GaPWF82WYORGbYpUKn
9zzAJoSQcS6Eg4Jkr0+mm5RjNhdsMRy+FcI+QnR+JXmTdmzByuf+PaA2iZJN4peIJ7zl9mN/RtFZ
wAyAL8pyY3+VxlWIo4d7S7+DNDU+HKheHadVuuUrUUlxgrJZQCusOQzziBjD6yjiA3Xuo5hUJ2l6
9cRIi13lNlx3GntZeo3jorjPJHgKp4KXj19LGZhOFfwgbJ3QTvH73+lpS8tO6Bk1xdvf68Ny8YAV
54z6eH/pvOp04+LYT8uAC2XzndDIW312HGO5NqCxBhKy1hGikHdaHBT+jv3qNF0vLa7Pz/oQQpYd
9CN2m4oNsJEj+CHT+duda0PqJ4Zzsy6VYQuvusFF9gIJwhBfoxqmGoiOiPX97wOjrWO1BjTMONfU
abEcRmPec8brWIk796+dxTv4+1yhyfc6O2tS0YXbB9DHYJ6U1IsMPO+Ebxd8egFTN2Ltc3DWEEIY
/Y05j2BSNjsFpcbSHh7gf7Eo0ilV8Fas10STegCa9BGWP32OsPg+JcPz4kvy2kJywOsYEEWxMuq6
w5zY9aez7jOL4f7ZvmSn0TMgxaCCRH63hzVCVzW9RgvfTi0THmckco23adI13HU7LYRjKNvc2IzN
zBuOx1PBoqnjNYRc0VGMW8goyjquYLjMzyb8EQWHOHF+5WKDRJJj4fyIfZyTFmtaq88TWxBO+Nnh
8L4DrCbs1fwejB9KN/tSFEnjA7I9axST+DkeKtCZN9QSvLavw/i+lrZlsB0fsGy3pbmcFj9rwKAl
XBKOv2pxqEtfcjjWxcdcUkTaw0Cx3LEPvSa0fGqLMXkDqkEq5ooh22J4MIfXYEz6NpUVuxg1xslO
P+lWC089NpM3L3p0ANA8TK9z6r7afU83OHEqWBIofEU298jn7PxJ+a6AEFQH7+1hQym1HiJSivkZ
yp1KguZ++OkZ8F1Ue7HLhOjp8AkPbFapn7Amm94STzvWsn3lvR5bzpBNHs1iB02AF0BuRsdNMCcF
R5S+93wRvi1dHD0H9Vj+YmE+D2wcPDdlut0En4ouZIo+o0Zx403HUPEDilA8VrKptws4O8bs1hjn
QKe12x6gEBpnmVMpGI5rwi4oYaATyXbGGPuXsIJnBMUkDw7c2gM1HSgMqweLG/IX4ssg/xkMvmnP
XnSmQ3lFNWszPQ1wQF+V0SDebUJifMfD2lnhlfFT+ovy5BK6vmImm92dGAtkkPW4xPoEmYNeM9tQ
EZn4K9lfdEr0L96Bk0a8XGxIwj05UlfgLDaZXS6HM4odUPkukaTcPVGEb1xMZq4OMeqDHLPfzOGd
4sUU5QtF9o5KAHpTZ+kxQQGXv9Mt8Q/tDetPvWfaP0Xmzm7IRJ7pLxkW5xSHIBwiBjfwz67B98N8
hkxaklONHt7I8fB8DOKVdrRMvqC5XOm9+N6B/6z1GG1zZ9pjbOKvDeZDlBGLItf9J2NZKne8DD7O
mfNwhOsCTMN3zT8L2CAkTvbiXrCvYQ60aPZnBXKWMZD4EhjEPg/kK7xYLhG2DryMyZtZnQu357bA
W+eyrYGmqPnGWsjxZBsmAWo1VDOOQkjLeG7XI7G0bv5qmHuHypYG73C3WN1+bkLA8JpyTQw1JhUS
r5Rs3gx2VinssnKeUxH/l5h2gBnhpJ5908EHe5rSITWudO7x4EohPMRRA49w9zq9hlp8J/MpNNiy
lgb24ku8bdaqU3WcL1lkCNI9TlE/4hV/EfK9KLsxRX/e7XUZreIWIzAtyaPExkJvFT0RpPnoDy12
w+n1cPLuJ3YGkU1KcUCYA4Ux8qTFxR1b1N020illMIxB0zCJf9jPj6uU/hBADx/xy3NY8Z/5F6gx
7GCMyxyJBAb2U49qiB9oIFzsoEnMocd12SA79nPJRvpx27MPV+qicVBpiww0o1y1V+ybhZ+RWffG
9EaHtm9dHIpl8Zye8WOhSpHRWUtWH9Cv2W8y79xJtPPUamcdnDdouyZ4gL5cpXGIkW8bj/ex9gAy
q3njFhtb45xSXUFhKMLPy7lfY8kaPHAHL93zYJNW7LDOCyYizwhAnPxrTAfz4eeUvMpghWkJprTl
2y1YewCwDK9gj9+wVnD12nufHcELwn6kiz1VBPVLl+IPkHgbVteeZE4euCJg2UBpp7E20Q2ON3ZZ
BS8zrGtxSbDVp02s/Gzslr+q+Zeir6B8X+K5dyYLE5OJAZkNQvx/3z3LEIUgb9ilce64S+f2O2PN
PVrhwyhD63n1cqe7uKzPdvZxZPtl2uQkwL5jvg5X33/2b+Qa49KNBxJWDPYHl8+M97ge4P4VToQt
ZqE44d1FqjLI5EE758tr9pmoKHp5su7QxvPGlNA0ypSyXHX57zNBVetnb5tQMPhrx27/6pLLfXRG
NJGbsUBMrunx5ALcSMO7BXuw4MoUISEjamCibiebPqrm+2RivgJL6ZfZqmCW8ThFJ/yAPrAOXyIq
GlDYnyDd0l3yp5Hpwv1wwX6skIyqkV55IonreD45l65zBJGxANL23YtzpFrmRRSGWJF7oXRRR3M1
6Y/0p08AGh1RUldRzb9s4WHc6W0JU28CMf+tMHdxeYlyHAfg/wMz4BpDhY4XSYdoi+7oTOyIjTrh
BdgHzfEl8MsmACKpkYXwOpuTeoc3v+lcDZeJCMNldcytIw4jG1j7i6PR1Onp15H6EDA+eKSsdL7K
SLfXNdF88pHGq/K/FIqGGDOw8ntv6C/wDPZQS+6KZ2qRBCDBEzt+w6M1zNwRc5Uv7Q9ccJtNJebz
KVpUSgsjvDPfcSrYS/b75VbltE2B7oBmmLnsrixbxCjFNdRx+RHIJ11ug3PGPaS/VKkv4j1xgg+K
SKY8FHf41+JfRQ9BFw7NReQWLM+Rbp8WWMrAvad+ccqeZt80p/Jz3h0v5wps2FdYG51+xP9UyOH6
rImxMsXsi8epd7w3OKAos0hHj+GpHPnayzMEVQgFTTByikknFNY1x1Hp9N1E87evXhlg+2cnDUDt
x3cBxI5yPz8A8DH7yWC6x6OOSQDqoCSZybmCfmwnuDu/Nf/JKa16R4yLg+MtmUxa/jLHI7w6ZoK+
euxCQQyqp385hBtm08HlgOgDavFs8pZxp2mTKpmEOJIee69hJ6Z2WVQBmZjAu4Z7xDmIkXbNoWSO
TXxb0d1hG3T8Mlbyj/khHO1PW4ZVjjC2cZePiGu/PlmemNvRKdaIrckS9UQ2M/hxO9aji2MiJr3b
tcXtqdPueP/GcgbqaiXswxos58nEiZZWaMUXx/g4c2px1OXufNntLXk082dYEOfAci0VB7BY4/Uo
e/3nEz7ZaUwhFPc1fN9czW4tuwNy2xwFY/YcNQzxn/7+izIV7a9IOpq1ayhjBInLKGet3A5nA89k
QDUv2brYeQfeTLVRkM2wGep5sNpsKGHK2z7PF1/eAk+ynHpMXLCRcNTjANO1xbF5d0ghf+ASZf8Y
N/tH9MCNuNrF8eQ/HGslfEX282UipUlS0geM9JXgx7591jmmBFcfyb/Bwm2CvTH92q/v/EUu3qrB
lopdDQe24xs3daYhQjKkJhZVy3MkvqDAnJnT3ef9E2QWRqj9PQuYzfFnszT9HjTnUGZw7XirGGwA
07APeagSgPDd0Y5UKF6Lj7mt/VTBrLudwRPXEvLiSRyCuo3QznCGOJCIYmlGpRLSt5+vUARs+A/k
QoCNyeS5n0BlbnClWxyD6aHYsHLe48uBzcsajuaa3Yerfx0z+oC/jPYapH3Unyeq4+Pzv15T2x8T
ALAtzvI2zh44TdNA+61v2JLszmFU8fRh+PY7IwoJDD0txXlPCMcAwLo6BVUxDTcFuAB1kKvRV1+9
87v3rR18GYF/07WGDRwn+nouo1gTsoqMkXcttEYPIk8zNzSqcCK5cOU4m3j7rOnn43YbN+QFqr+/
vpLcn8022N87TpjP+sTxsI53Ugh232zxYlZPfOrkzW3mIOUGMIQJej1ugDlQgRwWleGNeAvxHLlO
jjgdMYS4rY/HzeBEnIqj4CWM7Ax2/WzS63lUj1BNfmBYOpSkcfwkYaUHoRBll3272QsWHla98GFX
zTL2KkhIDmXstz/Shl+YJseJAGAiEXKbO+GNfEQmAecI9v32S+M8wyAFMXyj2+6TZtrCPhlxfNGD
4+6+wQiTy2qdAM8t5zpHH0RqvzP42hx/DLlaKCUDBh+fJWMZcjq+czVj//rgxMKRbvOZHBOlXeuO
pTtExZThsfOxaeHhkoanhZiyYSYXIelM+oyQ3ItwXLSGxwtZ8rwt78koozhzGsbIuTfqjAmspAv5
DPi52JVV/0K1/xON7m/jv9/YES8zN/JHodczlTnfy5kWPBdx/YwfUODUfkmRShNPobUCSLe3qDmo
NC2KGbih/E7RAUMwJUpDJHB9PEiOPnUVBxM8SmcvhgehAJP+8z/+1//7P7v6f58Oz+F/jSf/41He
h8/s8Sn+7392/iAQQL6m/spRhg2niF//69TyYmIg98FJHCbKFz8uEGZ3m/WAdCzkW2vJPi+7pBsA
USHmuQcU+SJzLl5VEuA/iVYQXu97xvTgcZN8xsvYGWvYS/7zVep/IuvLGkwsTRYyHvk3FQ/UsFcp
fbXPbAlSXDPSEagHTSXogmTLHsgXojvERVPKBPCoqi98gp2GmAxckNhwhGoFiWNwSh/sNZa3qxxv
knF/Qen6y5eYgf0rXeYPd/ZvCsbfeJXmprzLGxUFI4JcVCHMu6NtlQOMCehgSITMyZkpifGTs4vc
/lWb+Mv84bdx9N9+/G8Ptr1q31a+NvJM1D9vImAZYEi7F3semgvwzvGBSQRBfy7js93KCX/kUEX7
0hNuC8d/fnyaYMn907X8xoH9GrfN9/Su5VnSb/3tGnFJ8A3MnrAuGANRVDYC+OnBW3g/L2fxDmpQ
UwiFcC4nYu3/88X8acX/7cb8tpZyc3N+VjUXw6CZoawEi8xGUACSBWb5EBa8hyGAG1YPICZYJgRC
OvBxJhd2wJwXFT2Pe/YaezJy//nK1D8pL+S/aF5/Ixvih3V6nc/4fXMkb7quDNWvB/knfS+6UECH
xhq7freDPxeMBhbPv1n26+b/fE5/Zaspv9vF3aS3dmrkD0LSMTmzS6pnONdgSQRpANswnLc/+/aN
iWx3/SFOG63AroOqE+EAv8KRa22/A8JhYHyYzuvYwsuEaiPB8hb8wRwcDBu6XT4zAJFdlbkFAxe9
92A/preQnG8MUo/ce4i9bEJNSmN0X9B5La1L/JhKMEvCLht9ehl+B9aixIV18V0Xha127Su0r9kp
rFUb29OziUOSCtt92AWWSuvWNZB8hcS7zzspLKGLqyxOL78tgu68e5SPt6hN5aM8yAZZn3FLNi7H
qse3hyPYv/UV+sEDaXBoLg3fMkjn7VI9cfqsrh2bwShwsxmfQDiqsMPcbkaCW1gkz8Ebodst3sw3
4hKNiUrMJcL4Rb3AH2JsLTDzglr1CbXgTf4NOD6IXOXQNBuOMZAvfbIH8mwFRLEpV8ABlr5mFHoB
zqi890IviDtQIwYCL5yQClh45zRfqMPvkiEjIonG1p7DVhkhbiB+YEqyTUO9vc3C+yynxCM9ztoy
fYNtWFj2BY7n/pRU/efBZKOiFaZ8iJtURvL4hjh8mWRBk356V2r0SX6dNAw0MBXOPW1bjrMeMy8T
AT8mStNCtU+kXXYYPSF/Yz+OYSMVo0JAbub0je4PwVI3RjFyTTTEeQIDfD9d5R4R+EOU/BigJhvB
llKpvfmlozJqhtZIFvFBj/BMhiID6HbU2esDQFyKNbCYkiYPH8lRs7saEfW0uTfGFwmly5mcmxHZ
UYvPoo3NiHHaBNjicWwbN4ckN7/NPwTprbkHctdRtrfVM8H+YVdU9uPuYmFBpbU5csHXCymrQNKn
4PaTFe51eB7USKz3eaglXdg0x7Ij/FgXtMrPtBw2fudsK3OUGpPO+CYJSYayo2OWjlciQQoHTVkz
VRJS2KhXoC3S+U+fWthRvNeifsTnGTKG6ucdFMR116sOTliSU0wvvebsS4iGSZ5WPimL92czeARt
ld7T/AA7ig8vW5Lc3W6otIF2Qthtyx0qa2klTxvdQ2FyZtK0NLyLbMuUiFEjYoTiJ/WxGtCSPFfl
9LHWVrT1XUhDN+SWl1CWnJwBCAjE6NybwNSZJGRjYVscVAFURMY+ngEvA0FtmLuVRlz4xcumUmDt
y541IaIvVqAHhoDIX960V2vnwAKYX70S5tWif4Oxc9SW33n2cvKhTg9LkMkDWOVByMdmVA708D19
fyikisiq+8KX9BSozD8I0WW9SMENkQHJqp3g9AxBUDBkkzFgHlBsSrEOjLDPGSM7meTAAJawLYHW
eZlmxGwbwJadpNRCHGkosnufPMbZ9kOqRtcx0bDK7ubloRvqEywLlYUCNbSGj13WujfLySmDoUmW
IXf9kpyOtzMODPUsSz8DJTnfXR5DsyDiHQ8xpzkWg/Lr3T49xmUS1i2Sd9s/IuJPrnSnSNF16PVv
WKnMNSb3BQ67jXBExOj5S46RCxwAgnDvhJj6veAvo3rqK/rQMOJr5eN5TRw9pOrVPx9EiuDS/v28
5hzQELHLHb1jKepv5/U1K55Wdr7dRVH4zgB4bXaLatP/NK7OWOSAeEcONz/PxXunRybr4hK8aOL/
+So04w/HkS4TfahYsqJbHf23k/r2fm5e126HBJmUUVu9456bM66nersEu4+sVPfzZSVwG7V3DvA5
xqDO3jCwSXFQgRsLr5bUq7ev7O5qkO9VJh/9mutFpWb5z0HVf1Ogj25DOWlmm1WXABo2CNU1dR+0
pasj25CvrrSosW4vfFgrF/pdZvM3/4ZXlWqrSpAXwqdcRbZDTa8EEIXlI2SD7/FE1msszy+skq6T
75VQnWXrz+L59Wg4jW3n8B3rH2E21+Cjmtn59Llu5ihkDJqB6W3V+UEZ+Nlnhp2W69fsURELyqQ5
x1ftbGME/VOPN1MOIWajbLHy1ynZTAohwCu/ToGtjs/o75SwMb9otyC5yqu8f/WkMeMCCK2jDfGh
cCK7+za4g7NHm4k8bI+oF2S4eDYs2N5GbLry0hpUPSqxIZ49CYKvtNm/58CpPoFx+y9WgCXi5ufE
Wl0XRb8TnibaSh3oq3ytJJoHQNCZPhbGGjnhj6k5UHjLnbp8Msn6ug0RwdPukkMGXPzmqUtprU46
041lf6NSc5qrb/3c5i+/IkpvpFo49xVLo6dH1bIanaY4qp2m2b6MnuFmrTGCHxS7x0+276bS6NzX
2SHgunwGhAFDRU/NqREij1F6puCfhULMZEMxLTMbA9dvLH1dzFznNQdieBugIcP1T1pfJrd+EfFR
7wEQMcKaedXY4vZ1PFRymwlwN7Kld+twqqjp5+7eU1K2rP9P2Jk2J6u12/oXUSUIgl9V+h6bmHyx
NIl0AoK9v/5cM2ufqrPX2bXfWqueNBqVyZx3O+4xKJxQBMmg5oZ++KNyHuVMIv1bC9NviPK08gFK
uw+ecNghKf7RWNPHvA3zSDEfqZYUaXc4b9no93Z+rZLdGkArEVexGm2oj/oD2pJrNWveiG4jRafm
CG0jCeu8mH2hYjIiPNlPwut2QCrGGKwBkC7GbPPK7u4DSwIZAeTg32PmRDfD9km5nGgi96g0S8j2
5e4lEZOIm7tdOTSpDvlnu2lDuE83Rfq/n204rv//lG7y3w73v4Ld6lJLz84YdWt/MdCRmm036hfM
deRy3By62kJUFjIGfprS3x+DjViuVi4yffNpdkVvHjhefKi+Y0LPVwQIFuc8k4F425NRqL5MCsUn
iwlUmu+PNWXfmwlJEiUfvI05CKw2ZVZgBMCJlMGCBoiyr7wwVGpntx0VH4dBgdfInKzvY+q36dRN
lydaCVNqYGP3/XOjBEiRYRL9bF7pbr/ZUSAtUgrPEEO9SxuQrmFViChPXbijKKc4R3SaqWfwT39e
LC+UEA/Pr/NcoUrLAZUpcWkIZb5v5mY3h0WIVOPhPiMCpcX8cZkfd1RSbzDM1bTrtw2VlHS66J1H
OqHEAjwffAGE+V86DeQWlq7CKiwLaVhMQzOnBw/tPYM2CNyylAJWwWIrNloU+PrNg1LLFx1tqjev
eUUJUPJ/ChsRB/NHzag7gMjyhdqHQCwC2lhsJyafGcqDRtDfIf4+35m9/3MBVvUPTQ+M4B6gLAkO
7y/ao+7XF9Azn7odf3Zai44D9/REQXWbknB6ky2z/xW9mQV5p7/Vv7lFS3QZPdC3+xiTDTomXYEh
YHaO8B4IsqjkvzxIji6sA5ooVEKBjtzsLwuUGExWRErj1qLe7WxpiNPfBqIVI+tKqWmz6T5+dgxP
GfNbM/MdhzPrUSBnIQBfhz5BwGxi3iueSFHAcuknfomCFuuNbMcDT8uKLUIQc5RCGPPyAeuAE8Sj
ZIcwXPjTMdgytF1oV3yBwNKBFTdQaBSLePX1JZArpJlvnxqkvSKOB+LFCEAGki0OuXD0UWiLmVYM
2DVj3FgyfzsoiC0lGjMOFmwUWlsQj6xDqNXDxSZ1jtgb52T7aMCEAlU0LJkliFcH8KinJHzYgEFg
ArYEdkR8wvOH67oXoStDykShreT3Tz5MY5LygnNwzh+gOwASPOzGOQBKmcsMcsxxdOoD6LL8/b6Y
OVMYG8ZeCnOSElqNL56oGT+tk8HMD3xVrKrGltAT0YCmPwGUFuxXOmpmR5DIy9o6pu03p0dmiV92
vmEXUMnhPV381QpQRPgAWI4e34pbS2GCMTjmMF4zgi+Km7PrGsBZmnL2TvPcOi4FMz5FsTSVnC0F
yJ7/sMrzlZStakAXGAmB2GG/mVem8FB7FGaVHcjk0HZ6Yw8KUC7wxrPVLgWuJPdEf19NdgK+ZIGj
8DW0gB8eNfXFlh/Hwdfb4j7TGrGdwhStjZv/QwvmT9WCg7nRFs4x3WyRIwM/EbsAErLV2XKzTItA
s4LnNTNXBsKhLhjohOCetyuWIC/IkCRzgI+Jr1kmMGHckdn5kFnsahjf6NWB2o9eAtm4ZTvVv3E8
BWUvUOdYNGpel9SK4fohPM84bBT64U4HJo8U4WybO8TeOw/uLCA73WwIgKM/PBmhRVFJqyNO/+Zw
5qiY1ur+AdQZSpXZlc3rqOCNQskJQ7BFM8o1ljr/+zkW9IXgFTM3xuasBDIWAOFzBvhVn9mgaxum
+Ge/BCQYH8W0qHb/gFnlw4mGlxb3GOiwyRSgPFDV7JId5ZceJYF4uM2+xvfZoQVjlxkLyHMhDjbt
BlRHOYtUAVnOfyLNpq6XAHp4f5mm2RFW93DK3bYfxqyjBkB9tdgUj4W0vg/z6Zxc8kEW19vAfuyM
1BG3GbsQ2dHWO37VjmUhsjuzf793li0yostW/rp6o59fRo9Glclld2sZjg42yCxLdFOOAkq080BD
XHbm1VsPypqgmnlwGUEQQ7ODmprmTb7BhtBisYfTjP8LhmefO+CUp+MrPvksE8ZDEEJSYp2v3AyY
FXOS6BmdYXgsV5Am94sLfImD82fGd9DPclQtW19/0NwHJTI3aSBE7ezzTaQ6+1St/RWAiZQcFbK2
J70VDuDDmS9PQEwcpr6WDpQmwhe9fHiYDnS6rxHoGGQt0U4YOdNroJ/oUO+BKHxDhjfaeRfdEYMz
5zA31vU7Af5w2U7XHxe6tQMEvruf3yYEJDws+3DwWeTpvPVpKby+A9Ogm08LL16u8zk/tLMxlWzJ
mui2foJLXSWChMLiUNr5+heoGi8F5MpYXJCNHwHhnZ8pZDwEJAPbhE0bjxZgqDLVzaRfe8K4s3Kb
gTwBhzpaRCz1jIUOAt1+Q806XnufefKp2VeaSjvJes5voshx2DmPM0iOMqTqkE1WVziQgM2YSA7s
aYycqL68QJ6i8qi4o2Q6r4q5Col2/PdHf0O893lCtf6ekkCTvdO+YWxqNaA0q8GOtJs99xqD8VII
UcKTMSdQ8UHZzYC4RrTULIAEZtTug+AOro2xru+nx4jrybQpMEJYN8z29NiBxyIcOXuuhzVzFaCT
xX9zw4cMFBQDDcTRFonpIwZENz9m9HV0L/I6i05QCz8lldvOq5jFBlPyxYv1LBBBCv1TYBeHNmwM
4YC7jwvMAvMjVviPZoce8g3g+Sy3Rgd6vQM8WAI0Mcy8p/lpv+0PzlT0CeC2MjG+9Jt1dEgogNLx
vHJ/Zoa1Jj2OUI+wlhRFL75/2qaLJR3glBmdN9CD/0yx9j/NhVPDHavKZDrWVYb4/3vXYrgX5TPX
Xh2jqD79pRAs1wognwNwsZ6DqYHu9p2ZAZT4yK+jboDl79XwPzG9yYrIQP+VKP+/n2PyL4pe+dG3
o6JCi0EfaOIVjFTR7rGYMNocTmf38IpUNPpmsfb2u/P8C/sH/8r8LZgS7oOD66ujuGYkrF1WccEM
lwvS+CH7YP8YDgONsMCiV6stQUBGAUsBK9ihqGmfm9mf+qAEngYOJWKozzPI84m5zs+ztWCyAnS9
XEdV9Hn1qMMB2zaWNPqi7pNRwi/vtdzfXP34Nsmz3Kk6ox2rHI7HYjIf60SiR2K7G21JVJ4XD59Z
dEHC9HB+rnd0z2RyxK//kAz8T6mArEwn3E/YFA35X0PS43NflfVJPTM5pxPJUpPH2VCGJx3Gzj8W
IFb+93ecjP+0Kv995yAKVDVdqCuMtX+lH8pUr/M7Ih9r1UaiPrzZ3fp9mDCIfQnLdOeJkdo6rdeU
wn/5OQF+NbWGxEB7nl55VCW6D0UazDTStsmkb0YGRkdKY5fTTN6ibns5kmXF46UeKJlaz8plvlRD
0DDbF/2mC7pykq941CgTyRH5BXO42TmoQiWTnHJ/DRqGA85Mo9xAispO7UzjB/W0aTy4eTa4r/nE
fn9Pl/ry/g2qRI7luDveinl31JcFw40bNaVoX274R1/WG+K0enPfNpSWl//8cyw3zPrWm3LDoJm2
JAw75hsl5QcllePhG8pzsFzpxWM6ikNDEcu7mRfzat08ZLk8PbiBa2KG0r66Dw8AQQDSwj55dxvg
UQJvqV95w3oIR77iG6bkdvBMjuwnIygKTR+NZjymk7ANHTTbIFe62xvNOgUSciMsAC/1OpzD2+Hl
n2AEO4dV2CwVhJl4EQcpbP9qwxQGtgT0rAWJH/Zv5DycBpnuuzV14cNYkGs5NFyjwpN+CDQsdAEg
HaZeBt6293To/GpvZ9fO7UuPL6bIlc8QHkPlEeUOAHX3GpBHhl3WADqsWX5mWJ3caVdwd0Q0FTwp
bu2bCQTP6jJe03mFqscFuhO39rRAvFpv301g3s7NhszahSfPrs06aujmGLbmq8ytFwFz5XCF7Dxm
QmGOE489nXFEthIMqybKIyghncu6Z9bmFXYhvN58p/nNF9xgrH76PvTr5wcTVCAVGF9ijCMwVs9U
TssAIdiNsayiybajxEJJYzv5HjZVdN1MedQIVFeOjBXiip+jTy1DDVlNzof2owwpkjBo2BPu0DTJ
v/rffi1/lKl8aJdtrB00/0GlrLoBln+F1+UjZJbqFRKxgfa7IaALuJ3LhetE/Fv6tU9/wC/5dxyU
vroZBycGsv3nSjwEha/PeHRa+gCXsv/7B5esyRimP55X5xXFOPHFOA6rS/TPr0BInVcKtZhVkz2p
xyX5dF78vDZVIn0zHaUcy+yyv660gLrbNblFud9nFJBXiPkFlz3nc7xlGJ/jua+zNjl8Kal6nt+/
n9/v726jf1crXkRi4mvToDcIHPGIFBUFlG6vvJgZIAOdDKTPAE+1LT9o2zGV7xWKfN3+fOe19e+/
502/Scn1b36lbf/re23Lr3redXKsucTq57HhWurs70u74osYehDHHRYzY64bLq/a75lvaFdc3o+2
hYuDAsL368jL9ntdvLW+5fHh4t42+hairSKZgt5ZaFue0e35e21bXM1nseBnBET41LdNv+cKDQO2
9Xb1t5h1VnyeEqgUxNrQZKNB3LrNnq5evT+thoQP/k1tEwlHlmX/3I5V80EeRj0cycA93/JMiuo8
GdQlUIbG5Ikv8AzwM3P93zzGM/kdj/A7vn9u+UqdFispcwEWLzAWRPDlXmI4XQ25J+k9ABbojmPd
uoSaVQSdOfJP9sBxv3lGyDOXiwVQdWSQVYxxF2lAu+r9LmUfbN93SHjvluKhMrJo3T7qYVJQbMXT
4tadeI03YnDkb4jcM1I45UzNenlyTAEO00yiyIu+5g9zQv9FTV8e5zWWLGSWNoZND8+92A2PVa6a
9uTeEu8wtqbWGZsju5U9LBQP8UyHLpitgKhuXeu9Nbim+7e+nC5ZocJwYVDaIK+C2X7ZUFjJiKNV
8wWANHSc9Lh0SM98CYs5jkEQoaElOwbty2LRY0RadCoZGICjGboQIgnhH87g7HcMMu0CKep+ZXQs
tY9biGhyKgdPd1g+g9NK2j7syfGxuW3YOIzX7MF5dXtte9LMbs9eHh0r8R318m6vi52uf1OW/iN1
0L+bfU/XgqnGfbPn5kH5s2nZvZvpEiIMJVXggp6E9281nS4vRyMcu+WezRhPWL6RrZJpFu5pJXq4
PeyibdImpZAzUjwMhYPFxI420YDo7cO+rTVnl8rO2DHSCh4ltNex2dPlPei8W2R4U38X4oz4To93
65dtmA/eAjnN6KtxmghthD2QL2KqN9f8Ou7CqSMnp2CMY+nNqdUGhtftpXjKtEft9SFzctEp6bPa
ucZ3t0q04BLukvuHbDdhnzaY/pK+KIbNcM/LxkGl1O9hFu/XO5JVLbr6ze8EXt0HzEvlunQhZQl2
1ts77bGzsKxGj6Bf7eKnpyxH7jtr/RldxXE2ptyy5u+Mz/wLY3ta1ilFzG6dp5PPXfL+gAI+vIWj
8JSI/XwJn4cyLT3rJIoUiK8164ZdPKymDPYWaBpeodSLOy/u8SBcVFqHENamwOWdWyZM8TV5Bzm4
9FmOKqccPGArqTP1CCUrnWKGycc4ZhXm9Sd8teAN8Kt0TVeGx9dV7g8Ji7Pqo+LntBod+40sziok
WNgsaOTSxoPHL7u6cNi55+S1yTMZM1gl92CI2/jqtpBo5f4zKPdjt/dH9GykZRteUOF8+yTa0Tkw
0gFjBGrAG+HgRhurYbzmFdb+2NEpyGFuPRmGpTq9hGP/FT5/ar+GSkvf0uX5brh9ufN2NX5zom+i
+Tqeuo9UvHPjPewu7TwVF8lAX+6Pg3fwDKbQ7VyiiffavIMLDUbNOS/f1JPfPqiAL9nvwjP5bBkK
1/f8MJImbJc1G08nTCh5ec0frW9h49GahGG6/lugC0UOvPY7gG7Z7bNLdOX7PnoAKF/dgzf4iNXf
P6dV8fMMukyCWynqsz66RI89CULHnxSfl6hNis+We95F0vdtw59Q7N3/+ZzRERTqnuW/mPV+xBzJ
6nGE4KbbNHtKPuJ+lhlTVo9mwdNrzinWtyrMPzveiBCQ0Vmc2nRJ6RXrLW/lLc8oBcFTt+EXA42z
L+LDY70RvDf0/JiH3YkW27e8vR2v2+cWs5ubMlHKlhfi/7/o8br9rzizO6pfcjxKJ+t3fPGgqgOZ
G0JEvpGWRtrsx9siYZof4h22o3uPITxlrK5OhZUiKCMsuGUyUcIrwmwvtQ/Nr9CgWvfeK3oTdSmb
NskhVKmhVu++kHxyn6s2qX4a1hA/Bldt9SMMS/VZ+l0G8XlEbUnECQQRPCiegulTNk+2gLo5we1m
HDleP+3qzyD+45N1HOAreoQEiF+5Lwc3Pt05fh+q5evvRMof3bqN5RrSiFuq+39BT/fVpARHy8dv
k/ZfSMk6TwxFTbQj7qbynot3Qnz2DiIBa7yqRAQELOXCxn3sL6Bl7ivBDXde7pLyt1zXazqtZcoI
uKDsZMzmyiqclhRyT8vL+sTsyZpURIvenuqfQ0gdk1dQJ6/vMtDCy1aJaQrR8qr2UgoNZVIHV0/O
gIA4CnCRwkHQPboeR3GLtC3DdLUreQOw3W7FQDAiJIorZ2VouCc/d6fhyYc03nnFrXP33hEAkQPU
U34Znn2k38KnJ4W3LS8sJv552THiczf3wqRWs+oR9pC8Xayn06/OPXuGdQtOe0b405NPociuojJu
kH5+uO1+Eqvx41uJR66S3D0jrjZv++nVfKLcRgvKzJFZBIXiASdGkxcm91eSh2P7HOk26qLL3B3F
d2/svYI+ODuDr5nUa/T1KC6iaWosVeucUXgL+Pxu45L0epP4wRwjaKBEkDoP5tsbESHnq+HIi63u
R0YtQoG2ah05y+2JO7HIPdLKkUCYjGI5Uj+vTh3WEGi4SCoAKrpSf3pYN8x+6Z682qLiNvFvQf5T
ZFMQ9BPLsLrVECq+HN64BfcIoebkBOZHoqF6Ca6olVtDJnEF+Y+eauE4awJ1ewlg/DXTH8NEfoTH
H9zl8bFMtOMZFc3dVqIJ+vp+0+WU0qd396hYRe2SOAAs+RnMbwm8d7d9mjdrGk1NHRaI3QK4hI3w
lktP3678i1/Yiiaij8/Wg2TUvgJEUAOwOBaZQwlckrTfBiw7WL2jxWUkJwOuXY6LkNkV8F7hxO9K
U4N94T0fBeVPfp8b8FEpYohLIciA8EpfgA7nmxasccQQ9w642AL+nVth0nSFDBXAV50w13jd6I9F
X5gDcSpNOQSI6KtSYG/NahfRrX3DVwqA0pgXrdkV5gheT31RF2ZTLMbUSYiVwdU35mub88ppB01a
gwqtPpdT8E5lIFHOZdNmyCqHwxEFOTllbOlNIwOQBXpy1/mZHm3abF9xcYR+Mb59Qk8VjX7kbJyN
Pss15fmGRK/77UMpag/1WspKBj4nye4HcB669JO58tnYXFl4IW7I/X9O9SV9uhe8o8UXknwCM3+E
LKrmvw9GoiY6AJHP3Sd20HltWuEvhUcJa+BmGk5t56qJ8TMRtYc3ip67VeucfJGxGcHpgADeijqg
Fo0z8SXT6Nxlp/gWvYOpdT3oWbnuUgkkmYg1BNfVcCjXN3UxHJiBe3+0dJ3EtPVpqR1057Lfec+g
P1ID+DOqbdwDiA3fB/kKk+8lxfv52oE5X4/3On+cPzBSzXr4APaGkWKe8iCZd84egAgfNNrc/Z4k
DXWT0qsw2SAVQj2iBQXmq1+DPyp/hxZijqev+SVR2P0gumiyfw9aqwxHSxJY7lUeFrH8wRUkA7Ev
vb65ZDKg52nRZDllfhE4QAha7wrHbfxMd0FvFwISFxabMabrkWgppdi4Dh7WBcyYnO6cs0PnGHYx
n26+ujyzmGfOiwjZblae9BzOPmgXaNojMWnEPSaxc3X35lTpBCCxFvJn5arhLWgTEZci5OuPEsVV
3GdaB2O68F3AAkV1WK5zDubJ/0etIafsMXV1ewdg7AkbhBo3WMPelb3JUvZgbYJdE9YH/+5cTQoB
qLHP+0Xnjr0+uFNu9mSPHkZY0PMoV7LdBSeo4i9OFZbxeV2ED2eIwDxED2EyLDEsebOUWImnX1JY
RaaAPOphkY0BCrR+649cLaWrDGZQM/EODuRHfCfbAlpRmdPw7EAv5gEO+dgFSDew0kZQIq8s0d5G
TsgZQYJWpIjaWIV5ciTvEQi7VWXjIx4nbYh2a2gcFGZEnlBuA36oV5qYrN2UKwEa2uKfJHzHBdJA
dnTwFu2NuHPv5k6YclhG6qAJeNTNPcM1kKnVbNWd2hBL2C//5aoWVwoH6dkseQyC0/iNnzlHI6eC
422C2q2dTOnP8MqY0h3ytmNuYu+WQWk/HSORbbaoJaS1Vdp9Z3/ngBhhpTSvW029C2PuT49FgO5q
rYUj98z+a7x6Tajv3bYdN1mJL+7JqaLnAE3ZmPcoPljUZEr7pqeIWKbsh2WD/6upgOveldmp2fU4
Td9AKOEi32LhU+FqtJTOip6eNgAS0wIMnTv+GsWjeLrG+VLA0UOUBzkDNFQ+tGwawaEArlSEl2e6
ZUyomgDKUHJgYDWe0lDJSWMlU2yqMtjhB43g6bWOAS/j2Byctz8JQO0sEF+mWHZyVGfqCderh++o
dUq3yEqXZbQRlvveLccpd0lP1VjZiqeAwglG31pDzmksO8E5+dSQKGEtuXPbPGi249AI3pkeUSY1
EVyC4Mt/2GOMXOPd1lXch5d17eWenpGfhgUnT3Hho3VUbjye+3vM6WyPLGb6hk6PkeMO7Tc+14PD
RaSyuvqMh3o7RwqLPRR98WiZB7dvPl58gyBF3KXWv3rvTHGhyQO3Mz7AnmPLsCcwAJDWjABp0O3c
LC1sEBhD3RiBCjq8du1OHGIodir8uBG6ri7jtW4d1Lh/sXUwbkQWxlIPa8h8hLuu0UyWQuVbS0ff
4ubdtoyHo3imU3wTO6YOis0EqGxJynIJGaL3iuXdn0CyIybh6/VArt7YJ1IuFTd79TTeefCxw5Hs
D44G0pz4xYIVlnjVenM+Glucj5rMkmgHVTVXrNnL6Z3WPoEOGewJ97dwoOQNbxbEKQRuBGtCtZTj
UfmEYeEzkx3V3BH06NGDiFBLp/QrdwFr63BiAyVhh3Hr8mAMlTBndfb5IRj+754I7dTldC+nMhFO
syoiTMpmZ8GAE0phSRnxzD4r+BxPZlZ2HE1Gb8KXW2GMVHb7KzZ4F1FozMPhUCx1U4nfNqHVB6v4
NSWCuVJm22Ko11cPgddwYkHFmAJ8XhfQgp/XHWofvC36NlMHNCwsRwFlmuwc3u1upXunTLJhcKXM
iw68JzqlqqNA0X5yylj3blbvNjG55iLHHGvmCOg3Vi98U5w5U4fJwJg6D0tdTO0TllsKR1scQDw2
YaSGaLCMpdUZGzuse+xHk9zt0YeU5EgnwqcppGWJDJuE+ASpqYtrWKeUavVS87DtxMh30srxQqXN
/HYmrkYIt+MV81jxNSb7nqHioK1A6H6OnpsywXJtW5qDUiqlDdPZFG0rruFyMKJ8Wc0mM4htcSgT
3MsTp8GJpW0K8tVmxFyaE95FO0u2q01uqyD3+mCCtZNJVJ8+iD6xLnqoCA+Wlq6ecfosEL4O9p/9
SLECUZSaCwLhyAlQMbqqi0aMp5gEVj6cv4T1mF2/d8c2ITovaiRvknOiTZ7/xEbtEtnfuVQvXEpI
YR1OCOWFZz1hXtlZEHP2IRpsDim8pXB3rnYbTj8VpycaU4GCG4tfwwWJQhI+WVzJ/kHvWO40m7hc
mIuHcozvwXk6ugkfv18T304J27kt0HrU9sUeIz/DXXV2M4XToMze9ojhn5znAdxLGwt0oT+YME4t
dy4u0oFwOYQo0G8RoyqcfDWyuoWUXBAi4gY5HZO1YlzAcIWDkrEA5EwIZkFcBGoBpJijWuC1vBbt
9dvHGV83CigEQld4MjVciGQ3kHJrSBreDpVHasRpqz5GCyYzU8WnqZHiQUUmZp4jEXO00RCew2d4
Cy4BqolREw4fOj724ecxm4TohEQLHz2KifWjySf7AHpN7HyCqJh58miK+NLqBdjszCnVQrExeTUf
4B6fHccZXayd1fqq1ab4bx8oN9xwQttYxwJWZJKF35qG1cePgITJfeJBxL9yCgTCfSVGUi1BmpZ4
qRkQfprnVcRBQanl6VWA68v1ZDWBOZ25B0913wIoT5UUhzaBGGaaATg36/jmwJi+ZDLWpjXktAcI
V6PJihg22K0wInCiP/2cvO9GRsTUyOKBM7twMlFkX0CesKB/EjBeyva6YB5PQFJl+0bkpPI8GJwD
fQ4sOYS4FGfYIz9Z0dqUXCqD/o2O0J10saBzNHzdXDwXc7cZDVk6fVcRfhALnTZnEbtyP27WLr4E
mJx4xJEi8glUIsHOIqVjXf9SWdfw2T/oKVHtm5IXQ1jBLwxkwdmwLL827zDj8Le6gpF2x+JrqcrG
lL3GFTTgDBJEE6u1r5mYSusWrXlKIbf0a3rnOXlxGU8/S9QDlcNf2zB70EZTSf/q1Zsgy4gJXbGV
RPIOTs/srS7GESCteaUH9vqoYyZCK/yK8qlHU3L/wivj4qv4o5dmjuTzatGzg5qLP0wIHB11ayxR
Hc0XOq9GoogDy93nBybbb9Iu5ApRji1XrDnSgi9CnxHTGoNfbS447zGQDMAHIUeOSOzOYn488aet
z0WbRgLVtgXl4IIp8iURIzqGtdV6mMyw+OqtHt8xsSCH9UHNnsKB+Ql+EE8Ii3CSIUpIUi8cDWJn
nvptxNhoYBO4aEz44GMxzcLvgo65Hhw27PQiFqeq4YmNiC/hGNCk9Bu3iJoVbiIivIpwyTExtyUl
fG74soU1bsMTWaP4SZi6ZkE0Cd9eIEM+R/OQEv/faYpq60b5eQgQ2UxO4eMDpgS/Wb44PUWmsx2n
6YUPjP93apcIW5h9F4S6dXfwmFEpChBkGr17D0fEHZJb2KeQiQn75vV+xxlWHeoHVEcRafRvfg51
ZisuADvZrMTl9CyPSnJ+YTwFYnVbdTTm5DHfg63A4w9VKmASKjIW+wpk5pg3qK08Fo3Ym6OAGVi/
6LCMEwm6BymYmIU9TbAdboGVYncDos8zWAkWN8h4dVsKqRfQdxlDK3w2IZMwG+6j5qp2ZcM2TsOj
CK+WAfZSMTuK9C9zRJdY8RQAlXcK82W0Q0fWgJUA3bWZNbgnN3eqZEIRQuWhOz0ZWjoh5BS+RO8X
HXD7uYDPJdEdGNe8s7ujOdzDZIHBZsEKj7oD0mkCj1y47eINl+WvxXyqEFt4WtdAtXs+AT1pPlNn
nkm5Oqy0xshA1IbddfbyESmwpwu0O50Jqy6zcTVmXMRQKEyhTNY9HM0tMVWUELDfQB6w8Yo9AI+/
BWe+kkZg/SchLSGQv2jrocXx8AtXAQ3I11XuPGhBS+6OlhOMBTFQ3MWNVrNqdjSXmGJgJ1VMGMo0
hplVIqgxogEIcBGOUi6VKDeHradnRPJm9k5vPuYIK5g3zKkBOfIkmti0HXyA5vSGFK71Tluq8wfY
GzV80YsMfDp3SaGxklcHPicW0ZrYStQ5tLFoVxVevgQ5wPIKtTcCHHhkc7Y7QY5989UQSvRgR4e/
cotENMV0l+945SklIsCaEdX8oITCIxoHN5xuk8qE+Srgs+C91eA56ZeKL31ihCBkBlNhk0nz6SgK
k7rVy2mif45dZocAunngL5U5XYTgZY8/ZebvmKoDRjxesppZ50hOnp2CwdKXmisFo5T2m1Vhq0bO
+JN1Snq/CqtAco3oGe/CCbiJBhDsmej+anMuTeCpwisG77j3jaj/KKD6nYkZKsQvROxxgZ+FgfCw
dww21YBuDF49vbKu07gKT+E7oRXoy5+QzSdqdAaAoBKwXVYP9EXJAIPKKfz7fGqjTOPhU/EXg6cS
faqBYd1tYWMHzhdwQC9fGbEoBDLbuNEpkVJuByv4tC8rKS2TbkUMRAy7m50yQFSnTPcq5wyLFsW7
gPJm/MTiS+l5X5DdDnsYJQBBFviyUcARZLlxxKveOnltOoSc848R4Usbai61Om5b5dyYjB8Ic3jV
7Ea1V95QjUwqQeNCnUD2rpsSQPJlLfs1vK2dW8dguKgUABw8eWOzcrrVJehI/0QOJCJo+p/y6oXr
rOIpyHZqBeOPLsykrPnN6eVD9UP6Kns7q1wTAjqjeEcgpeMlyMj/Irw7LrehRDCYV1/BqKnYYhER
5hyEhmi7jk9gF9Pht14OIUOh5bL4mia7qPplm4bi8dEhr+dw1LgXZ7DGrHTut5DZUb9ibwt8ycvc
CVw0PP5msSA0tJgJSKHvsN9J509Xk0iN+sMkO62r39O6XRdfQ9jHV1KpclW6hKl8/ktwyirnbk+4
hV18JeAkQnVotJlXG4yn+Zx52YSqDe5r0bsEd3OEPVECuWJ9r1i1sw1vCTAXvAuqiKRo4Pg6F9Ak
pntCZbumyFN5N6e3kHW0JZhvbjOAVlBlknq0sC28LOQx7TGc5y+sLtJec0bZCfZ3+BbeDgmYqTlr
whK9RFjegcfuKJFRMFz8osFhjm2KLfg9k16296CY1CwUrCbmCsCqYcI3tSDnsCZU6TurYbL5Op9G
PSiT+0dpX0jw4BLzriFicwQ+d/NpN1wVDPIC50g2llvThHiGdxUJLM6OEHvMVfYxHz7MObQTSIAm
dMov83MgkyUB0dz2AHMZpbnaCpl5sZSJPjkBCx0SJgHsQQ6QTz4Qe7+YcB64YqJpXLeCXeYEEjBN
mOvXSKnQsqbFqQP9aaySrFMUrjt/gQ/BoJ1tsjriwQvXIZhRRUh3dmQC5Zc/8p+24qP+/CeFg2DG
C+twAoIDIIAZJ+j9Ebd5LaawwYnggJq8X8c6Eugif3ibwqn2BLNTl8icmuDNrYiom5iYPlSg/oGc
nyxAbA+WCUojQatUMtVA1dp8LhiBwDClI1L/es7UafvBAQGDSkAYPmh9EKASM3VsPkgyyCkKp17l
HBs5E7U6ASaqLA3zUBH/12Hj6Ax5gPBfADSANrQ0VbcLcjKPF5U8KSgINpnUoo2RJ49gRAQrGjG9
S69iS6qIS8XuhTrFsXkTszetigB3SqlW4qy+YHsRBg3nSBrCeCLzjmN2Qe9Inzn3mGq93bvDvnSJ
vQS2yaX6xou/3F3GLfk/nL3Zstratm37RURIKH9VTp6nLwQwQCAkJCEJJL7+lO77cL29HdNxTsRa
Kzy97DlASe+tt1ZrqYES3KfiKKay+nDl+VJpr/DZQn2LFhofJ5AoONByjcXB5TlM11hEhDjjRo5G
ehRvsDL5NeR8DQ2XVhXbU7KigAx0msCyKyEoMNg8LH5eFsJ2msReNtF6fPXzbcnUMmyDztDYaVP4
q6PI7bI0v1bUGWzvBPIMxDKvz5A8M5Lu8Kzq4w+nc7mXk2d0cDifvXnzOBVOeOAHef8OI0wacj7s
f06Fz9xjE88qDPFsaOa445d9CjjYYuK80SUPlZBZKq8Xn45Ndpww7DbYyiQEKp1JZ1Ks6/DFvOyD
r4Hj4VTbGdNoki1Axk/UcSsqnmU0xsU1MyaoxPoHsqIGnanJFEHtK5OWWqPisKB4KTsVo7uh1u/w
HkguAnSmTbRo36OWU1G8YBiGIj1jTHjjic+mhnidBrDyWIc53PJQ3x0OyKxCEroVnE3zw7zeUDBp
U4vOmEFb+sHzRJjwa8S5oheRuWRHi+dKaImzgY50hpIMKfnY6CFZmYsut1i+2sFtqNM+qNkjxFCT
uT25WPG02eKp6iyfnqgP2Ot71vAZUHuid6FqQpzT9juhjugtCnHkCxXPfd74h0B7Y13I5ng0SKVt
bKYVJAZQgaF8SekHNP1vXxQi+ZQpf/haKAz+GwRA9f42zacCoCBsxAgjAoazT1QUNOfC24K+jyfk
h68hQqTb8nFE1nBbkuItuy3GgQW/q8+aLTP2zkKfoXMhMohwbRh+6FzUGePumTJpUPUU/Ko7M/fI
PScmOpjb8LBC3NdvqCFKEimoI3rfqdIr+2CZZkijEM8MP33+YMC08CakjPhL7HJjEuukUd5kg4xf
W0uJ56Sl5EspAUU7M57QyPQr7DW8SUFO1c8ihXyEa9gR55EBB2we5y7FPmopKuByoIOCE92FJ8Hj
GJVJleNXvEK0vWD5cMhCcfRCYqHRNcOkGdK/4xhE1bIwAbfD3+NPtNRpEdvji/6FOKHoNNsbio37
JL6weo5QtKJEEq6CeFRuqLm2L9RbGfbt11DbouQKOR3QuUhXsh8vNb/rQUcYNaGKUOobMh/qw1ka
EWE8opYYyOwHxpQX3ROHAgmZJisztfCXfR4tlNehUmv7yvbVw+hDyJoaUEVDMqaj4ZZely0YlSlk
na5TB2ilUJ7m1OYGcxxjmrsJv2Y9ZgRw4O+//TuucH5YyeOScYXf7nOViyAlUalXPfJ0/Ii0kkEc
GO57RxEedgNRTSBjdWoOCBH9DI4QNMg4GHjVUOHAGPuwEUKyBOB8p8EBt8gJ8nio460jNDN4Dz/O
ncMnIZa+hNGPSAio4k2YjYpAdi0eT8xUvA90iOlYsSJydyUeUxYm9MNqv8JWKEh/vCs+SyDnk2gd
jQ8ckB5802jBQuQb7mxdcR3rEI0ZJ4A6iN13KA94P/xkybvGksUrSz9bbPKsJ4FoOoDGuUSTzvTF
nTbHoscsnieDokFY7ljFUiTRr+Fj3nIQFFvvi3aZwfqlj++LeE95PnteTPS76eYzgARLd6KdqCTS
6FOyeMiy42TNkhr3GU7ToMs4mcf9BCvBYRBtM4CLb88M8eCyfLD63iizTF/MmTospOJz0DgaPWiL
3Cd3yD3sczC/seRzgFS5HS0CYfHfTi8Z3RfSgOMiraYWR/KH28rZoMcpjPNQMrljWUPy60KuRPIb
hcqWU0g/nuaIiIgoC1M49HhAAsKJEPq9WGlazh1voGP0ZuiBDHLaeOqg5PMn/XzGq9bvbppApyX2
7BcTYmocMfi8B/WoQ9GQ9OFxunK/JsdPwhBzY32kmKGjQetw0IZpL6GP8eDYSFuSUQzNkdUzyHjo
Sy4Cap3nsOW0hp/d/7oaXcpbAGKdb/9cRXwcc855lvJYQcOeIJXuTGH1jeQLnYWTOafMHbM8x7Yx
FXutMgX9R0Wk0TykmbViSxs9V3FfLCAiCLH4tWDEK6NHS9PLOSjdcJPko2sziYM8AJ7WTLEYW8uY
pyaho8HPmgGx7YSu7vTu+xi73l1cMI5y9HE8UHOl2J5577AUZAuwfjQHcg6cGlUSz/mBQoxAXP5o
x9W9+hpjqWGASWGtbnKOMQUgP94ch5LDJ/oT36l/oA1DHB1ySXo4FFcivbAIY6p9FgJH5Pxy9dBi
UgGI14vqQ8cnFdMmvfUf6LaFrJJhfi8+fnqZL0Q0bCYT3n+O9mQJuwxhqHEjavUn1+bDVqciyk8w
mksoxlNPZdH6BMVI76NJxI03PAQ3eglULO57W+MbwP3Ok1hsDCTnMZ54aSgmNOK206ahPmzDHO4k
7aKW64C32rUmIAvxFWs/kisR8hj2nRDXyhFv6gwvT6Bz1hbDpNtU4QXuMGmAIUII26DdiMpZ/KEb
1avEKQqLjulRdNLE4GTDPz5HtJeAj/EI097+cB7UaXZ3Q4Qkwbf/GDHDDplM21TwLDRkOnJWMB3T
Szkx0CThleNd90qSX9JJyhMDGARp/3PUTGVqp5zqypjSQKLRfl98aE2oISGVfZ4yRC38KohHkPw8
sLRBS4udBPSAsoI3qQ3ZpGieiEeWZYvH60Ut8uA0VXOWkMCuJhQ3jLnY5US7ieoK+s3qRv+D/ky/
DEu+CrecLmbKR+6wmupjjGw8wCmCHfamlcwbzdtLe8mi2ijDB/0OuactUvo/CTFC1r4cSgNrd5gr
U2MJgZIhDTmrYbWVqUxulxtf/kad0zJ3pNBlknXv0VXiJ2u7N0SSlULziGUUlWo0aWiVvXj5brxN
jIlRaCAUoTgT/WgcDIwMRKMeX31fvNwhJSP75cNnyMXXk+g7Kdt7WA3lRYc+jHw2Z/m27GOFuNAV
nMMDvLHWPlf/MMH8Da/xuwXmDxPV7SbryduM2hX6Y7yFlD8Ru31J4DtNtS3oj8FW/7A7HYIMN+Ld
2aveJMGWKUjh1cF5EzjTm+qtiJOAaID2hamLlbj48rovF3YheMHh0GtdCM/2wh288Pyqc+nmE2V5
vXlX9x9MAeV/A9d0nGCGbpIWLiuG9IeN6CZXxq2Qv6xoPZ2UnYiS+T5XQJ2hOevfnZuPQIlJQhVK
O8shBdx2SpeICtZ3jPr0QiVocBXN0/vkvy+08r+5XrqGy0g2dMPqSrouksN+Y+yV+v3xOnQLHEYT
JuetvXdPp4cH8gbV76g3vzsQyMFnOuZW9cecs1YLy8WV/t+fwvr7pzB1uWvoGkSVPxxPcWm9q7t+
k1cS0moNwbs4kJTr8vhZC4kikdnjugSjbksoIEVfpxjFC7RH+q47RUZkzR8Xa47N5Od+IQljlVHW
Pxk8dBi9MIrAzNkhCmVMSkcfvPUsE2qPx7K5ytd4/j6m0+/xPTbWba+al0gt8MtSMIgDhZhXQIIe
S6f2JG3AZmpTaQzExRge8D0PGPfCxsKgSCsuGzzP/4Ke/frafxrB1C7Rx4rVNXWz+4eFrzBlmGfa
i/PhNXdp+bqdcUdyXpg8p8SYiO3F3ESuTtEQ/9+zF3Ui48R/eGoVwpf/53ORWkX70cULCMIAuTp5
aRNcrkgl7PlF/QnmvXLVm+M6HdOQbt1+PQ0XcDXVOdFfjj5wQ8DJg/9+SH4ZJ/+8GlqXnGqgO7os
/2msfCvFq42fh3IlEERPwsZd6dp1IEuUzte+j2DhoxtYf/AYjk3bQJ7yAYCKJ7vtKfhVIQH9g/z4
V6fn7x/oj2v06jykCC5dgtPTADz24tzHmcctx8BCjZDsyIKcsFHH2RxsGVQVWlOloC2XgOydpszj
SHj02NW8/75Oyt/WTk3ViI6WFEtWftEXf3ulO50kVg9pyq0bbPfEgRCVQPCST64LoIVBEARjj05q
n6jl3njFuBI65tOZhev//hjd/505qGua1u1qpsWzK/36mL99DNWy9O9T0osVDURA8pAC4A7QB2QS
eWDBI8CLwbuTHzuimevRy1nK0398hL+turw2ZlezrK6Ol/J/PsSd5mkdHkqZrD4zcwSFGXcFwIvz
Y1gzvN0+Ud5E/TYDn3vgQPkOqCNMwtr1efdfCYziB/356P7+QcQH/e1aZFVZ6c1L+bLKwkT4+niU
nCjcK+6SII/U0cZnYjlKl5W26I2PhQ98NxgwcJn946b8dUX5/YMIu+tvH+SmdOL3656n3BSOrb18
ZyFISh+uSVfz45ZTfRDR4B1wzvwX21ITW/af14AnUlVlk/UEP+3//NEvk7jsvMrblbsFhwM4hy1b
f3gvKmHBihJMifcJtkXvvQGmg33QwSN6OjCfS9jU7XMA6vIwUC7ZYlHn/WtGre4+Z30IS33IaXuA
AtTSdkgf+V/wy1+G2//66H88R3IbN1bXyNpVTt6iyGAHAdTOttsRFBlCv0dLDE7uU3bmjchvQxzL
11AGvdQJiDLyVpmMjbnPBwQBHCKa6XvPMebvX0T+f+yk8t+etN+v8h9PWreIblJtPtIV/tgAr9Rn
ZRjQDQDuec06D5oPbbLv4h/v2d9e9d9/6J9Pld55dF8HGU+EJ/vfJazJrF+O2ihUe5+pSuTIZ0h0
9oMb9mGuWCMMnOPr/+cT9lduE4nouqFAC9bZJ/7nI1a/mrpUntFzVVwLxiOEWgf3pxe11IyK313X
HHg1v4hGncJNUwGMgfPXWdATmh9y5z7+QneG1zaDCVqRrUkIAA7BbNx59fAe5oN6jQWtQRlnnKC8
sSXWR3OdTI0OJOQDY9WBOYvoyj5LO+669OpMuS9zULX6mt6zyuCe9TXFNX5koEqZm34uH/T1dTlI
tf3j4OTSQNhgRnnrNq0bgUowhgmDLHAMny8hNBXxYtXiph0NRvm3RZpW9ud5Sm8vl6A5qet/offq
hF+ECUEMe/0zKmCVqXySU0EHL2qXna8ry86jDSC5ZI6GNByJCFYyDPux1tM6A8Xya2x7d1/jMI+e
HBE2SPwXpEzpY7eZf6P6fmCOvFld55M93eZD7F3/W1+beGkx4eqEpHTd7+d7sbeklWYsMe+mEd0J
9sGIV1l2uqt09iAfnIwEtF/YJxDhH+BKDxXoOLnb3aYgz+6e2bVvKMYBbvfkh5uxWv5UWD/7bema
kAsnaB2XDfFWuMb6eGCAlCqp23iPQyCdHxTLYAdWt5Jb6eRfL9olI6hnH6J2cAceyO20DUyi45qr
RsOf3A8iTyE8PbugGp0OiDGypdC/KqaDFHiYmG53h7Awt2Fa74GqdCGNEvYB+pxjMtkvP7cjwDc+
8n1Xnwjgnsi6/eYJiEghg2DwnL3nGtRM3aHTgX+TU2wH4gN2xgR159vkSu+Udb7S1q8xvaWzPq43
NSNoBCd81h/qT8C+loPWhHQXNgXm4nRsP6VTTyoMwIoT3b2HOiyX/LQCESs5P187egd11006pE2h
GFXWqkEsiGU3WO6i2Y2dZySMTO+TAhDiVOxhKjGzYfYuUEv5pAnrt9ddxhPT7eyfXy/FgYkVH5vG
7ec91cZyHwJLgcXXo22K8h27AEaLHN/Q0AKSgKnvK1RGqYtyhq9+k5nPfNfPlbBi2BKQylDfypov
84VuaAe0wFjz5W4rEwTiRG+9uGsjyFh23Lduv+bqx/88HNO0q4t5akq7M0v297NmOc0I5qg515b6
rIAGeDoMtIXhVg9P+f8yw/FWdD2lAwoF9dT+Pbpd3rL9xCO3SLbZADyVQd74OO/YZuYWuXeLverh
w2EqT6Ar+Zigrc7d4yGoP67V+tk6Osr49uH59OmTd1AckuPCcEJ2P5bLwJbHmmxg7rEICPkM1BMA
ku/Hrnj3fMiY51yFW3HY6JxsBDoVSlkLb/1AYrKtAP3jJRwgtPSamhAPFCHVtp1/TEebtDOQX1yS
W+Uqsv0mMIh7dKn77x1ihRKWUE5+m9SvIpfYD2kvyFHA9IKSTgrKwWUFvViySyJ9MvdrDMVv39Cp
cF5ogduijSW04QnTNrzTcVZ7oO8zMP1kxkDIfTn/2Cb+gu7Ufl+e/6gAVEO+m1nxBTjo7BOHMJDM
Jq24cU86ooIlQLT95m7vjlogOytnvDn+/D/8fFOVTFMyOIdb5h/Hqep7ex/UF4Vx7m5J2jMs9vGR
70/mHGqC73iqzJ728MgzuQivgnv+r71Z/VtlbhocGaDZG6qu/9HV0JvmXb0ODyx7BIh7iQE5le6h
TIdruAXPQXgo3qZfZshKdpGztLi983Or+m+8ggMYZ9uHbtPqOFUvzxdR1/hbqs3lrQaGN1UAL9vw
lkTiUxR5oIjUyXAYHWwLcByOAPYrMtmeoQiCArk8/Y5B5SfHIaJE63gOPNqT46MIBAnpiXhAh76z
TWLH6w3y7KmxmqY0Tw4TfotTX5XaeCE2adfelVSO9+GTSF5vdzgLLAp3c0Iu2Ax7Adm9MW64I4XZ
O/heUpED9lq1hAXNmErDjiOsOVy4P/m/LvVfC93fLrX5R0miJ3Hn3Upc6pe//p4hMjMH1VdrAymX
AQSOtbhm0gxc7AD6TjhHf8XaKDizICiF8taE07nAfEqKuQgf4w9ygBEB0FdYePao6u3ftJ/ksxhB
Ne7XPT0GCUuNjVHXfqzgvDrPajx9VG6L5GEkTeB9hyX0bzLTYCzJEMHA1WF9tet81mFTortoBtjE
dEHINuk0K07hoyhZELtE2PzRhGP09BYVF08EljJBYfZZuACMONxmp9JywcjVjv6k+wyld63Y//3y
yLq4Yn8WwZYmmYpsaTJNgT8qy5qS4/PQK0Qpw1uPWTjjZIiY6CZRbTJt/VyZqvXuAAxueAg+jJuz
fTNYIkn0jZ7mZuOnXyNw1wYadmxCpQfv030WzSrRAkO+i11L8avBd5ygSyN/l7HMzUcfIQR+b2QI
yDVDyU+unaAewllh9gCGmuYxM7fEa9FzoV4LfgljWNlRfdQbkN6YAAxYaXg2pwyNAwNQ8IgxtP/x
DefdEwGHJWnGJdlEpKah4U7QEhZuhPKYvYuOL0PtnCAZiemQtXzSEBVYWTLUUG8PP0NRdHwGks+Q
IkiGzMZQNgO1Gb8RIt3olsDcY4KLl0cgJhAWdnrKCgEpykpgMGIEz8Te+EdPgpP1326TIe6SoXY1
3RRYqN9PeN9IvtWWmq6MSV0wK9LZk6E/gEiAqVeHVqicMdARK58Mb8J0wj9X526B4+71w/wpxKPd
nF8EdwFsJGOt8dg2y9gBGM3oPOjuU1wwtqYIgtd7rhCq6eYjWbHzqs8MJj0i9vBAtRleI/xsRF3W
qzQhjtbJTLfBQdK4GpEugPBZ1uz44bxOz9Y17+6rdQ1Y9CD3KVJh1Xd9Q+1R2lZgrOGQj7MPbgEZ
0IxA5GXOge10JK34GuYFTEOoMgML1cZF2Rc83QI9ouwbxAM9yZSIANYUo2bBIcDVNkjDolWOKYdk
uO4PYhd9+SLNgVri7lolWMPDEKEPPUW2dU3w7jnRHAYS+mFgxpQMUV8G3ybQPdRfmq83AuuvwkQk
pw63PN3o0u8sVERdN2BABNJMi01LnyFaqShAU6qeIMmpu1LPOqXB98Sj7eEBfyFVfW9i/yNIj8il
1ySJ+BmCdGEDMX8QQDm6i0fRl8Cqt0OKMljFmcUhwNcVCmHwHJgUI0xGNg7Lbca7mHpfDgk77Bi4
PtqaHDhHGePO5Et4BRHmMhPtlim2uiK5nIjMLqIj3/KiHh7UQEJlQjGU+S2hhIQETYX3F8oeeP8O
AWtwfXhVIkddPQIO728I4IX9GX9Ddcl1in+0AaHQD4/4hZsv8RqrPeOsnR4jAgO2XxduBXRD7cSE
v4dDNRmY63f4/biG2G/MIeHPkN6JgzI8DU7pXEfIsdTm/Mk3VtUcuTgCY4y8ve5PsqYbGp9eCX6o
1xGhnFcL5w5a6a20RSjs3jcVwmFz/wmVC7KlFGKxLUFfaVA6IRt035f30QKcmzvcfFxrXQjeVEJe
o7upHuqVSJrmiFTjEkmXd/I43u6LkBJYRUbutApmTDnAhsQkr+NKS9Vv6ZNLXRt3IQpilzyu++TD
uQAtitxrLhYuguf6hdKSrj73EugatfQZxsTK8HGJbZ/rA1NUBIe0Njg4PwgFUNaKR5p7eW4t28Bz
KP3wFcAgBkxroCV4BQ/PnkkNgw+/pcjMt8TyfXLmnV8PW+gXNcY4O6VXjhfYUROTeA4NNaq+Zepn
kUHB5A4hmcbVtpXe+1yEfKSGiVHLMed4cJVT9LZR8tU2BGqvhHyAj8VHgwnE7yQm5feFtgTg/Fro
V8A2KHR5L15Qf0nIOEpiVYc3cHwvcwg762YJJiAKIYGxvFhcHCiqipuewDRBe0afOH+iMmIjROCD
BKCxqRgQ1k6r87tjvwi2iJ0PG3nCkXKAzztBuWIAOSGoqXY0y07nnWX2gk1orSm8peA55WwT8SpD
33dUlpcnw3iErqsHJD4gQYnNmqUbEOasdRfM3SOoWeCz4f0KOn6vPNgOSvdz+sXvf9GtvYBJc8tN
NHhsED6EZHEjUIdR4cvb9O4w7Sfcm54zxuQfZH9+B/XHSt3cCI5aWZcapsWQZ7MJ1JP1C23AY726
u3Aa7eYCF32QLIH9omXn3T7A5gRXwOiz2MA/AnvRV86gMuLpZwT8nMnRukQYyN5/G2qZXW84lKJM
9BWgnn6+exBujdGOnfOFMHSjXgoSmDG9w8SCy3wYmYDU0W6XqE3UGQcv4wP33OHkhKaoPH6XSgUH
GdoYcDdSCVloULQM7luCFwtsBs8ly+8haCIvuhLEyJcFtegljMRv0+eWO1URVAokc9BcuvMYLy6x
OX5yoPQiVyBaIB1wK0qqXr2A+okYk33c2H6uKWC9cQcpvLFOccwQ4iEC3LSLMcVWu26I0CSxZQdx
kmaAd+urFHVX03A+A74AnZX4p7Przu7gr1P7viFEAYsNI1/mgNVaxTrAARxFpA10lvP6ptNnojWg
C5VOtON7fzgpJA4hGQBe1/v6sQJqKh6WHFVVn3gD5Onb+mBX+8dOWOrwRJ25WJQLi5jSg0Azc1N7
r6XyY6Fd0chr40dYtrmwiGdW3RJkEa9sCAugAvX5PuK9wCFXwgXwEE0jZgxuSwLBwveqyUQKB3pa
dim0qcUA+RYjA32DEqDHNyh6JqfECBsDMeeNk+BF4dCJXA+VVvWPkq+r/rWWMIngMnSdc9MvUOFv
tYTykJK2PmjpioIP06zqpeN0rZIW81ywNQNp7knICOuT/IOCaJ/0OkykqxGRFgkLezJ99+ItkQi4
epGLJAF5Ay4xre8jlmzEX0pPAU58BHnea3z00syz0mmMaorFhGP3VZ1poj574MrtnlV2/1wSWdA6
x4s+gjj1ygvPS8zwpye0x9G+yt1sj04Y5El0IR7n5wBPhuWmX/FSg0NKAL/KDpiiAXAWD8/yCq8i
0vIcJ6AK90l2lZBcc8905+QtCX8KKumPSxSC+1lp4t9x5liDVZnw782bZTTeo+/oyQi8JHr1qI4Q
glCfYn3hzE+zBv2Bz77sKlNOeGzkb2e8K9All5hvMMwCD0h7JSxtVKQepQJy3TqsvXpG+exEkwcF
VvCayRegrVigGVaIlAbOCfi2Iqyy+RwdK00GD+QTav0DiwM8Wk/aIFnw4rlQ2eHjXT+m9cLqv/cZ
mvXEEz6SZIusDO22uZEQxNwRNchTdU+JfjrMAGsSWzCPsR8orDoFgh26kW4b/Pdpgjni30a+1v//
bKl/HMZNqYk6jW7KqwiBmbozAEjS7pwXEM4EtV2baK4hlvdFBDEpg3WGOQgRQHckDBItGq8UMeVt
ImAWj/5705yyFdK+OTJUyyWrZP06sypFJ21aXF/nancAfTzGMTHPt8aCVwXVpDWVp9qPQcYhAohx
3adqg0+0lhfPs0BGonpCfFX2hUnEHBlIKOVJOu72M/jibC6ugV4aniTsNKiRdGv6uhehFyeZJvwu
hFbjziOuz16YSXwWi9ssZ/pTAdJLpg+s+DkqVTSDCx2929s3WAGR0UBCQTk9QiyPw1MKtGU2UIMv
1DTVQ0m3aqZd0hgUbApVXxSMOaubjB4QMgRnGFqZqMgy+lYIea98wRYsgpAuZ/OvWF7n9VoGjpVM
uzOgdOPX8DCq+/FKid1khlptePesCf1akFtMDnoRqu7XtJ2jBoGTVm90Hs9kBi9t9CKHw0mwQ/k4
i1bouSlZxxY9q15DxofHoZl0gyEnuBUbxOZxUuePa873oe0Ykt094hQxUkffXTTeY4kYxkx34ILN
Y4SF8kJG8yxvuBLS6NUbxEAqYS7DdZF/3Q1hpdLH+Es8QFXj0ia1V55+JzXEAyBplV+g7a1aH8kI
nRRTs8FUYc3mtr7AFLIUCUmNOq92aV8+PUDY19x4IGB0YmmeVfMcnvxMgrAAO/QOmeCzSsfGuThS
0XS2MlbQfEoj5gBwsXb432+zeJYhTER+TPzDX666bscID/TMr4wKOHIpt2MHizHgIxT/fCJGkKWg
1XWptq/8zPhHOctmoKdBVDjtzbmB0KJrCkuQNgto5qMQ2RGLwL9xf79254Cr9vwDX46rLHHLF9QE
LIbFlb8GwY8frYkyoSbjlwM6PjGa5VfajcmWP0Bk8JfTR+uTX5mfkQFPki39A1RSn953pOLlrJxq
3enfd895M8rnavhBxmX8pJNmJJ3UUyvZn1MNwuVSTCxcuss76ox2VByJh5khMGqcfMVeqACD4xw2
anbGUFkoNC4Vm6KArmJRjStOndYSNfFUmBPMlby4r1VePkE1NUftNSUQ4Jr2wXvOaBVQb58fA2vQ
Fna8ELjPrmdMeXuZ5hebaEFrs/PzvCTb9IQIorqU0Lwv7Qm3w/2k8lQtuieKr3IjPrC840IqWzNy
AOWF6UnhgXkvYgH85N19XqgqTIwq0/dMO1LWstGMOzsQnOYet+ME7Uey5cp/0Egfbztr86FlHk+Z
GMzLgoeeRnNKigpGxlkyN/flWJl8iONmG2wftjXgAAFaRjpVnfABdYx9z5XxbsB4OFpX81QM6Nuq
Vy7jJQVH0ZncFg030yd6B1vVKl6YuC6Cw+g1TWcSqjd698S/7g9DcmGzVUH/5zVUBtVCX3PgNTJk
RSWJbRy/s7n5QzpcZ/0hsOCHNku8VTZgxJ/UwBHWDQ7T9z2Um5tdzkjQK9bxssOLUeCNCDvbfAAk
0CdniiZJ95LuU5q1XHuRUgceqF5ZGx5laabsqst3Ku+KE1dN2SF73hx6hyVx7ZsEdFiziSf31WsC
s5EVmW72d3eXaJITtoGxcp5tqnNK6BwLSN4zlulPe2p8AEN7VieWFHpGPX5uemELFkE5nB+qZYkc
Jg541JILz+FtyPJK0X33lalYqZLLDZecdKIw+nB8nPCUPMnAbWx8Bjv+Uo5gbsRvalBtMERTYnDn
DDsfHXCPcObDw4+r6ESP/EM4szhVAGBd8oAxZxB9ftbH+WEl9+gIXj/HR9jtx7O836UQnhhbAzAe
Vr7ha8RRCQ8R7oz37PtwY41QlOyIRP6cagHlmiSzxyfeN7GLBQLC53t0AG3qdH7YjAbyKkcAStQI
bTX6/CimVVdbPGf1pNxYP+WJ2IcJQmtwFMOMKabP4a+DWQrt331QbSNUzrSYuBjIPscgYljKOyH/
J05LzD2s+BTIGrebnDQSq5iIJQ6LCHja4Yd8FqC0dZCOpf19LQEA4ESjxS6DAi5ZykoKdnb5ZiNj
w5papPcdH9yHs47UZd/9gXRJlBMpuP2Ux/mzogORhtmYtzhzUhSiMq+gxLJ0rfsH4BzIgbf6zIT2
bwpu9YIK91F4RNBIJy4f7+53mmxZfZmDMTblVh1uPocLivQBAtfsdD+4X1o1O9wb6VyjLOJEsyzC
+nqgI2ctkNdyUOFwPlYNFxCivIBkOKL2PhWlg1kgULbyFKLyhm4Zt3dUsN1jb1jQ4Yo6uGR53rKL
xeA0CzNIwy/QVNg9xu+HE+3rVbXI1u21ewSAZ3bsQgO/q9w9KInDyHCKS7wDQTmKUIp2R91+PXtO
SIvHeoCXB/XurcvJy0LdivLhYcthNq8mEQ322PnGA7KnC8alKUz1YUxTfwKPEWTWa4s7dfYCL1ve
/cMqwhxpbbjC1df9eF/VjYfp/ntw+dTArxmv3LAlMFkdsxPMtHlzIrGR/zsZliShDIjg6Vwa2bGW
GW8Kn/Kx76LUid0bDz1GNyxhKJZJM5tD+mJcdIkG6thYcgfB6eZLeprsUQYNkJHM2XqmzzAXc9Re
Vudkmn3pTXsxDgQ7rl3erUdFEiLxPWS/vIbJtLxquE5oPMpOMpGhbG9oA5eq+xzDtZqp7jtz2WcR
Fi/gkcrYonDe3FUmY9oPbp7+97F8F8FhV8woK4b1GCw6XczupYQEytovXawhddfBZYStTciTbxb5
tjsr181U2eVDSsOlxbrJNSahZ/CEpPmBNLeRN7Tn5aFyYqiiMLcgg+j0VEMT7HnbBxYh0T7omcDp
ilVHDbiWydtPThU1qE5Y1gj4xHPAqXJg0NumeJFtzYsHzzlw2It6fDHsU12UqcmSDmKehfRoZM2J
5oc90s7LbYjVhEe1jw5Tp+L8HpwP0NI3oRSezA8+iI5rzeGZXQSnJuCJemI+1nfLiwtXglZLf4in
aMuXZQCpMyO48nQ2do1NkotAl+X0Uh36HVbsMnUxVzQOjCFZbzt9bQyfhIXDcZtk9Bixq7AwBGUN
As/+trbMNeH+0eXkMHZlsVFP8UpaR7SCHm4X6wYH65RmALsfFcYzdknZ7sRO3diVEtI6BsH7dHge
4hftTeOUTNihblpQOCU9SHyUkQ36Lag28GE50WoBERswPAQai/vNIRgfZtTTYRxlwCyY4kMpS0X/
OFbcZiDnQId5G+kfDF7r78aE5ARDgzgPv5qQavC5sEHCIKeJDHnPoZWKet5aPVRBeOZUyLQsmhlb
edDVHRTBEaYtWmpkvx8hKDVuogbd5eHpH3BPrmBMBVwSHg7afURlIViL+185aOgP4gZvvDv1n7Is
lWH3PswT9+7EoH7QBX6+28M7fOb9NJs/KwLghmbbz62Z0nDNjZES7ZvK0dvEzqr16+6WaFeKq5SE
JiTTb+TduER5GTn3+a1pgkqRnXcZEsAosxzfKHK6n4d3jwlG4b5ZH40JeOmkxdlqx4RRRqn7ShwJ
J3/Lex28WccPYVW58cfJOsOSDiaJo7TzySPdP47Kw/82fkzK2a9+/0P2eFbeuzvn2nJ41wbyQllq
XdEM4ms1W1m2P+SqKzadQ3okFjtcxbNp66cOVqcFjTm2pZnWi/wH9qhnAAf8XfNh/Ac8gCqI8Mpp
Tkq1Quk6T0Wxl6JeIbjJeRz1eX5RM1d6hqShZ9ymec15gH9lApD0HpYMv5DNTaoRG1rKAbGiWEaE
BQQy7xFRQWuAoMShOqJAKcdt4nZr30RkQ6NmUq0/LPBunXs5EG5BJE95NGbGT3Ou6IEtSO98cXno
e71Cognm3Rlf0ViwyhkiTP67YvYVFnP4zZYInAJwSCznwUHxQYDTYWz9AHdNhvIuG3+Ch+F2yWJY
PsbxhGO6haHiWzoNzIrQXL0/Drtqs1OwXsIyBw0MvVoWTkb9dIPUzYhs9TqCVRnkF2tHuMVhz+F1
90I8wGaKm78JqH7I+VRoTTZEneugbQLo1SgiyBHTB3QQKGY40ifDgsy5WkwqPpwF3k6jOtaC6JVy
0uk3K6ZA9JyOJn6N6hIbwtdO1J8x5EByuERHovkwtcluJmLs+HLl9QH7b8eKJFTR8fzQAUmnnuFd
arNkLF+lrb6lrUVITX58r9HMSIQnluf65UIIewpMgPMcZyDGzEkNcATM0yD+0pomQuYMuyBybnfC
iRyT2V8xJDL42y+XQj5BcZ85yUW+1Lz4HPhoes6tRXf2XRQnzA4EkS0fk+8OpUP+cW5s/5lHw/fw
fwg7syVHkWyLfhFmYoZXRs3z/IJJighACISYNHz9XZ790NV50yrNqiurMyMjJATux8/Ze+2J4kdf
vfkRVVf0jWcChfkNojBN7tFnd+X4Q2UdUtcSlEKeGUWXcRSUiRddqWjBapaKE80D+wCgZjYBQc5I
BowVME88KCLXxV5apf1n7FbUhQBEMCVhBGJjnefoUiikbmsb0jcH7lAXTGPcNNvPlroabx5e/J20
rlfSmKhIugehtI4m6RReL8YWTrEdKxI2kTddLjFW+WnodZCVN2EOwmselEA7pSn7fe/QCEgGWjE0
Aez8IO7GIDEGIvCiAcQBHZ0Ajk/pqKT9UrDa+xvAjJzj+/Wbxq4gp4PO6OffFO7kQ2Mi2qSQFjXs
cRLQJGBdPnMi/LBoV5YkbWDJl/vKj4IJtDd805GvMMKy2e/v4QtyPP2DgNkhfNHiwEq4vHksuTlA
bayBrUt9gEoO85WKE8UK8y1RNLRCmNCPUr5tx4HfyzbNiASspclLxgT/3rBLgZtnYvxim6NFAH88
GwJlYQos8Qa1IaLLIxZIIPcMH8p9b1rv2pGe4q5L5nze8FnGHACVI8MC/QsZpISr4fDiWDpvh+YX
ZxcgnfBwlKBUAvtgLXH4nemwag9fQ7XDiu3VdL9XNK6Z55Re9f2A9UTFVmG6vPFAOTc4UxxupUAb
g2sghSnz+C1twiIYr2gghNayR/PiNYFig1Hv1hfWdnPg2V2/uwdpiZNOOLQ4SZJaC/MjfGPnui+6
NRMMutvwA7ijiFk0h2h1Gi8JiR8vXMoqFkObpnpHuzveglwZZjviSxA5+hRM83fkIhUQXZDw/pOs
tVCXRDltTPUZo17l1HJ8/dYYehsrBj/xECrMMV8wxR9/DtqkGdNbARHDyS/oLa/MFBsOd1Ckjx/m
GtDdqlG56wafg73OoPLqLKTX0KZLw6bEIrWJOVWTTk4AQ6hsux3h3g7tpE3iAvTpC02ky3h1jgSJ
vo/LQ2hskGRGoNmJPifSghwGWNbXuToyDtKUuAAwwnLwmKB6utWeyQB20MXDG9SlJ6v/wR4xcLoT
14XM3hcGQ5XGWfudHuNFuwFhTYX1ZOLF+WUgkX/DQ8m5aY6d2X/NsingWGocLiameGuDoWPD7AXi
QbbI6bAKbi3FvC+4RsnXB9dw9INg1MQahc2Ye41CnY7dDHr7UBYeXvpvBC33hsJi+/I4c+G13t+8
hCMxBY+X+xUhvNjx54wBYETQcRrdhyl+cPMCNeSrGtAO4e5WljyzuN48VB13eHZsw/0XqCIQXmj0
9HHBd1O2DCzqSRG8Do/J85vpJRB7BhKBPI+WEjEOM0LdRRvqLRY0CPh0IMlrmEOKv9jBY/rBoUat
wwfHMEVMYxJHOz5ZdRJ4AfkSs/lBwy9pOsyNcorLqXH8zDDicuR5ek8a3BwaOdUla2UR72zaj2hi
Vvrq068ZoU1JlB48t9z7CA9xyQMdXVGxAt5DcMAwn5Y3fP1hfq43+Jpb6lLesD67n3LaQumZkPKI
D4O6XSQoU05OH2zktGMYFJJSDZJNgiYJbgYpER8Bcp4wmtJr6tHkJJzGxbW9kgPmxgzXX+RPvoLK
4wCkLPmACCEnR4RHglYz0LMJGfEBKVY+2wcaMdKSfAv3qjbMd0C3sKQzPdp90PjwR8/hL9pKIK3Z
qRYfjH1aX9kp3E8sxHUfVtC2nXBMGGmLuJ+d9BnTeJqRrGIsk9AmyAhyaTRe2h+2RYIqsXAzt9IB
qBKlsZCW1U5nIsRjz/l2kXAnCAbWpFo/lm/iM+U+uuNRPOREio0CUu5NdqO5dviEmdv7fo2gr/iQ
ZANqyAgBTYJzOAZrg0gWRxS4m6ENilHFaivQC7ZLajPapntoOafEYxgd1tMKtc2Vk6/Tcdy0uCbw
8+Akloy7mRI6wMfnhlfuehsonr44QHPjhcWKk2J5lukqrWX/fXPlH/pPYAFhzo0ZCw6ysDdXYQTY
gEhQVIBtzCaAQSeE/ATS8r3l7qyBtHo0fa3wA7dFzJjoTtEBihdveK16QFjRhtIBSy9RfB2OcXxf
+vQRXukf9SsfoQJbD6cmgIMMNvhV/qFEnOQThRm3TXXl1sGpnh3YQhGoaMhKwHBscD8A/rkAPKWi
ppLYNn7Lhls40OY2ELRfguMzR9jFWwu1NTw5oY/roSMyGRZZB9Ht5tzaF3yHnLkSYCE/JedEGVro
mFBxeDqMHA3bfcyfZIOSGEGAx/E4pRnsQVfUnAbsX1RAzc4XjKlATJKABJ0I4QJJ69iKkPJQFCjA
sl7ePdQ5UVPoQ7djPG+g5UCPUX1xCLRhwCDyHhA2sTAI3P5G7j5FOkGC/C5aZ+PrrDmTOImZ0u3O
0Ca+09q97x47eh4y+bxcEC5B11+yoQXYEZ8czuWRITkaFG4uRLyA4sW8fafupKWQrChXn8GcDoz8
xfdHon3g7/F4wIDJXIOek0Tv/D4xl8QT0K6dAsELkdeg7RU/C9KbC2OB0xLXl4DJG4qUh8uRGgov
/QB4npgiHXDnFDh3qgqJOhaV+Te3vpeAqTBcAOIYKWXEkwwFdlGYLpKCw6rLkGxhi9cEK8EEOnWd
gVG3D4B8RpwrMbIZbsGqsFTcbNvjYjymYsFMoOKp3m11/y48c0aQjg/0Ar0MaCnarvdhPGUzRe4E
Q5cW3qajFIQczmOvuW+OARCwb4seXTk9wHrwwzoqAd2S5jTAvfpbAozDnjnWB0+qyXSBUooZH0df
JbzvWDIJwAS3LlKmEFMcOnMhJYFOlvPAhCk9uI7IBSBAJt3IU2OAgawA7V0fZEEv5wUuy1l35np3
K2P+sjE/toR2awswa3MOmgJj2e2sL04IpBRlu+uYbalg8NnzgNGNNfYjAm2ikpdDY6vnoCl6HhA+
nrRJvHwIdZx1aGbRlhV6diUtQh0VYG6anbUmHkYiCKLiPsH3wcYMcJ3M0x2Sk7O1aKe906+Ac9KE
4abTsv5gfM3xGSBcGWpL9erz/UExAw9F3TQpkVJEGxvaWzOr5k+NJA8DJAciJPoX91N87phtjo2D
8VWds0V7yof2TOZUjieTGglpRezku9cMad0ynt536MOe94A2ab8Taveuh4OB00D7RCPPp6ov3yfE
/2AhbGKhLYAQd8lXoffpID0YtwVI0sSSjcqRyRdguXMxe42p7s+c44jaKVBicIi3PR2+BjcB9IEB
v1T72k/7ZCWiFmGD52b3rBV3pcURDp+v6hFeEbz6SN9OcBLn0lz3NTqO35zgawQdZzNsmGjyQKuU
hEwgqIIY+HhsFMvXAR6zF29k2t190Aeih36dX1tsLMq05hQ3F3Q6dmpQLxPytXLAfVuIaow87myn
7OY+Low+SOXv26zdgMllEgU8U7E9+j/EY1aR81i8EXWx5JTeZ5BRkNxmOhp5FhCUBog3n8gB2IC1
TW/6uHs09Dl818v3EBVln1YJx6yajSzhzb/ER5oSEkSE4YSk++kVIVjyU76dakfppwQEigpk5z3z
E2b4X+3lfbGYNq8EHqqc0SgbKWRwcLiQ6fzg5Dxy7kAdx114TmbV6ipBNgcHP6/jPg+KgQGBfgo5
cSAIXYMZNnIWKHsUowp6QFRYAsTkXy3GcZTDnGbGNB1kTP8svWxaBlQs3f0sahokO/3tNbuZOULt
doV5Mu1dtAsJDipfej3b6qCygpRrSHQKEUIsGqNujvQJSc37p/cg74D+VTemPx4lLrpA2ntU4N59
LPYc//0RB6jwGfZOUJ44+Jf0pfQxDS10suqYqrQRSOn39npop/Qqbaws4/IL9QODsBjcnTlFA5kN
OEpTD0/ryzPQKSY2hc6Uh4RELCjCzVEMqOEg30CUTKg4lc/gg+QdRSoFX0vhbQcyOmUoC2Q9eNeZ
PLqtyhU5QMiY6Yhcp5zg09Zl+wXGsEiWL3ZBM2g6oXOs5sDzVu3iMWSPoYEN83OhUlMKPWHvm4MF
2UYHcgjGHUVmA9y/1tieb6eamOVBnXj31ivXpEbR66GbApoqpaQgMSdEEsd9R8HGIRQJIG9ZAQxe
HlBFAJRpT0wfaZr3ux2az59i/ZnlJ+KMjs2ZGImcKQI1L/0OoSjORhEz1Rfer95JCQn5Y1guaLwf
ni7OOhN6CzPeOdK6bvCeYCYvR/iqMKq1SDIyX0Q95X5J4lG2pMLyPx6WIgCTNYHA2uEKj1GQZ9iw
mCQgnn1McpqawHBci4kjYQpNPx4CBKM26PzdL9Bo2Dm4kOavEWLOEPIF2Hw8sQOVjZaA6QkYNxQN
H1K8+PFHsgh5VTy1EGOh1rffnx23TrlT5s0OyPb4fRH4aiZZwPiguoBmU0M4Lsinc1Q2G+0g8NsS
UYriFE9HhBIoC+GmXyRuHwP2fkQwAN+MJpxvUitxP9lg7ekFTox1urmeC7q+V0j36GHWlJWwsyk2
md+nFFIk/LCGNTvlYIyVgzU4pUG8uaUBnQhx4Pt6HpoYt4Eg3ImaE1A80WSr64noHEAaNscTAVku
Rr/ozuRuFLDzKQe+AJT3SUt5405SA4LbXCrHBaai6yhNfPOIDrS3uu0a8dogFbNGk0tOcgK0ZQ8s
8t5iDKLvqptH2TQHCrZiKPhye/OcSmJXcg6+csy9YwzXZgl6uMiJSwS11ognnZw3bhXarDTqMZYB
/padHsP4L1Rf5pAbkOoEMOH0s2Awa3DnkPrSvH10pzoz/WMb+z3Zq0xPo987v2qBRItD9XqPfmh2
nvSNwvi+v6aD+opMy+veAwvRrwmIOva7mcaui3aPwwV2g5DuJWAkINdYKgQ3T5SwrcRzjs+dBE4u
+5AmffQKrS/SUxj/ppM4drOrV5bD+B3e9PApj/Tzs6PHyl5CV9TAbEe8sh2oemjDVukhTwtotWPF
o4fffF0lT1OCe+wayJtoX6nOZ32nCkXQgPygFsLYtF+I74gLUJNRUqGg61gGwNme8olJ9d74qQYi
Ah5bKwDdLKyIulhKFIRNRNs/HI06hewg2pVZmB+tb/RXpZAxYA7ATct6OeMBNPs57wRJ4NW7Z8Qs
yLIQsCIdnvZWEWKeTTYGXk/cCvlTO+Y3El7JnBmvn9CP4eEgIfs1ZM9R7i6Vu30D9BAwvPL4sU+S
rdbv2QPrh3DxFac3OeuEcDEw918gcSQcmo6qhoTuZMyDOP1wEiEuaIT5ziC/kgpK8fC0vdWx/bi8
4UvHmJGb7zgKumM+N98MoPcdCtX6My9Oz8R7jiE2n3FYJcwxqK6+4r3EScq+0BrZ6Y2HPQyYqJky
53EbpMGnCMUZVkfdL5mNYINYVlsCG5rwgfkMlXQW6PnItF31yEbC2yjVASae5NxBpKx96T2QaQV2
XmZz9KKbms/vCa1/pyD9jd7qXrJXt6zfY+1BTMY7+Uni4I0HLaWL7Dy55wlKMP32Nrm9hm8rKLgv
0r4CYmnweuExc+9k0j5pmn2O1WNLuJGEepk79nmJzLAiGPnNQ/Hwxm+xXbg6E/GSC12ve52boagO
abZpBCcRIFqjlvSan0ceqKDs3qjpsOxFr9Hr6fWYVDBgcwqY3zcqaiH07KaP/hOcUb3FgEE1iFA9
89qvN2An3UUsWR21xjc3KCuBnAe8Qvr8pgO6ZxrN3sBedowiKvR6BwnsJ+fF74ciDG8arpNhwkfL
EoxK+zW6kvGlYvMcFEv77mIOvX3TE7/PMB4Or6hlvjNCB+lpQ6ktp+/9M/bq/Sf387XFpqYAzbnv
5JfzXuVzBRzfD0MhVod6b3GUZBo1RqEK1XfE3gIK4ocIk2x96+OqbFWovLpLuBgVY92XPsgVFcc8
xnRpnt77wmIj45Flw1C33ZZvdd1WCIu22r4qp2ooQTXaP9rQurFRhsXPc86iS90QeyKlqN6n6jjJ
oF9sutTtSZ7MsfW7rYblizdER73bKJLodKBqjcAR/TzsMIIJoAwbY/QGh0RKQ+Q3dKwRry+pcnld
zLj4+cyq9rddcb4xmqUTc8accds9DxlpFCVz/XJqEWfQCQUdSL948CYOxQAsdzsaI2X8DkQsDO7m
cbqDkTnTN+nBEmom77GWf1hi2Y2q7Z0L9Nkqe0aQykVFDEwezNBc3AfRCmDUlCTWSYskqdmUC3lS
TjVyB7jy1UmHIqwgOZO+msmtr+z1odLn1VFdFKnry1sYY7Pm9Jxlmns7qX63KZbIc8WTkvXRxmtZ
wGTPYG657voGdaXHP8/9ff0ev069cfmdbOgif/bxKd2qX8k3Qo5qYx84dpQXpje7lwGkyIlG0k+x
NdbPOeuXvSgX9aACmQQMenKjY7WLf7pLdBTz870o8xZ07R/c2Q9HfTpXlB5fnNvA7/vl3tAJPSXv
cM7xnAe04Oe9yVIw68HrOXhqfR4BIYYvnJbODsFVNNeOjODMbUJn7fDAIkphJdT12MRdM3ER9d/X
0B3u5ysnL9l/HWrOK4z3F93+c2npfcY8Wl8y3mqeAR44vhQ3moFGvrdUn4O87NdQ+yjFM/fJ4ZUz
yrf9GJvJILO5ib0MGDZsujx4wEmTZh/iS5q+xiPxcVvpZNmbvDwQtmb3kMecrMcilYad6V3p1zLp
LLeW0X/Kwp9zjla9ABOFiaHACCp4Km9HynYaqTlQV98uRcHDdohCQ/2/ljb5+nXC3P2k7UK5pHgG
LdBs+JYC0lRS94OQggWcXn0VxHRylLWera7dJjb7MlESnwGOjvoQmz5Gygi+Ojbr00N1FLgkPziZ
uLupiygVmT3gRcKfsn5HYOIGajZMeFLgNlJwkT72TMfP3ogeTi94c5ulWNqZC3Ki4NVYoc3BpnQN
yKTXMCuE1VZppulnyYwVpQdnNxwVUcNDaTNPe6JSciO26dj9KIIFSffX2qQ8i3c/3eUmtxtSHZ0c
YI47p3onBBbr1+EppO8x+poFR0CGHHdmOpHl3W5ntiFFdnFFPBOnXKSHaPQB1Zp8y/P67YoB6c3r
LdKTvnov5NWNFoUxUVfJWBpRAqDLgUi4QrSY/8TbGpvHdc6QxTi2BCwjLnnQPJRvAXnKDybhUK3Z
ehSPM+tziyBR3dMmv28/+9dFOaLBXTO8YybCuCA/c3rF/44w/PzYCYHVSP+i+z7DxfDw30ttSvMz
/ngqLsoIvY42rS7gTadoRi+kXO5z+Gq/nqHcNba6SNlG2neSVg3JpLfxuSDUjMOA1gpEQgUxiPbK
c0Ny5uGxtH44o8iXpvYRRb4CwXp4erg/uQKozvZoJicdHR8Y3cuI09soubzWtuI1Mx0Q09Pv6HyR
Z2fz8J7qpfZd0/GJPMQ4A33PaZgnW7ed8jFBopmsmW9fEw9VZk16x/oBFs92eJyVSkzrYmjMyAdJ
ckBXp4Yq3Fdl8Hh7nYbllCPNuTJ9owJY5l5tXg2nHBvXuGTYTpbTCEA3aDyhqcRNmFJMFPq0fIdm
hrBO3Vj55PZeX48ZQmF8eKTAvgbdZ1hxD29sY/pgumKU/ZKlgeYswUy3QUsIDUgeJob6Vm/HHXsU
64jSm9rt8p4fn7lrs/o/5pE1iKuF+ukXckj4lpmHL2Yc97miLR+f+ac6l+QrWbNIHito25kyEVJj
LjreVRJoNPrafoSK3jMLz/5QGhJXyOdMkQhX80Cs/PEzMDm8IOCB3Ewf4iGccaVPTc3TaBOI9130
nKakQ+tbrf/QXelkbp6yR5Lm+HpiI1FNLyEaqj1k+Bg3BIduyLmAZN1bqW9cJF6GhNl0Re6otaYk
fy3qg8qyKf4IxZO0QJT3AktO04W9rF13v2ItWfxmzXexiEaP2Q28A7NB5EsxogK34Sk9WiiWOmpa
aiVci674h/gL1j0qrtx9Ko51semn0K3dV1CpWRnX1y2LGNVAQkSiF5MFyMF60YTPWTU19tSBd/Sl
oLWayX1GDVYtpIeja8JiVG3uK4Ve8RZQYw7dHPLhBAHhiPKCjY0US0bo3DSR4rWpp1EH0ebLvPfg
9XEMmimnaI8TjjQgQuXwEMpEbRFVmWxrCJLMKUQCVXYhhIUgKwvDA36kT0BUJsclvmlKtY+sEUig
QL1n7P99jUBfQ7zpVkVs5FvEtP1q5az4rc5yJXQElxcxjB83QqdBouWSTIH+E9jSqBiWU8pmi7NK
7LKJZSz/uJxN3ilKXcRxOE3XLy4FE9QJ4IiH+1AoFB6aSzSnKofsHnxqLQYpbCVJhQHaiXJXnlTD
+KACopij43m2blx5Lc0VBrXwD7WDIjjiFNG5R6lOdXw0Vtk6PrzHH7yCD+rTFo2bw21EFKgClZj7
AmVqueQKSOTI5bRlB2wzrxz4hq+Ypyfy3ZQYe84SLqQdbiXzmN8CLipbkh1PWrPfu1C5aRfKYW3f
SL5UB9w1vRHrN9M8aqsDU9136ev0oNCVtaygFOhu+sR8Sy9p27NDSRn+5wMtl/qPSftMojPl6by/
xr9V2xvRhIlfFSHF8A0ODVr0nyuP1yhagh9pVwqR74v8YGRuCoWYPi3ITbweTBVnj7l1rp6+yZdl
rr69LesGtafXZZ4Jx7lyYZrgLcnJUqy2Vv89nmojJmzKx+lNrU1xoZ38XekeN9f1NmhwZNFbHvLp
IiVJTAceTjOt5xyhHode5nKPZ3MK/2r7AsZenAoQtT1sD9zXX92h7vd24Lquf0FPqIL885t53ej1
FNWUdd3WFO03HEBkJWl0fbT5xgifp0Rz2622/YgeUTGjz9o5c0ZbW3kq1pKlSujagxyMx1exfAS1
GOrlxeAD1Miz/H/3wSh/IEIYINJMaBS6Zcn27y4YPUqk5qZgo3VUp/JMJ3eOnG5XwRrkVXhxxn7z
cP1+z1n1F95fYGCKsIL/flEU6I+2aWh4+u3feBxG96nl910Tjv7JMQiiQ2nR+HuNBrif5tz/pBdQ
LID3XCFm4bD5FxPQL4vPv/18wbL6h70sKdS6Nht+PlXLFveCSRQP6S6GOyO5sBohzCItzvUPfjdV
tz3vEfRXCwip23Q7UiaLp7PIsCb1Afn/+4eiCZLBv72u30gHaWHHilFE6kZ8JF0wmWR9QYC4O3vG
0o5ceccAdhna4MkgTM4XebHzxzg6/U16daZTNo+h664Wt/Drr74p5Q8QBkPhTjZs3TaVnvkbcjDv
lJ6a2GqxwVIADdPtIR938MG4sfPdHhikjQ9QXZ3hZvU8LxZ/QwvqfzBt/fPH/05QSRO5aoxYBuaz
2u8b2t6d5p5VLwUblEG6pxFFR9pBoFb6SwaDLCZLQhV31+khGQ27iWyQMvLZVO7i6vc5Xdzc7OP9
SN5PvHJ7zg/nNPcv97j2xwfsvxfM+g0J9rkmShmp8nsD0Us52v3KUwlyRDV2GwvR8ueCbZVLOHs5
351LK4sCj47ojbiiziWnWV+ok3wPLQIf+4P5t0YLORuTDTgTNCNMf7tHPz63vb+tV3+8Bf/xsn97
ND+xJHWlyefMvZY6lIlHEJd+Nas3sTOgVKpG3zRjHWZKDlRkZ7oa/gis9pOi6ByzTOneX+ibxp9W
0H/cedZvD6tStyYLGR89wnCHKXzqYOkyiFLm6Ft66wGjTeco352j4g/WgzlTLjpqGF+nL3gouft9
0f05gyzY0RyDvFU1HPZ2K6ra7wXy0RVPM2eXmxsLm2uKxIaD0+Qvb0GW/+Bn/Z/b97cHu6jeSvvJ
1Pcm2gBWR9tiefKUE9ikGxLC7dJPVOlpYY85Xy3mDCBcGHQz71mhTaY/ed+gD2IhYKdcmdxCyqRl
9wToHe+UkNMTtULIv/Ca284S9fdPybnyxljqei7PkGnnD0RPOOumJo1ITh8cmBLoYyuUKDGNVjQY
R/Qvpe10F04h8ZZbNBwskRhMrtAiiIJlus8oQApoCyUnkkzGgMpINj3RM0/Yoj8uqgSLc0NQjyM4
ZcQul/DDyIlG7oVrCneFsFQ8XWRvSIGTeMj5Csk4x08OI5/2L5vbnyye/3O5f9t0tbSxjajklnkv
PBSXiVuNJzxqNYvV3R18G+sb2TUsDrxIJ3Y3vDo8PKm3iPy/ffJ/e5x+g6LcLOMmGepd3RDpsgY9
mfeXKYslgTeBFXCk+cvjq4iH4f/tIGBze7puyj1V/+2dS2ms9vSMx/fu7/GBD8lMF3zL5VJeXhpA
m1hfoK4++wt4YH9zbf95xfvvz/7tvRpF8bbtmJ+Nq9Qp1kjUghkigOU3hCtGP87u5Q/hiTk/xWQU
+dxPKPL+fQOFyfuX9y/+/B87++OVps0jT7ONWvkaQiRIjMWXKnsGaevWwCDWiTMMfTJOTyQ/m8jY
mOqldPZJfNvaxbpFhCyHtCU+70Ahj6IcPRj1JEikwiIa6p95JC+ulae8/RsU/86RSFqTfIvjE0wJ
6BwqhNkZs0OsrZBJur6EqOru9mDdk2AGcbX1MCuhz8zcN9ymeMx/I1WzUdSDpYi8no0G2Zcwn3Jy
IIqZpw9pPCMN4jfIMmgZDQm2r03KABFzxM41fkHY5y8snjjuMrpsSAd9zDn/vOjgiU4VrrsX6Iku
+Ox0NHwLqcbQ4RndwG7nUhcAcZPhP7kM5OQzMxNplxFqgygU4ZkBTijjBP9yXmuImqpbFKH+BvqA
61Icv3jkkx90bOsH56OgvShfyAnojDFPou1JEJPl3qZwRaYN5K89LnOcAl/dhr/bPV2TkctMOT56
zuuoCRfskHZv9GX79qTbkoJKP54HhDf1dUU/2HE6e2qh9cKM05TjyvJjqHGc6iGYd75UuMWzD8V7
/cYCgiqITrvslqRdPsacduznQYr7ssJ0jAwvS+1/JvRfifwFUzNDYSdPbt98GTDgQd1zEOtLw4j5
JHnhk6cielc24xJYWCUqRFo+M1oJV7y45Bvg3WDGQ2DqJVLHBBWTvlQNCmNvNCAkgtKgleJqyZjm
xr1m4BDeXuvXa9i+l03vL0uN/rdH/zfGW9S8WGn0VNtMvGM3OO4neOZUZ995RxoU4v4cvMTuPbsP
BzRikmBpeZ/l7uWOe0Tt0TlwFUjEm8RxX+GGkJPCRUxDQqQDdH3U/mWtkP9YTkJuNU2QXsb/I+KV
99dNM5RC3WgTzIZHOUjc9eB+YasgcG/4E/1lR1D+VD8CpKZQ6MHxNuzf1gUOO0meGPw8EVaT95Ed
PeTgOWfGYF3eg9uGEUhfxlbBsgTMoUFQY/ztJfzpLf/zJfz2+TSd/DalXCFNx0Nv6XyCY+0GoMxH
0boBIC64bOOIgmoleV8mO5P372uj8bdL8FsFf2vST6sZbIq98I4q7Nh8oa28OTPJIf5l/SJedM2w
+USaAZmB6DgAuaB8mF8+Uzrqs/Ehmh2UYDis3FUccATiCWZPZ+OcFe4ndjEfXBere+SJFIOfxeIv
r17908L+36tn9n47rxZZKutFrfQ2I+9NCDcilwfpKshBnqj2KHWwVQ3q4wNhkXLIbtTQwiCFnLKn
Oq+Xn9CBdpjv9l8bLQ2EkVbZiJ7HQSrG9fDfL7T1pz1f7/Xg15MpwAlX/Pk/9iBTuz3fRa/KN/UW
6jeew3YoHwzcFU3rYmL9MDDGPnEHVEfCGIQ65nWbmtruEabAxMbqNh6I0HJG8X3wVnWIYjk0Rwym
W0JgiAK0zni+JnIfBMoCaVgfU8/hOSYzGdE/cY29i0JOc0eAUzQxvfcank/mAH8fRuTRFcNmQzzV
7hEkxHOSizyl8JNQ9BGw3P/36yCrhvmn2v0fl+JXbf/PS6G+n/I9Ue4b4pVd0gDJ+LKDblQHcJm9
wssQaypYkijOah+9MyIaa1KhYET/0icSm1A86KCkV6JTBOP3IgNKG5r9bKLJyG/jjdC5EXkawKIB
emYTlNaG5axZEcVOKky+YMjo3TdkpqGVG3zG9VTZst0bP88tUAZSdX7eP6btVL+IDe3PU4Bd+D/8
w3/cm7F6eb0DfNBQtX7UyxXq7eX5gylYv6gXVOekaZRfubJoEM3xDw4z6vBhVAUtx3Zm3tdBa3qP
6wBiwo3BBIaekx3T6P/s+R0SwSoPghORlNte7r/2jC9o1uNu5QvEOADDzq+v/+zTEy2K+zbf8i1u
3DIr5n1Y9LaZ+NsdYQziu923tenxda893/lObZ9vGVHYq2hCGO/r0u3fWKf23R6ytPiFWWJsuUAF
gH2mJrWPTAaNNOZXYh1wR64S9Gkz4PnmqrnIM31lbZSFPGsurc4sRoYGYRAxW+6TMYyHO7wRDQdS
CoZmeECSRYT7UOCV3uQR3Qgrw8yLFIwcSu53eWANqZ4IryxpcWDKceFZAawD00NeoZjbvvs1IXGF
yDdeLAr8h40HBJqcyXefcCgwTTIBm5R3xAtaPu/n7i/o3pF4IwCqiDNYuolGpJ19HWZox/UwOnek
Z2H63hD5PGo28GiG7P/kfBWLhiS4+qzCXIqX+fRxupKOV09honmSSOimSs8I/YGHMcVLMKV+2t3p
N1hzuHrCNcddiZwxxPYG1B6/EVIxfWZxWwPCQooiCLlcPbIxyQgMMc0wGQuE8kchHf2B6ngoomnr
HemUgTZRwLvEU+L3SJsWEWpEHc4ZOiG3r8N8SabrNF+mZMSZK2AzS3uMfvQskbt9P2MRWKoHgoWg
OBNvtEDk4CuehRCdMFUHafwkJsNFXAMG9wK2QfgTdl4CngAEYcPLmG4bwCYt4i3J+yQviPiiGQOB
XbIgvGdF6GugjEF6jIupSnSRRUQ4CYwD8W+GUwQYtLNsoJFZRa+FnNYrsevX8BUWWM3Qtw8JxiQI
qCAfvB5hOUL7b6FJuP1KWqPgIv2cUMaVwibS8XmU3/GMmMhRPXlMdCJ7zUEOQ4ivIci97QssT97/
6oje46aYF7QJWdlAL9QjiZZcQ6DebUBcowgAI9S4IIxKC8tBu3y6EcFg9YjYP/fKzZFiZZIQeURH
g4ZM+5PMTewzN0H9HyFtnWO2GSvbF8gsa5ECyRZpT4RaDw0O0xICex1M4g30DXFzHtU9l028EVLD
dgUJuggdeCtAqWb16Hm+EUx23eSBPRSIF3vFfSAyzlDWE+wMlsyeV8Sj2igX8JD8CiPnw/C1IR8b
d8w1bPgLBG4Vc2CTPrJBpwktMtYLuHePEZNNEumwHAGheaE6tULARYgCeZPQCFCHD9AXgn4ylzbd
kwhFaolBn547/sNywKQWSwQtFVcbthOIPsPPXpqlS1ZdnyKQmF5elAhtILGsHb2CFGsgki4SkGLy
Z1sy9iq8eNn0NS55dfehSD6M+ZRQxpKpzdsgd07pG9wRTxg/5UA8L8VB81W8Pj6uQpInidbpg1Ww
obd+BpDzhibSe+Re0tLGRO8ZZKrHFKdkoqEnJSGRcDKetmk+7Pp30K4Ff0+gGROS1QmGnPBt+zJP
n80V4d8rkrOn8j4GmyfoOhoS6WOOI1sse+kUB/+YFyO4IwSrsVq7Gm8JPBUxkNZQHtfH6zwn5puh
a1Dh6kIy2o9JC/sQjaXhWOcbfWC7PoICEAE+PG6c+hQN41E1x0I5ui+ebErviRqYXA+u2zjrZ319
bAdZv5qR7wiAIRpWZECWSHnLwCLs6+o1UJBMrjQC1qBEyIr8Tux8v6T7uV+sTTqHmDFOMJN4yWXQ
kjzUjKRlgg83WZfjZFyNhaAXYduQM5145R17YbYwg+eUHzlNRynhn1D0+SHPCQD+sFwBhwtfU7Qc
XMicnNJYGCIYiA+Z81bzuI+HqcH7dRQfLMYT6DDd7DZvt2qFdSf5ypbpkq4wnKc1A3Fckkvt58bV
kC4vcg74rYfYkaQV7iZkSKdfOxwrKNZzjJV3MhL4gmTNL2Krw3ElNr4EQ5PiXdfXOBSIGL5UWhFw
IPbVDI9XP6YZCiYd9et//mL989k/tsy9xVeDL4wW17V5ua7jJf8Hy63I7rIv+DLFl1/X4Ko4wC3j
pcLDn8zbj3tb4/9bt7l3nf/n92pW/nT5xsCYrFUyyKpxu8Vd8EP/rP2xcSnttUUE7kSfoRbbWxNV
duAJ0e9NkeViU9MdMsPiLebPCtsybnN7rCx5mrOzNjV6QKTUeXbGRjoFDDQX/xPLOTiZJSbIqTq3
EOqOM37jc1Cm9hhOCy61taVCOSr2SAUO/N4U3kzCWnj7vk4IbD78inojXscgujSh+X0lnfq+Is86
RIGF9qLctCy2ZKdNmk2vb/jd+DYgVG3w7GujjrWowijK4swWa7Kq3cllpK/o5UTFlTzuWGDJDiTb
kyTBgkRhGJT4IsW6qbHcCLIvmw5O3/8j6cyWFFW2MPxERCCIwK04gUzO6A3hUAoqAioIPP3+snec
Ot21q2wHyFxT/gPqX7BrC8RnEBLDVBM8DeHmh1TZhwDRzXrMSFhfEJk4qBSoCweYyqwgfrdUDCpa
e0XIloBkJnYiRDlsHu94BsOPYCN0UJZrklQx7VYG0mTpEiEWElEHQbVAmkyxPGLQnMIKj0vhcKkD
ldbZX7AR2cifqUbUQ2xmRizBqBTAjSPe8m0ubGVhJ7LES/YcWs1nBW4/jDjM+RiWuN0oOeNqiC3y
e8qUDc/RmldQwYU/PCBVA4dtTdyobcV6Tk0Iw9A5ocDcFg88C6l1HcmyS0eFpIEKIMw6KSDfw1Ll
RwPYVSJYQMScC7Vqc45Q1EzU+CUpD6R/UM7KOYQiDD3vG+zZ0HcxvJdrOKAHbWTDuNKiFNMhg/Bo
uoaGQA8ujOcspxqh5I1MHBp3487VJxohMiUUVURA8Pp8/IdfDTklGSPlhYQmyqxCiNJSLGEri5Iy
RC4CEdJ+CkEGb8jZBwHuOfawOLVqkxQ3b+zFRzK1C6Dc4QuT+WxaoaqY+rIImnOVj4f9yVSmpvJB
rGNcrGFqzXDLlaE5EagI4w9uESavXCngAARJkQ4+XBUOAcEaSKNm9MCglIMf3BcTIQqLjDQadgP4
QW/7QyvRQDQpJg0adeBdYbDBA3Vk6+tybjCGUMLyUBwcUvgdZnPTG7YxeO8OEUVOx3dWDU0lRwxc
rw13zKs2Gph5bSn8vWYIAWAOjyE4v27mDOcmzf8AfCuFowj+2gVIj6qjOhWsuCVjubGQWE5xPb1N
4SvPblPBvPsw+s1GNdL1GH7M2pDBpP/4u6+eK9D2nw3CVb9ht6s8yC6rJ2Qfdb6G26HOdaSLIY3j
0S0F7/WXXcAJsgckHmstyEjzbIboEQv+7UIb9Yuw9F9hexR/Gmh+gWKPijWCrb+tikrbtlFGKJ9u
FZDI6/zIAmTGWaJRwMEaZ2qiNXp8JmqkgKzaqlF1bad436K1BV9Yugw8+gNyTBPe3dcoXeRTyW8o
vSAJ+uTarUEphoiD88QYFz4gywggkNu4XOQZb3tExh5Bqx3jXc1vIAniOkszO3tgOZ5QBeN0TYIR
nrOodFFqoVw//v3L6q8V2hTzGAV1aogV/sB8ZER7IxHhSQ4Q5zBnK1xpRabJttJtxJe5eoh+qY4e
Iv9k+GnwX4DCIiSodIJHfs3+b8NER8WvHlsgyyl/5VdxXJdd3zSDiIKi20YnpK9izkVWPE6lCVL5
7/qMcQ9dkra6bTlQ0ZpJzTziIDGIdVBR5WglAH7XR3nwFXVBmlhdIM0Vfqoc+NtT100g+ygDJhPY
UEv1gkqK4itL7YLIxLqm99kxDcp3+Q7dlfIENCs/ITbMjHP//HuWQzxGd8D0no4+LV3hU21ACG48
MCLjNFCw12yxNScwWg0ao/fZe9oXVruetn97L6fnIboXvpdZABxmWTHBBEKMZflz2rMxRuFgbIMR
6AVU6/yHk5ka0Qa5SI8ttaioWRpN9CYLIXGEBn/vjKDWIj/m23Jb4ELFhl79prUtioF1H6HEVTPB
5YBqDFtdTojbKU4mAP3Q+5QXt6uER+1zuvrMPDRQaO3k2YsYB9BuUk9A8tD84UlPvU3cInTj+YP7
7H3xCJ4OHYCf0rqx2aFM4qgqRAaSaUv6eySojmlC9s1EwRLQIu+Qkn8n2q/3nxRKbsG1YVXDFddW
lYP/+opK2m4CnS6OwYFvOF8bav0L5TYAgrYUArqkMcI0yRcmpXg0z037g/ws7rKuELEUVqvP6QDR
GKE7ITt3GhfMmIixSPGP1UnmUxgRenL/jVKtSQ+hznElIOav2RWTB2d05so4MLzH1xuNFuxTfydx
H4W/OC+LzufHNaLKfgG9gnwSlsJG9ZTSIRWotuu+Qa+MBMQDu1d0o53n3w8cMlKRe9wLeWoEK2h/
yQNLUK2gaIQWJ9ndrSYpyGm8DoKbjYQr4qADT1xC6hEEQYsRYhczie9UbDLpsdx8m3gN2qQppTUZ
BGMBpCuW7YJtzz1KPdW/I1wQu71l386ENAEJn5uNrDBJqqRj/cy1sDdqdj0+9YtokFANw5LjwvDf
kxe6CGrAUNbuQcqYP7bQsxEqeDh3qGLc7/ltoc1aJHVZj1eB0IwPsOHImYJd2LmZfzuKyVAecDpN
4MrRbn3QrGs0SC9CE2K0Y/SWA1gBXo2Kw4u3ktj6nnN6GxEUWFHJqsRsA3UI2Jymy7tH6BM3UG7Y
snMbG7W1MF3qZwljAyQJAIeWPmen3R5FLVFGItF41YLY+67hjNlCsk6+orm6INbYpS9fgXcKeVTe
6MdHhQDZ15eHugu7RnWpDqjb6RVm5V9vDoLLyx0ksflOn9UB5i3QRG9zdQcld5HziI9QPflHzkF2
vFglAacwL9wmeiR+UiqEPac5FfPYfe6gP0GYhkIH1UpaDsLXSRcyLpD+l/yj9071DVcJ63m7V5Em
fp80yFLdIp515H1OLivhBjwKQxMnijiAqk4i43UsHzC7K3k9HjVw839u2pkbg71/Y+5iLv4B/qBu
7DkgHvWH/RVP52Y/SND9dc+Hb4PQyLLIoZeC6i92/T2Mmj70avk7itf8Mt2gNBfTcnDUtv+e+O17
996BRpDxCIAtOeCHkNTivbFvYF6dOHsDt7Dj++yvOUHswWcAbnFzEpJXUHjiMNvUpxroH8N+UBh/
5QYxTZLLDqR1c4r3PJn4l0Y9BgOKiseBX8N653l7Oxg+6SE9MMZND72djlTBjrOy3u4hHvTZ9HY4
2H42aPNxg1bQZT+bx4H/Ysa7qf74hcjzPUTfkBYg3YtnVGOeIz1wENjtoOIin5Y6ELSKlTr/Tb+M
gGq7XILPdR7HZC2t1AiSN6LfX8KWyfflVKguvMdfyhuhUYWk71yl9IEJOcIDZiZqrNSRxne22Ruv
bGLZv/EAMxHqwho1lGY2sFoHaQ9IzXfGOzX+3xnxSfTGBbt5YOMUbHGa3LcKesBmmKOL13Nruzd7
QAAs3V/0wEKYTT962ikOujzqpAj1vCViQKEQ5b7NTcaClbtOhwrlIAt8cWcQQCqYKjRVVM2rFEW7
Pkzz8vLBuKHgk/wAfTJtoymn5GPuRoUxoMCBYs3A4ASWgKflHRLk4Y1JkWzRrFBOln7r57DKOc8M
sgU88UGoedDyZq9Vhj3gbUPJEf5QWp9Bx3T+GSGH5bqmHtFcbR6H8fo2Tceid34hJdJN2+jpkzmZ
YkgTAtxUGWXr3qahVWJs6eAv5FWuEbTM3VNXPciB6uVnGDEwz57z314Oe8vkxDJfQgcodkA7ilOV
T9ACeJ9MuI5/UEZZnBwa8yMZFYSl6q9BNNpkTa5T7/RhnuIkKx6GkmKffzDYw5fXlpAKxxJh8rcl
wMzEauvESvxs/jE29eWHcnGuIyJduPo5J5Ply4wIkh+KoAh+myIoD0wnPEz7ion40efw8z6Hd9Dy
ZxHkizi3WqxOWo9GBCFYVAfKRbNCE9eTdjLkrEjmN8pG/ED8M/H/90rwRQHeeOzaJwfACK4wCdrS
N51BoCOTnVFtt177GNbhC/j9EkY/VF0htVuvfnildMS5atF6D2jNjznU5DXx0B1sH/NmXTHRQFIx
+KKHZPEyO85LckznyZceA7xxuYXhv/wsobCu/39e8TyvvQr3vw57bjYDRk9nR/qFXZ/DZ2e2RLH8
Y46bLdUJhkss65qTpBvP8CEyJxcmGPt/3xHvif9HPsFSo70Ji1A+vpiKQFhcIjLDOKEWqiHtlnkO
ktcdI9h0iOIZQsWUQxy0mRGceCRdl1IyEo9oBUdBR5Yb+IEemWcKKlGjy8ee29+qSB00yD7oXAZA
6dT2dIVkKUgcYU79VR3FXDITZkiz31aMris8UNCVRYElCQhGDvHGyxjopchpvXaKnZLR0LiaE9Up
EiQfto8H89mLZybTr4bG90GX0c30JT/DK+QmJPa5Xbyuf5veER/rIR2kQlWuR31OnXhU2C1at7Vz
eLBiSM2R+HPo/0g7z6Pm/GyZKdl9wYh78t68mEyYe0bddgdBCTMKrDntZPEmi9THwn+E76P7OkJG
ex4Bqt+zkUAabauIo//BKtlmnGgc7uKv/up5BYJx7CN0excohHiZBvlKUNw2qkbwEBrm+0Eo72O3
JMP48bplC/5efCuSm+YroXHROTxC14xcCAJ0w/eIHOzYVO/dr/+PxAzd4b1DUaQbkWW+JxjI6WSw
h+sZ7+M9GeDGUSOh+rEgpIg4TkwvN+nhXwtXbmAVEHL8dq/AgRaHehskUO5DJJYhnNIWp5vniXfm
dkuZBzxPhvuaa1ybBAr4gyrM3IifyHATeG/qa5YwdehG1c8qkQ/sjxqhT2h9T6AeTYbG/mBtuB8V
AZfbH0qqxuiHZYlQvSCFrweu6n3OclBcb+t20lnfqwvj39M3uGuKi7T+aJaxVv2KhM/1GQHm6Kad
86KMLCfF0nTiKA0fYXNtsYh5UMpvB//uQAfQXjxzfxUrlubVhaV6Xxpf/+s8iGFeCToVd7E2uh/1
Q+pq3o64uNC9Kh1m60GCumt6kcE6N74xG8zLkDOBhbRBk4GWWA6Sbe4adnHSvcTvwQV/z7g8rjoe
RObitpYOX/jktzVsTdownlQ69BnQoEgDbbnYKgjhU6FPMD0B5tWfVWhQqHQS6IOFpY0UjqtPe1Pd
KxF/GWOrpQRItthCVb+3uLkNTjedY6xYa59IDl5X3TM9JRoEr3kzQ7cFEZwfiv2pDwamHDXRHZLC
tmRKiEWLmzr3ABZpIBpyVIlIzWgwbZo5hwpBjt9XusA/PqjQChO8f3F4q+0QFh0yBKdwZYkkK3Ks
uUpChDY/eNtgYgE9KPocGQDN+qHqPecZ76pbPK//doVMytF8jmVmKhK2KSoAf3DnaDQYvbnMZmwE
r6LKaRmT/YRhTNRHnq7l2CMGedEFvZXoSw2+f0kod4jzvMTV1pyn0EJwtH9b9fZI1NLa8D8QthH8
L9c817Y2/wYf/xlqroTLY2OJ2qbZSQiy7m/KBOmB+WMqqYGMfDgON5D2GdZhniqfdGWTIluGegCO
AeUGu62C4tmq1WPD8eHNplIrU05VKWhzFIg4MIDx1J9lv3GBw0u26L2nPckymkXHn9RH6hRJDTjh
pD+IyfWi+fo9Y9JVoap5qN73B5YMWLYewvfBviY7pMvevAUgvOlfGpRRtR2iTxJa9OqmKpZJ5xr3
KeKuFTKZ93FX7qC741xrqrPHb99quzhxKCf6DLPo1hkwPrYx55qa14vnUPhhX8C/zSNIsiTzDJLi
UJCSoSE8MYl/7SoIyBhh0JYG0p556DiBOqw5/XM/kDbVBGtZWJuKrWBqhl4vegyDFeoaCvMwTBNn
qDnNFfuO8Yg5fKJ+RjuRtWOc6MbaUKW77QXcoVc7ETr+kOnkJcw9VAFDVA3RcPmNB560glpWnysh
qoUNyQ1f5D90bu/oAiwJHB/OD/pBls5/+FncMY9ZP5inIQPA18tu1VXzsvv12MQfBwSVsnmggVR7
Zby9UyMjb2sstHyGh2/y2b3BuCDlwtRWXj6/6PsFZbse8B4G1g8joAZyzvDbWxroOf5Cow7Kxmvu
k6futchx9WefGzbcz5O50A7ouqSPIeK85gFGsdbZUL0KdM2qD0XUvKmsz2BkYpd2gQ/48b/Ye4Ge
4NlgiT79p+GoKLWkzqecSJDBk2lzgaP/VDdP+IV3nygap77Z4sO6+ec11t6nLWrJ8yfYXHQQ07BU
Vrq+RiXh1t8Boctpdgp46nhN2LJwGdsn1GePcY2oQTL7Pbb8WcTr/DFtcjQF7Ljc1PFaLpbyY6SZ
4gMWP7b2WKaslUY/wgVnqQOrBv/94oqNkE58dMPyUNXCBA2yCswl846AntBC0DJb7R37d//G4UTl
6eCwIRcWjpFPCrBw/V3TjfJmXeMnRWZieG0sEJYpMWv5on4gAISPxvuynRieU+GVUHaijH7yPS0U
K5HdZyMEzB6eAmxRX5tMj5qpRM6dEJnRrM7t781WMu+rzmW0mfGRAdiOSGdhD4pRhSQIrmewFVIL
GpRSD1soZAQw4UgM+Gx004NEow8b9p5DgIQNeltnExfZY4Hw0TE+FxyKXc0/qD63CDmLL4Iqysxc
wLdrieRyWCLfnwRo7HRRVwrlXoxnv24X6Bf1rAODOP9azgnZJUASMTg2FM7OKwSnw1s7jpdqYKJr
mAGFjUx4hhOBClrEn3Gd2t9q0l4Uc4nQGH6cjJMFFPuOGv3VyGGMWrK6RDumd70ZNiBn6U+ZwIB6
4sAFStLRve9fetYBGfxJxuhxuX9dZj2g/rAMhF181Z3nFaLajcuhjBLng5SUC6SxpzrPD1oQz3m9
/V57h8GF1Ye8masj7ClEAPq1lcLMPMJnBlLYD6p0WTK6EIx8W1OnBRK10w8HP5WAU28HiFHTGTP/
XgyWQDggd4kJteo3i8Hb+ZjLB8aXSIIzg2tchGGwqtZHfBiRPbFr+0sZAXLlsCUdF5iLUJhwCR7e
a5mt9cUdMeBqBW2rZmFevizDa3uOkdC7+2lYufq2QZsXUGRmPaDX9gkJQ5hWWTqCfhXnw+b69nVR
uq2NXY5bUB8A/vcIt4jiYLCCJJ4cwZLf5+/BEJ8yCaswwwJVGVcWwh6xauXQFiv485hRocrXwm21
voYg5b1h4RHfzSHyvy1QZ2TPCwwchxnIWQjAIfunjPorVAmWKGKPJDqqHZvoeUKUQ97TZ9GN9Uhn
JxoyUa/hYABK90VJR2a+bXTOPHfxnmhfTaVxclLWya4HEkW26pmBj+ANo/Eh+a6Rh4/D4zARoKPv
ybgQ1C7mkpFKjcA7JjlCtoWo/pqV5y+aPwjRLXnOe/A8cSQD5u4ZvHxixva2Fh58SqBvoEQuBjBE
63lDZy0t+tEjpGDuB22A5OG1uSJag+jtSvBahyUsSbgBo+IK3BeYfv8CiwBZJHNJa/laaeg3WPDP
KX9FuYt3Bj4HSBsK8KrVOyB+BILfGHZXqPHQVyHZ6sxa8bZ5OtRofSipvxFGvgowKmAe2eijDEvk
Ethv/xj9PB678pw+B/AiJyDP6/uKLA0/5gve5v9LIGd1nFW42ghMAEoAwVxbZmnh3a0xlgc1zVdn
3Tn179DixxDCgkII3xJGa/ycICXAEyAT8RoM2zM3XiBwMYb7jnlp3jZKGlApB53fjFkhyWuMFMgT
emUlVsvPFAoh8r+8DEuBZ+EzFbL96iz4kayWN5IsHCazhKBH8kEhy+LviCYF0uCIi0FlBO/EhwbF
CzCM1hVaN5AEoEwHwRw9lD1L1gW5AaMPXRi4n5j4ZEgRjVLvy0Cznld/3O+aEv9+om9A6f6ziLcJ
PGl6IIiyrWUA5sByncuChzEsIV6N2CBIQGhmW+DMwITBS/9tEeihRcEWEtWCTsjNM0fCt2NLsYHn
YYnqeW9Y/EYFZm8ATKHtXm82S+ORjHoHJDGzi8KpBkeNIKKHLHpl9cNj9mSjP6bfnWbZteTO0Vc4
Pw/ZPDw1fzIlUVuxeeg51F2x4v0zbpH/7j2hkfsN0UTE7pKLxdXhQvcQFhnmhNILnc7vgB5ZsQK7
jhmavlNdOqVsgaIBr4gineibDtUyzYCc67sEf5CTfPlqQ3Q+vu8h7pHmEUkGWWjmcaOooirmGSfA
+9qJ7UWE4lGpKwfGmrmJsv+FqOEs+PBZhBqLccnPdwgmSAqhR5CPKCN0ZPh6YNz1Jdv9uWPSiPRU
+cfET+xWACcMCNefDdawaPfzpnkl1IvAvsfXV/gNKTN7EfoErv6xir3JJiLQreNtc+lfCy7UUjup
KAuUfNIf0w0IU+iX1SfUSnibhLmTPpfPJSGOE3lw4YhGSIgqVIKrDdU5Rp4YwoQmYsXzdFuLNVdj
kmIpSM/itNQJHYrngKA1gvDMN4ias74Rg+JfKtj6IBmEfrE5hFmM2gaRgbD4vnLh5JBA1wZIWCFa
ERDWqIRZOfqB/coVTNDOxHtuk5+zH3eAS8Fdp/vl8gDk7/xkC3q0W6A8BYwEbRd01AuoSiG9LQO0
UyL/G1n9M/Y2aEERxr0jDhrbfNc7YVihi+DKVYHsyj5APBTboD+8kPrgXg/fUNngCdz+5YfeC12/
wbFgXW3J5xg3NKvygP8ESZvdMtiyTr4AtO4ROh5uEwH4YDIlRiU3HEWI0UOsbNa1q+8ovLv54w+t
jUWLJ47HGIwpK37cl3tQ7HgTiMcK4Pd9219p/p1J80U90LBG6VrZccWZP1SQhioW9FgXAuLjprC+
LEfTerH1TQQThIJlowutSjqd8HFgRtDf0BAt5T8ZN17mowfyQr7h4wayB4aGqbN06j/GvHo/VApx
A4yLiqPt8S0jDlEh52I1DOdZK2xOLldMKSHEYWBXsXjaC1JaLNE3sozRnXveE1vizoJmynYi9bEU
EBarghtF4+FNr16usgvZ97NWTo8Lx4PfRWc91t+FSdRZmx4JIA20vQnVfI21h8L9XsiHigRFJBNe
Pfe/z44K+xT7sB+0vx5+sIXVo9lCgdecfRkzw7hQ7MF31piWHONmPvx90KmioJ1mKKJzpkckN4XI
FGUBtSByVnyhCvUCL/CPTVEbiGtgZTbq/WNJlJ8RuSAmDDMqpup9zip4kXxDqK5FVdH790iDqNy3
mgPU/eZPdTpHieAu+CIEQeTh3aFYiNYA6Jy+qEL5uvOCZKcJEjzISMBTQ6YBMn88zPvW7TMiz30H
UDi8VzeG7q9efyZ2GxZpQFRcsf9T3VfsSxWT2vfilV8lbLJkr5d4eeVk33G/mefJOKcw7fdGrCpu
avoePdYkRUJpA+Hsj5VCmuEuPaXwhgHtK5RgsQBKUIUsG49C7vB50lwxvZneCNAVa9BSYhh1E5jx
L6rLZNYUk0SZs7uN2+z3ObwGU7RMTe95zkX8rJafp/1DlxbdHdPvIxEqjbFvuiHv0h8WGOKaQ0Dx
6meexKj9TDH6OyJD8g7rc2fTLABU4oSCEw1t8qzR7BhCzwNUhG48gfbCnPGv/sxvgFPh1TP7QuUM
2AxUSUwkgJ1TovMv8lErDWUNhWwrbaZ0VihalhIXeUTS4jVQRG036olTFGQwa4RegVvgl3Gj0CRw
GHueXt2JU5iAxMD8ntmedUNWG18YtmgIfIZXIwZAP0ZqjLkIyQ5wlUDFD9VOfCU7Qpd+wFxoqcqW
Js6V0LfMoixCWTPihtzCwqeUuXdjI1KvlU14wCYnTMHn04RQYebB633mgWTAQTruUMMHxIpG+5Jv
0XDn4+DV/cUKWIJ6Or7zwYHp4lqEzEQ5ysFWPSbG10J4r0+LYoo+p70QN+XSJgtRL3KF3uCr7iRt
HBrsSQrxis/G+J64yNwGVb0/MRf6M5evHT+aGuu7rwHHZTFxMIloKoVqlOIkoy6qCTrYp6/r4btR
vTHiwxXkTbhvh6igIq6g7auDemIuwynZn8i8XEtengnmF+sqpoYw3T8WN6Z3Qtw6O9ac6FZH8Eeb
gvOx2wYlDptWhYhEFn7qqEFggozCaWcXKwb+iyL8iTvWnThyuC2yP81n5ogE0c1Tl0xtKXu1Be3P
uLw8Lv3od+a8bqMwRKu3wEEDSF076a9mmMHVPkN6WJD+Xkdup7KiNqD3R/tsG6/GdjliS/xAiXP8
QV1ZWLQoiWG92XA8jkJBtkQMZ4gRcGrHWiGiUiOhPYWs2/c5Ilu1SHuQT/kAa+Usr6ijBpwdMUSF
Zh/jR8O5CpLerFfcxRFO48AUMhwwnPhnIQmKM9KOK1Xj0cdxA0qFHGtAe1nAqFJPv4bIb/x9w/gK
cAbjF0uLBBjiCdERuTwN2El8BQGJAucaKOFAeEOq7nNfotZyNK56lJz6KyMcMEHU6WaTFak3j3pH
c1GfeJUkkLc49ZAEojtbYyNt+MQo6aEWus7+YJTOq00VKSsSVndtFr+zkDndVH4SD5PLK2D0pXL/
oA2AtzpzSWj3aI7QpOKSfZ3XLh3b3SKPyDm3XJQeSPxx1ZKtfH4eqSGSI0VCh/jb9X5iOiWvyEyN
2BW0/9w2Icdmc1/ex2YTT5Kd5NNeUL7RjlHJGJNqB4FM2xdb1i8jOGRnfP4JOi3c3NcR2yLRilDy
bO9XaYO0Jm+q1inNeH/4thCyKJuu7B/pj7NWRv+X3x+1zH1HIUhM4TZCoxR6jVx4cuSWbmywfa1/
WzIxc3Npo0RlRHPZ0XAzJIZh71URtGiiBB+4ZMpGsUkC3T7/2tPDQJ2q2ybHCnWWf+UnF69uhTsT
QjfdlZTLdefy8sXafh154/KZpzbOH2TctoOoJeq/6Wn+VWXKGaVOn+WcRVxwBVm3c+eQs1Esoufh
HgJ5pGnF23ynnMnzogdGUYpR5o6mtI9JFv3qiahx3+kLsGYRJvUDWOrAu4XMFTHU4l4ReJIdq1s6
pmCl+8EdOTre5WCWAvfNcTJpkCL6OpbuJEcuIIN57p4RwmUV/HKCQkrPGrv6Qkg3MPBWLubbol7L
F806ZiTNmwd501m+pTnvcRXVY6seV+fPXmKmuSPnpZwfvgFkCKl2NNUWnIAsqMYbhpVfYAkgzji1
Muf31ZuAtMSkOxjSmgKDC0q8AKrRPrVUOEnosngdurj6VF/cpq/gA0DzPcvXDYoI/eATDVboZW7p
MTM72RIsvJxe+cWJhrrUDz0/4VyHJSYdjBXXcRDl69taRmyPM136ZpSBWACEjoUc0TgzUf2oFhe/
2lOIfU+tVyCjNkRELopXyZI+sB6Tvlmc7xEXmmVPbCegfLiqXCFIywBZ/t1A9gv7iTWSmyIP/SrR
pFDZkc6pmXsHsgjVchue+xdWNC/2+Q1rtDNU9G1HLHQOc0gktG5EdeKPgk8BwwQgAmADNpwaaZxs
xhbLnNSDtyYwBg58UMOmzeDrB36fHotZ1MhAT7UZMohXmL/t+uIPJGZQ0/akCGdl/sa07iL52cZg
amAKiK/T32lXAkJ+lsPn1QCFkXrvE6ce6zJstuxermd/9To9XObRq6/TXI2o8V7+LWwjaaE54v8K
orlonHNuBeAJ9betNGfPA4ZCpWP6OmHJMjPDaqevszmQt5k4efjNHyvj9HZUzu/KkJb6sWZ4Pq23
mf3275wm3k2LyVhz5I9u+93eLt1WvzIIYCT0uCiIQB4HbCTwzGHHPtoKsVQRDdkh1PLaUmKW8prr
fuYqwW9ezWufqdVz0e7uziB4gH957547TtjQYv6RoqNfJNsCdPA+TeWA7fnaSgTR3gIDsjUTW6JG
plr9qEEdkvnzNY/Mg3R48vTfHSepToYhBPFTVBYd3JvCl1iNsCc5ZC3m71njvBf4Ms9zDvNwacB0
wlzc/Qr7HkhbR4STjog5eSZhJ1tXNrpmW/SlwtbN1gSZOyqseaRCgMFt2r8v5UhboAi2if3euN7m
E/WK/meQ21w95CmlQ7qGtDxXgGmipTp7L5m9GBHD1grZEG1sYkvQ800EK5URIspBb1GetSk+i24z
pr+fcrMQJWgn1WjYif3SHRExTc/dEeaPL6017It/kA+LWe6m4tIbZyLglbaDnJ0wsfynBvYTracO
OA+RJWYz7biFMQ5J/TlBnqvXBkxaGMi8sKTA2IsB8NNKwRCT6FGruI3f6JX20Jq0CFPJ3ZL36B0u
1FMjEBP0mlSUlJlkbWAFFJ4Iw5Oh2Rx08OPsoM9NmkafspQJIGDs9TNot8gALwSfq4m+a2xpnHjB
wdU54xgd5gAeEiDtghoMFS0DZ3amTzeG+HUXJWF2kLZE5vB3nt7CeF6PQfjiVAW8ibojoXnilgOS
5SU/IpmhKLli/NEs0z8d97cauM17Fi9eO2C9c0KDsboduHhj5tkz8sOX+51u4kCJUvfjck7rAQum
Vb1SJ42oGUkYEbNN0mhB9oJvT+gOEYEPWzu1KRYuzdLcsHnpzTFOWn8iBnLkJ2Ul8syaik0lpzMM
pOvgi7TB2yW79MVDzCUltwy26hemi24eT9Ql4Bb/E6nT+loQSplK0A99j+aV87pFvCIQcCYbfSYP
j+cgVYnD+z2TTca6/Fe2Lg4kTZsT/ipkoyJuhnpN/MVrzrq3Y27twyRhWp8974soTLOHWFEFy6bA
W5a4Zt3KUY22HSJeNdYXDPk+I9pHWkM6P/pFJoVpbTGERGqN7c54kSUlqgmGJixRDLYKa9f00f1k
0TJFpuBJkCFmJAiB9ChN25B0zvtp6cIhATDCQxea7gRBbFH44eWAbaYGqJy5FgZU+E0ib3fiDPUr
AGK1yJcpLpCY6bni6Pi7/bj9qDtyy0kFe1H9XB/ha5sDx+aFvlfuXkkO4TptBzNWCOME9jf6CjTz
Ozbumo2pU/cyQ2XBC6Rb5uQLxi+cYeICjw0Oy8slUtwuA1IgeousNCFCLQoH0n3DjeR2Hllv2KO4
hGr1PTGRzr/yOOoRBpa5C3sIEQVtIXkGsz6s8eqSme7QvFKrNNvsUvEOt3JEM0VCI491PhNozkS2
cfRhMOUg39ZzbqjwJcsSG8XMRle3h41A4pd2vq7cjOPy3H1vNQd/xrXmJGiz6U7jyIHpyed0bS6a
693Xp6pD4hw/3djaFCDUOie1QZqSkQU2gBWMEpM4wU9I5j0Ej3KOtm9usnvO+0AagCNc+mEcvlcY
58JSquc9/IGx6BwDD4HtgPWNJ4iYeFbvMqhvbOxACOC/5og+zPsjDIN8CW16DnKnmm8uDZtWy+EA
Ewn4Ys5yG72Br0FW8ARC/zvscAJPwIaCoB8b6LIB+Ue2nTN+q4+cBaZD0OHu03QExH3y9e7jeIzs
B6EeJR8iKhliiu4w9ZIe4vsxBnGDUvx3pjlkSngVCewXaMxzVhmzUksQOZ7j+yweNo66QA1zRoWK
YYgxeVsZGSInW4grmwLL0ad9GyCfowJN+EyKuYaPD7UPpwPEW0QjnS+aGb9JN9Ux+pE8ibieu8La
Jgnoa6cfiAmlLWidaECPNaTVLPrbYTcTTH9kTkYIWh/RwqlGvTE8XQtrO0FMGSmcTQMFd5R5PpIc
DmOdW2gu3lth3/SzPy7ETusWDsALC1qotFD5vSDSMLM5ahxHIc4J2gU8AxwLi6NjSCPKeGBzxj+O
J92RUyj+lnjjcZDDCUH5z85wwYph777/0e+QsucNs+Ls+yxZ6g7+rLMnGHa8RTFphB/7jxOYOBTh
Aemd4IAr0YBsB7Il7NvaEocnDNRyKIOTLySTbpZylobaySxdSqDRsRzFYwU2Lx+1GevWzTPHg4BS
ZCvOXUobta1JBZg1B7eYjDWMDnQPWyeKn8q9L1Xez4MtojvyZNxOkiWx00uWAFeCLwBecMiTHvde
m1JMAJcVcdUyxKtP+cwjugVAlc2sctsRRbUCubKdAiKC1/LkTjHXQg4DmUxA/Xw/bLk8lPwwr57j
J6TbF/c685qZwSN6TjYqRoKqqR3ufm63kw8Vzo3oDkyTl/qQ2eURIpf8KxP8ejJVgBrj0Dw3RzG0
+56lA4J/8z8VblcBg0ufGivJy4DgYN+DavbD/s4Y82AAgqeX6WnTL0bu2C9NqZYmMsukG8tzeaQ5
xbZyTUfGh7C0Ubecmo5wGzRXgr/Z4SeAsSbCAxmLp2Stj0su/BtG2n1aQQ/tQeHEwGACBtVOXIgZ
W8UpIZPAoEL0vYDijMrrXDBgYp+Rmy3YaWLBtNNb8LHzUYorjRlCeuUMFrLw1PD6i8eWK4pjnBb+
ew7E2TPb5O1zlbG4E6S9rYYBzRNkuhbqoM+RnIX4lGxUu8IlKJ188MdT7Xx33/D0hywAc7bPgjzo
n7LA2BVO4VQBlgjz7/LtE1KpaMP0UiCNFU8MGD597ttgJnRSa6gW7JrQmMmuRqYFOUfluq6PxPiI
f3dfPtbx+e1/t/ifLJ/jFg4EbLwQFPXq4QL2cR9rwALzgrAqwkRJCJYOILWOcfD0jQg7NS/Z3lyD
0UA/TIKfjz/Mrm8Dlti8bSCNU7FQByHLd5osbuDie+CDNWtm+MayB4r7C9aqcT42VIuJEVAOOEjl
zr4etwVaAKFlYrKcHl7utlAg7s6PQjMfwTIPgHrDDH+PWULs0IR6FxAV+cFAfh0HD7cHlDwJwNVO
EDKbUUmEA/QpTKeed8AJsU4bykREFjVMOy0sMJQ0ZtxSiIrwHSa14N9BucgmlQMS2P55/xF2XkuO
askafiIiMBLmVlhhhLxKdUNUqUsgIe8APf35svpmzo4dM9Ezvbury0iwWCvzz9+Y7idSfVwI2lxD
JUNqDeLA6M/eGRAatSJecaiN+3+gMMzBMa+r6wpDl+sKNQvBrdELse7JRy7PZmMnqMSx2tSj2wJd
JHpIrnqgzLoYbQm6cpTcXOmORbuPDlPiMFI9xRc3NT84WHmTJQNtRuDxdQ56AEQXKjF5Ftw2VDY4
cR94KpTxNUKILmr8hGckOcSIHMMuUYJ9duCH7hdVdsjUVRWrUTnm1vJNmX6SCse+zNOjR+dhPb+m
MIzBONJbeObVVjyniI3ZM/aLJsJ7/RJj8MHXtByw9gwuMjtkA4Xazi9T5ONxw88VY9kqgobAAhSq
4SHCKYArXObSHgHzi0kC/QBHerWUG2huZLvqhypfYsg2l2IXQB0GDw+nI+j+DeUoqbTpOyFzbozf
wuTG4TJgzFiO7Q+HqqCiI2QR53Rl/gPZ4is8IpgxE/4lkisj1FBIotFzCEuFH0SpERR+D0E9r5PA
siuSm3oGBOHrxNFqeUfkJkIg8RkIyTUNzn/46oU9uq4OfHc9OXLNzOCOjJTMO3amGkdC2+VvSIhw
1XP7w4I7sUfcck3YYnArfCKIPCPbOZPuBXgX1MsnWvcrFELEPsiJ9iFz9UHpQZrChlVBvNoGOBYQ
JbjzbnxV3yvJvStGZyawvJQnC/a07LsHueTZA7oHW97wFl6j/uzGmzui4eTG02+ZAQWsj77EP5Al
jxjVV0eIrtDTYrM3vsf32JiLvAyKHjpgOHkjkwfnER4We/bGFrsWg22KZLecHFui1V5w97op2ZjR
Cc0RiuKsCBGqziRPzESRLPYdRJyhAIdPTAKTgZYGTcHPI9d/rjxBwRFZ0jOEJY3YvUdHdvSKCeNp
JUcRTTYXPXjH59xgAj65C9XYhGKGEBWl+QPOP4p8yrq83cjOLcJAZ2ZsehPYhMivUVpDnUn6vCHk
Rtvz0pw8eLm8hTV3OP/VYgPhGby8C5jfnKBrQjiVGVQ2DEZGDRloxSf3Z9JsX2kxET6jlTdbUf2p
7m5UTl+kkd6GPf5ln77gO3LifKBSzPluyqyH2SaWm4j1uhB/esKEu9/f1RHMPrYKBW1WPSlQ7YrU
8M0PeKTnr2qMNQJGCKJ24hxKbJ+oAZp7U6pIrt1ztB/j+U4LiagHgl01xD2Za92DiPdX2WcuCDhD
2YdpHOCunpXfWJSzMTlz8r8ddqeORD/ya1u8HVYqJvRo/JjE4Uu/7vG3b43Cde8Ze58PXliHMDTR
qqzuK5Xed3pbPDjHyNBjHYA8eUSpI3EC9egSh279kmH0FJ3cCbcu5TZlvWkV3lIrz65kzt5FRXjI
9ExJHYSssn10Q50NgccowEqZ92IMlTl7ZKLMOwSDwDiIL7BgQ6BpTh10cLwW2XjXzxWBDadFsyI0
RVk7lv8GgDqZY+scKOuK1JYB2/iqYqazImegnuEgLm6LF3aCwwTWxHnG3w9QB11YZbfPa24n7wWb
dNLMoLZFTd4NH+8BDuIcCsXq6InXS2h8VOtdwrz3zKIxNr/eNuUX/6mXO7qZ/J33PtWJGiaY1BBQ
R+eJM38PRpaeFDMYNKPbElRc/TjevHJ+2T4dzCk9gI2tTNC3FRwjk7bJ3NDRjFsuDklMAgIfRg2h
LQf3Pe2Nrxn8mjKG5oEO67ygrg31j5sfjsXNFY6eNOyohu0ZtfuJ/BqqJ2e6o8KkMYdfHwnT2IjF
HMXCiRzfkGE5U6neJb6rjWg3esinZO/k7GBGVJI8qk1w2uaYp44K2DZCG70s1MeRQ2X1YCnTVeLR
0glPGlcKESI6a2tcZcaYQyKAcU2gUf1D8xPpbOwWnNQeLp5vKtuSM7/135SxNrshzrIBpCBqPNWD
jgCUK4fAznuyJ8qORxHJPXizBTmpMZNnTkf2Z3O9ddm2qKJY+ETNVvg3dfED2Tk2Drzme3REynRe
7iHomRixKOlL4wG30Onh4QRn+4FYleo3RqUUVekZAyjAJ8jHxeLCQy3Pk7l4QQhdiRfCHgvB9LFW
R21ukgioj8rVe1wTza6NX2t9Siohj4lKzAzxO0SN2qNWQQW6p6pDcioVwvCGFIqZweS2wabB/CxB
WthfEGaKMNj8lBCKZsJrSVUyq5GO4nmkJIh4x1a6+5YSg6Gw8cdKrbn8VZ/i6TD9fYTR564caBTr
Xjlgjo5L+X3FE0RIECP1J1yAdfP3iUC8iwWh/Fk+hJqBJ2jNDF6eHP3t1bMjEbSzy+cra7PnrOWp
eMKf64bPsfPz+2QQEvAYVYk4yJd/7Bzcm9JECkFqspkKsZgeZlag/EXXhiYfbxUqkwPmDl82hENs
EBBgPFMynzI9uefSXN3nDo3NnmyyXUZ0Z3qk+DunjFLQ8wEMxM7YmpM69O2Q8O6scZjIiPqmKS3J
33KgDkpcb0N5jzeKgYyUbFrQfrKA+PMZj6Yb5l9qcKN0N5MXJdWOZrWkI9sDPho0SkjYaWsqmifL
NdHaK9D0796V9clBmunQltvo5o/VwKANAyuMj5M2ecd7+lrs0qR/iW/04dhwDq504/QHGBTtw4sb
FSSt6r4d/3mE7QI3C3w2zsk5EXGSk98ReJOsjHYcnS+WcMdVlRHBjPx2H5rJjd7MmqEfAD3QEJnR
rdG6U9KEzL8oDvqolA9R6bbYLREdht8VejosliR0TuWFS8nEyc3fMVaadIPZJaOB8Q4jqkVcmggL
S7rI8ZrkEooX7YFO+TB+ICc+MZr9DRAkprzhUgORe7g3ZfJ0gzcPL2kTndB3IStGKnYKgDSCAgl8
gzx6t+x+NdDS6ihpRUg7PQ4v1aQ6RQBMFdVS8IE/hDQbCS5QAarohZ5ADOHt6An2WyjeuGfePurJ
W45uLhtCFZGhFCu8F0IHaOhaX0V2LlZEd9p0jLriHYeQ7fNoYTb1RDGs4+fBYBw1tGiX7Ml1CdMW
XzyO2CIz1s74xQhB4TVhOJHpHMrXhEcmc4Y6ziqaZ/C+9Pg0F+MdcMGIym2I/QFOQAQYDk3gGooM
cd4JsTAbyR50RNJIenoMlddTUiXtJhfPw+PeO892M3gN5azObwv3Fv4QWj28Rc+gSbG/5OQ84Fcl
rXBNTXf2NPpa0Ycf8K1yFeyrrJR47fiKgw5yjERDbPikWIIt/9WjAmMI4jGTROx4woFK2qML/k7A
wEMebHFfJpTBLWcY1XknjFmQEmBXUkxAkIfI2BFbv3g2ezwFBSIB9msMTa7I229iKsVhTBL3pCZe
hsM3KiPsVVAyiDvNZV6tUb2NXvMdDlFInSkwjVk/VzYHFMp21mA2xi3BjWGfMhrgNMC1JGGMMDTQ
zR1SVHPYtXBKhhZUBcAVAtbcjlU9g3Dr36h0ySaHvHwL5f/U2IECmASMBEM2PGW3yS1juYXcOhYM
fJm8IdLcGFIie/fVxT2hKy3CzAzJywBgrNfina9sD8hM5fKUqIdhWcbEUEfv2A9XZy48RX08Q0/h
llgW0yPhZID4POqRRn72KXM5VWCzYhfAdN5/pGDMLLdzJNKKJik++y4IJT0UeV0sPbkhAhbuovuy
iZUIB6G8nFrJLdUqQDC4pXivQJBGho2FAQWDNjsmxtCcalLWr4yhkWP8g0oeP4ZImSuUvwqKIsFL
pO5GA8/nXRbYY/Aii5EcLzULSh4cJyXFwj9lvVUdVOF9SQouPgUkQZDATgYa4Z42mts3Dgc71pFo
CXHcJbodGAK3BWyvMBSiwP7Y8zMtfjJadKo2adsaGsu9r7CzXcHqDnM8YDA9KUJnJu/AQOzD65XL
xdhtnz0TgAue0R2XXnyXORA9m8xQ8SNg0pI83QK05Mn949Jx9Q88swc2jIYH0cJJzVhP7okzv0YI
6gFrUMHiLil2QXStaGDZv367OeRViROpUq1Te6sY/rDPgRPIDsOOMmBV0dR5lfwkHnKuSHSPFgV7
2x37hMKHr8sDRJIrBjMWTbiVM0MYYETg6ywhlSd9RyIqyebThn2J8SOVUekekwMpyTRBIZDW8obl
Qsf+SWNEr3dD4mzhG1lglHOj4zBBzzCsUBJjjvfGqF7d0KqxyTskMbOAmRjuM2sOErSGQVNQP/A7
ltnYrLEd7UFkCLVdiX8bG864+d6RkLu2R9gTcFw4GL/dgJwv3MICk1SXd8cDf+RhBW2jc9cpoKQU
YvmGFZs7icjYk5WICDDQYUpeR+9UkeHT14P2avfF9h8gjEXrjUg3e+MJpOQnNMESd68lWIVBAMK3
Cy+YCrpWIMN2gtznt+ToMuGfWQio72Lug3WPxgLDnahAgfG3IxIPR9ZrH7IaFViFfPq8xFtyP1c2
d/w7RDfm5BbOXW2q0MDVX7+GXGKBhdEBtgVKjgQDY/XrrzHKr2tKb0KsJnUThirK7LrFBEUKJi0X
nyq79XvcACV5z17Pv3li/BcCcKyORHJG/fWeSc9La0J/Jiu3weYQAl3ArePb8NBPaprSmCxK5smc
hfOXR5k3alS3U92Lwm1sEpcUu5DkY5+WjQXWEDuNSYTfxOqENRYjFbrjS8lQmqVlfexGLNMZJosc
lSjjsWUScfuNbrXZwoJ2X5SHYrVo8oz/vqrRNWnHRq5TML5/PVvasT7afUvFSXLe1PqjzPeL67c9
quj7zEydYAejT9RJvYVdOXls1Mnlg9KJhVf4f0iTA0wgdd0HmN6AU25NLGaOW/mCy+8a7WPrh28F
O1A7ptTGxYJE4RibPQyPahpuWdKWWNX0Js7st9NVZs/tFTWwGNAVcZ1oyWlmsAy6pZjOPTGv2EVP
nNGwMYPxkDfLNj2Mb8xG2frEDGp0/BIPNmNzIdaIh4aaN+PixW0gH5Z7TSLgRixvDPri94eUHQb5
xlaAyxB+X8pmN93P6eQxbdMwIm2xhLkuSWHbF7Lw5Nu9NwAL5+V5iWvHpJzWU7kLjGmHv88IxXfN
36WJgIWIxVT8ZjOGV7CQpVOxDUqRHmOUCQeCi8LtBNzQcvl3JxXsTz4XIIWv4tasxG5NbjmtxMOr
VwVZFpiesC2vjLGSisUaBmuyq/ZJfP5jTvkFZXIFAba/7q9bBl6L+4qKgdxU+ojptVlqHEOI4d7T
dxk/NfdZyB5BcBDhQY5UFif5jzKGckuLTMqgu5t13+K19tcAtPSabwo9vqKcHfCIpBAJgT6BP1ED
ciDWHK7s0jm2RUMahdui+iQsdXX6Of1I9OhaWf+22SqhjeGNY3cCcylXv1+9welnR3Wjfosnzv7z
ltnEQ8OE+9xPOGlIzPr7+2PxyKhJ+Tjw9Z1K8sQnCJpd0433VoU62PvuZdIDRFJPg0d2z8XCU9Is
nZiZUko+WAAUCw7VBD2ZDQQmHjKAc+xi9+AdH+dwFcCvtbCN0ZCPT6PrvMKyhlSs3KaPeMWnBKZJ
9MJJzAo7QkhNgFCd80bKz/6YFEc+9wSZohjtcopQnIrbUKefkFehZAeQSSW7LKWxeU8Q2AUPvpMW
wi2LmEyBX/ae7n4q0OWDGM1+OFBCLEuBlKvhSexn4Do8h1Jy1x4nGY8uW7M4/zygvbHieZ7SJ9sa
nH0mDzjLLVvG1x/lSI/NiVih7YcqdZiKqwFSMswXdtNX8MDl2cD+jvBJqpHjV4NHhQBI5ZRel61c
jQ/uFQHygUHFPmaUwYlJiHteDbsY/0O2nvMICX5qxjYWN6iIo8tsH5D8waCSCVG4Z4s3PJvDAutc
rIiqOW0Kj5vKn9mGOf9TwffsTEAyUMbkRsFMlfIHzNDnudOAtPVQAey/Yv7Ga/cxFxm+g5ZuQdwh
dnAhpHg44ftEu4OphJgyH0f4P0jXBR764udhh5kd0Djr/jsQILGcah+nFOceMEGLxYB2EKpASDbg
1Ax7nHBcljlKUwyUTuwTz+zg0eSx2+H+lwBmIKZW/ZpYc1KEQD/f9ExXMqDMIcYUX/eR+LnA4lAz
opkDOP011mjWN/rPJdZAC5kRm2NUjecFPDdwmFfcm/UQQ+tQmZwF9C4LNpg9azDl4NcMHqMD/RR7
o19NPhyI4wLG8XmBz/a8XsC3+jnMlOnxx8If8L0bYKd8C4w5OzVAG96ejG90eiSm6RpIwG7aR+qB
LHXW/35izmN8m+PbSl3fVi/RQD9W1hSJ2Rjux9JMjx+M7bfHD15wul9BEWunfUhJK/MdMbFwaDzY
vmWaIUJsOW36cxDf/LoFMGW6wRKVIUZ/XS2qsDfFGlLsrQ4LMznQMNjA978JliAxY/LC9NF5ixR9
fub7OWxw7Uf/Q/iRMFIeHwh8KBB7n/rI4EdwYDVgc5fF7UcGWvcZJP8mr5IdWIIS36aCITlzcTyD
Vtw0XgUFH5UlAkxtg+W0sXluYblqG20DTKuDjjdeq3k1MTSQepAoc3aStLs8sETKUTWUg75csoEv
b0Cz5bJYaHmVnjgQ/27y73E7PqFhmrLxt9haauPdShv3Ri2HvDW35g+45Hhm4hDF/ETB9xRsnqa6
wqAK+IhmC1t6vLYyPH0DZM88ARUgjzMH/lr3x+zhTFoWHc0ss0FpZxSvoLRUEvaEKe5UXkfdcUmv
IxOzQB5x0POGwmHPoyY+wXqMz09SMFtsoj4Ny9k3KXOPyX7gzgxa80fa+TR4bBMd5yXUYdb9nsoN
k9oRFmI0GVmxaOI3p46NWRWuvJNX+oZ10g6tfAf5+jg6cSz3qGucXNrJCqMfDl0il1wGkJiSdTTD
u9GB+u/FuAWDXny3rFznrFSSDl/R4y+a8ZSqlmoGsT/HpnOiHqrYNQyxUzWpu81sTyO9H58A7qz8
dysJyugwtjsXUgOYnU1TI7655ArhMC0WYdr4vNLWclZqa9S2UGcorSmRwdoMnoU9yjzO2BZvQCBm
qc23fSwv5SN3DMOkX9P5nlJPGvnNGRhDzlE6nF52YBENYE35F8w8G/+e6XFvUrJv2niydKE2ZGgy
F4iaQmoOecLF9CSFYr3FLwvL2sv4NJeK5YZ9lwX4c5nds3qCC1MmjEfqPh7Ma0y5PHpT5egURvcl
NbD2QSmL4aWAffgB2pmUNeftsQM7ZstbsthxdP18w5rCD1BqQU382p2ZOD4YeBfeQEP32Lj1g3dK
zc1OyHCD28QDOxMHd/EGpDgiZ1lj7FB87pZSvl5o5VhUDCGYUS5pJLlR4hvIMAezWLlaAkYRa4hL
3ZvzRp0IENXjOjSx7LbUdwVQtvaB1CmnVgdL0RLNa+jY7nSeSBiGUi8KfwDqOWuxpZ88LrnLjFnY
0gOeBUYtkKNZDk12zMQH5raCBbzQMCk+4sNsMMh5pTtyHPEoGZu0dw9moNxpnqHT4opv9jOxBLmc
2COT55JI3fQ94wnCpk56KQcgVH4pKRsR7rYj50+1IO85K6bsm/uFOcXZdm1Pn9+nH2d8/26ScgYy
8vxmlABRHBs/0oa/m1WJXvX7t8ypZ7sT1rZ13n1b4/2PWNceKZhKd7LzQNHEUvbO/JpRRdAjAgD3
vvTKqY63XMy8BJyjoZOUDQgqAPars610qxFIIK0tF2qHCW73zTn8Cfub33IZ8Z/agb5C2/nICAuK
j/kBA/Te7wcWLeMXAJlzjvd4fM17mMm/8NI7+VeVptmooaMYKMHwNb9lqG0GDtSh51CgwRcG94hL
YtAVkzh2GNbBPef6MnEWG5sXiprJg/cmTutMjbGm5raxUzCdnIIYxRSRoDjSS4Nm0YYWUzCphEsF
jNmtnHEZlFI4kmKaXzJdc0GrsD6Uf6OY5Q5gBPjTfON3iIIDkdeC37gf+EOwJ7I12tPXOSimxHTx
jQm05curT0rap8cQaXUiL+K0uCdXf3FlDAMdaHav3duinvEzLgRQ8+J7K95LpumBFJw9Ip6Z+04N
v5sVEBYoHmETIOvAGQh2A9K6N6CyMer7MPIDXCthle0ZyQiB6siMVQGfwcI9t9hXMPYjIqBPuQse
ONiN7+lx/KQVV1PEBExZdnxll94D7DMYpAgriKtE8XOBMoJeis2+JlRApt4KVRc/IYQUGZD1hr0h
TtrMlPsAODbzsjrHhyagSPW4rZwr1Q/8UJBQ7qdvQzJp0nJNrgCYGAh6+EYLavr2FKfJjHQPlj9H
b/JcPViR5VcTsyq5K0Bp4T0BSmItMoIcXRndm/Bp/44UnpwHjIN9wewswB0Z0tGzptWC+R+jUgAN
sApAF1nUQrbgy0CdngxOztR44tzYx3C3xw+RYVAPZ1iUzlxE0DhhbtHpSjknpunXRB6P3hTrFyZ7
AgkDszJoZ6oC+NvCEuMmwSgAUUqxCUnJIsHDWMpGLeds4ZQ0ZjtKVePD+bgvVWqMnnsfGN6VGTJh
y1invT2hNVjzc/SEtfMC6RIsak+Ihpkx4uVMoo/HZ3/3xduWvHdtSLfGFiUGs+Id+txSqhafYq7N
ZgdEvPs6YjCNHzllIS7bgtoBvOTUZTB1GgyKmfADuNFALhF8xuzx8YXmndxrdmJz0o7fzaA3FYc5
hxlSgyXCkU619UjKpf+XMTF2q1wrcDk6/frrht+wxvRXyYV1xCw+u0YPPovACYBqQEQ5Vbm5DxyX
OcgEQrgze8ZqC0HdcXJeFMPTrMlkG90l3fb4JZ/x/p1MPzl7ungJuW3yxDXnhlCVcJEPbHlyTg5U
xXOa3q00HPWIMC9gBm4P23o94tRE1Da/Q38wCL7Ew5I1IEEAOACCiVA74QdNQQQQzqx6hqnqUJ+e
GNK3nAlY1n6wjugKoDAlJUjAdflgYN8sq7GklWvAxVQF8TsHjQMLOaSYjmJSX4Q0N2yspNLHu9GL
+ufKx5evQE5BDh/gRqp/D2PosbgcPQGnZGheT+/LPnaBuO9/wNUIj8z5QfDxcbfxYd8lzDJGHEz0
OxiL4R1r4RiQPrc7LlSzvQwz6+PXK7b/RER1mNf4sh+/6q/9XPsQ/J+cR8CB3UjJH8IR6Bj/6wJi
qi5JKtUcvAzcgwYKM3cl5zovxXz2Mm65GS0TnmuG+bfY0HcUeCVe9UA9Q7wExSueIDf6KOLfMalj
Earb/RhLt609eX1olOizB9ODfk5RsizAP8y/cIv20d/AH69ozPZjgyP7THlCRtxHAWbiAF9S8hHA
4zDCUV3djRZoEHjicNWHl+FgJS8+bgBs8IXJqP91HMZIlKpYeBpXfhK5LyHbKxsShBaaQ0rCXMm1
TV9KkyPAEBXZUAPNtvkn4UQI6u/wMi+AKZR7LGyLER9cR7htvDx61Uo87LhbGAumdXzOTrkBANXH
n6qO5JtzZSlnls/tM77z1HfEJaBWheFQ4i0OtItTnPVhY6L75ipgbgoyLU+IjH91rjzwOg/nPtPG
Zk2YPabiEwYMFg9uPaphdIA386Nv3FqpYWRn09kbWPL0EjbFEMb8qZXWcIZjJnFFWE+l1eYVAWNe
J7BnfQdbl0d6x9UOu6x1lSM4wqvQCa6xtG+PqJ6/4ksE5b4/eqzeQK93BupWoiPEAv86jTFthZu5
C5XBkSt8/Lpvjc3ddq0NXr9nF3up6JIbqcwCGAR/OQnOnxmaPyfBVvPDkGwdaklMVoEykCph5m1w
a+zwEWDQQKSXQFcOSLbOA3RcaliRfJVfp6HqEt2wkMTPU/QeHZGvwXt1MvE1U0Z3wF2N3Aw2Hy/I
OHFyNbrh9QvAH5Zs6lIj4u6EpRPxSexqsEMQkI71JC7dZkivNrnCtHsCzhhMUXauA3n0mh6+ehvM
W75OyzbuMe+mEcMQAAUblJr5kw2SPdbYMNhgu31utY0yu29NvNr5sCnFJutREMnr9rwtPq0ZnR1e
2Z/WFY50H9uwgujmMwRoF2sEaIxSRxefLIX+oFjYn/xiBtFN4ecN1Sn0ncmZabFGz/KMz750uiqD
uordrJzuh3XgUPxac0yoOCidqIFYJJC6PgVfnTIIBPUqpgBgK1yzMipEhujiJqg8PGVMzAq5QwBe
i2qirvBBzh8LErMfi/1EX+2p6eTzDz+/labUN6SMjEHo+CP/s6fKH0rTs6iZB9UPf3TGpx9h1kA8
SVFWMGIQSE/GkkoCr1sO6lnLwlYnUveqEyfqTUG2A49+GnafMXx8yAXr51w/Z8Y282XBP1KRZADs
A4+OyFAiK6JkZ3x/gJfT7s3oRwQQlf6BLZ4wKo6BjsAJJjmfPehSHHsgIjQXjLjQx9KbqpzKAv4I
gKQNJQrIYWnwHPK6GmAi9jGAUGk2YY9NYIixL9ImvTFvwxTWd5KCw0IoVi8OElQzbFDClzInnEGT
07jlxshhY076HxZgs8bpq9Ig0uOQFvXFc2/whMrM5EjPoq2lc1HmVzoajkz+RJ2TvNdQizg+LTYP
YwPtbCO6mAta5zbVuBZ4N3Ekk/gyeg9rvPJagHdMLHdzM7KDimibekMxF+0hEAp1ACSQ4mqPbXlJ
lS4dvcm9q+gpBA4Bev97CeSgbz+o6phy76Fu1vO/PEU1qWhgLEb+Snr/th7eH9LV8T1Z/9Ix+iRT
YNi2JwxrIGSmn4aE5RXQb8yEmelEw5MnvVm5InUywBMwwdcVNmsRFTkZS/GJEehv09KtqIjrmb6C
tnGYUMz/4Cgxgd+EDfUn/6dMFgLU7ycdZ/o3df+FrqEOGyc4MCqsvZYsF8W9Nb7WZIXm7prgjB9J
FfFphh6oFFqfPbKtgG9neLZ/8h3hIdNZ8N1vWe/7dQmEotz7lh+I9+ZE//6lWX0+snNuCrx7+uwY
2/ZwQH9k7wX8DNJroFYF+8RgpmswqIfd67MKG1+GeAUXAbbLLwwADmVOqwWe8789Gg/jQgbbZB01
3zBYaDvEdhzEOz8xu823f2RAfvF2QeiAmKCYoC3iXUfPGtz5COZ8mBxz3vx+sp+YeBTM/jYRJ16s
QNQv+GsHN/BazEIScyXd0gv0updgpk9vep3Jn3ur+2nQ8uFHZq8cQh40rrXW+K/SpRWjJeMtXz7J
W8jg+qIFgTga9+O/+SV7OuQ7zqmMzta7LwCl7523w0NRi4WAe5oYsDmFA3wEhz7PDlj9thlM4BjM
LFO/pbV4ZCr1txp1NJPw5lmpzbDvjnxw+mEFZ1CliCM4BsiY2ADwfTnBqpT8DlJadrRupx9GBPyE
Opdek18TmSrLf1V6775LMFeAoQ3BXaIrYbxNhd2DYNwxXa4DyWpBsZH00jOy+xkdM5gMhNcqgzzN
ESIs79OighpmQvYwFicflg/E2itUmzcjdbqGyQVCwHPFrAHyg8wnGZSEQqlljA77pRh1EJN1FtyV
YcBCLsFlIuwTaYPvuSl97QQ6NRemWC3kD7vngL+VLl1uhCAByWhsssLqzRMeH+YhQuk7YbyVPW50
KofoCMuBZcWIGAVYqLEU5U+H378L508WJxKCX6xTT00mSYmkhtFA0/ag7jGDc3r1qqWoLNARQ3yB
x5TuhtWUgfJU2NKPEX6gSSV9/YnO9BQ7oA25vA75ifLi5CVi7YEOWX6/TV7hKTYWJMqDMTjSF4WY
YxEhh2skDweO+jzwkNV503IB6OOjBcyfF/Q5xCGuFSPM8Ur8R89czwJwC82GiyVIgNGqe45YJ7jV
yns9QI8mVbZL26V0soxL8NAuoutwh4Do5B8ivL3oRQXjPC2I0/PpfYYHAMkOyM8YerLV7pkrdSse
fc6rBnf7ThQVgxGrH5EUaW8kQDzCF61jFV1Zqh3Yx95HA+b2ob+wuFhW0JrA/d98xYNl1pOtT8AE
ZYz3ZnoZPhAByKrkGtFl0rzCZuYG0FeagLG8Atb4bgQdxe+NFBrrX1I76Mg1uI6ZmIco9O7QHQk+
ZuFJVAKbuHdLeehotewQh396YCGMkMFHDK9cHoNLKXk7t0AY4NL+giRixO+gA9hPTrDgUJbwIh7w
l2quFclivM/LYs8NUGE9yufArAPvgJsNvwh7T1pbh2QWB2YPELEc56h/jODPhL3ZM0ck+XrFgriD
iYRQUFVQUzxcDXUpz7DFrH0XOTMFAiO5FN4RipBgVwe6IkIJBzTNpGcOlXTHWEnEUscA7QHkReLD
vKt/JHCAd8fIDInkL/OQ8T8JJsymA6ggUTsWuokzB2OgmABio3q3fR5gUQl49i+uBQoa0HITioMf
KEuQlL8U3HUhfJ7nisMQiFwbHpc9WgxnDa/4v0d5Gv+a46n1DEMzTU3T1H9k12rWq3wUpd5bJKRz
ZEy3Bp3/meco4bGMLMbTQYgxystFYRj68cWdbc8w2FyOzf/+OvR/yTi2NFWzbUOzLV1VJWP3P/JE
T2b/aT8O727BvFBwgZeXMycbhka2GsBkXKOlEgJdFP2P+FlH3uA/ctUtTXNUk/h007B7//zBT7V+
2RU/uD/wCIz47Hw6AUqipTX4wOeDX/M5pj7+0W0HaCf5exCANQd4PMSfOEYAOdODfuQBl8z7aQfh
D/WD5YdDGUJl0Ih7A1gb7kYouRtE0mRxbO+Y31XeZXlZtj6FCWco8gqf1Vb4fWCLJwxa1ElJE1Gz
HOg0W2wE4FTQcA6WyRKRFGPm/5UvLxnu/7wOuu6oWk/XHI0r8f9vQPnSy/5L1+qFcgCOt+6MEuDn
oQ1pB5gNNbCmj5gtvqsA/wLmw4RBNVeCyGyajXuwx/wAZh4uT1Pz/D/ile1/Sd219J5u9W1N6/VZ
o///lb2t7m6fLEsZG0/35YStjpA2qXB0h6bJ1d8UHTFhPexI2dQmpeI+RLkBzqZxKHGXkKMz4tK9
8jl9FzlSB96IcY+w4qPpp+b+6mKIJJkDUoDzVHT9OION3DHmL5AIWu6JZahNlCVyzcV7+rq5DvZv
bmeFOhFx/mWyqXI8iBdIPx+PFBfbO7gF5quDHeTVG/5kIU6HmCDildXAs0ZCdRnUZYJN52HaEd7y
3x+j3r+tZt00bdVxDM2wVHnc/+Mx6u6KdS4Ng/otwQ0D6ugsYTv6VAbf2oA5LnZ4gwf2ZsMhYttv
FNoD0c9+raifMLEY+rs5fn6f2DCNWxdXJ48oURala/tqlff/1P9r8+n/S3K2xZqzTc3q2bqh/ePl
6j3jUBndBRd1DDiQ8+Btsrw8vH4RvBYmJmpq8ta83YPsVAMKJxaekO3NpDhy+73jd1N4RCgpzGQO
uG0QhvLNt6nuvvIcXP7cy8F78zyFBC1XCKYjxkLG1Xt2A8XAeHdARCufbGLx9AIwaDrXyh9j1cQt
N8BooEc6Jfm5beXf9fWzjvV31FhJ9Rgetewy1Bm5b7SX26HVvEdnBxL6wFDiN3edrN8rVZ02uFnR
vXJ3N/eNNyYfxwsEXjaJXb7D8qvdDlcrXHZL5teeAYEZW/jDxMKFvB0fcOc4b0y4XYfJ84dvQSqC
8SKVwbbTa1zbnk26AIUslGeUsiRA71xFc2+wZUCQGV3v/DM4A440Stw4bmeOblhUY5behr0iur2/
2yo4kPkBbAHWgCymChp8pG33YLndC2OC2OHQPP8p+tP2HpRP//HyDifPUbOXmez1+a6avm/f1jWo
G7cmtxA5g92Efbo5pCe8zNugV7v9rYZ5xBrTluY5KA/Bbnj4ap9ex8RDxc0E5P/pNfm98h1YNe4A
N/7d08XLtAcxh3/81pJqdR1jWHfxj8w+cApF/4wjE1jtyVdeUfXpNNHT8MtyfNxUNUcjnJcjlpiM
QB2Xls1c2bnG5OGOjWGKQr8Z1gw/WDUMNtoBNQipc9jeYh4loxOMSncb7ONMRCDEJWBFyqh6e2fe
huvM3MgOe7z7q2+s+nefR9VVlQHmkvfGxeLtmT7nTS5Kly8+4asl/Q5+OznzjdvM7+O77rZXV4FL
jUlVf3wlraByS8IPCVHB7Q7rJR48jI9d7c6l9ws7fLWDjljw+ZGAXJRoOI5K79mDrgzRiTcJTT16
HAIC3YqtziXZnoEiHQwDfe2cUdgc9t7e5O3sP9FcovcO38ZAOQeUDq8WzpJJsBx5oRg8iV8bXe/T
HqB9vKEh1JBRc6J9mQmGsHQWqnvQPORLvekB0963d2vdkicHCuYWl+cWf3P8Iw+gLCfQldIz5uia
6kdi3v7Hrmbo/3Y2/cc2If/+H7va61kol3r/fi+WXpYR3WjJwUyNMq+CKaHUq9BP16PRyV90g4W9
iiALJv99X+WQ+ZeYeraqnu5Ylq6rZv8fW1XvYF+q9nQqF8hE7tzNqCVkl5QNZQDQXGzbzSWFXaIv
u6/nl7YpEF1qzHXvuPXtBpcNoERkTytC5CD21jU7arnE0E3F9Q/fzxJLrS55BF1MOQEjc8jkwcVn
UnGbD22FOVvpgwQPi0+cb3Bfg+ariy6MmANBIh0q3K/d1QVdhTxwkJyTG5YY9OctZnbEAEoYb4sN
6sAIKqJMPgycJ2CXA6XgrEvIGGuGHhSvdNI/lOH54nfn+HwNm3pyOacqj82cdGsSRemEr7AV2/HN
9q+589OjMn+MWix3nh/XDRbTcckw32Pxf13Tkk34B+vxH+tr73ffpHKHqMpqbES9whqg4kjv3YA1
jrRrt20D/JqH3RdinjEjPwVzUGqcPxDcmYocSAslrm0E924pkWKgnBid4EKKM+gQTe3s5XcpGhsU
nr3sDOX2laLkDJ0UGOkTnwUJhVh2Sam5b2z+sDcjDpmw3p+3x3iQgLSEnRPlCGaWofPnRCw5Xk3W
gLj0HXcn4xxR8IhQw94xfGz4W1P4BRtkxG0nR22yFwYISeqzc2KPIAdWE5gakJDku0u8+mvNsOq0
QMoUHnFFDzu4L2ibACT/kCiOSd/M9Gvv8HVD31my1eEpIDvmwGDjaMiXRbL6uZs4AugF9Y/tOd8K
pB3brYYisiScmTnPJd3PVfo0nlgYB1ByqMzev1aPiEErOehYea/1FV8c0iN6LhRbPD8kUjV9bHr/
R9h57TauZVv0iwgwh1dG5ZysF8KWbYoUSVGMEr/+DtbLreMuVAENNHBOty1L1N4rzDlmIB7o1tzX
ByTdJRF2KNuSSchidYLu4PMFJgtgGGEKkp+8gVRxnw3WK5FL2X/SeaJWy7gBp+YTnBZTzwT04ilN
HYH1o8XMIlddMuFgVX7JJLlwcnhsiYWXHU7rJ45jzDapVy9YplZO+VXn5CuSpurc56DoamBjTLWJ
tKioQQmazFfJNoap0BMtp36D8lwkM+ZTyioM0JMdtIX4Zvik+M4TxZE53b1skbrEf6KDE1j+zGuy
CcZ4gY+wZj97v1szF8Y7hiT2xCtUdshd9IHR3K7gGnPCpwm500iaCM9pp/cvEVDwFVQXFj0UmrUv
+SUFywb+37ohVXQgckROuwdr+tZcyJLEgTaD0XOtfPnlt3iKTyVVaTcTWfODr8H8EAEN2hBRkAjO
DUOZUxMWFs5qFtjr2yjE7zgSCIyR93cO9Nfkqo7J0TAWxDmP6o9ipFlutDYPt/kHSxmEfecc/j+T
pDdoh7nkpaZtgGx8fAHYJdABS3c44z04El6SuNYiIcd2lTDVZBkkeknhpmwHSRKAHENoKcXJY06C
WnFkQ7KWNiSYRF/6BM4y/xd4LX5CABdkauOsjpMlgr19OyOpbqw3bv/Ru5kDM8Pp9qj9PgRslKCC
LKfZD+r1kgtsXlNUJvQR0AZv+FLvrnamCAHjo39CS7vPqzmIHrQTb4AsJRgb9fcjHMW77uO+NU9C
uKLcNs6d5Apn0TZnxl5dyquinxdQIb+1zfWbNxq4FGSaw92n4OjYFwODdZU1oCFEpEtaefx3Ml2t
ugQYPFE6/oFLxQvhquoXlEWqzAChPNUWIy/to+3Od2VzA76uzC3Re8GPFsC9WVSV2gMZ3ajrvDur
fch9n+UbpZ56wCzHzn7CLywBdNxWHSQz9S3lAj1wfHzoqk1WFt/sj+xL+SDBhFw7ZtvSOCUUauCJ
r4tlP0v88nj/ivfEhrTHIaIL2oqX8lGR6E6foWHiQQdKyPdtkw9BeBILpAWCbgpT1IjA3TcozC7y
oIiUHcklymTIB1HI/UDcynXlSUdz9uJCR8XxidgPSezB4HDjq2yAjLpyM2FvreYkGI9lGlseprm2
JgchWjKN/3pt0zm7oqO5A0w8Ltb72gF11Hv4eqOWS+22hNMAgIVtDdPJmYIjn/dEdGBSgln54lmh
Zjyp7MED+L3Nls7qwcr3HbIiUKkHB7xhW8hBWzUQRCd0ddVl4DTGUjmSBzBmAYD3Pqk/hl1dAp8q
cYZC0n2Q7QJR7Mg+jtfA7yqBIiUfFcaKIVKOmnvAn78+Kx/OVYXu7RcLs4bQcf8UPxjTa/iN2V3l
h5ebTm4fJnBN6L9TfG57nqddOUfS4XU+dC7Zp37fwGqSL90W176vTwG014fXSPtE/cS0mkGkTlEV
fTZL9QSWWAB4t5LHGAA98ZQc+ZZKM+BH22TRThSYlG4H2Olhl5PbLJpd1z3GnQ/lqyqGgXcyDIn0
fMykM9nkmg0lrBqLA3PHgA1IihRRV1sB+Cm8DnIArht9FL2VX8WZMJiVfOwhxb7cEBPYh3lMvfY9
jQZvNkzihBaZJnV2W7E8Y8a4tr7NkfpRyghdmssTxu3a5LYXPlHiv9NyFeQiUkz78Q6gFN8j5sPL
/DniJVaQNBBxTJrpk7nsxDo3K3FM8NIeVAelLaU5z+waZAf8h3wgc36rKNNgfQ1rGlgVFcm6wjQz
bRT2zy+FVyw5HM7tW/SOsRMy64qrTUs8MXReo4xxuBog6i/2V1ZQDFDfkzGiItlX3oYRZ9vZGd9+
ThDN6UmffaB9JKcXAwlbJ011lcTu1gN7Bu8igqwX0kGckqwrs3EGt4jISvqA2l0PGyVUr6gu9fOB
YviXi5/XIRkBrmUmgF6OBJdxNapiY2ytrVXBtGr/9yJU/9MgRGFOJRmSZZriz265V69Cbt5red+t
cbaiUwnthAjGAs034w8W6t/LdsdBLa80rwAWRjC6dXmOx6CIs6/KPsusvll8200cFNOrq467lVE4
4NU62UFHRqMU0sWAlHuKY3kMML4PgAgysEB1uM09HmVbdGdhaOfBt0FWwNlQ/jER+OMY8Lc/Ubb+
W+lLYZYXt44/Ecadq6+pedFQDTnExoW/d6SMwP+z4KWdOlkBsCtiGvfFP0aC8v++z4aoqqYmS/y3
rOo/RmHP/ho/yyqM9phm9C0gTr3b0WqLOCOPxX3C3dJmnkp4E5X9XA+nYeg06uj6VeRoPgAe5dy2
lLjvf//45WHO9d8JHS9HtxjraKohM7T88d4ooRklbcphngW0AXppP1144EAHVnVkE6+5oGiJgttO
crAi8EX7++9X/vX7f3Zh6eMRJWas7g+aPZ+/FkvL9rXc/gAKEdp3+8OaLsdvrXfdmKW70HN73+5v
LFqcf3w8vyayP98HXRUtRZcVi4n18PH91g1GSWU+S/Wq7TtcckisoP94t/fTHFH2UC3YypSBbX3c
gHV05M8Vo6wjnE6baAUjOOrL2ZtpM3Hd3reA7oO1BmPDmCX/aFk1aXhS//sqdUPhS2oZom5YpjT0
k7+9SiXKHrmiFOlefFBmE+DEnr3iqmfD2LkqaorE0VhVhDZCkt5DmcLti7U1cyQQXMxRm504NfOg
459Blke3YG413Kdw5RCsoJNTVqUQNGrwopUCy2C5Kut3mHv1lRnPENnS4uJV7eqjYHR7ZvYiLuLX
kKdm1Kyb6DRILLeclixzzsMj8HTWgS/XuBCBmZD1M4OPSOAAHpW0csurl19ov3rkRtzTA7EYVYe1
JOxbIGnJNiHJYrzgidRGV/jNMwJGLVZW/fLF91f6UhJXQzJa2vfHAiuJ+vLiF9Y4sfeuT795edV3
gmQZbdXQDLVDANYsw7mrbDmwU8nnlH4G1SkfLGJIW8mH0tAedO/PkMHfMqQ2Iahwmete9k5RsGSs
CnrxHa+4g5mD2w4/Ry/axstPGC0Kfr3Tz5UyEouARl4R/JiQAFxJGEifAVcbIpXnGTmEiFQX9TE9
zQp3A/IIkMyVy7BFIgsFTiGkPT5Iw9VG2OCQfYROdsiGyq0h8NjG3HcaeJNAWCq/jd1K9KzKu5Yj
VZ3ywT1lO2HP9nTD3LOov14LIZ4J0MQ6J9wrYDZ1N1Ud3qvWZJzmSiQUE44DG3ZCXoTWHR4YiXtb
1p3bhjGCYozS3Gf8UM3JUyvwezj0TbR9cbEAu0C8wtHkXZ7fhEkNxHsWRu9MnzHkskwlWUecG/fF
q54ITNHRsPEYRvhhXOMQh6OEJp34IKaDB7IUeWBens5UiksEaj3IX/mQWD6JfSmlS7/J9KBnZLzJ
V7zhylyxXMBG+7sZKPjvLfv6TecRW3b28sn+EkpHhcPONxMwZepmwiiOHW3asR3fMXd77FNYg6nL
A3Wfc9pmXyk9jeCVt8kQDpX3Y+IYpCO9g4i2TfXEz8dcfQyraGZrWNyscwZGc8nsvdR8OZzwiCt5
wITS2kPBBkJKmVbPhI15eLBXIL7onG5S0AmsMkybo13h8wdxC/eNEQu0MKDRtCfwC3On++jfc8GD
00F4CEuc3E2n1GOdO8Qe7dn9ll6BP4o6QWWWsqxkV408maynUbJgaspvpu7tycrAo/yyE8Pmb45U
h36hZji4v63V3ZMpcuoatBd3vzMcSbVhwsj2HbLmipUM5auKOC12+CUZVJFzjpR2XiF8unr9hmZO
h6a6I3xAyF2ldc1PdHKkMyjsmbZcXsLB1IaEh55Wohpg8KWXtZ5g+hoafZeqqcddXQ1gUfDVxJMT
x3V6If2gnr7w6gkGgFxrlT4JaRMeBB6W6JNTx1zyd4ljQjgApr7g7a+TDxkgKV1EMww4Kf5pGXW2
4Qvl8Nx3ZLC8nHYeX13+NOXAHz+gz1WbZS2WdqRqJaVc0JEx8vLIwUlhHS9aPpYVhqZ6Q/2VRkFW
2lHh6WBjqyFIqrIweOY3tDtFs9EOROpU27/fg8Zwz/482VU2URprFl3R1J81SlXnr+4lvvZ3vP5P
v5fsGAJZ7iAi2l9RfAHrwfobj+8kRpL/AaOfSdu59LEKL/hg5q8NvmZx0+NNH8CPKBrpzWLQQARn
1KEL+VhPaF4eeNcs4N30eLQoEcubAX19UoZoXaJUH65Ook4xp2UinKT8Vpcc/uU3w5WK42MLoFk8
5e8g5gA0/v0NUP60KuTPN0xTtbiCxR9vwK2Xkjy+3m57TDGMwqp3HVEswRBL/MffxjTjBgodNR14
37otbUhhTL/VS/ypHSj4p9amd64ZD1JhOkAUA9rz5wIkydwQxunp7y9VG2qS//msuIJlimZTpbL8
7y1s1EWSyEKKQwzZumIFQuXcRuwRSSGCbefrADQMh9mQNjMJ4uwCdKdz41h+QP++Ot1KgQmNrxK0
ImYReq4FbF4a3HIhMjf5zGLUFObxajjqR8FpguXCagilfU0rtgyovjCtKeO//0XKn1Zm6v//ReaP
KvD16qRHpVa3PTOfHJH4jPiPPpwS96GNSjjQAEQo2D+sjKkZhFnMQl6jDcdYunkG2fKlBU09Rekl
bszW5RGlkFdW3P3DpDZ3HsY/qsY/FNO6oUmGruiizJfmV1PzWx2UtzcEBk2q7uen+Ye/G9ub1WY2
my08ZzRar9fNPwov+dc6+OdHrsmGpSrDtF43hqf3t19Y6KXS6pUR85Gj/k4RHgORyhdQCfAuMjg3
LkxpnqC+TmEQCSvTGrJ44SyIZFoiwwEHiKyRSVfr5ES/sBBehAHbNGUqeP0U+j6mS1g3g0JgcBgz
AJKWDfc1o5whwwVY5CNIthI4HQgxyCY4J5mXvhVLbUjIYoRYrPQ8ENEAa5uMyaCn4K8A7y7519h/
HhXSqBsXJSfTf9uEcfKGrxNaCj9Y+lBZOpHJMibGDjnlVtoQCtdSYZWONCkXFVl3lQcun8wcljJD
PkyMegPCLEs115pq9/F1K44JDSw9LDOMtz6vT7fBWa5hlQRwLZ7un/ftQx0xFWfsDzSGlRMSSpnp
Ve0JX+DwNaddP7/AWjJpeTPP4UK7uUnqUnCx3ba4s4I2IWJZ97HWVk0ACD5ZQJT30GihQlwTsMUG
vQWmdE3RyLGhf14Spz7HS8SeiB3upo08akFcFC/PQjxlvKPLQks5Vw4EHa5Fw6bfToL8bI6YD0Bf
/IxXCoiJ72tGhOFBmDzPpGp8PjCv/+N796d6XhfFYbFuKZqiD9/L3x4rQwij6mo95T2bgAAT8RD7
Lsj22YI2wSOGnc/Y1hcmqAeS253giTD4jBZBJB1jRc3xzunc3qfxaoJSk1G4ETmFA/HxH4//r7bi
59Ovy6qkSXwzFEv70btGZfpS6y6T90XLjgzzn1MhHsMkHM6eDm/twx80stk/9mPm//aGfNEUw7Q0
SdQMVfpxzmpiVN2021Xes5wqWP28gKQ1D4em5gH7ZS1wsuojFlSx4bK7SIlp2L0Qrr2CUgseexMf
O5wEgjMAE1EB7QjTkpc0tSrJUMqoxpqOXPhTQnzB2rynNB6btBmUvIXHeDg9FnQFL2dIU7qNufJB
hM5Qj3bLDL8CdjUYDVcCNdz4Q8E0RUQHyvmB+T2qGcKSTkwGbjGqG1dIAoS7cAtNGvtvi3jC3jV2
0fEfj5L0p1tJV1VDN0RNUaWfZ7iSJ1HXaGa0f+FrwvhhBlnvIctlCOrcOUnwj7LB8u6BEnzFo3Ic
7pE03BYlIy6wQkE0vc3VT/LXgicej8ei+oZ/iA9S3EuuxPYLhMu3eCYbYVasUt90ExSq3ymZpek3
cSXmjJYCMpa8jZhyxy6RebR6wDLqYbzadOOC4TP6Nj67iNcCtJD+yNXdnu1icep9YJWuyqx+pBMJ
NnohVLWw94dBfQRIPCEaEQuKnx1kpx7r6MQGsG/oyisiBqhmAgIeaDxQAgByZ2O0Y/EBQY6Gdxv6
FI0QrT/1bc8RUQQFAzt44R/RQYHxTGglEyu1Rt9oISStTjJ5lInLfzAIEuXOnh9tJUE36hsiUcJg
sBYqJKz4FcHwPcRufiJ9KGIrAFjMIqFVSrhFURiiSlwQ68JZRRhMyOA3+XoLCw5JHidSU5b5SKen
hFkxfgKza8lrbZbG283nf7qPnXcOHhQNhN9cikGHuuI14BhRdt9gtJ6O4PAw2gSoe7obt9zYtkjX
guyUTnUCyM/P+Em3JfNQXlP+DJTarV4uZWT9piy5dri2lNShuiozGBX6BF2WwyvEYmFAt2ZUbMwm
aA/Y+xm26AiXQ8fIezg9tR0MmkUaII0poRYVtBNOySk/ozk1gwQNqLgQyEdlFSvhbWAiUWGG7D7E
kbylbCM3FAoj00/Zj0FH/uMb8L8TNmYiim7KqH4sTTV/VJDXopCKTmvk/UFcHwYF3d2e73abzHmR
YksOr9ihtlMWqb1iOr3zFtVu70y2o0NlIJl6FP84NOU/7fb//+VovyZvv53tTWKqUnfr5L2LH23u
0/I7y101H4crns+vmcM7/Nwre2e0/jz8/Z2Q/iTY+v1X/yjnIjWrijgJr9Avh48nhHO87BnDLpMj
lWcjIA6htUueQ7Qi1k/2WMh4pX99HsPx/PPWsFRDUmRqNQ7wH6O9qyEKeYsEcM/yhYee2WsNI7h1
2dox2Ms8f3NhU0dcxmz2xp68td/ejt59CYV29Pmvq+QPh6PJnNMwNIvuQhZ/XLShcZOSZ3RL9z0O
f8MVxaVMuDPIY/jq6JF4cQz2iFohYYwBjfOIcCr19xEqCaRGdKL9Otypr1PNAKm22a40wA5YYUYB
KRTvOtT/L8MrvkO+hRPru7t6t8olppWYSZM8C81/UHsBoHIa7FIkVLNS26uxV8VeQQfNNJx1Sh2N
r41rXjGpsq1o/GTcv0WcIvjNExflB+yhY7a6Lxu7Sd2GxXVsf8bQvjZ/f3b+1IfRgRoMQU0qElX9
MQi9mdTWmaL1+1PuHubz+bldUXvYzO2nG5wZrX2Bhi+6e8m5vHzvHZjx3W5gbHwnXjr/x4P8Sx/6
4xFCdSipNFkaAplfUr/fvkNCH1+LXgjFvWJPeSmVjT7U3j2PT77QX0RUXl1m1F5nc5ssAMaNBKA5
WOI+vgV3hIWZj45e+O9v0B9Ktv+8pB+dgNwmfV5ldbo3IAo23pUIllQZPVsGRr71eEfl8vffp/xp
fcGk11BoPBj58jb8t0isIukuZVKe7cmv5Ajn8qMJ4RBdgedB8YlXAFwXl+VtYhijhunT9vGO6RPb
7VyTiIpzwnf0VpH/2EYMCpg5+iUxYPPBXXpfdAtZJ4hQubxg+lQB0iOvCu6TFj72k3U45B1zV711
bxJ5rvSoXgHQgm9FxjZfWJDAZ20k8FBLXXcydn+7awxAI5tEET3S9UToGHIhya53pDmvtSMyAIO0
0o1Jgt2n5dcIQyy/4iYbpThPQ1d1Oz8KTArLm0fAJQUJARLJQThIa276aCZtnh/QkZOt+YbyTVzJ
u+ekfdkPl/z2obKrp/GXceZLuSHumk3loVuRE9hO0sOLXsO8EGVwyA+s/kZd7VynTBf1yispDBgz
UlTOSPDycjQQ7UTaGPPS00jWHgneI0AemQ91JDf8gOSxaO+/6OZFJ0MBMJWOVxnLZkPS8m5HPAwK
kee23Cbb+qgtdPq40W2MWlDnzWKGPIvhwQA4y/Be0I/M5CnCFU6F9KyOtPeW6OaAauKik5PxurD+
00hKMU/shZFX3PclOTMtdzyyUJM7d1qu0cAs+svACB+TsbF+mPZzPkScXDfKgQATgARPfJ7A++Bn
EXZXMAi7Tq9ruMiaz3C44jP5BBzOcqmnTEgchXhVZv2bG/vtt4HIHAYZhlxMmwKg/PjIbgBjR8Wd
4SCZan0jdYwtggBIq5RGOBx5sq77cCND6szmOHxCqLo3x3irQVuokCr6S8kOVHVNpICnHk4uGz9p
O9QeEirD4O9fn1+Lm/8eIQiWado1i/WOQm3w32+P0MlNfUuUocWS1E2UTxvDbS/84SI2XP7G/JS0
o5vqCy2uG1ow073hou0/2WmjcWSQER3a04DYmdMxT3tyb6c3zY1110DAEyZuRqxQDFa7nMIqpjQE
AqhOCJAid8m25k9HvpjlmNApAZrgk8n/kBLYURUxbH66rEkj2TXW0MU5TUbZpWcehNp2b4xplAu3
9U8M9aPDHT9/OiAnjihoRn9/h/5wyDLKkpFLW/Raumn9qBbqq1Dfk6es7KcnFJ/shdA4Ywc3bP8M
DAy50FLdL3s7dDeB7q682axEoPDeM3CDbYQoY7/+17H/hwkbL4n7x1It2mPr557rGsbXSojVaC/B
EpNmjER9KginHrG+oKTEP+pztOGXo7Y+U9BKJwuRBBzch4dfx2OTfvfonOFDn3Jn4KM8vPidjQVd
Bj12RmhDM23YDKFNe3kSPYRGng+fCx/aukFr0jiKj11kOuQsvuG+TlAP59PjIyh8xi8K4Q0TBpRO
vrwHGBjH6okQMk8k9esWpB+3LyV0CSi/XiLDbqDBj3KUaPv7GaCvJ134hJn3TIl49RhScqGmrj7h
RARLi7TD7nA/MfPZ8WqBm8VBeTSc+6TjCtbpuyLI3MxhHu7QoJZTRFJjcYuwpZ1qm3DEePTh5iCx
w1nr8IQRJIXgBCMmXU+HQM/Azse6Y8F4Vwq9p4PM41KjyREjV1rQ0q+zXfQ5NFDikKkJaqX9DklM
W8HH9d9eq85HVsIKiN6MyB7+8TZHSbEBAE7B7wpr0+/cmcRfRlfGRKI59vOYbAyQ6LQ6IlbdagUC
0e+d2oH/75SL+6raFsE+nB2JPJqgpnT1/WdH2AixiATWg8BDpMqSggnR3S8BvhgB90B6jElwNC/o
NfeoQewM8wMExNbliIGqnPLkMqcMBK67xItgeAIPHuYi0G1hWFxYrD39NZDG71Dhx6KURTYqjCBI
YdGCcDdBMwpYNP6IGHInHBLhvPcbsI90RhNtNTRA0QGerWORToH0kvfSl2xpZIEwgA8C+RX95Vxy
0Co1s4g41MgpHbxcNn0uB+yH6ZjzAoU3VuB1hEfs799m+X9r//9+dX6cd00qP/tMFaI9KJRi1tJZ
cu8QirgtyF6ZPivH2CSmL45h3sUIPO4Si87h9ovfxJadAKrSvvXMF+rvL5RPBqDt+h+jfuuPZ/Lv
X+8fnZqWhnKV9sp1z5rYhPJTjmX2oK+tBHcK+b0x0cNTiZLxPakQjfmm6GmPsZqN2HlU1rRq/FQI
bv2IpJE2AP/R3Rd1aGso1vb91U4u/Jgm3d6KVYWIi5msMX7e1yGNN/uTOjy3J0B0senerUXEcFGe
QStQs/ErZKnFYtmvn0HdzDMa3NdBROc/v95IYfezzjWxFXTR+lnuHsx1qQf6KJAgm+ve07Jfm/g2
b8AOo6cm76OaqWCkh99i4gjgZ3lSNWJt+6zcq7jI+6HgqV0F5RQGUTgH/L9RkUHQvgYa2Z73JbWd
bDodQSpEzl89qoua4LR0z2aZWynuWfxvRXpqirHvfmYcLdkWIPWYk9uobP17N4oha4J7FmyZiRiz
VG6t6RMEsTqOKfXuTrwWWSfok+jmtTUL3ZEJFpT5J7tgEqVYn8puB84zDTAnmDjsJ1o9rqv1S173
Y/O+aDZM3FgWP+mmxzJjityuzGkCICcdR+xcodnFTkRijeYn6hcFqmo6ITym65PIcYXRrsM3scXy
OFJfS6xUbJRfvcc7IMm2DOVG9xAWliuSNofF5vVGU0aAOubrF8G+G1Zab03EiAkpOnt090U8DRET
6Ax4byrix8ePYvGo7GYf9zbiCN6pdnvPJmj7Srfpz8lKOD6LN1HzDZTRV/+ejBVp9hQmUbGIqSSZ
vbDpXqClDjHGMH3iVgEghvgpxUFhMwhtT0/lW6l4tkhKds3KRzWfQaC+2vrnHZkUwokzs65CnoVf
TCiHe2cDE4F02wuVdcSryryQBV49k9OjUHoKng1UE+sy9TWfNzOcqJ1b7IoKNB0K+1v73mh2BGPn
yarbfj59+MRNc1DFfcwSgS1gbMeiUwHYmiZktYSjKw6/e72UHkHLSEcoXIFQEq7RB/I8V3h4hH5e
/Y74Yt7go4HKez5kz17z8SOo3pkN3gFZxh4bWvHmJfn8Qbgvlpz75AmVRtikwjS13ja3CBfNJFqr
hvficiTUgIRI4jzppd+1QFfsptvd8g9UqT2qEIml8yBvfmBVQqniik+CaEY5NalM+mDCcvg+itH3
oMjM5tiTyln+GaPhfDe5Go0JE0KVI+BNbua6ADTdPMYg20hj4Z4gjJZNE54GxpXr0gC2aR5QA8c7
vNOCx+T4NXtELt8D9fO6sA7IC9mVF7gbOiwKnkG1t5AmynWOtlos0Ae6TxYMqK4VuoORloyz2mtW
CHnremNhkGH98tEwekMCS3QEOQ8b9XIjKwc+AyI9j425cTAgvlSBzLGqzqjr77LLj1KP0Qe5CSpW
amV53cvH5zszPQ45fM7XfR05YBwYWCNnlB72TXXSEYEkkD+ZKl8J72R3D3pIc18fz+XAJ0Y3PVeR
KizrfmRIxEyCnb+NBcShGmYjBhLYoYh8cJUIqvFA4u/FEdWmzi5xAUWhPyBSwFUOHH5GDtnDvq8e
uCF7J61988Rf+ZSC4kiY7hX9KmGF7VyJRjmEm6+STG/1zTogeXxyOWY+U8j6gaR1iNf1MmQKaIMn
j9jNz4Ook7pkwR7+Bh+UOwnT0K1G96dfqp321eGWw+NFxgu0upvmY1QwveQseWgueHcj1ByFHCSa
XxMy883Ooz9Y5KpiGzKPyAJqAN78u4phPLIS+0lul/M03Ix6ndsPGTB38f61fPnxm7KIV8TIXjcE
LA78CYcONh4jnkX42W6soGdgyU/dwjvgX687hr+ggDL/uUj2r1lxZl72WCEa4NNUZ6qATV4d5tbO
NQ9MTrQhUDUsPakfdzOV4IZx9sZbWU6Yt94NBpJgqMvaffCYs3hb3gElCB2HrYsCVRyCgspv/ULY
N6v3cKkCwVtj1R5VqNqLSfiYG9RDDwctQnXfGSkTXZ8gucyv3/uJjgaCxIo9bztedxedqEBrSU6C
ubx9Visl915A+x/u8LW8zmsp6PoVlrhO8DmJ2SEqiyHUIttqQTRGvZyMiBDD3M+BO72vMBmYwGRC
ZstM+rMZnxVB2+/J2Tq0tLxIDcYicoIPPHUmHht0FzNW8fLpvuLT0O/uK0Ga7cofIrmUN062wcJ6
RUKxQ07AW//iiN1kkOrmabRORC9dk+3bfKubGkLrGaFsh+mDNDoIMuxF+SKnZBNwnGCPzCYq6kS3
6HFMT5uQbt4OWzd+Fy4lsqg5ck72RMpnMyvnKNCZwDYugiuBhTZoMA61DMSCTLIqR2JGLX5pNe5/
G79Iyz5Cd7SDVvo18dvvV2IINuTgvFfj+vBUec7w4qZ+2ntl5ulvRCMeK9JaANyF5OLhZTwbkwoZ
4bRB0EmZEPCoAfkdOg3j5rBz3TG2fyguNQlRORlgJsqxkNjBMSKr4OasmAxO4108M9+wmsZna05r
Gb6FI9axnHf5iLmACf389c3PCPhfx+TqtoSW8w0Mt/Eq3VNREBaI6EbXXc6J6IICxuKk4gn8svh2
jURjJCGp92LiRAAVaFMj2arlMseIVzoKrXnsYCkzUKhOw0tzEd7NfBlJq6p0C2ndoZsebAmdK8Mp
yNyX+VF815kthBg1mjftu1035lgnIXP4BORZcjuK+JeepPNGTJGSsaxenlyIFbXUoSxXieI/06kW
j66PmbR/xEjWPJ4li85GnuUFn+3YlFFnuzigGtgi6uTeeF2N1m1mMqUFs0zpAjjt6gmc9b0D1+Xv
ZbX+v/qcoaw2RAWJKLPRnwKAJjU7JX+10r4xWBnHhw43HXo9xaEcy9gsPxxcDrO+crt3HTER9oDe
zz+bDUsWBSbS9aKAoHwrl5ljMTuqLiwrN8mR7c+aFpB7HhUl9isckozwCLEJpG/hOmc0xWyof7oI
X8tNzbye8K18w3Bh8vpAbhGGmNLj+h9b6V/r3J8jk9//1h8q03tu5rVl9QpxgZx+OKGZCPgK4ezj
eRf459Y9nbjlp6dh5xMGOPed5XijbTb96Loc8ynbv57g2ax3OHwn7069XnSsQUk2lP0F7dCEOe30
H+sW63+3P3w4qmmiyNHxU1o/5rLZVRXz9Gqgr34RqqOw6YxGRDRDFYRSNh46ZAQZb7QZLntdPCJe
QpsqvvHxTFoHHPk+/aC1/dA2N6c58dy9lhVJ7+B9FqTVO1xxzCaBvjAYQH4Q5E69gR+CRxDfw5Rh
4gzfDuL4eAPO2UMuRsButvzU7O/hhGMdRt2ZOYcrN/FAklQnImwfXFVslds17wvqd8Cf/xhV/2EF
9Utrjr6b90Uxf71nv43Ps+IFhuLFBsYEltiupEHokZMyGWQOcwtij8fW2SKdmI9kwMjlw24OVwLG
oiVY3/Hfv0Kq+b8LIWTLujrYDDTGcfKPQdMjzcLkatTRviocxjfyvNScOHHQOypSZMcI+xielXzN
T9wnBgwjZjqUEMouyXwiJjtpUljLxAyoZpHI3d85SsCcYZNIfSODHVczRWTFXAT0R8zspEA+cwAK
iackBx1rGdQlkpsxmRD/wblJLJPg0amoYFKQL5MMwE74BVnqo8O9BQuXZqMfin0kyMA+cXW/Iz5O
e/+qeRIqUp4KDkOq9nNPS/H+IJih9/rnlPom4wss4PnyEmWGMKyQXBMryM3GElrzSNYbif3kLxpk
9fJuDFqrif6a38rp/YNtZMEcpNlfqSL5N5AfCidc63A+X55m18onvxWNHBxoc9ncRiYaTZOT1G6H
lVa1Nhhx3eFIUA26xVjck4Kmuqqw6fMRs/h2mReuRSLFc60S+30LhGb1DN00fIvnOTfTTo5xQqCt
vN+GxX3x8NCAIR4scW/bpmsoI0xl2ABRWESqrdauTHbhl7oyd5TcySPQ1HmtTcStkU2lRUMpTeHK
RPtQ8jzdJtTT95l2hn7E2c8MjqqFEokCIK7HhhTo/SpC2PmdA9AwxySv5wFlOgIf3P/gdXrm+yrZ
1HFgGPRryI9KTBzkOqqxUxdeGG6uUPZ4kDC53aZYGFTntU9OMmU+5iX01Tf3Psd4wV2McRnPVjMX
oZZlm8e8A6TBJm6pcsuOm3kHT1jGUTQO6WwaX6AecHwUsVg9eyQBLcpQL4ZxG9ll77bNQqUjoTp6
Pt16Uw9ZvrvyjHYvW5lLAR3fadG+4/h7jOGzEPOLVevX8L7dsKS/wPBArU0bQzOM9cKhgogLjoWh
yjphLzDR55PVye0CVoKIq7Vx98rvxw5oJdIpql6mwpzRGiHMaeGp2/5sei2CaB/q16zhVFobSBUY
hNFAH2os17+M3ka5pDvUB1MJMASRKmEiwZmHeIbOkohraAYTs+LTdV5r8olICqgcQGwFG0lMcTc7
snwYXxFfVmQK9zEINkaSndd8NgAdo3fxolhH5MnXb+Q1HQBXzWOQRPVOnQ7GiOj1odRWrSWAhhuM
ZYiO1gZF4eNiNh5P2HPTkhEhzSqkzqonEwrL0xG5j4uWeeirRdkVT8W0Lib4MRGahJjU6mWsumBk
MNQg+S0PgyINUiff5O/b2Pp6IZnjzbRsblp0Y/k3isuYlKhRX/sI0R88jTWT0TRxHqi0v/SLNen+
j6/z2nEU2rboFyFhMMGvZHDO4QW5ymVsMDYZzNefQd+3q6MjtVrV1VUOmL33WnPNoOP/6OZ4wuBv
8jTXyMFwo2KlDZ4iVsKcBWcMUBijVOfFwB1u9kIU1BXthTQxaB3WCXW7aLd32H2T2hBFe9zZ1dsB
BWGGi3fChIGZ/RwvlcYb0qMounJfjE//e99lbjv5bzuvJmtYMim4DMj6/wMFP48kH9Xf/rUP/8ZM
KgPVxdfXug0GbnycK7zxWU3swUR4zAekBBjabpzil4nPbCD8kA2E7he3oWs+EIsXOYEg2Y4GnewS
i5tKdN9Y7ZcLYoE2+lohsW37vYuAiowNWLzAquMFi3oN/oGoHMP7X+iR3cNiuFFf1eF6gsRHWE5E
Nth7GK70f4nCemuhb6gFnk1fv/AvbuDhf6ymOivq7DOyMfJItHWqBm1md6TCH5+YmL0374DkvsHT
jqS0YnbPt2+Kkr34Q0fgYt9PrOyBE2K4CmN6yYZP2Ukmlozxa3wCTpOJHeEEgDu5wpq7oBfBt/gq
49WEEy0bd7qpbkOQkewIv2/CkQH5Dfy/Oc7rQL88EF6MDOR8oyU9mIaIhIQ+pJUPCvy39cSIThx6
3xH+CPiXoU6dV/xn8KDXm9zkG+kM+HJydVedAxfXbBL+Ex80D93g+AIWwkEwZkIBjrOpduVCvWa7
f3b/oHLLFvIx4bfwd244oM5ZHuhnpjEG/KKr4PVLtowNmRMSK7djtBF+Ody+18+mpYlWiBcr7dv3
eMjtBqnJodh1fuqp/9imxDzbcPynI9RhWD2U3mXi0JiQA0NKmNuERkezzSaBi3VCXDcRAzLTDMKg
9a+R3dQARrkbT9PVhM4WRS2xB70P2Z+xGOe7X/oK8We3YlHPxr84Q+CyzCluSh9uBp8FJJODDjJ7
blqznD63sIgWuMFUcwQw3n2B48rnNjl8AJ3IGPbanWTcmP+w2dBvDjchKOpjh3s2Q1EFMGBIJtHo
oVJTmBiwY0A6R6Sc4bTek74mmQJH0NPmylQrzHDebo9GgDcIU2qFDiwZqLtrhqH4/uhIrWmoEwfr
IHInoiMZiQa+bla0JQbOC/8SbhMYwjRK1J7hQPKtD9QKKsU+GIgfHop/dqqkRM6LlpEVdaOjTT/Y
KGe7UWFx0CfQ5A6Ad4skACKT38b4WmC1QGjwyykiV0UspJtgiUhPeLH354Z7AyUUup7yqhAyopJt
Nxiq06sIW3D2LptjylsxVblwa0Jh4D2ATqCYeDMch9XFoWDTRnOHvjUbQwlGFkN+HiKRG6A5MUii
N/Hpmt0O0hip3cVpCADhUCH5ZdloHr7op+SAyTSlC5gO5yoAiN/OcYTWrISecqOaY2y4aeUJgdEi
azKaCc1UJ8Zg052/a4IACdft7Dp4MFa5sVgnu+cgHxrET74VQZUXcP8T1xSQLLKBwnhlbIeHEz1X
fRCrzVcfUE4cUICX8ZFnc6vn1L0ikZE+jcBVzfCHl0+NlR8gbiu/fDDab3pF21LaX9IVKx8bmmMz
DXGKTEmyfV/12mBm//1V4ZMs3wd9e0QrARQJeZiJO9laDJbavxdOGIjJMVSkg1AslgdbA853Jt4Y
zQwnBnGv/4WdBSucovFxVqBPs0pQa6UoNAwS06vGwEUnhh5wADDGcdrNfDJH1IA8tHBNLDUGO9Hi
zZFB6UkioIqzArNhOMDcv7+KU164cZxB5s9Vc3DB3nwPnUWCIxHNAM0mi5F0SwvPTZwQQxOlNxiA
PhDah/HLy0E0N2Ee2mNMV7oYN/gfWKHfA+6LcLdKalOV8WV0TQlCmGE7km7qK4HJt8e5uDmPM3eh
8Au/E0PxlXrIcPorPFotaTTUKaDDSIiR3MH0EBH6dMB0XJAXfgk2cD1AfXZTCIqaPbEFabb1+r2S
8FdakDD/w1TnSLxT772XiMF9hHfR+vlXfSwULTHGr9N8PoAkQTf9J36CBGJ/LhjdfC7CT7fLWI4f
tyaBQ2XvdLgF5chlfeBSwnRbugOej6pAkyGbjgyCyFS/Iwivsuqf2D1QjOy47kj6qLSRJQLcZ5wD
/25sbm8eSfuNFRvSjfh+GOVr2+D8fnp6YWOq6MWwP5eWr59sKJlhqJrcNNhRlftXGTxLLKuHZUM6
HnNoPlnGjInzhHvPQbF/HuXVkM2OUPMAiL1UcAQ6qsRxSUF7qIgoeeDQT//ofbbr6jfFYz/dtAtx
H97V63chXd87FgXNkp/yNK0pBY9VDt1g8zpjMRYGLJAyH6AL6TucJioZByQyAWVd+ho1OrcUsoY3
WjDiuTgiOwfoiLqBJITiFO57srsgsnKCyhODlOyfcoOhGDtoC7n4YRfcwNdSs5jLx9RSW2kjzDDM
jhwSprCyHvE7y2ZGjKFD8gKzeSKifa4NwnJ4vj1ZOR4jEaReKQJciSHYAy+c5/37NSlduGLQ4YYG
0CFtIoC7YgFqn0cyIVcaMDFpDYOkWyKNUVyH1z4z6ADptzMwVJPrTDj4IAJHJDa8UYwBMrMVB4HK
80erfaadzbkZQXMV2W+Ij6owdOAIFQfAlh26ZiC6YxTsivdsRpVLs2W0D2dIWyIdiYgpZqWyYq7V
/eQGz+XcnIcAq8bCFSZAUoYJv5f+QN2K7kPEhuAxurRx5HFKm9feBoNfHJkRdHm51/FsRkUcgNVy
LOPub1hsjNP+hLPMBgxi98C+jNN4zME+5MPKBqZRDretjc25gTt3Y8V74nTNe014TWZ+rP3wiIUl
EMwSkwk8LSKL+5vRPO440uW7Kbh25HoaGnPs7PffGycHnSoEijgBFXxFaW+SK2Gc3qvHDpPv8QVZ
MfUvPBk41bGFSdhkl/zUmU3fUJIzE8/vgr8OcSdV7dqDjgzVdHBlbQnzEUHeGUKAVjP3bHJUbUa+
hUp8uBaY+noeS3Cofx52AAF7bATgiPi+Qug3sIwyoAhgHGBfryhjLXiIuBWbdx6cYT4PAqqj2HwD
zYRusG1ighmMAry8QM/s7RBINBCTkwVrmZBoi47EnIfmiQUC3RklgQ91gqs7LTdMLLip2P+tl3lA
EmnMK2uO0ZqHLYsxv+AJ1lmf4HKKDt9NMzipEgzLR5sfkehutiY0LzNz1+zCl8vphhfFxCd49Cdx
0HMZqhMI2NzezfnFAnQhZpfby/8eRWKxhSC11tZlPt0C6AcT68EDnWHcQFgfikW44KfantbceAQb
eRZHuVE5WLyanIfL9eiMwJKX+PKhQBM64i0nxnInGFNgCPNEcADTp4/hvIf3gRcviR2mZP9cuOSw
GniTeLgbUMDsp0c9whXgvWvAW70PoHbH8YEFFCjLyoH1zS5Ai8V2QoZFZhXks01JzKRCwEGAF+MV
5nZdDz1DUFkdKWuDp3UO0vWhEJ3eP85wYW+03j4jXr+0DxP+PfGnU6wO3DkQmUmSDtZah9sQRZwa
J/oPJ179EL5g8iL53E4KR2xlXSAILS8jXFQF5AUqtf0JIs+Xl8E+bCc2Qlhb+6USITuwtPHcsg+x
q5vcuXZIYKwwvT+M7ZSfxieEbMT1EH4HuoNPpcJFuafOxDpIbkIk9Ms/DBE56DiIR75l5nqaGgeY
Ij5xWrjx4rLSTlvjwDbELdLymSr+46+dEqlzfpl87Hi9eOMZnl5BDIGedE8cyqEZG7fKIjn+llle
0JsAjYp1uLG7ESH0tK6ZEUBoZdejoYfV8jDwJLe2Z3pcY1gpjcV94N0IXRl+jwIerYQOWWnkJTZt
pgFPKXWXtMBbtjK6PAaYuCntGDBeMVej7GVndLANNMmsIBUeY75FZZ1aG2wXF4E8kL3cOJV257Sm
zCeV4Uf8sgjptqrdCIqOysaBGygRkc6TDDFK46EFhOW0/bwQowe5J9+q2O4QnyEHSH5Icb+NuUUV
cwhYQFSxqo+4Zg2I9qZGlY5jZse+jAEL2evbdppYA+VMMrahKW9bc729zkCZDbswDGO5eXuLBaYQ
VJAGEd7QqswtUzX8G4Y7Y2Lw8dEyufC5doMYE2jEOB3uB82vjyQYmqkBcZKNkLEaEhOmQ7y74bae
DvnshQl/CLtlzZq2lLGEEdndCX2jso3uEjJMUsxujPMee0QgNdka5NkznUfGqVODYWqPZ8zrok6x
9uHkZm6xzogLG9byCAvwCB4UHCUAFAtjHRPnCMgrBg4AfNZr3b4z85qzp1XOHfKSHUhObNy3iFjK
GaKBF3f2fXvgmDIufK7elrgnF3gdjv1zA4cFrVOAlxk8t2Ejmc4/xnI+EPAHY7Ny+vW2Bwp/hzRF
+7JrjM1SZH+X2eqof52ajJxfspKNPTJ60GDNwhzOzMjZ2bGIyfZEM7emWUhIWIhY9ISaYa3zvoQI
g8VZ0VgyF+FXiMyv3yzy2pZmDXrw6ZjKaeRLEHFLH1dfhsvPG0Y/CPxU3uqmXAksHXgPP+hHZMWq
ZMSFZkqjimBANepVsYlaoxHtgvnUQYHFEBoosihnUshjrzXxtvuCF4Ui0tMvMYsc6v2TWgqPazZG
0YoXQDvSdwH7UiucZAbx4AhugG0+lPujQE60EDqddHsq0wFyjYNyjKkVpZsVPUz6agqA78NJCSTS
bLirSu03KOxHdkIAOeSF9ywT3PFzTStTi2iv5k02jzQmIBEi/iPeCxlhX+I65+ihnmbGg0o52QqJ
MwqDh+73v6ORFWMnQalttw3uOtj+pm5OCwmNtBp4ZgnhH9+FmGLPAZzn9bpLZJTmv6LreOyEHGoo
d0cWXdELYlvqUtJp+lV0mxOwClxIRBhj3poZ9ysptGGf5InHBZKjDRGcGBBmustLSMsfjCPo7iaT
JXVtodN0ZYtxNE+BJfqFnpBlm8CdGd80aSZiSDDZVsqm+CylJBhpPw3uDyO3SC5vIOrUncT0mX/4
Y0TUx0AD79pVwyPsHHQYkzAgZObzvgMidLqfKRtRnJ/4j3fpPeVg3Fnv2paJH+RgyDZS7+ZPmkIs
FIL+B/pSxPbE/B3bK3yWFbdUFqG6ekIsINSClIiJA9IN/0lmfX1dsG0ksbI0MVMBPg9dJscBxHXB
6vSgXONMJmPjp7pfutnw/Ap3TURUfH4tBPNLiBaeL9lM0QKht/y8M7+SM8mCJ2RP8HE68nSu1YuI
c1kLYi1IklWOM1tiK+r8VW2LiAkm2LsPR16HEP/0uCBYwcOlfnrQcELSeWsr0laibqOSk4/a2AvZ
tvNZWFsFIcLirCakRw+0zGKo8GIMFTtS5qjNMmmXAgUO5RD0RwzC3/OudMf7j3bM8RbHFx5mgGLx
e8/OzjBvwZ6/nuqPQKumcev00eyluhijhLukmz9Ea3Dc4LSEpIoCZi1Dsdehhin+qDzWZEVkmy9G
o+2qU3zlfcIpWKYBxQyGJDXhEFdmchkJZwmEAA9gc5wMXLNvs+TrR+hMCA1P7IT3Dr1UsXTaVBDz
aCZIP1DIQOZVnQnM9PNaPHtXQ3/ezdOOKYXZK/6YZrraxt+/CdHq0UyEcfAk3r3zZOwFRVjVPneF
kllvAdbQLmyHp0mfATKetvPRWksIDPKAV9ORcfjPV6RJzPARjAq3T0wu0PBf/WzMZOD7x9uKOp9r
0MOXgq0KJNw6k5+Y69rCQgRwNhvRGvWz7sNu9frFITX+y9qFqq0ayDkxcH4twaCrpw+CqaNL8sSC
MTHEzpvQdMWyXS35JOhyxnDwNLMiDA4ztJf9fFmN4r3E2bczPvih5XYhDh/b5Kjog6dfiqWqOBu/
FoqAR6mFwcAbMO6BNB8TR4SvEr6XnC2diRdg22Pf7H2i4Z6GI/dFmwEpUEFiTi9DxiTlFh6UvN0T
M6yGHjf32ouAaJLx0hLKHLLFy5jesMOK+Kf7HN/Z0a2Cx0GnRO+cd7fMvqYAAm7yiGAAOvRqHEWX
Md/R8IvGF5RM7TFwOvAROgEuNg5ujC5iJCgd2Dt1oeq+V4RKutijHbPOFPEMZAkyZUVGGjsyeYMc
vmu+kWfGU4aew/lRp6YYLTDuyG9P2aqhRrGazxwIGAo+pqN5fyDqBK9pFJLQn7APZZgz4Fa8jDFA
z4F5CwQwYxAPrWELuvSZdBY22XhghCQ6xOdqKcBigbitIa52vvv6D/uD1WvFRL+B3EfAHe0ZlbFg
hs6YNLrD64r1S7yBxKTiymOHYzP5jRIHQ5Xny0Thxdx+olv1MoNZ/LI5+bGQea+rTb8v1sLTLLfF
ReGsBBqholt3DAgBQopZQmUrMFo09WQw0E75J37K4K0xdBTmc6/VJHNa4k9VNxesWg9wQ/oDAOV6
fYcrzKE5PFFjKX/Nw2+3jHMk0cqZqI4h/GJekrNAAfNoOjnx/8rK5EVjOfZwxZmsm8KdCVSyCpfo
zcvfFF4SOnqGgUhgKV9BtkGLVBpjt7hK4NCNOTpM0JIKC7EORABVDmuuEhYqQJjvKQw6GFJ9oKiW
WLmD0QvWqCO3wscePIrwM83NFCOlcC3M0MseZkZXPzFHdCWAE1tlPrl80VDgaORVivGkNqMTWfdf
M763udVoZkTYh+rzYMwbC0xlmm2m4By7GD2POhBeO30XDrS0j+op4k6+hA4hZzzTdxX5yhq3RN6K
BV3PBygbfKc+B4JTfrGbpfckS8/PFVv9OtJv5GObiqpGZ5gTPG9QruCbPRZcDITfxjknJIeShjfP
cHNgDZorhMEe9GTAJgXGHQXLwQJpBifHsh1ctmS0QGks3A4C1TfOsL01DhKMZhvrJ7IVSG3G9/cz
m6w7o73uKjvajU+f3WSQAEN4hDTHR/QbUfwg85YsjjX8cPiTwNWgb+AOLyzpd5Tag2sLNkmEMZa4
JXwju5TNFIIhcrJ2iT6qiwwuvYjYhYsfZfuEGGEaM3rhxsP0FZO6BLrniCE9gwH8ZOgfwl0uGNAk
oc9J5y8gS4AkCrF8Utrly2wrlykbaKmGXw3MC3gWFDVYTcFQ5axKB9ckvlmTTbxmFiCdsivMnSdm
/L3dEWKE7Q4/gDYNPPxlSYnDS5WxygT6oD6Oh5datwh6J3glP1wNREIz6GRtdrlpOe9/wrPuT9AN
YDVhNn8Eu0LmDWIPDbCBqGMnXWv3uU5dQFT4/1TkOoAClMPdV7Pz2JWRD8y/Y/ICTImiv7ewC6UG
eNK6jKY6enbFHK8kPCwW+KcWQNFMckbmpJs9yQIf+0rjNIRkZjMZoShsROIxdezwcUG1H60LTi8r
qEOH8YOczwVw/gEOmxD8KWPmBhxNajStI+hb6YnV7FXZgIxgeQVSRxjgqMAhGmM58/tmBnof32Xe
28PqS18DKhUCyAbPcDEWVmJyRA3IP+WURB1i18Ilt2IiuTKLssTodJr37LZmT9osozjJwsdGv78x
CoVHKbuMwVT8WGX3e81x/oCd/fIy3at4ZniUUEgTr5L/qnydSYeU2QSFNbC64+Tsjrq/JK2ytZgI
zMYbQl0BwdejVe2xMZKinvg1EhfMfHIFRzhl/nX2gqUO1uUbmm22e3Eg+SUKHAY7ZIpaWw2Vg+L3
8GNfWJZ4I9ZD66QOY+j2B5jRGWl7at3yDkeEQeIw8TnIs751XnBwXnBESo8BDqMRHE9+sdFkUyv9
/sDdyO4VLrU1UQf815twOUZAfDwZTEK8k+IlHBVTvKcQGJbJ8OjwwDMdANpLRi54YnbCk4K2Qnv/
kSHQvF3kXMyZe3P/RnYa++QcuTmZj1TjChI4iLzHMHXj8tSAaebRPGqucbcle+LR4djqi0nQg8Un
2JOWDD6Z0YzWqDuR6fWFVxDIh33ce1pIs7wFSavcD5zW0E7e0wfgNeMMHLjYhr/M2wf6++S7mKBE
QLAmDUCqeC/JOPg6aAiekP4WxawU5yIQRAvbM8Kg1WeTU6vghXtMFRS5+YlchvRB6kc39Zf9pg+E
+fuaMUMP55/Sm7ixcStgw5sKeZQVSV6wLxiOwwYNrxpUhmku+ogeMiIRdvEtHM2ZyGSKHbYWlJtB
XRC5ODw+ej6lf9bjaTV7IK1kBoEvYQJoGnmE/XFi6laI+QYL6K+DugTRlPMXGF7F6NpIOVyh4vZL
5nisEC4zIx2rCwP6FwQIo88Zrg5T5EKYQ+AvQiND8h1NY/6mDc3N99jkdhFF/0E+MWFvVBg5LY4v
XYvauKBRxWcrNPRn4zP/HlO6DOprO8stBsW/EadWYxXwfTnleSu1X8ouX6iy88GYjykj4aLn8bWG
5QcNmukpsLQ8MIZimOoICFHk80VnL6uCNsrsS1d+WsrTFnus6swn7osTXp4bQointohMHTjmj1Yl
w6+CWXxn8qK+vcu1odynOpSJVwIqEGf8MyNRJLH6Ab0OdZaB2wm7qGHzslB5SJMZX1CB01689YDH
y19THX2I7PAO28nQeXz3bR980l+qSkrSZgkh6belFOrMuLDjektFP+7mI57ghet+g1Ok/5JtQkj4
CRGmMNHQhIpxKlJjscVSU4Okkn5DRCZUuon9HhQPvhI7KpoBzCYkM780NxRdPqPXd2zwkBEzRAmb
CjzkjBEeKymNlPFokT9YHWHaV62hpuS9WXzvWx3ogwTIGrg5XB+119zSd4CBYYKwAcl9wTzJJQLg
87Hb0aA4UJHuSYYI2hE5jKvO9Jpj3SrZJRBRbNAm8KAPbEEe7lvfPEVb0i3uuQqCJ8A3Cmc0SZUN
eUCEEv6xUfUIxkfZfcnXvBalNRnPNBQGFj9WY6b7RMyGRSRlZdxP24H52syeyE8r58Xw4OPKoG7c
gYAi+SLSp+nb6qDwqk4PQK1Ps3KYETKJ/x6aaKqLywcGKyx2VxEX4suTkFJw+zMWfg74LpPqrxy8
V8nHHbPFv7EQRzgRPGUXcXZXrvnZ58RUOYARIYUcOZLlJASv5qaabmvJFSBws0Pw5JUNAB7k8+e+
h9orLQXRHpFN/Fi8JihXt9SDo8wstb3OYLssvAds4By4j9NrRRWgNBZHz/GjeV3hxBQsbGjL112H
yfVedCEUOkPPfVkg4cKPC0d+D34pExQf70Usuj3eMN+h3nQnTCNfmzxxkG+kQ9km7RTZfX1xgls8
4WC2s2w877/woSN5MSmHWgYOvf50O5xiCrPRdhNuAVx+QLWApL8n+M3dJ0hiN+3cdzfLR04ZW2Wz
6xA2Y/yuH/rQTCmA3hvt4VATjD97VYYPHoS3NwZa3Hy1I9dOoTv888tgDlkEXBQGiIwQgdLTTTYb
A7E+6f6ZQ+CL5VL/mpN9e4qx7fxCoc+AphOny8xHbI5vaHXqlsVBgeSOy2XSeC8sStsb6lNh7GZI
nTT7AcIReV/hxhixh1PPy0o3sJ+SyKsBTSlU4MUASJJjQhKPGlTVqsFg+8sUzmorwLSllG5EBkok
/3hfnm1kl8kPZv89BkkxYWAm9J9Xz8gFUTeqIR0rJOwXX3Ps/0cUfmrwDq2i30TQ1/JmriCMpRz7
oKC+5ILXNh5/6xBIPwEXJQSllpe8CjH5adF0IzrESCimulpImk219AYQjGEejiBYmDzWx30vk+Dh
UFMRlgorc42lgEnH6uAPgHVlz5TmuU72G91SALRzl1LZ/lDP4ROAX4B4htzo47zjk/YICWSqGpqZ
/YROfIjcyC0dDJwWBZ9EtFKXTdC7QzGdks0XyKCgNEc/41nhpuRDgd0C4CekAqKFeQe6k644+ybr
Esoa8HvMFm+Go0NU+GKESnKVhbgdzYTvfMzepy0UaZkTqlbv6tCjY3pTHcIURv/QeC2yoJH9YPjF
PZvS1GL87UWfGVf+/+bDhaeZMhAu/UVzUL7USaHzEYwvMCOMVij82BPov+pSXL6m2bTAGCmz9a2w
RlI3+5z0BrsDjklUXNiy++js7dp5IgBGgopP33grXPNTIpssvzH00u1zjF8nzkynzMPsiuG8Qtb0
L3K3bzAUUIB8cCMtRNGHTLNE4q/20ZAUjCkthzENXLHmxxr/O4+34ESR/z5Qzk8iZtiedgdnVWCm
cM14KGSXvaNT0w9kcJDhmHBE/LAyC6BR8FFtjNBzVgYFgTE6diBP9K9AP3+pR5yVeFXzxfs10+/M
37GRTeelYuG/0sC6wM5AYCcPokvpIr80BSZeuNMFmJUTHKWuNAAG/BY0O8F0iKo2Q+YCZ4M7e8SV
aw01dvufwbiCuxslgdkjZOTY4DQv96lud17yp67IGN/dcDNiJHe+j/F8h+jHIkHH9vegv4a0wYKa
00nXTAioHbibLfKGBbeUfc5GJsbvkYMAYzA7iF1RG7yGmYJ+PugTSTuiSR2GgsPMsbzCKMhopmdv
57GcLOQpR6+aG8iSAGKMxnsGCAYDPQD7mI8h45MHXTjajkEKtDe0yszpfKqVD+2hJc84bqvWUWkL
k5YqzKj3yKjKGmoL/YxD+hikuuoEw/8on7XGq+G1og0BGlqjozWbE5IxPHJtefmxhV24EVbfyoj3
xKbBDt82f9cG6wQv+3pQQAmy/Szpoxjk1sfPsSLtBnFXMo9kgn3ocqEbQb5qnG5gcOFIxSBY5nB1
ZTgF9TXdYCVraqtsT4poZtwSIqSAKX54+nigADG9fwzj/AWJLJvHpVx+d0LwMG5vzDfhnIR3zUvX
/XHCpT1LjRf96YopsvZ6K31vnvs88jB3C5Of9+vEivvEU032h8ZOmedRkCurFEqy7BfS9aXMW0g1
PATpC2xQUsey+6mIgVDmyVwaTWV4SMoqE9nTVm/sND5XRdqH7JXxaugO23Uv499hSR/qD/AgZf5G
aosBnHRN5xVLTB/4VcsJGQNR0Ar30WuuPBWjjX8f8lWC7qytO8herV98IY1j6LgJOxe7IX5tLHjj
92Z41DL+zWA1jtiFpo96kQImVtC1U3aKujnLylxs5kli63ywLU++lFgCTfv3UZnTdWtA7aeyiLpd
/emNd6aasTr/AGNU1cOMy21cuCXUtpysQRDuchol0x7/SPJ8E7sHbwrjA1mXRoRMnEf6sEbIMP3L
B1UVFbfJb7Bu+KV3uS1bn5/mm9DEJ/Yv9DSvSFz16Ug//b671Dtcj2byfLTgurAXSqucM4lUsFV1
7KYcEsXb778b1Hv0+xmeD7QpMSpkKkOvJQNrVsb2xG7Pn9bUBT+jr4T7GGFjqRC5EkwyxNYcIxwk
jV/iOoU1goKUBlMYPEbAo/Eu5hDl1OwYZj4cbU+NnHWOSOnwz3W3P0NnILMK83I4X5JPW/rRnaqx
4SFyj4q5i1Q8/XhfZpSqCaORhrHYtvh9D904zC54Nf0p6lEEeHIB88EdCJegMqDkABF49wzqLBTn
BR8VGUXytIwdZWy8aB2IrSBk9+PJS0Y+4SVnYwNwvkGykLdhZ3e/hMr72upxyZcazFE7tAfyDBig
FWI8+NfAzZXsQfHbNys5Xj4f+L/4YfGlkbSeRC40q2z0U2bciw2+pVi9FEUITY8bQh7uk9VIvmoF
nCcvya7P7Drh64yirvwG+J7oeLhkVg5nRgglxOmwMT4bhh/oxpWe788rnliTX0amBdUHpBef6ySZ
cgfyyeAgnUcPtApkLtaAi0cBuCpCHphIThg/zZqbVJicK1hWVcOUY5nu5X6jy1vxM3slOxaORgES
3Z/6DJs3iN8xMZoCxVBzfn42E2WuEr2OSgoorfrOnty86kUuBdJjwKTx40jnH8Y7wKDSOMdv7ByJ
p8cLDxDYAm98z5szCznK9+MCNlm9nMDLfvss7yLZZcWRRVnoa3EMNP/ZVsK0bZjqNvNIWRQsy1Q8
qdEfYgr+RMmK0VBRY43vdshJXEmgkjwnpDvxqtKfCCEmP4Z3DLKLXpg2qBZyivMz06oClUEaHqIO
II4x1oI1lHC5qoQjI/2B6frZMGGqo3sMWPQIz3F3iOy01ZEvsEj0WSbvc/D0tNtp/MoTjUDCaaXO
yVxNurXA9/oc6xAoLTXIqB0FCoRjfdYUUJSyax+eqyxn5iKD1x+k8BADf/UVOPOqpSP9JL8f0MsS
Dl0ZHhL2jZdG95Pv8/TnPXwFPSXrf18FfToJVsWR7YGMggmikRdXbhESd9LeHvEyx8yd6PAnwMZW
fiO1uDySHXsXG+ywmfGRUvSKcMMghNXC/RUvMwUnQiTQioxXD2Xtb/hG0ULWwnC9dJB1xqvt3xuz
lHqlFdsPN1SERnDJi4vWdXjQyRZUvyTBcbdVGH3X7DVi8qszPsGcRYE1UE2fFy7BmOv1Klyh2HaK
+2CGHx7Cj5O3dssUSTeYktVo+zF8HqaPwSg8M+dDA48gBGk5enMO2Qn2bjRBR4Z5zwj0d67HlgDc
NWeM8wAxUo4YGyR9Me2P6dflr0t6kX/+fVY2iOE3WaGkzwmdK4ginefzR+z00yfKJdHI0dy0vv4N
UO606FG6O5KU5xpFi+zhoxVh3sk2jKXDH1bUhux9+qCcp3Mq7pDt2CgRu3oTp9sO+bPJ32ubruPf
JnZ4pQqeNpLziZAyn5hsqa0p2HhGgIzCm/NTbkHzs6NnZCROgHbmtkd5YGPXZE5T71MAjoKv9bZB
6OQPc404gADikH3nPdyYdOw98AlREwbAO+X5B9Ei5Id0MFgxUapC6oWTKpwp3NzaUWdYr29bC5Ta
IQyV4iCejTWT+DeZPHDBgpXwNItpXaOfoJLFR9PqLqTJOCMfdXUHdnhk6AllihbGyC0JBzPaVurv
sVVajb0fjDXfa/2nuYwiE+Z5qHMfo/J3R/N6m49g5zJIMZ65Je8fLKptDWEDfskZPJcH7Bb7fg70
uYkDsK4lxjF4krYmV0GcUlyaKinlNC4QkuMbZmc1G6iVX+VTeS8Qi76g5mFMSoKrGc0IIApwYgTc
xdR2hrH5FXcd7Q7Glj1NKBE4bMKiulQOiREbiiYGIBh/yiTGI5m5gJ4abm7CsrdpkyfzfIZ2lstH
iNR316yRm06xFvNv6gXN8/iS5b5VIEtZpoWjdI6qmTrMiO4MXwKd9+MvPco7iUyczBI3lG8qPp68
SpvQKafG7LdVzJIYCUw1NVvyJ9fH/fk0chgDzF/8yf47HJNmwWtcjtZ4xWeHZJfcdIeRlqQb+s/r
kmEVxDG54Dl/QXLn40051WGG0l24h9FqDN0kxJpV21EjT2Afgr6HZgm3hjnl30jwJgygJMKxoA/W
kKnGi2hJJsdyxg26lgBFDEVl3LwQVJPu4st59TDMjhMPN5+ME5nDy6/LY1tu6e9kTBgmJIBg71Pa
vr5qjjJ+lMN4+Eju7dBLUAeTgYuWzNqfX9N/Ne4gKn4EsJK+P+zIvTQda0GXwfaGQeuOJ47S+qPa
kgo3ksw+c5LkrKtuQmuSIH1zv+hnWq9hRID2FEibP0QSMEKB7MQyMmtbhG6nnRKmUWAJ/ZT2BkG2
DT5xFZYqwUu9N0mcHlxlC2f/dSrLxbgwVXwrRg71u4bIj3Ooiu7Vx6RPeRT7jF2GymFsqOzgeChN
ZvUw3XfSwq4ePsISrTPlPWuAzTPFf+Nf0pZIXxY7cfAULAWC5BzBeEuBUlv01XVmRYJZDytfN9c0
CYAdMmTpt/UdWKcgzXPdrn9gdmaUej9cmccajiepyCjJXx9aI4O8XHklOIRJLgb9Snwqlv0UOvVC
PLlsWMxLkN/VPBUdPrSQkdPNuh2CGbiX7Gg/L2vQH8GAw8MB23J8cOv/kHRmS6oqWxT9IiJsQOCV
vhfsUF8MtRTFFlARv/6M3Cduc+6tvasKIclca67ZWH3FatrkgqfUgArCZuRbvTw4QSjumvENrmmz
k6GhUzyQYKmSBUM7A5y1Qm5frz/rauMXS40+kZ03JCu9m708ACCaR4qlc+uNvsG7DHWcnWADlNaA
3E0plDGt25hfykxWPN4ZrxQfleeLnEcmN2dKGaGPpAoJi8NpSulBOV2yi5wxEbK/A/t1MSUmZ3MU
xhl8D2/EAP91trTFa4Z1IDQBOHYtDlPMhpTpLRywe0Fo/EZt0mBsfTk8d6JupdvFUJA6j02KnWfG
P+l7MHx/XrM+s05xWpwv9pnq3WoPGEANTNJavsZpqk8oaSF4pgBIMnl4ICqcbnxDTOLlQcoLzCqe
YlbmgUjVITYJaXP46JgLGUoIjMe3QO4fxkB/0cv7PG0dQjZnaIPTCSnHdn8noczi8zNgRm3ldVv5
SOw1Ovk79s09d7hCU1IYG5t2QJiG3JPC9D54nrdCdvUZV+v7tJx+cnoHoCSFeRFeIBjVvIhBJjr5
tuQfwnSaDZ7uwSU026GTMaX0B1MQtLyypYut8mLBLAa7njM9/4BQRxqcFKPzmVQl2vKbSAGKQ9J3
0AiYxeqVEfW4fmWPcbm+x5TYUem2HjbeIhYaOhjDzemAeh/TIV5k3i1QcwkN3JhX5vsAfxMEhw88
xIx0DFwkmPcpGIFxhFAa1ZPLCR+lhBP0e/z+vNdCY7FrVsfskhtR2uc5ygCcL8GjQhbVQMRt6kAF
gHHzy5pgBkCWgNB3S2GaTCT1P7HxEx7vMDr9yUcQ3Ts2JeA9OEKdbMbYkvFFOUFlz0+5zC+iVrF4
QNQt74Oa604RSkuc9XDTtIj3Ij2Twi6W5118FXwIXfgO3mcjE+/L1uRRKmGzHv7jAZ7c904qLcwY
3ni8GfANjbeMytrEuIeu8ELDm4D41SEj4qYPU8nYs1rVSdt37rsfdFjxf3ismz8kHEM81mHQzTfp
RiUJgcdZPESIpyDXjGAlGDfW7nx0OIeIzBjPEHvA1bULod6iIOXiL0A+1BW7UeGdqf6NFi4VZS/u
oV8DhldNaXygoG8IOIBfNf5Wdkt9PHR+Peu5asD6s26NLymzAPQnKrN95kS4DF7m6EX6BCrdHEzG
mLsizuE3vyIVaBTHtzLF7MPlpdYTOWVtgp4OQJEPFejh/DGXaaHJJbRbzebO8JnkNmMfoEeSYJ3d
xavCVaJbBTi4fUWk1HDHt0JZe2RgPl1SEyoJFXWFGvP7MXtbRlby3UZ5AuOGzPc/BrQMwgYjY/hh
dzaqjPnQ6+81o+6o0x7VDGGeZ486DyLlLXsSnr7TWk/dPdY62MwcFkkJmXLazvtkxxzYcZvskckj
c7N4ZG+X9sHrHVrx2FsXqvjwY/TxUIHsgZvCI6kSQVRAOWpVMRIBi4g6a7B4EKtcJF9CIQqveaSc
UpX3Kw0RtXeN0PbARmYe6At+BSEPMUDiAFRoeSZgebPVvUf4yPnIQrR5XmAMNyT/5+f198qyZle8
R/h17jeHIQJ/dGi69U3ht2Wx5uLjPAZ8TzXhnWIpR14AS3eghFHhuxRcL6AjJl1oIzD0Mk7OcDLC
4eqBl6U6KWxe1BltNhYPZ/8SjSLc4K2zXy9ah1GDKBm/QeN0K0Y9NiLAGKqF85vsNejIOIjmbP1E
48EBkrL62KEagH6vGy8mDTpHvPMMydVFqQqDnTIlB3ZHKw9xnCWbNevrmGx4qtW4WKPD8ugTV/oE
ZCHqGlRRuHblLGzeBWTmfLs+IclHnbDd5ii11p/pxx9gtbSB6YCNg31zATYKQlaZ+gAdl+NyChtr
3vNJxxDfw559jnkjsZQ86JOnhwHUxWX7F8rCq8OeYsuCyfDZnb+GNAHSlexzsPs4bYbKJuEeW5IJ
UWS0klOd29xzhAKDEdKumJ8fZp8DA0h+dQ87yeXUizeevr74dDKR8M8HzjO1VZGdnH4ySAF7hxNs
dkMss1/o7WkGCVVLer5qj9KHW8UFLBBjkOoJ3ZCUfEIc13iYD2qM1h4Bf0JVnxZYBAM1A4p+wwfY
GahDMpwM44EPO+QBzxkCjhTLDvFZAS+vO7DAOJaqCx0OAWPHHuQjrg3UDMKBNUoKZ97MCNGYn+xt
t1QhW2vj1qpIEkqkmLmWSKuk7XCSVOBVqFalrIq+AZdPOELrvnHU4DlDpBe2BE8Pl9cANiAuARgY
q8k9vIfPil1WSMzBIkB8TzYFPhFbxJqMORRG49OxWWKQxaABuyoQXYphD1XQ5tD3m5x6l93CRgND
MX73FHg83+PNZ/Sc6LQqjD4UE7syRMhsijkvXeWRLzaFqWsIlcIjvBFnIqSdL6dIGnvgFrkyq3L1
DzWOVRtKANOLXinNqeXXXf9f3zeCdq+k4jpHZCLwDBEbJJSt/8w0W+O7IgudJqvbD11xD4upZK2e
Yc/H+RywT3QqpHBYmwgVuH9dYBUEdQuPNQoXYWDsUBFaE2CO9Lktof1LVnJbfoPOIVFo0bOmU6EU
kHxqEp8sB/DeCqfOU1DtsDMj0OHtfGzRiipB4wOExOiCrY+rYbwhaGGO7uKpENxmxLihqbBlvFs6
67UeiIyiZ0ybmenr5wJ/BGwvFAQEb4fkOFc/lDa6aZgNW8KcP4ZiXtBniEitX9p4Batg21g/V/4j
/+wXVNFgjx8PRpBg5o/p1WOI7Up/Q4koQ9wT0B7xFg2TL2T/jEWALUQPDRziZlrYmmuQMqSic7Bq
Yo9VC5J6xLoMX4Ts3iB7Yf00wyySHy6HotNDyZSKfnwzhWvE8vyaWCzSiXGAYiVEBdXOhjZOKCyp
d8RQhVYciedrqXtsSc7bv0/E9+zJ4LNqj2ks+517z5mN8UABJccnIUJHY/Qxy92JUo6lOtKFpRk2
CVNsYZ5mIk9Hs6fH/seXZm1Ef4JXF085q5Y6DNfp037iYpvAiAlfMU26tEYG+c2wFUxON4Kaz2mR
IqWFG1ikuEtBZXXhPfgn1FdXiwKSp/LGM2hfh9f8GvbdGwm/RHD8cc/pht+5eHBqUM3A6923/0z4
WdctC/fmD4+4S6BDo+3UMzXAS80nvSN4pD92AG3ZhwABGyP7Br8JAXJk3SETOABwBuudNJbNN2r2
8g85q3sOYMqH4MhqQlT8IFXoAGMp5pKvk1705P0SBw/58wjRGl8KcGmiF3/ZlYUP70q1SwJ63NcR
52sP/cfLhVaYnrIG0x9IDky3F4NIjoZf9B5lwyQZcwRrhOv0y35uE8yeYL4Rvlx39mlBQz1MwBa9
K9qDmRJf0SP30sY6zzD5CgjDdOpj4b8CmV3zRtj2xX/sCdgdb3BZXMl+HUJzxBOYQy7eTBvSUBim
rwFtVr/0hSU3cR/EJYUfqJpInCHp1Z3ROPdc+xPTVGaSsH/w5hILQLzFg1T2IaNv60Vv+eOiuENy
OoqGE8bfZc7wWp8U7s9FPWtxEDGVnqtMctFzoT43NUv2f5N+sgq0yd0kDxoeMZYucAdgOLZOf9JL
n/bqxB4CXdkRH/QVKrYen1nXFH3Bgx6/pDnb4DwM2wVB3JCCn5IT/vGFg/PrcZDH3+Dsf4JiZjOS
tAT7j5a14DuSDdaGU7FnAMUKzhgBhTYlJNNAV+xllMw+rBI0bqib/dbY3vzzjK4y+ZoDh6Liyn4M
Ky7E5hUOFI/lZXNOuA3yRXJfblZrbTtPKBPJs4FKKoaex2HA5PWE037UUMPZvX0DLc8f7ev7QVeW
r0d66RzoD8OzP8SqWZk8dxzw6gTOeihsmQ53C82JTRfKCrR/AVaEhoRK6WINUx1UZmgycXGLOQQg
k3cIQjVkG3zwdCu4G90fGoIt0xHiIbnE7ZshbsSfgrX1TU4X7HjY2gaweGFaNv4T0wOfnHiXatfU
OC6Z9f76rqoYPZ2Bnt0hEJHsRD1iMqlhLYThLv3ayMEXutM8/DJlVEWVeaIwqkEHAgK/R7V3pqB8
9t0fS/ALQWJoFgxwCqzNZPuHoKXgnXrE0Pg4OHi18IgQXBBvUMBRdm86eaOrD/7QvLu0dinSE5eq
BEvUpy+b/fA6hcd+dfDQIQU+5zAuReokKzD45ZsVv/m3YwoHKEvDQ9nxiH95sT4Hv/D1r9slBuYc
5yjLOBZWoHZgknjR85xZazAKiqzIaLYgb/CF0uNmMkSsPWLe+RXCr4364jsBefD64c0VU/0dNRXY
6/qyHpntAi5MMXn5l/CWEZDaGmcb32KnHGMmnggL7RYKJNWnlPfDTfAAnq1T5r38C1eE4ByWjEDA
n4Z+lcOBQ8TiFwnUKD7LvnVUl8vhMNDITaog5txi2Sp8zTo5GG+SPHhDPN/F6u6Zdtuf/51eQilf
0kCjCETdhbC6cZH/+G9ziXYg5EfqMbQzVlPfhW3AeYepsKUTtXrmmGiYhppNgg8AEeoer7C3Ft5m
qkP/dOLuc85TZlKiDuYdsnSMfGPxxdsMQoZunrYffoU00QEKqD3heDSHja8ktwOT7YlOqXrlitiH
bfAEf0S2Af1QNT8fSM4a/3a0bT8PCjJsl4bR+6REsgpFlqgkAin+MGcASoIj8g0veK4x925Mhl74
E3mHR/YwB2PZ6hQc0n1E47Swl1hJylydNMz6ib4wJKwhP7Z4Zd6wY4TeUiXRDGYbqMuQb4XC+aZA
OR9wI4HC/8zwNc6iG2VWbdYx+4CZ6gjH9OC3ANhJnkk9kWGI911Yyi/8gBwoWh3nH3OBEAUEYxGs
oAwm+TZog68GOeaOfrtkQ2P7eTDoNDYeVEtAetoV6pqR8wbYLqHHhxTLG6sx8e7OpQnsDuecQUwA
MRo6b3v3MBlb4NG/Yce7GnOEQwZKVfdKXYQlcQgTj8aGI4IgjcJmikJm1kqF9oyhGeWcamt+ETML
fwXYFzoU/mbfwvrEhohCXYws1YUmDG2X0TXlJOcnSbPpL8CH/hKekNWWjmTvOZwdlTNeD/o2IYPo
Si8ZiOBCxIYVdqq4ugsRkSJjYF2s25ggagbCzBcOGtcGbc7+hMR3+ByiVHroaViank43QLSHTULG
Vo3fEL9arpZ+18bXjDlwmvbNg5SQZ4zZEj8DthUKAOwhRG354zk+XSLcKbCDbtJ4RAK4nZEQv7MC
KBukF3c3dOin7dJ62gdovbw+TP05xx+U1PhhsWTO7sCX2ZNrFdseHg+Ft4WYwE+oNt3ftAGAoowk
43LLOuCNeYaj2WZ2yjmlp0MOKfQcwtIee4M2kKgeh8bARbPp9Ci3RQdS4VVEVLFDMRMMXXX+CXhP
0m71y5qliC2TYtXtWIkbEzKa00zlXMYOouRnAFRe51rS9xEn2xcH2xtu+xl/Qrw1xvAUFLbMEVX3
9hfD5eD+MnzncJ3e2Hi0qWZ0Bg14H278qkXIfcUAFXcAv0KJ3YSck5wFccOHZYDzyHOSHWcoEewt
FSLYzpR3jDkXSMYmJf5HMUtc+6sdngeVx3PVIk4Ruxddlr8YvScy05ZZj7hs1efMT+oANAcAF/OX
jwPnRTirA/FX4EmCFHMkuTHAUoPmzIa3/TXnowmfbV4wWCrXBd/xDuq5mhYO8yiCm7CR3KCvpvep
cffHKzchWs9cicAasvZ4BGQ/hswypT/Fn0JroAWkjvCIHtCShv82rnmueTciVducG7q6xisEJXwO
flzQIeQXk62OXRLmGBxLs7Rxz8GsQkoHFOF+rydAYylFSfsHsYHTma1Zt1mc6L9AIagSlZTxSrW7
7KSIYtx9hxub7ecaPv6tsHwL1YY/xz1ok6By4AphFkJYE3UPUxwPdTTCWgV6kG4puPlTljm4Fwiv
DJBAgQoP/VFCbGYxfs51SjH3hx0hP+4H9AaNHhdbW/NOeC/8VpJz9XuB5H3HYP9YUGJI3GHaEanp
eXqe8vFLqpoBamGdjBdUzVAXrTIa+tIf+mtHC7lUb0DRM5WxYKXCGwOuPuPr/ILnLP31ZfzmvtFh
qUE71vJ63uXXw2gi/Z3Hz4OeDtOBDmmRe6F87M3JaXKGAUUD5dRQQSYgBIw/LnxdEFmd2w6hSdjy
0v1xGSm3AZbFPT6WsYL4gqkSLIzS6K/wp0BYJTJmqA4n5RpcH4NY/np9KCH5zZ8HjZ9/N0mhpdcG
z5X8hyV2fKzJ0fwYGJehP39ZT/eyZ7j8XH/cn80HcOYsCULrmuk3URbt+MREkGHfvEpRR335+smm
6cWxYCu5j1QJtD0pUASH62ycMenR7i9MURxQG9yti38gv4tJi6c6Z2P1TBhQvBgKGhBB5XERbaZs
n8FpqwTFX4vN+149VH/Q5dopMujHeJNfpqc5D0cCF3vnVf4I2+COKVu7BaxcHuueedRsZPbKX5+2
k6XB9Inku5cD+9NRImoH+77XI9aiSDylGHYGbt+RloNFZ74XGBZW42f89pjDIn8vPBWk7EEQR88r
xlfz7V3nNDLP9YjTsIWEDZ5uFdQISAywDqNhv2CoirDCEPaoPDmrdqHD3eeaxAORmBmSFdaYvCm8
6ZVm3OGe75inku6KdNt/zAqOE6pNWxtSglKtUd50JwqRJjr7SkyHpyYQ9Q0UIsrqMn6Q/C5HFzCz
9AxkFWyWqBmpijqrZ6gp0V/sMmxsdgcWwKiOghIvhjL7uJh2p+dU7hw9uAyxD695PZE+VjClRU7K
s4IjYrD1I//fnmPmh/PSgUNv0/h9gb5uQDeiHaDuMiX2sGNjH9GiS5TbVDKUzoU5ZatOKuwdKArA
aXCIdTu/SZksVBSqKNGxWKO4Jo0i2zja38arlsNEwrWT4rPH+sUywWXoZvJxVSa6qBDJGXI3zg/M
UueALlwdoI3PNkdVTp3WAWgwkIQMD9vvxbyITdT6zJ/zK1y5akHai0tLz/YLbHImWfIJIrKhgamN
I5I71vKxJtaGtkC1XozjQGIRquFJX7p9egyRNPQMPsnAQQPCVYA7jMG0KD+xY7cePSCFUUjHTcTC
7PZXb4nHjXpUdwQKgI+hMHNhfVNOvPnOkQVzniNkKIonbsoNz4ynq3A7GVcGsiXFCMj66495M4uA
PEuqFeB02i4b35b0JBtztCZ0FejK0KFY7bKAzj/u7cvkDf/XZ3QT0xVSLKCTtnDQQrlZWoBSYAvW
ZtaNH7rxIOGQXkEPwN+ooWwdRI4q2smB0kixAgtnY4NpQe6YS6sL0CIQhztRMsL3Y5he49ccd/xJ
ORktkT/xyKklLHaKSEMex8DFQPYAhNFQpiNxcE5Jit0XE90ZQ6Ad6kmV3UN0rYL9SWMDolb4JwoP
OLp8VhsPYQ8bjDYXxhA0pXT0LBo+2otnBuaQ3qaSr/hQ0+aoKjnYxEIrCApT3NdixC+vQXLEKmyn
J+/mV9H/9N/XsUzYfDr4scCl4MLfI5tcCMkcAKdi7NN3t5z/6BFNnoBbRDATFGYiRjEtIWOKR1RF
HH0uPaR7nTwg+famt6gg3pCP+6Fnm5ZHwAf0O84roJ1zPzP4QTeKtEsMmCwat5+HTg/1J//xevPC
Psei0Rx573HEvJLicd7RPEMNd74LOaISyTvoGQqcj23jo2QZv9M6o2RyWELBTzE2rKcR9j8v8Kxb
VC0LV2b/Dhk3+sSzgQDi7xUjw6EtFgf76gWkSB/J4do4dDczsWHwl4iD602pVh05+nLcKllfkAme
9hVHCH0NjC/SYsZw3c/+OTptB0vm1jazxHuwFYUE5w9xsVqI8ZzfsFcjbORpjcakTLAHf7H2R/Fh
PhcyKItwKfyu5Fjx7y52STMOdlg0UIx8ZiOiI9eoSi5UMjhVfdMnBRL5QTwQgnApwEeJYIu8/R8x
HECQvUlHRYJ7CAeV2wFJfOKBVfmlJxC9X9BzWKLYb83OK1YqDBAqJFYXgXC8cGiNRDUkT95Cec0s
2uKY4Sa5GNO4CvY796U4WDbHNnmOm/l1PAwH4O3PiNBfeMaPXQ2hR52RC/kL9Ynwi7lj/G/Uy7A4
cmQ4OFnEjFlVDJYrsOTO13YnmAr0EIIV0IaeKFwYRia45ZxsRMVsA7hyQHfEAwws+e5+1/KuC7UE
cofTC/lTr5iyi8GUzAlc4lsbkI4tkYD5cCLqNMB8qhQMegimQyvhS0DlTS75nLBgNipQnTIbIjzs
ctXvpzDtONF41T7ZY8BLCHQZ9LcFpnTJbzvytB3VHKjJZAPt4SFQcRfl79+bWljhp4mt7/hyqpwL
EkQcCE0Ucvg8/9sp0BBR7WLhPWlxe/nxgv2zbGNczL77xRjNaCKC3JwR5F8m/z8LPfzrK1Tal9J4
N+iZEDwZGn6AWP2h+WN4gUnfzXoPCZIgbsLWlqA2YDBDkkuRscrmsOeVzInUCXhMd+MsS2VWAggX
CphrQLYrmmAF1yXMU4EyVYIHhjBBtPmFPqfh41C6EH0VaAnQFJafPVeQjBrqTFjWEOUwWSCk2P4m
AyB+DNEeDBSujEMHeL7jzIdrMjNmvqAQOWZnjxRP+gxKBk8x+2QdDr0cnHfnlUIrbdxyfBiBEaJp
JlDF76anUHffmAJizzOXcO4kQ/G161Ptie+B83fJNkACMBTAf74ZO5bJUbwaYYBJfw2QD65XoLSM
RyO7Rw4A7wq9KKUwtKhHcDujwKhESOslOwF+Z8QnYK0lJrWglQ/gEYRvVYyZNQB6bZ8SkESm6dB8
en2QFf6ubr88rubriZ2yHwi5VlREYOUAUCMAKCkRLfJmqrKlYxRDSUVFw12iOGdRdZYcamKO80GC
olAoXmZvv7+FOGidOaE42c7AQGeTaSWITys4wuY5lNmoQUw42d8EzXCKcHI4eEKkwxCJnIVUxKiS
PqNN8tpsdcKJxsZMFeZs8LEZjOujvt5MdZc1Zj2t51Izp5cUcJP+s7dGyW6o7maKQKsfPHzazTXk
96giaG04Z4RpJQ2t0VtU8NyMPkqZKkIMiQ3bhQnFhT9zKcPYpx7WNYCISut6CtXD+2IydBLmCzdP
AyjTZqKA0xzoleyU/NOEQbu+h2RyhzwKB0N0R5veODvFUfXknQIAYXgJtASO+wPHzRn8OytBGH/l
v5ypfZGhTGBMmH+9KsC5iWIEGc79qJIEJ1pepCx059IBIgrw03W6IHrBQP8QMg/c3ykhmIVSoLbu
l86S0S47rvd2QdxSVviYAIOT+RNx0H37BowG08zqHar57bDBSIbw06fzy7+5witvX616Bv8LDKBd
MuZIKT+pcPjQBpOLMSwJ/xmiM0KLo7gQ+Bir8Ky0hRitiqFIb4kM7HBtYSAOwXNTNC7BxmcYVlO/
TWDWcWnAXbI/8CEvOXfKeP/jydixkf5C4fXe6wKiWPOVwQpODqILpjbTKzWNmA198pG/iShTM4pt
YI0LmyNozJT+AdIiR1o2eHDoDCxskNnJXlQZxl53Ww6OAaODp02NWTr3MSITYHdusVhXUHn807gO
ZZDtAYcn5RSvAQ4LWLeftgfSmWxmlxQ91z0xmGbO847EwCUC+7dP1sV+J1+4H5Q0mgMCBnd/zYd0
o16Iy4l1XchTFaypgAVpzGtzgrXS+oDSxdsw7+I0ZYNlm4CYZZbTPVGEZg0RnbGQSkQ9UbAuNQ7v
IfeTvnyF1ti6j/EYkpI0eYzx2uibc27II2Ywa8wQYhoKGTeMoh1GvjbFImBUyfUk/QTGHd0D87Th
JBqFlP8AP5ihBJIt6jPFbSN+hZGwYf3savoOwx9Szp6wchMufbipMiOhhawZVXZLPbE5uGP8Dfnb
KUDyxVxdQS8+h6v79piKkVV/cw9DE1sC5slXD6Ob8dd9WJwGH17GJzQi0xUD9JwB8QGD9jm9ikEv
WIxpmUviZegxojm1b47g2d3njHbAR2q0D9PbeJOc5gwnptUYShtqvl7YX7BJBVUqjAhr1Koo3vsB
E2cdk3SuXnhE6Gtu7Um1aEYjqk6bCSZ3ekh1Oe+BKCou81pWusXUR+yJZAdayExZ46KoZ0TqX10N
YAv/MUvY+fVczR0FkgGuhCDPrJ1TMMrrjI2CEB4NRwXzqTj0b+UDCqWHJbyCtdXAKtL73cVnt0ej
MFpWFXCIMjmz6zL+v4dN59xHDNH3L+h8tfceLFilMpN6+IneKe7YhYDrgIqfWOIYuHXBl7NuyZuy
zqx2UO+hMgllhZz0Jh/AgBnlV/ABmQygwjkX1F7qBAbEm1fwjKYNqgqUGJiiHikDXp9S6zZD1QY9
98faGNDRkxFmQTH6hAPEhzr6HqivaFh6afcnuBVIGGpDXytnbpZgYhcBsPWun+vm1TkweyIN4HCm
T2KjKgKJNYpVJIqV6/iz4wwy9eRskmZZH3pedCY0gWm5o3pk6PlwjtG+ORN5THrVmKLbYboS/18u
Yp3IFBpVR8L0t7BW+1T8xANu45wEfGXOC8E2srFS7LTt1hIFpI63uAY1gnKejqQ/8H6A+5A6v/7g
cFpi052VS0yIuA+sOEwrQnfPtmik1EMejIc2fh+6mOBoWCSAyNhQsil2PqG2VJxia5p9GdpAdJkV
Ge9ypNqi/icQ0+XEsejDpeBlrtDMWRfqO5JF0VKkZDPd7AlbLRO2gvdEdgAA+X14y9DXzllV/JrK
v9t/AB4GZ3HES2D0/yhr7BEFNzUvogcGfIBArBIoLxebzdVVHaQBrv1lokkHA+2hNhijwc5ntVwm
yCG8J8R4NicRYSolyE/gPk4udKZw2iV6DzF+yTmUqObEuISJLH8Qw55jnnETb+0/9seNeVvPo0wP
vjbGGqC+eppRc9uMYgydKjLrMIpUIwz1oD6YnL6KvYIr4BIL5RJkAaLBjECz0iFDBs6hncQmiDJ0
DhIT5p2/h+5vTaDbOmhC7Tq8U/3zAgcgi8bqlyuJyJqGZMO9oZkoDPas7dsZGemJOoJ+mmwIOJCq
r6w6bzVgNguiC8fDR+kqDhXCcBk1BcZO5owbOpVRU5O6zLFc8u5gDcEKi5mnpjJkhcbX3f3IF+1w
e8ONCWxHooSmpo0G0REEkWvAPz2h5rAxbWDhFFHp7PqQ1KoJo5gQsH6i7cXk4CAoO3om6mmqENzc
gFs4OumnLjvhXz3tOa6ScE8eHH0D60X7C2qcPqYUsg5EzexI3bfj5Wf8Tptb8tNEjz+72CN/NYC8
4TIEwTFXMInF/KWJxODgwQmDhRo4ImQWu0ZcnTJt4L0gm6lj3i4vo8ocj6sYKjbf1lgY/JSTAcj8
CwAIzWcG33Hxm+St/x4zMx45WMrEDwazqy4n9ohZMd67z8N5fJuKiIDO1aDAn/wvfLhT9nLJKQgB
41vO2Cc79SaCwH92oJqhsoARj6AU591ItiHy5MLbFSNdOhiRwCAmwX1woBy61D+ZuYayoqAb+o6B
s204D8aR0QGdCjc+4fwXXcjFZ24PJokUwVFZBLx/63MEZtO6Q86TdEVhAqXvTBor+5kes+Q9VPyw
nXwp1l0MZnBFenuNB4eW4upF9QGNofqLDiL3l+qewYPMysPHSvNgYcRg7Wix4UiY38ORCTEulzLp
43VQi7RB2j1A/Pf0sm/HwGVv43u36glirPuk/goBMTS7gDoh+zGOoXA2nuObq07c7zzpQd3Bdumf
1QqkGbE1m3sNchqbq0233KIp+VjC/hxLDND8XMAC2DJNhO5E82pGEjgDcA9L7/zXAi/sEdDH+L8E
evbvaOG3qwFAJ5svm7l4K22OwIgWpDfmSBBjPjYzH703kvSKmrVZfSeIXDLmdnVhQGXgVOV/j/oU
OJCtTcUZUibJ9O93+iCB8bMFNcb+AxEOJhc1RvpL0uvk5t/ME+w96gaAdxyumSEIv2jxJlEU4e01
ZMOAz+By3tT8jyIewZsRJTVHPHe8z74WRKKGIk6GfGhcfCzN4SS0f6lJIiAUx1F6Wz6WlZVcYwYv
tHZ+1qPIYxNdwSIgAXAHrcNBIs/+BGy+GjS8cnh0+qMldRDl5/S6uPjKWl23e9hEZWuBoon2Brud
g8Ay2UuG7mPJTyktKIjd39mdIZPlaGpXAonhgS3emI4BG+oC7wO6gDuCVWusx5RbwRfwDR7VsQxP
7G60exuUxgzZMOVXM/L2qJoLxC4DziF+pVXQFvlctzyDapWdPHJruRhm7fBEIAQTAaiyGUbA9XBl
uFILgIHNDF4bhRbMOfs0GRKfp3SUhjktKzs6DlAuJl9SQFjVjJHyA7tPOn4MQDAFgzfjFPQ7H4av
hSftGw5ESCUWzmBCc78lVwa7KKpqjWKSuEU+8UXE2MpEuxWxnOIgs2X7pnpSBYb0lmDQwHrxTg4u
FJ+dyO9WgjJ8UtbYmH0wPx2FUsqoQi9tLdHsM96K+T9CoH/1Xkc4eqiT4tMcBzkH/xQ+3nuK1AX4
CFSYUGwxGKj9E857bERjyQecJwDm+FuzJ0148qFu3fjW0+wl8mxfPp7/HA+FA/U5HjAcE059j7x2
9Je5+bImdF5jfjR3DpED5kB2y7TgaZ2inknqAqBP5ymr8xTHJ4kD8HcEwWMjl0BIWvytYeJZuHge
P8lm11kXHvh5f8X1mskRhgs8qQTy1hm3DwBrJFo0IOB2n0Be/s+he+CET5aTNaR1ZUIA4IudfEAh
zpvNnJjAhB/XgddHXmLNVzn6gTHYpHTxx/b1PboXJret0eyYRpSxjMSXSU7MdW7P6Q+ElJIhlVeN
tWLnppphj3yFwPxU+RmTXubssOsEaoq5A96qjDE5sQDBeU9Uq9uVcRX+xjhjugqYHh5r4yFszMru
L2vrhl6uJH7TUVfluo65jhGu4fwaGpZDR8I6ZzpDNXXVX1WoenG18bhQjhPnNj2fxEjvNWfX/Mw3
4XBLni2IkRgmsY6Xn6DaX2IOfZhp1BuuEBqgyGNW8iXtVjQYGAHAhztDseFZ1MkXYtGGYtE/EaHk
tcBw0BUIIBDRJbvaIjPFvmKuYjK06yPDWVU7WIAMPcMyuB9ORlTuzi4kmR7b/RaO6RTuYM/vVv2M
QQkO1Tqf4ZaLOy5CZ2R7yQTYLoOrCyd8zM3T8TjFb+8BG7XkYeEoyHmFJqSXFXSbdA44hlU5Bp9L
+cewmFTpcMqe4VYsQjn+ohfTV1ryglky06dfh+QKZ90G/RTNVj897x4delCcNzDtNWVVPF6cE836
at73NVzWWPKkWRX2knr522/i+3KQ6SghWrPY6dElv+Q3mNF3Zryyc8V9/cHxWyDsgGI1YzXY0CnF
mifF3avCYSsMDQYYqKxYSMVuxLy6NikFiN0yAYO8Pk4mnJZY3a/ohMIrsyCjdq8cnV8GSBoH4CBB
5+qLA7WfPD36rYXYzMu4dkZs2aPaPMVizPOUTKj8EIKwurpsvzq2alx1f/xaTR8+bK7xxobtjxn8
0MOpANWklmn2sj/7WMqUxTjp+wx0V2JIBpuRl/htTgHGsbh+0xyMGP1i2HyjUEJEQ13C+CO7w9gA
kB6yawgK6B8/yWG8gvd8j8UOcZpDCZ8LA1IJGBUcXahogMQQHSzWPKQHMPba3rZGhek6B5ehkYXD
MJsMWurdVOcxnndvj7mmN/S1hB3AaIlX+DmZ2Vr2nDH+drGB46+htdyYYKoW/uIMxJ9WdrH+WluZ
yg1sKewVS5ZBGRGZ6WzWmE2QYKFbuCtqRLEYw9njEXS6NXg7vNAF1RVHPDeYvw00AR6PLNDUodin
aIeMj8Sznm/BqHH7JJKGrZPhKHObJQuWAh7TP0ZmgR7z4hYQA/tTldAULoMTi/HjZESOIq5U8O0G
MfjNmFC4aBFmnRCI/hghN5wIgklCM0+w01uQJ5p8NBnNL0eu+raQg2Wza3fIbhldMK7AKp6eevLw
rkztey74HuDOJRL8Jck/TUb0Rj/OT56/80pqhugPHNP1lQrXpgmB7APWCd34uCHo+YjehSWLnMlF
6Cg4t/D6CfFagM+b6wtJAI3NyJ8kgV7AhiE+bg+cDnkSdZTsXn1kfg6YPtZ2nXlHDXdyNjr5Kuih
vP7Ha+DN1FOJ5fJxeOs2NCblghNrWLL2i/EbnwAtaskcw6uJJYbQFG9Y4C/Fld+pXvzTeCKh/FBB
V+MzYw5iIH1dcBi7SDOOWPXHyIwoaZsdg04oRcW4mQKcMHIA8l5DstVA369gFrnso7qznllvt6Ht
Ig2YG/cSDQEdBbnC7px6y379G6UqYPhXKjKmP8bKm7KDnAKQsgWWTUjY7JaITwyBKIZgt3DTMh3a
NW+uB3Jr9WYFE0KwFfrwEUgBLVhSOUPa9s77MotdvOIev4lpWhnDPUVyyiIgpbt8mAw44LSIEII6
LqZXWA8Vawa7sbhhwhGz17M7bAUr52YpUOLlkBfRP7M3k/kTXqnz+A6UAZBADA2W05X3tcqvRGVA
L6Mo5B2kpXF5LcwR/06GjEBQ1NqAMzasCOOOmkLO/iPsvJadRdI1fSsdfTyKwZuJ2XOAByEh704U
8sgiISRAVz9PrjnZZqJ3d1V3/bWcFoLML18rIaXOo2+4v+CmwV+Nkk+jIOY5QabZxdQadDKK5Y3V
cyGB2YWbJrkza3LlPTk2aTzhy0KCd7riKc0HxhALKPd+h/1DKA5rCqhuC77tvO2W7mtgo+8wwCRh
x4TonzKXoY7/V+cBQkfYz9OPTw2Ts9eX7D9YBREbhrNirnsUGrBbiATHtQfBeEWwBhfiPSe/NCj6
qCF4bonNnFzS1jXcayRtCBdsk4pXIPnIaeedPrd/aHdh1aegPfRAnJ0D8+htQBjnnRZWKDx0e3bf
gqMinpx89rHJwkjveNzZ/YJL+o46g076RAy5aDH27dZDe4cjjPRM3DEPZ9G9AJg66wSxXvyIv0E7
PDMD8wh5pMuQkGzHrHm84cwE9P1MO24vT3t8aQA9PP122bdEZ+U1If3u77JviynZoYl2vE3es+bj
VrTC07JB2pTsvO5+3WJ+dU6t82T/+Tkf23sn694LiC9RksJySZ0UuTlkTx5x9LMmqShrhDABb7Xb
EndccTg/6tA2QjtDt3YiJWsoDsuDDDeW9ymwW0Bk2NGg5+XC+VjpGSsy+RD+LY70ljjMIeNtw/ZP
1xikEHU44TshTYhiInz/IoT6xTckZVQhNJhCFqrXSO6jsVU66gu2L9U1OdAepZWdYvoerqFjmE5J
yRy+QBfpR0Xdzbm42pljFcPYjL3bfTInR82ijGnN6t1oqTsWuduOvDeIy/5NF4bktcif9Eme2pEY
PmgLwE2KbG4odReXxbuX53iW1gFqcZSsLM2wjmJwJXYXdOg9JA8xrQFAX+5hUQaLHqgq/8UkQuPO
osT/xi/Cmt/iG2+PdPs5WLdNznY/ZPDcU/Sc0LLQyTq8xRLfih1jO6NfCNLoEmtcFVAE9kdUG8xL
iAB9E7Xva/qLNDcgkIt+DiHpSvC6BCweLx4KC2Cr//JYB0TPD80mLvY66mvYQ4eCzXymT7AEaug6
YCAGsjYQDM+EuCW32mNlRDTZ+lXKVR92OvCDzgVQG05z7Z5guPhnhLmtxxC1Z770kuTG5Xwu6qR3
Y3BDOQH3l9FSkqJA+uD540fjMOLhG91xEaFcC7XeaWM7RFREnLUJDWsT7PaemtEgkhoYxJbIcXkp
3wk1XzIjMPLzjWk7a9T/aTk5jewxN4Vthnh2Y8ywXDqBZ/y8c5+mMZI7yX6grClrMp4ntuJRE4h3
Jw/OyJUI2cUQi08QyYHqNXVYIrP8OTn2L3KLXXVPGMSjwyBOLbACHvzDhtgm35fH1GATOVsRp4TV
f3jBqFFi9n1Hn2TznSkcKJmX2IHhcMTraUVwA7qoiJvu63xaOGyCEx+DYnZL5fGb6a93P/KUEK+w
vG/Z+RTGtcrTWA5Qqk+he+so4tjG5GCFXgkIIDysZaoNT/18wj3FREuIsu6qyBSKpITlQ0+LkJMQ
Lyj06mBUYCa3ac36vf3gR1D8Hzqm9TMxMEsGFvsnUnBmGAO94VhHWYOYQg/P2CDbsMBz+lneiFPl
mpDzjNwDCLgkEAPzaXC+DjkBMfNcYQseX1/f3xmXUzWTKKmWPZPJmodXG1IbudIImRWafCIHnAd6
Ajl4fQJ53+lS/RPnS6QfIjn3+O5TPANJapBYZHt4DAl8mX4zGmyDdxfyB4K+MzH38l7qEw9MTyXA
/Bv/VMmpD3ABnvs3A+sNUJg5a/wWZQDnxPFLGQsuEeV3Z4QvR9vXlNZIoSDQQtR4MzsE6vTRWsu9
0+KeETbOtwp+l64mUgYJfyCnM3qhR2Nm5p/Ub8+shxxl8KDxc0FuT2PpOrlLI+XTf30HZTFa2/x0
pfuAWDExk8Jrvq48eWsGcHBiUtOv2FSbnxpZ52VzQ8Gmg1Tw7Sq35Lh6DX+EFaCeKFxDizR4V0JS
DFFSKb384pR+me2gS/FagXZizjrFv2v3+kurAxI5C/tFQAYDbnbV8jUOEdfQrqPilbwBfyHAWDr5
9QlTH5yQw3F/cVDkVuF7/dh059LVrbUpXyFFL04n6pX2leEarsQITzIRMy7fQDOy+1qkTq1fiYhB
6bjPckMQBJkVFzXgOzRM8ZegOsOnIDG6+cggjfvkrPoXMnCbiBdZod9FHwDd2EQWCYpotTE56165
0ghsPiDMVK/eGSR3rhE030SKEWpYkYEFCYZVg8YmTetJ0TTD5XW5NkKFQ1jDt/coAZDPUUvojIqn
z/lhmDiCY173v3cgCCQU+yCjhYO3KbjNyR6dK5kFn0gTdSqvBHeubnPISZxVKALhX8XpRKBngD/O
HaiZbXSqhvwsziNk5CHgI1eQrTd9Ua0DmZ8ywAOnIejtfdh4aSnVwXEF5TG1UIhpngLZAuH1d6QF
IFFGEv22LEjinDIWWuDnpnJzNHRieBaHoVsPRVSGVAV6rllJSAV4u5AUjAAgUvD3z+INRv9mbhWq
7wKxTxU+DuABfKSI61R84s1vuxpOc5Ly/Xwok3yhQLo2/hnjWGgEN5+8CzCGT/c55aFSDxpPFu4A
PbIBKM+J3jinTySfAtV2VaXXgemKzILWl0i/J/cqKjfWLu9ja01+iQk11HJCJToNVfJtRoQCs0HK
GXyo+kDNGVZRUDJMzIIDRsaGWWSMxQouwGQeQLuKQ73yPg+3DtieQbeA3yn1rmbiZFwhihFWxk+8
qZBuQdqxdXMIPTmbjbRlLfRzhxh6EOUr52LF+/UKDqTkvrtDe7j5TTVeyDWglITzace7CkHiw1dn
bybEvZr8yW1I6UTaMwP4Ju0z5ftAe+I7hWu/90TmCJBrch48+/dls2oODOcAoRprBnFCz1nDPKkH
/KXtdMjHS/o8kl+rrgAiSfQc2aNCdIrSs3kZ368+ZTPoSywEkMr4c6MPQApItkXVr8X2iIlDBk3A
6oDU9+NK3FcIyJ3vAwIOmc9UHRIlN6hjjWcVqCEis2y89wn5/whRPgcEtnogp3uM59GdGWFX3LLE
EfELQa5wwE3Yuu0WJ+0rNiDa2coEzZvDuZwIVHRRK9Q7pKMlCODNa/eWsOixeb3RwjyzYpoHWQUp
Ivo+caAEOcYf3NpQy6cpIPcFQZzwxqoCDRK/A5YPat4pqTW3t8yGLsN4APZck6Ya3rI7HNop+jET
qiOIMshSqLUKv72QQdxJNBU2Yp5qkMFPxD3Mn2QEIeJ2uO6BrEbfhAMgsCOmEzRp1ITEOlGP/pBN
VwhChybGBKhS3tEPCCASNm4R+g0YrP8Ud32gOM4XKCBR9qE2jZ7At7SGcXgVaMEjZYyEdWdVuG2A
yNABiuOtK++RWfCccpOxKzjT00BKbc5cIGx28hzR2u3XcKk00BPo6leogFBcuW9mv/CN75YfNKdc
IyyEm+eOdFkRFFXEGtBv4yrcizENmCbQhhHvOQ4SQ5gh+nBw3v2oI8unRnsiRHmPHoPhkFXhtLQ+
7hsmF61gTh2U86f/kj7uBfcd0q1L9GJvWl26MrF5sEU8JW8aQRBlBhZjIcqfj4Mpl450kSwAi0dY
U28358oE74mQAtTRhcfqPuFnwL2XQNR2RmE7VIf1TrjVfzUaSIS8r1grE9M/VHi5NE65CBBIyxfB
D3eM/gV1agxRwji6nJDySv7xCQ6XgHD0QtR7R2YfgS1+4je+oN5rqkZY9AYy4y7JXSGFOE2sWpA6
ecCYQGxIkCkMlAYnSYx+EU8O4SX6yNp3SONZFYk2xe05Bz9HS8WFnhAZZMwofsc6dSNi4IJfk5vr
MSxDMrTxfSSd5NczuhJ3KEHaSX0g4EIE4hCX1P+N7oy3uG+M4DMYyUh3l+RqQMnw3iDh4Jx5D8Np
KPBeQhc3BWgXOnta4a5jKZqm+h17G28Lz2KeEBeUghlxQxUTXE6kltkHVAxwRmgIEwiMqLk6/ToQ
2it0zizmZb/a5BFyeo6xJ0r68gBLL6evgZXJf8Q3v3rM3XWNjXHBzTzlJuAwBLfDODgqsZPj6eUW
ZLTmARBQeIu0CNHMpNoqcRl1kBaQIc2s3Blz4OfXx2K3EnpGVAtDmmtRh7varvTJPIW0KFhOKedK
RFWM+5yKSbi+g3Jzk9Fpxs0MWyhYkxYbNyKv/RPHfBtgWUDCgNpSUL4t6B56aXArKbpNDb4azo8X
hQj+HX/S50ymCmYnZUDcYBN/KjT3ygLZjLCP94yMxQPBzfS9E85WND7xrS8ES9WhRIzZTnLC1d5U
al9CrgGCCDmBYcalACLc5QgpwC/3N2PTkqFxEOgS3nvuQTxOdYhzHlngBYibJkGJjYG5S9yOgtyC
WQoRdLsgbA5Q9xJJgQzRyHiVqN3XsMH7qY6QnA1zfG+P/jtFEMzO9uTyFggIdb/TQxQCYSWYJ/hJ
tkWcMsJ7q/SOKutJDkpzQ1VNgx77Obgq9xJNOKsi3cArwKhAcniQ8XgKCO4lUEKiGyohOrOvddF3
Di9DplgCXWGAOl5nglDa1TMijBxS9AMLSEeHbwdS4PJzwgd4aYS9RESrYsbu273OEOa1b7DJY/F/
TF9zwfQZwzytsByMxJqYI7lzFoT1oVVCJvhnf4m/4TPkEyj2vvftQhRQxzW9l52dkCC+DgyQ/nnz
sx3RYMtxdwwPIoNNXXqdgTa/Y/gSMG7hPAc0DRP6kFZoeUZGwkHH6j3TYvPaQNpknNc7vHzVf+4q
3ZXpOz6Nfxy40jKQdw2jI9HDctwMDFwSUGmcbgkJ5qayheYHbHJByUUGQDl6+/dNk16WSC6p4byk
ZmpPOJ/QOjy4wc6QCTa1/Pdc6asTCoxj+i435837iBWc+xzrtIuDC4u+Rzt41ODc5QATK8frBjTr
hq0nuHP8gKCovBKHDS/ZXI/eTfppUqMaPOl6yrW+qnn2dwg/d/30dVogiTn9NHv9MmgLulImZzN5
3xfgnGuEl58+p7KaGufToS4bqp+HHNGYfIoiwl2FlLI5lFOsTnGTwSQcPvScgcDbAArQf+QpMgB+
5t8aA0GEF8sgd4UpAcqXw8THWcK0Acp/iXNYgWpbI93TwmLz2XxmJrA8/aW1e1twG+07BNxA5IG1
1XNFzD0PXyCnaN9mohEJXoAb65YawxJYUnCQqq/wna1syjrQVRiR0aqKwUIDzmIWqdzLUNA7yupH
jztXir3muyKTZPjpMqj6gDap2M3xYoKKs67jNJNoN62CX6AdqxSpa/SGKok6tK6cRa4oVmXiCrt0
Cl/c39Log7wk5ljOmgF2ij0pcKvLVB88pjjewktKMzWzjxEprEM9MTOR3IV49cHY8thgxyco97w9
r5nFpXDdk8ctONkTwNNiPhD++fvEYuGo/sL+OJox0ZJkQbQHccIewbWkCJQBHcjDW0qDLdSGMcSI
CkaTT377wjeptBZ4UBWg1/CqsUTS0Vp3riw9ZHs0AX3CQxpZ6IuYKceWmEi0VrbzYtXkks1oW3RI
yfWaxZqYN1EMQuuYHdjbFdliXobX7/Du4X1hRUpzMIIz/XWuzS1B6gATOYWW4poRRSk6TL+xEZ77
F2i3rY7HHGTzOmo3ZkZ2oIxM6dhkiPm764NGpiag4Dk1GJMWJccjCoE1UjSBQeadlHElLNN1z/A1
giCRu5HWBiqbdlLQghMKT3ZhrBvvrp0W5Hxft5e4WbxmMob+wXP/m4h0nk+P7OpEIHmssIh+rqL0
ykRVvLAgdDbmx79DQ2nhCcId1BF5DrwsAAUkLTQd9728bBpQnXmNcKnslhBEXVT6dfeNo7JZ0nc1
4ovMuAVdAXiMzgF9WsEt/fK3NaTlhugq1JLNQIIJO2d5Tx58KSHuaqxmBbJBs3ZJJKxlsCfIGO++
tXzoGMyYBe2wGrf/4Xkwl4TpEBCWHm/ulDM/8B/dsdjl1gy2NJJ73YLUj/FpXi4qSmQTafT3gBIz
ib8KbqtbbItIzx4pkFIfvXL/HUkj1jT8IHAA7OmeCMRUl4rs20TFP/0SV/ehQ543IQaKX6Ob5b6q
fSt5xBrzb2fw7P0Oj4S40RCd0WUIzLDGrAjlH9Xb97aYz1jholusZ/BW/Jhm8CK0EtZ3OxVusJNH
QJIje3d/VfKPOqK3KfvDg6y1ir27M7hQfsRyiKYNzTpbmkl25sbMoxfmamwBtjjQQF9cCWPzTAx9
vz2x1aSD23n0uQTSK8H+oWlT/Xx4gwdgthmzmOEqgOzpLDFi7EWevEQ0G9Jg3TPlxVlxrbl965/e
YX3NFDtgVbyxJeZN7zFU5sTJswxC8xAu+7m6VoSaBZv7ZYi/1Rpx69RdVLMgbT+mnZpiF3I4XMUE
OhXB2HbXZLc48+uz5AxqCH0Uz3BAY516cp17mDhLFAFeu0VujLUD4/Y5uoKAsVs3DqdocJHcdAso
58fwJaUnM/yix+YSE3lK0lGHTrcoN0n286kX/CC3QtRP79grADFpgM35hClAx3lh46Sr+wxwOQc0
jnTIzntAKtI7LBM9jz+DM2m/gCvVFBikZvlAcA/jfIIFe4Jjf71b40vwQJJnqsEdT0fjnJt+c/NL
slx1MpYhuJ74spgNWFk6Q8kaafiI71FJL8BpskbWR8EAybJnYSR5WF4F4LAoZ+Y1ehqOhPa5nHIy
JdSPJZets4foR0L1ciCuPXfuu+rwnKJCAGKij4I7p0Jfa9ohZTXSjwYaTzOccsLCrTfdE80NZNrO
DLZ4NmBBl4D+WybnIHv3YPzcsf7d5fCNuGn2SX5jg7vvSJ34CR3TRic3rxQIsZ19OVGBwXCG5yS2
+6JEy5TEJrRtqfRYVu59yhD6nUUNuTMzd7eJJJIBZVLF38ET0/3HBad9zzq2YyVkc1Em1Hvsi59P
EibDHx4ZxDejHyc5GkYqFNsWh+BvVBzIGqmnFnQi0pNRMyYtj5qzxlMRA8coIkcdMtgmTfexJbYi
oS3Cbw/G5oG6i2nNN0rvcovu/AH53q45gmF+H11STiRo31QnPQnbVem1uxNSGSxde93/4Ipny71M
vlZA0cCVYP7xa6XPr2xEeSKxK8IeA+Hg6d7KE2NzjqqUVDb3kX1AU3SvM5c262M5qfvttEgu+/Po
FK1JI03KwZe4Hehee0Fbwe4Z03ARf9MK2Qi81dGA7HpBADhPxVn3bFZW2o8KKI8T+HR1YhupPqGK
L3TM+MBaino8WSeXD/UgGiIbAgG15MuiL6zlZcwPegE2HG8DrquC1xzWbqOP7YyD3rr3CwwAHBSQ
rFSosPvX4xld53rF2jcQ62vUJjwEwPFkaMVlgLcblQ/zfKwiJHlZgVp5vyURzzIUNHcoynqs8YQX
rMCBlgxlyS1i1IY6OKgnVz7wnCVQ+xGhgtMXGaUwJgURrDzSOc7s4NPhmclkDuos6L9UN1zNCHnU
Kx4zzi7IFmmMh2PYrMH4SEKzB8K7el6o/msinIDCvcWhjieV1NDwNKZTe4TBDOb8SpV0B23vfXZT
PNs5zEGj5OQAkzTi/uVZgLd6LE5z2AfMfrSK5oPO2OgpPZm6eDD5NeAnlVXRh7gpy5cvs4vSvVxF
/u6PF4lqrVo9sddoUWngFXJQTcxV4a8f/Zb54YHiIOKSY/PXwpxpA3oseScoHfcn2ALub+zvlDa8
/NPY6L+it84ctu6z/plLNf4kF7DOj3B5nQDOfG6I8+w8hxoM1T0vz5xwboBntKYPJJ67W2qyjNkg
UHCEkH/q2Fr99mLybyKmAcDxHN9b8luKwGa4pteWFNU30tgT3ZRzBBHPZ7CWt7wb1nt8ZL0Fz2o0
CHoEys5Yie4ZvDtKU2krdcc5kvYr//4cnIIHMqYHF50eXJq9oeOc8YnJ4IEY9I0AC0eWx12GFeHm
drtnLcS01qWLHBEUFEiXFZ5DGboyzs3XBbuFf919kJ8CGCUPjKhwJJxlRXoEIeWhwXnujp+8mSKN
6X6nBHFsmbZ7t5UUPXvQGWhnLsk9uyXCr8hH8BQArZCawstHSHPhdT9DamMUYhSEqZFPgwVB/hpq
c/Fhgh96efI8cMBDfZIzZQkTxZpDpOCmAAzDArUNSYz8ScyqLwA5OjCxtIX7PSwWsyfY4/Qb0LMI
ekIn+HkjcDMCmnjvTfb69ZDWLhcefIAujrWvSldB7AzSyl/WHnlt380rBpfylyn+M46y2JtCtOJ3
1wl3IY4d9N4DchXH+XGwo2ILcHA0asBbAv6zMsJFD4lNRj3EDO5zYXIIY+RU3CAmlrIDl3dysu2K
sggKUF1YVucy4FBokEQkXpXt9GRvlUmukTA5UoPGcYVzImGdR/wA/PfjdNFNOBQc1q4KBWqs2iE0
Ip/RLbkVSQrkjRxHtTOcQePy6Z2UYHEGHzOVRjxj8kBnYEbfqC9R27+2jEzm8j0v8AuFJ4tVoSPE
ah0kMUgiwsczzVdoKCj0uTSuRe3M/I5T8wCJc0ko+PZviTKHl2EItRgcKcxmUg0hcVR0g5Dh2+8U
l9PqyxkpT7DgiKkq482/Z0UWXTNGNUan6gBpgv21U8f05rjQNn83t0d4cI5jAbM5By0GL47SfM8a
Kgfh/zcrRJoyBU5OjWOYs1ghEPO1uIUgc2B1Ln5zEqIWDj2kX1w9+Yr0k0eGLxYvUotMdDQAZD1t
+1jxnK1ZPLYE8RNZTEoIGw9GPwGA8ZHos3Cc/htB2fHJQznkgNy61rD2KexBPDKrkSTx8OEOHKNO
AmLtWD4ibPeJov1KAMVBYULzVPxCPZ467NeJj3gmdF3X67b8PSSYZmx0ddY0Upf8v4x9YtvJ68Zh
eEsKVHO8bHJvMgmw0UdPw7A0faFp88uVTVs4508U6Ic78yzD2WkhsaJDOQQyPn066TJ4EVYTKJDb
IG98VQ34LInsWVAx2Auu6Jve7Wi9FoNY6xCgoAJXrJGY5LEKh9zX4y8BI7FQWByRfNy3zaDhKHrf
Cii+5TAMawRLhKiF9NNfVyXcQ3jMSC0anmHgUVYl9hS6w4UwaDlRTH4jxGckBurTH0/bzyWjqQnp
i85bMSr+6uxMkiyQ+AmBQTlA9/taqiigX4F+ANLeqbfuFUCWu7sQweZF6T9wP0LZwzWCcuGFxNx0
ZsfySin5rRqss2vHnP1+NJn4CiETWDdQMS4tSJ7Rb2W8vZxxmMoEYghxYwLykSGBHJOeu2fI5//I
nCBJATHI3TnV4msNDFtcUqKnoXVJk2NoZgckUgwPLpzh7kE2e5kwF/M+cpygoRU5Fpkj5YrDitG3
7kOoQW45Y87TcpLSPI81RK4k0WrRCYBRm+a3vvXzdLji64xenIfef9QxBjhOp1OSMdZrtybm49It
TLzddM7BzupMtJyY7O+ywxS//gpXcPRWN69nwvZ5kRYtm+gzUGgJsS/dy5nWn415Sp607twRlnqg
KHidLfqWzuBg52VlDKqWtyW+f/s10XfKeinTFlRr0eeaQeHqbFhbBoiakxGnIMiMpKQngN5xy+EU
w7PNZMDjqWAJQlXd4Y9wpOITuRf55aFGuXs1kgt3bwTHBMYS98ZBC7CeVhFCL1kKOLLMuCU0oGFy
tzS3oOn0QbWBq9HHyHxNsHB6Iqaz8SQFxTmiaNR6WAFhJGiCuEWmHtTPrFN7D7NrEJNXdMnnu1c+
Ayn+aB5bw8c+ApqmT5jg2dOZsB7uemQuOYLrA9MrUZ4gGMN7tA4IWj/HFnCjSLJCOiBz5GJWo3gl
7ICHsaRQGuuZpshpweZb9L5zpcOIAvMgkPTDX+4EjjqMZ2EjgkwcZV/s5KFBBbzT/GLIqRYW5Rer
FUD2eq7V3Q7ZUbP8CM6at75OBLA5rZcTpnrnTPZ8iTsW0hf5Y3nUxqf4hgeaxCdtQFr8qp5iOG0D
1h7sm8Xq10UVAc7K83t4TykMtP+ivrD/CCcdNtnn1gJsQvswvZBJgZuIlMYvLhMJZjOhCIboTUSS
pEv+Ja+bi3KAapLjQt3PF8JJRssBhi90RJOH7HzCqy8IgQuxgJLIoBzpIjn/KbwfhNwh2CceQmEh
Ft4/LI+ED8wezoB4Y6xs6oz4IxTQHJh4L8BLBrc+JrIuOgD4QjolcOsIdJY63okZdhBycbp1pm+8
Kd4T7SdOsfAhyC80oL9N1UdN3H+h/9cHZJ6IXIg6/fbRWCbfEU28oAXn7LZaI8ltUfzAJndFks29
x1sOD8Dt+g3BkesxBq+3x5OvoiAvsWbhOWdA0qI3Z19yU8cMpXLDSGb4SMpxUAmMW3RXTduFiHuh
sQWYLneW+Yz6SuhMdlACowr06bc+HipGMhle8ewdDRZyxh5WxfdAmHMYqVG+gt2xkVoukNCRXDyy
R/AD/W3Bgig9H/N+eZQC4r96iJJ8jpeWe8QI18egjEWEQY5dKphRJSPIcXam8SdCfMrJAbDUHUsL
gHLGHhwxE5FPdx4YgcwvCNMYC9kVvDOF1XyTvqAX9ZgR05FnvM7AjjlCYvETPkOZz2QWQzPw7EP4
C7uad5SQ5spLA4X4GZAMnbRfJ++jhaaS+XqHPpZf9xa9s7JHlcAM2Uid5l2WqoTAThRXoNiwpoGZ
rXmhw5zgF1a8ROVQBeVwFF1/ZPYwo85K77sQFEJNkCF2RrIf/giIrjBVkqWCgZ6HQfhMcBhAp4qU
dlxhTBsJUQ5Y+QnOZ996BjYSr6BgGLpnNnITjJrwEe8UdSAyA4vV4jQXbTHy0zmS7sbbLExpOKDQ
SkDcojAV58YGmdgVXK4MjCF96REh9oifTWeIIw4UG3+JEFOJnBLs/hqviR9fpXQXRNDsCUdRsNQh
wtn5Y/rpKiNmL84dUoL2O9I4Pd38hY7okM6vnnbgdIoqdYiXgeWNQxfxFImZ6TvQvZ6GfhyAxOe0
rHeJAQVWxtEDps+M19Ogjz4Of+nsnDQuvOm96OIefmgcvz2sGbfHSDX9kx42Wt9C2mckaJMfyDY+
nkWt+Qsqqdveh60DFPXWaUYa0jWhIkxn7IHFKUMW/m/T0wnPRra6olmIkI9nkvpt9vFuo3b8GTd9
bqOJtDhNHn3xZF0DTDF/BsDLiCcQOy6Fq8OW3EKTCZciEKZYeqr8Jw0ErklAMMlUb8Z7/oLWneCZ
8crZJ0YFza4s/iRARWVoIZjkI0nLTkVUwRAHfgEc/iTpA7UZq4krkQGAr5+JD9rRRYAAe7cxUbUg
qoiJfeP/xRS+kViqIDXgOQV0zkhIkfbsO/tMlPTHgTrTsCLNFo8/wdDA6pJDMs6HF0iXFjzyFXF+
1DnIIFDiZ+KcsFfozFy2w+fhFDxpD2Dgl0LIt3Wm4UdAghiW3AISCmpykchx4Qlz3lshqTcnnaiS
vRlG+xVwPSJ68eRTP8/2DRHJORkVxxu+odpdXAW/EA5L0VYVaaOXkMX0xOQGqCaUJCcUipfBFZ1h
uZOSb9qweuOIn2khH2N8fyQV46yyNVgsPxEJNRFaxRngUgn/X/dgnDgmY+QDtSKBAf0wbruZKR5w
FHNG7y58nfctq1pyChQmQvyi0d2CxDGz+6yATxDQJU/BzbuNc7dGOZmn8oBNWFx59iNnTrhODyUP
kK4+gRYftsd7v4qrwS9G64x/who9OZeiYOMEj9FnSV68msEhDOlLGEzsbtH/bH4LjoSeST1N+Exw
lvqsPqwXNaE24MpYmKrFj4aFJrCmNkZQt32Fn+1tqglP1G/AU8KNxEZxRIeb5QMrgUvCWn4eUwEv
VnbsxIUFBgJYyYx+GT7I2oSRQ0xMwzyfuoe7TPE0Tk44Z0R6OiFhJ9E4g2DmMX7ibEPTd9u2bI0k
4YtN4zxuOlGujW19YCnTmuClItBJMmQZA7Uo4gobIx1KhNqOmX6R0ykRan1ERF+3LxZnk8WxE+kg
APhrAZJ9q1uN6C4jjInpJ5ZEtU5FbB810wDDvzHiz+FrDPR7shlOUYLzKAmPQCcwpt8lNyMBCJDl
IitaxFNxGYc1rKFIJeOzIBARGvPWcjAqKfr2hab4h/PCHKDHHZkx4kHW7pbkORGh8PbmNcoVNhtS
oUhiimCT2QmlQGHfN0Y21nVizlkJoRcSiyVb68MPBDU35Wkuri0aYIh6TtYfEkVwpbGC/hZrxqtZ
RW4fulOkutxeIKc7Xea34xQMVc9gwUnguDa5MlrYHr+BHckDXFGx0uVu+3kvmaTymlgilhpsXns+
HNv7Ys6kh0/c0/DVwJaYPh+/fXv8rz2Qm8TeP0jumhOV2bMnjUhJ4vQ4FoFbwrqK62FyB71HGZMI
hxgesbDatJ6CeoPQO/ZtTq5QSlQ9xhUpf7hPsMsFsCda/7aQY0hZNP67r+C0gDqDK+er2RPh78N7
F+4nbP1OZvP5wybochPv1ckb+AxMZ7um7ZeYr9Y76SRS+QXK2KWyJXSfY2xE53D3zXtGURtp/wKy
adnGYCVH8IBcD3MGeENmHoQCdgqqOizoVtxBUETc3frgTakaBAIfhnoCMRhex+sRe8X0TeD+sfY6
wxMAkuWYIUhvAEfx7LHYOa8xgveEjLoM3OjwmZ8zTiw/OoNJx0KmGlD/HuLUgU+3x9SVhKBj/Xug
db/EmSDa4ewfP4b58DEFFyM8xTxeJy0zHVrfhYlEhemZ0HBoHMaWJ5XBeT+HSa7w0UCBAl2hQ+q1
7Lq4LmyCMKmejdtQIEZ97rk+yxMOP3bosdW7buoHPLVTAWGikOo/Jli30P/X81oEeblKgnwf3eL+
hM1qpYEmyTtsF+GdjfjKvW475xGmiGJ2FXS/mb1nCj6IL2c+gmV8NdUOtwGn7TK9DT4s3Dee4fH2
srRxVT6dMubHXjfwdg/N/+AZGIOX4p4AoSbeDXbPhjRjJP/49gQODieBiWCtbwcthPfiPfqlJsvf
BWPKKzUW3001+hJqKm2LrEw43m04BDVHtqBvyXHfJ4W+zUDhCc2/8eCh7yO6o13ethR7JXbIdSXZ
TQaRu4SMhCvpJ/wV3KOQ3G28VgMGiPPW/Ezkc19/OkYeqIg9v8G3Cb+kOZmAt35LTNwnwAN1wjoo
5jh70BxOIm91AKcqgzBihJl2xAbBozr8EsC8gQVMtgsqcnKKJ+7zD5ZmgM35a6s3iUydcR13YHnz
fYub1kiQNFNGq5TjFiEBaOoTzQw4EQSbtbW6+N2BDbuvwR1xG1bYkEFRTMO/KT5O0mzZAfrVrk2s
4W3S4ld09/BJQ+Fgw8KVsIEIwpjAVQdmd/eC+L4QLhvxOJh7piZjKtYReDdiCRIJ/xBSO6w7LBah
KphWVCSnjPu7ZXT+TjE6kusBEuiSaIq9+DzXeuaY/WoKg2pwJHfspbjtnxvKA2OR70HYVPfIZB2u
oXd/2XoKIo3zws+Xz/iWAh9A8r95GsNWBObC/nb/+Y//+X/+9675X6dDMShu7al4/OPxuQ+K86N6
/9s/Te2f/3j+v38d7//tn4ZuqKZkGrJs66qiqrai8/HdZnR+nPhs+X/U1UWrautymcpZTohJ+Fjg
nGAnxwwAn3ON7IUe2KQHZG9Ot9SfgbBRChCahH8MqdWi2I2dbkyGAjIhxJC9V6xwKSvaDayI0FXu
E7b4nLoklMmvgIw6wvxoY9BesVn4p5ipj8RjNdZEwA1C+Q6mEeiygCflvilIm7uTFV5M0Lpw7MLr
5T0W8uBfXwJF/a+XQFYk0zJlW1FkSxIf/3eXoDkplmIrjTJVVrMFiO8EMCUmfeucghbWHicNd+wN
6+F/82PNf/1jFfk//tjP+/683n782KfneYsy7WXGLIgt73Aib2Xnpz46fzxyYQQtP/vXP1vW/z+/
syHbhi3ptqoqsvSffvjjff91zr9amnZhj7ugn5xUAg49rIpAJt3earFaBRMRu3/zslUwA0uOhl0d
6HvFivhygm0enJys12uZ77Lsh7qW+dDJVluid7EL4VdxYr6eD5AONDn7J4xfooJtdA2vbkwpE0q+
Adq+ATstIQMaaL0UkLjv9DcJzEaUTEG9+2MG/Ax4jLBZcwkLjuZUIXxjzdtSB5vlw0k20/Fwxgvr
Hl22BvKv+0IPT8GNgD1BzNwu0YmWv/9vrqCqGv/17TMUSTVN07Iky9LFg/Xv7poX169WclOatkmZ
+7qaZi9nJrkXzb2ObJpdWYHe0Y9o8bRi/Q3prb/SVlYuH3vDndyC0T06cfIsujnHW9Aao4lUBU1j
meUUbZfLeoO4ZNoSBwhM5JKPM2pIwtnfRDP6OVGjWHpSd2AIM1v0S784Rt1mSzACx0F2CtwcAaW8
6KCJV0fj4+Xj7/4C0tFQJ18uzz4xazXvxt394UDF+x1bZzpQLsH18KVbzbkjVrz6EzPQg55MfhOs
cUCb+y0rgLkqPK21++QJTYCs/G9UYf8RpYr+gbNg7ifct4ymiuNiUr32Llk1PvnfR/wUbRHvQ0Ht
Wqhb5K50SCMR8v/OgTCNJ4a7RRIWE41IisPcfuDbLJOCoVoTyEVDf7mD+OD/EnZezY1i6xr+RVSR
wy1JKGfL0o3KEUSQSALErz8PPhe7x91lT83u3dMtC1is8IU38Mn7O34yZ0SertMLPV6S+PM2pSiE
wAycpQUsgUULZu2F+TRD3GJyXVztO39Abojsyh2lJiw4e9RUDp2HypiFugdlzjVnx2eHgnlsexU+
WvlmRHO7PnUvQudE03aJ4+/yTreveLruIMlQLpTIOQoOIfEV5hGdrQmXH3jlJ3EXA9s7259r0jz6
D0sUxChGkMIEnyr8eDEg/0J9fVHBhPgg/UP9EXwuQGMwz/OuQgbn6lWzhbir5/FJ2qOKO2+pQQNL
AxeIfDTYiF2/tUjidv1bkQ/opQRYlZveZqT0yvESL+nbAFOhx8OvGgScD1IY+w4c/LoOkbba13vQ
aRlIMuGda9NACd/IZGzKYCQ5w5mmZ6siuOFLefhl85G1f2x9uiypoqmZoqyKf+2456aQ5NhM96UP
738IguuJyNEM2svAWnqpV7NCmhC8PVvbaaQ4V5RqyKdcGKI5HTgIbYYbcFLCL/EHwtpcn5yWxnRZ
fLAFUebJFs/QvJckstZEKb123R2fYLDZ8xJVcSHeFJsIgan76D56rVeAiyYPT/4sXmhnPxs2EEIn
mzLQAIJb+32qz5+I+sySalVdefMncw1FgTImK3rQAkbKBzB/zxK/7pBbTGYQhiHLXXFV+aT9fTkI
gH/2EGrh935qb5Q0vAExuuxlZ9ngk0ib/oY2BE4mdoY3HKb1dqjbdBwrj9y09mt25TvlA8Am+BSe
7oVzKseGGYAYwSmM/thab91Sds8IInQZYBv0rM5DsBy/S35W0adEPEAQV+qE0JuKFN343n1cnPL4
itrQdmzRMwbuTtnK3mG5YlPcfs97P7RokQCqyKE/38EV5GN0V+zKdOk7ye6pXC1ZQ7W9HHMF76SS
t8e4SwBqfIkQAgJJAd4C/VnUwWZz2qAPG57sRUQMj1xnvryLHnoCL3xdhzYGzNNndThItLd5TUw/
ppxVvp+i9w7E6h1sIZGpo9LpxTjmhS2xsE/6g7avCAN3OGs2D083nROYoMp+lWArE7jzGCs0AQzc
Q3a7DsIGB1BhbwRnHE6YJBa9AvZUvNUXxNXOGF9woP5+x8ex66NSbq5G2Rz4/XDMUduGlWZLQ5mb
Di9AEHAhz+CCA5GGDroIrujMEZcsUNQDaVMxkCPyDS4KUOjr/7H2nfYBZKLBYZbpPl0q7nKYPUGF
2zz6mieekL4W5lzDd/XuSX1awuc7QSDY9vZmo44/ugP3F4Bz5+bG/ELDCNqJ8QpDBaMePAUv68LJ
tyBRwEJ74wztF9zVQ4++RLDJD7QEYXYj5RSDftUm3n4ytJSJ6jVkHu6v2wFy7V1wMBs6pCO6DofZ
kRIpEVpMGHy1nW06p+lsrYLJ4IiOIOMCMQL+ByBodXEeRwzPpv1lfJgNVkkXe4GS1mSbLLeIEC4E
mW2F4r1bzyNQs4vLarEHmgy6cjt5oKVHovBpHw60rAb5p8PqsbI32b637UEKCsYfRzuyaf4imgIt
A6sUlPPPO+oA6B5uHWe4/gomJtKD04N1YlF5nCtaR2azuI1ns3S6Gh0XjkUV0F/QHR+hQZbNZjBh
R/z9sX7YMzC0El4ycUD4MKueofXax2rmpMF2C47OWrG7k2RwkgYvL/A3F1vRHlwWp9tzhGz65Mjd
YeuCK6ntrSK+D232kjKnMVp4xfE+XpxhzkIWgF7XoCjkpdi4HYh2rkARRgiBLNKA0OYzWL8bY3Ai
FOm2N9fz0BqDbGZ5b/DTIKTNhPUxt50B4+gsjvat82HizMTBUNGrF4oD3wqqi7UeUmRvr1N6ufFa
I06edrp+lzfroHb2R5zYUAgT3CoPVJ6Ig+YdS3Z6vrMDbx0N9YlXvhzp9Mavb9WRFFdieEqMAWfO
BJmHSWTT67bvKKIMcoojJMru7sBktaGSyLuDTmVAfuZQH4XH4TWXTvB0+VRsCso8E4JxV/ugF24X
OccHNfgJJMHJ0UPsFKUpw14Z3iwmKgS5e7BngDcWNVIzE4bo7h+VCQeo4H6qPBn3cAGiDbpveNYt
HRZj8DVqX9cganObBC89XVz1MASMzNVhIu/ohDAtJ0Bphl7qwgl4o1feCcC0l8Z0jvSQKW7uFxCI
JrT9c9D+n58gL4I19Q6mIEKVBWo7O4oGF1sMPQQYJwsFFZeycBaLyWd0dykdp6NtRDmIYvSwTvbN
y+S+3A/Ag4U9Mxx7szsf2RTs8SqdjmZHzyPG3U4mjhNtjjwkXgQ4jOIrSK12/PHWjxhQ+GAvVy9A
G91w449tsFj0n6NjB1J2Pus/WZovym1EfdFnamFoM5rNNGIhAqvSweRm8v5OP3mtblBbOlAvd2YZ
5Dy2TJuZsBjmzSBUeRzxQLEGOBzTPQ+3D2bsYVZn9Bc8OrO2R0G9YnjUzPFsmpvZ7JDsKowKFIc5
2gyPFdsf1ymrGHtHr5lI10XOvZ2XR2sI3Q4V3C3GP7dfSns7GL9MJguPqxKYPfVnr7gTxR3jxWKg
qgoFvZ/gE1HJ6dABee+Gk/iTzWKIzWbegSl5bJ5MVHVFZ78N3Sn9s3XgNORKZ+e9LQdATe08va+H
H/EAcIyU4/uV6TuxMSz1Fvs908jht4NUZ09NVfPY62hAsFxCd629u/S52A3ZJ2r00ni3NQgca2VA
YK/dkC3kvhN8RaHUnL1STqSVQb/J0wYFtsnCnG6pwa1/yRcN+V8JhypphkLOJlqK9d+E41qp4S1N
zX7/TIBSEUTgcH19j6gbGsFr4eyGM7wPYFmMcA8j9B9+b8FEHfThKN9zFo0+VPdwmPVAw0CbIeaN
0GHovyf2s/tcu0+orDifTC18K9k+dbY+y1XIpci6kd5k7/85DrTMnx9IFf/7QKpxjfQ8tXoS4JbE
UwUwBbdkdj3mVOEV9xK0LwQ3EwWG/ik6IoKye13C3PYvE/63RonH1gJjOqQgO05GdIhRq593wFAu
Y4J8+4jeJyrI8pfWJKCFt5ge7fHKRsb6HbNUyCKX0XRQDeH4ob0sD17olB+mn8G2nw87Pk4ig0oc
rXxIFPQEQeHRGixRNcOd6u78PB7qv1+wqaqaplKTUYeM84+Mspa63KrbONtP79ASnWhFILuxQFUC
dePy9G0dhCkE0vHdxfYzZ8UGPoAXtvczjj5QwH3WqOUUGcuNpEbyaidw4HD8Wrn4Z+pL7UCXFFMx
TH14sX/cqFVUeRfXYb9vnbuHYZ79+kqAY9u+TW5Pax3OGcctWs+DvCESHj+PkzzMi28lK13+3+WN
bwuhuGq6VKtWuqcmPi4+0mMxOBPSecXOfoU9IyliGoCTB+VGxkUJU11Qz4/mP9+G9I8SiiFblqkp
mqKasvKtAJArvRhlt1rc0yUrZ4SePUVubTpq7ObT0nyRIvQvV7T+UawzFFE3ZI0LaqI0zKA/Bj4W
LPHSnVNxL6PMRqcAOXCZin+4Jr5O6gGtLMF2feFuCC2Bn9STcwFWyb6AawkSAkLTLpA1ED1xX9DO
JpYEjUFMKiwrTPMIZp+oNpT19NHhR+lEiLrhqAYSI3JurARYyJxFcEZWgmk/TIo2HYiWcYaIIuYs
82gOy6uHnjCHt9OMC3BvgLAgakgiaPBTzoKNV2YYQIal+rosQLphDEO7BYopZLINaZS0a7uxlO5i
unC0XQEqaXiKo8/qtGAC4FJFjhm6TTw+p35f+xYKPRiN+Z33kOj7XiKoHNQep7C+mvucauuDsri2
v6Ekuu9bCPbGk5W53adGRgXQJhmEXxXcVqx5bzg1kQIKixiWbK8hLZ0WF0yP2MH0ONbp0MUPeKKE
HMClK4ZMHun1BFZxZex7quaNLSSjmkHENxBFEm2pZ4MWEKbHR5KnCMRoy5f1C/gitUc/PUVfAzlg
1J9Nmw8wmOUp7ob8/7ZFcEyLpzIetEEcOkhctN1Ta62bfpLLPj2eQFacdH+/Er8D424PPYAaEz/R
3/bnvya4ZamKKPGPYsqm8pXF/zHbMuZakVIY3bboUSVBZ45ipN2I4Xu/UiYZZOIVdjgi1sOzczeu
uuCMqEk/qdTprfMkAGTINnReGgPQ9C4nOlr9GSUMN7r4g+MBfOPaPetjrXEFVCdvnJ5uShRu+grN
vFkObFB368hHMpVoyEBUcJqypUGkBuahuzmqKCH9VorRPj0sXjw2YnStAXskHp27+APcm7AKZe+m
ozIOgxD8gmr5Ifi9cKzrWG8terCwVL5QQcWhoQ2kuwsGotwD2m6iyV0NBODQ2gKARNqM6bj9vJrl
v4ogX8OraioHuq4bX8fBH8Mb9eIlbGvlsktQgXjOEQH/DIN6+yAF8pRBy8UpMUonbM29cCQ/789v
mK2Js2atsOu7lHkeEdiCn2/K+mtvHW7KFHnjhilRn/m2wxj6+XaPrnW8k5ZYeo3pm9IOAgtF954Y
++myAD85kkc58P/zV2+TTi2lDzpthCSaj3QwpxRVFtq7wpYyPsVfYXP2GzQy4H1hIz1AO0wsnYm8
iPmlgCToOUOqbEdxkmSIxgFa6oO/MYrbA50cdBcV43G6gStNh5K6nPOOoAENHuSN0B8dNBeNX0ZB
+uuAsyxN5nwzJFM1hgP5v/tsqylmeHskya6e3Ufq+rYe/NgtYGZ3bNTziYFam7WUX38e+68A7j/n
GlfVTJlDRZcVS/++3uSqMGJVfZRbkBClLa+JvQ/Qg5/lz/smmwwken2sz8xVtI38ZH7fY1KZ6hOW
A5IJ1tXVNmAZhTX0YaAioG1EG5kdMEYI41CtFNmPGv/nO5b/Oo++7liXdE2zjKGU999xCo2zVHRt
QX33SQCPzjwhI6S/O33so2VckyRi1LTKX+tDjTPxKgaxdz4Q3JcnIOFG+8uKUv4xeTVdVBTWlK5b
pvKtqSE9Euh7mn7d5eMsyNYdYi0O6suw4fFOdZNAcYu9tqiI6bHdGF221721O1OMvR8o9ZkL4Zju
td+m0hCMfH+pumwolsEWaqrfo4RHLhXnpuyuu8dEfbqfomV4irbtCBLw5vGO6AYDgkPVPBHtGxZP
v8Uow3L96+q6ZGiGKA//fAspm7Itb+Yjvu2uO2WaH+CrbHFO9YQVdWqQfL9d7h8nBlvZ/y43bHl/
bGmidYmF3BpegAs92MeRYhT5sPJARNz88+L6S0Ck/JVBMP/+vN63QDS5dUXeDY+nTYv9YFiB8u1e
3ouANmu7BLWzSyY1VnBXwuQcNBdkhBPsc5KiK4RYeQpKEOUOyu4QBUYKpBhvUN1FOBfR3/C32fmv
xfLHzX7N3j8GJxcao+Mw4E0sk03ul7NwkR7x7g5o1tz2teQQoN32Pc59oJknzeGCsoYePF6LZbsT
PtVXt61tEaDHAP+iq9ocf17MyrCp/T1XNJqglqWLmvjt5SWqXrViadSozFJdBZipUX2X19KzSC6B
ESHmxHtcGx+ICL1Lh9sJRapVpdrgl/X3B3KIdLlo8h7CZ+qFFUqIy/MtALwEQYTzWfvlbqV/riv9
f3f77dVf72ejDrOQmT1rP4W3eJc9FU/ySzaJtrAEXG2Cz9iQyiI8tBODn4dKEv+50+imLpv0UE3z
e6oWNUpUNNEDWK1fo4Wp+BoaNDzoXsQmrvKSDYTG6XV5czCVmMSr6wwozwJN2FWxQwAuPWA9F8hH
JDtP53GMLZByaGAwL+qV+UJDca+9Uo+mLlwt2Mc8LI/HykJf6cdwfg0MLN0QGQZzhk66usZ8GQY2
xjqIsmJk1TkXMLHwBtdgwoHxRmt1qkPomIE/eMNReApuC83IhOMkhq8d0U0F9mscIZxt5dcH9gq/
DdW/ZpUhi7pKYGHQ9PnvlqD3Ym7KvXjb4Zc6B9OwDEfhLNoAa/xl8/lCKvw1fw3TUnTTkthvhxnz
x/qyjNSM7zkz4obqa/hUfIaVfd3RegHkjnUR/YZFeNKIwDHkeqa6RTkLgKlBow6szsTE3e/nR1f/
uTv974bMYRL9cUO3c5MWUpjXW4HqNT0fdEvoNpZuH7nkUhUWAccSdgQ0WjgnIN1whsAfhJYsGhVk
sarTUbma1uBa5ME7L6KIs+lOeW87NYxhIPG9J5hExsgj2D14f8juqNlmXg4mFneXKf7dBAGQSEva
f78dttI/lwBpL+earsnK1wL94+n6zCxTsehvuzPKXNPbHm7HJF/AXUc54ueBNIZz+683a1qyqpoS
Ydn3VrssGap4Pmf1lrByQY97PozjW3SG/ARF336AYkJdDjZwNXS+6G2FysiP39sXnfo5Enk7gTbx
miOBKATNRvn9/mZu1bfzW7O5npqPbKvOPMQxZucdf/tYWaf4RV3qs/sx3GGwhnjs45VqrrRvt2DT
V/f386H70L9Gls2Nluo6e4MyUx1+fmz1X49NUKUztirxqPktCjXj9prrD6Krx7qiDE9v1EJv0i4p
N6AgKdtyviq6IaeP4CmQQWOGlbjyHnr3/v5BtPp5eb9gO4IZzzjfmFNpXq6tj4QjcpaGtvKio5bL
rELVY3rZ/nzr0m+3/i3uMGQ5One6dt9aEBTgud1dES1t4vXndkurOYbbITo/X/Mruvs+S/4crm/n
1/WR6HftwnAlpoOWsxcbgQAQnIYrQh1v/FbPIMYF+DVS2ChkX70jFgBX9+EqhqP1gRXOH7MzdFSU
tMjnr2tSfxFpldDeF+dfbvYrj/rpZr8dX5JqFrd7d6u3aUm3M7hrfi5MQAPkRtDCwOT8xweWfKNZ
CurYyCdmvNKq6Q3tx3zyaL0iGVWmFxeecnYrehkS+Hl4IZt608/rdfIGLU5H+hzw7IZ8cU+JdY32
BRSsB6qDsIDVGQxC0wgelg8jrSceoq+R/xKe/TULDFESiSU0kWKVxmH57Y2UpmHlSp3BJ1/KrNFN
tR6YKJRcPy8od/z8+rXv4cv3i30b0U5VS9lK5XhrvV5R/zydV/d580zpj+Z+7tdTWXFzcCCdU8zJ
TbbCogW0ubqB1otqpyBfwaUGBlO6RaOCwuHm4ljYZ9J495E3g5LTdfZtWT9GDXpd50227D9C7EHI
z1n5rzXF9+iXJ/orxPn+RN8ONKXMivBhydFWhsYzVTvPXMdQuCKvRSIU+jLia0BhK8xMvQusptJN
exp9YfTLOSZJ3w+ybzfyPXINo+YipHeJoQ0HyMjg7pRsRFAR6C/AVTmiGziNV+0km0Y7JvKuRVK7
HKNkhxcBogfYhmyjlTaNfMHppvdR8ULUHbr9uNvFR22pgKOgPzeimAlzAHZ0vUNt4JBs5AL9STeZ
xHSkJzHIdHSxwb5M69V9VH2AwAW/aa7BLRIRn3C2piyCBkZEq+0ofrTUDDs7S0Y3bG7m4a6IXA58
uRpnmCOVbofn5MsdXYzxoBRC6/olxfvoqL1gBzrUkCVEQ1F/0scWxpzBlS20PNFQ5sYJwbF9RwnM
v5m/jPRXx+PPXeH7QH9LYG/SRdLVSLhsa/+OlSl7J4ZR7PgoZ28HVtVNnvSY3NDDP1pv5e6Bntxb
8alPutdkZGRTZN58YoW2mBPY3GYKekX6tEeCcSesu6fuMxfHACOgmPy89NRhHf9921SOVJnaBef0
fwMd+XKVJe3C0qtX9VY7XJeIOZEtoAU30x3jNQJH4tfLiqrq9EKogCxZ5/CrSlgCDHxfbaJtHkjU
mem+fsAh37N31ScawwhTPuGRE+MocIt9GtbywVg16K3MK8m7HX5+DOmrfP7Tc3w7cPU0vVphUsVb
lFkgGgiziDLz8wMFpXGcza7aky7PRUzsypUqLMTaZx22BJvNhoL2Zd1C/7m5d8mtSnQPu1lJf4ng
EpOFbUHBpkL35ZZ/lNa4y/ybCMkc2LeUzMqBiTiKDN1uo2dBWokYvYrQQneRPi6ghak4MVAnjxya
8w9zVCkzGboqStR4NXB80ypSPisCRDCI/anGR70kPJyWIJ0hbt4+VTQi0aFVdla/bJQ1U12hORrN
RSrO8rwyNnX91NAHu8Ep2N6xdlUPRgNZ1ZWVILF2jQZCcNQYy6voXvqJkgcPGA2F98CYD0M4tJC7
uZwHOaXr1ocw1odQRCaERYjo/Px6/r0J/W+SfQspLucmkZO8KAC8tS/KInpVSls+nF9+vspXlvDT
HPh2ZulW0t1FlTnQLS+kkStpSdOjXbAcDaBztEXXigHl5Y6Nnjy/Pxy0TgBm0Yqk2jU6P8n7FFnp
7WPe7hMoaQGt9myV3uCdu8ms3Vv4TlJrWIKSlJ5CZBtQSnf7A+F+iiTwgEX0AXnl79Vage65xLBJ
cR+o+75fn0TJ7dSxNodGjGE2K2OOfuxSxDX+KX650Socl8Bj6CJ89L/l2qb4r2zbFHUqohYocWou
/13hqtlWZdcmzVbT9w95rKO+BbzEfAml0fVBDwlgVMGyvgKAVDdSvjY7r6G0hYVd5FzKV6N4Nm5z
QXoPRQRyQDNakxbZO30ME7sPXRNjhmyattOzuA5BPyPGqE+781IRJvdonuTTgiWWbEz1mCKRbaiz
q+6p+SddrU6Y3zCrkztSuVUizjttc86fanNcxeMknMvSWkSh9j6TmlFxmV/PYxZentvmZaK2yyx/
fYQHPTzcEIXt5M0NFzF5o2DqEG0Va30zKF4Y87L1+SMN6ChkcWxB2FqLk5l4oGyl6X2eb69Lgm+0
AUa02DwKXtAtmmTZZK0da2MluJ1i0Q2N1cVYpfFRrNHTebzfW6/sZxJ0Idkrctp147RZPLpdU22J
6OrLUb0vTW3RdE9hO0+Nk9C9991TzdRHXx06GdF+uG0xmkPlS9l3591ZX/XaUs5nWvd079Zi9FGL
b3ILOWihn5/48DXdZc1SstZ6t07ymR5NShy/lSn/3qNARD5dnvboRiO8j3EZ4ZI5S8+7BwqMNEY0
VJjWYrfWtcWtn/CmJYhq1kyrhx+XKkpFiPUkS/6NwM/WCN7ZteXrJmMdPLTtpRvfpeciXSSPdXSd
S/0sKV5C3kGyUsNx9HjiWxgXUXrm8zfYyPlMMCawW/lPSw0u+kJngNpVmC7O9GuASnKLqMd7Pcqb
yL8Vk7CfXNIV/ac7Xhs1anVwwS0EF893Ilufe+lkj9+UCThZZaqUeO4uMmsWplM1Gcl0/XsUBoKk
w+xwqiTLHBH5fqLjHq4G6X1aogsXzlJjzs1byPJeJnUxEdQgS6cPZZpNLsVMUvd0VpXWPyfTSzQ2
moUhbUxsQoaPDw9RpKsHVixEE91cTBfC8DRTRV/GxvJOzyxdlffpGWNJSjck7IKbyk6O3kLu0mQt
taBE2StxOzTmkVbAy8dECtMVMXSNxnzGQGIeRXbEXnl9eQAA0JcRjOPwrbeGjHO8B8ZU59OotPHD
LXRDaDm+VY6Urx82oZPiF4s7l2kLAFJ1p4FG2vroid0Unwvwg1nqEVDVSA0LDtO3i321w87B5c9F
XEFBXOTD13KjJvmJ4jOq3ICKUwKQPpfrXyxPgdCCSjUXlx0BU7s8CC9BA5ojH37ubHpXVE668f/f
XZcHfL7oJzyRxXNx18WEDFflizWKKLaMCB5K/MJwHYbLgF0NG6cZCCoxAs0ItgoOtzbcOH1Ww1FY
wwOH2RHwF8ZdlQYJgjaam6Qe38CKBh/YehXoeqCV2CPiHkRFDTkJ6ZkR6QbHgpkIax+XhBOxKQIe
ks2YNXinw4vnc5rL9zdAIBLXZCzbVQyef8vnH5rLD8jdcBeGMASmojbcJpfjTfJXTJMUbxjaxHAo
kYlBSI+XhydB63PvfD1TgxOYTIUbt6hi6M65IHtlNiN45Tw6mx9n7jAFGPf/nzsm7wMThtiPSq9B
jagbxjhr3Ejx5A/umydnAiVfbzZM3errJfLGJb6DO01dOPNcmdthuPk8d8pbLkqugCDIMDthoONK
SWfnAyQu389skPtRBz0csCmcSt4VfAPkgESIB8N0pKAFU4FXxLrkWZhYluDwtrPCTzX88jw98c7J
qBy4QIoXKrl9wbYW1SPNzrkTGLGp19DG5XXmMCxcsRv+nMlRWZ4EoEdzTdSdS487vGj2NZoxbxnR
GtoAbwK2aOJIhMdYlzhLFgw5h28dzA8kf+n/A4FE/lz3rmipQ6K4eSWZhGJLkd3xUgjEXjI4zu+P
0+OkoApdwoh2L1OtGpnIAhqjlBgQEBMCpg2HhGuBnQUrzItEvxzRh8Jvry4WGjKGSMWwWhkd3gp3
xCTUMadAcA24NxOpwLN8+E9GQO4CXgWF4PgN5gavm8fWUGtCTpGWBpKoKHiQJAAhKJ3r3faZAZnh
MMQMA1cXkeChOo/0PRYJTw80Ts4zvp6vZClwvzHUVSoHjdO958cSET8UblH0pJqoIhZnC3A2X/Ij
P3d+MlE9rNwMrRx5rFEgAcxOHYUCIwQf0FMZdue2hGw9uE8KUzoEFJ7dARzAV1k4ylCPANAB9xk1
ccWVQJ70TjSMtStBsETZXnXi89jEmzbz53C6M+fxwhdDA1MAQoK4Lq4uXytKYy7EvTXvIcouKMKA
TXx5nCzZTt/To0rvHq8or9rUq2qjvqgv8RFSLUDr+QV6MKjyLR+ggnh7EYjgGjuu5ryozOMN8acD
bJ75D02QIAW9zXUcUQc6Ml6kKlw0xtmFgI3aPjrHybTPx/3FgxHNgciqTvNxU28VbVkWXgc2GZmD
wSoEJ0o0cAx8Huhan5HLp57ro3qe0+tOVvpUJbslBUUVcG4tOEhSu9rVSI4cEd4uUJtm93AvI8DJ
0wRTj600RqVgSvAPWWNjrMxDukdkm24Xar5oRbzDrauea1q+Dxktj+6FIPN2RFmpPJUsW2LPxu8A
OTDBubmP+ETXEZk9aRD6QQP1SafdhMvM7b05XZ5v7+0ufJM++GiEV545OLLwVTlbMh6YLEu2rLcG
/Abm7owL/NaaEMlXrp6KSPzFFSo/1Jn6S0CjOtVv3Y6kpYnYiqMBJBK3aejrSHXA/0K3I3NCKBdU
XXT7yiQRHYkE5zzWYdvju72672grKfvkmdRHoBqKIALcKMq+y2r50MbV2b8rHkKfQr/MB41vuUSF
aFJTICGeUMcIHJDbaC6qFSUXA1BhjdCP6lx4xRKqJaYjXEciYDuEHy4O1B3UYQoYywCANF+CBimP
LnlAI6tAxn8nbQX4Oygz0VUhwMXN6w0BwiMvIMctLELajwpx81EJjoHSPFTeyk8gpmLg5IKEb8/r
kgrKM+JgnWoHeehQo0fR9cruip5gU2xyNgQdfSlOpPKGclUAOtYoN/q2A7mENy8tg3Qq4FHA+ZjN
shVlP2IyywvV124oglPYLHyZRhMtEDBGFixNyxNpE0EwvnuK7iN0hSoTWqr4aJBgD+Y4G7R5a2si
xQvkDmgOo88L+ogZo79WS0VbSOgEpgcj89SHnylPQuoqc8C75cNr+qA1AuDIcLT4ywT/bgTUwShd
8A6ye/ytH1PeF7pdQjZpWegYH4iDwSi9F36NX7TPh/p2K8ZEziWuA7AQDaeEMCPg3eOD+aqRH60n
kuY3DF7kMfm551qeGC1H3VoQB4sXJkkCbTXVn8EzYXBT5H6uiuNEiMaZeP2Mu5ZvziSvuKBBih+X
bG7Tq7DoCSsydWiiHIvCRZUshmkCEh14iuXIjcNUNGtPY5kKy1bc1u1rmM3OmS9B77MIjlxcfDvd
VzMf4bAM5WHeA8uJQFQbI1ze4fSBsDEwGk5EWs3EjOVIQv0DUBuGE42HbroJ4ikMBDoPdCiiuRz5
MQpD2pwEvLoFKvy1bl6c11E6DbNdAqwK4eUzYkuy1xEjgE1DKwIQpj7IsLB4xAtHnhuHfo2c61dX
SIdQXHkGqnGWDddB1fiwbXygd4KhT3Mcyr9qzWwPHnbFlxaDoFf17gjiqMtH/Yb2oQnob99fX6yb
P6gLag7YOo2zrNwq4b75YomdIb/HBGnONd/rpv9ofLBUKnguvAZkZDxZCd6ZeIymDedC49DNusEg
7PwrblvoqBGNlS8y+8KtRtB7nD/2+dW7QSVip4C/wKZBkW4TbageI1VBixdQXxTcZCd9uCxj7Ul+
rnBZrlip6x6GNWIOmCTWz1XtKdjOYKYDLBYNXGQn2UEKcy/A3zrXg6YqeinlpMs3jeXdzn6hkQR4
qPIV2Mxe3aSZClJQYleJCKV2f9OIbJGzjTfJsFFVT/zKk8Wmy0K9W6+1ekyscbJqWbNn/D8cFcVH
y2F7JJuMDUdnpRNso7qVLO8Q2W9oP2DqVC/CpWDMetTZyNmSaRgf1e4pbwMBowPMzA2EEeeyvr5r
kwwOeuSX4UQ8T63LVBJGEVJxKgZp41yayhAP+zbzz82CHnyTeCWNDsJdkgikE+SpeXPZompLnqUZ
QsnCtMhpGlNndTgSkDNMno0Xierc/YA7fMmRx4v+EPBzxVAHocTYL1B+PrHB3I4vFukK4TV/8HWa
sFUgc9egJyFhIWQjlCciLEF3qttILx1H5AeyhJwg2t54KY5gN/nPEo4Os1n2aE1wpghkDsuKTBDo
Bn9DfZC0QSdDpIq7jKGJnnD4ogabcfawAi6DRoAqtnNrLF/H2dm93RcpgED+is8wUQW7AjDxJZot
YSmNOgYIH6Q22f2QGoKziYa2CLLaNbUJnnEIGpSSL2mQHGzxJC8yUFToLhFqgZtFuA9dQNjRlYN8
bQRWo3fvps9ieNzcAvYm34VepGqLok0PXiaN1wd3glXIscyqQ6EJBhBMS6L91qlb4KEOK1lEt/vs
crDwjYXECEAkQtN5pqpjgIs9On7ILZBHSVA0XRCKygPdJkyfvTIZ8ec3Yl/SM3P4crRnkQln2aUQ
zXRucRGavkAB6Y78IhqA7jq/+VBNQUcW3SylMYQcIyGiOUoe3rV2NYKtYyhgwum3BA/sHeCZ0beS
xlfDb9Pl5VkimEYTXXrsdIQOkNHN3rRoiyoUNT9en0VRodzfcPf8QJsQYhyRPQv/jNAC9omf3Ynd
CqvAVCaTA442g6tNw1hLRoPAT+512iHTRmxng+MDak2Y1rKJJ1OM4izZN2VPAEN1AfQc6DnsJTtN
PJQjEHZB3iXG6CMMLpLHAYrWMjLDCUVTVCNQdMo9DCtKhAuQQxwOvaFuyiS7CQPPJEcybwjo3OtH
0Sy6NrieHq8sUWIGTT2IqNKCKAXeCKeaKEs8O13sMkNQwCiK0Zn8loTRr+ih6TM0LO43VzpWSNjq
SEkRKvA+6HXi0qfSSEZmEV9O9N7yOfBd2go0UuBu1SMcQtjI2rfoCbVAkAkKZTTMkigN2yBxIH8i
Q3MiCDtn1IKQicRgwA3fOjb9dsxmAdq4WOr6qEzcIQzYGzQHkXoGwyTjb+4ZHzSnHyaSCxNVY1KN
u/4lCpcUgBvMrFuv7oLwur4pr2h6ca9IygQROtOlgxbktfUovAt3N+7GKe0U9vPaVZlP2io7Q6HW
Hf0g6gRWiyYKLogEdeR44zidmtUh00eFvmzrKRrWkjmrsnkFDCWcdKDM9VkcPWFneba8Qn2WoyWx
rDhlRZibn+u58j8rlxIqFxo4TtP4joDrxKbW2yjG93BQakcO1LUWEPRZo8GFhpEtrrLRw79AwhOf
W5yi2ahHxTuKnqccu2sSscV1TejADvzzjX01zf5baBY1RVJgegA1NQBY/7ek2gtCr+cxbpYXCroI
zXCqfUnB1+ju0QoBdYvZEu219Eyk4RfrYh/umtbtpBFtEigOD8Q7AZXkU1q6yv7/CDuv5Ua5dA1f
EVXkcCqBsqzsdEJZlg0iZxBXvx+8a890q73ts56p/lsSLBbreyObb3Kiclj7hdv5F3Un2wDmVjc1
ER3CvYYlaKw+r1XkO4Qo6JP8xFuUMx029F9ySL644LvLwQdZuiqq8MWGeHc5jFLLW1O5VQczIqGs
P6K5JVSYaZqTyauFb/UM6Fmda1JoqNm4jUD/zef2mB+qV86r8PTsgT4Ro2QlVvbPt+obXoiLYEA9
4HaRUUbfCXkkXVBCV5LSY7tQHR8M45w9WaeAFijiZdBZ/XIt/slkMcS/P++OBpQrN84LpYkPIoXk
wZYU9Kly5nMzEngXG3WMKfqzNfFL658WaPT+9gCipCy7GekpD2Bqq4JYxvl4QTpmSyNFcboeHAPf
YpHaAoL6IXwB/7D8MkJqaPs4Yocw8OvkNuK1SSrcjv1COzV7fKab7FQjTIOzGydUJygvarg2qDX9
5QLfa4nuf7D897PQ6m1W3oRrDO+ZZuNmi5sDUealP9UHpqmfP0z+/vKaypcaV5fJH/j706Ss9Ksg
COKD8pwzue4ouMXvi4OjJtrf/Gz7oXvmhhMQFs8H50c3MSi32rd47y1FKtqHskt3XRwF3HPK0OCw
bh/ZqK9ELRLEvoj3ZOed41N2oE52SfLRlDZBym1un/11JGCidwh4e0fJEwCSFCN0CPjlW86RMtnE
I/1jQF2Jw5fAFJkCRzL5Scqg8miQc+h2ieSLf+GxOpSv5Q70aS4tuxVsON0FBIEc6139mhx0kI9B
tFmOgktALSdsJigMX/BLORSCSX3iGeI/qZopSrQh5e+dwMnBhYB6jDcMIyToG06UZGRMCKJ6owyY
8mPhqRPoxQXyA84DdoTUxSmkt+OiHKMMDT/KSUq1mEIYqjhJzu5la7z2D+L77Rlr9G1Vfd6eq7cM
I+lJnBU745EZQBniQUmErS8+1eZgMpyUcOejVSYNFvTIHBMjC74IwgC3jWCRSgsXHd3IfG/eym3O
18xG4jF8Bx14R94EmsI/eaWTrvpUt+K8+iQb783y5zk9mMYbea/BAssNZOX1WXwWt9mSSVldqucY
aJ2E1mRNTilCCmHSb11HpTUFxVL/Ia2R2cngTNRKXqxPzhAteWd4UfyxWi6qT5i+7NGdxVPwXQRl
Q5jpIIQl0Ho4VTOyGwjNQjSYg1QMzBStPtFzvHG+/kw1/NS45MuUWLphzfy85q2Bn/tnd/1jyd/t
KGlR1nKS5XQv0qAhP3rLbCI8dGfhXA994eEOhBYAGZyTHRflBPxN9yQEY5w4OWaC935XgcB+hnNI
kRUCuR0xn0d3qXxUu2yBG3uJsp+S1nbmvxY0BgyJccmYXMsJi3EqksRGLOWseFVOhJ98aHNjm3zQ
YEVQn/CERnw29A0xCB7VoVj+yMPIuEP1AAl1ZCKQnkPcIUm5GLwoXqvoOacJnELany/RF4V5f4ks
kTASURqkhvqd2kZOqjwRDPag7Ll8Cx84au7EgidKfexX0YXIjJl/okHyUX3TVgDBQI0ohwhFhg3A
X6uPqzMClugA9F1Qvtc80cQ+yd2R9AZjQjCxsSic0u4e6dA8Sm/VFKE5P6/Cil89NPv8Es2sD/VM
Mkuxo6Pwg4G8ykfiWfiFy9X+lUmJ5h8/8/5dloVeonWByEogddGcMoyQ7XXTiQ9SF9VEXkP803aP
mgbxU/tePg9NaZhjEUJVo4/QMWZkyC4zDHZjmltWMIdDODJp8iKxDOU8nWBbI884mGc2iaJ28+Kv
y6ffTBXGd8v5zx9xt5xbPzVUz0XsoE+boYOdwgU8iA59HChCiQ0nHZEgDZrgUHfhiVzGM5UMakT3
Q++rcOop3hl7nOjHnLjf0vl7PAVfIJ+OjJDpkOstEjpmEQibHsBGMR3Z0bM2Z0meFuzSY/Elwwrk
bqqRa7s2FmN1lk8IZDlSsLh89Of0k8zN/W8qWH14Cf6wQL/84X8IbpNMClwt8+KD/CjZCk3jZP9w
AETp80gcK1BkSvAJAVQkg1CLQqY2QytJIPg4zZHL24NqnZijS3fm3GvsySif0p9q7dz3nBPnM5gY
Wy7YJ/hs9srmyCQbfAzCp/zgv3qHdInk6YW3McmpD/7Kmrnj4FV4YdwXn6yt+8vTqCjf/lhDVTAX
KWSz3b2jI1muc9GTr4fmYJx70kKpRMhWIrVB/YrdqYrXrFmtt+HP09p2X1zw+ks8r7AZztUvoO0a
7xgcKyTDhIuHmy/wvIDRN+FMCd37eff49ohoqYMO2uQ8b3x53f+4OUEdG2lrsXsgp0VdT1AizJjj
LtVlTHDUb6l90nfTg8WBXFIkIutkUbw7Md2SuL+ZCU9AzUB4Ujb9++2TKYLhIdqy7SK4cunZC2f1
VHpCmsJIZ3PZiIO5TVkU0rLYcCowltHEP+TrZNNs8l38CqFavjLVzUAeEUnmp+su2+ScMBqOD49H
0x89hXN8Hg25+QbvLwrPBt2Lt3BxpRUA4wMlM+rOzdIalxNhnXCUAJcjUmLazBBlxjj+LBLnjX6C
o82BYuVJSx6QLcIXtJxWLvLkOpaccsuxgGkSxKlb14AIANLGIgHVOAkpjdEE5HrhAMEMzjZquoSR
QtB1MIwA/FWsZZTd1wAIQ4XfiNbPKxUbHyzf1bX45TD5j2ePk+tf92FYx3/cd6ydaeT7RXwA0OdH
husUY96XNQ8F6YLKiYVre1PDaZb+oVu62+apOhdLZZ8sshOIw5mDCICr+pDOAKco3DAf2qECYoT8
rN/+ska/OWVb0uAel3UVi/yXqeWP73o1RbX3jTw5FqQNAg08Zct24m3V5XXzyyf9KwgUsWAMEQYq
0YKqeCcXCstEFTTqJQ5MKvtkg+mbSt6MLiZy6LbVIwB7vgH48m4X0JXflMD8pH83DyZVxIgaXkA8
A3ebh5eUYiakVXS43dYuJ7sYlceBiMvEGkX0B5RTqNNbbGuE6DNZ0V9gjbvE4fgHUReD2rYzr5mU
vL3a6a2f+e7mZiwVAjOuJF5xKl0FRJVme109WMWhlVDjTBrwNOpC620uUOc281HBohuXskshOGr/
oOjPbvpCTy1zGeAaaWM0u1obod9W4raqFglCp35O5quorZVgyacHyUq17J6BFooqQZkzL+oHgX9B
mJuYRMSpbsyL1lZI/AFFfwfyBNklDp/cXAgMgv4RQNCUXdEANHcBsmNgHjukK7unvm9+9aeY4lve
8bzuIxBhu1SoG7HjzGldwFPn5/WgfrObW6akcjsQgluWcieqc6NYbRolDw7mZ1PaDTq3o0/Ky7Em
/28oDZCg2WCOoVXAfrEwwYiTY0QHMalktGuiGTuw7chUFinTG47S7gEyk64TbaJe0GrtQ8g6irKQ
VO4wvaAZfk4P+W/yUPmbo9Nfv+IOotDVm6UEURweJEwCpLwBGSm7Np1G3rZu7JAkIcCRZnTjYPRQ
fzYxwP9MKee1AsVj19mylsgtmAXNVM/H5kdNdzhDVsM0R0vfMiB9JZsEz16yCONFzirp7B4HdDpR
s0NA4Fe0qMp5J2zQwhXqyijnfrkO8blIJKOaqNM/GnV+4xSQhw81e0kQ7nT5KcxeU9rXlHVQbQvj
GJzZyaHYUqpHXyth5eboOewrktTXpJvTTjmwBz2E6JYSyIKMtivU10gl30ez0b9nNFkQa0E1hThh
qtFOAiEpt3GMNkmdBcry+l4qThI/GsEH/ZKFtbrSv5Yh8nP868GDjmCjx0ejP6AY1alUvS3o5gRi
vPWrmOG7+VBObTF1s4W2rYiQ0H4T1H8DZhHXYfG6tCT8CPrdsdFKPT9RqxR9LyKS1iBEgEL5PhWc
PCK1tGgorO3WhlpsrhXGS4GebMZSq5dRvyT7IIQeCbIrOuYVBT2/HHhU7R6oHN4k4JOIqE2UyZJ1
94zUhn7NMr2+Hm70RWCUI4TeGLGu+Abwoj5EraFv0In1SPhwXSoOgg0LMjWfaaiuiD6VnZo8Dq5s
uIzzVRFtkC553Ro9zZXWIxVOMH1tX1WKTYkFbwcdmsuhqtgqwqDCiTybEkhNtBnqFW/VflDLWBHz
wQkSQY4wVl+6eK7ykJovFjnSiMRMB+vi7UNjAoCHaHde6AiQC6Q7AOjTPoUK61D0aJDBzwG0zUnF
HJHM+2ROarDHuay2EWJJ4l5aWk98PJNUFh3L8D0nsYyNr3kIKc5gj3rKw8e03tT1JvJWKA9d/8PP
Zogro0EeyHO4y+LnbglgolAG1+4MkjGwGxtI1s7AEqYGdyWNzUtKD5o4zq+PN+8iN7hqHMPYFWx5
sAPWS2w6A/+KBIa/bkytJZfjSu/bMkGPd2Au5tyk1LQPGhQ9kC+eLXDglOG2Vg/87AJ+BpCsDqaV
ukmF2VC02cJjOegaNWahD45Kt9rWZAfNF3I39ZFoDBR9BeTpiNWYgmLyRlYhgaYeILROoqdEM0e1
qTSOrzZGhiY8mh26xGe5JilRckhFARLVOJqVn7L8pFO2YtlZuiAZY+ifoHXjYNGWAXatL2iJ0rE6
CY/42Oru0T3X7gRowoIC9JAdjuOrU1C5LCz0iTtgFVqPRT7bg6Z0Ff1Hs/oA1C8+ceqqD3IzLi/y
1TYQpMdUTxhzt9003XMKQ0nUOmqVdGYgUp8gaeA4dquWIB6kkUYfvX+hhxGomhaLrJ1rwSOHgM6f
MWrAlcWbgevedSjIX2disqYDgQNdSsuxMObP+nnY/42JCfBCQC02tiVkuIoA0aTtxDaIrH7WLGo2
eph0Y9QIiNIXBKZIg/GM1zo1eCN+vSccUa4owBzeY7Wvdqy1peIt6L7LxvoZjg1RC5Fz8JFE4Guf
Omfds3y+aRsf2SFZpTAewRg6TQK8gQdnPRkjT1sQcu7hDeEdzPKBXDRJZrwwMVJUQuwaOod3eNuY
5RnPDRI0m6WmbIkos66OTBAPhQQUyDNPFsvGWzCfJP7CCuzaf2k5PmLxKpcXjgNmMoPjk8/mma9V
oOeDqqfqBVIvXaB9CGm+hLW5BB+u/+KBAgNKqIc8XofojKcuKlkJat/xuGQQjZP8XJ+HPxuv6FSo
By2R7i5LyP7nCHvpot7CHrdnE6eBHXkzOXMCbFS4T/UGsd4DU1XDW+ZGqQp6ohJxDfaObE+ANwxf
wmvQ0+ZoILjWbvXUzr13Qm8ELJaoDEjwFMhIzHZwVrR8luJ7A6PpLxrufKDDLk7hwblVgjcbtBHR
GWo7WP8WdWL+tuHevc4LNQ2im9twtChXbbrV9JmZPuZMuCQidTfcJu94dX0yTARYXacPTBbxqxrO
ImLIS6dkq1MJeRzqf3mDuLdZbgyXP3PXgbDIcXSIk+uD5Z3MJ4UCgX5MR0NHmjX1KLzMPy32tdzJ
KDyLnfbxJk3o3ao7uzhEn9di7km2ao0S+oYIU9nIiQM5l6H5GfEKalDvuLZ8wM2EpEOspw2FguJc
tjaROYYYyaRdxAG7VPdFukXnUGt7SUAcjoZ1ZhYzoQQhoXbeYGP+yMgyhuC9/HzcY0L/7gD+x7vs
DktLjMytxaQIDoTvplTFilONMOYbS2MuY6f5LDh5s8uSSxussiubyTzwnGSF/s5/vyIw7NBNg7d7
+TagKf7LMiTBsQ/YtKHvw2iW1hTaffUao1yCZmc/QbkB7GOOiSCh5Ka4yJ+dZIPincIdRcExZRGa
nWU282q+h66v44UmPuj0yYDhg4Ow8cJjhnYd2SR6gs2HK4Nu197xi7UnL1ptpBOpJyPWHXf1NCax
CDAaDxOiVh4ml/tul6TdU9UXDMgLmn99a0pskvaVdonnwaN3pHeXY1PU2VffFrdwkmzkNf+MdSKL
qhOn8I+WMVFuTiXO2OYE7iftjyQBUz3+yFGEhSRIYKbgW0A3Yre0sm3/WG6aNzB4DSCStkfZ9otx
N4T3jilWR9rRc9l4qHmJvfLMwplzQlbYt4Grib6jhoJh/FNu7VRfNjWgBUfwq8sIjZY6i1jIdlJj
PMM6XEHe7hL5F9v+Pxkeg+dNVEE4wE0smSiZvydonyGyNNM+pgdDXqifZF87tP9ggqF6vna0g0m/
6pkSjxESlqWwfy9tyqum1sm0KbKbVzNvjXZLcQij29wQFz2SLPDLufEbMIqvqEm6pMFNGso9N+mV
bpT1PeOsH6309q1+LdUnEwKiwNXaIHANUmh/8b28HXPp2ULDqJDEht1AmTG0JfkTbvxcO4VIcoAh
ZdgOehHLOprEEBe8BJsaP3JKuVS7uxnFMJaZvwxgX2Ty39jhX7/ga7T5Y/QXr8xmmSdGx35V7p4J
SRsdGa0cVBlc1v10u1o9TT+2Hx/4szfhhvcXASM/bwrfIFbDVzDh4BXLhOW9MwmWbplmush9pueW
ghvOQxGmQHXoL+9IqAy3wkJxXubVRlt1x2myR4xBw4v2OSSrq/vr+bf9/5tx7q8vdD8NdIkVFEXL
F8pWyrNkt2Bm6VhwvB2p+UvUqGTA0efx5Eh7cX5CbCnOkK7bv6Vgyv/CunwNuhjwVYHMcGH+Xv9Z
dzV7z+qG9Z/N3UViE+H8KgxI9FO6MnaNcyKsaCyeSWsHJSqXv0Gt2r9jrUSNgcTyFknu0b7cv3+s
jUALfUULuuCgTtM31wAQWHBPrsoC5lOMOR8sGdg1lBJOQ9A5uyXHsE28lrxR+25atJIhodWKEfxe
2qwV25+UE+0hnoIHqpQ0yJOS9rQC5qfedG/NW7Gn8YM4vV7ctLB4KMeuzvW5e0UxJg8hVT+vOv1f
zAsLOiEtCiiyKYFI/X11m9ylxCG+YU3lwcq27OdN5QTvGbFjaD3XhFVBAYukAUUT0gpza3yjHXA9
nKHSjtp0pwj2TOYpEywC45A5gqPZYM9pT8qymcUrfUOeC9gEumHSXyWT8cCGnYzjQf1qcRmRvpKz
QIsJxCv8Cp4aMFM8kuP+U0XJz3GqnIrIIUUHveHPP/7/8W2zs8o0mIhkuv394ztf6ZVrHQQH35tK
JJcaNjn7PZl51A4ROmPc5kgmOeyFCJ0Hbko7oa30fgED5a840PvN588YgDs0UCzirFb7hK9Bf5O4
y92tax56glkQe6Yf/AEjrKLttXznidj51pkJQjIJ5VlpPZQk22THmAv5aFpb2pTyBPvWcyKvapqR
khcB/2WYlEM6RmMC1U0r6QHKI61pkIwm7knybQm2HEHNSdsaEfbohdw7Ku9vTUUuOEnc15tIH+nc
TS+S+1ZTXSEwBy7CaHFLDjiXIcczb9mVu6Bmmhh4cUNZcaDwq3WljmXgarLtvIlFP21n66B9OF5o
i+6WCWB1xLQlboxiXbW89yHhb/KuBNYqJ3W2bek9CG5L3iGC8kj1gAHC2L1pxdGNkWTmvMqnJmUX
ja1fL0m7rVh0lCRhGhJn4nWttUDw+7J/M6S9R2gmEkpYp3Cp8XqRkR/nbymuavWkpXOpfsgCai8B
k97cK/Hke/lGY6WCl8zG2lbSsGWA0Bw1NJlXncbM5EEl30B88cOFiP1BfrTKM7r6ptBtgcxk6bFm
oirSh1h/j9WPoF6FlaPXNEE/V+XEwGTeO2axCxBrW/Nc+8C4KG58vAwmSgZh7XenEo7eExP407Wg
LYVqLxJ7RbdvupSsB4LTb+66Iv+Oh4jSO1CjqxLbPY3JnYryrl/X2THslrG47Sj2IqgLc0XTnN3o
xBlJktddekgMfF5OQ1OeuFDkZzTGrHERV50yCQ/XQ2RMGsej4G3mvQedk3unCgeSbjNpGvgy4JpF
J+qnElxeO0KmP2jx/UOag0tQMmAM9gSEnDBtZnhEppgCo4G14LXj/7pFR8N6jJEwJrM6mKFgCFDG
0yK8ii8tJncPwoL6ddFGZqtms9hbIQrVKF4Nzq6KJW6ToInT16FrW9H+lw3hi8S+exQlURY1XWRT
GGJk/94RasGvpaxjr7ewoRbziNJhhAmcc3f1m3mOc/v6hNaR7ivEJyh1wSFSh6SdF//qDH8XcDOx
DWQilNkgUPRsYmMVC+HfKkh3Wf3kFatKeq/LU6+RPjBJlSU5VvEejdTtczBqIZHtxuGNfX6Ge6tw
JwBYrUrDhwP2CaSlRo9YC034frSSCgmpI3mbkUlPkYE/iykwVEfUULmVffVmGZW+DRYHHBFgAfJD
dJ0ruLZv41s8tk5QTy0prTnu9ZE7YVbiJcVh2gtXGBfcjQd84RRLz5jhE6FVuk8cg8pgChLiWcHe
U4+Q5vJfWSSKiqAF+AHnNabQTfMYemANqORXpjURcCDmjnEJL0AceCYs7LqjzJ9TU4+wUi3HfueA
dQCGeuk6iOyYVs54F1kr4GvU6zlQw8c1t1Mg3G5E3TQkZb4MObZLy1JfSN2UukqL/QVqax8/SLjV
JNo29HQhNXPkpD7XChxIXxAGisSVMrb8s+VD9V9eJPIAjP60bO7O6FEmd2amxgE5j4iirM113xw7
zFf1OH/I92Sc8dyR207nAoEHtARu4hfS933qBX9ewL9+kbtXidQZXR/eGCzVVw0/vPIZ+muPpiB2
zP6BHKiIQvJlSQHVS0QdBFocbXTT3/PbMouftEfj+PPXkb5y3n66MHegraa4jRLJpAVck6VnPbj9
uokIKp4ZeEloOrnRjjjR1UktLeJykqlEzaz984D0rSyUxRDXF+OGy2AqYPaKSSas5tJtSaByEK0a
eQvsKoHs4CUzRh0dutokj2ZmZzdXJ4zstJ9i4AWw9Ag3/8B72TeTGxZWmeIppP6ON/QoZeYsQwcQ
TskNimBFgbBxCbt4ZQYPplI88WUoihL1WV6ApC4VaRrMglcMQTExutqIB4ZoJN2cXkn1pmcPmccX
o05dbwECCsKEvpdcJbTgqVPdBgKYaN5DX62ieiWL24YnUHBA33rwPryZ8dool8AOV80f+fGBB4an
hjBrD+QJTHUquxME4LG0Z/WkxohcHd8ayf2m3jLW5s2IDCn5vXsDw9TSFQp+ZO8hzaH+JEVupDhl
fSrKDaEDrjIdoLFojLI+MaeDiBsbRTzPrV+Y/2+wDumvLfXukGWUspYoWfW1pRbFTF631KXQwUzt
7aXouCwjLx+XZHxieW3GYeJ4+7x3ogtHyWYA+kbuVnxJPuVntpsUbBNfIn40eJg9CrhtUI9RCbpT
kxSXPZBDOXXn+CkWOlrFekztBk0rBL+Rhy0/99MIqXgx0WjvIvz/NmHvAzoohFH14sozWjHS37jW
b5i94dej05B5rSiWevcAqGoglX4Ns+e+Gt1S2UQQqlQvsYcZiBPLi4eERnzCJVqubzhPT9qsO7ug
sPJKJTAWeTVB29S9r+tmLOI9oklRnhhglKTs76t0SsQdM7Jc2rzQ5QfU7WBgwdJHVQFFLto/P87a
99vcf3/M3a2sr34mSAJPs0GbaYe6fiLyjLHBG7huqLgcxKldhezRjlmMeIOgWr0xLlj11L5ymJJi
/PFIbDTCWgiIQazWj2JxAn/G4i3UhWQuEU+XMqJ5RUUdxxKo9x4FbJirU3BdjB0SgV/YmoClBJix
uf/q/4a3fDMR/XXH7rC52qsLvy4itlBcXkhAiW2up5y4byOKRhGi0n36NvRs6Q4yIk6pD5lh656d
PXqw9lTvMaICZuJA5Cl3wDVh9DphFLW/vHO0YeX8u7X+52ZodyR+E7XDK4d3joqj33XK1qbnKmjG
GW5tTEBompzwU6DHmCrg+CFaxYNiDlvIWDXGLdMAfBmIWTwO3tHT+u6xlictkiZeqChwcWyJdnwS
aRvHxE6TGwFfvDmhh3iE5GdwOYCvmgesnmoBtt49ZPpQCK54g6ENViElVrb6ZVj9RkT018P0tT7/
mMSlpCdr0ecn9/QHfkZb7Uk+ZS+0POEUn+BGNX/Zu75/ehmMiXWxkEvcR2ZSw6YZVVleD+yYIrsw
gwsCh6/M//Y1/UgOnLYCzsQOaA08nrLveBEt5Tkj5Jae9RO0OwI7u5ti5n5C3XPxhNEVOYudvLlL
KIV4g2+CXBikZxxuyl+WyG9f/14kJjDyplZlUT/6nEprmZByE30FX9WYISLlpCK8g1sA0DVb6yzs
8XEXG4g8ZPQy9WB01XKQZEWjOYgG5JzuecI246O/lx4HvzPhZrDV5Dacqdzjzqv+SMJ4eIAbwnvz
897zHRoFDPOfW2EOMNEf975S9KQNzfx66N9rTlTq6eawfk19KVEW6doNATMrosqCfQvH9XxLR9AR
s/4EXSFDcTqx9stitL7dDBUKAIgiN0XNUP7+QmFYWHEmeuEhpJzH3Xb+XjYfYmgDeeVahyrdlNmW
M85AEO+TYppAkzb6e4aLnflYnDXuNPMfcv3YXSHpJlXy7K6wpJMZgsqsVu36RQfwusjs+NUyVQ9F
eJTTVRi8m7dnBIoZ5Ig2VSvbP0uDQXQUDAJrFykVXAtYDd7Lvb/ryOVHFP8QShPSxcmOo1+aJudw
7qtHxdtdy7ViLhuAYxy3u1tgtysxoGR9JkRLLpypTtjHutiJtxzkNYRq/c4TdrlJLNbaj95VMNlM
3zbS5Od7Lf0/N9sACbVUCf3Y3c12xS70r+CPh8DfK9c3nUk5mq1jaSZb45Bk+84u91DxvGswPwOp
hZOONNhwnL1ArPFaUnA+bsUhbci6rQyCuuRJQtVmtmqarU/GCmCDNWGul5K5T8aG5GQIkK+bEAvo
k3yEIJYQ2cFezhXEugvuXHbGby2/Y66uKLXKH12ecvqaKMMg0yFx8i38w7mJSHmyUXxmqOrYMdtx
v5P6UTgvdhrUNu1noTOUL+jj4iSexSVCPMosqJTEyrlOFqhRyDp5UpfGm053Gn61lTol09KhinRM
Rs4IbyWIBT0OOawxxO/QXPZEdflax0vZrnus9XR6h2PONDCZOjxGIeNQ53/+fH+0YWn/8+qh2fX/
bs/d0reuppfFhns9iLd5o15k3Y5xZ9lkgIniunE3mf5uKB91dY7qhd8/ue1JE+iIGOv5pbjUvMmZ
xTD2zTLmXaDbieY6rjk1TCq5BAeK5UblGq63YteXkwSlD7OTLlL4I86i7KFNNxgwLdoVyJ54C9ln
q+u4fMIpqMLk/JZKLknDyP/Tj72DBEqz6YXKggYlNlUusfZPA5LHvaUGulWOyJfTvYkIZYUUgpcv
xW0ERhC6gVnXnHAGKo0hrJgHmlTjPHWQRjXvpPtwagrCiexzcFrG/TRRZ3238lDZaAuzncYwc5wj
6D40Z0G0wOndd6dYdUBXrt2MJZhTatWPYZdZCuUTT3CIWxHVizzJqH9sZzUvHWOZqS/xCxSXH/Iw
EIGFzIHcgCHMQnoRd4Y4pA4VR3yINzwrg/EX0rFSRmJOLwnkf+rbQj5uN+mSw0LO6U4lfGrtgeyQ
+ykOYSopCS7xgkko3Hmk76XTtnpvBdzy2CidvJ3gwU+ieUs8DwBYtKoLB/Pvz4vx+/nij8V4N3uL
Xna9XSvuT0xgdE3e8ZhNWNloI2lIQI5e2g9RRcQfrHAngXUQQgiLGjAAja4nqZngMFGN4axS4op9
s+AYyPy+vZYfFpY5SHqbvLr5E6MgjczZ8iG9EOLugq9OednkKq7NSaVPWso4OIM74cHYApBFKw8N
GlkF3vnnHzscsH9ai3fjfdULtecLUX4kRGuBHAJdff2Uzn7+EOkbwkOCcYTsQAYGCHb3eCuuFdde
21wPJVcDr/3Ooq4OEKlxCL1a47k/fnmhf/7U7/gvCRIRD+H/ugjvhgupE2TBq2AigmOFAPI9WvsL
YaWuhwqrct3NUzTT+/6oOtKxOAi6bR6s3VW2uzcIYNy75aE+FHhffqPBvt41/1xzTbUwd3L6NL7O
AX8cPFp4zSIzLcjNOZY071Fc6LEt0iqnoLicGu/6wr94++hifmircPCeehflE8sAUqSrU7H+R/Uz
Yarj/q283H45oH47A/zx3e7ek75udpZhsB78ebRVZuJGXt1+WQ3/GIThn7kvpqJpNL1QrHf3GXkQ
tJ7VVDgN3s2pT+VqPlKIp33NvgxtHU6fQWohThhWJYpoKJN2rgTr0wck0q93IYkwGEvzBh/bb+jS
vwKVv7/Z3ToNokZINB+wq3jn2Zcf2XYtCmJrDiVABeYKkKA4S8qM+YXbkqlHEWUKPbYTVxr/vHi/
cOF/F8l/L9LdSyLzKy0OBSic/DoOjtdgrL56eJHJH0XmTsz+rmFb3kRrdw0l81zDhD3TW0OPRUn8
1Lg6dkeJ/XksnzAWfWRP/UMYTcRoorz6j0UxEt+zT/FwuwgATIA2HL1rHPmj20SmEYWD2i2zb/oG
XIioAyr6fv5tv13lu/1VSfwwtBSGLm0GgHb98N8AL25PSLx+8/VK3x6p/1hqd9ubrHRJc/OReDbP
CARkWpfJ40P+98nB4GSsfvld326mlLFYbHSmgQOezfaPB1s0ai9phUHtSluyIybTEBlMOK80p4PK
suZp+e4zmUVkh2qQGPn6etJ0Oyns2rJ5ZcCZteho8MajtfGdcod7yDAmAsoAJdglxTKQZxWVXWQx
DYll894fg0VhXZDaUaUhTBqJvM3jccLGCjh+GoKJCyK4p/r7bcUlrl+Sx7SfEBN1FSc9RVHWOAqI
+R3rn0xyGFLrbSsTydxJk+BTrMfeSq7saOZRRLl0u8H+ziY0wAB4wNYyQAvEBCeWcfWhvuBHNVch
YYygMWswFKyqIkfWcYLOLPhl/XzHskoQ+P+5zncbeyjFquTfuKscpuNPY9PY524WfDIpvqA4RbfF
pOYYNq1M3ZbMhJ/v8vcvsz8+/Q7OCb0uif0b8KP3yOMIdYMVvJGcZLnvqJ8jhG4DNeF/ICf9+YO/
E8X8+bPVO3zmajRek6vsTskzxHJZTPJPd1ddcEWGC+71bejSXuqf5gfRmUJqF6R5DgLJCeAzOifx
Xfs0HpN1QQhmy6nRrmWc1uQUjq+Hn7/oF2ryz9713yv0VbPwx3Mg6EpflAoHKHHKxkQJgFKQJsfp
BfTLRWvFUP0inNVBxkAE6ALPQXRItpAcT4OqGtcScXnqWJ8bia0fzQtA5LOwo0B6quz8fT3XKAV+
EUg7ZNeYyyG212Jibf0lrSLysSLa5LcL/+0u8sfvuXth3QIry6uM9ZY80+fevV/RiMG8RPjA9BMQ
jj6VBmE1vojU5jiIPM1bWx4sWGxNyYmvqVdjY0Y8dflyjFg2Y5m7//miS98Yo3h56RqgkqHI+j9y
n/QmKGYXZkgAc7v9vD2C2WXtkqM9MRU4jdO1gWCPODSFJChSsMa5DXLtB3PBOAfFsV6L7Zx0V7Wb
taQv3ZZ19ERKtunvTCa+hsh3uItJRd7YRaJh6pkphPMtJvgWTfKMvA7vES1w3o/IzSxe6h2q936X
TwWCky8EI6rY7BWaixyc7lr9lG1cm3ojIi99YVq3m4wicNtIFkEwS6WVKo1opG7ngrfA0E4/+1a6
DVtd/wYqVmcjj8S9d8kfQ9nLbHqQKVRiTpuToaDmG7vyiimvNM9M0ukBvW1pOODDEJBoLepifX0h
KudTExzUg9Bo0JEWIMQC8lKwHlrNEZGrGBPEya2xJk5lMEeAsWkDRdlrB5l8dGBL/2JdlVH3Glgj
CRlgif4BtvAtThdXcfrLnf0yIvz7PP33zt69MIUmqcxeGIDZ3RXZYrBCxxnQKH3MNorkYLxVSCFp
QBIwtKE4xWuJoTm31X4mTG5L69OzW6Tv6lK+zSAQo208c+FDgBQnwoK4KaAkoDY4j/f8qBNp19oq
lxv49RL1g4rmWpNmNiQ0eecmn7vJMoDoILsRTCIfiaTxPYiINqGwgciaqckc/j+cnWlzomq0tn8R
VczDVwYZnGeTL1YSFUScAEH89eciu973dJtUW3W2nXR2ko4GHh7Wutc9XNsEe1x2ghy1R8KQNcys
kDWlCP2cYLJJiTvm0S24G2EyRm+0jnIVOXCXfpcGUuvBg2JXYwlhYorWAh9deB3oEPb9A6DFLs/b
WFDVCKsGCCWPRCZaeAn2YF0ygIFuA64OhQLsY0aBY+zD3JxWUpTbsmEnHmYTPQ2pGI5T+F8vH13q
TFYccGRzGVdHj22kGrD4O3Hi1tCCY7dp0b8ToMw7HgQwSatHWPHD0Mp3MSmGljy2sCQAO8TX2qkm
QTGFyS7fI1BcP/cOPYz6rk3nzDdILs56ZT/bYpyyn7Ir17i9jxlFYnuI2x5hCWfcITbwvMXSyeFV
MN3vquoQkIe523VZnEK1cV/l+0ptXfuvBfZUJl1q8R4nJgusHkOO0RdYFrebGD6y3EawXY3bS43Z
N2vg32tbfvXMTyVTIar3tCmZjWDYJe7yWax1bp86Mym7+KhmZnhbSe3hMXF+7mDuGY9q98oeb4Sv
aopvGf7PY4BGSTFEHWj+aZPfn0tDP8h0JWd2xRyTZRYY1b+rHn0ZbJAqGYLTaq1TednHHdVk3D0O
1rtHxwquSFHc+DMJT72KISSoaU5cbesoJI/NvonHUl/WMNa1MbBsFmWYheK47MXd+gMDVx0rajsN
S4IbABcNG261b01rLlNtiQntx+MTamJ29S9KcHl8gibWDvJfzTmqtgBxA4mv8XUMDOquZeICkC2S
jhlZXf7Rvk+ELfYpx/EDbesgxgmSLguTCdVNP+5o0hgiWS5RgdiCoS56289xkQQDA85gzEnAnMIi
J69X9JsvQ2ttsnS7XqWDlhfNnofkvXeYxb1rLw2E0fHtBhc42pOemnv3zzLAJc8WMexEaAj/rgGX
86B9sKwZL17GcuHLXRQkMff2xzsIpdqa4jVdMUXZFjJCRv0Auz/AW+3+lmwrxS4CIudfrL52Xf84
5zAwFU3XVNHSngpJokEb/ZrRZF3KCHA87ckRYUWQzO+BNJHp/OCUh8CFinPtcSOv3jmX97kwPmyq
wSlKInNyH/37Jf0KDoCRWJZFDpVkfvMx/qidjCSTheP5jiht8YD8tjL74/MSp8eO+QEBCMLFfXPv
kfWB8bkwQR9efKes4Lz2wQ6Oyqqn6j7QM9/nX/qvvKmM3yohSYdRLFqGgkFV+/U/Xh3Tq0wr9JqZ
iWSLd+90GqYZtpMO43cwspI7b91NoNoffY7U9YBnT4Y0g3IJA9mM4aYQIcghKEMMYW2U3aQMGnVm
aIu0nN2UvmS9S91ToH/BkLwSGXruiqjrH96ceTsWEgOoDRDkK62TQU/QCvvWtHrbup5WxWTfDLDP
lG8OZpDxJjlGp7iDz21Mqn3h4kBXt1srixCLJhmv6NnNsC+vGNe/NiaSxdlTOTrt4+nwWPHtcpNA
duqodMuv206MNJRT0W1ujuDqIAN2rJ3isbUq9iufke/u8nkxSxasZtHAokB+Jt7GpXUQ9w/grv0H
YYUM13atOhbCUANlqyMTrAvgfXTyxGMeq4r9TPOgWp42guGQn4JgYiXktoQqGy+ixLGAO88DBC40
NbR9heYR8zeD6tjM1ODfa95oD8u/XvlTfVOZa7zASjGdyu9YhKLEPcMl25WFpyLBWe0H50WOCrDH
Y0qMIibEK9EXx/qYGaoyhYlivh8n+VIZyG+XrjhU+pcFjmXJySYAm/hMfPZh3paYkmTDbLgOL11w
dKO796QATaSBFeT0SmwAn0txOHdgUevfm1QxOnwl1x4OfQ1YLiaNaC5F9yDZ9wEsA/wT4gvuUz7O
quXkNlP01ibz3wfmV6Tsz1P6dF+W9scTTl2MRc4eN5zrgOp6V/XU9zwkWNc/Bid0gxDy3nBjCTnv
jnbq6k3LvauObuOifhiaJcY+j8r79wszW/Tp+YzBP9H5zyS59Nvw6499AFKjUMYtRK6/q9G9BzR3
WzaRvCgrp2nH07GDIzW20Z0YYx+6ZBAr7n2xly7pTfqPb3d3PLzVq90wOcNnUWitLLBIO3UhqZbL
yydU0wkpPPQadec6EyCI5k4T3mYEc83z6Xl+7oG3g8QNVFcY173DG0XgeQgndIBjqLV49EEiMBE1
0CVlIeE7y3IuLtMtEx1t9ECveHHWThZoC+nt34fme0r749CwR7YQJ0YMxlNFc5GlNbATWLfpi4tc
toWpRrU7N8eoDMY45vhleJ2Uw2xT+FKEsa3lCzsUUv2bj685luj6x2Xa0nY3OvpfW+QeffH02RHT
09HDKSNuy+oqCSIMOljWNFk+9eq1E+d+PUXbicgfl8315/eQGkblzZb76vgIUgQXEpLMqg5I1Fmt
V4TBd9avlsVvTBeE1KSzapomq88Oi9fielekNbFliG27oh9PU6IM+jAW77Y1kalZ+tondM+OsMH8
GhJAX+lCfVnd0R5pnrIpIj4CvcoD7Hy/zKt99rHCv2ANRoASbCBXjloTeQu1Q7qMt6Ab1tlNEhu+
HZO+A5weeoU3YQ5CLo2bN3RV1Semuschw0tlh6cZAgq6k208xPLJ7DOCZgZ1YMK5ZAKKE1fu385h
/Um+5YsdTmuLxx+LQlE0LJQ0ET3806LQiyIVbgllrjI1ldWpiFClZoWX3rtnCkECc2AdCNE6c8ki
Ak7Ci+QGNoJxA7EAFyjaAabZBTSYT1RoihRp50HZGqo1y5PRNdf9Ku7HFC/NKBY6GbbOx3At+JAP
Tcjbi8uczlX5qKeQXm/HPnaz+OiaBfRn+4KHzyubzR8hrC2830YW/b/f9ekmWGe1pRU3OF2PFTTm
k1MxM5s1O+vr5sdjDKEPPfxywRtDcbj34bWG6/AGOSRQA7xbzVmG8zWkOr8cqJ/NJ2YznHSazQjm
LnGagDu3TwlRPKGNZM0SHN25DoUXRZjUno6fp8tgg1NlVVWe51Xr20m81TL9ENLGK8EFrSwgH5pv
6vQRJYObbGO9i15qoXYu/cT/9wbyWwghx+9/n7zde//YW81Kta6qBL5oDLWvU5j39oPGU13MwRi0
vh86rUVP1W+C9NUT/3Yb/vOJn27Dp9rMOLPcbaQhsrWwnOVFaxEgDOJ+8XUKygWIhwkD5j6XP5XN
i9/6t8ryzyd/utUVam7mWkvqFI/dvCe5Jp2yTQbzLNnFo5cz3l9n8K30S5fRxsnYrf59kAVtfbs2
JjewxodTqFNv9hPRJtVpI05pVnQU/arLhO7SefF7fpfIP9YWokajdXc1jGfx1+1S3w9iO5WsYZte
h7nEJD0iYc86dB6bI24ip3C9Nt1TFZ5OoDA2SGNyAGUYMhJABXBDjHzsHdSZeQihN8sZegb7FLuS
0UcLgCxHCjB7WjOqL4Jmh9qKLPGGARpYz211lQKVOoWUgLWdvDEnAr0W+2I/notEudNMtGyeb8Bk
p4CYmeFJGq/ViYy7P+MwywZG44+qEFzk3R/DO27/+RgJ1oMaMwZquTXd02SdwyStFc+641cGZURj
C3Au3il4DCw/n0h9bKzh85+uHbXym7h7w2YS9XQRmM20iLuZFFTXF4UUDJ/frmhNlUVdtnA4+96g
/7io6lN2rolCQ5XGMC9xsyLIMeiHioYpuuntOd3UuOiykKMVAFI4URBqjOxZwsBH9y64eWzPY11x
9dQt9s4JugI3IqkHBnzBsCvxM7SK+GtlTgUdUm43cOsL5PB4WllbOt+m6PM7mhWbd2iyHxqOMFrn
fhrpfX186V1CmZSHQemmo+aCKbN9HMTonWc51H8VqPjYJbGWojimOsekRhohmyOOiYgb6CGsXwPN
25kst36jvEmlt95pxQzRh3ntlWKvJIUi7onJFLnH9ThSNEy76STLhyNWvQtrCdYp9kwK4abEqyAC
JvwlG0LI5SftMazKuN2gurZjWnPygJJIBz+4ehTX+y1wq9osz9IoU8ecuMcN7vqQBu1IhaoCLjsH
IK4UkqsrxoGYdmuKr3uvgoV8DWsgMcxGiQOQghMm/ntioTom399ESd6BJVpLmCq5Rj6y8oF6H9WP
hUGcyIPoiIF66jdaYBTz2OyfMkjL/gWBUYzv1agQOxXuaLdunHv5BdkX2WQ6FuZj0djcs1CohlU2
Eij4MQ7BoTx5w8ZsjW1PIKTMcgPxVZjrr9MQdD//f+m1ENgfS+9SNsnxeiqgfA5ATRndwvb8KKc3
CHz2ITgMgFec4oOacKRHMtJIbvzkrM0QmEPCk4fU8482f4WFAK1Ldil0egeMiLElajNZsOL4Fq2f
BuZnQ3A2vlSnSHDPXuXiiogdf/RqA3txJT3dntaKaBVxTo9LtFI+jN+VCcPEd3J6BPsVLvkr3VRp
2wuKCeSy6tOorRG0vZK141uZ0nUmI3hhG2pVsvrJQ0YlA+VC1qLGhrMP6fGKOAY9mDhf5fjSxU7L
9iftaXTfcYz0IX74YPcAXnDDyR1BuH7iiuroVmiQMTYCP7kh8+iYzv/hiP3xWzzzqg9KIsfNKQHj
3NXEnDLxLZycRcfcLnH1gDHKiyf8TeHc+hQyskL9DYeg3Q3/WHKqhe47NgCRbtFejrQ8NCxo8YFu
uCL+BZZ/b5Za4hbClMWGNGItR9xrZVo0ykFcKogod8z1IMWlZqCS7fRR0mdq3gMbGiIbQ3KlkGAC
FJez06jcEJxVkQTJJe2YyESYfdGRGE45SkeMlU+dx9JcFAsBl6WSQcLHaYNFHcBMbD9gOo72plsM
qBLJPQNtw/uYoC6kNiRNSj1MvGo/6aw74PxgkQ8Uy8rutp+QHQQaJJSfeuK2aIUcca5PEMyHbJh3
MWCMUZDj0SW1U390Ao2oEMV/XDvKAt2vccflBTQVuxDnBnZbdXPo63ponsaJ5cpVVJJ4pbipiMAy
wt8AMO1Fi6j/vBmpBucGPpQq0it9w/F/nB79ss/28hlHWMxfV8fFeqytEAPgR3/4oGEELmO5ixgh
E1cR3nuIXiWX7OlZgZ0OeTuf9IQyyhKo1LgYnFobCs+HJZo7eEC7ZxYwwOtXvsg/ME5GA/RR05D7
ZAlQO+Okc16el5lz+lI25DhooRDc7LWjsWH8exH+LKFZeaKFu68iW6byPKy+F1VZJsL5OoMJjhkQ
7gzjWzdbvXiSnwCuphiKImFgrxhtEPLfC72u74q6XtNsY3uSWbZRYsRhXxNuiIM08UAapcQ77RHY
B7owyGfwu3NwRTh9oCadw7yESOQDgzc38hPtShxzEMVTB5ulUnQSLbJw5mLlEFbv3cXohFurDJjy
FVuM+h0Mmi2GOcyxkGciZnARMFxETP3m9GVqB/JFV9vjfuKog5q503EiT/bHEN7EWQ4MHQGkA7Gj
uoXqmezhyXrb8puSIV8vcbXNHHHy72P1y6jlz2NF+fn3sWpOYmGldzZTjhKb0J5IJoME1eybHbCe
yUJ4ZuqAAR4OhUjcFHIlAJTxoQWF0Ryrbm2exOurerg9Q3+Xw1BdcHGF866CJOlPhbhoHNbFvdHU
iZSRn61f+3IhY8hRRMkJW+8SNIkbvXIRewIWKteUoGdkmP8+Mkrb2Dy9Bk3ULUNVdebmpvLUexyU
7ChVl6SYKV/J6Er28KF7nVddAIUqMEmvwGwMPait98TVx91D4hWO1WB3aRmuI4mLcbL2cHLyY0YV
i3+/tN+I68AFkoJTC1RBnfH+32dNzeTmYAoPc1J2sHgOTyPVE4mBPI7lLXHvhGsGBAxg73Ycn68g
zQRrBZDpGtjBgdU5TJQetcQn01uP0UH9kbk6DhGwVlyYzdTs+De69+Dird8MDwq0x68Nn6cLFzKU
39SZPOL+7h7H+Kg9SOYhRtVrtuJcI28xAH0cYcDYub1BhgXDwiExqkNrcXmnrAF9LHrMaGtmRj11
GPvn3ik6zaEkIJmNh2mb7kJKEM4MwHQFGZEEs/kXv/IzGh7v7pf9ZmmMSNdoraAtZPH2eu2mB59U
pYxUK9KAkGxZHRLmSiFQX1wpvxjk/HXMvwnCf+zPpZYn6qWqbrPDQhrKcFaiKya92BBRwtoWeihM
S0CbhyqEsoWCmwrogA2IM0M9wFXPTtLTVq1RVaCMjt1bVCxJsSW9236xcNvy5+91C/oqA/ZrqoHf
xPe6/uN1pmmxX5uaKU7OjDKKJDy3xAgmC+WEDLbG6pRC+GI5/txv/3rGZ/FhLO3v9+RhiRPNCIXy
1L3IpWcUmi0gQUBx+Uj8I5b0yF+FCRtnatWIJ27gtNeBmr5wufiF3strYetX2DtU8KYnuGJvxLF2
yQtpgl3YBV91CeeI4foxlG+TK0qULMx0j3hh4uQIKUWvQ3AWPmeqb5Sb/ePixZqMo8L2kPDPlmYZ
HkjPQs5rjGVxruDgKbw4Wd8euH+dLfpOlaEQfi+tZfXzvarS81MmZTr6QxHqnq/dBoUMQJoSRNjJ
DosCQD99cX/8bYEQdGNIuqy2R+ppXGcm+zw/nFNxIu+Xmroh07nBptxch6I1z9oe82T/e4FgLvvL
mvzjKb9L+j/W5LlM6kK7HW+zo716f3/HKx1n+Motw8soDh4uM0wBb+yC8N/Cydz2kbppB42QzbK5
E9zln52zk7gEOeCZZNirxcL0Fht9crM3Y8IReAz39uzqIEr0T3hltxdm5mKszY8i+4k3ikJnOxqN
vgxnMuQV9BV7lbsrBt5244jISuDs2LMJWaf2MrO/KnsbxvYsTHP7jWSWtzc8fW18Suwl6cX0V29v
b3av5/coLZ3e2+CtcQeD6G1yt32+4e2D88eDEac97fav9vuq29Xc7s3udleryl1lmGqtRJJjVt1F
tzvw2p+3tt/ETvv0PBWpWL1e6aHeJ8cB/Y1GJ9IAmhOiaK82SkRUjOs5jbu2P87ux9tg2fNxhDQQ
XBzcJKK68TfYdvu7zWZBfiMPwxYdy6bet7vjTepvxmsG6XjJOwa+z68s8n+hKTMKBqwEx1JMU/6W
6/9xutVbnSXCZV3Oys49POIyhSN+RFC1U4WfjUNWR6fhd69ckb4N8cmcaTVza2tgDBqKH8wmDI87
Uk/tPDwkEZBYbSukTuxv9HFNSC8kotK5js6dyt93hFAYpS/Eub9URfwCjGsNy9BFdpEntNqK75Z8
vmjljK1e3Sowibo0av6DJLEpOQfHPpXg+YuJ4pLk1hFhcSBa1kw5O/hq/vva+blBcBSZmaiSznS9
nbH/fat/nO95fj5bGLWvka2LZ+5t7g1j6QSvLlPorLGjkZw6mf37ablR/LhkDUmjdqbCkFXjJwtC
Ir9CB6GY1U7ptstHJtGhDCFgOYzlbAoA7+hhL+sfvKxDdcyDNOa58llsiy1ilv348E58zuFd+jwC
EG0fn8ct53iiUDRRQnUP/Xv33pW6h+gYQfSzluJcnPN+W+JXccCHsn3fzI2ltjy/K5/K5217bAOo
yLyBYobqReyJ83La/iv0220uN18hRxy+yHv+lr/pH+ZHhduOXY2awSM8BhBKYcR09oHsqR4NKDvE
f/sC0yj2BqJuSKPY88Bm2ck9mBTvdUcfGuP/HtbYHFpjgM71kHe6ZeNpIaUtsUXrUOurX9XuvoOk
MGgfWPFwmHy1g0rdPmFXhoLRoYtwRYhKh9FxVi7KRToR/PYBJBbg8xlCuyMspx4+5jLDuqXZzaPS
gWoVmd3L+DK+Ts/Tcp6O03Ey3k8xYeqnfXNAVA21RNpTx9pQHctj8GMceyDW9OuITtW3esIsmZuT
9QRwrIsBR7/uYrlFEfVIPQxh+IN0E1I0tqwNDqvyZ/qeb/dsQf0T33rqr4nELADBB8BGxoiIiUk8
zebgVtP9MB0fhkceWXSK6sRWAzlIovZZ4JXTV+6Hp348rIN0SwZJmPn/vaX+LYC2EyS+7knhK3To
P0bDX3dULhjIFhp2Y2qbWfF0waTHs5FcTRZu2Sm8R0ciXaXx8PIM9gEctu6ha30/tF5+swk17Itz
YQmvkMUEdO2Ww7pvEMtgdJu+ETzCduV0pN4+WJMisI6qXh7moRrlIW4v0bqdcvP3eZCSysStcyJH
pGNEYtR8P+ooCcUIq6tIjS7U6UpH9CS3fZw6hc8FE0mB1L0SVnDlIQX1ljsXV4UwMEemK4/Uke4q
k/XMYmUeWJ/wJonKk7gJFvanwE2PqTHvaW55fH7u+aIS/Hf3hMyLrSBiOr/duO5L/u6AhH0/MtoA
aA4R5hQRlrMYNw1QrfIMcCKcyydBV4KzFQZbwbPAyYBbMNNZ6uG+X3bbNz2k3wrxnaPuPRg9VIoT
HeQBBprUfeyH2fg0Ju7wPDwIbtk/D09jBq2nMT5dCIDv7UdMo/nsZZx/vxVDhNyXMW5U02pezfey
A2c3DiuCm9WlvIRjYUrOcUoo2Rx9S1/v3nmrGHadp+chaallHzpDRVBgtc3es3f507rPMBDF6fgA
DxPOZMBQNInEAG8fRkaM/2uW89Wvu7RnfdZh/3XQk/qz4KG8YtgP75qNkjb27127eTxEXOrzakIZ
bMSeILnMFzShc9zJ/kr5Mr7Qnonehabobl+3d/yEUUQGVTnI1468BovvnLHXhDSNxSxYVlEHGYK/
o0h8MQkieFLdLySA9otTkKhtXEBM7OhgfQz58HgKLqQWpCvz9OJe9LNwpNe0UKjhIkdk4vc45Y/b
enZJ66txzO6TPO8L5uddm5/06KAs9Jigdnq19EWfK6s/70G6SffbMsssQ/smnv3xhGauoBfQ6/sE
jW8DUUG578ojGWxbUyWBYZdmCn5Dib9PUbPLNFkPAp4BxRvz3ZTnKT7llPfpHVdbKfbTmhNv3Owz
06+8foF//xySksz4xwt96sdP+c241hA8JvKpe2OOgXmdxtDiyliJqImj+KI++WVQyfPJsmlpIp2e
rrYH7o8D88ge16slpSVSUwX16DH9WsvI0I2q1xiwXTJa7oc5Ui774GpVXoZ7WJGj/zKFQFJur17M
T1CPF0OkhChjXmEY5hNYI1slhk17q5idP5RhwUaXDeNIf1OhivYvy1tH7V36+uS8tIIXNcovJYrO
CMDCrhN+HXXK30chkfZ6KUvn+0RZf8ioSI7nie6utZysgMO2Avk7StPzfiI/MJFcCI+uzLTtYCbv
NzXccSOOCaQPYH4nXy9e1/fhf7oFARtR+NKEW5r+3ILHsWw+1lV2m6gRgLGPDHsohIvKBR+JaF8o
P3rF4Ni/vjeD8yEUlvnsU5zjjjQh2PMenPtc0qZnDLQg7goojG+LNQlaC5QRGLF91LgyhPvgESgu
rP44kL4UGzY686JblIVYKMMEP2AZ2rpjW1/sPAKcmug0u/l7wWsmjbPIEEpqKwDtxQ0a30c+EoYw
sabmOJliLjpEDtfJhocA4XU6NLdtFF3fsrOvxFVDbBxxzbXxMA+YDu51bkSk1cXgUGqk74TufpAq
zie3lBMOJfCLRQw9HBmmSeI8JkSAO+ngFIgdyUO6s6rsO37HcctVarATKgiYdpKWkK9P0oHRusHc
Pa1/9xAHoNTta/CItw9fLTz4x/HGGH+R2557mCfa953ZNaLKOc5IOUCHdhsVPeqZILWZ6sQudP+v
s5f5+6XpPzgVkNBEup595+Kiy2Yk2o07FEU4o+q2Ds3IDA5DaRGvHtDQtoqdvEOcYzY+uUzIOs3d
0kYTj4XC4NyJ3y7+3ccTJ0Dx5c7rbu6bHcsnHT1ijtHPsRladtUx1mgv5kea+HNeYBgU5hLoJJwF
JNR/r/6yqmQxOSrlbLVqnL7o01muVnSUtJQ3Z7VarBbdxWLRjV3+pmts207D5qP2syv6Xixjbb7f
Xd2cfnfVN+z3Lr3559XuWHz3qs/XaJNXff4t8Wac96HQ/gE2HH5/BSdo951PvdPe9ldtDTIMZw97
treZAbMu9vbncMj/T+zJ2ZnQGYcTOurY9i1vMuFCdEKf//bOlzbwt5X9/V2+7We270+220nrvDsK
+cAeQWrjU5NJWNk+fj9OZU/yYDs5OJMRqdGe5vGX7o62UJ3tien6I3+79Q/OyNfDycFHh2f7Jtgl
8vJgEs54clK47vZ2u/ziR/CaMF72/S/fHvEyaOC3k+3D5vlniQufnwcf84kWfdiG/LsZLiigE3zY
ejYvgQG8Qa8Hldle2m/8j9fzVT5JI89/PZQlb/CCgAwcz4neIvr8jyjyvCgSbfItpxDVnNqe7jbB
znDXDu255m4WG4zcHJpdc1Lbu4xapbF3338uzjzzgBecN28+4N/zE6L5gPf8tEH0oTnR3AGJ6A0+
oulu1wTTC+hjtNtNx7va3ux2iR1cHN5vUme3WST+OAim4+l0NwZJMdzNDtyg/b5x5ugeDH3QgZs9
Hm8sN3O6m0X7uiB02Au+kVc6HrPAQFEO9oaFlTpdai7+2vBdir3gT+Ysxv/eXCXzJ9pooKJV2iGm
qhvqM2J2TPPTQZfBYY/t+nwfUvambkyKGcUti/C7FAY3oqXb9wUvIw7Nayvn9hOCM/qGgEacKgzM
S+/ulF7tgvWwHlkoR0AmiHBOONm2i4Lzjuk5b2136I9GV3dU2n5lj/DqHPA5f/v19jbn2LcHyXA5
glPB3W04dl3TAe9J/PbTRjgmWROTVWALRs/OhtkaIgabkxANOHPjTbdFaLqLoD2bF6f7fVl2A6Qv
bItjzV6Md7xnesrvxvV3ba/bBedg0V7t7xxzDnPGGmq7zP+6zYxTwMnke/598JV2GvR8YyO7WyO2
TBUZ3z3tOWQyJwesjKE2A27TTK6H3HbZWY8Ojre3bjvnfVcek/397YFrRxNiAVzX4y9rwnY/WpOM
Mzp0Dlgck67mpsIiyTZHGIBYOpdkoLyoVn8rkgwDBYeqWAqeTuZTeVCsm0earvfVjJEpqhvChO9H
h1kaQWN8uMOUdP11eONe8EryLUk/eWvc/DEyYEgjtdGJTxDr6fo4GuLVhACOd0Pb/2VtEKfdnum8
h49Sp8J8HddQPw/XvAmrOFA6KL3oDlu4DEs7T1xPpdGtRFBJoCsp3Fx4jkVDpoZyKOCI6nDInHVw
QLcj0iYaTvvAANe9uUsTAFHs1MCDJ7BLySl6EEIcxRl8DD7m8+iDSti9O+1jOdo7I22sftWPjhki
EMn6l+sAiA1HlkM5uPe4rhessNQxnaTfgoWm0779e13Jvx4vnfm3ioKbsvapnhU0odmfrfN1cnnA
6j2QPX5pvf+uR0hWOVBPiWA9DTUrGchI2RvlS8O5+2LhIymYGMWu3fvZR/u9Wl+nIlkuQll8vSzr
fiJxnMlWQ9HKwDSYek/Agpyd1mslrkjSyxESyLSye1+S53mBlfP7gZpH3XtG9WK48qO4bucDIKii
gYajJQb8fZfP6wLecCnQc5mfcrbISxJfFNizlIQvRie/PxN5fYppGazep8vFuqWmUZTGfRLfJuti
ISZfCXyaYr5+TF6cbfnHFq7onGRs4Jl4SIYsPx1JYS80qiRUxQyXTnxXMycZKQA1D3dxcFN73m5l
IFgOfGeW2ppKTfbvHcJHMVi74ryie83YcPcuDsAYt0jDS+/KyLImyNne7/JV0quAmoclF1mDBK8G
t3y4xCa1iuyO6lnd/NLmZYt8Cr8dEoUTmIxx7zQVSvtAnh0WxDbtywaW2oE0o9Q57SrNvkrug7EE
voUPe4uHGSNRDF8BOuuDd9NcEc06qhKGXEAPmGly0+BHKR1o+3D1ZEzrPbovnRcJFv6euopon98f
B+ccaZTZ2H9Bv9y7hNWUcJH2DhScw8f+Ab8J2NzOPqBKtCTvCz7KTsUmwmJz72N17+qKo+wSMmiI
wCC6hjq5sfMP8yuW3YoZJfak6N/L6Jp4hPOde7evywcNUkbqIkkqiL5JmevLy/u2WbbaOnD3s2uk
nsjH5w48/bRpo0ogw5Hj2Xzm2NZSTm35YSaG+a3+E1cDk8P1SUoyrg6Xq707TsUlc0AAcRyKrjap
99hOfOLGWizNYyu2xVsMG4h20Bs72R2yShu9qW0v7zpKBa4qxtYijt62MdMnvCyiqgE758kcFeDj
7Yoc5xU5HV7B832tzSVAnWVoig4L13zC+0knWKeKUNYTcUx034kAbOCV7pnhTphPrxg+jZiQMaf6
eHTqxdlwsqHi3hbl6rSp+9mURukYNBYQIoPtbZp27hrJZ5NUBdbp1nVAwpkcnn2NUPF6h9WTgJNw
HbJEiu3lHJafCZZPZMdt0DQcLx38gOm+Dm5sesokZj5iTDEqGyvLshqtUx8zbu5huKL0MGZy9xGE
O7LNdFDVNx2+sHOefyaIaiYssNQcE4QGwmQZ2A7QPJ6Gp4ebLR8BVwE/Rf12iazv0f1THh3fL5/l
wy2oIVZHf1R5D0bbAxE+nX15FwWn4ZX68AjvDJnMXoSdvSdjuwXAwvqyFaAqcmAlr6k68E+R4krz
a8jku60IP4WhNcJZlZPNrAJZOZzRwpF7iVePhbCexp0xNJfd/DI4ujpaVy8ZV7UNBn3f1l15Ui9J
J8J0BueC8S1Yj4XuaS66RadxL9HukBPwFdMvt0MhZKH9aXz15O6+zSOLFGxhm9y/1wF3eZT+TuWl
9IsEEDnxqg6hTzo1H2Nxd3ZHlk+3GDWSk2KIeBhpDTFE4N0HbMadM34BpZ07RKnJdJimJ2xe7Ik/
sLWnFdh+/Q9E52apB7Mqq3py/IDmk9wcRXHeObeXirqW/ivI6xG0RRKOEGDvVTeeXQZLqoE31a28
6o7A3yezSy1JqyL0+sWL+2W//vPyeAb+9gdoOomVALQUzBxq9mXMBdYQgAvMBUx0zU12cSGu4qKM
FBF5oWyX6OCMdHWulwnb6VGYp4Zpq/XV1cAyDgYsHq72x3x/JWWnNMK9YbyoKX46X3wfUUOhAuOO
Jn3HYfxxRC+JQBl7EhEs9O6h2L9Nbh/Nuzh/iIj2bWgxZQCXPyre8TgL9v1UxOTaUYHas0XTw6gA
xAIjUlzY6mm+PUhOptp7iq2lzhkQ0RTZJaPIVwjrz/TJpxf9vAyKWy5dE5YBxuOu7Mlapz6Q0Tk4
JR7USnRA1nIdh8c9JB8vBbXBgy+tOl9VQBg6tLWxnEzyRRMmk2PirQN5pXi0HBMK8Q4JCmcPdtm4
WnAjwC52yu8ACc42v8Ce8fQ/OMbVxrOPbJ0o9VvXePIQwJNerKW2YPmrhfj7N3wezxiHx0UTtKKe
7M3uzXJuxDt0uYsqBbksdif7bIYVib+70cOvPEhdCC2vpdNiOif/uu+crBctjfbb2oZqhrC67Sql
563/IiqX7Ljn9Qh4WbahG04OcJl7yewmhQZBAAAZCE+w7JwW28TJD47+cX5E9+5lKTAWDQ1/hKr+
1L07I0KlEcQYHSKpdAS+rfqTe2M8bLu9g6tEDI4dBA9Xh5QaobFv0zRikxMqj2zEW71geSn/Q9iZ
NiuKbVv7FxkhAipf6RsRO3DrF2PrdiM2NCIK/Pr3WXnijbg368apqJNZJzMrbWCx1pxjjDnGv20r
8j9QIi63pDJSokBE8PD9VT/Kg/yWfrrnZ5V75Slf1M2MwnqY5LhLGdqp8xF73VqTLCHtyInB3Rj2
ulhpOAfNn4S6x4w6HHEbg1cl+KHPTCnIZtdItQcRaTFfh9+jtlWSx0SEBSPOr3X5dPA1ipv5w9W2
o+QQlt71q7l4OHEWqU76RLrKEgFnknqasuws6iOMSzaF1WzFFAb2Q0a3z7ASWCLtRsw9VZbNHi1w
WhaWMrJxsXycPySXdk4TwvnexVwkVgZMtVVh6b6tqmSMwe2BJvHFq4JmaDbHYvd2mmPuvy0xbS1G
1Lk1X/WPiskeCaruayXFA9EKDnbkjjBXJSOnw5ZmXiHskEM0KBkBSehmoU8ZhUB5obhQS60zRC8K
YpUuio0U4mTorpmEsIEJrvNsN9w0dFpv/fk2n+cYTTK/weOI5OQHt8soZ/yT7uoXhPInx8/Nnd6M
4eyOeCPAjRebKmbKzGxRmPnd8tMINAETF+ti8SdcJ9q6Q8ATW1fWLQ8fhGkz4j8bI/R3at6EWVuu
q3lZTd3hEVekp945P6M3Po6kOIN24O9yDd/DfzEKlP75NE3QLzM5BR8gXB3/AggauIqqTvPXqiQg
oNW8IZB7wVxcO3VoKwbcm+nwawRfkw3wdsnJLcbH9NNw1y/Ov4rB/nmm8mGIWBEtBhOWsviw/+ME
qPqh1vYD0TsdWgzVeMiKqa3IwP4fPLalUB6F0+Hxv+9v/2CCiPD6H+/5txZurD7z/vq5diulWb3G
COgZWVVXT/z2hsd/VWn8cyqQrLIhBCNKN2K9p9pfx4Vy729S/h71q9vFeNeyXwPGD8t5NiyZsVk9
On88kZ03PCIEyAOhvJQvB+/TZIw0qpbtnkKwb898uP9+Df7peCAi1DS4D1lCQTKc/sUIXaXDRKlV
Gc1KVkV3pXYaDQFpY7WfH7y1jYxJnmZIL/FJmkNj9x+s7HAmkNBVV8F7qum3wqs/yr8UBNKfo+V/
Hz1gV4rMtBdousrM1/9eD1J1U6Tp/UGVj48K+TgGlsZx+TTbCwQtihOL0QeEpTofFMNVWPpHfDEG
0WieYsCLAcvLfJuyKQe41iMCwCj0kEgkODL/VQalneMdwLgJ/svtY/YoMlTTW8yK2DVlxpM+8QWM
vNXVdPbGX21djp3xM353jB/j8YK0iKn0rYQ9vsYcRWG+xn7mM08FYwMSPK9T65IHU2/oZaNZMdPy
+SePsDNmV3q66eb9/aKOTaSbK3YMKtTHTqINpNOszf4bQ+1VYYM0Nots0xrjr8dPOye1oVgUVBWZ
3k6DD+kIDCAhbaqvNs4sA/Q1+/REDg67Sh6P4EvsuAzvY6M8N8dLcLFUs66NgxrKdMJxSdL0DZ/0
oC794sphxx9hT0SPg+vUxWe4mIawjGnumFnDe4BNEvsxRtjUwW97dYCcqb4+hrqb/EwLs0/gVex/
E6X9HyehSEKdThnC56GRR39tTXflSuLS5f5ZXTbJgaAjxljynXK+DMCa9m/ySz5h+nERoI0PK+h4
sSiNjmHx3q8+C3asaW9eL+du7CPetQorZU7jXx6b0T9KIz4hZrh8PE0Wdqv/e30enu/robzx2HQG
QMU3YRBg0SOvTGTjNWc7/5e3+yeDxJQE7nDirZQRkMxf7zdU+0l5k94vis2Dw6jhmBlxg0HHX9nE
jW8S5D8cUCuqnq96VW405Cr1vIwuO3TiK/QLadD9Xr2Eagl5pUpPe75vu4XikcU6wJXrfLGjdmBW
MQ+BtJVqUSHcSoojo/raPb9V6+Ax6OOMEAK25sMEqPwQ2GfeZHPg9YvMjN9WibHtcPM+a2aADnJT
gGZcdKEKZz7Tfe0PtGSElzP9Eqe5/iK9VbiV92NCXwwkVOjIm9qQUYX8y4UTK+WvfYQ5KrACERGP
p8FfaMEllbUma58IqscejrBjbdYqrlS48tjvKQCpImAk1eVQ/i7W18aU/m0pA/v9yyf4ayc7ZHk2
nOYZvY0dVJYYAlAcpM0eRZ73nvX8k+L6OLEntrThh4nUZCGhwmw9xoZsIb/V9D3/E/8PKwQEmUIi
+vWcTXS4xAm/8///NOwM8UsSmEGwvwRRAR/40FX+0VwlTIS89G2rFBRJ4w8C2AoqN+tpJi/7MksK
OCQ+ogDyqHSmRmO0xMiEBPzpbSSookY3p9ZPA9EkiKWHHn6FQhgq2dSkf8RSo+80YCT6zz8MFvBv
zRY/R0eIkIhJBxN8C4Tv4Ah5K84tf74RD6jOdjvky2JbuhFKW8EVCckU1lUAjbIteCK0gEZnteYI
SSMSFqFCnd/CZ/AMFA9j1ZeehmUw8jRwdQpcfsZwXe+Xtf02EBKfT+fJXDCGqR6N4SIXCwhCRIYG
ZKHjAMMvntZW0U/bmYW+t7XgBmcQg1gv6g8Polnfys5j9mSNk5dinhAdn06Lt654MFewTLBSmnWa
bvi34J+mHtFkQqwFjWWdBX2pGeeJpRmnPJgY/IKi802LIbSLtanokxAX9KgynxjRifdg3NieOBNH
40f/+zE/puZM9ZIZBXYX42G+DDmmQiCc2hW/QFdlqFAGMqLFKZO+9n+0ijgErjqz5QvxoBkPj+is
CNNQ2AQyOImPFWxDx88dlad47QMqaKBWnTFChihH2xL3W+dmK9ubndlEYZqaSSA3kx/OnR9Me1vF
Ee29+ziWVwxp9fFcSAUnXoVc8N+G0ZT/Y7+l4dNghkDWx8PpXyfC6N23UlH1FP82svMNAprwuVXp
q98+Ccs7aauAs9xMCCMFG7T6w/VtyUZiJdSN8WmccZBFh87k8VlIuzfxSSgqzS4AHsC8TXMBP5kK
o27/79vPP3F6AhFgBKbDCaLgqfbX7vO88IfybfIUWqMHA+E1Ifba9tWFGXKo//5W0n9/L+1v65YC
0Vn+Kav35upV1jhs5uMEWLsIMUE7HqIKcGQ2PkLejbe1+9/fmhjEf3vzvza57K6142HzeK2mz1mB
HSQhjnI0HFpweSrMVmm+FtUtyIf2c3u3Q0w5RkvFByLJb7Mh8BLIt/XKw0HhIi+eTMJ7hGIlxJsU
/DaktZSp/3Zh9d179i133mvZZh/zVJFJO+7A9s03w9gLxZcbnW7Tz72M/eCiq3H2sCR4TNyM32C7
ynwQ1Mlh3qrzrPDkqzPZPErzLV2NSo3ITTucSU06oP8gZlTWPwrZ5PhS6mC0958BvsD7DgitF05O
faNPHapKNMsdgjZenuiRi0lPff+SNtgg1Q7Z3/bHeoTNR1cseYIoFY5AW5DGRQ5IiwTwaXN1+EYt
G7YhHUPoxs+TkTQ54pWyY/mDdBWA9jAnXnJT+1dFGKp6F7IGhgbDuMYzN4bH+9d1apUgsNHYZYgf
p3X8Qn8GjGBoADA4jjgV8o63aZPXkJfe44nzKekT0YOEGl6a300VB5xMTX9vgLV0IeA47PCPULlF
19KuD+YYYdDXdSPVZmZxqzLU0Vd72kSUwV39rdCwkHxXxx9MyYhQuapYWzH5FxJDjwkAJAcx9RvE
zdzCaOy1LifCQjalY9bD7eqmjajJ/qzCA6Pyx6ct2+1QV2fRoJ/zd18H+8PhtGOsD9VqDDD+BAFG
Cz7F3kS2wcyB+r071C0cBtfzO6eYWd0A6MU7Sy/svQx+VoTpQrmrMddIABQzZPDAirG6ugk/NzsN
CBxd3yykVOvDYuyNTWneOIUvKstzFfMC9/Ud71gKTArz+LY8zKpU/H9IqAYDLCanPh52m5NacEm8
i01mOQPbWLVioqemZoialES7lkP7uUHSaKcrBfaf8NrMSLmimfEkKIyA3B2T2e/GkvD5fbKqEHxh
PoWpWhNM+CxHTEkBqUbHck+Bfr7gXXxL1FMxfy7q8H1k2rF86VMBcZVoosm2oKlAgZMhPc4jbT7d
5Ee+5l7b5hzgS4q/U/49xg4y3Yyiy3G801aHHS9SsdDiaqkkNi8A2IN8gKnbr9cXIL17WeNxaYeX
xd1rG2giJchRkZdO4xmtz3Uhcol585m0xEzknpRJtvjM7mjNAc8QpddbYSeyUSMtGj9hzXKospm8
e8WftZq8AGWwNFI3jZuHt6heV4tX0uODmFxchMc78ffhX/j+V78Pn3OYNNXpvu5Bt6ATeB6ZWmj1
D8CXuMM6VwG55Qj/0dFXisM6mCUeZxedQDyyUeoIkj7voYVF6PSk0weMHDMvoAGxkk49YRrwO0+I
T+r91y8zkPlvWxo4d71+y+9m1izkOA+hxAaFzcJjpjHfP/CyfjrKljSUL+ByKl+CfLbsuOvrcmyp
0WSd/RZJORvMuIuKLc0HSReNvm4LvtHlXB2R4QvKjtkIhBlTYUWn/UCZ7l/UTECZjI+TJnPCglSD
VplsUBhrs1synqs7ok5Bw67nuzcJPuFrVvwevtsF1jfu1dd2Q+A2EsniVKj+jPtsuLrHhYuJvPuY
I7ElC5r7+PgtLkbxi1Xfdz7rF4wteOPf6w9L5+B33+MzAWEV+N/+elTn0lEKUg9s0sr8ys+PXP+I
lUMvthvLgoUtYQR312iyGu+QPi6q4+ihK/MWNJK1Z1fuO0aSPIOVmK6IM7KaMLTZc90xkxPP+B5q
Lmh9+rblXb2lf12i/faJkq8ipOFi4YN/owuHkhTjEFSlWwYiQA0l4W8sfXQuTL+TdhiPmoM1aS83
5Iqbt8e3p7wfbolO+iXx2mRHTe4886Z9mx+ScOT3XojII6EGZZpbNphXZUw3X4xiTAYMDEooeAE7
2M9bT5uV8ZRSuyWLiklRWhcmRluTuZdbXNvTRZi6g2i8z+znkonZIF3LPMgk9TiwkqkReulqsC5T
6yByTHBHuNs20mykXLAVq1LW+62Gp5YELUxFXswFpF3OijlDcrPb6uN8LLHDXH8ovqfUyugbyp/N
w0r3qX5EZVRZtPAP/XDXD87H6LYHPihrH9Bj7Gg/CFvHBoMWWOqRSbXLFwCl2H57SlxTFrohF4yt
7bEcJ8DMiictcXA2TDuVBfjcvgywZvZ/Hi8s4Y/psg4f8c1vmea1+xWmX5Th/WonSkus3Z9OgcGI
kRsjU1qW3+NZIeIURla2BEZWErU3J6fjxR56rQ9siztYUm+0JY+qMdycGjxpEZxCqA0T4q4LPSM8
ge6V6YXcLbxvEugqMB7/cOKNeP8Vk2YWSLEEDo2k+YigQAkD9aunFEehP6FnsjiWr9vXKE4dxpk8
7l3rDVbvH+67bdvM3AU9T6XO30w6/DHwIEdu+nIQncGPL1hshXnL7CLocOw+Ennv388HICfuXDAB
Es89eUNzPkf6lSSKfyyM1DmYR5t2jZRzYwyDw0cJDjsKoPesRZvZJSM/JybIqZwjd6eZ29lqyJuO
GQE/0OEwa03hrYc0Wbjrqvjrk+URVyPrGTM7iIWl0cxgfB32tozPyOHvw2Vc6bnPoD+4AhgXJ/dG
b7RmQ3K1eVSU/XhJfgXrwhq4mgk7L0VTY9BYiGFVIyXt3AzKGSY3QwsCwGYKxpzmDow6ItodhnPb
YnnwJnG6/ywK4xhiGcJU4Mh44U2Menb+eOgE65Ht+XNPDq68Iox0k2H5+tEJOO5Rc2TLO2TyLnfp
b4zB6mbJEOPeeINBA6/HlQc2PyxJfLiG5YmtYEZxtyJWgOsJyz9NCuPtEpXnLYpZtvtjOlluD9Ep
9cl8m+U/lw3Hy5t64eBEWKbYxfISDdlnQOFXdD96TcyLnZ6Lm3P46LSYX6Nl8ro6FEwZltCVOIVr
TkaGQO88VVF2JpntpUd2OsdWxrmaLJJESLZx7bxyfCy04GKehL44W9BDynNlx9mp8l9Nw+eGioH6
O/VP72Sqn65TFi9f8H26zTNXFAiDqPEbqk0y5QPpAXlsI0q52Bty5YLLEdtSGPCDiyqS7+leIo7c
qy3m/k1bjjCYji5GavGSjYVVtTMCFxqU+sWzSziM0wTNQ3t8GO22NvhIR+aqjn2gD3o2aRn8bnP8
xKjV7WxJugSooH47jxc3ksfIiwcj2NbIFdCqsZuw+zjXORIDxinxNRrrr2+6qU7XYeNjw1BOzcJC
Uru7bvljDMjomN1CGOViucG55FWn6d0YbVRHtrKNLzmp33FtYONyjlhh/n6bpRucquLxtjB5zWFU
m9fVldfn36AgwDTSfN/RrNVCWsCXs1soKK8Dp7CSArHb2HFJM/5VI6y7zEdAGudP/vW6gpEcU7Qc
db5qkfK3x+fxxgNhH7lih+/PRH90MzypiZaT9SZ3pS82CVy72odtH3LnQc/vY9IMyjoBEGEryDkS
WCJYA5iYuGVzIgNdwl6uceNzRLfmkPzUE75t/sQt+BsIZ9QdJ9PLua8q++PSkGQ2+4gTZ+ZwQoet
G6+k21bux+es8FX7FbGrAnWg9qgNllBp/jYuy/ljAPR9OvCPu/n0ULLZz9nrbqTJ7XtCHDIQifhp
3GHRKM6FKgHqWeVlhNsF5/1wanw4ejIBoKDemkkgHoDHf8RQzcBF4NQGb6/2Gx57cmQORqIg+Aj6
xeeXhwF+UeaLw1ypyQiZwy+OXC3cOp+NKUd9NDAfjVVyuvTW6GJVF2AK6rXbAsO7JXezmi00cjlJ
LsLUYt9MXBQFF+M6dCXLAMvGkr/x2pslFCLXRChkTuz4tqD1aN0Miz19XdgGAN1jzX0CzRYZFfWR
wYNFeucWdMuDw4ElrR/mwDdGkdjBxDmaGsKonA9hFSboB7eY1cc2Xrqs6Hz/AdkoGSAwVB9r83O6
rjH/CLSvqyd7l90AiCgE0rrMcuPqXTeyyTZHPImZUAi3UWrjXE1t0XW6Sgm2QDhFNfK6AGaNIGFx
jKitQTT46mlf7WEyYb7Dpdt3MaMbf1+8Tzj9lQBxNijSeNn1DYJx9V70AbhV+I647xcO+GhyVG3W
qdLOiiBn5lXIXj4v8ldu3Glrug9y4eVCxoOuRqCaHDLFN754D05k0vkSli53n/vaW8rvoXfpRVCp
dMvK7RWzsqB17ng2IUVSEsBjPggStsKvHHX2mGtHgRqcKwC5BLSAsnbyRpjwPYnv82tw3WPFdvtR
ZvQhwxrwln6Po6dVAV8MVGmpXR1oD/WX/VNZPWDM/mVyMJrd3m5I/ONxMCjbr4i1rHp93zcRnONU
ZyzxIJo0BEi0jdZNNT5AUDE3TrIIZheTdQ+iPr4a00H85BAjMJ24mNGWuoGftUz2moncB+DqFlVI
jdSbPtMc7hQuo96DqXNuCfqmNNJmTQCDS0lSbHOjD/m0LsHxulXqMcKoqnbKodEBYVlIqpb33Okw
SrzoV5s9F/79Nbt6ddLsw32zZ26Kt2qNy8gaeyhURiSXzAcxNkOC8d2+/eEXdrBbilUmXDxoncJM
lyqBv1hVmR9vaE8xUT2lG3A7X/FkP+b2Ku7usO3M1Hlga0s5FFczdotR+PjlHAEE5LvinYdhzMQi
iqLaYKvi4z6cnWuTh4Q5A8mfX4rVMDgYLJqGcQXgBsMCFkUduX9QTMX0OuyYP91ishz89gxPv9wF
1uKIfgwZD4S1js76spcWCMQotxF3NGgigPf4SVeCGx0/cOXj3BEmYcs9YxRvoEL+G1NFpGMY3Yjn
SjcIhP26wJJXxun1+0KdvHjNS9+YQzzFhsocSQvFCBsOWMOxthkmdZK5qcWvOus/oz6vWeffFx1r
9rCMCucoCtOjPRKi0HMTU0OZaPTm2fKA/YB8MA/YDrqv44sIJRX36tupij5bdUEbyXcIOtfHgMEe
4VF2QJd9iVQq63NtvxK47b1GW8i6+iIwlcvbMLr61A1jCpLLVV+WhBZYkh/fFI91UnilRVistsrd
dNE6xqKiAPPTxXuVoXo2aD+e+9zQNiSuXa38e40USTgQ/UwpPmd4Y5Su5Fe2UPIQxnN+J9iUm4OZ
thOJpwhRzcbONqdOWJRf45upws7RO4ijnj3oxnlAiFc5w0g5orD22cNw6ZGuztMfmrm+GKxO2EUy
mPxAWthaY0rya6e/BlYVoQS9M4tyd1T94/BajZ6tB8HHHbvN1nKVL3wKEaQiXTN87vzUNgC7qWuY
cjDm1bpCAZbZorGSIAUvlm8YPQ6rNgvVK2I5JFOlpxaY3U4TRceicmR9GxlL/L1EzV5EWLCCto5j
yDsg6kGrKzCb9+PEIQf+j+CJ3WXkljEHD93KG8OB2KL2OdXnKfubJWKzO90CpM5OKRNtBuIdi2pi
oRr5kruM+TOF+Qw9G1O4i3kfVotp0B0lmC2g6NSOO7uxeaVcrHeqa5Z1ZvSxI+MRsj68ddIyTR2+
AGkv1EjEudXZILQ4fFYLNjlaqbkSphQ76lJEcIy8XPfFxdRdPse8qEygjZF4gda6EMMX0Rvar9Uj
ysHaOfPJNqAWn6AHM4jGHpijVXmudpclg8HpdrIOeMbAGyh0h3RUkBuzEu9/1qhCuzfyE0bdauvt
dRaCQtGJ8mtRvYNPEih6ZcqvMEJOjfcpEggfgI91pI5hvhvjds3VTuCol92RKjbc4x8eXmlLjrZ2
unhkWDFqOLb49ErIQ1JxvrnFt/ZV7YtVbld05RRaimA11wiqzIej8MyZuBmToYJBmnn1WrNl4vE9
i0RhDDRahRqGIMYLvqb17us/0Bu9DG6YOscMgJ0rHVFRA3GYNiMMxsc6InTFBT3O4Y32HYiQNUHj
HQPIVSCDUP84aBqsDBKwpqQmR9VGkM3VL2m2bkIzBu5HpUuLNdcCWEuQH9t+mWABQ6ef3Xw23wVN
PrZPWKPS9NHcZXNgU22nOJlbOM+IHcRDO89EkeROF9VZtXEjHxh4qJF7fl3zzQBlw8LoZ0UY6rd5
43ZBtRVjnByM/5laTO2f+hu4gJlE1BIQ5f0ijcZO7x7BYj6hwKSEGUlmIYAaQa/yxYqEDsNuCZxa
Tr1jSD8etbjqozhnC2TA81czX3tgo8rpnA9I98/QAXOeKAa7uIvVBh848IgonOPnhgTaOySjhO44
9yJ7csKxsdZn67GNcPvnCT1HVrQl22Ceu3BySm4piDWfAQRImCSnbCUNfQTj7QRKvAEjQpDthNoG
xLGPNFS6oMH0GJMFVTYFMYJ0Bcw146Cja6ZjQ5mhobDgDoSsPDSnrm5kP4xeHr5AkPEq1i/zJziA
6gPsctpJexzATdr0ANetgfc8ZTb0cXF6015QtHHt5v0P4WzOk+Fg67DA1czBSuNPMxSWq8muO9YI
o3BVPixvq8a4WIr92NyhnBCr8l2qADrLelIg4hWSuxoU1v2MFRklEE9cxtd3us3Fv3MrxAGDyQmA
t9EcsfwgggcFxXj+QjHXwEcCT34QAiYHJhwER+Hcvps54e1gpPHEvdhUMiYrbFPjSPowhnuU0unp
G3Z90emiiP0EkEtJbsTgioz8sMmCMXOn6dfxNem3Qw//QdEAPVFbTEFHhxjnNDzhwfxjL8i1CN50
z/4V5pIaLMhyo+Jo8SgEOas05927C3XOSK/BYiSTxwAUqwCr93g9RFIsE/U2g4RP15J3OcsCGABd
xUllXv6+J+Dy+nQzWRab2+nqTzA9uZodlTlKPypLJiKLMAMJozEtLU6uKQ87nhXfD4aZT2JME5Nn
E1+wHWEPBJWz+pfqggL9becb2R2/TPLVX4ui1kHnq1UDf7zm8HCAZAX0frduLv1xEdMcngoDj4yE
a5nrJxzvZ7XNrPDPEAcmRCi5NVpLAX7E50mAjgHBwfxDY+1x93uxiL44VpQV2Vs+V2QlzizOL7a/
+ThEVy8mPyauEE2a1zUzpb64Z5UDguGrAeFYuuo/7Mv+TdcgBh4Gy1cMW8VBcvAKQGJwfzV4hKQM
hM/F9YesYXQ9h9lgTukj4/AZADsn+CyOvu5uEx1wyUMfCoxPEdMXcOSZyWG/fi1Hrra7c5gy50V5
ypA/phYMc2GXRN1tluE1fkCworRUXSAVi7oYSpW8JIVcbb+naW0csAGNGqL8vW8Fxi66JThk67ka
cCmyzZWz/SEmo/XR+pXgKgWC6T1Ev8kPNDs8CAyWueRJVAFt4wcO1WgY0ikpPGRnRCNpqehlqRII
5z0I7Tzlx3kOgcK2UClcWlbM84VgTawbOXzzpD5BuJhom3on0AFjdHp/a0ktKtYYYfOKFHIMuNrj
SUU9i2Cf7HAPVnAT0012QfwxEUsBmc/YBFpHCCUxPbi7N4/2AFkRjTVnJYm5a061ZGjR6yP25Swy
GzEXbkKcLYZGpPiAMYbCnNHBKTkvVARhxseVLQx/RqZ6dSfxw1uk/nSWxQum0yDRYyYL2BjQCIxM
lt6NZbCY6u8EC+0ltJuBd5B7iCjQtu/4c3wsJBYVVa15Yg5ohpyfqC1QjlagugZ5XThpz7EK4oay
36StaDZ/q8UIEo3xoVkM6jNHBzCxYGaGHtzfx2NEYWp32+d+4KD5XB4C0npfhuZs22ASvOFnZ4PV
2OtxP2GBMNuAWpD7AE+jc38Ym8hODVw2lSPFOAcrAzekNy2JYqGSSP0yLP5U6LQJRoypOJsJemE8
uLoAeu9m9ZG8SCn4qUxdsfcDoksga1eTave1PhbfCldmO6aevboM27tvH/7T4puks+8BDzwjR/7N
VEghadm0LdZugO2oBQsytsh/MdjUEslmMNKDKp2nNupiL7WfKc4GOKZXNM4AgGKHe94sqiLkrxw1
GakfEPFk8wDs34/aKOj3Ka2ctozvsShTOPOPHR3DNn0xZFJvP0vY3clGHZzJ3k5XyWBRculZy1cQ
emay9NEs38Ppowv7TSPpNAIlgjY851/jCQvmZUyIU13CKjyov+5+/4v/LD0SmH8KKgfR9NxPD1Rb
aPAbs9hxmIjj3ddOwH/xle1GmATkXuX3Nqcj5pwQAJ3VoZA379/1tiSahUt388bcoAQQmc1gTPji
5AT5CeBNDQZN46Os9lWSqieUuRvNnLof0Psm4Xxv9QLWGkNu5fhkHz3fDSrEgMSXCx+yjPP4tqWy
LdbdEnvX+zK11UVNfKmFZJb6yYzLOxsAI2V6SjlGFbTsAhJ9tJEtfULYEsUlYqYfBVhyloo+XCmJ
2M2JScJ9gJoijbIR43sNMlQRWIAxdy/4ezwAb7u04xa/BkZazXLI2R4Zut6d+y10dbZqKpiMck3a
xyTQ0GaUdjvCuhdDQFDSZoHa0m15401LSKkODjmGyT3e9kMsK27f7Sm3U2sSX2l3nj/9CD25pT0h
asrx6V1bR3RQd4PsU0zCQVXESiOJ54lRH6f+yG8SbLAVvLHhSsZhD3jaGM1eoOzKlBgA/bJ4kfcN
6QI5yuA44A4jMc1vcnfqXISBvNDvBW8bcAmSu3f27N+wsYUhb6PUGsYpsQ4MU13/8MS3twlWl3b+
FSLt6dTVjBb0znZ85Ld77i4+rkjj8TjhhLmF/IFbHkxHiR4hdd5z0dtMYiOwslTkXQynUEMJ34sc
+6rL+vBz5z8iH7S3y0W95FpWCKdea+xxBKBa6tfvcpv6hA3hxzWeM7L8e/lSS7/1+iPTeGzh1KZz
xbqvORDD6YxbzF69gGXGFraKGdmVTPVpFgm5YcLZkY7QZfMAgWyFNwDivJKZZ9kVSn2Phfu0h7+D
QPEpnA5eF3Mrm9ON4bUUdRZu4I4GnT1ZUxtU7p1y9bqpCI2Fj0WM86Fdb6xsm83vi4m+75B+Xb5a
Sv3OOj7m0+V1x/o3xz6igUgy7xuSZIHV4ZchsNiNJv5jqRUu03xAQ2NmHK42wIdTvg0hHcgE7HlP
LeA+mwPTf84oBWO8zVlTz0BULE7t5+ekSUbOIHp74BV8L41HF5+7qBPZhBiA3M/lUpSOg+jD3CZa
tRseTwoGBHKQpQb8zXR2iY5TZxoPqQ8fPPfAIh8YlCVz103yGRFqBJiWLonTQMUBycOOoBMDoh8z
uEKJmzsKoV6AHsBYq28WpcszduRFhf/LCJNVnJJshgah6FAwWbR2yfSJAoIyqROhJkexc2GDwkri
TmnuYD2GW1pKQffDJX5P9WPpDVf1sXIBqpMXAgaWF8T3cvjLImI6s2SbKkI51FaLwnsnk4NR430o
cNHeqGzVh6jBjUXiTJ1NHTl6zCVxzIkOX0Ved4d0tbF6H1DBRncZZTWRsgJ6ZYCC7Yv+cD/6Hc4l
O8E7Zn8Ioce2o1Wxhn2NLj8PKhJjGgz8njJNFOcAJPBhncXYbG7C1V8XF+cytejJWnTEbOJwIslt
P3Y6FiVtx+Z9atekFVtyZr9mxwzLtsns1ptIYxb0L5ihm9wSq1bt42UNCTTSE/h0tjgmLpaIRQS5
AsbNraHJ0X8bHQUq8GZlqI2h4AMN8SHau6f7COtvtpKAYcbHd7+Y0OE1W9H5MI6s6Dy+Q1bQkHXy
tkd7aIjiV0wpgwo/voEWDm66VvlaD0p8tEIf5x5VS5KaPBpvnMo/JHzyJWcSpDOArkc+x6w0S9bi
bPjL7Bpy6gDf/oRqZ5XZCZkkuPU0+KAsVeAfb3hEvUaUDDDM9iGBEEtvjhTj5RSLw5YDinRXNAUP
W+gHqK14WXI+nJJNn+654QQOICKu1u+IE8tK2t299rEsn5hU67tD/DN5B58ls7rj+T3mDwfQOLZ6
DeAeBoFGrWhN4zG7xLIO0lUbXc/olSo44G9SV9ZJ6TFSzaU9zEUVksAH7tlT7Kd9azi/HHU3zEiJ
IdnDuH/cAnVOCQl/YLZ41ZRG3ZnPmeZOTlewrNy6IPNuN/Xy5nLkZEF/JCYOgLKBcQgYixWgxCem
bWhdTUiHxkljiJLkWOzRPe+g1mGEH/gxXS35YiutiDl5FS7iswl9GdPND/1DrUG7d7EnE/0+IK9A
r06UtIj4H+pcoSkofRRE5cBkW7efr2D6Dok9mearkRQM2JgAmv503zz3IEoj8FTr/li+FFe7bcY4
FNOJ+SMCiSz5mGPcx8E4IRHb7tT1vXQ/sZi53Erb3Jx2/vHDU8gROMbqCyVKjXgd+/hYYypU0vvK
/7ThCyqUD439nRx0bSjfdpfWVgebVAm6O/HeDtvgwETMwx/WS8QsT2tSupeJoxjMlkyE5ZuXwvxU
y/p6njYcIgfmeWWr0/ASd/oRbaLL1NzbYySMF9rXewkYGGvBKVqPzC0b/TkymOFi/KSR7RciU7Ci
M6N3lCcwhGInflFliwRc5koHp/tCo3uyJfT5oSZMXjjb8EwEO/ojH2Eub/Q9pQS20BI8xqStL/KE
D3HFxmUvJhEAzm2SU5pvCgFdQvAAPjOhVb5EMPcNy20vEy4k+BmgnfgV9Ft2tm959o7abffzdK92
ucvQ5NlNzF+QtrWTT/XBUYZekuhXMyY6ZpzQ7Q8uXovN/yPsTJYc1bY0/S41LszoQYOa0EpCfS9N
ZC5vAAkQrYR4+vr2uTXIvJWWaXEiToSHh7sEm73X+tffpGPrJDkQUg4Pf8d6sCIOkzNcyTeWSHmI
TpOVHT7G7bK2HcgKieqyGb7Ju41xziZjF1KOA7oDTz5fcxnrmTSG0U23OlQhz738K526BbsioHa1
uX9rDFNM75KpLssAT1M8wRSK/M0N9G7J/SLW5uUOjMtSx552c20R+6Bg+l491PT2XPyr86KZVmaD
A5T3WDe0Zr81YmfXPBjjz+DkPCdOu8SJOXzuwRWidpV8GzO28zCdg0BBlzoJxCJ1pTl0s3l55n4S
x+mvXhFGYhZ95JTXcV9JwDqS2PaxMQH6mqSXHph0ERvAgQWTq+sZE4RkCZIunDEVp7p0NFJMGCk6
7qhV2eDnH/HQDtmS58ZhOZEB/ljLureyV7h/eOl+5Gq8qveqP1osDgpfGDQAEij6onitHHkyIBz9
6x3JwqQBEwgcOBEm6I61GTbFwdpLv7rifJY2HBwBZZB0vbqyEU3AEeotKusZTjcdB7iOBy6F2/JW
hbCUqKCee9zcKlxlc1ebb6AQg8uW434bjzmJv3g/TGCxx0nE4R905qqWQO2UBAuAT+ySSci1LpdX
chgBKmtOV3YURhGEHFAXhMmpnnRQ5pig/nMpSqx2kdNHzzkMnEO2uuV7Y3FdPXyccsdVWK2poUd5
cAcaOtE0ATct4sgwxglE+9mDAOtbt1b9XTxNXRuKeB+lj7BRg8fT5Q1QPIuD++p9cO+NCiKJlOi5
R2FJqSjhs4Gy3gfW2YuA9hfz3PnoqB3TS7q/7niACrGalbF2ZN+CPLe+wO72KiZHl9S3V2gjWDjs
Qy6lpz0huG6vTrCSCLb52b9/+RhcmLSVMZrL+1HcFh/FeDy5H56z/GR7zznLHFJRdcmIWmbGx7Rn
1zsrJhgQo8Y1WL05ztRTwVHCXfseQKuscfnFEO8HX4weJiv4RRvW+/seCu9R45gN7WN6AhZMJQda
XyvKFuS7W3yhqGkBr96XEcT7NuhA2p93v21XzBFJr7dmeECBAnDrxZiIj0ZpWCiuemctGt3bfXym
MEMwcuAhFTV8trbvgFsGtb1zqx6+gTPVkVrnK90IP9jPr4VFT7MtsBZTk7GqbyvevxSZL7/H1FXi
dkMm5BKy1PLCTXeD/9ki0qqBOZiLIafpQwlXuybq1OD6xCcUVNe/mistn7/T6WCG2XtlMNS5OoYC
qcqD/kdNp0/ZiXOyMVXGS7sGpG8KUCNFcHN3TNTKWwJMDfy1RHCz72ZSPgGnMrhC1Mqff6gca5kd
r5jE6DVgGVIw/qr47Qas1wSMPXHUhqAqNwdCMEFPnM+GBkD32aBLRdjvo3C3PPVAxAfBuWMyNhhP
uBSU8H7IoBjbHXZv6SPKDsgDmc/AjmIxWGJr6LHkc2tYWGBpUG6ErBW1yLS0IMjwF7Nmqp1IiFLc
HiOtnqlSdkCRTRq5q9yuVnjHo1Objh7jntKY+dj9YD25In/N7zuZYByh2wy1CbcLHyQFYRiHpxlT
Ejy6dAdZ/j11kDfu72zA1IY7M4O7NUxeXOt5POXo+2M27/LwjgLkfskSR5dTVm1HG5PjPJt+KMnx
+SU9KXHYCVJoHw0hxBDfmJHGaJtdW52+PMKxWWbneKFDKV2+n4F4XuGfUtylQ1hrq3zT7iCvM7Jg
f5rVefAk3/rt4BHCvcsG77vAPaeJmCWbxuLTHh7mkZiO5jXLG6cmdy8LminsjiCPQGpJ35twy6o5
jxOUK8ZuilvzZXJX2T33HKbJCrGcFrzTMQMNlgGILOuSzasnyq2vWn9i14+gx89H5dw1XyNfsdjZ
jHQisXQfSCJfSLwseEp1ko/jlJJNTtcqGQtSk4xlG4GIyte2kG43sNTNdPJ45OQyMbHJX2H5Njgm
eivx8+zV4tijK8FLpxjPRAQPB4Ru55SUnCAU4fUV94DXRRm957pEB3Wlkzc5ALBphbpHaFp6S6qJ
9TT9qzT+SNKqh7c6AB9K1JgjLCoGFOcyAnLYoHcor5TBNT4KDSiPoXvy0BAolmZb81GstCafHVP8
ljVkJM9+kV7Rzsu41DIBV6pJ8ka7CSk/7huchigXFT3o6sEg7k+eSBLjVgPSyifu5oMeVTUa3VwJ
ewgYmbZ+FzhNNGokA3EPreWaxnnQVWdUTfM7OVbyWHtyMHX9ME+GYtfaj9AWJCN6MbOygy4/ZOW3
btSb/poGDaxcZfDRxboSt/HziHL1MkKFrWqnd06XT8RumnMYS/ur1KyKamo2o839WSzNwggeGe0I
K6siaIU8CwjozD6ePLHwmLW4myhl4T8eUJSvbAf00Hd5JTOM5EoX5l7c8bKAq64lofT+e3dXP0fA
3tlknelLeWDLiwHmH8lySOJQwiekivIa3b4ij8t6m8WcLjENR/NO/eoNh7POvFExrRUN2LfO99eK
I75cFbyD60C8ko9+o+TZkXooK9z00bDpJMzQia4kqxUyWs/hXkM7pAetTd01UYJW08d9larAu2lv
Dm6Zd2GWgbImvAVyotRVXCvuS0p+klfhPWv4m8S0fdLYH+qBI6dcD4O9S+Lris1SfLiwai+uT/ar
9O/vrzSna7e9R0KNf3+ulNz067Rb98+MJSwvWna5Sv8uhaRYcxXdXqtPrJ5SYm9GuzTHgmBEvG8C
s9O5zmKLSU0drfLGnjYkjTNN0gGJrcx9fjS/xEw7fTX7GOpc837MlY7YKswm0peFcZLtXPn0UWdi
+Y71k/pVxHe/kqDboB0yq9dUuj78R6ttX8LjrE3plftiaje4yJtZ2JPDLgOBrHoF1xFILNp98TEe
64oSqJFhXY96t2nX4pkps3is2sn+iblC864BiLBQUUwmH3ZbuOZzbrV7gzCDl7bDEFx9TlSgkeRF
AErNu/x8uY4KWETqgdlvh8fgc+KQdBCrn4mRDHBB9A7FqoGaTKVeLoAFrOevYqNixuiqzhjZSBye
FOcvtDgdI8a+tY9llYEmfk6Pa5jKI+/aZYEZf1aZ9Vrl+sQSHHmxdzKge+L22vIkjfCTM+Nu/Xzl
iwfU/AEfoCGupr3JwiNbqW59hCtovnQFa/ar7A+GHqWMkmqCx+AnWDwRsu628a4vm5Vkvpmlv2W2
wA/EWeU2QtDaWqFRkV+QwiMbq58Z687I/WE0i6+BZGxlvcUHEgeUEbYRqhJ/CWs7XDEXI6XF0sVl
4mgO+IWbcqT3Go1VOhVSf51AdIlZpbY3xfmomuymsJXfYUX9CAR0V0puHudxRfZ32ge1ef+yTaYx
97+rZi/adPwyX0GF8vY1qZ7j9xjufPTjkVUEY9J9XLGJmkTPmzb5eyfBn2jr09vPB6tM+BxY7NPS
3u6w1F/MF2CVwJ9lgG4Hbyd6Owdg+xm6qDg4pIqgtVA9AK+oYGmtF9kL64ftHqblir81kRHOX/Cm
7ou+3HOTmiMeMFc8Cn/vD8+UIsX2s/WwZxqaOFMm3cfB9k0jFOwQtBqjeIprT4VE9OqxORfxlLeR
VE7ETwMy2Is6aSrNUKBHyS/YnRPpOOSuge97y2erJfqzD5sbowXBAMzuXuZWY46FTQ5hF1qyQMQA
M7LJaCuH118JJlgKYTCfccioS31pO9vuZnmMT0VKg775wBTaAbvzna7prlUCxI+4BXM97q8539Ja
5TdrZfskO7j9a3LgNQ59aKEewH6XUQKuInNeHFeli4zJCCuriZiAMObb2ugCwEM4phAcvn0C3xll
7nv4+Ew7mjGvNgurpfY6i+sQRk2ECu0+kf/qXYepK0/yYYT3XuGPW4Q64+YG/YrGA1G+g7O8CoO7
iRBnbvo3T9Jjw/VUr4KZZJ2ZDz6jYWksC/gkMFuB/U8q8/yTNhGMIsG+eaJKgApqh0zSNGcM5Yl6
VXPfS8lbiAmXfYZmJBUeE0PTCc/MO8vFg/kRHCtEK/e9BrAoFi+2YTj+eYKS/HQJYmbGxQy/hlz3
JLjAE+QJXz3ur6wqE1MpRkz2jUEVJrpRdsGgGZFO+NobD2+AWsffup93kLaujT1VgFuC2/5OXzoT
9jKUaWwLy3sdql25ISVxKtkwc0c7Llo3HYR2uRr/EQzE1NjcrlooXCzUiFQCXNBwy8NX+vc9eG91
n4tbbyfLxphaHJIpijWmFaEy+nlQoxTunymSh9JNPWkpFBzyMllr+JQLkMRAlfXbI7sHEmiJ5wP/
f1oLQAykSD5kZ1B3LQI0kPefhYxaEfDqN58WyyESMqVxeskhbtK6lpEBMCXDq8sY/P+ZwD2hNTfm
+EWBUDClG4Af8Zfdopf/g6ARdeNEjOGwURTzXCa7LTTL8FZPZBfnCo/hzA0v+aWgncwvTxJF1DES
393+sTSPNdksPJ6dd3/7aTAFVBrvucaZf8+5svdI+NMA8+JpMf+xMPqmoaewBOIkhPFOa7Zsd4Bc
s2FnjNtJulkGI4HTBR3oDNEXzLKJJQZZ0mYqdTQtKVX4QfXROAhE+7oB6UdzhdxC/ENWH/THmoyg
bP7Ohd+u65r05/JSIucOjycIo/1+j7Qs8RYEjc574KyQkdK8BgOE2fBcKjisBfXhefbP0h+aNA1H
C3yRF+ocqijhsdkXp5r/mdTrP9f3/2L3T/Wg+SElyDbs8xBQxwW7hDerhMVtMX3wrMpQkB8B7MEF
EZzFVCXPog7tiKnlnxkZwmZIZyIX2JE9ClSbddqGj2378J7ErUgi/U7eDFv88qB5u9Y36DShL2Mh
iUHIFO7ZSrtjEv6kHVNEfTOaIKKGWCWH8UKMn7h6h9c3wiz2eg+xUO3ZlgcHYphcNGerj1VvNEW8
phys6RTXo6/4h/xKlva4wC7oecwpjmdYRDbHDNyIZCAM6r6VJTs8rJePICj8w9yCUenOy91ynhEW
vQDhl5bXcJgUWyAs6ekx3gAxQoPydA6KRpIMIbRj9Ugrvnm7A4JGvAI+zhQ393zC8adqdLvpitIJ
FIsh+o8yb5Z6JEe81yI0N8qqX6kXZQJFnQgSV99Ad14nGto7No/uxmnFDmyyqZ/pDyQyai80b+Za
0lWqjqAxQrmAuRYVyQ+DPF7aL1WaoGZCCDMvEJEmXXp+aOwnn1AD/Y0n7+eJu/nadLh9GqGNTfZd
aCj5GDM4ZjNXigXX1iZyMW221FJQUbZQ8wRnD1yTs4hqDUp47afqQgLNwKEQ9DMtHT4Tahb7KlxP
ZuafEVuDOR+t4ArM5B0Dm6kVQNE/K8sRjRsc5JJ0IMhFEaPyvg/Zu61dd4M4yNou/PJEaA9BQcah
mco3gsSfsWeiDTEXabbMPoIt2GxFkhGBLMpX3rq1ubNfjsvujGt+4cfyplomVDdX17zxRlXw37vH
r3zHYZZgLA6Rx02fJ96YgbMWfKMF8Q8Mt2HRBG8ZWTycEGL4KJbCkq8DCw4yUSR5o2yFbZX5WiS9
L6urUX502y/aPj6TyqA1Zw+igxDHkPg7RJ9y4lsC/foaLuAdR3GYn/oVh4m8EEdMVjPrRNrYI5fa
94G+D1ocROq1FX+guTbTxxJBpj0mpEv/eFLwxlMYEueHe+GKayheFRvPN4xMquMRpxkvsr1o5ey9
S7+xp1zbAW2R8aV/F9ZRai+UoWTB+e9uoRXCZKt9LSXG4fGEh5U7UEPZvOQ0L5OS8S9sMQ5u1glh
fn5VIdJ2is9aRmk28Knmwm9ejgG+hIzw9pS9d+nh0WX9Vltpoqxge7LLdLPC727UaFQskluIyf7z
Zs5ZKLqIVw7TG7/VvqjRjkx4DEjpwl9OBl9+syvjpbLkVUk/yLDpvrxhD37RbN9t1Gy5B3KFItlt
jYVZzCsuRfE42PxjZG9PfyTGs1npmElojWa2EWIzKbyAaO+qWWKtlHgKVeixQIyJ3h6Kdgkn6Kk4
suIirLypyITwE52mUoRuXPBUnzeIsHD2GG/fLM5JA7KKUJdfjQyzdGrqDjis9Y2DyWUwQgOUsY00
X5FZyDGWUNuk7CfqxlrKl/uKIZbuPY48SMyLDRd6Q73hD/SkFD/0j6JSB3OYGJM7e60BfSmtQzza
PIrs6ibkVcyiwJFh2XAWQhUxE1hDKV0UcIFehPjPLtU5lJAnCR5gssHwWPGE67cczos/QAg6603E
VgS6B5ScBlw9HS5UN3zbY279G1qpgiEL+7rEVD3doFgbUQaX4hKln1mG9ZyTJVNr98mwIcN50ZNo
TWMmNfSsB7myJve+CXVzOA/F3yOfq898zrt811RCUkYkfNudB1U53NMnJeP7PNL9ltlCVKcNAjuP
5Q38jWBc99TbcD+Y6hcXoDGX2DWhZ95ze+w6gmT07n8r9p42/v3vHRwU7b8wcLBN09Qwq9BMvPrF
339/bdIibv7P/1L+t5KotDydic0zveeHPm3RkDCcuIYIJ7NmI2qvubIF5rG2D1z4mZ6ua3uCZxqY
H4/FCYpkPwM+zP3roTi3eWDnHrOe5QualsijQ7vNdOIJAyTf9+MhokCn+onxZgTthNsM7EX00mKA
V3x1ZWVWoPL5oxKSoMIeccwFGvygG2wCxXBkmBySKEzJSQUqNpB+gFig5hmhG3aG0DCcmgpjy58T
8Erdt3B1EH/S1tLc3hYHBUXp1R+VrjV/ZMH7E+Avy7Es4/zIJulJ/KBrGFfUENrkOTZ9FgL+t9e9
QvPwCSF6huVJ2cYHaccY9+WbG6NewtyG9VCsCHl6XN3r/3CH7P/CAMUmIxbDKVpv7Iz+zYe7LdJS
qSq12yWzjtR7ot+adNJ6IkZEhlghrvCNSgMDp9dutJAPKseEer5q1lRTvA58W0b7/lkmubd9MKP+
u8VvUKVDrrnfoCbUWEygfIqPf34kYzMwAzvQfCABjP8uhQ1fLA1SM6JtMd8RXNPBbb6B0p7I0lmj
69KZbt+YoRG/TeDjooblBpKRBGkUDduh8SqmzcP+v1+2qvKPg8q/+Tv9Jx8ucdn+w7rt7NjuiozE
2AQyi014T4bPRSLouGbYwMIhjmPfEF38jpKJDcY45RFVHOQ/T+zK33/YMe0h1YMqL7GvEKcSZSNo
eJhc9DWspD0c0Ik58pmXs/6rNYi8/DfwER7CIDHEpBvJD3kV43j9Xd+y5a34oUQjKSiufjT82hKv
oE5/FmGqrillGstjxCNTgUmz7GTWgjHOXz+oZFr3dQCRsBF6MTl12Z5slxqmm1ZF9IZDiXdA/HUo
7LFguEAIPpbb+PKPmmhL4f5AFOlhFX2im5jn09ErSC1AmijPF92XtCRJZ2kFZWD1VOgMdr5pNyoe
R2aXcA1ww0b1PbQ+/UIPUT32nuANPEqQPBvRrdRbyPmvCYKAgVDoEImC5bxUyL5g2ff9QWLnRTyZ
uG9AXSZY+PGduB90gsMPtKsPVxrrDdgJrT9obl2PNQZZ6j9MpQE0UFiCwgrH1UQdP9BGsV/TVrwX
zGbVpZS7L2XBfPU58tHtxLzGqSzEuHByORoLR1N9rBKZafflWBo8ARS2z8mTaVv6i1GJSauiMX3E
ojc+3rFl4Vx9rx79ZHTjT3nCjZph0JtwqJAOXpow/cI49Tqmh7lPz3K13RJ+CwTT+zmtAv2BJDP/
ljWaXmv1SSYT9JprxQz7bb3FJkGBo2KNu/Ud46SH17yw//bfPd1hKXGVdQBdC9cCD04DH0DswGBZ
Ynd/EAAI7QDpd8VEhRmIUB993m5yHH19gGVuGJQ3Hzy9wxeErsHDWLrFmQX2KX7kDOUErXCPPNuJ
u0vDd9w3Dz/dKxt5iZDnL18VaEdUr4IIhv0b+gMo0fKcm2KcmMTEX0+fjoAZyYBsodf3puDSoFfh
3IkZ5fI+cP49Jm7D/ohM6fdiHPmmReWZoJGcsigj+XN1qdasFU0ft7yZeqqYfrOo5CnTibe5qDrh
He8PSKgebmP7VwYSg8dg0FSCD//BWeEj6N2ZtrFVdKuCHv6WQazrFi/hsAgRo6OT1WHU5YZXjNY9
SMKDY6XMdi8of58ZKFIxMbrVk+L5gXa0d/mvM7y6DmU1kIkdfzO58LnILfkcg8e0h0uN23/XeR9g
iqsnnGx6xyYRXoKA8GZaB2TPjnrTJwyatyUJMR/MNvzXx5dJFd13/7xqaTFiljxHpcjIqyDmVmZs
g04s7K/ugIIRJT6UMg4wZhuM8nEbsnyGjuXVZdV1AOHb/gtgbC86enPDL/Xl+SMZARD9DFJaxVvk
McCUJOIhxWPmcUCbiV7QtteVAkuVDYFK7qsLGSY0I1QTip82l7e+fTzCjscBDBkEYtW+Fh8boln/
WnF3macPU+21oM1jADQIJU7Mu+chZaxxo4ViKMxsqsZngYu4z9c5IEW2hEZitf9Q58F2tYv29GyM
Aa9B6XfBcbKELRUypAlNX5sQJKo5YGBUd6di9wY5R0+n1SGjIUZ9XFi+nbh/4nsxXSRUWhUvr/nl
ud/zVD+nOtymd6Bi5G4u6i6CgDCMC6v14uvs2ewvOh/d1goUSihaAxW9+YWHUzWLTa9dPUY+4AM1
FZY9Iz/FBmRER3p61DNV8IfyKgDMMOJL3ZzvRdASBE8tllQsN5+Dq5pyIZB8livoh5AbEFybbhHB
gBcb56VZJ8SKnNLMt3g/jHhg5xuTYfwOy3NmTevbUEdqP2Ut4+BgxuMWQAHYD2vOE8kPd1JhYF/B
L4Bv0C+UaReUhxJYo/7Frf5cJmOscDT/rQnbN4ZlduNlWnBfQ6UqaHSvu/PIK+htum053w/vzdU4
lK5RRgki0PLWlWMW2aUIi2H6QrlleKojHxlwiZNGPWaf8+iQQdodkFm0rn7ig0hg4eNjENcXfgv1
T/JtZkLeyvgTbhyIdDXXJJam0sFx3FXiAftJU21aqBAMeZbD0aYJKsJFM0IGgjzkWBo4B/A79fQO
cx2/5IISZFe6186Z6acGJos8znDgufs167CbxKsupZS7jK6+SWirGVnU94jB+ukAopC/ghxg6BH2
czhwOgHEZWTfN9eg/zjNrJooHDk/MOe+UV8J2eoeqjj/8eav4HLSTskPuH3RwNB52hDfWU84fhf+
G8QG/RoqcWR/gMGfgKSeW2JDTUaLKbSZhPx+/eLk7xfjI4OTGiBtxY5lOyTOLfWZ9hGkcx7Eb4gQ
R6zPEXQ+lrCJ39uCin7kVLg4QffE3iuQIW7jsxA7c0w+0AvR6wEevG99SFboRN3azr7+hbL+QHH1
GQ9ziNnMWHlHrwWQBZ0JlQJEUGF746VbFCs6F/+MOSFcXHCXGY5GeJIzDgZFRw/F5I3m32V4pB9T
Cp7OKa3gQ3GxrCFeir7mzstkIKOP0fV+g0dDIeyWMEQXz7N9sgNlz5wvjb0294hMZjYakRw8B2LB
spuUDJpX6LCCI0AMkUnRdHvbgUBdmNlCzYevpX3VYA13lvXbqxFlAADhlAGEUSGZeAbXDbsDo+Hj
iJI/+PxAaIGfSmNGgamC9u2BOPej9ZtswAcghPO1enup7tbin/p9AHwFACP8GKCOwjYIcmf0fcOE
RyEs8bomoMahL6m+TL/wwRTUGQppHbMJXosZoEoFh1CyoIM/avzty1APoZTkbFXmusOiIEzJvfqr
T1ni3SiP2BxmH1iuDHGU+eu6tZsxM1VEtUyPgaeYMyDE+zPyQAP9gY5euGAzJYHCRQrBEcag/+GV
40m1smYUethBFD65zDcwMBDxq8tj9thx2KwXCHcgBxhMHfjjhqOB5xGQX+gYyGqeCUEd0BKE/2TD
gHeJIQCTL49VziMM1od4entdQ4vVGL8k0zuyTAz7wVQ1eJxOnwFJYBjxPOcwFgLz6j+vVMjQMRhq
/yWYJCCAwiVio/aBtbbpnnIvTBap/iu6hMSDKjGt6NLWGasqcQzyB+xpBuubsS+BIWxd1eR605Ep
ekzSiilVFH4J15uw/qBrFVkjI6YcTjV7zfkSTE0hICPr0UL7G5Q1PddoQVX8NZuJfBqh20UFDxkB
S4lmd12WOFqcHhS+7nNSzNvTz3X+QeSv0PPA+GAZLlLoSYy2t3ecZZC9sXxPJIQ4vRUl6NZff8qB
EgSbILYAPouHZpPNmZowPVrRZichPG9pJlw60OCDOLwJ4yKF4XqzA3bbCdqXM9IK9SiFaYinJnC5
CldyORWgTwIVnQ5KCsHZmhN6mwWyJ/TvJbs3MrAhDROiYi4q7PoNpmIajmlirIFch+eP3JbAUiZ3
bhWLxzgLFINesggTsE58PghZ8bOx5GUnhme0udzKQzEzL8aOSRND/XSnEJu0vy4OYMzB0LlNTU+I
J6H3jCiqOTRNOkRYuwcaRGZ5QyCvmewavCNjqmgel9EzdgnY9UKe82DxdG2BYVGf8SgfsI0C63/0
aO/wO7mpU3UO4HWmC5j0QoC7eyG8UiFta99YHPGMiF4gm9AxiUfhBn14gJ0xLpcQ3xjnR0x6YYTO
hWkTt2Xkg4rrLo6Q/bfJKbrSI1SMfezSBQGxdrOWkwxRw+R9sUN0AGQM8EY1xwxxa3s7y88X7/mE
eOHUe5nHVxRwORIWr/V6TxpTJcVYj6EWiW7IbCe4JgJIHKDDgnNXv93GZOQO0P9AXk7Q6eQD7MYT
CHPmPrtj8iUt4wvDjLECqx8FgMiHJS/XlS1qGnOqnCgV1DCbq0LYsUwvr9PIG7ZYjXl8t/iYqZ5E
l8NXwdZXNEfF7s7eJgX2nsdah8AeO4d0YQTZrJy1389x/nFfgT39ZFxqR8ZTGiWGIDHRDAKP0q/Z
cyGFKmD4CLuzHMbSCWEchBtXDduJtcSWkpnv0lraCxk8F849vlKIwdlWN4ik0CCMtix6JhBCc3JA
LqUTFIsT1DKuw3Ja7vuQ7RjpHVNU/3FMvT11o3tfY2HDLiPwM8YuuKjsixD9Nd4muObs3oIVOh2t
aLRZNiC0rBkqvIlwTSERl2qmixAja78E66JacVDHNRLyC40AJZR7ENQ7sDrVG9xh8dkKvT8S7fGH
ynPFaPA9Kb7uDLWBLeuDjSBlg99H67/gZzJcmu45a1qcbOGsLehHzwigrpsEPzUETRD7kTVT2E7R
z9Dcw0OAH+KCVVWQLiMLG6etMaOrtRflmh2deWI+fjYex65sO+RA2Mh2Ga2ESc9p4ZdrSPgTnBBW
Ng3lkgkMk7pfHeN1OjeMIpbNKgMHYS6luxV9NWUlHRbTGMByV/MZKXnxawWUat8+R2Dn9gvxfbGu
at9ktoqykhq1dqyDvHuciguoai4sqTlFR7afmJ4d4A4ClJGv4hzEqsKtxNElt9lpB7zARLmy53Pz
a6BQU3EkYQs8h1hQ7Xp8pF7j72amwcmmQuEluu8bprQRkOndbW6JUyGVDXtG7ft4WRDly8E2xjbv
O+ogcRL+ZJELrd09IPRn0GL/PUVYij9bSeIVZkncsXhFnw9SJt9+2srLn5E9h5TRBunX7QlNPYDR
hEnOY2EF6K7wH+Xwxo1rXQIhn8BrYAENy/47ZhKyi2X/g6bH0660KqHaMHqkPnfeOK1zYHo8C4yJ
ksvo3ETcWu/AmnuPMSVn6XEuMa/ftUxNmd+DTkKKz3BKoaywdbeDH0jOGZE7gOWol9CmWWMNsPDw
mD3khZkFhuRfcc26kN2u05UEvN9sTUEi6mOTcNKBZTY6U1OgqosMEPxsfE38QZnnFvAmVs5YYUI5
MmalPLUGeoZxiTga6hWZRWQgYu7a5FOYpb3HhTtVJOJyyPn5uSIOuoqykRt3JHVhU+nLwafxtSkc
POOPlytjlyTqXIzpDrZT+ugkYT3OyoU4byb95Y1iCZ+u5w9BXuwh7KaVi1//oty/5njHjVA0Ww5I
N6WBdD9AYsDN5o0TYxveL8TCZTgTWcty2pazF+ZognvnALPTUEjnvRRaa6Egfe0REzkK4XGHhLi+
bdn8qMwod1Id2N8yWP2heuNWgYTgt1mNQulPxtcjocR96bBsQnSIA06pPCpRsebU7nb9F3pFCrBz
Drt0W0wZi06tUK59e7bBTs5pvlBFOS2Nb6BMbSrgp5NO1O/nhCLQk7HIc5GtU4JGoPMQLlrDVZYF
bcco6g2xu1lYvy1Q+3GGWwD1jsa5cMQcciUrtKf90t5YXrKXdg076c3eqMTiwtlg7xGWIsvPdoD6
YHvKPKPXgh2gkmmHl0L0ubV7fcx95tTNNvUCRI5+Q0LnVIbVtvyVdnbzP/j/m/p/gc9rsqrrhmEQ
4EV2+3/GOYtP9/jExr1jAoFvJtjbYw/tlIvJkqhDag2qLXYnSgOiSzF4R9nLnLf1mJ2hysowiwdA
oCP510/eMD8+LkALB+W/Qk5ZoLAGXt5JGMyfhA37NRQ4HyJdnDDJmCa6Wnw+T2ogvpr4E4/kd0e1
UvAv8WwfOapbTy7YxvGbC2CAMiN0Gjq9s1vyxDfOcrfMOCfF74Cr0zEZ1pBnOESbGOW7GYpXV3Hy
XGRfdzG4xDYeArYX8CXnwW4yn4v86mB+kQ9LVKK3JXx3Z5n78pwhNhk1Xj8R7H0TDSf/d0m4huYU
5cj46BCgyvao5nuci4g7EP9DqSnSooVmS/zc3SDQMutu3N3txldP+RhRPQ6eM54ieBQK5r/5+jGl
lt6jEJgrvA+Ssxv+ju/KEf3Pr/w7cMCU7z/881P8KnznoRuSHSK+JQ+NIEqLJO1fwrJFHPYvB4FD
Xfl7nJXObBaSUwQr1zlCzqj8CnE+Yw7Oki/8FJcvxJ3vSXt4Y7N5VoPSOR9X/JjRoeMpxe+IykbV
wzdhRO4p44G3CuQL1T3mZTCCQd2SYMRdHym+xrgi8IJSt3X4h413/EbmSu77IDwnxOsc466EHvLq
Se7vL6jG6iEGBrByeXmjufCq5xhggxSDE5JsaPXw8HDRAW0wufWv7Bggpf/84O2ISYPhf3/H4Tf1
JaMaBpTyUny5DD6R+Fn/Cc/9wT0XztmYii8t3ibvUaTkns9f3T9hh+U9ZHd1p8iZYGzsqfEpp+nP
/98IRwxyZP78CmVcqwAE+IyvPZQr52txPp8Xi4Xq7GVvsYBZNz0vvjTivmlrvfPgf/E5ENSg+3DW
BEREb/+2pEZTqXLUiGhoHLin0se962CUfIb4ACHcxH5DWmEHW+PSxFPIzx9I2HN+wcBWfKGCyjIO
xF+OJgpVoTjJoJf9ENR9OvDAQcfgQfzwGJ14cqd0ovgNosXFz8CNDj/wwqKrjwOUT8tGoYKugf6B
cJaE3/yJmVXhbv/oRHkJ9/Bv/fdHsbLmp9gUUJ8Kvwe+accGAWbJ3Sr5OEYP/KDKDfg+zg//jZAB
Ta/8G5jLfB5F6v8U4Gn8/ylnliZrikYoh64r/5ro/IeJjfRu9XpocoJr13f6zhyJrO6/nugI22N8
QYRQyl6t+kKqo3tNmCzBSeWf++J7tJb7CHeLyjvf8UaYoN4NH8eOq3Wf5H8WLaan/FJKUnC58hpH
usA+JvvPDf3pWQr++8mTJvIG/m3upMmE72ojkto0Xf83Z3+tqm1Fhke/ESpu5VvMeXjlmMz17t0O
DH2SskAsUlzhM2D1kSzek+uGc2rwNWAT9FtL7Se3MXIu9lg5LsFSqMX+YR5RePz3r1X9L4K+CNWW
Zd2SVdk2/v21dub/5exMmxPl1jX8i6hiHr6ijE4ZNDH5QmUEERBBGfz151rpvet0232SqrPdSedN
VBDW8Az3cFa6y67p1g3V2QZwnx3bcf9gx2kIm2UqeUg5R0ceoPEC6vPLcwSpBY0G5wePgn/4POJi
I5uOYjumbWBm8+cuJg22ui8yziRjcfVQ7xEkIbro2dZ6paKKtNERQh0sYHAPEHPT2/4JVpizyV/K
tT4/3Q4bcDzUwpqPwyohQ3oFViTqWCQXaMasjCjOf3Ciwm3oH3f693MWI+G38Qpe/AIO/XS6Q9wT
vLYIiylJAgmkne2ld7ReVuh1cR0zXzDiyhj2/UN3rz+wOVFbH+OSdQHiJGLG0iMlyTVOvSDY5j0i
jcfNUfb41Gw/aEIUEeRchN+YEdQJEa2aHxcYnwdCd+ZC+r8akJWa1TdcHUiC591ktKY6VZQ5fbV6
B8tyKkHu6je0leD2qeyDGVR4oIUfei80fPQPuGGRlnnDun+ue5/eUyK51SOBsn0zfpxCLUiemqhd
ZNgFKxibHKklQmC3girxPiwUXcmqvHLLYPble6Rhd+syMDwLzWZadmj9vYJfQBdjZsR5aHzKpQ+k
70M1Y9TO0PZglQZE3s1pFwOsAgwlBpkSqzj+IX5eLYmdYd+ifCGKkTfZ7WkpEB1MqZvNDi341B9W
BKHUyuA1WLC/0bmGaPAk6azm5RrFUXBFCC3JX3mqBS6PijUJ3EACbGBgTBWRtW+BTs8dXllgYknq
iuSBEDJ9/H7CYRv/w5i5crOrNDW1jUOHHQY1C8h0L5RQ7nGOyFrYYx+AGidwVCI0DS/bJNZjaolA
AdEyowMmtGT3s0uoepRKBAsfaPi0i6wtSmoJQZSOKQQB7WO6goe+c/ckEvTzLHWi3u6X42J4hRP7
gUDH7pneLrPjDcMmuhBux8T50DdwHXGS83bDRML18bgx5nR9XtuHXhPiG7SmYEzdpO+Fh8r9ZYmF
o4+OX9wiMES7Z0G24o8+LUdvX/KteEGU7z0WRbZenTaw6VfHmxblbqWIDqsW9SCK3nAzkXdBEuRh
90a6ysJH/01nd0ZJzYjIB1R0EYGicmwg2d/fCfVPs3rbki1dNk1LVTHUNFRVvrLNugyGVGl9DvQH
6j4d/gYrcpsZ0y97r5urDxQc06A/44GTrE4vlBsBQf1wCn/uFF+ngOufqbNPyFj/WVfWKFCHsvNZ
P2prfSGFD3kkXJwWC2W6DrLHonFxHLp43v0tO/vs/YdD/5k0fB1aE2aKhjg0nopXhx7SSyafG0PB
egr8p7/d+q+r1IUTbkaIcAZz2UfLcRNPP8OfvCX/cWTddLj6JlaHimKKRfW3RVPC6bGQ2j16udV0
p6yl9E5CLdKctvu35Px0ylZnpCw7+keSeZM0qFMiJ4Ew6PmGeOD7i6D8NQRsXTF5AG1SZX68Wr9V
rTM1pz4e6D9udl9MOQr0PaHWcWPuNt24uNTDpIHoKu9/2O7+Hn22bssmo87B1ljVlavtbt/Vo27W
+rDeu9OtGSx8P4oign7P9ax4Ev501cXt/N+YxMY01sA/GXs4xVA1TVOvLnpyMdLeMWugW5Uz2Yst
ChVnNZ3r7aK25PBkonyb/jC8/3FMVbYY3QroJMwtr/JSYzwPQ2WeDmuiVxqg3eQJUSsv/eFKKteT
SFFUhSMYlmOqBDDy1YLaq6eDLI1GOT8rzyV6EhKsa0OZK+j1USXukh7cMH2QFgJZER9o8vfF7dGE
9ri3vR/G079OxVYcy7EZ2LpuXY2nrm2kxty3xfwIQhHVtRJVXoN4dEc2MbT+JY0oNvlJurSeDoew
y9QfrsVfV5xLwb1mROmKI8vm1RU/yMehMY8WJavKk7q4bJ87PTg2ixNDuI531u33n/d6JnPl8ajS
bc1WVMy37KuPW533mVNU8CZ3FXAYkMPBmJwm59NiTH68y2I+/DGAFcYty7SOQ6oKGvHqLid9Z6uH
nSwtrI4cWyEsKYvnEpMVGa0fI6c+zJaVIwlf2FMH7RKICpYtwUSvflg01H+cia46XGXD0S3LvjbT
kmUNOuulVucHSvG9PVOge4zqztPObgLhDBjXGSJc0inwi9KFNJ6WB8DAaYFTJwTqRkJLilaX2dTh
/rwPymp/r2bN+mJLQAxo/gIf/v4uqerfl04nC9EYGo7Jen91m+zS1pzSdLR5o0PDHVJvj4KBWlD0
SlCe1M4+vdgGAU4qdHZfu+mJ3mY5rfr5KC+7YKR8pSO73RzH4FJa7t5YnI968P056n/PHM2WsZq1
ZBy8gTBe5Uy6VY+Ong3mAk7m3FApaUI5RvggTdegKzJwPkWzapznQ7PUHBgzNgqT2rwsG98kkunR
RyjR7elhYb8p9eIC5G2XQ18y4/GybCw/++yP213ngA6GbEupu5xruJUPxMfgOBXSBP2+au8c/XZs
nk4jJcKumkvVCbYYcI/yh3nz1+KPl71tKDaW3qZhq45zNU+NBuZoazmcRLI4A/Qz0knXUGZXEcZT
nyvrWTp/FiQ9u/zZbiD6AJtXEWvOwIwXlMyVrp2M2qK1H3WZuvVw9/3N+MeKqjlf6bdu44ppmmJA
/bZDd6Z1sOxLla6MY9RZb6kclJdYpfU2Sw9zg10bXbYugMi5r+FsrU3jh43j/zgB2zZwx9MMzbma
7LtzViX4HO/m6fklOzfxbt8EaW26e+Rr9/RB6sOjrVJAbDZ9sjGOZdRQ+kxlKJZk0D9cjL/XVI5v
OYRJtiL20KudUynaRO1UuZjvUOPYtfRhziShiUPH4fPkgP4F/rjLIQVLH5yWZRwWZWdA3g7k7lMr
7NVI5CxuWKqrkx9Ozfp7KdLYahzDNoC/8rgaR+2+gbGadsXcVEuvqwDiG6i0KtVKBVGaVL6RnBDy
66dnRE7SjpJftzZbKm/N/UXdQtrIyZfhsNw4GO6BlGZdcFua1Zo1lwx6EoudTmmwvCvzET2mLuJd
NW1g/0RHEUleJ30+g8GGa+wWwMik8lYp5nq25Wn9EYvhEi8XIz7tXqwEJGVJVl93cZc6UwWCoWRB
Ooa9a+AZgn2EgcRH9lQmdAhy8IuHZW+rEJ5dE4J5mS0SO1solhQkO46KEsSA2/hh0ZvP8sEbAMWf
YciNnxrwGD2dlwSNp4ZGvNA6ULZFD5Ul7yBl3BDxu1WNwr00S/UHCXkEOcFUUJ+MRYMKhbyPtYa4
m6QBXJ2OvJQGluFAtYvipsNdr/Y3ALDRIaVQ294lDZ2T4NK+DBU0rPOzdjrc8vyKVn2F75EqG4h2
WMuLg7korVerpQJOZp7DVKsRdISuYybPBfJI+gls7GgF7N8Tx5DdFN2oY+vtCwRvWAUO8jPbX9Cc
bjs9o1MlL7WBhruJXDFZkql/XOjVJjLQG3z4DGbrwb1PzFWefzhmN9W1h/SyVIDvngigjZxiZUtB
cR/vk2isYQAyhuXU65Rn2wDrXa4vBy/vSDSHQC+erRz9ZyztHemuOtGCqebfj2Htz5IfwYqisSMp
OjU/nThYu1r4j7vSrHvHYHodH5zqeUBXsVjbNAHrh0F/qMbZXqacbJ38KsdTogt2l2I6XPSgRonk
iEJJ1W32Uct1kQ397BIfzXYOzIhiJu3rmBUsyVZKBkVxlKdaeflpcRCT/8+oRCcGckzFkBWQ9/LV
BMwquU+bPN/N690d419MgzL5PFWgfCivD5uczQkHxe4wZ5WWT8MPW7t4+6vDk74y70Xca+hftYbf
Fmqn74/l3mKdZMq1FQbXC1kdxNqzO/ywJP9jyyJ5UFUibNMxyIqugoistohq5GEvYr1DHRwIbSuF
PjrCfuVnlt8xOs8jndBuofe3Zs+SvaFEnKAHdpaetAN95obuGcVZcTe+H0N/pXHE2qzR3FtdVQwL
gvuf+5V2OWU1yhkVfHSw/eiRddQNmxHNVflT64lzVAxq+41DaZBW+g8HF3vR1T3QZfYotkrsvu2v
Nfq3e5CPI0HiScnnSfVgI7lZfarq4nB4aU+AFw4vWbu06gYOZJcgdTSvFhcSEbv+qegspsn1WSiw
HSziOM1ydLFT/HYWzXHI2/E8ZnMrvWPFRf5BMRYd8jCyGRH6f/+ZyRv/PhxbDjmGbToE/orYNH87
nFUXLb7aVbU8p2CKC8omY74od4u03RTmh9Zp25K6mlPUk2GnLIiXg97MYxXZNu1Dt+Dx4BGB4Fx3
pC9+ejXrDzWrl6Wyh8i2nx5zBBGHPupS2ILNojo5y9P++XhQwuxAQ6K5HQ+0OUApX86xVdOCY1G/
fI5UvM5wBTvttYMZmAJGPKQwg61XabQRPKqNyalMF7mFXKuxhS3DGniXQSc86aCCn5TWVlhpszsV
52hUlU7TPtOmZ7D8e6ObNZfHcnw54YVRm3fFEVbjvOalVd2BoTo0k3P6MZY3l+RWJQs4DGGL2E2H
GktCPnTqHyqQFH6pPAys0RcfPSfpct/Qvz/hetH7Evo9hOaI/0R7/Z6F+gDJH0Wz/tM4hDo0elQK
E2hXnjxGdulBsJOwxKWz+wyXEDyQ3K0u5xsuJzhJLaMWXLb+/sQkgO0S7FDbg3+IxpQZVSXxoxFa
R6+VsAIA29ffDuh8VSielQC6jcS5P9CRryzq0GcUFYrbtgXJ1+n+kGKEXh7gyhcG2ljPEk8/JEeY
zUPY9ft41wyTvdG+EhMMgAOAnkDbG8xypmaxKdeTwpn2FiV85QYZHhV5pHQnB8URKw6qiNlh1hwu
wflE74Pyn9pi4aILiZVi1pCT0PsH0NwBDk4/UqmIbYP6twMACtecUXDs6QUVxX16LjzOWDYvoaI0
/ogUksMHcRAFU4Dt7xU/Gbu5YVwQ1ZJbP7MPywpvG5OqX9MCoz007615J+uaQL6+y+hiSgpQu2QE
oNcg7LXrvbIkM7Dezz32YwaeLnXlD0A9dyqO0ciWDg91divkSoj8pxUXsu4WGhdQxwV0GHYgfIKu
gpAovTvts1VvxuOtkuYhtzIhyelOi5O2aSt/D8LT2CKYWMzUYtPI0Y6y+wWTBql2E90be8dtm8UO
xEtppW8jNdO+ugBflBxChufivLmczKkjdWGbj1OlGSLioR5XwKRIbsq+n4iDD4GW7GIR8GkkHwSR
UYnvTv6hWbR7EgiY2JgURw9GoOvkgLXGrWQ/WB0wbdh4FMaG46Y6KPEhoZJc3u4QVSnNjZLFx4SC
tQaZc/ho7UUlQ4Y2l5V1UyfPJ2UGDCK7704rCZBeNTXABOBYZdnunk/WWjpofDDXu+yjqbA4TK2J
IiQZpQIVnmqZy5+j0b0UtrLWKyByo+3L4L73jQNYrAjqocVM9HhzMbKwU6CVH/uXDotnHRGSAYkU
hbcx97edcWMd6x8Ccf3vIEZnOeRMZapdMjiMP5dDcyizvtz19nLUZ1L5dE5uavSWUI9UghMhq27f
K/aLdliPl1C+gGqcYCFcv6T4254wnAaKf9PjcmuuD9aDOoBIeWybl31/v0+BhtKbOYBWVhB9i1LD
Q+F2uYcyJ9+PpImAL/c/JKdfqfbVVmJopiY7ikFwQzv2zw8zOuW+UqUMlKBz3x/BzrRRm9+Y1jaR
UZRwO5hu6DfpfpO8ZOQ0aoGCddTYixGBBaOelMbMUad6856DBMHeKvWOycKEXX9R11yZ1Q5tPoVa
VFihYtWuDTwrmDEqALfqIanxy/AbFW3niZQii0Tb35lqVtBDMLfW3+9iX9nR1Qe1VZUdTIM4Sd3h
ahM7pU2R7+3GWiblTFNu9Gra9H4yvdj+UZ4dUAUHK10FTwCgyjpiTzqelqYa/XASf6dwps3AoelJ
CKdSF//zap8bPbs41I0WSf2gtw+NYi9tG14ZiwDwFCidsxpA/5iiXK1AVszfT+AWvz8H/a8olooL
5VOZIqpGFGWI3f733Xwsk7rI1HYhn80oY/2TzDeS+t1pbqB1Yh7K6OxIgSi6pent8TIZQac5R3uy
KC4wfuc7YMX2Hnm0EqQP5IpdhV5iPzfT97MGPA2xyk6d5jQiz3vU6XIp3JE2ySMQOQlkyAkxhSLP
oC7J7IxP+wzghU0DQN5majG1BuBZ409Jx1/hi/jAtuGICh5X074KGIvCMurRlMfbfR6C8u2cQD0s
ExMUNNvz+DB6HS6wTuDsEGAhSRzPWBtuA842Kz3rsLzgN6IGeTNJbFdF8YJu4XmGZZZ+98ONkf8s
i5kE2haICPJNAnyVHEPcud/uzHggpTuoebmRoSGAkHSLORwE1OXhkbr6rUBnLeih3nTQdju3/zw/
UAQ5vhwfiNL3SyAFPsSSAcecrYS4wgQSBM9kztI53ofCY+AUCXYwkn6EivXa/mxpUNP694f5Za4k
wCvdMkS5FzG3Y0DjcILJY5xG9ny9oJimxs69s1I9a4Ys6KwHwDTMaEO+thvSdE5QRehl/BjA28dw
sGfW4/6Wxnd4pPfMrtg90vrOfRQgkQhDfX+aoCYLTDNbSUvBhYN1CfyDKHLpeMhzMhDo92t3aaA9
85l4z+FxDTPcnV+QggTgCRWnftSAiXmQBwka9psupGhVLsoAv8CZcgxM6oOPiI0eNuKgESq+QPux
ckVLlo3ko3ssF/wVr40JSKs8lD5T9o5lt6SxuRYIIdl9eEdGyc9mR/+E9BGmw0gSPAhDEgw37nuK
+zNl0wWbWym8jbvJyaO1vaW5fEObHGAtTF/6mUGBU4w5fQJSHfcrU4CZsTD6sB9TG9RC85E/q6/6
6wioX3O3r2jHgUfy0U7xnQjhjxl4vg2GEJiAjnE/iQ/zbmICj3ai5kOe1c8y2g4g28H51LReS2hg
9WJ8rIQCAhpSMUDjFSVDGA1OZHuntxq5J0vGf/uwIF8ppgx9f4xBmIIexG0GEsUYggH1Ll/d2j5a
Zi8vsov2LURNAb6KmdW454K/GoHW22hUAc9dYgrjldxlyj0wqI5hDVK6c9+elqzkMJWe4ISKnjH/
LIEs0u9lFsGVOXFSIE5hgyIDi+hWeK9joxNjVP5Y3JZTatCBHiIpMtn74LzpKKfby3PuCdmnFEjP
+JojspJMjCdw39kiBeB1B1s72L1KP/QwvxaI/906/p6XV+mWrJ9abSSt2YAQnrZwjphYwPhZPDyT
OZWGyF7HzyrUCiyP/P2djoXbcXmE0DjtA1RI/FKoa/fP6qa5Nx7zaRQET+Bnve4ODelpOuEiY/IL
as3F1IKbD6cKTBtdOyBt5/XLC2vkxATorXiKJ34PjyCQp/jXvJQ3pp+HgOL5bTwC6fp+SfoLomXS
rVTJ+VTNUBy2zqtNMz8pbZLW42VzNNwFUNBV974V6DXomRimAwAGGuI+18xM31Wfmsc7EE75Q39w
b8YVvoHLF5Nq21T3X2jwvihefD/5fM8nxjslte/P9KtK/ec9oidFQiwDbVIN56vy9NvaqQ1tn+W2
ctkILCpbFHDXxeCrQD7OE8S7QOiN7oMBkM7BRt6rcY3izDEL6DGIzlwFQDM4Ea8VeRLI1HXm38Eb
RLpR3w6S94Rfj7SY6+hDTEdYO59P8xHAlFtJnsdwzlzGfHj78P1H0sXF/esjAfG1QJcRLFhXdfFj
0/XDoXEum5M/W+RrIK/7EMNnC4mCbTddgKWN9CgCxXFx8+0aDbJNdFkO5pQ2JF5R8/gwvaeFcA/d
E7X53P28P9zzw1TMye/P1BZB4vWZ0uCnOEaZgH7OVRB5sYdjZ4zWALzg5MsBdZEgj/pYD/CFiJto
h8J5GxxwNy8XgMojcLjRDhfBXWQEo4/w8Zu+LaN2i2tWiCwIHnU2QGI8dyM1BorsodgeWJ70gKCH
dwmGW1iyKNPO22kZOYHsE1lO4XH5UoTqU+jwHYxkWL5mgb7cP5reMeyA/ZkYWjX+9x/8q9Z0/cEt
poVlmI5DKer6Fp1T3d4P1W4z3WJNXUULDFoiyQWlDAQaxDM6g9MjtGEYvrT73zCzvp9+3t5O4gQ0
63wOqmra4Qz6NGH48L9wdO/vgW/WADMFNDOOAQfcT78/afXrrL4766uAaJAb07wc+mFdv/26WXKQ
zVG+ChqfUoMvx6qHarzXBimG2jK3UobBqBKTFJF4aG9mIMdFdP4U37GBnKMxsTyhBMN9Lz/VIAnM
2A7qeRHtlkL9CkfFr/vd+kNseEpwCcyoCZvwFOpPDW6LZmRGddjMkvcdXq4NHo11iJajV/PA7t5r
QvEzagyBsCflxeyo0X6x26i1W830tQkjIABoGchszdEJ3Qt7+sEzGE7iwNZSfLejdMGfgoa3rmZ1
mD+2HOaMk4wSoN0L38Dgi4mOvmB09vfRCMAJv+gAC8j5Gb82SPLBLup9Jej5Ky94hiYMSWpYmj76
kT4lGqC5NihFRmARWJEVob+I5qPEVW38bD5yLcUEKRjWeCawbzRRjdgQ6QZXGGXQCEJEkMUjum3n
WRFkCzWA3fc1idIwDfP3hDvS3qVhwrQQDzSOlmKiZZEUHkMtCuHYBxTR/SyuA7FVylMJvoYCvVtM
kILtmXrOVPHUKSJOXlHwDbXeQEZwb+RfJ0qW0o2YQ+MsDyC2RBmeKjgjon3z/SD8anpejUFKl3SB
FZVkGkjMn7HuyW7OaCEpw/r01rBMN1s1gA4bi0+D3WlQzIt59rUEZBEB8K/FgJHIeIzFaERs5nI/
oi7ApIbqODLeSo9CETe6xeW19T0o/89nLO2AtLLcHAJiTTtqkHsHp4hEATffa7eIVcMHF3cX5b1g
H10+De7ucW4FVtB44j6Lv5x91Ff4rvE7K0AWkZvbhhLeJj8VdtUv+sbVddFlHciw6DKorCl/Xpcx
1875Pun6dbGVA+W+gA3IYjpX7sXCSrPHUwMnbLZ9LGauFAoVogZZuQQyMS5HWydkHIUS6ANPCjk/
vvafUpiR6E24ap89bfKvVdVkXdZ8gwdUfbCIMBumqicMu/xdaGBwY8cAARl1hg+/BYtUsTSLC8xF
DPWpxUVs/faJi+hXzCjUPt/LgMWbL/E4vYp5JpbtFE0IMcPEBRTzTGNKaVzq3deFF7/fRZeg5mKL
34vfimlfhVQvqdP1CjQBDuTXhitumRol3IyU923xAsIgEmsm3hg6N7NViUvMhgln2VPsN7j0Wy0G
nNpvx7fDHKQi7y3yGfGCLt5xBngTv9krK3ACMYF75lw7s6LLkxj3Yv6ecbLqw+Kj4r/OYb5owzxA
mowviVsvrnwWmRCnjbXQhurOLkTT5EXMd9yquFfZXPz+4H0/dwjA/t5v6ULojpg/FtDzq8mTp3Zx
OpW7y02jTAfIJoBs1+ldR9yJ6dslGt7Ol/CMRTkdmn3cNVF6mbAOS375QoJoYDT1phae8pZ/wZc7
4P3EovX88tE9n0CHKO64jxFUTj4OKKFivYNHGVLoeCAgUoKoyVyD7gVPOLm4Z8XLQNQGFsQUoXcl
BxQKTOS0VtDRNXJCOo6ITuDc54FqOIJhtqaKigqSt299hKntW9109RGWmQCk32AcZ/iIzm5OTwjE
bGWFGI1YLs9QaJggKZAGu5lCxEyNFziH5uEPJure9xlanFj1hZQj0+cdhDYqr259g6fAA8rXaGHQ
EgawjJaEfPaQSh/9C0oMcM1Q40Wpp4AKvq/mQxMgPkI7jbor3YRJAz1cETI9KKKAT99Pjuhi7HEM
nEjw4kpMaWiNU/veHB0PmkT/DskXdSdSnG4J3hWpAtVXEdpIgEEj/ebEYCgkiCx3jhDtRVmZ15wD
GhGEa1VwiZuZFSTbHEOd1QFuWyJ07XmVkcdUUHC6Ru5VgQUEITHeddgJDkQcIV4BazJlc03uXFpz
bWk9o55bTMBkFebMhl2yrsgkPsuFKEl7NS7WU4RuIGCPpCCAGaAiJcVSae6Taf/UwOXa7iCCAVOZ
XG4NaW62no08B/khgloo9k/a9wJRa//0DGcQjUjkD9/rLDI20Cr5/LQ4LmC2cZqkd4MNV+sf2rCU
xOfH+MuZ5+cJIrrKG/nEqUDFFztD2rXOtOm84ysyUag0gsku72Eenho8XMH0NTo6SXBUTMuVASTh
xvhj8vB34cXWqb6w4JI72MAY/1x0u+FsaHkjdZsGzb/ZIbZm/SZdnqGL2HcSLu0y8z5ZKpE6Kx/t
Ba7MoX5rhWlc3Zdhdd+Fl8B5rG9O96l7k/sUPLim+rQo4E/Vr+PKiI2Fueq3T6fJdCO/4lohFsAt
4yC2/XFuhrDN48KTfqh7KVclT5G3/vmxrrrtSjHmld1L0D3glecRFg9QO+fpkqiaMjW7C+sWkUlO
TJcEolZzQPWp5V9C8OmROEN6swOwNuOnGeiQ3YVh3iHIfTyLkCMJgLQTx+R4fELSCVS+o5YZ7AMR
ZYnw7ewnPnoR4GNaoizLw1p7uWf71TEiFPvC5e64Pb8pAUAWlm3mis/YSWaFd2KPpf81RVvlCXL0
pF0RpjwS2QhjQUKVOmjQxW5X/QrWKia5/wn9CVnyYEA04YflVmy511syPXD6vSYjBOD2n6Nj36eF
U1iJtB62AMcPLGyt17KwRVU3qee0u55XLSy7FlY0jO6IzQsHgMkB8OvxaWD1Qez1R2KB8c8twIID
CnhLEI+uKslWcyqPfbrH6HCuYEXXekRMkKgmcgyqjUrEYrWG1Mdk1wl6gv0CWN9UVB1IGovphzMJ
YDeufCxCYJRACxR0yF8UyAFiIMIywOwWRni8pRE1PQaUe/1s+oFvyPLtIxBcSvG0DB/4O/cGZRD+
V7iPlfsoKH5CQjmnjDWTX0E5AgH+jFFxFtWJETpeDAuaisYL/LcJiXMcbzZO7D29bF4oQFIMieHS
HR8pa7m3MNI8YJZ3gu6WB+hlwuea4dvDLabvNPkhL1L+VUPQZSrjYPSwa9Cu+9xqeUidfH/q131M
IpMQauF5ydc5RvQxTjYizFYD8cfuTfyEd19kE5DqBKYH7C31wEDEuvLbQAvFd9wofA3zMHYIsl/4
l6H4CV+0sMKHumIe/Uq0KszWMWfwkct+vWAFNW54za3Cc8alSMSUaYuVJqVUJhuybDy6r4eYRIan
kQKLBDj3xAwZQxHG1F+Piu8ivG9wPmdvm5ZkAGB3qR5dvObl15ST/TIqo0MkgqAWHsCBlFo8kEnz
peAYiS90lgIpaCPVT99ljCLHKdoj/FX1BbNT88S7Hsgo9j71SEIlERx9Pwf/lWj/fmvU6+FOg1od
uzyjBJdR0Kb6TMXZgJK88Jun1YUKsRd7Nx9vjXdTMtaH8OPuJoCS+gHfeO0H3tNyA48UuYL72+l2
MaPW+LpbCaL0ZxsKaX/GZsh4+/6sv2D91yuHDFCdKM0GGH8Nd6LrMRwrucw2tEqWPXceU+QbKOJb
dJd8tF6Libz8/pB/EevEmk97y6GpR2HCvB7DOxqrx8Ews805nrJhonuGswtClEJ2NZus1pHk3d3o
0xsYuG8EAzeu9zRX/fgFTfPHgnl6fiVwmDx8f1aK9Sdi5ddW9NtpXd8/W7Xyk7o/92uRxFAhWIiU
F/eTeq7G9i0ZXYeuyU7yiogVNa7YrWq+nHvFgQJLiZpf6V8FiPNnuhRFCJmkkG1rMX49WSSG1Vy8
ax4dCed2aCfZVCEM0M4qm5kC9UnMuJpkRucnMbPaW+hHK1Hm2JNyGPGF6qo+P6JyYjKfDL4bE5yE
KS+p5PkWlapfuaJIY1qSkC52NhCifA0qFjua2NdERQEpUNA4LjUq0pjkK8+U7xWOQM65FUmQ9Sxy
ynZev8CwfBFZi8hdsOkknbEwHhSz+ld6tRflranmNUHFzCYRgecq5vSIAKvKvN77zLhZiZqSmOG/
fi+KYHkgkpPvb+EXvP96LMPfoTFlqhY4XbEh/VZgTZTdcRxkFkeRrhvki6Xn0EPggp4D4J/cryqC
CckOqcfOlqIdF1ksagmdFzsS3/+bQabPymvFjfmVgCKLhlbcgY98ZiliUeHSH/3ulpYLSwsa0bOB
myD9Z0m6wJHKQoNyhljY1FCUXRB1DHNR8IjFd4oes+x5fG3D7P91CVRKsQqsJVguV32A01G2FKm5
ZBv9uUfzQFS+Du4qQ4jHLe8QKUAa+jyBv4351gLJERfDXxcJcxYX25tl8xnR6xJtDPyO8FJc7+IP
NMRBExkTtGV2KOG4N3J0M2DzjhLe5FF24qa5u0G8fzGM7hPambUb4Fqx1LwNgnSDe4/sl3s/vqp0
iYoPMW0HcaRavdfeOXjyQzwJKuAfgZCiYTYlGHQaUPE/h0DdK6mk74pss1hkk+n2/XM2e14Y7hbj
LR/71pU8ec58ZdaFd+sjBiFI5kQ+xs4IIwn5CQoXrEdUr90z5PjbYjK7+NjceAgDuj7aevDRVo67
7txoHbl3lwnleESFg7tgOQ8QjnHvIny4JlvHZWd93X0i6zLFA+ahoLb/jqwH9oPurHQRaYpqhPie
GHPz+jU4vM2P0+N0PrrxMqgt8p3BDXREFTi7wl1m7gtRC4Sd+UckDi/qcVH0Qe3fPbl3OnJsPJPm
IwIIblN7UQlbMjEmHyDAWTaGR/HnYfYRNa+McgjU9jQ7uchzLnaLdIHWCn63rvRieDcpTpt0Gkef
nuqtWCk8m4s0hIWPTac3uDfzySdlTMQdd9MYRjP/z+MTCxDWUpN8aa+QdA/R5eFW39KpuO/dcLZd
rZNp9Mwoe/8UMwEq/+f0a2P0HcijI6ofWzqkX1edSzOdPo3+E0m363UeoeAyd8PbUEgBvFvzh3r6
8KUJEMyM6a3YmpSbY0hyHPWTZqqtGgScHmbh5+2DeKcZt+8d3w7mGDeQ1oPrhBAqidlElCbUBHCz
EN0WtNPdaXjfiFDvFgA4wR1qA14b2sv3U3BP18+BgzKlxAJ2K2JMfL9q/TNM/n3IXsXuuVbWhWTV
PYnOV0EmQqz5a6/AHD5g+r6k4eiJGpiofoFuItoq/GPQ0qsQMduJKjUlxED7vHj1Hf1dNOvWIBco
KlGu6qkPW4FC9LNDz0FcjJ9yD/hz/wr0f/8EV0ncLtf3crEz+/Xpq5onItITlUfStjmlZL5U1OFg
0YtfizC12WbROe4JWUU9tXlLNiJgFY+MDy8qq+Yip7YqC3nWOEXekuqpuUD3Jz697fCbmdsLwHrU
X6v5fyuv4l/RB8hJVMXD/tpoL8UkjyqKtWK75iewBl/PEf9BZ6CZ1uzZMk/fLbnWO7dmg/71jshG
owv3VbzGS/w/Rd2CN2cTmR8/eU/quc7KRJeA/s9XebsgLJiKdy74QmZYD7Q3OUYej1eIkjBOmTyz
oiQuczzMF/lvEQPgsc1zfpWNxfcKgTXkZTiqiCNgk4mDVeKH/7Y3CEXUOENoL1IhB/ASMxA1eFE2
FS+hO8JDfCTR4CiibC3+JnLhL/UbfhYHqObaW8UrdDw9+CNb49e5pDsKceI/E5okdXR4KaItQk+8
HRw+Uc8XqXYRneYQ+u3/5BfirS+cJ3/dLQdEzXkvDs5CVXF4VGw5/d1SHKyKpJX4PVY3XwcRz9T5
7a9mgThB8VdxgHrOVi1/ggjhrcRTfj1JVHv5vKKT9euM93xMFY/yX8egFNAyYWRP9Lxtpo9oz4nX
H17ECwCbiLfqC9d607lG0EwwmBIfXOXQetx/Gm/ixFC445Vft45Xc+XF5xEXVPzx/Iko4dclBm+y
Er8dPxtCC3EGzZwiovhHXNI9Hxn3zK/z1xDT/foDFUaGE+9t0juPcXdvhKhbDYyO6y7+osbjp4hU
xBtyouKfOrLeEH7jpoh+lbiJ/0PYeS2nki1b9IuIwJtXoKAKK4MkpBdC0hbee/j6O0ZVd9w+uzu6
g5CEoMyqZXJlzpyZaa/u7n1vSXpMshtQssQ2oWPGw38aJ63loW5sfXY+U4y7ZlVUY02owpPTcRB1
mGewdHLfNN0Js2X+nYE0+daj1X/ti0I8mZPp6aJS3U23yNcUAUmdxui0ziqWRDx4if/N87ygd0IV
fkymdJr0ps3UqYp63Vcp5vYcl47n7qTnlSc903Rz42SqJmPr++R/sCHndflWSz0nOjaHe56reo7K
7RVYwXlW0eRz1NUJaGPtvUQjB83ShcNF7A6bWY4b54r1U44mQTEdQ2BHRy9i0kJKzHoL9Xwu79Mf
ycLqB/YL4mUeIelwRJ6/1wowLQCaVegnjiKoUvqK0s0rHhPlXNJmCh7gR0tMA1EwTYVbq9BXVpGX
FZlEo5BHXFHhdGtV7DuKB2jpK2O1V5SR+eZm7N0dHi+0Gy87xEUU+uUPtxTvmchGyJFcCFFKVhsO
5xLJZbbDVAh6QfEi0uH5mo0VwnC3vxdjahXjvkn+z1NWQs+NexZSOZb4FC140XY68YDI/eHkzZ3A
//VCTUEpUo2dzoYQhx3/3Z/1jfnaBLuwEmawynf8dsPe4LuaUW/q/p6j0sq0uaPABQkYQlTmbvJ3
B5Z2CHV16PLIE0uGRzL2Z4a6vvjYE+IfPSMHIAf9JaWIoi4crR++FBGydAg3KOIHnYnsjjvK0UHR
6dISCmpMsVJINRvtQiKVKr927R3N0qm24dGLQYVG//kINnGDf/NMxr1isBxq3uBj4UHa2/rxPcVX
VAXi1ENr8naDAqRTZhcuYYBxtSMFG9k7yaIJzSq+uhtoPLAf+0YBAjglITZBvuuuWnSy0NO5/pw5
vBtXWANum5eWo6QnLZkPZ7yOTqBjY0XuZ7y77plMEzzpYqrJIGzaOfJh2tZU6A6aCsvd4ofzIfFz
0qQuc89RXg+vZGbGr+ewTsmYaftMoJ54/oSefARvqgrjMc4qZ53+3/N3JsN1EieqszQVsmPijU/m
r+1M1g5OKXb6zTjTX4zduVUakG3NMs/Ns4xpjlMc4kzL+/lhru/dPHBKl9yaJZhvLz6w93EeX9jj
fSgb4+GjF+Az+jR5jBuXqjAri3SLa+zY8JHINswg35pL1JU0FyWZK4rKOnYDi7nZDcLWdgQOzcb1
PQ3FgJ7eU/cYLo9NowjLh+vk1CqyUkYvjg7hiVmWhQvWptmDid/dG9LFdpatdLB8qTL5wJtxDpGQ
fMa1iXtkDaMyhrFqpbt1GnmEq1+BlW6dxsqyC3vWcnCM0QbytzSO7qzzqAAm66FKGyVR+RHBH505
TKsxz77L7lNupvpsT+Xm5Gn6oF7g527hbKNoFVtEp1J/hgR329hiYgEx9k8IT++hAHR6Ll6VYZNe
6lmNjaQw5J1bsmmprbiPkICg79GIcQR3Zw9wxnUurR07ofK81E89I3t9Jg9ba8mx9y56qihu9YXG
CKD/9OknahSyOtzezSHVHfEQqx4+xvBMGfRZ61o2q2+MsayNSlGh1qdA1Ehr97Pp7pqnnzMBnQDP
GVwoma/ND8nwcNHHzmOMRx0Ix1C2RymYvpVgf2zbOpP5C2ljH06/YIOEOp3nfDt92+KOzkHeyNbT
9XlLQXRoK/UUEgqUxJWrCNEfzkKKR11ZKa1ByiCC6hLe2qloi7f3Fi4aaxLUArnAxvBTUrWFty9c
D/yPuyFITYAmMuRGTXBSiSO7zgYUFVsAhmahmSMlfgFaZbZxpyQfdR/wZUCr50Va6FDUdAeWWmnO
HnbREpYkGbc6qccL8AexmhtsRGkmpHWAnJDv31vFPuDQK1ynRyoaDMr9yWARlfuCURJTRs8SUy6N
MgU+NrjBK4/z3umb8kiQFXLNVSfVpSjXRwH/ot71FJl7Ss1VtBjcYqiXm9NgiA+AUBe84tJttkF2
IBiVr48aExxZAlJ+kvm4N9PPIzpeMCvx5+t6X0Djyn6v4r/kW8Wbc8P9PlqS68x/d1EFKppsFPid
j9lw39xQ93QZEtHRoCZRq9LdBnl8k83iIPVKKlhasQ0E1u7AbCN8a4VgglPFb/zx7iPKP3nn7PMk
WjP8fisfIF8nrojzZhwvxcMfX8cWhbCj66OAXCnIR9nBvbnGtNvjqRK5m0TJPXxfCjZDirUPtmE2
stCU15afsBx7Jf/jn90wOxiFXsZuInthlOEnuZ3I32q4G+br0h4kOBQ+PNGG5eKjFp3kc+kQE0gI
Iop0IxQFP/c6PuKoIb5IvRXuN4kcUL8ZhZuhjUiuLcaYnJ16sQ0iix6d4I0OkZ2ZYxAnTJcZV/GO
18fKS4E7AENA4LBzt4FdRPtoqV2Yjry/TC3PTDrY+3u3bTCFgUtTvJw38hEPDb90tlQ+E2aG30mZ
8W+acbLRNsa/NiNDc3wIu+ZKCQf9gfO3YpR+d94RK5cdXB8LH9mIQCfmbQy1Sv9btrdQAZ2TlH14
PLxfHyed9LNwbOp1/vY9q+l6FEUtQPPyBIYWSbJte5LcMnwm92quB/2wOeoUesI0S8IYmrjfn45K
n/YRwNL/sjDTfDf6RZRgWOnt2wvIZNLIfFeGYJZ/SD4lYxpQFsTGYlR62rfxrpd6R4jfi5isdgwz
kF6JIoc+o6yj9jh+ocNjrpFrYIpgiSX6pkLZPUgyTxF/sHpMgcJjamJGcyO6YDOidckqmb3B9Xl3
w0IdxZ6Ex18/PpMbrDHCTCEp+5BsvCCVKpZuXuoZaN8JLp6BhIaZ2Zi9qkOrratkFx8pso1vKgNU
ewyLsEud/ow+zy6B/tq+vLv0cNnyqfPeYVghrykAR85SOZ0u0tTrlvOSY5xn8qdGfJKN4BXACBjO
FPFtirzhyoIx1JZdRDjjmX/OMLSk+M2ac4A01if+y5AVGzGE8abgYOZ/HZFCCYkwT9KKqni5r214
Y+Tz0eUd3E20j4PdO1ZUB4zcLmZsK14rbixXvr0b5clt/uAW8kAMNaPIaUlDyhGBdgw2uRUYvHub
Wt38JkP0F+5wkOvk95w9jkF928Ue9MnHpLkN9Wy7JWS/JZUtmMOxMGAJ+Xj6xxc43jb1VV3G3wLu
PcUrCDXQGXeJj3H6iDN69D5gc4kkU7uZ6JRge+F3vqFwTXPu/sfdyx2KHMxsJpLXXGN31ppCImFX
ubATRtyMnjg11mPkZYBVP54wLUssGFboEBLc8M/V7ZqNeVaEC/GYGPCYz6tP85Ru4ZBJEssG5wd8
muEsEPIXO0uGljT82Xm8n8vxdNB1Aqz41lUww/eyeTyAtiVKgoqC/hi7ct3YfQgAy0zLUcWHwkDw
1HIk8F+Et9dcY9XLNQAf1L6Y04kZHJvcKExCNfMo841SE1vgWrHZmCtIbrVckG/gfi6QuFxfJtu5
BkzYpbQpmMw+GkGM06275SQt+sQw9p2oA1zXThlYqoAraRVSDwPtRmUnG6Tpw3uWZH45OHUzMust
GwvIpspPxaCyON4tBmo2eXqjUvsZ/UrmWiEoQn11P9qHp1QVmhPH7NtSWv14+VYcOK9ZNslUj7sy
XqKm7S1GnpCne52zzq0938Xvf50g2LpUvWmRWyMaH6zRJHcuO0h2tgxCP9Obv7mcUaVItY0y4Kae
ejx1yDc8f1r30g1KcaCyZFFdKk3SgSTTK1ED3ApKHwrpSpczB5DBWpVWllP0D99f80xVdSV9zdeY
YanP2Zd+rxxLBGUkVne4K+OivpQJipzleSKtanjqR7lm6sMNx6WUad6+7VeYut9OWDg1UeXDT+4t
e9wJ736VKALsaWwSOueUWcWBXW1XkZOpSYn5lqyWBXMsj+ed3DyMYhENF9RSGEr9e9JTh58AECVw
lSpwtpX7RquOcQ7moEAQAN2ip4avPp+KMSTwrhmat7ybxGpILAgVcyEb8Eays4mlMXWdbyI2imf/
96IiPE71LVJeKE+QTSvhhgGS+3ZqS1Sgxhqsd3nDsI5Ra1ONXAx6Y0p1iFWAYuCSdNm5PCUTQMfn
0RPl27+yNo/hmSU6Quq4BTiL3BKLBOEwH8vxfPQDJ1ciIrdvRyS2QtJdwO/Y6JTvqj+qxFnkFU7U
1y1lNZRLulkrKIWQkJFdo6GfSEjQ0SrZINs4ozRfmUKcyQJ12lTw+X+roM7QlhJVQnKRt3Byq9Y5
pd3p089bBJxrxTaV2b+lpE5aZOxqz2FZUOcColKmXmjcPkkPHpbYg68dZdgxcmEfsXjgr48VBTM+
3UcFohE2vfxYE8fVncMaKjROT+eHXB0qdiwNYdN2iq10UKGb9R0g44h0sEfUAeRr2L1uIOevaX/a
2HQnhNhNWgwGBpHSki2FtL/uLwF5xcMMspiwh9Z6i0m1oZCWQ8YR8wYWVnj+MoRiRHc7JN6EixO9
hlbinI53wlgzpGQxm1uNSf+iXE/CJ9zUUS4rfOw25XpI+PYKBJU3dUKJuL62QQXjwf8KrCzWICaH
Wig7OmU5hiqumeZyvB7nSc3AEfuxFF+PuaDkQfDieqUek4mp5XSShruhHCYGkqwvSCVQV7a4tXVv
48ImsHKJR3feWpFhdAWphCRmcICJi5JWNA2dPhfKHSTbH7YXq/4yvLe2Y7e4RKWMXaZelOIJbME8
n1EndzZw3uNzLyn5cSEfa7LhCzV97/NPzS1NH+rMxa9pmKfCxaYuXz5PZZ8sTLREKsmSUWLNX1Vv
lTXGsXhV/UGxjceWLp42x7r0dYq3dorOI5vQaoNYEfiwp/2JVWJIyl6jgJzE30QogtEFXq/UzMNl
pgaITqdM695aRGkq2DaltycWgzLQPteSSKwJ1fJr6waiFBwL/Mpmqn7kl74S7R2NgpOojA79YIEw
VvDawRq3m7qPfELPSDcU2RviLm/flNBInti+9kcJ7IxQOtuGS4PSWrHikcweWCYaHqNwPbaBi44L
OIdGoqWqfqL41zItNM/cxVOnnxn+v9C9HrHid2wU8/x8Of/0IJJ63IZZPJTxDPVh7Al7UenAA30n
czD1sesQ0JGjeDFnb8hrTQWb4NaukERduDH3fsC0pyBZ49LPQTVQ4MC7pXAEIsXbqb+5RXnTTMvf
SqMRD31jM/J/L5xoWYqixArSosk01+PTd9LTi47PzoBRmy82jjW5U107IjbiZ1Ut92k8ARdx/7jg
kj4vsDmW4vvYEi13f+f2wATJjkd7gQecJTYoebddVu3JDDPlOFYG+35DKxxlezX7LVX+Rptu8VTf
IHXz1PjNstrUQLcwKi7opEaySL0T2d1phIBuHgHmjlgdQndZINNK6D6Tg9hDpR52nVsz/0E+DlFC
TQ9hN7E8cWwxRoq3ALoJxoLwCti6cwkN+nNgUBZfFF2DqFaopREhCh2nsj2qcNII9dlgS4+dJ+i2
/LYrjRlQq5l+ycFx0ZPJ4236lsdI14ShUvdLIiBUChKlDOI159tP5BWPeybZXMQZstgcalUKVEUX
LwTIghKHGoFxJBEbX2KF+K3Gi6otZAHNGIh8glpaCla5jqNP+DJW+wtuac1rLFFU4Z1iPCRyoRAb
KDZdm0QtUJPaB3KHiyGOgcjX9cn34g8njGD44EguTWpXAp3FYrNTiGD5ngEGxsvDflQBdW3JugUs
+EYQGwHD2iDixdVkh/s+mZmVrhUpka1w5pO2uaPuMcNcbYZsaJKcg/NYAZJ6gb/0og1WjEbvtt7u
8ebuBdyczlaH85XAUMXvE4zDZNUBG3VIww1vSn0NJVT7yI3GG6+5pX8ncc+X60/5+huiM14Rit0b
ti1rl+Q63RxqA/1LkAfI4JcSXys29aKUOkPEXjJoDl75l5CBQJtTJ5kuai9nrH+pSok9SahYfOv7
Uyk4vU+4rnFCLkpxvgIQm+ytQtxvigN6gXX95+KT26WAUL/1pwDYxq5I6Z64IxL5UewjUofX1qpj
JM2I4pl7MS+ymjfPrWzfMXU/rs46aS4kulZgvhKUFnfvolNqka+H1THC3DgClTpf0+9XqPR85HNd
3lUPKHGIXaUuUZrEdrUWxzq0oxIl2ZWgpHDbvjLs/kyIzEGUQo0zPoYSE610yB4NhDdnj0gz6NyX
4VZb1IZXydkfaiuDrbTrgQbai24lEC5xMgjhMp3b0zdggm83a8J6RozGnh5HOf0RS0jWiEI02a7O
NMfl74zzt9aAuDCrhFnvTEeQ0fQ1+7pCzS2j8rEeMz/rx1fiICZNWFarYz1PkrbeHSRj2l+8bGpp
CiB/nUjz80iuyw5RMZQMfi7XllTpugcXlg2JFH6OGNLPt3T1nmoSnQApZ9qcfE7ftwM4XrvXC0Es
lH2MtXIKghPnGlurWqwUsXhW5V42VK0RBGGqVqmhrkH/esjPm6sfClMxzeBoUqoWOrMhJdEdCGjT
2D3OH7JPCMNMkDnWySJAiuxrMVyUHkf72vFYjz0diFp9dYpR3UA6GuQhz97Avts6xxI3iJARZgHC
nFQEAdeOJjV2eDWrBaQVlRRkNiwFXAHpZm6go40ETVwRvwxWtA4ECR86VBveQL+EHAxNbL1C3mDa
BJ7atTchkTucmZA8CFqL0h+bgI0ApxqX0JOLF4PS1D2vqE9FR4kmj0bW9GHzqYVUil0nGkDaSfiV
IHPiYkrjovIDvLkAVbqXE6cV5cXwtHJ0wgQt9WWLHuvUhIBYqldf2kbibNbZm//AMbsfJn5sr4H7
i80p18/HnuY/Xcpz4romX/r09OYCkWF3ibEl9IA/PTuCZth/N3xKc/zQ+pbmlHOwkU6KIy6fUbPQ
kFuUqxMHy482RAYvkY4g26Y5p5Fn10wH0l7xND9Oejqwyl39VDrxE1+0+yj+tecU46v/yzGhiHz+
kSi0x1yfUZR2sOhto1XvHOWDLdyyXZfAICw7lpfCDTSpm51roLXzD1puRwRGqecKzPUW3WJ0bV8x
DUFfkBYsaYzBYkzdPIcVKhfx1iV6Zsm6NS2i8xhxixqdCeYEIWHCVViHcsgpYY9kZwIjOlLNzQNS
HkX/CD1zVSeMpq6KcWtPA/9fNYoxm1yBqNPCzYnVzk0ULa6dWKJoQGmGCjKOoGUtVIhLHwpDNH52
nxF7olu/L59IKC+GebEU1VaR/+hJlCiL9byE664iB16BLFdFKxIMmKbVGqq+Sny66Gg6aQizP3TL
D8cQeFc3FV0GwS1uJb0ZFejFpFsUqe586KMI9Rz3JfdvfIcj5Iz+BTyQ7ejbB0zsa0dHq5sKDHL8
Nf7EwLQMKTQVlBq7p/NAiAnJArYk1JRrJLaowAC5zprUAdlGoFdMuyzYg4uq8J0EeXqwBm8es9cp
6HuPFEdwgci+IJSBKTlqeqnDZ3YsAlYi+gc447onnTofcxHwtCgta6YYn+JiEJrYd6Qz6SmcYTGf
O87wfXxp57izG9II83Id4Zd0zcgLVGAl3I6EN+F0VtTo385DGJFRIT9Dxkb5IzkG7yYr18/LHwkX
rYL/8wZofsa1jEM4oyTAM33kMGWCFzQLwf07A/ckYe8oxPzcNeUqSo5U1sXirXkY+4k3OaPm4sMe
/iENOdYmJreWc4JgAKxRFNmR8qTsSPkuDAEPJ76jV3UduS6FFPegC8coVz8RIbLj5/zMmIIonJEU
7h1bxh50lDUoZ11B69lUUu97RELjsfdHzWvH/lR2QJjnSW6t67c4vhQUW4lXQRFKM5KIX46lRcrX
8qNP+gfhLW7mpw9mn+Irj3OoSArJRcshrggSjKKepxpCSjge2jJDYHiINc0p/6r5VIku7UubgtD4
TPmkffoy/h0cCosBFkhwfM8869Ywq5FzTSQVUT8uDanwzcOkXxfl+qiZDuqzcPqulBV8oSwRovMW
zB+20ezp3FnhfD7iO7cbEZ5MO7sk+cucVNbegqHz3+Oc2w6LW4sD5ZAeQNmcxk7SLItqFZ772wb5
6d7WjTQRbMVWxVJ3ZZZPpkHOJaFl14dI3hl4B+CHFjmEOY4/Ag8JCTkYton7UAmFZqW+XVw2UXTa
5pTHvrNJXkwPOlFD4zyy309i6lq2FVO87J6EEqUn3h3QmTSnnmuemSX8LK3+0szVlc+T1qK1Q+1K
UB/1JjUktSaNTzVHdds/jCeM0UTREzlQ11f9UmqqaSU/ogfKKc3G2I8dv9dEzwo4+IXqVmJmK1AT
kwS2tBbBvQnKACiE2sh/pRdlrnoaHlIcu0pmvULZgX4hTTWxjxyOktVQXJY0vkGKTM7FGKzWAZPY
QO5RZ/xt7gSAijHCKPqYpcL1H56cIhovtt4B7UoN3t+ibrHJBjwuZyBfF/wW3tZIl5B9fRS8Mv2D
8JmupDzaZIme8XkBs9R+3VgMr3KPI64gNDeD+u+0NSGpSsvpv+66BFIRxW7RHIkQd5mgJL7d5eMk
8gXWC2qG62jKohBz2GBk7zByE9ShEJxBKFc/8SaAS8C2o72HuDcZHfvLJ/a5VtgtifXlQFx4gukn
4/4m4vhHhAq8g0zrgKMoy556fiW0vbUD+3A3rjSLoDOeifE31MZL4BhtoBvq+H6cgDJkmRrrhHKf
9HeJPvGYpD1i8U4G99JpkQLtXLo+h3+epW9E75AGygQ6BW4+PDAxBCgWJ5JhzH+EE6gzyxforjLF
6L6v9JulZjGrmDj6KvBP/UoGkJRy2pyJCT5/y9ezjJLIl7kbcF21EhRauNmwfm3S/Lc9MaLKrVa2
gzf5JeB8JnZC8ASE7lF+RgmUbfsJlVv738dLHkvjDZxnHvrhjf7SyhWOEgLTissOK03NZT5MzEbs
/eDAcnSrpkg0XQVERRN2MDm2hNkJzHh9sAssLq3YJcvCSbmHY+A1XBqiFC4KF+mfOQ4Sj5CDXxxM
NxAxLrnq8i2xtgwoxFXLXn6MMohP5NJggVxjl4+xYwWDC+EMbM/Uic1a9Qyys6HeCXqXW8TdkC8N
7RA17xz7N8/ta3tK/GofZQSfCCnSiQEt4dFSZskZlWCUJBuBNchLBs0uTFOzM/DfmNY3q2fg08k4
jBl1ENG1UYov26E7lRsBdLiOUJL76xEmnbQ2IyoTbpbUK9/jtI4p6Pfv+/ethZqfbNYStfNs027Z
WiKo/jUqjH/Kj1Xeq5LIDS5822CVFBufR6zLrFYtV0AroikYEahGkRcP1WoRXJoGvGomi8BnVISJ
yaDDCJLFr6mFSlUEAJ573I2g9hwyax26M8hNHEouWjD7pP9zX9KbDqhzwvuJx8UrZto6mk6kKzHY
4BQ7PA0SXQQkf1fn86p6BhKPARwDZnwiiFxzaK2DCnauoKMq+J8KZKJ7AkcN/HERaf2T3v7w7Zxy
XSnuEhGfGNaJIFAE6LybcUnEnhSNBNP+EwQQvHRJIAhj6SE4KTgKyigQkmulgadvjSMgkKJTs13R
TiMQwmACP6wJHoaI4hVMr3xQrJXZSgksZyYcsRZ3DGSiSVKPkP3S7V/tVg3SPdOZAEeWGeKeyPCi
Eh7RR5x5ilsS2DPcOm+pec30l32G9U012DWu2XyQRHXkiPsj9u9ljS3moim3tNaPeHf0+aj0upm7
rXMdXpPPxLyNrSymGKQKJsiheaG+K6p5EsJ7eFJH4BDml2aeF54RspBorU7iJbmR3OQTTcE5iL34
p66Zb95j2rd6Y6KGqyAl+mkmpsoXKWW7ezQSRdPLXarEUDpY2kl6xBxS7RN21mfYcLcY7VMQpl6k
Xfi6CxbGY+/BvgDKlnWQvhkjmKDcikocDcNdvFFkXvXHKdkrzXzDUGHF6GawI0T7j7hf0Eu+rDQz
YyWqVpQ4l8LuLFEh9uYmFxf7yn8XqOyAVLwyS9xOPMmcGMBZ4vL4RbgOHo/HKVnzgkNHT+CS+24i
io4/Mcc4a/TNPgy8V2mWEcEgNAnyU2iO+jbfLzfRhLJzebZrMxxlggPXJp0ik3Q2YL7arMqjNzx1
3BQ9ybDmzHj2kGtNe+72gpQJuK7EBpCls/3cBSeEORmMnpXwd4zJFO5ujxLBK3ULXU1Qpbv26Rra
ixSqhFumGYk69Op/BQhvHMGY3JskNaNcOYk1AjLd5Fm76/DwDoj9VghIANxUd9FPrXcVc5uNUS1A
bo6u3NUPOJsfCgnLEfG+Em3kxK3jvUWwdtRxh0lEAgSeWKXIdUehTC3IXeQfad4y1UmU7i86eGse
z8CivsQkSQJehPJHhR1mE1zESlP2oVMQsK1TCs7tSq/4ILZAvN0vt+oKMIJ/Uzj9RL5t6KG7aK1Y
kpR3ZcFVhrBciY6ZPRkHU1nWKtBTF69lilNruyxe/a3ls+hNB9pFRu8KYeQHZwiKUPfaWbpRNTQL
eJrqnpjH4+WTXuRsA4JlXdpB4k/eruoIJtgBlK2iUnIyBZFeA3FiArl0cHH4obOklGXpUb+R7AF1
4xOdo+2OjsrdFGn6MrdBEf8IN1elVQDb98eWTuf5m3SCfJRJANaEiiFVg3XbnkEzczAw+dvLLw8j
SakpqRjONlrOrGmHjehKdFfSkoIGiAOfgLRZrYj9S6fSmobH3vqPYHsDg3VIgr18zp8s2pptzJ9O
RHo3KwxTCs5loXZumjvDU/RznnsZ0s7sQGL0ahYbfq4WugQONIjW5GNpvGHospcw3dYHu29mw2x4
bB4hbZpELKsPVlQnw5leZf1I5oEPFDwCXokxb6c6KsCah+A7SIN7i0nGLmVXgZaSEyX2YJKYqbNi
I7u+VprLJ4XKNVg8uIxPnYQq0tu/ip5fW/vXWFQse4qKHH4rubBuSJJuvUWymzlo5IZlrboehZAy
rC8FYwzHvExQ/3dsKO73bLJfBIa3zh0hWl3SXtFV7WbnvE/Wt4i4flGduvav/tENHZeLu+30HINZ
aL7rjyM+q3R7gYO+tcV9nf/aN4vkZW3ZrYZpE8vZJGErvSmCbgqT7NeUb7dxvrd8mvQDHmpMd3JS
mv/nwbFL/vzwSpHMgHFob/oewqtLxDNfmtbB0O9F4/gjnJZumwAiSxZLrjVrkA2WQ6kLTZv+/8TE
hNFyMaYcL3l31iAXQl/S862NA54fL7N4rpFMNs5Ix6W4K3HVVBI7VqcFMp2QDWb3MlnU1sQlb0Jr
XRRrqXl9u6uOj8WHTe7lMu9TkHX6QWLaS0Db9qd6+lhlWi0n4+VPat6e9VOXx12GdNebkLQ/lXN3
tKlzickuuLRTEXW1U9uXGfpXffrBw0xgQtTnxYdbqs2Ht1uHO6fO3f2uml4+bnbB5jilxPWerCSX
sABBi4RP8++Qr88YX2VKZG9fts3C6mtG/tjsnVTD7c2qS24hEvMX6FbecdTyWnum0OposCBE/WeP
DVPfwhLZBSQlurVXxe6i1Jqtq7eRH+8vEaXebpTa65Onlmeqn9pnaizk3i4IYEtLUDmtUL9Sv/qJ
4kfTw4q47p/XybWzeoOUTm4wI1427WxPZ3Qc4wJzB5W6Tb+xiATyUx2QdUmfE3Ied/I9aaE5AnNV
fHIPF0ql8ibV8QK7Nql+30BoeAfvvXNAGefbbuZBm/OPSB/wG2N8pl0jcA5hpaPKnosqnUqcquzW
1HVroxY08RCC9Aj6cDgt3XH47E2VX9eDJ2ZF/YGBuIptNOiFK5CqKbgSWpRYBDgj2mVKi5841qP4
8Y7F4M5jbNo+pMx8nvDNW1CKo9gTbkKQdG2ih/z5OIeQMgiXUvWcqs7SXA5GbPyY6fjadCNvcJfQ
G5Bk/ZqesAOlYVAZYBfe37noQ+6BD+iFYs8Qph1jRZ4r/CiexWiJWlXqj1qqSjKHwpP5MtXxgzTc
nXiYvI9DYS9zZw6lnwqEVNm58Ti1i70RphG0SQ4sbaslen7zxeXJOE338sOIJ3ytE2eeuIe+9lPb
mAPyGkvoKj3wL68LMnXSn+4ox+0LjA387fS13AE8UBK+NyJh1XxXLT34XXJ46T0VkZCSz7s8zQ/H
kKKgy68bNDHWHFUjEjd/AuNBwuEu2y7y/0YLxPWSUytRal2bd2sl7onhbiQYzxr/5f2ymaNero3m
YebdebdkBgoGhp6JDz3O68mUM6Bs2iUYjKnqxEV59117m6LT7V7/MWKDWRHPlE27MPDQuL+ZdkxA
ONFQ27AtJUH7zt8TZquENyxL3FGGia3Ilsa00qFlxJiG6MS5+x/JoTI5I8j/lhfjL0kRfkuRPMtf
i+v05jSlWvcEV1DtOiTmHkyPEsPR4alPwr3Z044UdATkl6rTVY1s6/WVufpG5BQeLtL9AslhjVft
kgitVaoSugnivoxK1cO6va9TuIZy6MGGYMPiIzzCYfs4PDfItNCgYGA1U2gOcgRAkm+8fZ/XnmZV
FIk9NdemjeXbA6UQS7VVbRQ9zWrkkQhmI2StnvLvNVXHap3ypN4xl3Gx/76izGIRVs2pXrw1IHZF
q4d9ddR+aVE4+5nE5aNV7fP+ua9e+uTrLpOn+4g59zxGIj8i1c/mJUDAw/YN97XLrxfkJrkTayyb
em7w7yH9mdI/ZBumgi4JOEr5fK5cKf/W4/nL4XqpZMklo49zhMfRZBwibaIHQATYh/4l8JOMTVqY
ogvJJ/o4E3syZUTaixOk/ILMIu7Ms50mwt563whXx6jTEyOhI1bS1LV18ajKJYCiyrg6HD8odbPm
8ks/d/HXnPyXWr8CkgkcibKnRljBGU48AGkZKJYXerg23f0pk67xtq3rSupC+vn6mEClmgLCWmgk
6LSmbtW48a8hNYkuYfKXmEPHsiYRAfg7yzHm7WQodcPquZFoP4YekTGIkRh1i13CaiAqHioFl5BU
XXqU/3ORZP4x/c//D9nvdS+Oy+tqsr0ury+vs9d2t9F/mgTRoDG8NYsHskqwRjbVXL/wTKb6SUCq
yddL7UBUPBmvZ9XBpPrU3IGujh+mczTvE5N33uuYx2NCpFkUDZ6ICZmOm5EfLALs5EH/1PuY/6I4
wYAPo8tD8yfVa/50CLLqfEdRpt38rsIvDTpkp9uS/6h1iebB7FhDCzMBoUlUwud09Vlsl/QYIzZZ
0Ob/yg5FudN/Eh1/6ZXf0ngWtvN1qTLdm1JHT4X+hUvv9CiamJCR13Xe8bNCc/WTxClo/IEglFaX
c0t8EBsk3EKxFDgX4nYOwiJBE841gThFccmN6uLXlgaR5DdRWxXMPj0EgALv25D6PSjpKSijo0b6
3csmICwlFfA1GKd3b/8/PnUNYfeLG0qXIVPKuZ1OxfZMvA7eEsjW9WIoTumjhK2t29eX8xW3L1kw
gQhwcvq8idPzyhPAEMHUUofXupaPok4fu1PRz6UQ6aLdxI5j047dScrLeqhu0INRX2PdKNU4b6tq
Mq5oYmGHE/aNBINPlBf3bWNr3IZGL5QgcW/YN9RvWCnsSocQLYPkYPGCEa0W1ldbIX7wfXED7ywG
6+GfWxUaCq/CgMDqL3Ult6OVahg3R+EZcCJ/dd+ncQqo6qhYqLB5P8/wesX/2J2y/5Q8pJAplyn+
Ti1gqikzA/+StOlYzoyOqXz5PCDyNX/9SJMQdnx9XjfI4Dcig00+Sv9aYZh8F8lEBtaSJgHfpE6u
eJOn/7vYzpkc6fd98q9N+S1/VKW8nm322f3lJXaVPaxx6G3xi47q+zfTt+0o6DFMkd3vC5pdrjrq
YPiBMoj77DrEHrR3z9uXyjt+l0L07y0jw+d/NO23uivZYz5zPcx2k5c1on/e2VNnpVDFl7wJ7v1T
K1dNNagMNoN0WttV+1Bxqvl3dtX3c5jCcXNsT+s7UPRdk78vu2YBA4nSlCQsIjqonq/dWROURYTw
PXkpRoNdnWIb9ectFvWaJEPwpGoPl/rDtbqobcMOxTcovfFDyn5q5TR42G131h9Pu9kndNbaI3VF
K++EStYPiOppdVKrvXMm1ZNq0+dFc56hcmmBwLb8ewX618comt/rFIk7mtP2EW4BrI4atTy693D/
tuveuXUKsTGqnwldm73InKACU9UCAtPeivuc2uGqSlYgcjey0VMXpNw4Rede+UsKB7BCDTcT0jLV
mDcpOEDe1+hETv9ZB99fdQ9+9Y0M4CbfxQdaRPRcpbbDJzjDT0dt3eDWpbpdTS0m+nlo3ql60XyK
1vV0QJq6qNrpZGrraucheEcsP9/az89lMkmirZJJiJIL2NaPJ2w5/M41Srr1Js+pQam+CQ6tySuZ
Ox7P3wSCTyPGDfXJnAgbdH/UzBFmyiig1FNVC+XfJ1Im/U+aCSUzqZyZKxTJJ/vbHF9SYW1ynlfg
auDqHi7I7kLECBhxjDrUxRoWwPtrHPu6QaAVfCghsKdwj6iokEsCGFvija7AXVMvgT6Cv2RRax/x
HxwAyJPQKzKv4hwzyFFocPVjjIfy9tSYg56Kb146Jigqh4VPASHyigeZru8EgSSE5X5MCy8UBAxE
/Fn5zdxqz2Tu/A8JkP/fuml/pKOl5hRyiLp66fJvvVPcpFhpKSRAsTv6KD/uXnP1OVwvNj/QPqge
uG3cYc5v0/q19l6t4b8DKK4vu7naCKF/h23JNvJIKu8eHupaJrr/+vcBzP1TgrO/Znr9LddScXcp
lw5XMr3iAaBk4sOJIgef5xU19PCk1OHC7PvUdt4DypaBExdksSqGq2i9hzAOenVmD6JK1NOol24X
ruGW2n8Pq/9IaJX7J4lezJPzldqnmRJz7X8l+mm/Su0m1/SZZAezx9GAWjT983u2ucVhsh1MQsrj
zck+XHzI9ACxzvDAr+QPu7OUsvV9bdkqvafD09uhnXn/966jRNU/CFELeFNsK2eGwN8ydC42m/Wu
cM1dB+ZfPFOdsn3Z1bLUkHrOpaiA0bjdgV1qC2C28exzO2nuMJW+C30yw1FrjIRhAMDNogVjgwtY
ToNkQbv6NVr2j8/pcm0FioSDucT2hChN1bYkGehfNpSKpDxZI/qKDj/3+n5fv/Smu9b8GXAVV/Ky
/pnvTyrVNegoMQRQEy7zgPrc+UlrRk7p4q3Wub4FFZg5D+sQOPKBrNqZW5Q+ogM1MqXGsdiCe1DN
RpmPbbl2odTnqXsEQaUGE+WeKDqRPkcHTLtptX/fNcvFTgn7i6i+6XMKHsYRubwsN/bs+++T1oOM
2G7p9jTftlL5Jul0r0dDI7codm+zczAichKp9Lh4nwdTtovq+hKlQEqhetcOncszdnO+3hoWn4Jh
6dxdbzpgZen28Pl6rbX31yop3Hn+H3TYeaG3GTUuXy/D/exXql5/brVvb4VFDxhg0igBoQ2XL7NT
dVU/d7NvRXqyds+2h+RfA98qbuq9Qxi2dkhXGr9oF97PQME1KPkvMwT6kfvk3t9L1Vahjsl/CvOj
9rCVeVhUkbz5bh5wN1ou6ss5VivfU5GsBtxxbozO40kjnWpf51T6DBeONWyzErhE4deoN398GZ6+
qAS66M+pBfP5HxPz70o2pe6YlpRrzuQopvN70sJRKX2+bcuZlwqb2Uf+k4pllXztK/W2+oiCDHXd
g+NT4ZWKqw+9FtkjfgF9Vf+9CZm/bwv/04TKb2s2kzrnD4XM6k6Ck22UectkaoWv70xt01/BllnU
/v1u/yAhKA5fyGep05vHRi7+9sDr83GRn5avmZc9JNhuutb4GqCLUFi3yqyn1F61SRovDH823C0l
po61FtY6Gf9GtSNMzvp/VfqgwvffJAMNKuYLmOrUMSoXf5Oq52xquT7eZtmXy+N9WBjO36kmS1xb
BSQ2X01Tj7TaH84+u9g3NNSs0vkHBFcezeGHqO3vQtAMgls9V7sXq2QvDKJ5PRdmJ7XU2+D2syDf
489PkayRT0zwanTqDo6Z6mBef8Iq4eyH706Q2vOgtRr1sabBWPysCkhRqwajafXt/fi6rbaOT3wZ
hGFY/ELXGa+741/l4IKScBwWyG0Y1tcv2+7jpL7NVylSxsI/Una7tsjW5pTRhV2wRbR8bPBNUy44
X70hlMxhv/5Yv0y7/z66mb9vopTjot4QiepLVLKMNf6/aPTTTSG72xQnmZclifnBYEgbB1DYIiI3
1YVTFP777ZKa5v+rtleyVDmtUEAxb7rx3wYvP0tf94vD4c5sKvRzoAh78kqegszwNIYiB84lB680
zEzr2TECvFl5BtogISoFBhv5Wmo4qdTuq1q6Nh9VSWJX+GYTXf0faee508jWdesrKqly+FvBNsbG
ERv4Y0EDFV3BlX315yk+HW0wFtb5jvrV23t3b7FqpblmGHMM3eZpGJ5VuIboJEa2evfWe9nZftGe
jiFqhT7mYpe+DwHxi+yZU2rCs/PBltxi2izrF+stQF7PBRYLFDXbCRu4Lj1UaB+k2SBESDLYm8/n
o7u14XxwLBTUAL1oFKGVDP8y9ftVG9sN2kxgbdH60h3//q0cN5sqQMzZlvbp6LRpClAd6QiVCDd7
aGbnUQlZHqKLcYEGgo3IReN2BAnidI7OYvh1auH3pPA6tNcjAC3fmW4H/8Bj+Oh72fx8Hz8OYTHy
DPjApZuikrGQoHypR8W/RrOrngfTNubCS0VbBQF79NVxnUA5ifbdxNxT4+GfVDQWkKp4P51t8eiY
mV1uhy7pciYBKkCYL7fPjr88mQ7ZPbQch85MQn+4XkKbunoK08H6wUlfZLu/qx66V7TlrDEE/eOT
Y7yS1LvXkTqUuWnFlgQgjMyU5iipzkqeIxJI9+nZbl793BbgtKE5cNHihemi283NPd0h9p5+wJFJ
qzNYudBtqRxBXDzX94I7aBklXKEJzMrg5iKvfA8Xva2iA5ivoimGADZ4wTWWB3K5ra09gwzTH/Dq
S0fLbaRGrInpIO1HDWRUpTcMpvxb/QF6bnkQUhmIusWvyPXblZKLRpaUU9qTDTza0PceWnceT0aL
0NuOdXd/drhcA2Jgiv7j5uDcuGJfjNw/bpiqqpZpagirS3yIfuE4CXXZRVLVmSuY/h2d6obS6E6d
gQ5r6rFUQsoiY7sTXV6E5liSV+aBjsXTtD5/9NYq7aEWV4/bJD58NMLxxrfpv5ZGVTURRXtDUZWv
N+Wnt6mYShz60Ulb6T3ngu865oUnWSU4zeI5MiKvaP+ZculFSvQEYaBf+3eWhacMutA9Q58pdkTP
8dHJ8n/CIolnSb/TaNyMwMFncWWLkDFIIEdP6zDbnlqkEot7+TDtY0QE/H9l8tZ13hnhjfIxF+9a
unVkt6vXVa+N2vee1CoYXAW161i7a4rwDBa/BM1wQiVFNhoi0XOhvun+0a6bk20q2kYzda5MDFu1
j06JqY+KiBjWbxZ9Nv3bbg5v7MWeGhL60KalIr+mf9HZfztSUdHEht4JKoGgNIOyh0rK3wP8elPx
ZL4PcGGWm6w2IjMLtG3vgKQC0WTN0ZLkOf97mN8JJMYZGL9N0dTQRbm8G4nYpIJZpYctfTnYy4AQ
VkP/9QQTiH9HZRk80FcjqXNc5Mjitm+3mP+vTZTRFUXWWU1evp8n0MpyA13wxtoe5gNRwqsGFfLp
EzDCjYdVvrZl3we6WNE80PXWks7Um2ZQ7dDUhX0f0cs2HzAbZP/B0ynrgblEh7ogWwzJPAp0yTR6
rG/cut9v/LDo3+Y8rMm301MfD2ptVK21haqtWEf/DDrARhrKdCAMX43ljS3+Fbj9GI23/udoZlbW
bX9kixtXnQ4E3fkSDOnI4FELxyRw8gnFSjrwqx3CveiSEq070Y3cgGT8imv5CkUyJdkc7CB6zT+/
QqtwQErRoLMr1FZR4Pr4P45S+iTe/LmgnkeG0S+tmlfJf02Tcit2sIEXGAotEcenTJgcIVi1yuMk
i2uAKmd9c8wVz6L/oHETcm3VOAJeGE3q2t+HXXTnr4uEbiVr2p/Ac0iA1P3Mzdv9IancAv2nSNmp
sCiqGTLhFFrKnY5/EiAmHwqgmjRpVbXdLMILVAynE1tHM8J9NUADsqMrWAfv0Aiv59MikkBGnyGn
VDwFoy34/3xa/roEcJH/qFk7nXSUrDm1gILM4V9Wndy0mUo1yAQTsK7oYcI256p1xGYvH4RRTEE+
609rqVbHeNuz0CCdVGBg2rl6fi2V0kWaKq32lgj2Uc2RZAc4chxc1Zma5XaS+XZCgQ6uCBk992Ch
lI0XKg9FMT9l2gLZwWOBvd6JzTj2X1Ri2BwrnfUfiWo4rWi4AlxLOYJUeRQ8KsZKQN4ma5VxQuiX
HruHWpZxCbVlqmmOGXWOeeznnXW6iyT4EK3kvmNUDeLDIozXgtlDeV/ZWiR5hgQWB7gc0f0hz7yD
RZaU5EWK8jjU2K6WeKdEmaUFdB0KfImElJhWEjXjMg2nuii5gn/2eF1S2Ad6MJ1x4FBtstPg6Cr4
ekGLVA8y1Q32ONGXZUoNRPyX+8qoTzS38GdBjHhlt/77YklDWHf5CCiKSZVSRt8Q/fGfR7rRjO50
CsLDSmoixOGmpvwSFF5OcQNlrOzwalE/qUy3ICESekl2Y3jtytttfB/+Ig6skv6knYLI2pIRvSvQ
qpIWxzd52n4Ez9kAVo4+Wi/kqtnhy/Elju1smY26t+Lj8ByvjXvUuuENcYpFB01htukAI8Xbble9
Dsi+YGLeVzscQyQIsk05Pe7Ml255HGmtXc2TW7bhV8gzmAZV5rnDP7KQIf65jrrvW0ajF9ZWnYuv
xVR+P31CSeTJa/mGeMq1J+DbQMaFJSwxUNX5mFpb8LsbfSO75xu29ndszlR01N0HZ8+QOBc/p9JZ
dZGFYkXteKJ+VDSL1rtydwptYR/vdMLy+XEt7xTRRs0OkCNIgE/4l6qX47/6LlzKA+3JpHs8bpKP
E/7038f12kOrI36G2DBSV6Z6YYDPp9Aso6Qzt0h6EWBX9/hMtLzciiivubsswX/jXOzmwfKVXjkF
1krVEA3XP6T6tA1j2qhTMV0cslclQeLHRH8uld1eoHwhx5Modw7VSlUgZQ+q9VHErmbw9ia6Zf+9
CNKwAZd39tvXfQlif3t6daMIs0TrTRhdi6n+qk8T90RBFWzyJv6n3ToO164oEo689mSdTfErY/5t
NENKperYGMa2olCk3B+Wwnro2Q1cwaNU8BK4QydAOZb25YjduM/QosdkUDqKR9rysJaBC4kU/A8P
LcXFGyvxK2nFUf3+bcPff/s2/Xg6hoJxMrYxzZpndA7DVWPvqbIukhsB2G90wMVQF7fi2KhJJBwj
c2tsqifkriY1+VHcDpTJLE8FD16NP1FR827pVl878qiGy5KuoW+uXkZeillIeepz5HH2Jt2dv7LG
EUrexvPfS6leXUqFchDRFMGAfLGUgoYKXyVExkrURDtEwLKzIKVQ/ymVhstVpCgzESNJtWO19bQW
ETsJaPKC5EXKcgdxwvkxhNKdglYqR54elragTYIOvIISb6tq06lskfJqkncdXksl1VLnaJ7d8/nw
LgglcDytcnwTAJsiTX3jsBBgMMmcuPBMfVrlr3/PVr727JnfZnuxm0YtCaHQmJBJ8ri1up+4aeAG
h3pW+ojQSWgEnmGOycppkYcAzXjnBTByZzNgt2vxQQwP0/PZ985q5xhx5x0zcJ4FJeIj6ZR0LtJ8
/fcHS1dv4bcPHib07aSnodWl7eFgbGlQnVpUJiHZ8lAWtfd731EnKqrKN0b8lZMeDrxBPk3nDaBU
cjFiYuqSUbStuX2i/RP1vXh1uLPW/lyn1bxGV95QbKRXledbVZpr8fyPgYdY4NtUdanoZT8pmSrC
YM194Fhe4byxPdxvNAHs4ygD/bWm8Zymp3LezvPRsBAQ14AcWSc06EYIBS4hPgGRHCFEg0AONJAt
GjKRnY9DSseCs++R8WuxTQNAkZM3OkDMD6jX3gijW1fYvOIccIVNvAJFH6piF3dLDCO5CINC37ru
3H2ZL0aLReqOFoGDCnthk5rbju7u1qCEtvxmL9fLj/Ha85xnj5IYvw8C65PVZOJsItt5rZzXqeNM
Vi71Cv5/FzmT3Y2tv3LYfnzvxe0gwpSsrsv0be7mzwCZ06VZu8pemfVL/7m+IzGHJ7bxN38Paw6v
98W7ZsoqmVyNTI6sKhdhtFEbbZ7LDHuP/N1o/jJabFHNW4xeRnN0o1zXfXoasXqKu0CY624R2l8L
N/b2e5bp+eHZAfDvTV+nG2eyYbUmU88bj2175g2JdcfZkL9bre5vJDmu3cwfX33hkwTnNhXELIf9
0qF4fmfd94/SHv6acCtMIwqcVKmIwcPS+Xu1rj1I38e9fJejQ1FEpVLpK+G4sLS1kOZOqaxy8yM+
yo5AGF7Io1p7M9KxEpKVJcDKg1VsvJQC98WNlBt+6bXNI9VGSgBjoamXn1NlvdQfBr9UnwsTaSSs
YTweqZO/J33FJqEciACRiLaZRSryp2lAYNE8yFJtba1FtaCE+i591OINU3ttIhxCjZ8OHomKws8x
Ei2pEsCyBI6T6DTRkPfqpjT3wo1Z3HJfrt2zwa+SqFmIiviVY/lm6cRAqA5JGourOt4k5ADFDEqp
0CMAS/UUaC05nvSfDnCW2Es8TUv95KQHeA3qWxf+SnrFxOkXNUnTVYpjFwbK1MJQ6nS4e879Q0sv
iwIGR4rv89SYCuQsyXhqreL1fTeKe9SXs2J0FsOZ1t5a+yuxB7ptuqxTCRVFDSf/5+J3qqGaSdCF
626UbIs1JDW+rdII+alRBo94XGM7nJgnW5tlplftRXIE2zBAzDZ9KN7TcH78By4cr7vMHX3tL2oT
Hbe/j+Dv+Eu3cIbVIdM47NmFbdRSQ/dVRYMKHzKF0/6AODYFgO7/PZ40dEvnLqk6iQVwFD8XoskO
SpD0xmk93O7otT9OTVhCNNToTm6eOzESzcHi75nJv2/XMCYhn64DxzO/nrFvx7ETM1UXBL3ZUgQ7
NQ42jOZLE/eHAo1NYtOfxK/xfflEqehoqxvrZAe7806c1XcoYdMKU7/Ja3WefPxvPmsoEssqUqF8
3c+lyCOrzU9dVq3No+tnKKEQdQI2XVcLEgQnXMiH1vSM/O4MjjiJwXM7Hbh62RW6uQZnh+wG0rxL
P4KT3cVuB3+DfCChfsNqqMO+/3y8WDwLrAumDzXVy7scZ0oqBGFRretTbB+0+3OYO2DkhWJr4TLa
x6nFqXyViEwWljHq9orlVpSK0Gyg3QoUSfJppr5TU1h+p6lMdNSn4EU3756LDV1C1YvWOuFb03gn
4dO8N1Q3k2w9vatuRAGY0qvTMIezDSBTUi8srHo0tbaqlWod97au2sZ9s9E/6tJOlgXSKoXbUlZZ
HPxRhRak6NWvwfm+OjCxHDHHXfSUPEfv8ckZOgeAWXQj4+hUxaJ+leg/2/avRu102wZHTvOCZbvW
wpGZ02VdglksHdWRTnMBqlUkaFWnQqz6IZXsuBr5a1rOeVDbRQl1vGj7nRNCsY2i49k9oupnYRVd
0DYChKCs1X31Zj7rud2mDuCVkG6BbkxCyxRHae+hYdkkrrqFZO/siLPkQ7rTw4VCI8CjDu7GVUvH
3yhbaOSgAsaWwPhYu81Yom4RTdv9Y7iM4IMQbW1avyNEO2m9ZKkAOTk5ymu+k21/g22k0HkP2PeJ
yuHcp7j0DJHrur/LGuexnuWlXQReCUC8sKVl9JIXoy6k7OMBk0ljty7dKB5rj13rCfJ9WTngL8zY
kc5T1bQVyBGzuVwsQvnBACYBGVS9qU/TYpP2d934iPZMe+NgS6J55UyYmGWV46CZhvXlsH+zC1UY
Z7Wq9um6GUn/zuyX9KQGTuuVTo/sYjUqBkXcu35H54c5fun1+8gZOhMgZhoNot9QGczCCDw/jTfQ
9i0Ojm5QOW1cpJHdfs/bwuazfSUA2xhXvZXJZ5BDFvoKBrjeNgLzLnk01YVsy7Y1HZQm6fAlUbwO
vFpyhBwMLFxBo25kjWQw+aQvXWNLS9iblVIIUA+UeaXINQg4+Zx9fXCNu2wfjqpHjh9Y2GcTyhPU
zmAQLSYd0/PXuiMCrWg9jiSdMBw0fnjv9aC+jjsNgUhgDeM3icMGLBoodbwHg906X3R2U1L8VUBj
AAX5WXenTShSqAkOGFPbD91KYLYj+0QYvISL6AMeYXABXLLOsSBjiEGbbmW6FGVHhHvvc2jlSgRw
3wP6PninR9/V3EEUkt6bpxp6+/t2yoqRAqcbtoEAY2gHMV99v4UjEIkZriIBGui1qTUJYFw7MRPK
7kB8ziNh0YJuOzxGd8rTwNoE6d15FL3rVG3n4iqYlSeUX70qnyuFqwOZ1QmS5yKl323i+G44ah61
jmaEcmo6LWKfwK5QhGqnuwRMyvlfU7gmvVjpP4PlP/BHNUwYAt0TtW09l5PuuXZICyGrGbvhJnTP
NDnO5Tf6ulxQYADFyrfQ7QqSDqCMz6i9e0RuI/Hs0mIZrMJNDFJw0BJN+ZSBVdyE9XA+wGxzBzAC
2IEM7HHoojPMZx1A5YYbLpIE8GUDLaTp8RLMm3U8jE4LqGs96+t6j3QOarduvBlinswpAfJSqSBM
TOenOQ2u4ShGj5uBV0phi3RlJhTB7w335NK9wh+EblaSE7R3FSwLCh0a1t37QAmorzWIrgB12LI3
RC0Nht9MJnUa25QK0LAbntjWRiKJP7CpVN+RRabHnELXvTIyRiRaIXRqZopMM4lyD7bDPqxkBy05
R8ZoLIr5QJFyek/iwK37eWMeH0svBE4PL74jzwMAMFzTyq0dbWki5x2MQeWoDzkxcQvRODJxCNwC
2x5Q9fm4oMZy8LTnLKOhwORvKBwBlQntN80O3/gZmxPtjwGCUdmu9Sj/uIQ99H3EMIOE3vkeoiu/
U8aB3NMkdp+0Ry9XGruXg0Vrfm6528sQ4HngxmgInx0Z5W+P8pSDmU3Rsmy22bSYl5iEwonBWaWE
yWjuYWrOLGo3s6CIewlYKAnoTrDVnYhEpOk2Tgte+OS8LklIgiBL7M6pEDiBc8BRQZyobjsytDGJ
JhVOk4HCBLoK918LkIS+NKBnMZ8wuDuUD5PM9Y3e5k15088kFpRkIeobSDC9EJ1gT95pkD3WngDU
qL5nVYH1pK62H0h0AUHwqv/rwK0NYJ4B4bJU+sY9ieuTL3uFEkOQDtUMXaunyJ4n6rvxXFA5dTLu
CO3pKp3gnnBf8+lL/WxLit1kowPnW3MjC8w+e5RJzsHjhrkCmrm98479wh5F2xfhYItzdiGb8jgP
AIPozFU4FO7xSGcoX9+8C3YwG5BRsC1uA6eYKxMETcCw4VaDTDtotmrtTAlcGhB70X0GmMuCsClD
TdX+p9uwUUyf0RJ4HdatcsrNiTc0drMNzdcOOd8XMGWBMTqj6Ar3eMMOehnbIDzELAQkAe7jwVbm
pu4vIghy4/nBDTYqQD+e11EDvlFxzMYWZ7nd7Fpa7wdKV3Erzkx26Mx4yUpYbiKYutSjEzUgs1Jq
hfSzLzlxzmlKLo4eAyRsOEtaCcpVcIwjPQsSBWE+cq89p48HDxPBbElgv/gjOtEOtEjbXQ4P9NBP
h5T70HSn3J2fhXfwrLSqDjwD9I2fyg9Z31mSMMVxkBcgnDgsC39JRrBaZ6Skmo9skWZ0rr7TsVWR
EoSNovIaUIFUojiP5MrWDX8xQHOF+Wmn8p24IJiTeNSQUGs9fxTNz8gBtnZJ5AfQi24OGs0M90lu
I8yLbyxa0LAinAszojLrKXo3e7v3yofkWdyVr+KnhJcl8moZk/pxSJYZq4a+o847PCXSRNlJu+4V
BpJPTfCKuxzM0E4h/alK7plCtVL2k0MTTXxIeCy3rtw2vM8B4a9xpY6RG8BQtEwMPbbLoZdQGPQB
zPeghTDEyp77oHiL8ocww4Pyx/RsmrV96l7ymE3p0TwLAG5RLiHxYLgaHtE777svQXhry4S94Lbm
CmyLwuSsusW+iR4KyUnmUNr6xhSkcbjYAGKMU1uBOmOqqo8HHqrTgyRrXqLMUZJ6wc9/ph7xMCxw
DymM4gz+ENVClzYVUXL0M2+X6XxZPO5Q8khjPpdMfDs9njB4odvftQ3ABeHoWkComld1VC9Et0Ht
IfWacRJO4AAA00wOsXfCdYXJVxaFhzhm5plesfdHKTYZeCqgu5Fbxd4ZHJjW8GgNJAjhyFiGgElb
J53zoPEQIeMWe1bk8ljwb/TwhSNK0VUBZglMs+0oxexQoPD1RKsfvNuAlqEkR7MbTjhUBjr4QAbI
Xf7ojzRWFN5cGA4mN/OWv2MB/D5z6GEF2aJ8xYvf/D45646Nr+nHdQqoMKzXGU1xFKHlynBVY55n
/q2U8+/Uy5D4ZUhJ/OpMuYj+Q0GryibQ03VfGU4NjbCBDyCWd2EHoT119/pAeNQ6+dm6s5KpbADC
kmyhnUs5nWP5vjPKsZ6lNyTl5d/ZW77KkIBn06Mmi1+Vk2/LUCqnQ58FRbrOuW3HXaTNQhEBnqrx
MjFyEmvVWJ1zpMzXZdQsIr4o35FEsvW2c4Uyu4tPNABWguMLR4Bi9Y2U2FcB6CLw/PF5FwmJQvTD
pvGbjk5jFI8ejpPOBf0pTzu6Ldpx6ZGvgftNVm1iJ9p1FLoIpBV9TzFsQoctamBLslweCgz9Unzq
n6OH8A4x+lm41W35PvX0+9NcvLeW/RunbdEPve8TdW7N5Ac0RekIxJn4O96Xfre6DYUHEAk6gEOD
9b6YUWnmck9qrKPrWYcHw3DPipNsS+zV0ennZ7yQRxqVo70o2Mk/UkDC2RYip4TDi3eMf1KyiRU5
lWjLvGJwa7xB4F2uVDgyVBvO8hCGn0/wp/yvFkYyudkPZZ9Nm4BMk2vuQNhSAVNb2wBYxaVOh0RI
Udj6TGxsbZ0An1lg9Pehd1qEH9aj+nSidWVXfRqf1k6dkXjNnYK2uZXxenw+v4bv8TKa+1DSPMSk
pgCLfGbPMOA068MeT1eOnMh3IGbA0uNwi3SxHfHhHEL83qDFESPl7zIdCD6gX/xGIOf9h7XRcYjW
8b7DndlVS8GwTxv5EV+yvFcs2y08dV9/asgfoweUreWV/6YtT6BmWlt6PqxpZTF5UOfEqbxu+kv+
iG/bZdS9HPWh0RwYVLI3HkkZ7ldCHGugFNdvpfquIE8M9lcUSXKZBJaXkC6tlpXI0v1wTeOSlL3k
AZ5/D3ouds3saEvHiVmPg36VGkA48IzK6kbCWv6d9DQljtjQoGRgb4whO/vtXmvpUQzLIj2tRXXk
S8EkOJJd63Q8yqa0TRFegEZHnKTHzzh1EN6o0NzAn473dFyoULVHeTnWGjCn55yOuLJ1Gk1YnvR+
oyqLprk7V/H675vxOz8H4kEjva5rWGTFukiEFW1uaCex1FbZcZwk6yJYlv44OD3iw/w90BVwn6la
EjgWEWAtuKDBUH9bmjgKQjAujbVqO69S16Q6jyb0CTk9GtA8oeTqo6LKSf972N/p8B+jKhfzM+tT
0nQy8wvqFZOzYAlRbuQ4v5KFP60lY2iyApqZXDc53J8z67NDdBAiU9nunp5eXogzSHI6a4jLCElC
e70WnHE3NHV8jP/NxvLm+XX6uQpHn5+fiTP8+gqIbI0g/FYDzrXN/f5hF0tOVf3Qprmlr0y4d5WV
3E162OXKf+atGsrvR/bHClwmKs9p26VRmqjDKfKzsXV8lLgCgad1WzX0/t7R382K6s/BLgoLWiOH
USXjsu92wNafXr6KdpTtCCZjz7c/OhpjLGe9TO3HR9hqqe3+D0lEfeNofdUO/9j3yzdFFvta0Bo+
hJCXeDKzFy+BMwS1QxP00NGz/hiP98+NN5S2nx+mj9PAZtc/399pE7vxMV+9VL8+hiqHZtAeIwG8
+3kID8E5V09HPoamCsJH0PG0o7xQCv7qLYLs1BZYnO3Ly0vrzbf//kFeYn80RLX8mgy91N0k2kQC
v52HuO3rL4YwLka9IXZm49nDgxPZkERthil8MoXd+7vvkqK4532hNbvdt0RlS9i0qCK7m8/p4+sj
PUWtfbOv7PoJ+DbXCysrylXQGBkXjv3Hvtq7HdmRJ7aegPIjscfLJdHmcAbGm80nYG3vc/L+9yG8
UqHlEH77hAu7QlWtT+o+VinZ5K6ZbBKqQyFi5Md+dQpi90A9KUz8uxOvTBisqyZxuiMMZXG/0tXw
xqtz9fbpumix8TQsXWLV5V4+1Eor6KtInvl0l2frNHvn3gGtjJobt++KSaGfDftNPU0c4Fs/j1kU
hp2hpr26Pb1bkLYAzpbvzRvz+Z0bNqldirrBbyrP0sXatnndF1wtdYviNl1F5cxa/r17twa4MNhh
3/mGVBQGW+VpjdP7k1yah/X/5zQurK8sW3V96EJte7ZsVArQYT2jn/33TK5s/Y+luiitHErfEKoz
S9VO+8/iUX76F037WyHUYFAvTMv3QS6xgYesrfpOZBCycPFadSK4C9UF0t3QMdzqmvzChP0aTNGG
UpEiW8RGPw/Y+RCkAK5LYM5e6dWeZdOvNlhTrvaQf6MVEp05kpCfn7dey2Gtfo9MzZoefd2w1AsL
asWJZFGzVre1182oBbFZrSvbm7937Avq+tcwF8arP51roQJpv53jLqCXzLuR8WZseSxmwzPxSl/m
540xr+6g8t/ULm6UaBQaN8pQt8OjIFMZe7tbr8fYdF6lTYBJ3/094DXzqFnfBry4YVraF03SMiCd
uPRy2Fte5dih0Vi0P2+Z4msm6ftYF/eMsmNS58PkjjzAi+12vQa78/r4uXq/AcuRb52Qi9uWxVYs
pylb1w2Pzjvuh2G/LBZvIIqQC7GXMJvA3jHr3QfkJ1nV1d+rOpyMP07O5T1MDkKdRKKOXUQh+DSJ
boQCtzZNu3Cs2rPSqhn2eEtz79BM+uUFfCz3zw/4LTfW8samXTKG+FrYFZEgqlt9enzI5sa4vRMn
fy/XtYjj+yHULt6qU9OWlRBb6jaZKXfpotr/M5x2BnnrDUMvX90YFRwBYacItPHiBBpZKypRz8I9
cbOg7eo4FYMXup8+bvB/7p9eX3t7csv/vILWGh7I/4a9OI5JfAyamlB0e//EJXuBD4wrPXt++Fzd
Mo3SYPt+Hb3/hro8euZBkqsDGKotXH4ZjH5r5vgB2+4GnrC/d+3q2/xtpItDaPRZ2nQqIymLA2DL
ZVs75tPfQ3w55r9ng6OkQ+cB/PnCOmUdyKk2xtKny0FtpbThYCAFqng5nBm36M6uT+i/wS4OR9Ll
zeFcmcaqzTxfvK9p/268RBj/Pafr76b63zAXhyE6G8rpeKwGK/g0f3uDPW6wuNSNZl9BEH74++6G
5b1qDv8b8jLqS7Q8PRQRyxgtz1TpSH27LUxOt96S37nSLz/w/+7WJdL1HJvpqdI0SLCfTKd41e6L
D/VJ/2fSZ/33Gl43gN8mJP/0PYLEECshYUIUvPi1gCpquSSOnMKScGPt5BvH4iuV9S0dEvZxXWsh
+zUYW8PGcgDd4BkZPJ2BrOKDcU1ekdxm/z4HuimKuX/P9+onaDINRrIoS/JlbuRcHXNaqLlqKD8t
YSDq7ebGiipX9+7bEBc3DS9AzMKIF3O3I/NIcdGi6ntHpDbG3VkSVVKX816Jiyer1epWTDz88F/X
/NvgFzdPD0yj6RRilfOoei8da1W/3ypnfGGXLsbQQbewiPRwgmu/8OZ0K7P6SgD0rx7gH+rhNcmp
QQt3h5zEg3wfU48pImq6QrLI4VRONce3yqkBwilH1E+i+1F8UKzYbaq7M02FpqCQz92aJ6AqoN9y
BfCmnr8c5EVyej5GgDhjOLGs4O3UPTbNEZzS0zl967LiVTXzuSUa0zMgq2MAQLcPHUFadTlYk+4e
KHGaH23BBytB/k251TVzzTX6sQ7DWft2nCu9ieLTQfkKyS0blPXZXoPTmpA64EV6fn3drFY7dvj+
nsTB38d42Ma/tuDijDWmpJQK2Y8tkCCPbAYxQjS9+dheeeOJsHVN5pWnaqNeOBOV1jei3hCXHLEM
/+O0d27nys6AmYB5Ra2d7PnviX1Ztl8z+zbm8Cp/W9Sz7hepMtgImcDrRf532nT30ps27+AjoAR5
66W6NcWLs0zdJE4EjSkqTxKan3b68fd8rrwXP5bw4ozEtCCqAojMbfh6hvAOIdEnhXLB8tZhvDWP
iwNxzuW4K4UhhHxN96ie3zDdt378hVnJw4Om9BY/Xv4MRibx1A138opZ/rFMFy95dtTrouv5+cLT
cQ4OcSCv/nsjboxw6c3VeV7KZ02DUk6Z5uc1zVfg0NP/Raro+zwuw4mopu0iOrDd6TYfNffZNkEF
4O+JfLkYFzfEsBSJwoVEO5skX9yQ9qgfm6Y9HVZH4BsVxGHtLqYF26psJlWcXf1mGeOKtTEsU1ck
eChIU0gXh9jIy+oUiaG+asVnLc5G0GBTyodgNgmdoJqVh7dI4CVP30/dLAESfNBmZroSYjBY6qRX
4kFB4O9FuHKthu5g3iCYF2kEuviiTlKb+NglxqrWR8FzUN33ML3rI+3Zt55hA/97MOb429zSj0GG
hKY+iVr+hSFs8irQekDLK7kRn4QGvcaU524AHFEmDfXuTk13Ba9fl0CGZ329fgfMSRi+VArg33Y2
VOSaQzqKwNNI0kPYEkZXp10ju0WAvgagh77anSmFa6Dwe1FzdOtBS2v7HM0KdaVDm+QHBdoEyTo9
PLYG7CvCgxzFrqShPwJ+MvXDOyt7agLUNkc4ONTR3dDch4nwcJZR24hLKAlmgkUrMm92p0CfeQDB
1gOZ7BaqOfWj3pGiz5OIcCv/QdrODMSTYphTAgo7jT9sc5fGXkIjv95ok/qf1Op3Sl6CDqZkHCzr
4lEM1vFZshVT3nWQpp7bt1Cux35RuNYJ/AFlbg1mITl8y597ms2FehLXTLzy+1VdIaf4FgePR9iW
jjIw6fZRK/+p1aTt+s9TXjhHA37Po5uYph1Jz8fDY5K9BdGussgvmmBUxf5O08xFVIr05kDUqwcr
wX8XNFilQyQ4ef/90nwQe+90fKzwCFoJ1t7mOfb/JZEMKP8x9QO7OWdr9Sbw4YrlGRhVLNowoNWi
UvrzRaMzhtrnCf6eY+/pUCml61Sax/UNC3rtiOLPGppC1ynJ6osboYt12uqpNbD33OFqleq/0LqR
i7k2EZpKCSCJ9/EKLgyPeU7iPqY9bxW2r3K3IrATgIjnt3hoKFpfuW6UlKEBAC8DduEyJtHkrC8T
UyROOPILmiZKjNPNrneeiBr4t4VKPq9zof96gA8HajC4el+2CxJ8xOhvb0BI3IFO/G1I/REVrhN7
tocce7knXbDGFR945Jb78fO+BVr2DLrh/xB2rk1qOl/X/kRUIYjIWwQRPM84xzdWJskgiuIZ9dM/
14J/njs/k8qUpeMoAt29e59691qvb6PR6Gk0emn5u2AEQN60JNt69Z/eXkgFTSlgVTzUm37CBP+t
N/3BNrqV4hfP7z/3C3/4/uoGUzt+/vGYjMDhGuT+y+jz8fmLBNJftF5bG5gtlmFMh1H+ryRdb/aF
VGpKDv8QH6mmKFfUo4xKI75Z0zUFGMeN8YXq+wuwRLuNktWGNCKmtqmh+s0duy6KXblszc1Zv/b/
6OjZLA1n7zSZkYgfADQeTKL442Mc0epwMPcHb5dOOHr6fGW8nnuPj6PRFDi9nOLmL9TyX8zSf+7t
TuSv18PWNdcAVuUXSP2MM1AjVMUdxpcYcBnfpHpntcs78+Z0Y946jbJMnFb/RJHLYk0hSkoBs9ff
p8sv7uqvYwQ2KhiILYF83U2S/ZkdXddFPp9usgcr+2S2H069guqMxSdz/ph9IRKsuN9PFuAf8QdA
YiX3bKFi/jtCy93msrRvOxPExdcS4CbD88H6aOGvbwYCNGx7lOCnORmSi5x4z78+7/x3OwsPVMAo
B59S81Z2qAdjP4kXPKyHVIkHH7d4PIT6tuN+BwoGaNzPrU0BD+gtwfs2NjvzZAdO3/j6c0f56/mj
6BRAvQVFlmy7+ff3sfFd9djNOasZl+6CFDyUe5OjHRg+yBfFqHym3Hk2T8Zef5aPjUYHLNX+mK82
c/9kxszw/Q/DPwPRCi5TOxk3FXR8LCi7YQ+fP1slRWe2evq5AO26Gw0OA+qAKGq8+i/nYtQogzcK
dluvb1e8bQid7KTtr05RMQjzPFmvO/tnoGktn6l+7iwhkKMs99ql0vFpEwIzsWJ5N08EcldanadV
0Pss+9PLMqTQctPxDP8TDiHfLjvT5sOKLQsgtVqpP/VKSptQ7VSXPjUHe99N5v78qAtPRq2u1/JH
60nrdfOt+boJM9IaZgBW7eFM1W+aBevJpsX941Zj49t+aywI39HTNnkEKPWTuqm3qcfa879nT/uP
TIFgQ01wKJAcsFbMO5fb8babpr1zrxWnxtDzqeGYpe+zQ+edhTuWoD5WCVNlRcFyfJjaL1VZOnUr
lGT2KA8TwCLFXEUHVYygsKhzEonDuMF+bNRw80dKURmcM+weC0+e/71Bea9v7QAMj0aUl7OvmO1Y
7CNp7iKX4mTQxp7YZUK/EuGl4ykuI3vJdy8nfwfhFExP3R//bj5ex18mDlh37H9lAz5dcQ81szYv
p+t5cWxMACFi84YIJ6+JSLOzkei8txW1CCSUbOnYwEWdAQ3ZShaTFd9ko9XoODiD983OrdnhYQ+3
NDjdPeA7+qQ5IFMARiScL4MSjI+UwlvYV0/gNm+7gEMOxdG6Hi7HBUx5QLMDBbIYw8T6CC3wUNSP
Z3/OEVR1i1evzwR7gp/U9JH69y2nYRZZGDzz4ovnMqvord2uyGAhVugXsECwuWgJEXs+K7zOMT5E
uyF+GAzhp8S1Oy029XkdN/PLJ9Fb76G2bn+6FDlmPd4lDjNO7zKIs/O3lL8inZ1/6nPRYJ8HVsjz
OYNJU9Ta+kzvlm8ANv3vt6JYhV/zm36r8+gbMW/Wf/V/O9Fv9K1YOfWtrljdS5JytCi7m2ypaEPh
1k7aif7XL4DRedMv9Bd8gur9r6um/L7NdqHFZAs8J4c4nKa6Ix1xpK36fcq167PWR0MzDlu9Pmtx
rTODCsUudJNdvArALIet/X5Mkpn6xaXfoPJ433yGBWmQjkQ0sx2UZTCnLTfxCOB2xKDVhulD1oN1
F37YUzQv+hmiQmnEOb68ZMlifOtLEjK4xNOHOdAF4/QBlU2BZvpwhOedvUWI1R7GhDW/0/2a386A
tGms2ThKPsuC/zx9WI/4+RRehbO/t3xjbIyz0XKmVy4/+vW3flf/Z4yXM67FkSvENxvNp4tJWr0z
rz5sumxM5VMdqweAr9log6RvB3p44/1gMUuZGUNxltbTQmTrTbh3asYdMbXW72qGHe0E0AM8/uoh
jihvIo67VtcFVfQYpWP4XAfL0Dx2Vq1o98g6vgnjVTr2JgQGFszZIuLe/9xcevZj0SthqjIgyErZ
BjBsHvrFh04IwRb7zdzYCfbdG+joopLU3KSDGGrNWLpX/2S9ZrhKFq9biKny4RbmKnHCwiYb5sNz
9xa41fQVg+wROXK71ye7Z/eWDNiyDZ73crwcQw88bPTZXgYZu4TWG7cS7YPRtFyD3Q+GJz9hog7P
aAGxs4idNYsPsD+3Yjhb+mJeBlOL+W6MdsNLf8mmo+WYffGwFzJzKw5DqMlB+IfkqQ/XBOfOXMQZ
BttA0lDQOI2wmZzZhwQJglhLYONiLx4MSeloSXsgnIO/RHQljshIeFjRhq1ucOeiyDYkJsROJMJO
iWg9t7S7EAplmJE0uhpymGsxq/yBnpNeLcJyWk41xPCaJAsO0oFLpoy0XjpdD9Wq5Rgq6XE6LYbp
VBoOQBftqlqO+ZJ9Cug+9Uz9kB6s+apX0WJc0U/jrqRM1gaCIZYUJxCFE7exhD3kAGXLHiqVZUW9
foP3q+KEik50I7oCORTls0Y57a2R4+JZNwjCAcKg+Q3C8FSt2tIH6xEs1+hOpys9kvXyH9JTtY7K
eofpKmn0syRnyBl9hkgDv4L3WZO30du9QwAOA/F4w0kkMOWDDUKxlCGEOrGWd9cjvdYnlJprPrOt
SBpazxPMyASlvJpPMhsyHHav1u2nSNqq4DTGeD41xmxXpFiW4c5G0GKPjrENYBdiTB+vsR2XwLE6
opPQzK2UCL1VjR1jvUefaApInvXDEsYFu5oH9e22nnXL6onafG27kjGZOjQDkpFNxbVeTmBhx+q7
vf0W1AAJYd1C2UI9JY7zaXOP/pDcSAdo1ksyD/1l5E3Sx/kID8mb5EN2r/bzIVs9UAboz1izR+3x
XoCQZosrQwbJcyu8Pmh4D70SZtKiu4/YNIxecOG60mkl2vVMX480MXbInjFKE2lfqfAVbMPjLXTM
4vkq4CTXU8KrU98enQAiDt5B86Svraj9zkbbjM2AK4x8bV80Ti5GXZOaMad8nFnNfh2IW7HSk4Kn
OlPDBltTkkLwxRwPoFESAHRyrti95AW4ofkmj6B+OOEuOCfzsZOASAvHKeyyby6c2ZfB7rlW+rUB
bmLOZbg10nPoY+HapfxB56vPc+Quzv31UDNKg+SExWAxmo/Z4oLCgR5kMT4MpYw2XeupGdY2/QwZ
enpAGUorylAaY00UTQ85AvVUSDHxx8F8WvtBUgjslGXqXcbwHULQJ/Wipzqw7lr5TTpatoLjeWiU
NE67njZMbvi0FQJykY01hPqZ9yOFhXQ7LCFfkuy6SJ6Lp7+YsKeW+SE3aoHOWDdh1FE7i0rv2qgs
caCIZwrITLSOtKf6W9rj/Cgj6TJsp4dmCOg/kqVJ3ECJo4lWbOVkM4lvPJz7Oapc83mHmlJHrtAh
6+GxDyNpuMhoWU2NNp/KbSCTO9m/GaAaq42t91pm5DFuADhnqqcjK9qhsGCvrNVuqxI50dBJf0kM
29WvmBqjtG8x3TS+TE2sPvPRxTGs2culFxAqdIMeagD+HvTAmAOauxxrPPVjCZ3NJzIcLgQw8IIn
3tSYLkeOqLQmteCx+rVcdsrJ5SH/aAZSuhB40a+YsH4K93tG+pGEhveg3qtPJolKp7I8yzE2j8WX
U6QZf+xvkdwMvi4xdqEQIieCQz5o0zsGdg6gc1jrlqN0sovd5MBTpMPimiFB2xMt8Tk6PbZfjtGB
VZz+HophfQk198BlUy+bTiH9UjtkMO2qTURWj83g8tBCuNXKyijShiwy335NpxTQbrHqHXsyN42+
TNG2K6d6N9Tj118caKiPGGJgUNnFg6aJXbqwlp7L0W/QTDjks8rEbruwPU+aOClO4iY7uIfVMv7G
G5CRzlOb1qhy4jxtwh6+p/shIBFvH93emulW9Zz/gOyPbZW48cWTVIX5pJE7TxQGSNPi787O7Oxf
YLnZ0j2W1yzXENuDUpEkHDEltS9e+8PnyXkiv1hOAe4lFgqn5FEgnUKdB0Uwqa2HYgLNIlkaqSjJ
EbuGo6DySukkXaJRzZoMQyfPRj0j4UCbwPGmLq3o4NBipwimq6GageXuW2+KX9STimGkaCRWYlVe
jk4D34bq+TBw6TYXZ2b/oRNK3rC18KswbifkpwG5jw2zYq3TNJTyAs7VbEbRLsYaY4mZDWE9VO1w
UJ+nwMtDWWT1wUMcGxOStelj/mrEVm8Dr1GOM2lCN5xB47fAwTT7+g/oWriTgY6AuXhYHRgU3e1w
110BBHN7Oee9K5Rd3LoGr2Cnu3zT//2cExiQqx4q4rYTLMkWxNhcKijHooSGSCSCCzthR1cMFytc
rfAvc2n23U/0yIcuu097FWg20g+jNrNBd1qOf92v+JjEt23BKa2T6y9Q11E5LscLXGQ12+aC2hOr
FtqCBHxzsjNzlqraW9JIamLsVXyAO+nGfyLS02tNbX1LRCTJusC7Ptc3oK9z1J5X712f/JpvGhBx
oMv91Kei5DuJOn4oIvtfD316eJWw10fUzq0+rd/BKdbxnrahZu0JUsL6WREUViTqW9RE/ZRHAdkN
M1tE9UyaaoZLtZQTjbwD30MH5VWwp4x/8xfxcLInMBRfoAcTe/6iT5tMfc010PN7HidMo8aD+Dpl
KWt1IdnSUb8e+rQ+Viqjxe+O/FLEnHqYb/qlVOqx34Ka2rfe2jFpVcm4JFRyquMk8fXfWm41YzQ3
th8GDKxE7tC7t2NZbcXziuExLZCjYWf0qA23fqpH7RLzczYnVF9qJpyJDuZ8BbXbsWTKy8OUgpLi
P0Xm0/lRKkQuCp4n03tL4H+KpPwuPXZzo0LkwNZzXKZUZk7KsJ7zmv+n6PpT6mGNvazVks69Rj3J
+MrTUasPURqqzVK4+sQYsdMdcnuJlnwOI9x+4Njji0gXqFdkl9U3NCyiqKePjWbTeIJhhuxMXuYN
lXLmRtQY0ZcxbNMD39BIyP/AhYayU02Sp/zLCdoFNtYhTS6EDnu2Eje7UF/ENwZbgYO6qh23YkmT
AqzayukWFIBpbq9jKwBIdwiQFZFSOt5DIQlGdwKbpoRODzHMy3YZkaa3LJfz3Fz4Om7RMyI4NhbP
p7f0p3pD4n39nsU2NlATqp5yCzjrF9+csDVQL0hxAfoVse+6Jz4JUKAvn7dkzxcFJG1cHQo2UE6Z
8OsuyOZwr6OiFslqzBMSr4JAR8qnfs2H6+D4KR27jnP0rCxTs3vgbg/xAX5PXeUAc6IRnQYX9m8z
LiMPHDtmskuDUI6Bg1HWT/TQz/QkbXphaS1mSyVaQ7NaTVOfQSraOXUvD5qRTC9WK8MXdrjz3wnj
yCccofldT43aeEiS6wlSB760E+A+LHy8QEnXzgB/oR1mT79UjS6pCzci4x2GNR6yI4MSloFGshjB
dMLv2WWb2CBk4Vk41EbyqUvJsY7Q+WsdqNPo3vc97lM6QjNUklhbp1+vrIoyO+u5LPZUMfbCoZoC
dcSkw31nuZHW1lpUA1gMdP95aPXTQLmg5ZAoxqxMgfRyracb4GEl1qudqEm1vFHJZANygaCoJ1wc
AymwxsPlYR9678Zz/ekev+7cb8VouW3YClqVOtD96Qe1yoYxFXEp4RLnbHrMf2ia1YGGfB9pUVCO
mEW1KlQooKca74RCM671emVJKxug8TWegJxlXkjolyO5OJLyA7Nk0WtieNj7n/mn13Nizc4wRdGN
tdLTzBIy1H/6tXae9apttfjRFEAhCVJ8bLAi+geFBC9ECknux47FBemB2sPVN1JHdQKBvAQF2Djk
GVsGpbcP3QyPfE9z6CTpCrWOzAUpU6UYVjHg9jrRbggMRkrPKDgjWr/4NU/u7eHURX/+r/P0V0Zq
C2ciEwMKS7iQcSjgHmWo1CEaEl0VISfqXNxIWEiqdV1lTFboFBkIjxPUDs8auZNyVPpm91oiynYE
50kGl3f1vhbxupc1TQ84kaeBJrDm4m5wS4DKReupwfUYXR5oZ+f6hvqfupTVoY9Ridyj7ho9xW2g
eSM2QvM7FXbj4Fi4CqeBFRxBi7b8JykW59nGV23BnauhhXql2+o2iTgX4Hks2GzfYVV8U7Dr1d8q
GyeH3WHOSeDkzGoy8g5vTtKx6M1fdIJ9JEfFDq1A+kuyoou4tEG/Pg2gWc6Yzw4WWELKXMR9ryfF
Om51jQjO4cl+D71DpxkQmUg2a3+/1jySTZkV5LejIdK31+/yZuTHrDl1QbyQTtAClp8T7Z4G9IO+
RxkDN7EJTdSoHD8lDCzRk3PZBncqh0p/j5cgm2wP3Tm0FqMGt4xWqfS01KKaYgUZsCeQpUb6iZRW
i4FyUDQ7Lr1AHeVMGIeLmXSFvLQdl7AIZfA6GYpsvMER1OPar18hP5oHxmQ71BfLZIHPuEyWSeuD
+6M/68M2Q2kXoXsrnbkkN6lEyakPCe6jBStDUD7uJpdoN2mKoEk2g1wpaAIHCL6dWLhZSpYoJK8D
c4XoRejEgDxFwr7StwpqdaSeMiy3t4qMeHIN1oN0tknYIg82c8GO/5Ofz3sq26S82YSsKnBt352t
P9xJsXuEB3Cz+GHdAhNG1tb7ynzIgqY32+bfU+dbduq3va5BgmURX2DqdjssYd3SXoON9BMTAo8V
wJJBCWsHa2JiKVXP4UyzeZ+ls9pK4FeH5/ctDr0c+bLXPPpdI8aJB1zuJ/BnJxPYj8XPFAuJmw1l
M5vvPfCHD0f+nD4IqccQs8HmvfM5gKO9WFhS6Tjtlv4mOp+He9LMWXdfDRFYVSv/8lPxwj5qfpgM
CxNKcFX48/AN9TaXTmoG3s5fvTbPnfR1DyD7ZQeTWWf5s/3hsfIZrLu34RQzUQ3oqnt7WoQaWrO/
jThyqmFHNqLdj+WDZPYKyQVA52p6HQSwWvkxlfRsO9TLDmHM3vlg6qSPJYEHd/CT+0Y8cF961EAC
XjTRWydOH0E9AJ6sgIln8QRs4yLyQNspWDar/QZyMEHxAWWvGK31kRvsPubAidVpNKDaJs0HJWrc
GPC2JwDZeod+e+3vn6bLoYDcgD4LDx8uSG+6jjobOeVzPaqORzBIP2s7dxtcES5b/csH8wdgsIiN
GIEe5L0B3I8sqMQIGUUZlYQzfD8/5ZDlUK+7b5Cv804w0uXLMpKrpkbqqU91A+4bo88bkog5jSTA
IruoO6ZVR3/YeFM/cBuUnVUC7oi4kglQ/8cUaITLS/VfhXTW8X50T/SJ90NnaKX+s6OLkLTiHO3w
QCNOcHVfX5R0VsOYXD9pNB0JmWWg92VvyizVRy+BbqT+ucvE+v8p+LXPeeruphvBqpKosoJEmxc/
EVLaBhxIf9se4AUSryJ5Qk/zkAOlx0BlgooQSQXbpk9RZIJw8wMjBrmikv4+b13WQ9R5SxCD/M/6
Paf+OX/Q6UFgq91e+t54MwLDQKoJT59KVlNYT+ldP9BNnHMCms5P4HAMFml4hd4TaDb6NlyNlHXS
SsH4uvf7xpha3FFj3ILOsxyvNh0gmyCHwsqUs9sz02Fs9aSCFdHKJFXST2Cs+3Wr3K36Qw+nEiiS
w5qhGXew5H7V6QAJwkbxK5Go228TZdfdWKfYgJXwgnmIkE1M+KlZLMIU1loYxRjnnZ3Fcv5CB8GD
w5VRgAJsg1igANhwC67cLjx383ge7WdKkLNsSLrcY3lM+U8tvik/mj6I1XmL3ewpxamlX4PMcrWi
Ntpq4c1KTo3oeO1CidYEE2zT34ElNVU6UCqYhjCHpeSNiWzDihSohrMRyvg3UeNbmiwhkrpniEfp
eDGVaq8NgQxD/ZiDHXvpsPO8D7yRrIkBKwQCXi5hyyuYgLfHfy+Rw9v5Z2kJK+QgxkLVBIrzPR/k
ud08lbu8dZnBXs0Ckpb7vEdnnJPP1f82tVmnxITJ+thtDq2oTE546Ky5uGOWjFga0trgNbl8v/5v
uWgz8Bp+yT+/lpmccWu6Ju9NZUrOCg/LadGZslKyyVpktFh10mnWz954Re1fnLOmsWUdCxbfCP5N
Vru0mrOFsZHlS75bckQr0rckZqFwjI+QToLRyOo0a14K7p3wnMjLELfXhRRXQaLLCRsJ7NMdGXMT
jK3tN3kyXlRTahcEXDb/EQHKIYL/yJpZXYK7yI0ayTom30oIuI5dgsFVfK0yML8+hxkvWkHMKB9n
mYNjdklupGcVlplxiuuYfxK6DMrvxeBCsFGQi83isusrrmmPS86l33pD+T2N5Np1I6tLgWb073G2
/1IJ8p9hvqsEASPbzRpO8zJj7EISwSxcyycHijBKKVzYseKVJUV0xqHDU6Wi5oLdEr4EpoknOiW+
9jJ4Ha8ojdOX7CTOHyVVkOjAJAtrQ8NyXad9V+Fk3G4HoziuJIb7VyXUhTAnETSj+ZN0xfZ1r3Xm
T8le+73kO60F5sgf66W4/PIfr3iS21CdLs+87G7o+lMVHVmPWjFBCt5x/xkaHaG4eRl+3Za/0Mar
MVC6skXXdUCfuSuoW0FsNV8ujHJ27FosSQLADON7mtx65Et4vZDGTRNyRx8KpgEkWtPvYCethluy
VIprW+SVjhwj/vcdv2EZl5CkCo7idEhGI3ZCK06hsNv2Fi+k4/BhFRGsoF434g32RybSAHNXJlyv
6MUhiqS26pVdn+QRrhRfopKqMYazk78chNo1urseNGyQ2aN3+jv0tAzsFzL5R23fXTfd1fYdt43l
PncWl5nGMWVF5EA2e0VWSOuurY7WbqlOY6XXIU+UMveuBDcXwhwzIJaRe0XWFW7SVVeIpxLMr2js
/lZ4B0mhDcZ3i6JYp323a3M3398y89S+TCzh1H13L4vueR+VD+ZPotgbwfkc/EIoZMHW7pwAOTyB
fegfwC1lgbbdyXedG0UhawL474Yd76hJuASNPKLAecsylenvnOiyfP53tzp/7t3iI2q+2D0AZbTj
3VeyU767WLXN02Vm9LQaWlAM1DMwuEeW1k+s8RdQHZqs+UlDs/LOhNKrVLle2++s/w/KSjuT0KMU
pIkizuN9VSVgfDdD+HwZEgrKe/vJJjj3Uqaao4RdCAglatRDbXoM1kXLTwrYJctVAoN8DO9ZXI9Q
OH2YY6K822D67ipVLZzRG9E5iynw90CwfulRm2ZTUcNRAYtmAaqruxtBVjlpR1uqn1Sp4H4HUXkg
gyCoXgkMWc7HRqXiOE8fiJhqqUHpEEJNFOzlszIGqN0M1Z4q1iY/rBWRM7OM9AK/gNw3YVLGN2Ze
wQwERQqqTN33pUd6pOKQJBOhm11F1fzlps9cVNmeX81NsTzK2WAI6AYtuJCBogNAUCXLkP5Ucoq0
cvWq3IOOWnGUchFbjocJmg5sxUYodaAHjei3JqluHRPj3pRVmilpwb2TFtUNVaej1fpE6ztXEJQ5
Fzl4FMi8u349dDc6TzUk827j3SbB6Q1v6E+bgVwP1gMZKNmlRnRJUlTNtmJBlvpxec8O/ZdbZMY3
OpQBjs3vDhkRWUeLINkKmB/TPY6RnHLiOz7xuF9WLyOLG01/HnsahoKZvCGEOrJPlAUaGdiS6W12
0wllQwRcObN7HWwjqoS04IPfimpbUS0EVTRf6IHbKRVQrdno8zw8PK6DJiiSh/Ga+yCowmZhvdBz
8jQb+P2yLIApJ5oKrOhWQQRxAVUIPIzJgcXq9mgZGQODwKFNeO3gzep1ycF6zzymPMWJ3R9651T/
6egdMUArXL3gug4X0ZqgihXiNxkwK5KrlCOh20pKr2ErKZ+z3jaGbhuAatSXk5RskWX+mEGDxu0J
jKXJTx+QcxKuEKlIAQ91/WWEft71jAGuJ3dPAU1sDHa989v1Qe6o/i/Q3UZXt3eFd5nD5IXXYZTU
eB0qNh/A0eXg+n6XdA5orr30Uz/U0Ent62nHdmxgCIq+WvnVnraG+Rcr8B9tdWf5D7fdal7kh+xp
C1DouYvCmR5CmwBv2fnxDOhT1/Ev3VMotA3hQd8EiAXg05ktzFknYi/Aw2x28IfD19ctJR9b4MbA
sGAPgcejKimmmJiq53DNNDUAfco6k5cX+FbK4EYhrgqJgZZlf2vQAjc39yds4vE584TdyuSkgQuH
QX5FanjbWfhPgJicgrdGh529VJ2DYLoN/q29a0Cr/2z9kvZm7z71/+Aw/bF7eV02LtbOOVxmJpIx
f6Lei7zqutIfZCVHeLX9Rm8TOJSmzSO7u8VTlvrzxlUJK2Vb+MWSOXcsUW+AMy69f41aw4IKj2M3
Z/mlQLtRV9SXvt1Fh5/LrlZxyqKzwwKbwx06R9rKDZcvUol0HTDQ4K2jYCmO4OQKExYYjBxsdEhm
w8ODg4rWPUFn8wruEHcFCC7Vlla4iubVEox0QL0eiW5JtLQin22FCr52G8n5U99VywPkSgGgjkow
GV9lTbyo8Qm23jeDJQ6LDOMFRN75d7NrdbXwQGISe4PNvXZNvtSHRXwYrCsddkGt1GdrkNDTgRZm
yov0lMEyqnfyuNlY1lHOk6wizoQ8nlZoACWvTiwT+ZsymWzMSmQc1ZH1q2cGqxcdvusz4T4O0GSR
omBy8vPuv2XD/YsT/x/R0Pe/b9TY75oXs7G74FdKwR6r0qcTA6EKvu2gmcgG2pQd2Dj39otsgfW2
h3dPiwVyfrV+KmunzG32s0WiW4YsjTYMkHLP6ioHVY4jjS4WpLR08BV9d6rSMnIcpYmu7AerPEeU
S5+H+oob2n/RYKvasfmvyXC3r8pary6XtIErU6I/0Q6KCI80FHB/ZB4SBYmjAnaVPS6o2ZUPI6/m
iMYy6KU9vowmkvpKZY/ydqAnos6OWjCIAcbqOkWcBKGHXgbINAU7vFB6WVDrRqTJd/qR3COUuC6S
EQDrVurIVQFpHlvcUpPkQZug6sx6M71eLbOvYtboShwNyaEkXlKu/0mWjxfgx8rmlrhKJTEgawtE
gA6e7oLEdTEg0iT6lNTiJ34i4gXRKatF1HUTUjKgkfGsMEAOwBnPQQHGrSeXqvajSf9XbhP0z4GF
6+R0bWrANUe3VACmaBE5NngvlZOkJW65P1qBMm1W5Y0nrX7WlvmWOFGn+d2LdrFmEHwfUTHTZFSk
6EVHsLIvfGZ27U8L0dFz+60gqb6Lr9h/LypYjbzwOwf4KRn3dYVeaL2wPIN9pgTwJ69Kxv2oTB32
C6e1630ZaTbMP7Ab7hTsXSh82Fq3fXEAMldaEcqBJ4aUh2TjmpwJOzdI0Xyo3ARy8tlMGt0Wz3mk
UGQezSmfb3UUrqj2XN5mI1gTqjSho5CPCq5yh6XtALYMJIDKq+j2LLuu5jcr7eUk+TeHgWa9Qbjo
jOviwaHrNPf0aZ1suCT10onKOK5g0/BjZaFXXUVtSjtpzrHBEQ//32qm0fzLrgn0DFCmTstmj9M9
sc2lOHjl+bq9zNQXSu9cUYBrIPGYDVdmgpwZHO/xKvezZ0i1gV8P63DiAAx7Qh4nw0lfh3LCccAp
xNpSekhlNt2FA48LXfuyWg5VhfJKLnv1udQRyHjYgbKbzlh2vX6vA3umS14lZ9pjZV7cqeaHrIT0
vPs/O6I5hEM89t4bkfN+JhEjpWZROyO/uVqsmtXFH8wYVpPaeJPgjVfuTqXCUeMOSMoESaygyAJs
vkuN8L5PSSsh5or1MT2XYYlSVO9fv4iK29pn/KfKg8Gp0QJ3iU07/1Xyl+3JXrfXdD7dKq1FvIYX
5mJRjF7+qk9K8nEoofVnzmiQ/xhR387uCZWKrKgbUx53FbJTGZOdVGkePlJRoRTDkm4mRJkpg2CO
U0yti+TdWDZTWswBLYhJnbBk6EAWbQWnOH2T9lGolMWXRPprTUnrorcOlGw4YCG/kD77L6kgpO//
OuAu5t4Y2812vtnLyoH+RwPrTKHe1Y5HrY5hhhi3ozYUn2hfkkFkJoltl4PWE35r6FF5rKrMOQlt
GGg/DlVsqQjpjM2bd4FoiNYDBG1weE1j42mOs6NAZ1P9VeTqDS+JE94I3ySUB36hlJI6gKIpwjIF
dBd5TzhHVOVUdDQqx1tR8kIhJ+dB+FB7hC34LVXIUgmPhIjVH6hXcvI1az5TbZiEahEqg6GUjDz0
dpiZOO82oYdiKenDK6//7m1bnfkvabP+K217a3NcpxmdTek/3Zfj2xwhKepjbzGJuHbPTFnMCEEs
CcoMo7WKMwoHumm8+VSVyxV34N/3VLu4/7qpu634GbSGTqOJn0MCirHMSQhqRwKappeyUmP07LFH
akNW/sSoV2lCpENVyJfvu08RKikxKPdU7yxJDr6R8h34Bb0FPrFBiCRpQkrCNeG4qgNQDT9qlUT8
z5yBNC3I0fUHvOUlc0d1GzpO3lSKOZfzWuUQlJyiJkXRtirDVG3Sa2GfISghy2jNnHDTs4i+JUhN
LOwcrUemgGcRVQX+JBlkhatgXUG2wwOVhYHnFCSvJXHGk3LKKcrM/K7PJa0U+0Xuk0vxnx4qqlkT
QbtInZzhIr59yvDCRIJd0TRWKpuj5D/ojTwL7Hggu6KAs06iyf6y7vii7Rn56xUtJ1sD3dPb3OvQ
c1WQqaiy4LBq3Y2YWcG1VtwOPRsaDZaA2iGb90HAlyPcAApFLqs8RVl0duO8fiEzVSbuXzJzF0Za
jdQ2Cq+4wPWOR4jBUfIQK82+jOtQjo9yQ3J/VBdshlvWhLQZjBwW79rRHgO1oTwNnxgdQXkNAZDe
q8SMOnxez2RlNUQa5SzafCjNo90+oDPU+Ry8JxJDeH9p0qKmufKptgdYVsDuoWbvRjm23deOMTZX
ktHK8R5U/HaEpHWjojl0CdmmKjechRT+hs5HpV1UW7dOO8RrvUVXsrr5aJKz2vasmUorK9mbUVyC
N6+73su3j3TnKRV+SjexK4lUtxftYYWqs8FaYq0zw/pfK3Ty68kTgzJBtv/aMz9IvJCEKLqtXbju
kmrpHB7JWcpvo5iGx7oqyM2Jl5oUv26np0d5dFhHMP9J++i5jaTjlmRzKGaoagAKshtU3RFVNIYK
tlRiq5OZVMWx/KnlBhagXZaUtSwo/105hz0JG83dZuSxVYa1ow7uxEAet9wQkxSInCDIFgYFOZgq
1zHUrcCIxsOBD4uSjEpRkdNJWqH5LoW6iawP9C+iz/WR4C8N+d/8TPhBXRcQeqC03LtVgPb2mN3a
NhJZ6xnpJmmxK2l1Xf+KvuLe3+v9FdrrItte2/c6M1vnY62kgRZSilEuvlx0xpOwXA+pESozKZHc
9w4k2EisjalRbwRld/lNYZzWt2TgtdIlX0mqQM6ocmXyfcqv7XfrLxbl92br+9+CVCOb75iJxnVW
NAp/QTpnHaYpWfNwTolgEe93L17xYmVAm7x7m2jHLk+7v9hfv8ij/Bk5go8BJaMNNScAT2b7zrCd
3ezseNmu8QgRFEuWeK+3V+81hS/teTNr7UUmRvZt+QMmcjtYfN+9w6cHRyZpfWgjtvDHfCzZeU4h
HOwZi447JH8wJcN//Fb8OD5k3zfJcQinWtQA0+6peLyBrDemiIfSEspL0seviL6r9a//qLe75tyZ
xPNt0z4djW3jkV3/JdS2lm/C9UW4SjHdstPadRp2xxkcG/7GDm6UptgDs+hfW/1mq986DspN5Fy7
Z/LRpJgXwfbQg27zfBvZxfhSjIvtqAkbljW1rARa5P05WpmdUx46LbjPwsYtOBLtXiLz3NvaPRd/
dBFYzU5+DU7H8EBEuBk3brAoBxsrSWEUI2xB8PLuntFlr8I8zFe9G1A3QAIUY+PW20AA5Hbau9Ap
w2sWtNedsxNcmAaXcL0LTl7vNI9Wp/CAnTgEYL+s5mzr+sJc/BHh3HXnnbWYZ9vLflMiHfBGndzg
tA52tzCHFAw/bd85Uc807+SHzolt/HTpsuNMd7CmNVVR523C8tyxJ8ufUGBuN51/39mfWI26M8di
KzuMuayH3g205QKtNy8Y6AMkJ+QXrSC9+dxT8XR6XeR+u+FTXQq12tkvKMVpfHF56z4b6zrgwIES
3fBsE5DZim/mt9m7WbQhpjZu5Xj/enrA7Yk92CEdYok3Nu/Cj5MmzjzYQ9gDX9PHgcRY3lnPFjDu
Gh0whdoHf08068H60HS/ADP46621VaEAhrqYUO4Uy/lkXLLV5uxCSwAsrAMyy3tj9gF+QfcBezj7
Lv735PbOxCSh8Cmsli/u4A9nWZ0DxE/bFlxeq1UtYv/WOc7JsA/FwryxYJk9tJ+hpEI37+NLt3hG
152eGzgbsLhFHqWPjFWKN7b32y+bkOVKN1j0Vq+qdbNnX4jMfVrw7rYq1qPfbuvW9A7LpXO7zZ6V
mQDMHAa2x9nLGtGZHMOyu/cfT1R3f3XZe/vGZUHXhGbYs4A8+gNcAliJ3aIsnXJmC1M0G3rhYJQG
hy/ATxp/ad3vl6mg0n5rnTE/mnMnS68zlfJASsvYE/t2UM2jU/8boBq9t9JPv4iL/gBgu2tcBWH4
21X35s3JgWEqoZ14tdn9hvnogBzY+RKB+D4Au7/QnZ1aWWmxNsvFdeaywOH2MjgYWZAIKWv9kqOs
onz/3YhU17Jt0wWzBkTde2DUZbN9bJ6uawfMpeH7LH7Ad5z4nU7y+UNUo/+Wyr9NV7Cd/u9id8nq
8+m8s+dl7swOSR+Ep2/noFvBj/gxWUvk8hQAQw95SO+zN+/0gy+uLgX+r6beJY5te3c5X+2NM3se
vr63OnEaxg95H/SiUch6DtAk8/D5x1cK4g8A5qqD4eJqOCYpDO+eFdy07XNr7jZK0tWt6F1TgrKx
sMHKkRt4X4XJ947W/cXu8iR7b3vODyZNXPn74LUduSDgG37Dp+iAPmYRKwrzkRHZMDom02nwpeTK
f/2ji39r7J3kOuuGe9nP15fZ/MnsWCT72kQlZE78Y3IISGUUL8UXuuDvMvXbJe+MY7NZtObbW+HM
+sNjAFUry3zd7qITg42fDqNJE1yqfES8kXSm0x//lqg/IH/vu1sS95tGaJ6Ntrc8ldBePNr+q5F3
XH9I6Aby2MPDvjc5Yn1Yww2Xz4h1p4OQgUz9VZ9b6tN/9fldTHFer5wF+JMa87UfMKXeD353BjNM
CKhySLlx74uJ9GWz/7C6i9xon9XlXPD98G01Mjuv/fXn8LX7EftQuPrGkyr081EnfHrsTL+4/h+5
6Ptuv1cjmWU4i93uND5eus3sJV2Smdg2O6k9Kz/3LNDmxnDe7p+s2KAQuxzcLgO7/XYqvuX209Ud
NJbD9nZqkilcTq7es7FMzsdJ6g3N22Cev2bmwG30DLZuLD5bFJVtXo/Lyeb2us8fViQH3PEBTA52
h6+i3P0qyX6f5bxv152CWrvL/0famTW3iqRp+BcRgRCS0G0moB3tm28I2bJAIBaBQMCvn4czMdM1
roryxXRVdx/72BKgzC+/5V00F/xYe3oWtwpkS2xv3NXQMeb3OXp1NWdNRT0cLJLj/28hD380mEMV
f5pHbNBdQ88GMSDQsH0mVzEDNYRFaCSHlgtds7NuW73oUkxeyHnNuxAnPPm08QCWvV8+5H88mDQ8
cUgm+r3+4I9M/1/3VlI0yrs9mHAjZ5XZbfj6Xq3m1l6ux79ton98t26n1xkM0GzsD3/Kt7n3XuS6
6btYNluwhFDfB8d3BaNy2JhwjfpmjNU6unJXhfKqxYl7KuT13xLtf4ref72IHzs5D9JO49Z+b3da
tIEkNovRDvrTHJGwswyEJqbjVozw9yz2b5pY7cr76zv/2NHVoOknbw//Ho5GxLzE5HsHkG1kGUI6
W4kCz9r8DdXwN/jpz/f8sYv7il530rwqlumkuLwvqF58h3f5uBqV9PORWpheYRovBERFgrrK8YED
KLSeHTTmW9H62dapmQ/tewgfQ7nCI/CQC5N6LPItHrF0rep6rm7+fZ/o/5Tf/vU5/dihPa+LpnOO
Pr9pfJDdWwsIGznSiN56shEDKUZz5lNnS0qGM8nYNMfyguPs3JrK34699lj7GfX/90poZvzYsd47
9qLuu3ktn0D5fOmqo2rZxEvFMwE/extv9h4hd8q0C5h4LV75qhuvCo0tW4bCTS2fnsYvQeRPsfVv
l/Qj+QhS1Xs9dJbvbOHLu7DvUw8YK1KRX5ZgcjRGUQ/ixPj6y6P4973Lo/iRdGi9MutF0QN0DJ7n
HdGDKfMBlJIhuH7VTcKm4RhIb/cmncm/L4c/udvf79jod7oDQyP1//HODcWAXyksh9kp2C1018Hq
chei7/CxiOcLO1s2E4xPH2Txn7uHvWk925nMd82Oc8woTKfjtTK/rsdbhOO76yMNk3UqlJGTied5
ajlzYHd0Tk1Hyls9G0/36i45gzLCLfwtXAvS1vXw7zf0jydrF2Dr/9zQj2RKC9XAaDBi4SNs4VX9
6WKRW6f2fOdmwFghpSLLY/uxRij2/THd0M2vZgq3yZKJvcUn2oUNam8RURBXVx5a9NW/X+Pf3D/+
O2785xr1/5t0eZrupb2Gh7449Uf4/i0nhCrwWx15no5v619LfO2ft9p/3vBHWK4zFKB7GsYOZDuL
JbAnZl9iMpTiTHthSmbJmGS9/rVY+udY85+3/RGTMz/I3U5kIFEvkFlcLDGT+KOcYFn7vRxf1798
9r/e5o947CGE7WacjLtTLRc2fS2xJJGdjF5iblUIu249c/x79tp+Wv+2hX5E1KR5dYza5eEOx1Rl
uvxM1vgpTOiXjOgdON2LM/bM39b53zDcP9bQz4H6Iy7z4p63oQoRXzuEoWxXqC96gqN+RdLsXFhK
no3lD6F7zfF3nf0Stdqn+bf71gzaJVg0o638477d8JFFmae/lnlkBfALNdUaMDuPn9JNR7/smN/e
6we6BdeOJB2mGFCRSeHi9dHMyxgg9WYgv6iOnPduv4eytUWtFwen3xK5f6xPkBH+nzv9U038JZFr
4ruSaAXa+IuFItSLPamEEHd2j7WvRntfrG/rX56t9ssN/2na/eUty6CXlHelaUPEYunN+nI3YVoy
GeEZZQjHgSvdIjg5jH595/Zj+5ePtfvjROjX1V0NKt45sWb2QpN2d7bzyV1Jpub4+VkXS2655bXh
/PrWbTz4t7f+EbtDJJsHesJbn2b0w2y7AyQ22SuWwIrXIk+fbhXUVSFAy19Dx2/P+0dI7g8SPXXb
uz4sVGJHMn1QA+8iSfRw7REQZkuOh+Y6hZlr/ha2frvtH9HZTcNm8HqzvNQR0ty8/ceHIuynnAjx
NWp3sqOsHXP82xL7x7j1l1XdXtZflljgh4+hXrCnZrOlutjtJuIb6DEdQTltZW7j0Xj2uzXZ31Ms
9L+1gaZBidLReu/9fNdBGEdxMaw4E6IDwKrB8nkA3ky75TGvVjmMzR6iZfG5axcH6P5bn8rt4473
J0e3ItOxYQa2/r06vyeVXHVEOEMoav5AwTTHgTJ0NBkHtvadvmTtVOIL6ACclUN3Gj+o6YfW7gUO
QbHuYKF3vfUrs59f+blxOjg/7AzzWEPf7zgx7ffePJGlyE1/U0J0METnEG/CM0BGs8mFC9Nlg8ZK
uQ9A/kGJ7lxejah9HNVbetkQzEC9ySHgN+K97i4r3XoDy13yZf/jMGQch5EB7d33pNj+Nmlptbp/
7qL2CQ8ZuGDIOUAi+McGrjv1QGnyfr1r566nOrJwcnqbZVfmlt84/i5DvnGkZpjN2wMKAP7LIJGo
yqztD0hUC8YDLI+XUCRRnAB5ngaWmwNcpyPuyy66vlagYhOczED0oBihCkTnIfEiVE53CLa7H1rj
m2KOqWfIXKG1j7c3ItXzeO1d61G9SYdT+s9Gm/kgHsjMI5uf9NYIeeZ9dsV1aBZiuAMnn09PAQBo
WVjPiLhf2ad3j0uuZX5r2ZGLQJcfva8BuNWBKM3+SJU+3yk2n/2euQxny8VHr1WjXDxW1DjVNpfv
ELHuer8sr5EqdUhNZjNnwbhA4k3MrnhRWflWZcKOTfhQOyZpRIAJczXPRfOiDZnySqjp+rLf/JHx
D51Tb4mYvGmMFh9YXejy5BtjbdrQwhuIvm7XsmRQyyeQudNTPK+l8TDT2j41hRywYg8IFtCButOK
eHBfja2A14AnBjmgdvC1KAQC6Cr5oBFMc0ttfR57Ih3C/70fmJb5spZZl9fv8hS8Sz+V5WtUPCDa
15D/nWGMiPrdt9VMVrFdFdbhgQaZeH31hFuBwtNG4GFdqx6FA5EhYQ3/IkhsrDs6tmExPpTKbFZ+
RaJaHnSVoAtHfAXXve0cXGvU3DLZe0NLHqLdI4Z8cEE5iT5pQRubED3f68CMPq9XKN7VW2gMHmWP
n6lWOFjI+6Ht9PXM2TrYX8cPpCVqkbU+Benotu7yI8OxOWPmdjL5z7ZZBCIQl3iTCUkKR8URcBVq
aa4hghQC0gqbqRpYb9ELzGFLZwdmVsaykGy0UDyRKn5xdz5TrXrVejMEdF8ybxO6qxOl1pu1BeYa
wuLBPp2oPUvzlLmXbj8ytWngYv6Bm0grMutiAhI2ArnJFbTfIZ92z35obIzMzFk1pfkyC+tl5pcc
/subTxMstolqCV/x9yjSMxm2GjOa3gVEdqvl/Z56XwXkOTt0uo2T3CVylpppTL1ZkLZvcMObxjZG
jOKAqUq/FJDY22UC08Z6Xt5W5Bg3NM8Z+T8fIptjihIwd567U1TRWwR3ZQ5PzPB6rJGnDBtLZ+Cj
ifjFLwMEjy5JbNHy1X3Jrz12xpR9hghr0hdJZaKO6qCV6+RcdDl/M/hz+gvvNti6ixaZiZpvKbon
tyeUbfnlA+X9ArV+40FWuUUoYSDf2M9DlwABf3gKd8ABJLV4oMc8GAperr1ucG594fVt785kXnSH
4jUYD7fK0sCkC4IpQT+ORW9ccSOFVQg3l8pksHopotkaezWVcW6l2vz+lDwfPzOxKRkWwvetPjvD
kKgna5nQ10BOQ1++2BoZjQOpIeDFyNeQlWfluPm9WI7ADgzX6nba1sMdDSpktDumGk4fIMw6GDJI
qPGdANQdkTSJTKIn8TS5sbSMdilZz9hRYqGhvYbE/lYZ1+vqjru38I7qwGYpZl2h+PP4AbLBNu7j
QpVqjGQ0IXMUvMxed+UHVscdE2kDRXQLS/VE+TLVoenBamaxRKJBkWvHzxKJ2aveC6bOGJMbOnxA
Xh6j8FNB/4CuEYLLGp47Y2OkbHPrecgvL1128Q6Y6N85Sxug4AhRjo+77VqdawYtSs9Fd+e20F+h
2eVTxpty3f9Unxb7bpzSeFD20aTi/MvnkFeKucpAJIKNEq0e43IULdORK+t1b3IHbRd5JppQsIs8
O5A1nISWsaDK3ElXINLQJMXcz2bXQr0XGIbiNXHCxYfI3RFKJDpH1oSZ8hGwPL6KqSvBJC9YBJjC
s+XZq4xEy32KPAS7PIO630OdA2xWso2xQXg4fY3suJ54sguBFhyL4QDxs9xFtTKsx7cy717DF72V
5NCS/4dP85mJMLPDt9mZdM7BHnEWD6si2Hc0mUY4/yA4BdaqsoKNZt66orSHWwwDLv1Rg5QAhyTX
mX25lwotpzHaLnSW3+C/IjNn1eLgEDsVEhIPNDHOhtO7pi9Td/x9K/jNWpiHF1rxB+UrHJdISHtT
TRHVEXw9isu5vK8frD+hx2aOhgMK59iSg45uj+NuYOqR4EZ6O4SBQXLP1E2VCnV9vw2WnoNLOkdh
KvsjAovZmxUJwH2AgWtoJC3DfKrJZFoTjxAHmaocathDdGSmcsKJYg9ixvFiU0GqxRuh0a6JzsMm
2ikFGByJCEJq9h2DaApXZeLNjGlyeNE855mW+4b9hFgcFLJiz8MNb4Ro78YuYAsZqUzarWPdI4sM
KNFAffc/3A82rgG3hH2M+l8hmX6ZDW/Fzl087jNfnUWB1BccedoCfZ9nYoYdJHgH134mM3Q08lF7
MhEPOqL80hz3opQy/iokFg0wGXf6IgKnBd2BCDztrvJjidMHs53r8Ao7suHAaD+S5g/k/6LW6Df0
tlyssiTaMBG4b1O5jSOhz9CrWUc23RIg+GuUlOBFAwPbuKcUY4kA2w3tGOsCnZgSj7GhyYlXpmhp
qDXHZoH6UBdZD2RuA6d7U27GuNqjkOKa6gwDCVvFPQNxuOqCbpflOga4v8LSZC5zsjPv4jnuSJcR
jYXhA/tCaiKLnvJTLv0Fd9Od1HKZxuL93YD6TC76iDUNTBg6hw677VmPQG2Wn1Dw980YzVC7kPWm
jkR/o6ySDBpmPdI/smysbFuxia5ZYJgFYr4j872P/Wd/XfiS3Ky3jUgY9RbtelQgH5FsP0SgCd1w
SDCbEwGcyFjc2BMPAj/aHiINsSQR3tbfK2fUTSHJEFtqreWUD6al01iBkyQiTOjwdge2O+6k0vVM
9Wu4TrCRWL5PxVfFPn6e+1iOBKKngfWEVnKKwQfDKDFJIhlk3Lf3bYWmkYEIy7DHs34Wzh2OzcCC
YftYdFfPGY1i/L/uy957nO69WPhgEDYan2pDmkmUJRzdM3G/dUO7TccG5nusHtVcPvryecxdxHaI
wCWLDVGWkWe6Mx/tltSM5y0wJpedz4ddTlrma2P6O4XP5/I6GfoszESTioqJbsGUuiDmrVNjxEHT
6nqohxoLNeTOM5xt2B2kQ34L6DM+0q/IRRAFJCW6MPU8YF5yZaR1wnBBnWangF3nDL6QLxfKVBm9
DEllEx+UNUAvyxiXnUl6l8NaRJFdVqZSC3+mztNLnqGAPEhbNr87FHT4X4zibo9Z1zGur+M9tAJe
jyLIjGjvur4YddfGNsGvAYGnrzoDctOC/R9rQsBHQ1bfglNJ2cQAlvUTAcAWwOna/sHtMENA2nIb
m26fTAlm27Q77yGQa5zVczzGsMq+380HcgKchqK8NbewZPmnN29uzOPxY9bH1Rl0L6hgTQ5mjfm2
kgNRpTy1OyJCXA3VYsZYk3qJPsk0FuVDRLusL4pJCcwWjOBUmQ5IdsxtSj4GEC7Ed0J2symP+RmJ
t4cTjwyPzZJjr4c8IYPK1NLpM4z1xWAbZ2YCqAF03Km53jutp0syi1HU+ipq0uH30HydiTX3YHy/
lV98eOGlv37WVnRzvwl0zbVzHsTy+RypEWd/vTYWwPTDMR9eYsjOV5tFkF8vOysWJQznGfFOfZjN
kjMZcaudEZvxKaYOocJYc9eEcZYmga4giwaG/fkknPg2NwHil+iCeMODBZRZDzKX/jh4zzgk20OJ
8P2Q+UG/BS7C4SakEm2tomQ/mkUv0V0B8As/kZWaBfOEhIWi4n7wJzXV3EMOzd6ZtncNOPnFwqVk
WQ+/erQlioMmVdlq8nfmwbncAcxcPuXgc3gsl+VSQ9q1Ak8NcyTBWFD2zwMH5Vj5heQjTkW5rTNz
TVAOepqPQ2b1PtCl3xeB5e1BJA7icV4uNGUMSvXbCEyVtZjl6LdJXdm8VNHRly/OqNLGkSbCeE8V
XgUyj2JTANwLQ/Oe2slC2bQaBh8lNr3joScq1zSYMgRACs2mMfnVJ6RHlNxyWQEZN6wMkkRoJmg6
JnJAxAutwh+n6PBnoyKEnSYHqsgw0Ahn3eO7L3vcjid7n8nb6mAI8cEXQSif7zHXEmhWVdqASnmv
55ODwPJ6TpVO7+EoDAXGwVFocbHVLE7N5jVLqEo8GW+7nwysAcRj/l1JvtM9YldUyWYIzFQ8yfEB
TyGpegw/ApNM+A5ovpJJXwY0P3PprqpPXq8uzPdT6InM1y8OgqGFX0NNTlfKAQXDhUqig0/gyiNx
hPPpayJ0yMChkZyG88Eq2HdXICHLE7aijrvwHGNNccqu27gjygox3Hpi4GiT/jYbl9MSmaRLeWMH
vk/9rcowE87b7L7XdBPFXy4r56Ne9PsyfppKaiaksaXMNx1XDE/JpoP5GwfA3IWlTkqxhAY2JjC2
IlDg202IQMi16TymVTCqj8UMXbSZApp7sFJ26KMtOnR5HvgjcPn8MS5pAtDOmGQYvkBzZ2g4xi6t
dh6o0vSvvQ2iDjNtglJEOo5OkWJrmLXAV2RpkbCukpN/0L5qXodzH7znJG8NtrKLdoKJGs6zmuiU
0QWY6luoQV4h+0sPfPKpMmShIReOVS0nJGnsct5FHTearBCYAK4ZXIJDOIfKd8usat11OpuGsyaW
Qpto22aqoPwFBhbZKAoeXoQAterI4aLumMTn+7wzkIpnpwijwcUIOcMEyhXzYSUIeMqI+Mq/OEeO
eosXTRsnPjbAlCb8vU7PBsbgYF1Ng4HoNqI4Jz3p7urVu4POqzKQj1k1LVFARvR1CUezlG4s3HG1
7jj+keA7K76KkztuuWDklpZ/fJ/rWBrX1JXvQHTRKCtsjcWUzbrRpAwkfnSpPqrovWBG0cXc0jKK
cYonaCt/bfKdJ4nqitZajp4FkJpApsjz4pNFmRxYXXIQktaXydMp3jKFFBKYPscpfQY2675DJYOY
3YonFxMg+NA+s8/+y8xmNQw2Z7Dpwkf6dK+9CPXpypU9gGIK5V3773Cj//njMJneFzHKo6m+jO/2
/RsO2zH8TkbQgPl5nm644P/77zaiDJ4j92W+jv6W2BF+t9EFFPxRV8ZuMPpWNsZZr6atrPURtsp3
RvgiEIGoP3bgL2HF1hUqaUJi8ue6pJiTXyma89w+986PFoDYeCs0dQw7Pb5QbQm4F+3ccOjdbe5J
P+vv9iX6Md5uPHbuT0V2gNd20g7Bx1EKu3+Gl9PlpEAJjGrtLR+NyW/1gbFXI65tMGhz+W5iGoii
kNqSHyKBCT8FtWbXfCZzL5F8nxv2o5O3rgAZSJSaCNc4fimJed8bikh4LPuyI12F/HoW1SNCjU8V
mFqETaanBKXH0EbDhm+++MBKG78L/OKY1bsmIYoATYgirGK2dodcs+2Vdk5MxCNAs3NCQygjvMU+
nhjsELYJmDoxFhc6QUwmyvGzIV58MR0Cmy/xv9iHa5paXVXwSrxTQYz5foYmATtADy+ZBFsiOG/V
HINt/dwP2iOBHtio+ObXKlV0P4m9qmaHlUhCSvxJXY8akfecnC4MgiqoMofm4M+7qZikKbJzJGRz
WVlIz7DlCsA75b353+d3we0jr00rIhkT/PkRcie+2WWJ46A1pYx6pCbfePbpughe8JFMup/VuOak
+OCZPKkdZFefJJUcQDfbex8enRxWJSrPIz7NFN1PNhXi31CksmVn/lp1DVGxVzWbd8Yw4ZjdoUxF
eyhYY8WqV/c9viB2b15snmjlQjq+T/N9hiyIayaVSLd5aEbrOxZS1Zjzj+OSc/G52LgTsv14i5Ub
6edHmrZHZPuZfSSJbP8IO+tu+1sK8+wz3L8+WZls0Pu+Or4Ds39mqVA19idD6l/5+Gw2vVwIrWsG
zKUYqAeX1tXl4VA7o29y8dlvJ4WP/Fxsn5B2Kgi5NSYIPTqR6+ojKkR91FQOLpnuU+x693dFFrns
nVszgx4qxjHqqBRtrTqn66SJ9C2URafxHpcdNFbeVrynCEA5Fb2bwHSx6FhwyB9B0QCuWQUc36ve
+X1sZWr7NEtZRUfXJeyIosNhRYWufsbU2y9hEApg0KMduQSfky3KRNaqeC1aTcnvcn+3H9PnNl2U
i6Fh6UeVQ84XOR+Lj+SkDuML9ED6ES1fqPmihVVvqYOa/VCzY1KX5WNaI5wJKxHwbD2jStFI5caP
fT6rCAcg3L/vL0QpO55MtslLZos+VeJnBgRDFQhTyj8SigkbyBfBR78jw6V2zJMJApQ0pz/0z/u2
EJyWZkqmoJh3vriUo/ppDfvytUc/jb2+Lf0xMvIYRKqf6uz1EaPZmO3jheEozGTcBWA19HPRxKv2
/c9eJeOPZkHj87WJXKGZrghmXWksY+ba1L/IodN+imx9bpzgW0I701olIxRN6VHJ0hqy3E00sx7k
/TqdRnOwMa42eTMjltf42ZOZdVbNzCFxwScQCTlS0XqtL/ojnD2MGMs/qgnG9/4sdQajM+8+drcQ
EWAhcOSpS2XRivQig054JTT6droNtoNIED1wFqCeyWbRqZIdkB3xWkMZKOZPfdsY66fSYiAkfdtF
G4e+3QfBnsrDNyuxYuMfQIlYFwodqFXiQknlZNYXZQUCM0TecD08tl68+ooWId5hnCTupLMZOlij
jcrV+3Kf5ety2czja76Bpj4f2KzcCboUjJcwBqJF1kU/ozNFoZfBKh4rM/1ShyLfR98+vSOaMZNB
K2aot5GFiGIEo/6KQ1A/t2fUJz/TD0T52V/F0FXIsongHgLmfL8cB5/YNM05hb2psfL2SGJNXlNt
AgfMa48t99zbuLaxzc0HBcaqVRJIZ/WVp4hGGOccB8iQmKKtHjN+dW+sDLNBMYts0uJg5NSqz/5n
92O46I76jLImqeBjTqW+7W+xVziSbhHaiOhQzAd7d6tN3goIwOSUcOwXJFbeXN8aBNKhaHyZHuID
Gs6jjoO0yLj34fuyWdMQ2Gg73Kas42saHJo1rhrFuWWopjPjSv72Or5fZnCsz2DqPhv675/eHp0P
Aj1SqiiNF2avZZ0itf4RyRiPHPLX9DOdpcf+DmE0NMrUCSk3NBf+EenywUQxH/n260h81VEnHMza
L7Nj/RbGOfkOtt2A2Hyfvj9o93A2Q8RtTXgqVNEGqCy14q2Z2HijDcJxk/emNabhmgDKcx59d46T
2MzwyCSsRtNoyilULFrlt6ek7wIu9b5WHCoDLuY1eXNQLciuR8pLPNGcENW8Z7835UrFYF08L8iE
tsVwOS/o8rWU38FXiYpoUEgaaN6BipdW+qXZxSsYM9ku3iVOfnlusECUwJ9m4WaQmeE4OINsn4VY
8hkjdEBktCaWz2nkzAokLhI84fA1g/PvbxFw5Lk+93jsfLYPp6RkwhFHr/BRfRELl8+RBmNIJxkR
1Wfz6a2zTzIK6rjW0IJjnQMnopLCbP6Dc5L8g5OlP1HaJI8NWzPamoSLtlD0LASp9xzEj+1j+4dq
3DuyEdrIkJqGZvPn7qwH/IzB2eYBpfdsLzO6yu+Lx7K80Ga/6gfqIOsJDZlkC8yXMS0nYU9QAal3
VEyKBR1FElgR2CC/ogUGvr2ZaiU4cZcmzwZjoWjRZ30w4lx0xx08x+jUAJbqHlVMuEQ7D9TW7ViH
rGbm48E0OHZ21a6KpPsQ701DHrCh2x5hYfxFCe9daqt20Mm8lJPgRFWyjlEvwuwItS6kPKfKenBr
Lq9LzyDWdEYNe8D79l3TZYdkt2Ete8Do6PxypMgQ4S/J9oYnPeuMHofX1IXs/rIa52VpJ9o/095C
OZQkwav4mEUiZmXhDhUtBpuBg+b/nD2BVj7mJ0s6joiEgRa3DYIglQgj8h5jHLqTyoJSR1/W1/j2
YnLSQSscuj+eIAsyOy6ymMcW8zAe/qLzFByer1GDwQe809uQCQxvu0mdlMEazak+EWPKHKiRr77Q
oeIjMhebar7O7jLUZXmwqgOZgeub5V2+y1EXTTSqN030bq3vx57kkrtlt22rWgQbpuxpZ5w5ySqf
lBcOnugaBUKdv69djrh0Gjd88crpd2Uf0FfrSUUJfNHvVuYYUIIpOKz00m7UxFTnhl1MerICvZM6
L4wykpU6jze9S7jSbPfrxS08nB51hygPL/qUHavqC9pWaWUi0BmuSkv56H4MSjPuMW1CfNA/kvvo
k7b0IHSq23RM0o8TwCKorWdXYNOMeD8v+GHY5YF2OeoETM1p9WoOfVVYvChazowN8nofNH9pQTLb
GD3m+TSaeTaZT7Yv94Uv3st8YnArbRNz+li37NJNSqOj3/7rZ7JjmDT9+lT4pYx0GRtmPxE8KuPE
Pz67lCq3PLw1MQQP8BA9GlY31XZzC48Xb1cOTBYcDhqnfH5ETSGl82TRKixOKkGegwPAYCl71LrN
Gpf4GiubJrNZhpuKEklgY2ZwhPRNjfPTW6Ww6ofTAr1vSOtSmVYLvEjsLiKsZjVSEFBCQ1RlbGAa
RyAU6D/BspHMezThfsUICRW7OJUB1RNmU8gKIdt1YTi5Dqbu7I0QE43P2jTsfNcBmzpxt/edBnHU
nObHGOFEZH4v7lK3w1WAgUJvqp60U3p4XVh32SWMpHb6o3HBXipZX8YW6imboLr1Fr7Tah0n88ch
mnirJ1ezxLIKfZASdRCdg7S+ZpaxZJmuPPFcB4Cy7otQ5iZ0Aog6e1rq1ntinPh5fVlOq3U862JX
3hVksBMVO9XKyjaPTbRiu5Fj5F+PQ3XjiuiI9vqCSejq4bzpf99F7+CP4Tmh5Kkuw7vorPVlUwta
5sHlcVARXq6XdFD9Q7Wh6zB+2+4yN1PR25eLhFdBa/LcSkj6s2CWs7rRmasFfYv7DlU5Cg3G1k5v
7YUfObgQVgidiceltaSI5OvWoW3s3GkE02cJ4MnKglG6bxlfiDrFBBnzoS6UVA7WeDZ2I1Alsnmb
9Eq8kgRclrcHnxR2BczBfPOhWDzAQTPRv7Avf5tvmtmsO/n0ac6aUF14cLxWn0pBO7HaSMvaxgj9
6RBLuWas7AlJuHEP9tqy32FF8iZ98tpRD6GjjqQNtWQBv54gj3mfzsDkNTwkfmqbxRzHozvmQScW
u8cTVxPSdIvrSg/cYgMhot0bj8ZKyKBWfd98Yp+xxjKDMFGipGe5J/ek0aYHvyCilbpLHYY9PVjp
0MYllUt3H0/TqdYfRQo2TfdtfqSl7H8He8TvkTmflHvtmFA6M/3d0WN+vVsVYvRCalMGB2+uUMCR
069Ih5Q9yZSHg0nwlDkj+JVx8lboGxD+D+E5Xymjp811T71ztOs8uVrUHQlsMX4cd4R3BvR/KErb
zD7um4GVkdZnPfNNa18yHgk+yu90//xUdr3VY18cCxnehkzkyYfRn8SYrD2Qwh0FX8v2wktq3T/1
7ffusdFA0Nxl5lSX6JqYLyd2Butop57YdsMD706knd0e6Jj2j+m0s8ckboMlfOnoiNjpktVXmr4V
tVzBymL+1brbzd1ZtW/hJqjvmq3qKKIcVm0GDu81mDJl+GAOO33it6mYVIQaI0A7Y2PhckckTqe3
AxrEFlf9FvonVRAqQz6+FRcdNLP13Gb7XJHxtzpLlq/v16iz6D5F/ZIqV7CoRm+CqSf1z6wS+ZKy
psREtZT9UOpzvkqWwXRwJtB/YHbCSOHPzxszj9FvLjhVGDG8ZIrMeNuimFDyPSx0QmiSH6kpWz1X
ZtFvlXmhexweqsU42qaGNVjR0ZmxoxNMaL+4mscH80LhnVlyomQq+HA4d+Y1QWD8AKuFOY56UqlS
hnr7oSrYqO/SC6HoZQ0lCTlsxGFrRcQhYMbj4otNYhRC+9JPbHJOSbDtHdFOEjkmgoXSSq+m4n0t
aeztq/0rNLuaTamMAqLZxruH09y0L7qKNCR9xeowZU8QEE0YUUhmP4X8M6JJLx26nUx3Le/Kjugc
kuvlbDzsYMO28e4mNeHJEHEjj/WpjxWyeRzRyLwoshnvFDkaVZs7VduDYHFbjci+mhHEgDk8gfy6
P+NacwkEs3IG+ZTRC3+NZ9Ue1rW+xA1hpjseHwZ8gdt4y3bZ7ruH4dTJNXGevuR+GyJiioo7RRUf
DVNbqnUfLFDQulzQLgCRAEBh1mzfMqKbfb9po8U7HJ+MxaG7u8Z6i6gw5BA4Qf0wdaAC6+hzjZcD
tTQl8PRhlQtaDX3pTzNyc/gfBZIu9EWs0MxAGdzS9fY2WGExg7UHvYfJ2v/gkl7fuAYHYkuOBKpJ
Tss13Cffkjd3Y2xUR988j2+RoNNs37JRDS0uln+CA/4h5qDF0b1bsMNLXGM5pslypJNwDBm53SFP
qON9vnIGNyeYbeUNQ8lYRlv8g0a3HqVWiSn4DQkPXVSh2JeOCrwf+swiXbNc3xagGUA0Q9PY8MO3
d2Iy4JzogcQn7Mx3kXNkY0r/uwHv8RI37kep2qssesv2Io3HwlwzvIIbwcTqLegVYPeAuqFnPjtM
j2pUEKWGKOkkR6YGLVk0Hgz7ydMJlDFWGJ6p0/ocEwx7b34zn2mbWTQ0D6DDgPaY9/pTd7r6Kg4/
eXlXJol5Ba3SIo5Jf67ydiOD4Gpu3MuUFgrCPpxVOHjwtxjj8H+0Qs1p9t9/J831NZr9xofutgDK
/wNT/gGw/AFT7ry8puvVVb079EcnO7sqAGxMH+j5f3F2Xr2Jq+0a/kVI7san7qYXU09QCAnYVGPj
9uv35XwHK0OiIO01UrQmmeDytqfcZZKM3QCMtrPavL8RhqE3t0feEL4S/X6g2rgRv8DF/8B6Nqy3
bxjeJ1z8sTpfW/WpAhffF10YhnsnTPuhCdGMYsqEJehBW2JuMHEuJtC6F/Sh5uP/eRP/Xl55onCp
qm48jjEUAKTq0LYXKaTI7NOR++IxfyWS/PeYyhMv61Lq1UOIleYxXfdkh0gfmx9mz2JqN+tm/GqI
lR9D/PRgTxja413etCsRJsmjM6esDioJQtgW5B7YvbBY8wW7tXFtTj7qwQhNPWtVOm8cnyAVWZ63
GSVQSorcmRrQS/37bfyQEvyifnx7G0/zT28btd4+yUp4NG3oWj3Ap7Xdf+BGItrbILHI+yaTzGR7
rXoDzcSho4dSFsUzMi/L2sk32vev6KdfRLG/psITgP4moW1SZYDYaeIiqamb4NhF+/Yww4DCmjdx
w2wUmqNez5wlozcnCgds/g0v88gfwKyZveza3SlMstVqEfV6tbWCNcai+fvlSb9Sob69vCewfSKl
Go4dYjOVln238IaUZ7yTyfUsJzb9yD4O/Zfz6VeK/7d1qjyh3g/GOZbEI/QCTJX6/b5iwRByg7YN
wt/sFTDPoGDt3Z3f3f39uPKLDUJpeA/fQP66nl02xhmq2RUQMkjl9ZrK68m9Nm0fb4Jk9iQWTEp1
iuk0BEerBYC26E5PHhs61eLP2HtxRy8HoLnjb3cURYoA9Z4t69Dr2/2koZ6a5qSeQHToECYyI/wX
C+blJZ92yWu01zOxZsy7dh9pgYBi7KRtT2C08NTgYb2L1aV7ar549y8IFl9iXt+e9Hq45htV4bIN
6+6LjvaYhRCig/16QlEbaofaGRD4zKydHnbHpzWaytCUX9zFi71Tfdo79fp81Y2Su3igR+Ie0eND
YW1xtYzJR8xNsE84b7PZvX+0K+zNChNkZVuwXpBNvib4H9uD+rShlnUWlUIN2UQ1u/bSzXtD0dYM
i5o0msKmkIKIlnlF25Dj0wTLSfdgsDq9DXpvFGLyGvw3VSLZIv1qTnsm58uN4cVKUZ92VblKtcvj
xryEQL4HAQ32AeCYC5aWUicTxqzHjnMevSm95h6AybwaKanZev56R818+jZfhDLba2nVcHH7JBfm
vht1h7E9OVoEFCeNLNS5m52p3QpscLt/zxKp2YB+XFuGlYPmkY663PM+sc8Q0GoCiQaeb7tD1Q8D
DUCqiakn3GfUdCq6RQCabfsV7ev38+zbtZ92hDJtS6mRcu3EmffXuj+8TUMzMB2zc7UHpumZQQz/
7J212vY7HBlsEZTIXszQl2/gaZOQKvUuqxe26O5yuV5DVrVYqmxNvP6eo7hvstOZfvr2K11quVl/
f7x58SmGiiqkoJJbQ3rrr+XeNjIRzWTOEb7ReVHYosiTrM7MwqlhTJ8Pa8LCnL+i6r68i6ddotDP
bdk4MgYq2GwAHEQ80HO2w4YGhxqjOaFG7IwWwL4HgyLoTC9ew41+FUVIv26Z/00F8WmbyG55pcWZ
Eof7QXq3KNwr8+veaq82oRY2NQrwM2ePlOPNalqyAk0159GYZ5LAwK76e02Iv+4IsgGPSpNU/nu6
meNZuuZqIcVh7mqUuHvDLTqmpDS2MEwoqHWsGIPMBPzHiwv/TDCa6PPbhZ+2osg4VEorKZpDewmt
ZI3U0xcjMRrvx5tRMDEzc2GuBm9t8h2qGRSO3M+T9TJ2+JUT+e02nvajYyEk6bHMH0Nd80U1KOD/
3PwEJG8BisltyZ/nw6JK1xcAHyW4rgh5msjd40mvLAAJlZKvGP2D5G1udnkc5KDZ6u45ApruC7dO
eZ0k8XCTf16O7xuMZm9OhcstbjSS//co/r6rfnuKp4CvHd30jWDkzcy+VtCBCPvWmEl8UbSpyhId
F8uTScl45r+INZVXE+gp6tMuh42oZIzj3baRITCJO6KPjR24/WUXmttu1whsuG4g0VWjRtI2F4vU
7a1W1qxDXmONjYbsmvrjF/HQr1nbtzfytNeXt0PUFhTmddUBOW9u8ftC5vaVCLf4+1r+b/k8beuH
4hpt6huXkQ24Q+t89O62qThV7mGyX90to/dioH/nTKNLi44F1o+q8vS6M0W/6vFBqID9A5Cn5gE0
w5LYzRhyJE4CHKfUi7/hjffv7326rIkXDsWwUYUAVdN0bzaq9WHQU2u2GmCBnDkumdXxDTKy1vD6
ty04oVYQNy1mvEkTM7y4aBrz240rCe0BkMsgCPyQz6aBCvTMiV28qoFVZ7T+wmAr2wppcuzW3ets
M7p64dEZKs4w9eTu5DA9fkxOi8nFr733Yu8sdKse5EDkXXSDhCAje6o7C3o1ogUZrrdCm5TCPXW0
2hpItnVbwwonbIIu7Z07vcW7FjZkcQfatI+TKNXAvQ2iBomv2Lapl/jUrNt8r8goU1nji0W9ih8G
mmFTGb85OwMrZR1N35RjB1gPv+nPLIKRhhDdNjudyJawxwVKM55qCypFrRGdwcKkQkM159ob4zD7
Un7452Epq5IoCQpbsiK0nxZzlN4banpkDGG5PCgtHR3pXJsJOJk73apo8PeUkn9JFomI4NBilSdo
svp0uf1dl/b6ft8IWJA96eb6NpIszsUmZ6nNj9xsA22mU3pdkmwPMssCQ2ZtnHEbgXtx9/fNfBVT
ngKFf27maXpfc0HWTopcD/egz7OepNkCetSVvQGTMH+cHQmgxUWZ6wmgHL6XPBTa8ODxLziHR6MW
gewjLO6gE69ns42eN3rKmEJIsAxOa2kIUmfTvYEa8xPhaglnUOxKIJ0M81zTFQLVgWSUmNm33Pn7
sfTf3rHWyFaJmszA6k+nDItWVo4Ycwzv7yrU/hVg85Z7Rk0cKtXRRRntcm/4cpd3DXgWMtCACyCO
rbOzhchxgkvh2dIiIFx+G2eEs3tLbFr1gPlKwX4APyhcZJceLb8ENia6IOLABV5hXmeIM0H5RRgt
KHSvrOykZbY+ssq6YU6GCrfePT6scixg+2qY1QY42ylzsVKtnewwvWl2+2YL6lA8dg/a4KoOZbFb
x15cWO0vE6FXp1gzts9jrxmawq6Nki2ep/z8W2ogCpebKB1VvC3g54m5vcmtvOpL2cH6ezR+ORqU
xp5DwuhTJuh5mmMHRWwVF/0uDM+UV60TjoStjxTK0GHdKqyierFlf33c02MpGI2224okyG3kgf99
LKFW7qkm3lvUApIqQJOdsLNwYG3D93LKnQoerDXY2Hvno3y4SWz26AWO2jRqKWjBcEC/tBFHHKC+
PoVU0v/ctdwxVKNGzoYcQd7t4BcrkxcLUf4lLlIVRTREBdEqNoanuz5cNy1jI95PIYygO3niydQN
5O5gsMKvPdLTeVjnCdao/Y3bdICBAOfbbCsPQC6xjuTJHuw1Tc+jCch3gLtuPhfO4XlYLI6LNhIB
tVm+KkX8CEQ0QVYFDU8c1VDRYX468Q9xJOkoTAlDgQKt0cnO/RhoKMAeIelfkbn+exJJP1Kap8s9
nfzsQI9LXZcitcD/bZvbiz1s9HAoeRxHg5n/qrwg/4g1nq74lLxFWnG/aHuuCI5FsvqQhRAu2Tb8
FBheJjXxoMng845DFn0zY9zIjQ4HRsfHHmDu//34X2rS/8zq5mZELIYkvmqo5P87q7NEzdq1zqxO
cNqzIt2W7ua6X0yGmw587hBDpW44UcDPeqDpcl8oLFDZI8Dao9pb0J0Gm38xF+C/Il4YhO/A+mw1
teRzZo4xUzeTbZJawtU+aFbEQW5LUCQnh4/ufvH3g/zMQzRBaWO1KrI0tTb/+++DJJlkVBcJbeou
pVw3vEwTj/coT47eSAqJA8wZSNb153i+VDrLbtrZNbDRF6vtZ/xOt0VU2SLaAiUIjJT/vQnBuJxU
tT7oIUEYgk59JFKWiQmBzMIHlew8sdkDGFNzVixohb2qV7aVHwdUcwOaIaooh2Nf9JU6f9t7hc0j
MoprLYRdTYdobm+qIAaeYeb3ILdZ9K1N//p2AzfjXHb3fbeFqjgaEUpTPDpipYMKVW1KV5g71JFA
cJEE5CL9mbAh291ru4qx5ohdrRgTzVz7wLSZJA0wn9/EcMw6DOvFYx/UAIa0ERA5oPUW4QfcKED+
e9IJRMsb/IilFGYFa946fuiK16abSG8vs9ujInY0LHhSq1Lstv3A82vjw1aAoQBvBicaNBOcApKo
f8KGIh6kmOI8uBhGrdA1qLvRPQcUi04+By0MhdKTwdXfnKOVyT48C4CmtW5e9V7eVfReCW4uturH
3pRUYt4G4pc7SOjG3baIQFUQ3q7+HXjrtaE7V62JBnOQRuhlAjJQiLuTs8UnnPstZxLelaCdBwnN
YW0lxJ4SO0BY+Tm9yoTWd0lxyrjaEyBko8iB3mAMDvZmFURmcFOCurE9qM12YU2OfXRPrVz2jcEe
7CJQXZvVVnzxx0zeJL/KaIA0kuEir8hyAbxfGy4IEFbZn1ApxQ8WUpYZSd2QvrsSkABAUgtCt4Ez
NsQHFoXah5/A8OKWQrWyTYjfgslytI5tJ7aTGTnBhGE/uKcpoPp0BlaZuN2UU2u/vlq48Jr3G3Y8
6UzdAtwv0ea080VinT/OEL6oRMI3C6Bc7B3kPMXtJgdZGkbtHo2wUFY9dvGm4yeY0MEabhvl/VMf
fFLTCoo68DeIh/DIgqcGSKRBCcc2QEuqJ1c3WkMpy2hEN9B/dPDZdsCKHy0+iexEFLYIA5HgQwJf
hDw0+nkwe60DBDfznjQQw9LkhhGUO5jhVWGAw/PsYAfl4jTlrxAtkubWIv75YRoMAwabG234Nnzb
wQOgzwAyBqJ1I2QzDbyTqbbEtkeDDTTvXuoqYle++CWCj9AxL3DjbGDjatE7xNblDhXSXhh90pzb
G8hO5xo5CA82EHwrUyjTZkhuEPeas3QopuZFwCTkGDmbRt8FwT/JBlWoAFs8GVZ96pwmMkA14yOz
kinbycCJgsWpaVOd4v7bI6jA4jiHq4MOVTkoP/ZLMFTmCZZOrwo708ocx55fdCO709lDr0QG8Wy/
yXtARJw4mBf1GmlEVKz2No3CDhgfp0O/qQWYfGi13fuZWs5eNHkvF3e2AbEJDxb07xeuB57Evgse
04UNPO3cZ02Xu+OAUVvkzs3szKYo7ZDe0QptUQwSsLZoaD6gVSA/+DdAl2frprnANg4gTJAvikxD
M99AbYxOZrqCd5J1m3ymmAWTm9PkjPV8k9O9HmDsPaBtiDKHNUgDmci4Rodlb7auU/3j1Gm4Cggm
SOBpIroHQAA2TROBnt4wA+HT9OhPPKTO3UFBOzIeJdV8/cIrrJuSfhtYw6aGBh+5LWw3AJY6iBvw
+8gwQF+AtULbHwMTb0MPNogVk7d8+qi2RWrxfym/NTp0YNVwUSBDtI7AVJQ6+jMwHfB8RWy+Mj+V
tAtwwQN4QZEQaSJJN6uHe0KQcnGxxjVGOh4HqToaF13/iLzYTpkge3VPbGQ4NpL/4N+WKFGglYz6
RrueycInhODTYX4DbCF0+W29t7tD0ZWGutwkYxkPBrsLHpQH3t28y3zZqasSyMRjC4yFuubHFU6Y
G9m+GgOXgGS8t4FDFGbaBbdyND+N0VRApoD5MfbJooGxXO1PMD5nU8YcqYYliQBqIyBr8sZP3iMa
ZpceIjy7M3ubVV96JxzXuiokDP8zFS1/6u+naXczQaOJmj65X4Mx2dsGyiinmbBlzFoQ0EGCgbnZ
2J+R/YntRaF1dLLAOBxTPXiYCfYYF19exZYBDyDWexk2tPgMgo1SrYjTJfEUtDIUHgjcxs0B7Cab
qWGjfsJnjfN35KMqWxRZ69PWJjghhBHZsT7X8+k59hXZO+HOFl/seSsVTHRRytPb1Y/KoZC+5Q+z
xONa6MjnXoLPpIb2hpPe4Lockb4RW95Nd3bVpfMi/Pklav7n4H+KPAzZuDYStSrlOwQlo4Hx3jSF
HpBBzFTw1xe7CSoVOhOjsoOCUwRAC2gjZZbRzbSKXYcdFtEe0/dfdkyawOspwlTxMiFbxlBZkL66
vt9CknwTHQXNSGp6FW1vHe/WyqzmzAroKeYIta86b1NAPp9g2KxVjtomqITui36JKDWP/9dNPMXc
rXhzP+jyvUa2TvKWBEJfmkjOUPajow2Z+WTDo+1uiXAcRJT2/rAaxGCaKkt5y8O96ENqwhtrY27V
HghPZhcoGt3lqBkpn2VvnXRCIG6T1mBSoNPhoD3oQICqPwitetbqGiyOAeTAAxugBEbRHERIRBkR
Uf0jcACyAnhIATb3QV+OnaI3mOXe9PQxRo7INlaI0Z76U83HR50Beus8eh1r00XOZkJKBA2RnepO
/AbeiUhIYfMJ5/O/J9fPdlMTVf43hF/Vnm9D2L614rTKGEKwD8vKWQ8Nd5v2iZAaET4w587gbuXY
SNDpfHHpn4XZp0s/9Xpq/VY/xPpakyzVbhehIOJNjG7cCwo2VINY6y+e9cV0/ULbfHvWVKn3mpw2
zzrv33p04LeQ6/emBzDwa7kgZ6n4d0YC0Ju/e/W42o98/et5NaonaOK1VfWpwhSVmZhcxc1jKIOI
vtt32RI2FqJokQj5ZfOpOK1d8XldC+hAiVMZDk3yqU6zXvWWbY/rYhy9oRHx1trdH7Y4Ld6Kzz3w
ZmVeCwN9j1Vs5ctbAxM61W5lAx3q8sfjYStIZmS+Afp8MwDhPT69iXOQtaDS3+FFvinTy1s+ua1P
H+JKmBTjcpUs5NVxK67klYEiCbndx+FDD/fzzboaHxfGKhsXobQslvWkHRYjaaWszh/Zlkh1s7pt
G+WOGJLmbSGtZCrIUM75w9dBMeLP8vD2WFbDelCOIVeN4RwPqmGrcV6ao+Yxac342ViZKlNw/V10
ODByHBcj4O6wUEoS6vVhXixbgkdeuk9t+VOHhlXbEbTDxJPDI1Hn+rRmm7/hZYsIzMO9AwfWXTHr
n6OAOvw+aRTmXsyp3zZnikakhpj0qJhK/ZsWKmqZJedT2myBZXNfbBuV09/eXDIgsKaJjRXLjWLZ
m9ORAGpyuA19xDxeVC+/urPPm+D323jaBKtWfo9i44iVN4J+sChIi6Aemmz99t8PLOo/anNM42+X
em4U37XNSVfa8mO4mbW64vsd2aAec7lghLrdcqlnXnKz7uRqK62yr4u2A3kEhh8SXAkiWOKwgr00
iVlqyOuZJXQQKsIRFA7bAOrTRyzOpaKlOHJil3cIUSi57S8I+5rKHQi4SQ1DdjWwrHyjMisUGNe1
nQ6SEpMztOlOFO86UKekQLg0iUYv7cVI/IDip05799MYNz9TwJ6XarlOCJpbggyBCISiTFzu62u1
r00bA1AqfNdlbrXWKU2E8WEuI3gIlbF3XqYXV+uV40ywmN2CU0+KkTCiPlsNRU+b3qjCgyEeJ+gO
LKsd6rx33UYTgQh3md+sJkudaOGmt3GhKEPTP35AOJlQ5k7FHnJd+QyesX/4oEFSbH1dsoozFN9y
VdFdppCsc5QatrjKEabYJotHbU+liYQyxm5sQJKIeiW5uVsT6iRmtwl35PCVVLv42zYmKYqu6LKq
qbr4VI2plUxVpJZUhcb0YWUuta0UGHgjEl/ghNj4IaLLKIcvpl2zOf6Y4N+u+lQRPiV4Gqttrpp2
JE9xkJUio+4Z1odmbsx8/KpSqfx2VkgaSvQyFlxNH/zfdX24ioZyyTmcAKtdzlb/wnxALDF9Ww/P
/rAmyfRy+t8j2VssNMBzH6N6a04aNNUAUu2cEEFKkB8tfBBdL06SXytB3+/t6SA5y62NHN/0IoSx
td3AWzyBv8QC7Ui7B0pz0lfpfD26bQvRJ9p8BIRh6GEeeMJH/uDX1p73dhPQq8D+Gx4+vACVVhu0
Clpr7RdFWKUZmB8D900G9ulm09bjttdPRRVGl26KvtX8tryRmdDm6RvDw6juKU71Uc3gRz76eB36
8ZSKDNWLGH14uJ1wbWF13ruP1emzCafQiCxmUIDQhViWg3bbVBZxw1JHme8DoaTsVdBAYe2XB5Ax
umdvR69fbz/NPJrH1VGLaedelvMEmhXasyZqZLm7fBAunezg3A+YCtDOrUkYnFgQgsNuMKP5SkWi
NtH8iW2aYFQebGHfOVD8quVhbhZkLBRKnDudpMYCgOpVJQ/4kKtVmqch5ZyQrJuiVL/0YRPrk5aT
NLWrfBFOAgpy1POoUEET1x0PKjfozTeCS4tNEQ3c3Xmh7rrTwpwm7sxpYXVI+jzT3ziBoLM5+o1F
mqzuJkX3GV0LC6YDnQoVtpyVbLGXIKnbNy1VTk37OiQxi83d506aoDy2IY/ipwtG0AL5gmQNFNrR
dYFBYdEbH/onbxd7890htud3RvKln43y2wH0fUCeugg3LTvWqShWYfY+X9bIOjZBK1BoKB5n75K7
7RFYNRy65L7p9BxqnByFSa/nKTSKh0CkLTiYU6QPCMKhDhz7Rk+YpNTaXpzJv4bW3+/zKTSIklu7
vFwvDdyTTQRKsEWL353gJ9Vb0aal//A5foUxfTlbnwIBQZeyGGceHO9ST4WJTeOjcfWtQTfqvkYy
lKxDCOkmTZ8PCrjhyT4s3TWSro0tQpO8hWbb/hB2HIjrjS8dwYFkc/h8jUFfe3k5QsGkbmRNm/my
Qx1OCrqM9P9r+/327p5tlMrr/VxL1fUxVA+mhjhqGNVW/F7BrEMden3dIvU6oxAjBkxZndSrk58a
21ZO/IvqSXm/zt07raUYopVFxTYmkp2Lb8bHfX2iHQ05LiUzi1MXmhHVSP/U5+zNgDBR0ZXcv4+u
35pC6vdnecpzTuJJj+oz87UL5vp/eE5MLt/DqwW68L2XO71jzwRFMbBoGU7vffK9/k63X4Hafmuj
/HMfTztxbESP6loxNbgNuPyNKvDeNAb0A6aTCeFPZIHh6GCKgg7NcPrZnnx2jXD3Ejvx1eV7PhG+
v4+nACLXUuHWkqtsqMMqOw8ldA5ab2r0dmKTOZ6cY9VB4ekA5fKOaVSw0T0xndw+i5adsturviEG
NS14P4GixVhuqfnU07+H7Ndmj9Km32SoqiiL4tOer2yEU5nruEvT8MejRHaZYDbFb0i2MHUhh96I
OnRrNR1fvEOjo2EdZq8wJr+1L9XvN/G0zx2lo5Jej3hzIn1sJT5iMFaOwTpFfxsp+NV7bUlu24XK
CtFyY0kvQCfKbxHX98s/bV9aG9x4clabshNqpCa2PKIdTC6LCeWm4XLTpxPXIDKFlYHpDn6TFswy
FtXCEmx/KiwOzpjC4u7Vrvpr+EkLkPin6WtSdvo3MBNi+XrIRIYGDWIPh0Dn7N2QeNAI+VOASLTe
0EBCi2rweBHJGL9FMt+v/LSO23Gx104HXshl2V1uwctpIxZR2F8Xn33VXetENDSg+LPvksSjxT1P
KVH3dtqMOPk9c8+Q9G1kFqGYJGafDHEk7YrEJ8GQ121iL2AFVON1ayTTmvsKF2ideEEDuKJV32PO
AeyhrDluRR7EPL9BQfVSe5X2BrJVBZiPIGD+Cjwo/hb+fH/qp+qjKDwqQ7hHVYhWFeizMjg6BniI
kWyBhIeY+iKhJsD+Jd5S2m1dYHDbBkvw3wEuq1gtozwio27dnbniZYqj721MBK5hWvdzV2jk56mf
AJGR6dIBCiHO7W6oz18BJFu8c86l8eUdYXqvvyyc/joP3LDp/DTGNJx5wOac4XYtkzq6ANsDlCno
4Iahu0a7D7k386jbgtWI18IdAo1jgkInCQV77H/cupNMs989FA5MtFvc4XCtvy/vdlccCevdfAw6
aUy+11ASaRZsBjEhRiOWfOZmljpov/AMXauhIjHOo9vnCc4JNHhEpeEYWhPO3oDlFRBQ7jmLSewm
BOoTwJHbdTTpg/ylsxXRtSPiceXmbx8T444STMtC/WBvuuFmjky3Zm7P3LLs/w/BnXO5c2YjnCNY
H0f6LCC0GvEPodEKXOxHvbe72SrtfRMjJipskN5KRpncREUC0zGUwczhdqujyGFtiWkvZvhBb3jy
0d5BqEKZ0Dv23mH+Mn+9nBaa6UH5tBrDLd0YEHnZGgVpZ1RHwd3RpoBUQBNeNz6qiaPDbREh7tny
KJQAfo1EtnT+TUkvx4znl89ccR8u9nVwY5A9kKOgegfWghoSF2uX7rHXu4ieJFu0itroNby16DRh
3+7ETsUnsSmbHaFL9bQh51X+WB01DNFrNlBYq4g6+FfZP+m9KIPE6++MyDNCSbDwm+uWw2MjmVzQ
VW26BaodbXf1xRUm19uUCQYBd4xAlODslAHzbuP/ffyIvwBXVAWbH5kkGzRSu1ki3wqV+4dSni5X
vQyB+oWo1pojclwYpqcXW5r46x7/7UJPIYF+iqX6KCP+OZfQ4pbdlKSavj4OYFVIxP/3Y/1+qn67
2tPBn6VqvpEaf9UulDcJT84wCCaMvdmzHLaShlLhvw57ft22v1316SxvXbLytj/fVMCTS3spobJp
td4N/JMeaO8R8gZgnifxwcJbb/PenOuPkEJw253eS5O0kizBf9GzaL967U9Ha/tutPfyg/Fd40PS
KRwsLnp4xFkqdcPIL6fXjr6I7b4cyJQcVDeDiXKwG7uYRvukh7rtUEzMNxBbyFuJNOjQbjh6fQEY
NR0M1M3qjtjxTvb7hS7C3VqhDeWjg2pRmjlMNLZu/2OBiBpE5Xx8LxypbpqeMBisttc9uhfvuMUQ
0hFHL4a/OSn+jftEEYwdW7pgKNKPwpGmXWStTgo5nHfJhyi/T4KP98hKXe4TlLke7MY3++9r/mJC
8+81nwZfKx+ieI7vXFPpM/7dQrdLt7TveEa4wzwYhnB88gV6jLlDQXF36S4oDML6dAZS5CDzMLBQ
dQC7TGPHmQHT+rS7c3b7ozneOH53bpOzW/1u16dr7r+496+D7q/39RT/XVvxQ1aERA5p/FBQQLB7
PRzSW7t89nhrF3fEPohgRcNO3c0PYGJf3MAXouivG3iapo/qHqltNZVDrU8aCffE4M/w6KPqS3GD
4w+Tt17PQRtqAyjAKT0wDxiOv1ou0s/l8u8gPkUEwkGrqqTK5GbfiAZrIzJPueXyKo60qJwVcUid
NNHnyxbVLyH4P1eWnoLNlhrp57r9YPr07Za5/jqbKfL1uJo1fU2S/MnP1f693lOIKW6Eu/S486SV
t+yKEMAISAg0oaF5Xq/XHkZhbeHjZ3Vf1Q2+nuSPsf7qsn47cvTHJtsnRS6H9hKntz60FMKQnkkx
E4n3aXf897p8NbWey6t36UpRrWBuz9XGZ7Rbo42GV00DvO27wcfZAg72roRoyoOxRQERCMJ099pR
72ct+9/33cy8b09d3ctrW9HZHgqriz1Iy3H7jzEMjYAeAXS7WDPBnTRSO3dUK17O6xcb4td5+e3q
Ul628kTkJXRxuOMwPNieN+Kyjt/MrZeCEV8v9a8xftoMKZopclE0s1k1+3hFwSCAQtD4m19MZdnr
OK9P31eb2DPkN6qLWL/dmNHzfvXZWNpJzsECHIc2KoEujwtO4K6ZLKgZNaVP5LdfHbbab6X879HU
0/ahnTfK/ircq7AQPCrQBxTwsp5ydgoUtM82xf0YVVmYMvOHg20yliMb3ZZTXz+5J4IBTH1qfHWc
Q+bsTx18hmAHYJ2Fi0gb7DdgqYN1puaquNeNo04xJ4mpUJVO2XIFsXOXeq3MozOliF5FzIq/Ogpu
b7iYYPDz+Ezmxvt5clul4weFq2kBxg5RxsSsiiB9oF1l3vNRvFnR043M8+yKeUzWCCGLG/tAzUEd
gqBDNxhd4JhCM20wdDjpf5VW69Z5HIFuuTc4B2jdzhIK/OjLtmCq2MjKp0gyoSSTdBAjvqBKjnQQ
QAkV2VjKemgo4v0RudwK9Wt+oZQcWe/wfVXrw8nI2qgXm8jDxy2bZEBRB1rRV45dPTOlo9dGQ6jt
XDvl7rDMDxizZDifN28FsR4XGUSn9PPuUB4KoCwuw6hDScV8IJW+CSj1Y6pwWrTRhVAtVH0RrU+5
KOqBiCR5hnv2Ea9H+BSZ4Bvp8nsePFA4JCMBIxbed8bysColM51jKZXLFjZUDg2+YDNy1SGNGyCb
e297OdjGMOtlzL3IU1hxW7CzhPIdheAJXVXQ4X1t3JBOw9y/NOhAxPfs9kzrKywXgM78MxQtk3nV
kbHD+txj6LttORmabygnJ7A5yB/L93XblkYQCUAMLdGZDJHah/q1wQJ4faCnsT3O4SrimJrbW8Si
8SeHG/MmjQtCPBnmgTAGjHnsc3cFrkFwXzotposjD1Pcutpe4iCG7WKo1Rh+5XZjsNLInBqTrEOP
wLsNISpQKiOKGZWHBmNp8Q4DFLgWCZ+pkQOfhgC0erl1DPBK7in2pauM2qs9cRCpjYL0Z8yADIUO
xi++frQk6GPtwEv5pHh4G5XB8Dim2d/IqQZ4ZJE6GvZ9SNcCkXjip5r0+Di79nNIqkG9Rc7IEpwL
OE4Uq6iDF5aMWZ3FJF5gqHV84xm960Sbx8sHuTF1P0ohBb4q1x4S1jai365upUvykn7qSTOxF01g
3HDVKaLU3QNPAgsGE0PBPUOiNMZIgj1y0/DOYf1pwH3IzibS8e1AWt1EasHgWUvVA6OasDA8vav6
tZ8vWCWATY9yt+bFzZQ5bK5iUvTLlkXu7z/ejhPCHuRN4tFjoPo8Ee8ZpUE3t0+9wpHtk92aJJYy
z6an0dlRF2dPQN9271ymhyl68bdGHdiYXD0ubwnvX4Bp5PQzQJnw3UY3L7NuePJEYWtN4/kEZ9BB
2u82h/OCUCZBv07SaeFkQmW29KReKXkIWqaZcxrsOSRRIg4AuboSvZo31duA7gPhhPol/xR5tAEp
cja/0ATS7eyzdAQz7UCmGu1XQJYQSnfvfdU6TFChU9wE96xo2sJ0yAZzjbt54y2A4IENNhAIcctU
BkVX2LIrDJLginolpkSIaN5Jme4wookFqeBOjSD1Hxgx4KRQbVOglQvUyvL1g4a6pyATCqDcRcjf
e/gSuvyLqgu+ttfGge/Wv8xODjpo6tsjRZD5PIq74semG3eqReYVu/OuHAipVwHRmpdrcW9JPeQx
a3Qb8DxaV+ExstsHB6VPJPTEOfJ0us3HOIh/Ys6beehT4Y8FXLazXypboIYZ91zPM0tZqBbAWnmO
V4aETJo+b6HojGzVzYDtrxzRRFPQsxztFSuJ3hDwUz15TY2DjirIU7qn0iD1iy2AUxTfh/ngjIDL
jtuQbOjh7KBITQr2bZC4G2QQ09zT3PsYEQnuGpuY1L3z92QgUfVAUk0MTkybvbtPhjk66pJdI6x5
7ghpf8NDIfB5C3LZPSXuvfaO4Bj7Cj0uw33wNR4a1x6YSXXfyeUpmMh0u1GGQCah8D6Q4M9seXT1
65MF4nK/uB/ej8cl6lhgQtNFmrvxwT9j6fFRepBXUaw8u/gMYSvIrpm7l/fchWC0H5x6/LYclg2U
tAQnO7p88CaNAttLsywotqSgMJUgUvwjMPAK4zEE0cwawDtAbX1xxSwLPXvB5mtJy4XNtgoTBAUO
fiJOqOonWIbtket8IOTWOa8ypNuhFtAnIQzDaai3lxzKbGeY9xTZ/o+082pSHVm28C8iQh7xKov3
3Q28EO1AgHACgcSvv19x7pmmtTXUiZmYlzExOylVVVaalWux+SNJbFpagPwpGBQrzOY6OR83+jwb
g6hwln5KJg0GoPGxdy00HLau4VQgrd1AfdgHUeQyC+i9cDW+kSuhZlSvjtW+jBfjPn34O3RTAIxV
VVVXQFeo96r4Q6i43Z3Xhp5QqEnaeg+nWd/66LU50Ky5zMc1dJ7W67viXwImqRtp51b/3jYu7rne
7+Z1ZncZqnCmVr1N67lOYJ0Hxza9Ax6tbBg77zD7QsN3bKzJ/jMapjY4ji2gYCj7YHloiQomIGuq
YEmw7tT6CPb4e0mUVpJ//F5gIdfcmafkuFvtsjG2GhWWSHPKTz5siK0vLiEihf0rx6Himc4G1PTz
LS8tcpsmnxYUKzPnxQmjNNsYcZ6aV2pEMc82yn9UYg1Pw6si2xJWZZl12RF7tFeIxC8p6VaS00qY
0AzYO+c2dNmIwxIZDzOH6uwBFvKQcikE8Gj+uqDV3SYteoGrrn9JG01lATLwNUqNNiOXehHGu95W
Fft4ttZjkM8NNdBQGbUH8HgrLrNEwdJfhisYm1PIauPXdbcW8ppQFqk2ZL2de8Lzxyl/+CGFSH2/
ulVjW+WHHP0EMeUj7erZhb4JxWzixitSdn2tZ/eOPDtKvdrIh9nn1xFBin90HH5+RxEUG9uVfH88
z8+9q96pMPZyAE89X3J54sXBJIA5onDUnFe8CK35mH9/qUjy4z/zUm5D1bAUxTY4k/eW8sN1P2Zo
gEdrlcLf6T5ffh2k1xASzgvkmJKjL0oYhW9uMc9WM0wVGGP1DoR6MGXutaQ6P3DxEopZRKV4lU2j
e3Bt/7khsXfP7BSOfKpayKofo2x8g8tgTGeBqj/NrOdGyrqDv1ZTqJldoeg7btQVjVuo34i1Ud0G
Crkl7rL7KwKo5i7cIqkiK9iX3OdfZgveK08t5izt+XXMzJw3gb2AQhkhtPeZvCdS73EfNXz2KQvX
ZAWhhzKPK1caw8JPCnZyeCKAezK9UpdVAcuaEY9rK9KH5Udq5+saawPgSUupt/K/b64IRCsyryiO
wJN1FSnCVP1mppU0zsakTWdSsGiEhBoNgSrRR9Jmsg8NYg3ck+0tQ0ar3tB5oDALLw+LVwd5QPTq
wVRBgx6ZnAbNm+eHq6SWofz6EqKe83BVatk5PW8NjrD4EjugX7M5MDsd+mBkh4HTCTE4D0QdICu/
+2aAsiG9RjN29x2Hsm0pQxf9+jHiSD78mOvmllft7HDjyepcUIiuOZd2MtZeP3r7QUDXrV1NnGkC
w7eY3B0xgSNxUdJzUaidVeen3cnYsFtHXzgOm/7ioTVFN8HVG88/vFruo2q6rYpJE6VWaBzFy+v5
mm858FWnd6lvwnbiLE6tV4mV8kv8Y6XgoZaH07KqMb3NguxQ1AvOLYTnW8Ar6JREHSkxTflx/7FX
8FUnBSxD7Xi/xuiUE2uuwk80Ckd4KTB6EPAeW7JTo8vWWHBUW6WqW8v1Rpya+WA9pgq1QWnDeKGy
MmCcNSO1td4RJAUjemne+Ae8ClOETGN+XOsXaPJS0rwjN00gkaXeW7bPBceWnrJKvsnu+6zz+lcI
gK6o+Sw9Gb5Mf24JdOfv2xOlVWsf2esb1FbGIBO9jRvsOPCB99MhM6YtDdUylERpQqNyIeD7EWoR
QH4YuaCOMxmBM406NcFgephUx//qIEJM8fvHLeeRmWTCv1+8nqjd7F1gn7HTXaJBuHYlxsQ1/dPp
/vcUqkrBqVloXJ5MjRfzAEQQNGCQ1M9oSNAJe2H0EREqCdmGIX590SAMEESaJqwVajHWtoxjvtvd
djdq7lvBWxG3XzPRmsWHAu93N3W4iIagLbQ+9ZLVbO597+p9cPzTa2PTf7+Ok/fuy0tzsHa/JF9C
rPTZDyvc/5O11JaHHe59TRBMd1KwF2/amU/mIf/sMmOFy6/ttNN+LjDcyKRqzd65pQ5FBScHhH11
ZOljqQN9/OaFa1/T7GvFOmKNWg56Oku/f2XqGFivJ/mGZcV2we/x1+4WrvBJsfNbVatlY61JgXLd
UMLUv7SZehgpTQtE6hlR6Vv7enJm6Z662RocfxKogXFzs7b9egoVf3Lyr74grUKmKuyB8pmki+UQ
7AmYGLLvTd0K5+GlcWvNjj5H6D1BS/oCDphKMAClcFnPmX31Xil8ttBnDRQooXVv68cjUmMPEayA
yh0FW4rrXYPAgaH99OXIpH8CR0IaQonVrrXiEdPnKH9ROtq3193oPXqD1h+4YmcOqXvMTG8lrDYr
nZt/ez9OVYYBKXt7lYERgG8REz8Ap09vMMIjf0nFL/N3vvK26ln1qIX8DcecWYJ2MqyEeYOhajLa
vJU3UI1RO/bbqY+Lobp3/LJFASaoejVJuCr24MlBLxY40uimHrid1zGwQiFS6U0Rg49CyVGQnPBa
wYvN1+mtVjE4c+eAgTZyW24zYA+rhxA0qCiJNVW2qIIfS9d27boztLS3SVbeSoVICWF5Ey5+NJHO
tdCkWMes8KqV0s0xg0utpyI5C3OhzQz8h3L1r7eJoqEWkc7U/Sytzl11NzCRB76Ga810jggJ5gsY
04yX/fWKoEjOmA8IqkRxj8ok31YZIrJfDnnN3a5haLDmEJ33NI2Cuv5N3gZnkM6czAY6AE4iQkJZ
+rq72F58/b4g4r67vmRrm7nHaJFSOo3fbcaNtlXA96cXod47R3O1WWHOg0Iy3AMwOkAKtUxDLQ5q
W7R+maN3k42P4ERadczaGV6C6ak6QP+5Qgn26m6WnDfUQeyBbu8FIQT/e01vGhWvsh3ezlO0vE7I
ty7r2knzNoc2zatl3tumcCtcmZuCaCFhGLpGt+eaGdSiqwxWL+vJ+tJUDl1l9W1QYVzBGXS6VevX
le6B/vVvUSOV7bJZFr6opkpSjIsx7CJJF6M6Wn6rLC9MR7wZ6fC082EFO9Ug3RzMr9PjAd1Qytiw
NcG+s77Scmrl6NAgWhcPtcOLuWLol9L2jgXZl4FhDY1Ve7t5sXed+SrQ0a7SWlFGV8mvATqrBcpB
UA68HvV3uzo4H1/m+edhuaCoaQKkvzWTqL6seNCsX6ZzGmb9WtqprvoXAG0HSe78JwUoof7jugsB
cAYlbnxW8aqo1gTz8BB804OC6eQI4hWdQ/crQQ1BGo+VIbUttapRh9BqvNbVwp3KV9f1tabEJggU
2Au3TtD50PyxCdBQ0Bh9tt33Zu0VKlwpPqCkVc2CqzVd1zSDKMEoPI/LtXaK92YqOKtbHQO+opMj
ZjxuwCXBGU67VtCEe4KR9udupASA8dtu4aFcVit57QplHRj5ybldc+xmcAjgSWqQ33y2p+tu19X9
a68JTaFXl9W/ShJ74AiWUdMVrVrVoZDEcT/kdKulWb1Z8eVKLEZnEJ27KKh1PyFHdBHyOb09X6v5
p4MW1mzdgsNQ1bR70PBoTT+vlE0GHkuwCpJDzs6N2daneTgOgmCSBcwqzBiEdwNAerBzt3W3+zYF
MNqe+l0fqsYc0BO5NywizNLI6sGyH1d4PZbzODPXZ34cxw6NbnCQjf5nGDK8ozijxT8gvRbIm4eP
UTjqq93RigwTe96Edd88gBGgE/vL0IfhFt6C5qLmLWSL/DML+W1UuLuHHbicNXujJhhFekBQPTuN
ittvg2nywRfJJ9D/9J6/zYlU4MFcZWNcz+fqTR8zVLNuIwg8Vb6NXtrY+Rv02UbrunRW9M9H+bfF
gt862tsku81Z4MSb8ca4YC0bfRIZytm7sN6SxDUlt/e3uUIEv4yuxjy9bfNxsmoDCD+glAi+YFHJ
g0tvObgB/LSaV7gRQc/D/1INGNqjklQNkE17zRuVQ8A8OR793DogjtrdSi5cSdL5++cVnNpmn62T
6yYX2w25OcMCvY+8G4wBWg37ltf3220l8F+OAUSpzNHJDptsL4quLT4kxu3ynxM+65jtHuAyFY/e
C0CX+WpTzK267/PWaDSQZQV/pnws/Af5qRT2JapZ54uaACRMAbvmPvKiNM+rgxUg1LolmVspaSL8
Nlb4yjUwVdtkL6BlACzEX1D8B1Qt4dxyxsi1OH73lEJgL/m+5bv7sMji9z0d7fn5BoLuOojaLRKS
PTN1Hwjx9Cuvzhn8ehuMj+P7TXckhoJlL5e4vL+D+t/LFtv/cLmrkXa27DlQttSdtGYIG3yAGg5I
YkNKOOBZlTHeeuS9Pn9ESh7qX2aLj4i12l+rqwyzMFpXHaMpyFcCPNkKwnzEPKYmDIfdutRfl4T7
v+0W3ofD8prH8Qm7W1JKgcKdAKBjsqEvyK00wLhfzxdaent+dvf+dD983nWm35RKTrUzXaj177iV
B1YQh7IIoCTi+r2swotwyvNafNFZ1q2HGLoz6XQybxYEp1DEWzQjaePuHCFIk0rZfKQw28LzkKrr
5em85ACDx4RL0JnMSNrGzrz+meCapv6LC1Xzl+TayA7Q3ac/fNjLUjsczBorBnbaawy/h3cIJEFl
7nh1BAKd5/tYMgX56wvfi/wP9tab5TXWjoAgW5scCseO4gLmALI1AXnKuf1wKPt9vkVVr92OBfr1
nSBT4g/L36mfw3R3JQ+/IdqttnEmgJ+i+TvLTozSNRrfaGAzZdtrV5vdlx0TypWGkF8bvMoOWUkW
9esT3MG5j+a3e+O8t/nkSIykryLIrTgf1bfxePMtdDbe3trAePwXQcQ18mmaTeGl96cjdmQAqUCn
Vel1Wp577DGwwUWT7dAdavzEk9138OHnxWYlsY0dO3R1aY+D5sORnkQUenY+EXydHt4h2pUOZZTk
WL+/SuH4r+1Y5CM8Ut5/At9NK6Cx1vbdI4UfeYArcSh6ITTaJfNooyji3GdL30Q+SzwX89fepsnw
V6PPLjC9ERzQn7L3jEe4Uo8mu+964VXeKLGd3gSsXhRimaKrOqBgYTcNGv0wgTI2eGsLeSyg164n
uwGSiEAvPNL5DXREorF6IP0VTDLG6TpvbfE45rDNSW9caTrxcOMKj7Ny1E5KLKDPAL3nMxwr62SA
YIis7aoBbSuDC7JgVLbBhQf5vEytzfnMEk1kl6i/vEfTIHDAd5shtceFPyXIR87GGQzqrYFsWLWk
PfjrNBuFVPKy3JzUQ8qC88GkFW3did1hUiVyA+cbVn8kjdBPbU9tcbJkYfidAebJBb53AB4u8PYQ
Jcrlwk3avq7nzq2dDi130zT6COPG3Z2vM7gU1qayqqbsPP9B76XtE42ZZVJG4j2YRA49IMxjHpTQ
7cam84IjV/tyITFxUZ+ttvBkJ9H+PL9eWa0STqjOUPSGnL8DSUyDJrUf5kxtObvuO8O6Lcktut/Q
Z6YLLktFjHB/NbjBVgfwBqRJTK+OcnePfJHm9xrjYRXJQAfWuqk1ARNrO1MIv5mnd5sk7XUG2zzZ
ay65Z0U0SXVz1ZVTzh5QPyHyRkYLF/oGrQHWZLYkPsQo+K/q4bzaqKnwoJPd+EKxRtxoqKrD86sQ
B5LPIZUY1E0wMqZGVapqF+c1anay3c/NWIQqOMnhCgYgtNsMJyRZF0/1sb5xZF3ishGkX0YLq9zH
y+X6pGN0Q5iC9gPjMY2QXtHRE5IaLHLwPECyxB9YOFS/DBZcpZlU1ge1djj3Tnb3sO8l63at+pFY
w23UOdX82oe1CddWJ90HWzWw1CAH9kyoOvfPWhCbb1llGBne8dAF4ObaaJmsiSWWp/7+9J4cao4O
IF2trdyV9abHE5ui/BY9h8MeXmTQt4xkb/dTW4ucuZI527y111+N7M2wPk/529JGIDd6t6z6/hZo
x6Y2b6W2t037EJ8eea+szfhgdrW3TWXnmNHI3jeTNTXZ8XoPw/Gqtd/JHHzJWf/1oQoO/rifr/KK
xc4ooTVrdXrBsBHSv/dOQYhSFuQu8Lc+35syF/doshg4ZpvlfLnb7sRhAAFOqYrcYEhdDHUJGlrE
KpyHV4lNyXkoRova5ni11/CPMpPWmlgh3CEVhuUbw+WdcFSoRq45//Wj1LDkuhXjQPu23F4Ng++b
ujyhvXHICIPQyPSnYuTxX5sr+PFtnJ+utS3rRCYxGJM43xDB1iH0arvdOvd7kDA1D2pa8nllqyz4
8NtpflMvB8yKKuxETL8Nh3ADQPrQnuI0bWkGVFYg+XWICpGnedhVrwexUJ4JtjLYd4ZDJEeaVFdt
hzEs3snXaO0/X2dZwv7LasGPGdFhjQrlXljNfbCugtciRBW22/QXA09G23UPn594sWKAqZ5u+VbP
DjqldJaZOTbjquMGExxwMJFsQQ/V5750EWgGTsy9QX+I7EZ2dyQuooisNfVtpOti0QePyxoE32R5
IWJflIDqqSPjwi2rHvz6xgWPpKpRltm1+xGGtIVYfgJxAwuna+4yQ+J+vrVPDYrZ9cEC4S+ZPyyp
Zj9aL4ac8bxy3KYIAoOfmni9AMzKcNciYxOD027rdS+zV/pxDc3SDNGjMmuFHKJ2PRjq5rQRWXRg
+BDyNcJdPYR2WBSAml6dQxVPnp/iEvyUqgPA/8um/bvKhktaWUaWKsJJiFIXIOn3WkDZACrqAO4E
3JOYaJy+J1074HAd3BEsOK0vKQlgWZb865cU9jpZpeiMnFn91nn1Zqo3DoZDq/FJLBL7L6PB4Ovr
+dLLMooHg0CTfy/9Yq/mp02N7RUVN3KJWWeMdkQjNL7Ubgg4Ykjy5jH9wMxH/1+aFj70IaFQT+dM
zVXW+kqVZjZv9naEettwKIIgZwo+HkD6pSMSR1keVTao/GvV4hA+mI7Ug1bbn1eYJvRiho8lQ468
dwnCkjpvg//ehGDbHUAYTPQnM18e/f113hB0+W3+tlqra12svEMZMPbQ5KE2gAQpdPZopZEoS5Fx
4tb84TgfLBbeo7mh7pZHa82t8j7SIUyXW3rhjEYeGeGBuEZrOG0HkfHVpFkfLSNnQdt5QF1wUL/1
N049DiVR/t1rPPs9hddqfVFzrbbi91CsgpxFVHqvDGjMFB6RHhsx/NYY1dZF04yoQEgXu2SZU1cR
hOcyf176WD98nMIjdj1ej/m6Fgl/3ppoFLt5yI5ugxpp2D62haNb/LOY78Fmwc2dd7d9rJ84gbi5
GVwA9zMgGrJO030RAu9oJXuSCyc2+dlHL7i5pa4YW0NlnZ0ZArRIxSwHkHUIhjg4Mej3wybtftmu
7POK0/zMbMGnmdV9TVH3wqN3mPZtBEOe6ZsQx2Y3SXVAWzumdK1iz54YLXYwtvEuuh12HDCdBIsU
C8YohNFFpaQRmh3DYULWF2IbQuxZtmDJZbtjrB+8S1qL4p3ynycMreXZRwWNYW5bAxCZ4PQUotzi
DaFIJC/3S85ysaNh6Zm+PeX486hGO5Ka/1gQURn9vt2mygrGQsArZI+I5GDdB7EeFnzZMchGJKiP
a3VihN44QEc2vOUe57mJveVosFIcWRhW1pp7dOKq+FUPVgEUpdpS4Ti3TOfaFEm0ONXDQ0toH4UO
esJK4ProJo7I2l6lKbxslwsurGZmlp6nwoWBznI6ZLkdsCwBz3WIhuWqEU63YzoN4oy/po71IrnM
z+MkRCR/rx7trG1kbXAgHUIWldLYkOkbiBdckbitAsKTwXOLJeN0IkoCswSHm6WBLf5tMdNuqytS
ixdChSNxEVToUWABVVKAckcvsierrHL/y1zBbWiHS6Rd5ssrA5u55VivxvuydYQBFtKwdgSPWj9x
k87aOfZzR3aBy53HXystxrybWppE2mop6l30j07AlHrj4TcwR6UhQgMGQeqLxasMV/E3wd+P2UJA
ZJ+y9JZYFU3MD3YIP3vDyBsKaXLEhyBqbQ6QLwkkm1ruL35sFiKhGpwtWmIl4Dlhx6MU44n27nvu
yBDpfxPz/BgqxDxRJTrpFZXFQanviZI1LXQHircpsBH3S7aDpVnLz1k1Cr4hUs9xmlzZQbLEBtK4
/yEVQmUdf1+XdjtlH7HgCvLz3DpYB+GJkHKhmDL7AJPQf5tC//ouejzP96ys0fh4M4ol0mSzVMzL
jU8pECcgqWixUpPF8XyT/rr++zspSpP44UsWtZS1WX9ZLkQtSaLvEXa02MQWJfHeZYQ0Vw8xLQdd
kX74RqfTRzAKYj7Ujmj5LL11KGv6lJccHra24IbmR2WXRfPsSrS2m1izCPi5Tkt7GyYtY3xdw1y4
7n4CeA3MhpT2XHasCj5Jv24rqzMyqmCsYXuB3Udwpc6/UIurrwyK8ucWsY3juLx6g9PboN7kxL11
BXKBLzJHSFF6gUto43955eIgX3Vv7da2xU86eOSMcRtMFjQXST8gyBfkmN+IEzBJOCWUNoLuhajr
4Gp1ftEoDusvW4/3eUFKLY36xKf4MwD7674Xx/6Qkjie1pu5dm+8Hp1z36rhXxrISdtON+lyNVw/
mzVHkJmPAP/VXyUphuz9uAMlH8IDLcqX2/OW58p0ZoZ/a0AozNw/UzAOxAu406yzAhZ2QlBBcj0l
h+TeqH8wvF7qV1sDeivi3Q9Yp0JYXMgi3MH/EITIbBX83HZjnLP93fOQuwei59qgf8Fe60KYW9oI
KnN0QjuBwWKk141ie1uzzxVVuSramHoxKBKRJKGSIEIOCiJuS+pYyx7iR3vivz98ytXerC1X0Y1P
yfKI308Q6Yx7Q8BeCSP8710EyH1o7mUtuJKZUPWuEfHfdRb83DpKbTu+VLIxoKsZs0vj7C1DmvQb
kjgoA8+M7YMb3QQM7y+9FhzO/+AEPS674OL250O0McVnRuv3P/UJsIRVV2TDePbBQvZalsWSj/YK
bs1MbkpuJCqfGafeC6BRqrCzkAAKhMIVpIzkbpZGOg8GiwFWtL2cl6fD5krj3mqaQT6zAUMjorBx
VThZ4voBZqMDGPiKZxBAm69J+CX5xJKTXOxmXyra/ISasUYBQpRUoTkSUmtth64A90ZirTRVeVxv
IcqqZvZ5G1dv2RjQ82elBycLsjbNc8+ebkK95qFmGkHbuQqU/q4+jZoveT1+GcE3nGWhuXaiASNP
MTUQUxZJSDb+/rg83K+Lvd+s7ZPYeC70CeVXX1ASUkDPndEAKQCJvdL6/eN3MH7f58ouWSlplgt7
R2Bwr6K5DuWxRy0ieVuF39kWf3JvgAoZNedA9Q8chez0lTnNx19RCNe0+BBdcpS3iZ862gucl/sX
9Buwy8VOXg4w/ywkC9ckjqwYss3Nq3lcayy81QmWdWa6Gz00U4eNvgFC2J9P3GMwqi+D/6G5KDvo
BVc2tzbW5hizxa2YgT16YMQqlCPoL77lgetWprJNLg3QHj9vwXtVk/ltu9rjtFuTiWjfD0MDPedm
kwM88GT9AunVKviui7m+mJuc9YGQ7czGUeqk9IQEJIdyx+69C+1i/jaKqSFSzvT+yUTD40tRDL/U
W22pmeLzEn3docEcpwbciyCCaVdI0Qqyj1sMq1IzyrT4zNlF7oFS6UcD/BxJv+nSHJDck5q4jcUQ
7mEjixFUlqw1dT5nI7fObIcGK3GTdzvVhfw5dClD9LJXA1SAW9/DIYmxQ4ekaYqiXsQ0x0uz6/vQ
mqfhroeEC0+23wSX7067J689beJgROXv+PY1Qms2DIc2vj+pf+N8EFFxd8iqae0XsAYfVzRnncXx
Y96VvkISP1AM1JZrY1WpMLUzbt0noWZQhA7JSeEhYOMkHkAvq4I+fsyC69uo1SSOFXEPBYTmY+Nv
64zLiqap4feIpIYNkUKJIP09g3YNxYPZIQRiLXn3ZHta8H0Ve3mLsypr7tx55wXXvMNHh392RKGd
9qUsDi+DAv+6IcUY7pCZMP1icdJhFp0OIuEFNn22Ga0c6lSSFcp2teDw4t02OV5i7FXqk4nlGoCd
uZBtP3md1v9h8+BxXwvermL99YQy1o/mtFhcHywggSlVuBrtSskCZY+oWfB4qn7ZHBFRJ3TxzM9W
1KCBMqHlT3XMGcfeeDh0jDEItYAZTofevx0IJEfFqw9kJTqZ77XEVjyED2lyjGpVVYTnpDrB1h/f
FGcslKsAc7xQ9hXtdwLWhYggZbUIyYtqiXfvwTYywft0l57OPUPrqGvVZx4XDqDbVZWkc7rkxliF
2O1iq4JNn4s7ocQ8I6MTpI0i44fAYRhmA4q9IqEEqON2RTp7aqEOEgt9YsnBlrzkd4mNhxXr23R3
I/3i6no9Fd/rg7XgmLkkXwfurvTiSoJDq+CxdmZ2u6lr7HmtQAgC0h4d3gvMZJaLhRwGJbNXcE2X
fJ5rcYQ90MMZYWEwtil/0jARJdcF8mfev/ygBc9kVy9gS2/CIIk6OR7A4Tv3uP9eX9AJ+7fR9l1K
9mEDK7p6qGl7ThKyJ9wYEi1QHChXgm5E6wXlsNbX8xWW1kAenNOdSP/BonqurjZzEZ0EnaxBLSL8
JjDZe8xhQHT/3JYsp7MKbgmXe5mnF74mTPqTXkSvjbLrN2H1dPoiiNWlU72SF7U4V4vK0SaJLyxu
AxS7c2kcnQ9R6QU9APJbkOuJBrbszEgOabXgds7zW5JUxR4i/6YGs851yHjLZ+hXwu4ZtYu6K7Uo
W6b4RQ97mNmWsdarWPQ6sxNkxT0K2lv3M3wDV99kiedw4y1kYYJsmeJHPRjNrUpVgVBCGOUmQqDg
RJ7TQNdGCEK5QLvk11/i3oosAMft+Xwz9HuKxJgu08lcC2JFAWUfyEsskuejWnA2uf3ftMjrqEHS
YDQYmkYY4g91H8IWH4L4F/zqLgRSJbkn4k9+ElVXC17nkumrnaGKT0u+wJgE6BNgiX3w7H4XRzca
CFTiq8SouHzPjBaDojSK1/mKyzlRJ8oCjumGwNKjrAiWPPI+V8IFdXV/rzovcLUORl+DV9nNka27
ECids/8+Jy1oTUlc8H2N76ov8K3vKlhysl+5Kp3s8hSc0umwM/Vcz1g3UPpgFntBA74ZaJduruO+
c1sHA1lGKsv17UJUFGXHPNaUe/7b6Z37zL99i6EBUb07NV5AnS6hOpXusPh8T3bYLjgm1ZpvVuqR
Y5UEk84HyLExjPjO3BsSJRigylFj8ZFOUlq5s0hbUi8lM1/wUvG2amVV4aVS99XsCcSr5X7QHhEq
R0G/3c29uQOoasTDKs3jZLYLzmqzPR5yY8fhvsP3ZhSyQIOKUtayQ1OqDbAY4d5RpTFIgfpavuRq
SY6Ybfx2lcol21q3A36Ld08IIfSEisqwz6wdxcS0AXjoS+adyxds6jXa8aDHio/Q5nq2jfh01mht
AHwQzwLyZ/GoMSQWFVN9KNwoQZM61lfNa0nld0qhxhag0P+aL+y1CYPLKt2zYgLRDx1JMkRwEZuk
csdYWQSV3OjaWtRprEgyn78JMWxbR9ICFbl7ceThVYq16iE7Z6k4ZKJgCdpi/C1ulihU47UoFUr2
tjyX/MtgUSlG3ayizNxdNYYBXif3Zo4DaZ4HePx/6K6U++gfY4UbDCBsvU6TQzbWR9EYoirv6CnB
bbF4vqa/qSD9mCnsHrQs5vqmXehhUnylFIEY4feuxd5tPVGhkxU+7minPx3Tj73C7Vyvl4ezfWRZ
By9yoU/tgzFoTOPBta72ny+ttD1t6T+mCldxpSWmGh2rKqC6DGQ2iGVGKT4IRG+0aTMHAfhPi1HT
afMlngnyTLCdz39BCVOtaBz9/IJCWJHwA5J0z8fleAbjKLCn1pSmgig+Qms+PL49t1dCsP3bXiGY
qN00O68uOaBeB4QbF6IxNAD0gRghehm8ynLQv6li/ayvEEccovi2SnQ8D74OnUXGWsn67/HLJ1l/
1xeDnstgtPYXYK6Iy//lcoVjfHAAtI2qx0g4PqQ1OmMK6M687YsM0RUFxa9aWxY3lQelP+stxA/5
Lt2n2UEYDDpbn/hw9xEKBgRRuqJYpk5lX1h2Pe81l4clVs1zdX47s6NgyijRCVCy47QBEQB9labA
9+nJJ5ezOAZkpmc9tbZYg7qEuuTsMLZQn7fcagsxn95yRgQxHQLuCENdvCx6s6u037WV8/7/6RVU
kpxrphSh0fmSbHb5w/rXty9OCi1zfhftKZVnZh7Ojk4DCSnonql2N6nQiuE8HvR/abPgrPTz2Y43
MR5EoCkELL0jlLq4VN6niN7uIwjSZ024pWebUHBbqqkZcXSyVLCqWwRhYHDZu3itYd7v881VMDUU
0WBjQoNU9sBJznexob8x1ufYjIX/EI3mINiD6eOUI0HXdVHyQBjv+QeWHriCw9pQb1nXtlwoRrZF
2w9p8qBXZdX04hhqFljwnpgjcoanad4/mE7fzynIuwOiq/quMzi+UZl5/pv+pkL9c9AKTk05mLmV
5oQV9FREKX7pGFdHhDMEFaNKf4dIClVc6VmTffuCM7so6Tnfnfj2LcANSPDt0KJm1LUPNMZvotSw
kDV0SjF4D6+TXvBm6xidxvzIx5+gi0b7CPotakIEqu/vCZPUnuS7ShZY7PJXLsreMs7CeXK06Dnu
+bKk9W53FPmCB0SGCC5/DQ1Ns6oGKqtwE/1+Hm7LuZ0pNzYSBhBRtRBVBFGxfFlUPK/+fHXlxe8H
Y4WPaSbJJrV1to9kxwwaH5vmzuvd2hzdmmjkRMNu88U9fG+9EZ5KhigoTzJ/rBfZPg9mVtGSPd9W
+Iwrai6VOoWa4ffG7V9c0+/3ucIEOPVX2WUpDYkfDItNf3ifjNp6W5lv7pt6C/DKJDtExG9m2BQc
D3J5OxGO/uEcH+wVwtXsdjD0dY2ISgfclHfGUe8bjkJaiDQaF3m9DsJQ4qNKB+6sB5OFR+BSy3Yn
RZzbSr0FxwPwyp3XIJhrKNPP65TeLrNJhyYp/HEuhc0J//dsuYW34FbLFKWWcoQFUZAIsTjFYtSP
KbRPWCamYh4m7tBlkOY6sg9dCF2zQzXZbFNW3Zoxy0lVk2FVNlbkVosFfPgy71BaD3r4yoWXYK3t
rcp6TWlGQJ3HDRvdJAaBkeEWaLIFGeTgS+9L20Z3jslnH7jg7M2sutHTJcs8eFoIWZAxg2p/u+Bj
E0D3nFVniJAazD1DUYDM3PUryo2m6yOCVnPeuqTWVFKgavqSDqWVe+eHD1LwXsb5mpkX8TTqDjSN
ODBnOOzTuMyoX4xk3Z3SZBMMv0KvV9Wsov9Q7c1an5/Iyvb+skusMa9vGolUc6UUqmw9mCl4i7lm
X6xM5fZSEBrvB4wcNSHAXPrQiHlizs4dHY7O4uAuKv2rY/tfkqusl16nB/sF7xHbUazAVXCPb8Wg
X+8+MIwAlNO4fCwRwBsSYDi00Ky3l9FoQc9nsFgF0laF2Lo/Dt3Dzyh4FJ6q5LbUiPBeBdLAHsyW
9VnvwB3jfeozpgK92XzyQvH3f5hGEh7jme2CRznYxnV+M7FdAeZwn4NiTGbIS1xzv9vwzcIWI2Zk
ZJ++PJF5WHPBn2zVLIq1FZ9ekL1efTUICOGdT3i0hajJOwjp5w9yeVnqwWDBoew3leX+dBWvP+3K
ANLNxh1h9Z++LM341kAqQ6rKPm7BmyjRfH24bbhG82+9h5pjuP2u+bY3DyqD2D90QOE/X6T0qxac
RJToq8gU735rQseCdB9sMS/9GljoVT5iVRrBwfpuaDXAkGpxUDWqHrOzujbUcUtQlERu0ktG3GFq
KWREkMeiU/0yWjfPoTta1Hc0aaU1v3vd+s/j+/MTCsd3uUku9tVEqCZqr0DPVxsCZxV7eus0UBFI
Wb5DBR/mQuFuMLm0V0sn9w10WTb40H037kfuanB7Q/wB9pGjs/G/2yckGIer/nasvibv10m89RVU
SrO3ZXO58ZGvRUwzDiKPtV0WlXC+d15qntqvtef+KkA0rKEhkelFgJkUT2+aJmcZ7u72peJEYT58
vtvlBc+H71+4Q+ohuqXp9cb3531iVhg+OcFPQ3wHnKquAPj/lwaLd+iwSuzVzlS5tK9GSPkMUJRz
n/dvU1Pqvritf8AoTwnrYY2FK7RR1iuWaEbolEX9Vd1wd311ACfzsWEHlYZkfaVBx4Ox4vWJLmfI
68UHbdG8BUo+/t69DQF1k+otFiBev75k8wBqacT8YLOQKOSKsp/v5ntRAN10l/Ve1X3bjuFfkyyt
3BX9dVHuP+MhMD8q+5q6z3VRugBAQS2H0JEOm+kLLqOb2/Wbi0ElkDywf+MAf6wWHvg4Uiu1ii1U
B2CuWdELsBsbKkXdz/ldMGnuP19lef3g52MW51tPNcU6XRJUVGq9aKwslGYVTdTuK8MAeTBikLh3
pQA5vHlZQ+jdVGdVP4Kyoj//VCDTOderbuqhIhzOefhyZBHNpo6EJw/D858pzuwTp3UfpXzYi+vW
1pkBtqLxqttT33bv+0DWZZSdqvvGPJjYVrJVbXUxIsAkRjNrZy2rcWobwdrPZQerNDF4+OQFJ6Ro
FX1ZMVdiRHB9wb2CBmhawD63YVtFi7hec9WmDUhzM0JmtrX0ZMyW5aHqzxEr+CRlo1zVdMkbW6tv
3lEIxv21jYkieVlLq0BVtWqbFIJsVS/2esy0pl12tnANr6S1vQYhIsHhG11bwu8RA20yg2WH5NFg
4eocl3ENtlCFbkXqT3qbIVq3vUB1huGR0LiW8LCo/gvEPQtohXWZp78Dk4tH9NG62PWH86Ma83Ml
PmlCfevQQHm0fuxar/utAzod9Cndp/PbMjxOjF4eLPsZX/32ZgABQ08FHZRzqLUq/Uq/KXR04s62
lzh7qnQb8I5JoDSX3auLnnqYjs7DA3/3/HKVNiEef3ohmj7vU/MwX/LhlIHp7FaiTluJmQ9KwwYR
ptYI397mvd3/kXZdO44jWfaLCNCb1wh6eaWUyswXIi29Ez2/fg/Vi20lS1tczALTgxlUtYIMRlx7
7jnPF2YDaQt9+46uJMUs1P/7A85Ck7YOh7q94jkCJyYvhbMxAXtyTAab5Viss19jHBKooCt4fVf2
kqd+ZO7vN2F2K6XG95r8dnpeRPftLXvdRTqKpmApY82t9HxGOPb1f4gIH13G+2VnlzGsaoUpB7wz
SPHsZ5ydNQiFRcMJY4K+t8ka7PMOWMEjbK5vXcR/0B0hhaAEtmFYgaLo74fhYbHm/oFm4YNacoyH
mgmura5OXQKwm1QbNE0wOr3fX9AaEtfnfoNuH/AlS6CLm7f52yWahRNy22tiNQrBKVoX63otu77d
24Ll7ZgDhHfdv7/qw9j//lVngUTO10rUTp98A35jIA0cEAOFjoF6yUT7qC72JRa+9R+tqCJXGk6d
1psGOXp9B53w8y7B2Aqq49Z6i5Pt9hW4xUCKt3C8H7GNooL7P9Z43pjSmmSQuxTmqTZZ+uG7EFmH
KAq4ggc9OdRn6BZHZGm892H/+H7RmU2UajWQM4D0T6taX6HnNPF9Tp2wE9oiOipwCGxwoF/d8W1w
buVOfTGgWnAKN9t3Z5a7WkkTcOMEp2TNGkhJHM5YCoJvLGl/ObU3xPPdGggb6qz2OTgeYN+SlGpE
Qiv3hl0H8046zWEgw+hdgNhbILm39ZY+dSTaYNyReQV7yMK3fniFVVmSWUnhAKSeP0/tcVwm4Kid
Iljx1Qbs+tjrtCNMblgXMOwbBoBakgO6rYiGi+H5I0N6v/rMkLJj0spqJHanF99uNIgTnz4hiQxy
fY/Ub1CoXzBYD0tS9+vNLGjAKYFQaD28l7UCuf6Niic+oC4V7AAGbkm/8gkYSD8/bxkX/EeuPz3Z
ml63xmK/U1p6+Zn1bJuxSusYJ/5l84K27xihazLixHvOEbyMoCy8CNYFydgr44KBzIaZOYBVmmbr
ga5Kw9ZtmupbYyoDZPhI4QTvCqzFUtKjDOp+y2Zmts6VUm0HaHhC1BJScYG+z085JvyXmu8P537v
F5pZ2EFICrbhC+RQn5NA0WYnU/TBzZNWGKhOf3smwFXgq6g3dT9NPIPoAPSCf7fyD0umd88gTptx
dzvrShFUqcL5QEwxXdDNiSOn8gyXpq4t0EnEO4zuY+oZpcKlpRf2eT4U66e9mrV+PXXc3wTdSTc+
sdD35nWg5/QDxBkXbv4tD5pbovt3nRncNCvTuMhuQSinS5ApjczPnhZk+rjMfrHjOv3c35abBY78
mHExw1Yc2DHpCVOnzgRPN7ZnwBJ/9EX/+XBQ5/7tZvFhFgRDCl05VH3xISfKkwlym6G3EKDxDUKm
adTWOCMbjc2pIYoOv+KsloHV0+3421vPDJyWasUoCdcpbDDDVUDHgOxqTFgbJxSB0f4tSPzFGVdS
muf67QmaVJmlL9RmpUeFxPutmBm9qyynWnS96ZFyZpnpvUe8Ti8kcL4NKlVM7qOizZYfaWp30Fsz
QyPdqCd1XeNIcDREhjmey9LISuSZuV624Ac8KFa/yc5Q1hESoJ0in7bWO9T7rm7m5gyNjOdEJM1C
Mvww4rt/kZnBZMuxD2Me3gLQS0NCSdSHEnmLqT0e1mDJNz3Q3eSE+9Vmhq+JJUatmpstgKvYcAA8
RrpjfgAtkBP9uX1FP+ENMgonUJ/KBfk+AhNV7FCftRGA97ZJRFDdhpQYmjWifodCfwxnchA6Ok1X
95Nbx8VG2WsxOeKmL/q3UzczpaKaaDzqUXCrCibDigCPM8lzntlVZp07PdZDcxGKu+DN/hjG9bOy
T7Uphd8AyTGlISA0shQKUj3wnoH5ByZs0WdM1+cvLzqfkh3VdAzivMQtxyWHw9hN10rWyaUFwxxy
MdAJgPdladmHhbC7ozEfXk3UguX6EEfjebMCYmha+eTk1vEYoLuDBHQ3bIij4dMb+emdokI/sfLA
O28S+pNsvvSvJRXqhzTW9080M3eN0GVKIE3mDhIf+tt0KsEk2qJ5jSO4bg2Q5dsHZWnc/GE0e7/s
3LzFQ59moBKFv7zq+ARvO5A5IFk4njpcGHwMB8RISBzQrnjfQu1kqMlT+/10SKxuqajyEJVx/ywz
M5dcm1ATekSyMeF2q44OE38HcDaAriF7GFGJnUYFOReR1OK49kNAyv3iM9MUDEyuaiO82zNmdgRQ
Ihv5OYLMIESGRAc9IqCocOt9XcPtx5A2magPlyKIRynj/TPMDBZXDr4vRHiGf0QTwOra6x+pbSK8
PSKnwJzU4RX1VwylAr+3spdn7B47O40VIfsna4AB4bbeRU9XPxGGkUMIc9U3H8rKQaeIJVagY7IP
k2ggWIU4Bw5AamIMYlGQ5H/xDv+uPrsCoxgwog/1RbRPBoM9B7piiPCvGMF1NX3J3An/iw34d7nZ
0b+WEKhgBDijjrZ6844ShJleSfiTRrQvwCWfE8VUzNCGWPNnb/brttLTQR8inwjrwTjwq3zn6ykp
0HaJj6iYl8YQE/TV7BaQnn4lrNAy08iVpwFHMvzS8JwIpHurMyKqBoD/dr/m1gjbdvEZE0Tcqmb1
YdtB5/ipjEnscrpgjkhrODzGiMgdas5mZ2nou0PotNOvx8GsgQXovkdbMbKLf+5B8Mdcsp3fo9Ko
AcYUQ7EPaHEVhq3Z+ClYAGMDBWcjsytg4zVXee5qyurlund9K6clHd5K0IJXZuxwlNeHF9Zk3E6H
yjutvr9HRJYhLS7FB/QDaQjaxK3vpPib7ba2Alc9SnvtFZUF2tNkJViK1TjjJt9l59Dsz4VV1WS4
gNtAl9zYKfFpVYGI4MtTiWheSfLe0pZesP06UxDmNYI6in4lzEGDErY1HpHarf4R/TS7ixDpVysE
V9mZ1aOj+DIarSXbEvX3mZGbrK4dQod/KlbZSiQcEsAcmAlTRdrVmoMl7KFcfsj1xsGAt+CqO1gV
3dtr1IexxVgyckh1F9PRDo2eXOGCBCRp7Kqx80to1iL6MgU+b7Ka9gigG0fTo01hcd++LuwzK31C
MxW75r1IiEx91HO5p4gh7FF4lV7zwvXRSDXKVbK5bgLXM9D0hNSDk1jeUTVKhURWYzN4SEkfVtop
2SRAMmZgu5fIkBDVauH0xaO3Lb7ZlWwXB/kjswJr3At7zIp/peZiyP84DPn3iswsspiIvNdlMEgT
5+BO+pBWKOYcJ/9McEAArM2fCss3USxdZJF67JkUSZsg+mDMnPeqWkDIWllLEI4Aj/iC6tnpVG6A
ggFkbipPghYMqrcTBeJ2Wx/wKBMBTHn5P7CEPdyEuweZGcUU5IReymbYBExWh4CV7RxAnI6YvttD
B/0mJIgS+VNjrxbbVA9TrrulZxYxZZSikSuweMawJBXgP+q+xo05swjN1SWRyIfx391iM3vYe1wt
eFx+615HDqwfXnUCb399tnRS4QTCx6OrRQ7Nh2nz3bKzM5Z2Q3HNGbU9teZEjXqSITDvkaelbOAh
dE29W2fm4LNslHshwWdcVQaQ0kULJAQUxUnjE9BoT9pXCHaGCLAx8NYjle4AuHEcFkTakyJUQOqz
2zmukXpwSQzwN8yC93/sj+4ecO79Zbn0/QqUew1SI85OXjMzdDHEX5j1Uwqz1NLKDB3l0JkeGTAz
0NBC99Ea/bkeeHtdrD6Bry8sD1jwFoRvGlS4NaTlf6+vPKyi3+/iLDGRkkZJwwG7CGcJzDtwyQTM
jdYEKcWeLGzJwzbt3WrzrmLlgUe27G+kuVO2mFP4AMF40vS/v9VD6PP9OrNmoqiygzoqdb1jxJBc
h8u1OgVsRcrg61q/d76esQlJhJwCdkmT6qfgT6K/FceBQBdIV0SBAuujy2NNtKWU+WFI+O+huGFc
7iKyTGL9GENgQAhQYMBkp9Hfi8VM+XHkrcoQvJaAZRNu4LC7VQJPgHIokEKnJoFmEMl/2GFiKzp1
VmYmHj0Kq8z2nnhf7wMqWVBX36iXgSj7AQ3K4eM/O2R3jzMzCT4j5FwxQNodDNwbdBImsVrrVm0S
niGc+veP//hI3602Mwyh6veBn2K1CfdRggkGI0MG6Jh6VHVsulSOfQhUVe+Wm13zKyd40O2QJkDL
88vbBhZ2Yuu/oEswafw9//3lHtfL71ab3ddOEwqII8k9Gnybev32dgNEB2Z8/gZ5kbdHBWuPyH5b
V1D/BYNRfAHnzAbd+qXnmDbxjzz/3+eYd8MaTBl3Woy3foY335hvH6fQyJ4gmARtska/deEmYoQc
AtiubEJdcSnlf4hQuNv3eU9M8Zm08zoRO4HPjMLwxBANpQ5wUqJTQyFTAJKfhaM1783gKskSj2EK
QWE1ReaVWYW2VXnFb9hh2HkSYTggFKJz+qNuIUSjl8d4xZ5BM/8NofF+VZ2byFLeahnRZ58Q6b2P
iZeSAPoZl78fCW7m528PpeCOyxqYyDV1XiLHk0qiNKYZkrxWH3UOTVfVkXURyFLN9Y7Novz0vJT7
z4qwr6Ko8KqAf36nlSjvZD6L1vdJ2OEQTlLyMhAR6+LLdIKYFiw8SB9R31LXklEb0DIFnx/6AyUJ
Ovu6sVU7c39+PKMh6YKDEeb3A4+Gx1JZaEmgoKapcyKkjG/biOGU9JQ4gpm6muFbylZ+RfH+kH6H
h/RtZKiHoVCZVAbcqsEbgj6gWBpTiaEqgDwq4UtkfZopmPW6fE5O44t6gGhodhLdBKlhakNxMTCl
43U17P11uPbXrJOtipV64vdqQeRX7ySxdNJiqjbhIclIKOlVSZSVsK6/gkpPNGvqjrMGcP6hm26U
lIxQlQa+xaN5SVSGlDnNQWZ9Zjehza19ZBQhSWWSbgUztpFIGQlmEWtP7yIrKA1ONf1DgPpGr7fm
pB2yw7RcYuaWirB6kgS/PiVmtfF0bauuK8aS0fz/js+VJa3qp+E7Pfhu6DKUdwp7+FLX3leOAkFr
a2DQ99Z8R9oPlKPPgs2fq221HQzvh/lUPjOewKcAWbZWTDbTR55muo/vHlPBEp84y18HKv5n9qyi
Vx7bqETzqAlXhElI9SWgJIW7YHMJGXidDQweKFOw2lcG+1KFJOb1LkSumPOEB3Am1dWGDintNZrK
xlDTottATa+JdqmK6rxqAE6Nug5HOB3K6+j8R7RcadhPhigdCVUSGZHLmrVR6q/nzkbj1AP8Iduw
Ncq9fkYSK9hcOyKOhL9S7z0sjGtE0FlN0Al+Eg/htjGuGHkrV2FFK4xpd26LH3fSlbjNP+IPyfFB
1BobJcjFLjEALqi8bQaMC+Kn5YgqGa0KYzgG6/SHsfGrm2QzrJKYiJd4x+jesauot61WSBxV/GFh
sSv2A/8qE+n9d2IEq2E9rHurydCR0FzRDFa5rsk0O6tb5XX4iKGz+o2pgeQ7o3KupywZGTJGZCl1
eXDnFUkCA7AkAgzG/wEIUyVQ7/Dllb+pdr8kzpRN+Fe6S1Dd8bc7h1uBtwXiVOuLjGpGQRKf8Gaz
rtZb49xaTwsXXZrVmW/3XEEeOendIqdkZyYoiBUpURSZ3cUq9VHGqOwmpN5B3aa4oMfC3zL4KDhK
oFKt9EYkQ6yPnplkNHiqVcKd+viU5E7eGlq9ZyOrlWwB9R5IPQKx1xJOpslIhtwsW7d9U16F7+oi
u9lJNfiL2NKGfRo8p5C3fv6SXi01OV2tPt5K8t6LKD8ueZ0/Dbwi3b/rzOezZQ7qZ6iOImvclJkB
RNroW9CZxCzusaUi/F01bplNL0Nz9myDjHm5fzEHg/yz3xiMEdUJeqjMeT0ar2rTqOTEXZTRfCvm
Ou5I/ZmPhlIbKcaBcJcEGg96XOBboNoi9jT+8RUS93QQiKDSStIZhg6KzgFp+sTKxNeMujWbhPIV
SVmDOVWSibmb7+BT04jc00AlTEWHwFZGXZX0rNDDwRUlKkWURXHlTTmyr8NEpe5HepyYTEyUM2yI
Zmm5lQybptuXpTsmRujrPrxwSHqfqjv14j9BILbaNaj0bbL3bKvCkm3qD98juUpgNtSDjLh/LZUk
X42fwWsW09JNgPUDid0rfEN3ZH84PCEI91OiyFQAZyUYiWsa7sUX8O6pOwE/DUA+FImjXY0bf6Vi
aQgIxFA/xIjVKvsOP4NGD3nivcQ8fA/hclp3lC2thdBgKmXcRWm3r6Zqmszh/LCsIs4C74opudJr
A22XVjxVx41cPkvydyds1PA5Zq9GKxc0l79q1mjkt4ZdgGjdOuTz5TVRRIwg4CmQiszihKgPMTKR
q7swM3BuOtao5Q2T4STIIa08jqb5kZHdbnDlwRUU1x/dunRryYkCwgduKA0G1/6EKerHTWldZWnl
tSgpDqUb4Y8qtXAyDXzRaksHYGFU188OQwTbXL/F9Soq1m3v8glHm/ikiZfuupA7S7MY+La79683
/fldlsWnZegzbJCex92kF6LsejNzQrvV82dm99Yd3yJH4UitF44APleL2RSgBtDQv5WO+fl6KTFn
Ra7P4eu7+MK8+6fq83WLkacI8xPcnvmSR9Khv+tTHl0K6cubJtCn2uHCEZmVa6aXkFmRFQEVxyEB
3cnvl2iZRpLrNBp2jKC8K/lr/6Vm4lHCLauYV7l2xsBmtQXrfcs/ZwdD5UGagyV5DZLzs0VB5+6P
RaAJoGfCLE1jNAZGlFTdtyRD1FEGjB1wygAd2UBreElvbjp087VRguRZFWycrHxLH+++GhdnUqBI
47hLajcvrLTYcInReQtG+1EgqgqyLIsijgic1KwEIURdXkieHJxxNIyT+BVb+Sb55Gm/DlCZrxAu
qfpFNBU60n2FwEkmgxPrgx6sYhMticBQHEmvTc3u/EWWJnR/Hm2CwrIqq3EqfMvkcu42QYogl3TF
RpxHHNAXfwuFY5QK8tj2AHbeS6+13tdEtriXhsY1CZyAVhYHG0+q5whRmdXvxtd+HV9p0tL6pKDy
9nINCdBz/jbLaG1i8oCjHVU+QoClA9I6stsmZi1Q8Ur4YpsaGI5wmSMmkVb5OrMx82cr6JGmVEZW
hbHSnmoGZw16qic2h4nIYe1/daZ44i61SD88k3N5Q3Q6s9gqz9UpghLCDwrqeomJWQ2h86lWdRRW
30sEdHpPBVdDRPaT2QkgsNVec4+pXdhNSjMfTkCiwE4kxHd48GkkVurIdg8K6YRet7zD+URbFchh
QnRLTJmMP+IL1FRBqCicKz1CM2XQ+VVno2Q02ffcbE4DydEbWSEA8vfJM1vqNfQnBqIOOvZs//fr
O6+qT9cXSbCKW8TxEsZXZ7EBPqGcjleJOUF4Oluznd6KRiyZ0if/E2c6ZDtjEh4EhfRPpdV1ZAAS
XF1V+/CUrkVBT9AB3QvP6ssVKdAWtTLuGcMZJhA4rrBffNZZ7Wt6Vk3TcNx4CGMJiM5+HzohZKpB
zWIGZSDeBToADAEo0aaU2ZqC3Z3jt1O66Qk4pcCd834OECHnO2TxgSF+TO2Ap0VtujkQB0+ksiwL
rKUoyhIr3fL9u2uQ+w16EqzgoR/SGW87IFxRS1DIy0o9P7/E253ZOyeTMaQjdCF990j6I2TjXlnz
FU2paSQBWPreCgj4jH4Q2h80R68WfOgtYf1trn4/4izQLRuFyzjPZ04rEzSwPXg9+7WZfJ7MCWPu
AOI9GBM5LOAtwFKhu/2N+SYAVbdnVF34VWagCiTpgCoayvv7OFGSuYdVA1lNHnyOdAHYdPuCfz4s
okRWBO2Tqs2+cMQrUVNJYnzi0NaGFtGLeMhZzB6KKeg630qZaIHVO0q83lTAh+CUmulz/uxtwnyv
xq7y+Szn3z7kOH1iCmjyle9jjHdKlDdOISRTCFT0rqsgsgXOZaWvmtmL5F0m/AslCNeDAdUHXWzN
wp+SMDS10e5/0Z6VhIR7ZnT8AvUHg7Xd4iAFjsfoEgrAJZTZl1zqn8YVn4xDVsLf4Eo3MNDdqVLb
2ssCEacqWoMDLwPgZ5qeWb/ygEW54LX9uwl4EGUBdY5CL+IrBOaQovt9rdBvEZqiZRSUlFcy9Dp3
19edZ0nmKXWPAeYv9qzDnDO0mSATA1VLUMyT4Bma5tszOCqY/Vc/aX4v4v1u33p+FqAhzCqoP0kT
B8nssbJYGkZoGk9SyWZ+BEILHY7Dwd8p+nPjTvxKu9L1ga/NKSx30+DoOid9khteSU+bDdhrW/IN
QQgIM1w+QZPWEh+wiZaM24QwbxPlBQIEuQJHW26CoBQsFOuWVBFqva6t5npCJR1gIPVKNiv9qUSz
S9MXpxkfmF+VlTWZFyQeQl8oPM1eMoAGkCoHCjj46n+qb3pshBic9RDxBZcWlJPBU0s+a0Jfp3CP
c18xBY3sAkKy+dQuxpTQJLzkGcpCADJHX9xsm8IKHKtwICdEK+D3o8Ve0TaemE1FdxXeEofQqEm1
ZtdT99xbiIXn3Mr/vZqM6gDHK1N/4/dqVyX0klgDKFlCoyGghclTH6cKwdzrYE78a42OyN2Uj/lC
+fMG7ZqfM0XVWFYW4VzE+XuOkd9IAp9J+ASY9JQw/vTC2JuXt91HaECM7ci/Am9wWV9Yc32GePPz
xGU1uPjHAtTPPp9d6LRdMjwnGPiflufa/kzBwCqhgQVSRbUUKpyzJKHwuOLaDGIEgLvoehbrdm7k
+O7U+qvMxvKsCiLLAHQaiiWbwDaYiCWcv1uIORbtn49z9wwzH3KVWibv4kjCxwEkbBrnm4AoRxTr
wAc6SdRZP8gvFuzSgyD/95vPQpM4FJsm8nwJ7HgttA4gx+XADmJ+Glf0tSDgd5hYvGAUFt72kfmF
Xo0iseDk5NS5PZQiNZTTgRuQXExiRpvd6Ew4434FOmO0J2D5gAbC0B7orDTn5+v5P1leYlVJZHkc
y3lCVUtXNQ5UXkRfAoxpoF8t6XQMJ0EPcBPACoPD+emHecU42iIZqfjotIECGw0nDWUa6Zay3rme
sSy1lK9Y8QS5dFMjbK83E0v2B7StY1KeIz1FPHiT+PmexBGnjeAywE+ReZDg7Qngaw5avDZI0Xsw
sC9yUv2Ze6ns/ePNDmKXV73GpCJkCixBV47NOjov7P6fdcHfK8wOXRnJKSfFnAivMwmpb97w8s4J
6BJqXGB8wSl9APJ1KYt+0Bj6taw88wOM2PNBKvUiejA39RQMnEM0G/jjdAOs4/4yqZbC3wZuYGBI
YiHsmvNs3u63qty6PwqnIbH+bXy7SA5aTLB2Jwbzp2vejfYN8F/SJP5rD2buYCSlAuXHYl/34Wm7
W3eWRWI2TGAlAWwUHS0c3oA1cz6hZMhYLSoVS8PuDzJqlRPRfkNCjastzi8WCqBZifFrEWVQHVdr
munfNEaBmJsCvnM8WhotoJ6zfm3WW6hKo8V0SGhDFvzqn0mMinQaDl8DTYPIarPShSdf27GTsNcS
aMNxtxwLkDRzEcHw501B2U5GSCHDmaKTNXMbFS91Qiun0FNGnDxsP2CxoVdwY6DCDk8Mzj8N+MyW
jOefb4dlNTQ4UefXNJQNf58kPy5k9Pa89sTS9hRQhq6Fd5Z8/f2Szjv0OK+apqAcOflECUQ/MzPA
8HEmhyNmMF4wtwmkNridAEgGoeQUpC3Fx7cA4HeAgNUEBEEsP8HO2NndzFU5BU8byLjRqIY5mHQY
cB/dswsKiMUO8XTk/1gMO8jDBKNT8sdVzMd4RG7QA1z28gb6a3ClAREAnk6y7Y13nz49VaslMvkH
oR7e8G7R2T2MQFTWRYVS7YRqI2Y/fmmM7abkNlFlxcx3LSV6K2zk7jvrFizPn9mpyMLLcbwqsygj
opz0+7zEnDBI16EfThCW3022b1M+awSNU0zOC6bikQjRLn+c8vzjUURNhoBC7OKD1oRcpMi28ohk
PEYh1peLv3+dpjJ4Imb4r4JWAYmBSw4OoalMA/QQAEwoFwHO0ELn2v4S+IXAARna/OPhbdDj4OQp
pAfzwez0c37nQ1VGBq+PXkSkQ8/S4GzOLi0G80Ey+H4wd2vG4MkCuBVR49VQjAnImsPYcqvMxPAL
hlQTc1z1K7RcMQxTWRBBsq+2byRmBqiTjZg4dn3D24eH4GlcNYj+EuSHtV2CarQmqCqBZa22vzOg
w2QddScswRiaIeuxFZga+DoqFKE42mOhmjYv/AtrxzpvsmhyFpvkzd8lAI8FwOcmVoKiU2JVdnfR
9upRcOILbtcBeb98HOwYZZ7W6q1U//ExDBFgkO+HJ2sekNUYZcd63Rg1dh4ClAba0k81/ga3u5qB
I1v4/4Zn+IC0Jpa65ZzhqEy4WKdxlzDdf0Rys+8xsxNKLQ5V3CnXnchaVeaWydXkAWcqCqqGij6M
S258jk+TOZHlpgMtspKKEtXcjYe1GELPRCx3gXIuu3dFOarfKHtyxVMm5iRmzqp2+rstfHDkQCSl
wCqhIs2xtz7nXcDGhE0Elq683PH8yQtpd5QBT5cIcCNMYbb9whGfj1P+84J3y80KNHKUDFocYjkQ
xbQhmmfSJd20uzIxBgDVdxqatnvtHBzjr2CLKbjtFa5ctfPd+B3Z6gq0UmVNxqWCyYPPjAYu7DPi
dUHl2Vn4ImYim6BeWOwk3+BOiegIFUmAGRispjH/vt3/jE//MtDTJ8bVhgviFRmf+bfFqsYg8VsP
i4279kv8EVCo2kctBZwek4DCSpWJp6J2ZcS+eQ2NBDWjl/BbQcOm2wLSivLDi7xRXoD891OntOpV
kZFhq5maKbviM3tORZJ/jyqJWz2VdFamWu7gr+SWYDcbBvc5sa8wGv1lXKW25/KuTEEE2BPOjjuj
AZydJWlPK9XQEJbvr0aGorhISknnYopuZ3NGY8bfRLv+ItnqE/cctkTctUCVH9kXfo/ovpPx5x5g
6Wu1I6WrvODl2Gd0QDVwloTHcovzjF9U8zUA+75AuZEmrMGlLsM8CeV+qGy10pmceqWhjdbwdH0e
LeZtfB/flWcVNRjA9CsU2PsfCXMFoR7J+tCZqWbmzfbauwVGAK6U+5Re0CYIKxS9aQw8wA97KBMU
fbsPPicd/vNSmsmBWYub/CdYc6/yhHjwzkFE2G92k7+jalMgM+FJsucc8U1EHxCDc4HToAVhMit+
O1jexgd4fVOCXa5dNZvkCc33tWJ73y2UYcHXAgMoA4Avo5sWXiLeDBna7Dwz7mjP0uBdDPT+WaFp
o/slYQuCqUntCJANpqTQkgFYsKQZeOpVykROCK+jShuxXwtMT8ruOwi/GGahavhHwDc7lzNomVh4
cgcoV7FreKsJZb1WqSjUuiQtmIA/gwXkpUBGTVgOxAyiMAsWikhqvCAXil0mfAXMThUPfgARN+/H
G9yO2Q2S0WhomzC60lt/v3wPl4aVQysYEbyCFPX33cv7OPU8bcA7Jih9tSnQQKgOyz9s8Z7yP0WX
kFg7l1pNOr6kmN5a2GJ1+v3Z3ed5XhNVgRc5vP3c+g1qERcMXr0BZggteVDXJVZDWDoYoy7Cw6cG
cxGAoZPIV4KCHghd9KmzywEoNqHcUje0MclEWVTTJoYIYB4jpHkl+lY1ZmkQFYAL0MeI33oCZfT0
As4tQ7BYUzQz6GQnmJbhSYYJchFOG8gmzMSwer7ndWgN6eI6MxJjKZF45NJ+vfMspkm9rpeTDOeK
eylHEseEBYAjJ5GLEnn/rVYLe/zAn/1abuayK40LMzXBcr5/kGA/vVVTGUFJr4C6VbRWjIUj9Ue+
j9OMKBt1P5Q8VMy5/T5Sfhv4XZyKxS4ZzLKkIVqrmKb66Z4bS/7yThmacaoTyUSpTOk/8FtYW0HR
HX5LRm/r99ocE0hyFmFtXtG956im6FJcYTcSCw3Av7/n9JX+OLn/sxTaC7+XGpQmKgufL3Yya7Up
FfhznRo9hpv6hX6TqD7aUbyMhHohwiFtzrmijhGTa4Jf7MKE9A3lwC+ZUvDIVYqejhSDFogEGyqX
NKr0Gr25Tq9+wvcIdhWEcy88qrw/XafLAw07PUDQNMIdqIkuaQRN5i4zYo2K6JrKsPA6xm9qnmgY
jQuMPDMAaypaOvI6fjrMjTo1tdHUWsKHlHnpthFHcuQFFclZ6vm0i4mvAPRGRZ8iekHTSAAyCjCe
ihSvAPjXmOxIKf/eYtbjqT6p36FCElZnRj3siYIY+qndVVvZ4Qp96EnXUxYF687uvoFTatB+xvC4
Z/q940GcBXGQKSYk826oR8DKwQeprcRnhA0xWoMpERjaYiKfoQX65hh1ZUjEkowlPKCEPgVbmCNZ
mivbnTkaXUZYMwSmcy+9M4jAi7dsU5qinW392lBX3TouSDsS5Z0HDBAjbyCXAoz/Mw/0QqXSFdaR
MD/ARAbbcN0DUARQogyEcbQqMU+WHfyT95qeJwF5tTc9H+hJwiV6Cn7fyOZlo/T1BHVmlEY04nE6
iJyDTk8TMxmpB+IFnuQpVYG9EqEgqveprgwUZ03NSJPRMjJiQOYasy2M8uX6o50FMDUkBN2b7Eoi
wFsSAyami3QeyMtDdmngOQWCIWzshu8Ihx6MpB31RahkrGsWMudqpPudo2WOCBhqvAqlLaCvCEND
WNAYUJlq3Xx6Xwx+ubTKzi48PW90DEKOR87l3OyS/Rdh57UcudEs4SdCBLy5hRnvOPS8QdAtvPd4
+vPN/hdHHG6QEZRWZiW47uqqrMysfuHH3tg48L+q9/RBOhj09N+0s/VS/ykP2s0IRwG6wb1+UpYS
IzuwIptvwkd9F+2tG2Nfr8ibkoWh0dmfH8rGbu76g7zyFSd9UG6sVw6ptLXHwm1Lz6TXW7j6YCfK
bZy70W27R7UIley2ejSRY56l+7ZiUvHwKD+On82pHm1ThAjphPzcw+OAQtagjeQoCVygOhFhkmUH
uOt0thLbBtnPY3NqjuqupJArP+MtOdIHDdQERh26tGfrTq9JTuz5Q4FgOWBQ41bVkixB9p0Qd+7E
Tm/0rfEMkS0csZJAUZm1DkrN4S1QV3JrJzuFfLKy9VPJ74XL1jjwNKDI+jP2E65cL1VjA5fVbO3+
E646v2u87yvu14He2pPbJo6K90L11jSOFbvTI/8sLxyIuKRmhmJHb0RZ0XDyd3MfPExn8Sxvps14
Su8tCuqNecOufieqkA1mj+a98tG+G6E9nTuD1h3Ly+FA4v/EfcXYVfAXrY1vxbz3twPUPZUnyNnl
fwsRwWk7smKPJ+11h84vjNm0c8VHUsulsCOh5LXjg6Fozk3ROAmsdBLizG7x7YJx96zc8f4p8/V7
RJw8a3s/rbTTz2Fb+k6b5XwCmVEUAC+IQOIVXNiYVimGvV4cS/lDvISP8rOUHxqIKWPznJPwjixm
NeFX7ldG5QubcQhui/44a+MO02ivNuE6j7zmcMsV4ETWNMYJtUOwrxNisXSOZMULssyt02qR99kh
ilIHeYQrWwBPUfLCsZFINVzqczu+Sz2oANFl6iQ7hQRpqu/SDFmcN1AJEQRFw7EiuCQaseIxrmQb
ENIxEsvuItJlR1TcqnkWmtlR0pPYf7bqIQazENmUrLqyPjQgPiXLvtE9ITrVpmR3u5KQrGorUWI+
+nSUTM8nFZLORUwhr3p12i1NEuu820IeccIhcUsivky8mVVo35CopyZwdNr6vQrOXHuR9NG1uZO2
H0Ny70NrqZt6mcdgQ+FHk8aL1MzvhfAzKlpnor6xhuCQKsKqJnB1k6PlpW21pdOKul1AeU+eVP2p
Dz7zZVXXti6GS92EgyAqsIcL+DRAN9FmAHQqOP9iSYDKylI65zP4aBjZmnRbUD38snD+EneuT3wM
wGBNahoo8N+e3n+AAVEQeAHJXBxr8VGObyfjRk18W9E9OfO63nSbwXSHtrXjkIZDt6tRXYzwq3T1
ebSApcWjHhxJ/+0kIq5DNx+0wU79nIhzJ/Z7TQBmEmCuFq+dtbHaN6V5zUK2nP45l3+C4GSVOz3f
CO26Q6Iqngxz3wleam2k4XHAylL2RHPhp6tAuevCo2q8F8XRgN6fwq2VZizNGfWRocg03vvsT516
egrXdNWqlR1PTiBA9V81HCfpughXfuWa/WbOvMFa8w8V057TXd5urZGy9DbNDhZsWlZ0eDNXD3mx
mybs7h5U/y4NF6mxibDIqW4t81HX3xVCRpTt8nKXCc95toWRPVPYQPSTtl1yhJQBgkjaMB4V2F9y
98t2/xe8Qt9R4kfWGUZ4XeAolZJJtSHkR7VazOZSzrdxvtATTww3GUnKsNKUlZhSakZ3hb9qxaUm
LqvG7WevfWVPK/gJKOtwWurCtgh2vrastKVeeIO8+nl5fe9XEZb+e6NXkAuTA4tYmYICgeQ5zff5
sJDLsylAnHBI6ErFRiUif8jVqs88+Nt5TKXsmBd7orMeeua5yQ8qMADfEu2PaKvU/5n0yx74m2l+
2wIasgIF2F5R/5aT/9kChuAbjd6rrCzwWJkS/R5aeBVO4Beuld4khlfLS4AilrK6EPLNGC0Gy+6t
2OHNBfXSQE0zrWRljTtiRBmfefFSzVdjuagMd4R3aHoiNq3mL/ctXSCkn+776uUGuuErQikXR7ae
LC/Gx341ntHBBM/tmcpgCn8Btf79oiDU0vKWmQNpXpX0UtXljaJPXLCuGFvR+B9Sq16iYbHz28RF
4rvwxcZjovi9n3mFOa61mYBeQTrIYIek03KQJi+UHKHSF0FZkZKBXTVkF+O4yhU42/qwKyMnY6Sg
7cf+Ni44Pa37UffPSi+tBg7mnxfo/xpc1y/RlMDiaS9cplte1a1BOeX1NNfF0a8Xam034rKEEpaq
yGSGs1b2dqlKbhtQvdcf8/TQVxzxU+D1pY8AgGkm7atc8PrDp3z+7E95evarP1anU2+McMsJXE+z
8sfMTwkcSL29DYe9gCNNUtli0tiJ8aQHo1dVqIcRK/m5vMksvDzQ/Fj4LtYvadp5+ay5hpI7kYGG
aVTsOhU8Zq8ep6FzUi1ZYlupqwtf2HXUBNXkNFHu9CasUNlLyYmURRluZGRgMjjA6Da9AhDRCBhU
WJiOCeSTeWyzK8iBPlVtr8Rbo1um5TEeKLHijzQ6+qS9U2C6ZlJ5UQHNVTEX0XwY/QyhVOYqqbS0
ODzl6GQgfwHjabALbVMKYd0xs53ZPqlUKIP+poiFY7RUMCXCtWK2m2g76eiBNaC86dGf2ODSVkCo
Vqa3arfNwnOXnQoF5LPwSe41u8NZRf9UMrLtx4rUvyhLu4SLpWbQKXUETvOhaZ+b6Wks/kxZ6so9
FskxELT51EahI9Y3poYaYJC9KMkWOVnfNEMjml8DarIcncVI0NTys9rpjj/dWvG6n4+xmTm9vhDn
0E2y5yA81/6tUO1Sf+f7FyRpshUSaz/ejQxxToE7cuVolbeWdSvIAXXUPX0rJ+7u2VW2ptz0ZWQX
6nkSjkLWUyJuC/Me7AJOE1lCZcv6axc8MDnaZkigras5aQWFT/SKxMRKt8O89bNfegN/wYurPWDo
WHCL9GQhVv1Vfv4nAAqmKrSpMRY4CPjLEpr4CDk2PIjHXbPwRNs4QaV1f9548iU4XV3zQh2hcQ+m
Ahp/DWoofRqGbZYdiRBVfz/mR8lYC1Qr83SozZXVPtZY5E13I24sMsVFvBSrVRO8xvJS7DzqqEY8
RJIzRwc9/+XUUv+BkXJvxAKwwwtt9wrsaZMkw+Yr5t6yu6h7aYbeVizdjoSHIH6XLxW1sTOQbzW0
xDhu5adQyReltgnT2yJcQvMH0Q6qY9O4M0zvfhc0e2FcDeV6zJd+dVMGNwmf1ly0wkoCVG7OSUfD
aSNoh0i9VyhT49OUr3TdDZS1Fb13Asf77uf3/53LQZEgmzCHFJU21P8Erv/55pKu9Oas+Pmxj14n
VFSWaNmRlDl+SSUKcDIGupfGCGBK2+foisQHs63tsRbdHIkRUB8ASf4LKPQdfVIxo6XHe8GD2IlX
sTjMZSmdDTM51tYmTe7B9QR138m42FFP/fz8f7/h1/XHtRSOe+C8y1l2vf6kyDfCSUyOlacxzOA1
OpjL6iDurS1Udg2IRXTD4SBRcI6OqtriRVlb3Eh2cZN5uUuPFA0631fYFe8yvkTxw1hj+9O5yAoU
R2TiN+3ml/EzwMNpI26j0C7vw5f83jhRwQ/b8vPi+EioIGHGYflTfVPfxDeUy91j9Vb9wpC79iij
G6disAwYjhID+Y169axC56dzqynxUcqeM/Op7iq3vgBoWCZNzWuVIkFoChdDb7sJMHAAyEmj1Bsj
adn3FEgaqE8Hl5MV0ltOzqmn1JNrhojlUGYIdJ2a9zTZzijQMXwwFmW3//ljKd87dyjAYcOwYC31
O/01SMRukDslOuakWBNN2moRkXtrW0nYN7Vs1ydaWkTTHgbosxFs9X49SMvU8IrqYEWccJxXNvGl
BtJEJhLod9r0bsqPmBbmkXgYi8luw31MZG7Lw9Tc6ajDEtpWEtZ9+i/RRb5gqFcrD0KKxidBrmMq
11KK2qL+1UoF5MXV6W+fW3OlYPJf7VCGpky7eUtil7YwYbFZ+XYeLMz+gFSwErbT+FsU+A7CwiXW
TPI5mpQXaQf3+p8oUMV9nAhUmMcooUegLToqvZIi2Iz2o+/2NUf1aehIbxetuO4VbKxKfl/2y/e9
dgC+LFCGP1x2vQHF/BuHuMZivYiqLjrWgFZy+dGJT8V4H5U4efl7SzwoYEOJ4Qjls5bd5CYSTIwA
muae3CnGeqclnZgPYXCjA8wwTG+ZVo4kP03SYwREaaU0GWFIh88/r8p/HJvQLy+o/OVL0sa/yr9J
k2shV0ThINa70V9G/k4q1oZy381era4M0CbJpSbURjeLFxO4XEGDjzj/y218LwM0kWMKWYkO+qP+
5c785xu2YxDlWZwKByFwQzgjIGbanto8GwGzRvKHYCOIv4QUVf62iDVYBJRLuCCYmq5chep+rBj5
mYTCoS/TTd9iUFY448CJXR2qYd9O52peamCl/uhOaWQH9Uf4F6BdSspnDUZX6ymosGjvm1y3u/pe
Mc+W+REq9KvCZxEBurzrpHadt4UzlKUnhP46msDVFCIX+qv0xRA7p0/Xk1A7Mqj80Ia/nBD/6Ghp
MPAuDDVUBRq++F/3hhh3alwKsX/odbTQVPOX/jkx0EK0ZHrgOsNvC+r7+Xe5og6bV6d3SMj+ekXQ
uqSSWq5Ymuuy4ORw26OuH4x5q+a7oCT3tHNicOpYzyLKVXFnjasSSfTPC+p79sNdWPBEoAWyFa8l
7/oQxJbC8Xig3kgsl2iQhVvzN+PSfzRpL5dBFQqFjRNfu8T8/yzbTMHT1yi5jBg8hb2TCm52k0gP
Wu+q1ror9x2zjEzPpCD/+fH++V0N9OXMmzHgzl2bqyRdKhVS1lqHaj5q0olB0HYjb81oF5YPPfHP
iD+U39Kt7wcY2QyPenlWaGzXgqU5DQXJUhLrECVrDcQ0dmd1YSWrnv7wbzT8f6R20NH5ISRZMpqM
q2UktUZqBjkX042nAj6RARrnr2Jw/6xaEJnEYq+CYU+7cPJAu4Ti1CpPhbnSjd9C0/ckH0n4heqm
XIgwnOFfv/EgjIPl+4lxCPDsAOsPl33koclWwQhNJyuPbbGM3udiYfzmf6V8X8VcWtNQo0MBYCVf
5Txql8xSEbF7hET2qhx0NtMXaaCcc4w+tCbYWaayUCGAFHlyKlXDli35rTGwtDAi2hI6sSXO9Y9U
F86VBlGqTZZa+Tn60TqrittpVp2wnHfjALTYVnAZgtxThQQ+SY9EnGZjF4aEfRDnmF6ZDMlCbU+l
qP2ymP/ytr4mE/rl5NENmqgEDP3qAE9qQajmOiJI2CEbZl2eFLfBjjN7kR7pZN2I+3Hd3mnkQH/6
XX4ne/I95t6uFtifvZPtgtNIulrgvon+e1En6+IuPWsYVNZYedef8d5yjWfhMoub/ltAXivbNA1l
V/5tjuR34wdV5yn4XjyMatEY/rpUpLTq2iKo+4OULUZaR7n0VtX3cnMfyftA2ovadlLR2t+0+qqT
V0W6Gc2VJN/H3acULoaSZOGltR4t4eQrMCOyl1h7TpRT0j5O4+dUYaWjPA7pjdEsf44mf+/r6gNo
omTiiERThhV3tdmMQanUKS2VAxQuGW5b7aWqI+HSABrhjKqrK4TyxZCvOzRygtsNLl18AE3GCMax
l7ZuHbkKnKsObxvP6ElkPIF+dOUlcIlo2YyO0HqWvsSgIhPOsXXxFhH1Ral7SrlW5YUPtxKzJ5MV
uKrDxRxvtL1fraR5DyzTxZ4GiSQHsNuLYJaGtJ/7F7kGiEhXPcxSbUGFmteO6Lt6uRHGZeFl9EAV
WuGLRl0JmsM9C61D/79TVvOwQQj3ywu8vKBvLxCJPs4AqDnV6+OmTmN9yodEOYi+R/uf/ocmYB5n
l7A6WmeUHPCfDJBGdi9NesEpzB3oDGwz2nujdHmnNbJnEj6qsYR23irUlnwIIV1IqPxxg223Ckud
xne8nJJlPe+GYT1aoD44LN3q42NlvqXKXVhsreKkV3dDtpBlJ7YcCy3gZHc4+jkF+Jzhiu1Sw3Je
cdrZRsjc0Qy9F7FUqpYFFlOY518AajejgSt6SnaO1OPcr9R6a+Q74lvyG0whX6LnlzenoVG4FESk
ocT76+S9ixKjHPxKo2KJaFI6E22Pwf+MQSg9Uk2AQNPN85j1dBP3OKMoHTSvl0L5VJTBG8Ia5XPz
GCpb62KsMnz8ZgwqfYv+ZKSIMi3VguGqoKT4uqXndOrGplPrg6ClcBx6T6hvIlx84n007kfxfoJv
rc1HbnWfX3oXi59X1rcz93J5EA6M1CCMY6n29fJYP8R9MWXmYdKe6KPQRejskC9qNpta3pR1/MtK
/i43uLrgVSiYozEsMiE2D2pym6Rbv3kRorsRWkjQag5HEJmFsRSLo+XfKhnd6WOSShDiOlBHwe41
p9A6p+iiX25L/lYfXN3WVaI1TlJTRDHvoUpaV6gQxTdvmgrbstpb0iEnEZ/LykFgu5gMwVXhakyW
sVbUp/hClNNaO5/TZaW2rpS9NdpL0gS/3eG3ivjqDq9i/zAVUR3KRX2Yiz1OsvagLpTiTscjKb5E
sOTV0m90uApQPsr2EFbvvb6VBjcPmDMLs6+m7QvykI2fPy+g792ry32R63L0yxeJ39UCTqdIqasy
MQ/YQ0GBgnK17uQbiWLcojzX4Ifn8CmS5FOP4drp5BLGfTbVBO3c0aDmWHLuptmlsP7oqXXM5LnA
oA8WaArxIOzvlO6ugD30811/P0nxF7igqghkL/zD67qlV0Ix1y7r3owfMxERaCWdOjFblxFdSeU1
iisvrjK3IKzr2HsFDQTQ0c1DrOoqsgANF7HpBHnZLSBfTNZb7+9E4HGtAuiJzMM49wvYaG5cd3Yn
SmsfDzX8zyYWr1XkvzzMd0kpDyNRgUHmvKhur7lvUz8mnR6KBmnBMVHqxQAR7JjGmq1Pd7o8w346
qSQ+Fsj5CCculFRH8bG2u/TcQ7zqgHQUmLbZHNlhUSxVf07t6pjlT82kOj+/eO1byvnlXkllvgac
loRcDZraPIT6W1VsJ8CwuXcH42TNu6g69/OHjKlXHdKzVaiMi1sRS6Z+kuyM3DjtNlbxbKQvY/Xs
Y3QSGwk1kWAr4qarNTdUxctpPVYH3PT9mm4QFakUEuDVu7k6l+khsdAaB6Ltp9pqmHIOOoDG6DWA
FtkdSjzIqObuasup/PfZ9IzirMqvE9x8QcLVTaFN17///D6+d6lhK17cIgG5iK/fyIRmJwVW5ofG
oZpyO59IgpDhK2clht/8WkCO64RTXve2qEPpDmzRfJLACAwAunb4sHpX0ksHioSrN93K6o5FBNdv
xBBzOAvlbgBEoHAQi6ef79r8Hoy4a5Nk1KSCQkR69RXDJrL8xgq1g/SkPmQP5RPEADo25TLJ6Kcz
6TCgxW+nx+nQnsY3nBTnN2Pb7LHn1x6bs/pQvSg0T0JbCMClYED5zyGc8w/9Vr6D0pXpDlYv4aN8
69/i+7LNH6zUVp9k2ImpbcxOlTnafUkr0FzAo+pCuwZz+4QUZUHHEuzpRrjNHhLIDyfi+aI5VrfB
G/EIjysgsuHO+sN/Bb/C+N0BRv6WbWAzhLMKhGqTEQ/61XuxCq1KAr/WD1PhzeOnAOusgwUfwWij
1ZU3zSJktVtKtpQsiT/usgRWUJe6Y7nJ8xelWpYxoVE+pfRM8hoLoOFh0qqdxd/2PoNzEnlPrh51
IHvZHkcVpxmSTVXUv4SUf6QlCniOLCvKRXoFAPF1m4ZxFmgykf/QVR+DV1iwIT9SmakC4IoRBRF8
F0iIITHEDaTXn1eXpH4/jbm6gfTn0mkjObo66xKjC4gTgnoIa5yBPGNcNJdBPS5UvSZZRel6MLZl
Db0scrNb5Q5mKdZHCu40w8IQHE5jeIuVQxGQSxBaHTFwjHpZ5gtMCEf4s6lH4EbZQfc5F1x+YEx1
/B7M5Qaat04Ctqu62W6C+vkHcYLY2XXsYAyKgRx/gakRvMmoWKiYKsFiyh0DOq5kj7PdSiuV5la7
KMdVOnqQSpPV1G5oRpMaN+lCZTxt4GF6XYZOGDudYksEoHN1M312uJ+8tUwXhD93IWfb0kt9gf/s
CrRXsck+ss62mCSB192IHVKEIRik8YCZrtICAlZUkrhin2pLkA9TvP/cGuNE6BjJUoo9Whc5ojnk
ZIWXvHNKwRWhkGByMd7nRJ14PdfrRN8K5b7wPWQjQNgongrR1fF8gZsXOC3lU/ILqC19B5oADf//
UyNb/LrQ/EIuLBBE9SDv/cSO0fS8xx9C5wx/pLvxLdliGtmfDBydfHt8H0/+S848U3PvH6bHHOYq
wfLk75OH5NXfVwf1jwghmZ1DhxQm46s/2ThhSU9j7dKFDp8TILpL2Bn4cKT+UFKITJlT6TaFKVw5
isT0Tbrxb0WYrsGzgqQo20N4uqvP2n11W94TgaDWIqV5V2tXfupkezRc2CSt4MXM8CAVhK8LKeEx
fxzPSWRPT2iBjuV5IEa9wNesX9qDeFcd63t119/Pn+092QDwLc3DgZPpLP8yd0D6i218rX8wpcKE
QMNWCQ3xdf0zNH6eF5EvH8KdsFVupVvlWD9pt7xri5JxujBeBUz7hVvpfXzvn4JXseYT8KfmT9hj
R2bczk/au75MDnlv53dGZDev8Qe/pCfLLk/6n+KcnRl+QiC/uI9JuM5u1fv6Axp2+6E/1M94Hmi7
5iV+F96aF+ut+6TDn+OGfOEGXwjZ9+U2Wsd/umeOYrqFz9PHyJZoXfNOdcs/4m2DWSxVeVTZ/h1c
5AAvZwBegJjkFD0Xp/FV+xM8CzfTOoWgvJ4f6tf+YfbmhymklLIlRKuvQJZ/9HeKBn6QULGrjrMn
R3b+Ov+Jz5iZ7cqNeEeFfy+72fO0G47z63hALLueHmHdNszkKZfas+/MJ4pZMIn74BjvEWedlVO3
CvcGqqlqZa3kc7m/Ec+/KS+vHeTB6P7CsDIGPmDtonpVM42Ew7AaK/lgHGeCQeXow4XtbwpeM9pZ
6pmmJ1SeaCHs8KDOl5JDvTSELlV6mRMGFmLk6pfTkXe08lWHg/DniP2vVUYeIOrsX0xfaJp/3cXz
2CcJVEf5IE9r0zyILyLjt4flVC6QAUjBtoAMq3mNiJPr2UhvOv0kWAttvg3kF7wwugimoPg0tlut
e4z9RTwsSBlYHy2OyoYNl0CRPEt9rS7ZtbXWsZJVdl23rmdHhwPiW8vA8OICDMHzhWcjhmq4S/J1
pa51mlxVsxXkxaR4Q71Rsjf6c6r5PuCPYK5oM6vTqu5XnYbyYGcpB19d/vxq/nWWfXk1FwDgPxB+
I9Q+n7eWDwEiERLsU1KQccOh8+rKa9AZJp5seNjehu1B7lzIaet2ptpgCqGHvkA9TSx+mTpjhRMh
jE6D/ors6L6LiE6RwG8wYYVN5hqag6tdH3sftHTz1s1/E6sp/ziVeRIakDqieTTuV6E6sYShGrRC
PkCUr1J3rtyiXsTpIhpdRCYQcYrPkHSMHpePXs+DWZqhT0ChrLkoC3g2HwSVoWtsTJRBkh0awC1U
rq6Fktqwoc7//Oq/Y/y8WCRukCsv0M+3s6VsQ32a41Q+RMKp9vfYiaMakKWF75/HVV1uICtX8a6e
oVI9RDIf4+GyIH4TMv/jvV1YJOyMC01Gpdr8ugKMqQrCMDYlUnwsR1l9TnjXW+h5bBNu0yv0bXx7
0bmI7BZ1LWh7eYBAQLHJPEwSF4qVRS0xY2oh9/R0bThwIw64yFOLxcUF+1ek4RvY+NctB9IHgBSE
+WtH+aru0kTrDelgVS6+4i2fjByAuy0c8wFHOJMHAMdFvYbU3ke0CovOrimWraWCRKVyZsuB0mz8
zVXiT8gxv45G/s6M4h41Gd2wCi0Fb88rvEbPyziNAtaihS8BtFiSfeQ65XbY0zbRP1DCZLvC/zP1
nvhc7LrWC/ylutLVNb7/47RBqdH8xpb5x3Ljnsj7wfOwPILx8fU7K1pnFpzEqF4EMFgOHu3Bqu9m
5aFuNkq0mMZNre7r6dhjOF89F9lubC/dppX0qxDvH1+Q5haYgMxhAeB+FY613q+nOg6kQyYu9WQl
yK6vPkvmktKMLFkTIQPS8rZIil7q6qw0D5L51N0O4i9VxD+wIVXGB1PCYenSY7s24MgiFX8WqxAP
RUkC1AbOOGtksrkDU0ax7oROX+hNvdXNP0IRuQN+pwk6kgktiIp4Z569aHrP8swVZHFpVsvADx5a
7SCad4FxI0ueNqjH1PR+iRrfEQqOMBOw3cLDT5TUq6U1zUNqpuowH6LDZLqITOeLUo28v0qdZK14
CCXk7cXWA+P3/a9n/T8+3ZerX5U+cVKPuh5w9f5JQLdpT8pCQwAmPGugE3vVxT9EQRhB/oXHhLZu
F32Bb2AfwEphxy1LapBlvpeYOvf483v5RxbCe4FyRj+Yt4MM4uvyrhXMogezmw/x2twM1Kpepruh
vxhww2Cm21l8h+xHgozKczFtmfY3nVE9NE6KAsmzKFk6F+5n9vbzbf0DUP56W5cX+p/zddQbkNik
ng+JupjyQ9547TpsHSF9mrp1mC27BZqGmuak6crIppbAcKHhMd/pt/Pxsi6+Ztpfb+Rq3XRFGvv9
QHMum/dasMzTV0BEsdoX0ikK7n9+6n+tURNHIGrzCzfvr9Lpvw9txrXQt8V0aCDiJSlol5HaCjSA
qXv4+UrfCfSaSntA59RHQ0GX4ip/KQOxa/whng4zMk0r3Ylo9BOYvyA0Gtw4CekYbgzgtcVvcmnj
0pe9fqOmDkDLA2oaSMTXT6vE1aT6ZTsd0pNw1I1LP6tZzvTlfERYuLwEjFyEYrIKbvAjOLUw1+yZ
OYLbSnXr0sH53RS3KjMTRc801rSf5lcZ1na7s3B97hwDB3R10ZhMhpnJRHqv7/7wUPrCQNiFLo2D
IvbMC7PbjorDjFFMdorXuFGgxaUZVHZLZh3Mst0jI5dJt51RsZsVUhyamNlbTfzioO5cQ7ALZZWq
Ll1zzdj9Fq7+Tg7+9pLoq9K9MTgQr5lyXZPoddKVE8MWPOtRBgJM6QIfJuVQp3trfGeOQtstIn/T
BZspO4fJjcTpnb6ZqTNLy1C6UejodRtgDuSmqrGS8H5NMeNeJeoKMC2bV2bpWNKuxYZ6XETda2us
+vIGXnwJrJCvJmMR5CvjYjCp7NlZGD0gARRBJMvfIvNlqV0/KkZYIoTUy/Cfa0VPYzQMmzGl8YA7
flI9GOOfghKvtG5EE0elTSzv4xjT+ldVe5njX/bB3zPz6uIKXBz2gKgBSl3vAz8Y67xQk+lQ/YHP
nxz69+4GOxKGloLxLcMnuFVZstXKDYDm7IMhraSliOHbDn/c+m+py3LV76wSwwtjo61h6/axK0Vb
vPDNl46W2+BCE5W7BeMI6qWCvTUje1B5BigrWJ4EVgS4kpfvZUrr5593+T/apNRu9BAu6T0PeJ3b
C1NZ9fmodYcLtxUbFmYnPVSfFlhTs09uGsMbJW96Fni9/PtX8a4T3a5e8olh7MLJ/+WsYYdff2pd
h+J4cavFjIbGxlVUn7NCKirZ9w9sLYnqh64FvuQnqb3xpdWUP/aM6Zs9M3sY1WOI0f+ncKCQGhGQ
h0vYAQw4SLKtrt+qymIYjp25NUR3REoerE3/wYqe0/ZWjQCPukdFOhSkj1Fw7KSjDGqdSatA3mfq
c0P+oS8q0GUoil3NgITgXrGSo0jLTyzojqba/UQIFOZqIQPbRgjeVHlzmb0hrZNq26UrKzrP5XHK
bmmz4LQMbBlOt2l1lwEEN3u5WLb1Hi1/XrttTbnuagraXhS8DqIooHVqW0YGEfP6jeQvUeLBD7CN
+q5P73vxcBlD1O2U8FUw1xQRarsr5wVGWS2Vv2aLLwl0ZVzbowU6Xek5wWVC8wbG1Y7eaG6sbitw
jCtbXTtU4aoeH5ChNkBC2iFEXDIQcttbXmmLqw7LshTP09TbU/QBjURhAi1oWYwXV+qllHrhtKu6
Nfm4pzYbc7wdgm0tHaNpq6RrM6CnioVW/zbLWLug+AvnjTwcovnTwNkIk33NrpjDq90ZFRW/eRqB
JJuQcAahvsPBVlyXmNQz85fnk5dts2iCkwrr3T+0aGqkJaKSrlkL1SHQdlL/ljcLc9wG3Yb/amIq
bkMrd5VZ91L/KgT73L8NgycRa63qkITbTnDTajcBP7ipZq+EcBNzzCjbzr+h0hoUVxTcedpM9bIN
1mW875VN4h8bmIdAotMGb5tkWIjlOkkWbYoGw62gXGjb2V81tZepu7jciuZ6hoIrTrkzae9K9glj
OSuOUwsfHkeMGdc1QQH2bF8N8UYGkxy0t/+j7Lx2G8eyNfxEBEhuxltRopIlW7YlhxvCScw58+nP
x8K56LIbbQwwmEEPukoSucNa//qDPBz1ZAUBaxFH6z65n6p9iQY43yTtbRJfam855tvUMxEguz6w
+Ljot+PjFK9jfRuahwTj/OzQJHdmsjfkZVMiCHIHZTsrVcNlXC6L+V94TIFRvbUYH1PzNkDfaT6N
MA8mKoomffIkjtSjirWAvg+H27G6F8l9WjyFUIkLwDw08J3xRPoToSl5uQyUjQRRznfJPeq9VWOd
feUlqLb5eCuUGyaivnyugd+m9H5s75jTFON6JAYrWjGI0fJdFewyIoHX8i8A6B+O7V/HNrQ2TeG8
xhCP4+07vmxGuGxpzeAd9ZCqAW2wJr/WU+FM0OBFsI/Ua6quK+NQdDuvbh9NOXLNcUS+delX2Sxw
G5G8d1eR1IuKs7uZ5KWW3neetgn73azkFpG1nIQbyLvSwGFKRrvt+W8Vzbw6DMs8O9ga5F3vt0wL
+FM/j0i8+/lJNr9N/yEOEhlvKsMI5WiytES11eLnkbv3BhFaNhwT1d30Ooyop4JxYTa4k4r5h/Xq
48deS46kauue2ifQCN4JJoatFdjMq1LPMgbOlTrdZZbY8aIN1Ax2urTTU6BfS7N2lA5hhwmaDf3K
5LBKjopxz43cqReD3Aq936cjKnNwZUvcSe1T7Ps3Q1IDuCyyARuJ6t0ki2gEGEq69GwFqJatZN30
jFG86q21Kpzj31u2nFWAiWC4wV+MaY6bfFYQ68znKho2wlDfe1N2tFMCsE+BolFz1+oqZfAz2qsY
u0OuJhiK+SwaK1EgIskp2kXdGQtOIB0JsjZxWmPYpd2MqbmPI9NFDs+spaHNayzSufE28e1wrb1w
3JXSdiL8NVxo3qFqzpXGhKEGAQmVcJ2w4cOyepIG2fG5qFIDHmXuShWMUnLMKSWz1JwRupYZjmow
oupjpzG43wWHeTYt82KmbGnytgfJSL2jqtSrSWFYiW2Cnb95M2cxQ02OrK3pT1qxUrE26TllIFSR
v8SuiounQLrXww/RMyB/60OxE8MhNV/jJMZgiAtugld/UtUTEu87uX3EXXGddLTbxbWKI8foop1n
9W6pEOTEEuC2ipPyOcjO2LySiLfrIMA08Utdn/FkhKV6SH1shPgNobzurVMV3qvBQybetdhAj8aN
I5PyVi3woKx83ZmkLwUNZSTjznpRjdQJxOSWFgYTKCIHpl1j+GRJHISiSl5EWiw0npKlNB9SWr0r
Wb2s5EsQZMe0utcyhT/lgXmC4MkX4I+bzHwzslUhMG1IhXXLWPOhL1zTH08hvgyLQUs2vake8/6l
NImPUGw4X46ur8buIOPDYsQun6rb53mf8gkcBx3HRBanp0bNdm30NWb+KzKuoGlvUIEy5M5Vct5n
cUUcoJN8i5Ud/p6p+irl6Xvf1XuR45GmH8LWXuow6KQpWN8DaITwlyon7lmt3qWk0EVbDwqlZzr5
6bCcmjK7yZD1GzHBbovSYo0lI121RVKsZDrFYLiBku1ymYw9xd9MNdCgdD89pfFKaq+Z1qKjdDLp
2WZFFGP7UlUSvj+7qLz06St11ikKd3qNIwl8nPRzYFzC1WwPSyg6mpkuU289ysuQwt/cmd3Bjo5p
e4zI5PWvafUk67RTJfnJe7I+F+wnfI9ogrRNh1K5pjDAFsXnmOjEowTtL20e7CQ4ZSYCXt0bn5TK
LQp8TSbDtfI3XRuXRRlh3WPSrPtY1kk461mblEu4ZPhoJvdDZqFQIS3QOpd6u5JQE0SoYXP+AvSn
TjMq+2FKloW9H6p9VpnruMRFXOmW5Nui+DWd+TNSf8REBxNQRVmp8YfVlGuoXLiZQUzSzrmsOx4D
VptB1zAOyzCEWWmdLPVKrqEFNXV+6BgdAGc2Kf0M25abAAHUKgKSUQLHq078mxPJviiPNJn8RBrC
zDhG2jHVttEpJCUH2NlXli2yWZ/+cShR848lVequbS8m6zRNdcfwIUj3wX6ILr6I7moQXmMmv2Rk
qVLPeW3E0mmKdDMWh8hTdlFdOSDC9W3YA2zSkda8xX6gUsVcqyGEK1pbXEXDeKN6xD5qB5Fdc4tM
PqXpj0WZrqrpNe35fQGyEIZFln+bDulFZLgHZKO99sJ2O39rjbM1fJGBfCMGpS0iQEOCUTtukvrN
tsmG86/xRCrQFDmd0i61onie31GcSm7Oy57PO0X3WfEcXKShYgI4Sk5VnWXbFRgV6fG+q4ODbdFE
g9zwH8/gT3OHyLZHeiIVe1/cFlA1fRa2Hje3oZ1szKLYzX9zy4xWJevxN7ePPxPR7xUD+pLZShs4
90ejh1JolCQZyoMyhuoi5ESTJyYwG1PbsWZ5M84s5CZLjSHMFWR8aE56E60nI3qIhPGsRNOytrO3
jqm5VoMEhW6rYd85hFupzhe5BCLx383bT4gGzgnifAhgVANzPOHfOEnR9ErlGxK0s9kfBY+eUuyG
VN5MMqyz6cVr5ZXuD0ubTMvccn/58B8gzfzhs8ZLAR1E6/StUzN7yQ7hqlvHSOJCxWtYJnUQxbHs
b3S7XyvDp51/lhDiq0bgpaGsq/pVN1da0//yGP6gyd9eHB061Buk0gpyim9zFuoS1a96OH26uNeJ
NRy2SFhcc/jkzUHvrZLOjYZ1l+HZQsAe1YHAAyeBjRx4eAPn/sYnItaGMN6+KeCELbMMj4m0Fji1
fS3jC9xV1vMhGMtVU5a0RDh60ouP3VZlMAkQ6XgfmXJgfy/o3rnGOnAUDD3UlG5Mp382diH/VIZb
hcpKPQzSUZVwU9KlL31pDx0eKOHKyo/NdFT9gyG/hITdJh9V1/82GPupFYW4hXobWRG8AIC9b4+q
tvWCxL7eOtLKToayUqZyEXoFvcvZ85FcyvtUwR8LPma2LFIU5Fi4eWkM46VczyVLlsuoLtE6IzxQ
8leDSNlq+Kzi2zrcefmbPR3sZBdKX3CyHe7GFoVsHlyrjAyIgATGfseAGni/wwGVJoe8sbx2pem+
yUYn4IaPOAP8qt4kGAa144ELGGVi5ZS6xBx72MvJajarTPkbGXrrOUo4g/RYObkZ5/YSw6CwMjZK
HW0q7FCRFde5tI/B7JSiPpTJvdZ5Ti1fJFy7xujNw1Aln9wk8XAaG24SVLKFltwwBCCX0nhvI7YN
a9qSxq2aYP1w1PknlpjUrmOORc93IY9kxqqAU5H3BRfQR1VrjKQIO8TcTXCrsHNokngyGV+c8Bcd
NlL7Wlk6n/QgQPBjKYQvBgtJ3vmGf4p8i78xxVCN2qyiRuByKNrgVCtvo4HwWPqo5dPY3kj1xnbb
8BAWd6RLLmzZQlIBJwU0Nu2AZZQPinQvWyIGkYzf3Al+zrvmRUR3Ne98zsvvyGOUq0kYlLp57K2n
rF1PrbktqYETRPHh+Gwn1NsFcumgmp6z2EcRi8IqduKJqb1fILPYe+L2vw+jn2Ao+mdNCCj/hArq
P+jslVoYk20N0NbY3qFqOi2+M3nfuFZL9kd8KWIZq8T1BDasNPs2ZYhaHxSlxE/2oFr9tidFN5Yp
m7DPm7znUIImilFHB9kuHtBq1qeYIna0aG7k4liG9U4KTqZv3CSK9FKKcwzs2/n9ae4N0nykqDl4
8IGMllAGuT2IRTOXz6oFTRdeiTqtfKqJkNWhWG+++ZvH6jwr+utAtBSFOSCRoyoer9b3MaAyqI2W
Trp9tIn7Ixe9W8O9scel0ezU4IbS7r+f/m8f9+0aCrU0DX2yGoBuqMZodVxZX4bmKq1OoBDlb6QT
8ePmmX+ezXBA8N+m/n0GHBhlEdmZah+Fch1q60YBpvOQBVEwBNqw9LI9Rw+FO+ORFk/teN0POxq5
gnfSPHKkKxxkWsumX5rWQ5HCX2UHS9XdCMv4mnb6Im52lYlbZohPYGcid3MSRCNy9dtx/LOV55cQ
vYC52J8Zy5+d9o9xji63U1lU/BLTxqsN1CzcwlwgAvtC87o2RLry5AxlRL7gbNFISPTe+vyuRXZO
/ZEXmMjBz4uMdw+/OXzWOqyiJNe0prXgF4EL9t5dgmmJDoo6PUjxjVF86vltQySANlfJltOF55z+
q9d019J2wuC4WENJDeiR1QCtU2Yd22itHPvmYHnXqiXeHFtDVduOHg545iWH0F9Ckp//14d1l07m
MjepkPUt/WgEry4skqXSa7NffA0xKDkLCislu2bpFd3NMjZHLtJ8yVRrLRmPVombhESaXL820Vjo
wu14CeOE0enwynpqm0NPkxZyV/RwtyJz2YS7Msq2VfvadOU6prcl1QIrRUwQqhUJDEP1yzTiD+D/
bXcRvs1pQ+Yjb++7KZwVaWZkTzXCh0R+MI14O2KLxhXawkV3SmgIME3qalNM20R7tsJLiJZFfxgj
yMwxSeSKE2MQoQV348xgcMCKtPHBanA9GRYFYspIyjCIOiXxsNCnM78Svdz/vF/hB2gYQJuwttBS
/102jkOiy31smceo2WF+iHA7ClwtfE+rTZw+T+Fvk9o/WNv3J4b7oo4CE4cNtMV/f6CRMb/xZMk8
SvC4x/F1iN/6gpuxWMtsrIAVQrDPsrby9SDAPGJzqY/6Ii3tP7yBIHjv5xGbdVeYr30vNoWsranr
RNxuIu1cpiHbH+MhO3MlRuRQFAefoxtf0OEgIMoB8SxkxAASsFIWKAhQjiNGcNaAspa3oQuG56+e
ZX4GZrGrt0OnrMOygIluuONc+WGvJEAAc9j1/admbwb9hcWrZPknY5EIU1hzo2E7iu61x5bQMhdQ
B5luLjaexSwx7S68w6nKlqZc30j9KcvfBptvVVYLG4t4VYf+77+N9XuvYIHKVu9qBkmIjZLkXSdf
MtAfQEin+mtqXlWwvGh86Y3XiB9V4cIWV9hABNfBv+r/u8Yf2wkKewwwyM6FxfTtXJ/6TmImV5to
3a9Tu6Pew/YCUCxpYgYoyI3waf9tbf6UjH770G+yoqzKOqNSR/OYmZhkmx6MfajnwJnpiMIQTpww
P0gM3asC9GGCtOUlNrgbGI4MtRdoqJEO1gTNZ10I1PI5obOa6dqMD2Kod0l7DWAITlDxFM9tq46q
gNUP6zXSbyKouPPJh//5hFdm54ThexHAb+qBfPDISFgvW007zjBy5dVINt6qRtrple9m1ZfOyyiz
O/yAtpSavYX3VzY9thoQVkJpJkn74L4ObvSv9kFaj9VBj9ZSdj9SYNemQtwEYjisO8JwI+sHfq46
amsZcFaY3jqpymVJxZtQzPz3UfCzlvv2uOe79h83UBoCm4mIdyx1tsudqegnEBKq+4zhgmec6XvU
8BRHx7k0x7DQmdKMS4aKdKSS+u3bzC/320EhGEbCNIE2hCHPN/5SME1y4FtI4vvsqKa7KUYKzFtF
6DyYqVtH5YMnyCb9qnzVzWgM0pLlQWvyy0P5lwKDhvKPSwArHyHC3w+lrFSZ4DzLOOImEQmnjRjQ
2WcVB82ah6L6xya/dhqyxOZqsDiDZK325r33ywjjJ/GGdwOJmxKBAoFibiaD/OPdyFEDEuV7xrGJ
wekZSdSfo2wtuJ/zrmYWL2Gs6ju2dyoEnuDWXd6vGNh6MLDjgVjklHtduZf0uwyLYkNbhwVmn9LJ
DL46vDIU5hX//dh+NpfI7P/YKFGZmSYz87+/r5p1fZaogGBDceq5vhqsMfokOc21r5Ee++5tnpyW
LHOZabOnkMRRTKDd14kTbyjPTRs89s1arqOL1b8g9TI0JC6QDhOik21cVOuGOUu2wQ3wxuTcA8VV
8mg396gdXlFBYZx1/SWinYUOAKb23z/vp2KBn0c+8Vx7ghGRFPP3z/OQzE5Ro4njQIslI6tsLUYI
m05btwGoaHKhc3V/3xM/JuIEJUCmU2fLNWw4v7MLQxBiqzUT45j4916yK6wvuXmVgIvzYGshZPYN
fcGhXOtfQsa9IGQ8HTpRiTX2XAvVa7s//fIg5nP/713KNxIIh+U5ROJH/RDJXRHFxWhAr11x7jb9
miHRYLzSB6BOcrHtaHAKNPFTTgkI/22Z/ct74ONnjRVbEwXqH9eHf2yL1PYryfeAW8HfmWzI6S4o
V7gxUR7W9c7M1tBA/vsX2//6Dv7xkd92YmiZQdPLrXGs+3Iz5uvRv4ZwmeexV8OwphjCR3/EjEei
bGBKJmBjk8q1NSrzkbuTsyMLofVOi8zyFgbrsy8tePGTK6kMuigGGXtIEFR7k6Gy0dzEQKCq7GN6
UO6Fmv95k3XDXDortrPvm4qxmJY73ZC5ljViFW05cXknjHtLx/0SELcMsw3uVftSugzeI73iMeTk
8gdmksWhGL+YDij9BdPmZTsVK0PN2X+jDQBmLzNTRMtO9ty0PEyYHUsFrvOjOt0mibIqIfkZonTp
eOcS3Oxy7JQqt4wQ+E0Jnp7o+xUmoEzMA2Hj6Z5tu0Z3C/RHMUAbM8LYMaaTpey6ePbkoJIH4fXV
k2ki8oyUfVWMOAmo0KDRqfQnpky/vMl/W7r/eJHfSl8MQeTOlHPjqGhfSb22OgfIirku5tseMt7G
/OXz/qVXZbHOwbP8BzMS49tVEhREMzJrNY5yflF0SNzVzij3Eq1qts3NEYoPkAK0esPeNAV8+eI6
IY4ZqY61LudxkJOwNvGu6r2zx42sKcRli4fAvouqD2pBXsKk5+/x1B6x7Mb/f0CwpNsrWfuqxl/2
vTqDgz/2vQlNCPzwXxxuS0EVOwh+C5NFWCxWO9ypq84u90wT563A/91ayzzG4fGt07KlMpzN+Ouo
2ylVA6I49HtydqJ4/e93+u/fCy8DVDIQ18X3e6dhCeqFEnNCpsVD3Ml40KILDTGcqM8aBpgFD06q
jjmdfUoFlQNZpTHUtomYkntPbZ5hvhMFcJ3vqbpT6UWj3wqbP5fD92cnCFmclb4k9cnf1oE2poqk
N1jRFHF4kbrwaa72FXNYGc15aCNnnp8MzNLK/irYFlimmBZNQo8zH+FfTX3noefGfBwxSPVSe+Kp
CbqTivpKUtSbAurZph0VXKuVpaHre480BRuOAk3QfFGq8nVoyo1atTN5QcJjSGgR/H2usK7dZuJC
tgHC3iWX9FxqJpK9y8hy9wNoaOgmIzHnqQAJp6euvcy4GCWiHBS85CTi4ms3kneagvt8Fi+s0YM0
NlBleEjj4qTASDJp5rq2umt0+WzwanJh7giQSPHUrcREz8/goGxdXpRFsgRlfcW0wmiws66q3VhW
u5cgIokpiIJHG3Cmthy8clf5iDFhOw+/0CvO/xsLYvKK5/52NAKIbHA2MmakgPLzYeLVDxQejoVV
PfEWimcTmpXcZlLu+pq27YWyTf1s78NgnJcp6rl9OA6bMpM3HM+FKuEJUz7/97rFR/7fblIIjSxa
GG8cw9+Oo6H05UkddONoWQ+xVOOL4AnolD2qdxmieSv2EZx4ZpBlzNDYDD4CrlgjsJdstXIw1s0w
M1YkUr4RDDFxY47v+Fj+GkZyn0O/KBR9w9tzle7aBTjcqCQJaPMiDx2b55xKndOnX2oUOHppPMlT
cm8nEBdFA4uuuTPT6nPe1wKruqxqd4M0LE9WbeBwwMjDgvOTHoV3EOXLWOyDtMdRmaQxWVpYdrkd
e96jfFEYGFcSo8k4w8M8pYnSF5lcbsuI8ZiIn8b2LEYkUgiY4IXIaLwTBHo4yu3rilsuPSnt3Sjd
V1AOEiNeTtPoJCzsybhts+gTB+zeFOu2YrYrDWwb6E9GjsOgBwQU38G/WOt+fKOzTCPzUIsOipjY
NLF9w/dO22vf4O4DGcvHLV9jo8wrBQjjIBLccDDWa8ju5HlltuGYeuCMEDeYFWUBULxBLprkQTAb
bsvmrabh7Gpa93GZK2Ac/GFbHVfqRHLhTLYYsmQVtoiM4Ik0zdkjJUmDpqfP4H3+Nt+RsKCdmjlJ
wtywqjCU0rHI8OcCR7EOSnrssjeGTdIcIFBONxJTFhhVEM29dq1p50SDoyKCjYrEY/Kf1b4610lG
2MzOmD+R+r/7zFXPtYT0WKFG0US4rCdxEP6u6x/l4CVI9oV6mxrbzryZU5x01/bfevUQ5IdZTk3m
0c7yjn5wGrxbOb/jXQBUvbYQ2FKMRtI5dUDQj8NemZeoKmI3ak+9bT7CJWkMrtg3dTjx7OZZe5sY
9DKvt23u3ftgYQHAIbr5PzMmVpCNWi7JpZu5zQ67V0wIVqD0mo7eIXph+JIMRyq8+Q9FxpecHO33
hB2R8PjHPHWlhgDH7hRSFw2wTVrE2TolWl5hoG8z+pv3U/Qsae8+g+7Ke42jp6qbhYNCPOT2S9da
C0MnmZ18iqXNH9AxKDC9V+7tQTwIaJ0AqWO9Dn0TeU3znHFahCO20NnO06RVO+7q5jxp00qPClqx
0PWTERBg2PblBzZLM4tGatNPKFW01aa4gWP6/7OK0zxbrBHSyQzbieZ15tPQRrQ6WqwGtcKvamEF
0TlrWQKgpqoXbfV2K0fhJovsZzONLjGkAb5IxFzBm4/REnbQ/FTWNXJQ+C1NcJHre6KrACpRxDEq
KVQbmqu3IiyMM+aShDI6c2N2JeCaCvrQxccNlpAPgwAaiDAgREC+hUy3NFGdzqiY/2bqL5pN7paA
vMxglfKyls0dHWhn3Sp5hmwFh4qoPZgfmrKWAKbVkMk5l9x8gpVGt4sLjnsIriojrr4rAL6EU08j
hnQm1BPOCVxvmpAjK7TeE7uGgwrX1eROif405Bp8lLn/qzAnYON2KaKrXZACnQRX6Owe6Erq2/gW
KEsb24JOJj6Lf12loK4Tw4nhHgiauoFTRSACQDE/YWATNp924jldNzrMKDPJWuHR6hoo96sEqkyK
mBziFqobcdbJnMNFBvlyDDXX1jHcsbdSt0ulS4VDBrxlLibpaIxQKq5cyQ0aMbDPEvNzUPTM2sUJ
JOZlOUGkDF+0aA+1JiyYHcOtx4lqO4RPrTu1bwlyO1W9WSE3711jgMzfacxUY4xdCFn0m41OsEFq
xfsciZcf1bshK92CYa2HY2xqb5JiOBrTeX4fHCsTB7Q3E/K0YjOYwg3VfKU6ntxtFZ9EE7bXXJsW
f8xPkF1DPWnUY8qz9ptjhXq95DgbIb/IkMKlO2V4AJQ5Tlp234yD28Tt0sChpPXttR7q6w4ZIcAn
vpYr7SnpRryhr6F5KmHg6lb3MfiqQ1bDLtb3RfqimSdZaplf1AxuH8dKwf6KC2IKVmaGNdaMRvnD
qQb9nOHj+VtGEBVZ0yNRH9ZWlg/KiH1Tjb+DcrCQzvZp4PTwnpQAh/Srml1rcfKwFW86m3gu4DX0
+xG93cFSX3XjK2ZsQdqFnHoLr2Fs10eul17zkqzRfJ+MEAwtf9+ZVBPlvtZUh8QaZ0hNNzXhsvQ3
DT6tok8FNAN6ugDIVk1JWWu7VZjxuAkAKwxznwCp4VhQm0hIrFMW1ysFWmZb9vuexdrE0mM3qW5u
4iPkH/3CXnWdoFxTN6mOtw33vd1FL3XKDpRZANU1mhM9SWJp2m5BoUkKlOm9R9Hai6vV/HgttcY6
/ZJwQ4FzrJUCit4pioRbNSq0cYDoAOfYOezkyzC+rL50g/izHLEy8F5Uppr+iPMMiatZ8CRjU7KK
pZPfQyM4S/qjNdtcJzO3t+B+tElvIPGzRJdstI4WBfj4f/UIgOP2KUjvKtDj1rwPpkfDf7VCkkjh
AQavYzenxBhcnnL10AVXA5YbnOJY2hckhJCXg/MNH+wTm6jVxBUtErxxNb4Uc1mPkRD0nYU3fplM
/fvx0PvNXY2XWRoEJ7kH062gVIWdOxrcZ4MgRA/UXbMvuVeup3o2HGyWaQrjle2uUe1p7P76OW8x
hNSIMSHoTUVLFrLQzpa6rpMLl2Hv4/hnQmqEyGhyINtTQatG7I/yGHi3khlvBySgN31AtgJDPRlr
j6DZ9IRdJuvBWkv+efCapV0HS70h2pLQ3drG7fe+t/ynmh3t5cPNKG4zcr80aMRtVq3E8BgOPXqo
dlWq3bLybeBP2lYVqQmDJ6WvNtk0LWeiZBNN2wHUWpkeGlgs1mPW3GYYBqbTuM+GcutDbC60qzad
Jz2cR+Q9Wm0z7/nLOMPnhevUZPoNk4Zb/xkF+tDRH6CNmp81eX9eaa5G6TNreOOvZkICxCaB3Jnt
xqjYJZgTzCMci7qgL69+fe7AiyOCwEx94ylYgyES1pSOamevJorbkQeojdlD0J74d/tIufW4ZOIM
M9RyEcBmEsZtMl788VFmUK97+4osjQGTHX/cUVe0NYmCKecqmWaMGgfYn4XtZpq58K0r2EyjQY1H
bS04ElEl11h/qOZdhfLJ2GfR8JQRME3oEWRy7v6Hqh+WHPHon4J0540RBaftxN0jMxlWdsvxG21z
P9l5qXWvNt3izs/smzKAkxY1CPDTa1rjA8T3VEE5ZwduMkBwvGBD43Sd4OVUd9V2LGoSBGDZozsI
U0a+nMIikA5Nq75qdCdp0TwGBU2N+hoSgifx/vtq/2izIRu1e+qhHC5KEHCi5W2NNW7jYYOEtukn
4j7VJS7ugWtN8Eu7i8g9HGKauzyzIdfiNiNxQrAl8ghi5EshXs3QcAxdIs4joR2IH6GoLlWp3zaE
/2lCWg2ELSNiK/CErE8akrJDKo6Gt8ne0aVrOyKSPpvkSSUryd6YzX1IgVIxVPbJnmRUzyzMwwsN
cKhin3F41fbWlz+bIHFE+FV7CH1BzWrfjYIWCy9rFxXWDj/2VY1+gYpAKb1nH4fCaizeoiYEM8Mv
0PDu+kbfBEJbzCZ3uLzCSd+U1battoKFj6WtHu9kylFf4nqQODUCekaCy7eSfWMbd5parTorPyBd
h/ZYXToinXMTB8IarjL0/wp3umwYXXOOZYMYMvXGus/DJ+WE9hqwbJtUYqX0BUAIVLAuT85Kzay9
vqlE6Pihv+zwP+mgAflBsTQDuGnNpRH5UVj2ysaxkzDVk9C7nQZMQc2zyvDzq3GC7OAd9M8Z0/kG
jwRNrQmo0bBK9VeTTjlI7EXt22f5k9+rfkZQ3TSpOlucPgOAS9N1+6R7q8rcodeGSbxFEB4uwm4R
juZtZnYEuxFBZCiTW2PkIKiAffr8gWZAt+CjqLDXceQl/GHpd7i+tNd47Gj9Kc9nZ8SK2anWkvG2
7WpsKjptpTdiZQkCsjuBkWpOLbOwNFyO6Bifuhrnrfl5T+Fewe9Pzya6SRydomFfReoutIgnaKOj
PAkENF+GFC8BX9Yj4EERPeQRI9n3En+cCiC0bAnOTgLcBM/h9GSuE0gBvdXeyApOVDnOY9DuSgZX
MmfMbkj2XfUacB8U1dk2jiJ9CnzuyGSNJdxKL780iRvtPhrmiENOuPyqFPh/VCvDKtaK0xA/MaDT
qZorNoLHWsd+oy3DddwGWAPCs36yAkwEcC06bCz0ZjI7OrQ/NRCNUhBVJ17wVl6ZlLp+cWrNj5QK
P8keAPBz9T3Jnwxv67XXSSFeor3WMQPN9nbMX1X8ljSuwgx1jAZ7YfIiJ6Aonv8/jwbVdjsDGb/s
rwuF+YNZ6Hu0WPR+iNv6gDKsJwdUFLvZVlGt9Ud1LF1RF+4QeqtAeO44uoXAFIZWWR6e0lZaRmS8
+gSsAngsEws7EcagMeokqecog9mc5Q9oEKfBQekTJJ9RBosJSo3Ma8QuQ4BiDufKu9Gy14byLDQw
gm899GD9FkuArUqhT53Lw/e6Yd2ry2Ag5Q5WCMZhDQQR9B39E/7y9DEvbbkxsSZCohKaiTMSS2tU
OIXk8bYi91NEXy0EBZWqGO+E0Jst8bEAJNQwx+ZB4ez3S4Oog9oRNXmp/ZegUW7SN73Hip7CpULB
SxOvXYoX42Qc7Ac8ONJrueKWMAgaqc6xBPzGHYvRLxTxpXWMvWWtrBJsNvIPC8VhTLLH8OzfV1sA
j9apLzWefZF8VbXXggAWbdzKBRgaAdJ0Kp56sqqPAHwA6okHjNMpxcrpgu2U7AXdFIY+2zqmxfP5
SQjfxMPgbXKSIuNAOBbUTJnMejW8LcqbzjieauuxhnkQ9NpTETx3LOQm3eDg9pnXEJs4rQyg84Lf
gSE3eb2l4w+sjvrVJm62qOvzjPfYA4ur0W1qPEqfOEYPFS5brDqy5N226A8oL0byqHwJY72eZEgY
GIYULv3sNCr3E0Om0PLJn4sJwCnpwv1VqxFoaLdO1b0IRu5kqgra/4ZwMCE+515BH6qbVPZ3ygfk
gsUo9TiYsCC6jPDGYKYj87LsxWzo2nFFK5fIm3MQTGe2tI8SOovBpgda5ZymOmaBZX+c9KNF1KV5
V6YnFaXirBAqcwLEHvL2KzTwFnr0pJz3f9HhhlewPb2e6QXHafWue2/K+ED0Sl9v1fiUWJc8R+mW
L9r92H1pFXih9/UbuvcdLYehhrIWJztDEyQ5fyO9ZGXsjYFa5kcYbDtAcRVHlz7KVyCwWbKL/VfI
+Db3GSzgQYI0gknSL99gnpb/hTl/+wbf5rF+qeAwOUEsZiFq5r7PV5Gy6AASfML4drJKxOAuCHfG
+PHLB/8Yl/31wT/8d1p9gItX+ugwswtRM5kEjWBjd2g9Bh557iKLjpnz0qMlS9gzg+ov1W7dQ41E
WNkn0m9U9R+0gvn7YIImwO5mz5hvr4Lkcsnqwv8j7bx6G8e6KPuLCDCHV4uSbFmyraqSq0ovhKvb
Zs6Zv37WdQ/6s2lBHPQ8NND5iumGc/ZeO8sfJDbAZNqgwjpkRXxHWZSnQccQuVpaxQC0fk1es3Hq
82Ib92uKC7+BCjBjIWsQqnke1oeupaSgLsITJR0UX141/CFL5O2Efzo5cANEQ1UpbRptD2yUZO57
296NBC2IT7Lc5AYa4d+J8XtiTTOCY6iwmcJRFwhsUQYYUYWaRdobvF9W6Gih7aNceo34xRQgaUDz
x6z52fiYV8ZBQ5GhHkcvcj2lvUd3ZVhUJnEQEd/FwTm0XCFnTUdn6S3+oi7lxsE3EAmEaO6+gGP1
tMwNJ2+LB6rNFf3HUmN/gd3WM1smuOlNys5sVMgpfA6VZ8cC95Weg1E/qv7JByWfuj2YCk69C+/4
pZ8FDQXdpozXEtXx5+cZB/5YKhE6FbrQklVsG1vfCFGQk+uQZt+6PtgarLfRt7aqXcHTxpjn0XJK
SGxOH71evZG7t4Xf9KVBx12i/WUjWkEtgIzm82/K8z6sJQpY4klVKJ7pFRdCsomxirW9zw8+J7Dq
/0G19RUbysgQrhBh08wQZNvPIweREfSdbqQPol8wYSpIWX6s/jUSC8LWJnFeNsrfvKLWsB3T8BfS
9uvX/g4qmE12Dko1i8EBiMr2/PuKw0GzzQSHIqmoo+o2mbfN+3QddxjsjXgT9lTuhmIb2aKPvu3I
uLfG7xqFj1QUsSz5JuQemdNW9l6D4lamVBNT7jCpdFXWWe+/y3jSyp+lvp5sShmRflN7x3b6PjoS
HPAB4yZed8lbjZ3lFo15V6Ov0ZT+NuFv28GxcNh+Im7RkK94JwcQBC06JYETyjkXFj5HOYvmUyXr
94PT763hIAX6U55W6yp9Kc2Flqkinsfnu4V6Q4bqYxpo+NX5mxL4ZpU6aZQ+4HlxqiOpRHA0JIpc
1YmigIUUdRxQ9nI46OJdB5GUBaxyhoUIlIu/guQTGZETzNl5uoEdB4bVhlJzkMvXlhudFr88Y2n6
mn0UTFiWItN911TUrhAlZi+G2XeNHDsdqeuUNKue4k2IeuKQYfNxdA6bsMIGtAf1zisWmv9zcd2X
oWdzhCnltTp6bQzwazsCiDDu7Aj+wQlCsCilNOiWTSJfml0TUSBz3Fa49+pzjYPM656vfyBzs9iX
HyN6kR8WoKToY4mab7xHVBH9KGGdprtEPwW4gArloFFGMrt+JT1dH3Y2Tf4zKvYwkptErts7f+TD
qJ01yE2a2/GeKYnDWjU8sW5YlAB9+mIwFrolsKxYjT682e8DIqRAMQehmtCR2RxoaY3XSFOW7Uf5
UHWl248Rgda7tD1rE+hnxM4c1PQU6rn07HW/5Bwui9dslREebtYuzErztfOfX2NqTI2K6sDUm2nG
AluS8tHR0n2q7HpMZw3knJ3ozEPRMgms8h7MTrnBbJqnS++9eLm+3AiT+y4j0kU4Ntv0TF5SFKon
JfvmL61ya/m2qV0GhzxJcM9bpByKmkNDvL7+vMXtnY+qKeB4RCaASfLL57fMofwxDjoXTEWGXh13
lwJ7VLzCTbs+0Fz18X5rP440e9DZiKxj0InQtWjpVSaOsvzRtknvVUygzggiB2CpLeDYV896Eeuf
bD0J7ZUQGKjMuq3T/1BK3gN6sVNgQuM2F57+xXsBFRU0oFBwvus7P7z7jRPkxESqKZaybUQCSn1u
pYMVr8nzuH4vNPHtfrnrH0aa3YsyRLmlStx1tj+t82BTXQl+Gfadmv9dUP+i4xFNG7/+S5YfLVQw
eta59GVFI4+9AdKiUI2gW+0l7UfCrEigRePW6be+/q2k2LgLSofpRtGPTvcIa8Fa4nXqSz9/9qqW
MlX9VumjfcOP64m0Cbv0psV4rjY/nfoxae8KlAujdqsSdW9JPzghb5qGYy6Pt+++c8rfaMnr4JYS
keJ9cCcRkmxs+8KiYOBtVB/KV/KSkGkWtuQ04xuSIkAYvxz/Z8VgdUGYAPRZhXBAsyK8Ln8pQCLy
+LAi0JdSvl9/WpdfC7FBw2+uGXP7kpoXjW5QC97jnUM7Sa/Vbnae5NLtvz7QpbmXkIt/BxL//MP7
N05ZFyZ2loq516ip24FHX2vq0QkPi2PNd4D/fI6akKjaLOjkJH8eLB8HKeK0me6FzsS5Gagxh2v5
laINSLa4u6HTEw4b72egL3xlcz3ol5HFRPjhMlPVYr9FTX/fGje+dqTBwvNPKtrVzwBz7T+Urq/f
18vXauA9I5YL17E+8yjkZpD5cV+mewUFMgFU1rnU6Vf2yFQOfFAlTaSydkmRSstdTQNlYXixaHz5
2i2c37ahifSe2Uqeki1OFkiR7mM8BqpoJYeGS/lFtyl/rwuYx0u76/l+8Z97/GHI2RWjio7tROKK
0WrJyXcTwYN/7MZ7Otu4KlTdRfJ6I6lnX32muEEX3pebhbf53ZZ07bLFbvLDc7Zq2Sl0VFp7OIuW
EuxxKOydDllZic092aQKRrXAvokgswcqMG9aCl71ljb+JgepWyXjSvA9Gv2sqEfOQiM4f749j/NY
h1RmwqvvA4OxK5mWW3vXIPovdPveh+lRWf1eh9VQcs42+d8rLY0OT18wsS7e5NnamUa1pE7iuY5H
yBSAvmkhNFiMOaLQCEpW4Q+gVt3gWhjFaOP0S6+1+FCu3eDZKtLnE+f/oKbGmt+Xg4vbOo9ddAi0
VQY6SbZbkYStg61ZWL7Ui/O/ZRImSoEGkuFsoqo9pY6nnAsvc33l+z/NSbt1hmetuRvGN5PGNlEL
oXQwsDpBJuz7Jyv7DYcG73efHkJn12fB2lCRXdSvybRL1dP1D+7ihP3vz1PmKKnUz/FSOMyjXe16
8Vop2S3SEHpcTD9WZoWq//uZkbdNUVSG8Dl7xdU8cHzDpsrtvyB3in47P0e0LkQe8wJTJ/K1G3SA
Oll03W3WLmwYjctP4X+Dz14/bUzkym64zDrdVogsg+ZYChwN+e61SDVaDy3QQ6bUaETB7qWr3Nz4
MnxL61sWblsmHVkQwasUz6d0nxjBrgHTy2GrpDcuaO8j7vvm0ZPdyBiEPA39yt9ohHXOvULSwxLY
IN3jEFL635y0fbFCev0KWjtHe4RmJzG0ZfY3PjatrMjJiUJBrt8YGr2lKN7p6ckaq9X1R3/pNEGs
y78PZPZJmHqEf75krZbqNUso88XkH7GqXB/l8hLGCQkzKXUUts+fpzZamYWXQMvbe+laBh+Z7kYh
w7yt7VPs3dXaCX7FfxnSoQSAbFowq2dXlied0Qc235zRIsG5YyPCUs2RpP/lo9zK172zWRhxVhX+
5+X+MOJsl5cbhk1nhgMJ8lKN7M8M3SZugFNTbdHMNdPeonryN40fVXmq8yNlWZp5ggwEmOL6T7m0
MdIxohIxTgGPeefz7eYzG2mJmMm+DH/myDJgOY3jttG3RmNuKVItbtAvXTphJ/A2sLZpdAQ+D+gk
SWdahSXgEujThPyOnVgkb2mIkbt5/eLmUvP3+/xxsNmT9ZKglfSSq9OpAgYPjbHv8CcFhBxq9wWe
oD4n3hIQSr+VURZa9XNJC1W4smvqujT56oDnEGwjzVp6A8QecL7AfPxlszcgHewixo2b7GuKXuWq
s/8GysfjR5Ef/m1A0sQeMIwLb/rSvZ8tLv0oZVID/WlfeNvaYuKmOZttw3orqydZWyisLQw2z8cy
uw7FlsMVAjVi1+0j1dPKbcqBv0xPi2fgi/MGJQ6NnEtqDP+EwHzYEiWSbnrZNCR7WFBs773gbcBu
p4Nqgb+DAu4ML/3623XpAimoGRwqHHRi7wWPDyPS6coqO1OSPdZMDwABdQwvpKr5FlJrjhce3aXv
9ONgs43ukGtxU5ngXShRMvUW5q4yj+xyi2k7dIcgfbl+be+E9/n7iTWDyoVKYfRLDbn2xjYqlSrZ
WzGhulb4XW2tm3o8GT0xMF0HfJMsEe2mrF/CfITPmR8kW35oqgIWKQlCGDJt9GqdCv4LiE3pv6j6
K6taRbXJAFzdJA/MaJ4teNBo9aHHOHTCQFuZHShQxN1T6ErxM76n3Dqa5lHRvoPqYXJED3dHzF0W
3CEAK2kR281DVnoLa93FYtXHy58dpGIETbGPnX5vpw9+s4eOSM/WVQxOjvz+bx1Ud15kJd0tfqMX
t76QtwA8W0Rhk/D+eYL040hp7KZI9j4WqQAp3UAG61tcbEYZm8A+iN9q+Zsx7hTpluZ81q+UamH3
/X5o+/LwKUTL1MwsTlWzNVgxc2ky/TzZT9bW0zdFfQvRgebSxGbP0P6ohGAEYL8wsTXesaEvbdf5
nVmcxvihL19q3LaGRKrTrk1betssJesCiAUeDPumQAGC2CRZdequZEfvtAQoVXTOzypJ35KHp2HA
rkKTClvpxkSYS49jZw3+tsKyoAYLl3px2qCTB+Ad+DMmytk8nPlloEdexgphrST5qZLp18TCQumh
rCSbwo42tnR//eNifrgw+9tEu1Ei4DF/SaTKdTuhyM1kFaDHz5rtAMRSQvsVlchFlXG6HRD9lt1j
YZ5tL8MfL21k/1vvHcLpYUQunk7oUxB78UkU5EJj0b2b+CLhbET6Rgo5bN9pKQX1EgTTH/t3QoG/
BxOOdG4IoPP6JypDobbRdNgmqETl8FZTEC2CDqy0U4KHUvTKaCRAfDgHNuJoaa2m3/n80ROuprup
iDb1+MNW7/viRQpRuhbbxEQa5f9Q+9++h8HjnyJjrsr8gm9IOW7N5ogC66blIJdShkj1P0m88y1y
DYfgrh5/xUG0beLdWEPrzB77Mf7RkifeKnAiThz0DEhZ8eBOyl0ir/POXEuchdT6O4YPslHwc0Ig
x9RtK38MJMvCWzJhJcrGnRRla+IB/ZU3HA3DW+O57J1uE6DTDdR1i47RuZFg2xdPXuWGpWsi8NWV
8EdkP8XMR2Meb0NNgJSQWHdUUqQXHIdASVIldlN6V/FfFew/3bhtiKNpUA96q1JFa/UEHjcn88l6
FbQ1bKwexovyVJT+UxrB6awr83EcEWyrubkkd7hYELZ5wRT4fcCP5NkcovEBV2OdsDTJW19aS/4W
RFcYVqCx3sLMLdXHTHZp7Xk1pbZDh3QPIWTQo2snqKJ4iQ3WzK2R7Zfe+6+vvSqzv4YoqJqsLbP9
Bwa0zsgnn4/t7BGCghayWrWv6WtKCBHtfIijPKtfCRHnxcKB/tJO8OPQ8+6DotTSGFYMHchvee/a
yXf442rq+pjIeCMwfqEIenCUHfI6FeGkCSxtE/6tlPd4eZ3sP6wvKhZNFaqBLH810Oe+GU2JEyd7
80TyrmX/yTph3UaCQaxy1H1DYUy2ShIv7PYvrWufxp1Nd1ZmkGrVMt3xjZIEjvaoDMUevMDZI0LI
9rV9K9SHi3CNC/tdBmYxMWiNKxBUPq9qUo57Xm25YPVQqeCk1om5pVbGog89U0nWgL2jpVyISzUE
OqlM7RgK6YTPz5JjYHS5LAOdVx7BzlEWNQjD1Mct2YTP9l9QTUCA5c1PwNuAeBfe9QsVJLoQpoBa
URr9MsV7thkEUujEexi3Yb3RyGsN1zg+308Ubh5sKV01wyp5vT7uHN0pjjyfxp2dr+qYbroVM643
nj0MXdJj4j+Js1x2h2UPvb+FOwyp5ZQe9B9pftTbTWQ9jf1THn9rrF9q5LZ3au1KeJ2QPifr6z9P
HLhmOwuVHTN5BgbWcwLUPr8GBo2FqcGSu2/qneiJTVuLUfTXslrYL1/q8dJGt0RQm8VYhnghP+7O
AVoCR9BwPNK7QE0ISAm+IOd6zVWIPxG+X3S4/+Wpfxx1tm80466OJplRVW+d8mKrN8VvCJJ81zB3
S2RmwLEaF7vQ9dt6qb0uKhcymip2MRROPl9tEaC7qCo6+9xXTAw3qnzL0m2PiSuN+BgQbCMvBd9n
SU/su4UfE+U9bYGMHqDLAWLh51w4GtHjU2npCCYdIq/PP6fDaRl2JQ32HnywvQWuoPhbO7jDAWuX
B+uUJcdIujd/m98rRI0w2sZtWG0laeEleC8mzF83IT2kC67y1lmzx2E5lpT1bYngoQchprpjfBuL
8pv6aInGTPQA+DsixVTbWuXaximfHwrsqfBSsczivXNb79wC8KBAEKhot+VDVCBf+CMwSG+2evLI
xebnd8mt3CAMXqcEesn3TfS0cD817teV65hPZFkPNd4iC3k/mm7jbGUdn+qdp96bGClcXd9XZIsZ
J/OPofyHOoVKy5x7B6yMLfLsSfb/LOdZvK+UeNVhEunLV1klrHlCwpq+efGpJSo4aop7g/iLhcsW
xacvl83uRdUAIelf9gtegV06T1O+Jtz9Dt2VjENXx3gYK6XOe/SydCdbewyOW42IrRaPn0BAm+zb
tHKhnHFhy66yVluANanLfz2WDUhjnSKM93myw4Oreb9hZYT1QWAuk3GHAXPh4t/1AfOrF4VQkxoD
c8ocadxicJYAQCV7ha1AT7W3RjKrSw853vEmwi2oEAjAU8kpq0RDvtNbUKiReZ8b0BI6E98PB5nA
gHmJ9C8g9rX+MUw/PeOXzz6/9SgoEvKehvdO6twIrkGZkGUovyDEBfF7LKMeMxZ0+VdIMnIEP526
e3OOMK87/lmRkXaVOyi2rUnCA7z9dHr1Mcjo/m0AXwUGoUyUpOkTPWNumHIm6lwclyk0lSUKXzIz
0J6m6BXzF70RtpB2I5GHgYSy0wnVaY+6c4pYLlEEOd10W2iV6Nj68bnWQKiXuzBsSWzOt4p6mnJl
TeXMoBFkYX4MQA1bCBhYFcjQ3coYw+nDjXbjou2ZCqjZnEUp19TFtLYAl/tFuR6CYBM1ECQGok9w
jwQ52dOOf9en6apBft3I8PjizjW87liT02lhcYpBNmYK5kWqIOjOCSQgtH1femebY66NbttJHAK5
a3dqkkOuwSx4aMbejXB5K0AmItaGUitW4wSGxlTvYO1rytHGb2pID10sbcMcRPoITwh7k0y4Qca6
nGF27R/N3ugWFpB52ND7toFYO9gLvOIGosnZjB20qty3FLM0C1DG+KQRn9cp2crgKBlq+r2fEsj9
LBF1mkpb8EJBR8xpAtwCR0xEQJHTOWujAogpIi5iCaYW/kQ6kCH3WyFY5pcB3MewCUtb1Dte3OZx
htdJ1maa+IKFmpqiL2QvTh5V814GDjh+9+VtHT2pw6GS7vUQKxjaBZxVQ43QCkzz0vx8abnjtCW6
/YCA6Vx8vnkyWu4kNLRkj7qc+hwm/8g6TuMZxP2ieO1S7UClWs+pjnIFNYv5FmoYjCkbUqIz0+6m
5WUd5eDBdpiC9PY3NF/bAUHfUILEA24nJP5J+pZy3koyn3WCHppg+sYXEBEczOYb9V8ZwB4Diprg
eaX4nWBhfbf9ylJxG8geSAJhR7fJ3tjxMWYEBsScrls6kIVdPfky5+JQ3SK82mfsZ6nYxdPB9DAj
4CkBOWnzQnTUfn0MHtdnyEszMkIypGSiJ0UT4/Ndl5IcvFfBXkt2ZACaKzEVyKS/oNOZEoy+b7q8
1AO7uKt0NHol6NfEsWJ2gs3qwDFKh8rYgA1voiFT98ouNfJNp+p8B6JjYvCBV451PyGc+Q8XrCOz
FlHmsJ3FLuHDlrZs7LxrxpTBvZOOuZMOKc7Og56cM4o5xL2l+O+uDzmPlnyfFxyCd5AyI9wztdk2
WlJrLfMJZ9iTQgh4dpsmO5MCSze1G0P+e7CPARm+kfGLKdakUOVUN3BEQCiswK0lkNfK3M2bYWFt
vPjkP/wo9fONIEm4DqcJiG/hHAp08Mg+eGmhgDj9SQmPynC8fhfUC8cWMsdNwfLDO8GX93lA2yx9
qwr1eG+BQzb6214grB1EnI3q/TVU+Lda5AA7T/Z2PiK/QZcxYr9W9pNDM9epZMIU8dxyO+wOcL6G
B3bkHrbyqs2x6isVNGPiNhrrrs6DBa3IpQOh9j4xOpouaOXi2j68Nbma+faUGWxcWPQU+DX6gHMA
Tgu2fENda8A1c0T7uvzAngGBUlK4ciYfE/8sSOB2ZP7gfIZIJATPG3X13tYDQiyIGBU/3wsXNpyX
BBDwccVmzyBo9QtRD3aOkUVTH+8nbGMNTvemwFGAo1nOHiegcAo8mQmZsqas9ADoLMRwPSBmmRU5
VbuNYWNM/K7k0/dC0xBQnLLAhHHaPHaw3K6/FZdeCg72OFl4MxBrzD7Hpsk6yQnGeM83QQkFvCM2
ZHzph2wRM3hpKPIeHTbiDgPOlbxago9MUfkKvVze50Zy50V/Q88ApOaDqsb9NRm7SiX8Uurd4B3X
hKMCIwIEE5ro/u31C79UTBPxk//+nFkVycuy0ipUjneTfQgg+kmUNXcJ0CBbUlYEZaxH4yjDm+Yz
kHL/XoS4AUfBWdTKOJOJlBGwC53Zqx30BVKoWP1mm2Z+GrsAKKFQ3+fdk1ZqQDcNCDiFb18Y9LHA
4H0tgDtfvwmXdh20rymwYjQxFMDAn78rv5cDdJriTCYfjPQFoEYIzIBglpDtG7625gBLmf0srccR
rICzCKy9MAvyQYND5UzCFc+Xg3xIyzCC9r4nkLSqDrQ78ZdkMKfWbhgvzIAXbqtOT8oCBAvvm/7q
54sN+6wKPM9EWAgvi/QAGiQjGkP28dfv6oUT36dxZjN74jmyOaYGer5s3XCyAu6EgfP6GJcW8U+D
zD5cye6FNQ25NNu1IDzFoB1L0oCKN2BJDX4ZoAbyBPlh6eIuNZto6gnfHcxA1Zkf42Wv61sIY9ke
ajBheyVUp5Y2fJi+sFmEaS2xrKietfov14vzUmV/6hAXP7veXjUgdwDg3sdvOWhCooxAbaU30ovd
rkbvJjmbS9uGSypsHZnYv0POPg5H6SerrniOOCxGyBdxvFPKc0O5ZUJrCBofaEZDv+hoghY3MYeJ
1Dohws4UikM7g5Mfvswqs9dJHLzLzLTfcadu4oTmYMNXPQEwT3ZqKN0MwPkNjpyANoTlffGpXRJb
IkFjY08hgpSSeREpMCQtGpsm3ffxrlfO4gsgfstVsqNOeqk+vfiEdpq4kZMcYhcVih6kEvxr4DI/
Ozt0df85IsNN2scWjdERgSg6o5pddwv9XVrFRrQJMUH6xjryvrN8qM3DMBqHipQXR/pb7BrkIhUb
6+uvxaVPjX0s7yMbWRwis8oOe2czMix0rKZ87iOMzicMaf9lCJQ+MHL5cOekR7PUIn+QOaoo9ZEh
kvCwOMSFlZHGwf+GmJ2GxlpRxqZCJsi7BP6EwgHRFXCUF1Vil2/X/wYSP+TDNspMAs+pbK5FlK19
wnu2RHb+/92u2bLahIZB9BiqQ4awcjFEt2Qzu3y7KIqLrCpO+bP51fb7uGFBC/YWiIQaXuHWYa8O
D6IJFxbi9+3PbCXmyfxvqNmsU4VVpCtNh4ayeK7Vlj2BeWvXJVkjPbLK5Da2vV9R3bpyrB287k+k
SK4HF9dv92GSohOCJi9XO2hER2J/Nhx56qjYtCQSSN5Nmt4P8J4MWK92JT1w6Feo+oDEv0+ZBZTa
JIkjXHV6vap0NGxMNcDbgfcRs8G3e8xa2MM/VKfelPlRMUtObmup2ErAUeGr8692wSEoSHDJQ7SU
NcCs8iaBfuKnkPRyGbSXvzOYBnwL51ZtMaIPJ0XL7E1g3huRzv4mW1sVdSKAgL6iuWHUcSo5dRqS
YSpZVM8eSt3bklMLPpiD7KqiMhSygfK6cifb58j4TXJlqZ9Hp96noNVqTjhTtYq8Nz95QzuysERc
2kp8fFaz6brqPBV7C19RHVRbhARIICICaQ3s4ZJodidLk8+l99BxKDeJ5FaqGbPPNlHyqvFVFbVW
ddBIQc552FszOQv04/WP6uJq/3Go2Vc1aokZQIVKhO+sSk9kcI3Mz+WOj9j0t234ohk/nDhfOKJe
uEAOqAp0dGYnpKyz2ZWSRJOVCSUhx/+Gepz6JEUXwhIXp/FLDgxRDaCRTGWAsWbXJ00qr6I3vo9k
NYCmSgA5lXoHL9KTqASHz4VylKLql3iLlfpECXbhDotJY/alG0jFbAVXIxDyua0UpWid2R37Cxl6
AWYqWI58A4KY9ScgDQ0jgX9vmy9Fd3t9YHFl18adTWZhNjlWLaxebBYl9Ubwsb7bP/h2SRm5PtLF
p4mTjw2/zH57vlZKSZakKuJnoWXEvkbCm5A/m/rNso7x0kUpssIpSYg3aDh8XmcmpaucVKwzfrod
+ntCjQfATH95wpkn/A8DgoXvOvofKXueeoorfKwro1814fb6NV9Y8Njs/++HzN6rgtOtXaUJT9W6
b/M9Okq/+w99LcawHDq1+K+xD32+WNOMldqKGSOiBUEEHMckmKPmSs6HlV6ggCKF2VWJADYE4tK9
foEX77QqrpEENzrSs8E5UteDX3Gn4/KZw3REs8LXghWcbt6fNF7K6rpk7SOOjTqxYRNVLRvihn/Y
QQxVrg95F6f7wlD2sUF4K8GjA3pks04e6GZ1dKcHSQUtpOBhokXg0/WqOmvXQyfN6crUz+SEboop
d5PKP7CrA5UWr8MhPjjtW1N9s22oEzkhy3xyoWq4VVE+6pWNXwfMZ9v+7BVrW/d4J6IUXXfykOJs
MK3owZvkXb2v+3xjy9iDl7kVYrKbf6gfr3w225O0jPI+4coD7yCoCBlgCGbETt7ZxSGQaSphbXm9
/nQv6SgNlewS5mA6YV+27eWoAye2WWK6X3FNEPeNbq66YleBibeE3EhW6dnQKAfigxjrp/NjYfxL
F03JFL8rHRVNdmaPO3AaD30WGj9qhvV47PtilXaoJCF1nrr8Wx3+hmN8fcwLp3RRpf13yNl9VqUc
7GXFUlATsFifyHoTZVm2FdeHubBbQM/Cnl7lMMmbPBsGVppkqilXpofArnBG3SMkl+SDXx1Ckdmr
nK6Pd2n2/TjebEqM9Nbr2o7LYgUnzs4fDg3mbeNVNhaqD7Z4JvMXFaEA5VK2xrhFZ1fGh1Ob1oDq
mdJmSuOOwxkByncoT/2ivnGUDMYWSk34RDUQ4MkkB7vzXQQoWyouUIW96lWgmrn9cop5A5c7R8Ja
dP3AYpTEXtIp9QL6lOp7QATqbcvFbkE1pdJG1+t/SGQlibpH2/1Qpe8GRNQQTlamkxNXHzPzFOn8
h8HOFNXuF9gqAk+h0IJhcxG21rGBip81zTajN8litinvWu+2giyF+DOy7mGLUlqFASK9eDnBpc5I
Hm93H/f1oxSqNwoNy1Im5bk9loBAYwzOLVMRhQmvDlYOgFzvW+lgSSbwnCZLK+/yKr+9/qwvbddA
yagA6rj9GvPy51lSMYntHvQO24CyY12XyexFflnkCDnRO5OI5wrKXLvkJL34TlMxtEQzCffA7LRi
x+3YxmZD/9M7TCO+RvWEaCeugw2qddYDcb+uX+k77+HLy0Yzh4MY4O4vIpnYsdGAmka0b8fMNWGQ
+sDnYRjfiKyn3NRue09b5QYk7JAKh2/uBu0g8rj6dVxOt45ILBlZ9w+t/Crxb/keqMNyqfVx6dtD
9qCh/eBZaHO2j1wkslxWPI7GPlHkho6ivwMD7vqiXNipX/r4KBiJFZJipjN/BJKlR5U/lajO253X
Hyn9LW+WxZo+v+cfx5it+Ulg1XAvGMOKZIpS3kGstXxQCBwiciAk5ciDN2qiwsEXVa+UaOxsiYVy
aZb++Btmb3hsOZIv20wyvN54KNP2gGHECp+vv16XJGE8L8QqJs/uaxS0Ixut0eRasBd4VRr5OgbW
9BgAHEz6V3BfXn0myptTaTj1q47KIwoE0/udQIs3rYVa0yVHwacfM9uqB6Ec5XUtB3u1JZlYG1ZD
x5Fayd1WJZ4nMe4iA45g3Ci3wwT4P2HzghJfY+NCzlMfmSfHektv64Taoc+ZWg+VxzQjkhlibDvd
2aW0tiGB/TSADtpKcQvrVk66fRhs9RKvV/haYZzDTUr2Fx7Szvjps+hLYUBUfec2Q7qOHPmOdl1v
qwsGg4svNVncHNB0bKzKbBfty7Cy44x5hV0AAkSW5KBbqmdfmru0D2OIf/5hY1lOUvGPV4f10QRU
b0uJ26XjWmt3mfbkNzF/RUDKekT0HYMarHIipUUwN2lL0I2YbTSth0q1sJpeahPx0P+99vkZWC1j
Y8wtXvQKAKZIDicWze1BHifTdJdZ50o/V7UJBMu+7WpCjshJqzV0RcpjhVAPxpmXnQ3luarhxJbp
wmxzcSYwDFIdOXuIptrnmybnMmktPj1kn6F91A+ZtFRVufihOzRfxQGHDvrsuYRdHSSFhpOHPoPl
3TkIb5nUMubq65/6pZ4pE+a/A733HT68AOi5Wl0tGIh0pHpas7loLGRTxICR6r22yp2R/irGx6l8
MI6+ufKiNVjjsFvp3ZM/uemdY37XnhRo6dd/1yXxwKffNesayZXc6fnI70LjpHanXHVgCZzqivAm
ElqY43PdpTx807R8lR7BxLtkLHemgXhLH4gQC2lGTzdTk99d/2GX30wahCw21CvMd/fbhxtWOomF
h4RlgNpkmoP078Gk5sfeQkiSPSuNQPPKe6M+BFH1k81tV3uu3Q4vZRzcixgdVmKZu5yBVfH0hc/m
4or74bfN3prO0HOvl5tICJdNChupaKX69BGpbF6/DfiNLi2HtISwdSPxxIkw+whaTZ1UGyqXTbFS
781vWXaWO2MTaso65txAZ9HqgvSmlOS7eIpAHPZuinKobNub4Tu70GkbNOhiUfW1554GdBkTCE9E
Dp8yJ8xbPIoYjAHvO7cFwAgqfVPib2P/Z4SEqLCqfciYkantYk9+Er8BSc3WK54bYz3Ud3RYtG9l
AuZAGdeSbm/eOykia+cfiJF98ERgzEH1USbUosAmTrSSDNqXzqtxHnLUc81Tdxz0exUPESwONYpW
da0RmJtuIaW5ZfRmG7oLjwh7W8RiCY9aylEPaYaLNgozJyY5t1K2aZFtKcyspul2HNStxIa4kMnm
fY6YSPtoQA5CUdEOyMvRySTBWkzYQlw86Q7nePksB+VK7hEMsuEXCTHFSDpvs0O4UiAxJDVjVDaq
5uZG6iIcoRaK2BEXq5ltm0ndxt53MjQANNfJmgysMSOngSPFOurhz7sp4S3TWuFijG85mzO7bTaT
Md51Gr4oaBncnGnY0PC8T436wZC87wpCr0E6i6M4a1KXcVQJHpLIuFG8X3B+bkqiw+NkuIMaa3b6
jT0cBZdd0tRt16SEVb1YGsnC2aMBJEQARXCtuTb91Np86ilU0YJWQ4/oMeJ2AigsA+nBnrGhDuz2
oXaHdjqj/Wiw/WkVjhbnkFBfh7eNyIkpRrzpCRop9yTLjeehgneBrgN3HI4JJg6HuGt6pnWDKk1/
jQPIvYgeqqa5pco4obOUb6uq5X8S7rJ6oArqr1II+5pWbZKD4w1kvIhcdPUsxJi4wI5KzGubnmwH
PjdFHyslQrc/Ua9CvkaagfQUWEhvjdfMVs7oSdTwdxXc+tM9wLIeN5xN+lt1qPK3tjyUMVoo6OVB
oX5T6n0G17DKpV1hGE+ClRI0tosidRrR4URoVjVsYsRnksdMM9hK5TUhPlaAIwxtV4o6Ncp+9f73
NnrN67PRALUJHkr1OSRRnkvtu1+JcujYttAO5W3p+jONC2YLA1q+AdARq6ZZruxwi57pbkAYl7u4
LMOMRN1zEbzJrbwuYYea3jnrTxINGc0yNuL2+hZuQblfFQQh+GRaUWdyLIKh6LAkw1mnxCz+1Ek7
pgK8dO2msjngZpwJ05UPykLOzzRhqQKMxi7QAdtFzxwh/ewU8TZalnEzOaNQ5iDTMsbfAYYgn1xz
Pp8XSxo3I6dm2+vcMDljC8KakKhvIVvzcbLvA1UhFpCEHMJovR5il97fJyiXOSjxPvKmBW+Y8xSO
UezlBFHa+W02MPs3RLithQ6jFyj+R4eyeFB595PH1+YUP8TLWfgvXUtGUvIgSSedD0MmShXu1WZC
BAXpZfJ2tlHQ3uWBKZmb4BuTIXdkDnJi+iUGoR8QWHiozreQlEgruAf+lAzbPBf2ispZjcZeTc41
mAG1IvvB7pkdetigA+Ttatfh5GVKRHtBCwmuNGRbOt19ot6KLPTcflVtpsP+vtNYD7PXvD/+H9LO
a7ltZG3XV4Qq5HDKKFKiLNmmxtYJSvaSkHPG1f9Pc/aeoWD8xK61XeMDj1TVQKPDF96A6yDOLwDV
gUjD5LcHMsKzHPHj7D5Rw5PepHsIgkgcnAJrPLZQRTU2cUBNsR9YCv5b3Su03L/1xrnUwFNhCecI
+/rYxKtrOHzcBXZ1sCiqR9h5Dtm7VBw5sWJM3HW4va80PzYh4Tbi5hhb4skQStvOOPfwTEwD14gx
uONbkDk7afCAgY4kscDwRUm6OyhHbnmvVVu6TWj7IBcODZBaIJ55iEQeGlvYDW3VGFDa2D/Y+D5p
1GUbV0bhHmXfqt+UlXqSyWQUzOZrbe0HsO85+Wr0xBPlHNp0QcpnOyufArX6PnrDwsU5d22Cf7JU
DRdLOjyToL4f6hj/UVh01DM5j7mnuCuEssHyUHPoA4P2EXA48Dc2xcTPV7TrZkWksdgfEKV0nuTh
NTOQ0qUMlAvQntTBDHgde5j3AQ5XBNGcdaV2zkyMhrAmEXaH8XNkC1IEwITmZx7pd0b9+Hd7Gd5C
E7/62rNcSc8dBF6kpzOoFeICibJ9Csmbe45PfjvuEBHMNAm/fqVJWNhXsktAAReQWouM3x24KSpg
o3yi1BJ0dHH6hZBqLhC/HlD9PIdUFhLSEOiwQqaBlBulUZ1xFsEIc8keBVFd4F4UsIviOa7CSn1M
wxAXPAG13AMDLcrTYlo/+yoO7pnWZf1dtLWvhsjqUA8i1Y4fhJg4gT2NU+WwmLrNtUb0f0fRJosO
q+OWkp91KSQjhxM7378imH5YhGLNbiQko6nTA96H6/J5wty+w4lbCJKwhYQ751Ci2XgQOztZCqvn
8HoCNs1OghIKGmWS8FVO7RdxGUUP2DC73ZkiJqok3Jd8KyTdsIDBPuWVOwnInsfiQBv69qqfWxzX
409ibQ8sfl/itCmyQcRHwcNwyt8eQpvNuGgyaTBtoSgp0xWYyX3uOCzChwK3rlAuv3qkVnR8Y8pd
HjwZ3y4fimecLuh5kenEo7FpCeXlF8ltHrSCeEt9aQus0pLsWFAOHmIyduIVGVsR4DVtbp8BpxBH
rukv+HF9T9zNSjQb/aBi+Z2VFKptmSJOuHP6biXObheRRYxO0xdf934lDu0ncj+OKLZ8rfZrG6Pl
IH+u68fIemjRvOgkhsJ2hQ6r1acshB+18Q69Cg+jvetuf6BwtioQyIHmRBUDlAfGn0rbrsPAvjxm
7JFvmm/CV10a3imbK6m8lRuSfKV+6q0UaTt7A2IEi/V1EKZ3bu89Bhopp6wdUsV+MoxXsiA6Nj1e
CAJCkqUY93XOnVYRFxWEwm9DcW6wdm6rahdp9dYjauHilSz1RbTaMhpNOXNn40CdUewXTyJ32EMz
GYn5W25gTyTBoQ3H76ISIzp2I9OLBlIQIMhj/RwQvTfxvzKgraLsjj39XYZ3YyjoOMG2rk0BeNds
FBoQD27Nl7rX1uGmKMDTIS9moRli/iaSkoOP1Ht1Y2S2zfCLcMZOCHxq+d0BGKyO+a6GiYX8Ncoe
OHdQngH3qGDmx13WPvXyLuES1uNxwz14pwYfA6GAmMYc9UABOc6Tj942dgrErrJV7qo2p0jdrXRw
bB0aDUPoInZrCetqk3SGGN1CziGSoXkZx8EJcSljG+5Nthq+0z3rzC2OsPbqcLgn56A3ZifGBRcT
J3TCSbTLdItWU0f0NPQUuOpTOZoEbPGqSnC/ooJT1fWup54IjsRh3nyhhsatl5bvaHzCFNnSZKyS
s0kqEVdvsgxe4TxY0UbFRgQNkpLOzZiYIX6jYIlQ2ejwYEX/JWuRSze2ka/uOTRYjKBhdIvktsFB
w1J23viSEwxT12sC/SVpxo2hYDTSPbsa9gbBWwXiMqh/+4q0U/Xq6BDoo/8mBJ54UKHGm9PbzbFx
a/Ael4ZmzYme1bjYqk+qB0FfDvZiONSEycO9rbQx4l8lEn+dpWz0mgYS0v58DFFCy6I3GXAQHHA8
76pN3GR3kH6N/N0Yn6v2nTDcht7aG8lW8X6ksnIU8yP7KMu+xr53R4Ls8z8S2KSK9pfo5SWglQb9
waL2oAldja7ZeR0gBLkltXup4KNtBO6y53HghmFrxxK3XvGYXABgzF17QkQZ9AV/ca/4fFFUemul
pkMbgmI2ZRmuPcTnFqGes0c0hCJRFdJl+hCfR/E9R5LjhiOaI41ROKIx9Lx9RM/deAarQgEBpFjm
tCbqBVFkSya9TF8hb1Hw+js5Pnpj8vui+tnsUCgfoGmP2TYgh89voxZWSPWRyBGhBzs4AdHnhWCs
EtbdfqfZaTMQX4WbJEjfk/BqKJPUKdqGW7wS2lSoUrGebg8x282HSo60l0GlAk3Izy/T4lY/RiJm
xI6kCyieqB8EJqRgnlBrG85pBeAIusH4ZpDpIyEuko8lPbn569UWAta6QcHMnsQQtqYFupKE8YNB
jtziUe4f+qw8inAcGxC60uSI+8RE5gY1Dd0PBEaZdn+jUy0S/iB70ahbhpbMfumrx5qsW8cZhtyz
gVqS1UnoRhN7CnQ+Iy/K981/CJAkAMZB7jEPnz+EoeVDlRvuJYwS5SmohJQa4ora2yttpizB2QdZ
nSM04k2ZHsUL90AfFpbDXIAKdlCltQ66Q5kCh2LDisK2Q++AGA7dRGylG+3khMM6bJ4RJfXzd6or
QnWBaoVOJk3Oio6ieBAU6bhcxv8iI7QUYLVwgQRLYjIrTm0Ho+uP4QNarD5MaP8IFYgTXloCTs52
jcFTE5zrwBTMaa2/LB23CwrhIhA8iyS+Er7YcrQJVjZHN0DWQUNDR/a2UbRPiNj0PaUZJLToned8
C7hJgOQXGUpzK/D6qSYpnTIYTR5kQEK4IXXkDO+K9hRi++guzPOlXzbNHVGPxCQeW0CE9cWDXOU/
spo6UjGatG2IojBsSvdURkU3weneaa6VQu0peQM6La4l1l9AVAoZnQOJgwMvvNvrcHYZ6qhcWNxJ
kAQmG6+1tEGuNHiBXf70A6lS6nA5/qb6j8UJnuOOGBYEDjqJYPaB1H9+cV1y9KCPofFBMOaVqZAS
QCf5SdTg8mPrv6jEZLffbhaLISxDTNhNJLTTXVY3qd8DjEBDBdfvltjgDCN2VXnvGn0k91Q5zV7D
tBP3+NsDz66mq3Enu2moR9eTXfliFkK6wW6iPs1Rai8NNKeHxMf79w0nd6QG1SmwdEhcNFvgcSXR
e006UYx7V/VYLuuLMjZthM4S9cPbbzl3bV6PPVnKrO5EUXNmF0+CTlUIuaAv/Of2GLML9Or9Jtcm
bHxHq5wRXZhmjeeKyHlgfVNMhKybmcHCsTx19hJsYaRk2Qg2JGnQd5Pe1VDKDTPKcAkajqGM7x83
0firU0/CxNZT7zF5I72kpXdUhh1obN9DMYFC+6FNf+j4msveL4Mya+v+sOJmPQ7nrDlWzteSVCiw
x9XQbki4NrfnaK4cdfXQU2mqPlZ7CcswscqPSFv08femoOVlvwTWmykD2B+3twec38u2KBQ55OrG
H/XDxk970tSrOxSCa4uKXI6h80kyn8xF/a3ZlwRRxaehdOQYk4XeIFOCgXd2sbwx8+pedB7gVGhm
tRM+9O44fmulnxrMCa9N7nrSVUX7ya4TDIYqGrYG+RUX7lEnI1mYDXFy/XGkIzTKw3Gd0ZL9fLK5
tT/IccdstCTXMqneO1UZ4kgWKhU0iiQUtpE5lYv97YFnT5mrcSeL1dQTv+/7IRDmExRkgDaxL7gc
OU5vDzQbM1n/jjRdYXnq5qmdUnpKpG9peRd6Lz1ZekRvWyr/Kjo8T7ED3KcUJ3HO3NCiSQYU3PGN
WHiOhZnWJ7d0USLC4ERhJCS8idWqhvTji4NH++g80p8ASBZjuQSU0Fg46sTquvGJp7SjUtEbPK1J
RSDsg7biYOU079yFjTx72F1N8yQ6z8NGUgIPrSJigxplxX/WkED2LH3UucEAxBlCpBy4oj05vXsl
rg3J+Jv+CzCO7MqGX5TuKaEvi6LPLVVHwaOMVj39hgu86irqCdAd6oCGo71unoOkXHmWfPCar8JF
nD4Q5NXRptAGmiIG3+RQSnB9qAEaGCcHY4rB3/Z00G8vpksyPP2m4FogleLpI2gfn7ctsnr6aKB9
+RAmxn506u0Q3IFILXSMnNcOlC0C1Da/I0HA6ZLrNc4eKCSm6mbEojftHisfzqaLbpSGOd0zlApK
JZb9KszVRRc4kbstDeFAA7n0l2t5VIVfVQtbuvoY2d06BuNkVyoyp91jEp2lFg0G85VoOCQKblKE
g/RzSHlMsPJVfOiMvMXEmpulpN5UHnJjy3UPknTT5JQc6b/jg65/IPY+4sprS5uh3NjdX32CgMVz
+QHpIs6ovlHFcpFpbbonGEN7JEboojsIGTn9vmYgxTqzziLQaOai9Mjcerua7qmApVNpcVy6LAEq
IJ6LOj71KeoT0pMOeFBawmLOXlF8VtYc0Hzzj8p87FOIwQ8ecKp8UOuapPWdvCqEu3cnx6cREbel
rhC8i5lTQuRPLHIZgZsLzOlqlWc5algXpQqK0KqdHC2QJAMu7tm97lOKBRZk+xl6NKcELp7evmaY
ktPq3I8Jrcc22Cqp/7PWnF3myJsa5/BBPXgJFtV0HKvqnhLttlBodX2FzbOJHdZFHN/VarELlXEP
SXbjIounSPFza+xLtPeHd6GbmydxsXJZOYM6Po+RsxZOn/WA/QQuKEaX7yitCbhaSapB4xZMYd+e
B1xsKTGtMomHbrIWire+ylVcwQcWMMZOULEckFhp3IsskVqhVchr/cN3YSEmcIt5IxtlF7qXZfxY
fNPqiqLq+MUv0x12uUjiwv7heKOMHVAWpPHPQvDol3dyCmygo0D7s1VkytzIu3dHCoBDrt3bJMJt
NlAy3rmdQa5obsRuuX0uzB5VVx9xkhJJOLx5hqReAg3wPm1yLuhx18O5MRculdngHXSrztVqAXA1
J9dZb7tRC543ejBfkTdr0cZ29yxSRH71XQS6zecqXVe/br/f/zIqDH6DOpBNCe/zuVd6Zm6CYCV4
Q+ZskyIjmAodW69fJ8HqwpJCSnWTSwvzOpv5Imjxz7iT2y0tc5aDR2wttgUgBRi8BfaB3xRVEARO
GCk21j5xTgCXOffCJt3od7aFxov0nlOaXZgFMdofp//V00w+s92GeiHpiC8NVH3f5FMQrQI4tVm3
Vn9bH9GPKt+iG3170Es78I9BybWFNjpxoj65c+Ffm0KaPHoAExKF/RYta4rXqBWP4d6BP1ZgyAY6
pVOeDQwu3fTFIy+3OSyMTNoi/ruvwc3oEkxByM9rCJI6kYKDHRde2S1NCD8+cPkiJn2KfeRSgYzl
yUH1fntB8quAxYnL7UkJYDBTIwdphqN9a2sHzs91mbknNEyBJ/hReYZfsOpBMNbJ3uacFrV9setb
dwB09tpTviTMZNM38jHptEcjhuKvnlFMgruodsUh9OCYK+pePAE1XBh+59JAXMT7qDACr3wdiGcg
TGwX99TsLXM1w+LnV0dwgKq1rIUsbpjOVqEeACZJqFwRsPVecALfcfuLzsWFQlpSU0gXCSMmfWbT
dBVfdwBS0BMF9U9Zn7gQ2cLbo8zkPibaDcJQiVezL+pOVy/VGl6TFb6Np15D25K2IJVwbms6zQJr
w8lJufj2iDPTyIgYngvrRwUowOdp1G3XTrWIhQqAktTCrcI34OoC4Nxk/eN/U4BH+lVIe1gmTDdj
ciQNbZZFQ4oqWYszVIaE9WER2jBX+iY7Q/+K2ruMn+hkjEDVoSEmUSk+FRYbVfUw+u59YbZHs3gZ
wpfG+dBCIESsddn/6oxvbXt2yGgctBf91+He1A+353jmojEp/BIroBYFCG3yQK5L6NLkFQGRA3DF
P5boQsknNCakJfPAOXFEhhKBEDB+VZ6a86Z1rtt9MoQPmvyUw/RHwAVaAUznNubKZSmV4dGv32Bi
3gkolUs/T7JBIhrGvje1LWllA6fLjs4Ca1g6+MapZ0Tg99gArR1YYY1xQK8pAOJ3e4rm7ioT51cq
0qoFnHWq6ihJbGcoXOFDids71WL4RmudNd80uOBgjiIgY/jMgMejC42I/dINLW6ByYH9aXzj8z7w
A1NLhhHgTfXh4vegI450RLkU5526XSu/1N+adsRYuaHT6NkLLz+7Pq7efVLxkJUQXTDDJGeiSgnE
CK2Lio8TWNCLl6gO/8tEU1mBNoi20B8CXQDD5QKJsYfY36jZ099laXQgOTgxqhvUVVOfmOzlbSlW
+R8zjB6gaPDRt5ymBXU7qJVNQwyF42Zn1hsngNsxaFTQtkH+/SJEBYxiL4XuucDi4vb6mjtYFZpe
qMqJ0266LzRzRHtyZIphZfreuTdBTuz7D91f5f3aHReL/2K5/PGyuGpirUnBjrP183JKMMPzBmhi
D8RbYM5zfa//JwaEgnZH7z2TCIEcYyPFzcltPkzjaCzGPfNv/O8TTBZV2oemCYDh8sap/U7QNTRC
Xtb2XkvIScvfd3YHcbxd/LkEGf/zK3uBVyMGwMKiMsaxS+U/gaDV9KhNEmyQAiAk1Jo/AzqQTM4F
6vxf9ZxYXv8+xCTQNnqpKK1IDh+EtCctflFcSVAhgMJF8ouLd2cVq8xtH1yrXTegMOowvlOJuQRA
2tRohkXfzfFrCWabniy8Ois/316Jc/nqp0ec3AY+IB9kMxXu+EpwhEfMvso9zA2gRTSDSsDgBGIL
Y87tPVj2EPpVodI8LeuFuVO2YcSY9niKMCC10hOd16wBCf0aKO90ZqjmpmBuZPltYeiZwImM1FG5
hw0cR6c7r4odJWtiii8+jWgM30EBjltx57iAjiSFrZhvBMRRWNdTbMaDFgdovJc0uDQuv7ac983x
DWl9mgrBnJACmeLrIq3I26RpQhEgJGV176NRQWsSTLvivYDy5yiE2sDUVHTDmRgfTE8KjiuI14tY
u0vNeHpSXD/MJD3xi8IdPXEew/N5sMA7xRRWHbPbjWN6h8h12BVH0bcu/A8oR6i4ngTYn+3kaSqW
6BtHCQWnOje1vd3hWNauiuEbQbsNSJEYaeMV0YH4OxyUO8q1ZTFsJOjRpYIorNzukL8XqFk6RgUs
xqb1F1beXHgpSMO4SwDrcMxJHlRrkoRoEFrkmO7S+i67jzB6puEsIEiLWfbSYJNYVsPmTJGwQnpw
cn+X1dKqKUZEsklXKnhTsAzCowiDKru80APi1xFCQx9/iIwnZTX247jBy3Xh6pnbANy0hNfwtfFY
nmTDYaM5XSkiC8phFBpp/SKuA/RoYZ+J43W6jq6Hma4jzyLwTRkm9TaudxzCjfaM0D4O3O1OR+d3
yXh26bUmN1ysSp4d+IwHOaashWiaSObTpYh27ptev9bkGkvytjegQKFzUL3BMUvU+JA2UGbPGm2e
5TBQ3A9/zKIweNFsEPN/6B4C4/S8uA5iTG2fYibP6h/c9IuFjn3mw02lXrLVtTfV/r7w9WZfE4lM
HIdQ4OCY/nx5Wm5t24XN0tXrM+pcmOL+KEN3rUgj9qobG32HFLGkTMblU89WwGg24GWIWDeUdelO
oMXXB9nCwp2LIJDzJ5WCEIw5yeRCL9sR/lgoIEQgDDX2T9jt0i8cjlKqbAHgOdnCXbE04OTyZj0l
VpGDnBI3N/hRlIzECSg620LPLG4BKfovt2d+Lva+fsnJxMeB52lyyPoCdBGCGqCpme9FNogL+O2R
5jAK5H4YRGg4M+iaNTmejM41MteCx5vCafvdZB8IbAo4ElsnRFeSuLCNrVW0uz3s/Av+O6qY9KuS
ghMREOgxKCiQghn6bYT6BW3UFmUxcrv/r7Gm4lPKwIngdz67RznhPJEgKS2Dn+V2advn20PNHT9U
EsCO04sFyzFZKzhPu0iMATIh1GQoiKfQs1BTvD2KOMSmx8H1KJPVYekYzeYGo9i6AGvl/vO46EAj
zv8/x3BAG6CRT4t9epDaXPh9LeqTir3yTGs7WncC6W+8yhGuzERNpvLSKRtuDVo2i2yDufWBNv8/
w4uJvlofvTNaUj8wPCUn4ZrJ9Yw4DqtyqQ05hwcTLgD/jDSJBfKyNpRYZTL9QxF7NJU/Cm1v2psR
BVs1Av1snnlpikfrpL3r6yfCUwpsGd0sNJiJaGr7vpH/kqxstfhsyqW+cOsrTDfnQPypOhx2IYCP
6tnwY8Fp3apqfuhpkcD/UcqjE5DBNXs8TCHh0f0XYOLRztaSbmxyp1mVyQ/Rf2m8UQjr2IF5pPdU
YIkYoJki5HEuwllIgjuAtSlyQIvxh/gc18dALvdhHa5dlGTajac+q+7PKLVA8Y8g9McVZWQv4nSg
1VKBjEGqD3ebHH6qwMkoKPjkXYKKVr5vRizIo+opQR9Ll9u/BvTRlXybAfsW5DV/UJ/JO+qoe3L7
X/VPvxqfCx5Fv9crY1er9aYPv0CY4HesQ0aiPnT6vpRfeqe+FwXnipKQGFaUKfCd/+6F4zdjpG7Q
tHdjPxwAZ62kytxYrQvPuLgj0e71+lgrv7W0f/Sh9PmSvXFtHjj5yImp1fG9G1gQ3cfI6wErO0ZI
fvXBEzWuLXB7thykTxIxPFdWHdUrC/IvzvKytE9hfFFAHDAWEg3kod5r8rDKdeena569QFjndU/i
l7I6+yp8VuCnOmV2hMFTyNYu6rONuFp8XiuSoj1jULfchLTXRusJaHBf95vafaJ1vguzR6bC0jaJ
iQOmdjBFKSj6JZ6JMh42C+s+ybblngROSfEjc5VdHzdf6zbYCfA8T+gQV6L1IdjkKKfSn/VPMXTu
soX+mQ+IOcurOOweRNKhFvdxm2HYbtP08oJVnWpA8vM7nRWWC3gR5OKYHDGCJ1FI5QexUNY95Xb0
GtDPvn0AzmaroqJokSYJva7Jpo0jpTQrE4CbhQKZcW++mBQDoZHSuPtA38fMNrcHnBM8wHH73wEn
G9GMZKVyQgb03WMDaRWhKlzkNj18BfUVNhRdepzXd6DRyXrSDLNIEjTnSQgcSCVcjdhcyZmxocV+
+8EuuKM/TghElcliRdI4RTZIctXrwMZIZUAFtDLZqk6jHr2rXIIw3RT4EvDfKxHTvQb0KNcOEoqu
IR48MsqEHKoInmM/hYEk3F4lRsInxvkTq6LqvZHjjWpvEfB50LsWb0llQ9wjKeqmiv17DTaU3koH
pYCcmuwzFqlo2cjFKU3xtsrT/LE2vbWn5idNk3aCRxXqxp50Ni9A7nPRh1DLUUWK0Q4V8AsMWDdV
CvhaIbplf9yeqLkLha74xc0TvMmlPH91oWitroF/xxaB7FqD55kmz6Xyxj4WB9ftoWZDKuFrLaB8
YACMyd3ZJglVRXzSHqxhF5Vvlv4gjR99uwvwGq5c6Ns/TOtoLilwzcUetPaQocW0T1T1P1+ZZizJ
jdyAUCOjg6OJPCvN1MXAYGmUSULndVrf5HV+sfEKsDShYCMj9wVB6PYkzn4vXgWSB9Y0+lSV1Utd
pU4qkaLr75z8dOgh+1Ax0KOFkG227kLtScYJiC2O/t/neaOaYyU56DJS1K8ggdzyaxD0qxP8KEwX
rJWQtcxgJPikq5yqoOBNCNSeit7HUrl/9p2pgzmYEZigQCenWkddtOgNKXxoHSKt7MhlJCR9+2U9
1rmchlbXPyNNjjPQSL4ljx6QTeXF5Cv+H0FWhFrceAODudIWYvDZAYHCoJqNkg8n1edJlpwurVuZ
CiiOmMQRMVxv0HOZhCgg7B06t4kyLm1DseCnRyPCLP+MOckxtNTs/axizAqeHgFSBFnxwuSGnl2F
l/cc0KEnUVWBbcb23uQKu72KF1572p/Nczh0VPnDB8SYSOKo+gi/AmwmBNkM+pUBYfH2iLN9RtFg
hO4Oghiw2+eZzvJKSSWFoipiAyImsvMPNLnRVF178BnHU+aXApjtJSiDYcdOS5UJQEwb/vhLV2GL
jbmdqL8tPNbcxwA7awGJYjODNvn8WKEPfhb9hAvBIyfTI6hvkuEAJxbeJp2d3iuQi8jXhRuuqDYH
i08wd3BdP8Bkmzu9ZxeWxAOI63skfhyLSHz7Qlmqa899dNHR0SwoxDo2V59fNcrh4PsdsBpbOf4t
E0922/gvpnM2vVfUPG5P7eyLXQ03OTXyIG5cuNHknMFXIf1igH4t/h+SkblS3vVrTRZWGyn9IEu8
liV7K520AeoyBV/YrlbySNSIndbT4svNCd+ZuCxg+yFr1L+muOtSd4BWa370MCrWl0hq136SgYKX
90pCx7M3yi0Oj4guhF8C7Mh9J1q7irYttCxd9RwpndJspPY/KZJBI4Wy2Kr4OeR0OG41gcsoPyd6
+Fcb1AfblbeVThyrWztFSAchAFwXyg4HOMDmjypyuKu8rc8pQpatZj9ZeXzXuE+xM35xR2VboX1v
jgmCV9n+9ve9iKZOzzGEK3DNkvHQ+EPkWWnkNKxqSDKyfBKBElmf5t/rWxTg7OZESFY4p95FZX+D
3j8AZLKkRUfa2UUGNRHEPc55IM0/r+lsSMO28Pn4IsT8WwFCwHAW/RVmI3tCmH8GmhzaSW9YvVST
jsO7WOnph9D8A6aJzS0WL3AAEQwH43d7hhdezpqUFAc1BCzb8nI6CTEvh20nAlj/VXHo6tWsSXFI
TbtAUR2+o1i97d4OXlAlWxRAF1/iz9XyzwROeU5h5kSAGHkZwSU2cqj71bvAtHToW8XddrnDKh77
jwE1IBJINBO5WJMvVuVe2xGVskMbaEbH3vJ2IsDGjV2t1zJATPLWwLJ3i0282Tf9d+BpXS8bg0pN
R1GiEgZy6t62N1TDgIC55tfGXLhXLz2hP15TUDb5Q9NwqnbegwIfzBjiHHAdvQLyr3PUcHsmKGkW
58SFBz7Af2+OWVEDYf2Z6x8RxU3hZ4OJGE6WYansqqrgZwIA/W4m2QZ0k0l7Ylc4OiLCyr4yIhB4
x9r5YInkckGMIH0BG1RrLH8UqIS4cKJa+wjUqYibPLW+t+gCWvmmKfjG9n/EvQm6NU+CJyF15CLD
Krw0MjB6Uvky9O99E65jB2WJ5gM7Hrf2drzIvi261YWjblQv9h1H4laQ+StMCm/vtNk82rZkQ/R7
iU8uTI+rNGxQnNztMzhbou4C3zhA2i3ptx6AvzAnJPM/VPJYi+Xio5wQMzlZ06ICjeLHSg9/xvTD
YC/uhMIJEIWFh5tdyRb5xoXtjTjR50MusiTPV92GTzysy3EHMjOIV3fO99FZKe0j6nP+j/QXtp8x
5aJ7QAtFta+cneOtuT6qu9sPM2dLAWiB/iQK+8Tp07TEN8cAOQrSEmp2wrZZ8Op0r9mpJiah4t9/
t+eZQ5+7WCnzl2IpaJ/dYAJQTi5i29w8n+dDNYKqJWUKHkSKYIHlprZh2+FKKBtC7F8s+s6ew3S3
iJpozv/RbtLy0K5NwrKHDktK+UKEFtXWYKn9O3vJcJkaMmwpk7ba5MAHU2ZovQRjKrfeivBvbfDk
OUVfJFeeRfXNTp4XQ5m52RQ6pkJPAEfQKfgWLJfZmaEF2iHdy8HalVaIRGKhA+m6DxdutLkQ9Hos
8SxX26yC2T0EEmNFqL0lWc3nuqPFGyBFGUYdjtfhcoA49/UwrAdCRcpuM7efx8xkx8/bAEJPIwtc
PSKTdfbhEhbd3hhzfpx4RVJXgcENlmmKWveltsuRBRbmpQe26A/7BCLfQ5DlrgxWcfRVjR9J0Pvv
dEcBbTjo1QjJnG09bk1nNbpb+qeFvMGyyZAWZn32CwMqgCQoRKOnbGbXGz15GJILPSxDgQ6GBSIm
5TOmMZy8t6dhdraRmJJRRcaAY7o3FbuPoiYPqcNEh9r5GWQ7r77rlHphtmeHMej9slV0gKKTj+rY
1HpKgy2JcYvhnKPwUQiuLKsizC5YzG847xwMJ6ZSv+iTVNbY8VEHBHSM4rvRf+PcabqNHh4GCRO7
dRjj6PYt1J6b8dGVdqh62vQUxGl8rPWFt74crtPLnmjm/z7O5QC52j+yLmV6GlDlcj0HbbXgrBXu
mu4K8oMbHJds9PrAhQpuVtdSTEjMjcHFWxSvtvPRcFAPhnrXDzC7cxUJlOSoa+VZ2N3Uwwk6we2V
oM+l1qw3weMwDYNM/vPGK0a7zCCvw4Nuva2XjKexyY5ZXMPRqXaV068NBJjkBH0ugeT3ATEdBiwN
ugB8SWzSIhId/RdV9oH3p4+qJK/0EmkohMPlIMSbWFtpvbIjq1113n+aEgpXDUzfyw+Re6gotReV
vJLdnvVRPTdWv3MtaGqQZ5rIeawMde+n3jpvrV1jD+fbr35RRvnjOwnTcD6Vpv6RltiebujoCIai
Ty4XxhEpCzrYIklCm+mXWYRHsOv7zM/2IULEpMaG7m5E81J3fjtVcogGc2tDgkiMAxwfHZMJBw5T
rUtbZIlLjBUhWv4muVz5lbaPShBKYKVjGji332M2LOLiE0BjPiP3w+dP6CYaLIGS3Qyle/AOEGRW
BJRU5Q6b3n7T8js3/lYFuJQDulrF6UdZPfRjw6xupc5Yq9WC99zsrofbApEMkrU8dRejUeSim0jS
DSEPkrMAB8FBWuQVzN/DV+NMAq4uSuqhGSjyJhJy1hH6l3CldzHQHWszvljvbrhQhpo5ZlgtNI0U
nF9FlPF5nosws/LK79IHTz1IzTdZPRXxNveeuwqRtfdwXChizxXjPo03qXohXhxJ6kjRKUhoLWf4
eOLqq7WY4f3Gc33ACj7FOum+/cu9q3ob0dnnOH8rEMZFN/e597/dXmYz9xNtAfxmCHFpFFz6Flen
Wj5YljUEIAzpEMTugQiS1BrYmzQu99VnlpAFZwTNW83UhOn355mWzbCLvCRNBRCLKhEEK5L3RcMe
sUAm+58iG4RHCiOAiqdBcuZJZhah0yQw6vBEGAg2Cjpoi22P2akDkiKkoIScx+RDSlrmSMYIHhI0
Do14OhKG9Sw0gpTgY7ElsTTYpFSZeGZXWxawcOauDrsNfBtIiDa0NdFSxIrm9rKYo2cwi0iYa4pB
8jOFebnyEElmJzDSzZsXPKcI/prGT9QPL57cQd4eqLVtrCTdBoq1w3Wq9W08HTFaHFYGInEqXW2e
rHcayHQUHApMKdX+oQFOITIWMHLIuZjo8PZLtc85Up8FEuyyAmxNnd59Fs3P1CecvdT4KbaKnqJo
Lig8Wq/SG7b/YvZU69w2+MNkXxQtW1GKBUgb5/IbAgboJ37cns65zO3TM00Oc2NE/xXEWCBAQADt
gx5mG/q6F71hvmOJaCNC0gSgEd3/xSRqaUqmjIbAbzIv9Wh7mEOxpfULjgO+BsxdHLY9ed/oK61e
AWkROpFyrq0BEojTXdgn+wLLc3s25sJ1YVJJ2R/qPf5/4qC4OnQMDxW1VNDczba9V+wPUfzv7VOQ
xncB4A4le01ADTTli+2nuLmZKynHmV5/qhQTqfFX+smub34T/ZpwPIuqhNA+1CQw/OarkMu8/bhz
vVtat7CUAMWZogv3+XHbTCLtbuFtA8e132IQju2aU7L63asnNd8Gj4DVFoYUl870EFPAIInzUpBQ
JkOafQhoGpjNQ61Q90EjXTlUCC7gdELLUUh8DhJdyec4TLb/TcsR2a1/x54e013jKK5a0BVBJyAQ
DsBg/iM20eJIc1fv9UiTdTAGksu8MxJ1rlx+NI1shYiySLYzf283x3iJtTgnpvPp3SbRBfWnKu+D
inlF1lqUJIUDl22F61qvdqrqfsW5YNXEkEnVCFcZYVxARTvQTvGINOZGUt9o1BGfrK20w9HWXgeU
3QxQ93Hdr0FOSDnIJWovUncCAGqF2mFhYYgPf2thTAJ7M3GreCzyy+3Gx2lM/b7GW/eu3Zb5o5s3
Gy47EGgayt2S/yH0I28/wNztqpjUKpALM2BFThamE0qx7rR8MlbkK8ouxmrw90L8/fYwcw0OC0Eu
2J4Yuwsa6+c95xZyRAuFDRB7X0OIx7Gr3Ysblnasglb80BwqaV/ZZ4f8RTh91/rPWG2f0N1Fx/T2
s1yac3/MuUXIQiCOWOK0fdp2vma3gVim2WONm4SQA/TT6quJ0VSxy5rioK/GXRT7e6X51qJR/zsO
n4sh31rRu87BGpn5qrN/NbKDNOwHzE2xmaTyDETu9pPOnvMgfqiAUCsTB+znWfO0RBqVJAsfMjNc
F+h3mM9BeIAVrVcfFJGLWr2HXiVwOXHxIuM9YoXOOsJxAnNkDQ6j5BqLC/aigPPH9Ik+FRxzG9T4
5FPiBVP6al7RfVDboyitUQwyUNfAwGpTAr2pw+heqfcsq3WvOMdOd0+wLrfC1SoxduaobgqM/FJY
UTm0aQxe18JOE2EdOlr1UNwHJtJ4+TbOgA9J73pRfBH6lWJjq662587YwJRRR23dd/rO1lHzN9JD
CKZOd5y3PADKCDYrtU0P6CZ5riWjkCttox4qcyu/QCR/qvInrXFJWuUjaC0cFe40+FimtxZVT9gF
K5oOG5qBmzT8OqbNRtRjVS9/jvtBVL7qnJ+ONKkofPkaZNGNWNGFpa+ES0daCs66RRWbhFVztS/U
II7h2O58BV+K17B5Rqnr2CKJqUnJyu8AU1EA5sjBTySLXgQeVTgWEnuWurbtlHva5dvexbIKko3s
uWstxwMGA2rV/hhb/SCVOfrU1Upgnj3LR9qP4jGMhRS9X97Gxe4IcwuQyg3BgBPm2yGW7qU4vOuz
n1L4lqXlrtSAgxff2zJZY0Z/H0P60WT/kA+1toUdgAmchMku1D39oPXVikCfK1t08TN2DiKSlevf
2XX6P5yd2ZLi2q6un8gR7m1uwT2QPdndENkaGxsbt5inP5/Ifc6aO1fFrIgTVGYC5WZ4dJJ+Sb88
Bxowqz+8DnlJurN2bSwdOAIyIgi1Qln02vcJjpKd3V5J3stW7dfFVEI4LBzbXm2BOu+G6mFmeKJV
CmVM2+peo9855iFui2jsV2a7GU14A6xN2ZErO5wW9fRVplM0TtjuBVGZDGKtbIT8ZIIOGsPWsr+U
831TGwSp+pQGPFCP091uCOUbiGlVfXCOxlaDMwUpYOfsjPNiC/slWdKnVguRykNv+BVwov5lmdEp
z30CK87pepvVERVsrPazpEIGO7SwM5NnKC4ck826Pr7b6pfFg1UnI9rluTce3k6R5hC+OTtTYUYJ
GoI391W9qoa3S2VDFBEp5KYVMZy3VaeFffNFCY3z7u6MOlTCkJxTkEMn0lRYn4ngydAtibLVoGrZ
np3FtD9AKr6CvnwBh/+dkc9WwvhMIDnJw7cQNhyK+kn5yqlusk/ystkU5HxJCTnSRMlFF85sVNl6
nG1O2k11BQdzAokmKAUxs+nrUGiUT3SWexhRpF42Sxc1AmcgxKqLFBEJ5wwI6MhEHbzjsbgCYQkk
SJF7a+VsXi0yzasPV9rSAp7Bb2lPqnfW9RBOMe4+qYwx66oEWBJv1klLYCH1bHCcwuEZZjAZQc6t
H5Z6vf3eWxQIJoyQunZdtyEQj7Ct57rKvByvUgWbN16MPUwuQjG+wzyhaEIx7iEw+vlqb6zsWr8v
6u0cb3B+Jg0dZ5OlSQDBWpKJ0sFe4CcKt7N+MTXXSv0+Me0Us3yAg8xqxiuifJw9xSXzL8263Y63
x9J50llFbY9tUjGpTTPQleKlK31McEetM4lN8OBF1+o00Kk3IpENbbYYleNV7iBdCk88fhRTyus9
sX0bVktPTVVZ3fLk/axZKQ31dujRZh9nfXJy4SiFH2dS8JOZd0q7YkMY841jPrgoQo1WhTuO2CsP
NqBWP33uIUwjob6bnTzGmf2FcOSOWkWMIfNucELh9AYTI+FFqkVhU+yfmo6xvG9nznwwX04Whaep
74pfiLimbA+wQi0Cpfa06hSAVHvbvHm1CR7um2PU2muzM26l7RJenlLEivANtSPYXo9wF0/lq5mr
kcQ4QwPBupmSBn3cUcqb3cjebRbHRdncbfHEHc1X8YTux9o/ASINVj+HI/9xX/VwzkNVAZWATF57
S9eUvp7i2Hw92UVcmkNARAEZhz8lM46+csoSasm2NkVtJgrK5BExojUWRjZY0d7+OucEq8Hf1KqP
xawLSJe6JllAc19100t7y+ttsN480jvKTDFZ7fqWGGCzzi/u1EPmelStOZfxGS/xuDe8KXO8rdks
TLxOEutAviMcg0y4zWFLPRqI4iEqkl6X/L/h5F43lNBR+EytpSx3fH17WGipTjrAg5QmIRLE6jcj
5W+Lk7XMWi8f7rLZpoENbOjmWQNi22+yLiQsFGp+UReEdNmAjEHdJ+eymqfq7obwxwr4N9/lgaIQ
3VxRuGaYeZ3SRWczmmmbsdlS3JJ75EaCE21e99ZyC7rsUibI2kNl7EzeDArj0vg0yk+zVSICW57O
50Q5Ez+fGgH7/Vo5zKJZlXqz3W69K22wzeFadSz4NTMKWIzXXQ5Uvd+9g9zmBRxB3RsFsairBAw6
nG4Kw6spjqVt3+r9pqptLz10c/tF/aja27aLCz3enVHG5ibsi4mlEtRcUyLYTGS5U9vCc4qHJqfK
WUaNcCqxWUV502R7b1tMr/3+iOphE0Z99Fn/13lt3Q/qISrPB4ihrkYc+9S5nae7q6l5MdznM7xe
NttGX0mBK6ItjAfFejmUJIVQaKyy0tVgOMGRgU7L0+rQnKIZVcm3lNKWnfVoPO/rK1V/OWzZWzp3
YepHakFrVBYj8mW/trvHbo+fLns/siqKMqJrjjqmckEqcv55EAK3Hre9NQX5SI0lK/es/RRUD+P+
MNfKbDm4kG/OSs9gwc6cI4w4VDbA5MGQ9EjKXDQu0ft6OmdHCGtSvdyzNm/bfD0VCwqto8WwbFTH
J3Yq1Ix0nZ3NRZd7be367bYn669OyN/wawhKIM/wiCQ9H265QjU081Ov+zV0WkrrsLleZfo5OKZt
YpzHuIXF65RbtHe2mO0Kr4TKH74Xr+xmsG7dH8kYcUydokl7wsoHGPHJCZlR2akuFlPSRmM7Uli5
nldTNu/PGpp4O3fzjlD326zr/etj++gYRWAU++UeFtIOj9L2fkvlAeemsZ0V5cH8mmJuVGFWD22w
7b72p92N0uhB29FrNiQzlUK+SOiyEw6jEZzovKbQUJot/4ACYR4tdkl17g43LqmPFNpqi15KVwT5
Lg22rnundjrehwzyZCoTuM9WUTyre8p65bL97x4pLR2ODRkYdhUP5ypyKIjtakU0VC6WcAqRkuO3
ys1I4Yt6p0auPaB91rHjnAMKhHmNApec/Tw0CaqSQc2BXZ7OqXzk23aZ1Lr9kJ7fS4razTrdn5Xr
qblTrPdDcV2cgqpW1/kYdm7n59tXvb4/V69ni8yd0W9t6FgyHafwy2g9Hdvrc3V/yg7+btemuOOI
cNCdBQCrO252Cvwfx9JXytrfajnaRb7okYbn1MuqPKxd9ZqoeH9UKD0CsEN44LBn5xvxRGmU3iLO
o3vOxo5ElevKCkennJvUqTTbDjfGbmOgKG93u+A0Up3r+lTiirfLuCtni1MXKP2DTYBjqXsOrpG9
TXmLCtJyWFkIiyGy5vy5U5eUU13J8soVnF/dZjYLyg6CqinzOntl9jkT7nMcP93huZtCHQvhqD8o
2vW2o0oghVFmWxJyykhV34/5i9VHTk+FPderDt2NdgpH5rWCwQEhp1eNgfI5sL/c76gtNd1NcDy9
nK7HW+0FH+bsbfd9uoW0yHxQ70+3s42yyR+na/3evIfmjOlxpMTEdp6+pJ/Gd/c23G2f7Kfudng7
f5/vzrfM7uwze3Eem7vZ43jtPp2uwH2Ht+4u/RjvnUfrcXwoW2//eXozszl7z0KHPqziCDs4ZYvT
W/oy3m/fs2f3ffhyn6odU3Kubfp766u/ae6cR22TPRub4wvFKLBW7/t7DtEey8/zpv4i4EJ9n95r
ZiCL8I6A+JfuzeCOeNfu9feUupqonmjkyMR588yifT98OZ+nD/vRemq/qC+TEZC1aZ6tF+XhRKbl
5/HdetnCCfxebj2L2EpU+M9ZPTdetBf662P3OdxMG3Ojb/pbiLnKgArsoIRfcvuv/Gvfzd3X8Rsa
TEYSPUD5mL4Hlj+VS94IMXjOPs+PI7KDfw90vflubOgwHptmOg/GQ/0x3XUv7qZ7riA1hURwmE/f
LWSV8yOl/4p5/mq/t+/55/RWf+bP6qbj+WmJ8j7cm5ssnZ+/VOmM8Z2O2SFZ0rnyqZfz03X2dLrZ
UTnvY/yevmmbTtERqoQVcofZx5n/YWw+sGOsD/1by+bGB3fn6+JT6Ea/SYrTPvZvFIEb37by/zpE
TEKrOE/vItJvkwWDQh80X+O7yzpJ59rL8ZvHVr/txE76N07h3+6TNuYvDtdtvfEtf+Gj+cjsZTrQ
JbfGS/3qPKIcZR/tffd6+rKfHBm37K3zlCXgm3+MusB9heEmD85Ni0dYoQrozjtY7pVyOkeHGvoG
x7onKwDrVaXoiz6g7ryO/aNpbxd5md+IqX88w5tFNaKj3ixUJyHPjcoy/r6aLQpKGbVblaDz2eLQ
VmQsur7p3OI/JnmGMSa7fNpyjjEvmnKO2reAPlNy8U6755LJIgUWmzv3SB5j60kAwtB9p2jUZCrW
Uio090W/lgy2rXn8GEcrknjkAzVsyNiotVtyFf0jWhWqRLo3qd/8XREZDwO7aO5l1UdiwMJyn0J0
ijgDCpdMtl199KRsvXZsfYXuayh4Ce8GavtugvpJOfrs5ah+B9Se2741Fo01iwvCecAP1aO7VjDT
DsDFYLdig1P6SEIA8DFnTiyRbTyfYT2oxhazvPK0Yb23dokNyqDrt4cKBtbjI4pyQ3Ge3ZlAFnC3
7HBzLi0clkSAQZB5SGxSGk6Al7Mbs1865YdN8H51zBdgM4TJ9lLHda9aAGZkIG7nB/fstc5ApYm3
g8kODJLFQDrjV1beue0rbJOV4+IQWbtH9W7fNx/H1U6N1fPcKg8PBRxTdPQ5LT0UTQxFdWveS9we
GeJlAU1N8dqcVG+rUvxKE/rpVFiZ6UYC5QhM1OAjrU56UGZHDCCGNBtiKp/OapR+4xAdcLtLnmAB
UHFAGz47q9lM8Rp2BUITZ3rvC9Lqlm24xy4n4BlKP4OqBeKXd6sSBhH7ESpD+xzVxwdgINYNSsQJ
VUzVxgXVrxTjS1JMxAY7TSGpPngJB8ovNRZFT8j4ZMwUdP1p0Cj7ERR0dkpaqEoAwF9gO0HU/xsh
M2Cc0jUdApJf3qE6M7txUPILzYskxTmo03hpEK4NVtHxFc5w6rLCmutS8RSooixvaf5fGiHuyn9p
xO8AuLKwSns7ZHg5ptaXAmC6boWE8ZugQnUKmMkaExOkHtcSRgxz3Xw0tb+04k8uYqFfmZmXxMXf
6U5KgWdcbwgYwx1Navms/wZUl4JKf3lYwRz/+2H/c59fMPoOMMkplG0mqX9VkZj6ugaaMnfbOYnS
5K9NBPSAupnQhv+N/+RPCLpO4gJRkuSp6r897k2tb9Xc2kF8t0222bqbBVS+hoHZBkv/y1P+qTep
msidXBOavd+RWmWTqSPIQrna9abvYhzYg76gEBv1q1BvN+b4VLNnnAAuU4OSaImsiR1q+/g02H8J
Z/njU5uWKtEjKkE5v/wGtZqfzieD+C2c5f3hLP7/UdWhsQ7/Shz356f+z61++a/K1h6MXcutqMs5
3+rLU7nsqL61H7/+0r1/cl9RrOf/PdMv91V3Puha30ksrH5b2Yle3ygQZpz1Of7VdRnqQ5Sr2BQp
TN6L/nNH5bpTWCrXB2P59xyJP8QpEw/8n7b8cmyZWqpU2UBbtv3bMIWOdafa98ohau/AH23iDVEE
m7/FxF34yH8vI4MwAdOCL5IaKr/8DfoeuQpTHq52LTRmYXOsYEwvFo6NY42aclTwWY8lNNPU8s1a
BS4jd1FMri8igBRfoM6HAXyYCsju7s0eoD5rvmxCGsQrQSHeA5o4lSSiLaTPBU8BTCoJJi6pTEOY
q31cUjKXOAN0hsFBu7deqMAhMtGiStSpBwsPm+KuT8E0NPQzTOhueySK5ovcwsmyFxw9jnagWKgZ
iw58oILuknJG3ekvDu8/BTWRrPSffvrlAqkz42CVA4Qqeb7JM5KGoGHQUARHvAo9gslinrCvptvq
b1vAn3Z1Q2O7IRaOFvymGE0z69zVKhTnEHRUNx2iDihSV+t5uYuYGUKaPVLqxlQkgNPVNv8fS0QK
61jkZKCr2b+nJVDRsTwNhJHAEYvaZQYFMCjEcj4JiOBOwuHdNwpZXF/NHhFPACWV+mAbFUnbQiJC
CGX9VyfmH72L/2zWr+2/OR5nh1qHfLTt3pT0jQDmRO1xg+CogGjLQa2BXcRgcyqo10iVPGJXNkWf
o3hTi/D7L330J5euFLfVSc2k8IH+a3JQ0mxK7QpXJ8TAVMEEsYDqErfPzO/HxeFqtr2XgusVRb+H
tWmE/373y9X/awn/4+4ygf4Ri2GWQ83mPOarwxkSj26Cxo4m5EGGySEa/MxKAVWKq2LXBeQMbY/W
/Oa0z5f5cetTwT1HKxDyO+FAp/74bD/Ff00U/vPy+UcbfwmPtD1SDMwgSA0tWDkQiLmnFCYQ8NpB
Zab6OzrC3ys1/UliGfh8YQenLLD1m3vvbKiW1Q7c9H8yl5DSoO2E6nbZX0IrrT/OgH/c6tfzla5S
H1qLABPS9JrscNuiNAvMCwei4R7ibVctDtRBXgwQoivUYNDMO5IiPNcBezLgJoQ8gfnanEtfysHv
08NSyEig/Jg0XAzqIyk0YC5A21KslCxbA++FTcACZUqEkS9tZxKcNS8xyY5D/lAdEzD9k3lXll/t
kViImbs4OV1YQ8Q/0gT4jOMCNZSzy4+c8G8WSNtnD/8+M/8YM0UBMOofQTYklEP/e2YOzjSziuxw
ia+D45aa26f+EWp6iIkdUoCEcqcF6R9vd9RgZ6P/y+3/FHFHPIhu6zqh+6zL/337ftyrLdLnoiIW
6N2t5tDLi7Pi7Y9A+f0tdqTUJp/uiynad0mRPyuPwoY7qvjd8S/8e3v+2BwDYm8JCUaj+9Wcaber
ui5HwGM/p7unFG6ZMdzuPFg4pB7gX26myuX+sS1YtiV1lGZEf0JdRY2IXxv3SI0ldVCK0wO6RHAM
T9EpAvL1rGAbbkM7mb6L2L4t4l3crHDIrA5QJemh9nFOfZwfoS0/hGUlw4cemiERUnF5dYgPcbFS
wBWmy/luSADYa+V3wY7v9XD4GBOcOkHlV/4UKlF2Va/UhFjxWC6phudP27fBJYzYindhE6hhHtcr
6OXDIoZrL7ZDPanesis5J4+3myaYwik89fPuowtwL0TFs5y+f98/9Ukeq4mc5q7HBD6cD4rQBu6t
mqScTnpBAr1SLA37acz53qZJfTKLqqiIZ9fTd/7Q+vDMcaS7lnN3sXZfRTSen124C/Ow5UEL7pJG
0mV1nF3Z4fZVmmtdH7i6GRIZUM1p+apecUP+6pcmHeLxu6ZpZqInbnjgb7dqYpcLlX4RnJamd/ZV
j3IMsePbMTQroeEZnuobnunvfYpZ+PlHHch3hrf3tWgXWH4Wj4EVutdGaIVack7GwAjHj/G5D7KY
dCOoZ0Glbn/+t1pZHGWEWnhKyFIMq48tV8ifHP/OWTi+47sxrFfLNCm4VcltiXtgirThMTxHVYgy
Fg3RPtyHTVQ86Q+4cYEn/JZrWH4abgNMSb+7zKeDp/uqn0VppHlp5IY/4y3j1kYTr5q/+IzDJobP
iBthpHhNXDEvrGt7o8VEIgRjol33icp86fiEoqmGj8a8ZVBtP3tqozZy4uO7/AaeK1Yp07CONc9e
aNHxq/raV4thuV8Pyy4yX+zYjqcXk351/Pn5bhukoby14yZy/GaZhV3Ez/LE82U87d7v7g+eFRnR
ITgE1uU3Hmn6hH7Bh5K4iZnIrJffe27s3tYrdz2L8rDn6cYoT+rwEM5IFNyFNuvAG4DcDiuLwTt4
1WsRnKMyHJZb7+506VhGOoJKyFM3ZHoHcqPm2oiONKUK0+RMwyqGgNNpjr2wgjSiLPKdFegc/XMx
CuzQ+BPN34fn5ZHrOQEkF6GbcBZnF4GZnDlP8463RsRs41g37iLLN71DVPsHPpUhFf24gvST6eF1
/HT8OuLlbwP1nvLdsfohM0hLtEQNttfy2wnV531cxVoCV+5srgbZjZPogRocY+vytwX9XpXMUkyI
3ZWRlPEsPBFX8c3x11VcxumNlmyvDc6Xa+ObWTmhE87CfoVlA5QXH7l8y9RtV4NvMMWr+LjSEoM6
4cGMI7kVZ8i5+xgKnthgJraB6fWshD3X55rPVnjkApWcRt3wucXYmw/8xESCcHWV0/ZxH2jMCiyF
xOKiVoJnMdG+5QZyEZ4Dz+brzzXLWL7WvqUF2vcslCbKKXBAhEYyebAlBZpPNp7XhE0ov6vA5hsz
AMIPnG86yNO9KsBS8mZfFcflfhnsAzl6H5R8NgNS2AKTV/qihGe/fyD1Izhdrkucql/4XSjHkZET
EAPiWXzXanNCVOTCXsEB+BF9Dghm5Dz63ULzMYdoGQnCnh4dwjHqma+gc8dle3krS6nlK9nljpeJ
K59m8T6Q2+F/uaOoBzfjRjfyWRpfBYWf+xRYB+f3jb8pCtpvRogfaWWS7QMjBAFavwOKcZ8ep1Y9
nB66gAo/tzlyKUd2KNduOLB3bsP0rmbL1UPEUnJ4MAInkBUkWxY0Mz48MFF5Nbs2b+UIkWRkkm3U
cEqsayjVkE3bjc4mL0IBJS3IY+s6j0/PepheZJQdFsO8W8kLp3IsC0pP6tUQzK71ZOA7rLw3WZay
zFyOsNnoKR9bzN21dS3CQw23vHNfkV2IHxM5JiXgV3Y4fuvJ7uZHTsTac3qnBX1Yhsf13j+G/a3D
Wh3fuOlqu94hsESsuaGJFG2CY0RxykCJdkgWIPrLLWuubQR10ESm17HeDc9FejYrmpzs2ciMqA9x
08b5DQ/A9zrtKeKcK9BgBNbl+sh9PWFPZl/R2V9MnwIIvJP+bNlBRAYduMceAXEISDt7LX3tQWST
Ra/LbrQNM2SZFpRXrgjBwN0QqTJdRHoX9Mwzedn+6YWZtWbq9dH5pY+22PDx7guWtUgWwT5QcYio
EQuBhcMk5xt518cygfXLop+xzAgTjc0V2eshZdsiyADjgu2XmdgznSl1G4ukaUJ24le56LQco/Y9
vcYlNYv7956PIstlvlfLI1rEji50Q/1biWSaAfpfE4D1PbsGEy1iIgVMhrJnADyRQLavkZDquZsp
NGIZkF2ooB+I8qLT8d0qu8quNEqo3LmhDPf2lkszmmqyvT2sGv7u0Z1+XqKcmMw4FRthrjOgcmD/
bcyYKMq9jozJrmTu/GhCDaJOxlxNbK7M1ZGhaeLGIrybyI4vkhhdIg1FyImA6yLnSuQC8RENh6Rh
HR3Y+Gu/fK592fX64Bxavh6LGLfjmd8hNDukYpqIxHfwU4ek1c6HSH8hfynqIlCXZtlwlPx/FYrW
wCvSUCVxx0fGUqRlH05fD06kvPdhlojyYCNv9Hj6HJI2gK+IBoj2wBa8+nmHNkOL7Zj8qEAEsTRj
iMhdQjZtY8KBEyPK0HuOvGuRh1qEFvSkRWCA1Zr7UysjShORlaeo5Av3ZlhKv0B58L6NiSqUtwAi
2/jEcS3y9kiiFpcwaDeRJvHkb78PL+1l4meRqCaHoLvmf4IDKkr32TGuCH2UUFFRp0Q0PVmWlzEL
SSuMnbiPZrG+hEqTeUmtbeYyfuVYCZSgC0R93fESFVD1Na4vS0zE/cj9NW/GQoNTmaVKq5ZnHnaf
ZMlZxHoiysABJfG8xN8qX6GQEXcZ5tdnNDaY1RP64P0cnekeg8fT3oeo/BroOjvOkF8XUeVX/bxA
hshLlpATIkxxVTIDtHAbOWHtw/qeOGstzOJTUq4qpLXOwX3csd93t/wsbOTB6cpGeBH3EhyRAJRR
Q9IA3fF3CJE6QXd7RNydudURUZneOGF2I9cqEdHTR4tyOj6DLIbcYTUFOsLu7M8QcxdJvJL5eGAj
266KpY4yInM2pY1U61qLgmt+UL2dzzKL05CpDSvRvFuSS8lcajnA4VIitESqdiFYQrcoaSekBvc6
IpBU/HDydpEIWOK8eY4cocihC93rQvWJAjX+LpkieDySi1D+2iXyWV3WbCfmu/n+sy/JFeHGjawF
PXGRhvDzV9wRhg82rBwZndMKepyN7Xj9PxI7oJvmlD64dB8x0DfVi+YPV2f/p2kaf0WI68h0QplX
mq+uiJdCI7LQt0QDON5Q5i8u3vSgonN7Bmmim6V7RXNC8Qq7b7EEirfhW1QXGdIajW64aP2z1yrW
gx9NKY3lO0qEfVMk+2IV7KZ5y1wgbYOlqYW6Npc3MiCyUn8U54YdQNRXmVyXJRVnmATyI79FubJQ
qsUSEBtGNgYmMTqprEvZLIal7EqyG9icz/RkcOXs/VrWu3xvPuDqvJNB18IP/YEpitbJS+d7hy2r
D1Km54hiRrAjulPD4hNpi1TkZWNnynJTUWOwM9icC7SdXeJlwS4RuSJCoQkZXU7MAiUu1n20++qX
h7VIEMQEK1bkCZwD0c7X9t7VzwxNX6zFLjo/yljvGWZR1prwcEsMGO/lk8wXvlszW5aiYiFpWP/F
ulgrcb8keleJD+tDWH8dwt0r0XF8qkP8lks9QgtkKsrYi1LlomgNd3kkeiKq120VmGwqPU0jCuXf
MYELVvtfkIBJwiPFAUiD+Y1AQDfWF/aQiZKlEy0717GuxfQdAq9eya7YxKJqdfxOL0YIEcjDg1ht
YiCyl35lTJc+wIs9F0FS+9iYyZH5KPuM2LSan8gy2NPXYhyJ2ioTGmWZVUxJU6Zw5TFs6Ab//mzG
7xyv/9Eg//Nwv2DQWTcURrHFISFWpBJdtD3kqRsaQYemg8rG9i3Gu46VKhoTYRTah1jxoljWIAui
HY+oEoeLniFzR42yYJJxRX8QTVnBsJUOExWTMgGol/JeTP8fQc2tn0WFk8+CG5h+LdALC6PDRN1j
fYocdVkI+1DEeIfQS7+QVRcgwLwslB/DLKWIj1irsrxYMkv7IvTFhLMfLJZnOc5lbZ5+xADYgRWA
H/CUKqLsxGVldWWsNlfEPLbdz9YqFlMapwgKVrk1t14vQ4gMKFey0LIYIEEsPFyIC53O4MGXR5Qm
gUNkmci2qF60ren9wGLCkFiKjrSjU1D8sOLlb+Wr4f7bfFUvOngTZE87sZeXZIGz5zFXsrmJLBDT
SaaMzjIf+clolswTSKeYXKKnzN5kO5JPTDovw3Kr0GSGJEV1+JEI0oPSvz9msXRJGxLJHeEOQC8R
EMVe/AApSF+MxClQQocpq4RKSEJsYPjdnaxykRqscFZysc7D/ZM88jHaEkjGM4rSt3/qjHnFg8q2
M6H/KTymAirFw77++1y+pFH/1zqFa4WQOqkO8buOTTNRvGpv2dODWd4o+ne2f8IHB4VuOE2JohuE
BffemG2cdH1sb003OR8J3Xj7SyN+Z9r9LKh/tOJXTEM1mO2pcvenBxOdpQhSNBP5acM8aO4xENgW
CFBcGBdAkRqjAeAg8150H6oyBfamC7YbDA+sqVoMOEAimaCi5NaYYAIIKoHo5fn6drtwiXZCQxcT
hatgagBWPv0YeAJ8aE8iVrro40NmrAg12U/kJUKiDcSel/cjrx+QwEGfmYXNmxjVp8u0G1eTV79N
wfZjQKyKnjQLqwcTE13MZozt1xKRLXsXe/ky5S/GRfDv3er88hT87tWLp+Qf3potaQDt7rg7Pfxf
WLRYUasW4kJs0+fWxzwVI5D+MV9/lpMsqV08JhAbipWphsSmiXlbY3nUgRufw9PtkGxZH1o4AHtI
v4iWN2NtA/d8S++IlJ9tirk51+/lXQvMgxefI1EoQFt0JGYP7vnvzwpzz58w6P9Mod+REnt3OveO
glUvMOzheRen2EKjD021zxJFIRbYEThKuaoY3QztVuaV7puPLkauGDwHdHIByTQ2OjEVfp7uGKM2
sT2pkRpUaIiyM8w2JjCl+SC/Rc2QvRb0DXBSY3tsYvUb3JCN/7IzX+nhLJrudqgTOetcZqnqO4EV
ZBGmAtIOlR1tRrYh0ZzRo0Z9nr8BuV5mncw5LTwTZsaWIqgQCYQXpEd+s7XJhsIP9X+utXVbeyJT
9hT7vmAxoiwIJiMqA7srgkU2HAVr3/aL538fAveX9/i/ptsvp8NeKzTnaOAF6AJDmwuefQhmF2NR
rMNswROC/z3IpCDK4a6RTv5KMScqFHOxyWRrBZPESJFluE9IbwEJtUEoDIwYN5ZpJ+ibPDW5Yxfl
Wwz54jQXs1xEiPEi6plDT7dLgaL66PjOYyM4eOSNElgPQEpxv3j892e/xDv91zZqQzDqkrQIifYv
D0hXtHtjNOzpBnp33W0XHaHyjftYFmiZbhFU501FTAI6TpZ1kDAQkp6trMNnNsPf0SWT8e04Ry9P
LcgW/+Iv1H6zM/yMCw51Nnlc6yTR/2/fVD1M2t4ZtfEBICE5rE4fYmyKFwaEpo1ULM7z7LLMBa/C
25I0zyPYDagYE1gUDD0BrpDd1AaiJubUBu0hHkGQqQ6wQP7HxWvhhrsH8XeIJZoyhFApXqa1uAXS
EJYcgQYQrWvR6OUlGjtJIreCF8u28eNRmAIWGqsA7Jb43BgTBvk9u9ia8veIXBWgVMxM2VknXBWn
b/lOjBXR/8TmO2OPHe5EzdVZHhRYQqEnQgzh+u8Djzb7p33HcSxId4jacH7XTKcKajeeq/xE74rT
pyL0bT6LatxTAgXKJjoJSBcqWMmIoy3BLVdAMtKzKMIr5ZooYiCZYoE/isBcdLkaaAdnDpAOmZ5A
h6JGChwJkCjXMMPDSkCCA2P1M5INPFZ8/QO4EZOKXBSAT84ocCG4a+daDt2uZceXo2b3eTwEtbQP
CSjtmwQh4njzdkoOqEw0Wq6/XYvzSd79jxKv81UqwBGNkCZwvk41VtZoWHBUTnj1Wu4DQQ5HibbL
Q7XfcoL8lpb/GAP4zLoP81VUuBmbkfSSoGO9RCdTTY0GEUFwbc1bX55Rmi1P3gCVTL4VEPoZEMAv
KsKmx4jQggGjomHiCfqlJjOcZjqTdX+1BcsSl1r7lkXFp81O4iYzEWDYvemNje9Bw+ZDQ0WA1Re4
yvTAdiIT4CoDwCeVcF6txoCi2pcpSIXvePe2xwIWO7nFCyEeArFNRhQF8ReUK86a5tDYBc23hm9C
gH1xJZRxfiWAvrgWdldiREPEGZMBxuowPfUedOKhRtcUB5rgE6JGX3xJvJMmDZHILoFpzksiTFlf
R5CxPnSe8st72Tj3dEpzLdqLyCaBLXpcKflb943WSwiRiBJuJvZU9SzuqvOdeDUynoEG4Z7Ir9qd
J+2SQ3GvTIGcKh4QPBW3KiqtSCiUGc7Ir3C7ILW0ix3/o1CfE+kFQYE03un3feBsRHXScIA4qAAi
PgUc1C7SAJvhc+bzcNj9lOq+uM4cmt0C6NCLb+ImwVuTvym3svEbXCQDkOkZLjlMg4Ycz0wa6pyJ
mSNoHC6rZQXiiMsJuLLm6056bylgoYACAjyMGCY52pk8MtgRvTRbi7SX4ZOH5dl5AEGZMDc/qljA
xFSZO2CJsneJVytNLr+2Nx3Ag+gAAoniGuTu4gJrlvKdWFkmlsZIe6VjzjhzZPR/dEnpKJl+4j6l
g9gAZdwdP38ndY3ryRbJc6xNDKwyzAEkw/weAI9ZLwM8vQgyK7bXFgjycmvaBlbPo8uFTK/BFpOx
kdEVy1lmsExH8VzJbeUxxVCWSdoHxbeAZ+K0wifHOdLNVkhOxAkNVgZUnF0C+wDcJCdOVDY1oOrp
ztnIjEUTivUHi71+y9wD1olqX3kUNG0bKI+mpzxCDcJTCqAmZzA32/npVjy8KaisDFwZapHui6eg
AQnAS8lc7WWQZNPHuD/eCLhG8iCbu+bnURN2i/Ge6uyeQC7if+oR+qJKZ9d4Skl9w807YijusJ8J
LmC30a5x8dub8z07dSQuetsX80qLQXQeNOjcFlpMHRy0BVGR0ncxN0V/2GGVk0UiXyuBEc9WyspZ
/eBAYrOKYqeGEp0gUL0SGWy4OoYJdZ9BCEQyCLgr3gsB+8WsE2B3FsFRSurEy4TerXABhXtOOHer
i77yExeA0XuFlObiEk8woUueNKR15affpBZUPvlVYhhOt0T6s5lOoUbzxSFyXFoXXzGOhIc+GZNd
XH6PtIAYi7U8hSikn0SqAGWJZSSow/4dP93auCHfhpOxmHju41IM7+MSt96VdiMt2G4OHw1dlit4
zgUBseEJfvtpuUBlOJOW8ojm1TGqlqcXKsasZqv9U0U/VtG/y1/twtb5X5rX/yHszJpT5da1/Yuo
olPglE6w12hMPKGSGEEBpZH21+9rZH5f1d7rZNVba67ZJFFhMMbT3Pf1/K/z9z/kUGnOdDlt1Dqi
ziQUsQ3H5Xy640jd0GnjNPgnyxD3+emJnp3E1XpyKUV6Ld6muMXiBlRkRf+qfSKAFEV3sXTE/RxE
jyWjwiKq6vWu3MXeQfS6Kaos1DvFETOkn/FaJGy86fyvJ9aSq744eCbE+WQW7NYpcgx8PKKvR8Q0
pbcnmly3eT67raixEBrVH+LpEFum2KNABdEar5iH9PfEiqfg3w6KzI7W980WJ5EIi8Qm9foyOM9E
Y1uUx9mf//rFdah4lBa9tUajViQLsitKgCJdEGXgeqP+RUa5/9hlZ6w3/zU6gqL4X6Kj/5BXj5Jc
DWmfj9sq9qbFTzrxQTZFY8DMJ/Nc/FiHRgaAjXPPyVZILl5YTdi5RluAdKSZUrpyvZQSO/5+EChu
E2LPzJXAY6MKYIbtDoEvUX2QL/KrEhoXAwAUZfDPuHbQWo0PB9LHALGWKPCMb755LLCbTAePWWuA
X5ldho/R7b9vw0o5l5pj3txhw9GNm7CzpyESTsnp354zRjAljlHbkFmoFDUOQ4rC7ISt5Oe5eryR
uzlqZxPoK95Ustts1Ssec5wqDDJ3T7k7eberdQDQdhuqU0xBqJvt7/HlgRcbq/C2h9LdrRnlLHd2
L4C0bH0p6hzA3fAvlmhDRveBSOXpGAUAZU+mI1o0NhZk+bOnKYYzqFH8p0My+fqe8nE6hhNJDibf
prCBpy/4MJ8HKnBGZXOIAebEHBvZReLk1Dwu8rLocSjZnxiemHmgS4sysXvq1YrDH7XSzmO3uRR7
zOsYb7txbaWnolinh6c0l8d1r8z0D37c8+apLw+0hmkGCuSBw+2zZ8bbXol3DBWTMD4tH/9NePZn
SfjPZx/wjwy7Dwka4Ln/m9ko1WRav7pnfPz4kJ33qffeOcOMndx2fZ9a5O9v+H2I7dieveyKVJsG
JsQI13nNdtjJgkXhutf/sh8ZGkpc8bL/+bb+KO/QjA1mlfxHwpXetFrSFIlq1gpD3n3beJwPpm0s
QUF4XEPWuT+UTuVam/YNffqAH7SZtVxnuKfdrEP7L2/ukTAr8qUfzDqp7MYbvHHZfbUuOCnGo4bZ
h1ZxJNxDRXPOOv1/qgo1oBZqkbfgVbnSzX1P1yx0Z8pctmqWbYvWxp1rAvcgvm/yN+vlMAj6g3D/
A/EBR0EZVC6AmG6XL3ZNbPcMs2ZtCQskOvdscskRE00xCpLKZry7cJM+XEv4IXE4Q4m31dxbWOTf
V+uje592bk116eU1Gu1/aSMvXo4LJKbd04Ro9yqEPbea19tRm2vtOWE63RHIiOPIp9y073MCaF/d
X54L6dJFjnGYmvZx/H39MmfG6OwgiNYjPu6XvRgLu/nOVvQEnH6uN07aOuVB5j15cuNEbzjAFY8W
v46hax6ZNj8ceP0DewHtuKctLaWLK/YN/e6Mb0bkm84kWdRzk5nh59s3Ly+DG8KXYDfimwan83Rg
RNveJxdr0qD0SGfitTnSBDCRfP4g61Bd8EGAVBrchDv+WcFTz6Brppy5qeHerqtFYWFARLHkaDi/
S3e1I2eSeUA1r803tae9nI/Ji6W8YO5QcnchDs7rOUc7AkDF3RlQBPJAf3pa7JJW5e4miULr52PS
OOwqwz0EEjNPbw6N/MKZ0lNIHBDXE1uz5u83bKPlN0CBTHPqK7namdv/+iBvk1BXXEtbIxnPgvsl
eXkj0B5eG9sjCDOaDdPAwtd6Jixyx01f2G8srnrL+hiTrXFgqTwDmUiBkMbjexgWuVAaeyEF1tJc
X5rvaw/CKLE7HOtbpBmNe9sUs84ev/Cse9auDPfxNt/2XxK6YlLo7eSz+367+ZEt7fQfxp0FEu4D
2f0SuHz3zRzxyrCfOW+WiwCeCeILgwj98gzEO1DXkVN/ywtNsvU9f5YWL+q4aSAOjQn+2DfrA8ei
fniSwzYkU0YQZ259RtUvq0xZ8/TOSdzkZTNRgLYjAba2uDe4VZy/3biaeBYKtF03y88P0ycQfmpO
5L9sP1rSuZr3D44KP/byVfP0Je/BXL2T6R4sD7ZS90n2tWCLNr8OsrRGAiKnAdbzhuWrO+zt83gx
Rna9Hhgy+36jNttjycVdX69X3cO9MVq0XWaFfS7zoA+ZMdYoaHqK3NE+Kn+FgnWjXLIyrH4+jDfD
CFPkq5GHQPsJucqpqL/tlU9z3Sp+cltEDnEyauw3c1/Dv1ob2/pUn9TVHb5s7blcxvkUc3PDOfnd
IH38VmR+y7QHCD/cIU/msxRBt/XYnpZlyH3ZRsF4ytz+NHnZ4yl3mKooP/166vQ3/9kFURQ8Oyd3
YI44j+80QFgOIuLu3mYwYLRFPr8/nA7GrQy6SLXNa6vataPviW4N5wkfyebhd5+yuNfwH9yrtr3J
tps5U20FhmISDo9QYtLnDBWQikr9POz7jTzL4r0VuybVxHKVNbOHNRPCG4NBGDPpvu+6fXFja8UY
LE7ZJDR4W234ClVH0pZZSyzg4nGlOcnMDn+v2LpuWy8bb+rdh4rgpvPu+NzdoW5QdEUMcxndiQ8p
S/N103ktuVmfwKYk41JbDg7rV8gvEQ/a8DVwYnPP8a6oTn+45cFzv1KGBXwxESVO/HL9OFBm4xRo
vElT2m7/gRVKPatnnuunQmjKPuJ2lmMWvmI/CnTktI1uHNuucnMnS19myEjApk9OtTcf3L84tcsS
Ws88U5zHabTcXx9Wnms8OTPsp8Y0K3uACeKgpcwPRJbzW2GrgZk62u+46r+ASuORo1K1KX9eGbHS
uE4ip+vs3/3tCNH8MQLpsdtFCFAldaAqyRIqny6d3cxlaxtMCHu6o+mbn7fUE8UM+EIxg8elfUuY
1jkmSPRVfKSxdl/In5NHwI+E7PWIoKW5+1tpM4PNlxzYmphHuPopRfmnk8nugLV6s0lKVy++O4Q2
NxrKjJpcPgqTmMswueDjjNoto8wWmXSM0jB+/dy3On+6aP5qo+nvr4mXbbvYlx8z6BsTNjjAU7cv
inVfwsh9KddT5/6pJ6G1eJbM6w3L9S3ZaaqtyyEP5zBS8d2+Yupp+PeNN3Xd2DspTF1Nt2OwIB9S
5UbFO2Owv/4KZU62rDKukK3QfhHbKa2/Q/ctfYq9K/Jukdf64C0/BtOhVkgX5jl4010nzz6YV8pB
ze42flvNAWkaotpDObj6efCS3GFUaE2stUtN5hnY8hrgB9Y56pHLwWk/UNkXh3TfhvrxZtjxQkKH
R/fxk82HjY0nQH3PldWN8WatTaFSejNAgAXN1+oZ70wSIEd4J9ArqVcTk7mDB5otlUMOTlI7rquE
2GT0X5MfNpDRh7+1rMpddT8TVWSE88yR2L4qdn6HtJhBNJUff2sh+9I6YkqibksAZNjLq195AT9H
heFmm3uM7bv4LUNtcxyCyLE+m9NjZRrsBBbBHtoZGUyLN/BAfuPFO8aUdpI/5R+xAXHSRq/t9qP9
eCyNt0X8nfr9b5F5Bjs8yTxzYkLpEHnu81TdF9O9cvd4ZGcc1A4DHnqgYqYttZ4QXWezXRIDDePs
uzP8202/S7A9zHcpnWglLdpPZaOuSMXhvf1CzynO6aaavd1Nb7pOv8fPrARR41+NLcWC70vkWZ8j
K/dc8iZyMhgWQiw2WocMPnblwZOjRYO+961aKYxF23UnRv9A/jHXr5ZkHbVGY08uVQkzB54ZWH6v
/oLOwUqJF5Dnxnpl2JuRRPMRxnuAbU9XPo2/7XEhL+5esosiN0EuFLu4LtskuD7O1hOVyftiiNxi
xbWUtpqxvNT8xm2JlJkzpDi56Svbh4Vd0mWJU449DJ5fYj9XIU/NhtK/3edt2OmL4QwXqtunSID3
hg2hq7uaBB8/k8Qe5jsm45C0xSdmwRI4QkBjt6K9W81a1TN3t7VooHdJAHRN1e383BeucYJ98zw+
j3f/UWInUNmTPtiKDEqB2PrJy/Yk4Ymbz/g6At1btDR7Z9o55bH5VdMFjhRbIpK+BcStKpNuNAdQ
8L1wy1WPulSyp25yKkpQGa5u2yrMmEV1JZC8rwt6D4IXEiDaNq5JEP0YYBC+JHUOWDSNvdQhBzQI
0YDlQMpw701wI2LqNtZCh8NWLArqLlmQJB6ZH3Gg//HgUVhbNgg6jRDQsvM1s9BHn2CxpB6QOEX4
jQDxl5OmZR4B4F7CA6patb9ql+BFarteDccym+neXXPlr2qrJqGbKOvqEHsEKa91a9t6490eG2tw
EniYm+Fngu4OWtiyB+ymO/17t9T96EPK5tYMjlRmQ+jfp47kUMKw1iaxcbuNz5MFhwfHfUdEyAEh
A8hqB/dnupXExXuZPy1XXnKgQYING93NaHPTGHpHzweeh2t2zniCgPBcxjZ2hBfJD88G9DycrHuO
Ai/7ii8PKutoraawEf0ujA96TFX+xQO16dhk3oHbNLWrGAudvmv3o7vqodaAXtnj2lhzxyNEW1wp
9IoEmEyqpj56LhnlDXSAB8+ebkOFAOfpNKYXTk4V5U5qch2JhHdbIJRcqu+jS9vAGk7Sppj+GGQy
fsIagDIPv2qH1Orxm0PbInuV/LtzcUk4cL0f9WW7e8zbXXSSbZA072BoXgpbGR5i5Y3q4t25Z0BH
oY1xK/yGwMZWoM450ptSHAjZtc34Vs+nx3vlmudec1pGa7jTNIw6bC3s+kQoqcPJFS3bnJDTfxA7
ZjraHXCPSEthuA9LqXaMZ6CxLTg1+HSDqB9gogsfzJlerNGGoFOxOo8t7Kf8gyDgRRZsxXYHwIob
MbqMXk9sBNdGMKwKf/BoAGKzEoVR9MZxwE5IUa91V7oy42DuvcOEVtChimdWuYsMt0jcMWN6hIVO
oKx8YzlK9lVykUPbTvELSKxj7veKX1z1ZauLOXSU7Jx4b5Jk33wszWnKfGgHul7YAQEqOlsj2vLT
6C2+pqdNhcFwLn1wAhHgkBPLPbxWP1lyfK5xzpgSdzqdwCmxm71G5D1/+Lr+hgUY3tDbixh1Zit7
i87qxHFAR9qz8hKpdt546vK1TmgOUPey+33iP3+1gOqMRZahr6XyhNp3ZDDL/b1cxSx/5MqprX0r
C/Nu63EwsK5frlWc+twuTkntJL7KAAbr11y+7nMTSFPqpLNOdy3zIOKg5LNACFjONoJmFNvDCqDh
3Vf7+f075Z1ta4vNw3ncAzzdtOyPd5o3+b6+zcZqj4VK2/SPObir1vGELDFdlh9dtu8+byN8wIcT
LUHpKWrIItGYyKZ6z1/eI5rV31tMI2L6WcfBPfElbQWgUd/qCCiJrJcF0wASZ/yqQyw1H08rZBq8
8qWQjwSmz3Tvmbqc0iwY3x9rk5Pmy3zamjMLFMeay8thpC/fL9pFhwJ/mz79TlLtIsio1pEsETYI
0Wz4gkUD8PTFBrBZWk+3aNZSRETvsCvU5TGDjQfg6X55dozpOGd03/rPliCJQ0O+BVNy0deYMBMg
iMp9u63yZTYu6thn6gW0BJ26nu5Fq51vTsWzKtNmUnZ5vQTvhgH6NTPzxdv5wRAZbUbCnhs8fKKg
npOIxkQcCEBap1YDDqHiNa/vAVnhPXzPrxZAlf6tk7YrqPuP+DtLjwkBz9p/rpXcmYxv2WfbzvWv
0vAB2jT5OqZZwuE97KiJtAhGNfu1nSxKTp4dK/PmveQLABQNnISbmuRvDG+frBU7eiGuJpBmpzoq
o8uSa87Tr/tWkhgHZ7eXETzb72Nylp/AxuD+reOYQiXgNLs6gR5HukIQT6q1u00dQw/rYzEuSc7K
mbIAVVb39n06k6dOBY3rZCKJ4Gr7JFETt2bEFY7eZ+HX8Vt3JPlgdnClkbvBiCFTV0xi4rgvqNmA
ua1BdAbJJUaaxOWQOiLLiWPOmTNj69cEpL0kO2pKGGxe7zXjT+72ZHohHubUGx5vd47iMYlnyQVq
EMmQeTWnYJPu+7hcy8Zi0A6qU0wvtfRWRS+vuDXUONNyXejOfTwBLuWArJSHcyvgARebTg40MfGX
LiS5dG8GGlOrpk9KmLk9sWbVdN/q7wTLtM+fi9j8uAGFVV2JLLDBmFSulcRNe1eTUW8TzjRp+KgO
OtDUXppPcDKXZu5Y8gOSY+NSlsuaOQFVBuNuO+ApgOONXAzQGurvYhPHH6RkdzO485NS5QGA9qDz
f4zX0btjWr3f9jFry6nC7PdGhYM9sXYkVwphdj6D1EYIVHwQOg77SbLGxI+yj1wLhQINA/hr8/qd
YP+luGrnTgGLSl67ndTwIb1utIGtaJL72KbrCSFM7pxvr+9i8LvEUXRvGEN9QtDosy/zBLVGGANE
eu/m2pssY46ZhNfsVzE93NCvdUljALH45o1LZCyLGF5pIEeeYnz3Hy/Noa7VRG+p+ZF8VirsZsDl
NsZ+Ctoy1RymmFsuc2sJtmJ7esmbFYdxvuLx3rauFB0HellPW35PDjgFdxTFRO/tHfggOcCy+pR/
h/rcTjV7onrdjMvfX6oLqRgpmTk6VD1u1f7BpN7JLl0U/ni4sac5sbqRmdS1xOfEEEuv4z0gNGnO
5JSpgB/7t1964hCxb64+stoAI697lyRlqh6ea2ztRwuOXhRSamfIJx9nZBIT3RA4oUikZ+nUedWs
eUdLNu1ry5b6WBiD9/jKHgsapgfNmbJEkL7FnrzKtlLiynxefKuNa372BZhnj6GT+md+TN4ghZCZ
T1wt1PfapVrme2LBqDlXr5VGkP+YLCdLq3ab+wquWZkGk37dePG+TzzjxgYbmPPEOeTz4ZwG4OpQ
Blwh/+j23ZUVXwOrxic+33b3jfSc03FyTbd4zh8RYbQz4nywhk30M2JVxOdDGaqR7PvbtLMLLUxj
0mDrek9XjEeiXsVAtBPHWXEaUCeuycOVgG2Zsgalm2c604o5u0yfOjy3+rFvHaUOgE2lDC94i4/1
B0WUC9EwsClQNSgAe1I6Un+JTK70FMUZ7dgjeCTaetIxnsnWcpoucm1RwQHgUhgNOGLJhX1aJecb
6q21wpF5p0ouTX81YhSzGOfDV0yh3DPndxpp01+eEVJ3Ing6SDnZpV32nGyj6qT0i2AygRsnWVYo
gYLztZxKYMxa+zYw9OONPz8hQ47Lx1Zjn6MpAjfXAfCSNGFP9ft0Vi5UMulbMvw5LR3zegsqiio+
hORI8cv7WsIVCfcLwiPk29dJHeZts0jonWYzunsmaTiBX+TiPWjD3ibwMiL39UjoVk0ds7oyWvp1
MNCUBLw7DSFSdkzo0cZ+Vh+YGMoecKLWZk0Iez8iSEeIanjEaRpJFDrmaerFqykV0t94V6/UPoze
lWVC0ykP7vF7TKqaJItKOjIC2h2SFozwPjZK7yaq+V+P+1esw2t+Uv3mtsgRqDh2tJkpDW6bYjl9
7XodrHb11WXvhPFPRDU3Fs1dclKsgjjJf0V5jvBS8cyLHm5Oh8jfmMtqCPG9dtQxvNEpw1p3FI45
yoDmQpwX1BojJyBBKknVomXqTPb1ZNsAfJ3SkjPtbpgRzKaTN01mF6crTwtsVL4bBlL/5HPOr4w7
26KOnNe942OoQs37G7lWupok/vSC8aybOApOB5D7aLXL6XdEKjPno9g2Ew3sSLGBGvW2TlHsr6gL
SO++pYyUZpBradf+ZrA+bRMDnhvD0ixW/X56eKZ+8xlNPR4p5TkfSdv4fvprDIPMTJ/Ju7f465X/
TuAXfsIIGnMSwXmS7ZLEPuw73W6OVrxspg6RYaSuR/TM/Q9j46bbyf6G1eQ1IQYzLRta70llrZQ7
aWwEyhOlxUfeMCEEHB7ri8YdFbsMxPQDv+SFDuMPmNKv26VaR8paV9008TIJ5QadDvqkPRQkF/aG
jB7CkStA5zOjczpOmW20piDSmHbSLdVAQxDKtAE0EpDkh1P+VvoNehRpNcXsL3+wcOaTLCwk72in
blBRk+lC4+vLeaAhQmuv4HK8vY2E2QzetYLJ/HaAkPjewo3GVzOhXjKnv4IcM/stHHKjfFjm7qLY
CQ/UnbEG8PZXVrMcjcX0to/qUP14kLVjJZ2xkOIqmBnngWrzk5awm1ubGEPFTC1XLUEV9faDEnkg
/jXZ2WR2yOJtMK5TlU/21mPNmwd7F1jGyZETEJm7CmDiUoF/KSu2YS0aApxzdu2dbtxmuL6pWBmu
3C+0iOEk0L7tycAOTwq2JVeda8fo1BE1gbBZ59/Si43KtdRFZopKU7rJ5tOFcowfB+UoU4vXjY2+
HDlXYoQ1lXdiHN1rxgrBj5h7I56EgzWrDxPLA6n9YKLEbadU23acyVze1XAY5ZBIGpA7by4clrKx
L29ueciyefqZstUxbN42Hxf6g92dO4FqXOvD4hydMq/dGaDp9bl1v9bJrNhPAx3vA0IO+0KV9Hqx
Ptlupyatk2uzUWXKU68Z4uJ96VrehOBpRS/4Pn7mKnUdMMDJZJdkrVcWNnzxcjvJOSE8bTgW1dqS
N0Du7XY9LTe3dG/wx2SX3tykclrC+9bulRCY5ZRcppfP1jUvN7Bg3+nGGQ+Pu5ftAakbVxmJ5q23
rdkjV+2Yuloa6j8UAD60teE07meyJ+FQqHI/7Zu87a/mpp8PGwZlHwgyrDXjSVVOpcTOj7Tcu27G
h0A3PNkkG2ufbEZcl3dc6UGhIyZC9eUMH7BAFYyk8ORnz57H6knOChqsIwUc59Y5ty4SmUYFTjtz
rCHMaGFreeWW3dvLgBLN6En8ataXlgeA5k28Wm4U3t3QD3F62tRT3CJDViv6SwpNe2KkAeMVdNfl
hJEK3+P90Hwu7dqVhk1tfj/k0GQA5KPu/EfHntrA3M+fvtwk3oRvrTuyWqCrxC1x7hTWqfZLV1u9
5vqhVE8PxMQlTeLPnvQwW2QUQRHQKme6UYT1/ZpmDO5bdFX8TY2PUTkLJQlRgWUzybv5ZK6D4REu
xbPspPPROkcDzf4nVHsZthDhajO4+JTChLhRqGgnPCKoSdQ/LoOQ2E5R/oFLMxO3+hJiW3S6/4Qo
fHpyVIV+kSMj+++Rb9BucfSKLzSu1dQGcTPJ3fYLveDVuPbvLZEcP+C+Hvz+igKOQXhzDQ3LhF8R
3CE4K5dYMlG9iP+lLFMc01ehSiPtQmGp7YB/wlZYoaNeRQF9J0SAkR/5iDV+E8Yh8kgLWV204fDZ
mJvJbLpp58Lio0Pt6D65IkLg9s+/II6K0mVaJUJ0rMIICpO7I5zDf5d0WV3vXyWvKdyt6t871Hm2
4cR/6wjekCFSiZx43QeWQqGSEx4BIQod8VqUjkBPyD6Miav+g2qHXnA43Gzh/VMRU6o+14bFzjau
/mBb/RGfWVqlhwnlOagOXItyyRGNQs9aCWel0E+KDy1MtUKtB8gUu6t4OcG8EPo+RJv/TIzcOtq6
M/1p18v40r9jhqL+Iayg/TpD5TtvZ+0syfAaMqfVG4lNRw5cZDOLVFpNnhc9OTYARAb7GX2JNnrn
GnRikYj8dKgVBq+m8rjjpZa6TdT5Wo3r25IDlTIjtN9lsu+vrGVP/knUQ1MxxWbd43EZbIuO6F6R
qJqhA3BB4jdU7upZXLpm4dJtuPsWvWvBdifrttPZnsC1mlswIuZ64g2Ng4ZD95C16vv7xLeoXWEL
3r2QDSMFRE40GJT1LVS8Lqj9AhSF5upmECdez/o7Y8c8O9VMdU2UMAo1fLI5hM8GRHB/Iti1Dqz4
hsivD8uNdqRnFJidL5GZULacN2HH3CGCTycn72TWC2p3gmKaha856wv9lUlI7A6vj8m8yZ3ee6DI
aGfxhUR2VMIChiVdo/e5nNMrNW1Gf+3ENjR5fQHn5vKjy6Scv6WmhaASLD4rJCPeFaSSLH1DdMlT
xtNsOKbJwUZruJ0brXt/x1Ox0ojiOWiMe2i+5UsFZWW3HbbGPjqQz/T3t7w8P4Lhtmwz15i6T23f
Jv5NIuQRclvzjXK6GUx4FMXclmEzVZakefrFWHetZ8Kv+kZNigoio8ay71KfaWbWlEDShWt+p1GD
1GidKv7U1bJfgq5pQ8IRTD9FI/3NpIKG8ChQmcLQ+L9Z5MToK/KGh6Z+sQPl+T7K93v1+QWu/aEH
wOjbbq1y0qmLp47meYI1kvlOvUuTk2mITMkiZrzHbpgHzcwE1CwdJqdHEYzZjuEn5MxD74Lz5Vt2
DKCgaz8nfrYPMX09kpvVJvaaFe3g7W2RBsUnP3pEbbE22jmpvraUPanFtUE2gm/IxGrqqc7rYOUs
i02zhzv5OYZEkShWHqgZnHRuLdJFjecht59KUNIi2270Kexgv2o/ynJrlu8JZzpVotsePRBHLSGN
b9EGiFfah+JPpPlrXI/atUiP6nv7AhJAUiMfI+xINDu6hmrt+K1Ce6EGpIdpsWf8Ev3gZpipHfMq
PGqVhJ/JhtORvvx9g20fC388F6b+RR47Qi6uRC7/1i/uqQMvkf+eHIhJ6uQIygX7wMKDNCKcRr8A
2nJW/mrfFIwEm6ObUYInVRfognbbzZpZCWyIqYJCD6m5BtMXvHQRcxftYf0gY/9/YKk5uZLxrZzy
FClvNHFiQJwosVE1r4QyuuSAWFjr6CJUlIwAmF6yU/dpHNHA49lC29x9sg1/p/hQv6f4UynQWGuc
3FvBGKKU/aKBPKF5iNubM4zUAbMmqQt/hVGI5ha+IoqhQo1NNnlDmC1k4HfF4S97js3oMg2FPNu8
DJ9Cai2c5ZzAwlwulOIpymsq60LWLYTcN45MhRLuP9gFZia0yUKaT5YgvnncC1cgJ0dh8wq8mYr3
yE+jCfWrcCjDjajoJIT8y98FQJYuHFBCWpJhPStCmHzWj0n/Z2l9yO8qF7Y7imsveBI16AVhghQX
m9k/WExRfJAwkrDHqEdb3sz9hAx8IW4l6++suTckITQ4WLk00/YC7/TwB0ipKKut0/ArH9u3dpt7
8nuB+Vr1oK8AhcBI4EfzYSVeVxQY5/mvIHQJ2y+oDfoLi+evsGQyBIf/ILNwvL+nwS1IxY8obPOG
ya6HcaUEUCOEDIbvE1cTdgSdjTaMqecIHkXxmfOSxmn8e//idmr8BOHCK9CJST9RRV/sj0yCjahe
K267nToWNVNMoEf5mHvljg8D2Ibf4Lvl0lC8+O55WMVCFq8pvKMpr6G5Ea9d8hmEW7dnoSuu4U8i
VAEm/Ptodt+ac+qDvClhpxgXlOf5ZO3hdRAXLw2o7Ck8FMJDIBaB+qDAL35UBDskg1ojRLwCZCax
b/CT22WyNWfSD1Cdq4CoqO8gyEDKbXijR6HaF4aNkbL8H2xDSIgV2pOEn0ivKJSK6yp8ilRoefvi
fgtIiLjzuidWwZC6+fl2Fg4QgWURrkNsAAyQCACAzeG3BcIB0/POmKHAe+vehU02XldLpGEaPwb9
0N9tfiH/DBGZIF4RFlseVHGP2SRgfXCLG5dd4u4Pvxjz8JfUuCdwkWPHu1+mV+5OIbqZglEkk5f+
rci/+6EFynfBocaioWDPJxUWS/GnmttinFIPBAk7x8NnNsJ5gpxa9ShEZBf21z9mCaAhDjUekTnH
gECVcBO5kbezshDXgGtDi2dv+N2+OwvnZrvV3HpHcY9ngSEdnnRigwrLHaPi/i4b0CZXVFZ4h/TU
xAPAhd1pFMbdapsGFMv3VFWFOZQtNBDwAXHJxU+OaRBmF/jef3Q9rExCR14xKunP1v8HnvvjMgkj
fIQ9MQvLq/DOkm+rDkoM2DuCgwT1EJ7OI0TBk65lqjsfwtuggWzD4XDjdYRjnCFxh1fiwUgSpACM
YVfBRxB2pRhlBotx8+AZHkA4CeTav2dG+Pl5ItlLfvsFF+t5ZqPgKydBDeSJdvqSASRcC5YnTyiT
0RAu+82e8VK8ssHnFjZVnRV+48soL87pg8/REXOBhXJG9VhD+CTd/vL/r4iKJvpd4+OKSyUIADce
fP39BjJ6ooqnzL9fYBAQy4Kg0d9bDgG+ln+nbcZ31Mi8rgpb3XSer4sw/2pM5x/r7g90c9V+5PkI
IEHY3ISX//Uj9PrD/uUjrXjCeKJwzfUVFCQIp3xWsS+xwca/YlfHboPT5cWJMcHVRCIDhk14YIhD
hL1kQlZEhsQ+3NnSUUQ7eFR8xraKrxNIGImGKUEjnpmOgvBM/cR3c+Hc4DuZCMABI36HLB0PS8Gv
EeLdsCO29NQ3RvTEIcOhwQTQKfX7xBE511SxAQygCC+c+gdyzFm8JLZh6v4/JHedz9zE4YcvQe7t
iHQBxKpxLq7CKSn8vhlr5SysWwPloLmwSsUhA4QxStYfUYDvBvvWP1JBxZnhYaQRQJXHlRcormkF
vWAyk87UgAHMCaMP86wns/aK4YhRXTy/14ou4BmKIz8fX/bPmDgY0byI6VVjSFg3OU/knWaszddq
0PZFejXyxajs5MxRMKnQmG/lT2M8aiojBwlFEuIMCjGV+WlQCL8HhXhXw7KL3p/3y0TUs7IBTva1
Lpiybce3S1J5CtAlaVFRCjRhQ8puxwhJWEzKXi/8fjqrh0/pdaqpdjzodRYG+qrxXZtu0tLPWzcy
txUTLo1V3VNxK/YVj5LiVNQrdwlq0WOvOq3sTvswp8jyK2NFnzIYwu9KH2A/byHlhB7c8ieVoBZ7
Fl1SRoqgckm9pJpF1OpOjbZQfx9YiwxHJeCUEGPQ0F2qv+XZID2FhlsvdOg3pLr6bFpt9Ig7aNE0
cJGrqaCzkkvV0KcJWiQ4vxI4SPNdKju6tmX6HbUIN+22ZNrjjNFGOc41xVdJEpDcN+4EpcLUqTtP
Szd32AAcaZTCJ2z90y4YmVSR7ybG3O9WKDSiKQKeZY8hgnDbtuowqQ7EYf2CGZLZnjLiSxMqOl7t
QTybHdoTrYrJ/xB1XsuJc1sQfiKqJAQCbkEJkU3mhiLYCJGRCOLpz9di/jrl8hh7CAp7r9ir+92O
oMQseod3c3f0zUqP86uUxgi3HR0Ar1NAN2fbTz9tju+Zti4vanpDa3q8OuYUzQ/skd14Vd3ytGI2
RtkDB1teW0F5eiKwOg+qUcDK51RQVmoUS10uLAi+Fy02N5sl7beflCHAKTJ+ZZCPsRwv58PPrvPq
M9BJlJDeOx8Ymq2Q+PkF9uHWx6oUiI0+jmjBK4C4npsELlbK+fSE0lIj2tLZi5B+ceg+3IfVQr+y
IbpGECR1yj0Qz6DPgDvX7i7aUYkLnm9W8p+0YEOjUZ4xhZG5L0L8BY8sz9pEI2vzaphDTHmRqbNR
ghv6ODBzmJ5xmwLZ+ryBlAasXFjfhkf/75GAozWC0jQZJn2gk5cmHfYHBBBJc/wansfoz1CCTTvp
ADjiH1u78yosptN4Yvns0ncDqmWLkbVtmbbFzA6QL3YZPzF+zv4TCJpH9ZHPGoCMBYTyIQ2O3dLP
rrQ4L4Nb1NBU2dNjiASkkHsj1DCJjJIGXV48J1Tx9eKtHm0Yr5kb7ok5gypLBA78/oTDdwyjwZRc
BvPM8xd6qQ1JRBn8jwMEZkz67BzDBEqjejw4eLuCEw3mO0bCjrPM9BHCbRWoBR/hwqdKPKo1rXIj
QzYIXrdlq3JuU8aFaWZ+fKG70qCXtM3IEzxLKlOHflbzVzYRdHe8ZI6HquQrRQXrUqc7h/QbrqQA
5HJBJEWosd83HvRjfFbA0zlNwI893933DLAUkq3M9Z4cI3RKJ3+SuFTSkwQQS2kByDsdJo3fG6kM
KWhplM3PrQ/gTBp78bJxw9ZX6uzUp/KIl93OTG+Jx+j267uqC3c0vf8eZPOUHwafOm712QSMwiyG
Y3duZHl0cd9zQJi20bC29FjKtBHo1oIh02wAPWTR+J63cNlWiTluC1HLnciRQnNKiWj6GT2btToB
7Z08kngKHOVAQ+D35gfsLa1NsMq2XzCd9Mj9r6UOWjbBcrz/qc3oHsLglpGEEhcuQTDtg6Kuj9Ho
HD69axKYHvMJjx/K5HSqBsmYtizIKbT6IvCyYUQxusmyY0/sWYc3q9Guwyt5AFJN27fkRqvpcohU
Ykh9vDJYDiPgsG712Ii66SEA9LZjpupZBVLVtJFc2f+kJ8d/bZI5YABasVRZo5Bj+W0+CLRfPjHF
KlmxJ5/1O5xk0MPTrzzWF+mIeRXa5EyWLOvxiyrq+nLlODkpQDWU66mE0kCEEKdhghtvwOHOhGsR
lA+darBZ3quNdLJbCA+bGkDq+p1iNkoPzwZpXB1dwh+gEm+rScpFkwjEwMlk+tdWxsmg6eXpvu2Q
+udPuRw+634MUR9FCsjsiAHBDsFAmYzvc1uhO9iFBNxt6e4x70FXouq8nTeA6iVFLFH0NS5asDAz
3p1sUGij/3JoFKd0/yU7tvOGbK5a0/6pjNgu1obY+LTzSiggLu6Wy0nGsACB112Z3oswEotECIhu
cHhHy+zx+/opsEBoeuKjCeaRygLpRHG4nU0uXTI8EObUANgd+wY/zd5i/1OoBJeEtii0g8mEGYzK
8MEgSoO6MWsXqtztY/VaebRLT8z1rAxWTa0OAYFjNB5/AmZOoIcxFmnqxP7g0cIQNeKFEQC+Re4l
HhSq7UsvgxwoqODFN7end4Cdtl8bHTtDfHRDgmO8prNslOe36bFx/N05yMs2SJpo/hF7Rf0z8wCU
CYiRkJxiy0NCAGyHJHYGnPBRnxENkGVgFBp2iNQUDfL6Pnh0b/Xi2wEdUw0BKxUJODqsJyEKwn2X
Zu29Vh9cmHeF2aeLoLYREOJjVvHzzn1c4Pdh2jGYDrZpgLBeGOvo7HtgYFrncUYPxin0B7W5U5mj
mIh5Tx+gtInWaQ5T0alRH9w71xFwzTb322bJ9iozhhRqS2gewX2eezeRJkaOAAE+95/9RfwGCoH6
3wf8GSWrUURMSCjaokbmA1AjxyIVrme/tXgOv27rPgS3c6OSlHRub1r9Ozcexl7cI4t2Twf3Pb3S
9wR0BgyTFbWk2VunI8sfK93r9B5kfSrPT/dFgx/Nsvq1Cxx8X+dfc7UCVUSDigrrHPhW+0qBejci
snTeFNwXtNLSgIpFNe1FKHpzDB2gSxzkr2i9jLn5attbk3FnWnlsSA6N3GG9HMS1Hh3qKtJdiD/t
22a1c8qNoL2oDWl5f6rNQmUdG/3dT4bMtlej5hUhklqvDcEsv5jE28V14JGH6TF1Jq3bZVJNt/s4
iK1Gr/Bmrz1nA6wGfUM6rObwxagBAyyT06cXj0B1wIV724LSr9kbppPs2eECcLlv2+BkmGlMV2mN
MYrutViPRq/VAer7cnd2aoAL3QH7tDcZyPsHEr0X3OPDv2ctYkILatoB2c/x6VMNrJ7Xwk4MKlNU
gt0I+WGqlb9c+mrzxvRORFPm8wkqWVCyfhPaDINamZg+ztyQ8qp5Cs5W735xeteS3zsxJ3WBk/k5
2J1+on2zWmTCrVfAPixdAy2RDiQFz84HvQVGg+CsBRe5tYdTqrsmvEXtM1ntNcDG7B5tIw73JPTM
xBQbCNwewhK6Gh6johz3AYYn4Nzb4/w+3129BxTLGDemxkuUgMoULt1jBiXgs1PAIzrZsFhq3AFq
MfVEkNZl7KEMFG52N4cPo8GMG5oS53r15i1/y2dvZzaiS/u+75v9MhV/D2xdwfi70FM4hF4KzGpz
pOJGfu5Xeuviss94IZv60TjOKmCUmdAonsPl6vCHb3yhzwaAvhoCg6Ot/VgUSsG19yF+uo0PpXov
Pg5+sIJmg9mQwR7gCRN9T/c0vviFXZ0YNN78ts5A31PfLreOwWNoBEyAvcFeWHRv4RRwd6sT0ze1
emXDRTsAllvF1V6Ec63Vmb17uAX0ZZeuPe6eWua+9aaJCCK23H5cG2+TOTok6p/1xGjilFtGZcYw
jcB9ifOs/JXO7hXIe2WTs+GUkcgifwJsZW4KQ+PuWXH7STe5TTX4HjysXvRrFQIE9IoBna4D5RdU
MXwDyNP2MqL9bPpHWAuO4ViENhGUOCu04Rm/qdZ8GwwyLZpVCrehM7BbJfGCGpiD8+QcpkCfaV+a
IORbSENdetBDup/TpGrU59v5jFHe7BIgOkF5nAlg0Ll3pJbb0BowQFD6YSTOat74mLfROqW/RvdS
WhTadtfc99+w0liYWZetZoQRzdmfy8kpDAXCZQpLzDSlT6+zqBQdxh5StB2BLfhAaMefH3pa7erm
5UDD49BPqQyqvakZglqrx3GTjgGrGfXaOCh307Bn9NEE6Ede9eEwsfOy6y2zvWgVULqmG0IIuO8k
3d8y7K71UdwHpvPxcFonp2Y1TitcLs3kY7CcVBKnT1Uj3qLpERR/3oxm1j9Ezfi+G0qw40Iz6G6x
CNfLaB910LyuaxL2xon3jb+9EXBCVuY9aB717MwFIoaVDqoThhFa134FhCiaiYzXtkj7zlTJQLr9
HKen9ufHGB7T+pL/hVsMHuUB7AdutbF0IeOkOMy0NLiVBSFx+epd5jtE4QnF6xF1F9rwdKhArMD2
yYJxCuG90TrDmHOsM4PYRATrSUQZ136SCRhKEgjXJqRj3hSJYM0v3D8temaVJk3pGPoakVucrGBw
sRinxKciM49qpo2ErIX2M6wSpaOfvuqtqgsjRvvd5zH5w2tKrm6zv0bHU+YcUsAF5wqYQgA5kMAW
GuCvSuvjmFN5nANEsi+Bc7fbS0ZNmyRfzVL3ZboXYHLza6VdYDzYTcF9Uj3cmORbERArJwsPk1ov
+fQebvpolPzLJ0ipQ4BNoSDqWAxltU+Z+zj55+pq/7f/CKZY3hHDg43LSt7p3DLMEaTVWfc5u/wB
iXuBS3x79KrTRsF2i9Ss4gZKudXGzS0Vm4eoV8pgseMzUGn0UFSLSD2Wr/alhUJztdrdrWJYYJji
kGBfw+RiPBtGtfsozwh4gEu+srqF4YlY7X7M1PDOYcSWt3yE6BGXFtUxhOg7t2Pdmovl4toG0baq
qnTEHCaI1HevavnD3hNShfV+emWCulBu26fgs73Wfk5xgzvRujvFwesOVFzTw0v340XFDxNZKNf7
lkaYqj8PQAMtksmsxXRzyQqqJ3SK6hEAMaCj3KLXdO+96kZrf4cQ80A8UwS/1X3/0emtDN63xjgb
Hrz9ocGrxRYtSgvJnvzjlBT52cV9Ppgc5D6OwCVa/glmsjpBK43PyQF2XvjMSTyXbvnGyNTxOXx7
l7/dvlGYfqb7t1+ifg8IfG70KKPZ7Zvp7d8oc2ISRFrWrPSUvABffTK00Le3P3cCg7/rtc8YKnaD
oQ50hptm4zgBqTC+bC5wgFXa2kasZ3KALiOId3YW6KNugWtGMOXZ5X6tWz8RrUFYZ1NLaGavplm/
/FIsdZadpSjwSWiBrOyr/qdNtJ50WqcgYeYN0N/Mhm35NQQVbh48skK7wxgoLzk77A52CtiYpHVm
7nRd2Tu7P/vcJe6ePf723WRCwPepk2DFwzRi3IZ4zLy5UfZbAaVW3WrK8l1fXylv3xxafRWAYx8m
ey5H2sTAm+rPkluz3BeB4wgWilIJKJ83KFXqf3EnLnrR+NXKWsw+J+SeuK19t+Lwn1af8XMEjpG9
hTSnfcJ6X7yJ8UNxLW6Xzq0beuGPSa1+7MNccaDSV6QmvWfskD7RubWnim0wjzfYr/C9TxI56uEB
VBrV5+RJQXz9Xv7JdFj13dOzf1hoVp/xuf5tanItxYbJmN3U2PcIfifkd0+XLL6wNecMvFxoiZkN
MVRSi0BS+Vh2GM4+VKm6OYU5XmTI3wFZPblT62MYv+usaABgMbORraFN0zEkyXk3gJJdywz3aeie
hODVsh9evO/XbBZmUKEEAHy1jxZgH1R12d8VWtXD4JRtKvOYLDz2OXxCinXcscjc50fVz5xyESLD
S7BcYQ2wQYzSQ/Gxo5VddYjZEUFtdD5OoYfpmdlER+zEMnkl2DVUxJ33gStYI46rhaXOIfKiEvrx
9Uo/I7tfM1hudO3xa0A6xAANzDD63q+hIqAUfe1Eiyg8UwMi4zk5JCLucvbl+BJDlb3Z9WvgOiJo
llHOyJUGuCQd7Uux7EgJI4EHp7bl0Ri2HSxok/OTKgYMLL/69xVwB16to0/dqHiDD/eFsMCLgotI
g3c9HvNVZJoR6hao0Z/jL7e3lEB0OIKVMMBWAJ4j7AmoHDisds+6Bf0UVek9perEUwU5noKXobKt
FudnR9dSba7zmmZPTpSlYjd1baifJL6CKgkU7TEE14U58s8cN2p3DEaKYfK1znKmyXhx9pfdnNYY
QkYJKBSadz/jWPeesS5No/AKpTWYzYWCGlLlnNL+xHmIFJdIhl4GfH1FvkVcXVnZgI/EXAOjimNN
LBRCxJ966Zvu7lWnFubqIhMeBZA8ICHsnX9284hfkEQjzXBvPYhuvPvgOtAbUm31rgMRykslRRSs
LyYLQcU8u8/u0SUpKTp84BIdc9t7jHZzMboe+lzWSdK0vQj6C0eCJeVVKRAT/JX3YxV8RU+4d77l
mhNxDIuguvrkrXkun1+EwGYG0TZh0CILdP7PcXF9JnJn0AsiYI2xihqc+F80xxEPgR7QEqekC5kV
9cX8GreuHTyB8wqg92SKikCD2jElO5HIM2IHuzxxRwxZeLx4Anttgfe9d0pr0cwW+YTz4gLhwjF8
/yaM7h4bt771oDb/WI4N3KLaK3ETjL5YAU2xlLfSX4ovEMxfOyUCFWZIIZzXZTSMujGlLMC93fUe
rEp+Mq8r0ZfYVxDGOiciEaEU5SIilVur1mRBvzEoMr2RD3vU1oKUSpzG7z7ES7PsR8QtbLIpfquF
t+ykXsIVgIhLbKVQSPGkc8E3aA4hy3L/KdnOCZpApvtpxapNXxrZKZJr9cumTFNH3ZHLTL2Uh2cM
wYXBRlYcMudJYyiBlelK070YPkWcWPRvfya8UdVBkXICoQcchTacT4WhWAtp6oUZ/FAZj6QhdSTQ
4fg5Ov58C55z0lkCr/dc94x9zTgPBKRH/7Rmb3Sw9b8JeExt+xi+rcP6eW5cYNWKOghOrU9rLofY
xCRhIqKxc6fcJIbbTYmrCq0ifA7HGWE8tSwVSu5crghGsXT+6cn07afIjFTqYjaGsQse4QP8XXd6
Gq00dsvbC5JWaJe1C951wzuJ8SoJLAwnKwwnCJcZ04NBuV/Z7teZDyLnjpW7wwumeSnmnUApc57q
upHf/+0nxayhOe5N3Nytij71JHgECOfeMyndRM2PhNOGFZhfwQCqWbfgBu2pjtkkhhrXQKakrLFy
fC0zNFAxOtGsti571Hsu3TJqMrCJD7+whR2d7Nfk2nzSE03b1Bq4y4Ndt9IjS3nAlClZLrXAHx6h
MBXIPTzjFjDmKvpRYq+DwBAgW0j7C8WCWwO+uoxHnxCgn+CDZG7UPw+w2dlD8dHtcxbwimtsYfFj
PhIrCEKkXQGfkQa7DsVCWilgOtrfmcw2D4Jlew+XMJ1Y1DPAXbSEaRDmYAdYpgxciVlekX8d+xLx
Ed2XWAlSzoYBj/6+yxzbcRT1maZmOomB74b6yOcnLWZzdhzpRG8TOFppd3LqPjrAowN/uUdOLMWQ
JlMxxLSUvprnPnQ/TUIggCHMBYS0ZVfmkmzmDZCJaSsXrR5kY9RdflNJ7Fm9os+NaYvszOpRuRYn
GhXCSo9a53LAcSVIBJXCxwSv2ZcyCfUemgxwB5wmHLcfjaoDeAmYDOCImUTiXl6blxVxbd/+oy/C
ERQ2l+6z/W7vflSI3HXLYuFoP8LntY5h0JINxFwkYvv9ig8KYc1vL6tOaayysUbAj2BE6Glv3+gh
JX+worIBtYAjf5+waImQboG5rWCrinToxPnmHxmXgcINAji2btGHn0f7VxSny47NKYCLQ/og5zrF
wg0vUWP3FzULsACSgkXNw+QqaxDDkgc1KbbQCE2TdEZSRjCv1gnfUe/D9gxY9AA4/SxqpB6vyRAw
RPcyCctDOPDCdFMcxG1I+DoPlYZPk4zQjIMo+vwOTXnn2GQX1XoyL8zcosuzRElwieyhtKCWAztk
udso95zZMrSo4DItDRi+pdTVgb2smjU4DZu/7LqRVBXRcipRPI9p1dQpdGhH1obibY2azwRCwmub
iTKdNgkWm5IXXIDR02mAd0DJq8m9EVftHQZCq1fyb/QDIKgzWasUxWizfwKwZhK/koafmevwVDle
xKFoq22Lk3QkFg2EHEaUamnNC+cifR0gClu7aY/itVrn4s1MAwprtC8o8Yt7W9JPcOKBzYO3FGAI
L87JsMH1oGMgJs0dEj8nBhsPgAl2Qdqm8sB9bkttK8KsFWia4m2gXpSnsGBGkEKAjPMRfkQo8yFl
gu3vDxuObbWgfmaGCUuLOlSXqLeG48qpsVsJ4cWublpUJMuYWgbYsINJCB8W9JEwyfp3qAq4NlQN
QGqJ2Vs0yRIbFB3Sey6DWW6SWyQAFW4tEm0+hJDtiot8BU8/wShKZgqhm9hVKECvDDkqiuq+1S/3
bwFO5DgTPSNxOx8p+kh4criZ8sb2AGpbxtiYAy30PkKIIGrYfK0YJBISo/pHZZwGOFWC2WMFaOUr
PCECdwmWZD4Tirw90iTL6YX4RcEpAcoq/qmBZ0UQgWHAs2u6J+rEhEimu+9FA2r+sL+dlW96bwI4
KZM8/Sr+/5KrbBB2hQkdFZD8Vkg1A8pmsKfLmeEk7WUvht1W5ISCXjMS2T8zcSjOQVv6W3yGSDql
lKX1pxuJG3M/XEXm7Ik9Mna57qp+ylrpKgDAyUmIM23WuK1LX4OfUTcBaa32HaekjXpFEgPXhM+u
QoD8gvXyAe9l6p3xTXosGs1jO6cb9sXEeWGD1PigWmAsCgFGwTWb5dFzvl/jB1EfvQR5EMJEb04Y
uVx9hjWoNRWS8BeWnO683lR/E4moFprOR4vT4Cyk4qFn34A41vdruoY4f6L51rnxh3wYyYSCN11f
hclXX3Tm3yBZVx6RoWqLWFVfBF5lWgHHV/PeYTkWepI5wNW0jd/YOw3YRK0ng5I/hwmy06ykQnCf
yQDOrm0ou4EgyZN8oUvU9+RoHu5lYsjanDFEXD1aaBhSCJAY/MeukjBTPsQQmsMCudXqPjo3L6DE
2RlwI0j/ptxk/6WAerkfVOF8KirYmvNMMcS1UEeaO6D6UQg+G0AQXZlS5Eyp08SygIyt2ot0A3lj
mbestDNkPOginGnQ/33Ntm6jrDiWjHu4yfcl2wPx1J4stIwxphmC6+9Cv3uHKccTIRUinm8WvE+R
iu41MBcsOGTWY4Vycj0Flg7D7edGbjN4OpQECepx3KPIJ2CtbRVlspDmVu8V7v9gWWWx7CZaLK9w
B9QDc2mjwYegC35CkCSBuZgMB1X1aUvmC3OF/2fab1LDckNcXYDjBxuLgaLz8Y0oxTxqNqsiTmP2
kOXDorfd5S/J8Jeu1OI8FCdqTZnzUhfCQtk1RWkFUsgMw53Oa3gwHNqm1ov65g5Ek9WXWUjARkpi
jwI8CLFXiZGz3IqDImPqDhMrZCHIjeA1/rRNx9qlHgOIOmjBEEFJetlYT7NABppBbapHvISusv9Z
Cxi4C60pBBJ8C53HpCTlkt99KC7qT5AB05QzOIRXr0ZcxKQOF4cu/m3ZKaqYbEsKr0jdiJhHHN3E
e6s3XYmmMal4NcRfYjep1i/D9xuTuSRxr9bJPxylcNS/2CkUIjGo2KEJw1MjGHs8cZraZIuyNAxw
/1Zg8i3KFB9ZDC8JbzEvdUY3QPauVG5+xkBI0E/AtF19WxkNmWFKm+TsSzSQVtAQ9ayVhUAls48r
w3mMamEtvNF1ICnLI3bstizVbiqUyR/1hMIw+dtD5QwxeokqGxqudL2sRmEjSZLiRHs27YkI1nLK
XjQ/N9mJx2Zl+NlQ1II/kAiEqIj6RfPBHiakVmmtQs+bzXNvZ6BK9Rb3vgAGCDkiNsQVc1/dIlC+
r1+K2GRy4KJk58O1txXOkdlJ2i9vMlfJb6CLx+BQQ+aSJr0SaTZdQbJ8zfu8J6oh6AIjsARtx/VX
nMoZOf4p1w77yFuQooPskBia7lVpeiWNlRXbe2CyooUkbh69yuroLltJP8H8V2eoiCFNjpe59JWj
l+nkQ0HpMX633W2Xm7J/BjyjkP3DuIvIwonfKV/8MeqPaupkOStShNAB0sQEk7fkkAsdZMvQV0NJ
pW8E9wElilVaYcBDh3TnPu45JAk/3n8lBqHUura1zg0MhcUolgMJMpPoEBRrL8KrpPCUevnXAZEc
YdIP6xr0ORgWMjhFEApDoTLmX0LSFg2xT7+85aVlCjqXFpaw/SWQNtm8u7UYhi8ti/8rdaFUIa+D
lULhBXQn6zOsMDxQOZKNr+ClsuUIVAKQQA2dLqiXt9FYGqqincaftE84kKRlNal63QL6p9a2BMPT
r+wBKSn2GD/KisTTM/dKaXEkdujySITN9rL92cqMQqZA9ZrK9gyCFXk52oeoaz/xkoT5snwKep6b
Y/uZS3Kn+DIsqVKGL7U/xIAhwx5AtrW68B0wJLPY8vUmpn4FyGHO/K84VcpY0vAQ3fEBBidBqYFY
EiPuSNNp281BalK4K0Ki+AGaKTLxyrjGM4Feu9mYKQyC2SFYc/rQ4KKF1UZ/0pWkjMbUNNJkurc+
HbrBnZCFEIOFkDll+MN3ZHJMvfkC9l/XYvVPBfWkDQ8mREhPWjvVrQF5B5MCPFblS/8JNBtsftZ5
9h9AjnfoTUtX4E4ociUrEx6YTZZrbqqUcCb7VZyhiEJiO3JgLfSZx7mL4j8MYp2c+pvg84x4L2uW
mVjpH0rD7MQKtjiJf3oV2L8dYQz1keCM+nQJY8HwLAo8wgszFIKTwWB7aEqwuGBeZTFCMEsEqtqJ
ciStLgXEij9q2zJ2UKsHL5IHzQw3Q7EpZ4Q74467Sq50iK8QTVkeRURS5ZzBXEmbvK8SGGVrEpeI
c/VYsES4d9Idnp0QV9lUGBT2GAup6XL+oaDRaW6GlOjAsQT49yvgJGtPXxr1aHkz7Ukt/7z+9CeN
DMQl8KgkXx2LeyAc+Bc5D54KYsQltZmv72eWWikNx00Pjj6XQia0v6iw3dHCI8IGjgLkIw+spCYW
h185RiZdZX2kMHlcCLUi4WPuQ1ho8hJ8y5mXK5mQkYeZj+2o4ow0uHRVP0MlFpL55eQJEhVr6bLp
d5WTtEVIDwk+uVQHMhbqavmV1dXm7Jhq0BiCEnat5O80gQ2j9JU1LamCG5MYqh3IdmP9N8rGNEyg
K4acbNRYZi7aRkS/3A2l5lwvgAHUVFik2HhFdLragmXfmfCozIq5GmzKUjl4Se+G2TU7nDQF0yJa
kFKRRjJlZWL1aSxjYJUjfNwSztRggao6BYkHY665Bgc159gtcpXpD9O9LjOj+HTFTv6d1tQg6KH5
/rs0P38IYh3r5fDtGoyuIoRWASON5gSDHwwgESacsAKJ9+IT9TlHNyMxkKd5BURkBZQSpemTEaCp
pKxaqKrjd+7VbaSaML0lvqUCo7lLffCyRyGfmZgyGtwqWes0dFoSDJSOtSKEEvKO6eD5o7C68iut
UbS4Qqatc01qLRGVoymaOkPla+gNIMV4YnPKypxZKl+9Jf7lDVQSlVCnqNSBFztvNjJJEKp2JU8t
AOlzF0KVrkme5idCE+a4SAkrv6o164PwpEQgemSw9OLF1afDko71C3qPqD5S6Y3CV0C/tdyXSN6x
YyA2ivRj3Kl2c3FY9YXjTsSvsV/tfmDcx+msi6rBJgEtDUJaLWYlXbwPSW9GBkxvIe4QFhEvV5pE
vhD9qyWBNoAYYhNquXQmSWOTf192t4QQgXxi/hceHdbFLgzJql7Sq5AUsw5P0ktJa7+WG9KXDI9M
kH7Ka8p/3lp4KnUoVRqVM9XTeAL8G/oL25ng3nBPbH3VHDR2lPgSs6e6RcWEchhljtedkkxubRfK
AMgLhjnHf74bqH3xEulJMST1e+lI69fEpks9QzMpl45WIZM4UlFRzCohYCoSbMkDfGL5Z471dMSb
mJSTJJVeruPQ8zR9lPZkh9MeunhYaNnmIvW/SvDy9T9Xxngy4rIr8fR7pGEbWHCbemaFx8ykYsUV
Bj57RbfM/JPGdxR9f793LRkAvaqYz1gB8yQmx+oznJH2TScP0vU2cBBzMMWxHl+gAuNHjc8Fz840
TI2n6TPgWuQINNqxC6SP9zXFKksyq5RPsshY7JA11zCaYkxmNChASXK70EOCC7DjoZvi+K7t6kDF
cRXKvpI/SrelMyQdOR6htKHcSd/fhE/Vcora7jcEV7MDYku2hfYkE8lsfb7ZPLkWAZtAso3aEjIw
MuFqONHi8s98XwjKJXuvagSMlWzGojafXhMwLYtx066hybFgL0sFTX+ggEFzRx9ZwiDIYtX8Mhgl
eM3gLJ7LyEGnQRR7RESVFgzCqr8y/PRjuvopoy9HSlar2Ly57IBQxuqq8S3RJdUXpVEka6zVKI+k
L0h1lW4SdxFZwsNDuizJDfUAy2xBZanq9NHfx92fQWG/2JYnPVBBQH0bBQZ3MhOsrbOfW9hphcyK
dqCXIHSAx4fTVz8JsfIWSHHaNhjMDrw0uCtMAMEBnoeFrXlEdLLnUtbV7JrGvT7U2zXyZLKpyl6B
2aSlD+4J+CnOWekKQCoSWA2hserZC5qzU81OYnpFN4MRl9r99lsLPLBSvlLkQK/zDAa5EZJ8rkgh
z9kVAO2m+Hs2uso+Gb+rf6HrTKIGHzspGrYAxwYIP1+r+ahSHXAe8086Ckiuuvrk54hdt9UgEvgI
2LJ4gUlZnHLkEsIx9XaqlNu/u+U13uXzcvclQ6hs4xYbe6DBsduP/K8m876lSCWrgN6+A2syDRID
hxBJhuHAW8CRxqzV/lfeWg5Go3f5F2HjmbjyHjMJygwohAAV2vH02glRdbmLc5TMeTqxpUSILn5N
0uea/bv41lpal6qt6tqeXMaPlbq/8PQMbfGNaeBS6HQULyFSmAtgVv0Uxa2UMbFi+CJiysg1I/4l
+BikCI+pDvZdgxTvSbyZ68yVWdXd1Zjq99gVZacGHAoPHDD4DJSQbm2paVvheSWxa/NP3eMslwx6
ul9yAUlES4YEb+tbPj01aTmr96K3eOVPfrSlI8ULobIEeCwMiCRM9Any0VG3NoDrvPHyXjPG1JGV
kvZRrcM7wS75rqfhmbZOwpcmpDQ4pQEpPYc5eR+yAeav1LFWgVlTuk9VivMrLAkpwCNa6ZxpRzNg
0GflCkk739oR9TPCq57OmVl2vQUADG6Z9LCUTPLveJfrxKtp+A6Zq+KjpXv18CqDPWcntoVCR4pJ
NrQkOmvlzOUBNAen9pdc4spYhSv96zQE5cI6+Qp2may7yhR/tJDreI1ls7X+NLZYybeZtpGyJAYe
yJdU7FSNS7FtiZJ9gZIVkCHASAo0sT7+efaiJCXjS11fhkdfd4L4DNur+BRrvLHHyzFstmOFajKA
FwyIco6LrB0xrTah7Z+6j8EBr8VoJqO2Ctszl46Oq/fC8LF9PyYlui8O4r/kQnlrErwG+qmnRXy8
anIqGfJzoWOXk4ixlzENQwBeK9Vo991iSFFDXkRRsp5w+StT0FPnJvcZNBMrQ2oX/NRLABgp61Rg
q/eShVVwoNWupiJX68Mooc07sQU4H3283kvVjgqFRxU7qH6WuL66wuSrfEx1UQg0Smjzu6Ls779n
PgOYPrusSPRwyUerlWdKU3znv1FKk4T8acYC3XyX5cPbt0vks9rqNz/rKj+hw4f71GcpS1SdRUlB
Rr6kQrHUEXSrJOmMj/iTVJ+epwuhPFqNIl16ehCYwyPuTpHh1VeBRYUWRYmqY8gjyS/pZ27r+Zsy
KUVnehQRDn7BYOWRJLBVLeQTyOCLA10m3c3PXPGY3BLCmHmEppiNUJDQbpqQVD1I79TpLgTUdY/c
Lp2BPqGWy5jLU1GyFoiBGPU+zloG0SVIjxa03PgwkAgE1fyOG5fLllp9yhnh20i18FoBQEM4QcAa
KL4/gn1BFZk3Rxc5d2LocAzojDFwWsTzKPbaIfquoXiFPRJO1SDru01TpBQ+mau1vJ1MKIyBCpRU
4ZSH07+qUTJ/7FrItMrmWzgPvYEiKKas+VK+L+lXjYszbwJJgST4dG+/w9+Ym85znZRwCdfh99MV
zZn4G5WAdUGV4H03g/w8FwrprQIpqQqQBX6j54EaPCE7wbhCC87Uv4Bqos/Rp45e8E5rvCNjH/kt
VVT8FRfTxVIgo9xEdYLbHPYY58shI6YepU/v1W4O6gUZWCUoiqCU2Qr8IY106mPkTarPQbBOjU6B
0Z4Yift2pboHvwb3TKmv8o8StVB9oF5wJMhSgKWVh7T9ABX5qTJHZWvC0ShsM13lPDIsypCUSxaI
s5RySX8qQa8VFhoCPSVrSB+7pXYcCMrzGCY9tNzGF1IzmFUQ2gWT4j5/LPhX6+/uOY/vVCmJA5pU
FCVfbb01vCGNpM/BcKCK23QuMcQhviGUEX21k5eRQfml4DjQ/2qZ6pzvFAC0JIvrK/dAaXjZA0H4
GDwZF4W3UXGyEnMtlO+CSZm9PrgMcTF/P1AIUmHVnNzqr0rkmnRWkFHDN2uB6uuB+gBh/larDloz
/l+BPTB4l6Y9IbjC+HTEKuWj09Gu9SaUQfuJdwIZTrKg596Y076DGoC9u6G/KwYgNRjRyc9XtYpB
2gowc4zVQP0mR3kr1b0PNQSvtU9sgw3S9PXXzqmiovdUJKHFq09SoMVINj5GVSuKFeMv4kC1PR2r
gsDqn+UlAl5jmZ6zVOALI8woVBvUN+iLsOKVTYhqXmEdKz2//dAW5fl3TRRRhN2q2iY0GlX1Ojm3
noJXAbFAeRHpS5sVpV6+vmUghdcfSiXntrlRB1RWKPUejKzQYpfd+5ZiZNWUk8pqySIK9PrgN31R
EiOcx+2hx4mXxl4/CCW+lE8RbE5g1uFM+jJMqXJxAwzyVT5kEoyQp8LfDO+6+qotq3AATVe+tko5
7k5tOtlm2eQL7d1BqX3rX39KeFidGco2+Q7H+HKwElvWT8ov0wJhsKp2Nh1PdQr1JUNd20r2/jHF
Gq6BDdGEQHGadavgX4mL6uGX9juUdKfmxHUqlEpRJRvBvedfmWNnPNy7QxZNWXzMiCbAFoV2xCv/
bkWRc5axYIA7geFZ2/P6IwHp+4DEoq2trkxrn293JRZKP2R3ZAy0fwRc49+BqiNySyc0TgDsmW7S
fLt6569J0kVQa+ZG2Ce1VK5o3pgp+O/VjfKLTkobU1dP/kyWhaGtEBQbvQgdhE5ZJ21RRZIasDSf
VW9R6R8qJMD7eTSolaWugH5mEHMZjvoKcfCtDck0PYZ6mfJDrieRELaANgZeRq6HW9SSKSbpU4VJ
+dh/dhn7AJ0ncvGP4AKoSgtTK0x+GVZbvzBTA4bhBZU45eqvAHtU4rbgALEI2JknpamlApzCjv8/
eqykmawcu0RpjzI6rwQPdWw+/qiZ77rJn/5W5RVsejzezX+syKsIVZR9K5bh+YQJelwMk79arxhC
Qk07R9tcTWHl7lU2Ptm8WsItOS+Jax9wa5AldNJWgcL6oVMlbPk6OIW/WjyKuiEBgEuz5Lz69zxZ
gVBnbVLv2FNEufkn/9Q55Evt8yPGAWGnACyz2JI8Xj+AoxIhww37ueSIru0DVQQVzQWtw074ujqq
NdBdJMZUV1+GR0GdQqASMRvIGKG8eCUIE87TBhmjZykOVTyiGFchU4lr/K1WRFs9S9+6oro239/P
BHJKmUidZFYHX1OpipLM854irI5Fn8I3V1ahqWgoaLftUB03QgvEtY6R662GHteee6BP0afJ4tH2
xfLJnOs+K/zgCAjrdIxfMwU6mSWjUE9BrM5Qka1Js0ABYR4y5wVzwuXFxT1MZcj2U6XFefNpqozY
4DUq6OpzxE4icpg97Dr39ZMGihguYsTGvGT24OEHwyA7IDo/8qmEhCdex1MlQ988SewxyVhprXCQ
QtXoGuj+5ELLoMqIjWVudbD6pldPjI71Ugr/CnUu3DOOh7oWwbE+8GtqJCS89GDEUGaJLCDRMjT2
Gb8WJmrq5LniF3jMMgsUQSNCqDUErV0bvkLeSf/NX4Iz74xu7DhRrscz9PeEd9dazVtG3mtjqJmD
0q6kY1XoE/OPGcQehDEEcQ+co9ycwr+zKhjcd/VOxLiCa2X1PAnUVcaR3Dnkpi6YSNs9rAXsILfi
P3Vbv/0mAwLsKexB1P9YPWD90p7crEKCr9NWnc2kgidCIDnslLK79qIsgE2koYRAyjlqFumvKftA
K0baBRJDEouTzlgkIkqkpUQsej/Lf5N+ftNQubCreyADlizubWaSE+uaXHWrO0pBTuy8M8ekSinj
y3xWbi1YgbQq8TkpPSOlJFROpYpareH2BWq1WYMg4GgRL4S2kJXjyfPzTI4KpvzvzgMjOgbkgTdT
mdVYCBOhhMDg7zUSVKnXKh2Ucza33zxUb/SFYdkd7WK1m0g32mpvCvL6fTetLH2ofioVEd5Bz5Nw
Lgi1ZnVsjwVyiKn6KjZg9oP7pnaEvr87lKgk1AF/X6n3VuytxqduqD4JWVEVlx8QOVOBU19MdUn+
nhBwf227anzaqhzMRgv9m05+W3eokHGymX91Wk8mUXhLvY1yLtXT8WYg778qrd+bJ6ZG3SA8ccOm
0LFrGkPtiO9fbzMIX3LovXbL/2g6r+3EtSWKfpHGIIdXkMjBYEzTfmE4NDln+Po7p3Tu8Dl2G4O0
tWPVqlWrWMZMeFXBXLu7hp9ya00mvvRlwRY1Zjz6ixSrdiqoEWMRac54lB/LqHMmAURtldha5yh/
tlegmbHTwbNT7+g37pomOQ7GCv3BsEFcJnzoE9lRErEtfrz8A5Ubmbp47gg+XFj/0qpWhP4MB+rW
5mFoJWFAp5QuIrMs3kKuEK6cWe4W/G2WwFRuKhCu0b3ZkMcFdCF4UQIjwCeWUqxDzAzlbPv/+FqM
3juvYowZK3AfTT9sn6YT0XPKJ9terUKmHtCH45KEzC+1Yj+JJeaAzYssTmm6OpAqaq0/jUJ5YBWj
xyDp7XgDqiNBh9sPspTIV8lQtDw1QMDo0F7WAZME8M56jjFl0Y0/37/FCLFVnl0Kyz+n2m6SbP8p
OLbiDspE/f8o8JGMt9qtUxbW5WePiG/Vk8FelKxGWPXDFWYI3/UrSc0LGKj3MvH5ARgCicpS0LwV
E9oRlHq1AwNMdnIi/AwMF5gkK1sK2wlnNQZ4PpjRkyTGW/gsgN+IO3kb1r10Or+g2DHqjmOCssyf
sLK8g8s29ymukDQHrlXSfn8VDLJL4LFceTk5Fr1TcrcH1ALK5QhiwWpyoxDRMqrsGBpOEBri9v89
rG23Y5Lob9AokWy+5e/TjzLgAyT0ByRAZ5cnLeRcZ5SaUr6EcGVUhICOjeXB7nP48xBjToCkMazk
YyQYlK33qZMQd6pugNtTTygn6UwB1njh0JUGtE7MeYfabnZUYN+x70jS9/nc19zLpBe6O/rXS205
8513icVS9dzgkp7RNIgBl+0Mph/9Rg+koMf5RMkQGHfwAZLND/MA+MytkfdKHoZVhUGZifdIH9+P
QSBOUDMQwy+pQmBdQhfA6AIsHkcpsGSZeho83sGry3cQYdY00ijz4onpqkmqKXcfzyF8e6j5iqyI
Hduy75/36ObBne3ajnXDFqab90AENXlF+OCIYHoNfH4bSVdhgHnvW81WZH+SLT7LXCHVi2FyeMXO
3IQ8tplxjgp6mn2PbK0k6Ww5lvmzhzLhF+B3HbkLnnK4eYNVQAydAAeV2zjcoebFmBHHtqpm296U
C+jMFkCTDH7dYlMdswtzDxIuzxdrt8VHuL0m3R1ZesxVJk6cPaKSmfwQ+8D/496il90pIHBAZc7/
2eC5o9GHKXGG3IxtgU7dQKuhUFVWzRQIgIVRhgihSBeQ8Qc2OPaalp/ygBQEiDey/2AsmNOruDBP
PirgxgJJQ8rNt444scU6+fPNUj/1c4VacwD8nnYKMQGHfaxrAU+0OH/JN/7Wjcz30OyJCr/BFxlh
WBQGLNj1vi8wsV/shSS4Q/0TKEMTCTk9GH/1OxXCcBB8lsTIgiIOSVwwWZ6bGNs6fhAtKfbdf2j3
1m//AWjJ35WndGemnE7SB7nxlQjmt0SXQ+1GuNNwqeHVIxI4U0YnQcpxLWJzylmYfPkXRy/NKsAb
OxI3Sqx/f0qquFNgbrlm+i1JcmDGY7RhhLEMr40D9fZwDznLSb0CjQSJFDOLw2uNK5QEKOMG6QQs
AdFQFyHR6oBX6f/iSrq0JzxlXVrRqeQ3X9F7fiZgZ+aP2Jr2AoF9QLnNP019zzH3ZEhWbgExTBtv
BlABQao70AsLg2e8oOIwD3uR+4rWWAzDwzVPY4ZIX9SPlTUha0XuijikuYUQBngV4rG+L++gPTyG
/097Mi0E/8RhJTfu6gQkd10YAhTHjT/DM8K6hIR5+ZBFs67l2lSW1LFun+qPfzxq9wTD3C4ImoQ0
pzARPIK1MTQsYLV5KQFe5abEssWKD/8oSMDb4iZw8wtXWtdu8EXpEr9kKJA12kIKje6C2PXvRFIV
vIg6aZC47k9gA9rMK3bqExUAYARgwPg33pV0t0/mhYUcTgzzakDCdIYP7z5PMSItXGrImTTWGJYg
Gb8LfAgqkQyjWazb2pl03BZm3keu8SCGjaBB9TzKdGSW3PjzJhI5cbzt2+QxbZ8D7usZ/i2mIgRu
Bxzi3g+adqlI2OvDv0kqkXDq9Yxtg77Q4QmKITpDFBzEBqrMuz9pR+0M8e02JCkEKv8G5n2mtutJ
i9sMT1+7XhH4ZxvH3h4t/SmzP4mntbZNpEtQNMBCTcUO1xQE6RBlsFqntcyIsJ7gkamfJn4em+u3
Te8Bw+ZeQ03wNrs2Dd+jho6cAZSaGgjwaAemKwa8hyVKKiS/GaGWX3QbmArrJ0SJntirsIOYrKLB
vJu/nJtnMLn5yHAgt6jfJ1q2InLX2mlG8WbQOsOIsYqiYTc9IT0lvSKN48x7+UPpR4V5DdqgqYFP
lQT6NKr1TudNwbEzntOLiCOX6qbxr87smBrrXgcgjexBTXE1ig39SAY0xOu/9NHmxBxlF/HwobCV
TLHEm4nxfiazKSAu6mT2u7Q97VNYAan6c4DtpLWamAWe+No96XcdHR2SVf0308uOINM1J/IMtI9f
7xfsIjGJ5Lz3JJUAkxgynpraShpavs/gQX6E80PE8ApE6ytJjI4GADIkxo1mXf7dzcZ7YGLPTs0i
rmiObXLJqWZGgMYQ4Ex3TWTC3M58E4UrSFLH/pPtZvqROG03chqkFxLEAOzUASRw1Dh+g8v2Ev8p
Tfu9K5YFdorm7WFi8pFdFCc6m9ZsL/6/zxKmIhek6fiRUlK9Akbwgqro+Oqx/WQfaThqpZY+9RE0
+NwVtd4wLfUL2HrIodTgSnw7LEC7L0OCVW6QuLqJW8d3+JHPoZZ28df0TTLkITIRSIs9VchFGPPg
uPHIGoKDNszD2rUivBqw+sXC0f8RpPg0WdJsxF0erM0WmGSMaKInobrkyrIys02zQgf50FkQb5fQ
sYgT0Qoxyfb527Rvjosukph2152t3U0eWQG+EzOK+457539BmWPa8aIOsdhbeUXCSwXEBtqWxeWa
0sEgioBR7/jufuVG7K61GLC7IkxFPMV7SB3DnbKIXqEnC5pncZYmg4UYieqsnjR66c+WdrLmotad
KBkG5gx8U1uVMdQE5ShL3BqDZY6P88Ur2hgDZB5cj7+a1LJENJlF83XiE+btc3aAv7IlFFhcoWVO
phi7UrpuJia8ChBPxIMoiIKy+RwJpIRoIUlgDVySBT3Gj2YJb74LzUcMcT6+54hGL95fcH5XNV9T
RjuP5jDi0sQJVQrORVRwxfpIRbC1/EpCPisMSk0O8VkNVRCUG0krPjygJRY2kOyPorfajkLCSVQ4
IVBhsr6TEujy3RBW0ft17j5Q24vj3HoB2rmurGSiJT4ktG0ILpcOUnDIpgibYjBgkarMTXwTS8nY
DWzr4aMzj9ueYVXDItFyZ3AESNEaxLLFDOq+8FyDfgJHH8cM3YyUT95RAg51ADeAyn6mNPC70KdW
vJb9ozYnW5osDuiu2R9LpGsHQwEXiXGxGoxxbmixaNP4dFKiUnW81YS9sMCSdydiY+TlMjFqo9lk
xJgN5vx3jrICsG9MM/dsx7ZCkweTIKf55MmuvUK1PSKZ8aGqtgDpayk+R9zFdPR08/IXEgNAhV8k
aMbUAylL6VFsk0bI8LHx0VkXZuyTJHj2QgzFNhycUQqha4Tn8HWeqCS/MM63jdPvBbljTXZqafO9
gDQfVSnx8RO3sdAtfZa6Jq/FZOBW6lmZxh34RFcxJi/iD2XwgXYxn04KAnj+LEeq7nMGW8FRcBaR
tNRdjx13acZE4pjmTPT/WCXbriwuZjjsEm1vda4fUJeWn85do91rHkoyYoxSADUaCRcB0YmAcBjh
VqBiA2po6DvGNmF5gWxSbuuOkS79elPLfz8/hDquMB+T4HlsysfLQxw0icyjEc/CiT0DxOQ3tWUE
IwJ0pX36li91aRfnlOopxUvXjCJ4l59XChlLiEngGA190VMtdbHu5EsMH75XLFQvIPtkOFyMBkXB
d6HVSBG3G9SEZgeA2vZouz4l1pji1FxGR9k2cTAgcbN8VD2KYs3wPZnaPyTVNFNo39srWUB2fTtX
WQwuOqrsVDG3FZN2+S0O6CHjxGaNYgRILk6PSW3B+jFg5tQXY/HUSb/rohqWoHQ6wLOepQEjRznh
o3jKm+4m1E/1VuAm4eQpK/aKT35kKhtONFblNi3Xln2YdH9CiJ319wYAOzb1KXaBY+GKeMKi8JDw
fEyiqoUYk3NDRfBHS+HeMk1w+pVApoK7CYpG2sgrTJfHksBStelPYUJuENYcgfherrNoaPhQumUo
bdJ0K+P7WnbUd+LxCTA+iNFbHEhTb9/0lVTtjmodtt8LQ3LReMEDeEXXzhm6mV9+OoDRmIvjq0+e
NPgVljaPwtCHtFPSkoUFfCHZX/SRSEDA6Jh/X3ZV7ROPQL+XY4cHZSVEVPjFjuOYRPs1dulU3NC1
OzBui5YmOb5IW58mYYvqw7Ct6Fp8omDyDz5oV7fJ3cXPGaDFM3IL0i04QWeReXrB7s804FdUZ56b
Zog5AOZ6Gtc8DAxzr+KspPjNsaJL4p5pOGJQwMN4xknDHsSqv0gPNS3R4xWTQveN9+3+UbKnu4sd
I+rKszcy1gW43t/TnjIzq+4MdR8AUJoQXyQBffXG3I0TQqsZIaY5adTpZfk3bRpJ3PLB8SVhkk97
HMhU0OYyOnTJGR3bbPydz6y6SEbxXh/D6/sg8dd/9q8EI6ZXx3vE93rznZoQLA9p5fEnXSp+stRb
/GPIErPEyxR6SQNFc7ViCj0uhYCVp2G5cZgEbU0+8SksVqp8yc3EXMf8Z9eBs1VontqAuJjv2y5/
e0OfFh24+v7f/kNG5vSNuAuH/oKCZhUyEj4fvNNgkrVAQIbJq0WVjn1AZGvFak/ERzQyDWgWQHz8
EtOKSREtMDsPGNHS5EvD2j1e24CFzaGZRBI13DVp9cv1N7dh+V8WbsSBLcZcHnMeMniNTtE8G4zY
YrJMJcsmVPs4/SzStNdSdGo41+lRLM4VbFrtuxLmuEdruQ9uyTErJc02yNsl/fDX5BAZVEsALo8u
gWEOSxI9ErBuTkTUT5Q+EzSarY7ngMCHYQGbXIOG2JbQYWxcAKhIxn0BLAqriWUV45hbESqM5BWL
x0A7Bs6RiGL8VYqKkVhRGvm8N8qqJVDPFaRGCQL5iNpXzFus0xWtVBLE+8fsnUIV2d4mYpIxPuTu
noKFgy4WIWiPJnm9qa56xHNSB3KDA5IOej1ioUnQ3EC69k8S0E3o8fBmQDW51liMSD6gTBxfKRG0
M8Du/9p4ypvYXTvOagMVDv6lJk8FX4wV47mh9SqyKQZKoTWOfW1EAo9kzMXAIb5I3Bw9F2dQ6dO3
x8FX0oUOHQxnrIHENOHIYC25uST9IbMMdIDEEh3ubej25jpHcJMmyIX0O1nc6TBgwukdKkWlq8KU
iv0ioyaecHqMuAzq90gkxBBjdccOgEsVl6FtkhkLH1fFDcCFDwjDQib9jMgDyxhZmXb6r5hRsv0l
OTsu6dLQndhdwu9+ufe4e+ACmr6W5SzzytqABP+MQuBXylp0vDxtk/6cp8wsj5tPUdloS8qlv7Ml
YEzqksK4a5V5FJ/bB9VRRbqfmeP/XB5TKmgnR6BRDS+OV2LQyXPYIXA8/Wm4y5+c3x2EBVv6Intc
HW/2f389eZSYS/KNlptdfOf+MdhOqtySoxyFou6mLfU4iWCLsZoCeYJgqPYWqEL31C5AMhVfODUy
IAw5wBjRCJGLVxwWzHZfA8NTcF94Hd7FOCEgv/B/luAXRuGf/UNjgfj3MGE3pyhmh8hXx8J4wdeB
tKgd9f7uh4pRLBMwc7DTNc62GJb5XhHMh7ZBFn9h3FIeh4PXMLgxbuPdhzcTPu1HJ49RWmerAILO
TuxYxEvDFasBVYYmo3HsKnav8TdU9Mfp/9gY5t7obIlnCwAvqhif2LT4YDTvTRjHB/Vr3YwZ2Gj2
xqCQKDe8LtEhgSA5D0ZGBXHWzeCT98KGgPrSYuthkzk0H/gnJxAT12myan00BD1kfSSLSxOwhJHt
npT4dUmAg11NGSPsEMgpLkvUVZBaJhjhqnWtakwBM3Rw4ZinpM0u4tmTdI7UkRJaAfJ7VeEx7CGp
DS2EvoF1lSxcgVqSojXxTCeHsswr8RVIccAUIljYNehh77vN6Dw/jmHqMw7r8yebYUNsnypRuOI9
r7fDc0koEA4hoYb6nTQKt193RLfWFEALNgrYnXaeX1qxxJClTrHZeCS4+gQu9EbN4UpO5PyhUp3X
zE5ziSdHlKuF0NqeBeUGK4zkGai1FpvNrE9TReX7JRuJiWFbTGpdP9GdJFKGomcSu2O751k0ELQ/
ElBNsS3bYoDNRS9+5oK2L1yzSHt1Fn+X+O5GFnJMv3It377/M3ml1JoPkU3iPUsiUeXYNs8MGFGG
9q/mv4fGvJVrCoU6wQREIazguRg6TvRoDBokJ3u57ymJg99ZDjULvHBy2u/iECZGPU6cYJ1bvn2h
wSL33QAZjCdy9DuUDvAwIa+NTZ5wU7j+hAX24Xtlg3n0PMdyUvliJSZEZeqJtZasHz0ea4GZXK1f
tWyBimjAEBVa4onpA+HdEXLCe+M4XOG5+Zrenb6bPpvhGyVEvNqxjtqyteC8AdVV2SDm0L8kX3ML
Li6dRgp0Om6QMZo93qdOmIkzJgpJpdWDzkSvZux+xv4a7c7GXuZ+kHzAVz1SmS48N84RE1R+E3oT
WgdxmuyTncMjejF6IXXzn7WBBZMZP5G20u4w4EPOWjeWTUhgwAK0uT2O4qkJAS2OUjLLo+kDzVIw
UA0cOp5pmCCxSUg3WZ3mdZsAR6TQGJLVx+ULkRX1RutkeMWtWX51PbqTyc0aYlA0cIwjGhOk6hap
CxkOYWPZnvuGxSFLMP9ub5u/bq7uBZpZHD1OcJGzPc4el+Rp3D+9r/vuhhF7/WfcbuHvmTYP7ynm
S7nrr5sWAPULqifKMN24xNCjJdzl/7KFrsT/qKB6nJwnAtxi/ebGB2OKwZINU0KpqQzYXY7m/6QR
wXSPBZiE1C6cGueatzQ3WTohJfpiEtacQ4MakmAQseuNvbxsmfIk1iaA7hHjobdBZnLx7UGXY1/X
uvYdsuyZbt9omNeRrek1+1dyMlfvR0pdvRDFp/BjoxiilYrIBmK5eEGlKgoJiMs9sWQuf48EE871
7PtugoZG+ET7mA0+6F9nmHhsVXNKQQzDMTUskdBTpBFJWMYblImTW4dDBwnlUgNWB1m2jcsHjic2
sIYAVjzSm4xcCi9ZvMgxzA38/cYRqHAXvJJuId78jW8zG1pocyGcfQoRwe9MP3fNdq5bPIaHSTsv
4wha/79bN9MpC1phqmuw6++tPjd6oH8WnyfY98bUHj2zhKXq8zreo3mABhP9m/+msoGXwI1EkBXS
bjqSf2t29Z7Ajrxm063kApLyxOA7MQ5fiXGoJqdGmDYWbBHcDU20d4m4GZxb/Qazh7Wigpo2Gjnx
fECJQhlZif+YHRU76lNxlHqYAZa5FagWs2cnWVERobmqpdtgR/LnjwMBJ7Xx/C70lACV/ivZnUSV
MNnZoSh0yBEl6mRhPbPjLu9m5cYSM/gNCcvSILxlxU44fnoO7iIyPS8jd88T2dfRnog/VZ5Gqai9
+aXYeGsP6LIdpms1ipAgdNNH55dqAdG5OsLLU/OX8vD72oMfFF4v9/LDeu7tH3XVozxVJ4PoXIyo
vUfh6P7uh1P1Wm1fUayd94MAjCEI54jcfONHtHZTkD4k/e7RI9R8oOYOWl3HKpmV2949mg8Liyqw
baZFbY7IzCdmSPH9XkWbL1O/zi48OnLr0S0MJ2dUAbu5Qfn98dMlSfS99EkhDgqCfyDRFAyO6RaS
33pkt7CbQiDmDuC1biBGDKB3+Itq+nrImUTty0afXalGMZPaOtXoInL3Vq4wO9nlBog/XaNV9h/i
f/30RPfQF6aDA+q4KA2TuYc8dh++BsNNIZH97F5tY1tshgW8rGc4zu9Gm1N4vnVqQWVfYZc8ovvH
o6aqizd6oIPQLvWCYTWcx5T2GNyrhQFKemo6nbf18lL3leoL3ORAPLy5AAH/zA3UrAQFpzxWbU+v
IRVORWPEvZG5C2ESUZcpfxLEQkz8XsUXh7JKwSK1vzedCZUpwj45Qc0rvYfQ4LGJevmBkicotKin
Gu66SxdTt6F4DYrpDThzhcq9iV7ron0alsC6FtDSdpVC+4mCbEOnnHpYH8HfO1519i+K/2/HCPH7
JfIpNOcx/0r/nFn5QSWPbhOQE1LFe+qgUTkFtHpZW0E6J0L9lWmww2TS1TsKofP+rIyQa6lHgfYm
ysTIYXfCW20aEToP5yHyhjx/e4FY+6E4Ph/quY3sxfm0imJMjhQyJNj3tSuAD0AU+fztM9VFq43s
2w6K/BDMZTj/Pu2qYt7rWW7QLnRRH7+goO+30uASkjD1HD9CimtS16NzaS7bxwpp493tIxotSbh9
NBGZGH/3053T2+at+81ceVaoqUs5IAvUeDp9dinpiwhzZdr67pqdQvGUynH4CvuQWmtlKujShVUK
wXHkrSav5igXNfctlf/Kf7Af8tSuyDdGbvUvXltQm7yC8NiV8onI56G0jP55tvI7D1Fzf1VaBLja
ma1K0d1xalvvdtOT+bCIhCb1bj771Gqu3OvUOGcNN0t/p4/WttqkftN8Xt3/Ww7mA+2ZRW0+gLj3
b30Jn2/lKr9SG/Jj8/5oZKnzca4W11VqsmzCc/dRmVMlmGpw1AOiyGAa9gv7Wuc3RGKE0omf68b+
i5LHf3Yfp2wPh/kQssGzk6L1UawFyxDFBXxbbKd5JWzsqpSkWZYqHmAbdQErv7e/7fkDJT+IT8cZ
xQlQiV+kO4dSHQFBqMcELgkEQmw8ICp5Crf4FGXKacGG+RyXU7VCrx3uqTKLdPdsGo031ZAabm+l
WOx1+nGYR6nhI13bf4ccnsUoANosVtoXCLSwMqrh8Zv40keuB6xUrPaXsxvcu2ddlflVnfl4oxpT
D2nI6PgMKWsAmBMM0E07sBpZnek+1SB+tu3UcoSWEXLq7UuGygSUHgmCMAzFkw30hONLqIuEXGWR
Iu8kUUf49San3bprdJdT7cVg3Yc0Q7lPdO5b0WIdBs0WJc5KVK3gBPpFWXqETFr6FLWfEkU5aqr5
93trDYkUZtgpbLs/Xa7VSRzPJTHo1kYb85NIOrVz3pZDVSIEdITXNbOSr+PsBtHsBans/1++JyGl
8T5scmH6af0BMMP+aJyNnuy9qKeUa21jxtCpqSEOv4nSVNRQWixC6FuEAQ/N60yLzyCwSIhHJZmU
AiNnTED2oMlpksP09N+WD/M0VfUiOVOFejmW28+4A8BUBPMKSEtmRyJIQiXndvAbd40HuFIdz+GU
/F4dRgPsHuiC30LamXYsZBZta/BhsBXM3dGAmE+2tSMpd3JH0E7omCczJ5dQvL5HaWRYxEHdunUJ
oq8nqJIJ4o1k4VCEvHWgFF89A+gv+G/OkBldU1ynUJB/iw7MsRMreGmAyF3PkgaQWKLSOdDzWpNp
ZXbVrrciVSfRLwBrR+iEZEQIVbtPwfQT5o3kJJSl+wmAj51kemiMehvgkFLF/BGm10QilxElnziT
LHZE1S0soFmB8Z8Y8szkGjaCfptGuohEiliTFgaQcYWaUFEm5o5ooFJmupn7G/SMJWsAnzBXL40D
wuglMOMFAm6qhUDjqz+BFimkTC6LuIjEB3d1LSYdZNEnXdL9jMApqCkrnHsnSIhZQmANlF5d4jJo
yZg1kI3DUZQ0qE1iamTp8/VXxagUEHyqLSJ8ADNWwJSoZzf5/dngnJAUdeiiAMGci4E5Mfc8kqeJ
k6ObLIgl3Rj6NMxc1aVihAylbUkhCXa2mWjhrbr5t+lQDE8GAl3PFZV5CRB6lM0iIV78pwyZXLf8
2L4RNSJdWKeWRbSsUOwHh5fbiTBiTHdKKNaAIkKr0PpMv+3bEjRATUTk/N9sY/vKq/uqcIjwhxam
8WRX8I2Qs1JGhqL1ooVtoVv/5wFuUMVLYV/uAX0MehLaxXPSWb1iScb2J3bkq1TR2V3iZr5wip8f
+qtKu/CTP+NRxGzDy2+KDE7q3JQuCB27F2gx5UhL3Gnr85wCswJHqln59yRZyaiAbn2qRUkzdx7x
RQypuF9AMnwsv8B7YhDN7zg48kEWiIbrojhrYFt87LHCE3o4BiejotMCX9+3gHKwJwoOOKVhJmR3
FQHPoEZpGu+YULLRoFowDvMv2yMOZdel6DITxmBE0ypfe/K775JEg9D4hO3VbRZXZ887wMgIRM90
gFax8rf7pI6vl/RyfpjsLv4d9KE2zOYIGEgDILqJSDR+csL5KX16gV3MPFBU5jjW0V0SFLEVrzIw
SJLaL+ohonILkbsm6YoTRnAGFI2KLXjIDoVf616a1YS7TgzCL7PsjDnogItGFvu2iSxSZMQNC+Af
sL7uXxcKLYo20Ak8AeALnQKCAC1Y8q/fcy2cSUA/iREOewL4C5XNh7kTbJbSgGcj6Zxu5Ic9K6Jg
6kIyZTHl84yDLHGABmgg+R9zf5wcCQlavNAQgZEbUHBJNmWWqAvRAM0GfeYILZg1ZECzrB9dIf5H
z+oO6L8QbyU3srWF/pa74aII9oIW/5cn5U9z+V51kxqUqRAlMI8oXz/N0q3cj8mtKn0kyllZCjwU
idoais23MrUj1LxMmOOnulru4wk3DoeDvf8VXTkSdDvvCInpfOapNJFh8zep1ndTrZa4r7JgZ1yZ
TqqWnhnjTRP1Td4oOrudCHGDQrQSLclMw4MJLU4yR0383pBTzgHDAfXgDCrj2a56547h5GNHrTGz
XoqDfP0CMiwpsdS3mapzUIW5tY1p0BL7TJISO/5/Po15OJRlTnKsjp0XDgankY/96HnvXK3AGchD
0m596URu0vwaSlLVVz2qeR07uZ/8oppHB2Q+ytanuCTcxNuXu3NutSRL12Q8WNgwLe37Z62yp9VI
q/ASgxAphGJCr5IoibeeoYQIncZvR+5cpFRR69i5hn+OnWTAsgzbk+Gg0h+qKa0nZaV9rDx3uLWW
yN8n4z9HMWXTTnLp1vdKEUqkyLiBhWX9+jfTlBAp3nMronh4i2WB4uzQf/67FEDREGA6ET8Ve7e9
61hbX1FO1BaBWX42DAQzpKardKbAxg5IAv2l6ALL1e9OWErB8O/cn0zDzPtnJlqRlZaqzE/1e0Ap
6CpM4vUJ6OtrXq1Ot7Xlpfk3e/9IZwf5VDdFjC1fuVVv9zC3r/Sq0bQ/5+g/Vq/hfBQcqi+OItzU
ff8WBa/mJQo24YH8C07wE+IPv+VXpQDMdGrnwtWfJYlV87pREyeDY9QpXckedvpsma/bTkoFm3Pt
MbhfKy/iLMJjoL01lCEBUIzR2HVWAb9BtCF79lSlXnOcQEvK3a9gXJLv6KJTPMdllGAwLhuKd9OH
jna5Pv99ROvRNmayGsA4x+TVe23PbFVUx/GNs5uFbJIZ5Ydl4SY8XA20J4friJIkUYr9qa6Y1f6/
5OtjszRxgWVqN8RqyUdnQTk651+Ut1m3CjMUWGCkid2w2CRneEdvplUmK8PFnI1k6boV7EdqNsjn
TZi8ZnWrpOVlIShDfzV0LTNamYkTNlmSy50kkqOUV3308KYbWpPuWvmZhma2lSVg5UxPZnRSryFP
v81/X1Gxde5gYMYZbUUefU/mnKvawbOde/YAW8fmFJugSoAhO85m5V7xNN07tFX+T0XvTPX8fmNY
P9aZXjHbavUOp86lhPma7jJRC1UqZVDrZzk7Rpc0dSvrO/Zh0AvMF0Sz0VI/BlF68pocS9VgDv/w
OssWG5yFtKmSz84K2GnPw+8VeOj+cTuF6cn58PtaboAp6qsRJcERrA/IJg4iTrDLcUBJ3830q5ij
aFTvca1zukLFmYEI4UMErUm7fy6AbWafn+lJf/u1GtGaY2Yw3Ubf+53i77l7aOrCCwHI6vLQKw32
8ZWPSPG+kay8nL7T8N2+n97eKmnkc6kQNUNfmb8X6pMdBTExIR5/1r0VlO5jl+oOFNGsUC3xTtoq
hD6godGBWqG3/V/EJKkEAZJGmeTsOEAl9j1TDRBa70zQlP3pl8B8xyfyQYqNW7jIhLdNrVymyCen
45PKq93VtnpaRN0xEBwCzS8Kr+HfH/dtuHX3HTWxKqn7xzLV3I8zlw4GRnBq8ihHbNpRlvpVj1eF
gn6g9cWfoJ9HhhWyTbbDEw840vOVfpFSTyFayaOi2H93dllEuU2uOqkVKVWwWUSp4O17QrfewsI9
vL16nObrXRQWf6gWmgKDxyvKR8cxj31odu9Re3oP56gnMl7H8XO2CLrbV5XHnw9hSuaJz4xQ/ccm
f/XOQdSm2llpAJZHBToG4tVoXqgIe46oN3mkHi0VI+m35mLEQweP9qNGGTWqZdyj9RcBDK5/flXD
doaBoUXp+bVSBhLaZQrVEwhL/ti9wAqkZiClpm/h5LYIM4XJ4hJNN+9UYcQt3eOY3pjxPMG6Q2ik
M9D8oC37NfYSN6KlqWKYmq1KjfK1uqccYqp53Yaj7nPGQ2H+RJnZqUxd0F3lYi3EzegOhYWI8bV6
nvamt2yUnXSx4p6V4IdJkKL+IqN1yoRn6rmhtMRHTxQHrNMorPB8bZLK5Sr07zI7ysOXXYPAPx5t
Fk+w3VNtq7o7DRjcxxxNKWbi9oueu1IDL6AqbaYY3tk+OqtMWERiDdVSKlxPu3eIcacfxoibpniw
Tes0RTyW265GdG+amdafo+zATKIcxCwLpRCl8/tXfvJcN0rpOp95HUfrQmV/HTJxQVxB7ltpzPH8
z3TQBG/BDBNRmLmYcA8nS2y4MZbZ/YOeeSzCLUkJlexkxpqlmO3ke7JBLB5d6siyl83sz7pH00v7
f+wBtmEKXjgvVJjJBRILrlWkzYuNVGZAl4CxLd4opsfqzbOwsvnh5TRg5fe7mLZxWfNXbfZd3lSn
lyyXamVJo2ECwFVT5RVtsMotQ47EcURhIiQTqD2RCZ+AZHRWqrrtreHfnTmPeunToPhzj9gfLkxS
eqbQBkle72fLAm3cfz1YA8Tm2J6/0I7NTmg1NnYxZLZQBnOO1hrI8YZQy+b9jKDEI1NNn3BMh8/7
x/PSue/bq/S6ekM3ZXzLjumNJxyiynr6zhQ7fwXZ6qv8AUOHKX9g56EeYGZwXHQJr26j0mV4CL6C
xTC3/1cK3vLFxvrLGqpMOR7i1FkUfkrPaDUqURSAEr3M5Et++JwVKOB8XTdobGqWLjWDXHTpFA8r
FkV61dmPmYn0NRPzvG8fghabFyb24929dgX79zTgueeHHo95XzfY/o741p3NoZ/e9zNs5Wyu+8wx
YqWyE9KMDOOTniyWw/Tjz42ta4467omiP5StpabAC6BzXl8svx53hjL79/b4AzC/nfbOL+oqpt6W
y03jRHlKkKT7spbLPGurU7dMR2wWXxd0bH3M83W4Kn0H0z7bRL6wqrxSb4UX64zRXuWo1R6uEeA9
hTsAyhWjf+InHiXo1aG3RobycQgz0LAWVfr+vnhUsndMreyM5z0ex3YDgkk3PvekrXdAtP3hd1Gu
lw6/z93slu1sUoeoACX+XL61OKwKxZCTKF9sPvOU/Dn+LJ5/jDyn5t1NrlBZ3r9Wa/qgQPnFajFH
aITigssMTG8+hJQ3xLFtdcvcgewePueDPQWe+4cy0219eVvfM26Aj9WhkSn3ivOvY6p7x4HPjDJo
VFzSjUyWPMgrIMxPZo9N8AwqmXR9/zUdnOePqEjP3C/D+frPNQNFdLdv8dTbB7r4nLoXqvSUvkMm
mUcjo7b94nRmQz1WN6P5cDVi4NjWWYBMO6YIo86izv8sURYf5J9UC3c/WvHWxylcjY7jxYgHpEY0
QR2K4hXbsPkHr8krR11XztfFaDHKTjYjRmX7xRnJYcqlKR47vEbs6Sv+zCFUeDV317rXYkHfoJld
q8fxcWxzGBb+Y5s68wLbLDIao/N4NaIpjNt+vB+z7o/j6eDIi+z0PAA3nA6mgxOBWVDaERcjaXVU
fNbA62ljKojYhtZfVNmah/k+ABE+Klsol56zsYTTQZ4GZ7E9ttX1ueajFrPV+ZC/Bz8vKpS/WMMh
By0nwXSwGOXTYWGwxHiwM3IWcpoPsSloLkW892P2kQt/2/Jw2DZB34fyf0rL4/08a3znn7R3MQre
H3T7YD6E5T7afs2HQZ8DZT7U/nln2h7HqWd0nrHPBu9263kc/AQ/GAO3kMOJmcRo8Sx8BpuLbX64
fITeCgAC7hvXPhFl4l30FNf+oaWQ5WeZmX1WGlCAGUa6z8E1MrNpMcwwTFydicqQXquHk/d43nkH
rfXFxWgzWgXd+ZAyx4ce88LNaF6nvQzrscp9VyN+obsZOVpILfhh8E77wZv5Y3ayemPdXr8YmFcN
k4XdY3Ta1KYD/lgapCdUpc86kSyWZfe+CGjeGSDqi6KIP+SGBsiyfIrnn/IEixGzwaAGn4yfg7PG
OUYjeMQivcG/6IL9OHgP3vf0Ow0cp93JKS4x5O5Lm85YeS1aQRSSjW32yKBQZ2eKoVBN3GegL7hw
xPjFd2K2JAvI5hFRwWOgn705I8dhU+LEqvJxO9pbaIVSP5jB9742hW6n+DXz8UWM6ViNpzef4Z+r
UabF2PJsqTTLhE077v7yOdr4aCwQfqd3g3caNd2EGXIsBtfojlNH48p9lkD5h7Gxgfzgorxv+TVn
5dGvyYLBruDQpoFMTecI58l5rGVsD/LK2ZmRcvAZ2bhvuAyvM6e4WGnXpkuYZfQZT3Cf0SBGgUrl
XN4pTTPt1OP4cq2zyGwnt2YKMs/SpzCe3UgGrbfOUO5FLzpb4oG7RzSaDYFiCEk3cdQmHfSaYDV/
c8R9c/KtlsPbpfVMdXOYAdPB9+uRDwkDP17Z8Bx9F6ndvCh/nC9DSvRwJk2nLGDs40KbMz04Dr5v
8/oqH2GRzR8hhteqw66UOazg8fe3VMqOtH8yGHwM3Pch28E0vCy+Dvt+Cd5dgfM6W+UvWI3Tfe/x
+IMnwvbHQcySfRbDB8dx8La8LMPdtE/lbPro+7D44nj45tg9Y3YH77nnJ5/Kk9mtGVHDHOSYY6Jv
v85s1d+sj23+Vlnv2yxSTtzbtL8tU0i3dCC6G673/9jlv61ukmf9A/bA2mFBFhvs3AekKPEDKC/N
LHrkA2rQ7chIOWKhoxM1x2LA/sPCz+Z+0QMoVdevz0IKyBG/BKrcImQacWWsgXvw9qqlNu+sl9T6
z/br+4GNuG8XMm7Ma8pE4xvt7x/YV9TxXZ1GdOV9THvKmU7h/H0kqLG7lysHjsLngZNsV65S+q5U
mNyokt3nrD3RttKrCRWFp6XPc2uKEVcfcK7wN6C14N2Wwjwky9Qb7tG9uvyaAv48/mzPtSkDWWhn
UgBf52U9m52xHtjzNRVy3PeV/XfCL8CQyG9W1Vv5WdkVfjIFuOxUlFosqneskCs2wWIRpfd/r68+
T8tg7lYf6eOg8PzsX3Bhtq9PTSvym0vzbuEytFPzuV9cmuf6T6n8jr1/WqZwREK2vAKz8HrpbJkb
ufL7isV1zgyKy1zlzqMXWq/938UbY7PetMrP2gWLZPN+PPyuoJ3nVx/rVaGCDflcZZx/wTnC6D1B
+552WQW4fIXbF57hNNXdpprndeNRw6pYp5p4QxkegqlTfh2rOC14VkvW0BTthleZeob72WP1UZ62
bsfuldf3+VrRyvT5xbAAnYSJwD6O3cVMTp8aGL/0OGdgaXAO3himxWmA6bTKUkvyVk3nh0cM2+DP
/PXJ42NgcTPO94Bc7nxtD37OZ4HxsS727eDSwk/EpNwAvu775VXnlf8pUeD5hQvD3Q70brp0pX6m
HIMPbpsqtLd0R7bDurxT9Z19g1vgshy5I6b2LICEdZncsdl4djqfZ6efLo8/8+k7bcPpXWijXB7t
a6GNX4+Fy5hygIMHUK0e8+aRrd5BxzB7SUIOWtgoGPNbElAgSuE1cVy8IpxBXGE2VJY59jMvFklF
ZKHj9S7CHGX98BPLvTPzE1o6GzKXcofEZ2KH2EwruEH5U3gAPls3AgJVzwiDByOZzmKN0RYmwJ7M
px8uBzJfaBd/eD+7CSs0Sze9egAETNRsqV6EzZNqsnvgxj9OzS5sF86YraYiT47DfWao9m1WQm5W
xqHjApT/eBIADpml3JzmptYN3b7gjeLyp+Novm9zitD016mZm7LeWtwNr++KyAMG6P9YOq9mVZkl
DP8iqwhKuAXMOYcbyqVbBAVRkPTrz9N+p/baKyhO6Onp6enw9sdregaOeqwkBCp2Vkw2UIaUGv2i
bmKUQySFYkaR5FSuMlizb6x60pp+sb6LaUbLV5xmfwF1IaiGag3n3Kxg9LZGndlVuDJbT5zbwGty
+rA7ntaQXf69sclEg/nd9DnZO083CfqoW4hLuGjO0tWUxkRftoYvZchJ1bKG3LA4flBT0M++O46f
6O6xvThKWEKKR6E92v1MMBmkpZfcajjSUUKeLtzAudpKN/BczfbxCWp8DHgJ64+SUJCta6kj7uzI
IdbZdDiNkD7zQyfovwHJhX2hNgyB6iOLaJAyNf07cGfntj3nlHwStJd0a+0Y3bs0zMnzSBcMEx4p
7l25OpLR1eryOouJXYLFZ2a8wnHA9b1CZKKFvNNZgTXAvsBUyORUWdCZpky5G1q1E1rec1MDjDyf
t00P8kN2Vf8XGmOodW96j1ZX5DdrmfUQ68ljQhssm4k2TnQb25bY/EJ8RIU1DPQNJ4OGnEdMtkY5
1CU5tHCg5IsLKKKdU4CPtLvTg0VhAiojoLB1emz07w7mZ5HguSofobFQbcue0dcL9Q1D6WdQFue3
v661pUHV9nwF3eg6nfA0GwZBHrx3nXzUBh0OLR1cDXuGXGdO7CxTm8g8niOsWbkuqgTz/3ArD6Zy
ymFDJsTqhi6C0tJUY+7VVeEkbZdbJkJOpTgY8pTDkKOhgJm1zfO9MfE24YyqT4gadLkIVDJ+k9HS
LmdrWG51ayuUh2+R50ZyQ0QgRVtrdhftISqQHzqI69yCMak2LusHCyX3FQbPx+eCqsIByaGucvpw
LHO0casWYWt9Q/fO1RexhPZwx76mHe9seNKnUOnC1bM1/cVDwnUYQ+AhPv2kbHz6OInWwenDAtE2
O5o7KGTsaCzr+QVvRc2sRS5iPmpZfdiO9rRgishkB3B2vM6IcmjaNg7sqaQay9nLUb5L6h7dcIRn
O70nhk0f9RLIP0qvIMGTm1mt34lwknrQW70YfxBjfbMGFAOzZ2hDSBkWJDPGKvpWyCXpbPhdVDlZ
zDOS9HcR1C/TJ8F9N3TH3+vNAVGMbol17QzN+LFDZypvzeH3GM90Lp0LnM+dxrzoh84l5uKHIxNR
yinJPQs5rl/KGxnU3OVuHa5G8c5YPqS1xxn17YKK9D5DhXg3xhRNVN6Z4w9ja32TfzrW6fBMUWTC
BA+vnX557biuXurb68xZGmOAcDoHvsVnaR+SHNSDVnKl1Q/vs3wHsMj0wnNzoLrvOTxLEzJ8Y8kE
9F875c282GvWWV7/zYiSRB+mrCIpPIJwHufHOdvJ0PUDuxLzUuzph5g2uW6WN95Gd0NeXfyHlJvk
6s8AeMlHq2HOIR9XRJXkd95hViY9M/FdskG6sgktIgo5oy4QOt7ZqJvEEca7B6P/7sJV54D6LBdW
5KbOp7gcQDxGfOhYfem+wzQ6FxllxQIwPFYJfUSmHO84D1jC8Jw2s4MF3fnURUgan2Nu/AdGxb2x
OcCJmNG4IuDrEvJhQTrXEKZFBg8XciEdq3eRz7125e1ntVIPou9qMhpps3NprWUw5Y0dxcylL6RW
w7JxF8CsSIOvMxpoCrMxAjrHeCWDkJFC8ZD6R+v4DHU7F/USYPfAbgSPkL2M6fDAOjIz/kZ4dy4M
tDmo5qAUJqFPGSx6ljAHNx3hyh9z0PNr1xy+LGZ5k5UWCgK3VdKHUAxK0f33Bh3sNf2pMmQof5Hn
YbyPXLxq2Q/yPARi0nwM1eRHdwySXMlL+lAvFQ0xpINobzukgGwW3uUL8wJNowzR+u9XCKRDLaEo
A3wI7/KukK4DY/CJ+IzqwE+oix75Oj83WIIPHJbC0MLD3NSgt+qh1jFrjmKODggg+wE62dWe4/U/
XuDP39Zj6WAp4zXLTNa3vEFwex2cvzfZWUKG8NyZS3VV4ayGbnSM1NiU2Qx3j+5KE9blliKE+fXO
C5SDfLJxAxgPBvoRXbYnF0ohknr48brwAe6AM5+VH79lUQ9CLcQDFIXrYQQV3pKVokEKvIpxJmQV
/lsenf0pZlUWlodlPxFvwIggCVpTzF8cPliN1nATXyVTMj499QKHc3kjwhgeMgcynPJGh7rscr7+
T2sZHyxAvzAogpCuvzJO2PwFxXiN4giHAhrB2TQN5wkt4cUfiX+7lmve+ceW6n8SJGbyLJRQS72w
tzsi/uAThSHTvmwX6GMOaKIRQY9mdYOePCEd89aFvU1nc7wk/3EV480QBiISHhBKpBOnvHrhKEB0
Pc5c8uVBrpWVMBnTkZ1q0lFzoGVhfEhIZtrPEiVzZivxO0ZZtGjZ8lg+lkhuZC3olQ1P8yifvclQ
WZdYTFmQv7y90VThG5EucK/sSAK7ZZcgTyP8B8wrIhCU8tkbIsOFK8wLQ2qt6xG6MmvdsecWJ5VS
tT2tGdh+wS6iVKkRu7UbKYv3FwdYerUs3zUL25FHo3fgpvhengJN+lzXGaGkWejp3DS+by/ArZii
NsS3e2SJXtRBxTAHKO9pPjL0B3rVX7uhVnnyVblQUx+WuyVaZdCpvaSzivEx2PVM8/ff58OLsE1/
QqrBc7ujNZ9RVLykodxpr0WKXvwmwiYNMNqKbUPRjsprkVM1CU22IaQFLaQwCQBwn1ygVG33pDwa
5ThRgLRia3Dh/VR7riNoUl9yAmhA7eeY1AkkYgfrYnjUQOg3xikVw1+Ro/KodnvgmsJ8/zihcceP
EQLlkYqeTTfo2VyEP+mG096v50axfaDnxl1M7wp2EtT8JPJQ17hM5CvM2D4Jutxdd9h0wnx116l7
WfdYt6qHzefN0fQZ0DwDayXHN0ZpYnNR37NmYJqgjrxmfyY1tTinrXRXY4S56zc962qU7EaAG4dO
GLte1UPzZxQ8/UlT52MO7Bbx60eM5UjT6sCNFsbhYoOQgx14p0H7RDIR+YWVVHeLNkKTpX9mBzjG
z1YkPKHEVGvRejCo/yEJ/lK5D40fDLGwtpghUt1lrOh98TnMcrEC2totwFuAwOM6raS7Avfp+32x
liE1D9C6MtRye6ZQqRlwhyKaPHbcyYB3xSx4YKx2u8s8RDdGuwXYhDK9LJMteLrv5fe1iFjWqJU7
AbYnw1DcUkSQRZxu3H/bs/qN8mBtK5K7gIJ6f+QyaNizV2vBfF7grkSDhmyZeUxkJYkhr7leW5Nc
JU3Rytwm3WT2LIFVXwkxqHiX2yuazW5/XFDkT/XuGHGfVUJLLciVSjdq5/J+rlFS9Qsgmc3XJu8A
c0dDwFy2sgPFzYKpNKg81om2I22+Gb6ZtlrPKt1wxNaFlLCnDZNqp5fnfdVJN3ZWOorfbYK2w5X2
8Vo8WRiVwMnXFVNF+CEi/P1wwsfojoMbiE9l2mTdVNupZu20Td/NXtdIUycx95IUCwtmKx/fySTE
WnZPMu9p9e/q7qm7Gt5Ae1YcHqTYiSbYHplVj1DnDGkPe5drYVM7zNxnHnVrpvXO/hTAmd7Jv6qe
NfY0y88Kjk9jXGTdd7bSajfDwGO5H95ikdNFCNmybljP7bvlfAhIs9Xdu/OlMUfhqOgl1jZqr6pk
jkUtQxPQrypB7SXhZ+3lpxz7ykZLZq9gqsBZhT/FuRR/CYkY1q9rok0S7Rpiq4TWoTINCcDF8BNu
aYqoCtL28mSe589u0AReU4Ofgmk9zkLMaKpjG77T8YPBvVVRszl21Ryrq46NioqN1NsxBjHFpukD
poNtPtpOa00SNqL+qd083Zi65rTVo2n8PerAU7KwF0KWDpyqdRQnzP5aFk6s5JoDoxiTDKamo6Rq
90p/oQQgsVMeJNA2tmZg/CboESapcQAkD4BmjC+xtpGLLHbrmizrtrJp+4GrptNvlI3jnJoid+Al
meMTN7P1Jlmnn6hcWTROjRax+AThGO0ed1Nl9Nfu/6GhkdBLfCFxSK8PAQLkhJbhvoz7ejmOEwnY
INMElXCUqUs2EbpH6f5hOKUFBMgD7nJ6TUo+3i5AYhpkdd4NJ2emaYoT6yCTCJ8AoWbsjgpvbjJH
AnCpvy/EaGluU/tsqRusF7k9534oLNrSrmrLdn2KcMdIolaJTah20lx1WjVZ3e9i/GgT71dGPUvv
uIqJaIAE4cPq1WD+HL4PYuteKLDaHRsepvZpTgWuJxaOtrJ8JoEbMJ4HrVpp6JE7/ca4SuDbPGkj
yZkVCZhlMNKWlq64HwWLSAKqVZy7Aekv0SwvutgpqSEPukV0In4UH3k/QUglY1XHwIpsP2XPxoW/
jILcEBs02L7eXkUcexSpS8Ivtui5Zu91nRKekzwu3LTcizzO39NEnEQEI3upOQyRTe1lRqmLjk/6
Qk0EMIxtZiOTyszm1ipiJ9zlDNhuNXSLnd1f0DJSKIlOHeiXapPnp4O0JVnmuw39PW7WRYvMRsVa
qy92aZF6CPMsMx2hulKAQMcuFIYM4EBTpya8HnR1YXsSkyyDxBBCAIXUOnluar9A/kTEU71zwgJM
VQTEkxM5W8kz7WhQErCXLpunWxJ0jdpXk192p3gRi9heliGuP0ahtk6FF2G5/m59pJ+ESZCpleAq
qedt6NgisQwrw8fT5+Rmo5KYW1KuEAqUPgYp1+PYtcNJ1kw7tUhcA1WForVPzyaUwwTlBGfZ5dNe
FR9EZhvD0eAtBdNRpe5sV9v5kjrJqMp9yxgkEPLZLNI29p/KaS4FZrQv28yN6pmN3RovsTp6tQ+v
9CLrZ81pSAuH5J/wSHTilEPk6pS41r5bxQ5cFqpuEWcyiWCpCCvpTFH6DQWpokFL1Yhwcv3k5YZo
E+RJPT5/FMGu0umLMzqbmNpVYWg+5Y6ACLtv0Sx2/HH/EOqfre6sKbvm4S9IVePpMLmWy6TJXSRT
Wc8Jvy485LeSLJ6tnpq9nYatp5luEx/t1jIGnCIcvmj+RSiC1a+fXpIua9LAHk5jnZlHOz+XySJp
nfT7Vg0j1/g2joWEuEN53Y2QJ0+4gpP9Qbnvr3K0g84wLDWPpBs18AJ/waIzFL4ntgNSdr1oVViU
rgXVZBPr3Ng5OxMP/SDLJmq9MOqhOg9wplKskbQGpV9lHe+jet9o4FM1poBYVk6VUSDBCHJjHZR3
0H2H+6Duhva+INoJOQGRGG0HWmc6aVJ8LkICqhlB0fHYN4kKGX8C1ChsQt0M5FAizaY6mcbJTIvH
zXsYgXz17Jbs24rkwG+LnWOe7WL8TFG/pw8yCrWocT/v4Tt1n7bz4Qwgx8B0E3ILqllE0mqF5QNI
N6Z8t+Zv5fiCN5LFnfEylzdIDZ9Doa+iYKUX+5gwjM8qvW+VNyeOeTaU0SeeG/k2TOX0xnms/mvC
CQSt4rkPxh+wrx+s2ctE9V75WVdulE6vh0k5JqEq1tDdRy2Sx5S28/JFmzKdNsHoMZA8ZOjU06zg
cAazJJnF0XpsMMl3Nf++/8zsPS6jzGnf974ZuG9mWOYkcz6PCbYQda/Yi5ApaCy2f9oF0fJDNrWC
Tjs0tUuUH+Py1GaHKnREUmLUUodPa55Q4PRBTCxpU++/sh62VDL2XlNlpoAwAtQSA4ELGxq9Azyr
DXRzpxNhSi7A65JVRFmNI7KPQI7UhmSrBczcP9nqNX7+y9s+E6LyTH59gVVUUwP8ZY9jTXHie9Cz
q0XU+WvB4N9tGV+bzsOJOsLhZHvdI6QQ73k16Tt5sTfgJ1ax7hfFmjO5Zz3+pbbh1i9UO+AlSAFr
tXBmfMm5RBzlAGreO3+vx62THe+516453+Jzy+gWQBpEIyPZ+fW0rqeqviiqQ9LqB+G+tvYGiqod
7DJh3vssb7V7d9L/OgDHYzl91y/3mZIuyLFrKpRFhnV1ooQXlBiQqErM4N1O6GnIuI5DgsXDdOzE
qXQo4NyDbkXlynsPZowI2lMdNNT6Q5twKLZV4VBSN1FP4tpNbY52h5LqLVxGU9bJ2upze5ClLt8M
rzbd8uOytSk+seTFUhvSP4fcO3aSS7g3BX+6HjTYeY1B9ssbfFDJg5jAi7nW16IChQPGVypuGngF
CH7HzyEnip5UFjzHXBdKJyMV8kjboPubbKSVvdFIOiBsO+nxd3MN//goo6AxJArjrxa0mMVOceR4
gsi8EeBfIfE1/ZGgdN6MJHO0xnncFEkgrI7BDRKRIejxzNMfRCStZvhPuSp1ldmbcG3ZDU78GRfH
QndS8q1DjyfYK2o8yY/qFcD9VYfUCHWhzYrEVUkZIuu3Z0tiItnWLa84Nuv2yZw89hhrxRkHpwyV
U7UIqChza59Y2cfuOXkQQkdOyvfWXCC8ReSFREhYS2vampNylTzcZPVcloNwHcyfXD49awXMAHVC
AIEVgDNr6/8zJ61xvWwYiU5mRtmtgd2caVNEavjXShzd6CIbEAaNMUgvTDK4BXtJaQIVgHwXfaNN
2fjLZl6OSJ0m1ac9ZVGLSbCDrvomGwGiQ76HMcpGz44bcRziMyHb4O5yFwGEAKxMlp8uftUSlBPU
LiRqVFYQTmBhdZRFE/+b1/F7lk/wpPsg7bbqpWH/XuxL0zUSz4oXCNwnTg14LNnlKNqfbvvdI82k
Dcy10s3fngW89Nt71R6ynYdzguleXgliFqfRY4fBdxDf4HvR0n6Mam1L6ntoq0/PqhwGWxzjvb7o
DKsFwpjxdwATW6uL5tjZ5Ec2BoyVJCiSbr1kJ2JE6DVrmAS54/+D1yBdcoHZ2U5wohl6rCHk4Pfw
2zO2TDcnF5ip2DIucG9Kp7NRVvmxWpgT7eT/E646kCFM0z9WTg5p6ajXYM8LCUH8kQulXpEQrkVp
Nyqec9x2ELWuepUPrMf+PwZIz8rpDjB+7cSRy979XMjb5Ojo6WvkLE8DnwRc4dAELOYzTi8vkHzI
sryEf8GfvimOGjHcY2wKz8hLLrL+j71+ZSjGtl4BoAW2MLno7JOMwmvgrxdkeea5J1sx9MdtpLDu
PPbERzwUB2nXWeRHEwfXAGHYWfAaCL6Fig2EeyaQvtWxtbFWIXeZ3In/NNuL/9huyuq1B6xXJyEd
OGe0QkKpr+pRI+3XWLU2FenCr7G+ABlwiCjYyV+CvdNaqMN43IbdNpIA2Cz0BeByPAx08NBcvPcC
yAomISeVq00R8oApNQd4ExBmEqm0JYluGHoOnGqYvgik3VnLaGKug96X2OqOE+Iu5cC7qXMoegA7
aWpuArFnvm5vDAsHdQ4cz+w+xNI54HXrBPMDJPS+QV8kDvm9S/iMF8NddfG3VI0BsLlZIwFRwAkS
woQ4CyxXun1OvoREXgB8myTgjB/eN23ZWbeXxrSDPWxHstzhc3jdSJDfkWMpTeSX9JAc1PWT71xD
jNOrdpWTCOTJu+4yjNRr5haVhxAeAziOZK9X16uXyhIcp4Mxla1LSvDTI0oeTXupzuslwnMb7CSZ
rlyyAzCSfA7V3N+qc/kHpMNUX0M+EsCD3RfE+Jtwey27XV8je9PDd1RwbWULn+xBYQxQadsnNqC1
bZ/ULwK3XH4u1Tx/9HhRWZbLJ6hOtyfo2sa2pM4r06NLUsW3yJlBsGufMqUfUMaNJqqu9e6xtf0t
e6a5srPDW3P1z0gX8AaXDyy55TI/8ATlZqgFhaRBEIXt3g5R+nkgOkQQ8cW2RBAlFx5AEHxJd1oW
F/ZccEtRPhHEaMb4KbdIxwPjK5f6OiKDEoxnOEYwyn27q6/VNQQCYfHE6YJk/FzoLLixiPnlSw74
xtjq63pl5i5Z1a2Jwf3jSDmqE9KL/dw+NaDVwR7KqS31x0EQphnlBPL3WEq72RPS9DkjYKK86jF7
fU0C/tX/p52QPO0poy2XSJNZa6yAZJy7nOaP2kW800x+BP+hZNMJ9AQzpD8kLaoer4BhwWBRRNT1
g7Bb0O9PlHcEloWTHl3hX3ADn3TfrDOzByUQipyI0kQkhCHHvlnrG51+OReeuSdE+0O+FUcjk2OR
heFL4Zyzk16wK44IZ/3bTcnZD5Ep+dHfIphAukFcFUdgaSlCvuH4sjfVkSNUsAmQGvEeqcoJHu5t
0KFpuIMFx3uZDrXOTPm0QqqvshrLYU2oc+IGioPwgM4gL9hXTlckyOPvwan2GiBpAh+jooMURIZh
DAMgEMADfUEZnGlrg/yyr3xU8d3X/gPAZX0wr6+9NXvvWZTojZDKBuQ0//GTcf+jgUztIu1Aznhg
v9KJ5cRA6FToFX+YamrURXBpAg+QhYWgqSONMiSQP7uf7n1E1evPvAYNa+Z1jpitwCndCliHMi62
Vq8grTE7BuQGfVwAbjwujr3E+bgfVyNnsCKPKaUKbf0f2saAd73Mm2xhb9Lmb1IOLrqSDOQcyu4A
+FtX8UqwFju74GqQ+8btwwW4BRg1Sg0vOITBZPhQhOtDlVk0gu7De7oYih1tQAxmt+j6Tst7eIpD
gI4T9FKPpG0XBZL/eg+FE2ySuEcOIrmPA8mq4nbvRX3f1ZycpDQiILx6mPKdBMMh1djzwT7zFmT/
0S6J/OboO4TBvC9zSV18B8Pcyah+CsPQgqT/A3SEwA/moZdOcwaNCcMpel/nywCJ8XCuMfmsghER
r1XSufANbOOePXyR2l9MJTEz7rmCNlI60ek709xvV3OBwmBvkvrN0e7WYxL4nc/kDS7IFCALkFDu
zgB8AOd+NgY5ABAKrXc4SCugtbUtSj6ZIGDXVB5I3LxYug/nO0B9IcdZCrCsH14I5obfBQablI03
lZ0FwA6MRbcGniVy1mgIzrakTWsUjkGfWWmUBpWSfL14hbspnr3P75l/IzN87JNt3xmEZIXXLsKn
BxCcZ7pRD6ga7tITAPTdh2t27a7tUkhQcMJmAgWl9lpgghDGR8FMIAAG7wPb0yFv+RaAcvEZNkCR
5kNgb4bEqfUwygJqBOIonYBnAoTGh4T6dxetxgNk1TOAaAu6bfdE/IPb8b5d1UMkOI++7UYgpMo5
DGqnd0JaDFqu7W7agLjc+561RRqCyDRmpujBJflEvONpQI4dDo3XdrHIERQk+cWGCwiKp5F3Hp6T
yYFSkU48UkH1Ib3atcllIqgcdsTKSrEUgILnd8LeCQy4kz3vD+0ZIbIuXjU6mkUk/0jZUcGux7Di
olIOgX4ZBR64GBRZ6sDQiZtuuXEzGGMUDjLBP5y8ZpJGDXJzt3UjihVeg0pjSb4mZI89SHJiT3H4
JGFj0aJmvTEqkjyaTz/ua40xeUn9iR0230W1gTeWv1rxXAiuQc+fKXvBWG6PWNluByVq8O4SMjTJ
1xASsLSs3wLUwXCpEXDIe7Am0M+x1wZC4d21+pUHDC+ZivaCplxqtA3U3nNzn745hSAd2n0wq7tY
StVe7sF34/Zv3z9HmOoBzmqB2vEEDEBWASwmr5pUnuzuZAlc10gbl7NsFnJTgZmHKYATAq5CXg9Y
0R0KZt8Ja7b6uHz4VA7h7iOwWrsgSLupwH65X1qF3faC8ieYmZQKrwcV2ZUDoovZYwbDJ0sDabiT
uQB2cFa64NdQawmrn+evWF2g/XSwfDA99h9e+093GviOorRwoispmuWPv8Ix+3ZWChpNlzx64Nui
3tsFGRyutHvx6DNvcBPOY3gVK4MTjmKoKiU2yVoZqsAN3tf/5QkXI5I/3GKQudjPRxUDzwe5Y3hS
hpJIqt4d4el7+cjy8gEB46TIpKxnPCOqayXAevavAGs+qSakAZ7zIc5L1yArnAq/GqmpNWKxTxbC
wAa6o5qAxRw7j3E1sQ8EoFWEwsz8EZmPvffMpKF8UgxzgIveYGqYF9yrwaomWYXcqcc5lLh6axkQ
P2cBtUihXDDbglk+uW+C86PTexAyQGSzhN4UWANPaJPtJS5/kzhzKa5Wj1C3yH4JZh1iqq0nRkAp
9nDAq9wWbM8J2lB+wYUIpAGZGYPWGsmPALpJPxzDNYpnNME4BnhR5nfvQFoY1bw1aE/rPjpOG/xO
NGDMl14pmARYdQnyI7EclzBGZCmbggkV3fUr+nAJsoY1jW/SJO9Pvp/eT4VJqHZHgDIoHyOs6fI6
CBsE1ZfgHgsaRzJpBV7IVqd2n9Tvs0zXn9YfVHbmgrkQhNsa8zsIRNT2/jIgl4elRMWE9+3fRxkA
EF7zCGssHWN3ZEy5a015ii4NJmtMRREaoAobUywdE2gBtEHS7kYyHnoBbfHjZNzBBjT2uRD3hmpa
jlDK5APosU9e4UdrgDuIJC1lw1vZCCktGJ+oo6Zo65ho2jxe96HfTyMvRzT3FDsdb31H0I8Bya37
v3ERF08nfNBAe6cjDEBAqpYjnn9RMBqm4/UIOoOnA3yrPBxN1DnaNxeYO5mZHsgdHATSNksUMkZ9
DiDwPJPqhkxRgxThjfeRIB+HwLz6R0ZpDEttArOxwNbU58wRZpHmZS4qq9GeyihkxrSduvJD5mUP
uEcLDmxw402KgBHcS3wNViWSa1iU+kcToQgdCBFNdJA+Omvdb0+5RaC6CsiLLAJo6ReuFsCU2b/q
iqAfC9Xuk06A6wOqwknyU0Bmhdl8w7vrLhegX2t2/vsYDINFgsUUgDZpV+D3zUnMFTiayLoJZ7JW
kJ6PgduC4USKOUqXdyGiyj6p5oKjLN2D7CyrAS3uE9iBietzDEe1W6iMV2y3/DCm2KoYiuwTYHLH
atXT+JU2UtGgaZ4aZaAty38YEXtm7rbGtiA802s8VodQQcWiAFQQnxKFHmypSd2Px+K4w2IrpUgw
QDN/Yea6b5h0xq2JkESpKkk2MvSjjhLbBL0khwVR72Ghbc3dRVYdnYXOZDD4nbCarDCFQriBcpIe
ZSFlQHL/EvxoBnp3dvA5ARSMjmpChsckRzZFgNQhLfJk9mQrPn+b9OEDCMagfsxpD8RaaCArMCQx
YVYcR8N/BMCkDC4115S6/2gji4X0QjIqrJizH4O1p1h0bxjHOEt4iwnxKAxBgiJPpa/NiwHWgP3K
kGUHSCfpRf7+bTv241UfgoAt098119bYR+W5KqcvpiuhfzZiLFwiaB2fap/LjhheaACr/78Wb2Nc
wZL3W3pWBwtwP6ND/59Q6AuEIWTAQtViJhhnuBZC7wkyDUiCYRvjG3ISC5lM9IWNBBJBQ1P46seY
Gho+b9mAjAywr9pSRQaCMXqGCie0pFG+ICYqFoArmEQmMDRlJf+lF94Q+tECbWRMm7FxM2EboOFj
FeHuKMsl/7UZtSki/pSWbRZYQWuhkd9KCx45pShcMb7IgO2JrLE6fHMdGtDIs3Qxz8jCqMgZdSim
TpiCyoK4lqH9j8AkXUtdJfV6jzxmYRGpgsWLAApNcYvcq7897mT69Vn1MSRxNyvbfevjUuFJ1eW+
9PrrbL6UMCy6Gs6Hlb7Q295r/92bR6lv1dK5dJKqcf93P+VvJy+n+b9ybx8zbmTysD3BYphcmrVy
MrbVnIm0Z83itWej+OdmjuwBA1tjqO3Vd6yhIwt8jtTJFCgmqdga7LDDpOBdkRvnE9B6XwjaD3jM
C0FTI/dtF8wITwGdh3zDc9aNCRgi4ivo2kG3OOASF/BUDhxQnJdIhB1+ZFREjBqowKUyYgsj2/gO
+HVyCMVCEN6yWsAjeQ5JiJVj6Z+qS2dtzuXcWoe7RwCOJnmTGHuIr+H8IITxxrdAXOXAp2E+x11J
PD3ITqnLzjDX8d3Nj7gVi0NFRU/tVK84IGA1bu234vK5IIHxgvJofijQ6Ctx2RGJhAmD1FHJZBTR
zlmdh9gm2XL+Px54sP3YPhXhetkN+wB2ovYU1u+rBHC4OscdV08aZxfk3PeBFl8iB7GiVMU4uRQc
/ijPJ8aAiGW+MuU7NwxGgYhDNoU3UCw+F/YAjJ2BtKl3+Xyw64BNaDqyrjSMzYar4F3EGRTV8ep2
nIrDvSMOLKQxn0DqIDaxIj9uiEOI2ELOvAeNLqZu5UR1gx+eJsCCxja5xDdsn9wlgFjDtIXhas1o
3l0sx5jDRxxKnbW/RbnSTsmFjYMMIvil8NrYemhO3yCBAH1c1kvmgc4BsdiezRr08qdXLfgHKuME
P7G/xfottFJm/jnY++fcBCMbmfM7WphRBZ4hFvszuJxXbBN3AOGwbZ8gGjYac82Tso68ICZLXI0Y
u5AUzfx5wPothrrwpkituXKJP4dG8yNCwsDUFuwZ3grrMQQVaxZJC3wn+AM7BVcrAiQc9imm4erT
xTKFBf5TjHPgCpGxtZiJCvYzexGqHZkt5hGeYsVxyVlUeP24GJY4MwpcDD+HETS1vW9K9WfoipAY
Uiq4HrIeYuTHtOCT0y4+F2bGMBG0NMqU4DEQL5gHx/++rD2cI7hJrC1ye40/X05a9l3Y5ZRgYsgQ
vtqreB/uMT4PcCDhcsJUyXIRBXWCNJiDcB8xLzFYY5D+6W3AQS7TA72zUMyIx4AaZUkZGK88bjzF
r1IB7bELdxrWfURYJn3xHeM6Yo946x1GwiNWr8cf2vHjD7lIqWtxbuQHwrs5xdMLnwj3sIIEwSCd
US9EIayF6ikWSX3zIMaph2JDqNcJU+5XZlXbngnuOqEG7Jov/uke/i0q0+FyaOYdtDV4ENTYI9NB
X8AhRpdyFoMmMsFCzVpVX54ny3L75FLWgl1xNRz0NbiehGlBcUxzxlZsgt8RygxJKKvOBvGbtnps
MJaepnjkP08HhkFG0Aq7USDBKrwF7TERi4psOiDTRi0HPQS7XG7949iXNU3cVuHiwnvbgMXg70Pw
dzmFcC7iUIFdWpkHu9qFCxwsWObIOQ+9zsJ3vAuJz8CVyvXUFlZkp2CjwueDbGNfE7x+Q+USlkI0
cSNtyaLyPrrUHbx2zWV2MCCGbKiMSGUXcSySWT0MowFkgUWrqodps4UxhhQGk5BUD2e46GocSyg+
qJNcDdA0kVl8R9Zh7BSTJ4YBHH6QOlvU5joE0xfidsTFBY4uPrZE+IMRMA7kGJ8LjKWud+Es5oF5
EU5RVs01A8grwOk7YNXYDuzI6vioVoy7BAcdcUSd1bfXoaoPlRGQZlUPmZVjN3/3nvExyftsND7H
QkFmfuGA5TxkIsKJOM2oSo+uWwhFhC+wQP8Re8ItCOKh/y8TYTZkGNbJD9ujI88CydwBGawjLi/s
s7Qh2/4j3IfYJJgBarMwzL+gaDADkNE+CWIjmmSM5GDNxTPUPmmo/pTdJVX6xNkAvfkUPAGv8AjC
H5nDPs+P4S05QL7/XsTtCuXw1YkHjVhgBJ0mLMg4+S4WcLYm/Cj+S1w7uMZdIwbGFnhZbl824Efc
SMIbs+W5Zs3QpUV6rcEaJpPHwYt2MTf4yVDQWSa2lVZ1+R7cMDSrV4gBQygGfkMciyOs5yyKES5x
89Emw+cXRoRLkeGz4yAGG5Wr7U/5hzUgCB5POmc8yA/0QH5/18P/FHx4Uc4pQnJBpSM2+dPlwKJJ
nOx8SijCYuGuFF9ebXgQD6Ixdt6RFeYkjyc48LG3h0CeJi63iRdZPb/AEUYDsK3IOsI3eJgNSQwi
9n4c4HhxWFxi+PD13RfMkNfv9YIxGnYXToHanwtDrBUAJ35r9muS4fLFh/jOaYbT778tj87HcJQT
opDVv2N0wtCeOkDyIrLgGyb17rL48C9dc6bUS0j83zAhCkxZID2UPtPybfFJIhZRfHCN4wVFk+Yk
/lzUq5xDlcMfFTakklPVVHoQlF5RZnWyYxEZxhZxB7UYYflx6R7GxAUb45wOiPiU8SExCXeAadAV
oIowHVid+HyfOF+7TIrWiIuRw5w30EVE2xi9x/giSVLOXdRmps3HeFSbMlR6ZDea6lUUA/BoIvI5
xQcCP/EKLXPNZjBE9wgTTNGwFxRF9QCdZ5zGgM3EicKGUE6QVi/7nEg8TtU3KGQbXTiWwbIkvxO9
7aFL48WAOO2PGxDP0MXw8L6hGpLYiQkGJ6Lisu3xsqtXBKpKGRYoF/4xHz7E0JE/7P2fxvs8+Of0
0lzZkULkllPaONMHQoRIiI8mlLQIYJQK1w02fCrmEbOEwIKPFVHI/X/sE8QLf8VWj2gFjh+cKDV2
dtX9KlIWe/rdRwTQ6R7GO8x16fC+wGIl/8CHJ1mPhBaSLNiKuDixL9w+qL2QjpUCHxinFl4Bwj4x
UXJjwUC2x1A8wRGGniaFEFIgViic1l7d/4UNF4HwD/8btrOdduLRDXCsf/Uq/wHWE8WBpTFybxE/
sIjzjywL6rBR80wwGJL/0XRfy4ksWRRAv4gIvHmFwnsQRnohZFp47/n6WakbE9PT0X1bElCVlXnO
PtvUX5W7CHD+ZSYZ80iT1b4Fr9KBbM6AR/QWP2mGokAoh2h1E8UECaWiv4AgB2U/NgwSnEJXmRsA
GJYbalaFZhjgKRbROzAQW2h8/+enMH+3VcQR5Yzcw852fkYWk+sr+sFacNtn/+Q7OJLUQb/ZkUfW
02Pzu1tmcqoNN1ZttIJvC8j9Dos4HnZ3G0V43h9FrGinp7trITj87WI2kOW27sQN9U0wpy+ldw1/
+G/F5Vp/cYOeXwXBJYWcGX73XK5WlNjhD17Avzq3bVDOcH99MHwHKEBuY94vU8h9FEuSGYXF40Uc
6N6dysiffWfmxyq7aeYOYWU5XTxUNuYnQCn74aFnAVuY1dz3+MCF87lTP17VSY1RMooPHj0XS6QW
FkH4IYZYf2Wa4bG6QIWDwqAS9eRbzaofvt+hunu9P0ODEJ7k11B1xDryYDFHf89AlPtxUfCdrPHE
e37gwhoTQ6YnKB0WolP0sGza1Twbi1vZR3901fZv4fU1LAo/D+v3WluKc+avV4yqdOhnkRO8h/1k
IWPwWDUEhMo4MV7R/PYviyIQ+5ktu3tSBTt4BifDK3Xmd93lqnn28JQMaWfRc0/53Sh44G/lG0ZQ
vp/CNGplF5VnqsaC/fAIY0d8CaqZxL5y2NttatldfZlwrgayg9+TXylGxf9yhCDsgZ+slefDU9Xp
/Rmf7lvpLo1GcdakAyqSgvAZNIKGBQCZWg7eKvZl5cm+W9xH18TEqDKkwM072ar6OSr0ks1rd9OI
Rw9ehbQ2Tof24oPt26p8aKw6y1uxeME1YTVq621lv578rG/tVfPaOo2FWJlOdg5jZqDfm3G+uO/d
W8dWvpXuyWCpnutIs2kDFWHqpUM/ky6iWceug0u2mBtvefCNs93HYNvKf+e1oowZyEYIx6bUOelz
ie36PmFn1uFvGrePeLHAYdkoTn5fvOmo9tEKEffa3gN6if3DNtHXeEK5EjcOgqctlkqsi68xNGAu
Z+gnZ94Hd9jGYuRY2P9ilvMufhQ3o0K0nORHiaERbbq/MPqrndrZSaKxMlvp5hqFBnu0Xby86s/x
jFaDCRdyAVHz7rP4m4mSdI+Pij4rVxRX7aVmffVxOdNb9DeP4nMyG4DJajz4gh1y8f4Vhqg585jY
O8g0Gd3XSuqysSObBOtdId1d3ErYmbnvZ2M9sUb8lFlnqW8qRLJgBo7ofuF938wPLleyxKbk6z49
x6m13UXPzkFiQzwe9oN4n+nGsREjoekfP0+9c/siTCfRTLUSlbxOdXpS+gmbCi45djbzxkfjVXpV
mYkvSmmDNlFTwih3XYFTzUWP0Q96Cb5VyeZaOreciAOD82a8yoq/OhdBFdKsj9WQVqDzNGBiZy1e
Dn+bMfa6s+8cqw+DNcSbGnH4lhvT5Zso9sRip7FyUag6umwKjEAMR5djvLAATacjcBD1QhP/rfB+
ZYq+LN1G8VfkdCLsH1HN32suxMsAtjJrumEgl68HgH98ZxIGlhpfWk6JZgKeLajD7Mo9SVCqUt0/
AyjIFqkui8GQRnZvL/ZFEzMLk+Jn53wUvMwCcx3lx698OG2ai4+xwcT289BdjpKr6muS7c1HO4q3
72Rv173FAGjFNP+oOEONVzGzbu22lWsnmw9I7Kp6Qs4Lm96Ias9+ei1fCb2iefM0nLlsfT7ZMxUe
UkrT0KdxHxxu1fxlYJ7mv5LNPwV7UA4GxZeAGULGo2O6Oqc335aR/qlgEk+b7t8Y5tnIYb7EKhQi
MboGxXRs2Yr/0ewdbn5Cn1j52UtJd3l9F471g7X/pOwiafoj9z0f5WOo8Isxk7lpDpcbxwcPF5c6
KEG8JdT42jHxRvhl6xbRpyxhf6sFu03yV3tQrK81yT+6mVy3cOGI8Y14+0T37+9mjcCQZz2Qqx0w
95AM6LC44JH2L91OyTdBr1XZeyNK4NFtmsYxaqPtZJo5zhmY3ydP2Wj/qp+/QiCNzp95QHU3zWaa
qa4iUy1yS7aUa5riXb6Lga12lfaA139Bv8ammUfrBAlUEUbt82RgMy+NJfRdDT1C4JJ7kwjcJJCV
M+SV+TpJdXpUHHTJdFNB7I1RD+zwa+d/KBYqPUrBCT6sSTQFiQ0FoczKmjq1wEz7e5sGPKXt1Mrs
+3fu8bddbVEINO99oafT306u596aI7PoJLigg/OvqkXNmWltaxq99G6c3vac0Hkt974SoeRoP5e7
jnI19+NH/MzuLYwjJ+i9oc64rvrnprv0b+kMMtOghEQMjPOvF1SbKmb4IF/xzUOp7t+cQuthrOVh
85e7iC1kWgG6gemwMBfdVJdR3vBfA19aGNRu2gpaE/d5jcXENP+hWHl8375VA/F+6lGhP8juGinh
B+vpzqzcwyk/99osvJ0qhW6BEdxtqmNK1ENi7rkWZvnSwAWYeZ8iMm7wGXSxkiZQAbcQiMF44NMe
8hnczEVgEUl3F6bQBWnb17K1MVWX2SXynWRqui8ftfBYXPQClxIgtJBF0YFb4KMnjjWiIDW4AhnY
hCcJLVhUROLsz6H3TfYTOONl28L8jnNaDeiR3bQ2a+5e9D/FHBPqf8+Gt1Nbfsic5IMRbYbKrBYz
MJNGgQIIC8sS46fT/j3MbhPmXQTE4NhH12K5+v0bTX+n1ZjvOrurlFFAYKq7wnsbZK71/wokiSSK
gxjq7hB8tGo4GhSAKZKUeCXzrjvZcDVmnY3d2bOjAHG2oUNQll1yrcStHsuVV/fywwThWcmmSgtY
KqpcungbrAO+ripf/LMDnfnGGdSWruewQeE8QejVp6+pLisZyE2Q/WkMBiK8jAULDzUAURFaL9xQ
29teVvIYNj+xaCXi5/f9Uvz2IEcj/KSx3dUn3zYVoqUhXKlE7CqfwSPVlkJ9NqVTYlsPU2//mWI6
FRwhZD7qCwqhjMa9QisHareO9vcAZXookGdL8XL6F4FCGA8GYbZzp+IIxM01d4ziuQ+wT7b3YyqC
2nVSeMNk5JNzmmwsl7RJsz6MW9Q3zTDRuXMWlwM+3cP5rOa+UUEmnOXQTnCO0xKodm+xW1He4BkZ
KNfcvW1rqzdTglmU01vh+iSCEP3U21kAO/m/bAKWpODz2r7BFAKxMuHg5spUZ+LcefAMb8VhLPFi
1isE3PrU8BPMMqwEwqSuvfN2a9p13Yr4qvGgnYHgwZmf26YvXCJHjm/UCtg9j+7PJd70sJ+E1U1C
nxv8GlNdKQfFdClzdpgUCL9NSgHfTsp9mUFmsfB14gfEExF4tTuaHehAzKX1qbbUe36iDD98L9Tv
Op3ZZ0bzdpK/FUB5NS7oikjk4fn5gEwXivfWLluLr/r5Zc1hXbAp/jyxs6uZn9jbrs2tvpIqOYyi
jBET6lmR6UkEcSsTVNRnZZI6yd1GTd2DPAcJJa9vIJ1EidyPzJTiOjpPUOkMHt3mTq6n3k/1lNRR
ssHCUxSR4JpmCJHeNJKT++RqEo20WN8JzmpLlynp/ZFMcuqldfS3XaG878tNUbv/Hl13XCK5P1ef
k/lQN6KW2nYOAtBHqUex0Is18/1j7f517tJdqfvz7eUX8oO+OEACvULP3b/8m//lFWcEpbGOjJ7N
c8twV/7w7d3zFYsOg/uXq1Z4X1b2vde89MgJyUh/aQlMtlbN/HEIw8kH+F/WAryQ/bHHoXIcveo0
k2Yz0FFtxHaijcKCBLLgF55/N241f0xdU6gntJZSt1S6mzqFXnHxzl4JtWvlWdsWv86lL0AONs/x
U5hq6SiEfI4LhelknFn1SNawrT4zte0I7dm+jrcJjWvbgKNdk8lQ+eE/Vy7fjqhOvrEofVCLjubR
+FFRTkfH99BXLEaOCxsRa6dMRYt/qJ9lqIsl0rbB9+R/7EfZOurW9PGFZfGGIpCq7f9tazZz085Z
ySwwy/On8rXVBu2w22QVASjgdb/5RkHg7545873BstBFKCLipIuZFtum1XT9iAzyVFG8rpp7x1dT
6FEwvPo1Bu7MJgdWWlAtNZ4xOcsMq0k71+S0zOq50T7hItMT4svNVyhBkM96tvS6FM0Fq9vaBVGQ
ckZV2w1ZGQ/qDpU2MlEBgy1Ljh+YcGQOtgY9oc25pWO1plFyBO6g2KnsIiOCGoyo8valg/cdcLYW
xZ0QKv5tOzFwGaZXaIk6+3lJ2efVTzqbN+dHkJPIIii6Fdh938TiZdroEiyJQAHY2wBEVW/1TNOe
gksEkX27mqTDHpsZbrm55rxPLiRtZt2/fT3pI6wC0TLCi1tJDbUOcOmpuUTLsoCO8lfWsYvo5EV3
vRBaPhPAguBZRp5jo58YEt1WnuP5qfRs43StS1m2zq/olrdjJyaZ1k4VPU7U8p/nf2nBeJneMphf
9Dbd3PTZNmut70cnVZSLhWXnpD91FRy6LDy3MuTRkxyIaMAvNLa4zJUnjuQG5TBdBvlFQVypVU02
bIi5yrl6rJ4mhY4PUqdvbV3KuX6usXy76DgFZ0SZvrau5KtKa7FxA8LuS3HfmB0qD4PHzyznbXhz
ZVvzfxglP7OMQRwoYJRb0svEe6TsW05OhNu0mO69xy+IvRuGDqSH8zYTgdusEU/0Y48KZn2m+dQB
HUKZYaRnw42bvTeUlcYQ+WNTzQjBeaL4XksMG3lWsfzQ9XCPANSCNYzbHG3kQLVE+z68QPqsA9g2
gCsHfCTbdVI7zUEBTsTTt3ntx97563/cvWLDlROfWij2zRVATq/KYxFxjCdjPqVLL2NCtyZ6xWGH
xUMy7Cu0CUjoKh1f/Qnxkwt4eQ+giRAzaoZXUQcTS5TWabJrw7xou2ze4owGolWi9Li4z6cfWkTB
RtEpiDdUFbJ4GLdXIZMyvrJWuYGPLKlsw9dlmfL1PKHZ3zN9uEVYPpZBc71Z2ac5o30icLYC2Y7b
r9X9QN8DylV2xEmXb2U8hmD5NcHh8yf6jPrhWnJHluRc+tjDT/LXZqkFYBpxLDkBeTFoTLgGUyTn
YhUmoYwyGMPGGkHKvg7ubTdY3+w/q1mdh3PVGOFh3SfJY8NObNbOgu9OY8oYz55pUneqqyroFymM
dV2Hc/mUKvkzWax+IEDGkH4zaH3Xic1y6XVvLsdxJuMleoTQ9y3DN/P+iANSjPSflbA58lfchT39
0EYoJ5Pp7CfHL9MSkLJjBhCeU8GXZjbsbPg9OeDHwsf9U0t7xtX9tWhPPWaHvVc9uDTzwBnfOzkV
zb9txwCkexpdqulaZvRqXwaJ9k1YY/s+QY1XeSmWxrnvVS8+XjdP3ZWy6kh5XNwMTz2PWHBDun0b
HKjp51+qX3Ulel5l3X6+PxCSv9b/tv1YV7ZlmFQr4kCjBuixaWyyHXnm/KTVMNNad0jktaNuBq6h
K0acraKOPEXsSDRg6XRldqxwDclnGd5EsMScgsIY4WmoV/ZX1bIvCxd6UTICuaaryPvvEj+dFL8p
+6Nh2pwHhGM03z4IGHFvw7xHY3Eer3ov0Vg52zbMRsg9Iw0FvAELkHFXQRyZT8yCyN+GMpe6x38L
BmFE8QaE+l/zQwWYh/k6K9/4iv+9nc2hjfLmWKbIdsf3eaWngsWbQ+3wS62mTzVK8AOMz00fdYha
wYsO0b0HB27Llsnl6XmIvE0/1S+Y8CL7Rb1tEHjVO2VHZ1JjUy8eBTYY5TI/lkfQa+weAWy9FFAf
6yd+LwBJUhGVJ5UYb+K9VRkG4hRjr58wzMYcDiziexnDqy7bBO45JoYkQYAxoX8X6oGrnO8cItZF
N3Tf0+jeTA6WX8tJIB2tAU5Z57zjfbiszAaL9r25ghNKVInCjn2cFOqE18VEyaT6A+s68IxK665u
NgSJy8eTw9CeEzG2F41Vf9MOsohdgFAMYzJFTqEYw8mGRILyvSk3rifa8VA2b/fkMxYm2kfb4aLb
iZfPzlnHYAMbQc9VUOoH/hzoosFc9vch8hYhaiJWxYm1R94G9NqH+KjbRQ4ttpuuccn6nfWOfrrr
6ZUNfMH/evNeoRzvwW2iQuWOKJ9rvpyT+6qusQh9Rbxe/AQi/eInKapd3nWUcAafZIzylKzNi0ru
EPcVwsVCxi0coJuvzyrn6bqVcbaeqyJf7Y4lVWbpMeGf2NxFTAMblGKqKwDOaN7YthXsZZ7GVc2w
bvyJuk9vPxZ7W0naFVlSoB2vS5wlo3CEqhQDfZtTSflWvDWX1cCgn49RBYWGURd02MCPKXFUel94
RIoYgcfF1U+ishxg5r89XFmnedOkyBsODOI4A30pxCE+PfqrGEOrT1RGmnCp75Dv7TZbw6T3a//Y
T7ytm7fmDHM+j49Pyf6+gh0JKWiJLXYe2YEwU4j/f05vGPTjRz3eBqqlJvv+sqaomy62leBoFbCf
Z/As92wgRdceuv5gco/enG0HrcGhldfpMXGvuvID1C5V/CVdRjCXWN0jgHWYZLrHKittNRYuUisV
kWTV1m170KUZqlobgxFaKOBcSAEN4yH1CoEGxoxyt3P/xIh3d5JIpunqoqeCvEW7ltlIkc2qKiIl
f880RX0XhAyP5uydBwjYaluKTW/1o8uVsJTM36WKqcM+efynidpa6lAfL2u1dM3GHDEZpCoflcER
2BmsZmfavDl2ZirAIsL48dfuo4HkZ3wcM0gVQTELOwt4cld/cBb/tZ36Nf8sKPWx0n4ZM6hPeEEG
k/x5NeGK5okeNuEc9G8PZLOsuWQpY3JF7fVx+b5MscjuRCic2TJdKrNpMHf4nYHtNI+GBRsKsjKo
cL7/udlHjaHuqmQbG1PK/S9sDNQ2G12RD4K1Z0kh4R2YgYWNKGFMBqOp7VqUjO38aDf1RUwiHOLQ
dpOg5a+iJh3Ic9w231wLr+uaORflKUP8/ECX7DKdjw0Ac0Nf53AGtpoq7qa+f6+2w8e+s2EP75ci
1uzS5Fm7YICloMIp/80KhLV7uWUekLRFtR2QeHQ0naVkTUzgy8ggB8TPuMu8qRqZViACmvg5mjsW
nuNM6XDVcmzLDixTKeyF66t+5RWYLB7HyWq8n14YzbooXOYDZgGvtuEvnEWSYsLcEAHmvxPjgHn8
LDPq9Ek5oLiYagJkA9DShnsI5QoXDDk5ShQoVH7onxBe7PnIAmHn/+PkPLpuRQFW9g1OddjFPzI/
4Cl8jDFib4+c7C3xfWFg/nnHXLOxI/f15nnauO3FqmPo4+n0Vq9fc/XtWzzIYG0g6d9d697X8Blu
hnPcQByCi7r269/dgNP3Ol2l4ft3+t5/Xj81VUMVW6rrRFfowJzdXZfZ7NhdPbnegMP6pnxu0rZi
pLD/l8f5MmtKthVsr1b6l9aB56CraaPr2+djgcDj4eBRz8RrPkapm7x6O3sRMPAzPvjr+llSZz+2
X9BDtSkPzs+AuM3sD4Wfu49X3/QSb9lxuqo5301zQyUZkbNlY3Aq29zmN758W2SHn5xAhOAHqGCr
HarJGmBlPB9wYVS8dC49brY0GKBnzmk1pIAFKG/z7wRICOmxs2JI9pNuXCGG6c7KCbj5tjOv3UlT
lg0KJuKnQgv0V90rX81Bmo6aNmKJsjg+2NSvVV/VftRmDXOtaFfLYDk1rJL2aRibrBubrsq0yWWO
XOt1jgrJ4v1j+3EaOlrgHwlYEzmMw6wXmy6bGdv26+3UC89xN2IXUt90l/19aT8ijhnMnEL56nqQ
aDmy3s/9ZYPPWuPePnbWA+1Ck31XRy+uOpt3ctPsb3p0b6+6qVpytO8/htCF3c+t5Ue7SWl+rG/x
9vnfrJarphqYvO1T78hvz9fMxgtN679TTSAtjkQbbNU+Nma9nGFTG4rxeee5ynByzDgx/ZtjtjLI
jzcHfnzR/tNwv28In+7nhoFSHqbGOHuwk7Jtrrxr66EbybIgMCGa67IrXE7UeI1SdSEfuD3J/nVM
DTV5IjPDujvEdaRlXMjOv+fOd6q9rIfA3FnLUdBLl+WmdjfRvjqLTKiKi0rMsW1brqQ18SBPeNSM
HmhWn1dn9EEYTw3r7L+4TFm4JEYA3O5dHF7oS4SndPIjebrl01u6Sp0NTNNWPX/hgHZD9pV+v8EM
p9x3Kkmhidv6aexDV2f11ARSNnCeNTa90ATPerdL8XFm0hUB7JL/ZPoscTPTpc2t+krap2LfR4of
hzYh0ZEaaNm5UuzwRCDXEZNbxkGpY1KDFOxLTtD1AOLb4s4c63o7t2995c4c9FBN4QOadlek3VST
CsLC23OgU4lAgy6PA55g59XFyUn9ZEeZ4bz5qqXLs2jXE05gTBc2FYHoosi1YYI9lqWX7Glj6saR
7GtV72YbAkfeyHv6wKqgv+BuXrqh7B9rubcVxWXvg8t8+VF7ufK5r3V/37h/xEfXR2kx3FdjndXw
1kx8KbsHgYhd0OuH/NEU2PTVC7sBTWF5Bi44uuHAfZ9gjhGniAR8wXFoRSvHRliA62aaPCDfWEVO
0XYiYj3eCBIru7NM4L532cMtyTKPiisd41pWW/cddL1xleKTeBOGS9h2IPY8wlugbA4MLM46Wkbp
VtGnFb1I+a4suLbPg4dJKp+VKhL7e6x3Gx2qAAwFRzh50uvooia8QQkpqqpXitTwxTSulVgdf7a0
MJFX2iom8dkMMg7q5puaSglAMxcbbNtb15g5SvneTrW2gzsV232S7fCrb/LlbG77h3xx3ud80w7p
kYXS17zGN4RqPaip9qGZSU2dPopCIp/Au9d8nyJE+PLu7aQGBOtRdCY9bleKzVlDOk49sP8Bo20Q
YTncQjaB3sLSCRsekyXy0NiOO+WNXDk3fZresynl/VLX6flATBYaL7BVbKxzIgFMf64bEo+lUF96
Nxvm/lN8y0zXbBzGjMCw2dG+iEIenz+9MPmAschLpCKtLAg227y0r81DfZUCbV6i7GDVpkRRrj4b
UoDq62YOrr+3kjKtBa7o+xlKwIWUsZwSq7Frm5iHwBvxQ0CCG6h01YjV44K3sf2rKaiJf6nkqF72
48Pb9YMZkcdNE1UhtAqFEa5i+dU6tTJRurOv4YnsJzrQ3sVyfACZBslGZnprXXrH6nKU7sHVEs1j
yOwpx94pRquJd/Sjaq5SaBa+rvPSc+QfxdeTltTOtXs5ZOw4WAfJcaihe5fetb8XGnyJRA3AYk3C
lb2mDW7AtXPrnnqL9xNygxlutEBEq4IKPHGLt/Xg8jb7vXaun7xkPPEbnxy0reljClJZNy89QJeS
/+fwvpruhvHRzM6XqxccNnbV/qG7+ga/o5ldKgV7SbYKXYmPCs1d77kshfNsP7p8sZvsbPPR6S37
K1JCN+DKxviFFoM+MzcodF7Na5VB6E/29z7OIJkYBHhawuik0FSHVY6DIxxQ636tFpqXKeUPNRea
VA3KWtv1Dj+ssqnYFFTptnCxqkOklG9lOvzyauvmunORb91m8Un5QMILpsiGKqNwK5JNN0JwusmR
fNhcJ/F1GBbAohgLvWNj6bm5NuNfOlux84Uwge3ClrWIB1+xHfgYiVloXuKl0DbN8EukQXQuvHNp
jpeYDRK3a/v2ZTLvrxsaQpGO52pQF0PlhGKfm2dg3I0+PN+41VOty0/8MwlWSTUX7ypLv8CzYO+B
/8xIR4HQv9N9Q3KUkw/uv1bq5+Z921g2Yl/X9kGbYq5Wf0RrUxGbl/LIk9dRZU8NA6NlI2iyl+VY
aSn19Vi9tinG26HDlIEmyTzsELPo/qX7bR0uZRVACX7+fm5fo/RwXi1oYI2tKhbcY7j/yGmMEOGb
pzer0UDg0j52Lx+5Hn7Irw1nvIAyUljpdm8VRhy2KplJ0aHiUle6q+jSzKiro3N7EVGrlxMDKDWL
jfYsStcJMwDlNLp4zoN0ncwW/ggCroG85870ta17GJb4usrqaqm1ZjQqdduV9KQ/Kk+fhgjQwPAC
uhYE1on/Uhrlpo6dMTfoieZMU3/G8nWmL0fs8s2ai4fuum0sj62Y17kvBwYFD912QPXc4cK39dvI
TBbwtZLDuPZwY/Yof7bE2qx2aVrgNcOLRng/51qfn6KlMisfm5hvK0HymLKzT4KurC3+61xkBGL5
Yn6OnV3WTMwJZfphg1GGDawjPwgppJbrnIjzD029f3ery84uSyfgG8c0Gm6xaS1rQWGsbggS5H6M
5xIHkcpPzjmEuKmj6C0tBxKsU5nLkdz7ezNPsnpoXeqPOoRbWPWhtmzfPAr79isUiK17Z1c5dLMC
eEpyRQ7Lz/iLhMML7OoJmQ2WJpzYCB35dCwKRmqknnIWWqD5p35oy1SUAQLe01PajY8XCxmim7d4
mYD/R78VssNnxNKyr6AxLO46gZ2VHnu3Cdwfes3yZXjuuOhdDuT4Lp7cBfssIrh3li9KvbvJcSwa
ei0bIvzfCamFV1kgv+rAL2bK22hH7+L4qouVNQFoU/XWXwDtQuneO/nc0lfbzikcAL1qhSeJ7Z2+
3QCx/EHIDdNZRS8Lbl3Ggeh2MWnMHW4GNwJrS7FSKMGXfwr0ROXjbV0qWJl6mrIZWaS5qy/7F6RS
TKm/y2xq4qRWt7SzPXacroT2ktle6do59JLjbqiIgno8XT3+HpzAj+g6ntceUa7Yz5b3tUsFnhc0
+aX7vgqWz1Xu4xf2CujWwfgZb1x/w/m9kez1bBiHi2bfUGJTfwl8CZWfUaw2WZteCuQ27fddkZiv
YoN4LhfR97miTI2owmqGjJVFBQmim2oaWuwasRDFFpblzucKdg5pDK/0rpzdVZO/NqmjULBdlYr6
Nl25x2t1ybxGI1/0TpuGD/UV9D2zcU3/SgwkJNGEplnzQSHkKfBljXO+Xbp0GQYXyXIA69nrdtgh
ZtcTHGIqyf8kn+Fkx/OCvL86ZvjmFAJ2MOasQygBSnfnPD5cGkGTp/KtmZaEiD/H8et7Or8F10mu
vGB8cIXcLVawO9lN5eWn8l9KB7NdjsE5Hvj8j4SawepZpH7pYX9VsZJgWEmDbzTORloUgQrfo0n/
H+TYWP/eFMT4RY2weSQbIbJCiMDSO0j3iQF/QRnpIATWA79ePUVlmpPTs6GHXY61wzfKOZkToIR8
/0mAHbyXzEmMdWu36aKe6q5f9cyQZy4uspP7Ms0MX9/cPINLaSIKVKc2VISvKHPRVvv6S+TQsvHu
OsAltwZ6Q5OfbGeixB2+v6oSvCjrZ5o1NMO27wzF9GDWgsI/Ssd/23kp5UGwu7az9UyoJz8KsNHK
zMcLqKrFbCnMKrPKYhIbLIamj6+JPdq5wIA4XTz/i8/rl3UpNbmPtojSuUnm6/rvdi7NevneqZkY
HDxKX4/JshGY4Yopvg3ZjVRUlWJiGgq0Z/Jcntp8dVNuqPJ3iuWfEDWR7Yf/dODGoQ5c2vaBFwwL
kkAMQXjof1zE8QAZZS3DdEfMsvzYZBgC0mC2Q/WgdB0LtMjCslR2mQLF5lEuhTC56vYz3Xjyvdf9
U3LONAiw1T6OgpdMyX0s4GGgzdA0uJn05Oz9LeHU9FrGv/Dwano6Kjvj3AWs2O0Pf80y1DLUcevU
9C2IiDHnXZvEb2NZC9uWM7NvsYrBrt6VwiGp8jz2ePaNWog8GR3IHmC2lfg2APsl2zb3wjE0GbP6
aEFfXaCez7rs5LqsDQl64F1ofrGhd9JiUbojHKMbxc2ZtS0av7jyc4o3CMlhuQbFF3NQcwfA1TIA
b3/LkvVi15DN+8j2OUp4k2llCJfdu/cjZTeI5VgJzz9jQwvVQ6WeHCe6lil+oMu3ksYxzH+k+8fQ
enIgknFxY9U+5B3StWRdZM7cMJ+GSUFgG4U0PA8XtJPZ+vCm5TGOORiF28/rASXjRehM1+tUklX+
xeEcQdGZtWFhPKSJ4FzZRTAhWNh6jfj9fmjN2jptMvhk/9y4TT1/wKsGwM0jNvSZjakmsxEkLvtx
KATZqX1h1fLYpLdVZruZof9qpmRU8/RMviiRLEpFwUch3w3q70OoMdz42zS/dIIk2zc61ArCoY8z
H8Rp/Jh6fVgBdukz0JMm5JtpQMuPFewXjA/y3D310EE3HTTT/Nh/wXbsu4UFQVU/DHsLWftOsMlx
es7+EfpgZA/jDTt8scBgDKf/3OA6+D0jzd9MQ0EebzwqKj/Y37Hup8SDM1qSsRRP1/7iNDV3Yyp6
d0kSw0S++8hyhDweyNU1IEwh9QbaUNonC4gtA0buUFPbWFVNYVe1hMycMJfaH9jQULjEmvGgYq+x
RQxnKE37492p3jaMoMl4o9ivUGnhX7V8Hw9tTq3gV7Zbg8f7kbkW3ywTHLDe62eFftibCboFtSXq
TJUCH4YehUXItfSzrBSizBsNq0Zv9olvnuhlwYb5Mjpe2rGT4Cc9z6DxdpMcILvUH9PkR7yh3UNZ
t4isyWSwZPArI5dAgc0PK1fjRs90Ar/axci27dRSaI+/y7+hCERTx5oqPSgl49IiqM/sNg6fN1DK
dfTg1megd2KD56BX2t2WzoXgsMJ/haNW9/ad7PsmvhpGe15j9uHpA1ojbnk7iJpkIcoYE7uYOvnZ
YArH4oAwh51EfhQrNFJDJeM20VikA0OSXjFRaJD9mHsYaTjRiPiHfuRtKuuQpQMnP/HZp6BkTMYb
22UdBAptjf8aDhFxB9HRJjICPBmsplHHLtqVPHeIxLUGM6bpONyG7kSqvuDLrQxkZsRrLVkKVLpC
i4kuQhFHAopF1q27YCcHMkX7m30m2e8mTfuHzwEyV7IQJWJ1pv2P94QxSGttNEjx/E7H8T4/wE9e
7h4ARJW6j9JcHddfVFaXdrqTNWXM/cnv2D1u6zWz24Rp97v5c5rkhB1b4FoOyMbRTBlnqYnOvXs/
2eEVl07iEHkSFlVHnPL35yW0vSL4a6qC6Ju4U3B5sI7jTT30UPZn/NdKFtzbW71vzqauoPz07+bt
KN7TolGrhtpHnKJIPtGpoMPxSfKJ9LTy83cbM2YCCcGcB86g5xhjATJxCTjaWnV7HiNvX8eGOnLV
8mbZoMfE1EtmseE1qnJAkGjr3kbAlRz9hh62M9MbuRJiCHObSg6NHctIy7f4FPOgXHoLm/7jOzhm
zQc0DdN1RyBpxpwRUuoYYGQVyK7phkwFe61v8d0OznRIng3ZQ3GMG8MSe715SPoUYlslldnVHrwk
g+xJTAdSAGL/woyVt8uzERsGCnIYt5m4ZPt5Hs1hRnT9/UumQH/sbg9jYTD2sQ0rWaOmwneokUIn
ZjzmabChWXDqq2Tjz7xgM2urxQxplG02XBwHrBk/X7GGNXGQQCpB4G/kZVzjywwxHtOzNq4V+D20
7UphNljB1ILZYtszNsx00TfywU8Ebox4HMMt9E7x1Mb8TacB2Ur2VwzPGI0R3j8rB3DYghWK3YAP
wxiA79h0+JmVZA2hktwzU0MjEa8th9FW8fg25lDOje0Zqul82/zr089srbDZ9x3vl2fCN56Mb5Jr
4iOkGT34PKnuYXpkCE4abKYWJIEMQMCNrhfCsGvjW/FI9ol3HmSdbJ8l4HBxqtlpNPGpoFpPm/yM
rV+a1oCVBQ+afDvw2pP9QKHOfiSGuVbwEC68WTfvi0XtiO+8ZCXGqbfuQTNMCM47LX6oX4vRrJOn
K8FZ1DkxKzTA35QPpZ9d9XTpErREo1Px831WNFAvIjFHuffkjEGInrIpQS4ipyA28jFqebTKgNio
XEt2HsNR/EH9FPeg8rNUeeBt3cw0bs1s/ZSqz4D4h2KsvMXy2ySMtTf0IWuNrr9G52qSkGJCY1K7
j0IXzuW5HlNAl5fIc6FZnY2f4BWRpT1U1HXHICqMihY/CiHsoxiqFwp+CUx4/YwLYTvXC3JGx6Qz
LQZjCgEnMlWLBSfEiaEGKnHewcIEMVna1D0FzEZVHGZRmss0Ept566GV66Lxh+qcdwlw4AKCv4FM
MAA7Eoz2SAi73wzsHlqAZAP4nX1IK1c3kaTjnuP87otwIwVS8AIJrVTIU9c1fc4NKUKCdu5buQf8
/7DMU9/LEIu4K1SvY60V1nC+8kJA8p96x86rHhAmtZ9GF8lwsG2kaq/66c1MWbtzqrss2855IDQO
mAqrQoxKl9jSt1LYbYth3mPTuirz2f01z9CbZZkHeVm9D+LJti4T1mblRBXO0sy34AG+PRiYQYw6
29Exa05ZzL9v08U1bmcwicOJqeRKx+q2vR9tupvuvH5rJGt5tKIswdC+f66+qttq9mDRFw8Vcc72
2c3biU3LtlXQ6kJMbtXLpbzNVmSixH9V4mg7j+ABY4pmux7m6gRX0HYR2VHcvpqqnWr7gWk/wNAB
jJbdZiLVYb1SXI8sspKGt2SzGJ5LACsA0/A+2v9bVAqTUy/NDu5Y3Pdfxk23yasVLx8q4qzK277s
nC44qHMenauB1IBwUT5WEUeq+5FxcQV8YTliA4XJRDPXQe8rF2om99XjKP3Ocq69UUGni7PeA+CM
hvYvNTm3NTcj9O+YcMle8O5k+sQjajvRyL8VpoXKqyUKjhviTA3VL8DQj/qzc9WZVge0KXDxU6qn
5q6WK6+bi3pBU440oOdagXgSpId0RrX7H0vz+o/XTXjMKgpXNNhVdB+RIZdvb5n6+YvcLzj2VVDh
lc8+ZvOm04HO20Q3kZlEI1e5YT8co1cUxFhnLf6xv+3PR1DZ8q1J+d85DdFamxdsSNdGZlF32ci+
z942esSRQI9bVyDNIky5HSlhc8MEq+V6gVRi1VNvtWOD25c45I6xuKbnPNiW84wE9XAW5NPqOQCk
7uWQ2XKp3d9n9fMHTVfM5NmklNNcxZyxWcCXUcEACTStmTCm4BJyoF9ZcO6kEsXL/oHlZ1rbj1fr
8F6Y3rp7ySmJSqKVHKc/z9X1x6qbHd9wBleGeEksmQ38HYNrsO0UvBldHr/TVyvRwjkd5nsGoGga
icm1j2LSvdUPw+NHokkn0NfL1nO1K6u/EwPI1XdskutsY8UD1m77fxyd15KqaBeGr8gqleipZBAw
pxNKWiUpBhTUq9/Pt6um/vlnpnd3C19Y602rO4HTIR+l6jwN0ix8pR8xsvf4Fltin8f6sq8Y6u4J
zkH2QO4mVTDMNuoHd7/7AQcZJN6vNV446QorbiW+avmQ/fZq/9CPo/d4+6/WQUTCITShhVIE8TGK
FaHHUEW1CJX5pdOi6HxspIXqj1jmOPgO3ZpKovP75yK4opWh9bYAJwy25xR+N67canXjAbHBadzf
Ikc+/qWtx1jDczbr7/oc3uTZHJsO3mWsZNg9xg2MMaiXwUyZaTZDNBWqQkFeelt+FDz8GlM9KV77
eqFFI+yC6FzjO4s7jwfuJX4FjxXk4AJR1KyMNUBH9QQ38oRgKdEMtt4XyuZCkiRuEojPiRS8wzyG
KuGtcj503AHEQp7lGbohhHgg8jx4A2arMe8zhqyhhD2UUeW8WQ7KpFz+aH2wCmxfnjoD4HWZ6skV
ZEoxUp20mGSru415jz0rHgHgN4MuIvJgUSwiaGXMFlfX3y+9LLI90wwDyjv/Bad+23OnA98ZVFBQ
hMEgpjhCFCnFeajPs+B7ei0K9xGh81pks170TD/uK8UV4vP7HqpwEHXdODs9Kavt76IMiikjb5gm
56Przk4j5iOP82pcRx+U7RCxd4D5y7QDx37FvKTSYPr0LGM/XBmvY11IExBGsw+YKnP+rBtBs4WB
SiJLQ3A6ITbZ8RkhkRei+35Zul+tVDHue9zDI83qWNyAq3Hxw3oF97O0lmmmqfzoXSTDqOcFxe/T
vIGKttaXTw0ayANrimPJmByzOknAYBgwmEBEaccROrtKRIZyB5IBQEUMEwDoATUk4BUgnak0AZoB
5tzgo4yuTra/hiCAQQYu9HO7UFi7eqhwBsFodreKGSwQ8y7Hv5k6KWac32ELJP5DH3dq05YrnofU
/JEpjJ+OgALckrvMbc1iNpwq0W/OMK6gZ6nLO6bJJ3H6sKfJUegQOs363ahAACxwaksSlXiAXwR8
78eDZLoConbGGxN78J+wKWZ1DA+QLHM78ZQIbWXAfUhcpwLhBLHCrz4HHF7duLpQGPrZTAfYedpV
hHjCf25Ow2kfxaPOLUL5zg1Ezu6KF+j1j8lE4y5j1BlH2mKUgqdtGhScYcYeurGV5V2FFn/RLnvR
d6dz9ohkAq6g4HJsp7/gRWhZc6jmIGYQY8xbjNv48lfazaqMb6GSXoJWYzmMo4xWOB0S68ANBTN1
/O6qntjRXThCakBRMe1DKOlIBxMygqm5bJWCjCFeKKpZQNkqT2sUCLMaYZ6WZj76boz0QTGHlkPY
DT5XBUKRh3fJy2ZUfd+TxuuuZgSmYvNa5fHDv0XIxrlHpbsp9Uz5QyDJWPzUYvaML0toSl8GpwO+
YoGTWkQKMrbi/q5x1OllAtCnbWW+B7hoWswUJCYnxa3mtXfjLL/EUqhtbpz5dEiwXoSMO6juDeJY
vQ5ySKDpL+8eM5nFqNH9NeHTa6zMT3YUM0bnpz3r5TYrbS7vBF6J4BMXFv2gD13LsC2mxnktwshX
UCEChVhjfeT8E09TxTyQeB0303xAGSWT85MipX+HAwBv3b+nV3Q9tMI74CY7CzXSOLj1X4gxUNRT
2aHJDW781ogxsUdyb4Niokd4oLCRuH73PYs5aSdaWPZFphrXE8QgcZdYRtxBpPQRr7AHHqtmNiC0
F1k8lRICbEQIpa0xdkEfywd93Q97af9Q7r4QeG2sbRLs9dSOZF7t3geI2XqJTMVXliLZkbEksLuE
Bs8qC/zP5tgAtoJlHv/Qejz+0weQ0aD+CVKVGn8PibmkvPG7gdsRSC1KedKHhSsjB+oFlDBkTxQf
pf21YHwg9jIKWHL2cGckSygpAOanK7N5qSvp85IdW8KqnF+A1AVFQzVDqunfF+B0Hl7zpfD44KHk
a9Cw8nKRb1OtvbEUsHu5mx6YCvZElaD90JB9aJAqnI8GR7T5g5xIpiIeuyLUQ7AhRHSNlywWAxCb
K5YCgCf3oCaE12CpiHBr3gFXERoHMpYw2VBL0V6QKYOyh1Pw9HD3FWXtWPUusDY/NAyUrQt5zbog
FBLNDl+fiRgF3iCO6JB8CKqlG1IrfVe7MJpSKu5HIPETVSmAOPfPjF1PEbwjqnuC1y2Qaaqv5OAz
4D5oN/Uf1ePpy9r9pSRyUQO2wXNL734SKiHuOGyDxG+4HyCHu30zuL/fp+/+S3wgOf80uzee7GfD
bch8p7kUDOwR8jTx3RRb8uqltLketM2d8TLcL0h/ZEM9iNYLx+Di7dzdJsQYOM1tLc78Jqr8IWAs
8dyP8T3dfrzvqvATn0sXPQeYP4AyQ2hIunza6W/zA8bABjrFwiDEzWyeXoSZFkW4gNF7E/ATDCII
VRx9ioeDP8wjdPjYGI7ICLCpKSlkb/DqvTn0jE1guKlF2hy7Eo7Ba0DVzrpEdQDxLZkgsMJ5TC8B
/OioBs3PmA7FfGwVq4wvdrN+sAwqalMuaAxVdEP8MMqKD0dAyZboAWpAYmBN25Oyi6AbfT6NfOlQ
7HKeg47OpQlm/E25eG3wJMP/D1yE+qhNpOCyuPqce2HLQwMhSal8Aqr4eoF9rVyUi2c8BDFhJU8U
V14pAbOpx1l4ZXGByUcflueH79aJRWPxyJ026CMnYhI8VxmVemHtefiiPKWjzsjVB32FR6doFawk
5jOC/KxbyD4ylU3Fk0ZJI3o5bgeWdx8lc8r8DKJJibQWSvU+agKOOnTmI4t1NNigXeAyTR/GUguI
giGUmqOI85ou0xsh42PND1LU0ywd+M2B/f8mpKnIeALcJbQhYrvwBkOEGLxhpFLQDkUkUybkC2We
YRJpofXvNKUkzQvS1ucJwwzQoV4dgFi73miUZ5TfN3qCwikXBcJ8GXYbZRvPNrdR7Jn9EKbSwlHC
T+3mJK0vL7v3HG9kjfgMNRFymWb+npeDjd6P5ce0d8OL9i3MlqK2VM+5su4PQaXk9fs5vSvrJnqc
qxlkNzTwTv4Z14IcKPzQRocCH0iQducIeIc0WwluyGDXz4TMHabwMb7XHLQwbKsss4ckDZVz8IxB
Ew70v+K6aXhvIypLNaeAzpHaPm7gmaiG5IHxwMbX4WOB4RylA/mcARsgdN50aYnJhIppB17ByF7G
pNL0Q48/5pfj5Wki3ybvgVYs+Vr64YWdNxeyWf7dZ8nZj/4SIAJIk+uy5oKVxxo1Gu18CNqJVAYY
imzNyZtDknNKTInDPCoq4upt4i6jCl7csBToJt43aGEd2sajE4GRrf8+HLjf8YuWDS8eDwtxHGRh
jT2aCDheWvqGdd434TfkzhYxFaMN1yVFNm/0EmCq/iwfM2Vz2aE7YA0cgeZAeND58fuhdGSiFYzk
aNMALw0h2QcIxfsHfsdRyhT1dGTziODSG4MblYOM7rF/4sK73gxpUh7xKT0XQ+xwfywIuL34tXig
Mk06UXNQytXANFjfUJtb+Nd6CS/DeshjnQAkkpSwVJOERX30Ea0RUyGB3XEp8K0hpxB60BkhAV+P
FsD56H6oezvF7LHN/lvhqMHLP52fRCEv/o4ga8EfL87VwKiBLP4uu47yiV8p6XEWV1GRynj0kbZ3
xuXIumOIGwqY5/bNEJaVvpMezp0ZG0Mbv6dSGV8RmteiyekxjfHQ7nIOk4m6Ami6H/Nth8hHZ2IT
JhFAfcBusoNHlowAWiSp8oD5lO8DH5J29JcYL5irtKWKiOtzfn5uYIDhamucGSbPTIeixJbRH/en
wyNiHA6PZs7rk1qDD6mktezyDGUaU1b0KfGGH/9zt+gt3juKkh55ADzD3SiV18/lBS1tDFlcgO3F
iJma1VU1mj3yCx40VVMiOovxMFZ3VI4v8S95OvIyKaP+zf4MjNFArIcfDmCaItIxj/SF5eGNy3NW
ExQe3cJkKU8lpy9O1+GNd2pcO0stGcwIdGLSOPHG2X36HXTdeOKW5j6vCC0x/piX+nwSxWXQQVJw
3bEb+hXgxCfs34xnhXbCgAqQ1/D1CG2JM9FMJOBIwvH/QIHPmb9KMzUIYAmf29+fNLlQ8crj70E9
jFKkSAR2AZRkfASL4ea6+HgVyx9RRWY8h1bxjjMUvpo1595WiMqh70wMDxPmFQ0y1rraqAcGqEtx
+s3qvujdFOIWiBPFx1w6HWO3pEPTEZTuK7Jzxz3Iy7tbV/pp1HI4kV72O8Fios2/ACxlNf+NOLP7
BIgxvm/1GbDgPodL05i97GorVzFM9sUQQiq1zFEhKq7vtK4pVxkg35eRlelXRgEmxG3uL7rbvSYJ
YpB8/rhHcntQksP3drokcZUs6v50K718hneTONR7ugrh56S/nKGnCNNq+uNy9YASVEPRKDBrhORM
4a69i9APDEb4uV1wBEAuNs/DeMIF/kzeJC3eD/lPd1lon0VWberP4kqRpHsdaBLq0XIFSPvU4YW8
khycZNNBu3YmcczalwgNFscPDp2x3VXlMlf99o2HicVwcOZJf6HDMXrgNR4wL9TKHn856tqPjVVj
KNtMM1WR0Iv0ehWaTTX5C08EHC9TFfkLHy8pf5UmJhWNIOVXEPfhiNSSa6rOiYIyNK5YHQs+bDw2
uqdxd35WM+k575gRMLMhAlY5aFwS1xml0zAb6UIgwfrNyJvWyTHXVTYbwZEDfQxyvxqgNkPtZyx6
/s0eukO0tcBOJr8MJrmeCWHoKt599QzLfclRbpN4hUKNqT3mk3gWAAYHE6S9YBZDNESIfI0fC+Bv
4znn98Gr93EY/+zqJIQz5c8fEu6HmjSSpn3q7Tx8EgzT+Am/FNPmGZYzggLuiRnD0ALo8CZ91ANi
qBjzYkz09haMS4k8BYQTwPwdfMLOG6LrQruNMo/zH/V0ZzC8rbT6wQh+fQTByj+N33wO8Z8I5rOQ
ClDKl/sef1CDsqjD0VRMpMFbjP4NYRVCiIzRSgWeaKucvaEoN+1Jtsv3f1EgimZbdptFHsJ600hQ
UE5QvvJi+G1cjBFLdClIZomwoWBiJBCDfzIQ1Nx6OV9v6PbR4dIUQS4kTuVCDXgPAgTMRKfA1Fpx
x+rMuSmMK5mgdFfbskU/MJIB4NCffjevfRPLmEnIEpw+l9jK5XO5Uw8gWbc5pmcf/+3kuR8inoaI
pGrfQphfgw+uHvD2ASTHeGCJGU/dmIAOcxDm1p33su5chKU8qHr+9lT73He7DcIHWp093M348LMy
/gQ6MEtMqalRlzOqhz4N0bkQROJcuwLfvWiQSOHaCck38xz4yjPaKh5mPp5crNp/zchzNUENCAnQ
sDFy5/KniK0wzGNF15UYa6JKwO+w8PCNZhlaPIxFkONIvS1YWXo6+jJ4lp43HMvEr+Vo6yQbgmn6
3RT2M0S0OsWEZSuo+x4uozcYlMNcAIAipH9jkkvZMSwW6wqeLCZJvcLbQg/0zTBg1o7zhNZoz5Iv
nStqfZSYeTDytXNtFYt8nzEuqs/AqS7A3+Bm2yauCBJQGK7Uwt+PjgRTbAjJsblGZ0TnBP3xxxFT
rRjeabys4eQ++4RPoiMvq35wszW/DMjeNX4E3t1Dhej4QUiV4g2mDN1EOE/HPc2J/SwJ8BgxdBDH
+h8ipAlegNlgUk7VGccFUPm4T08u9H6cEz7dWYxVnE6zD9eIukBafFGwoJdbUokIH6NofJCbKWYr
m8oul8f1SpnC2itLIm2963+5PvO18NSyV0izeTr6nIlGVs8ju4afgUKBLBSBdnHd/h9dQHQnaAzD
SIN8lsyR9jsI9FC5void07xnSPEJAfgGM4aDI47ifHH7k5/FQePmzPhpOUO+c8JzAo7bRbF4pP35
0GH+IH22agB2WcNI2uHhDa+k+DyQptPY8WuRAQRcoOKxQ6qOT4KYM47BMiTq3CDg2oUwDfGCBWIq
C8YLB6UH/GZHUss9bFEcF/bdYbC93zObQMQDdBx3HDxsfzwKQbkTWCnqbIYh0Ydb4Ji8J9zg/MzV
3dfWla1HPUKFdIYhoYZxh2PJ4jgQS4zzMNBIehOQ8WhB9meAA8Rje4wb7wj1jkxWEPG5w558DKwv
15dPjqSviVUKerXG8IBDlOxngjMqRI0oV1AOg3uDEhbuYNI/FAHirOVl+o300zsqp935i6rwSj7W
BSvym5QaGv1ocBTuYJVgmmvQBNkCMDhjeeS+OOYkprZd3IulBhn8DnkKZIS3gFOgYPC5TUoUDBLh
O7iSAthSmP3l10W+BLNHOqf5ju/Ogyf4DS7I+gF7gvsJ5dqxYMqP9Ids4b5s0SgKbcVvqkbqfERM
In425BwqR/Q7qBaXVQ8GpiQoVTuqc2XKih9M9Xmz+QZEP6EHYhYLb2CBXohzhTQC8DMY12oBpW2s
cdPi3Kqx0ovFIEaoicy9LuognAYgSfCzvN4k/Z0eMZPeFn1mYiUOuvcBurzM1nZoRRwMd8H5Oyts
ChCf32HXo9e8Q6IlYjIW8z3J7V5I6HDbZRfR1IHivcmCayz2Ok+R7pfdGBBp4pOSYl9AYzA3gNQ2
DAclLpM8ZgZc8d3Z9KSNcR2gw/ovKUEh4eHRMNWALE+cVZfll6AYHIrB07+vyOa2OZWIRgH1A6L9
GuvRSUO9TUltkTVpdC6Bl/jopSmTt1wUA0x7aic0XWN5ovMua1he1Pmsq9f+uceXgX1rMEk10kd4
yCudLaQ6WQRKipIHkxAymglEK+m1Bc0PJ7JYNyzJ8dOnI6Mfl2xyU/jkzE12c1+1M6N0y4Du0Grn
nLqry+zC5UclAqJxhx0fTZi8xcAZqI3/Y1OIolwI79HI5G36Xxc1lE+8plPOau6VOzdutiZjjZuf
64L1/mLz0wneUSsojMuLqDL5bWqL2lpMNCMGWMHgztApwE6afGuNxdPuUJLifUGG8mXiVLLnWwCz
iCFvAj+C/hPuCpFOYyi46Bmo7oBJ0aZAQLkk6jjSRoIxlc1N5ZHZ5w3jvvB14K15AoV/cHsVwWsy
XL3w/rRuS9IUoGqY/iBuIXQOqGiEO58yBY+A+TYvQd+T44HDzC7/ijWwYgO3AYE7FiqFQwvzrsGW
kwSwpgm8Eu67v6elPiblhpId0IQmia6KIvPCoDxcDdlYXmWz1qJtrgU/wu9eeK+15H/tv2y8JK8E
tErwzdjSgWCK8dyjRx6Hj/ES5BksK5WttMbIX/FQEN2+T+Bp/7WqHcMl3Os2X0ONPd1fVPj9U+Fo
TnvIiLyRSLiajyBI6aLpFZcSM3WxWGQAea+EdvjnDmbZ8ka/PZOnbxuDWqR7Oik0+Vje6ts8qt33
KqP4mgHxmlfcmgVYqgKhRwmQ0osBKQo1QuWXjG1jA4eZP0LTS6SKqZuwqjxVElqCmggfSLptdurv
yk3iDaiOCPxByS06aIKmsAQju8/Bra8rEXcEPxlIQPfgWtH3dNEFNaZO7qSNR+qugLjafkC/9h2a
/E2bkqBb7IpTbyN7sneb3U79+HmuU/Uonz6L0QtMfrgsVvKyBJ/4G4JFsSR5bqn6GJNHRHsv3+1e
ZbQ5DNnlT3NHQbOtD/rkuwIDEORovrkcOvQhlFC16cu8EbcI6KI+CTPWjR8BCa3xAGkbGQPe7Aka
8BIMEW9gNekJCIOGnLAuwsh2L8VCt8IvX5yewZeOzxxdWR9GB2vZGDq7kq0mlpFJV5oNxzk4OZwv
MC6SGjDp8wuAE4CAUQnkZxzrDd+h5CRV7BypP8gd6GaCr9REm3J7GCopp7n5Zoe9jQb3CfsdygUS
kPkKJj1eAt5UmT04HFwOyAJwxuBQePgEvk6KQGQVdP/NMaoh8TpVkHB0HZ9Zwyy+zCBYBokZAxjw
ii1fi36MIwaXeQyYKO+kSD6C/JPJhYKMsjibsR146tAMyKSQ3uPuy8R/wN+u77+nRKTTlOc74b07
kBHezPENMUGY31oKCINAnEDgWFQhNhIVN3MIxjWOdS5ao7/4aeMbblrUofTCH2R1BhJ3eQ100PC7
ZMbl77kA+wIPgPIg80gG4LqZbAUoea0yrnsmDvIDQHYIL8qMZMnGoekX6AMxlBiC8Lw/xr1Vh992
CDdjazfkdQS3WC86v9pQziNC1DQmYI9LZlVy6iKVYmQY0tY0QzmDKgORE6fIRMIdgxwF4GWXb4fQ
r1Th+vhJwcimn8+XyzhewiOPISjmwhT+4SiAOHmb0oAO3myYs8ixT1P+M9ShKZAdEnwBbXVHH5gf
Zh5iVi1JFLJl/ndKmgzQRFIyZoOkhjDrLAGGVBbPAtZY+48oXSHXdGG6apnAQb78HkO2RgLRdzwi
3pe0CGKK6duQxOMu+59acBf55Dk5caV5o8AnHovSkrMJeww8CYJ7ksOZ2tkj3gg9qE0iXktuNJM0
/uuskYKjqXsSZk9iDfEGhFKYgDMFsD/BqsygeTBfgURwEbQF+ElHSXL5PKcnOWtMstZU685uqMwO
eAqsVGTRoky/BS/ZRHZKWH1+BNxDUznkO/61SwELqeM3J0U6PA3YYydFZzivMaA2g3LgSymm/yNN
KrVK+lkMvXbT2/TXnOM3tgdC0GzcpXrwiVEYtkss6RL27Q+G+8Gy3CFhRLF1j8HDbsBNVLRLFmr/
9GDVAE2eWIC/VPKhY+rGUFI+KQvru/pOLzswPraKkB3ehYqAD06+8C8A1sLjTIwgkBPI6nFQGfe3
kF4BC9/B6PjH8/APXv4ilFVASKRv8W2fjfHjj3/HN3SFgOa7lveB+ZrOlBLhAuY4/qT5ujeXwi8v
YgRmy/wZyH9jQC+JsOhh3BOxl7HashVZNxyK/wFY+YyqFzEBMgJ0uyRMITkFI+GrAaH5/IUuzGEN
zhJOOBLBNyK7Ijf7Zyo2KX0i4TwOm7HSMzIKaOZ59I2nPu4Ywl5Zg6XQPzL+AW8saTABv2EMHF+z
WFAgY2ykB/uIkLFqzr78saTQD36MywJpsHbsg/mCkngoH56MOrB5jRRFCDH56zP9//P5oySTHniQ
/D/5BBB/OQJDoy9EO3E31QdHqUg8wdTZrXFYcTjzofQDEDgUWXtMcGxtRvFnidUehGnFC65W2p6j
i5O+Pnb74S5bCiQfpHxgADXf2VoLBGIAokvB2aODOkoh/2+4fvz9Zu9DbysBdqBsRtiBOxEb6Ypj
45XyXgf8WfC8E9dDzSW8/q44M/O/y2EUMniWh47YcK2skj+Qbtbb90gdMeBi5NAj4+/AwcJFhXRM
CuCbt+1G3dVnxDsDbJjkmfPkuex+Iq8N0l09/Lbsw9GWU7TJ0MFmqcLoneeR9BOi3zYQLyBMW1BU
TkFmDn9hcLiMOL8uW331RnfTgsbOe+cKBnnCr91uynO+faw4y6oV74hL8JU+gM51cXbytF5HLKzw
zdUe1YP/I9H9TAHHpcsqFBwD6qN1eeQB51vsGL+hQDz5E1yqb2b2MFv10OVWHy8bXMyDt2SwO29M
0hgYGsHT9F+s9K/BqpYJIOwM/ma+uWkq+4U/c0A0tKnx4W+T592XvhP5s9S+k+9aftk8EPZaRUYV
z4FD42dfL5a8e6yE4y59TUcRzAjjC2M8v12oLvksJIQTgbbvv+YdKyHuBfT7kyyWPGnbHXQy/DdI
dfAcXTzkaWR0dzvUDdvEV9dkGCGt6caI0cjNZwtBrGNYw2jO+aWIIR9P5PF4ORSkI6fhXHgQBiZv
Ck05ouxfYYywsqCoDKF02DZwABwcaL8OrJU2HdrqRFyamzrmseIdRY2icV1MWAHC4fmI4Kpei3wr
fot8XG5ZNNybv/l7xr7/pUjsekTwc2kwCY43wjKGDBGp7nzdOeNeYB9s+XcsvQz5PKfrSPi11NMI
axdCs0Oz/8W9rUqmws0oKeNF3Aavhs18GRqcuO/O+mE21Bl0jnZ/iuPJQ16T1psrJsRVxahuYW7h
uEuwVRL3s8cEx9UdkRVOgbDj8OZbsYBzOmOfa4vfGDYpf1icpU/M7KBgjLuHX2IVL8uFJMzCpL6t
+JQNi3kHErzVd8pcnbR+7X6n+u62R8611s+3eWI2WB9wqV8jEUA4K3CpY4Y8fCaCvUGXBvWweUS9
jZIKHWZKmcI6eJzqacKohOdMJ0+T22C4Hs6fk9fywdrADsJtBcBv9AiDBcCPh6iAp/TgEb9FVM5/
/uCAWXKb7HDNxtdQ3SH2oVhf58Q3xvViMLunl4g8dljk9C5uptM37k8knzHN1jPK0ViLjuczJ9sS
TB8a9Pk+PznsV4MIzuHpNpP+lBu+Lmwqg0+PAEGiV3vb7+ozudGkBV+UN32PGFtykxQaR76ICCc+
0+DNOPZrOPCvf60PN9N7GsOXQRLrHnxDsfQ/LaymqKE4K/recInCxZeRSBQIAMAhEFzDdwwtfclI
CFiPeQ3rj6cSI0E/oj/UeGYK4Syk85DmUzqy+Z28Umly299OigVu23PkTbK94L+Aq/64HNiFQakQ
60RO/xW+lCoWJuc7FUuvZ/AsCREffydl8Ft9wMvcl6USYVeT112vPqfn6b5vFqqbg5q083pWBrej
cnpGCUA07kawN+aHLVhICPKkEIiVnubpPqaZ85i9Fqwa+zXPGPXgvawvn4okJ1eyBIoxtDmcfRI6
zGKq+BmAvByAV8Nni5SBxJPH9MrInyhRbGqCl6MTRoeMMchdSq7NYMPALYdCMF+8Zx+vYcoOZRHy
g8daQeJMZ/FDDfQxuTERXeA/GXM6SyGOp3EnHPE8bL4NWgYpRTT2/7XkIBNtNIIsZauzTWskQBZD
yVwffR8P4ITEaXL68JJEso2C8OkRDXrBM2Bn5j8TTowG/KAyos5677OZkEhwDTe2HFAPshOtNq6f
ZBh6ynX21HzEbwS+sbiV4BLQ7sBk+Xfruq8Q9yAZE3LvDT2YdLdQCCJm1nzenykHjPtwK+f78ahQ
0Bk71MRcunkqnT5z9plqQt4qm5HxjKqYrfAARFg23uOojp8Eu6CvmmlIAWu38z7EUxpaiAIUg/Xu
RWvB1CarOj6OxapwLopLaYHhAFmU0Mui6jhqN2yabPQ7usA8E/oTXwfKeBlos6m6vGqpWY99ssu4
/VXinPQq0s3Gu55aiEnZfh0SFsRl3t/denZFRYDucCKPxu3++zfcUjz3AdpYJahEqJ81S+waohiE
NoiFzr1Kh1dS0iGh429s0jaVp/j0nU/wSkfz7GO1aAlOFyDTNQAmJR3aNlIFCRjA5D/lJVR7YZ8X
Ec3IN2qAdQGhaZvH+YdaBScBXVa+vDvFevR3i0DkPmOCfzt7QN/ElC4UMvshXixsY5jjK5/TUvh1
hUSYee8HeY3biV3JSU8O9OtI42tzh5G15nQkk98CjtlijYyPzc7wsL1ifZADP05JoPi6NwoU3L/v
8LWQzS5+oO37nxXKj3lutKAgw4giD5nXOyTy0x6kTahYjc18k3nlYwixwXGiJnyQSdCBOWQeo2rc
R4hHy+REts+fMBkP3XesHD57JUTWiULlgUqIzcsXbe7j4Rh9Qs16gZ4bP5bK6hqX7sMmVOl8WcuY
WmbZpN08QhX4PCaYNkrOqtlMOpu4YcInCK1+zN5hFyp+CdlPlU83gwHP7aUsI3wATjNn1PweyRNq
sSHzQ3qOSsYmEAoemrky79tPN/HAKo3Ka4PCIEj1LGK8+muElLOf30zFz3nP7vF1phkjh9UVfCLp
8Fo3Swq87NgvILzK6O39/I47qndAZmHi1gE3LJZfnoNu7pIFu9YHSOAKHpGr+I0fXjG9Cr/MpOaH
gtaauVu690PhIbcg9BFZI0nfFlJqwrdWfXKPngseK0QcG3oBsgkr04OaQGNE6j2c+5gJZLEwi7xx
Prz37aJFepzHH4CvMkaROpYIceE1Tkq3dWr/Nm3MepHYhP66lyjzqDeqsPjPLio88dwWohx+uvne
33dDahCf8if4AZ1dgPcoxSukTbx74xZip5k3KynuVlLwm6B9WzRO/sfRJ6U/rgL89hM0A2zokmPj
FJEX63W2BP9zAx+TOKWKJWfvDGWLMTAYp2cyzdC+zoiHYUHBHJPc9XK/sVDA4W6GibuS4AHa4pFr
7XTvsb5AXE1K5Hc2FLMBXuiycHeMy/jnMNLIlVAt8Z9tMq+CDFaTxD7Qqkvajxtbm/WsAdONZCE9
wdA3Ewks7fhn3A8ctcEPhAqri3k9i6rFyMJnCoKBhCETmFHhKA7agEXf7DCfkHLi0IzNNDvzuZZc
eCj3y3/JTaI3QJD7k/s8X9fuH5VIYj8AB1uwULwGJ2LrIqFN7+Zogdx7PNoQV4eCUExYv5HiJa8H
yw6XlQLAUwUkcQEXZ26zT4Di8ZAtO1R6nXPfqb4+41EfAOWJwUdNgEmGkjy4Ep4m+M8HUR1VcHXX
GRcURTFgg9WyVtGUgfqB0uIdAZMkCC43yfwxPgCcCRGkIkfgG77nyY753SIbB7Eu836UqYKmVcMb
g7cAqh/YN0ATCgeIStEsAhLszARrRuUQjcOPyaAzkHbaxGKTUoOyFKUpClF+tESeRTM+QRhau6FN
BiRRFyC/hph6xayHMcONg4HFwC2TnpS/Nyaja83G7HuTD4QLtgJyYftuaXHW95zGbl0aPMB57FI2
aiqjIiUDAZdLgCc+Ct2TbYeFaXJx2p9Ih2dMON/ufGPNGcK0M/MNGV5tTchAtkA/zLddBnxHcjJe
VoOfihkbFv/WlHzqufl12nEcqn8/H1qCb0uZY7ztofm1Ff/tSbPKIx2fhTAwQPEwPZTR51B5wHHe
FV/FxbxbPwtpE3pG3MWGZGwYwIG8kZE5iB+RQwanHmFA+DB4DprfkLvT2bL5sUasfh0UuvBf7tMa
GWLZ3YWmm/KBHEtv5P89OMEkd2SdOGdLV8e6oNociDyt2wTmOyYuj09aONPcbdedJ/nqoh63hOHp
dhvd3eupjtn8U9W+8ESpIOHfWlf2HrYeZ8Zjcl3evAEcWC9UuUqmKKGDIaMQCuMbaYHuCTl0aatj
2a6c5wJpo/UwP7wUkCyqNYTZwJeAsADmP8jm3zLjoRK7wWeuF8LfdIn/OA8s/GpGEV69ltw03r7D
NvUkdwhMBzq5wfWH3Qf0QyEgrvVQ7zOao5khEjV7zvTql7xzThh0yDJ/utnfEIliLg6o2Bd/5Esh
i8Qm7H54CSOrN4MesFHKGQMWHlUPklSZpXtlyYEbBSjaoItgGAwAF8LoMY96RcgRRT5Nt++lXSgj
T32HoE4sM7QtQrx8hbEdTIhd4wzCW2NjYMcy1u0B4InzAXPiGJ2/l0SjONJqM1xh2mCHXPHlESPC
4uzbuPGNS8Sth/eh5TX+bT7RHRVl5+iEGevshovb0U07fZWVV/wlC848l0AA40PPRcyPXUZ4lI3v
RN8CTsYcTcIAgBJ7EL0iPiR7t+Lw/kDd4KPZamhTtPX7iNWMh0nuiKMZCbuHl2VkK8L+xhpSEIJF
yD9Wt7ddzoU4fexzGxLHb2ydx575xYoEvVVCaU35jLzM1oNyrfD2FErJr9fO+kiuyXYh8OplvT00
SfHHUIUHMsRa56omuljSvu5UaRxTMC9DyjwkIkitg2TbJ0aD3d738rgJPykw+mvD/ftHYTBBDuX0
/CibavQ810nCkh/5PV+juu/N+xwCy7L+2SUvB3iufgGbQeeTt6pcFPuN3CC4+3lGz6fz8+lOCrh6
3br/kSbp5rQHFOku8dNQ1IxXQgPxpbwDMUirtAyHLA/ajmdhvKhDGRwDpL+t17oQG7xO/ZQvVDx1
pU0LuPhueTuKj7Nt1yi36Axv096ssemgFqR5e8St9o5ypHj0oVOyFeDuNTODtBPKEck4dY6jnPkx
9Qdw3wHyvg3HUctYkKf5IHLsa2cYwzEFPO1Xgr/LUJBjyNs7UiFkLEwrhO6+hsnkwRu6qzRPOAUF
ji9b3fp+xKIOAJf4lFybl/Xzq+Pv3N9e5uV6GI/8AVf5IFLj/g4923Vb47YkngjIaP2LvvHdBewC
jCD5dK5P+mbliaPyzTKWt4Vz9UdRQ3CRYuW8os/suhKrBlPVURWXcPlH+xKAMtGSeYAOfN2b/Qfl
RmBosqOys4huoD2jwaJcoG92Rw5TFSNYpmap/oGV4oICk33j/FwNNpz+HDd4G6NXXHFhl+5zxhkL
sjYZWNwbk89MiaQo8Yjiw8DA9A+r5ZDB325oWMmxxo1YnUPzEzZxy6Ed1AQ0kIDv/iPpvpYTSbIw
AD8REXhziym8d5JuCNGS8N7z9PvlbOxMT2+3hKAqK/Oc87tTdzaARy8rMYU24q6hs7ymR+mOk+P3
pD+bj8Smv1v3cqn6Kdc6m+pmZBqr9A+1/Xl4OX+ZAoOH7oglPD73QmGiDfqUjFRXw87wUP42Mpn2
HdtTUCOBKGTrUF882q9b2fQoDVIH4z3nj/G9B8Jc4AVxI9fQDZiTflNceU53gFEwF31CUHLQ5Nq/
1za8FW+VoKcJZ36XFvIX01M7fdr00vnK8lx9IoV9MbY79o5T9Ef8DPjyo77bVNUvUBSfOn+uxX0/
kE0/kGjnC9WU1eswe1dmy8rdzGtgId6cg9vy9e/Cxxx6hLvxpyP3YFiuM4yxb+DW9R2mhPddOeYD
WL4oi/+yLH61BZa6meGxelVv3tr7VH2Ra60SzeOqu1o0Tteuy/VOVC70Y5n29tXaPGoFkPsRl1uB
cxnen5OtVgiUmqnGnRaXaerafGSnq1RzQfJ2ajxe/cX5+20E1cd0MxlBmONffiBNOPALDzwNI68f
qYtTH/w1FrzCmHs1eE+XXUiQkZHhClAttyrSMbEDgk03CQNUU7FOrrMGVBVznXCruosvFHzHdSHi
d0iMdPtKrKNlphQ3T2cAY/BLuPn9eBfNro2zCT4lP48Wg1RZIMv0iG6OojWAXgrdgOSZ/9HWfnLH
dpX4wiz+GCjTIn1kv+J/+a/FNw8dzEUxHTSE2NSPSUKgAifv7+XnbnCqAmP5CuLbhVm3F3txyFwg
AOZLYndO7wpx/oNK9V06fKPQZrl9YaPaWIL/XTvVO9VQatb8H2Expsa4BKA+xp+ICZwUElxsLn+c
btI0IDwdBCG9iw8qqvkNjPFZ6EFohldIfiXdShJLahXv1WcpPdyuNRppfpwsVK7qhTJhE9lWgsdD
0LpkS886Iniq9vxZ7MuADXNP5P3MB37/G7lCi1UI2btpBI2+KHSJEItpEmiHBnn/XMwT49Sp+FbA
fdnHC1zY/Iz8YP+RYkZrWj5cc00FFmR/7uswPMlMj73QBnLuJG6qwTEPWfPnytqRxdOuv/sDjVP0
4rZaAywrgmH4o+yC/+dDze7NKOHvbZ5pBvouot3kAVt3AFl+kPhkGN9c0HGPC4BFp8ZvYbT/cKcA
WOZAS+ptnH6tW+/eDZjWqrS8lHGw/eQ45Mi0pk52VigU10nOHGVwD1aTeBRYjtxrmj4gkRQXjR0O
H7Mo1rUXyUXpknIGPpyIHghbl29T4Ne3e0vhaWwdzGv0UFyDMmJuRZedzWHn26+1ae3vTQmJJJ0v
xmFtrMX4IhkBgdGQur9W0UnS17n8Be8tf5iLlzLhp7aYgkb5xnYkX7B7Ed6YiiDbZ3Qfr3MP4RP7
z8cg6L1jQU5EYS9S7g9DNzW61YDfjSU9vsSJRl7YWEmAz40DcLoCUgp2KdzzeEiWXiZp+Ne9Tfk2
vX4URrtplod16TXdDZP/NPy1mVOqsmxuRrPuMVE12MvAtkrbyrJBUAJSmhU30Z+PWN6Gw66O6F/J
ds0qSstvTOtnZTvJIR/iQX/E2vFoiQYVn15oJUIsytr85j+/KUa37oZ/GFJajIB0fysJo3ccM0ji
rPSqso6mfw3UTcN1bRgPnPZtzkfpNcXj0lnYBivxYqO2USYny2c1Rr65R5hbVqpuexPBLNqUAx3z
Ms38XBpx9kuPxnr84AX1eJX4rtSCiUiCFvQ/q8rKbJDoxVqpEZ2sujLGlDZRtiNeaOgmYRD1Lss5
dcfoenHNWofas8uEt5HGgxTvWk63U/Xt7667H6+GyfmsI2UYt4z8DrUj4kZeaZueIaru++EtPmrM
OgaMjqDs/B8I57qJAZMQKRWs6KpkBbwZg7QPHYwWKMGbMe61gvgXPZfyfF//CfaNmVEol0M416Kd
MuUHY+B5xZFpgtPwOnrpaoM3StYwgKs7rSUlhNohmgcP53UveNDc/2UrOcQRiSYiSYqT4xjFmodC
oXgYmoX67+MrjCWWWsIcqqpjrHH+vTMLhnzw1by10xTyxGh2nCCUgtiF+by0XAIRe/X08LWRi5Ix
qtOQaOO6sYGCo5apCYxgz6hw0JmGNbZv7CtQ6f9EYIZQysVGztTjXkVrVedUvPPYIAHcpCjvvjqe
52iE86CRRDKS1it6rXKsPLQCL93plMpRU0iO2k73cu1CdTnJ8XoIbnUsSaumsj23zQ9LSfA4VcGW
6fKpdNWPKfSr6PSVQ+tWx4l5jM4D8/ravZNs7b8vLaf0bQsILh0P5YxpciAHU6SrnmYcgoVhknuv
GgsT0sH7H3o/mtbRYGUrvumgBWWeS/qp8net3iZXyMP4WXpYQWuoY9VcESOUKe81CmTmND/BQKJa
+ToOC+YUCuoSdSUOWY6DZph//MiawQ4PQS951cvXRAJKbRR4f9wWSvZJswQWf/xzBgLaZHk8refc
f99RUCrnLGp7DQJUwgWwHZglgSXMFgpmDkIVSwzfqy0z3Ir22I0yFMT68fzlfb2351emolzlaRAR
zTZ0akEfd0GUTeglzcbNAU4selPGJnSDEbeNnsazzbzWrOnOBcXhn3AtFGIDDrp+wN2whJuuzxw6
RGkvEbYVWveKMjARbSbsDoqXiclN4A+LAwj+VFpcKTbviBuuS0UICyjUN/HO9I6CTJXdO0lnmJi9
d6Vkqh/DeWeukeg9ACLZKI53zrF2AFRPLvqFS+185v6dS6TK6x/ZEYvm/dzeq/zz+0sxdRo54xeJ
Nm+bWaK6Y+CtGJPje6mvLpHf/HeuOWdynOs3Lmu2uT90kQ0KbPglHt/HmS4eE81bwqSSrEE2uZa9
/4AQ0Ko1E734/DrO0BoVF7T7m+6ii73M93BHRxEbvdtw0mg/fqAZB0azwCD5g/b1buyTJe70No2N
ZliZUJTP5de2n6infp7Rs/c2/HoPF8PX/DGP9QyNVQh4sDooMNjn/hf1loVwNx38lEyzKGfZvOQH
pAj1VfPYImzZdLPzoyVfes3f4zutzvDMXfo1YJVnVnwtbn9VLPDBf+n+jLvYvpUwuo13xLLZaA+M
uJJfDqbas8e7mtfdusVz+g3Ayp4q3ka6o5RO1A+D9+g9BSE7rPBGB8j7U5QZHFzOdM0Uc/ggttxW
r23fc+wjmOKQntsxfF4oFe5mvCb8qCnyEiUYvbGd1obko2P/RKgsALS+oenYTWedBBJ34lP3KOyJ
gmI7Jl9pL7q3GgHmIOOdpwTxBUFCvnZvX9vJ6bEtwpthzgLDNd08DfeIujBunpeJ8s/elpwrxtgg
r8qNc3Vd4fbapBVIlftrpFulk3EfS8zKRpu07Gf/E7UEjqaCLFpin2ebMchr/zG8dHdo8bQN4QA1
he/vov3XuoFGx9Lfguilv+Uu+KDpGrFA94w/7qNio4u8cXKGbeDUWJR3XpWPobHFNTCk/0uO6uds
1c718nJsE+e178ejhxOQlZ8k3pf+44su3lOdVRG/a/keK5ngU0lQoiLiwuXFuEyRLP5DkeETwFu3
2UuPkj1zbofnUyEbNl5ToLqipxX/kvDYx19kQ4WIL7ERxjJITgofmWZ8/O8aZJPmCyD+4P/YXQ1k
/NQ343xvbZcSe9Teylja10UzTNN0VFyUP3DKzqMdP43rEIZCeHfr7HvYxTUXz5Z+F9OkbrLLFojl
ITPRuZLsigoFITiKnW1ZcgDYHNvjdyPgGiaZdtKUyrRy+sghLp8GEsd7h2rvbbq4juimjcvt2gZF
/PFMutC++4WOc8IWw2BgWojEmXfTBKLn0csWUV/8LqdP1ctnphl5q514+zZONDf98/RM1J5vJxmH
70QnHGtepkUuVMy0c51RYrr4KkwlQDyMx3eA4G2P417/7dzCshg/P4KWSaIYvfisSvNgZG13mD7C
vKiYHLAFFNeQbMgkqEG0arH/kli0RXPnIPPUXPegYkrjQWfw+Be/Sc4GoTFKdUPNkSnv7DVgioq4
lejNwSAcIWEXZ/NmW81phPbdRziaE1CAkzePP0vEHSRdbDE+n40wAbQLG7cKiivme1lTk2+upMYb
C7ki90rWeMPwsHIbX2VgPFGPL/xzZr3zHNIxfzZ3VdVC8fQBc4Ur9jJTekHDjUEOLUxuUNvJaspr
Xmkoi4P2/wPe+IBInOmSAO23lyPIlmD68OEWA/mq/nbx++5uBVfd7OgHRh4P41/6cgEvHT5BMO11
lymLa4JHyL7ixTAbDNi7TDmgOXJ8fqpXsCAzAS4UplOMnnb9p5IOkzSDu36opbrbXqz27u5gm+JH
O3xQphinxfiATSalCQjTlvhURGEClxbRsu4o6F0AZq9PrUFHJBhviDkigwFu4AYYOzoV3yJARdip
w1zTephDQPnGD6kApt++Bjns0s733tW3VbDu7XBPHqV8Awd9sBvwEe+F2AvsBda4q8GrauATUPjv
tGrh1FzyH7x8ndrQhdKqjhdD/PXvXjtON56cWIe8dzf21Fe+QFnk+spTzmzML7qXgfjPoUtTvYqH
tbtgjj8ZJu3HUikbkkLmkMKmJaTpkCIEWAs2KKQ3kSfJ+j5HazjN0WwN4NTJiIqlbpJtGzYqa25T
wzQKo2r/zuSWxAINW1O7FPNJuilnE4cchznwtfmwEsM2v6x288fE6Gqfj/Et2gzQkYIx2evvNTk0
l+3XRGj1j1GpTuA0WBFOBGT2OA2GfeS78zOStgXIlM+iINNa1E4DeSvEimpbHTYBU/XMHVYwD3u4
e/nm4eOy1TiZVAS/gg1tyrL6wRfeOJAA8z+7Zc5MCjmeIe1rGemgRUvpyZblA3yCztnCAODVnMDY
6zCLTzbPTa/Dh3m08bGwhXx93fUosnrIQMoFPrafXJMvDXFP7cwPWh4ZxIrr/DWS8CxyN7DYN12H
PdlISDw+gFzwHWrO2gpKqQsbkm+dBbWgLMrVr9WZQKVUEduysm6H0fuhCSEiPpyVjmPLmiMlt5lO
MC42CmIlEco6KifnCb0g01Zlhcxg+gLHnu0nsKCVOzwLMrXghhivYuNbySo42RewcJzhEIF3dB1A
apbZpkoGAXdNVOJm70teBx4tK3EfSXCt6cAHb3hQPnqUEwB5u0hJtQBlFPggPScNDri1klrNQ8sW
Hx0xV4A3BnYzUIRBpdJaTyW9agELD/iZViaClXrTbpmfb7EWUSPteMu6j4lgk+weWkim8KOLEfkl
YFIVEEKP2gxOBuYOggkYuVdoHNS8zxICvsNWNKki4hAQL0LtjORvFJBaXl3M2FDt+5nUq7B40izc
Qya1w4rtuFDzyrm5HBbaZ+yXde1RPju4ircIFbqI4cI8QgaGVKxN9SizmOcTiGNf+0YIw14JU3vp
rIL/1N8NCAqaABOVkpqbd5P63ZUiURAtlIWB7znVWKZlThx8LSwFNb9qQCNnF+BedHfNAJy21ZAD
JSsDnLqonEjMft7/XaIAauOW2p/CrHlXNQxV8AvScLmCz8ap5JxZQ0pU+XaV0MFt2otWMGI4E63h
m/j71ICjB4BWY+qkOSstE+XEv1ejMFzJ9AkiVK6temYta1PTWYYqKJoeRg9BpMoX1hL0OEaLKElT
toiO7QnljBuYhC9xammY+LW30107hQ/hYSvt2IRkKhk9WEqRk7I0DbtLoxtfRJ4fiqVdNcelwwZQ
5/EYugWN//4fGaz4y6WVYgxZzrbpk8Z0umgQxyGAyTIlIvjCU2gd+jYQ0mVtIwlavLYb3sr5+nZ4
+4RF1Rd1RKxVaz/ZtHLjRWtTR/1KNWbDeHRD8kmi/8zYi1VTJLAvX2VSfG0+pxekc3zYV3A7cDKC
8p4CYRsLKqB1NZaqrZOVQobB4e05Wh0HB+qF12gveYz0ohClkpWXGn7bzBy59exvzVNmmIPZIPBd
qmfZlSND1EAYho86LAzsjRvwnUcLbkJmcZinz0oM++XpauzkiJDqHk1TA3/Z5HUfD3/4wmJSCPBQ
fZVzgfJZPrIZFaBVj08wdQ5/IRD02kpP7LwT2+J3onvqpOayOFqYQmZ2uemjjbWzEuUHz8pFD6sO
KrqIHm4qG4pF8BDw6/M/Cr9fd4fKPJ41GawSKKUnxD/eb55H8Q9FS35V8k0ItKt8+ejXd6ALzYyK
TIIxZBeKATTWXZno/9g7A8ZsesaNHjJzIp3Vq55maoDDfm8ZV19P3ZzrX4gFxubwfCnn4UepxmJG
xEnVcn9CEWgynnfzPz8AcPNG8aVTWN4+DudJEk12Wd2Sj3ELeb0lYrBW5K5LEu6JZFcuFGJN9YsN
q84N9oD6yd1k8R3KfjRxZd2u+CciUONvBOP5Cc8Vj1i+oY9GkFLYYVVuPwI90XFZ9pQRZ1+4T7fm
bcpEeMLhYnQyorIv/d5/zSWXoSgggqGs4KRslKRhOkB/97JWiZkbWXkKQb5txhXMxLODOzEf62eC
MCcxLC9Tfnc/UJHVVmzua+M4+mq6zZAu2nVjPH5p+3FtgqYxfMdZi8Yb7Pv5YS45ZASvntKurccs
MzvvUar1+LoOc0wPPrfzTCdXTRPC0reXv7M9wFCAz+4TNKMaZjDkMybcJ4Fm8hSio472UBcaq951
cud9zuXuIzFZNZaopotR8kO8TA3U0nxOmKv9GhHncLcr2eGse/M8b6PkqKAVK0xl4ZpNrKrJUb6b
/7cenHq78PoKO/mHUTK6lY9TvJy+ZS4+JtU6z+N4khttgjj2vEC6x+cGk5K7ZaXQgCvrP1YCW7EA
5NhVcPlY/4zzoTeExOUh5fw5wlT+Xbszs0vAmNSyZu4IpPb61q4he7eWJdMIua1pDN7r9BXFQIYJ
SyQ4GO6cQhrZooji2q5+9HN5caQ6rMfNs/ayuAL3InhXFkqQlEybB4IPfa08GRuJShuTNTSmOyPN
GP4T1mlx3TBO9z68PbhCQp4NP6ciOqIoo/tcbeio8lQ1M83AB6ZAangzopZQYIzz8mWU2UUAxSuY
uu8qK4IQY/SVDFGFs16iFsZMzCUG+dKHnRTzwsNaOoVs5GJ3rZYU1YjeEtT4xsGwHM4wiqJQ1zIV
njsSK1MJe/7Kfq9w2TQWX8FfU+fSp2LZVO2uGzZ94D4F3L7L/I9T1DLqBZrY579D9Tm1oTh+eccS
4nmR5q/Suh1mVazFsUmwyUyR7+3vHnjBa8DXKtdprHN3LtMwSpIRVlRjXxkB4fB0r41PjjnVS/1o
sTyUK9s/gLulegix0v1UI1fJtU+tqVfS9b9Br1aa68zGtUKbAE84tQuleE+cV5vR0n9/XrAKY6VN
a9s51DMVFPQZZlXD74q5r8UoXk5G68EV6UbrWdawfY1+R93ff9Npg8eSNXUt4kvR6fN/iAq/DzmL
zF+wfNJTsuteZoztl5TEMDRC+peNEgQjwKcZj0tHC5lQKfe1Gq2/z1omxhNf2UU5zbz8g/trGlCg
fipd/sVW02yKk/u9Fv6zwPaZcavKdK4GzwEjCYH1+TIFEFqKfBUCkEd/jx27r+9kqC7qoUXB3WIH
ZK2s5VgkGxA4s2XHPuF4vvpy1CvEMDOWk2NFbuVvyJIKWYPxynyQLre+r4rDY4ehSO9tRlxwJ0/V
UZbn7oudc77M8y5WmiZwNdwrj1q6OMWAxTHZlkcr+Vv4QgrJROmsXlnW3mnwF0QvdznTCdXiy1pq
FcWfpcS5mjD95/JTu96as7zkwl76UTm9G3lt4aMSK/Rn/Fd3+qLK+lRLZ/H1UWZSyMHqCW4g+QYR
/LmyypV2s9aM2R7RfyqitUnwOU6xsEqj2+Y6t8vv2yb6LKZ2ai5/t2FHjHQhw3LXyqrfoKJYJ7KI
EZBfzey2dhCBcJIu5zDKxoZZw+fb8W+X/1i/p+scbJ8mEKX22D1Tq8d6j9Tneft1kHWpHkWmqu4w
+K6NdCZilJ879U/vr+NptI+1V6n+MV81ksyYc+/V9sQGSAmVJyIcFCkVwoVzp3JC9X4rnQtsxUws
ITWxVmZ/MX8KBTExeflRm1UUcx1ESx634M7qljXMrNJfFoekKu0+PE+IJQ5AOdVLt8NcgnyFLZ8+
GFWDdNzkLFbO1TPlgz/bly6M2R9i++LNGJ+YQ9eTYs/4iJUnAS8zhYy2VNo0Rd0Ap6z73kYRDEQ9
5+xknxKtjN0exeGq3E8Wx9vqujjstKjzqksztOCJGCvmih+v4oRViCQNzkeK95+XJ7IzNMb7uxW/
ZpXgn1BaFuWAhBSaaziPfXfzZ12EgH0Miaq0Tcdip9PosxmziU02xT+9KA/Av2tpOOn/+WYPgxVp
TlD6oZkf4qovZJUuov7D3qf8L+J+EpCWJhSH9YkfjJgiZ+0x/TuWGn9E6Wf+HIuy2Zn/Xcs/f73p
tDLmxcs+DeP8jJd2LU47mVLK5Xi2r9X7OOu5ZEvhjWiS54JGiOIfIDuGvv6bcYxzIXYZd9Ffc1n9
G/Ng0tEp8EAIxpl8aXzhj7dN6VkNQ83q5Fie+INsZegNbor9/rX88efEu9pCx450jiy74neHYDRM
ikyStKH+VGqZz4bIAd/sF3DXCsWfvjFTNL9GX9eyexwayF3RHHRhJDJJFX+2XuJRRM3Oe6sgKP8u
SyN8TC93K7qgw+EfYnq4nJviHPzlDTW7X1x03DvDq66ir/h1V+FMxsMwIHiET9JP+dOnTgfr3Lf6
QV+54tw5XvxyNHkrJltuR/CJcRscSbviZOjjGI1R6sNMS41h/13qXS09w9LScBUNzWLZhobseiu8
OhFWUtqWLIRDSeUTXiUhsp6Rk9NWKVz86AbXz/nH18gppW1/4XgbPJQGnl6Hzj8ANXMLrn68QPPl
XEWMKe4ngaAf4GAM8oTyx+iNxbYp/fs1ENLZ3ipdqBoVv1FasSuo2gAs5nozi6c8Z0Yg71vDK305
4wuwJ4r1p8LxXtKu7yx/q+8jvMDgWZx/US+W291zDTtXUi8r5f/4ncfmfroyHcXkMQ7eNOBj5d93
cc7LTGxauLw4By1IlrLgEV1Lnc7Y2u9Mp61eyCOcp23F9+JI21vCF2r9wxn2BsMHGuBLJSqxKqBm
CPdvp8uJfn6YaqzqWEblhE5tISy8OEOdNg/k54NOX/qdRe9GTohXDMoZyueAvb4jkW11dFazx0Dv
FAgjotNeHOwdM21cZj3s1qGK0NlatS988bflXybtrJxXtcxHiL3rjqafwWgn3I2317noaFct75xV
gQLUrVi7BmikHYZ45nFuorMMGTGAjtn6dY6lD/pkPwjUCwxVESc+P9pHDQ+7sqvhOXkADJ5ZBySQ
1knTnZrr4Xu66WOu62hTRtfr8qJ9rGCwkkhvtJjb4LyPl/OV/E7/pn+J+SnErj2y1vT4jKvqka/n
J7d+5k4yXjIXP3W2JgDfPPkNKVQsjNjAru9S8m/2dfgTm2zwquRmJXL4e6li9Wv1hRzHV5XvS2U9
upgWBVAwVk90c0bMV0/S3Y5RqD8xjDAyj6Pl6Bl9IRaw4WVfOyGB9mCFjxC408tPNl2twyB4f+RE
A1D5lJ+eIloflrZk/eZYHsWYEV5IFgyYw6IpcBeIrDtDv5h4VILNjvCyzm0incKEMl+FWMoagwY0
vg6sWuaafHazWbf7EqlVI9ofsdWiK5VoFVKmKOMLcLJ1+Zpaa/P3WRxly/Fuqp9rJ4fZ1uLXPef0
pvq3+Cqz2rRg/eYUaUZEH0FVxAzZjQ184LgvOMeLNzMu//AjjB4WNaIAldm1tHC6HOu3bTP/bG+2
5Xw2WmU/k/dWplCbTTLhOH8OZ3+qHDlL3WTW5PhckLap/clSHs5vHfLGOpnu3aJ7lmeXKLmvbPLl
rKHOgtsGQtqVkwL28aIY0Xt214nOa1tLp/pCJjaHapKJzCKKaf2S1SUf6Xh9f+FjUI8tqilQe6yR
3jYePJuW7bhfUZU4OmXcDGVCIsbXOvfhWN/UuSlslu1cqnTZlXNcsOK1AvIxQ1n6eH5g4lACXSYO
PIIqBqKS8yMdWikj2Qyr8Lc5ab4C3blT8JYLqxZmzJKV4efRKBHFTBZv39SCWxWJJTKKdhBmteyz
BiurJ9go4+mo9F3v8XaMWTe+zbESlv0QpyX5kldNfKB1RFtAfBjZ4BvoBx7HbC9WuYcRbnUxPHHX
Eu+NnOFHwHpZKNXWjYw0hli0bq8MUc+oWSM0CpXnkepcq3uqxipJENxGlZ6zw6zL7EBLha+zfiOM
3gLXnOu+7cXz+Bcbn4Ub2iMvGoilT29TRyU+tPY1kmSQM+cE8MbTFiCXwSCLiboh26mVaYzT9BrH
74xJE4yDgxK/zsbeA4LmVt3ROm6/z7aT4qZlXNi564PkEbJ7SdaTPcQTw7YxtQY503G4HQYLkg2e
AX8IcDhNJ3c/W1y6DE6neIPhFhGZu0uGR9Ds/F/BjbVFly+/oEtnqZkyu5C/eyP+rzDmXdhODNZ2
HTvWwvUINA0mMHCP0HpybK4mJK5kwPNcD0aBE2DpdulkOPzdK7NuxjN0r/2i3VdTpaACCibFCASR
+gTLIRixkdhTcnhyIjZbr7J8qGK+qJsxTwwbc5C5KJNgayjULnXJxU2h9tvK5xvpo8l6Nrjy2ubf
VEFXzPQVv2DZJ+ClEPoiiKkS3KjCoDkkiYeNK4WVIQtXj73EZ2BbLTf2aesDZHfFgGjcc8gjoeOn
bTHpw5s3orYPAS//Y/w47u4OQVU+LsOcWTGDYowa5x6hQSUAZrfKKASxXdkY+ZwFh/SGyVzS8TJS
JS37H5la9yUK9eFln1Fwjno6N9IO7jgHfUzUCsfSigXd49KjvXt6NhLI7/JyfYjQ8wsrdurcG+uO
FIjvZ+XilKetSFT2lT0559U5I37IDD0svE3r0FrVc+30iDsOl6BDNZgnmFJS2VIS9bP/MsRb9CC9
+CfV3i/nhn2milr7sB5zjSdPqifHgeimlV/WDeY29/LmFD1WtdO2qp3JpqI8L5/Y/EzhfKvfubEn
ujP22HBOB+NhuE/2DhrLWP5fPjbc8BZadC7Lj3j+Y7UYrZJtO94eZREjJj25IGYqMbiqaf7i7SRp
7r6q0WDtQaQ5zgaLt2hHgbHrLTnXpVwBWYsIxpvI/6sn29kKkhfyE7gPfD4N6VzQyXqAZ/LyMPDd
mBrFkFuMrvZwJJ3Hy3FnH8SjOrxNrQmL2/95QWectMnSIEFqRV5ijHGsHBVMSIOryg1w0Ou9IkPH
8MWCsNgCkEMxbH6134M4vw8KWwRrQ282QxJvhk7TigxR43eRDgPGXUq2RG2+6qxq63Km/4ruKvze
brydRdltPb6t52gFobkux66WPDYfgqZJTHLN2KV+vdZ31yhGbnOfn3bB4fl56QtPeW3qO743u8js
8Ywiji6Qr51pMvJlv3ndWpySXdwdwUOyupDecKimCtVzvjaTWOahS3Fs4XQxPr+aV0y9bcOvT+mz
VCF74WlRLl/PJhuX2yD57iaTjRiaYIIBZqF65G0ri3jTemwbJpbLS11E3EsYZa5821ezj7I/Od6q
p00tv28yHd29KlrFW75T8LBnSovp8REYfhv7H9OmCF+wvxvtemwTuzk3LKcmtItVn+3Ub4qIYCzu
PEqTeXETL13HV4QWZ8VN+ovsruFsulBsAxIG725W8A5ApZGs4daU172kaufZyU69qUFKnRSxFOyS
ilXe3WVvoUCJ/TsMJBf9E5vDKivZCJjCMzoMHNTP+s8kPTn+aIY7UWq+Ht67qdrhiznK5Xce0BBk
Z7Xdh1ogMJX9j35BE6ROJLhKlCAtm+q/uyfaKJHaJvHB+v0Loai6OBrtXlgdIlCapNcEb9Uezct/
3TNGssEp4Ku+x4YToBocORuzahZNcduKs4zRadQsBdfgjIEAia0dcSxM0UAtbCO1LUEMeDYPjkP+
xuhIdQnKwjSPVfyYImPUaF99eeFs2/z7CjRLlVqX8rJz5wgXZ1S4YGPI5E65hjKIwb2VPOzuYcdu
dZwog2LbkbAU1hc67JCfnv4rNLddTk+zXsEMxjyJ1nWLTpDjRrdsn5oHeaoxkG5KmEhBQ+W1EsLW
GelPVgNvf/L49iG5MkgqyhI/XgOyHmxxgX/GuCWbmBbrM/7zxo9nuX3/x4tAGmZSTIT0v79QDtiL
7Ze38aHPTjDZTMm20oNSMu4/haa2gviWH8z7qnQ7jBnA/+Q7+QFIKe7ahhBbWwUdW+OsN1fNoT+G
TGjzed26Dt+VuDFUi1eiVOvYi0GAmpeBoL6vFDuWlo6pn/7LtFejw1jwSYeysbn8t2A//votUDpB
TyFSe/PO3iwZDGkKFZnZ01X7CdZJlLYmV6aDnGf5VbW2MloQfivdpJAwY+0ea9PmebxvbxTJlLi9
eCNOGojH2d5Em4/X8MGv89UXEA3Ie0tTC9DUpQ9YFiyREoOwHSdRkCFSG/6s8ea68vM4uQOxfxuL
KR09J6veo/5i9NO/qs4QpF+VbIO5ELbHW3OEr1C+jx/F6+DwyUv8H3Ic/GQQQg3cMmBCzcvdhIZk
G7NOslPossaRL+mEPXV2WoBj7/Z941X3nPM9/biM93N0SVDbhNbzC9HQX6R7J0a+ZBnOqtir/MQn
P1Zy8+XnUTaC+LpjGc96EaU+UZ13uSLJN9sMRDT9yAVxe5wW7WTsPQfLLYq3abadxkM2Lxdo0GB1
cxgweYevJ3/5la3Ya5QyvXxf7t7HwryDqr7IBgXP6d5MKfiTvc1402ZBluNkpAyIcp4SgMvfshdU
pgz+5Y1xxI02xcs0iXrwkxEUu3ImyG0OHzaLyNzO/vEZ/Csosq7TxWBlu8RWSk6C7UGq9a5nmNiS
hjonab9723TpjlROBdIlWCmlv2KtZOvWS9hwx8cvKFPcQ377Xo4YcXizEZuahqP58X3+0QEexvEv
OUTVx/jKD66TmDMIS5Is/l0GMhvmYVHkq/uPrLSX/Sj2j77/80oB0Fa8QR1OE9oODPoPNIJinAcy
Uvnf8uQyPj/59Lax9PWU16HX1orDIfltpR/B3Is0aqBYJ7ydJ0Te/OR+bOf2FIgcRxtUm833vnfo
v+yU6975E40Cu8mDjNX3kflIowlEqtj/bFdMQA2svl4IEtl+qoVFhtz07J0qoF25i2z0pBA7e+Rn
rTwFzsraQYL1o8r06DGhvtr/XAaQvtv3exSnovzTWM7flICmNd11l3JfwNvy322gVOhv+0fFqAJi
1UyzP8nqIpYUqwsmTEiwK1Py05TtJ1HhXEZRd87vo7eyXVnM9eNPoZwkuU/W1HTE2oS7Htgro1+u
ruUYwgmdRUYNiQnq5aRSoagdu/IbNAoLmkEouzIwX73PUWyi/GehcxqrXFmyXv5iw9w/VJpB5mMZ
iVUN2PZ01y38BAKGcJQQX9fOzW/V/Od5ntfdxKIj3q/uyIAqBO0I2Rvfx5tupodF5wPTkDdkaM2T
bCaO4wU5M3IUcxlkqiuFjUywi47k2TyMsz1S3rqCpG+O0Nq1V79pMjQ5CQNZrgjuz1Kqk0H12rsi
F+KvxHzfjcn2SHVPAklXA5K7kphmxl8PDqKBexw4HYFfZmYVZdivHnye1Xdo+vKNVPSHcIrOJ2je
xvw0OEHI7cVG2X5hJPE7eBBiB3cL89sY4dvY/j69N2/jXGc13jTS9X1z8TXrWY1kmscggi0lR4BT
4MGlGgRCMzY6xRgPTS4ydid9I8JhB/+m+vxItgujWzPWY5DdKLT2Y/acsrpBzXQml2Yw5E3VX2yJ
0d67F5QZMp3FIKBRRhBtbkjdQBgpdERXjQODO1NLwZfeEUugDm/lwcGILnChGEFH+UFOCEwGexXZ
qyXYaRL72DTT2jwyvU1pYBoahhwBsGvo8OrxfwHP2lVP2pqTPo5nRs1MAwHlXLvX3vPZJ0Ihz4lH
8ZUqvn6ejXdHCBjm5DTe84Ry/A7Vwk22vNhe9UCuRI8oFmUBoOhndUEeWKzAEB94/pQ5TiSZt2G/
jb+Z5A0l5kwvzUAySjUR+yqzSmyUGkrgyI8vntUusKZ7bgW+S5roAM0LzDlmH8up+DTnLfaYSPMa
HIVsrkI4nwN8+8OxoMa1QY5UjjlGovX6egM3UUaKo+RDWb7+SPH4uTYguCmuRe/G8hvY1gTT0n1d
e+ufzSTP8HZf3TVjXe0EGP0LW6ME/TXRmw0z4FLlDjb3vXvnkKauNJ1lmQzoi0WOh8001rqbC//u
0XApajiE/BcA5cZycDa2xh3ft24T/G4HAHeBP4DVl6SBhiArWXxU4diN6Fp2y0z1wIgiKAMS+BSH
KlPRCMvA5co7xQx5ewV8hBfu2H2YggPTRsHtbVo5ZybfFhURQhUPs/uhvCKSaGVb5J/OSmI4Vj67
6WY++y6Qx1JKFpftDc4nsdCzfRstFcvcSI8cgi7QQCdhfW2zayzH6/F5zL6MJGYh9T6P/OOE6uzL
dMVB8gAW29UyZADfuVGWTre2bj0mi1AzcoZbVnIf59EVICywnSpTdrixZL7ueN4JP5qN6Lr0RyGH
oUCcpx4c3z95TqJ+GP2Ker38HSO2WuN3fTfYjtrJarYvbre/EE28TZall7wNFM0zfoi3G/lh2v3k
wqKqYRA93nzFvzmp9BBQHHPlHDxXQGU4mxy1ua6U2dalE2+sf3lXz+KoGEX3cfG97Qmu/Pf42yHo
HfqoI/gc6ca5i7rwCVYXa+vTNrU2Dm7iodYwI1dlVor1rn1XdeWA/In1TnY2EDx7TxybzPDw/Rob
1o3iKIH7n+QfBfrg0RHHsJ+rFvhyTV89HV5hvJ/sJ9khE0Vq2AUSavcrzxsLgkjlWCtIwOjIsHEk
PUfHYKi4Rk15B4e/1bf83kmWGt+D5MveRVQVjGDlAsIG2pOnRx/x4VokNTz7YIS0nGdCRmKm+m7s
/47N5eTVWsHSq89GvntpMWTqL4JdRPte0rU3sq10AF3Pzf8RdZ5dqirdFv5FjmEOXwEjKoo0Il8c
Ys45/vr3mcU+9x7sPt27DVBUrVphzrnQ3nW5k5n+gYyICk27srUNCr1PiJDQs/tFp5iSTHeXoGbb
/9SLg20M6jH8hESVyUkM1Z1fJSSjBo36Dx2cZggFr/KUBkNy8iQQMr3ND7p/1aUi10JteJRd1OoU
iX+FVpZOx3f38HCPNPBGkrNEYzz3cR/9TtEXrDl4RYBIWQettPzHykIqoKyNpMHLqZXa1FIREf3Q
tQkJgUsTH3lLRqF+oLsCFQzEkW92+QiJtTE91acADGggsK1n140KpOV1o/yrX8sNWvfc1m7l2flm
W9uqe/iNcijRZPqKffm12IWNSIPIbB6mTwMpWdBM58uKzhkoauLK4ggcnUKml6OaCHoAp5byfA94
GcUfqxxDB73i9Iy30XcMaXGLqEHjGWfIbuGbIl+NEKT9DSpwjeMTiZyDVQASgmeC4yOVGySAwUPc
/4BSETadQ3W5LtBL7BbsfaSwECknRUWb6cl7DEt+F1+zEp8sBDBTSUIg9N3BKWM3Ius+wAHPEMAz
k5bHj70Dpwi1hR4Zkxt0zNGb2MdHnNIzMrMnFECYkc6VcokN7/ExZ7P+471uDwfG5w+gH+q6eK9T
p4oxapwRvwO0WGfmVqs4Rpnxh4rD7Lt3sBRQ3V/UACZlupogvUdWms2anZYABAQMJCVW4w5NX/py
kcca7IEZrN50X1mhyxLVJp/+e3EfPCa7wSuowaaFRTk7TD5RDcorZKwNsrswsTg/8BiERZNLBjXn
aaNG4eM1ukcbiEkr2jwWF5Wa86Y/NpIn4YuQgJpHhuuxXmB8aN4F6G/vIeKF8uGXDiO4mfDnQMDU
SHHXSVWQzNiSB+jdV9CHokwr3197UxDzzIFqfwM+uTJB7zCgwNzJBNUY9xZp8sLiGeJVZyKxFTc2
Lmz7Ac9i/iUe8XfNE7E0l3Cy2PUBoHUBnxVX1P7BxFXREi9KKI9KzIEWJQafRvujU4a20faPmlER
Abxiuzw6YrvITYKYtB+SOUVWjj4UiAUdAuxoZg6NbQJFoFf2CqvMFzWEZ5fqPTJ0W6rvgOEoHZUH
4BhgH3yhvCAngPY72XDmEW1xts3qh/4N9g54PpOCXDcazGvnCZD2Z1fQ7qi1jiylC5KQ7TzN1Wl6
Y9EV6HhxX4ESIpRKSHnTiRBxyg88YhzdaJ9tPZG4o9a/TapxxruSI6MP1Xp4/tvhmrV5/3zNLhXt
AQi9ctnaUIWlij3Mz2rknmg18ILSXT+QbUeKF/jarQc4tdzAhmZqTfKDArNyWy6kRKkCL+jQNXtj
TL9k/ZT3A9xs9WL1fdDPuQZ8WtaWFQtSFIuuckX1/tXlX4rkdmq8D8CT1QW8aY3cTfrVI1FQxynd
OJxZ5eb8AGaiVcVcC25H+xTQAHRWm0+b4Jao3L35XJq5EEgUGpfgW6c/Ln3saHK5RfZSp5kT86ZB
1PSi9HoPyZ2ElNTCt+ldc+6jlWg+V8CXZ1+ZasAhzUqk70rm6ECsiE/SIVI7TAJy/Fz94I1EqNU7
A10kBaMBAIu/0AsKnAxKFFgSbEOTCwA/SxW4gHsJLwuU4QPXgPwZjURf3a3RwM3MOWdoEDpuxCnk
ZSsRQWiBdOUlMNdT7pS5IvYm/a+ALjQZFmCKwZGX4OpPrSd9jCFrkpc9NljLvBrG9StvkUsLdVzD
jDcdVofTYcUrzD9Rbv6KXhGsZo6yOnzSL09fVZuaPyV6HFuV97/WMFQZniRtH0HNBjxzCCnsAvBo
uW/UnTP8DbU42q8AHmdogDhc9a3gAO3mrwCXqDiIkcLvoIqC9toKfGGWBQdH7IJ3/1L+JvPO72Je
xswdVXL0uoKTKJF3xx26gy/gv63l6f35BI/SPQ9/ycEewJN0JHrbLQXh5bLCTMe5lxqUvjb0OEf+
fQQ71+QIg5wVeEnCPI2FsBCggZ5DpsKv0+EOUSHu6fyOZD2AIEQU6aM45oMDf9872lwJZ7CtB6x1
fvL9QbPJuXBOAHVt6emr1EJYQdaG1cHcfFM7Jf5va/ZqsmxbFQpSUOVB9QLHh1hQBP9OiZaDrqY+
hNIuZQxWi4YxHUKdsIZZDUd/DYrBlrldb8vtUeAzb1Cz4l4ULcKQ2edQIAqSJGDABPjQuwHj4gBw
I9BClAA3EAxhayW6H3qKnsTzk2C5BLIeJJ4+UyABisFRQa8TOEMXU2C9FmBbkLhl2YikT39zqJm6
ZdRleD8cDDjRXJA2Prj75Pyz8Mg0XbT+SEvyfd3SUzckbVH+ZgR0CvDOGAV9bsw91Q1O2JR4r+JK
78fixw7yv2cdvXJifMKtOg1JGCuNFv1+qOfnqSRpPDX2VbJsR9oXo/h7JBlW7LCBimmLeDv+HxAC
V2NvuHjmlsuaxai3BW2fDtP0tmDn+IAqiV7MdQFhPtTSRUu6Kmyz7+Y7RS9+VuPZWjpcoVu1w1AQ
mSNDJlxBlpYTAsTcwBpTq+KsP9xFwtaV0mSoPHA3SCGDGLkKRKJh1wunJKOEr9Cn65L1W4lI800F
jKOzCxBQkRwo+THK0KhekgeEMlBpnAZi2NCfjCQqdX8uVRBBDTNK60yD9GYAp5und16DqE+AIENR
tQ2OquQsIoAATH9dF6JpDBmlSU5UB4sII3+23AXNUCDJh7redIqQmXciFxZKlq+187ZWC805WXlh
DHUWGxuCNOZm4UZgXsABaWbIIIihQMqVu1+2kxyNAih/YgYAgPh+c9BE3hBVHdZfkrRVvCxbY1Zf
E6uPVEADNra65XAaccL01SCm85cEDcO6c1j86aGr0XXXeK6gbGJxDleLYejqmlhJykhVWkThFjy2
OOZS+UmTVRYMYiY3S2AeGZPY6w0FoDuA/l6ENQclB2s1rFi9KF1PnD+2ki461vBmzZDIckBxWh2g
U6GuVO+sg1yNmbWai4w5pRIGQ4cGNb0QwEk2S3y0RqziTAVitVgtzKijWsLYyVidLQ8iD+fo6Sbn
WJwa7mDcpdK4tJqD8aSKUsTBQv1PtlN3ndw7d/3QrYAQiSJGWtZWf9AE1EdqMScJtvVjLQG+VZpd
gzmbdwUd0UEnA9gemD3yJlOSC17I5KkCzeJ80JwHAsxQrWVwBVxTPxnHdfmkLSMNnwMNoobGIflx
5sA0MfIMtsrV6kqSY6iXL2sw90E8yRawp7JZ8HIwEz8sjeoOMhoyCxSQOBBKIZWqdkKMMWOpodH8
03PoHbaYUmghV0i/HMCC/w0x6md4OJo8ulUQMLBHuvKMlWBhGRUsfBdTALEIWol1bk/GMKxZVQci
C62KJWeJi4mA29xn/Mw0oq+DDCwv9T/WwJ9/ALuUrTlYEjbF+9+PPAkWclQNf0EeRxzl7yATIeY5
o98r0BLc+ynqyUDBt3YWBX/guTyduPZRv+WNLZWFk22PuEhYe/7xQ68lFF3XzW/4Du+zIj2nUPrJ
jAicqGfDyw6BnBHY8fVyGJySFS5CwHn0K2tX2QyFQEx3Znw2FrkXxUyqhF3P9wG9EWQAJdPOwTWx
t+D2YIujaz2KET1gd3F71FX50nIukg2JoCbIAMYaP23CeqNudzJpmlmhRaQNKEPmWOZBN8gdDhdD
thsd5jd3GN7r8OVExF8sNLScW/oXF1PBBT2BYIRR1nbD1WrV6WMjTlZ/SKWKSagtXtfFXEiXEvPG
CqcABRHaYGELg2pzjTrYdnSzmcrs5CgD2IG+AcDgHzOWxyL4Z/3YHj1NpYUrrBSng8WR/6FOzxKZ
4Av9iS2EMTSvyIweAR2c7eBst3HWGRiZHhlUNly9t4HpAVCg9WO1R+54tA0ro8oIUwzkirm8t0C6
/nU21nA1xVCBcUS8BCwNBvbLF4YUc6LdhqidejklO9ASmK0YaZuvS7mx9eZa4aPjmKYGxh26reFb
iF7nC5gSa8z4RHfOhL1fIodm7xWEFAlAEJYrPERsfHRl6lJl59STdEsAvsAqBRvoAH+zwaBAmJv0
+5M++TaO8XwPgkJIFFGKHxYpVmWK10LZgQmhUQ0r5wxMBU4BOl9kLQGuJEmSGm45dToVz9U9lByL
NhkdDLl8hEQb58bxk4oFgFhjACqYEAasiAwEG7nmW9Nv43zKymrcZV91YYxWCEvbqXiyc7ofaLGZ
D+Ti2JKh78jiJ4VWcqHUrGmaBj1s2zarZrFYrN5go7fe2lmAN9Y0B1OHJEussAgblgNtCocHl5bJ
siIr2tONWGisZXi4BvqJkoDGAcMj0RE32A8v9gHQ9s0erbDvC2atrJG8lFsbz5SV/sba98CMxfJD
uUYgpHo3Pibw5PnJMT3bfsDs1uXisueYzfuYRu4UQuELgLXYw8AUq5A/aRoSTNGvklZbkKOLzLk7
zUHDCrAwMkMsIcipTvrFEuRhDCsCOW2WjhsOFyELMfXC5MvQWwcxmDMEAUh/2MA12ohonpBYF0H3
CEqI/jagry5BlmuXL5bBJ8yZQcNe1yzv4LDAaHgDp1gBCoZK759zvlQRwKcYhJEcLh2RzgCwdI3t
V88CssNYpVMXw994dsJr3byDpo3eCbOPnxxq22ENpKtHwYwcLOrc5N6NoZSnJWMZM6bG65cfgHvI
fcVB0lzUJJID2kuW7I/UXVLcNVMzpZ1UHSDAcgCkDQOVkM9XJPlx4ihkQQGbZgpTmWHWAVpp6OtK
cjvnanXQUIgARhxYdgJ4LyiOAU3rjzodX4tTwyyX8YwnwoJJtPDPVC801Bt0LTfspV7CnMB8tfQJ
Ser1CMGORZczJxvH9GG+bDhRvCP59Yps5Z5f/RzR+wlhkVixr7ZPhZ9XpLnT+PikWB68hiIX/CUE
4DYk3HZ/eUAK+66+b5wi8HzEyjExtLUB/BDeotyoigLU0S1j9NqHLmAurL5S92mUgjn+N8M1xNwp
ONK0YgXPyBEucNAw0cZs6tzJeNmsQSQqV19wGXheTMTURgDXZirIyCasEd2/Znew9OXZsIoULckg
JAnePhhPy19bg2V33BzInmhMNSnToAwZ5/ZvnoXCTw9XtedjqbO3EE2QkqBJPBLW9e/wa/2JjMGS
NYsDg4Q3agwLHjcTtkBokjZZM1sEd4tborlBV/rudNirUV8pD4vDR/SILtD1sv4GEU/WmogDa6z0
iJy09Xfq/HqCZO05NvVb70h/3Q2NC4kHq0ywDDQOuB9m16PjNwe+qXPotVajzmw2u1iTSvNkzeSY
r2lSWmFV69DcFED4je/OT6wJMUDepAI2dbO/pHuomBE79lRB+c2WecXHLJPZ+S+noiHXoOH2bM3s
1OaHY1R00KAXJpjUlz2AF22xYPBRFc8aN/nKZDTLzDxdOwdQyQ7CyV15+Tisg6vNnfIQ3zajVk+0
6eyHAklSdm1k/2RU1ERM/hi5Xnac5Rg2Oj5bl/uu7VcVA+Y681zQEkBImAldsOIeAo9/Q6HRo7yD
1SFxB5vhRm3x3KKrBSP77mgvxmAQ1IwYTJHiZ+SJqRQDzqsfEA3S3eI27fmnmmkjLOO5s2utDFSb
L+VNBDLxVNNAOGgExOhsF8xF7ETC2WnAxFdHvh1XUqkMZR329qDQHM99Xwah1JcDuWV+pvMb4C0Q
2TUbJytVFkaRZ5XKF9plJuKUfIJcfMXLOxRFZAe/rFy5ZT73I7UvVETXvDjnaUKIQiJ2DFsP2EeG
Dwwndw0CJGQCbeRpiuXIAkvNYES2wVgjHP0wRxPTav3e0kyRyZXdXIpRUXVYgBjgdK/WpNJy1ZG6
XxTXsVi4WixZLcMPC5X1VMBLrdbZdZ5MPEjSJjuQYPrVL/XIMsYqB0m67Qk9/sKrIDZlVo8KAAde
jTyiXuWhIlPt80whdsmjPX90pi2I8XgojHyPYjoKDVTwONIn4oXwt719cnXJ00YJWsBck0mWB52C
0b6eeg4KkHOOFzMGHrsx/1W5UTVK1fg/D2sQaCQZBEX4/hKXyH51fO64TIT2d+1T5LFj2paYtah9
BJqAWZHkkkwaTRNeRl8uDwAcdgPehTdnbvjMInkcLDqRIkTCKFrNBAdQIY3MtmZK0ITOiDjy3E/z
CXjm7F2x2DCbBj494j0fJL+YRtwv/uDB3dPmpPv6suZFwWC7Zedh+ditaSfxfJ/mKMxQrlHT4kN0
pE2K6/V9ebnKAgN/dnrp1GHRw/zE51BUp30/L2SLtkNFyLpcqG3m1gf+Ej+RQCowTiu6N7o07iwX
C70QaqdWADaaMF2mhx0NzsSFVcxJJ9gRdNP8jel4KXdVLraWfLpT0ZKlA5Z/t3V4gO8/+/xGM09q
Imf/G15nlHsu4OwJ9tkr52pKUezn2mvcxDUdYdiRHEQiULHJASCB4A76cxdRcSL9mpmjqvEBrA0I
AtogclP7NiCqKTJ0aEoGVGZgCNKSOFBG+kmE9g4N2XuAqH6fminFbCkfyL8BBWCOrb/1175eQaSM
qo1IHB4NRz0QQd5hjpYSqi+Pwbv/GNy5hmJIuZSnfLqcGZX/AVfHAdd+3a9ebbBk3V93inwVyKs8
v1ItM64Y0r6EXvL2USVnvSlqMi6yFenGaI/OEXkrHtahNL8ylFGIk2jyGHKUtLbw5pit8qTlNLMy
CU5jMXfkeGrP083A+5iSEaUfdB8R2MZDE0Vzck++WXoFB9ip7LlRtgNGAOfpaakJrvYzdKFp8Pvg
+9l52FlrhHssP042K/XJmCgKGRL2J3kSWk/wGhsmSfVkprB/z8GpsryEI8cTvPCmdC63iebQZOHq
w1Cu/It0pY5133xnQkO4k/VZkOch12kSA+loqP4hxprcCvlCijCjawtXRIteX/yOBwrZDtAFH0W2
/WAuS0MsJ0HjejeDhI/OfJV3luifYOqQIlD0kRCcsa+e+0c0hai9ODGW0ixUYmXWuXkO8Cxe6S8H
g0FzrCi4O57PWXeS2ZK/vxvJB3/+kXcY6pagAcLXwaTH8TcHCP8Sla3hYAj6XkVEKM1BY4HYWsX4
AZCBZ7oBJq+oFhtnvlhrkBm4vXW6efmgokFhUvNhzZkiALNBYTT0Lb6w6vJv6X2iLIiSPvqrqAn6
DJPv5mI0wJCVyW4YF06RqWaRnGJoMvZ8LnIX0eTS90WZYMiMOyhPXQYSn4PrTlMVshTwPzgJmVAd
2lpSSoICcz1P9h3C8mRqTca8Fu9k01jK86Z7JN8vLRTdeZl66MqiSPRpzyjlybwwLXQ7ymigUTur
B4kibE0FLYiaDFfAS+DZbzvyLfVpCoHBJnDo3zkTzO+RbV4D2hwMxk2liXSMl8ulOirok2X0+HU5
gCRioyaAIUYEsqnzpoUWP08b62axTWu2YvvmrntbKHqU/wGUTJH3595z/zcNdgdrLsa6fCx5VqUm
AXu3S7kUi8tWCJWmFl9ofwBxq75tbpv75rLmSwyOzjPk9z5QXraIRX07U/g/63YBaB+swx1oH3iA
gAk+GT22ZScH1AAcFTsLoF7AxdRdn1at1Lo8WxX8oUd7n29v3s0chTcUO0nHI2IGIqsMHLL5Ummy
Ccj+hWX4Nar3xnOLoPR/B8Q27iFVsFd3V37bP3BH5DJQyCf5qiUmj1nO7xO3Tt6Psu3y/NNENn3C
oB6g9WUp1Z9uLLol6UTSlqIVK7shD4VEYf3ukUGLWGgurp/ePtxDcdQsvXOLdbv3DkRs5J/4AteV
cYa6+9q6hTArILlZQGlb9REawhg/9Tqk4S1J5i+6TkUKXUSCnAonQzcTT0k3aKpyF34WNSkXS9Yj
rGRzC3wOJFd5EwIUtmVumxieChQ1Tc5cGu+L3SggvJkkicIVJGo5argCchRyDbVzV1WKDcAcP2RM
lUDV9ylSWtpWji31lpaaDzQMAJx0cP77jD/jF5A2NcigNzTB5poc17aTc+9LGJXwdLQ3qCTEuWor
aFM3Q7v93/KGJEPbbPrEBHAW55X5AxFBqr1zesND5R1mvEtw91/osX3/jsMTrS6vf78xShGTM1ZL
ZQOVD4r2m+wWdFNrOT5oLkPlGl5GN6/mwldtPSiy3dr7/q1b8/ZAbnUXtA51Ysrfb+tYh/l8bszj
yRpDMJXFu/4pX7fvPCHaEhzqlsp0K42g71rPhca6RZ2LAl4VkJ6aw5hYwywrqKI9VOFIeOw2cPlw
IKxaQrvCE00iLRRxSkixqQa1QSV12z/RYuONa659Nv0M7V3kLkkSsWtgUtLPJBgOydQptSmjEoWk
Rlet0bA1hMeuFGvFCodw3C/WbLJKE7dyXVUjp/Y9g/5G1Xkr8UmmgoLPe/O/Ek5q8Fj6CJfAlns6
iADKaVRAkkgRV6Hp2QrJu7JzcU6gsDkrLSP5xtT2TXybnobKBEqYA7ll+2MzmjbljtIejGHX+iKK
we4EvYp1otCgDVVXZNgevEC7nxbFgeCNHQmzaMI1XsmKkMPs+6je0lLNavppfgtNSIRknF/nh+eJ
oU8TISyXmPhOO0UgH0Sz0J+MJwrqtQVoeWlfUR4wne8ZJOSU+dGo0VeCqaPpo7OukJG79xOZAuUJ
GBTmGwaYtHeevIqXGLN+ZMnpvXH69aYKLVIXHXI3hvMBfvSBU/1LUI0x9npN0z6wKMQRDD1jT0AO
/5XRqfFVHDzG4O+w4cSUDBriFOi5Fi2YHRW4r+hOgB3UbAb5wS2RM0I1BScKWhPzXQtaCAjw5GZQ
pwB9C6YERDmdQxu+9hh2TXY4Fch0t+R96wao1JxGz2vCNKwJjoCGTNklpdQ+yIHd5OsxIYadWQ7V
hdnGIieNmWVywNoxi+QM5w5WzWg4xIuS66ibnWMCM1PIl5j9MMeb4tAwTxQBYereM+Xg5UAZV0ZW
VdkplbIUypM5V4hE1vVIIFiIsP2l6B7+2heqHqx/AE8gwUCwPALaXs02ZTbTd/xU7vEOdLh/6pet
/V9+foAJAIQ1S3aDrlmdM5ARZIvpseNVWj9/H/86W4LvFYi9PBAphj8TIzaGpmdEyKetfy/duA69
RNlSSWfabeaaTtQrkm3XyafRHPoGmO4vZdctw16E13irl4ao0UArZBp04rgXE8NpI6X5zDEujW8j
iFOjadm+PezHQ3JbaHB9Lu0j40aL0ULv7JfYfgevQRE9UolVK520d4EzgyA4TaAHBwCZASBOsLAd
cPQ84VFtjrQd4m0eGWm5k3KBuO+pZcO2rBuYGwBdpHCgenCP3NaIUkOns0b4Ip1jaTS8Gagstu6v
ne3qPmMJkwsr0XR2gxUst89gpIuQVmAONWluQFuCv+Vy3u12mwyQzC3Ll5qA1jDCrSTaNB1VSkVg
kR1H+SOdnXL/bBFskJohSm+y5tY2HcJZJ+mLx2OZaxzN4bWH+CAdIivwk7TYkWMgL0kHCCB4H+ew
de4vMvji8fXXt8GXd78N8sXgNgALAI+7toE49aMzxhYOTv2Xl//2qHMRGXbPD72C7Ol5aoG5KdMs
+++yAFlTBkcFsBv8DmnNMpResmgEMl+LAO8NqRw4ID39ymBOLZBTfEz6uLHmtmooTP2OH5imILu+
CH5BJChB5gSAZX8ZFsJIHogp4HhZHySt1k3YfFUItKZZArjaKSu0VD+DtTSP8tmFwCLiQXb1XiHy
RdZe6iI3zpFG7t1z1c74xapdJjos5pqwB0YbQtsJUnpwOI4osMIKG1WHR5ThapSbIBB2Kt18vzCY
/W1IYo0UrsgHWhF14WCBI7RWJv//b08gen/PyggLAcDl9smKKKOGlgv56lYOaiwaIpwPBDtALdh2
4hnUjPB2wHP6aAoiL7iinTLneK6h4jBl6wS4j9QAKvNcPTBde48o6lQ3lXj8MikuHoPrD07JewBU
OETa702Pa0QjQWK4pfm9/91ZzftOFhXze2zu2PUEelD8QoAS4JMwN4I0IyufnXICi0IBCFPN95ck
R3N0UftBRmPKziaG1KXkLRtAgtTEIfzYgzhOHYJ0D4FFyRuklZWtmcHyIGHoMfM1+ym1N38Ietzx
vRXKaUfcWgPlS4rWXNEEa5ISE3kXQWECf221l5Tqx10oYGmpJAWp5QCincg/T3sCb1V70x6EDptJ
8Vx9OF3Sw8FplKX77aK0s2g5UJYYOi1c+oUn80nSZbQ1pS3B1hrfQG42yuiao0hHT+I1OmXTSRre
yM6haATxXg6uLiWF5qTuBj0hmAju4WrfAJyRGZucwX/iWkYfequwUpEOp5XL4Eyym8AJ8+jR7qNU
sJ+zw5g/nkLEORu/IbrQ9Gz8xqVuHvQuSnGZuDAGGvryKpv649B4k4ikwUXAzT4gbIVNmVNrDjlp
q9ZjHqkV8gHxiA0Jkcq80sd979xQmT3SHei0eqAlis2g2Rp4oUI/T0B+5R5lkjQI1A2XTyTwggAx
QhQKV1VGSFXFryvcUHo+tPiyI8dYSDYw7jZOT4oRkJ3/GIQRSQs5aTeYAFf3Hu7pLErxHnlDejoD
UblZgJjvb5yLYnBoA2E+EJO2KxtM6aE7bYPerYE9ti74A8NjvTS/uQxSEbQ3MJcm1ggj9cIGVe0H
vMU5nYLBffZh+NLDIKA3VfRa5dzvCvFQgsJuYYFkIBf+Sj40erWOq2tywfx7MI7QXnaTGE0WC8pn
6wUgUcRCQTkxfW9YWJ8uLIRPF4OHiDeQTfAGPDYkGMFSr4BnAitbVVf8D5tzIXhQAAHnDU7NLcii
LvlGTfxNUos+PwaahZ6Tc+/kBrBuPGTKoeErbZlGNPIrtG8myJOAiXx0aaDLG97rPciybWRJIMmg
gpLmAqkDpoOOZkmD7DkqF8NOv1+f3BfwMigv8fj9XcNsklnsR4howLfAQAPT/FzhVObH2GOmiJeZ
Z2Mk0T3+UPFO3te792/ju8T4kfe+RFiCFiIONW8KSfiKdtPzS0d0mXfwryeIiHcYYAAckVjhyYP8
8NR5j7djcoQsOSipBfJDSGGt8sPCfE2TkkkR4Pj8sPj1uXVP/DQc5+BJr/ZSdEEXBqjzhH8qT+i0
5NJN6gs3EBYH8qTVERzEHlOBlsq04UVuqHNyWaIy1PBY4FDXPKjtgw8YZ7oMo4Rn7XAL7k2w9t3c
uJBQEXGZDFB0Co1jD+YzqoPghfe9c1DqFJwKOgzTqNa7/lXmvLi7HU5xTo+t73LtZuO9f7Xm+JG0
Z4WsiLZMCT40PcZoEImUrUuSEwMBu4jmx16BmnMfUtukCKEWqYh+oZnr0D2Rm+vSbaJbHVSa179i
PTs/9G+zHQ1q98v934t+4ps+rWapcffPDh1OyEq/APNzxpAX67SLaWz/fv2LC/CF3n20c8Y7vrnl
VqVJY7nBtVEOwDbTq6N+89+4GmgyzGgJCXt4jSP4Tl7+Y/gBOrGgHyDiHTRyDq+S4SdDQPH0r98H
m/BEO2R8dZ6NK5WWXz/nI4uza06D/OQyvow/U/tnHjQs51GdoCwA6Y/At0r+BvOBUv0D7TwkXAiw
HmhFUGUVcOrXCg7sKvQoNbl1RXEqKWci7bolZP2P7VqvFmX69PUJbpP1oIzK4m9jdyfj8WAO3Mch
C8FCeSUY44aSRM1xEXGPTub9l2dDKvRqs++CDY5fPtBDstaPGmQB6QcL9m4FvMvOmZKI2ztXnIDh
dojHT2iJvGtcIKbAlVzmwJkl1yWRBQ5uibZRUHIeEBkgtn6XmSQzfsPURbC9xX0DHeEuBAim3Gfq
fSCk6/S+dQ+DXIe51CULUL/3iDPbt/HR9n1wQgY/Aj2PtaZFDpGc5FjWlEDl1eFUm3QXYV1CREtS
tOLm0aZgT6cHJxCBHGwvxKEgakrTmOw0dE15NtIiFO66vIIAjVwwyAySbaRGiJCfLpd48H7tWnSY
ZKP9Eomj+nn5ispoxhGCezu6n8FlB5QPD2xDLhjFBdq2Pjw8I4PiJOg3mXQIm6jSk6OifUqxTjPm
vrLqd//ThjaARnL3ETRA4UNaHpxxPmk+DhE9vseZcWZMUqJDtI8XTsDP443a/yIPR/iywOHk9bVj
4wlFHk/11dwW/v+R3dolMDE3Ow+TEm0rMCOUVdYisNGsG44Cua/0eynvnKt6ZGnTc3fgGVKcIZ2y
2da/+NEfBzozD1xRuAXsP/wAGxNiLoJGPHJMXiDmBFpg/0ipIrzKHfk12LFS15UfcFcpY4C4B2hG
Ef8QlKJDcCJh88XU83FHv5J3aO0m2rQaPrDVHp2yedRoh4fU+YnkA2b4AONjU8e/hV39Zhsvis+C
A3xHNgNNWaqDxoXewwbikyC2dO8z4KjzzHyzqEVftpMMAGM2pPMsPWogfgG3v8TrwubCf4T5UkW3
FG+Rhkr0IN51UcRCgE2rUmwAagnd8+qERkGZFk4Uo7gd07C4fMYlWk0rJ3ftbRCdeZHKkmugbJ0O
uQM1GIUgfcCVGtQPoBPwtd07kt04EjCjkL4mz2RyQmAmdCgXomBGacYrTo0yRmTB9csh+OACfAiF
WUYmmULzCaUdtFdKFR6JX2J5nOsFJXchCS7xqLUAJrkZePz3cdyhQCtnECYg1vkIAjbyglMoInjO
iHQKo6FUhcphKgWQdVu+rLKDe4F+G3ldKP/Kwcwrdf5dG7Fy7+QtjujdpNkm5Xtwc7VqEw+MhJZ/
xP+TmEqlwu8UwfIPIU02gR1cFR2V25SlWQ4o8+Ox1I+4v6TL9UWOfj4v9f5lnB/1MX2OiQKl4H6w
BvMlVWFMKuVaRXqc1I+u1FtC5TshYpIouWrSMKgmmQKIcJQmO98OQOHwb3qOYg+cc39A4VGXvJxX
7BulHpLjpMTbNchWiHDItasOy8Q8JBpHm+Acrmn/CjtC/Ii1L+JIWnEjFmX2EY4BxSQswwNau/kf
stdN1gusHdLRUrarkfNlJeM05fXA0USfuxbtfTFWUqjmm5bMDCNOBROZN6xFzx/UFfhm7E6nejrt
86v8qoyk1/xHxBMi7bSFPo96dnGVhzHGeuvjv0Ch6V9n11l+pZXJm/LAa6IwgQS8j77DLIO25MZ5
hxXjhCE5hfcB/ZIzq6zR95HbXmFx4SvOsiteTeTKo8QPVYe4sxI9wxJfd76Xouzqsamz/jPzU3Ax
h8CkWp5XvvZ9HA8lWM+zAhS646ykRoCcd/pgJFICypV3O85I3jfv4Xl2CB5droXSUDe/eh+s7Io6
K68rRVfe4IqazA2CjEgyaCvwfHo56YQOAQHzE79Sly87cAKnhkus9C6gohp+ypoCqYg6hOSiKr0s
ut/gc+1Jtm7oxXElHcSPDABPoAg7ZaVsfZ3Miy/+zojW5tlVZX5CQs7Ko9CNmkWf528GHwrJ8/Os
SDj93+NztngW57491fmeJX6v2nCMIHj991iT9uGasJ6liFaLXCzfdyW0ayEqtvhOeAAol6CI0VZ3
TEhbTHTzWMMuokcjWQTzAx/Fy3nwUfx8DyELFsh9FRgx3uA64525m3znwbCQoelPiQyrvV03Pyz3
vqKWo/i2qx9pVf6a0C+0tR5tulxO2b9j3NYu5DN2rSlhn1CZsgrGNacigXUgq0VyL4VovE3GWnXY
HDkTLKFba21eFIy/roAGwFhEaUjRNCXqsbT/AL+K66AUE0ZPOW+K3xx7ESnJ9wZE+6ibT7Gcf4gu
SIiF5nEwjZN+dyIwFjalCSHX6lLJ7DabGVsQEtKw+Brnpt+lU8raRQRC0QtdZJmgH1cFc3Ui5SZw
Q4p7WqJkV9nVPaxoHt1DZga7yNOoz/ODUjm5ZuYOhbb+ow6NS87Q3P79ACjLI4jmXijFmvHUTR41
GxwS6dwVoCreiBYVMcpFSfPIaV5baAMEx2Cfb6lxr/u/KDP6QsUQIkKD9GnUPDNaaz/FPsg+8RaN
b0eqKWiTcae+zU1XOCQdvwGQehSGgB7xIFNC/VvH398MaVQSNoQL/xI0O6j1gkM8zLmVEfUQrEXV
HW1lH4c7qruE4k7N5OJVL9DZ4goBblBmDrNTT4hHCc8eiO6QRHGQzOFLUtNAmI1/q9S5qujMajBC
gF0MBkl/FUNIPLyq0fbRZ017T/a5I5hL0fIE/VDK74evLPYM6mf4dx+GRTuuTiYl+ZgYkldrZ9Xe
qgKWQGrazb+M0bdJeg/tnY9HO6z617/ScVIXq/MSMy1J2H/p/MPAVWC6yRlnk5spoKTyh+tDrU0l
bRUelIpWcltZT6V3zsBgSEfihoMa059S7o5S2OkGr82SvK/x9OEBnVNGEBVgCA/k/PFl2WKValDV
T6DJZwhNA4QDyQMQCAfCXWYkaDpY/v2qnRvcaSZJn4176wj/2GjTaXPXIWoIZHxGRp+S4SaRFue8
Uj4d4oX8i3JYabo8wxpR0lzOgNakKjW6dKWndeks1RqZdTXiUK2LGpJWK0AOdV0Vauw/VoReoDdR
yQFpSUYRBTeeD2mEVH4RQylCGFaS2yf/IILykqZiN6hC4EhoBAQXQOKEJasytErSsObxoTQuSobp
zsoP0jkIQCeM4RPc2NtGahePQFWIFB7AzQxB+vMMYRxTqK3Ip+ZWym5tuTS9Gbi2rSm6MwwA5voq
jao4Gugeq/R05anyWoRrynC/VF5E756ZqDHW/M01rjPVUUQiYwPXtBO6N0VLAmqrf5u3xoWiCDxX
ZgrJKGM9ldE2Dp+KzempaNyZ+cwnvCjyf7aGBfI4Ov7pbVOdSjw0UoCJMB5CUGqtbv0UQpCLTvh3
7HfwX3UjwxDmPmB8N3Llnckd86iyegIQxiIgpPGnJmrNO87SpJZGTF/5WLZEqsk6VCSvUawWmeBi
oyINDx/fbOtsrBUsZuvSgxryZlE4gPAEeFbRSUsDmInw2aTGXLB8pj7IP/JAWATHzZNYsUp3Svng
oTDYnJ08XCoRJpBMegoF2/hywqdwa/4PrR6rxp3WACm3wZjw7ja/U/cmILLnlBIf5Mzo2E6DHjm0
QuWRR6UOzvYI/oxuxygHqyqeHphuO/etU3yQ06lDwAqhH/BMBcWQbP3UKQ/IFzNJNeGEwZFJuOt+
cYgpKE6nrjxdSD5AinoGh1rAbCEw7nzmg2D4VkfshU/Wv+r80qmHnKeT8TcOOVqBs0mC1RF+ov5m
wC9EIZRmoT/gTeP9pqsauWjB5G64uWcEV9LiN9HwTIZa6eU0+TwdnqBE//PbtVDMF+o/JNcS+ARs
39d6jyFnd0aDGtpMuAhXKymTaxtOjR3rhTVE2N3jdVw7o08VVlVbvHlyL0RcmBedAqRswnIAtw7k
IM8DYKgRMTGNtNlhEyk+CWGmjdiibnan0+qAXObxD/QEijOKdUd1sUHbg16neANMYDNaCRq1bqh4
6PI+nKpYPbq2reDZPLwAzBM5fEHwE5GKlSHRHONqeYLvv0C7LKcOoYQJTvh3AYLOFGNVId41dsgH
6QrJ1hBpGAQ2a1F4KLqZkCWhIJeWnmR5Mty/areG9KnAIQToDAtAcSYdh2qoge6DUHTEu45cdFVm
xaHUvqXxoF55tHrkhjgLcI9sB9wZ3fQfG8/Go/kMq0WnkRpu4RB0NRtqyvpITe+MucKHCwyo7Cic
44bUEfxgRgnzK/iWZgclCqyV8Hzfmcz1jUyJAPonGBoVJAFeTs1TLbZIx/hdO9/Mk9rm/BYy6ld3
GAcwLriXOlLjqHmkCm1aKuSptDhEJ5XbASr0hkya3ERdEhfD6XMmkEji/fLX34Q77z67xsW3TJ3O
MT7z/RNQjj0JIKFSG+2fXuNBjhtEWcjcpACGHIt0+gS6CeCDJh1odXhFOkk+2ogTdn7dK9axe0Tt
CV7CtY9wcEDB4B1inrPHUbG+WVwGJ8zXdUBbeLCXtEB+NTe/MWkQnoJ6wvcXl+aF7yi/a58Qilci
/tNVomBKuuDXvWzNOwPInCKdcQvIdfCiZ9ajuTxSz5fMrBLhThKS4TNm65vgW5jsLoTmitqeCCnK
u5TIL8EKHTRpI0aYcSO1Xexs+RKPfhfgAUW/6IxS3X5WIRqrEF2QnJ6v9+0CIC0iGep8RAIUDk6g
0rrvbLua61EtrEDOwoOFYnENcfWpi6TRzdpHEgvflK66uP7qLblFxQjnuy0QN30ohxK31d6+BpIO
3xYUUax5i2HDvjDx8CN2DgSlAmSGErs/jQB4JkX9dGEK8KZnaGcRhASWCSZSUxSU0r/AALSVMPA1
ZwhABeEfQfkS9ifXRfnHyY75o+FwsJvEfDhuGasRuUxNm7oRzuTtcOs17bUvaPWxZGh0s+7wdCbm
uw4FWxkIBSHMRvajcI2U5q15aUL8kS1jsUHDI/Ohq/oBMWRp8Q76/5bGaoeRPpSjl3oUgiFrDKjd
e4mqzR9XE1lTOnXbTEkZp0AQKHygUDuBATJhJUn68SzVqRM+kQ0r8Tz5iDpYIQb0JAOi1duO8bej
uK2VXW2zG7LPQKDGAJpjSeKErUHwP2iuwlEbREsKEsQW0C1JNovPY2WqdC8XhZvInogmlKxoonWK
fWf/p8OrDB/peTOC5nqpkX2QVTYpFp98y0AfRHM4EiTAJ+d8UEs7sKAs8oh0r9NAkIEg9298TNrX
1cYlU5i/D/duznr7144o0mgqgl2rgIYq4bmnOG55cw9xtrDiziKCsoNngNEmXUvb7h6On3H+Zaa4
kwtqYjTXEFEx0740V6HjAp9nP6KW6rIhcuuOIlyIWU1vYBuBVLN5wd4NXa47HWwZWF3t/4g6syZF
tSUK/yIjnIdXBlHBCVFLXwyxLEcUJ1B//f0W9Il7aOt0V1mKsHcOK1eu1AXLSTkyoCwpffPQ0zLH
7iMFwTdpJPcGBDu9gef4us5Cw7Sgm1kJVBxY2WP5fm4uo7f4fHrI74Yo6xEJlM0TtGD6oqt2KOIP
w6MBG2Vq88owgyZwOrw1gY82HMQn9srDVhCGfA2HaGWiVqhgjneW3MG/pUcckLkJVrDso5adWEja
aixymg6V5iGlpSCNlNJ1f2mXzTCwQO3EqGlex+r40irWRtItBn/TunqbddrUFEzlzGEun6w9cWg7
9034UT606ttyYD8vvQ+Fk0tfrvlHHl/pA/GCQgZehVXMTg+INIjacKrDQMHoRSNAeJvtRmGQo6kQ
ipDqhpdaasbRhCgxj7fzmjN3uAHOiC6ULXfr0pRF+rcJswoAvkYlBNHiFXqcbBj2rz7FCm0KycOT
xrhiglw5bsz+YR7DtwvIOw3fkxuR0z02vkEpYJg1B8Mm3ANNssgiVhl/iMIrnRdd0Hm+dOAQeKhY
8FWqNUxxGIHx1f/EC1OPtdaroBCxyt1Z03RpVOwPlY7lF5/xkNmED2rU5ntyYfiz2MyomQMcs3j0
WCNmzCAyKgBvGqEY0cb8uPYzeAZycEj8ZF/e8PMTSB33rgRgkIyndsyh3FhJiMisWgs11BNm/ZCN
EuLF2W1MU9GVg5qWOXLxkuFr/Sy1iFgNLCFWIUZ5zK8ohvJHI8LvfDXonsrz61G09dMssNMiPRla
YOO/jnitE4ZA9nK6fM5lJ57vL+l7kbX+L+QiFCOiwa2o85+u+d7CniM4IPsH70Z/WbHZiOZYJ4rs
80ysS4M5jbrai1r0ggeUeeZQgAxLvl9UTkuASrgPnGII7pulC4FevbjIYyZFTWqUElU8ggWiBA+i
NcUllZU0cVO1qddUO6TWaTGC5N1NiAAUZLy9dK0KOGDUBj2bUFmMDr2WJGUU0reyo87fawMdDY46
41C2YoAmMEEx5sy8PIgiLC9j5v3D4uNerDsfO26/0CRn8ocDM5jjxORkUR/5yVD9bDmxnD0W6v4q
iioh8KznyCmJqaetLX8miy03o9MSG0KXHeQBdT992FNPrw61BFO1pE82ozKgZfN21TPN9cOyqm8Y
fQNADvUL565Qd0QuMQiXXF0Ix/YaNI6oWt/U1RBdhoDb2To4FGVCTKlQgB7gjrTe9IFpJ51++pEN
B5ZPBLsBQcA235oWwgaXvyI7x8Eg0eltXOyr9UXjVyL2OONW8ixDG58iIHvnLakT96zNjUAX5Unq
AiaJhO6h4IH8pZpbvXOITaL3nbqgMlSwnhufiwsZaJmS2XBBkQ3oUz913FmLf3SVcaLvY24DchI6
RUcjX56Ub+qV68QAigPEaxY8pZjYHf/9dRBeM//Q6tB+VAdLgR4hoXk5QKThCctQIXSOu5AthepW
oNEuE4iQHWF3ETEJHZDjwLqGePGbMipxJ/U9dc/obkdY1yH6Irv2uDOb8VxpJLGjeUYYsBBw8Aqf
tg4dAfLutIUpLyJjwsbLaq8cAWgChPRmevHcqmlvwVikCMSVwpu2ubFUac0RlSKp7WurclPZaaM5
B8shkwjBiHAdCa8Ux2m3QW3jQcdEN+7sqLy84Oq8rBRxzC1uIvtYufO46R+AVuTXYaBpH2rIYIov
zlIO/L/wcmR7TFUcDNZl+H9nG/EUUOD53PF93azgYul26sYpnCKgKmjIEhcu/3wsZd71aoaKP3SP
8aMsFtA+okK9FYHACD0Tx/OMkqm3OBqD+cahJFUA5VQhnuvAReQ/b2WYA6Y0FrMD9sBc8MEWTFo6
FqN7Z+uwXCDKDk8ONEd7MR/RJagrpxCAU9OS02rSpcTLbQVGaYcpNJEPu0wwSzSVyKcpBdRz9Dsl
6ozaIRS3HIcm2K2f3QwWiD5RqI+O2iRrOqdrnTlp2r95vKGowhHhDdSVg/HATNz6qvkRxmOWctOh
TFPBEgkXp6NIU6+UF95FjVPDsvRjdOEUluuzcGZbBDgzCnO+NvTdN+e2GY24L7rT8ojsIq4AvNmI
X9XFyQMS2S+hkmWankVUFztYOybHklvUNhFwgVpKbET7PVQfbS0t8qtANnYnWXr1NSS+QHnLfybT
4s5OmIjLuevMj5BIKh2Y0hFq75+reZnEKJPeeo1OZU/ltoVxqMwVN5yRo0flGuv4cj4ou1/pw+o/
xkVYuC2Gfzfcaw+7hYq8iVIokwcw3DJOmRfna4r09X7DA1oT2rdA5EUAXslhMYore2RSPYS3Gpqm
pnV9Dvd3zFZnO+KjK5YwjBJtH1gnjBEB4gxgHwEVsdZlNK7GDy1pM/Y2/Gc/CPHfY8bi/REec3m5
vjLZwc/40ZmxE7W4hhb6X7xDXz+nvicnbASE3URmLOatQ6TFpDE20LHtO56zsNcXg6cFDtvqrAou
FvCCTRsMPA97XlBGwk3UZshcDePmWSFDIuSxeiVYuMNTrza/ZKGZ2lnE4lflQ4eqDYqYmkiOyGsr
2hX8quOJYpFijnqPgV49mYUTM5j+Lw+VRSwkMXc5AuWpodpm3t2HAZN4rTF7OorZV4khUQZpdnoD
k/2offZFBFmxIifGbRMeqqMOgRRmTlfLU0H8xz5TqlU9toUMFT/O+yTktLEuakb7dj8MvBdRsIiI
3z3jn8DCJADHC6hMoQMx3exvuVIURp3Lr/YxbeA8ikm6gomE7CpZKiu+Yj24cN11IsMfUG0kpKj2
c+9++ssfzeyjv4807+vxRHyEVg8WTTtASTfRHuCvsBh8YIgzmdEjIjMXyj5koZt8u4sOGanx2OVn
OhTV4yy0WDCd8v8sPVYGuxcz5mxGtIHZaD626Y2pGp496PHfDtNnL2DQo9n7L8yASda/9SEUVSAO
cdv4FFT0UDSdIPl+pRcnmZSn6Pa7n7chLlsyfI2TESvDZg4BHam37FDL6uljndz6OsLB69CgtiOV
3J2/GjOFZ1OlftR0pO2lilJOIsrvpvjtbEo4vUrt5EIgFnNncyxJBkmZ7HUK/4kgtOFHREdw9vmq
n6lUELIFIQzB9bnS9AP3jAWNfi7K0rcx6uw147izSpSpIK9cGKtixdDur76qVTGTgr5eW1HiG9Av
Zw2o4KXSQk7qELKqxn+J1qxMhHdRN1fHZ4XMQektN4ScmNtPutQucDORI5mR0RLDg0co5dMH2V5c
XyJTJVlT3aYEkrTjKwTTj0n3uHmOFAih7RgDfpCDNHw4Ada5uERixZ4ACJx7FkoSXWvHX2j6G/nK
fhVCvkkddBnxFfj0l9NwFXdFdqtgVac7REDJoJ6jN4/qLAl0PCF9PtbSyVSZT7TkM8oCynClgKB0
EdB3MqFTKaKkLmvObDRkU5ixgSVQrCErJ90yQqa2Eg2tWH1VkY/rw9p1Yd3m/Z8BYQxLnQ8m2DZV
nRNbSjJDx6HUYiTJlkO3unb68FSmsoNsGW4Qjw/iSR0qJuHyB5TqJwzDH+zt3++SBjwrTMmnMyEN
y73DteGp2mOKu3TRQvk0AiCSJcjZmRcXcyWSGqTf3dLWrtxd1kZGRCZQX8UCRCURwUHybPqqzHY4
LNpLmTNFlXuzv3KIr/UGvIz4MyOVEjaxDQKkaArxb5v82Vl4GGS9Q1Y8+nfp8B15cU3W2fHn06n6
oYtZG+TRmK6MdWx4WwooufNV2vAMvpYiPNwob+eoQ1ih2bkNNDMEemJA1Vn8n5uUIBRcUGafLxbw
4vFAugqEoIiPG4mtLo6zYSsoIQXwtyzGUWoRm22JW2DiQAqzHMyJ7a17a/wHoRYuhvCLC5ot2arF
ZOwcp88uQE6ZF7DSoulX8cFnJoOZZJRrxc9aMmwY6oub4IcCBpMX0OursYRUhnzZK5TGEosQm31F
qvODs2WrZW4U5iy/nJc+ia3H2fpxQz4pBpUbyinLC2vBUFtkk+b1R+wzAjpZfnEASNSzK9bBYDY2
10JrDJOAHo7q5hE6RiwSUudgmC0Srog+qb6y1bZOy3QG0ym21HMQRwi6SqCQD/e1vrZNw4aU6o2w
VGAqiFU5pAhaDNA+kP0RUQrlGs4yMvkbbIg5wwKRNQEuX3ysge15c/pj22Qt3AxuAE89UKngpsiP
aj9kXdisuIuVMiNTLTONzm0sWzMMutJW3DDlm1NR1oatIURQjDvSgudVE05BsZ4+UajINcdotNor
ABgqI2u9y0uqn+xNHz8bl54ibXIdEO09zBpRYG7HWHsLeo7p5Sku/lXIlMUyc7Rgbpkrx9o/u4wj
GMBj51rUgxZdVN9BlQKILJYOgkvRxxSlY/0JXMk8QQp72a7I3iYLtfMn49nmHpdqAXmG/ip1Z7KZ
+udhDd1w9zROqwZ/Gg8Tsix1h+xQICk9zeL22kMcv2GWt8ne4A/NKeXt/mf/U51Wp6Wg5dLYzB9d
gbDlfvB3d1pRq9tKEQiIsJPo032yUHott+bVvD3z3+jbOqCRT7vXSJMa1JcpcItRZUSWDDSAjEqs
uaZBqXu+MMYkV3d4jp6j1SxdpstScPlVgHXwdbXVkMQaZAWHGu8twEGNfALrL8NHn3AX7UvZSAkP
NUCu9VA3/3WsYrG0uBB7QsA1LzIqSMo1tmooUdTaEgfLb6J+K3uMzxu9S5M94xSndKhVIdYOhQy3
3G+XWJqpK7CIs4f/npSCQqtzYJP68aI5Q+m6OdvRTjpiVkgeEDHLp9Os0+eGQrbVYuIeweDLr9rv
SStDlqWCoNA6Z8pon6/gtu8yIV01wyWjCkNMb3fz4EaESrTBwQ/nAhcJ9+mgqFgvH9wP9m4cG8hs
cKQIbiSAPjoOzAW6o/7xICx5/lbXz199Rf38YF0B6CD9UZXwbj21RL+7JS8J9osPMth7yj/GA/b9
f1+R/eBPTrvlL4wB2lN1hscOGvxs85U/n6Y0R85qZ4ZayMdvurT60aYGPziqt2srgwpXzTsWph+6
28pWtWnCmTsHKf4lgPAnepM0r6XhkTC3lc4/j663nfsYQPl9DDi97LvVdY3WTzYkD4VW9dmDNgiu
o0SugRZp6ZD8GlNDufHCUxKqbIpwy3859Hj8FfBJtSuGLjwQe7e3o/FZyiQvqCi7DtptyneEW4oH
r1CAAXqwGWHYMelI1StJnKgz5B6oyKYyW9IVFCr0lVNi6clqiJ+i0o4ShBKnGi8kogdp+R5wqjzo
1YNq+eWm5yG49LCh0xB9IB3gi6arRFKAiYg/1eV3wTgvGHDBh+jJK9eN+y/vQlPN9DqpLo8/8OSa
M+ZSRWGpW902aVmhVQ4l+Y9Rpu3o59sUNR5KOtr+q4KRoj6SGqsjmbnQtbyArO2kLQCNg2qITKew
9xhH+t+WKlkWN0TV4V1nv9h1pMtSpvfmwcpLYYFzDeF930UNfzPEF1SafgKuD+AvN7DG6mYJCZWk
XwJkMqcY06nBZ86bb2ArAjTpoim6yh+UdZm8qMlwyhgoFzDORBHXd9L0S5MaQ7BWzGJlcAl3h1JB
O3VL/WMPoRWm5KYD1vlp0po9p/Tj+SDgPUxd5KfhanAO4sU3aG1eg5q7Dwr+t9MtDEiq50ABg92S
4L67J6qjiMiw3PYFPN389Bv2e3CQ0Wy5u+1xshrF7QbQ4TYOr4Pj5BocumcGMx0YoZlg+qJxuV31
6t3UKW+j7qVhRmMmKA0ThmsUenv/3Hu0H9t3l7E8o0YvmRcnham36twHR//ZS4dFL1ezUJVD/AuB
s3IcTUZmMYn+Nbyk5GSnYYoi1FwV/9pcWAiiDNjCPNZVQiELqA5UFbb25pP2BUbbpEt1AyQT1SBk
Thh5wg5lPiieLV+7uvg6fqr9Vrc+bqBpo/G2dVpiL/3ULIE9tCsns/jXsvbL++jWa45Ps3TYUsTs
3MbN/ttpMiWJpfCdUhzyWW7zq/0a3x0mxnTJSYYHjPZ3nVq0NXdPnNNrvBvHg+8UUZKfyjxtr8J3
GI2Lm1rnRF90w/86rT6iDNMmU3GPTLGNtoiizueb0YmgTjGh8ooI5sGNWdlHRc/8WwuZVIyWWqLj
HGNSaq6ilo6Pia5zIyiOEbSwCm3U7tqQbp2jo1FSUHD7ewbVdGOfUTp4JGp/j14Bom6fsrJHghjb
Lcgtcec0+bSv/Vo7ne73xr5zGzacT7Aa8YxvcO0zjnxnVJwI1NWqNY0ik3hf3cMY2OfbpymuMiOn
3A/wrr3rtDosESE0gxi0hmledtOj6wAYuYU7qdrIQXjytAxB+NlvCpSDzoucXlzvPRmcXYGEV84i
UpW4IZ2HQpCuQNFq+pAHPC7U8rZicHSJV7oIe67P3kGduZRKgx4+LRtJgJYSHNTy7Py7X5x/j4vz
olY1z3gIsY53fkQtSUi/Dhw8AgNYNoga/jMowxMmIa5joIgDUP/FIczO5VHjae8XCc3AKAJXZ+cF
XcezZPTpt9yU2CKr7qlkQO/4jmWwGhX85uhMJ4ei4zyEljWsj990NDKME0lPNQbDMadwqqFY+v8R
YnCder8esUVDIjeL1OfRu0OUvFvV5b67hzNfwmMkmZ/QlAOZXNr/Vo50EnCbiI+rf+/KBz2OGLtA
UUWDPGEnS3ZJfDPpMFeMX0R5P9af8jsL+ELZMTOTJ7NCR7sGSCzcm9QWh0uSYpXYQDj+/sRnJcsT
RcWEHSiuJOVTDoRdHB0X8zqq+ke6ZXxkYPqtSaVbWkSDFlDJthViWRjWnGNBWG7sdY4JxdQTX8B3
L9orFdBXrHQgL6SHIljB/AJ0xAEstfFl5XFhU0Oa8evSr5f+vXBCp1mJsVq0hWegu8J8JTY59REX
T0oZ/SsrSRZOBGVuOANU5ScRHxvsf3NXJjKuyJM5cCDwINd4T6mg1/t5vRcIob+Cpff7u2ervf6Y
h0L55ye1sYWMbVuNDkjy0BDl19BZ6ZdoxSpDaaGje/D1+btdJBi9jc8LxvAs0SZhGBpzyRlqEvUL
yIrt5xXGd+8cYktMYZX24HThwytwm07Nbg0a7eOkRVieVdIgTqjInuPD/yn2w+TZIIdJ7Tt34A1K
LaESWnUWqfR6pPys5EH1eKEyROzoMB4nWCWqgHklcM/GY8w3kIOwuRqISIkCnNKVG6aKvjBM9cVC
O1n4Ys7I+JJSENHsK3SaP7CiKi7lO79BTCLSUD5zQ4GHfOiqp9orViGrxIo3rtAvr/ghcKOKL8ZK
+mgNXHVacc5MM7+bVIC/TFZroDqX4OxLjNVEMIVZkTckdup/L+YptilKNf8I7Lm/ZQsbHgd7YhHo
52AhB+tewWClWHRwFYZ3t7pHvJPZLNI0mJ47lxGjlZo/BHZEsU12VLWERhKgGlH5Y1NgEC2jz+v2
621BKCpZRIgxo60S59gCC33Mmn+MAUn3EJR6dKZc39NXg9ZPkmauuUevZhw8ue6DBzObYBBlc0Su
WffuHqKUo/oySCztCewhDbntnZlegwkRl40tRfMEnloDTALhb8z4zX4hm0lCe0RMgRoVH4j3ed9G
jpAKDpJiqqYUiETwJLoTrKNsMPordF6da5hk3CK5nFBTPuRI5XlIq4dLsNE3m44xhkpKXoPn5ruJ
6P7IODb/oE1wISHIOFwAAPfoRR/GP9EJxud4TBWM0cJlikyvN8+Rz0y67QnQJKhJhzyb3jjkD+ch
38e6hfYuKIJYs6cJFYRsZvNPlEuBEdqsRZORxvz/TResmBtNR6+fv5hekAEtP/dNY3LwCz6511ps
JdEB4c/N9Ng7oL1gF2hz9p90JdPtvigNaUIepuPb33kahcRq0134+qszAxU9usc6gpPAiBvvtv4A
tzP+nfwaSRGClN3g1l919nStEpHAyTt0i10aJ77mouVAjRPZAvEum+l//j8giKR4XnNe1mLuOXe7
giQuWA38ELAadWVJZmOwXoNTrBcEDCjswBgRa6RqiDOr6IqOLlAqwqt7RyGWQCIdKvRkm1twyiG7
IJCBQ95vs+EtcOYDFc8RJpsyJgt5sryIroJhztM9eAfvRuqvhjAqcJk89b9om7LOafmYllxoLTg+
HstHzfo0cB1n+5FYF0SN7CvlpGrv9unfyGqsMlir1dwqwSjbd9JDqiokcJh8RKJyToagObkbMdj1
fzBSZlcjKKoVwkKjhMyCAHN8ZHSJ/DZ/25WfM5CeV3b3AN4BTZA3hdKPm0E0c/iazIlikGl1m1lj
UQ1A2kGZxHPX4uGC6GrdXVXQdOWFzqk4xgKEawTRWNy8/CFjl0yOP6AIeKkGyXiBdyxnvkofS95K
fopNnnVNaf/tfz94E8VsuRTNaR5PGfS8SH5O4wtw9ZManVAYoeCIq9pbKnQKBn3hkwEfVjgXm5Jd
ocEOyv4LmoEh5Qwh7PQ6AzV8yH3VwUEIAGIH+7W9Gn9pjFEr4tl8zGE9clllYJ7m2y5YNSsh7yTo
AnRgKEWPhhkkwZ84kzdvcraSTt05DHgbAPElTLZKW/vzv88gVfJS1oUEpSUyLOuH8d0dNpBdMwsw
XF9MSWGeQ/fR+cA3zGczvYwfMiYw6NQ4dncWvDHyXJr8xKBh+AEM2nWTN+bKt5nCDMqBIhpdPS2r
SvUGCQIuIRdK9XKX0JQwJiZGLLVFfdFI3KaN2ATcBFrisTEx/TbQYwcfrt0eqPLFqb+ZzECNiD1x
6QLV0GAKRUOv2as5b7thHro3i39hVi/DVadG0T7hkonMzRwAVUq4fOhCOxp5ETmJ5KT4yZ6KHJsJ
DJY0h0VfQLrrDeEdxqq5Z3vCfNGn6sylxLo4WCv3yQajrtvT2Iq7wahWsAJKvme6XgvmfIeA8cGT
NHPCq3yk0Atr+9MB9mfzn2B/i1KSmFPmllBigG2JkdDbI00ISF21NmryxM+41S5b2m5aoiYD5WWc
ALE7jyiany1lWywqetUwkSS/JvQUhJRY1AfRsAcUesZlsvoaCBiKb+CN8zcnBZhCLJaaaEVijQq8
xNdgUDQfaWU9rAplD9pEi+1Pu8BvxHy0Fp+HwJGsiGfQEoDyKp+6aWyYJGhstNRVelfxn5GdfIsz
BzIv8ry6seHW0T2QIOO8R6aoYC3UOtBiiymyOPGpStYW2pbNsDQMH6gHIjEJwCQvPmAxcVWuXPU3
4rv0ueIJuFvNniavGYst3EkLhDzl1w/s/5UFjKtT2aTtN1fras5786rVpGV18PdhqTW5/BNdapow
uK9r0urNHJgXEt1GdjjrXdAylrnU8ezUF2pjzgXg3+G+HZGdPjP+KO027gH1f7KvPf21WFFXHCFV
zXSIJYsRyshrYg2pPh5PLhPFyznk91qWp4INuZGwIWELMXWef4jIpClWGFtJUwmxg2pnPUcSzCGJ
wgSHFG7FnlTQRjJjhqrh6tpIPKH1wzxkri+Tk3FwKvOpKJuAi1Ywdrz2TCUUZHYnJ4JVFH1Zi004
XihhdSJqkNf+NyFUlQAhBMaM3CV+MhwqoM8AmxqEZYILufacgyBDK7Z86oSAtaF+oGTgRWXis71P
CO0pm4MTsSqxgiHSGRbfUPavJzE3clgCzk3RT2JooMJB6GO1jkBncbyQJeTl9NwL7AIJyB2YaIs0
CJvy4BYyMIfgDLIZbFJYWbCi2AsFUDk9Q2TBiDxRJ4D1DWVnVXPUftGVzGyyIhH11sj8NzaSyqXd
HbQBOgW9SLes3v6wf48EK+L6J21UdDExJfcLISRyQiRKcOCMO8xvPLm/NC/9rGQQDOuqsFEzOFvU
QzgBTkPBmcawcUI6MRG3ZMQ5GZVC4BFQsKCEzWxtN+RTZiFUjyKIGGcCplrcaux5ZsvxkhhEokh6
D/AbFAtFmn23RdlJ2vKPdbAyZQClzPprJBJ0ScWjCrj4LmRLugyP8Mu5RXTMoKwnFgc04SPLJwsk
sfOiOD1YQhUYu9KtA7/kNxUI4s4FHetNWXe4gpdB8Vw511DS0bK5OlVFo0rGVH0MMKe8Gtkdxl1l
O7ruuF9iyHGFGPPMlYSZgKeAPCELFbHWgXUpbNLwDTp4NWGGt3jFEye5AS0W2JDdU64olcdliZFi
moOBZK6v+6utkvqQq4FCsY/EoB+axjPBC2IJaLb4lrzjn1yXi8O1z9xwFahxv9B8Bl0CtSWKmwoS
gt8R7ytvoNTzbz7rhWK5wgyxyOjuz8Jwegu5/j/qHRH5tPz3muW/pl+iwwVHdlxoVaMdhEA/7yGG
pvT/Ff/SJt1TJKzX060QXququOYf7n/v3S9N8lxg+WCcuSj92vNKgS+BnlVq37skOYJ41Wmed3UL
7BahRudU4QkCHvRVvRUHn0nGzH9XD7LHgRiDCgXAK8Du0rlOKSnA4mWgIq/JJfsroOmgtaTXEjiu
qgLqRdnfVOyQVKaCPt1dBbQRd1TlVRlY+oBwhw2+qmVMh99t2Yf+3YUQOjg5ill1FAb74WpEU8P4
2qcRpkqqfcDxZP9WXyjPIKxvGCLRrEa7f+wtuMOlDtUnSanqEB8h6oGdXnvlKksHoZHPFiBwD/m5
iG9mpn08uTKx+Tq+cdyRMnkCprYbnZb7pogKaHn8AXcUkCl66xtMWSUDfWJhy6AbtMJhxUVu0TcU
PEraVESZlw+2QBnk3UWEhC9gGbwg7KkTixHgTqWF2TdqA1CTM6s9hzICowF+68x7Z8KmVrHKMiJ0
/hekaj3m60EMqQ9lAclFPdb56DZBLZLzJRO/0tmj4+RLTYryh5r/X4xvLmR6IEcgtR23XsSdbGpm
5KsSlMPjDKL2ci3MCKWAxgapyM2toL7uCg3yP/UPCbnBHITRe5J0NooSoK1j0tnD2pZ7+gNOU6Kt
uQapCAW5OdwT2ESZyO0Nu9Aj0M/uEberBHuM/giKawCTj20ljOkwHBJnDyv4BPwF7NtXHx5alW/X
m3YEM0aMM3HOst9sS+cG3gw/GOpQ7bBIVE4RMX5AS6s0jSdXE9FEXh+5YLi01B535gOCymP8GDea
UNNODfO13P98a53qts5xjQUg+6WAv1B9FHPjxuicYHc0v0HqN2fIVLzhvaimyJDtkUgBUitRpEXG
MSspKOuUoarjfIMqe0Sc+NuAqbU0w5JCvD2tF+XGQIMsDjrswQJVVjr/agVVZ1pe0lTT/lZbt3qn
M84L5fhs+gp1/BBb1l4mOJFusEXq/2BSVR+G/9kbOZXMF98ZZAgdCOe764j33RqWun/oCtC3Ripu
/BQM/2CSeCh/+xB5qyJC2y4WSc6HKOtrLFUVksUHhCFKpAv7g9ETuW2Jsj12fjYY7A0Uda3Jr3IO
VbHF5k0sTodGm5IYXbRELLeQ4pCzDwUiQNVhHoARNuC6xEzVOOJTsKycxRl2C/0gOICiSd8KH1g8
MHXaU6qFk1UgucEboI3Lh7VDmAKPbFQdySHl7FCfqmWEcwwH5jWl6Rg5M+xvQ03/b5KslKKdCmQ7
eggjk1y9SSS62GjbEXXhKBRqjyitU4IP1dKE/+M5NI5ZVWtxJgZeki9xCnISIVV9M2232AF5/Yxa
7wA0gv04Ql+o/aS3VnHim9kOO9OcmsweLMGiJSYxubgt9MPqBjvwRAC3Z6sK51Nku8HFmRuIs/MI
S8n8Y/ODHdV0v8ArE7DfusU2NQ273AV7tMkRCWTZGQg2ftoVM15HAcQGz/NpCoQ7cjBhHjNVrGjA
wl0P1rmUqHp5c8ii4KwHYBbwZkRU2GzvnfIC++x4CzGIp4gjTAfkK0/jghJOSy2UHBe3NjiHuYK9
8pWWT/1KrSkZEdboCsuR32StarkyF5UPDE4CwMKrTgdT2E06nUX+H0r7dYvLLq+hJG3EszV/hvel
f3yIDj9IzHbUMnkJfi02oG3wO7RiOYXM0dA8gHNAM7ZK0J48uU9qVdNL8ZHQq+Z+UOSaP2Ho8Sl7
yjf+MfVg7wlhXbHsBSdQuyTUEOJdCUX15f8dCXEpQhXtSDG9oFS5apX2l4o5jvVuXPZvSBLElljp
0WvVjtO7JlTBZCQ9deoNVMXue6uw/vpxpzRIgPPt81y9pwTcetkrBk9GT1Q6UOKlaLZqeaASI/at
OniUhJxF2MrxXmLgyBa9lv/j7x5UBjB+F4taBycb43YIr3lKcZoUeA5MA8gYAF9ob2Vf5ZJyJDeh
cKjfgZSyw/3pEJ6vMc86BASJr0IMTx1PQLGOcwWdPtWKcl8lC6vXl8v8MnpUhYAYwCVXWdILZKRS
a78Rt6HVPrhyqyUv6yqiznTgoaGlBxeBLzDgyt55iR7ETA4BzcRMl98mmO/vk0kjTOPA9HoVhrpj
XTV5hLEOs6uvEn5+qBllB/cQNj/6IQitZZFXbmp3nXSdRGx5xY7xSOIQsdIuLLPoU4zOpi6jF/56
9LJ26xRRqDsI5b6qizb/goqRZHDqtBvJnIt1QcxNrSI3880e6kbAyB41YERqcLg51U9fJT+FmaBL
6ss1zsPUXA+P9I3XiwbND8BzRDQKTuLnogoHPGbmOlRAykv5BYkZEWqiH9Ykkqz3gHAVLOoMuCqc
bx2l2jt7ACykJUzH4Z8e2qC5GAJoEuZeGJQQ+R+0HV8zDStrbRBPXrcqJrwJxMdQR+JKolLGvPTv
o9N69mjVffbOhf4TpLRsvR+d6jOMW06dYTnlXu1uIddze7RfV5dvVp69T92Nru7qYx9OXVR5nyld
uvduSjtwsf9sdpv39vfZO8SjA7/w7H3v3dff9Tw5k1E2OnDTgLgwJWezwiCv2Hy/mD1vVH4fsX0h
uGsX3bKLqmG7PP9wxMsdnwdPUzRajFaFkYATASqqIHpmfuC4oPAKylwxkUHjc9GtDOMkpacJTOJl
1HEKYj6/DCoSC65HNbLA6q/FbvIyD4iNoNHGC4BwDB+V7irCfR3aj0kZ5u+nXQJH/6vYcf88jaeX
aecyvYWt4ONXl+Vxy6sPjv2yn8Ln9GsL6g9uBTbNqPH72Rl8s343XwxNgM8Jk+EXCZPSojU6O8fl
ARwZ7nDD3m+josGfBCjxaPLMw19xWQBLWq6mCRj/MWBO6dl4/d1mT+/4exuQl/fSAXXV30tAyZsA
oUUTNSqw3WcAPcur/rFMJvEvdefIp+gzfI6OB/v5NGtgNYRM013vXhvWrp1T2q2jpHntvV/tV2I/
KA6czffBrBFLle0zpARUQ2muJws6GtVru3xtnxK7kVhHYP4a6QRydWhlmVUPakMR4G1lXJpmFS1E
BFRu7UrRfqNPqcbeOxVW6/VsGmllUqkOI2bRVqaNuHfcec20e3j3G6dhuTEqNQj0zNe7Gxe9en1Q
A/lCk+kybzw7CSSaUvd6dVpkKxcbTb3K3VpBSmCO6/uHEuT1D7N8mlV7u4L3ofP66t46TS6mpdFw
x07avdgXu9GtWZRm/VPnjEgRmGynMvy2I4gcgjsZ+ulF7ev8w3ydi1eFjvBilzEhiEC+OtbArBqS
pzQqDk4uoqfzknsf3iiyVtqE3x18fbtu35iHptIbjTtYbrVBQO9QZqjZOubR3tv7aaNbGUIQ8N7t
k68BR6R4NJi3uodhYwSvgTAGbTA66cXtQsGHc6XnEjIK+mh0uf8AbxMwUvU8zBKsAQ1M7crkPUp7
tw4F7P79aNyg8JfvDPJEZtgtuOVB4/fhRvPS4ja/zSuLj/PonebfEVpYoDbgNPOU8L4OPpe266PI
XvVICepfsw3ITtRfY+UStY2uqYHI5mJVMp6RVUTh7WPMd3DAKELTmY8rexkR3OXJE+08IL+TGbx2
JqeBXpkPu+1E9lsePoipDv3j0a+SwEO7GpRpEKUKSU/ewasmlvU9ULcya6TiR7a4mTi3UTQqLB6R
8f552RElolHVjRYsN2DtMTKKfuIX3Mh/+Okai7/+DOL5bnw5988ls84o1yHO8CGpYIxjizeaob69
WjaXe6/x2wwr0wjn0hy8j8ane1jceCEk3MxCr9lP1xBR2gUUpe9eYXgdxlaZEK59dOM+pTd1QFPL
VQxU4iuxH1jSIp0eXO5S8ugcg2ap96m5yc5PX+v0Mogug29p8jqO44YdVwaH07h56l+I3ne9Ajjk
3ii6n85hqCEprREPkRE4VN1fmeLfUt+HQq6W/kKHjHgOdSTjJDCLj4OzBE96cfyiTP43vdIHLapA
DNgfO8xMHaumoNY27iZUg5TXkYg5cl38zgcylDgJNWsPAYJ6ulFb5AT9HedztJP+CQGSD+N1PwDh
d7PegVQ3eToRSgOnNi2wPC60q6Ow3bJSnqYjn/uCrhhRncRl3gS8DLsx1ndjeraPbyOd19C+WJYh
g2IMAcxJYGixAMNbRHPqltUxancHWILwZtbkeBgv2KHI2cUmBARm6jwbvXPavjBW52pTcqqa2IRW
07kjIQVqjbpfSc4hIaw8GhdGN4LU4WMg6lKgnH5jo/D7oM+SGRIP8wkqTrGBtJaZH1ezHFtpyYQc
dfDphgALf1lEYSiPFjGG28/28huVnROD/OqdPTn07x1WR2KncJOBuskr5q8h/9sVzGvJTDbs1xTV
O5TwD6p2J7/pLD6bpad5i80mCB5AKcQjbnSD9grzEZZQKmH42afXglzTP4Mjkw0NY5qCwOhnR6Ty
OZGrVbt4PKE+KIIPnr3b/Bp+3Du27rkzKb+tljfSEeJemvvWtRLaGWYlhSNynRx+iniC6RUcZF2g
YnI0KsywC4vzE6K3k5tPWNpEmLD2Mr4sOHrUWWgns0G2drTrV+t7tO8Xk2uL0AeLcPyiOHKyrlw9
xF1Rw0dYpWE/6D462s2i+VqZ9+3h51w1qlAGPlIpvcHsmSCwTjHwiwznYh/AVnnA6WnNC+EVrvFA
V4SxRanN5TwNH+6OqBCcEsbn0Ui5O0AHbEcA8ZO54sbVzZRyQWztn+YutQ/k7VxwLp2xL5vHpvEg
zdpbFR+ECRmAx918PixkYpGxLKMF6+HcykHacqoIFozrw/v8O7h598GnW2DS5n3emMMfCYrrOCDe
uvov5zr+MmCjd+qeujWkdY4TTqTB5ELkvHrXcbVb/Kn0Kv1kHk0b/VqPOKlXmFYZuWRXxgmfeGes
Rvc5SQ3Xsn0aP8P9LBp9e7s+ft2v/hHsjncnusu6de+5jghjrOPg2dt5MXW7o1Hz78igkds+zNc0
YrG8DahfhSLTHVCfaByMGAXIZs34SmLx5NdnMaoUKBqHBdb4L1HlDZWrKVviUDJrkJFY/AWTKKtT
dd/9ggUNgZGcbtGBHuWVp8+AIIIhojOomZQzHvSiU59LzIJT3XzHq+B1tO4lpGuN5+9hTY33uUgW
p3ml2xj2LWT3R+ffh1/sM8ZqHFWNbs3V0D0YvScXxO5kJ+FuWuyWxsXF/dyvPoarBbggBQC6hsHP
EPzsXzslCgEBq/eiPAE+2fg8PS5f4e6PzXwdEM7XVS8M6W0s1kF1VtSqfq/rH1ZZkTo4GmPQnsIC
EMeAyIrfiTeYemzLYwaTqEE0aV6BEuhp/GE24LjFaKcYIyTOJt3WzdlrEC1viOdDzOxRyFlfd4D9
yPmMD2WjCXy9MhqI8INKw2H5WOXEbiLjX0JSKToxKrETLQtQeXZe42Yf3vYNIBWN/2fnEjyh0dTb
9e/wDivDudlcspp57l+wh/RuGq0OfRveMYi9F11gb7cyeLTjOVrZRBZo3Pdbg6ivdta6Ve6mC6MZ
7P/SxWfUDFiZK+8zekIWJBu9uPuwAuvUbabG7m2y5aJxjVJLHEBL3lAEZ0CYc53FXtS59d/d84Lr
jn09UT8FgTM/D39Fzlvn3n+sGnuLelD/GSTICRfc5/94Oq8lxZklCD8REXhzKw9CgBDC3RBo8N67
pz9fSv+e1Q47O4ORWt3VZTKznCIx4aFL4hUIwjGeLS5JnWkVz0rGHnMyYZ7eHSO3rKPlziwFsfdX
rFtI5xMC0dZ+hSOTWgOMcTWuLH69K/x+72TvbPbu4OA22oUmonsjlEfxglSxqaNb8e2cY8T/wc/8
SHntgqd3CareMVpHJ/cQgAtplSLc+RhlT2C8m+BDDR5tpwHQOn/fR7uxTSDdBbi06V2IqdCR/PUa
g3on1yx7xfYlrCeN3tVjVDzWyK/369aib6tq59qzzg270l1H56RiFWHfKSxT/rzoVu2Li0dklZ24
mORxNTf+0yek8Y5MIfuJshQliT/JI61Ovb33jN8dwO7vTgODsSUx8IbP93CAGy4azatNM3S/1KwH
YvntvXdQohCikjlQeZJ9jyb9VshbANJy6SuDMkfNu/W2vBNTFG2oY3ht7afrVrH3aJVaB+/YzLfr
zs0uNzddqkLBwZk1D2So0NuhWV67AUj4FN57lz4O1WauPhWdPdPrDEz53N4vNqSEVqXVllJReG43
gl/nzf3B1I9+o0ey39sz+t+BlAvqg237sDHX7Yo9a1fpHgQJEuhHgeTSySATjy7/fa5biQODh7BB
gvXXLU4P7VKUdysI8u37gDD8A1Biofi/8Z2sL33N2w9O++VXVdts3bm4y6LYaox/bbLxbeQu+8Up
LVpa5yE8OlyQev/s4TbgkG96uS57RgldXqio6E68/BsS+tWoEoIHiu4st6TWnw22MbMW6PZo3Tp0
lbYFWYR2LraeZDmOPpw/bsKpS1nNvyS5ecU+tmeDx0igQTTU4+v0OYXqAAJWEEkwcJut9Sy6N2Ac
dFT4Q7SqNH6vmGvbIX7Lhn+/mMkyPicmKdkFucG2u/uYRIYIEJI9ARQcXl2RPulJHBxHn16lWybe
Q97BR4IdTD/GuX/38/4xqjtlB9iCX5bjb569BrSwol0HJIZ+SvvdyrXz9GyotHYepghHDtnZ7tXf
tcr+trtm+ajbRr1zCoh310mje+3kg4ou7BufIlomcErRMQR4ECBj0J45ZXQqd1G9V2/nOhQHYnRk
+qfeeyiptqs7a2/jNdxq8Yvz5JLo7bX4+IcoH5xb0FtD8v2ozNdeojAciuwbFmrl1fid1HFmEIKt
hx8UlsHUgT+IQBVTvOGOvUA1UREO2BKP4T1uJKcuBgAzPXn37uNZlAsaYSOYOfnur3V3KsG3N/No
MWUXyMz+3IMPkoqmDA8fL7uzb93d8pLMGv48k0NKxtRjyMkr1DvPKaY6pe7drqBnu0UfF131NqVx
Et5Vm/yFRSijZhONbqnbiBrRy3mzslVkpsRGLZSC/1A36MX/dhaNsHYURAG4UioDzDV6eDkkWryt
W7Nr9sy7k3WWcApwJ9ASFZAyAOJwrg9W/WRgOtfTn/9BSGNmlCHF1a0zIffLBEp8Xe3wDncYizUC
BPh9je6hjYECWbin9gL1oyPx7qs9i2cBU8CroOx9Ha5J3gECbP36xckpenf2/V270mQKePm9daCg
VmaHQIiOfJqzD8rEXsk33nUbqIRuAeuA8/kYu0l+fpp8p7SI7Bfnm/FtUfFYPBj804iNplNtr9v5
6P33o3FEvtegvmujAxNU3NOwQb+xa/sTVvAgQCJfl7gwpbtZoeqOL0dESV75MEBEG6QbrI2wTPMr
UhW0x8S7LliQN0j6X8xaydxA0Tu6+X0LHfA9yi8NqlP1kpUf1+vuFY4UKLSZuUVmF9AePZnp/yDN
KkwWW+N3cSGEbteAGr0Y69UWZOO4cDOP1Kq+Zu2CDr+xW13fxinhJJFdBgPi0kfi2CzgJMzrFs7b
bmfmuyda+ozW+Ng7bhQ4DO2qvQ2OLGjrm0eQDp4ARDrSfoSgr4JZp7BQNdd0TQVGlTeu4wfp7/5l
iFI5FZqbWayY7531KtgM2n75yBt0u6MjBcMjx4bS8Y3q1dGWVfu1WRv5oC4f+ho8RmvmefKO3wj+
0y/tGfCCGsjmWrIZXwZnpO/qwYnqn1pbbkeVyZfdcE2l7ZXwUeeYE3tSafvQ2u071vBBisg77+7H
vTrP5smjQ8hMUKp2I8wFx3Z9UG1/yAUgMwDfFexRUlzWe/mIV+6b67Zs9sv/tardi/9qXfz6AjxX
E4QVUBQQxP7Hb3SY8CzGCpseufDmuckCjdG3En6R5ljOunN0T37DnjUp5zYrgJfK0d0iUeV9mxtU
waxC6zj+Lg4nL/e1qi+P1oBnh9djrOi7ROb6s2DZ0NJjT8fP4MGtgybTKS+KBDnJ4zHaNKY4Y3fo
sSe7guLgbLpd4WqyaNu15Ep1+Lagt9YH5GPJrLxM1R0f8Pg7zw/fmzuc6YYJA+5b5UOZiFaNfZ69
mWLU0S6SNXERz6794dXd/gqT/M7EoztX3D17IOC08BXPOuX+PiEGxT1nb+q/ukgrrRrwOm6gYZ7x
JzkHj4LJzXlsndQOlEan6Oad2ATpyvcNDlGhk5vmpuzTscAr+Hc/7xGduscleMFmbl5trkP+32Px
EG5JdfPbcpZQQ0Vqppg49ZFUCCsWgsHIcEi+FtxB1sBSYE6KkOJ3311o885gTyYtFKU4xKsjaSBK
j2qKmY4C8gwh6QYIVUMptentQXZK5SFrSIx+Dc8UilRkBn7B37PY4ZL4dAYkT6StdTasYCwM8sNB
wAcqtYg3EG75dcYU15N8FAJ86oYncxEKOCKQsVCacINhkOekGzBWV1ApLYopwVVNk5MD+kbAZTL4
KAqFXhS36M64kfQqJPdwxZOBTqZ0aGE1hOpMRekYBom2pRKFQF5B7mjsbEF4Edj5hxRdun+9P4jL
XNAAaBAjh+qEw4yhAqqxgE7e71LhnQail6sChXoITGvJt4gzZARJOmDoj7i8RdINANvWGEJBT3n+
YICUGpc+liSY3lDjRRGU2pTOVQoXvLvGtV8xwgVKesLlUn2VegAlR4+PY7g5s4CkQyq8i7wYUNIB
KzegYCc5k+ayDSWezC2Vt5eJzIk9Gv2pANcH/wR7uA9O3xI/mWTXGZ6EBl9aTzqktoHm3Znmlkak
cefsUVTQaaLRJWSUBoLz0yFdIV1lkqyNEbIXQs7Cie+5/UIqt9HglFXe1oVK+xctm95IoMqLMenE
E+qCvbIBXLTtooBEERSNoguZri+ChZl8MVVATr3Xa9juqNWiA+cKYc2NMW8Az5xDCp+3aIz+NRBr
cvsN++YhYVRyeU/+/VtiHyi1EtejASZihw7Q01QOBYG4whoDe0KVDu+GcheuKDXbdyAxuwaiEDoE
bBRIScUnlbx1c7S6Bio+Mhh95ggtLlWHgpAP2kcopUPv1AMjxKGR5ecCu1Kop8A69hGK4NbMI1Kr
UrdXco9uJyGXC6LCaHmLinVG9IoZPNU7MOh0/+F/YhghTg1jPdU9QUNjsVqt9o5mvlQfUCGWxMMC
yD2UIua3boVgexp0pPK0YD/Ef1U3XRlMNgkhp1I35oBPSbin/NVt5n+ChWmyJuqLoJuvOS10twRc
hj6/R8cDhVU9GcWmnttj2WantuxTBqaICu4X2akepdze1aIirFdTLJcSJ1s4omx90RifYHVVrRY1
XvpMWk7ZJ3EBWuOJbpeASX+jOjO6REl+MplPYgYQhSBxpPy30YqF5gdSajL9JfXR4xyUnvxjprNg
+pOYvtymkpaaM+hh8idaYeYWQwH+ddzZJXVcCMAbZqlftcpNtsUbcN9qquaunRzP6cghNALnyk60
ZLM9s/Eir49vuHMKIxFncWzRT07wzNDGF8pUsstX91bHpRYulaIxpWNI6V8kglW3LiGWfItg2KY6
PlLXECI++wJVSpmWgm9fNHqR3hF+A/cgG6iu25JmoDqhsSqoPNhOhw1IY4pbTLjLYDCxldx36lkS
2pPSgevSVyZh5QpuSQrF0Vwht6iJwz3/mkw/rXeTuroEX/0p4JDUHp4NQOjE4Py+O+ifMUtgW5jj
wEYCtCiwZVrtoFqkdwSMv6kbmXB2yQWwaXfZA1ANytttlw1AviPMwWT0teiBMQL78PdEl0MHxf/c
VOX/SYGYd0TTsAcNrCUe0UH4YbnMSBwTABLzVsQx0aqK6cNpztN+vSUTIHHBLtkdcAsttNXyBBAT
gSQqJk+tk7kWcLzcvVtXq32jhUzr1Vo3Z14ZJ7480COhh414h121/hp2AfJljYj75heAOzYPSYHm
q4ubTzGM+SFMnJpwNvpbJEBAVrDrAPQAoUxcgODtrLfpHuMUo7wOd8453iIUDTAZXYadBRDWvU6F
J8hTtW9pXgg1oBmznRJ7MVveAOKk/VnyLt0iFiJ8B3wJIgBoLn6wl5SwYLlkL0rrf0cDhYIGASZ1
La9ATkEle6k83bpku9LvqVJxXKmVH3oqn29B8qq9Ll3u4h/ki8H2i44UMKrJFuJn1n5ENAlZQgEv
M04fAS7zixDWnPo4ITUkit3Czqg1+RfhGqAT8hPYNnv9asnYYRk677dZ6+PklCc00ojVhm7v8pjs
3dtIP3swqNtAEhmkk7exDuxLf9l2iUvO7Cl9kmX0Pd3GVZ5NOEBc2uSp9ebL50bEG4exN2lI7Tf6
1Z5uyMy64LFP8NYJAtgHmvhjNGno4bvXdqbQKEe3/OamvTzyhfyFZHvn5y+2Dq32eg9BErdXqYMQ
2TjUMsmWPJIbFgD2jrCO2Q7T6KuX9Aa+X66Dx685gAPX28aP0T7OKYsNqKRD6oMokm+2S84m159Z
RdQsdrxxrg8khlnD71IeImqeQFzYUrnkXh/tMig3zdFoM2wEWiTiRmiNSKwQRRTU9OQhbJc5XARS
iQyVVPNksUQLFUdBVtpoQo3GSKZATgZz1qRTIReQHgTqCRGQLHGmaYqsLxsDbqPwLPKSoFiwhw6Q
ZMMD4A1FtAbNdTZdBAZZm5wr0XHMneisydwmjCgfxqkEXASiJwi8sbVk241MPQY+lesDMZXSsyUY
z9bDZ1oyJNm/kgkGqw2dHYgZzM1Yv5TMx6V7gnkkgrd8VT1KryDPjsW3OJwInFW81P/Yals7dqQC
hgTY3ekv8bHw59RNIkWF48jI66NYwaW20k9GqpD2XKwzWv1SqMKDEWmoSbfaVIYJg6jtlauxURrC
IczxgTiMfJBIVfiYh+2R0MKokqU+UtekYfimpXYTJxRm+Z7jsUSOqatiGz8fUSzsfpEa83nIIYC5
tnZLKUZnh4qFT49yF70D2P0vJiADJ28cWvruQmeLja1ao7pcyKtWfVFJpHx/S8fatPR49uoUCdVS
RLrM97QRzYvCykpiCoIOghBvkQNp57wcIMT18OEUKHPQphR965m5ILp4WKe2GM9P8hD1OE9zkJtT
B0pVN2ttimtPUyzrYkB9CU12YazUCIkCkFfsfCYkNZwahXFAOmi160xUquRxULW3I1QE7NqAJO0+
qdp1W3VL/uUND+NPT0/V52bkW3iRAa4Ymm8z6l/hwaRASVeFrwIBesrFH6lep9tB1aE4WVT79qjl
4VqGoX+3wzVP5buhRTt2gI7T8YLh5A1wneQNE7Mk6JWxyaVoTooKYMgU8hAwccJqFMJ++rQ5BVVc
5cTJXVMEU8PtE8cLDAIel8TstFOKYCXnUO8jZPhxLvrTATi4gKMaeQCaHAIRCUyqniqiPu8GLwJ7
kiV60nsF95iPmMHEFOmNUn/Nyuj9VTLLZXdLD5Q8NHi+cHg6pQYPdIBtf+ABAin4jMsuxHe71KWX
K5RRaBRvM+/moQJ8+eJWUJvWgWekySP3arWK5vNwFR1sQJnyNGO22yhSAMkvImSSI1zy9HdDnMO1
5fv4uchSLcLIs1E2RVvvbTBOY36Kc7CIiOc0AXFqcR0YRYIXXM6a4HlF0+F7lhFAOzwGVMe77GkK
klAtpP8QvxQASgOl8XgiEV0ON80vE7ZKsfxmqVFSNSYPHd2cNcU1N+eUmvl+xaoNNi41AWYV3Rjt
c7Jz0W5ILNHrdi4AinTDOnAraRNNoYCNKi3T60SHb3MYvzXV9NMdCbpSU7NcDY2u9qnUmVH8/B3n
Wn47GyEUYhu81I9ddCb35qn/mr/mBXtmnBe51btZwg1dQ0zT8/QvExHsKE1BGVqKltTS6Qyb/lxK
rXmj7JFhNvKehh7vZVJXrf3Gjx6uqvZF4+oUedrZ4c5AnUoPpv7WItCAGzvh2fOi1TpTx9AneGS3
aB+rT1njLB0o+uulMiN5gzWDt0QpP09b8HmjlbfA3CqQvBjn5oWqJRK1IEwPrKWbC9JUfLMf6RzA
UaauQScSbewoRqCN5+1sHtRnR2/BngJ0QSs0nmfBDsjSli5kTe+UjnxzOtta807EuW8M6JQ8IIvA
iuXvBiDPhVKSWImsUqYllqhiWMO8O1RwBPgoFRT4EriKmUF7uD6hayrAYBEUmUojrEJmrbTShl8o
0wBP0vXMygWULKQFb8nD1R76XFsJZANwdB4bLrS2jYGx8JE3lbuTNwUL3Ha02ImOx0V4Nr4fccKT
ztuaTPjqCBcxeeFy8mNdOZYm7WFUNAMtYRZIiNb4gritxas6rAq9/5CVU3DGY/KTPIWVUaJCBt6Z
etGvXR6KxgIiAqCpCAeiHIg3JXnhMtvdN0gKxHqQzeEupbStFBAKdxNEvSi1/5jdNPLg8tVHY9sR
m6oc6jgOAaUN1b3tM17Pj0KtHa3ZvU32c7Pp52j0WD2uSKTf27mq9963To1utUxtpNg+gnS6Nmdl
p0GR5e2//nbFjVG5Wq9yv1Lv/p7Gma3a+N57pRwpTrCk3TL7SAkhjhrFumJHTcHOqCCWO7l2qXdg
jd39A3qewQIRaBo3CbCCc9YDwNc9mZupJgRrACu08FEMkMkyPt2jr9UqIE0J044hChc1C4Kq5cNG
Z6yZNxt2gDDcmaHsmgSmZeEWEGwJIkOiya0VRtEKzBjfeSFIJJ/8ElBs6qf8bEeLn6hosY1cTC8P
27JENzpFojubh5j2dPM562bjsYRYggR6VhzpCwT1XBHIajEMsoxW/GSOYyK1fSzOHqalqfYQGxe3
ObO7b8Pb2Ct6U2knDxmKFf4AEKJVrfn0wkoTqSZP8KEaNGSu82Ci0r22ore/YtBAGtmbQFKcixn9
4NKecEb6LH7JE2kOTYPoiIvElHuLIRsiP5p0Jq0Vizc+co3xx2Vhnq0sWmbzXNkdG4B5tPKIudMT
JwnBuCkfkua4jrSqd4LhmJ9yKTOaVigVmWUYmc0Pa+jLFViQ8VsMwyFmNRPul4ITT73R1y7fyflX
pJUGGygDvZyzHdWporyNRjvnbMrg/wCQnf2zX7GOoxfyhUwhb+O+eDJRK/FGqVftz+ynhzl/0t9t
UWsSidx9hozqrR4bzYO7IRXn3EdrZ2afKC8CJPgm+uY72kDglgu1w9rs7E+wt244VjescWeGcGHc
itn6VgvG58hvyv6hde1KmTcm8JyrQ2GFX32oG8uc3wg/ZWxpsI5hxNIpp1UlMzWCSUvKA8R+h/+Q
kIDZfDPy1oT0BcHsyh+HEQaUUpbuvMereGb8NZiQIVPcV4RFBuPNuA8ZyrWV2sets9q05CaCDUth
Wjp1RK2YZw+XbYX3e3BWQBww9zAbYJTDdLaoj/cr5sZbY8Bn0lj8omKOsncbSrBNNvFqkVpDPZN0
XcR5frD181ZMCobpzVmtogcfWGNxkINlbFh2rCT2fOwlN5lF5weI8a94KQF+h2HcGB7LQG7REMod
WQafqUcY32FoUZJF6esBf48UKc3eMu//P49aKQY4mHjt5JoHTSBkBr4b8SU2W7QSxEz5Ti0rhsPV
ihFi1MgOahiL7GhakSk/YiUhDT4Wy7siv5om2jDGIf5gJB1NeSMJeRAcEHSJOXv2DW2+rPBoOCZ/
9qLBlNyt9MPTLN00mZL3JNQg4CDTcTdkm2WT+Q/pMzDaxliun3Ii8CBnLbyZLVBcRSRcqDxLbSP+
gkw4QyMtz7ThovYXpWKplwH+Hk9PzTQjiIHnUJpHPqWeRKGL73g3zpsci2I1oiFtBvxgKscJBKql
pn7CHubDvHux1isZTjSQWhRYQEJe0C6o4JhfHqyzMhaZL7uI6ySXqdasNXML6tvY4pl5clkzcoJp
daQ1cnSwgy3lY7X7MY+/TrsPe6SAryNvgrH7zzdnpwcz02Q2scGLUsKNh1bSmZBG3lg27oUGWvsl
uU2mRdRaeUiD+6sWs66F/zOX2y6lXV2yDnrz8igTxMCltmVBxjpT2OVpyA37M1tpCAZaw+GQsOOp
Qkx+5fdLSJV5qJuO55lAe0acQbl9cYGmb00wMKrcEdSqyeXzX8zeEJgKgQi+Ifs1v8u82K3HrZR3
oLsmF0Puvz4I/2NRQBFYAlH5zmOiYT6ZkbYWrK1s6koDKb+HMpS/BsW8MxuDK6EeKUrsmKI4XbRi
H82STYsNJ0r9q3k8h/hD3nNJqqAnBs2SLAFZNZJr2fGwM3+rjrfGU5UqJTcmL1R3B4NqxVdHjqCc
MX1ROXayo+gVvbz/guXq7+xzV1ZR0FC8MR4LOJBv7/Gyy2UVw8CcaVfVlgVf0jrYB7vsPZFq8F5Y
xIP9MDGbThb06pFPsM4Wzd1T1+6GsT3yAXtLjillrra2139u5Q2Lxu+jW4AzjIHO+1tGS3HuyXyO
QNa+2QiIjL23d3BzzQy6qg6fM3tGAFkHaLNrXtpEuj+Ewopf/tEh3p5cKiVTKZChf3Eb3UZrJZtI
MWrUvpa8QConYh2JbVS2RcPZI5kHUoJsrGoEZeoHMNgADOqop0lsWSnS5Q9LPXM/fJJCO7FstshP
imYKSJsCA6lekr0YC2S6JEwJd1hKZkiz7IhqVOrPeWu6IqdRryZUduJ7tIqAbAHAAZ5i3aDDFCGN
biZvyKOqr6liAeeND6YLLUj0N6E2mmfgznPg2emJR5cd9cwmgOSdL+OzXRoIi6SJm1GcRWxNpXTJ
NyOXQsk51JciSHETi2Ex/HXP9Axwn2kHX3rTctwAHMf6mCsfdAW7kuO4+vUOXgp6gbnmpkUjM/MS
MhW6wFrDY/fYfbg6jg4BTbDvAtrlF637CXeL2xw9R1Ww0qPc5D06xbRMjEmTQCIRkeTrvzmQQ2u+
/T2dn4Vb3tgXnsXejm17cdOFMftYMLG5HgQFyA5pXUuLIKO8iVPDZZE4n8pnfqLgIeXXfxJpcLWt
x0C1FBWCJIPJjVeOHGORiUCdmmU0v6VC90WZQCZVq5vomDoqe0CyIV2fJLyCFMCUwloelRSSF4jf
Y3LYOHjCt0N4Pn93NAkZa5XlUkVfdTcRiU8JPB0i4GcnwudLGyHdQETbI67WdpBFx0ozqOqpt1My
TEljapwpDU0KuNoqsi2jjE65EjhV+yuLi1ccDqtgkQ7tE6qB6FFY+UDBhahzGfNe76vRkEQAja+W
/aOJvqZBWSejA6pSoyZXHzM1RSQBTVoGUZjbunuXdGqqY4D+BnWRgldLJAi8RypRssDiCkt3Upys
PUCwGfpPb9CRotmp3YUOiQaLsKaD1lMo9CikEXUxza2ka1EEN9VRDnCOqb4ALSLdHh7p4ZZH1V4S
se8+3bC8E3Pj1P62dOS8t7JeOB9vWPNKLqSZJlYHQM5VESRfnRurtFUDTxtsenrIs9JWNaMFtYZx
46rHrIKVXPPtYaEXQ2y2tqZsXV2oAmY5oHzaVE3MMnA/zWlFnXXZRfCI9ekQs5irNXg7T+ks7Qnp
RmmahA1s4yhVTRMUbVMNJEqyUni9pbsv+h/1QsJGadUzO1Sshdyd1fLohEZmRY6B1JGBBjJw2axh
08P8cahITZ40VSfEbSNSTrkHuEtyPJj4qvHlmIqUkjGK3Pg/bv3B//vr3exResvBcZGG95R+l808
k2AmP4viyhbQMVVgKqm6a9n6U61JGyZQCxaRZCpyUYPOQhovnRwlKdK+kpMXJUpK4rwfJXAy0CgO
0G2TSu42lJh/lu7VdUAM4U6vvWNfHJ/qaouYEyJv/1HrNL4/p3wzrsOqWxirm6Ti4Fq30lU77Rtx
qgqtRJLW8OptoVtw/9JtBKsSrZ3aRHqMO1dBFWqfwMjS8JM0pxJreguF1lrmKApzDXUYhBKOENs7
vcfcZtpPkv7UTInIhuBXtub4Q/hIWoNZ74Ssa55eJDKjRClY8kpmy3Lp60eZL/P9RNGWdyNsARJE
2Ag1ihKooQvIDoNRYOCyW6uboSy/qpfpPdxYynjrnuP5qOInX4qSni3oxVNpiinTUx21/OECWUYj
SyKp5I7PokwoRD+GazjUPNf1Tf/ZIal8aGmWcH6VFsd0HsCEjIHY0e0Ahyk7dGmoniB4iKx39lo9
Yt4kV6Dujnh7dxVGEdjRFJSxIxQ4Y+Syj9APZkz2zMLrMfvQ7CdaHsq9wluDKvqjCs85qss0/cDk
Xb2JWrgs8k9zYrivRQhP3ubepsact1Cxf3f5DYmvVkxwIJ67lFJ0SFhDi3nryZqyWMiIQyViLHAV
ueAt90u/ubRlbxUCqAireH9H1E5gRLQUMaaEIMoLpQ7oyWHDYJ8omjRqSUcOvmi6EFTkRR2ad9L9
oR9jS2IuWR9OzZXMG1ZWmBvAYtEiwP5bW//eR9SFGywq9KN79ChQSPgiQRUIb3UcQIxP+FR6m9gq
9CNpSVXX7WvVUoPpJqk/i5bMU6nodJfTp5bJeB2asAPK7iyoB6n2IQuIGB/hP7Ip+KnZhlgxnlD4
6FeNG/Q2sbN8ZUuMTjCrvI+kAD6cPLk160Gpnqx2Ic9OyRkAPisyzoq45ZgqF8owcLqa/PKtMVBK
mMAEIizRq4hAAWqTyuXxTT4atmD6/nqGEiY401kt5GCuyIDsI334wVQzDF9JlhUvpZiQFlA8JYK+
xDkXTpPD1T4pGqlcDCUQyCeQ0GBWZ2KvQ+EvsmnFPV6T8FkQf3CHM52YTEOR+ZsgQJQkitCyEJfJ
srcTIjV5BjJ7MmN3rhFTfjTSvuNp3yRNIOU9BdhSUMgNrLoU3jUptczYp+/Abag7qXZma2HjMqSm
ExQIkgNyf/rCYlG+6/fVaaEPlgULkIXVnEdAuILyjjmQv5seXp/K3tOim2WPZzEnaKRAKa8PVOnN
nNFtwFDkpcrP5EIWiFQkOsTyl7iORMtZ01ZdEgiCU99U61C7ol4tuR8dagWvsPrHRWhUaL4ElCL7
Qq4k0nfi5EnwX5dRSruGntBWV7RN/Ru5Q7ltUpDQkclHaXJrOGUEd2mJM90zjCRFNtxlc7SqUhvF
+KUGEJiEK7xNIZJtS6NmTTP+aj5phm6tFiKSpFsoPrHsU+uHSdMlpRG6vH+NnYZLK036u1qEOg/d
Eu2G2c3RviuHL+0eTYEWPhNYEnbYDQFFWpbEQuvF2p71tio3n3kD3FhpnfGGapqumDUtoWi0Zcgl
VVQZX9Mq055E9Y+5cmuTHBkPSSHJJ5F5R/oWg3QlcVIlg0ISTvUlKRTJuEryS/cTPwHAiU5bJ5va
iswMC7En7ZCXRYdpydFc2uykqUnYFI1yxZgFpIsD7aoKQnJqNEPOUyl9Ft4lYHUzaP+AZ6HSVlqs
IWDGMcIMKiZlC9kKDwGLySPHRc5zLYTBYhWySNmHVLdQnQQELjUMqlG8O2+sla6FeODqlLLQ6pfX
poUts6E2tk/OPm9KEvPRPgy0M2hctJsqxMc063bL2VP14d/nXMh36esUn2jPm5tAa5ep2HE1wEZT
87B3tk7kxZFKPGSdMPQknReLEjVQIJoYjHpnsXYwDdyOK8OcjeYRssDGheBsh1g0ZhuuBQlhpS7U
/5N0GHsKK1XzigAVn42Mk5oCpYudnFhv9HR6+GD/9UXJfDlmFpu+XrVcZqqmNGWBrgaqAZilKteU
1fEbtKDdCcojFKpmRouEZYv0JO79v2ksf18zcNZM/QWtUB1MitQ7168HCcYBc5KdI+ZALo+iHB75
FfiFXnsyIhOIKTlqDYAn0FsKOiUdD3UsHJwoqVPax2l9gnDUfkhzsG6iqa9DyK6/nnanIzD8J6KI
WDPhLzasG/hQii0QRiemUEc4razU+8UNZvGrGah6BfIxCdZW65w6ZEObtc4/sw+ALwCj7Ym7ykjw
//oIRaYOEwPh60yzsxUcQZ4W6mupypFa4gpfqNciUQgwE7kD3gViKoeuTJLrwoKd8eJlB+D8wCxQ
XwqJRghAyLyTK6WZzzZCUjML9mEvpGb/hznSlE73u2yD0lTUdyQ5Ul9UErxqQIeLmRbGzdxAWREd
a+s5YuW8jatfZjQof6raPhzK8smhVGdnSvi4uueRHDvqbLijR5wU1TXwiU7gr0Zt8tBaRFpeKhqL
oQJ/WqFRWmeYISk56wt2oJSVjgreypeLlDxJ1opdLlnZlFdbZv5izgnrUI0AzIJdP9KoZW+LDZUF
27LoQr3p/5lnq0D2v/gOtez0njl1ID76+gBHZwagk0gjXOI+9GkJFYDoCKYjkFC9CQ1C/8B+F1qo
gZ48XAggMwCKcmksK3xiimhhkaVboyZHIgRo5mEq56MIs0RJrYQiiHTGsLV/ikL1DF0cylLoJpa5
w0oSiFUGecHNrwpQeGRnFJ5BUKGZmGzQD9SFIk7laVSF/3+84by9XPPrwR7zMICpMbx6NyfvvltF
99uSIOKFHE4NiSUlHavuvx11PMb1oaJhqMIF7Y672rD0tqpvp1sZN3fv6F7SMsJR0UDTSA6T7myl
qfsnP6lEWn3Xvlln+x2C5Ej3hbTfM7dAkl4A/Am9suAc4I7wSixGyImA4l7+rMniQziWlSXw0X/t
UwFj1TmqHDXAdawuWuzd+YJ1Buzuws8a5Dq0crVTaqThgqSNe0TseeH2Yjh1XMnt/Xp1sxBd2GFI
j5H0guJqQtXQilI/PS0hperlIm+au3bDO/r31mx+toVbkf6DckTqvae7h2ytnyV7tPFpnlVwzMg6
0EqKCJOsxbp1XmqWAa/SLIOwq5Ut8Vf5Kly6RwAsDL+MEkq2gJszYyBZaZgOsB2gP4A3VRGoTD0F
k5UedaPoCJeYCs7e7BsaVjXzwiPJ3KeTmzaCXFDv7joSu66Otz09k7oM5rCHhWKwN10NOICyD42Z
H0kDt2H5So5L5Vp+XgmS1QnhNT2iIvqhHaswTjgNrPvMFcNSU08Gb0hEHW1DPJF9VQKk2bViVU8O
HAT0UmXF1twlnd8F7do8gi4H7+DVHUjH/sst2dA4uDjtNyQKMsMNTxsobbEpOK1SGJorZxfdOW68
ZOYO9G+6BzCSCt4J8QDp3MNDvXShQdOIRcBstT5/bOimjAYHtLlvrPYdyMiBLaLvVM1/wpYOtO7o
s4hhaZLJv2cVFuKTG7UNaSFIjlw6DNQ5rAe5USUzFdYoFfxBVAgrJdVsLe4vPQEgdKc2SoL9UlCV
v8VUjdfhZ7SLrtKvwrxY1Z7wf5rh2U4mSy+zpkZXbwiAEne6w6tHuFzad2/6W9SJuIIKp12GyOAj
9/RZrKll0XICVAVoCIT3oXQCHZvfJq8F1aLdgmn9I22zINfL7CyjkgSVuX8b3AbH/nqNHIH6LVWR
laka96pxRn03/ctrdggMw71eHV5m4WjSjIfHMua0aqCOv92aPKK+wNN53WWmlyJPWVzxmuLqtbE/
G+sN1/AKY6/5w+snIQ1xG0hb/whZ8IaA4Tf9EXwXZVYQy8DEQZeh1zJbOR8clrrFsBrcW+wXI5A1
7E4q+FYDRF7oRZRnH0NIgUwaDiPUyBCF9xY05UP7QILs31G037Px/jw6rO09esVVY1ZBP+Q1fvC1
H5b+CuPr0cIOK29mIgFEAo1HuPH8petR9rfQMH5kmyDTkzXYeUUAAwUDqg5/X3/nVXX6+qPRXvis
GOuvUUZZNrjzXCBqOO5ffbMH0LK8r6HrGU8KMpihEc2VJqWJymMUyNgAa701DW9OgWw3PeTJSt9c
GLb2jRqsisnUg62qI0hQATi7/C3hbgTDoYbcf9DkleeGB/ts3RFksLWsTrZSjdGeIq+dJaLeo0YO
z/PtUfVvNGtIe8i2p74BA0qNnvSMLP+K338NAlhKNnjA7Ok0GsG7lDzIgvI/z6TMpNxG2R0qNhhq
I1IaK/Xe9CD12hlriI3cZLPKLAb7OuZTvTCUS1Zop5ReBcTcj4T0xzr+l7VS/JAQp47lVysroHhB
pVA8MAWGvJJQpUCSnmgXXxFqAX2svZDuGqBlTfg+ZDRUPBXwS3GdMj93iJ2Cl1+NMG4B8JvPVUYj
g0Y9XMOgajDQMGJJxT1KpWz7+tcfKuKQy6PP18Y+KOCdXAbUY6EJ64B7mK54SahpmUmyWDLK2s6V
Sjojc5a5AvJnuD8eFoGff2iJLiOCumcaWmmb18fo0OlTbOECvvNfqpauk9GJKEmFxWlLvi17tn6D
3Am5U95SNQuk/Amk9Z3eIE9mZQYAvyo4H/lSjQPadjyq7kO5giuWOS+7p7ZSmj9SE/ogbAD2SXq8
WTQub5PEEVZRUCO55wluOnQVJ8tX61WqjWjM9SjIkO4cANqgS7Vb6NuBRmqDuVV2qZvoY3UEg2XO
JlOQxasEFkeTTuYbp99b1kxReaRyCGK5jZ5ir+D2quBxXZgE5LYVbPRTgpC2t4c9AfL8MqFmeC9V
Qmxp1JILSH3qzIuWyp+6kCppVkLK8Y3ublbY+wJ4IhemE8WKojEshe2xCtd5TwyWV1O3N4vKFXAI
PVxCEVQeXdZAVJj3FFuVVl0uTAz5oEQeaQJcJQ/tcKIz/UyVpueAviRkjm6aJWIBvScoieM4P9jO
L/bTuVGJ5YejLDRowGkZ8d+7dbPvsBBeN0N66i+wEsKPSO3yB494DYULZnFXnGJiH4U/qrXQVQF0
W1Dv4bkGKPFGUtlFgJc4ZN+60a1iepxmJZYsQJFMq2ax+mFm8oBVCk/y/LWRaBhvhJTSA2cRorHB
mCpnmqoUsJbIbgLTyRrQodSp1AFNI9KerkSR+HlaTJrTZD/xz2Q2UvyajEERiWQta8XdY4rzmlGa
7K9oezR2auq1LECNiUteFbNL9Nj+dm5ALv6+d4NGUfeiOwsrTxb9vg/RBQTxoflq11dsUeghs12h
lzUsxyQ9pxeaaKMDsuSBbx/RlcoP7dgWxd67d4Zi+p6cRsf2oVNs39sX+0da4I9LOR3N2trd6KbT
3RFPCXmZigXsu4HiEjRUquIDeuqxKttsOWdykfPzqvR3nKPie0eT5/V3bx0TjDBw0srkWmg9DuaD
pALWfvAZ5OPzlIJpByeVbepz1k6L2AF9Y1F/23fYSddM7a1RSr7L3+D6MwtPs8pNhLSAaHLFmeXd
E94pAePduI4OS5DhNWYHhae7pF7yOOrg5WYWKkPnnIl6z23jHSD/Ar7gCtASImsdFiIAx+gQ0xMo
zv29h+SPO9C+kQmpRGRnL2yiBU4aqzk80Hnz5yNDwy34FMwDACgPFH8X4lIhL92ZV12NQSsF8zyt
Dvewxos4jgkDBbU5l6ylA4Ob9uoi29ijGzbanRgnbue4SG+b/XC9qg1KEyr2ZE7qRIj0yTg7b5qh
gS56m+WdWYamDXXa/NZQCzJRJjrkjMsfKabG+ExP3sljUZzTfx5NZTC3c8TnCLauQ9yM0tN4XJu7
TfzOt3iTl1P/WrPl99tfn631PlxjI55OydgMsNt+ddK4mfmde4GYTciHpNMDDoYFYZ7JU0M8ASb4
ZI+yS0ajN59lo4SwznK/LMAAHm2iQ/REs5EdpvvpFqLt1aygKojtnyMOPUSgD1WieNPlneCp75Ji
wXkl9YoJBeSUN0roKa2NA3tBbx/TVz6p+YXRg7Z58XXeiMpBvlNYXO31xd6jjIio0sm8QTAdlcNZ
8Oud7VwX2eIqUjafBS0eo83fr1kc1oewEH50kcy7Z3tDz6AaFOgeFCzw39vV/Wuch1KT3ndm00b3
1Hs0ERkAx3z1zn7OK5J/Hf/G6yGNxZogoykGgB7EQ6TnfW2UG5Ve5hUOQHIPLz100lgxyHgdigYL
FrdoneAKobh4uxj/I+m8lhxVtiD6RUQID6/CyXv/QkiaFlZ4I+nr7+LclzlzZnq6EVBVe2fmzowl
x4+9MLFkyrzYNhmuAbW/jnh3eQuYV/iLUfZepCOWajpmVPvwz9+JLYF69kheitgOXPjmX8QfhwJV
lzSrqFSZdEGBDI3Ixle7THGnlNupHdD9ARK+Bq8bxt1rcC4GjjmSQ96SAhc7DrT3MMZE4YFPFRs1
YQC4TkWDKWTNXOhTfsq4D/zD+7tmJ7xQCbf4wV2+x3SvOBSmuHuoga34DlZfnTSOMudLW4kDwJ1r
irnOn4X5DX9TC07M8HdjCdRA4dhkuRHPs2T9P2VWV4lvPuwgQ7cawZu2hI0ZQhICCCNHFccxXlZf
NpsxftUq/XRq55VVl0TtyW6vMyzkdAcBcmmv7oGk98C1w5rFHXWHwfd0iHKI5nhZbdjKOskOr/Wt
3eGidGrQkXNKUujq1q+0TaSSBUpF46Gc3+FYwP9RH6dHESgdw4dgrFJP4pz9rwtsQx+s1qjlvziS
57tozhTfPlyQ18TGeuGv1PWXN+bpH0vTbq7V83NNHkltfdCpFY6ePOLcbQvH111cPD/xuHz4f9T2
/+i6Zajv753ZtQCsfFsxVfMQ6U5/TLfhqbhDxfK2eFkpzNXUoivgOYoXFjdcOHf4t44X3Cuc0/99
T82hvbHHw6llg3fWh25ZsSXE7KgV2PqCsUm0gc5b56i8O7FVPOh7pdxKyF1G5sHnd3R//CPv9WfR
GfEbdeFv8eUMqXl5k9qx+C96oCCVD9lFTNygdc3GMm5sRf7re8MlRhmX6PdvuJKarfWRrRLhEqgi
nfP5o3uUogIyn2Imk4I2MfSxTxVLeQXaTnO+j//eD3lTns0pfnDb+CgXaFh5M7Fru2P3zzXgXoqy
54tzncUq+9LumONMGvqeUYqbXFnzC0+Izzpnboy1JrBv4Z12pYFFAU8lQptmDqekeqFD41YKl3gz
urMrb9jIdYza+nE14jUfj/jh4DSP7zXeMzO4k04iCX7dmv1PZQ0HYz31eiT6IEyc9flYMccFbSbT
A63147SPbb9Zl0u+vPmewnAh++43cIVglRdzAbsj6s/hQVLXVv+6fYnTpn5Or50/vvlMIwQr5SRS
qqtY0nossXcx7/FgAp5tZwFaO0xtFCvafbfazty0Zw4J/85nG72MU7IF+q1zDjurvH2wGO7A2UeT
ejRtPnOkEwre8LKD5RRX5r3X9f7/7z3PSEUJx/hLMH5zY8nvyyyEbP3cxLNvF/71KIbzc3AWJvSV
q2r/W7Cf+hSPr5q+fD2akWPiRltm5cAPP6LzKT3gEpEpwx4AWNqc/f1vJazwUtGu+d8Amkh3dg7B
YLmPO6Dv0DOSqS95ceiF6UJNjn16fstbU3sKEbXL4m0WPDmO/eLUmnvWMv6Ho1tCtynt/Mri7cF4
FqsP39IAAEE9HtItPhAfkBLNPDjmUkrwVuKLN2x4+yxb92iBKsasKuaiYifCeIv8oKdBeyGOfz+6
3bGCNkQai1vxVkbjnqv4jFOAXZnXG8/BMfYt/Ea5dQg9Y0vDhlEeB2yE/0b3YckOSiYOfzxWgHF8
yMbC/iiT1MD2532jfIgvpmQn9/bFyvZvHB3sg60+WAbxTaIX5o3NRb0AgdS7lP1+p7rFBnztL3Q5
OHgLPxCd7KZnEQuV3NKZ80Wghw6LJcMnvICRCFSv1PT1uD/WVOYE8yl2ia8OYuGndGX+VhDmJrC+
seDXPJxkeEbZIr6QlLSRO0LpGk6M7MGsH4eJIbnvm8lNhuzHfRGXwnSCoZIjXlGSnzG63PSMsC79
bbYZHetj/d+uk3FaM6G957RjDypoEh7sEuqDa8YE5oyDoXRIT1+Ww7166UdcV/iaHH9KsttGdlJY
RGRX7EWcVOPi7WaMIKPRxFzWXOjX316jvGOzblyBaCagwi1xrQll1Di68ZP7v/ZW7wRmwq9qhnOe
8OCilKueOzVXv+mvGtbE++y8Sx/A4DVC34zXFadHi2pF+VgZ3fWsp82rbZUmxxwAIl4ec59VE/Zf
9iYWXUUn3/EDH8Gjawd/yAjB3wsgJ9rRaD4LxOzrZv9dUfJ99hzFZPsia912Z/9A8cOlEtm7krfS
s0IVgNjz2t2TzW9bDMCpgpzz46XnL0vTpxZkRjV2RQyyB0vddhnvKacYAeauYekn3vCjqcap4mLd
o9CF05Q8ca1pOUi5TDz81HH57HHQ0/oxH1NlqAQMm0k3zNeIFQKcpFI9dFiwAHDxOSkAyAnVL/5L
OrUYU9V/8pn//ukPrNIvya705B0PEJ+JN7+0FOHL6KaPGD6wfsJgJVPjCQwGELvAkT2gX9N7qFFG
CzzyFOBRPLmxQvLkfwIDXeztzSz+uZh1Z9fAtKRXeCg5c1HbldhC7SvB9THxcnCLko7dA/fdii3L
C88dslll40e2gUMctp1Ulxk2Ony8cUBzRFMI0gmjIo79E/sVySW8yyzCRvViHD/ZoApXNcYCMB9G
F6FDpLrULdR0IeGR86E89b0Yt1GulvOCM0SFRL1geVo0XnSKJXv4GLVbcQSsqL583xmBWYUOACHu
49/I6k8y88bAgD9PVCYfONl5AtBdeY3saDSr1ADXH14O/WRID8R7GsTaqgy3jp1aO6YPgRlF1Yt4
8ujoOKH4NNFMfR85njmy8Rr2DTsGFs/wybT5X7w/Rz/niw1c5vDqg38GBSPvdFeNGyEelBdy47wp
ASOLEaY+8wpChzQgE2hxDKz1eaU6BpGf6PemeueEBHvgp6xx771vMhGoV6gOsTFRcHOdhCJrgt56
KLkzkr+LvzpcmooTCA6YYnKuboZvfZhVCjH/cRNMrQMqY6iM0NFrG4Szxnq2cr5MdL4nTWPjkxbO
JDsDw3YTemAXw9oGr9mH2doFmt14/Ltiah1yhbTFxj0xHTqzWCWVaCrWlrBjmQxAvFBYJYXBvmTu
hGaHQDvE2eUsDRbYBXz+DZfK+BZOgAc8nCVAD5BPvESlZX8ypIPyZW3bZJHyFfpFxDYptIWnibWT
uvv565/IFhTvan+fyouumWW0iSKpzbu4mvBJ5IMwHUXUrKRjy1iF/tYcVkCwuE0bW+XjsGd9rvpV
YPEjp2NzFCbyoSaYo2RMmBdLVK0WzuQzIMHB2SCUZliK2p0omE8xeav7QluaIpW3xz7+ba3gn7JI
9nIJWipgRj8b4Z5EjzXSFxVoA+VbZhIqMad3Uya/YJHKjvLbKpgeKgs2J+xl+fyUe8poKlzIPmd3
ZwqD71zy7aYtD7K0DJkA6HexIXJWfw+/pZRSXQ5+fmO85MgOfk5Kvm215NDmX/HHJVFVzHobD/YS
k6FSH2NfdgP7Z0ze9TPL8rGPqz7HejobkYIHLPp2u3xN0/hNz3mx+fb3IJ3pXzfsPPaiqNnxWimZ
R0PSOmKN3SRW/fxFVztZ6HzzuUbsMSxD47AaSywO878Umaxkt2DF/7n7q1R++oTyn7dbF2a0KBX0
N1UYdnvNLsnnPM0kQninzTm6P/38BykZ8xb5znCa+85PcL/Ziko4ok1XyBSgQZ+k/fRTHJm3+lx9
0y6bjcGt02x6b5HsaKGGiGuuxlZaUqsCdlC39aBIq0hc1z+yhBc6IYOxy/HEbqGTHovrYW0Fj8GH
VHWXNH7qATtkpBhzcx0uhMwVGBxghj2k/vPFicA+kgAarAOnUz1OFqH0wm4V1nvwk99YF0BeluSI
lxZvkf+1yDjlHOJSSpvcxaWR2hq6OHHMeVXi/2ZTIQ6Ruk+4H/v9F3VOG9jNHOlLRMpX81Sf7x0C
I8y7YuudL5p6riI3gR8fgLO2tFhYKTb9FY6JrWFnMts1fHZMesNvWqzFM7UhXf4XBZppfZ9QQKlt
8sRfKbnjva0G3o9rM2LojJ/V9vawk0hsUCdeER5xXlrSb8rD9blm0+PnmfpDkrY0AAlxxTTB3V2X
T6XgtC95netjY5cC8xMFodvvXfdPnX8e+hlsKc2Bm/p72e7kyi7aWfM787oX5pGXMM8cMYbIEoms
xdwLMEQrKHO1ea3b9PQ0IZTIQuwJ3aQ03GqYsdQTNz9xLjD3yctSCGh3WbucXtzKcvJ55mRroOCo
bLY91oVmxf90/97CSoCC82/QF33oyEjmxHnTibatYg9FPBoinkkZutqRjie9lCDzOK+Fjvlzgfmq
DU919LG5ZrlYwxcwSr3gh5KRoU8ZKOVihWYJUJbFbOtWkhGXrHBEZw6PvPQdUcYFnUTbHyDDk6tv
6cIBfWGYMawfYqHYnTHY5wroGZmRu74pZIFst2zMuu6IzBI6EqrdiASwQ3QO2MykKZ2pMEe0htoX
WcAXM0CrwiiVPyUge1sCSaMSwAkETwfD6fCth+KGfNWpy7RV1YNl0zJl4mA2HL8UG7TtwxMmgQOH
FJWNU5pwc37ZtPGtMvZAp5qzjm4c+VZq0Xrl0thklluyY1pdTuBL/uyvEokbw8Hlv7R76LvAcuUf
By1OKY4Jc9B4XwK5W8u8vYXpTx9/di0My8gVtwI5T4xLzJIla4uNsl5WV+0kObRpRMA4MtEXi7ay
9WWu2vGzWvTwOZTwb5S1Phic7OH6yPmCWXJxNu8fWEzq2XT93owuFC8iVdNdeZozCeAcqhGS/qkd
NIQHVHsvWsxBmhHbNYWBUxW2CMVhLOkYtFeeTMFO3m/MmNkC5++HgDDvAeapIqtAdG1ewBGqdBvN
YpRYxnhdbD5Mc6oOVUqIjKbAnnwWnXvgDnM4Zb6zD69xRpYt7TgYZLoVYsdXZ8aulSeAkOq/0cdJ
/ivGWoeBFujPlLcEZjYkKYoarlrpxDbljvaxaKK7MyCivKte4UucCR8nO5s+sZxxvB7wRRHaclKK
bsY+EJ/ikouaYpApfalxbPrq9/i3apvhyWuQnpHzAYJbqbdWpnIXoWNu+tCPGH/dAXLWrJ0chIrh
35m+LjKLaekL3iKsalyI5VnZ7Si+DBpzw/5NVXx76SbQzVKAH8WVIlnvaf70bWRTu9FrtKV/kYlT
uHxE299y9nebUUABbvHCdsi1sbn2SczSK1wbFUBw0wl3qkOZ3sSWyOBR62rxALzo7SqOroMTq8Y0
IHtrN8+VeT5M7l5MgbU8j6/Z4T2RJTsYDQX8LDUn6mJo7xdGuygoOrWQkxSATfL0th9ruq2MeKL+
/a26IYckM07YJQI59AS92h+CPBSvpJvrxxjeR/0qRwW5168sSYwZ9X/yevQdcxpqx5GlHbWvxV5L
MLyUTIvQIQ4HPihwGwDWz5gik14Sv0lgpGITXwLToZwH6G6HPDy+QMpdQVmKqy/gMgQNLm5Mk/2s
bJdf2VQryrJdrTsC5M5ZV9bf2JMwsKznxK9khtvHnslSlZFCHjpwePqB/4r2Dm95xDgAQddp2XIk
LDJz66PhMsaKBM5kf3ksZ5AWnJIqdUYnqZO8lm+pzZW/RrCAfOqRJZuTskJv27hUv7AN5c/RpfF3
FVZO3IJMjdOWpzXvd76wUijGiK/D9SedsvWjMPhoVBmZE9ypz6JzEXvZEUfs21A/0RTM+h1vyYza
JhiEMD0MDghTjjd5vBfey1G+w62XW8L2HTpVNDV6ynqDVSLPOiomZA0n3RjTS9L4sDvIM1MaC9+z
8RJrr95xHbrxUE3v+54NFQISHuojNBlDN2nRJbGndMKSF0Yx7A95IR9bJxpmG5vrigKQ1wOAeg8A
W676Y/4n4TuPU4Yj+0uOzPQ75+w0hRkEEUfj19wXgScy2WVOc3/1+e55vVAqUGqQSg/G6K/ZX7J6
0tGuInLBt4V1Jv/9vvsoYsXTCGtzKtqhF6un3LFKGv+kha78kyryk5mKHE0pkmuo43zNi9bFi/w3
6aFiv26BnygXlF+zr6ub67ZZ1LxHuXAeykF/I4c7KZtH5opflTcbIF5f6Yz6O6/d/OcMWDfTI9S4
dLa8DP85jdLl4XhOZsU9rCYiWpqYh2mF1NTDzHvaYh9IUAy0VDLveA/+dSGQC5zCioORFWbcEGZA
OLFmGNxXqKdxB/9NvqtuIa0gTXBPh6E6YEq+Z10EnF8T8czpFX0n5W88+o210VSBvgPSw4xJI4fF
pcpCGvJmT+M+h/Q7yT0aLSUoLNUdZBVQfTSdDnDq+9w8g4cc2OKTf629bUq+bNF+LVmywr96FnbO
T7GTC4XCHMJDLCjlx/1Wvnbhho0jeoGbqge+uLpQiw/MH7XnKl1rwiRkfJmIHPSDNLl174CzYQjv
BxdWBP0PdEciX9+0R/pY/pxD5S8M78OzxFzns+d55SSv0coms1H28pt0LJu45oPysYtAU2SB0yvu
97ekGOXHl+oMKLdFk0csRAIBsMoPb3SJx3/gI1SUxGlpXv4YbXUu/72HuwSRa19MQqhPaDZVm1RU
pJGnrYrj75b9SUvlO3AaHHK8pLybyUC34xXOHGgBTY1xHuKycsZJPEUfSyExyZfQv5QBasHpbNUI
17xmFr6xpdZxzlZXRDvl1J6lI/0RhXZAU7stfnaETcqbjMv3UdqUM/MZX0MOOMLrDW2er37DFkJ6
HecHyFrtvVFQNjxOL5iqTsAqRMeS7X4vfVk+BelGAJRySIyJPHt3Y0d4VRUZOwrqG4rVm7bgYPdj
JwOra2ytGB8EAHheCcvccqA0pxJGfyNu+01quNJV1LcELYATEGwQr30bp19xPhwtpDclc9/+qV5J
zUGh9aA0+AIvkjCZPanEU1shTuE9qW8KAb+fCbgAEgxggZ8jDbHKsA1ONug7doNYM5jDKYNMcaK+
j4Yt7AQmgRhq9pqh+iBMgZUjj+tTjY7tgsxDRkzbXbpgKESl1iZyjB+P4aPqFfnk/fcYroSIdqDo
nyNexIX0YnNtSDpkX6M/pMus6e+QHwjUW81Feduyvx4aa+DclmJ9wYvBdksD/s4c9FfNlPUDi2U+
qNpGLM+E3dgjlyb4b52p+3SKOqpB4jC6mfXspob2N5nC+hSSDZUl7KFwKYlFyBJOghfcATbbKQb0
LDSggel7BOpggQY2pFmiNELgN5x//WfcRpOq9wTqSYRbJGj6NTtePS7UXUEiOKF15AF46pNmsUAw
GRsTPijdKq7Hkjqn1VQAg6QKkjGCBvdnyjIFQR9Zp26YyaFbZU6uEskxI+Rt4KhEY0JaAwz5wKu/
Ow7qUbP6bQY3e0DIlb/lMrL+jLboRRVs4vzJP4gRbfROzUhj+CRmYZxBaKDjBzJv0hvNJv/PE9Ph
NZWthBujOIZuokI3btyNfht91wX9WmlXi9T0sIRmg2pfaN84K35MQxN1wDi71bxdiZZ6NMkk8mTW
rbQlEi9odznWgtqIFBa2rJcoLSLBefdHA2Up6uethruihM+4TdtUGVP2t2myKqVZjFBwKiNBi5D+
9jRfFtFYGQI1ie8S3IvWhFD3kAvQqLfZnCfWqvMIHAYekzP6wVejXEt1jNvMfZTNweCljGCzzg3J
fVjKGKnrVmquQVNEbdIkLvPcNiI2Ihg4g6AupaW87y2YdASPV6KvfFuL1zEstkMHb/n12Fj1DyKA
GpDNA3zIyDHYWSyVXLOPR4ZV+lcE++IvTAjqsr/AkHQX66HLetJGUx9u4aX0cvjYZCflrx+zLtUz
I6WachkWqr2z1noiFdAwdQ4ovrpKmHFkH3CSeCWcMjbk3cCEU5GvIOnMHexZghq3QJ8O8XJFOD4h
JYqqrCnsxwcMyNchBJ0itGWOiQh1oSDSadpvjiVABocySCZ2+HvO6mlChMRGDB0BLrl2U7SMMdbB
C4CHMcc4GouIJwSJ1d3rHHUl7vr1g3q6Icf7s/8BxhX+8g0Z7AlESt9LHjRPQSZnYNFA+EGyEnfG
aRFDXaKAJLkXpS0Wk9fht/6ZhVpIf2K/FxLqs1Opg6OgkDmNmOCVJGKfsBnnORdkYtCTBD3k5T6c
Qkcobu5vzAG893gJamOHXz6E4OfygXowVqbspAtEJv3I0+IZf3GiFqhrBPVfjC2pXibiIMeoZ+wD
zOgTaBXQt0tbo4fipaZz8niSiac3c3ocsE16N5bFh4we7zvy/EonRIhKl3FoMH//d+8ZQu0XfANy
TwrPHNqJ4wg+5TcOp3thDv5DAfK5/hCvk7jGqIE0CW/xb4Y7enPT4OB/Vl3YUMU0XsGYjqthCHAe
YPFHr93x8437AMvMfhdKIDqIJYoaO10k9+CerPC0o+9ya4pu+30CWoCNkBNXKV2Q8iAy0SgzGYlc
mDAHhbM1N65qu6Q3iHPri0IRd8Rg2iyFhAr8g7j0Edy+2CzALt9HB9EBdR2Ul2IwNafvtZJNZGpy
A31Kfc6WGqxe67zU3tMQjVculDf3ulIY9la22q33HUo3bcb+TvS0aCVHdZAQVfUkQ7eavIDWwtgR
GYuyuUHvcp/LE9Q6smLHGKuA8/aOVExyIjzm2QyQcrLJBwbegXtnN/C+ok13bzwFBNnCLGcymWgA
xLp49IMjeuWivtCU5RhcjG6/DQ1thEHxP+zoWmlS94voUfCtWkc4lNB+6yZeiE+4Y6S97V/30GbD
UfKDLwgcwD8qqyVILkl8A/wtAieDLywLCg3N6lQ7Uic5JmQ3/RTOzZdJNrpXEi0K6GhMFGFGTfSS
qqUC1zEYYPysaAprRoS3FR3ie/vGb062pHF30+jqW7t0ESllgPZ2AGS8aedFzt4EtA/mU02CO0ta
fEozNvPvLboBDk5kJgdgC+n/ZzCl0BEMYD4liYnM0jXEDSB64uobUEpuuVl7EmqSMfwfPH1gvwdQ
p3OR/aQkSsv/KbPoIbLLYEF2lYmFmo7m5OFRfbs9XcZYuUzS+wdTahxWVzGIzmL4Q7ccSiBrREDh
dw7YImd2h6e3nW/KRzFAo5C6VGXKVN4USz2g2vV0faHO+oseWvWmgg5EMwWhdaZvZxSDyDX6eDI2
K+gXDt9x91K3hHR+vOGl/BzBnKTaMmfR2wUrSVc/ptrc5gSqPEiFD1xuQRs6FsNJhS0ETfBaZCjG
GxGTYAV7X7TeMt/HpMbnmV9DpLQat0tzmVObJevvobEW+SG7kzqQOpSNuC0zCZOAafChgWK4uOrG
5f7osPfi0gBKXhXwdfQOm5Cim9IbQ9ttOe3tIEUXSMo1RHdE2Npo/V0o1O+/ZgmBXcHVHNGAaIgs
ns2K/jHhI3Ze8MzTW+BPfdKXx9lWwU5wBut9ihOPCJ2xQfqqcNVnxa3asqfMNeYmHsXHYleJKQAi
bD7I18laAv2c9xmTlz9MGXUMSEDgwHvTz3koou9v1JrJAuyG/pjXKf8BGEa7YEIUJ8p3XtcL0UtD
xFh2iOvJg/aoutDytRzpX8cAQBnmJmME7iIq+V0E+3OCqfvYBMT7J0D1B6UTRK+xBWSS9ekPJe+F
hSYNgZ/8vDCYd4tEc0HejZtJfOmg51jA/BkKEkbp9cpRA3OhKUQXblDbbsGrzzUb+DPpB/jx/J7v
UEwwkPAaGSsVZKSzoWTZgxZgGdIdrVOzHhrrR5T8k5mGaGnFaRURtIwLO3lJS060tsMsg0IZJaEn
oMuX0HTWJ4lme7DGomr6QHxbNEJoDUnoVP5xRbA3rBF1T61D4eEVWM0FXlCsPiwC5ujDYc+gS/7Q
PUmChWBiOIJpnvWnyO1vgjm74mkkLlUN9hLCOvnO6iURyzyKn3J6c0ADv6NWbl8pBRpTEyzBeRqt
RE6XPKfWBDl00R/8eoenPnqwLwGd/4HONf4OnczIjsAU39NjC5G5Yecic4mRN1bTrmC8BmAY9Rmq
KhH5yTh12n1zGxT01nef3tLEVg8cRFF0yDLLFhZSZamZm0dQ7L+9n3Lry8LhGzYErYr7emYeOF+y
Zwh3Xs+IpzaXmDIyxEbliwBt0e1hNFxTsQbxwY60EmJ2Y6AXorwqqAB+5LTBe02y9Wd5/2FvklHS
fBaPRJtngktriIAZ09Gp9KV0kFJbEP4Fj7ieQXqB1Ap7Rd0TSzIqLKh2vpZT3He+MwlV6IUu0ZJr
Z5mQUM5rqTS7OBm2TxrOXGfIm6xmEDUDyeYTMirJPO2WT1owWQ7TAFfyHXga7XlMtQcGCgmZPYPz
d+R0PSiqh/yATqY6pG8XvAbTyU26oVGhxElW73TCS/Og8eBAia8KIyJAjH6IkgMghs2iIsxnDe1t
o3kUczs5yg/U4iSBoRFGQwQE3w8ChuCV1o5J32XcsBcikm00w6GlJVPLTq80V31m05IoyTTaQdOS
3dUuDOz1ijlJ1vIFFEh+DtSrQ2gbk+ECo6AlU3u730Hnq8kcrpYy9kgBuIBDap/vatNEmEqMA8kT
SBmCk2Bm9HEUTkuW6Z1v2kbLn4mLRvvHMX9k5AQnmnDDIkyGlQiEu0wASa7cb3TmNk0ClR7zYwR0
PpMXlTgTRkd9/Vsj1RsqK0vxmmfrlBk2MiBkLO9Jn87Fcq1+TqGLUoR4ZHRTtxY4h7M1XfREijAF
TMeozGL939vYoD1hsmkYEBq5JmMYgHNbdjJGCHkWwLyLz6HPnRyVFHpo1me7iIItrNYkxPsGgHPN
TwnX3Jtq33tSYFFkvQl8L1dRMVc4rWsHIAaYnWDfevm+Dd7hhEmfQfayl/4hxgBAXUF9Mnz694Qt
UdPwikuJrfZfzXqAe7aS9eUi4VY9dabZSF36ZUJYfDyoOJhXQsKJppn6W0WCzrTbkPPOYuk0p/55
JsrVZP6+yZKTgzCyhAnpZvAvGsB6V86vPWNOUGuuoK5zS60s3yUF2HwThc1G6ie29nGbWXmRd++L
1k7QhQSeDhIRul02Rd6WL99/QxbWkb262NPi3dI5xAq5dkSST0gyhwpHeRDdZNqVH5WNv+c1Vre/
1Pb3cTpTv4je5lBqvHDpmQm+2Yj/UTjFWiamNqJybQ8fz4SZghTeB/+0Yl1pbnTN7jJ9AUJFQG0b
pByw7ksT6/xANjPKGadbmbPkAq11o1Dmzf0LnV9mV8jaHdnT9tKFTIrQoXrKN93PMQIk4J7yTH4b
9N9sYkgWX595veoIDzRm6gKYHw4pf/IYS+boKYz5iboVTIPD+yp8yZM0cCcyNv13VQZONmRfiboL
a8HJI2CCuTYixxzRhFGLNPmMiTYRebRjaogY7+lcvsVXSbPMezVBaPI5C6sdYmnKCiJbHWndjSxf
teotMdyOeW6P+uOLk9vTly1HJyYsA4x5moobHXr3C0wBf4kJz0E61EQrpMwoYuiAdBLxKFbrsJW2
SBYUolnJf30IUaFtGpmWKk9inUjEpHCDAijnM0RCRYXb1Xu9c4t6X3otpmCfA6KzxPl1mwR2pqjd
vp9K70fOfUHbPSOyTkMewR7F3KaEiI+JbUYSaF5oPg7cF0VwiadC3COhXaKKU9wETkst5xKeY7rT
5m4zl0WngZpRoR0Y40bSADDUYkBRzAR50uVTX91/2rn2MRA+pfkFf7ejRg7z+0B7IyI+IdYqpKYG
PCKD+CYe2khGLITan/tZNIMoi2LTrqRVCKGpngIUcp8pwI1QT+o/c4Xe6fNo1qSGoBsJxi11jfs+
+R7+MSCXA9KDyd0tGX7AD7AmmoDdg4PG6y+5A/1URToL4Kpanw5zqXliAq9NSh1wbHQ3xAn6GM72
70t5e1QH+YqpEaRSSGrkubAjlvcUYz75bD0JQIlxTLtbmPNwL07eW2Ylh4OivKDArY8wydy+wgHG
Ux2+BZ9IhzwaocM+AI/oGwa/ToNnB0bljI7g4z9p/ok4641eisX0JOwQ0ye3EdGQQ/pezd/jtEd1
t1Gc6lHO2pNOfuMHgb0BRukTG5Z8+C5MwA5bEdsH+rjENu5gmqBw4KkW+JQ8BdAH5AsoAGblbmDW
Zun+S4YonwWbpr1Kz7WkCZpp+3yY+6kPMeO8zVMMVkixkvCiZV5jCFalMDLAIEYx2jDVACcGcrbX
G6ufYwzlMbJMC+TiH2UQiEhrSJPMDEizAMzsLe3E3ZmzmAnvCF1+sHGFEHK0S7OSZxKSTzs7qU50
5A9f2SOh3gMwXEaqRZZnhRHOpFybJ5+5IVTjlKGn6mb+1QwdiaMDkHDMBpGgHiQJ5kTzoQ6qrHF4
0pcyup/cLbLpoOj9LkadA1f1a1/NdxfJ+6/opp9n+d7F0sQEBU0wzBBdNXWCihAlJ2GaetMzwHD8
mLZCGCjKSwPJG8TQMUiwIkFyo4q8Orc2+WcQiZcdPrwhvCsdZsU3rWR0BD3X1IAE6KAMZ5Au1A7w
UiB93WaA81o2d9RbTCch3sVPfJh8A5PsQabglAhWwuiPuv19rA7M65Qrurz+PRmdqCrfTMtgxUiJ
gdCBoUQgUBh81K+oNE7tTb2ka9znpiFr9w1WjhUnqQYPqNveTs+0qxPeWKSWl29jh5ELz8Vp0RB8
Srd17WRbwJPRYYyAmq/5Ipb9zpmSWeInZyHPRyDRO8kqXKpom6VZfQ6Z+Kfp4zI/Z3Y03vm6tyLJ
Nf541IhQ2bnCR0xwxWeuOuWCId0/bBvn2oZ+DozKzVcIiecEzAjLnAjObkaP2MwoVeASgYVDmXGE
hbpgApY3i1DXZPa+o5c3IX6Ya8F7acWNJaKTqyIlmKx0SkdPMFYFw6mImjE+87V51UEijW7VR3IS
1MSRN7oTn9cJd4WdmPIcmG0QIF8VBoA9RHQfYZZWB8gyxGhh4xj6JY8+QFdntao9E4A2kQ+P5IO8
oT82kY/skQEr+OGBPP86v1gYiiBYvlGwlIp4LCrAzIukAfrL7ZF4oNaNAFe/yGuY+UB9zrCiMsJg
RbBTsupBci89LBcS+m1M9Arrzt+VCDLjeaxtqGHBup55sWrUpyTOdIDudXLpjgWiPRjUo382TyjW
WSzffxzf4vZTeNxTkkQlc9zNEMvxZkD1EujdTfxsHO4b3VXWo32Xjmmvpt0qcAvGbDuCVdX9d6K/
Mo8KnQmGa3fC4BkHdXND75IdTzhjHfqtQMN84N3w5Odo2070e7yDQECn7Xa3L03MBIFKtsjnwc5k
YDO4M912hmfw2XbZfeiP1u2kWhT/uGH1CqgRk5oteM1emUUBa5IxRPFCHQ1XOfmBbbRnjBrQOkzT
P9paBHlYJWFwEKDBH1Oy8w7I4+A0WrUTEBLxWePShVfqrH2V92ilbirUjLzG5aNE8wXAXdgl5JUK
GLzSbqh/ArcqbTowHoPiIV1DvQjW4M+5GdPgZA6UYX7vt3gjLmCL1QXHBoTpkGupLpgu2THTdtIu
lCcRQ/Uhok3mZZgE0mxhWwE8VDgp9J5PjkxxIi7HSqcqZy7MHmJhMDSb09dDAV5tqjVSi2GcqBrk
P65+JkCT2bOhw//8j6QzW1IVy8LwExEBMt/KjPOseUOYmSaDCAgi4NPXx6no6L6o6nMyRdis9Y97
Uj8CiJ4F+wDa1+bKUrB73ArCklDrTJ+LhMytckGBZWYDL89Yhy88S0uGEtQQ+tbEoPmc5sS6X94v
X3QqADXT4Z1bJps+tWUhfBSe+ROFMnZ/3UZrBcNrjiI/CD/9jhFPgnrETIb6SJWOosoGLjShoGAH
AJUoaxd0ss3/MOI0Uvhxa/4mjOGsfnU7Slm/01G4X/hmAiGKwDV46heDlFbCWsYzLTt12FK9/Pz5
7S9psVZZi56KJ74Jpm9d7qwCcL3z4mELFlKGeXJkiZMwdungmSlU8qyHH2oA6N7lVSiuJs1Wd8yP
bpZ5SFbvCkLLQOLaHxrD1TlZ1d4b5EDBVs6go4f6i/GuDPTWDnXesiha6QbgPUwUBRU3E1Syv6Dl
+aHogD2QEQaP4lY+j22+A/Z9IzX9WHy+UW/AOP+P80oSe8yEQtgxQdrPfPAxx7la5ib+erLiEyWF
LK7ZP1BbJjORU5C8Tvms5lNDdV4dtuWLKgbVBxnFXB6R4x85Oz1GS4/zAriWvz56YxmspZn94oP8
Muiij06ukJVNBJ/U2ZlPL3hklXjsCIV6Otmm52TeqL0l9NjlYySDEJ5IQEDXPkmIGUIfvJojhfv7
TZQok2NsiZXd4HkDAESK0/q9NMcLN7kvMnUNwqhAaRC1U6AhBL9AdDAj1Jn+5nzwNCy2DC67+Lwj
V9nPwmrbArLAJi+yRRIKWMuI3+fHCaw918lJkZzWAiMTWZ99rqW43OSHdJgCpiKf5XMzt5B3YIAQ
vMcWn2ipjdzrNI5sM9/G0SymtoyCsGJupl5b2n0K5yk5SrsWURLekYZra+G+lmFe797g13qGRpl4
BNU2b0Q9q2xWCu/8Ci/Fw43MA6ho4ld01/HwEagnBvIn6Fo00wcFVT9WWlTCSLwUBwSywnErUnm4
1z20MmQmwGgvxJUA9kX1KnAjMdAAtXPe+8d2N9gTv/wllhqQ92F1iP7t3hM2nO6WgTDUzZdM9K3F
/dbM43O57hA4opDxDHtw34d09dxJV0NEKWZJo0uP/rh+4slhdDZm/VYOh8qWkVajr4i8CC0hgJG4
5l5ORB95nBKDoyxivuF6+jmxzoyRBuC99tqjQ/n2uKEbEratLUCHF1/PiZOBaiab0tatyY/gVYsh
4KWRzIyfaJZsHu5oa4WMImUbBu3uGv77lh1+8RRtIzp9jjl9X9wI3+XFDAGdGUukJUTU2MGs06t7
D7r5xI92podWYfH5etEabb8h+Y8y2vJbdK63Baova9xgnddRfCH4YeJz+JEf9EEIM6w0u8JxGE0Q
/QzYNhm5DD/HujMsKt4owJm5I9jvzf2iYCm5CelOr9wJraG5rXMguelKiaY9fdkn6dAJVhGq5a4V
cXtN+YN5yHUmqjmWt2nqlVCQd/vzNYJ+BMH0EFGcqButmEZoADk2IkCxHwGCC8oNIB8XRGK9fqnb
rqzhj9P5CGMb3XeIY/BAHDlK0OhhTCww9QMwcw9cSjtaUVbwI7F/d1AohOH03mTGeZFfsymRGyy6
KNWuT/6iFcqMz2Hyg80nRIRB3x/zzSG/siq8HeOke+lFPSikyClfNGqvQEGKC3AvwaoVqwZ4F0kp
HxaDbEUV87Y7Mmwt6RUKTHiE9JhgqrNJFNo//4dL8WG+zzK4br5OrNJjZxkx8ikqHDffczzRZj9Y
6TX5ZQzmR3GExFcAYR69f9QL+B7bCQDh/PMYoZWJ15MJIDqYJtLeGVcZZhyvWtNH6aArXCdXntNx
uUDv8CaevPUgXnNlWz2D2L6LdgKkBKxJAgpmNXkVbfI1of/BgJwIvNnr4ALIuf6efD8Eu+HoI29J
mBrkP8QB8HqKVITYIv+zeB1yiu/pm9nffz+y16zujLCLmHoKTg/Z/1z4+FoWmIxzo2UzAbK1THkn
gPoB3G8Tkl/09VgFD289IG/A2AKWNsv25lk6CzN0tqhsgfnhGLFI/sSAA9tunS0NmEsi3bkPQ3F+
P9dee4LqWqodUSfCDN0uU6ku2FVQI7v53FoyQdCCB5/eKglo/OJjcKYDU3F2w3jRGwNXNt7YJwGG
5cK5JjZz+CH1/KHHbEWKuV+HGNLHQer5x5tS+0pPDU8tiX3Qfs8jYTwpivTJqWNiAX0DRAXn1VHE
SIuUHiU0POauFPl1hMv93POEgkPuuJTvbc4xmPDdR+4ElxWJBTyeaONikCEIFqvetmx8J3iN+CyE
PCzv5xx1BUMoJgBL5O6YOCmUjYBQflaC7JftMlIWtXLixaUsm/T0rLdvyUZQEOPWGWXcBhFK43BS
Q3GLX6imjWopqY4WxnKIMlQaThHLdbVT0eqTlT9GxI+5ASr0/UiGg2Xh8Wm3aTvHkoAWSW8wJaMH
W3NheuDY3GciwiMathyXuGPhM+qfjNcjNrmNKkByMWaKBNFBoSXQsh5KvBYXwJ+pB+/BHcdDBIBt
WEEQ7Yq7BRzS70mADpOXB1GXTlE8VCCLCvl4us0a95QWXbTTEfx9Ogx/j1HwaNZ7lODDXwdMNCwS
xcG+kDZuJSyyX+buqRmoB064CPshDuFNTu4J+wyLGPqUySgeR1gew82agYJ+xcFys5bx2nD4cA0E
YiZ7W9J9rVhr0gZYxZA84RWO4CnoWrd4tHi5R99neqScDpdugpvhzS3coRU+DQVSsnpakBm2z1Dd
4srvn4s2Xpwb5ICKNRg2+CYGF+2YcgLzgrzP4WaIskJF9/GLzjWuSvhLSYKNFatGS4yrd1ScjWZJ
8wenzhPxMUqjzxIUGOWucVVrT8CENuZWeFLFvIbHp0Fa3vlqZo/PNlE2O3k04BaUfUlgpLZgfuP0
y86EuOGsPKrCFWwQqxbQCe0WI5rdn7WOYNW4c9jj+UIm7bwPBLxk5TkmdAK/RRtKewNQaPuewyMx
7cAhKB5RGXvjqhP8EU+Ha7mMo+WXTjrAGxrwCj4c/Wr71+mx4QODwIzDPtgvYmNDc5RuDGBAvkCA
QENyIs2YO6hY8+/plpQ/xYSL7UYidlcG9QZIVVo89pJX+1EgUu8YW1p1EEnsEUFuliNwiJriUIxH
ovOkRvTJ+MEcWFns9wqBNvGxP+Nc+8AMfwPJI5vF3MPQj3xrR9V8iSdEnnXbNJ9xifjWwdN3d2+y
787ZUkXod34GGjLDnXYDXIyOQE0kJGCTRJA6S8PhAFxEGgMx72Qn8IPVL4Sw1/40+oV1MnjpjgjV
FQ/vQNBYxnK2eJ/5ohDW9L2HJ1ldRagAaXJ6BSrUL6+XS/Hyo8eJJAQjxuLivF8LVfXfb4vggG5M
LAleJiWZrLPP8L3DxUK6uXt/7bJDdRYn4RNZabZvQtxjO4JM8MoeUWCk22ZT7LWbEgIdfgxIChzt
z+trpYXCLF0222IFgM+LJ2EpG25wPYL+B46XrJPbx+X+WFJDG9LkhYGegtqQ1WmEHJsN8l/IGfnh
wqwMf88/Pphq83StJ18Iz6HWVp8Ab0vhPg7R0aTA7wMrcXxhccoOWggugZr8UzmYbwjwmX7WcYJx
uCb0gH8OA1qAwXG892BfqVWpI1njxwtWwjIEPVWt+oe/qjnGmsuZpusBcsySNwKiYJBbdjV4xnIG
Z7onvWWnnu+RzYOOdQdQkvm6H1X0GOVvbEU75QpkLNuAdygnmVNH6EZiv7j02R5PKKY7QEd9oZCg
5yPspb38364LbnHBMMBlVWfcPAKSSfYoulQWsLKKUxZs4R8crl1vYVGU4QlXPQhyFRp0p05KS7wf
TSRn+ER2D8Q6ODmwkEfscACi8jilbJGBNue3E8NbOMbP+9asJ/iChMWdu+fANPzTMAF4T6CN8fa7
d9NPjDR+AUzEhRUv4CG9Ky/zY/kMlHXJfEAb1AoZA6W02fqx4bd67TMPmK8BVNaQUso2yul/gCm7
hZdcVc4Gyl0xRC0fX6SOrwG5hO0Tdu07cnuvwlYArhdwedSleEY7bTWXwW0ZM6BxebIPyST8/Ekb
3At2m9i0PhM0Ax7xA/+LNgapT6BwQ33RMuoxUHFd+t3D0nAB8yNPAxmPmgURMCLf0H+8MQDDq4Br
e3ieyYwmq1EjDKWw+2/VSXxYY0A7S3Sj736Yvpa1Nw6YOZtDaWPonhVOGpRE/vaLF7fQAop8Scnv
3vyTFvWV4SPUfiqmEPu5bgGKfbzG1bIO+Sx6WDvNnO/lgwoWOfge0BVhzMAqgGjk88VSQwzYaQRN
SrRFDWVcvEseVrQrdLsanAzaJ7eTp3XHzOuLgGzMZ/zGoj/5EVVnFGQcO1fgKbGEG9eJO40VVuIZ
flvdXD9Kx9dRA48gMblYC+g5e/eOzNFOJyeuvyniZzkXcCnxZeTQsJpn3pt6DHPfsz2qOPm6KdK6
D/4mUlPDnHmnBEiWyrB+Ym9GIVwdJsW2S0Yl01SKZvoA0jflNaiqHqa3Lv9uzOPofsOdx0ooPz2N
h8wAYBh+c0x72Qrks+38N6crUt57ddXeF4knDp6IlcXHGNOqINrMSuBoBu/CHx62gsR6yGfFgWQx
hKnK+ANQA0YqlLZMwE/9le/yNgDA60/POCzQ5T7O9y8Jh7ieuoZ5bG4Jl8/OdNI3+DyJYPNsYi1i
5NDEs6Ha4zu3cjHPx9ryxbcCnT9xqpf1CdoFgPRIr3xhzs/E7TPxJwoHCHYy38jXurlpSUmzIszm
Jq9wrT7ERHXwZh/8WLMToDdemuYrGI3Qe/Xh3hG5saKWDoA384+wgm9f5OdkTrA+IoQxJmtDsCEU
eW4RAUDI/1YJPwGeT9MtqbpotvUcNyLnn2znu6wmN1mjM0P5ogeFSXWRfOMkORA6I3FUow936sZ6
nEuvXZae8qusxvePxnjgQE0oCWI8MjRxhsM2Eb1m56MVInPpRknHDx3hVELWwL8yPiFMOv9PBcnT
Pq68R+rjA+hNv6w83qKAwPJa7VzYXoFKEESIIAYTfH2MN5hUNA1Zqz2RPf4NRypU5TgyMOZo1/tn
yiBkJp76Hq+TLqz4ZTo8Z4/Cbg/ZuTGNaZQEd6RfcEb40XAVHnBgcXFiRgbyCYq13FSjWj7VXd5H
2l8kef3Efr8cs/Uy85B+Vm+T3IupGoDHrSnCxTh+Ez34LWXLGKqxdugWgx++IY4K/K9eeir2kNMf
l64CxtefGMM1gmNGq+AfOIzh+EViiv/YC478rR3rbwwHMYpwKDI85QttTnSGNn94XWxrO9ip5tL/
lTAVLqFI0sb0mMn3hL35HEI/TFgESPOrIcFb5H/4vviOHG4oeJmlScf0VvbgpUW72Gjnp/vAGfZ2
oAFtfR2tOEWjKTO7e7ffHqcAik8CBayCwmSOQ36F3ssMFypHUmbRL1r813f0AskwXI0qifEt2fnm
5IDZi9dTsyBEpwOo48FNBy9qvqDWe6l3Gn3dfpG4+dmYLYIHr+sWjOCQmj3bF5Lvw10kCYptDaxt
Jx60m1mdc+0Ycyblc4zXXTGqPhgcsx6KYlX6MCTLxzH5Mhb9Wu+m8u9IdyRuyp4t292Rn+0Z1/Tr
9Xtn0B591Oa3skHDgjHCv+/Qz2ohf6VeL8bHiJGS0wK5DZFerAlXDJYHXs48NTwQCP5/iD4CrQXF
OZewwRjQvkbmbxn/sTEXC4NYbDSJJmF0+Q5g69iE8lpe8eVTgF1uhz+ijt6/n52wSjACE3z28OMN
ObQ3KovoNxeDaC0ymcGy60vSX4gJGB9VchPaLRUl6GQa77V+3nLMFp/5P25UdlFvgBo6yf4bC0HL
q5ujXT2qf731/tat/18ypf2MHov3p9oKsFo/fdhEmqt/tpDcsoaD98PZf0Qe8ZYIauW8WGTmRrt7
+e7VUfmISdR0E9GuirN+30/a1dhhL/EYRUOo3JeqYKn8ml5zE9F0+ypwGCxcIs4HREhxwHf5NOcG
mKQtG1OhCib4VSlBQOfFTkoyMTgen2K4iLL33NQX8ZZPftpkX/++9RWZCyQTgL/3vzW50LxT1IBx
ih0IvzbcE0mf2l/SeSibgQYIz1G0aSz5/G/08XC18YPy4ivnDEw8zpv26zHiDfCFCCRYnukReu3V
txVpy/uAzKT4gbGGvOHvKRjxwRfajTmLgMFxyz14EVFhkN+v/BvR4PA9pyKq7X0BIzcOvcQ/4JYc
MBB83KZkaRlv0c7BLccuJiFYa8NEgwgg9rLfV/mcpCJoi9qCgiGMgvm0dJSKh8/+RJTdsBIXpo9+
x0ByYNiJ8F0B21AP9pFZAD5QNcqmNwNRDqkOVlDs8LadjGx4OlFs8FwtZzcl1B7tKQFgbNPKZHwp
ueRz8Me136zhgzZYUP4m3bUSl/G261jbeEfp6bWOKq9lMGxldINEsZiWLCwEHmkVmr8VnKaGo1Jd
NjiMIC/tFOd+BRoXFX/3Ab6cjQl1LbtGcj9kHaue6HMgYh0TnvvoflJk5kKCCBixo3zHboy5WJL/
1DN6JPPVTbXJPkG4bIJAJY5MWCGWLjEL8EiYyTZJnGNZ/RblRb5/tZL3NEfnOitzw8OlP2nEnr4/
665cEqwFZMzc0XxHTxoQ2WyFYZ1qs5Y0bWWLVn7Mv8GNaCJERS06S4vf6GaKbp4hIKioEo7wmiyA
5eckIqo2oYvbEhtrQIBJEuaLQ7YUTyh1izC/lU7uQTcCIs7HWLepvq7d7ECX6RntCGs52bEpebzv
v2FefcXFtELqCmSObXeue7WjAig+XWGDhv/Jji5sXpbJsNLTTdHORC+16yMI551uTc0HrnyNSP9j
JVzis/hisSXOzs29+gfrMdKrDcaLNTAxPj8iC5aw7xd9/8+VzA/u19Ey2TS75EuHsVnnN2xJO6a6
ejpq5aRADAlmD7QbHkt6U9eqR3XBOKuTd1P5CKXww/ExZ/UOLr4HO/ycPp6x5l36hKm16ECjWZrR
AWhTw5E0RjOMmr4NQjK+iRZb0h+icS46mh+yULORtEUbQEaApa76gP42uuskP+IlDz3oiwGLAmoQ
LOIfnwouH+zs9Us2Wc5gEa1fvxjimQlQys/y4DETqBfKxv8Dxy9P97X09AXm+WW+qx/UawsipaXJ
BZXsmegD0gm/cUtpG6yM96/Gh2Uns/QNwG9h0iP6GeL77wGqDhRz/0OFr42KV2n/RtVLtj9hEun2
tWe4FDoWp9Yz/j7oAeQtbq61uYrYlkcxyIUVnt8FRMMRiEFT/QftJ+PFSUMWQP5ouoBPqp0JaguJ
dbc9gFbU3/1J8nGu+LyKCJP7MM0xERbof1GFIG2BwN2jX3BhwQobIUWoLDUyFsAVgSSHUfoyQ37D
XQx+AhEbs2wEw7IKgMLAI781KmfXgGmwwVlrMZYgqyOahBfKaKy+E8IZgS6zm7/nqBYJpP+hpZwL
CjpixxskwmdOyA/cwJgqPG5J5KoSOgO3nIN2Dn/9d+c8jjCUREvdp5PtCGI34fO7WBS6o1+KH2A0
DmOfGsnx66bDC1HFJt6yjbNP7vtZjmnPePvFDNMfY3qxQmHB6IOE7CWRkOgmTxYZVGPymN6bBnLr
8j1wNIMk7djd6jWrLgyojyKYSH8Sa0jyXaGWxPsJGT0AumI+6cZ4WCSyIbY0aZ64AlDoYtTW1OuI
YMzXhTv1+Z3hvSh9ZVPPCfbm9oAxxXuLXQmYBl5mDfrE4NBQLNgun1sExaQ2178IPPo96z6omEGq
B4Uyw4WdoP5WlPXbcPEnYaXEVjowPXzK4PFe8dpM6MCgz4N+y9JLZS9+ucmlyOeDsk/IXSXugjl0
0OALY6/hgS1pFWKHy0NB3So5Gn0Qnsuj3SJc4XtIBrcxyeqYP+JF91cegbjRSoJDZGbAzYwF3kAV
bl61ZpSUm5QBqO6TZYxcGzgsIqdefh+g4uawHxcmbNgEUCQL3ux1tYoYt9le+jETCNTijWH/M59o
a4WqQ5ZDQtiP2b5KtwCe6L7JRRcxQ9CfCcFhYyHNwpgJtuJ0nmzuH4dfCnRDjN0JJH0aoo4breuk
DgI+KgjwcPSMa1llp3dWGmmOoKyog5zDR/kRy/Ur25afUDb3d+VUqYu+CtuO4H+nIvjmjm10RgSK
RA6ffhWe5xSbd7LFb9VIC7aOPEMnd1SzfZ2fTRJ+7pvX03vPKg4kkqwhBz+W3TG24Ket8eos8jpQ
G9ZUjNdYLykl3GfvUEFxo9rCmDy00FTrQYBE7lUD0QXcz4C1MHwDcrv4gJg7guAkyDt2BHOBnLdm
RZDCZ7Ml7cM4GAeJRM5JcRx0iywQ7NukFhboIWM3rTBVUnMgZ4t75jzJlboDcyFGQ1fTHXinC4hl
yB9xnz16ndevFpLhkE/siDw8FpmjjDtBsDC9IaBjNTcJeRuWMZqG1iXQDsQlV5gp7GLiNLCoXH8J
XxbVISPAbNZ+YnpMztUv8R+oIB8HACOSHXkWjSnD2eQKdCuZASg6CyfqjTwnxLEjDIGjfo79QLdf
nJ8oVYmJtFjPWcQYaUBHm9vY2MBXS8AWLonaUhKXuaVSUP2CgDlcCOMLJcrnB3pfgxbAA99gb0Vd
gCqP7rd+cLEXk7rAvUE/Dtl8Ityxza0zKjyw/43Sfxv284VDD5/wI8iHLcoRbdcZwaRxQD4MnEST
ZB9zVD0iP6lDQBRO9Q1ArAkSbFgNSc98nXdltFV80LQ8FmT8ka3XMmyOxg/nfoU1qEyPyZJ4qFSz
3XfHXGRNOPUnToIwFFVE7OuEc77dgX/4nWKLEYhcCyuG13ppYoOJgknuvxnc4U0TLJOAOehA0Iss
MI7yEhJ1K+k9XE16bJMNyldCZ67g6ezB1e6dLpPRCjji60ynE48RuGdcTJCkHXF4E90H1IF9ktgu
yKowba+Y3wYH2pEgxny8Qkgc8VXTabQTkaC3Tqe7T4pOyAqgJvSX9xii7BEuxHQjTIdLhLPVn6w1
ZanYaNhaw2vpBzSuxVH+i86Yt9Azw0BDRNxkNUQQK3abHvscUeL3tY4pgwHvvjDRPCW+RshMzLdu
ddGSe5qbUxttjGhOXF3z6nID0NFKX/19y1lRm0H/vDyQ1HK6Zk0gJFsyqqBqUjzTuTvmIREIhFd1
cMaIFygc1eFJkMsVY2YDiU/0ZwURthzQTfDYSP438VGsIW8f7R4r61Ad7vUoS5g2lLlOAHsP2ZvE
LmUqlhZcIelE2vqV71URtTUD4uT8eZpTwvmqxzyG06xmGkYOGkKIpfyMmXuxsJYZCslz+NAv/JTh
RsMazqW2CF8p65mobZ7wteYat/O10A+EurF9Nl+8z2ID3wEgUn0/6CbrlCV9Kzex8wNmHKBVJvKR
oFvHXGnwdwNA6YUglQnXBD6IcqJekYC4T3jDw53qz8ouOp4mFfWkhDHYm0RM6tzUBf7kDeOyeCxl
r1zwMCF5Yv5hYICDldBt2k99L6FnIWkAF2hbu9FjFpGg/7Q/ui+/QpQs9dewjVVEK+qOU6O7Ih3P
OHDYInhnEbcQbYXCFiO/fLFKpe746RCsPf5l3L6y5f2Ppo+nsG7aLfbM90/ysqsmrAVuZRvHHo5b
HP+kOZ4TxmSWGPZ6xkRCBLAZpNa7R23cfBnvFchfpn0pcOEokh+XcuLrMmEM6C/DCi5LWRYqVOxP
ny311HuKnin4eXqUGKozWAc8XKsOFfVnfLT5IOmp/fgpViUkAW+nj/w7X7/hxgOm3nPScAw9MOVO
i99u8T6Zpt01KxSfJaz1A08svzPuo1AhbWf4IyPqMdOrKQXUHHMPajnOkJqq7iPsKU8RpiSSFAMD
wwpWRF7Xksd9BHPSHXi7z5tnYFwehoOPGcKkYdVeFIT1wU09Rxs081AX+/kuudTwHnfXJMla9PEA
Q92WE/CNeclTK/zW2SbGp9i6UuXpG+EFFC6tY5nQ8m+Ow+anoUHzY7+0xWtHaALWPQPRowaOCTis
g7RaOjZAzc6xehODdDBPowD1fXnq8wY7J8nDD1sS1gmC78YxUDzBxRirCAzg5fELTFDjw+sgCeyO
jWLL7O+6BVo92UvsnkUxRg1q8c0UZjLnrOK/qaSTrAFFYuky2scVQaWuxmANYV8+p3dk1cTqjNBi
jeB3kD2yRCjrRV1JSz1hYPJepBGK8Xz4wvIuPxeMGx/sI0BnVSjGYUL/A9zkjzKZg6QfR40OEBX2
b3NNpmk3JV/XLZAv5h5jOX8KF4AGrE9m0Imfa/JRjszj2WdNg4uGkEonLIQg65EWlW1sNhyWz3L+
KNm8QZOfzr3zt28NuwqLAVREvy8JQfrpJBFpeC4C+kq+OMCXXpiuiz0LRkLebADb1MiX4kMrl/Ka
Y9Fnd8XeZeTOuyFgZEZyAMe1M+b+R6sxUZxIqaP5DWpD4P5Qf5XlnPygXPQmNHDLvFEgcOes5fXD
w9hRqUF5dyYFpj9U2qscwTshH+QWvbDHZFahkiN/VarZW8FkyiA66a/9C37hYGKdgkYn8KAscOPj
D0gtwBRxwVvCYAunIataJwh1ky3gJYl15GffGBp4GcYJSBxEEnVJOE4hd2Q93D/jHcPbhFbZiCs3
qhDnfOeGuhaLba+Rq/ZmZJ6KKz5FiuteIvCKF5obCUReoc7IE/wXwYd4FfkRMED9svTHRLZJdoFc
HxpUxbCGjvbamWHyT/hea9PLUiLC4mM5EgkdHFo26ci26F45mudb722Bn3slGn23V1ypub0VAJ/N
KPC+W7iLqIDTAv3wQ2gK+pTThAq0VbfWOMwfJFjsYfg8YdHYxo6MCDo5Wvsx7y2kbhZDmit40qEK
sXHvMudhM3TxH1D7qeKLMxyR07HSR3ImlPdMaKqE1gC3Rclrjf9UaLeVFJBZayW+EBquMpcWiosn
GqvT7wtFLZ7a/dvLNk+YI1RrBELhVzROr4USwQfxdlilsS2j8rIBCvhrJm6Bf2jidvbr2Dutne6l
UArvQXaUvcqJA+SPpKIEDwy6cCmkjbjZdfzxvMucbv5x7uts+3GqZbkegnL9WHdzQBV7lMNqbo3u
EA+ueOrxSZCD81x0up/OMWB47xAyA9rfGrvpQbADXHQtAT/vAJX5XYJ/0OaTnQiq+aBeQPLiPaGh
1/x4F9lfXe1pdwh9/cqXmKCmcHhw/uUbk4QJnN9eoMXb6qDjJ36/p11JvJjH6QPc3GGAtr9d2mGC
2/Q2nZ8uLLPe2JXyCKbtOfYw70BIccLx0n/c3tOTTMzgT7lv5mZYLPvcb/ftXjref6VFv/yM8spg
8g0N676Xz99kBufp90uY2UD/e1/VsJ1PRnZy4goLnXQLKYxx56rgXKimXF3fP182HhycWjVLLjbt
xH2nq0JddAgUmEdW5lf9h48q+jFZ5n/rLYhV+ltt5Ws0a9b6EekejyXdJ5sqTGbox3+f6/vP/Ufq
LbxgSTMXDs2lxQAgD/RtOXd5qRUEcCMP3lbKqusZk9Uxar25c9Qdmvsxjy7GSyF8kFosdC1uzxjK
+Td6H5WbrnoKAdMCzgZHHByChYch4DXdUYYB1kL61j6Hb1DQpKEgWoiceixQ5A0iCyYT77G+E8k6
+U2R02O4YbcnXk7DinpmTmNIkxo/nkXHIrlWNTsD0WGkos9jqjxieKZqpFxIYcEfbFQYFvE+jRbr
PPM+a0a3Yo9xtqVGuAiet3sfsBNV1Ymo1zrhbp1cVRF8dgtxHPsot1c1M3GYLRGQczDg6xWnjAEJ
Nxxw0He6fisnMbIfmJ/QMpPQzAPVzkV08eVMbcCCoViF+WNYV91cTD39AW8YGvAiKSpNwoO6hUIU
g8p3C8FCK3TkiYWnjJqDTUzOnFYuTfoCJs38c1Z4Avhc7WKodsOAXNTWvgTBZWDtNEhPNOqKleF7
bigtqX4AqiAodO33iZKqx1ELa5dpmKhysSCg7gVA8TxTNKEaBxMFL3Qo0aZoeNDWVY1VyieIf95M
xMRp/cZIeXG+mW3RXfS+htMgV6+5OCeNJCK0VXwgmXjS79X/Jqj8yMOLDpMQgZTLqkskIVlZknx9
vdDBz570+dyJcPSYkxlVGUwGUjNyhxcfWzxzd0PwypuZRNrHmO/34rjdIIr0NW1GtOcj2bybRUuh
KEokCpRgZ0h20all7yyGQSMd42ieD6fLTiipx4sjwmK8QMQ9CIIM0vV87y6v+0oiCdogqf1NZtqY
WDCqjK3n4GHkeyHXYs/NX7OaWD6wCDAMY/FJoSE8+BgVpvPjFMJKK2cfgFvWhZTckO4P5Qs2YiLw
1XN3TYJkjwRN+CFIjRI97iXCAHBqsORZPZQUWNmE5mkGA0iP979XxVjWOBY1gn9ZqUf8ll2cYEYT
pPqhuMSs7jFW+LGbeNxeKDH5okd9xF/GIEH6g+Bq5O90bLmAXF7WzR6EFCBe+EvmmFWkt8OEX4Iw
U8jFSx/+lW0K9pYYmI+NlnwUpvjmvrglBwGjnBCY89pVHgxlZPQMGNlmryUD3fUtzppT60RkhGGc
XgpzIhvUi0y1q7Icu0OfvralLskjtQJN37T8NufSWv79rOU18PFm2CRzOKL5ZEOSXRaQtLIYwlHt
HM9QPS2kOSouCInm2iwnN+ZGviPaL3HfYpzC+cfrC6X3GKY87jKsuDVVz6M51q0k0srtviZzdc3/
5qrFh8/2w0GQty/Sq9gpeASxv8FGUK9cOwxM08DdB26wr1bufqyj2rvN1JVwAq8omPpM+W7oBN7z
37sTpNMgCGjciQjJtlAaxV/ZzgjSxcsvMUHeHQ7CmI0Ia5Pv4rO8VReskYt0oy71bRkQs/yrr/vF
ZF6usnA5apXj1cQnCYAzv/Z5/0CO4l7Els5TV97qE9OsqNhMtgAK5eLpja0P/FSq/Lox3RVDV8yi
TbXHt7bmxdbHcxZ5MtQg2ABQILvlU9c5aA4Eik4eILIJ1TcGMqVixdIPjYq99b2n4aZai8dqP1xf
+/bIkgTOq0JnNyTAIuiYqtQwqWcgAHGTHqPeyeavc09zHhZSCSeablAnjL61Q3ieYThI0ehKN4X3
E863idtzuy/lNe1CHq44mk+VLT4q7ipuO/1XpX0BW9al27zPLDOYVRQMRMKYnTsCf5ReFZ5Kah0D
2d70I/xHCBOMQ7xkuyT4qcILwh5T48OnyBEVuvOiDcTwUBX0BCI+x0ACPF6kcrUhwC6ZLGRG0eHT
4/MaLNPXA2MRLYxDF+ZnvF/9Ofqid5Z4hIyPE9sYlgALv4hET74khAbEjZv2AIBesXl5vAQIdjVX
9xMEMwJLMqxvRPy+QzO1BcLAULgnXjPYKi7b1pdBucZwZ/AI20SNXrqIWJFKU6bRfGgscoQAsShn
uILAnFRQdHYHaUyEGS7aOt1P5v3i4So/KgA+VTXs1ruOXiP+5C8HKUZQmcz2/kzqRXSrfqJr735I
AGTatU0IFCJpQE8ll6gd7GtcefWCCnvZnSjiCT5MUmgLLJlHGEKIeh4GlTkeDvpztuOYiYlgWWwM
v9pEW5jJ+dgsXM2NJefFEFGVZWPeeeP7yRw+VUnvq+48oOwrZ6J4OoGyr7XkMZQxJbYzc95fSHvw
Zo8jYmd0SofiSFD5Ej5P3pczdnfCVi+YSwi/pIGit4VZC3UDV0W7ucSewDZgDeTkgs333JFFuR/T
K1x5jecoZo8xee9zluBE/4+m89pSXIuB6BexFjm8OoKNMTZg3LywyDlnvv7uMneG6QkNDfYJOlKp
VHLPzap1H7In6JcwpJawlbchgzt1syeHGZK+v7XJU2KxcugBkXxnbaKUM2eUGm1S+LQ+QTAerRB6
E5FMIXEIjlGPUNkHa4RXTwyB/tZpWaJgD+a1cyTVcpRmXy2Fgz44tFbhafgmzwbCRk4ayoA06W41
inYaSNbWu4Wvm4ca9G6upab/HJ0t/rveWy+gSb+G+d275eZmhuLOGR1O2CPOiQQKoN/X3DKg1K46
JXcG3db4M7t4fhDCUGfeAt71Xiu7ws2Sq/qwFVCXMxA9u5nVOXIu2KkPqjvb6bdDMzTYFOGR/mcE
3yQr8NkpWwMxO6CxQekEDGQgeOPrlntlooCPRWx/QboQJfaPRdzfMOE3baenuwsaWodwZJBDWwDa
NFDfJPbJpkJtotHUM9X4GP+zlVtRhHVZrrs7BCYhr1g495d0xU5Gc25vGPXwTrIT8aELEBBZo6pT
2je/hVaRCu0mVSK7vwK8YjBixIlWJECRawEltKj1AbKq7bsPSCKwbImz8hbE/BXpovnYfwOmVbAC
9TvcUBiBMCRrhWC/b5Uom/gMXn8QDFsoP2ysRzffPnXX/jl+9I9x3nrGULpwqIm1BrRRNSZejo5a
nPvVFjU/RevwSKlwWX8H+H5HiLhram9Rqb0PqIL+7lrvg5W/2WOKGYmkj4MtPR8Kf0XIw6iCSxt7
uLLLvRJdqVxA9coqKqCyTa3MWzIVzp12OV8EBmiy6NwFtMFfq7Wv9Lm5cbp+AMso4tyUmwUq7Mk3
b6AB17VCvGuE7kP+3jLz/ffgmYlq3R/Wmzrxu3H1Biz6dq69RfOjc15UC2irWWzdItFxw4Kbx9I/
JBv0zGFSfqv2c9W95mlGW3IbeDG7ug9R4Qq987ye3qlV3wEgPXG3AaTvsGP2t+iQe9jlOtg4AMKO
8LeITXte+5Vb87n72OdGkW6BRFhoFLnje0xuLT/BR4IdMRlHWG9w2u38QdaiIMVEkpDrNiCHEEzl
KiqoCsA/xP/jR7CQQJDwYSePSQ2OP5n1CcqzEb4Y3hdkh+qSV5LrQuOIHQvtpsrWMWuswEljlk/K
dVASabJzhjySstoPgzBWibJIpj/JYJmltF4I0HBGFX/dkJgzZxREhRrSXtB5dmTGlOqh4ADN/FO+
eb218nThANGga3byOLBlHITE0Oa5EDfv0djVdR8meJG3m4NM089jO9IlnpwcmxdEerJdQxm3SCbe
EIwExtw7JIE+aBUgrbREgRBtP4zOcdZYbptj+zKk92+7GNdtMv9uowmx3LqHdGijgTSIWfw6GNe3
y2G7yhsEWN+SenwUPxZlM9CPx6CYy2cKuYPiHUQM+mNWBWf9N+RgGccUMKyWq6Qe3eKdV0Zog+6S
HaIsXsoJ8K6YlX6lzydQIngYFjvn7rlXDK5Zj2vs/QwN7uUx3cfvhI4tVOhDcIbLg/Bet9IHK3rC
vKcUEuMR3CZFedC59Np9drczDPpuCqDKvKzdorvvXruI1lD5vxBZlLwWstRQBUYgq04+YMmhIlNv
E78eyQxf6aTGzFEclP1Gia/ch+a27p0Wuw+iUxYcTzLrNgosXwvWEgwElCqLNhUM6Fd8FtD6CV8P
e/eGzmWJpKjxbNPCfmumCSbOSElIZI+gYQTq8iv/VUYOtQmkrfCPyFOZUAjdCksRCk5KFTNr2Hok
OaWkT1vEVs5T4Fjqc5C9C8rULXUfeOK0BIOSzT7KG60VUqyUFzQvHTKk00p8GJSGu3jbLbVPEHh8
hE8gLlz9XVZlXEmL0SZ+NtdhnXotUuHoKy92Hmyga5O1SB/erXP1185jAacJrmV5UZmuRo9957Jp
kl4qWPTIuT/dyq3VYI3SnoFDoI9aYu/gH/wPZWYwxq3N6BBtpHjffdPw9Rw2fBqnh+SsS80TT4y7
G+/aqjV5otOIyasnZGSH1+FmwO3A/K7+4dq9TKgO3z7SFpWvs6G5BnUxTxo9kOOE2Wyfru18/mGv
wCEfHD+62mN493Z9ygG/F+d1om/ah/N207t+gi+kKDRAqvYdmmjVKd7tbwLmJgSstQtf/Wtc8Si5
M4GnOrtWLarPoBx2Cw4ZXAaq0nw3kaeooX639XPeZX7tIFdv5NzqDMrE5NLadMF7xClgodglv9Ke
XmbvyH0D2bQpHTFjxCIoBSwEnbcp9PrmHT9UJpoIAecMFJJRPqHi4vS0kR1dcXNOvXsWMeZDmS4F
22PzOt0NcOKrf7VSs3odjXH3U+Q8xicrqn5aBaRrAzYWdQhlNPKQZaCBGkJkagZ87a2tp3l4X8z4
+AZ7KlPJaRzfuzD3xq+81X2k3okDBlTL4Re565efp7NZZY5Whvt+JY0OxA5zsicb3V32lj3P8ya2
uUP3BwzMeuS8kss5NXsbfVYgFSWICW2IpAfXPOZxVF+cqR67GGT4IS3frUs0dsiLoVJZsOuc/Lv2
93MmfaCI/GnD8/qEYknVo8fgUynQSQtNFmNLg4pBrgpfNU8Pe2mnyglBhfJOtdEIHYQBhKE7vBeW
q9dw8pOLV13iXSH+S5xA5gJ5WwzAo9Ogle9ncL41XzkEspj6F+FXWPceUGPGbnKxC10asnQxZjkH
TbmAHMp+kUNUHYIuLd8c0HlE3wCD8Weew0KbXDqeOMh5Md7UJlXw1GBNlnvMYbmpw7QGom7nO5UZ
uPyIzrOtN7Hzdg2ZzC5CVcHUU23GWkUcZxUjlrfKI05tk1WlPK3oI/G+AKdNTstrQ0m11/BCOzgg
qwIV3oRbyaWEJIBVPONJIgC9I4VxOCBWRudKis7ptfJFO/FGBik6o2p+HDdLp2CL1/ZqI+29udIC
wM5DrqCUPb59mltUqU/e+GOtqatvonx5fjVh1q9hUAebDlr75V4BFVzEYdAMBU5qyYF7NlfPVuNk
fxv0gqH+69EqlQLkAi4DdEDqH7fybcPr2KMRjvY5HdipNL/aj737ABI+2SA5pSHlIygeIwX/zVt8
Y/WGeNiFxF6kSV4ZF9iEzAmqtZ6hfwwYUAg5P5B2vYHRh/hvwbj/+Dul+RDXsxTnBqsALjSLISPe
0pQAJsO7DjCAILfJ9+n3BneyBqI7UYvNs9YlZxjk0R2iEdQvQWe6+B9KG+hwCn/7r/Z1Tm/rLo0w
lsxRal9rxHNAy3A4Eby70V0QeiXvVF3ynwqlrnNKyq9m/WjXJwCElMz0TjXzSC76TdcrB8LGg9R3
sp/vfICkCzmwTXDBJlGPQ0EynjTlkAko3e5okXMXzEhM1izAEst33l/n8owfNGXkmKqQiKNcq2i9
KUKnER6NEclE4cgcTKVQqkYNPyu950Lk3sGaKiih0+AVP5IeHQkyz10qABKiqQIac23SiPkOkcgQ
OYRDTFEAVXEQsA5JrQXFb1SYHZB0PwVEfC6FSPG29/SPTpUSOsjKtPulPfBq1IgbsCmNIsJbA2Wz
4KUPwYqjarjqbux9WOlsgoaLDpl7b26RjK80a/7OXnl3vwFD2bjb0JG6Zau8da8kk8vGGoNBRdeA
/qvuIb+EJQAZg6TfGQlyZCHPJul/wMbHq1VfYXULQluNm5q1oe6jljbfaWl4iaoJlYiP5O6sktME
peTmargabjr0wxy842Lr2ymG2+UhBRP28h4+EZVWlfYRk3+kh/JlcQwR/3LoveeXmjcyZGVKCizW
CV23qP/Koz1oMk/wrqojAGN0nlf+KyknTzjVOdrzFfw6CW9qmqZVPuAalgfXP7Sp7EJPOs40O73F
ZSqEAFYGKB7SN8aEjPxYQBZ4biym/hSfIvj+kKjgyF1i0K7Ou7Xx2RIQeu/zW5Sb8dn7m8WLrv0i
ru03La7T963/XfksDii721tQqMa3qoM8JuS8N0p5VBYzcGcfGBgMGCYNBR/kNPi9pnGfK32e5NzS
FxoEBTgHFrSRRilhGzSw8BOEvmg2wQo8Prz8ufOhjQWdUKRkTcskyLs7Yplb87Jv0nDiDWuAvkUb
80udF/41JUEscTJTgGstwKI9a3EGabeCuC6i7jUkHcwLpF94hy8A+OLggk9ZM8Jpn5kg/HNRhKOw
A4fS6HZn3QV8eR6EHHwJ6NSfhBL2zUUz1OirFX2xxb1xFB7MBXZ/QjUeVHu6d9DsaYVeKZA4H6aW
npeYSIANT7iBhCRapuwqmBdjEOojbf/s4gvAxsTfLyAsd+6IAVc37w+T2vLdpKzONyZ0CZBopHpv
MMb4Lv/c0dmEzh1tepoVqz4++QmSHFD4kBzLDfUjgAy2OeF/wWLnYh4e0XlahLP/nd4iZuw0AAb/
qnx651P36ZEc/ZojoqAckp1jV19wMbtwSLMvRJr6BedF7ea1TfxQ9I6tuosiaGVWm1VRF9cDONaD
1vLiSMbVpNL0oZQvsu7GuSXv9AE/grLr7CmqiPBad52CA3CW0tkEmiLpSO9ijMLpzZyGa76QnkQw
FSUli4RJjNA0mC9MIvoTgOvaRQqeX3i5coZHF2Pa3yhdxMxgq6x6i5kJVmDYW+ti9qc8PwUDQ10r
m1ATcI7HggjLehrx2opdt1Mw239DfhlGd2PitpWN3wNvzMDeG0AgeF3KAnIQWWTlnQMKPmtcIbJP
MHPexi4YWzkbw0/y9G0ykUan14uWUYKlAFUySADTGWD5MXpr/aatWvZQclMfQLye/eCTP6nLTw/t
RkAVkEEUYpDJrPNPPYHmDF+zmdYfrp0rv3bnlrsUdFsHPpsT1npnC/hoaQELSoY3asaLnRnP+BVr
eVMT1YQ2SzumN48FjY+MxaI7wxfxIOx4wyHjOW04U37pTS50JaUpLYJ6K7vPiMZxdzjrUsRsInEU
YYr5KI5Q3rhsT8MgTRNfutVMFCNPvqadTjNMGyeHi9+Ys8UIvRELONO4aB/qp1GiyW5gkWdvaWfp
vziajLbGFGjSwDAyC/zN8+ia8RpGofk0Ft06rwMQ2vBCNC550dbRFa/589kkm8cXFBRmjdnaOsQj
vVPwxdijF+jzL/SYEMcLCmQBdl7Jv+etx+AxOPbOeoTA6/izW+I23SlZZkSdziD1B48j4REcw3NY
8U8Rzb3JAMNtxjs92PkFVGqPsmoLq+/sqcih7yltHOCLWAjgmshOWZdOGXFQVqW18WmyidW+h0fr
FQCWob9CERH10lSGOLVmhcfBWz9I3eHutF4c+2PQdjgPkB670ByKiuxVl1FCMkBSckhsm/Xluw3b
QqxcaNBFi0YBsLTXXT2Aj5mdbB8a87ULps3ZDUR2Fa1cXQTZXgfDT3aGFb0MbzJ4GT6/kpQINNWP
jRrGaHk0o8j3eV2QJzz1o2bk73hdpF943e4SjqXJK1K/7CKPYKQBjqwRtqZ+mqajcDTlfm/GlIQS
f3GGWdlyWLA1u+1u+zjk9D8tqqBqECMNGhpnE7Xx4KbzeLg3Uw8ksxgumCMMFwIiLTSuQY500qHq
0Sy0KRzlK2+jHNvmrHq3qYO5dC5k2Fc+Ku9WwUnz1BW+7AKae2VyQSSXkrx9iN8cTDeIQtigFYW2
NYeauSaIf6vsUTneWtUtyZVNGmludpvATwe/ObfoemGsYornQXyJJTsQrR2SoHx9vCTxySQAsbnz
/wcm4YR3GM5EIXuSzEutmjVP6MhiI2kElBz+dq+252/PH0xtFLai1Q8vRgAacGDq9CAFZKydvrY3
i865Yez2ViHbo7T7wejpoX226HaHbQ9BC0ePq4t0gGG3h4x5vPgabNSVsdi42Amdi18jfhvxYuF2
3e7wPqQYFWgApT2wBFQFEBrGFRqVB19KSTp5VvCuWUPR8uJBn4/QzEbdTOu7kK1ypsA6xXigeHkV
h9YvTRypVXP9t/5bNfElWMdw7Lt8oa7XIde26+wo++EYwlkuIwN8SSi7YpChvOe9XfLmPEH2jQGb
R1HOiqKxPVfHinmSgMGwmCG/kRZ6mIUW8IYLJZZuEBqqOStzTuIVoEQrvcYLa5w9fQbvFnwNh6SX
2WI0rXjtcFQEcg6wfQyIDpl6t47tQ/6gJQv49J/Uf2CSZaH2mJ4qppxCSqO7iBeyyowrv8vA7Fhf
zptFzoxlz2THy8bwbrczl8OjstY64GDg8KF4w+kV6rGlmA1Dhg2kyp0/D2a5pT8X96HmJZulfn8a
sh2JQ2ROdR/ciD6GWYzHvN2aRkhb2XguZMbk/w3bd8N14+zTmF8Ilj4+AYvq4tJ8BNk6PfaW1pD2
18udls3pVC7RjVS2/kZNyaGrIjKRZJGMad6G2JOdABcPRMygmNWgZIzJP3cRC+FFnMA33A19u2yy
7dq0lWIL7tikWhd5u8wHbXyZAtnD32ZGt9mmdhMJ1LpHsLi8GNcWP8d7EO82N82NfzFozMeqosDw
D0ly0GOcB9mR32NMkpsx0S8KdbIh0p/slSaln05ARMJDm0hfgtLe1qhoBpxPAWvIwuQdjJAUuuEu
4j73sOFF/sNYNiysYNhnM7JaeG98jFDOSJ4rS0c/I0nFLJPAQuoXjBFeyqo5+lqjtTkajQiOuRx+
rKO/X5DjKH+mUE7fG42mI4wkJ7ButORcJlxQycGvpgyRatHykjIf59zfAXNtu/KRinzo2NOfT1Jk
JRr46nWoSPFVSp+0iclT36PnSw53x5HQhoaIojd8COQYqQZMdAm4b5nLpbeEvcvW/CRf691G8JY6
Gv0ErdKzh1IqSqccOrUZQ0XDKwrg6IpKA3rEh/DyTDmCeg2dTVonIx3pjuSR7Oz+VNsS3IzdC0LM
LXOSTPWM3G4cCjwCsQv0eR9TE3SzNT1VV1MF9dpsWHCvDD6XMR2FN6PPP/VaeRxzTqvI55jRGuBg
mfJc+rB/o80q1FRi4niGAW4V+NnErxlzv2Qkad4OON50BspUMPFpygJh+YCEGDHXpdnRwhllZpe/
9SyTk96ttOAAyFZN9mHBGY2cHPxKAoxsK7JKxtaCbWazGdlkGFmnxZqZcv0ofKoA2C171OgzYrne
v8Wo03eecOxi2ebAvy88yLnPBTUMlh4Xyup8mSxQbnin/3PT7Hs8NCIYPDRMdhdHOObTwrLJx424
XC1ROCHWVFf+878Y/YJTcrQtfo8DBxGjyKfNNQRT7m5Hux6NTLY4Q/y1PoYnjkcsG8q8cOc3EqKw
+fgYk1PnLvmXprJg4MzvmkworFNryoFfNcPpqGyOVv4XgQvYKraWo/adwoSqC0k1FIRFK0dDZl4m
vhzciCwqIaLVRjKHa2JfmhfSDZrrudwP7nwjzzRe2a0gScZ2lETazlh1bk9/J+StzcT3A//DfMlj
YUVSo8ZM+rwNb8JrPqaffljkoAJGGHfdmLQkPr3uJtR432yfoQ+0Wvsx1v8JukgAqDMZt4tXaXXd
THZu1eQ1D2wl/15j8LAc/Nb6UbjDgEMB4z85rrHBJ2efnnAk4Q/wQey3X/qSa0q5bE1DPbshmZEb
Zo5x1T/pMIHh+DpyLwozdIDZBTrXoLRxqC+jOT/KrfHzCsdoYe/tqLL72FigbKU384YHoUzxiFcy
J5OBh8eGbKeB35ew1MBnIp98t7Hk/0kymXSitOhpEZF8yBahhjJv9Ho9fjDBqUuZYipdbExgEjWX
kZ/thw+fTYE4X+Qn+DnwR6y4lptOXvLZ2TsWHLIY7VPn2m+AobIvzN7V9Pjd61Hsx+LXQPijlI2W
MxzWFRZD24hVScgxJ7RabqxetiJoFYFLqqSILnU07XNUukejY/8Nu3CQmJYvPwrVRgelvdgNNIvZ
cc3/dLh/fR2LZE05R6G+5GGQ7NwXW+znOGd78Mv1KqenObvYrIwGYW7VZWC0u7BLnNDxLHZZKywg
XaYu54IHWnHCEaaBF/ASbEsccyEEZNCBsBk6Ske8nFtjHfV39nSUk/EpWGwcRUu8m8ZXzviI80pu
ecrp3Cdc42fgHDPU+iB9AfEvd82vhQvNxO+78JdOtAiUPQeWsPNUiupBRxP+zJuAyTy37R8psMn1
FMj/XqlTIzerkn6RodDq1L0rrtfc6d96oFjCQ44X+AVfsqOcAY7sNvXCrOWL7esp64RN518kS3lB
iQe5FTJXcoR/Zj5aKfBg2/7sf7I1/blCEpbAz4jp1kSVypl4rQR0CksPbmZ1Hq5mmI7c/BlOpyHA
jks4wTquE023mWD5w7JO+MhO9lp8nTDUDtWt5TERshO/FTTKm4Qq/IKXwxpkvUZXuKOsrafFUpQf
wSwcIL8j0pstbA2ENjfRsCqJSyjJy5HSx5F5zZ4qYmJ+H6YzsOruQUk+5jdMMEDQFdhjOktJP1Mp
5Qo60bH0okSRsh2Gm6RuS8OsgcWyUZ4hg629i94qjJo6PU+oCcduaCWwA+hcwI7rl+1sHWrsFK7r
i2Q157I2BGtQD3k0+Io5O87ZaBSjXtYsG7OKLeeV5Sq8g+QscjG6H+rqjCm/pyQwOfR01/c+jhnn
geKv3y0iU8yYlr0ilbwodxUJ9fZ/dKiOAbRIWXKNpCwMtvDLaHqYorPRId5M5gSOmGT8dd2iDPDH
pJedwYGkQZJzkAVP2R1euJSYQOXuLzAwiSJXhbVVGwiUn5WN/bdy5SSN2bV8ruYwM5EvUybvY+It
pdZqQiPUtlai9pKufVTFvWL37ZpyJDlRRoH8k2xoFUNmboDgKQwDq4eDi+dYOLKhFYOFlK0gvfnb
IvAN+yeOQbY0F4FvhDPys4Y6y329qVYi36s5YeiMeB2fqG/zLTm8OZ7niaMVhgUrnG5kOiyiAF3X
aO3EWJaQFZvZaG3ONOXe9uYSfoiBnea4m2vpaFRC/Cd+TB4Mh2XKEpliS5OIIdcGTvw5pl/R+kMb
dm/6dRNfST+rNHO2RzC1aYpPzEGTfLwXh5DGLbviNKWNGzabTKLHaMvrtXhtEnDTsr039+JS2YdW
Eq48/SSQEqOThX8HnGLncpMsLcW5IzmkmLZni5o/rnmKP8+SRuNOQwJWyEvG3ujZrjXR46fWuZGW
SYGTEVbEQDzPC3+bWwC0jmBtbUX9sl/yLLVQ9Ro98va1K3cGtR0Qyo9NI9BU9i+zgeA2wmz0AGro
K+wnOkNCRbZU57p8aCGbAjAV1xQcgFWETnGTQdTZaWDuj0kJK460Q59rbBcp67q20TUn0Q2wiopc
1X0AGbydzURW4MWZfrauTpJo7pjA+ZzF6o9+25WDg+H+BRTcFw4ZI8O4tdZWHz1Bm/PiaE312liO
oQCFC8GcAFetDRIfzMrNTscRXYEgnbU+SBGc27lsdRIt8KyOaa2G39zCLMjAoURrIWW5s3yYehZH
hv68jI3FSQwWxNLmiQAXlfXDFuD0T5KfW8Zi05Ij1In3htuezdzFuxl3Z79zEveqxbXHhL6kSjaZ
A8aRzC30cR5Hoxrl8rRCghWAN7kHCck8cB3HOvGCEIed+HbIPrgxndqWtP/o6j6041m2hCrCZWRH
FTaozB7On3mBBZjUiV9kMeqBbvlnO7T4ZEFousz3ZH504vWnDCzrTzsTmR4XXxYrRjUHGyDVJPDc
j5mh3ZbM6/ZcaATUTt76TGzZjKJmwlYpYjb09nrZnF+YvJ/FYpNkABBHpZX4qc6BpyMEo9SSQWSD
j3AzGJY+GyCzJvpDtk2R5s8RwAXp9vXtgIQpARCQDAE7Ximj3Mdd7+KA1K0Fh+IBP/aEHwsMgFN/
M3kDNm3iL6NelHmR3JZmW2Ze5wcsfwAmDtfhELhjA/dAGDQHMe885XLA/nHstbN+u0unjc4M4nNt
Ec1hlS1KW8Fs+eKlOdxudgqxUuVN81qdogylPlM7NGx1FzqtQiKcFh8UhjUOcBrO8Fw2ApmZxKhh
Oqzpz0T85ocll3kPdRNvKbszDBFnDExQgPh1FkTlM0PM+IwA3lx30YrDfshrrxbugM8URH7ECs67
ySfiiCEsc+csbgYKm45JohbGHLGq+RF9GucZu5VP4VkgGhwIZ4nvi2HL3Ak8amafayF+gnJjQPPm
+xwOui/eQ2tHl5yZU5k9vMGHq62r6dRznHN+Eo3NOXuNHYWyBNFSqfcwoubEmyjR0EOjWa/WSmYO
WZ1cK0PFcsC5h6RuRsQ6bJgMafxOdba3gMB+J8jo5+QrALd49weBgo1XxtmMyZ9eWCsnkwB6Rxim
72KZcEpH77bsLZMmbzWOBYLtQObrcM2fBsQO/LVsCkOZDa4pyO6ZwzsGGHPlYwBIabNrIPqv5Ap9
VojMSNOWcHQR936YRf7SXcvNJIavGXMGexlxZaOdseQAUxTk8wqNlVy6FEsULTnP+HYEgkNuBhdD
I8Ib93OAfP/ce65Ly5wp1dEynWaRxs9aMnahWzWGxNd9WRs5Tou3OXS51unZwSABECX+KFvG8bBN
nBGG3BCROFwTrW4N9nSkC9bVM8KsW+S7W32WRZDdI5cT8pkh3loZrw1nlOOVYm3kdrYoN1c78MGA
rgMiGKO1cxekd1g7gLLYx3BB9oogXCmfa5N99A/27c5YzkyuUEFhEbzglKWAWloM3CWgRJ9VGO+E
/Qq1yhY0voO7iiS+XTBYeZ8swScroJFhB2UxZrawZOLmQlOE3fycVJlb7i/bHIyL7pn/Mqkj9onS
JFPwQBuJFVqVC8O79wEJtHSYEj99mRazc7aSF9xpwUUHnw43/+cXFaYQRemlYN+2Pk+BewMLx5wE
XAw+jxwu+SYm9lM6K3VaCgjdudFw5GWOM1gBbrzNa3V1Mpy6Qh2+8kj1bzkKmmdK4ZRtMEb+XAkN
uWiYUcViDCRretadDYfKFg4xqcrDoVPWAdE1q4AwApBlyFkiG2o/hK4KBtKCwODhh2OMsXe2fJ0L
cZ6ge+hi1ibaOnKF9FBs97Ok5FqgtzMV/IO1QyjI3YJ44DxGGyda6s4rHOna7wy3zI38J4WpAc+x
634WBIfOp3CC0oluw0IlOgPQfsZSqBIpbDNzA6sjGHFRPdi2yawzboFWSdznozXe/cXTJLmo/X3A
IGgb6CZ+x6LG7hdRacAYrouLXodfTshtP8PxX+4bbyrD77NDzRNyvsWzDwxMs7mKfS5QcbqGVEVj
EGtLLDej1g52KX3lKadE1XnlvmtNKioQ7i5RrXj3Hnd6JVJkDCabm3xpVVVZT6CsVIl+EX2Sv/BI
5M4pVhPUKWdNEOiR5La+P3YPcQkkDGhiQmicyFEsOe82kjPf7HwB0ePmCs3+mnXwRTcfodwSuo5K
PpXa96J1r6DrVk1XD+S5WGY74s1zcs55NRiP0gGxpEjwBQY8uJfk5VUjCgjGAXTH20f5CvTwm1X7
+rTfLxeuHXVLlDYcEXcSqQF5Q0PpMJhamPk/+NiPlfGc7cIdNMEZLK0q47W4QGNK6YHWfQzufcpU
yHc9IoiYm06R5YwR6Zc7EM+kA0JnhnpzV/NRfcDpvLcf3xCRcFrDn1YOiXtoCffZyb6m3wLbi0Ae
0e3nALLyGFJpUoxrrc/KeNEPnUi1Yj4xDyHdtLnSRliFfbyi9Sy+NWVXpf5qQhkI1AjeEiU0+khF
JfrqoPrZmMFhgpbypTCSdYJL87bO9Dr1v+1NKUIwbseoNPODIpN1t8sULU3qHrKVyw+NGJBsp2CI
dExueC8lt+R0kWvyBO94TuqnTo5m5aj8ldrU9OyRs0CYioKttQ0Bo7J3VneA5LX5/PiPVUTz1lWU
ywUIhSMtxknZYeS+wGCiTpsbil1RTaTJA+LKyPm8qj4a0zE6gafFdzzZxOhYUaLRuew9WrRfRJi7
Ie1O6P6uzNGBrn9DFBlpXnWtxhuqoF/Wtrysr4JSw9g1egiGrSZ85vo1bNzNayNAqOWFd0qJNMW9
V/3efERSfniUCpH4KpJ71GNP9f2Ox6Vz7N46t06prQgqH1A4+7x6cBHvbfTqVjbkeBCUg3ujZd7B
PewQkAmud7tYhQcOqdJH6qaEtEj3GeYRl6p7Z/Q0LhMWwC2BV/7OQXI/AO8bdJRvhBvqC1cURyE0
YlGAU12huYJuhvmh8JTCJKMK0FeM2K3XlAI4VBfwrEOlfre0CCQeQzEPsaUqci6cC+gzggrl2nSF
KMYvCv2+L2Md8Eed3mL1zpjHOrj4lO8iICYYBBF/BxaHjZgcD1QvRisPAWy+xn9rZ2w9hyugRyBW
Gsi8OhTa1i/wOtufqnNHLAp2KagIjjfoacm4+Ce/0XwwpG+nCv5O+9eWYPAP3kaDID1HhpJ2kUjC
krWngS0KLg8EqKhrXkkXKdfM5aJDzaA2S10JkB2ly5qVs1ZWwwJ5odJyjXg0SugcNkpREnOQ4CrB
HhBX4pQ5Tm8c/yMc4FmOgoyITrkqvC1HH48OB7Sz0qPSU0iQRarEnG+i3wZZNxgBjmJQ5c8EtAh6
AVFBZwVyRQRX0q/59aIL7kxYSddY97oZbJ4rxApF1yuk7JTCjI+ijszbTY5k1WtNihPWULiKpNIv
AeolN+Li9QO86cc8os5ssvqGmyq+3o2WXTkUxz414tJSn+oi6h2rMYIwzc9w5xxdysRK5IHqToXq
S0RbRNIaUKqAAM2GXgkr6gpstGcg4X/s1fLyMah5zVllOv72WRR0lKmZJOlh3+1hjTl0jSLIrrWq
Z3NL7WlAzVPrg0QQuqSrIV20qdOg65NViXmjp091Rjl6TM+pqkoZbULusPwxSy32VUUp1DFMKspj
S3+HBJ7jA10YOFb3PovwCt+EcNvNI2VVcSAJzmrD8tp8DA6onOShjtslBKGgmnV3E1TdKY+3kcdB
MJ6sr43xenW4KZTpMTJ1zgd6R+EyvShpNr8cfsiMmKXm7opmkV0hrzBB8ofa9YI1VrkFBxo6PBUK
E9fWZ9e8zsbLHL3srLGncnJcHMyAdyyZK/q9RCWAdNpbmcceH0jfpqO7c7GtcNhRV+xTs7GiT7TU
SxmjzsuDxXkcbqiLpf0E/UC9KsS9lH5FHJCMztk4duGo1QP6ezVmh8mNrkBI2Kfj4D17Gd+kXKNq
wqHl/GmaT+jHvAuvRHZ/X6CVYE2poZWv4lZtW15pwEnx8e+Ea4NcWgMi9G7Jmz5+aANalOR+SFFi
FA9EW4RJwYlGYtTDUmixITw4mTvUtyh08YDrxBqjY9Wd3Fi8oYiFHqLcZ7IBi0ZR+Eo2joCJxGSp
Xf5jjg8Ja3QcnW9k+S+T6ugMQQGhyQ3UP5sGHsf2fvEeKMC/Olo2m2THgyJAMNeqW5nRKLN/SVCn
prChw+GFo4PNiirhsb0CB1l10N9v39sQ9CiIgZ1XSS+TM3xWsWhgKbRpO+HeoLIeqMbFCVTqvzZ6
IV9g5uflOZ0WKZ14D6tIQlv7afEPfjIjQvnovUDH8jU+HQfNx84vr1SUDuvIMp6SS81YMZWtRq/h
FK72eXFApjwuY3Yd6Iyf5a1gn1/GalqbNd7dC9zKiMOEZse874xD7+DmmKIWTcn2IYvxQPWOjRDW
gsU+ug7fIONHeO0nCh7oLXFYOx8YgQHG8c1Jj8N2dWB3I8d4p2XIlHqlU1kVrpSIviEuHlyEBfcL
vK9jyI58N5B5hSfuij8cXGooiRtMJlXKz2m9e0KNx7455TOlpEf/y4580Y+4MkR7AL3xPD0X0GBv
wockJDtYlLS+3jZsaXyLepx/dOqd4ogJLKSITV05iBHo9FhjcMoZMw6cU8SmvlOCWWvlyhYFpFuk
8L9UBVEHVrPrA+rJNpXgubhCMp+eGwbVoThJ5Zp5HRzIlek/zCdtj1BjW//VoGZBtT/adC/JQ/Uh
KnkQD/jreW6IXkAj/QwQvBioKerRhSu7vxvnPoJc0btfH/GT9AX4o0ATmvX9ahU7qGhX+8gJULAw
/HT23Q20GASuJu+cU+jqhmhiRYg6GjclPomAPB1tyjY+IjzV0/LJ2qcQDeFvnKzFmfrHlJ1aJRfJ
quUV9eBhIzT7xuMpGKVeroROOxqO5qm5hb9Nt3BjM4SqvmkjroCcD4YHkB+UeKMdgT4VZeuCHYSo
TH+hyS66mKQ0CRiBhgS9jq4tTpm6J3hG5yPXSGVjLMRcoKQysmwpUv3qwQa5Dl7TY0i5arA35wQe
hLYRrVuJISA9zokKFWfDByz8g5dcJUdvXMC9Nf3RAxXzv2FSKqegmEi5E2B9ReCCgkrNghGSpiGI
UNwKq2Ux/BvSZslBQJBdJ0YiYpBZ5mIhMmC+dWyKcsM9Kfh6BAK1KvDMD9TK48NDFdGD5qM48FTo
Ej8rVql6il4UIil6+QEwSRPwnGwmsZPAowyQz2LL5cfYWRwYwGSJ4q3fj/CyOTgTcSvuruDAIhDz
v3gS0FMwF2DPNANihEJeHVIPZzxmUBbFXWQ7dwpiBbHoodQe2TllhbYAtD/Qkh/Lhl8+QiODhwT1
hlNdH8N/IBzkkgn4LELpdUtYp+JGXSJxMzl44Y6jFHp2hjuBMJFqDJMEkDK7WOGFMCi4WKFxfQyA
te6+6cMhmPlAuA69mEn6JYGEtAprFdqqCxWOjJ1WKC3uL5afZQdbnhQYtbhF9yICCJn8V6R8vr6Q
ROx+/yLlQJbNnTWAk9Ymaff31/E8rJ2zBHzq9WDPmZWWsKYlrVJdKIiAIZFGV3xgfQnf4cZ5mzkI
9S8FKUD1nuG9NYOtw9gkSp0xlZprkigAhvB33gT9yjeS+ADjS7GHZrICqNUUgvzxrsz3w8ClArwG
3CB3BQoobIYj0OUJje3XSQNwEWqbuCwkz7lAbmHJT/ZIH5LO51WCRbJZyNujQEksEgz6jvA2pR6V
LtU06M01ybrYbZv1AKQlnFhIsDhumlPe7ocHEpDznukcsAjA8mX0lpRWtcVdbpPY7ynpo+vjI4Io
Aq2fs8ayJPLvuw6p+x9hBUQY/uWwPYRCAiz3VvI5AHGjHE8fzxsA6WAlBCsqiRvwh4ValuXPGTaa
XRgkIZWt12Ij/fV2AkZLe+nBf2uAcswQ+J22EpRvfWgMw6o77MbCSG4seiEefgNvGjg8xXqA5ADg
MTZ3q+j+tiDbgwHShH1IvPBW2pugM8ocCxOttWotGIF7uEbZ68C49FmibAnnJr+QfZjB6MMpIFfK
XchMaTTYmELEdF1gNCeAcfZgjnyc9gQ5f09wRoEneBpjMp2CsWDFQLZIxP3MDbB0qIkFLApHY4g6
FeC9zNzyAlEDu9Q+2JtgIRJfzCajQTJZYnawmHAFJNhXsOHgBcNbF8GVj9CmpbOVx0db4rXiA/2f
xKcdHJejhwh2/55BarSlxSGUMgPTL5Gs6n9EndeW4kqzhJ+ItfDmVl4ChIemb1hA4703T3++qNpz
/q0N0z2DkUpVWZmRkZGcL/9zxhmutMYVc1dfjOU2rMTKtJoEAyC3sB5NMGu67N00yB8RjOGxKD2m
wQBAZAxB+TDQ9JUmRTeT0dKgaYhbL2IRMXVZ+3y9qB+yPLISom0JUhQcx+bAAAqEFb9KixFOwBxw
BC6sneI29znTvkBjpbhKwkYMF/wKUlJ2Tf/8aEFzNrqTMoy6l4wKHgdv8rirzSFTgtJfweG61Uwc
gcuQkcXNFh/ZWGWzKAUPbaDovbXa9Wl6aHhODJmsjc7ezheNstYfxVA8t2b7YNb6pPQl4HuJeiDc
F+pnklW6Rxjzmd1jlKCkXjOW5dT7wZs8QcD1H4A6Fig4O+ZEO42QyF+wbm4T1oFfhT+yYkHxrUEw
WQ3dHsC+31/sU/OXG4xN0FlptGVzNHl5L7k38QkYMgt48qr/8hc2ZwQgTSWxZ4B5+P6CIEWyE4WH
TLg+8E4e/pdskPJcZrEEmFDuzIYvMqMlfFJBJIuSN4nsTSoFYqrPjEj4OBKUMFE4Hd3qg4aku4Vs
iwuizRHOoF3Pv0yojBILH55EEOj0jnT/BILljpNw021q4hLwiS0yn7Il2qzYXNndfoMZSLaSYy2b
kfjf97E3DzsFxvnm8yO0MkRIbfZuqJ2Sv2ULH3aqLvsIhAq//scXPgNtBBoyk96TE8H3ykrwFYwq
f0+KCCIhd0GJZW6CXk4+RekUpXR+uZdCsO0s0hziFR/EYdgVNZGVVNL+oLeR24Fdb6y7lgokem1C
5Fz/rUQui3nmUXkBaZklTeEVk8ieEV/IlsYIJ5TLcgeZ3wXY67pZM146E6GFkdNczgT1obHjBI13
Qs1SUBjfEItGtr9d7t7neQJ09GtXbmZapaoYARLIJGPgKeR48OxpQKl+NZUf/qWE6UPyL08xG6yj
JZv+8aeKZqzUDMB/0JjoVX7AH4svYA9KtjY4ydDLmhnaTi8JJbpgIBcm0RRnczJc/3wb/FCZv6kW
vA1Wddz/uPTD++iV3Nv3J6o6p3Tq79LNps864Rnljpn5tf9ZEL09aTTtgClnkOW8SUEe/SZiXjgo
GSIxormLi49OD4Dtz2dRoAhngbB3dYh/fKZjctHbtiZg4DSHcTaLL9O6+W4c2zQVp8yDBmhoDd+6
J5ToL7+Eu+RM/zajc5+Cq8IoM6y2pW5fTJACCzfNWS6+JJN+IayOv3UWfHfd2wxyIzqcNS+Ly+DS
qRH2VY7OvnVGVf/QebZqXbo/I9nfEiiPYAfZg3eE4WzS2DqawBTdRFX3MKUMor6LPoOqqkbSgofM
h3tvUB0ATkbhIoW2+xZCkLhasOWTTbNS/44KEZVR0SlZNYnQTzGSQd3jqISAHkmsKFc/It9QaG9o
Jr5ugY83H4sbINgxOC2p7RlvEPje9gB2B7twUweb4HFKs8NCvdrO966UuNR81JfcE118X8EqRgyg
vU8muPwJTZUa2wTB1CYijcHZPaZlFKppePYJaGdcaVaaFImWukgWNoteDfGZfZqdH9qbxtovt7K0
T6vQkaC4cVDnG58a5d5zSbP65BCUksJfpnFp134zKYHA+Jze+vdBvlGcXdNLv1zPE5KsvO1i4suZ
QJTMXTeVRxOh8EMRli3ESgYFP4ciD+iY//U/3sd7m2c00lP9jshLmA0+QTagoXNYnBfnH35DA8af
IJ+Sp+MSBaf75Sr+IkZZ9MpUBS8+f8foNs5Mz1E+PtazlAY3Kv5+xJYf1vxJv0xh1+jIr3uwgV0I
z7SboZ5ppFSiCpwyIiQi/NhodNlFiYqUn9dBPLNx290+O8gNu8JfmH/EZQtHDcr6cEpO+CvdBbAK
lU/60APZGZphz4rtqgda49ECCjHLp9sGrEIZdE828+K1iw6hOrDF6EVARbaQT2yPkNMJKdgIx/Cy
zm4v2ftXOtiJRySvFyd8MJUu6Bk9mbc/ntDh2FOxWi3MuVyxk6YFNx0fnfy80ilTWZajvgyJPWiY
JMrIokIcKHrz0dhH0lSfMT4742wwVh5NFXS8wr6I6A4OGlUWFJBFVEG6BVLFuiwaMOxCCvIaVa6L
UUs1ciHXAmzmU89HecWo3b47bahnvj7s4e3ixtflK9LxGH3VxoKdyOQ7F902X58MlltfnIClqmPA
9F0dWWfaQBqVNzYa6dkZDMQYuPuvgI+k2wcPFabRoadNI5FgfqxXG/xWZj1U/BpHxi22wR49Lccq
zBxuN8lBemaiRBtTpxtP4lWyStBZOy2eJRKuQLXJFqhsDRMV3VsQm21AEzRq11YJlYfxOwL/BkwG
TjbJxPcMLT9q21SqhrMDIXs2064oD0x1dErQ7dz56BG0bxgHlQ9qn2RneuN4c/u5kFcg8Ark30wD
mjCBt9F8jkubi9xRcyeNxbW+UA0f9b7I2U+iT+tf2YtumNiV9Jydbjn20+LPKa6FhSUtOodZlg5q
h8khPhGjDmmhh4brw7s1Hg3put7ilbuuIx7uIqHrFcJHIDlaUj4tRGkDHTkW1pF+K0dWk45zfdXU
Iz8+j/LjFxd/A/asdDeD8vg+qo51HBbv2XtGlmaG7EduhhzXbfFYFGblFywxJcZzMzoCBqhrRPnF
ARN5PgKQ7qjaK0UvSGTreSmit0KlTmc8jluT11K3E1D+TKXgrVmAsMYrMNQ01+Chd73CQ8S28o5P
CSV/lP7tKIoqu6pty/qASkuKnvCEEVFig2FZk75QfWKGWauV2h4nkLDRdUJVlz3RQ/jCPC7991RS
tY+4GmyjS/AMEagLDlRv7X93wTo5h68Iuf50RSvHnad35j20sjyEnbxNsOYnZL9cBP+dwT6iBzVv
WSfZ+jUs+Nuolrwa6wjUHtHjqOBXg4s5zuHap+NdD12h8B7yTT4aUz5d4JGRHWz9Le/fJ6cg79iT
XPHxqCI277Qqp+N69IoL06wnMWDQR26/7GclHH0CWQAsRWlZcAsuFsPbRyXzEz6HK/leOrknF5aa
CmNzCJ7QFc+ZDnqGTPOHWhxyNlVXiIFQp62L8q24riT4xa3S40Tq5K6KO1OwImIeIFaqWOkbqDr5
zp+WqPch+/saKhNsy5Q7vUEywF4dYlt5m8Wa6aSywaqtEztxMjpNCQtXnVWb7sfIZmqqYm8o5Q1v
gQxARZuAp6UvsySzqyPfXjVrrMIMqXLqsrrhKE2XfytvuVxCeW2kDRm8t8zxnGQrhx2CR+MSF6gW
m+67efSPs+w6pVD7TyXJIKf7iV/xJz6vnH2UbeQDDbWekYP2r10EhmN7VJJScmtcGnTzaLAZA1Mk
2UB34Jqs3CcQj1sa0s6auUWTB/bfq6s5s/PWBM8y9SuP4nljCbM0+kapAJuIHiSHPgQ/kJGa8lGD
1Ff9s4wi6vfsJLrd+eCMrX86mzDXnbcZXwwtAsxYdUz6KsSqa3+7sHld2LwUOdqDvY7NMEdLUtXK
zdH1YKx10HJgefd3sb4E474Kse9Ss9bzt0NGnFF8u5sYjWAeb7YT6jiDXZzDEeH0Eo209iepWl/Z
d1Ca/dmTzWSwtmgKG6HorZOiz/PhEw+Uy+2X7863ov231s4d2xRrd3bd3A9u7Q6flTx+dXSmd8/k
7FY7ZI3K1JHiTgUvRANUKXegkjdP4fC7T6tXWiypGtherbbrxaLsqQ4hA5agCF1Q2r/ArZi8/B2T
d9XVNLUEBnFQlVBEpYeprQjKVj8N61fgWTvtAYQrrSerAMyvJ8KL4mi11nhTg6FyENUqfJFM+MLE
Q454qOyHHqtUKdE3TEPkTclfIvVBDvPkZyLy+3ER4diiijPCVZQHaVB1i2poq3xWaX4hraJyFK0x
Rcf2O/QNlhJrmRhg6VQiVBNbt/a9RZtycDPFybuUHi2VeQHtB8IJsAkE1WqgZSptId4mx7rh6BBS
CoLS/qVYD1fI0k0MD1SwqNicJqz7gdNN4Iu2m0JgoTeIbnHKipYokiUYrwUX4lGYnLCRoKgojtc3
K94Wm19nqZBXqKbCsFqvosI3fpf/pYCXEhJxEvsKqH5bgM062HuJdHPaZHgWpqAHgRcpwSb+NJoL
+nIB3WICvUerzpurgWcV0fTPKdSBwQxCrrgc2Ir3CUoRYj4zFwy7kdC7SGfFlk6bvwOqzTZf4c3U
Hd2QuadSNiA3Za5Tb1TTDOjVfKkCxmNP3oFOwFwCOk6sJGyP1usn+NIyWC7cJSY36JR/ZItp8MDP
MnjnoR7nofXS5FaRPIvB7xbdmAge47b2AOLb5/oONWH8jnZIg1fMgtbrgdgAvw+Pk/CQb6y2SuEu
LoXyDWXzZPXoTGRWJnq7LvQADycT//Dtp1M5Xmw9qGEjG8guVxtucRyu+medHZixvDIsjJ9zeXl6
CXj3wJ8WXIDkMabn645KIbiytUw6gZtnLpqueOF4/PIa8k33zorgCJsjQ7Z3xiPePZXfu3YG+Kga
Dn0E0OrV58P01Rq4NqZo58L/wkWXsTDULzvkLHrdczJ6DLotuVCltpRmBCIyYFRpqy5FGJFQoxYc
XpHOxd26m7JX+oYie1t2X6luJy6ImcaWtC5sTMahYKgBIufqM2gHiKehY5fYCnBRy2ojYl+AAc1A
4YUyOMAl4DjCGPV5mtcsimAGJYCKFetH2sDCxiDcU5lkdDZ/ratGPwjnYoZ13j4iKX2uW89Qkwm9
Smx2hU4DlEe3ZI/1b/l4X9dGWfSQZ+OTZLF1U2hrEtLOy38vMb5V3v70ibU8egAQgewTGnXC16Xx
tLP1s87g44DQwDcfJCkuvfzPQe8TkRvo9dL06DQeXgMcGwybJeZ34Ts3wvEga2I/QUofNjV4stzV
QdpeAMmqdyiwLv2HT+FlAEzcOoX4620Vb1I5hnJDd0uGTS9TbaDd2Ul3OkXCXRx+9nZcOaWhVMrN
2q5T2wDe3CSDAs6LsZDvjTws/OKR02g0/HHqJ5w4UzjvJehjFpjZz3Rw8hRlmKk/RpoEhnVbkRxv
3xAi8rudwmiHsiboVkbOiEC3qXybLursIrnFHi2dEY0KeX6Op49epvwKdkB6SbDGbPSWD+S786Gj
bEzBT/D508/WFHyCdQrAASlcxqLFHCE9CELNJFGhFX+G5BcT4XoauoPbbsOF1HttPKAdlo7xDllH
50j4OJ1O8zSw4JvLgZ5BAUy0KBeR+6Sxw4E25EgtB31yrq6vF2avcX/XD02FUGvjVaGTz8/ooBgX
WmGKIp0jUSK6RJyw5q4ssupSGUEcDnHd+d+aaRlEVYrpt4yL0+Ze8C7k/SHuCkKClg8zUuIrsl02
zpsogqL/Lx82IVZipEYYFjzWCc6hdSt0yeaIuOBTm8w8bnLO3afWY3x5uhNvYmYsGz6YcaXyGiZm
uQaLPDU+06Ovn/DPQv1dyThbQifkkuoDaAFhXqtvo6qKd19dvtXHccd9w9lnBqXjrqX2L+aSJtDV
XDGRtKb4L8iS9yqjjoQxHyfLW0owt/ZsaFLGqY8r4b8RwcaFbY1xGZ0We5sJ2D9eSni8AVVQWM52
1eov5kIXcMcw6DqUosVqPJ2RvD87IZkoNeJIe2TcMwx3tDuAASlx3xwI2hGUx6k+R4WOdSqRkTU2
YtX/0EjLzdExjUDyuRQY8wpkZWAjsNPwNXMMlM5A7U0KHWJN4k3UtYhF8lgUIQzIH8X6+zdOpbRl
JE0zCSbBOVrPztHGPdaVRd6ONrowdPFR7OeQb6vTUFSie/Nv5Lf+8RcqVAfQgMepJ2kNZK60dWl+
M/9pXw10QttcFufH3GV6yziKmoim/F3wil+obetO695rYWgj3KJNdCOfT6zx5j4d+vngQ6eOrIe5
GAxy/qWdI1S0d1/PtELqolXMT9w7vkfG4BiiDBmTgZxiaFCXc67DsbY6bVs5dzxaYKzeAt4p45M3
sHLoxlzvYrJI8/VnJFvwRyjd11rCpEnYETxio1VKjewdHVBJCCHHzWYi30qfYGj8oplr39l7D4xq
Ql8H2rIVewdopNF2eJ/4eagWNS93ANCQSk8VOjuibswI2Tdrn6bEOaHiRIvF6ZwPLMucu8IL/7om
9CL8yvduwY27V+JO0QSb+KvsCWrD/+CZ/g+xHsh1RJPYPgozriTK8XwJ2XwBN6WltM8i4M0bIhlz
8yF8XNGjTZsvIEKA2Z0QR/NOW1OWrakW0uuOiIveTUyLW6OU1EINbNXZpvJoLrG9nR9v5X4aipZ0
pFfApqt7TrbOYKrZKOOioAVrMs4H4yrWRxfLJ8b5oJECBY7wNujJ+7djm8K2gf8QM0X7FvBHT8Ns
HFKQYlllWt4NhA6JKqH4qsazvW6NgaQp7O4F9th/0L3CDFg+fowlcPVBPIyL1/xnFFlQrKWEfeeZ
jOYrBEhx3YDX0Bf8Hd2MwyQjfubSifI9FHcZCNknYTzSwtKa0SrT4rzxeQJJUcXlueK+2kUU/Laj
a1Ty8Zlodg3Y8w1pBB/K9h4YA3kEWrDWK9Sy0KjK+yqTM7Qsjgz+jyIR+UDiqEBfVHHpPt7GCmRE
wrz4k0E2hPAXXYMSgU3Jy/0JNlCI83IV9BTDHfFCoaXUFT20TJhkHX/VFtDvAvrEO1BBrgoEFL4o
cZcl0LEhyovUHLlmRcwTtxLDUnKp/jFJIMUVeqkN1VRGpuwPbDdVt/6Rp36YelXpWxgGhqtC3x0c
Q32iwpkSr6ghnK3SXrLb+5AcSnwZVWKaBgHETvwVAPcqQByjKQ6q4ePwBp3LJdpCQtiCmWzdbNdk
nUgbklnSaSileeCqOEuiGrJQMArIHbLWNYvI/lGsopNHogc2EOxYftaDQOQIn1UTTf6jQjAbOSmr
qwwWLOYkR4eDtYti3+rW/VBEsCfxOju/k6pbGa82YrPlK9in02w3gg6C6UGO26dekuxNtUME+NrG
W2zFYnV3srR0Cmk+V/U/WSTN9yKLFZuZeiUHu4aTTdd/7wm0y6z/7t06dFBcz7ctSLH3c3KiFhiK
Kr4EAQmpKpq0kr/HTA1zPYr5QtpWnqAcuhXwv+UOCaHOkPv/s6W77FKJSOI6pc2IEXWNcGZUbPwv
v02Cklwa9IhfcokwFJ5U1eduSQ2dpEImgLRWbubmZ9XPInbURWkFbSmyMbjh/G6r3YyxbC9Gi1Ax
4IZBZ+jrQiZRUeZliJOxuOXBy3ufmSiSU1Gi/cLw4xs19ZYjFlmWGYzCPPCKDPKk7bUYy0etgTRQ
qLdhOedC+FzISr2dWIiL8eP4NKW5dSjhrrt8SXMT/sj8Fw8bKjKxfIFDFGQBHfQHNCGCAk1NGp2/
XDWRLOSsytdXHKSzV8SyZtFgoiIBIv8YQw+qLfSVWrnnxpOcf7VJm1pzeZphhNY/1P8YoEPLTSdn
Ts+ZqaLnxYP10hNowQOsBKQEoPAaaIFp7Qr8A64Qw5sQSdngUjBTQa9SyMICaQbMP4FkwMpFxko8
bf8UEpcJcod8o4iWDUq7hLI1dEBOToP8zqefyQuEaB09Vsl+Ru6v/5zdiA1ohtTMl/0J0d2NFFZu
jWG/E+FOGrumJOD0yHlE7gq3ZEkENtRgGgh40DDrAvUvQoJ0ybIxAh203HIMjDUmwjR0ezaAMZqa
qDeaPVgfDi6l1eQ9qaoSvUg4kV2ckhqy32DfbRYxE+xgppi6AikkVWgqhICdBChiZwLGmb541sJx
A7wDutuAz8nl05EZFOMcWoRr3NNJVEmrr7DswYTdlVy60z3ACH3afH9owZ3LeTQtyc2vtdaVRZ4L
4bTM1+NX99UszNTSbPAZr2eTrJeFFhI+yDe7lRlUmKRCmVCzRH2hAPUDuQ4F0MqKINRl9m/tbA/G
Pixy52nrOTseO2U3u3J3ZYjEhCjlVYyWcBmDif1MYUqzc8G5g1Y2RYA6U6UrVHuPHzh/NPJk8cFe
z+CYjVfjA0ZeAP7O9o/+q0e7kWD38w4vAbYjuP+egMyrHK94C4j+iGvJgyRoLaH3c//Qvw/vw/00
X3NelF1/29vpDQyEX7O0YBpmVbFBwzpEfdnv8I2J55RzkpuYjc7hx9kEG3owQAINz2GRnKW/xsP8
B+hTNeJuk3Pz2Dw3t4kF+ZFOI8MJcyGiQVuggLA3mF5xoeR3TJXNfOO4POkpl0syzUPj0Dg1KiFd
CcMHGfSO9TQVcq/+Pt6pL6eZzmgG+jnEhRD3bRcfh3KAHgDg/45PcIg/QSkku5Os8SLaz+g1ePfz
BBxFWnz5X+qQVi4pL5pu1FCJZ52CEWacCiu/RhGQh8l84Wt2crCO2Oyg7GVJfZ7ebv9dam1K3mS7
c+5E3ZfwJ3serGpXNaN7H5x8FRZgxf/SS6S/HpWapQqNML1jrf5l024w5tclQuib+N3JhWSsyEPL
11+h6Tt4HIM8czsT1Jr7egEx8dvKe1Ki4n3o5RKX44qfqcCKaK/TMq1BboozuG80+IsVPl39XEeJ
xgtS4md+U/AoZxH/syHPaQfDC/2Y5qZ5nt3VtfteP6IV/R9uoMQg6dh+oQsxGfdrD36g4EW+EgqG
SbnFQJdblY5CF8U/Bs74N9obOhoqS41LSdj24S5Y8EwuqNzRr5/hWSEm43THJJOMu8Sl5SW+xKc4
G5y42xWAloKSchwXnMxMqAx4iRl1J36k6SPPSh5dm9m64pZN8BqtglWwCT4jYopwE0D55feJWxqv
FzWPki5cEEovzB/+xC+1J+4NZQAl4ZWZsrlU4S04vYptLQChCSePcdPfUjvmTVpyHXXFtebbfQUl
HKVQkRp3gOcbo13ureJNYxU/QCrRdHaIbQakczcEBvQV66iVmfY2An3BdzaI11x9+pPWpFUJ5bjr
eHll0pQKfSsJ4/iza+tnxdeAmvevVzlTLzj7AuUofUvbODQj8vQgyic39s8TFe4UYlROrUvG/84P
y0puuKKJxnBLndYx1mFhZ0tzsgwyeYD/M78y8f84cTLkM5pZMz8ybg35ldWA7NHWTJjrSKaNrYfg
ZbcgVnIlc2sTwQpjSEuGZBwpV1KqQce3r0KhJ3qY2vLueP8N84T8yXL9t+XI/Exg31DSwJZdSHLE
jk/nTMXajQ1ycqRbk1v9oNizjnfLbYP+bkkmelEwU4sywSkqxIW4FF+iUnyrl/hpHVpRLj2XfVF6
T1TbZuoX/9tCCL938d8Ih4xUGtP7nCm+zUS7U0plR74YZJNtjHw1xR7ywuUETDrKaxTZp0SNElU4
y/PFXw2vZAU+ToGcFNqDN0iKGeT185fZOrzS3cZ7QYhiyHbL/GNQrbgUOWwjXja5B7n4AB/4FOW7
cqdFy524pN5QyWKLUs1eBxrYKVJN/IfPYrZ7a6R0e8qh/qvtwpsmUICfRH7xHrw6Jz8bnn/Kv6qQ
VIjxIPaQHp80WuDNkOTRBiVgQZiLYkZNvReBUNcgUNTOyooKugCykIuGYrYBuWzcrNiGzZ7NVYwN
8TZKqYUYwbHk17FludKHXPfedRtsywGbsU1XIAtr3O7B+UeJmzz37wXVUuoVT283rYaFH0U08pme
vEqv1utfndUyE9Enq4yrrZJpUZvLaamtY9Ll50J0r2IU2IacEqEytTsYCgEOAkNAjizgt3IvQcEH
k3LYeUAbxiCVqdApol0hU2C3PZkDbXQ0n5Qs6mBFklE2hLJSwEw0PelX0Nq02ANnVBEcByv2oKxz
DBXm8CrMSy1+0K+KmnjiJFGk73NuAndd1HIdBBpezaSLMxqLMXRSJOWUKqbmjL9XVfjZJLkU072D
TC83V9SoNJYOOYUS+EFAhGWqmyntZ3wOLweyGlwGhpIBes+iBRDehIiOg1flCW7n3K4drWOL3n4k
lFumXWDTcVnAotM+4JcWCzcQpSc7hXLFFN4fcMUFdeooRDaMn0k0zyqoyj1FHL5Eecq9r8I/ygdh
mBKByC0rLmF+SggGGS+EZcT4lNv4oQRKDFpJTFkG69W7szhL+NNDTVzV3zxcaZ/UGhpFqI+w1P9I
tXfEED9FB+aCHGmanTn5tAb5jN5oJmyW832DLo9FS/QsZZUPS1a0zBplI5dpjmoB8U7lnCoFZqHj
Wn1mM09gTsgv/1cJv8LJlBy7gHLy44SgcIqNlB50URV9bLHA2GJMBr8Cd5iIQrkQHXKMaeIonckW
Fls4lqI0YVFrGN99bhhQb88CvwtkE9CXOcCUWjXNRoG7gWtiJFW7UDoDIl9hXhunK2UI6t311agr
dgG2+L+Eid41FePoK/DaRg6uMBEVfjDKq4taSsjYjUehP23AVSIrRDAF77Lfhw6qgI9MAPmEDvJl
MMBhIGFqfOUNNQEYAIx7SINnBz+73WZMWrNVmCZ5hxQ7uaxpOsU5cw9/x+59aJJajbF6NsP2Byiq
moQ7dIKHMlskZfxxMWABtucxp66LQeo3JKkAuefuIP6rX9vOOFnSJjm6tK/kCUCs6H9cSh9Pzm0H
LE9ttVPr0p2Zia6BU8Rp+UeS2pbEpTS5RT1TIkuvmQAqKVZaIDBur/i1NU3WlfG0qYKDTSMJyBHQ
JW8AtohHMo++EqF1UYQ9k7QTfkzTF/AvIg8DJduoQ1ZQSC+tQvnWQ7gOtHuykUULhcE68luyCmyf
qcaZuzqbaWXpcSGwgSjpV+rUERqJ7mPwKRLISq97RyMu95QUF0cQlgfExthdqvyE5BKWyfvMNvD8
cGlk/uzxbMpj2if56OPs8JJe0T6c+BVPlogeR0hY0MIeZIksPUQU4UsCFyRNJIVERWd2wWop8WBJ
0ZyXxVvClg+rBlwqeUJ06PJlMCZLZ1w3xYTh5zAPrQmJaepUo0e0g0qAcdy764GQKL2P5TyERC4s
bAjDnJ0PBRtsLnrI+gCqRln62ZRS9NMQ/Iw6QoXKXw+f3YIf/3gJBOTk+bVRUxoGPqRSdCmiwQiH
HI5l0eUIMpMlgANOXcayQ/1a6aeAIdgOKi9nPbjMKPNmeOh5CX7F2CpaqbVXeJmQfRT3yFMkPXfF
x+MPaHl+Z+NF/IjzSJ7PIb7pVP1ouQmWEUSaTgedwGchndxSOl1W3kmW3YKmWxn3CLRxTvIT17tt
XfpAgMtkXe4AV0gdT9679r8IcF37x41fQxWsHFThmtHeQr3YKPZnSLigbfcaU5Qx/kzZDMzOrLqC
ysjkxWaId2CiZHJkfA5Yjg2znFD6F1SHJWG80bdzHd0j9DLmORiwEL7mol6SbAPP+o9+N89Ca2Hh
a2vvdruyFlprhuJNGYgsYQ6BNHSvNIOp2ZlpEjHsKnUAp3NAUReYFb015zDjV6xNFbEw93mbJMLj
E4r+cH5PYcVD9Co0lUC6a0NGnXH3lmCSmi07p54PkSlCugosa8SU4V7ysnpEU/glM0cvqvqEtHQm
OrFN4P1RD4GDCMwaZH+/vSvb7qejYnbVLGmC5xPtSweAVtyQtAJTXjgoDiXPuJpUVUiTxOiSAETx
G5wTqR2qEEXYpbxoS+VQNYzqSjQYqND+t0GskhOy5boHFhJj2wAgx8VlgHS3f3VbeBGG+wEPwuwq
TSRuMLJ6k32rTknXJnrZPtwT6+zxOgBZ8TzolEmGTfQ6ZW0OQXl0CG5Ah8GZNMvGqABkvFd93wSR
bU/SMmNDVMScb2MO5EnK4VkRLBmnx5WYm7BX4ljF9iK4EOrzQVcyQ1cieu5TcA8Nha+pEOrjXMN8
fcer1oC+EdrAWyTOa/hOoML0oiLw3zZXwZJOeystmjPOWYGoRnGN4kGb6sNNU6pJfAZWlw7FY4LY
t2SO9C3yzfTtynDp35TAFPENfEIJRyW/9JfiJB79vb91lKbcKylPb9OYPDZmXLSIFwQA8dW+rj+e
DgaDMRRf+vsS4rE5QcRFNudtPCMFvv+lQZJV/IZTfTNrQp18oIs9xOuokj/ONvT9eJA6TzteumjB
4NgNbAFlIhT5oAc/SeUoHrJA5Q/CUJWQ1ZckXHBJScWZsPHDp+hxh+SYdcrqOctYcO1htPG4Fo0G
WAoWnaE6eL0s7MkPD9HgXmR48IIx9twKuqpzm7VB2Nkrk69DennA2KQh5GDK6At6W3VL1IkIgRTw
Zw/DvtjQ0UFZNIVukEBmgkvRLkBuRoc8UaGEWkiqBH0HWhYytS9sKx+I22exRJZGmsNwG5uAhnpe
SD5YvnEW/4GBeYQG1VcQIQeTJVDoo3VIR8JAEQ3BH01li/7Pisz9N6VC5A3Ta5dehrqGArbdfgHJ
AAk73zoYpDc1TbMv5z47t4ls8VFNvRqnwukj+46iG5cn7JjT4X/aZdEM4EMlmXTgsi60l4vkfXUo
irJe450aKeHG/3w91jNGkRoJSeTafKPWr9ndVQFn6n/YpbCMXOIqtbjyBLUzMWqMZicqQGSbNaKc
gz57Jp8RJrbTn/W5Hv6Cogr+ZTbDTe1SGa0SWN0qXAgRvn4UQj5YuPoae5GzmXHcnN8zJUwi7P27
s7AmZrq/CJhR0XhyWttPfT1SZC5uXDXUWbKP2osUnktfFGH/6qKnAy8RsRacxS4n0tVlcnr/Mq04
OuHTeF96qQYmh41TUCK+hGydrF3r4FMpZV4R9mkV8cYvRuGYdIBCyup/YadoyXq14HqB9Wx1+ENw
5UIdgsVv1KF8I+td8xuwrMwvuwqkdXY6bsKvrlQCn+oaE+M08xMuI2e+I8XB93JWpB0oUsLTjtcI
j+mK+J+7RQlUhzJ6j92dxVzBqqFRRVXnkr6x2E4RZvEltEIjFihLrkURSbQmWFS4aJwGbGiPjWz5
qh+bMgm1uHNQCkHlrQQC6IP/yYrjvi0z402PGmKFm4JLFfNUvD+gYX4V4fVBj1M5SXJS/gglJUqM
af2r/xE0nYA1VKFLMa1whKUE/X6Gct4UaUmPUuG2mJBWORPTk6fwVUGY3a21ilWx2GSOaRunsFiT
ic5JxkYI4i8EqhEskLgQCq7WMDABmZXay+Qwat8o4dUtexP8wxIrWZXQD5ply8G0iJP2THmMGfZY
ygohG4vbooStaEcFt+Ru66TXnUds7Crwc+eOKcdM6hU6+AEu9/DwR0kF3LqxKevYtB8N0tgfbype
Hf9P0xS+ifKzFwKRR2M8ZavAgE75xrQxwilpt/1pOuBVsrdbuAoldzDY+3rNAEaDqBKKAXQa1SDf
MAwuQ66Bb2hORPddPjffkzYoq75bzpe2GapNEpCF5EipCgDD3q8lX1+fNmAPHSRZ7DoFdb0vOufC
S0VXvruJPobvSafJYOf5cFvINL/g3BfcrMNWCkQ0QPY8HUNvU6qb6+RaxGivOmYjFfWlxKfwpWeu
ZSC2IfytzjV5hnyxM9XAshG77DrayNlRjj57z9F47EgnOb1kmoCE4PviFMjnwB+QkdAENG4wMxkl
NvlaSCuo0T0VbSPdSd1dzQHNBM26NRtCyVTe699wXfpyYOTIUAn3v09j41SKgdsE6OeSDpj8aKDY
rPmT25cPrlPVPKXsklPuvMIvRV/iyzAAEM/DS4MbPPmPEQo7iHiNUVNeHvSWD34Px18fUoOp8pkT
u4nMwdadMg5pIxyFDdAgvAruI6pngcZHWDAZFvwPKg1Ro7c/Wz6ViBAvg96C24LXlqFGXIciSJQg
CkIA8iEZiGPD8CvRUQxqFBA601tM4GsnznhsmQSWinQ2ZU3yJiyL4O0SUs7ne0iLJT8b84s5Z9Xt
M/rU/jTCLkas3xVpjpkjdyjPbRUbVft/jzHVxehCFPqJe3eFrHgP145UMAZVQhnj3bXA0+EGyXeU
/6IpoRdmmT37DjaP7suyP/hymgpS2JDtyOJD6J5a+E7PX2gI+WS3XI20/nX/USdLMCH7WCJh0jaW
cUCfQJGiPZg+eIgdVXnfos4ao4atwyAgLWzmlhyoZbT2iapkNLfNP07irxYRVCmMhNkg62K91QqU
AX1BtXlEQgud7hJpEYSVNCMV9UlWB0XKlnQaRVvXrmtI64jNmOJYnBUFjNoflepU6KirUMyhb5A3
oNYv2qltYKnQ+EVIbK1jBg02IV3Wh3oTUWglPFhXis2FTcphY+Q1HcWhQjzJ1Bjh8sK6kk+rW6bo
Xb7upy5PEruS6K0886+6wcCaOJu78R22jr3FmqksCtGi8V3lrsppPUA0tTw3+cj6TpKXHlo0HFnv
nub5WfNdPr3wAuMwsgdJ1bPCqoexTn/158MrAKe2ejeF7pJVwY01s4Ebw+Q4u7i2+Le1tlhdxmtt
3pvMK/BUzoq1q3U2Hqvm7TozffCM/uQOPARhHip4tdvr+EKxQcAGaFoKKSuAJrF92m1dTbWl1Ivl
7IiTNJcXrkov/aL0C9UX7p6FMiduleX9x/Q8U56py9aOQv2RTP+/MhIssGw8hk/VdQNsatJbImQY
IBQBSUbSrbpfRPYsOC6WiMvycovR1seWk+Vkt9hGhBZ8zthYJQhRaboGOUh8yvjkA4IUbSH9ipdV
CsfYKkz2SNU08zlXtifaGD0x5GWn0BG/jC1LozUdF9wiua8Jlu+DXxlTOcM6FqIt4IHzSrSm951D
73nhhx1GHFwBi607gF59np0HG7BEocTciAEWoiozUSCPxlk7iYJFGyHITSEc5DHh9so+i6TwQlEu
Gz6SoYx7wfm2tfjlWeqQs/7zj+8gV9/CQ//WivQ2DOnImnitXTVFkV6+XlwNLR1nld7UsP7urdI7
uA2oMCL1FWfbX/fFgNhND8PNMOvC0DnBQL8QdGfPbh4XlOm/idGCy5MToe7vBwwC15M4wqorI/Kr
QEVevlgdRNf4xhJSoCwetgn8kvji4lMrvjY1EkTgAMzql2EKG6Qx/ItzY/w/PlWBvpayQouaXG7d
2I1cJLxKAiLcS/r2wLqROD4QZNDnNTh39ACRaukklYPWif6WWxcdmZ5cwf/f+5Za7swymtMpXBTl
agumB/oFEWy4XDJHt04P2QVpROByRthl5ilKLqbLXV1IFNs/voKZp3ij+6a4lZq8MviKlqEPssK3
yX1AmVTzUX++YFWRIO3tYzzBXJil7B2qO6DIcX5+OZdjtH92yv6x5FbfyHyeSbqF35/MtoH01vsq
bcx88wV8ivuwdavpF7ZUhHwVzKlmCZWxnwuKNPDkYWZl6JOlcIU4jAigfwxAzeXB69YociSYAowX
P0SFBEeILgJPpHohMKtMSLZBfvXZV12R3gHoF0gS90Vo9ovjLCeemyG+BT58d9cUFWaxGix0n0Mq
l6EWwaHP1DwKhzENXcBmAheh4iTC3UVbFcUEMNxOP87Vpe4MqqjY6mtu8opaWN1skPYtcYNY2SA5
prUvey9Rj6GUCiVnNgGnrWnuqEQoWDSXDRovmuOiL99YPtEvswMdeWRlkEO2se+v7R86HM50dZpf
0raq8FDOUb/LtZ5pYs9qFF2s0F750iZQo5F3S4yetiuVBGV+bOiuLcjCSkgW8n6lX5iOazX5ErQl
mFTumeJDuiDz08Gps2Dl3smGm72HjJZsSQ94gcn5BOR5Ns+dYnT+vYdPPAtrNHOLPLJI++SKT0HN
J2/XpiWreQoGqqmXByoI6uWY2S1MmBStt5pVBcthZsX/k4F5IQ2gXVbCONprh3CrXijvPUjw7hsv
bMSN6jBVSopHKTsB8Wgq/ZBrw5oT6YUwuqQlLtCrauzy4l0eunoW1UqHfrKpMwLsG70uNbsYz8Yk
yU43SFFoVBlmDbtuRNbdTpwXzeGxRgdTrUn8A80HTQUe3BQFSYTBT6er1I/mK6lgLsA6DPp3JYG+
TLeNu2q01c/l15TaAsx+KeMVHKrwVNCBjW5vKIbw0VLynfGfloqmhaJQfehZ3pH5SWpLsrfyuu3X
qSGW9YYQqP6EyjkShskXEtaDWJJE0y0yoEvUcJHXUY5KqAYwiU3WYzI5G6JtSXhgxeyhdxArkxfs
irQHEUALzkbxWi2CNg8AKxTosC653pDgmkSLWT2Aw+GjSDQNAg2QQTc5DTTrgV1EpzQcelg32cSl
yEWg7SY0UCY01ztRVPvvEIVUZtJCWgyFiKgEIPpduMcQsae/YQnI1nZa0UakQZJDqtBEfLWfnvZE
omOC54pHWGP2dvFdWQM/9cspVJcE3X4Np3BMi6kgX5jq22/A+qQKnB5VI9QoN3DDpmOVkypIJNi7
ugRxB29AwDeg2iulshkTPrgEokWx8z7DMvXO+jshdvpTB84SYaupsZmyU5/gZ4uxbVx7fDe2f+vS
6K/SF6EOEZ7+8WqeETpgb1c4x+cwZb097qUczFpyTvFM5IXloEuNRfbXXr/x2C/kB8gh0tejRFK3
sY8iXoXglN+62QZ10JRfw7+hcFdH1vv6BVQpvv46skwZVeTx5dMSUewYv/P/aDqvLVW1KIh+EWMY
QV8VJIiKmPvFoXaLmHP6+jsLzj0cO6lI2GHtWlW1tLHw5lqwzNSSLmdHzzaEQRLAdQlq+GgiGZ5V
rKZT0vSlEIxVXh6tijuklJ9wF61kOEZ2yblDQ9fnf0KoY90KeuGAFZx2pmsqDZaS/i/U+9Usts4+
iCn2iErr2j8S9uRC9nvTbBWdm68oS5957D4gyetg2Sf5Pgn5ypxTFeH6yS52EL4T8R2zZ6jv3jxF
CXGUVA2Kol9+HkufuftXAs3FSPE1NqMgCgra7s2ax98bJq8n3m5xFMRsZ2gc2hJg2jpSed0Y7Aqb
r3YyeC0BbsnU1e3LRGQlC9qSwjPm10idXoOmVkhSUQi0vy15Vet2b1iRFkbieqtbKJ7TCCGt6rjC
kk29IRepa9DNS1YT6DN1kwXDfVjZNslri7+F2Bq+o3ckGzyRLpSVV5gmNvGdKhqCW9WNNaMr3aQx
gJlSVZc1aikCK6MvXMIGFjuhhfMxZMtacOjimJ2NtYKPFA1I+Gct8xEU3xjXai8fmLL/v2FDwa7r
BGFmX0i1ZlJNexc+ScOrhivgOnLTxHOMnPnordcsmTkZ5XRcmveZcUU61fSo6S/jm2fFrfIUZ45a
aMLcRj8qaCmmhZi5GoKXnMfyOlD2HadBWE04djMGkqUW6piRYphaLrBd9cHCx+W7sOQIVPWI8prK
6sCKwWKD0J8FTg45immQDbacLVeOem4CNvVZGoaLPKfpA/gUekeuynxngcYTsDOLPVQ6N4qkMVMs
o/SyoqIE654imKneLjICVjmcBfvMTkUTys99KPclnLm00H0xraYA0teUIXLez6/x/6tg1susnTXz
KpzQGwz4Hhq/NTVgBqY35PliguV8ytM9ydfJysjmeGNO88nXx0uuWcZfG+q+4o+MlbcalrK3uuRC
F/VOmZ1pxjeoZuNcYnP4xcDZZIpAwjLe21cuPrVWaN6kkOfws/UZVHJ44Tf2tVXIhQlMM4zwqwSY
UxDEVOfPu2yuMjk6F1gam6+EG8Tl8o4DZUyzzKg0SMKdy9wkvntqQ0rsldtZ06SJcsuU9eR+Pfqy
lHu4cN107mp0NLaX1hT87/y0qIu1pCHo0nKtyJDILFEHptSGUujoKfxytCEw15bACNJzAkklHn8F
yrlLdK5AO/Nf6/+yvEtqzbSG65xiPN2g/HT1GT8lR75t9+yPUK84IgVIN6JQabTzxQwxe6AXmyzJ
uHl5o1vSPPKbS8uATqPP1J5TLos5m2ckP8O5Tw5cNP19yiSOIUxzHlPsbaI5mrULuM6/qVowIbZx
XAWQQE6sjlemwkuWQxrH6mhfFMBkcnoCPSVhcxaCEiY9FlGqNgLcDmKepXp/fkhDZFkaFZzk9HRT
1ckUJhXYgxqcwCcdu67dmXm+5lTiqq9j4+o6e9zcNdYq9ZnaRKxYfGfB7wC3CCxcJ5MGa/O9Y3pY
QZk3zh6neDUu5eiOF8zwnWSAW//HsvuB2x1orSXYlGeDgJKO3Zl+xKzetXbty1pQ2mCggV8gDkiO
5l7N/YquhSgfEQ1KBPlsTiZAkSwO1IBIjakPKVDHHCaeRIAJzLTEAnOCg3nD6RaV0NT2CLex6CpM
xmAM5QC8GBLtvLfp4i/RJLXJ/oaCGwWIagufTu4ognBclhklZnwTOaD2Lb5pt86HaXaeCGO+Y480
I9LA93St+WPb7AMhOBy5CZMHYJXwo4b5yD3T3wvCfMBWnRGWLAQ7keoNE+CSrZfwW6WFcQz/c2gd
hFT5S3SKMnHRdP3yNWFqeq15387ojCSNKV2i1Jv/sR+o1YSrLoIaWl3pddnD/9CIEDSgdo/rm+VO
S94d2FMfrVk4z6pCWceinPz4ANe+HVOx4JPLEZhz66CTtE89vjM/7/mqmKYAfCzwSCLobOOZE++X
1c2VHPggv6vCVcWNP/+dXfbaL7KiJdbImTj3ZgUbkxIxiq6v4qvLUD9Vmx8iByH/inckhr3D2RZ7
OwXOIq8BGMTlKXnn5jFLQRF2cjUWNK4cQyB4rXV/FZAqLBYAlG9nePpqlKMMmAKSElda2BCse/IL
7pUIKrtWhFVdydQV7+kq5rFTqbGGRM1eH95lWY3Awrx+e+MK+iNKVj+kx2kknxp41Jag2BFZB6jQ
1hophPcyKlCCkj6vAUljkF6iwULLUZVV1UKJgUwSGns6vtrjvFqOvuZ4i2KVVzOjBTKA5JDxzRMX
k7w5zAflwgRZkQBrKzLqv7z175hyP8YRb0ZXOLFyDIqBLm3LLvulGPCSnJl2pZ3DHHQLrhYI8lfU
wMNwmYcGeZykrzmUbVKaQAiQ1uX6qvGu4J6gICp20ppKw9u/2Y/Rk9KGXKtsUNZQj7iP89dD25UY
8Nk49nYLypuOn6v7zPxJD405MuPFnDxzOaz5xoAZiGIAJ3s/vHTq3Vt8GGEVxcy1fHVuo9K4SpGN
+c9jXG8/kJndMHGq2oZPKpyKDbUAunFpC/WwempsZ3CO32BnnwVehGdEDL2zf/bv01K/3q5/qY15
xDYrSk7ND/HgtVm8Iz1pfJPGc2j8oXLv3YdWFxu89n3yGZVm154Rl10M8IfUR5Fh/ncyE1UI84AM
PMFw9f/tBtfh45aXVu+xKBA5la5oeImOeqfOllLhBQw3qNuwHSbdXfu9xJEg6c7dO4qM4RFEfnSh
Hs1lfFjcp8aqujxODs5pjb6svQlL3eNw7hrd6+Ad3oLTuMJUV5ttIvQamA1Gcj0RXtKrrWt9PsVq
F1f4yYSvbrYaTViCMjXnOUwASKIJlvjG4NzZDK/4LI0/o3Sn2/Om4Mhm8J1s7fodSuimZfpGdz84
knxqm1EmXqUGN+k53Mr+OP9IxV6zIEzUQz9+enHcWAmBwg8orjdd046KAFMCoRjO+Rpno3wm/Y8V
f2iT14b4Q8N96wJ9/uYq6JRpl8iAZdtqpd7dp+7nG94CN5pIW/wFZS4Umj/QjnFOaqMo+5CENZaq
16V5cfN7Jh5SiKWAqoKyVP0Yu09QT0Xv8jrd2E9PFhGJc6HWkw5TD0W4eRwJjDcUkb9oE6OBhLSs
KXBc94Kb/KW7je5UJbiHu+495KIeutkWn+JzdIKLp6dqDHovtHB65gyWNXevfrml9QDVJaaFMSR/
bHyOtM+jr5IyuAxltpiVQLVQVP6I+Hp66qbs7dDddelKO35J4yMNKo2t6XGox2N89l+ONa1OKcKz
uIaqHqmvSUxri7Xth5Tq2Q/3wy2endqMnsln6HH2b+PyFIv/6WZ4GmszBiIvqyrmNTz6Oo8ypqR8
/I49lsDMSpTbvIbyKQJ3YtiFBbLe+8Xpd5ouTrVmkQIUtOjsPz11US7at3VxtcX/Y5Eu3tNkQSkJ
KkCk4+fUGlQH+rlO0YXilLInxelj/VoTuU6Lq9t6N7YGFUDw/nkebNMGhSnODLCQ8/iIU3RZf1fW
QBuupoNSv9wr9kp9s2N2HsEmfAS3AEmD+XOgCsm0Wmqep6WfTq1T6txYFVIa8e7WL3Y5sYHYi4n+
16h/9Xb4yv87lURQRpybfHzZ9O71xoshlGaBHRXlzhjMCy2+zhfGzS78zBfJUhvGpneS6oxFDOrQ
ALKvBcS9lPq49e4vVLhNvhZn1cii1AhDMjNDufFJeztcW0flV6O4dc8JZTl+rPIgTWc1gOfzcVmD
iEkjT5sHRputUyFtVLEpYZEUfIqfAlLj70rtI7NToKn/lP4YCG8Lc0GzvJNWJnULb2Z4gC9hUJnD
uYNrHewCS5aXqqjUqI/CbElQNt1UGrVCg9z5T3lUHhcmheVp1yyF1vA5fU9fXbQZ0wO3/tKuhAnX
YvBAyNe/bxrJhLuzaaLFmW5G9ejcv3lm5xgZES7NmsxyuAr0nPSGDH2zTBOh44jZaTrGDuvQOGKu
LsdfjLp/idsp2U35d1Ft4KgYuS27XsDKpoxCO4vJqD+vf8z87KpLRjskMYCWrzUmm/pqGCAFfUwX
+AcRuJH01kZ0BG8rZNlVPlmrpMGITcGw8l3HphJNCuDBHEvOYXHpGAMj/PauI84vWVjhnDUlebC0
YXDvb40rzP2kUWcQX1D9gs/IAA5lP5XnIG92sNPBqf1i4H/3DPyywRVWzCTvqRUhToxebRPSe6tC
gBThm9uF5T/4TjlAfx+kAzP+TCr9r2e6JecYUjsNHuqGnlH15j9UvFh9Z58lFMMPd2PTebJcCROc
YCvZzLODBL4Z1jrUper1KmtKmozOmF5dxmUf1k11VqNCEpHFi99voKdWRN/apI2CCrQw8fQg4tpm
v96jKBRm+lYEOMNFV74QRQULjDkw5ZixlMnnRwgIlR2YhfScqDosXAgLsv85Nq8Y4sPbgWWISdoK
IxQbKEaiXBRr7Ho2pufBhiCZHPIpg+qYXaBOFmZCxMV4xqVcdRsEiehNBZ4Qs/vBzsAthJDkiIiW
nmUk9tfwlVWak8aYXHWQxXE5QK5cgrIIb+zTNGfoaUmbN9FjXGzth7JWrwVmYE1ZkNdbFIXz6jIB
Da3eAatJnuyfKSW/HbJgcp9+tbXxayDn1qlRWVBfD+E96qoiHLH2FSB0Rf0PeuQtvv4W6TI/b5ZM
3LRng5eiz6TWyDNi1GH9QwGwLr0Ko7p1eYKTM6zQctNAX1JpVZVZEsahVb3OXd4KT8h2gLg9XDaf
fpHB+tukHNEjphQXfyoIXWf8v60fi7S78/Z+1bt98KY7hp+OOabhPPAkmhYjKan4eP5wH25X6Y8x
Tdbm6OC9J68xuEOCY9HYat3b8JYrr+YZrz1qv0CFQRhYaWw4Q7y8gDMfzS2TJp/PCmiI52d5ZVJU
aqYT/btGdeb7dWV9ZFFztje/sBsL60//Ma79Vn537+bu5x5Z7SeF5swXKmRjeulCTRsOl0zty+kx
4jS5y7D48JVDIzamQbEcFzCPloNQJ4N9Hniu6eoIs9OWtVDaBQAGkQg5NExRyFJlJuzKDSF7J3d0
xeLrEKtV/RwoK4RPu0WDVnwuyAD/b5lPYHyt1KlSM0k36e7f7c8iTTQiVNslJiZ8KqnHgGFQoVGG
febvJHk+9+rtlBph6FC9evcQq6bZwzVY9xGoXtwn3lab1pkAbj84eDo4CIAuCBg8ak4d53JqHu7a
2/DWtYZmQHPYOa+xMU3bj9F1tRmYMqOdyI8PnIkT3NYoAaSPvzDsD573RhlYn7PcNomV8OHWPSk0
jMl7+b0hMGycf5k+iILfUzj2fK8sKHJ4JUhaXpcvALikeTaaV8rUxae/018VEe1g/3vppO3rpmEt
qYl4jVDb30aXoLhCu5FWVIHo2cNRIqzNdhhWV93z5ERYj+v1Xwm3fam/n+3NoBzjKAsPy9vh9nLp
JK5AzdhHeUSKCcwQ1K84mYdVp8r1Kbc5z3Y6qnYrEebgrTpXvfGGkXmEGAG/np56cKnPRMbwjr/2
JThgMdA5+TjbQCpSDpQSXxkIB+lyJCuBTSuCICc8YTZhV4CJoms+G1aMrtM+dJTYXIlyIeaCcP4d
vCd4GRhY6vsN/rTZWAyOJIVzge2cGWSg5INeDJAgtxW9+908YM6El+/a7L1a84GEiKJxiMyhfWk/
oA0DzTxV/xeuvyxQtaFOQNEUo18inStJcv6xD4S4854EuYiTBK/CLoF9+mRPdffmHyHEvex0+HQg
WyykMi609t3tjSzKJbwhl5ZU+gad6wUl/UiGInciuzINihWf2KQxWRznIILo3APx0iVLl8nOuSHl
utxkgVm23Uu46Z7Cnb/zU9/4CeudXXj+4EtDRSW3iIfMzs+desROW4jLTvolM89qcQQ4gqbZO1Mf
OTEO3iXmb2qMMRCEkusV3eLPDTua/A6k/kxgTo7U5P4zkNKR72UiviDFFyfNVJqFyAxNROBys9Gz
JjbGspi62GjTOxKJ6++6OU+oOFXn6mEeh24wCe+BLKskJ9dVeuA5pI098SjGZ+9NPVxP9mOVRpJi
m669yEYHE52hOUxcyylEddKGNSTEEiqSFW9GUOcnsHhE+Cl3BHbIxqrc12dnJtqdBNGacvS4Lk2g
ASFFrPMa3iWD1eu/w6j8r2y3+RDL2RQar3MjJSqG98VwjsyRU0bHnvvd1tmhNjVimja4PXlbtaHZ
zhcFB7QlJxglvnwBdVSZvjXbQW6bK/kYJkVdHmz0TWyRPjaMU/JHNHBoPlM1R5GR5Cn0ZAfS3Ovw
t5CdXPnVy9xIIjSjqQaKngYKqgt8Rp+D06d+IgKX+EGmvZIZYZVTl5JMhIWcFQ2zQNuugyS7a3E0
NbsgSbYOzsTUe9dM6KobqXGYJXAYnEB+ABYMQB6pvyNUSV2Jz6AWHi4BkoKKcS077VXCPckyvPR4
jrOJcV7uqaa3TCa4SaLCi0183VdfeiHflOqVypBvf/+OLAevSmgq8Nb3hW5qU5OT9YrOhw+hWanT
ybM8dw9GdWxvYtQXWnSqvnOeS1KSSdAzifZopdFBrDb1ZJlAQIolU0cmDvSu4G0C6NUIzObS2Tom
0L1PUgsbvdbHvQsIfkcC22WxJBmuBQAsTQy1/ICaSmBB/2fTxU4UuJQzmDXh7f0zUyKwCLaKgOXk
G4QgEcGjcWOAguEEa0fs3Loti4G6TSlSlQ1VXFj1jdbFeyIpchB6oTlHq6oknJQgiiIV5YkYpfJB
gv5BjzJQPhDTJcO8xaBWyW1ALUX4VDxt36BP9I1wz3mcSPvZN++E4lziaGqXsqcDOXAKWM24Do6F
rljCWKomu5d1yS2if5fHlDLsugyikWcHQzUCXRplASWoTa+o0PUyLTCIcf898pdb/quNx7eP13dT
lD9kcN5Apt9yYfhMxITP9UDkJ7nIwh+ZWt17R1SRQysY4UT2aYlGKyGQ/P4+cmGdgNJk6ZfV6h0A
ZTTvwR7kaLrSEINbJ700H6dheTNy8l8cJ3FWSbpnWWKNyJCm9HE0+C4mDGryrFIA4HG2I9n8gUGZ
u9ydermh/odVhzKuCtbza5BfhyL1gotR3lTIFwCK5kQ5pI0dZRV0BcneZFdsExYHx6JdB33GG6Dg
CtukAxIo0pIPDAUqAFex3/1Pr9opM1IWejLnSNWXeWhg0jwrKQI9l8COpIYIqMq/aFPykzQNC0uU
C/mrSGER+4nVr1SH2lTagkLhSfWjxqgWkzN2lQgBtOyy/qQhbMNtqHdI2aZXcieh11oRJ8dD79OC
MlfA5WsPhKLSfMrIXNXKFe9puxIVYW8kvl4tS5lKL/MEm5LWW3iUcnK8WOuVQP3r4qkAWTopdA2Y
lmqWWr7q80Q9OtNIlM7OWUEiBWdHJxYmPuiQ9l82ULWo+NxpSI5kIIQ9ftGM3BtH79utOmKV7hiQ
VntSEzDwNTuTNVFqQySBw6xKQ8Eakc/TzL7vbDtKrp8oy7GGVT+b1V3Vh4CtqfhDHz8g0yHqZs45
VyOUfULJN+0CO//VHbSyweyFbcILE5YXrnyyRM8tMdW+vxAnRCqASEEcoQar1bDSDUoKqHFqTJaG
mPoM2GwY1MiU+Z8G9Zpd7c7DrGSHX8D+xSL6o6xltmFC0iq7Cp9erc+0SmAjs5sXf3tkJQq+Lgxy
2RzTuXISLB8XeIEkamrK6qCiRGSyBx2EHm98WnKvFtUYkYOOdqh5wqLaIzjLP9vBV+uES8+W2Koa
yKh/6xXIYkwQP3tMXpo8NYkmODCl/jdImQnucHSJf64QN2TELzIJtjAYO0t6Fym/qkH/RDeoN89e
DD+owPrziv1WAZBzSWcS18jCgfOndmwk4ZmRmY+p68E8rVlangfaavZf6q5AgTjYMteEoebFueSx
36vFTfN5KYvXm1tZHIEuT6B+lwXW+ziYA2rA57qwq51bmFGqGbdcHVUUg+ZG+ErzTVCMOA/L5VI/
yGXaZQafZQwXclJZY2O0mXX5a+iC+0aRCnbcHYCZIz67BLN7ZtRjYya2jxhE/BmaTBlPLv6qcPFI
PKy5UbpEnnw6hHv6Pc/h8bLIhb6Iap9UfyfzfeDiafbUhWRsuAENyI6b71iTszvtdpI/XfZ0hpxn
Q2tDhhqQC4022jT7CKfgj0KXAS7OQxyumj1VuwTWav1IWzdUPjnnQWbX+y8Kw2KT8wo/0vZzPpQu
YAQOga1Cat/MCD04CwMvHE3ib6KEnSJUjIsoDrSqmvbcIwMawYgm0PjjDhJWZHQJpoGObPMVGq1K
A/k9ch7ZdKHz13XUucEjUv5vhLKHWoEcwEKcb4XYgFyktHpr5V9FE1KLF3UH6WieQFUIzYKOS19i
vltpb/g0L5C5DAIMDuizjWDN7Cv9zAz6Va1BOSDcevQ+nY5WLKxqWA/l7tCfzJbTatZCsi+xOmuZ
CiMv3lFjUHfnSBWDD2tSzI6qgUqO3MJyQDUAN8HNqpwtUGSI9XWsQMZdNZl7MbEeqYABIUq6FIYe
+xKV4UKVcE4iT63OekU7o8WI7GQlQ6GXvOPtp1Ea7B7Ny/TbLce1sg3kuXN3T+/zIp9/pSEY3uGv
sqUSdeO976e40TJh15yN0cSW3UsDFtuBuCmWdwkuCWWlsY7zdkA/9RYrd4jVV+p0Uukr0M97HpQU
rk4OfTkAXdhueJJoU3UR6LF/FEJhdJNAsEaZmXv7zmrj3C7585ZME4zR++snxFm0+1LjRBbs0Px8
2vUS5aOtuErhr2g+qHekF8DCwv4STZUbxviAinPTLUWbZRVK9K5z2zongq3Op/eJClE5Nv3k0pB9
FuW5qbrwAjf/NxrUXSu4duWmBk4AtRF7barWYB3ovcN3iEdRaPSoxtwFzsqYyapvI6dtQ8sSruRx
udu6deC1bpVw/LC1KQbjyS9Uga0GnHR4HR+Gp6ERwAJEHnF3iyw4lJdXk6Yc2gUE4do79664lPfg
AJFiUfms6+yl8i3BsbfvIQc/NbeD00jbYZT062cHh/42DCKt+pM+FXp40bZ3oSzMhXowFIcZUMtr
RKHzPnWJO59OvV0Od2JiIbWXse3Zo14NVuIliPf1Xq2/65IIO/tQnzCaOHVY51DDrDYjL2jE33a9
lbT30TYqBTjzeEZodkG940pcH1a6m7DiUts5s5eSn2R9eh2e4tRTK1G+6kEeb7egfDlwEQDygHxq
v9rD/Qd67xlgjG8QVvmarguYoT6CLYlLkFBVYtuGtQ5Jj741oPDC4Bh2CkEBQkC34n5X85/6QCUh
nq0XCY459aRfASjbK7i2ZDdBvWoqblbiYlSKS3yt2xsCUbGOFaBtfB6h0TZIKQJHY/NUpPJsebVb
mO7xMDvbW8u5TOqvZr3Y3rXIrm7fjcq98YAqEHyI8S4hYusSvIHnCJ+7zmtSvtgkUJLqdA92Fp7o
0Rf7/BwcgFztsum8KUbuFLpQ418Qk8l+4g5F3vugHNPOm38IoKg3vokw7jqXbGCp6vQVV0YvBvby
ybtjCvL0T1b4PXqpVra09wSMdrU/OrsZyZCSXYG95RymrzKp48aVKBaHzQJ0GNZgWzfBGLK9H9R2
dl7Gec9iPzDXW0gK3+ZD2UOstvjxGJbh+i7eKXCyNd1GFYdEqGzI5+QHV3MbHi8EKQL4wADCenW+
y/ezdcWIbOfUoDcQ2IzunlV05lFx3yk8vXLRqRdVqw/e0OhUc0CpqkevXPaN2IyojRQZcT1+ewZB
P2NDLSKz2sUkNKIaVWRYDb7E7PFGEyTDcPjDbAzvTqygdx1taefertNKn+03D40nO/fuqaaVXMn4
LLC358SIccl/e3OGnaeH811bg825XfEFcpy9GwHCzi9TjKYayKWuAqZTdPbeOdD2dl8Mv6+saA1s
W7ZjN42o8pZtRQqIqVTEgSHl4F8YxBlYLmH65It+KwcFUk/8oIeKCFF1rEfFgV61b3XqnRI/7cJi
tVHnF6NDaMScCP4jxEXm3lcqypx4JygVk863KYoqfl3MhzjnGa42E74qNdDckldgO1CSWFYOCqAV
3kt4q+BcjyfFkqHUEWwn+MB8sH64ZcwJkhSoyGWfKhfLioPJLLrqnaOhe9+iKgfjneIEhfRYY/S2
/oZNpHI6il/DscvEf5hWgDz/zDJDy2JtmRtbW0R/rZBYhhd9vJrCuldxxcUXj/4YSc4gPR3tNNvB
zTkyAikxnHgf5xh9yFKYDC4oSYMSy9f5j1LX5/ArnsmNz1OCpS5m1hwisthGX2g7mrERHrhIBlkS
P0gLaNOCBV0ACBLJYAkHKgROAqYMgPClwh0tsPR5OiEIaRhtvBhFXt48RqYoY2PLHhMNIX9mlhNZ
ELQpAwFUxw9rMFhBu1adY5LJwhMnBLl0HYINygDBGNquvJmlRxW/udMacVcRM+4b9/L2zwkRvNLO
at0BpuSep1oeavELPIZQkTCWumUQk1VTC57UEYb21lMRLiPYehYwP4HBYZU8HMNs1IlN6m6VMl+t
Q8lOrx1rN7mdZ+dFnXb7niMbNoguUqTXAQYztKSNB6e9xYzIdvAFZB5AMA8huCOhiWywVfGM6oHU
IlFUXwweGPQSX1ddQaCGW6EmmLw3YCyxupKAEWgG+9FXeOM0LWKdG5vRT4dWfz6o9N7BM5h7c+/I
o+Bfto1j+x4UWOhgTdv+dj9QJj7Rt8tnZi9JwydvqDwaaZiGVucOxnkPbi1W1XGF8PHrXlYA3ldH
T1Q7ehG1EAFVq1g3FbIiVI+hWONakklSrbM+wnCXh2qNXm8QRLFYyCGpjE9HbP51jjFvwBFVU+Yd
KgiWiNxStV25JVjTIn4Rd//pa8orjW9xtbVj6tuTz6ZHlYiNsECkjE6xnQSxFhVaxQmgPNPPBYM9
Wm7x3LwZrV24yQu9YL0ZFghcbuTOZ1p3mbauxr69b78txCT5dmxfPdPHGZ64RstSQFi/0NPCK4M+
/z2zWoHi3TPETMGhzOJNFJUCzbXw+hK3ym+zxPknLFCvzUr7znhSam+DbXAYYPRKwTYT3Q0uWuiJ
CY6B0/CV/TGezrZqP0mk1hp32BDUs3u2zh/3DIEGj6qX9/IebRniPdqXOxYwte62s+Hr926bXQAs
ps0ND8plSpRmhDBg/Uub8YJFqH43wkoX/AWSaHjc2tjj8QdCjv2pVY5I0ZuxMdyMbpPbxICnj6h2
9Jg8Jq/JcfS5Nc81x4jSXnK2hQkqFFBAACr38AxSrpb/3gSHmvxoTjSOuX3dgCEk3h44xX+QoJmP
q0bDqjaNz/RLNtQMvowzCD/ejc8EuiAmgymRS+rUkraFfHNhTs9fKH01TLKpD0GUmkkJxtXRY/jF
2mmazBtpefwEzsEsy5mf+leK7HZO5BYZLZ4Nc2XRuwr+qeocqk5SdeZU9Dwj/i46JIdIXD6Xj9ew
YjBFptSIgL/nczsOBZjoVCZNHoE5fT3c+rd3Cysb+4LvGahsrVlR2pEshdE5emei1u+1eTFDutm1
fWfU7J339guPZlit420sl9IXDeIBhK3moUTNm7akPMHFPmKHL6Sj3vx2LVba2MOxdOxQ5Lg0lpZa
SWNNNDCQAIlOmekmqCq9ZJNJoyS0Up/ZUQ5AWWktFuDTE5CKcCQLw1q0ITA1AG9YzqFWEbAu3ieQ
hTJBRXQ9ufZHVMcXgCN4IpARDElW20pczQHR4WEB7edr8//rtgmgjmaaFMS7FaMB0Y+0lcBCrEhZ
66En1nnr7PEKAFoWXJKZlAkH/GVROcKSgSU4F0CAj2pyvKGieMUrsRHpFfsTWY4qB5wdY6SLhD0f
sfWJujCC6zBiBJOvE1JvbDGnBdpX6NF5XYhyDOzjbCfm0HI04ik+0ZLo2q79qnvLv07Ih7CRJ+FN
HrcIhVKWQQ9h67tQQIfgH6sZwi5jpBGaKKJ9fghya80rSaTYZF+91CXDA6BTIk+za149pNe6GCqP
pDSO0jbKmmQpmX/QpHLFnBU25KrsSb2HAen/wRZ0YTvY9EjybnqbHu5WKCWLLLx7UOlURpQCOaz3
jAzV0is2kABBLMjrE2NQBYxhNPG+9lKi8PyUtLTKzfo2LGk+2Ct2vlTZebdPnTTYwoejgBSMuAol
LDXoaj7et6oTMeZkOPtwD86ZQbhCPHPDI13hoKxpd0FeHbP0dwpe7gl/8UMAs0AFNo/2h5XX0a5S
SvPYY/kEvIGa137wMsFBt4ZarohwKEF70POwuGdJhlpA/UB6CE3veuWuT/D0U6WKp1AYvZP3Zby+
tOHrDUQbqAR4jm/anb7m5pF6+dMWSaMUiJqvjH2etZefZvYB+pBGva2dyoLohugRzUEvA4vl4wtR
n5y8aq6LmD8mf4DyU6RIPWW6kG3gdmhbSrDC34X2iMMqxpF+fiC6MAZfOEgWpJSyNHpipegwKdIN
JmSIfqTX6RcqM/SGkgJoxZBfA0igIENKvQvIfyp3E/2tXDo1nS2MPqs8X8aEFdwF5GT//0gk/SX4
O5bjKwE6BQIipetYfDh/WFbS/bAEUOoOvxxhT0mjxQfEcaaAsZp0e/wzoWAmDh9HAUNaP7AdOPkb
+A5sjlQbfWLbig2WG3IBomGjF95gFLlpzX0WL2af0+LAfR23H7v/59s4AO1BGhFtOi/4TtR2Nry/
PwzCsxHjQXZSliSrlbB5GdVLfCMZc4UxUKSal8O45BLGk+ULXUen4rqNKCTh5gIPYsJZb3REAIIB
1eWaU8ABdft7Ek9etlMOZiFY4zDGYWAxWP9W3U2QDkMdzw2WpwpdyYo0M77k7GCi4t06XEKBAKDb
tGKoHowhAgcP+B3pVNQK2SPRG5vKhPThT6MqH7en1Onb07v1CnKI3EidMk59XJiE98aKPYk8m4I4
hYe5hKp/GwCePZvGBaQ0nbQPhkIHR7tURDCjHaZZKeBbw1+qvyzfpLZ7bsSos/qzHDdOGj4S8Ztr
TW5uFWkOLuj08Drl5ehoWRcUMKLStbn77PH3OUy9KiPHFT6wbB+VRhN6mfcbabheCF10ihiW9K92
e1xy83yK2rla78+pW7rQbDO3Wm6VDuxrU5ke0hPRXS5SF7VKZQxKTVW9kwfIPw/ZnmQy8hyD7p7p
8fNMnr6iINOfa25HzC9gVC13LvRWoNMlF1WXkvuitXXWTdrCl0H+4ylHBXVJrq7y1/6L1YYR6v5z
fxVpLeMHq1YHCpE7MWcFYLZHp+Mlmid0nzXjaPxOWTlAP9YM/gxWkdUEGIUXSOnARUgKntao1Pes
NqjiPyGJPMgp1dLy3Lv8HvVTNFmJWJEXR6y6So4IvjqPawQI9Y64GnL7kOfSpMp3Ju8eJns2ohFK
8DGwsOdK7yBUdqXpynJAbGUxybHkgOnDPmFXcgI4FopLkoe0DdP6//bsNZI69r4POpJZHEo+qayF
2a61r8G2vWmbLSrP1oMP9Q2oi4BiQ3pOsT7y5UY5EC3jDdcMgsZCdkEc3Oziz8oBGhUShMLiKIBg
clSRrjiUG9zJUED7ImznzV4RCmazWA3QGeBLgbYs5zPgOG7QgEGlzSDCLAP4wCnqqivvojBKQZU8
8HM32bzTSI2i81PaFA+VD7ata9nR6wSVyZTfvQBqmZeokDlFD4jQD6xjgBZOoQFYoDBeSfVDCE+E
yH81EfEFI0/p1lotWp1IXPnwLrrhE9XFbjzvmP0rlLrBgfHuk6WelWXU4lfrWpo2rbTk0ENloSZG
uiIIgzao4bCeBRsatLWZpCcg2PQfVDDXiukL7REVA6MHOOL6iRTO55frWojGfHDwC1MRb1D5LkYQ
X3SSmFZ0pn3laQddZ01Q1lfWUsEejFXoqNBOmcCyFHghKOODrRnJdOsDIAR+lkP21r8iIOF1NYAN
7LS4lgWCQaJBtUdhKuKMKPFBM8xNHpOhxDaovKS6EnNDt5+y2giud9lTVGN/NyF3wEEiiUBGUNm5
/EFYKmMq1tNRnlJEK+2UnRHMVhLRyuw9s4S0+K7KQCvlzS0mgyKJGf5wO+RffYpd/1DAoHUeXR/2
5keZclyddq0PzYHKGjQJZS2UG9QmsRF3lnliQt1fhnA6+FAJYHDfoNhOA004RGTcLBixjAtyw8tC
sPaQoXikQYGKPS62ex1KulNyTJlFIiwGCEWA4pMV/2UStVTWslA5hJctkGnjCZ7YxEa/zqo9ifbd
N0Jw6be6VoBp1qLsXMEPpJUuNT7DWoscybVxinY8J9ssLbbz/JYC9CwRq8Jzed5FvSKvhYBdKdmT
PToKkmtMTPy/4cfYW6ppXqHlS+Nw9i8LSKnZJptE1dhSNdISagRWaxhUWplPIyktcuh0duZ5TVka
FHXdtBDQtlrlbVgrHNhQje4ooDcpvUbLKTq66Hk/TUAI0JgXbMnokfm/ndAJXf4xKOBnoPgui/Gy
oAyuaajl/iV+++9nM2lDyrwDil3w5P/0BcZheY8nmoTUL4SK8sNDGbBHtyN/d9NNu5BAFhIW3MO3
bULNrQV1ShMLItNkJKMG4j5CTHXOrJZapq0WsUqBvVYRSoSaQ9NWeK9H+g8QvWfl7BSGK+gh5Mnb
DAWSdKl0EqIS0O+HhwZmPUgusSddK0Uu61gW1fyUs0QOrMqopCGqicgPVfsbWWFuWX/FuD7nFdxt
+XZUe/lZCjhE1Anfl1n6BQgnAFBmHJmMJCs+9O98OCrNXrpRhyyPr5FUwEbOOMzZP/lYKjVjzrwT
tiFgLKOmsUgV50tbtgBqkRXJBrI8IMvl6Zrn/w/a1cDexF2yCHtkQKF0tvmWMzuEZkptD+WFr/Jt
zbc5fxepQfQGsTRyEreI1mqkylmrieafpUJZWuxq7UQMBkQtQli+INOdywAbZc0zYEjwr1LXN9L4
ZVeUAq3rhDMrpVQONJBq0YvhFyXWla1XTlCVUrp3VH/YUjF8kPxE+Yj/nAaxLPhWrEt/wI04XyCr
jxQBM7EVJenTVuPNfWiIjSTLUUS/+TUDSYjUA2FAxUe0NeBdIU1FGXntiGimp3sGGM95QPhzKNdn
Uqym5tdomvVYzU1FUlUmVYOVqte+KaGqqJWGR6DMYeDKlIuOYonmBr9wqkpdFt+/e2aEY5Mm+Jfb
JaD0e2UYNgAT00UpwViTKYOaH/YJklReYu47012TG4junOn8UivA/81mFflkniBWQWZu6ZYVgsNY
HnFHZIuFzBVO3Q0bKc5QMnEdnDZFsNnWT/EkYEx1lj0UbRazae59a/YRuym3AxxO784da9SYUJ81
5z93e4PnbqazYHqr+uPf/hpBJlNKvuxmPto34AiIf6hbrkV9ta/RWDQATVF5CCGaBgwD6E8KEgYj
zZ/izaCp1kXLTlLlJ0484IPnp0jajE3dUR0TiZCeekikyA1gnbi+cpXHasey5cy78wPVvTX8wtBx
8Gzv/FZ9MaEwqeqIVaZr+b9uO2coyRZPvTqPJurc2Azj2WlyyoYc+J/MPFZ89+qUwTxOCrM/0y5F
85Bfs+BiD385ykR0kRoUq7fGEcLCSeLxT3b0eb8U+c6Cb0XfU7Cgscgaln8rXdIOsHm+sy9+IJ3c
L4ZrIgRSA9ix+aHJSDiqExG0k5fp0HWSIENLXiFYRbYvgZAC9t5QEgPNIIKTZKqQsyty9Pdrs8Zj
sC0QExA1in5C8iqeR/NoM6AGyuQ72V/JvsHH/raFYXzbZeaewa6PlJCvh5/H6DyoTq6DapsMe9tq
X4JHBmEIwCjb51bJKduPWDNcCbBD3gh4Go0PsZDnD1Ycd7RtUGRasvMQx0tDVRWTEOKhLAl0B04Q
gUayjv/nTrVoQShbG9IGVtaiXVAQXXkGsadUzRMRKrnwaqxxNC/0o5mDABh/O7L2SkokMFCTkVAl
SiQDUm1QkoKx4FcMQqNaoBrzbs0rq8DR+0HMDyfr7hCEMRYx1eo7gStIdJJxO2aMZGrgl+ErlLeM
ah4RgXWRRYn/BZOEuL6xgTaoQIIx7Uy+U4JpPeYPdi0FPafy5VSSUOQj0WZFBjOytqSEikYcaCwQ
V1Jn2NNiW033hCvCUvZwZw85J+tcse+GlIunWHEYM7zhC4yN2X88ndd24uoShJ+ItciIW0UQOYcb
lklCZESSePrzlTT7DGOPx9ig8Ifu6qpqLZesdjB+EXsSZ+04986JoiKAXlejlbQLHhAbl6fRq+RO
A4J4Q+dKoxXON0pbXGQ24jRk9MSe1wQX/KheUOE4P0/gkieQulaj8xRyTGJydudpZaAlQeUC0bbr
J7hNwmUFSFahmaCBQ51Hs930IZBSG6caLVbtV2M1vs9qgAJHSqkwF3hkNDMOUI+DreYjQIULDps7
uNPRb3bcsCekjKd9VFP6Cl1ixBo/t2hIYbLRQGEKvZTFRD5HBrKpODCuGn2ld+V011bKcFKNjc9Z
GqEpLaYX+6CfdU8hRGVS6YEPTKuAR4VX4h/tTFqB9RfKUdao8UCGLkgFpCbNk+Udt86h9BLOXLbI
s/XQYFfiIz2W7lnodN7M7TST0Pe1x9XIkFCggC6s19nyztuVUtWWCFGC2oLGvU80R0pEZKS9nF1R
gMJa2TtojoCRq4t2JdsidIQ3nF4yre4/N7s0WksjrNTn68mCUnOf5gUokXPhbNTJEAoIQJEQAhWU
lIXBL7ZPAgI4e/3/ME5PVz+iBI3zkkeGbDuCIfhHs+j8aL/D9koCDaw1idarRmmZm6B7oc7Uqy2r
vaR3WBco30WBWSIk+TPGx9mnBWGh+ZiXR5D+qBa048noKJMLwgem3ERe8hcb2hQbLMsoHhc8BY18
T+8MEi08jDBRoNcfKLySFlwGOhm1UJ/1nQyhl0uhXC8kpxDxEDuM1NgpYvt6juLOpNriXYHj+aOI
hZhFWovUTCkNxbNgPONy/eAaXwnR2fuwp5KdJ2/fkcIwS6gjy4cGphBedgYBZlBv/DMp7GV0qyNV
0YGyG00w5TqRI23Di0q7EhEBGwaVZPGSxaJKVRrK8TgwLTo1KvB6yGFLzE6IYCbwoNILyQn0S+rm
Tce7QdDXlv2XXsrM52PmrRpv1BuiiZb8W1NdHFfzckqGLDg6ZZ00nBJOblLbRTiJFeGMvlJerKIg
OKrZqb3HmSVGklKnY04nU6CcQTfC8X16GosfH5PCKTrkg/5zvI1q43r81+JbJWshKYIchOm9+8fW
pxt3ZQeSna8MQ2JOh6kOcKjHELzDHQ5nWdo2w6wEhQGQplqEqKnrcVaHHEsBFyRf8gsVNwwbkpSF
XTyB7kwKAKFePUZ6bL+n0nuzMZHtCGgTBldnhohmyEwXEqHdKjS/E000JqkmJI2224KpdkPWZU1O
BaI6OiUOWve0Tgl++WEpLWqeqlmiCvcFKGth1v5GyzokDlqj6iyWUBFTAYxkMFroqiM179NLCJyi
Rfmeap1eSZjHj38zBEZyj01byIjkGVrs2DBlPa+A4Yls7WG9yTPTh1YMPQpaDEjYlbZrT0pxanjd
Woh1WFnqg7hCCJ7kMTqm2BIH8ol/rOLEdBfVVigq4DX1e9PI/Y+MmImpVu0A25dy3azQsAGSiyiI
R7aU85RN5evmlllWIRaLlBp5kDGxGovpR3Ue/T2an4eVP9ji+AZ9jbMvgbEe8rx6exADO0/v7qqF
QgRHVPaIslw8Q9f40kPvxz1O13Chp0VKG4pBqoA31YoZPOjdQDECAtQK//kp3/zHI5Hk4J06+WDY
1ZWPkuwXs1KiIPWfrQiTUJ1MC+Elgdwd+44U0y24MVZWinUEaAm1zYaVchdRYJSJ6qNOoK5OQPm0
YqK6hbYW5OB0ZyCIeqebhdq66FVvpqtaid5UlglyDcnyd5HPRHn5ZzYCksVaqXUue2jFzDjkSDrE
xFfArCImBUgY91KBZ0pwevyJAq8XSq1DvkRw+lIMeV0K9TajJyzogSJVWSUVgZfnsW2wAygDUe6Z
BYCoQvZqO1ShxQdhvRKgXNpz+z8vONC0vF8H/xNnJ968bLxB2Byz66ez5aqw0WUzEZhe8097sTbS
MYwgstjnRIP4X12TADCXtps79LJCo74vcZIGsuqcyJTShyaIOsvBCVfZcRt4pS41VI0J3Vziq97Z
piOIwm7iLTBvTQz1itAUeex+awVv1MnSZjoZsKNJ77TrXhtAVx7TfWznMoX1sqNQXlC84dXT3B5L
B23+OkVVtKi2UMniTDNTmoi0VoNBbTJ/roZLxoAGiw9Y3gn7wNiplvEa09ZIUKWEthKZorFSIYqg
gB+iNoU8H0Re6UO2NPHuKdrxBV0Q8AMdyc80+zSQ5Ra/GSP6SIcFS7wSFLXtSehwmnXVYfeFTYGA
X1mehlceuyR5sIrNzKbMtqBuvFJQaOCxZyOxkRNlKoLBgLwZ9jQSByp8p022piOAuC6/muktZCP4
zpNT1+3GgL2ZLX7QUt4oJy1GbobI8j9NWE0iTRw4ggJONFR0/9Q1dD2mbsN6hzcaC/WnuQ7F4A7A
ybJaqNY98Aao5wUuzloTStdfo1cZnWx46iM1plE69kWAoomG7Pjezo3S2goRewav6KaqRZl+OTtM
pDE4i2qd4Sfmn7YApleqRMHqYqwj1A3WWLvTA1WMBeVRmvkcpdK7bANhTyFeTvcQfU6oTymHqP9r
WF5lhyv3xTHUWq2YH769T3Ftopqfujpl2KW6wODyqhGbgRxyNVbkip/0MOuIHVO9fQxVYup1Hl1i
PKbAp6/alqpc8kBmrpk5bAeTzluuP9TwYKJAAXCOo1z3Rct0+0MoHu6Q/61GRjOcFJSJ9u/4bJW3
OcDACCJB3YGpyhHfQW1LlPauPEuAAp9DbKEiO6mqrsVFpcaJ1NiskRTLjYYaKpRwLkXIHH5x47gS
XAvPsEPUf1BCkRx6q/YFAgFRZyPowPtMhaPU05jlL95iQ2WA7QsZA0AWD4pIbSVn0LVYCShdwGTh
zb0brK4KvDetDRV+nNCMw/Q3KIRNaXrq6sj0gXTxgtaMrYddc2ia7SiYOrco34TNjxTFoGLHR/cX
WJPf0ySQMez9b5l6X/8zOweKh8skGj0dOwH8j07pg1hQNptnSIQBc0gPxZHEo0RAhGINJooCPwV9
2I9RycmKH5Qts8yyDEAPm/o0Eap3IUcmIfyHXSqfzh4bFZcuzWx3VrD2csoEHJm+tdjXBcNcm00e
mp+5E9Cgj6wMp7dRPS8rBJ4ZG2I7wOT+Fz5k+VMywcyQ0qB4EarEqtgqJkQGI+ToLFaEMHDAZ6HQ
PRjWk9okC457/vvtqdwQ5Eh/hzyBkDVzbFUdTlHOo13e1A5p/UoBr66CnsBSoZP9iviCv/1XQcKV
EGRza0JQFUE2FThQEOSvuLFiE8asTl3BmGrLnQUbelFasGgp0yOybq6BTmNUgF/c+w9uyfBuzYmr
TXBYhVGkZEkfmsea83mEQvQ4+tPyLU1avfdz5XWhyrtWKOWIWZ7IjkZVWn6akFfgqqQxGPNXWKTL
fqcoU4s5RlXueEgOrNhLsWZsHj79i/d7sh0sjbOXsHexOFZgxplR0U7+3sNnjCUPRFpaf2PcNcwh
eFxZZcOqb0rz0/DhYwyQc66tglfx83NjnBsabaplpQPeW+aq99oX62Yw/lA/gacBzT2yCxX1aI/w
aEfrCiz8sBNglYN1ezSDeyffCz9OdZybnveFwXWfYK/hxdbRsF5HOlHXvPggkZOJPqIoamWAoKJd
nNcHCo0PXZUPBTAmbjBWOPt1YR9mUISiXPjGTM4P4yODJtSenVrYX94tzxUmJu6jjQpH5ciCL/m9
RoXSoixFEsOSHjdBao8bDQOIqmqsgi/GwGjIDTl7KG/Dss8ZXXoXepHcaSkfuvlZuaGulWcYiPrO
cSlbvZt62uUbZHv+wc+3+Ap7cRJQHrLmI1eanBtxt7L7eDinORM13kkbnrAd6m1CdwRGmmued/Rz
RCQZ9G4/KQDZqRGz0s6pfxic8Mgvt7JcLCAlOsKthteL528XaRN1wQUI7exhP+dl5jbFWHALaV6E
dl3SglA2d7OAX7UMzePcP1w86CgeUmVCkHhaUm4/gX3I5oGy3cMetmGar0gHrowKIOY1U4/fLFWQ
jEZz+7F8wcuuzXBiK/xs6IHhLp5F4Km1slfHPIhp0Tcip9J5VVphzlyVHNWN3ct4NSfzZVmrme+D
GUPj5n4koxsk2ItL3n/2E3r56VqpPQZ5L4ugvB2zR1pBfSFl0rFJrfiBR4iLRBvPBc0SED7tlSSK
IfFfhoamdUqu0hnBHnsj3ClK6yF8CVTMQvH3rRYxGGGUemFpC07rc4LcqLAzGRn748xKVhwKNVIT
8Kpw3CBjVGGwTmB/GLP9KyRU7iS7dfFqmUBUeBmXHHIKo2dlTX1W3pNnUT78CQJgnlBhP0PyLR/w
p1TKLBnAz3mntP9j49xQ1lyfRsMi10uD4ta72GpKFWHtWMUFP6bqSx49kMiYCzuhjL9k6ODaqNHN
EFJVNwVHDgzl4kwq3Rxa2xwhoDqOqo6mRKYMUpXitq7yBb4P6VGFDHWwRDTBd5WegMXs97pXCvgO
RMAzGIjYQ3kMeCoKK9Ois4kOVQ9uq+K3DBmWpl0PdjzKWU+gaCYEe55iR3a+lj4XmVc6bsWS+XW2
Jx7SWPODy6X8MpPGFf+jKUkGKUbeE+NfGUxWFePYhLRrGkvlqg8YmhluIVDGcDHWaE6EQojBLu3p
F89PWW2fnfcomP83+eQcqurxF1mhMls5FqTDQy3JVQRXZCWEmfASsp3m4Q+oWdYBNChnLj7JtdJC
6ZnQS6hvSpI52k8iGy33VOKooWuEahbrIXaeNKjafUExjZEkhyo93k3K2SmUo+hAmNOBhSFCxDgo
023zX68DK+oICxOH40r8/RyVG2/IlDThFcoijCXDWSImmNpzCHkxWjSZ74jN8ukwYqxnT9ajN/dm
v3ta00pOuV0UDQRzWOInyDs0iOlSWF/RHi2HODHflt95MqZwPVEXcyAddlF6egEiTWQyT1Y6IBEc
KI4nCdhPuiipu23ID1D4rQLrjUqplJMEq4lxcmS4y+U8z9asNVy7vpZ7gWYsVlyMZ1MmKbEDWk1N
/L+Hnjn15aIuBOHLFmIw+5K3dWs+Pvz8aSyf0xCOBa8UpvHFoy3UQjzfJ5ib/F0VYKz4qmR92+AP
4go8x3rlw1A1AQ0JkYJXvFM8FYsgsY/M3BLvCsOXX+UMEA02L9vcXpKIHNSgdxPCdAqFxYBhdXax
OjJaaEBEISqvCu5R8UB4unQ3ElipjKzEtcqCLZeNLJhThKaQOHteSE8GJREPN5EWrXMWCHudjPhD
hbcM2mHYjcuskNWkrhZqmIYkMJdWhZkEzxNnCpnzSZCPjdbo45KTp3Vo1aIBLNqG/2t/mjEIb9n5
IMcq2KrSBheC/wrVoAo1oFRNQ71KAp4yJfUyHDUMQUWMa8btn32jr6QqWqoXUTUqAovoG5nHuRCW
D2yDY/8C0qL/KanL8DiFVUqVaEysvEsQgXKtyD7gHoCXGulsQlsvKlLTglvFsJGUsOyfx3qjAm0C
g8Zh8YIKAZIejVN4aIqF51Ag0W8sScwnJbBe7QvBqmwutbVpi4M2rNlJVQIXDXvHfKXLDnP73zx9
pt7bgiQADZYxvWGkyBFu8CPYK6TXL2pfqubpaSbdd2C9oV+cPL6IIv8e+ZeGEVt5uu1i+NA7PhC4
3pjThOPBiErdxX8DWnml9a+CVxPWTxnYQd71f3QRfhODTfNU7QToxLSMvOvy0mNOswDkmX5HDUbW
0BCp1RsdxNXTd9UA4JWa/qJRJaxBXbTgSZRYa3JvhBK4+eMpXIKCLraXhqjmXH6en58g16QxFwLy
GXEBnWa4NMJU+nC+tNeqfnMkOwgaN/w1V6iOFCarLwlc584dnOLq1lqiOKvawDPQZsBSuaqQvIgm
zqPS7Dq6oRa9oustTi5OcXLnK8S9MH/HT/PrPQfr3rhgogFfq3oSNEqMIqF+uqly79T/9Vl7tG6w
0Nwar0F1I613ZNWOkHhgyDmou5emk1JsAh2FSnroRmsBzvZyRRl44fTBmEUqJAbZpAzf7CeFzEAi
57OGA6ADiDGT5B9mdWXB10NwsgaJ8gBhAJk7heqm4kqrE6uY0+mwZwrgD5dviE/GQyI6fWisZxV9
kTv0O9lcSKzHPrWccx9p1+gS6GB1IkvL39cy2B31Mg9gQmEnhid5rbxMvyQtafkW+uZ1QbOErlxS
b0NsBvsl99x3NfE/iI+rfNZXVV913qJ/b9/beb/Wq/A4o1ut9Eq9Y1sfr015GW2u8+v89W7UQqfQ
wyEvOVgnaJJBB0M5ooXm808Op6jP52VeUMlRNle1MGCJV4pbcREGn/VhcPkxbvzvqc4Wf7f5vLeE
kKXaWNjKO9RL1zf/uFEJKwXpufgNOeGPxyA+7NNnCHYI+VU5UPB4Q2ytr1MOmAgMmh5MAl+dpIuN
CwHoFYCigAIN9SVbgGhmyMng1jcfTQHPOao2p3GMyiwraihGe4z1WQUOZZHo5ZWvWpXGbfAYRL1a
q7jDeY/V5cJmfwCLEI5TGVYRVYgWJa3oybuvVcGlYuuFYAuxSWyhAFXmQyHLHY45kiEXPWgdkiFK
qlznA/WydW5f22pKYQzQVTplX6CUHlJa6toKZFLsqlJixa25RSduXoa4AZ5aBu0CcpvnbAWH6tGg
1UbvzgYQYDYL0jXK+8EfNrJ4xhqJFfxh2xpjqZiYJTZFq44avTY/928It7CKLblhFxaZ3Gt57aNZ
o6Y2LNkfiI1WeXKff/Fd+aRsiIIDD+JllruDpGrP8908kQqsg7M9fZDfd9Ssk3MCJx+cio049Io3
lMizVd150hGOFnqYAqkFovGwoqcdnJsnqo/AzMTizNXYPPmhj5k0Ts7lClo2s7x4md8jLnn1l1s2
I5BevxA273gf4hWKZ30ZHQl69Un+S+fdCogPOBFuJUUneZhRjsAMZW8jPLuFi309+xfkM/5qHkAg
psIzfY5zIJokMoAaf7+HdVrckdJP42mwcCr7cAxr8ewaZadGE1l6ltXsatnJJWS977d1Qo+dWNXA
qQb26eyWAycJ7EJirR72D7+mxKnRM5xlY3heY4Qd7Op5i6FB1XEWD0vDw3saHaz62V5tCB4I9xr5
bQ5+rvVSaZ02SA1ASJTc7MdNUE6U2Ti8zDixa+NLAHBkrSuWEPLVJkWQOq5Oh+TeI8cH9fgE5nsD
bBLBAilAvUDpXcOMoOCWMDT4WsPdkUD7a3IN+Z1azbrVmr9cu4Qs7o2Y7OX//Ohufao2l/0bbAs1
83BrcPQM8kZ1vPkCITsH7LhwzEFBimsUX5g4dBMzdWpU0JC4kHeSNcGcHL8YR9P8g8ZiYSsAEFxc
AsBISlkP7weBtNgvbityYnlunvP6pDx6bIpjDDz4yXVxe10f1/fZCwgHDsx6fBrU1u/OY1CcJBix
wiApmz9W9elqembANq79x9DYR6yAjC5/5eNIMC5BMQOqJUyQR3TQANDFP4ll89OmbBjiOm+U3WRQ
aD5WDh7g3hk98o+ldvrdB8PSPOyGkChvf5zFPbJrsXu/d0p0YaHOUzcLxv5L7HpxaojOqKWw9p+W
+ChEgBcXChvwcbRqPLvfbnVqyI68U7616x/31YvHr159xpZ2wA7ytOMSo7fP383jvrL8RO65Zl9x
xnj/FV9e7mNjRXfAZbJkBjnzAqqPQ9PTPhwbB3QqORc4h3vIYALUOcwOTzTSjdWV++evmIcME7Ye
DIWPsOmc91Xcjm+OjLXEEdPxhwU3MSvwmCrul3YQ9UkdAeHVu0SDR6kdTY0npzY0Eje+tYycpg/u
hA9igCnKLia4+Z58l9864aqN0yotF78Hp/yFrHJqry5l61zdVLnhhcIuzlF7Ovk1al+GdV5guIqH
J2p+6966OxVUwBFkLnDi1rVVcU6wiUpeUmeOO7ldPLyBPXy9a55xFmAhzJp5IGhrfAe//qFTdYrL
ZBABmQ+jJlB80Sy071s2wXY4LXdYdkOqlsQNiKZJVmnssPwROPLadG/ZvLEYpzI7/c1PV6+CB/Ab
rxIZ5gXjsM29e5olXNLHj+EXMKDQjMb37co7SpGb0J0IX4kVLL4nkZAbN4rfwTe2IoSZX6/ivpd8
9RrdsCkVpJObv7ZJ9+HX1wcr+ZOT/PHbeBJrt/CC/laar120M5L2+zmqwQH16rhDP2eP3gFiW+NV
Nu/QfqyPkKSz/8OB6+AZK/PDDsMm2DWMRnhxH0XzgyXExQL8Y73izt7oIOjKmewxo+l9YtZHK7g9
OFtccOfG8fjbrAHUwQ7I2186akA6p9YZmkbrsPwM6okJXQetOPVpYPNpffB0V+2nG0/z43BzG9UJ
+pi4uxeliF6uDw70AvOkrka8hWsArwQFnz7Qw3iBcdzyi+E3RMBfh92oxNaGi2+p98Gby6/Zxc6v
YDKVyk8z2AeRWyPUSpzg18jvV5RugDETM7w6ETomBh+xMk721xbFWqrHY2N48Gt09iM+vm4AUYO/
os/oKHYSv9CrwDKMbE6ZitnBes3PoXmn5MsIMFdszQi4iMCnRDgFtlvIPQ/ru3/S5mFTjlxsaJs3
vKaMjuEl+7xTp5K3CVv3UR42CJwr7HpBdA+Y9trvr/0qWQfO/OrkWII9fK3Ly/vVytOvmKFHCAgK
ArZ1ZeXBM+MKKk5jAOxgoXWTbjRY32+E3KQYkLhQMq4WwWuJk2/h3RWV79r/jCvt2uw9IYeBAjbD
+nYjv/qoB2BB3JrrFoblUcEvDe6tVT/0i6dWRKbZLnMTt6QvEcX9RTIptHArL7KLgi1R8uve0J4u
eO6zvb/N5O/xs8KqwgUW7zuAnH/d1qmT0IjzL+/URl//si+532GlFaQlodvmvaDGUyUqwPr2ZCXd
ACgNMdWTVGwQgme7cbtA2vnsMtXs/OQHXSlw8pNHFx00HaLAU/pVmrdWGXUW5rvDR6dUdwuzUoOG
EeuHV2ozKF5Xq9g57ZdnIm9sg4Ko/7iNnvRg+3bPn25g1hGxNS+lrwv+tmJLL7v0j/lbMbiLzICf
+6qaFbridG8Xt4ZPOQDCyyqB6DzNGLHy246ecBnYLK9wEr7NBx3ZYu8UqgkagFcLjXa5UQjc02mY
O5u8osoRnLDRuhd6QCZbY/3BvYgbh+cTu6V92d4HQGadJxO39Rnm28Y8P4snOIzzQ9VZTM7Pthjb
ECKMkvUGSd9+R/Fk9TJjeMm/HSKl5+hN7gpEN7oswDfCcTKn0QtieOu8q3ZOUyI4xhdygIv5232W
99gskP7EVoHckv6K82R0/Tq1o3l7WpeX+XiZtzxFKvO0YgPzrl+LaRYvDruaf+6e/2qk4gVv9ca7
nn3BChk10bJWZv8xH2+zDBvJsM/ABGS65oWia2w/FhFL38OiSrOiN3fUvOGK8fICquKxwwkl8Cuh
PBzMcFOiLgxl6G2tcJgyEME7rCrfj5mnUSBTNLJvwpDt+4E9y07myaYQmZ99rWKa15xDNeNIMIZR
+9uKqQazVVQVq9W/mM84NT7jQExKFpnn2ErWNUA3WAiJHQEbglTiFE2VmtvXMtbnZQXrFvA5mgeW
BVkjmzLMC7BmZCWjyTmywq95JPlja+Itmc2JCUvnOH3OS0sKJcmWogj0unbg5Uf57Y3o+WkSdqnE
++0f4B7nF4fZmZxuhIMeV2lZgQ0KI8B7owXtU8gqTEGbHNDgYFFkKAywzPOe+B/l2gnay8A8sWAT
2t5ZIWW6SZeD6GvWMDCgJvtjilk1yEmwyYCB19/Rrf9uV7F5oA8Db9b5dbGr+plfMk6Kbngx0uiE
rw6zn1+cF5zvqDzLz147WgjjboBZFLHEGh58h1c7d+5wW2aHwDoBp+1iuHox4PkggU+3Wq/WeBuc
T+wR5m39OqpBw/foF6hRT0979vMvDiVsqqXFKW++Fr9REeL0r4StuvlBUwM1vtQAoApJFjoPCC+R
xXJ7ngfTGxQk7w0P2Lq+rc/8Mo0Jp7vF6QPaxc2rWlTuNyzIdJY4TMo3+zsL4bzuGkbBuaOsv7mF
r4lxA4O4XQkm5e7ri4WB+bw7ddxL4wXc7kEyuDkf3AbOVmt1tmtvjsb5EvXhYgAlrPmYit1TL1lY
dIfYoQEDY+Ke7MtA5XOs3l9jumuYlTVG2zsMvsv9Go5nJsbsWHCHX+fMVXFv5xZJyxui/Yxw9rd+
rQNlL+P6uvr3pEJ+Q/obUWEGZvLrs+LkczBzc8Wm15J53lBU9Suzx+Q8wn2oQSJzX98o6Dd/jXvv
gVYcqqonAx2KtL135z0Zo4SlaQFGatAE5Vw0OC2JO+4n67m7BPLWmr/oJvHZiPcQzpLGaRPOX8vL
yaosCqStZRZKK0eyREDI0obohrIJxIRhaQG+cN0xvtT04KjI6gkDcRqVCZ9XA3aQQ//UPQPBVAX8
wZTYv84u290RBgrhRCcZhhRqoTpV3BeeEX8GPKpmDWidraTKe7gPmjhEtMpCf1XMW2XvOTSmWOGT
Jb5gJjlYnL6tPPsjWVbzBWnLy2H9cNHdwcGqyEyARfBsvRuFRd0ubXMUuVqVcW3MihtXLep3z0bS
T9jgGqRZtbrFKkTkWPH612nYnAWndpSYOciHkVNY5qZM3PPMaNwKZuQX/liRDoZ96Rf+4p9jkB9j
WXmzc/v6/qNIJ+xjuIm5GSnD/BLZ11+zArmEkAD7hWEc2xG6UwJR3GralcGv+2HFYrnrfWuNIuAb
49iwj3frDcf9YV/IpG/26mjdFTKxNjFkAXc+X2aOEZv8DbGc3Zzp2U5Yw2IHD3J/3CaxfV6UqZJV
3c/4gXkAOQ4bUWxW2nQ/ith6ba59dXDhPrH2AtQMCZLeezq6YCHLlGMa1q/We73qshheMW9fsB18
kShs62NmZkwsC/0WAHqDHrL72rxgw+yvkF6Hq85x+ZrkWT+vfn1wZ7esWGG/CDd7iL0P3vZ0T2Dx
Neyn0QjuZgneI7nngPD07OTKJutcLrRqiXcEpDlab3Iclrq7tdqxnEQgm7NfP1ivYFFi+EKnS8Iu
3ACGn/EJRQGJaCPqh61TK7cuTqJmOL20cuNS/7aub8sBcp08n7qFRYEYK7JyOP69vDz5LOkMxx9a
9/7KPzVIOMNWYZx0o14ckorVWKZ65V2thdX+guY/s9OIpaTAsRDMsVzNzpP6luX3PA9XVsDmhZyL
cJ6dTZeY48yNQ/vhUhBuUV7386PSMvarvfoEeTK7Vr5u5kjfKEscu1RHb4tvr0x5OegTZ1CWoAiD
lfTL/Xjl9qdL+ZpVdaTiRoKfF79OofH5tsoA5wQw2pkptcb0BrE+y9rfiko+Aw8v7INdithoqovc
smRYvE9lD1xMRfRCzxl7lWcXc7CYydEWxz3QzwvWFz2/nNou3DAMb4TcyHKqFt9/t46TyrY4JDDn
wtGJ8D6uencOvGoeoKsAhl3sCu5GBIBkAsxlQUXHJn18QgYes2Ve7QQulDM/WFwOjjHP7Z+hUomA
Km3RKeSahBq53hNTV69IOHgB/ySFxrYaAIi4z/vMwaTY9+o46L6tSh1lMX3Xbq1auzJmKark3acf
zlglHtPyICCbKy5l+xes34l1+rtD6Kspk5uv/oCmSs18tzReTQajbQMDApG6MMk2WyN/9EXSS2ea
uukCX4/HBzs04Zrqa8IrSgZq2j4ktuQhLxlIg6DVuG9Y4zFkPNpH8Ls/Gy9Hk6CAX+YXkW0gnw1M
EfbUR7XJvyg+SGj5K1t3TCRUQ25STuUzo9zih3eI2oZev4/EATU9TRmGOFp4u3YbI1gvwbDL41fV
YT59LY5OhQuOjFcWK5D3BTC92mOBinrvtdDxpTp0dmAYrnn0OvRjhWCoLET0Q56ik4s573QoxoBQ
8JQeNNsQE+4LdN+Z87tjkRIZYgCQc0G1Cbcq/WUAQ4rk8yWDPwS19QVMzgFye+vOUtxYrAiwYsBp
Ei3FxxUFr0V3Ijm1CSS8TlZWy7Bae1WQD4KxDWsKJRBpqCiwLWxBSpKLIava75GaQdE74MLA6aSH
qMIwxBULimSN46wOKpwMGPLXgeZbHtB8rNuB80vjC7KJO1Zsn3bBBjfjzq6XYmhi+0sZh6ICpxS7
Ra/cKVNeqNHlNTdSI3NeOHsIjjc8yJ6p3EO6Dy5VR9RAwf3i2+nE1aUQdqD+C9nDZEvjnSj40k8E
8BFUGzxbo0MUhcChQ5zqD2LBcftacN6r9HNLCUBDrEFUoaDV8JA/eDbo54bpHeZe40ZLXQIaWOAP
DzSBY+6dyS4omulo5y3pBNF2cAElWeefh8NF37boAaTGhs9WOMvalfPsHC1ji+6uEbdTAn7hsy1J
4lt5rzWw9yM5ryPXUGX9L7Ao90Zmt0qz6q3EgfR1/PNRpb+sUcqvMakC8zd0KQNYjb2oViMmG93M
G0YXT/nRaDTYt7bEq9hrOzWRhv1ju+BOD554CTdn+rZ4bymYcYbHLqTVGlBMlmMIsLFfGBU94op4
Q+zny+4eDKHR4CdCl7egyRVNpgYDvsuD5qlkclRwM1H9x3Gg92G3W7AWC9Rh0GukVsXtWHYQUH7G
ct/GWdqRbgyjBgp1TQ8lvNfHN41YjXnX78uliPmq2ixRK+YLPO8N+2gJZXEkzUGdTgsbTJgzpgry
gf4u6GA03UqLaFV7x2v05VJDE9aySbmJosOMf9oiF8/aPJGfcwQ6aIwjnhwT8pD58Y8jbauEzPF3
8bOYoddsz2amM8M/gE7omAkYdE6lvbuYdTQXiR08zLk/KNj+JhLpHlpdpCZTo5Vvn8a8LPksr7Ho
dmdcik3fW+BovPDaNDrHtaNsejRTXbAADaFbOj8fENFbqC6m96bqAj3p57fb9F5d0IoWZsiC//X7
sTmbRBopfGZ8kE7nx3cqGUc6o4MwwicR3WM0woOCf+VDQUODEQbIaMDTpwZqKYqI0h3xY/uUSbAd
jJDqJOSXZFPmgN4EYNNeYhZbwOhp/7KSyfAeMJC/1jYx/dFg2lq6S6b+nMmO6SrT3O5M73a6rMyJ
JrsVvCt5IUZ3Ok6txujkYmqpURv0OBMd4cXlhUYTjWe/gRqpsR80GFyDAfNhf979YKC0GsQZl2Pj
3gSps+asoSwRdPsuemnLb9YpHcF4vJaYimfmrFudEjR/ekZ3ciyviJ8RYOIAchpozV6vWRT4YX3w
i1qo51pNtb6VWZcSa0q8i52rVqY5JxjxVItlkzNrvezp/Omnz09LzPYtU2J/pwAmik6C5wPcHsgz
z9ZAQlvDeTRQ329ZX1lgJaenjKh3EiVAG4YOfj5vzVtaxhFVtFWH1bqnM9HiqU0kAbCq81W6mnKC
WkHmRU+kbmpZ3A+9fM2ebreSwG7piUGnCv5/WL5OtAnhJusW6xHa3IsRI3XybfL57w+ROWML65iF
3CGYxwEUHrri+Ql35j44YccGt8UfjbA04XVAY0xWskF1WKIHB/T5acYUanDz9ltdHy15R2u6PXg1
6FCDWnMLOWzA1bCQ2qP/7qA+O+wq/QfaWVwAp6yCOgPuJJ2wn85hS98o7Y9REwHgz17eibe1zBOt
u2vVc7XuyyyLOyeaxBLONx4nfOb6QZfg26+mfoV9x0m3U710JhPQ9dS14x5oPeb+0aBvzpNTbYDI
p/U7DAZujSQpmG6pDRx/MwVKyc3NqaS2xXmIeY9qWhjXOCIkaI4JI4bykmhSVR/jpy0Wg2QoOvqw
QYLPNq+30PF0eNE8NCaNvbRzZ4stguCohQhhzujmQm5hKElw1hjtMV0tNLfTo6euENB/qo7IY3eG
Grcc/tjK2e6P3tnKjVcMPN1n5rQmPjebGWZPDqmpD6tFsQ0NyfSf2DWhXhnh9ViddQuhHAYfIiVE
+LrRiLMZQwn/ulr8NrNdH7d8hw7QhslayFLWXjjtxd/PYd1zMN6hb07swCTqountsrBhZTDZN0Za
E0dnS2NGq5AIc6LIbffbmh2M8mhW0Ol3cu62xclY6JwZtdNHg5zDlg8suYq5p9sx25raRfxHKd6P
cNcZjeg4QmNr2E0mb3d2XoO4o7eRjoLsx2PQirt1Zj0sz2jM0Cg2/qN6SWSoXt28xGLG61M3hdrG
dVYnCjDlMVMCy4V0TVf/BAxSLHzkP/hCPqzXX+VhfTp/f+kiLVIUVZiErldyrUg9LA4Qqi+s+1hE
Slgm0aEe0bQEA3R69T80mo68c0fGvoHNvePvlCx8QApfs0J0mHsRFURQ+NjXJiZiyDRoIikZSyad
MrDdqNMFF/SyLZ6DQbks76tklnEX5NioVssUfG02e/olqz8O3WlgxgduzlZAmLLmscLt1vUEBELt
5OqVcuTDYDkBvSHOWXVA7NF+/XoSK+k5vUidu6gwQA81ucl+q0QglEnvFR5qBNdYecVIUKEPW+B2
MgW+ZzYg4YC1kCcMVryX0Fkz4b2u7TP/ipyhw8+Iknp1Kan0QSdRq8Xqn/oDSXmF8knOQaIwZYQO
rZd6zTpZc3n/8PO7X/PiUHWTO5ciu91uZe+kGISJRJUbpgAJAeSuYc5R9Acy6cW4VFNSpSRGU+Ki
+N36UTEI1qlfHuvCh9CXfQG4ldCV9qfcnix6fdmtagfM1ZveHKLrC3uJPut7CvhKo7xnWL+JcXPI
60iVgDmt6WDKCqh1M1to2A5Y2WrmoNTcblvzHM6aLC5KC9iUJCsrd8UaPVvcBeRmQ40eloQnPb3f
xGQDNEiUYM6TBjO/S+Mcf9QYsZEH7sMFnB3fWntEpzL46mKJtPhDlOoziT1U8JaPNWeRSUxcc2si
CScyWiww4GoX8OjtfClpAQGF19HzZteJ27fRzX9hgflpUi9nHh6ZhhBEaVkj+ZIGN+ODxR5g8miW
hys8J3QzdeeytuMfKBWs8PSYlAjC+KNfI1SmQrtEVMW6TnEiNGvzqo9z9PiwLbVrrjGVnLQOIQk2
RPqoM5j0uI+VIij5G7P+s6UXGWmycUz11v3MPAvAkdUXVpwuMGu89oKskbmiecnI8NJiBKUr/k/g
Jysq1YEpde6Hf/PpaUjJKFWpFx2yMLO3ooBSxlBiXD05HxgpPoJxH7zfl3CKBJcD4kkpf1KLVLfu
FHh5HCGuSBOsNWfhkK5Ini6xk1RmRauzGhwvFtVvjD3ajHI2i+zQdHiyoRFnJ0clR78m/TivoH+0
SXU6XFAqI826XfQAomCOtKgKFXe0RVmcMbSlfePdMj52kJgfdImLasEKoYTm4IXSAZ2kg3sWmoBe
tyfYrrS7oBtmOWZ/wIXeXKH/mBfO7o9qHskexDMsOOnC+YQiSo6XawT7wsiAYbEGL+Cud1nPqB3C
ZSI79AHSxg96dFJpohm0vnNtn+DSVC92rQfgZQxgMU1Pf6w5sylkJuT8BjQZclBslKrsI/8j6ryW
U8e2KPpFVCGECK8oS+RoeKEAY4HIiPz1d0zRp25z7HbAhK0dVpihW+uhUz6r+Rf2qj0C4uWo1DuG
hc5pXDcaoAXYRsqzz4pXCsCH2sbtx+p816Y+SwVTC5LTX59+1L4ZV3wQYY0BwaaEaGhUUg5nC1R1
k0MILuh3n6PrQ+sXj12bOwVi9RHUumReMsDSIfIFDQsXuMGUamQC1+XU/eMx9XublTV6+AB8o0V0
bheiBVkD4mP0SRptw12gedfmNONMk3i4SBdKjuiTAISVvHU1WkzvKP0JvIvullyxzm2g4Ys2p5Vl
kzESr0WsYNYgK5HkIhrt3Yh1vvgCr3muJ5IcZDViQOXyt3wFUBhBNJ6ExZ729dAFX/pCZ2Tuj9xP
1HkxBtJcp0Onob478VPjT1+xRej1HYa3cR1sTu6FQ9bS7U7aklZr84C8cd4alOZF+9qYLjgk9c5k
g/OGNg8R2UZDPEz7m34JYfOCX/DTAPBYVOjdQ9N9LGgZdss/Sbfeo3bO0+s4TroSeAP00Z3ywkFR
S99cZk88upx1SOzMCDnEC2+i0JuS9QG0Ju/TcczGNuVrcftFh4L0QoaYABgTjOw63m4XKDw/9x3j
FWwfDM0Ua5j2k6W0eLVOTg6qZoC3q8easQWlzTUwXCHgLLeIMNwxTHdhsQIq5hzUTArwca3Yowt2
pK989TfEaH9MmpQtmOGAKTWSHAqTpFcEFb1zPqn7XGzS+KYsbkOFr0MbDcongRPebMcWNzD9EmYo
IuL1pmDDxBzpczrTPe8Ef3xNLqLEEALWmJ42gd0WKxgqh2x41el8xXF/1ZPq70jymLu6UaRuXAE1
UEgkOiIfy3dwv+ZKH+jsKExn5XwDaW2dSky+N9IW4nEd6A8wxLo9iOjevQu6+9cfqaR9OhW6dC9A
dq81In+066kuI4LqbgweQ0f2Iw94FPYIoUm9V1GAbjrdS+h9XrCPpmrrJePa7OEJYa1KcHB13lrB
uSIIgcffEf9ikMwbm5rmDigRdyUuenilnj4/vDl/vB1fOLyl5cbbot4VYGbQKgBl+PdjMGUNsmk2
gn0zA6lB8aTUMzqVltEpt44/VMvf/nH1puWtkEtRyMcT1ukTEnEgFl926+gVV0EJVj1hBdOpxcc2
+DSTeBvvAdZzpxpQfSTQhp1NFVljM3ijiVBcW3gvnzkRoTwA7ZVCiCDiUgr6jrUCHI1VHiKqBpcE
nVt4Dfe/apg1y9EVVCqgI5CpAnGX4dUIEkuhjqEosXOK5H7BRsHiPRJna7ODkK7R1vCIUA9SHVL9
09Z+6lWIIzf+dqlQTGYTOt43bo8UVNdfx6tKdhyrSBzryivJxbqFgA3RgDxsoxNJ+lvwSAqrzm8+
ixSp6Va0N90MvC+pugUBXk8tcwu9AIkE6P/yo/tidTU3xNH/Ytbl6aDv9dM79eybU/GVU3/NMT7g
4wGdcY61U3xuvrjYl0P1QNm9Cohf4eTObDmEqrSnNPilMg3FbT5DtdQV0EdmD5fIC8HSGqUe5jGR
biaOx3C3BvAz0Zy++wCWfHEzM7vYkosSf4by7RF5VwAe5fXZq08kY10HRFKPP6EJjv/DB8xy8M0b
YN0Xoobv5AFDt40JM7hPmNnVwIpFAxUhTajnOod8BSxv0jcYM8VBQMB5WkIAbrwIIo+zB7YbUen3
7BNeInpzxFVkqmEuUkPMQPij5EGyt53ODViUNAjrHlbYMBNuv8epJmfWr4w1e7FAQLLKgIxgehy8
pORftR3r0fg091t3A/azQqP21LdAwzMPr4T29UYKZFafKxHF5GElmrUMj/r2jCgHEzNFaERPuwB5
gO930iVYVoOhpy8IgIly2tyj6unZlOzLyU0CPreu5RlOoSEe2XeBKBS0vPqWRyq5GHVrwZy7Rffe
LvL/JC6Pk/gG8jBH7A7LiyQ2mgDKAKidu1k7ax+7gGD+sppjbXlU3YAGnR8+LG5QxnCPMTcdnofv
8aO5PyhW4R+Ian4DFIkGK28F2EzWOJYReBS+u/zhi/e4dCEqPQ9xQa/86fv8cRMkyYlqCTwMVmy9
5Ox/b8PKx74Ni9zh2M22trCUoFKi48Z/35u1zDv09w/fwiKFF8LhDWC3Ux4x2tzXbBqcTCUnezlH
sLQVL4UixMur+7uXU70623vzvo+eWBbARABZDQpt10yIm/i2PDyg7bK4ZN7nFt2P/hkB+1KzXB98
CtETbrPlzSngoC95i67v9vkZv5HKQHU3KPfBRYCIKPWtkD7qBuzYeWRcs1W1THTp1IDEnOmue1VQ
0wkOBcxtkyB53ykX7GM2OgCZRysBUPnDqdW9D4rQZ2c/K269dOcWHgE2DRdcrVJ/c/LKZ78Atbfs
Va9uHU4PtWgSursN1JMu2BbI4NEHzEx3/IruKeY73nXfNAEXYc56B0Ll1ojWYRUQLhDirgllJdKG
P9Gnf/2rvhuf8aafoUt2CdcJOgYYLF2gTQjBQxAYvibGEqY+fVMOZouW9rvmZq8A3nVprZlTNKNt
ufcoN2tI4mJYC6ri9zgsR/VOKbIGBme22Z8DfL+6G1Z58917Ta1f6pmbS+O+fHLbEmFT8mcocCGH
w4u2DkfSxz9uowOIMqob7oXmdNm6AZywGjWclx6tpIzZkOJqFoO/Dy5e9luveKXm0T1H154Bh/Td
K1b85zn17lg4j9JeeSlwY7FxN2wACCVqSISURAlsz2hhjy4uIcrlj4i5SK8TZh5h6bi0qC0eRLfA
Xl93t2w514JjZPaLKkqUJmgJoGfHkFxSyKhZdcp1bBZW4HP3Q7I2k+QFIgqNRlqVNE26tYh8LKYC
u7NfqGaimsqjYXU0sljZ5DlIMQFzVpP8we6eOo+UFJPyFdIHQblNZ5jeOf8AUZ3RR7Dpq1pERSis
BHdwAtMUDGv7fB7dMbUFnstWillc2sgmZpdkpEy4U7TNo21YNu3MancTpevkGL6om9H0ZCDWj9Gh
U4npyPOPn4HCeFcbxGIGTL/MLiFEzr5CQQZAKofoyTGwcgbVC14gPi7S/rNZi9+TUmvbrwfWlO4+
VxUtYEb9VQau0pgvq5fGEXYELiytZ0DbJjCnhWGCjgfSq72qB1yvXwMEvtq1P81z12B/L1A7plwH
6nL8WO3G6fBB03OuvAyKFFRnNllGi51wXPHOuY9qBDv7PnwB+lY74D5gBMEY3aZXmsq93eJKrtxj
hLdEhetN8KQ9ge6CjHmQbJBqVm1Y6Xz6AIuv42oLe5DmflwcAMLtfHoXXkzzMdm2SoPqjMlzcLa5
MPSp+YR3O5l7L9TI7ivccAFKTS+tMw3yWdKrhQmoqCuNa4B9RNUEKA1zUsPQqwCCGh5H+myUABXv
Ps1jRkRyZNmV7jf0DC5/x2d8e9eHpaMRbEpgXpdvCzVmIOlnPNxIA1b07e8/YCbqTRQQknvZPT/f
wataGL6v5I13+8js7G5XpYN3B22SuudKybkBik9eAGYy+8a5jQoFVr7+Y1lJxRirYOltwdV6QQUr
OMVdPcJA5h0DV2PxMOdqB82q6i+t8mLvtWLB3ACYvhu1vwTk/Sa3eds4ZbihIII/Dbbsz8bl5ySx
nA+fEgfBGaXBSqP4d+X02TgUycC+eHN2VQQl2uA9rw9dZBSU4GcAIDGgCb49agEVcLpse/hfYFLM
CQdWNXEf0DgK3hHLPNMGGpEQye0BUrqG4QDVLdKShY5GKAdc2aRMhUMeb2zepieIW91QodJm9ERl
3YJFVPorkewCJAe7VWyXcL8ZJUtAcUdIC5Z9N4Nb6hdefqHqXthFnnjeOLjppaiW42ZPCAHbvFcP
txBc780tuSbhgZydwImTSiGvkonSE5SWZxbCCAPIkBmF4ArwkVID+MqVavIHY01ERCDAIheAdEDi
IZDlcSnCfcTm1qpUG1m89/EdQjqeQkY7I0I3uxCfAxoJgRlSOcZjyAqrU65bwi49OQwqMRrd2xq0
XQB0ZZTpKj/VqERxqkQVtRKhEjI4r0sxmMv50mRf5s5G4zEzKRcSawGUJRx72OR/O2JJ0sm7B0ke
/n9COIf8aWiBfaUqhmcxAFFYtiUaeHU6jpkz2iLecA2qNi7uZRJeqW2dEXmEjwUx2CKLW92RNJ8j
Ilm3DfhUmwCnX6fuw0TkilVhsIpVDVaQnFfC2htY/SC55cOEMTfnPhkbVGGUxzdhXrFwa6O0CRbU
NzsvelAc/3yoZPsZVLtIFQVZXOMxaBH6xaBKe4cmIHTFHTWPSyC9chnJvYOzv4fNSCEhOvoFp9Y+
9sFkzhETmd4d0y4hSff2qFvwqmUkDPW7i15lbJD04C/UBHWD+zTVCFTxeIElSNFUJNzyUmsKRgPF
FjjNvuUU+wrfL9DTCSUCkxdRdCqeRbkbRhb+ifPo6Z7DJ+uIbAjGXIhYALHyskrr7NjMCYLBHn6t
Bc2UE9RjEqLGLEWG4tHdYILJlspRfA3RkUWmGjgDaVqtVwhE8wL0Tl5YgyBAYEiqeWifQ2uFzWUM
T65HaDzYjguxOTB+MwAwHB3kg0AdUZfZ0XJR8zThTVDkHBwodlIpclUEZ4QRhac87l25UmLfQ/9k
UfEztBlYfaxDylzEvxx7GN7RKaQZgeQMdflKuxCizQ0KMtLFVZfiGQAKaF1be3eA1kac4blWxB4W
6Tb7CZH65U6qVGuuTI0H9QfVa8SbzmhN36BhY8Jcxi77lRcngAQ7NHQcybpDdX1y3m4hu8LTayyk
SFiMoaw6Wxp+Dx8WAdAGZVeU8MODU/M2EV4GrxE9lGA/O7buwbWVdMp8R3RBJc50D9i3lTuIMhrj
XXiMKsFpUEaLsOhEGNlSZrBwtn3Y0iv0aVdXfZn1su9RrWKK+2Yu9/ggsUyDun9hWgJUObfqYY/C
HE4mdXpGIA7oVOOuMKZ0q+YEHVQqjuP49xcqPM7iqKSNJeL1aJ6hXNabOyoVSmMFUtiHFtf4xfuZ
o1J3dtBeCOposMF3I6elG+WB1SLxUD2AqgA/fbK9bKgGFkmTGQvaV4O9m0VWF7vXrjU9gBU/ER2B
NuftoQPbrnZLK9DltfZpAlg2Amvdrq4uC+veOIyJv7P4PT56pdZbZjzB6wcV5ba1Kr2hZmkvLgT7
IZOGy8jtRV9RhM6EhKxsm95jVYBobqF/VSQp2bXnYD2ZO/HTvizhW9i7ziiNap5EBXbOfbKPZNiX
OPWpMUiHtEtJSo7Nty+w2GhvH/4qo7RV796Bb6S9w5SjeTutTsHCzU7d55KaE5zTBXhK9mZYecbH
zoZc2GPvs7hPUlzT7MOkRAeJ7P+XUMJCKpkg6gfbPMLo9mH86BqrC/BaCz78kCMMjZxzjCwykosd
wkpmdR/+wurZukLAyxZmfH4itHpbXhK7Dsyq+5B2O8kLPIcaOTU6qH1jsOsT1BfdWguqBOqoTYis
DPpvZVwa3duP8OKWQRLd/6gpG96ZWKoe1CijX6L970XPbDoEpdkH4oB93iJSSRSL6HFsIoaehtbP
/A9k52NAvXszTX/J2zid6z9JDDUJuvu27x2plAK0bBN77F6NM9VPcjgaDv3S+jQrPeF2NUzAlLXG
C/ozyKMPeRWv9NaFo3IknFkXzu6eUuS8URRoz4YVCkBgzF0tVMRPCyClkcoU5cUleoSUsuezIwlh
5e8VPn2oGdbqvjj1IPazocM5Pf/CsQM+mf5QZeg8Bo/lu9BAsKuNaszg0jpF1vC6ehNUvBqXpUF8
1dt3j95ngrJYofUe3Xvl8XnCXhedZuYk6UH8q/aOnXSQrB/Lqr2foDN7/jsDheDKlBvPS+O5NvDR
Ko1uXRjW1EduWHTROEGhSG+XWt0JDmUnWQI6TyaFEDPMoExnhAik2KcS9waefF1lf9UOpBZQyve/
uX9bmYP7lTIaLr2UHuoDANmeGdRxZPz8Vn/pJLTfV6Yis5Zq2yn+gDK/raqDT2ffJfVA1fgAffod
Z27Sf/3sIZlt2+a28SAD+d38vga3Lg36kdEU3+Ya4J3cPvnXQQLXJ35hu3eYgfv2Nh2ZuFH6wLgs
ZeRkIL8f8gRNuhzNOwdjx2q+wox+1ewEBWoE6yfDM3dwWe9mXOvPHM7BjfBw/UAaHJ2D86TY2jve
DvaaiUZ+lSQieC0t9p0ptDkTDHB/M3gEex6WyT5/as6Y8Vug9MTdBaIZMdxMMIThjCX4dt0rbcBm
3HTyV39az5vIkC+51wkZUxk+1Jw3eoIEEFfvaTW2k3uUDMpozGR2beNVp7tB0tmE5Wrj1TGH5rDQ
fEYP78DFbX+wVgVhRRF1Ct/k2LrE5D0ptq4FYXvr3TIcRgQ6MX0bFAOiqLqDOk7N46Gy5Xm072UT
AixWEogDUMWF5n50idmZmPckVmuOy0pru6jQe21Vfz/T0/JBwbTe5S+oHdTgVxBo7Cayb87iTwcO
weASzxfbyXxR66OkQUZKWA94HWFpAwb9fUyAbF8HZPQUefarS7RrX9r7FbXkR2zExdEuJjqmt4hY
OrSw5XNWpug1Ydm9Bu/FLbRi/vI2MClv067pZjOU1QYYGgxSxr5XaF+XRfS/zfYFTuyoOpkD+v/E
xoQZs+tdkISrcPzH14HZnP/tEWiv+cfmnJ017e6OLpH+diEv3XcN9NxpkiwoNnEu966wAcq9eh3i
G4WnAwUyEOUpWSiX+0iaZzUzunlIi30gYo5w2DIYz+YtrhAScejAFhptZ/X+1q88yU7IWgopdG3b
wH8TM6bRY3lGKQKo7s6Bj/CelgGy46ic+jczMKsIRTXeZedBwIRsPCfL3dlughu7FN2JXzTN7jvX
uvovVIsIQugFmE7ZCCzeXT3Yo+FHJfVEgFQq+cdu9R0Xrq37LjxvXJEDRubwSgbuVZtoGXUVfW7b
ZarjyR/IecNjQN49mnvtT5cKPbhUCuVh2p1j8520k1hKrtiA+xLChh+42vU771YGOPEyhhdy6Fei
3YJiecgm+KfD0WI7eUdVLMMP4/tfIYDtGVg/oI9Of9UfnqtEnIcqpEyp1wUa7qg64eaUzFh1yxpD
rje/A57KMsZxc8RY3YLKdCefyh6jj4Z2/PT3E3jwfo221jQZbVu17hEqKfxubNzj+fQVnQOrfZ5s
ltv1YVSjo45Je71/GDHBOGG8D7NvR82Olc7m5JO/G40WrVRkKQCI9J9R0t83f9QIsVblHpIrIdud
s3xyzpsO2I0BjoXu8YCAbtWD8du8I3pA1UwznyJzj7ZCP12d2IeN4Dp4dJ+zCxpNI+bubj3HUhZz
xh7ElUQbeus0YlsjlEUwYSKFVSuA/GuBtq/DNEEFBEUDO53SeXl0kQhplxcIDZjNW3jKaxA/VIFa
1mo+Ir81V+8/5AgyWrKcfujQvMJrB64MQsF6kg3sGCkt8B3ue5mGhfl3XSb4LSaoQ98Co72fJL4W
6NZ9Ajh1n/61iVWCb1GOIt2aqZJ+xEXT4KH309fEmsynBvHCfUZNfbbrPYJSSHeu9cJxd3+0d4jk
fLxt3eZgpuxKuZMq5/5gH8G9S72Ate8V6FmU2+VD4zwyp6cJgAl61+E2vnbg4S8/EuV4wIbf9gkE
0LUpsELv0Z5O9JtGW8rpVWnVO/MefxLgSKW2Ng9I4wjtngNE9D2NhTktfK5TwG6ixgBOTL1DSyZ7
0EhRuhl8Yg4D7PMGpxHeEB7uKB28xRgn1m4AvdI5dnf90yJZvADXXj3KhY1no8gKou/s9ixS9oe3
wdAeJA6dAFII9mP8U4yQr6vd07KnItiQLnh/49anGaySlM2XlJf6Xj0oHRr8IwZiH603cVGJDABC
lzGsq9YRGZK7y5xMgkP71IZZFCHwEl0oltMTRO0en1PaCPa291oe1vW5SOu1aQWqXf+6RLODa8n5
6UuWphzRYqu5z7jWr7VrWABv0Zo6eIzhutI/TczwM+WdTC5k5umIXR5ocqVf61/iq7cj5wrehGkV
AEI37xlVWm//Hb1Wmy6lD1bCOUwppO6bytIpcjeppXtlkkIT5AQVYErk0aP7Wr4mrAAOSA5cbD93
7WefWsplUUSwrtKl1hMkMagQqrgvFCpYmsIN1wqNrJV2TE7bfefF8a4eyt6j1s/Y9VlEWZvhUXfq
Q4dEsBKaFijAIkdDryRE1piLSLIAyh/rAn7UmdHGqIDlA4UOGcEL+ZYv9RsQp/wLh/VY3RUZDs5m
krlEUpIP2X4Q/PQFahSk8N5efugNU89EgALAeegNPW/GGc+j6dYBYwhMvdu/xY+438cezDcnh9Fu
llsi5eZRTL2JJND4Cd8j7kxrR0iZj4OkVBmgDAJTzfT3BeiGjg2J0r57a6oBW/H1jil05h+cVB6p
FL3N148+7vDz+QVFXeRkrr+5Co8GwT539Axk5vlz5IpU3mlxGZ9qCIPLT/5FT9EikaoBNCevOkxI
p8H5ncmZ1YpUNy/Lu3z/lKMZO054GlrLCp2VKO890SD8tvrUtJV8tpCPZ4oK1FGcUvsQv87MmpPL
HPKL+ceNVqc+SrkIORAtbhW85o9Yc4mRIZUtUFxOHLecljcTW8Eb8tSdDohh8sRWqzXz+G8YerOq
RLSZCq1Zi88e33Jv7rscAvMMQ7gi50ndlcPp1icGR4IOY9uReAVcA/I5XY+D/YhlGfzKv5O0EwzG
BnNJxi3XAfRRhwphI4Rn0Pe48F6H5wTbKszPzwxMqFBHvEbQPkCGWh+no6KI8KM//Ky1LDSGXgcE
asisUAbZ3zaYMEwfb1n3uEZURxReDztL1JuYUbLs0KujucLXcBxbBUqziJAlQSXS7dU8sT1ITey0
MH8OixKoxgNN31I6LkfDB4KsUCHeTzj6xurmUNWjsAxZwsv+kkWKRgs/pjBp8L/Hj263H7hjf4e/
2+q1826GUzXdd9FNKWX2P2jEUkRbH23EKtFT3PTO63q5YaHD2DpQZgBK3yjKYVHcFSBt2Cn6o0FE
IWEAaIcyRg5fzOJfkmGmAQ5CwGgfHqZnINUhNTg9QROBpY8ljC4sVZXiuWBeuowfFEhmb5cAg0LQ
D23wHEvAXdXgzi80VsYzpKp587oaLVqgLe0L+hAiggd0YU3w27HAZOphq938dv8ZhukU/3bIhd/S
3OMZdZkQUuAztWJuqOHSdta+cuvQWaQPyjaVv0DTw5VbFSMu8jKXMWodIiNX1dr2JPdFd5g/3PC4
NRSebuGHwFSLXXJdUs/S1PmnlkuXBp029jgej/kBPo2rb2MwEomkVcW+rkwvX29OomKSFwPEnPDK
sCaHAqtG9Ff7WstesiomIIUSjXIBFcA5/O4S+0ADXzNSdq6Wp7cBk5LdQpg4zbyEubdxZJ5NZ47v
ny0tglPv2aovd+4JPYK9R0hV5eC5O/dNsJ3pyVDqDYjvRiRffN5GBPTvNqAIdlY6iGxEx85xkK6e
/dcQvGZ0AkhxG5A52uDfiPIIzk5RbUx+1TKDLYUGGu5sj63yaNevekZQXN9Hx85pRmz8AqoK/NC+
z9BF+HthsPX6oRrTt9D83QyPqI/UVyqYn8abLpeN/eTsJXT1yY5jHNFZx2HR3fazNiDEA3C3Xayc
0vKO4Y6YFpobnXrsNBmXJeIdXHe9vQKXVlffYEBQtnE+gQhNpHe5GNreQ35cZpASNteH/hoeg4ZP
y13vMyH8+M6m4Q4vM/X7wdbE2/y5lssZTyaQoBAbErLSPBB+UE10XWvJUNOcDpiK+WxiKyzZkNDA
ooN55bjTK5HZnC6iFOE5D5c8Zo7D10NqYhdtHdtaXrnDjZ5xtlyKjcXlZ9vZUTV/jtCWYjJo1vOq
e3rE7zvVY3Lycj15OU2duARs7ErLl0yGJZFIn+hX0ABNblbDwe3wC8HseSHbQChIzcQl/9g59W6X
CNEePRSlGBx5QUPp0gD2NXD8+X/jG+8H/BqQBwS8ozPrWB4KtuBCOL9FPRQyWCOs6aq/oCzEnws6
rPXLQY39ET/+LmStN7Ib1pzeuQT2hkB4l1q8gm98OG31ayqVmZoYnEliP9xAQ+mI243hiEmIEWIH
EZs8gYSiZkpykxeb3DJAR2SE0gUq44SbwRcB++CBtavps4ZnF7D0RKAQJEF30aUSuoIRjvfektmj
F6rpoJvBuUbGyNXWTUckrS8wHzqFhEvNgGPofvshstxiRHwZLEjJfaFg3+FmRwguUOLTQTUGrbHn
oaijjBJx5AuTZx8ppTyEoPBZXx27t84FrZ5GZVGC2bmlXmbx4jzhgGEKD86D+5p9oLK2yOCY8Is6
umhcV7EzgFpndAEYRU02fWjPEvZE1tFnAo+KL1U/Xt13p2Yn5x/tA8A83200nycdfqi7qKnwBlvO
GT9j/9XurNsatPha+9RXulzTXkMozXItXV2BHI/LoGqGMQMiLV+qYWBydOQyG/i/OdF01/b+9KuB
dsMyiLn/a2buAtYIq5ZcgmfaUvFg0u3+ezitHV1uPan2XqlTf29o32Jbr/6aQg1mJLoEtYcrX0Zy
LULfNmkiPWoqsBzuxHTBLT71sh454mw/QGN+UEvZwpe3LhjbSxt2sbUqDF5l+7muL2/D6s+pfRyU
OD5UASTKroJop3QzTTvP1m1AuYq8rNitdNGotuLXIOtTflE1JbFr7JkTChVkQVrU+dbBEiIKyg89
XCMZ3CGBni4L0T3T0GQuE+dyIiWNfkiQ6/uT1VoLrJODjrb9FndeKkYSlRduX3fir8P+0EAsSju5
xkRP9lWlzHx9vWQr+LKECH9PbQXgWhTadNkwFKIPrbizJJCiRJFCeydnIJE3m9+FwoO1rJhrx7Vl
85DGN65rvD7gJ3ql2sJ0IMrb1nR49Ww0VFK13eiCf3dmCrP9GtKyK170AwMvDIZo0TfMSBrIli8h
TBEis2baNiPkUMJpE1SvSWuP+pxwvIAxi6LALEa5b62YhsL4KhrSjYAptwiB4qMf8rtr/ls0gxO4
MV9rKQntGvauewkF29VNhEe9DuCvEA1XiY8HwgRiJD1OML0vdwGmAAKBHovHNWng7JBhAAsZpnhO
wLznxUn/9Kt7LI4YxXH6XbDg/4jj4LhIeZq8AXxr0jlsyFurw5QfvwNE49elrWOMb2M6mz8QCzbt
O3Hz0ZcQOSI6VF26L4Z7LR9c+SZ8baAwfLpIz7exhZ4k0ySNnQmzCJ2h97A+zgZpL+nU+oel9Kvl
5QpCxL5HQjzSV+yKEnMCy3pCppEkRAhI0GvcRGORgvbv3LboIn8R3yi5gjGHyNuARyvzzDHoGmLN
nzsmfWAE6R+Nv+B84k1Q4uJhJQjEojyP7qu8KZDM9opxGkn7/rO++cB1gOwkPykIYL8cJ7yFaB+8
Q7j9XsUTYDcN6PzlN/qmNA41rCIWAhXGu4KIVwzTaBRR5XZHbhv/jSvIk/DaKjZfbtJFeqljId4v
SfS3t8NIo6pjkkaOfQvKDkkK3FmWYHCBuPSEjxudfdDR+wYA6k8uB62/enr0cR3Df3dk7SWOzEkO
IQg8cgww49kzKIrlWsmocF4c098ibot1AMAJCU4jjpbrhAv/TqGTmaOXe2O+1Ana2wth2D/u1AD4
DUwkR5hrTqPxAQjeHkUDO2eqDkQxzZH0i4UmJBByLYzEHl1x7GYs+C9ibUBN5P4+nLC/UnxCmX0f
1eKHv4+KVCYx6o6P6HHDA854a58IfXgIGBdiEEWMr8luVJ5ukXicvJZU0CjtHUbytP2GU9q3jCAj
DMtyzobsALXPK4pFBIbPJ19nAyWfPNNTRkXutU78zLvT8Eevz52vinx1alp+vYU3R1TtzTsZJkfb
LvKosVqwz87BS6PTAOkMLvjJQzKKMXwPUYRDCQUJEFYxMPhFPfq4GdrXMtYrsfCFHOfmyjlBCuTS
qtetjc3ltGleG/RefybNrS2lg36+lYK9whHym5Dib8+GXMmd00hZiWOSSCrNKaU71If5nJcR2PyU
YkiP3QKMKnisQlH9VDKsTA3AgBM55nyWMkTezhDHmaGGRn6ZmxtgKwZgNhBQVmLEMjKRjLEMdJQ6
mM43TygCZH6PCxSOATurRqIgRndR9MgUljLE2u83fZEWwMrnNzayVS3nIxzC7VDw/g97SdXH5ARD
kh2qy7JANyIq30M5BTyxrXni14efDZuHtkHg+0ylI1P0u5GVg4evXU/bpiaqHDAQfGK9fGxapckr
/hxjKYzr9mD2fx06Lyys7w3x4+8hR6BJNs+ECKCFrvt1VgwbB0twtYJ9DuEKdBtcKwOCYcmDcihn
Aa6hSUv84x66YDnB9kFdjHcDdGXDcyuNknvjiDliybn/avPVDZmXA+iDgyO0gRT/oXyz+ipLwfjP
CMdvB8fW1ZcC/b5XWuJVMAKtRwNltG/N3SNJt6x0hfQ3ulmOxajiTFpyoCmONr3DgAWFcP2Z+9aB
2m+aVZysbv5pug92YAp7lFZTKozV6dVPe4goZja7IGxUgN5ioerR8b4CAHG2BwMJ4hcbMD4G2gwW
JYCXOlGgnMDi0Ln03dErDYj9NaerEYNJIv2AnNKB/aKEunXIXe0ILADEWAhazh+WByz7rRNo9ssD
UQcioi0tqeW/LiCTks61VwnKTaQzu6fhYbgBENbn8rau/X1gji6d6wjZpboGJmFPGmwdLcdyvOuc
W4h9c/SDAdgyKHv8IY4uliJxsd6rEI6dAJ82qxe7ZLl3JCqBOYDGqDQW6C9ehlm4IZC7R5+/Cm16
y62YtOVCVNjKd7uNJFsF2sPfASjYGM2iwtn+0PwAw5IBHPo0NpVWOk4vLp0L+Lfz0KChHtSpoZcg
DURH9CjWnNkIIyCYwEYK6LjRph5mAzgHA/J1oZWSwBTibnu6QD8p0VRhiC4eJzpts9aDEUrdfSRb
FTZr0YWg6kyb6BKY/g7tgYct8QUknfzDT9kprKFS+nMPadjMMdr3c8M32pWm0S52S+EraWR0uShX
v50M9gqAyUQdLINiNG2Yc35L4e6MauEc0AA9mphP81/Mt9xbPHe2kDO/xrt5wE2YledbCMkrFSOP
YjsafAh0tcuaMdp8xMuKtu8thCjJ3XRTGWXZYS+JPzQ0KNCq+JGbRRAJKlSHwk24jy7ArINyiDKy
Q1+uXUogxErl/2jm3xcqECKezIeKOhX/bYsvqEQBIi7e1fiZgaosRQ/gQnB00yF7Q193mM20dS0J
8KUxwKuRd9iSyHUGfxTHLx6BHCbPTH5IYL5EBAkWkHCHy9nP+BchhF6PEuRPxdfrmeH6E81IxiWF
Iu0Dnjiv0fxQ+Puap/BWyGryU6kRGnG4IwvRjpmL1iR5aoKeN/tR6qCHQwXZb3ZzF0w5ML+9qTa4
SwiYxcOMouJBDFvA8WYeTO4kZCgyDVHFaL69Woe1eGaq0XJEG/buuKJ4Q8VuQ/nyicyYFcf4GpwD
9M7a57jcrYAAVZlLcTyvSCUn0isCc4USefFA1n5Pe9ZReUD6lEp3huJi6A/0h7B11wj22Cs5fm6b
hg8wlZBFt9UxllUy3h5N3s5UKuXl/BcKbGF9FT1msqJJ8GGNCb/fN+Skqy1bzsvfk0BemQTjf2+u
HnjYU/g9XBgDiLCIekQsFqh7J/xgovZCRjJvsIwGsgkK2xWCgoyrNZrt3EtjESG3IEcRTPoCIhN0
LD5Q+EExjQh+Tg67XhrIj+aqgSTK5tHznw/ESRdPHmgZRK4vvxoRwZwyK9PHbxBqEtdu/DHKhWKx
y4Lk0XoXgHJde/Ik+TqSKHX4RuiScyC8RB2NTTal6ncVpXBxw9YNOV6kxvY2BPabm9x9lLOTuxRw
+gw3mwoxotf1P4Qyt4blMvpo1bLH1JgNcz6L/YagKwhFHZyK/PWurzDTypNrS3T7KHMKs/rsDMiJ
Swf6aGz0rFZhhKplcFoZ7XwHqQz1xWZyLwCe2Nmek26J+FmXnI4KMU+/Fagy7CNonbFDu9dJIf9Q
n+pFSZ190pNDuUzptSHsaHkcHUp3dmmEYivJGZUHEvJdIOGIM5yKRe2vdHRrf7d3vKP18qAqx8ZA
M+S5oNmNgAT5XF6x7FCwIUOUsXpKfNTvXwMgnZjmbQCMUMIcoIdNhYhdKlBUlX+08kne6VCkR6vV
yytAeE3CQqHyoIzwg1284ip9KObS/EawVg0CIvMVKU4TaYUpFkD11kQTn1hBnu5u069UgpXFfP7L
2JRuduHV8Kt4y/ws351y82Y19n+HzGW0T0i7750novTpX7XSPpjuDZzdqIBXMg69xMeJ98DHr+Jt
Kt5u3riB8AJ4xoaFvF3dxx0Oab0La6dK4IQtXIQVX6s+Wp2JnOXy+Tk0OIpqmF5ionQgxvFeXJOD
vSoQMD7XLN143zmDPxy91/TdVGHR5vrzqfnXa8i+epXoiQh/bJba4JIAifjwDe5OG3SnTm9P1STD
oT6gL0TknnVeOD3qPjoLVHxj2LgYKsKpV8YlwcH+YPf7c6cvITAmcYfthr3kQ7rOwPe5gruIHH1D
/W7JZYKerU0Gg3TCWIK1dXddt7ty6MUzckV8Js88if4oLpHFmuK9rc0lUkaKPlGfylChPTe8w+Ok
WagkwCX8beyvbqVG3UGVB8pyP9DQqFkV0PYF0YTtg1pQ4NRwjngDS1WrQH4b4jXJ4OD9CrJT1S4Z
s89xZlF2KVAVO7gfxuyXJ9oFp1aBMlfl5xSUaNqpnLjkTYYJlg+PoBbe4ltwzW+Wq0QkX7lavdtR
wiuqNt4WCSHF9B28he2ZJMAKasGtXrMvZtYobqmO6oTtr5BoBTMKdeZQbN+ugAsvhdCc28kvINg5
ZN8ioIbqs3mshzurm96zmBJT2k9bj2KeMn7zB5xIyB405trvlxc1Z6gqM0paUWAqKjd7PjwSW01e
9Czff0ccIp1ka997qmZSZ6eiqRapin/qntSBTKpAWV9B/uY7fagGqglDMQlxS36gO4r3KDpq4pnF
K+kavKgy0SvkQgOKoYHdjvIM9S72F8alJPsD1YxUbSNp1ryb0e8jxWfyavGqxoem4/+IOrPlVLkt
Cj8RVQoqeqsCAjbYm9xQ0URFbMH+6c838N91ipjdJdkqsNacY46G8BVB1ur+PjAwZQshcEqLJuNZ
ew3vnFyrhFGobbg76vcaKJsJ7paYWyxd2t1TZOIp38nv3t0YX6j88eF370Ai5x9uQ77h4BMiyC6L
O/L6sbK/q9+l8e3L/H0UVRWssusy/Ttx4EE6PQwPRUpGisD0Vsjarn4Jaka/zIh7kKI8pH3rHIDe
6WGDHHpTGUoFwHugxFOiQvA5y+bIoPFaVfhl7D/DTQCvJQngkBQSxAJfo/8DOhcOUG4/XtMGtRRD
Mb3dAoqVV4QOrsDE9E2J49MlulvXcGDLtzV/TwAlZOylylK7tfAH7dYmFeHTguZkFdEhNdfeNw8R
5HOOeLCZYM44rA92/QtAWc7y1L/Ah5ZnEeInDCjQjKPPDmRmRd7VPWjgNq3e7oN30by93P2he0Fu
9Q5P5JJWu1fKyDrW0q046d1Zmevh9AYNvXW6hPwxrXarbyRXPfPXTnoRhnGsEYUFICXMZPlqLBp3
j7lzhaoXCtYGsWGn7l5uvmcb8MRgIzi378at1cgI2FHyrTB9aB7Fr3I9+VzMDRZIxgRURNRnk/ON
O2W6wRochtdr9cJt9RI3L1nnhkVynLqmgax6nB3aJo5rXxvu2Rg/vUu5TZVC5d7/Sv3b3uXMQrQs
h9xPpo1DLOu68w09Bs3Qi9KNXeLaat24oVqLDAdT1hLsRA4Eh7iwEUnLoGNyoY/uQek3LA/DDMIG
v6+ucb6EqmMdiWq9134eF7aVK5TBn+eo1GAZLL+9Z/TunXFmaFZfX8mpV06C6259etN3eLcWFqnd
47yENf7ycoNPCC59bJuYfeeyIWrfWAsxjaqPcbKm6bGTr1JgVQfn9fH0XS+7CGPL7Fa/bl5h8rdb
2nn7iiyDHCZ4kClap9ZDAhaSGaoo3+rtc15yMhuft3szLFtNo35H89nZQzwkI3uz3PMM9r9c993d
IUZHOLbJaTjOM6azLCc7Z/NkkR3kyeiSjEjiNKlaWMy3x03vWZpeH4iL8U/GxNMl+CIov8b5ZsHm
Uuw37yZgC73rKoIavrkie0Bbth3pIn+5QAmX4A2L+D6YA1Ehhvca32PI801zoFtCKwc05c6mp+o5
Cytckud+85y7tUfzee5X6kt0kinutMLgut4cFPHn2TQX+xfG668tErl+7ls2vFms12QEp7KychSI
vBs6fjzehbcog+MSYSsw3owb/PqYN7AYuKGuiZ098g8YhMjg8uUtjPtxH6SAx95DV8O/KXP3g22S
tvhwbrtWWZhw5R69ARWpK5R+mrTiu1Pe9MqZDMwHGZfgc2az7pguzEV4Yg2uKeJlEAaVMSltm3SW
0MzfzSOjiWL2m39vnGd4Z6k3PPOrFG/hhmtFAoAJd+TJwtWdHsdaw0igZjWj0+J0gLwLndJE5N+g
lNtKY0XaK91iOrSUaxg4Gl0Wl9X+3K8xc0TGv9qPb1brWqG52c+utCUP2m4VmYz4JhPr3WbjpKVi
ib+MaZYiaoZVBCbITb4xA6oyy6u3K/jNtSFfwv1Ne0oIbXCB2gxvJPxpCfqZz03sw5Z3KIrp3x0+
YfJnb5rM4KG3eXw7tjEaAH12ouW/zUy8qEb7UZ5cEtieb8MrN6iqYf7tvPvWcKz6j9HoPS1nm0Sv
n3MZ7t3e6j65LTIY3/dJ1rf6ZvUa7lCGvZf1crlbnd+3pcENIt61valZ3gET13dUapWPX1lc8V+e
iWXQsOFiSnX+q20HTACtfh0RJJc25qlgD9GxEe2hAO5hB7CAkTMwRq/QbkAxUbH9YpPVHA6lfQ2j
lWNXaLz8BgSmqMfR8RHFqKvB7UswkWwmf43hOcU8sNS3u4/huS03KzxD4ZeWByhfUSFbGFJdUPns
u1v/EZTg+hh8TQ2rigpUtPrIjur96tfuj2WncyGxT+wg+T0UXgHUCbIBes02HWGPEPkouzAmT5uv
XjYuEVVRhn7by9KW/8BVzWjtyegL0CKgx89b93yMzIh7UXc5RWO00l72LIYp7P3RiTBTi5nHsNwY
HwU6Vj1arApVCmhdAHZToJSIcdwzPageCk8++LWVhR1Kw8sB45UXx59AMFV2fkpPdbqI8ahZ7uCA
dtUrVRj+iMFcA9afQ7rgVW3xVCFGPDj0LrMqWRhuAy5dsxt/LZ5hDRey+jL2t4+fKyPdXY3a94bs
AnQtRupK19A2WahaEMxtb0QTcGy9086++YdH6khuuopLN1p/ZPglno3mqvQAjcFVWyS3D/zADcad
NvH3k202r+57/BCScPIpOi48yBo/s986oxSevS9ZTqOg7ugqQPdEx5ugf7KjPacsZscUUecDqNDM
qX2iuqNfwJMvxAjv9xKeigMEsuzLwUNWIB8nMMboKAsYOVl2BzgPxZT7MqJy+KbR7qGtZKnQKFyw
j4AfPSgHo42x0pyJ6m11p9xPu1VkNP49eHumXwHHyEJ5xN9DGMW92K+iJJ8kU4ocGmr/SJZlQPvB
qv9Xaf+VSV5HzN1WIcWIQEdPRQKrlyYMcChhdsMebl35mZs/+9XeJ74BMnYn/3dTgOufES82JqBJ
8hmsQhVUu6DiVU5w0jaRVWi1ZIkhpt6jFcoHBVYbtUWwWGCRzi2hi34mTzJMLN0HZFZxoT6MA5Bi
Qno6NCW46P/QjFHnis50bePBD+3ABPRiJs5f8w/8Bo/YYYiJR8VTOYOcgJ+UtWfV5vDW+l3wn/Bl
GFlWmbrxXPRdkE6+8VlK0TM9vcvCGHGlVi80TmxcdBfMmZ5YxaJjYMmskzIuQyKZEFnKf4iJ9syV
MW7gP+AIHb39UMrsMrdmgmuboFw3IcH3YDsw/dKmbQVPwzn3H4nc4I9I2/aBHazLqbz8wK2wo322
MAWqA3PVmSdhSVsiHThemExpyrpQZXck7RPhwQqt42/5LJMlCskryMoSSSsegXsP6TdZHQz7EUAS
+UTtCjGCG1q6PL0e3eLa6RWoSkZBX39W7nbsPyBWgRvRTPmUAwMFlqIoBYl6uf1s56KJnjxb1K7t
C57lDUcthXpNyol5QxuaBjOaT7E9zMki0PBpy4psFMUA9gs0HA+OMiMjQbyyGkR/blPlBY12FlxH
zO/dG677WDFh3qS5hnyQHm252GLypOUp7aqPMS9N7GajiP2qQU3H29bf2S1rysDhgbQ2n6cDM7z2
9kGFYdupPX16vDMdy9H48idpbYDqKYeGFDXj0uAAgBFMLdTVjemmu/G5y1a1tsB9aqiytk6NHa/O
btbogdsVLav6AiDILyLgWs4XkHj3zci8HDDyDb7qR0T/Hbm9J9iq0FNc2tH8TsOl44PJ7UanyW60
HyW/stSquKXuy68zbd2GGZLWA27wh4m5MFfXdeM7XyTdTbfk17sWfd2ozBFP0AD4aU9cWzX2MTHf
epvVuui/qNNZoN0tRJenSDObnNm6rmBdtlZQDlKfwYSrR4YQk9joA8PRN+OeBtZVJmQB3wZt3DP1
z7GhujAh1LjqwZjS8spcGLmbu6oHBUkwCyErkTmBg4ie+qpMYwMex5yKW5gKnlQU9qxbM7q51+Ae
kJTgVya4FXgVQNkcITU2ywWe/+QS1nyAOKmWHhrcalDJNsXuw21QDZS5wIDvikXAsd8IHl0N/D/T
JhMKMPO/r+pP/rvbNKlAFMxbRShAv7Fn4Jhx737GZqp2dRQxn32D4LuTe2elIVWDRVHeiwYKYvXN
bGHMDd8dKCwMlSTgIY+N/EDII0wkgyfNKbjGF0MDg+b12/S3ozOnx4ys0QUfvFHDdg34GiQIYKJc
m1Qm79F79IieSsqi/IcT+l0hAwywEkkOvqd42A11MG2xPD5VIrWmZLVAZalHcSRlx34MnRCaS6nX
oJsWUIDycpSM9hOUHYgDGoMbtYQ9kDOUrLUVHqkRwbm76QPxUI/UvrXmPlqo7n04yQEyIDzzk0ur
Nryj5x/Kwv8VpMqh1Dc3oB2QAPost5H/KQk07m36Wuk3o4eTARol/SIrdGwO34P3oNR/eZZv/ZbP
TTH8DxzyhM0QtyL0p/RSG67hgFhjIr0IdFd7AhqGR/roLdc+ahoKVvXkjdYrwkCFakSXnHa/Ygdk
rH9gfsrCFmz8uBN3jrAIdPA+t2vwCUBpkcrY/ZRH0qv5QLQ1v+ZTJ2ujvP+392kQjJYqvPQo18PD
93mMkg5lO7V77qUAMB/eGoFy7GqbvhyfCIThQ/DN3sfJkAf1+bccTZ+Dx9AIy7/Xr/vXZrmZHxfv
ceWbmK+FObTHNYyYUV1lpNtk5LBYK3uF8/7MXDdWfK4juqwuaInz2QGS+t5/urd18rP383XFKwVb
/7JGD0oYqz2oc4rfuGFpu305V3SYp6ABO5qGB7MpPUpoR0WC25IlIU56tW23660a5SdMl0jOqnRL
09jJw7yz7V2KrGidp203R+5gEfVaHVSGT5JiSihdP/w+pYvCqiLi9D6W4MGkDHLk3/T5SyRGRP6q
GjK51kgwxNPh5BgdHeK+K2teD8QhrDofK86P1etmcJkkEH2xXVDlFRd1ODLn1ufLZSuMKLiN04pM
m7eYvlXbNR7YxIeEC6FiV0SqrGBxlXDoRThe4kFrjlO4L0Onw+O1uOL0+VDwBYWBxoGEEVTAwY4z
Coo5AFvY9J/ImEMrA6otbVslFFN5B1Na8HMzWJvBpPRoc3Zb4ObvqH/qDFgLWrOtikcKk1GFIBwg
OHbThOlUCh7nbYYxyA+OCEaAT/ocR3nBtKzgbJ/q4D4+/5qRAbcwi7vevNMUypudjROMZpznvEIt
q68U3VPxEmLuAe4LqGQMG+N5c3ee1+C9fAbg3ne7XcaIfs8X15hV2qQC5XxP761MIEDpXmOIcPEF
DINMiIdYELti9RMzQiQKgEZ+usYL+v/48RyNftyu++zyBedQ27u+ztczvpPTVUHH5lm3PlT7PVsL
ah1qqzLV8pT2kW/e/LFptc+E4KbFIgsdo4D6UmcC69kRKyPB4geRvFC7bINKyIJVXb0y5gPFqf+A
jxk/23luad12UcRlzrxLv0ceBuZacxsJA1NkD9gkpM8RDU7P/c2dTDpST4Rau6MDTW3njuZPFbbM
f+lOnBq94GGGVm+clnyugXq5I1gVju0nHvzQ+pPL/heMJB3sU4Oyd4HVyV6Hb0bMHEqQx6eHB7jn
BAtovbdyt+xRuo/+Xn+UAQezyzDjRRi8HlcnZVM9IMRbl1YWu6qKBEaIdyw33tpmvzOQrpk1vAJw
xQyQKnUvZbNDKSeaUnFoNYS6AXnj2CGJl6fVuxd1q7bQWvP8S3u/n9+wUzo7tS8yOXluB+/vRNm2
G/CgmReHCvyQec5KFUql+QeHcOTBuPuCsCfej7h0YvxUW3X32vqhkQ+JHIcegYsGD+ghOHmnbRC8
GzZMRAcjija6OUkTGxe7ExKNqncncWl1mCCuZfiOgxZrwssz3Ervji9EkAfV9huxJqLz7rZbQ+e2
7Zq9Mzc6tgedS1j1WavCLf4HveKTVF17LCc1axSxRAqMDc9GRY/haVSqQucGu6t/7O/7NuW2HTSC
befaN7tZsAtNvFwou6BdvLqNtb2m6CkV1Xk6SSfJpDFMJhl5rIlqGWrA12r7c1sY34/FY7GfvRbH
mY79z4UwhGva4SNLO0d40UW5pM9WoPm1OD4P1/LsXtKt9vYhcbwFyswOxTkDfWGfaji1YjKS0roh
PRickICRN5OD5j96dtgInz5i8Ui7PNYjhXSp5il3Vvv5vounIb6GIBFsrxI2VRdHTHNktZihpsC9
0NXnD9EarQCkdLyO0PrKWScocbDRSwqF1omH/LwxWCwGP2XW8zLY4uf4jEtYfRhnMlbsqWPcBPsx
uQW9dIhEX/JCGE+USxfvhvBAuwSE1WJydERNhKDnM4fi1sy9yQ7ondkYVjWiUtp4PFkjbd21dhUw
4ezc4KmBA3A161JXVXtsAhGruGVGwc0ouOrqMA72aJ3ohXTu9WU1SJgCKolCpkneMoE/PtqNHuYj
qTuvDYyePdz2y0AYB19p4ZoY66KRx22fXozrXn9BpENxn3HLC+TQbf8TyPWm1Ja/O9CFGkK1hA9Y
krofNYTTTES+J3o2YiPoeILBALiu/s6HsFRlzkZboe5KB/UvV0K9rRnEVbNKJrh3Rh16a5BBcXtO
JgUmIG6wBhoZy+Mnq/2KCFQukMhfJIHhuIA1Sm8jyAumtxbxvKVL6NQCUoSfwo/D1wHdhb42hQmn
7wKWZNU3yJTWExGRWHtBPoUqzHjlBPBnOwYcHYGFn6/YtUW5Q4IPsok/JGhF4bxK0WLzO4th4dm9
wUoUTqDBt/7fE2pcSmZWG2Wji2pst94jLZFcfbxFOsMkscOVUMNEGYdprToMdTUbjwSkWrsIseZJ
MP4X4KTmVM3Ci+as5Gp15gPIGe7F340doYnxSMFgmOqCEZ3zzXBLp1a9EGStsMrJI/alurLPq0fW
Mb6N72483v6Yq5dbWtgs0tDz8O3grjaG19kBdlY6sYITd/eBsPgfzI3pyPUzaQYJ17pb8Gjr8/23
ucQcd9CIGqq2Rjm2K9tpbVTpk5/db3QP2KF/yqEHUIbgDB13EBEwEWSnBnrUqo9XlL/zbL/hY6kE
bxdnOGHyAb2a+3mcscaBWAehDFsmQukwTWJuYob7IYw3zJREbDXbZYivb+eW97YnJ14QElaCmmEy
U2HmOH8tmXTwAcOMj+TiYLmAnQKmdVhS4SLDR215hYx171UgsOYo+yHCcdb+xqDnZ3gdYnfkg9OY
JxfC8YMJeP6uzd/TC/8J8vRhPRzHYb2T4SqtbaN77V+iE6OzPS3udZbN4sHXZmKuSqsGfIzGlA7o
yVR/49+AIAEVx8wMnBWxPSIiQ7PNIVnbLS0PuXtZnBYJDtzcQvgS0gCYfuzW2lZfTXdKA5V0XxXM
FHVUsCGjtMt9+zo6XggTZAzjbQlDZoK7eH1xPdqA249dO8PlgEbr8Ke+QKUPMab/rWTMU/5U/1Y7
uvilDFIPyBQcw48ejWAY+xX8Pag/NAhIgn8DAFm2ahWsIjmzEM1fccI1A7uosTHtHZI7bA7Vg72C
+Nx6BcnsBS8cZSq21a3NbNfFplyNnHZFVee13gUle3v3W6ZQt/gBmDlAu5ALZ5NRPNZ8jZW53v72
HrPbT4xcUmgimo7iSZwLlmu5kwQ0s8X8FDWCyAp/DYcKTSWmpuNi1V5af0AsWk/n0Z/RanpiOH+2
W7HuxcLQHfIGlYWmPBohmhje8y5DMSKMqSMKtJIqKPGskcpX8CLMKmLKXeYbAh7Vaz87IgZg78Ln
e2hjskcvLpOJ2I/9VIDkHAovi8e7swEVHIOBhDdq95a1tOjbDlB3qx252lrMy00n6dRxGa7jLXyl
Mc26akwVP4F3iLejGzIR4aoxkU7XBMYXUHsJa/1tT3epnA8Ju/MvnVMn/jFCI8yD+w17kvKYDoYO
Y4dFyZ49t0KPfJgZY0pFHIFwWJZszWyx07IiNpdaflU9qkiW5OWfREcFsyQ4+qwyW0oQKWV4NJdL
EUoETcbeM52IJsGkzTt3Sn7JvwY63t7G11H2nsShHwCdNj5TPCArClJuC9tJ2EkbjrAg3mRm5SIA
qXoH2QBwR3rIKisyEiuzK/VIFWdRbdSfzTrH4RFHV9x+brOPtDb9gaQA4npHPqeGXTvQ0T9SOJy7
6Y88jWXVJ2WTlE4HLLgd+djzxSjt1MNWCABRWSEkWIbI+kFPDJQbzeMVJT1mOz4jzZn2DCEZ10EJ
H6osyqJzRD47zra3GdA3hdk6B8Vc49DRtwebftbdKjih/0RPiskadtYVKE02TCV/EzJbnSgMpx4k
OXRJkVh04AXdZxLcMsJlOEMhgccWQj7Pjd1WM4hAGETeUdOg6p3AVTeGWwonr6cKX0feNgf4D4me
d3Y2XatX6+5DKGKj+qQ+iSfnufA4HdizclULR1JdY/PV2q203avmKOFQJwmNzO9hWkzeLNDClXcd
ytdRpfvs3/s58KBWR+dMlfkODl0tiuK76ZJAD9MBG6FiiAs5gOge2tgrNPeVaWNex9OZ9s0ONsdl
CXOtlEZwiH/txSUpOpmcZ5vJcbaFZscGgryEYTuisLRp/GVgI0h/kVL97pYVGNDc5lR1f8C7iT4d
eqnkCHFkjNKp4SQ8sNmgLf2ID7ZtqZ9gcaqTAyzg+RbsDI3cCqT+c3Gr8Rb1VXoFXYe6EfTQi1AD
pfaDhdfVA6rUH0tFuWMvy51DQd2nvpyrOoKVS2FSgQmYsdoo34ZhB2+j3tpC/sMZbidwwdgKoe4E
ZYg0f0bqZd/Zdzzf4iof3OiWnvCmn97Dz3/rsNpvTItf3YLfQfw34OE26cFG4/evkvLBk98bSQU0
CuU1WH55/STpFp40YOfDrQ5fq9q4Mjamz+Fz+Ige0W5em+znx7n5dcbrhQJv+VyiDx7isUQ+u010
aQqChwqRxzlShS9X5uPkxlVvLaqra9ZOfw4/VxblHyZkIALcCRhtPSDvsC0Rx/0xPVAxXwn+1fyS
RgI+MD00sf2uIGulHqQLZvBMvX7oNfqNvs3RcDwt+nUWDjbOzlmtbJRBxeAyO3a4EGBT+1wS2m5r
3RdWq+Vhbdzo1QfxoM5BY2RWHOaHlEjHWRl9WGlxnp1n5XqLj8oiZX//NFOVlY7HYjuLWc2OYdzV
oX269qtnA7UauuKFZVAqQ1WN5QdiDwpgrqTiKqGMJedYdtta3Ou4jCt5RYgnyRprvD74wNGGz+yE
UKr4/PnI1++VBP/vFTnSfKQz0g1ZyF/sCkmfgFdcBJLCR1w68pxZGPs2RjaAIni/fDia8hy/45BR
x8Uj6Qt9u3b3uHdb3USPA+7g7hMTF5mkXwI7tEPgBmxodOwG2M0A2m4HWhbqvgkjR0TzZAqhqYB+
2ALZfRPuatyumbi86RsluNv1aytQm9rqvT6iQThNTl/30X30mECO7IimpV8f/uP35RtBinRgO8oo
ohdXpGvnn2xW5xtrq+ca7z9SV7iS2SkAKgkvkPnihqWr3q13q30tXCjZQLExcOKlh3mvHJ4oyKlh
Pls05Y2n3fgZUus859hS4RO4c338l4NqnR3QXF4zuZNcvg/cwCGWPWV8UZSeYxXHBp+lO+YuVx4V
DBzSfj6Tm/7R33NUPNySavjcqOdXhROzSVBhcRYJB2DrWFMeD27rx9paHCcm6/xnvxJuJdN7XeMq
reQBdJzk2BHnM6yeAfwufbMl77pdhDnOaBvh+ryNVA7JfmDLwwb+SocWL1mQekp+NlBdJFlZY2SP
alEWwu7NOHHCvzTbAqvjPrpQjDw76TRm1dfaX/riLsfKcVkR/w21Ad9VJmvXhxbDFJVlqspIeo7R
HjQMCUmE/Ri99NG6viAZHUNut+C0sGl81NLcmf9p8Meo8e0YRyS/FIAmgNgDQdX+21o3KFaTEhhX
RlhzljcPFjyswWb/gxSnEplnZndXBn/wkm8R5e6xXXNLZvOCwSdzCq77xLv2N2gG2pv0B2xTIOUr
8S6HZ/ORsthBoa29KKrJrYyYhjWB5RGd93pPoDKIrq3vm9Nrt0PMzFrhoicjEJ83qOk28Qbho+e6
beXNvl3Id7Iq8fkXH17GH6160nKabLeMPVuERpJ6Mj/BJzCGkpx+5d0v/rnpeF60WlV8qK6rd5+n
gOSS3yStyMOABLJM4RMxwnJkwIGxCD/dj7yoCRCASHQDuxLgDW5qz3it3vP3m3T3Vn4BSzN+LCg+
D8MIN5vFm3e0Bht5F2ejN5UbU2b4wHpA7l1C5SWyFf7AaDType6KkCYgVS5Ba0nm5pjxDWsjH8CS
L97WD8wGL6e5KzVrMJCBKUtNnCaP1TJ3F85e0820OqqOzMiMeHH0NfQrdqtGHWH1SoNqTwPJ+thi
+hOP4/FmcqA9sQ7XLzGdT91T1+jVxzpqHDdgRR05DLu2OdY8KXerTuweFtp4KpNH9IrsVtz9NNkf
RmM0p011nH7VqXdrSXvLOI3rCNO1t+nntU7d9qgF8hW+wLR2+AJ24XkNGOjVxpraZSCM27n11ktl
l9hwVVsjvqwU7ZmEaMa1JwFscmy0n4QsMYYO3dLvMTzfnEbiiC1jENps9t7j4+K4KF86uKzUuIRo
MzHPxu/L9vicQM9iGMYkDH/mF0bP2eLMxCSe2jSiOKn/5ZsmrArspqIMh4iolrUw2uHjtGtdYWuQ
GIMbXd48rnat562ZrQ7rLbRqSMprK2XupYOIlhUWoXt2LVQ07NxoNqHXQtelD5PyAPEMDucN5izE
CQ/g2vGpkmCJyC1dp8S4oMyt0Hca0Ykted/CC6vHcKP7Bn7TQ/CZCmOqXcYgryH59k55IAPXbfdc
pJpI1VYoKcZiq6GSdhCgjddE17n1EUwqfJSPf1Dfws8X/j8C7waBQeJhsRzgOayUMLLHnUF+RXfi
aDAfKqYtjc716/qVLA23/m7OLp1cTJSyj09lYTykfqgx3k6eEGswGWwfZtgCju88Tz0uDn7mD7gS
uAPQG8Jc/H55nKUMHxaqerrJCFsjSxmJfFw5D1+H5WlpfV3mFpRLDFz3PaG9BROvjRtOCxim5v6U
mmPg38YXL9KWHHmuMVTd2YICy8asYMvwHsOW6hCmQCL4HiSZ6Cu0pAGSjX7AyT/lfXowdobDfx4V
T5cGo/3+SvqHHwZqP8R/bWlhR9qq2eCzdn3/92sKhUavAiANr2c73A33Qyn+jsNKWAsx8YGJ41Y6
KBHdGta/mwgPaarHV6dRgDAnAmgASfGdCstYNhvdGm5h22l9tJ+au9ZlaWPbb/i38BbaviJrNJtC
wA2sjR0h/oNbSIs4MqOYlDAGj6ACNtf/QUw7kPgL2ObBZ24hfoXYCOEoZgxm+YZb+iafuvl7gkBj
dEpexhuzhYUkVGiH90H4CAUNXXvnoN7ZAbTch0fnPto9eCO+efXCoGKY+NFtufuDN2ngD1wL4/De
f3WrAcSFeff0xf4hQBz2QXBGEZ71jrgQFvSJSucYVDo5dXIc5oPLYAcIteO17r2aU/L23bgHSbRA
mgtfC9puk6MUkN4c4DP9w3XDuWQazNtWGVlRbUQIQt7BF503C+NpmOz+lp+19VWWbRlwVrjlqqAa
bZHqcHvv2V1rUuVI54d5rW9FVTC1et/42n6bmHya8923DnN+n6Jj/7amjZk961sOqwvnEsc9z/Au
vuleUCeTBha9HZjQ7t2rdIqoTfSoWyevTEGYIHC0+lC0MQQrRPhyAbtQpbyx1NOESBNzEYjS5hVx
ICGKVZocmL0g3eW2rD1qnhmo361g7aXJq6YXW+8M86uMCU8aXnGSVN9/CB7gKOC2SvHBKAhjElmw
PUjIES4jXB0OF73TlDLMWl7+ysvD92Oq2ZVicJ60uJd+TKTT02e5IoMH144IVjX0ST6oFZL1cfX+
fdDK7WSCbANV4wL8QATZrC+es83XeZRHt8GYywbLdQ58vL+l76ot98PKahNPOCs4kmBZU8QKXOYJ
HLIvXfF2tJvqmjKiZJwMsl6lg5PDDbaIDUXDgAZPUxmPU18bVjkghCRKIfSWuLZ2XF35AHbxbazj
OSX8FAmrgFIsAnvb3omZUdmPf+I/4V3cf9Ssxai9whMTdtdMwSY++MS1e/TpgsiQehEspaMCiW/x
mNFARcQ0djNyrMISYDOJOgALnEILm41tAVvrDYsDDJMiRcJfCs+FmmO3c8zri6XXO38u/pBcjIGw
zwL/RH2tRYKVOh0b0WO+n0JQZn0gLwBPiRd3soZQUxNeQp0hw6lrD2/kIjBIqtIbHSaniag9UhCc
Mb9yjaCEbzNTqD1V/MVFAgy4e+6tX51jj2xK7g9NvIQHf7whTs6OBQwyoYb0BsP6UwhQFW57u96N
NeAVbgM9AHAf4MVyh4h5TTbE3DpsmALfhXBoEz1SwF22nwAXm8XYDER8w+LD6lzI9pHbEqUCyMxX
zHHwdzQD1ONNzDs9NVb5sXPr1GG0YovK/Z2xqbASUHenoydhSLw8OnrUr5vWGYcDZ7lUuS3Sh/iC
SzRONI0FOKC/x/avmMEqFUtDey48ThCXPz9F//LZTtGV/tzb4Xp6GZ8GEN4YY/IMSbYJPq97O9wO
k/F2mA7SwYGDdBMzfBKfgAUB0/wHtuC9bdCSa702VqgEzi/0G6gRHzMO3d2afGkLV57tx3RN1EXt
qiU2ce0CH+c+cT4qBXtYXyuCBEzWiV7HlelMiVeE0Da7T3QKPidBkbEpLEcJ1fUTP35mdrOEtZsW
Ekob+AMKJB5joDGeItMk4Zo/6nHiRN3GmrLqAO9HVA83ebhFQA+VggmATuTRObm3yERscou0CRCs
Mb1CRjyyFB6ZD8ivI2XzQbaPOz5GDqjn9Wcdh7auavgtel6KjLsD3J3WkhKLsaFnpmnunj2swQXV
4LISFwNKSXFxiuOMGybpddjNXcJfUTuvlD76KR8A8A63kz1xQvIDSxKTXuGvwgP1lueO1kzSMxle
6q3ck3r10UGjkjv1hGECpIIXa4YlPoWAVVo0p/CNAJtitM9wf76PyjmAa/UcHF1YENC+0SwfmiGw
pM6uDqI4WMFfsCQVp5fO5HMlDpS1UicqSGBTzFVfgdZ+lWxyhNTuvfcMltG7Y/BCSMrJmUjXnIxL
X3jyZhZ/b37yNX6DVusNuae8AB8Fpcz4rEGrkE5xZIVxvvE1ozNuxygeyefTW4U1c5Odh09Fqffh
wfQ/NaIWFoQvXAEqH5IBrqVzY1IZpfPq5D0uj22A5+90fQfkaAyMwZZe996Vpx6Qq0/QN8/lvWC2
ULx+fU5mOi9PN8Gvn+4dk19Eb8821uLRrY/Xcf863odnWl0DKA9iIdPpc2dbar43TTmS3Dt4NaE2
1ZDlGjxHMYOX2FW3JixJqKT42OKFivrp4Q/NkHs/hxzep2VIwZr4PrAlwUwbHx6ce1qBtdJvqoOp
gOqRd8IQUpRGRCaA4DoAiwpelxA/iLoCVYu/ryBDwSb5PxBJQ2lsrgqY69C7h6JIVvxzCOQEQ+we
pN1G79CtD5j3CVJFlMBf1TbtfPEe0i8Bn+u13Tlg9uFYJawxGeZTmYXgnUTdQkk+oHJhB1QtSeFH
SLiugmzVgLT2sZCnhyGvqtqELUfzQG9hoRst6oOap1zmMLSaZ8NvmP282Rt8v6BJ61q7u1CeYDJJ
B/B2bc7+z4MCUvwtfTY60meh0Ecs8i30pMIPg92s7FdtQWtcZmgikrbBIcK66kpY+JguaOmQOUXW
KsgXXGlKCNGx9bQC6iqvFoT3fSHuhixGZsinitW/6CD4RCyugLwHnqtBf9Eg/qo6wVW9IxKZPbGi
CiNOIrEiDTnNfoxXZBcNIWVdIYQAc9OYWCVUrae7JnMZhKo2rLKP5SF0tKXkPRDSikpA1Hl5ppZY
GjRiEU/n4WzYipjmj3mXZrQmKK8MWoVOOW8mSGEhyty7lLlQTu5ImH2Ldqh59Yqdzau8eBWswAR0
as0XWwyfpHprxvKwYJUIZ7NfMjuq/nDfKhxhF8RuEoH9axKT1H4yWhhUm2vewunYRC4/LWTxsvzA
uicljkaH9t2Ne+NK0WO4HtLN8T1rCgZu71+7PXw0t99pe5y1xlPWZxJocRWqo3Jlgd87T+jKhYkI
jBv+h3qodgEA+9piZybXl5/FD/gdkiG30LD4UgyK806DIU/culQx0mi95tR5WwctChNgTYFTOrHi
onBjljJt2lq2MxbrEpWq6bFGAtf0Xti4PS2utSPtRbXzNFtZqS09IXCIFKfSt2rGI59S7VgshBxk
Jdls25A9837sUC/iSkUbpFefhztPFweXhwihnE4dGRtDcce4ZU670VUJQ1ifV7xlupCPHhXhKEYp
I1NmxuZcVWZ/BiLQEM3Hu1bZlK5sKKL4q+nVdEk7CbcDv+4gfXSq23aJzp5glU37naNvucGDfJfH
J+bfyawWZJfB4XUgT+IxPa0buMV4pd/r7/nr1gf+EaFhOVguNeUt6C7MQjWq+Oj3j23sAB/wX9Xq
q9lXD64noB2lNOQprST2eLoHdpcdy8ONhkcuXpIX1enquGev7kxdhqoD3ijuLsWcij+qq73EXfbm
7Qah1mZkDFIW6gSqrfZG3mqpTTglErRqrHWcxAgv6qwvUhWL6KsTdOUp4HKNcfM67kmJhASFLlst
JNqJAv4+IvKOPe1ItaIs3uBGUMyU8I5k9TswPgTzRWzLGAvWRYLDehZmnN6v+ngDD7wGoV90G7Eq
zggXRIgRCR55PTYsCcwDuhNmgbiXDRXgrKlXCeIavB15v8ikSDM1zDGY6/OXKRNTLJ7JWBa1TxwQ
HIwYexnEvmTgXSU2DqncNz50cUZih64xNabvH7QM0ZNotA/lq5R13o/2c53WO7UKk7oK8wzIw2wW
hi077s30RjwpGMa1qTYLjJZs5ZovOEt8rM/u8qAyBO4yfR3nsIRJzJE+zIQIA9K0ghhm9bWDXVYb
qGEQuIO5eCdPXr3YQh/fJTFcCs4ME1kIPoD9n+PgpGl/840AFoMqy2+AIDCdlfZZhhBUzm1xfTRt
lRuvHAZiD4y1p1pGQhauUK4AGcBY/6Gsqln1Z1nCSLR/ojHS/UqCIjp0sRxFuWbfkAqRIefIRww0
As3EySgLASNlD416anTteGCtf3Og1syJQDyZ29+btYntIItZQcOOojJ/lcDNkTx6/uFi6fRr/iYK
D5Ly4tBLB4dUPcALL3xU4RPg9jyYMBIvyABUB73KlxgA4mhK7Q1x7E+13QaLXNlXaF59mYouoO/Q
kUAe1VNttP7+NPGW/sD7u6JgrLR5tjIe98t9OI8MIuFsPpu1CB4q7AGNwhkpoTd1xbblZUoUj2iK
GuEeGn2R6zXXJH4FQpqqHp20ongBldcF+VEiNDCjwzTOLblwgqglSCD0TBQOzz56lNUc/DlvI2b4
cr6cfv8niC0Gv7vtYI/zB9IU9J48wz/ezArKGF13uAv5UF9pdh5wAT4kLvw73BHP/Y+Xquvx7JQG
3AoFvyzD1HXXEjL/pzJJ1iJxGxUIKjs8L0pM6qBJIwVFYQN7B8YvxPZipoM9WnGUuKTgBl+bFypo
qFVUS++CsQLbopcSlQDvg4tLVj42tMB/WEYFAjvTSJZ9HQfWyAsFdo5x6HVsEoUJLcairr3+frKJ
EZG2RW3KndmjWPaKxY7gqWNPDVopPPyPp/NaTh3bougXUUUOr8oBIRCZF8qADYicw9ffMaXTt2X7
tG1M0tbaK8wQqxKRHBhO9ap6sx3rb22tej3dPxxrnsWFYc5mcEHzg+4byQOcDoaOuF1/YVuWe7lK
u8I+HDly6zJzoP0UP9ewOfoO9hhbnxL99N599J79IqPxz/A1rBH0G+PPb2tR5PMx+2JtAoP3V7Mr
ri9QlmkXcXHwMpqd3phBwlrsVjpFkBdXrwrf7urV/QoNcoB+oFsuBlNxPg68b8xkKPUgUS22s91s
yyGle6yIgdUsc0pZLs+WrSizHBdjuD18vpPNuDp4J++kNnssj386WtH1AxrqySF8E5HIq3ZrjN53
Qxic6CUgCH2g1jnNGgvG6FxCN44abaIdjaJ12MQDJp9vHoBAH3rZSD2edzXbqiXV7p7xdDr+Jsdx
M1O6ItuljrpAZ8SfwvokZ9Ilmu6PoOWp8SkyxylsUXpUuoWBIG216W38GEvJEPNQSUmGT8rzS/8+
RLOMBpF28XqHfcfD+w+kMM09HeWesEy6W9TZyJhQs6ShIIaCNsIm1i15fiAKbb1X6LcoarTTfbGm
+GC+gjEeJyYf/vEVmLoEbQGyxLfhF/3YFnFMoEVO0+ocnsMnAwP/RhJMKMcTcdjgLeQ6R64bEwyo
HjvkvRshpj1McG/Jc1AelUe35N79dD4dFg4+1HeQTdf43McdhGoAafNhftWo3ph3YU+C76c8zaCO
yH8R7wDPo3rLUBqwPjN7Dk0VxTZBrpEL5d39JMWkMWjgenQBgaQsiKxJmRN9UWDTwzXZWp1EugEe
eg+OaT9IAQhgJGNrlL8NAEHhdsLIch+jxwstiY/X73WDCkhrXBg/egda6WXjOTeeqAsYV7wsIflU
sRfEfYOmtN5xlPMscIqk/pS6WLfiyRZDQj2WZfNZJnOmrTBoTQ4gca6DzbQ8eg7eg3tXXuGX4BXB
Q5YS8hCsKG/8e/wcnxCCo9SCmL+OX2O1aK/DI/jAa1Bt69gipJ+UrbJVsQFhk0R/fM4L3pQdye7R
eLpTruTtJ8zrruZl0ojgbgENLMyg2GXMtVMbwAEwWj4wf+MDjdXl9ec9ug3EozvTw0a7VI2g/q5/
iMue1E1phrtb3MHcip13f8uQ3lQhvVCtkQiTDMUlbQ8bngC4OBl4V57dNDjEZ/OJlSCekzYRvB6e
gxoE0LvNWHUTvvwDmiBNh08vqHvnoB4+I10A/zrT1CCYH/FSYD/i4EvUhfFIm/9inAkY4PUZA9L7
WXz6bBR+yUYeoRG87YZbnlxHmgO/aVqXrbqHZGj4ki0e6aOGCroctXJS3A53cdo7wck8WKgZwFqH
WB7c9xibbSi/DiE1T1udwkv4ZZXSO7iMddmuY9DzNGD561l1UR/Xx7d+aUjvKKmNqiwaUEg4Mlr3
Tgm1Z8IxduhIss3bO4Zzb2NOU4IxygFZW8FNpah7cA7OhXbpW7OIUK9IRxFiIT0Ru+AikEqWR57n
S82thFRkBa0xwXYkZFlAe7QZt5BRkZzKelDrVWMhrb69RqSMT5mfMir+9YV+U4v5YcFqJYF8YGwq
JPeO+T58RBfwyCYRaSHAuNEqL9hm6BXWF/QLmeoIJLtl6dcyL0wVQnk1KGiakmz9ixYJU6WcH0f8
ottazmraAu9knQGQIIP1ThFPku5meCqZNWrf/wor1QGIgKs4qLv49GXzEISVGstmNhzQlqpDfafq
TMPBRr8Uk7I7I8yA2rhbJFd62BoKsClhXfocaHuVEQzSWRe1uzLhIk0PpI2fYcDRGRHEnlAYHWYC
nmBUVEeuW/+DxCmfEKmxLxDXTZ/bYB8L9VAhKRDORXclfXptoWtPsA2pQOEkBqT77WgvlnmEKoxc
rV2XizRQBS2VUFZeHB7bZAYUQXA2qDBpm3aamrll9acsYoVS1tX/Grx/nj+7VWl0JvHxX/6bM6OD
qYxziPe9OifJ1WTiTIsX+1dPdq9wwxAS6OFdzrGhBZrf5QOfU1qaYZHut4DSap3TAmhZt/Hc1phR
c8iiAWNAuO+fGt1OXcwni3wpY70WoVN/7QNAvHOHrjwxZI/cqdolano/f68UhIyFmOYzQqFRUfNB
i4a58ohCHXUu44saFS7ER8piiJWdd/c9PeEuxARGHZFyywKJDCaOkal3WjR5b7CE6V2X7y5aACwS
9pBqwBSTRtfBnn9MAWbKcHmDx0g6UrN5kGVcnJdopiY5XaCMuQbyFUKTRkM1T1QAJSw6hFsWoEpU
De060rkSxPJDkaAmr0r4WjbEUvWJ/a16RnLeJAOTrp9eRd76VYlPoU/UGYFq4FcNRtgKRGpVql+E
RAKtCfAEWeDWGOmvR6OCPsWDjV1bOz0d3D0Fade0QIsDU3dg7nX7PT0yPs46Ax+3BVXwQbeoGTWj
ek+176HTZMw1zyBDwvIKzSs2ZIqtZspOUWLI1wqg+p47l8F1az7gxzFnQfwgwzkeQaOJiCM6Til4
OXISl7yuSOg1FIsPXUUekY7LA0xdbADL42oMuM6hzTgQZkcHxCqzBqtKOro5slwsawGcc3Eo8Yhz
9UFxC94jTRwVjy4oQKF1guJ0ynGeSWpbEYjGDKv3+punv3rn6aRnnMbtmKYMPa+Tdz6aCkxKnVS2
a+YrPgATqmxumo99Nfj9MADRSBb1oAA2/bF3id9RtoFmk5rsrHL/Sq4adBiOy/Vf/jZrlqn+PtAF
Ys+HRuMNK64bSZn2DBo1LHO1cFo+pvB0ExkVRDSgUbDVVyALPDQHV6xo9sr98tf2MVZ/ElGB87VC
5SfreiHcg95P2BtFk9k9BZyBy+Noh3fPCXRja4nQaJ3pDn62S3WYcqlT9UDFttVzhM/J9LVKr0Uh
9e1oZpLPTZg30M5PYDYM75P3cv1TWgoijMEy2L5v1mqX2IsESg8dHEC6KodlbiABMHV3iIoUoHQ5
Coj5GHihFkAjAoWDk+RDiaHQlMoB/1IPoqHBF8Qd1Z5G64A/FVdGPKb5VKSdO586hA7TRac5lsBm
VfPYPeJZcBuVeK35Aqa9g6To2q737lZluRY6jc69PoWUu/onsGubKbh9vhNyjpYByGfIv3LuU9dL
SA0NWqC8cgHfssmlTlY+clLU1ZGrIV05XcWQ00UOoSO/MAsD3fblrfFFKwB2KFjZQJa/0d9l4ZVJ
095uhoIsMHNjUlRefMY0VwsAEmiI3shskGnWSiCNN/7QzMnCuFqYyKMHG80UCdhHE1FQllGPFuYf
a0JTybAXhiPmRnTM8vGHR1va6oUrurHz6D+vL3WL6R0SjUAJsQMV4pwx02JHIqIZR5l8GcwX2ezI
3Sjk6M/BFANVzG5I2BOC9MSJZopEaaN5I9q65DLmZKQ6kwfTWkoZQGkmsmcIJfUSPdDLLv894Vtd
2+K3K/RAwDa+T2Da6nUILlBEB6TF5f4Fq4eiDcYDAnLrEMFIB6wgdXKRV1An3uYkGB8+saNDFxud
6LQnJQzsqJnqFeVmQNvMLo2kGzeUTobawUdmd5rwaTe647m9Y8xZ6Eo8/sUupC6rUg+18tVCVDP/
31mdIu+FeaqmhEpmt+yj6B/WTQGOspyIE3oO8qGgnp82vfwA9OVA9sjBE2Cf6tBKjPXq8iTWNZdo
h0yEIZ/3XxPh0dJRsw+NtQ5ZFapkzpls0fmbQLDD9pAWFu8y7WWmvtkHap58kLlX/m5AMzZeANFU
VNPsSbDja6Wef+llYzmuZxorShLL+siCIfHF7s96Yr/ihWopsdnkIUrDaTm5c1NMztNsH9sZQGcm
qxUgGmKFhivguhApbgBQZOQ8UedU6A1VmLPZDF1VrKTYXeOYgJSNDS3+7sE61CD0oS7+i+SCPQ4d
WU5YkW1PoJECjygGO84MsNW59tDUielr5NNZ9OQIijrwABsxbPggWjPittnABZ/yqXKIEpdGBVPa
S9jkheVjGN2zFKiaNp2R10qLVgZ4cqfTi8mnRVInoCNN51C1DFUM2jzKErXuL4zivt5zT4m8sxst
Z8dI/RM8yzYuOoxiYc3gSk7uqP4N3ZJs5o4I5eRp6SIcnTzS0gODlmH8+UM/6uakiB4yzayQKKq7
UrGeWBBCtC+h4RTl5mwyn0UPUHDczUDT3fdSF5guM11ies9vP9IvqJRoWV/bh5YzgVnknhZrmogQ
JMnimzjEp1Bov+bJbwGbZbyDJfwHTqjajmtz+rV1HYo6SCPG+HlAwxQdea4sTyyAI1cVdSXixmQn
r5DTRvghJClGYUayYY7DvJ1TxPo5UgzyK1gBjFvIyLjgNoZyQPy0kazlZVtp+C4jIhJ8jFav1cPB
wl4PXpaUVYBVsN+nCYHALERS7vkpOx9L4COxpM+Mzf8wkA92BFWtYw3sELTj5KeMi2iBZHMBqjSW
WJpN2snCaLQbJ0/fZroIVOq4VDKWQwmMHY0WMem/+rnK9U7mua/8vSgmkXnwtMflDgWI9sjfFHlF
NKxzPq9wFczVWSk7r/jzRmP4iXptiXlwFvMCcNmMFJRpWpEeDK1v4bOFZnyZwLSEaGKa0uD5cY1F
vKcVAvfW6tPJY7hPWf8hig2VCHyIWKnR+fDGH83+dtKyeivUsXBztmog5QRqq8nXjRQPCgqFCLqd
cEqRAvH1XLESXERQlOiNLuomLGgL0Sa9sgUXqrensm7XGAaDlgYkweTPrl9cDEBPRWNFPHCQhOrh
ME3gs/40Bu0MgSPtOyjZQCz9GJ2TRTXfO9zc1qd3/iXmID9f80DHQV54/mxXz9G2u+7eBq1gSR2K
vjTZYlsM4UZQcDVP1bLDh6Zo3Fb3EpI0JfuDIA0hjeq5SIQvU2L05/z+Y9g/bIarPqAMGwKwubq6
dxYaVYij5sHO+rl3Xv4GlU4WTMJMwz90C0xCPlZt9BpgSEB6PSTOE5EY9rFkXqyFOU6sFaSwrLJ7
kKRIBcBhETzDAEze5PDHQLoABAP7a+9GiYnrPGtnVJ69gjnn9TvVjEoDOaBq7MA3EA9vcvOzdfgr
xXeGaUWmBlAf7Gb3682nahveHtZ9sYkLCV1jODjo+dJTW0eoq1hosEAaeVWM/eKb1Dop9pS3k7lv
okhwMWsxKGoRuRHzhmzcwnKKUfmdS9qRqRsS1FbsxQ0eEcwM2AVMyEDS1IMDtungszY+CLr+iWG3
iGhNUsHK4AL46OWJv/cBfEKyCRz0QX0qOJG0de8srG0Hal6ZtQ5rGkcrCJ7MQMr0pLX2Z2FPHewU
QpjmXJTV/LBo+sk6pKBGIQQACVXxjQJbhnslriiEdvj+5TJ8K3FjpisKZOAVIS74EisgS7XC1ZTr
gVSH2KJ1nwf9v3Bjn02kRHGhoHwSzFMEokMjKJLiLW/xMUyN5RWuzZWTiNpshgxtYMJhvUDpUOmA
ivJOhDEaJY/2rsuOBNENd20TRNeLosW8olVGIYPXZcmurF4lDINfT+fDqDdGC2vTTnvoSZzMyfpi
m9fh7eqisPwJ7Z8ttIC1hbWL3WdeirriA7IDEwSQ7Z42G1RRljWnAVmwYlWHBc4oHlRoodTde7vp
gxbxxbQUigfIcNoO310Q3HN7k1olzIlQu7s62kciSBz0CahcQYCd6FrTSw1mlTtP3lDPvoL7DZa9
5n1wlf9tYsAiudGCvq+AjJCFh7Nqk/3kunZp0b/oUnyi3hYaOKwdWD88sl8cwj0Io1uww664+TZA
C+dN63qHRqoEIzrp8DEGCfaBNq1YTBVGnFcuhlKrdyIBe/XlRnIARLVbvme3WAP4b1Q2HnfVlmXa
f8DPoEhb5fHHA01yBvp9V6Oirze8Yf/tf48RafDa6ivkWT3Psgj327gwfZHTbHbdY9Q7ADw390Pr
/cVs47f6hjEvClH1EjoEtpYkyElPkeUWXfJuzSPtvxsfKCavc3QLQo8tAdzfkJN9GDeO7XfDLl/7
0+OwMH3+lh4WVlNW+eJazeGWWiw1Z9o3VhWy9hablfmA+J4CrA5By5OT/lzNUW/l/ZH/gx41kTns
W0HBGdGK/bVIyGtGZI1Wltf3RhaJSxTiG8Br4ISqpZC71M3IwZ1Bb/N066dOwXYWoQWEixfCuJJX
xAdsCgCYs6d/sltoYMTk4HJ8XRujd91dzmByYIDncD/ObMbvGHJymWm96B565o/p8cbEUD1mRa47
7CUiZqJfBqRvy8ERl4eCfmtFPCpMlWhiYaBr/VmTSDbFPJPwayXc2HAeWDiTJdlYmTpNHke/5D/d
Ia0V/oXzwT2KygJspWY4S2eLeS1KsEQIromhI1KISC78ayQtF5s3GCLZN2UsCmA3fyz/0HmjoXaA
AQovb/xESXNRZwRhldn6aabxKCkdoN9NjenSHZboOWSws42KR1OApvUM6hU07Ib7ugyP1LFNohoT
zXU0PuASCrlWZ3V1GG+AnVAgG9KlrFlHKrFkVxxuAb9sjc8bNo8xOGU25rfhbvZmfsoTNTpfg7ed
F6FZT8Zy4YfMhNdMXlOLJ/Q2aMGk/aq5d1r3g9UcJNciAwx/3tX0csAfutzc505Q3/T5P5B4CMhk
o9Ye3Ufey0tk+mSMazC9ZHUFsi8grQBTAcT0el4IHsIDEOHSaupRjvaAFXY9JFbvUT84Pr0ai75h
pL/rvul5psWndzRNjCr6+g50Ti8leyYJpp9gsR5mZTNL4aHMu4VY1L5PcHdeHRWPFJSsxdXq3SlR
TS0qDEbBGK0IcvvfOT2Gv16oZ0IOllLBsrTBY/RgN3mjFr4jVgsn57lV7Xkb0m8yx34/sDt9sx/M
ba7wKzv3ell2+/xGs0zEETxkvkl6SD1pxbP1k3x6/SAw+ybz2/vOqIKkLjv7eZv/Ry2n1UXpChIN
mRH5VJq/2IgRaC+MQvZu/H08y7MmlS4vPIwiK5yEWEFO9L+swTg5dVTKRCJCrT3ej4IRYQKMe0zZ
jCMuoZvBhcUtRcPik9IAI5MH++S531icZlVUD45WYcw6kGtYArg4opZet7V+HCoN8klU7ZaMGjM1
3Uoou7Ei87ezMwOzjrn5DePwzEy0Qc54huzlOlzEseO7vgX7CzlIj6XycGV2oefj/PJtFA/45CEW
XLALfKs35HoKIrK4fMEfxlyLYFA2F1yjJYu92jeIEXGE6ThBhNfn4FnDSnMsXe/8x/d6mdwIm0x+
4xNF9AbwJ07sg4/gl9wFb8NCHLWZs9DNiUokxk6sjSlyJlEc69r3Z348k38m7zLeykSBO5BdskmS
ODRgAMw6W2SH1AvzWJTqfGqfX9WsFdv+mjia9T8Jwz0pXVPvO/0/j/VAEhpQqgQ/nc7VsG3bZE8p
Gl7npyBEGMskYOhC6dIJbC8zkYL+8sdC80hg/3iwgMY0ayngQfs9ein8hjX5R7YBTYaMl69cM3Rf
+72d0w/+eEjaLvpDFmDAOrwaPERgesKTkWeYHoGdOlaCNWseP1VFy4vsYGId9I+Ms7Qf7vn5jkFt
1vUbpz11MIZbpkGzwvTjUdm4jxDUltVMagWK3jXX8YvGIarJHV4c1TD9e/Da8ZMWxJZ6HbxUkKom
8zSEUhqnDiFbFSUabWO1lvlWLfqjuQfVDioMie+89UlL39r8lih7KR5eBnfobDTrM/7WtEVuIZhE
f965LGASdObJk/kEW92oEdfdX/rjcWMBQ6m/ETYC4Cm9vELyXrj3sIB4wrTQgVM6WwdgRyJYlUNp
6cKaNeLBcmPtENthwm4WEboTCZXtSv09td+RaWqxgLd2ZfGBP1yxbugfIcrTv0RIGTIZ9S7R2bnh
1/lA7dRDi7ZLeuJeeBDK7vEluPUuPbFDamjKtaiK670PtfK2sx9I9EewHoF5tP8gjsilcUTWbCck
j0yF8Qq+oRkuIZ7FQt0wFr2ol1ylrPgkwgDBYV1zQTrl2f5hNIZbxf7UGmxtANZ8+IcAEXHCuQj4
/IpvnAsPl33vGAbgawpGoNX8EPsmzbTZnvjU7QfMIQay3pOOeX5/g4rlZ9MJh3cpGrBrI2Lk+hdu
X+JaY7vRZur4PP6An+KhtYi5pYKDz/9yf9nD8yzIhxpdodrU7n1Rv5D3MokoM1f6rr6r47I4W/+J
UJjLLB7dBwW7t+lWVVSfVwe3WopJPpSHKIkifXoYvRsqgq828ErmzTQBsn680T9YrPt86KP2AFcC
TSn6CBWzU3BFm/lYR5RoNTm4ZF5MB1/y1znaS3JTW2DNVXQAihwt94Omg0SgZNfXhN2BNxs9cpYq
E1ONpbGv69+jNeOBrHdPBz/c0dqCSOKdXazlydmrYeWCDScUNYrSk1MbooyCd2TVQ+IHktaZG3NF
4kqvPxEnQ92DR4bzfoJNlE5Hi9dOh525HeVUPUD5a9Olkww7bp2IE62Oc9ptBoXJBe0PHetQB4az
63A/bThPRKaKo+JIuViJiCqKhsK4uulq2X9oHIj4AKbuT12dMoQGNaZekByu/6aAosLl0EdhlRU4
82Efj0G5Q9lL31SJuKRl1BrNQikxjJqXACtfOPS+OjJ9xZ+P2ogINkTRiMbLjzCHRFIxGG592Qrm
2+5Q5+5r00HlLJ8ooUrR3rsnUu+qceQ9olwLSpqw+skFEd6iVQfY282ngmdJLnMKJc9RBKFwNkk8
ZN0q7qXwnpLgpE+mJqJz6IApJVtUo3rEy70y2yo476mg2wK1zHnhgu9DOWQmnc9LNJPWGcTEj2KC
+OkQ4cDz3kD1/gfQvdNokbUh3T7nS1UulPjT+dJMu/yJelAARFv9R4rTrK01FZxG5EAdqXsapy6c
O2KuPkVvSn+JpvjJrnmbj9mIVe1n9JuYVKl9LcHlB/OxzvAnGKofC90H9fW8/UpXk11GssFIPfGO
wOgcBgcGuiewEOV2/WkU25WfwxRQxE9jpPF/3REDRcs2X+da13B37hEknvi6NoVbYJXzwyj3Q9WO
AGVRO8k80QTjSItMI0SNC4UdZgDSbsQtjtPoMqowVNkPCktJHbUmhcnzYB6wt6+0K5kGWQVQFPEc
kJ+gfqItCBrE1AaNiZ2dz2ckRYvXFht8Dm6j4FgommleAG5LQ9TsQJWCpc8GB14k96XP8Jp2i1G4
LhQpLaFM8cQwqrQ17r44HhrJChnXQJ+An9CKaF86p06pbHxGrcnni2UvtTV4plx9Qhgu6H/IDwvm
KPRhi6Ci0AKDO4Oi3jVa4omcgkx+za14b3xuiYvAwYj97AwbvjaQxClmlmFqz0oZqUi3UACBbCji
8AdXqtgA4PeZ6eCFQfkW3SuNCQFx5+NC0Xsa9FcE/Tqgg6Tu0iMQnfPDuWA2ac2H31jcNKnLMjvi
ahUvSVOGI4swdXUPZxa/0EbqZgtvlNHlIKxplinymMi/4dUZhepp3+kUSLhWgV4t79L0Q1vkawt0
uQEpXVjBaSz1v/F8VkNY9zmpLEuTY/eN9sbaK8WtNuTp7n5YoaEFEQvyi+SBblGFTVsbpchn89Hb
r7RLT3buhrOIZQCEkMxQoqTHMdWUTamjf45AI39ZS2x6Qu1mijTqqGedct5itioyCSHFK6SJ6h5J
v1j725rxEsp54r/p0C1Rb+dTgVNYXAImUGH+wBHCV/323AyqiGHjw573RB1XEEWENmOkvUk+FW/E
X1J8aRLj9abKpKCXu6gA9j9zkTI0AUhs/dGIVZ1Fiaj3cSSw/r8x14ZS5svYFe4kJhb9O0F9qbHp
9ueOwxernmcGHSaAoR/DjsdT+gZnsl3socY5Oy8/UIBQjVg0+mdofjWn+AMQvlMDP59cp6/OAeRk
YVEGqTA7zNaz12+NbmFl/NwY+KYAUrvNmM/tqVKf7dObpVijeXPtFn/q2L9lw7nDJzrTk5tugZF1
z+CxtvSmrxwCmAjhrJmw3p8nfLOTXeorGcjpMTlLRY0O0TjJSL1mktLyBC0y0MLTItVtNB4Tky9n
84k8oM+cPCAy2sOGWWrLBG3uirWF+i9wGKFLi/bmbDwHckP72CJz7RKR/irkazqVGlbn4xiNZvK9
T1eH4A65QGd+2grtcrJb1DEE0ZVERHsYH/gc6z+xzf6jM/zHRNTuUlhKd0uJoMSyteSy9cdlLq0c
UjLUkvYxQMbF7m3KbXCNuq+GP1KwkevMFlEd3UioH80K1sOWXVq8oC5HNeBoi3N8CFIcKdCM4hbI
wqV9Ia9PMlwEhQzgW2CH//ywaoxiMBjYj7Y+bn6y135NpHEqKUapl9wmku+TJjfY5YFA/HIgUfcX
mUS2bLqTFD0kRZ7mye9I/MMjVbLkZbUR5x6WZyQVx0ue3f+F2DHzQCOnZmdwfrsEe+yB5sUNc2B0
MKSFhhraU6b1GCItUYWcvJxKppGxhmRmCzxWB2UrOclddknLrGBuHbjWCyC980PxFr8Gnju4/jmi
LMLeQhuDjRg0GiaTzSNYw+2q9oPAIc38MplBrq+oNEKqvC/riWfKPfPvfOHmfM1kKvO7QfrIa7aL
aMOX6facx+tfukLT7W8ByAFmfeDPhUTI8QjAiOV9tg4yRebx3rmfrS+ORENEiqIrjqSv351XQ8XH
KQ9LxmVtfPDHs3c3o4lJGNGDNwGah3QeioHgbHQS+BSCS1gIoSDU3WYU7Cy29OakyylY+nKJXLEo
E18XuX6hXAR/yE0FFQeJlxaIUynIoSP4boJyzWyzM/hZtsMwxNEwMEeTlaxtmPvY6SdClj3b5KDK
laTkpCtM/F5d04pxuhZ1ReNZ37SFO1Kjhn1AUU8AAFqi7FjbhH10Y6YlY1PHY9547KwHnHcvhdcU
8CvKtM673zzRud/Tth1WFrXxZXbsf1E8BqN9vpmZotkcd08E9WAE1nrS5dGKujlSY22Z51Akh2MI
mJCj1hEOpAHb8cJv5WghODerp/ThWkOltZ86pbHkqnIkvfQfkcNFqH/bA2HnPcBkSyXg7mvLSDR/
Q6Ek0+SqeMoPlB3ocxtK6Vf+wFdQt7ef209jUv37kopsjbL+TbtHhGm72+Q40Oeer0q/xeHhrZbu
oGpE6ddtaRfOLTgC+VOVBKGwKsIOQmXMTr2GGzek1dAF4xPNpx2lExc+Upab+B0eIolySY1Ymlhs
aMgtSeod5XeecNlGfCA1nn5zlJ9gLQMxOL4lM+VvkIpDcx+Kh7nU5FbWvGeDXNFBLkAlEWgJD6Mv
VHZfftN5uxJl0KFcUVR4yU4ITysoqdhxz57Erz6Dz+DWvXWvyTW5dMuo9oJyA5lVNU9V8/E0+Lhh
ZY4H08c4PY1Le9NBZqndiOZcePNBdVqfHoaSJ0bof2M07saNTuV3sZ7J8uq+2GVE0i25Yn7gcEYo
gCEat7iXGjo9nxi9no56tDpEehVBQ+KA45o7vgflrjShit0SSsYXbD8elqbBZUeTaUqSMgXAuSdU
ByAPW7iRt110doMcR9Jyyzj4lqlmNDUtS9JY75q8PmWF8iW46AZV55zUncoIBC3o2Savsom7hUgp
ZUfQ4RqHrFsyFV3osmeCZRVwBnN1E/LqYv+7Hz7CJkw9oJLyS/tQfqwdcEELSoeuRlbK5HaMRcgl
IDAKtcM0w+0z4yXzF5y2LwiJwGDH3oGvp/gEaFMZoPI/1QqUby0qDsQHyFN0PIAeHaHeC1NWASpZ
aNdoEGkGzigM6Em2JvSC2SVQc375xhvnQ/YHhIkQ6Eu9gvsED31nh7niHeqLYJzgUkQLmrY2a94/
Jefwh370Lx1pcYbUdVigfEyH2m10DN/lF0bSLXBrMjugXL/cCdSnt7FM3G+niiBTi03PyDNuF19z
pIiXW7fJxc4fFFCXjwmRCHndEfJCOAVzc4zGaEwuUJ/CdHVveAxwWyai9L+J5N9bJu87RJ+n6ao1
UGD6mayN8dPg4oQeDWed3Q2FLUjP5pi5AQHXNdy3qeul/YJcp1f8Zs/ZTsoWrDia5eOp97emjAWi
4NIcy96+/g8DLoNr/ZBB1dBwfkyT1neRUnph60fRYSP1ApC85a6RFLdee3NHX4NUGm7S3xsxjGVl
b3xI6Eb7kvc+WPPly7q1zz8vK+1cf4oIWkw7ZfiTHAb61jZiKU/eAiA+3yCfjNeCdXcec/8w8aBG
ZXogWs4bHDCvSWV06957V3gAx6xA39ON3Bh90goEz6jJMLKc1vC1qXCFFbCUrxGmy2YoH4CijBzo
4GjLEKpBu1hEvz+aHVdlwl6B5nfD6JlWxGmW2tgimxhNaBwxy5lNGCXT+3ky+omADWjfo0sGz5V0
Tanb2UfMbEQMNSNtQ0Xuf1M2aPne+KWgiCnwK+tGYo8MQSbaxeu+OaQm3fFvw0zahm24XcP1ES0T
bgXlMtVquetRi//T+aVc5GXi4PADaiBZLomJ/KZhLsfL8dVmX7HRytUuK4XXrckC5lovOg9r3LY7
bxOBa2NqmDbea23+M8yx0U7ctgnFzPDbjmF3CABVtM/4dkG16A8rV6PNSa8jiMZgZ1Do7J3Bxurw
VH2uChTW6OnFXCO4NDPGcRIDu0Am9PS9EzdhGTdM1xjwypI9f26wnHm5WxdJNom8maxZlzth+sVN
2ktuz0s3gNXycFDwtEMuORmDQaxGoj8wJjTa4fWtA6Ua9PkHsADZvDFWh8meDSpmM1zvs4+nFb3s
Cdije954z/rudwsWmTp/8MXp3UWUqfQ0+EoVBBglO97M+hERtNcd5RJ3iylQm6yBdhSsevJ71Q7K
qpXpS9WDWZFRt0cCPCg7v9Jj1EoSMlqlJ3nHBlgdBdTLlMTH2Zdc4deBRiMueq4SsvtRnfDJSmvx
xMgzTL9CslZBl5ichC/RKaDrKyHILHdS+p0LE8B6pOhRa1PLThCDCqX7DEgY4ExY8afwu6r4kigW
7D3Hu79Z232iLsofxFnpD2SlzHy48VMyBAruF9MEtWXURhPOaM1fpxCDV5t2FUg8AHg2F8SLXtSX
SgevcDPVKgTcKDFGsquJvn6BTUgtp2yr+ywQLnqaFkMpgGpcThfSMKWS7wyfC9eBxCxj5/NeI2cB
YGLmsQE3JDtszG7cQQkI2wQIuDFpAu3koSsGZyhD8cLC2LjcNdJzwnS7iMh1YIbZFU5PavZfRqE9
GvUsqlkAm2E4EXTOgvg6edkzrndKePrgW8JkTruigcLSXBtiuCIH7CkRaTKhhMNHrE95e7wqi1ud
6+7vYLn4AgBBfpNYTboUDYDKGeMtV4l/G66zov0OA4IpEhhe9oESL0fsW6ZEjJBiwEiCkoImUY85
Xz8zhnCTiFV86GhEPfuAs+N5apStoTcTLs2eGFA5PP0ZjfqYIMX/fK0oXjBnZoBFb3wxYOdKGFDR
Vd/y9HCd5/55YprSLRYD7iyarQ0iWssYLMTAKLN+sxOlPgOgDT7xebAiHkFhtMUfx8xK9TRxfVdX
nOEaI0JmXlyWAGAKRqLn6zsJkRaA1ZWFoMxc1+Ld4jp50/Mh5HMpyR5CfLwcZ6aZxRnmQWFxRMBZ
PaZzX32m1BF7HJQQmhrKoHF/CRliw73V9kcdGlBSOIfh3JLTgdgKXBxst1IRwbeJzUzRc8cmqt2T
CNcwu/pX/k9ykxN3vBmLc6yD3dJcisR9N7g9N7MT11267a1JVEIbsmNzUn0hkfxBQvDDakpBTwuF
heG7kIdRGv4lQaAcZPHsTJeX1/1Yie//ski4ET/r6ukv2fWXCKC4/K1S3N880gMFwDbFJUdgh0+6
Sx4aHXpboTIhOLaNaccct113jAXQuN1h/GeLCt/pBP8yPfZVKuQPWRxJUAcHPMxFuN103EYns30w
q8uWNZ1+nLbpTo1xu/vLNmCfNccLGANiJumZptlvH0kx+DEMZO6/PZ5Sz7ERpFYlCsatGQjINlzl
7hbUTA8nuPbZTvxfniPvDhOXAc1IpqJaEkR4zfd/nw3jp8w79jQTt6vTcvTe8NyxVeOlwALnpJDE
kOtyArpul+1iPOY58Ct2SM6ANrIuH2xtVMbsYLarncMnC2J/0hOw3ZjLFvIsDTP1LLbsWqm1ODAw
YgNR8SKbmn+XNbJmZH5sayZ+aHiOiActZ6K1Ace7ux0qIRRcXw1UGgaco2V77h8HH1qYkFiYAanK
ZCu50qj3HuZEDbUR4h+UnSMgS6OQHyBSdPHA29BhQ3HLRSVkNcLDiakSAyRAMqghIVgyYpsQfAA0
wsOs9AFrERtf5mlEloG+qjFSUH0QxpAIkCKECDdi32CvQI8SGQYCZqiNBzCNdiDwkpNU8VVd/k9w
xHxNyHMNVs6+ELeM9KAI0dqW4YdkaE+EOKlwv70N3+eGHtnPM1bD05OKjhZ0gUCl6U0WqGQMVqT1
1LQrABLZ4cAcZ05vCPcFQuXmV7eQluXsU7OjKrK9NVpRRF62akGNvyRGWD1TThIW822TjVNg/tWf
BtSqIMjzNM5h8pBhRIUTZaxDwGVuKyKXQNyqLXLnZvr9/EQ/U+2fcYJp3F1s0eWEHj79VXvPiUxq
tJErEinYCTCoHsc128tVcGjOJNQsCFokXoTZ5l77go3jqK6uqJBU9MD/5Q43koGAbZI9Rn9daOss
w8TlfKtNWMD1gqegc9LsSeXsODihv7eFZl39qbRFGwbSFLLTy00LMWFxQk7oVenffT/vliiIL3I6
yKVz7BbJLz822MxYkg0IltAAAJGdqF8vn2iRSgqJtDfQeufr3FdfiA4DZ5QOH908mn+0DmADU/qr
qZwO1LLUTtDiPKvjT3/W3ibp4AIGO0UqW0oiG4Z9QjKKNri3DrD/L9T3aYyzKzuLXH248zcTawRA
QC/lYwhZNb6WB8D/nZQuCqWpinhEO3bdBlSnIgELhfS3vUnSznYgHudF8n9M3yBebZ8YqJzaL9S/
bxNJ1Urkae2mYxG00ZpFG1/NQVW4D6tBnxpTCSyus17imV/y0ASdFjMjw22uapy1bDN4ElvxRTjj
sCWrEKnAHxB1pdWoWlcV1JPoxzzW+ga1XktAl8UutbhaHpiT1ezXi/7INoIRnsj+4w6nBQkhc081
xCAMd42/5cktwVtP/TVult0a1IoybECMKRhmVKasIFZexOwGIueLyUjBQ3xR2pXzSDwdSOsD0ZDg
jgAfhKGG/Tt4Py6js69i5orvwR0Xsif46xad7hawUxExa0odI5x3OBOc8xN0ogL6wXevON0xvKqg
bbT6ItLWfSNnwuaaGwa1+HEKYmFOf+O5EDNJXY437TkFBWlEcCeyBMcc52pvQTWoypza02vn3Dkg
Hd7qgZ7mTRt3ly8HJ0/OxtNuRZXeti2pcATiUWxvYKS4xZLjPdbnFVwabyLC4HMredOqlONJNlZS
ACotAEsIBCHyIfO2vPUs4X4dak+rC1VpfxggVETXyId95vmXySQTTHJXQkRu595SQ4GxgaIG7I4z
03YuZlQYswCSUyjgVt9o+wsj/V9pQEgnLnOh6fJS9DwPRGvVXFxHyQFYRMZDcUibHtOdoBxBJoOZ
qCtdWZNCuAoCtR3Lrqa7o7DXIMi3urxwu9RlsAAIB8LjHwg2NTsSTSrFqpIOFE8s3kf57HQLJojZ
NCwDTVQ1U9WhWJfRANiBNGEDr63ZMQCHKAfY5wW+bnRZ8L4IT8x7o+/zP2TWkfVQ8rvLgHGrHogX
7UnVhAladwQUN6p35nRzTXarvTli9TKO116osZBmba9MdUwbkIJqvgEwcbEXWHOQ5Lcol0kDKZxU
BywEG6R2RM7gC4qGNI6IIRdayR/sbMlM0E4+mXwhi4gHDWOlnVSxVneBYxkS4rChM1qxMst8snXg
FsIuXC32YYmsqvGrXTaVFhfVGPjB0apmsRMz0hrJy3kCKcbMNmOKAoAdD3SPGF60Vz04NqFSXX48
6jGR18uFgMiP2YKVAaz4H4x9ObsAZcI7L3HGtiLhJBLzUnbyZSutfW4CfmaxsWZZGh7P2MHZtSXX
aDIe50OEV0QoQS9QWjHk5yujbMmacva5pUTW6uxigtRTogLLKH6MlICswFwGq4i2CWoL+BjYig7a
apvB19Jer9Cu+CCMEfReaNwibVfCU49IAd/7TJivcsjT55apIqo/r2Tpxrb9bZesVkbSVlKltJxB
ECIVSrqRuiFiZPsKanehhHWUOq8zMKr0cvR5X2jX+U8VRBsYtQ/NE3JDyic4JWxTzNH1+fgfUee1
nEjTbNEnUgTCc4trvPBGNwqMhEd4BE9/1ur+5j/TkgYhTFNdlZW5c+fOQIDb4uOoX6K5gsv4Vk4i
Hv1xGt/p7HspmgsxI4J1BXR6lJ/zNTJSN/i1mU/RdxM1ucHz4/nxr7VKuvH+QirwUl4TCOhl4mea
B7oTxQGVsPl//3XvhedHkhe/Y/lzTZNN8VuePIbZi9EbPZtHZKyAKEbJMJmBqHn1Wx+RT1BfUs9p
MxN7N5ntVTDwPKOGs0A9J8EIrnzIzqUbekW3/rs9x8kNvV5dXExo1BxGpYKtilShoqB4sD2pOP3P
Q+XGVoEzeuaF9kF6wg5USLd1Wk0u/zH6IvbdbyjAIc4oLBNGR6yhdc1FZfbunV4FZpiJaQD3Ix2E
Rv53rDYRSRqwSEfwq3yHSIOYlV3hj5XnBNkuSQQ4gH6b2PZT/kH63HzY0cBve4iia7LvHHv7Tmr2
TuPbS5CpZypklTKkc669c+8G0UChFd0O0ogEE6xu6RPEgOjr4ssMIzOLxcDvUOzVv6LJwqS4Bdlb
8fQJKQ4cRNEB+wWuO/YMhB53YhQ8TDKZdbkvVcZfXCZv08vkMrH7Ubz6i9PRX41Wo3jfm1V3f0NB
W3EaAIYdrenwJxsLLL79vS2Mw3MF7Ms1wHyYuqTJWBnMJ85d/pnJ+tknxPHx0FpQjYyWB1YhZsiU
vHZPL1dwxvA/2qBdSFfS2DAB7IRowvUPvb1V/m8WapWG+qRi04pREavnyl43wQn7anmtjWS+/8lZ
ppkGIrcQDJtZejzTC4XbruIlxSk+8QDEQWgcemMJOszCYqojPcTXC9F7PINcCR+xvw7dTYi2P6lc
fjuVHPOO9ieuB18vuPKiAMfCHrGQTedt0468b3cna30th4i2W5vyKvRKynzyVUoQ9GDDml+t2LFk
8+BMGxHUzOQ22gw2g2QGz95NV9OLvYQxUMn1TrNHyAETOojSU/q6Qq6ohd9qmUausWpGJaqyn6jC
gIckS1xFAbUFcngAFCyjh0xRMkkKJXHQdGBzlQpEjj+UMEyT68/0Y113TCMsKShW1frz16IZKm4g
+FGvdyjEIJBjdfmY/j2q/VixV3xuqSUk+DgOjkGlRxoCUF2K2gPlfXl1m88Y/NbnyPJZB8nnkgIJ
G/KpNbEsX2J5OUrWm1l1qrCmuz+jyhtZUmvtdByK1AuNCdMzNk2jadDW9NSl8cd9ZrxtyqdKLzkX
PAkEGSAoGHsoomvoQQBCobQ7CGJXtOiMB0hoPnA6cTvpUUzjbYc10VYfPYU++hfdUcPvLtWodHzO
QotVfkEBBtA/Cqo+LB5zqjvhj7Ai3KROwG67hl7BGVQubLrK9d0FlxnqnJSc7ZGuuFRg1XJDh0du
WaRdaIQU6+g5ebLSH4RWLU2XV48fwyzxxKzEod0av4mvwnND70Dn+VaLf0YgrJCWPKt/bVqUUXLR
CNmBB8z6M1k0SpNYqy06ZRgdvWMkIZVBbAPwsbLQffIwoiT0ROnI6hdjwyVkuBstTCJmTLinh/i/
YaG1wsN/OedniJjd0AnWKXGk4k2l3SMNF0WLrbx9lFZtp7pcQOUG1hXxNJPsBtECZJByzUzohpp4
kE6C8kXYi+YFl8ZjRT7+VQVEi9oFJop//ffiJQwJk1B8tWB4VGzjfHsYLmhl//rbupHlZwyokfpl
mMlKRUbns7yxc77l6KYB9NZ021FW111ACxM5aVoZ7DqvrzS6xtsDOKbiZ7HKLWLE7BHk+EWSI/vj
B7D6d4XWmiCBQafiMJm8aPA4EmYTWf9vErCke/ZxIH/4L3P4W5YfeKuSykSHJRKHVEopygEn0VGS
FChVUrH+uOLoLNS3Cc+PFC/q1wASYe88OA4OaNJvECRTlkwDERkJism4UDeudq/XAlEDGMMj4Cvq
KJvNJ2rmT3NBlqRjvHxrTKjNnE6nMPBbME2vhb9WsnGs/cJulDkaHfbNjP/n7K3RxHCJ16DUt1qW
htou0epkUDzIIBYhRwXiYdvjn4XISAeqP5ZGKW/0lYiml4XcEKYqmW9Uu6Whnlt/aWioj761n/fu
taOolClWLfe6BwUTYavzwCSt9k7jgkxA6Qm70+wqCtXp7mm0RRRtcgb1m6QmkWL/EuQOe/vAomkH
pbWqT/JbvqJztUFHHVEnUgxXKqpx17L5F2WPgE/vBe5JqxA1y9LYkyrZ7fyxeCxui9wwMU1Mn+h4
LvaT02IFfDfdThLD7WQ5sVPahYOsYw3m7jHfQuXTDm2nqg13cZ1QD6CW24pu3KgMF8FhOxLel6hS
CKnZ1DdQXow8XLiAtf1SE/1pRBiNIcaVq+FIUPxfNqSysppdg9GQByvzVfaXIYDrV7DL32SDeZ+7
h0W0P6She08uhnRDM/MRRzmigp/zr+mzIRc8Xr4PSaeSYvkv200o5rYl5uSJRTnZjphX51H5MUnj
7ZBWCW7Ahkq5Ju9kvMDbETca1UYyB8IqXxYZQ8HdQFxIf6Q/7CEdIyCXVO7xV7qR7bsPf/vx8o7i
9yw9ogqvdH3d37wKfKG0QFqWL4QXUoScdAWEEbOmsWCpRFl8Cy0K6tordB/MIzSP0xL2Nvjt7ZDy
clLBBeDITd7aFYuuVvlOJwP+uc2nielm+xkMQDiYr0UMNuB5/jUYX2mxQ/JpO9wOc72/8X74V6av
TFlzzHYxQvkX7M2JLzWdBI6eQoIqRFrfsnfbYjNGEix4pzvNLezLdit1jM2gVC7zqfK2e77TjT1I
P2kMb2SkGkqayweJMTHOALYIuWQ+QoGOJwGfRer1YTa0SdgiL3jdV0MYuGpAiIVa7KlAj/SLzJFR
8SJNX6DSwPhfGJptMlWgXN+xIW5msRapRnmvHNkBhanc75ttqiYTvZeBsXeNh7rVRryymm6lOM1I
Ix0XdRHuSHyhzk7PP8hRMO6BL5PBduQiTpTiLMlbNVdDpzhXS5c9NJPXwnZ+tY6gfKNKfFNJFZKN
OFZJubhTlYpzrqpZPzKHRP7Oat9XZ4Gd6+OCBrB8Ut2yaL+/l93PYsGpVGcThPr85E9k/4zK+W84
vpYp9UyQb0OJQueKK+hGequsBkxu6owUmK4wjWv8m9KfDmm3EwZWduCEf653Ehvv1PBQ6A7hxfMz
VN6Wk7OzgtyUN/0cgh+mP56av/Zoe1CrKYHCgVE9o5x0DbSQkAbuTR23FaVTLRMJRGEe0CoaJFPI
ckwgjUwoup9o6EsHqnZbuSYIZHa+SpeR9QocSRo/zk70TqZtxznZyyRbuIBbuIvIZ+cpeY5UcaCp
hCiNeA2LhP0gskvZ/HWoBECWucJJWjqiZ7lD22o7oyCd6hKL11sU0lcUQ09Vk6BGFI/hj51mye6K
Xs5fuJAovWB+N8x4e8TQsYppY6V1qspyKOcqR8od5q+PV/vvQ505Jgb+0g4Hc4V+BH6x1R7NZe+r
tcYCbmrvzWxFaZ4rFcxhDxF2BHYKKpq3xQPaLkqiRJCTYLsAu66p9yAkw4ncB+g2VZJQpNlh1ZHy
SKKZ6L4bL27oFPGoxvov3gZG1uhGUdiuEm/cW7f+W3DpJyltQSaxmWr/1kFDWYvIS9VB6zvJAKn4
J5bVSv5li+RuPzXOQlKPNW+tbWVdfzbp2Yps2W9NMruc1lCbBy4XvdvW+SXOzaWYQ0YTTuh7cVd9
vwYXlLuSpTMat69HPU51D+KbYAEN2vBaEPAorVt3ONWyqj30wHSr/qqUlv81EtAG+xCvE3SDvE6Q
ZZt8vfJJHKtMOdNHrbJzsKKaNg8pLu+mvhlc6PdGGQJlaM316KsjJOixJy60YMCcg7xqqetIMGBa
MpQOcOjo+e1DfYBJH2okP2eHtiflx9SdsyFKlAd4lr4AxMzwRkIuUhjGDywl0al+IzhalnppXF/y
sndAOIJWX/xQ5QG8MlnjW5eiMPoBgfmQEKEPU5jw0cl0XDMVx/fRwuVECcQiMb02kzh6etS6QVDU
v/wXIxuQR3Go+U0yniLHo3BdQwUqTyZzE7Prpm2dBTIiJCFiyUtCJLLmInIiUaYI3MjXjpBDX/ul
l9pHaIcaNBEpyK8hx94Q2dfzXQUESFMW2pCvIv/f+uTHAAlEa+sEG2U1R6kWQWWpFdvv7cDbnErP
FwayuedJxbZHfwWyomA287lADi8++Ju9aKvxbZzexREWGzjhEzPYu+KMMlRhszNji7oeaEiuTjkq
khjggLfmukSmBwJ2cEEK4DDb3dRYqcvXBRcFSwJaq5+RZ0CweNipjMs/Z/rHdbbsz+yf9JCM7cpJ
hgcsG9kAdBTGqyYa6XnKPnJg7JlWDJehGqfWiZqV2ERwLuIZUkjOYb4EJ62war0KJ9Sm5faZ94CQ
Niezy3hRjv2ilk7EzsufZBqg80PMcYW/vkcUWbxGAm4oYUEolSWILDiBlXy2SQVzz/k9Hp7ZF1Ds
ZzMjS4remjiJQTqKtdRvsI8CslqYZJRKfEoxQQTqqhcjoApaq2agdbCLXg+qH3nBlRKBQOfI7ix+
fEFV8skS8i3YgM+XJ00dHaePASo9VtT6jZvmo1YBaVijN/N7tvDxRUS3013F9gn8dMTCWL6HE6YU
x6b227NwzhoxjytydhES75vueMsF8PIiQ6j4vgG1fesbyQNvfLsvZIrplu4beckm33x+MsZjsgdq
tD9JQ4quGI36U2bMZUrqDTU3ulRgLOhUjVWSTSGILo3CfTrVtzQmSclNggwjqUdoPSscT5sWkYak
8M19E3o8uA1bLSOF10S+AhEUtuT6rhqvveaXn9/h74+ZUYwfbsa6pf8FmI2i2BIf5QoGQwUpBWpJ
tEUQSFrcfgl+E8TiDwbwhnVS5gM43VC3PozGMVXVqzXEZ3RI3i4WeG64BBl0P0yMRIe5AWcW9YC1
WAyLgyA4Wh7JwblaRz7MLRt1Qz5ZKoQuTCwLpLnmv4pk6C2JLyGWEBKBcN3IpJmOKKRLKBC6+6Ey
tyGJsZ29Ju+TGD3/UCWExSQwkas+kZw94h8diCvWu8EB7vaZ6Z0kyk/mM8XLF7y72J25QqvH2Rm9
Om6m0fkSj3vUeLXDN8pvK7aO93nqv6QKKh1opAk+WVgZp0XZuRmrx+vnZsi8IsywuD/EdHBMzuH3
maaq+eT4jBcOh29HM+Tj9IhUTPGXdus3bFdqlw/2/VxwTOdPsDiWNKTTXylBF81/l3pZRJOuQySv
znm+UjRS27YLu+6h+ypZjChVOI5reKkuUDAm3uNkNjbpo40I3TwrlU6xVuFfb1IrQCnpVf6VN0Ze
GY7Z5EpqdY+hsGGDXBmDVH0ZBVGPfIZ/zhlF5uJkuj4rcxt+wiVRz62aLE9fpemU+Jg/uDB/KDFa
DDtIF2A4NB3bluYjqrIVWoLSVWyiVdCpFGpIF9SRk9IvjQgQGWhE/79WPn/pB2/bAndA9f18EAoo
ITXiEwKopT+ZMC8DIgsHwUSJR9RaaQcPfJ4Zs4XyLbhCUwxaSLkqfeqY7FBd9SAFf0XA9iNaLmi9
6ol25NRmu9gjWM4sssE0VtR5pTUt4VVpYtj6RTTfws+9fSCTA4tdpRiWJMgidqlW24Hb8ddzvkZH
1K9sBUgwi74kMccKt+UMzWT+GqeD0zAb/CNPaQ3EVP7ZXCrfaL+5qSJlo9vu+o0srsWfh7FclQ3y
YNrgI7CaC2pIbg97tVhoLRUvq4FZxMAC4JnLD95ykgKgx8KATgQTqERRJeG9YMYlNt9WLZGhUKZs
hBkrM4GHxpcql1nmnCjRRZ2Xo/wfJ34PSODhbci8LG3rPyP7uS4i900gxeD1dETjxWT5NUxSBP2G
OmKqlkMcbV9N1KyLifL6sl5pfVs0NUF/iRCOEvL+bVJqB6WKDfmbFgddkz5JMhv8RJbVHIc/hXGE
WgRb5Ivrn+Okw0gAv3Gt/AX3ABUyhOkOxUSucH3l95N4A+rCCs7l09A42b8j6qxAkgu0+zveUgn3
eYXi5CBFvgc5ILJEe7Lo5gv0CyiPCOE301+kEVYfOiYkjQqcars9CkYlIKQp7dYQIH+Hpw81Psi2
MlUAdRz/NRnYbCnWZQVX6BwIPplr3GA8DpAmQm+ptQPEsvvNqvTeTBUIEUB41uV48a12bakLtm0n
yxtctT7W5hYqQiEdvCTkYsv8LTygm4MllZNdQJzmPXjMcmxvD/bnXaA+crIunv1A1fytmqUXZy4U
no+1kp/ZJvrDTryzPXGP86/pYawaWAIbugnsvfOGytGZYrUU57dIhkssTbEr4SVwywPBILSP22/V
E+AwvdEG4ASjTBVdqgSG+z5Zzs70pGjsEYRs5fo75CuPg+sAjaLeZkCqOp0M7jjqWIZEfo+g2DJ/
yA33syTR/4IfyS6IyR8M+UvhCS07Q4Qeb/61jbUbmSOZ+GzrjyrUA/seKIDdfbY/K4ZwvOx+nfO3
YQZ4qCKFylJCqmRL6VC6/jCJDe6988fXMDPb9LLtK6rYlwHJ6947GaxX9UrX9g2lVsi6IeI5P3VR
A2FC9JJDoFj2UhpRvj7e6rsGePc8TRvJXf80td0CvILxW29N5Q6ard1z9dTa1i9wHA7tbfdAXQ9d
tNeQhVCMiOUTjUObuKa8xWuMlXARsV+vBg0dkNdaQSI+05KcBvK9RxMdtvqttaYyH66EvjzkHRkU
a+TuUlB/nnDY4WhSGl5eV47Vc0Pwdxd2TUgVN4UYxZIZvKABy1apoGquEm8mO5wPx7NwrMbRYMx9
0EkX/GLJrr1En4/0Q/FapZFs43ddWOLMyBral35rd4q3Xo11JU31JzVWiz1+uGVMq8WxioYanCTS
haSmKXlGuwiO/vzYTxbuVqLBL3uWuJdnv82x+vjpaXoMHSifvldt7L4tUaRFGc61nui+urnPdGM/
JgHYpkt6BQHm2pJ8sRWAVxCxSzFTeIxxiaEpJYvx6pJQCbVX++gQfXz2DWZsvaFN+e5akhHRjDAf
8/Yf7v2tC0YaQugEIssaGjiktuGkS6BiJVRRFjL6QlFDgzTHvY6Mj2YMXiX9XaYtWmo32gF/10T0
kbL4mAnDo3onqo5kBuQqw5QoXImA+wsJVvu/WkWeHVoq92hloPURJBkcaQkhi8G+YAth5PDhueD/
ij0t4IJURuIUls2ytvyUIrQqk7KHSGvgIyNDPB8WALIdEXHyiyyv9swstqn9P36SAyaHiaw82UUa
zvzCqglzsnQtqS1rb63bYE1DpFPxq3yukzcOtY6JxuEgvCAb8mr1LFlu6mOqy2ZiDyPpbbjDXbBG
8kQnhuvnHgZETuwPPgYplYW3fpaWBqFp41ZLY2g6wdMLXrhcVNjj6+MJR4C8/2nf/Sqv76PTsbmn
ytOY6Dq6VzK/xTOibXiu3/tPWq38zU6IgMH+oQnLJ9cP5IC0BowUaY9Ej+2ArjzQYVs2nTKKjVS7
5T8951HcJLOgLT/Zb6ikkqXIy/+xCA1LVz0JVf8IfbbceGPVk9fdN1+AJxBGkPC/txKP9mVVPdKm
7Iu9op8jv/Aok0NPIQ+Ki1fP0AgBOclzIZMsLIE4me7sXt8P4/L0kM4118qKNufLyoaU/hd+la1E
/elB/2rsrqG9jPzUX5DrEw506mTzGAnCLHxzETwhx/qQ++qdCxac+xeEX8Qqh0bkstvhAEp6K4aP
BG0SfxwNt2s71oRfAFn+q73pHcrI4JRgBND45r1+YFWqN/Ne37HlapXeCgfci20RVjfU+M6ziY1F
1y2MPkwRSWLJspnsaaKQDfTT4jVFlOO1Fd18Vn37kOjj6OUQI4L6yqB71NKflGoAXkbF7WEtQBiF
QVNtb4JEW17VF7QwE7S0dRidETon/Ea+SE/EYI8ori4Ta0nsYpr41fbnW5+fMDt9bSlGRhgRLGPx
RVSAYU2so3v6DzJ6R1fffNwqJOVRdMuCtVjSZSU7U3Ln/2YENABX5e0bo8wjUyMWN+q/f50jvbNt
+hIvAd/EqfCITV/VPmjP8HUvnNuJYq6e3RYvrMZSbAmaEC9sxr9Lrsp/NZXYJsnQFMzQuYEPW/+i
muS9vurdR+vvY4mmmfl1I1rrEb4ishPBS2r5nvtJKlvZCcSXztX4j/F+biwJ7r18vIc1HLchagRL
FAqQ46Xn7S7/wM26BclrY92FOJCbZ796X6+POEgG2tEZdFbi/TiVIeTiP4b66cJUUJzhM0t8fBbW
06gEx6RslG4hz17oLLAEF7s8oj1yGUV6JF6oMDNmQFEbpArTa6EXRhdiqyE0HF1XM+s8GE6CMyBC
H0jvhmE/F9UkrkwugTJgD+3nd1cKhqljC4JnHzD9bl0UincTlp6b0RtTVigu1biQZngvXvuUk8GY
8oIro+H+ui3FqR8baa699pCcKL1+0tBY9qzlOv9SpfFCFsDN4vwQ1ys9oEO9o7OGxITZXBO1vzWy
q+w5npJIkwc4GNUcHmZf5aOY9bYfDTsCvxYfrTjFRRE0eoRV48WNLjR0O+ycxj0yzf72gcqSmxVc
7ExxYdp9iFUA0wcjRJqJXG1+BueX/LGTimnlGUQ4n9UzpApnLGwJXAJ0QFnYv+soCUrQjHxgz9Tz
jEAltyVfhsrhz8MH7VGjDDL6oCsGBxTN81tBXqEamiviU9mew9z1EYRN6YL3uk8SLnS/O3FhTnnq
TvgRAZMRi0ik0M5xTxoOPZq3ps++NCnglVlqmYncQwfgC4bTd7jF4ZMnoUBZ7X8FHBupGZ0Kdq1T
A1mB0fx7/s2/Nz5nGHUwCK5rrhh271A80SxM8Qm/3/vJaXJ6XJy6Cr94KHAtbiu0apCpl7VCTwRA
Fer7qfDJLTQhhq6116r4dy7GH8X99PnzgvZW1D5uAYPEeeXHCBd96qyZr/fOiM8Q/qFhdNiJ1VY0
D4hpSzsUKxE4Gzz/DnMfoE9Q8cvvQMFoerACkjWvtaxVrvhYBNyg2gKvDZ7dsQgBUjlPwR7nagpa
VKr8MUNqz03To/tNAUybKpi/CsUl30E7+Cvg3nSDt8I32CQ0tlSre6aKBx7aNxU5Fqg0gtER8h30
utFoW01D9IvCsyyq2Nn8ntDPWhG/5WqNwCOeZTZjy1ouYfONtheJyskREG3jVGz4MOFN4zsSSdFB
iq7VulVxFRKF6YQdts2WPk0UJtNnkXZ8xVfhSaroArs5Vl7245vGppurmYR/DR/JYXz+V8v2Mxka
GBW3J9qzvXHNk6fiY5PPrcoZGh1ni6cBRYmUMuyIsMGgv+mfdfv8IimIvWnLUsOGJ1k8z+aVBgMf
8OWYlBiLcNWTVWDK40GGzDj0jaVWUJKCGXKsgnn7DO+P2p+Dd8ENY2iD0WQ0YUK+E22DM0xDyaUe
qHFxmqPYmGZmLOkZpVqUen1SlyfwL5ghIkuN2SeVdIJywLLkBpjrXDkLq9rtRhufNLqgeL7tdJGy
HN6y27ck+TsdUOcAH7aCRgyvNh7DCK4vfn7I9e3zKMH+LDpI09eH3IVAH/ltpGSGC1KEyAXpZEi/
jUBhnv0AIR6D7nSg6naG3MFLLMB6gRFT4Tab4Rn38he9we9EKGvA4SeCMjYKSgH4CfYoTSHUbH3m
jk6/ugU7ulejrEu2UrzUVeEhnMz8HQ8hYnvmwkLqvn4CFY1JVvqOtL4q+zcSIyY4XAp08dVHEuWk
sHQ8BoheQBvuQPobmtnllLkFnJIW3V4MfxbJligod4qEDyEQD31FdDeHKJd30mDOPPTEfz6eKlEf
++9IhdsRDCI93gVItGQUhCzAw0hF898XnXDI07bf21m2skTVopMs9G/lYd7K7mbKWft/unkqcWoS
3RLIpQNLR7wF/L16mhNXeonrI2B3LIhpyyAAtcn3HH0PyEycBh63QyzcZCmRg31sOKA2CnVOgREj
KeYTyFfyWE2Jf8XOMH78D87L46yY8Qoz8FESyr/lQouElHjof/qXT/7Ol+5ohhSVL3kH/4WxnaXO
yeT+qwzYbA7aX6KDvLyX96/81UwG6Y5n8taz6Utkr7x4DLf/Wejz4Hv4/qEyeOIjSrNTdjo/EMwK
r79/PKCys/PpeFLGjfOpm6co+LOgqq/SKLbK5UT81PVwXjwLiKuei3XU0RcwQLG1yi5bsGqinExI
eZjkirB0vkq41UxCxNMDVkadBupyn+yYQKcEXCEz71YZW+IVzfAI3IyEDD0P52qMD0f3E/LyfIQy
7aDKejKK7EeUguNchxUR7TzTiAtp4oU6lUYa/mO8FVImgLT1ghiYVF6u0z4k97EA7sVc2Col2XkW
kiQXvahRHaghrW6EcZ/7JpU1ddoh0lFVsRNyfS9KHA9oIVh/+UZE5LdbKxRpSKiU1BZiwDbtTCus
KqFOyNjQLq6JGWUgnS/M3oburb9UnuA31CzuNE1HHQopORwL2gtjnMJbmExcCG7qPuCXQGLXFwjv
JuJOFykox5RS44vR5Iv9PUkpOjk9LR2/0VaT+j4LlNrUp7PHrNltLAYi0xdhhJQ//hUiASOa9lmb
OJqfwMHPJbFEPnSJV+sS3Edx4Zz3c0y6+g5yDNzOQM1r6XyMzSURnGlN7P0ZKMjW9x/rVn+mGyKa
0qw9kgxOpivhOiJdE4pC7WW4Wmw+95laLMbjv8CH+mARskh2s4c/WBc30EekZWftVEDWLUCHMzEK
xTq3KGZKJdZlssdNn8p+b+tZJu3A4WH3asVdZAfiE/a7od/GmBvn9y0IEr80guGFGHthTTU9ATtc
uWT++A/tSObJKV+FSk02kSeX6RzH28y8QDa3pNr1yt7WGAXfVNQyYv2qPcn68gpnnBVFxpxrtA3p
ZZq91eHCt5iQsGm3CMrZ+EiEtEBTyE60BXsDMsvdtxBXtXtvyJYGwzmBDP8GVzZHijzBN9C7wk39
VpEI+R3QFZzZbU1C9v7PAK14GdiByTQxfw0FsQjJGC645zXcvNp1Rc6KwcWi1FY43gSRHzZS/f3k
54jeqgckiy3o41Edw17ANoJ4uqvWYbQ3M6PcLFVPQF94BIlt4Ukmspbhr3fw2JDRYMoYCn0thw71
vb2vvPcfQXKQnman50n6ezO/dJ6Da+/UKaP72jq34+vCtZ1onG/5VCMBOUgpzgtdCFIIpJ3bj9aV
n+/FDdS+4TZWSGYJDRKNR2uFc14/t3eT5zQXLz6nl9b5UnxvnLq31ql7bP92N4vVIvmT/HlMN5PD
5NVPD09diZ2y9c+UlMb522pxm24WXz9LIs8pP/jK/uwWxI7ZHygYkbDi2zj7g7jSdl8jqiSPjdYi
8oUPvLT+Zboj53eiydUvsUHr1Dr2b8Mbsoy/NMqkkxBwgCR6mreWNu0dqkXqFm05dm2P3NjjMeS1
aBmDkOMQFLebmy/JLs4PfWDT/oEXvAx/p5k5fm8P74MSHnOP4myhuTgwH42imKDUdCxZW7kS0i1z
sZ8JEF27/cfyZOkj99RgqqWCHPS6XNOWFObSLxgEEw0k6qZMSwyEXeCCVmvQCJjaS4wDRgCXFSWM
NvP0BPR4LMFPkAYhCeKNltg7irVBWKe1Ui0s2r4UR/NEUwgKBxkP9wQc5dPmlKnDS/Bl7Ybd9dk5
vLdsMTjYKATnWM2fY749wnXTMJn5QOFs1B5lCs+PLxrSYZuoqWHS4DqzYihWpyoFi9dq4LVDiMLS
2VVdxRAK+RqNcwlPPY3D/uoEDZxqvHCJWnrTremgRQl5PEr4xfIk+XCtn8XpVIaZ1DgPUuJkosnl
oVY9KBRqeBmFWvRCvJosV10QuFpTcNEBgbyUWTJlJDThf/XQnPaLH34w845fNLR4lURQS/sq3ERY
VZzFuYCe6GAweKtNDyXf01cOXRvaQPZ6IT93ADIAhkge37wl5eUTChkhN3K+Zu9ko5Gvaw3wg2Dl
ghD+mPHU2LwFNusJPz0pI97RjzpJh6w1/5KqTXYt/PFGaVoqOYql0oCcKjd8/q3o/Y08+iujYNLg
Ph7CKDrWSHnng3YjcBIwzsQ51PKHN3xIGMdwWnj4oJ01mJeMTY154kDUSK8XClPYftPWhuZiDkWL
AbFL4ZE5R4QQ5NvcKDBUBRS1S9zdmvBJa+Rg69PpgatRaNEkBm2tVg36A4L5hVqpwGx0/ApQ4lTa
krXGxabYnoNHF5zpU0aRMecFSojO8EmQE2Am0DOJJ4DRUmOJ3Dh3+ba8L+M8cSq1er0aCb/KT5G3
mg7IPE+4vjyZ1+UseJcobDvyljU+Zou8cS0kMzhR7sGAkxlwViRaR4/ySGx2MvFzcd1+y6RXPfOa
o8QHMwlNnWURsJi34rJxhi0+bLaseBhJTzKfrQo1eJSdk8bt9QolxHBaLCWu0SFfY47zPpNc4JKo
8XAuRYmX7nF/gz/x9wmfnhAszPROnDTOKKQbUIbAgjRi5VYrzHn3apN7aUIu3OR6rDy58NBWi4di
ZCxDYjIx4QoNHkVgTB0ZNqjNMmEGMGos4IBc4fc3UhYoBRFDG2t3v4pse+0P7dlYe0aVA8I54d+Q
6GF5tzOFatD9fqOUnzDOLdUIM9rFQ4wapEbof9XTdaE7b/H7ew1o8x3B2bkS6DZeDkF8+HT2YGTP
eRUOoJPfgJe0tQMmqRt0G27piqfsreFcmtnIsQOLhBMnd/uronEtClqUruvbgzVQe2Cbj48XjXaU
3J+x+/ftvVft4zYgWMsL8UXU20UgAqTgnXD/igEjs8v/azAG67kMTwMQiC6vzjkSQK+KjIQ1WrrP
TRh0DAsQvten0WKAiWv1FnjZkfliWnHACMTL4LmcoGJEfCaxJ8dK0gl1qbsyDwsfgh9RhrNOPZvD
5mdlAPbY824ap5fB6/LsVdncES5Ql2SLQyR0FDCgwbWG+SeIbzR6ICt0M6TfFHZJ6QOk9ikJ0Ldp
kBNutUIPijGQX4aiBmcMcKdfFb4tG5bvEw42G4KucagDSQZClwkXh6FU4pNP8QlnDQ+Hvgv/jtBZ
vqDDAEYZ3olTibP3wmNzKlFqx09Rwxt/5wDDlhdG9yHAaZJOsze4keJBs3WlH7SZz4htQyLwCzND
huuFRFUqwKJBtG2wk3KzNgqQmOIWu+q6MGpP0Ctjo9HYRZz+EvIlAhslFvkrNO8s9hqLCA7vNPxP
yFcjgUGM21UBVW+IHAG/Qrs1psX6sMgTLNSfH5Sms2X2B/cpzms6jTUKrOYSObjB4BBuIxMtK2Mu
vsSGkAPuSwUYYlCmNtstKAzn7I4F7AJSwknfymzlIe7Ebl98IL82km8IenIYgmqxqTIYmBVOBDra
1Ddzvwp3ECs+NPDRTCzZ1oHSASkhDB9bkr2uG9bUh6NSYiPmrTO1EqOaLmfZ0SMWQ4NhMut1dHdm
rsSKVJEwbawL03bpvSCZ2hpg9wc1rkuc6pMB9pP0GXYNtkcPekeLZ5ALZ3ebcLrcY7ex0cSd8cm3
dqcxgZCF3dLCoWfPZugHeRQDrhn7A5+GCzXVQBYGlKHx6pZtYLu5gTk+5ydTVNWB3zDcUz6Mewd7
AXNDZG+Ng6Gbgq3y0CfS3GhD9uHqc7IaOLzlwcSNPqkVJkTZjC0RfTafzUN5ZmWTItu74ogXfy9R
ckGfDBgo4xQJcY1Om2JfrqXuU8PcYanRnlMMipX28P2i0kkDpC08L2wQttQwN5Lx1j0kNDixNA7o
coS9W4lJyf6SYgnhcERXWT2uoxDaxqu/9kLovpCg/0MOSW9WDMbu0zTXvvWZrm276y46oBVzdKQg
phrFpnCI1fQk4+od5g5NYUCd6sBIfGEwP7WSWjVgDzrXheoCm2qdMD4M84dD2ErcbSdUQRSfQzJa
PlOcviiGWQ7o93fyLZ+CssxtouEC2c1dPtVUVK6ptt5ojke4b4wSIW2GbeSOJSeeIw+cP1MyaiF1
tggaPjoVl8gJ8fc/7uCbBrgYOs2SMaol4L/oZq5DiQebim+JSvedbY0w79ZklFF5KFLdG7ISoqzA
BfIsZqaTqRzLqf8VuFGaBoOlxA9DmxMpjplBpupW8UK65gdMh6yubLDsKlqVQ03dv0XZUNvgiluJ
nefINaVRhXELUr9MWQEhGOv+Y4XoWb6uwIegkd9ggkDkig/42G2+eavFAjhq45x1a+gAqAJPAAwQ
eizmKvwn6EkydfhWSfSGIoEioHZOhhorWGTGEnwxFhyLQKagisMIC6y/b4q5a7EHSijOJW7F++wV
+gFxChWGtrzHkOfCYy0iN0OPLWhd+Tqq304Lh2VdMSuFbG79SqM1c0NmEU0FOyQ7kgIJZMOkzm3a
X9ToxUgSRIPmfb8t9k0+zpPB82/rFuSQVpouyg4I5yIEy40xjxC2S9b+inRDVRojDvrHvajm8Sm5
ead4ZhhS0vng4Yioh9Rh7PxY6aDpmC2GlwpgGK/oxPYGN4dM5fDWpyd6DlMavwAMALZD3pmb0UMz
Yc9fngD+NkT1gf10AeAm2S1dYnjA8vZ5CIdggEM4usPFUDoBr06jmBUMXbKLnWF94f7LjUhZ40Hl
EWArHD+KfPC8B94dVpChGlFa2J6SMpYefOSeHDpprstyDwtXCStAxcyaTgGqm98EblmafCn/Ah8W
bRHuASwHPO8AAS86NJ8BBndAwCb5W73j2UDOgqvbAcgTbObkKYQCP1QY1U/AK9k5mVIxnomclB7E
EtEpNDMk7vDYDtXVzJ9LjaKmITzGIS/Mm4FfW3X2oHym8gNG7ywWtA+HALmUUO2iiDyIx7G4ngk2
Z0sg+TzZ980UF4CXm6DDBQJ1wFANU/mFWLOPR2gPOH05jAdjyqeYC5cSV4qrwIOYwk1WTAgJ87Zo
Z3Dq5BL000hY2UGLj+2H6hAluHmSavgq0b4Lfqmpe4rnyivCAH6XCx5usE+LiQbXwEYghIC1HmKz
PbYl4qN4sfblDmV8OIBYx47PvjB1Cww9cbzBcP8Ld6SWjrkxIY49tUKjUYk9LYwCQ9W4CYxZWnYO
YjDQschcOMZBvgTKLnYnM0MW0k6HJggceEjHJAG2ELS9Hf0mh4ClyiRlHoMhO+GZ0lw4a0MYJbMW
9pnUePvHSIxkBxYeKSVa7EGxPGnCK1QtOeKfq7aL9nNmbtGWFPI8TN/5/emrhIPOzjML7f/Hx5sS
gGoIupfI8WdftYnOB/0QROkQJ5whW+idFluk6LBZIXNKKhUz8ttK2Rcvbs0+6LW4uB8OUNtJzOXr
MDl1wazNsgEIVT5Qfhly7izRUwqHLLxkPYZOFNu9TjkudgQBQM6AhLP5cFskYfHD3YA3jmwYWerZ
9cPkGbAjNRXuaKcCzwXIZNvg7ImGqICpO81yyDSwY3AfDyCMICiAr+QOHWmPz0wd88UznKNswuTP
qSki600TLygTGEn71vCgsBkhI9achd7Gv7TnvPsxXjCVuVBwt9yfmcw5dijvACQjkQSHn6vIkGGf
m4wYDwm3jQS7GO9iNhhBdiBZ/QbqXbwoyYINDflwJApntCszTHovhmeSY558chY8GdjVcKnv6c26
3XL4O384OR1cXVw9X1S8V6m18OOaKWdM2U/JEDosfatdwnH3mdhKLqFLWduAyQnTRZUdNos7qYuW
Uex89rKbZGP2+rn42BnzZfWmsjeOpEva/6P1joGOUjY5cvUYd37jOYYQal02selkRzAxIQNJS8H1
uJd5SDj22EZM9MI+etgnTMwYo8cjPoeYQe7g1XgVtlEtwg8WF9PDGySDBy0saRz9rNn1gXQlPYRZ
m0zWhEmpqAorTP5p4/hmIft6bm/DoSoEJudC670rFH+sE2GSa/RMjh3YHqy5gE9QCs0CRtfCh0wb
zWrM2H+pF95tmx9ovt5oihkmjEIjWRyyAd5KKNJ5Hy29yrMn6VXkhJRJ5d3/S9gyPIwCE72rz2jH
CCmGy64eS8SclxKPNWEUSSJB233QAWcXaOqJKcN1SLegnzWmM+LrW/DZo6J+xR7QI5mLxeqs6QHX
6VBzge2FZEcn05rZRRYzF4XX1ZaReGpJDfP6+NPEY6po4Qv7ldDak7FSAs8jykg5ep0f3mQ4nvX7
v4gsUermREOggIUJjRKvHQAWR5E1xjpirktcXPEt+0X9IcF53POQUnciG2AY6lOtQPMwZWElIB3A
+v0Amt4hP9f/NPzVhTd7tIbbeXGJg5N8yMoEHmCZkSbvfyP6ScoFOiIBQXcUzMEDWFP9GUsMP8tN
jzx2toTboUmdmaogImftWCf1qvQ/yXpr/sO9a8Etho35sQjnKDbov5AAlmZRI4Y3zjVmejL9eZFd
kSRI4xKwjZopZn79wsQZf36C5HSFSkQwtPAuJUfOI17aVj5n0W1peWZGj1U+Xi5/myp4jcvUx4WF
yRWDwvUgX+lcC+MKRJGj8qe3itlCHVrz4RSTUWVAnYFFUGbvhxlMjVURD9glUScZV/aryEcQQ/fM
TIWGWpTs1wOcoUpF2xD6XMyZYWdImxm6zzNzQlHlwm/F2MRnsl4xA/QYNXCLHPkcT2WwERoIZR8Z
w4hwh6tMn/UwW802aw7WfcOk5bnouWM0MZCunRvb6/gDi+YEsUhRP36GcQPo6Zo+/IVwi3hoGzxJ
jj5oTggLjUYgO91ql0hHoie0i6RZqYDwB6gd6Om722/2+fM86HLqH90RM+XjA6TtXOm2vxuKy5Mh
FJOhnWa/C6YEVvfHhlNlznM9mXFAQN/fUGQCToHpgyJT/0tADD0p8pEgRUwDntLtf3yKOTnFMGnM
FHcVjLlLxt2OsyE3gYMy5zltc4CfyLpIpdNQGN8RleJpjVFhDfg0yXyD1CO4HTxbmE6LN3LTaBy2
acR5pcVgcpAj7P58tOljMPrtbAfLxh3cbrDs/wGsfbMwwAT5YPBi/4+o89pKZe226BPRGhm5pSiK
nBX1hiYGkkiOT396r1r7P7uWbhWo8IUZxxwzBhDrr0X58DEW3OnuVLPEWUM4nRq56nkotZhttAQS
qv5cRGQWl5X7czLbuaolhfony7r9r+Z1LCGsRjbbawvh1nnVU+UDpjjnFaSk5T1WzMULp0eKmOJK
NjCKP+ki/Koxg+J3UYrsKKP1zPfFjjXzlahmPqQqRbFiFuEeIwnYf3hJgLMKtVtjQ95tU59CZJqp
HcHFC599VG/t3/4RFL6ptfRLBkKvsdjqczfDixAxUjlHzyhkcTEShiI04AD1WmYMbp3NU6iV6TS1
IWW1I3klpvXQ9ruUBE8/T9QDbLumtBb9bDNNVqEtFF6pJkTw2DUr5ocLND+5V/L3yi9c1Cxd2u8t
OGzHtxpPBwu+fqGMzePX0uINiMejt0ePzD+o/4kFMuEjcKAYzcTCu83Bl0rbIIPUeMQXFOj6RHgk
Og+6I733WqmCLlX7YKiXqq/af8p9nFcVsM6O7owshwoBtDQODLqYrR2vejs82pwVHazkUItpjxjP
BWnkluQn4rkxQXOZFNdn/1pji/B30WSEbIhf8zsivb0m12WkxhQ41bMQRJZmubrZZ3nCdjHmLk9L
NQoe6jdqAqaM7425oaEygT86n1DWMUiNNtBNKPVk2/254zFpQGCO8/TodVUg5BXqPM0M/ki+EJGC
PcmrOou4ccGghHTUI0LEYdBpeICUjn03P+NQ+nZcBPS80k6XX7mnSNRYjj0mIStaFy9IwncoyVn3
Cn5sbob7XbnLX4SHFCMMRsBLjKkCX2YgBjJWQzMYAJ4fExDFwY0cOzHqnMDIGGyMEAGmyB7Zm9z8
t5dWCKIkXtybeTKuCrkWxiXTsiRoo3QsUvtMwoDwjYcBIkNGCXBg3YSUltz/kth/AkG1DcyRsmbj
ZqrEOXfBFQbbZ4oBOJ/ntbiBFeQTzMbcAbKtkamjY40uvNOUAfHwPtP6PUeIE0piSKYPpsAnIIyc
VsoY0C/nYm1z+Cru+n/F4SLVA1lcWHzs/2hSeHX2WpQIyznCpMBLrtF4B9DjFtiHd8pH/trwCWC8
aqyIhbIgLimVy1E/Z6xF/JiHOrCANYW/xUYQ8IahA0+T4OdLVRRZbMHIg54cVBahOI0o3WoXGO4Q
20YAMM7ixcG7E4NY2UMxkNTrHizM6uLrgPTLVHcC5+PomHx5LudzJArggUx60NknkyT2GyVAA1vA
BzbVaUjJSLSe4nH4U2c2fbq0FpTAg2w5QRz4CSCH9HAImJVoHd2XiFbS/wljy6mMDRHmg5HDtPm3
ag3ngJeRQdapg59xpCrqbxqkI6Ju1GZ2UVzAP1hsw80zc0zb7itwhOPgNEpNUpPs8+L1NsqC9yJA
TzaVsl7Sn4eAfw9q/+CRW1Yz8BCyIrP+O5I9J/KIP/nf9x2dJAHiFCvXYiWXreQwkPq52gECVvHo
imTqifhZo8YpatEQgLAIRn1sd5QwhP7gn2ez6QbQ9mFHNOoolwlvB9EErmpTqbkTcwRYEksHW0eG
1h+NlZcBcEEmm+ZIATVwyYbWzMYiZGyICicN+bAr9DwZEDsbQQRBHZNFOpI2ux/dB7YHwIdDjArN
IxZVZoNvA1iJycLHu0vPaxuUR+hrgoh6odh9R3xhdtgveZ1txF5htwCkbQ/j1Aza1vg3+HPUzAnV
AycwexasL1ooJouxnkKBB1RiGZxfVuiql9IrvVx/nq4AI4rNNPgM+q1KeWNsIg0QzPsj8mS4YgXC
8lIjQPbzBbKTAA5LPlV3RI/E/8RipmqFa7S+te+ogBOgsw5gzzhgVcJ9QDwagSHdbYJ0NDIWKgCT
XaNmb7VIDNeNfnQMSfYIJrzj6hKb4Nn5M1I0FpIYwdREoUsAlPIzQ6Cy14DW7VWTELRInP+GfIpi
0jxIYbJIXeOSSBglIHSNZlmiPJB4sR31iy+xqF3qQKsYftnN6OLI61D1v2uWAvREI2KBsz9gJFFw
efNcVBGlvRVHKFGHYySNLxmuQGcthWRs/yUu6AEaH1i3lH08Wu+xtjRyogmCpCTLyGP1sEoylWvH
aX3Qi5kmYxUwKTpEMLfWM21SB5C1K4rj8Ei8yIiJINtXoy1U3grkOUU35CSqe5INXo9lhVO/JXbw
FOFlKL8J+ifJjuFM3cxA+F9vLIbE7AebnVNhVhELLKHmuFt92CWSQ7QeQCr8K4agQ3zLWQZrw5kx
xTzBk8wb5Fa0ZjFhb86Wgp/oEbPEuM/rhFQcXC25Q3s1Fl+Zp8GcaDHjx4bdVUhuvEwtifb8F/Oh
SuuC/6O0RYAQCsvTc6QE0OwBTwReMDFnPeH58FFbd09teE4OcN//h2eH84BeK1uW/H/QU3SOrTaS
GIbIeFYZINuW1es73IzEe7UMfaAfbTUE2wAVbOMXhMoVzbKO+Y6IOMRB0TvDFe8nwrRxQBnUp9EM
TvtfxVASSIgV/rk556K4jNgZbDIcJOwHuMcshdbxkkzUNI56jN0QGxaGjJ0PPLd4xXHLLTKHOZJZ
XBxRZ8UGKxUNm7ETt0q+hw7U7WLXsgG5IslQo6RcVmskTkW4ej1MQr07nQr8cqVzpB+OJyQ1/VJ9
t9hiH7xjKHl/LVQarCS0QJxW3aInBJxCkwAk1zLIzDts1ldAKspKj4NG1gcaemmBj7GGg7DQREEs
qBWzrzP3BHtI3GSeTTkmOYS2WkJiS9EGztzdvihDMnmABFmHRtHw5TE5/IctwdlmCGgMRzCBgNgN
LGTYM6Rp8d/cQeMZYSLFKWZnYhJxUU6VjAATFTO7FfwTdxx7+YmtpCTmM4AF6DqoqV9mmEQkbjGt
FCommeJgXPyh+Dl4lHwwb3E9Qgyc0cwRsF6m9aXzzh45cllHqafCZfj0G5CHXNZjmEgx71J5k+B3
WREO8NU4P2LWUWYm3pGTY5xCMFrvGfJlswjbOnGYdIp6MT6DQWOY0EYM3PuVwDqTpKeObE/g3PG4
kOFDzACWMIQZr9x7nElzY3JPykgwnZoPqxoWYrjh8dlt3sYMH3FmWSDPwPAFM1wsToG2jXEeiv7O
Swq5gjx/p0UA6pmrE/gydMKChHXbe3Z/uOyQwnf2wT5U7n3HZkocUkMg1aguMIozI3aDlc2Kp13G
1wsjMZt5CmN3bGXjgCgO1gXpDx5TriWeInwnK4TuJh+BhzOj4Q5480bcyWZciC/+KoiG6Diy2evO
lPlxhHk2oxER/s0rG2xMgh8HxmXh6psloSvs3LEuKPc0xuYCkKJFrQ3AJHE+nJ1NhIsMV89hcnzb
dIbLdUT3xEe9lKGpzap3Qvpna7yaxjIKNgOKdSFdin6JhER44snZmEhG2mxozwhWb4aJYNBbPZXM
FH9go/SZqZkSF1ZNhDVurwGE8Td6oASDCkQJ0O83kMlScaDKCdH5bpkm0ixUlxp+QW+MPk0OlNsm
VpMokhjNvcHF/ucdyDXtbRnAGsyro3+h0peBMUkvofBF6aAy9EW4Qx8mRVI5YuWIanajZENeB6qj
Vvku2oVy+M1bbTLkboFWXa1j1I1BB+jD2uAUJbBNvR6zTvkJITRsA4La8T2zz76/d/VvHpQhoTIm
MKY2hNhJGAe+JYRwx9oncPHPMqDMRBe6zPsl7efpVzle8gk24ZO35oF3+qWBPa2tDpBLH2vzaFff
lsAITWtp+PWqsCxT4lt56sPeTXqfzRKvE4ZIXDaydLKmne4K6cTwqoWVDhD9YdsqSDTNFYY+JVLE
ppzfFl470v4V2ZSp7CjBsl5Ob9AwC/vabwZOE+g3uxQ3UJOAMMizxoMncgOfHFzHPD41mPgUksyp
FQIhrMvvu5ELr0wXhnM6LONBw8dYPR4r02XwWFbzy2BKZ+03O1DMrGikoQnhihRbadqcNmNqwm42
wMBXbsty6y5lgWJcoOhILmhnMWOwq1S2xAzd9YqRuPaC9xEIpOATfWMMsEjlBOUalQUqPSh2cr3L
Z5YYRxbeqHNc+KZXkIxZbEkiBtyFBaSLS9niCnuT3fFu2OxtupItWfG66UkgW6nhR8j+0Hmong8B
Zb/itBlgpQQU+T0+RuOZ/8VFtYhbTbExT85eZCk6T/rJLmI1qGWOTq5KYspitjuyrgK+DDB6Nopf
hB6HCywrGeLjjQWZvtvrJBrGmYIgDX6TFIgYagH4TqOx9l+rWJ22IWenMCGh77IegQ4mQHrplTwp
QFDzfJrEP5c23M7Qe0M8YavyGN4ckctSCGAj142votFGkT+4L1B67CdvgQipXPEwqaANeiyEyvu6
M38/r8P5LaDhi5wCQHBYWw/avTytqNUQDLjk+QkTWla5BEPjIZeb+14lkW6SaCbE5PFlBkbTiEob
LAEj+CL+RchNxxZClII9BPW2hb7EA+o7lAplyF/2GAhn+r4shtfqnZq9v5c9wO5o3bCZ87ada0rK
C27yRMGF7Gd2jdHhgncOoUqv08ni1NpT8wHmf3BaVLK34AirA108U0Fp13j6vowei9Y0U7+/L5k0
5rSdm1bu5WCPO/tF89oFlhhNFL42NGK5seLnrd3XCkT0NLrRhPfUSC87ix17Yd4qHMe7r+Ij+O0v
6zi9l/buODiMl9jvVLj2aeYyzjzV7y+nS1B4zVVXl2jRnxLj6/9lCO0RMoRqcbjubh7h+YXuxa+L
/vy3mZ+G0KgOzbcsmn8MJttEREPspCAksTCKbKv5pNS2J/KifW4+kesa7CCg3lUlTi1Cny1pdxH/
2SQAqRqCIoZFZKOVB81tRwaKE2GKMlWCCnzXF1lv7WERLXuorYmj7pnmXc3ksN0PXGzOlAJngcJK
Vre2orhF+CBg6Ys3CkXCMaM0Sih/rRwmvIVqSf0QM0GYMe4Qtpmt3vBAYKiorukgo82Z8FVYRP+Y
ENCHc4Ll27y18pnaHAd8USniYXUeSO3W8fK2WvZo4de/nzpZCHaga32ZwqvQmdbOn3Qy65dAn8Pw
TbOAR5TrPAZpBpMnjg6rem5V3ywrp12QixYfx3aKlkkDqIg+9l9LcPSSHJ0bf+8ZMhOAKGnxBL4D
qvKqnAEyLZmgkHvJMi0pVK+2E8HaMYQYjzMSDqZ8/GdNfxpdwSD2AzsxubodvPb5iYSfO3qfnnsg
N6NsZde8dQmiiGS04zlcwtVsO/Nx6k4JgjY87u1dJQ1v8hX25EywH9/hUV73l/0VgpsI0BLOprd2
GRaxVJSvQW26bh8eYQ7w1zAVXT5S0C7dq7cwT5Jn0VkQjWvnNlV+20Ob8ghKd4mB6Y58+6VjnGxj
pfj4XQZPr9maf8jyXl7hI+e29E052O9eH4EsZfJEpWul6IlUVi3X3DbOCOEa8Is/iMVEf5ZBniW9
l4AXvgnGEOEJ9UWweQOxQXJpFIDFgct0F+Rj6gZr/e+ze+uvs3jXc3Iv+AWx8rwJymgepJrZ9h+k
y/fGvnaJJJ8CCtkEWdKkxmA/nlaOUOCWf3IAMA/dR7jp77oF7mL4BNaRauEdjJVBsPxyMD1W3Qu+
9fBe/QMacq16lHHyi5Usj7Yer8cXwJfp2rIPe7Ig1s0GYHrx8xFsCaCVoLTaffx2i683iKJXXR5P
mP7fME8RMk/7IUu0RFRZYPxANf/Cp5aN7mEOgzxuEeqZSmpwJ0BN6hleg365gSlsnlmkzzZNiL4Y
tzr4jZ6ARYXXSqnvqzYLutq02ffCyA+BPUfScCg1hkNxnJ9XClAtlUK+p77m0yrUSU9z3nytn2dl
PtciewzjwuhuKQdgHJDK93r8+29Ms/0H7RS585/RgDsSOQAbFU2LQEjROKK2rSKniLYLCNl1WOP8
JpmszF8/O+bLatefgTNnT4gf6oAFKBlkv6L9qQqO88te9xmo77UBIhV8L2BTYCXPeVoYpitFyGx/
6QF+ihInV7xQz25QkjBaSZvrlxqrqN76EdxAHpIE4rG5nuQ7hRH9D96qr8sP4nCjQk+WkKfKg94X
8+DyHPxhnVQ31WJNBrPtBUDr+isTWoKyp6tDdnaKCGgN9nTrbRwgzPrtQJVFGwpaVvclzkrPoPCC
a+QS5Sg7gJSvswpPUHXBmsv/bSxx+N78VXLvOzr9fB4YkQOs9bvBLws9W9kzdpfoty6VPD/XTrjv
1nlPW/NgD8XXifIPWGbDa+Pa2PenrUv3t36Hc+/ayAUIMK7oPk9FEFo1YtL4+pFXbozcKjggsQhy
WDqz4EKyix0i6Aqrz8VdyDSmnHBX3Qo24ENEmILpdUKt1km+LKTZQecmkCBZnX9BDvTB84YlXKis
clSQLn/+2nsiFVwR1+DLZfhLY4jzzGUpqXBMUgk2mMTUgelkd8YAL16CWpFFM1mjuHuLwYpwarxo
uAOmfMfecKqFgqVbCVvxoundJH9PloG8e+lKIi8g/4lZjeVWd0dM6WmyI2qVnQ5PhIIrj8FhE+5/
oXVbRqmX/LiAiV091q7nxqH+C8HYtZLeQrFVun/+9i7beolmtBvYpdJvFRrBUTFQLARPy9aVvbmi
/Ry0U6/n2l99dw/m0byR65hNLj/vy5UdjnE//6VtNzQyHxv2A03E47OWIUE4sMJaiRhYaMHUKoCh
6tB62lUOkD2GZpaHcVXFlOaac97h+0jEYCnZSWlDQeE5moFXNnQSnGG+OIw8mUFSbVDoj6q8wsUM
LxhMjo1bPx+fCaPPsJ3JNZz5JDwCvkxDF2+X9ybuWIJRMxKkfjfpbhIIQoO66SBKT8kvmywAO73v
/Guvizonb4CZYCHmcP19w+r118RDwtrikz7RBnflNJljjvoBLWPpOfyrZcQUt9CSjnqT9huQvxES
E8rvFftiVSlgya2pknKn5KkpQCxAMhT9wY0HIfXXLTo0p61fdMK0VYjFCKTUitxgB2+4PRoutI4Q
Tei6aSKF//9VpDFX29AzQL5E6CPePm7hEVZ9EfRTvlubBhbeCqiD25TtmjT22tDc69I5ji4Ip/8O
OKzQ5FW4rLzDAwLNmjIPbE30eL52REElB/vCCoYdgPrkwDBg0ylRlamoBKKUSe8dGu28KbdX33vq
iTr5WXayRMQ371jEFC/9d8bkSt3nkUrhZ/Qhov+M2KMyAFtjHisiYPofKCbbXFiHpJq2QK0wOPxQ
HREjHtDUqPCbRU2UYPHsz+SZKcm4N5yBOzLHer7rWGNpi+y7j07BZSDbwBaGSI/r+DBUnBZjgvoF
8mnzVaw9PlKUZuUYlHR1vsOmSTXTbYV+M4cUziLxnupeYY2A+Ek1pDFQLjlrDH8ykM5Icuc6C5Sc
8r3QPLcxbEpNtbDklXcai3mcwm1j21j22V+R3SeO7VV30c1Ffz/rxoVR86QaXtDsIyFhDaH1Duwh
HPQCwenINHPNdG019Kx0QazdX++1QpR+LaDpH1R1Wb3UP1I0+keHSspIB0fcm1tAORPBzmDemGN+
PqIp8sKuVWmmv3EuUCL+R5F4tpEEIPQMMxH3BDdTdP8807/yXMtEmehIozPCGJcg825YAnHDsZrp
MFqZb5n5En9qyS7SvTPAQXyjP3mzPi6hfrg3nLJttfTt4KpSVFv2xrB3EQROeaC3l2+6qYQb6ClP
A79LwC+qLVVFntPuJ/VFp6DWY1XZt471zNsRkoOn4E5RMBmDuOEPlrGIsZMtujWPs6SeMj1cehx7
AXjT4IS/ONlO9pPzRO6mpMcUtTNWxcTVkU92LUbtQ0wK4obSIqhznV9yhsyxFp18cLzEYFkxW0DA
Z7qfjl3CJYOb3OSIO4emOhdMYjtWZl/tImov0SuW35361QLL78YWSEbIHapeSbPSFnyhurkLWo68
xfRwVEs03EKahZmg1NSyK1Fm8ze0g0kK6aBAcLxcplp+7id8dzZ4urZpHGDJatz5YdNI1x5Ipy3M
m9IJ3+lhRQerLp2s3so0z7LFlht91cHigFG6M685Sr/PqLReuU9YskgpDzCGn+euhOWW9n6MBP51
Q8LibQrou238+wYgIphq2b83KhAtc8016azCrVmCRuVOtfscG5fgsWJJAy0q2EtczTh+E0uN58SC
/dATxX0BuDWvYnbRfAVptS2ErF2E5FM8b78VElo7RPi0Pe/IEDHlLsrB53e59gtk5a+KU7Y9h9ZO
EXqIww+nivXKfmVHEfGAz9vAOn9hSVZes4kidxkuWopybKdt0z/2c2HupYhlpOPAUuYDkEnHfcpW
LGkIrHuUFjOV0wk2VryW19VfzJpclF/ST/HUyGRelz26aBxwWGGV2T9V0qi94O9c//vcCY/Dv8Mk
xX52HhjoOtg3lIINLUCXU8lKwcDzs97Z8/Nv/eOp1h0dguYza5MC5w8qh3MhdWsuH7+rKjzSFDw/
N5kpbRTcnQHgAaLv2LTw4v5v8SnorvaR5rowboW+3f1ni4YT1UmA9U7R+VpZnoPyH/IKl3tN5Xf9
bzucr+lD8KheFlSAPoWZ/fhQiDI44zUSR9ROvM5m2WC3q8GF2rhKYQRAisCkCQM6joCX2FTKddpn
DtzT0NP8EOXFhOqm+M6PdLamyOIcvICwJRe/5s2FKmfmn1meOJWEBzCyYs/hd0X6MEnzyxG8jg7j
uvo8yoLiGP0wlKPBFwUWFC3wue7HhE6FEZI0+qQKH3Q+hWlscqK4oIRAbE4mlAYSByaElerCN9HM
r0MJWKt3aG4gScGu2QBonecjC/muxI7ooIb6pto2LmmjBJCqtTkqxYrlA6XAXyQNvgaYojhbGqkD
Jnv1/AOGmH/U4bxwmzil2PjMx7Dc+I1+SMiQTihUABEMuAwXeqbKjsnkHw8Baz2uBWdsU9GfZ/Ur
1vNIK7grefMDbpB89fsYFBeVUvZ5daxtrt9PSKsF4bBb7V6B/zbItqQsvONsiD42zbHjO78jgvWd
9pMUdSGpKpYCG9n3DEivTZFk+B8Re2tHaHJeOVDQWimW2pcNrXi/Sl/l8fvqEnYvQGYqgxSLv3VO
VYJ5Z7GsFrrj/bAYUleSHhri0C4HckOYnXA+qRciGqCl8P0AaAOkcCHYqopKEoVEnGVyBbx88TuV
bESc+tfWW0gthY1zSF4KqF40yJyadqaMgOAv64brlYAW2yVO/hzkGaodG4NZR41H19rTyBAoiE2i
96Uw0z2xSbHcES2nyq6VQCxgeAHO+XbDuC91lqhRf5K5WjHP/HtOTirJm2ISL5XFqZmhqnfwdBQQ
nezrLhvXRWteCXf0Hx41FqzGKmKlJK4621oGo3rquVgtdP7K4fKAF3fCL1zTXEVrRXAERtDgC5w1
XszgWqkPiGaw2Bk2e+qImGbJsWYsVGHQyJAFoN9/WG6uIf4w2IcgnUgcm/hltxUqLYi44nog6O0J
JlhCjmuBwwEAFC1AV9ahqvDzsxwkXTFkfSU/dSJRNGysqvgRkKZU14059Gm/CMYp22lHIelbqvmI
SuG1TeAOCp1qP6YHa4xn5IpaLwT/yLSQ7idxLJpBzLSZYuN/GOc6JzgMQ7HSpF7I0kKGCKQlzu2O
paRJQBC4M5/A/PQBDJMDqSZf7wc5B39dwpx27RA4Jw2nn6OfMQMIAqTBpK7RdmLbYN3Gxxj/oFND
LBmqvjm+CWBBGF0WVX7xPkgexWFw8yHen18N87jWIpLYrGZhgxmkMs0L3LUSuJICBg21jRiiIf/6
BHb5iCDEMcjYz3yszS2P5QUMv2O13Fm3IbPNRQVU3iFcN6QzT9eOPAZU3jCKEAptUDqJ7tUM6I4Y
ys5Xi2gX1bcBG5fwFAW7FOB2WSMUMcGnUM9XPj/brAeEzWDgao0g/B65kpQs9JsMN9V9r9gqtogS
cr2YXwKNM4koIqf9CkKTHgLVyWTbxuJcQjoC2pLZj0izwYJUIvtl3J8Nw24KPkkRoJxL2E4QEcEn
oMxlD3BndB+AGoSbpRaK5fuDseCyNFSAuGPBwoVPNYTlWzGVZpIZgTuIIV7yJ/DP2mFJ1M8S5svL
ZvxEvBDeEOvHiazxeB9CzrQcGKXiWZ3fm8DuR3vEDVWY5srRS1bWJHklk4tjkml6pqJG4kol3oF8
kuKNdI7/+ZtwZGqXyE4z6udwMX79i9O8ZqdEMWSbpITf38WXdd6JqCOMyBuFQGWVSnxG11e9OJPG
EwySrJikfVlvbB9wDGY7TSeDa+0PWW69FkF00FQko8SdQBEOnII7Q1HEqXtT/KxfQWXcVELBGKc5
paDjBjpgdCzZSjgjS+gWN10C/JawlcY8MV7txg2+VL/eyTNHZGzt08N1oLh7gLC6Uwdg/eeR2ydt
bM6ORyghe9Hq/I1foP/jdrkzcvcCJ5bQGhmCcNYoQnixYgEEA6m8W5Xd5rYZJ/h60Y1fajbWZhri
SGD8dGW4hvMhj0TKO86Cs4W+nXkSMdh1eCvz9on12I85sfBcGCxfsdK+AI1EX6+LdrG0PJ2cwglQ
4b5qGv2PQNO0bg8bID2GEWu02DjQ7MatPq0uv4WYwL+OGPkG+DhklNm01FNs3b0C8H0kyRGMOvix
PZSrD5CVOXjItmBUoNyqQhWxr36iQ9Ajn9Ky8G+iAwGTOKGHofl1+CZMdxyHlw1DVPptn8rVQoah
XwfXeW1Xn4NSonyqtgCb3UqPCo/akQBSSJ4Y7UTuqbIF532pfOXgAPt97qe5BK5aSEzoyKQD4kBg
Me8ZwAZKKmTGOiCXqPzi2QC5RH0Sw/Ci3sPZf5EXIbz5CiJzlg7hRUO+umBdrsx8/NxM8+djAejY
kjDRZiQ1WBaGa8TzvrO4nHUHh8mauB5fewaGeOQIxluxa9yS/BoxMIcz+CoYVFLZmIyMN8K3ueit
8yQDTQWa2Onvwm8SN8NogrmWILnHPdeNYp4FC/OQVCgRDz9UcrUn33lyn6AMkEjfn/wHmVyYCgts
UTCuYMlI8X8Xs2+X2e+DYJZYp9dxg+I+dIsVbaabKqRXqc155b0UpjekNuGsMSiDof1mrtUfop0l
JyUhCnmHjrI2ApNxr7XxOf+BPHh62Q7CPn3jIqwQBKpOOJwXrE6qPT4545x7lTlWONxTNU8kPZh/
L9ZBJt97ZIJtdC0GF7y+hptwZpLfQ0GTNFOaRtuPpwgUVXsBMuvDsiZz+RCL3ru74nCz5M7o/gs6
6oCt95fp9Itf8JRTtvQUt2NXU91mfCdTFveChllv0ZuHt9mtxWrvqMfsn0OUEb0UB/6iTYjUzMSQ
RJB9opKfoHkscvj/Kbg57w+cKTz/grmyEBjnQwH3cqFR1c8ZUZ5OMxeAfx8e8Gvl6VoBjQ4uOUYm
U+IBjJE5+58QEQfOmkwhN8mHs0gJ6rm+hyYNkTcCYpbAmX/RsYIS98JMCGcKw5J5AXwyS445TbHE
HPdHi8UIxyAJ3+iCwi8NSE4Eg0pgvCWAX0JmHQhjYuAtmnQCFQmKBQLs76fRavAWSgQCZWQlZJP3
MXKMK+RIKJfN/XkUonN1S3GwWrTcKQxwOteNdYMcMp+awv+BoiyhQfEg65icx9oupJNQJzdY7oen
5iZcEEWvlIsY/63bd/kWskOmo/LbiYjwtXLaY5ekcuE+VeUP7W2nBwMPMxY2rtWgMh+tK6QSXkj2
1Yrk2ciq/eyJVZWiTQObohTRleRey9KE5fByJWmKuZGtkdVqrupbImkFYhF2Tl33P0hgDadwqjzo
MGJ3INMH554sW7806zM7RsdF7Aj6VfP1r2s18U7TH3M6CP5F5yldO8hsNO6tDQCwxl9nhefdoh0S
Njz2u9ardX9i5gUUi5/HuNdS+ACtKG0YYf5nfvU4dDY9EyGYD+azSArp+x6CAJqm729QKAoWppd9
KqsEwatnUsCEsGIyI0izIERaVLGELqwbKXvgXRn6pTRTgpk09r1lXpWKOhYBhh2kTeP+OdFTgzeU
h6aibSyFnmm/iRWGeu0TjhDMNCMo+zZdG2KKK8aKFB3pmBpLBmcBiwiike5viHvQJfAJF1fc7wgu
KuIBTSnj2l0YoR7hG4RO3ebo64uBiP0Js1YODP0gOEsdIpV0DSIXq8xxRUfYec23aBlgfL1hY/20
fkbdiRKfepjnencSTfQ7Yjvv+YN1G+nJwgEDbdUzoRyW9xs8MxML2p89GdVVrcFIdhY69UCeNRyy
1nhb9wOaKn6UzYpYLhEKvXEq4CVJarc1OJtQvYTc5A/2mdFgCuSJuj8TNIbMDDaVHYu7yTJipJYN
Nwn6nFfesBExDJtXGOGIh4wIDntd7O2lNXTD4ayHPQjZlT55s8mzONaLbvY114S+BlpjCvHv1WOD
x4fPJ0NYLmmNbBB70h9+wqvzwRvIMtWg3uv3vsOPEc9ICIEPvvXbTezXxuSj+RgWIMEoBu/j70pf
I+e1ANb+nao1yERAJorAAkfnoCEawdJhqSmcwQ8iqcSvqEaxZgRUvr/OMMh6GHrWBMT5EfHhQDNF
OSWY5eQjZX7D4kNyaqny4U6u1tFmwnh9xX+zNp13oGH1ehTEcXHMkDJU1zQAnEWtwoJkFrBA0FVD
Xvikh0lRK6T0bISNHzCchqlw2YFcKsK905inJnHo+5Gb9qf4axHutRPgJ8ofOcWimjDiLBZpxYiS
ZhdxiXQ2WjSsBjh8EsApxHuZMib2cJFOoqk2rRHi8K24Ev1y4A78Lkcybze/55GrSL3hcYiPXK80
ykZL+CAsLvCkdG4gHpCnG5xDiC7w0FQVGY8Jz/COGRZBsXFtp6VwKPxU5dx972HQ4qWZI4N8XBMn
ngAnyNGnEJLzdYBFMtqCmi2FfS8x3ntANbe20LQ5vXBuDUsVKVOsUsUIvt7qGzlq5AP9NTWGlZOP
q3T0F/Yft+oOCGJsQaOSLfAwsaYBBbVP6wIfwSY89P4o/djTHUWbR5TKCXbcVHfb2cK5pSxD2f1V
Md4QMjrLjR5FLXA44MxYyHIiHn6gsk5UVMIU4yvHl0dtOtjzXXqVp2jXEAWUYUVZEJOm38N2COUn
pYgi569ULdqmwcOaxjktiUrAt6gkZBAx9AiIef8CA9GnUOzHeD/qowFzUfWjzJXVV3NTdPOtDmoU
sPxLquZ8vlBlCuzHaRR8Z53Ije/W/zlXbIkNpSILsHaED88h1cx25pMlGqQvlawevlkDoEM9FqHD
UgbVkv6Z0sxIIhmJIJjMrpQJQvT8KlPt/rP5wOOAi5k39OZ0PIdwhx/g9BHFLrzd2eaCXy3Lrksx
Oh8k1JXKOyBmkeU/RAHjFelQJ0XPIIJhZ/YxHHQ7QoLuJ4D1OtPL8zSCiXUKhcOy9CyFZIGWayxS
jWabdlh/oTXyoGUBFtcItFIDZO9pYsH6+hl8qpURsB4PL3VnvgwinVxQEpghNoN2o2wCY9QvT6NN
w8mq7F9If0v0yYQlmQMX7VYfEt9M9w+EIMoNllKsHD8xTCbtiaR3cRxHcwrl568Q4uEDBcNGpVIJ
m0c6jyB7Gw2XKpy0G4ri7ZzU63UyVUvTar0a/wZpGjzi1NdHhvsJLK0ZCVgfXi41EzZJ7UA6hnY7
wnG5Avvf7pbH1oD6B9B9VmhfEQbEHqGssb35KehnOun3HDGMALagzsufkWyacTAB+g0b6riWNcop
gIi6xlqtd7qpuo1bLwS0qwS7PCm0DV/25HsFgWYZJ/i15h1yB+/ClnYEzLi8cy02dBta7E6AzEm+
xxPvVAoYhTYK441ZtVg+yx+tFRdWzlcZIX1o6HKLrU2okRdUE7mL3PnuIqeJKdI4weDHfKBEdR2U
iKtMa0jl6xuMrXUgxu1M9Ik1WDVRh+0pVSwxSfMX+jV9Oh9MrtBO8xepog1FJkcW4NSmYWaGMNHb
ttF+Q1FSh560YbzS9oiYEwaGxHOfnPRaM7CUhLRQBReg01YvoDOAT/BJF4tI5O0zP+EHjAmkhTIY
AAufgbcbz/QirTwa4wijkP79jx8UWTxSlG/0ixJrcxFO4AJjwdOCd9GL3frYWfPbsIw7hS+nNbZr
oY9Y85/f1riLZkU5VSpEc+LP4MTi+1OLBcbCrGUC6D2HKXoyG2qQ1st6bEoAJR0OwYF6j/gwyutH
68bhRotrlGr4899C08UGepP6O4nPIxhanz+p2gBqqHvJrWKsH4R6i4GmO3QKS3CKR5iKX+T/iHL5
t4kr/AVgPMJTXXTqAsJJuLoLYPKPoW1v9/+6Lor7uw9zjS3dIvetzcTvJED937HuUWpkVnEz0kVn
T3p0X0/VlpNyu9xOE2NfRCRXCLE/dQVAST9yoIQVubugmTQbaU7xKnYyaae/KPVGt/HJks42bK+Q
iPTXF9wIRNBjhCE7ix4MSb8j8zTxHhNUTRutASJSSpJzk63E/nOTyu6yr9MYoG7h0Y6tK77ayBkB
+4GUCzcqXBPH8FGjjkAWNn3YLALavatyR5nb49Vf2Jyqf7O6RqjpZoi1YHxfEiwQlggLt78Ht076
ML6HDXjwe8SGVTBTaGFvIAuYiN1Zp0wOhJSYFSVxdiq2HIg3k7KY0+4vrgaMGW3i+DD4bXQh23mG
MNc+EOUdayha1OuhJP6JMkppdakp2PxrDnBYht4KZ8hOEm8GP6bhT4gWs2/ePOPi83o3iZrSZlR4
rOFSB4P/H/6b4DViQpzNmQioSvcBj+Avjd0UI7PZcfhODJGdZ+UcIexM/F6U7kwEjgYhJ8USajAo
zovrK/4R1v/gr50ZTT9sHv8Y5calrxLkz63jbDuhMHOTrjxBWMdpwaFM7Y+YPtYY6jpZGmZcHL4Y
3lO1s6y9djot7OHX9xNKXM36aKUxpqbNGoaTdEbo1VKl+l57r2HNxqZZrUb5s+PbkfKd/70z3kLt
aQwRPfk3C+RWDVQ/lxDqfWdFyXknBfeZJpE+j4N/BGGcKAvLS7mOPHkql1Jck6ZlI0VSFlyUDtyS
XjJr4kRFfL8pkAe2MLGwiAAT8UT0agEZK0EmPjhk+/lKtncJiNFPSP0A5sJ/QlYSUHK761EqLDR0
iBwp0ggYJaZa4nrqfsYiEaNPkBXht2WIvCESAW+8Vb6im/iuGcUFRMP7OyEYIyK48Fu8ykTUPLj5
Be8GhstkS9vRI4JI7OtJk5D1q1c0Q0CCclPiahgoqBNLYFHtaxhsEZ+JjOeTyujGuNIeug/NSOA3
INgItyX3oE/7qGPha9fi+vpknz508nA9RwDtJSZbe2HJCW+Mm8V3MMway7gFH9+4aaxM/2Ohst/D
OPSGKOcvLE5am7wTAZrT7Wr9G10e7Ts9jjZg1rcvxfc78izPjVI1MTqmK6kdki+ReovoSCPpQj/3
R0+TPb2Zi+G+Dth8XK5v6+X6uZmhi+Stb5+S4vOhtg3T2Jun2oUe435Zas/Xa+YzEUqJYDJ6lljF
timf0kpSAg4bLu36cI0cgoR2xD8mHfIktrFy3ya7kGosxlSOf/zRSUYZ40G15UupV2oXH9VjLxde
vufZcL0nTX3qiIUBt7nLV66TQ/REp/J+ipai+2XtWKezKbXv0yDbLVSz3VVwe1sFy5nuE5XqPxSG
UsaC4ZJUQFibfnvNDy4Yy/mBx6oBW9XPgu8nDK4T20hzRu4etaOFcu61W7UARMDteqkuuzJQws/Y
W35oEiemtlxy7ifS/tR0XeM+URbNuyfhnoAQP5F+ZzrIWADgV3YY51zDUuNcL6ykvHDSjq0HYb3u
vlWkeUgxPNXSUfH9hG2P3xjXhY/oWTIdraaV1RfFQjmMyVw1NTmeq/PmhqwnemmwO1dOo/IsBW/T
uVqu3Z4IEmYm+W2bVoyGajQ4+IEaE8wUpWamtfujNYP7wSCzQjRX9/8ub4PV9JOEb8IGDuIOZaNB
VBax43SLNNwSxw8PUGk6623qsexKfArC1CRALgxQieog/2YiyB5ZDpluDe5JED9hU0vTZiiJ+nGI
81G6ac86362Hgtbr2lO6zBmcoA6JJtzZzwuVmLq3EEtUY32F2HxPh7gRMYEpE/g+IysaPxE5RkTE
KLOPio3cKih3saAIIevFk1Uwd6nja1S4CGefgQbDBxT28ApjsA6HSKM6u5Kyxhlms6xQPpHHvLv8
2P+ybtRXaYqo07CAWhEtrWmyopTsdlD7p9fh58kHd8ImFuXhPeMl4/Hie6PfZrPk2ipWaja7V6zP
8EA9d7Z5DjOfuH4oJyq0XZ4acSdGoUiRd1LB7eW8mOfI6WoHC8h81ZhmeNWRHst/he7QXVg/7KSy
qzl+x67k9dA6caPT83rqVdvw0LAbn6eREgYv3sp4SBTWIXyzeOz2PJ02pkbLW+R1OkXE5VN13tm1
pu1da9daRtOvU31JQxhqsJrLdqFT6swbtybIPPBi5U6+V4yPBO23b+dHv4foioVTwJtcjkrRsrHO
VopHOpDWL1D1YNK8lJ8zOzB+88ZlE5549YY92ePF26GWulUoPcnc6zcWfwo5Et2Wwd+KePXkgj6k
xzy+QIJYs9zwc1pDSBMV8qZTuoSOEY+K0pg99TMbotDUIR7Y3rTPZANKRDKvb7v3l1Q8pUTfVcI6
tYtxqpfq5V6dsXRwapt/WHxNiS08lvjaVNgTQnBwZS8yiMBvzNXsiB3CUognK4mOuLiTDUNpl8LE
LztlHmNClTXNQ6Ve2fHdtMJTlCqzzaQ/Yq385JvKaEXFhY6WS+IVp0YZ5BaTPEWUczus3HjPYQ4k
zYjMkF7jJXANp4P/o+nMtlRFoiD6Ra4lCIivoigiiLPli6usKgeccfbrewfc7rxaQ1vKkHnyDBFx
ZMzWbR24hrkqvlqdO7sYYsA6AQ3NnE83Xz/sWHR7HWgCSgt30SpV4hNkwjRWSsXekEGJpCb8apTg
b2kN892PNDWVTrkQEGqKUfutdHkrzWddyuqP7AhhLdQrqSNqlHz5807Twv7f60YivpWgUTV6ihav
uPMqkuOtyaYFT6tw0ffdiewpLhJpElnugplYsBPnS4zGmaNQQkdZMXFpsQqENstcE2TnXaLTu/Wa
lgan8aLU3tG4nuaFm/rpVbeX2041o4UPvPrR0bdRV1YOzWxmv9tQvHHpcemhu2D7+991+w1iABYn
vxiV+R+FKoqCsUOupZyrkmn30a6EgBG2D1dcQw5JkdBDuiHfgopkogoCQrKsID20hP0SeBkCCQ51
wfSUKyhTqzyP7BSXVBpVEuIp+XLYH1/V7v/5RUX+m2DffXO/ChPGy9O8D9yHROD6u8isFe9XzHyn
pc5ehRl/gz5Vk64H+6seMu+KZQq/tthjJSmtWaL5oqFLzzKo5GZGF7Daljypth9Yn0Dv6S0ph1El
UZnr3vIdK08koRLlNudkiZEBJT7iH6gm2HnBYszpdSs0HtP+X0G2S9JdD79YQhbOiXrbHQPcFHbx
NQKQu/h/EyrKrQatxXneeDt1+OYYlUvWblmdigx86BhU/R/EJup2Q6ZvXOygBSUVGI5WO4qDefyW
e+yS60sDjTL9ztgeUVCSvFitRlTRuIM1YDVQwj76SG4tD4phig+mKTCny54FxR+Yv8p5hQutr5uh
Pp1jgekgE3+K+InaZGW6H+762tc10p6aJrPhFZ0RQVLA4R7gEY/I0XKh8ylfr4a6DTrL/zeNdceY
ftpyyuWAlwaboXgCByIFfSVPwPdqTHluJkjcIQmD0gTAA6GwhcQVvICcuLCveRElr0SooEGJOsju
fq1a3+YiCXJSCvdEfrRB5jgPDrimksIy6osks6PSu2GxZaETAidy19pbPRcdjsHHaK6jG9vPLXe6
lQ0hOZMPUkMCLAtiUGkJ2G0Nz7BIYJNj/Uk38EK597AgCFjEgSh556mihSKQ0dmJS6ygQSJfYlXI
vdfr9DGqd+nnHXkRvQ9hkzx8EpEDnYZeTHlcn8FeQySl41hs8nBAQDt03hNqorQzowyj/FSV1ix3
ijQUnrImr6ZoSg2J1jWtKW/MSZLRccixsFXx1jrGRcAnFQqMfFYuUqXdTP8bzAYvrOHtuA2INtuW
gdlrKt3iNmpexqYMnH3qwns24q2Xgduoq/KhC6eWaor01D9UqCJBo/ZgiG4TY/UGFKz24AvQGVAq
FpAbxAgo+oULesTtVTuR+o8NVjr5d/0VOyr0gQ3Rg7kHARS8vkMYSeWdDyZlpIwa2Aslg7i5kYlr
HFTX9VpsfSkNJQ18HbcuOq/noaBqS7GY9+GhZ13KC1BGga6p7VDSQ4kg4Z313kKdHHKu7DbS3VNI
BwuGO6qZrTUkrpDWVrG+DIlEyAUcsUp0JxU78l5Usv/o4JI01ZhI0HYhZq+AJ516+r0eCWIl8gLd
s6IPp1uAwKmyUUtpiNZiAFlGLVuYZpbEG1zhGWL1t9gV4ilm9UNC0fOz9d6PenbzX60bMdt8sTy5
nVtUXQf3cuPwdfiqoSXLJw4y+jLFuySrzr7O8c5t7w7e3gYo80zn2bt+RVUSKSBaa92MDt+lVJtL
nQ2g8YFBAZ+GYLS+/ATb7uPZrX1nOG1HUhxPbw2wcvyB9l6pv2gUVvEeSGJVPJvaT2c7u83d9n1T
t2CEhybbI5HFmoLiMyhRlXzB4dBDM0SsG+qyKeDsC4hNIa5NSr2HxrmvAniB3jTbt1bx2HcKwolo
uhAkGGc4fSlkoRwZd/ZgpXqqoWuXG4O/+5oy5ZXEJx+Qsh4OLVYrsEyS/iQNSBHQIFH3Wmu1xCq3
vqwvN8GG1OIqc76W2wgt4TyMV0pJYQBG18MssvfkxSg1n6Y4RctEJTNUhlo3S/GCErfePlsKKnJr
8+aJECqi0qs2iMZFYYO6tbGACwY4igwko9CMmjU3gFj6KnKrnrej9JpzJk7B+Vs4BDFdePHs1nSH
N16uF28Pnjkr/pcNfiJbHbo57aJzoJGa07s1izWQz7qe0LgGTEZwt22KyRSCZfC2rBxZZw13+JyV
5k9/M3lC1oHpH1Q6h8DoiPUvfAZlZ/8yg7u3FTwgv4oyrSCB25RKcjaMmRzDrK0q6LpVuaLf4SAM
gEUB6lh8R2I3R+7k6B16QJ/bd2DAwTnU48zfZiFuNmnqKBXCeB1Zgc0sOWPtzuHTJsm+nxbv9U6q
3v3LbuqDhSmqcv/cfBHnuSGhEvKDBITNMi4o7lrggu5gLDdUkg4RtR+R3QtLImMnrHgBOKFtyp/D
satz5KVxBkOnDUNXRsBou1VtvbhXL4AeTG9u1RuaU9nXNX5RM4DYDPBgzDp2Weiyh2WAH6f8IQ4y
ZrP7aTqzNySnNWUbrQYXypzYEmL/aM4v0GvomCG8S//FOTUPHHOTJRbuO9djXURSsiPwVVOQAUJT
CzaRO30tcWK3gEnEWROBYu3fp2KvPMlwq37sNM2BPZI+wee3HJ8br96peSK/DluXTPjTM/tmn1TQ
jMQIHSWKpqxqd7uh8yROW6vcundKpJD0yBpOpCQ0KU8q1bwF/nBYIpt0an6Gi78zyfUbP1WGSmjc
1o0Lcsad42wxpqwE6IM/UKtcyl9kqQuMKygP2QoXHO4RpUr01pr7+DPJQEzX/q7DrPW4N/b3RvkK
SgbydUjq697ebf2TgDNEiqXkRbLw6pVPjQ+Y20r7zRm3Ib+3Spb/vjZLb+wdl/jLZN8x+5Dl181n
snHrF2aD+kROwcB2kNHtoa6ZI6D+nk/qTBtIR8C1k82QeiH7bpSFJhRuxYV3GCuJ3ayw+a4hqmbh
2mostk3H9HbkXjP/UUquFW9/H5eHplHfwVliS794DvDY0eLgGWNOqlVu2xBpyg0LglMIrxqyD1dl
eIFXf45vUBh9s+FO96RAn6N9afAOU6Tp/m6OZ5dI/m+XL9Lm8J4i5xiUPjOTbXFDluy4aVcvdZd+
BlOqOiWP2IXIJYLv+rm0srB6GR6ih9H8wCA7+u+0/lh4cBeOLOJz2/p1WKG39hns57ntsF45UQJk
2IFf52mtuR6vx/bATCqx3bz7oHCuqInQ05AGT+yFwDnvfpdvSB3/qBiv/Kc8dlLv6EpJbJBfBlRP
H2EWnpcW71lOyr10sp9svt+zU/dg1k/dq4/2AUtUZaLD2Jjex88xVNv+rWeTCLW76cwYpTNrvPnJ
eudhNuTRs/7Sn+zr9pv9mpPSLP29fz+/dwNkL4/JJaYDQ0jXA9p/kj2b15bvPy7Lc2xPK1O82+Xp
7/C3Y2TLbHleml/mlxU8yB1TPNtFpfiBYkT0CBdkOB5cGrtpN68YBiHZ7JYs9SX4NMGR5SPrvKJH
9MZh6l+GjzVIpn3nhCUgTx7exIGNjp1jR2hyDdGptFs+G+JMysxoe7hwTbOmTEhBURIF/zPeN49N
q/uIL8lxAM3oG1QauLZsX08v3m21GFq9amTndliOXcaRqi0wRtbtLrqcEOKigBR48EyJjxQiAo3U
27DX+kDxN2otQeFKre2v6d+7dxNftNpB9yJI22m72sF76VXtOqzMbCJdhhsY832scYyrnU378GVw
JnLnthQodQwaTiCzTPs7aJCoZa/HWzZopYS0P1wYsrR6sROsWzb75Kl7YWzi7eg82Y62o2yC1MZg
m2wG6wS/qnMi/dbZBbeVSQlCQ+wUecT0Nh5/QjCUPBBv5RRRKwExGZ5J2bO4NU4RxQmoi3IkmfUc
BQ41WGfN+AP7EjQ6KpFqE6x4KZfhJQAlbdbfkgvNu/+0nZXTkULorZsFh4HUpLfhpfOOzsND35ii
i98vxW5Si51Ew47t2ITQ/ujsurt8m6723d56VOovemm8TtJ40dvAij11S1Epwjnwt8GT2aXtRY5B
2b+Y9Z3lHVBhMCOb++3Oaivn1n5XIP/C3O3gS8rZYoMHvPcHlSTHO9RpDDVWQPiBJ46MUH8/rEyP
w/v4PJS2rMkmNPy49YyDvrPIdvPPcj1/TGsD3SV7UEY+hjnkAvyWMPSZmLRKzkdJJOV+HLKWQmmc
uJm6cQufjZmcXim6dE/BmmAFVSGjdST+PLYqSKPC1xloClephCB38JLF87FnO3+PLEtmDRcnCDvi
DG7YAjedO0Xu+bbcOM4r94axS45z+D5wfbZufQNrdlMvpcia1p7ezW3WjNDNqAcAmgI55QYWLcJB
MaRBNWt+cKuRuwAr8aofOyZ970m7vtrWglYM58kO7+BV9QzKmjR5qLRv4N4oU8zZ12fp9yVYn1Eq
ApZ429VNt84mXA6f7F8RLHCrfeiV4Cwi/OUfep8Xsge3eeXZPHb2rHAbDwSKNrq83+WbV8PM94r/
8SF5824dHa/6tR5y/tYttinrnryr1d53sPWc4AK+0SiNHrdGjcQfFHoCEPajqUUpEnTuie3HCM1k
c0uukMKf9dpgTZPOX6uHKciqjXPPajq7xrF3bR3m3CJogzf6gl0je3odm+9WlcoRBfwUoBeDFMcl
llh7AW5Kvx4ja3If3JIz5LlgF5465+GVCWJMt3PW1/RAM5dxuvPS3rZ/jZSeuQ0rbVo3R5WwEp7W
3n2cm1VEhASweU1BM/BVsOI8U/xoC7VTZRMRgI7YPKtXx6fZ1df0r/U3cRoLbVuAce+Qhw9sKIvh
HVEqXAC/MJYvloXzU4UAVPZFGHdniMOUcgme6uoaiPgO2zd3vmwPujEbvxC6bwisGVa1jPskn8Pw
PivRbRV9O9gtXPcmofKulU2trw2tDrASQIvkE269SiS/EKmSJjwkzBBbW4L+T4YpyY7hw6i1aVjA
fFLULY8VD7VpzD9KfSva9twu9u5n0ZZfKc07oNMWHg8B8g8Gkex4RkicNR8eDnnMi6CyS7nny/Sh
9TS50d0KHXOPA6JDzmjT1qlo3YNKBpt8QSHoTqpgM1Dbx41aEOYKOcOMoIDPIPtAVoGoXDXcZITU
GZS6qvfByV8j8UWaHcef+XMIgj3EO6e+HglzqrhD4YSClSdfda0UwbqzO+qxjUMiJKnlb9q65OXu
c8j8dpa7xpOl0kgHIiTBMOJzxcIgfUUKSlC+vBbFszZVpTSKYWFItLXK536jaqS7bXJ/hY7V6SiW
ZlLmrDCxrBXv6/8oZrZ8+KdvP508/cfKBsVdxWEv+4qmXs3dSDkL3f2KpA+8o8u0qr4gGVXCa3SJ
XhxENVZMgkpAsO7uEWWKyr1yz44qkTYLHb1cEggPgcAxD0LJ49QdvZN3bx3UIvdOYz9VNYrHBw96
kjJ0YT9EZwYb1v8HpcmWgfhd/NQQL8LgeBKWUuqnuLS6vGvYkpQ92qjLACl30Jsxff1dhbzCvevM
sm9dFQtSe5mTsnzNDCUSXDIhStxoXGeC5xPn5bR8xS8Fil06VaWW7piECp5IFNhIcGR0930PH/3y
6Eh87oZaPDaCFSbH9yUKQW4ymNxE1kRSjyk8PrgQh/GLhf6arucHxVzSS0e5/m831x2+wBlSW0dB
O0UWzHE/LKpaHmFtOVKm+79YqoxUgG7ZKciFsE4EowpEjc42eOXLrginEYwJnBHe2bl9JAgVk73c
EwhMDlkxb975/CnSfUWyD1peE/EZ1qVwSNR4KF9lWMeM3g1ovlPJZx+TkVJgqMV+BWamZCbCZldf
767IXXNSMbUm0ptJJM2MbC5Zh1OjwnU6NrMO1w0541JDzp3bfrXuv2cOFU+7LZfvnLt+TtuIND48
3PCDEmP4il7Rsf+ITsNjX5ZIUx2hdk5qvzJaLzyHWnTAP5Aehh506Ja1LPHLC6DOH1EpjM6lqwC+
gp9Gq9XOlSzg6DE5jfaD/eA6uo/OgytMfvSLyMW4RJEn//OnHfkaYGsfdbtzGunFGBiw92VOSv3G
LyDyj/zBDfkki0gUpnRUJgxb99a9NKo2Ni0X4r7blNAaDOZ/qlDwmcv1B38dVoJStxJcwyf6VmJC
FMMNpfhyhmxJ1Ariqp3xpiZyQ2r8pHWmXB99XJR3HSwQenvWxYR5TDc+cng4HFlo5bkEY2AM3skn
fvdYtuSUu0yHodUowzDdIkmIvSHah8hTjAOgYeK7Q7QZLpLDeJGs+5/2Hc5SiSRFkfXUjdZCTT8e
l/NBOlFXXFf2QtfpEzoSWngmBs/yHb+CjMC+ia0z/ow/du+Ot6MRZMcJK1jBEAejf+ldep8oDdP2
HfLIsysFt318QQcFDTl8wN1omxzjGrQS9c7etxfhIvxE1x4Jst7Lbhx6aadMQkDjHW52aBNuOvyq
bS3TzmGIT4P8TgA2YFLuokbTzeLj4DM5Dl6Tz8Re7dk2VsZkz0R02nIvpHwhfskzLAZaUH4KpYa9
WQz0ZN3b5qM8LU/NfJBrIwW3I0WRC3VhjD5EJjJFmqF0bR1+pugFjh/Lx3JLBGV95enlJrv7Mgtl
gORPK3SsDpyEAnx1kC1rRIZ/ZOLYhYqrLnMlw1WL3rPj5HxolGfln2yVrW6rx2qDg7zoXbl0ZSak
SQayyH2ITa7Modn+nKQnRuqEk7y1HnO0vYjMvVdcclmVZkMaX3pYeQYlzS/Ds10LqoxaYFFKRLkt
jdLodJOzCLgrjdyY6Z1Uk1qyiHV9hrCFojMhO2peEM9RM2BBS4gnDSUcWJ1cf0kNsFqkioSr7jnM
cVI8JGuK7IaMs7gQ2hCpfZMa1t76JKsns6ecX6kvf5/r+po62671e7r3t7UWkh8uEhnI/W1flNHS
3+v3g62h0rev7cO3gVTnxXuAACOZv5Cs5plS0KNRqfnbl3c6ee9X59ZWwCVfXnUKcqMECPkmTGig
Ssvz79q6wATBclM0+kcPU88FdV4o+sA8CQAE7dcQ3udBI9Ti57N/aFbadP7DkIqblhPlsLNynZQJ
rXrlAF1b9Eaeyat/gs6itk7KQFKb+cGfgmICWVroKAJDHvyCnyQyM7WGMMpAsqJEIZAr9ELqVUBT
gImp/kUt6x3VQlKNchnSXfuT1fnHXowP76KfuSLpQh1qddpAJiXDdPHueMbp3IZgbA8IwIYXgGNB
16GUvPGe5yS6g6gERLlu7SYLMEMn88sBG0GR4KUGGyZVTzxmenqdKaNSYASp40Tl1qd3mmy6teG5
e383TUXlxNlOaPdMsBsmNb4UIgiQy47Gzbfm5VZGbuzd2s8y/w4kVYqiAvEJHCPM0RMw1WlQsBjF
TnBb18l1Ahfj+07F2PWc2+DFNjZaD/YjNTwWB2NBYx6X2r8iNCMHpywiN0q7qsUKBQVSm6qjKo8m
Qv8mNdhz4PD6R1fOf9WvUb1WkEDbmRwDLO1PlypfRqqGVAi5WmE6JJZ7RIn52D4BnrheGk53H26m
1qj0vfBr35/Wo3HsHrsqud5BfvbcyO4ton3X7qnaedyiVysY1TMDG2r2BfK9Mwok1X50Zhua7ROF
maqNF8NsrsMd2Ru1kqo03vF7TmGGJL1gcyWmgXIayvjid6tChOeNwSFNs/APM/AgKeb759Sa48FE
VSg9EtMVaFBFpZJHAm8bKdYNt2T3lH3WmaqFhyrFFxByulMZoCzBLyQ5ajE3hJJ7+NV7jsWp0iv3
3qlRcuI8991FVIVC8coZKLTipeAOfXHFwuQf2PgTuZGDVwUbxi3nwL9tYPuqi28HYpvoYYC/KVgp
YotSJ5/pjqpG/QJAIYCPRsGY0dmo6qFUDhhOFh1VPIKNqnfrvAZykYoihxCO1IqB5X/QthYkX+iH
HDfSUhefNODevH5UnOYbYeXugE5qyNgWdXOJQusuFXfqOhE+IYckU3IHVQVYmodX6orX5NKf1+gZ
UJScfjlfATdyVfk/Ovnw7/J9/X5PspHLYopPx4aacb0nz8lhAMaRqahuUyj70jTsFrj09FJ3L/p4
MV7/mgmpdH8M3iunpaYUQsKcu0KP6fj3wSLijtBqoYC9F5ibMpiWA0tKsJWCBbzJ0R6PoNDYhsQE
/sBsHrB4oh1dc0qCmBwbrxwVPUTE7ygK6kXRUMY0r03isSBKQtpNhRBZO1UVqp6TV8RFXJUHqZbs
iBf+1ADpElysu+uuMomaquTtSLtav1YgXTLlpmQH4ZrJgnJjSYdaX9vxbbmAm/1aHv4+y8vfdn7J
l6oRGqHCcI07inXcinOdncyCDnYQKj6BaDZwYiu2Azuo8DgBChX8U1Nb6XoNKRG8/KwhiAQTW18W
0bujS/n5SZEjjERPEshDC1YmCiQad0S0KuhVoPnKfRkvVRMEkYT4y6uF9xN+qQBJveETCROo3nV6
HAYuJWQghe+mkGf7ROsArOADFtIDclhhADXxXn6JySSrUumZfXsoKEe5n+1ZXI0KRmhOCaP1+jHB
sApzotlLiQIE5hlcusbD30K0gV315tRYvryjkFMCvQk8KEsji2M2ZWXSH5AYXbv7JNlcZoephdUw
6z2joiWOAqFtE4n5k5DvBd4IqPvXenlL60bwSOun0Aiu8AQkNkPlkiyDt+hJWZtwjwxSmea9RXET
mScE3q480MHCDZZH/CaFv+7to3uYRjZgXosbV+u+2S22q3LL3tSvgvGGcrolTeQ2zfiTlONPz4qy
2WK+mG+/K7NHviGsw0dQZVl3b8Gre/++f1sra1X7OYJReNSPZn2Td73bjOwa6DW37/bNjef2nT6Y
xhtkRK5ux2ot5u48mwFMnV1Wn59TtXFdpcGZG8mSE3rG6tAKxuys42rPxtw/O8Jk7aYutaYDU2Sw
S73yoDzQMZe6ejQgaQB5dRlptIjlYF3D6qgysubn2XlWAuyzp7sVpQtulJBLJb/UrXIlnPjz9fl6
fe2mr6+Sv2kRfKjsJG6c9hyz87l7D5APjRqQy8OgRmovvwyf7iMgc9tFUp99Ue0EhXUWzE1Q5fdK
0NR9d9OlitV+AQQTHknPso/CS6l/NMUxdgMmXb53aldX/ysNTSVs4eTO91arNgQqiAnSHltML7WN
FsAt77tKOCwHS64SghokQjYUlWXB3WArjk2oOoMSDCeuHyWmk/9Y7ig+3Nie9NBmvObZjisMpZah
RuWxLZrySx0yyiQP35lrNVxWZiurADqCf9r/9MyoHJdjoec2LV1ICQleaTJFtRAGTC0XhbIp5rne
Icw0k08gyC9hGdoIt+cwLVNBVN2wWFAU+XIWyY1qoNTPN10rKrMyt5PqUO7GC7CY1drjfsgJsXvs
+LpJx+4ezNUe4w22NRD8b8umLt9DHdjsNm4nV0rbu8OUqg215IXX1g7FumYjeG1pdbSNz933u76N
8WSe2CLZI+FjZYuK1nMmlg18W+PgL6a3lqIn3HeG6qxn6qUkX8fIeo0s5Lc0mRzQjEkptCK1QrAZ
1Z42nV1s5bn+jI0ow1+SL1Z4ZDqIbbyLM6oAGuu2IJ6Gr7Z1N6DMGaVVEelK7XerPLe4SHfv3Vp8
Z/675XBRrL7dc2gv6XBWmitpsk8+9KRTe+6j/xxfW0s5ufAigQGLzPrxK7gKQgpqhhfQuf9habxS
9ZyoFu8iwXGZQkwxefCadqjpsJe+ujva49DGDKAhnmI2Oib3uNK9AAWmmdA/TYg1iZu9LwTjLb87
MiG7thywz8hglKb20iDb81jels5XNq0OFiN7YMTgZAMDrU1qhfVdJCSUMinmr8BFKtRbSW0AbZO8
r8J7J3+I4pHTRJSU8Xfj89UTjNgJREcBrkTm9QhoR91CIEyomojHP9Ik18Yiy/CkPZRAkBN6sbCb
mdGrd69nOaZRXCwxGQv60akNXyB59vdEd3CMJLsPX8euy2qqm5ReK0gjjxzI+BCuXEBZ2l1s6SlQ
UM/VPFIfLmT7bF50ymKau4BwaTP0bGjZO3ghnx8ZzlJP0+NGtnll0EZ40Sr8OwP/y2EIXAJajwSF
imGqotzaeKPur0sNFsA0+Y0ix3Fsk/8/ts38ssjLOy71WgfYicqTqk1SbwrgRXPxVPwR9ExXS1Iy
wvKJo7zMXUYS+peOHcoIfdoIgNBtUjL/gsqUmDlOgoscL0aVQTkhsxIfybGVg0V70T7jqFxnRuvc
VFLqjI8N8OZPFFqkT6D1IpKYk2kPaJWU4lIMzJ4HGJuId4o/cQWHR4kspggJPT2U3JNgPYkq1OKN
ppVFpatP1brUSeODkVgkREoUH9V3graFs6e/n6g8WoqUmL4jqravDygmMykOV2DsAOxnJOwB3/6P
2vnQYnY3eE52g2xUxtssT25M+QtNZ9V29kWPCef7FZx/Hdq9VLq7sIwcGmU+wh5lpbG2rS1VSQFb
Pn0QMiBlSnNnSGhZ6aeT++w+SyfW8NM/hjLFlMxiRdhCErIA4V0AFQLRSKB6JLSymmfKZXrfbSQr
Tumx9F363iypwlcH2zG+HZU34hdQbmosKRg9Zcq+2bs2lPwTVL4U3VZ3WBv5P5M8Plm/aNut8j+o
QueXsUKamXT0ro4ydkv5UN2tY2gPirr986s0OczsuT1//pR/bitKGOUfncd9tpl8+qdZadL6DJ5f
6VJhkBNQE7OS6wNOJhX/gTvSIlZ3IvGsZvCKyO2R5NuShn3WeV6TPUnMwScxYws/AB8c3MXdI564
rl4/7lyb0MOgZ4Y1t+a3n9vPaVVidpLMsOsLu752ID1oHBhpktLCd8/turM2b/UnhIPOZ1op47fQ
mmefwNf7hf2J8DlIwOjexoXA57IDa2AkBv6QEfS1LZnRndbKnZTtPWXg/mk7Ev3zjKsKECWsJGXo
iUltZA40aAEyePY1qmDKC9csbdXIEynBWQru0Hau4Sayg93Uxml59o3hbrUH4n/692+TNfCZ9zik
AsJ8ktMUwuDm75M2arZ3Zcs5ErUC7UVZ9crWjG8tfYh7RwRJPMgnLDUAc1CdYFcjIAOO28LTubQ/
X5vWKSzG+YlnpSGj9h68es/+buOZ0YewyyLoknPGxkTz8RutjyEgqLgnd1o27SC/tS/KJfAbUEaN
V0TGDWHc7K/cph5LDRbkHXvlMdr2jpG5aJz/jn9bSq6cP4lDHNT7VEKtedDXXDTt5LTw7pzkunmH
fUG9s9I80FmsDOA0TVwD+ffoJjZGY3Gt73HVkRwBWH3q3r4sINbA99unppw4E0KD9CrAXoO4vuMn
IXEeGeTjkFxafN2mtyXttOmBKxdKRekjTW5MIjrxkkjRsDPKDyjaqkPDAVwuMHctZ00qjHfwmRHy
DI66o2T33IGLCEeFGWPGZmwk9HqI1a9FYKbMX4xFExNZrAwXHjcUFlqKCrgcdSUBDyTJhfECipmr
WqJEjAAPsixjoRtRcfaltiwH//OlZ3lcoqhpbazxYHax0znFSt2IZAP9gfFs0aASG/1sFZwkmBEe
8u9k42iwKQEOpBSk+0yM58Y87cAokV+/hMaX3dAJiNAsodBtr100tuB+kZZHS5oVogjQDuQ3b5f0
nsK9E01Qafrtkm40QbVR+l14m5YNQsshwlgQ2q99hfcXkF/vVo05WvIrwQs16jarn7w8M5Jp2NOo
DBfjbOYSg3xmpZ46adM7NUALjSQjgIw2FWnSS/fIDm1aXB2I8h+IYJ1Y7iSuOgDtqZ9K/EMToPBv
LjlNADc8zzzmkIPcaZbSvkhThOwfWBbKaoh8WPAm5AZqiDYjhvSFYEQnpMENhRWgrFQF8QpFufLe
5eUL/Z/3D1qsKHsP3pFhNq6TEj6a2ZdnT8qhK1EMcQVFv1LDXINgVWQtnqG9veDpEhTSvRyXST2z
nYmypRJEUTcveWJG3fy7ja6TpXxgOcjEFY1QjqKGfGUdmlzQSm/3rqeAhju7nLRYhLUknYblvtEr
962Ie/Gre1JuPWFs4Lfgc+gt5YyIhEQLW1w4Nn4RKyQWpoSHECx43PC6jDyFkrMgIHuIknd611GV
6deGbl9G+ERrdnVhuoCQq4aPDRuZboAhNgD42geF/S0uABwwPA34L8s3bvg+2H4rLVo8qj23X+st
+uRSiZgsxq17gcqqoQsjTImoRkW+6/8rojhLXjMRCLzVQ+heMRBXEqcKAxS9y4jp4qvFlYAoe+zA
pQ/2oVeIznCIQutS3BG5Vz4Kagp+rqKmShIlTEJDHFSLUp+DMyqIC6YGb0hyeMrl4H96yDf9qFeX
tnJxcU/4oYMEWSCBRkr/fFd4Hx4ZU3nQO9ojVZd0sILBImrl1SOcUadj2LwX5ipvhD8gsgVeLJhy
Ob/Qi2FnSJcNcgewef5TH4rCf+NlgYgwy+VcvJ9PA3VLcZcQQ8YR5Xe9e4u+EaORJCoGg7RBYlx+
30AyKEmRNc9/Vsd4mh0DiEcJMkkS9F0hgPxJ8wrQkAQkkyuoM5pFR1NlqcQ56PDdFMSA4Ank4wsM
vSoHucwsp8LxKwUpColcHZFMyEfB2CE7gtM5urCcz0PxStQfW1TECkqHIvfktCq5pWpQjuqg4XMO
I3o4s5YudbpUXfh/cxiSOySVk9wVJ0fDGaNYABdsYjcIRVnPpRDhE8hPosbJmS8IpVqNGi6paN7y
3ZwX1PDBweMS4yujTqabv44E6K/GCI0ULbQoQcQHvncbVUiim4bzJfRwlb9TWViV40XjNt2Ni/Tx
xi8dqKIUg1tWMAgzXPOCQqL+cmsCIeHazATFLD6cG4s05qZRk5cuSoHGY0q4JiZNyDP8W9VmCmYC
kzTMVxe3V13adHB6foQAfrCSsT5c76m3YpOe6qj5Di+T8g6MPAWEHL7+WpR3XH7MLw1Movu40Nch
DECZBO4DXzWUTNdzzsAhEhT96jAvlgY/oY0PUUJ/oE8kX6HzEP1eXw/oB2qw8DobyMck3HWSYqHo
lzjC/ADfPv+xpy7LshtH2EsaqZ/HLbwj84nZqa/6DR9Dg9icOgNfhn8gPnriWojhITyEECEu+A9w
IQBTLhAsaq0CpV0BR/xqbPfeoVKnEJgSW2Gc9x2jWZ3QZCipdp6zM32JqwH1HzgTUCFK/etot+uC
FzboJmU0F6EDLP6I8PQTd/m1On+nZ2+9bhhj1/hJOy+UJu0GRdiMlkoI9C4gF5WfrWPaPr4lsHvF
w5zU6Dz3aYLnxbNP9vH2F6xAlwo7wvTq3pGqJ9XF50nApGeQdUwCHlDSdmNtB/s++nCoACMbJAXj
L6A7Emf9m1pZ0+rxKcbbq7asCv01OPNFjo1BPw4B96+pBDUl/iYbFoxIaPd6VSJ7o7uEaSlMrlhe
C5RR8DdOCE8C9Oq9dt591xSVbcMNISiPbDiwaHyqsiAZTsI+ka/+UHP94x6x8HWX1H3uwfzNFQ6I
1n/W0V9O6eFYq+ip7fJAPkf7tw3AkLUGJIAKbhv3jg6UvTNQbKAq07/XubkBA3Dovn8zuOrcZ1Xw
1OHjTewn9IXusjpS0LWHswV1RGo6r7CKgISC/ZToifUSSHgHgJu41RqW9yLRf++L4Gmw+5TR7i1P
CtCbtDjX7c3v1m1U7t6HnBhp60DtNgtKtZxI8UKq6Hap+iKbpjVSLINDn31xSKbOfFJh2hOgHIIz
tB44kV+16amzBbHuZYGMlHoVK9cg9LwYvRqbbtYweruVghFqSMUvKyQZcguP3StykKLCFpxQyWwp
va63gtLs44CBLMeZ/01biEXWGqDIvTP+6BC96OGv6gF2gM9IWQZTWS+R/vi1C9UYbzO2E16x9mkW
pkR23jN0BYshRicQwcPhuM3sW1HshlhKozCpy+jxyzvc+ciiQ8U1XJNqo5+YEisu54QuIg0c+mKf
6l1VEUKk4V++Ok5bla8aSWAdE+9D1wOOMbaqdPtu52ehHmtvGqOgYq/t81BHax/tfwQvWTMS66Y1
BnlLEVzVVRHxHYR59qjKi/SK2PzZ6wwJb9zmRJ8PD5hnB9+v1tXR6Aboyil3NGE/UfZXD+2tBblf
Xc5r6LAYiA44cLmLStkanQPUraDFirGq4iPOKQUqZkRcpmfsnAmnotF7rO2PQjprzG5r7slokuul
E7HCGMLnSIa7NN0MEVDQPN11CtdqRwq0EuYobXIz+QbRrlGWybszsTGRXchAL4vNBiu9rVqRGajC
J2Zbvhy1ebBLLVV/F9KJIjGQLcps+NU6LMJUSG1nMhLX7zShwyYEMtplXuIKCX1Ab6G8WfkYui66
TvA46u+WrplaPUsjSOoXUpK5o7ChQg8VF5NfF4m4mz9RIk0qdnwdPn5cep5Lz+7lq3SkUp2e35SI
lB8VP1fOq0pEhEWeNISK1hZSVJDskQo0WgHgaTqln+OIBHftn5hCsRh1Pugtd/SsiGkbWlSFWaRd
QBu5hi33kgYeHjMJEG8rRKUpNDHP0e3H6l8nJ9BW3Z3iRsOX+MGb23pDsKGIQNZtfVU8sixW/vLe
qooOnF9TXVkYGZBa+MLAK2aQjRPs6LasnTrIwMSlNWVC14LKkFNw5SH1mRC5TKD2ayVLtUWz642Q
8yX++mUl0PVBRPaC1G7zVddVqpASZdPVvfm6M5X6kUbU0g9UeU6vUZFOX3WXGBuMxSI6dg8TOqbF
qqK5fTIyio7ImvI0IZNCySb/JAnRFUxpqD9UvLVOdI9V8rur4JdHSWKQa0gg0IX7rTkj/wzswypX
6FBa/xack0VHtVXpatTYeODXkwXDrVsSuUnlbwt/mjXDWuppUc2lBqnVhuVDCtTHaS2sbGFv+aMl
AR8CAWrSrb8SIV4eo46qCPnROMqPUEeqPEdVglLPejV41ieuN3mhF4CGANW5yQSN/eEKezP5df83
CJyScsCkothUsbYZzaN1PC8ytkWxWF4sgQbL9cSEy/UwCESVZz1StUIAUjKXGoo/VN5RszfSGJwI
ZR5WJj5AhHwlMndKfBdrE+FMkv7Op5mODt82HTTphUSg7VYiCfWIK2UEl9wy/z8Z/j9AXXb0o9Ar
kDw7H6cgRf6h/McFAmuSWcPdjPVdCQTNA521HWnN9bgay0GteTbgVuE5RJjeh9SkyU154ivWxq/+
u0f/oOvXFe1eoYW3XrIOphSWGz/o1iEJXEioOtS6c4GjDqEF276q4hwErhw9Z9WnWmmZBbiULSGA
Tw0CtVCeZHXoysvPNxpnbQABbOxVDcvrV912uXkePQL1931QXjmPnhOZ3kd387snLajq8QsFCafj
vuvI8KuqXPZ2FINkvKQ2AxQQrSTqyLmx1vrNs0B5RogeFzhDcxa0LAkBB/Pvwty0qPzTQtz/o3n6
QF6qvGOxgnWbRDGUK6tVXvyEI4Qd53qPdbVdWNlgiAcwvUNhmfB+/rhOx1ByhLeOVS/3CKScxjTB
J0N512kPO2NFmD+D/2g6s+1EuS0KP5FjiCLNLSA22LcxNwxNJXTSi4pPf76l5x8kqaokZYzA3mvN
NRsq4x3+iJRnAUs7lsO1u0JQfMRhGFdkmwp3hJ5cVm/uiB3Ws7Rr0qUdkTgvZgsyUggxOc+OPyNM
BEHEKZl/sPu//WnLvLGv6dBQDlowVOHKYRjTiPY+aV2hmArZLMcOW/SKwh6WCIDngSr6nfalwLDm
8wfhHAslVQjpKhrT6j0DCA/aTzJrv+6a96Kk+tYLG+5V8/BeMCjUYcI5Yax4vkOZ+6ezOP9oUq7q
iVWg9vQiVpZh9ZgZ11OHoVR/UV2d/Kc/DxTIy29aMJxfoffKVcefKEN/ueh+RLgv2m8UIO9Pa5Sk
EawL8fWVo/8dzCSSTTSccmjOc939dx14LeooHm0maiEhoz3X4mOm8mDUnVP4h9P7VGgbJIaKcaFs
svJjf4IJ/6L0FT2qEJdJLpDNF52cAwlZmDaRHcyIqJ8ImW31Q6vyu2oVp2it7tdj9lwkDzfjMnWr
0u60Q6zCWSe3Khv2Msttc1XWdk+3nrmr9y04s6n3+nfFaN90gH6i1nrxeiiOT8kYjYpoBMAa/LWV
XacUVTmO2aLU7FdDJQDjVtc63iPPIbPbILRN4o62pYIj+jT4y36Cv5KhWStp79lrdQXbhaqUQE1h
av0Rfqoj8a8y1oD2UqnKBvEpMvnphuZce4cWJP01SQdWdFTvjjH3/VmmbM1o2MOxW3FS/GzTA09a
mbyeLs+8cs2tOfbhx331/CHWZTHjdRmVJwfh6fAA3xKAVXxVzkHqXhGGshlVFLepmB+LNcnniCey
P3lrjE4O3qFyPEAzD/EovuZvqrzI5vs0UJ+jOzPc3m14HXf+bofcSVY1lX/z1cGLC2oek2STf06J
4KE9IIs43sgdgK6XK1yEWDJdEmImdM1PbAqdppjdEwH3cE5Hbj/4iqyaDMckek18JPgcvelKw49A
VkKBUn4YWYpXLPnvrIlcNrqNVgBUBiygj3O29FEfWGWFjbQ4ehpOgWpc/qbtpNUSCzm5BlX4Q7rN
usv3/7Ky+jtYiSASHb4XIw7wBrRgwmCT1FPpmz/zPyksPoiBtqKC5LI07ZXJnfKLde6GItFD44bV
6GNejZkgwUO+T/V17bbLBBem+xQePPTy/6TREt+QMLir0FbUjgExU2QN5lzGTP2R+a3wXn8dG8V5
MtzL+3Y0Ccl+bfFpkqlfNBEaP+4MVNnv0BxxMxdxAvekPunrW3QT6CfigccCpc8V2ENIA5ho7B6U
LxC4GUFNcPhnWbnqPLH+wGI1eU1fsLCZSzAA/BfNEUOhPZ/lrHLbaKJtK5+OfDV6n54fWisCBa5/
q5qTwz6FRyym9KhGiEU5rkpHLGYj+0gU9p50is1kucHCe/XTuEfO9WrzNlcPpPDGEfFD0uJxVYsE
Snrj1WjD4/3gfMEbUvvTfhtaW4kA5Q/mBESWEo1KbhC+8fjHn/CXvdvvdX5G244POUv5j4BtooZs
XNr3Fecb3qDbOcjeKxRa0thWkGHlq8hyBC5E8bRIfwtifr5DZ+AWRDYyl4L7c2c3rV3ZXBfJBpdr
51Ujd008Sb3XKHAYLyTQo4+ItfqeagxvGEf2PKZs4c1WdkU1NM7ZiZ6gZ6m3mc408ukE44a0L3hC
q/5S3fQp17HH1OwEo775dVUQ4MvzGNBkxEPzTAphaj2IYCAHWJ1zbSLtb5i8c3a42FlL+6m16qC5
q+yb5nT/hayj6C5H6omzndX2TbGvIN0Y3vIfZf74nEKGubNU3gE5TiYNZTA1idOMXA1HqcgNVEvh
IWVBnxXD4wrHdk64dUSHTDoFQQXcJWC6xZ8+V/1pZ68grJpQc6iYtx2M3uhVO71zSMuIam6bDlUs
Fpcx/DA8JXrO/SUDXCqx7eNpoyqNf+Pl61LvC7jfFVPJfBoAGKOvwZqQwdUERCPNZwxOcThkHg1H
PLVMzJV5sOvcwDTyVJRDpUCgej8+Rk2fQQjCcNY/1PEqdX3p5EdlCydy3GPLBSZjoJ3YNWj71HSz
ZT71uZMK91lBDXfkY2J1KYRLlGt2thygbUN+peJT1EHj+JoVzHdwVWWGxoxYwJqYzeJbHYYBfO6b
7z5D64khV8iI4DYYRyQjhmw7Qh1PqFB5CO8+NXaiX+3MsxTDZe2n6yp2aDjpXQxBHvzrrLEpj0zI
fFtl2G4jyBe4ReNsdKiq1bUGEhm/zvm/5FTXDlzsz1sChEMRPTGhZU9ui94MJv3stshX9W7AyrxR
Dpig1Lt6ly2SVbRK8FvdhZtklyI9Ft+FLiWGO0A2JSQC1CtoXwbT7JydtZ8r70hPEXGEJNSytxCK
alrUKV0T6egGhngFD7CSasj8Nr/90oHcwLBd2/aWBVPCrbaNDzLv7/4waD+LXEN+SEnK9wBllohY
umw+YkQSokFImAKKuIXsdGQeIFJc4bLX1JNm0p31ZvfaCr3O1I8sXiJRUKiuCKtKzF1Q1aDL6HnV
PFlCTlqqiBBfTp4Qxn0VtUdhx+tkGaMGQV66v+9FIaQeUTvcaVPfb11u24SBMoJYK8gsPbb8Tbw3
NiYmoKeez4c7obu/9aW5XHHs++2fnqtC+Hw/j7VYQiCfZVjZczT0LMCR02IOVWrUo+CrWYzkuEIn
kKFAgqZu8FYfiUHIAGpBwaIJu4eRCQprLi3p6ZjXemhDp+U821bUTusSidj9KHShomvd0I2JyXN/
Ycy6fNQKC8FlD9zm/RH8/GRAIr2YC4XuBgn1nf/rn1ir9qgLLuW7xRaGE1Q56HIqA3J4LwYshL3G
fFiaIN7XYhgfupg6ufLjpEIUNodI1oQsDQkcopKQb+s3bUkYKYO1OZfcIUkSBml8F4OaI/yXCisA
hkT6UKB88ZYBHf9/ZypmMB1+G+E0iUiQ5CBKTmNG1pvJGs3s5EQSbGGVkxPQ7fsR/glBHaYICvM3
QLMFO0WmJAIlmkN27I9bFDRiKByvKe+04OhfB+sBeoUaWiZ/+NtgJ+px0Y7nMzFrSWiW0SF+jggL
Bd8NL5SlS/SLa7m0B+AuwHBLoY8w2+jbOto2xEjlRNRs4lDSt+UmVGeiYsM9A63aHdmQqA+VoTLE
koMDDTY6mrcUCG+K7lsJ11m/Vbg4B0jArwiiCDh2i71+gvdg/ssvKUSJFvJgPiYq9CJE2YgjOSaX
10k55Rd/I0e276xE3STHm2bgCQeWyfalRp1zHeGdygBbiBjkNI0eRwbrzKdBp1PL4OMw3AfYdjP7
RtMUcfS8HgqsO4CJex89CAk3xhLH3E5iLz2V/wzUqqInknCZPr+dyNw07BlybrR0We1FAtVyPC7X
35i7J/zt7MJ9uK+P8T7YXnmyD+LQ+EvGP6NtuOaeDdfRtnPqSKQwdxtGr/33G97kvcDSd8mxv5NX
oqHm5QsAKgz8d/fTHU4rhKeNHNqmPJbHWF3ATVi8VOcdRryUMGIJbe44Jrf3wt+gWfI3wTJch6wO
IfCsipXMzX7neOfonHqexv3kobSXl6F3ib+7l+6l+r0nw/f/mCKglxdaFh6xl1G96q2kEg2eBDLL
e49yuvcOT9ZJWsZnhDC64lcycXkqPJnITbeRy6v0pi4/xo2HjIpTZGx6bNCsQY9L9tt9OdlvZ4VO
P5uH1nH1gkImtjpScIm/gJBb/UkAoUOyqciJ4y4STOJtqcRXJHhOGaff2LMICwT7BnhJA/QdAbQ5
X1AWt97Xe3btdfH2NujhjnKUmZWoWIDmQtdAZa7YyWNMeYJQzFyzrRbcZX0Mf9b+Klqza28KlP5m
bcV/wQQRtA49h/WPuTLdL6eOajb/ocpU/916S/i3EIaUYTp/KF41mJf6rHcf99lUmB9jWAm+zSUJ
FBVbsLuURQqnjfZnIhuUfLwuGgSazUxMM5hBYXk2LRbpCtuvRbXoztgTocCN0QSSShZmjvhvlJSQ
Ke6OFexwcxXuqcBOxsZfBJyIjK0H+hwS4dfQhDD3Odh9Gnh17EakvivnHruT3L94aXlcMOtiXs1v
oxs6udtbriYjqJL7pMbViwuHyNWuZGg1BIaXx5r3zk4CxDs7X1xoUCDyjfe55mnefY6lCegsI1fw
SByZ2RiPyTHinn+d1IW66cw6u/5Kn/TSt0P/AJnz+w2GE5wxLNSRKvQfVtm1an4mejuuFmHmEI2j
LUKkihJfJVekxNB/jsoyKzSIYQR6oY8wnOCQdoTWYyY2Gy8Em1IMiNgSbfVbGZmxg/f5vCixxUK2
u+1uO/snIfMp30+2KGM+5DKc7CHtFyiE+G2Jjxmeg7OSl4Xfi9BqpnCo8ISTZenUtaqFeUNOtcSl
hW47n94woO5YvLH2qYEsAM2lPca88HJ/Ul4PSS0VqwJhPdYoscuJdJ76SBzBKjZbFVYCvENP/eeD
OeBxkTva7ia9ZuP6dzv+Syf8SpMG+O6YYwyD5REFhYIOPEd1nHEn3wgAK4g4eb+mHcZrhCG/10hZ
JlMpExLi2WocHNbVKAvIWr5+q0f1qPHe8xqMplgUIgz/mHK8zw4sI07WC3wotp7vcye0IQ05SQmd
X9QJ6qLqWOnR3Jm7mksm24ff1b7aizeVvIvjm2R3Q4XFJjP6xpgIj4gPp0nU4eIGFMz9mdik3Kbo
eP1xcwqP8t7blT/YLfDW/+4cQCpxFQ4gqUIwpQP6xcTylwofwI4p/pBB5y+fYkpCL8w/aIBHssBI
FO1uAr7OSLBjLT9GoyRZ7/XjgyeSfEfrgAPEdHVDxVpcgl//HzcxPQX1yYuJBGXGWz4JxXZMFfPh
3YrqXcEVQzleDdYmsZfJluUTGkhMZs3be24oZy6a9dmA+ZMlSx4AE4R1ss6W6TrFQaPvPQtHDDSw
4Yazbby9EEQUVDpDcYJRpvpIFLfiqPd6626lkTasz7UpnhY6RFoFTfhHnSwKZdUVQ7IBW7rYQ5QY
RAymbYTEu8achbpZVOJyxAvKY0aq8YKl6U49wF0DksJXFLum6KWetgApBdB8MyPe0gQxSxD4gGsU
d0DkwZcoPPQp/zCBwUeHhWDfL2w6fWP5YJSEsWF3/BrmxAhiLdQ/1DOsEHv/IDvznQoJh50Ff+tv
ZBcgcjCCiq7DC8vedHjhxn34VID/uwsnEYATnMVYYiDzRczgQXwWxPqov9bnvSV1Dh+7SyiwNaEw
tduft0ttpiwgM7/ViwMoyfKTApIUPH/V2RgrY6WLx+S/7knbUS2BVYi9UI6pk0qN06wq0XNjYoFz
llVQGxlj7sppb9ZETszcq7AyaGWLabnqTBsoy/Ie4DLxaRSKKap+6vdoe50jw4JqyPa96KxEZ90y
hn6vJ3yMlsmyHceMdmjHoBX0XZqo/PSksl/yZZNwIqeHDVQhmq7wu0uMEG45Q/ZE0GQBwc5iwylj
8Z5rWMGKZpxz+FFqd9ZiknE7iP4YPxHMgvaMhjlxMkhlxko2UOVIug+WwK9tI5PafweskxvGuYe3
zggFD4oem1VA5rw+7sIyo31YAzibKJ3xM6m9zmDVtDOEFoORv7j+0od8lsD8or4pwa8Vwein/k7b
a3tjj2Ds/4eoDGX+J7pXf90MCzQiqGz4+KyH2tqfm+SboKxkTgiJN/VST10wyh7JqBuA561H5dyO
w7/4D8iJru5Ks3LIOLpfVcrdYWKykbHRyb5FrzVmNRet+B2jLtnB2MNGog8v3ehLGxfTwa82pmzU
xtpYrB2EpCE4/JVcQg5YGJpFM4TBrvfYP/b5ulq28/atEnuM0jev0T/Inw8icMWKCnXenAmvkwx1
T2PDeJMhRawhi57c6AX3udhXpHheyF0MaHtuf9of/Zv7KIHgLQx8uGrvPmZAHm4MEDIHWyj64xJE
vD8eLJ5ImHxBGirTUTQH3ztzDQZt+sOiM4zBkBb36Ylx2lh7TBKgVWaGvzUmKFxwez7Ewunj33wp
TYY+F4OXPriF9PXrLywX5gj5dDnBfhIhegQA1VmU8C2Yn2BOuWv0mb/zdwWw/L/BNyGe3Ps9Y1Q6
r3VaD1u0ZgMWGYyrML5AjgMnakRBs3x95yRl0unixUbfClmo675IxVxGGG65r0V1uXMy8CBVHRYI
Sjjqtjsw3ggU4wHEgYcHYJthAVNcFdBSA+hH/UlTO9NcfHn08h9/AaO4lgvNbWBZL9rbSNDCxAKC
omlTXLgmABuI+KjQl5QTGt6x53D8hBcTWVnXDlGTQ+L+NnrDQqXN9hokKgv9BFH29OT1jykIbH1W
ZXaFRQIMy9+ioBh0c57VzcuwijjdoGUabnPhNoaexfbsvxx690E4vu/b0Cobq9DdfFnTB9NxxePO
KF+aDOG+nqD9Vv83d9NTYUv9I/U42KLcxSAn4oWKfRBWkbLD5gCN4BHWSSx+AuAvAZKlGxXp6U23
ri0D/BindeaQ0mIy+JiKjWcwYmtj0R73EZKhQJ0IDCrJUiCIzDohaTPiBpgeXz22ZhL9Iq9ZJPBg
NqXDLJ4w7xYlzMQkhU00D0L4gr8Vca5htjNBxjRS5HnRH/OB6idk6svYQe7tbJbzAxiK/QN2+td8
X7eCbaVEpSyfl3r+6r7ZNUI2I+fvggP10j8FU9Qe/JAjAzeX3X8j1Da2WUI3ZUcCGV9J//+R1HVw
Z5VO/83lHMndo9vhMfzrr416CPN8LMbI0m9zVvCNFQtloYGKy5vQkCFp0o+IBl6SaWR+yugF7oaQ
HsVn+63aY6B/v72pe9JsiH/C41fswLlKcVbcC1tWSKXR92vcv8iX61HmiqHCYySk4A//VSjfn8/J
59PxZxER+rAcuivqxecMKi5wOn880afKAxM3TLUge7HoAkUp5NPzNyh3mW+lpIUz42fiOo6vcsEn
2EcxKs9BYjcqUyICKHFTf03Mys3O8RPzcU/FPwSAyncAE2HlVja4Z+Dd+HFApWM+mWt2xeW/ul8K
+oOO5c+COXM84N1obW4yL47tMLTjFhcWmiKnBDzJcAEEuM+81+KxejD/aJfPdY+6+7Xu7O8Q7Lc+
JJnvARATaAmuCzJd+5ALmFYdKhA+hAzlAXd5+plDNYOoc07OEUdwHmyrL2WLkqIlWu+JvFGde6JN
FI5wD+UhWwZ7wewR2vq2jy6ifWsshFYMESi2kUPzsdcc2NCGICOQKIRGISLhJ6RsNM7MKg4i6epN
b2/xuugBxc1BNNEidY3RzYtE4ENKFi8DdSTEbflh2pwBHG+xTOxuP/3SUb9fWwkmK8dyQMKfU1cP
JukxPSKieZ30fwYazH9PvPjZ4pALIkjl1hF6TDjpKE6LvnV2g4kQOQHT/t2gcoLINqZdw3781cm4
/MOVQkVJ83ZcaKcM94SEjTJFhm0x8ZEPGy4y5BxI2iJpFcoEzDR2/k9AF2QyPiNEDxEwykfF7ZGm
JZPnnVz10fQ9+YYYyLy8tbU1/nRLc1nMwl3xNrbnZ8lvD30dnvuod2Wel+lj82rfIwvKDbYlfgVW
bT+Z/c5QJfeo6yGlDBTH1MbofrNZfXXMMTz7kY6u7NBvINo8KWVRMIqGQFslox8VNFJC7j/Kwjc8
J+I4gRME44OQDipwfd/EIPnQ3XWcS0RXIIQseNlIcVUURIqjew8UX8WynCrwyEWBoTi3STS+oUkw
psGY4YDx9zgH48c5ha9A4BbkoPosdgKiSyoXCjejUFrY5rmzBfXEiJps0k8JL2hhP7AausHAesSM
EZzA6yx9GlB4Ij1RLNyGxmt4A5f6Q559tbBUaUaQIQLgHop1WtC5cVAPlEUj9mLOHyAkV3J66A1Y
0BcxLhvNND1o8+Bct1bwx3bECDmhkT5mwTgDXH7MahwEZBKszWssN+phcggWwTnIvVu+HMCZOzfo
19A4dFPujpRX3CJ6KPpr745KMBGCJdW3MU8MNTvW7McRzCvb88cFyDn7BRwY97CPqN5KFhSmE9Nr
5/jpYr3r8XJzyoR4Jhw46bmEosUgatR8C4dSlL4NknrJUfhvYinjCaalv8EcyrnOQMjpcq6x2Z2/
OSesEbKfvRjpicuouJ2+WajsOpvP4JMKh+RF6yKUJCH18aLhTCAMSyojvA1EbvHfUeJ4UA57UNHE
isXkNxFZcjHBlUNHaPv6v05cvAQEgRTxE11/ZxUXbnss9onpdgVXO7YX8zQAxlQQpg92N9iGMK0M
8CWbYIcYsaGoelHQel1YXhOfNFbRKIkQ3Ufwfv3qoYYbwEBGl4IWjrcr3tCtxTgPdguXwx2VPs3Q
5xApoailB+P2l7qtj8Ep+D+JTr/Rb0Dnej36rlgOzl6jjE3dmPVWVDqrHBlVPW9Z2Y/68ba9be9b
miz23pLxVbFs5rBYl8pRdqtYZmrQWCPELRQNkAwGdhNtDYzOAKPcYGChyOsGk8vGdOM+EnuuatZp
w1HgyeKF5dxS9g1WqeKfer7UAJic8doypvmVvSQaZ6fGcJpzvFOI52IaqY0azbrxKJijBF52ar/7
HoEf/knXodh2ifEZ9jSXz9cWRQx0vWBR7Xovu/jHwI6nEv6A4p0YV/UN19yES3NzrY7Py7MGKDRO
1I9ddPTIAxZMG+nBmQvLmFDm2s83wSUn40DIMCG98G2o48HUYOktvVMzE5hGpWvtQCkXioD49IpH
k9i1FwdqSjFvEvRbvvj5Fmmm5eFozyPmUw+n6dvXyH43Z1ST4/5eHXfKGRakILSwx5/4QOtQqKiK
S7t1OxWukqlv3Q/yHB6AhOIZJn38OXeg5eKFKRZSn7ZdnqQ0fQZMaLq6zugT5o2j8OF+6P+JveDg
LQIV+W4xvE21mZgBSwf8pLYhwuY1hrgmuCuKgr2xe200HNQifGpT3OZanM7wnwJia/FEQ66LiQmx
SwxO8Ggftgh7P9Zrt+lg/nZMlEwmBRRAZyAk2mDqL1y0E3C5+5TNnbVZVOmiPP7wXUuAEONtkqvS
S9LXQriSjGARZR3+25y4ebdytAgzr1/aXmZX9x9xN1B+ive+zO6MKYAECj1ZVSVftiWpTiwgBl8Q
HqEcwUoWcknhSAupIfE34L9AjqzYG2U5wJ8IzqpYitxd4aS+t/+30ktUZQFbgpjSSNklT5+oASkL
ZQbFrZLszc3tGMGoE9tcfSGJxILyMDw2VvQmAjHcuBbBkyiVVAEb+JUZXEm4BXAc7HlQzW2Mldp1
mayZF+t2EI+KY3H0dxnv4vPgz/oAGFdPm/VrK5hlY7m9BW6RElfU8/jdUYJWIXEpfeBvIK1vn6gD
0WAPMLZU8Ou+26+1ymRT5ppinhyew3Nm2NdD+xWeH18tR4wLGdBqjhloQksqAIr8vw+jKuL2wbQf
p2ROP5eLzvtgU2AHJRUeKmMclwZY2ZCFPpeuFRIHVs0R5qKxAVvkBUaVndUv4+t2luvzyXHFyTqU
kenbQJSBMNkU3nUszpeS+QBDjUNGjNLMiAqHObj75KGe7HcYQ2MNvcNJGQW0tnwyspMOpkK67U8E
VhTJ5EfnIsY9bOyzYBPvooXJfqehS4sWFVt99xxhDPS2HtoUuzelUFSZUmlHhJoH3uPc+WrOnZ+c
NctYd7ZRaXPdwaHlLSddhq2aAB+cU0LbR8MIyeWsf8mBH9ttdpthdQFkErgtClsxfqlYs4b6qUXc
RGgt+9ZfGdpF3w6QkdKKsLJxPVOMZqNQlQc1eaaUX4frrjlrf5KYLWzHYLxEy0F/JgRo+XgRjuOb
mA5ltcCh4Pm+gDX0gLIT3hwJa5ajQSlgrwF+/v7+kmXkhkOzb3Uy+PNoe2vv2hmndF2+YNrNg50a
HhhMYM9n3OtopkOcrHdFBcuGCpL893xsseEB3upJ1xuztV14LHOFX32BJoKd/VRivvzTWz/hYfNr
oT98DcvFDfxsLiTP14w1HaP2kHblrDRWiUQbjrJUllXoUBaJRZk/FU0l7ZD30YiKcLCDP/miWdSE
mbDFSgi9PxWfsJwtLZ02YC4Kztf4YkylDvxIDYXh/RgiDYtgloueomGpqYfmNlh8JNMf2aTc7yn1
CVKvk5C2P4dcU9Gw70l3mNC/ITqclshWCQzbyd8gOUzIUvEeB8L5Jt/f+L+cr6RgDbb6Vrw+MMgB
MUFNsGxhB3IFb0QiG23yxRNVJOAifhy0ZOzuDSJgcUTR2Z+RvXM938CKQClIvx529gAi3+nXa/Ra
aLN2lenk9rCqx04fkGASHl8bGSKw3qMCCV06NSW2tZP0ufleOZICNWXRudNUK5f+hZabHDOza5Xf
bUBggXVbsgOPO0cfLcdDXrjf57ZQLLPjVPid+bP2u/l+lPR89wtkYXrLAVwsQILW7YbD24GZEyRW
ZN4LA68iwmk22TBaYW2JN5MxuTK5XWJkPKUJfU7rehguollEbQJFtoWJ1/tCo8UD5E6xeEz01NH4
JJ8iqUbXPAlE0teJuWSeJrb5vS9aVxVKGF3ErkMjaIwitAg73KnpVxW5uDBB3Tzh0E25whLImmh2
yE4zuExCQBTAISjGESey+x1tNJQlpHcBluEKWNoAFDcEeADxr+E12WudVSWioHMXuOwUbTpYCcIg
ge5I36DZBTgwZPzCqjc9wsm8+OsVSuNC5GBslQGlL+39XDBBlLS83NmWU7FP9+I0QYSOk04EcGeY
P4tmEpQI3eb7Nc0O2rKD4wQ1+YyXGq9sRoqYKLIqM6JcAHrn//S5FCP3YU2/StIwk3BMXuARTU1q
VOu1eG3ad++NA8cackvEUsjbpCGJibR0MbpX0PfeVuJ2xXP8fqtDcGRLNhlK5V5oD9AnR+AHdg6h
Fvdv4LfHxD+VPbdmCnbd8Qn95SRPGwZZM+IX69j1Hl3ukmX3NeVMGIeG+zDu2Q3N/LoB/SqmuLoS
JJHS1j9ODN14BW5T7HZ9MIPuCevIXY9X81IdQ3j0kJPq7wHoE7AHDuQvCCG4xRyzY3tSNlgP8syi
0YM242V1VzEGd/dh8NuFhKRahJ0+M4sr974EPcGjXkDbdkrLhgRraSJ82Kr8ho2NCh0qJPyy56Rc
4PiYljB4bIivvTl+DfhC4GmRMhuhv+2CZ3zhXJFTyfjDTs8uwhWOB6ANfjVLEVk9fip28Zut6nZl
LqHILp8FU9E7DhDg8zCw6GtM5wn1gJV8U3y9UGcGQ43EWYIWYCghvdGtuIPUQ8cCm7LOHz9P/X8q
/IpTyMDuaXXZ6IcMa9b1l67bPTRGcK/pPBqLvz/x+IXN8gDwQTWnO9fzraSU5GDEQyLGoXYjfsos
oB9XrAznS/aRNzebS0zsQKLQoUulO4cV9BNmQxyZ79iN5N4DgEgZpZgzpHjVir0xqkp5G4NjGhcS
bKAJUKRv76qVZ9agHfXQjJJ9wcdvo1mk28TpjbM1Ew6+M1/ybS+EIQZchJLaddw9lnc3MF2Cf/uK
5zPailkKmIBCxmgu/RP2GJyDPLTzvz5oHGSqH+jKL3Cbc7a7rkSMVawir++8oOva7CyL4jYcQI4M
HfPrCkcNzV+xKjf1Jgbi5tbXAVUn113/6/UVh84d74LqixOqla4KxYqCz3SuMacYa4jkqCJDAizS
3Tv3Y83zxZl/fxsN0H9C71sNztTxg7PGzeVLOjgfCenKCcUIftCIaoZrbPorJjjKYzRoMBhBX+bV
NMQQ7qEjJMMOrI/H5HpfqlhaNB7Ic38fR+OOOatA/ZYt3bNi908NPpKJxU4J3EIzv2An6SxVEgeo
Niqq2nASQFeedbZcwvWBS5lqmG1PTBQ/CJaUvmIXkM387/pPLOOwbEAXg9aDdertOmLuhIYCeyze
w/WM4b1gv8azl2GvOZYa2njbXHaW112IVcvjkG/yTbHKN9mK1zRbPSiDsG+J2eDEEUnAMVIkxRKl
h52GZAaJVBDxqSOmFI0nphrEtA4HB6HhEH0jQ39PnKazOcXEfnDqn8h+ziEDiesdnryAHY79MeUl
2kcIEo46vtNNla4Mbu5rCpPRbd5xBD1P3T/RTKl0VxqvVrChNa8xu5dirTlXu3pDrAxROEt134Dm
KACrNyJwhLC5Sumc+6yQshmX08Trzxp+M4GBfOqU9CCeC0/MVeWQQEcRDvZdQZhCLJ4KImogorCC
jRCprUV3m7l9LxhGjCj39O+CCuuCcJNSTEgV3DU8cSWji/vUMb9faw2qGK47o4ht+eMl9CBwRJkZ
h3vtsMFlqav/hCtOtJLMckgq50ffzd47NjI/VmiQEi+awhX+7jtc98/QY03OpyzTjTksNafgn0rt
1Au/8J41KZR04gOAcdUOEHiBhL1mNT8RdAeoS4RPSHZm4u+BNyelUOzS7njA9MQ/EBNiw8ilmSXt
VD00bClAWR+ZbcTYQICf7hkou9oVO0xAMW656FiLFcAbiViTbe7vqvv+9vT8T9TFUBCBbvavwmat
mIijTYWdFtt6X0jPclljzLZjZOrhdfadzxnWLp9/b40IeBiStu/w6zmJVZv5xbqfO2bj6hVc8fYE
tRor/GNNSzZ5guY3rtZbPDcB3MYu3VyWO3XA9i1J77exoo70cts7lTmeSklnVFH43LjVzo0x6bnw
9GCPvDap4lbHq3lSXpvnYARpuXyM/WCsQKJT9sptkcUPjBddn/NfmKfufajVSyo7H5nhcwhLT+iq
TgAraF+0LH73Ubr6CWxWZphEcr1E4baBYjnwbiybdj0yBlbIrBW/cgkPnd2LHWILIMYe/cN9lLAy
Ibsi6sL15wCEKbBIb8+OZjAUoHyZ04ZA3zGORocd3i0SiVSJsM67LdPbggou7Y0HfdZQr60XaTYJ
9+YO/lqYL/Vylzz3PulsnAfnCg7xd2+pffkQqWsTH9BNbxgzB4kQz73MSZc2YwayDMEJpSd7K7XJ
V2VMmvMTATPBP820pP2nor/5LN4SeH63u9cRV2aJU9opfnntoT0XKtnK7dBU7RjorUPLWCxvE9Ww
wYfy/ug2qUVSBjhupMMHe8NPOGNVu9KnX8TNNh9mjR1QAkqDNUwWLcDIJAG8gg2qjEtIhcrCeJ5z
Irr9ab3ps4x2yd9W5k1/HeEhS8/QOComQi8nhLZxKbgR8NPsnru/LTEl92Hh1SfGtjrzCxqrwqZT
xb4coCgzmPWLp1PtZlAL0AUmM6U76YIt0tS7VT7qaxJl3cxKfzm4barrth1sDP0yyFemslNek+fD
CUIS4aepMQpxm9M8JFYqdDxIAiDvc0gy1+c3fAerXebKzMQ4D8aP++hMKBpfXbgozYDoC/eFrUE8
VDAd7KAshq9GrmoTOwOMjECG4v65yMf8IxkFYLSAUKixMzveqngshbt0Uf8aCAHuj8OAR4CsBAnS
zcOxwuCRixTff3XcshtgjJDOXwoBpHkwVW6ryO5ta8rxlfK0nvu8a3XS81NFwJNi3g09gXEV4eCk
VXQORoNlBhBkZ2g8cA4EUc/sHFDSt6sjufaARcmoOSmtVb3sPg13uqv+2p94TxEfjyttXMEujEb0
qjqiXdDvAwVMubtzUQo3gKLxqE66XzkKWzBduFo3XOqn3av9E/7B99F6En8JNKNOnps7VXQH0BDb
sh+VCQNcAozgAERI1XQG12ELuWYPihK/xohllpJH6m8h7SBdQXu3YHnopfYLeQXWv0jk+M7ul/9F
KolNDwTG/eerwwr7sm7l6jNj4XtkqSDlSJ0UrlBjU7iRX9fbrgBuaBsAFem1Kcx27W360h31K6JX
mqjA3QNPvbo3oAM1dG6HXuesMPv0t51sxAjcHGVPkAW3BUoGmlNtGrS7ZuV3GELmNGNL2tBxZU4b
OsWb/Vgpo5KOxk9cysPsuYz04Y1h2cOiqn517Rx1WDO5trAqqR9dgnwVmHYPBl4uJo51se8nc8gJ
MjiN7+5DdR6x1eJ4AB+ZKz6Dhn+AMpnbD9IyHgTM0U6OMlyXdauTO3RJmxfEzp7NfP9WOJTrSeKZ
17V+nReRe+e6QPwGe5pLgW+/D+bGKUSYg0N9zRzezjo7VBH8l8GxG9gqeUtbDJgOATclg/L9sxy2
CaMgOrMbpclzgvqB1StfEJnU+zUQTkBaHzak+814TX+vbr95WpjOZUtmvQDTTzBN/tVx8nX3NS36
iMrNmU9+034wLstZBU3u9RsBuUNzD+zXzU4YQ0y5LwJK9MUdS3Ftoah7VBsxmmGkIaSRqJ5m2vHP
lVEcc/yA8qHsEvjlXBij/NMBwSLHJ7UGFXA0RoRyzce3bJISDWs6bDsagqfKUbE8TsbcFPcMx3rQ
swCpXRcxrVNWwwgludvOotWrpL1eRDc7vA4RGjRUOe3UbKel6T6TUew9tkZiP3AgIfm98fzYbXeJ
OdaSfdVdVk+nsNLrdyee+DUt8TFpCADB8r+e3aLJALVY/IeCRgt2ITom6i1o9vAWhdwnhMZVgvVh
Mgf5BDc9oYMG1Lh5JraJBIjxJYFGxR2RCTMT7Q5L16R4RFNYlyBmxbosh1kBjOD55agk0XZV0t3e
bkvWEPCr+Jea+HYbvYBXroKgdZoRb49s+OhP/0fTmW0pqiVh+IlYCwEVbpnBeR5uXJqmCg4ooIBP
319knW4rq+tUmaYy7B3xxz9QKWA39gtdjaYyWRCxTVBbeF68yNqGBKYf2lw+ul9WYzNz1P1t/lmT
aQXDjelIHWq1o/1y0ipzvCNXE4ceTj2V2oOxyXNzJdiTtnMpQ+pkeEDJuro4+VyPaEMpVSqng6s4
Blj3YZflmR2tYxdagCz7YIInsHWASmisH1RvJL513fzm36/hu3I7hn9lCgRdHwOPl6uiBKFfmyRd
90rsOLdh6Zqs2Bdbw/6g5Rgt752FbzwPs37LmOn1hM6qYcYFKn519Uv8ebt6PS+vvU8T30gXoiju
xrRnLH50aOfKJ4VSp55D9rQixcTS/LJ2dvhmI3OyvKbyCTvLdV+72O3fogg66Gnp+NHw0U7VY90C
omC1eDpvlVFnEMNca5EM0JldcapRCHRFLYPitbmOupdw93S/emBS/ELiabsd6IW6Z2Ih+urXn9GF
Su5bEHW2MYx9UY3f3bisvIuU7F0kgsNW2ju3B219qGizdxZLOfKY0hx/Njvnmvde+uij9ghV2DHm
+eJC0UyYjAP29pvhm7vI3510MFODjXlgHTF/NIa7BR5wpgNvhUtk0BpBAFinN+r7kpktTER3lE2h
A3QGF3ED/Prprd+5u23NvSSeiXAmTnraPt1YjMrd/JhZTpIjR2//fGdw/1sYrt1D8J818PTG+FU+
Nnozfk/dblgykqCrNabaBMNWm5ad+cdF1kv27mtQDOo+3qZczkg1P7ALaK7Z9SHunWD9gy9/OVS2
ASI9/9KFUAVgmfEdPaPW+mYFObyS5e4a8S47WS+BfUWQLBUG5Tcm99AaQMg117yG1dfr1j31Oyrb
U7d8DS67waeIP+Ba20cn1NHZoAFWY45GY9+XVbZUuMGL9eeHIeeFXWr9weyo47bn5kJ/+C+oIO6L
UCQkpS0YMtB04FZhSpMOXyshRWMSmd0mVulmENjYL7gOsj3sZPU9hlH9hlpPcgNcw18o5WXp6iA5
MHDS+S0dY2Bv65ur4LfYXb5uuE+/ere1mkPdQA0NeHy1mJEL7Kr/oP7PcaXgzF6H1bJgaKZ4HwK1
2p5auzW48s6ulhWONcsr+IG2tHwB1BminCclW0lvJy4+MDfgUEN/wGkSShTWBbX7GFsHX4NXzUiA
4bzDSxe3lfYd7Wj4jUkdtSjvxN2AMbL7Pl2OxDfKksGGslw/qIJRM/pM1SNABqxzQI6+a8hRL5C+
SH0GxvADTcQaP4JlntgQOa4nbZj+MnyHlp2NuG/KbTnlnkf86hJSOLKOrSNEGO3jsv6lWDBweIZd
0+4+XQ18125TvizoYZFV1L1n+O1pXnXiUinH+QzQjp7T+UStAyhecfXqbvymSqg/w+fssfra4+9B
Y1n8hf4DdRpvpI/hPCBlJFTpxTDruMUtyDfmiau/orpavuIxgKADI/G+vU+qKS5u33kGHZ78TAC5
GeLLDiQO2CGwRBZ8F8AB9kjWuOmZzmXcBv6/jJXDr/jisvsysdhhk63hnIlXErfK9glmUAZgBKs0
oDDFNAof5yqmvPHY9A/t3hfDeGA2g+n/zuliQLXALzP6orlBgoC/qo65amA65EeiC8y85xq9fInk
CVGUGbyfw5xotVNZRFwosDPu0w5FVMdWwSSGZiN+MAhjvesDDwptqd6gJKnE8zw3JvqyT7A1Ty34
sLTI9+mhE9Odq3gDRl88Iir32obe8eIjW4RKvGECIEolR8xyFFyGSaFv/KwVqE3YTtzM9LsYMugz
01O3uwkEKAoD7dnrXuHbFA0hw6Glw3Wc3hQqE6+5rygm2qWXXqd3uhz8Q5c5CKyJNRSDbve8NZVp
yvx++6qdV21rHXgA7xcnXwezy4el85ycR+wllebltV0urLEevT1uPdgq4/fpw/Rmo8Dhn8JwyFbm
8E7N7hi9YgRXFjzvEZfsbMLtTqfvWXdzLe0mZP/RXv43hV/RwaoWeUiBXIjr90Klx+2I4KQPr7HA
BszPTZf2wPgxNXhNnrELoIFm+mIn1M/eLXPY2maAUC+BFN+aB7kymxm955QQqCHNUIEEJUTWEQEi
P9sIeboDyOEQdvzqxvf6ndpXCekDnCPHB9NbPFDf/QzvFT3OuU9/Xno/ufntJlJ+z/3LSo0sRJBt
p4ZNwx0U3BcWZQwiDY6XczaWz69XkHD63YKKGmS/5cP6MWvDAb/F3RP9IyG9bedTu6+P05C89r4g
w9p94tYdbnhSUCMFyuTDVO8dWHgtMB8l5qro0/tb6erWeOduqMegxyazN3fHOoYvStwODBLIWLPG
Sb9BmKX2qdx3a1HmPYc0JUxOfugFOzSbKoKfJWMLOGCgbdks66KiyWGu58dvyt4I5XokPrRKmPbf
sT7K/Rv/D7sIohDkrdaI5ADmVqw7GI0W8TtWJ81ELHEVnHqF03k9fUePM02B/Z3Rewf3niB6LFok
wCQrHYtZ4h9WVl+4bmLLfFk8K/h1QLqZCOOu1ry2lk0IfA5d63zKzX7OmmD5+ida6uMzpCEUQCZ4
DYJvPrc0TCDGyTNset1NMnK11XlUrL7HDK8IkErkR6/DHkIGbthLRiXLJ4PZYR0k7o05x8XHQvm2
7r4nKpvkpinHeum2gNJjdpnbb4PmFpiGtb9rV7NdaWNFrtjvg4opGGg+phKwhpBQ99Vh++l0oNr2
rCjxJayjXEJIdrsOM7CrHPKs/4bGaGxupAvv3Bchi4qLao1198WQvejvRA9hUBmnhxJyc+NerpMm
GXatHtt9yZT4N5lct12LEoqdKniYLhIKzmLHGpSVa/xk7F6Vm3DB7Z/7fG+udz9fkjCHoPKQlmn5
ysJXmUxjkXRsmHgx2GVoBj7x9V+G075GpAgDPRhtD2gaH4wKAwkcc8iohu23ZAjLOPru0y4rzMI0
l34RJvXtj+1dzflH1sZlynAPYrE0r/rJWD/ZEzdXhNRLONMmUcVI0lqh1f1jtiBJm0BpKebykhTo
S7QgOhUIDN6pddLV6HrsQLC/BE0xeIBrY1CNdqhaQa7WQECYNW1THdrH8wdaGqgxQV3czfeg9XLx
BEGFmMFTW17SoIUcIdTxoXZRHBaIN9hpgnJbB6k5btjJFik2yMwWXrHVXnVNj8LVgs378j+T56T+
cqRcACfHROpyC1Vsq6DTUCsODSJNO6F6MOBeouzRHIku5JuTddprXI4dhwiE8H28rqvZcyI+DzWb
hpMva0afe42pi37qrHnibUqnoEHS2V+Qj4hj49OOb2HLee7N0Sdu3jax4EiF+zeGqZB6YOxG4H6B
hDdWPAivw/xugfLcfUyb/n3T/joKupqoA3AC/L9vAZ9/sXL+LYH20G7U5HnyR820K83JUJO4ykmc
LwsLzTkTGVKTG/CUzvgL4x9l9qC62JXqvmfMl0jIgAZPFnjEXIbJRQbjF+nH1y43z58rXjKQ3OzO
3bMKD1c21KHoK1AGk/OAXc/xM2+AfquA9vvy856ma0txjN/dsuXCFJNx6RsTflhf6rLBbFXYDjEb
J9zQ7s9tniIvAKGFovk8whXN5zTnMC9RXAwBu5n2N1vVIbxGxVqsQXZR7UG2jhbx3xnBTgDHRZjt
KeouZOMGNagW30Mj5HyZjboSX9VB9q0FSu5qp+6oxh4U4h5jSI/O62JG5z2QckNTi9WIOaS3eLSd
7B6ZWlQSyoC7Dk3OzcGwZHQ/dNhwWUDEqxhEtcOKPL0xLMlCFc6KfemzZ17gsfQZUtN2mESC6JzS
Gx7rb9iGPfElPKPfhBbiPIKzaWNnsapWJ4YZaP1z0gaVCKtx5/KfoDqZYeQt2hseT62XfX+aGxiE
a7R5IrrkAQ71CELvo4uHCjnCJGDXQrOruLvh82WzX6dcEgDi5NJHSPRq5Ah3fyZPwB58S5/NNv4M
aq4GI8R1QDtk3UGVB+iGg0zz7iONEnuGhGZCP66g2m9hh/EZmb4aakAmdlYNkTic1yAL1azcnl+M
+uoAdXHIhSV/RHtDzUA4wY/x8pI1jaJIHojLDNNmw07fGX0AJZ4RTeQNkrInitcrr/5P+Xz2salk
9HMLxEhS9hd9/iLWo+uKx7d4BSGlcOsxTvKB/BkfGQwh0QhxtFjF8St/hW/0S+JbKWaRopxNXIgY
/z3+SUs1N4WEtIdw+KcJz5glldtu5sg9xY20unw8GhXT/HszD3aAxBc/Su6XvyMtx1/UqqLLknzK
F6oi02+iRf1JGeIIAQ4fSEba4iJWkJrh1uFczMzxGcMSTmzh/vxz+dMUXeMjBLh0DRQfLWdIRO8/
jyOadztmLRB/z4dzoo+wY8i9wUIESvuhxz/hlHT2q5W8HYw7A3mDD2fCyBAij1xQonN/DlCzkAUa
znCDchqbY3HxNNwo8iCdkPk54oOFlnsUJRgU2n+JeLe/mlCotOKQh1PftmXjeTkQWs4/r9W5iB4g
kvZgYWS4DaOpsHGx9qb66p98go8qOhS+IrXOfV3zr50BB7fcImf38NDHVYOMHt6RnB7elB1z/SBg
Rv8r/gJChtQhR/57QMZkh1vrjU11PRcnJyE2iFOsuBqIvl+ylDlffBcQAdTNK8TaUTmtiZN/LAg8
GMHCvF8ZJT6qSOt9cTZ/sQ86euo+zuiPgucv2l/uHmpQYwiVa0GITDJs+5YV1XOl9P54q+X5AMqU
fR0L8yewHIjejV1bAbU3UZxAitAn4MTWmvv5i+GhKROTQUytjhPcS0Vq/eeuWtk9XK7hD8mxxRBu
yq+d++n9Aprbv/MD8BYrH76GMs48LkWEd+rieMCcmjtAXEwtvmRCwrbubrcvGytFXCWXd/G5Q0S5
3QV4bkvAgni7J6H2x41K8ASV2CFGn4hkkYZwZYqZFE7AjEIJzBVO/QzA9ct/iGbm18LoQnzWxGc0
naHadMqHvVtCD4YCXPctn2S/O5bf9HdJIqyv817poyTHc9K0e8bkvv+ssRJj7tydXfed+DU0Fpjb
YLyFSgnD30hsEZ+Jd2/cL5yFjWX0QUEFNWHJ9AXBRRrAzffxZFBA9c+oqv/kdl6zyZYPtlqHCJnE
baOQnbFFEt+7RvZSIvU2SwefOWtfNi4jBZibznNVt2icHNBZS4Ih15xWw+kyY/qB5T1ogROjjau8
ZGJUXo7Qn3kaLCfIS2FrnoQ0sp39uRpdftD/wzW2ZJ5iGwxpc/zD2+0YkSmuGVjVAfq60LsAeghN
JFoBNg2WBKNkwqcGY+5CinBuihBpWue+xhzLB3ZijHVfunciN9rjC7aXKApS+7bo8iPwFyAmp88M
g4qJ2M2FDoiH9UGquDpmoSCmLk5PFeKWygP2ZMDWYtfk4i2YGXG9TJSv6wN4NEPmbaBMLIy4ZsNV
Y4e3RvwGKUAlgW2mdCNCMJn9d0fQbbm20587Rjh4BBYO+IiCfE61YcOmo5JwlY2xhxdOhx6+t2za
JUrZF5/bACJvzZWnq/4Wi7vHwIwED/SU8rnB+q9My6KESNNnZNli9QoKCadRKL3XUNiNwuFjpG2X
R8UUMng5A92vFtDa+QWAm0zeOBt/huqCj/d9IkC4zdQFc1KedkH/oYqMQ3efZYig4z5Vz2uKjw+1
qAC2eAyOTQDAxNV5KzGBuBeUVdcg+hzev91efry08HFwLZILDPfd8jG0aggH8upVO3xEO684oA7Q
uAORYbJANFNt+mYHBzO6eyWMruHrQc4BuXGae6Xff45MNdKNX+uGEKAF/6gVVN8BxruspznIAkPR
ZNrVnS/R4Szi84pSCKYp0SsQB4cQCMH3vhQUF0CJzzv+aOMn8kkXitb9FtRg5iM0nSUbKF449aqk
H5nDyTjfwreXTNuIoT4M1ALSemZqQ1QN5bXVr6Vr7wClUerVdmOtoKSmOYEQwNQmIuNppZIjVizz
O3uXY5E0c4vwKJ3tHCKTb79cheoEOPnCPeKAO3/Ah0qQS/uRu+otfprh+evpfKrc7f4kALzVwmKx
T0Qx0MZLCjkMWBwKD1ydaZshYP0QADcshwSog/cQwVKcABM5YSgRWFwum05wHr1b9s60NXheSxw9
GJhpfZyT7gdiZZIpc5C4QUjT8ajen6qjdJwS20VGfmiX+kr/UdmoqsEjCyKBd+OqCY12r4KofA7M
a9wtvM8ayAnLhy+TpDtq1UWB7hLrXTSkmpeN8H15/F5+z4SwzL/jelOe3SzH9hDAuVNMXyls6ui2
fqMqIAIMlRc8NIsOy7VaNHHy+tqpATvEhmiYfxD42Bn9BQbBTOT6+vy9c1oIM5Hw0dvYWC38OTEW
kPZhPeAGMM9nIGoAScQDVyJTYxiLQxssHweSARCCrDWLXCGSh2kFfMSqA0IKh65s2WXhaoty9mI2
QNreA14MHOTwcxBxsInevybiQXdQh75AE8YX0/5AFxEY0OrJHc0vkoclbLK4zeDSta3FORzcp1+k
eFZwQ+YLdRzousvcoPLf2zeCnS+jPUzTPjN1eR8CrBkILpD/WSFLOtM5pnGd2oFd2cZ7Ju1lSLwh
yWElE5TY4HBnvbk7ZjgkbLLJecpghJ6A3gCvuhlrTwk/xQywGGIrGALqW1BjtTDrvbuOMWkCw2Cg
KEKASTePlJGGmFLoI5ATuCLItYPgiJ0l7u8Su2LNADJZeEl0Tn6K1uI2tK4hYCuzvW6AccuU2Uhb
umQmtGetg8cqMxmnUAb1cp8zWZ20fr+1Uy8sgLeug8qXupYamODps3MfI8dfIzROVMBa77XzeVuT
z9QCqEIJBjQIFZT5t087vKOCvB7Px0T8GTFbisoJcxSMhvLMaWPeer45BuzyFfARZY4K8c/VMpcS
//FTcdwW+ubyqw2ZQjMNbHtM0BnXXnVuykDjAui6bbBxirPhZ1owVYeecBZp9ghvoMdWPTAeVDaX
yd0nwx6U4/hkRgyc1VJHKfUGjELVvY5uV0gPJ3Na4LmLUmwK5goWg3VIitFqF8sXkaQiIsKCKmRu
AcJdIpaGd0ARjm8ablTd7eeUExxNQ4EW26sQrn/jUguvbCYrYyNMBQjOO6fCXgaDeDABcC5KnLaf
e+BlRR7evoB2SfTnOnhm4u/jWHuis0fv5GF+0sEocPDG57YHek6qKoyoCD0bNTwM92bF24npbleJ
W80gID/IYACn8bH64m47wrV9Ql6kIVfsu85whvox9eopJrqaZe/EZU6hVB3hgVYHZzbnYf0W1edG
UfEmSJkb4HIdcVpfY07fN4AnmZ8EpqTjQZlRjV/rP9NItA7qj/lzMeYP/hS1WfFCFPiGjr4Dp0Qc
c+Ms+Iw+4yQJeWPcsEa3j56EQ6xb7g/uodH4S6PD+BheGX6fzNnYDbQe76lGLnKPLi3PTIK2HnxS
Rpqz73mtdo46hPo2RA5Pdb1snOJjDwHpNkqs7QM5E3L/wvZi5XTD1Izmj4n8bfxgUDp5z1S3NSFn
RJTItOOQfYDdV8/RF+OLXhYwQEcuOE7eDlPfjgLt6ss/Y3p4r533JWx/XQwen/TPNY5uKNCefyeZ
SXHO1ICOnduA5ZDBEdqs/ZPL7cQEiXEXd3zicM0WfWCvDnBxP9ngmM3twg0Io+LtJIiJn8Ox3sJR
59V/cqS8Llf6yVzfHjS23umqL1skOvXvRWRh/zz+TMHU0Kdhc/mTn4zRjlG5hntGN+sVsIlJJoDe
UoYG+W6fnHqL1D2L0hAxj1+klGcQD7Dqc++K3JUv5lSNm9cBK5C6YrRp4HkAND7I3HfU9C1wnxKQ
SOwDWbJw/6NX2+t4sCRzcRsSzEjzk7FGKYborHsChFnKN/3rebg9gdn2cCki6VMXC9irNEX/N+wC
x3f+PQDG3EssTZ2kNVjilEEXTLUo2Wb/GmbTsfoZmV7qthU93WbaIf7U5EmQMvn934MClec/BtJG
F4eztNO0tS+2+vMIQ7JIXh7o4u+HagAVWvj3ViQZjYcYHlGK82Hlb6nw8AH6Z4JEjMOeZhrjGZHa
IaqjU5Ovnf2eS5d2HbPzuNKxkYeCtwmIO3+WoyAs5t0ajUG/G0P8BzzjZUQGlw7/yeJaMRar/c3T
Hg5xL8MoKbWHZ2eI4QlHmh6RDhhoLBLiqQnGDJGEcAnJQeN3wsJEJ1bEz/vUENf1NqPv/vdKeWbv
8NSYAT8+f1gcBzro4hniEu4VwHKcRoyUaJ351KMnzs7g8cJCNbGeg73MXfP3jCvjLu7poTyPHqgM
Pr9cMZwUwZmJMmQwZRJM9MFXE4q6hAnmP+pwgZneeEe/K/4ZOawQn9+KGUsxhmUBiHUN/ZifpoJT
8MPALe5+GkLiKGatxb8fLG8P2G+mMyn1bm2Y483sA4iLaxTROI+Ya3P+8lteTSpNPWw45GmP+XOQ
uX/H7HQ6ngABAEB4SLKAJJA88cZvGKpLDsSbfD8oYkMupkA/fmcF1z7wDFAJuhPVaScBnzAdEOIc
lZXTHb+426H84iCLrDlMip5M5o41fpVRCT11w9RXbGYE3MENmpgDFEu0uXz1cPHvIdjvLddi7i8A
BGQk4Hjwn/e0i8rrIBYLCI+9lxjiYx+RErd8jZmchhaD289fTJyQoYWlS5XtDuSvBRqEARB/fObJ
EnkvMQj3Uw5RuZdReh0Vn7LIkZxg8eLveJjyd/gQtETBeZUTDyjhgq5KPllr9FjLgWKishaxf8GZ
LXqSNkzYtTfZkXld9E4AWAPFbxPcJ69LJqDP55yLDlleGA+94XnEPTamvCVrUUwAu+N32B4jz+LP
RQ+fvTF4H05b55k1VsOGtPUny0HKyQQkFvjpMfmHbAkIxZnEyIbhhhlKzlAG6w6fxz/rbNUVM1Lx
OooXwwU3DVE8zJhEVorXTQhF1GeF4ZEdK8DLKjJ93ZOF6NIT07Gmv5en7gWMKfrY7I01f9i4ww1f
fcyjMPxLHEyvVwZJRNhi2BsxlZf7U/P38lOhS/ED5TUeU/mxXxZB/mG/37NK6B5uLIs97mH7heoO
97jhz2adldn7/gq6htwJTV1DtvN5tptOzn4RKnMyM61+spJhlYQ5Py3bRC+aE0lNKh18HLCr9Wdt
zUT1VdN7kZeN75BcGBZaAEQiYA8tF2vVecq7iqXvlLggEZVCYeViySOJT0ayhQ0Vd1uoUbXHxDfc
CXaFGkJFGr+wviUPIE4IMrhP87l8M+nOfy/zHKtLjcsRlmuz//f65lJhXq95HaRkFOPI+hhHSS8c
6rugPD7RafNDwEB8REva/s676UMbBMHcAFQ8hN0mEunjY5OE0nnvlnCtidkjYCHOprejxO0hc6KH
VvfPsXwiGLPwtCF492ANkHlfQJBq99Ea+vLfCfkdbVwTgG7+PbzEnusH9kEH/esfePdw55BH0OtK
XLdysIi7EaH/AaMGCTKB6gSoSd4jXfeIlJvDHFX+y5nP0dCBf/4pM/+CMngdvoFf5MABVM3nYjTx
L7GGyCrYMJJ5cHOJuRvxq+3zHFIUXTITYChI1sFLGH44H3fYJlDMWcyW11jJzOjWH+NmeO1xZkrm
C/yCld74CD+fk8fNfyK1hEDK3BOII4GD0RzaM54CaYezz/Lb+PVlqoO2xYycilYAFWVHF08qvX5z
sNe24ANhhvRw4XxYu0W3wXLzp94d7qVf3GMDGQNckA7+D97rLnKyG1ocrc/4oD67OOlrXbRBcPMd
NM1EJ4DasYY+HYuGaP2kceU48BcQ8dfwCcBmYI5oXxGnQYPiDeU65Ybdxr2VVThn0cRFkYhrEl4l
k5KQxEE1SQ7wI8B9My8BR4VVwurCEi0JMDt9beVxBfLF0ltAJQ0VPm+LjPZPAPvhhgNu4eEYUZzY
82jzE9ZZQn32prJS4EzAp0FroJ5KzYWf4TJOaa878mwaU9gwXN+g+GNUb5h3vDAc7vwAHzTIN9l7
OS90jrz5zjbD4RmQp3avU+2EdQn3qgXmQ1oqsmTsujYaeDXYwQXDnsS5G15jYJV14b47KMf9edPR
XVxwsRq0TiptDUVj1P1FrtR20y3YNpJUi2ip3gV7+G44THMMADosNB/vwp8gh8zAAkrat18DjH7V
OUCuHlmTzuxcumrLrvzLqaRk8Otv9Om6Ctgyo6kttTDeTS/nsle22foDZmXNYB/gtlF6eGF3fM7M
0pwllPxsK1xIS4vDCmtw+NxmhA5fPWOlQqsDWDtctoxx/PYpHSrBY5JYGwvpIJ4C027q3H/fQlM1
+9iHmJVdM5ZW7bfhKsgU8FXHVxUwivHHDo6p9ABwvBs0aWuarYpCKXehGUDwvRNmhAXM8gsUQg2G
cwppwofnqZg3uGPqXhNChvD3GuQMGNg4BsPxrey0cNQZjqbMtWkSGTmbP/XpxTFeq2fPfLkXWC/r
7/R2uvfVqBor+DZRmpvo8GwuIqtyFUoExeu0KV7oGbu1m4bnKtYXNEef2kk6wDmJjK6ft9i62RcL
uqNDbJ5nQu8XYiBgOzYjgLLYr3Tt4kBrWiMu6TGPsogRHjKxYoZT9Jh/VLbigp3zK7eHMZENtiem
/j/oZgSovuIqJEELEhLSQNyOvkHaEJ5XrAv/ymDjlN+9s4QVYKF877e9igRkjib073meOumhaQOP
RGnXfkuuQOErvE0TiM9FD738xun+agU6n5vTBsGX8MH9uxy0vM8EsiRw2YpaMcdp9V91iDWGQrgy
NR284GcIWKa9x0kWijQwQhFF2/dlD21mb97yNcwL/9X26DGTMcRz6Lttfj4dZ9DBvZghv87hbZF6
8odP5bWTxvfZY3EfKWnP2ihjPfM5hPTlZzJT0bBg0ETiwu8HEayrxK9Rd3yl83XPP7cYeOIWZuOz
k17ZutxcWRk3p54oy/ZQZcSZSw/frDNR+CZzI3ebfMJb3BURt9IZ43y/Yko5be3Fq9bovRAdOELo
mNEHUQVhzDbUI0t1S//G4snhPfL/+ttT+kxY4eqXmwzMHEgP//+WeDopiXBLMkiEY3xgp3eqRagl
XZ/ntHSXf0Kn9sILkPSRjsrLfBFY6pE+/vdNGSUsGjWDLaj/RB247FTEk9wiY8Dwc/H5Lcqe1MvQ
h5zW7/UVVz3mO11YLSOFq2msqraZ+GmbDGVl/Kki/S0IyM3r4igNzwILefv98gxGBas8qBQ0OtXo
TGMfpAwn6XwYtkN/rUZQnEpjrgH4MhXEdOi9huxA1QTiTHtBadPxn6Z7Q7aKpx5jqgu6dIzvk3NP
swINNOjrP6abbpwncsrB/EwXrhG6G2aFPStQn6N2jJsn5nfUX3iVzMEZ4OH7fc8ZXudfTwmqxN58
l/f5+UiBzAuEq41Ud1Zge97JizEnl07LpBIkhyK3qeW+zib2mCJquJqI10isutiRsFj5KmJsKB6g
iBHa7GG8bztDKrFtM7sfK8zA15DCydDUL47eeDgzUM1BaXqS6j7PH571gL2UhoiuCcjWXGI2gEl4
MSlSZcr3dwNzD3MLvFcV9/VjgY0As2lShHiI2yNaQXF8lJaJPhUzTZWbkqtAJuIgQwBKMim+eIy/
XZYwVghZGsRR8Eo/rFImyr8r8pqQL//1xJ0p5l+eMaVIF2Ghc5TqXpK+c6nIIzCW6X3FgI1vkXeZ
uCcGkhShp8WMmSvr59lZsEr9deRQaf9q5TtIYYCVZ7UCDiB7bEUPAAwd3gawmUwcKn5x9I/vHNPO
YEeFujUOVTFrDmcfeeIMZsZ9pGN1GFwmXHXl4IaJ+Zi/NXrvp3s+9/FaQLBfz8+zEmnkfSR2nNKp
C5Xgz6ObjlweSDMAAE63iYyotZU0CfBuZzJYvc748vn+8s8DOvUEOpB/lvOQ8FZksl2FR9ZWfCJg
p+Mf1hDAzD3HQ/VGhoMF2GCtOrRPW+aKVGmogF1SfPmfPEfmlF1720V5XxKnKL1al99p28C8A3e5
Xm4tRpOwS39/o0gSXyOGkm173TuIx6sfJfb2MBhtpfDeHnjJ0QHzXoAf+yDtmrwWSBEP6JsQz2T0
Kc2pEYiRi/g60Rj7y94kXK5zWlUZVEvhyhuS8DR2Nf5KZqNSqm6XwhdYtm3+bsBH2pIYXBOoPBcu
tjzkw5zpH3PmUhk/iU8h7ecWgM0e9Cano7teM1SdE/dDlteW/m+9LqiYqZUZhTt8ON48//KvdIZs
v8WhJS5H1dBYGqeUiO2H1zIPTaeX7b+QULmJ8tDsOiWXIVw5YGsJ/YPQAJ0ORqB7CXBo7UxlnH/j
RMOztCf1AnQyqXCMBB+SG+vEOT5xAvk1OR57nEcGR/7DuQ1OcD5mvOvJ8tij/+zFixn/CdOT2u07
aiZKKGGlaPTsei0SzLUczS0BfeI7ItF6cjwkfu8wn0+nU8oueM4yqeOq2JqxzOssRs3nv+E1lTtn
Wo5k5W23fAP+kPxdy6WYlx6khTGYXDCFcxCXlsMBLSoFvvyVXEVyqlWHS4yLjPbo6skTqIB9+Xny
nXQuPGnLSVkvj8clYaicVhZU+9h2OaVyriUtld99bXAB4UeY6DDE5JI5HsXFdnnk8X9oo22flpMl
w3X2+liuYC2Wj/svAhK1JWNEeUiTwiIUMW2BuQHx7sAAfHCbXSfpTMgP4hdCVZYyS8aah3AMxcHt
pzv9y4kg/4FYMspPBsWOhi4OuYBD0NPf14gGiFf1xc4sldBkxjA8JIpZIpz5i7+LSW6EgnuCe4bG
aT4NpmTeyr9xaDm2IoGXpu7719iJ95r0ZS2aJWksmTfzXK5NGi3gS3HHfmQbCW0IZ5OHc5wc77YS
UncHaR+vTLvUOBxyBkaIhNBxYsiMsh7Jtxhx0eVKS8wRgrXwsKJq+V52yJ7vxBp9Av8P55Oplpt+
fbOFVn52iyqTxprxb3Z8Nd7nh/kjM8J/TofPFokICiaO5CQEOSsYY9PMbWFs07stoPcVjlI5ly1b
NG9lyybVxTtmmIbwMD2hElEmKrhPQQGC4sdd0wRCVk0JuL8u7zwkfYwmCe26mDzhgbhuj+TigL7J
FwPGGN0Ijq5t9zuW+8xlqvJiikQUfY9bUfEbKVXCAm4J/K53bIGgcqvEcruUfuYxTQ0Yb0+e0GVM
595jMObu9iJ0B1UFc9wRtqL02bcIBW55sFLBvXZhA/eTqxJHCvJ/WW0Ddjk+RHssMKzAsWgeImpR
/ozmbyiWzNbc9IqwxbsIINYy7poLWNbxgMq44WcCl/0D7P5RnopwR2JTB0AOjRCNIm4NHv4/Qq6Z
LVqV3WK7uPivLCZZYNx1ZRNk2vZp88oZrHzAUcBh+RD0mKNWdD3I+2q7rfEFcFg2IGGfyCEEPsOA
4OXVcnxoo/XR98iYFeShHaedPgpNQIYZrA99tNurLCgU96sX41PaBJ/IGubSa32NycN3Q7fKlBvE
Rglh/PdZ5ll1JddUHmsW6meUAcdY9rrLba4FUPUIlm04r/92BkERlb6guzr5x6ZHtAZvm0ESK6l8
URL9e8//UM1/yal49LBDEUgn7cV6ACYxZ6DnyquDNA5xCRkCKAUP/JW4H9Bqkf5scKFnJ3PQYABw
3n98pL+8Q/ldNh7oPGTWTRjl1yDcjor1lLrtTEWGMALvpfmHHli5Z5TvTGhR6GPdzbQH29gJKm/V
PqT4INk7Jne/79/79oFLg/2Abusrq4dKOqUBj2/d9jvLqwnWgfTNpTSAHHlix0KZVEHVNV24ShA8
HsesFaZHJsRRRqsVvBAsXMRnE8hAltl/O92/e52lBBOUvweimRDhLl2UdFJXZ2y445/VmH7psmTM
CYj/z5AuVbyCC35iuN94/IN8hmiKX0bOmB/oPatwClyNikCBL4G6DkvPavrwn9hhkAEXFpS43Hg/
EESfhnPFSsI8FciwzbsLL/Ra+MgxXktk3ckD6xvE4sF7N7zvsVCCtLyzb/Nu49/m2G0xTY1UFBiY
L3lYCwJOS6xh6SLUnu0MX6WhR3KMap/R6rDo+BAKtD9DLdncBNkWPzhJH0bcwfL1dVNwO/GVk4ck
gWM0xXoqj4QVVFZSWUUlrFkWetOVXvPn6qx+JKOT8E+WI2TBqPlDdbbzb4XDCBF3Gvb1QMV1gO6N
UsawcWNQv/YI3yXkGUi+8Hls+1gHwQAaK/ilYr5ggHV598+0+jrCwACCEhAQfunH8G598CMdbRF2
AOhnok+xNs4Daxfjnq7s4ob+Z49a84ytEkcgVkbYnfBULMxYFuHWnp6YPVqvKDudh8V1poTmFt3h
bnsH+Jpj2WzB/40vBcpB7x1rH3bPKn61If/Xb7sNZsPYT3NgZcsTp9qWWwFIHPuXoGkGQFQt4BT8
R1A5dhq7ZQV4MRTfEUQIpux5JNY+2FzJ9sUWd0aUbpFl6OBvhoUGpGH2XwFKSwKFlaYHccfrgL+i
X8K5BYylX1BFYeS2zKbyVJTZbNoa9+e/+gBUUrbQf7UFO8lfKcdQJsIlY4yOxpfdS75BjDnT+f+Y
OrMmRbVtC/8iIxBU5JVWwQ4bbF6MtEOwRUDUX3++qbVv3JMna1damSYs1prtGGNWFHnR8+FANHw5
EPI2EnTIB7oDfFaId+ZRPJbK8YeBli3kP0SykApYBeZ0CoCjgjGC0MjZEtLcm3HFkJtBDWvO2rAe
TUtBkF53PrgykOSbtmJpdbeZOpjAxt1RKcdTTEgdXlRhJJiZAI2P8Nw+SoD4iveZ6FDJ6F81UTSE
nIHjkMI2E0NRjJkkh+RQH6aMlT+jwS0j5xtefcuUbsSAJabDl2AYxZ9IZ0O09+UNEP8XhdTfWSm/
0mjVd8ouBVBuWuI3sQ9iJySk0if65Cd4LGOgGesN9D9kBfg0JnKCmjjYJ00TCcuBj0aRzlIa0O2+
Bwkda4YABzFtoaVMVkYsijKylJK/45PRWRN1WB05DxmqLGrbxCnob0s4BTzPYa5P2RzkLysdMsnn
TcvUfPVOoixVzc6TpK90RWR61Jpk21bPzIHlUK6q/TV26bw5Ril+p1AXXN7nj81lVrsAaowFoKLO
LhD6BzdONPqd6JlR3xTFYoqUIlcSx2b/PtLc4eo2lsSBAjixLOxtCtoSp1HtJEZjDPse3QLbcJBf
YGgmTQ9EZuwbmo2UU/btKaqm1fKOWjFEkXVP5i6LrKEMP9EtjW4+KfurpGsel/bjCl0P9UiySCLR
hv2ap5P2kgvWEDJFYanfYkDUsF3rnNEd1mArwk4PcBDoMGR9Gl97uSyJRmm+Y6U+mGGJ+06kQuhi
gY7jugXvKde+H3sjb7+9ms7apHEzz7cMwi18TNh3bqbcR4/eTQ+NCgtr5ck/z3tMROUV+CmmjKtE
m3Fcj/EQhtMYUUJEtwbRufaS0WYD5rENZR69jEkWtyKrxUUxgpSvwJciTgdIj2DZ4Gq+j1seu0iw
X/ZoiU4kUIUqZMMFm8iwbV9jgAzBsoS10nlI9f4H8co5g+NQ6inHzx4Ew4nq6J1L+Jy0EpgB1VgL
imE+hvI/vS61XjYG/veF/JlKFHfwO3yR7t5RFamHPALB+J7lIKucdFdVf+CzCphMeYfBmHkXON46
NNLeC05TSFRgZbPGjIOvoG3YEhZuSaz9R4+g+lMPGgOd2h04ocYCsHANefXyQ9uCIpf5QpGqfXh2
H1cJ0Xs15Ot8dBE7xuDEid5cFsqCok4agQ7atocgjHyNJWHm3SiZxd1npIcGA0+Mv2uTQrv5uMNj
txidWnLGmdfZFLZaSqBJAa5bH19g8ZvXOoo01uPuMEkiQ4KqidBAVxsjCsuoGZysrYzU5WV/6yeM
ZEFnxz4PEGdAy7QmGA3Qk4grqd306DZ2SgmqP2XG+dNHUyIDnpu7aQEu8z4AvlEgyPmIjmOK+HHp
vY5Ws/94O9eaU72CZsVoSsYyeoyFoVr05ikhEHvqtbL+x1Kz/v0+KE7zknK/Zp1oG7873NoR/ngG
TzKKl7eGdUMlFJNS2W8K7hVUYotfdIs9DaoHhA+7bPToCDSGXBnFaBXtDn4U5YIq0FCCABUGBAqo
HiaKAmFvrqJMr+A+RBJAd95DddcgjR2Xrtprb5Hz+JANj2EdlTI0Iplpsanz1ysIaX3epDW27jLW
DytjNhj1hKoN8yCnN58Ti/BDrzVsTEBWdsnK3BOaCUQN2FUgBZ12RtRLc4YUglrcDhrdhGYN8lpn
p4HgsddQh8XLLb9NKH2BJDl72Sr3n5w1tS/VNENm8xQmfWQ2oCxnJM9BbtaQr8Yjt3IzaM9Oh0aI
p4en+rQhkqfTI3SwAfvDK2kTo9Jy7ExK8qod1PexBPhNRmTcwvPi3bIrxAypxXK6UETMXXJ7DoyP
ptATrLViE9Mh89KcPyfgDtdIMF2nuDxY5fz6IeGcpjJa1H6KfQcNSvwErI5W0mv4Iq4hACIkBH+N
QXygmwN+eZvjW3KfgdbPK2VjddBC+If9HGoS1Dko/sLWQf8AiDJoHWhSB/QWM51Gj5C2Of6p/WkM
j9U+a1na/HOzmbb6YGrsaZMW9GotZGzUJcjsalSNmiicZzYdE2rbJ1j4c+BnjBhh8kbVudbYZ1ZF
PcXBpTA9NQurVR0mKLhekLoQ9COC39u2oE5AdeZtovPTihkePa9TZzgjxSEH8EonuY0xpOeknboK
ne5HhPpudBpcIgFwEuIgunXst5lrfxKB7Nf0FLyhTncQPQGxSXuHIgHwnVzasjDfqErjtoRR8Qke
OI4QHZRsn/jIFt4YatM5Hf1aOlWp4HlM9gUW2zXgadn1adMtJq+uYJ3ZeAtjeF6QgAFy2DSopu+U
lUJwBUByPaacyJ4gQmJLwnQdFvvrjIIsY0vabs4lQZ+M6wgd9uLoAbHf04hpDATF6EWZWDZa2jrD
5alhj54jgJyCV9M756WOcwB904AQDkCtNngWJDNPAAMwaz/+ucXsv6Mq/IHjhMnEK8ICgOqvHXxm
BTnxacUZpToeW7gGBdzuGD93njyGCbON2yFcfEBvZ5NAtzyogBr+kqhYXBdXwZMgwzF8EGtAJwtu
S9Bs7ylB2gQKbD9hCBpNFP8YxqNiXwiqCRAgRWlkNoWj1JqfbEQK4MMzCRftHWRqgEZsmjQ76A0N
HqSQMeFT6qEZxTShctgIXmC2GiQ7+9qR+ZlPeDobpg0hP7lX5qehGjQ20vpZKrASKoc2GLPW4C8G
sWGmyHR1c3oYNvLv/q0I7lUnHgLzvxoRY5SMUXLp68v1mCNDSKgVtkBmRkAdADC/hvaFqIzwDVz6
pj6i31qBf1Z5tiMm8/y9/SZLdZyecNITyRwDNx+zmSAZcGpYZIZKIBtX7zFBAoHP1Y3ChVloFkrE
nGaZo/H2S4eBF9QeEKSHwqh3YjSm/Nr0PW+PmQNnR48j+SX8QIYBoIlSkRtRh0Xvc1wHyG1YGpkT
zwusMW0Vw71wsm4W6eGZMZ2pfSptrkWfX5gpQHqOXgZjJ9dR6tbrG9CM7Ttq6S7JUT4442KwKYn9
oexBQ4WkEZqqpxhWHvLrEG5BFxOikqdQ9acvOjBBL9cAo1NoObqouTWBkrJRElovKOQCy6BQjjye
IepuCM70XgS4xIp7g+gfvQaiBc1TZ03kedE1NNsHEPfxVwMCS4rbxr/QGYNzv/t0OQLs/PhjHndv
Jt5fp4/RHaQz6v3JOKb/4SJh2mv8XVFjMkTy/sNCPmwOPt8RUwL8mK2Diu8yPF7gGLVEoAHSIjpm
6wpUoYU8wXlx9JINIP2kbtHQA6p8xhi9XQ3jwxZfI9dlP4nWwesYRMjwuPmWgvkbGK7NFdBLE8mc
xGQA16o5ZeCwfyRL4/gAdINIjU8qDL7RIFWDquUDZqPRgAndluhDcM6pIPA4GQRA4DZugG0Yozx3
Bzfnc+HIZJuP3athob2ZJZ1YB3ppqYnVpOt3Hsrjs147iB+Eofel+jeEGQWbh53QabIScEpaYGCa
LlVlIqM3E/MsWBX+CcXWNr/pj8HjhpcpHZLHC6QtUN6yZMgL3oG2XJgeYpfjK2iK7ZV8zli04Se4
VwYRkA4oFqCcbKzRm+bXeOkcxeTigNtvFJbO+kOgq7FFOPaWgH6fG2LYF0jPlfEyE6DKaHWtPuNj
dKezPatA4EzAiK47dMs79ZyBejKNpKqbBiRu3KCLTsAe5SvdQcG0m1spelG5lH8/Ay21CKHgHG0I
+JfsfLalZLv3RkcprT2pyebebS6Oy7Ky6uNPy2aIL7lBwtg3OMdI7iIVTJA8zPvwpJghWKFjQjip
9YBZ4N/rZ2g9vj6kWtKiCnCm29rw3qFWA/VLbfO1NOyHG+OVoCCWdqoGCACtLxCEXR0ufmOYzSu1
w5CadJFELHDex/9k6fZEtXFcNkfoinFqBpdjB9LADRPZaQZHFdtMFe05VPZolJ7sZ0GZBxfPfA9E
ySFxatGzD0QRY1jMGo0O4PVGLbhM8P4gWM9AkjmWVrvurBMAb1UA9k9vWtpCpvlqS/YtNcEYVpZN
t+9G/bFYqP3CfjD6BBwMxF4cKTw2bB+Fwnrnro2uyw+KfpBkCCEaD+uxfaPtwUywHAtAyIa/awON
wuEno/vNuvuwlex2/0mVhOGa1Bj4dYoJtQofcJ2xdKebT+FXYwOlVrGs6F9RXbzZ+lRbqqilYjxo
tKPC9KROAA3FCPPMyYatYHb9a2+BAGTvDgIo6go3atC1Vsw1KqaZU+seqbe0Hf9M6BCUoxog2HsL
5WJLf8ItkWIz2D9Gwjb9GoyLXruc4v90u/6XNFb1Xh3w5w2JRxPNQH8Nl3BKOQvXutRR1Rhqk3jy
SfxJowy0pq2sGbMDFhc4ddVrWtnygiqCYgEMsP3PxS/gU2HN7YeMnRWeS0nnWP6x5T5Xn+iENJpA
WTn7EHhpQz4h0huuzsG118iFtajWsTjuEeA/LQw42L31vIHCBWkoBLXOp4+gyBO5FQCd8+ciKnoR
trN+QwbFQiuV2bhUgHYlbKAGkz+dVy8tsNj2caReHQAO4NCeuyRZXBPHKP23kC2LEdSviutkBlYj
Qpdc6z0nSKdlHOVRAnfUafZuYyRZGodEhSMFdcReU5kOcyeJaAdM057mYlihtALYIPoD80iD5NCe
vRb0ByjF14bcRicZNkEXA5tJsYlMRX/19OVlcwkol1O8NV7ec5WPHqs7fEVc+W49h0SENjFt31nM
YNo6lqSfTXgyvctI9+tRxSRasOd9yrTBc/bY66BfNzWmzFyZcNU43AZIM124aaRH3i6GmtkoWqtT
NtwfLExb3GMH9NTDfoDENszPA1toXhfZAVAYBautQR6UdxlNFN3OHSJ+Xs4xy6DQ8CH2+eOq1gXw
PFyVh5W87Tfi40frBUpwnzgNWr+QXIGynqIGLOUhzY/uZ3FqW60MZeo34SVNiIoWRtKjzlQLEH+7
dpu13THd6oW9e7z8K3kPA9eZXRkP75oH+OmEMymt1jBTzTpTgoksfRTcMkjagHvWIl2m0+InhhEZ
3xDSN553CtnfZxTLxS4f0ydCVaBp/HYpqV5OZ7/l4v4/zgP1C70Pu6aDE0GOpwv7Ezn57WdQp8fG
ROl69+U3htUCPdV222MaIqlk3G31KjgbQ6Zg4sN3rcUFAgEFng60AiJ4NHTaHsKrJeqv0EzNFqDA
4O61OXzAlc6eYoMn7z0HbZfZh6B0EnMLVeHWe1LepKjiCR/2xASq2Hlu2rGwNJhU9zKZjfgZ5C4D
MCzFbS9khCtQu8Ol3UGo7z5A4Nv5A2wBfeHA3Q/A0QjnhhHNK+JBIAtQcHJIKbhuh/ZuNX0MrmMF
8mn4cayZDztiEC/lbX2qMxTTZdKMzyBox/84zt/gzo0AC3Y6CBDzQybS+1nXmZX23xIghmbJgl7N
5QD4/G+WDCLmJihgAOcOwCcUPxg0C/THRjl0bPjI2zMXdcC39NAB7xKX8GOtIcoHC9SbsIBdsiP0
xiO1PrIyoHAp/WZtadRdaDfqWrhLtZfXufbTfV3UB+DE9FEqYFIwuHaT0jYxF6ptQfG0i5DjBEii
zahJm7j8GH4JPMrdrxG6EZ+AnEbi92PjIWqaSeICBFIAFmDHQXfs9GXshmpIRt0FDQhiZ4Iy+Wt1
2pa7ErFksxx+DAvdHEbcKCD61kPVhTdEAHbIkA6kxNlvvVyKDIZuJb06uTOJwIht2N62FzwthhIU
0RvJftXNjzYpHr20QS2sesiIRFrbvg5ezunjHsfXQTLVQsCEDKB+saZlj22X9xrbAm92kCmfKtUB
daJAL7UeDoFHjB4vwR1lZrJ8h1D0jiPLgYyj5jBjrMyasTKuBhXg5WW0SFOaMvebnVzGx6Ol7JqY
wQdCJgReyHQRt9kqqB7eNbWVHaBTNJhSu5XYDwZcmMjUKo8OtxpD51m7NypviVlQgOhVWwOjHh0v
9guZe6p4NK+GyM+8wT3qhM6oquYTRKM8zVFgCxz9Cqoxwszee15tmDGtUCnnoQLzt8uny8N6lMDS
bEwqHarHuvNJHazonUtB9uUxiYcMqA9ee6bTuzUUmXzgZE27uLtoE15QMdvciXjAj/fLDZCr+XpA
AvQmpqJrSm0caMaWyD2z+/pWymzSwYPu17gGFKb1ISHAq3Ry2LgAgO5OcXND3HECUCQPciCUHBKr
OUGsSLSFgNx4E+A6c6T7NLwK1R6GbI0+y2ZhZ3M08EOK9jVAPCUNfsZ/qRtlo865QVWkNfAG+GG2
7QPEHwL33qWXsMePIcrpy6Rm4V/BaZAk5nX5s0AnEKh8EXFSBucT0lj+bQrVo8mjwfjB/Dn7rxnR
uPbt0Rr22zsdaGDpC+UvC++j5yKlfMsoK5iylEekG/MeC5oZvH4kA2s+CzDER4qsDNfKpBuhMZ7A
1h8LmJSLGNwcrZ5FFb4qsE93m+mD2Sk8o604oQENkRxseNVPHdrqoJiaw9uERWXUw3XBMpEGI+zV
adAqQ5Yvm0P6u8/uDIpD2YJ5BeCAGe52cZKD2n8CngZTO2gM6owxvjs882xeR01eHT+XJEHCXpDE
BVH/zBisEZRoUgiLb4OMOuG6f5zSOKKJR24MeB49tj8q13MKYMleubkfJivzxpvniSdJhbg9Sucn
8ij7Cu/t2qGo95q3sJxgY8b6zacsIyNQuhmoB2RLmkjebc+37uVOjDWsyiFzcPcacuYw6T/55FhM
nhBf+2d4JYzyco0WMu405lwCjs+UNg8KoOAsvqnFo+gwUaTpMrYHJjYSNHfs+Oj5dhfJWOKW3cd+
TC/nDho2RDXABBNa2JBoibxQNgedeoj/Xja8Z+UgrTlAlut5fiB93zJFsYl42dt5nZAOTEHInve0
QtH5xiPXew8qMQUkGydof2X8IwIbNkX8VbRUmFHJJpFFDZ/bym8u09Kqb9MeqWMcfWjfUT5Bjs39
LD+7+vJ9lKYTNhW3nu6pQCQyTB7TOwmBCvupELwv7OvmrHlovs133mFmXecBy+uSh+foNmW6MooZ
c4xHp7VN0CLEzrwBEgfK2seXv2hTHj7yg0BJ7+PCevc+s1cfDWQgnlqXndLsgpOgQebgMgfrIXQm
jzrglV66nZQmuG2EilHYgFNVBtRD2vP7rDmqob2DEFigfcxy2dZobpyAWKndeW7TULmOoQ8aHlnS
0X7SN8Z/gyJDb847gqVL1ogsgcfNhkBNgCuOFNYG/nfv1BpTpc7O7vVw7dQfVlN3G9P729YNR8Mr
UKgjvurChOwnrW6dVji01/Bd7Zvgbhvg/gwbfbHbRj26jC4gnGgjKiJVT0CqxdVV6Tn2j9RZIh4e
g0YQV0PT01aP8yuHpA/4gpBwQOSKCVJAOnsYFo2zRRNadSB+xYuqPif+v4yOV8qcWD0X93T8ONVC
GVVuNm3j2bNexcS6yn2766HOnHgZTCdcQ/nIellP93TvA3enbjk0fqihuyVknDMsRDg6RATEz2ab
xCKsL1PLDrG6IGVB5e71CITzuUvqAG2Z1UVTD+nsml9XSVgmdB4K/11nAjT+hDI8NVBW0lIBQfjG
H60NBT/QwTG9rA+SMwx2lJFFoieSfBtionbCSF6rxTgvCrak1EzLpvZHfebkFZ1n5+Qxcbh78VoU
shF+gQpR610oFUvlspf6X1EXsEHZk9l/1k0ZGc0FUt4hdf+WDIenHhwzmg3C7IRia04Ib05PjrI/
s2ZDoxxoACJRKqH2symmzyljaw6aYV7AtXcaYdqrx05Dt9b7Z+XHbbdo2JRk0Iu7jpRkTnGf52jQ
WM/c+vR2HlXEKsQgzP1G65Pis0GdDGEzW7EoDI2Bl1EsQJmB8XBIRNhXJITb01tql7h23XxQYs5B
jsEtIq65mqZA7deORtOFh6U599I1nM9pQZK7ARCAL00Hl6aNQTM2tEZzSm5zfD88GaiBT7e1RG7b
KAaATNDlIYNE19tkslRl3uqTEvCVxxPoFr7awhV5T4BRDw5kyBwDIKTbN4I6dBIWQIgXbfctUUDr
6BmHpv8YX2xkxGifTi7QDrpPp+m1t2CT7wP2ht5my5o3Gn1dgvjnH15PfXp69JnVuiBWhwDT9a7Q
2aD8p7LNmR1DHp4ivW2n/oc2xkHQjIToVmrOvgEtiGUBEsvnn1DaUvPP8P+EsybqSOCLUbjm31qu
4VNbIKZdE7neTcX+Y+N9P45jEQv6fZRCRI+ntDdhOvCvxzEw6G9rs2U6SW2PWDloxnFsdqdAUTl9
FtA7OsD8jx4lhXY0er6TS5P+Hq1pZz8maul/p0azkUXX6danOWxOu4lP4CF9y6nIINWD30Sxsw2q
9YeQFUBmsNuB4TpMJkpANuDLHJR0Vs7P/bAT25OrNQlDuuoyzzCKfpCotyUIW+nQg9OkdGMVw43A
TiFgyVdXt0klwLsO7zWKDyiWocPspBRXvvIn14dz3LzINosemnIqBafCqgPbiaBHJDj1D6wlqmnF
lPJbCmHz1D2TNDzsVoge6l/9ZHFaqHLFe0misHEZKd168DoYYXPABO3CVKMMYaRnzW4crtM3OrIJ
IzLWdfdC4RecXHOAbM74dLQbxz9N150bQJr+BwZM/+IlL/O+46w4FB+polbIKdBbAhMG7Mx7MJfE
cO/uk5BwgOzvlOox3QqUU6JWSHgTFE2nHCeQ0dGAZSgckzlAaCvoCwUNNKTN161zRO2U1ij6UEgq
wFttWufvGGu2LDlDfBKbftt9kHpgvDizvqH+nLwroxGgG59Gj1mMWg0Ej70SFPsXrGCAbYf3g/qu
l9K6AKsUFQNc83w9Xsdm82rBcl1Dh0YtIWin4eWORn+nRuCLGIuVb179Isr0DlE5oXxF+UR1GbjF
kW23eg8duYE1M4IpfJLJIydkt+cvyGWWsq05j0sIXah1p/KHnqbNOS9sUoSSCkaPfoOmBch3M1pI
CWazGdMFgMVTsXqSeD28u3d0YnjakI+Ra2HQTjKnEvYaoZcGMoRtthDkCLVkU/Hkld/HhfKhSTWk
C+sHiCBhOJAUQJeNAQ3O/hdPj15W+0HdoE0zj4UxAelS1/YUQHrfrSrwhC6QaYGiYqT4kL9NGd7M
3GAyMWyUvMTEs38IK6qd5Pv0zgJtLP81AVrVxxnae7Sk8UGUYmUwqTTzwMuTssnrujXa7sf7KTrs
YIJWDELxCHCAs3zcRUW9h7sA00L/lI+bIxhQqiBcrUzIFoqogFkQzLEWxQ3F8JZHBxNlvTH8dwTE
wjqIUGqbgASM3hupOpGpu87eAPnBWSEuEUNFECxhiXRfcylASfpUHcFgCgjnbO0AYsJFdz74V6JY
WU0gOViBBv2G1xYrVMdlS2Jf2YPiTvXSUXKndpb8Lf36Zjzsadr0ml7Sv/TVrrJr7N47+Esq+2fH
PFc32+akMn1lWJLhtqnI3Vev/nuizRAEX56W11U2oqyweq7qs9amFaSr+17dQITR66wDcymOVJko
+uT0OSEDrvha5aHQDaQHfjeLShIx/qSpS/TWyE22ArnBY8YdfOAxhHW4LkRWyFNKWfHY0ZwjGIJj
hy/qDnQheoduvf/w6o6xl+9qwVdWAFXamlOMCQ6Ro8tfkT4yII3Lr1peKbscVC8BT2yfzhMVi8CV
VT5la7DGb9okHwkjswCtmyDZFLoD4KpAtotBCFAsNg/sxw7pnvtpkDA9I2jOLigzPUHBOjlEFlxB
zUdRlYbtn3F4htQ6z86jBbleVewUcj9ahxR8gYtd+mWy1N9kQTz9ePsIESmigI3JkIoN8WrbPL68
vKNfXZqFjZujVYDiUMmlHcaymUqA64RE1kAs4Rm+VfMTAV9gmtqJyE21UQIVh/x4m0gAJyNiYYJ+
5rLqFim6Qb2py8RVVAEAxtL96dZaNvrGd0cHRHU2sQp9ugo5/shbT/SHBIN2a/TcoAANM2uV9+NV
8+5/kIRG3l/k3zY0D8DhyfTMGzCTxv794S8y4klhTtsclA6ioX+0JY7zZpj0WmxihuIyodAIzyiK
lZ5+2yMae4+oM+dA5Ii94IofSWXCzH3TGKCQCzHQlHEpuUtcoFUzoBkgQpRt5SqF9x4S3dBWN3U4
pdQ53JL54yNjoBEH1a3jEEQGMkXEaECAqKIxRO5mJSjfVV6r7SA6QqNeDaq3zyCffe7Fqy7aZzr4
C8MpV4bRidGmg9rKHAV653CTgRS9GdtO8ycdrqfc3Hv38rkrBGjI8Ih5nwiKyGAmHoAOcru1+CAD
BACAYUWnDmkBq5wvkbWtrxRYhe2zVf979GNAeCOFnv2OQ4CbIAUgQNRHb48ShnEd19JRhoKgEjDx
LRs++grDEYJmiwY1/kVB5pUzQzdax8yfrXeAdifiFyCcMrPFlkYjjg4QUaANuaxB4z0iv0Kmk/ms
MVp3XaZZxSFJGaTKFFUE8mwXlg8d/W3tENM0AJFNdZ9kSAuh1abox06fyADPdaCACXD5S5AFDcUh
N8k2tW4aW8++MsUTZql7SRlShP0SrpHIDeZU1ki46LEfPUjRXWFNUcAfiRXNHHLMYebAwesL4QKt
acDWAm7/LI0e5XvzgGKYw7NBWMJG7+mrHkI9kEMhB+MMbbmidCRyJpD+6VRMfOmNQxsTmV5KnfKB
bXTIJ5ELudjtvJvvasCdbW2WD1mwN6EPmowY1Aeo/f9kFg8xBLDE7hzCA4a3M4HG5ncmV4/Xibc6
GO0JbNLJ5K9pYbPwlLOzQ+3RRByJ+PMgVCr5kiuhyuPSMPF9f0IC7UKp8XnJLiyq/zPeJ+y8TQql
hKmzGdfPT4haJ7os4eHoQM3BvnaJ8mZ/vO0u9cKWIxwdnpkXhvCgnjbcG1GBxGWu3g55z6C5EKoL
uYqtAKOEXQpCeEUjwDYApQo4FbQ3WE3hxvxHXPlSpzY0900hgNBPsfmCURS06MggIJDo7o+YTzR7
FM/7Y59kQu8ixIV4T/oGOBPyPYydDSSd1WJxMV0wRoBiN3UXWs4G1n6Xb14FlbVY9O+90hFVEPD0
/ld0km9BLIFLGB/tcWbtDcJfE94YhKLVYiXsrBU0qrgjYFuoPnGHEDYdvWy0oAFev+wVK4D3XSxw
jXwLV4ZcwM10IQHQIAdZIByYqUgHcNu8L+U1a7gSJLCsCW25P9av7jLzj39n3B/TeZlZahItXwi1
S6sWRF86BKytwubmQrRgwujHI4uQAQHBv6oYFSZMMAEBn1BHkHsGqDzlJ0oYMjws4Tf9uGICHF8J
SU1SPIDK/PkkuAfxwfOUT8GYS8D+4RaIRIZP2xiWjmhQCJZYhgk2GNr8Rl3lSSvqA66dOh7CxRSE
QRt/XPBgwNopDNTZJf99CCpXPiugvOhqGr3GYPfVTdkdOodJs8v6cbtRxK6PhC+3oyLGMRPehiCC
RYYkDDthWHL/b6vPLbC+L66QNZalZo1C3uH7BNgU0w0PjWURFRh53sJ0qCOpIltRlkFocvLJ1Oq6
QK/RgBDy1HAjKygsMsgRLrkkUr1C65CFkD/pJtOpbprR05V/RuObfxZyzu9D/l6g48E8Zf52xpBE
oXDZwiCQW5BcSN5N1uHajQe3qASWDSfE/wWcL5iI///icud7R5yh1fC9x5+80aVku+JmOCswP6zp
yedesSSEo8OTw95bXbuCABc49HEqpIkzcDrr9CfZl46KNHwDel5oGbzdkijwYr/9dZ82vNBLmDiP
NAiKEmn33JU/FZ9Qrs6QugaPveEl3Hba/UC8JuiUdFA4CUJpkcdKR7+f4HCcNg1w+ShZQSFmfrYv
97ngRX58QSOPP1KqFMBF4ghuVZn3WnT3/Bzgk0/Vr9fu0/RsDoUmyfcUi2LB9wFATA5C+kqih61N
MliVhUtUb8WbH+Xp4aLog6pPy9GnEuaLglJKaJN62bxExz/nT70LoEzvGl32FbAoAmFPdJbpnQYH
sex3y/dn/uBv8Nc2CWkB/dEjoIcPfHjreSCQoWXwIRk4jau/P2EcS7IOHPkLpOa1GSn/L50XuSiM
9IynH31Tixc3FLF1SjhcUYQKGlE2GwQMHQddXogWv60mMHaxouzg6Hv0hcDEZXMkSo6C3LXwuRAn
+27/+O+3wZmtyqOQDrF8yHufwbXL3mEXfX/MDJeUF2YzHIGITZXfDSlPb8FBlR8icGRz//hGvx0t
6cBOfqucXkq9bA551HKKf0B9jl34Nv3Y8ilJQfb8L6PAAf+IXIjB9bgLBvAwZkGUgSiijOqT61Zu
Wkyb8IJrfMLNo6oin4RgOCI+UQq/U1IZUOtb0g+UMoqKchbNPz5wstTRgeqBYl/2BsvBBHq2OGdG
D8EFwddBMg25+Gj3uyexacKclCPGQZGTzh/CqiGcw0boLOiHyjgvi2kQvh1YYaIDISnIP/8+pANf
CW2C18SAKihAihn6OT9It+IUkvELt1d0DV4WE6hjReUI/giqIEQg4AmrAZIEqy9vTqDZPf3JtXFR
q81KjBj/x3HxpRgzuaZfLig84idmVq5HnrlckeBEHhi5APugOpiI21hlxCsU2Joz/r3XRjixckHw
TqwLBcoL6lP8U26hZEN3TwzL12gWPfFSUD0Fmg9heCO//949UpiEeXDD0dP7nlDXOKJuqXXOTAcf
aLgamjgNLEvba26RyR3dl8wtYzwmpBMFVipypumMJEz2Ak+lNA+xfSCUkKtnRqi0glgeMdMEFewL
yULbsD1DzuZht9u1HAix1g5trdKJZNdGQbC2ODc/ZjBf/wtHfm5VfL88Fvzjw17IQgk9urZ94elA
CAzFmVeRsGflqcizES/xFtman/0KsDSAfWWi82tYhdet0FmE4UgJSVpDdIs+yyNK7+RPdm0q9Mm2
c5m3v9xIYUjmoA/XDuKAtr4ELunyaddGyVA+JMg7wnxHeMGV+saJEcGIRX218mQIAtnH2oR7K7zb
3qg3p/R36dIIX3IUfoVFie2wQkuxUv/s0aDu0DIfDP56pd1bUogEbs85vFq81uvNPZod5n7Uo6xe
RAIz4McoT84GV4dy5N/fYDl6WXAmdC8DNcaB4hD5k4Mt9otAQ/yXzGRR2Xviw5g2K6JAX6ayULl3
PBTZ5G8OFGcb3vnkEGLeZGu/rXVfThRCPOZCKpPiaGXleZY8m1+k8Y1ufgHl/x1QqRKmtpAr8PcB
NG8CKNkkte/hYFsKo55aAn5azJc43LwT7PgvG6OyuHJCCdlsQkaXT+JaCeGpLdq7kF8tjlLCBzF/
VDXEcPKTuyzgT+n8Rfw0ON1Ra9AYZ3N5xDp8fqGaCs2V+TDToyinUcOn26gtRemfnarb3z3+9Sos
Iv8nQZj4IfvdjmSPsLF3lAgd4NW8cXMkhRecFZBguVRxZNyDMOuPBBHIguAbuarJxO9cMepcm1Q+
5A4DgoQoCjkYEiLVXDG6bYtjlTlROLmK/kOHsCkIZJkavhgQ8S8LKJ9nKygxPlJj+gqw8z5fFwPT
imXgVXrSfMgKi6UBMDMQXqlQ0VRI5kg+EcEW3Q25NebiGz5NN1I6Hg7FYPSRNOsTd6I8gBEh+uXR
QjWVhygxeWyOp4SVUupareQVdoXU0uQTzQOCbAnx7y6cetksxMirr4Xa1M1NbJ4cgjbJGOQXi9H8
HXU5u+JnZQeyNtSq6TXjoYgxQ7IXcaCy8juWEOk84X0FBJFAwzwxFJQJgyj4WXzi0a/N/dapf6Y3
ChQKOo/UhKNMa0y8g5Bxc4Jigl7E7FVHJZ7n1vn/g1jut61/XpqtvoKuS4jJnWHhNxLC8Z/pxRuy
4AtMNykKP3iFNSwWirvvihrBmAWhhi+weorx5tWlXOwNq/4mZwFQIliRZ8n1yWfEHX83njC56Xzs
jv3UM2yy2bMne15Cjp+PPEqC2AkP3L/s/6DWYb+0iKrY7bJ3KcZaZH2yGb9/RYogZHtQwYCpzc4V
PRMqERyEiPKgbPe189U4wY0TrCDLKZbSsFl1TpyUGIXgjQ6KnEYJ6nfYlN0u5hDusNySxvz2nOw0
1kM8pIyf4xvRzQt30Y4TKusttoQFRgSDXRXD+iXLka1FYI/dkR8DOwmVUBxECwvFm5dWyLOVrSYb
5fugSO1oGjuQmiUzInvjS3kc37xItnjOYFwOi/j0mrlAvuFtsXFlm/Gd06kIIAB75QJ4aOR6iUm9
F703zJQ4r0XAXXJjuAoWhk+JxvhF8oHQNk9YTiBHsrQWKEKwr3WXPITnT4J6w/NyjOT8yMW1UUyT
26O8DmUYMAPb9WseW19iItcsD1Co5b8Wi1y9SE8Ik3S1CBp9qrXi+MXQrTg5F08Swyn+T/RSuNyP
DVcdrERXN5M/hZsuiOy/e1gyVWgtshUlSRLgrOTlwxW2nCyOS4JHRuAkWQ3rLLaWCIHv4SiLSAS7
92aN9/tRYXrbEYQzuSTxs5J984tZvu5GrALVfP4+nm6+LoFXvkKaAevCO8EJ4UO+gd6VeALG1dta
ILzLGu8OLbCFSgsEIH53H0Ke8xXxm0pN/tvTgoDPmvLYNCK7X3ix4fIu/e543GXRv7EOv4isfbzv
oVMh4RIm7GUTeW02UpjQOj9TI+GTmD/xXSK4InzbD9WuOSwS6BxwQ/L+L2Vb8YbcESItvBnx03dT
r/jr96Y9FoRrH3MZvLSRPcMOZdtvSNv3+6IzlmYDHV/5adRmfpHMh4HTDCVJiN4QqWNQABURrCYU
Ifub7ctKy9VLk0LIyvJPidy1NPPkUfyOC71WWUQ+MEZolrA+sjeIhhyRHRXbI4fxy4xl17J9dpR9
sJ6iX5JSrframHBH4bA9LjsHKm6j9YCDzp6PClRM+I+4Mzn2kg8g2hEyBGaHcMkLlQb4xA7mlxvm
/4ov1vFfAm+JHZQ91WehuHFOhNBs6QGiX7PfZvZ+u9/v2/Z+vBnyfUGw4EguAt5G9BB6cjDk3TCD
mrzMorKwG56CNyaMlbUYbtgzzkVmM9tSMGpYKx6/WFCKNvbw0hGj2v+edjmiOodVAsdrV8odKln6
uSu7Xjyi7PqfLWJvyUAILlt+Qnylit2psHG4n4hWKKAsjJ3wmDGflBx/x4VKAaESoj6kH+561QiR
feEQ/k7Tz7fIQ5DfyCTdb079tQeL2iT5q00wRIxf4Ryv/kfSeS2rikRh+ImsIou3EhURs25vKCOK
CSTK08/XZ2qmTs3Z2zFg073Wv/7ApaB/t3SQGLEziH+AR7hnVwRmh/+wsX0UsmOS28IjBC4h7CJw
ATqXLhuQ+JG46v+2NplziMUq4BKBgOUwgToOGbqQo4hpEff7vxf4tz/8Q+/+7w3ER2cgxAfn7YgT
/d83yOYo5OzQksQe8s9AkzUtlPNCZv1zFJQ3CGZE8oeVLUt91AUZ4X9TDT/FddZDRfpC3wSrBDWB
BJnrz5xVrqbZMpUOuczm7Bm0wozGQSjMLMLH7wA99t0RiUUCFBHQ4It7V/vniiPbupvTFSUULtoG
rgwWpiLrS5yieCZMy9FDHj1VPC/IqRvhumpaN9gkz/uhwVYtXZv1ATBlECUl47ubSMCAFyWNyapt
dzp4vbyCWyGxYF+Oskc778lnHe9qxIMxuZKPCFN3qjakhegcGRwTp441St6fZ7L7+1pGmGw5tpjz
ENEgjLAH9NsJhxDdd5RfFb63kYTdbeoT4dPMMS7ZMXed03NhWZJCMCkclRUGZ7RbVhvyy3D8SBZw
2UWqyW35W+fr3uI+rkcD4sC44/zGw8zDfoVfHDwoIbDAixf4PGMUVG/TCHzTyoObB9HH5SKuuwDK
EvXxug0SgtNbBA+UAiLIa/Zcy3+91fMyGGmMvOl/J4NdMVVt5B7zLzCXekL+lmyw9Zg1ZvCGP0XT
/rAfCkkaMEajJg2YLACI/unqqCojdUEiezyq2hW6ki+D7CMDI5TSp99V4Z/eqWYUxoQfzftrIexr
y1XGcxeLZnrbaRe6UiGJpDgmmMoc3glKMdGEwXcZknKDJLbrSBuFVb6Xt6hv+lYPtlY8TDm+ADBK
q2pRdAx1042hATnlaRB1W2gGyK26QN8JQfVel0mrH6an31rM//GOgA1EO/Wa31uYM5YG/RUuLNzv
lCccJl7iFW5/Hbud98LVkbEojCIorx9E6o3bDyF8owcZ85eZzrYL26Od8ynUbWZg4cJEyWb7QhAP
lYjT+mZ9Frw+9TY0LZ4TWWI6RNeU+DXhiSK1TtmQf4ECPI0xNEiCbEQkCelPmKIi5Qp6pw/2jNkl
WXwMluMilkNAjHLCoz8oFw0Kt8K5zW64/dk9wdKv3Se5Vw0JldqUObw2bSNyl1fxJryT73kpdxpN
/04ZK5sb8B2TzpYAFaIfdBHjXGoX0mPevAH4/ffFD5QNpxPNiz8z7eEnRNMkvnxz6N1/L6+XIJ3J
8MsYwGM2bTI6FBPzpo4e8IwdjDqXv4LISV4IQRKbCk8FRDx8y82wXj3Qf9M54euTj9PMz9uh1Frl
iG9W3kHPxOQ2M4fSpbctpsXeeI0fhNX1Au0vb6zS72M4Sb3w2iEpItN38QPkyq0PbCuv0D2mXDsS
hxWcARgWnWSUS+N8Z0zgQveZmSLF+oggkMaNl4Q3zGHwwolGU4WhHqkI933z8OCzdMeGKE48UmHo
NOEXwAZ5JQsHUAHPVdiIN/92myDUw1jCOJTck28Iz0ODt1zPINUdyhUqkwQukl+U50HtPXF3yqLB
LhapM9CKu8lbOCansUc2lY1kcrBDjUbcCVHAVT/QSILtOaoC/F8nHjTQWQup39bJ2sSPFejmh/i2
Zhg7JzSNvQ0TXyTAnftVJxU7IZ0f3/m82mjjVkMx47IFCqoNTilTFXY6XFEUmIO+fz/kHI0YW4lY
UubZ+t9DGqpf1lJD3GFUbOCRXVi+rD6kfc9JFmVM7lDVkJO1ZaXq5I9D7Ok5WOm0lZfeHOPOCIIO
IqN0HGA5y6gbiPDURfcpAVVz7YAcUd1paCnGz7NxiDdou/nK3yPoplE3emy+pyZ8rxrs5YtIWeCr
s4GATDxnidln7LQc3j+hHkzP8f677LNlfogREaK/Td7a6E2wXL5vuiMDX4DQTiiFmwXvSadPJ1yw
t1XIPvUSacSRoI152/dFtZFJbQ6fo8cUg2GcxR6wGNmMja/LDnIjqsd5HL5nImg6q366zW/Yk0np
9Rs9eBLJowx/oPiQi3/uN59DiH11/gfb06dbP61bZdV40SGCADqFjs4y6kYZJ9N3Xq4wdkbmiaBG
p0LHoWR2RKuM7xLmzEgUJ+qJ8DIEX7/NXfA/jN+wmJNTdNCuuPYU/F8Cc0elqa5IeQK1w+eZ98Zy
eB2gCLNgGsd8X0xCMYawHDh28KEYKVf+yuHDepFwjTg1tF6cVERavaz7QV5qZF8n1PrQoa+feTlr
9mjyWpENRFKWn2+KRX3U/vqIDvEJtwr4R06J+IaB9+a2629hgRF/g/rzhbMdFdYN9aNdASbtsQrg
LCDtTOfbrr3kcMuI+sK4xn0hhFtkhY2y0mQO/7BvqVuEbNKUFIbF5vqFAylyfNDgE5Nj53sATayr
gOU/1hfmfCVev4LiD99eHCJDSGTdx3/Dx2J2+3HjVf/4QlX8QjrpyRDKC6LgnHflyRwHw8EoDSr7
FmBLFuruyzfHIr2uCB/+T/DYoHd0YXLq/hqKxW23/vWHD8y++TQ7zvM8tx6Kd4s9/sxJvn+RNSWO
n6T275X9O7RnTiblL16WG8HFHdL43JacUPHfe3nfs5/kT8/4eFgRPUw0ZJb+Huq1J3yE2olW4Oxs
szzK2spLV8L4eHY7k2mq8aMJ99Fg95rudb5admziAIdsKTfS6bCPpyJo7FrQupdCwIB1Mp52POpm
fzG8YrVBKL/Z/QYrLYegcCHsQkDEw3hJQyyIksoRl4d0kjPz5hVudpZOIBh/IIdSIHJL47CFTe1d
JMrpJ44QfffD6KRCaQBvZGLOcVqwP4v42kwJZls+xvUyXxgU45AQPMb8owrjqMcC353fWsGG/Wb3
KGK/QjjMklTmdC8kIeznQriJGtlKtjF98uw1qzlTV9WSxB+0sscPdm+T9gQEwH2o7n4m1iEWu0J7
kvaA1FODvhhOHRoKKg0EWoQXQeZHfgkP5j78IN+Woe5ZHdRn6mV1iA1474DK2yztRT9zFr0pS/BO
FchkPKb2HBxLvKmaHeRbmLfxb4hwuLVh6Ytj6wCfnK0dDXXhoJB4SL4w3aKgyWzt4TSX1/gdwfgP
KuLJQVepAN9Y+TNBKyukFp/MKQrLYP4z4qjEu1MFurlmZ14q0bEwUPkEQG6jZs9dMgBWa+EXDp9/
3z/eEvWTJFaVzLBo/Xg4D6uObc2weN8QLhU+oWLpmoVXDKLwmEBokpkR4vRtxKwPbJsNu79VoREO
SQu6Hevxe5MdnocYlsUunyjLnIpPtwp8gvbwPyeJNkyJTUfygDCRSMottyO5o/oIs0rixWKb4WdL
HU88T5UtpPXLb9YG5His6uGcOEViwS5cUAojn2j9V7hIozx8hLeII938e6xxNEuPBUZ/vWHVWKR3
GTRcZOEVVsb3zWMAsqHzQoqFDPW2IOr3M0hLd9R26OHS0QvVVexk6UhhvgHhAXIH4cBQKv/xHQtk
15yWwXv6WUHfbzfNSt/8lmbw9b7j9+KDUvb1J8HK4sMtvvM2zKP35YWsqPzbURLYsidF8lgOq1U5
zVmRxeoxg5vs15tuM3jZBnFOQC/YuHMNi9X9HJ/KzXORr26UoWQN0MCjz1CELqfBeoS7hdP/2m5u
QRpg3T7tNvWBJzTIoRHstTuvkOImTSk+etil8wUPmKD+86VJb1xaLVS3YiWxtW3aQ4V7HU+2aaLv
4X5+LhCKjvglXdviwZMgmR7VyB3162fF28CMWogi/7gKMyP6rKDvwAOiakJjyayAfzflpt6YOxW7
Rc5ZyDHlwWTIWjr3WYUW6cv7RI16Tc5vvHmyTbZ5br6AcbsCdmPUwpVOD+nBGAwJVLqz++QW3wRP
haHPgGyIHcFTYGU3kqBEChf/dmSAP1YZQDuvLV/xBz+/F98NV+Og7bprPCCd1ThVnDE1r6KjJVQt
IlgboOQrP+2Tgd2G2jEdk11LJIbbuON41fqtTz/l3L3S6Y9vfqEMCSZYoC1mA5jxLXynxKc5QEeM
1oQXgEzi6N1/g7c8/Pu+O8pBPYLJP818YymdSINvoHM62aa3N2T7uemF6eYO4nbqo8Juh1WGyMtu
/hBtCLGBGvZxCgGHpgHU0SD0p+0HyfRQZYLJgTKKZ3e2JfxyoDvC5+UIxPC7cg3+Y6JOH5emEXeB
xuCa8GzGuIkwn9F04XjBg43ZqaaXhoKGBwc41NrgDobcT7gc4AclryDxD+strcr7iGETf6+3HJmI
ADyeCukCD6XBURpLxRoU3VZhLVAJ8oZ4Vf7MmBTLlngH4GlgQDiX8OCh1lj8pj2yYbATCflEMmdT
KHkFDn2MeBD2wG658L/URwNRybA89hYp99QRc4Teh9pTvEM6MpAu6mqkN40V99DrhzFG231hO8Z/
YO6ipUO8NOSp6m1vgWT3NhCn8SgDVgs49Nm0tgPOgUtFr1vk4nil+xRZm8OaUCxsdgxMXIVDCG5n
GKF12xh9IRwrrjnMDFpP4NZFR4/L1rbG/2zGS9Js8goGn//fY3naz4WNlzbwyCeQtzf3vhfmYcWF
Z7qHPEW3fdCgyn4R9qb3PU+bzDlvZA6M7X1O/VRd5OC1L2c0L1iK4TjH/8N3JpiHfAjxAkxGj1iR
NWv5qB6bC65jIbX2cpVFr7nsl5GIRaHOktY8sthnEYbPmEUVc337jdCsR6bGTYbvSrcSB4I+yf7u
QRJ8Z5hm0HHSS3aTT+LqLH3NemGFB+NEtSk1aY0LL59yilFkdNQZhICxElG7QPfbS6jtSNl0KNko
sKMKQY2JzYQIPOfoo2Ks2BeuCOngRLWTmtou8UrFNh7+S/GoOvSfS4FhvJwHfCvIPPH22QbPyvsi
qaQjMa1axapTxFN1EeaDqHZP1FQGgBDUWjYFQb/9wSVgRHNCNU7PSEuBWobMk7RwKuS8Txv+ax/n
YKQsDSTnYZ55GopshNUkWOHKevyVMwlbvoagWVuUEsmwAs5CzKoJtS+xmMaNvty69Z276eJd+4lt
Zr935iG38H96ohgKXCk04NL81VJgQn1bVoxfZA36l9kh1rSeQIh46agUBcPeGdnab6ttK7h99VDf
VMu70HIiNU6BHGBAX7qlQdlNIfOyKSAp3flwOtNAiq5Ndq4wV7tferzRdTHFgsPPQ3MW/3HvlnwQ
JoN4oTTiVlYBHdf9BT590tC0tdSmNU5gf3LH31zWLzc2oNu/x8l8YMQrb/GnjDvNma4ZoS/aHXOU
miwM4VnTs3gwW42EEOqoCHmPQsAPXKI1ecaJ4vKq7QJDs9nzqJ2VVQnLnI2BGuRYUo7QZbD3oxrj
izuR57EFmUmXRjN8zD/7fkDv4g4sJaomqtPB0O6H+uJ1abcEc1Y1qbZi30LfoTUikLBYf5e3iP2n
mycX7k02GW7jx4WnZGfAg8qHYgtiwybD9qHzK5AFwBVTlP7MG8eKvOtn4+LmpwbpBxNXPRJhCGLS
hJQAREpcSrQK77C3pbHI982iWdSz15zXl4+vzOVlKBmlCy3/a//ZV5Sxg1MMmc2LD196YwfL2TVZ
gzh2c5uze3A778tjCc+id6yj9xnc5kCbTm3OXUnLNMv3BbPbS3mM//gAbIBgps6L+E+cuQKstS/J
3kSfhnxlk48039iWly+ThNltrRKLCxowLY6vpXS8L0svG7des2q9j6ttU7yeXivjJO3k8W3z2REB
OmJDYzAUIGvbgrpu5WkitiWPa2j8sbLWg2m6ZOfPPRqv54m6rFtl53KFI5FC2rc5bxYSHhLocajG
xYpUVz+mqWig2UOmFLhMFY5KqC8pwOUZys/79DZ7LfLpYAcpbpqPqUrrlTaud2+Ozdp/4tBNy848
iF0FcTsSA05ZGpB/YAbxQCatyk30wInks108ybXAgDfxPjn3pui4lccYZqMYfNDHA12rxPJWHv12
kY56rfvEQwoL/NJ7ZqEsT7TcLbB/oONkc/HbfGdLexCNwFQitgW2AHkmzT9+MtXCjMEoBxHnDqcz
S0y32BgowsGpIF/DmOFmY5w4f5Ayx/nXw5+GLLz7wzWP2ZqH3gvcriwFYwImVuvy8jn2lkmA7ecc
CXGneBqbNbODrwjZvc1M7+UPgGszzi2yh1AUH5Eh3nXiceRpfupb/en32JctDMrgpZeAXHt63O/f
9/xAiYo5eYyEz8KEma5CXv1wh/oFuD3L8P6Ir/m6vQFfCpgwNobjG1eLUoFi/iL3sYwd9s/Y8wya
oX6+w1NRcVzJ5kjMNft15IH4ksRrjSC2FV+ScU3edjdqj+8t1QH704U+ArflioMCNB4a1X3aUoMJ
g8tyRK/OFKAM4ll1eeMT2nhx63O2+n23ZEwJaiGvqn17BrRcKXOwCubiFJigFNNQQNOAWdd0lHCc
jAqHoCermvZBNy+5xy2IjzVwfz3pnfAkUnDzs5ns4CXbWKFALcYcbM0C+JAj9LnUnEfwXXZHNoXy
KBLFwSV6VjkjDO2QkNJUj4n19jnE4EQpQ0KqWN0yoFXt1SNWKIykQ/qJsFwXcGi3LEHVdeRACz7E
GF028ceJfzTmcfijzbA5ZQgToTrbPuK/wbmNNIM8paHI/COeC5CFjyi64AGURIapgcHoJ7itMdxd
qqfqCuB2MucgMgiikEIF3xDBI9Moc85vyOfJpj9fnRnr5BBT09B4H24jNXptushcmNNi/J7QZysY
KquzhEqMgu82LHftrmGnqg6gsM/V45D43HY9XDRmXD4Jh67f9gsXQj01VzBIhP84DzMjCb4RTtFZ
bvd4NItMtd+zG0y5Gp0cxm0Ivje3P80pJyrIMbysyNz30H/0rWoszOzTUMYcrr/sLYkWPzxnfTFR
QKNJLLIFAhJjrDFs9u9lHjaLaoq3mcqv7OysH+EEfiAhXl5+EijWD4UAIwgSXjusKdUg8zvQVJrd
Pr5ntMUYqZzjKx8NbO4RFOzkqCf/MOcKGCAghqyhXTTras2+TOUuIR7C0+2Untvla/G7gn83G5AB
3DTzg8mqBOC7CvSEXa/HJdMYSvFWF0B+z8l3kocs+QMrpBFgGsYHAOxPK8Mo9GYl3CNPW2fkeQNr
ZZDH5WEBwaKmnhF0FrK+mbyKYd1mFwac7OEmOQCxC84DhIovo7yNNN2Ih/w/Eg0Y3RpM/wVXVDCF
MFrG/L5wgp28rGGRYf68b+bZHTed+7E/Mdbo5xbtjGHlqHYF4RGGN7IwdaRNcdPZ9ifF2Ajfk2b8
8cWj2pk0Jd8IQy51mSO1eIbIy8DSWGk3mFHEGNpixEYIEW5zxRi+zFZZKNPCx2lios9Y5zZOgugR
OocT1kLs4ZVuPRH0CB0COVxGmCZApSNlnEFp/o7SGdIy6OoC8M5m3Ujf4rB0eUYpZJgPCMhnDNQb
1CtGBNN6Uk80mKrv0XdietmkHw2i+4GbPVIjOdKXFSEA6YRAUHxEBcur50PbntwAgh3J08JXAHrS
RdJUcIoRq4ze3m0tuMWxc3cf0e+IEdifigCRnFA4sRWTshSHCHVEwKPbEwebQMuZ/RkLkg2cF+ZZ
KURAYUUohueUdIQAEQfERSezcwQ/mgtO/cq0HA90ch2YnHv2kxBOeRQ7XFt0LwM/Ds1QwuqQkSNP
k1p3UoLE1y/SRX/DQ8IPJIYjyLcgFd7dhtep3Q8sxk0DljegDyUYDzqKwceC/PUMK4ILxMScnhGS
CdZHVjwS/sUyAsfOT6PO1/3MhfqAxEoX87/xY/wJCRVwsJZ2dN/ckDG/73w3GdNYlcF7i+ERBIwf
BhXF/h09aSPy+SdMl0/46zWTNyx4oLNhr7Sml2EvrsLfWrvoR262wnu6/BB7TRgP6VK0MsWlCGma
rHJZhfHoMWdMwk34/ettUc0GghIjM51mBAQnqtg/ECtjhAHgHzPl/C5fYypbhsydTfsNWyf3bphn
PEHL+gE61IvmaCjoha8787VAbPgh3ZJQory56SuvEnfrvtp/xo03CPoMl4UVuMyzIUMZR8fe9jet
FiIjBkaQtgEj/HjuSmO/YS+RUPgyGcEtmb+Y1/TvlQir7lDMlIGHxM9+mz0dipcTrCD79/FK+asj
dqV8wSYvCUSdw5BjZiMdsBrfKYf6XO1pdPEFoTDtORSeejn8kulCiEH4juj7clpKPsJn/VhzyCb7
b9Au3j4SywldeH2k1DZhYkUfLutjzBiq3pYRzwHg1mMOS79OW56+xWy2+9fltmigbBBOZiEtjjCc
fvB5+U2IL/L4Qz3zYErmsMVqjJuQqzIjXkh/jxAP8EUmXACR8H3C+tgGrX/nqtKqAjTNjVk8Yqtz
Bk5/+nax3cZ7U/SyYIV/8vEZaQ5daPia5+N8bjItkkKaFsbYCktno/F9inxchnwu1JucORJFlrie
3QhsfqZdX4uHLwc5KkG2+XdEF1CE8rGZinLy4cSzLpDA4c25wSOey0GAxTWnf7F4BLqfYm7YeEyg
ajw8NesHhGva+KCIlCg2cxB6ja6TCHm7BJ3R3TApJxL5uuO6GN++I5Mt8MvWJbgdsGFLtB3/SyNg
kUCO1RxRfpYTY5wVI1Q+GuZRTN3bobx8XAdL4FqSEs/Zw+3ukweRGweAa05kQHNyLiN4ILCOfrSU
JNMJq8AbEyua7526/MBAvpFVdL4zpIAjPyVY+Zhg7EjjA+ONAFGsKthDytzmVKc246V/QJ4kdWgM
8gcwiImBoJetnReStUjHgw5VNb5N5OWou2QR48HLGYYUW/Ox2FmayzeSNpg/Hi4rV2bIu3KqcZYC
Vg+swRXB7giEmZIKXvWmr7B2XC5nX8FZScRhUCpxqn0LJ9vZ2tOO10XQbIU6mRAy570AdATNtF/g
VbunT4uyNYJyke2fewWjv+3yPe8fANo6YdoxRJ6b3S2UhOCLHUzmGq+zE8JWyiwaZBzc8Emi0b76
9vwHkSe1rtrbp11vIIc0TgzlGvEo2w/mtqdiOcAG7I24UbiRPc7JH6/xOacGVwv/s/6VoGuD6duL
MHBTRATz+j82spZme2jGdtWjTvNy3fuQspI5d5aqZr/BsD7W4KKun3u+E7yXihtlW0yZeW73ryVx
r2ssxJ7/nIlinPe5u1ObBkDGGGWLqW99UXmK+bO1UjT1tGEYc2LqwKX9WcQAaNDrUbCjsKUKVYYm
HqVoQBkgnJWcZhsvDpeui2ItPWub5ppsxGrLqOmfttSndxeUFaGIfIpx6TN15NQxUWIT1kZr/rZK
TquvVW2VabfUl0Apj0O7lDQOhd72XzMh9u45t5wNGaO16cYYJ4v0Ekw1QFJye8ekEQ79C2XiCgoB
RgpWKdstnnn7Hu5yIg451ew6JVCRke/o/+um9zkvHzWrxh5g9GPgw+cU7PWVSImk6+B7REkCHR0A
4w+3Qal1XiB8EnMmq9RsnqSHLVQFcC6+6IJgBt3upwxVhPVnonsqk4fMacmx6A1LgD2gLowEDLKb
crRUR8hUs/YPzs3/xRmmhBoQ9YwdqID/BxYXHD/cP5CamKpADBkxhx4zJ8n3jEk4hbAzIDYQZGb/
jWj4xeYHi5BjQ4wBsaG27SAM3dAlLxjNYvRzIvfIX+Ab3ixBRxNpw0xCIazBA4U02YOQ6EYukSDC
NVbAoEikMaooBZIKisEUEGDDOL8D83PgkAAuHZBAwhUJi2T83UrAqym2oRZQCDNPTgJQ1PbYA+zh
TYZfEEFjps3qAPQRHDEZw5ohP2CoOTJzFMBFcTIeASFb/4bODOMZ0RxV4WdNFTZvvC+aKMqwas1+
G0WiChP112fBGvUE9bgisIkuzCuGqV145eqFZwzURFYJHeeOAa9x+M5abrnFAF/3Iackv9Cu5B1I
wov8sSGpgJEsbl3z31TZ1JMYt0wIVm4FxeJZ0F5hSouoZcPxOqOap6ljcq1Qs2+0MAnqM7CtIcaj
oLvVHs+bVuxEVODPlbkxO0v0axAj3p6Ma40uZvHcO/AtlsWUCmvCKoAdUUecuQz7Dwy53+pEFym2
sCPETI0pNCfRa8+hyuUr5tU8WzJdY3N54IaviQOkf/ogkhHR3PBhGhHdQZ+QQEZoNrhrTYoFc/pu
FY9lcWWIH2Oeji9cLwDBlE/k4Jje3ReRJwSHQ86jsKYjEFJTUAJ4fVDxLfYQVw3E9CsekcBppUBa
p/Eb6iwxwj4Ijt8eAWy+svUPsgZn//B21wnmDkeO/cJrQpofF49I1nAXYCgCa5Qr5v5LyvZIiVm3
nKxgU/f95xL/9aYPcB+OdkguOUUelmdzXmFRi2H+9Ba91kQJGeDslVs6GMeStTFwpBkzhcfl3/SC
51GP4NsghM8zcqII9DrqjgoGae2cRzD/5qSgHNInyiyf5F4x7SbSmgXt5CtMGPGA7CDDv6N+UK7o
vdJZNQUmXhQmgT52ge0HSIbmMEinqmeLCz4/7HHZ+DiN6VQfU8lRI45CugKmu7a+hFrwuoJGkdsD
65R2A83yPB3JI7HtGUPWExtb7+HWiZMS0T0QoMdDxl/Gfe+UzML9rEVprhImKg7ZAjsCyPGgPG9m
K3gKIZxhm9UJtwgLwzbr/bvl0cMX3gFollDjX7+ncod1BOxdAJW/QeWQelZzs65S0A/8J2IfyiAW
aBgES2//jfNtzIDV+mA7YjCtK61J6td7rbDqdpifFcz9EzEQJGr5jf0I3wJEMo7+rbS9P6x0Hx9/
q+6gXgy8VR+WwejFqo7vdkwHEdOPCQNYc6GmTl37Xyh5X6sx3ZfpPsntbse6DoatgGJhplQ7qTnR
mxWnn4GPT0JUmE967VxL3WqW4WR0XyUxQLtnfv0XLk2UlThX4m2LYSM9HjdgR8AbInmqEBgvUGVc
jMJuQBc75ok4BOfUswgCQdx3mN0Uq3wmh/q4sGtMSweMK2W8lyDNTLBKnELTXPTBc2FG1kB9wy+n
+eQ5rYm9IbwSghyezKypDiTQMRSbrI5+4X5q69O5/Gs8JhkG3+7TGN5pZxnBA13craJ0qvP9b2CK
UkOZkJgb605OP4BzEIQuxIu1CAuhCFLXJpWj7vTGyR8lzNvECsvu3h5BH/2Hj3WDmYU6Y+RPVH1D
NR3hL9G9OSiHreS/EIdiY//EbVEaDGWMLN8ekSIxnQrF49MtG9tkG6QmVDZ3jtn3VH+Pc0RemqdU
zgD1JuSOEaowVP3EvzrfoYMczHLW66lOgu+6IFy3Gt18yV4fkHyJ9hs2jcfs0jIovVJaVaENxSp3
LMJXv54SPOy1hE9yZmHonLu5+3HrzrtqAbZ6Q7AcSwuoBImvYFdYdizjbbrGjvG57wDFS0Rszz2Z
Lth8PRxcmr/97Vqi5cdl8vDYqYfmPLg0I5DVeDeA88EZS34PTKVkiMuJtMPeFOe7g3l6L8o5ADVz
bYhAT4Rrg3lvbuwkO17qwC4bZXcfcVX4sgdzMed9+lKgkUddTMhVcXoWXdBSO/12zAIITJ/gROT2
PHx6h7rXegdINa4+7qPzcxRXOzESfqxU/HLl+W3T7zNf+JCxgh/3QWFSnDBfP6nX50Jdi2EApKRh
S2zzJzJdw1ewwROcX0Q2fsnvRS4xDB6mxIOwdgbsgaeFyXw22XPQvtaMOr5H8w8Qa/1e/sKX3/fp
TQJ10q6guMx62xyKC93qLD8Q6zaqQuywR5yMUiiz5CzYO8lrJJiiNC7mBlOCyR0/wM56noHhMb5i
TGjQ+/PVXJLKHsWabXIfUUxSNX2F711zwtHkN+NUgP6QIzwgB4ZDZ830W4GGhrs3NMiXCptW2Gb+
mP3s2dVua6jLaH5QcAMG8NBdBcp/VUUT4mhQVVDB0S0DjtVDk2Vs/b1Gyeznfqj/MfiDCQeVrXAr
QHkYLbTJZNzdhfdHj9IQlhnHMlFycJEgytKBcbZO7ivG89qJLzg+PZgaWO01maWLDDpCuYAUMc1X
fwPvBwKsYBpLPodb2U/WCm/Dxy8VJ3CFrttSae0N5zOT3HWdTZ/Y4N6t8iBpJeV8fw9Jgzf9wl4O
CoAK/UDmCzRPPCtEAP7UTvq8702yg7SDy8JQEZBo3J+zIrhZ/w+Y58/sKkUY6tp9T7jMPXB1jn0d
AjCLiDjE1q8DCMETNUwm/fA+qU7GSpqVYzV87ZIJo4wwtzsPtxZ6rM7rHTKOf1gCavjZSVFvg4P/
+8h5+Q1+Mxx/qUEnvUMb3JZJaJyzLdlAb2FNk/47hu9zCjkYKsAAz228em/VqbJqFxKuS8pM+jN4
E+aEwDeS/6Dj7JQTzox4VEtRFtwnhTokwImMpG6qjORpM5MX6rQ/JSUoO8qeMLOSvV7Ih4q4Zqxy
XIj5FN7PNaLHhFF4hJmRRaAgps6vke5hEBZkgTaqsXBkyGL/bGZ/CFQbv0Ia+8PApIhu49u4nL5c
c3rfyqPbOvOInfbv3FePCJHZbE17RyDoUvKXEPocGi9ruVz6P5/mTuTTDxmvexAsAfezs8bGD5JY
HKTrYAdTnNQsOJKc/c13uDNDoO34AFQ24aBWaB7/yNgGdcbjL/wERKcGAwxjTJwR8Iw43XDd5rAC
sN1B8VfmNNGD82DUn8lRNrlR6/aob0kCmVZHQLsRJOilGkmYdGA9I+w6gjMCGM4upId07rY9V4f2
2UeYKH46F0LSwj+fOXXn874NNDc/43aB4g6YzwY/FHI6sjN4LE1/GPA4ApMBSTE3iC0kfb5A9W4X
XGvrxuqgNUGmRm63Es0v0LGgOVpan7f3I5Dn398AGvgA6rCn0q0xx8kZ3fEjxhNOcayKgJuc/ply
gIHVPTK2ODoCjeY+xVIMkx7GEtyQlM2+YTfQmJE6fLqEHBjoZdtBQ9rQUOqL36T5sAKAoT1JLf67
j/q2sG4AgBwKrEyNQwPv7B60LH7cDnFTxtPnjZcQOCtTbfETS5JEeoEJCEW5CrrPQATgC1uennC0
V/wv4TvYw4Wf7zh/uz9pqTIPtmoyjXBapF6TRpXpc68fnq3da+yc6WDl4bTKEcN0YPoDt6C2g4SL
EWLhE9El4+8GvHBl9nx7jhtpRo2iv4HkAgXvjB0WovWm+C0TDKRM6E9YV93C94H9i6LmlzhatGU/
UHbz5wGY5wcVYVo7CqNsGOpfrJHIKSORtC3cd36mKGkZW2InD42SsrVvL9j+WsAGIJDakfC1nnwG
XgItImMXZftkZ0VCwE0FZk5bqmwaCVNJxOIchF8oTViZ9jwV7y+LD1ZirE/flXiKOimU4X3FRpbc
HI3Ls8EzlVc+NOwx3f4rUROY+CvA9XroWM/GHu5nt7l+6HmNtHxIy4GYEI9Kxh/ZtDvUANO4NpPM
84O/1PKBrhCy2MgpYgxeCLi1hk2ZQP4h8QakafRhUlR7FfM7HGBrOIm0Z86vFz3NoHttO3XeZdcY
a21SgKCQjDikrlh+RxwvOadiFBOehl8eIR+dkxiO+Q1/pl/xVSJcGvffDraeECNywKAFTLVpvPvd
7Pra/zkcCI9RL8R0DOt37AbZw3GN0Bl0Oirjq+vDytJdCViXec92MZCcEkcIGkcaDxjS1BSHurXv
5/6Vku5HBB+dQmuTI1FzUnyd3sPOavve835kZ3I2g2oE7y9L2bn1rW7PefNGhE/YDZkWjJvg0AKG
rfqQfJlgH3PwonHp5fAE183yG9ahEWB40fqNGSrbAsCc7s6wTMXhADtT0+uwZdh7rnxtNI/nck7Z
FW85PLvNE8Dsj6OoE8ugIeGjt4JEAryDmuiLz5oppuHUDvTUNNrVk7w5lxxegmiAMYA0ehDQztXA
yiEIDrBtGBkU3k/fePradwPPhoEufTaluWLHucUELsMvFTiTE/bmAYy+sFPBzrK1eQAT5OQfbsok
PlmAPtHM9nC/xUultiAVx3PmXnCdN9mK4RjvhsTYxIM4b5oWT8Ij+jhoU1ioK0ZjgklsCNiQLpsu
jNwn4WkDRJDscm486nXdQdlA3XN/+umMtrrAfVkZ8/8RBqRwVzGuULy4b4vRP1KWDiiJat9CItMQ
JoXh2NNNFbtBHgYC0E2FPMIcSRBZJ/oprcYV88jBGnZRwWAwMj2FQwQmY77izvuPpfPaUlTbwvAT
OQYiKtySg6KY9cahlmIEBCQ9/flW77N3dXV1tW0pYa05//mHT886YpejOSOuJ8C4ziX1Fh50Q9QA
3vSohRxI0j8LCjS5cLxwOshE9Riw1xJAo3z7UOGfFPi6XNo5hBtPy91u7KoY59DyJ476cV7cxRwP
yi2MNLkfCAofazrCiKaP/I1uhmDEcqGCVnGMMcJ5unhtyzikfywmk2puY4bagRYg4cGRDVrE2xDT
/Y/FU6rg0m8b9noxCgaqk6JYBqijU/8SEYRqxgJozu4W+U7AFj15Mvo45fg8hgHYp0dOk+uvT56W
IBo+oNNALYC8cR9eNMCwQbUdjUOlmDeKia197r+8dIZqlFR1HgwqCBGeR9cRtCzoG+A8xaY4ESF8
7aD8staZ2jOifimuNcOZMefKVAmq4vXLJlfr/bUu2+VRW8rtoZNvpXZCMKHiOa6Fd09dywsQ1FMS
FWf5oNyNFno5oLL7mxW3YkyuncFlSSnMzy1cCDXQBclufRFYbBaAdaWF8uU9T7zfiXvmWQg4Cchm
BKDwL3mMA8kZbdF9ACngvhoRPKyuUcFFY683UV01yNb9uUyRzbVCDLQSNfOYgW1/NyQI9nmRiKH/
HkDuFJh+u2SunChOuOK5EOQoPb8P2h6C+mcbz+4438vRk0zs3qzaaS5w/Rwzxw0xefMm6IKH+1zl
k6ODbghF+jk7V1tgsaCgDxvvkeYRTNhthQKD6mT7mMnh45TMH5E0LW7KDcKDtlX3jyuIIJ6sLI+A
QlfaAYEDrpszgBcfD7qS9yw7o4ABRFxQg0JjH+B93kz7U3q1mpgJyYMwJv+9Ayr1leark89Eng0j
bZqQB5Ky63jFvt6P/nFR4UPyAb9igPNavmqZugMow64AZYSxBa8sPzcLImktzaFJGe1o7RTALUCn
WueCuCOZ4vrbQl/94iKpwH1cVhaB3pCw55nLFjWtd9XRquG/yIIy+2ocNKQdso4ZbwwAq5d6gzO0
x8RuViUTEV8liFooXdAokDkKifzT6OX26K2IuABAu5sCCxNfPaxFvP6AmWKwX2OmKDA0+Jaix8Ls
ESXGpfx7X17MdJiaInIEUl/2dVTkrJP23UZZ6v77Pxh5qhdP7zZ4XVC5ZGmZOQg0KAy7JaPcfwif
GC4OTAx3CaBmRGkgAnxfaO2e+wf+FifkHLzX8yBgFsXjh7YYirLJgY7GLITttA9BFqb+jG04UFfZ
tjqLIS6sUciEUwldaIcytDAGaMNALEyYLQq8ODwVWldV9F/DGAxA8Oi1cCGOkzFgS2LWbA6VozG+
oyfixwN4wIGG4c1ewBjYTOMI+JaZWU5gFXbiTr0YnweaPVIwBzJ5WhUwIPNiAAWINLN8xs0AZxZq
O/FMD8KSmCAUDwOG1+hELG7/I9LR3pUBysttiHaMthKQYPXjzt3L6w7eN1BEJ4LSKw26PhHmZj+P
EgigCTQXNi3WjTdwbv7zj2B7an5pf6gTG/KIUVNUFCvwYpKgRgErR7LQ5/Jvmnab9U7fDoguOPbm
CYVbC69f7rNuIiHkN5zHjTS/vBB4JBDRf2Q9joIXrsfTB7UDi8ojvbHKF3CU7tAwlasywn+Hm+Qj
40+ZQZFTgCMlALoiJnjWjnltI7aEdGiP0nk5vPziKSAjst7mg7aQjnmwobtnU1HYjcGMmL6ROV3Y
LEKD3KuagFEhSzmbgfay4T4NALsQoswedC7oa6FiBvll7MnI0dNNHVCNI9+faTCFBvu3U2y/G0g2
Pm1AL2i2ANlczO31vqYML6CCxuj4YsgzHxfxGj/p+ZftUatfsx1L+PfGlsJ6yK4ECfV1sseX+qSd
uSlkAhoiCaUbw292XwDWag/YSfuQsuByK89/wTuiqcppBmXYNL/Nw+9RJYvA69+GdOKx+V1IU0qS
16bYIN3a9hePdWWPpsz1mHU29GAssy+cXllA0SVdhn+fLYqXxM/9wifniIBj7VKRiYN3CRmV6CcB
VFEAMWrlKSr+Kiazoz61ZCxLN3mNAAxP+im81kHiS3OVgsJkPMI/yg2lsqCEQoOtcTbA4BP46zSk
DoKvgwpmV10QxVWIKAWaO96rC8wQfOVEjZS+HSbnyuy5qOc/xJVrxWunKRsBftifzHgFCi+SAdpG
+6M366EOuC9h6463ypVVrom6iAocDnIjZj6CrsoZvSIHLmfaufrjDuBWe64oz7jQhwCpiUPS8/iH
9NNiw+9rogJ7AOXcBvvfls6NzaXcH9f/EhfVaf+CYBhfQJU9q9yL2CMoKwHK7muFXuQZob9ZarPe
Xw+WMFARjkXvyRMUDWHvhLXbR/Toyj7GYLPfrfYR78IQCUo/xrBEwV7wOX8FKmzU5gz/QKFp3T+i
zH5EpC7BwsFcy/2x0cF/nD6n5Ph5RwxJNPs9OT+XQ5ccdfs4Z/yMElTwcZlUVMuWTpD2eogJ62a0
6PGekJ//vT3SaKao2F3BCSkn2HPYqIvdEvIWeZcMKMhFsaHUO9pivICLQHb5LIF7gMA7GOweLsEr
Adqr5YtJzQ+HAOTNEPy5IR2IInhXd/4TuA5ywXWIT8Z7kvq/aSxGsoMZdEN/LNgo/yZ0WtjBjv1g
NUDqYIh3n/kLHsF9LpLfXlF3fi+LNTZWAbQeBqkiHp2CKmaOwg7Ihf8iijM9HQ+CDukJvpLsD2em
Bnkp53hn0B/q2/GgBWzUBNdqgnrIyaWm7n5O/XJT2X8yYYencFCx7O7PnjRJSFvQ/VnUMfd1vuaU
fs/FNieaZJDpxTk+9yFGQxe4dkMD2zKuXIUgCTV8T78Bxo43Zdqz+1697Zn9OSaghAE3Hou6w09j
qNksVSzMjuKd7ocieLDnCsNywpapYVL8KOGvghLBs0QfHB79fA6XBWNi6hcFMfXDydzh4nVQ5kBb
nJdym+76hx/FxiHHSmM+DLNzO6v3iAmdfBuvj6v+4jhP1/mWawINCM4UdGwWpBYr88jcCzoX+7dN
uklW8DTSUw9/o86Gf5xYuBuHFaxQLH4cIXJo3MFCWZK5idp03+4HoQLvWYMKd6kv0l7yYKeTdj7w
uHK7vpHNJEzMX1MuEeE28zjAwV7fYUgRgDU2moeV0wbGNjvOjzBYi9ORJg5UhwHLXOseSdjUhxjd
QchUWSafmKA+pxyxv9dGPlAFo53Pd4OdJCri7vI59WfQOrHLmI5nRfQ9lMuHD89pQbFif2ExYcsa
1EEb4M0GH6oOk6UWjvbxulizfEO0qk/w0Bwh+/y6iJ2ZK+MEMSNOw862yt8wApuo7sZxSXlV70i5
9FnCueReG7KeTewh3Dt0pkeER7E3cKRluitxYLx9d8f5kRjPEeBdjmUQNBR6mopQTkyIaC4Zn0GP
pLjiTh1KyHvQKel0Bl8U3DFkGqSLhnZoZ9C5O+EMQRPVbr4LTpQS/W5EpWJG4kPJmXwW48uPE4Yb
cCSESKjDPt7x8g6V3eB2X1R+PGGboN7ZoCZ66OWpZVhJEqpGWCS3qbpnqfysMwj0L/++pPZiVokp
AvvZNI4eBEdAT6sx2Fb3yJZGEJLKLWeZmKYRWQvUYgMLSTKG6HQXxoci6l+/nDDLqYwHjK3YHkNs
8hTp0AI1vX2Sk6rCK8kuH0x+4x315JOqZLT44nz+nTYQ/u4iPCm5W4W2PB7kQ3JRrd5EPpLzJLZY
ZREDwWGKj5SCgGKwb6bOfu61Imi3vfWIVpxjZmJXK/RJdrbk8L7co8M2/WOAf1++nL6O/BhjGy7/
N+rYp80VCmGP3edHWSaoXcly4LHxE1BLvNBH+J8ugT2c9oysFItRYlxxhaKzNsmEAFPEV8aC0mEN
lmAingyLUHYwWMMHGOYJ6hzFUZ23l0FLkKGPMCRNgxbaD74yY5jVWKxbaDnwS8q9DHse4fqkOBhF
ztIQ8w4bQ3Z7hGKXUTpmJJAOLUQLIbQd77kiFM3X3DduIoNLHLKJwrOWHUislor3MFM6nIoQ5TPs
/ZfeLqbdF0yOEORxoVjkPFJPE84O66I4vfFyIcYDRzJivnjtn5CQ+dXX4rXypnEfijmM4hfrAjZA
HesagUWzsaudiXmYVgFInIsY0oLZ5t3N+6xnpXABO3NWs/yNxXHAZ2aVwndLcdT8rjvKdXr9GU2u
BRA2FW7uT5tqO2DuiZ1SYtzILnZ6Zk6+xdt/2Qnc2c+sDR4m7Hu2QQn0WZikCRuhzEzPtQutfkq6
FRctKDDWkboYv/0JJ6Gn80dDQFqD4JvBRGWQLSy0+/wk0FOcQ0QLAffR+DpwL3hFpBwawjOKpGP3
zX517YVg+sEYh/opskLBl2SdFlx7HGVpW4TZGW+YPoUnXInnfsOBJIRT7xYdeZJ3W3A+iRyZYlRv
D9xZHxMPxk/Yq1MZ0sHgXgARE5wJjw3hXybjtCH4CcAAnrD0zU285kChddoY42OsiMAQ9mWtJT4T
PC58lv6x/lRxudlPGL9j+8XKGc/G82YGT4ItuthAxu5o3fJVGnFPxI3grFRzWKNXQtSGCzrGMdrH
xD7u2xpQ2IgPyV+70XZvchuojIB2GOcs5am8YCTwOSeThB2mS/3XGgMFcTwXotFnNXawTwqkMD1n
F7qFFhI3LTJI0G3EGQOjLzFrxFn0xApcTLtVsU6v2fIB68HhRfHN565A/POep5EW3PeEVb/3gAGn
zwLagR2PdKLv9q8t5nUu/jKwO1EiXusrpQ/1NMsqWQHQHdhf4Oti4w9hFMbRApbqAVYNLAhBleGN
JfMSlc8xZKoxiV0uAW5q6LWBtuvNIJcSao/ZPSsGsw+cmi94KxS87RvfgqyFpwTfTS4UDlgNZSI7
A6+UkOJsLU8Lv5uNYIrLkeT09xoKjGMED3UKONALtUM8iUUKZPxPs8hkgkiuKfNH/7lMrw9McPpR
vHqTP/+OvvN8cySy46Jc2IJirhbMSiGLUT/G1gcLliPRTDaZ7CXMTlX4+RRI8rAbACzj1HZe5ZX2
NxBrCwcu+Agmyjpdg2c0urzWAnA6piRwktBSoQX9UlgJpRYDsQf3ZD5nJ3VoOV8L+dZNytVYOAhs
fjQumD5AmkzmrDg+KIXgwLSnR9jtWHWXx7myZrnZS7LT/P3rpfsQ6YhLmLyVjai3NaeMnU8BmGjd
YdD3BNqoYjsW2+rtjoMLl17K5Q+iOoaut+GUsdehqTzq8b9v5avn3xiTF5o9so8hTFZ03OKxyBzA
SNE1AdHh1oNwh6tlANv+5QIaAiACt+bPNfYLdGN4SMHxXsFyJfqqsZWH9325gJQkwAOh0eLSvLfo
GTrBNyLUGM+V+qZEqaDyX5lR+LU7XEn+JwQSQV8Tb+RQGNbWbnfD6hRgFDXaTfV7Ozo75s4ubKn5
E4pVOi3nUMOdVwjegbrUkKKGpTrbgozS1gCFWQMs4yvWFkIUJ0OwXhsxMfUZVeuEHj0cLT5bEJkp
PRR6Aeq0LqC7m2V25+Gzt/qeXots9ZyzK+JaQlzfDH1MxLwQ1+LK+yxSFnwi0GZwJEE+qSqoywXt
SrM/PuwleE7lDCrVrX9pmdU9J1TurmC045sflEI3Qw0JJRtfGm5Q/cHrfWE7AVucMlSaV66Qxw4n
v7DdvGaNo/JuaoZmuJBPXgFgGeXwpvS48bdoHQcBGw20/jlgSW8nMds9LpEz5rcXzhKUQaxTtL6t
3s7yM5S7YloGsEreBItcmmxTlpgzkWJGq2l9iHOnnfsYoyUjcoYc+E0xTQC6taCd9Bnf9HwexmCo
ZUDQLB7fw5iaHbfFxinKGSo9ZujxPl49tzABocKUJpFSIGYvR2Hsh2vFE0p07A/bSfOBgwYtPCgn
KTPUfthFDypEMBPMuiEToZMfe+rAespumfhD2VOPbvuY3+k/k0kByfJ8PA83jMrgz1DXFNvu8tzf
QdlaVnOSv3v6cE4LioBMWpDroSxbVC9cBuDzaPpLI1GtcWpnlaBw9hCHYy1EBMjP0UtGKYA/87aa
FqiFofkBroLbm/mmgTBg9x6GJOtSafEx3KRkN0IDxsTi3C3fUeGRK7iRze4KV7dC59M3lMwa1joT
0Sfyzj6ZIwQJpYL/xZ1DVQoWC4YClRDgFxMwiAwDJnUGSqL3Ptlnfz1UZ3v67t7ud2KIMZigd8Ea
ZBMDtcAvSnTW4yKUrZ6ocllUi1Z/bSXwkdtnqD+2yaXaj1ejCH4bV2nM3gJbozIFcrP8ULme71PJ
jVcc9xxKxiEvmF4xRltp0fNEqcmDybjWf9u6b4iZ7PnF/715xyAJSgoisse2mcWbmkksE+6xDtah
/YF6wDxjWOz1vPcBShNPuc+5gaO6r9/P0tDoUngdAt74okih3A8BY0jGw7UD6s2nMhhLKjsxFlvA
bWq9dqW6/LgYqTWceJQr2lIKnxSSSiQs8bD4Ex52IAJxY+LQ9UFDlW0gTKpvEwztE/DKmfkm/gfe
AANuAqDup8fx1JCI21own1JPnXFNl0xRaUxIiCabvO8M0EsNF8/TABYQmD/FezyFiRjVKF7Gdtaa
/dTqFn3JqnJjbBQPdJ1G3dhSFQw/bhL0Q6CcB9xEFG4LGddYbApUsurfOwDS4XRIAusBIFS6Std8
2YL+9uHyYpYg0JbtcaMyngWUvbONF+EP/iYCtT9gySK0sz8hWW3DxEzDzsbpbPY5UUX5g93wMrxI
t/4u86YV+e4jEGdW4tgdUdrWOAj3gE7GsyPF7SiCpk43i/AMcSdSfJMS2hI2pEeUTEKA9bV2MPwI
zNWlpzVS5o/Y57Spf5B7tRBovkQ/WprdGIWCOUROim1s7AGZKFf0Kmu69hNvR7k2y+/dK+ltWCQ0
IVQrjPrwepuZHCK3zfbSKdkPGI7vRTYG/nv2N0zmTENq58v4oA2ZmiR7FjYULskfN4AYz3WsfySB
CLs5YFt1U86AtAGSSZdEv0AyGpUHZoAUhNCm+CiNlJuanDDglJGjgaIf6FAP5ZGY3OLKXsJddKDX
rqlm/ymG+AJ+82uN+4Tivc8ozGHarR8r7ekxOB+xYH8MVsn8BG1oUJujXbEqGXWTI26O4KDCMXq5
JbZlmExhmtYTPi4fjzjVYzBoiPQi9yu12o/N2FrjWsSucEQ379Je3huTsXlCWpNIUmLKKu0Ihxoi
jH3oWRx9/xiEHAMobOm+ch47RdW/PzhYWOWgJNFLlNV3n4nub3ncaqrFGhRTfJHZzhK1lk1wNl7v
qc94k0jWv+ZUWo0vLytfvTBsD9XzG64Ii1fLNGS4yfx6WeOwQjzWupySMOtnoeYP1vkBRkHYidS8
UOElu795NyUqE4oeY2VL1bEh9FPEGbmPM4yLy8tMYDbwOu0C55duWtCWKLYY2dxd5BCzwbpdvfY9
J9+8Qwz7JsgguEwm75OM0zgdc+P3NoQ1/o2BRocwqVRgHoNFRhMZL9VA76/LjbKDrnRcpitcWfoA
c7SU2D+FFQvsUpqPvOfsNwVsmHDJIHhUObBgAjfk4qffmjFRo9oZOUyxgeDX4zrjYkMfdXjvKEuh
mSTXeJZzZdZrBEkAo+8lMwWP72x7aIU/GAIoHnysqTQfr9vZeK2shlN2s9+uvUAw4JB+yRz8BWOP
KtMR/MZRQBL7Qg1YYxBmm90ppnEY6YJPAcEBjBmYhiEdshoIi1NlxnYIqeK9YVAVDy2IGKPW7rXW
T9bzBfxTSBh49PA5ZrFp0b7aqoZvqDCr4UyqxnHHZctkYYitPHUAdR6mWYWed+Ra6mXYu/EVeVhQ
JO+MfKh8r891csiiHLrR9ohA6/BA3LYbaIxczEyyQggKvErSbCXmxX9UEKUQOHCdRC8gYvYuXg2F
Y2XwIljMP9jEsB82Oo97XXijY4pV5viap5HoyxrWn7K3yszHnc/Q4uYSPDd4LepuRF6fzJv+a1cV
pctRL0f6ExGcGOMI9t5rT/ZjxgVN5BrTC5UJjviBIru04dzvpElK/0YB4GKr0RdLBkWOoCEJ7fzT
bDk5yBuietZtagSj92lvL28H1/rv+5eHH7wK2i1aGjbwMQZcnvY0YQvReynbci0XSGXY1fVyOkC4
TXBgAjDcYmtDClsmygboNioO48GJc/JY9bAS1Jzk1O9mDdYYE0UR71ThCnlAF4AL2vhHTEIQz2FP
EB5dlhlOqorMBligtV4rziGsBH3P4YPriVTbEP/DMObb4v/GuIe1DQtOh9NhtLtRG44ddrjtZPv+
Fx5jbWuIcyJfpvO3258951djXEb6BNbPduLMWdugBTEaI1VvMinEX/IvIdq99TlfJfplL77BSqPT
iOgkqFFsonbhn4j8GpFbI14Ozlyeytd72ikz5PcJMSq88J8pHgFTU9U7az8h2sY/rdcE2vik4ZBK
y9WsL58u1ACdrIclV+p/mWIRBDxyHlrdhZj3MpfMiw2RRUYO7jLkunLWMoEzeCsI5t7e98O1YCYb
ISmf63B92of7o+4/xcdSZMjwQ8m0sIy9vydKxw/577TPdZH4Yp0sPB2sPV/7mcjfES+Y+9K0OKEG
T2AQ3cNfhp3Vmvz1qbPCEw8MCdgN/aOOc1SmTzRHc/Ycn8np5PNKMujPS/d24w1EUbSMlokB/Q7P
6jrgD1EEO098unHmRXLEjV/LiNwSjFzIluFPUWIsI+LZ+O12e6DdBdvhSW7r222Z8UQcMEsikcZa
kgNF0NXdcn1x8PixSx7gLzmULg2VCJnzsZjCQcQ4LfliTdtsczjFwSSU6GNyRCV9ydsh/I1vcS/z
D6z9Gt3vaWSHPw/HKchaRz2x/JM4sPNTa56ArHnbcI04txaH5rQnnW6/b+FfTrjB7H1jEfTRWFwF
4mG1ubf+/WEy4TeOHi/j5K+XnLK7OFrLpeCC8ypODHENTilcvPvkm7n10+6RNxsDW8mK+5Ut5FQK
LD1nzHLJ22XRyU2W/g4MFzId8rfC6WXOsG9l+As/7L7iPKEEou3CDlvx8hQOjD44CDYw7Q/uOEyC
8SOM7V+FWwU6MXzu9OIsOIdD8matGLSCk4loiHYY7g7aHNpqB25NIC8atNrpcPboGSo+z0SvyIi2
/JziKPZi+hjNauB4VCaUdVjOCtopmLsc4Ckbdw+bJ3AobMboXtDYfRlXfObMaSETark9hu8NXsoP
bYLfa/KBw8XcjVpeR3Bwy637x6oJWMT4yBxGveuQEd7h5dypOgmBPv4NWOG441xwOaFGnamo53b1
KVk9QnVTRNh3D/ByOULpw2ATiSEd2w9kvnCYoz/GesWODisfNA5bHAQv/8b3YH9MVxvjl+JAG3XA
fM3mcXe1ZvP+WtgOlkxm+sYIDAy1ByuEKjbXurJ+PVcTEfbY9xmwxZvKjl9mQ8VMlfcLpRN9D90P
5nf2MSon9/kIYEMoU+mXYFExXxxeshU7OOXgk/JxXnnSVMZk92nfmZbL5rjwGEEVkvvthUQGIXdK
VhhP8nD59MBlmDZoVYRj3EDWDzdfFtH4PIQlsoYngoyYsg9rg4hRE8XxeJtOe9ZoPk7cHqqpuzGR
Zg92nKeJD8q9Z2h0OEs0OsscFhIeW5BJoXMskewNGc9hkKv6oB/jO+o/v8lNqGn9sZtm88eJIWj1
M/hMj9IiKT7epPVoc/+DQcSEjfc/gOn+p1Fjgr1iDoQW/Z+Yqk8H9sSIweTFjPs+ip9g8LM7NAEI
d3ACTV2muRzeWJ2kI8HI57zwBVgk3qOo0V9BI1sKVD+MLQtUT1RKusqCDd8TZ1wgk93z51Rjt8rd
ARJ0EFFqWyAehJTccZUJ2wEzWyw4Ycdlf4k5BL7NvMRTmKPUuGzIrVAuQ41DgYJj0QFKAhI+jGD7
lJ12zfbFhlibfJGsxjYgFYwPiC0D99gT2dmdpDOgwcQV5X47HUwyULPceIMq0mAdEaQYHZXB3wFj
0eYvAwvsWcm2FSHPT3oROsmjCcGqSt0HQa5kodZuoVoMs0n6BteEkJN9Lbn2FAYiqNgyl6xolSBe
+CiNkdFnclswNN8JBBBTNXoBRJpcBkfjpSKKEgbfKQwW1WLE0fEENA3wTEA4VIiBcDEMBTL7+rjn
1giUa4c6SXiRFYUgQyZ/4F/Shuqzg5hIoQxLY4fgcCZbVSB5R/foQhxNoC8wgCG2At4lWMWhw9gG
ozJR+0Pi0IdXNMTUWYxy+tdqmv1MtW/014PrB2kWJQrij39mP73K+jK3ofrPneY3Swn4GZqFCkHW
6HnoWvtU1dSxu4KuSSU2V0fotBm8IDLSXKA2rnFu70TGahbJ2+8StKT/cljVerItvYw2dwZUAOiM
4GtOavlcvWC/+JR2jyPqC6OVzKI0aiDF1pQqIw/HPvxZeLPtw+IzVo+Van4hLgIX6rLqUqS+QyRP
lQXDd9B5b2Dp2FRWPSUAvUIMMTZozo/2HaokZQ6AYukWR2848PNxcC8u495cLjwNr1ooEQoeXGky
yzHoJ+5ZNWNMchEtLpN4Sn11r02ZBlufz/Gi1S+XI8Ze80rfXi6acbmOTHxBjSvVsTW05vxOr2Cq
5p2JwsdwXoRuXxZloJqeoGgxnIFFrfPhLVYLW9cWYNMMOoC3ycVomEn03QXP8fo3keDK5HufNd4J
eAPA9GrgeYk5j/hdjD14SpfqGxrUKo4YvS1G8wQ9xsPbyjN5NkbVE0dVIM8HvjRRz+kMsvt9HUvY
8gt+f3Qz3JsvCiLMTkDFjZy9GM8TipqjHvJZ/GJX9aOMYuEmyilQesoLIF42f/ZcdtklNUNuiAes
11QaFBiUWk+LZFaoI7R2/KOHDSPFEbojUV64/6Lwbn/4lvAnNmJ1W2D58k+R85hrDnUrbQiemfDc
pcvkHhqK+1zkksdmBnfWyoL7RkYwwtj1jvTnJe6w9xGYmzkP/9Qrg49x7VlXjiJHn0P57xx8kJmK
w7lYXBfz+Vycuv8eU/Et1Zy/jJx/x9rpXDUho3/xErKEO85mifRg9WWFgZXuj6kPA2WKVTo8aZnd
V0cQG6fEahsXl8JDDhhnJjdWHlbiPrPk85d782s/MwOpHQoS7ZKAx/RBYxWe48P7zFr8/L7T+D1J
UHs1lvRxcLSPFfteeT1zlHjVa/5D7sZwDFFpz/miGHtOE9KdFbP3MBWmpaRZ9qFmWXHiftrFe7B8
x74GIGakX6erpqjyH8PpBxzhuGA0RUZU5sPdhnpV4q2QuBqOszQAqaseDYmQBGqNWFCRypoITIT7
AVwMzvgZ2Rpw6MiJf4QkezxdFsSfgxw76nFWHcPH0HoCCz4Wo+fkcycqItLAzWVHhmrgiW6L9oOm
doiSjQYnQS389n7vyZuwn8rpDYGLEV8hgeAe/3qE8U2ALTpY3/vkqq0g0Ap7xZ8jv1y4Z5Xm54mR
UwmNJ6pqNzSJfeNlI8DIhma8E3K90/evXgp2i3jTqtsY2Bq8JHPIbaO5SWx/744k62g70TBOCs1l
4Tl+bAlLQW5kbG+jeY9THXDL2KpJdsUWTKAWrDGAnc+UehAMEoj828PiOp5mzCa5OCA3YH1I+bNF
UTW9Y+RQCCS7gRkiwWKRjC43NM16MUMszTd/jUZ+ewTQ4+7/S/330Cl9FnSIoUwCv1cuE0Tbv7XE
63FlskkIIJZtag9wvx6SNwwO//K9RlgEe9U/hD9bMrwB0ooqSGyzHEGXRubIiBaUzUw4HrNrpqTD
NQ5PzM7EFoVtS5/r3KccqVlVmn/x4PN+Z7abYSA4rcwQfTgKveDdMyvJrMgBB/H7R8eUUqdtzPaW
CYKcBtWFsiaDzvTdSuWMCWXc7frV5hu78nHxGU9atFY5PjH6c6OsIF4wUhv1zRrNB7YOH486qk4X
XvleDY9Rkx4q5fwm32N0HffMUl3d2wtc2VYxX9IO/JAqkkAMGBFYWZnfCGCwFkZcX/wlSjeG4jMX
UGbysSlVRsLckJfcvoSx9YAIjNZ5P2wNyp3C1RmTtNCyob4/noyVEv7ZmHIjccaBipEYIdxzMGrw
ABZQeThtt11lRSReE7PNZ4beYmGjxmfZI3B0eaMRWj6Bjlkb/dBfh77vInmlqxMhrpKJ8PVf98ff
iZWWLpHPtE8T0VSq+v8/qJZ0eh+6INqhEIQMBTFt4n5SWdW/Z9hbE1R5P1P81b+PUPTOnUGTP2kM
8S3+yOOp9sfl5I0nJdZ1HBzygkzt2nqDUzXVNvGuP7BfmGmwSH3c4ctDQ/SWo3FHosS0LRGF6xrS
jl26z/HkA1q4W78fvtHjjdgsRefaS51R4YFCAQOBXIIY/RjFsJOjppkMr6UDDr8aHJAk4swCzPPa
t8uRl04hf2MUAbCPOefn8ORSvwIPs94eEflScqaGfBrjjcVIGAavcitO9xUubE8GdPcl6/cUIeKF
XaJbYIdLWvzDVpnwcLGu4yiZSwa5C2MT22+mhKVdMuWaJWZvgdD7Qu/WAXj9g2MB7+sLis/dwMEj
ittgfM5nEkRLHPJTV6Lpxb4GLzj7F8pRvoNRiE/GJ8K1AdBluICa4z+8eN3hFsAo2MyZ9pYTfqo8
YhbTQ4tGQY0OP/jW6LfQOxmyKOiQa3xQJiEB/pDYiuyjFsxn1g4ihFplO3oGfXn9aX01diH+fLhP
Y/1Re0PYEhRS8GiKu08V/IZX0thYNZxwAMGJf4fqiY40n36+oVyfkC6kiyEza2RCD4Pj+PwT9icP
Y7SGv+KRDrSsVtnfRzOGoICwUNENQH6IFCbdTIpkE4MWqvlWcqnFFYB51iK8lXg7SPa4ZAB0fhjZ
m9jIP6CDtOZbM4cjc/B0wexwiTVTTaevhKEMqIUHOAWpiuyajQpHUazLOqvbDIDwdkLPROobjkR9
POn1ihU2MRCLVk/WIx9oq7cpSjM7sy6+gwxCSWkKUNfN+9YTHJaYrTOrLyekgksPGk1sK68QCu65
OkNfzGEv4UTyj8D4pQo7PNYNbGfB1ATX76BtQr0PCjP1hj6y2ekdp29K6X7mPKZEp9jK/Lumx0VZ
hAQJEVHbszgsdY4ZADIRo6KRwlNlzLTATjjaAFBwbLDppFCq/QEzK0kvflgwckvgnG/KcFLIE6B3
Xyv7+Crb5fS+Hq+UBd4Gp/euWx6vjLUZ8yFH0RqbYI44cQYlt6Xwz0XW8y7cr/B4hMqOgRcaaBwc
Gn3AFoDTyqnFSgyZJZwTZ/CB4wwRbEP3RDCuBLGsv3ruBrL50AyhlfpTYqM9yCN79A2HmscT0vfe
/8Y7ckKsvq76AVjz9DmDG3InTeW+H+/gHChOTTNdOqT6lDGONgRjQPHV7Bpksy947d/C5pqGuPJj
mPZwsM+pz+g1n++A2E9SFrkLSAkGL2C94qaY5eBRaCb7037qDAmMEVVomL08EJaGcgNl5va9HlYI
a/T2N8c5B1PT8AinFEU27l7Qu7jjvmF/JexOmab5ZxiCBlkuxDOZgwJ3jgL+4H3aICFuD2iqaiaD
LUj5uNrWnwBzqfvLGiC0VaZQbT45oUFlYjRciTVYy1Hf8MNIUj2ikO3pm/fa8A10vWZkiiTv8dNC
vYp6iA90mLh3MVTFKiuLzf5SOBjFUxgMShJI6FwYcWo08To8CeUA/xkBE8w7Tp0AUIBFtsMJdmJk
G2BKQDdOmbjOVJ3NWH2iqbJ6d3s0ROwEZiL8h9OVxOgJAOJMVQ9HVqKNB3MHiDIxyA3lGW7toFyH
fvQO1Im0z914XZ3xYnGh+1wlGo4Ct0/ZONsHYQPELO2KX6FLNZIwoj5gIoS436Tlt4WVHMUNRCjF
gvignwc8fiYiP+GSIcx0zxjdGY0QlMAkY0vuuy0qWnqjA7Zu2KURnjVhgfwTvovoI8x6jdEOxuPU
JWAm/n022PbPxFRFnQh/NitXw3UkgqGG31/p0mkVDotvZw939zkCEmvkpycBIwge9xi3Ym7IdIN/
J5Q8bAiVaBSNCfa+qWzJ2JsKS6dkp64HeuvUUbsYrjQgWgAaPE62+GErC8TBc/WDiDmHzZeZ3T51
2wX5OCGN/ypFsvS83qOel0+zqcqo/ywFyRpN9TpZv5ZY4S6Tg4T2599E48X4DPiL4e9Whqre90bT
bqa5vcmdkFYw21ZHRP3HvWKQwYdC3CV/V3RUIM3GkkjcsSnGVICBNuDv/2g6s+1UtSUMP5FjiIrI
rfQiKIrtjcMWQY0oKuDT769c52yTbFdijA3MWfXX3wDFgj5aRCVYuVNCqm17bwsVi1+450C04JsJ
amvo6W+kz26xkCRzonqNEjPMhn+oHTkklWkxSHaiIkfTEHRDAnEguDcdDfpt4fYY6nC0k9n10y2o
cSNWoHMrSyiRfZYBnzPbeQxgp0w/UyWupqRKguMxWTniWxRB4kRAJJ0YCuhAOlNmY4B4rLp8pAHO
fPA1VQMAjPXotWhACgSfOgtBnKODHy8IU7TLoGN94vuknt9DAsDC6xikkcLKUpZs3pd55rHotEet
COnjCDuRsTruTVQ43bwdOBEfGrEe80x4msAeIfQFDlaGOVfrO30SyhV2Z5utcrjsaBq0WI3Vw2OR
rf9mN8YNv7VpDdOfnp1FdNba6atOIiOby+gxOvtdu2e3eKl1XlvMzEH75sVAj9sHldClFYoObnzf
ESG5bk0UVoxjiRV7YbxoDYBWeJZMkZn/LXtrdQnLgiUmQU9xI8OuEV923Rnfh9sGP4ZVVXKL2LdL
yHbD2wCidh922ozaXKWWENVbcUz7HqVvpx/fYXJKFRykboL/fTVsLC8TToATDo/Yp/Y17NRaQbr4
rpIdjn8WdE059JDnDPXhd/y07y4W8VG63QQcJJ0cNd8LQ1N+dxj0nGReRw37OsMFw8hGVBs9JPmS
KcYOTSfEm4pKakFDjS3TsedBiWtYF5L8yDFyEsvbmAQIE5wGq/PmnE3t4aBrOhPK4VwSwYHhQDUM
oQ+yt6Aee8Mv8dm0afHP8G+b8za8N9V9HoBroDjuruPrGEYk1LoGXKpdtsIbl4nmHEt/FDh/q862
dDozjtBxSlAdkuD45aU06j/a9593PnQHj5CYP+jodZiPVBeXZ/vivyf1WvMVHyYe9qIXOjCPsNTc
+MbvyXVVb3vzR5RC8iodAuN8tDd2sWpjkFHlZFL0gYbqh6l1zQxXLFykThkEdrq/HwQkoM7GxA4T
jMPjoG/gBcRpMyMKVkgDb+h7bMi9PkQCCiseMkAlDrLs1PjADcgrMOAUUq7ozJhZBRsUkdf9rkS/
h9Rk38FGGCQ7Pq8ukz9PPPIuW/g6dD9MCAeUN50xPhxQcabAz4yVayho8GUQAaEvxaMF1B8J4lQq
NCQF02L1XunYB1KsGW98GlfdMa1uL+6Nqa6a3g3RZNshZWyFxJKZgb6FldI9y+8mDr/FR42AQBPk
vsT9Df+DyuCNpailT+UrFqtSHexzFpDe9skCzsoLIVjyff05y9SSko4Q0xwutw4hGVq6/1q8gweO
nhoAFziZd5vhwTnNYIwl0RdH5MJRkdAUDmGgkH7xawHqKRj9E0JpY7sMHrDB5fGJFmjDMY9tFIM2
qNgYP5kdl6VaBejQrXfhnK9mCZkAwyT1JJSt3iiJW3v217/5n18Z1K/tgR6dw2xSkVzTiLLJw8N2
nSCcDwPgysLrCO5C4wQJSZl/t8pcPV23r7k+QMhtbkY5d6gHcElH2VznCEI1su6Ochfkxcn80gPq
tNPV44B9E/PvfPJhto6W/h7n4WWcxjUOQFR+HmNgZmnv4XNeDPVB034Pb4TYPLfXMNuSSMNrIP/E
eAanp3uOQNK4HdLDtyuWUtUWY6r4te0uMZJxC4Fj8lDmUCTebEYJCGEj+sxvMUgbSTSN6MnzOk9e
ZNy0B1+KHohdP7aTHtyGn0FrtEG5hF2L15w2vQ8t0qJxVNYlidzDRAYemFD1P4MOIOR5fhnW9Fa5
1Zy+iJT8DBSnJG0SvQz9djbXAi2AxGe0IzXgvGKWtCYYyn6AJdwc2HfNKadZgmA3t1pwThRHcW5D
PUBbcQ6hZfVGvWm5fJ60oDsqbViAb9ORwfVfX752+wurze2/g+7oO0jic5h61aA7zea3oYIAGM+j
dnD1P0buovHH2ka1lLAD47wXP33aSNoxD0WF83HJZULEi4EVluHGBFjWnXCwAfDS9dpJdHd452GJ
g/0gkZC+gylFJdZ1d4xGpsA/RO6u2e8gX/rpmkLnYrIWaHjvkxVzMTT/BkpzAQPWXEyWTJXuTImf
4yfRod/hx2M0sumLd/B1TPjzOmjbSzlNxJGJkZuw0/kcUUdiZ9vz2HKFc8Y1PbyQKJzMjlo4SXi6
G/vP7Zh7DukIo0mnMlTraSkOk0Pr5mEX5sCnYXpeu9kgtZtuOno5f4OPk5M0xCAXh1G7QaRQOQSF
BIa4eY8hNhgocLASGmHkxtH9ttWo7RTmOVQdhYMUYABh68++6jJuOArI6IWIp9p8xGcXNQyOIKzi
dm0WHNkKR5026MD4Scccj3B4eO8iYBl/EzdXQtIHiQtvaGRQUbm3dXHMR/gIGcJeeOG8ifUcDvY/
ITfAGi0fHSrjFipJ8Yn8CfQu6/pILSsiq362uBgpQt+aze4RapKBtCKB11E8iHdw7LvOFdfDD6a4
iA4gZCMidvCMiHooQzIPE8nwEqZhk7FjCzIhRgbYT7NzOxWa96aFke+gmOC9nMf37SVsnZqD4tQC
M9xK+XK30j68DavH/WtE2n7jDwUypDrRmSz5fbhqiZt7pE1gEATAi4EguINzx2gLybt9C9pRvUyH
agBpHRRyr4baTJl0xlqY+/lOIzNbs+jU6YnJ6mB7rUQSipy5Zkt4CGmQ60zJWiRu9wDU3DNcmLN5
QXiy/wI0sb/Ttyb9bNaxP2HlZAOYALaGwbFiixIHnwa8vQliHOCvKhU7z72eqT4V/NXHevmNwiCC
TmvTNDLOGX5y5C2ZrdGd2OwZaDjPMAeYkvWfiPfufnfSmyTY6V5Gnd19WpFIwvQgkZzTIjdbTOw5
+dD94CkSbrZnkIxUTIav8XXcIFgAr5YxIgsiI5jyMpDuzAEsNNjAuJls00lj2lvDOF28kdSUfXTY
xw7Q68WE6nYh9SA1s9L/I9Pvab1gphBReHUyZdh+Wt8R8Rqt2lMru/GQ2SY4Z4BRCIAKoRHNHixn
GdShJ+ePtcHyx2AEzG/xu9XOqLHgYyFtMPFmSLt+sbH+OhYpPymoJ+EIG7fZ8TPewtvoDH23th+8
WlT6qCe+kpR5v7oXWDuwgs6rJcfVQLVzv4nQCg3F1a0LG5hGxyedqr0YMJf3u8dsz3D2c+iiHelF
TcVB+kt8KTYiXIGUTt/f+hI+IwL5T8t84lb2sjgCHltijHIy8iAs4sSCwu4mX6H5dzVx8GVyq+Ly
wQPDs7e2NQz/Mg9YQm3Yn83gUQxfF0BpHJ0MPBwWTwyXmL1CfXqZDewlb7DQ7Ot58Oi4zzuNfiNW
c2oY44yQm56FZoq8v2V64mhT9kyLtX1jT8VfbuEuy2MWQiaWBcV9eOkaycUCDWM+m007cK1bGLyj
sWRii+gR8t70HbwDoMT2Ldpgh8tUnXMZUMx4LvIFK4MEgN3XoIUcn/dBC1FRkO0FOV5TaJ33nCj0
I8DD1aImbZ66Ar3OhtpHi65zjVHuDuJ0Z06LAn0K5BGMyMZggJclTxxeb1CIJ3NXiiwOz7Ol9py3
4ugNu76Pu8VQqUMSVB+XQd6xFF6xhzCqC9iIivShVSlieH3Y9nghXnSJGtJ8s6ubvFTdpsSLYkTc
pk+rnEqzcM/qwQiFBaINX6CoQGT4YDFsoNVC0USxiPEV9fXDgnumdUxACt4UTJPb/JnFo9kv4aPB
Y/mR29TMara9LhnZZb/CqYzniOkBD6ndbwybk8uOxpiIWkz/y10WEaXAL9PepryMALYyFHwFDI65
P+ZEF3rlx/QcoZRYpwu07dzAZdAMmbrJTKIy/vB8IMhaEessYvycy6j8jZTBee6yG/bfh+/8Nb/H
gi/7GHeXB4VKMrozSYNwa9xphA7N9d/wdiJLio9/HPXN9rtSp+RrQdcAf2vo4mrfPHVP6h7fXBqs
JnVK2yg4/84GmqKmhl+X8ZA6XqzHeWkSNEvM5AhXxdLLABUARmNBJNL1qgu8x29X8K3Jv2KgJlao
IF8Eg9bM2zn7oQ+fqpj1XtMZkkkjh3wGFEzE/6AmkOzh86LOofviKIMRAd3+2ffPiIkOnSaW1nAv
sIqDIOuQw0B0CzEV2bA1adh3PNh00ICczr1ndSE83e3X6rW8nNIth9ujJxnJnDHf5W1LsR41/JSF
dbHZZrRKq3Rx3wEILBpDcvqIg+iFXYIWMqEh0v36AGG9hT7I1t0db8AXjIeZAy5ovAqQEzIiGTLy
N6EqHHm7OWVvlC2cvojJFrcdLFcO1mSHSwKBZj6uDbs/B+bkqhsiFMNLJTOboe7eF6Lb5ih83Y3m
7kXqPIax2HlXg94rVD/u926rik0avQJNBotoDv7n9E81W4vne/TWUbMaYCoK+nJ4JH269ui6vo0+
Tm/RXdynHb8Y8SxgXZ0HLTsPXxCOmcOubmPEr8t62YiSw2NchcWoHBF4MzsH5yHG9ckE0rcucCbp
1OPGSECGbS9K54LeoS5ZYgX+mPNdFiEBGPdpeA+1/ePEt5TlBmXZyywGiO1cckNui07YRm5WjR5z
YApuAh7F2zml3X8PHr42xEHnEubxM0alizmFtrtHtEXXnjSBoMBBWwq0CcZBi9sR/OSBUXcxQQU8
uYX0SnaFwIjY0BkSfZfQPMyOv/59Vi2eOwTFZte70kruktl5AUROxDgDy2TdBldL/NLKMf0TJwRy
ap3HvDlgzxydxzmUdwxDKUgmZzbRYosuYPgi5eQRVl4ZFmE2zmI0Vl7bfKM0TQIKZCRA1aC0E2f8
FdvFsEnCFuwhZQf3BcSyIPC6nDxj7pdCh1xszoPzQeysTo+gHrfDdNYdX/3CJq4LzwIceFwCuyZ0
BVbuVpPvpGDB2V5PqEpQ3Z2vAOT3ZQk9uooUyht9q05eg290PhX7+/AJNrQk8Hf9aPfbMB8E7vfR
yqfH9Mj4JuRVWRFAdvjsngumJ5/dZ4c+fnYLeuaT0vgeINj3U4cu90bdn53+3N6wO23JRCnfnsFF
l2RuRsWSLlfDbWGoTrhznIgYvykSN5tyUCYG1ABGNkxyWwdu2Im7448vxLcWu7kJakN9/z4yThLQ
64sKDtWcdNnt9fnUHF8ozjgshtUkmb12iJ54GdlwNHgdVF6Lx/IjFOA0htHTpWWPcZy7MmJlFDRU
HOnob9QN8NaBuRBJQa2N7+PNAnsRo5426Ojgx+BbCsU5eZoKCbG4bNWjTkK0j/kluQOUIydutq8z
1UNtlfkZ8QAtv0rt9pf9H92F+QjuGIBcmLIYJKSAUWOUc+VUpN34M29IBdtD5gLMBsQPqGvgB8/+
zeXSn4uq+dIH5vRr495fxy2U9OATfYS7/ZfXA3WGPefiRohQFP4kq93HxKQF1fYmYMHuRERJoNIB
E8NO7K2ZXQLAOxaLuNkCvsV4hj2KMhWYj48vsyKqzQPn7oZTGGMPxGtLZa8teyhcyu0t6bd9zrfz
kuNz3CQ/pWWVITIpjYExiR2Q6bYgSR9Uj1DXlh2131vfwuYJjSO5eOw+u3r852M4gCMgqEiLFVAT
ORuHBIBIUfY/uJbgWUyYCWraI8db1+M9pOLgLW/C2WRkwXnC6jz+EwBU4TgdKAtpEMHVjyXIRvP4
Gj8PVJPItMDfKWWFX2D0oiWzApaR6/LNnAtM5ve0E3ZXKZgOz317xPhF2Xciql3qjmLbdun//jyo
fJ9eX9+1F/Wa6Tcpn6sm7wGtkOa+wc7RK+RjKe0wKIj5S60TMqH28DtMMMlYUEqi5P1Mq2k9K9ed
LVV1FXege/KC/dhp3KqYaH6Gs8M9qjKjELzVJpZys21OzkE+u4067st4RuhkQfh+G8tj9IaTU/V7
uy7n0g5SGGbfzyO1IGUWqJKpecjPA8kK+gHdhsJOUvjtFRtNsUM5pnG0ZpKMgAEo5iY5cm0IB7O/
i9V6IZlHh75+OcRy+C33wyYGuyIHju2F6M/EVFRbYeBZ7/IjNQy/0N1BivtbM4KievkePyL7HRgb
mhCIJNcZxQB+2Ku7r43Z9dgymQbdFqghTErY8QMuBj0R9XbwnJU7dXy3W/33LjsqY+DgLKgjyL3g
w7AGfL7BA9FW1F3NyXdFXVUMNtEbc59iovgqZmHIgnEVOl7tzvE6BV0nUoAT7qLhpAytARk2cCls
XRA3MSyV2SVH2YJC9r7mcGLUUuc2X9Xh36p3ohWShPG3QcZGwuEyTjLjrAiWeI9YnLAqo0SWhDKu
3Y7JkU6Z0TlnPNZiABaKghmiMCpRku2vyAnJ44nr2S36LO4zsntkpeqBbcMtxJrkqPl2tm/NXodc
vOlbWybQSgyLEyw2rlGES2DOa8FhV4C0No/XPR4ew09cOOA/IYj7AJc4NmEQHdCIym+hH6nOk8d9
3PsGd0mFC4HTMSwK9UMHqH3SjrNh16mQO/olD4qx7n32cC6DFFyAE4pNyn+SMpAG0MU8IBlgF16u
VHbVFO4lRwmmUeZTE/xSWTdmrfhOwdGWNRB+lxpm2ACwtOILHJbw+DAiE0s5mtXpN/q+bebdOYCI
ble79+wdfFvW160rN3+74LLqsIEzAC1V90Y8qfA4n4eMRpocD8AfjFJ4xXiMdCsyPGc0hjVB8GLu
NryvLlww4ITMjRSlyxQfLLafYZHpYs3Fw6Z1IfS0MXnt8sWkc2jM9XVKUsvPWLpJciUSRJwCgqfw
V4jGbJvt8OlusBmvV19Af4jVfwZWjAapxnfFBy/RmUAjJtsC4gIDa2ADh3qkTP78N776TPKb1gZH
auLBSHUBk8JYlJf/0DlgPqMyLgL8x82C0RApFOxDpjraHD9vBvloEG64ysFNAZHCiIm+mGHVMOGE
q7AvbrnXt1n44tA0R3RHlUxQ5I53qXPH3QL7kq5NI89g97VXQafpBIO/OfuYKpwcHi5cZZ2JBN0C
RAaoBVTob+O75xzTQOmIO4Gby8bLZtLesc6yA6uprS1aM3gXtMwYSr7p2tfJqTtDiK1xEKAugK0O
GqGbn8kb9dpjjFNr9InoO4rxFw/33uiNIX0nTOdfsIR8X6B0TKghcUHiLGNxluRQ+hBlz8BBn17m
mNVQBH6W7xPX8M0ZYNUcYx6MyQghhNz4xgr8HMK1AeLBdHSENycq5I95vuHDYtIu8MHel/+skShX
W7UFKeDDDOkpTs/dgOnkGIcCSs+upXhst23vu+qEjWHGiBKP+cljlwVXXKu64Zmat3bPBE1I7hvM
4zWjsLEaM9xM+rWLkycvKWOxVUcRJ/W/2d8xP6YjhpeezlFtYKu1YA2cNneb8Do7R/pKHz8WrMvU
tphcDp7LhospA1lPowa8jyF8HiZeFc2HsmrumrsEFh7Oz2AvdJddNlCKIbY9Cl+tX9DNQfiPZaDJ
4nyFaMAkjuYknzVW8K34Od+AvHZkXciRlu2Kadvq+Pfpi9lrPtNXtylKwZW2Sqc0C7x1tdeM33QF
Vyxk+Drg9Dc5xfRBzfSWAemKjeC9u0gXic+2r2ByxCNjQ0HFxZNfPyPlmOz1OTC8oyDtRfJ4ndC+
efnkga6RUW+UB8wGyUaaviJ0igt40+xvr+O3JQxEtjYF8G4PtvH7fgWjbtrinIT3pBDpwdSOiQsA
1DpFZLn4C9CksIMslDGdLbtgjal01zi9sv3bxz/sjuMZvMsqlD2LOtN9rjEv1jDn5IQdatSaqw9h
nqPP2/yuP+2+stWHL4BwkAVH0C7mi8WiGWKij93Nn0Sa/dzhPlPCzFp9NomKQLmeob3pHJvGm7jp
CEDi9We3TiUF3tfEuDr8mgCgTCdx6KAjBntgv2ZBhYeRLvC1YvYg5kiKX0OA121xg7raZxPVbhYi
mKUO/ht1Lmb2tFROcXWYkahit4kvbYQfv2vmFvo3IHRYI8DwT6niP+6LeRwGlYsbiK22eE1f0wrr
g8SH6bd6goiDODq9YcmUqyYfSLvhDsqyymCNjy8jtaMS636T0jCu8H+4haV14UTLYmWo4UIEoxHj
G4K+mTZ2zGrwMAmnH2rYyPfGAPSwg9YXknLes3rWdhlk9Xhih7/Vc3wlarw9VMzPoZwQUg4XX7PB
MfzLAD20exEa12f8IhlUbPuw/F0+tgDAv6Lzhg2C8DlTSN2QtaYUL0wYWGsVixW+o1ldtmNm6Wd2
ePOGncXHPrew6anvRo4Gnoc4q7EyBqN+jsUbTtBWnHL9NvFwFbl1CTvRx5Xw45TpmYhXFeIEGc3z
KjJnbFHRm0pMyvn0Fr2JHMRnFOVBExrxHRueDPuaW0DRyINkisckP4JaDSWzvShmpZNPPWZ4OcfP
ZX2LLn5zvjlRp3ZOgHXwZFt9dCgtAMlRiyY9VIaFcwEoh3pzvARMYgfFDI+76Vd8r9QwOT53DJIx
MmTTZXDI68B+iJqDP8cOqe8Ap+l+fbZKtndE1pcjOYE92E0QmzqYdEq2N1LRN3CbDdP123Yh4N74
JwMGuDLYvH+sHoz83IL/1+QpYIFayUtz8S+1g53pdUrCT8eDmpdRZnHczMrgsmY66bMR8Q7wVlBX
dclAPtKRfSn0KBIrqSXaTLCvQojiMF41lkXPzA7X8flAECjRnnp/je+NtEEBVyozuPeXGI0YQW31
HL6zfvQ5XIRqs96NOsZ6t+afNubdnRWAY59fI5y0r/WXQdCEdhP87oM7CTRyuM1gyXdx55MbSDx0
y5Af8TNpnYLlOliicLduXMX6Z5SGXSeLAQC4gfyKPJYA8x6+fkyuy5V//+cr3Zfc/upJt8Ztl2Zp
Lc213KiJgRNkJ38ZEPQ1sk17TT7YyLNtL4iJBrNFfUBk85HkN+95MfSefZ6+9Dgt3TK4TpNBMuhy
nFMrnVvGdQphV4klfayFs/cOHJZuzBcVl/RabJ6CnOVIXE/MtcdXpAGHevs87LCa9WEV9VE3cSyn
s/OedLcKzUMiNVV70oq7DIkZVtMpa++Z0gthBupbZt4VVE92fvA56Toa6L+tOnHIKGKamuxLsCnc
UmY9t/YecWXl87f38P4mF/aRzH/H50kjep1ejMU4UqeZS5mweE/P7idUT8mhAcP04qlk0zDD4oBk
Bg5J5US1AozwNls6TGfIVzgHR5jbBRTXlNjpGrutl9HE4h/4R+rAmIOQQ/srXT9xHPFfeA27oxak
E8Zs96HqpGMOa3E50zAVmTMeZHAutkK6T+7kVlvSy8ExwxAEsOo+7w5eGDMc8W9iFlG1JKaxXQw6
TpfUEAzPOpMmya89I8cHBWe8TW5ooy+J1l2vqOwWLZsLKKDq/liZdIdN6IXL+pB6HbPT1wKMM+0z
aG6FzosmjbH6y9BnJekPOx59h0Q+b+MhsosBD+iby+PFx2geA1xsN5AljnBcWwlhiMAg/+l/w+yE
6LI37GTSTmgLnQw0jos3lamYNrCskC7dxD2xMU4mOKupAO0+6jNdR5FlbuDNvmx4qswzyHFUdPKz
4X5r7GkUpD+wAJRWoxJu97PBX0hKop8uFRgzMLxhPPepFgl9UMmlIJKv0+9qBF19sGrGTuq90OZY
FQAkMl5B4XUhNqGzxNgAvgn8jCWlCBs1rokK3ixlv40nIrrB7pytg71IiPvrUl+do+exSVDR81jv
qGpoC+BDmBqcZ/Iucmig1CVSX6Ez39wtHTEE0e36EMsUyp4ZllZ3U4hOpQu3nNhsxAwSUaF6RGGP
Umi/5Xa0G/3DVPDu8WS14M0fXsVuDKr3WIAVHZiFm7BuyIn870JfioGbCgVjE9A+ck0hfRhnoqCB
86dAN6SacPkRJwycIE2EQ/Yv7wM6nCR+FD5RUMRsQcZ13gP5nDfXgJ1GYc21fmXXEDvmbB5x+wda
GOmCeyVOBFM4ihL7igAWRBt69cW8mV1XVLyDGcRLREfChZPLE4kQ7wvKJEKZ+MQnsL/lQOlPcWXz
CRqZz9X+vMYLEGUux9bb4v0LawPKGrlzHMrYoUm6Gp+ucJ3aXvvwcOWietrvgpDFwzuRy9+s4dVu
i6k3umTKSsJdYIgS4JI7MDmJm7ojkM6s+wiOKvNLQnVgr2wTSJ/U6HOcOdtGhvkesz74kQAqJ1qz
+xByeYqdEk9rjjWNB+ektyMpU19R5rVXz+C8TkaI7Oii/VM6FQR73fITBHUTilCcAdJ3f/M1IRNS
NDIbqak3v8E3yKP3jrqYg+8qJsh/s2L3nNEbU8PfMFM/DyuZhNBQTV77eqINK0Vg+u76sgUfo4t4
nC7zzWwzo4eZ3pnzJ1N11HIY9QbdNZ3MFY542IkKlIbgSZCHiWF/0cz+zNfaTK0jxgYL7p9V5zMU
o5k3muBP/JhkS+xHwXEQYs1LApTfR4pNdcc2QAOGi/qjtMA22Hvpf4m6ABJgb/Vubrmupt8Y5QrD
uFV1YLsoNOPJQs4wjr7ZINgRU8b1a/R2UKFCD3uTjtzGV6zfhEVFAVTwFx6zFBohKwHgJARVyKv4
C9LLy+V3YsyF44o7qXvjAsHClME9zspWLTaw2Ekiwe7vcnuHaxqufk2LBhiPUpxvsHjEqM5WxafU
VoDIFIaKj5CMNZPH9XssBLNICcXl4cgjug2ESctwyjzjyKiYLagBPC2g0j9T81GI8hgqTy6pm8q1
uAuI+sWwUcBUuF+/T8SkXLvyuG+WOP21LD7xHERzw6fUC7L3EymFDEAbMfmSox+CJCV6YeFGUlj6
lH6Xn0q5oLEKyIrAb4aVmZMEjrMbQZgsClcyiv4tEfrvRh/G9XiE8lX+L1UFaUOsMPJyvLcbp203
cE6E+M7L9/+HjI2Z2zliTunXV6sz+4w+I0IaUMwyagVKwrAUiyO8L9/rki2f77GBoakGOZa9Tccj
EZyYAmm3BlMxUS7YL2wHm3AknuDFIua5h6AKGUxAukd+SX7YnH+wKLF3OziQsCcSvnaM94SF2JS3
ETBGAE5xabwzv8nGn2E6kVegFBTgwxXFlmVSnmE6Ka21wNJtm9wRHpi8D/JuPMdyV2LqiRTEE9ga
mzYOADnMgNfs36ex+4PDWs7Y3SJo5zCjr2Y8mUycsZOLDKg28Um4mVO8HT4APjhUoecw7mPVUI2p
rGq4HaxWaBEsBnBGl2gYNaL7xGWKKqK0odjAo4Hb0ocrzufXwCpI/j9YEGsI1UmLxOfj2ncmr/4k
NSYflwa8PxyLpULTDDFgCLczMhR4GG2Y7LWZh9hz/ewXxIJB7hm9UJeLOHfs98dP/4irphfHMTuM
XOI46XtVf3JxcSoFYGk68zlKjd8FjmF4/72D8i4CcAgMxjuLYtsV81KgD15MoB7sojhhrLb7xsWX
+l4sYdXdK6c9ldMYyuNPfINd5+IqltjUys/RI4L7gu6G3pFyginy722RtwYe1GgtceYlPqJ40EIi
rTyssmkUqYy4AQZlv/UgZlIN5zRB78l74iDnXcilMhar9rrYt9f35X35hV5WwE4r7MJW8XnsV5ii
F6vcbXly+U4SsvfwFYWJdDY/EMIaMDzPXGAVknGBym7KOoQT6NVuUebCTSxYqnZS7ssn/XBAYqlJ
2iwNWGsmawdccUyrVPxXr9yD3AeuBL8L6SqwZ7EGRoVIIAOILx58+gQalNUzj0lw7HpHoaIhUEz6
8tbwVf4p/qcb3ic6Hp6wXLhXG4EhTz753fyI8gnybmokAUJYiADmizd8j1+L4jB/+B0EhTlchMYM
Ndv0cIhO7u8QZQA7GEzxP0F7pgfVQFxcGHCZC3FqIalqhArerLjHfTz59j3oE/CXlT7oHisYqUTW
btfgFKc7Wsti869vYVDvSM+0GxWzzTw/Ox1chtrLNHxSs0KstlpkkcBdGLMBqXscHyqaCQzpty0O
gyHbXmNVjb7794RuYtbtGegp1OnZYwCLgmDCDqYsv3v2tDaAIKAi8Ta1dW4EMvEAYkNiJSqPGkfH
CRwU0peQ5iDWYaywb/h1dF+02KtLmTCh9mnEhfvKnK9mIbXQzR6spWJH5Uhp5koxcXX0MQwX3FaY
3NloA7MM+mnbg+wN8foNHUVS1joh7krcFzpMsqTF1UXcWcSSRSTTcknthlm6CfeDU+bvchBIp0fJ
BZocPe0DcV8zGB8uXs7GZyU/LP93+d2S3spmTjEsNSE0QMvoTRjeb/iDyFiMsuN8V5lzdgoJauOb
krLAY/ci1Nm1L5LGy/RiS8VzI1aT5HPrbhcjSjJjiqabksfghjebgshGe9THyMs9+5+wJFjDzeAK
Zq6Ua3WsHDe7Nzv470Nun2HGfrHT36Ve1NAF/pzSTXtkqKLnJqOS1HHKr3RaL5IpryOlGcXe1ehO
9ANUrXF3oo7JkQOvdR9kv/GYzZO83OcBZm38X57dhpcEtMDQ3R46B2JvvT9o+MOeAVeDOvU9KAcg
qOScUh9mHiURMLNAwg6zP4ZufNxQK+NG38KjziJ6iMBwfYQyrkmoMmwfXEsZxqPQCiEyFRhON/xN
bfaAWtt45u5UFQvqj9XG4XiMX+K8G52D6wRycT7D7zDdZWjmMuuBTScz+/skO7vAetfKe61nOufO
+lpZSuqC7vEvXrguoCC0cUChRY3fNYBO6rZUN6Hn2CJRPysu/lYt5wEV8uPQfbZeyy/0l7p/W0lQ
wnmgsC1Aa4UYrTjn8Hsq0PqxYjL7hyBK2QKZEF+wCh2SCe2WVhlhZMoKASWMOQYjWQKxGHqRXohF
4hUHMTLQ9Eg9G1fSr1jzyVNOBjiKDB7Et15DBhKvMFneDz3KyLxPwC9aUIVhfWOQ3YjB619hZyg3
bBkspWe8eiwgHb3P/0UZh8f109Yh6vCmIMJOsW5pCFV3pkQiZCLUkWfjlswQtNzO1h27t7vFJc6a
YAYTLCVuU8ljvC10zlPUNl7XanAASPnfRNTzAP+GO9iMNjQmQOjfESHJv9NKM+GKnYPCT77M8zkt
3hhwcrDJ4aaNObNcObsw/TU5u+TcAv/kdKY8pxHieEMclkJ0TToes0lCpcoFtDfWhoU6VsasX0jp
ybUgpOIBKAE8Tr2d2hvkF5SF7CEgxszukFZGr6juEb8GrIu13gJ1el8/amL0hsMGh1CLAG6OYhK6
AWNrSfVrP2Gpv8DeMORghDY/z8slVzQGfdxUWlekrmrQmKkRAxTeWvJpUQDsO0vllFD9YfGGJ9t2
g/Ubax+b/548O13FwtfE6gDs5MNqgMEvf+VCaOGed/zFdxhRKOa1ZzwwHmIBf5jv/d/pxR59wnR1
ekGym8gcquLAIFIZ3GGbHpLVdwunC85XgOEbwuIcrP1JY+33cjPZt8gDAjwNe27mPwctt5g24/as
ct7jV/iwGf5epumo3NEtvWl3sgj2JqMA/EYGdfzEjO1v0PLzAIs10p7onll+fl8/nEWju105rxD5
/5X90f6LlOCJXJNSNxZe/GXctEv8B24wlFm3pveFenjyPrItZAbnOGt/L9zcTRq067q3qJk4rtrb
agsVOn6tP1GNTcmmDyT/jK7WewTgrxPmiyBqTSO5ex2vAZ3ZBaER2AArEV4bNoeHOk/FKgzGWfz2
miYIh21geT9oWxB1zZYrmaOFy1ySbvu7SmkSoRaAfBJss5klJ8Zp6gEywAUaIJwU5LGYCiTS6MHf
g82GDArmLP+C1sDBS7s6xgjiTxsWuVUCKyB6A4MgsoWHsIblysE8TxhyNTzGMAkdRYv+58O586A0
Lh3ybSiVn8PLnN4foTOojbHURrnJAzRMwzyZLnpIk5PiZJiuy3ciQEOXq27kl4SK8kP5b26aIA62
GZhBEJh2EPhclyu+zfd///JtVfBHbmiaPv/Jb7pz7oMdF9SB65Hp89c48fjJASVmxL278i2uu2jq
+Ps8nlPEb0b8Qf7oXP5/MOT32CNYfZxoST+0Q9tvkyVq+n8ePJVRif+sWMTzl+WhmACkYKEm4pRb
f+kveVB+4PumCavFN7m0+/JYmGXyPdf3l1yXx82Xfz83bW7Kx1K+bfLrILhLc2nzVcBYeQhLAV95
BZY8Xa1vLmtD/jj/XPLH+bM8Cu4l8AP+tPyA7wtAzC+1BtyoNuS19JFOmRTj8qBazu9ZyivtR0Aw
EX9bSgfXl3DWq8E3zRnv+m1xnpVwGzKGYu8FFv/Tv9nXQlYNJNODdfF2NQ9F4YBSavBdvmyOH9YT
qiVAWOzeLXnjNd6SBMt1jd/YhDhbelrlnFu2Pk5GsCPKBXdqnIQoStuPip0+hwIfqH99H11GqZni
cEXRQwQlEBTVEmdDx68ufmKj2pYxLogtgd7u02mCxPBdSxQJWGG6ObqEtvWlg8kHGry/u1cM36bu
QLzyKvz4mjb2pegCKtJ/F4qB8SjWQQvCg1x8GsTztOe/HB1c2q0CsJzMl34M+1EECdKRbWiwPlZh
7tHf2QSglUN2RJJ2UCW5F4M+AHZ9v/xpA2/2jBo1mEcY65iEKXmvdj+HurolK4leSEAFUpn+o+m8
tlPl1jB8RY5BL6fSFHs3njBiYlBQQETa1e9nuv69zEoxURFm/d7GioQkWE5tzNoHOTfTCaj+MF88
8RzJ3cwTIadtcB+pnjSVZ80YIHPa77F3ldyWnG7IkZjidT44tMcfepUn+dzrEBeHkkPbvPyfH2MR
bSyZ53m7NdaOONi6KspRZMMIOESWukJccb4Rp7EIruF9F8278/XUTJ6L+woXVkhgbDxLlmQzCFAe
jhCj7uNL+IbXcUSvMa5m5boP4ZGtKX3V1MxW0qRZSNNmq+7L9XWisKpQsGkbMlGV3yx5JuYcVZjh
ChET6dqIrPWvjjz3QaAdmZvQWJV7ZjHsnAz0UXLhPH+yieb2YTEqzpjBAdBEqGGRGhyIpVuKfPL2
QI483lf66ra94g+DrOk97ZgYFzrakXYeox4HVEOykAV4SZPFAKN/jtA1VGbw+1vG818WABWxMCzi
7sduVbgJWUIwdJoJi85lxnm6h4zyYt0roufvXGvw/OEBOj1ndRCYYQ9Pf/hYCi0VKMJXM22mMTHs
IgFGSGLwVfuONvc9fpoL3qag2s1Rz/ksp2iYCyKo0co0x+w7mVsL/kRlFYTAiHenjphaea0bm9Dr
Xj21LH7gPDj2+rFrJ/JBPhBfcKnP6lpd38/WNjtLX8ryepYIve4WPXtGEp7YzcfjclQSrU1c9vEO
xvr2qzCaRi6KReDOmMCo15GwOYODRJu26FdyQJ3hYY5YNPShxd2IHNclG0Z49ORmmytRw5Sm6aIH
K5E9oPSzCQuASfZ+6TDLoFdnM8E+MNBf3/b1D7xo1tYDSm5/zz9+UPH8fiBfvo71xRViQU7ENQRa
NjPSqlshRU6wWB8y3cK7MscpJPzENeHXL9m4sDu6NBiRAeyB2J0wm93hTjL6xuQI8ijIsuCfwJ7O
N+Y3ncwHMifzKd0kp8cGbnC+EJVWRB6zbvLYaIeaRcV7cw8LzIbr+Xup+XYA52o4CKk7j+QZ/B5W
iMACmPBgEPFZCqTnnrWcWNMls+uqwMclHqt4f9zGffAgxjcWhmzwP+H+9RPRWgUIq0+kHWaJFyFe
tLY3rj4B7Mom2iCQQ5MWvI4vn9U0u24L5ks1wLPgupAWT1ZM5qr+Y92d7W9b5ZhuNZ8c1VG6fBLI
IHwFWX/Xfz1eLov7N2VmRG3fWBgTtwqncWUstE37p4f4Mc/v62ZMhs4OuYvfXzRGG0Yp4ittQAnr
0CxqJDgn4/AW39TQGdLlnXr1fcJCOfe/B9AhAwW6jrnNLt0WDzEUnUDYtBxKCIbjvKjQoOS/3Fdi
ELt99ftkbfmMD1ThkG4IVaIZWCBZLBqm0Uk79Zv4nG6MczWD57AT+xqcwa6z26Lc3dlOwkilXWjM
JZz5f+SQpndRZnPt+bE5M4GIwBmxxKMT42iXjKBlzF9bXPftdKhRk3g5oMF8QFKDqlXWPtcEUIYP
Ywl/amLj8GSHhp+691Bf4nQwrr/bfbHmjZkallKO2ocYK7TgV7+cFfmiakMF1ha8fAqDLAJZSP80
iw67vK/rPojGOTV9hDgs4tDyMSOxyWckhZF3wfzi+0rdNfIfmS9R66TARtm493C0s4AIycpALlQP
rXr4In8WWyeqZMdGca6Gy7G0MdlpQ+3uW51f4CgjTIGxBd09JyxOWfwR8YKIoZTdV+lXGIhQYaCU
Au2XpCEeEc1yNILVumFLy/b3j5RXLCCI9IZLK7v5HRcWWDkBa0ZlDqFWciDEQE7NhJmYYvp5OXle
/YcW3J7snsCI/Jq1TMnOnnU655afYVzVI5mFIaR+PcygUnxsBJgCB0giUUuYzlOHGz4sqR7Lrgou
w2rWFrkC//FjcWEyMIkf3RqvBPHpp8hvsJ7UFS9rllkvwIDBGdC4l1zcOvHIyFX/Wnqc74TMLmAC
yZcq3zKQIgUpxejb7E2cSea9LbcmFhoJuBZKxaRTZovUmmA/gQ/QzavMtbyl1mSWM7WbGPIMkyhw
xbLysu39yjlADfXwzYggCzw+fnVfx5pOCW5stD9hWvoVPL/BMJkY579ymkRIq+kG1PNSHLPuLBao
OFVlQdL8XhSa1X02+FbVPUIrI6jGkTFRH3QwjIgyyWuUVcpgxFMi2iVe+Z5ODWl2u4fwcjDsiZmM
0pFchbq6H0B9kcYKOQa3dYZFaBWiFyNyWFO2LwKar+uHurUpwSfTKDpId9Sz4EPPbQxFqt2YyVTF
lobjeeHwfV1H+bK2xpm9M/oxFTErX0rKVnr+kFwcIXQq+vld3d/VafWcSR30NE/9KaBQpgU8D6Nx
bIXMZa/Q16/0cH/iiNcNWNut30QIFnsjOajWLs/+ctZCPQz2QQQKHX8Piq1S77pH0FDx3FKuG1hB
SQl0D3LdwfLunMgQzqGY3WAu2mseedBm7LEnhzpUIrvjko1Q/A187eExueRi9Q6bjE0Lm26mq+WT
ki8gtgzQz/rCUaiAYvshsfsW55srhWMpRBtI+KDLv6+19ic4O78NGg/8VYmqKXH4hvlFnAY5oM51
2XjY7tBgSQmNJyoFNUq78AoX7VEKrPV9jJMCJt9OsSEM9ASMTXTkjLHperkdIP/px2TR48wALkCw
rbEiluEbTL7aYm8wbXYZ0Aacx1M0NpYpdYqbh7pOGHUQI/Ym2xjbrlWF9EddmD9WYMIxiphd+4VY
sZBDsaO5NRdoMxX5eQaHg9jsAKsZ9LI8ggfpsG0fYbk1z0hLxpScF3ELL1KFh8PAdkCNTFbm5S2Y
SqNio5672X2puxjhEPGQh9W2GFNUwHQBWeAI8kt+el94h6ReetofHiKnZFpjuiuFCchQ4hNINVHP
5plkWNQB8ShDPJKOXnNUKKTOQEJ/zOFHdn/Sn9YJxq/VAeDhYQQ9/7m+siNFBmB4TwZgbfQo/AHS
vjeDlasVvg3VdX3LsXr3kei9E7chbJLiNRkUFC1sIW21vnMCJZmy2RTDDPAIOHx3xH47OaA38XoM
37Am8M9jkD4wUhv4oAMLpR602ivaVIhqJO9i6r+EaYQ12QtWue5ClZbhVnVOivIG5GSv4vOCQTPr
Apb3cPt0NyUSFCSFEVZ3EVcREQqGJiAkmWL/B7fw4VwJ/IIyPLcR/P4FzOVFsUjRjn+i2YKb94EJ
3AVYxlyAJXhkgXpmPvhSwKyG3BFKtvhrvBVhUCR8foIvfDCGGBq1OiKsboZvEI/tp8kSz+I92aIP
nKEd2VhrMJJLylzu85sRS+GLisqJXABmEYAkqi6RSLLnQz2qqvPcDxZQ/m9C2CZRQARTzahLQvhS
/riXX29w28mFQIoSu4Ibz+O7L130BMkWefRWCKS41sUU5FgJibxnYBUw222eTeM5FXbhUYLpyEpd
FM0EwRU2PfgbG+wkCRRhDUz5ns6DcdIu+YnoyeM8JAx1FbeePYE28RRef9pFpjRKuQJ4aXkjtQiZ
wN27/uSEXjIh3HGVC/CYCFpfYJmtLzTc1fi6NCHhInpayMfnvvlr/thdC0YUICg8aOEZAjIAOLq1
qJSRFHtb60fmuul7L3BkgbpaBP0x6m97/zY38chp/fsYjDXsiJyt2bQzl03vY87NdSu26qgJqYiJ
Oop35ywAllGiAXtEmzVmhTt87c2f115yoG/1HKoInCrgBjMo+oz/d/qgIFRIoUHMClpDczGrKAMI
bThDVvrNVBOtzKH6I1GZn6J2Xl236o+oEmiMGCWXGUk0D22pY7w9JgvK3h37erY/VMCnXDVqmkh2
iHBHTcPGvmN/CmrrVf5eRyz/8sh1OeqfqsPxKA5bnIOTPYTPBl4L0n51gLx60MI1AFvkroeXNfa2
PhwxwHv4YqfTTAZFxpQPIJp3Qw7fh9N2PEaz+BtKgvYIShUmx5WR0WXbYC4EOeUFzgiNhI8OJgdJ
3s5ksm+cfSlqITPYaaeWKF1qIgIEADGhbjVw/0a4zFIJggMnTgGLGlifWjkUFZdkLMDxdE+p6Qgd
joI/e9CxgCxnM98/LRYC8OXr6URWjqc4Ec1HJq/3Q+QTYPuREb33r8SPzXr/aAQ8EcTSb/FSgvHC
yyihaBDH6/ZfzCTcOwF0idKZEYrzdZKApgUjxwp5xfNiQcXZIZ4XkcU4X1fbfhqFIjFd8WaDIb88
qaTBuJxmamVkXSLQw+bFCmSOWbSnTzMU55QKOLIIIWFEn007Rs1/m7c+jbk/0kCo54UUi47ZGNdV
L55z7Nl0IuiDuLe4Gl1EHH/ts+nhlIv7ZtSZxAcu61TEYNTQk80FO46Ql+D53p6gDmRjRPW+vcjG
oG14b93mSnjijzkjoCoeMnQwWny7hLzLoouz/OHwVxzM25sdOYfiHiYqwUs6Humlx5n6g7zj004K
uhgdk54hXlY8/ZF/omVg2CnqadQQTy4cj5mAFMU54BoT6rTQf7ATmte01I5URHF8Oh5h4iqJ3kmH
86JZ51CfEW3fHE4oy4leemo4Jv5xFFeE4/qCaicTnLjtOQ+8LUGWYlzCqN4l+ESmlK5hX/B5YfFZ
dAlCJIcnnp2CFl02+lT6xOEJxgIo59U5n0RF6DQTfD7aA1f6JS4ukKjN4YkB51hM+2iHPjVFUKEP
Tv9wrZhaK84U3MS7r9xsKpxt/qFdUNq5D8Pez8+IAQA4MAHDoWGAx5O4VPw2FH9hzciApHgb8bsX
9wsqiTiSxlMXsGuZhZqZoIqjEh3CoUDndw9wSOCvBSUCtR9Jp7GbuhmIm9h4sy0jVYl4T4YJsUno
ecyVY8HMED1FyTETNe/pCx1+Fvl/vF7P7U0JmYGIZ2PuBTyHjgEAevs8KmYrL55Vp7FBvXEX7UFg
7AJzx0vKIW8dVsw/wWALu00cuuD4iHuiz5OIwxUnSLS5wRAqJL8TFBNknCDd8OQ/uScpb4dHnERk
rBha/p1UcdL+nWLxFS85HvvvGYopDhacON4sJ7LijYHsDv89UpyCJmx/xC4XmKnkfeP84ForceZ7
8e5YEV0h7jSfrxB93HYsSEbi8KQd5sEfosITra8gHilOvBY0H4WpnOmZ84Q3EvQARme+g+T4uRL1
GDMYgm+Zo3iYL84D79OPThFLYjEe0myAe1k/fw6GrUwoWAb/mAoxxHcgTi5mwyH+o/l01HMj/BTR
/3Nm9Pun3YhfCQ7QP5qR6ODiZ/GOansIRE0yCNdNnLYGto2gLYk2Iq4xEnyey7NpVvQ3TkXLUvHf
a4mm8PZIZdsy7DBChuI8iTsMVNVvTxaonTi79tSkYEpDAr21KRKLn8ylvYTFC0BP+xOAufAfJwGA
X+GZxxswORqTBLc3rRKgghcSL8dQyPOLrN/qc3XE71iNf96JOAXiKgmWk2hMyE45leJasBH/nHmx
3oKWQQMUtytc+8QXpAbBZxKtWOZKylwXduKcA8QdsFREb1G85FcTQRRdkF16/PNddUyzPPIYqskx
I73k6MgeqXIFSWD/4mhPu9E4m/wFXkNXVx6LXq99+gmeHPQtap5Uk9EdcbtCQCH6gfFQDHYSfyX6
OJMWpA+ILwsi+tyOvxJjRw3HRjRg0ZwT/gbrF85WSWcRX29QEGy+x/aB9yfGFfFIWiJKOtH9mE4c
9n6f4xDSDnEuhJ+9MHsEGue/jFPbYuCcYXxEHKhomSQriNPFcpXiHa1KJgwkoc0KsyMsfHlCFM+O
8NVH8sFTJ+6TF/s/q+YxG8zFYEIoiosZOkML5hQYUlZj8RbExWlhQothSVCNxDz6r9PUEPHF78XP
oof8u5XETfwbNTimFdzGz/ggiPIEACIPEWs20RA+jcFXf0RDEf/F5xj9jMoMIr7/11BFo7IX5sL6
r0XH8+YPAqogoXLvv7FHfN/Rn8QriUf+v/N8FjniiUXH+Pci/15IfA8tdxHNKHSyxhNDUPsjOH3/
/rr+EV/FyCJuos2KkyraBC2QzzKOwFjPcvX/ff73k6AQCh6VCFYWdlHihIqRX7QZ8Rr/3pD4Km70
GgZEkjloMf9e5d9ni+P5vI3P34njbHhr4j4xkoth8M3KUUya/06SOE4mT35fwEsWP9Gj+BsxNJOg
yhHE1JzEqzBvjFGoThMLU+TRIFq+X57Zz+72prG/I22dQRMohTvwADMxUHaNrTiLdeAElm9MInen
hejxcOVknF+9duDB8C+gt3+rYfzLQh56SjaX/6yfB2tpxhF86P70u2eSwp27yG6QG9knCp05STAs
oG+iHsdr5L/4FeuxU/55gOzaz/Wssg1ZdQGJGE0syrXbx65gD86z1iAcpN+qSEtwGAGpgsUMEdYh
AwamCfLaCaYjC6BYaB1x8GhCLJMNV54aNCf+DC+eoU6ITbKKE29QYbNnuTL0osyvccoC9Q8UAdrj
hgOygoHEGqP/VdWNnmHbpb6aNP5LJfG6R0hUMl5R6EDSctfxiwBggc2BeAlwCtWY8NtxSn2MOyvg
BNT7Nl0k2Yzy2hVmlYgLZ4v3DJvZA3e9/MT9FsDvwCXbx9bHSTGcDX4eczT1XAVIcvfRjYGOY/p+
KmOh4dBhPfdDXRkWtUO9hygT5fsNT/Y5Z5vJ1hJ7pm5fj4UoWKWAS1BCJK5AZ3rIPNncI+lm/RaF
6jTb9sfyqM1ybJD/WmaSTTXgzA/br6SG0W1uLIAG6Nq+F/1EP9k6W6vfZZh+lT16e9E+CHyrELd3
Q4OR8tixCfouvwd/T/x9fyju3kcyPz9r1IeIN7B8QOqXIf7sZ+2FonRxoaD0JHPTAV/Xx/a2W1df
/SL61rACxoxlLJCrv4pUQNZLuIdnf/IJ1UT+Y0Eb/4E5wdM9fyFMQOg8UUM2zvWOmhD0AxV+3aHf
tTP7UjpJeD1BHxv8NgfpjKXJrrhgSDM04LwrEBU6rNeLZlMyy+1i1Hsh6t3hYGwz7RHP3gJUShkT
Qb98bvBQsaEtGWyV0XbVVw91a1rNNVV3MjWd3Y/AX0EB2NULw9Li0hcwjoQTD+onx4ChgB03o685
vJOYjJyNiq3i5e3qme7rnAL3pDZP9wKROMrcbYbLX+pVNmZfy8wKTXtV0TqaJfyeU8zDiakHzkSA
HzsUxWPDfZNfTSK74WK88Jz2CUxZ9Gxai2ACmcZM3rJtp3KDRGgDlwKRJMqzJ/VrX27mfUT/EVbX
3wPySzXM+mjR3jMkoZQQbHbKv9rFWEqLFptOXL7HSsgidFpveA44QsraxmGWA2fniU/RRggDUMEz
BjAJNr6STjju8rHSmnFmkAiToQ93I1xMk6CIXIRlST7ScOBLfiTNlcHbmHDqURpI9RiPObWa5/a+
BGTEkzhBqD5/60utHr3i0ZWO3bShJE9aanbmVIMuGf9q8agbjGrLtxmwivssJakDphBT9osDYT/+
ZTE86vjQQth4bp4MB6Yf1yvr/o1dpL56KtAoY0/5taNpPLYYNlsIOikeRnuMyxQsPWfXKlCa0wvP
EJN44mG0w5bhiQ32wjbGNmCHFEKxDG76xMJkboiJHZxmpOvsPXz1yN4Gd5zRACWxPY3LSfWlrBPd
iQ+PyCEafKeyxANwJ80at2fgekhRuCQ/YQHAYcKZgZX8M4hrv3sGsAGWDTQ6hTDP3k2EFTKsF36h
LuUFccx7e5MdB9v3Wa1HahtIhYd/FckKH76ip+IPCiTXCmsrTCJe7NXS+WCSQ1qw2KGylWLhE7l6
SzKKA2uLh6ewIbUFtr4wuKFUfn5fDUaWOpZNcQiwIf8eexPmw7kKqsAc4ytghxk+g1MWOxVPQ+lY
7YUPU6kRp6UH8c2V37PB1TUbKRg8yDFzXywhTI+3XrPFwtS4IfMAvS+pWCuFar8Ycn7t3nliEgeM
uUedupXp9fGZ7WLJDm+fqoRi2nuoTgmKM0b4ftVFfnx3AH+YHV7ArzRO8PeJCjdtQ6AqmpM6AIMO
7yFaZxMCGWlQ+C8lu/usOQB6TtqlvNFQhFc0bmrSDp7WX7CAqq/iJ/2TFxK1R+LNyXtX4wAHd2La
eariYg/CTvef6biQ5p267e3z4z2102mdrLX3OUdLRDAXoye0cpQlyLsElEEBhI0p8qzxg8QUSmUY
vVP80pwqXkraSq7GlU7ba8cRhREsTZ93L4qdDPwdJzSWlGyDUdeSc9LQNpm7mMUPprXi/vw+eUPJ
8NCZUl3FsKCXHA2zRlTh7LVwXd5JzRC1Z0kgMsvHatUAI2M1qE7kLdG93d8NtzqsbZ4jJG3vP2JD
BOY3z6RVW+0wtX1D9iHxHPVgH6aTAXw8a9ur4xdevMqoEKlqHOjgvmCp2ft3FrHtNuEi3iUS2liE
a+8lvuCqa/3lTBkDvyWVlTKNTnKJg7uD2VM8lVypdRguIuIQeAQ25zi43n/0Bx3LU1A8D5D6ndIr
CwttrBnLKzSHxyxP9jpu8NZXpp3q5ifrK7IFcXen12LkceipI3b3b+mJshb8UIoKrzVIYQbwZGaP
3qO8GRpf6qzXwzRAhSdJOO/Mmi/jt4J5CMlrMDRL3Bhuy7qaWw8AUCNa4/VIXiphCbYXX5h+5Uny
DB6Jd8v9pBOkcJ7InlNY7RYtqYectDQwBqOym74q1uy7+hx9tfx/XAiXsb6qs/GFY+qlOBtL/B6G
2FaAp+8e7gO6r8Djc1/1LB8D0UDFmd7AEBfv1oW9go6Id6sAz1FkwrOPgziAuYCQWbDgX7s8ADig
6N2O2lE9qfkPss6i6lNIH1IMRwYuePLx+EVSg4J5azG5zUyMTy2UiIggRu1E3PpJHD5xX33OXjMs
IdIQUWEAwORGlNKiQOzhMhThkH3GhP7ASCQ5Cj9rnttyB/MBrqPiNliLW7zCMJq6PPONLwQOV7Cv
kKAmnNpINfIrqko1u02xayZbZWT7GpsL6rOI7krcLp+T68yam0tMEZZ3GAllAIEVWgakP/RuKewg
OHjBHa925gSc3ZMZmsFkJjwOzK/rDqNzTPkGE2RePpqgyXOH8mn1vMjn56U/5xfUy3hy8dElyxSm
SHWW173l95wIGUfleolHNBV8SkxHiM137F5NPBvwsQpwPzmCqLbZDI49OnsCvrMFds6fDosyvEsm
6K6rAx58jj1XQIDPj12J8EQnhFYfJucimpA1+HieCM2kaakde9OBscrrlZJ46MrfM/1Qni1tabgP
LEhGgrXzhvvsxop73WclQ4NzxTZeOCnJwBWkLuVESI6gZGvsYf/g4C/Z19MPJjAbMQWq/X7z+ku2
eK2AUY1eXy8icKWJ6AR4pLfrnLL9HWk/qevZQcn9+IIlE27ctJ4sNMbsApRWpiYE8bmfGwSpjNtH
8JJdu/IreDJFkD3G2aTvXO3xfRk4CGLE5p81ExoLEfUWHJaoJt5+sJTGP/QZdCXSmA0EzZDZoKUk
OuNr8ulN2Rlrg2hbgJUG1Qj5Ox9wnEbluThj70L2pm9NayfbQ99JHLwcbuQ9QSkt2UGtW9tp5/CE
m2KcHqODNcpCbVqaEK1BZdphTr2emiu4X8lCl4IzhrjgyjmWKRanTlAZ6lWzsaTNjW3otgwVFEBT
oOdq9fDl2UvfwTSGhXudKqTdraRTCXkB15Qv5hqD6RZaTEbuqSeL+d50R9H9aEQTQpEanAbPJF1k
S32ah6Ax1aTJvnPeDQmYvCFC6Gj4QrFzw0wintg/4BeAPmOKkGwh8Y64vHagbM9VsbTRfi9ImYJh
zE4HFKQ5XEOTeJRHNtpoOjpba5o0oyqH51gweEX9eXK9JtBz95hlJEE3mnC4d75GxMZ/dWdtMOlx
CEXyTpTle3IPWY8XbokzFSYeDlNas4RCYCyIHrmjwQuigwb3DrMevaLQINLgq419Rc05ozTSbpnG
K2Vyjze2vdda3IJx+ffvhpPNINqh8SUJTvMHq/SYsHiG6Yi9ICXwP8QpOHeQNJX8XLuAupyGm60g
32LoMeK7uv5q0Tq36sGygFaBbN6zx6FEI6lry/718KnuZCOEJOyOmlBe4vmanNtohEGlsUvhOLRr
m4ods4E0NkkG0cMWvIHuUX0926ClRzBt6pSGnocGwAP/IjpxccaOrqovRHO16UqFzaeCySkqQFo9
q0aY+Svo0ysWZJRUm/1dg3xHVReFt6PPMHA4xSeepT7LjPfvH11YAynqcCj2u9RyzuRf8uttrvg3
gEykV2KbMSw22TkaN/gfsKCDxTbYF2cJ1jQ6VEjaqdcRO9oFzIk1G0PaLfBlFDaXfFYuyt/3WtvZ
KHkMfchHSYhJOUoo3wtzF0ESkA/3bqhEBuEmKRChApfnQBJnBQ0UdZsZypD2DrU2ihS/ZTuQDvEP
6C7YWeBgjMxApu5Dma7cSn9cjHxNBenhwpYQCaxAnGcNVt8187SXd10n887FCHuigWTAIJzLq7ev
bFlj7nIsnzFGsxGJ3pcgT4FAWYgaGzfOfauFMs0bwSnOiUxtpUOXOdWMDefsVz+kmGo8sX80Ifrp
IyxXhrgafjHBrhDQ7vgz7etWTFkYAXd6yCfnmOzn61tH4V2U3lG4A2VNJRvClv+a3S6yOYx+FSKI
4UbQ/ywhsH9dsO7SNJf7RM5W5WKLEX3lOw1AYJvpM0bI8oXM5VSSkAb7aGRrCy1bt0VIc8KJ4A39
QJ4I/RlA6/P2pRbhIw34/MJ2Cbw+H/GNCeOVcAWsFlBonlXsO0cc/0vs/l74oJRsmNey5GbUzmuH
hWX9cHJGrKtb/BZYcM2Bk+ErVT/W7La/fbdj9SCfG4Rl2pDhpT+zXMtPj1P1DKEp4bEouQnCyzVe
1pGJOPBOEgT0Gxp6uWVsKL54qDRjhT+D8DkyUdAMHBOdYyvMFwDzEepmm0dIPQI7GraNR3tTcP13
j3ZLeSLS3CeMMHzqQnIrmPaMsfF1bic4DpMrBdwcr3QG+ZMiAvsc65c5kf1bfVYxrrW/Bk47UfET
S2jynUgSfuUT+Seigtv5onV1fnW8zvJDGeaJyMeKF6+zJvxWuxF2RFk9e5b436KIYoXPWu0PhqqU
HhRldxvMHvnoPsbJCG9pbKIgr8RzA2/YoQpcZv4IOIXpsfkYCjWE/9mONEl2MClZwv6oSxVVizSy
RP70VzZTKVwsnpvchTw90SBkPql/U9cNiNcdmf2cwKRkaxB+MU/xIK39+/fjxjqbku4KV5QvGLFI
9g+gzbPoRLIOY8ny+REW4KhERWdHKQWaN+WFF6VxPWjeSB1KBp7ELXOfXWMKG+Vb/tF54NeAiBug
paCb5ATW8P5Kp4G1cXkBpCLp74eDifGYDOywbCaRHELKMBGfYAKAAwlKOCTf+HSAZx/aRQsuEsa3
QKM5EH03TvBWh6Q1WMAEon2woYFHUJMm8/4jNrM0PRXWusEqHjUPtmBXWzDs6q8UZ6ay4T21UCkx
QnhRsc8c+XnCtOFlDo153PXOTRqyRJOX8q/RUEOEsjzCTxK7A6cGtFmXPjE7zfR+g6Xg9V8KOye2
tF1wa6cSmCQxYm0A+ZVt5T/FhnCkMj8u2XzGuvA3hxm7xKCYs8VLiYYAzyR3B7/MwSuuCyBRA9Ee
mYs5Rh93vQxML7lg1PVFc0ouee0T7snlx+VggpqHDEPlwEozJuo0YKOLSXRcOYz+2mGgu7u7sdG0
0Std2MkkLYkdyukB8TTThjYGFbrTMz1+ZCUQrswx+3+y4ya0t/013hT4i7F+gx5GQCejkdJO2aFT
GNCgX2ZsxadP4K4KLi13qGNmMUJ1oMtj/kgTFVxECnxETqjs12FtvdnvTl/R5KkFdjR6J7ROc9t1
LBCHquE9kIBm01QLdHv9NogDgxiY+lruDYxpinYH+leWeSq7uNyi2AVvVo5UJHI9thvDZxLGzBnP
ZAMLh4YMIceEc8pIoI8EgkOy+qQfm+CzJtL/GOJVhAYd70L8/YUpQEb8FLAbN7HaFyAxe1dfXryd
4ijwP1HbF/Xxjor5P209C2/gCsELAgKGDQnsx9Ycns/Dw9ec1xeWV0Rgid0K2CqBENCY6ZxiTQ8P
6XkRWRLJ5k58jSjo0xz4LPg+whdA4CIW5h/iZgVQXbj9+yy+WjAZhJGwgBfr8W3CoEyUAFtnjKJ6
/reH9pDLUG9UCsfCol43x0k67UVpqvgiffrx/pH27wri74uloQicSwp4jFTlJXNWwMbUFwoDbh6P
c/CVlx/Lp8hmCjQGQSonYae240J1lNd9m9pMteYuq9leHPU6GaX9y5Ngt7TrCt1dklkLvaX48Uhn
GllArTkqa2iMg99f2nAFA6bsqJewFmT93BcXla1/PvDePSlz1BQ6jeQ0lrsWfEGbXIkv6bcvRCn4
voa2fcz/1M01ACb4zqdtmC6TibmXFCTxb7xf1X2v+4PGTdYmnIWVgZow/2rUqf53lRbSTw5PtyVq
FXmJYZ1LdfumHJCl9JTr2u7HFiobuG+vNmg0z4amPbA2KkAi7FZWCRiHxKvY/knjyZuT+sTqG/1L
ij861uYvYgcgUzpZQQUz/S05QSyH6POk/+KQJCMIY4mWUUkZmkv5Ou7fpGQvJQYyVqCFY3ZhCf0d
ZI3FV+zocCGZ4g6bgTEf5Ofr04fgHhPmG2SY4j1HBUQIzMAI8ALALAITYA9JJrAfllO983iRcO49
HqfH9j7PjOHtF2yk3r/J+hic0il1tuC9owaDu8Na+cuW2DrsbpcXaFBM/os6MzZoSEtYs7hRQpZg
T/vdYp8HBYk8GHmV7fXwtVT7oFV9w+Vo0DoOWqdaVSdKaET1URVWIVEeb5P7VhBtlBW9vMX5UXFq
YifwkINWzFYx9kz2iLjYAb7rfgPKRYEOCi+sanRz8QL17jcdnezviKm1GLJArr6Ltbl/Lcs10jvj
o09NGV//EiRGJMsSO4JuRaF4/3S6KbE50LOf0RCpLEGEpeVmlvsiTKB2qAvaoZqOb/epDjX0RZna
bZkw7fEN1WnmXQm0wXhq/8XLwhI3iaVDiWq6eeW94Qe8RgM4gF7BcEDMA6TwBz5mDogBYNW0objW
DStjaNMH/yTFZYl5BVQmEXvbzga/iL0Puc94gB/E1eV406nyyyCBr/DK/uNwkQzZtH1yf36EEbrJ
c8B2dYBBGI0fW9IBdbFm9rmDJ7VXFMFdiMDw9lGKAoCZSOg7yH0+5Wj1jzhXBTZeHCCxrQh0pPLi
IVFyFchAgDmKSyAS4qQ2KALVo48ZR/UPpjpq4KnEE98QXCUEvEj+bfo8yqvGrZGREAXDRiRkyaP5
CFuL1/BOwrLtdJqomjJfIx05dtvXRtcxxXoNd9f7hED5phh1+Afv0oFbwN1v6SqBQR2ancUKSSyJ
8M/pa4rH/5jaepA4e5gFnuD7DRYkviBvbyZJSAKZS5eJjzY5VamXpfM2mSv6SSH+QHNtbRk10xuk
RFz0Sn8gTyNq6iR3CAbVrSdOROmcSvNQR8BZjC3XAlP/1Y+0SQn+Ia5esBIskimF82kPDnbFnyZu
R4YBfqHQih7OvcaR4Na6LDHI77a+iA86yQcK55euCyozfLXbLt7IMGYMUhU2xXvygCPFxqzbqoNt
y3q3njTXQ22tM2NfqBTcqfb0fnLz3gzxYNnyuAZzxilxMM8gD9MiuAZAse/QjHapBXFpog6+Y6Ap
yzzW0a7/1INb7W+AwsHQ/UgO3hJ83vo1knBpus5ke6eLpL6dRpphvtCTnf7cKulBr8KuWvdVWL0D
uNucSVGoHDZ/5YuM8rEEmyTy4HcLQjppUnCE9jWEJDox8Qdo1Mlvgqv94XpDspzzA+6nFCBql6lV
nDsX9lq+T+gDrJnLMWfuyf72Z2Dt0mqaQDxXyBjf36PvtwgxRTaxzRDoVaFEJMMWZJ/rnS9yDH6r
aYc5f+dDCU5itmNtMh1kCyll6llAlH/gU8wEGYWD+PtJtE8/Rj3xAoikNVngdqer+hfVO8iWLyYi
LTrIMJmiEGMymaNqJyW6mHh2NRHmT+xuPmg2kr3BxLiF4Mxrx+lIT6aWvILOxdTqGZFnpWGrCG4s
MSHpc1/lC17r/pwpxITmSztbWHLY1bvqdeSQHhzka6oEjzSEWY+Eo3t4nFnmXqUfaWyq4m9eNe1O
A+WS8YZRECjTXrmkpvvqFtdkZ6GEQkfSm+fi1Wz1imG/CuNqbcbr0l7wRjm2e7shJ+m5uprnu3nW
m0PfbDgvUbp5ozx6BHUVpvVOEmqqYl9FMw42VsJXNsmsXfTekXLCSSHUmKBTpR/z21QOXqSiFate
+6ntxR1IXeHRFnHmWOilYf0/ms5rS1FtC8NP5BiIKHhLBhExhxuHlopgAhPo059v2vs0rdVdZSlh
sdYMfyBt1/4KfZt2Flkxu+Ds1MTkY6mukyPnLSUWMqble3ovJutvPy+HfOeq++1HqJeBUa86Z3zN
/ScOTYtrLueu7g466GlX806Z2W/aqhr4lUdUdAetYpirURN2eNE/I5X6TTixSj5PMci6xcfuIC8m
xXWZZ9Pssa2/BOmz9HI4ISNaZFPNGGvsd/tZ0ised1l61vRy1Mtey/0mTPc2jyPJNfYuDFdCzo7m
tmuXRSulTwA+QXOztgtunXFMFVOhnti0ITncQYmvAbvbKJVwLCrLOLQFsO6WBnQQIyaRZjVBxZ6Q
y0lt4toX40a3eG9G6rHsF7rfTG0MUJ7YNINPr4QFxG898VPvbHGYuYK8uzgZkAf0SNbO4kIGBKYc
tAaDveGus2ANNvoT67y0ZeFwdMdbQ3NQzsP7Ij+77ZeZzSit8Fp+Kdf949lVLl4zdV4Eiqn85R+4
FPP3QQICiXN4Y3jn/h3RasN7drbp1y/uvpL7x9bu1ZxUa+ffXwVmXLvH7cJfO8+jbxfoQQNI0Pdp
FY2T/XkV9idF1aglIhPAh45I3gbwQvgHR8nJOH5cygSt5uzz2rSLYfaeGvmYy1UWTIoC1n+dD0cV
6hZM4uPL1s9vtI07dosPKQHpZ08CcXnjNyUriF+3K7T88+F1WiPJ6qtFZneqtXviN/LqiqM0Ae7z
aF8aSFc3wQek5wf1UutKA6zR8dN8LkGJwuk206PbvQ3XGMF8gOxtXo8oBS/ajA6va/Lpzo9YQOXh
ucHa4VLQ+9L0A4vOSa/mMLmKLLq2/hpfoq6Ldy5QKQigTzVpPw/LD0IazoPeNgrf+wIFERG5RiQG
LT2R5hOon+H8o2QLkhKDcLvCtFQe9BMg2GUDpXfvaxjcCf6TBisex1CzT7s3dqmnTQYJUWH9tVsz
pB3RkFBQnGsizY/KymtAy4o2pCY8G4Frz9o3lxyVCcyYIn+YoxlFCQ/ROXHuaG00Uam3SPCYsj8b
XtheCiWUk0SJohopuDF/zEd86oP8vWyyuImgHkMf7VFWfuA1TwmAVIiJ1z5uhmgwIcu1Ba7OAqPz
6YyLBSX/aoO/D5Wohn2nAEqa/tHJksmcfzuUYzO6KVjkS0uhp0YBXKq6ulVhEosDJ7cq/MSfmwFm
2l8CdPO+RIJOX+JRcN/nyQOcS4OzEF5XlMfHYFBSGDfYwyUwhiN0AvYiMRTfMvczRovi5YMqKSc0
lNHRK5LXRh0ep0JImirzYvYeEsPdN6iMkt8m5egawcWkOQoXQ12BF8JIDlQ1/NXv/vRXr16TbNGA
TQUxv5tctrgRY1yj9sUL5hgVE8hI/2BjhnObd7CFcE8IHdv5skg4CnhE3W05UjatMWZyupkPkFT9
zEpw24JSayXQ8PNayJVUFbhGVB2oPRz32Bnv/1WM2vasMfnM6+QcXHrrqcAXaVfcEOsCtdOxYBj0
uehtYCengQK6nlLHl5K98A+0Wb44xVxG6EkGqpucARRcxq8j0K8Mb9HNen8ZIDfA/EbWJXanNSYV
vcaf5q0xQRg9UB2op1z9V1Q/RJ9j8N18qVIi84QCCHI4axv5j71oc8zOoBM5hzdhiV9W+twI6eJS
/8n3uIqJu88cbMV1+4QXh1gi4ATuNRnxrSAHrRmcRmuP3f7AQf62LITkdiUNZ1Ay6ObB+JlpsRGL
GksP+W1E5YnXiuQ+ubUBatZ/+AKT8SyYtaHRExp/nZQeEoOW16KeuqFE9AS/Okb7VOxZ9YBIvYiP
DqUTRKaYHciVX7P79LvKBgzxxzZPgLccKh/Kuke/RSexDq9DUA5Pp0rQTnjuO/MPOtn7J5LSpWGW
4KeG5QTz9NF7nqAaJ2zW9K9pPWeNQ4ECrNmepDN695gXoqzAshDQ0XgGxe4Sn0ZAhdgBvcfIaG0p
iUi37gh3AedfpCPB5CEiAPCC/ZgYfehvn41EXNi3eY3kczgm62Gxov/RBFnmFfFrwg1/hCb9R4bW
md6oAI/byLLou1xzPocuM9EBvASc3bWCVAovqTrUWMlawKXp+NuGxrLCbWP7+CBEmlENQfmutp+w
NUndVm8VMhSXshN8qLP+VREoD/ta2O8mxsQYEdSjgoofrXBQH7QQlh0AOMsGAMfkhuw5PVID2IC9
PrzbzrPhIvjFnaf2ATpSb0LpuofyLiwPqZnyBqgsTA8i71P5Z6+kAikQdoQvekdg70B1bQNGAaVB
L/UzB54nxqBXdwaqnmYkE7i9utOw+eJLZ9jg93kF1cdATXBhAy+OMBUS0YC6+6ITST7u0pTdtnwM
pSHnwhfACBFB/ogJO4TTxXncrkfnfiOgkuq/egolHSQMXd2u+5r78kU3A5oRfeenq/VzODWQCHJ4
HDBFOqwI2pyustsK3w5aMqSIJmL4Q0g0OnWpvuBjj0Hv5lQ+Q8fjhrQa9vTjfgZv8+VGYmeiBw33
6D05oNb4HJT0JFIfC3YQm+itgSB9g/AEy9jHfBjKmojuoQMPBEs3kYt7DS4oh33QRkMSAzGyjmPE
RV+wAJDrT+6zD+K4390Rx8YAEgONvqLINADqcsg9cCd5+4X7DR60owSB/KaUbnDycMOMRGyznXCv
48Kpu8qeBj8t2aP9k8mDwzdvWECQPDBMk2y+BQtNmYzGP0A7wA8jGkrw8S01wJkNVbomdTFIWvMZ
sEY766UjlLB7iLzbrxgdOpc7pcQFC6d5mvNPWvOVlY2IRxlCvjrHDsH7UGZGJAV4P6Ehgn5PXClJ
Fa+7t2f4N3wRxlfvvk8HhLZhAdxYRyux0xesAI32kIRtBAocetxpBDnXryMgJny3gIt06xt00Av/
GxdOSm8ZqcenGOfa62ipQ64zkzMipoiDhrnbdmpr/bdX4QwSF87fATPuigHptqnxocEHi/DWB+EH
dOeBgDkoTbTRvwjpZ0697TpgYIEhVAjBZ/6tj5fKydyLjWzWp9GR7V/4vVBtxGHLRzU9bo2wT/Va
fyoil1cXCTK7Ozq7A24h4ZEVNg6IwPEh0zFASTvHvTXixnSjkeIFyFVSrawsuhAMMIoiKAzpwOI1
VsFnIHSH2l2U/kxobwvVuYTrZCI8SJpOSEZCX0W5kBbkyUunavBJuL0TrNWtbHsH21+GR7uLBWrD
yl0w+5wbGvW9vTp+9yh0o+WoIdtwR/dvhzQJCoi6owYlBgQshAg81kMdl9y0/3a+XmPU9E5RbSEE
tvpiRNv2oupnvNPeUmqCHZNGcNDfazw7w1vLyynqT1tfF1YiOky8QliToPNvPbU2aO6kVPjGzb9i
wbJxXRA3wSJbKkWMjTmWGRdrTbEhdUhl4VtT1yJor07hDcr0bQDvuMijtNhBeiZOT8s/rTlcs8qc
JfrEmhRQH5Pd8ItQGyceliNYOWyU6EN4EvUh6HfzDVrz9KhrpjVaBkr8mH8mRW2hDEj/hCYqfRYD
XhTu9GAyUIhZEHy3yda+5tGrgCWs/bdTDVDl6EYdQLNQeZsWUZt60BefGZTFBe062LyoUiQpweCS
ewEnQogXitkki1mQHJY4Kb1ANtpvcnvuJjrnQLCp/aDYi5AHzOcIl5AK3R/vihpuq+thYYhIG9k8
aMbXluiUgmeLgjQhyMnJGjZ6A3dyKQK8yn6hqMUcDPSIyv7qsXnas9ePp0ihfqyNwX/RnGteTA1l
fx38j+7DwTG52uFzXMCToLMTQT2M3wlCDc4T4D1KJMvMNSwlRAtnq/YQyUK0BCGFtr2G/YfzwLKD
PDV+1fYmRaRxd3h6IpidIdhDbG59zANdHTg4hUfmSekfVk3QBjFE4Etk1IKpTOe5drUQSxj0qI9w
QaHJRpeYKnZ4STqo0GBdjSFkvc/G9fKyuQeXjdFvDrp+w/5MOkgzZn+tJQTQRBkeo2OiTgFDTU99
gGXJKcZhCf29iIEuSyft7uebIOBLe3XOGog4uSpSYYwW7DpeQ/zIbDQ1PW3FtWGB/BTY1Zo5jNU9
DCKErhBLAPX39s97MIh8o/T7uHAM6I8gtAfkAbPPDcifCGrwIp/kaN2NcMJAeuxh6W2Ly6P1z843
XJI8G/Ykc1oWOIztgwAX8W9fRwYSrEkvHVBAAyt2sWU5K5YEncue5iCquoOS5+ZeaR8Rf0IboYdQ
yJhAsyusy3ZCb7E7Af2ibdD7RbF3y2wHmEvvqci0lO5xfE+MMENvfQG3Pb6SFtlr4gfnaeG/cgYt
EHEHuoVXSf8MY+GAILuNENQvWiApahKtviO8MKFf/AFBARtRz69R/UdPN7j5QD4WXb81aLpU1+wK
o85zv7NFkRFXbW1gIG4Fo39RLzSHeDdP4JeuvawHCZ+VQpnSi86GMLlXOVQv6ogAZ034eqwSRGzr
8L5jjHOpNihgpChqaOKBUKtW9XLzKffcCxy6IDvEv7M7WWN6+vrd7hCO1kzNjPspody6zyERSOOu
UK9NOg+gh590jhQbv1R11UqIsy9I5FGLQ+8cZCIxjZW37c8cZYWRgdNl18+jPCI4+4ibAAt1ByH/
pl8SxxDTkFHN32Mx9AU5RMMUsDPy/TRIUFs7ru4vFOEUGsAI+wTZhrqtxhzJrfswXyvACt34vs13
KtOGTjyPcItJ2NZl9iBD3XD/kxaCmSGp6wage2kLpuSYhPnAGyCraOaQfJiOCRqL9IE11ABIwihp
rS4/qzQmBxqvW5CVSr9BP5n2/9o+Y1tAQklXiv4pvLXKLRGgMVw6OB/ya2TQOuYVbAsv0O2m7pGC
19Cj2lZNm3nCMMPh4NjnVqC+kMNYpLiDJKe4dJXEqXQYGuJEC8CsAGDyRwOPSZFESJkVEz63HJzG
dFGrrei2WJB6b5tid9sDf1B+oFeaqqKfRKi55eIdCcqoc5jltjEAEv04qNMj+sMYu9lGoutgbkqD
/hcRZ2a69Ixqk7+AdvB2KdDDmaQsuKRfRF4zIhrwONleQaqFXjJQW9o92E5Ss+6KeMK1axasYk27
A7dOtZtHjIJQz34WwcdwPieoWLq/JXb/0rk+ujUgCOpAnEdqdtZ6gZIS4S4XVABtJ0AkmSvoEIYR
pRNGCdxOYP8YsW1UlLlogb6i69NhBSxnGfA71VxBEjEU/02ZHExI0FpclYQKFz7obXi8Gtx2eXTH
8pV6Kl3+b0UrvUvxAY9YnzRNvzsSl3bHd1ejIAWi/RwZtUOCwlVKL56mbAAJN5XetY1tYazkrKa1
WTwHaxCodwslkiuYTRBmN9LLAv3D06xgDjVegyuy1J8a0GWzQQz/8ugY9zCEQWLDONnV6E7yR7sA
ibvNcdeSpgA5JBHmkm5/mG1AlYvjCaiYtQ1GZEsAEmWAWaOze71M4CtoIH+amOahNoGYum697vRP
keKE40/2BZZyQAmaygQ5KkDBt9dFb8bOiERZyEEPzMH0MzLxYiSUZ/+0vQr4gOZTj/nqdA7Oy2r2
uhCIIM4j8AeG78XnEnwhzHig/ryU4tqhE5Zxc1LPWTDK6TrhsrV6ZUy2mHf2aIFZW0bDfcJrVFv5
srIYVnNBOfkCR//CAo85PHefFp9QgRLLSg3GVJe6z6o7/qA7wPCuI3bnEr6QUYGTdkcnc6CP8sM6
evvZUN3rbyBxIFFTnyWM/UdY5Uj/natCBwGt9qjEQJKxAkfLJkxjMGFdCe21gDL3Hd8Ol7jYtTOn
YA5x6+1pr9HvVmZi6wPVSVx9jmiJM4XecQCLQZnf58ZEm5y3nWgdZVMsbEQ1rf9wu/21W0OmqX1i
xkljqLPKAGNE7Zi+BSJGM/zZB6lLad2hd8geZ1au+A+yphw5MGAnSXOkh9VanFlPyMrEOlQFU6kQ
IiwH6OA+6fCiTkXHdtXsWgRBNNPgLTUxE6dFFh3pi5kXzbrqdnW0W1hYA/X6M1D84/asbHp1ZQv3
S4dCQUHUxup+mxVADXSru/lQ4AcABd2eBvzVVMYP0jEm1JGy60ILaIdYvlYQyOfnLfjwd24pZPyU
M3JLSgHYlODshZzXwzLI7smnmqigOlewCMBp50jdoJkCnHgLKI38HSWgC3ivm11DxzBIr/20cNdp
mNUWlLOiAbZO8H/FyTqhNdOxqiq4QDYHia1oMgSrPchgvCBQTEf6HegfQ/lFPsevEMlhGyXYcoCC
Y2XcHkKo2TVHxkQZvGkemWtu+bXzIqXumkcC1oOGsD6hIF0lerZIZZU7mr9tZC1ZaDi9NF8hoem+
gTMi1TpMFd2i19nh39tGAxLh2N2b8BNmEEV1WlO69XhZb7zsBvjftPBUh+9hT0X8Fl22r3dUBMOr
LDtIFBeH7vA2KROkG8c/ccBX2pNLmKFg7LwbzkdJnKYaooX85CYItQr1M7LTdb/mHqle/qfjd3Rk
IR62unwtqWcwr36AfQMNNp/cvcRGkNbkOiOKzAHrMHroM+S+jrUJWJOjrbCD0DMmTjvsDEAcPBZg
si/QGqiV9NQJ/EJ8iGqkFCj8IsTRVyf1JUh/yLezTfkm7vYff+nP6gYkDc1fKAjvuAbTunz9tfog
PK+kDsMsj48kiTgSQZ6kea67hd+hQkKXV3EhVGa5M8pYAZ92CrirazcQU6TUndvry0bPJoYat9ph
o+UpCFNyXFZDcW4310OurQX2gaPvDlH3AUz6HRqgmgEHxNkUfJxKLPt2GMUFUyHeNG2zDjupA/Vx
AdfmZqJzqMMpuERGapPRUV5ewG9cZ9GX+CsNAPoUB8SRXQPyK4ln4WlNUkqR4rhP8iVDnZFJeE64
l9z94/PgFWZ8NA8qxb30O0LE/BpCwMyW/L+cFIVT5YjwS4EHoUYBU8hQMHag19cTPX4K2N7r2KTQ
13l7hBeCc02OywtZ89s67mgMIEHQ8Ljp6fXn5FigjRKLyuWBC8DI48opi+NIRViT16iqLeQjOhNE
tijVHXtSDiYKeO4bAe3hHq1BBPraSwCED+uzfUOAAss/IdFrJcRjjUljR9yXDYwtQK/38LVLF4jM
SXn2PkQ+eQw04rYDeAB5Mlvq4XVEsVoP61n7cJsgbLnjc7lvmtLv5x67xte4iB0gifwKxEp4s7cJ
AcB1c0RfzjTGSEhyGGIPrluaW42bDuCaAn7ljIHVovx+px8+VQIl4fIjb/Mg5f7GKfFCJ3jYVXSL
YHIMsugS/D1cZZw64hWV4vZXbLUA6uEin6ljlM9A+YQ0qntr/7M4QYRP+/fe+2eLjl23R0sxUsfK
AK2/TTMuQKODlYg/faobU5BkkHXr8O6X9ilBr3zS0i2dq8MUkBiTzu5TUTg2CLcAaxMkVLw7wxMH
Veoh8DhANfbg+J3wYHjO02qIyR4HQclVWBe2hGM4NZzb3p3cB/4osyKVxta0AHxQUiIhTkooZFBM
R8xzFVzCd6BtwBWyZumVC/7MwCRnjWtec34T/7mMWtbyCkmtpwQtgR/a+aH6o0Vzia5xtmyKTGN9
aKKwmkaQDQrcBPNeAwnfKlA/4Qe1z+2RGqoG8RDwbNN/U4FRWX1gFtqIn+FFM1TBDAlCmwm5XBF2
A/kkv0BSgKrSMaxqq7vl57x4UO3pLnDqx4+hwmiiTIXHyxBVMkczS5uuYc+8WJyYls9LAC/h7Tcm
yPzU5uCDgBU3SnQa3ZOacJheEg4/W9BSbmNbxie/ZZ8Hpyk91+Dcq0kWrz5gcJ+k1qqBQAHFcUGv
UArDngMtexphZNvBDenT9qpglbj22iMpVwGRRr7IIkZNw9aWtZ4zDY+lAWIV5WI6BTCluWCAYtDl
LFfvghanxWpEQ+F0DK52d9vtlSuUyzi+HQ7YfWN/HzzZCPBew9uw26t3Bmo+UIDCNukeoWCJvS/+
RCcb4s17K3EHO0LQyOIKFh8ilrLrPK2aUsYL+BBgeYuwgCsIj5jOwH3YGVF6QOmiE3eTD4GFMkfN
PCyXIIjyUba7rcGZf1IATl7RnZ9pcrwBuWFBHRb7klhvjO7tX8qShhICJ7wE60gxRmxWXyzS4p36
3TT3xx59MP1wHT3jMrkxxVJ5WdB96MA7ABUaPuPTMt2h/TlC2/8cg/E5flmUzStmd/qwhM1QsiJd
FtzgFUJNDiAlD7O8uALrg+awA+fLEQ0XiYgu2EcIrq7rUQ1BNZdn2Nue0lP8c/+M6wSt6x62DVMs
vlZQQ+NPTyrXOn61tMR7fHd4BsxKlZH2Fu3KQCqJdN1cSsQO2YTX9YXueEWazsBF45sghEMCUvPR
ObWJS0/YLKx+lLXLsSjTUoUKiTLsB5I6zL5w1yFtiEX5I8hjRHtZKDrRMX5E38Odkg59WyaGa4i2
Lf0c+xVivZuLNz3VXjXME6o2MUp/Ucdh9Q3bk2/y6MHcF4GYh7UevebpOBvnw0aQ2ugPQPBCl3bw
nNboxtdX2zDQU6MHTP746SHv/9xQUP7uy/GYqwnrFb6IFMJYrclccW+b3EflJIPlAL+UiBGRUBAJ
e53jnerLrEKfzXrsTotHghfn17whBhGq826YTSD+NWewh46pedk14BFTa0GfmQ8nAjmnoQJ7FYc7
eHAjBt5cX56nzFD32mzutLsFFPRxpN1QfvA2HOa3qGxtWu+B3raJYz9kMVlYaCGrxRfEleFc0ggE
lJBYrKuzMQiV7xO1mSjU85Hta4w/R2z2Jk0SxAWBkKqajyifseblzqMKiSC05Ib+1EhCn119y+zG
Pj8Q9pyaB5XK+54QhMk+4sfr6IHdigg55NQEmEbxUoWusnvA5I+0Ie7IHmEVFQID/QQS/3EL2j8N
2bXZevPXYvI5QwhSLUTjmhNIpFBCqpPdgS0EU520jskYjimQXBfL3D8cyjxSKdKyJgaGwIxpaG0u
I/Iq7KgmTRBnhJsXqwLBRiN6n1dmgVnsc5fR19ICdvvdsXmWeKZ/YeTiHZHjyJHhUjgDaKcsCGtx
r3ytLn6xo+v1ZUXdUKZpbLOwBeH1E9XzQnXWs3OSjoBFodEoawTqfkGHw34GJHPNcvBMsWUln66u
4It8HFqp9mLblIUVdCwqTOxNN6Zu9eypS8rHyskltm0AKiH/jHnCDwI1hO6H0pIH6C9nPUzdC623
sLXJnkFD9fQZY1CftQH4PTBBqIDVh9xPFNKIJ4LW1wG7l8OkagNvIzwIOgQOlHYDhmdKX34GQw2y
83NFH1bz2x2Sd4RJkXs8NSlDCeWX0seZyJiMBG0UqruG+2q6Dx2xDh8w8ZUZoitQUpzO06hRYEDp
MhF1UAkk/v9aL8p/FGtA2wq6DM/kdFG/GyJ1CceJNZV8E9T0iiLLfO2WeGvCaEOVDYqwaSRp7l2J
M3BM7xW+PmrHRsAjYXR1R0rt5W8Xmgwe5WUVvLh3oM5c6cQ1HWoshkuygyxoNwavh+YNAQ8Vz8Js
rzoZtF9TH2kJF5+ME0x3I4YIUZKNGtRZd1VCkfXwGZChnefUb+hwQib5iYFYFcR7cH8owvzoVAQe
wtdBXZ7S4+j2x6mAb8V3+RZpLRf2rDrs4xkGpX8jcKnINsXZfk3iRpGH1cd6GEFxDmuaRt/gRhiG
Jqk6vtdR8UzUhpc13evHv+EseR/qjQiO5PcG5IQsiVgbRXwFIQfslvL9BRI9eEwLvODPXfzYR5eJ
ufqDBP6NpPgKJKXyVR99ixAWJ6y3o3O1xvDvTPzPagcEdYmy/Euowg2v4XXR8CeGEeFyhlJyQcy/
/gnc3wIxOmt7dDEJ4Ddt7xG96fUEF7ZT8HY6f0/n7cjjZTe9N2UPlFiWa9CmhcOrIkRKkDsH6B1o
Y6FpVfTJ9D7ZVH50G/sMX7ekLdzQc+8OzbEtid+3djj9KSW5O/geCATuBVUnaqu69Q7JGnGpRrsI
21biB0wM0S0qbbIQko4k4YGoKJsYDyT7rrWfg+p1YOdAcH6HzFi3hT5lAWU3IP17agAax78LWfTp
J1qS9rUko+tG+Bh38cZ+gmY0CSJPe8KKi9AAhMmM4qUUt/H9WqFDNch+xGawGdvXnqYyNojkZ07T
PyEJ+tlzb7ufKZx6kaqSOi1oMmyg8Y51aW/aWNhRlQI8sg7/SSrRfqNVIWJiIkb5T/WrMX7QlKuF
5bAQ1ySpxN9tHODiDEhxT9ZjyEe4exLe40VV9sQXFEduEb2rI9EoogRNF3ZCsUsczkTnCbUn7kU2
4TCQd5ilRzcWMak21nDyPRJQSphUBAgn5VzLGedsX8y/Lhe566hJ1xImsUEyBVQB0i0kMZekSJJK
S48bFpBofoLVGwNDXM3EVk8uDkVJWn/yO/821PXZDN6pk8izmlyskRB9Zbcyc8vM/9sPUZ5r8Ej7
9JfNi7evzf3b/AO94YKdc+bIr/D+8jlgoeyHTSFL9vj3KV2e/32OvIuBxpUec6PyhrDpuqOsb9CS
xkEY6zYSNl7yb0v7xNJEoX6NYV1UmMv5/M0RCfcY1QG+68VxGG6YPp0OcGsJvyQAa/CAs0rsId5i
NNr3H6H+EAsh9eUcxHJMblVKo+amMEm0/u22OEdUdtNKk+Oo4l/wnqEONB2WIxsKMFvxC7JAVuHI
2rI+JE/AwfHLaBPhPS2aNtglELrBYr+wnWmYn52z06TzIz97EuxJx4Us0nrGHeQAOu7R19xLcknO
WC6fR2UgEeW/jTKVd+M+r9y7c3denOPqT1/pq+qvOJy4+1FxQH3/FJ2itU8hNXq2TTiCHpVEan0H
ClZ3Ew4K5RMW17Xb2DANshVnmwJPGqURRFa2lnc9vNymxwoViRSZXLYa0Sfu47C2kB8mrqWsECiI
ypFzHOMUrnrDEeWCPE6TNDlLFEzz3O16EPqYi+Qd5GJfPNkwZHA0+5PojsgaUHPvIN/N3f70DZQG
5AHZsit3N2mDv16mIVjSNHz36AmjnSZDoWPrDmo5zDAyzDpjmdIeNlNw9A2bYdtr88E6z3iBhK1Q
9whgZwTjs2L2cbEGoo5NjkSWZFXYZ7HG8uLOn86cWmxugeKmE9nWQttAFIpD6A7XA53e9YDpliYY
9gYcJcdaHZ3WoXZUVwXPD+af8yRD/I2LhFwhMldP5mq5NnTOwzfb2ievZvskTHQ9NC+A9wddNAN7
uoMhgsfKTilK5xA79tMv5hlNeqp7iZJ0IooHv0PGs4Or8u/x73q8HSeP2QHnhGN3G+OxVyRDBvem
HWuJV9GAbQzJBILWQS6NgjuM4soht8Qf4RLU1Kw5UzfO35dnBlHQXYmPipzJSwCylE2G3N2hu4sh
5L/5+uFSUmXiRqji30OOMKPlzmGWf+hv/V7Xxl2gzSXXp5r9+0q+mnnVEvSAFtT0RX4zDdoS0zVz
zZ9mJ+CEmE/u8yfVC3AKoFP+6U0cfwJ7Ij0IoT7ET+6nngcJwaLYYg9ovJij0d6bz5fLJXUxc8Mf
yr78S7blx10aYjdiLlkhqeU5j6jCHKay5adrAHaq+4jaeOcAU/ZjBY9QXv/h9TJ2GkNi89HXesCG
OTzh7MjIkV9+U56WU58mNasucj3MRXjTyAsMZr+2Jz6l4FRAP3SIe3u5EkAFWRimjE15RlUdhxLx
sZGzzE0WPqlehC2vOGRk8r9JM+Q+5J78t4nHhvxEHmDKXfjmq9LmHyh+/FRDpEqgBX9Aqhlh2MBz
1yFS4clCqgNgOTG3Uky5oQkP1YYJlieRBLl5eNOj43jz4EAjMXKbiq7jvwUK34pQlA3/LVSpI0qH
CAox/cv0LZO5qCHK9F5bp0gm+wcHlJOLPZfzKFpyo0V4CVCxNb0/Voh/G0xn5ni4liyC5f62l3eX
pU60+/6tkl/ASPAD3SIQiWnE4b1r0IGwQJEM6Gk2I4eBje5qQDxEs/ccKKESPpDxEOnqjvc6UHaN
z4Kl2WioPKGF9fd1iwhEGTW5GDyJPqjd7hh2wo+4+I+6KPxxeYjkqjw3x4gkUWXGXtPgWTDF4jzZ
QIyTQBSkBFvStcX5Tr4jP5VNFDVBFgN1aMK3kfiAfsLvFaIqSaHfapsEr3wf+XQ2QHWY9Mlvtnao
1NBCR/OJoAF0AV9nwxlue0a84yVApdok2SJSLdrExBUrtJrx25PAYQj+0//66fAXETn0e8F30Jro
QoBP5IpSnGOTMhqBUj5GRZw3ol9fOjxnK4CEzW1ze6lNBE9wbm4TGUl0dPHJ9LDykEZS0zQ08zO9
j6vpZ1pNVWBBqlU8EayXf9BV7aoOzzVGvNDNa7P6evzCffB7+qBfwPewRe6Tbuo+yJPg30YlrFfF
regV35N8+dm0Vfuzoecobcfdv6/X3frw2awPawzfXBCisy5pn4iwA2AGDV3OmosXJ3DRHfQfs3K2
Ht5mNywnL6hr0f/U/c6Qpj+G3zjJ/Hj1tKD5e6ey8/7BPYvojtK4FvJ2MtJg7YD3U4jwGGBD4bWq
Xgm6sCqEjPClYR5p/Uf4Hah9Ja4HWGBO3svv2JgWiyqEhRG9oO4v3gtU4/BXUofPLoBOHX/x1tkS
rfccy59j1PWPUWucztrjcwvdXAFlh53VfVEs6mZ0gmtCzQQ443OxXuFWguRCUP/JzxXahZjfabrF
U/+DguIAqu2iszJWxSI7nFFh9alnjBXvEXZ94EvNgCoZIoIMIEBpTnbIDqdDw9dWIII5nnPXLB2t
L76QEr/Wyzs4xeIvncuAFSiPCMqKjq6ESyBZTPFipeDAsEY6zN4he+bK4zo9T1GgBRL08RWMytSt
OhfjeHgVlFOPgKMt8BgAsoa44sRrRCLoOtMRwL7aofkKb4D/PmJxJL/jNU3t3gUCwKSA2JtPRQH5
FAgDPREFf05S/0nvi+kVuTEwBl8LRDz6BgfjUENUjICyAwanxwv09xZTSeBnXrVpIXK09oqg8Wfw
FRHx31Y5dJW/boeOOxPNNfgcZBCg1s/X00bozaIXLvAQwOOg+8gJDO+fv/N2ux2serPc+927csLo
jsF61gDWNgfCf/4/Kxpyr4d6O6OqM326TC1vuBKgJmF4jDqMLWhMjDsI4/BnC4CbDweuwG96kplA
nKRRGiJZEQjiO3iRM8TPHf1oECxtyqJwjhUrg6nN/7+BhvM4D0dcoFPm+eDUa6O9B+yDPnACz4Lm
73OM+K7z8D5T2jd8R1ScZEt7XVIN/+R/JwW9LBAOAdw6UDq+iu/7HXtmvKzfAdrGEdeN3hEuQ0na
ewdkCCBhqH2DvnDoJfYe1u3n/g6jDbJ3it87UGYXW3K42iKQLFkYGn3kOxqvJ/8hYv272if+gxYF
37ja8jIxj8cAxBIL+N82kGdap6xMpKgODxIqcnu7Mf/0f1rE1KF5OQTalO7vQOlfOBMXDkmO7+Rr
sM1FJUPeXnVkrMmedKwPvhGSHcqznKHXsMVXpZ//XWVfRMFK5K4yc+SdzWi5bDoQW0kPSBNQP40l
KpDAseIhIacEYBjKoicBShnrKkBASKZQmbFV+zUQo6g1pqOkFd8+3RG+/Sb8uMlGyoAMBZV+kDHd
CWVuw+lOcu46fH6H46MZEuJIFCJxoETm6kI+TTIVYEWEIRIGX4hBK/c8k1i8BO6JKBhhwpfIApo1
GU5NJLM2qwg0DzUGiYaftBoklrsSoUsiSNjtsNpLfBBm4dc/A9YWU2+5PqLsfAuvP/L+z+M9tyUQ
k1hdckdJGyUpZ9mxb6wFFhhJpIhXdNhY+lEvJ9L3kKby87GsXpN/OWGHD2yPyD8RsUIR6rcbEmTg
Nk7wXBBcFxxKY6qNBW2oDKSk8C9BAQrGJrEXOGVSof+2jG7n/VAcYON0Ucf+xU/szQCowGdAogSd
naboGyO4d4hqFQEsOZIPkxOdHOvJiWjs/x/T0lzxdIr4WPa56NtRxxZjQUJ4PBk/frGnurOEVunc
Sf8kEVS40HI5MgLEfxG6DAU52W9JkSmIEPBeiKckpqIUIDjdn6iWnJ63mVCp+B3TBuTEf5sMi6N5
seFe+vIc4j8tfyQSOfb9Yx8sH3My87R3OPDj6SZexnNQq5Jg0xM0g9aoFevO/mwSKNN9I0i24nsM
XptTB3+ZJJjIOcTcfHi1hgA3uR/Z7tZ4Gi/ZY81MCOJI9gveLJkvYwCfm+mUWlbMb5bBZrmMaCkQ
EBIU8pmjEVl8UyoH221pNm3VGQwmJOvJfj8KJpOAQsjkbPPjXxDveRz0krL5Ly5nRzZoVjhTqoVs
knXfLexgTThv7BN0NroqD7K5FuMYkURLosyr+Sehc2Z53gjvDT59sgLjvxABbBY5QNWUYgT7vf3t
09UmKPgFt3IZyD6oYclvy4V5oq+6J3r2KIFg5XHxGqgVld5wNuzt8IhdzGRW7ngKGtGwDZoukEPe
GWcDjomPhfHEhqogNwX/nUwWxHrBo3f2ZBHlWLx/lYQ7lYQphYtpvDbjwsK2tQcGDdy4iGWADwGE
23Kb4NVVR9ZCsdMRdwW5oSQs/leYUiwbQNLgYW071lZeJNHjjPL7lMKnj7k4nZghlJp/7urS8AED
zVo85bMprlrhhvM6PJm4PgAL2BRBzeIrG1Az85x0wf/L3fu1Mx9+IrMxVk4KawGoSQT8IaP6zNw4
J7lStHoxRzTnMke0iN9VukTii3T8RVR5IO4VAp8CIuZJmrcOKAJR+6H6AwpdkpmmJze5bBqJFH0/
8+3JtW5haCmzm6RMtMddMT2UCUE2lK4dsB3/Y+q8llTltij8RFSpSPCWqKBiTjeUrS2YBUXEpz/f
pPdfdUrb7TYgYa25ZhhzDLfag/HA0vUkoSSW5Aj6AFpHAuwEND/ZsIrkljGUIvZIjFsb8qfBi2BT
Ic2YuHLDkEHEZeEfExThMLu36RF8/8VjRWEwo7kjf6QX0TeEGSjEMoZJ/UfOKohrusWrT22cvFR4
H3wptQ441uWf/93EimpLAHT1maIFgZ+QXCUd8s1us6vytqQqH/ym8bK4d4ABDVTekDMryzoST1dW
dthSKMdccaM1mL5u07Nwp5DTlNX96ppUPMfvqbgA8lIxabm4AS3WuBYvaDSQbFYrlGWCVcRQ7fm/
/mQy4RkgOlfWarnIsgCDn/HJfbBynrtJeFrDCYhN3SstR8VK9RrbxvY+ue2fQxl1cHoxWGNf9fIe
XJKHnO55k8dykfdaaLb8l08VHQJyqORO0R4YyKN00UB+ZQlHuujD0OeIuxdx/wFkyZSS1hUmEZE+
dxYXIGmkA61fVonwl5ePVvQz43P1Rz4c0KQfW2tq5/a6GwRDMgN94tGklxA8SzrlQm8PnIViGI9M
fEkviS2u//wrAgWMDXAYI/rOgLIwQjsTGaV1ltJlsXJ1B7q3l7UjiRpIIlVYPST6LXaS93ocKAlt
JDIeGfZuRIr2dz1n3Z4exqW1PxRdMQLTOULDqGdrC9UORHNXbFoL2zafTg/dw2F8sVns5+Q1OYBh
v7882kvqlQ7Jz4u1G2GGGaXIaHHUcoJmWNlj90d8Lbl2oF1BekhOWejvVUahDUSZlEnBBaUNtDbQ
4BFGCemary/5HHLzUMQElxwsZgM9T0nk/N2YX93EB5DVpepYP9TJZ5vKUL007xrfGcxCLbq+lG4K
q6GovlDsr//+9GBkMKD6jQRQ01N26FjV7xpEX8itQID/clAkghp0oRFgHPacnnr1mc+3rIAmS8Iw
nTTR+U0n6QRKYZ8kzXo43u8B/Dg02+Dm1R605OVBlq3aaGo1gGc3AnIGB7FAl96jFjaA0QP/HUa6
HiThR1I7LBt9NKtyIDgFn4QAg/hdH4AUxn9HA0cCbG54Mn9DBOeY2wMBZIZGV06kvI8TwyBEBGrT
wfxWNttkVZDnDEtJ4JPC73Ym57k8p10TX1YCG7oF6xqDsCTVIRX9ah2n+NexXCA/DWOX/+zKQXJm
BBrA4uJ+QIOQIFWGMlBf2BZRphAPQtJjcsGb/MIPS+/Pj9hxWTRgbmJm3n6PoExGNxtuLvLiJ3wG
vAbRR/Ho717WmXH7BPWXti5oqr75VM+6IJ7qBZhWWY/CHAP1ZB3GAAjqK0b8wU7Rc0w3LrUwQiAJ
giTlQVBYx4wM9gfLjSw6rOGs4zcXTBaNLpSuba2H5geuLZkZ3JeEQLMUQZUjkib8IUKMHKYrKxZV
8zqvX8GoLfFohw+WeMbIjNKP+Jd+UWgClBCr4X+jNqYFXTDh5HIlqSJ5E5EI4RaIARIzBOuZq48l
WySKZX/NfDQRuclEVDIql9pi3XpwHx6hZplVKKPIH+znhDLnrgSkpS9X8W9pkHPdnGWBGOJXdHMq
Ag885Tpu4xO0vjTcapsNFWkAF4WzR/8BJx/kiIE5iCHGZyDeeg9uSVfzgA+wBQmOVFwnDfQvWD3G
LShfgleJmhFPhJFLwmTgcUjVi9XEAkRiBn9/d20cLTiBGZ0/m5XEkMhdaTuD0Qm9Zn3NaDjg38wi
j8SXGMMfa3IdS/IvRpsElkWMGaxEBAiSQTZAk0mA83RIZrsd9+zDT4wgzwm8EqSKYo0wRD/iCsnU
v1rhfj/ey+j4I/4SXvo/4TO0xWZRT+w5Zmy07GBbZV5IJPfzg48mKlIy6sRjuTE4JN8gQ0SuodwK
a39hCMsHsBRSwJnP52Ru8WtxrilCiX99sXz/ZWHaRliPYI75PbEJGZ5yQ8sRqgimnViqBzp1olsn
I/ovsyFD8e92m98gU5VEhpRtaN4ZUCANQdiSB6FfmM9L34t8jz9pAgLVM13LWWo7+kycE8z1xVqu
SVCbuN0ygyic11uXGVKGciAkTcTf3gbb4Xw6PozHe9MeL6Ao5Sau4nbbtPk6cAf8XCmxLeUoJYTD
7tZbZHoNRAYIDArVZnAEgXxPZmsa6l42kvIV7EAcgah5nz3xA2keI7tj9LSeCoF6Fr7B0KyfoTk8
DTQgRTJIxNWsPcDal9AY+zIxZC1/9PJ+m17pC1kypMBoaESik7ymJJJC2Pd69XAmryZeKsQY/ycn
hAeFsaIvQiwYDX/E/BKAQwaHzyhbFab2ZCJpmcJvnUEqC1UBberMG8gUWtgjTj+VmjfgZ9ozpEGE
+5lOFXBcoC9J/wNxgRyBLpNqAUNoKHoeojV5HVdkL+lSlIUTwHU5h1n0t/gtf7WfYlAMQLtxbxNY
Dx7Rm5Wn/k4GeTtP6POs0xNnnFiai3H/C5FFlczAMdQXQoMtuS0VCRHJj1BR7n/r50Dq6PCxi4kw
z0mhWd7SvGcApKaHVwXmrz0TPjv54sAQvblw8ZfllUtArjfqyMyqhrqzUTyY69wNPRWwgy1har/C
/Y6QKdBYsjuMw/AWZn5jgJSvyBq86e+ht/Q8aZLOO3cxXShr0FSc0TQBpYkDG+QT6g5FmESeFXFj
4OKZzJkwY2LL8fTodLG9zDCG53w7DwA3wUWFGQ+Gw+E26DJYxwzeKQ4Oljrin6szrYfg1A7m9nQq
dvrkyyz+u8mMVmCZLPGDaM30IGKUSUxrdvAeEBFh7isrHxDrsQjIowh9UNJF3QojEMoaASMTOlcC
sKAzHGDFkZ41kHZLKfzKwvEXXck6k3kSY8lW1Z621/b38I78utJPB6lwivfSAKBhyiqXBo1uIxRq
yDIEmzdgXnZprZIGePq+JsbI5DFbZkt1nVN5JGmvQt/4HbWGRr+afKIXU0BuLV9WwvMCjwYJo/zk
Jk37dJtozyhOIfwMvqgfTBvL8xRK0PlxepuXywLYbETjaRIldKpK1+qZR/iqZJdYfsUIYigwe2K5
xIpdbAnRpw+fq8N1Qu/xEIYrpA03DBXsOT3Pm5ZLgQDoAX3ItVxlARaJxYs0IbKfpxGaF5Pr5DK6
Tm4zIX83yYuyJiG09PaOC6mriJP0PpIUTahmUYg5DxFevAMfLlkYG/Z5CO8HHCT0adYLJcEvLsds
Nvkd+URz9u/uV7ABsSDERSVLvFQwcv9iS1k7xTOBzw6YV4nslIjMiUSd1H7atgnLJDql2ILj8MG6
eOr9Q1x4uEKJIzF4aZ96KyLyceAO14xIWif3C9acBbhcBF9OsJ0i2Y5xEx8j64qcWu7p5GFzLtMJ
qdK/2hLdpLTxidqiFIDEgsH2zBg6M4rEX2mQtrnPpKT62NINoAUF9UIjEFAApEbrRv9JMqqfD++g
ACQb0nDAk8E5Z3qnbkIiSLNxYSVNIY9SmRzO67lDQXItEe151HCePZJ9dU4jIbEE6QG/fXYAv6Lu
Jl4TRp1nqcsjraEPWANkTsiSVKQW6u+uvmzgZAkVQlnn7AXcIN6X/EFuzxA6yCiSqSizSJYuliqW
1awrDAI4cwjqGDCBS1I/68pyK5+tkwe2Ofxz5f6bXbIvcmt3ZZ7J/NpuJQEntxO5IEnh6B6Z+e6W
7JLENZLBmTLH2e/oBvxVzq+YARnTRVdl+SmARLMb4s/9eZZVfcnF6ZWC2d/t7/2/+hfNwfC0WWin
iqtRIo4pa474d0XQoFzDKFAt0LQA8zgLcj4OlWSP3NznVHBo/D27BYcvnoWcCsU72fs9I2svlrft
o9OCXJBsUdgv5JHCN68jLsRrz0CkDE49ccz/fBLxS1KcdVDuA/nV2L7+yJblFPPOXF6TQ/3QQb+U
wgoISPQtfL3gAuGeYDkPB+p94lHfLfZfaof7ky9+D79HMTG2gQ0DloWspRony/bZUmhGbVwdCOdU
yKuwq4XVpMsOprjofFB32VDr5zfrM33sL/vrNllAU7NVVqyedFKH6WwAjdGLrpo5wqITOFImQKlp
nyQB/4NieQJ0FO91J+LlkFKH+VxbP1bKiqKKNr3Sf0nBg25oGIzR1aM6SKmUNvHg0yuHhJn0WgxP
gDOJRQYG6ZITKxXdWU73SDN3ihfyIIP6FxoktOenZ4t60VbdNsL7tBW2ls8I3l1PCehbCuIIiEdw
clv046IQiNtE54v3XJwX5VhDDUHpfvCNn9ucJV8PMygmYM5QvNb4xsqRemrRe9+8FzlO2WXVeVKo
hxsi6XUKh3ZZpHqokBWs6HNKYjlBMjpoXAcq7SsaXFu6hfoNLYKto529vEJwZI/CupE2pYIIr+Sh
bdBectvFFUhlV4XtBeeVBe3ZvZ57ie5d3j6UMNIGSOyzK7/9gjnOVAE9CsvqfX8C5ExVHFL+b2ml
uI04XTNtpKwf89cAuPqQtjLIij9tp2XQO+NCF5yjE05R7+KqUyqUY5qJgsuw6OuVlx9KmsGnhPHg
aVfPftHLJ20or8hPD5IpSOrWkJOiP/sQo4E4bQGFgRn9btOGB8FOBnUSWDurwrFPnXIFMp/mTH3K
v9i+wjFwwLYKbDfXXXMOB2yv5GwByTItyKi3z5mdjfLhDSf5HlUEkFnYQqGsPfhE94M5uBJrdO9h
sqRAjouX+68zHA/WmQE6uPnndfOQSgMgQleiXXZH4/nQoDAIAxdXhRZHeotoJHhYT7qwGLQ0lpUW
27zBgEr+jGRH1MazxCzMn2SyBvFvvktoO8SZ2EmdtmQdGpKiZySlw9dCXTw2t3k6eGOcJm26mH5K
HAB8AbqpH8QgwrIAeYyGA/0bTxALwyDCGCC0Z/B9dVYvLhlRHWE4tnp8WzNSoIBrgUwhswYWhNgE
U40k0BMCPJDPaKtLte49vewYUeUvdB59qsNYOOCDMGpatP8iP/7qNyBQotWEdmeEJoHukd7uKqmr
sLrSP3gMOj/0nmyoST3Hpd+EoaXaQvM+S7Ys1sW2AolFVmJ/WmUbXNo5vSwXGDFtgLYxkxVYvmYr
k5iKEbHISudY93kBXlt1UqxRIKu0sgQnfPMixQJe8Ldw12l8msjRXtfCh/SwpJT86U58we5hn9th
AnkfZspXFedLDI/Q3e5VuCme34lG1QvmY5vSrjvTVg0DIqSylFI8jbJwKJIlhlgG/cOGDQvMzcVV
hgITsbMKXo0vBLXbYoEehj6A4gAOTA3M1/C+pS38tbpuH7Pv7D2NmtQE8J7nFJUnGsg6UouGCLzk
68+MTRA9ZEFrTgp7CNXjoR4SXHeIPYz+e43eF7RqqukPkqN940wjxwY7LO1aTPG2nXQcTyP5M7oO
qRkFbQjEWnau84nBbUO3AAPl5d8Sv6Pa7ePL1U4Kc6jRLfFUWX5ojxyl5JVV24zdnHP/jJS328F5
IX9HnlaBy7UdGsJK/t7AH3eHiwHdnf19X/Va/Y8vgECYrFDG/k1W5tVuv9z8a72OtnG4TJD8e3pI
QyqU/XA7K2nL1Ujg0UtOkOhdC9dYQDQEMddrIpD061rbJh+v+mEwnyBmr53UXwgwIFPH2UUF70od
BPfihYKHts2PthLQdBFbAMnbNLts6e7ktICgYSHEpB0FcE73Gx0V0By38W8I9zeYjUW5AmSGtXgB
QINBOF6V0TWCJGaqL9VeI7FOrGOFjZbZhTR0pwuj/7Czvv0WP9DoZz8qdnDemjTXxiwL8cCP0fvh
lYgV95skmnelaX1Rm4OVWTUF6U7fTuPpVKmvUX9q+UpgXJ1418Zof1Dn8pqm/UYZE8h0y8kunvkd
pe/tsXX4fKIKSuVjtwVfUXA/9oF7Fw007JB3Ci4X+NomrdXn0KE2T9pqWOxLJv/qPm385HMA4PN4
CIkcPYXYDBJrmKkfhVgerPLmAXfWkg7E/LdB1owa1pxSbvJzJrkeMdTAiEClS4ts2n3Oin374XB9
4dyD6Q4ihWx5gkpYmzcX5/V38J5jHzsjogXANyFn5/GbQv8zwi49frls3OldaQ8bQ+QNh2f49g8d
780S/PqlQWNJDnF5GQDqUOEd+u6uCx1us3x3PXVvqxT3HZcKYcbNlal1c5SG8xl9IsXrQPsyUkZt
CMBQnSWTTRMg8kPbL/zqTfsNwPruNYCZ4N8ydlosC0Kf84Zzk/En+h4RsZfk3tobpNKIyJnIUP4g
9dtVKXD9fudnD5maxuS9xnRXk2oMn4sYg2vU9rJZGxtE72q/Tcco+SeCGKgS6FRnR8bPfSaNYE08
B+iiwfvSE1mGxqmr47beumUx0B7LtgZw3TdpPhu2Ti59jKy1JZ3kK3oA6Jv9UDunSwK1TRpioIjO
t69h/JMBlKZwRd1lX+gOBHhNUh+C8bcSFvyPzVRtKDAS2TnffFk6C83wtW6y2zT4bR7kcgEAxCHe
xBH5P9oTcBrbSC/Z5xxCTOiLHOQVCmrXd+cL9BdHldxRbONaYRzaugPgx2jZEE88Kxsah84b6UgI
VeCEPC7IceDbwCwbD54H6DOatN+fLUxo60CyA4mdBnXX/nMLvapKO+A5MDe3FR4CG3/B1kH6E9Hj
r1DdtMkQi9MGlTwKDA96m84DntzR2iB/7NNwhZLRkROU2lkJG6V7o0Bt/BhN557ZX+wqC7jiZlzt
Ti8+9cxvVNx8nWnIbsAR619M/3r1M+FR8M4o8VA9e4/RhOgZMxmq0wpkN8oONtRJ8pslKkGO9rDw
bJgib9TpZhlUKiewSJ9ax0IlVpBL0mL1Zvl9QI0iw/F4wGUDKYMfODL68fZ+gAEd5kXYbgk3mF2Q
9SsC7AEP9KY7DsILUC4oopL5xSrReQjgAkIN0IyqnaAfBXUYnUjwbDKwdpCDMkOPNNDA18wAHnAq
Tfs7hWbmhGcEfQTZexgkiMQJaqE/NFznu79W1nv32mn7CnQHphWNMia0BhCFu8d+cwzJ8rj8Tjvr
BlRTH/hRYEaxvh24c4VopI2lqSDnySYaFeSf+FBmNm4GRTeOorO6PSxIIxTTYlkF9MPLz5tTzGFj
psBDEgvwXmG12lbrt5irIFtip/xt/VYDFZARPUcbPJR8/7gJucFTilzHcb6nMehpqShr7yAeY5FD
XcwxTNEb1HbnRbsStVpoNAeP2X0BkJK6Df33q+Rp5b3HTAdlbjcOJN2UXU5VdoJDRDcYfCniyFAi
ZOHInQYHQW7KX7RJPDyQyIXthwX51iNlxw/crw45tAJugqtDBo8sH5kKXmnmTkoOHEDE1+7QfrmH
hYYFmSX6TtkGbCo0RnCjMKZm+d4kaQ88AhavII3IK/p5AMfEoPEbLzRSfxMqope11oeTOfVv7b6p
w275C9fme3EkkQMpy3WQsmgDgYPpAaDSFz5eYaBEqQQlTBi/yprJFa7Qe70YP6cnMOav4ZeQKFve
7naMShQdiybWMIx/OgNzldIAjXSwYeVzgnSNbNeD9Ild0cfzk+pwrkA14aAP8m475kSlzt12YNVB
1QOV0SaF6ZOdU8MHBUsTGMFkw70g5NGwXwhTENEetFSYKXXYi17wANhMaPxSBrg6S35YRNpg8yry
UcADgZDvdBbJVbKPUWdDwqRrkJRG7aELE19f0HpQL3TzQcu5jugnmMWZY+ILCol2/339LVQqiRPa
ha7AYC+IfEpn/gm2NCyVar8q985lIPg7C4bZjHSW1IvTWCnjjNnUciD8hMh0ph1AUs/z4ztk6V5h
ylnEVaiHm3Q2Cjyw/XOb3z3WzDbsmNBYOWeTZLTuZuNrtxpoXIqa30UHErajMfH7hKCwmKQk8HLq
JLQyBjcIsZCdAKpIAgm/mU4YnHlWHRq+rCf8VsnvtfED3PG1RneCrg1lrK+AaFewPZKFxZz3oCzS
ZzlNiugVSGM975az5lZfdgDy4X5qUWdKwoF2ivW5wfKmrrWZvjn1YKqD4agDgXZB+oww4Nbqp0CB
KXhiqMHz8TJZ9MSBEPvBDgDtnCPe0ixl+ebgGYHV17lpjiw2dDLj+//GLuaCRea+BAGmhJmbsgUg
DbcuPfYoxAMhXOprneiFJkry2Pm+Y71ZzQznEpM/iLHHNB7vjhO8C9UibLoMMET8HpuVLQ8hJp1T
9RpDKkpz4CXC4JSWMXmSGzEsdagOvyhwXdbw6wG0zDs9amBG4TO5NcRdNBebj4+Nm64q0W3NPL20
xOlOW055dVqQs1D5pQB6l7TJ+TO5EBUS9hDutew7zgiZ8A5bcquxeaQZgkZ8Ugb7dyM0r90iD7/v
GVOuoK64x9qbG5h5MH17phMeNY8m2RkSPz9YVZ6yQN9xwsb68pHYyfT5QwMv6lPlGJY2ZSQOBPN/
bs5f/XJRLZSdtjqZveQxfMQDHFAFtRySeafg3PYQz4FIvcXIe28h1b6p+0Zz9oCXE8mNaxQ3AuM+
fr/DFkUUvdt4O+nLudNlc3JZ3lvQyGh2+h438pBV7dp0s5Cp2GT9ui+N0vq+B4i3YCwItJP3SBt9
3gMFrStSWZmrnPxX2TWRITr7kHmlgUlW4t59l27WEfm+ZunyvPnwOqABAXKYOKUOdDvP2LrCsQs0
SBEPhQNl4JdT6O1Y8VmH7vB2wacDczCiNXZnfdeDstuJJ4kSxoidkorRUKASbmHWVmQ1excEjmhA
/VjaPOXF3+dIm2ceJizzkqP/LJjT+EkQ9iAL3whFG34Qo13lXacvH5IEilQZgs92k27EJetcTFox
o5sqczV1SEbpHhLyZx7CTyChge0zEg3I+PJ4kiG0jN9zXOgbaLg73Swsf1rdj0D6yMMO9AHKbxUZ
anOsTmFXnijhG7A0i64+wS3W3SbI3RgqgnRPRgDXqeim49MGq3kn3UXwvriPoTEYtyCB215mOHcQ
4Z0PJBCUo8/SWBJGecyKbWdG/ZcYlAalnTaHOkCJUVLAQjO2qiVeFGcoo0kEF7ATXpeXzaK16Tit
CYo6dguXAcRAyBLF5H/vWN2ZGdAwg5DlDAJXXHaa9OQBpMjD6wBqZOLCB2TSGA4ACXT3kvAASIvC
LZkXCN9QVsER3SYIaQqt3XttHmDZ5CJDXDIzYE/DTBaMhU0y0TXnhjO6pdV29DyUm+OWabksRzpL
93WiojMCoOoVYuNiGMDG9FGqcEFAjQaK7mvlEDQATBjjNNPt22y4sOQURLI4qBfQoq3dZ4xq4pU2
l82nsrH9MI9AKw9aphk7TaAkN9skQYHoBP01U7TWmtK1nuFqLu/42kRYD3QU4ThzlUmx7YTpQY9U
3CkCZdpKr/QHsXkdEFjbQfkTG5y9nJwcI9YINxF+p8p+oJW1gcDm8OG/kGuX1geqnQH2q912LrQ2
M5hzH16ly8MxqGCTmqVcyaD/OgWdsTRy0aDMocA5RZ6ZrgVmDFnswslL74gdeng8ubzIwnjkMF5U
y2FZtTg/lk4z3JraH0j2xBzFx4D7vRWdUV8gir9v1GL6ufaP+ky7bZ7l5A0WiNbTbjvxkocPo/qD
+UrCwyl1r/xaLQETJ5wpzDFrLrq+bfsDj3JiNUynfITmQvMK3xB5LcglG0soIEdc/9g6AlkO4nOP
LCRwbMA37FIXgnaI+6zrBGbrTw/sexgHjLarp0Cngcn2+NRDmZ9oSv6gsQDxjI0bBaAQ9ePJZQ9P
5b6x4EXGO69rqWNegktzdBmlqa8/DoimHLMhzlamWyoQjAnJrCQhBQNfn8DsM5gwQ1I2zTNZtzFV
xtRFY/u7ioHgpLPzJYDHLGl2+SjaKXwbVQravI4kUuCzu16CrDlQnj1eU/DMFw047V8Bfh/pFXxI
VppvNWWeVmCwKujvmKRXeE+e3Xa+I1+GG6g1RscJhWBcx2u5NVSbo3xzaCqymS9lII4iSwPiSKkB
eSTeNeyr8Ejew3Y5J2eOc5ktPhfPiJ6ax6p2xwqeHhHuKKsnRHPaxZOXzPPy+YQVDzuhAu1fnb8I
xY3jMdlm0jonyIAZy0c4HQKCjSfxAWhwwP9gich2IQPVGPGogTip7zEQvso9caZ4K3X1qzwnGoH/
lke5y8sJbq5pZ3oIMTv0t8dbYuFHEJRgFHjC24Rmee7gQHPnCUGJgY9YP/LcrGwDubYKPVH5fKoE
fJHnMMgRqetM4ko+085Fl0OvH19oMuZyf7UWPCJjggQLn0HBbfVyCFLunH8iKzx1cM4X2VRCKR/I
NBwg6FzhEtQ5cC1xVRIU5Wl5ay0+xzkpTvJ1RqF1jWmZ2tzxi3BWgV21oYa9o1nqsgqjz5Hjd6Wt
vpEwDDFnNndiur8nr5VGgWoD93sFM6NFtMQjzwnoTji+tFKRnSZCISbE9uZdHmNz+PcZmKlR/iDS
4rdjWmXkRhvNQB8jXxXB27tojBP+1On18IZsaZfvSPVyj3+/exaTLFT6Wa1F3emhJwGclh4XW+pf
Ikt/9wS4fwpVKs6Cp372pNAndS8y27wGEyblOQF7KICa3sDFb7DkQjphy620w8VqtULxB7bXwcfh
+aqww7+6ktSioghYzADXx101pMS7Ah2ykJLUStA1guFBX4h/Y1+gzlJIleKqwIKI7RxBRgoKSLBq
b8v7FZQOfNWgdTJfIIFgdn5Ar81wSoCq/daYnN/dbvQRUKGgm6Q3j9ifvzuPEHV5AjyU/2U2XwS8
gQwpW2m7PwLhudfN2tZotPMnAuihHk2xhXadCiQx7gzQp7Zt7LD6SLZIuatYkNrgd8hknIcagWjb
B6wHLgccYUD+RAA6RmRE+jgecDWfaIJFSDl5rOtt4H7ZH8Cvb9ItRZaqDJTu3582ZbQ1gfQZUxwK
7uQ0/q57vnpqFvE39y9SrFKxNyJBIV56zRVkxHQW/gFaXl6nS+yfwvgqzYbShUgCQD4BpVSQHsFs
ccN5ADvBisS1J72VWncaqapJskTquIajwShc3y40FuEUgxypYdFS1n66Rk0sIOgzaS4igUHzmTRr
oQMH4YBO5V0K7op17IIBH2bIX1SudDFJ1R7AzEwFXfPXuXTiAgvreCvI6342XHACbSmiv/qgYfTg
S7mvjwW8jGQz2RA1Fvc6qfCJ8YpX4HWDvz8BCHwcAW2++KPZCsWEF89jHxjnTh7/1B9jv7OTLs2/
P7A7vC7oOEGLS2+QgP5bwMRZCrdn+oZkG3+/cCKbLhn1dHSbCes7SYJvC7S5ABMa7mMmWOICZXsS
kdRV8PbyGTsoYB44N/kcD09dPg8QnIomNc0F7FvdY93j85iZByx1w8X8HW778uPcqH/Gh8v+tE/3
VCL4U1ZQjy8aHHYFSKizksAAYYvJFxLWZi+fyQ25HPknDm7PgS7Jj7wn+wlEQZD5Ar1TgfwQWa41
/i+tbHJl5NrIKakB0JxQoJfM8lo1U9QzY9Qzk25BM5q8dexe9sJ3X4KkZhUvjjZ7K31s5uEyKhF/
Zo0eIe9Ey9URn3GUj0r6JF/skxmwKEOU79H6Vi/+BJBsiqTRtpO6JVgo1nA5AayDPTOrj0ROH8s6
jXGyP3K1K97oVZzw60S8VNGCpfQ2LBdM2HJhrPAHgHhIGYYznn0c1nF0O66TBztWLp7b51bZtQ7Z
tsECDWcQWEEqhSSm6Mhj7SYTTxSMj3PuqUpQLEwRSBMMiSBKrltjd93et50dhRoq2HyZR+LW9Ovl
NXyr+JJ/JqCSRzJxJstLfVdZiM495eJxj324TmkZJYyzGPWCuuWHwUSavmA16VAFfU7Ln0UurXGg
wTjAr+D3W7j7ER/Xd50d+wyvLwvZqA0BCOEr7ju2xwVX4BogaCosagLJMf+lqn3jgdV7Rk72Awtm
oAmLOoYbKEviVzffqDwOsRJcpgmTkBWPJWclSDVefkO0xe9TQTrlA1yJdwc3OqC6Q/rX15s1MPOR
bsFpsl/yg299R8C8Ragi2EDdVG/npvbTlxuuok6UTPhpQD38p34wrBDHJQQ3R/7MI5rgn6zBeOSQ
Qj5pAt4jaeOY4+qAx/VJ/JLedJJxX0m+0UrCRjtWOIjejrPyDJKqNMaeevgtRv0zG3yTf+9G4A1u
/VcOAXOfrfNNNR6YdB8AyTtiiCKecER6oADl5xSo9NG+JvhUMYIWF3AKLpy5+H10LAhcT4NCg2CI
ddqKjI5FHY5TGHbua/QvS6DFFZZ+0ay84/0XP8aAp07ad3mdFCKmXRl1oPWKo2yB1WMP2YRKWjz3
OImw/hFf9883//uCgnjjXRGj6PPDTfLAqdtg0ZDN4EU+6SKfhewNBFMd2tCoYZn+uZzLOS7h+3Iu
X1YojOx3xbcuqeiWkSDmp9kOFNJY4AzkHUTRkDLBWNwIeAvn7Y1kKtoPnrbj1DB8Tr0b/pqPYkDt
jz0v0xYtmTgAL0ccNp5jqUmgkMvf8hO8xt7ULjN4FP6Pb0CS5cpFyZ1NCYYK6bHjlgvCjvKlL+Ao
dpKvcVjXcxdoDL2GXBSj+yh8k29/+SQBZUSGnHQrB6JJ9QUPA0EheRfP9LpVV8wFJIpKPoy4B5D4
Uy9fUWCoj47jLm1ZqNm5KX1WT5eud364fp32WV43oi8Y2xcN+Bx2Iyg4RFxMeQdXkeoEMfjiw//f
pCAsXFYqC8y5w4lqB8O2do55DqsxSf2C80+A/QBzuSBJzykgSUpZb8WZLA84piIj8F4lsBGy7qP+
sKhoRCCrTWHbNyI5BvEpcGJZUG3cWe5MhZsSHF99fk785kgGCx428fHQiNhwOqNUIF9FcqzDw8sJ
CzcUXwE6IIokLNidly+oIOid28COPmw1HgARckP8lAfXU36pBC7KUXARtJxudPkV2Zv6TMkTVhZG
g2yehBT//9QQPGOqRuQS2+MCBHuNO6qs5o7rw5n5rK4tEEgcT08w7G8Pb9wcsyP8IVUlm6CWMpUf
Zj8+XoGbjO4czhA7yo/wX/qZsZQ7iksOQ42Rj0Pd3Jmb+9XldLO9y8UjujjIuQPmIltmCAkNEicb
tbodFT2aSTg4eLdY6etpz5UhmiC2AAiDKoUB8TEWM5SSVdPBUQLlA4WBfJeLCYSHI5LzKrQOZ4YE
Pc/1uSMxJHP+Q0N9J2Ef2GlGOFm6mJzJVc4JWXFAxTbjhou1hZt08F7Rl0+SYUfGhH2kbkEKlH79
VdPoMjXRVq+7RArUJdqkHKfE8gwOI2KWNFcAClpgIHWfFm9BFFfxEON931ZBc3dfmH46Ur109CXZ
BtCdYVHo4QOXsIMs+IIhemMaCG7rVPjXBeJ1gJqzGRElY5932z4vEOvwlDjzsOJEc3p54Y1ai6AP
UjEif+GYvPRZHTWPIyMDwuGhkgk56JTpwSeAvMlMJXwCv0Owwz3Z8rvZ+Lh9Ya0Z4VwU+RAf48B2
LUbP4u3wKwzVKW4zp5UU9rRwT/QeGDJqwT4x7cRNlnEvm+CyDLDzxHYsRNFnxUAKOMGcfS4hWS3G
Fu8xjDCXkt+tBz8gMKfD6JAP15OFqcYE3KY4vX9j8cslkG0mLtaLudeggzHZXmgPNNueDOSXx2U/
cjz408cFX4xd2QKpeIfpw/t01SJ1Kdfe4iq3oWj4rIpDabfgBXfZC0LB9pjgkfGxkvOCzSHqIIFd
T6+Px1xk8lV0fnDCOVGQBlM4dXDaGeRk94E/ialjLGOgVE7S26MxgF5w0Xbs8Bk0ZiH0FNgXZ4Kx
bdQjujx1JTQd5IANjK4yZcvQYQhKjTP0kZ/E5LFKEYN8OAd5wWHcD8SvU7g0YfN8Usj4iCH77rjA
GFhq9SsmBvaV2G0r3zciiKypRDKuyY25/DrlBP5zrizjg7GTicO5MAXAUofqGOxxM+vmO5EEiGCj
oDTVZy3pTJsRSVN1B5QY6D45NfQEmKi3PnvPT+toa6RwOTv08pBNCJIFIVjGGaDgzKb+7EEMCJGD
4QMaNY4VWZSVERFbAUPfNwHkFcKDIYfUoSYJ6QVQnTrScxecb0Gd4FLItwW1yYhFrGlXD9u/5YA3
JLvBoqpY6FinNtuoKqwD3CjYeZkyDOVanoG1rAyIFKdpn1wr0Vdr/NmVgtuMXfliH9PHN2Bt5Cip
wbAZ6mTvFYfI2tlh5DcjLXNeKwYr68WUn2b7JG2AZHIi8Uk4/wyLFtZPhXzr4pgblIilVwTsBHNQ
1sQ3lo6OMYYyldrVe4cyCEuWgZF8Owx2rGvBGgy/xAbyjmrcefplwL68PKYx/9K1JtO1EFHvD+ed
6czZ4XyQzcHeYzouDpkI8xS8dnw8g6uS4YxsadtnvJfm8EUhlerxODF4/UneZszR35uzhhYuZGMZ
UaU5aJBBxQGFT+T47XFI750+aAHN+6ybvUL2h9/sY7NWaa89SACnBpwprvh7x+lyFWR/4J8JgW0g
ZnKyLuPrFGlhn1KOTUla5UQzoNAAIa2hImWmTL8rfTAIpwTYACDa8Mct1b3mKDN1rfbAlR4r8uus
vFC5zYQuwuiWop18X2A7XgK/0G5rRDHJ0Uj0nNVIR55RNWj7JrbowtqKoDDKCiBqoEGBFUjwdL6s
vsqUOT8Wh0CNjosyuB4a4+sBKWmAmWO14IGT3N7cXv71gBrVEXoUrIpXmxTZpnybAwukQUwFxyqm
jRwR5MRPQxwic6xz4LL6q5Y+BhQxbmA9OW+It8sefuiG+bOXYjOBH7Avtz5DJMZFigdCLNMao1eP
DI8GL0zao8x3iOFgeXEB5atyGGXwoZugcJmAq2aErkP0GR1/XuvPmqIJSQbgO+hCDaWz3LSN0XkJ
KoDco7ylhMYIlRiwR+Di3Hipw4oUvf1Cdc3wgibqw68aAHqPsDhRfC6sAijOgyPkFMgVwP+9poP7
8ONEtA9MPr0sKHzaoZ02lKXzB7KCsNta+TTbQGidkzCH7vDrN37pl8nghS6H1AwTshXXoYi4oYjG
ZuKAFJ3TDJPNl/ICjcX0PcPbcXTJLUm7OJmixwhVFqKQSuIH/GKY5redCK2KGR4iwd60PODyEYCz
/JBD4tRgnUm8QNEo/0HBEPsOSEGcd3wp8YLknQuocBkU9dLGuWbBgzgGFmMk1yLIj7i6oKW5mlRu
eQWQdI82Vr4dYBW4MmIjla6Mj8/uxdySayNfh8Yl4rJzZeCYYoiq9HvIa2okzc0mw4Llsi/XUx8r
XSECqoIyOC6U7nmR9imxRkqXwiYDhozPSrb08uhGrH+hlmyBo4eN6mOMaU82LmNJxlaDHUgWl74+
YC/rnNeXlYnJWo1JQqWitQuxECCKtnfH1af81yN9zZhhpEDx20Uhd0hfKdSIjBrKI72GjroXemc8
BR89uiMLlfrnAzly7Ck5LeDQ/6PpzJoU1ZYo/IuMQFGBV2ZkEBHHF8OpwHlW5NefL+17o7vPqe6y
FDZ7yFy5cq1EQ2J2qdXhpx2+dng+W7e5Oqn2LgzSNs171C5Qkxo+Kme/nrd3fic8Di/xBedZBJIv
PizHVTHg0SlIs2gU80EJmyj89ffuC9mVE9bUlrJFzjfuMG8QEKaExitV8FdQnhcS8R/0CBINOUDD
eakkUKboBRyIRnpo6Y3QA4SXaEpzcP2nYRtJLgTtEQmByhJ9t1sEDmg24h/TD7uU11rpa3MUZ23K
WlsKX23aEPBtXBrOE3bEwWvTyY8Ork3Eni2i7s5+nekRX5OfxKiQtpY5TmYj6nAYuIAbEJJ6RwKQ
Toy7CobKKNtv336xLbEXweUA3uwBaflUNDXXFYNR9HLEUTr+DbI8rfUAO/kzRzlZGe3dnCr8GWl+
Y9ScI0JoKjtz1HIf+WVzAkM1PQci9nNMJgoQQ2l03Rm8WH6v4Aa2kWoO5ID9K8FPxtXpYW/wf1wB
kFkwskLH/Omx5Qp3uvMGnltBssE09uDsDbQtsOPsv0awLD5xTdfygMcDw/hxA/YVGQ8gcHjINyvA
FXawOs3vcLKHp674R7H8zxDXGna7jcx9NWzmdJ1FRcurI82v+Lkjfib+Z45wlSiwkipYFwSgQM/e
ZNv0sJqP7DnUtx3/4bEzbHeDW9vM3xM8CyGKDpthPSkbmGwVhbVzELWvgkcCGPbJmvkbFUt4O/g1
zXZY5SAQ5b8SketBa52PjHe9gjq1iYMI5i+xyPdQnqWaBygZsckcaTAYIlHhzNtoxcp+RCWTZ1mH
ffQGB/chs/uI7AFOh+Yu+7DC0IWS1PYcqEMVu14BCNgwga19npxxdShGMt4zGSvRiCh5+GydU318
KMw5UkqWwmLpNVGzZYBL18wYWcr6q3qlKqDyX64RJafXxWm+YbZaChti4cpoVTYw7/4hhKfT0b6q
JpzqW6ZJcdnC8diWtmRQFbXLodRwG1HIFogQ2rI1Zrc2QiTZ9kPEJkCR25o9pfJ13WVArZZ05V8R
7s0ATF9Uva1bnG/f6MJu23QBX0uXFt1FCnGd2rJeUfqB4WVfZ3iD3xDmEvdglggJ0M6psCV409f4
zgn60N9FyTahKbED4dYqZ+CifwYI7jlFCwZ0D8B0v/kiIN60nycXvW9IcDOg7LH0ftUR6DQg2/0R
K2PelGGgeH1MRdwb7JUmMqCWjbxaqovsGFSQkJjgmAHavGEtR9k5wkyldLAbjFh6zkrgy+SMGk4b
ZRLo/dhnUyuEq/aPQgky+e9dDBNKS2WDjUzVDk3WYM78USlZ6EieWDHWS8vWX/dP2pwfOq/D9xkn
KLP715nejj2YJfltTOjrUlnDIvtEeMS8+TfScuUHBOUfNpaqGZcOTA24z8j/++w7hqx/2rqzpkJJ
jwRZ078TrZ7+5hlbsaAjT7vrESegigJKRvsJ9RR5oSSOmEbSkKShPNgeQDVqbhYOoSzF+dWx5XYo
Cb2DRfLovXxph3sjfS7JDhE0MS8sYC+kkETTi8v+W0UiLvIBajMPIwRRxFRkx/JCTPpp7ifAaMg3
XQZN97LEvBUBkAuLD+YiaCl96udNgJnL6DBq5ZdRk2bnUCIClizPA7j6nBZ4Rvmv2szAq7JuZe+M
EH217YP8Af601KoOI5HPecXKKAaUhtI/LImaW8lHtBp2CVidlBhuCXWvkF4J3MjM1xa5lUayyNuz
Nbwo1r1h3f0GntfWFTeQwLBUOml8j71kIkyvoPAO8U5Eyzo+1uNx5Q7xEYKLSCQAiLjzkU1g62P+
IEyHsdUV/L+OmtEZppVM8xKaHTA7Yko+N6UQWwJkSSvSMVDXRCLeYlBFcKdqCtUJ+imcT5DbcZXB
/FLBkKuO7kDBKAukaKeMDUzimXxwUs5SYGe/OM54W0wPKWnuWB7or7gVu+edLVMZsy8z6kw+w4Rm
eQ/UCGTivjmfog8kzDukY4D9liNXagiBi9kGzM28SwDCu9Qgmq72pu+jhjyCVmOMXDbKqj/lthUh
WUzUPriMRN4A0xS3z6Z1cDRcmvsymzlWS05Ej1WjugCtTOLuHxSBJdUDvBZo2obQYJ6uCRhy55aD
AoO/09QoF6CTwCIPDVTOAaAHNyoFQGzcZXJISMqmXTpLmX82ZRThlYK8Z9QD7QN9A+R+YTGEFbkm
fo4fvhFNCaxJMEjBpNUHR5egM6QUTdmToI/gBxiQlLuvJ4stCnxfk3Las/8Z1eZ1WHOooT8GGLV6
vhJkPeKsdVnunEubuac56CDfV56Drq/Z6tPiwqEefCpPT98TJrD9HpYH9zO/pxehWHR1+5m3lipt
K8hZ0QNegfuzY8AIUtiAIB54LHRgJJGttAvdfiGz1P57jYl2uXubVSB1ELRRzM9ywWDt01WbBpOo
TQsMGRIwuYDTYyLhk13gFpuesTam4MDG0xZCrLnovRKCMOplDDJ2DIghqwwmuD+CmODCx4fPDzfZ
UqT4eMR88rDkuNjnilXmnbW4hCgAWPljtXDKg/N3MEfDP/vl65nfE8adc2PZW+hXQt8Op7b/AJNA
eOdrjkUhQEiZ6H42mSVEcfQrsKGhxMl6d+sJKy5D3+yToQ40QJkyVTIlQyYBwPZFRR35hKTNdyHE
oXOERR2PBDM0DmBj8hp1JpfBomPfBvhOvLzbFsdKkUgThSeWc9IN8OhDukdt4KFFPZvwwYIGTcGJ
RrLwxVHQPyPwRBAC4XO+RzWvFT7iYnA6CGepmJ/w/d7qe0dHM6oDjDk54bC08wyngXjxFcXfu9XZ
3tB6639NxGy93ifSAQ1sY9Ba3zHzNctlDcpglhrqP8zyGO7dVPXKMaLKhE1o6cHDw/ACgR3oH8Ss
B3YfEbu/+jpqVYscS67WuqVCskKleLmY0u/ITlOIElsTl5JPE6m6gsAEMWkU6cKu3cm4ThSk9fxN
L1/aDdYtmIWo44Va1maD3j4nRStswEGyGk3HzFx4XtTsYiK9B1vdEM4X0dWONA08safzMW4bT93j
rHpaxN+vrQS0daiuJBI6AN6zGvjEg0csdoo76GJBB5iIGOON4kZIwH/vn4cVwZNe9Pgs2fVZLE1/
b2t0vosYTcgT5X24uieaW2hc4vDzdiCPXfkIHqXGnMqOCAFA2n0KNUGRKz7YmH4gJuC0t+rDPvm8
jWjbkCAwwTiTOVrpMMHjRndIzw1z+nW6PQTK3CchNTuZcGRRD4AExgaOAgWEioCeI1ix8OPQi8ke
KMOU3oY4idJdhZbhq40sWVH6+DHR3EIkd1/pMxpqSN4Kq1rtDk73gw8G4ZTDzuSoqi8SKAaOl9Zz
tT546CYm9BmkSH/53PKNedZIujOUUuL96o6HE9xiscuaAXn4avKctO16AvenD5e3e3G7+/FhwK45
x2iKDi/0Gu1qSIEf5Wyf06DOX4NbjxBb9bFaihuTW4+Owoo2PGqH1+BjOPQiko+X6x0NiBwjHH9v
c6e59OGx0x98oi5q6URkJBp7kDTnfXeUevTEk+1Ovb2ByVjIGbL7yElCqHdsJcTW2hX6ddExH6qn
wfwiHd4sMM8yqOZT6d9RzLM4v1tjjizIZedNW+cvn+STvPvG6j1clIOPbiuwUihu02FE2T55B9+z
fU9vkgosHpxpVAJsoSJgcGnTcBy0CfW42nf+AriEjs4O84YiF+jj/fRKh7N9n8G7O/g3KZn/gk3O
ahaJz0ao1Bhimc0TtQnHIOaj8Qf62E70EK4BkYTdItBgllCTo44vkjyQba3v+BnsfEx//WNK1f+L
KR6k9qDdY28Cas5XBnQB3pFrIdg9buZnljvRNLe8gNiMYTFNCkSeh+wdPSNeDYeAjXEKZ+D/N3TJ
Pg5tE7lcRWWvKlsEfR6mMuZwbo9hb5MTc1irLQLRQybB+S6TqJh3FpmodwDJTsIrGnEkjoUSmBOu
p2/kglZfh0gBU3GmwZh7JLCkAYlP5iuxVh4XPufSfkNTh1zPGy02OiveNI+ydVP7Tj/CH1QRE0Je
lkIHzRS+nE/QM9N7IFQN6CAtqetDApT4WaWQ8US1ziMGlg3EknUnV/nlFrmmaN/mPIfOsmzh/cag
g6fDKRB+kmhQyFtIhC5DUZIPEDlzVCA3OG3I8YUEMGNBdPMbJhk/OUJ3GblY2qaWL+MnR+o7Oucy
pnAFRTrueoekIV801owHb/UZ34Cw8AHkw64BYf0+pXGT8bokRQatiX+m1AEthoRgeUi45pY1F0IK
DILXA7azdYMx6JDIalPVjWsEcSBqOOWGE1meDbeAqSpKxssmKL2MK8TFkiZWuSi5zBMxMeotCTSJ
39+fED/O+Q5mDeuRY5urY3REnmsP8QWse0lEl5xz2BM/IgP3KB94QWlDdYmBa8QFiCWRzafr8szg
G2vOf/EsIbFAogMArAE6Gz1Brkl/dFSidK8BLQwqAzHVKalQ2ZCJj9cNpA9hRwgXi6j8T96FgTFb
fwglo8Ah4yj/R9oS211DmA48DwomFkyLr/OOjoAp1q4Zw2bgECF/efxG+d+1iHQl9/hjU3CwscRa
BEPy8FUXPgD3JRpCxH90B/HNxpreHsIURMt9JCjPHpEJDMpC8ZkpR8iIvwDoKpZVYAdnRhZPPm5N
5ILkTR/S+kwdQsYS7qfbxkATEdenFAbu3Ai1F4gqchHIiWTyMzW3LhfE4kb4QLO/Sgxl9YjuptQi
iRm7IwobUqh8T9kqkRHRPuZ79vxYtG3QBXTCMhejuhsSSbYW7a1vRnWH7SPrs+tkoC8iw/8BCmgB
EAdrQYD0DxqPF0tljRD5c5n0SDxgpyaEwhoh+oBSBsQzUls+D1o4BY1UoEuaRRBgaMNXnJLtCROk
CemoI6cUoeqZ8BszRPZZyldPxA4s8D5188UZTipCekwySeeRbC02TXuPpH8bNbKbV3ENePsN1NUT
3MAqECorQlSSK+cW48xJbbTHWazEn+SSSK5JPkRzu4PXFvhsTLwHE4lulB4YSr+UQgLO6ArRJfrW
Tp02GSnKGrV7QwGag0hbHeZvMWQ0D9tbC0SqxOXSSLrsdJaReagGX801zOMPoODFw1jxQxbrKsQl
3z/SU/ahvExBbP6X0Dwgr3XcA26BsgRIfK3Tyibzqt2TQy4otwKDFiUpjgzm/218JbbECdff99kG
3UtPdtIpcO9YH7M5EFASgTYRuBlTe03pUASyb/UAWOBWg6zS9IGSRjE3yCPhhIIeUAwD3tXj759h
QoZEbt9IDtv8GxN8TGEIAPNOtFzbvEDkCZNv/m1S2CGRtceMAbI355cbYNMT38hjfoya/d2kmRr5
JZz6nSELYVrloCykYFiUF1bRsRfgu5UEbgfcjgip0PciRfUf9OODx+F1JP96HPLcoHG2QG5mZHMu
2JlAWmB31UTOWMM10DFUCFDOw44fi2Ic2q4OmJ9MzgVCmHweVhFov012o7RhbWHXOyqBhIOOTzs1
nE6ifMwX2l0AsSkx4cJe3yew5OPjpInyFJ5AjeQwX7WWsET7Bm/XRqtV8xCjcOgFHIhqK20T9sHr
JAgD/fsf6kASTmE4TdQWabhOd1DxRegM56f3hCs7SmZBSAo8eICHwdzffRwaKVzVAOugCkQTJ49E
5ke1EbQQm4vujIDLBPZUrOvqRR11gutM9RIP3uuki5QnKEFQEC/T6oJ3BwOblxm2APY+wUf3JTYl
+qwTKla+KsJj+s4lKSWZttvLXe8U36VnHG0J7xIfhyyf+Xb9ZqK6JPs9445TGPH8FeHNuZIucjIA
rt/vRPpYJPz6D+9J6omaGLaoBY3/iddwGISn2aRFFGAvvETeDKi3eTcBnLOz++/hXrY4/KkA9Bii
05bMseqcNndaswhQqB8m1QQcdOdDTiT4rbDO+Y0BbbN+c3D2L9HX9VDPBd6S34fAI1QEfBeY7Qh7
F6zP2eVPUgo9uoP2TeSp6DxotCVZsJW0UhO6J2//DhOWer7T4vhMApB9v0FGtos/wCDgifR3LFSz
YbHY2wFzZw0ik1bsWqQGGi3auLq2Rp+EXnXyTResz6VFat3yyHEfA0+dULa0EBj+e3jAjsj2HkYI
uUu0X8BZgXSxGLSIcWqm98kzEGvW7WLUndE/u1nYMz29+tiS5IdgW4UlejgrlDtZGLnoZfLZ76Z1
eHFT4Ctig1IO+dZjoLmfpQJ8Qz6MgWGCQEx8aJOs1V4TjyExVRP/8F2gzbU3f31bky53Y9fZVssW
VBDOISZHNGLSOYAWojzrh1f75EnhkYrXGVFObdL06VH9jMqHR6JMejM49G6Dpv9U7M/o5X1GyohM
wFYohjw8LVS2rVGBztI3YB1Ltexyc8s1QHs55VtAyIO24bRGd0qZwI8pHSU7xTqqZtEKBH4lgIbp
TcENUA9iSvhFGgn+L+EneRB165pTg3LewyIjbpwD9q/dtuwj/eCL2dLuZdehEtP5wORW/Vz1L7FG
XXHBQ65QMUc440MswMaHQkkxXwmSIqZ8iDjKjxu4jnUxHVnz8O8+VsAkPV5r9ulYet7atGY3xB3s
+0TSqE7SzKhbFKODpzJrbNbhy16Xf2+rCFDWHVKpCWpcCFsztp/gLGb1pCM0Zkkn0Dn8zj7s0SKJ
+LJP2JaKkdX6OC6THdY6l/UHk282AQr7tNiyhaJ7frGP/F41WQnf/jmsMdXd4WOO69CDsJRe4qxx
oeEu+6a3Dv3pDl1wCY7W3ZTTSe7rBHmFdP7fRmlkxfa6YgWjB0sFG0kneytr5T05o/yOaRlrgz3s
53nUtU8U+gM1icwi7qJB/LvSGmqWNcMVgBYU7kJc2WDQ9rVRnZ1DZUb/E3tHQZa5YpGB7kg+a+Oc
zAnQoSDLMXBFCsM8YOED6AdQeuyf3dqXP+g3M/OuQ9Lp8IX04QMp0SN6Lo/4OxLBQjjVRKdtah8S
F0m4KLH70c3SwnkRurQ2RU6BCXMiqzko4i3RHJoBCYumegKZqQABu558CEUV8lJjVWiWeP9iuHB2
qQ4f17f5y4PpEBe9o419gH2k/iB1EXFxYqMasIj9M2UwuWpRvgYyPou3g/sZcbm8kAvm64uVV7TE
zi/eyWliTHNC9eYVg8G52uQzvw5RWR1g4kwbgvxbbXbC7+jU00IWSzWUtcU1NRs2m0hDRMrRKteR
Nj7YZ2FzOB04Y/Tho/o4uB3Fvqacsj55McciACZnL/drNRpSitRCAwDJK8s5DThPq35a3cL9Hh3j
xwp7nHv8PjxHNzXWu2xtdN9dqUspu0GhuW/V3t/7D2ksbJAkQFW1rk1cWHskHePrjDpOe9keNyPK
OzTgU3LpCljcJIrjAF/wNmTO/CxVQqBjKi1ki/xVlC0V58V7ku8ugvMMPPqVSS4IVUiXWhEv7RJY
v4mCNRdfHcxRi/C75O9opvCl/GFighM3I0nhl6DUZ+n5LcLzphmVM4r/yX1T3K0bxzkBFS+Sbwk4
LuljERL71G4JaYY4B7PCHOhBjajZ3FOusQgfCQy18J6DQyAs/6RuKhGw6FziTUJk6PKq9vjr1NHx
H3+eEbkCbuqeTjJHuJYCZQAMt4GsFUpDdLfwf0kH5U9XMtT8moJ2n2UQr2dXX+584mu0x4FN/Hav
3SJRApBtC0Txwym4TG6QtJOE9wm/Hxw+aAHkS0rfYjk8yJgoQjvzUyaYADWTPwpI1ACnBZBDPP+n
ukvRJxPMHkcQEtENZF3JQeRGuZExmP1YUNCvsxLyOVR9CmBw/+XWJHuVG5ZXUzj5pYu6x1OTXP7J
k5L8mLzTr07W13mCs4CcUgAEzdxIIeq2lHT6H4DxLxf+l/fLcKGjxHvKq0CFyJo/YxY2PW58A4aw
L51ByIE23ZWkX/JHPkdGXAIH0m6580tyDygsgJHMkBmunSNPmx8i+qdKfaPa8e/n+rzLFaxNoGjw
bQZASjKI7vAYgjbSgd9Qbn3X5WIE06FQKK2IsM0p9fEvcrEyEwR54JMFPpBMvYTu7wBcAPGRqFER
SVTag4rBMb/q2LIyetKbIrmzAeSHcbC8yR8ZPs0h3CmIDqG8XJH80cBYWMnMFRAUcMCLQM0OL5O/
0kzwAN1HPo+eOt3mryAci6/5pmzYcbU66bZ6O3XwQCASOfuOQ1p9wunRrQx6POjwICfhyoEGytSY
0qtA6eP98CHpd3+StaSgpLW1hnoeqMsRlOGYk4gfAg1xutLm/Tu0Ov7S55cSlK8epRDY9js6Ym/j
W8NRuqEB4WNaqHkJsIy1BaR+VBtoDn2ujjkl3DKHda71T2PIjKLpfIz4Asb3Ycl/LvASKM2i5U+p
Bkrpg1dS5oMLKpS7H8kKYiMUUzwdqQAKO1tKh3DICBDu3wSOiS7EuwpdTLoWhY6OXrpOeRB9AeoM
VL++SQ0OR/GEJyhIxz14AYYRXy4x4TrR6h0WY+nQgi1TWnOgBMa/ZZFBwnwY3YcogZCMAyWA4nR5
gnMpsjMv2KUWA66J8IXMkx5MsJ2o4R9Rb2JSGvTACaYhfgO0yMie0l7eAPNGiKPQwcFVUIDJ5Bgi
b9ygXiOHiId5DeEf/MX4NCIotw2nvVGgYCNrwdsD4/XXYj2obC/e/t9ZTENf26WDEVQ67EIhwvWY
KtnFk7juB9GebQU7mS1iaQDn5WWwI7Ziu6Wk8xg03953+V1eBQcjsLnfKPk0pp9lOaMJaWfvZ6B1
8oIPv/a0Jb2WdL7yq412Oiy+P0ax9UdASrWN3wAvLAKwItC6BrxXeimnwDti9CFknq7jw2OuU8Tr
4TlDGR4zmLT83LIHEXJaBytg46YvuW91AFuWSh/cmIVdr7CD2+oz5YqJYr90sTk4WF9KzykRHsre
Lul4gRtTm4FvgFYgRsLyWZG5bmrb5cj0OKcl+hvUEz01ks7J1APiG7ogJ2QqErh0915+7Hd2rmhM
2OLVcENC7jRnFCekUH30aFSKB4TKunn5evwooiAjEFmntcTWimO34yO42CG4liz4tn1xLcQp3J23
EvsDjeczJOBoFdZrUMFK6XOgVzDdCve0GzSeflWGLegoIWfiGbdudh8OVOlFA4C+AJmEwnDjYApK
ld2Rw2FOOOxfUw4ytnRY2A9b7+GgweN2KAXX/Ic2rWPKhi2nYAeBHlOwdTlAnsBqSP6xZc9F6hls
ZgxwzYH3b+qLkwoImJRB5QvhwcgfQTpv4KMSg8nLK9hh0jx3yupIAAzVlR5tSqe94+YdocPxW0Z/
SHMRtrFV/sNuZWeTPU7YCnJyGTCzpYrNtJEXgNzhxCFbMemOw/7/dYR1ICw9Nt0N+NgYjJfq7HfM
fwjKAYNZXPSoAbLLri3xIvvvb4dm0wSkZCtkE/7QCRuwftcAl+YJzFZQPmYyoaXguaDg14AtQ4PA
o9vM63NO25YO+MRmfZKjjQ5Y2ZL5VDbfxppasJBZXksuB7Fh/kaqu/tdwh57yafTLLxuh4cr4kA7
EGQU8Vu9CnXcQ3Q02JjRUls3WNSA1OBDfdpMm/SJwWyhrWX87DgoPim6RRvPEVEmyhyossR8DDjv
kdxTg7lM/KXELwiXtq7EEDj+6J+mCE2Rn65esmWqgxTOIAejyorNQHf6+aPRhW/Sm0NHDy0IuE1C
4nyjMwybvIfO04dE3BK6rBgu3HwYeNHeQxnkMCnjw6rhqrLdIb9qnxCbUdnwrlgcXBzqLTDQa+ij
xAX69jZgITQneD1KNntqoXH0xoqC8iXpRtUEDlJS03v3ZB3VZPgdXLSReCBRKGHQdnvfPZy2RQBw
CFR0Hi6uLlHo+UUw8u9Ml5iAqcEjvHLIcnbM9jM1gk5wzRnDsw48y8KEkSCTXI5wQeEfJjisVN9Y
NQERFhMHQxdwcrD8I8zinz473RRUpBfy3zEP9KFwP3fORnBsTjSAYDQbSzCA6xcqN2pCSIjBtmqg
5EGa2bBvL1tFURlB9mGBRFJ70Fbm+mnITrhTe62GQ5kD/P7YcV5UOrRuxsnb1Q2/0ejpC6SbaC3B
3lb9K45dzojFAktzTUfgC0iBhr39SN0vrHYjPap/zAjmZvxA9wOG1K0J2xrohtT5S59Ut/Zp72hv
Dq2BodKSfwl5+QcohAtGzaxDjyM6+oREhvc90LMg5X3J4OrCUU4IimVHtKcazvc0fAs7hY78Y68L
R5eWwQZ4BU2O3hu5i4M+/bwRSjCCW8tTv5ODNt2j54B2MdlBdfJv3MUFos4irvej17Gnn+g4Le8y
dkoZtx/rByydN7gfmizfkLjmfLmgbEMf4tntdLKXQnUeIXSs+FjtXXoEF/0Hw9bm38vOpt2dornP
Cjk3lrvaUUTLQ/27nB2WW4NQqO4/DRTv8Mi+9EuiFd1IdEGUmnG7fpnjlvL1nwWM4lK2YaLUGmzn
9TGfB+gu/c9lCxf+BWHD+JrKc7WgVU5Jb7pVcB37O/0dH/tJZERjnuHt96Pmm+ItL7VrScDQoLw8
2RyfoJhUO5mSVTUZd2nJ2F9ml47h00tA3+F3ftsBmB5q571YNvqKGDc+7vQqXDDWhYB3b/S+rVnn
win41SPaInaUUSFB3IiujOSrVTBi0cZD0vEOjbQLmg2UcaYBh3d6LIYaDZ9KahyhzgJzHxvL2yt6
NIbKQpmflGd2zGsqiLWjv6kO4PfXoyuAuYMwBnIW7eeqc4jat3FJhVVrjWvde3ZhabJ30BBzuKY1
zZTj4pp22XK0OtW0FS0PhRK06AgihqYUQo/jY6XBZqD78T1qgSOxHXCti0XKx/G02epOXRBwbX2+
9lFSoxerSYhr6KP2+e/YyfbA6tQQmdOdVvREy7ZGkXCHXFs1rHRg2r4CFPBeVh+COZpAqDMeel/6
CFD/QNnL+ExA2lvj+y0/MzoFsY/WhlSpXU0CNejL336XpAKNjW//0PRovVS8zjepGjT7kzCLdOJl
UsKxhC82050Sma7e4uXW6QKN3hNctYGW3l32wP5i26AfgeY1BQdUpwub+Ti80ZfFP82MFG2VEgQf
qnDH3q9ruPPojw8V9oFDRvZ8O/VIf8H/mn57tOt1UacJoYftRsX2foqfQEnOdQWiCTJOZsHHAlfu
bTRoiHy6mwvdcSYCzGCkd/O2YTYW7nPZ1NDxda5XTyODtLuRnnaRtKW4zOcdtu1p+xvuydHBqJG/
Qn3ws9Su4wvRPo1oAODR++s34bX/wTzhhKGppOucdVfZh6830nb2/XR3dtQF38asvHtaO3hsr02U
RAu/yQlU/R1Pg5uBSKlVUGyCePx8JwvRRCoBL060lQDvn+PXiSwIxMQ+oY9ZfONKKU0G4v7uHZ9x
ha/dF9UtxNMUB55p+749EgeZhInG44p2tlvl6k1i0zqH3KjaFf3eDSOoHwNIqe8VzMW6dBYfDVzx
Xg8/Fw/JmEbHoWh9L72Kt/g2g4rKMJveg5LJxflid7MmOuJ9kFJhT8C7syDkfFMWxJAVzWHN1RrI
Rtm8NyS7Gl07Kfkd512Cl/t9sP+GyiFoQ2VSB1UjPt8HbO0tLaQZnPAeDcrWgHDivBi9oD/Vjbhg
4y4XoyZl+tMrOiR1e3usJ6jYfB9IZwV0b5dKAp2yw1nTZc+hl/pynJBpF2qvINd96lbzOzwhQ5yp
tJkvkne5JA88Qx3kCGvi6c7BqzPvkG0qjj0aEhYYzMLB60t6qk2Vl2xPzqcxeXY2Tzzgjpz+yVlf
xZc7nER0WKj0YMFMmnBAQJvAnNiqVdgGe2r5HVLiVdls6hetYxiEnGwdtqNuv5F5IqV+Mjqfut+0
97RFidSbHJjBbs9mx3bYfu/IPoDRMdKTRvP3CcbW6WE90SYjxGHf4Tbl0TSrUL/Lx3Vslaoqnecf
6Ua7LY+bM/kz5FNqvveHD0NaStMc4NTCD2MMISIYo9IfT21ffNuInbhb94TUsZhufM0jTL0H4hc+
qQLRTsN9+AhjxSfEZ3Vro/6kP/rYfZTi2YPaPSr3m5c12PjDnj/Ez4tdi9SaVJllbb7NNSZvOb5E
gRdFphn0V/08CLzAm/AIQEsF+Y0Mtw5ApKjwSTgaoiIcs9NTnGv25VOwJvmDtWMP+IITxxeh/d4s
PZqTCP8RUf/n1b/Wp4455hpP4pZB2GhOQ9yLQnIB+UVLebgJQzJUze0PPqZPZCtWOFIjFt3/zVSs
uHd0rhPFqaTTISUYkOfCzKfQylw7OFleAMNUfJgAcoHK+dkblmGePTXMvjsY/g0H8ABp/wVdZEPH
G/FgRWdzNhMVlRybvmiWzJyAEci9SSSOkYp9NU3NCio/M+Cg3R0NxJmiS8Un5FyzsE1OibhofKi2
z1FQ/oWTGA6h9mQWw8IefKACoitjAQ6Ycdua0gmpmja+Lb3hcIoaaS+0hsnQCqW3FWkBfkzyB/Nk
4j+ys/Fynkob+aIn5h85RaWuud5SnUAaRjInkUuhQ84c/p74X0h0MJ0GmMz/vlvR7TLPvDQL3Ngw
4yx98sS3UOSDzMGxL8opktmR26V3AJoMljvSLLjZWxrSy+XWRh9HsfazPsVNM81wEpUmI5Iliq4v
sAPyV65PDGSWM92cjcRSb7hsWuISO/rjbQ7m+PdwGXC64yzMcay/Hi5SPSw4n7Y8xYEWDFTai2g3
dcRz5WehwQShhAvIpP0evHzYwWQUasot4hHR8MNcnjs5Ib7RkDfMLPUyb45ll7XKUvyuCtNdYbiV
bddpxoxh4LIonWT5zztLJpvMPux+cnmOQnbk2Qf9m6SlqwAW3jbIV3MxblyT+VJ7qKgAiDDPdiLT
Jc3k68LMfnMnysjz+VWZlLDO5mTy+25lmtFyKdaaaaR5UVA4MKUD6fBo+q94NW+BFyI0yGM+mRvN
1mz7vv43R5Ai4/G3vfkcbJcnjByRrNPCC9z5NJ6zBti7zMwDybKl9wbvK3mqlbmSdBimAV9SSuAu
5IZW/YwXrLN8Jbe9MyP4DPyaJRAHTVIWli5FScgCiIdRrPrMAbG5JJmyC7I82SNOIMCUFj/ZCYfK
DpMlpzAOCZRsz9wRUa+0aZFJuZ5oCfeig/uHvAm/qP8PxGcLlIqxnk5l/YVMc4FUpmNW+ICnzX7B
/jHAWifECGk4HECQl1/hYISfSW+Kt2w8HmA685tI3IT8tLz7PBOHSnlyeWnl2Zb6OciHw1PxvMgz
f/a3PIGr6Xj8W2GaVmL1HEzb0Fxy5/E8zvkqywFO+5nMgLeJrIMZM9fl0dZmn9wjXPGpWPxg2zp+
WWPsf+RxAUHx+X03y/IgnnMvYSiusv++xfaSv3lfNhmYuYHpBabLh7nMNEpVPCcZffnlBLLP/tti
J0wML51EXj/veEvug2EHIqdITqdJx3Rl0zqBb1BDJg0z+//GYPUPY5IupGsoQ6FZTzMiHfI8iv0W
O6DwFaBjyPtU9Jx6cCXIdb+Y+oA/AWgNBiWHye9uuO+GdRjZczfAqNRlpcmDmgcBw8zo/Rva3UAc
lE9W2jYnHii0i3cpIx7pZuQF+A3nntM1SYll/GSKssM4eR8fOnEdnkS8op9l67bMx9I2vWjmeKmM
9sXKJuIgyjCw85rsu/LlBY/Rg+/u+6j3mTtr8qR0yWwnMGwHUAfkFWxyCqIAu7HMVxbKwwwysBor
pptT9ltXY82o+cGcT/FNyp4m38vkjJjG/UA8oVnimfd1o4xFy2rnzFqzeYjVtmfOnCT67bSMQJQk
TpRuES5ix+OYQyj3jvmdDobjsImiuMjHI2sFt4nmKdmnnCm+Mpo9tedNe8684feA/XEgc1cwd9/q
DS34XfM4xDpHjg7YxCbLbx7jtNrPmSpBv4+RMk8m226ZFDs5ovJ1ReEV5zuTS5NfXi+BOeu0Pl5z
1aFYWdIMhQGtf3J4L8ye6M4cd5NB+DFtdWb7nKOEPWYf7vf2Ti6nsTTZ6XI3Mx+2Jzskn0FUQJWU
K8iKXuCwcBzHy/knL8jdKVwtBHDMfn7xQAZ/q/Hx88oaSD8U3x6Px7Lsx6IDEIbyZcjNhyExwt+f
3Y+nYzx3Piatsz57PxIu5sAa9iwr5DvTULM30/mc+3ZZyCyefj+QHRiva3G2hvdrZjsnyzifmXNM
uYBNGMjCjGSAiGN4clFlRZN0veVJZvzO8FCbOXJfOSt9xyIhpOH0LU1/YXprzUnu3KBsJiMsinmW
ciQ85cATZTYMn4OT500mM55+P88C3lI2nLWZvngKZ38SOZx5WFdRV+54MF1MvLfZFugjsuKuN+8y
SSlZe9i88z2YOUj59WaGVzABBnuL+TSiV8OacG+cXDsrmil2wooKrmEGb9klC+JzbvbEhGxnfeiZ
5ndqEIfQV/MMTyPg9rhaUbsFnR09YISOBPClC3QrEC64FNPiPLyxhpxDDyi3GYqc3G0AcYKvkaeT
DmHaDrsWRHAHvQUKySrzpwMr2SxZNx8qzEeYUppVLdz9uilOtLeeGn28t+J2ogIklb5jipwhg/VO
8UvJPjTNnMh0qH4uKWhS0Q4wNow6QK9U7379mDDIZw28KzKKVoLCYqxJ7xsC9VRDFWB7Xhop44qa
5S2h/UZag1IVVwJozfKS4wbkkAZHKoHLS9L9g067eQbnlGh6I43Qwrcu/PmZagXW3WDIrnQZAYkm
iHiJ0ggVgvQChdiJ3XP6DIC5OD8Jz/U/KYBAa82pE7LbsX8mxOuolP3KajpiX++88O/BIStnj+T+
H1PnuaSq1nXhK6JKyfyVjDnb/rG0bQEVQZLI1b/P2qfqq692nz47aKuEteYcc4TNEJexOpQO5i35
kQ6vRTWTDtWZ55X4x8nM9unco6EHXutNxStDR76BdoOchKKcLjB0M29vUGqTmZf4wYr32iDE49lI
4v181U7aSbaKx+LvsX/DUkywfEW0Wzaj6cMsjBEmujab/kuojwRgSIEBjXNDgtJD1GwVtFeA5Wwm
6MKg4PJoXuHRRn2No3RE9yM0NGIgYp8YeVRnMRPNZiAaGYcLhQyF5i3ljQgzNARI7DgbgYM/Fw48
ZTFNhXUViXcFxxafN4Bj5obA3+SsjnVQ6gZoPQ4+O3EgoGOBYzcCAlcjPpnOnwso0Hqkf+Eagl8C
W070CCFPxCCC8aIo4xkviAkjLnscbv2mRxmUXZixb13wgrOZwc+oedY/Am280g4l8itQ5sdMhO6J
VZe2HwzU+IXmCKWA8gYuI+xGFYIIzl+8NrR1E989wZxNV+wmrIyvDe5ngkwryLpfhrpHMbOeCV6z
eFPPDSRyzBWTxdH6BYnsYwbh4njTz8Gfw21Qtuf4s4H8HsSzBJOWl4c88O8PXO90eUyvSuiQE965
ekOQBRAPKsoJ4/jB0yJ00S4n6Upc7q8NJ2sl8AvUm09OwQnhApvElA8IEowLGIelc6bMOMhaxVLU
sX7xz1sNoQQLAQZ7lAg0Y0DJZFnlXGgHzMIy4eelAJxFgFI7xracgI8YxZo+74l3pH8cRJzwsna0
yrC7uWGRlHFqdGHxIUf3zYv9V3gNckI6B6CfcwunITxyHAATSaH5F/wA41tc79lsIOZujCy4d5jp
AIMfdeb/wN63Vwhy/UIVUHAb1JO75hq/TOfINwHfq8STYJRiC7bhnWkH7SDCDRPmxrFfiQQP009X
XMaQylHpL3jMZ8fResnOo/IY3GGCVTrfG++eQB1sxWjDnyIPgkY8WUhz4R3JyySblBxGqN1s0zCg
czEb5PhF/BNDZf4NLBQJAeMPrjis4HjHPEIcXZmMtyIUL0udAu35tIT5dTaXxm/PJ79vatzziGG8
df3svRPHH9ItY5sD36odH5TzbQmVIxy5aocENjriMgdCEesIjbVf5becGL/8ofOaG6gALpkJztPN
rXGnWJB8R2S/LVFRlSOy+D7sQPR/011wI5MW63Z7OZ7uMMjAdwPRGipuRvZQju3plU1bpPPhRBVg
iIBpw7hfk8rhYm7hZd6XHySqXvbwm3BjLezbvyJd/O2amn59FHQF0TeIJl+E9V3xTqUeFuXyYUcZ
JMAC0cNlIypZZyqSfEUwHxxdUV9PnfHSGTtUyYAYJu/jzkvRs+HHSt3tLAWcEBzEI0VRet1daYLo
gqiwBbaBruHIQ3lz4BziUfPjNBAQxPLAUAwj18qldfxXkGHV9g+HaD1RkFBlCE/BI0QHUXaJBZWq
4yJGt7SJU9MXZdGGWvvA86ciSpnqZz6lmhdP5q9YYl8Lnn48HHtvSrvJK48PU0popjWilRbJx7Co
RGkOyQ5vQ3HEDhf4V4hAY8oM1q0AQJg1Ekq+kLOPPixIVE0N4AZHnpPmCwRhVEyTKPZw/me49Qwv
UCIwb18G9jK4Xpe7sQO2wy/6J4JiAVF4FVG9/zsa/+pHWIJjlkJBghXVeRh6F+r1cOVtaEVT0VdY
9ugi5I4g5vMi5FOPiUK8XgvncJl7cz7I14e6wDkMSm+6u453rCG091MszQIwAMx2n1js/tfDEa/r
ebyndRBj2ygOMmWn4wkK7OVfYXQ4cjT/tW78UbQfUwAV+MUzinIOHi0fIBVUO0EvEGdAHLeef+A0
/ftoNwpmFjw6Ih1TEHIjWJpAWEiCD2EHiv5ILH3TOZeINgpw2dJ587fgtuN8HHGwo+X5uNMXAzW4
ubhbjrAGAdNQsO7QnH5+EEHVeCGNrr0n8s3JYrBvYk6osqtxZBG4OcvWWd4eztIKeO4xZqPCT1io
mmWf8RQ0j+uOpVbcXimj2oGNYhUcWRTfxogjLhYXmFEcV0EgYRSZnYEjqPv/IQRjKAN+ss6msbs6
3WnkvDhC98ofgdI9sIBl7GaQQf866uK/mpNHbQ7I7wh+42ISvSBrVpPBYf/1BpALz9GtGY225qgc
8RtCuwt7dzvXFJ3MBOjAo9Zd7evRzzkPk4Acj0nr7hue2TirDX0NnCZ4ZSGtDi802SMKhVDJG1V8
dMi2NJ2gSePJUD9o0Ap3smeOWNhu41GzYgbAezF5wMchLm2kQffdi/JcEURpErzFr/q2F10rCVAg
Eft+Rp+mO7G/0lx/9fDRdgxnp6CGJjwITx6uIRtBLjdDCR+Rleh+6VMYUwj6saiVlZUxg5HAhU61
j9gQiXUiNMgM/0DkIOeDFVEwc/1JMwSIUE65Fv+yv/wPbeueQxtJ9gloVlDtZyuTZfQ9CuNlSupN
/gf1fzje4EDn3g8pxDvD06hn5pAYELrYrD7onFAwCVGZEECI78L0FzWM86EEEvdXgwsuZs0QTGP3
b5G/t4gMGooAemleGQvKuTy/3yx4trHqargSwjDE+mVx4v/g7gOA6XHV+x/ekEHapp8jZ0KjGUBB
Mf/wOhFWHyiugPRezlELVMoQKmGh+cCqAwTXgQ9IX1xhHFQLk4g08DQgqUIkbAdCOcTcn9fjqp0C
qN2IRnBYFO+ojB9RxpBniE5OtxH9va6J7mZMOBIUUpB/B2G3Oakb68AP0j2dYazMBIKsIjieyNd0
D89cFTj+hyr+dbqk8eg7mEtQPBS4OziAlK2fmMgJ2xXFrALxQjED1SroSywZ6bC6M2IwvniJvcSn
YNRv2hANBo+AqZUM8/j7DbLS6ynoGCJm/zhf7wIv53wQPNcaAQt7iDn3JrQYc0TMVMrFEaoSRb9A
AiGl8AuEE1BXLEkXmm2QE74ktiKBf4rln+2AvwE8FhgJ1xcokdiJQn4D3AhZcvSvf179LWjX6Tcv
LHMrbs3VhtZVMJ5+V5x4bp0FKKF4BCA7A1DIvgOo345punXpSykT6HEfEGjoQJHP6O7YK7jjEy50
cYG0aALSqTHrBPtHCKlryN93L0W2km55hlat1SSAT2QRFMntPO25GwC4+M60RRiM71MA5C2WL/SH
/DFIoz5oIPdGaQRJCB6zAp8Z3oI3yD1EHGzg67dFIBlxgAiYmmd4yvZ1HXAZSRB/N3GG5kCc4Bz7
9pysJwwG3sQwqCS8/EsjkMH5GF3vHkkNtp08J1kWIbXUb/VCks46ZqxrTnKJSEAnpFSoKnvpzMll
eloFj2F4x5bj2yr03eogZOqEMxhTGm240CU3j5dU8FwMcBEHYcZSBVuBmMvHe/LutskJo2P4EfQJ
TNQUhvt3sv4STOygLSCfZ+Yi/AkDOC7PO7dNqTL4IVSjLn4YWfHO+rnxwfaCWVpPF8uDpfkFz+UL
Kb+f8yXPkfGaNhP6i9XPErY0mBBiDkyuVc4sFvpcBfV/IX29C8FuAyZHJnwIiB8UnN/1JebnXk6G
Jmx5v5lzody9oPJ7tZyZl6s/1xBvEhsDaHpyWRk/8huEHUZo8DrpfKuQ+Z2UzxkRXfjfvYHfUnSB
VeMyx1xKSrnosXZNuE+ucqu4JxP4A+vqOrrADblApLQOQ570efkJZFC0eVV/vPDTCkZjSWc4cX6T
UH5mp8q+1B+R8neGtKNZW8saxbrHpK06q8X12wDh88F7MuEQA5nykoT2X3PA/jIIS668xv/WFMQK
d/w9PFkzGWU1aUqyoxoOKXLDuzAKroorRJHXcEECUqFyfzO3U59rCvZchOFxbhKEXlNtqNvTBIHV
YTD0af74eMQuwGRggvh5kDGFLYbTUS1wvbTvDZ6+X94IMxd5x8xc91NY40NgMaKJDLhAJzTzJ5tV
JJf2DPzJGMU29G5cdHTwiAY022BpyJ2TOuX6wUtk2BD/0n9EGPMnGtxwDbl/GN2RtLGsNDoRok9o
XuIdCYQtAV84eOIos3oRZD1Gj3YnjfzCnDxh83/+fvCVg1yGa4C2YBFoIIOt6rvd4RMie0rADysf
NtTHk76omQn0v5B0mC2z/r3PyLCZOWG+8gNPlAQ4ei4QjCnn8XTTxozZNRSUQQvefLUgEpH/e61Q
ytulOhHX1Bdp14Dl5gmzX99l2BvOs5tUAYngQaTAZwuANtFKPXAe6afD41ezUdK/Aiv+MXPvueYE
rnKKfoEA/+kE266z5euOaRc8wkYefx7Ou3OV4LNKTt7z4w226mMMeeC9/D5nNbmhvVi7vzcoDCWQ
EzTbqwKrtPcKhWg9qx5rE2bDh2xnKdBqSzCg0w5/iucsaxx9Efv322n9BUdNHEkbNbVjoTprSfj4
GeSr1TshYdt7OSbgARzgimRSCoPvVW6mQ5K9PoGcBPkfTC6JVJ7ApDwxJ8/KfzJgpUBBWoTlxA/S
hscD+sL3+tqLafS56nGfP+2GwxVeDmjnKMve+BTap90HGA6imHvaQQpAbHlhhbIYf3DFLu7DUU6s
8ifIuyUvczdHb7A8lDPoXtVAs7z7wBlWGAAiN1c5hSJnRLg43PcKWw9z+8fUkiFVkic33J4MV74v
np8b7Ip3Z/O2TovTYkitjO03d/dr9wYExVSISolW/LmiCCBU6PFz2pWIM0Nj/376ZhcMtGVWX4ts
awzW6q4RXmARL9tupMSHwP9QGJ276RgM73XVIO7jZNBnnuLovXvXdl08IxyHFRUPBEia/31vsNgh
bExx1GyfMLReZEFZB6yY6PqkLXhZsnzU3kPB5t/hqk2s4FHAhhIai4qKOdtLrGtkScHdegihgCU7
eTHme6/CsNhWSqRCC8cry7dEJg1z9KL14aRpJNFDs+xhsj6egSAk3EvcGYVuHlCLxlw46cMQ1srp
F3yma6KGB0jllLUKwATiVz9hjWTQn9/yt1DgAz91mmsqG+hdPrcKPyZHOQSOd7+vQJoGL5cl/D1r
dmrlqTmXetgXPy3Sh1UG9xIvELAidL4mE1WJ/QY6mqZMhsSVPLZDOByU+x4ctFNMd4orFwzSjn+T
ps/M670htHdoAZt7es6ViE3tqTPksUJWxRSAF2gFZO6bTEn0Kb/7KpnyMsNMuKWyTgQyTZgyKS2C
zABkdbYzowo4TjVbntKN226swQZ8WqGk7NJiLMOIF57/UOpkpPgGzhQHmGcMVJ4YmI1hN5gRdI6s
Zo/Xrq0gc/S5/1CW1mNCwssTUb4quRWHtbV8VpqO0GX1/gz0fk62YzHv9F8N9hLUB+U0z5QlIMdL
/btY921a/hotq6HlN/JAWI7j7vqhtuVGghk0fazkLRm6mxdNYWQeWIEr7AxpCpCpgGyRrOC/rh1M
4sJR9iZZbwMHiDv9qyBkjmv8Fke57D8IhbeEUgCrYhwElridqvDt7qPX3PLY7uGVcjY1FkjzipKD
S1GYZwrpDDzH5w+v8t41MNRCjXTRO+7P7F02e8rg+Fqbmv1k4SYR9KYOSLsnSRktTQ1XHX8+vPqp
tcCK8AkbYPIpPhbb2T9migjOGWxZetp9c4tVEReO2UlYD5GbIhD7/lEIqqCTDKDAa3+zCFNIqkEO
ip94CUI6JiCMLwYkLQgZKzAsaAnovshHJmC+vME8oWE0f8wQ9Ty0Ph8OKppQpr1pgsPNnaqJG3wB
Q2fMjhz/9LsscXOwYzM8xY60HdAeMER+BVDyU9wcSW57BZ06j7ML77qRUbolqHyrnI8oZ5cBMkYG
iDUGls/ZcMyK23eLqhN2VwZxdRw+SOLPsNTpJuL3uKOnnHZXYTZ0OgyTCQRMk+YhTQ+5HHYtQ3Wo
4bDJShkgMRxC9crmd06K5Zcf5JBgqvCDgQNM7pklsrLyygJETBd6+R4juw0HHd/eOzAgpATw/2TN
06ApdhywFRzq+nBnH+PalSNajOeJcpFlJcWhl9WgWCAFwaI9wU8chJmIAHo0nDH5tP53Vs6l1Isf
Tl2NpYGNoLJblSSjaba+Lr7HLvM/Cw3WNFIce/CZJp7+CWuV8hPlngTRrN6zz1Av79llKhJNW/+z
Kgf7FpT/OxsOZzLtVOoWjXsqxn34+ML+ioSxFQoDgOghy8qVDDB8u15rFlWNzpkJqxWazepECc9G
TKwWIDMLjUxafTtBrFX+fLl/hrTAvREpraeoXDnxJO5CKMkPThWFS2OOjRORTQEFOXYegmJBvHV7
R5wzxqG5efNc+HQOW7cOSqqEbTnW0RJjS9NF3UUejuuTXTLBv7scikyFk7iU0tCs7TSdpBSnq7yZ
S3LwLNetfixl3H2mXB7fDlTk+9dqkCRp71KQ1RmqXd4TwoVJ6uqdnQGabOU0oiCIC+hVyHGtBEoe
lW+9ey0+is9AiOazqBrhmGNVTrFgD0vuo7eM09I3d+sNNzvSPrO4MIo67Xg8njgmOe1tVP48FecU
b2iChRrv80J4AQoQtIlPIVqmQP11Hd4xmvCUmn0HG3wMXrOIg10lS6iXTzaRJmKtkHWHHYHupWIx
Ncygzo7JldU4HdXPCUsKl685CJA+WZY/ID7xzTjiE7cCiaaM01Xy9Sg3mDvk+Jeg0x7MHjmTrxzv
YKSh1AMDmhg7yY48onPa98+TeRYi6jpodAK7QzYHIexquEz6Sdadu+GiTs/s/uVUYv4Eul5CrXYt
JMr7uvOGP9rAo/v5JiJ+gtpb8Pvp7qFvFVF+xFaU+UNytnAZpxgyurW1JjNb67yPGM3cKVLOD3yg
Ef/Cg+M+Z2pNn3j6QabETj4aXnD9OBLV2k/qt8vSIIpjHDlgJ7L4St0a+ir+uXIC35QFGRHT7Dsj
XDllvsMVm6G/8riQilsZT9s+HC5PlYNRQJ3vP6h7mDzT+4p1k9XxWbzsfNkU/UhvHIkIzCQWE8xj
mhIH8JtZ4x4ipeKgD5VijtcpfC4Kmbievpo+F/HANeKLTo86DCl+UIuoSoTA84RP+GD+bP0KVi4t
rBAAlnXMd7jwJfRzidJPZucrbppauDzcOhHUBp7w/qGC04tb+vxQnsAV51r9npCcGI8J4scqFnRl
TFT0K46Z/NYgSR4THVYfaZ1j5O2xX7EfAcFmDme7l+k5IgnXXdovY1xK3xG1xnuAuznOnW05vV9b
fXUqZrz5zOmpEsgakiM0G8rzCPrSsUEAwfDWlgOEWoj36tRP84+fvq91i8+bsqk4PXQN4ulMOVc8
sjk/4gOtnZjfvLDFedAv4pwCQVPXDzU0w48jm0Ic9+kJqNy/a3w2eR2NKkdvcIb6Umd/3aSYV6fZ
gLVYVDW1K0OZtNi6zYa3mCR2L5jtyqb74nqgryCrP993QtC5CLU/3sTpWzhqPZE0tk8SNKEQfxlF
3vFtfeOD92AwI6YkuRpHgnupNP4A4+XP9k2uZAPNv9CU+TOl0eOVXtSDihGSSXv4UNnjFMwkrnHT
oVvC/QCegs6PETDMzktuAK4RyM68FkNvOyG/609mVP73Zk3hRIBbcJCgJO9a1ngCpbKZvFSP8jId
Y8O8f91y6jQwglmPQymrEemMyRq3AhC7lkFNaKzlqfajr6Tr5/YQtjUGw8wB64bwyYa38LS7Xxzj
0epLZ3aR/tIfDEA5dHRMJbBSBIXbUxso7AsYvPCOjxXIwza+VbrTT06hsqIjxmL5Cnw3l8bqtL/K
R4UoZWxVqEMZ2HWjD34Ld65RHtX4apSg9xP2NylOJe+tvjA33dIixKD7ZcxGmcrKW8iuefcLuNy9
k2lO1dlfzp0lrM3A8NibWpae17z+uTMzhjAgopgZi6mYWZ+/O9qt/XNB1ixoYj06rXgQ+hEWZVEg
oKG6Di8W//Sn3xgXM2HGlQIMmyoGlHTgYZuJh5sZ4JYKijCUooTFlRru68BkN7+keYjInqEZJnVA
d0JOaD1cKZMXbhoAIvb9l744Q/2YiFIu+UEtOTVqsunkJTAAZmcE0wsd62CIwwwhAAwBa+LqWUut
t3MH3jC9z/JxZn5ezbRK+OVgvq0hkodGAWkT4nZKeDTL4QCnUPzZVK4RIaKREdTkDjp+fLnxE9sp
sgh2GZb4qansEmL4f+7bGbqQyMJ0IpKu8cMu4bz+DNmHIuVA1w93A6zgMWY/6DqcUe4H4L8RdV5G
bjHkTJ0E000W1gVbsrToH3uDoCLZLnfNgfptUX3GBaOinbQr6IW+dodC4B5JD6CUUccMm5DLHNEC
5PsHxkFkaY3kSbKs9o+cn+LQdyrf8Gk5d1YgorANYT69KHGi50poFmaKJVU+KVPvaeCBl11M1UG5
mVu7E26ETD6N5/S00L6Tisu6OzWjlnohZ5to5h03oakvqofTx6RPMjfvfj7Pcf/9AyCWZJca/kt+
u+washH2OnqBpqGf457GeP7jv7QgVwGi8goBYsOdO2voZnuXi/stcJDU2KNMyNqV9pw8LKfB48U/
GYsuEfD44LOSuIliZdrCz1fHFV1OFmip2/TbWFuelEhoqPE/lmddgvZg38TeGxMY9iV8CmI7KaNH
BkKMny597PdsUi4UVNq03cW4UJwPrYlQm4IniUEiCLiwiBGetVzF4g480OnSbFBs8HOoYhLqGn7g
anDmX+9XehZ1h3Z8AyrOfQWpgueRHEtP8u/j8SDMR0n1LSEZsapltsl7EPsqPxEWDXdkTXt1Zdsh
5g78tEX5ICT4w3/lAj9VxNC2G24zixR6jDNjr6XsZ1kUgCLWp7amuXSTov1+uTX2yfxoxUFjC1EG
8I3Vk4IDVzfmo9Toz5CPyxvIpFnHA3865J6nEU210K8/r+quFUz9cbYyvHJdL/SbBg6KbxE2LVQ1
dB5IWqEGgOSTxocPA8IWKDv8JBxdhahaqMZruGuVl+meeB0ifc89iK4jNKJvdBloHGUT+mRmc0gQ
R9zJXlA3KL+a3s2YPQyorfThlD4XbQMcGCSbKM9vvKqI+2PFac68GBACX73swP0AKgDr4J4rp3Xt
shqw/6BT49USVSQ68rmRA5xo/rmOkStQYREcB3YKvYSQcEi0P3TBhdCqouyiXuZg8zqAEFD7WV9Y
b558pIzIJgfSS8onfwSwLOAlDNjlYafAfADbqgI0RhwOrhgKSD4pXsDkyMmwNt2WOCLzgjygtnx+
Xv62C9pyKIm39LQuZIcQX7QXSCiqlxjCcFkBn6tMS3QeeaJNstGQ0bFTQrLLg4Bwyvik5Aqiwgd8
52URRmMu3M8Ly+cAfPsjhwlJUAKmgLAeogWNFH8Fgo28vlMm6Dj4CWnvAuaaREXQQVkojyLIFVgK
oJXiw2GLBgeDussYq/ISvLkAmEjYpHHFcnCcg/LwvjURXAMnIdrkjjZRIwNWDEa5iRibFT6oo3u3
ZZ+0EkoTnM3tbwCtAY1EB/cEBjXcjXoCI5RbL+EUIBq0gUudbcxvLsKsFE07TNCLMsabi5ELhszD
vaBgEzQGSZLMvBl57hjPqTN1Wt3Yawh+4o2XyiTmgIn6V0M9Xq3KH2ywFnBXIInRSUXJ+v2XH4tF
sgBLGeOW8scmxMgpMEMTuiy6Y9g4FQ088A30+sJPlk/eFSk4Fyls/55R8WctHmtjYU2qKN+VG+7z
2eccH/FZigoPi8RJgk4UUhvD1DKogzcOQCLwE2sjqKr4sXlDbFHTabolKjz70yERGsve/TrAYd7J
ffnfMRdMVHnYVNkxcBDO+Mn8jcNpGhlbii+Glv6JaqBwc6hjMjE8k3aspg76qde4vKDqWUmXQWwb
Dza6Eb0qu39zBAcVgzxcU8Hy1zHcLAzD2VXmJrnUiGcC4CgyQz7Yp6EC9B4Y82KYxdjadFRoZjRa
jPgHUA91praYfjLJNVEuXGo0uUDo4CIFSHPOFJa36qOhErl5pyWFZevFTJu3zViZd/hFT0krk2+k
jUL8UwKLEVUb5sJRHXM2UHCs7pjaJKE2LzaDKQ00E+FuL3yvnvvTlRGw+fPiEIIgHfG2YvItTbVl
v8KjLfr42RKXX4RjTF/10BzF9j5ddntpVQdpOAg/nrS871RM+t5/9B0QivOZebN+rcMLT4xXaE4B
HHfNma1mP8TYBqt9+cbigJmOK89pkf14koct82YGacZRmxrTapIEBnx85gFeDRHgvmaYfUmPn+0j
ajyDs6iuQdyA481/xNgEXsVwb1yAmU8PF2jlXro0/kRB/HB6uOGBVIpre/3+KwPx9ZW3A8Cj7Xem
bvk7NiF2kGpp/qmopVjhWJs5Ir3Nmp/OtA1ZU/NP9Pp934DF2WIqzGwyZvInPAggUqajbGeM4hmV
NVj+e3b/wWjmbHmwkTHmeiz7QP6BixA+L4PFaMiEu14wmGxmNJqoKt5uAocxemAOkC0xW0Rw15pg
7fcrbLh5dTn9lb91SMM2hy8HDdUMjVm73iicturnBSgLGXrwmx3Sv5EiDkAHIChuiTr6HpQpXhNu
tlB/1fVpwnwYZeInt4ELcahQMUCA8N2x/NhDZgMCkPcNnMxjAbFxKQCWe9lW/bHODwrTI0VzlzuY
Kn/xhrJcDHvzJ0GXNkADrLTVi9tcclviKOiGoP1+7QttBFwVQBa4JhjiYvF2wVHD4daBesKqAf/n
BZGx2b1C0LD9M6SIZEdgI8SE+Niuv1tlohKNzKQer1bG9L0g0JJO08zoqRkKFWsCYppj8ivu/oer
IWTgroqE/kO4KFBD44MnOAj0rrAP2Fd9WmUqXkITWIV0JDfQD1ETYDfA9Qg30X2AFzHjfPj07oDK
I7jEoI21EeE7GG/bASfwhIXySN/0mIPR7GEmMv3OzR91rixlxJ1gdAPGdNhBW/Z38l6kvgaAiANf
Z/PYE8MxsMn1Y4OB3yqetFN4/PCZ9sCpjAZbV9/HdjE+XesBQtiRuYi3KEb5F/M6jDrfiDqaI5p/
INZCDe9qiJ9Y2roxPUhUb2Xm6Sbo/KjjOngs3mpo4WYBnMoEXAtjWHmWa3GA355BZf7FGt9/n5yG
mxJ/DMbbYf+MJH08IKlRcp+D8FVfSpCJj4K+7X58mNvcQLSkHeIcLCrfvPWAPz8kP49/c9iJLZfX
sP7LwWq1FFk4FqN308sAyIbkxczMdpOpJN/J5yyf9DRyE4kYVW1cHbuLMsMGLCzceHE/nlbmOMbY
yb3vMiwZDLvCFQVrl6gsHA5LETB7xWOMdJKgmLXnwYE0mlCmbtCR0nNxj5RliXrq6zyxNl8/XBCW
s4LVXB3Ii3bcj3HQdiXfELYjOKjr86HbTvP5uQ3MhXAlxLXBsaYVqSRZxP3vd1E1eZPKc3cJhsEc
4ERIMicNzr5uG0UkzjYO4taGf30ZUWO6aRzW3e6eLb/a3hBRjt8TVY4L88Za9RUgdMTj4gi/mJw+
rb5UW4WJfTxjfbYpKJ3U7qRJQlMrabUHewK2PGsdRoIrgGxuYvppNte7ZPearxRRf2GR90oj+n5C
7mD5McvBL76PMbNYK/Uszdc0P4OJm3pvXdzydzLtXN6IwqKO0xu6rt7BdaZJog82+B90t6HoQfTp
Own4GUznPrIXyg+f1u6DxT26DwO3BVdFXP12c2UMnDr4BBirYHevSLYJoAcxH6Y2BxIMD9gHW34g
Tst9fTyWKCJ88u8yGY70wnu9poiLn5IDgpUtm2kFLvcXP13xc0A12fbN4/1L6Q4CMFS39+9NLbdD
A1BlfxoeWvNYZpsnCPN7NdQRlC/Ndl48fr7yAWlyKRML81pKQ3oUAxCuYIjhDfDVPE0+n7lZbQFs
IPSr3fTbBYD3rxMQKafcGKXkS70dtnqlZRDuD9gjvvi2uAab2z8jNtohiXNA8FvqWA9bfTjJr3Ab
xxkujO/Rp1+CvmKmmKFWOBatjuVTZ1vjUl6ZDEhbbh92Ib1i5ckxFB3Ki9Pw2GZbUoOqFUDp53Y6
Duf5rgYqvD1RCwwvWNgF2Hfg0gImAab2mrfC2Wj5xvZZkKmjct5zcZvR8BfvsjHFwsIIIH1tkUMz
Gc18xafB8/sZE1jPxPZwGNEa19FzXKFkG0JrgzvtDyaq9wufDOGFO3RpSrD4g06GvUcy//h4LF5M
fBZ/Nfvldi4WftmUVWwriGzGVDoWruEmwmqH3ZVNrBz85r2Pw7z0b8argr2Y4ui+hI7Ck+N9+ZmZ
+r7hdBwV4qLAyF+evqvN1Zc56YtcndGpcU47Bd+XdF28SXnPgkdgHOg/SPnxKManfNKpsjc+HhWZ
Httyfa2H+/twLz/DdzmTWYgLeghTXXJ2DIw68FkmuO458N5Z0HCWdfeRu8x8DTj/MFUwb71S5pLO
uqPvZI42poEBVV/xtjakpM+ei4pUJ1Ga3Tckwa/IdbrRyBQIO4S5tkD8JmCQfrbi+Q0TUtoPOlUL
E4Vtz6a7xRwxoviGDKiO+v0TYVfsZ0hVQY3JXWEH4+zgY5hBWTv5CoU+NsNbk1fFqsYFge4P2MBh
G9zgW8a0bKchjEjPTfScyF+7Pci3YkHbqp/ra8Y+xgZ1Y5YVEHFPNCNTteld2CLPyI5gmJ0INfMl
WWurbGIs6RV/+gvLVLblLkTs8l5+/OKHi39wHnq4sKDMZheG+iks7dGQTPIVXbR8Sxa6zx4H9l2G
EqR6ngDHf+gIdYY2wTgxYoruJR6FNSKlYvSDjOpvQ0YZak1yvJ0/wTdmok1/8oRnF2CT5ku2YC9a
7u8Cva5lIxxyCbJyUow32a1rkhewf8TGWsVGXOTV9ITqJZMG/jzwL0ai0IuXwPoo5nh2Cjf04zST
n/MZDdseEdtviLQMglrIjolG1J6jm97v95MffvmwQ3llwRSmwovEXSU4YUiGoge1tYJDcAaJkF7g
g8qMj8gxAYWl6gFKgz4MWYZDgdcUQzMspCjr6eYpizvyGhJnI/i4SchADhGiIDqL48bUANvHzK1w
soSFQStyF2ROD4gDRXdG5dSOUftSMD0RrbWjPR0jN2DjCGk6trE3GAVezZ87d0D/+HWQKPCLke2o
Piu3DzDUTf6VjsbR2nL0InWD8+f+ta94X0zE/o1TB1CsBwJaFegq4oF/U1TmrXxB2cAfmuJUBIox
l4LUlGNKxKfSasZVdBeQdChmQfhbnlDjQmR/tp8pJWat+zLtEoar7FI4WTKp/vedo0eFDsOkwYOw
A2W1B9aE74y9WCT4qod4YGGbwFQCNGhUr6tlPa+W7fzLuCSmoFwwWjwksZMcvkdMNr/H8seg2f2G
mDcXyoil+ITjZYGvULmgl5wpk3rRzgfT72xAfJ7dLj6rTncreKEwoZH1UsKj47BsvmBPtdxXxq1W
HL6gp69FCly/ubBAAH8ZcEbp/lg2WxuE7PGK+A2jk1QO+Sq0SY0o3LL5znSX3/A35SmUWp8vUCqe
yHfQL76X9Oq5O1CX/Iamg6EM69EDJuvJ19HSQLJJxnzHdpfeBIJIjRRHFoNl+Cd8/++Lf6LO4Asq
Ft9pZjLcEmpPQFveMPMgoOLDOYRR2q+xEcEFIwGuMx3ALX4DmeUxnN/128Mkvw0ah03rw/f/vr4M
lv/fF+AaXwKW+fcVlxBTKbscDQyKIkUgap6JLRDCt97TQFWwo8FQjyk9cFom3h2uaLxN3kbPbFud
QIocllMYIqdBwFdRB0/WPD4liIgLLMb/GS/xvdfc//v6gG+tDBCBcmpmkBBc2JP8I7AXbEhYJIPK
43uBUYjerFScr1agUwJfxEsbuzV0UBgtIR7HDQxXMPjfMFsYasFUe0Z85+sORidBsCylOXgQLBS+
AxiBFvEbvgDS8K3Rb/yF9Cui2t5n6ZfmH1YFP/u/l8pXNThGvipwcEwp79IZApvf5jzYfc6I5Fqf
IRsgoBCsd6wjjDaxHM3Ip+qgXIC7sHyKhoZxEf/62QkrNxHthkcByjTNSwPwYo/5nHgIDEmki0Uq
hanRhEnpoDoi2+zfksRyTcdDtjS/hgSPDhA8P220n8louzUv0kYOWjgx/xxZSWChARbx1s0uR6qH
fWigH+Ml3LwhibVQ/jp0cPC7T5TXEGjFNvGHhd8/NUdm/yHf/N0Lo+SeQMyW1cjyO4Q36ygZRZod
nd394hdjdsrZcswcfcEaS6UtfiXgAXjJe0zTlL2yf3oc7qEQhEkXdJv6ZP/7+/s3WrEq8rj1cKyM
WYX5T8GoffCH/+4/92GNgyLULDiDkb7wDAmhQH1xGQZx1AVw4dlWnpB6VdcQ1F5ssDFeA4IRDWMF
MEMiNVUG0ZFUZbWQGWI4tfvehFQP3mdULAje+el25c2dTPb+gpnSvx8ppN5Cecuj3QcZB9QamAIY
MNLTsTiFF2Gzh82Z3TMhR1QfEI9IGQE5yROpbxfha3FBGSKo0OiyQmlpzruV/rJp9d7gWTbDj+Vz
DpGimhbzcv79H0lntqQqloXhJyICRFRuZVYUxdkbwiEFFGUQRHz6+vap6O6s6jwn1QT23mv96x9m
3awFu1JJmWIWrf2mumKM7ibbKyuSurXAtAPZyduBbsCvJM/qABtw0lSX5VJjr2Y3bQhdxSRLmFXy
Ndp2x+54398vzHjwNdhzj4X1Ff+lhKosvvIH7fF+uV/a45efORLEizjH1qZ1QiVzX6XHbEVk0wYB
7td4rbJABxwJtN3zSFsBdlOsiiBf5kvoD0d2fZXah3ZUsAt2feIIEo9jpv81Pgi7UeFl0zLyYa02
NOCvcRkHtPzkgMKGyVSLSKHsMxXbNCdGn81t8a2NPkE/2A+VJlXPgDW8YE+ihByw4Ukr9mIsiLpk
+WGQgknybwdUS3xk/+eMWu9JQCq63WbLBI9bXkfnHyaQzJkB1d+YL5OPDK22cUChSTFCuq6wZUxo
aEpKfKx7OASrnR5CueQTv4YOZr+MOs4VPvLwSkFvyhkccwoXAcj3porsl/Huka5+ykUhHQofywPV
cbfR8BtadHGgEQ/xW2bq4iOvom4D1fyh72PtoGtbqTxEYDI1CA/VXrK/9xZBGfJExYxYiWc7aWQ0
glxo21Rb19p2IK1gWSS1R4LcAyHB7RECa3UNlo6A4T/93ALrNZ8QniFj+jqBaMlle2yKJ2ylOZOG
NJ2xNw5oqomiiR1ca4faHyZxIloPfJ8pVIRZkAEEPrh9sWqTgl4yA+RmKhAhcg6zImBSUKtbGd5a
vogbvxthMwijlXqVneltbRGuoYtfuZP7+NQboy5E2DRBu4VU83gUAoIvIoN8jH8P2i50V8JZFqET
WgRsSqjfYCKxQwZHPHzCw3w+n8znos50Qo+VhTYuQG4g/hOKV0Ifj0KBn1wsdmx5Y2Ty/p/DH4Vr
9jKqPobuyWT4noIGt4UNUfb+3mn1tB7OqEPigZnk+OrOcfmGcMPz+qoc+ef0gamTo4oA+GGmr0td
urkKmYdVA9NzYOWZ11TzZkCb0L5WHLSCtlwG0cuiBBLmrB0zpyHKAavB+fXt5ixJ2MHMdbuBOL4Z
uFWyzdf46QU80cMOlzFX/zj92OYExBE8VrwXPJvYjmFPa/6bjO0BrspO+prImdPDJHJgcei+ny7T
pDJ3GO6pHD+j6Ut3YVFpI5fCo4EGljgdvMhi+nA5FQdvW0zAOmB7fnktC3r5VNDGUsA0TnEFimll
UM+MULFw/p4o2Vh9oxuHiMqs8YtajPw8iqATAZTgqoI9DiLfX2YZyb0ELnenoUbOEMwvwQ5KXkxB
ictUvPfnzKcaVuuyJYf4HrIQfyNYvTFZwosh/lv9g5Sefs0exjBNCIO77mW9oQt1PM6jYt40SBSC
EXZUCRycA9aDnyKIi2krH3kfxkKd7EGcYNRVqhO1WymMzdNTme36svuDGgvlA4IgBN+w3eoX1BUI
V3HOxozj46XlXO3j1EfQIcoVCn34Qj5yVSQG333D8NQalNtCFA+a1cow4JMZQyH2Dr4CkwEiM8cf
VoiYJshomR0WzQQqK6wm/macuS0kkm+fhKQeTwZcF+wWqTyYaqWnNN6ztOCSNk3Y600kGSJRtPoi
6UbYW08GILfRcgATg1wyyJsUJJGQGaM+VtFIVEvpghtYSeARw/HayrpdjYaMyG8JU7IxdN5O6Jwx
RlMvBbisus/WdH0aPe0PlYTRCABcuzwYzu6hPSSL+JQslD00UnQMMEmQaPRvVEZoqAzcw5IF1OGb
hMRPfANtGecj5E2yCvArm313+ew3pXhY0ibcJRO06MmwY2T3lelzZMlNkKDJStzkuVT0Zf7e4DJX
VUH23LQMnkmG68toL2So4pn7IDUOgsnHGUL8TeFmzar4rA2Z/lY/EohJg8Q4JZvwX5kqk5oDi9bM
hVnRwLiK5x0wVa2QyOZAmOLuduqh/YFe8zLyXO45GGlKD5+BX8zd7Pcmgo0UbVQOvQUFIzeTv8Yw
Ek5mvz1xu7hvX/QYzxE6gIlaLT/DC38DE07SrKiGa29AYAB92IJ5JjlaZT6FM8TwSILOfocD/Ztj
yhZLFhZ0vGYWbWAafdNQg5nxUbfPlyOmhz7kNNYGhCkgigpeaGl0E55RZq3iCfMEVznBYk2jEF5D
9yAJinnoyIQnBxmcYTcKWtWKjYddzKDOpoEOK4WgzHJXLDNnMJfsGgSiNpflboDK6lyepau67phr
1f7jlsyGV2WhLkbzdqo9sNi6M/DubctJS9GI98WJ+vO7BwdxRmt5NTzKV3UuSgDkPDhma9PeprfB
NmMaQWR8cU5Zbw4lq6M2fuFsUM4Vnz4Y0JxoXANRI0qMavf8o2sMEGdEX2NwopoZnkGngXj+Z0eO
2N1C7WO0ta0NQ0Y+qA7XNCuvAx3hY8oqJVyewouZLL0ZzQoji3+ZhXXicCRSfFNwwgcAfhBHpOgD
nvg+UMvTRJnJBwd5bgCiE3qadhsLG2O8KKoZ4nocA1huwEA46T+8Brr8XKhyn9P68DRTZqswYswP
ed4bjnoDJQQu+F/OP/xJFzooAxVA38KOgSJYmybeA3sL/CwtXAW896TPLPcLNPSw+Mv2fVZR+3+C
4Y7UTFvwEGbAf/zKqxezQhQx7FQStQijDf9lp1Z1xuT8PGjQftam4sOfZoLa2mqo2w1RkhBC7ciW
jOFOPz792NN34ATIW2sXe8pXNR75CC9Jl9/06aVIfYX8YrxvQve/lgJOEi4UUxtoDRAUKAQYubOf
8dBG3xNdKeVDdiVyT6JWMviuLgUcFu1XUFBldQl1vt+cn+qEm49IggrkjfVHI7uy7MHrpGxjtMrO
T7sH9R9clB/4YL2MJmBNmhq4m35hj6XSYNeEPAhBg5vSJqDIUKkF8YClwZ4mmFweVIx347/6YliP
YUGD6Qt9HFN/zPYrlApsFgS08VIMg/A3vXH/OS/0C1I2nA7LN6tF+ArzqPLp5HzKtF+OVhVN+w9a
ICUNUi55VqLIRc3JRaVlbBx0XGz0yVMwBrULg34Awldt8aig5MJ1GKh5znbK7B8GAPwK4VXCZJPt
eujyGwLkw4zA0bIbTLM1jyA/ru4fp0JYa0hJyH1gHoxwLN8+T9pFFjdGG7oYPQz7Vh0FfMaUYenn
JLZsxSRHGavq6JghCcJScITrBXxGmHp45WJfXTTO4Of1xpChQnjV+G/gezl7moO5fmFHcABlbW6Q
ObAi4lETk7cNkYjXfubpuIhDMWPensFaiMEHaz8yKCiA0dqbPGndvh2vQMh4lqGAjaM5I6FAXiYz
2YWZffjchh4ZuB7sDWwR4DTBP4hmivdhgJfZA3A0jQA8ZZH8KZNRqHqtf19q49gs3WZ6hy2RWYiE
Z3f/uSP9zMrt9xTdAdAKjd3dHlgSIXfx6WFri1+grVomadJKsvV1beSB5uW7F401FEm/waglNZPJ
3cEt3UVC6KlTka9d+VAI/H12oPkUMTJgH4jN10O2sl4LO+4RxoPx/i4iDn4+I2+r5uTMT8MAqxNP
2ecnZQ/lw3qteQIgcFiclRWSEJvBFv+2zsmXaE89h2eZExu1JhWEJVHxuPX5vq04v9FBGxVus1B+
eFo7UBHjQb3lDSe9S+xLs98t2mszxdKdjLu6Tg3NSkFYW/jFziAQslvVgdNn6ygTjYfX+UwyixvU
tOxK6LjTN5F8kRyL985Eg0aZyBzTA6T5+OMdemtpw9iATupKVNFwo2E+hlyZHLfCqc44L+EfgIlk
vH4RXTd+B9KtmCd0sZfRQT1LK4gkW8pkpm5JMPLJTsJNVmS7Zbv2kKJ5OXCgo7I4C5yZpvYreig4
FEYpY4HLvk3wdB/hNhs0EJMU4DRdN3tM3aEcQfYRZUiEZCIwmsJMNoX5PcSjMR4XUMLu4/SGaqa6
fBzd+9qVnU+l9XfTUqAq5MTh8+3FCA9h0RBoD5e2NrXrj3lu8LtbmQ+JGRdcM7aLCRv3kXqqXj5v
39kI6CAOdbPHc4Klx/aF/8HI3fedlEu6Ga6S2WtZ2e205HWXifcLBsd2wv/cAr/xr01XtOwmeBXb
YOjwUriiHIMCxsbGxR5ZA9i9/SOnC+r0Le4yVrX/7umf4NY6L+54f4n5+bKjsc9ElgtoIhwLnJat
bjsU9H11miDbc/AwWwI0WJA/MpsBpQRYm8OOAVBQmNgILoIOQ6C6G/qsvy9IC6F8m2lhvmaXBn3P
vdeusd+24GVo3E6z4yzR0UUY2hyWlDm0iqmIrh4u4easoaNYiVuE91BCibPSmXL6xWeeOkz+ahci
B8cOx3m+GXnVrufdg8hXoe48NgA/gpTA8wbMrM2ZjWfjv9YmRo/sDHWXnLSwv6jh+CgOe5rV8x6b
O/DS2ywJ6qqmZD6FTIrBsdGDy4sL8QhGNqXTEG6A4eeMlOyf8YJmCf7Nw/k5UoX/QUQ4oYKEhCkx
g/nYgHVZHgXKcOTjK3idYdMykXNkjBQZRKcx7WOcmnn9ExA0Gw06qL8OiBupD+bc4cCrF+/wk4kt
9qcTikQGt4WdFUfse/n+S2AVLMm3qCXAc5eWATFqPkTW5mky5wEtXAAZEtwG5AOcF3y04xhH6Ach
kLwmhnD/MFoye/t+X6aZduj1ERt+1m9EDlR+VHTAjnkITgrFjWb9jhIEdhp65u3nI9DK3k24QJ1a
Bn6cGJP6KHmSnQDyb2Codm6Bw0q6xRUxEb4z2wrAcwZA40NI4ql8zxM7dSL3jJ0Y5LOR9TirmGA9
3TfToS+DIRA3dxjexR4KmY77gVDyEm3yxv54JeytB7a5LF7YJDh7hMk6DmFX60EVwloamgRwu++J
uiKvMsD5yAaiBU5E8v8HRG8/GTTMqfcRYjUzhMGvHU+JNM5n3aWrzccf6TlXks84s2/fTTXBLcEu
fThChnwV8GLEROsOk2NDqhy1IgDUseBBY/hdj7mTgFxt2KPWQ66gAjKNs5cBl5YgLY2d9sp1hoyS
E3a1HS3rCzqXX0Bsw5VcGZ+p/FRMRwXTrk/E+cvnqNwqe+VC4U0Nwa708nvHb1Cg5Zjp13YKKdCv
7HKneTDE/WQDbw87m2ge63blVM4L56SXlx95069NFOcEwwLiZM7pFC39Py6k/VxG3sgjKnOuW5C+
Yed8z9/z28TsY8cu/Nz0FuB8DsLaJCAQnC7yzBiHUdj0zgIx+t4Dj46VNq9IhqcJ8sUigthmwPTk
uOivYj+7yav2MPLpQGYSU3ijZ1PykFCIzXioH0nE8NB9sXZikdg5J+iOeeH7r9mo5w61Xiy44fqu
CpBOBqqJiN2uAqaobhoOAxrHoDA1CGHMr6kMUoachX0UY0y2PKgPwhSIfEpPn4I68UwN4F88Z4MF
ZhxOb52yKwHiwsggkZtLHrtiagYP3iSaAlS45YnBMWL5OfcpdO+GN1pA7ePRA6eX9jyWtAMfIbZl
3YRIfF9XYIcZpF0qP1q7CgKHGKHwFWOQUNwF7uBV3h5BECCs3ZobOUgA/3Ay0fkTNuADRVqF8Sa/
1lJ3HTXKHYwXGzi3XnBm3Urjr13A8DJSr57oxwF9CmTDbga0IzIaHWn3uTZzedtQed6a09dn5eLc
AIJDUQ+aR9G4ZV0Pboy7pT2wCV09XaOYZPAXkMogFZzjQ2FAmWCVkYho6WN9D60lhG944JLvqWhp
amAlg8xk49xVFyo9C0wnV3WZNE1xGpph38Di/FEtrEVIZ++m7RUTZbvwYIMXzNWh62GD6k+GF9i5
1OenIRZvDSIWB+tyEAz6D4JXMDZL+ohT6GNpBMhPEUIcilzVIJIF8jFOCciWIcsORgZgSTMSFgD9
9v8QIlBF6mf6LcJTQDogCMv/atWcDgzHcBoenCOgs+ILgc6BqA4UHGx1JDCd2i3AiWhnKVzByig8
YJYfniHjFBsY2CFgiiRcMf3IGK+IzJCPCvmLiC6nMvdfv7eFK2ZAx+M8+7kS7qY4vHjQhowhxWt/
kW/yDfGgxghUX8xedc6SBbYF1IBkg1ITWxGZPvexEk/vvylTFFwNf9gN1O5HCtCocc2UIgDcA6qm
cSF0jQ+K5l8KgJW5NaBsvRu/yVeM52yM0elzUF8jYsSqnn5gRqNE884fCJI3mwZf8/E7XsLVbsA9
t/0bL067zebLSAy4AoY4dw0Yl+ISOwnlAuhE49BMcDTAkXOnet1ycByEz9twhVbnJBjUV0G3J/me
1L7cKGdS+GOjZdTNslmhbpl+JrHfD/qHyE227wvZtgtB+Vn1Otbo/cK0gyxhEEIgmoIkAYNcL8BD
brrfzNFhcrjRNxfXESESYzAIVPRcuTeLCBInHEZDqy1MMl6Z39I06sIDgF+ZeylmlqLNRv5Kz5Yr
MzGywwqPLoryj0EfU3NeDjI8U0V4Ezg5cgQxMv9BwsZ/wQS14qkEwSPdIgQiEVp4BM70GfjewVD/
R2bHIoGekn0emrbALZCoM9dhSAkUgNIHqPNnUJNz7+7kEGTY1723fBDeiqOXvR4uOu0kIJugkYuk
N0BuvFB4EdYoFT0/xRuxGHgjvAwHgymnAyEyAJBKZaKxfRR/LBvAyFay6BdpMwm0qROznSRrmkeW
DveI1SMWG/f+xKLSL+0N/zwIIUwi6SBv/CvZJ3waGkhegPfEzhBbiXxk6FSEtLtUEkgUWKxrXpVj
GoEAY0u+RyPNt3llYSHI7UgMkH2qACxQhteRLU9xW9rlZ8XjlF7+VuUU1G1QcZfwf0A0OZaoVNbS
dTRXPXChxZ3+ayIv5fC5i0/vyRfNF3JL4mGhacfmb68HoCXc6GJRryNq6sFGDzL/F1CoZziEocj8
7inDMU6wmaGcX9Pmcr9J2xrexPZ+ki+/OcRLefHwPxOIYPIYLlNYDcdosp8zOJac7mhX0HxPqKM4
zWks3svsUi4bMu8fAsPpnSDnSPv+jeYbzIegmXEc1Ps3w08Cg9VdvnlsaRjPKTF325b5LWyjYAjz
oJlF60gdq3POXS+lmenVRnkZ+fVOAgYgLRv/LjII/3pYW1SHcq7v9T3vRwWG5QwqfOejiXgbFAoc
KtKeR4x9tFVmwH/pv0eMeCfulJ4ZUO/ZIVvMCZRxF4qWl7lrP2RHOaj7IsCHdAdKdVTOaOJIaF/K
m8GJgo/HHCwBsxieFxAFnje+gzyCNwV8BqUg5Y9WAlyBJ4OaUEMF1tkJ3BJqPdVgVsRSkGc8kljA
8MCwRQMwtBxAwNi4uOx68BHnyeZ5fuxe+5dP5sw3M+hx5hUIHSPDYqzs7xvdvfs8YZ99Cz+pWHQn
zjHeFllguY2DclpdeuzK97922ZwTv0UBBvq6KBYkeUh7zR1C4Ik38iE7/+af6chPTqqLCcgs36tL
aVbsICjte151/hKBMqH6q6fqTA6ETwspKj4HbWn+EQFpiTaFR2X4j6aL8hpq82/HcJIrlh5rSLEj
i5KlhXY+hRNNlc/ZSZsLU3cwHvwJnwRs7ijWJ+l08Ff9I6SAVMFJYSJDlgm62gHK8ugfrYARBnwt
yPkcXXAkltHxEdAGTgYWGK/HVkt9qATYYluJUx++ezH3/S1+aAOjJet+DseXfGfKSnjVvmwPlw86
KzBlP9slO/S/vQMB10y1sGyJDLV09JCOSY3MO7Sbh0nfwu4Lb7L9g2B5ZxgqOEgoFWHcj75Gfe3D
a+4zke5vi2t7GtygqM+/V9ZYtKXD4ETtPzxyWYoFuyu0LtgZ6wfj63+Y7pwtmoOArRu5QyNYKLgW
w7e99r7YCJdLaiXMgukDeV54+E6iSsAKQ8XkUxeqUyCy71raA6jxGFBrMNhn62QD5ZT652QKXs3+
IyAp0NLTU/QwIoiQE7HZKFiuNYy9iXPgVv1BI6Ini5gYsC5QO//1RR5jx125sucXaw5/gruasJur
sFVR0terIfg3dwWAZftAUIEarL5y7qLv4ivjKwgsOfAhKX1zuiZkjRRfvBYfXBwzNFkAdmz9iuh4
GF//8PriKOPMYQoGw4YykZflerIJc2xBvOymajeNSlGs8UDcFxA3LwwVT1SPkj36chCn9huBDxIf
uvpxbl4Hy6aiXZBsynSz8HsOUIJxH+u18VuUdjMthM4zmUTG4NiBRtwnkTWyChM+9L6YZCBm2D/a
PQ6L5oYA9Z9GqHfj+S2dTlDSLJGQTD3txSRlYO5lprOB/0JDo4WvIJ8oBJFL2BT/bA4KuN/gbVR5
myG0OnXfGQPn/LBK0qRrs+cMadxQltpP4GnSWPnrZ7BbTj24U2SAQ1GEpJZSar0teQuGhLOVK1mQ
9oRT+m98ISaJ7j1y/+BDiP6GDoSoPju6yl4unuxshzgJzNoF854Wbo+P3Au+bt+DDLyQ/Wr+3L/3
gg+IPM58eJfOhiomEtSPFW6LrN+M8u0xGZhUBaQfz4sVjeOyNN82u96pPz4XoOKY0A3ZxyAp4oAA
wY6Wwvoau6eDNeOU7QGMAGNnsHhnGL5cElEt2ey8r5WTLAA7jBbkDR7ywbox9fllsFAgghL/5BTD
uj7kFviZHvQsGtk3l+0bskq3eFrsNOQxBF/akqNgJ8783E5wOUfni0kD1PfO1ifK9h0Q1ib20uL0
dYi3mOAeNW0OGkLz8+AqI1WCeg7nAT3CwyGnGwjieVQxB4CgYTGwpr/FBV1HOvoAXZgzv1ZAxior
/pg/4Sz6JQsVyybcqYhozS34EDAreoBviGNGUADtAcsYFejiJ/SEhB6x1AGaKLCgVLEq8SillhTA
AkGPzWS0rUBMiUVO4d4j8LvSzjRzHTLjqyBBjtkuXgRGjpyjOXIsflaQJlG3/9VBDxEMVBGx3woK
HgJMmm+2K2aX2GvAedPGEdUMJpsmWxS7D5+wd4recK4ZCozhlP3LOK3WvCNFFqnRNqUTCOYI1FbZ
02X4mJ3AFvrtX17GE4tDKtqQl50LRiWxgtUKMg4mqYqf2BWNYor0K7EholcLqlgq+btIqGZHYU/8
wrhLjRmFo9j53uboBVHE4rq0mP3c2B56t5+wgobj1RufaoNJrwVrZJJSbb+ngHks1408Bfljraag
iviu+b/DMOCToxKkbl71J+DvC3i6fw+rCZ+0u0NEGKSuK26EPgrKS8BIAooRwrp6CsJx4IrDPKam
JKGGV7XyI2WPNhp/Am4z1vWCsAOI8g/nYJdEYeS+T8KY25SZ78sGvSZlIuJOynDh03EluXELlEF1
PMmvmUUeIvKywhlYIngJZ2gACvB1fKOhKyKDotjjRBMZTVeupvmg9+Iit6faf7OdXbGfAXAiHAvP
Ajc5NMjc0DGBexZ2PuPuwY/BSRFMEEKtAz/SQpDAWod6S27kUlihYkJF3WPWWMZZPbvAYhFZCAMv
R+uIaP249e2HQc1+sIC2sfzwzD03sKEcZFHVDtkO4Od7kx+7TX2FvQkJ+jO9r6oX5WAeAlp/XR57
jo4hd6+2aeGgLrwOHApKX/QhPPEQJuheXldGbhceRNSOArhK5/GJ2R1zktjsz9+TEXqnye8g6NvK
AdewkHnFVQtKAQ4wwWNV4Ia0x7P8BLGK2wSvUZidTJ5LffXF0Z4jDejgYbF9Qci0mzk0BUzNHh55
cOMD/TvE4dcZZ8JZSYca43dZWA3kug9Pb2zVU5SFbnqEAcGG9R0fubrsL3jTTEp/tBqGONqdtAlN
lYlX7fY3fTIA4NmGINM2lEuS065OrV+f+tzX8WBfbON1e/l1RnZrY9Lnkl0f68rW+ClYa47IYwJo
eljeULGAnL6ISogyLv9+Z5QlKhx16G92EjwgkQEUQmKR2NVpxBhdBL3WgqCGPESoJwqzh5rvV7j4
x6GFoEjJJziTPtWZ6t6To5Cxd6iPRX0C5oFh033WME+ifZRhPXI+A4jENRxPYY+GbxK1CJyaDw5t
9GPUZv8oqXwT2pOczoBXADFOqNsp4FpF2CVRAuPViAq8mMLLoT0FHYLSwsA8HR+phYcXsZ19HAoW
pqyp4iV4C3dT0bS+l4AzbICsXWyUSIpmAgrLl/aQREa0rGAfHWZKc/wrgUIGW9AKKqxe42PlQQkE
kYWXFm0Ou08lVMFAhpnPGmIRdrhGMN2IKcpOL1+LTZlxATvu8EL91JBiaQq6NaDbcYAOL0bZAnkA
Ay+XtpZJND0GKANuJmqFn4+htuiw/nmggSpE+GVeIweqCMhCjQkWvS4lC5+CfpJukOgEiekq6XS4
B8By5oCSXZphoW9FCTfHzeddLpJIKKQJu+NTwraNBKAt8njZGvnFBECFRAQ8/HXgIvMyXCpRGmEv
g3U/L0XTA62F+U08VZilwmt8CqIwye98UCgqXAMKRFpeviKljci34FLzOzIG5f+L3+bh8zZMd2me
uIFcF8a81GqQjjBsCWX8QqJoXnZU/iUe+ZpBBKnIo6NZ10sY1ZoVP7xK9Z8YqcI0+4SDakvBOvik
xkc64UQjRUFVvU1tEGK4QuOfJCQBhHfQ0EJ0xrwzmwXwPBtsBqp31Gn+qKTdoXwZJS5kjZoatXp7
mFcA2LdNmGrwOAVBLu/NBjegi2dFSN+d6BQ+FjnDXXWJQ5UjnDtS1mc6ffzlwAJUhbHpcCowA36b
F1v2kBkDtq3p56x+kNmBVMAzksFFQIKYm2OcQ2WpojfSHRJwk24KMsaAvWUF9Vrmy7qjlTMluxtk
ow4lnP2wAzbyu9tLvS8owU4Beh+NyyDDuJuUglUaJJM3rmcf+7cSaie0ID3Oo68HBl7C4uAJFNoX
jCRSl/wO0YOCNnGJKVipeFPUD+3Iei9TEG1mRu4Dk2JQ24o8Q1hQJoaV882Tx3AlnUa0U1wNZjGQ
QClidOvOZt8J7Q/mjY2IgjdrCPRPGw4AZMyOgFeLYNfu7soZpiMQfcbs6rPv5QceAZLgFXiuKReG
/KCwkhn9HBGKx86SIa1njeJ7cBv9PMBIGAS9Ez7RooaC6WadUcjV5wLh5xmlDhWs5j3Yp58Qbumt
BpgIM/UFnNYFwMOjjQNV3a0EMoflQ89h9Resw1YYJTDGpVgBRmJ6D3cAahDcMhmuKrnPvbRFObiJ
UJBIwl2qZjP4CF8FSFoda35Lt57mtxT5PL2NKmw+uhPgE0Zj6OhMEC5lzQhDyt0voQSWMnA6iFN/
smrzmyDVy4ZHlBec/DDyWSgsRqQQR7VyHtPOAgUFMvLikBq9YcnC6uORf+Klh0ELjSFqNYnh11iZ
f9wdMxOIERgHGzCm4V130+qKtXKb0l5wYHJnWsI8ZbOujfdR7pxiVR1a6w16AI2sDJHREVZOXQg3
jo3oieluRvHJViTIHALcgzDRjdl3iis0Uy4t8qUhYJ0b0/dcvlfKLc1FHcdYjN6ULYrfiCvL5sR+
y3IRqvij3VuONpjW3iA0dFQ6yIQvL2RBg1m962FJhb4XSdIi8qjRZ28JtEgWQ5LXLmfIiZvZO7Y+
eDehv3Seq96UtTMj7/Zp56bgeYx7qdNwv3ZMU+9a0LVrqbCotB/ZvCKLd3jEuhoBS1XBuE6XKbRi
6JHjpg10Y0jbCytz9zjGZNO2XAkUcY/S/uJcDpysudkQWvfnbiNdl+KFNAql+PjD/ju1JIbLVPPj
MFNW72hPjY5AAjkJQz6VQYVu6zuMV6XzY4q+hbqyP+nFWFKbCaGT+EW9KRdzq+XMzXOL2j7VlrBR
5QcdTn3h0vNcRYrbwn36mvW6TLC+8uTMvQNk8VhghnHWYqeCiJnJxuu3Q9zRy1xZmrffIfpk59Ff
0+WZ/Rd2VHBVX9mGwhJkhHabvRmmXHTDD4wnf4AbltKMf9CLoyYzYP0AFsQ6ps/EL2NE/PC0iiAY
dBucvuxlrClASQwNLnF/iT/o+dH4w/2Dwuh74mO3lcBfCV5uoxVGytXDfwynJeJleEmMmCnWQDGZ
2Ek+HhNWs/JjGa+5cbZREfgtYtD4ce8I9sUpS5R7PqfzgM9eCryHTBBG7vrLACvbDhckgdACgAxv
wQvoUdIjbO+snuFeyG/I7vdYaj7Qwj+EDMFzSkuxef31p0+uYDzWrnnfThH9k0A/jrdYlACXRwhm
RDiLTNBr44BZYx4OlkFb0k2QT/HIPRaf75bRD4gtvbRsoxzklDnTwdEMNadySMtHB5vBuj/XXrK+
Su7Q5xXRDIJMbaIDkq766bGj4s/T4DMV/KjaoRo/vwbGhZTRNAq6MJo19R2qYuw6M8TqtMojrFXR
ASMp8PuFHbWzn+bBagrjsOfchuNbtHn5lLeA0EeYfhj3aoQ0vM7lRjKem4T+WzKg9uFShjblcgZ6
Z761BStpw5h2bmB0PUYcgqRga8AfhM9jEMBeBYyM8xGdNfhCvYRBSlooxBTIzTxrta2MruRYD2gc
VeiRbD40cKnV4tg0osd10YfKLuh1Mymxeakpz+I5VQ4PSnZNQyokCpB6jV+mmLUA8StcqWrWL258
H8PXqgeGpsxgkzSwdJg4QeaS5+DiQP29jFgN2VmWVnruhzjtIo2ZQOXl8ZO3tN5iS7aANkkBwAwO
DpK658O959hRAyNJZ9odRvOTHfcdfAsSyVDZInYgu8RjFGd9HyZclKEHxAvUe+FHWtDHhbSN/+Ij
Drpsb2N5SdTtZhjkwGbHQQb5Sr8ozKGYcgBi4L+F3voK2VuHBxPb+YR/RbcDWYa9/C0M21ha/wpL
ecN23luNxr9l/1oxyIEoc2gu3SKjgkKMCO1mEq2luRriYsAOwGrA2fC5SamBhWfqc7Mo/xKM56fn
4r1rCmHlXBWTkUIUmqg47Cfsil4OSW2ayVea/Xs9e9WCWUcpA8QN3y06IrXF9hmajuz8u5b4yeCU
kU7i4/MPqd89tT/TsmdX8lib0xX6T4et97VLbKwpEJooEmRisoI9sGxWJGNQDlt4ycGoMF4thB/e
Af8prjkmatMHWY3zt9nTx4NVvue3U8xsm3sMsrx5PD5IBlYgC35ZYTVGV8FVwmPcxuU02ddXHQ0S
v5fwOVGXGB18LBiL7Bm8sObcK4fnFoWLgmqd9BoxL8ZUv2S0RZXB9DQzlXpN1hsnqsq1jD6hUrs2
ojsZfvET5XC24AyD1oTv9QGpKEcEG+idC003muJi8cV6+OlG/G9o90+pWzBPoHPBCIwxI46c8ERG
hGjw+hjMuaniojSAQYIT3gQ+EdlUNnql613eJbhd8q37ZxJN6sYqrrisorHDqHMEoFxhhk7TBJE4
Dp6Kx1iUQQS8bdLoKB3ZpX/I00349TnLULQ8DldJIWSMf+TzD/UrjpPzBHLsB3vJV72EukplTmZV
tyrndE4D4dbIcvjxM6jJ4JZkEzbUbPGYlz+L5GwEzGAqfEoMMwWTgl6DLZIiG7GAkBZMhBPLv3eI
br3++t/P6qwr4GSO6h+bo5MsiPjw+ROcvCgVMp1cBh2vPP1cDVJhtAWVgNTgCUvidQ+/Pv/keOHj
cRfIUKP6GbnZmpmbnge8MUnalGpwWbOFYIbOeeGSpDV+jdgZ5axK/OgWXJX7AgYsjFPMLSGYiS/i
ojnoDbLFdxBm6/rt0S+K4fiJ0vmOmo6XisTE3UsW4u3/feOtQa5i6OuzUqS6Z+EbDQWfDoiGRSMz
rf879sot0zxJF62fqdofIrUhedYclvA2ofHDae0P4RzW1UwWZJQ14oBXGt7JcMM1M7IkyH8D9w5o
sy4MYsyYwii0JLvKTueKx/7lDf3cui8ep4/OE4lnj8V55WK1FTZ4KyV4mWM4sJAnj11jbRE2+nHI
lIZ7fqbTs5s/3Y6P6SSH/g3Ndp4ffx+bQxUjdkZVsfsMn2grhO1pPC98CLFrFq2Bt1Ti8HgBjZDP
4LUzfDXuO7ah1PowF4YqbdWCuvjY/MB9DnhkIIUVewn7Lw7Gb54ui3tbXd9HSvTzYNu3bJC4ykey
5yiAFg7er5zMpcV+IMwEk0O0xJNQmxJ3A9B3E6a29HPqXlvppA/B+rQ41FVTm4v96Ot2C+3MVaUz
dnJXWbS7bwAnHuymhrNSXdlfg3gDMRmOKIXsUpqiP59/dx9R8N2DdgsvIMAQouZcCLLd03tCfIXj
IiFXGeMQdijVVfKkY9Uu8WP8WjwmQIu695hSCFn5DB4vW2hAzInFtN0reaff/D7XwhFk7sRQrMe6
mG9eRx7W2XMxcuE7PhETYSlKSYx0rYKnYz0BbDnfT088NBk97d4H6RRJTtYslBIvoQz7F8nF0iQ+
/vMpPnMka33vA2G/gIr+Btfm006xdIAt9Yb1+wqeuq+aKP3ocBFb/o3gBmEu9Vkra2EK+R1rxHkp
hOCMcQjCtKK0z98EzsdC2qWFM9p+V2gukFeu2a5SFwdJBEL85YxWLzNfB1H6E7QELcNKHmF3nyFb
4geA6LABwrSHpXzKDq+DjpmW+1axbAOwMLjxQ/t1kD50InAgRaOwhtAzhT5AbrufwZJkk+FAB2dB
BoWNfPj1uszlR2MXmkL12WOhTTsFQUV8n1HhyxTOCaiM2T+mUDogBvMthnuAGi+TSSccF/ZdtsTY
BTZ6M9Cclp8zYx+xD3KQA66a/DCbfB/qIqfA00ZYJf4Qx7t/Vutsug9XxehWDKJwccAFbEKjKDYl
7SH2RI54Cn1a6v/3TlRLYjpH4Zxj8/b+inggExpMtUA1zUKAgMBi+4+o+1pOpWfWAHxFVGEyp+QM
xiRzQuFEzpmr/x+xvtq7sDG2YYJGI7W639CV1hKnm22SkXaqJoNtZfVsCEDkyY1YkY+rTHVUtQfQ
4jRd9w4U7Z5DmxWL31/DO4uX83ps2HqJBPIZBFUoSfGcLsGmh2dIXu5nuRODnGvgCemMudAQ7eYE
lKodHvmZJXGDGHZhWVyVIoVl+VGeN+LtEDpiKbDunFXk8IoB//XGRvM0WEGvv42MQ74Sj8DBVHCW
nxAiSCdAWwzAlnobhGqLOqz5TvAoNaRm/tY/ynHgbf99yRJ8RkbO7DKdzd93NF1MIEp7UqXSXHmF
KBUGXhvdNzX4XX1jHg3OKvlUO7sDYf9KyeIOTfHzibUwsazGnbKovEThcS0mUzVwRP982xez1z8c
W8BlihkZxa1zpL7eVfdqymi1fUHcogY2s5eeqUa+ds9a0ESdFLYyvLTin4gngsIUOZ47vYFGBkR8
XX7rzfGM5YWjGyNZe/+WW8AxE7jCGKEYsB8lKRqogfwLBaKTRmJA9NPbJoMwv884k7MXfavMbzU3
TWy6PFexACkQsOeAmIqWwgA6qQkuMPvdwp3QveH2uzKmROPmin4CGVtJHTognCn3Rl1HvQYY5OwY
UGC66bGHKRsm9MeHrr4RtdOJD3LMFJ7PhhNdRrlUv0fKw5cpmQhPFAbq+DZCGtm/7oHMeQFo5V4w
gyL/vT4tsGiYeEUy4YZziEYHo4Ld3sZsNMhoMNethHFBEaMbHUSFuAfuXf+mZZM1r9iGzOL6862n
RHz4zVqfIggpiyvsi62q4T42jmA0vVphg4mwdOsSULCS2HGWndTcpOGf7ueiM0UTC4cWvmV2I6eq
LKRfiQlUFuT4kEgQrRpyM+7waPHFNJrVIXogDM3CSmcUqgFzqD+vySJufbsxRQXypNcQgEj1iUnc
yu48lESRLDMKt+r8k96Ci4B7bCgLYwQN7o4Usv1dWvA9kXZ6ZFZLx7HwDoMUJhioTlQ5aYJicC2o
2gpSK3wce8HZqtMgfAuLsVVEy1udneZVWAAr/jvY+boTs38lc2dP0UJ0+q8BwspDVCgp/vaMMMd1
bRlIgQzNvlLa/F+7O8zUn0Fv+0E0m3doCKWcl1TOAk0n1RWLybWZxWqTIKZjKwEanJekft4e3FuD
qKiLKFqKj94Sf9fGvPMYrFqyaLOusmMiWUqhM1pqJmqIEZI8ExLXkSJEl7GBIvu9sznl1824EkWm
eNvVHsna81Y+bIrMYRqWhDXxHlPic9WEXt9+PIez8XW4aWY62daM7JoscFUhM5h30XoK/V5DHKvU
yg28kPksW3M3BKjm00+tu+hmR+ceegelxhUs3ApWQxKrTL6pcSVPxlaqkBrHwWowO+TTWe9aaavn
nPHncpwx4DfcDFZ30HS5Sen3rKwnfEbAzNMRtJTrpYsHqBUJpI9LaV88+XaQ5SANuSjHu5lCIhjg
0WC5mC/hwEuztZKX2koi27iMM/emO0Zfd3mP5+Yh2VujxYcGkCt63ev6kAksTC+G/GWkmc5Ub2/l
R23yTtE8vy9c8sdC8uNUvAeRPffJvSqKxhKLW6//E1DA8yifK+IRPFEGAgsGN1UZukgA/z7rnDCS
LyGmy1hHgzloxjNaN80WOeBr5ZWCZa+6bbJkXLlXrTT0/X+9QiLEhU1yaJF+Dj3jqNYaYLAuiinu
0TK0RqWiaYyGoeCRv6y42Z2HVMcMpxEqP2eSBIZKGuiR1Hg5awTJNVm6SvLr8Bv9hYXKkdCm3SNZ
LU6dtxOBen3OfW2HmSpjKrIMcm7UijIdyefOshDrHPqpBhDhLyc3+BLdksXdk3FNbd5xZ7h3SHYs
KrepQW5WNx2fe+w6wnrvojNyd6rGT7Dxzu9gPnUZcjLOq0PnMoiMCHzMKm72t9K5lwnsw/1bJ4Nm
mO2LbR/bl9AkLGO6cPqTq5sUo/XFJTdQ8NGlqif4k/6yuKvj/IEpJApp5ifdaJlNirwX0GU9OtB5
2QQHFGcDNE0J+FJM/T4hxU+/osq1/EuGBE0QqeS6ckWaWIyPdQLu1E0NGGHceP5ZxrUmpTdVzOqV
QkROvVkifZguXp8FwIMTUYQcYavV353+LH5P+wHr5JKB+yL0tK3WQVCQNFgqJOuPAfXSPvo7CPnj
N9J+wnukxPyLd834tf88Uzmd/KRd0lP5WZl8gpuSP3y2rkpfgTxSlzYMr1skIUagFz/EdnPzYaa3
K/9GE61Vf5tq+uSX4oHesHrXdeWuew4xxJvTkJpr6UfCXE5Mg687K267nD7ZL7s1R8nGvBcvnX84
NVSuXEuXHZ6Bjcn46yIvQBsMUIYEf23/uaWDlgpcgkVT9x1hFuQBD2OjSemcKd06OxyaLRWbHGCN
7jNpkNgzrAS9DHnaI6sw/o+XZlZwzdmyvsOuaX8l3iXYyKNaDdZospcYfmqtJKr5sj1vAxK+m657
MF5MIdrnHFGLbD3aJH+RKMIl9QgSLiwKx4drQ3xoondj/TeTM4tW1DcCCBaNXVdjvg2bbavm51l9
3gHHNku0QhgQZj5gtvAixBMmTOtag4A0G3zAS8g7XNwObR9TpPQk82Z5uI4Ka3b/aXbi2TD/XC2a
oMrS0Hkar/d2PNNfynQRk0EMiOU6lPE79wp1d+Dq/tsY8WdRBlUBvbupvW/nZe7ljq2Y3Lf5SkPA
gp41VOkcjanXTkLFjsILEL+o5QDPTRrI+1QN3HIw7fu/TXd/DehdNozPSNNtd403QCDCkCXQbCm/
pEdnw/msAiMlziFWgH/etpC+DI4NKF3BCRBnJg/9rkgbhTagOOPWCFbSxWwBCibXh8+cOPfNl9e3
HCz1x6MScQOVpIyH2+9Eed2xnq5GB6RqekG7T2KFbNy5FzcVBWJDNL++5LApyvsoRpJhG6yDauh3
lGVykAuUO6RP3L9kc4vacTiJI2lE97lF3GTdV70dSI/UuWL2H270QbS6KC+nsd49f28R95TazCW7
csBy4XWJu+UOQz3HuUdweje7lbLfqTyBnY5g8WO7eXfP0Fku4tgsepNS/GtV3rNmdESkJo27BvdU
vJ4tpdIdTk9QVR0IyHykLjeZ/dj3Yn9IQYGgd3jfN07TG3tNmvDukUYwfYftSw9vXd4LEX5J5EgR
Nha1TG/eXloV5VadOwZeLlmUk8bo4hE15Hy0fhKHDMruyNePP4l6tYN0Aw3dgp6QaDNSD8CUbGXS
jY0ltjOtC1eDVNPSfAPRB87nimSay/6zfb2gXt2YFW/Lx1KkEdEt88rY6Vxmts3H9UjmBIaqbzmA
droF7L+tGALNyhinRUXdrVLelzZ5XzXTYw3iv4Qj3l+oYwpGw20lEdiSqfbkxzzdw5rho/YZre6H
lvSJj1hn9n6npsy02HU4DyWsagesN5NOB+8GzRLf0qnrIc1H5wACl9dAPdKv5/qWeLbcPf+pV/GI
BvNyeOmfCcClPoGYyEPJzDSF1xbVDXd9dG2yv07KVrLEliXhVODFWgBqNZX45U2qJSEfQEMxBPSv
N4FuZUvwF40d09CfIK8Ym2YPRjrMDIWcIEDFASesgMUOMtgUSajRZqt6a3cJItVxp1oNoz6YADdh
aRHiqJC7PAqXRfxhuLF8npLnJ0FCZU2YMyWhk2iIsNcdwNJlR7yVnvQFzPvTu4kFr3DetMwwtZKh
Oaru21c+U9x8RerkzBtpJKLVX6YFE9lf91L9RyXcaPFOOnDviHux/pCxOTmSJKd5gpwKH4VHy8LS
jvZVGpbty4CV4jQWqoZ7GhXPb872kEpUn1YtXro1CumXvwB6NfmfyrPurrt43/ew8L5gC1EBZRGF
B5yo5T9CkV67pT6/9AzeWDkwGBLBk0qGtjXw8ayjFt5+VIOZtDwQLB+rMaA3Ogy4xPNFCbTGZS9e
K6l0Y9OXRVvJHHNkKWUPjOUKr7rUZl5VnUqLw0I4zRakSs2pp+h9Dzp5guvX0uWCJmZxseyqS1sk
VuGT7yEFQZUNrQOT79jz2/xzVqGVohK7aBkUY3/p7w2KACfz87uSInJpvLMsurtnub52BxtrIn8P
+wAIkFsFWEcVnWsnjOqnR679YBhAN6m54bZePn2vSyidpUR7UV01J5XhoiG0BWnDG5HPm1R/jxIY
uMA7yUd6fljHVcaBVQGQcRqy6uv2oRRVs68gdM7D5lGTWSRmQF4gFOKYA+1qxIfC6/d1B19MwUZe
+9q7wy51ApwzXjn0rUx/tRTyXHkV4p3jMJ1ftp7deelNFZoW962wayQKx/ojkhuqYoAjau9SCCuP
+QWQh1JIhVxFHOI5NY2CzgxYOW4qBrnHVNIIryjIeDGboZRXJS5yBJ4OmeojAo2VtOJTrGhpZ8Fq
hAk4f4gI8DgjWaq/43ZLnjm3LJ41+7p/qpDiyS1Z+nYJYwcjGJg6VdXJO5ktmtYG4noUWy46VeET
CIBPKCGhPkk2GoLldQD/RK5FYOdqphwNVk6QEgum1YiAowGCpgWAEuLkXUast+w8/lK/YaEpCV7Z
TZOlCKrevpd4/6Lw07j28NT3EPEqc7hODH02VQ55nefv3c2KSNX7Jbd3yXfSIf4qJUOHj/WtypuH
Jla4gcsfjnSsivvOpmhKu9e/Ti6aV5mpjimhgVPxe/q1nBdEjQ9d/znWn+XjF28+tQfgk86huirJ
b35siZdDohzahyoV/6EFe+84IEjx+EZ4zCc+kkjLg9Tn48c1ZuumFlcwmVw3RBf5nOSXet6kGqPy
lC0oOQHwZbVLOwUftCW9nOnM29nWfl+7sgQYG3xttL/qQyFv+qr34d8LWVCxyu4lcEx8o30f7iXo
M1zdyCfH62jr+9K5HZJZUlV08DoBhV5VzDNgxkecRQcLDjPQH8b1ZaHDrgR6vQDD974e4jTWki0F
AbrTgeaaKJpv6aGZPvPZryV9UD3sMD1+kKIhPs5AAxc/6FXnpXwBPWu39pGN0NA988sfzl+3qL13
xerK4WMh5stF7E9j9OgizTrX8fKUe79bSR4+btUk7sww9paLtdN4NSw+qovqlUXO4KkARhbCGBaf
S29PSulumssX2ujKknXT378RpyATlGeVcLr17sMlx/mb5iQwPTlTkSEwHemeLKjab8MlxfLhk0J0
ftc/NLlENKOZxqn5au3jznrsNcCOT81JdY96l7Smg19OZYrsizS85hdHU4I91ymOhirxrirndugn
HrVtBsuV6UD/ijt7KzH4E6do0PqybQEkY3/vWRyuxqfy8lATe9/3hce+JCO0ptpw6vPGTleSseLi
/XxtWTiHRSFPHtuI/RKsBaz9CKk89fL6NVpIV443eso4godGGIQx4wqAANs2JufOkE6F0FvjlbQF
ZuSLAlzK+jdZmRnmxevhf9eUzB4M+lc4RD0/pbI4jE11E/nLMGNCnlbBdeeUYFYVWb25lHS8Iilu
FyZO5BtuwobW/r4knQdCyXH8O/G7qhFLZS7pFMjgJPqXMnm+RUGufH4I8wWSiIErXr8xCmFldKmo
w1Obu+f8tJF05VYGdhY+8DBP5jaxkDM06Jk4ImEj12omxYCoSY4mTCqbCfnhdBBnpoXBjIAhcLCy
N+KYgRzjvfq0HMkMgo7q1MJAxm9CJKYiW86PSPZNAHCboi1CItOsgbziaGPVnJnexuIEfCs0Eihv
1dfkwCfI/FiRVE7bwvnHMUnWp6QxgzajWCOEF698JtpQ5tLwf4KNuv0mZNwl5B3+qrL9tMvYDONH
bmDDniEzkMnEMTXnJFRjlW+M6lhfAdIt8RBVqQYjRNl8LrsZe5jz/mk1MSsn8XczFWjpui8Nabo6
NrOTvrWV3cvdW4RAxEStOpecC4m7maa2p1B5n5NUI2gTe1fF7ACzqNQx4TUz8OaRMb1nq4cMxmYo
PzsUxyVxL9842ZYvU6Cclh1dq5FMBSJndu+/CouyEciN4HVO6TLYtOKXZCgMqEASgAkbSm/G96rA
QBj4eGubPeOoIueinapwLS6AnHnSYhG5E0ntbhzkK7TcK78amlVO83jFrrJSPPayGdhA5sPtxUGS
D/UMKXTucw78Hm2pkG51YdNWFr2ko4jAhfgxe7cmXO3K23hogZDa7WlzBVsLOmW7pqgMwA0Dbdlb
y4BIhk7KnCJ6j3lzgRMdX03+c/UR5LZ3XUU/2UEZ2W3ZYJpSUFkACCnthPIKYx1CWdzNVkPvi0Sa
qtYqyBBvPqHFmYOU7jAfhH5c4NvmI3H8xpyWjFY5StWfI4N0CiyR5oET3nHHvGfpx+bX92xgNfOY
XyR67Ov9KcGCZF3xriRrF1P667/3UyXQP9vH/eemZdb34U8HB6EAQLKb0jNyoUljj3SeWUVVW84n
OrYWr9CJbMiGJ+59ZxUdqL5Azm4/dDmB3L/OM6sHrJcbWlpZa+nxm8JY+dXaxJ/+LdWZ88m1SsHJ
Vvs3i6KAhYo09QhH6y/H9PerlKOrQPf2NpcG/K4k4HrV9+zg49mgqfgSx3J1JbVDhXv5qEt5uXxq
XyDlZEGQgwIaIAqKdRwoZMVrbzR/ApkxSKZFivK0s2s8p62YqDNoXcKD7FsbfzrFP5WN5h1Pjioe
BFxOzzGNvcPgNFWsjhmYqWfNO2Czi/t01lW4gaqLBQildQE1KMVwdlP6x2W7KnirHnxKu//dFWAu
QqzJqqZmnrn1J3IeMQiLPUj8s6336qJCRJW6DNe4VpYB9J5TtBKY9EAjOvdkb1d33GoYnSAzbXRO
h61H8xA2WnCinrScXmz3S35dEf6JdsStmkt0bcE2Wpt23LkaS1Om9q3os73u6YHZNIGf7MfzXg+C
U6yh1KIHsKaQzMvM1/pyC4RbFJDGYbAbzHsLR5F96TYdBlnGpaNZd7auvY0inAD2E5ZCTzXz1Hdi
U4xA4u9axAatGwTD8R7cwmXwSKlQjDKPoqNwnuGmS3Wjkc4jVrtFq1y2pDgmTwoym2nmHVflsPtV
XFPiX7VcjjnAgvH4+L089iaXrjse/hlS9mIAAs/GtkIqudSWHSpbUCnxmqlLm27uknrGLObhB5J6
x+asG4qBzyLovPLH9lSljxd7KyfeZ27V98z7sjqX0xA9G+xBp0rZeS5SsegowaFlOhbWZId7sFhx
em2jW23RWrwESxXuQp7UnVXctu912aSWZOZn6py/c/h7v+46CSat4q4VDW7r8bJMCdjSznpP8C9i
sbZqBlop3Bkl88eKpJg49UuMMOmIJRCRQN0sqNbL0tNB9MU01udzGCGGQ+Vn0NeFXS36ICe//iFe
j66ZPXfFs7fxWYgZ1gomwQ1Tr3rKCkFmuJvhrhF8kFBfLLdm8osSdLqJic/NHLAdkVEAyGlHizer
+CA9fmS9uipA6l0wNlaFdbssc/SLb9xdtDbd2JRbjnmuEd1yAN/0k7jIsb4seaYMyI/nS41BJfvW
h3GAoGoqbtXWn5a3s8HpRQxY/8QLRP/3hWda/H7PlKCZUp+i5clPpEu4ffHOkAh66vwlGSLTaJCN
DZ7yHuL01Gf8ffln0fQWAFlfV44ql1K2mWlnTDtBhx51tZptPls8uSVR5u10F6XqkgspJRJ0m/k0
OY6Pg6q9TMK6GZFF54pZ/Y6h2pJf7tyW5RjR4741cTpTmpGOQRIa7klRCZ+PScH+5oYvnUv3fayU
biUiueUH0GFhVg+q+/FSmpxBMuhtBcFLvIR/SvwH2rswN7nztrLYlX5pVHcwTmS0s7VprKH7sHhZ
tlY63JEc3j3f6AzLHUkXkvioRwou2zY5JeHnWS3wVjpGCuvnz+FZngcOmfDskGGkAPib4N1TIkn/
jMPo54VT2bRMb6KPbHfiUhRHTZyPVHhJsRDhDFXdbLJCXFnpxmtYJ6iIgI7WxQlRfQlO9+XEVNgm
XDOR4tjtTS5JRjYSPBFhzgBwFHB5BhwmzwPunpieYEcy07STlUObZ78d8c+B/fikDE0A9W7SUEDf
fgacmAjSPdzb/qQlFy2cjj9K6sqttFmZt5M7UhlWtZE8EJ9APwDVTk31RykdyfDK+nmQPoL3ipXN
iLEp30RJn3mcWU7XKfRCL0/P/6HZApBLtdN4bXkswQljFEoVCUqKb3LXFlDCMcTfzwd5LeEkV9gZ
BSySzRjcVozPwuv9yVLIC9GJkBskJ1x8QCv68KmFNsOfh2Q7pMIL1YHm1oNac2cZp87ST8HhcFER
VJ3oq5vU+FyLTc4hRhMVccEOA3mg+gEPsPe1nC+rUskZiafoSBmtrMHDt896F7klUI+eVPN50gdz
wzQiQEgD6f+//e/QpeLqkILaV/i0Y8mO5p+BlHH8URILGrNl0IxwXnKmUcgTm3+1RtgOa00fJ/3+
+kmSqQDDYVuDqFmXK0wJRy1Vw5sXlfbeLtRMSMXf+zao/CuER3LIS9p0XB4cJe8Kb1CGnqi23tjB
yPA5ONqMhHIvt3jukeilakIPuS9GkkI5HxTX0tsNhcO3UN9/NmzGT0EtZJ94R6+91CaSi6+q9mWw
ZAto0g/VYI19DZwmeEJvD/OHyPFFgTo9i0R32XHB6/0F8/Bgt5tP65yBlZHnfTwCQpELBBwHVwFH
0O+W1HgcR4o0KxRvNpQizD9UgOj1Kq7VhAHzDqdxFtHAgYKViAmMog8OkiOsOQSZmlk9TFbg2qeq
5L8Xh9ax6uOEZzZAk+qg0ZZ3xK7iVIEokGILACYGRMszm0Lg9BrYieLYrWShpjwHJ2ppQ1KRxwIp
ZgehlG8cFm1rCPSqAnY5WxSrgX17m0qFDwuYhHCi40gbylAsCSAQ8sONVwObuKPKHAb0gnBHcRFX
UmvO1b2MQRf39iIkxxzx7QLnfWweDbFrA+gx8VY4rxQD/fkAYw5+OJvQwd9cCrflKZ57bmVAMzHs
s3l37b07m3keo9000GGMEhfiMcBFshRIKCDSGPiSSOotf00Zp2PBiCqGd2S+XEDP/jJRIgdl51wI
bwa/JttpG9heFERi4YtWpdcEh20s+hf7E+prThdegEDzQU/irTm9DIAaAPvVW5SN5gWvZ24Jvc4g
AZJNGQhMInBtBFE24evsriVPfS7am22jzbh6vkIsjunFDp4lMOuI7xDcwVKkwic823vYxotT5g7w
q606k38nQ9BPb1dzfZ0O6SI5UrK9ewgKAfXUT+fq2Zedyr8pf/wp16RHAtT0aNs7TNMjew5+EHpE
5Jvkckshl1dP+GPSBLXtpS05bub96N+Swc6+xVxnOiNb9AzJH7QGsqbUkP60p/XHvyOJ/kX/iCSE
H5lQbpnGKSJRmhtprPRoTj1VKn2uuGy92Qnh5iD9LfLKfoOG+hKSJ6M6WRE1cDfdTVXCEKlf+s7/
2us00C8XXfnAsEVfE3Uvos+ekja/7nnbouscwjvCeYRzVSSTR9YImuLfl2vhKP9dEUBs21wJyAjf
vwSno/tO9jtGdAblJ0zV1FVDo+jJgQRnPXgOG/NpAosnMJAkPyMnGfkOq7EetIjC5tw5i3VDw2t2
X66eFY99CHL/7Szs1cm8nm8a8NmOfLN0nVNr1DNOgyyl1OifGJMcZxDguRVcW0ciaPbsS0QfaU+w
sxaGgSC2sy5pX5G7XnUI0sZkHjzrGvqTnuCiyZJYbVmCY0qGxXPO6kPbOMiS+N8GVy2gHTeDWNgL
TFCVOGfqLotkwwe11r9nJ8nn3oHqrmoPt+nKnRb2Y2X96sNhL1T4z7V4hgVx0aInnM7aukwuP/vt
Qug9nkOjwai+lkpeiMZt1PMc9wBbAvny1e9t2lrF7r3QZjRj/LqSqqDK5saFVsSTHehAi65hTcM6
QOdsi8BI//cFAOM85JQ926Uz+zcgEM7VTIJVzzbk7/oHMoAX3nk+VZyNM7Mn/7VZz7E/V1KSwEdd
qSBckykrxL6tS4RtPC+TRZ10of7sSBx0uFtvBb53CvLazr09aduqgWQ1J9UvURe+bIGi0r8Xhpkn
RPqx4MWSlLthSgbAYe+i1WMjvWsjJK0X3WPmy59njMrXH47aZ+MjsCt7CMd0DIfrOXTHsJwdvG7Q
R7hLH3+HQXjsCAIupsm3wuVvhbiXqCVqr+N2Y8PPQD6vpiRPngH4ePt7/KVlGHUwH1xN49+r6WK6
miaOOZJMGxVE3OC/2x/B3jdkuXcpIgvHBJBTMMBadm7kOMI3I2YGU7SYUh7Jz5/d16GS6EIh9g7D
+Gei9VTAw8Fc5hOtmOxy/VRJitdw5UlQKwsW0tRrVXls81mgdl1OAkud64nPFE2GePVtW4F2MFXF
5yV10Z/jgUTGokluT6lrKVbGNfRGGbef40V55C69Of/eRMqTeDHz1lhk8Db6XC4tDhas2w69/aTF
wG/AHKjr4jwD6PI6QTctxhPN7ZfVYFzpdgi9HF2V0nvdKh8ZL3rhbmnNpLOmVva8xHmF5KMKvPGg
LIW2KotWEfWIJnaduUHi4/AFVrRE7ys/d/l9HtSNt3OeheUzm9tvixnw7Dm91u9Uidx4MbYobUrp
wa16fF9rI3B0iUITFv58LVnbdOLHn+TgUdgVHudqorFTGu1teolROv+0TFk0hKbKjq0YZEOwWO9a
bWJJXHqzpiJfkDFckgy85VT+chaj0e30mWzS9dCwEQNONZXMJ37iq/CnTAF/K3ko0zLgv3vfQTRa
0uZlq4P17aS3705y+V0nWUv+cTwuchrFHlP+Iu7xGwuA8Vkit0oW+CFHXPJW6lqRnn/uofP4NPwm
jvBrXPV6M7yAAlPR0sNk2oh3XUjHRqP3iU0kwoflP+GN5faPwvKtP99Wuojm2fpyUgQOSrDt7s9N
1D2CBY/29Vk5LRs7E3CqsBmlmZRpHnWtThrV8FK8XgazmZp5RrkcjgxutzA5A8lZyU2yg/Mwvq1g
ZtrXhOiEqezv/r6I59GgU41081S6lR5c0Gh8jTMk+XPx2oSITbR8z8/NsLnNrX49NY6oAZ+PROHG
0XOpjmcNTiwo9ruWNtCm60Pxgd4f2+vrVk5qCmL3B0jJpjXGfYAuqS+oUF+KjEXaY839WkZ+BYuf
sI70zZNDsVHpCY16ey5LXI0T9ff347Jxwsi6sTredbbHCkHR4ir3XiAxl7+QgCAWnD8UD8VUE4CZ
rk4wgUtClYDnl6gq1cOrGx+/hFzJuvGoLa3UKJ20sWjf2rF3tOLxpL9ZfaykkFrwTDMKimOmw4c9
jt8fZTUbM3nCj5yJmoycSX58wt241e/pWia1z/0xWXFZc4PBYHUvnWMwJs/6bd57zr6iTN6KUVEg
OCAyA/Wa6HvQFwqgwGV+MQQ5S9L9/jlU6tTs+ShyhC3f1IsvuR9csXLY7M8FnQNz0APXtLCtRhqp
Fqh1eTW0VigeKmvmlVVwfr20/NaJtSiTFeij2kn4PxZPYFEQNsoUkwrRP6fKwUOdNB9aRiV9wP3d
67DTSf5Q4d9DMRyT3Tuo91WoJL0PluV6YZDM1d//VvPy9a0UsO7diRzZUJ4wWT0k8huQG/P1HRP0
MXpbdDLFSXFZnhQvlQlJ5Z9Ji6txIQ7SVQAvTVfjOttn8jP9eRpOuilcvU5WmA+SJwlAszVbiBSy
hble5Nd1/zK8VW5f2qNic3lSeM1Ja9mcN2+5n9CUoQO8f1T6Hx8/xcVPoVIpDBhKtN6T1Z8MFacC
ruHgUPkJ0lDvAx3nx2+DTP6nMvDx97oEef5HP3kPjeLq216qOHh5D/K/OdX2hcH2ez2y/CmHrucK
5SOlVa7+M9jmf/zOFKtFBVsfXOE0nkvHET5zIf6RzI1GesxdxdEd6tnVJud0HEHaVObVeXXzN6+u
GwvgMj/uM6LmEI2j+3f64zoyOKD6lsFG9en6MTftf/x9/G3zlb91/u9nnf/5+Rn81BX0R6Pg2oM8
Vkr7zpRlAbtZN1fWYhVMvDEeP0Hx7qRyzoXCLMl+KB+tgfqSDUy3QRRmrWgtfIdcViv+jVn+F/mY
93AFJklrNQiuUvr7acPm7DA7ZtuX4vx38LPJ1d0JsAbSAyaZXVNsSzMW/PaHsvRw1Z9JNvQNRRAK
afiU14uQHKRirSyL6UbJCRiRHvjy5eEcMS1mlrLAucPNrFLo9rq9Xq/d3tDZQg3JHz/iFXVEdbda
GDHUKD33FrnwpvEh18YCsvIJyan2uD3nlJKTqcm3T7mvJDDOW6E9jvAsMm2Fsq+jnvmkf56MR+02
LFbtXhjbTni0v3ptm0UVyG0w5AlAsTQ7fwAvVXpfb7kvfHcpgLDMB5QzIGTg8oIRdngEJX5Cu1It
4bsd/tCOFh1Gu92r9th1vna+hGF27E7DUf7bTy8UqLFWuJaNS1/Oy9nJAnhHsL30+fHX2EkaTR2l
/4fPhkdAEn+FFzL3+d7X17IAAAMEQ5knb3ERzjBk8ZAEPbN/2uRG9ZGNyGW0QyuoWYa2aJ/yGoeq
MYS7ExxpDQ3R/tI0Y3VBFbzQOuOxEXA0Hn0pCnvjM5g/hUd443hMb6q4ex2et7rdS+PHIOtF2NLr
hPB3Xsd94ST67/jbX7fyl9YhV0bvypo1nKAn5UoS0IdcIm+XsXwzm7s6gSj5CQkYP2O1B8wZT95C
+CsQThXMopRWJr5+JCdlBcypfCFYQHpI+0KjF8lLIKv88/6EWci1efyFBnlC50dMWVDotsXnXArP
6Q7CKYdD4TM3XuTa1V6PwkBornvu9/d7myu2ImWS+9VoIXhbz+sKUK19d15xr0YLSz/eirUW0/U8
KfTJp0uWyJe+ZNJdJcp7DiB8kx9yidbki4LFXVD5IZvbpOg5BPQuv7mE9lmjyydhvXQTrNsP8iau
iasamjK0PX/AO1ShUleVpXWOEeD398F3JA/cj51Db6IC6jtclJPdeDcCbXzOfXNkbTWQrTxm0CEw
7DnAgfyjsOk8OJ3mYqVDFT4jaB8BMsvN+D4C0TMsowgXgPTrv0g/9RFtR9upRqqh4lJMF492NOkF
j1d0Qm6ry9L249TfvK+K8Qpgc/k0BhIoB4oSM0D6C+EKRrExd9NM2QrhO80TKVzdYNTIo+wt9Jxw
jbImqvBYMWkeDYx4OnG4/tsq7Zbcgx4GJkGLn8T7rEvtt7qtpnPBpZAa8J+C6L1wcyklPnSUcMfq
+sEf9utNp5M+djix4heRKGWGYFXoP2Mhyujn74Od47q49N2nB+MRq+zzJFpfz7QEa8vasWzZmUOL
FOWbryu3XH2dX5tq5OcdpvE5jM7hvgg60JPym5VECIjSbDBCNoq0c/cNFSXyLe2NXvFW2rRi0ovX
xu5f5BTeGhYfzdGIWLQfWdtpugvrppY0mNKD4h75ZfHJrHUmuhxMGq9ukoD2ig9O649ZK2O3Vswe
FxLhF1wELhTcKxPlZI7FwvReYpVQmwOfmVLqJq7xa1RN222CWVF4hAiI9paw4tmO59Yjsctb5/kz
Sxcet0KyfSHL8p66IyBwD8hto83OcDhsBMPKWce/2tciTFfxzsokaJ/fCQMCjGF8/Otd19q+eOsE
koZPDYfYOQx1GIDnOsNTgVNZjrxhSeHNTyQNv+vmEMi57++hjuh3eQkPVG1/VIkYfn4GLa7anN7V
5/GYf3ysxDfVdeU0qfIof4NGK5AhKaQmpGYcY7D85R1depRUrEtbpPRL4VO5tb/8xavXaGHyzn5c
ZCZys+mleGDp2oxXM610Z9sknFAmZ1KSKXBi16Jov0SzhpxYYJtYUjSoo/SS3XSX3V19Zd3n2b0Y
bpLf0LtDh0ibJx1EaKQiiBRsKy5BIZxOeAS+7j3P56aADeNGxbbLCbapcITHshg6pzSITrgo7POQ
X9jI0hx5Jgz5eN7SKp8S8+Yv1el0qidTtspvy8zByrAgLdYbgqK0AFNoWRT+CGV3xYEzzZV/F/kO
SO2+Huukqt9hmOn+GvWNPqE3E8cphRs03FFhlgnQ1mA+GHoL6i2m4pZrzLK4LwNkwuOtBYSvQFTQ
dvamZHNxKE7OueS+lFmU9pmG5eSihODsJIJSZ38aRqZp5uXfiRflQv97DFutaa1PAKh07q9Km//a
IZx3GNCmn59v+eBY2Kp9rPOn+qzgdD3CZsFVtA3zADF03CIPeKGQNH6rjBa3xVv7Xr6Xr745UBbO
TiC0X0bbQyfmPh85d3j9louwV6BfVVwEzUGqgzN+Axxzmv92QxzFALDWjuExF9LOx6GtAbkExf8C
8nRPOF7IFGd4nEduJUEO5/y6XEmHR4G7Eq1EqrfKqjAhQXomqdIMb9myCgE2V04lcPOeqCffRvNs
Q9C07v+EnYehCCA096avELl01Bd95lJ4q4Xvk/xIDvfSCQFxOOXd64FTVz6XL5CMXxA22oc6ohNc
8SXaQYPVQAWjlWVtn3/91X9o99VSlXUxyugWEsne3qz9j3qcbKmeCEigrSOa5u+hrxlD597Z6rce
hVYLSiD/ERs+cn+1j74sTJX0R2leiZRdsMax2Ah3bksv3RX01ene9feHa/Eza7LN5PxhOk2asHad
j4+PWq3WZz4u92KMDtbch2o4jvAg4NHoh86gF4X7gyKogSLc23oRidHhZ+NWKAbhw1dfmoej/FsU
bnXH23rLt6I5nph/6c6lsixbgqVa7+PxTpgTVC5FSzPT0/ikwx8E+SOj8bM0biLsFLzpWpBYdEOH
CerfWM/Gxpx1bMg1GUdS79vG1koUYD7Aoy0VcuHbAGXW+CHrZcmEHOfx/le7FXT0MA2FlqTkWfiL
VGftsObMmm5+3ilqW4q8psN/s8xoVK+P6pY3g0H9kW9aQTutyjb/lxpe+7FKCggatc2ICrKnH1nz
WAUyyLMa3OYeX5HPx9fN8+wj0pl9ZDuT7rq5biZvvKXm/WWfv4bH7Qn8m248Jqtihp9uJXsYr075
UyVhTrDES+cmVtsyV810dV2+7hhAzdm+sHi4VYBfCo/6x6Lw9/fuBH2/FrkWbJvcK7BLv6a7JndR
QReiGnpDCLnkJ3K/XcYPv2VoACDMHS4wNGRh3sb/Y+PO5U1wl+2G/90rIU4zD2y/vsVGago5mb7c
on8eRoPWlJE3d+7csZ6FqWpxksXCwBAd3MMKv4kL6irezaP/vKIZ0BS4UZQiozDaCRh7/yPqvLZT
VdcwfEWOgSKWU2mCvcQYTxwajYgdVMSr38+La469jFmZagzCX77yFqReYZ3kK6JbNQfZr/8FM1jN
wGzSnR4rzUb5SsuL+gpZ8E0coqAENd8xFq5TOgHe55V1froG5rzhK8AFKUAMoN+9jEUnBnTP6SnM
lzkqQNJDjSvVWDQAiWY0EpVJyPPj0K+Gh/4Tv9cM/agyh/CGhnSCIUwdEI4R3DaCoM+vgwTnwLX7
zImn5h1S4Et7xtJP3LVeE7KjFKk85ZPOAIwiL9u77zZbgFKSfzgABFQxl4kHl55iVDou/AFI/MVZ
g+9Pm9mkU/u5YUtIZKMzrWgIUK+v73Uk3cuenHduKxh2K0q5FNPTmaqvZ0j1NZozym2RKwrBM+rC
IInKyTysakjffFJgeoKgxYG3zO5dXTxZfusEN/L/alGfOFAzU7/S4Uu1Isbe7NDCqIeA6aB6SwOf
MFT7WuVAp6LINohVn5gOP+E+EEIyDJJAA+K/06Q0bU3GwoRXgDngzF3Ao9Y7Cu6LFIoUcKHzScSO
BQYVce6fc/hfNKocRC/gZI8Z88Wur5d9CmRKzHRaFaE2Zu/gDJxBCeYaOg9ZANmB80l34WutymSi
kFJIX0h8izGoj/C5L1SSa5JQ6fbZuDUSFIsnJHmlX+VTCXBHnWqdTwhWdLVRIeBiSrxYv69zq8zr
X8Kr5FdnmnYZz2Ruh2JKR7P7UFRAOM+sSR1O7KjkbDosVrpcmTtf9FJl75dWR0Fy8ekfPv+72dPp
+NUKtt0uaSGJKeRgsuoy31EZD6CNg0lRcianduFT1LfPZmR9fo3WmVP9o5NFaFJGRJds8ZeOyJvx
B6ecJXTKuKrl1Ao0Mxh6SKijbNA2CzvPMi+jdI1fEvhNWYYxk3gPHa0e1F8A2P9ftEMVgNOmiw4f
C1P0F3dRfJe+McNGZwUVtRjf4DD5GAEtKY1mnTwNo5x5zaoyszzSHBgEnE20HnlrvSmLjwqNGqWK
8PG96n2i8E8VUqdff1eiNAYtElqe/FvvSmW8Nb87eDyr/tPk5yISTArRCAIx9vAiEprsvb+/vyJj
af2LVMxWs8uV2/xt/rAqVbXziplmjtlLzixRRvFJuZXJMPAXa/5jCCqnR0OUeoOmwXRByYMqxoJS
OIMX9fx2iRSaigpzwl5CT+VBH2AHI7zaAhxLhPKDKLHiPO3bfPv5+f79/v5AiRToPpzu9/e7r8iv
yv1gB2wBJS3zxY2w360M6y4Cx77ucr3XZoCNFBWlC69j56A9oHQYKCSiFSrB6Gj1+9T/OS5NIdWF
bv6/CsVaNRzl1zdfk++odY2bsnbl7ZAvJImOlgsP1dt3KhgIr4drs63F8uisyfRVImE2U0ri2ZM7
1UtJf3mh3qOOO4H+r0epVdHq9hjp+LfxGOieYpzv25+oOqJioHqTCiSfIgkVJY0VkDQMxzrTnJz1
wZGWWr0F7t4q1QzW2iSUaq65VNPzT/KD36r9FguNufTZW/TTZxp/djFNZR1VlR2SVYTprkfqQGQq
4IJYTfAw0qzTc5Sq+tqfwL7oxopTdqDtUMAqdi6ufdmjzrTWLrHmu6pQnwP6xEc6PO0T9CgouGgT
UoEUZnFrtnl0qG9aJJtah1lGtEhp3ulVpK0jjUpsVHhEOnD6RDoi7cFawvlSCfYzZZTEasnpEVAo
LBirVHJgOOjSf4YDlbb1tAkB4RaeOJM6YF08RR8Xe7tFl77rl/lbhsuwZ9W/B5xSim2Upphulxan
wzPszWw257yrIqoxRXZ/aqWuZjDrj7PWMxoQWtE18sb3lj+eatnjTefagZqtoMywhM+NbtoJvT6O
a+xXW99+sQWvx0NfGfCLSVNrtRgA2s8AorDM0XhGnEFrBuHLQsXLMUZnUMIG89RViZijXAw0nnlP
/qnN7t+NZxaEWzzLdj9Y61IozNGxnnlQ25R+0feHvv/zfW11u7/+GE1XmxLi1FPtVe+gmhSHKUAg
f5dZpxmlwqpqjTW7eJVKGToWDolRylRQpfLNp+ZPcHX0P/2l7fDVmt5w6NXVHXCiB9ObT4WRKvJQ
sZxCvIj6sD7M5/iI13hbLcR8TohbHA/xib3+7GxaSOcUNQjTKaHWW6PY7lhOh5dW7DXtIA/On0KY
MUUfiv2pq/YU77HWRj44OtP5qOmwfbGBdajt0wfpYH5HT0h9JxWlZg2XMcejxYFtt4CcqFWoFfe7
HW/5QBpJOlJO0Jr/9KMe2lJIvDmk2N/+z8/L/XmSkPz423FRkG3a47E//t0e/IaDwgE1tRNuExGu
bU+E3UVt/Kx4MMYQsihWvuCETv+rDUO7zbK1QNU81E9nr9zKxrdQhWkAuihO6ZqWGWRcYQqQKkme
nbwHPw/FfHg+OCyMchJ4Nly0XimRUUllAXhOUZhyUH1nv9pRHoCeekI9Bik9bjB3JvcJKwe7s4YQ
iZBu8/kss4mi/t10oTQMKP4r2lKEUNSVpdWu2PLGNMb/ZKp1SxVdTfkm229RsEb3jxXxFWglRJ6C
v6M4UmHK522bKv2vKZJrk6WVqD2rMSoqYaPRztHsHFDfGhGCTLm0TN95j8hfF2Zq2PMBOQNhx0Bv
p4nEYqoARVUNhXUarorbNPzYYKBkUmYn7gVf6VjfMCmL3UEHLG6gppBRxGJadXWCtWUQEAK0RimQ
eO3fbvIZpFq7OK7EQe5MdXQFYqAwChTzZXzgPGc+1Ko21WM8P4tqcVhu74t7HZDalZMXe9gUMkg0
BJCP54bWIt9RfgjIicJdOEUcngF/8Zc/ekn5m/2NV7PMackif+o3hkuzte/tgOVSp6oFGsXSSmlS
rdLAg6vtAzvm37ppUGownhiAGFy7WJjRZARD3uw3x5D+xtHk9PWGPIZAPoiK7weyhi80BOzbVzy5
0EqXNwS4cw5Qt2YfQyL9bh/sA1+Q5GAIIG6A5yRP80JuS/yC9Ysyui93OAOdU4ix6NZqZ72Ink+5
VbUcfEeRhEdkWmcopUVCbR2OsnZY1dbhc/VuIVoBCNyOalXGfU7V3UQkFhy60MRXtrwUgQg2vBBw
v/3oXcLmGm2Tq9Wu0fsPrTaSUl/6PblyPLGxYkziL0wbYCAdiWbHghje9NBwgANrIZ2InFugXfZC
MI3aEiIT8E8J/NQxanolaPntxxj88RWCMfIueI5ws2CrpT59HLZfpEj1bib1eDbiKIPBmgwllpvA
yNI8vIXawjAH5VVoh7Txn6aZgQxd54okxaOf9fEQoX6BqrFSgz24WL534D2zlAb7zqGj+1sg5N86
/DYCixW0NFINAxbqJ/4usgv2/txFI1w5MeOcpd/EsYZPERV3aAi8UxWlPq0R7y6e6zOhdZHU4JEn
R6azkYG6rrKgfCIJ5cqffFmHhlD4punpnKZoY6srhT4YSxnLQ7F0ITdIKpsEetfjxireG6VU3ldH
rRvinQT1RPwfWTTkTX+Ql0n7KN0QBylawZywC+oz7etMxD8V9xWgIbnniFHSCfSuOncH9EKeKE5A
9kqmd64Lkh2I4oE4ldEauT31JBQCdDD/lJH0azDFN1WC+zqHCapaP1TAFu9RaFOGcMMwRDmxoqdl
SE2hqwjrc6OqigGUIrSyU1xfy/POQ52bT02hEfLndkJLo2RCg6kL/BmeTAYdesMjP6C9VyhEAxUL
1Zj8ZHN6a41mreAaeDrpektsFlzpjlQ4VhMuTxuMfDdFlFO3tJ+tjjL0BFmdkCgR7c3AZ5O0IKjf
l1bYeciPp3G2utO8ULBIKsRN5RGVTnbtxh/KKHuof9RL4MGB1hbDECQ4DGmVCCrQrXVsuui6jDqT
OpdIe4KB10WOf0B2oyCjG+KSPLIMD+2Ej6oLwNtdxuAfcZsap6CK0Xskgurnhbbo+CwtBHhfUAjf
tW2W9EvYHg7foLmOAM5jG6/DhMj4+oOWAhUHeFF/cp3gZFLvBZSJLBhgUyIhTLpAnbPp3cagrcFc
1wQjrf5RCugbq5T1GfbZX2EqmoFynJvAhMEJbrgKON68oc0BTwZBiFgiwgk/DBy8gJjHqHGvAMGD
TG0GCHoDAue14OqRO4N2hoseZ5fGHpXpYxtfB9QC0fDiL4CBlcI1SKazf6eQi/cY+GYge4/ZsQss
LSiTiuY2Oeeyh6u1D/wAbLTKQUDH6TE+/Gr4dKIAIgy9jWvwCB/tPfCsOAT11b6RPD8pSd7cRJsx
F0kThDKAC+lP4YAPopAL1bTVOYPDQlE1Jm94gnC78/oI99syrYem/9uAy4BqBBZNCNAXOp0m/daM
lxHCk72cPdgbLAa7znmTglA/BjFY3xvwQ3q4r24UbOBg0xKrwQE5ERBmJM7LkPgcS6x394A1VGOk
3tXLi7D8Mt0NOYSmKN2JnBW/3n5QHkoA2cT237Ftkc4KiyTZO6vAx1y+N6Vg7zX6fwatO4CZ7WWn
RCqPLgt2pgdvSSjDMY6QOAadUVOJIcRp0UE5lvIDEtKIcGk7IeG367CakwD/ZpY13Lf5xOOEtRPC
JwkCOsbbJ2vZhVS0aaOV6SLS4CEzyyJ/G1lrCI7ss4eQbojEzCZHnJDLUKBPmKXGnMJoQiG0c/IP
X9UhkLdOI2DhB5RwnbzbCLF5aW9Ms7d/YDuG1sIvmOxfe7SIHv1TeJ/sOw0YDVWXOTKOcd5ZjqKh
wJKUOicVStE1v0QrIg7z9rWX+KWgQTKHfNHoSAcXe90/wEmdrKN2Z5PCgMqhbFuMTy6NvJJwF/yu
t7W/3novNqwrm/rvmfCIjJ9tGvOc1lrRCPsx7l1UaxkCT+eMczN4IsAu+z4KlsQqrzZEBq4bIiPA
PoAAE71wsVxy78J+vSb9L+qECXK3ILVb4QELJaTyeTqjIsgeSe1MxVzSZYD+MwCMRYaL2Ji9QM3A
o1XCSGr4wZHe6R+8BHTs0Ojxr+4rNADCgRUkYDjRhkNthIDjgXEOpsJ0ft07R7hnT00QsxZ/K0Fa
7wpnGpOh0KToBHVQBBoILkhzqgNsUd2nlz08hSnh6gVGxL6NbCbBIdq9TBxopaN9vzk5AwyjQeRG
XSBYI4MIhKT4Fz0Rpt3eLakCDgEeRy2mJIwdbfKMtROtuoQEmw2R5PTAuq7mArQpQk2a2iSt8cr0
z53qkAETnra70ECeHHMoQiLoZQSLEH9VPg9ALgJQVPem1Eubreo0pdwP925NENj4ea6ROosGOFLv
6BcMjqDLUKCtdw7YB6Zf18lhgTwFYlwDRafXQTJJsc0kLlsgbvQNdAZuxc6GgB/Nq1/M4qE4TgQb
kPrLmJxgY93JxhCWfLP7mlYgK67is535eV82g0tiaChcI3QzcKKuugpvLqFCkid4D1BnPKIcoY4e
sNk10Qwsdwm7ZgifaQcGD0IAQoFhx2WzOPdXgmjOYleb/IPixaNvojLIttS5D7X/K51J+yzzRC9w
iViftNuX2DOe0+pMZYZDm12NJwlrHBjUqjtoTJTISPTCT11EW+CnsvKprhirNymTdlWBTC7jV+kL
m42UYe6x0BOGiY+PKgWI5j47unbF9L8yC4lEX4UPOFboafFcl29VtlDUoinTygaxyUZ/o5NhFKUL
sgmGgo5AdRk8nAGKEuhQOMJDmWeUx2T9d0CZrnhZl2CDLR9KVUh5A8ky9Ql0U96lMqLCO6oBfO60
r4+rEE8f93NU0KZQHmJTq3AekNrrgtUs0+zQVdFYLbhTjH4FjHAoFXQk0yMWzENaMKo4693HXCGu
iOKFT0FIJxS8qhNDqIOM+KNgTo+g7tBaKxtjf9V0o6GyWjDn2NP5SavSZazik15S1LP5yCANiSt0
PIog2HQJNThWAVB0IyfEvRpWXon4u/iHapYNLO0Q/xNpavopb0NYIgZjyaNbBLkLKC0BzYAIk0BH
F2kZHofQ2/SZlZry6TE71BGpam55xgrH09ZoQZl2ihhC8Ro9exuXeRb/PF6lC9gkhNY5kaiSCmRK
pT9XQTEVIRePlLjgWkN0wz+nSyxBhACCiR6CDkYDgh0K+J8Gh0mJXMejKEtDVDdh5aAJFOdfiean
kNxkOVeJrojf/vRJCPp4R6X0upcI4xSu3qdSAybi49RQVucxhXeU5qf/P7r3iSATKh5V7kZIySyj
HK7ydDzU8Sls/5Q4P8d7nYpfC45Oh5RMb2b4MEOcAeVsAS5jJcd4ZkodklOXgBPZCGJVAmDCIzhp
fEFGSukNQTaZISt7QVDo7D4gJXVvfahjjLcDbC+cxBh4VXHIeAUhs76TxHBFcVpdIS+DbDmEoTtx
8FEO47CZOAgCK/iK5yHB2zKXqf2bcQw/BwktzMFoMESyc0d5FbZdBQEqO95AgILtwS/mM46SaAaW
TIZbBmh3RIKlM5sQmY2enjU0Otfe+SsGqzHYTwAXfB8BFTWH5tAa3toJhobAhML6mnEEYlRdJzRv
SB0wNAV0gtgaY6dCIvWGOvxsYxLHXKs7ABMGOHIw57DgZDuWgWakfY72E259FB9AAdlw07xSAAKD
woKKCrtwjHokl8fCeANevU0RHIFbrhqjzUUM20cUk64TtRlXSFYQ1GzNeGuzG71aa0o87NOsm1Q2
jt5oz3ub7IAjYTnw6W4tzoDRDuzPKX+9TqXNZIbvqP4x8E/cYgfVEB8xB59RlzNvhVRSEsbo41Og
8K5VgqmZAqmAbEuIcKSanxJWoLvHsxn4Xc0deF+M1ToIYhr6BF8vzJI3giNAGGdLuIxOXy+AIgLO
7Ow+QUZoEqEox6ad5Bq+tOiJSNmHj4S/QGSdPmI4rBlswR6deZ10WnCqh6urBCmXCjnXE/wvQXc7
JiAkhCBh/+R0GUxzWKWEAgQGdPDRUKZBQY2NQoxCA0oWoEKf9m/qDNnsELQBcsohQZBob88tk6BI
K67pPXqsX/wpFOWIVPdeUyEQS/oG1p5PfzhAKhWp1UMHS85WTKAGIJu6nBaJE8OG4IL1LGdfPg7K
aNcAOAZ3eAJX0ZxhxkRrBXqle+qmQdkVgAS/eZAIfdPPf42jnc1R6gNt+luZlEcIUvByy884cCZD
uJvW5imN9FE0XgLNyLvPVYP2LS0eFstcBPDn342Bs7hA8hpV7/6Fsuvfe/QeAZDCofncTihZCff0
bhsBqi6Y0B6IYFKKT89w2TKR8YvX5X5tirKnG60RLv5uutSUesQ3FIZ2hM2ol4KL0kg8gFt8hwnj
sjblNcgjYmk+wn+p//BOuEBjDhDcgtjFdhB0x9WPwGNf2tm0QtuVqYoH6dl93+xK5FQga6L6wNQB
a0Xiiy89lOzf6u8zbzXpItMQo0qHXyTOykkrJk17tpDka71WZTfagThr5q03SFAs0ClKWnChXIjl
B7zuyWpoptdbe8RQsHpf8a9DJmkFY3iJW2nJb2wuWBKDOcxalRjPgVadgDK2n2uDHD+14dHDd3lT
qBw29v4bsAV4ju8lwSgDyD6DcSGF6r5MRHjfwYOk4NZNu6hcjSpgVhn735weP+0ms4fn1qb5T06Q
c/IO6ChWnWu2lHCAQeEvQ+DJFWWGSJYy88Gtvnzz4iRlVlyJt1fQFwU1CrHogm4OmPXh3eqh6757
OMd4EGNv9nAar7DkxtXAovQGxK8aHHCNgEGD+CDhPPWdKswUh59j1N3cJbEzxGx6Nwht0ti+sizF
yKCh3sk+Y/nPa5jm/i5q76gjYl/8sm8UiEr2hW17FOFLVrKRk4fgc9nilQktBeW/lGyAbkmKfl26
cyKj9dg2762MGh06UiowqTRLqZRC7g0IA6+lJtzGXwZ5LPQZ9hj9kRYcaE0Bi0Uoq4dkGYJTRPWd
8nq/Uz0T8Yv9yCJHysP7vWPUhhUwGKdedBqVKH6SWlv9UjWAMhLXqctbgLoqyMC3o/N89xxUD/26
5d8OPsafWKvlHK7lpITyL9V1rxVX1CPwt9W2lb5A3iwiK8hBN1yCR9arWN/NJVg6xG3cIH/gMeXw
S+eD3IOuqH/1OM5mauNtIiMpUNVo8kkQEmuRBBl8GsKxd8y87OFcLNzj7CvCfQ2M8hzrhreQXoBy
8xnBjoMtE2TEGAEUA8kzHAP5YsyeScVpQPG7Dye+ozjrIdjIgwjzm+0SOT3S/Kh1Jf67bsJVQnzD
3++xhAkaD+dGB4CAsOS8AGqvywiDgQV0zIP03FAWu7Nb3FtcAS6T1VBlN8af/GUb4Br5iHcbQTHe
ZXntcoiIkR1LDs/WMrey5ckaNAMwpFUp+/LGHNs78RHnqhJFUuHAOcrLD45VknF92QpqCHPjvgEz
4oXTiH2oA7bmo9YotT+dxHDeHE/JadCULDn7p9OgEYfPEVi3a3A0MU/xsZnjnSrQSZbeOfV5A+9Z
cvj7uJHFXoOat+lFJjMIY2b7RRGeFQzQHWf8btd584p9ejpSJoMsd7YxAKXOXAJa+gpuUYAE+BOf
kCSsZ16KIb3pxa+h+ehw1A8KBy9Mof3o1q4cO/fUf1vt/cvFsDCLAuTLmpn3snAydd9LLzv6FcQW
PLwKF+nTqZhelVSw5L/30tc4PlwDOCOqV7Hd5CMPubY2rc4WfXvYp5mbUTACZnXuGMMMDt04L3sG
K0dqY2F7xRbAQlT6BoL9MoKVjzZhDCEOAVwU+GKGDKe3oWuZopC2rmyf6MOMzDW5YTri2vLPC+k5
WxftKsT04SQx8HDLoq0AmLrRin9pSvF5Xig8IgTCPjp/Lkdnhg0Pw5answH9aIORZPzb2FLMr5G3
sEK+fTxU6o3WDs6TpVdyka0SEBrOxxIJ7MRusDpsSCnIh4/2HSgNyS5czheKj/hbUtPPl13q7ZXt
5dTS34WcZcoBsjpjbGWLbBzNze4x5oCSn2jOe5RrroXFZcSR4LhIGstFZQxmC8RMeCJ+eQl9Yo4K
TeWrrC9fNdIjJ0e7xGusUIo80IMkDUVVjgGJ5i2KhOTGO5svPufxF5txnIBemyU2hmzdmc8T/Bkk
czhX/AXeOBvzeXKgB7BHZ69NHWw7RffxEoWzTFCC2TIK+N2EBDGxeTOaG/vcbiq+dXi8tnpurmcv
rvQ5EBoER4B7gCIA91FoBADFr9GHO9vJzxIaD0ptJYe0G+srtjMktX6ppfO+/NhAta7hVJkwb9YG
2BjRY3Q/jPfNTm03uC27Z6v73rtLCuqUBvnhPKkfxlF9wOGZvCyHtPxVQSK20anlX43d9Hif3nez
w7Jb21N34bTcEkxSUGWaIX5XqfTeKMmV+8tSv7wbos+b1u1dtWPeBll1dElnR+pFt58s/zobk3IF
2fthvh+VYGVeDyur9GUZoLy/snL7EY3K8bhy+n6UBxbmlrcOf2YHAvwFmptkkI+NRQPn5brZJdgw
Lpoo7VF/S4ZRDYvnwbExNh/zsjU7WVMjmhv4QZ26+6R/uv3d76NnfRzzxxq/6KWwY+LnJisx+9Fw
cmNxhbhntFGxwBuHZiamO/fggQ7wbgS8CT1uJDeW+CXXkPRqR7Ug3mNQ2nkvg9upfYh75q6PX1jP
SDanarhksbm4eMqmVN6OAeovZLAP/TJ+PZIubOad0zFYGoOD6dcpHadS1IerzxBMUQCuubVD8MIc
s9nmqKy3xzvEmM/xVg3EgZZGu/lEtogV3+qQoFEwr5Vc9AsRCWyQfhEsvRH5du/DGNwWQjYYICBY
X+kd8hWO9I+7xycvF+aD6NiUICjw3qcwp39LIwHdv5qHvtMa4x0EcxoAkUjsQDuhYgmtWRoxMQnc
oTqqvSHEAj2QKZPlmqCx4nEKMSX1Gn/N2viNEA/sestFZW3Z0C/jeLFbxZb9CKPuYbwckbLhOBkP
b5360AreG7iMjxlFBrLB5+TyFyHKGqBp9Wo/h0tK2SwFq+rNRsy1XLZvo3e3vmbrtgwqK0i+bok3
DsxT4KkHXICJlJurJyEgixPz10mo2pFYIeQE0bFkJzRmDoNTrV9qjlJ6QvVhhjwmsCd8xivzCzH3
qT55XAmcr8C3OihDQnpPUjuDYfBjXCbV8oA2AvLTF9SG2OvWyWGMscImGdZ3qJX1yMTxtavmresc
3gZCz4f+fWLC4hCtNB/Vxq9B2k/W6VetV++S9fkY4pGH33qPLSwUeIMqZ9NbXNyoKIDUMvANXA5e
MLWvf0+G/3edOmf/OnojP/4k7L20rTL9C+86KI1ohdABrj3dRhUCEwvlF821LtuRa4JMKJqwlIs6
L/fYf86eY2hFEL3v/cu0utnlPpZZ1df0Qm8VwVIPb/ND02UbtVIff8bHiypK/oVDK/t+M7Tu0zQZ
1nYUWqgf0p2LH6id9vPCoIqVGenMkiKbdHNKo9ZrGRjW9JXE9u4cMjvuqXMzfbz8mkv/kICeNHck
8+eqZDarr8R+1cv2s75J6NOclww7/87zTzx8bwjAUyUqU9SgyUqloQGwovRlsC4ke7fZXO/Ig/bZ
mKEd17eMTcS+96f28w1Wt7aNb4NLc15j8kE8MqS+eKWJfxjj52DQx0in5WZwZREzJg2m2Z0KXLGa
nzcmFgLMDcz4qqfvAzSxcpv5yARPzfCFajT2bfSQ4lXOOS316+noRTvlhcyRV8Efr9GhbhJv5OcF
WAdth8y5smI/7fL0arbohrM/pE2blpXUKxFxOLVKayb55P2Xg5E4ItT2+MpBtOBf/J38PHrgXtbq
F+/DumsY3s0xQ67I7DkbLruN4eXina5f16rfjHv3eESO8ai7u+as9F6Xy4gew0e3Bi8Q0tWgnP+W
zVV2Q3hnOW3StKp4z12XUBmhe0XlNKKA5dLzl390x/w+LcqJT0B7pg3y6D16eNABE4xA4pnUe+nL
LChJeyY/iX1GJx2raQClvbRHVKp/WN/I6H8Rkta/b4v8i++j24gYsYAEZD2wMNfBo3dA7R61spR3
QYz2W7g/4inSdNADIXFeJp9h9GIHAOKNLfFMaV0H/cvIFLxAtwv3U1gD/QCKwNiWvkvr0reAAveB
QcKuk/cK6Coc2jSKj9Q7VeumVKG/xO3BH7DWiNJyN4E76NNZ/G3ix3pHGARcQviejp4D3Z8DQhYu
By02wCtNF2fb5eyJL8jitQTdcL45fB1/U+yFaTbN3neuPN9ek88tG+M0N0NKjW80xOOQ7+9pNgbe
UJ7eDe9lMhM7LDbMNLb49xSz4+emhqY32KDUwSrZos+J+jJ4GbwjQEhBelhRGMYtubpioiGhv6K6
DkBgevwp7frJprKqrK7F9+NPFQdr1in2DupBpMUXhBk1Maoo1Wq7vRfyYNMb5dmMejUNSEyyKfSZ
6YjnMdhiotynlKSpHF0ocuY0p9U1UutYPXQhhk59QXwbYe5+hVFrMvmbjISLHY3ALAuFqFaK1j5h
h2rUVip0S3UT+r4oj9MdV1E0sgmOsVtD4psfhO8seqQtwBCA1oAj8d/84c4FPhTOjIKL8DdCAG79
Ify27bbhbLFUtX8FSxSJjW0NXOxljtB/++YsqYeAeUWKgU42eSZJKPkg6zATQTknyoK7gO+4HVwa
mh2sp+sTL4IMRWi6ZaLsF7jAkikv2MCQZMyztoQZi8Wc9+ENec2DLg0xcMXFk5DkJ7aCBH0NUhZm
OB2cnFfThHwh/63vUhVlksFEuneyXZBuT4sLj3Lcz/7r5hLFZ1u+GQB8ifcNfb81uyR7CToaUAz4
xeJVHOGFqUELk8P6Im26T1gxQb0yFe+gyZIJC3yoG4dFWAiKavL40kR/9DImuxpJaCMHTB8KnXW6
TWZHk7uY2UyRjOmvuSdXxclnIt5GNKq+rW8yWzBbCyYjqfUi394W9fVtwR9mGt2LyXQZVchpe3d+
MWX2kqJQ+us9gB+GrDCioe/BUj2+TGB/AnMJlKa64xqED0XIMyQci5EkvKDwhKANhSsVA6A1frbG
v1d6xNWWMWh+naFBeRWSHtBFcAZ1e7CIlr4wwRlcca96eA/P9CkE2n6zJ/jnw0HSCbaibqWR+JS6
v93cGQ63Qzi+zf7JBkY43rnTGBymUM1AD8FheBrdp9bdE3K1s1hQfx0zEo+tX7F7qQpRKus1ykQq
olq+7F+eKZ68OYkbzx7zbB6t8nm8qv4eV5X5eXVd1ea7zX21nO9+ovYjiNmS7KiTBVHn2H75tbbB
duufr/ZjklKTvsOnyyEYn/tLsAUcsG6i4t1hvyGpa0cFjVFMOxGDwAIfUYPIASdQXfI/lDrBBnVq
rdaDvT/cI2NptO69g+GcBm9yEcbhTV+w1558BhJs6igvO+9EkNjiBTZySNoe8WYw4k5tX+5Csbtm
h3YurMiLxgsx87V9YUIVX2cGbNS6/ft6bidZa1bAfrmkH86V4IJCIH4QzII6WnAoQSFvNn8wtfhP
/C34bv2w7/5039TnutjLL7o/hscP/rCgK/nDYZevfnibpDBBSbEwj6DmBBL+O500vt9f7y/RPRud
68iG/daelBzIYN7Z7/fPLSHmAc9nnOUq/L4eFK0ySutIjW6tu/e3menw4NYvQBt/IJha4wrKy4zj
pI5n//2JZBa1vhDbhkCXtKI2+qXQ+xot3hxe7i+MW9jmW5AGY9aClt/t9vvNZ/dAFpjYlad9Tewn
FEWaY+B0kbpc4pKLQAbO9XYENYG2NFsHDnjIp+5dA7IKjp1vO7w2abI4b7y+oLw2nEqNxav/wtbz
5fBlIk9mhnVmGSeO5iX5SfFVinoEV3wdQdP/3RGYJu84OXwxtPg6kkIgJol6EGzTt91AvHRJbR7V
XfaWKi46f6fIxesgh71Hv78Gx1bswHMLSWb/tCn5FeJU3Q0PN3vY8JegThlVtwjH2Af9KB5u+lb4
6NZDdI7nn5FscubE/6+0vnLOqoYx7BeB0jt/o4K02Hf7P90uyO4hLk3DO+fxJxSDOJtc+H7iVvs+
eCJSSgdn8hXuoZSWumAKfInCLAt++Q0M89MqBEskWtKZQUwFpsCN2qcH9/Hnh7ElwPgR0x2xJwAu
0X1pFLDVCEOs5/qjiCDXhyDygBv7jD6moXf1RUBlzDP4XwzEHnMq6d239+1zG4dMh/PiOBLxlvJX
CPrQ+QtHiJOUh+jV1Om5/P21GfJ2v/vtj7esdixGJdtffZ15Mft+O4v4bMxZPp0OWaNN4w3FsRai
VtTNc/Rj826ZML5NMOaZsxrOFeWZ7nnXtLPihNc58bfg2E+7Ftphrdr8RXeWy9H4pbj4e5iWRvtp
BXkY5+nuIje7ozuLnY1tYGFxnNCBeOBHSJj/Z4LQCavV8QvbP4JR6MS73vVvH5j+ieSr+DrOlpMG
CJmeUXVrgxg5O/wEgipXhUJ+TifE9EuLchitjF/jt8ROa1u53ZjoZuZ2PGtMrNFyUhvUBlH11GHh
YVHOsBqMphGKfKTkS/f5my1dpF+O9kuebHb9FlTPQ7SKnr94IDYWz99krnsyry2MkTE6RbYxyhCr
MVltSmKKALPa++wj734jIjbCF96r3f36qAzoKQ2j2T5p53dSIYAyiNtRcct9wz93r91mHaoSApUA
cPaIboJEeiD88ObMpaDTz/kazKgaSPT/o594Q/8TRtN93zIY5JE9n8cM8hu6psuru+zf2s12hOng
AOltIHl0H3pAfREuBhx4p4X7Jcw04Cr3wkliJd85pwYVLWilpWllTA11k4/zEfo59/l+Ri2ju+sf
VvXfywo5yxUarbPb2OwOsFQZENUTT5+9AQhN5B9QdwLEZE0TT5+qgipcfS7IDc5wPiEHIYOskjq9
O3bs6C0MjjTYlz1MucNm+9IBbOxYwwhlod3gMDA6r0WTuUM2h+iG+WMkTjymD8QIyyhzQN5b9ukS
NZp+efbea92zCDspnLcStrwG2Xlr+bXp3L1aTzdkn442F6xCS2pxnZ+5GsAA6ZBBAJ7f52hOPeeo
iPJ1JNRlC6L8wBaYt5ASPT/8WuJVONV00cAcFsp1L14A6g61rEE8FZUUScOVaCAE7QWzTeEuMIU2
KA+gsw2czCqoQ7OJM920l0JKh/m+erusz07ZPvYB7KEXaafQouP+HnFgNCf840obvTb8fL6PnOMs
nx8iJycIaDxahCLhM6RFR8iqsHU7pE9GIHQtoJyASumLAuoHZgRC3K4GlGG7T36jEbXe/tt/hrUJ
utdMrOMs6t/wq2hF/XPxTz1UA33WRRuUDlz4Ct+QTyij0D4+aCiCmtsT8QlVjUkowpYddfpfEEsx
Wx/TkyDpHiO7yXVGcH+YzqxCkzOVwCUSiHwXwXR+jxw9paTA9J6ylC2wHrwV7/nGy9WY5TMAA5Wb
jaLqYXwaC/EsYwdGjs9eukbUB+ceWORoNttD9kacFAGq1QK4Oqhhi8T2I0q61rcl/5AgBiAr5hVF
EMznMicaS9aBLpYD/LO7J/j/3JftIdFY7tX9uo8MS7HU1cOICg9bXIiRCrcMCYLhfmjof9p7ciIq
ti/kGn4lnyHNCGqO0zuZ+I22e0AjlaOotI5t5KchBupfFLVsKnVcP8111II5kn1XghM6/BwlC/Hv
6FU6D2gjyEQWLTKx4cRloabg4soHYFKATtaDK8sJVvF9xG4P/X0fDanyHMTbX/Uv3jS4lwXhABID
bo5+Ove6lwyNngVsS+h04bPPw+tQKOYP8PeKQzWirihBrqLNY1WGJt38rSJgjxcBdxOzXnwPirtY
v9YcqMVthbwpKNJV/QHS2uLp3TiextN0pl/GwiuohEYoDr4RPknyBvXBblVCyWHFrR89+RTn7hOa
kgRPhCPA38VDq4xelF8P6kHaTtuqntUKPRRhXgVVEN1M6zFuCboV8mfmT+xHW7WZL51ycGmnYamd
IbSC0U4XH8PwGOh2Dj78Zul3aSg+BH7Gal1268m0EV76IFEuGASDVAF7fJ1SBObb7DS+cLtyvoTb
b3K/hVmfRkVieILDmRhTCuqmW7mbMOzIl0HJgRrA0w5pabHFRSKzWDfE3S2QXqJiTdXv0WSj7MTt
V6mKEg9CMd3BByA1DUZAgVHt9/33GaVNnz3Lq3qvVdRGW5Atu+YhrdG9szpSaOgAvw0qzAbt8xLU
kDyi1o4Pm6RUgEVvvTI5nBguWJEx2o4DjbW1qIJa2cpeOsN3BGQLjOM9D31Q9GJTRHZjBvoExC1B
ov9hTn7AawI40euyb9pqG+iCc+XobXVKXar6HTNoTumecmMvnUj3jSgRTT20O3pSwZOQDyeIvVKc
Q70OWiIiexdsFq7zO8pvhq97xZeMTs2/Azfmfw3Iv4L6RxvQQ1o3xMcW5eLDoFThQgAaYLSwK8RV
QUwLQtgQBAKn+IhYhm5lTrb+rRP/YkZL7EbRnAkfVgI5ujA6iXr2Py0dTqgWSnFgd4BpUU5gw9VP
oomL86VcGH4M2yf5MY1KAK/UD+mjALY9LEStwbO3TVeYusZUmTXgUrgXUGYBaexCMXEO26UDXIO3
VfLr3YCxnL3rRPJVGBfyoYQtFLbLmseIFcC078C1v0BF7K0XItJCl+IiixAlbTVV1nQ7g7i5gPAE
rgv9j3iEN1eoRNLNSFQcqU+j2/94OrPtVLklCj8RY4gizS292GvUxBtHTAw2II0CytOfr/TfZxB3
m9jAolbVrDlniYTq/fMJ5GPqb463VswE4BFysTzEHPbJpRchM14BKLqF3jXqf6JFwgxJx9dVD65Y
DnPpdMz2ulxEph6tbpHcxDw8YYmfOarQePlXAJ5g5HLE0uboXfy3dUvqSl0rS7zvqJ4S1N+aLyXt
g9+/I7qCJLnizSMIE51DFtRb1SoVLEye/0pHkXwJaZ1hZ3DSHswyFhWbAalerJ3gi0mEFTRBil9M
WXFqYOoLFDFZoXKYnqxWsTDsgTo0jsQlfuwt2xYRKo2/mcyK7jqfW3nlT5wPfnkkjij2RU4rOtkW
TjFFIuDVB3GAQIDt2cfH0UEhKpRMIRKKelmiCzII7joahlxwLjm6Z1HByWKDx/H6FW40l6pz4FLO
pWXvdg+CyT7HokVMEGRl4g3GDV84AjZRVcqBc8dhdrAwQaXWhLU2v8yhX4B6yiPnZxrgHyDPg+Ch
dAZfB6goSKkgpvDlwE7fskQLeJTZfkUkYkbR4ImVYAtkw0gZDiHBkqO6ye/jZW9A8vxabLSXWGwy
tTR1gGzQSZIdw6oPmFSECEJkdWJ4IeI/WYUMA+GDMuoWkS9vUlRnbSjF1fs4Q4SH90432rutaCWA
nx8QZuKnMwfTKk0biK0n2rjG9PBVLcZMaOcrG6eXYcYsZ15oKfxrtJ0PnrbG7kR4V/SpeWdyh/Ay
yBFhihMTxN5NIgMBO9LgQ+Uvfl5ByiHH3VPG4qSks/GLjxSye8p9CtW/ORUquAa9XiH4cQwpKVFi
v1YWk3699fxof3dfjkgtG0CX0ZuSnlBczU6MFZpIuXVdy2EutWl3qkGxGOvLfu6kbIqf70NZ0UKY
N7N20cziUcnN6/20kyvdsZ5t1k7347jRPtpFu3jyLeqCnhlspRoz4tcfaNgE5DX78z7Z9xdyxKt4
VQ5PmGrFBxO6IboIRr8vlEW6Oi6PS0YL7dX97XDZXlhEl3k6h9A//D+ETm2grRBFzJlOST0xrxbt
RwvTW1/ns2IBn3VRLERMZq6Fc/6WrjFTjnXcY+3uhd+eT1/6NIKreNDchy/rAZZGPBeZpVjgSXR9
H69FAg2TOoLVZXkLPMC4bDykHEdJuYIglaKIlNC6mykT8S2U6P3WxrZIKIoDdJiW9VXAMUQYSMiU
JSnqRjTj/FpP5e3JriJBVnSdYrVwkFUxmkmqpyPgxhmLuLQqnWIK3HO0MVKaTLxN7WAO9d5tVGqB
J4ZmkriCJaxYIWLqFLv4sBLE3sffyf8PMVp9T76/Nndvc133SVet18OI5LgNjChNRj08pO7+cVh9
SAkCTwigCa+lP0CsJsTkNRA/WDHI+hfGZBsWr9XSFR0FfFOSJZHUy0NUHHIcV/IriRuuFoobickU
BASbLLnrd3kXD08SlAuKXaZsgtnIIbWGMr988K/KHJbxCAgIPPxE9XGc7KYn+tlROlAjNbrwq8Cu
p8HN3/k3vw1ufvF5408ay5ZJHuzD+Fsnw5axovzvEy/Edt6BZBcPVH7q+sf6n2pTa6xNL6PTKC/t
00hZaUtl1c4f82SYDLuDg8k4c3Whu3RkgCFkj6dVydQeOsPhrAs+sZeLKHe8yI8p8sczwWIfEV7s
fs2NCKXoR8e8jtqCt1v5klelXMiRvuQXzaboOo2CkbWV92GNL1g+k3SNpOAg3R9rywRsbzT5rlT3
EAfK3Y8hCgpGiUkf4ka7hDMzqhE3bdUtvMUeCWgIXVHqyTPmXW4ylJPxnEExZjqt3/cw4V90P1J8
uD1O2OtlSiy3XvaRwRORjbh6GIH2KcjijkPqI8GA0q97y+KA/2RfvShzV5G3+vpGGd/gZoZGhV87
r+vaJcm8DW6D9hv/sMmNGnakUs7eJ30Bi7ye97ZzyzAAtfsEVFC1zBf0tCWq+uqqnF8BUsX+DH8U
9zHBWQ33N5a55KsCo8tDlk/+fV/T8HoZF7Ye27qnyrNjY1xGTFueg9i5mZ/ww/AfAatks5eVDclF
Dm9JYP37rcI/2ktz8TsTo03Q39FmhkxLNK0t4Vv8PbnI4QPA3p5NoA645ULsz+hNvQDk2LUGkj1I
FiFP3bEZwsFNhKf5iJEWbv87dlC3EZ1ByDgR7asX0HrlJJt1aKgrlMgIGp3it/g9h6pXLuSDHMPv
bAYjZWbQWvqgV//HJFzu93/GcAk3HlWivJQc8sQap7/rS2iQi9G46aAvXN7LgAFPDAtoJ33K1Sc7
gxxWkKZMn3GfpWvxySc7W7z2ZDTUfRE731wpkiSx1xPo4casKDGJrFwB02Ql9wMT28iKV5HXY51T
rape3+H9yTtkwAhudeZQC8muonyeYKLXQK3id/caYTvI/8s5QiKAx5w4++3qYNV3JtkRcIcyhP+R
Ivg4jJ1moETy9C/olvPLZVv+/f7i0OescVBbRl13RZjUQ6KlXN7luzchvULs38TA4Ig1AakQZYgo
JsDZxaYWp6FAIBnGipHISZJpLR/IMk/fT6YRM5F+jhOG5FzD1J4DwVuDOew7/xdbN3GeklhXvHOx
ciBuFIkv6Tv2i9PPT9cNl0evDJYi4ZTPsoxYa7tX7qeEfbu3fNkr0IOSJ2p98Z3TgvQv/XtG6Z82
byEhu6e1SDzlgflPWLrIQEkc4R0PxBlU8magQgSiUtrK+6RdgH+CC5RN5vhamXjQ/bZfjy9JPPs5
FuTKyHTal/03TFsvxWiITSKUtBl00915fYQNx7Hl3sJ0fwxwI9+IUbj4fMs2cBU6ticWg+YGNepr
oUtyjYWfx03g6hML33d5iO+iBP0MgiwbE1PkgM2LKT/EnS2OkHooZ0VuVQkHYs4pi038R+V2RutH
LKlRvtXSSftM2Ldgp/08Eaew/nqBNjXGxvjSc5RVCZ4PiX3cH8ej/rg3Fr/bTs9tZr3dZzuRDu01
7NNGDUvo27DX6dhG92gXGuN3204WtJU73QREuDgu4naSwmkYXbFaP29un131r1u4BuTu4kL0bBB5
URXMLhS7sd2wkKeYgZIhkEuQboqls5Q7YszM4hCFkCh4xBxtK+Oz321IyUkEI5NWs2wfktUeXXMg
MUeagRevGsvzCF6H6GjDjLuK/iDCvuqEjJNBap/JHztNzRBpYtLHHjsPHOJqgC98ecUX5erzs1iE
SGORjN9eLLLzEKsTT79/7c44YmJGgiE4we6LdhTxSPXqiVyF9/F0q1EFJb0XnScgqj22XLkAFUdJ
/3MXwqHlsQvxfeWNBmrQGydDfaROcsNWJx2GO+8+GNWwKff6133z2GcHhh6T58E6pTfN1/NAExoa
avk6aCfDtJBmLmLZafEADu4PuziMwNOgAnmpKnogpjLqQ6r32uezUuCTsgyAZZuowyCM0i/AfQqk
wwZTgpBYmJ62gGROdfjKXLhz5F55QUF8s+I/5YdQafSmpYu6M9odjqNOcP+RYQBKePrTmFk3Vqf6
uDu/rK1luk7Xj8/z4O5qDHS8jjKc7oCoupEZXBH7oSV9IQrMz0X5dUcL9NbNyxhzOcSm6d9lp+SI
xCwjHWOYMdsh2Fu+ioSZ5MbKQkdrEN735uAeSsLcQvdFaDqwyD5fWD/FG5sSC0jqbOHHi0uMlEtS
Y3edZo0Kmj9JrBOFnZRSuoNKc0h5hYeSiGPA5l+L8Lp81/dSPXHCrz7Qg6So/wzd3l4EQsp41+1v
EA0e0lgZyrkTGgY2+PwqZ+LGhKLo8RkzGeNbnJ7F2dgMnvgZyCP5FeElN8GrGBU3GXImbLFioEo6
8yJmlEgs9Q2atNY+LCBexAHw1ttaWBKeFH7ak/aHhffxDx7A34QHjtITC+zr8IVWOT0SNss5b94Q
2YwMW/BSsppIzErlqEB1JY5Iuph78csem5GDLjN4SAWN8YlQUrJrjNU5atxt5SdPu3ClWJNnNl2T
uqAZg/ul353oGehYwAGn0q64/F0/rv6FE06yM6ByTMPr7OGfAZQYtfBRA7AO8l+ours1LMxdxFS0
CoIWrC3d1phrROOBcZZcOwrK3FNZzbThkIxNel3sReAapytd5rhbjH28rY8VusYnua9fgacIzFkY
7oN6jmuiBbtx+yN7gxyMbh3txmITbS2fUf1JJ4NpG2Cc1tJaKhzpOhl0nujY9IAtcKIs6WFAsMGl
FEUV8EPmySYkNqjNnEEn4WP2mN1Su/er+E1sp8OMQxmJIevxUIXH8Q3s7jYEoxsag2ooh/Ele0js
y27z5CG+w7KbiFcvbcdhyUYBOYtm6rJFaOfXGT2w3nDHvaEPIHy/tKtHHaOjBrqtMtmhz/QTLUrj
9bXjKUxG3nap5/BPLWAQuNVzjXlx/FP41UfCHCrfVN3y7/mpVXZ/TgIp2YccmRs3tukz08aVdA37
2sU7TfMkG1QdI4IAuZCks+Vfvle42kZLevFzNtd3okFpbo1kZzWIPFIiCcIs2YkgkXIQXDiLXSac
nFHGV7gv41mLjaWGBQ7DPOJvcUeXgxmA0+MMY6HjjBZIQ3kBlG2Gt7W4CApAdmfaMXYLTEASQxNh
SAmIKWaXGre4BAEWLay4dz19zUMEIr1NB5uDTbXqaDa8/2k+7WpwZQSjKV8cN2tYwGUZi0BbVNCM
u2Z6IBS1Rf6RzFjOHzlgyweqSQF45S12aX19fGYvL7PE7w3BVHBDuFD1JtMSBGB5LzxVdGxDBDvU
2kh/puhsXoZXL7cjwtshRYwgqOHPv15GAfVCKg60AqR/Hftbn54G5shybn7G7WiMudEH6gpfEHas
cvItbediZinLji+4K4woJLBhNUaEbYVnddJn9GXNzcSQSuBMZsEk07aDfSVMoQq2fpRjiUIOeNnI
eJU3Z+XTgAm0/hz+4stL3R3CJfmUXULgZSXssC8cB/VPMpKZgmR/f7ut3EJX9lh6BpKqqdPnPP/M
vOtnJ8h/Sl8vfMikJRtV/CdPo4S9JTg3U13eXYkK/9SxuMevPy82MJ/OXUZhTSEyWX0LxYBbgtRK
UMk3dAgtnFeU1sg/gPT5R7uxpLHzhkkfbI13nD4wv6C1eRxZoUY9zqfIQgU7B8FLxcSY+S0rEjUQ
VLzWOKWCmkdN1INFFV2YfCIbap1zYgQ7Z1Nko5UBKPFa3ErOoyY6s2E2Ue33+Twiy8xC4dNwX0je
Lpm7kAdyLmMKiPG0wyVTUQStgh5UMv59rGE//GIFgcnSOBGftL7+pbkI3GjX5Z6yemcb4tYunu1Y
PiylIyf1hqyR14EFCFRmvNLlsFxr9p5CI5Aw8SfsDeI9tABfcNjSN46T3set5h1OjFFncovkIXm1
fESKKS4PNybBziRblhQW/gDIxdNGaSnQsME5kvNQgNye8E2TuEgnnbR7DPzrZyQZKxhRAu+yIrS5
NpfYqs/xkh7IMulGOX1vudXft7mMLhTJMi3QbJIx07X8EBKkNCLeB/HqV3pBkk3UcIrl9ocB8WHZ
gOI9ssq/ArRULj7BQsIHc6Mn1pQORwl94s9k8LSyNKb6XJ+r8LR4MzH/LQ861S9sHRuafMCRYlWK
pwWc0VlLSUmf9kTXWh53bNx5x9LSqzxGmtbS9+aren3dEFx8cSf0qxDLfiuIF93LxmSFtaF2/bXg
WA/6enj9zI0B4m3WKbPvKpoBzrU/0FCiNoP0GBrKqAu8bk0fM6MelGzjdLcTA1mKrUQX/dDqTlnY
IFsH5bfYq7MLDP2KGCvQOEE4XmZlYDLTZsSYrF7wMzsNYIWcIRZNSesZHfvwtIE+kLnQ7Yb8k0xo
cwPrRYZnNrZG7L86+GkY3h3JOLLryWNzncJfpBFH+gLvD0LPZ/cPRqyM7OZlczfFxX1faQxdtVP+
N/YaBNEo46pJvNV/pbnbOzOS00b6xZggzMMZ1YxDCrLYZF3zaR9AKl23vo/azliNTr9o3y5upjj9
r0tx906mXWiD3uzxCG71b8GygkxPRCbpuk4aoDbQ0GZY7mzpjFpTk34DfI+fgsh/HiXwAHhBkR7T
ZsdwC4dg6VeIHRi/E9y7zlRbvzwpJuJ6IV5gWIzhS9bgC6PgU6pshJItFMrbGNZojLddX8R+YhSC
gi6TL/5cLrP5+aX5A8Hny8jDLrU6E7lFOoWSyjKZJG2j6UISdbMhJOdYOeVfGmTikrVhv79QvIhf
QfOtfB5/pWEoc0GxFgdjD/RXxsVEcLczE5e7LmYpOkA6ExoATKFFwrmckR7+SB9UIS1TSJPf5Vg6
FtgWBybXWJgUOgFWR3zD235WYFtBdaRee4P0VGzSoXr5Y1HQvNqYkPhTd6vjhUB5+eIci6/pM2Kg
ezrrp6M+0ex9COXrDXVeEpwMhQkp5bAx6NOO7nOQxg1oZqJj7tFmFiLMM6h6OEhj+wlH4URDZaG5
C9/HUVOIy1tJt4W9KG0y+pMULnL8GgOmdjl6DMmMCEef2/TeEwuKUPc6C5N5WH1Xdpn7jwyxSmif
4B/1KTvPg/f0dxwVOAtgmsWIMdnxBCAReiSmpOP9B2UiVLAgCAxnpkF72+g2Ku9ZDDfkR0Z8CFdN
+s03/8VXg4pQep1p4T55GBfanAHfOi8I4T8/1yFzjDnd0oSUh/jaqBQqCIVfpoBA7iQMCDfREkL/
aZEyrjIWoX4whmgC6kDa3zn5AayB5ze2eIUN/xgl8a72jAJg8yzyRe4xNEfo9y4TKn6cOy7egmUB
ZIovxauWFWzhHDYMFxG+ax3clhWyxXVv5/XGjbh7UlQIuUUBjae0FyqdGXYYN2lbt1F3muL27Dy4
lyAUBhlWJIkLwlpH9m66Wyp4WE2ehPrPLowtFnQB4NVAptnwGtnv46+0UwYB2xTPDB3E+NC9/dSp
97wHPAdM74iwQ5nQPn7qzO3AC1C9c3p1OlRsv50Mg6M7VM9pWznXAQFe9aeLgE8G7l3a7Y2iaGh+
tLlQ2So//jBui1McnCnId3YBeA5szoBHGjNtxXaZSExUEbaWDHH2T0EPB01cxNAe6l6yc/peVg0M
T8Gqu2d3MKxrHJUMWRl0HzklWvzK7x5A39gN+KfBY3O5TDpx1E/th+kf+4GauZZXDquvZN9SvWtf
RD7X0oKHMX9c0f9fghKe+ZB4m+kzPiniMvwQVCe7cCeaX9ai3jnds7czvF0OzRoTI+wOxpd4UG/U
HQL28Rkr18pVeuF5iX68m/kl8u7d1e7r25sGoM59koWw7OvhjUYLSSNmVeR6x8NDG/CzyX1YN3+M
errdp2jhUamf6NZB1c9gV1BMEuy4sXhf20fz19Bst66Zi0isOUZ3+GFQAef0B3u1f4me5ugYj+Lo
tqIHeF3Gc2TUFMG0AmEeLJGc0/+xMtqM8+wSwN0/LnuqY6mUbOk8o4kOV/4WMCYKfv4ZzUqDo6MC
Kas30v+KJtR/44Drf8SRM/FZ2EcDbX0h5H3CJ7g7rIQlr8B95VwiOHtEZuOEu1gJTe4TryB6n2fc
pei3wSjrTjNYIH5vTJLNpUJ7T6WpOsUhN1HjG5gIpeNSVDAX7GGOepAva07VbdNmg6tP4UD6Tics
xpST7XCjFp4GQDDVz42TWh4S6UL9Y6WdTZTFOCSdWWF3bOJujasQcu/4z72YIwRk0IuJBGbLY3Bq
IHHd8MwPqaJppnjyvRjoEp3FHq0O61CapYq34J/wmpCO251/rLFXow0nQyVeHVXpvDG21z8vJcIM
DPRJGHwjuS8OFzhmCfyUYz0rEGVsj1MVTkbYDp/PoFglGnQKmrudy+y8PJOcoqcHZGL0Bido3ClW
ljR9UXMk01xx6EfuXFJ4DS0ljIsjfeaOCflBHe7RP+G8RcOEuh/Ta3za8lGHEVGyi1Bm8OFEMyJd
3XRwAUBL1kIlIyMRFl47JNtyuaZV0GgkJejzEcBzWWOE/FMd3y0MApb7o/9B3cWGFz2PhEw4sHgP
sE4vUTZGeEGL2Bcg7YTp3rnx6Vcb+3R7Z9wq34VHQe/lkkB0RQVcENOWrVQvWKJBF4nKv+vamBtz
UJV5H7MTQaWwFx5m2/4edQmVnLHHX867LlmIyAyB5cjTXokAeVSGswsngS9EI1SUuNg4vBDRMcdw
lzOYU/E9D6eIpAG5YpAsuwKGnzCMkc+ew2MSgxjMXK8MSw9qBUObaXXIYNugOVQcQxwKEFY3Y3r7
y17YqVyLsEzphllCyf+DHSxg/U2YdX+eYTF0pVrF4+kxMiP8uLB1wYAvvAyE/n2aab4SWC8quBEx
SZS+o0aXqh8ZQcIw3mbEtLjJZaYEOmq209GGCHex8JRMw375AYGVjnKfUM5uzD6xSAq31YMl5gPZ
Vs78DkYda4cVg6Qc04AvgM9Nb9EDCFUn9wgHN9TqUVzh5/YwxFEk0D+U7xp9URzkoT56zAGphxpt
SqRgLrgyKGoPaPgcYMPB4A6U45t4Pm2O4fU+hKeajRjmgf0GVhv3bHDkciqQ18YfxBTejD7L5gQc
eWPtsJwec4IRsZuGM/CytffRCttcRUuc3whE2H3Mzx2eA3fiOXU8HIncP1woAQ88354s6QEIXQT7
HmkzHSOCwhh6Z4STglsFfVmzfF8HwzevWuX+wiCqyg9AL6ppvFRjTH8CrikWYbetSk+/vyFtxFUC
5hjLQlYAYkG3WvUVJ+m4bLjcDSqWcnhYCJND2STIUghG8FtCBIQn8tFxPTsDflPP9r9KaF37llsT
NAQ7wKQ/sGK7gnJde2wVFRIleafdQ7mswZZ8HB8wqWZ1MqMLWjaONl6Lss/bHpG34geCnwhTfu80
i1AZ4q3oEYsH1gZd1Z7gzQZQL9HOEk44YyD6gLrPwxPPRFyB5vwd3wIhY6fzeombhkZDCFQVR4wH
OVDBrmP5hQMtpp5dIitHHg8NK/b25dGuZwde0KJ/6KCi5X6Cw3B3pjqnhyyaM0Z3eVNwIs6uNdT6
LEi8FnLf2uPEwMfhY109rCq2BEj6lozUDDtwJ/IlPkcmOq6GFqT/HIuDFPflIHF5dZ6RM3MZpnMW
NpoWrqDJQBeHeMTrdVa0HXxcNDRPhP0ODgHAxuPOg/eAuBpcntMWvbN9NSS+nAC80ZLR3ScrE400
boBz3gwvL3f6mPGCU+7e1wVAJHyocMNYYgdL9kbUaHnPMX69E94wSwVOry9RRxYSCfCBqg1jJcDs
cglpaGXRL+Glz58FF+qSBNsbS0+WEYKxg0LfAK/JTR5vWVeBIZh2l2flE4Asb7goEU++5dPwQ5g1
DjsHrAMjnCyO4vYx0Q/dFXcFtIE1JSH/q0KJkidXaSSJ9YecsKk4JrB3Gmy4XIbXzdAB0JZAC+qu
5iHYL2+OMTPETcgJUNNxxmUtP6XhI9dR88LCYhdDbM72+VPP2KIGGc+NNJ1NV557gX7V8Pmk9Hx4
suPPU4ezD+mOhzFsttame+FNnLz3W6B8xuAOCsrr+3nDBk0VzETG8vH3IO8BHm9EcnFrxMrDPMjn
y068LAUc5GVmReFexc41lJLtjOt8L2QLuQX1lHZDaOSusodgRmytgi4bDEO1OgdEhygaOZEF/C/e
55Y3AO2LN4WHtL3gm1BqJYGJ6otZAhYU5wMoBjcOal+fyRuiwqVixOgDo6+vk4dph6xzay/en+VU
7bgsIX76FA6wZcVWG58jrg+xDKMvyGMsLsM3CA8MIGc3n1SB3M+4tTxwImSpPrft1d52Vn26+bK4
aqimDleYD8dNecKASj4Q68CHHA73DPtLG9sSWrmYuGqH4w/nh9sT8YuwIVBfQyzCnkueWr4dM1VM
iJhphYk/t2g9e47xE4Oc/eC9JHxAzMHw+eKvfB+LNOx1eEEhlVp7PjZKkwXX0q+2VM/cQiucrCtk
BcAFlBt357ZIWCgYoiDz5ZMhTxVyk1x/IqSO2SmUvk+L5iCTeOfHTzLMR491wtV5/HZbHEUuicun
aYLyS85h38ZG56S7qIvxqi98yi/MSKrF1ccoHbiE7GPK9nYuIeO6vL0PoOGsQxBSXtfg/ANN0TXa
IaGuCZAU38e424DMs4bZoj0tXSPn5FkAWQlbV9YatxXWKpTzOdWpyuSILuu/42KN0j5m5+PsdF+Z
6z5OMVwtgBM2/WZBkQQBpMMqw7ek/VChv7NXieELsQWTE4zUWvsImQjtcm0usDHJv/Tm5ll3ZjHA
WjN+6wKSXHeqmIuHZk26KNTrmmo1hUcaU4np5tej1h1cLswMSdtpnhhnnEaxBTRhW0BUZ5BA+Jxg
mNIbgU7Cl686NZPHmoDFhvmsUWPei1qB5tUJJp+x3V2rSXtZdk6r6vYZa4czleUd2PZUIbhjzkEd
wddIMMHoQDlAu+grt9UdXcoRQ2v3ga0foPYv6Ovp5PRgP3wh7a2d55jP+hxzZ1x93ZK/PnFYT+Hb
yd3H4OWYIMCZ6K74a4nTTm8nxrMmzFROzANWrjgIs6P2nPrnzAYUpsMa0FLj3ilXsbop8D7fTW4d
qH4/Rcc/70btY3DP9r0YQgZvsqM83LL1ThDKqAN7oJUl8KiX7VS3ZkOBQBBPjUF8twuWDhYl3zg8
IAhHji8ijkF9JzQwVB4OV54Gidpg01bRninC3eNwBK2IR9dx3vX7wItoetRFltFIjzd4sfWTdVe/
OX1gGpLVJ2Berzs/fX2f8rOTWZSnqNusED+HBlCRMdA5wo2MOtvOvurJGV6lw3a4LQMu8gm90G6S
j7nuuyEclALwKOjsr+NKdWJiJdZaPpLS514/T583aVdBYSP3JXPvBydQDlblGEe3lpbsY6h/MRFb
/2q16X1/Odz3ZHWnzJE/U7JrWDAaYqoER5s6k4m+E7wrXJ1TDyz+W7deFwURyws76x1gqH2r7C4s
iR7GDCgiPaXxdGjPvWGNax/kr3hUoBBnMz//JqfD6fF3PBJrpgbDblhTNzujV8JW8ZN+P06YJkWN
Z9CF+L4OntegKH9MWuX9nqMW4+ug90OjGtXbuDfVtuoy3hsfFSjbV2fbBxPdPniXQ68Y9DzUfyzV
blienEzxb5r3Rb1S3KMEFthkYjQpHoGmEZ4YH145STfYfV5+lT9kVhH9ugY3mUX6ExdudndOpbfb
59uG1gLJBmnhb7nIL24KQsIAdf6AGmamUoUNj9ZGOZCEIn3vd3CsSXx82ajLLluxlsCja3WraHRT
rZOEkuksM8TMK3Juvvu0TfyOPsOZi4QvKKnuqTzjUaeygzoNgFpzRhCWoKb0j1Islp8Q8JCIY2qh
us2f+aeXe8X8BpsGod7SesP1boAlCWkep/rSs8U6BnrQFb7zkfKjdJ9H79xwS9K8Y2/s40L/1yvW
O05jq/vVHbsPqEh10EdT9Fjv6JP0D31q/1OEmVhjMYwCuxbA5DvPYmMbrEUIYhhgZgjumM+w7KKn
99Yx4boBjeDpibHCy1uU4JQPcMwnJIlTENRo5AlkLRePPHEMQ59uPk04t2Wghvze25BIilaDWD8m
oF+Gyp5IfZ2Z6+43f2BM2w0za5/O/ZE1cjFxm8QY14QXlbC/4dHQ4pbRTAjZyuZ5QCE8p7NNLsbt
wf5Ot/HnOo3TSQ9jS6pxwNRrj3/N5jF8foAl2K/P8aAdmkcI3+mcLu2+xBFA+OjQsMAC3fI3newu
YXboHfnYnT8ZNWgSZkYvY2h8rQjEun3ZdRxlWubT3mcfYlbF1KhsoEzxeW28KsR3CVc1MH9sZr+V
o6dDw1vTZnC1DrO9sqg6JMszyg8RVbDLMaGgHdV4aJAt4PXWRaIqhnXk9Fzx3qagXFiCICwqXBlA
idBI2T+C6VPGwpY0PGOiwzIzxa3B2Fh7aw8yUk4VkoJyRm042yEuweTO6Y3wP1iah+MnmxbiLHY2
dXNd4syok+mq0MQvEflHtHMBQI9+tQJqyRsfm7xThIVjie+NU1AHWKBPD5uCGgOIG8p/qgPkudwF
vCHMgxnH0gV2vYzMadfHQgYi1Zd9XBvB9ZvR5yDUwDUwgnPh54F2XrBfnOmNwwdQoF+Mr9PPM3n8
Zd7fkMZZ+9t8INap5pqLgjmwTP4WaQgtwgDal29C1UzQV+C1hz1Tto5PDiwIZD50zMKTK84A+HE4
U7A2wdfxnA24R2/xoNuEd3pEdNTOfrnUAEDaUfcYUpae5oBR/FBDn8TGt04lamIaGlTYfP+eLz4X
DVkhzAvKyoK9go/Phbx0UZiyM3bQ9gIYgKBx2q44nmKUN20Sz2dfrFDakJGvxYGJuoyuRtHidXKd
PbeYEovWlrxJUprki/ZOQy0iGSKOBLMWTxKKW/IK0NKQF9zm6QiDkHaIwdR5amCzdCYPLIJdz85V
z8hcM/OfzRg4UHV007Ouc9Wad8Bq0p/uwyHtojDZWaNbwvAZSoR79/Vx7Et0fMwoT2imsIY1ODya
DT4uBZ3HT1Tzs9ssPnRSZ2Z91b8gIWdyzTv+t6FkikfONipLjPWwQ6azo+Pj3CxOIR4wyqeJFxme
ST2nu67mJJckCCB8udsAMVMtx66OfnB9pl8/Kn/55Cas4T9qZ+OTzCEDf2KHmZnm0gKH1Cs5CbTp
OhLycPBiKu4UIBEAG//lKepB9vsPLGXOJ7esoyr20+P8oY309bn5TOJ1avh5FabpsPeYYepHgrir
tm3nN798aRdSfWITS0Jgnuz5AbiT0fmOUrwouUPAH2Q3Jc9fquTdF24YavoxVSqwUsMoNjaOfJnA
Hlydkskdso8x7Tw/auyGHmvzmzUipRMnWZwua8i7eoBDZG8P0gLzn3q2PwQFPSN6jzI2c++cA3mQ
al62tBOoYdnwmJFBsfh+cLPuQCuOfsEbDmRuEkCVNmDKrYn9dPh4IuVb8s/4h1raoMOl5GNxC4il
Jz4sOIhSEN7maUZYrgChHzPtMcYw8IGrDjEMY7b7oI1xEVe8m1nj98IwBiFkDPBSI+lbY+H2rEa7
dHlXppWyZNBIe/eM8+LMtXCSr3PP5utFFTpjY0U9jsn0ztUhUt7dI8Rcst/EoWFBhqrFgQ7haHHM
o11F2wPjIggmEDF1zPz800f+tHtqZFq2buyTtXHecJuad6fqYXXlnaCXDe6ln3b+1EBhmBeN6y5s
/u8uFvhXhxbCdagrg3u7ODdMqIVXSirj7YhGQN5YUqpD2JOVQg7Td4rY5RlaTufdM08Ls79OpBXh
agjl9loBaxEawYlxSZ2FepsqtyB7jm54xGCaP8ldDS/lfWvRiGIMYn/azcN2e4aTNLtfXTLEB4ZC
N5hFl9kFWTDGg+MLDtv0bSp9anFvYpP0e7PC9Cv7etCYAJY03RPS9sXjOC4+nuWcM9W5RzGWRzT5
MmyKOYEpaWf1fdaHeTtQzmH3PLLmirWk6ug/wcnH8K3JNMg7SDlaa9Iw1yIN2tIH/NMwehvGzHvn
nlVmOx+7GEc43ph1d4Jn7J520Y+SeLubq3axDAzONC2/lIXWfOxQsGXReX+929ln56uPqhhh/JMN
EYOIZ75tK361zQEvQvwFllXIkG4CMvN9UCvgIPVJut2H5j9Jy6lEmCfxeV20z1U3n1IMFAw6sAak
qYk6eGRBHn90KA6Vea5F19ssJk0Fs7p+NkMwfwMjzV0rdUD/OedCPWq4U+fuoF6dltdyph3d7tHr
9j1OdAnduhuoNFLcB8jvRIjgGKBoE+1ut6vz+fNUeVyi08m9oW/Lhsfd5HrBPNG+EoHv6CPukF/Y
rLEIZADpcW3BGacOI1j37BP5wEzDs0AWU6ifAoPxu2Zwukc1yj9iPL7EeDLrswvsHHhQK4MbEZ47
C40JaPc931VDgofrQb1Oi/0Udk4RrlWs7VtQztIt57Bim91UoEf5iMgfW6NOd0g8OmIMiPUgjX8c
e2EbRXU/uIf6eZgFj9qv0j7JvK2rWJ9jFFAboUZe81F+gbzdf3soWsDLR6oZtn1v9yzCG1bWdCEY
cwP/pAZg60MNf+Lq6O6akG0BQIPAET+c8xIdUq1vMUkmzCiqhwn0rZ6Xd7vzRWbCHUa/HMbUogdf
MRnjyoyXxXOFH3A+uHwXk/o3RiK4jBkVMdK36iyFbuXnzM+l73H2tGSskB3gKoXsIvP7yFKrKSex
O2w6dtgjDccm/kFiRv6+7KqOcrYTBgCeqLhtPY/q1fkSJLDvCubqBjkQsR4dDzHO81sdF3jAOtPt
/1iVU4Dssafj4g4bGSbt1SuSiDZW3ZkUDddBWebqJEXeY7lFismeX6MjaSGFOMYdekH3I74M5CQu
jSdm5f1uqBdhxwyoKtvEVaPsp8Z+4eFdMMtD6lLB8yS16Cy7aB0xzO7ZNT5aDFEgStES3zKh6vhR
f2b7BGHeGXM+CnH/1o92lnfT/BhVXOzWYLBUgRff6I9SNiowevJAoushxx1bd7ogZ3qoEltOOI5p
0Fi1oBezW9w43QLo3J1mc1eHFaTiAZxJk6Q6pJB4Pp1hB3M/QgRxZXPZq18QKUGYv3pYUIZV1wov
aTKGcYM5Qp7gMp6gkmmuwRXvgfuvaVK64My4A9CHKHlPYNukQUaEPx1r/Ao7IRnRpWbCFely2Zmc
1OlOubmdbnDTzQBe5e7CXdKIGXRjeh006zhdt+6JlurO7Z6Dov4fTWe2pSjWbeEnYgwQ6W7pse8N
44YRGiGNggiI4NP/3846Z2RVVlZkNAqbvdeaazbeOMeqcc5HmNdaph8TzqzgwR4MuSufcohepXA8
j5tl3kxlKarOMWkHBZNtBi70TF3deyZRR6NjR5uKnWD2XjMx1lUm0hfpNnIt2K597UFUGw2wJ6xQ
k6dauS8gZWnOi5KdSfJ989LXpr4mvB5DEh20ngBp0IIubMqw7EIdYI+biSmP6X1uQdNOR9L01i0a
aHDd6pNE7FWs3lT177qbwDXGZo8MDFtvMEYJWxIMPpMSbm4aVeAatYcnloR/ju5+hNeiJ8fBuyH3
meigMRqq0uvJdShchSCLjD7Dbe/eCxIa+hvocNhrI5Nn8nw/9wzzE1v7ZamMNuoJg5dP6dwoyw27
mcZ/yVLedAxGbvN+yXvV94/z07PwYPJGmxhO2TS7mhizIZ18uk8OE9tl3MH4NPt+XEGLIJWtYfK+
SBarkDalPyA9r5K+18HzkgHak3HG3Y9P2uzxR2EB5qbjn1/4KsxpafJ4TCszwlsr//hd5lICc0uq
2OvxbMvDLJ4nJCz1U4PcBTOUCs+64eyIrW2QSL5qOPY8bmZdHd2f8xp4YOzUmifzw7XN6LEq6bQh
Kb2nXR3qY//DUlUCg9DY91QCYYmx5BaexHfoTrejZO6JhGs759nzaPomc3+8VzBlz7fvdxTT/sYj
nx6iyjnf/Hq8V6xd3DqSgReQT6Vw0yMZQTbhl73/efr7svXNEccJJTS+drPYjO7VolSCz0IvvBZC
CDqOMugRxn2cmsgPWkb8qTJcxwH8hJ8ygj1GaVwtTkxSTkiUgCRXewpQDXmcaYRbd1I7j0SYLcqU
gVACM/+l+NbTj1VP0903rEIsGmi1wSsxT8P0lOqbjyTCdw/b/Bc2ALVrQDfESYVnp3MtZJIwtTmm
Y5fapgb9WJijKR1hpcB0GX0bAL5GwPXpGETRLPShAflXwXn3+43Xnk6h7PHyhBUgBg+QjFC2MG7C
Z6b3wLx5fxbqZM0jKxGgtdao/fxxHvDKE+8FhFV5A7EDnOJEZXBegXUAmKA+YDJDePoApOtbCHcg
szN4QwnPguAbG1gJi0AAfSwAmBKz+Njuds0CcL9xOBjFBJpekJIe+cXDTr6STiiOFeQ/ECjXXKKG
Ozm296YE790BemotR+uJCHUTeOeNr5pOL3nUAw1fNXhgaTcN7qOyM3TiCjwz9opb9EAfp3mYUQKU
M8PCtv5Oc8e9q0nxMBxr5DG76DmpAZ6YdXJDYxurcaY9r1FktTTe49m7Pkg6LHvIvWbt34G4lImG
iwC5T9RtcH1YJiaXyaYh6QhFQ9fbeymSUBISkola2fnveM/MTuW9Is5CTccYnsAcktaDW2xXTIsy
J2e//2rNSSud8iG1W3mT5YH0AoJ7zD7SFMY2dtiizYV20i5NY6mly2fOkhXJh20zSzIpKDhDHzDc
JXxaPj5Tiab0eFnxx9MhTzF2OSR43PnccuxsF+VOogb+bdb00WJSo7ymElbI3/D6LJ+OrgibfZnO
GGhjC5BErAVggAeDJMZXDHY/9Ey033YlRvvk0sKcfq9xLOK/+IH73HmpjDQav9buz6AtiHYg6BF3
wVXAFKRjCv/KA46Sx1pnozshpgJTTFZ4e+GOs8uBqdFmQu2eIU1m6o5i9Jl6qsOxEBvRB28mBYih
iCBhvaDNUYrlSsDDNLYmEnA3HKCmmmf1V/wK86XOfch8fvroD9fN/pdoL0iQWDQeMqgq7huKJBWv
HHze2961rLmBew2JTmhDEOE9/ewYL/plbDg1DkJroioh076+BMMWPIxqvffT0bF+umoG2fqROgMr
6CuD5/9V4Dw1ONaLSopu7e2KDtkx1zcqvjpUlsqS/YzKQNZ3jWx4ye0VEKJev53EH9/m8maMXAlP
F6ZX22E2+qK7un8cKx/ZJqOfq4VVEByHyXs63ny2qK1xqYbAm884L9ESNEgJ01XD7Nal6tQQRiHF
RsJYOm0yeYW3BMv3lWpTqN38HNMwfd461dwg/I2S2qcqqXBfbO39HW13iFUbNNQMf7frmIkeG2n6
hWExxRcBlyqPGNLcJHgwoCHPj4kZcFgftEg6YIa8vZoTky3r4RtAhWNfjr2BXb/xFDNSqX8NRtoe
YAZWp8Q4JIPwtWdI1zBi0l2NYZ/uvfGiNyA2eBLJVjC6OQof7scAdwgH1hAJI1zFgobY6V7OaPDY
NdXE0+6Azf6AxBMcIaBSggBrID0v3A+wALs5/IfV62xWkEWwZps0I//GAyrln5hjLHo88lnbydjT
sryz/oXEiCGK0eI+o9hSU4zd3MJsZIxp/J1psl785aqFCyJPvqEOM1kyJoliEbfCPWTwkTNafXc9
4b+sieY5QMple78zW2pGP+mQT2ppPNENDMrS2y6n5X2bh7zVuciJ1xrGLCmr2aMa/FrspttxK0d3
DjbFuu9LVT73CnPOegwk9EojvcOaGkbMZfTpbSbugxYmd/hYEn4dsuncxEzbaldWG3tNeypTy07S
TfuJPmqCIIkZofzNLKcsr5rM6V9Cy1LAolVgrPgeZJ8JkS0Eu7zwWWGeh3ABRi4PCxEdkDRgWB84
zLCYlXugBypJMJR4mIihGWGFnTjpyAcAZeTPZNex2rIrNx08rMTDmzoHzkxiDxyzzLb2xD3gl/DE
hJJB5Cb7lgwb8B9Syj/CBnaEjD4NIukZXwZSYV9En1MKA3dGIjF/YKblEZry4Z1CpUogQTLDYkYi
TfrKWd1wRIGWwWrgWeXcgR9O85uhx2FBmyI7iKaezkHniRLnUvkju1hQxsJQDntAJCKApW+2J8rs
x5e5bCz7JsGzM4mAQuqBkyx2Lqlv4EbFWV+hNG3PrQrtK8Mr0LmtQQla+CvdsSc0e/wKW8V7dnif
7GVY3m/U5bziN9OjYpGO57yI/n79DMtcWinB6E78C1X6NzDXfdLeouKz7Q6300BIIabjhdPs1J98
wg8aZlgy2hi7I1FPF8bVxFwerJ19ewrZnmw9xEAHvWSkAStj+rxtat0tN+2CDsfYvKM3g0g/Jg/l
PjHkEOtYTNB0v2FydbrfIjbpfqpdx48l9mgPBGoOgPnTuahv9/KatbZOTa06+HAa4X3wumEpWUe8
BjDEs+YNvEx18+K5kHBTtmxrDD7o6k+81u4LvCAv7YGhDISg5isDO4lxk/YlDsFAjqjKi8BKj68X
uTyudid8wS+ASpiddaFNwkkcmbfzuA94KQDmNM10KJfbO+Jd0/uxwvnt358A96CtFcGZlgF3fz4M
wibON9zM0/4qmMkkzhTMdJt0C7rIuJUT/tQ323b45TWMI7BzASFiJ09/xLWMd8wIJAYt6LSc8kiE
EbyDeXlnsubI77l0htSWfw6w6PSosKYK/nr0/J0jfQGcmqV3I/Y1Ve2kAsheWY0b34Jn4kgLAJsO
8xJyl7Lgrl1lZZ3yDcdhJu1uz4lMtYm62L/DTsICRMxiIA59EDH7+VrpnRc7ZNit1dsUuAruSViK
33o40PMyiTgmvWyEmwJ+pfz7rAO1X6ucXwoy+5OpBTeqApmVIf5a7OyvI8TcRe7le/6L4TedIdXK
AmAghy4oRZ+MTn/xLiicnCpbvZoV+0rWIxIT0lw8FeNy1ZqBmU/6cikrDDRo29kYq9kNDpQRjeBR
BQmsSLwS43kcH4sF5xmlMjoUrH8bWAUangXsShj+kXHURY1ho0O6SlvCVq3lC7rr01VU+gUs9xxp
eicDUYWHE9y/PhQbBlKIePDSj19TwK3ZiL7wPgQ1LSjgBZ1Dh5aIOTFNBAbwifOYCErnC8YYqSyw
CnU4iGogE4pIFlHlgrqo5detn5tg4PRHmgvpD84DhU+BuwsLzGnyX9aAQu4EYwI9kD+MESTo99Bu
QJK7EMYV9PspW2qc+Op4hhCAdJTvx1pYvsID3KEXwv0OrdCmxkEbkgl7z2ZECnjR2AzH8NDjfKt4
/OGxXD+XYf25iHPuqrzAJae1emjoHfqvlMqQDHPUWV6Kzws3A2HZmAtIVGXNaeXhmw+bbnwTCuT/
eyS4KGkI3dT7PCAnzZ7AWpWvZT6JtX88Srw/GBbeR2X6+PbG3QkuDqaOk/r4+DNip/lLvqmOnwLo
JvuKiVgMVRP+REweDi9dRGghwmAfFbiVih4XJDD2IYDB6pmkdMhn5udIZiOmGAmGnASOoaKBL1ch
83TkYT3gfjrnpj1FgLqoxbHZ5QnmYfBJAsB5vD9rR0TVDByJwGDTpRouwT+AHbnlrq4EMSnNm2RB
AC3kB5REjnWbjT7iJBojjIMxSOaWYqvYTQwHgyf6DziD9NHJaF+uqFeab0S9/Mhyy0+HJkL5/ZpD
FEO9SgZ1wyBsdBcRLWhpWbalFalIpkgPJh68nTEp/Vey4bzGsWCELM7mB58JO7eC0YFuEyII7KDz
6Bwv9LM5zTfqod3Xl1ooDtNUZLQmU34uBkPvJf9FsAkhCsotmfXGlDBZ8sfjDxnI+A3iUsDsasB4
336OGcVxdoomdQ7SBhWIBLjEfTM4en4naAERnN939ZYxjYRpPGV876bSPBOZ6hDyZYr6FjYTAuUG
6zbEKb/SOJQQUtx3XKgOTxfNa0rGPkxq3iKYblKx7TJIg95wYGQFb92Y1jseKAxrTglzlx0jeC6d
do5P9Inpttx2u3fm8A+XT8s2cYqdARUMDTu/I2NDYITokkkrSasn7tGDKSQwIRa/boo5T0pifQ1p
r/o15a9Bu7AukAC8r6lfh9oQJRl9JtDebxXP2evav4oAWuIg2L7ZTYSGNc49Kg0uErkauMS+7ctI
Ci/FXypGyMLCiZAUYpQ8HoIC0SS9t0szxfKUcLo4crULFBvi/2yKm/yCYqU8EYWlHqlT+K4cPqz1
Hfw6gGtaJT1S04AtX4yBPvYcLj5PCbbxMGfVLxWrxoYD1dHOFDdp5wMza2DdJqPHS4cvj8sAhRmV
sgO90Ga8MSRWYxxwfmDKDRic8lwD4G8fcDH3nGQsWwDOBjA6ECuIbpE0SBPKZc8p6NyqQCbLIT2W
jVsDBo8h8FP2brn0+YotBUmWOktes+wRIF9/jHejq1a750yM2lp2QPQ2MfCdeysDqmcIDUjGk7km
+QbGCLPxmqMApqoUFuRHmgdpql6qLxqeBI7/VE+ZjTLhBXXikmvvBb0q2AEVDziuJRJiqbFqgwLI
zeGGEDv+DauAXZDzKrZTli8eFybwvV2SwaE65KVUGWv5n2ZrqV40OJMo2ktcR62tjLPlNwpGqZq3
Y3jKjsQIC50HQaFcdvQb8Xp+h3JEhwtJyaaqbbdEqjE9Y5rC4U7pqecBQAeN7IjDkBuCFJ8ssY3Z
evWx5YlDPzh5nIA4SnhcAzVrX63giT0ey25S4Ht+GaPcXN8xB87QtqG3GUdGe71ZB1YJ0x2aZkRS
0oLVS5rO0/DLE9PzmyDAcGH0P7ZTdh+yInwAiO4JEuAC1e4YPD8HGKYgPNXk/UdS45BEwx/jZ6LM
blAnmA5aEfev+HndInSa0lLH962dyZoPxgJJ8QeYOG+/4JzVW7jhXF7mt0xxwYTF2MOX4EehS1Vg
kICX4SEpjCdRBqA3ITMDbZewn8RQhPDJqbUwNhouTrC+mcxLX0ru9KkvHVPAoIH7MNGTffXyleDx
djIJP5YH29MLW2ZYEjA1PwvA5TIcvhocvK7poeaQjiGUIejqgGUsZEkBxeC4+h6j+aIqhXX0hc7q
RmmFL6Mh2YZ2QAyDeeCMGSpADyFZKQ0CSjEnSfyaiLEXxnD97QQOZAlEkWc6+WNayhOactSxb/1r
KcYA9i6JCwxK7p6GTfKPqkbp9ZG61ZT0k5IcEN3lRpguxxrDIuI62I8eIecb6VLmDx9It6/eGSXk
0RMgnhJr/pjKP+TigPgBz8hO9gBJ9Q34ekTh4u7IucLowXRpljTSOMPkm++EIBPAmHrIGTNtOL+Z
mVKdknhNIerTZNE0sfMM8zj4XBSfRLEv6AYc4DY9pPKbZFDqvKEgXosYj554Fp4j4VWN/7enfck/
bKMZtB6xTy2e88cEZSkv4hWkWyRvewt2yJ7Du27FZOnCXsNj8PzOxTJIJtVZYXNlkLhkwAaFXkEg
gYxyekGdoB0JJeTTt122zBh5f3ODGZalmNcZsLZIC7txyqhiqqNDeIrn7CQYOSs1MeAC0paWz3so
Y4sxGTD8wlIERPAjapicgGyayqm1nUMXIk6GIRNjVx96IvROO99RbEHncVIgGKSPmt0rdnG0NKe8
GMtUWrJbcHam9aTB4UC+B5TdEIQQsT5DVgA6PnnGZkQpj19kt+LC9xS8BxNF3XrUuQVeTeg7mFhC
1PU++ZLVZJEzy4IgrUukR5OzM2WXaOz7yK2jTnVplXlLlL33iHfwvg4HZLumyG96t37fzIGcoXO1
1ZIAY9iWTK3TufGacCc5FUgOk/AZ1ym03YRwrzXIG59jV65+fT/9/CRdilCcvN4nimFFGsCswbCo
nuCxmyqq4yDbKMYmDgBMeK4zTgEkBshJya9Qf5o9oIUQsAXIm+rj6HcgOQTRzKpaD3pgZVCpaEYW
5rKE3vlxVLoxlEiudUjDFOfNXwvpJEbkzczKLNu4v53uKr/WluxQMIwIjngyW2W/MLcp0xGM2Rfj
x/whaJuaU7BWAx5g00DLz5YOrz7+BSVVPizcM3/gI0/pApjPKLyrR3ZsBRAYxtyAPoFew1Dr1FPU
EQPhdfc8yse+hdLsHkg3dI+HcU3aEpw23gFVlqgiwGd58Xj1/rIpPDDgGZ5uen5QvcWndiINzOrd
fmNtpMP9LC20Y7cFzc1Godh6YQ1y9yDxm6SGk7iWwP3G9lqVcG3NWXowyIs1TNXI+uJW1xF0t7BY
AD2OJzxw/NDqN13BtZ9jU9kxFEGQjVrQgGsPcrKBtHB9LN4bHhdpQfdPHrLwCbQ2GKYWzjNIv54f
j5OroemejT2OQph6SPl6dMDE4bA0SY6Mxis2MvaL+CRkPHSSzTr9LQAeheMIBRXn9c1wecpoIwQm
jHauc9TLw8KN9xNVmQ/GIUQtHQ7eCinso4CZR0XTVAZc/W5AR6CfJPQG63vjg7njfkIPgSzL47Eu
fUbT6L9IqabSd9mhkLaKeeHmfsVm0u3w8EGRXYTy9f2j7EpzohmT1w8XC+oyRlS/opw+s//TG72/
aTZYdlQIZ+VsOZ/ji2EiRi39OkoAgJcXJuAPjPApfBiNyQ4NRHHjenOJuiSIDQ4idsDHAQl8OnJL
y34zrnAYuH4uRMgdCIgEvyKpnAEg5/GlJoWcxx4qzI4npDk8EZtzaG/eRDmJPb5Vz/U2y/44GeHN
w/2hA4ftedSJjM39+B+zoloWc965GMeb/p3RA5C8lx/habBbLd9tRDgKvi7h4BNw8XE40sBBSqql
7XMG3w3NVr+DJ/jYPyy6X7fYEVeNbtn6sTZoUUG6bt4I3UdMiq/d/JUmnD2jjHB65LlryFuHBaKL
aTeWl+o3kJTJ4YDE+xvpsTY3l/WPsm7Zwjkn+Ie+id9P6H/Zil9Ya+D9XTpAUNYeyWjL3rtXdZeT
dzjJuafDSWW0Squ2zOZUjp7IgS9wT/3AdEAGilfAC59z/VDjdD7Gclc4+YrM+Hr5ZhKLe7AwHaYZ
EeFv3e51oFBrYbuyH3LVdzLRAMzF7pf00q4qqP5IgJDAQg5FJHMalPB+kpkwkmdmJ3v5NLzJx6a9
qOC0MpqWbGKjKdY4wDBsFJRdThquFWSKKsoW2lcbSUdKufyr2ciH0aRbdivkemze0ON5RezLrIUD
paSgzO+GRbkSfgSAWByDv2g5LDRW9DH33+EgptcEnMlzuBhSAYU/2oFhosGFBG4VEdrtIgk6bAjW
r9kbY0dO0Uhb68vbrl28I5GhJFxLIGR7xW70VYm8pot8MnfqnBhyHpD+oP00q/GUIJZFygCZusNm
/Mz4HDY1Xwaspwo/ooB5GV0qCmKO1aN6SoN6mJCewwAhIwcar/F9y2wgrBxB1szD+6b4LXb1If6K
CWw4iDEcjynSFaIHWJYUWljCYjtHFBD8pUm6EWaa/ZzQG9j6s0r3h6hYSjM0CsyyjdNgl4HqHOEv
YRK06oN6j3icgYL9mN2p3e2CeFGM51ZMQN/QOEf2u+B+O2iFG0on9ip6enjF0JPmRQTfKtt1GHck
O76hWiNlZ8q1Gnzh8MU6Ye85tDT7uHGQyUttDgn32hJoSLhEKMBRpAE95f9B+mFKgJWJLf0pEynA
VZTpvGtAukIIQh6H0759jTKfQTyuQuU05quTKAPFJCyS38HQHCRdgfjIf7/ER5HWzwaKd4bHGn23
eNW6LTEmAPLVmIswHrDhPpiP/YfVVIWErrv5J2BcyhMJxKKGccRKZTvUziJVufqlcMeQhhgyh+02
P492xhDp8OWrXZzNapbH3R0lVFF+NUad42MTjS3halRqLDTnccfiDaiBiQTsn2QyNjyC3UltH/qA
7SED+WaM23kkwsNJlWLwHUfDw+pM6p5wBhIePreCbE7Apw44Z4k47O+5V4+4sU2YeWPbLWxPhV88
XFQ0TiIEAtsnl/wZnPbdEWxPntwZUqGBXDZFckp8nKUNPO9vvtw6g+LgEfL+dz5Biv29E0wJUau5
wIB7vagOugMSCBabYMqtNdRtwPlViCZ8xp0dXZ6znICq4kZjvgc7rgwXE5dH7ebklKRMzWcZANwI
KuSiWNRRuYNsjd9eA1DGx/DJua90eFSYNr9d64tqMs28c0sHmIT17PnzLlxOYzJIkGjvgGys6Xuf
GU65IlyM99Us/r0LwZeTBXBc7OncIf9T0H+muJwL5f78icz0LAIhmZ9OrSOqJOARWT8q2g/d/XOd
xx+GOxah1Nk2IYDxTZJdH3XslhArAQrjCWRxLWpwJCZDFnwNJDcW/yhwv13QNdxwgud7YkAmI94T
FvMXlyBJXQYUDWdHMpeEetMZLIJNKmZIYilW5ULtXCUYlxs5t+szrN52W762uK5AfiZylxkel+Fa
myGo4BuEytqW2BVqvmBo9xrOWBuJQRtTjDt9KdmFORCeFU8TmhiOXE37ZtKbfCfVLNFeXwTLa9rP
Kxjnf+PXN2vp1kf4xP9R5NFTjY1Vftvd8UWPT1HDqq1WHJvQuylc92sO7IjF5//mhFmloXwe3G5+
6Gag1l55IqqTI+SD6T/OStgXOmdtGgfnnOx4fFDvgYqen5Xr3rc9HU/u061T3AdPPheO2QrQnIdr
4D3dhFcBOPeymAid60iQ+FIOos7eEZvt+rTMc0hK3obZlIM7DDHTnFz4cDrF3IADrvogkelSWvCU
XvCRP4pEhP6Yc4d2qKBDUm4wHzD4jrR/+MP0frlDfbykI5oK+f0zMEQCgIfADVkKyUABtOywB9R+
4LyZ+7jaOa74soqReykDRVKUCcU5S4wF7VDUYFuPBu8ASMB3aexkoS6lpXWRfBoOellwcS6peK+1
2zIPRl8gdAbfjHE5e/U1llK490EIx0IqB0DHGyDs3G6W+/Bc8DYCaODzuhni0I7lrE6JMPAwsPDf
HOptlK7Q9/s7jBdQmIMtcHV4Vr0Oz6hyxpaA4JIezzfXClcCLMol6MivpjQSRLMYO7JneLNiFMaA
JmIcab8mIBFn4kPZZl9AERAb86BEGKzOenwub9/gqsgjUdGfsN7hcKM0hhZtX/ozbDvMhewn/Spz
7uDjPkc4d2HSS2W+tpaivqsifM++3lcjhds4Woy+s0PtP47QZvDmeh55iINh/TgQ9E0wQs/loFaQ
LtQdr0MyNZ+U7I1Qay7wilsg84YLv0dlJRQqp3qJkdw/QSeCF5znq+XbQiRE6GoPFRwvWG6H8AjA
n1fA7Wt4SAH8bSZSkI2xs2yIMxEdOYJImsl2ByP9fip9Abo7xiUJldmHi0Ta7IxoU3AV1QXkx0SU
g4l4INbihxsxPqCXQXUKyIS3G269do6J4EmdAZ7hAxyv7mhhyylnrCNPhCbWpAjjifLLZRFkYDcG
9nsxObsiberB54gF8W9nn8J2FRJZFOyEM+gH49huYavfifNFIRl9jgrDV05JHFygf5/Y3FNou6w3
KNailacEU8A/EDKx3rc8+zy5KH0FpcX5nIG0gEhGY7dgzSFkv0FPtFvaz4rJr3vDJR7M6ChXdsXo
PmeaTLyj0LW8gR2jbAqtkrVl2tYbtasn7+9NmIywKJU5G1K2McFY/swH1SCD9jKAHWfIQiXtQqs+
rzRi+R7VMVE8xlNalH2wZEqDJ47GKW4uYAg5WN5c34w3kHyeMEtV5756/NSWrRcBWzgsC6DEAsI9
Xd9PemkYkvzGazQjeNZTvX9B55N+ZdNXT5/VeA6rDQ8+NqTLmfLTQTrpqhcgU6Gwz75ldqv22Owp
iwHOmaV/AxU9jZWEmoBXo2y04wgB9NI4s//Z4zQBDbs8NFi1GWHQTLKqsUKJflMha72D95CxA9Xq
2igb7sQz+3ubQxYUlnKJubR3raM0TJLANN6+1T9OZSnPIDYsPvk9bDIpc4an/iYnj+741XEGhbV9
S7BoT0NpAoXRZG0wNmX0CyDT+BK5WORg06GZRAo+tyobKsnk/RdefiMNI8RUQYSGZW+/xKOMS1CR
4ZQd1GSP2LJ/fat9lF22WKhOCy3MkFJbGbzWjdrirGcsy9yc1A/UFVSXcrXNxlGD8ZEcNdjLsi3W
rkZzX6FmYV5X4m5qMFlQBkRNACZv/GI51J8rVJUJyZRyG08t6NYKwWBPXWdlch3oMaMTHFR7cXq7
Himfsi/7xFEGlT2jqPYH93Q6vWanZkblhPciyy2gxYZqvqGX5QPid5G5gJbD5tDmdzqoWX0o7QUp
jiDpDnWmczqJUC7x2QSHiiDRD18QL0/Z7tR5p/fXCz3p2xV/Gy+FlWG6EIbqb6xohSUthB9YB3wJ
7v7CWl18ubDEfFHDUgsP/hPL1q8SDxloaYEwRTTW40uyg4zmwR3h/0VOpvg33gqH3OELngXFqsgV
uUXPaqdL/rM8P1vozWOkKpMXO6pJuBxDnXJEI/vx5Ev8go+FbSt2ZXkHoDbj6qs8uZ0Cn1L/AMJL
ewhJ0INIk1vddhYm81agQCEluwHOkobhB4W1PC/1eT86ve7fLUtJgqrQ0QE8WtxudeRW/XcNzxYd
dUekgohwkC/wwZTJ2AxGyD/w1jK3sLyW6SKLdDIaxsuYiQSJdnh+EzunL/kzKmhUyHc7DvlG4W0m
8h+UgM0lCXCsZuBFxRMacOBsJC81ogUVQReso/dC57vXAtlVAgvj0yXIxFb7fl3el08Ax3Fvcod7
8p1f/uhF5Uo7LIzCoG9Q/4vsFuFGjE2Yqwb0IvYFq7TL5YlTgg//ME9OgF0f5LvQmslVGfMpiD2p
ELSDDpsrz75iABMciqP6LByPyBnRMEUCuMIeyfIYQrs6Ts/iX2GQRBceVsfRSYjocyA7xTyx5bb0
8Q924VrVqHfBX4pQNd0N6DEvhwPDwBKsuqprbZFM0mV37I7WZrxqp/TSxJ6Q7zo33Se2S4/guX/9
UdSX0FweUCITAmzifzkpwmFPWqS8hAvNPk5GdMwUNgUGNcJrj4xWIAnnNqfU9oU2MkURshivzN8a
sP5IOqwzy89LJNfRU5g9xbv7seSXskkCbXG/Zl1oFH6Mnv7hfXAOA+QpogsAOTDEvzyZ4h+4j9Bg
HFWh+DWC4wvgZHuj3yUKn4C/ikE8cFgyPCHPFIFEHMsAQHg5CocpqhWnCg1vWCHfhI0UsTLG7gif
s/wIM8n5g5fj3G3avsxJj9IPPM1NG6pBj5xyIUcInRiiXO54eUJtOeEoV+PjhCOtTXYIF/rj8Ejy
fMZLPNIJDlSuHVw9KbCCH55H9gsPpjx0HNHyA105Iu+ATdYVgapmWNlbEszsycfZhvUcBUZQ+OvU
3l9rpOuj8D7p5tfrtnJSb0KB7+QTPmUO9G2LgInrtiaEA66Kr0+35Rxc/18EDH8hwiduy9GU8bdb
r3mw7e4v00JMjQiD5a/8Nsg9sJNJF/C9J/wg/Phre53bBrgaQRnJJWfwtOz6kAc+td9kpDAjh6E5
mqGJDurv3NhZGt4rh3a+3Qt/V95ESrZG69x5/aAobj4Fc+DD4p3kXuVcBxsiH601ND3MCWzwRshy
THD59fTxGXD1UHw+1AsXgIS3z5fydh1CcB7otvbKnD/vt60z4SfJ4sfx27a4qB6firxxFk+3+323
nvyY4UT339HIfQm4bf8vFGJCru2I78rr/ImPItYWI6fZw4ffwi2ZTvYycu3Xkp8I4QWXORI1RFrI
ze0CkYDL+/HqNS+t5ucutmtxS6p1ckFVuCQJgTyEkO/AMRrycWfgfcjhONxWGF2TCQIKMyUzgb/f
lg76lgCCJLdXfOrN5z44fIt9zb3YbmVx9wZ+3dzt9pq5N4xtR0eGN7Bh+NE/EG/8DD9grvlU/CC0
U/0cM2pkISL4x77imy3uMb+miS/eLzgNXRd+JZFFHAN0SD+1Q7wNXOx4XccNt6k3QAH6vYqXAxjA
UuB3vjVR0fNqLk+9cCLMuVmhrlhwjTvJ/C3jchZj7nFRxY1CdsB/yfm+tA5+Fo56ePDDxb0XX/Lf
35usRkoJPrYXiWv38GcBW5pf6fR5Gvt8CItC/uUzbBFrpHg/gyuAMpUPIMHjz3wBrodUbtr1RUry
V297p/t/H5V9Tm/WDc8k6Xye5CqM7cTRK1L5njO2cg5YwDVOXG1SH0BxmENch+XL36862w882Hr+
qYhqj2Oa/eDkURmcTjzC1MTBT8nZLrK0ChKm4+VM/FH2deK59IuwdRNH99utOBAeM3EoIxLBcw9e
Gyc2Ym3yKsTxC6CEh7GBX6nGOMppPbj5Qe29gHdIMl4r/PkzEanxPa97hObZiMwticdsNFe+fhaz
CYRawFvCARJxin2hVPnZg1x53dUK9C92opqDCVoHOS2YXz5s75gu+HGBts6iWeM+ZqsTmDzf4Uiz
y5X5L5kQd0+mh2Fz4Rg7ylEygyzPdjpGf60u1IWSsGmOTgb7bB0aCzTp0x4zs9x7IQDOfEufAAuM
tpwgIDZkypg+kDZd38nkjLBIyELq8AgYMeEx5po2Mvf/914dIU+iQkdsCMUPHJajYuceOrplKFNK
eJGZay4fw7wgxlE9jwcUQ+B/tWtuH1DtdegdfQhhkFxEsCpFGNZOaezfeyzD6FLFh8i7Qz98R9GL
vYvbUH5/EGxz/E3i1YfoBc5h5h0BI9jNeAf10ilDqKbUEMTbLmtupUUx4z6jfDPMWI8j37rq/k9l
UyISHi7WrDJnDHF6eB1yEGxc3ss9Sk7oYlTv//a/fjEKf5x+Trm9dRYTpI5sLgiQnX8B8NKk5Yte
v3vV2VXemGFx8I30OLWVH3NqHkdAKV7VexUZ1mu2JagDzu2i4Sug+3nl9KBtPeICe2TazQp6y+Nk
cq3dhr4rHGZ7YFl2R/avL+PwmcP5ccRPg9MJSZRzaTabTGAuE6TjLDCwyE6vCE+eqTX5KTf3zXP3
/MWfh4VNqcwTOUucckKKkUgIUr1yMyNHAWMl/m/s15tYbPj0pbMbM7olwbfuj8gEGvmVvS8XJOBe
RoSvc15S6dLCYCNSLkweD+GMKJYslQh11ezyb3Herzpn8wVWkYMijD2HgYArLMGzGYJvlwcBww0w
w38GLScdc5ab87eiSqNw5Sj/rw64zdVFG15YvRJiyBtfoHmIvKjbeHxobSrHOmKS7jzzKfxEslDK
X7n+RhxivRaCSDw4QoBkTJnto6kWblYT2GUk1GX8yrdogOZQenCJ4fK0yllpgY3A0R0qRKov4UcJ
MYzXotDv4Viyv33jFZlh/yZoEnB9IUzIE7iMnwlEHmkcwT3hPa37Yo6v01fzx01mJ7YUjzDnf0Gc
OCkQpShMJZn6dVPiC0ubdJAOPTxjkdRXQ9RLPA813w5/h+SbLv0WyCtIPQdjgxUvBF0K6m1CZ1SQ
TobYhPel0EaoAfKVyenIiF+nWlvW18eMWOd4+8JwPI8UOJqxJ/daWBhVoEzqUjQjFEQxgPotlL/u
kleDI0UG0VIMcpsZX85OKTbJp37pH9NWDi3sFkF9K+gq/yPpvLYU1bYw/ESMIUHCLRkRcyi9cVRQ
QBBFRMCn39/qfers7mrLgCWsNec//yC9pm/oxfXObIFEmNjnBgD6Th5Frb4ak9wuJU+TGbvQCtFm
XM2vAYXsKBqgBERmyyWjQ66hxGvddY47u9ifch9e41YYwGM/tM+f606dG603JqYGRBurZVeOTEdZ
iTGoiLIQ3sfWNAtg7mDobmLvrW66ZbccArBJvycNRvdEYENhx7jIe9Z01zlQKlE5H2MEcm4DYzEP
n5X/9HeY4INokhHgFnTAYjc1HTR69xCfBXAQNKKgVk9e5PRNjrknQmuyTee4qqj/cI93071Iq93p
XjNBheuiIHEHRvwtmtCZFvxLiSJCwuYOX8b05YtjN53dw431xCCtZjSL/7IIJeUCMpy3G3hNcRTx
3x9AmbPbLV9+i429ydvhIG2RjjMGSRSm9yKF4kLpUPjuzSZnVyWzdIBMQTbpRCQCiKM1HTkCDXB0
709eFD88Iz/F/95Yo+O/ZFF3IQKENF7hfm3OmMU4dWj8ccLgfx6fHGuKp67PfJkKsMNAH1DPWfI5
L6RplpDN5/xps4Z0Hj45dylFxGu5IilkyS2Lk/P3Z84oiEKIYQuqJxz5L8KUvwsHnEau52FvRc1+
3dkitqoNL6l/afcXw12enDb8s/jI/wVDRzwnOpd0vuQMWeCDTzXU7Dsyo8VRwZG+NHvJ5dOoElwI
3AoKmBRJ0V/urq0FpjQzXpJKOJ+fvNQXsQBEzHK4iNyJfGtDyRWlHlcbxRkFVc77FH+KWk2KChwi
tH3hix9S0c0R4FD4ij8zSi1upyoHhhRlpFDGOZnllUuRjHKjVGvj65b4h+Ua9qgQBq3f+G8yoiM9
MQOuYRQgyitK7YlEkEMTfw6vc8bKhnYOi5C7B9XsKYcpHpkQbGBcSJOPtFAQMymHD7khJZJEV6aT
R3TcrYsuRh9KnpMYiQWn8E1CFhJ6/mTUT1cl+t/ekQOZLvtEZI7onUyXPqq0z8GB3dLOE/EPhMXk
a32C+1fFI0/0aSKl+lxew4IRPm47TKEI+RlNnkN4vSibz+yeB1k/l7BxgYmDjw9GNS84iUtrK7NC
lI4MujxpzaBg9segYZMv+gabpS/z9E3Tqp5IM81yp2W8/8V4lM3/j6D1nTSKnurkWp/lImKKqkvz
E3fe6QTFp+4I8Twc5T2KH2tzu+O4gBbLRo5Vvxbli5mer2A2r8UDGs/4zV530L1+LkcNmW+x7mVc
h6/OVjgZ1KhP/6qtulDpJu7uiX4F4/s0Uk2vBvthh6GHe7IVi4hDeJfkAL6c2sckCS6LNmF5tBro
1WjHndfsAz8AfBpzTf1L/yyuDH8Dg+whkXDZWfaD0BB2RSaJyWvS+r//6jZ/nAjgQz2+RTT8q/+p
rhM1eT3WAx4Hf9rG3NwkW4IkSd2F8SV64IgR5mhRf8lIm1G9AalAuHlDW6YwpgM8kU/Py3WTlEAO
qGnec4gKyi5hH8B4QRhfCJPm188nvgIVnC2GBwiNsX9iCk8e1fzOZBMdFBizCM1Oj8D/i1tissm+
Q2mWJwUeCWbExIH8q7sDk1q7+7391ua3bUevY/GhnhZjXs6wDjIUlxjGKvCpyI9hTPBn/llONOd9
8MV7ovw7rzYiV0tsjhjOwjRIRS7WGh/s7d1Z1QmwN4GtfBHCK6yxeqwjKWsZ5gkrJHwtmTTg5iJi
tcmPWTHsE7HccMgZzOB9zr7KEDXDQdNcsvl+cr8PN4wDQWbhXn5izKXjCMNJ7PNFagEcE5tvxYvw
BNwkfgvRv1sIkHxzA8wbfrgSByF+R+JPcS/Kgn/fb3r+4lliHrwUD+bHFBXiMfyXiKGKuA04iCIj
c88kgjGGFsdEQXvFkTatt6YxxSLcX6RLsw96CIXCoegVRgbGETEzTczSmS8xhkcL5grX4lzBOalI
7ucVd8TKSMI+jLhQaOEivwdHNTgfMPxXbLzUVDPLC+xz7tgLLwB0sldRQAHX2wvTtQGZeJFQvCNO
hd7erBj+9LjdC3eN7tcg0ZTRL5d2CSSxYTIv+jSBmnoe0ZUm3vyNhSfzZwIcVVEKHliimqhYMOAE
HPBO9ncN+L6joYNjYE00iD5jL/jO/3al7t8WXOW3xbfs3REpgVitoH3/3f8ygGOvmcJugM0FKJx8
8nByZWx6B3SO6kV/RIEroAz9xoqqzLADeBybdVolT2ybuH7p0KtjX7gdsDCVFPIbPSiXtSDBu1At
UkxV0arAgEDtDEQYMdtkDB43JsJ8BOO20UUILqlYBrth3AJQ4rXxaI9ksuxptj+m16M/QuRO0zmR
Cm+QqImHdfo7Po9eEQ1F/Drf3O1hRmAf7Z1XltFzpZi/lEjFQfcxWAFexctnxJaoOZMens7MOD+h
Us0fx8zYf6h06BaWiL+eScHKdLOrszE4BWOtEMChDML1dsZh0doDJSzDZUjq8ISSKlwCPlBf4UAW
9IlKjKcAFcjQIkEGGbXLCAnqZpx52xvbMx3/9rUUqTwkslc4wTHqwPL341ZsDuSHsESwgR5zy98K
OEVgADRFQDTelt2K3zP4GGTcw4CPRSBhwA8BDxYQ8WOH15Kuq4syXBHeAcI8VvycABPXCihQywv0
pkt1MfJIHpzr5aWxar4f1LiG83tm5A9vCRhy+rZc5e+1f8ZAUXAOgImIdvvBFGT0d31445lVTahH
UxazylmYRWCM4KTOZejInYgL6PDSEzZt0s2Gio0xfIN+GusxZu56O39ZyzEi14VQmE/K+ZyBKamj
GEA44k//pyD3/Gc+hyvFrBtLGa4RcznUKB/dersRHCnRHrDksLBxW96Fq5Rhd/z6qRhnwVB6vy8p
K8NzTesNAmywZj18chE+MdqbJ03I+kF3MxChhIeY6NVZnblZ4anZhh97jRE+py7pCRhhyoi/Gd44
Ddte51z30gxENU9kQSAwpUB9YCMheqr+6bSkdhr/5I+y2y/ZxRtsORizbSW0xvDZP7Saa04Q7zMr
96kE01ww4yHbmOtRxD6TUqVcOsaOXI1+dklhd12QBF6pmNvN/RdOd2old2ulS8s0uTLOe3rDsGiZ
gjjZjqWiEIIn24DWxxCIWSlciCFWcWVC6964dANY1TzwUIowEKBI0sa7+2F0wvQBmU2E0DGbmY2L
GLKHD/ScaVMcoeRddQ8UPC/fS+lyfe76UUiHIqojvAbQBTLCGiUUSKaVWKOgxXSAsXNJA4vxfE1k
Cr7xDQl0eLcCc6E77n1pCxEgJe/Gqfo5xJ1Udq9X52UtegS/Qzg+0pp+DkQUvvcfHSMCtyRpFwwb
2SsVmOroTG0azDLgh1zqEr9XWyE57sPEV1Q17zLUfVo/07XOMHJ1kqZbG6zghZ83INN9lQETslNU
yHTt+5yNVPnBmqkh57kiI6LY3XyZiDKHq6uEIUf2kYbpie008278LVBfKCawdvzRzbcm/CaqIupZ
jJUJTLGOtz7Y/YBzRPRAF/xpcCR9wWCSjurrhHHZmgpGuv0oD2wrIHEZiwbLKrAjFJskd0CNhjEe
f+4+Djk6tF4CzWSEVHt1kcFkBlnafh5+fbi9NvmIYA8IwJgc2i8KOiFdzb6vFYpF9/6293kT9fCr
4YQx8frMzWd0xeqr3t2ubGfqrhjNBmL9lKAHgP/aEuo0YWVkQcRZ9TIGXkAYj9BA30lEeVPPcOJu
2yqRmQa43XsmU7RhEynM7LGVYN5qNzg+o//lEhpH/cMfYhb3hn4O99HRip9XEMnS9a1Zt7cvCacu
bHiIWqBK/Lj3OpC6SS1hn+JI/k3+we30RaZGsciO6hDkEhxVR+oYzLmsxw/MKW9gIohdnCeWcoz6
W2Zs6Gsi1t5lf/48VjQH1Bw4hVE6xoyAn4R+nz+AIvP8l2vgjYz3jp0BWopgeEbZNxcO9KlqmFuo
fOVNg+w54artTmEZP70CKybFNhKu/RGV+YywEEpgT5mrSzXAXWnb0KrQ42OwfHVGh5LZEqUa/uvA
5TROqQ0TAbep8coAUT7jhIsJ8JlhK3xgA3JqvyS/Att8KsEurNOoWlfrhyn86EYMz+CCv2yIXOgp
JRB5xm1gatUPZNo7nBURr/EhfuqJX8cjxMUKBttTcjDd4ongEwi1Bb9J9VutMPZalc1RvdLbcyBt
s1bGH3xJiMjClbdwjaHzsoxqjoMhd+KKU597k0lQcPWrU7DFkjvDOyRzifhW9Ktjx4JHXfuPV2C0
cM17GAg46LT9Iavh0yECUQYz0HBT1PAlaXomVzIpghVheSqHJNHRm7dgfPX15/eHT7xRgFVa3mgT
dtVorXP9Kqbh3QYDx6Tv8TDNTgdLO5Z4yrxeOt4kqDurr7qeAmwiG22kRa/9yRqXgQQJaxDmqzA7
bp9ErQ41IEq6rKSlLB3er/XQA5rUY1+/AT/o67YRLd9sDKO33lV8Ug+epR8YRNJZIvF6VtBIXw8v
f9BE4qtkYqTWwzt51Zv7cydjbqqamWNgr2JAah29/EGG7IQM8Y4fy4M2D2KbrT6Wau8/05VwxcJL
hUSpyw2hEAA2G3AJW5K4Xo0EaGgtnVs3U0NCau6KQtrlx/o1xPkJM2cmAWcSLBCOLXEDLMReQ9Kd
4X6Ufcucf0xU3/KPAwe+kP0PBGCnlp0H2DerW+nQxg2wninsUB4bOkK+/fNqfxbW1MDCPKnroMMh
Lff1KmriiuA+GsQ+wN9M54XIpMJmt1pZzCVgEcGsxmKG652zAjIABGmEWStD5tfKbxAgBKLJaSfX
W5ymMpx/cNGIcUfj7wLHKS6SLoKUe3tEVhZOtqcfCpjMQ5R9xc4SNVZyc7UfTPSu5eJWjl11xC76
RngYjdl0Z3UVCVerBxpUzA3rsJcBg3sWf78gMxveJdlIWHlju7xxH+Rbo0S2VaBmZsxgXj6XUp0Y
P4/3LF9Wp01dYOWD5GpqvP2+g6wTEJcjInOEuqgmFwOq9GP9gl5XFwGZR7cjYS/QpCyQyhSzSyOs
1ihtG1SHLlaMUJuGYwNPLY1RjMKARc1fnwUjqg3aGdxIp/3WAoXICdLu5m8XfdNcv+Se5rS7KkI9
O+03z03m9LAxywX+XdPHX7F65e4JVTBKv/xmK7eJDruW1o6jJTrDr9z5cAv1T4DhkhUTozFsqcbq
yfW0+YwgEbusFRx8s23/j84oNwgFoZBx8fx03aGBzkd+pBYqXTS64nEaIOv7XH2Len59Z6Su4J2v
7WB334aDZfnkeBBcHo6+2TEiIYn+NS9pjGtSCg2UUbJi3ygwilWVo70p/8ZTfDmHfis1oYGm7pnk
vPQ9wFA+ObrwzsjSvbns8AMl9cjJsHd3rgsE2CicZ8fBu30T7ZbAouPVvpQJ56L9mp6YcvntrsXr
egsCtowvu0scXpbrS2cv+dfY/VLtr85ZJrsY1M4l4D75+orjxov5827z7/ir4K7rZeXEa8r3XSxu
4n87kej7cuMvHleDZ+iQ1DC0y5BowUxRATvDgWX95X4OnQPxgYDaHq+bAygmJleutSFBMLjTkR+U
GWvjcrfkkP7+XGmaUzbYNDxd3LELQN/B1DcT0YisfA1Pa64o/9N1tc1ZVd4Jl3T7Y5DSsTD+oShM
2P79rV7jev/EV955mN5SM/1aDY13OHqghJBeLB+YBjpavSf4LsZ1po2NhRF1++bHWlzPKmO4fQ7G
SrBPFtOleKrXM+ymHOribDnEKa1Vks8zTOELcodxYA/L5OSUZ5FGDDDtjmL6ljV2CdsMS1q4piPK
AtDHuGTIC7GVu1RbvhCd/PD2xPc4D/llIJ62SvglgmDO2WYgllGKGYcT48riB6KStDEWigES2sT6
TKCT48MYHnfEIYlzo7Pjr+YW0zzxXLxWOi8T7OyoIwi95N7Akey4kcg2FYPefC7WqgCM9OoZ0V9N
Pyr+bUXYqRF7qlLSh1D1G44b4RN9mIhhHhMoKYhu930z+Szu8WehEwFn4J+qzZSZFA8rYyrFDZX4
vsbLH20eUG02VedA6Fry8nUCW6UYU55X4bNI+y3Ucwdbo4m6Pm0zlqY5Lkr83aP4Xr5/X1+jpbI0
ExFW23rP39Gy/0WJpa7HZFaO+VKIUEfxd0GZi9dDGZFyhwh1JvuC1N3tpN9y86EjjI6faU1OJTlM
ZLDoZ8MXXubFpEuIrPq594xF2gTGuXlIz9oBGyrULaMDZThtzIKepYMcbKFOHEXdgqEnNkvMmVET
Mz2HIiOoUcoiDdLEnOJ/Dxj54WHQ+uWZskDI6ty+HiFkX0/PSIQjhFKJTlNloS1O09GCqQoyQAZ3
C2STfcC0he4mnVg320CJQWybk8I2WtaKDyYWCHEYSQ5BszTisS+72hYzbwcva0KsYLDPLHihBilw
jRrIjStPX9HY1757ZB9uF6jIbemCF68I93SIOpgaks6cvfESEX4A3KpdygVeYFgibHCKJ95TYeCN
PPsGI0uoo1Vfn7ymyKEY6vDMioedWJ4/Md0o8T2ztWaK7FIHbyWjlvQA2AWTdPWY4paVzobJeI5m
HgOsaqD8hVn8mJa4rz+mV2zol/V9cX/aeOJdEOo59Z6T3X24b38gpZgvfOMicj7YWKirgysh5FqA
T5YKJr+zQh21YrBjlsy04eUTJsCEBs1c8vljqSGtguGvq0Y0YPZ1ygkGThxqSTf5P81cRFxeo3LK
uRdep0rwIuYSV0tPJTd88pkD0qJ4YFyDAwbaRtKZX77KcAcjOP+05WwcAvN4u4hHJuaxm7wsW50T
2EtqOrnOUxHp3D5tjlVfasvbjjP1igUwthx0zhMkROLDcCWcuaELEx9TH7vzY92doTaTojacK38c
kzDFv8iDZ3iH9okqd8wtTVL64x/c+nEkYbYoRNSly4P4kRhmi2nj//b94mmfqIq5C9oOiN7jPZM/
IEyafzHUJNEWmE1GVVjOOd+u83qbrfsYzhcVxlpCf7Yu5z19NorcdCKgSnK4/Ts5uEjaJzquFmzf
a7L5+EohB0SvuEP6vniGaWDM+FZnXAZxrAHpnaorzhBiygCN6aRtc1EEZ0S/oPv6FA49qZ9iRiDt
IFjBxTqF2c84QZBgt78v5rig1kfx58qxV4E3A+IE8HOcX8+27eNqYXjB4mUHU/At8ERNGO5jA+HR
cTAfxnOWGXAK+t34Gj2KyOTQQMKRBjOXwDCFv+XA87aT4et3fxZw6DPc053ZB/Ek8AGnb0YXv1OD
AMsj3GNSgjnqjJUA9AemGoD5FceKoPtVx1jRgwyhsdFdUt5mFvxAJWoOJz9PHuFWjJd/H8TPBoY4
uAhUJRTjkSc4CG/++ywm2QUMCCrB0D5N0+TGP8UN+kL/+12BIwT/mH2CQVcALgucHKgHbDxPzmKm
DRkC3tknqEKEHhDIWRzhMpbucz3+wdg2XAEbgfFO0iNxfeDCd9gOAt/h6ZxXqBGYiNtMDMC1wr7v
fIV9IX5+BWIXYQacw/MC6vePsObnpPPmx8jnFMKtZYSfPBrXRbOTp1RWJ/qNUPt+blhjILNfEDAu
xOkOFT7SnDm0ZCj9tX0kqpbVjO/FBFzcAn2Z+08+3IjDAvXiMEP5yFLH+AFaoA//xX+7xJ6nK5zr
ZtDk5Yhqbdd8y1ClVzr0Y0eE2j+JZ1f9wWu/FQ8PZ/c1VRx/hC6CI6C4zLgTUtVp9icLEYiQiojI
3A9e3yyQNDJ3g1gRrtDB693b7DXNVzf4wx8fl6Fl744uaD5duN7qNP14/P9Fhybi/eDr57PP1wcf
v4JHqaPFXUdWjoER9kIX5rlYS8C3dHSYzwzhwIlAFplVg9Xw2M8sr7mldusdHqu1ArgDL8STv64b
hNeaELXjgTwUIRRzEK1fbGw6jxRnO27Fk36oA/MZ9GUCOaCyfyPdcItv1mH77e5YjI1504G4vqgB
5TkTXUdFV4LnqU8uECYOr8GPNRZAYnc8GMPOk1luNW3RC1hzUFEmuWItxCkJ9FZMglvG4P0CAIIZ
bsvKTvYrj66mrMqllbDZ38PX4Q3Q+KeBsf3QF5UB4cY/3Z5Sq3BGzBiYWeJBjQcsusAmvgMOlEkN
aY3VhFcBgWERseAjoSg77fBjvz9QfcxHLf1MRlVJYi4t710L30Nw00KTtg4gq4VM9aPNcjTAA8IF
N4Uiz0D5ZmvMhzLbPGZX3gkZKWhBTgnyZldefMwIAcOqvYwuD4uEkQKjWPyPZuZEdZ8nrLt2Dbyh
vMFRLHhjCciKMP6+Ifx4vaKRKF+TR7FqZgx19upnhgC/67dophuEsrm6KTF8bD8RbqVytjXIrRm5
BrobOtH7VFoAdGN72BlHU8PBjveNOQgFJpS+NeO/9QU+pidGwCAECE0YHNzmlwlczGQo5wp5muvr
P4Zi6X2P7BBxiPcMNDg18IY5pXBVxELCvW+Kr+IXJE0Jn0HK+c8z3udialEdiYeLlfC91UJBLtRj
LazXE33/j4wJxa/fav++V+JqWU7oW8n4Y8oRvhO2H1dwCQUj8Q5t9LqElgmbIvOwqpbc7Ai1IqwC
SneMLdwupDykxqR+jQxGzoZ72/MruO2xXYUy0S3hFrC7kvLBxN6V19kUN0xnFACOsDNnEb0+wFqC
synTxkALHrjaUSHeOzeHFjWhS6UpJIaLyTZsD88CsPrVArQXVdSiaVIgJroGpzUe8RArtEkB+Rbo
9V/JYuJja0NtyGcjh7kT4OkEwsEvEAZWi4E2IWVnxxOIjfu0FBf6G2ETIl8m7xudMtmIyfjiDgTP
rMx/l+n8RpE1k+G/o6uhzkLU/C+l0BtmT5hocUbhLqjUS5kEObrRcg5Yj1EM3kyBuv/8MLCMQVFA
wvLJuP8jzNigoSgWXC5vrlgArRPKodyeZxBBUEex95OBuX/MiyXr+lZBzZji1808q34FY7wveBwt
qbLDLR1Hq88GtY7BKo5Yej/acqkQKgdpFaiV3QL9m7dpscNS4/7hUmbky9txVcNhKv3iiDfvnGgl
SF3zyh3j1HTmAJoj4iRFEyYoMJpOExXjfqOZcq+aFgqo47XOh6W6V0sAW9RnrFjXYzWtMWoYEUPV
he8FQw0oRlmU7/B1b5lUrMaNO6Rz3FdwWn6jJ0aORnwcQ7QJ1er460lqlX0FEEBIc6PjRAeDERN4
4oi9pPEbaArLE1amv3rw9kFkQJ0G5/49Ug5lBB6iIehSghIazI1PDrkN4lxIKGo0hvBiemKBzDaA
9WjBcRjBf8M8akL+I15VCeDtUSFiowHZB/iIFfA6fXz1c3xFk9YRNCDBzMFcZKInPJWoTUUJyY85
o++enihJA7VHnPAsuBDV0a1C5sFlg8vhs6hDLg99dt+fgKmgBjVhFtALKitxcNIUAmOoAb1J+DDA
YFGRn4MZzSS4thRYNF+onThEnLYpfRWg3RCgTsPKD6RSfRyVDNkM/sdkWsSWdW5e9NIT46HDkECH
rDzj/v75+rPQ2ao5/uowC6ir71asKAj4c5Zp1D9N9ojuQPVcgGitqwfqK2x2DJnFNpKxk7yNhnDQ
Oddh90IhYbe7ercPtHUVVdWMBVYijylfiW0yWzyn+uQNzzp6RNrkunhCX5zVTQNirkNUhERmbWRI
DE+crnGuzcYP8uWa5N14d8OV3xkeKeQzPHK8kJnK2sUoScd+20KwY3W4n3Ow6sr6zLFYMVONdlNm
EQKXVIbUe9P2dS2C3YwMHO0bFzTddNu7J7fEDbYz/Z+rzLuhasHcgXcBHsMsrb8Jkd8RZIcHGA2O
Wm4rR+pzo7Wr7Lkx5aDPvls0YUQHuQYucfCP5AQldxHr2JNypqehMU5KLCfpoqv6WL6+9PFXh0wV
xS1+hpjbKGRLfJFWckoUhIv1b/qdFcccGjj1sjopigifrUaPx9geYqaNcMNaX60PYErGIDloGP+/
JnoRjnFuToOkwvIDD09QOVCsfGnM+iXm7Pvr+hnmU7Ypcn1U5k+Td8xf9zNC7mxuzarwBW4SwFx4
EXdHmDdUZJraevVe38Lnn5Itze/0ycXpFCgovnMG81lc4A6FCg9QWrZzpI86wbXptCjj+yfQmerq
BLRDxJsqiI8sv9bINwwVw3urzEltEzMJwDMplK+b6/go/ZOrSwOTCDGicpn2yRCedX6fRTMFooNN
yfg09eAVmtcYKwp8KDBVUwh5hHnFVT5/Dd4DFsBrBAzu678IoTmLSft7nubteTyg8n4y4WZUqQgL
CN4Br4rm5rdR+ZhermUe9AzQtEaIURakt2Cm/AJ1LsKiWp2Gr0H669tLrbBrpYf3iaj4af9JOkyT
/O5ery3YbLaZISl5UZi1KDuuKMd4OcIjstHKQsSL8+GBUerb8Jtugl0wpgDZINwKSgJ3FgrwzJ4Z
6WBMs9ZACRS35oKodRX458yiC8dUY5XtsWdCdI2XbafZMImsPxpRcLMr26FzRZWmuc+rA76go4wF
K8J1lKWb1gcIGzSJGvFoIU9GeizjAcpwPHypYaYBSTrpmIs8vJl4RMN5DTLav9YlvQGNp9zEEqpP
xJlIv2VGW//cqO4+tuSYrjAaKpFiyMIJ3IQmdIfu6heypz3Azycjgk7zuKiidzoppPg6oD+PTiy/
AG8UDMDG1KewmE4A0fCoPA22u+J/2OjHAUZbGIK9yBODdG/6pRaMB1fGz4bQCVyhHw7D6v4NrUKY
y5sRpBK7v7tqiSQQvhiW3kD8d21WSKv7Y5HvWNPf8iXfSSFGo0Y/y6bjN+rnzAy4cPPZc0qZLhSl
oqPI8ebBN89ntwGerWhqRCBdHcj8nSO9JkkMT0cu7B+QaPS4kIagGYnmC8cSvheeZ3xN2PZtfxNt
iOaC84PLiS/vnyZ3KefqT7Mt2ckJ4YbMXnj86AWd5x+VJ/n8QDWKYSyRZ/+O88CcjmcIwg637U2Q
laIPEdIIxBnrU1HQudG747ICE0pwoHgesIbAEnlg8F/vO8IwiHYe02AcEA9EnMUwglCT5fCsuEqS
nhe2z2coVvZiT+mAIqH137SfC6ENLO1fmDtOHlmJNhdKPAh+KBgQ0hFaLoReeiS0AEKQRpCRwNWG
Q7lHhvUMJafYnks6f0iD0/q3CkeLdJtvGQ3mW+Sz4g0FkAIXxfZJ4rfDT2aPHx20TDw6Pm3UFVag
LpRt2uB0wn3/IRTYQ+G7K/pUFPJrHGdYYvb3bbqEqiVS5TJYT/dtvrwn9RleGGjxnCC8Pq75N2y/
uAThgDMmnotfocm8A9sydNwCBaGW4Tsajvmd9IJ6i980PYRGe3kK9Inx1e3KxbC7ryj0NO+1qIFk
Oioo0saQFMoxz7HOoKlZeERZM2IuFiogoIKDnc4LiZei3XZY0hOy3/h/CdEEAQe2I9q2+LBXbaTx
d9dHskn6yDTPoqacdckpZagSf0z7lq+hWV9/uzzEicygkIP8/5xoYG0o9a7Jh/OjmvSb9mMXA8Zp
C4orxiV41A751xPNbxtmLTzryec2rerww3BDXit9lOKt1kFX/pLLNOl06H9vs6clfKpfMvSWjFXa
3DzNjdX/quXXVf1Wyp80O6sWjLJDvR2NimSwCBe0MAc95Qgyjk98aw0Vi6IUTh0mlkghBwuvNa5e
2QgHyBYnuqCn9v0i/uJ5oD3PYeehEsrtBwzMWy8xRIPLyIBd43Rmr25Gh0+l0rSxMrHUW+lspDNt
nyiKtag/YP+nfPamSJR3j9XIxNnGYGoRoiOefHaE4qwoRxaDe4+MiUlu8w4JkaOi10UwOJUuxUL2
HrOysQ+y8GXEPnCacdrxgMdMCBWy1en3cylnI59BtHOb4qIN1OhV7XQ8GV+Y0C2ZBK75GAO4pMk4
QSOy1EjPRpFE4hXNmhJDfiph6RKfRN+GIT5yKoRjCJrEf9j+zIyJ4ncKo3vNryNoakLc5HGQHmKO
G9QoFHQYAX8r0yy+xthbYP2kMsEww0L5eQYQMeUR9Lf+/fOWplg5a3SIejLEOeNF3bUwIKGkC587
DPMQLdGOYgfdeQ2ujUCOmHVk4Rihz8iViuDdR4pFTM3kmkXGGHMsr0+jJ+XtydXJBCEDLp0w72Q6
2aO2yuMXgwE4zej3MM9gZiwRC+bAUzOvxCQ4DNbl1DHwGGGDoBcFGKQcMmj6XSa50jtUgRPdGoF0
Cx4uoGgSjpULkZ9UiMIUxIDa3drHTb/PPXCQOSeAV3E9MghLVzRkwsYQbGvGwz6+RgdnskXgLRsz
MSAXQ0bqTPztuMGbnsrDpnzsv9rM6X5u4BqC5838hDI/N9zXAUjihmcH6AwTrX++aHhfArukaFOq
mBPUgGULePjGU0BYjBrUymsCdl8Yiw4MJZP+N9+lg6eU7mhsVyjRMTQPW/uPj/pqr8PlzU7wq0Xi
X7k+sz1/gyOF8yiCm0I8iTNmuc7QMSPmqd4ek17TgoaT3PXJIGOyFrJtEp1wkj1CpVKYEbKfDQGx
DYAsDJ14jhv9B7BmbxNjDffn9DOSNm80y/h6zdjhL7z/+wChBx+NZ+lrgCBI7mk2ZJeEih1egICJ
mQe3eQgMEjQQ5ZlEX2Yqrp4NCTLQoXZgJtLX01jhH4vrYvfhNR1YDZZsF0+noAFjsbrhK8EovLuk
uZMzECXQpad0ssnTykm87B3Cux+tlz+pR3Fac7re/Re1rTKNYLH4eJ+bT5j8y0vVYPhuc25NCnal
W2hQ/H7f0U2b7lWe4WaIWbE1ho0VqATq8vDR7K4kWjtNpZkmrdv3qtPt8vp9k+e5GpQHTfffRIgN
sfGYV7djCWyV4mg3Ih9RpA1nm9H2rSK1cpkx04U+ABDHESQUGa8L7Fksv8sm136HTzLz8LG6NYo5
dysGGCz+31+/YPqaRFAQ2Uvxi76VgXwKqlOkMtPFOxc/NV9/xFkWfEjNqyCg7ln6jiCJDKLwCPk6
8gV9miGt0D6AHzBgrJy/OOH0DzMTqt9zfp8N+YTKsMdnCAce9NZsLChMeNu3SfmnEqGHp7QVXHOv
x7ULjv0oGYNPqFhezW7vBKyeSrzUolZbQ8dpO8K0VjdrSmysJG161W1GE408Prii0Kzo+/CImknU
mLX3UAisw1k2qHu2xrcWnfqJrEUYVFDnV1CXINAJB5PhNsO0Esl2RxO9UhQyiQ7kCpUPai93xCyG
1Poeu0tiAryujCrKFuxMTy4J7zLD93qSPT1oC93bfeYU1WRWYwPpnlTbmt2uRDtOsDYi2mUgdxaj
77d9eoZWFYwwRcbkHIatgUTe6gOtC0zt9wM+jGQmO6b1Ugu1zxoWrnGl2NZ+ahhBeRror4mCEQYW
PHgyl2GeBWiWKj5jS96McSdQqHChwaKf1Bh3pRCBDEBWVHfYI6wzzVq81M5VwLTw01a0xcAsKiNM
zrWMwwPaMD2E8phKmJLtV1cN1cE39euDYDwICt+QK7HOa9LwE8O2qAz7/XBUlsaWRu3tkbXBx/U+
0X0FJSgZrpkDJCMb6mCJqAXjKwoK6nlw2cONVoaxx9Wlw7rCLWDf5AQCmvqXANm8SdmhiCAfVkQr
NRrVfXBCCMxkH5OZfw4Ed8HEc0rk+WApd4cWQpiZIUmQvVEeNG1SZf6YSwU0D3vaqRbJq4IJMwZU
xElePemHRpejaSGmwWcwPFo6C8SIxhPpEazHximRg1aOwkzMWD4t0tCilqPnkKUIlMkSkRk2AX0c
O23z3aDlTTjejqdPHQijWBDy/ssqJJXloQhPUw75Tvl+hohGo5+DEgD7Ar40Hqyrklk5WL8ZYo4o
vdlanFHpGxqoAWErVCTYKHqMeWGZYrfbUgsimBAhXJGg97KjXZ0380LVIYk9nfJ5PiDtDcFDT3I0
MIIEaIOekMSCqfWSEFVcYIoZ9RwSPOgNE5pe47l/5/jhHK71RL9C0+Izoe0Dqvs31RvH9fE5fzEe
FAWeqGXHxrFYNoGxxygKKQJWJ8oX3mBXVC/jSCHpogYBt8t+IXOlADKfbMM3MQ/WI/mGd3ZofsLS
ZPJaL/9j6b6WE8uWIIB+ERF484r3QgghwQsBQsL7g/36u3bPjdb0qCU4HLNNVVZWJnWr44DzKUjK
9tST4snpDGkTlVJH3LyXsIiEUgG3sI3ZRUkm6XCBppLMhnrs+meV6up6fntL3URmZStp7l5NQNne
Xj+RcoZlPlO1BpOuv7xK1/HkYe2m6MqJorhUVc4jt9aOL5FgeyWK+Y5sHeeylflGESSBIcMJgNiY
TQeqGDtVhMBxqQ4XbJaO599ILrrWThhLE95qFKCaK0jYNj88J+c5KiNxijf59Vt0vzbjydxwIcvY
1zIWoehWi5+GR/qLk+lmaa2JuCjdsJSxkV7cJXPgvd34nlf+jl04stS45O6MUYWh2+V9gp71AAyD
4jLPr0nu+xZ7y2w+89d+2hMm/UZC38K6SzVfhVpKXe35ddeKcGvnraYXTre083rHQaF1GRsMBskJ
nEo+fdc8poeXzCjRvtPajwGdqDGfOA/vyhAohfjDviJKyefKVIaW6fBPLzy2l+PcUHfWlY7R6P6R
7CeR7kLTE/QF0wsxid9IMVdnEI3UNLDrSBcc9gYLBmPM0yooQpO+fT29aWYPPZDRKdsCMm3pIkJE
BabXEtAOuofskzWY9cURx1tUVKMOMGducCgF/aX62EIWDHWjpLoTfZR38UUZOgeBs08sBySkJ4fh
4ZY1jZqZNCen1KFz3BHSjWIAdEK8H6fn+IhqeEA4iHGOOdyrj6xYveFyYrFxLEmpIvGej/Vgu5ND
K3f5vgZxP2X3BVbrouwTYtJJEB02srvoFDZ1Ycx+W43ho5Es0/A+0Anbeb6dhYZUC+abX6y0TTN2
2NV9xCOHLut6Ip7Y8WIqDVo9zZATz1v6pZ8TKO19UkIgvASzuco8PVt2UDwDO+BZZ654KHejYnNf
S5CJUmqEzp9KHVLelXa8/qy95RoIUvnSd2J++rLO1e4za3sr/R6vpRqzRTVfiRWRspJdPjUQgfP3
Uu0t85EeL/4yAx7YQ/yYvEjJwNaDNi7Ut4R1cpV0jtlcZUlpkXCB7jd8Ko21TwjcDwXrxE+IfMmt
eFQ8A1MlUOyCRMU/awReFkLZB5nvfO2sxQqsdrFgNROxgJ0vsq0tg6PC2+LQTV7amXMdJsl9MRHY
7OWkZTIHZ+L4U44g8PcajN7gj8eIqlZuS7Is5dWDZU7leqme4vXLo2z7V7YgQg7tD7RcgHSuogl6
vWjHNp0N3tOB9lQi8ZlMdfVDLCcDXrdUAauv5PRMj5g6YQ5ZPkQ6aB3UKFWy8m35+avlbCyrpzsz
W6ta5XKvH/KctUv3HiL8xUFPH+lb4yIkVjxhQsmPAecm1+b7QWCQ7uWWyi391dJGo4nYOf2WCTG1
BagU0euxyp/LcUcapedOEaV5x9pR4QUf+m53611yleSAluJGt+wvdVI71WRpKpf3EwEz7L0qOIjt
aimlqwWsrORXCLHnXeUoH1CowRrwAlV2DFlYVNe+WZjmbCPX0MS4OpcvHt2yHN3Ld3mDMY39y8ml
BBPPIlKSxvz3vR4DO94ddsXLHseAZF6KO0Jp+2XTje0ak1gtsaymY42THdcWu6tv6NlIGSblXay/
xpwiO7vuYs6hx56YTF1ZF5ZX+nkT5duirDJ91wRwqJzNM6WUezl7rhZi1c59V0s8bB/MRyv5Z/22
qZo1F/KAuc/N7jeJLCop281uj3ZSHXcxgupq/rjlign5c7rmnK/KdmrtsoR0eTK3hetDCej4tXpf
1J8UqVm/iBtkfPb4RIAsFxJlxYoAmd4651vv5r5fBQdxXU3b2/B8y5d2H9vfy+z5FXXOv4VRyqMq
6xk4Uwpk7WirJLvwEf3GZ0fREWSVwmS8dIvVQo1EzCzsRr/EZdOdam4titlxdrz9PX7mggAyTi5q
T45Ir9hEb9oaQCuuKebPKh+KvnVMugnroHKWawGpmlzwYX3QkiqE1M8SlcRXhhhyDwN3LcrHC0eS
kHLlcWMxo1Tck+UzyBjV0+aVL9sEbKCHQwVYUiD2IQ3BXNMvqkkq38yiyCQrEZWKZGXLdl4mkq6L
48H3wrnY76lQhMRffsG9JwVOc+1n211+2Y7/8p8XPFX01eevPQnQtX9LfSV/IfVpMpq4nhgUUkdG
1tdymlr1OoTXWGq6h9glmneqA6Q7nr1G9AVyJAWAVve+5k9EVRljVn2ZJ7CC5dWCXBRQCo+4wfG8
1ny0IyVyYrdUBDgleCv0JgqAqOLcyvA/sPWZ40Yl1xWHQ+gWmSj7Fy8UOSajFTlneSOEEqpJc/Qo
E/tavd/1RgnJQ86gQYgHcVlesS2MjvHiIWZcVydWHRGPHhi+HNTvxpoCct1JfS1tmp061xi/DDj5
+uNCsPz8tRivfsH1YuFdJzVzgS7Czdgoxwt0j5g6Qv1ErrhGyIvKhxi9VAHbnvbnqUNp1wIhMl18
ZnsGb6xQ5rKesnAO1l/P+b2ni8c6okwR4XO8OstTqU1bjD7rKRFCUj12JNTyYUpb9QgQ2kGov6av
P7dBJjOMgyWEUrZbO2SifNhxOFNvDWHaBp1K6KQFkpgOYQJVKvUCZ5bHqyh7sCcIDatNoqEPupoF
fRRKCjSFEAqeNdxDArbkINLmWSdUZfDIUgi0mjoolvdf+qTizJNBop7/Al11XRKQSQRxx3aHPlNP
ZV83UW3DuvpSUmCLgUCiAw9UibSUKS1+iX5JBDR5bAmf1BeoPTGBeikjmCmEU78oKbmAjNi/zi7e
BeQPITd0aHuJkPkWPP6OH2rOV1ztWGipgyKsZ3Dz93PvNgBr6gQ+W0P5OqiEjvKr4NqVMriuxcO7
ijplZVd5UIBwTngXB4JJpQXaGLAQO3u+/tI4Hv2tQnBavH8H0mZsSkUEjU2hyvXuEDdrA+qjRrDW
Q8Od2Ub/OLrNYTWGZq5/Dbbqai0H+svfnre2WBeQAC+Cn9N7WN7q85Bp7QA/z9kEK6Fwl5RkZR97
WfsxW3+k6rFUoyDpSx/a/fNsq29FSeXWyUZvubu2jKJX4I4+HzVNNnKTALTTAgZprXI8KVoxRrvx
pj3KwrlSElo2nyCb52C9GBceaArkFVmZmAmbVnLdXeTaSaYTZIIy30dSSAeLcaHQ3B9KGVWvtNpo
eQdjxV2wLQBGlHPStQT36WOAnewbL9usOci3iSOaIrlS3qK+XTRhf9w49+YDFpaeHEpPUfm4rtys
Kfv66RhALLTt26NpJV2zyumebw1t8blYzSEj+wG+oSjJWdyQwSpL4myyxnTx9CpjCEEgU1kaN4uC
JbTErzuhKJ+z+5fOVetuVkqeMlqNQZwMyy1aP3G9sgppOlM1k9ijT/KKk9UMpeBMJQlzFsCOU+h3
hLYIdinjCGj+IUkqwIZiknsbNPBSFMeW4siX6qu7ag6/cVXmDbw61s5+QlmRFpxeeAMrW1b8xG5Q
aeQwvMsGl+0Ltx4Lq83hWDnnq0ulVmv0DYwnhK0ENECvEa69aRQvPd616bP2UHMuRs3Hs5wDOOxC
uVAyLzQpqAkht3jtweOs7HVqA1V8WWRT+erqWWuslk0Lth7Q9KJORFbT9wPfxGr8xML72cpxk6VT
QPkFH+VkVhefVa6qy4r+SpZIHlOMRYm54CNq3ewJm9oeKUscmCo6F3swTEJtkBm8KM21ucJzVnip
VF3ax0pnUnXIC0zgblVtpzlMeTvjgTd6M7J6EMHR9WgxenkGDa0hD/hfuNfunuTNGT2IS8N8QXw7
nK7gYxcRuS2UeHA/Fe4Lwb+EOWIyW+0cBziByX0ISD25rSS4UIs9q9GidtcMqkElV9+IlTd1AFiW
Oh5SVzI8etmQuPW0Z1jPSrxxI8sFg5RxEbOLKtUcc5uIZ0iV93n6XL2sG5q2xMx4b9lHJX6qZqmj
HCvRtX7R+7YsSqVL5ObQx6RMOljeVnYsRHeqG38vAC+zu6+XBFPuT6w0VYKLOpWb6hptFCr+ryr7
rQ4wNe5LeG1xp7+4r8RJxfFPecsh6uHHpLVj2w7ImxcDiAquMf1qMWDPMThQpdhlhTWqfBwFFBZq
QbwDz05ST7pFMVKJHXCC04FwpD6cKglTnuwfIjSrapAx1IZcCO0mbmf+pJUseK/e+ymLFdeZ1rWr
oyhBXYfZwZtEWIhxH9Fs1GBEEB3aj1akpGvJ11lHtlMjg1Kj8Cr2ga+V0INRGEmtsP0w9c7iPGW+
B3Za4k5uWlK3TjJyKh6DqSJs3deunxyGZL0qq8VUWeUg3eXoIzbTWXSbbxwklLBAeEQnglt4ejSZ
p3U3aGLigxVSJmXPkjOLs0XSfSK1IjvGSwRlJaMLo+QG6dSzX4COPRCEeek35/e1JslnJX0r88ON
BOe7ckcOpZkXfsFRLZYEDoX3YFwcxXsIvGR30qGP2kXb/1Yhgb/ukkVoNyhwEeN38LHqQ1WWP+lf
1fvTr4akoMFucQhN8OrcekWLA3eO0Z305MLfHWmlbBlJom4k9z/HW+sAkCm8xwhskdLYbobHRTHS
Q637P1mMGVsWjNKje7aKjaiIfu1+9JVp8Tf80uhnRozN1/7/4DZQTydK64xRpecsvIDAwE58taCt
UlR+eD1KWc1iTkp1VRGHDoWCR73wmwoYRzF58znXt/uREGIyXo/GOzm9Ur4bIVWhb8DeQw3TVFd8
ej2Plf2WEtgdJTL4NKGr7JI1Wevl7+kBiOW1UEAiDBQigOz1OHL9ZcT9WWBcKQ9wUNteqkX8C3mW
jJurS/ZM/z2sl/7MMoc8XB1B0DlqhMACJkUTjKrUqYT8aUfwBIFDERwL81qzeMimLNRFNSJgyjH0
iwvDioeEzjGYXulploMHbGRoFseibrukRcuowxtk420FDfxw5M8Qi61xT7NrCQaWzM9urSWpNXlU
drkyQu4xr4b2o360Tt+Gtx1E8rHQapmZb7qxy+GtIFF8xvjiFdaf+0Q3ozAiJ5DEbxn3wtsgM0tN
huXkn3MHyfvZg11G0NGt4B4B1YE/rvU5BF7Zn1CXeItOit5+zVonSjzKESwATOcdC4EAErjNx3l+
+uxuJsaC1H1nLVGjSKQ/84hprRQttK8cTbLdODWLKYi+7d/O/rt0tOein/BCrJ/5Tu+FV/fO+cMS
cXmPPq4dEWdhJhjTc7j8Zkv9eX3HWrl9XN+XP/d+YrAfTYavwa137gVvocGJ2bF/5YfKS1mLpf3G
vNTbkj932YtFPfP7OLq8Z4ep9q1x7AV706j37E6GmfZ+BNtix+OO5P8sFLfBFpC7eVW2z1ZmWVvu
2rnEonrdq15BY3Xoqwk0Xr1lewL4JAmzLp2kbFYsgEBobuEYbm8unmY7xOJ0B8x1mVQS1seB5cdW
s++h16S3oQIm6t7ly+nFu/vohp/EsOqKWA5oH0YkVVXFR25jkCxey8S9ds2llslDgOUCwfDv2ONr
48TBnsaa+s+mq4opXjy9y7ba69F6ZJ1IDzOkeFe1yXw5jP8cu7HOrXkdxT+uexERzTIcWQv3j6GV
tQoGOpnBZkQYPSaGL55Ml+7tIzsVvECHgld9IMGvwE63sICBUyd/1q9J89gzdo69hdz2X2/lFtWy
sqsfRFNv9/5pfP3NTwvkjIXMY42hj1spSU6pH5/uR+fBvnf0TO6f2pEh0yG51Cqg3qu8MYs+7tvK
vZueToxkJVOKUwCqauiY1psL07lUsyWUqd37RUWCqgZozN/0EtS9HuLM4nJEwH7GYCTDxiIoPW5/
1pOfrNJmtB/nT12X5NxlQfooTQoXZ16sFdngi/m6JWRRKHmC1+6LxgzKIlpXpZDVLnRopceJn83Q
pufr/ixe/3bT2/ep8jkcklRr+W9XHLZa7607kvwQMbk1HGr5yZAGpPa0opzfT2NCjWLz3eygK7Ew
Wn3ETzXowmVSindjg7xh9mwn9BC+WwpRpXUfFT5ijexXNH50aJ7QeNGmJx+wKUipf8ETETRS5jmK
vvU+B8RzGf72vR4jRGWAu0cNMY8ZmTI/+DrfmuEK3mu7RG1mGB2rKHA//3LFpm708mH4KBeKq+Dw
gMVaaOzKc/e4kkZYDU2Z75m3/TVAfRG/yCsbuAJ4vi/ketBgPrzF/55Y7nnt0MWND/i0a2eUOSBE
i2IylKmKR35oIm42egQRC//a+3qM9MiyxUYuDicgAqVqqvhY/aEyOjV3O2P/AN9+7b42s8Wl9Opp
9iKPOkpxcBXhPvmDFgtK9oW3dHM50MMeLJk+Dv1j7/a2GnMLnOUpnXwlvgpfiXZySEr8bf2W7+GA
jq+d+K8Kx/MzHnCO1Owxs1G+ZEzSyZasjEXV9VNy798whOMbf+MQTv1ex/68W7vyjMk8uH46bO0G
bAY9Z3TrGfaxGXDlOk5/3vtRoM2qibwYpWi81w6TC4bN59ZttsN0/OfxCqxYvd++8joBs4Pl8PKT
fkvOtzPFMLIIx9miQ+mauJZbEyhTr262Hf/YtnQYmvrzpLBihucWv1VC4RUr/vO5rC/eqcrscj29
Idbn++fJhV9/c+G8YjNuj6NocBtk//aj9HBn7QhJ729WGYsivXjxN5SsIKkie8IL1vH0s7aMl7NY
H4RZkMM/l2+4bBzOA09WEZf1711r568/4oRPU/wdzvPfV1jQz6P7OPkZfZzGAsCNCCKQ183l3Kud
QYXh4/ioLh6V1bZ2RqlIVs4fKlaxr6SxnkUExZ4Jrek+jhltXiOkvmZbConOdGl9FyqXnwd24pbo
an5obYpJL+IVa9N2XwVy5KdOjiZGflNOJzsWgYcN/1oB+o28eFk63msX8OOqzLH0GVUtPN5kSTvQ
AZnuGVrmAlSyoUdQ93B9PceMEaHRQsv0r7hSXFhA4Bldu+5F+jf+azUbF76OxxB9ZxHiUBiSpbjI
np7rA3c22IOF47gTe94g177LdVHLTdUgcpku/PJovBqPgVAFPypZqLwGsS/XJbqN/2o138fNvkS+
+ALQeD7gPgnap1TopXtvW0nwFG6dRyLIT0f0CGpiTzePI8UYzpGeMpBii2MVfks+ionBP6si+EiB
QNqy5OfP6b6aa3mT07qP00NmUxp8qtnp7NJ/jvc0u/2Yt3Y5iZp0D2ux37vRhdIy0Md2Gk+4U38i
68Mk87/ZX1nv9cZgvnr7iFDvbPsMhgfIA2HfngxN257tDPXlO/lpd/DwLvvytX+bI3okhy47MbiP
X41c625XN+/WuzafYjdpkB/mxQoecWKgvX+4DzYmfWvVba4MR9ajeO65vS+/DL+KxDNA557dU97Y
v/YfH+Lz7U9+6JUuyQeVtz+nftiHqCNOnUgudPDfLMH/vExdWnaKm9vf1e99j8cL8sOVmIDByPaH
pe3na5Cd3ru3Xrxz717er91M+zxP+Nl1HM0fH3ntQvPjKP259OL1j3OZ81W24cNjoctm+aRhCEzC
MfPDxCA5zU6dlRFjEKK8yEnoHyhi3EIyAhFDOQ/v9Vi84zZYtO79cB9Tvk9OY18Ri7mzcCo9DXvm
8D72rgz5hPzQdSXa3u3mPru3Nx/97Ebze98VCWFub9Hcd5av4+jet39/3HrRh6HSTU6F1Kf3+HTS
vHSPveP8bGMvtFxg/zw/j3SrDpyAuMEiORm6KELMrUzLFfz/QWW81lq6/dlRMlDkjHq3D6U49NnR
sReCDXYVcOdR1rBwHZducphRgJ3fcPSwUPvJaTTwstCgfK/Fpz4mPTTZNnxJxViHqWbla/DXS/X2
7U33Prz3BcKL/gEm0LkHv0j/6r40AczjVkb91x/bPwKJ+hVSam0mvha88at7ayW6r/fl17Z1Hy1n
yflSE+qikWb4kHzLvMc+t3/Xn6ykNtmLvoC+ybeoeWxd7zLbZK9g50ltkQqz1WMryBffKVoHDWRs
EApCyeqznGqSDqkEJXE4fuPSzkluph5nMVu8lsXu5LbD36laUNe9aFLVzlo5Vx7aV7Mf12r241I9
VxI1ZC6sNl2xgrtKoNsGwq2ssXwr/YTG1tDWKrGqATBzrJBDX+2qpARYztGovox+OHzzkIBDYc9S
19KLCmnSFnvTaQrCKEte/C5IEDtOQ3f7P0MJpkSVZG9VCz2imS6UBn7+me4xrJJBS/BwPtAK8Ift
Q1mDFdu6jznv1ecv9CTqifr9/h1V1k9dMDhFrH7zoz3hPIJTQU8QNgmusP2iSgf3quqAEqPuaO5y
NW5SiqJMs7CreWn7P24IVnX490DohjpLq9tLqKHVoll4QSBIq2qWEKKbt9mkrOO5tus8tCFTDfiw
Gf+3fQYrqgtbpEDYmDV+ar2fX9UBLdOLimYHXC3eDcGz47dH4U4rVPleTQ4AG0EZTUoZ8FxIizgC
ym07hadp7ziGn4cfbt5NIxGpIgi+KkDj41S7/GKmKKPAzSHEgoPVWFvurhP2/+7iE/IOoIPPS6lu
mKD699QwjhiU4MWi+6XogQSt9ABVVgh75IoZrMlrJX+r8Agj73zwrJZ4zJNGUKc+1C61cKN2nfUH
5rOWYVrPnYQI6EIHYeHmWmxIb6Za189YJPDJtKIPe/ainmrBGTBN3ICP1CwxEwV6IDobtKCv9Jm7
Ks+AeZP/atf3vSeSwkwPG0noD75+nt51qX9cP6WBuS+34dmhJYqd/pYtXWseXXPTKsxO74KUFOuv
BKGGcKKQ8/WxXCVKhC3mTiF7+EvC+MA2CsBk2EnhM6u6nRA7xK6Y/h0oOPkG940ONalFcA4dgTcr
7fjxkRSfLL/DghzvJH+1zNnN/J3/PTveR9ja+s/fqCcAQdMJ+/Fb9jf/u/xef+d/E4P1z/on6/+W
nWc3/SkweQwec3uGveBHAGB9tYHZ7ZNTy6idkc87WlJODcnOO6Abcfo5wuEkk+vwVeiunoNngXYC
MTVpVXwqDVmODt3rVAJJwOJP6K4uB6DbFv1kM5UDXqanaeo79iO8z/ykm/la7FuGKbe0SUTz61i2
zbH43j/O1+e3zHl0eN6a9/2PdDg6oKsq4c/j67/ldpTcztP/OJKLUyu6VnK3WvY+W442dfEQIo+4
BujI7jwTvecWrdSqkovPn2QmhRvpYoPagCSOQXxMm6hIYPJO/PQ5UERS3gPApUkabiuvRRshSeC4
1FW7VU7qJPade6plDtev7/dCO4q909N5kAi593LHhpgwsWyR5nkthuZJQXKy8sZyJOgp9G7J/kUy
d7vULugAC4CAXl5BOzZigUMPZ+1NeZGsF5a1qtaj4xVJTxTyIPRhx15+EQlKZIfJaB5P1DPtZYzT
dmW7qnmawrlXtnIm9tm/xsWDFRcPvscZFQEWvpQkc7qWT0kSjuPTUjrrSd8T9Yn206iaoGCJBLNJ
Nrap8jVbtf2najayFOB2VU5F9Q2W9/X8m9z1PJ9sNXYjNQkXZCNaswcLQJd4j+1DVNXJpuZYCHU6
0clAaHC+dBbJRgrJLsRPmeGFdHeqFi3JBOkt43BeAlIBEuy611/YYmb2qCtUpL4Ys77JLnIzTQwA
riDBsGgm58fZFjyjFhHynB/EIb/HqDDQMyq4cQ1YnWiGbbjbVLKbblxdA1InTMy+7Rdt3JluurH6
Xd1LViGFAlS0uqckBkFqUjVLfPGfdPGnsVQ91Xp2UzA80vzTTevG4S5XyT3a+6+0SRHszVbV3Iy6
2kuhsMQYUIycau0wN+wnimMiVk2IhZbHt9Td6B9m7RlCCpouikLyZ/ExQRStnFGINGLnUU4abCqu
CuVNVD2kwGVl90Kwp7ejmEyFHCfXfbXOXxrbljl9N8Di91ABIEcnlNsV46q5vUloP899LL42ZAag
7rvqJdnIsztLNmILa+7pLRDqvkS1p/xXZtHdL1vPzHviEqi0K6MzKvwo+DxD2bV92TU9xHv63VEU
tf0dIu2ocj21VtS+4xXtwEmoH5mxwaV76YrwxL7SEOMiTsBBaJENmFF8KoQyllNY0OxX9LlBk/7B
JaEehVLhJvscs5mZ+jkw9YSJ4ZPzLQeAcAiiHGFHMUmfTza88nSoBIxmH4oL4j/HVA3gU81nPvB6
hQlIPjtqC4IzI/aYrRxXFXdfVAaYUzZwWm77JEg2lsTjfpKRkzk1Z2/8Sr4eZRE8Yq6/TZNVvJQe
bkf3178LmRTNxogxrDmZDm/wuai+CUQ/OCWBjXg5ziSOAdeiekSY1UtBxDxV3r9aZjs0R3yFNs6Z
cIUO4PblJrXErRZNatFFIyiov0JkK9z2m4FU8U94k5E8ec82qS3QtTFrjnOlChih+7JRijwrFhJm
Lj/SJZ9k/juw76VL5vGW4Kwdy29li1DSeDVWVAri1fXQZbAPN9MZGpvehMVtq0gEHDTMST3FsWqi
F2++gEhTd2/y9wpW1e6L6oDVynvDQ+Ymq3bjIZrP0Dc6fI+y5+JWLoxyMkJWu1UpJAy2239P2Qug
hcaaI3isTiD8FtWZbI/bIHTLVOKFkovAADdpYv+SA+uSCkDxNpMDDArFy/A0LXxb6ONDn+z/Xrge
2T4kYsYJdpZCBd2gFP52eBxO9ShX8GB99zB31dRXOnoBiCXPz3gxRpxxWED5vRP1MBY0sv4beRbF
q45WzRsGjmA8Hiqqztudd52Ke1csTGwRD5AcHDGOatTeD6CIcx+wnyvho6/ZJcPUGLo5GIdOFbLv
dHb7MgjWPP83lr3CIDleAu09StsNSCPZJV2VM5EzTekXTXEULRjOYC6rkx3x93Kmwqow5x4Dx7CR
n3sIriMTzD8lIvepH2jvmKeHEOhkSVcpisFrsJ2HOywq7ZtqvsDP/fjw1c5V70aqswmjzb1wI4/z
279HHspV0vrp0x/PDFgCoPGNVc3Pw3NwxGRRdmeUSkr9xF21CpwKuMp6aIsnOZljgm/BFaAmr3DQ
88BT50EiIjAmDd5U2dlR+zC3pg7lOr3Kc5UvhQIVWwEpAOg8Wepo82qqlVo0nEKCiNx+sOnOcaPr
h1amwWuyjoNQfhZD3W4dnCWgIaXyukRZjhIIVcaK0vwgGEwon1BYSQAPXmUkEP2DqnAheK/CguxD
nmVx2SFBVmrRe5k9vmLd9UehK4kwE8pvJFIq6ofb3qm/7j2ndDdpX7BfLem612CZrhSqx9H1N5jS
xWb3ylxtyFyLf6JB1y8lGpfNxIfO8/7Fol3MdvI15YMYbakX3elmrpxyBQJp3fmoKZVgyBHEWiCU
1UXd9j7hi7IC9f2D4h6zSW1dW5TvxZQMOuQU2ipJwmgp5eTgmkuF8rWOWFLzbzIVJ6IBlCYYoyI5
VUQF3V3xbzh+lqJsBbBCdiKjmCmzkU48ijODqZiXuvyi9Ja/ujLw0ic7gVr0pKT8asXf8uJcOQZf
4H1dZrSfPXs2+Eaqzcyl86ze+ZCf3tkwkwPC7NU3FnWmUT3E/nl53bElG6EYlOvfe7GQQ/ow+3cH
GirFatF0eL/WZuSlHATTrn6FYL0Gr4aplP69DVatcw+owb1WL0k3r7CyaG2UeU/97U8WiJho36AA
k+F6dAKpmAkUGYPUmkX90j30b3Y2fgiAAIhjPzE49A/9RztUZyJSZRa8+haMoI6v2pH9MyAXQ+1K
82z/WM68jTfD5/DxTZyjvBui6rSy49PXsk2feKvxW0d5CTAEyjp8SksiEH6sRTygvPyMaC7Alvmv
UBlR1+4uS+f2q5xvHnh+x3mVn5r06nWPdqNDHaXr/LUitK9XRJCw+Mwx7OMZm22s3jedLCED6k4P
WdGkke2lR4hhk7d0NdXVeU/8GWdJFu/vWlr+0HrogxdnU14sXvQDRp1cc4fW1RTZNqm5Dq/zzZwi
/VN9kfJpF+m2+fpLcDO8tPMfx8p1FIiNLQwdChY7yRoYtoN547HbvuR3QqZ7zc6S7cUbSnkDMrYK
GZv3XTvocsU/NqG7+NhCE+3dmpl+/iPq6LDoxBp7Xkb7FrO69mK+mOdepWicBJfsSrdp8vvKIvxv
Pbyd1XVLgYqW/jg+Qw+I0FO/yWQulV/9nn7yOFRz7EyT7D3+4TdC8KOi/FeqH1fHb18al8bkZzFf
T3Om6c9ymtSEI9/5iU6lg1oW1nGy/MIdF6KsSgkDXKEyXTkO79jjvZss5nszj7d5xKaCjdvkW2cE
i/fmtX2iIK0kVlsNjqR+MOHQqqAU7exbNE1MX9PjitLzbbiKKnnXfm1OCsVDgZpBFd9K//w1YoGp
ZW3Xz8caMjEJO4z9/PVc28BLbqplJ9ZHD7jlq0eFXHYXRD5qk2bGnSEeqPJWUpgbpWpaQxVnz039
/4/+zrIEi9NyogSs9ztRQbjBM4gTCE5WAesFu8oxEK4cFM4wGSGYgRwKenhmhb6PwU4u9Ilzac7e
1FK1bf84vWFVqL+/NFtxLWEgT51LPCyuhwIwe3lff0AUMOlSM7y1K4bHOHXRRlHdfkDtr79enHw2
4QkvHLRPEL4e8gC6Q/hTX5ZUKZy/+6mZhBz1CIv28xhDRabaqVP90knNJFUD5b2mHkHHA4GP/Zzk
jMt4O/2SeFUu+DVVHGnBJIMz2keOxzVUukAYBmsBNUEqqNhLZZ4xDadNhI9jFTcvp28/YPLSdzAI
5snzN3cpYTPI1B9g7octuiopyG4qVzL+uEbYXvv3y9ir9fKssUGVGd3hTFlpxyx3J+QOPAthC7PD
WIoKKyjM9m+F2WWcmxXwYKE1Ks5fGXwb3bU//1B3pNTTayBr341jX8tv4SEgwJeDoa1uFCECT3Z8
endeeCABJfgH6T9CgQd+8Jn8hRfkvqI3FwN82L+lM/fidpBvxkv7niBA0/e1A5yGR7jbAUu4jHF0
r+PDO+wft9Xi+pb8Tf7CQ5Q54MVOJPq4fRzf3uKd5Xdhlvw8jBUUPjOz9cft61RT3yS/OGEB/2rr
BWugNr4R7JUrBQlayyOfWlsj0QOqaxnOCah32LcgQR92rAq902gc7MPf9YmrvPpcpdgyY9cWoCH3
/SivWvnhJVfa5fAwJdPZgm7TUP+w0i8biwKWbmV9IgRT9pkH3O28qkag2whBvU2L0r9imEjlOXZK
YmllFsUUHxtjYrpXLGFVVt5HHVmiIwouX/eq2Ft8nyyUVjlTTytawHoBMriqahshJmaz3n61VRsE
iyJFWLgAjXqRKpCoxinmFIoH+V/xpm7x+W0uDQwXb9+ST0ktxDwyeWcsPt7kquKrQtRwP1TJBWeS
JXi3cEj0dpt7ONFcaAVgH4P8Bd5CqxDkUtQQwypOC7DU3iyIYsdF+N726EMDYq/KJ0CTKHy7CdI5
OcN+JOyScYn+vHm5qr3Qmbcju6tI74XwoNajXw6HJcjrhPx/PxJKC0dVP+RkPmokeRL0+zY7LbTO
8+xDlJlqJ9q8IFre42yv/RQFims/mrNjah/6brxzFs2r9k3TKgmBzLEMZ/VM1HXOehfgqimQ3dQF
ja7j1dYqFK+mXlUZmV/HkuUdLwQZWe88F+HH6Rnt/5V8HgHfd8KXVC1ARJ7JEPgU0k/In5Z4ojnp
UkBbJIRuheIxOABVhf4riD+vh7a8jlcP29DxGpKqANKUESjSr4qrF44LZH3jqqSX4n5x7Ln3YLkO
r9Tkj912K8kcHMar/suAPXmFWDfUm5ajqJEYOD8ptN9Kg84DB5UJSmD0xAl311mpXEUqYRw9T4FX
J++SLR4nRWlnyEoKpN/Lu3RzL5eTmiq9DO+1kAZlhDv7uXs5aRy6hWqBYC6+x6Ei08gOV4uBLC12
eT++Wo+yR3giDXUrqbckh2t6wj6kKv3oFOmxBokhdUdPll0wdJr63ZU7djH9p7VeLVZdabOr7/oy
ohvhuCm0SZSk9umyXg0ppx5f0Msp3XRZ+b9174oO4APAS2oG2Wr+jwKJet0t4EmpuERBc45EOK3T
lvWVZ7DpewBZEkJ2Mqv+5d21SxQzpKPlP2KI2/fr9SEZeN1qMQBY4dk6NjynVwOkE8Z+dbkqe/IL
jezUDZvn14e+6sASQiMgdVFoIK7I5RJoDRO0qbdnN8HA1JyTew+c9a1t7t+WNT3Jp2526Ek5Pxcb
R/RHH6RX4SOuFTDXulA3vuJblTzNnHnh5fLW3PWzxLH5s8pyX0UZ5WlbNyOYm+mW09Fg8Ii1NYOH
QWQ9yGikmJ+jStKKmh3esUS9pRsmZexzzcsz2TnPY4meuuV5cMaDAKzstSYLeLchZc1vGou4ux4G
IDKvk32WdxY+TIhG6uveUYp8hJFgOiFRKVRphLLS5P92WKMv68Bdgx/qhzZ0k0FuH4dO1PYK1gUN
k0ZG+ti6n5Yhx8z+XYeaPPJnUVGy00HOirEmUNQg9IjL92ftS9/6Ib+V8jsSmqjmQuqmrf3AoZA1
AoiBdCx4gRFSdaTSaTt3a54cj7Q7VOELaEK56qYP9Xk4Ep0XlZ/W9vLuWJbEm/oP0fXJ36WfiQM/
QLGd+zBVRjSe09m0kMYr7qEH/QrZ8LZnSDhuengfwt+8+1VdElsQvwItTPp6lhyF9ajtw2T3DuB9
lyneBKSj66kfB+khMqUidCn2I//ckExJlaOGqzcvPUfPALUaThUfGkeSWM/PwjX588mR4HJlZFox
SYC+wue7WQYCMqwHdr7VVtpDw+QjegeQ+rNQIGEt41/xU++U7FjOJ9s6dXefYWP5Du/Rf9CC6KFC
WRHSzXiq6bZgESiHDhJ65RO9Jetwmf6ia7NYJN5i0sKBFSMyAVUpoUJOsy2Ir+MNSYvIxtxqt/ar
cZ+6IhzRaJAMRMbk0CkBGFR8vY1IKtTkON/Ona2bkx76qa1p0YpPYSIKVAEZiVeOjRd05NxQI63G
K0l/NP/Vn1PS81QtLf3Gx5n8qfbbJugi6DVnqv+j6cy2lNWBKPxErOWAArcyoyLi3DcubRVEEZzB
pz9f2f9ZPdkKIQkhqVTt2ruDK+Mm0JSHvw6qwRqG1aNXxA//Hh69NY+hvIeZ4b/4/BpypidHfnj3
4X/A2NHBciIF4obBPHY+A3QCuTBOEgA63/PkWPlJPKUAWAQEi0HyPUwCx3IdnhEp5TPQA4qRkhkM
AsWiqErM7ZD6y2WxdLjDwfpQDdgbSqMoeR3Q/R3YH+QiL5ioE4+8NDipr+HD55LrQKr08rls0pdW
S8fIiR0HhQCsp79zP/BjQ+wJWbhOXaQNUhJEnhviHchSCSV2h99CVnv0Ek+uJ59zBZI6vXJ3lKXz
W3+pCG/ffOVXmLF5rDi6wZVVuS2RAkWcV/pN+LN5KruU0v7WZB3IkSdP6oj97KPY6kjnP1hb1q7O
jag38p90pdT/e63E00lUJQhOl0kVWav+2vZ/50tl/r6k7zlKKt+GLrwFcaJQ3OJFsZtOhTflY2Fb
Wbha5sjsMDhk7Mjf8+4ByVWDd+XCegDrB5R80gUyjEgY+F4iW8mxjK+DikemQvQA2SGqSbXtPLxx
joymtdSWh5rOw3krnbg+oP7gSZfDsUtJcnOgFGcs0+ygye1Jvnzkf9eR48RwoFgcByLyIA19+VIW
pOfUqOLM76CknO9N6sstkytLPaW//m4woyrM48+AscTAk6vLkHkNYD1nBK4Dnu1zJKTD3EwZdHzR
43L03/ivBtTj4fPei5ZJOTzMLcCO3Aydp+Ua4mGUUSsPjhTJw/Lys9XXeyUjnGWSIwlThDzh34//
xi3r0zWW1n4Gd0qpNzLwZdBddjKWE9pz87tc46+/pAf0f237trAvw02Gzr+j4qZFoglfPGA4mRjP
HT5s2N8HT/qGJkiH4b799u3lb0aQqyT86FxTjpJWyh3keiwQbG1eNFg+lifn+7TySLErDpiIpUZM
esyXa/dHHuLvB/JASg3/2tCwv52Hk96XYSZPijiI5JV8yRMnZTMj0pO0hbqTy+iLfer91HOqShfI
oJLbJ89HEcowYpW7hgJKkXt/D//6Tu5Y0l8H8njJq78vuTHroAuRK3eOvpZjv/dDDpRWyXAgS98l
4io1l1JkYpG5MLtbt2k1KMJzdPPzOI//Jks0WHglhcnwlhsh9ZQHidMO0nkcP71Ny+k5oiMhz+HP
jX8ufMkHNXxhefzG06UCFQ4FLCvLCTUuGKu3afF9qzkAZQSvGNT8UWN+iVokgczp9/dGSin5KeIr
vjX5eeCEk2LQFsNIwvcWn6gulkvYHFSgpAlgxqzC4op7EM3MY8h6plA5TCmPlWiUJw5IcHJl7h+7
IvHFOrYDIxUTnfGPTVeEgiGb3yJIaphjeWwAKfMtC+o3AgLfN5jZiG1XARU37KsgXKJryFqJUcZm
EbCU+abZhvOI6H68q34GiBOC7ANg/lOTNQ0KPdzAAw2Oa9YVAzXHFc8Miz53u3y5ZPTwDfMQdSWE
homIHSm7FiKLHKCaAKvJ4TqvGIbfq2MxUGBj/g7Zx0OJj8YUDwSXWL4PXTxxxNKzHQfzfQIPy1we
YaE+N4W6kqjLhtwDLsITSXQBIzDfwFAKLwNg6GXjwMAn6lBBYNoGKc/+MVdCDBx5GksMgjGgYv3A
mCbgYCxbJ7/esKPA/ielCIokeWaAJsvtx3DEFf+Albc9uMYtrU+YinkDYqE+nD0Yb9rdL3dD7tNr
ytZMWV5yB6M/2x37GQ5r2cV1GXOJlzGPvTDKSv8+pxIRkw3bqXQIePfFzkgnzY0rkb1BBiO2iN4c
cudIlsJGxpq6ROxIYS9Po7dNsplzjJVfSJTe7DDYK7BnJIyxgkFD7rLk4QQszJzf/vY8BimuXiIS
Hxz97inUfjGAMY26J/+YB43N/Wi2TzMWhMpiLCmGy2DKY1IUaHnnGQginhmC4WkI/IAOeMAdv9RI
LGHkfRBX6+ELEvIRbukZkjiAx3H3cO86WsdOydU9fDo2UG8u9+1SzE+uceo6GKfo6vCUHegxin1h
nFIJnu7OUufmf5RRQWyUSNTXzmQw02QywahNR/ekQjGt+vGVu88tqVoWd4Sn9uwpS0rnaRFKEZT2
HoAwOY99aBO+b7jFIVnQSZ7opTtyThRIhA6Mz4tK2NRmAECQdRauJ7kamQFXXdJS+E1nglPnmHr+
3NAFSHBIDhvTOfbxkvxD9leFEsJgwq1cKzatZhRxPEYnPUVVsbLhR85eoiWUJA4dkXdltDxYXQHU
3X2axfaJnSucNfMEEn3iopJ+kFsMWBY2uhDiEZpikF+iSGe3FPvJLagsh1aR5mKrgpdigf23Bh5j
TmPCmtK/dOA5em6w/ri9eSzTHFNfbmJi8+TLSCqZdIxlHpdTKNe57TuZGNkcroNnyNqD7XoZ4Jnq
BsZSJjAmM7xeZO2zSFngzdMojS7Mq8ryHCnLalDPy+mPzKwlcyoIV5/sC4PPnhu5Ht1GjX4kYCcz
sIRYl9eQt7IdsxqWP3k7FA4hzjRDUqpFJaXomrgNgQv5gZGIkCpTpUyW/95lH/s9EBqs84vBlb7c
N/fLWKaUQUlRtqsJq3EZY0nXSs3ghsSdzPU5B7wtBT8RSKC+lCpNIDcnes7VANA+JZwlpwUxZwrU
lhpEyfcNAVG0u2BaAT64ec47y1OYxMdQbmEGi3XtopVkI9gdedcFOqLD4+/V/9gBWGREhnTIp28W
BFnIMKVEtfLDzUk5q+nD7QKdv3/tN1H2MabKgJQFz6qDM3Oz6r5JTB8dwzwsWczPDtLLKWCvl6VC
i47LycPJOhVLEh07AoE2eSJm0ausrRCUCvllE/7RfKbDAgoiJmy5SBR4bS8fvjw8zW8o+KGj9eEb
HUIJNcz9t/N2BkQ54Vo/hsboMjAmOjzdxqiYoysjW8sy0oev5ZF4jipRHYwkw9EICz7dykOoFfZT
LHvopDvg0Crv5fnKouPl6DDzEXyqjghLIA3W9O7D1DHQ9ziBasMWYff3ZXdl8zu8u+TuB7HCpw3k
s8FSuh/qHxs2lEBDxW4CrftynJ4ot7TbrpuxbwDT+DJBOAn5aBKoUJ7GqlUFFeykDuncWDAte0pv
DB9EJMDlnAK86sN8aNgogYCss07u85fNt+xUxPBgIwPYTiRIEp+8NbuLTcEWz5pC4IoUNnomN0+D
+7Xsq/4R7tcuYD90Rwi/VvAHEvWySu/pfIKGk4YkPQ0/wXpSDM5zWCjH+iiZauPzXP7mg9boQ7jw
6N4oCY0ifgBnBRqNXjuZZhWDfIDU9/jkm0yLgdpX+9fJJbiPdOfpp94bpsti0AwW7aBpy8cwx3iX
OO3fo/voMr4N0/FxxJelepfgYSId6uKktS9BxnHCWdkaXACNehnkleoA8d4w7V+jR0jKXdQY3OIy
ZqsebaAm4QC+0ENEhLk51BsWEToO3qR9NC059hrVg+s0j+7TItoYQWNwiS/xZ16GbXplU0RM7YNb
eAuh0FwWUzb10Tm+Ywtv1k/zEnaX70EenaI8yuJ8eoz45DU/RRU/ya6YFtOKhTo+x8WU4jZy3HFX
hsnLDF/zLK7mV9/QcbGYp5d7ijbXKaCi5TFChzRuH9L4SCLSrzEmeDLXxo3lZV4v15N0s54szrxs
/Z7ni/XkPH8vz/MG/+AQ4L+aUFp5eC/RUB8oP+/f97I7SefZfAEY2LrZyqw5Vief8bnXHLdGyuxN
z867E2XWHi/USXusDX/vvwToGgDvxmqz1xkqM4Tcf7Uh72jDp7P/EBjuDNded3IEFa1OkCcbMVLG
xwEkyp/x4AmvB6e1h2fi0a1RrwbzbMwgq2kPo0/YHlbjZqj6e2I+gjw+gjEWyOyl35qCgPVE8KYE
gXzpd62jGZ378OT4Lnnc0QOQ8ZFPGzsSKzinGRKrsC6ePtDM50qAycQi7GbYtUQZSNkIMBk2BSDJ
mv2JcXeahi1HSJHyPypbUyjhgDXzytKn8ldF+YeruA8GF2/J4YJs7k65mA3/3fcs3tB4wuRtAUMf
gUN3p2fimke3HQsYuhGtKblBndo8/1KegituSmTdbHLhF2m3djsEOAWPr0ENpGa4x/gNqS1Hd6kF
dRVZIM6W9/9+yzHyqfz+nscRRMM5598xNkyRRyr096HBxycOkIi+FPt32M3D+nOJcBJVmK6ncDRx
uJyiM5n8/X54hn3ZduJyQV8iu6TvWqsHz3onBghOqH8l+G7FhgEIXLaUXi4UmkGSNxOIFPL3urWS
/+RTfps3joGfiaMf8FChRUTfzb4Hf9uqW1JEMvs7xaDw8tGTEsGHv6gjeelyAR+61plCIQIu/xa+
BbzAuZAKNDheDn0sdJYHJFhosRxGAvwqNkIC9zMAtsIVvSZ3ng9y97ZFwmiFFtK3THgHFjgDd/CP
QFsLKkLKe3lrS14b8Ykz5Ue+TnvBSaNw6egrqRbNWT04srtKHSkY3hkvZ3mB8MTFEqAdoMkpT8ri
skRqAVn/1UEK4aDZy6u+oPccemo5+e9LIO8wNPC/gNHl/bVfLagQS40cLxXIafJfRXUWW6m0VEDO
58J8+gLKLleT92Qxfm1Pe87lv9QBTp468qH8+/+XtACFO9IGOOKvJI7kTGk+il8AQxN6HaTYF6Sv
xNKCyqNmUjrwfGkQzQA5TgHSsL8vKWS94oCCViCk8P8HfTkbug+Y7eWtJtElFrvkp3CrReVlnCXl
SPFw0st11it5owC/Iz9ykpRFwgDtl7JQLeMkigjgAmN9FykqtK/oSYrwpSjhPU9BuHJw6sjHUty3
CIm7yx34/y1phJSBkBlrNrwt/JYfhK7IXYnk0OSHS8L/jVAahX/b4FHHagF2SSTWP2QnZODfpbrS
miSQQgle88lVCv+rJsdIS5Ofv7p8pdm/FU8gBP9r7t/x/5coFSPYD2F79b0OWQhQxAvmqHCvAIYo
TPpC2g/iYPuBNzAh1g/iX1r8F+yG6x3MMPTlUmhzi5EDMbpoygilOfgocLfUHsQ//8KWwx+qnHCE
/EiJsMYHwk7/7Zc9yg/efU+lKIzLX2mntJCTRDaeiwkOQJIzTj/SlbCoU8CR/pCLSo4AFeVM6Su5
boJEffW9CPmYHPF3M+4EqqV+1ER+/72SuyKngkn4/qXgbebQooUUB6xB3sbUotelqnJSk1C5vCfv
ynvy+ptcQcW+H0j1v5V3yXOUl2jvOHIsHy/kLwBzwXvAyw9ImLQTyQE5Yuyx7MPKj6IslwMpAQT+
e0FBQwzlJUzwQA1o8Puvf+Ef2r/pPDlvylvA36Z1GtxJlSyECQm23LYWVNUeDIcgPEoEca1i3N5K
Nio0KUTp15bGtErYnvRJIHX7xwLoCEwrsGtB4QWShJQZwBvcmtRwOgDt3kBRnZo0ozpQVL/WB0A8
AD4Yqv/Sgq4+eBWQ+3v628s6MDmPLx3YCP0uMKlH38iHx+uAJFI19R7XAOCIjoZcMgC+oZOgcXM/
pXcp4ccKoBVOn/0P3ilt2GVW7bpkdsHAf4Yysg/kg06He+yKZnB4ug6Mjr9fn9zsgSwhYIcWisWl
RYizkzkXgFLdyfocZe8QKABYBaf4gdiXnI0KU1ox4SohyZJ/wXVomMGGDZ4kx8emB6eznWimggg9
OPU1tHBwk1lvKPFhBAaxz7nkIHzcDjY1WeqK1X1aghshtXXYzKdC6cG6ZdikCJIf+ckcAA/AJ9bQ
8LwsKtJULEAahP4MKMve9ovakdlwtW5wCJTmsQs2ftKGsvKMbwGYltUBFQFpBuTWx4AX7Qy+fDsj
UYt2ZE55s8lGeRqQu9mgKI63ASCLNrLCa6ZWyPpsLke7QVdUigVlPzyUiHS1kb8WqiB66nyTU+9X
h+s0z6MnRieoIRjSNLfUhw90IFEkjQE+SHYsDFlkkV0E7wEChPivwClIPiWjGnJz+HhoWEZakkkA
mcbTKgiMXjC8iP+D9GETqiNarmXOG5Mlc24ovUOG27D4rdEvUAYCjG5Y9xcYbfjdes7jm/BCKF9I
kqBNAb70wCU3AOtwZR9C1OGEhpMJwcpt0tYlAZUbCh8APGMAe5qsDIClhS3KZEAbsQaugvdUqwVB
WndaxXBtrUfKeD1qD3lpkGzzC2EQ3JHZgrwnaNf4JisKUwA2IYi2ICKDRBhwVRutGERCYJ9+WAiV
typXuAHRAkDDBLQXhB2GlUEeiub3zDDsdu1ReHooU3hE4BE0QXhhN94BwBJ3XH1qH9AbBEyJ4mRr
k+sf14GaWM0f+FdISTi9YZwj/V++z4ey0+tICK+n7zi77oC3F95mA5ZZzV7voKC5w4hMeDoTTRa4
xu7gUGvhkVPpPCLsoImXGhSBo8uhgc2vDJPoiRDv9QArb0FYdJDPj/N3oKIPpcd3Lx1mQwVdQ9Ay
VomkKZ2JLFt7fgmvfrLSgkdcWLmTudovgMjdbaDimu2OC6SBJUFxvXz7ii/7eVhazTp44/gToas+
PKb+kX3/zUd5CW8w6GQLApNAA5bXcCob1HzwAeCojkjpHlPpYvn8JZUS6a1luslC4Hu+ipgEGlWW
Tj9LQnavEa73jRDalBySL5LXmr3zuweTzk3YMHpHsCiMKJDayBosL7+fCS/akQooJmzFbWSxlKkR
wZpUg1L87ZC/Q5Yzi2CkxkYkUswN9O1+n4h+Yg2AMAJp3uvgHSZch5dj24JNDGqhVTo7D7VIieD5
n8CBQ/C9AcSOqZVcvm03RLTwvFzvqdgJB/aygnB8V+HnBaG0g5xl21x9yH/H6RrtuqFKrQEV+rD5
ILu+60z0mTGFHAaqsqZCuhCZLb0PXJAwwjJUO8z/UCgCVUBN0Kzepgb3DeR5QB+UnoryAVRYrb4B
CSYUDQhmkes41KZd1EK3J6ciGQ610H25L6+9C2JrdZD9HEcN9uPfjcBvd/vQzNr/DBlsVtOvwupH
2zzIlt1C+9+FVgsGArIUj15zX6fsoevpLTwbMGuRxNE7khYHXE7trbkGydX7S6AcOgeDJ6LV0xML
dOh9dU7N1oTEJnaHOYMa+2RRsxFMN09HQdwi2yrhB3VHBF6TWStqRPUq216F0vtLZ0D7MNaZY6HP
WTy/dAhsDNgUADNNUUzg4SGUZLM1AaEM28qs2pJDCkZrBTn5EVQhajQgF7WeDiL3OOQsuBVfN1Lz
zU7mJwAogEsANAXmDUVdTR5EDzzoCUxCSqqcmeO7hT6CvH7UI9Fx7+nL5uFzSCLIVJVxBVkMPmD4
cEztp+XfwGmuV+kEKVU8JIK21h3GyaP33qIcHp3353Gr4yor7uR5D0nHDU2kXq331gttX4XaXDuU
m8ZSmbWm6jJfvYGH4dEGNMM4P1qtl/mMCrguSA0dVz+vvQrPMOBm69mAUa+XIwECeHtvgPSnZwif
TK+7S6xyH+C1OXTmSH50SP5hd0oMkkA6kRhmzhiVknvLugKZBQBCJItvm9TlAFJvK9+dw2bQDN4+
fpDl51CBQsMrMj8NRGwIsPgczRn74ZIwgaOwmBS74+rpP6Pn9DNLrGzW3Wb9zvyB76Q9f47U7W14
AcQP0zHEqJPu4Dh8YNndvAa80b0P0OAQt0fdax7uR/rWGGvj2qkON9wmZ1wM5/knYKagghcAO7Vz
xOPdNu8oESGsUfcaBBTIgwIyCBqg6KVEGSB+uZARa9HaD45k8p9AxcFG1AUhF+iMJ5JpQaftG+Bc
g1yxVJ3kwx7jn4NJgVrluw/G1hK5FG1u7DlZ27/G3cUV/wxdp+N0Jx5Fb8HHOK+n90h3GohRt1fP
xXHSXTRcJCinuove4Pi6E58TPqv4On2RV9ijlUHitwCdDzJPX5x+b8EtPPrauBnkVjp+b89MN7X3
CrP4ObgPrj5iL3afxYNBvq8gc9iiqgk9Yu/t3fvrGHx7tj/P1oRjAMWWTjbMt9q0EUJ9P3uE9e/X
ofdzmemLbKPiUer2GYIwUIkUe46C68NHAMRmgkRtkwvfsv5T9d+4Y2LSTTt4oCHUxLqCq/HnPH7B
TgGy6mQirQr2uARhSO7cV0T1DqvqEI6XfgJSeA0RpKM9rEYTJnY0+CyIGRtFwNR1OjqfJCgrBAOE
3obvDykpBIWmD5ZGEhryURbU3lEiEEmsTCB50cfwEUET/4sMbVDUvXKp9N8LJq89t7AJxxeRQvKY
CIHNGQnXaWYb0XEEA2UyOU5a/Qr0PYBzUiE2+ujusIo3IiwZEu5Jah4jQ4VHBWi833IaA+49s5u+
bYFnTcjTN9eLz88bNdR81Fg8+xpP47aGAjGz1BKImnlVzEJHdcm+lE4NMaEJSfDtZJ9QWm/BDwmL
vGQMKtMmggMguEl+5NEmH5a3dFhDIDVLUE3rFbg7yLoaI5i61IidEmjw6unHvqMOZLgKz0InOEUo
s7hH5wYRzv4c0PRqhiLEenHFgPtY+QR3qc2IP+1uoOyAUqTWHaF1/IKQw8L6TD4xatRICy0T7IVV
C2jNtDtQJwWpoWDn3dPgAk9K1NpBThB/+uUI5Xmho9UvTmPXPdpq28Z4UdnjgteWlO61Xy5gOLXZ
5s7bit0JUEbavDA3QuXAhJP/5hMoLdFMYhJ6Tq/OffIBuz2EkuyQYrS8ezDKMQFC8fbZV5jbmHhp
79YNjw3kXkvctYDazKwbshDBHKcuGotWX+8b86xh52QFhuFsduvdwnpQAbojIApfM0mKqyCJ1iPm
dnDnSm1bl9xa9y+/5/A5aDHLiSfQwVELC8Ix6piHZlRFDWyG15hppBdQVA6Eu18Nu94ZVWO/vcEb
HKSbxIda0nqqZrKiH0Y8xjwH3N1G/wXv1Cyz0z4qTkeWjkC1yBzFLC0KpxNnC0iX/JNfzs84qM82
C8JjSHjPLYigMhlrfntc4t9nKnE+Q92B+ta5iJC4FpJGa+kkIxXzo9mJfxdXv7lZI7f7QkZ4v14Y
e3rxFF1Rh2H622hBjRe7YzLxjZUVhFA6Uy6rs7p4Qkk6aqGIwrQBA1+L8Kavkw6yOI/Tn9IlK9sV
sv7wBRcrWnp7o9l/9lsLZfVwL2Y3hn7TrnuvYYNnbk2sufdhfVYRy/GqwrkMWcqwGPTGAGK5OlSO
DrlQrytu0VdQO1pw9yuBjfYebj5pbbtbdVH3L/vSDWz4Ilqymf65DhW8p4yjCSpkw86AOHoGPCAn
Rfo8emzx10GFzHBN2e62HuZNI8VpAOEpyT57zPZ8BiYTv2c+JF8bqjmcWucRsgoemQxubt/dcgUD
nTgNcteFBbET6DggoeBs9NYd8w0ze/QyV2C+F/RZj9SWR9CMH6jLSLJxyvKwQE7BJPpjEtdGDgP8
BtoDP+kSIh2X/VNCxKvP3vpeOvm4S9afECZ9tkdcYKj7oZl5/cmWbHRIb4fg2r3PYeRLiXlOwY6k
O0TA7Qv5RBCzDwso1/zaJEbD/MAOzb3OijFbtYYIJRHIBiZEJUIfYDuwRPDE+oEAbLoj9omkJ5Fx
LSWHjJz+b3AKXA6SvwitTNoWeBciRhk9BoHxFq86ezhoNkvzuSzJsnmaj5OXAjrSvKZia4g43x20
gPWlEUh4hOc6Li9WYAQqM8egsbyCRIDZn85FtFZW5UYjyhR70HYzj/X3OVWCNH76j7iFEdQYtJyn
Vfw23etAh/B+rNTmBck/dI+HGIuXu6MbJKf2zBMxVvIX0Vlx3ushvPbtcYWeFNrro/WEurZGt0Nn
bT9uhA6YzN6RgXJe78HyRPbEAUuTUNuwwcQnK2tidr3ulzkSQPwGQZZqXsbvtn0box1W8Rw197dg
DYJolTs8k/BSFpM18SXDJdUKkURgro/eqo5ufej+4U9OXNViE3r8wbs4asca5CvtoHUk5G2mG3XS
2EFf2VqdZin06jAKcdHftigyF/t8j48t7brlhJSB57gFpK4EbOKCkSSghwcJOnFIXPIXOQbMT2SB
YemgXzG+hPTlGQ2q3u1wObQmGmGaNCTzJ6ytcggkmIXlYzaHWCWMW7dmDoER2e9ihF7Rdn5MVJBS
wq1aTogoQ+RNPh6kEXP0SLhzDD5wgUDUgMeYAJWPlWX8IgZfPs18Q3QWsp+58dtGloE5ExOXFdjA
S2AeAZekveKQEEwGogL0Ag0nKwmLQ3t09gXZUvaSqU5sqLFLhrctyU2q3KlLp6f9ZMgvK84T1Ixu
lmSyMnJ4GAhbswPO7fUo887x69AdXSEvJX9ZCM0vaMig26vGr07vjSaGMyCpUXOZ9pLdDQjJ4KD4
KVAd6zlCL5Qts59Pb/N88AhEfF3DPS+OOtIikDYni14k1MiPIbnDfK8gKahdcYJ/M3+u+/u+ofbe
sya7EmRuzZxkuHyHSmy/DavluY/NWJNsiix86VQQY5OlxKbtSdaGc7+IIQ8xh1lPDLgroTMesmW6
OteuW81qVHd6T59bhoVm2Kx07ZNddU2dCQKMEQbcyWKbNtS3iv9eZAGImZ8sOP9ke/gpgtJ9L+5s
FDBacYfAe4Bni8xGUsZX2CPsANmxvsgkDTqTU2+euYp/Hl9HHfhFSBiFrMErds1509Y2t+HJgRVw
lA+UGSMcysEwHXW2b5c5po3Lu+vfyYUk/Ne2upPmGG9gnO9JCA3ZPJlA2Q/3AVk1ZjGq4WYdGYWT
TNK9Hjaj89rDeNN2bEgVeBQQ/2I/WzFHwDcAc7WDNdlZFaRhST4mtp62wxjKOy6pl1Qf+wfjVWP3
irYra8sbd5NZ52QCoG7M9gaOZ+u+xXR8vFCkg8XWYmcM01+A28jJFy9IIs+QwFiZgWT2ZwTFIXqT
ozoo7MRhk37bIyW/u2EuE7/H0iPQF57IDQu13Y5shRbmWGkb0xt7efb/5PVe/FuGPWzV7pDnz6+D
p32fo07RQuoOt5ZzPbDNRwUByr0oWXxG5KT1Nb+wWz/tL6krOn0q+q2jvJ+chy8kvYFOJezUTGOA
GdiKsf7wNNDG5CHsoR8CTtsxQN0ZZI34Ccbs0n19DGGihOZ3taeHu3JYOFfRm3TwT9qGtx7C0vhy
unaxyGaY86cJW/XyB5pKM41P/pO9Ecrgv93lil2rRsKPVy8wTotJA76b4cfOQh7RXwL98SpimSQg
xB0anqaG+3SQhSWDjZT1jDjl2oP0qoE4lz5VcWdo7LZxbPHuobEzPsIrlDUQsyDNtGrwmbJv+G20
I6GyoW0wm9rd0ctmjzbEV0sYVAQZHh4hW0td4iVAq4Rp/ty/Q5IwPQ5Ye2VlSUTQoBmcw2rO7o0l
pF/NCkgTV0Jr20dLGf+J5iPp7ZBJ257LRuyXVaJ9gG97/ubABMCTiE9CjMmmLMLjooZN8chciRL6
GZSZWc/skr8VNpGKnL/ifPXa1N8tXT3teh2SJVtmSiIY3Ci93GHT/WLzmqlMMtVP7tQewpeA7Qbr
/qMSZxA921jUXjJhq3M4BwYua5fBPaYxgKqvuPXO2+4KTwSrL+v6Z3EhW0+4gqAnwtmJ57kF2cq2
QvT6h7WCYKPiQTrm36EAA/XlURWycVd3eGZ2t/AVt2cqBNSYVOUPHhDsr7dfL44QLS46u4PsAliK
nNYSpUJmAKAGRqAEtc9MYLdCBbdwVMDC1avd0+aWWjCKD0gn26bBdXRaXtw1kCD8NSBCXoMEJpCw
G9xtvHB2o/9gI6U6j/lpep2Wce2TS2+MTqGxrJl8jMHbnARX6xMS69HNNAQ4hc1BXsMKfNXzDNzr
EUHYAKkYzm7z7L3iz4Zn2yWY7mNsoQEILbAEI38zoBWIPo3rUcun+yAGIzkF7heR7rXJE+rtmdAH
gAtffk6YEdlf/9TBpK+du7/wEXGmn1GwqwvntiWk3xMTefr2UYXes1FqeXd2mAg2uC1ftbqoqorF
72VwrDhZiDVinWafRRvXKIJBWLYrvAzkDbSdF0HS/TWxW9NkiB4622SYMAmwcMuqhREaMK+xjgG5
JKJWTuoZSaS40SUzFCJJskwAFWvEM0zQ3eSngKFj6f2cnee8iInJeMSEMEmJ71zNkU9yPU7CBcnd
eKjxeROtvGH94h27UTypWSSq4zl9W/rPM7j277gHJj8NtwQLB7Rnf9y3VsVva6RPXriV8IfINKDB
OM7sjz3xAQtJ2g7KX0Hut3mf5bcW906TfTAMLYcrcudyTgPHF1kMJFTDXvCbR8kRtheL+7ZpznEi
wdT9ArXAIwwOEfTT7n2zSvYBv23s/lqEDZjdQBn216klWz4OH/OwsMS5hvf4bQ0bMW7M42I3Py4w
Kj6j2oWNyXkN35OWU26qw2nawg2HjRtWdtssnNeeSQMwKTCUp3vF8Q557aE7KQ9MUaERVkhgsgco
EYFhvcdB9nsbaVvJRSLTSBGomVlJPjfmiLG5Q66Xeg1CQERhZqyrbN2PPFcvp1m72IOvGRPBg4z4
dJYT8UOoJbMuwwdflyH7daZyJhZUVDE++BfNS+aKQ2eEww3y5n/c4J+bT0I+CxK8fkFyYCVIdOeR
WTs8yiT52IgBsQQ1oxz1YWMCV20H5Xhf8TpTxGicM36Q6+LoSGiCfSd8hDhtuvE6zEdouUJBQSKx
iTnlnZyWRd6+zRqwQP5BjNNV21T7sEOUvQK1sWzfiRC26JE/O2Eefq46P+/EXk8w/jG+z/Om+4IF
9+gumu7jgIstrawsvk/VwYlkXLyCG7yD+ohgDUGD8XvJENJHn6AddIEMtpEifnp53yAtbEuXdNcQ
Yg+eaIcQnD7ZrX4ZtCGa2ZxAslqTN3cZFnz9p92ba/7RIU0QL8fbYh61uLDsBpDPwogHOKRAQRJe
LcxhbYxfgTrkJJCsiK3Y2Zh953ORq6OHQAfsC7MZJhg3JErY/yHwCTJ5deDOv4NqhEmD4B3CWlB4
rEkog52SOEr/DWBmgntGg90DpgtfG6pAeU6F01rBo9HdPTT4c5l72Crlg9vhuiyWuLK/ewyeFTbw
aQjMDUII1r50go95RdjRVn6YBVrLao4jZ91X/HWIAM6KaMQKuLz5HnXmbVM7aNyMX8UF+GY3PCUi
3HCcqFuNNDh8uUCFsJ76tfeES6UCZincIfJkdBfVTzFhtXebEIvjojuNHkNWwcwLDT9p2SkuWYzN
/i14EQsmUjHSPTjR6HmeIQwDzLh+MWvi3OlKPnkT2IJqdcb4XHnYX3P2Gy0rsTpWk/uE+99kEMC+
Az1PAD/IthSLsHDnMmRJk2Ro2QbsLuCiiRGZ994eL9YsQuwOzm/VTneQKOA4gCFm81p27Tt9oS4+
s/b+NjzPiDgBTn3OgYajbwhE9D7UFhIGFdBEF4PvCFvlGwLJfFjMCA4CKiwSlxnBB7XNegquaJYI
nwEbqLtua20PNalhHeGQJDkbReTRiMT8swXIEu9BQn3YtpPUNZL4OnRpAVFAtibk7nPTgKwERYLa
pDB9zQiksl24TU4s4KgboChE7js2kWZX4wZLY6yTsIryI5JGaEXBxsjMXQSXFRmEw24dwCXQh4JM
xUsTwbXqFj9E8eEww3ICHbnEr8EOfQTtwX1/h3gQ8oI3FAZCj3axmD3aDnTcN/ZhgIxh4zSIg1mv
2sLGIlCZnscqtMtAAkj/R/xqfvJinGjLfJp6BmnK09PuBe+m8wivgNYDwjJsTNgsKH4560w1n52D
VTi6g6+JcABcoAa9wRrKUs2CoC5Vp3pZej8LGtuzXTi4fFArHNa9M8bBGq5H9gms3W9HZ8znOErg
2FhDacKOiHUYqwaOiUL0aJQYD5CJkKo6RVsHRKBJuCKBJO7r7iu75pnGdWV6qPbvnXY1EwNsOq4d
U8ebekbiAY2NXnP2ICxPDLn3+GFnzvbjbSlDvMu7NokvhEiJ2Pc6cxx/rX69ZT9CTKXRH8u2gzDe
SoM1b3uZTa6jW9V7MRO9HBWVAghDTu4VeCxkiw+4JOwm/lqoffsGIm793GnPbm4Gg0RwC9QBZpLX
YYliPIChYIEYIRDXe05w+rIDbGzTk+zFcMQv2MvcTFzNDoESghFlnKw+c6aIBkJ1Jn6/vgGWbV/j
v91fbJkQ3W4fF2ILhx+MHJBHmCuesQXeAqRzUg/XQUuoTMnv9vK9gqeJENZJt0+z2xYbEvs8m/w+
tvC+oKt2BEEAtKaDYJqF4fLaajEL4pjICpts/DrdJYERHODdJa7C9dnM5gTnjk1LRVTo5ABtvECq
BCLo6ULVwIZ0ZsTpCHtmTJCNW6xfrRTBI9XO1vYtC4qKsMsguXl5E1gD8IjenkHECkJEfvzQkd/o
ZZXVXcoismnA2oJMEnbwxynDFtGMcl5bM8PSIIsir8Rh9vMz99R7H1CzwRV52aOBGCKsAMTWxu8w
Zb/jX4adqOlffMww6zlEg9opWVhh8FR7hzZiDIHyYLPRM6YkUOBXbjjIE3k5WwG6iXAvWXrhRB3I
xkI0nrQVS3niyHPBNBahI/QfSWe2pCgSheEnIkI2gVt2BcRd9MZwKxTcQQGffr7siejo6emuKhXI
zHP+8y8C9Rwba9pQHoIXFizuy/+kbMIW8w7DEWjwc8Kj2aN6Js1oIeEgmdUbOnxqR5qNeoJoGamv
MzNH25HR2I99mTarT8hTw9ZuDRjq8mO3Z7+nBdK8OHXhdn9xAeVjwoajaqUPcLanPCgC5rN78T7u
zmvVrGjriqQKqyGNFsO5bQjtOmEL0MYG/gcMhRd50GHng1NQDEtkSIe1EkUvaKl4YaxhvcfbxajG
7cPsZqKyKE/vl4eTB+fd4QXjkkpmiDbHvxy7AVDw8DvpuaMYYb9YocH1oCxuw5IYVXzK4YI2rJG1
JeYE95BqlDA3xvXQor6ROec56lKwuHIgozTOgBO/LBkfEjVsgJ1KUXmdUm4zUQ3OaJuk4WV8n5qc
ibeZNN5OOY9xwFl0IciBsm+AtCioDrcj1Svfs/56BNeyqpw+AicEu5a948iiJHC5WegQrs47IG0d
gBKLDB8oyNlGv129+3rjLtU9LT2Pmvi1tcs+2a6uhC0i1wyjs9lv8WW8BSlzVmyIZJ3KTOi6oMHH
v8gINgmxfexjMO/9MPCjf5mCtl4Htf8by8gNZF+PQU/K6D5G+YaQUuDGwL+DCorMCN9E1LGUfyOc
EurBB643qNlzXs9xxPLKf3y4IaV9QG3/3Us3OwAbWdYgfHS0wdejaQr4ONXgxQdS3A6jQY/aiDMS
oto3TJ+x4mjellHja4nAg+vDyddxkJ7dMTOd77J1mOHI4X3G4n6X81vyZnK3KGEHYiR8uoCbzjAD
4xTs8+Mp/p87HSL/PdrOSb6LHzFpJzs2IrdK20AKGHaznEvQI1yqnN15OoYyzwwZ8LZG9mNPsYmk
CAypvtx+/ABY8TrqL6pvPMC5IHmIXgXLNQJ0R0gY0Www1ANgpB8Cy6aXEUJatM/XgUky7T1CuHNE
3mRk2wmI6RsxJx+xv4RJM/xxiW+T3oLJ1lBKy2WFzF1FqwEBKzPSDxKXlnnh7/DOWhoslE8I/ro+
EqRsrlJQesquHRDnNSSFEKjejsen/tdjXb2jMviBLmFSTYZaIrLHTvsbPESiJadw6dlZIXYHegIh
nUwKkZNMHCusanzSYnkkT7sxCNVAW9crmIZYNXNZ8jHnQQMtvY6e4ib/MDH+TIhwHeZ4KHB7CpdR
z7zYQ2LOT1+gIVqlhcUxa5DnzriYYoBi8TLmFnl3u52Ys6H+f1lOW0ZDFHJzGV0AW3MEXdKCqfzN
HQ6ZVnjviLLaJ0yR/z42wagXV6QgDnqHuvMKFFQp/dV9icRAMLO+UHfug7PqvMW4Vc6o3rC5TYlA
pphEsELvWowJ7/Wzzvv5WZ8SYkqB7ahjor+Q6QkPsjtlCUhyKoVHRswBnsr+Y3fm1Jl8PEyJUGNh
NS9hJV2hC8ttOLXIVSnJbTBw5zY3gAMYqYxB+vg3Bhd/PEbYs77XLbYVIUgX6JPzZAwKuwRYzpxs
R0MKgYbpbeOrw6czE555UsqbQ1mJMxGctHvucmQImkmheA/d5ZcF3RtYp+dy4OEUgV6UZLekI+DD
vs6AzGu+UKR6vhJjTyX3cA6veMwCB7gA+wT1aUWsxd3NyF5VJu+Mto1D/uzxDq9z4guPgHfXseY9
Jij70ZV9xPN+sU+3OJ9LQT36ITtl0g3mxJOhZBqSxQGMKGnxylih5CTJ+wtmE16ZQIR26HI6rNZe
Kkaadh1OoTLjHr5F60DK4RKcPH+7atBkAOvwV1iOgRE8BpS/3GHOl+wXFMAPWfhy88GKuizAQjH9
hte9hsbCRDTA8c3j/I1up3zyOFVJA74iVLSOtlO8atfD+7OO5Uw/mEl/o1FYeKTY1MAm3H3IqSKn
ruz+IbvG8rfeoucNFRwTFK8doFkvUWhew9x0dWgbS+GbgQM73QPbJRJG7tIQaN/D2C9/jaodqWkE
QJsAQ58pKTUFzhaNa2To/RosTOoQMXEfI160i+jhhKdrb0e2G/0YVkcmo3SsDf9lzreDRsRIdScy
4DntJvzbBTEV2+mhdYZQqsAlP3Hf4sovmuGFxOx8encqOiaQVtCPs8hSBf3g/FH83Jcz4vagH3iN
vQC8gq92ZYZhP2Iiienx06un7/SlseRsotkispnqgy0uWvRYooX3DChLZ5BtBozLbrG16F6A7Fr6
HW7Dbt0bfA6MIVx1VU6YO23HKFpo2BiHEQCADsVywE4hHGTQZEbstTBlxLzXglmnn8X87sKJDfHQ
Ax3a/lP/k2RDrRLlhPduHWCszwLLrlFN3MH+gsjO8NPzkaTkDfFnSFq6lB8wRG0ECa/zKQ7Py386
m/1jkXZTyZ9cjzzn6EKxNQUPxH9veM/02fakjSiYqLapc6QB8SvJ1zcDi/5S2sPk5GQUYnee1erU
QielKju9NvL+8Nyhg4zqCN68Yw7R0nLzCSd7MxIjkotzjBgLHko+PhEUlVtNMWIZGiHO8srp5SAf
oshWoLs7B+qPw9tDtA0OQcHAme+RMM5M7ZFUCb4+d5xieOk2HN9FGXGjBUbPAgjbY3uvI0xtIE5N
tKsjSol5PqcZPsDoVFRMeQAm8jFAln8nx7Wd/pvRsVLp6z8ovIjkHgZ7rJ/+eavgDyZlWN+l/eD1
V/uAcmETSoQlmQAXbrKxALttkyfX7oMODPWUE00/XEZUE0IBWXmGnXLnb16LGo+ETJbVZ8i8lg+A
VZAjtJZGrKOYJE9zdMZq9iLcNWEw4afxWgql5j3pCbKZKtnGuItg/yXMCqZtQ4WrHlmS5+Dt32Mj
/R7uWTuG6KhN4S++vrzaxzmP5bPLfk+i3hN9ZsOQ+wbllE4Z+Kx2Gwe6onC8hpNtv5kMd1gH0qJu
g8fytquW1HtO1dnul6dEwIzheayhQF5uly+yl5nOifg7ac41GX6Isam897+kJwPsCRCPHRvWHXmR
9NEeuVazXudYqYxxi6AeY/NRx5puMxyCL0GJ0GJfL46jHBsOrJpw3vg4VoWSwb017uNPnn1f4W3r
WcLY374se9QTDBCh1CA5Rj8PJOE+z+4bJxHNa/ggaMWwoE/lFH2rbj/ZQyfosSdqVjGPhzJHUWFk
OA8AZHAvLbvO1ANLoFwaswvlnDkpxmi4WfY7svB4MUnhauFmGABLQBCZGCnNF1ymO+tbdj+G2zUu
0WpA4tCa3gDAf1yH7Zumyu3hvyEjGPMePwoQAANyuFzWg7JT2IXwKwSUYUMOwDjc8q/3dO6xfvhB
v9sRPsj33KsQny/vi+XMNmgxBCOPHmweO9kZqZiYDwJXi7oE8bcgQEOd9LSZMdEOTJ9NgQGxRCDs
iqWgqfh62n3ZpYu0EtUc1X/aQeMxhrPJKCW3KSkRpsyAqNletsjuYGaDN+SzvPF++/PLI1Rckj1r
pBD1OjKmV6gAhfeGao0BFNO9N63mM7kxfwCJsXvuz0NXyUwGlo0L5Q9rc5tNOklKpOHwjCcljpWs
f5kpFpJQBu2u9fV6e8HvAs+Dcdll0uQctgHjVXAmhNIL0LFAx01UcB7NL6oYxhIvVw+JM0bwgbrf
vTFUyxl4xCtmu4tPUE7YFVYGgyF43r0nBfnq/HO382qtJrkR3igzwBxgV7133SP9QQH1t1k154oB
b8K2mz0nD2Fa6cGbhTIW1c5tjB//mJfGnbUlRJhC/036sI7QETHCWGR1oG6FqJrUw0tsTHQDspoS
P7GSimUHNCTaptfR1T4x5gys1RcEZQEAYE3vq3f0mz5o8mbdmEC/Q/F3QZiBIIVcITwlyU0c8Kpw
s6XoHT8xR0h/lGivBXepIdmMtKrrsThSo5wuBGqhLeFwXFSafa7R7zDt61PKWklvVizpEA+keUar
3sCYSh+fO6jjaW5DNneB5ekv9X+aY1gWlLgazDK/n8J7CvIFJHZi91Br6kExgr+xgfrepYxPhG1y
Tv1NH9PaNi5pDt32dygoMsow32kkyKkU/UftT83YNa9zWEhUuckjLIKux2EE8uhEpOxdYyn3eh37
Q3aPC+Lj4C8nPO3D2t1/iB1wMVjOYNt4VHiUrb1hf5Ev811/0iF9r3AyZhS01j8DBsDQA14hs9II
XKHMemHuAw33HHn2GTI/VujzuKsrKdJhOtzxl/nhoHiZfs1BAzEVj/jdWWNa4XAIm29GaB8KYEAN
G1388D5gEIzbMPsSvN+tcwbb+KyKh8N0F39paO2UPztGBQYnT9qILT+kuUCSckcCTQ9KiOvqlqBE
MqBbA5VZPmXopUS6xxoemAO8P7kWKbUtDqym4svQ3CbYlQ6wyOstchx7rehnr0DvLu57+vOQ7RWz
28Ta1zPSxIel6lcbTEske3kNQA6gwD9W38JrImwXo+JmQ/yfOVXPxrDwA52L8Cq6LyRveSLtIAUi
QIKgJMxe+4UHtkojQ/gBYsC+7G/XV0nExJOcq+4pR/CTNgfPUJu1Q3VKXsICwNWxgh7GXS6SAYr7
61Bf0O+6qEIFeAq1ewg++pkQ5wWN5f4eIlqpx/TnSO8pz98zaX/Oqsk3VVevhCrhRkwoAzS2pJZe
mI6Zi/uvB8T65BZWy/ccB87wNYFshifm6GKTZU2S6pibCMHDv2EGpK/gbPVOhPv9YaqHOwY2DNaB
/FiPat/j7KGX0alBlw9bWMLgpTP4ibgM3HVbbk8K1+afJSWpYjMUi85j0p0uhn0/0mtQlzSjloO9
8lQClT6BwSS1NxbOTion01xFXEmoq3C9wMOO7R+ezO58JFPRxpeKpKNrKiwfGSdyVLToyz5Bv4rP
b5fD9R8xwfRyV4nuw7sT4S8EJ+eX3ZaclN0QkUZwXVjrIrhm8qyCXNDWLjORR+dqm9ueozi+rgEk
U2YaoNx8oG8/4WGzLr6xqhw+esRhnhpMVrD2i0pPWCXo+x+Hjn0wtUPOGIJxzSO+zJVD68FHmDT8
VDOJzpurV40V2gonbpqgbaDobGfg/Ejb2TcUdtKb7cGBYi8Zy39axhC4gxcOMF2cE+Z9XUY1Tnk3
eAz4uzIPKNFHO0+fABul45cZKOwDsivaqM0FBwk6OfpW+uLwndo9v/j7dTjiYwBqayk/4Lq7YGQE
yQwWQrv1CupoypHOftPKUhXMTB7lmHIwk5YGNzAync7wGZ8/s94ND2+gHAmslGd8nzyYlGq+lLtf
V5opw4Rhi1tq7g/CiTAixVs0JIiR/jF9gUxU7GZxg58amq1gO08vU5JUOoee5rZimMjAcbj1TACj
tTpTknMBVdm+XQZvalSI9bhlQH5oopajeOvdlaWqML8n5NcDU2RQTxF1HTTszg6OEYt8oU6L/XVP
BesJV4dLwAkEzoCymAQu+LwwAfnkquGc2XGA4gwPudEVazMCqvZitpI8kq3rczHxu8BniMAGLOiE
cxvkbtp7pwaWlz3qkgXOO8vX7AUIQTNAxSgqz9+6xDb76fVxOcpI++Ttnyl6/JaCURUtOK0ZTxqV
7zcypvKIoZ/oRjh5KRTEGUR1scG/etL9c/q7uUzOLxE2nhUDTKdh4In/O7AJE4hRTwDo89uKkvcT
nSdKpIR5ao3LtIKGV/izmqvCqIxiBTbDI9SSFzxX3eaMxOPHhQO2XWN93Vp+c7L2OS7+IPblY8Bh
c8GpX3Z6exjvgLVUIKwNRhpr6POTIm4Y+jOeg9af6SAjPVxaVOY4H4QK9peaDyAOFXgK5xMTlxHA
gHR4LeGkDB9YtDxARHHp4Xs/f9IM9z1My85H/oVjAGx9x2/bM66S28SQKRbxs7ZhxFfFQNTO+BjT
TFA4C/EeSjxRoMp18K98Ps/bg1bOPhhlbgimPkNSB4DYDkweQ++WMbthc21Drt9bwSSEkJkRxKfB
a/c+AgU9hvKKffQCS1fYLADK2OgCsSx7xnCPqJZhAlLsuzfWCy3B89CR//r563VeDsp2ThQT78zr
/B1DQ3KaaIutd+0wqPlOoQND2Wf6EdbJJYWQ3IvunuiL6cQtCCa/5BnkgDLhB+o8hx5UjpQ4pRT9
y/jZure5DhPTjBHllQseGxzssJB1JQc2E5No2r9t+oqpIx0Tx++ZvkAJIicX3xqbXpsaMz3VUyy6
BuT4Qbklyu9Mwq4MghEhTDGhNFBqcuKjQJUCWXVlmV5ncIaTCYGixB+VERaexWKqye9KHetXn2Bt
7LUuNIAAkTKZWxWgCcM5+H0PoiCFj1y5k2aPZQkVhcQ+YHwsnIwIHyosyQBH8oi4ERnYms8DaEUE
ECmjJBNVFpbJElS13TlDJPqDn3wi5ONf3CO2al9aexu3ZKglffgKVX3giAImwbmTgpiiFyt6S3ja
YsgkM9kKlRP+1Xw1UQ3pZ1EbhFk6mM+QKEpWwC/8RmwMzBm/dMeUOpRDKdkD+LlU2xBa6yVop3kC
5I8rsFsOAHqDFlRR9/SE7Cme57E25pKIHGHc9+I9iNeiXMyVpcEJSPIz2W6XDbrsf57uKOgX6uou
aC8ug+hi9kigZiNVvrToQl1GrnBhGMlK0zJBrMluJI0+i0tyTQvmOzzMRMBBVuh8nP1BTwnlWwl7
9jdjLYJ0KA2ZX7c21675BQA/HVPWh6NoNts1H1I5PjuwQfQBqIGE+iE/Xo5IybQM4KevIjqwaX/O
ZB8gyIHyCIuH2gTsOYbSBdXshpYE4yoQbYBKELev6aj/hhGcZvyhZkptjIrlZd4ubzgiLrWDGAru
wIXQp8BNRnjGiyMvUMXr17TdH/EH/pJXY0SnD8HipV8PDyzv97M1KoavU5O2QisMhYNMlrfbp2T4
64ev2SN9Pp1XysDE6gKNxVREL/8M9/G2v/4rpepEgZWP5puxcEk0FCTOe3jAXZeIIl4GcA1wUXGZ
SfLpvzvpr55qvtG4UMHNjM/J237EWtqPZcFpA0/eMd5DvgTO+JxiiQPxBAXloSMrXtC0ygH4MssD
AcCzg/IGakXbyDXs04w9nX7almHwU91u82OO4VHO0J5/0ZkQaws7yFZQ2WZ9YUWLOR189z9tUvvA
FT3cBB3CnjvDUSbXQU4dCvZAmLQB/5O37mrDfHo+Xudy9n275qRc0vPf8aDGwtF/xjV3edoKK1Rh
5yioByCIeIDjcy8yeSmQq9EtpNRsEvY/nMtrsOlfQJZAhRaydW6TUgzyH0SY594Yz+aAyy4vVEav
G4CX3upO/1oen2KDexyNoZL1Na8tBkxgxbWroZlgb/7xSWMsSPi8DyiStzG6X2HDRPOVe4ebYF19
/yRcd6wNVj+pMfwazo8j6uooh6bDmo18vwUFTj3EpcZTSv9RB9KynSCop5mt8JMiGZRBF1KuztFx
LF+oG43GcQziBW/TBOPfOvxBnrYTKHO98Q15K6MWIpx4lxRY2SM2U2Bj0jT66Uj/HUzqgl+FtbGM
JW2Z3t/Kv2fr6qgD9YiMcv0iRGf6iCC1fjmuF8UAJIJgJ7cXHk2vF/QDYBdt+FrKTGdIU4F3zUhz
9N5BbRyeKgIEXkMrEo74/BcaDW5bcL4PoAe0IvTGeL5YCMBAkyl8GCPo/usavimVqT/xvP25atzs
CNjxmPJgRVrPz+sWRIi1inKKcVwbMfYGsj4PzE2+K5fNHwDQi02ZGrvaaUM8/RB9LqRYC26sYsrD
HTgv79lcXLNqWP59M5nTNXtmIFXkwooqnIxF6z3oBxz5fZCqq2Pl8IWx50NoT7+YdPQzT/IGBdFI
PlLugSl9KB9Z50lFKERDA05nMs9H+lydy7OcYSAckmbcrJVBjmDgk2gQJ2/hJSxiMC1aQ85aK/uA
tDUrff101cHsATurdpT9BUBg35/84ia4Jo89ZE5XjdQImMpX0/uYsFQq0ruI8DpIGcnDJ4u9kt4I
JIhhIHiBQPthBSHjnsobeaLj8vVs3O4AqIB+AhLd2S6ZGosQILZk9CMQfRk8w4WgzeJzkGtBHSY2
8fH2D4d25sYu27MYJvSdihgohqmTB1lmDYkU3RJHg6mw59muUXMzHcL5foCrOR4+sIsoNzArY27Q
0MBcA67ZENWCJwxQCET655WK+oep5zmWU8rPw+eP1mWBp8tY8h7JY3If6wJDjAv8V3UMf/Pp21cS
TlNqBNxJgCSEuq2EUyTEwtWC5pSGHKMLWAFiSF/M9RUpJkNSNHw+uqNNLlS+r0SNdE6OFA9jcqA+
Ue7XmCF+RmfEDcHyysfsTepYgnT+9uEjrC+7nvcZld49fUzYp4GBgQ9gczBHpFnHdmgmQ9Ltkc/L
pZ3IhKgyJDpWO/2QL1+RNjJHoK3Q1V6zYvKkXzPWBlp2AhUnXCy8/1DAMTYJdCbQH08aQNEJMe0j
Igu7PgcDAx9Gw6IBgbawrcyBfVNQeOgd3aLDdLGYMxj0P+TMO09K9cIV1AQOcCZSuO/gQ44ssYF1
jyeFpwB/wrwHgKDJQBGJNekltBRhtvn5qw+PiJr000H1sYFEQT3g+r5j+mJ8C+8oD+CedECWYumy
Jml658DlPibn4+sadjG9rRyjNPSuN5HbQX+siDgaV1I8A9Ce2TRAPntvA5rrkEBpsHOu6khZa+uO
TVVaqokFjBSTwOyilIHcCe389FhcYMmYMKMJkASgHqEBF1i5tdcWvL/noP+Hs/DyepBGMHXTfNrw
vH2SDrt0IAbmNnSIpjDFx+K04/nidzJXoJNt8X1cnw+cWz7BViMrwhqE/2EYWL8DhXT7HjGUB36C
sTd6ZM3ZxkqNyaS8/ALBtpMcvvgJawXB5gIAzjzlhYiovSrkNQoaeJ/K5xp9Y3g1G9DelgoYGjNQ
A10hNIoF5h5dE/Id0p7kHMojlavCswVXmakhriLIVBhU096hTy04bb2+sEz67nUkq9za+ZNnlDOk
FdYwuMrc34H1Cvpz8ETeZTGj2+KIMIa91ZNEqy99FSQ2DABoKeGoI+LCDGVBONSYzuwKt2RaZa+M
dCzgHt4tXwjUlKBmjDEOO9GTUbbBNYDcYOU233Ihg5okI1gu/3gjylgfmfOfsL3gVTsEGo1IKeZ3
HU4BK4vvGLLnfBSfSTqpGYJLn08ElcEEwSy9aoNLCzUeF5atDCecwrRNyFrAS+P63y5lFi6+Unz6
7mvGLVroG4rUi99efKhUuelphfD70Il2o1unJybMiz/glQSLirjaj0bB7rSVI/wFfm5hwZUaVPyC
YfcikESwzBkkQcKCpU2yqSV7XPliRsXKpyeJmZ9BEhNcrhorHnbb3IFw8IRfBHnJ9Pj7Kne+qB5x
PMFNgsl/mCcyBcL+TF9Foz2CUgX0tiCU7EDDJ/sNWqb3Xp4Uy/qPaa8FF6DYvXdwfFdQMpnGHbvo
ukH4cF/IA5ZjPpJm1uw80NnEV7dVMenNTXY0FikjhEm7gCMK1vldWCWCpddMW9WJGTWpoDupXE+0
B1N1A0DdwpdjlEh1RMgUGyOoSi5uFreUBGtuMrDvmlv5hYGL2QoUGpVcMwAZpACW4TbUAIgMyTAl
/SUuaJU21DLvP2NC7Ql4Di+nG1yH6H/LWYnSuj49UnXJpLRaF7hdzNqdvHguIGy92BUg0dn6hDqb
2lQIcrMeXCFYfa1TtA684wcmGKciAdfF9qIFHWQaA/kb4S28SVYIQVGQQCVbg1lwtHhJPOeZcUA7
/pMptLCRBM3fUS8qSX/6S8TVMMETmj0hEMhtevv63wVmigHRjSsy1jdQlK/0XpQof4rklzDsIRcN
eHlpzPbHVu2jIVtLczhqt4jy4IZXUMQETiGeS5TG0mYr+YiH+WRcECbO26z9e1Fw/BlniMbCg6Ll
B3V2c4C1D6PvcYSLiRsA8CQ0htFjXDPXRC+ypHADNWNy8w/mYlic5KleeMXiCssRDSCslpV5E9Lx
FLboWJrIk0cm7W7ZNj6LVzRTeCwwN9bmGHTmrjjVxhy3UXvkAJmr0XaM9d3psmEZUjhXQpKqIkig
Y+YOwnrUGbQF3307FZUniYRHxkPsAqx/MXFC7hGyNniexPLYCORWJgCT5/Q6//07JLZBOcX4Wc9o
qq3sfRMyid4SY2jmFzJXi0+5IyFJE0m3vINaEJsei/6gWD1DToQ5vWtvLRt2vdLG2FAGt7EV6H8t
o6sL2zl2xwwtiJ9c6NB1Gjh5XL/gOeY8oDHgRPsxCOW//HD6Z6bdPBc5YAXfZDroIPEu73GiMTph
oI4Rw+l6uK9pVLBMhm/CsUHnoEff8B3K8qQTtPVH1qXn3eMrmFWI1fGe7I69A39UcPP8TdoJDRNG
Q7yVfNFXbbTOXPznfgrZes+zxV6ZJ/1bXEq+YThAY/fGla5uB2L5tjWZCFybzLw/ZJJn4mUYb8f9
GWZEOA3lFPCcZEt+e2VqAv9DIK0ErvNFPGQbdXP9s3YST1q11gNTlmOVGghu+P6x0MRwSt2UEHQ+
yJaFcws9Q6Padz4C0OgcWuhXeqV3y5WoocqkTJQPPTSgqj4Rag0YsgcE273jG0Hg6fr3OrxRfy4e
jH6YDUFGXrF18NmYbRWM4S8TilFObv7H4humbCoIWDgPVHHLlJR3fqvxe7gcyqzS4rYdsFFstfAy
65gwII7ZIJ5cPDn9F4/xGY+ZXBCGN0BHTDHgJ7Azymt1XbIr8Ryuf+MfaWC8ASblkgD5cig9swYS
AzwpNsNmcPYgCtenvoyFF7CbtcL8yqSfYF0zkUXO9xEFfEnWlc+87BfBExcHBtIdSOTDrwobd8gU
7ZG0U7iHm5wrv6uXrOx62e7I995xLopRXb2/nP4/8TQuLhcA2STPc6L9keG++w3uxwLBA7ulJcqo
38N+LWlwj2hun5oDvINzN/QChFDgSPxBBUbri6LlxyOMezotVOc/aWXQ1anrHmun3yOn6u4kymv5
fYd6wUDab0BjL9QnIdJ6QNnrEI4fpO4+9FyKDyjh32lduno+lNuh8gyULtS6Qd4xOk80w1dM/1ng
Cebei8igA5AcdhfuSU60Js7NjPO2FCfYCHnsu7oKvuSgfzHhBILQ9IhU+h8PNtL+EOgKx3DKRPqq
lqqSYrY/kmc/GLYgoPDDZJteCv3xjSUik0pCN69BaoGJIMEJPAtpssp1bIBK2MZ5HZuZvVRjYIR9
gPMEMBWwrGAFAOshV7lm1httyg4xCA9KgewPwsNeZfjF9z+EP1ML+MlAFLkiL4nJ35mQLKo0G2S3
rsIrxgBoptipaC5AihT320aw9zXWIoRnkDyooiQOkJUFywPc9+OwmwCN8jcwl2SWywUnfjYcvM6h
PWkB5XxHB7oFGqLtPugHQEaNIQhflhox6O73cAOoWH7H1JNod6csImyTQPWO55nhd+gBqoSCko7C
/6YU1otGeA2KSUC7L9LH6TNiI22A53Dmy/onRUTHoUvctKtyWM/u6R0j8UtUjw3MeXqLZlMf/8U9
q9lFZPQ8fdHGWIdm+VpqQBUiqPo11XhVMh7WiBYYSvwYDpfSqFlcIvhGZAiAN8I82NpQfHiUcSCZ
0FBf6APfcUnDw/vpiKuCQiLYolAvnI6SkYpz1iCRp83hkdb+nuseTHuMLjmB2HzVKCUCccyEjX2X
TbrNXn/GgTgmGgxgHVRUjPsY0PX+en/ndcnTNrvPzN17reFid/hszCX0onbOAYYJHYhk/8SUtKOu
gdOJ5A589O7jiEdRDEKEpwc6yjn7/JY0gMZngREexjySQTrlHioSUMUnIPq/gSNI6Q+MFKGgwxYg
1TQesMicTnSxRuU0IJuliF7npxBS2b3sK44elcNYhnq3DzHsA0MBeyjKEEb7DVQobAWBRSl1BP2D
Eqy3U4YNndZOp09mqoxfmCEmGL2FAXQY3yZAvDRMH/t+sOILXz/tbe5ZN2EZ1AdrBv4BH5OV1GHt
wUBbwWXr7D8lvvwyvQ05rbfHK7JtsBkaH2g7O/AhjgCD7pwGmjKJ3U+2i9vgyaHA3zOpAg+gi6Sh
n1LW9cA2F/rGmn5O8orzmdr4Dk5DhUy46hb2C/uMzRjYrBFU0hzQqXR1yldpa/bAK7TG2lVHfL1q
MN9gk/Pbd/TVgk72+aBnBjFrhkMtvSLUM4q8wkG2jjEeA7t75xSN2+K7KPnqw6tFkhZ5JLZ8dfs5
gk78FX0l/WQfH/uf58176napOh82DabhCC1huePZdTzTLoEjUL+6VAtnHsw6AIYzNkaCHUEF6szF
xVX/Gj/U2Lq6CCQqhgBLYFzQYMWyW1DlwwveC+URR6wqDMg4hHCDgfnC1eJS9Z9ix0dn9ptKC6J9
cUOYvidPnOiJfCAuAIWkdDSn5pStycB4n92MMa0yRQwxMVfVsTrqf116S9p9vdJHfOQ2Khij9get
95w8F/2pOWKi8dn3p1Vu/7v1aCr4m+30kfZxeL+HzzAH7Hvi42Xt5Im6gQLIYuAXjhusBnhF0JDV
SFjb47524iG/LTi0qOX6a52HhtO6cG4nk+nkpCRfp8M/wZqSkcvfYNcaUrrpmRJ8SAOsU1Y0pPjJ
dSR1AsAujw8m/SiTiyfGKS7cSMaF8ljZC+VN8sJK677owQM49Qvnncinx+yLVU0VfZPL7O3Dlotv
exE0zjjW6fv30Z1hriAv4p02p9qqCNdIpLWZc8F+s44LzrHT2G8KmXg70ZbKQln0Ts/Z/Qi8N+Pq
fLPHX3PzjNmL0x1NxodJzKy7U1p8Qp2eCpMQ95sUm+eJEWRfEGtpTp54v7KYCCvGbahvV5m+0bBb
p4oGDScEfPQ5UG9SBz6X9yWF/vevQnULRUslLtS2roFaxtvlJ2GN0FP1gTSQBac5lJvuSFlAjsiu
+2N3+87J4EVUzlKhpOHQg5/1Lzu+4SkBO2PQRSbwCtpyB0CNLeW/8FsAD0hjZKQqVC6RtmiPsKEx
ihUV8wnRAaeFNdtulL/PSNtRUmh/nEkVbF1aOM5W0rbZRzgeKCzY+qiHeWUkDTsOMjZ+duVizV6Z
gxt51ZR/Oz/BeZGLB4y/lvwLP8dcaku2Om3H+cZejQiCn8TAiyd8K0JhsM1ywdkIf8py0i0ouCUm
IluU57AWLl47Y9vfmUP8XOlYBtWUxNOYKViX3IiFojLyZPGljkQqOcPKs7/CVimWPlG3XbIG4S0S
aA8LpmqZI+kVwbPYkk4Zsn1wrob1HAPIIBsEIl6UgTwV6hnyEzAk3g76ruTtvwypDT87bh3DRcyA
TOgcU2tgDPH2cSIJwfMdyDn764ma4Q7dr4r0OQpoV4Z4pUJtnQNeM2af5za+yl7pmANOK7gBAMWI
3pmkuHC7sQreuiI1WnOxntmcGCJuJHvM6BBZFbWfI5hauJTD9xaEgWckeWN0KgfsvThN5wwn3MZP
uRr2b/QMuSKY52ObEQg3YaqQuByyTA/gKi6WJSC92BLZiOm9OoJiPaYrm+oYlzrfaAs2j4gbHhpT
Q9Af5+zg/obJeGrio2TBFGwd2gj0rv0BuefjdySCp8HoHGReqcW/mSmkOerGQTOWhyN1UsbYsPqf
tWC2kWPiw1t/RmLL9lg6uI1hLaZyEZnpsA3iqAnAx5Mm2abqVjn2sYxcqdlca6cAfIEtjfOJmvBx
GW/SHeAmwqgoYTvFMtXwOhBjmPDxLXtHeFQOpQ3oqsPNhjS9/kF7nIsgMKCymCZDzDCtYe0INiS2
AjBjvPmX3HNaRw4+nJfoVL+hOoXpMWYfx8mAYYSw4idxdwG4xnXZPxxaarpA12eMwMSD/BbKTY+/
Z14X4AOEcOPiYng65YIH5DEz49FsL3c6yBe38MB0ytudeEbOTraffp0RZq6waFR3j+cKX1mLJ4Y5
wsN1bJvvtVlJgzJhHuwe1qDRK/qjDw3Orh6qo2rN7aCAGDyEdMKCasgpTjnbTHtmhMoMb1YCU0eS
X68vq2eGCao+sML8j72vXBJPaTciO4b7j99CiIHSFB1wkVgDslxdlB2BmrauwaONzm4KmYBKmOZs
R7tO1Mt28o3hae8fSelRjECRomoLdEY0UsgcbmdkMlKOMiJzxnkPsDG1IVyyq9hMc2VGPq0r2DAy
QjKiemG+QYKGnSWM2Lsk9+pQDvQJ5QUDIawfrvZYaHy1oTmsHFRoVGf0z9zDL/7d+8aphqa3nNeY
XHV+TY7CzUkbZ0mQIUTDytlf8fl++qfHY9prkmuZvvWQog8pZGC5GfWGB1Ea3c0JgJ/hcNiueFsR
l5wKgxCXH1/Z8OkKn5kFbepv9d4jJZzcEnPdRtPBFCuLAXjI4OHMe07GZse0XBops0emJ8AjUQ47
I1U31B09hMwkW6henMcMJig5vkNlQFWA6pzZu8l+0VD5BXI/sJ7hM4504A63mN/nAlEnApIGYZDj
gy386vE1caaguMX+GUpLy0mrP1FJs3Rb9zqW/TcfRjpoQc/RD/+RdGZLiipbGH4iImSGW2bFedYb
wqEEHBBBVHj6/WXvOCc6andbVQpJ5lr/+odn1LrbN1M1JpfL2xiCA/F1DQFUCh65uHnygDxAkCbJ
yAqhxZFZkLBJM+TGTxZheL5+rqEuQyb7BCwEIodnifGP19NnePuvsa6jZKwXQZv4xO7II6Q/LQWW
3/6jh9Cp4ut04kcAq2izQnAnpUm9po3StyKS7IvBBN7pTLzUE/SZbiuf+GW0G70L/VQ2JWmOcEzO
KktgMiCT4uUEVWl18EYbfqHyNx5Y8IXXadsJ/CibcrD8eDTpCtj4OIRIMJ9DtOOVKpRfdtZKqA8e
bP8QQMB7aOQy/3omdYvMM8ZIZ7FUXBAsBY7WH2XqxuTuoMShDELQBZiVBa2FoEuOe7SLJzMiHNg4
wOq4br9zZYUdtvACn5kx42auZYxPdwwqYDHUWmZr2WVL5Hpk7AzRb/oJGDVy6q9BIwlK72PCF1cw
gd9YosCpG7yZOxteCdkQ5lJBxBH5Vx7DalfeZxfgGroHjLfiLrRx2S0pFL7ufdM7i1J9ZS3epDBP
bR8v6R62c/AqhHU1OJCIKAG0Zf1QN2/euEiMKatxorGm4ln+DGGGvrfpwQphigqH9mlvBXWKQ4jH
fpB5nDAVp9ZIJo0iOX/iF6ohpi/OCkkmrlzQhAAJOfeoYxzvjaEUKot6iMG6UHF8Ytzc5kewe54Y
+vCASgULLmOIl4yPRcRIC4CXlnr0GqHKx52faSRc5RB67Gsmb1TynGSk0/gGJH3Tn+ooUml76X/n
lq9PgXYYz6+wnHIe4zVa7vefCRS1SamTMGxF/dBHkY7xC8IrqG01VYHB+UttApuU9i4fsLvRbmOe
L3pQiPOcMMzycPlHbpvPbqvrIgFMZOPKkU2A8oukgPxPtNY/Z3OwHDhXXDPPml6ZdYnDzTXW9kYc
MZzTI0RmpnOS8foBVK9TMRwNqqgmbAXDD6rr0f1I3gwiQEqfCFoAysyTTbeUDFFyuRT5YcbHcZEB
sH/Bqe6DJlXorXypiB6rpA8+kFNc7J5yYA21fkNGBIw4/45bN0cN5Yi7Z6TMxo20h4+oeQ39AWqt
FJZ3HRjOHK0emABkLNjd4HLpAH966HpX70ga2gYjRs6wf7JF6g40+qpLuPjcPL7+BA5A5UqjjGN7
ehNUd742fAYFGwwDOFnEnk6IS/DwXxC62MJwfAhVEU/BU2XPPzwqdfilBUHY1Ac9jt+Ta0BBJc7s
1Dk+9uZRjyDwAaS7zIRGxEzMMOSpBZFdDGiE6ItSagmPjd/wiYXYlZpMJGjxyXtQNSsYAnhHUq0O
q8jiouKzQHoBnGNqLX0OAsSfZGeQ45V4kCbyFU9aiCfIa5sOoYnCuaBiKaitiF9xCcYidgUCN6Mq
2nnl9MeCp+7MVyB7aEo/G9SisXVOfWksjadKcOIAo0r9Gxb+eM4qgjrvLcH7XMzeY6XPdyVwu9yt
7lDlUgF46LwrsopSnzCxIQuQtQ9Kz7tFrvpnTXvTIka3x4eEVnrMZ/ac4koef3c9GKg84CJijD0R
70w8L4QUkIglweT6HeFXzQq8Qv+NpLqoXGBxxOCdsDVG4J/IVyh4h0X0d8SzksUO9Wt+w4+JfRoI
QXlydDyCEsocmFou/AMVpDDp+J17PyT8D1eG1DfQkSGA5grWcPIvrsx2Gp9oBtgckTl9+hLs/mzU
m1kj8AtzsTU9PLUgZ4xSpJ6V2LKFxI0GiIaFpiKf01Z0HMXzEdPogClX8oTmV22hMxPhgsZD6wvw
ZcWsl09xTg0Rb1jlzDlx2aQm0rFTS4+9ML08If4Nmgv9qqtP76MX2suNsk/XbaiqjjHX6Iq8bqGN
qwCljneH2Mg77sOeRK+FWOEgTUwYEB9C8p5Y6xfoAzh6EMsi/huiQp6sdCSKO8Ubfyf0tVRPWHf5
8V7QDKzxGjKTI8L2iNkI6Wm9fPzyTe83SSNkc+yiNRPqKjAACMHfw5/Xg9KhzZ4+NkE0OseU8iZO
3EsRnhlinVr/t5SjH5sAcAb9OjR/FH+foXoS75uNEWvPQayMmEKKSEM4naQ2vLxkb82aSPIGJd4X
ZxTm3qyNpd19tIXnyETxitrz7jKApu8AlSBKYGDv9J2w0nn6jLcoR+PW2cFBdReNo4Tbpw87Qezp
Tut0o5wmygoxpXE+E8GtSPlv8n0jLv9v8p39pvICVi6mllcfWMpELZZePkGyesTGWIW+actYrymb
XlyF94ES4RHtSVOiPCLkCrlnTg0GCjzOJwIKsUVCLjCAkhH9UG7Wl16oTkuWFogdch7qf/TbrFBh
uKC13ndWMvL4YjnxQMsiFIT4REweixy6xy0oXbPPmeHiytA72n2RlsDEgEqHghSFRmDu7H45QJG8
wXB3d18Bq5tTOsLEv49IsmMQ6gMwe/wY7xEzlefbmDzgVfgLhBnlLPdIKPFiGYI1ZpGMeOExaEB+
I8YBzBZEQZ54Rwtd13Nl7eSYh3EqAoegEB1f4VEQq/B2xTeH4rT1hdErutOLvX06cRHSOLOAxEEt
XHnK6db2arIFQVA8Mhx9+E5iA+b0sLgfrXNWqCqtcM2NjDAApwGE/BceUXQHWzSFI/T2LrNOF0DU
ZSbJAuHCnMUvASf758XQRID8XB0bcydlPsPTOqS09dpLFp71AGB73rCPQFHwH/E5CVXv6kHGrSlK
USgMb7EIHtfQTv9oKayBHMzYvXx4qQ7U6m02SIMtEGdYu9ZBHL6CwQF5CUscNs58dIOdB5Ry2wPB
ctAwz0/3MAE47oBfyQ/CLjhfAU9VXFGIQGA9my40nBP2WgMcfDHEmf9iOm5E2R/3pGx/zFKwZudo
HvTO8v4dgcARU91jDJOd8TXv2zGCLDENP4Lkit/IAmPCD0Ma8sRAmleQaylZfhs15q7S7fAy8/ij
gdIFukxUDNvtnTqXv63dZq/G90U7rudUuEi1QpMP/nKaP/Wo8hVhQD+enfcCu6YYXAUwhXhmUlaE
JzHLxqVag+jHjE0M31Q4WueWo4niMhHGv9j/8g7F4Y3BXVRMxIVit4FjMLxylSEBiiEt5z7UJMF2
R7fGnk4DRcTToAkBhomucsUhlwX5DIzblSk+NXdvkBVq4lci1gqaIHKTOBw651iPWJfBDUiF3CTO
uBvnPEZDq1O5IIKUmHvavm0LPfrtZehBnA+KTSbVLV44zbDpw/YDC8wOsMKxEVYItLg6Z9HJ4ODR
x2QU+y9I+s8oI8r0Gy0gJeM5RHs4pj5D+doMsP5iuZI+CiloRdrSnBoPT25x15O+GlN64N6BUVWA
6H31DMmLYCXe3a3q4aDrThR6dnBcIsvvHhoe1hyhZi7PAh6GQMpUqoT70LAiU+XriqdOMK/UvuX2
3GNGQUCyXh0Mbh66ixRv5F3roJ8qRqsHGC1ju9EGbvBACR4f1I+vIJFd1W+9bkCKzbCLmfVA0X/0
7cETfAe/+jGj/XxZE9LZCcIdyMP3r8Ay8TW4RWZwP2k0kYCOhVhJYusgT5XENIc0nt+imKogmBBT
xzm2MW9XJvmbiGdEywwJs6kyyPrPqJswgCKKGhXYb4iuaa3XfkqOLMEzWKRZ/JlNuWbRIxoJxzR5
Mht8Du95M8l8boP/I1+2GmLKwH81kw/eTQD3frvF34Cz7oyKCHlMdjbAbCbPS67hX2dHNRo7sfQg
I7J/QI9oQ3F3M8yn6IB4DFGosPI3xhEWR9rzmOmmXGRIDs58jvqGazG/4aXRjBizPAYt7tcPwumu
Am3wt5BbOWMo3iPwOOdLs7OAtfBHJBgT4v6WygTOS4k/7DMylyYYkLCi4HBiE6UiFrsa7OW/D7tn
/xYxJmN3CIdszlRE+OVRhFEZ6zEswg3EIZTJZMNHyC+JK5qg0GIQ9+WVeC14RyPcq9Ftj4wtpgWd
S1RUAHecJPftv3D7M1TW/rWEz0onAwzyw82EgsQ9Uts4HImUAAx42KSxQHAxH6eP52Dd6xszUvyU
vFo2hy/CyR5VIXpOJpz8vSgTIJKyPSYsYfE6ocx/jXpQNCcFom44n14aixNDY13jYiKsLu24Romp
95H3DXl+4ZCKEoTxIJE+gTbbyw4Iv7AboA17DR7O+ghGSEeXuX/0yIT1an827uv4QoJqHluq7mxy
p1xV+kXAHszNugcaB89TSNvZTmpI/ZMPv4JNZiY2iWMC3MjmCspShyZiPPZyXvOLgUlHJPHGz8Fz
0P499vISp7U9DCA+P4aPdGY+PdyKNKqwHatDefkdf6ZAQ/QONfoM6Bh54qS7OZGdi7c/VXn78uY5
uwYGiYJoovvMwIB3eoMXIBSuERva6t3yE/N+uVBWKEHu4J5Ne8Ced/ifVpiPo++iCjmcmMAnjAYS
5ldi3s50s88jRuadRdeixtcFCZRU5beRPrYPz68z3+uTNyowqM3cuC8pbhNsChR+/AI8S6epUVbP
2Wfainq3B9o3+pKl5o7wKuEJYP1wXRQXIidVJYUa4G901J0tTmqDIpDYiTiPQ72vDqtpuRDQnLjQ
JOGhboTutBNWd3u4aFhzC7IMGYa0dtUmZRtMgjd3VJ8Lqk8X0ZnyWrwhQSapFREFL8V+h1sm/nHT
bPHeSP5EVHl0O1Pamb/rgjmoGDZDEaKrQ+iB9QouBQ5/Sxddu5wFkw496Oq15yEBNCk8OlxuX3xD
Ds3MiY8YPckEgFhN9UytX+zq+Ydfy3mnrNuDDXDAUbV8sCFtm1nKw12IW32+Q2+fiPkA/Eb0Pywu
Tt8/DthuQxFAHYytz4dPiYPW7onHK8Ms/t7Y0XWCJ0j/PmkyvYG8gqCOwaltPqiYfjKtwYETK1Oh
axgLPfmWr7QtdK3b8kYgMJU+5OV8Rk/jf4Ne0AxFzHET5D4QIjSqBVIYl/TaxWegjww4Kt4b32sc
eZmZ0HjTDpvwlqwzUyPe1BcLIYygJadmu70SEeI0TE5xARUPwmcjPQQHW2AC8pzMoen7aEzFbUDY
wtmm7fgJtO5Cow3+CMWKc3uPB9CsIQrgGXKlDTYKwETIdDQZNGbLcnE9taT6NkG/Zu7kfWa3U33+
+XZ4i0lSH7wG74kNylJNen8ms2766z82khI5jFtNzcn7jVjEgVVXFm53B9kRri2YzGdviL2wC/id
37G5wS7kUs95UqnHuj43lhCyPiUJO81UCauzwQxNOIx8bRciFQNy4Dg4N5gxKljwANYxPQM5geKy
NnKXYwqIgTaQKmihUxJFFgN/cG0m3k/3dSAkddsePjhdcgpeUzbWR3Td/s7X0+f8mXwWJPjVTrOX
jsTrffh4zegLNEG9ANmbaWWzsjfvCTfvevrO65l+JMhh9l58R0K9XcACB90MtKgbvUnQKEL0gpiA
33HE+I7LCSTQoAlpvDAOFntHDySbKojxzTu+jaSAdmQiTZrwPiH/MvyzEDGJ2FXTrSI15H7NoERN
9JgK8ctNKxfNSI45tWaCjo8fE/yO66wKK6Ry5aoYtcd08o2bKHGlmGaTjU3fAIdABX6twEBSpvaw
qnEaJ31hV6yKvxzUCDALASVDfuguy3bOnPT8Y6KiuknpwjcRJpSCSmFd0NflfhlBAF7B2j6XU+VQ
m24BS4EBB53d3+sPrA0aLo+dRRGMlzC4ywPC7ntx0gePc4PSYikfYGWlaCrXrzOETwP6Bc/54UNv
wjCR6eG8/JDVTgWj5O5rXkzJetyKRNc8LqcPHv+kcyuhnWZZ8KdgOkCbIS669sAZbZd1wgrpWd6X
PzFvwFpGPNbAP7jx05lj08zJd5ux3GBbSGMwMd3ASbCcmAhWGXeDgHa4E7WH9sAOxPkRgSGBfy/y
PdeSIbhfcsOIRpk9BtgzgQzyXF4vWebTuxx77C9TjU4jNqLnRIkRmhKltMr2cFazPf80Vif26TbH
rWwLJah3MA5Pms8t67Xa8buBiqXtDfT5QOHFGPRUTKUtllXI5BXaIE4KDCteq+5Ixf6CnvS5KeyR
jPtCLOwCJkWiSyJcnZ+AcsQAaaWdpNuGzM9hRV84YOvD6YUKlWNL8490JBvKYc/GKoq0THuaBjgJ
M3K9DTCUTJ4B2yZEHC4X7GPE9pCuJ0yUiWKkV4Eaw0PJgJd3zpCYFWJ0oNDmltHv3blP9S3W1vn8
tTFxuLFmRJ4szAniGdAGlPjvdqFceB3kIJUZcOHzuUn1FTwo4VADzwg8njIRcQBUUDqca+4J5z2e
VkPsAcWuBR4GPYeNMyGQYwN2dz0iXGQYRu9DB6RNpAGGjHR/OCfBhNTOGiSKeQXa+diWh/rhvpb1
kBf2LsqFraM8Gy46gAbWpKBma5oHuYG9tKhBWeUxczWLU4WNjflDTqBBWOM7LexW35vrRt3be7zq
xwUSKypzOGHsz+KetnuWn7R8rKXF+6SetVF3yg8Yls3EBCn157d+NwB9c3EFCrsgQcJD5t+gN8BT
/ZAIJRyiCtTcykhjSc/tc7er/dsMkmS3wR/37zV7zow/gDXlYFyKpbnNFB+++5O4kpefw/8iE+oJ
ewZiCCC1e73IS8yTYERzTGC8+XOR/kJCT3bJ7p0HcOSLjfGPhk/nyP9bmrE3ll6upbi3xjVgzNE8
oiDmlPhCYJCg4fnZhbiIN4dOLzDhtkoH1PTi/IE6g1odK1DsTkuPCdHoBu1jJtA0Y5QgxyqGbzAu
Rj+cD1RM9FTPUJFwJYp+BEzc/35m2OLwDycI1gfSMhhjLZgdKRzug/II3//lc2NzemJO9ebdjdUd
+y/Az0rl2NzcV9qRkIoSfTMPGAN0tBupcPsktoyvXR7PFwMVDcPXN1tWQL7UdQaplCFVZOij+z5f
2H1zCkqUkVob3cvlp+pLsnfjlE3DGocyWk9LbKhyjVltUBNDCCpGeQ4cWHmk8TCvQg/GC2Bt2ice
ByZJ5bI58Agg6X5QpyEgZSoAi4TSnu/N3A8vboSvEnRCJUOW70EzLEG0MJeDWmeSt0vUpinckTA2
HEqymNOxRmA1PmktqZz+H8thL83PQ2x2qS/PS7ZUt79yxHCP65S+xM/n3RQaewYwGHjRJaHRwN0D
2V3ldXB+X24J99KCuemjWqMJrBjGymEHbkQ1//BQV6aFD5MRYXov6sWoAkdYSVzUk2AAwpVuHbNx
9J2MJaaIbUMTuzVPj/Vv+rpcl+2Ft/ZcJzMmcr2LdmHeJqq8S0XACKtr8FnKeEnP3/3n+ikYIbBU
BHLLsfLTManzIIVVajS3VASaLqE7D0yAMNFj+gSkxi7aQMkVqa02Y9zbiBqLyEeGXUkO24DoORAY
GEfAXVhDIGcqXYJDegRSgM6xy4lu01XYQGi1MDkpXObcD10whbVxb9+b85cqKKfssxq/olXkjni3
tRaXqCiPjwWYYjvX7j4s0wd+EqlT0WLxK//XFECewIblgp5zVND9DLnY9oQFQYWPYsrE/2wqZEW/
fh4rq2KpCrk512RPXXuFrEnxMQes3dEUCbI65xSK9QGbJwNs4wIgziHyg8sI+rKtzk2HGOaPk00n
oA+zROAC5A//zAvxYZOwHV41qyRS+kwsOTEACiS3RUKEBQFDa/jt4VUWfKMUT2ZDiFRQGUEv+kgu
tMUn7BbEh3g9I72gzEDFzzGLGOnm1YhhbC4lKH1KyVDbPscGDo68M/4vHa8n7c+ARcbs2xi/DBzq
udspgaRp+EJWLmMbiLfEELeEB9ZxTJ6CZl9RdvVW0qaaVJPvvjei7IAc7cHCNDdUSZPfMZskffEj
JPcdQTHwWWB7CwM0oHa8gGDFzurrpegB7AiSQXKpllC/lu/pd59wxm+l43eExigN1THSvNB2r0tr
lIyMGU5fF4UaBd2ctaZCXT8xSkBIe9AOaR7BOxsrE3XITQJH6ZYNWC26L5qjEwzTjbyR59K6g1hk
nBraz3kq3Pp+6E9pHhqngd+C8p5HXnUrZDIUTrPOLwfv8A3A/QpQcZNhVixyMoxsH+/wdc1BO2kx
tAEVOBf7hkQOgzw/1DPSRYvfIBTBbSXPk5NsONRdSCYEP7QWrHWOaWrm9q9e0Y/NKRwKmccvOyOx
wGLVCqG4spL4kiaL10LS+iSCtZseflvjkoj/wQaDGYXZSmBdeDldLj4wQwB0xG5TKF2m1edhVuFA
4m2LHPMArzdBXS4MyvgSTQcycDjpJzHbsrxsA2kIIS6c4SRsKLq5oSDwpuTAOAlgIqRr9dzg54rg
+/ca2cXkZY/zImRnvXUufrzAPMJ1Hj61qByWWOGw/1gDyGn4PUGLY3Pe5kiE2GvH7FbvzHv8YxlM
Xoz0ueTeuw2qYbZkm2HLU+hz2VehXssnTDOoglNLZGywffGd+uRx+Pp8MJBFwTJ39QkbOFsivlQP
79p/PEROFmkeXQ9Wss+p8KYwfLm8GE+3kqdV8tnmzDbgneBXRwzJgHOvdxAQxI2MY32qU1+w3VkY
HO+6JsQTpJZ88eY7ss/RrlMu0fYWuKuVdj+NrSLkkedUafmIa+AH4pYLpmUOdxSnK1e5QLjmB5ZD
2ND8dtYo9AgULldYMSez9q0RNAMj/Mgem1G+5vQpPZvGgp2pD9WCCxj3Xr1hwUiSA/Qa6Wwij5Cj
iklRfeG4kyqfE+fav3MlGcZG+M99cLNzOaZU3JhPjOxWap9JuzISVzVgwcgnNmCGNF1wxCwL3JCj
Z2b4eeI1RC3jvcmRRGzusDdQLsQqDvP1baPLyB4+AhUhUoVpWT4RCoMGgy8Zabb75CiC9fY9QA4x
ZleaggMyLLDADzJRel9myVNuVRveMcW9j3B/XcOfP+n0bAQi2vCSHf7oo8E2eHvJHh8BnBgGnLiG
MB+4gXseuJHc/hxTpkfq4BIVPEJ5LPFW2J3SMecdL4VI1e2+swSv0wvHJmVCuUShiz6/XEI4gYxe
fcCapzQn0PgERxN3gTdyifLhyIwRn32FofEqI0LqiBWGiVYqbtC0hu8JnAM9ZnwqkwC/p7flv9mv
fxZWkqgURTXX4GDNyHfTAtVcg5J4oQZ84/an5CE8lWsgByk0kbkFavf0nscedJIQBQX797CJr3sZ
1csNm/UP82kux7k3J91EP1dbahNOe850cljxA1QcAQWjM+SEHCm0MvrDTS4YKoew9v31F9tndl6b
wVxGL5jwG69/xrjhYWUiecYb5h8w8KIAF1bZw0+fw6W3Uv6k412kNYCqM/TgzgR8JBAZqMQqYS3c
HI3S2jPOkOT18Xf6GtKOzr5fwZ42ci//Y79hto+HiOYDUXB6qCQ2aK42IvFg91r0NoQ0kdXJ6fyM
mfm9tLA7ZxjmbLqGEYj7pYCdg5aZvhTbky8Pv39HqrriaUgO+tKaowGRF48DSoz7UhGA3O2Aqohp
BwwPIkMdjivB2bZtnMOdVxEaA47mcolSiFjFHZ9pVJyZ1yD5TboBHv3vm9v8WZKDWl8a/gILd7gs
tJcUTKB0A+LCGa6Oa5g1PusZ0Rl9OIJkgVbcT3aATvT/RcA0SNBRIjqydk2dqePmLBi8jHqZxf14
XuBts3ZwBjn+FvlMKn0Ew9hY7OvVfUdKxplTKxn0AFSoW0aMsZ6DkkdpRIesBpDWOQqu7CrOgwn9
sY0bbv6Cx0T1AIx17JlYpT7d4nWRWkMsDmBy++p3ySgIJARZbcnkkzo90qwASTt71ymdGxx0Qs6L
OJYfg27OcJD+McF6gBGDgvwL7wSqXkHoN3bJUqBXSqDtGslhGAc7OtS1UIQbQcGX4FT1UUfSrn0Z
/1XY0k4gj3iGydgnmyCy6ueuNTU85zYE7RpakRIImywGDod0aEyTqKMn1L4hNCjlDGBmctKf6SaR
YBiwNYA4OJNLvJ85wE7w/M1eiLTOxC+Ep9R5NS6KqNqnSWf3n7ZYxNQeGYbP/msGXboOoTF9va4O
brsejNCzihWwPnhH7d8nuvW1hrENye19efMTfnGZ7r6ePleXCKEDZ5i0ea6A+crYmCjkxFDdY2Ay
TBbVGg1o7tPuqmPT3tyIYRD2bPQEdBaS/+FmTg2O8S1a38JZ/eC+fBn0eO1Qe0KdxGWd9J2JycOI
V6EVcUBwbrG/oYR1c4AVizBwD0AGZntbEXCIvwUyMqdm+fINJyJ5icxAGfcbySCVhG45j1OLVorf
CAZAYHL85L5Lg2fmY5i35ufjKrbjH0gDZeZz6HWBvK4sTwu0IFFQMzqAgfj0kxZB0w5yS6FKLIQ+
o+UmDZNnbVpR0ZTz9PzAKlDJ/GJQrt4/rEfkMy63/oNm56yHpwauqD42R/c13H1FSI5XL8hl6870
PnRZ6LPAaKEZURWFfHyL4hsTtz5dKsjSIGPnHOVTzWPBlfFzizaZfWDyMT3AXRUFCGdkn0tHlcY1
ROmISqJYsz4QXuLkwwCZN7auPWtrTRDL2AJcNwgNSvvXw/f0PZkwuBa4rBjb9pTCA15YlW8M1Y/3
m8vzG+9lpf58eZbrrvRn8rezFBui8adZVfHrdIURO8/kwW9Gr43EVUheoFXLT5/ptBzA3jsluKkB
hNoeAhOL+cdVgMe8lC94bmiM7pvs0f9ogb6vSeWjn6Y6AISD19EyDpG1QFncW/8DuhmY0BXZcRZy
6yJsznHnqZzfI0wZ+gPoU0iSB/JytUV1eaNWYxaGCII6pcJNlfqWb0EBk40brB891MovgocjEkxl
Io+ho7fgsNhHOD0Na2TXfPhTlBF3jI3uzkmDygQvtepzlZHnQcZApcM/iUwR8QIeto+LvPnXRSqU
zSrgdbxpMT5MP+K+mL0Rnk7p8lqE4gVdlJzEDRvk/SsPFpmxAalN2raGHLrWuBmnF0NmK2Rl8GtY
azWUpsyHi8l384NEnY4WxOpb+OvJo28dof3I7lEbWFCkGVI+Gg/BZHX4dCAuFDbCl1omcDoNe0P+
7vqIqjHVedf5ikipfs8rauxmrihOq7DFeDxYimciF8T2CfL9ALlJkCx/FxU2aB08IXZoa/6t4Md/
cKUKqt+qh4c6yABI1FyHkUbt9uiNwf0aY55CGsCCNZ0Zafh4+xltDEO0Aowv3/GzFLjl5LYRRqAI
aZw0kC33trxno7cefD2dRpTP+8h8G6szOZRvG26HzmQNt2oeBWVNkEiPnqgiM22YA11Qxbb+lHWf
oSGCkqGev7Kna4EqDdEoVwiXrdCUZ7zuasQFVBR26vfgy3eqQ/0WlcrMsBGyguJ0H3Wl1NjdK9ds
djNnnwKpdYROvgUzRplVk7LqZFU/14Ms8+5WX2ehdJEM27GbXEnATHxAlSoNm4dnm5EJpGf+FtVv
IRU7TQuKboo3o2GN38FPCih4P1Sw0HAkLC8/u45883nOQOXjP/F2IZJ+A/kLkWqKaO3tNo9Y2ABR
6bY/nyrKekyTZNszx5I9am+D7j34/bD69NGod7ir0zUhtAWdNApfw7HL7gNIW83wDbmEUwlEVvVe
TBnlPmy5npvcoysTF8Bn5CrLKgtVgocTR3uNG9jIMZ0wLm/sgWqIZ9yHCBFMivEtzkcPgE1lBGb8
DD90fXPO0LyMOzvEad8+UeNjTEekb05elmM941c2aoqwZdbslNLIxH27G9cF7h8zNagm6YoBExAK
7pc8+CZGjFBTzH+K2VxoxziV7pDHAD30rR1XU4Ny/h+qwaeHp122wZU7aY/kiWpN9IqZTt+AJwMu
dRD2p0zlcSxYU/9Lx+cBjB756vk1ZsSQigoJPJwGjnyH76FbtgfMFOAzozOiuEInce//MxeoKuDl
DqCkYLgOsn/bA31QuVPXP9xumHBdnZSTBuv/d3DfXc8Gelse3xWKIhleYi4GA09h3WRxTHESgCO/
0WuzmeFVERhCCNsUHg56/GNqY6YQQJDImyHFBAQQaaRSB3uIfhVc5/RAtSf0a4ruXDlqLUxYhPWT
/fLwfe/NEjX4lqHxkvtJHQPWP+lqmAXBa1nDTkPFjfYyEW7GvYf405zIaBCxs6h9ZUAn8fyn/+Vf
OaRYpamf8bGFVTm8dhj1wKbE9Ql3Sb+HnpBn9O7qqQ/Hnl6lxyHOGBppEXsEY2hOcBsVqUD3xDPD
ngiGDAUf+x9O9gUIHj+JppquHS91C3cBzafz5FGCpW9T25Di0/q3f30p/WvSAm25YPjX/ndAkJ8U
pAd2IPmEHhW2en7gXWR9ftmLomHBN5cWmcIbozjX9fzbjRRpWLTjlGgXmqKH17Q+y0wJ9S3kBgs0
z0n+gANYcVwWoFEtlBZ05TTBLG+GPDn+uchOKmSzrkFFNEbbsKSYbCC1wB45fBYAXEU56EpfDEHn
eBAXEcXdY4vvK+mqta/jcFVjjXCaJhOGrWxA8GGPyRBwCDOPi8zHEGYenGgV/y20xX62VhFULToO
cIzdQ3WU/z2RmezK1m0UgIVYKwJjmUH7BaaDKs+WRYAjwwDZ16a/LLhfQClvoU1HxHsk9GkHgV9v
3R7FMZ0m/ts0z1NLCqzU750KU+QdareAWuDJGFqP2Je5b6XC5KabqCdCj21hNUEXAjEUzhrVC9yD
yRdNG/0l+WXADHT8ByQRdKsSNCaQAp/w0kPWwbgidIfLDNkEWkEX0TfR7iZ7elgLuFfAIA0J5xhY
zyygf7H8PMZkLNJfYFwHWCehXcYgdasnXkEjzmD3NriHt006+Y0SH8+zUnfTY6c6vwmb9w0mGTOF
j3cdWivrFVh7o43ep1oL2E/1yv+cSmIoqafZWi+66pOh+eXiiMhk5e7DyERGop4BdpiLH/PNtwlU
BjnLHs4trIPjk1EGsgQTB/gVjEPTBzwyuPcWIO+Ahq99woJ3HnYAbeip4GWFFVVAlPAtwCVnxlv+
OjygmJ8yyWoC6VwzQ4MBh0IGqeUzYiqQE5enMV59xYAOX2zoiMsJ8XfY3/+wmZF2JfV1VMIZ6Tnd
N2KWcJ+Vf7yLBl7BM7rR58EtAnH+wefUIunjSzteih2NzIAJrRTM1aN9TqHUYU9Jt/xk/f6ZFNDE
BCG9xmMX2xouCr3MUZ5ypZAcD1RhkgBHCPsghvqfzaO3NdWDihPM+zZRblO9BvGsdtUU0YlACQCE
AybAMKSezLe4ccELjUUpuuwEBwvSnt37pEfqFjT9YwCDjG0RBy7rhd2ex1D8hxYJT7cdJE/EHxxP
9vZxYOMrtrz/Age5iPdXAmp8FijcP4rP5PlND0d7KlyjGJ92R+TwJl3WF0cqtlfS5qkxgMlczMp5
3Z/eeXSEeCxhMwy3swyAO4pvAPkRkTvgM4bmcCHlKgSC/mFcdWNk4fODgaAfe6APc0O/C+L+VxJx
mOLVEPDBFcx+FrwrGA83GE58nt83GNGFq5LHZ23GOI195zdSU3hyudqT+/YxZnrHpcDSa1suXjOa
73bMKB5TbPlNuseTiUxf2N2wRVEKMrByy/5neJ12QRrLdB141wSV5NkO5k4qq8hwVRo5eUhnfoul
J57jPL1oKCGTe7wTDGSm8paBj5kS4vDinFW5PVxFkETuOR//n04+3SOesPUQlJ3zXvK2WQ+xowCR
tpXk2mRNMauljeQ3guzjJ4adO56nagz14Q7dj9mxg5MlW+UV4kfPA+hXjwK+h8f4b4E0KDo40SHg
U6T9MTqwHaB94H/EVBMTiuRzL0kulDNT3EOOUh3FBfwdhgLCvfEJQ5R7cluZ6E/q9XeOho2EtZOk
ufzAHHsIBacu4UvxHUEnanaY1Ojje1DBfVYZbkDgg9EzBIkwYzFX6WdnGxWeGWqZZ9OIQgLxeXYG
Pd7diRZchlFUnL/oBDnNc3WAyW3DsU9KKIFVGVq217zsM2QVSlciTTja1BMj0uCKLgmSa1/vgrzG
X2Z5Pd06n0SyUoyXyTO5ZMnqeibC7Ky1K0aquBjXnUvJZN0XVTdmPgnDjnkkJRlMNAKhrkNczTMP
gJ+KPA3q6WfNM+G+t0r8Hveg+RDZ+wuAYEF7Fc5D9JqZvxTjbHAx7EUYNuHURzAFt8Y1FxqaXHxD
ljwreEUcmGBzp95AgonHFPoxLtBLtBhvc6rLHlMa0ufGGsAlJpdgpKRwCP6z//xFxqF5BUg2oxts
D+H6ycz2gxyIeAzaIF/f/JbEcZEfs7R7KP6ag71hZmyWgj3IA4Lowoe4F8jz+tO/w7BFSIm51rxH
N3FS1hpyh24K7Wt7hQgNhnMPbJIKohSHfhhF2vrdg1T3i24Af+Y9aA/VlNSWNPiOcMRjR9ugfobH
LLjWRUmdHFD43X2Wh/yY6XDDIK+wVMo5e0HdDcAFsfT7+eL49/AplrwOKnPGvYIfY/n3esFeIpIQ
Mawvj79jTasKA/G5z/Ux9I8uhgnwzQYMobhqmFqXYWsEfBL9C0mnZioGuQGyBGtADOhKzcdPm0ks
wncO0NFbcatdA0EwZlusiGX9CQJl+9eWQ5nsq6PVeGykdQjnDVL5TtIH6dXv7eBQzqFTE/Galu53
nDxDpjAQM+LPBuyGeDjOLtg3cbOu52wEZmwR3/n3/eKwJxDi7HT1vjDnyoAhDG3Ng5oTeSTjtFbM
VWA3omQmrRWDvVkGFvSOfmf2O/tYTcopxwNbye2fNTSNwi3+kNDxH0nntZy4tkXRL6IKJSS9Kosg
Mth+ocBgCQlQQomvP2P3qevr7uPGBIW915prBo8iW2dAu4PaYXkl9kIyGy1I3MNJl7SCkNkmv9m/
Hr9+EB+D+p2YPRPhPcG2PqQzTgYPl90TSDNrU/DWqS0qyOhDxOdipbi9Z721C5dt6G0sf2L5Gxgc
cFdN6xJalhutYERBtiadzAaS8IG6lSMrE2JrovCmsStUzKX/DADVIaWimXKh3VDuF9vLRcEOdUma
nqMENHgzzDStMLT8G8whFEf+o/Yniodr+Qy/PRalcg2f8mLqMBEh360l5wOeqXSkdzzgF1zYW/XV
qPeHY8uW/VPt62PKemH0UCSZkdFMw14QNk+QzMqNNue2xQtnmQ0JkKgs75UC4EsnXYmZY7cvRptm
Vs4UBNUdpPOYEr2atziQ4l/TAlRlyXJ4dzQPs7a7Ag+eGNp/mGMbzYIcOiaZtf/ePSNWymbssirf
YVuTIAPt5r5u8D+HvobkDGQ0nuMzSdoxcruWCR+TA/MVwvmYkKFy4SpuL7ijJPnIw1kkl2af9npq
djlKZgWp/OxojL1TCe2h36TFtsFFuwbhrfBAH0Gm5+BgItLdfzD2bsFQe6/oqf0Q1auUUOGTTCfS
4TA0LcPTxC1/86/PGhEcFhcmTn8pLc21xSn1dww0qsHxgcVhA28RGZvffSIGxoyWEkK/RocXM3Wo
nSlmzpYA7ygDmfBtwKh0Wj4HCg9sSLSnYF38AE1/GTsFnV7pjG64AGBqmQi9HZCoLMGhIP6MolN8
xXP+2o9F7jCkTap1fl2Hm0+1hcsA7V/Hkg9sZN9Tt2F6gDIHVJl1paPFICXbEVENg5NDZiV7E0/F
t/M42R9Y8TpvkPcEOo9UAVD2WEsetm1U+ZNwohHRwmFkHs6YwhA81n09CuhRSyxmIJJmNzg79aIA
E2+dDiy39O++ce0h5Al+i6WP7ckpOL2IHQf0liAzQTuBt4ATuyDlZJgCQN462TgrZG1oUgMjOUbi
0wkr84IaA9Y/pCVN+Ou8sT+ktlNpOO2OMMzCEcboA4sRsnshSWGX7i8swcgHmLBwUcHwyn5KcE1f
uHsyyM/8HFZfCUAnqqDmxuKWdh71xVKwAv7Zs76vA+an3FbIajqRJ3T/Sbf1DeZlycihXjBk/um3
JMRANIBqFLNuODzBY8tKDnm02T+W/FJ5S5k43KAhwabrQjzgpAsPoJCj4OOr2o5v9Q8rGoxaFtyF
zhT/GRTwH6stgw2ED90GfvdPcvLqtU6NQcE7++xgCdL5CB78FC+sgMH+Wr9AdtuO9+2W32Gg9t4K
Hem/39/WP9ocdgXF0fpNoHYvRnzQyvftiuUeL+cfURHBQUYxMZybyGSRURxIkIf7ZjiMXUFULKMK
26zmzA0/f8/L8wOeKv431a7aQWOB0VGfSf+aV8QHVo4QQXnml7DETnbYWn+NtvVBpwJ6bGFt+lgY
L2sskLON6akrecX1i7t+dNrhTCEjTE08JRpWk202/2zGiD3To3rVNp+xjS0rCqXHpbicrvHtdIW+
zIRMR1C7MHPEkJNvHJn3owgPH2S5mMysBpFyPxbfXpcx5a9LrUm1sGcnXfDCEZd2+MJHkdemP2IJ
MTx9w64uBK7Z7X2BO92Swo6cWKNbER47Vk0XRsX1ra6e0Jw13uEnSs6AqXS6/3B0K0c4wcABQGHb
rj+3yayP7t+VsPpk64EaMVnSnus/meSwpEiYML7sEeU4SvjaHX7NH5h37mSp4QhhLrK5vsDkEb+c
cVh/j9CrAPOLZeNUO1g8qh4QroHyHLkrNSXQp3TG0mcyy7ZvRB1WvGQP2BWLvwnWIzBW2AngItMT
cdPyUfghDRa34o2/qidba13mYCmmzkj8ubu405FuqWJK9rplW+M4Tiztph8mIEuBfIVBWF3kVT+d
eEgCv0+b4UidgvrrrHbe+8eYqfMTxCbcCGCxQbG9ijeYX4dduWJcsmt2giK7eCyGNabPIOTszuQh
H/NjtyzFv6WQJn9hoU9+8bH5sCQVOMDavOp4pfkIOGHAPdaEaUQJBK36mOCQ+FjLgQkWPl5J0fB1
X43n/UGf3nf3UFuMw3v42tSrz0I7vzbjefx9orr9q8PX+fNnQrmgfAXYpyrKrS58L8ydHJVEEsoL
aTJYJsIzmi0Euf+ckNKJOJUogynQhMz/i+W4HZy3bikb4wrLkIsZwuEEDmEjSEUsNTCbqTtPCIkG
P6EDVWG+efr+s2bEUv09iU0A6JbJHgCjHv8ykGCW0iEi4Q3BS8BxSRxCMPj4Gyet9+F9znfvSFoA
UCSag3HrhyUFhAwTWjCwgv4IbDwA4GmBudi2aHf4OaPgX/4K9MN0hC/GfOCheDgBjDLuJ+OOa5OF
65fPgxHaWyVUaLhyzbGlsReyOdHX5Ew9oBf+8kCop/w4pWfUBDlV+eER/Bs7V8UWqbFs2yOC/Pgk
yJKYZx7yXx6cfynPGVc8DzgF7ZSNMwFNw2+SppJ9lOgcxeWZ2XfZUHNIRNDWwalByCEN6tR44f15
rsY7uUmDCXTWFKnohl31s1HkJXnvGkLRisbcHR3EXsuM6KqCbMG1P8svj/u3ZAjF7KDx8m76OApC
7fj6xJ4LozfI1/RU8Cj5YkyHnL+zVjqlNEz0f9t1jGlJKywo+Mg8iEcUeLZdxCORvZ6thnWE2Lo7
OU2cPeAaRpl4FDKGIosz6JLD5OTFkJZ0BPrycVBWCdRjCV3f89rJUZEQmKrokTE3YMHt7+/vmmnz
A//3Zg0HVSNo7z4rIRNt3ibIE16tHCqg09/Oofcqfd4UJxzUbwTIRSh3xHyjaXx6I8ZE6fkJqkpR
oDqgMJf69yNmTTxJPce0C5DtyeiC4YXFRjzKpyQsid0eYrkzuV3o1CDg7QTuifT5IO2IVPtBY0+k
fY68MpZgSdv1yY8SdG2L0RW2ISTBBrTv5Tv0yvEHn2mXSUdTb5J5yt5bCR9MgdIdoDmp+9cSSm8R
1D0SlhQhyGnz1Gha7mD+jgltvnCb1B1A3zihUCErYirIJnGMZtfQv59mL4VgSt3i0ZMKKyipsyhA
VC7PR3l8qg6FY1rDeRmFUj8vDPK+dpNm0bfXUfY1wEL+5FP8CR8X+bvR5xIlEQsj5cHnFQiTihhS
suS2hidsy6TZoDrGdaCLH1/QsmjtrW1W9/2gz4sEjxkKOJzq0BmiBbp7uLkLkvo4RYm0zussMImE
p8BVQ4UHtu6Hz/Optprh4QhocM3FAX9BpFMQWEHgQ3nM4SexCfGlg4vqxVEp/PeAF+clxXNwTHrr
E4Jo6ZS9B4hLoqFk4f73INkdqXO+ROhgnLCxesVyQLA4AeV/4/N72fUIJS1p9iZFtSEHLcAxS/8x
R7MSrR9XCFRo+XGpJG4UZQ+tmsJKec8I3UXbRHGDxQGoIITwkeFJKNN10MCYeVTYFeidVDi6Emdr
n7aevHr6rIxPaathv5h+Z4R2v920mSuDpcpO/AsmmNwDnSgoalqHkft9pdEJeRg+zcsvlsLhqzhF
6vLGupWH7/VAgudEhC1NvszF6PC+QPxswRDwnROTY2F6BnpChE1YbtDZAItl0+ftcRlFVLS+zEK5
aV0JpfYXLhO7OhzYTX1mwfX86WDPbTXH3FGmfSVWI2hS2vIesSYAdDk9A7Bi3kFL9UHVoDF8gdti
RjlASaGv6UAPP95j/tlqkPWB5Q2r3Jp4jM2Ul9vh5adGOArllwYHFg65q/5AoPKq7/cWPQ6lKnsE
TU5GJESN5xRmfuM1DHIkQ/BI7hEgNfBxRW7WdrRMv9FmX6CjiqafApaVCFk/eH5Bc5ZUjsSU4e2S
jUBaD4GqP82G7k4oX5MdMSVrOvOCZrYEj0TKbazZlOpbXe5HJzsRUDn60mLsSMq5oJTGA1R5fjUQ
qCiDuKYfu9b0MORHvm2sWTJAZHwFsSu1dhLUI7YuVg4FI3SqY81v24jzI0k2IiwyMva7Ufc3JAF5
e4Aw3e0+QCjNlh3EWlBONQDclAuvgw9rzBMm+2qDTqjntC95xWoLhhsZSET2YLw+8GC5ByelyZQx
+rh/v8j1I4VpmgKSgvW+oD7LM0XzT87SbCLQwoEbRo1iyiDqcTVQJyvoPS99ilAsjrccCxZjE48L
RqSY/0DP0jBRkXeC/woTzS15M8P8czTMA6AunQZz7DRBLEz2twTCPs7nSlQi9K5XtF0tiLo5VVmT
KyOiMEBR+5xL42n6RxSTycyFPfcvZwOu8l9tXXoEYdzMQG8skxTyiaDI50iF38IpCtewBQ84V9Gd
e/YK4kczyNF5zUI8t3yJcf97oCmlvKQEGHdbnD3hMsBOSA/6YvjNQmA2eo7pM2TjZu6RWXkftQEJ
hRKs3ORPt1nm2MnUHp0258Gj8MCvSfwrRFG0R+EbCiBWtxiIraF2UFloDF24E0gc+f7o+CpVRwZE
FD7j7zEuuijmMHDHVIRRJwYMDDsoOjTm92JENL7yY7E3Y4uCjwRms9xgv/SoffDRPfU6vDx+Hr1p
BWkPKteEzI4s3qH0lScuPS7taScEGj5l+1hxaASSC98wTDVJjsb3KXfov2lx6WAB+lSH94V5QB/w
jpIL+hfKBgWJW0ff6XDRVxJGRFCrAaRZtQ3qg1eAfw4S2JAxV8L9CikFQCvqWNmxGYMB9gx5B7oc
0OTTvnLoOB10L3yqE+4wcAjHHjVFckn/egzE2LysWnd5eZ1QulyzH2xhJpHnXCQG1O4KfalgrNDB
9x49wfse1nT5kLHozG0Ge+awGKPBe9jSFKdozJCQEIEOsAoMRBSmWPCU9moowXFRZER8b06Lk+RU
kMkZhqfhGBo2pB98CXkgeymuNj7V68A/TtCIMGAzcHYj9uk970HjRguCvWQz1GDDTby/EiSDaG4h
zHShQuXXsScoHtaYL3ih6MiBLGYNTKf9S7At6xG0Ir/PtwrIn4be0jy0rIDGVz2H8pKHva/RnBde
Q7vp6ZPV5G3RK30YRhV+Yro5Rap2eFXYTy95B+U3KsR1Odo9evf14krfPPLDC4whtsEemW4bH7/7
AWQEo2A5iD9+hidKb0mQ51k1GCqvy8ehJIEHXQ3LrE8LHschPleTUZAsV28kXGwSvlQdNZTy+D4M
c4UWA3EkgIFOoE2GsXVAKcRe0gqZ2LN3P+DLwNKp7rcr0DScPuDAQcBwKuRv7kRZv3fJ6jMHhq9U
u5MWjHSfkV4Hwp+ngjqC7NWnkUYjo8lzuXMknPuIKD/nfxW3Hh62HdP5TQf5u9wxHFWUg/jnz3Js
Q34oEtZ2LN1kuDjvDfRd87M6vOGvFAdUPLK5Zao+waMRughGTJknqi8wU3ykdo1f+vWjnI/ASl8N
RCcKDewpYskeUKHj+CIHPbAzZEDJajED/yygpBjajLIPfm/M9TStBk9nBEEAHs5W1Rrru1GyMVV3
nEcdSn2uTL+m7oSL9poJ8kA9R9mUnqYDYVKSiJPsaSH2EmMOPHkWZtAU9gmeG7g9DyjFOJFR6nOG
yoJxQMJ9DvQ1WcevQGKWkqPjq1iPGVTCUocHeixnb7ChMzs/6tyXiPN5vJcNfl1NUKf2gM0BmSew
hH1jo+8YqfKAMjB35mqgOqOqzwDF2YWak1PPPnefyhXyTIHNJMvVawppgXEYt65igedyR/unW6Fu
XkgTdAgBJhbKaLDkdDph0UxDkwLC0D3ENPcwHrjGhQyngX2GYWePBzNIF+D7KIQPTr+bqC589PIe
3rd04KYQ+bhQdQ40l8xVPwzDUVliJ2uli7Hqt52to4G8r1IgCY1lajqgZabHICti8VGdN2gfSqDK
VisOum2Cm4H6u/IRPaz8cSqospS4HfvN7optfDmEcrHV7/5JWajpoqKgIl4JGod28jQwGCN6GrbZ
ey/zzMygLH5jgJ3T1FiPoEhNvp5FlMXrofaQR2aPAH/z2hMw6OIjSq9B9uXH9EnBt5LIgXwkzGDr
17mSDTeRmeElGnYBKJf8xNiVoyAmmaVZsY/3fsKugqHLHetfkcAyofqVeUDjVAjX8J5Cs9i6dUy5
HmnvqI6DFy45Yr9hzYew6Z7qZXxHPaUy6ES0vW0EqrkctVdDOYqVGhM45BlM8RePxyJexKNNfGvT
3eMVltpKUf06jcYtA+ENOTYtOGzzXoJANir+QiWjqd4fs7Q1adRQ1+tU52rUjDZg3313NUbIiJhL
dnFwv/HO1DZIABLSVWV+12o0tN+jB9p8AG8FzyOm+mRg5QSFu56R+m/+Q4POHjCkYrBC1XUf/Lvs
tZfnvuJsGqK8YNnK+ZEa6u1f3IU5khhQ0DyY5PNMnvEsccb8dNZfmITnmZuSwwLRC0Em9X2HAySB
ui7F3rPwiPmhKDt9MzgX4mFGDNRPJpun+zA9HHUVKOoAQZkNbRqRJZpLAoQyhuofp8ep18T+EtYk
HIFcJAuRurrEfgiWmewqPI5neS5KA1LPNPn0bmJYcP5zFCYxQ3zTq5NAPR3oGRRYCKyywKeGS1XZ
yy7ze1FbgakaLvJKnTGyLDxNEWNjXIDHGtnvhfepfOn1RaRyBxPLa5A3MhHnLVa+IrsSE7aFKRyL
GDEwdGPUwbQcXNOw9NL9PysTaYHG4zEwG3NOabzcmjBExFNjRy08Jkd35nXcI0zdccYyyKVyH6lo
UBmH5fjK44HIdsWxpz1AkYqjGQPqtxCfck6AfOkXUIaif2DXGF2QjlHYAhQzjTZuYu7C3i0JbpZ5
EQM6ys8JAjSBpkAinVDw1U6Z+BWiUerPxLljdIzE0mXsQHMLb1khgRN+ERyZHXpPSbMJc6g0p8r8
CY5wwPWbbjn5BaTqkWHCXf3n4ZBdZdHo2t0aThMzebErfJfggF/DvF2n0+cMz32R9sBojftOaOrE
TQLb2JL+yjlmfWjctp9dPCuZZ5EKRHAP0Rvz4i894sLEZ2/gWhzQBmBdBwsnpfVkfnV97bRf4w8T
v8xpITlwiOBAU/0iS2AUcdM2pCCiQKRCQlwJyx7h09MB1YxXDTKmbMqshkqQ0ViKFABfZRe8BFkZ
B+UEilSK5NAYdl3LiiiaOQJMGyxN+CCDoKzmgp9KRjOZYEyCWDw8RLIpKiMmV2jj6Cm/R38JzDkL
XjIVafUUwI5ekEzl8sn5OimCW2ogvkLAaZl/EM0ZJj5iLNTNb/MKSvg8lEzRsYJgVL2spyrR5Vg1
2NJZOXAyob6+/+hjk2OFJUYKi9+C4loxufmmO5TnQJ3aGs7VSXdrUEQR8NhsED0iVUP/hO1KEiJJ
hfoA+EALu2X7Y0Q6+WuY6ImhxGT3JN1GfFBQwuSQHAVI/b4oF3XPU0i0sDBxUY1xOsIGzIiqQGHu
bGc4j9K/TT/bWscDxEEK9foSCM/XAMVBujCxSMinA7/cf0yPdHtoFQxHGagSLnclkRThJjUFCnYo
ONwUwB4TJk+/rwEHDBsMQlkLJPHD5k+wiOlQ6APzAWySSI7P9XVyzfawJZgUF7i0dmLhYKDDrQi7
w6Ch65jziRyK+C4cIYToExGNiNKRRBgalxKrUyJC3cTYBf9RiYRhl+aOq7D5GeiVV8bf+DAm0q9Y
TsJxWH4Vf4i8weqI+4FHfroyXWKpy1kWUShVPvftU/bejFfJ00Xlbec3XFYYkMDjZERzX+cLGvTG
06bwJqmnrslHVMH52+0PUJ1hTAO9ITZI5QWKCAxS7qytPpEKIx1GXHDvfaNZF0whuOxhF3MtUxRi
oAh3m+6NeorhAR7Ve8rfxhTTP1ToGIvy6AchblYK1YxfQC3fkzsrROz62C0GJx3cjiQyJpHf3Prl
kbsX4hK4fXFLeeOsHd/10rggCh922l8aERm8A0J7UYIwnYsQhtCj8g7GuzToGWOtJdzH2YFg+i37
/XNVz7Md8DT9iYBMgbLcirXPwOJSrIDsD5wCKYJgSHfHAPHEnEYHbeYGbu3+j0Uovj58fQ6/2Nwx
fHgvxqDpVvuDYwZ3B2HD1eGkuipIL5cJyQNrXhyoA+rIaYb/TGBGjxmtH/g5OMl7la7gRkK+hTmJ
Lg95IksNVfX48F5h4cFqyEmNBHr7lbJ1vpZ079m5IKqGTNxix4rEb00W2vV+eUMDPlPnUjUq3/Dp
Yq9YwGgpOLaS3QGrUOlLNmUVkE/htF8o+3hpTE9wsTPpLDdcPyD55Vrecx88rqNtfB42LTZu90t2
gWoNX3C8JmNzVmODm/+o2G+k391mdEG+pfybd6F1ukksLhixgZWS0DDCVZAb8Q6GDnmOOffJljq7
+DHiiKsN5Yt+K35k3N+kLW+/rjxIjHzBhUb5XrDc1gFLe4YOF2j6n947xUFxwIDAQfneEhzx9GCb
jn4H7lKuPZnJhYdIFI7LqkIBwnPYD2IJBhKaWMtRDP1DaZs/0FoMmihXjX0D2/dibCiqtesHc0Wu
aLydmGpQsWNT9i/Y/HTJtzT7c/oDlnrsbkhiQU1leFTpKYw5CtUT7ZsDe/FBnTDTci/Fs/7flcdV
jBCA50PWBpK2EoFXOPEwfiZRIWNG5XzYbRmbQV0Z2+rIYWnPoGSiBoAH3Nv8fEJsLxP4wQFxM0gU
GwQzmB6FzqmRp3cU01lA2YwqVvLlyotffmEuaSpOC2GDEJm/LOiauZdIHWH/gIIdwjpj70crrvYQ
rcEX89Kmc9B31PHZ34dRCvAIcz+s9XcDLutgLwpgh12/SIWBr+Lh1i15cH0TzX31M2jdcOZGXOTx
pSL3nu7hE3aqV55caMf9Gx3wnNL39UXPEsgQQqHHQsuV2J69mHDG3q4phvRpiXx0+4H1hQ1UDONK
GD/I1GEx4I2t3LSDOjd7m4QrYkj4pdeP+R1j/t4ItHCMtwkjnMPoot7oaiGsDFD2WHZuH0rCr2Gf
fmkXmEC8jQSeCr5BiDQ/LEVOnlGpirKu/7BmTyFEPgpHS5fco5C0Rsn3aURGHIsbJP1dlsGBFHY9
lIuZ4aZqgP8KxSHlonLkyaC04OpBQA6lE0UrJSrlJaAi/6lAkGpQRAC/29TFAJPyyEpx/oCVuWAP
CKvvAtSJ4vDWMp680K9X0CcLR8dMDVsbwQBy+c6bfWb+IDP+IUJeUM662+mbOoSt7ciY452Ho2KK
Wo3f7vUp+Oid8uDu4YIz49d1VgGgCoBJWRTAbekWHPwJDgghdS0URRIz62zWJDR5jGLzkKPEP7wn
C6BL/LuP7FB8fqjFUL+gImCCjXkvr8Ib4SO+tWW2hu9IjYh6sqCCZYczXHbF/0M1KRHfBRe5U0Jh
g55MZfzPrAAaD++GXavB0RVAtnM5fGYejAefBwNkUrVynDkEeRLwvb5RE/N6vE5/YZc0Pw6vRPXN
L1OQ8dl5ST4Z74B6nAhQ+gQ+XGF6HQBx5grEFvDV50XHXUArx8njgSkP5yU0Z2gcDhbnAKpFwung
KHNrMwKFRpEgBAk4ARyG8iYFIucVuX0WUVKRVSDPQGR5hseWt8JnffLrHE2AYgi0ycgR74vtC3Y2
71dz+CHlSNJ5ahzChqJnwPOB8pI3K2gd/wgZtBN0DuInjcMpx32Od8XGPmpX4pGFYGxwNfAdxEc4
anGtaE5PB/GeKRfBI6l8fpV/Z0+BccLFwotz2mSC8fAezwO6GA6Djh7S56AhgqU6WUI55UsHpoUc
x1V6Uy68bfqPZPtYKgGPoWeD59yteP5PfQTqvEEGIe08wWX+iX3gfU3DwktVy5GyV0o08pZazJm5
aEcow8NCuWiP3WPJYiRdoB8/P9MUTq1WHzO2SUgvCoFbFEkXvvGrEGWwl2BHywAcXPy//qcdw0CW
XTqg13sbZpOoGA4vfdEVdPD1nlSZZjZepMY/SqFHJYRtY4+Nw4xPhnNiIjGU2FKYqdREgrGGqy2E
gU2Fty1roYsjB3OX5o7dIujSMl/UC0hvR8jOHBPGSwBv2DzFa7ojHSP57uc5Zd2gyYTMeF/o7pEK
XlkzP83mVPGvw2j//MKJ6phBgITeK1tlJPalF4oZiI83mu7PyR8OPLFsQQ2Gt5LuRGUAq2X1ET2y
kJTbz7VxRhqSUuHDcR/N42W1f3EuRvYkhjjNXM8+3ZfJAkvmdbYhlwfok+khVpXPqY5vJMocejl6
S70IIA5jWflwqy3d5LBg9MEcJomdst4zGlkWLKE0jpWLIHuKlAM/iOYntn5U2sr7tgceW5c/6q17
uBw3DDoQWPQQgBiozMhBvtN6XN54SpoebpprQEuGH9gnoUWgFHkWWDdW7Pw/MggrzFEYZekCF1Sy
mpU5OXCQJQMZ9jyb78uh1dQZN2LwWPvCUK5lY3CyJ+M7IraHMC789Jf6NnmhbzeMGUvb6iSFue4V
K+7o3MVqIPGbDfXvM0CgIlJA79byGSjYJzzmsrwwGeCeW+qr1RBV+J228/b6lgQdtMKvk5EYuhhl
AYOR5ph7CpL7c9+N7yAgJnxzj42Ml/hFktOd8faKQKy/6eq/6XvGhyos5jhUnH4AnoY/MpWcGntz
TPuTLSt+miGxr5YQKiGdBOZpQXLIn+yWVMgRWRmIpWihCB3fQCLVf9MY79eyIPiv5oVq/0NpiNjN
VwIclBOcP7qzMIPnvoV1ip2wm4kO4rWFiMke9lNsQTM1B3wL3mYqZlGfUIAoUIiVAPOO4wOrnMQp
f1gI0l/WIHDSm9ihKNkYlOGoCtbAN2qLfyJwqL4J+5YHPx4Tdw9imGPc8DDd68d+y/I0sEJvMdZE
hEItuDH+aigCDcuLcROmvf2c/wuOPysfAS8eeweLm0byC4AFH4+YbjspQrIY/q2b+oX8bVhdWyjU
KMfx+IfwFGW5m23UA+srdmpMlskPIcA+Yqr2CeBoC8WBWDyITgik9+xSoUm4lQtW3HdDhhQuOVxi
fN8NNyZVvJXjeEFc5TohXIC6gB1FnBeEGkskDpBAOSOW4sn3tWy3S+MQz4wkJH9XcItpBlYKjFMO
lyG0P9rXA/K7Sak5LVaTg9ba+RqCMgcb+Vsg/3W02d7repd9PiNVFx5FhlPt2A2p8pHdY+cKKR21
1+RPwrm1d4ZxwKWbBeKGXo73DKRFu3UP38jVmdLAQFsjaiTKCsyxF+TtLYs8DDoWNfi4I4d3qAdM
zO/o1wLeMaw/IU4qhaNQS6OtIQs4AQz18HHBN+hiWTRTb2A/YRH+R3FvPmyc/4IeuDFdZWZ6kLyR
OWBS8QlZV2NqeKSY9o6gAyA5OIMMRMGN6oydF0hswQbAPUTQ5QbujHZaFjsOA59qvABPg+jeefdZ
8qWa7qNHBYxGv8F0trKXVKGPVSbS6h6Is3AUBMhnUyQMwAdeyqAcMzzlRDBKYSVFvzvH75YRRsXl
g84EGi38a1ZWvOo6QA4zzEUoAf3OB9nh92OCUtXF1olmDeDrG0xi2FMBUEsiysltSCLSl6zykfmJ
ceNwsNmxC1PYPH9qcTUNN1Jl9FW3IVmZdZVtCR4lRXsI+jT1pBn8Kp+Rkw+BfwqlySFWCea0MPV9
eOTMCKfa4LGNWWtJRPDui3xBRhGDCWdHl2J7G0gc/K8NKLStDYX8DEoa9nR02zfx1KX/2nL9YpXY
EO+UeHTLPHmCi2xCNBhy44A207rBMuf+5g8T31+UzhaX4LScT6zj98na78/7+S82lDb7ro9kykLs
ndl+a91WK2Y8JHDcwH0SDy2Li8yPh9EL2JWlTanR7diOXtbvcYpJtHvErjCLUM/Z5nKh8kfvAERE
sA+5fJnMWiorNZUbYiDF+yGEIyitS2mHy8XXg8QGfHk82R+wujmAg9j6nO/WiDwGRjrINmIvcbtg
Lzty8HR4/Yfb+oU/IiaiDNDUTZmvhLBIMFSMZ4LaCak+VA9kXSCPuQwfN7kC8nPZjSfs/RBJPm80
fi6xrCZohvN+u6YGs8NlNxMnk1wSmzuHu4LrU5nj3TNErE+f2fOWNFEtzeR+CmKTUwRCh2COeklw
j8WlhMHo2EKlAU2H1ZVrYrzp9lROzeLzno1xjXJx5IL2wNOfu7NOP84KzWKESQOLGdUVHT9zQP6c
gmFnKmC6yzORAnwpb+0FrAgXLeCjxKKSf97gM/MuUD2KolLmxtgDKz/xTQ7zH2SmZNw/MGBBTeJr
s7h3UUWI6vDIncb2LO8/4afz9ONDwaXboC1bsy7iTkmMCVPTqbRDEYa2AsJw/ZpWmMl8BN+W/CYN
hg1BceKeRGPciuzc/uuzTfx6qi2T3UtD/e5jzm0yIvTqSBd44GeuzHVaAaZOsb0E3ma14XO+LnzC
lh2WjioCOjKoD0xrJVLPzei5AKuBsgRhFbEVPkaoGY75D9zx4B5M/oQXNcSWDSrg62nKNNe6ccRt
0xcOFnU48hmABydrKkXyN/v2Ex96Lhd2DdY3rF6wHKBroXyJ3leRsMsyRZjMNF0mGPD7PLoefLmj
r8LUOrFnMIjxGlcgV1f0k/m+DWjo5BAOA+IIIg7w34rnhStNEXa7pPlcsbzYjCI+W4m3F2u7FYp8
Pnx1QgbDYbqpon7xpkwW6WrL508JhXoyfUZsMvNnNOHuM77xbwG5u7sjt5/Rc2ZTFhTSC/kT2204
I9hwSzNcZxFSUICynaI2QjGY4kxWYXVLdY8NvfBo6xbJ78vrItVt8S8n+9mXXfpVqgVYNbjGTUEH
0bcTa0P2Waj4CswMSBPg9iBnXL5O91UTfwMrk/gadQXfgMUk8/FfEAlDHkFssztPR61AfgMJUjZC
EoIUnwSQE1+4AiYPE5KTCCT3cTNnYh3v31zVenSHjUw6BD/ncQ6bVYQdV8DgOsj2pvuaMWcl4QZy
mE2AG2Oy2BfJSuLZ2wCPVJYzU5iw8d/6xmQFh0B7ggdAjoT419qDfTvTI9Mdr07eKeg5OYpfzzfK
5kk2fauvRchC8WFg7dwXceYaRInS94JCUNiYbNqAA9yV/JWGSjbmJbc7M7zG0fj3Ja0qjddYE2sD
3U+7ZO+ENEtEM0k9hlVlS346RdsXu6wjar+gq0mfC3ho7Fql4iUEJ6CL4Bi37pAyjSI92y3qGTIC
8FSx5oPhRiKzQUB2sctDrB0tqPgT8IQSjXFywE1gseFnU1zRgXmx2BcbxpIvjxb1Lw6wz8VYmVv7
yKc5QfAQWPMM7jmwtXKBR9ReWuz4GPq0ROJxjmc4enX488gpwcn/oANAW6GjirvgBS9O5ZSYzd/j
7vUSTMBATd2YHjLoKxsHu8fX48MtO+l9lA/QT56EU9C8GeJ253mY+dVkPaCpy6lHWQgwyXltyUkF
p6Yxf9LYUFUx7WLf+KEepDUXXf2+i0iEY0eBDAHkzW48cqgcWPFFkAf6yHd4t94748bhZpcmemrX
wXVFeQf1w4GZhYqVdri8lZMVnbzC4GhbCO9t7hxOAjQ+j0LJ5050JewH4aXR0tSWp2Fk/2S1QdFK
ttKAb4YL/1kZcY6hOLrUTrHivcaCXNjtn1PiDnz8eKl0AS2IFk25JTEVuonrHw+goOWkUsRhwq+z
2bJ47wbaH65c5g+TbjdGW/Z2SqPcx3M4VvWn8Dsw3sKHLOkWtzdLGu45qStf4h1c+matgQAta/pQ
VFXBKFJD+ofJZYSvcbIf02dsNMUfnZkekz2FFhTBKcQlNC7GFtbPZMdym1+12+RoHvB+FskevZ9/
YzaAZs/AO/rAXG90cvGm8qCaxkuQLjoO/A0w3pAk/OMyOPUjt0J6PW1wm9M8BnbywOSdKJ6wOCQb
fSprm3KOtR16ABYWuuRRBASN7MZrceJHYBGV1lKY1qfR6RfrdgZMjyljKjg9OkTLOsBeZYSPN12b
EWDYooNT4qy3q6D1xri0qM1Oqv66O6jAG39JiL1ySvlqcNstX2uQ8IcQkWkCoYW5GIHrBEZtl1sd
H6Dgc0BEEjBRG4WH1w6CcMDuKv7nTiHUfZ9cYyYd9IMKZODdd4ZFQesRTLV9Ll/TZglKbRElyP8K
2itOTWpNxbe3LX6WzM578ee+4pTx57niG7GFlC/7l8tPK/6LH57561lyTwiiSWfkWZ5XFFQemLN9
PituxGSQJGWK2KVcOECl0uK1Hjv1FqgKXdiy2023CeN4dwSsi7Lcep78Ek1n1LuZvNJK2/DkYVaG
/Zk+HGsTxgjM+vmMz7uDy3dS2XUojiVRTXdm1viDE5fbHRHk38Ek9tTVlxe5C8sEZAjal6X7pv9i
TIeZrWUETBYBDhkOBy+bpCJv4vWkBrrKc1qH6nz0V4Z5WDvylxGMA6JUvgDbVe/ty8fKZ3Lrkgs2
U2mZ5x82Yqum5PMVSKlTSKc4c0xe+36enzXZMZnk3p1qiYEim3bAWsEI+lUBIHVjl72NiRL02KtB
fY4NrovD6RsyMdR66qXvJ3ysFzcLJcnkDJIg7dpQ2o3tDi4fleITqEtlHAuFE/9Q7M4+dNmsKtSY
UEl394cPIJV8aaCAQFEYo9ngUfEPbSXMfOwFyJt37/cp7ecOtSNNEzAeb1AiY0LDs0fM+ygAdBwq
7xttTqMObkln2fxH0nktN4pEYfiJqAKRbyUQQTlZtm8oy4EkEDk9/X7M1s7O7ngUCE336fOnT5Pu
MP7HdCO3dM04MQgbEq1VLbArAOIh2qoog8QPSiw8TI5IYRauwfbju1JJwsEIJyjw29bOCcBHfRIo
ZM0yQY63V96wM/TFP3RPLO/zroClswUqn2OF2dsoP+YeIiHxDF4IU3YFXYqeE6QoA0v3L9x1rNcv
BMRv7AO/QpjS1KzkFp0jEm8EazOsFf95lLcgCViB4PVDc0qGg4f1Vrbu38Q/oSW7ayYXd3OENEZ5
19n3mLp/CS9HNTE3BgvG97j799MksvXvp+HCqMdVkoBQgHQbAxbAYnJpQa3+KvzeSkJWXplzgpsP
fapo+TAJPPbzRT/hGOJI8qRew14SFAP71w/k15/U3aytuux2kv3sf1rzDf72g5l3zxyM+bYW+hgc
zLXD75ycxHZ2efjcgCY4FlsX5n6iLJfvbydaTIRqVSu3fagfwGoQnoSfgFw1fCKSGzQZHc7BSjoW
bGlgc4Pf/YMgx8CqsMq8GXf40xvYC1Pk/tMiVXv5Vpw0V37rTjFThU2UsC05c7YZA2NpWn8wTq+C
r3/lpJQFq5f73ObkFwhMrW8ZOXsk0gjxur8xYgQwE7u61m/RFU/iwlJOAOzFUSTphXWFPYxwNytH
oS8DMMw+D4riJx17S6KAYLQRNTinUQPx7V40kboHbYSOcUs5SE7xnLgBzRRcJMUg6cV8sIY0T0XL
L1qhA3sKDLOXYvg73ImzhEvDZSXvZEKCwGpxCo4KQRJcjB7zA8zF1tQa0HS8pL4MdyYUGqwTASwU
MmggpRVwOmwKCD2U33SyOAbeiFk6RB9iUAp/uE+wm8M5VBdDW0zlYJ6SSHKdU244bgNpJwKxns0J
cX+QsxMSoTF74wA4SOqeCXqCoPkgNhRUfjg6QDocV5DMga3UV5TFRyocc9/cEUewaqMGHY8g7pBy
0eEg5XmalnKF5RVAKaE40H6gTEOjbTBrls8iJH5X+UH792GuIjYs1xw9TeAmf53fwZ0mdGQrHlSb
jSZdCi93pz00fu+bDwBk3xFJSbh5sIU4rFxLC/Gc135AyiXP9Mz+jzOjtcVcDQfArQos7ChuMbpZ
T458mnyF7FG6xnzwhXxErN3o4a9HtpUeSDbME6zW0q2Ek6P3ekfJZN5Gwo4nImXqj1x0kr/6Q7nA
3hUPOn2C6K5i+nCa9rk7HuLVXTdX8idbxg/modV4VK6cAvzEn4BUdM4HEogNDfs6nIDRpb3oYa33
hsqdeV92aCVvQ/I651I+dBpSVpK3xQG/xLVqV9AckR4RAbSajwQ9iH4bTpU9cL0geLNScDKYTXA6
0GhOOh5sMKmILNeJQq8tzgsyyeFo845V9PfvzsxJ4IR12PEWvw90iPEWlyAOAu+ZlXIQESlNvuxo
B2jg80VbfOPPA9dhL+wwcIQhDmmoQ4jXr1MP76y9sazZqY3bat/s8YVzcx/PDnvkSR3sfttbtVde
BefrZVWrv4u8dKk97cbq1hBaffjv5DYIl9Y2D8W2/musd3HFpOuky+YjWM1+NSikVvNbBsxqh3eI
quGeWROZBGK1t84CW5feQTs1R6AvDwabX5lkUZR679U6tEyr3hgr2XtTLSDkNXxHD9ckKjSo8DsE
DtecJDd+4sPjXxu7ly2eN7Hl+6ZjLFkHaNKtFIz3tOXX14W2yhqfiBsGKR+6x2qzlT4KC3LYWwQz
dPqWDqUtef1qcareS7tfUZ+v8Nx0SAdMPI7vkO6fV5UT5CVOa+skD0WkGKKaWo0Oam0v3r+forkU
0v0vSqPlbYtiC4skLK+WhBZ4c0jx5fRD1IU/x3gmzOq6FbDu6dvS1gkuLO2FU/9pTkU2U0sB+omt
2xoreqxM528i65JGEdWXH1v9Ml1uOksiYHJ+EQjEu46Ry2F2HmepmD9f2OoWJvKcM3o560J/EZot
NaJles8d7oceDadTv+E+uIZtWrBSIkdYm9sflA05R/PEHTY4oSkGYcJQ4Isex0q0bpe/n5/n9u3v
L13//PSrnHROhBvzvd6N7t/bG2OgQGzcrNWDTn0SL/Nt+DWxnrKQDhwwdsQOsH1vS+vF6lM4VNv6
7cn1re3S1iAcS95M5tWPxrm81/d6E9j5KmJxOuH6jmjwHWWnsKut5s/k99SDjTau2bJeon3316K0
W+ZvM8OeRvWsIuIx8Rq75E7072gwM7qKCIqgVzH+8VBVnX4t7LSDsGvfs21loyhbYnW+HnxhNwfd
Ekb8h68sUXrMkQEtQoFGxWsHi2gdHaC8uIBLlPw8apXdvkMVZnex+vclAd7o/Rr5JiT1HZpiT3xH
G4pN5/g9T2YaD2S7hcdKNVh6z/08Sl7bAWaOL/GXA7MeMsuKcprvx6XE0q7MjxBtRN6BrwU8o3yF
42YOXIeCAg4Gec60zeaWgXpWrrNuG2L8DaYuLYYUw5vUqdzoMeuqaRXtUGyTNjyd69bFMSRmApq/
hqmDsRowWrH4caU9OBdYJPoaZtnlOXSCS+yB+H/NtpV7JEwjW5rMg0kloKF8m9umHzfZnr7Kb4A5
90HdvPxd0A+qv8tvvBQE/oD75Z1lRCTHHG7TSO8PBwIOiuBjUDnW12YjnCNQpuhC4wLTNjop5OU0
rrxndYDV7emf+NR4yvLji+LHNw4RF++1HdfYo/kfkj9fZdCr3cCrshUL4R5YqrXwhPmW/Zqc6u3i
O7w+v4o3KnY2Y1jQjtZijW/66uXl+2IPjQed0/IG8r76w692JqS/kXFFy4cilOYwMIjzpa7aY7eX
bBoxOBLhUEUn4rWi1KJ0CFYEXYNQzuqTZe2+cddoDLNf3gweRiz5T/QxbPFHPPMIYPdz5RlG3oxn
IWo24VDgdqtb+KXNPUer/prbyTMqxhxOetmAUCZcXneH3eb099e6TxzWYsuqdheTSWGjUs8N8+O6
DAh7MU7/ZttJsREczLG9OGMsD3NfBfoc+css/6vnBtGNV1zp8uylC23p5Ws5BxM0v+Om2I2bcB3s
A1tjU7nYw8v1mCcy6I5Xgyszp35fKSnJZ52nEEhpT4fK0WrnOJR2Ay0G4/PA6u+IVdiaIge+6Uc+
gCmPT9IxUDRWVrhyqSfdk+Th1SYyD+gH6uKFP1AO92+GU/Jvja/6HEkIgk0WK8sE1j685F1aY3Gw
vJ7D5X1+SKHgatQI6okljsD5zv+FVEjFywfZn4XrHL0lawjkVybc5r2y8MorXYyI2Hc7i1MCk7O2
5QOyhyXde+JsKMBmH5jpToeSs9yRE8uP52KMcpJa+nO9O/UutLl2uZnz5h/PtQCOVi7fT/2StWYH
N51ZPV2exuUNlG/1ca9s24fNx06QSOJDcvpD6QQUIB3Qlikk8M4TobHDEeec4EWXbd7Cr3kx0hzU
pVwCebmZV8WWrUq/UvlRsX3vrM/18iwSK65Z957HesZTHEIpaNu3JBo8YkehfxhT66XAaIY1t0Dl
nbEtWHRkiGGr8QOl2A+lF6UJXD5AEIPU0MDFHYV5IWAm4O+C9YKGb7UpZoPBYkM++X6eWXD8B7GD
VeBW//6BMUgzE3tNZ6CGxSNoBedopbOrNiy8JEmNU67zoVC87HVSx6/00x7hDfUVh2t8VA94j+Sn
5PeYCauFeHs1rs+7cU0TR9BOSNoizde0Lf0eo3WZBPlFP0n8eN7VCqveuR2XMM0tVD6/03kCadhp
1zbH7Y3tFP48KMXwPsnv8z+FS6mreIujXm34hwmSAs7NHwjUXnSykhUdgYbwJJxxYwcPivi1fnW2
eq5nPzEbmqBy5N2e4sUOym2ZRnKBoZvN53NBMf9mihMgwWH8kqzYJqPRpSg5JiIrR+w094gy3Tmy
Zn3TdN4Xd3xevHhHaAyv1UdCzlz6i0+0baRwroIffV885ppdPevnZqMdw938O6lu/ATbDfq7jRvu
6AqfYzrLfDepH7+0rlA5Q+XOHyAQ85Htgh9y4GwRsQlxhMEVSbvXE8coL/HQh22JpQDwzZH7QFgh
jW3DmpvYpAXQdVrKZ+Wo2/Sdrcpmb7/6MB144DSJrEHccekv2Cmxa6F/684oH/9rnrFCwkj3wKzu
zS1wYc/Gi6Y3m/vjfAWg7rvEhM4pdKBBfF3mcAD6HJMW/PCV8c44vnbYyDD7akv7C1rm8ukTEWZ9
8LDPjfLFP6Vlww0MrsEP5jj/3s+FYyAhJWw2RE3aPApoEI3Za33Rc7nhtIe34If7Rnf9zDvM878v
azbmudtAru42cGfJJb1z0+QzAxQ7Had4pA7v7DYxW+cb20GHl9CiYPwjSZzjEIVVxfOwCxCgOOaZ
E6T/YTXunCdH2/+DcEKLvde/7y/u5lnzoMxx2cNfvaXA6DbkRNM+vRtHztgOf8Pf4tHcqwfC8/BX
O6Y7nRbOMf4lne7GN6byhb46H1HddcKFGzQYeKQCbXsh1e95Xk9R7IdAARLL0gcjiV8cO58S0n6+
GUQ/LJuiWTXYzy4A65Jvqfsd2WoFlhlspumsSURMPbLuo1T2AaTXDimLLQzbGUvgkaL0ALKj29jt
ekM4Po0Tanyh/2mqS7YTut8J9Q0q8pot6OCLyVto2HzHMG6BGVspXGnFrWdLkqCKU7Cr2zyfp6H7
C7xZKm7QUsbg2IF9tIP5nfS/04afQfd9QL1O+AL+fJxcdtazpub3zHY3OELVkQASojViwvindmA8
IApGJs/qCUnswuUCCnrwW6V4/B5+Tg8464l4JuOcFsDJeG3xGr9Mm7ktMEJHmQofOiVEDlVDkkbA
LYOVnXk6cw9B1f5RzeC+gwE8D/DpoOJlxOWF4Yp9fexDVYRZKKnzgeTgRSG8gX2t7iH7mXiXwQ7f
0Bdo0034iTNSltrgownptjP/xebAeIjoiGLBBRuXGsTlvzDJXumGz5MZ67r/XAM8xAsaDXQX8MHL
3mGI7ELVAlGMe49Tp41Boyj9BW00JSpYFLX/OgHDhmuFyAkEHORVRLmlMPqy3zywCsXDvMZSZbfZ
qIWtzqLYD+ZoqPwUawAifAZjB6+eAawr9Cf1M7spH8rgNCAxdCuo3QCdFGI2ubhEC3G6ezpzYAtC
Sug1qOdAcDGZH9RHry0GUgqzxobnmfY57QxaHDMYw+YDUqRDP52X6gZO6bDd4TIKf8AsIDzZL8eR
rFFhNZwzFwZvDF3dKZTwTOI77gmflZ5MDB1olNCD/GePBTizQEiPCukeXfR9gGYZh5XbqzlE8zw6
vSwwhLzeAD4jOCsdQ+Dp5wAa7HiwNLyLg0/zhYRd2Lqky9AS4VlmJezoLJyZJaI1lXVfLKM/8QcY
ouIXW+qRFVLGWwPz4bUa4UGCWPhJb/mpNKe0QmszRt8tESLaG0jMzBuCTlbf6l+eVGwo+K7mrg5b
ZvV/zR6ehAPPIWeOIvr1Woe7GI8l4axiKnZFjafxepenXvO4QlwEHmfuNI8zRl0DzncJU6ADjs9S
+XJY08fEiS58NCrr5k7ea45BwIYRxLv5W+ZCZhkGAvG4e7pQSn5W+iVPa6AyDFagz7yIt853CfPd
G5frg4NAHsi8x+QarDKUjEe5sJkQGVT8CXVk6IIHZc5Qb1SV4HBssw/caaAVnrcM6zbErg8eNYC0
7s5TwMBjpNKwm/8avErZw+xs93w5HTMcGIkhpBrhIcfKi4afsC9QRGI8gjSxmOkGNOsgPHOIfMp0
x35nxaCgSfqUb8xLWe9Cl81uPCmI8waIVNEFBwUiuqEpjg5TDGiiK4B4STEu5Bs+uf1lgpBACUfE
0xHSOA/69IhFDJnzwUf6OR9QsZYftP/A3E/8sbyh9AN3hzoR8ZAbs1JjEDaEK6Ik6I4QLrLPF2wP
l1kkjvyCuNTP9rce/SxkuwVH9wL7GcpkBH7EdIbnQV457Uwth3oHMlSOftl/ADBCzIYSzswCe1d+
nmi6x2s+EJAdmTFOtih7QH4xkiRi0OroY8/KRiYvzoRJCApoSbV3IY0eki2dEeDTtQT/8oPjGpp5
xjK4/1xK/p5EtouKiQt7JIieM8vqARDJEgpHTag3TH0tPLT85aU+zX+uRd/Pjcz2BuqCSeLMMCdw
ZuZWSQ8udBn5TJLcbk6TN3HRYBURIww5yA+ONUDtiqYmUx8iyjW89XlnhPIS7vGskFxzBYQ9nXEU
SNDVAwaw+M4dRH35vHCKzwNXgRNsf3PWxgxglc+N/HCxYaDzuFDG1htqj+c92KJG/dX340eEhm5+
hj+gZ+rkCcAKlR5YEv4SoTJPQYQ8c153lKPVg7EtPRjEDF7jA9TZGHxaxfyJCHb8z9J0L+yZzZle
6QBnxhYV1w1Xgh3uZo96sSFiHE/Y0+yMgWMe7LzC/zc2MggO+meJZ6nVUvS9PCLLRx8LDm4YCDa3
KDgKCsTHbfbLLUl9VhGWJ3rQ8+oDmturd/iC6DOj4DrdxxTRvZXU9+AI3QwydngSzjJzPMvsgXFD
8DKeyDOQQ+6nkW7m+YMplCndxqRqW62BWB3ok6y6eP1NPc++1WMZLDFcYZSXty7bQSqHuA+FnERh
GBa9B9F8HqG0RDYzK0W9CxJYBNdaEeh//nvI+IzpDrVO0nZReuhwuIIFBCnm0f7iQwIuDtG/RTAw
zFJVrP0YaxKeBcJKJcjbPMXPPTY4/BUMGMSng4ImL9Gtimb/P2ucIX+PmmaG6jlctsDjKQgvkKHS
U1hu+dzeiX1cR7hfDVaYR74SVypcjUHJHk3powsw18hMXpO/+CWWvHBZxIcH6H3BJxauxtjc8W6G
WaW43PZ5GNJkpM+fcPA+PI09a9D/1H2YDG8avUmoH/s43fPkz28gCP2VXRZa91HhXkP43EuSD0W4
q0sMAON7W1We9ie/S+/pW3BrR77Yw5GgJItVHzZK4uVEcmIsIKEDH22pAEHHOadeIyfBIrrew2kq
d1VtUc7mMx95sY+2AbZbICTVMv8WT/T+0J93WNmA6RhrbVxhvF81tgLZDSKCjCq+RoDrIp0pFrMB
4VcuHRc0+xeWhF7pGqLgR1RosfnZseVi37LGOxDNKapLgX0PuwDw21vaewlgn3ypGJn9FY10u9jM
EAc+PGyggKBe20LEdm2N/0doZ+0Bvki8ZmJHf96YVyYRCjGmQuiHEM0NG7rSLIpm21B9as/HgNQW
CjzzOTMINjs5SQWoHV6/dc86s4xPvXLh+ZHw6MoJMZbbj8LoZ8fxF0S+mB6xmjnFCO7VxW3mtog1
WpEERtRcz6qhAffyW0ZmmET7yLhMOYnIVU0Y3LO+5tKANjW9SmLgNeZpHMeJgAbRyQc4TxlOWElJ
QqcSwaAFrZAz4PDFApZL26xCU7o1ATvUvt8IagmQLZ3T4SMaYUtLE4ZgggrYnaveoB3KbEo3rxdr
VwEhqG69RqctXP71Cgq+0ABaXThymLkBkTavJ4BowTSXj07fT1iVLnavOqZH05HtU8PbE9XX6jm+
fC2p902pOxonOnQ8o8PXnHXCtdMYali0yc/kvQBvk+jcLxRg+6Kz5OIS04UMZbyd0bRKENHTnRhH
uyq9j+hZRrFbz0dX1ZByA+otOHa5gEnibernXJPRNQfpMqhuGQv+IvQrSXczJG3ze54EewrMGQIb
cdxTlQYcsE08Hd0hVsZGss/TaxtDHEo+ulTzWyxXsgTMLNwmGCVq7HcL/O9fJlhKWnrlE4u2DuGZ
0N4Ek4EoSvlPhto3bAZPG9l+BoXbqjhkGdAFcgknjgqflhLBZuYLInhutUlZWBsh9BYKSZBYBqUC
csjGfwKdQjBEHwSVzFgASDXHot3OcTd62hC0g0Z8hMifQB7sHPFp2otCcBMVR9EKuaGOOq06aCQ3
vgpQ8gEaQfWhw2zMGNSp+GhRWwx5s+4LVN3pSU+zVd7usJyo0Vy06m0RfC2uZfZ0kuFcF+K6aGJ2
hbdJSb9MAfPwIETz1kafoZhfpRb9NWCY0tCCwjsmFdfP19/w2gTl4PfKPa4NqC6cSwz1MULHCIAs
snFUFm49npS6t4rhjRsYSjhyl4DWe7WEpPGEe6pLf0IteKFefBlUVLiriMJbzYYk0EgTDL5kmacQ
XZCq+TLWoagmK+ariGUjHs/IKcP2LHR+xGrTTRhtdKwvpbgZQ7el2VwhAUmD3XMyvUrGdlgRLyXR
NBXG5YKWeUMMCyzHP6rjESYnpJqKu6jGjiYxDRniPm2hU7f/WBeyALcPjU7Zb1LdpHVhizBzZT9m
2L/wFlErkFB4QQTLuFpSInXDBKZSNjqbBiNba91ybE71T0cRVcXfuuaZkBmS0S/w8WYL8pcW30NF
+EVKp0IM8Y+EYqL7E9kYlMqYFIUJ8pCG1CDgvfBTaGe9EtEhA37nAdR6U6EBG0woAOLne0W4wxSB
3oUYIIZP4t6Nb6NEl95G8j3FCrRNNlrOdBILbpUUjgk/qlK2WbuPus+y9fN2KxiFn1RvTLjzbkMY
IvioV5kyvSf+k21ugimfuJ8Wqv0K9XXaio5piNuXbqOExsFRxPcxKb9bB+GMXGBNsRcxnj+jeUBC
iWaFigzVs7ohV7cP1yId85ggShVzDdKXVvialONWZ/2jg0dHmHl7J6NSAjYoG1wVXZ7P2m+RSPPH
pvFoPQuyrZ0WnRXQzjY4AnuILKunZxyf23rJF5CCw49CbU0eC1/WdU6dX/i9zO3gnyVYI6/4DhP5
TMqy9hQsmVJqUVClYD+mU1nCZ8njyzwxxlJ56QGM43b2EJouSow1QT2NXtvMjs5MvWMMe1+Z6E+5
uc4i9qwhzqkU7124jrtPQen9M9vxScGPj2dKqBZeC8cIcY9wiMS9KPu6+0QkD3f01a0kBnwlHnnA
mABT6SAyXRU1hKXSF2kWPk0nVPxX9g2OD1eSdoLYWAl5Echk59qvJzDLmVQnHK7PriMR9liS/lbg
yAozzJuqh568B8lWZH6uoLSMeEW82KE2O+3V2nWC0bTgahTNcgSShPQYLUV7nCgS2GO99OA2JAaK
u0uE3lC6MY3GzWSb+idHM7mCeeVVvQgtHvg3sjrlJOuMVPBJpHAQk9o9Q23ZB7Ab1yqBvIuOJl/H
01voa4NnahFB6pdA+SOKaaPbRsSFFJBCy6RZm4zvVvhq9cCrX7unOO9LuKBEJWgaZjpLXO82wiK3
EkOltBsRgMmelryLxX4QyTlB+VEgOK7YLT5x11ElWjakoRMOTubUIGJbNzipDLDwYt+vPTifBhVZ
m4inwtgrZX6X6EooHXNvHJNTSIJWkt3N6E8gjSSv4Gy/TnwSr5W713cGi/75Ygli0yS6sfYTxeUK
S6IYSdGwbytMKeQB8eRSVufyFY5KBxbV7JTGz/KDXOCjN48te4QZVctvMjAJFuPMUZkEd0jYqcAO
ZUWlhIl57Bg6pQVjV+nwB5EWqyTvjlkKmApdKqjfxBAutA6AxfiPaCYk9J2SkRmFAYNRq4CNFAsx
Ry7JeDvQ+8vRyhuI9KPne7to2b5SvUi7SN7rMQ5o477oE5cl2DRuz5KsVIShElYlGYVENhhbaW4g
MrP0QAKL+kaFEPWbcQH7asGW1gCG0i9lusvD6dT0szUAWw4ldwJSOc1IhPlSrbhnZnYwNH3ZPLPv
hYZUzTylATG8fIweSE4dp7uBiTA082OrDfcgqHwpgrG7yATCmcgrEfrzIsqI/KyXMW1HxWQHsXgB
xnVPb8ykjUS8ZuX0IRpqDbF/gB5+MqTjpJs7g76MEqheQ/SFKInOJN1GLE6waJFIz0p58/jUtqXO
hEHuynOE8qEzDDMTLQ8NvUKBdP9EajdvyOP6qxTOz1LmdUhHQInNnIdvxFIRrZRcYpqQDwTIHoLm
qkPD6HL/iS9wXFwzJAshCSIG8eALPBMkY9N0VHDpE9sb3FAwWagDkmSoOSTqkxhVWGwH92zNzGOr
FOCLepdkj2iSqdeZVANPZuhPDYx3KK8iEG1tLizx9TMVjEYsvOp4o/6UIPUDbJyoPzV4XBiqynjH
Y47R2GZgKdwFEtQiq89+4sRtRii5PI9JHztlQVVleBVDvMB/GKenVchYbOFVBj0xwtQRJU5PJVuF
wXQaeo6xYaxa5fKs7gkFpFJcBKADfPo7hczWalUwhyTpTx/bGfwaM6CBNDzfWCYbcWXIpEqjGvfD
KfKH8qcRu03Sqr5GPlWV/GQXE48uk7Egle8ali99fJkCqPX6Nn5+NQsBYbMfmffaqHxVO009iYki
qlSDbZ1yKiWVAJkngkbqV3H6fQG4TIMEWqvrCOC5OiyqlSTagqLe43hC8RWM+1jMnKpb4Ee80atS
xmwC4/Ws/tBpUvQqDCmBcCsSeTDC4b//fBPooUY0HiEPpW+aeB7E6b0naNBMKwu2Lc0+IjXIzZsM
Z1j4I4KSkE1U+MKWjDvYy1j9EVg4thKlwIb5ykh1V24R6pEnInCp27jzVSXzDO2RmC2nDLlu/k94
COLSGp8g6sN727G1WOzUFhQej9/pJisyTmzCssRroJiTcJtDnHzhYq2/Mk+T0Qq+Qisb8PJ++epN
YzsXTzk+9/Rfn40dTGchotswy46YplKsCQCXI4jn4XtsekX5pWN2qvdfqgHxhnq7/pUa6EK6NYz2
70ukHH+x6SGhWiS0ohrcJ1FW0QCm0g9vakHiWf9rxON61InQw3sgzQK/a+Cx5VgrMf5Rm0t2DgJI
rY5nQyAr/8ryqjlVDLwxpTLsFS+CzhmbYPED9AHK9ZrRGD1p1GHKrhGD2O7TssdfkXMioCXdK7Sq
FiRLClg2yOmV4KTnd5uzqUjJK2kIUmdfWYPusB/RWVsWNJvSHKaTINplVpLrW+oP1SnrAw1OoQtQ
4I6rhQY8AtOaBoCE8Vn7KGbrSJZuuhmiVuH+XK6FKj7mpV/p54Iyuupx4ja5bKw4Y/o9yuSt0JIw
2YQ+pZsmfC863A5QHszzeDGIVpcScQRz76W91lPDHp/6QArEraiqjrYAPeBWB7Pi673SgC9YMUTE
t4k5eGU+OPUA9zRlLc3G9ZS+d/B0dTrfBQSC8m9CS9Wb9Awaba2/7tShyzjibo2yXQ0H82lr7GVK
Vu5UMNy0jT/KNPVfvRcOT2suoDoBNxBcF+eSlo3sSBFcaYTz1AhE/C5Ay1SO9jDro0dEDsjRzScr
ZEagehmWmF++fMziYULML4sy8/iiCyDDz5dkgi2wji36VVovPgcGsqafpiT+NcPaz3vFD3twIxoH
uXLTNcxFeCSKNPwlOSfh0qlZeGiShdt3NKOCz4CHV+i+FRyacx2rRSbeon4dG6wNFAXHbjm1Jxb+
UGfjYX6bjHqdyTFvq6uhjrZSIiDBOhEEhvKtKK+TOq6D7BA3rS0P1UlvBAMwqAa9ZYLE5758VzCL
0r9LngEVvCSWptP0RJQhc7fpGOoxoxGt8FCsLn2Y2+MoeaIeuCaWrK3er+SwcV/kJk4J1idK7ml4
Ws3bAkEW3gWWetRQEBuSFDcjK07UY0QgHcv3e14j5409RXyb5PjFWrP46Aq8jJ/gnHStGyzQW7Dn
liSKpx45Oa1lua5Zu4oUs3NU7+wpQ0woiRsRIrJ6vagOv9kpFBGaLW09d7gwXClRoZiJsha141BU
gHLYDbG5UnC7FmnUIxeS4KbTWlQBvUTBTtv8TXzVrozd4CjgLl6csFgMCkacHHldXMExlEtPTb7Y
bibVXSj76wv/VNnr6L2zhte7aTjJiFwz9pk86tlINyQn9xZTEhwE2DzmInwIJcLtXkaIzf7nhRZW
YT/bAZOKkS9p2UZUiVCY2k99ov/cJeLdFEy0q2qwUySkqqsw/05S8V6VDlXiEnR2oR6V6nNM9i/M
CcetgQO0gp85AElElQ+UBdj16nat8NsKLi1VDfSZZQNGCJlLI+2EZYLPLg6gaISIiNRP2Q7YdnD0
+PAtAYwILi//Nj4MLBilzWxVCIlyguq1AeGtodxJqxn9pDFCKXcwiGK2ng/jeJZHy4wP0JcB3vTV
JM88DcKo5DO+JXK9IQnSmINOAFdEcpsRJXhKvKFKZcNnffPRqk1rkvrx8NyYDmS9zcsP2R6BMsmz
fYYOvgBndo5tQviGYnWD39rxBqdtsqYHahuGn/IzwdtgnoC7A3nYyrYOAqvuDuuBvfQbj0G8ojXs
YrTxgJxiEcZ54KqHn6Y9oBiV1odyB1lY8o+znBy8Bcp6D9WGLi5G0bIVnvIjCwPMXDz9dxPAePQY
4PnxVDmYvlwTaC4sgeIa7Cy2EJSMxqPrLVXYQv4LkHU8LaywdIa7SYrtsvwO6zl2mkWGYAI+k6MM
ts+/F6lpu5m0qcNB4Wbo+4pULLKzMLMnKcrgQOR9BM6MgSxUiW36XO9H6wicyFp/ISqKrGCLjLl4
rXiv38BdoBY5dw/INuz3HeUYMkWjkf4Myfy1Z7F6BvYDNXzLd3H6ASAu4rTlrfglnRF7GxSzLjEC
OiKH9CRBPMEzx6M/wTb7BmebkdfPGOGMN17UzXQHnIXgx0h5KzbYImEgYDGeAl84TyR7wk0J/cyF
PYjXPRSDz/kl59Cnm78zN8wcdrBmuciQSX/C13AH4JXG46fH9iNzAhfieUBXhEgKJIWcRr5YPsCR
sSkG+0IiDIIMHwbyeRjCNF94jIDmIbB33jT24gNNF95c9uKd0IjkrfsTj8wLdpytJJLRl83fCB1B
t7rm8QRoQckAPe/ak5cQrNsfdRYXLqvBlkkUKQ80hlevyl9QD9OWgg04fbWB11/Y9dK1Iijq0ISr
D7py5IN0g/01ONJt1jZ1uAVmtnmR2QKZrgipKl8tmJDtnOn2gGUazsnrV+AUWAY7C4gIuBc7inSu
bgMwOomYsd3gD4qzE/y9VUlk2AJx1fQheGyGGwSSGDvwuwNZjF3fF+XsiqIBS8eN/Ct42Zv5zZCH
/2RFm3xPHDyCJhVjUhd5olWtf8a7wVqQw8WekDx367DbK/D69dDVP/LUzuAy/kIEaO4QP1fJqaeA
aqlHl6gsbi0Jm/ilzXkxF5gzTHhv7UrBSp4mokWzA61JtJQJc0rWCiCH/+SKLgX4dxteO+swILOZ
P4mb/2o4KXwsNs9dhtTVi4Zl/Yg2dBpeZ9mLPnEEk3BZoU7uVyH392NYd8+5J4P+GfJkjAzJXMZr
HNEgh0VW/d0Thbz6Sg/hAlVJejDEx+LMaUoeurpVscvhXRy6HVQ0B8din3+PwuCgLzEv2UZhHjss
oDo265/iV07oBy773FuIq5ja7j4djVOwJybmADRs33q3k5fRJz1VX98axlrtvAE3WDrog1O6UJGO
MXSuPT7tOz4HY3dkXejd/h5kErxFTAAr8KGd5iaf5YbQHWGLMpJIiDnqOGlXIWdIM3BEMsN29bMA
o0GuQfjJXvirVvvXOmoPaC68BZeweOf4JHT7YFrEdngoetDPuLVIaI9+Df9kLj0ox3CtXfZlJbgQ
f3ObxWrP3yS36Wz+vl5AaEvM11QPqzbl0QN935jnBtfQuWmi0/Dss/XG2Ai6D0/eIcJEZIsQUHCD
z8U+2Ovb2i68fNsHezo+3U+1sLC5o0e4oXigdugu4G1Mw5DdqAYwNVjAUwNTYtO4p9bNv8Pz9J2S
sjc8VDTp7UpQZq3PV/4lXnAoL3BrPEVfqj98he/wG/4j6TybVMW2MPyLqAJBka/kIIK59YtlJpgA
Jfjr5+FM3amZc/t02wrsvdd61xvsbNZOqwmMHjzajGy1krGo43pAF92z0NQTpkE8IOO/UQThTOgl
JTk5P+RVgnybRMhO74gNvOYPip9FHBFMcZDNbR1egTGkWNsK9n5eKJ7wnLz5xMunUTPeJn87eu7u
Q5PHF2O6lRiIHDlBMmOQE7+Zc2xeVroAy3Xq0x5rB1s8EM13aNDf40k/B22VAyZ4UEeqS4UJgrjq
h6OwWOY0/+URczNEIi/j2BHDCnjCRYClXmNr0j2J/zOhtgPqqZpORICXbsZ4Zr8NKcK74YPhzQgA
x9jPvn46fXUEw+qQ+iG1c+Bf95vMvdk9WoUvCf7ZvaHfay2uqx0jXHgmuLXxMdLFx8CxfiFd2I6Y
+hsDD05zWlmK1+W2erekzv1iExOOUHeCeh7wmCQ/MjU/Dg8gWXImpgFrtiz9dqqZk1spFBP0cgbZ
g1gWm6oPoP3AWNgE9SrN75JNt6mNxsSyiR3wiZWaTuC4LhKMGPLZpoPw39KFb7asQHbmNI0RUY3L
8tw+sGV5L7B1DCt6BD13953eeu3mWKwzT6C+MeQzlyujAWVG+qegUQgHdLl89DM0emH2XQrm2Mgj
3sKWugRal59E4uL+g5PeBT+LwQf5KoxezmxMWW9S+WPrY/Hf4ubvlVgMPKkGesELqbV0CZjHaWtW
oCYjDeVxbvAxJ1twyjRa9ZDAsLFCTbCa/VaLS3vw4A4P1qhCzG/c29RiMMKTcGNFSngZB52x7tyR
/WHkCClQItiRj0FIcmqjVRxMlRDPxicP/lXO0+CZhPvgs6J15pcdPzwkO4UhJb0CcHufOK5uSxtl
4dt0Cf0aOQy3UQhjaTx9TUTb59FmhSBjOyOkqE2wluv4inuCo3nKrnZYHqeXx765VDRdDR/ecN0F
CUYQvznJNastJIVjO0dhDJNlThg0eim2U6RICJpl6+1gNXmoZ6I7XGsOow6zX5hY1mv6yEZKnCH+
GfRh0fKW/qV/Wp/8vWDjED9cqvoRy5raVD3J+uxWgNrpW1+lkUyNy2Jj3q7pa07aca905YLAzD98
dixJbfkwG/PpwpboqDrYlqdorD5GMlUdPHzRBUeYStLlZyu22GTJfmOVtuDhCbd+ouqRHdVZ0YRv
GVz/rZ7Oj9TdIFsNdlokTvdzApP1bsmFhU+PVch66GEEDPcofizp0i+cWI9gP68dtpI7hS8YhinE
bTy72a+YFaPUIRyHt2SMzh0GRno1Sf+Y/fNfFKoJRecH4kxvOpzG4Kzty6Ha6CHnnRBL1hDVnf4Q
Tf757PBY2D1hcafIrFdN8PRvRM98ELZIsCaKuWh80Rb5mn4/tRgIQ6MiRYj8DUM6y6f9gWb7AyOd
qh9I0W9ZLZDFUdvxog3HHOYue2t/uC95zu3xn/8OVwWaBSQ/d0NA0EL3iNEIRGWUTx8gVmuPOuV+
pFmHVE3KJhnxdKOgi+E+KuJVR7Nss9OXKAkemyct4MiY3a7aJEWQjy8tyRbwua43NGwumaz03+j5
YOJzouJjCIdfW3ROtqICcfI5JiCcNoWbLwo2NvpwlP09sc/Q3O4ZB+9m+W9H6glSPYsHGtkXtSD1
ezWB6Twr8JR3sXuN2KUQtvFehwjsmVw/UNrtI+TY2PbTQtjCVgplfP/OH6AhUtMRNSEQE9y3oIMx
cWeZ+eFlipCQMho1vDWEWxaoC3ADhKyypy6eWthZR55Qvo9O2/S5y6k54r7+Mf9F0WU8IK/jHzSa
P/k/OLPpN+wMTnVpJmcEjH43x2aRszHNDHwCfpreXcXZd6O5WQIiQzeDgWk7+eGPxWIjP6mKOPju
FrEJmfumhyf7c4mk5jQgKgEx+H5DSWuzOHyBByKZsPBf63Vnvax2C1hzkll4yIOmMMUB0QQTxid8
5Ea/jenXIbjqjN2HK43vTIJsCoqTL+9X3BfQlhqJBSEWS6zFF4cVTObRyK06u78JFhywzzHHCGjX
HrMN2U8gvtc7WovKB0AT7Xo23gyv5SXD8RsSAbUnixSCS8i4Qn+ygoBSlyNALv19qWhJh6EU327B
LQuYM2ETKA2W74HDgVLLfjFat5BaGPC+UkDvEGfA790Zjhy8Kzhv4UPeELog5GWQuigpa6+URKd6
ep+nianQDkI5KDlqPjQLuCxJCJzwYJo0DgwdeGUJvchRGQQ0nvkaspucbmGT4B3DAwL3m9ryOZHU
pSLp40mygHVE7cHj90EaQ4125XbjAa2LHjXkgwH0W/xTRjuef7SW8IfhDeKhWrIojh/srO6zDgro
16aLevzdSGHKDOTN321jA3fxIWvMFN3BqWHLQGYG53Ny5ajBqIgSkjc8cG7f/kn+QDmZ5RFzPZcY
PT7kI0ypJQ/17uthelx4K2AplUX2XLE2MHUfhs0SWPGz4yQ2i7Xk4e77LCaSVU1woZsDlOuKasuM
sBl4WL/pawXSyQ5b39ld80iK86jFE6ByxaUCJ9dobKjB4ONYrE3T3oseexS7elkYfEpL6nliRard
eAlBjgz3Psagdm8keBDRAAMrYPRqZe7LG1f+O3d5e/f5XbT6U9kE9GOuaT2niRJ89z7epNyl7jwU
9RQCtGJmcaoQK12e9w3JTlaHS9WpnMDFw+/YVZyf/QuOeGsV6DGH+EmLXrlUiTwBl1jiCAJkQUq9
Vx0eLvwUcgyZC1BtkAjV+3IxRMNLGJ3hCYLQc3tfNmNwXzz4Hhey/6ajdXUQNjxrD/fhEIuYHHAB
wK7qtf7UxAFav0mBMUJAPhpm7tYvFvmw5v2UxVAW1xoFAysK/ig5jBAWVQjcR76jY6MkXsR5zXMU
kehc/WJ1G5HAhYstFp3EgwwBE36bO4ts+HQaBJn0GX0LD8kXVAr7rofJlKfEmgmuHISlCI9JDHgv
H9XHvbNnOzlDR8DOaD3cAKce+502D8rjbzOKYY49/BezdgNZ8FJZ8tyBdWO9gouxo/ra7HYmlDEA
EQHUfRvb3v35kdlgMAtoMvjY/H2AlPUmeG3auKPa+4A/DGf4a9A7vJkrOp0nsT/dGHSNsKTVJ0VO
z8zohR4w3dt02AOMZwfkOs2pD0FvHCSYJ4wyMBH7TZkervI5CzPrM7I/b4jtyhZYg5gdTJhxqj/j
m4eVf41vvrU/rfLSov+U+j0bNsyz0Fc1rgpmOinifh9o5hi74tBZMqthdWkRnvljTOH+qrBnlaN5
RQvl3eJhPVflCKLwnlwtQGnFOPYYH2VQPuu2lMgrrBi38ERrHg5sAjX7AUYOVx/+IFrPIyNt4ntq
m9uTgqjBZwX0H5CxoSdfN0UudWbEY7GBUzzEyulHT+kqJ1QJU2SlXNPymsf3dRpDC34x+yfOW9rQ
JARoll2JVbIqcZWFkMGdLi6PSwqS0ydAY+HsyH8PFnflYkijP8OEA5YcIHtsd0j9zQOpQfShysDH
tZwKurfJ6R+VmaqB1mPnStHdTDEHqi6wqtQAB1diMv9Gax5Idl4d2v3QxFCEiXwCwkPHeDNxaqpH
FtSkZo75IHKWqrVlh2jKN5yKckcOHaJ+c4zUp7MGQvyeqItq3VIiYm0HhY1hlZshRbEyFZsQEhGC
0VTEYAeOSwD3UNA8XJr83Mc5VVeuuCqiBbMhtr6c+6mQnbyKbZkCHyZibfYmRljCsAOjIuJ/R5y/
Hr3Pf4oRFuZHrDwGYtPmgv8hLhGsDEi+uChDCi7d+1U8KYqFpSPGpazxCCsfVjulX+th/syGgBd0
5zeIAv55JAO5kWr8B+ILQwM0x4eV+w6KcL+F0WY1IZTXjz4HVeVL1ApuNiU3V4Vf93SSnXKq7gY8
1SSxhgvKA+y5rGbeXarZfeTcuEb1RZo2tOJLHLieLrF4PRPUOrG1oIjbIKTCJgg/k1ipXeRqmMMu
kWcAdapsC9iOosLeQJ7nlQB5+XLCeByAZjWkrKY2GunqE9FUn01Qne/TuL2q+GoiOU9pnV4Ggtd9
adbor0x5TRaYOFkAbtlCAUxRjs3fTuSM/BdNEQ39tAFu6Y1ufgc4hl8YTkUEyFNPCrylMiJpCBE0
b1fKA+jgxs+Cvqd/sVderPj4OJ5hIebUIegXm0PpjDic6mnJibjHas+mJ3/gSfo10Yrtfn3AjV0d
76CZWIEQVoYi030eFPcVV1H3NldkIee/CRUvCA8wFgX59vRY7qmOXhgyINGmtgSHw1t+lp+2d7/E
ocNeiccCIze0i9SQEvE8FCUXySvIjNPMl1VSzdGmDde3BSImwf265XMinEVjPRj6IDEvS/p7WTeb
yrwvHIsJdcLzQONu3oPbEozhwsPjkM+F+Ur6njzd+ljZGjOSALJvRlLJKveBjwcC8HcTg/iq1o/f
c4TKOkYxN6bqoA2ULp811av59fdzCH3I0bEWtX/7yeeAd0sb4o92GYSNS3hW3eiPtQAAJ22hlKQO
LX+cX/hNHOXtz8AYSng5FZ3hGmP9Bjt0t6BTMK4Ds173lSJiUR8Wr+zfcbQwx0wP9a4yExyJBJ8M
pYnqvFuTK4mWZ/Ocj2H3H9qfBb66/2sBt8Ey+rKRQ7wH8H5ONq3ObHMaFcf5tU23xMGtRq64h0ni
SWsFC/Pe7L+CKG11urreb/KI29gjclprjFObdtOImc/ooBAZLV3C8sEaBqQKGhU9I/QYHmirlEwy
yzpqaqH3DNCzmInERKADOrJZJhotlDWA+7vshy7O0x02q9QTIMA696ejER5vlj4n2gPW1tsH4nw9
QhJaCB3ZPE/4UkSvZRGpztD6YPXkPKc1c6lAQAWpzKtL8ggxoYW+TQDsR/Yycgin2Qj7qHVSxeDB
H/rEqgeEM8pfPO/xQ3j9AQs8+BjQHbDrgfDwMPjD55LkUHQIQrUplvdKyFGWCiE1JyIVEgZLCuw/
DU8UytlrvS5qpHfT+hELSP/DLj2O0Rko9Jhii9zMGeN7M8DbNic/F/UKUgYM+0QZdBILAJdzMG0t
1Ht3Zgn4E+AtZLRutxWB90hWZB6LXRh0JRqaVe5kC7ZwJncgSii+8byBLOQzxIA/TtGCsAPXYBlC
MKIXwF+NmNbBPzvP1FeRbfxTZeQ+58aw97D/3zG0qCN+7pbHKGUkt32EmPZQilj36xBnP8KRwdoI
YaJkYximjfwCmwYKZrQFF6XPGphkt4n2htsBK68v6n9HHAZbVkse3+gKcDuEp5aQ4YB5K0UtWRmo
VGwKP5hh8XeK3Ie/4ZCvEAQhmaAtjYoLrSU50l0VYZ07PI85/iL51A7Map7iOAEaDiMAcygkx9WK
w/y7SyIEYJByDdApSL+8LoplXFVPQsTwole5fK31GRojTYOPR8ntacqT+w/8Rn8dvtPXukCFngbo
t7HNxwT9aYE7n4+w9pj341kp9Dr+JEa0sAZ1xaSUSSIB1PWQL2vKeDIEnH3a7anIvMHeyutDWtkY
pCBOD2H9onz16X3giOQHUOgUraYjnMixYtBBpCmkVmIciL80xPBehaMkrFLjzfyvfEddCUQMyM3c
42Mo8NgJA+LtoL8tfKGbvKsNdIHmZdzQNOQxcVfIbwhZRL31mO0RWFANf3ffanUXNwJsfvirxKlN
KeNUduARbqPkQo11rcWa88cBRQFjQZSmptFJBZoI7njaGB/CZVFW0RWvvztJBvrAKXM/FU442Utx
N+itVAsiKMy0836P5YPdQHaaz1rLtslgzpE/wJUUt19HOxYhA8i8XL1HIWoQUhJwCO+XQ4szOnFA
VsWygWYhm20Tf1Ve2y6jhmMXcto9YkI9ztfapkiuMn1Tot+HpB1YxIf0RqlIY1isHTpFQp7zeLBN
kKdoT6/cgAz1lElMzuFNZVEFhvyg0KeV2w5L1hMy0GGv/EzDOLPVGtgR7+aoLTdyQOdEkmXBeBk/
AYbsH+ysiAj8sVWyEzbbn3xQqyCFaTSeIA6F82kobJPM8SFNSQTYCr05LouH0T7qVILJmtmdRvRY
c7BgLEvF3zmjbJo9sfxA8/tQLQh6J34Ho2JejAkpz/o/SSJqaLa90UTZZke0WtrQF0lfxFaEquKf
f1pinhKTpL8TZQk8m/qI2t6uow+hj4gj77D4wUDQ1TOZZtjccca9kIlG/Ph4CfEVQJdhL8nzSLLR
UElHSBtv9OrcnvyCNLAPA6R8dTRMAzBrnr6RkyGNB1UuN1hSIcvmNGVYdJFgh097I3AEqVRpzevA
YumFqoREkGqGFJi2iwqd4gVPf5WyqrCUYTymK6spYm6QFN9IvCw6/2cGbgKOdH9DtNQFblZbfB2R
QsUiIZliC4LOP5tTqT3DzDn20XsBZzafrK8MWUEq9TiqJXRbpGzwLSqRKqXDg5fuvr3c559aaqXk
RP15UB2HqM2bXpFccAYY+YUdfJWQIdKHBSI8QTuOeysvi2frJ9hvaUGYw1GqJHqBZvi3YepAspUH
XUCbnzQLF4RA9O5B8Zdjh4XBVq0vV8AhJMWKVNK4Ca4kB9jAgTDpEhuNuRmxqdxRJrJzGp1peun9
XmALDIBwVijCt/+E4YhNJzhAuIP4HUB5G06l+W8qRq1/w9tq0E/8r1zFdJOsv+yuDcLLpDAziBt6
NeMYyExEEZkd0c6/F9Xqi1MG6/DVYlbGvxR0Xrt39L1wldAWD4KysCLY6wHdV3KSAo3eldPkgst6
0wc0sOl3l2/YhWxnhc+Gitf96m7i5462mxHf0IwanmwfHRUSNqnGNiBCGg0D00h3Eaq36j0hroOv
fVdiu0Q2lupYd+aoKfXXjCw3S4Wo/9RJAD4QggiZ4YeHNTQKSMA8tKIeC9PSRXSPiBctQ89uKAOy
5ttik/Nje3WC9EhQoj5W8D1JbERfvEy1UvFW78lwHv0mQrQSlL1B9MIB/HP59KP0DLmfyuw9YV47
rO1j0/kRf99zfDYEkGCtWGHbarERRbwm6ySSe/f6m0UgOF79nAcoy6BWr7h6TW9xT6IbJ8eGPatY
wTN4WM8FF69wOMzrUSRi6JL6kstSW2hHmcHtJoLq+yaxjZt/d4gSzi1uzgcnGRt3aPYiXu6xe7Ke
fIzx982WOqMIEQATb/OvuToidoWgEHGv+YcLrtXxCFedt/fPLhYEf5PPcP63BLDeBUaEWI2KZn8N
aAgSrjwqM/u++DoqU0r6ymJH94QWcfHYjYnK2UBdXiDY3sDVsVMrwlWFd+0SZjBTN1AIv6C8K9kd
kVyDwAAiMxQU+K93fj2xZQGW0lmjz6MdQE2r77SjhlFK4tHmhpyx+CiqxHm89pP8MZ3v6IdTKCl+
mOHTpuOfWfjwopZcbr1xvuHupodLrjPGxZ2EY8xo6LQiifKIr8yuHduv0XN9V+tVKX4DTSp1bVBs
3pTjv3Y0v2efAFHA9261Cg/B7v37zEebQSeaRfCtZiPva3d4JcwIiKY67bkVNdJjQIuvc2/Np+gm
mNdcAUBSjexM52XKo6BK5g8tqoCf/hQRLu7rXN4mkLuwMAGzTLzHb9H05pswjnr4t+jPCGyeqAke
oUYBVo1iziWkD5+B0Us2GcV5wM6MrGiMiUxfjbCx1aPPkUbbA2YzsqXCo3VMlnDT8zvGam1t5B+b
1js5veMMrkd2oKooMLTCNAmluzkMS/ASl0Rmv4veOmQCgPJYnSrMDVffTeOli55KcZsgwZvJYWNS
m4XIlWgFKHw9/FWHdBdgracfgFO9eluXrTIZbO7ua/lY3sBQv4a0A97GTpAGyFCsxjqC5pxVcEfR
rdzOvbtaiOA9rOzLi8xnlk4zJYYZQhNE2RAgFtZKSKE8RDGnc7sljplseqpdjjkhXY5u53e9hgUL
uJCZ7HCVUYLGD40Hxp3Edbemiv3JzxkwTgYzw+PJw18SvlYxoZb3BzG5g+Bug8UNI9Sx+5nmHpR3
QIHOduQ5qelDWPJi8MTsrffiKfm8KN9xHj+8ca7IecBxrNgqccUQYugAEapYoyjYmUGAAorQgZo5
oHNS/folVdBfkq9Gg/IhgqT2AFi3o4sAEmSMFCbIvYYWDo4230MFzqyOFOcd5zLbGVL15rbIcXVv
PTQHr1AiK4lRJyPnl8u/qnX2R14LaV3h6+e8sSps8UuYy4CBik+aEN8d30/NoxeS6W8CG2XcJyBm
pWE50niOPjiOzMco8mDMl/V4nd1sicDXu/yedkpnfCBTQmGL78LNzEh+n4Bi7L/eV4mbL0aGLY+3
utBW4mlf/b1A998bFeqjJBTL7Pb08g83Vjr2ZtygXd+OFKEb829m0+y5mjihXNin6zJdFu/ZfbD8
PG4b7ascSVav2mD0il7cuuZ32374NUpviAFBThTm+72L9zNnuCZaanvqFe6I2mFVcdSQQYFbxBEa
VgU0QATcH/S5GkXPGsxmCnMdu0TGMHlPVn8fRiUBNHPlrKjur7TJJi3sl3xhMpMvn4hy2h8+l+kO
iatHU4ySpwfP6Y3w82d8KqxeK1LnrETRS/816csBMHJvfwIVOgnWYD2cA08CGnhC0CF8pGXDOMNk
UP/AbhcPCoRUdWlXNwx0Ujws4UtArfr8PDYFBF1oct/TjzPEl3TC+U0tiNElJduTeOdp+YbfV+z9
WxsUtxkaMgpb8mfBJZjHW2DxLPEU+SQUIlokBI+ME0ZsRT6F4RSnpdaV7fLvyb4CdQy1AXPaSbK6
w94ZnpI+NnS8/FBGPr02yoPxVp6Agycn9ijFR9QfsZfD+vDZjvyechDjLTw43JkKKPiF97+LmTpT
coAjZhPlGnIfkk4vOwyRGvDZUmtwxTnutR36UE2IQDX3wJ9QAWFyrb5L8Bqujuw/8TSAcumoIXcW
JTtclpufTIsVzb4wrU71UXnauKk8vAKr/jrpnfdExi8+n3iRrlK8QMdb1cpDjkpUH7sWS2Ygxaly
uhEeRIW6hIwFKrHQNFP2cxvZ28DGgg+6Nzp1B7OSoTXy5KfLtcfq00EaZbENgdV/MCqoddw7oNSR
OYN5BkoHB9eAeHSWa/xAhSlxL/s4u+KRP+Qa4xM0PPYDHXxXcIFZceszwNUpV93A00HENlc6Cpa0
Q2Xto6Ou+3Uz8goOhePDGsd9hjHXHsB3QUv5tDua2cagxKkwPnaGU7S3Ea3Y69JCsO1tBbGsY2Q4
59VHBqD4Qj0ODth13ujMrGrRHDGMk3kf0nKJeQHGBrSYfMox9jQcL323i+PfjLZRuSootPs7wu21
M74rJAY5ZjcjfgnqcJgH5DM+/M9RdRoueH75/8erC4X7nXoZ/F3xWSIvQJnTwBo7WFyq7hf+oehx
6Zj2gFT2fNFVvmxpH3fCdHBQfNbbhHc+LXbo1mOclHHTZmjAWobmXtvUFUjumHox9YPHQZeIS/uO
UgzRLR/za4hH5qAg0xgOY968t1pIqNw71ti+3y0YkI3oQO55pFhd3LoUHsp5sIZCu+ERM+Q/LjyO
EyOnHTq8esUF7sEndnC4u4MDz6Nmf47fOe8mWXQEKLBvB+kFqAXjZqAMzljoKA6PLNMCgymm6jL3
LSM2sJ9I3gb68r1qfdTPHnqgPGvpvX4h1A2QhvZFozRRsYVIgJfKlqDvOu6E/VIezHD+VvEMuvdx
m8ko5KisHxiaDCFxM9t6C3DWED7aL8jUeiGL27zERbapZ8lnsEKBx1lDzurx52HY83zRboydnm1R
+fIfbGd2C6wpboy64DMw2UA0yL4zRniIy8f0rbglPEOejmxZlYZUUgFCZOf5pIRCxq/jrkCMIhMY
aSkQxMSDqVjU2YQGM2rk2HswaGcU6zIbWuYu2KvII09TeuIOtMzDsjg5DQpD4aiaskTQJP8wc7aG
pw9dDiRwRlSJuQejAMuCgLxQfCH4HscznkOGJpijGNoJuHE86w0OIDez/a/YjgiN+QOR+f708X6R
i1ZzHbMleVjwj8Ed7Tv7GF6ziTG87x7sUzCPp+OZbIOE4Mtuo1GVIoYhxfWz6EmSEobhQiBxAxfl
H/Gl0cf7Qip0pCX2JQf4YyTnfPxuqpzxPaFoYshufI/d4r4aXhrcyfmafGqAJo3xFiSOJwloJfxH
OmWVYHWC87VcekWg/IjUKg7Zx1dPUoVYvD/1g/30o+k4hHGCVfh/mcgxSEXdv2JiufIrjqsegHiZ
WVy92/pJqFR+kOFR4obHIy3hPwRmkFhpgLboO6eTZr1jsUArBfd+D8yCao6YDT7ea0W8Rb/t2Te/
gXdp4m3jPzfcZ5xr+0RGTN7jF9Ex6GbwiMNjj5/DvZOf/9kS+BY7zgC77ZQsOxsLs6A9DyI0GyOT
jn8Ag04LRvjx4WbHySD+1Ud0dbTqq4fFadZ3cvgoCYXzIoZG9ZWW+IjEYKxl0yxQsE0JbdDrY7nQ
GKRqxrP2oUqGZEEwU6wwJGYWTh4omc5F+D73dy9orFsAP7JaA6/V54wZj0+OMegTpwU3tT6O161y
oOnmeSOviHOffaQln6bWdjIh0X/128VP6vkBFUj8ISsDgqJkjYGCPoDjylntbfDqdk18JumICr3T
+6g1GJ+iM8CGqU9vGQElG+XYPsE9xSI1ULmIL7xOsiN7tBIP7yFgyXc0oT5qYBz9RPel0rJiuvTy
+FnETXiRUObg2OUVjYtPI3xuLMSUBRtbASOSLdsn3G7ZMsQHRp+Onn2K8/hAJtShCLkcpV2sae/6
/Q1SAHaKQYVp30E6iilbQHGzbz+D/o1uJqiPSFU3Y4h1QKnA0tg7x1SoQ1rUkWKSIvBoPBHnnZF1
fzhFt0gGCH8gwAxcIPQp9nphDmMH3NLuJug5IDo+PAB+oj8XHPEQ/3smpg9R5NBToPxm/VnwQAwO
rIDXYJ3haM1avrPt/hih6INlKVgMQRR7T5/FHedwH8RV5fJrgQ1lK48EnMkYIUXSPA8fEl3nN0yi
t/tzJKeFjlL6MjQNGYfa3tcWlvw03TJcgWBVBjKDVfqCdl1MMBgn0U/hmBIW6qn0Pl4N/dv4mMlk
ZMnxekT7uIDIZf7JEVuIOsAVbfJ6IE546xW6tb624QDn/OG8hCXC2xuDrZ5uMqbffLYBZ71sNxdm
liV2WfOH8yPL7xlxYgPg5eA6+QQdN0WaCHG5ZCqirutQtpiwW+JJgo1H4EoNq7VY1vj+ool4MjZ9
Hg6i3TvoitEoaq+gZoJjTKul6jgX4Baoss/lnXQPWzgxcofx49E7+5JuUz/reEjhBiucIvZJFxs3
e+CzjePkHCm+ZNcmT55/HMF5k6PUpYAkKrCyupmILsMRD6NxUG4r50FpVRmex+iNmgSoEB5pucC3
D1d8sCHSyaC2KXGP/WDwbI6tNeQygChgpBzNrHGBjm3uT5BMrcQiCMQ1MF4VQtitBnPcbJEYa4zI
53jCYeUzyPVd9M96l4TXt5f8vePGMklzZlhEXXCzOM7IwvrZ0Ncgf+cHnLZN9U/gyCjJ33ualOo4
SHqSS4zxqnXTFYPkc03YIBjrxx1aLQdt/zzUU1I6VkRv74POvClM2/UEBOAAK/RjbCEYgvdRQ/GB
2UfjXwAixpLCWdf8QTZDTD8R15gSbd+25OJEy+cFi56rxo3x3hqT1J4x4MwdtCPe3lUiFKF/xbKK
4a4qk1cMCnaGqMUzH60YFLdornQIIEFn3wNhxdDi62i6nfLL5+BAGy3KJrAp1+8tK73ta6sAa9Hx
pL7eA3ZNrrzKTH16c5lsNKRvITBfhE+CuNTj0wx7b4YDRajbuiqvzNHlApFAbIr6ICAepDv1uSeE
mFz/IY/H+ppbc7OWvSUbhXsOM1yxhN3QgRRnkAVLpWGSg7e3mHP54DdwZhSbjc3O1uh+YGXXRp0y
6IRAutpHlSeFBwaOM82nctlH+QRj50Nn10HBHb9Rwo/JCnC9wk8YK2IBo9896PzBd9Nh9D7wOf6g
iQh/CEMUAxoOjmPtsk9ohz4BHJbYb7eL5jB7nN6PdOAlVyV6PmBXf4FiZYNfrc54Wy+InYiOrFzQ
53sZFS9WwSPo3Zu9y/hzjHdq6mjz2+yx+23yMOtj2dgQLy8E+tj7kplFnk/hJoUeNPqYQQ9lRW2/
UA7sLdUczxGWUnXsCtTnPM0z1M/+Q6ENS9eBsChPAvYFq3HItGqPCtWRzl9fUr3H4T2pJ1+r/fvY
v78xmUsGDxdHNM3bslBhRe2KeTVLZzgu9c35UvSaUwOW4wDnxp+N3kI/YhXFnyMeaUil6uCo6opo
3S/Mk8K7g1OWcy6C0u5m+VpxRuEL2G73QqEPaziflh48kLBYVVR+zIjc10bWYTLox+8l4qj3OuM7
H/nH5/LnyS5PAw0mpxFASHbNDe8fqYtuswy6eICJK50afjwPHejuJO/IepkTdpbpcf8myfJk45qp
vk8EHdNmAdRNWTQm1FiTaBhndCFz8lihvPot3t53SngAAWNkOtq4uDGUpHjAUYozHOdPydIsMk54
8IdzbergUclh+X71PLKgAquBcxTB3LAQlNhlcLNsqGY+P3duNtmsO9aogHBQ1NUzvNSSZpZxg8Mf
5SWdojeYNZ0uRXcPJwdTvGB+yejHSKdS/Awrxp+buxH0VtBXIc4uryNEUKKsEBi8L7k9VPQRTUJ0
hxqUb+AYA4aVZmfAZ7VF2mpi0ZgZrzRowS201mvlY4gztOtzY9U2JkHWd0HlAT3MZcQFS1nzBIF7
VlyVsN1+j9A4YAQPt0y5kx30qzHT1C3vWReNIJ/3+gXNy8C7OvNuabF5lZfNkRWnuPVsD52Yvpqg
gk43kMQMwFTu4X5eBYnzeBGpylIeOPuZSJXZOXcvg0o0mIl+d4XEcR05qFwhdhQLGNOGRq4jPuKP
ozh/myMnjPaCfiRyQh/xfiZ3PDmj4Z9yba77KwPzxknoM+tzOkdrxmvvuwCBv+DtOZ6wHoFzFD+r
3owUoeNxnKwpF0ACnFHtiWdaPrbR1q0XyYv4QGUKqcXBtuoFsXJdZ72/qgCnDCgEQxPZzN1no8uY
RKDU5hyEXhA/c0dd1o3Lj+IADKuhBOu8bRpg/eAZvlf/mGzlC3EiOg+7/UNLnkGNg4mBlRgUhsVd
8Md7C359pZpvdtWPM1rRg0rLrwSONtE6IltmVNw3lJpj9GO9K0VvR/d7UcLPsKuGuz60AFMTSDzi
11TF43g5ztYZlFQKIDGH/9+TCFeSOFeGU+FG9FLxYAg3lVwFBiES+Nr7tk7x+8nkb3SYv56hWz7g
UkPUozfHWeJmRBCnvgknnnyM+rMaZhBbw8Nq+9zd7tKFz222lSB7LAec0YUtT25siPdA3cjkMOPP
WG9GZh2wldygRXnMCQ1malV6Tvbbz3c6luwstfGUxWpVTy/sAdCjkK25vQE/rbSz9/RL3v8JNjIN
d3yDeIeF7E3/gGO+TSZp/bzkAo6vBmgcJ7amR48p1JE9xDbxwhwonUGHY4UjzMzi+Vi4qDT9BP6R
BbQi5DzDp5dhz9ypbn7MfBT8tIZ71ep8TGkubjsKTq2frX6Ch2I6Ajsc7AQ5Gqq2Eo+J7WA2Or+o
DC31RywumRSuESGg+3jj0MI0t9SVU/MXU/D/OxcXBUK1iMBaR/KBcpKpDGX24fXsdxIavJQRJfRy
A0Rgv60Dju/59ocEZ6H5L3IarN9uRE2BHSfJmAQ1bLgDuwEkEtZ/iEW10V0F4ouJ0QhmmCvD+DNp
X4QJko4BUFQEOwwW0ktfk2eCHZ6ekD3QIe6gF9JL5PoWcdq0SBhcU2buJ/hpNb5KUBQU+6/LxwcJ
xKUVhKj3eHccAekYlWCOWSEzxPFChO51/UAGuKQgrliwY7Qx8IAinomtrSpNJyWjxhfJ0GbgPW9P
I+5qTbfh8nKAIRFluKOcvoxGtM6lKp/sYxnPXz2rDXIQ16AJVNbFjIO9h2npaUSZfMzq72NBqH/3
RL2xTrHVEtQHK67/IM8gnWghPKGhk0/2jP0nAsWCMsntDyaQdj1tJkOs6YU5c2AG7P8xdV5NqnLd
Fv5FVhEkeEvGiJhabyhTGzGQ4defZ+3+3qpTe3dSRITFWnOOOcaYyvCJKQdMEesHmahDH8K3O2Mq
H7fDG1oE+xrS0QbdhuIDHuBxwmwxAkBYPCml4BroP9Ezc0eSANOxphzSwauZdSgeTg1sD5QyBySZ
kLnPUNjm9B+E6Q3jL3NMeMNw+nf6XLW0Y8/7ddCPTvF2/NHdAX6KnaVgAg5XPmjpnNDgynfSwgfW
pU61JTqjnhZH4Hrp6g7Ucnfoacesl6iLx+RmuuYFw4YZPEgYCQdK3PTaBBQh/X+4vQMgFV6kc2qT
lHp3g5i7Yy5iN4bmltOVH4EYGQlL7iePwTiCqsnUSEhKvTqlZE1ghzgG+mvrlePUIe616aqEDHSO
UgcvO/jr4DWwUOmZh6m1TXdfOgXaQidKD5XpYK1D4BOuznMi9IVyfvuRaaXbYl5MspUSgIKBmdgf
VqUvVP1R5eteDtHXWCtjUur5fXbftDMGDIHBDh+1RYfI+Ibkk8qWUwoiwttPtkaQx5LbhPjgNnbp
f+gGSE/tiUZsHtxZWN0mwjVo2Ee5u35STLSSM1WK9RsFm2RrnqjuDhjm8DKFDyn0kvgyzahNIsbt
b+pNXnmntbxoGdDpupX91i8Bqlsb5MDqZoMxN6OBqwE9NC4MSudL/ZvPBQyJQIdGEKa/08YUSTdU
7zqUItaBaRe7JYEZ83ZMXjxB5YfSBUXO9/zrE6aatOsjNKf4ixU6Eb+CUS+TYlTlI1ybGQs+/nJi
poQXUll4ux/fXA4fMlUSYrFYbNBmxcpJWmD4cOxcriEXbvpCyZnSKafrgohqxYta3rVxkp/VVrON
Xw1aIQ5dCcTKCFqFqzjM4lbGPUf/FI+bT94X+zJMaErwDXsGxb8u9xgLRMqan0NiAmaZ3GmCQHhJ
6KNujEBfD0Yi3zNpydDODDrzpGGxNiF+AuGSoCi/8g8s5LQl3VSj3lZKHIwWFphXXnc0snSbWY3S
wAJvYFLTSsSX0Ktf23rHyjZP8SSAbE1zSCxBkBN19vVER+Ht7HOjL5G0rqG1jg3aOEO89YnI7FmD
wvMTNuPe0ThylztXWmXhaeJ8CRol2gxZH5XGLNBRkhMnG59tp798/uPIvNoxSwp2ME0wINVjDng8
RmxYBITO97tNaZKcm0qofLX1RelELzgIiXuPDSWkAPmdaF38PpNZpgeYZ8Z9hnE7XRNQ+8FP6c+w
6o7Yr771ybKqA2KNL9yUFQwTVpMXF9vDkAK+8Ic2AhWbFZhw00oicVjE/DjC2xxCR29qqCHgXN0M
TYZBhL84dbbrgale+Vi0oKjxyOBoKYke1Cl2e/6TA59SyP6waK8w+0PkoWOIjlmn9ZXx1LLacUcP
MlrCOaQsjjq7TMH5xlBmXXljHLBRD/n4ItmFzpf7dE3e8gYs8skJN2TgFMFRdYjbv7T/pTqPHz4M
GiKW1GKxYdPPiMLItCwDU3ROE9XdmfqLBLQGaGM2eQABJGu4bMaGbvRMZTSlhTN7m1wx4pFd0tFL
SKMmp0Y2SZxaTYudCs8afwCLChHoTwp3OHEI/l5zc1Qv0wii9YDSreYNYM9XC3UE6YN+evh5YlVI
rqCOQNjhOZAZg+XTSKgnchLsVe6cNLO2rvpObY+qTDjgSZjxQ9Wq59f0B9Ji2g61MqLFAO2YdQSD
C7IetDiD6pcs/3ZCHHnEd0D9TO4V1rulA1nlSQde4X59c+m2DreiE0EX1otAVwGllPYMLnQFR3g4
lQyJ776954B02n1UKsQPt4eJ7vRjfyCWmRomyzR2uXBbPzWNfKfMoJnbdyUJrubwbVJE6imjt1Sj
V2iOpfrG+4zF6MF0malsWhbe44nwVH/q6yIoy8Kwv+Z1AWPukAPQ3jFLzzAcTgd+lrxOtwxvZMzL
cwjT1/dn0gDcmbisZJ3OopJVQD2IFPFI6qG31guW3PpGOeNp/GYvkGe6iGEB+tTpkdM8tNFD+4YP
dT0AQDDrl23I5gZw75XQZan3jxj/7V5z7Y6shDLSy3Sq+wv897XsVVBZkttMghHyrQa5L5FR1ZmK
j3M+q2jjcP+UDs3KuybQAinl+g56bl6Bl7fv8/cNiPk8tmDipak42dvgoB5pPMDFDj3Qq48FEyAt
HEcDOwD9/K52Mj7COPNiXpxN9O/HptNWKsC7MEmzUOqZPxhhyFWYLLO0C94aYU+lOYWexMWlQuBO
jduojaV0W9UtYQbmVQd0PG2FBwUfom9i0vMyvcelTKxH+lkUGf2PoINonRTerrgz9U/fRqKRewMf
7WFqs9J8AGTWwkZ4Y8Lh6b3xgb1kqgG2ITqG3FgrlVx20u9jmdfN8v7Cq/Cj5yYqgIRrpRSWsOaq
Mn3PhyaxK8ZZWW8ygus8u/v3SgrkU/tgIvg2v4Mqmz4uUN2uK5SWT0LoeqAGT+01LV89mLuD0aN4
iTwypzfjTR5pPdL6BlabVgEo44R1NdRh1nlgp5cR6SxFtcQ3afcqM0WQMNMkkK5lXHXd/UTVksn8
NuJPRDnVSab3+/7L/DXFa1DfIy374PRbkDTbRdS/YXPn9KlskK/udRo/2Ui6wL62mLQiP8O0Sh3z
TQZ3C7/TgXU/va4+wTAF0yys43fM79UYuP6Cf5eDySXDvPdzPX2Il4c5hrVg7vYLFzyYVz4FNhIp
4lpDGaMH5TKm1MkwWENYWU1QMJ3xEyJYUhYoIkJ1X59QIgMUT9uQ64uGDrV7iAp5rWLvldp4ygrd
x680LpdAX2DWkPFDc4aCAoI/INTPhzDkQiVJ38khusEDpC/3M8ZtpFLo7g7pGKYhRkZkXLYOhXBN
5ZDCvYI/Ny2KeeyCwohSDzm7dQmyceVxrr2cFsKXUR6L788Tjd1FbacgaDuidwNYKt3n+J8Fw0pY
mLQuEM+st1EP7UpD5OUiL4VbC4uvPl/TOfMyNRpmOriD+LDTLIGkDaLgF1ywo9/ck3LMMF/hac+W
FdUVVzRtN4Ui685SM4EMUCH2XNBplVkRPjLdEgiKwgHtmXYNzygu6kxou8S6KYVsStmy20DXBLFD
oMIqQYuFr1VpvuhCwcJchxA1hXei4HmbWzqZi2S4I6tZcWSU2iH/kV2C/NCpNWHppAwLkEOYM28O
sAih76Lww939glkbPWPfAdEM6+rVGBJrd5XHwjxYNhvQA55DnfaP5Imp5R3AgQ4lxEq0KSDNpYsF
CTU9umixRi2QSK4dvlfJFq4uf7DTCt+LBO8qEmuWCutNPe0aUPkiMsSDi4OAAwBvgMdp6cAbcXKY
b9JVDP0HeBWNwoqGQrQohS8P84OcnsXjvQPSwMVoVLKM7RoKGjjgHTeXsJ7CsofMVDkQsEvRlAAM
lNhTxqdgjvXwkKP4nvM3iwYBNF1qYPxh+v+wB4NlfYFp8Di++oExWBYN0pY1cUxKY4fafTfLQiNR
q8M23zEC8ssi121Why+m0VTCcrzvzLHCHlj+EVfxclVcNUdPD2+ahkHtxagfdlvlCUNcFkTkAukE
fqXcHSv6BgwA+MBA2joQw44Dx1bMoK0Q7VazAUS84EsXBmHQz3Pw2jnSxoYq3KNFVTfWqExdGAz6
hP/1JaT2D1eej5+zPtQe/MarcgBzaR9QZmx19BjeXCFro5nF4rnIGDhfRoHTIHiYP4aiVH2ozxlm
UhA7Hw4EYdB9dBdUFy/VjB22V4RIFvdJ/xLCEfKbHlJVl+gepcGI1R6WJJALm3zoQYoyEMM6BIYE
AuJEitdBok2aebuSTJdqIjcVFC/egANIqZ4CyvQtif9n6idU1aH+v3RfHXiinKK4fdMtMDXbwNmE
UKLAMcC2CRNUlZKc3eJbAzy+aief2aPBxM0y+gHHV66g4H/uHhRT0XpZhZbIHdwPEKdg8om1w5nw
DuIh3FIyy4rvMP0Gc5QlBCcyzPYaX1PaWBKmoSWhAOb234LABqmU965qYBcIiC4dGQhq2MkNxZXq
wfmEeAw9lII3XNYMoj1UXsRp8KYkzkvQxzJFcbMZG2LOTEVoWNWiWcOF4hMF8XLUpz8FFsJuLXzt
rbwJ8x1bvHIfJoQBm5zpFp0Mld8Pat/BxwFmS82IV2GGmKG4r1gkrfSJU8yQA6CUey1HtESHd4eV
HK1OqIFTv4Xq23H9wZBEizFtmhkWPX9p6pkDLWBytUuoZMOD0Vbtizr1+rGmEKgdmZlzMk3MyAjG
TRQeJK5OwhRNsXeLSodqFZ3cIatDbKaoDeGYYghNepFw4z/Z4EGEwYSLUfFHhrzhmec+UBAMJwRA
l9f6imU4JuhYJDjsALlnCgiTDfnzfkQLBEan3txGd1+133/7yOqf8pQlAH5NV2B65uc6xHa3gmaS
eqyxjZOvX+OK1oOXKcSP/XtaTpuQm22CXNPKJ30XWwyn2IL0wyzVnYAqbL2BOqhuW8AweEX0oqGq
hKktgfDiNU89ZXQzrWR6IjHWgZfwq7UHUbsRBlXzbiKNPud2c2G5OLz7we8gGkTSqD/SA6xQcS4x
gGTohhgCa0F/tT/je1gPTZ+w8gx1CNAQaaxkcTdx6Y1DuXsJkXXuY0wToiWgiGmGTWEBEsEs/3gF
4qhJFiF8gqNA/EBx8E7/Xfr9LkUbT9MXWNB3IvIzeZQBg97gjeHuMqXJgGigSPendkvZS5p1dNdW
omRZIpr8TeB9VWR9yDkkYUxDJYo3pVuLLW+YxWrWMzol0516ELxZhicJw9UcwlPpI9/F0h7eOI01
qIlQJUS4q8SCx4yl/W2IeOu1Lb5B+3S7JTnuhyqX03jyAruQdr6jrVyCwmwBa4KeaFRZXRWBqxDL
06bDfkVVWCy/UxPiyM1lHZQD6Qwe/p2oo26EA5lbhEC/cM3FPBXkU8EHfx2gjhVDeW64MOQmdU3D
QD4LnWzpJIdWvMBf5+Uav/0fWMwYSEbJ4ggbbvycphGMSNFoWqXfquZvIjSxkPpCD+BDVOUa4cAw
HNCy3fCQWVFroKb725BQ0ozT/0CG9dEMz2hV6BSU/fSjYrUe3pbj1qG174PSK+7rhquEglHdnkCR
lzCpAqT3fjoGc6Uwbli9MxAg+GP9Qy4jiAFH0WebGi+V84rl4el0fOanB6XHYgu4BcC5Lx1aM+LL
NByP0RHEJoweCH0DOnULeQyiHqA0UGzakMHh3fa3ZNEwYntxQWPw2jMmDA62eIGapz5qDOrYEwUb
WkFGBfV6oeR8WWcUbDjZHWSI9wZEDz2C9MvogrAvkvlic5lfuYxCRklvbgwWPy49pxYEgRxX5+ro
qJYbCpyXEeSLiEIYUEM6Tsd963CJb1O8ceSnDf2AW9qihHwjY5bhtDH/bokQQtyJsYxgENDVi+80
fQNZNoVk3tzezpe+EPfAzsEA8PWbyFY7awA3ZS9dJxOVWwSrLj6vHvViIicaWzHIq8PzAHWSdQYi
HMsECAPTEEUi/37oYnVXH+9Ov1nq60M9zaJuaQTMZFQ2MoXlAQ/I4XvHClKANqAP3AlaAHIUaEUW
Yr0UQonTPxumdT9yV9QSzTPszxZwB9inofUBjuiA4YyQ3z7FP7KFJVwmZgQi28GCKupgkZFk4XwU
tVOgbLwBkP13JHn4idqo/2kvRRgIWkwYy9tCa2QW5mHJ0TYUjxAuwotdlec3HfuYalnIuFiaaKWp
SXY3NdAI0lriPeH2++Jvs8m3OL9cTXv6O+QmCleMnMUzdb4I6/su3Z9LpnjskT/6SC0bAjKvptAF
XvzytJuDju97x/vVajRbrodXGYk9/vqtQZ3dvh1yw1Io3EKCBcsFo/fQmoXzmzegj/ETMgRC+ZvX
j/tx1bN6Jw02HGAdRb7wMnvjtYDoeVJbFOzeHmuQ1fdFJZAdMutW3kCzNd7pALUH0wpIFfWmJnoH
oz+8CZ/+uc/dP+MPsdaM2PuczS80LIZiAax4d+j6IAsHPr9EKQ2jhuZXXMuFtKEvpPxwqXWiFMbg
BG0alvog2hJsdWydbo6C9ruBSy+UA0JmbtWHO8KCfj5CIayF9Rw68bgo/EwPNHCPob6ifmauCiCd
LYh8dbys68alJfEyiduAys22qGmH4LZqyDpECytXTOsw3I8FlqEoGNYtDjfX+BsibMMP6Y2AwqYt
3k7b9gz3RVEt5FR0d7erebjZ3nFcylw1c9snn5LQD9xeWIEU2B6SseMTun5ApwH3hdf/GKadzX8Y
HXAAkzleY/KAuhXsbaehlTIWQS37ChHx0skEgh2izo8CVcSuaeFEUnhDFe9iwp1jfG3Q+UHwGS9I
pPt2CTMR0T4rycXnEb3nfuky+rUhNCChhyfIWzof5vs+dkzuLWa1xHjRCHP3GVZXl8d6P834eqrX
ukHoYg1oVPIVKynvxu3D8xor7OBIeFLuk996/c4hARVXrJvtggN6ubR055c690iD2YpsE86j8a9U
cz9VGuRTsSGO8Ghr2S9QVMOb/mMgNE4aS5SqXu4zAkuhOwROYJw16G0lrT1wN8aBm3r24nGddD+0
f9R+Uppe7yldfZ5eRjOK9QtD+qGJdWB7UHtikDTW1S3p0zNvGZur10p3+ztl11tI/gW3XLRslloL
mk/lgobgV0VqBrnnEjTgCusL9K3c0RRh46TR5YJa5QCXEZ+r9kxt2BM7Ug2vL6jMjuYxw5BMvxWA
LoLD4KF7tHQysQLpENBY/eeQKtOUz3PhI3NCl8ZPgTPXmo+XYdvQ2ZxxzqKiee2vZD/wcwBz0jyP
8iHCYoaOjHMm8h5KAaA1rUvxR6NyzwmY5YckxuIOl9iZEeGwzd1aHz6rnPuadXDTh+Q/yTdo6h04
ghZuByOmCDv5NdfaoRsRIvtUp0APVz287B62xO3lE39c9RURB1YnMvIYL4/bG6+pFCirEo6a17E6
uy/XIFs2/famSNNRC3m/LKcWaVeQuv01cM1nCQYDLDmqJx8sadGrYvnCqkrNIts+RglIpH2HXMgY
URxzSHlslsMJ7cbdEmdulzqNRTi0v9poakd98qb5DaC7b0O8Gk4onuMO91h3OJIxU9h45friU+o+
2SqcEu5N/Mko5zvJpHI6r7eAoMxjFN2ohkpTSjGrX1J9H8aSMCxTRzjwQPS7DZ+LXmzC3GHQAfao
ASkcioMtfgW0J4RORTBUTukIk52qE9h/HZt7aLHUE54UAjr8Vp2KlUxyiyV9M8InBcMb0y9ROnW7
ys9OWmKZQv4N9lTQe2CvrOFdMSpU/EN+8v0lTqe3feHlLt27iVBlEX5RzGeRsztRewqwLxppUP0I
I7ylbiG1WA0OvEEVvqcNtW7YbQFKaC6zTOIG4IZ+AEVlKDs4Co2hssEoLF3Z0Ye3GMQcbOAfUI7Q
yKqsI6AY9pKWJJQR0oRLuYIARfn0Ew/WYPw8GHxsySE+mTfonWCqgtm3DoyJOb5U3la4tJ3vHqOA
/i1Wf1vD0IirgPvnDPjBtDah/EbHZ+HIEwoK1ft8JZCGXgFflxoBuQPYt/0Uak+YaMRJO24/Es5J
Ofnu5AB8jwwO7jes06CeFNBjH+gHi4WMzyqRASRuanrDdjfw+qv+KiWNrwAACR1HN8kmW7ohRYoY
0SiQU3FaNYkzCwd5S83coPatA0QtnluoSvSHgruy/py+9LoWvg9Wu4djoq8RwbT7RLfAy/qcjiW8
GkEiW/SnOPV65JlI9m9wylhfvsjVMgcE8SgyjvsCw1y3dTnpE4AnCIi5rVmHq3fArJCh1eO+5hKP
PyFpZCA4JuKiQfplh7SfR2zOopyBtZUoGbQxomUHVyhLsx7rIrxGNX3kMV0K3sxlOrd2B5OxDD5w
glD3wYT/LAgKh4RnomoctMx35ZyTTVcfqE64UXS+tMXdZi21cO5dWYgRcTgXtb2eD+d23a3fUTXF
EG6N1AUBH1q5zQWbysGcxlL7SyhFKtTAzvocQKtiikRtFaBNANfCAYrG3kBbN81RDy8OBWxkB3gB
flJk/ntHXiGPng6UYh4kF2/gI33d3mZWUQwgDpszHOvpZ9tR8iTu2wE0gc6xq54DQEBvxqvqcvlJ
2+uB2/FnjcU9zZ8c2lTdPr5c2Xm3d77f0Zd7af2eoqokP8VXfa9gUrl/RQp856/18wS7BfWYkPHf
ECUh5RNnfZjOwSCSNa5qzBUYW/ufAEFK78ynR0RIy+xhNfoE1NhDbfIcaTtkZV8H8vKPJM4etnz3
+HZ6xZ3b/EKrHWYuEUZwDxCBSs4lusbKWGSHH6IBvyzJfWBK4vjXg0scDYYSrUsAgpkiIO/SM3GE
fehd+HgV+yuNNlInjxo3B/6dddiuoLm6OkjEm9RNgtsYJ7/f8ucSUvC5PL3PL0kOVuV480qYM3zt
+ufBuGIVpVgHVXBRwfwX6Q3WvxZEJsJ/h+gF+iBEa3QMbm1hZOlQuSMRxuGVyAX28vw1LknXASP8
6wjc2iHrUm34j003KX/Qun2pIE1Uv4vrrdwiXrWMD00wREHP1MdvokrCUSVoZe+yUuNrApPDBTfJ
Dvr2sRKZBOTdFTJ6gC4AWBx1Yih5gTYpUivD+AyuADpKlFY9X4aZXa25o6F8VFr4bufQSVASUBZn
biTGEkVhGPzxkymAREOo0WsKvaJQSRAIQ5T8BJQSiTsWQ2jEN00AmonWG1UR4CpDGdSaXyuBTDMM
d5c5m4ExAvwA3oLCAkyCekMvpgLmXHsCcwYoJbhdPHblGctTCZTz4efnr+AiaEin+QJzIi8i4eZu
B8tiusOk41zCs6IlzgZpuVS7fT4aXBZ6fnRjVON45qG1ExIWlSaocMUsEf1ZYJcUBO93jwSmEyw0
h7wJSCqdY2+hAz1uOhMylv+VmDW5dWTozeUOvzoVezXWPFTzlU06Squci22S8MQUBjeAXktA0u/U
2HAl+DBkvcjXaJQ4LYeCoKLPaURLQfw24kz5F+bsm7sssUJrViyc1J+lYPH2wN5tOGpWfwpTy79P
elR/FB9H7vC+Q1MYl8sBIhbvYw+cnodxhKsTkKdOz7meVdwHzrfZc9dDT84BDFW39/siOeR+pEBN
qsUKiYENrQhPLaN/X6ElK4ICWpWN8MJ/h/cAb8fNE1PW+5lUR5BpcEZfs/QykAm/0piKEnGnfHUN
8uubkKWscXpGLzM1ojXcbdBipEMAhV8Lq/ny9In7OC3ttdR5R3imwlXOSfrCd2VfTviQ4SFCPtJ4
Tz4+5nKsW8Q5qUPodwtMYvETvjEEvSoh5em57RFdsYijgjgmIA7jm+qb64TMZ1dhxHe+GVxUEf7Q
Hxrl3KzFTrXxWjePL9xRloIxOlJLIdpwGoB+SsoO+DKrJPAmEygXHaCvmtVUt7h24EhPIX96UQpH
xQEceGTefNNqDGERVdLEStY6IBCqfoMmOyuCte9lhubprjpwZQCbxKqqW0WFbJqW3C6FpHbP8eOE
zUckliF9KBQ6JEHopAktkbF3PSsGfFKRBuLOz9KIJ/Xutm6HBbMDytWLU6BNUG3kALe96WvHDyUo
RBLU1fiBxxw9Cx8xwRIheeFIsLV5nXd3Bjak9cZR+BNNFeFNMhwQecKPpizAYkyL2TPj9w0c3HFz
s1QXRKbkTLMSfBjI7THv4e+HocHVwmitN72cB0R/g73q5072i6wjeG1oijZ8rqmM5j/XdQWzu7WZ
OOXhg2ThR8V9gw7qOT1+QDvPrE1Uk6h+/6N88ACAPMUtaibcthooP24ztCbu043MyncsLODM+U5h
MZwPDixiXP62AfHDfRBYAxCMvldsmOW+uHQjGgniwHhBNdlOMORQJRrcWM0CR88p9jfAxISjl4zA
FO2Y25w+0WNUT4FzCbQlkJCCdQ8BIJUUh3F/iR8Us8lMwJ8XZGbhxfqhXXzcowWFqy57OLDRWQ3+
7kGylODSs+Gex4VXjZ8RgtwAZMOFGkyk0YTY3k1pKemQ8ZR7IYfouZC8hn8Afwkxl2Li4r3CJuLA
eZAPcD6TCNg0fGJJDH+PZNxpiAG6AHAALU3nFy6G3p6YAdLZfb56Tu9faHwXQEtplc6pb3WHfxNr
ijrhQ8Apb170bMey0VU398ynLTv8PaplkG6g9WLQc0MGoMY3FomB/6nVEKyQW22ILil4RMnR/Lkb
owGehINDSsY9htqC7B3Xx12zyxeSYiukDjkdJD7MUNS8rPYACWo4heYW0Q0ZDP0nq1iN++NPfI3L
8cAfzDn+DJwKxbWGvALD2ZNKVmVYr40E2paNEAWAsCkwqYEJExqI0337mk7SMxCZYXoUGvUoO2QH
TO/ouwGi3AyTxfXlDmDLO5tvFpgIz4U/XajNpRCNDuZKQafvuhGVQ7HP1HpKMesVJlvfFFutuKQB
MDJMDEkgmAuPog8ZDRD7lXDq7YNxobNjNcr+OSuRDQGac7egQhPhZ3lmoaMyBXbMyomXh6DclStW
MjD1ibqRkYIeoT+5MAk3PWSzAw9SoXFgEWLxoiA1EIXCsiEYcamCUcehyJRCwYJviuGA9SL0ZXZ9
iJKOTJAF5Ak7xKaEM9hQrqJEQ49MoDBA1NlMDXqHlqLDgYB2Phjdt+AU/SHk0DTA3uxUrjA3eU+I
JLCaoaLjJuFlnh0IRHvY5l8dNcALATzPL32VImyNDKPFxKZHXAuBaSgPYaokC/0IEXfJjkLDL706
6vzEe2F3FFOSZsYgKKC3jrCYIkBdcWYoLxDCkvUSoYaiReD0AZWEZ/MJRV0WqbVsobQTy78vhdfW
Uqe3SXFgxmDeyCe4UtQ/Ncy4UAHNYohF0uy+vm70U45j48E8gWmLzilXt/akEDEK1f7RVfMRdt8t
w0DB6eH5xdCnoAyOf+j6AdWo14yknknwMfyXy1nJQR8lI5Yb+0NXknpBWBU/6fxAJwbiJOzfcCW0
H6IQb4XMk1QbuBGoK4FjzCuW46NCbtWuqLjV3ZBPipVEJYlgRAUoBl9YUx0ibYRHOmTOancamlON
9D+bXX+SIf5+izqm9SfUcerPE8pY1QkWAgSPD/iW9Tm162pJGd9BRCQ5+jmD1/xXdxo4xPTgEt85
40Y6D0aHf5opXAL7ZFUHgCN8Ta6woR6jPnWajoKUyHH1PUxZ1rQb7S16bCq+Q4viCMTj9VQ8xijq
QsNDrYwCq2WHJGQGkWOfbRhg/ERbwO/iC9UxgpT//m7CHo/kcc4+d9R1+SHe4G/TvxcbJOF/f4uX
/+02o9QhtuXN+ZLJ9r6W2AkCB/Fi8a+IxG/8ie0OsodQ5bSiGofmyUbi11kZy453EMcyqNiv4j4Y
+49AAaZgs5hWK/jd9dcis4XuegsYkS+SW9khHw7kcRVWYX+fnV7bGx+JImtA5zBiZ36FcwPX4zJ6
BGKjBvEOmPmp4yXoSi6jKlT2nxO7U8iT2eSqEtZI+7+3N4RKGu8QKmnKnfgPAgm4pkfzNZS3yFNo
k656NBQKilDztH+/adgViL9RDo4vQTIsQhyjyXGgdzfjInyekiGi3X2Biaz4EkwdrtweThjPALew
I8h1/56reD4BaRVgDPAQh2hPxDbJ8A1/hQEGVBLTm/O6BbUT75v8Zv/epBubQ/FmbIiskX0142bM
6/8O4jvlmd9mjCKioyo1Zg/N+DttxpjXXVgKhcbzO+VZ1N9FSCymEDA/ozT+TsW/V9SMX9Gbv5Lc
a1hAAQu/02z5nnJE7OJvu27cdJ44iq/ORmL/5tAc8n5PXsrUJh5Bqhs9T7TDBeVny3/7Cp8Rnq5s
LL4gp1LL+v23OVQdPj+CTb6DxVi73NrBDIPVhDKJxfuLZ5L1ingPYIrvlKXSkbhUnGu+K5CiO6cF
zuK7m8YY6fKbypkWz9K81n1F2TJbiu15BV71sF3+PS/+poAtfghQVbzkbyOJsi4Pi61UL1uKEyd+
+3uaU4oUlDN5Cf7/a3o/jBuoUz9ZX0QRYcL5zsL7SbysRJf+JoDgamHPiXCHa6r/smt+RVK/hzI2
THyxx3Jv/l5PDI1/f2WheOzO3+IQxPdL8J1SO+Yqiq/76clzYhvxxdX07icT1af5K57/32MKQ0M8
qXHJxOYE+ZRrXefvWMQzYrdvpJJinP5tI4aG2Ml/rxO7Mxnu4nD/7UFTrOS3XYtBp7LfmjEvRrfY
MTYtQcuY/xvtjIOTRKMxcbOQQvDv7yYSd4q43GKP7BMIbIyDI2t4xD0hhqD4YiDGFPPzKd8KamLE
huBZlI3RABLHiacFqy6ffhmx+fQKPBKzF56EzctglscDVlsQCh7l3mdLqv68RB5nfH2i57bMcSi2
UU+O++tPlEXfOIt0EomYybWc1uynnjJNyGMw3Edw+Js46QDHrKyOFRhkDyAwgE2ZMjAV6OgW9Jnd
IKwwLaugtqyrY/E7xCHmObQ3bGMIuhL5fFREFX8ItBbWfyz+MUOTVpHYmutHoNvdUuxrIKRyeDfg
vcTyyeT/7/c+bb5VJw2A0JZgVcynYInug4SFNwdYBJzrs1+YFqpTx0puifeq44b52dSZX801Tpd8
pkeANos9iB1zXFUkXt93Mb1oFnwT+yJEcu4/KccGRgGS7WNmpjf8FP94JWg6Elvv72/S9P4KNkcX
glriXM/uU46kC9sdXqjhf4+YWOKLx/+eR5grFvORmIzZnvdvFqyKPFv7YjtxcOI8JesBH/QRmHvW
R1Sn/AmCDYotfvvvH34R4qibJX7oYv0Ri6f42DWOOuJK4G06Fx+FuKwbiwVvwMJHDqkDserwMmnp
x9WRvGYhrqDKCRWvQ1YTkXNyTOhBOZEsVeL8iNci1RvzVDnnG1eJAxXXS16C5P5din+Xgw/QLcUl
qbnMYkwAYvwNCTFkDD6IuD5iBRSDSSyQHOxa/IbnR2CuKxZ+0tns9OCEiOVVLLIcHcuZ2Bub8Rsj
YUsfSxr+MSYZPeL9xRDllLErfS2uNLY0a7Fzce7E1n9rsfiJ9TiLKPZRJ/wjWHGhNvCIWGir8HX6
+41Gt/wtbmJaUvE4LvPZidsMeeLeYDEW67N4Ruz1uX1us9Pfei+OjoXtf4+LoxLHIz4Uq7TI1m/B
i95/4qUSs4l4UHxxIO5nq+yV/63a3HOg3SIckblKN07E35d4HRYmCqNaHIEI5pqlOAoRZYsnUZX+
+xziPhbHwRYc79/biVMshpU4T+pYPPpfjPJ3lsRRihEm4h+VAhx28bN6VeKplm2NRABS3DZ4zp2w
J+nvzbW8VPbJur+/M+ec+uvnkXCFjZjeyCBBsEBJslP9cnoU3nReUU+xIjvyBdtiTWA3rWafbY1d
HxMPs495JrJin+Ts9IDbv6EPXTwEpFiAbwnQpmUsiAkv6jdLri+1U9rTsBuCLcw55kJOa655jG9b
Li0bFKcaZLHMbA6HsapzsBwhvITPtt2J420WkI2bZXUiX6e+B6S/l9l3Rc+pgmmLW4AjusL/pG/R
/n4UeQTMP6g2p8+JWQ2pkcmGVTQYMaI5IXlMBwiuIo9iq8A9Iu3Nc3OiUiEOuQQ0/3IyCe6I5Yiv
ucS8CxPhujhxiBgCgZFEvIZzqu/7awbKbxkzolCz7JFwrvtrDobVITv1CfjyGBg+UlbGqFkwGVx/
+qv7UVo1i94G+EKIDyecllG9esy7DWrqDTU/afqSpXxBg4B8M4iS+LEATPusklirrQ5ACHE0dTlt
+U5sOcJ2ZnAyoobLFasLRMuzLyq/wUhoSOfV5jMaxB1NP2XEpOm8WNC5fCwftUW3uC5T1i2sl4cU
kiYJ1qZQU+bvn/RHWbxGWpycXrN2ZWzqXcHPbslVq2OktXOu5fPIZwQ0gfx4xiyIqYDTR8zMdWcV
gwoOeMLYumS2WLBAx/CrYrljpiPNWT7i/ryNaXpzkFEeGzMQ897odjDGwIw8PpN/uqg31mPE1CPE
SfP+PBlm0WcBQMX9MDNmF+51aFW4nwKr+JRpwIIQNtJwYZ2PKkzrIGEi9kY0DmL2izmFXSD1v6yb
qFuokbF8b9LNdXyPCAtZZ99UJ1hGQQCbEe6EhG1EpaiqPjNUfchVsCl97CDxyFN9oUR4D6zMMZTK
mALMLAOWIH9UTr19g8EJcpuNFmPMtGg2t7mowZH0DeERUm8b52jtTCHTlyIa2C6NoTbvTQY7KcRY
fvL9wev8p7fizE/f1BFvo/vxO5eXJITAQOWKwo+g3PViTDOG6bAb3ebGyBxCbidIT4esInMT06tr
dN2av0SzLYNAE+LPqSlsFB445mWzfP7lE4FIT25n8wTDgO2O0rE3IWH/wf1tqaMvnd2W1Tpd0ovE
mOvQ8dQJFimq/xq9DnL82pDLC/rvme4bK1Jo0HzSXfCMGjIR/0lgWOX+wRsr40AODEDH9zsMS0pW
VAig1FJs3za4mSqr+w/3M09XM3nJhKPvdSiXiNq4XylRXn/0cxlLEGdLga9Sh2TIcfvV0+cRGBbf
tUWzMPc6eMJOg7kQycvXloWWN2BWIEAZkCPjhX+sFrwNMxgPMXExi7AF27HRFe8dXMX+nmAVB1Wk
UMmL+M4ER8MPZhJ2Q5KOOoKhLq0eI3EDYMK8lJfMOey5OJn7v72z2PXwYiSFn3JD/LtnbjAMIFVC
M2KNJPI5EbCw2jI7P95uxUrO4sjxAkpTtYF4CgLMcorN1020tlH2fHx29dzygkP6Guq0I2NiX0ln
LOQpqff+j6TzWm5Vy6LoF6mKIBC8WoGMsmT7hbKPbRBRZNDX99i3y9Vd5zpIiLDDWnOO+b34Zl3F
95hCMCapEDep4YnD4Hlk5cicwGuiguVVtGLHuM/hcLScBeO3+xkuzQdTA7/Lp6fXLoa4n5wr8sOz
zHe5Khh4xWb1v3GW12d65Pc4HF55EMMmLzYx1hk3XbR7GSb4peGHv+UtHtKW7/G3vA4Hw4qZt+Hf
fEDOMJVXPs//3/7/cxJuEk4yB8GZpZuMA2UaWK6qvt79Kx5HWpMGPSfznylqQ9lphMzBTfxcfNeD
zyDzjJxF+pUNPopcAz6ktJtzZy434+CXtfSWU9hqfmVEj9RrCCpf1n9a7sui47aKN2a35WKWOBsv
iux0+u8K6R9HP0BhAMhTCDNMZnrmNw0GnYUPNBuVaLtAyu3a8FadzW7MSI58KNGbQJSF7IS0u2Gd
UqaKLF37KF9eI93ZQKhoDucvjlBe+sv68JR26YKEK/F5eigOe8UhnYkVGgF7xhpLz2BaZey90Ix2
zqp1DOrRca6T0bVlz1qLvX0SxKcIZo0qlD/rTPlYGNes3ia/LxzszBGjR+wazWCUb/I6YlGvWuoH
GrICtWMKUXedTT/lVUa4DbMhfHzj1c4SOoCd34ctlKXDU9tySaObUa1nQBEYBiE7I3elrJaDTd1p
iC+XaAySIZyEpxJLLd6P8jtGF/OZ4ew+UcU71AEDAGHU9C2GH1HWFpJFPCwYasW5R7BZfiz21DEQ
1xRHVoFk/YnYLhNaYP8riz/FgAz2kSGfl1cpEZy5YSpqJzHgpguiITqWerCgmZ3jOWKRjufYBfi3
VWgE1Sf2DNxpMDSXTw+tVfa1pK+PxxLaDZS+P4MOkSlUYYjORsjyKiiK3Fm+cKqrDELb5VHm8kgQ
LujqkDlNX0X6AoVGdghiJBn4nWP6y/tsgT5nQXCa/gnZ2ydRxzi9beRoRrD6SfGG5G8icXd1aH4j
uAsbFWMvPJtkJ/1EosTzTxOM7P/SefCRm9xC62RXg2IjBkzfxJeH8zo1r/0T7gXy3l/B8zF/e5/s
avCKZ6XZKDXRDG+InKmmL96iZ9BPO2rnmG0acCz2gLyI8JjyOxJOINvEF4ySrLh0QBalyFcX3yrP
Z5p4w8vr06BmqGKHQJhfh1obhgc1ofIzQbJQPrCdUvOO6TYTQDClxZugAA7tRq8THh1mfYUui7Hp
6apVnMOC/uBNn6+m8W8yiB06rox/jBKSgiGW6wX8K792pg1ZLsMoTUBfBDnXbXjeB/Azi00zWkir
gxYSFgN1DC1D/0vxkWlknmg/o/dAYuvR/ex2xmMfkw2X47Vfy+9msk1aO5XC3lijQeyxPK9gcr8p
NIJiwMXbVtqy0NSQegA8M7B8riNMm5SawJ6uoCQDiVjPV2VJh4Y6dh2IcYpH0O0OUyRk6DMMyo3m
wQGIC4c4BhZ0OAcYGyk2ttiEia7ZmHchCvt5LlXhH5v1XcLuglJj80MLUPQCX+us2GjVfug3euUQ
JfnXevn7snkjN5dJyVLPSrXhCV78VEJe2KC7SjYcasIC8YAikrZfduKsifX28FbfVJDQu2bxVr63
XikKJI6Ckx4MMQbi38GvrJQm/eKkGD51eMw2zBNc5cLFYNKRTMIAxJaXUQKKqPg5/1VRNGIN8d9k
xt9glRFN+9jBwINn3rhU/xqPxRLWK6VHsOjEg486Uo/XU2xxKvk7ugoMeOwYjBwLrkPns/QR1j5H
0mFBRa6RBeFoArAJqVWUuSWD3ThebbTL63QB8udEA7aatuPV1AOipySwDZnVnBlZmHHazzmzpJVQ
TIpR3lzL6RdTFiMQbdc4DSgWIEJq/CfXOoKyhEAaP3USNgX/UaJff2c+Sli73rIwxxRARwLZxy0e
xceokaV+sPae/qEjNTSmXeINucs3zBQPDAJsJXlGWaCd8C82DETXedzEnHmIVCxY0MPiIe/fXrT3
WJW9zyBE6DwcUsB2GKYTR3Omf0uXsgCzHypFHiniiQ9IOJo9diqGMoYAnBawP3GUOwTtPna9sW3H
LZTbV4gixuMEEYShQGpHAXh6Ouql9ypPuC9UnIAsV67J3+tb/cbd+AcyDw4XChndwrckmqV2Vt2z
GFDdd0eLbfU6U1Udu3/lY4v2MsI1rsfvszBaVSlBkntuj+S1k3RutneNNg1FtMYbFlb7XHMjShY3
HtPrPzrUK7gPf8Z29prP/Bcwp5tRlWVpoxOBg6Q7PRX/mjAmr0oLuSOVi/D4+wndD9p6Ubspnzgt
hBTFwjvq4i2Ao/IdHw0GTIo5EG1pU+PHpZGGJeiXRAyK5MVX/RcdAdqQb9YBlJt3ui8LLwl578lb
HCBTn06LaYvi/JFs1eBFDxh/MlqINelKEOmUfAeFGFXjDezir3JQ9hJ8pS8mtCeKbiQBKE8Y458B
/w/0hW3GtbnjLdhCeCyC2G+wrzTfL7zr5Jgx9yCi57Kg3vkZYfzlm7mxF/jGsOIEYKmfxOZ9FgQY
c+xQkZb7+FPTWTs+d+S0lB96fhc7KF0sHSaqrkQT1Rg3VNmNsKavCHXSrddr26IDJor13yizJym/
iQcpsPR9IvsSmhc6cIs1UFjqCzyCtCB5nMPsCCS3oR0MxBiSTORjrTm+vrkFxRrsM8FDKQuoAe56
sj3GYav/VAzG99GabzgPvqnutOhXnveCx+3fi6LE5LPJPXf2dELiQ7f2la4rbJUOEUYiUQPHTmYN
9Vathf9x+UFD79ggPooB9tV2Sq+y2S4SoQ/y8ogup3EYUdYtwNkhGz6RbMnorMkbdN7y5HELUrAd
EQCTSAu5ttvJ7BDh4tx7azZ9VqM0NRhEYJEa1+RC1QTd5Bwgk4Zxwg4j3a/mTWvVzPgERetfYxAf
eYpP+hchERgJsbdRRVS0DfkRSyJuUSRsKz99rAvnsR1+cHt1KJTZ8INWPDAab5dIxs316jZTtOgw
VG6z3ENbhChWqvxVKDnM798mqSXNvXg3rfgdDt1N+jc818oFEyo3IaYdqDTzW8MtzxRlvGXBqgsR
f3FrEDNbNRuY1DB7/sE7v8QfEo0ZguVhDEGAKkHkgmNM93fDJv+GTiaKuWqf24TQ/qDOg78uuBNp
s1b/lHmXlFYLWsRdwp3FzNb+KN1Wf1dlK06vBWrGwiolq+ho2e5onHZZID0swPTNc6tW7pz89Kln
AHCGyDDpLoCozsZIm+rBUrhzSLWiTY7JRn4vlis3z+gTzxf4PqCOWYCa/kjExnPGE91yNZttu/SA
5+t00obPGff/qcAIgamkptVO6FDXreVoJ6V/w7mgkriyH7Ta2uPLoQ/oUqKg9NQfhzMFq7PmD3sq
weKn1CuY09hf+sM5fUe/eSnsORjO5p2vb+OL6tK3cu3orxpi9zLzzrMga2Pd7g7jqXajW3tcUYlr
4cayRIaEQ2XywJaQtwtZkzvoW1Fy0ODbdwflVlOp6HHlsAcSstkG2el0kYDh9vy7paw+XMqf58cn
QuYvsWfKPypktj/yBX0zO6gbpViferEjSkojZRy6Ck/K8Gx9PdoMTsuNSQuTTRvNhjO66eDhiT8A
vMPXHHY/009H2atly6TcaI5d8g+JKtWO1xPd4v5E2f3MqphR5FLzPZ5x7t7uhy1a/vHi5CBKQQHD
GTwgm6Z5qbIBEEfN+v2DQxHVLM3n1diHnsqP9hTdGJEyMjvoQx+WFHXnUArYKcUeL24r1Mh429dF
VAUHzs8cinK/KJbdWCeyx1Ru4uS9LqzKlS/KbF84QDweaVG0g9JMH9v02CMPBwR3DXU4cTxUij2u
TkgRihenQUKpg0ogLeXIfR4opJ/Yb1DcEie4D0Ut+fmBBXN54ySjHyd/4EN8junScjJEW4S9B9Q1
ziQt2wNNpZ2o0nMhT8NevPrDE/dW8/PgHThR2Jjp9ojKcH6Y8HwvKRZxaWnQ9Ec+MG/JrvrCZ1T9
maticJXEr4u34wOzB/mvUvnBEiD/KH/4iz/R10wpf5PgSEkbXsJFQAZ2T3pAk9iAhcpN5nrSXD41
lKMLsgcRV+N27S7JxyT2iZwxgr/IOw4Bu5vvz0v/9Z/3BK01Arr6S/lDoxC5SDZPi/cxBFF8mwNM
YUdUllcqSx8Pl7iDT6zZKPrrK1TiDQRdR94rwTLQztpZOeIhOD9uKwqH2j6CKbBGdhboW6zRNDIo
768Hh4eQ9TVHNX+1J64od7fQDy/e51v9pe0XHtC3d8173VGy24OHPN02LCNAfk0gz+CZW4iO1LUF
sxVawWdx7e7LjxUBTJkLdJNEWAMUYhRo++KWIuAuvqCNOY9TftHdmFa16VFLxWBaBxRS8CZMHul9
Cwpnj4D5/lsU2iGwM3hQGbUNB+SPl5DRgyEUjf9it/IrT3OK79ehdw0yEAlRtKXTimWlvfK1vbaH
o+hK1NygeDgtfE6YnVsk0p5kVVgFWA+SN+9LVmI9zk3wALecuImLUJfszdSSHdPmF/n1FpH0PgqT
QCafQnIfYUlyTM1TQHOcwfzQOdmpoHEotB54CfeyBz81MLfACq3KV48lKtvaqi382h43B/9qwXnj
t9kiRPeF9rzfGeRbrYBGTah8NbdHVCqMq6LnP98yutGg/o45MVQQHFiXXJcHCHQW5XpHcp80WAsb
W3qoO0DQiShAZua0rgRmUzmmjpA0ZB4ENbLJSLOgr9NbGFHd1G0swS0daH2L36CqfVrdhQwW6d69
ug53g00wT/7H40reWoPX5rtEjzx4VL19FZrf628VsHuwsHxb1SE9lafHR/xRHfgv6lPhjDcqXAoz
xH96B55W+KglsiZ6zj7UJFpVyOoCjYsKFoA7iNmaOX6PPMxahf+dPc5MsUZDaothXPQlscSiQjeP
mb/AOENDhRd9MvSZO9x4lFkNp+MQ4yvLxp0ZNERWO4Ic3Qcrj2GARgFxW/gqaguWis0+uOThya5L
cEwg1YA6k8BFjkexJdNR5GDHvHh2ogEOMjjxZ6t1BaX36WdhFgoTy2tfeMz5lkbZP4EHRKAnQh3W
VLtpJwhbrGVIECcwZksSLHHdCk9MIZKHN5ycEbc8VhxOTsXqGnD0XjTlkj33h1XuItRPqyPEBH/p
yJ6MgQehY1CIE+5mdopLaKDtjQUWAF8fyBiQEEI19wTnAXeheedEU/DW7lSjPye/gudVf1X4b8z9
4qwf04sx4zyG6uY/Qv1IpUN+RwxMaR/N++I8249d7lZ7/bkt9mxrh19Y5F7rCrH8X4XNMNtNVsJo
kuNDL8LpPIYgnNHEcWl3BkWYxUX7UU6rnwdSskt2F6bM2h5QTWM2sPiwlrbpPckuAyOsvJkzWjo0
BIQsAEfBiVR0NAUvexVGzoDDR6RhsPRG4Sb8wUvWZCrPxGypB55PGwUdNOmXF3GHLF3IZ5t4kwet
rTrGyWRMGHazy/DjGNt4E22V0Dgtfup7+03PIhA3Yr8l0YbfosgD9gWIHvFgwYtTHjlFsDhRNyfD
jo0YIMBtzZkWLWuiD0H1Ko7uaOGTI5o8hsdTCqhevNPolv4sTB6yx35vuE/39lpfhXHntSN5ADqo
aiG7RSMybUye/RZ7d4JXWaZemOwWjBx4GxzZNYC1457AYb6wFm5zet2eJ5Wj9DM/B4gJP4DbvtyT
HuBOOGmo3+0eLoyPPUgIdCC0QxGNyt/i6Xq4j2N5fu5fzJPd4blX7/0vQdnX+BMN60lxKK+FGVYp
8MjAmff5+XWPDvlZwrKGUcVfHUyHhaxVOsB+lZAKwA5CGDJ2c2+4/RrRsUidP7IZ5gsRJudP9Via
gzInLAvbyHjQgswHu35Ob4tgcXyGKzTuIMh8apm0VORjZoGj4lkVuBF6qid6xty2JAzRhmJlhfaJ
gQxlCBPGi+FMweMlg+1ECh4SRrNrnfyUhjpE7BFmlz++a670Hh+6W7RHQIq7Hz2kXR2L4/P8hITx
S4TCsQ1ogiPslzdMogGb+izovCcDCGFBuCTchiGzCgYAOzogN+47H1qK9fob/dTW8KtgAXWwO+A4
h9ld77Cu2qS82t2x+il82Xo40t7Sfd1v6RY9Q4m0vbXAhi6uT0+zEjt6VxgiT6ZQZG7kcD4k3yUt
LeMCW+FbDfM7+lnnEbxWb6RD0CdhhXJinGQk0eiAicUsYxqTyZLbUrXphfTcuMLqJ4Z8BOFWf9Ww
YQnZiIz0KzmQD8NSqyCknBs7NMPmbp7AO2PnNw6l/XLjH5w0wh1CRx0dhWOiqsjPKw8o/J5ayuAX
J3p5F6pmGO8y+78Z0FG953nwALGEjSeGbqB7oXSQGIQf2LgiKygx4YqnF+TnTnj5UQ67a32Xeond
ktFM9c0f/2kBWyh2XG7vSL7k5/boNGEFJRa09S61E75MouXIlzrMoKjVUPnQL+qp/5AOOJKC2m/C
4vw4A5K+LkPpJIWJH4WmQzQEo2LQBcYO5h4oVOW9vOn7/Gt1XDFr5WFySr7MIALlmtwyX9/37/Kx
pqWa/iX3xe/rJJ9QNYNsa0xyb4yfjtYILUMuhQL+YHnQP+LfVWg4D8KFdMcMaS4uBYSyEdEa3Pcn
YteUD+0UX/M7eVw/+kdz777F5Ppg3in4ij4ePHA4SGW73K+8wdetRyixbtGPwgAhb2hNWlivIBzI
7iLIb/o5DirEvC1bX+Zi78nAo/Jsqcf4gIb8lPMlu51LpXk6Lq5AGbYkS4SYU67VuT4btuInXkmA
0GECYZF44nQbNrJum+CaYL4bpyis70YY70F8B8lvcl18pL/pVbqP9hDUe8IVT6+vZ/g8Vez+QOrh
4hq+5K/iAB7zoziobnbBprUItOO8X/wSXrReXqSD8fMAjKryAZ6kVjwOOCl5YovDcqfbGLUPUmj+
mBf5YF6Q53tPLFOXv96Oz+aBmPPsHJ1KZYe5ov9efABVqb8Zh/JfXM7lLz4USEpQVfj+eIesl1/H
u/lRXuP9M8BTfxTXX/eqTbsHyOQPVu/QAtqN+8RrwgYcsY5XrTwJnm5qK5vEm6zcTb3RWXC7Lcky
urWXBrNbfpr9/DRyjz5+TDdHAR8fMngSBNh7DfBebT0Eii3Z+XH2Sg7hcY73i8PisDo8r9k5ORbn
gk+T7cW/u+szgMdbnHUvd7PzYz970nfDN9Pj05q9mRfJzk8X/muQuOL4+YlbWpJnOkaYXlcf/T0J
VodyHYXRyTjF+/6+OHAiRs8I+2/zQzuQ+BNq4AD0cHFR6XKMWFLooie+cVz843/n5VHdS0d67Ifp
oDA/rw68KsE5xskIccYtT+YP57j95vADCQC7ecivj/1CW2Mq/6i/6+/qW/5YnrSDHhrhylFiiKW5
Q6Z5WFOzBoYe1Hbpm7YSCuM62bXh49x64ufLE1XZgxLCd/HpAuynd+OoH59+y67j6RBSD1HHVY6m
TbY9yy1tX/pxmIOaNbBhpb74bhqoqD2d6BRvKrt3q+1/4QFriONvIpfgdYzsZqtaxMk40QehXR7z
0FbwUQa3YGKVXaF3T04vl+gQsqF3pQ2emrwQyj4eoCg3DY1/WcQSrfeXO5P7oN5hT9xGnrqdrImc
kWJXcl2Ue8LFTq/JpwDAaweVHQKo91N61U94o94hkQAAZHG4tLDUBVxam16H7j1dXPu0PiSPnt70
K8Y3kTdf89VZBL+tFbTyD5cOPSI31uUU1D3TE9qT3oIOeWRMYAg3WCIOa5J5QH4y7e0q1gUrvLkO
NONwcRw34w6BIuuoOpiYMxOs3503kKGbwwhnptMPdCg5Mafo0DDXEJexpWG/ea2ZV3eZGzkQ3A7F
bwanGO4cQ41wrVDsCyofEAJCfbyUsmUGGXEXL1cSk/BhvHSgtE/jRfHrQxe+iKyDKRGstrGF7Y46
MpsV0iUGu8Xx8bBGlDZiWd4yoIlZKA60E6mw3uu05DISL2IXvoKlVGgvat/YlzfMLe6COaHmAuqk
uMxMu8wJUCQY9czj4xLt40t20N9JJmSYyQ7FAYLgoT40TMDiiW6d6fakoGXrKEPD2inDPDQtynou
k87esFdue0lOxo56mkuTgZdXLWVXHZpTAnDxMpzqQ3t53Uy6VCzHTLc7VVy6IXgFjav4Sx/MHHDV
5rhkpGkxzhDos8ttAvvImakP8tcEPCileXoaQvWWfbSH+GO8PD66UP7SdxLzmMpgOvGz6qD4s6Pz
1rSQGbBShuqGIXuyaAXulvbMAAUk/bJwxceLPP5mS2XTf7AV6xnUTbf+qagm6sylDG2MXKm99Pt9
5IESYgiE/21htXVHr7VHviS72OjMwbU/71TWAj2TQ/FPDugQW11YHTgFYeuM/jOsLgrGMB+M+0Gh
y3KJ3id0Ad7CHTdUVNmsmh6iLuhkxFFBFxQbmjGAvGB17BbJh3JkS98oh3Y371awcOFOgKxVXVJP
yBTS7ipaIeBTVnbEqEN9HXejGHfnjRh7X9tqNzoj/KUXgzpj6l7xJI8Rlakp5fH8L3Nl5tggGds6
ozjZNOHCzQ4SHzq1B6t0xRDdWOLZlbwuIA9gl7rtc9MExTn/nALjrttTMCBcoZTA5EPoEDZWlsuf
MjM3xpMUtyzrMfo8NBpBD38PhCqzXT40Xuml37ln+Iug93FGgxAY2Ce83ObGjHfJQ7bGfocCgiNK
7TFdnBdy0BnSdolDU0Yw8apsM37sSKN+a4zDS3PbjMdAnh05X22qDP8tyeTlA+shZXgZJeuLp3zB
toqxCm1PrRSXBa9vJswFVXw2tBPdjMrYJKJPCS8mrqkxl4U7xPF2qqwHy2vz9igoLb9+9We2Gx9e
tKpBhWH5oAa+okO30FaUHKhZLdkBrUpSxTNlW5tsN2gRLxEhdgbt5U7FWUm/uwlSzIosRTua7Qpi
Ab2Hgwt3P6IPHn09ivjDkP9NU3yZpqNMxb6iTfAcWOLCuc3YcQGbTdVQaoyNZE6giqp7uwhWE9De
eLl79hWBEmz4HpzqFTxiFEnjxUByr9NPAOw3NetV/Dmhv4jkbTHgI8MmgYVUH0ZniVwX0hbudMkf
pc0LYQJGtvxWUMbLjw98+iR2RxD/Yfp5HXRYiFgr/HHkbmrVrveAC+Wp94pOaumvVtAeA2JYRmY6
/YUVn6YpyjoTxQpvscujoEQ9b9iG9Fm/gd/GmGhC84h3WWQIYRNFcvLiER3QGt72N6Bz89JFToPW
CB6DAlkMfdFRhUp1m/BqU5I5S2C6iu1C3cbJeraqXjSKJ8hUmmVWO+m5ldAryt7M4qjZVeOGNnoO
2Ke0mnGTvPb9vxFE7MLBhj7VFrRRrQsJEqNpuaRVAHV+S1kfSMLfYrEtwMnlX7XmK2DTHpsWBU67
y2NmJ/L0QLpgfH5tzWTT8Hv/SVFXO9JlNi96PP2ZlkW8TwJT3Y5w6mCWx7QY3ti2YunPfsBsnFva
oATtdBugUToikTgocQF8DRiNgQRxL3IDX0EMI4qQ/i3fl9jQik3KhaTHD4uCFgXFa5AbVJ2/qGqh
1VLfmMlmafeCU7kF/ERn3Ir9/P4aNs2ZZJAe2usHHcNol1nCCkv8tyJCifTsBmwzU7zZIOoAxyUt
GJzmTnvACzlvODdMWs0GUggTBrp9yMHUeQ2U64NxjK1IZqtUhNSNr3jccSGKljwV/RoaK8pWgq75
K1teBan5+aKZ84MQ7joCbPFUd4W9DXGXRtyT/rOg0ik5/XMfE3zDa9A+R7vc72VKrah1cfAtA65U
otJapkjWnpfvixwmyLppd5ATGjfZghlkol0TNSHfzN/2PO6Ss8ZgnB9GcnU8mHzOojtN9DaoPX4q
xpW+Y7NpY+vRuymOBcwRuCfYKPdvTWAiIGAEImtS8ZZ5UKsQ1bJjMgQGUWrGdrFZYr5GSK45CyK7
oI7XNKwUQRl/so2XLKCgKps0PGava/9JHjs3ducpGQ4A7tyMW9Wij9wdoodXRgRQkz4jfIZJGfQC
GvgqbJ06PdbhxB4oV99jQHqKt5gYX97p0lEb8rpv3QefsNYt02adShnIWroz3QkUT+m+tJMbAtFN
TR/8QbF66SgXulMhPCYkRU+UwzQx/xvCiY2ido/iA1uKvCdDy+Wu7In16HxwZeUImv1POYOTaG7P
owQpngRg13irVVCCuCn2S/Z+iMBrypHpTg7N1bqIgvggBzw3RCueu+N86f3860UxJhcXZTqN7zhc
S9Xthw1W/ALj4BKazWyX9CCef/JfiWKQDQ0y2yON/h4/C/0mEdk92cgpUYM6Y7LpWRTs1cKbjPvc
sdeqcA/QoTC4kda5udGO2DtnivzU6umgIDi/Qqhuu03L0ovgbJqKX/QICwwFzz3IiiU9QdEfp7nM
HlZ0tXkNJFZEgsuEmNBjZBDv+GUUbWjdUEYl69V4nsyAaOrUg8vQUxTlAgsuLc5ZjOCggHtI9L8m
ggLSYRXU0HEIA6yJLbxNvrkKIlAHxm+fk9lta9+QTnPt85H9rBpuMRXtRieK3cxKq2na9Pm8KxdC
ySIrCN8gbUF0TR7bBsNJF2otTXIwh0sA8jXl0QgdCJB+QSffjtG/NmLsTx2Vecgkxwgm9ClH5rvi
Jfidlsb9wnRN1i4geqTPiSehJXhQIWURGY+aDp8qEOZ9k4XsMkdi+AyBQDvmv9LnErnkDQhZ4ixD
pq4k5ofMFTBq/faf9M6qBWsstlm7BNUBF/eoddYLMVS0HUhWLomJ0v8YyPTfmjy56TDou15gKtaN
FYNx3fNUa1eiH0H/bFvEckF2abaRz+zRCSGdeidjOfdM9hXtHRc5hWWm3isF++38zpqgK7c18LP8
jUG40zfzcsvme/Uuiwc8Cl+8FNkxvwgNYYVx8TtbgsKBmhEviydbkPNTwtCM9cx7+eNio43bYoVa
tOMqrYHZpWyXZPSFfh9tXugUiClV3yLa3v0HHL8p3T6YhCWL0SMrD2ZPEtvkICkaA/miKW+qthky
bz6pg6fU/N2KINnfGFGARkTBXSItSHkDSY5K5QaVhCGDa18doeygbYY7fJBwpsxg8CJTSKxYlHTB
eNdAX5wGcC6I/17O+Cd9PU5sFZfzviQIa2YCCfvqF3Dqqb3iJ65AyNJL8iX6IlRqiB4kitvqq79K
x31JOiuISulf1b0r5lv1jqCC2QZJz8S6+QdLMIxpLl5krFl+GHdDeZsQr06H9pweV4f47/WPanqq
/Ty1H54Y2n1NsqXuLnqbYOagHep/IB7OqD9A23RU1ODNmdDj/OiaGPYCg5l2yVl51S/izpmaFhKS
8elPwWGUxav1SHtLkx3WR8s2ClddsUmYJWPSkzoemIXOslOlJTJRJGdGWabPYGVYeX5qp1WYzow7
oJCLbGJSSywzk9aFwq1dYoYrZmDFxyVtY9QJA1Y3A0Kbeo3Q4HSQB7UY27tCkE5bxZtxhvvOiqrK
UXn2tgK+eSBt1lwC9EHekjTgBR9IYuuHrQ8g3FbGPWMKX2kMDatP7XXl8FPQwEoZrxE3FGgblomn
1rcBctwiu0mDhX6FMNxaPj+0rSkB/daoDUatYw5o+iYs0bn1MFlcwAxQv9JYWRcmVeHZzZcIitvj
EtCuzhpw8ToZymfx7FhKXp/Sd56+L5431p8wouE9RqciuzVo9wwxTQFyIjas0jbmCFzzuYtuUmF3
iwA945jfn4hey/OjOE8R3Yml+1hlu2f+cIq2f4t1r5UR4knMy+WTkbYnr4bVAdzGqsMTMu2iErxh
+q6+55kfN9BaLZnuHuP967Ez+8P4+JczlD2qk8IG+6UlVlVqu177VlKQAsnHkCD7Ryy87LX1+GyI
E1tsjK8nVp8lTk+e5BY1G9kDbzEGFJk2O7UtCvSPjfSCX8c9PMx36M6FKtmPRYuUw5Kf9WHFiTQw
cEThUHfMfkeVKQ7LivYzdOk2f+GGjXNbS5HaYTasqltKYuiYIeZacCO0lC4YuJpK3hiAKyucCS0E
xNSULZZFcp9Q1HieX5npPntkBi/EOR+zQqIqF2ws3ZlJhp8nwLeHnbKY14MO35M4JvHiAzrpTA0z
+TeZeSJ2vVRZ5oNbaGEZ6uC0Gh05ppUkhqEyc2O7UeE9h23dhT3KGLRmivA/8pzG5bVZaRw/qj7W
Xq/ZkjJkcELMzzjI2n00jmM/bUXsnnrQiJbqGjB28udShV1QAB3Sm00mE+ML4vH5CrtiJTjdM6zP
lIm6TnL7wT6rVHi4I7FqXd6U57mseNgrmmtqG8iN6c5cxSIluY8poz616Icyhl6ZI2kVzRdnUTzy
o+KOfb+bFPSXLYGPDJvVTJcy3UlvDYKiIa6OyfMvIZ0herK2zXSnQGWWMixwZJxd5sVoq0/wVwea
Cxnb2NhPxheE0pn9h6c8eUGmaiN9r7P7k1cUW7mXYeAPee0iCJ29Evuj5mrj8NbV7ATQ8iqWrFRW
UnAxi2Kbj8ab2hsIiKkVVXS82nI3YAdTbwYfgL2cxvO/ZCZ+Pm/P1/dKDdqXX0jfdZm4mWbpOuFu
WrLrZykcNJMzzJTbd4E6KyjAtG0zoDzqrGY+qrJkS8rs9iMzmgwuiE3d4kU2Y44/KU4rjBb/jEx2
Rr1nY9z1+4XR2FPRs5VbfY8q/oXHkh4NIhpDN6CX08nW+01GnuGr2Xcr5PjZ76D+GSzPVhyuXMbE
I8WSLdTVGgi+vAbhddBWtqziqwcGqcUbNcL84sFFrOPUWpQU5kXmzEO/dhRl8mRXkl6O1+ex3Kzq
+wtZYjSbEBJ3jECtXGwmuLEr5oRm+drly79s+Ow6qHLlkT9q2vEtJ21sBKOzQp/MwMEzGrFWidu/
aPE65vBzGqThT0O2il6G+Qf7KqNeot6nWQHs6xap6SxykIrtb8N0ID5yU7pl87BTnoc4xh8iNg8L
Fjq5wl0reQaJuDiDJgq77BdLiSVhzKcviGJthmsPjd1ImR4TOg89+zSel2SauKGgtlYKEMC+PoyS
YUVIxqdCWxeycSzmdrHWluk2XhpWmaACWKZuBv4nXVYb1fiUV2hkByAkS55llnx6DmC6WTkDdQSj
+tLkgaxIycnNnFGBVBQ8AsV+Qq2hYxZlXEhY/aZl7kTJX8PSa2q8p2KctfFfwakyHkFL1m5MUokR
YcLCidCTxcylnfvHNmFZ18zU5MAUMV5tHxoBg8z9y+i1q+nd1CMrPA16FHeAyZ9HlULGuI00tOJJ
UReHkV2a3rlieIqn4AXXawk7lRtzJ0arJx9ypVBiSFFjkqCKqmYoIuwP9vig1mpG1+5hOs/ioe+a
p2o9Ruou0J+Wr1vRvtiTkdbIqavBYxUgYRSA/6jS1e5nlqqNXERsDShuMbm9nl8FAmnaEPmnoRym
gcyh8rOpAKfNJtfyz5wQJdT80upNyj5rBQcxUh7qJM9880BonW2HRRtOaRCPbjz9j6XzWm4Vy8Lw
E1EFbDbh1srIki3Zkn18QzmSc9rw9PPRNTc9Ned02xLssNa//vDHGgkrZzfWp4pBnTmsxsLB5Q6z
+g6X1hSX4hLebb8piS8lPxmbvUicpXeH3hxZfL2Tma2QhsjStyykQ9mezSu5Djpk8fD1+pc4NvfU
2DaMcTGTUhFU+1plB9f+CjQ2Bc2pupt1sXVZRsKaDjU0yoxTahafngMJLySElbPFiJ5McTU6egys
Lilimp+aLq5oq10W3JII+v+UrarmSa9/EqN7CUcqc6c4TotJD42WFj5N3nQJG38By/LkWAk/onvy
4jeLliMZyXE4t96hz08Oh5zGyRXsRX91oY67kGTD5Wp8StKfGFS7wgDiAcNQuKU88eXGC7iclJpB
4kW9KnW8gfrvriCgtaRm+dYd7ytCwPBfVtPiAGrr25AggGTv4DjdqujqkQmrk9fcciM3chWaHM7J
meapEGrtsXl1CtzADNe1/W7N5jqNT1XtV4ze1ZmawEsI6ERLAFdQIe8sRwpr4ZP6wA2r00lE3hvb
S0RP0vBFQG1k3WpUZ8nNtSFK918DJr3ldeIqyDxm72iz+DAhFz8/1B1WPC4deKb8zjiGh/mrZljk
UKeP4u6ABE7JUmUmLh79VONYL+vBe0oKFRcNt3Mw3wQglJu9CJPb2nxsPXBBFyBvPeoALpqfg8qy
+N0Cf51o4skOmzaZfXyRmjjftmTMG1D3sstIAWmRCWvGfypCN8/RbNT7isEBu0rnwxv6T5Taz9wb
qqbzdc2zoG6NEwvuzadQDBhpqCw+oKsjQXcvlmwxV0cqhasoUJlq040heZHy0kWn0oLya1xyO9in
mGIpkGYCH8o8X49c5z1sgaFFBZoj76LisqN1y16zAGeXmkvBgO4WkRNKBeY+qbwut6/pHgxwgEo/
9SEA3XckN2JBWMMPK8AzL0A5/CT412WNjVOx1mv4F+G/dsBDwAp8jZHD4rW7K+yrEX0lgqnLfM3g
D9p9tiuoH8F++VZt4Xflk4dB+VLj6OalNjg33FNGNhu2pb17ccOP1KTii/2lRnIBJdKy2VfKF+FP
bH7Gn73EdtkJvpWBmuVHbUf7n8QjNp6B6ViptoVSoV0Q6sxvAQlZaxpqIJgGVf0Stbuyzg8y+dQM
7d3LyP7NviL+fqz3eXl1JaCGA2uVgDgDgWuDJ85RWFgIcqUp8SkG/N7y07oiCKLUoqeZfLTOcohZ
3abU9xy7w5Qcc2jbdd0+u/Qy3MsVJdQcdtiEvwCr45O3k86Ow7ybh53rigcNfY2Qp34pcwVGg9zo
diX+qpa35eJJBlcWvVtpLJuqtV/T6qhjjDka+JkRN2TO+aa2mU4pd58SPpY6W7QEdvhkREd6Mxcp
sxQw61qSHbsRMLJ5yiMKPBUuwCjl2oJssP49sIzJn4a3oc1WcXjtxk9vN8Taqpg/JJrDHgyYlSLd
5OB2+crMqkedmMyWLxeqN8/GM0/zlzpN2MPe6O6h44HgNTsR5JulV/QwNJzIY90v9e1yRTtauBkI
Rc8zbLSinDNhWsWZ2GmcQQt0n2KKm2jJi53wIsZvjyFD8BirXRWZ+555vJnxLXRq52K+dp7+03Te
QcJ4oPDQGJYkIvRlgn81bqFx855kb+l7pK6eFm0o6lwWCoF2OihbWejo6dptMH9KJCoxJN+ZTZLg
k59GcuUSDs2/yU2jke4+2P8M0lVGs+GCfbOT4BhRwIw5HwchQ+rts27buNPRqHjCCnIG6XTEcXoj
MztRo/BGPFyA3wMzN9kzV17v/HIoB/o9axeEalNT1udrD8Uc16IdHOzoGKJfLo0XPTgliS84MDUA
C/laxlcWp5tgUvSn4XlDk2xC62DNeU67iftLBpgMxtxl25Fhak1s1vAU6Z+B5P76nLWzJl+CNkUq
yYkGx9ojXSeDMtRuZ5RNExxs2WE11t2NNjm0CuAPWGrIieHhhGk9MsrsEw/gIdA5JGDCaT2ujGDf
knAcEu+kOkfcH+H4rSa+YAVq5/l2COgid4VLMCWNXIHISHyaAu4S11xftksRUMflE312zJERNMlh
gc6K6LJ86qQ8so1ayC4FvxPIXrAIo/zLZr6L5gYQLZT+hDAixc7UuFsBGjduWm/iIrqWcXekyaV7
6lhcjH5sPINrjWqQQ265ZWdw1lq0a44NtzhRKW/a+rK0P1P3sbwCW52i6sX27h4IXQotFj6cAQtH
Bhsgg2UfjLmO2svXFIjnznb7B616X4qnpUaPmTkzduCKF7DCmmvCqlem37uQg0eQHvr8Ut3L6q4t
na31S/Uj2wwLS5M5xVUtEI0G+WD09qkGzpS8myiKFFyA8jMHAU+8vxCtA2UTsAudKpMv7j4XJJyf
KnSUM4QfCw4dulCKaEIdz9xiCKTxImb922zwGOqebi44xcSga6A0GRXCVHD3lAuu+m3iF/OhQacl
YjyTaZeb6FAX96bAM50ayIn+yMfj0k/aneIoE9VLq/CJ4T+obay5WuAP2JoOmg7vp6A1NAgEhiMu
w9Xo/HL5zDGrIcNBnieTBIeJiaAx/FbRvwAabAXcqBWbEjQHdN42tH3ChHKIXj0K9T74rpsJRdYm
nqL1RBMhSFYLyktq/lg8RF72qAP7lWqdmuFDwzpOmbyZ7Y0j36L2i3LIa3RAijFyU+XrweKCPy87
u1QeKPM5jpRvks7JUn3pyHoIOqho3KZOAyqIRjyZ2n2IfpuSc4bpDtXJ0n/yqXgycwnOhhgML3Kv
XmvYOklIecNGn/OdHW2Vc9Dcp5GvFBwNxEIhEyfLcLce0Y7KijmPgfNALZfW2OteMw3shZFHCdHo
vxFo9cLy3eYhU5ui+ppyX4zdwbSfljpqCo8j07Ew7N+lPaCCeqsy/ICQhgcRCTQ/QWIQXXUaEcRk
+T5K+p1ZZYdCVI9lcxLeDLQ8E2KLc6kZMbhWnClnekyPQZvNnZUxkaS7Fx55C9CkWHbsZRaR9lzi
LNlg1IttJgM96teCG4BAjck3zVOBSSflDBpYNLkRp1RRr2yU8B6KjH7T8W4ivb/xLh3WZDqkJ5vv
PAOjAONz8PAXozM8mtF3NBBlxjoya8IAkkMAtVdm1W4URB0XOio4fLxlj4Vs8EFTseoYHDrjpwVG
XBjkw0t4pRKIpg8fbat76DCsyIiK5/Z6DEZc6SXRNt1xJO2yDP+Zxi0GRVnOogaMkcxWPOoBoKk9
DfOSkrqUmruKtR2Z1vtkzkcrrJnxBhiJLCciZjk8lyC5BCCNmSVPBvdX/1UCDyTzRTJmXQAPtrw7
faXGxjWTxxDCb/LmUXUOUBfmkjuhPHeV9xPq1xCX/8D2XX6uAT++EZemRrUF9NFLxazdIis1XBto
rGZPe2t7+0Grv+y2vBYdAmFxb+wT+mjDIDhyeJvzaR9N1nFawAxwh2ynWe0m0G5ufuq0uw4ZHuHa
UooBa7Y5LGyCMRI3OsVdUjLqqP/lzH1N+lr6XlEws61wXAXfYXsJj6BajdmQ/KqWjljfDEa44J4l
stcwO2TqebLOrXnvJ15QcU6L5oCJeVEcNVGSdwU0mN9jtqzKo50x5Ydw/p05Cuux+NDdZrfQAew0
pWH9sUEGWMwaaNghacdVRwo4asE6rtdFP26VfA2jc+5dSlltRpgEfW7dlZ09acq4OunBEHuBkljw
GrtErivNe4kpJJqSMf6AIxgpSGXeb6O6O7qTxf1DKJNr+nqtE4d4tVJIafPOcWnqcSSLGR/pzKNi
5hvNgs5/VjL0I95l0Lnnps2Odg7tmjtH/v8YjT/5ZrQY56hd+Axrwc1bAVkAgfgqRpfXWavYwEcV
V3J9AgfEgoFrbP2aUnwuiI9F2mnEirdruQuwOEjNjwGqCKPWBcijtit6Gncc7NLfDltYs7gANXvF
BDyFZYr+xX3WI2bl+KaxccuzHrT7kphViwOaBppN04LTZVKAUj529p+Ob7qj3ig09N7bN83Jyio4
Cr0fuIjj6tivKswJy2hHJCeLLLOJUDBAx1n/joP1ueFnOHnERb9dkJCMZNDWxkH7ZOQ4TAS3Eq32
ANbBSn3D2D7EHWJYAryRqVsg7xCa9WGVUfQ4qM3piIf0qg31Wk3tk1cxc+Isn3rzrU/K56CuSAmi
PmEZudYfw7e+kKyLzwgrmioBVwAxVZ8JV6bGTUiTGHALlkO/tbqf3NwNAYHo+GWx7XhhlkMMQuoR
DgSEVQu/4ygzecI51amyzv9VTWxnruzl5A4Bmyz15zAMLFENueNuyCb2gZ35tXHTARytiD4p5aGE
Z4qFMcXQaqFh9B+59s2AhBd1LMCuO4taTz3YE3wM2Oosck0f3hoWHB3j65Aaa8kea63qY/m6QoIQ
mjwse4AwNmtQEcpHr7O3MMondlojmG+4fXMoNYwJW/EdOaeKcVPaVQTecYI08bou+CMHwCq3jwnf
dTkXG8gvUVj5jhuerabZeHhmRiUq/2RTT43fKdhOOrEvhb22au9c6PTGdMzLhcwLvSe0u9bE4dCh
9BzwFWhfefYiATjZmPhutdMlyV5D4FFBHWmg1C1DaD/aFoZA372XGbOr9moajww23OLTxN1I+kwt
a/rmoH00OEaggpVkAulyFTX6aVlFdeFzyY+55AhAcvoJVANA41D+l6wbMx3O3gTVityLMLtHnrY1
F2H3/CWtm0jQIuP3TQNduf3KcyiodHmTMThpaBQnAReVk0bm3XOGiFxDaB6BdVedxyV9BQeI9LMs
RxYZiTTjXxJtW4ZJg4Xe02jRIz5Lz32Vmfadm2KvBxMGDMcoJ/y4o0YZxodhqYdt7RYwGwhQO3r4
/AMxxsnZQ+6q6cV22fGNuqesrzAicSJCh2s/69QVCwjSZ1+s9orelnuzAUVcQM2ld3PH94EBSCso
wkhSM146YqmxQeDMrBUNLvVo4F0CpIoA1ruYhTTsFQMQDiG3/xxa3hZaA8gktNFLQcePtEL049ij
h+NTIjYOniFRTK7li0eC5WqMroAGCfQ1B4TeUkuSryb2vfL5jZUi3sXBwYORS8tvHwwIkSjpE4tY
ZafG+Z7K3gsfPYDF0iSJQkMD2ryQo04SsbW1ZtDo3Dl1gJMuO88pTjEIH2uJUU4He0Bgus+4tozs
daJNT3nC+Kvvnoz03UygLwMvNGF8yeK3BYqa55HQHQo5PSu3RfyaEpsAMz+LDksLy0IYR30Lyasm
1N3Nnlsb7hTGQJF8nIJ77iJb1fFXDZ21VaEZY3EYTMuqAVdhkwHOQj0kYSZlqqNoYFQCnVb+xcCW
gImaeQMKBT7EAqK/RAAanAJGe2oZq7dEkgY4NE44UWjNhTO1HQq+Ln52ZHq2BZTOXNxy4OwJBgOf
z63ZPabUCNp+a7rnQhq7KIS6HzZ7j4Q1Saj8VFyj/py2HKn5UTZ4fwxkD3TeQxxvHNQvjfDjKtkU
jrNygCLj3iZYmc4LtKBpdk1I/GBdPC1V1lTLs7LZ868D1Rt9PsMfrP3xn8A8xrrolEBT6fiam0JF
y8pD7xY7l0oqM3c2cDv9VuKdp+/40JPYNy5ZKfP7OIPfkqM9dP6gyJwcOdAA/wTYzIAOLmr/Dd58
dDzoJOJtQRLog2+N2WAeVqN0Z72wmXKs8RO62qrzAzt6sQ9G+kF0umGDAQWrmq6sc6HvTj0bkzgo
3J9i8VJ9LZ1ASRFl83wzDV9XBq3QxfAY9Ky/cP5Mmjehw87aLFWLN30NzIqUui+WDt20NR37FFTR
zm1bqKgBoXmWRi3WraJQ3mbwhtT0TiqbP0KuEgY4LlC67HzeucbEppXyQU/uUzT9OHX8LAdccBaA
xIQ7Hhxm+5rIXQ3xDqB/NWp/eVgTjIeVp0aUWAME6oJZpi+aW20ZzukKzSOCEeYRKX0uBa+Ndc0y
Ma7/uuFvdOQvBbky538cLZ1qd3gleK7zmHUthLhv1R+XyUjXQ5wFw2iq7tgXw7vSbDYr3E5YbDOj
yb48dt1pOeR7JhNRjHaBoUHJmFXW3Sk3aKLiq5aROwYo+2hXJ+oVSqT4saVuqcpyOdeWlRUZ2L5I
d+3Yr5ka9x3T1mQ558DoQiCThB1RdgR0pOTZX9mKNFoeP9EKrw59KkwbCHm09HyIByAhQEPsmqla
lz9L8F6JtJugBhIOkkaFE0TZbnqGr2yWZWsvvSlYbe9iigqQbaUD7SQ0DKPbdk5PspbQd45tweth
sF+I+GOE6iGd+Kq39iFFzZDFawmJMcBEZw51GELGQ5n8pfgKNUxU7eBn9sSt4hDuBHpFjUYmRMfk
7am4CuvDmGElNP90PTsNzWbI3+0222WjfaiparLOg4HG1J9WOl1ZZD2CmoU1Xl9Gf8zG4GBi5GUV
oIHYjLdfKYVVvsiWvbtL4KrRuvDi8aDAhcWiD6oTPGn198FQO70KIeEywKJmsAwAiKJ6cnsdv/2j
HWUfXkLYIVfKEN5n+GTchpagm6XIpTnNAs6EwXuwpP3VS2JfApZ9+mEr4m0HUpEp9nIT1j7wxzjd
M9SyOFnRjVj2d1bgnqU9gaQEovENB6EwPbhNL9b1zVa68pj1z0mNvqtssBPaYD1VdjuL8ycBTz90
eCY4B2PadAmTVR1pymivYSWDMe8LuKojFTg9aQUxDm5tiy9Qaf2xER8MI9+YGgYWXbyDO8DIjzzs
oj2WBuJXNU57vRt/2lhcNEyuAeydBKvYkuajXnKCXRC7FFglJtXaVH4JJKt38mAapDbSzfSvBaRJ
vb1MPAyPmlZTLGXrYk/Nl4reabxVeMnnaGth3pfncEby5wBNcUBsB/C2JrJ10s2nmGz6eIZARExN
h20qRI141PYO6GV6qxglZ+Sk2UaxkS3taLGZM/Wgpf3WqzimJx+Ukh86EE4DBF/9ldrNS5BQQOUI
ecQG5/LoQdUSn0HlrZucsyN6H8Yl8IpeYcCcGBGuibLT4Kc57WP9MoYMWEhaTFuMcuBwT1axYjgl
elQGdo8eO/qD2zJSX1gI3rxLMpSrECtLeyLJCV6wHjfPTeTw3kLsXElT8WBIXhKLNHUaXaXLXRKk
x1Y+2mMifOlQhzmQVYokfs3ol7QlcZIozQbDqZnUJ60GFKoTvy6SbQJ2PSiXwcJU7m32b5T+elSq
lnPqOZAsnmq2UJDxAQzp3YFmdNP6R9/MZGFQwcrN+8dS4vpbeHt9jHxFXxVCzgRLhql9riQBOces
frSS4LmHJ1Fgf45HlMXhNmNA0iZQrxQ5aGWiv0os5VyuO48DZwLygXagDdNaMBMIEUFkMSEnly5Z
8sJC3BDh4fPHrfgMOU0WbHhMXDY2RyQIxPQWpeu4im45SI8sHzNynxqqlky7WrV+ogCnGNDWDu28
lZ6r2fApAFYD1Jy6gYXoXWTUfZvqr5e3tiC9DuOTlo8vFGZU7Zmm46FgillUwz6S6OJrTcNMLrhD
BHKB0/FrOnvJnYrUI/qkPTbQVyq/qpm4FbeC+qsn5MieST7E+Ch34IVbC7fWfJt51pa3lVLj9ElO
rVccDQ7FAMef5GK36YGKh/95VFwU5mAdJDvLIPMn/8jKa6cID+q1TTn9Vj1UwLjDCZPvHcOktUbx
jNsijPOA8kc/NkzsmGeHS0D35OsRsTGMQPUIkq/2b2Q9LB9BeODNY7TaL4IEmZIlA+mvMt8875P7
bylmYUgNaB4hlAgicFcJ3XWK2j50fc3S15XtHvVSe+xDBa29hMJzcXPWX0vsqr5Lo5bRoLmZ1ftC
eDFg1Zn9Cy6IpfrNVLPrImeXAE/VtKgVU7YRjj0lHJ+F9m4/81/3Lu7yVffGiOiQjTyN+ijr79j7
I57vv6lbcbKz7mmOXl1xz52PbmDKDEMuCh889O9grLF+GAd3PYQoSMNk3ZFBRpulE8eHEzdtgoPR
bwoA3zeLWY7J5+iI5amhLLkojMjWptnNKew6r9nVOOkYsDvijPG2vXPghs5O/dgiMJKLyVI6kf9U
SEb3GNCHzJqgqvQNssVku3C7JlZt0R+F+ZxO8XHE8EojJbsG6xyIWQt7fjF7o648HM90VEYWiY0l
bnBihMbeiEwyOOg+zQ4bfAxcvVhio/Uvd+jnFdxzm0/h6DFfPMImSt3njCCqClwRGRwRjCTxFVKu
Eu9N4JOUuPSQHrMhuc1AnOaGEB90EMGYb3NjXPdlsytmaNjjJuaKZ7R2iAd9B7lEFfFzXC+8Qjm+
1OJFBsljgr9WhW7AKFp7NQ4nQNjHuPm02buFbn86Fi6ShU6sxByszFxdZ3WPx71NBTuDgw1m9a+v
8IEBSAedUU19N53n8aSrizv5tQ2Vce4In4B6pUmS7Dp2Ma5wGe4e0CH58jWUif7F8/BiN49h+jyn
I01qt6Mu3YC1jU3u85cTeJhHAawBJgKUjweMwiBErlGLT/Q2M6Qp3HeEuZ2S8D2iJckktpwqPrtg
Puayeo3wUZu6s0XBpIwB3jt+NYJsmfZFz0FldLKubf3YtmorxiI/FDrzVdMekP28j1EJoahsEKwD
ykyN+J1sDExbM6cpBccamXSoNH30ihn0lUGXTehb2+B6c1MYmzbac5C9TTalGCnaGhabgvinhhRl
rsV8ZiTrQWYatL1RMJvNA0CgzdhheVeA6cTRU1/ZmMga9FRmdnQKYttKbLOia8qll8ekwxkzNzxE
dJeZTjrCPWDmrBoFvRzgXlB21wuaW+BJivaRYilQpJOMmNN1FnMz9V5yiM8Lt1uR8gY4MBvTUXBv
ahlEL/yycq2+COaeoeKYmDNcp9IPrZw3M0Zp1mx9TNg/Y4LsfvT9xGSl/ejDYB035c0sesaFKFBQ
B2QZaXZ8ytTogRAhxjJuV6SbOZO31+z33AtfaBbHW13Ol3LSfdfWTgCtHsQ6gpRH7R6TgiWo7iFi
bm0KNi8yznqK6DdkzBhDPkoyXJHqcqnEw4twzKelsJZZD0KFyCGv7/3NgVbacNHn7OUG4lsKxEzS
YwKlVSbuvNfSefYJZf0Ny3EfSFDKHJk9Qj39MAA6O3xLqIAxMxlRHTRgeXKvJKhpCDVkrPKPgAJF
t9+0eLiPQBVR2B2nIrkHBDoJm9IVOX4jvkCbDpMsuAzG1xFKO3pfbAm46jhI8vjPkutixFiu+VQN
qtGQWamBy4WHG4uMr7NlgHRF8imWwA4zYgjM2eXF8u5dH4CDkgDS9oc5ADbiKEMxMvCLLEg7stBv
me3d5FJ8kfEpND/GXrPkc41/onmTM+Z8MPZl8R3RldiEi0RqGyX6P1r4Q2oJcHhtHebtpeHkLFV5
i9M/l5u+4gCRqj3MhK9BQhqhKjUu5voqPHYWPwV70Kj3NQflKvKi5WDQY4gH+MMiLvCG8Ri2XEUY
yCVRRK0G7VSbPnnRtZs9xsAu9UVz+1vUa9usW8WAruAunnFWHNUxIezliqi7yIZeyPtoYHolJrSt
7FXvbUhJagtF12n0TdR5BGWqVZdgGQXSK+eJD0KoYRAezK46hl5GZ08Uawqpp+xPYKOryKXFS0ms
SeLt7Mx+pBwQ2Mh3qI4q+RjBP7fmbpvrcHphTC/PMmDyzgHyNEC8TCIM/+d1Q7ioOLQh7BGff0YV
1m5+UvlZ5Xs5qit3+KeOCrYdENRUtv4ADWw5vt3y2mIJ2qKAA9xLh5fC9h2GNjk3fz0hjI7xQ1x3
0Gwqyjip6AL5PXpcbfMo8mGh1B79AfJw6PouceXNTv9DmdPIK59bUS2LHMayZLw3XwvMKygnwxgT
Jc755Xe6ORSkMLjaWDY1ajx27BcDr7HSN1hy8O+s4YM1/5CoN7jJo0fp4n5kJv4x83zVqR2jGh63
yDYsCy07uepsKsEx+rYgzHn01+WvNjY6A6xKWLtVdh5IaTJRtGALuQY0SvMfDHIcnJuZ4AK6TjDT
J7d9DKQi6v6iJyVqHW86RDHJEfzKYbKPYgDob4X8LHTq7Rx3Qi/kh3eO86MxnlX4i+YAzTKT/jzX
rwKpiX02BNHOyT0XuATtGocxdYObEiZ/RNbNWHEk/REC9mMDDB00vwZscWxZnSZfN7qD5mWVu4jT
pnIbeLFveIKsRW7rmL/gnp1rIgmxGOYW0hGxw5nQk3DXB19Dth/qZ33pKeGKJ39FiDtSCPcTPDKb
X8b6WWOuYmIyO15CCK9lek+5ESOXiUt6hIkw0DO3OCH2SfovK4vD0GCOxTrOh3klDAz7a+9ZrzDl
S8QeJvhn6bwIwAW9YATIr9QZOxVVeeolHHId43msUKdmekSpk1V4z8DakWh1en4L88P9rG6199HV
6bYlIC0IEI3WW6mHa1CyGH7pzEBTvXUmvsKYCAB/R0TWxtASQrikfNomgmiH+6Ix14yH8N5dToUR
XYoKznr2XJckfJhbzSKkRhFs7AFCMyhPkMxLzd4G41OH2Qm989J69FxxypPrsMM//ofBH+wE+NBz
Alu3+s00eNseyWImhgRW+mQyoarvKbfH0J10NBxZHj8XpKZbWJzPNTUxH8vNw3XoXQXHpN386yiN
YzIBSpI7GBNT+qVbfmqjXku82aGntMQmTP1Oy0vY0DABLaabbAS7gD34BU8+sm7gEhVHWdVdTAgy
CpLvsC6+zXobgB42pBdCn6iBZMLiOAS32T5Y+TmBN2KJ9xQ+py7x3OQRTxC6WbRorRZ/cq1zH2YN
w2RAPdznKVkU1Fp9REyCwZwlVoXajZzERTX5szS35hQ+Vtz9ZjltNIanA/GNugO1BjpNgXDZaj5z
HmhETwZjbdlYRWw9mcZTGBurFh4BYFN0SRhfU4Elm8BNaGbBTf2EYA6I61IBeQ9PveP4TskpI/Wb
Tfnbhbce43WLaUesrCOMMtf81lF72Im2SSa7XD0Yl8HWwF9uGT0rB5mTwQBHMSVzTrHEh7+1iYi3
RsZiWsfl6+rOGXSKAQ2cJwAZHXJvb556oIdVNLwEDozDi2B6rlCbWdQztpNeO8hC3Ct7DXtcOpIA
b9iO7Y3FOvzZ4tuCmg6buDeR7JJyX34r8LnJPI7uhknHwvZZrs12ADISt4XHh8KhFxdD/i2vFKXU
5LccrykfUo/xgGK19yzeCU1M+5vCAR5phYMGfZ3b7UMa9LJwwcXPjDY6961VRw11JO9a1tEBkc8q
5KC1I3INAMWWYinmWKHTXyQPw7Et9l7yFaXmGvZ8Q1dj/idK0j39qZceHBxCGN4C88VY2N9sn9Jz
OUnvVoOn2eTnzW9RwCGst1GfbYP8bdCeHAAYU4ZvQ/icGICtvEnUi8zmYJksOKXBw9TsYxq2B4EW
rPgL4fAiDzgJ/KhtLVw1LNcQNmqlCG+cdeLt7qY6LV8U8dM5ksWxBUqqnAgbfyYpPW8QbZlBZLSq
Xnm1D2XZkLyErKF+NwCYUgAEYbavpetw0grM3HHt7ZFIVqX5rA3yoSgxIHeaLRb/R8t1tg66fame
BZ+0Z/izNEcV4Y4FQAPDHDZx03yJSR2UjVuPcxbZSznAZgCOa8LmoSp/dAFSyZUo0Oh306nrDeyc
MUwijrSbcXBv9wOKe3RD7WNzN4ddg10DxstjsA2nr2zgSjqP/OwEM4MOQz95ChQdHBcOxXPBqLE2
QAymDnokWCHoESMvp8d6kAl2dQqbdf9ex1cmESW+8Un+1TuE1lgOwPB5iiN8YL+gKQFAAbqAjzeX
lsxop8MLHnw4ujbTrenyzQQdyzLuC+SnmvzFNa2dY51gaqzq+rPNvD06LnYsYwgK5VWvtVvsg7QA
SGTSvkV4GCrzVHK2xO0pXiRbjFPAXaxF6yq/nAqhMRQj4TFs8g6tdumLcl1kZ5ocDdkaQQoL2jvI
WwxSJ6UDfBhOm3iu1nUHTtz8LusNId2auFw+Piz6rv9acCSF1bJMw20V8MbQ7w0M58IZXBrQeGzV
btAGpGV+x0qfYmsfLyxDHqyubtw4LlpdF75RL4ZtNWxNt/+AMpn/d+1CmC5RYjD6LRZL7E1v44Wk
jfumxecfxDTMIW+ICALE8yxeNMSJsQUlwtEeXXiUbbYxY7+ux8tSTkgEfTVFat1/6BnDQ1SQrqAK
kg3Z1x+QYKntdqTY58WuxD8OfgP8K+pUE0+JTQ/5J82/ahzaoJLbh6I7LweMNffHCk0qFzkAQM9Z
Ph/b2f3JeKsO0xUHiHrG4t5VvFhtxN6v3xkMZes5eQsKptzFX0nIk4eRDmSMOruGwQwtCi1JUvph
yVw83dmGc5id98TmZh7zNYt1mvgAE1VrbKJm4rbM1A5gNcmCx5wzJURxpaKPZQoXFt8xjvlgDwaf
VhffpYl3tc1wCvsaMgic9pV/xv01gF4ujGVIzBmVP3Hvh9A525MqoGOz8qyV3v5q3IEutm/Io8Mw
3nQxZKwaf1KCQcu7a/4uSgeQeib7XOGM8fLkq+TyAigajF1q/ybpr0MmM/8/LT+XQUcHTcWGR828
igLGvkDkKPCOZwHXXHAl8w5Vg8URWG/7k3NHAMnxsXSADy3mPUxSKAgfNPdTq5H6FOfKSvZaMT+7
VYmLYZgwbfYwoo8BL1CrDoSzo4noh3jj0sWG9rRpHORe2tM8P8/xzV1uLdhuSUiSjnbjPwu5AArr
jw0xS7GWAxjpTYN1vK3Jewqy/isa/WH4c81m46LaZewq4E+FZrIPZvvLmE9iwAQVwazu3W2606T9
EkaOnHkzSc9f7szerHaWdNZeaj26KCIShxZBZ7YDiNGzedimJUjhstQc7oEGfmD2Rnt0nCAllVCG
0/Qvos7qO1R1uFbDAF5JlHZmhnlpXq0JKuEZtxPibByj/8fReS23jWRh+IlQhRxuicRMikHpBiXJ
EnLOePr5MFW7O+uxLQYA3af/CIZuoO75CLrqkgXiubQ5EjjZOjJpH1rwxR/N2boMGYkLx3CL3JDx
TUy/NZRhXDQB5azZvNTQqYNFIsfC7Tl8IpXlcSSWmNCS/1cW+VUSTW9GalajEEMftR9IDLXrzKQj
qY23eYQTOfpKcUMwbO9bjqLrw56NX1LmIgAOU0AknqUg35qV6k9BCqnGYaqB88QCt+qnQM6BdU6J
fkWjytI1D6dqCC4qySqEumhS8N3Ub8YyY1OwUP0zG3FrV9VrFEtemXz79SCynONCkl8CZBUFJ0ds
WPBEqy4ar5cF641YpKBHJyt/aJ6CoV7TxtnTTW0VH/VeJqZOSO6uCferMukX0OoFF7b7lMpPLRNZ
X7Yr3MtVq4P+wFcbrIIlKE/S6LkSmgrUh+QzqziaxMwbuyEli8eEF8zUL6bbHvgUD/JeQMavITY0
pngnHOtE8OaeACFLP4ht6AbEGvCh8nC0GTZFPg+QoVX0frcQB+HH611H2zkHDu7iiGxQJLYZyOZI
xxUpHn0Pb8y00UP6Nj0JgXF7TFrxAgYhjtkB+9zdwD/QSLVXiPFfuXxFNCUpyJnH5VbjiHohi6sA
aaQqkE4Mevvegmf+1wY25hBGXYYZUfJlRBpIcnqfpBnG0C32f4wqQveY8IEQsVj7UXooo49YPbXT
pZVIo6HsHaASdYJFBhnxWPThIjlakR6DIYu2J9ZSuaquWo46mQMsL0gfYWQ35mtRflnDR9X3Lo4Y
KT0sFBEgDqKX6zT9BrSAjF6CQUOwSwIkpQNqA0SdiV/HXoKpMjzCIBTqPbC8TvY6ksrCPbyDRc51
+l4Qv72UXymhcNMuRxGKiRLklAQ91HmE4KHzAmVCZj6DXdmB4XD+456CQQ+lvQ7qX6FxURHerpji
KtQP8RgCF3Fvu+uUGKnqrpwxRCGRE6QX9W6ICB82fet25lp5QDIJEvK+24nZsU9umvqoOmS4/hiz
kXIH5OKfoaNFMZjleFGTE9dQ/sBKeB2nb8VczktyAsAoOxvJdlB+JDXxSEK0U8UcnJpplUNBy+gD
TuKncPhiliIQO2PbtaWQ9wJFw1mgVnPQx9DRUdytU2CPgkOpFq/LTgWhAfxo1BEoG9eicVvMLkwj
qETW4xpUnIpdRTEYEw8N9gGl/baamyV+W1RjhODAtfJeUFlskfmq3iaYv/d0hH0xnLYn36D5bbiB
16WZSkJCvvQKjRSDFiNVxLIxUJqR3ARyDHRatoaCFjakfYTk3Mp529cSvCtxf3RQIiMmHum5clcs
YetKVsFUIxmwW0TnvVXiIrBuvAOdYqaaUSsQadSzthE8oYrGUAP86JBI9wJYBzvuJVDJM2JBA4gp
9Osz+F5+e3NTseVtus/5blIUyN55GLcw0V61qiLWnFcCoDxx33moJjl/YNAITtluKR9ZVfgRawiQ
eTeq8I5+P7qDPrmccpsZJd6MQl+hkqBLnEGXVlmNO7L+Zj2BF+xri3ZKSHKjZXpYcOro5CWLyEYV
1ywfoIy0yx2KZmVFtXuMyj3N+RqM5PwpMi8HaCYr5KLI7Jp9nJ3ic5Qe4/I8o+kF5Z/1wV8toOm4
Si0gaUnGUrh2AvLynM19xYPk7pQNli21b6ka2mqyHFOGRNJsakTfRdR5JEgU3O40rIg9+BVWt9Fv
qE5o6HJJCLCBGpdUEGJKG7SKUB4EYUPdvq/2nOgn/l7qdyRq+WVgSdDApVYkKMMz1bOtK2a3s+bV
sN57NZ+mOVfAl5wKFZJPG4hhHieA+7wv2LUUh9F8n6rBUUTo0+aszoXhCSg+A9z8JoxpsUeyooY/
nB25WLPqt0Z5LEdiJsvvEUpxgmaxFKYdI3Ei0g+x4qI167Zy6wjRiRy/Ttwli3giiKIV/iqTgEs6
kxTrrUq0Q9XxrSqcjFbhg0LFShSQCZrhF04IQPtYNZPoLleGRYefNZDUcRaWh9GVm5Qz1FVkKDX0
CbeUOlIiQKaFg0Jh5qFRkjcUBDHaIgzn1sACjyhBNGbChXLtELey26SWr6T38T2qKdemU2gZU7dg
pOJ5YJMPuXtHdAhinjgtO6XMwhkClHACAOJ5FnyNOusUqstyt2ASkThqTgj0OIKHCMB630RHr1fb
FXMVb/l0r5eDgB08IWjArGyBR79CYSrss/JQWhhkuImxYqyS1AUTX3CHwuakSQR49KXrtygQ4cxr
wIB31hyDkpxiP2T7CEFfBn7VI6mMdIIWekY3drcGLGZYkHeTSs+Ka+i/RU45EmWbJYZmk9Ov+jAi
UpqqxP5MO9DpBF8Le6CY999cc4bSFeNbQHTQHyO3MRWvnt71cbAVGnESFLCLEPpN/hfJl0hCy5Hg
d1oMR6a4vUGcMEzPXicXYv4njHznUDVFV8GEKd6gEi9byrsg8yUuT8rGbYK8BQL3QYwwOrFHVkg9
cOMvJjLmcInbw3z5fz7nGFfknwYXDg1xwrNuJV8qQP8Exhzxreu4Yso3nSdfeWWx90ANITBaV6K7
aKygeOZxI4uf0bXaoeRpILZnFaRu9hSS1TiO64p+li9q/KcRNT3/rpVK1rEdLmF26HR/IjEh4Uz/
DbERFN9wJ9WdaK5oZizYKyGZfJc4P+cZAeyIUO+YdWvaV6FdWJzHZzd67WcmOu0nvTGkx9OjhWad
cC/Zy0B451c4ApVOK8wGHI8nVGw4lv7v2vQrinFCmxkMbobfT8mjZ0qmhYtABq6/iQuBM40tlFs5
+h0IByZbjx/P+RgFABix7KWpK2P2fNM/5vLJjTWv0gjJ5azwloA9xTJh4Lr2LSnjSgVjHzUqanOY
xaMZWPot5Pwdy9UWKUZGlZpw6BRgFPDiDgNdnO7WeQjCQ0JCOLxFyN2JGSvtmPEiOWTULoxHocch
sWXdMRjkmEcFcqNakE8Lq+NkcUbkn/i6WutBO2GX+loJ1kV31PzW1L+IfbXx1jYfZHrVgM3hI2qv
SX6uhY9Z2YX3mWeJaGH8sOqb/M0/WJ2evIfil4OUVW2qH5rTWlo2Kx4B2CbCZBA4rR1xM+u+YofD
V+umCbYKIpcAvJRBt+WpvAoTz0odsZZXvmwydoW5TB4W6ksg3zTZjTlVbO5MLiaXIdZ1XzRQQFXI
liDq7YroLlMnxm/AEyiukGRBZGS5RQcAGY4OB70IkwCqtr9w3rX5eQlyJw/6L43WOTzK7grDVYQK
VFxhHNE4PQVCSVa1oOozIlcKX9v4ir/NhG1f0McFTGdhz1auAxiNkIHGM89ZVELdFeLtaOxQfnOO
MWg/RLBEyzTSXYW5qDUJf8Fvpjcqi9JLDThYttdiGVeKgLWZuzSMfnoSmGiW6/Jgu+aqqlHoVCa5
oCOhDJs4F7dyTqN5RWo+ETyN6gmc3jGuzun8IVjqSScTMcrJZQU87owfS+/cMCbKkvbE8Gc0B59h
IyMai+u0xEQl5n4JJYKYxM4AKWSxfiub5hIvgTsiIZCQ5yrbnnZNVfF1CqXRk1tY3TnyCPp3vboB
wPKaInEQ/Cdc/mlkLn6LwS5q81VeF/eeQyj0E/DrooYoMHZyAuTJDlqnaHyX7x7Dt3HvOIRGrDaF
/tQNwBkKBMKHOThV5xeYwzJ2/G4wN2b5phaHkt7UgC9/Ha9CAxnUyk6kV6vqnA6GsOEOL03hfU2A
08CwYcjCNfokLmzLTO2SPSGDheDw+9Ek0U9dD79tCdIfMRlYomKr3bfVr7AxTp15yR6dikmJGh7a
YeRfaxTfSs6GsnVrgvaUNQjNRogTeZeg/pla9q90YmzC23NTS2VTt1/rWCHJxi9urW4JnYHIggYN
XdMfO5l+GGJWW4+tLe7cZHqKuPDp64nc+F8++ACcsuxAzoA8F/NFjsGSNqb+A4yHOXbeDNNGLXdB
5xN6N0zkwkmT/YOLh8Bflitb3lTi1ghltld2BW49KTmaOo8n14dzWpuIV31GbNHGpBguRNhry3vR
52cT21JZy45U73UdJVvd+yJ2QFBp6Np9pgWXPJSgjJf7CjKF9buJaqYVPAIhuz+RRa74E8AihVo9
NsIhYqWttlcyZJEkb9DZefkxJJFSelmQyzFMqBTLgiKGxGIIrM+gPcsnyQYrYobLAQM5uz3mUbN+
EziCqU8rPnXVlRI56EGtvgfiSVq8PDsIYeRKwUuM+5tLBxKRoatvpPhcTMRsx/mL9DZJxV5Su02c
BbDSaAyq+S3WSViCg29Fpvwl9jM6wUPGOqhKBAx2SVjb8DSNZ++Fu9ahQmDByBm6IGGt/pwULC0T
lv1kPIj9R8h9FXxgynkZX/vxoxoOQ8xmgMNHsyuhclrGFZyRbiagUYVGUP+E5pgv5CNrtA4ziSeu
RWa/chzWKAfDx8qSAJUVjQBjke5BWEvWDvqD+ztMdoLAG7UxtpAqR/YDRz2S7aOugUkHM0JnPhkW
we+121faCd2W4k9SDLGzMeFUstiscY7CIWuAzlgfk6raVXFwakqWOiz5NBZINUlCH+ljYI2SjciJ
tMAhgjOKwwNHrJlz4sruvOlskXFyjDnCCZpojxQi9Rl5a6y+DHjHhmiEKQJaI3OzNlMPZ89dLFwh
aLZyfyzE42Dh9qtaTNpYfqCl6Y4mFESlHhy5pVMElC6XH4vla+kt4ulYiP3OLpQK68U9+0kB+DTl
Waw+lfglnTkz8Oxek5N1VF8weSpgPjIe7nVfGj7qb3gCRJnjNwMbVjEUUGg9ih+qTW59BTC+YRy3
IL5/kPZ+8GcIVDChf36tjxXvZg5gIn2rPpsTywhZr2TYs959J0/tQz6rn6SmZRwKvts38YVXFf/k
P2LBb8uh/GyuOsVwm5CnC6jfXjjbIofFNfnBxFN/8mENcvfijs27EU5y+tMO2J1K4lBQP0EpR4Xm
iGxBVkQ3gLqOzEQ9GI9kzR/mv/VzwFyJZI20PwYaDDK1xPFqOiM1FYoLk+UoQJRCeRQcAJN+7ynZ
2mStnbv60Y76SRsRolmjM0U/QW7cFll0dSQ+mHPDixmPm5deeCxomwZOAznSwmkW4RW3LPoDxkWA
DXSRtL2sx6vawX0gU44EpcvNRsjoyBIOVO8QCTWhvk+2wOaxxe9egmSPQijNMd8RZ/behLewO/ZI
fo1tDzrR42llf0Pp7TbWrjbeORG3JsLlEEIi7E4daV3qu0VRbwjOs1CeiNpT52mu09+sK7eM6S8x
IhujfCEMLmH5pVtOkL0iolt5TQ8bSShbZaMFSl8ZFqx+GxEZKYp2lTgpjFJ6KarRk7sQw1ZFhF5x
bfSWPDH1/1+D75rGS5tQjBCk1DLC0ZVCRUrHYX2Bqad95Xsmd04763gVyU0lw7YEDRDQ1cHfQIeu
/CKvg6aEZEqgX6i9hwmmY3e0LCsczbH5bPpfAGg+Ne5MiynsX0OzLUEldEGwCBVubjqUawevwH7t
idLYhXES17EjoLULDVR4FUhSQsdRLXidcgVuVOXD+si3GrFfC65AkJbGVPHF4CQiWJMShHGHbXHu
FHvA7pCRSdtgNjBw2RGdnJk3X1uA9BALFi2clT622xlgkU2GBy54FCu7zCFSQWc6qNZBVDyJckST
j2IoT2YCVhUWvokANxISBNbe+oktKKwQZarIX2yRJ69OPk2mSKF8jasMoGxxaIIYNtozINfrUZJy
ZoEoLceV4W9v5oImGqpoGVLHCh5ZSBaf/sOQh6KLuRYwVPriJdMYoWFBkQM2lzYHCiTdQFU3CkHA
WfNDrGARVX6iqI/WoL4a+BLcbMPxrR7F7WBShbAqraw0PMgc8ewgD4hlLmxK8Ujq7hdjkwLBlHK+
y6DHw4HM7nlryb9R+K/iK1qkYznvNFM5qRpGH7ouU3wyejYBJ6lu2X2ZlkXMBXAKs12RMasTWzcx
qtWYFGtO6KhakyRBXbCbm5OWURXedZ4BBV4ZTAbEWiGW85Qk23bLR4cacPpUk/6qK8VVNP7SiA4C
zoOiRSEsBy612oaALWgI5gGTc/NE/SMax4ngg2kmqx8nqrzQP2dhq0womxvehjQnWLO7DhLYdcOG
Oa4wgacVn7P2MkAgFKkCivJbxOZXDWbFrTkV7AHmesnMbY7DCPsg9Tw4iBgZ82zDgXwboffLtccE
8NfI9VnNuXlF6HX5JwvZDjt1p2s22jRj9AZeOWYiQcFmUdeUFO8R4eFyStTZ6M3RX4krjcTu+TwT
mNxNkAeobvRiOGOnIKBXZVTNbgadYb1+FjsIWvIh9ITmAsLQ1Ty9zY3FbkzQhUX0Qu/Sixi403Qp
+WZ7ACcx/xaVZB8TkYwezjJGAGnUWZoMNjO/1HNBYAVmdyk5KaBW01l6LKQ+E2EpyaTQQxSmnU/O
0qYSeCeD5ZS97rVadxXb84JmOpSfRAnIFjTWpp838/QZvGaBR7LaVl9eJMZQtT6b0nKOxIiCYqZT
40MkNnCcsULTJR7LzRle+05wc03cLlXCWDkndilY3rd+erFW6cjYwq6/JHXs1uPgx7PhZbgNLICR
wOvRjGaESPEDMVBiA7FK16j8EPeuGd0poSY00x1La6uOKnluxKL5cusKr4kKQcimzx/kQpr0vuYc
nvmzcr5GQNs5sKKYWM8S5EEpduzWEdqwKa09FNuOOFTHdd0QGwsJnh13P8PyJhn/8gx5+kUmHdMI
iRky7Dne68tDCz8HBFbMYWBkHNQJFgIZTwA5wmlH+Gj4BAQDbeTspDiFsls6TJGkQztqA2CJwIQ0
CYy415b5kRay3haSLZBKwz7wivjNgvcjtDrAybPJvs1/eAP5W8Pf9Br2KOmcDu0dwX3rLG0TXcj9
GBMliRKU2W0D4WyhmMExPx1ngHLJI3KM2Oww2hPKWlBeMpzr9JBRrPDEgQsoOI6oPA6QPIPliYxK
KNShwQ3WDmdUPIA0MIhZdYSZ7+Kkx9ecrrNxn2h7pKHaKQ9v83RWo6tKWQa5wAwwvHd9jx+NINQi
8EhFjUlvxTEouZKxqX8WAi+Bab+7ikh33r7bSh46LNKmRXrx/kxOVBSGBBdd8GLKuQqv0E5muIXf
nJILci/5yXitv4K11L/ih3aa8CF9pFw8piyO9AhzUG/8sRPUCz7ATfFRE1G2h4wk5dnc4ZikOyq+
yiCZ44Z45VeC+wNPomQFJTN0IMJQjpbavhl+pehDZ5M3hy0HJ6V0sblAd9DZJ/pM35D0lsZWyAJZ
rIU5NGbS0Vy6+eSq2T+6B2SitazPhjVa3WTNHlC6NrxY3kXyWRn2ovWOSbLot9qwL40zYpSBmGR6
JHyi2TBzbIDR4mXPtVBUW5CdS3ZktHuptyJ9N5h963w7tI9UPlUhJqmtor4SfdLW5w4ELnaifkeQ
9xSQ7RK9TfkDp+XqOiOwuUL/7KXlgyEFyG/CXAYtCW9Z/3CQEkn9v1q5q9/NR2M9YuCr9NqER9RS
+u+CVHOqSREmew9yy7eMk2oxwhxUqMD2XpY3vTwm5bYxPQZ/S/Q1uBS27CMYv0hVHtME+decqwEn
MchOXp64NF5VsYeAEPFejFKZM4S6UwlMaw/EWAqxJ7SsRcz4PrdLUTlcCwNrClbiiOj01ybTD3Ns
0YK9lJwqGCZtNAgSfkhinVgR0McC2mPPSY8Jw3vkgoEtEzf7tlCOsQDZtCuSo4Z/1ecwYwIL5KRd
I//ku7F7koh0gpVgdhlJHQTgU3WZC39GvcLzWOMUdIJPgnoPqSZC053QhQzdVki8vrR5u1FJ4is5
4nBaFqcrT209pbqUw43QDUY15s+w8xB/x6Vfn9Ed5Mpel/dCeiwYSZLhnQwOqyVe24uH72o+pAp6
Fh/XDjfG/OTLSi7xQS/IrCGgyAtf+Vkj5NR6ehA4DCF7hkBDxYgHvzwb2PTIGdXw9rtRuMMmqHFY
4cjxiqlZeTC+MQXq+PNQdNObhb4Da8Lsdz3HW3/Urkn2gjWS1XumAxpZiOKUBjGiTsRC9FSoXCQz
uHUQ6CJbYY9FvajmPt4wGPv604q9hkS+1o9+ADXSF+yTKDaE/+tDAdIpM/k/c1wHBRpppbDRAHDT
oBVAxwenqF5y4aYTYyBs9I8NgfPQblgJjBdOZlPPsL4l28jquIyvyQL8uakHuEwvvyB7unH8shRC
YBFa2mvJbUKzeoWDyEE/ZNDSulws+YXwSSOn48PB4TqL8OigN/iCVupURbYD7bUu5faq7ZC5bYB9
3Ib4p4xHdi93Kxcyhg5Z1RFBoApLEF1EFQc8id2S1RqmaIMYpTdcSJH0ORmb4Zv4DHaVtQmYUOQO
+yiDyGL3XywV0jcakO6br+lExT0x7of5X0QspoHeYmNN64tDluajzfehGbZscFvSwU65kok9/pVY
T0roIsK3sYNyGf4BBcaUlpGleY3eojsTIjJxP1WdsvTaYRelBJQfet02AlrMvQn6gVNmyrnXJneF
JIg58RtEbZw7LxwHAUBZ1KliCact+0dKA0PprGTnq/wLXK7r18bYiym9DY4a7jyGQn2HhgwZyULE
Lx5iv4NHsTy2GR55ZiadYZbTdQCeZa/8J+A4olMQf14f8ubCjc4tiNvB/KeRSP3OjsuqXhEV+MnC
wPYxGi4sK1sflRxACd+CAbi2s4wN51m2LlGHCoE4IBbQ425NfkS+4u2KdH5abnOgIZJeWHLeb8YW
GH5F+Ew3wmJB5iZfBXqHLTX1J8SfLHrqdOLGNcHJJOVIqAExSQWOPeyZMxVh7G6bdsrJooCFIo8n
Dt9rsLMyv6fFv07/qpAPyKOtyPii+2XHFdTl9luzAry5gp+IzAx4hjv9keOBndaKjyfAYbMezZOf
8VmtQykloctW6db/x4dhxQtfGHqp+aAwgVW0WWhy2QRXLuESOMiy2t6pf4MPfi2Cn1yLN/FevhvP
64abJyX6vzsAvYwhIafrD+HGK2SXsRYtKb7ahGUeYgOskRoMYmVeu3/WQXob3rpt8pbd5/P6SRrO
ZGCwNjoeQ2Yo523YCXFr2Sa+sQMTdWD+iTpihg0Ec9jYnCk09VibgNv8OTuE69srkcv6OIW+1brU
IxR8h73tVQ/5L8NeSoAFKVdY4xg5ZX7q9FgFVSRf5/b4RXE5EtJLO0svkfbPuKdf5c04cMWV7/45
3JOP5CHcp58YAyYm1Ed8K64h2jkKTyvq5swbZyuJ2+OVKWzZk0lgnRYChS9IC/x5yxJ/wCNNdnlp
2rUJ68ayyeHfYaeHccK0XXywOWScV6G9YawHO7pm/wZCsLml36n5YStmJeZX/L0gOi2UUBAgve1l
0rEctoUCjxlOV4TluQ0YCMYgonQUXL4xVFjqFyRF1jolASYleQhbiANehvu/+xdwa6OKCsHwK5tU
+pN1tzIbu1XJQoCOE6XkFwm0CzZxorobh/ZpMBD1ZcZF/I7WTbtLu/4tebFoZmailP66GzSjr9wH
9BM0C7TgCYgWttI7H0cEDyBU0XAEa72yg7wx3msOSMN6UdIbCHhMScmjPPNvUO6lYAJc+h4xzGYi
S4Lgtl37qv6xytFkjML3C7j8Xck8obeTq27aUefm6a7/khpHCam82Ip/LX401PXKvu6PAG/cIv2r
UJ/YIUmoSFOiBxnwXJb38VXlnTyoRq+kK19QODn8HmW3YFu9HTAv/w9VxP2xj8hTcHiTpP8GAOs2
2APPqxS53IUcHhIm+/UtUyILNYtcCa5j4WvjxoG84sKdAa3g786krk0RRCKnQAgs0AgEKBuQQ149
yT1+HmMG/6bGPwx1rLCurTc0EfclH5KrwXqT0j9NX/Vu/gloHeJmAktDfmU3rzXDMd8fJW6UEThh
4YRMO/9/EDpTCh5Nm2eB/+XJa2lP/iLCkz1eZBAi54/ng+d59dk7wnuj8k2Lr4Hm8c1wEh6/OGh/
IRBL/s0ZZVPQyxywqEOwwdJl40AkEOk5XPxoWO+3JvfolzAwBnFz624AixbbCCEYFrTcbrFH1Y4B
kUbRjkke9Sb+Vd6gGdkETLedtnp4Gt55Tzy/wnv0YbznXzOHHNlpvzLQg5xdCaZ7Y6IduvGeINjA
lBBKxIvLX+FypDfxtf1SwDDxHP7xqtUDKc9+2KEcZQUQvxhZkM4PV2WLnEZq9jT/QlCBpeLiZz89
4yXeare1COQ8teTF7jINa/6AEdgp1Nc+2zXaVhM+omsb7ZDrqYsfLKTSEgvtSbqbxsSx4ITeGQja
1xooX7K8RaXTeA8cB4qtaG6Hx07GSYxjlHxtjg2nNNpnxr6hhjs7NerWogQeku8k06rXkT3rU9nQ
r95WpyQVeZvNx7RiKtzX0Z5YEIWfq27ZI63pqAWHGdfV+suTqp5VYjX66yzcBPMRqnd5fBDWwkGu
4u8mB6Pcr85ck9NvepA5xOkIm66YMfAF4AXpy1uUn/j3/XhScZIHE4rPE/aHdPpQUkbSizVcw+zc
02cHK/UjR7tcORndbmAGyfeosYf2hVS6Vjjnwy3oj7l8GuPTVF84yAwNPpo9vruBbkzNRu7Udn5C
8a3qrUcrhjptRDHxaEDwW7y7bBpy8jqObJCmqxkv+YDQmaUGAfGAbeuZj07Fd8bUbvJspZaNyXiD
hAyvZjwRDvyT1Wsu2cYgT1Ghio9AKs55OMA5+VEwGMn3WNnNkdcqCmsoeVHsbW1ED6WAQGjex+Nf
VR0Lpq8m+xk5Ivfatl0ECFovNVeSlqaQk5GwsoCGMCsF9lJ6xCnGw1ms9ykERWgLWJuxYo2+igdk
Ko4lk5dB1Yl+tDDpJFeZv4TnRSV+xjhawbaPQXsxIZwqKqpSoGoWFBK2gBU49A6E227yn2rVFoKT
30qRRA2bl1v7rHRqKcDzmS6l95wyW8HGVcozwrEtvFfFiZ6Adi9InpG6UeYswitEx9ieGlawz2Bx
cOg2DPwJsg1brT3E6SJcQU1Pgk9tW3ttW3+16auX0nyk05Eo2rgHJ0XOca2wKdb+pJ4RB9a87PTA
YwoZ9cfPpOFOSVxNPAR2kfhG8zmkr5rwS3o5eTinnKMZqYboZwtfnomlBnwWd3RdBIBBJP+VZ4UP
JYaFJxH7Vnaci9mApumtgay+zMmuim6K8DlXP0EHLzT8+ycg9OnzNZQIHrS6j+UWa00k7of4H7yq
UcHnMGYYwPiPRnzHjFeNJ9SMbfSxIk9DRoC7a0HlN4FvRF+RcqyCL0n9F0DMFMqrpLzO3XHuoUyr
81y/soEQz948phdSr8iwX5Efcj/3cUcEjR1QTI+PjGeUIY1kFLgB8Vpme4RLPcPuLTsugccOZhQf
A4GJ3MkzVhStYfrdRQSRLm5HolpGuCxlO1QrUDKzsL2zmlvhOaXeD5wzMl0JK2t1yCw8S34UHftC
Bql9SS3mo11hnErjmtDjuvji6JJRVKakEKUEPZ1CxROVQ4O4Ozta1aU239R5r3KrmfRRCY86/m3r
rym9EDhZldtg2kvpY6YbUbyl0vvIwgI9gxNBRbaRQAapSDZUPPM1278R4IzBkHoY8lPGK9EHUEOI
bXLcFJj3wJLcVv1njm+qdQkMn9AUvQXF+Ye1OQvo6GI58DBV1hFHZDgkD3MnXDf9FiP+CWNbbvL5
gecpLpx+4uBsp+NFT0r8NQcx81mEl2w9VZGqrR2majsKEGF2d8GXJoq2QoNbuM2BEBdHwEOJ45c0
kBmqCPsXAJmt/hHsUKPLonqx2UyGa4BUuw7EmnDVf4LLGwlF60jEojHfw+naZYiVf0WE5Yxf0Rmb
zTATBgSVZHNLtcE1QIvDFJ+qeNuoK6CxrdjzpVTEYt+k8hg0hDerSKUcjZ6j2hPplyV8Kb5WISwM
SWu0a6ir8lufLt18JvLnaNEYOP3UA/NiJPi6/GwAzcL9oNwj9B515ZqUycBm/EAtZzNZEEhx+8M4
npMI+yzxNpzGdguV6VRNra5eWDFcg4cGeSE8j4JAz67e5n+yYtPfGFbPqT3AUix2Afq33PTokluP
wHqU0z8a9Hioyu6uzv+GkDCDe9Bd9ekYt3dTvPWjTH7oXdQu+TrcaU6KAAoPe/5JUq9s3LTa5m8b
8bbPYK6OFFaXDjm6OoUNoa9Z35Z8JS5thXcSj0Ga3TivzpaJNBcFOaR0ugm4TwlfZSwBcPiZQU0D
h3SkQcUkhOa/aC4m/fPJ74BlGpFUpftabFL/CennBck5ShjXgOZkwIOQ+Y2RQFlDo+FtERkiKZgC
hp5DGRNfDmSMUDV4agicouAz715BiUjARxN4EMdLXaMENAEbqNAOr5D8LfgqDUdUMAsOjBz2Vwn9
N+tg5YmSrcaXUWSVxKV+0cOXJnmmkm8w3bDEUwDXn5vwvvCFYa6jiJ6bWyHcI5AYRvtDU5JE9Wgl
u4x3OfiSfORr+QwTLN0OdCw5fgrCf0TIGR7YWP6gf8lq+T6/JpO87s0B6EdGuS+5EIpo71HItfcZ
nr8jBNWje2Bu0Xk7q3EIMEHyih60AzCDnrdtwt5HHmsluvg2k5gdY97F5UmL2d3kdzwmZX2JpTcy
LVS0SDEUnQDJlCzPIDsW0YOeoVk4TCJ1p38CJoY5uUMiquJTVbbl+DeZBOYeyT6F6eY/uEoQ5C3y
lRkrS5/dfBhrKphwMu5mA/3tEV5H4WAeAEpcp+UoVVth+UUJTRwJwbcZFs4XC+9CPn+F0UsmHleg
Otszucr4tgDhAwMdBpIeT4X/XD+LXaCi9pDrZDpVOIQcuoSPQ51Q40tkLOJ43jM7G2l9+JT4YMQh
Nyxoz4V90wS64g5iysA3N7OhusbIGkxElBt322UBqWbuAF4Qcd0pH0P1p9NiDtbMRpSvhuvl3dJp
q/GRX8iyiy5SY8OdD9jy9J78Uhchctq6SrqHj0NbHWr0KL0K1cHiTFKZ+A/PTCyy9lkW23lF/htP
U69dd8nz9ym9qrofAlbaLFuwL8nG/GgJjGocmWYd3sL/K2xvnazcJ3QF3zwYBSEW1nBOR1cb/nIp
RFL9TOd3vXrUxr+Ib5mkOW1XaOd0uCKnb6iDRNQp6jusgvxpFheUU0RDSvuFLQvUTNyVq9/RqYdt
sgANu6hxSGsjNhZXCD0Np0Dyp36v/kbE9xnWneSVanoqmDH7fSj/6OIPbildsBsIox4yRhhNCmY9
Jf5XgyYIH/34K6QKWwicSUZ9Bk9Lnb3kxAKgzkSqxvGKrjzEOxM6KHxARwLyCAeqWKREGzUdeLDq
CqavGwjZbUaxdAQSRnzpIgXA8m1MiOwcRj2gwZrG3Y3xm2LAJ3c/grPZ5vQwQiH9vx7JZMnm9OhO
RyMibtjm9Rb4MLJ5AnwHTliR2Qy3e9Jo+KDLmzg/cGFaK/EMLfTdYfZxpMYzFdeyMzS8HbKR+KKA
zyHComyzXw+/I6giFR9cQgxxvInQDcXrPJO0e1NZ1cmJk290BQzZq5B/Z8A4A9EwWYSj64qHErdb
I3tosFR6Y8T9fySd127j2BJFv4gAc3gVKSpnyZb8Qli2zJyzvn4We4BB4w5ujyWTJ1Tt2iEWnMLY
Qy8UQnTSOJUt/WSrNWcEWDpdMWYOmN2UtEZ0svCI5zq6CSIK6EQoU6BSYkWV7qSc1GikQMRtbBnf
p/G2UU4j1cxIlwjrceVZjiH8teaDAihbK5DqpurMtl4BZhneoj7w7wCq0JZL/LOJ3fGXceeWKEtR
GKHPVheQLBR0BmSyMXc0yJuyEQ1BNYPWR2WjnoV6gYJau+gkgZ87yVFVzPzm72JnGrb3DfWLN4sw
jLApsCMICyXcnn8tM0gUR3x3rz/lPQ79tr5mSLc0Nspn98uJX1ef7RMw/C8C0IwOHMj5Bm8v/K6N
OcNOXJlgNcmGy+RF/6qXJRhsbefqIoThBlnZro0ZeXdczfkElS5H0/VlJLT4SYGF4+o3YUs8Dx8k
eELX7JjYgdDWPkgtw1nVwAhH2GWw0saZoTJ8W7w1twH/ItudH89MCUdImT77BZ8btq0U0TrMOeFp
IDrAvm8SMUALqvUbmOU9hxJV/44QePujKdG+uvRd1kDmC4+daEW8+Z3sFIyO+hkzUYEYYzGYnbMD
2CcZIDyWvvycK+Mm8SZ1UxBsGRMiMJcw9kJo59tRY3vmNp5sHqeZKggAMARqJEy3AskptjQmxhWH
UaLRB7wKqD/mBfwRbotrSrB8fuAXUPfdrsO43MmwcgHxbnFzmWNDTwBSNElvUAE5sK3ILtJoqb9I
IIfmC81AXfq4R0PFJ9u6Hm31S7u205zTtn7Y6VSn3TUGfbJlnQ2A7N7R/7S7vpw4mo/0p/nifnWM
bQ/r4t9c58nDFSj1xFn2Jb3iR4Q/Q+ikyOHvVG1E2JfTe+tu/CGs3zsR7BWJPBCFPpO3+rLZ63cg
QCyvJgOzNYkaPP/4CkCv/kBq0ZVZ9QlpLiKF8wwUP1UznN7MORYJOu1Vf5WhmcB7QAcyq/no0Rb3
EF7o3Thz8MDnJOD/eOLaJjzAnLfNhAqRkIV5HulOODDZ/k98f++m6gHIA09JsmlrW93AvYVzIL3o
gTjpuCYMepS4+ZMwkSDQ6R/hzGBGRJIeRRHtB+cmXUuNKBF/qRlGzrhXb8rEGVNygRYRMBgHInY2
EP4wGEZSzrCbOn/PtAfQpaBogs43LV/Ea9OZCq4D9GdRFzJK5GGBlDF+g0GKVOD+vofMZEGC8dM5
QXGLc9BKO4EB8WY2vsDepv0kLNbLHZFwknt+oaZlKYdMCE1uLyeswEfmouYCSjEtBTHHJYOpJUuJ
iHCiIUDeSrvAqRWT5F3z86YOBPam5ugX0S1YV6e8XQb4aE+Cgnn5KR1Y9MEvSCuUDWavlJ7vZkIF
oyvBvkzThKV+zoSJfpd2LicQmRkVwTvxFpbOnQQ6HS274/9hs3OoBuyJXKKTys5lAMBRIj+tfioz
NHwr3YhkFlAnSMkz/ychWfHCGYF2psWEDZ0YlX7jaFBkL1RahEF+UeOjDMNSNcV5mVGdbHdfAd3w
ozzUV2k3YiuCN/msvXAWQLKoj/rGZBgNlets/WXngrkgh07NI1lRcPIp0gsCqyAsR8mm+zf1HfpL
lFr8rWGwdeTqtc1DJ1BEu0GalkuO5SWNBeF7YDEaYesYk07sw7aEQe9C3i+RGaH75uUhrX/l5ZQn
QTfOzwE9qYw52kdeOuBrR/4lSdo9Fs8wqtCtL3WE9C846QwDoQ0SMgaEWNvTWmRhjLD0JhwSw7mv
ENfZGbpvou1bnFM6R2Aih8oRj/J/tI7qAcaacvQpGIkzpkIzjkTGMTH7w17lPQ2UAFDBnxlKsM8G
6NYLYRtjSU6BzUesclIfqKlmoM3cH90PmjvWDnyn7h/u2/+BlCMfyFMYEU5EoyvAOJxJv+gJ0u98
SggHYyeEKAABT3FItIsfzmz+irwbc6d7cHCre/4woSIqK609aSGYA1s8xzggLW3NZBS6FMcvto6Y
LZgIjKQMg7Hy3eEVMA4RFxitKg/csDn0eRzyphrsiB6CAih0ywowhvmM1i+C1oM4foNfhWRVAI6G
3ln/pPnFi4+MqFAQ5xNQW2FKDOWKPGvS5FABc1Tx204ufnZ2afdA5zSb6QSvTjYq1Lc4On03+GvD
M2Heh8rvUjz4vyzzZr33bHSFgxVAnfV69rfZn5y57SOjizHnWDYP7FDelqrtmcZBsgj8bQWQVriQ
CJE00tRBfGgtUAXeD1PMafSG3WfVXFqYrSAFypLZP546EosD580TbV07rhlEgiRwE1U49/urUnaZ
N8oy+ARgwqzcecfE8aKjYro4eeEJEIJODxhHMQKxhzeaOEf6ZE74xsoqunZkbnYfqnr01ZmGWSAn
7wPyN7wZxmkF/kbRQhHnGA5pmNadoPR47bxGjtgwx8Uhjd811Y98KeaZ5sPzL9X4UY4nxnMYtYCw
F+F8ohmJ56g7ytpRzs5ddOiyVYRrx5TU5tCQIwPETV3j4Jy4K++TsscQGf/jwkas8on2C+IYUz/9
mN/a3sZBHylo8SwBRdFadrTbdjPS883EHxJgoWD6GLPCx1U2rknsICbgs/TcueIH88TOm3hDgDci
7tAZ+gQkOnbzp1/au7cFxS+I0wvWqbqRoeC/GceG6mWsvhok/wATI2vc7RLH7Nc8Shn1sbZM36cA
mWV0WDDShELDNLjvVyJvLK+IHtT2KJwYIBk6ZmI7Afs2aRmm6+p9KbS/XVl9vNmGuKyiS8zBLclk
lAcZ75BtVBx85UqgCSqMCUSRl6iNKVcicZNJKLqOobweW6o1tOJXrRbtrvgqDXjdOHZBhGoOVbvs
etzaiYBEqRMwJ6wPTXYDCyXOISpPRuiw9ZGpCAMl7ar0XkO+Zk5qDNsS5T4iJ2PVPGRyLoWj+cGs
mtE95HGz3LHYRUx4MPHmBj2a4Q7GBoKtSF0O+tcbLrRgPUqls699QirPd8Ht8KfHP+NwgoQlRv/Y
W2/9K46PTUjvvByNeUjaNnniOcCrq6YPo3OGSQGzEJq9rB5hVPXUl3TVMBV1OHR2815a72Xj7zSz
QILBx6FdHD5jPqt2S1IOgnnwno/Wolzl3TRRKv3FiOzGxFd1Cy0nyUhoOdbmE2QoiZZa+2IV6Sag
DMuJoMKFKm6G7qVRPmoa7KclVqRm/JEwk+fvKQ7rRLoG5pJ5PBOFKF9V8SEuznH9hR4taiTHUvGw
RaxjuSlHd8CMa0ugJwR5RKQ6lraMLFSUO892ghrFZzVsZW9pKMuo2/fapxdtPH9ZUHga9BUyTpwK
zStRm57AFcMtReTHG/p3voKSxJ9yzjsDInk7vX/BBCDnKtTxCY8OYr9CeM731iefP9wB4VGHjw6X
CBa3BRvNxw0ORoI0bjlHcN8OKZ5q4n7rjRVeS9DCpv3ooiVwqwwB2OSQdv5xQBbYHGZkEbLI5eDS
q3gpao9Gh6HROe/mc8h2mbkT/L0KlBZcoN2qAXQ5rIyWorwzW2DkD9JSR+FvjI5YZm/N7qA0n3K5
UdUrdZOmbDMMOhhsm9K11u8Z/Urp3+PgHkF/ZGAI4kS1ZwD1Iy6td1G67bTV2C+J75MYFRsbnAOs
ekMep6EtxZjRiM/QK7AJRNAHUjX3kXAN5DMELiIIE+EqmqjHHlyEEB20vQipWSYNLdpL2FIFENMQ
ZwmrJjqpmPNKi7BegWRycJUPgBOZK5R5q7lAZ4lEBiV6DUWaSeYfqZsxvON04bWwyCHyUN1kK5+G
co5dozAu1XqeiMsYvZGPxG7GUZtkq4rWlFBLxmMBBDl3AppJ28SWWYB7slC9Xcsgtzyk3kKAa6Wd
ssbtvhPdJZweykWx15HJvrnSkfI6zHKD6oqAl05VWRPAWv+KFM51S2qH6dPbEXaxaKMtSZKVAkcf
ivcOnpLMMSWRTHMqrEXLlgp2Ze9IFLzBOlgTM0gPyC8uovN7JZDk4Nv/yPjDRERT4L/pZvWKqXty
146i53TjNSVkqjsJ8k/P1KFnOEkMGQxCvK5TbaerG7/9IDHDq0gsX9XEM2scIoBtMYx9FsOIj79B
AsIKwwPQbIkqUkPK52bjnO+vWBNOWHlEMMFJtd/+xkx+2WZ4x/QtA3HE4HZQ25gkoHgzp9EZErEZ
hqfcm5rzlqCsoOuGQ4/qfCoNLDRHOgRXZ6WE2KsSNT3rBBulnE9s3HRgQj71NJv7B64pP6x9UTZD
VnchSzDkEff07T1MUNZF6GLOEg0zWr01nX1DnU0VS7/zT9ci4XRA8BAcgnGGUxFEC6W1GevDeWC/
E1vFe6j5uFd3AFSlw5xToI2n95FqmVJbhjcc0SrBqrWtDIcNm6R7fcKA7eFoXcozZMiBEDIGzQNn
NfaMh/qNgNjBKciPV2iO+Yj/+RWg0BVeGx+0kAxP6IHh5r0hXsLcgKfyMMyJrxfA4mJ/IBypbPzC
oIsXTJP5BQobOgZy9xra7GTV7yAnQu9iamgqCGSZT9Rh/I/xd6G7QRhLqhKBFC3WyzMKWaQ0oGWC
h/KX+OtZhpUVNzsllI6vuI2hALw7dMEA14SOQzGG3QImNm7RI6BKNB8IRtWICeG88qDUAhC4MHow
wGEU79GF5ejIMDWc62iDse9GHIR/LuXBAKUdcoSLJD4h69aEP8GnwsSxIezWw4naymCaUsyTN3oZ
fg1aT8QWuIkQC2oPiUP4Eyph+DIt5T2DFho9DvSJsTLrvlFmpTKz2RnN8RuGB9ACi+MikrHBdURe
JFzy1A4fCk4fPDjwBpReBlaAWG87leK+IYpGtkLxx/CxtxmPMmkYGMDwEDcDhx7KL8D7e7kan6yv
5lV8dWeSQDT2PDbGIVbvDGRn8NwNYq2H2fDCwF+w03hqm2Kf2RSfNetO0o1LSvv2ANx+YPjTXKOn
hRz14lZg5NgCLmBbvMgPwYlmpcc0dFbgNwyc85ikCdlskV8mwYcKVXnGbwnICoWRrSbT0K35HhWC
rCd18/CZvihhvcYhdYeUKwSu0hfKYPzBoXChHkecF+BroNvhPP3iTsXtKxUPIIHYCdF4KkzYdBf+
JwuOlccio8EhdIoZTAOFHZLIZlonC4R63M0QxNg7JssChu2TwbZ+5e3hcWAyp6ZhgBIPQPxgHbQo
OAcqIuxYyf2eNTiw4QnCf86bZmYYwTCcN0/CNCn4qpzR0pwQl2JEmDBR//hdxGzyWBl4095cJaKG
9hlCzkcmTEewDtJIfUtXoWNzBYHapoyE7m3Aj36kr3PiprhB0sAgjJhhdIRX2oPy+ACVhk2opC7n
NhFUUD4gHTHXKT+gC5Fo3gEcAYhwNE+2D0ybHVl3rWDOBWukEwGtYHEgu+a4ZIvfs528nGgIwN3A
Mrx3Ct3WwTttOjRAgYIbTAg05NGESdIH878B9nLOzAjL3EkJVSk0mix2CqdZ9Hyf0gV7l/hMEkfg
47LQaBShL8IyhcPEL40m2gI/xrwFLuEMiASWELUSWEp+bpk1kmdKr8lO2cpnktqBFkFDWpBUZi6x
245zc5wXwbyfw8FRhXnWYBwP43Y5JO4/yZWT8swZ82IcgcyWM5oGnCEgnc2Tzm7SaJkzxFECQCtv
lzy0nfRpSMjAQXJhOdgUChJwfW1TpxeeYxgz3HQdgqZ4zcyA2QIBRBEa2WO7oP1TSKiLJ+J3wdyr
wIfc4b8uWnI4XRoJFLws85pTi3jPr/IHCv7Ich3dUQKHcODxsxtakHPs8HjkTP9ofvI1/zFsY05A
JsMxkhFGef9+NMciQyAzxMQWAw1+jRl/dn/xDxsN83PjPffAFXFzruck6fQKwl2nNxc9VgbVEhJu
K9FUAeiSxemkuVuA53oTRTbmO+FQRGrsQcF+BHc7/0alC/OVD+rZ2EBhlCvR1JXxw3R/jmUEQG3e
rlG/7MfXxDMCY8SKjV31J/1RPRo7b4uUdYPi8Kz+MqQlUEaZoF30CFTUMD8vbP4IRim8EaTZG7hc
zZG92TxpJ+g3pSdlHPgT1Kfqan2q3+mNKbgIhM9LBeQC0gkd2G0eGXy/rJQYUbmKy7/tvSaRNE/I
W0PxizhMUfQxHAlt8Vt98QncHBB5OVzQiFDWo5p8Y5aCZg6uBM5wU6eLCJDbx/yN8E/C3vhe3jm0
8ePiT8Y7eMhO9gUYUHDosj0HsDrY12wTG2YtPbvC3S5P1xPjeUwp4QzLv5D8S2UGu2KSSKJHt6ua
AAf0dA5C5eCPQGNOo8DjrCM4aTorqUk4AaTCIVmLSdJgw6bna+qcw3Q2zHZgtOHmAGqZTd+C5+tQ
PF/xX1nF2/QOvYeSRj/Cei6eI1cpb5sfAHEAITT9Dkcgnf6ZEUaXLbkK/q1tMAlwAJY+RtKsc/4D
U6BawMJnnu5wfT+Qmr2nGH/kL37Z+CX2bHq9mOFJd0lPcHLh7L3KW3oKLliQU9c005eIb4AKwFWM
fcgvhJU8Et3Avngkm+hpna0z+6neQRue7DY/yj3+JNfITVzEEWcIVkeZu/Cb5vOcnoV7etY/rGd3
SE/GZ7ocLtaz+hTOiIOm9/hsLtiIoNUG0+hAVjjB/u1W3i3EA7ATuL/UaTwC7YncC8Ce44DDnu3f
3liMUJ05b/kbObcAlG7w7c/3CsdBsFBYp/v2BN8nAOqdDb/BQ/wOHrB3AyqAD3A2vn3yW57zU7sv
v8txFv8NFF+TBoZYWpItwLUjHXNiLmXxKWz1m3zyv6HXJEfxDxLxFQ6i51AJJa7RzByIU/lBgbUw
gfsj/5wB9tOP+i+jMQVQFpfFQ7v3gA+pHTwmxiAciH8E4/QbdO59FK7yBrU7VcV5dOtj+miv2prS
WWfR/PT34UPe9pf8gKnkRd9Ht+xGsjt3yUZY14f60N1kxzp2NzwoAOU1fGPS6c8IQ+5nv0HGmn0V
JwuqPVeDgEJspmylLQ5uEIkbJ59v6k2yS27WA0k0HoCX4vS+gWh2p+HWX4Ebbtbv8GgeDKEYUQEU
Mn9IthTxgNQVgncY/bx8aPpUPq3Nr8NFETJiB6N6Wtd2g58ISRktFXoOBj5zfGe6sjDumvTjwir4
UjfBuBz6RTmXXHkuf4gfpYanBlRkAEo+IdyLf8oPfokrXtCyPvS/3qYsZsLfsC/Aw5mhCqQV/6Q/
5XHkOHJDPtY/RKfsJJ8EJ1kEC9BjRMmH96Yb3WgLbeYmHOob4SIzxQUVcM0tetmjtC0X3VN/MKEd
PvFLd99b/a/98L9BPUHhD6iBVvWT2QXoPaIB6MlU2uY3UCR+BbDuQS846RgpwY8t4K1icjL+I3nj
WsKB8mldx2d+yb7Uz/DSfrLOiKZ9MqWRP+MDzwOjphcgN2+wBFKk9M1dxjsM8lLGt8YMYpAkIPyd
8a+0IMQemMk0LYxqSOsT4HlgbY9f0NyZWePnM5kcUTKyHrgaOO+wGX0CLAbYrN2zB16zlOCUUBM6
OflUwJyYbgRt7z3iL7ZncWGL5Sfkqp/D0lhmR/OLzqi5y6f4m4Ea1GD5BXFk2eP0P/Me4U3baV9w
G44lk3xUiXbwg7rhiKP/oT6/r9wM6bdxl0gBZAOGS3GdbcUTzFJUt9C8zwZDk2mrczIXF7asBvUF
WhbPksr2Kp+Zmw0cTsjX4DduqKFrvIV+lBf+Wt2reXWv8Mdm9lSjdJzmtPFB5TbAY4eioVqoT8oh
phnsa16kfmMZU8YUv8DMHBftCzvI+otO4c7YFaWND5eNyZ9D1UXUBkRilGz+H9Nc+sE6p/eeZqYw
qEb0MxwuvpPEICI2zR9qKcWfZsAFE/0STs40lLGe0kQ4mE8qKGo3zt1mCwjJBQ94MHkOMAG9c6kg
o5+Lx/YxKQZ/x8d0AbxogJty3QpL6lUkMrPoj/KD/oUjkwEdb43LhOaymNo01KJWsTDERVkccBqk
Xo2+IRcQRq/6GNFR1EEv4utOxznOetGkLrG10enhj0ou3ReXZHqTH7x8f00UEPoqy0VF8W73goGj
K9P0hZacBAk/reTUCBuLraW5iJwFcWcSS4fC4UcwkRTYjBhJ3cYGEf9BahyEbjQRlBTWn/fD0P82
3vGgNr6CJ7cnskqV8VSPJ8mMuo1Co6evJxsBMzJaJVQgM1S4P1GPXdbUQtICMsRlgcGfUQcU+hRW
NtH01BmY+FBn5D4+y/jyAhxiMIftkAsWUHJH0B5M16RDOCeFQD4fvwCVFXgST/3VtXPNJPpoGr3w
uiBpYp1J6AX6eJYIXQqh5MgayNOhyy7zebgZsKlEP0GXHywQgcArVxhjMrNi2sOX5mZqXBCIMlzK
wfLKr0IlwGvjnVG58q0xTkorMpYYfJHawnKZKoiBXobXqSYvIusO5G+t468mw7JSYntIuCBzEuAV
El415gnquOmSTTsivcKC2iwz1KvYAxT3KuJzm6tI+hbBCLp1M9ozfFwssuj8OC59ZumMwpHOVrxB
BzawSX3DUzcZsU1ECgxmcCD4Nj5iaUbfOQVCvfKnNzl4tJf80W4pPEPIF3f/V7nRm9aCzckFpOl9
9rwbsmuUGf0xoXSNPkvO2jjDjaCCQUK5i+HpvOKYBFZnEAYK/UfmVPSv7bWb3bBLTlxdfBShOR6J
QGxjshb1aUoAW4hLiRS8DkInFyPxkCiR4WlwVRQox1Z1e+oiO1LZB808FM6kNb9NlwrfCA9CvY8h
gdIfaPWmXGTuuNdZpcGeLW+eB1rujHThwpXBaRHWG/N8Uh7PAmQlvdNDSErsqS2Gg/zbPSnnlMV4
b9bQioABmUEEgYulPHXZw7gJZCbN/GMT2NJ5ONfk3jB0oavGgRvkZzV8mwcEIothrc+47LeajVsF
x00+w0+ynlduveGsUSYg3Qntx54DQ3XaZXypL+1vwcRzJy7CfbNNrslvCFcXOAmsirNNX2prumvU
ZzxQOLso3hgigtY8SQ1rnfwJLHsWF7Bj6maOpxEue1GD3tOE97gFg1RCSH68SWZe1UOiqfNvxeDM
gwzN/VWtdxh8pMVBwQESSjmN47KW7Sz90eidoKiBE70hAY4fOTS04aPiSqTLxxIlj9ANSZxDL7Xe
aP0u6BxF4JXYKmqWLdC9Ve8B8w2Z8JeNfOXq8uIPQ1ugLcBseDmKKzw8mYJivGDdJCSqzVrtNlTk
8QZmfTViXbTy6ehROSv28LS+6RlEY4EQylhA3aesjZOFum5iKE5z0TuWS07q6NjeQJ04HqUTNj6L
Gux8lx1Qnk0kwo1+9ZYYGOzfH/WDwVK9BBtJvsdfuqR0EWdbALBGnJAKzhVj3Ar1rtMrx98Z3c2C
4SYtCL8GpjbOjBP86lYZiRvm6DmyVx3hW6KOJIozACDooBGvVToVQ7BuIVN50K6QXHBOBJThH5jq
V9JSfC7h2wB3TWPmmbeXZymOZ5jfzIlU95hNAPgsctQLMCZ2qCCzJfIRIUD2yIEClr0S4Tx/GuMc
app6rS6CCmt6Xh0seHscujSRzKwXYLLdtfa2uC4w92DjeTFen3QlQuYE3wZRWihBVbcaV1hadLtG
RsYLCAIU1ZCkUUJAP4WMqS02y6h/ZDC37Nj+WSz02Vay59/EO7Nwpj/pG+2LPLvcoo3sRLNvBdus
YwJnRUdN9deTJw2+WlD8at8+vcC8Gpz3t39Xn8groFoP5oYUp2FEIgx/A8L0Bmm7zmmszsN6qZiY
V9vDuYWbouwJHPG8ZUHOlHwbKFfeTgNAG+k7NOQWpJ4veKY1oHTiJt8eUeZ7Id/r+aGv0b4sfUyJ
+QJKggTmYxS3oe9ANGu+2MsTJKQCa7ga1oyljTVCsawbR50Gb4cS7gCXd7gx/VujEUTP8PJkcQbK
iy68wzcUmAZvQVlYIPaYbZmEVSm2wBN9J98SiAWIC1TiIe2+ZO+v6i8LV361IrqsjubIU2qeG0R5
byO3K/rQ0CCMaknrSINHSBLEk34JFCaHO82tQRiHbwwvSF0R06VcnC18/T4RdpAuTRKfOifNvuvW
CM0JHcmYhHwAOnGkzoUV5BY00AIVOvLSatWVJzO+UI4PvOQACbOoXhUu0FZa5YBhmHAMnKMg1YWL
tghcNzO/cjRODOj1HiU/9hgNKnIco9yh3zOoKYDMLMqS9M7gG95DjPwgx3BKWKtTpgcfnfCof60R
o+1x4dGkjYWB48d+ZNtn1crqUakwBCZ3bjnATwk3tQ7pCEpfLGL0RZNRYKNJmhyapmIdysrG55oc
kIkRa1YDzsltQIRXgCv0Sy5XuNjiy8VMtGo/yIdcR9JniWiFxDMDFkrv7fJy4xFcMRImR+tpNOta
ZmqGl5POfZ+++3kuBEsrLp+YwHiSv2gbHBew7K/hjviLeKAxTiR+L49TBrNv31haqDDClgjGKPkb
QZK1FohFXicdQ4xwfEnUaoESfk9fA2uK0IgXKqsnEK9c7sNofHZG6xgR8KsXb6tGuzfCET4XcRVv
9B9W9RqRwZSDNXtL0kHo9UUabMr8JLyJGG9rCoeSKW3t9G7p9Z+6udJFhZxbxqFJvABqqBl2mdlV
7Nl1gNJDc3pDkshV7CSnSLMtOR2YCSsnzyo+24z7TYxuea4dEp1hj4DvSFeWe9xwKDHjtzA3Qvlk
0W581WBXtbx6B81e6rF6DOAMRsNp+kWanNLfIL8lnAiQblrSRioQjcraNTEIGmtxFw7WOveuY12g
eMRG13MNFI4xnSFkTx1SaGA8FEjkEaaZJtMyiA/tZtCNLYQJdWCuSq317p4KA85ysgMPPv2BvTGe
mkrcoXphytfSpwL6y9j9YbftDi3Xt+VzOmDbr+bzPpMWvii6CmT9yWe5m9S2nbIdMTIYxWjxlkCj
vXpdtOtSKhi25cErqsR5iyv1ABrg4+Ko9gCrhEf4LBNfuCRosNIAxKOIeKwAO3qwqI8Js3IztOYF
QYVK/dMRTpgH9AtCSa8trEik2NeVgtnBIkvJpIA1rTGAIcTQQFjJA0HQREY2oXV2rMMFIjaazKP4
loCPwToZ5IsMmWbcFJTKoGvte5+06G55KAJ24blIxB5Y+7sjXdOkspvuho82FlcF3XMDpAUDzpim
C4pGEq91JD8YJqRfn0prBVcbb6pEGg6V9TBJmEJxw9dss35HQhuD2mLRDdERzdTe4r2aMPrfI3uU
9NNoNT136CFpui/yFWBsq+zxK3dU8MjpL5dcoON3U1/LhJpJwHzxrawECGIhsFjOFL3+jiGdEBq5
H6ffMyNdUq6XkfQTdNUSgkuXqT/SiLnCCN3sblLzBx7Dot5wO2FjhlwwtKg43fJcXMg400rO3j/h
4G3HpF+YlL5mH+/y4haObJ503GLa14svsf6KIvlY5SfdwDiaF0twV8uFgIVZWTy1AnIMRVqWHITO
WvuWiJTfclQiss3EmA8QDDzjogx7HbS9YJpr8DCUFOk9uKiJbxv1dspJJCp3XTWwPhxnlKOpPJ+y
WfjQBjJFkWOL3t6nn2DofyP2KJOfnwX7NBCLnQFzN+AMyc27AVWyq1pbFjj9YEinwa8obSbzr+nk
SE3YD+1D0Cx20N7gCxBVhXLUdHgt0y8dqP0iaQ14rs3R0BKnRiGGP73MhhDwe9FoNAwsD/xVlFXg
Y3jFm0i4rbPGBAywMmQYkX9YHEgmJIT3kNh6BZAiqPaYQlVqxUUSHVp6qpj5VcBQ1/N+Y3NRKMq+
QxuowyOtnl1ybzL5xIp3rEF3MwTRfk+zRhv47m8BpSmEsM68RrByDa/AeoB8GUqwwMTVnJ8ZNi2c
msXo7dkaPGuDNhWoiV7vuz/LN/BbE6gQRKWfpa/hExyloNP87o+TbQf+wR/jkXTPN/3CrPxliqf9
wb8lewTG7dTAzdJNaWDBBJUVP45jCz4wwENXfGhUUyCyLGGNI/nnoGwXil5iRiaeMXesKHsqDQYd
mjQVKqhWJ0gD8I4grKsXJvJHRQb5WjW1lUBQi6KvxAFXPPW3THvkw64puKrgitWS8wcUn8Qmw3Aw
mH3LfIoLo1Kj7PZor5haYmobWXBwcFZe1DKr0LVocGMoHg72cTSAtQclmAk5DuYO5BuGkQb6SAcD
P37FAf4i7/iG3ZQMS+9Cx0fGFpNQq5zxEGQa768ecRuUNTrc34Cz8cJ/Fsu2xCzHt8sau3dHh9ew
wYAuwJf3OdCtkOjjJms4miTzEuJdFHYoIYpZIPGMUAqKDtm4pch4yYm9ry6bh4Qm6y68ZN2kpHZ6
ODwDMRR739/jcemjUIFQg8ohXha+W9IxvvTnOGuDfXipt+01vNMiQdcVVAdiIlbK2isFJoDyp3Hz
ILZxq5isjxVf1cR67acDRpiAaZJtbP4BaUJARVleIotB/BpiM7ZIKEmofuJ5iN2ubheD3Xwh8uIf
Hve3RNPJbP1FD05CqI7WAQAb3PYz/ZnGwRoyD1v6DusT9YnLU5+UaN+1seBSGfhwWnjWL/US4Wv+
KsM/rdvxmc24Hjs3KkgQJ6mZ0bFrQi/1nfDQ1peCNHvtr2JMLnEYxnXo+CZ1Z3ow8Q8wNWUnG7xE
6wqR46KhfxgBIkhMWZUVRG89Xalcw418nw6Cnvg5musZXhX4gAS8h8kdF+QqQ+Mc3HV/0zfNzob8
iKJIYvBsZHVhyw3EYi+46flwFeU/HGeijIvRb+5iARmjloRDQFlUEIxuojdSG8XOZZlMwXqpBx9B
rbuy6N085JAcRCsFtwBcTdedgVY5ZigR4Oze0xPhSYR3WigkkAgGstS0vUKccMT8tK16zkpYNsQV
041DShsQn5rltW3rW1zCJFPElZZwzQraXG/oqUFfpp9nmMKegiIuMIkSGAJi4aggL4x4xTx9Ey6r
aRzkFB9bDH756pU1nTuXt6DMReghGUMqrfTdBn6qpwJJ6tzbeZ2AwU30EzI2hKTdCmhqOKSPSda/
pkPba/Qt8RXi+ID500bpWiCje/Q9V+1JMqq+OAhnmQjW0DwseZnmW1nvbw14i0ekdT/0TjUR3vrG
0anUq/YVyDcT1rQ4wmYmlsJ8+yiJuf/SaF09kgwiPod+pjA045DNhaVJAxX06o4E8JQDUeDL6xjo
xQxTmvQaQ6j34BwKwZupJC7gtxDwOeleb/A2tRWXSkBwtmhwEBLM7JfWrmMe7IHMZmCN3VVljmli
mNf78IQAPRUD4je9WMjXS3AnHgVK8lKnA58aHmWHDzdwbDfXCkwYmnrRhirECNDcGkPvdzu5pALo
k0UbMVXsG+FFnPDRN30sGC0Q1nynwseQ+s+peIWqnJMIKPnBTgSgVLRPNXgU9FzZVhkhKGKvVu7r
nPhZKcasGwNb0ZqNyika2KRcfh7oasArlloBpjkQGS4DepEv8tI1IBDekU1HmFX4LgaSoeFK20JB
cGZgDkaiH6Rvjb4wyk+W8esXEMd6OA6g+pBit/6v8Vd8VH/sJ1huJgh+NYs+4asAysLSzaoFILVK
CftSP5Kj8KTxgrk7tZ5Hbave6i9vmpQxHgROnugf4yO+MesDV6mhAdBmQM9oP60f7w/R9EX7HG/l
Xvwa/8oTeD0bmJmH31+ZMjIInLgT22nqysSNOd1i3Co3unzjo77KlJF/9OiHDluXWXYuj8OX5F/R
wviP/so9/OYSbZjC+LAXPqrvdsU98t6Vl2iN1zJd/SzAJxOYcALmyUOgZhS+JAjbQloBlRpzUZKg
1YBqwFnUIdR3w/l/0wWJhZJ8W9b7msAMSiEEtMA4Ih4I9eSCyRObiL7KJgZ/RRK7ITD1EsISjmii
jKz/ztpflRKs9RHRVTOzGRDdR2jzYNFL1AG6d6aGw/Yq+kY6SemS6gixgfcrIO/Go+pvDuX7XkjM
niMYX0aySgQcRArsGjw8HWrxI2LapDFyMB8janA5phlaBURX3Kr+q6xBdktLusjaT2C4NC4NzWMK
P37EtyFEnmYCulpIXyg1x+ogGNB3ZKDigChVNloYjGshFD8LlXEzb91IrjHHYaHjvGLtiTHGivaN
1DBAnJq9n91o/k1tAjUXpCZk628PZZQ6/Oqd4WaEUQF3DsjIh/OIA24HNpxOI6wpiUqqFi1p6Ig8
8uvb9y9ywtAqRllZ6tsqYim+C2bcI+dtH+Eg0MuQ83rykngo7wB2BYDfZHopWrsacJKzrxgZxDd0
FD4HaKx5Vw8qVZxJa+k/ks5sSVFlC8NPZATKINwyKyLOlN4YYlkOgDIp4NPvL3tHnVO7uptSBDJz
5b/+IZdXmra9fdq/d1Pawzu9yMFxmXU5a5mKDbBWULLRoxnqInDpCCeBh0JlKhrgGAWmoAPOfqDP
9IZbshnJaWxmwOKfI7tVSdKcG/PYECKAwW0khMPXqokOQ2D8OWgKrjl0g3Px4B79T4kNKwq8jx7r
tF1ahArc8LFXXEOjWb0wmSpp1mpxi0QRf8BuvKzbaZtHVz36ahhu373Kl0CMX1aumO14pho4umJZ
t5Ww0tBQLVosmS8aLIjZaDDTv4tvf0I8gSnTABWTPXYY7kf8abTJcMli3I5P6ssZGouv5JGU1D63
b7R/IvrZa25gBJ2X5quvtqxUrC8FvaRFU0cm7Z2R4V1D3i1DHkf2Acse59fiQDFhEnjqLlwokVEP
ZYG2YDsk99cbGPb3SRAyW7F5l/28u+lT9a4XCHfDrHKGhaM85oAovKJGhjwyNpCmPa0x75ZAk5eJ
pwS/ggoZEToBnnPXfb7L0/T3PSPBnpaTfne+jyWUO20me3DmjOW1XB5BXJ4BDJtbMX8KLIaRBllt
LucCzL2+YC56OAZTDzMF4yza/wy2HbUIvInt1SWJb8gmZ/IMjzE22M7VhuHLQgInQ5UxI1gZiGFv
hL6r6RLazrC6IS/2VUxVOs/obUj+8ELUnlUSG+lymtPlErCoB4vonpLugPgJU4YO2r5DU5QOFfsl
OhHxeC5F1wm7MedRxeMzHX1qJVmNNq/jjhaWQU6RgrCfZuUA6vLPsV1iZqO/o4EO5XgHX2mwSh7/
OIlwRAjKhuj2UaNWWQ/lU6OFj5GDgrbLw2O7eadg5C6cb8CrHjciuiuDEZr377nEEr+71MWpTL2a
RzLlmYciN8h/nkwL8LF5Jfm4V1q/9XqKSHKil3yAytfX1xnAnZqF7SiAOALXhVsqPWf5Haca8VjU
QRMbhg3IiPlNqG24u9SAZ30NZa7P6zOxULjJZt/ZqJ/Cs2QJ0qY8UoDXWTerYAHhG0maoCDUHhcG
KQeIASHepNe1VoIiY6iqrKF4DRpi1pwaVjd4xcDPuh1Ns3xoajnCH9wfitM13Y2uFNip0/kVMnbM
bgtf8E8/c/g77xRUZy7X6/FncWxDcT6pA4VHxbZoXXQQwC5fBW+/fdNdIJXJiKHQslxBcSnywd2T
I1rZu19ESjsRmoBecMcho3w/c1BLiVh6ocDpt8eCOQ/mO4u8K2sC7H+ouLiGKcaRbHPoQX6nhFcg
JqXjR5P3HYwJxbzNpGJF8aAZM/Xhphjwwga9Hp4FtWiOMUg4HmyaG7AvhqQqjW6dpTtzqETpN8r9
H9KFj3oq0v2tW7zgJxxYIaBS0Z7EBZYnjlLzVSMwMT8FIJLY8QcwD0gyloWJF+Q5dkIqTcdJuYSS
SLQv5h+CKj9USVSbP8bRt/aux1lWe/JgAwCn3/8g/46b+EiHqFzRfU07Gq482CqNULJ8glZbf46u
8frhozWYFbzoXubntvPBNUrhAO+UyAUK++s/tYhVqy8DyAEo+wjLw2NVVCX4a3LtETDdrdbusxli
8tceopfd7ytH4xAr3WSE/WVNztJoFht1hjTRQtgbQjaj1b1jEZvACFGj9w6PTnlkD8h4f6NHdZ8b
BJ6o7XBFfSye2JmdH0Ab02IQ1iNPdY9e9luzpYdXsGbXof2h5mCZPl2X5WE406c4CqB/W0khjXQo
P71D7UYcI6TboNJDmJEvUz6zd0ITezhSleHcKPwVqLxSX7vAg3y4xgrqUm2V2yv38R9JGpZU2XvF
GiddMHDMwnKaFTCuIVnOhorNrvPRe48phfpVmfCno0MI7yl/2b3Filw7JZmo30kd5uF3hV1M5V+X
hdtsaseYAKesFCe9lP/TG+HNcN4g0EDxK/iWCEH/naHgntjyGnbt8Gf4pp0KKOl8f6jcIeKNsBZe
EhULSyz3c2b+CcbNdMlD7j4cFoW7dGBnJkNJtHGwknbC1MQjtwabUNyIFuUKmMgfDqxndIsgjBPu
ZT5uM3A0Ls8LSrqw2FNdDd3Splzpp+PIfQtTx6NbN1MItLeT4Y134ykcSOLBX/L6izYV74KQD3og
/ACHuouyhWjKZqN6m6JTu66iclUuU2ZUVJjY2tJzta4BliBusSgmgLSwFBmU1J8Tol6ziJULtBXX
QwAmvLcD41dzvpF6hmw8Xg8XaBvlCSVk+hWBc/UKkgEUUXv884ngtJzfK2IM70G+QprY//EcbIab
QZLcIkgqEjjZpJm1f4oF/osx84XxOZzBZalsmFxLYKWAHYPYhOthMaH/s6vWIPIuLVPzdcLqBtcy
u11xrZ4TvG055huhfqRM8fkILVTsYHwGEvGkMPfEKMDrap779+V7ifx88rK0U0/GgKV7uU9CJ3CF
O8ZgGE2GqUwxaAYl8OE4fH3kOTBleX/ZL7e3ygEzM9sDsw380O3VqQLDRd2qON+Yfe8envCi3z5+
WvxGL0igZP+z6Gwh7BS30QOH9QVBgXcO28Vx0obfSbtjD+zdXACP2XPSYH2grJENL442FOkf5U9O
huaRQUj0+SKLhRWq1QXUtDhYW1dm2O53OHssZLsMZVdZ1ic+gfqDK1MwRrlrYgruNBEFk77oEn5E
OAbpj62KKRoq5jhGUxNwwXCijdQfWgYh2kGHsAcmA5sJ6LN+hbQKk/FquGExPe4r3cwdtjZqANsE
/1Y1UBa1l59YjAjTs5mhrHrkYuFMAB4UhGR80PY0ZledV3hYCXofCzGc22yzygLcUB18HUPKiYnm
8yTDEnIh5c2z5YtumVk31N+QdSjrZ3jae7DLm7ELzQrjKcoowejxx1SKrFag3fioWDcUFCy4Kvxl
cEsKWbt6L4h0gv/8JnQOF9f3bmhnoogTxl341wr/KMRR/AAzRs6WEgZPLqx4Pjs5Q8QxSM6XdcOr
zbpwGaMYjGRA6Lgl0uydFYsH6j4bW7Yp0Wsww74Ji3RUQ9Azx4J3+0iQptjN7DUdzJtp5wOy3qzj
YqFZg/Nwg/+oW8+VC1xTBCCC3/I6jIOrj/nymTOi5RPK83+OuxDRDDfbKHT2ef0J93PSL66HzO0S
VUgzbnh72a8LXXWcYe1qVi9vkbRoArjhUCCwroIoAeowEZR+u0aCIAQmhnudLr6xYEkAltpfqwiK
XeffLSAOmwHhwKrNdlB5+7Nuk/TNmDDO6uzrQ3UST9RtzXNtxOSZfQPIvRwID2m0xkzKJ2CRmAbY
RoKB9tjkPRos87YgB2SaBaxcKAOX9wmNiNGe5wiBWiUAYsoxBg7/537bEAm5ddkKmx1YZ5RDs9w7
lzMyUjb6fqLNcI/wMaWYUCmxKo4xkRuZGr9VYJZIuY4TpRp3iULMuag89YVBaudJ3BcHjsKVSWNG
y//3+vvB3drUXGlWE6yFlmbaxGpleTyp8h8LpFXEdHeXz3kPAonBXAQiT4R3KoSvDv1xFrwZ6wuf
4q7Y/Opc2LGZ7NB9fVPbMmzU8/1QNvZ9VgUYPs6uB8Qf3Gm+d/EwrmHjuflGno7WIpYKPoBoDC8g
F/I8zKjoR5uOO/rxYcx8IASUW576OJ+xcYuh6uAc4kjulQBKLCp4IgMtdWGr9/YwWSAMcxoH05/T
dcur4YmyZgT1rjgwDY1T4Uh4E9tyeF1wH354/D1oE42fzo6b0dV5PTBmZE0ysWjZjcPC1yL10E2l
BUP4VO+fO9C1yWtmwbDtltp5uEw3SiTkPZBaT/IUuhFcPBekHwpJSffC+/gljWTY3930ga9r6qqd
w5mQhrzhHuE1tB1N1LGFYbnCgz9cYV7Gb6czeCld7q242uISDNuZYGUQkn4Cn26sF/xvTM1QOim/
sPvHoSK5I6JQIDhaGDpO08s5h2+hrspz+3PlqflY79noPES/an+mYFhdwrgF5MJlBq4EibLkY86Z
zDrbVRxI1F0ir0hFeKwLENsJMj7BcBaPOK2kyXgOtsfuCzrDcfbcQRLUNnzG0S8aboDnN448FmTY
v+JP0gk2IbnClnr3uBbDW5soa1q5JGwSBAD5aPbGgm4UHSX7EStrlm2/YKWawumXXaKegStnN5ch
GBE4HHGW8ixd4kUkFF65Q7yBWVCDFEk+k1fAUEB/d1EUWveDAbBpq7NbpFkgjj/PCYPs0B4+QTcd
hMwON1PZPHHD93t61rMyGpIBbL/dp8/951rjNPYtnA5G1dO/ISg4Wk2cLmHJ/LBnPb3JSOPlMU/6
QdqTbvC3n0NOcu6T0YLR9oxSD5P2OYMl9dAgPhyd5iQy3kN9Bq9gN196by9bM8neBjwMOGpd6GnJ
kF4gEGGXFQ3xkJ9XrMwWyec2e33pF/sEoDlpMYQ/urrCA4N+DJdMn3xjtkrEz5xEP2mXnZjyxPQ/
P+sT1SuJo9Nk5779rpTzg1Hdu+IpoJdPYOASSBf09WGeP4k619c4IQzmg10T3KfG9lPhRS/3Fj0k
2trNDi7TcCpuPsOq3Uq7F9UIWkyIsI81tCpYbPoCStsebGR2232JaDb7H7bvMDnhqvLk17P8fJuP
fiE+Q7WlWRB+STX5uFcu5dPHh+iLmS7t44cLN/DNJgJxxQ4qKMbzEK7GyOiheSKZs+p4gLgpBufD
AkQC+rUMtrTr7wFKIOr9GfRoOo5rVltdn86rQw0lea3MwPFKwBf0AA4iVRJsDgQcOuwaptoPuTXx
O/piBUXCsrmF+27pzh+6ZvNh0QgwdesXUJAfdSyQ3MGCDOPp3UZVavfmY1lYWDB74jv9Puvv7293
M+cnGe4iqoDMaTf0UGkwpQNbpteCglywlyD/mMA35ulUWLs/ItY9doQmDTveu+dlxP9R0fCewW79
NOP9qTDjeAH7z5TN393b/P29mWtxDO4H/CVaB/M2RQUCMfDtj+2WA375Rj1kV5ycOI4ejj2Y/H8M
/G7r//eC9sCJch7TxqssiWsI3myCoplbiDmQr+jF8L03KVP4r8Tb5Xx2VCwm8i2KlyufVLXEv9B4
s++8NbolW7wBjSrxuxxLsWJzRThSHP1kx2GPjIm8EyQskuqcamrs3keMt6wSCjJZS50t/9GnIxJ9
kK3Z+D1uIdVQj54WkMokWGUmW6pFzcrXkWvJzG/usZAye1s3gYL574j35WP7CDVc3hmLLnGO+EVY
mUMzbpr+u4Pi78QneQTi5UbmkN81pohMNXewzP4a+oCwxohU7WxGui39MAUje86n9OY+S0E7QQtE
Y48AiaA4oLQEy8CYgzzlCOnfjSYJyWl/WY6htFXP0j7AlUCdNthsCDFXxsq6+wC67vEzgoWJZvpN
YD3Ip2zq5HLTqwyVpI2gnPF7a4xC4bpBpPGIfnipDsDYDdsWhL1z+RbS5VThl5mkyb/VFW54WBEb
yw83/mbr9CTe3nOu1/5rkv8+541hGTtJKD8sKR6f6I8oX2hspjJTycHeauzkd+DwpFQ0O+GpABNp
ljFC5h8vY1d5kHfgEvUvl4JdQo0pgcO2dIpNwAPR6xzx2+3tVj5UQXZIlFVedvhuX2umNH2Fdkum
9bW/2+91yb4T8J0mCo732bR5r7rdazEa2MoM8ykF0x1CwO00gqefRhB9/fTukMBVrLAgfG8+y1fr
QnLMMMim5XxzdGOr/klwqlkl9srLfE+Mi0Y0C2onmhGtWccNSIiKk7X1jqulsaXjQU/+GBFEoAhL
LgUHWx6YYwTdnD0BPy4yv4yyg4FcDA48LFngHTNPhAz7aBUYZBvYBwDBm/U6haXlaDEumZzu521r
xfRo7A0WOn4NWUy707vZS4max3zAXt/lWa6mUgCJB1H703+LRnTYsyxMafBe6VJ8Flf5pGG5DA+V
DsNCyV1SPFTK5des1TfD9+TV7voy1ombo/GwbOH13niM7t9dT2XC/k8/NGzfpCao2ZpryDO0FrYQ
UMx+RMO8wflJxw0fmU5eU7tGA95dAZyqR0fszHm4r7txvibevLzbuToptSXdaUwbtZHTXKcjaXpr
gxLdyGOiG5OMGJwKo+6ZYcwendcehS8SB+fw0IzwWC4/+s9bQ/nB9H+9Yj7xZSLPVt9sXqqg7Ivx
YNUOgpE2fWxL+qHaIsXwN9/c2/lVmxSgZjJlzk+Peau6vmLHW24fz+/TGWsgqO0vEVeQIRc3Hm26
FIN6UaBqaKYD/IsUH7p/0cwz+NwSgTJxfZ+P8HWvCtItaMWzC3JgfpDOgwaS5VYjSh0zhxtuzxY2
hfWYBCOBtlObkuRN20g9Ok8dNNy5f13YpdgA56qjn4d/LCBPUkmw4YRvwNwE7m5Dv1aR3UJpfcCA
xzAJP+4jgkyXLTMqQnKFBmxRmKto6vAr3KYP7mNsUJwcvSOBMRdVcuA0Ift4Yn/DtoB6TgaJDr/z
D045mAobguVJKYhYkAPVD71NB6kyPPcj58usP3ZFfxZaB+0eyEpckzt8L/Jq7Aeozh0ZkoVFLLpN
xjvrrQRRWpC68WR1MZRBfYkG7GugiiTOyMSnigpNop2L1oFwcny8WOjB7BUvJaIbr0P6gQWekC7T
2QjIWBGaGi1oTrQWKaqovhr8SjAZJGRO8P6tL9cMwIWiFNL8P5CdkqauHaRHvVCWo0fh/CuaDvCq
WCYzcdOgcdKSaDtPNqDz0IRkkRClOdeBzUcFvgA2DwKBnyFRLewhxuYZ/8oGkwSD0DRQxSHztcl2
pGRzR9goW+U3oeWWtNdxLLtLtA8rgjIx21lqUoADiGb8yj0elYFattSaXjGmMfM3MJBbu2zF35B/
jv63o+ykM0ZH+jUKNG2Bo8Gjwfg0zDpOhUrTY6ddY2yUIC4eU13H0l7bd0m9fG2ZxGgpkaeFFO16
d98xIv8lZC2Z+oGN7rYJVUQY8K896Q+MjInDhSbh9tDcWaBtJWhj4bWPcwPQSog1Ou543+0zLH3k
4mdQwMZqY7amQNnU06KCwkU+245oYOGJwMp6/lAQ7VEzVDyQMa12bJ7wuKdYpxqHAgVuiHetSeOa
CVxxz9q+vP5lil9fWoAFMNvgs66rf2ZlIbHMMK1EzvvlG48m8FEgRpMKgOcpiTAxVZfwM4cS/wZh
AZN2hpTRbPvbYsXF67fgNkxBjJJsKPa7dB7GTj4hG4IE9avwlMQgrlAJI7Lr0hnpwkFwuKUPJKCN
0iNbUhq5A+fjKLHKnqm0j5tvkn3mb4xgEcgBKpUOO3BtQjVfINHD7Ji4CprfQI0TvCT+jielP3dg
rJ/oMdrh+I7nWapJk4GudvYNhcJTErm6bUnwB5jYwzdAEQhPpwPFLnJMq5aPIiQngI6iNX+jc4ev
DWbwuCEgyBfpSci5+t9GQ4jlNL3Fb3djixKdZ6+X3EKdSvofnTwk4Y1EhU+7yvzUC7lLGPXHYUwX
UUSJY2cFeaWSJ0qz76FwDLwLXNwraxwGEmiWieDE30HmnRUuHugP7X0orBY+X88ECThPM10oAuyY
eeTbnvBW9Oig00qLknielc74g5Oieddncv7D/pCGbF6uEHs97g6Q8fD8Oj03Yyo9SuBaOBeAJgP6
ta3ThvoFtDzAwIyhSm8GxO7mP9c0lxRbx0mHuXbEJAn57zjBfe22ETYQDQJuGLdZqDOvgEpizoFn
OHZJxiZVYoPJ83oZ4fCpeuzSimqtjGcSaQr8Oumk7VJvohp+K/96j+68HiaeilD4w2fgZ3Zo9F0/
QOSYQzRRp0IuDjEouyKf8j9UJeoQ7yVXaiJCBOUsHA0DY55eGmMPOFx8sLlxi4Bvw2r9xKGHUEU1
/A6dhuv2XXEZVdnX1EXBFlihJQ+VIgCfez12vHRKL8/p6fJ+MKAozNHr1GThAJcGOAv6km3UQDLw
A9nKrzd50VZ+yfRlb8DCUeIeW6I8T8bt7nHcA32RjiFu1iA4NtHxo1PiTQ18U/C0edH0w2IFa3yr
yX++NNNqYjDsF6lgyrrSyeSdjVigRHpxQ7WZ4g38tiXyklKP7sMApLvEcKTbSfQtmjxs6pihUvfQ
DHlYgwdNfDkPIc2TSYNVSbm9jxdKdn62C6XbfzGqgRYL2p3ii+mOEzR2UsfubkpHDRcGjZ3a/fIu
VmRukkslQj+o3X5r0pbKaR+OAzDs4PYjbWGMBd26W6eBtkuDeyCF7bxhLM171FCscDMkPQEoO25B
yO7oa4m/eTKZ8Br14XWot/UW2VE8TD5JlxBCHL/wHGG3SrzY9hmNUDpdOE1Ej2skc+vXMl+SE70u
D+OkirASi6B69FciDKxq3W75h2W5ZLbtQxR+VdSGNC1o0LVhG44TNX5vn2vso5f5FsFTlC7pO6yN
mK9kEA/iZk2IgcDSOZHtYIWa2/3G2kKZSIvrFtR7dqVjI8dF9PbuDhrF51qOsSTcAnXw32z9WH9j
SuxtuR3G6QFwPKaA8UhC6MMqei3F+b+3apIe7nx1CXTub3w/DJNhApIFnlklI9YXnS9t38TjFaSl
ubTIgiw4DqE5Fmrzg9+iV58I+3tsEGqrkbo2NjePWTCSI2lanm6/1eY9Lxbjn3r3Ohnn0d99BQJ/
p+dy+9X+kK0+N7SRV88NLvKP35b0nXC0+2yaxSdSZ+qsJWesWrznzaImxgo5b7No+GO1+Gw+9HrE
l8LhiD1KjqtoFZUroelGQyntGFib2360608j8bNC+lXR+P1JqPOVncLfqzDKTy1/rDavlfGD9sz4
wX1uM6QOFK2b8qT8adhjEKtjEMlz/Mt+6QXyv8fv+yRCerTSylf6Hx+I9KqfHrZUN8v9Z0clsULs
vyo4p2qBWGTVoqExm0210f5GjrTTS7T5z996Lq5OPf9ssn3DkcruPX/u3/QH2+2bW6cm1XrsGu4T
E4VvwNDukk+cbqm44QWwMM2Mlb74xFnEjYwrnp4qkraYXUdp0IfS9rWE2/xNL98XtoioHF54et5m
jwlmUGv1XAH8nCkHTshbXCNQgejz1fjnRVF6amz/Zupu6v52brvLVwVXsuVSFZw/Fh3IlBfPBZLj
YqHtVDi+OEbtWo/35v7U3AoYOlIohdiu+z9XO49Q+6/fkRb82V+75v7183rZio8HZsK4gQDJSBJf
r2XFqEJ0+8LGod2WS9ZwI4BwJsa5BPfMSJDm4izCD/1W2jLSOC4Uv9as+62RGMkdqv7S+Dce27Bn
YDHNSZc2fIf9RbxVf3kz+iTIVajAl+0lp8/3ZDAwzjkXMdiB/FRbvIcoI0LOsb88OcM3eTT8Bs5/
Sf7vN/4dTjkWq0wVakLxgRRJZkSlTCU0jDjHDH89zlB8Md55GSah5HUo+eKQZAxz4PBc85ui18hb
M4/czAcenxc1EQepSXvhXz9MGpf2wvv/O4VGNEPbC5eJo5l2ETJzkGidJSS+8ipMW+02PzBftVsx
mw2ZbVhG7wc5fod8ki1teUFgWyalxSfaQg18HcRn4Dsf7XV4LWvmFpmHCliS9iz/zIzFl5zcl/ml
vOScnLSFvB68L0M+8vvy5uqKmas+iKlQXLJUXFnW85TmKOmzTCvXQ2cuMC9xPvOTSal+EROTmlAA
pssHc9ZdfGflEccC1l75I0wnejAfBcQyZ9ISyslya6yeceHH++nI359TnACI5os/iYHBUnLfahAS
Qf5Z1pjEUxj1nwBD1VUzfQY4B4SmFinE7Fj6ehBm82xVTrSz9EPjYqevZe++OUYkNi1QCjbj08fo
dsNvgOJm3vIlhsnY/04+6yF6+t1zr5yKfbU/7rp1e7idlQtsSe4hN0k8BveDq4JxohIQjgPcG+bi
5zpdllv6mWJx0FnxGCTiiwmZ6bi+iLslfvfJ+tGyFkFfwT+BwyOe/RgPka0YMFwJCMpM1uVFXFom
i3TJRbxzwccJj8WbY1mOxDHMHPHAinsAIwDWJTUIV+i+reKKC0bU4R7TBbo/34SHiNsKrS7WF4OV
uBOP9b/TFsuCiCrj+1B4ZdUsKF1MMYETGvfpmyhgIyG7sxf8vIuxGqwKbSqxQxahvtT8/tXVnWF0
DIeT8eY9RZq11pf5ST2jCNHC+2m8Ln6uu/tcXwrf4N1tgeMfmtndY/PYoBCUz/L5e75NlPAxGUS0
0KW/nnUkXzWbYvFavVbDnEy99+65IWlueg+OnuZ1P73T71TTnj78HCQmmw4myP1mD8hE1nU3PNMv
npKNtvks0mnGhR8gSmIOHcM/FAYv7SXDM0OmT1MfWD07MnZ/086H/tJ+RYaGhvekjCoGNmAWoPyh
OH7nvvK083wHus0aXxOhpBL1sBi+MKDzOvygsOv2lHfE7i5vHTUevuejAcw64VQ6+kwGbxceMhEQ
FZupv9unX+fYRHW0RtzRAUYFmSbDgjUj27+wUkAHNVqNENtUU3jKaAQrkpfESZDWh9gHjkrhj96H
oza/scEaP8Mrfi5KgANBMSZ1BzqW+SQuHTLmGLFI2GgR9LAbxJkUEtqGDSZ0JFQDTJIZ1aJtUFGo
9E6H5kDFoARsAEWpMM7o8Ea2bjDQezKecaiRIHqg8o++45A4TIiTzwEJFYsui9Bqlh4eSOV3iu69
WpOMy7NNdSi2e7yxasvHJX+poPfAJDdzjGLaaZ5xtElTRkyK65MRP9zuOsOeFPcjNgNAc0MLGswD
KI95hmmT+vGuzT8jB8PlMcUjwpTJi/oSD22NFhNsZwUjpocLtYs3vwMHlg47DEON6tahowV7CGKR
ZKPsoQR94wwqb8mae35nsGCZoKHI4eSEZqk3iB7BKjpQPtH/m1U+CUfCWCOosBKaHmTl6YDNxMhJ
098yLEMan+wwuaawx5r4kRwX7Ob72xR+tTFyhoiBWJBEf2SwknHbQ6Pg8jJ8AjlhWHLWFZaBpYf5
IF1gfSHId4qXT143KFnPGyC0trg+O7LcLhLJ3lVGlwUd8qhyBjiQ69VFAQPI4fOpCICxNG96dG50
5tghGAzTG3X6FYwkHwQDvSbIL4XkFTVHptsRfmff8/FxnHe4BTw+wOb38kew/4tGw1ywCQcPjAKv
bQs1MmnkfXXvts0N6PyT0nlSDyTTcd9BjD7zOxzpD2DQKNP9ppoN8XhBRNGzeTruNdLsYLXwvLmP
4S+E2CFBVw77s071sI7CASC10J0r7EuifHumBcuenGefCZILhVILQzw8tXmYcAPgZtDi6WdYTsOj
5TvLEDn2Mg6b/RSTB+B43Tk/BX4WvIjw3TKhXVMh25a0BeE6uLYxf/LqRjnFQoPnC19fFt66m5BY
jQWE3d/8lw585kDaZXO7AkPq93Rej4sHbCSRLCvarxieQjSOKKjJX79kJAygNtZNVNPQ9qhuUIoX
9k9PlODwBxdCZmG+V1CXETWbrQfB5cLhMGw681zMQeRxcwi8Ag/GfAM7xclLDGHg55xbe0vMhgex
7zW2WOtpSmBc5Mj+TVApcYgRHTXYBmD37BvxT+SeV45+gc0k0A6AoDOKOBXpuMW8PmdfPWW6gCAF
RXQyqLwuacyXRyqKDkHqGXQmptQQ25Eaudft0NxkrszqSMAOBWTt8iwgqzbsPED/kP/ccCCBFUH/
FZLCvGIsX77bwZ68DQD2N842hwbQDo8ZxBc4M738Ye9psY7I77PHyJqkXA4bT3VCR1KPcMAvjPRG
tRuvwI3/vh+TtQfsz4VLvWzJ66Xn6y99FItunCpbpWZWvyDJRGMSye48SCVkrgz1luBNU7iecB1Z
AWoVGux+8J6rElDXlVYde2JoLiJLHbmXdYRlhy1C4X9eE2UkEiyZDJ42O0ObOQDuK3DOXbXbfiqu
MP3kzHlqHmQ0nG3AunhYJwrN4AC3V49ainsRQCuhZ9mYJJCaXQi09qTUomAIuTk2sw1ml0yPcN/b
CY18keiOK5WXHqr+FybvAId4wsuzUSIBZmnzrwLRqtXmjBQmWtbzLsQvjWk6xIKzIFSRe8b8MqIX
y7O75KWJROYsMd8Zp5b28pjUoTN0E4w1Wb3G+pTp/9v/dQXsNbEU4G7xYhlEzMtI4aaseUJqXGzY
+C+qdX1gZaH0fx/Y8gjWqgKldnKEX4CrjP35ZblJoZZx/uzn853WOhLrkgWkDwE2zPYisyrb1x6i
xqhiyoSUiFkN8yH7NGg3qDlBDmYMJCzsuBs7cR0xbf7yGc801E/wuWJAE2DX0+0nPzQ+HRqMWIGR
IcgFo20Vsf58RX4frp135iFRXYHiSZeiQvgEOLLVp/XhzSR9yqJV8/vY4GoLLwiiCVjDLx622h/L
OzppwIQvMwJxWzpXDL1/gTeGZmPho95d1DeMXfb+wDMwNpmjtgAfXH055tHDwT8bWVCmQqwKKdkZ
Q7RuZKc98C98pO+UJ4lHk2eVB69sQ2FegGor3XNo2k/GfkENWVcnsjjI0QReTUDxNIh8n3nVX1ic
MPp/dbBJsVLwSsPhpIq1nLxCslMFqwl/FIJIXfxq5YSoI+D2dsJSB31bI95oC3fWiLnkjbDXGtJH
bCEvc6TN4nxfkvF6xySpWmPc3C5a/KQnxRo6qme0C/oRD1e64EHUH3QNsOGo2hi1AnZySSUQ3C2j
g9LWhiQmHPeZViEzjCUzYoxwqagcUMwL/ASUm1YCzDgI3HDSQdgLt93eHdVPp6XHcmgmVyfJYEbR
xt2jx4EwD+yNJ2bHMkAHLEPHLSzV72KE4+qUBWzpcF1MNp8vwWhHsZpQs1BCsGFiqMJjS9CihhEL
FZup64xyg98Uhcic8wdzigmDYK6HY38nUyI5xw+HftSovVQizdf/UxLmDBHUQQueEsdszBXrhxqI
F2I6breoy2FuJt9gmNzW3n6qJ3h3hHjwu7Af2MJzrZKCxhe3hybq0eYWYcr1tUe9F77ZCRMTDE8S
WJurAzPbZulgrtne6Sib7OI6n9KVK8hKx2Hj5GpSb0UilnzNI5k8xI8sfiNwNvw4h1ZUWtHVTNja
fX34juQmO9yCdBlB1Sx8yvy3ZiWdiS6d/TZv/bJ4TMYsG1+bqgvZszsMmDip755R8vISLLNZCQQ6
h09by5wXttCa4/qCQw6SglHAyia/WPM9nime0ARaXSWtwO0ZK3I8UCayz+RFkUwgD+3GCRPV0xag
Fes2Fice09jbg+y7zdbD2P2aURmyteJavUdBCTtj5KbLb+JGnDeas95LHiSfWkXpRJx7Q1GAjACH
oJBx+E30Beb1AJQ8OHmYp7gA2grLfjyYYzhI9Z56oJ5yFY/VUH5Ex+uFRgL7ng9qEPxy+A37+Frx
SFNvIHHD9sfhGyOO2eR+8MYWBTQoC5JyfPr+KXE0Otcrqm/JHMo+qimGCqP+iPFX5dXgp4SHcr0S
ONIMOsXnqYwy8EQkoyTYJzeXp3IYsy/M6hg49eqIA9cF3jn6Ehe9LdS+TwyzCwt63vUDGzCFsEG0
DhQkKib8/xaKTQ8BE7SjrU0GK2JCGEXs3RaULpQTr5m8zH/qT1A0+JWB35P3aeZg7tBP4qspGEno
2bpp7rHl6/5R60/smSZ/+jyo45s5mOCMsK/xVlr0LNKqnYXywNxl1gBigHmd136xrXnpuKAv44xc
GL5wq7bAEPqvMX9GyuY4KS8Yny3GhjO8uVDIuHDq/MXqN+Wc/jmqqnCMMBU4r7A3gg04MD9AYmz9
9AOyq8/+uF2ycyTsKt8NfM7Ao6+wweM4Hnm0dqORhUkNATn3JQxwPJBX49BYvt0Le34r3T4SDCaI
bCOAZzqZQV1rW9MpsfQgUCl1eA6+/7xTIRVrA58+K9h9ehlfzQVRdB29VBhONhgDglMZj2vrDMFz
kYdVnG/ZHo9Ui8YFPGbaYhTK5iINF2z4QHB5LbiZ5xvaTYo4/Zc27tGnAyTP32NH3wxONB2P9uJm
e58Alphz5jlshQyrdjXTvNC0Mu9eluCq9wmu/5H1XkuqY1vX7RMRIQvSrbzBCG9uiIQkZfBClqc/
ba76dvwXJ/auqrUySVBK04zZRzcTqQl8TAog31SWb4ToLGjrhLzIz8OR+9qKXsdyuGf0VZBXx3jp
kI+dnYhc5sbzg4I7R68CxQb0IMypAqStsP8wnaJ9l1z86zo1xkTjYE576PeMi+Rzpnh6YiMO2XQw
xf9msh9jYa7UPlm8VO64yJGZaWmZ/5pfZ2Q2QiKYc6rfAD/KZbBpnBGOM4fS281Lh4FCoMs5vbv9
QiFA7rWbk4tWW7sOepy9Ge0371PZwhAyXHzHcN50jJfPnzY4i0EeIqAs2/fWvMXo/SId7YYuLY4O
nAXuGIWSQIMAL76CSLAU8+PUCdNq/91fMSlNaHxTcLub4xRB1+/Nf8ffZGSRfzHJHX3dW9EQjq8L
haOG3Ydka72pWY/oHFl4WSZ3KmY7Gzc7aAFc7f55UqAMYCNJAp3zagIa3aazVrCOEPS4+W3LOtA8
nW8vTH5fWxpm0HZp218JTRAs1wJBnpMKhV1uD0MjSe5rpiObCSdEdzBlZpRbdbL/RrId9cE3iQU9
aTRXob18ZlxTcUCETWbX8G6Bv06M6WDMbTrSYDXj4cvPJh/YS4saIQg198tJpy2Ncgtk2JtjRus/
n1DBXudqL9Ue2WcDZ8MbDcK4DnRkBPZ9+2jnXxxrMAslPzW8L1Pvs908yMCDfVRvUcOehe78Y0Fq
uflY+o1kT0/gwfRWHQv/2nTJ5VxPNcwzTBxtIhrHrRWzWAS31fGnnRP7sRmtNYuqCX7atPauPlNA
ISmHlvuJrQJ3zEs2y9fs+mI1FvaJNSWwDRh5FHoalj7S43Uc+eDA06zd+9U2aWTWR5+2YOomnYXr
CGDsotp+hjb0+rsPZd2iCEmMmAocU7vhyGq6aNPIMREdccOSMhpzNYSe8OksBg15rDFiZVhOtXP7
HGCoQOiDkthvGw4za1sN4dsziDKmcxvtGHY4HNy3hT+UGW3F+BO9ZA8lOR/0TaMnB+9fjFgNCHYD
Qu6tbFLR29YIi8RFDqcUyyRflWgzVwNEH5Bv14/T1eeMEV/wTHJn6GLU2TsELrsARI4C5dnh6VKd
4PD8HPNs+EOPO+sYDsNC8TtPsWHJw0/nujbV6hbWyWPBoyydjEHf+OSkmcUmV3ACYojXSxNXX8Fc
tLG4myJaZa0fuq3lEBrEcPqQ0BlWE6z/xxwvnG4SXffVATU+qu7FPtkjNnfYKHxoTeTPzY0ZJJ1w
6eIxddDOzd1CBh3WKy3g5OFDKGg9f0Ht4nXotvYMKxjEymyRJgPf1n0o2oI+3zH9SAyUFyaVIiQZ
snDnHH39xsJbyLKRUTh7jhyzLOjcIVtWtgzJkEcqHqVJPt4nj599H+KalXD7fr8wxM+9F0nBICku
L3uaO+xmfTSPvn8/EIQvMCxY2I7LAoptwHBzzoM5tPbeszPLzb1P8Cd58qRwWRraOIug/9pb2L7w
hOF7Bk8UHU+vwcDA0sMS9nWCqFTe/0WKdwvEcDko1jgNjVVPB97ner16rCEQYOGWPB5RZMLKbQOs
YDP3HX7gQL5DbdY62LVPbu5xB6/RiJEu2T+cZ7ZHkEPKWJfjhyUFo5Y59uR8w9N5kyxpeKBF/Aoo
LxfwGqCDvgnadJ4zMmPcXRsfT1hu6IVPjDiEO06S3h19CUsYhaNDHCZAkcV1fFwCF/PlOyjW5vhB
n/l0B6x2jm5GF91+pL+Pxq2DWE1uIkDZWPB9bfbRcERlMZQkG7UEl5nkM86YdoOUgqJ50m/VwufA
IBZGLLIiPVKcJVTkJBcEVxuKE7nPwXQA29xX7TrZE7hp16t0j81cfPVS77ue1rFhp7Pcw7i6sZYD
B2Lb0AqyjrePPmFKNuOmAKQlyIr/6w7IAafultby4bpc9yxkSD5Jflgw4Ak1gtTKrfQLX5kKrgxl
DDgwVD/cV515ccnW/K4RbrC25F3D88i/egyTp7hH6z8ospNqcsRKbh0/Ltic2+waHBswjGu57Dgu
/D5gdYZ0ilQmQF0Zms5wm0XrZcQx0e7W5YSPMdUlTi8gHvixr7XgQZXPqWIJhbDoJi/bHV2kYA1F
xm3WL+a7Bz9HsAeFEbwbs7CyT/Jhm2xdrWu2K4cHHN7pG3AJjbfJnd9+a5xyh61kzaR/IeY9bdrt
oAlIcTadzR/7BRXOKvU2ytOJxd5heMU6Zm2qSE6BP43HkfOL7T6xxid11fBrX5znyQzzMw5c9gbK
IJ+7Yd3k86BhLMsLLp3FS2hBMEC1TN8IugtfZDw59SxH2SZNO7w+EzncfdgkwJAtxhms0M4iJqfd
ms4gidvcg1MKRxeMyoHEucgOUmyceAGLpXAvpdIsyciDyBErenhF5fEFkcYIfmDDR2U4FfPj9s8I
9sTXV1+/aZw9VLZdQccC5+34BhUIDM3PnHPm+Q9r+oja8EZ4DUzi1bqInjjgZmPFmbZLICcNcy/d
MmA4+u+9Mi7njwOPzIgpxubZHM540E2gUDYbeFnH2XPV+Vwi2LKbQs+WPBWSk309t9u3BzXmwnK5
gr5u7AKFccyQsPK9Eb8HTAKzs93X+klxn6SYXQxC9lzO032k8vfRpeKOyzMMIie5N4yvSz0JOERf
emThcOrmZkgnAAKlo8/eAcX9Bf9fBkrcTd9LTBWOMWPhaHPzLsbibXrEJpKCYTFsoYRdZzinFYfa
SmfMGPQ0FABc2PK64xGQsrnljlST15pbMSCC8Q31JuIUoHfWmjwUfxAOfH5rm8khHqQ2FnuB+LXz
mTbu1iRArFm4+GhyD601lmkMKw/RvLT6jJ+OGX6iW4hjkp2ucIDKGeYQc7xyrnn4g6Q71qxbBP0H
BUGIweE9+f6xNyrW34N7LFESuiXNvtFGiwcOvgER9sNzuFRQrq3XGrrL92/kfy+Sc02kcUnjw8E/
GKzgNcVkFOOHUPEyiklraT79ak6HpbRxbfqub5hxunhRjf6M82vOA8ZUagKZ21Hn1UZ2WzSy7sAZ
BrCtZXjQB9f0S/cZqoK2iGHx9I7KbIzKwuJmsnks4EZeyui1wHiTTE0nm2dygMp6CnzeTesVgPoE
EqbCNkL8p/t1357aotTpnefevOCn9fbKIXeDsA2ciz+w0qk56arEqg0DHVqNl9rVRMS024aQH133
anT7M33Gpj2Kss2e+B7gVcMe+K3XLI47HkWNphBXoJWxe+YO7v6iM+boPzcW+vC1qSKhJZN5+evn
6dx/B76CpxLuFb03ONxX5t1t3/Pia4+uAW2J3qNvlv6mWHJx3yE2knMA/qeBBdi4cbIUbzqUFvo7
wZv843R4l1vVj7pBEYTf3hg7JfayNcxZZaeDxB0tCaLd0bqPoW/iovZAMvf2bgAtN3eEZPI4Uw+t
lyYMxRJvyEmfqFE3f/Xu+1+Qp9RDacHaA3axsjMXmBmeh8R4fZ7WGeNZXFPw7oioLBCKLbif6Ky+
U3p0HHju42JqOPjn1NxA5Jk+fsEwfTdVQOrHtPrThzhtwBrFDN/FgDJgZeT2xxVAioVBoUcMcu9E
xxiOnXUM672GB4v12Q1rjMHJkbD1A35umDwhC7T7RBkGraPMDLJ0jq4BU9LJw+zvS4fHwSgXkWv5
Vw98amU96pOP99rkE+0stDXGuPcaO2UJ6+bkJQrN2CO4/RCmhFXs+xj1pYtQbTc6IM/9gUD43BnE
kgGmYmSB2R4cV5PK67iClpiqOJw4N82rELnCseimj8A87lqIryQaEQRak3TrvHflSSXraovZZQKV
MD/Q+cjqBArjzfDgHY5TfzS9xaNFBtfpOWk0kID7g/2/cdGB4k7I5wEKorZKe58jeyzwSHGQtI19
PpHjO9U7OApi1Xra0SCiByqLj8cf5IkIPfMKQsupDmuric+5ABKtEQVuUsiuhHU05mkKUqfhLy0g
aI68oNpqYVEnnPPx7OAwjxgRljQG9vgHs6Rgcqb5JrUjB+UN0QONgyar5mAnaNYwWxUEir8cqYkT
IxIuESJE5FA8vfTC58KnNIcrFBc/SngFhbZvm/Iek/90JZV9RUrO0y3+Kkiem5FtLiq20pmy5LTN
c+cIXt0cBh/sbdnvPQRZTGXll7s76tzRYYSMUCpn6gTl4s6Etcd9duA9Zyd+LyH65D0kLo6OBUo3
7Re9Xzjo0It9F9fKv9/3heZh9UJ/cNjEZgUx0S6LgOgzfrjCJLxE0clISNckBkyPnhCuYapb/eiw
3/mUTf+r7Em22nTzK/U6ys8p03WzHY5Bm54XhYcIiAIkgPnanIHbs2oUZO1Z1Un5Hc11t4rJxB4D
myPwNhIOYdXpO213TPsM5xPpjAMcXW9Mv8ZMSVw2WULq8Hb/BeVCrczYm4vbNRDMcHizGq3pH8qJ
V0xygPt9+9/pNcJQNcoHQfdg14bXkFLuobHdQl+CGrpnYJJw0ODrPkT9WWFy/YempG3se/iIudbn
Gj4qkb7ZL24W7NmrzDtz8pYScz38VRoXmRpT/vHXzRl7SE+n+VjBJmrHNBwBxQ48VoxsAQd+DW/2
5Q/USXEacwP6OsTP/pdLqSx1oYRUNSfSXWJmzzNF3cwRwL+OiLZzCg6acJALF4p4vx8+PDAZsBkW
iStGmjbqgiFKFeID7WECL/57D2GUv1CUs4uyTv6LCMUhJT0MFuklXefq1CDl5CVovQzwlwn2Yp2H
s8cP+yXb2icHcNDQSN0p2JQzno72c4ytqD5JVzSUX7aBKH6CZpfWJthpE7T7+5omErSXaYpKYXV3
7+tFEx9XzRZgFZPrceuMKJrD/PIN4Ilx2g2eEfg8sCkYJbY/WjjcZ1uuJx1zoddL2gTGGKXTpFsY
e2l/94f8fnk8nBAN9hiTkxFAwb6wjPlMfKE11//FjdAI5dkugJ2ZWSCBik+POLluspXuQSDDOpz4
lTkrrBrphyZ4ophfQ89C8IPCV5qxEzKqNahHdme9TqxnyFJ/tGWB+zb5LBIhHSzkcKEfnuGk869P
MhaSutRh64CJfSWpk2AEnDquYd74qYYRI15ZRKGwwaIbHbPLy+wkhPs6DCQ+3RCWJewGFOAyxGcv
X6eKB/GSXh5K89QfuMAJvNJHCMVsTnU440CCxR/4XL1nvXie81VKOySfQz7uHfc6bkwHn6GCNf6A
dIuO9n2smGLHegS4xL+Cii0ID1kmdML6D+S1EJpWzCnRvnKstaq/L5bP6GDrc/aXh99IAnkTEkqn
5m23Bd++Y9VlsiEK2dNVwagdtWeFpt7mpQx6Ig4/xfi6wlCcoI4b0rX18NyPCbldJQDWdIlSSIvZ
AqfZkpUUu9guAKgWfvdH8rpK5+F+wt7jUANgJKqVkeKrX0Q2cNfRCxKhhsgvl8fXI4Ehpy+S6PHQ
xP1NaP8aH1CkYJpOgCYzj4SEZe89k8Eeg54RQ4cjZRsOSIkrxYpqyiAABNlEssvJvhw5OmtjF7y8
Y4gumZi0Do3lGdFZM8UWkwqj7j1khBvt+WIYdYECY2yAT6gF5DYtJGyXnXzSNEKZQ8OmmTHktrQ7
lISNTapxdXeqP0ZI2tYB6o8fzPQbdGs4F+OYphZLzArfRMXqVlrCOUAwb+EJhqqIFV/ugf004bJK
TYApPsG66QtDK+fYT59lWKYTvNv7Ni6pxJS9XlqjPx1Pl9KRlsNfWu0kvuXMNg4Uuj3ysVVD5p+u
SIyZVZP76mw1bjtupvJFnrwssla29HRmJCW7qp8FKro9wkgiZawDqHF7sG2bq9wTUkCaadRoX6oA
RBHT76lGeiaJkZphy+qxPJj03AEtyfR6bEGwhelnSv7e7Lh/7p7jAY83oU+BPwYKUVpKXrnqFOtW
/OtoUtOjb9a3OaDXNYYcfXkfN+Z9R6sTks2/NtxEPSmk0MAJ0AVLo8AHyh3SnX/jU0EliQs5qh8P
tsZ9jRd0f0GvQRQH3A56TfBHr9i54hxENyA9VNvhqq8DNkvzJqTbtzhDKJ7RvnZap1g8pLkMJPoU
UhZF8pB7pzBHcuuheVgEYOGARI8NyLDNnw84f1Kd1IVaTJCWlR7T6b86ivISN7IpwsLW0WZvIzw3
7rnHxWN5wxFzfibdrd7ccAdjwnoQOc4S2qborJbWvUIfJkbZx+k9xgzUNOaoe85+hBm6qE+5liGQ
PIpyhPT9rj1vZdk3ZZ9Jz9SuNur8GwloxQzBXf6Bseu8QlhJwpEKLQL5O8kMYet99iy1rMff+ccR
eaAEz91kTpKrwulVKPkG9C52KYgxWogAhJb4Fb8vqJCuefiihq3DbMOqw5qDLKRPCGLdsg/gpPAM
z6ovdsg4HdnZrGUKLcCUKbDcGi2X/yH8WKWJ/ljCwEEJL7OHD19Wq/KXnDYnWlyQMqDr0Py5jrlr
eEMgoZqYnB88moQ8buX3OunYGb4c5jbsCogk18L2EOI/620V6BIfjPrQKTY4AE0GJ9pbA1ea0WXF
MYPsOVxO0HeMhBcAmzzkHS2htCNvcaAEAxJ4JtXW2D+2o5GHMyc+7WWMjxDaks+M8vcI6FCHZD+k
BZDI5NME/cPWsJxQwGBwpbuHH2rb60Sj/6BueeLZSRoGV3Rz6gTgE+dXNITH4KH5yv2ngxJA6fU+
v2vUh1j+WmrjZC+3fAQpQHQxUaSYjAm2fqwctJGfsmJex9k1qG+eAqEdGk/79d5AqYOeJ2w9OewF
zeOa41IvkoJou/dP9/2d16qny4ucRxsM2dBMFzqu892A9g0c9hfhXcY63FjpXtuZ2N2Dez4/YbJ6
UpzebWUje3VOMiNKHud4Juelcz9J+wlwdEdesaAU+rjoh6vHdLgyKR8fz3hYuunESNrC2nMYDbRX
hENBoOLfl2IAvYevq3H45RQMGRmrerSRzns+wuTCv09umddc/2qmzOomu+T6Sexz8JlYNAd5WG5Y
knDTMGbmyOn+cO942e0uxXn6OftOSSvRfrW9DjsKnSM3FMHn1WtHLK4OSjW2rZSDgDz+sg9qCdHC
SLVetop9DfsmEDBqpjFr8pU4CjICNHRdrASxMCmoXWbs16ZYo+7i6CAdhe0DzNe88uV5vxv5uFZ8
kvsZQCRXbLMNKxyakcINZ3cn99oU2xIH3E5CU/MFuwAvV9BnBzqQinGh/zz9AMnPlbsNBMBsrVcF
hFGvc02kfpwLx9InkMatQqSFlXOjdLeR/edxputeLRijLntn+TqOORi/YvKEVPw2xy7SnRU3CJsJ
HLEk//FnDEVibnfA7JVFmC0LnOJowXYZGNGVw7X5xnHa1wCHvlGJLA9zWWKBf1NUSmmIUqptXNY+
1kwEok/ccY0jJAWssVtP+yHt+ThuyU/PgtE/Ut1jgGFaFpFLQZQUCjHrxYSHezgIoEJiaMb4Z4zC
+h5le5jEuq8UtPeJ74kU2D1korwCuDN3ogpeQc0m9d7Co5NXJCrl9xi1xxQmTHazj5/Nd4iTvUhD
yznceFhwvu7e56/0hx5l/Qek4o0EMiZarzJ9LoocG/1uG9JBxWb1e5CwxqE6OdSETB202IyyGOxY
s+WNmjxLD42IcoMnlOHZ3mBynXS7OsoyxpQHn+lBOPMMtqLOA8j76As35eqWcEPfcLsgUNAKygmh
5uj/WJAEgG6M42dfgTe2c5KqCs7rZj77UCljFIkgTOr8YQMbijTcwV8KmllwvfVULmaqLPytSOZ1
hPYXHL9EV009qjFVEJfjbn8ld/O4UWWMdfDlSk2Eo43uiz72k/x0QrGuHAhw4XQzmrXYUR05qtPr
PlLmRy9z1eXe47M0pdOX+YonFg55ZMJnQZXDn5jfIZxK99Oz3X+xVn2i6CXLlA9sJzqZVDzXIUS9
2hhn5hwywQBKDaxWKDE4B7NOXF8/x2ZyRPamTx4kfhYfphrSXuqr8WiOQ84XqQ5UEmYGfcfGLuB/
Q9v6+AogYYbrPeEd4zqPkFFA2bmDjRsuoyQrOZEa46J4w0u7DCBZ6PAjZJbZj3Sd4g9HW0k5Xdk/
H98SVT385vtk0ExTrBWvXwgAGKneP030zP9yaDXQZqvvL5XG26SAvk0hIw/QqkDtVoRaDbYx2RdQ
2pDAYkqpGt5Q9qq3n5IIgmsHxQMH+dLj+AqEp1+IKOiZbwMkU+kSHs6zn6vBPYuO/Rwy9612jWzS
0LH/unIVNTA2jrEB+En8Uzo1RzFK8QIsEkMqRlJCngCZVR9ONXhbgSHnjnKbvnCPbAM0kPBn4b/l
C+01/YAPkE6PY/D02zAR8PHmOdkahTXd2/hIqkFjE2hHOE8quZSMEv48+WRw99LmfOyIhrAkZdLz
aNYD5BPkCtODxCgsHK2rAEIXaxqZh5zFQPfFujFBNdoSooHiuoeOEn02iL2+xFwljRFIm5eE81L8
Qu7J6oJ5RAQjeLDMREzNWOJsQjRZ6j8/HskvA2DXgCTQ4fxNnlZMxuc9NGBJ0JBOzDSgOzIUqksU
xqJPmR1oPhWTDPboVEc1az23962QqWk2hP8JITjSPXw/HTbXJb1I2KYD6053AprOyYSwuB0BXgAQ
02KhqaHN70wXpwzhdcFkhSkHMJdZn+ALzSakwyotylH4qu1hNMJviTPiFbN75zg/wassAZdpw/4V
YUdjuothUB73LYTrJJ0jjIq6LfpNgVBpgFSjCCc+1N+oHssy6vMIdmnwIEhawoeCs/4LpAznPtbK
4rbXuY+Q9xs7RP/Gs68xQXTrvwKo7jCCUQji4g1dNPUj5wFngUJj1u3Qs5Vj06vXHb0k5IkwYDMI
vxRQA8zKoSV97BPFEgWLDOkG+1gI8KxgwuQ4xohjQd9qgh0qQe/4+sO59rBqW0Aa+EwZyQGV/PRz
yNngtsAzAeOB8z19TMB6F/FS+cJy6bOBEnpL2oUMVPwLDRamMnQvt5/fVu8DpDWw8/XXf51YyeSp
tNMSTgCNFGESjFMlVmBAE0/kw78ISGG+GjTfZ/AC75Ecs64UHpwY/HKZFuN23YSKz1SHOch54R3d
9gZSAIw6FZcyNNZjpJIh/oiTITjB1b7Ise5hDCjkw1gVXSjqYZSJszZlJXgJZWi3kM5ffCZtyB6r
Bos+3DWQ3PgItNUprB/kuQ2iXDXg3JEV++L7+xjdbDi5/Wuh0B6t42ce4Z6WLZ+kuiAhKXYGGQxr
irhqDJci3eg7rL6EP+R7052Nu2P4ig/eiq1kc2AGXitPlRyPHc60h+hReyy4NOG6LPZM04NHB40R
rBS1k5AY9ZCEYfNqP48kZbNZKK2jzlJHmSM89gazITSin2bGjm9aI8EclN5g9kGOqR4c2QIXLfpm
nJMEAeV5ucHHpt7nadCNF/ZUAMtAvWvh567EJ7JEZpAkX/vCG2xfqCIXgme9/I6ha15Sgg4w3uQS
Rp4eH7nr6ClReGG5uUWfoUKAsGCCUZucyPR7RnIwilu3OmO4SW9QxybuvS5h00Zwdq9smoDCsPqw
GDKc+uO9FzL0KUp7LAZr5tG4HAuq/T2ooAyCTGFRS8cIMmMvHNv07bPGzMmtmfS+9isTRL1F432G
bAaUnLYQEB+DuDl9MUetv7t00sT83oyG6hjnRTxqzzLuigrehA5YMxJt9s2v7pelzwTCwnfzoV8E
xQBhpIcy1pLjMtHPIFU8ptcJzkK/hloXqHM6NidI0ycGagxyClqRidMsHNsIm+e49iDawmsg9nH7
QKYFJxRCIGxfpbPME/zNmWRXgIBuCsgAJgXxZG0esMLAiwuPxxJ2GmcawQzObPmsx53DHkm15gj8
nwJ70eEfBgOQCgDITBUOyTayUW2NAgUz+OlzosfyDlml3TF/keZgWUpWKs78NnyuqMQ9TZgBO+aY
q8UmkF8ARu8xvDlKxH9bXKF9QCMfJonIDYd2wnAifMbD0Tu5BwWqbZWDPSbs5JvYrQ9VZ4awZF27
1LFzDnRgfoKMwfMHQv17h0evikGxgfWTI9nZHGVS7JK/WCdSmz7gvIhWwdWVt+1BdcQyOMxs+Jk8
gROEcZejjoFDbS50FjCeHPMEU9UDKsAAupgpK01YI57vUOfOb/voA2wmlPr4CD7tA8TTRXYUTmW6
H7UBHQEoAbaYDiE9nVDGd5L+nadBzsj86woOw5qSJ/Nb0RpVmYaY3G/z2RtHFCT9IK6U14H8w4FF
O+O3J6At8kQc7RmkktPA3MZuQdTzZI/Cz4B35+kV25WC9O4gw8jBf2q0lyGQjEWkc4mL9WDkHiE5
0gPWnSFx11A8De+bBjhMtaTED1YpvjIP7COsjFjpofUn4zsEJLSmy3lfSlslJieaBAKQVXylby6v
hWd0m3/f3pBDhUGjtrye8+sKHxBPxnslvIrttw54FV1rmt+JzBbX+PrA5XhE8urdCD67GiuqLK4J
xlxWbraA3WPCnqGpSeYknqWeFGTtfk41S/7f4DWuLsR6PhE0sBQIXchdXY8GFq7R8b9Puxoe/DHD
8PoT90mlz0uf7Rs9Z/r6XdHZdkqAcSiUBOlwesknyyOnotTTH242wADACO6/Kra4sEUIIy1XKokc
30P1U2dupURHLGGVqCPg+rhUlRUYQwo5oaGjoS/ka9QpqzuRUwR6QH3vvaq900TCNAkqwfZMs/MG
Lk4nANDEONdkAQAewm3GY4vePxGLQ9pZP0R2jnRgsWc4jMsFiPEXYQXdHjqZI4hDt2tQbm7Quhlz
e06L3eaDyntFd3xdbfJQHgrPzu4acYSqFrIv7QzrOXTzXxzDsh9q/ewHlFIDEYYRtHqtewpBqGIY
bXBIZaBx17upAqstHkXa+MnRxOnWTe1QIxQHCS2AX7Ok0ejHzhLli3UdHSAqDVG3eR3AOvlIwevy
pvc/H3oFMHTzRmpo0xrusMc26KJtdAiDiNp/bl+3mIKMqnPJK6f0z8FnDewDOe9+IFKWXZDFxdeS
h94nGcEBgDJ9uO7vmj194YfjI0Z7RWVqf2jfbfAOhFN/hK7g0/nqZ5jWHC1tfdsSN/WRqA5y/wFE
rSDxprl6vdEWnlXVOIWqSeuqnL9ZLodIvqEZmcdlOvrVOVleTUIZp23uwiFANwi3HzRJmn1YXY0j
QSSDHyKoxG+27sc5xd6dku3JFXELy+NU/cOxEx8jchPyRY+vYutIQHS7rrwlNLixc+JBg8AOIQU+
HAr+68vC7m2a7jnN3DY8cvlHXwMBaCQzsHFPabfngF3Lpz7OM8by1VOJVTjOjvgtE1XN5++k1G8e
Pqf5kv2z8jNlfhuQKrTktpKt3WKlWxDMdximi9RYt+lPU2zb18owwqO+uEvJ67783A5S7ac63iW2
rkR88QhkbE5vzSGXl+WbDa4+9f221TZy99OPyFLq1oo8vV8Xkj6uyIzV9X16Wxwf8xb76+8YskkG
y8coNhgVZVhO6wANXyTo+jp/nczBSYF5OEJVWfx+qc0g6pUQ+R4Qtr+n/r4o8tXgAX3GS/Ok0zEM
hxtTJdoQYNhLR2BdcQM/ln4mTWCKdzzrKgc88FMGKj1LRD9loL+9bx4ChH84HShj6R1imFMM4xGI
5MsmTqxR/O+XdT3+FhNOtab7eEYgPzfTkdEkYFelGuPOBIwcOjp9f+IxTI6IKGutG6lGrP7UnNlU
fSID9z/78mjDyOUyMvKceZfao6/cn0GNv5INXR3Mp2T3w+KL3Sj3+TdmUy/Z5R1x5uEdiWA3keLc
3esxAl2qs016oAjCTBLjbqyr/FyxvtAmZf89iNR0Ij+QGNqY8dF0KXr3+4RsYRsYgnBZqj3qIaha
pOyCAul/NJaBPEENU+NvdPPp6/XsvgTGNs7g5mQo8WRQJgeg90XnoQgGWsz1fjqy7/DfijmfCter
kffSPPCstGBlgnfr9MaGvjoItvid/t2fDHvUVXoVYelfJSgEvQHDaByHSJbtMLyC8pPixefdOfrm
MdAFFkIyrqWDAMJuiyFO7WkdYctOoxIb7LGBa3LcY/+XBbyPVDgUY+/Bn6qs7+YGU54CRUJ50NqV
0aJJjo0ieQ6TV7cR/jJtonRz0nXB9Y2Qj0r7qDPmhfZTDif451AmLHSqOIjNUPngBqjjCi7aENN2
56W49QQNH9p803uVCCE279btthRC/HJCckJNLdObw21acd8X9HevgdMtpQsoZJzOa1qPvCBGuXTD
B4bCbXSapFRvTBzRb2xOqEXuazpz2zLGRKyMJdk7DkJg4UdMKnh3Wz0r7xrX/vNA6qXIUn5f6kM7
UYcTDpHp/JJGuIrHGBsQ8fl1wI7k23xId6WKa9pYjxAdFQBDZ1067KDpT1z9VFT+1HiJMrDAUDn9
lzFFjfGbIQD4gNrwdXN6bsgztjmdUZOCeZcxK+ibmlKyH2T57vXeKSH6/Ri0ihDkQnQJ8aBqoiZK
K18LEZ+y0cGmvi+of+DTCl2CujBAA0oFGQIAi4Yz1zskvY++dhqaE1oQowPV7Yn5TrNdCevhtGuT
DymEXVp7Nxwcs2Fx6KoOdq02nAntLTbgTz+fPFKGCrmY8iM25wQJPkAa39ATaRtMkMmt/0nS2tBo
gXmFExTHFUJVIY660GQRc6r08eXqUEsLU0ft/rH29Dax7mYv5bu3MTbc2LaOntb0WkFWOPLwZDdz
6zBBbrsxw+O9hzGmL0aD5bWLuvGvcbPCNDisFh1dJNpBqYwNEV11LMnp2cjaHuoAc+9IPaYPmLXo
Z0cYo3fjV1lP0uPfiOjHK36hND8GUae7n/pkwK3xH6s3+wS1Kgr/nOhH8t52Kjemfbh3aHJNY92A
EJDZz+iqYQKvoBNs0p2B/k+N2DkVngsvB/mHKvhwa8ST9Xj0mv4YGn3CIQ4BBvXqbkgSMQGMpa1C
8yG8mXyIG84I7JwDNtiXqEaOKAVXIJrPThwjBHNmfq3hmR1ynJ+4Nhx4TDiEWEwR8fJ3A+Egh4DX
c+zkCIXnIG1OndYV3baaziIKWqLjw9GyxYRSBMDbJEYrCQdqjdhbepR7lDUmTAwOQ0h3txzLctmD
zMEn6xMaP7pPPxu7RM2ABg0pK4EC4slR8UdDjZ7rA7e21XN321AFSWR6hQDgVCPd28Zgcctp/UGo
ep7Az3vQc4XYxyBIIevhJps8x5RSmxLq1/KIYwJQ7m8ZiLlijEsIPMMQMWdMr4b1dcoUhgDk5NiV
4+sXDMOK9Jnxhcieztea/QVcagJUwREpW6Y+V07j2DEmOD0mN//GvSGmw6YFJZRl5SAG8kEs55hY
NNrnp80cSmAmNac3VvdQpOgIbGlacrQTcEtn3RwMum4OM/aCwYaqkQUoHASQ8JPe3qKrQ4PMAZSu
KewB7LKgrCL79GEbPBdq/BWrFPpb4Ev0jvXk5r1mciDHV1CTnH8wHIgQVfE/Ys6uEerE//uW+KL4
8//+KwfAlNBafJU+Odb5gYwW838/LcfiPcW/xVfEv//fn66RKiS//75e++JtUIrz03Isvq4GBFGI
v6BN5cfEF66gNv+9NeUaI5MijbcTPyreCvMdKMqID8U7if+Jb/33I+gXxRfEe/zvy/0ouR1zW1VO
Xzxz0O3/d/0f4gQoKvmHN/T6dY2zNkgSZ1Rzqzrib3zHEW8jrelEsVv938vNrfgWqNLhf1/5/7+l
+M5/rxGX9t+fH/zKmvvxCUEXH+qI/7IXA4bd+ZNGDoz4WM3VXAIn+TrAMV+9uw9EWHxL/KVZai4Y
4oOTq7h8Gpo+OWBjJh5JIrwG2ceaPPR/v4X4iP/++X9/V9aPf2+pYQkg3lF8X1yq+HDx79pvlrTa
+ND/Llm8TnxPXOB/3/vf5X/m//2U+CVeXj8VVyc+X7zv/738zhdq/7+PFPdCXIb4iP+PqPNaTlzb
ougXqUo5vAISEhmMMfaLylE5Z339HerzcKvruI+7aYPS3ivMOdZ/H3M5zv7SXf872v++Ln//36uW
AxZfh9vyITn+/oUvy2sy6gzLOVs+1r8zs/y4/07T8k8j2vD/TsNyItjhOaT/zrOO+MAmunFwzvBL
+/dp57tsQ7C/LS9ajqK/LP8tx67aQ8HL/r3pf6/97/iWVy2vXj7o8n74BZaPt7yEI6O69d9lMPhe
tiM+I8d4X77jBjv997vCIJblnzNZkiu43B3cy8sN/9+N/9+tu7yASds0HPnj3sUrZpc2eQX6O+bU
bbDy8QtqPF9xuLumt/xiwNCR+uIxZkZOdjQ9+hmn+Gx6tSu/J8feJajmP/3Oz1DcHqSXflG0LYM6
ugF740YOXGp8RIRwSgkEh3aLPrFWHWZMvhkIaYdL5xDybhEb1EvU7cXcFfaQO3Sm4d3SviHCydBu
CT/5fIvl13Qg10lQusJM/G33y8f878NGW/9n+eCGbXoRvsSEwwj43uIDmvf/H9xygAwqQEjKBwfg
WbsS/Prlsyx/vvwK+D/txDgQCwOH1VzEYSdHXzIqSWtfdR70YLU+x3xq4gYzvMTNSYJ/VsvnAakC
sgNadGhplzxw7eeIlrYzswaXcZjV06y86luQmK7tldTQ7e7S3Mn0DsT3A7pNacMIh0VLpuKcRP7D
tTIBLyPrepdYrlHtKeYbVXsSBRQ3cPUWkOOKwvLV3I375hsILaBdovOYIPpTPPQQrssjTc8z6nvw
U/EnSTMlAuYbIMBsnhQWVNisjN6790cBUwpeF3+tf5FDlgyHkajCEPq7yiLZCiwcq1uBnFzZkEBA
wFUYJIGIK9igBcuWkQtkFH76nmlrDY00mghGNDyQ7CAFsQgFaagj2kOiBW292JIwogVHUa79Rd/6
MxTJQW5hvcVfrcc20zNILRrEUddZsMnxRQjr7F8zp3aNqhJesSYSWrhGc6j8s1GcUKTju1GqjUR5
u9gMzUYksKmZprY2IJhKO+Y5dsge4GRCAp4XvAiAMMYM9W40kPQCnlgmTRSccVqdV0Nbzx/UlWoU
ehgJW6c2AN7aUq/CxjEZHoCrjF0Nf6/n76lcLc/OL3pcijI/6d4EYxptF1Zk+ZO5IQ39h/amuN+d
A5Zkzw8m8/d2YGt+6VH5D6AQeB9dRHogN9mbs1+8tIjjO2wG3V0ExqZs+5P2OoKnnxY/w958A8KT
n4wTVnScFYjVUfHg9PuoKK0qW0Trz8mhxKm/RAf13DGFefCGQ+KBJqLEzjUhZBY91SORJKD3D9Wx
uVqOulOvwa1B3a3f0QUnHovDQXaWnz5s2mVh2E10H5BUNMD6QUR8DLSc9Hv6wMmAQjVBiLlo5hY/
AMM7KnQEGPolZY1EtyzHv4KoJjrNyTMwENhVayabtpCQKWh6A494f01YXBBdW8VOvvM7QtbedIb4
NLynElhaspCRR8BfLPCg2AgkjRW+zTQ9gjlFCtNhaZw2TAMENv+e/dYv495USGE4Xqr2PCwS/kXy
U96QG1JiSuikrdEG9W8RXbWvf67r9ouXksEgRuXuMpZ8Boc9f9Yj1PGMG+OXvsKX6Ji8Zr+MyhmA
8rR7XkfK+oXShxeiHCajigmbeE+XVIkbA3PpHoe2/84rac6RU6kX1JoWP44ce0mnkDmgYeNckGyh
Zp43gAReScSQlpEqQsjIki10L3ASxXHR5ZNILTdTyJ00ejlV+W5YND+c+kjeWB9NvIFbwNjchNqn
4IKLphXTQRSChJGvefio+s2UBFLU33SrmUbdqJe+eqEZIbUXOXogOWLw52TWsEi+SkIrOpll6PD3
fCNGp6j3svYcWa5uGBeT+m6rnqGOvNc6cK2dlnv4Y3Vh5SurMPdkLTihWVIJZM3CIaIlIxcDFzIo
AzytCgttNG1RB7LP8/TBMQhBh5ASlDbAfxRVplMVn/QAi+YDULcauFRxkC1kzMhQPWhL5YwJ4ocf
navUhlnKuOFYNSH0/ndJjNN4y5NnYhxa18dnSH5/FpE0jEyieOE6IHripAuUm7tTcLVOSJMF0Ybz
LZ2m+BtfL5DI5WqNVO/0zRTczPFiUaYq+nsz0wxKvpKWIeVgKRhMyRHdVI8ZtSjHUfRQBJEZiaiw
4m3M9n3IPhEFMYvgu0XuXtC99sRzh/HJE8lF0FfUG5yg7M+M9GUxQUC+Uzuvib/Q/+AxOUbImugF
TRvEj36EctZJlTMVJOTcIUYEmQKgwuD4XZl7fJilFJMch/yA/8G8G/V+VI+I3hY9JaIOcGA3vmCH
EMtXmlT9cgczmFguHEl+1SBf0jDRd8VrQSo8WneyDJU1cgxjG1QaxYUyO/biDfiGUfyTzIirqtuU
+ROoUMKWB5cX9FndjqsgMyg57rL0AXkG9BVfFz2E1O7hkf5Ch1lU+qorlwdCbSggRnqVvvjCtS3M
w0JxHO8T04GRQ0DjWJ47GqODx22QvKqQlkmn1DcGi7KxjcNhGFIvUvEqZpW4CVWG74JdqlMe+wTD
q//uFxDP1r78UqbHwLJZEKNFB4hiDwQat0DK56ZzA1pAMp2UciHwiwQNzaL/ZWeU6KxuGFaLuR5H
AiUgEUUhMkR/EfBpy5Jkk0O2OxDaDJGlllawVZhM19ZLr+rtzL91/oLmZotEXTugI+NxxJPElI9q
M2v7PD/VMu7uYbI7I79qk+Ey3LrBkAu8PHy3eoKjzVi/SC26plJ3+wzaVskFHgoYbdELejFBPdPK
6tUSJrmIyidmgMmtn90ADcZQgMtT0o/JpHBEMa8p5oMVJdRNVoyNk9WiXskJ44XDyB7j6jrE8U6L
aHp/yAZGEhr9TUJraPJXchDgR1hbLF9WssjZaD7yzNRmddOhAjpxBGC2P4HOK2X4b9T6k0cL1xLG
VYxut4PrH5gYamuUtT513px3SQvUHOVppp2hvYbFpZH4fIeBrT3atTSg8jx2NDBIRckQAQ2IBBnv
9C9CLNEzTa7AuCf0i53coQ3DS13xNDaftPl9/3sx6uCoiR7NVGA3Jjjo6+1gIXbFXpwqQHoJbmNu
S5OZHiNajggkW92FZMGym2gvXUnHLN5nxQ1PTpsxb1FMvZwRD2O5jYxHy0QOibGRSDUyEWfV+Bwa
Y5eFhZ0KezFvbGPy3aqo7Dmqb9xVlDyNC8CgiifFnyee7G5jBi+h37pdRA8a1FzeXWrtEYuHgims
vXo3p+ahIYqzaMCHfAC8VaJyrLTi1kkmPu26etFE9VSLClOC8i+1w1mRqFefQ9UnJBVDQltS+ap7
2uoIf8T502fpmUECcTkNWEoxLrXCzgHT5aTseMLjbkSpzuIXjPWmoJ6vBWjEFhVUf8qm4C7B4Gg0
HF8NUxtF+T2MmbnbE+7Q+WB4fF12+1KN0T7yFOlV6mZFv+mM7FDd2s64WEhJ5YKItWneuJlqtEFK
IQK1OMQELwO1oVB8KYLCHQIy9/Iv7zE3h4wVjfAJmfI2omRn7LWaUnF09KHBZUpiT1W5n5mGKpR5
sLGC8UuVrKulaPdUhOOorzIETmlL39P/bCtB3At+chbDgQm9IgNX/C81AtJkQU0bkn3V1x+tkXEJ
upPfdi2z5jS7DbdiuODkkn2iFlsFxfakXqTypPSsctO07iV9Y0mZ3Q7EW/OICAvBmS9SomQajGid
6xm9BHLrgTaSjDwKd4g80F/tH5FEzL1YPRtUSBL6Wsu/hKVoHzNUkRV+IBgEBa76pHOGrHXj7COt
eYqjgD19CWqt11nI7zHsIpUqHpGF3HqiOO3MApnaBw+dqIJAYXsLrfpVEehKhYYnGJTbHlVNrlTI
X128RNvmhUA8K8iNJ1RLFsjdAa/c0KLH5qqHBd3ijqxNpguAunv6C8IXgE8dYszZZCYO3jU9ijb6
oHyFwaam+I9yDffLYNJSrlcJQ8ORalSfptZ9ZDobU884YFYXk7kJwXc6htsonXa6pW1NeFoF1SX6
p9qbLtV2lsteZUSUfPvjnP4rY0YXAYJGohQ3VX4zEwZ/BJqdZKFTSAcfDW0wVxXDua1DxDAiaWp8
W0xr4sb4aUXCT406d5j6g6hn7+PYo0EfXEsToD7oyzUyuZ4dd+MUFPsRV/iYaftWttx4li5JS2Ev
4clWd20SekWusE0SUo/FPkC3kpI+tYj5U5SjNf6mBudlgOC9Rjgg6mirGLcAaTZ4agZgLUh/0Xj0
9e4v7Zl4ehxLmBUBQlZa0j4zXQawVZZiCyb9zx7MKSCYDqaEPq9GBV68Nju5NthltePsrgrUIkXw
AmVzpThC05w7mLqBiekH0ds0ktVMOPF+iLAUmCF+aLkd4MGu9yYL32N8O6s5Xj9J3QX4I7MqtAdg
J5hKYmlXt1cdXTE6OsMIvVY4JvPVMj7SdtiLza9Y5q6UnrnqWbofkT1JEx5VhWKAWK6FICUkEx5D
xo7JVC2hDvYIcquA0Vs+ooJZ2vAGBkNrg4i7kJ+WyxshgtAg9+g/uy7/VnrGng+uz23RN+QDS8uL
6FbvlN2yzI1mfEgJqdVM92LI7MoxNT5ysXv0oXITwVYW+meqAI6pfXAYsridxfJ9dIcw2kyV9qHP
rxoGtpzDyZeFRik5G/TDawkV0ojWfe7/EqO7BO3gxGW6UVAJVt2SdaXGejkEVsiClSxHBtUOI2M1
0PoVk8sPNCPtg66elh/F8jPp+60yPAYlPYx9tukrwRkNmuzzV24MBDi+I1NxzYbWqdAzlPBUxqOE
SGMmvNDUV1nXVmUhODni12B6C3gymK7ADinelnfVxJ+BdDup57UPnRVzanr1U45+bLA2IECL+9/J
ELwUyEIUzacGDUrEFpsM5rbi5ll+t9jJO86+udxMYAXncnwahFGtsctHEUBabJeRwgRa0FlN7qRw
0WmhitSXWzS0YwxWCL3yj2KCJWqhJsxkCNTnGVFuZtFaVlNIGGiXl6LK1ZJxZufTfVnW9SrejQPF
BWAMeMqK8iCEzEDqbrPxqwHvDcc/CbcwJf+kL06SWn0ZPGERQLZMTy+Vdajjz6FMNub4KSweKAYY
zeJHWEmnqJigv0jID4am/OrkD0HXXElEwIHSUa2bvRaLg2tECOdKyLX1tTD0k4E8HVOomFjbIT8h
0YdowDWW5EBxOgm5X695szYyZZR8YC2ZAM4bmIJys7FStj/86ZibWhEtZLJVxa3JVC2jEi5zTtfC
jG9o2JxCQ07cZLjW2m6npzu/5wo0gHy6XaDsBjQGvrzj1hvAnsop43tDO5CPNZF6e9Cnj54ZlZtq
8rA5sek52QPpbRszsPUBjpZrTXUD1JraPlRr05nL1KRqbY10A55paXqWmX43JZXw2mhUNOoVDQ7X
VEwIJl7FYwJnN2vYHiy4CDwY6Xjy010yEQtzL4zCa9heS0oRBe6VkoFyOro47nWl+6wxIIeSivPM
TUvo5AYtzzg+iUCCUCiVKm829a7IpPJeezRC+zAVyLb1pUVUqFvAJ1SAsN1uTl9VqXLNCOqzw1dx
ZkoSD9fIFpdO6oN40dEC2sMpze2+ti1WSaN/dgkP1d2Mkp3Rloi0b1EkeTwZy09PFbsDb0TPVnxR
QnCYI3n28GEOJPGGhKMMMmKNKDQzDtWI5Gmu3FmEHwd2gJgNtbHV1DvCFDtmvlhhAjsuKdbGJLWq
CM6NYlf2Z7WBM8W07lX2KVk+xFaA9ZS12Y9rgJL4uYx8m5mi3evxvpG1fci0Z85q33DxDMleiMoK
iUaNXgCw4fJt2Arsjddakd7KEjS1iJ0eKZecpa5JPt8vIhsp3yVaCiIXK1CiHk32LosTr6bvNei9
xEL7+R4xs9mXeqQ1yGXw8PiUGS3rbCjFtIq6G64Fradb1yOUmqE6WZ5gcWPSf8vxAbehE3SHqHEG
SjZ8eNpjxV89C1dhxJiqjIe5qN2oHs/NEjwScGGobwqEkgpdRIub2XjtB+HFSof3GsFXSeuvNo99
7IPIHRDapcORZmhEfJ1Qphu1+KgLdiVBsdDExyhVDFktiB86OfACIQTl3bDJ5z65QyXuJYT/vf9q
qsx2YIWYo1uKKKmFN8VelzZUVHGqpxlkVX4WHp4i/iP23jc4jqn2iIO4tiITZSelK40eNH5xCZXM
2GPUEuHtsqKnJHHosVTW5uWuV5JqWxY9AkYWLiMUnMb4XM6/OM/XqX1Rk2ojIrTq8vpbrnF2EdJE
RCEluJmO2kTejWTNx0JjWPjEEq/eP0RuJbO5+CXTDRNM0yw1kQaEij3Cx+EjLgt4gpojSPLvacro
9+59tHBt+kyb9GHGyPrrPNjn2XVUPi0Sx5bAKBVVbB95goARZWkwtuw1vjslqG+vxhh6y20TzA03
dlKAse0pOmF95dmJ1dcmD55Z2VBhkbwO24dCYsoDPqoNA48MIAm3QX4SrLMw0qQdqahezbTZVg2u
eYQkQfIpMRzXNskgehVZJD3FRGx3kfra5SxMVQOn4Z3pxG0+u5g0glDEPUdlRI9sEARz/lOW3+mk
I43pV9NoUN2FWmwBv8suEdDMWGj2Ai3xGn0Wplz/ZaiPITHhxCBjo13J0kBEMEH6Xls5djLNbXiS
DdNcyQItenRUGtEpDggElpBKJQk0SgXhwe6irTy3jo6tugVV2R7ZMrzejN1wpuwSHkuwIj343tYd
qO+E+Kb77MosVcXpI3LxP3VCMIxWOUUhEnyYpm0RAtKMb5pvwxBY+uR1LPFOKrUFVeYmQt9R/83J
RqB+kqJ570zoQuSAaAmii08nPK1RTlKzV9Hnfxec2h7b1thUe72dmA/wrQ7l3gpuasOYWfmjTmtG
PiJpyK4aboo02BvpZC+BlcRYIQSQyDk7/BBxrRCKfmSvOXYedj5RL6hxM9iQtL68t+Ob3koedw1t
BTeGcKejWkc0iuD5PsQS0+8+GYlgYYwXdkY+7oUk3GdR64YxhVOUT35pmykeUKRFjGLlIYngRo09
jnQ+lNTmr+QswTxecuG1jzu7Lujph9bGLFjrhy1VglXV5JuYRVAV6acuTuVIRymFw6DtDoU/Yd+B
vstUntakSGSwwcifRREcpNg6WGHrBAGD7ivEqVpNnguLYEA9NYuwH5VBdpSQGhMtihrrcvpoBuMt
DhI6O5xcIlXGwNIXBXw31xTnDLpy+LIavNt6FxKYwKIr6ZyUifU3+PjnhWBY6eO2Y68vuJNHeke6
ABGrf69eKZwpDR7KBfsdSUh33vyouBLiTIQ4U4svSrYYFCSi7/NL0ZMKqsV0akoxkUgFh2tkMm5G
m208ctNAml5QDZW8nkJoCHiImYHgmYW0tING2U5duo8yxfOn6kMfj30KDTKyNsxxqizRLcI/WouG
2DlGhgF9orCrkAVyJke5R0tB0aiq71M2XGi99UAyFAgbzczYbZz9vv4IOQfEZV7Xidc0rfY8zI6p
RPYwabum8+GEokrwIdwhtmh6meqxoh6MkBiIYZqC8RFQkcOoVfGGjNdSqSYzyF0vWQVldmJxgD+W
vVYsqSwy7NVDd9A06r4+7p9mAQEMm5IiQShkQJRWak7jZtMOmPl/R5T2hF6pFbQrBT5zzc/1w7/l
CPO2cXycHTKix4F8gdtss0TQTULwVb9W2CYU+gRG8LGcC1lBTYdsVUw3NafUkvDw6SzHLH4h7oCi
fNW4QZIk2CRVvmkXJFuhU7FhkHl2HQTVblV8SiKFVdkp5MnmzhoX0gDu8EzzdzrxNKMuGjX1Qj/b
JnkGSxOXBPMK+d9p9JQJyfPE5OAAmwUDXIXRSfNuK7IRZmnHhLriiGZMJZPFQQlLZ7pojLLwh2sY
UqRp/83ouE8UHsX2Q1vAULXvSsW8KaffJXMYr7JWvBUl2sFQOIeETzx8iYWWIzJrp2MFQ+Au0RQc
nui6VqIBRORdFq3rErngOqrDLRuuzSY7Z4YTUq0J4/CFM+Ij5kt4WsSMuj6dxIuMtDbXj2JQbD0O
ZrkgEd1MQUPchAeYrT+kT4Qa6cacMKKTrVZg+WVckogijvzeF908wiIVpW8WYzOKiCFaPeEvxk7w
WKQTP62/Yk3NMhY14sx/SGSE3bCd4eDwwK1pEOCWJB2ZcWta7vSwHPaK8D2jbhV8xa0bVKcBrRUW
rnTFkBduKcN0E+Gl+PQ/esgS92aFPYJKSLfV08VVZsgMMNvmzGBlzSlwzOGIPkkpBlcffBqxk5Qc
suqSpG8knwTqcvHHbBUFoqdBrafnRYogOKqq0Ssmr8KQ13ht4+b1PQBRV6U7nlH6EAilWBlNJHJZ
yaoBg64+ylNm1wynn89NecnQAX4N/kvEy7t8S9IEOupPnT/20jcScWChyTZ8RT5Yu1SSKG/qr/i3
qmzDbV/rblms5NqZG3s+ByfDZPE9qKrD01rSADDp8oY2b9oDAACHxXbKb9gjc+ltytyR2IA2GlQA
KF8evvWZ/NCufxrpHH+TeIDxn91CgDAVvwcQYQeHIXuxMywZNS7g/gUrY/M7zofql3ES7Y88rllb
m/AlBwLXnakijeiWQYKjhOTTZFT9Maux5rGGFG5CE4Fd0t+mG41NG6UDi0SxFaJuhQm3bDZ5c5XV
OzF9B3kCzwD4gioQ0GN6Z/K82hrYMt6Hed0Uf/qkYzne53QtMwxVq+XmEnY1sta5cTvl3rZPaT5l
tCua8lTBP2nsQd93EW3VYl/lNqOVFw6uENv+77SlsFYxhwjunGudob93F3BmFfI/Nr+tdo8962eJ
zgIW8VV+zJy23+hfHWzvYRV6wWd8QdZ/ibm5GSS74S1b4MP8Hv8SOr9QpJ7wAZQcz0qyKH1tDAD0
qtOg6cAyvJmdYXZZPQklJAgKhOLYeJBjrqEMBeaGlFAvkc2utTfSlnatD64e/laDpzHikfoOc4bw
H/db/EWY1uoXUiThXDKbvbMJdEJcB+hRya1l8upkMx8YguOwNvyqf+ZWr0F47GkJWPd5oNuAGhui
73Bt3xsA6KyyjUNIj3UNz+2qtq5ifJHVN95V/s0olqyrKwQfiuLi0rEzZuiZDj4rylf+o7jF/ZYX
abBVjC1toYDp1jTwkaVeBw5kM3tLtxzKC51QgAaAfb976iBQlkxYc+Mf8gLpGCIKdA3kbnhMkWFR
zqNNANwqdLrYZnfEc0UPmD6rgSehfrO6E4MraFC1mjeN1za7YpLSISzj3STmh8weOxWKmFcTcuQ1
f6fFggkNr+4CEgtd8zPu1/IrcrdD8MEa8IXQQnxPXv0L5VOcJYx0vqJQxj5t/qCARlGL7PdI7wGb
BJY4C1cvsROQMsyRTUhF1Y5+qfhzzNm2dmlSc5LqLcwbuldA4zkJ0PFLnkqY35w3hjjSS9xVgWd8
0UoroKAsTnnOGEhDmzmv2+ZkwDKCr3C16PTTR9h8z2/qci2IoAJ9gxSQt8XAc6QJ+WY5vCGNhrfo
35zQV9qkmNLAXHwv1jprrWoMS30d3yT61qOw/45f0NIeAeXTJLO5c0qTM5aS92qn2UUpt/w5vV/c
jtY6j131/FnbTf0sV++oCzzrOtP2JOXF/CAtN0P+lkOOioN3hAYU9Ty66t8goUgBaXBD0nqj10Jz
/429EZye6YRfyNFL4kxAElhzR2c+WWxJyorpRBipENGcxObY0hPfyNo2OVP0+tTk58CIPy44Q5Ng
NDDBYz74b//Qqbg2GbIB/JeREYmdL5G0Z/qb+gMRvbjpeoQlR9IZei91sY8/KbqN/gnR6PTefatP
6dFfCQPr2yh6CQUPUvyNsoUZGFxm9d76pyG+GQAXluneK3pdFBnCzXQIp43Zb3fGtl36yQI4nZZ1
gNHx6tm6zSf9GbxH8Up/EjtW3ngSgiMRTMngTOwjaJzZmBidc0OPkwPBoHB8G6k7482c1hXSH/r+
WNHIbVnG+ORP/qB+YJ2mBYbBeK8BYKTYUG5Jx8t8l0mId1FhYM7EUAJQMXTlp6nZcKiwwowAVZ5B
zx25mg6ouhuk8Ki+oGJt5R8DEoxAy36NoMkmYemeiXpZGDepI12NLUgO84XyNBoFbir6xnDzwN/t
l1BgsC3Itl+Eb/4OxpE8bOlY05hW9N2knojViJhpeGNMIHXkiYYKldwhMIl0sVIvubzC8KQlgoNW
eBuHT/O7g7Sp78myqvFFuoXLNPEFXxm/RUcWvPktXDeLlwP6HutH6NsYs+gKFM8aj/mfhfQeye1f
8J4WNhFiRz1j134ieMlP0qcgbWtrDUFnxny06H7ZtaN7aNI9JHl0QHWFp/ATXRoEXnHp3VsitwC+
PnID7DC/1YWWf36bPyov8eTgluCLLI8jWmqxnJAvnTQgN+G+by7TBf0BphM6/4zYyujhI/x9QyKA
oIXzA6wtovqaeTLs+fAsC14k7XXlBLNQjW1kCcqNPoy+YZZ2FsDMUzzMEi3dCtrF9VpCVyWsYva0
zia38S+LFT85Z9Tr0EtRqLimF2KaqroEeJxTAEh0bc9aZMvgL5oNsTrVxxktrX/UmYenXbAduvG9
/y4PIoACXAfMS0Dwxk3jaYXHnA5mkLM6JNjA0eEQ3mxZf1qshiUCMJacoUaJvEI+kq0FdrNsTfom
NZtkaWmyQlnPCD9v85rRXbaodkKzcfzeQ9w8kHbT6+fz5aXLekOU76uoW0MnxYHLxgJ9BjIa3l38
p7Ddsw/E4hqGe9Ut6DkRSSUnoGmm5KBMkbBeYyBFXs10J+TRqodmmlwDKY6xz3b0N1h0p3iDvxnm
hrmhN0jjPUHjfZEOlGSbVXdET6KtzU3xml1RLoZcLOnMwqwyZVTr0bgK8EaOHDz6FagKiDLY4mo0
Ewnz0pxqGSP6b+AXtVuiPtSU5b78A2nLY4wOPqNzoy3ONB7TGhFnBWbBOSVIF3CkMLwZUNI5k0lF
HUs4tHDkJ1cjsQCm4KI2AHEDaQoOERinjDYBkbIHPyjsX83xFOHskjeQUC2EepKnA+9EQqi8Q41p
wpPBi/8UmuMAwjL0djay+pJqJ1nwPfFGW9jNW8z2TvWCiSx1cARQeMZFMHnLGAHb+C0uA8UsVqSX
5GCAVAwZmkHGQFy6Q3OfQFxCCsSrgWVBbh3mS3CJSTEst4lsEm8+mr/IZtglaPhThQFeCE1tTjfI
LYFfbRcbLc99iMRw+mdIsNbGQ3cnz9riwjMoxpxBVctICn/no/Egv8tPqRsz5cgZT/NnguGTOMfk
PnUmVoff+VNjgALMJ+nYS8dOhvVzALxVqAe1tSkYwj7ju9RhGcd7y5LcPMc/Mj8Unp9NvxZImGwF
23+xAPjMQ/PEGCGTAX3kv9iJLoBkUZBQQWCm2QDdhDISUMTUqdO/Wro2za6czg3LB/pZgEEU+75b
5Iz0QqFBoKbd4xzUAF7TJ+gXei3U2+oCjK2jHi2wnjKkQVkeL+4lxnhTeXinxCa/DN9cQraC5cwt
4f96OrMulg+ZIPN7zrbCR0sSvh53w7f6AisTMF8NX2EVnhW8fdT23pAiyS+NtLnJ3w1RKjoWynGZ
7aEtzYMj9lOsm7jzUUUMt+qKPsl4a05s4KIdPoUFTGh96k/lk0qH8duegKB402scbLRldmv51pBD
r3RE09CAG2InttALIjnClLW0LGfd0xO/C9WevgfUz8XKJOHBTlI73Fh1w92wmhtH+wsDx39O0FLh
lhmCnfzMs539mLPT3voP5bf90N0KT8knbpd+XuNGK2ZnfkARxvk73cFlM6mwH1bKvUD2e7d+cP5G
gC5WibAh82hclTjX5V3bbf0K0n5+lV5TJFon/jkhBg7ZVVUu4VntZr/xBobfbYB2xcQiaUlqsmN4
Rs6WNN4CCl03UHWBR2LiwlMvbzN/u1xTNnE+OS5hrUGi8CmHdjLt5Q26Eyp5K92xXgtUlCu2/3zX
3sR+XZ/6T2zJy0G0eGJLPspjuHfRhkrJpzESF7CPJ++FT4cL16g9P4A/TS84fAlUWnMjPcZiO38K
ZC8PnfXkUSgb4o4er9BP03oDa897KULuE8nu8FOcy+qA/w/A18CeskpIwX+b2AGCQvTEuaIeQvlr
onT+8UJUpGbVtlaxdhe2aAPeYB9Gxc7w7JhGb2ojuof3UrJ8bU0syMwsshihCp5kT5sEkuWRB+SR
5ZvuWgDRjeA0RIlXPSTVLj6lA3UGxL5q6tYEpncdJDVR7GfFskftgaGDgDRR+b7AE7LH82TjhKHP
+4yh21sr1cIypNsyqKG63wkx7s+v9pJ+EyGH1p/IQigI29rHPSf9JDns0wNKB+mP4lql2bg8m8EF
nD0NLznrImK7pVyJKr4l4ocu8Eu8irpzqF4Lxs6REDQvCOnYWnAwNQzVw0LHX5QK8tIO6GO6xCds
S0vcvUc2KgUrWLQpyl2G2iY4WG2YTou5J/gTmI27AAK6Ez8QZhv6Iiq2X8OR1g/ldxCGpCsvjIzV
LAdZHozkf8Jf/0pt6GIikGtcn+EFz2We+M9wZG/m5HDxGPvwKnyx6WY7ddrhyNJkW/wVoCCWlNIZ
dC8wDvMLVlX3AUlDuivQ3u76J7ZIyx0Ykc7mO77ULDafYfCY7zCzhs/uRP2EwAyczN/MvsIC/dTO
Ec6MZWyxykgOhp2ZLtftr/zpPsRj/dP/cA2HY3oWj/onpi8DYxqBNiDVB6i4H2om/T46CbqNK4yZ
hOvygHY1uVl7lsit+kexI+0RQLlhv3rOhis47TshD/NtrVXx91Oxf2wtigjF6oVclsjDsIjk7HFD
LUyhFNaAaHnJn1jjSdLODz6fDhrvxngY6hhMNf7Fl2bZnNIf1JPLIstRFywJZJjr6AsrciSsUfx7
5TPeURign6q9oxy8MS9o2vXsGhQKqapn3BoGtX3Cs02uU5xdt4gDaYnx6AuXHH/1ZOdLnrBuHvEP
sVH3R3aNffWWIzjXieyojtkBigMcBcxFUVfanonaiFdXjGvbp8I7dtBbz0QFd3iy1F46A40t2ty+
wj8BdovXfU1noHP3G2qm4R3dVkk1G/jcv72jfDMJx7FNMDz7yDlH+0fIpb2RPlukJ0uuDrH4mygq
OhKnMzQRyh2aSVYokOn+s33hvqTdzF8AT0a3GTC3mJ8V7rgxAzbGHgJJg15pQ+feAHJBhFhvhUtj
XqmVFG+KdaN+0gAuYSYHgojBLfY1dmZjA+mR5Zd0qnxSYq0eonBBBTfXds8YKIV0bV19Wb2b04eG
IOdVrrprTuq0ln4tHo6P8kpMnOPYh+V1nt7io7hVnvnslO9hzRPAUh9dGU/vU/1kQhtugS3tJ2SW
1DIsKoqIK0QTDAVMy+JA4yk+Wd3fghlmr7SWmsuKcwNzTmWXv6kvpo8ku6HuADiU5y3r30MU37GN
oJXolOTHvOc8M440UQEboOdwkhULGSzN3PiiKRyEfqyY9xx4KkOgpK/sF/sxSRTzh+kyM6JW4u+5
+CRsTvaLf5lIlbA+pImkH7E7A777H0vntdw4smzRL0IEvHmlAb0VKVJ6QVBqCt57fP1ZNffGOT2j
UVOiQaEqc+c2GSjDEkWF1r+FlB7LShn7pSS9yPIzvZv6USfe+NQhjWKkjt0HmNY9+GCAh+0OMZFs
Ksxw9DVeqD4WmW/HuXkUQETy+dilmefxzWWmKG8xknyXB2z2Btxc2hNQSo4mN0zOaoxbwCaZ9ul4
AwJnjzLHlfXge2JyJi+w9bO826TfA0YeUFAYnBEEOa2r3gWI51Wlw8ZHny6Iq7i+tXBocDTBwK8t
r0hmiBP9VygsfLRtTLRBTfCLAlEH0ZEJzwG9SA78U8ZsVEcVNc8PCimCBCjk65FCVob5gNSxeBHV
SNz12fph2As4hkJ3ZOYFK2cvKBv4cdhs+UJB4oRfdEwd5x7zj2t09i7N4FZ741i78L0FqHvPL8qN
wwejeXuJ2jK/E/A2/Ug2ZxF+9kdfJORphBKZcxxxEF+qZzyYqZHMGzgmhCvSUU6odkUmEUWtqu1T
WjIqnSUFGMxXmir4XgIOIMTgU3srGPn4e5j78XPcSxf77H01W6T66hljqaA+mrIw9caORljwAx5N
N8/Z90WLcTv9BWO3GNOUZPhs4091uKk6fg9H7YG+SyL4A5nbuGJNtYCD9FKFy3kkAiZp7ghC+dKg
2UMyIIGB1Cny2ygwGdelzDSx8KByowch+oCxAz/0VNMfkC4oc5xw2p1PgO6NbFsHTsMuYYK3bN/t
e0IyD1ESCyFChns0ch9qvzZ++Pz5KG3GeWsDBrmLCBR1GNtvicwU5du8XsWc8AylVxGOQQrPiG/V
bJO4N0zPFvw33tjEey9v04zvhPSepF7yExoyOkQqu4SQXoU+TnwPo2l+i5CNohSnTAznTMBXfk9/
vaAwCYJ9fajfzB1i41h9TY/bjWxOzgI0BMUP7btymaEInj3wmGZr/1T35u6lzbcQMmc0/PRF4o+O
vQuTpgV+kgSLdEvca/m8UJ2HmyOX+IjR87zcaPMlZok8EDranGAcckP0PVqh7XDEPx4jXrBn9Djh
Gb8BdDjy4r//zXjEvDsI45V+h8BJ4Eav+p9FwMwJy7FJ3ibGVkLPBk1EKz8CNCQLWO5QtoARrL1x
dbRN218Mc9s8UhplCMvYbdcgRsQyvwvvi268vuPPGPcHPT5P+FiRl+otBu8LrYpJ9qU4Ta5YimXl
ctDX9ri6sVdF8QnuM/cX/lBr2Jgzrjk7BTcEdq1LArEhXbLI2KmTWyP68Hv1YVhbdgno5WwX2gOY
HgYldCwvxqmTS46BU29Ahv9msyjyJwmjsfkxMswwPvxizjv3XHYyYtv7/jSB9vkPNVyL+dRdDT8s
Yz3QZnJQUyrSKq3V7NcC0EnQddY58CmaLevP6Z6FtpjY9BYjtnjLk0npcCjvxVeOicaufQ+E9BIk
K6RJs6HYoltC3o+hvnnD/zX54UxoWyLQRSSmH6+mR4NGCOqR9tFlm2onHb29dMRFmG+rG8Z0m+SV
Tq49usOn9tlQlyP3wY45kQ9OuMHNn2MX1WB8Z+0RoJNduf107UPj9KIowfyiQvsgMVu5CHwhqB4c
PxzBA/XXtu++KkyDOC+OmMCg9Iv+pHd05QghT2tlfAdHOoo15wkM3o6TeFzVwT+PprnxFthh2F2y
GsN/6dwDn9tM2gttD0obdrHyDqatUN5h5sYxo3cHmKg1iS5zHw0d9t5IaNth0crkvt8Y+LDr9Yj9
UOxiCxt9GiZVCGmdwVYbPtHraDDUduqLXgrfCzDqUbhVDLQbd498hW5pf9nCzRhHT3xAn3bMwet9
DYC7jBhAaBDGVEwSfsoSmwfO8f5N2VwMe7N/ytj2eNiRLX1jEX10xipFSathnLPDGZCBLvHvXAfc
YoqH2BorZK3+Vv3iLZNSAqaOEyFdFvs5DJl1BY6N7ToNqYZULYf1fCY8kwZ/jHZEhZhf9q1A7eTg
qzWDfIkOEDz1WoDzL+UzwLx8zqDpu54xZ6fGOEXyXd2/t9Km0MD3TnL+koplfLBDMtvphaR3D8H6
kfprA3CQUQg+/4gNgIzxs0tPynCKsY3zryE0vQeqHkB0YiwAfXgmMfFzix/WSoTIjrfUfUX5JuLd
7ux//gqVix/+k47Ydk/tmeVT6x+pvUz9N6D73DbOEuFuKG4p53QSW7pLVxOrOCKdZ20W+ChY9gPe
KykyPXV5tPQFvIc1d7jnN1K8YK/CpE8fqEL9jaA8s7I4OL7zC7t69aFkzwb7D6bnOhU9zcuPyj5c
P4xmhwyEbgSqqHkYoZL3xFdDIqAr0YM/G6oVlOQ5lIN0WCuOKyQoKvfziAGUyUwOw9+g3dVvc/gK
cAfBc5X5NGoWq/noig16vWBf4cdA1UFuIDNMzaWiRm35SW9KLeInC4mcCewsSC4cNiSOc4ePbznY
krUxbn0i9WLyi3l9EyXXqWgwCPzGPzUxCAt48wW53Mq07zCYHy9sUIY0Hz6GdO930AjpsV1aQzJo
OVjgjqikjwAqSAvOkk75afq/0P+wHv0EhQEaDdJEqndNF41e2Av9FKHwuOXquGQJmBbh1fBAkUfb
2ahL39kzUK2Q3DOloZJjnrqDHeGqwZpCHOYd9nmix/wVsh4qHHYilY4cUaU357l46alG1JLQlgnb
CRZ/hcMwIXOYxYdkHeObQrEGq5K8YqEfzd9D9kT4DwQbudOOqHv6azs50oXiHoHrhMNUV2QQo0GF
FQix/AvEVbK/JJzg6Pi6U/bBA6HV4ydDI0OrTIvLF2a3VG/yk4EI7jccMD9YV1KKOF82NqEQU6my
BNrEjoopI7lZlCDOJy9USyF/L4Bxc39TGlTdK6VY/saHiqE+cylvR9Wb8TO/SnwpI3b9ncF/ZeOe
epqNRB02kBuohgkEseYeAyVKoJgQFmRm4z4nV+DNFinh5mSLqSAyh3uirylAyXyBZmCtqcH14t5N
V2DkqsW5sOeycbhjenuThr2sH1smHXy+LVY8Ezt8MoLzh2DkzNO4AhAnuGIEyXlkNy+mU3ZD3JHa
jzhZSvra4kOWE7fErQlLB0Kpq60KPx/2XDhv9vEjOGOyvFXvzQ+3I3MBNJqKNbNUAnkJdpLwfai/
pHn/BSzovFC1VT9YJw2o4b4tsYGi58eSxshWpfNDBcPZhPsVa6AAyEqf9Bnww3UKeCqTiJiEBTbw
rPQMagC3GEC3kAQ9kYwERE3qu7BY1enW17cjUyB6enwuv1ko+JVwxIwdOjHKiI1lzTjQ0J6iQuKm
wn8TDEKwnR4By2FvnXpA1ll2syaXKJicQJyHwkenZUz+BY+8BJShpOR6wDeY5x/5h9SevJhlyl8v
f1lnafDuhk8mjKQEYD8KBBOf/18fpoz/oLlDniHdu19RrZR049z9eD/QHvB67Ju2KjdEYW2z+sGA
XMbgF8eHac8PSNkzSG8h8CHOIvBeEL9JMCtDN7IR2+C3KphFMjMsm1jI3AQHcxCoGJB87z+dyV1a
YPP2V6V3eHwlGWd5f4lhNgK5GmtBzKfoclIT8Nn5E1Sf/F1TzgTkn4q2YqeO8U1i71TSC6Q/DIfz
6TZk5ZnBi3Dk1mLSizxOQ4fQ1QrIMEamOnXnwG7mug3I5gTXBmGKU0pL/R1ksCcAF3vpOgb/dFHU
A/r5YCUxm1iOnEZyln6qzZ2G7M204gOCtRf6i7KWABQ/E704ZAMgbhvuBYms9qjt8aIL8PIq/dVU
AvbJp474HQbVb+PQfZoEIkawZJhc51ELa49z1UEO7sHArEbiOsCr4wZ56avPXkP9f3woPCOs5qxh
gw67oYRJaXFUhygOBmitHWyx1mOU12Pw/G2k2OnX/7rx06rMecBsAfHaoi2DQ5se4cXOrcJctsB6
wz/N/+zF5VQQVa/ynh6AH1nEyzRdeuNa0ZmC3DzvY0y6ZTOpm1plWj7WO1lDAA0vBJ6hA99UU2e3
MYOpsCTlUk23ELQgPXq2v6mtyg1k70+rN8Mw7ie1wja/dItMXnUopzng/B4WU4SjG1aYrcWy1++o
syiWTArAA/Fz/l8H00JQwnKLG3bKzsW/XNf2yg3yOnA2oFAw3frp3k53JyuP0cTIP9hYtCtXW6Eh
bRgp++apyKCsgRkHLV7pQ/soI+0Qa7xudZtipJgUxiaJpr+M4GCVmU7ZYbHDqWIa0baLpXMIOcnH
sN+20+3oI9brtEtqmte+Mq+J47ho+jjh16P+tCSdvrxHvuR5eBj4pGn7armUGJ9k1h3q2ywymCdM
GcJqf9NJEEzq4Vu19dPos6bDW8t9o0J4q5B6JFV1suJrIbtwCP+cmJXkISMgJzSDts2yrSgnWMet
UPly2EAaqr8yld/TCQ64qM1N7zuwwLI/TeldO3+6Eqwl6j0Q0KqJ1mlG/pXXr2XKAd8jibC+O8hP
awtlrb2tdQE6EPRbbgOPGt3Bh6WH1YuDPoDe5HFOdMtIhR40ltuB4VXrDbNqYFw4kR2q1xvTyxca
NMVhfHdjA7IT4TRoHnVG8V2UfmaatFBKuKCQFweDZARye1CfJ4wo+2zlh+QZI0bsuxCNKqZWTnqK
2fFT1IJJi/Qrhi6ERhPpUSWprzDhyZOmXtkUgLmSoaUAbvdAksrw1H+nDgOewUWgZJCiHVXkTit7
AwpvKBFbEaCqLiS6/A7ZLJazDfJYDUWi0tNAEuwnaPI13oRp0x81jxL2mRkY/4N6I2vCQ9ScSN7D
BESXv4VCoEp1twOcInsFoH50Tk72mftbsZmJj6seL2LhC94+koZUMw6SMiwbZvA11pHOhHlpP54c
KYLh+O0XFZbdvenPBw2rEKhH4uLnxkCVuPTqb0ytKrN0PeUEWVJPXxaucAHgW6t99BEOuea3r3Wr
MdKWMmqbpoo3Y4FrIHFTHgSzInL9hjDjEMuz+qIQ4lHS4NbVQcoQ/PR4RoTjmQezfR8Qa1kkEVkq
KcPQYOXPHphSgiN6HqXPhORK5I0Y1mkXJYyRhlEj0oUzhfUZwTUkkgGcjka7g4K6Skb2orRdo+8F
YB1mWia53OsGymBZ6Zdaw2Xty23NaMjhBXBODf076NFk2OynHGTROyuYfSCNC1MKHzqtLFBXGjMG
lnqhMM6MM/R/7CgEhgnGX791Sm+h0nakJXxJNpi6ZVDK32TypvD8z5r7xVTw3Db2kbRqHO2uINyO
2NPHnjMfnoNigGWb4dHXi7UTYhHDxStCTuppoF2n2klHAtXBOLR7zBbqEOkzTleWp+OFf9PkkX2e
ulqbsOPQ5jXKygqrowMMzeZKRF+YuoNomHVLx491fOrd3rHWIfE848IvcJWehS+87B/yhabCSucw
FOMa6dzbKU6DzZBjV6Uu7E87h62wcURtn+JQbkO5XQzJqcK1zSb5YeUkCK5hoS9o/CnaTGUzMU4J
/8WMsdp4Z+FSYu/L8GxanyNqDmJ5tGtLNFl+s8YTLp+h885E6A6ZVL5gHbg1CWf449ouPgaAt2Aj
eXcwmSbqB1DZFqsSzEQp77rsQmIeRpSev45h3GcXrSHLpUQRAypeNdyKR7ZnSI5qj6HEsSg8sqnw
8lF3/JfMBmc38qIUqEyEcQ/hEwE2KR1jhwHHOQ2GVw0+kWNEm2D7uEZWpqyzElNhGzHsSmk2gxjz
ds8AhpmmaFg1hIjt8WVh089y4rhwx8nkZNnj+ERYbrtzUGnp9I+QlJgpytEHcsqAupS+b+zvaoxY
FWKufR0pmzOMvyDB4DqvwpsRrGCrM9Fw2bi5QBXzj4N3p+UeksdA7sn0zt+Njgu1E8HRN92YWSwr
R9L/xMaQN9/APwFWiWyU8rTqCfryZG4LJgOtdkDAOfjyVuJ+gvdsYLfe5s1MYv1bsQTSo7+G7izJ
4VXccSr7UFUlP37KlmyT1Gvr6za1gHeZKwQapcjOj+NLYybrgoNDHEJZx7QpEozakVoD3hKCS4XN
ECB00I0PiChRycico0u82BCago+HYt+TglZXYC1sM0GARNDVo78ISmLhILHalMGfNe1K9eSY2SYw
WcAaGybwtjjkFRaCCad20JaqpvOocWlaDKZBVmIGaey6E4qjKbj2knUrmTYwXyJMfYCsg/cx67ae
69fkpp3yn/CU77oEe/v8os5RHl4Jfo7AXKwZ42LYzKQeUdc8rbPk5i92BiweJniEh/C7wdx2DyJ7
VFlF+ZIAnPwqv/s75ajxg/0pCjqmGDhcAwVBFHiMfzpw8yrYa2ft5v8lKyY2hG6jFFiZ3+q1gVtm
zfzFhHcLEx1o5jgmc6Tg7riqJJejR76OACxr/2P6Kt7VC2cGHKfflWsSOmD90/qZw/ine0pu+SN9
ZU9GtNfggi/Trtgm3+UjgTG8Ke7R/I9R0KOd7dDenfDyfDQLCxL2DPUbSAAk0AFzLaq8JSx6AkX8
XXGKbv32WW3qFTY+s+cP7vjY0fnf5vzb2J0NMDERqUj1OOcuvPXEnt2SM+yMm3oZr7mYHv7mnzGY
YfUVciHsufVMNipRYPrGOwOWc+7gbMV6484U0TWMQRjRvrma9M8eoPsCbhXU5G8+/xG5zj49had0
l+2dZ3MSVqCb+IqN9bJ+TU/7YvwOv/Er+Iczjog6FAEG/oameZ6drWcAj+dD4s0yz8b3GOPHbDFA
HMbCf+24+pyslRWUpjVjc6ibsBHWvFtjR+e7ICBoVgPJwHrd5heKDdfasU7nN3Y3ymL28kN6CS/l
t/EjHG3TWW1eHUwtns0L9kb/C3h8Dr1rmV8hMIUQc7Gx3BHcBrqVE4DBZK7/z1WlnbGPcivSAky7
5JEerF28Cz4i8AjIn18gVPAhSaChKAEopB1kV0nvFikA+GBBa1bv+qeO7Y/qQgvu7xa2rBd6+EO6
5aMuPjDmtwAyFnAA9Fd4nfbVuf7m7o4RJvkewV6QsqzBnqct4TTEkHst0i5OR6Gn0lHXWsTPaTsY
9NIe45VZ/qKKngNF/GmnkWFhsmFMMc5GDrJ5/9Pv0I7hoQ55ciEfk333lY9cLgg2y+IcbCSX4f4O
I98fsA0+D6KJT8Fnv58uEaJ2GnJog49qCZwI5NrMAIbg7v7zvphm4KYJZ458Hw5SQgmys1I1aEi9
rR9RoEx5vMmDR6f/xLXhpihAc+552nNT44naTy/EdAtKv5QNS13RXR+VahTp6wAf/GCUFxHQv8op
0DPnngyYeebZoB8nt9ZxoyG8jZMxpwkyoAeKI1/skKME93bUVwXNbVp/i/2IPUxIgT2fVFN+oYPJ
rnR38PKgx+S0aziC7GNyl7q5zKy/2Rv2JgpWmvnZNR/cE7kPXa3BKFel+G//lUdTgkEbinPPqg7i
nxB1xtzH6wmeaBKsKfiHjape4k5zy4GwjQaNNLmQyg+NfxDhZtvRo/OhWqh6PML0BPOdD7DCcVww
tx8M7lrOsBl9L2R0Jn1nxhpMG/sXrFZaYcY8zQkAqF6ppHzoM8iCgABMMdpuUcCUbT7yZFdjvEok
ib0lfQlEsLaO8fiVpus2R1A4p9IGvQFtYKVqBI2RvpcdwvRTtR6hfDOG8+RttGk3cox1Jw/T6Wbn
1Dul3tkdEDD1WFtcFHkVeeeJ3RGrZOYIxEyog4hRg53e3+Efxsmm/VTDw1Af8isF30C2zybfwgwI
vsY/869OVqCJmOJ2IUFPAECCFmb/k4srw1Q7JQhTBThzFpONWY609hDwahAajf43b2R3aj2sfYo1
Nda/lNrVD1fJhJKoGPEJZ2xaYZaOSEG1SAUfx1kpgTKwxCRsTrCnAvoQpCAfhAqY+ta1RIyu0UCX
retha46GlClV4FK/DRi/aPPC4CKuHXGzHxtpx/BnbBAhjcH3BE3HZ7cd/I3S3QwV2gHGvZY+cCjC
Ehwktx3apeKRYKKHa7P33VY9aHKwDLOOTWa0rdmI4FxdDOVhpCMx9W2aUuim4yZXyS9jflDF6CWx
KKj6YDk5tVsN/LsvEdJjfYf6JbJ+KzVynTZwNWSZmYNGRZ33GDVJMkNDxH5WkW99Gz84E95JQGWv
vy3Gs0MKFIWeyYdYE/DQgT9V88TPqFW28rRGvqt6+yC/q8ZTGXgjhEluY5jcWFjiDE+PHxz8a1M/
fe0mW89Jesn+IaiXEmkBhG0FK3s68fsqYy+W0bRVy+uEqZocHsbgwN/RJiPRITaNO7jEpCy/qsL/
4t2nP0CyRrkNvacVYbVZMU+DR0hC0ER8AYbS+QjgEKz45bV8muK73F55Xba65QVaDaZfL/F6vJfS
4YDZPiMYOpp0SsNnV2MtvWbeJrRB5Yk3YEgub7gDCWFK3wKQrAzvpsOCVteMBExywnUXtxq+nkq0
hbiQYM2jzof0QIAcY0jL2FJ+MzpIFpR7/rSl1POZmOBxZrnIkcD8NQpiw3iJeroot9jS8Ssr+YKd
mMmkuYDJTT3oFBtg2TJ8SvY6Kk9p9TZBIrMCHzZQapUMCC3n6oVoXNLv9qWT4CS96uanNl0+gFoF
HMgYQSUgyF1FBELozePcm/nBQRNyT0ZYMX8KTo4hZGJwUuRiGfR4aPG2Eu8Fvr6UUQyzimBoYoVg
DgvxZCFqganU5qn0aKtq0YTBzoSkp9Afqgb2PyUiVgZ9DSVLxaRJ1Z8Ns51hXzIYw+EhW8aTi3lS
15465iB4vspbD02+utXwq8mAK9y0uhZ0klge1EuEtyLqYItuqIRgnzxN2Cf4MSKYKJeGuc+IetPW
PJzH2sQOQKlR36VTEZpxCZgSlAAx4tpBXB3fMH2bBzYqKMPH6MBnSpweX/DQNHiyBLhWtY1x6PT2
ulML9aDtT/i5YHAlLnN76puTQV1urIuKkEB3si+jtccLBAfL9sSVF//kEhocGWI58UMBWzEdXOFC
qYtXXF/2lkJie+Hg3nIGhjif2WKZ8uysBH6aL7gxeGG8vLi7mqar+WT+uVxVlmphv3m2oFpyO4S4
xTPaYhgMeBCdEDZyxvEW+OV8h6dl/frdqR+2rMgqPDGvyYcb/thwDJJnj2+OjN/ovzg/MR6Bm9qQ
bqaL//vBy67XABkTFj4aW9glUtZeDVi3jnG9UNYybtrVW5JQO+xLY19p7A2s7FPi7ZXi6kRvMGyd
9FN63/5Ul5g4DAxLiBUBIPbZHatlRuoUJm36MiJTha4Ny7tknME9Cq8hcWiwczqWmqwWy0hIFxIP
fS/oAOsrad5qTZDmyZOwad/G3db2r1OD5jiYmdo/fkEkr71yHWZ3frE7Ttq87Ykj6ZAMePlyBAWR
7Xges0R1kzEPYguFmr5rsD8Oqo2Z7sNhW3H9CISAe57fecIKUTnIdzr1nxaq98m3Fjo2BLqJIwNh
HAZp6LqKJBqkJLCpMN8y15HF11KPcR08zOQGqZ2lE7ethR0G8A/lA+pFmkW+FistU2FaCfFYYZKz
GuG4/vSyn/peFyymiSP95VG75uglCHdsxwJLLYaSgK0DT2j0T7GVGPE1YJ7diRCd/MpyGngNlVCx
+m92J7GPlnc9fxUgqd5NSy4JKgfix3QG3spTQwehVi/xBrhVULWE6yF/Evs4hD8tfgxA/q2mgvFp
c1YtOydNpikd1fAZVn9M8Sv/Xje8CBDHYI0iz9qzMdJ+cWyINWpfpgRjGJ55TvtoSLfU23fTW3f2
bX33wrdYylAY9W0Q/nAetDGtVvcsp7vY5MRmp9o0ItDHBdF2QvmDTgjTd/vtBGgP1PXEjm7E4o7u
mfQq68C7ePVdxiv5w7eOjM16IOkcqEifntzEhGxkuF8Pn3mLLH2lTLiFHKyaFHHzEAPLB7hnGanb
ji8LOKcc744PXo5IgPp/UAiiIKREBcd0WtYXrG7VlL6zoV6NeGfYaHULISkBAx08jmcdNyHNoDSD
+o0nS8D3hKlG5JNxQyB3RvKEFu99BD0hEnAJQqJjXVN2PdvyXDb1DAZYOmLMVdXULhxg/MJAL5bi
0GtJ9wjoX8N21+v2TvxeBNbQ7YgGwDiu00R3XyoXgmqI8Xyk7V7mJaixSdULj5w7LBzDZQyhJA+G
ZUeARM+t63P3jeQlkU6x7CIOMk4KCwOFSHolwuCPvTklu4Sqokao2muea1GLWKZC5qk3602uDOeK
X/Jx4+bbU07YMMMpNgy+rbVQefm3TLhPgEIxuPIeOa19tF8MrzxcIOnd6k1uYXeobMVHJgoR3eiY
zaO+yHdJB3wBaqxSFWs9to78yQX7Yoh5K8ib8IIbwhFLxZ4ZNDs6e09JSd7plObSg4030PZm8gHX
NoAu2p7N6Zrih7gLKQCYO9bM7YmXYipuryT5dwBITvCKGoelzzQ0W3EfZM1qwOOkO0rOGlcKqzub
ye9Y7oOItBBjrZHuMybnOoZGskkoKLtzXp+N9ggMn8nXJNjjKisz50UjfmyMeWIsGiROSOx8ZFmc
JPu0OFbyMZAfwXDOk2OKjxZvWls2mEJ5gBILfhMSpzzdxjA1AISZIzHTJNWHStt3xdOmLpNAoGU/
wgNSfJ9pZuH9tMM9JmSZ2MjqIVOewKttHQZ1Sx46SDezujPVjC8cRpUQleoPJrCZhXMfA8g9ZA+m
qtZAqhJg/sH01klKdwVxYu8ZRMkvUu9QtNeoOhsq+RDb3vpJmmspHYzp2/MOhnwwjWuWbhNeX7nH
D1imnPDd3lhqGfZlP7FeY+wEP3yCRpy8vBr6O/7bNnJhdFZ9DQYSYjAGxByck+boqGtlvPrhOVQf
Wn7OSQXXb0iBRhy69eWk3Ixk0f8awlZoTlcpcTfK+B7TBZ3abkvkGbkYATPaUQd90KBJaG/cSKX8
YT2o6RmW50qPgwsWmxyebGfHMXY9+2TzQiENCrM+GCizoPjVhp+UENYBmLEjV7Q9M6/mI5L6PVwa
ydnx+rqAc2i6AuS5GM6BuX1X1SP3/3gzqbHgw9eRNxAcBtkXsy/CNnyGZUzO00jM2UMk1vu2h8dn
NCBnD0v+Tdvv0ARga6jE8Pb6dngC8UDph7l2kN3T9HfAu9QafyOsoRnw14JypK7bcSWVj5TBAE8q
jXsMrO1+W0e/LX9fYzgrt98sBFaE331L+ZYw5zY8Qk6SE0h1G15WVK4Epwj6U3ptY7E4MXydtySv
KcWKrBeYtuTJ+xxZLdPYMt/rFu0PEoPoN1d4kfVD6nlD+sNOr8V45b0y7CrQ1ovxgHcz47Ncfyv9
mTuJD4hf2KlrLriM+nE6GnhPtivJWosVnZ4tBQ3rvsG9r43+AtLd46OsPYzikZffoX6E4110f3V8
dtKVrOGKIF4wl0EwvMZFd2at0/mMwYaLzceoTLjgHNpxiwN3ymSi496P+j9ILGMMNnh0yj1jThZ8
h6QBe0vojYQzxNHaKCBaRNG65kMImUblZJubj8w+cKPzibUEmDJ26beqsoIt1LFNjBZnPxe0HTHa
pkhkk9cKzmDFVZtfbvwhfkUtMWnBs6/OCQMWyW+Qekdrx6z2k79jFLrpmaelvr7RZDJX8YHDL3U0
7Z2J/JTNjU0q19YcRaic6Rc5XflCjn9lwH5tOVk3IApIyk1GEYVKsXpwXVPjzfwYHX4A9ZZZYbJv
x0cpnfq6gHNz1ePvCL3BoDCED2HIhkeEJc2ng4NrptKa4NbgHOLg7jRnmzoNaQbhY6326XusNGzk
zyaeQRp2Oueo/wXbSaxFF23D4ruqrwW3a8ZqWwFG4h7FfeFne6+7oNuT0z2/VHVOeXZlOfCrnegR
1X98J9Y47xfc+dJ/+wwOTOLWY0lzd9erHIY+qsjyl70oU780GDF5uOfO7TBeUpUF75WLyQ9xvTGi
xqaXt9SEClsM/LPwlx2qQ/yOoBcuE4z4Drwi3LbBb6syVXTeSXUc5LVRM9pgh/9m/RFlLG5t1Mk+
t1MBEzeVGKEpSCGas3gf1o/DJxjbJ3YU1qJBhZZzb3QdAjprGfCgcF+kcH2RuNd/pfdu+y0voyWl
Oj4DnRfD72j8+PU2aBlHZgQwpje5YZwKTxeToqG9G96mxa0TsF0Hm8YWSPIDfDoQOwPDjDH9KK4Q
OaNNmDxIx+r+w6+uPWb/wTEqP7TxIJnYkYfCvgTnEc5UbnYb30DG2i4vsXS2aAFzxDQx0DLsmhjl
gBMuEnocua02RnIYMHlSw39ZNblM2UDs1MWotAgQtNUU3nIEcdLQzoIBJNaFB34c6TLaaeuozryl
sBwDkH7UXhOovo2KrWV+kHEvJBYCQKz3NVIgBPbTawqAER45hBtYzqNxHlVBPyyCuazPiXz2YjeG
97gnXREt9lqV2HScf8EoWMsJw/1TpfXP0dol5cNKgATSd6NpQGH3nhrF876bXuIqMs7bRxmad8Je
x19mfQlqLbn50jq0KYA22kTWEY+U4mkROuRc4PwycBLI7VrLj2FK5B7Y4C5xKJfwGKqsDKsUg69R
cOOyJVd/jvdTDl899jI9O0qJELhjMjokz1qg4sNPPt5qBAw6GPREkjBvY4x+MuOb0TjC179UAta1
HLj5WPR2ZDeAGmc8uQ13+lWjAEqwWxneRcRTsJMgUB7KU6599clZL3dleW2ND4MKvV6W+ipxDqH1
dGjrra+h/dLzzzE86NVZJuG4+cm7qx1gK3nqenI4MQv037oCV8k8TcITIWc4p2GYCwaXoysVO8Wf
bgDReyedN6DBbFJbkmuxFBYna2fdrO7uc4VzQtngTHOCmfYnzQC8Uqz6HGeXY/LMoEhY63ECaNGD
1RoiZgcp7VyyFTTjUiO8IZilu1XWV6VRqp8kul955yMGN7ZJfJP9P3+8WP1nDD2I8xr/unmr7rCI
Dwc022CmBjW/FHx52Qtz/Fg7JhQZqVDcHBIU0NqDTQF3/CS+mNqDpyaBUAqQZS4tZUuzXzBL5tDv
jwGxSwNjQ7tdtDh6BpA0Ih/dDXGf8V/f225MqEalPKbmBjY6QAftQfBcHg5WLaiP8MCmhSJ9MdJX
sTgcmDotJHMVR4fxP79VKd9M68Te0v8TKK61u2Q4x+qps05596sl9bpRiT/jxmdrHmhA5xk0cgQo
j3zbkMKuPdUcjuSqazZFKAyq5HBufUS/TCaw87Mn0mV3pPT5ouLaFecoXPAY8KcQlgGGNeghJjfS
94W+d+L7WH0a3l3xd6F/MgNoMAt4dfjlGILluu6nVWXg+3Jq2g/JOsjlPi73UgTqOYNsX15MPvQl
TT9I98SnZK7wBRnjs9Idy2BjGJsi2DcQS8mTiOd8VtjdYQNAFpnQsuV4SkGBWhZ/42+2w/0XASFq
edoMhjAGQwKiLyjbJB6PX9ZWJXAdAhjxRC8ysqE0d7wtiIryvb5LRyjH0YnohvQOVi2RYpTgwTmf
GIC5KNkjnFme/yH62DfMmmO7V09kyaj/ws1/EyTpXWKpT6yjtGM+x1joYv8ObFLIIPJNZXP5Z3iK
+kz6/UX0hy8D8Fkq4DJBwCaR0/GWjrYiY5NQhMyBguA2KDlaLsRSeWnbkYsmQd7e6TddRrgt3BVk
5cNI/yU6/H4uWOzMrHJydQv/J8o+KMBW+z+Ozmu3cSWLol9EgDm8WjlLtiTbeiFkt8wci2SR/Pq7
eIHBYKbR7SCJVSfsvXbNxn+yRGDIyLNlCM3SjSXyH0YBEoQCgQeSh7Em/tDkndV1cPjQa5Vyk5Q3
pb1rAgpqjCcC2dVwaRlA19DKXbI9WU9FFJ0lXxxNVhitRqpKINl4Swr7Q6VH6Rab4V+IcqpTf1KH
XWpBF3FojHrmta8BU0EEXaUPLjm7dzZV4d0oXjVeyvJgwwJKSakz9MXYv7zxoFoSqvWFMYyA8VzN
4bkthHtL0P7nKw/uiBo/pDj04SVPt326Bba4MKWzVKLw7IDZTYHe6ywotXCb8gwF0aVgRG9Grz7h
ffnlXmsUjArNOySuLWBFKIFvY//e11TMMajbme69uhFLHQ0ItGylpqiTF2Gy+MRJnPUrfgHkNJKw
TjyBqJ4ODhWe6cNVZD8A04LvnavW2eBKmgwWxRMroei/k0ncqzrMBuYJS+WqPiR4JiPkil1gkzdj
WQ96WwXzhJ09o0RdWMO357qgk7NrGFdHE4EL+oMJy0adSfEV2ch8xHTHucrLIRZIVbGeUt0idy6V
nWduvQLCdvRXEIPgjCjOBMZrTjyT76nixmftlWNHZx6MPR3VngIJM7orFA/lwHtQ14vIIpg0SH/V
DomxIb5DkA6Z58By1y8BnbUz/OPzXImt7mBS24Ya68mAgJH+PGCg9Z1P9C1OiwhiwbHG/2CLgWCc
3AV2XSSiEkRVMPnmddbneb3JGGFzRd/BthjiWJgvil63X/Lfvc1dPT00rb0m5okXXGV/2dDurhIu
7myrwz5okbS9aX852rl6IqYwXzMJqUWSLk74DhgIBHzA7yRSaWCB06XHH5Cn+W1/Aas1PW6ptVFj
ouMpR5Pdu9+mpbBASlc9pVqXQgPI8ZfitnwkNLwtSr4knQ+0xXHuUspeehvIGUdeWjMAFpeEb5hk
z84Yj1V5aHP12zXSBR+lDqBNE1Z/jvRmLjWi7tyy/GGAfKym80ngam0v8DnMXlmkCbZTxCgh4WPW
yNbW0BYBbBuHPy+zv5gf2KaXdb0/Rxwyg8jdwkPw8bBiuQspZRtqE6uBlVNjP9FWuYLyow3/Rt38
RqOS6z1Ym2xng6iYkH+TlMXMqYi0BM4L5qYbyqy1SUXpcKfE4QPRb8B000LzAwAP9CmwLFrRkQPd
zx/+NGfB6JXBRV15zqWQGw+DmVC3yDHxXxkXBj74E1AeI6cAxXMPqa4THAJYxuegp8jSrTDtNzPC
2oLy3fb2glIlWXUt9cCs6E4Vjl3299leMGbqJ6tvqCxi7gUfmySxbhvIMdSOnblUUGEyA+g2DorK
ckGemvrByp2qblLw36CzeO/5j/6NwgGYFv8M6TQrYNTTzSe7qQqo2fCWwepgOncNaCXeFAMQIhf2
noy1IZ4awVhbtLRU4dYt92n0DVkQS8C0L8Kf1pMQvDTQlhsnnVgfbIF5A/t+Cb0GMQCegkkRSx2A
gIzWbYZNhqQW0qeIYtKdPbZcdpPkvbFD1DH6OZA+F6zlsxgnFiXvDG4P81bTnOPC3zg33yY19+BP
RqYpd5RMjYESEat+OqlkiE1ZhsoEXxNbp9xQxApO+JU00O196CEOLUm6NsQTMDHoQRDehJtBriUo
dJvBvq9Bnb2q6a7OkQnZLwEL06CSaOpzB9ZJZRBnsfElyqK3JUwWzFAVluh5Eq5bHqsO3TITTKYP
lAqh+6P4J4lG1TYvNnPiDh1BgCUWjGYT73lRcx1RF4AVyQHVm1TLuy7KMROAzwIaU4DWrNKNGlTb
2GrY8w870hfe9EEeu8zZ2TlEEGXdjPG5kdadKj2YlcY7gjE1JhF2hrgIoL99QeRseoiPiH7e2eqa
LWaFppNtuJhPSiL8NfVhWqVF5Z9n/3bByrV3aI1IWyw/oc0K/Ko50RR7rlSPT+s00Ec6QuKheBQv
7CA+wluONJzSKMLwCZFlCh30nAL6QuSXrBGPpxm95fSPdJzgJX6XtVueW7KdsQZSxxgb8N2EOHkw
CTS4BzcwP1iA2LD9m3YQyFFs5hJv5muQRAFAf+fBXYw4u/SVMHYUiXgx3Iah1VwNNml31uU1Yi6j
WsQD05uqirqKWla/AAGqKbcary/gQAphHiW8jSSNE0fcjy3EmYwAuLk1HhJ3HbAjU+ZcXWUmdh6B
rQGmDH3yWSViZfvRxazgxdqkYYEZbsCd2rfeOHCfOejVA0GJyeADg6ZoVyCYK2b8mvaU8b4C2Uds
fetygAzOvLGNFZXCNM3oi0UZHAZObBeTf+geIyhVnhPvLYFgCWdcuLUlV1lOtCUPWHZpecldphsB
t2DCJRR2Oy9/8IlW0SEnsCnFXe/2Iri6zALro2zuVbouxpORzXKGvempGL912cAMRAuNebLIjppP
ys4l4khUPycePKIR9dCWd5GtjYE9YY4yGlaZdVBZ+dTNheLdhtPPLxNpk6A/5jw9YY/R6nUd6p+V
DyxonmofTnTt22cKSi461t61t08FEg+D1NvxXtG4wEBo0b8PfbapfWNr25S8jfsLsXpfZfYryFKO
2HUr39Npd4DTmG6kRwQp8v4sePFs3gS+OUiAXP+R5jwL8cL8lmzlInUrja3D3h9Ybmk9lZnB7EMX
j6rf4Tpoul8KgWHCdAlEcAwTC3YwgTihT3SRtAIxt/o9U7oyuXjW1gthW+GtM5iDxcXvqOxlsDD7
Y52s2fo6HYB7+qqOrI4Id05CPGOv/Az+0fE2aUB+1IpICBeFvkIGsYlCiQ1MALTEnslKXxT+QwvD
uSIUXkltpwaT9GpiV3Ana9nKiy4+mj+t+xUKke7d9+QNsvZtz4rgfwXiZcyx7o+H4kXRNrAJE4Ck
hjeprXzxCMRNDwjC1P+EPOg5pWG9Qm9bRB+Zr2/CoUVf4u3c9oDAc0Q+gtwxDR6CvnpSiVpjNy3T
4cpAeCN6cpqbO1TPKpZ199VFYHXABHjxgF3yZTCC63FwUx1KZwCy0s+D/jLdnqiezerBDzBAH60s
HGjhtB0EH/A3STlJoTbRL9kmOcfoAwwmBEmEfLwY5iWhXtM/aFlRVQkQQ2yVt6TovtXI+LAqwj6Q
63VeeTEl0VAal0T8qaKc6IyeW3or8Q+28O4Io5k7VX/W+3ET6gZQQhgIYGI69m8Wvsgeum4yNhsP
oUk29kstZUIMO8A2l631F+SYYhiTuQnLbu41cGhxzwgz4UpAHuxk1Hust1gt2aTSt0LMfWw0VNba
2M7cKXXC1ufCH0Gi/SnBVWcAabFK85EmuBGSqAo2KnMjFVVn+KwgexN2gPMvnTsR2cR8yWKS1vFX
BuNOEs1Mc5JlzIpMZcwVGVijcp7fkX0U04naOAj30BDJqEd7poOF1UApC05BHG31ZoUaLdjQ9UmZ
zMSL0oBYqT44QNhiekChMh7TKU/hq8+0lUEWQR4ggNSSpfDVg2kC268Xdj63KWAi9P6BihQFOQT1
lMLIqMnY6PMCqSMS3TZ5ikxBIZ6fp1iKwC2ZgwykgMKBZGs1mP/iEjXPJUzXgVhr5bEdd553NPWX
Xx60Zhp6WmI/NQ6evy/Cm197hLwBE4jpXT2w/FPT57Bq2rvu3W+vNtgHmqx+17Ms9JcqpENaA+Mt
Vs6Z86N4R9tbR+26p8/F/Wx3YEj1VePMrfapFP+QeRXxo9WamcaLIl00B/qVkJA3rcJ/x+NXM9Xr
i2OAZAU9L1TSGR++gMZdn4/6t9TvnbYa+o9U3YDJpm3DlMTpbX0k4xYBWoE1C0wfL0ODn86huih/
m+FU1j89QyXk+bwvrOKnMDPv7KHNapzv0F3ij6unsf6yMs9wU7PxDO4qxmXIxH5gFPIzdaA+yD3y
PHaNtlKbdfRdibVabezm26VO0iQITNebB3aITkJQ0xZgKQOEfjEPfTpP0Hla8l9XfxjVJzbxqiGw
aBWLfWIBNtwJOBDy5lLna817kS3rKt4nuOgE8UZHjSNsYHfVuWj/AoCQiB2d6ZMhsxmHfausFXkn
DoTttnjbdDSLUqGQUVZI6/wJrmU46xFLIfPQR+1BNHbUhQuTgks/jJ25Xj5rRJCaCYKdGtuIw0VB
na7hWeqyg96dbJTZpLS05qcM1EcURifQLnfD/zJ11iG6uw1SrLiSRTBdaFr4Fzv+ZXpiW+Zp6g+n
kRxKik2WHmv3YdrOrgxM9o/RtmPwmnpHS8NWe8YOMUFTvZh9R7QyjYSzileZh3wE9xwiT+0rnNIP
8ng0UJiRdYSZqQLMtuodl7kPE83TttzuicIXhpr+zRSWN9xjEC7kp1tdhHLKzR3ikQHUjXE3xyMY
TFBjE+NYewYutOf3qvosER86yw6ndr0da1RpzUXXz/ZAGMWqGUj4Qqy50J2TFm58KmVoCeq2ELvO
ZCg3V+Q2bvhcHhvmdMhtzXDlINnHGQ60s8UmtZHZkuQpo9rZ/A8e14hJb0qdwbBzjBaNylQt+ImC
I4QMD3fENm1PdQR0+2oRvWSYn1Zxq/WdOu47edJ99BnGQbPAM5s875NbkoyLnzjbAg51jG2pb3SP
Xn/T0xImz0r96NEt4ZgisQI7rJhLZ1shtAlOabrpSG38y5Wj5yJQ3JrjLsIKVhHd5n2hqfEFJrNd
1S5Um4r3x3d+TTwXrblvz4DSbNoLmlvaEC5wcRiLVcFYTz/zTfP21+uf5cibQWN71LOrpm5ShotJ
X6H+6hcjW/4gvRnNT6udI+VQag9pv7ve7eggXR8+eo5g212HxsWwTP6VRt7cMX02U4Ox99JtYb0s
Mu6Nqz5+lKh/w1TOdDi9wy6tf+MCEuFQHZTRntOz4quPtn47giut1hZEIyv4MIyPyY6ZmodeO8SK
8w1Xr8IxQI00ML7VrlFMCgm1zLBRDI8tVAJ74yVkfa+QMJtczIZncC0NaGy1vU2fZ7GbLKiP1dha
xk28td2RT5N1LQuPt5dNhg7LrDHjhrMRtUFBv5DRm9NeknqEiq43UxqFakL+qYgldAq1aGtE9WPg
LZuuxoLPuccSIvX1Q6YnGy2xH+Z0xSmYU/OB8X8KETahEJ1KRmRUJm9lQ0Du3bduPfJ5n07Rd59m
Kshhmg3NtiMWKc8jVAz9kji8a0gcj4huUwyZ28Em1LTjaO1MuQO5P8cDhckwjK9RxoKvKyRrO+ND
K6qX00aHjkWT37rrwTC58BhOI1FJsvwQjNaf0nHK0K2oo7HWNG1jVDhl82SVl/leKMa8UhhkZSg6
8b2rOgwa1CBleOpyQpMHWm4W6z5uuB5qupAYKRArsxVVi3DRcPZXeUu8rdhzLOwLy+M8l+1XClRS
qkbHCv4YxkiOEOwGc7VD6AFZ+jUomy78TthF2ewUcraGNDWsSbqCz4b4swQrLPPIRspQ37P0hx+Q
6pu4NYwuTupB+DXno3aL0PuNtFkF+citnPf6ZDD5JRwJlQSk1gJygcUNzgyKhFOfDXnY2P+fjHlc
r5FjnizhHm0/x+Nff5IJxHaK7e7czVANpaHoQCyiK8M3YlK4FaP1PnolFNC8P41R/2HV7G30TtuS
/3r1xl8EgMxq55LZgnWq4++6WjcdI13/c8B9pIlbP9SnKAo2Y2YaiOfd39ytV62D9zIcxZvSdr/d
8Nd62i2j7SAjbrK/ec+GXBJTeuhdCWZnAAmyKzjJ6hn1ayxIGtEQKeKudkQ3/YobwM9mQKEJrS8V
x4rhu59ELJY3MS4Nxb9mKpOJCNneS9D8VjL7QP0CJrYg7J1gPKJJwFnpJtYw9pPKij9AudiFbHU/
igHdqojvbktJHwN//pdl4WHE6Vwr7lUH9p6q3U8ZTgTT6M8yuC88EiffKjN+ZiTHWGEDfz9w3vUQ
C7iLdKs3YFCKFTsN17cfEQoz2PtKcETnUkRAM4lc96xxBn+LQzp6r/hh5TvcdvQNBqMrRpEpeMM1
ghzk8V3rcSjZzMUxaXTl0tfVj46LPoh7bOrPmkwTkp6WIak7FkPalIQHyzpk9Ou5+29aJIUj0NkB
ua2iLLoMs130d01zh8EWE0neQnMIvjTvmHUHC9VEqe7tmhkBPsT84COlHatvj2F+LtGycc+UDINT
3lYVjjMRgT+C5sdmqjR+if4CdiHOD5PQL6jUTTiqB19CsRpzpD1FvBWEWWRli6CALeXk0pLggxxn
49ZwusbpzOeYtz8Zzq0HAM0xCgzB51+4KvQ+D0VXMa4b5KktOvW3Ub6yPlYnGqTv4LVtnZ61ogYt
SDDGaNlBxq71i01/LiWlNZA9BwdOkynAIchajIGIRFxMJWvFHuvNALyn7ta+i0ST8LxaVQ9uUS9N
5EeMZLI6YWneu8dSz7883h0z7g71+A+bZD4ZXuS0i6cQGvqzQ1xYRv/LcpFEOTi1xUGMqyh2KYgw
1fdowPxLGceLPqs2BE7NHDdbkcS0jMzkoH2GzXjrOrAuqUFjAhU1acltjEB/G+2yY8DZ0PZmsJwb
PO5ZbUHYN47l0DEUePaKQvSMEW204Tdp3VUq+30ZU/EPRxzsRLfAYAYb/anBNIAJlMtlSN/ioBUm
901AHZ1eYNx9bHXTZV62l57rzimn/To6QIxFBGKo0QdGWwNdin1KoFbZZBapy0bzdjE/UIXdQB+G
uRbAfSW8xRmhxQ3NySd0ueCT4kBbCSJ/nlX6PEMMOmtOgY2FZtAucQ2uDXAdTA7oHFgHAkaFpare
fCBL3bjpOvvTt/DHe/ahr8u1imQ3Ltt5pKNxLftFmWVLFWc5SQQS4WjLxo2M6ioE8eKpW7Mrdyl7
kcxB2uVXB8dwaWdACVpxvzUJvsKOvcXd4qlg6kt9HlMqhuz67DpfRsZXmF5DkK/4sIvWXlTUWRZu
p37Zmi39zK4OMhBCuB+vHYk5nmmQkICeD4EdatQuZeFFgnwqWQqNSxlYPypLHH5/xFFqh2HPf6qZ
/HAU1i/9EJ+NlloRjQe7WnZ8jb+res5Y6+pRxgoElpUDR691jjr2HUMi7DC2hs7VHI/5Tmtd8CwT
JZ49sNVv3d4lIEos+tpcjh6TH6V033RWp06qIFeK5lqZIfT5stk22kTZMxr0lE3Sf1v2s0562BVW
/W9I5bY0CCXJ5N0IxdoNRsImqEnDIr/kpRstcS+EhXJurFegJM8xaeEtEp45Ikop5VYJxDBTo0uC
GVHwSKQudAtIVEPIlMwGXWYjCCypZoa+na9EVG4tHkGvA4seqm8GkMFyL0iXa+xHJmoU4Vx3Wg+2
gx1TJ7+6xlllrF86QZwKRFdwA4shOtLgmCYGVySMCEPaYOCM7OdVkVztAOzUKD6Epy9y2hypxWAa
Ln1rL91M21mWzkp92CaxeZ7M7Rnb8pJHBtztesh/7ML7l5fbuvtnlj3rbP06snprpsyUIZuPwUge
utzlmkGxpJt7LdzjlMBf1HxWA7aomo1MD4KPv6eG+CkT56sa6Mcs6B1VO340gWBH6e5ldCkHbq8Q
5J7qH7GQIRAdbzE53W1u/dixiQhVMBcCa1dGO5f04bJG2coYz4UCrA3Gxcag5bJkjIg56Bw6b8bB
KsCESald2uM9FyM6HOJQouTSMXJ1MSMrnbtglrZtGCSh3OXX19StjWyusL8DlhHMbBmBltotmWwD
iBJIVvaQjbBpXMR1/8GnemUR1VhVxT3vm4XMQSIFSzVf+dGh0WEG2aCH+1VcMFn3MOaZ39PbWJpM
fPm4SXEPuCU5PTTLYpV4JeQ1l1+e0W8r6xs7go1ukny8VQ/y2SNTG8VMArnGGWiXDWJZfpRGngb8
0lb/0RKN62IyyQ1WqRh0GPqZzLbRxRMvw+cd9ax1jZtLtmY2DjfLLT786tkgngW2pc3x1BB00oFj
MA4DoA+VvYC9LbRDDi+IjxlexGD5vxZhof+RTIpZG1BK2C4IhQkYvbEA5XXGkcFXkxjW5la5AK8E
NE2ntiBs8xNmqTPBh99S90BMr96vjP43iv/6KcCWD7mnZDtpFN+x8HcTV8TDYlQLz3yzcdJ5OUhp
BOACHSRQDzNZMDazzrX1MHCbW6u238jwoyKrGG0IsWtyUuEm6paCne4bnaAJYV2+B6GLRsLZTUO+
HiRe+B75a8M/I8NLUY15/d4zxoVF7dRqrACRLdRHayRIEYev4qxyZOOutHa6pr6UcnxEKgprtvEm
Co4q/EShllV7OGyR1R4UY2XXlJ0AuhkC9SEcHtNCcV0ta0FoUKMsk7FbhyoOCAOzssGgWHR03CDH
RsBXQkl3jtEv7aH+EtLaVp36ofblK4tRQscQ1BpX/rNHQriYUlLNo8WVm5plvbJHDsbVglwEOrCp
bSJQSagSRlS5HyyxJnVU6kw302Qb+zcwhC3rGupqefcVMo7y8aISPSnZSqaEaK5S/0SYeqec4DbH
9imNb3G6zDjJyyUeP9Iskui98xdpc5b8fpp3JS0IDipQ6kLgPluWkEAU3m2E5Dw3Ez2vR9k8HF1n
Q08xkOSRr+FVIyFnN49SEv4YSysQpKoFPRR1yLdRngNv3cFr8PjUNf4n9/c7xzu3QNEyrOYWBaG3
CF6OQTk2x+bgwnwFHNAzoH0X3aHQeFw4DEjpKu4T3CpZojg10ldXOSyVXxpYQ74iXGs/Iw516yD7
tFFcwWKsjpkx77VdrpDxiONrpRd4ZHcECz093OXOzGj2XnVXNBTwRjPjhTYaFmqMEKJZ/gwkuzNe
wn7SsriUsRpS6Ar9GiIVIob0XwqktLzzIsR/6hmu7R881zAjPo4BGuY0dl8bpp6waClRLe0amCQI
5No6ER4Rb7A32OZzKter+s8vlvScQAb+p3rTuA3gWrU9IizXf5jBPDgrxcz5A6nSfMp3RAogmz+0
p3dw3uVNRXRwsB7lXw8g6Tp82eeSmIOTcmdYCcdEI5HHnjXQMTAHMNX4k+nS36dLhLTaql0q2+au
3JuRCcAi+SKXANc+7jT3OOJufG9ZnF0xqPA7/AQs/LcRQW6PlvcCUoSyTs2li9IfW3tAagCUy/Cu
EgfGwKBcwGypHoVxlGi+Sl2u8rxhHTm+xSCyOlNboAmukGEwAPK/ONEHpFRgIseOAh5tTDRcBv4u
+igUSZcQ5Hy/YBxtYpvEHx4brBt/vewADGxauoLtS7/lwXvXHvnR+BtObNAxYLv8Pat/jaBJcVn3
C7h5QHsLZRt9p8+K034/8IF4FfGKgJY+W2hiEtbzmWcnzHsJaQm5EI9hcW0n1aPxT2NKmyAuU+1p
PHpQly0GzgL2xaIn7QcPCm+/cSH0BpZHOkNHwc8rO/Lubw1FerOS5j/7ShYD7yZqWPRHS88li+tT
qvmCcWCPIKQjtmPoIZ7E71lxKihI5Vc0+YELf2/m7tqb4gdKd1doFqkeGD3wJLYYcgeGksHQbjX5
Uzgn2BCDCwPNcFhvsJ08J074FjKFG8J529ADTWonPmzeLyQiZuqbAp9VBcUmwbErcc12NAD8kQx2
sTDXJX7vAcKAo0dzPyF2aHz/fwrLRi+tSsaIxiKrymMj4Zqzgi/UaXrpAY605nbYMuhxsU+u3EDf
Jwr8C3UEMec4CydLGBPy8zM57taa4s5lguOg5V7qzj7tWIW5vyLsIbcvHdlqEfGlANodvH8cRw3R
SPX7AIk/KdGmLCNx0pEF+BZjmeZkkOgDB8VrYYx+ZsOzQERH45SS1jXPn4qD9HWjwRoN/9kRZuH6
FuD0DnDZUeZVHRvn2junGrho4MOQa2zVn5sgVXyQD6K+sYhHG2KQoYvgGae2hrZp3It8MQmUVfLS
0l+UCXp11lmouwAYawQGBd4cJ/EeRWws2/xTTe8CCGcMoAOhbqxjEuIqRVD1qzBZorTmNaq2djBc
J9hJjatcBB7rB5MMCXtlDi6u6vCsDQN246PDZkU/j9pxKrMzAoOyydfCw2UzZR1ZmRPE6MC11GmQ
AArl+WMZsZsO7Riv1qFkA5UHvfPGjuOQ0hQYIKh6E+s2e6SGEbMYHzHuKysIT6CJ4MgM2A+T+dLj
yK4jb5HxinUBFAOXvRgqywzqob60YVV7DmJtYhdadP0GgJhlWikbsgjFQFqJ3u1Sy17UNU4c+kH9
mjKQFOa3kqHlK+MP4is/RmL10O+bqKcWfhVe2ynlMMyPEQKqDkmGce0sWF78ALnGntCb95hCROlC
jKon0wqNpofKajDqtUL31AYJlKd3ZhyV43x2trORVrxxyvG8LHyo41X923bKiweevSIOKplL8hLM
kPbdr46pQLIbDTy0FGoF32CADGkeAq4HQ//31yq7AKwL1CmAVe1x6H4k/7qA+ay3a3W0tgJJVYKD
R764n4xsxwX+JvViju7rpOTuLoxHHp/GXvMWojNcqlRYbJuhX2drmY5sxXDTZUygAI5qBshEy2c3
Au6YJU5LCQch+Nt7Tgq1aA7zH2ERMul/6d0n/+eJWCAh++csWRBfKAbWw0+8dfEhvQHIR9ZkMTFm
BHKpJ+moh5dyjq3qu/jiCWVcJry3gafnT/2Kn3LOZyLiP6SkGDPkU94DXADfRA/npBOR1IYApQLM
os/g1sZoMqKzBVuzW6Aqc7yFG7EQ15ZOohFwRiNcUWGX7sI5No6+tbkI7YhZOQ6T2kfnUbV7h4QN
Dp5HbUSHMoGZTM3Xptico99x0JAxWEvmcqsCP4Jb4zkg64Gg3Tfe0IlEhJnuOpbBaUJeFlszuHdE
KBpIrrT+wQa8CXusd6+qAlvKcg+ege+H0BnSTQksw1ORNpXwoMOAZEhgrUU1i6krCjrQ3CAlZqbw
oTcQCsaeOVfTjorpy+PAbHHWNhKrE5oYVTCq4G2JWFeJ9JdINNWjQym+NIvV6RGdUmsEfHghOkMv
g42cVbDnGbG3dPiyJ5S7wZo97tncLsS0kSVfLj4NoB4CuQNlMDOOY7+gQNSLh1Gy90cjruF3Egw7
RavhRXyqnphbsCxDjtm8wcui7lR/nbViloMulLDWLSaopXJXRmsTE/KCNs8OAox++goDx5B9V+m7
jWI3QWKRsmOO0pwR5yIB56jY/xyjWnZttHUUMh/yDg7AoR2HBcM+gK1aiX6RP0RXp6Nf0fSbY1/7
Ql/5HrnR7iOCX+jaH5luz23NBmyHQCyFsRIPm4Z9pIKqLyp6rmg4LVa+J/O2axCvSdLOyahGfmAj
M4UO6CdQVpgaDC033dNFAbas7XoBl1GPLhPeZELdVQ7KBhOfJnsbkW9RMIzqgLmyZCJ41XET6hSm
jebMGUNwhkeXKUE4i+ulR/ZL1XfLqNHZKt2dmEYP4hR0PNULtvxuiG4zlpQCs2NvEGCR3zyjhk0y
r3ttE7KgRJbotLfW7+ZZu3HyaWVdzBogV74iCOWitEYMMYkjJqDh0GHUvvTJ1gGu6E8WW81GfAMa
4CMIdXIqUKfmEEVAmFHmIf3N2TiGAAxhUIrwkw1mivihcqFTouNoEA1OS01QyTq+SYvqgCbJTBhA
gqTLkViYFJIaT2zCztV1ucraS6xkC84qHJMOkH1kIGPfzeO2wSjm7Ngg8GIABG9p82D/8Y5Pagt6
CSoaRGMFkvxhnnv2vB1dXgxSeGlH+XKTnsPyv3FGz+dLJSTci9obi1o6MKLGS9jgBY7Fn2bgyd95
BUQTtBJOfYZmhn+/3bQsuFv/lUV8Zf9FhRzRmnKohTWOE9AJXvLXZwQu40ho4kvgmwumY1ijwiKc
NeYjtDGDxvjWUmOtF9wT3S1mLVcmhDaJR9YeqMDYkJY2mkGmih31YODceDf40aWp8sgc7OjmKGe6
QkQVb9jf4eZRMYBbVO0PoN0qg1YLfWDmPyoz2QhG+d741PKXNooj6mBiGnCrOz2qJrEcqJgLibW/
f6TK2SrPFQ9LAyRPIHaBw21ANfPTeGYYFC7dv95+KDFK+2hbDOnK60auin4mjJanBfOGPRwmQuII
ianxfw2iLJucxhUXgIlQpmc0fvBCLDTDTVoEHENr8rdVittPjdZJOc1mbZa3GdAOUt2k+iHE3bCr
XTSg0G65AxCnNiysW3VhJDyYCZTX6W/yKB0iYq4qxENs5laRhMaCIMzVr3ELX41QVL5wSSITXi8L
9bEnzkHx9ALtrUCHxIFQdACxUdNm4kxV6ZJtGcovmX92nCtRxSAAadZB2BGptOwAw342jp+22awm
UGWoyNnBCFCsTDtezq2pPmncm6uac6RrSIr5IUhpLXNSmJAYTZK38sIVwveVsJcku5FwjLYNp8N8
6drAnF324YR7FgsGppsSJQJSo+mfZuO3OlHhfLm3C/WYS+dCqbATkhQlgew09VgUm2+HPAZshZss
uePtipPLsi1umGsGTF7JZ4KOBiG3N64V/ZGbNXoeQNN0Vf0nzy4YDYMfJOX0x00/s5KLg4nyVg1f
TTHHvTbCzOZTwAMPsxqLD/BhQIITvBrtTVg+XfW3ZR/RFTepk53I2J5cN3zKXDhyOExVhOfbSy2j
35OMJNCE1pP1I+5Ayvby0QbaxrSKf5lPYiQCRY+ywaKDjCbWTyDXA7+20MSx9bEpoh6tbVxKzXNg
9ad23DI0fmuD/4NSrLdu06eFLeS+QTgYGOk1o1IahNjJOF1HdbBUfhuoABqqHT3XuNpeAQADd6om
pYPFmQQvdDjdSRMXJraVo6xAzN6icrhlk6mJu2ZQ289MEVsZfNVd/v/roZkU1jOY0SQ1YOVt7Dsz
Gw7ddeOYBymrP7dQjkqmrqkFZy7YszramjFIHTMlWa0GUozfX2E4SLNkT1MVJiJ9C+zGMJi0Zrsw
gdikF2j0AvTXFB+bhK5eW0fpxq1eEaNLmEo7DWSL00jEbQHADwtwuJZwA/olw7LiIglbF8OvySAh
osutYohGct3i+SzMZNYl6gWpwN1pL3U5LKyACWm+aDj3OjTMEaeHVT3wWDE9ElxBk70kDBAiEdVI
38ksU0mAlw5fY/xgLLzL7fcYV3ZAbEZ314Z/ipEvgCUHdEoMUmfN8Kq9byXyCPcL5waJOjHWQ8ow
7rbdUJRbnIRLSTkEF2ej+nhINDJaBvTkOjEFybMuTOJEWMMxwDU/wspYVM23NIeFPdYb6f8mTsKm
If+PpPPabRzLougXEWAOr5IoKluyLKcXwlUlM+d4+fWzbg8wAzS6q2wF8vKEvddmo/GTje66At/u
6upbY4d3vbYuuT2Ai1pbqXNRRjQGs/hOJwGkbCRhznizECo5j5JUn1R0wMZ8T2XrCKA8o1FrqqMN
aytMm53TKacBXs5sa74xXCtQhI2cTFRMZnoq8LZci/a70e/YIKkN/Sp7xjxeCc/K/7nIqcPkvZye
7sR4iSVeNjWfSF5LxIgR3vIkK96MiGS6+UsM2TlXPtma8zaJZ830s905/tTSZ8/Pii2gLMs4vH2l
gMSFmARpn8cELw2RnnOWz8ORX7QwxTP0hysfsldD/TZjdL3NhLD/N+Vx7ZhFQK1aJe+z9tWkpICP
weigrDa+NULSQahm7rV0vKPOOph8iCJGul7xHCUPPu5/cZMUtPFZl3FsQ70T3csUpp+RLb61gbQV
KAg6thyv9oiJ8NyrQHJl00m6ECLDmHye6tDyazjFyOPjhImWmyG7HVh5JVxVtU8+sig+qk28HdAT
DObIDDHzW0syU9lruh3kUHLR+4jZZjj5o4IMZTGvtWUTxZxc5op9saWBk50RGk0bFWtagxJqzhkD
SLFOhcgyV5iyh0+dU4DMUHfm2EuTt7I7zhF5Dezg9YoZzjyxzPxC/Ok23zk+1OKs4rFJ6pvKIYIb
taWcrdLoLeWuqWL8HXYUeHLKirs33NQNDpaZdqGImFkY55Dvz65/HeIzNYnFJdQ+Rqpkqqc5Lc4R
4YSWdxyUvymq1hZzlKvIJu07rp+O/p1asO8Ij/O+QhUoNZ2NgoXOSp6Lhu/RvmZQRFB/j9rPHJtb
u5r3iSxun3IAXZAyY3ZBK49TEdtoTQ7WCHob9A3vf2RtmkxvMVHW0BQKgb0cua6DonE6xyI69k74
MjdE/eQ3Vs7ItsGTMrpH7TexlLWjd8WpT7P0ZmgMMovXRAN53FIjhe0Bg0M4nPXU4c4c5Z1lEvZM
Lek7Cjm2zOME3rmeSHu1UoIK+CHnCB2HC5cVWm2mf3tIFV1bSGdX38VYCsj/2mRglEtk+UNeXbi1
5K3CqHhATp6/9PdSRKj4EQUZqMEWwGHWvnXCW4O/Qx/PoYjRCwZT5fOkwvWo7CNKO6+92cz12o4S
rAMoBBXBwRIPMbL/zngxiYaqojwvsQOvIwrYe2Af6BjrDQZqpmSFSjawk09IcvcwrXb8x6T0NUT/
VR2dogbHM42qS5lBI+HCJuQPtDPDFeobTeWGKR2WqEjap/6oJ8WLnmO1rjfROJFf7xsOT4HqYBc0
h94jA8nimi4lAZSkKnuJUYOI0tzk0Iq4dqOafOWm9FvlTWFG5CTNuUmTo0XrnKMwohsK60cxPYDL
mNOLl7yTW7nq5O5dYIPw+ICFgoKja6OTjmZEXHSPoUwxa75iC3zyEzLBZJ/y49Im3rjJgY9uZgln
l8HCINxOkYprcbdBebvi5OdDqxT0OuW20c7yLaPA51xs0/DBR4vuSxZtE/eZh2xdnoiTzYwfkl/X
0cc1J64aBJJuxsgwcg8ZN0GFianC5NKy3Anb3zZmDtU92DsU7b+Sl2giGY9Ew2iEUzp2m9cQrQXV
4RqRZSmKwGD57upHoOKrgc1vTytv52x9aMw0D6sHs63CiXcQrNeIXHZ6Dra/fnCccslMauHbZGv+
lNzRM+9fbRdokKpf84vdhn+e2xsfscWSoeoq6uNpFZuwFrRvc1JPC8GzseecHfWE2pwzSN8pyXgy
wEhEbTVvaDpd4+L01M5cmvpDXm5D0riY/4ZXLpn/PieTf8c0ONXBunTvwojA+Il3ldJmXKghhQ1j
met75B53jYMyHuboWit/jCk8ulV9jiDAMCzKmco5c7FLBguCinMy2dnuPfiesCw+l/0Cfc4E1e+Y
zzaWVFWdArwoiUIRhntsjB6d0cvS44VpHYJyeG343lxo49NL7KVbg1gNTQ2K5NiqZFFInnjPJQJH
Jx3Gq9ZEF5flGPd6ZFKNyrNATg/muAsynpby4qo7PKP8xSl99vPsp1lKy0DZy4qWJ9VicmQnfyY7
2bssYFMNeaaHUhkvUk63VHTmQRGgURRiHhNMp4S3iKTcjaV9ddGWN/Cm3BbGBksqpaFx032wlPta
wycdghcl4JsWWSO2rjW2DgJzOjGveNbKSXi5H2KYLYqfyNP3BpagzMpP9B5uLHZT7/gt81QHTDgP
WE3C7zK4VLAly6QLUu1p5d9ds9XZ4ifUL/W8XMVU7LPiqoFw9nrlPMGMGXcq7nehnXR3j7gISAIz
E8Y19O4M6x2UY4VKnlz0YH4BmZB7RRDgp373VkuDT7wrF+PCFZToJMjQ6LE2xKp2wSifhKfWrD4H
Ffuy0xxreG2WVhLrhYixRpwuf65VDccEr2I3yPUb5tEJ1hEMTbP3iJfV/8buU52062jwhXEHlGnx
kcBEm+erJeyXEQZKHmLwU315qDUJwezNL0/QODpDSeDk5WCdAK/QJxnRmXfIidPA6CCsmZYjcfBO
5Af5u8baofVlLAZ5L/+JuT6ixd3Kr1exmMgYKQD0M7O7dUv15VAfe9mXzZotL8hywB1FXzjistft
9s4f9Ph7FakZ8vSQn0eq/mshzbcexhbKgXR5x9qnoirsvlXW5gaHIjegUIgk5SqUN+5/j0A+VYX+
j0dKE9FTrnpcMkK9UmmVoXUwPMZw+ZJcHcHolJwsFy1hd2unaU2Pk37O6Ix6OKN4VayFCZ9D988R
Pzp3hRUO9TivSKiIri1K6+MivlVKhYKLGlzRQvhKtbOaoMfryviA44sYNUIQCcpG1Em2E1WPUe9i
Lg+8wSaAG2ol+OJSZLbGWzwT94ycpD3r7JHCVS7TYiR5O6tfc3sPEq/St5F5h6FoFGc0Q2Q1DRJJ
vOZ3kBmszgH+v+WoIoKw8WHEOzZqIJUAOBOwNVA6E6Bm7czxlcG5hBJ0ezOHIrmhIvccud1nxD2O
n324AhbOKxaEvqN2fHgXYkYERNR7qV24cTVDWibZMoJ+Hddl7JvvUq5F5B9AE0F99id2sYStWDaw
hhv/mM9FeYjm2hD/EDG93xT9CTKZo204mGKDHNINXQeJk0myQ1Nv3fSaAFFiefDmgnzl9NyNHwAI
hgd3MVJrxQCQIKc1oCwSdkz8OXLVBcbyHdWoCr8uvutLgFWzaNcF8FIqQf4FfOxmgQeMAbYv2fJm
yskU3WmgREoGYxPH7A/yclfSAIEkdCktXBOsOE2GQghYZPdv3GyneaGgnqnrMBkZcfgRozfL0dOn
9rvdkszF+FrrUAQ/NOPLtqxNDHlXxkERIOm6f+ri3oy4mAkPsZT5UeDiLSyoZZxGNFYFHh/GcJB1
wuVkEhTdNME4ERgD9KG+8fwAfjoVSESoxhgw2vrKRDnc1y0tz0VN3plpsPne9JbLW/Ad1zoynsW7
HO97HBS2BoZ3zRYH3w7OhCqmPD6PfJ4tw5n/m7kUe3h4psCOWF206TnqON5yFj822lXH8F2Xyls0
HxHDK9dGsLi1tJtCAzOgSfB2VQ0+YyT2aAiSGTAtpA1vFyvMNNG7qyk2TRPpGhoIQfSxwfoVbKuh
4cBu35RhgUJKMb2HM62SDEDaFfbbZSx8KQhQVeiFO8YTJS2C/Jh0NKfFSJgGyxbQupy9JII4ce4v
qQkSfyAKln6GE4zRQd3MuzBHoDKUd5NRn+c95p6j/rN4aRwmbS1WLZsI54QIc0/w9GiuuEyZNKNq
fchxcYoEB4aTxVjQFeouHx6MRKU52FUuab/s5CWwVHBAic+N5uSsle2RWQuANLTnYgdtsW0ZyrF1
rTRCIGqMrgxdWyzhTYL9MyZ4fSd9cPKSW+zyNJfZvXbqy6wBEzK68T+PmlwHxMnyYlcnvQbg3rDs
RL5kDzHSV/YMLQ7csn2WPCxz/RP7RY1wWglzf2Z70Rk7R6cGip9t/6zoizu6CjKN9iUIriR5KBMO
bIoxcdQtg2PgYBp0hlT4PJaxQ60UnANETCAfH1WwbxXMjojMP4fVx8JRPbJ94LNK+FdaOv5AzfBN
d59Ugp07lyqhexNM8cofqS5T72/Lo6fKD3L6bvPto6HyOEXzkJls6GsssjQ8ZqaLtHRdJCBr1Qdf
jwFruQQzrpxk0c91D9B6WNfuTfO+TGI+HFY5s8pjRH/0C6pW65zzd6vvJL8s0UwOiQYr/oEs/jvV
9lyhCnM8lXl2YaN4TK9OgUUIUzS4kIFZecNzyaXWlbwMZTAQbJ4FA3AGyrJ5xwJSYfYosmfHokZO
7VkjuIjmmHrp6Xe7cJGSdMDtWPSsPiq4KEztuBrFfBDsgBLG1PVFBY5nrntucI8HGD9BGTBP3kBC
rfT2IoeY8i5t3id7l7g/FSNFNX8gm8xT78XF9aBvfFFVJ+RhfpZ/q9wRcZbemWeHsRrY5bCZOXeU
9iGBHgpheFDCQ36Ix9hLFNvR3TTI08yY/0cM2xQIX3W615lJY7/wHcp6MT9x8h16Dsjld0Rp1Raw
mbtTBIJYp/6Ss3F5Dzslvu5mO5Nx7ruRaDeugUI08erA57GoxpyvAN2XOIYSkQXAvzC0SHAgNU6Y
PQqmuTgiBwzqrES7+ju3F7Z7rDGTHVPxRLR46gyO648umiDNfCGtwhJJdCFdTHH0lKvOlJG2vkE/
Zo8kBShXmymwYb1NEL95GG9LbDALdfbod8pBmiO9Muhg4YRcnbyCKhzkX95W7PWBrBkMHqLoR/TL
3t11I0NrnNgWozxlmk41hrUQO7G2H5o0cBj1N0n7ycSV7JcGiH2x8ZRxY1AFFhXJGNMCNpq9DUyZ
jqHIqHzFPDrzw1LjArN5zNXM2sdNyC05ouFnHwHVBUcXKvS1DmcN0G82YMerfI3mxuaW1Cw2bJcs
JDpHvZqS3eP9sfgCY5sRsJ4fEYJdSRnjny3fM82tXLwZ7p4IltDi8cRnF1VS8nWQCSmDe2K0uSlk
2t9jQq0mLgtPEx33hMebLt0nVrqNW3P0kH4TjfamVQZqaeARyU5zy6PHYLFsbxxxNT3AANTShR+h
oOE0RHIgaYEFGkr7HOkcvIzYOsvJu+Uv7XmhgOnna5zd9eH/C6/Up4XjNMdD7Gijz90QZeQgJZ8a
JBOMXrGiHhh7W/EMVZrxIzExPIPlA3MxaL/Jl5UZd0I7u1kIWyhIcwYzzGrV8kh5GTKLkbs1j7Or
zHG05QdtIUcDRncTMkSNb3pfHiErrKLy0dm3iqvAIaWlVdEGL7e5fImqq9KQZPaueKfec+C3TrCV
X5nosJHUKe8WJfQTBXWLruEgNenrGEEnVX2Um9GOGLWW7s3pAov5DKM5fqqrXMNseMzOTjZGWZnv
poaA+XBPXDOwhfJdnojZ8ogGDYxaFgwZ95Dccxk1cD4p8Ptu6I7rrl73AJAKhW+lu0XJU2Yy6fND
fmwse0yU6fAScuExs7AChwgbfSR1x0NuoaUH1iPy0ykQN5PuTnhoWzxidIVgWiguonWiO/hGYkhb
8HMxtkQ5gDb21eoLl6Fk+ZRyjZ7ewAmw72OT+A00yEFRxhBjgR/IJz5nUGuLh4pIzYzORlIGWcyu
n4iORTdgivOYUfNdBv0463nMoTmNm6s6qLtm9vzJQThK6SemGqjLsDE15qiEmysey8e9nvdbxn4u
j6+Wz0JuD3TC5FAvNSMR0KzwRo7ps8esMZaywxI/POVIDNqKYMdqAfa1gylEASQ87dzwWKCd3WUm
rYPxSLnCPF4O6BN+zFB/98OfoYbfz+aMs9RoGHuRLcyMs14QM76OIBKZ6hkwbwV6CY24c8wOq5KJ
I+0nIam7COsfevoCclmG5LjiuNTm1wkWSPpjtefw3Xk1/4q3cPhsGYVaDFlJlKCt5rsoiVwwMp5C
nMNatLyETvoRT8XFqeg3ordZvbO8iT372jB8UaOn9d/Gk0ye8YnYtktgWOpvespNjEaAbq+hR0Rh
vTBM0vkoGpd9SiTBnR3iESzjxXNiQMI9M7Vs7c3vNh/Y1Xm0MUyozgZXEF5CBjjER1FF/v8x42ty
uENBFOHSZA7XkmoXquWbpqg3WMJrbUQ+jIJ8Viy8L3Iv1kCTyQ9RUv2QS522/FUjK2jeWFCpDfvo
yLeyXzPSlJXFPrrWxp8BvvCA28+muFU4dhaULkZEFkDI1NyDHM76XNZToDM63Ti69oxBKEKzSUNM
jZcanxNxvwrpx0hXsvtcUANW9daFBa+ZV6jtXn4JcSCK5S+taa+8Z9BRCNUq+A/7obwN/UdvbLNm
F8ZMRI/OjKPp7g5BN/ioYrIQkgcovUPfXrwcZ8BNU18gr3ukh+/n+mhMj0J5SfXzkpwrB7DaqR9e
B/uvOx8zrOsFvS4uUIdsETfm8wbq3vV7hZLH2SnFPTNPvX5mFWUv28Yjo+qhW9j1/mr1sZNqyeiS
aJe5vKvjJ1bQTL9S/QmPfXOETPiVUQon3Wddv+KmzcJbqR4G4yScZ838hIjPVWndFGs8xonCyG7X
5r6KeLsL/1jqS0ud1sWwt4nKsF2Sb1o2twgXWT0u5luDTukSCuixb3MRyFedml+5eSvNLy0EUA8q
RT0jwQNkwWghIXEFyM9ydSqIyjz/DWJP2czRSIbuCkq+A42Zey7X9XXI1a+6u54lsyQeMHyFkcDJ
y4w2qsgwwhnLPNkfWS16ZLLM+L1mMXDOXzMlSAD0Q/nyYE+j2iBAkSdjmdLsU3DGyOSRXq4zwi3U
+AdQQQ1/Qz3bWFwIz6XAtLajuoOjZc4fWXPGjaOibRooUE28EQAU2PZCDP5hlDgNBx2zTQzswvnt
iOfkC6sWCFAUc3PggNiJJlJKq9+huYHZV0GXk0FDVUORV6wb85Tx5anqB41V1Oyj2l3N2q5u2d4m
ZuBgj15IqSxLbQuxh/H0S8zSYEEaHLoTGwacBshlR0Soqrv3HgU6kxyDwy2ugiU7wPEnW92C4wRQ
SzmDQcBeqdJiYZLCa5vD63uJ1TOo2QrcASKSP4RRVO4frLergkJmUPHWh2dyzH3Xw+W7qbN9s1y9
D3SqurqVoPeR5OuVMQIe3VFaT8lPRaaG+MjEcOEDTaefIkWXsoEvUPwzgfkph5Lpdpb8LFa5G0YN
VRxvgZiBtXuKbtqbnKU9SfQ5G7/TG7gEBU2q97p0T22+ddVN6bJ3v4RVJ5DtLNZXxiUiGWS4nKeN
7EJEFZR0cgSnbeOCo5vMCqV41z6qmIwfYl5RG6CsXOWD2GtEGIzehZm4IYj+7pAMb6wKVSq5emIk
mHa5qPUtsl5VRhZReQKZGRrXmNFlEoTRJiFa6+gCxVBJDvSwZ4ELagqPbHXywgWZMHXNsOePnb8a
7pYDzmiYY3ivYTVIAZNSf9QqkXkpcDQEaQ5+D33cu8q/LgsIsGBZoLCajbcAC8bops6XsUa6b+Fq
tT4LeIpp+S9O9+ycIUnArsvRTCPmrbfgDEPUqt6J9PQwfI+NRwOisECEiAFd/9dFP4YZlFhNQus6
NgE3e8VXcQBWU5TABz4NHIizB70WXWkCji/Zz97dyO+tHvDGVkDSLqazgGNtjil+s9Zf1AAGcGwf
h/IrX1jjcHmPFsOcbPCluXqyH0qyrw2PHYwf01UalebSWJNLrIM5fCA7AIODEq9Rc9lw8wzvSWzQ
CPDtjsKMQIkvlx4aMGbUUduwrca9gWh/1CgmeSFItRodTe7g4oroTpAPs+i7zOifLB6F9vTWJgyQ
Kv0quFRKcWs0spoU+1KV+sWEzYg5eZ+R+Z2a+qmP7ryIbYdyZhifdtuhc2tfZwISvEIcWaX9Vol9
7wSs1biZ99TR65GhUdnA9GXtcS/18u/gwFNa0KkDkQTaz9iKKF/DwzmvltqJbvClrLGSxU8K8Uau
hdzQWTH3mWGPMG51mQC26l4t0OoUkw8jDNQBhQmqevnSMHmxsrKPcwXPswzsCvNGfPBQAmUYL8tD
yzM7B6izOFeKOu5KwDON8TRj0nyh5eJf5WeZaJsHlL3GopEU0CICjUqmfEOv7Kwl2YmCTqxXLnX/
1xo9OeNKA4vSU+MAMBYW9fZAwmS/kc2RkRA70O0E7jmsODvJSJQzkdb3+h8lP0hlF30byQn70Nw3
jZ+FTK54aM9wUyXMRo8eKkDm3IixaTAlcYGNaK4vOtZxcVOwJ2TANKYoc3DqHVyiUWKQYJHb70uq
PVM3lw376f3YG+8WCD6RWWjy4IIrygur5RczcSA1zx9a6ZzaJmKtY305YcxnlIeEUU1cujxtF7za
FebeCrMYi59rlJ+8Sv1pFBgBUWYzrE8FikZPbF2t77cp+WNoWSzg4c7fcSnIARvqRwkZFqxOdXch
zhI8wEirqix86IB9CPKIgkg8iN2IxHerPZcQuZtObRWqUPvtnWv4Y7b8N9+SiuPFSI5QHc4KU4K8
0Q9ZDbegxeZVT96yZjMQlHOLkqG7heb0xjDqWY2sEBvT2k5F/CU7V9NN5PixgN/V7WpVaEET8rKU
ZMYZoDPB60ajX2FxqwllRXjVWSg71QI0XsRjqTCLeAVFCwBx+WcZvyN6U4fESTOfHsLEfg2VRe2o
R3kAVdN4U+APjoycWO6x5kIrQ8cB98oMjWMHhHJcEtRAAkMbRJVNxpq5wgyFzlmhcsYWMTKudpLs
2ef6awqsYEoYYWTxW0Jsku4o0GMaYI8SHVpskVEQ1xo2vx6E1mxkpFGlApCCB3U4RKE0WuDp6vrb
UIB7NN41UUk3dhWPqcOAT0VAWuwc5uGGYW70GI28690M1Yl9izgEucgGuTQa03c6hn/s+A9GUa6W
xfqXMYUrevWtxrdkgjtL4I2jRS3ukfcWOtul+lJcbj56glIzz+6YrAVczRlTP0LltQfVL2UNm0ix
VZ1vLWM8ZYjB0WpN9paRCPImynUL17g5M/vLbVglJGUyYuPOG3Csg3PuxaGCX+IwQyBHcC7WWv89
5bcpRGVP8T6VzXWhxi+QVPZMytAH8nKyi92CC1YRDbF1yWgArTI65BaFgCX2nbcNh2Ij/utakBpY
38JNGOO6u5lWCcOG/UZ660ZOMSXeh1kBs6xcMVkuHx0AtI2zR1lpe1CA+GNSCIBgQcpS277YJGzK
ME5KpVJBBI4EtrrMX2JJ7GHrxgjR7Tkfx3qXjG+pc4xc7IDKXfX2GXAq+vKhNm5dSgFaPQcGOla+
fCxQUJwYOhGh2mX137NaFdNb9M9F3WgU9d7kyK2ZxBtfmpx/JBTDkHcomAahMxKqsHP9g93624zF
rWZP0bj8bg7zwgnipmcahJNtZruYkorC1sfCdtOn0V5LbmAwgmJb8PwwnYxR13DVchT5MWVFkmak
l3h+xoDE7EHsBKHV+mIwX0GmJECpyC+LO/aVEdOiFn6C7dd1gtU/e1968mEV7pgKFmrl2I+qCIaG
OrJu0rdRWg4SSijN6rY9ziG+PoHuWma10O7b4mugt+T3rOxpzWH3324Czdlanybfsm4Z91QbQPHd
un8VuGlqqu5D+yq75VAVfsabNL0Tc5R++rVbljpx9qI2D8abFSRoASpnGT5srpcUvEVqPizi2Mzl
jQ/plOCeKpF/5HtJcpFAiQL9gUYtQ5UNtm6gSH6YLF5T5NcFHhujtJCXhHDBTQXQbZsCi7J9Wx3+
zPHFLWjgEnU747ftXZv5lXeUsWoL0+rawHRIrEcYpQdV83w53fXIfynwrhpMmpf4RCvM+wSYf1pa
5uppUA+XAuNk9arkt7THss8Id6b51mxt27vd3nM13g80XS58m3E5MQ9lc8AkzfYwmfcKGZrWTrMD
wsbM/j3Ezga9rlXkE0Y/y1BzFgP0mXoM1CuVDohDFdsk5LGaVgefqjMHPhZb7yYzc8th0h6xJ64V
9nLhUVkY4uWUE1Qu7d8mtVch8rfCylhpbXvS25Y9WYHeAER8ZyRBor1l3qXi+x9h826ZWOXRNWVl
2syCnDztXcufChfDmNnkN6BiIn8zgfZCxcYQVTVQGZctWl9xqSmeU5yoHpN2FhBAG+j5ca10fuTZ
B7ade+ZnVIZNckiT5U1JJuT3A0dw8R12O6P+jRBAetnQkK/ev08eRkXkvhl9iTeDadPTGmnrGbGd
GiF1oQ0Cxm01UxC1Iw0QE+MYG87gXdpcP1Th9C+sEKrxFGKUGiIEVRsUSVOh3GOZcm1XVf8K8Sss
WX/m/d8qpiu0KhWWOqADhDcKO8AxBDKTxskZ8kGOeYWQlJ0Ccy/u66uOchNcx4c3T5dMo6bXuVZq
TwnaCcOuB33EoYTIGAjaoFkyE2/epJgdUxvwTgY6ZKVkrzBQTImNKWvHsfhMUXJydDNPEoRo5d92
F/RwNtFagEYWMKegPdgoeSqKBvczbbmoubBDZnEW49cMinHdy2m9Vxyq1v2clvIKhw/LiUHcPAV7
gaKheFHbQ2rUT6/waOuGgsoPMlxvMBOgtmHAsRDf3TfZhg30P2Jk3pKRQWitH0Kd9aDFBkKpD2UH
GEVY+DEFA7GoSHv24YW5Q9EHGGLITjUhD+US+YnOzkpnILpKuJj8OTddX2vf85rZkOu6xkYhO8dw
cBhOA5EcuYmkAdmwUj/FgP8x1JZ9JOh6hmqrojHCUH8q+UJmW0XtWUyvXiz2LauZommvmE6wkLQX
RyZVIKkSDTJuWqX+3GfRYSQWoU455FSD88kctkU+EIVXJW+WQxuCXkQxnknbX1M0V0OWnwv5BPHW
S7F81g2Lf6LtssxXlAfPgV1M/IpbRR9LmrwbpvfWZNZx6eLTkoqTQLRra7jquWen0A4crIaVBRZD
wWKxMJ8Lw3abIDyiZZHfT4s3ZWA+LLmScNMFXi99ae8eZ3w8fHrKeUQnXbX6C/IUGW4e8jLk4Lsd
MLPovPk6+gP3KK+2Xvei2I//xsDprYnzXZ//ZEqxZ5wrmIYqT2XiZQxnh2Wyi46wqViPxf+mVYOv
uCeT205gtCMVgCjoViWjml9Z7jfI7zQ0igv+VNglsfI+IfJLkHlVSN/nkDqFyryWZscZ6AgXaFz6
cylY7AXvE5nkgSqnwpiTdZfYJcix3nlBEDEsLegqDrV0uAr6zP++DHbdk0U3OUJ+Cf9QLy+gKQ6g
1TdF9kgBwcO3LhWW2sOZmQVcD5/s4ZVtfYfSucoglyjyub3WHnaCdgPNSvug43HEl1bP7At9WZ8o
GZM21nTp8qKO86n0qkNZV69uXgcai++C16T1mwS8Kfuna4SRMkUWiqzWZCQslY8dWG9n4+D+6Mpi
36HjbKPpWgbRou09T/zMgW1EO41dVsVBqJMnJAf7JB+jy9D2Y1ZiSYWYgd1fTiFVP2IIUrOYK3P1
1aKXjmfG3fATKrrtie+GNTO0GkCRtbM3KXDcJhjYMc7lT4e9pxZ8+vzttnaxEPhmi6WXp4bDgRkR
btYdyshXiOBi41DBlc8n0C3Zr9ubgdEeyiGohfoYaGMVpjD8KKtnzW5vLLc9sKDReloYVJws///Z
/bAdybZiEw4Eaozfl3ZjWua6nfhuQ7QQQ3Sumu7ZoYsTIWmf0zrDkgMHhvqYz262HKRJ232dMbvB
e0Dx1dBNOAIvZA5upmbLyZUJe7QoWO7N8bbjG81FuldU6YaB/XfOWKj+t3V8ccoNS9GOgCRrZXoH
i8+lcJbXCsuOHm7zxdhGurlN3OilIKOoYiwVmh2mu7POAr1deI5cdTBg5UeVlK8en5ZMJrCtvTO5
UBDupSXO2cCEE9VgDdR1KrK9kTyJeYJQj41uJCiNCRxEcMa9upYf+6DdeETGaJSw2xHCCxqDM0yH
EMvypcOhiUkxwWJmQQJF2FwiHylfWtPP50sBNT69DoDH5Xx0TckTkfqnr1nx5YS6rZNl07IPZeFX
8zGR27M5MtziBwNJnIkVdKGsHNrk2Qf8Pb6eaotk5d965a8v6/V6t97tovG5OZ7PrJ5TvDk4lGmv
yFF9meVUi/YdYU6xMkCbrIyv5QrPhFq2za4ZlU1MdIjnV1j0l4CNqOGHFyJx09Vyzz6Yv/K7DjEj
ThB2LMy4Mtacabi/qAHX5RwoV046LulC2cA8yM/WvzjcmSyC7zyPK+PQkP7m7gevgLAoP9TBHajn
t6XUNDfsbrskOyM/DEINQUI3HhtqNiIKEP9i5mqZ7FhwteiqPJaIs0DjwEarPCicQCaSMJwwLWQA
ARVLDUdlJQpeJc+xRtt18xmC4SJO2HlUGF62QFoGmi27SHiVuUvrg6gAppwth3G5dZt0xWFTnrLl
AOHMUlYhsorOlf/V8W9cwtSkPapmSOEYl8HmekEzHkOyIYe/sL6s1LxkRYSuCfVpaF3ski8XwpZO
P35AQnkaFvRQGUVRGOfB0ojXipYCNYDrvNYlvbJuunRWgitEY/WXuRPcgGRX9/WRwBGie+t7yNJ0
4sZpKjXgAUFjgJu4OyuYHKASrbKpOjnKPVLQmVkOBLXZ0Wy03dkGgK/2i4/tLSPOkmnwVYudHS0T
wCUIbck5Sq2HSX2pGxBpkDx7EwIx0h/4rNMUEaPTECf1nrZaMNXt1WzOmnLFYdjxKOjDK8d3XTBo
rWe+dySHvYhW08aCmTCwahyn7w7nomrIPOt8Z0VYKPm2yrC7Dhgu7AXSFWECGeAK16XRCdv2sfBd
L5wYM0CvfP6ms+N3dGLZ5+XdJonTWdSnpvBtwKYFX5Cei5msgxlunr3s5KBJ0dXTCHVjYaJjkE9m
UU9aebZv02aLOU7RyBkioXZO2caz0tcj+rCQ/eG8Mqf23dURXaet8QYgihq06q91/bR6RofYyRgA
hOjOxIJ7zsROeba1Z2qrQZmR5G1wrjJDRCzfpus+1UnHaFRwDAncyNIfRz6ZZXAe6VTeG0BYHVi7
eG/Eh6ENsmY6Dll4z9z0aEIgb4RySmuYN/ShPXMjxh0+A48a4GVDinyL1MOr0ocC7FufuRBMWauD
/wOSySGVFuy+EPaB1k4ZymXwVHUSs5lPrOBf6WyoG+AT4j1ri7+iAqiWDdvOhWZUncsQTDtul7HE
5AlIhsaVZ3w7UnPqzzoFp8F8DD4YD/J+wezMfmrSZp/85Cz6A40J1ZBnHLMWOQ6yXk84ZC/0pDef
W56sBYSdiGHGpG7hK21TF9pmExJzmKMkTlWKo/EhFvK8qhq6LK5weytHJ5i6j31WHOwqvFodEr/w
SxwZ6wQ2XlE55uDb7F2yx5nizaRP8aj4H0vntdy4kmXRL0IEfAKvoidFiqREyrwgJJWIhPf263vl
nXmYnujbV1WiQeYxe69t29FRI8ey4OAfOUlNVJwBSz/f0bfjtJE9URuzL7f+hBNw0C89ZroKflYC
zTUZx5PmvnOtwOCZ157DcTZvQg9ko8u2Ro11C58Mocr4yHMGfBMPgt1C8x4KDj0nGvaVjRd8Evlb
6aAp7nGODcTl0lp3Ht/zCS6SKYe7C4iEdFn6m2HpuwQjYZZRVI5YZ99Jf5i8pQxRvkzmr3mSr9vy
7pBrpHH7mT0xq35zagoVId+9qZsQ78R5cv9NgWkSOgXUKjY+56FEIl5i68jZ29XPUz3iDCfNFy5i
SnNh0gQk+OFcIA/d7AAyleeCTVk1Db+uYQucEANjHtiSgr5FbLSSNibmtPJnTNdU0k5vWIuSqIRs
EXqMgtiPabSoho0krNrNcMFtEOPRfwpU5ozYkKkANN1+nYv6I2ghIbEi1BL2J8ZMfwrJ4WT2kFn8
AJtW8+d47Z1NwVvhjt/qwM1mpjaNASqu2IRwG/kuTTN7uYSmYkCmoPkx143wCNQYj5VKAcQnkG0G
l4CbhOGL8npuqoKJG4i3gNxMbw4OnWdf29iKN6FEX2LCXoit7sXUxmOcE44H4rtukGl0/XwJgtZA
kTs/bAOD3EyXpLNuR4AkcR6MyAr54cwOHnVo6CvXnGHKmuUyMRnj9DZ7xFK4R3sWPzcrD3g6DdBC
sSvPM/rlrGDFUwTjkZL5EPPU9MUjsajORjQZuqbfrCZ+mYHwChdNRSnLdZ3EOys7D6So0Cp8qtOC
2Qx2SBzgOJMZnEXeJSHjMSBs2p4kJpKXCtUQlyQ642nHC4IDOFKMAeQh0bFpAR/6d+HF75PxowhG
5Frdq/7stw1pG431cNLIX9cTIUImE2NSWkO2ywx/N55VHjPE/vPYbPOZZLkbR+8qHMQxI18MjOGO
KcVeiw8TqN0mKNmCE2021gfR4Wig5JpZuhYMMZshvbuYNeau+c0JBM1Dgg7dfu3O3WcXRRc9qi6d
K5HsfaSgoqIpfx7M+WAkvyMRlYFRMYPR0QGR/KFb/Cr6GpDcajasbTqhxyYDXBK/kTXlJi01pure
agajRPHTQAkoCFXKBFNleDYBixcdmscwwfoI73a0cgYceekZq1YEv7CCysi2jcjmU4SySKKn1+L2
FPR7aLwrQXSNBX/UN3BaMN0a2ZJOMNhbzUWZjR8lYGxi+PjcmYNhHKt5jxnFeViW9nN6bwGR61aE
rRKwAAFbVD/tUz2M1zjMXma72PW1DqMNK37O/rJyhLVtY4NvdCVx+aNqbtqqXVW6vxRmxUyuY2rv
vCWm+56U2iu0tWPXZvUphWtW6uI0FW8uKFFw7dS5K6WTq+PhtWfcvbCdv4zxQZFuu3igq4Hjy1kL
TvfJ7aONUWvkY9EVDkgbJ+qautB1th4DTgmCDRxWrMjwoylGpteDwzJ7HzhysKlEDEkM5tfo16+O
np4t3yCChtk7C+IRPDKb/oxGrarcpVU7E0g1PhFMy1od7gcPAfcLglKEYE58I0gNEfZEnTuyLZlK
8RGIL4ej1mC0ii2VQBxuCRwZ7Vtc4yoj5s63yIjoXZs7RZ7qsEJjCJzLQBVSwNRwXHfjK15kA0TC
8KuXmQEVF5l+iRqcaEOlgPICBVSyjzjYWBVuR919SMc+iHjuoXSRuZu0MZvCmmw+cuy6iGdx6Huo
Wnen+ta0d1XKecmt1OJlV7n7mHkZD3TITLEyBkIcvojZJFVcEbhcNNnt1f/TLee9ILvr4HukPgpW
Sm1w6oQSRghWEyW3Y9KTAWCyfo/8mp+MfquK1itwGfaXPfwvK9XoaOHuRbyGWbyPwDMHIOhG/pOB
vGMR5T8lKcFt7rSTRULerwAZESNHW8V+ue0xjwb8T5lub2LmBl38mgf3qLikzXfldWscR9naCuPd
aPnPshrOBqyz2tFAnwUtC4XwUHYOaM/a/ddHGtIPe9NI6yUb3TWzCw9MbIjyrxopHco2WbucWHan
LToScZrA/PIw0gdMct1iV2HOzBkBM0nmw05xduhHnNtGizQaoBenX9b1W/NWRY98xmgeDs9q0DoH
byp6q3TguPC4D3xOzbEZmX+TUe4D1bD0idGheRQQAd355rKAnKZrSkU0RfZRV1UN+z3sWdV/u1Kz
z97RVm6DYicZ+1IryX3h/P9/8juyzAtwsjJs9pXbhJ1btfcHsYoNYgKpcdDNgS4VSs2PbokOi/QK
4sK4br7Hursq2FeBmyt0OXkcMAsdo7U8X6bNeFZ1a/UMahFJecwEj1FFngKLxYERK+b/KxNtgvFA
Wbr86czfejQnd+HYT12pcTMxU5xvaXSUYB/GjECK4aalbJfwP5JlkkFSGpD5j/nSB5gl2/Y3mtZd
dI3sR4fky8X466X6VrLodV2MwwXFaYawv10FCIitdFNMz0F3kggmUJbDY4TP5C8CSDCQfyHtoJaJ
MTY0wabjSImseJvTlWXFnJOx9D3NI08QIDEpxB7UwsfYN6tGF78ts6cJln7bvKXmsdOq06A7DHab
nwA9ZsHUHOSuHMW9wP7z1JvUdAxqGF0xWyykmm5DUU0zRrRFfh6rBpZNsjMN7aXrPkR1XkVBwTgC
IxaRWgfL5zwhY8nLo2epNyvWoY2FlST6KJN7iMTTh20vOYdLlo4WQ2WzxpYa8QM4KoIzpeCbz4yh
mWLq05zUZWM6JR8gZZn32Jivvcjb1DGgEtOhPCgD4mLbHZgcnu7afJQYCKIY3S+Uza5f2OlX91ZT
S1iNQ09dcgPzfe2zxKN1gahjleBmZ4Ig6xwNlRt2iPu9pacIDEV8MSf6aogzDCX+DDT7QQkS3iIk
0qnXGhe9Mn5QymswmSy0sLowkbUMIVCL4kWx14aOszdSKFmvY/Mk82VDaFvQU1/Nvk6ESTQApRyV
o5NjW+cScQSJjiwUrsWImTqjgZeH/xRZZN24xXwuNJfVGBCDyrXZtHYvQ68fGI+dHHayQw2dzbo1
Upxn682TqOdnstD1iC8mkn3HsV8Zqk7Ie8g0NYjwDRwI4UVQ4WyWHwXcr4KR+2hiGepjj1yruTyP
mGJ4nUr7UbruqqnoPJx8gDK2NmvhPK0M1wEAaB1tZ0OSHbpWDzUy7jiJipVHwmX8HpqnaT50jBgw
6DiRsasz/BmseG2ewILrr7WsteG7rMapG+nSNRjOTRBfYRw8tMyEqEGmsY4/uVqV9fDRpPwIn7Pr
EYqRpRuH0GSn2DAMhff7ZUXlupDJ1o0IiHR1nwkBa75pFTO4zkJUpzgu5oHuUmMYV/9I0k7zFtNy
wDPHyIaEl0XUn9Wu02h+NTRheQt2ygMesQr4iLB7I/8ZpblM+SmZVdcug6GX6eSRWSJmc5Sx3S9k
s0OEKAYbqZFNV1sbjHpzjBqht5gDkOCISLNl30frMBLrEE1cIPxlU01LAD/A48TnZNDysGw20EqN
DRoywdIIITHirH7EXs9o9Tmtx9sA5TZ+bopkkXXvfYGzTAJzTc8j8+iUvCv2jHdBZaFeoCp/VTMo
GWwN7pdNA8zsOB4/YbJoZvNsCf+50JYDqwwsBcVwUkXUN2QasDQgkhjC9OalZVafgRMK9X95yDKn
hsi+rZpNmvylYi0t/4NwRSeDEVrAIWD8PSSvLfVeOD36PFupGxud26rNZ/JfINIDInABEer5fkCk
FNDs6DkaC47+cGvV9Vq1ybzIdNqnEV+A5J6hMVTPmwWZv7UypoPBk90cazLIQg+aHv0uG2GQ9gha
fsbqpsnHLWLjHOHwBiDd6X+A2LnVdJJBmH2gh8blHHDyldJYSIKwKJvJhc6JDHEiGINhJ350TUAj
jah0IY0hZaMNg0pAVvns8rVG0Fz0jGUjD20dUWfQSNADZiynq4asH0NDPgtpGQVdThw0Rwic4Xbb
GHzSem5dKXXXpZu91KW/GUVyG0r/y0MVIkF0tbwDNuCIlkOZ3zwGc1HOewFQlj1YN/2D2oe4AIml
+iwLohahyExTd4HPHVT9eoJNFMy4fq1hpZ7FYGTZaMXadYJ8Ujpvpm8fTT/eqvez7tnMW7cEAhcC
FvakR9f9U6t9MApWAlu7uakOaWLD2Nv0w068LngJhkjfZt289hakPBxXjclcn0aToYje76UgVxK+
oI9WhCu0heUjZ+vTSVh1ZWl8qRUOqm3m36KlCtPBGNW9sVGfnua3d9PfONU//v6WSOi8ZK2H758U
wmSC3EdBV6D3a5F9kAHE2Xrxh0ukb/iKtHztB25wi8V+bl68cYPjHAdUEp9MHNyiORn4+6R/DokT
JMCZ0YEVHOv+iEplM3gGM45FTNQ7gvYvvlqobRxmcujBsJ+8I24GgcqaNDNEyaopJGzDxItHolvJ
d2PI2dfr+CRVlsIqUdmaDKb0lEqhoBrHr8rHj0OBMhnr2RPveA0BWaml2h4/b5ZSMG/4+vD3/5Yx
uHRKGM24EOKBDhGoKp+EwCclaFtnhlr5Rr2UDAdDizCVLRlCDHBRFx5sPbfRqkyvCaLRlCwa37rg
ZIrcv5zrMxL5um5CknHot8Do2lqzHvlxzJEx6J+iWvrDzWRASjHEQBlmZIzUez1U8Tq1kVW3REAQ
O40mGB01AQK/OTxsnWtDDfl05HvIzlZSsJYAz9E6+24ivyZ7EJTsTxZEoOlTKzCJav0rH28Jy7XL
GIlFqy5AiBdf1N5WgJwwyTGbvqaWY1PdzGiHLWi+xTHyea4vE/syy9S+xgG51ySe8nZtNGRsY3ig
HK7RY+YBgjnS21hi4CDSYDF3fnWgLrCkdq3zV5qTZZY+CyYG+bSbcM1DXDa9RwMAoJ+pf5zxI9H9
U2rECE7rhWnk5zKtDFQNEBRL/9xgtlX3vNmbROyyNzdd87vJ/a8B/41wp23NIT95jFT0L17prHfv
o/hv1MzYhpHdBGEnSFuivQrxGyVkvTLdaUyW/DmB2zF4VxDYw6mbSLSzyvfMJ7aj3SAAwDTrpr+D
868bTZLFOYsKGlE8Np2377yBwTG5tGlkFuuOs+6pQlDFGnL6BNCDl1vqz3Yj16I8sCVnCxPVOwmR
t4Q1VsyrAUS+sbKrF1kGKKEuMoGbzEZd3bEyQF/C0ITUNSjaY7fPAHAUJSuX9LdMsyv8DXKH5mOq
Zx/WlH2AODxQhV5QHvQ9gV9NYB/bziEeRFtmv7ntv+h8RcPiYaR7y8v2CZWyoC3klmWzEIZK2t2D
ZBtwJ5dwyAjs5KtHUgIGA+q1WD/JlAN3AiA1Du5mHsnaclColNnOdLBzS95P10t2Wg3U90P28jyx
VfJkfTGh6sgWsY3FkvDuQ9W0oGRNgi7dB20QNaSpFGsjZy7VLqz5K5skxrCIVy8xTQKZhAycH3NS
bE0VjjqBeSbigeWYVp8Yvac64rzPNEnfhaXwbJLE+XBDwgtUvUK+uFHyhdGWMYcej++DlEg5Y2xl
Wjd84GZjUYY+xACGbnxnfbIxaU6VJALNrVEhOvLYBtR/Loc1+jYwclQPdbnJXOwd3KCM5HBMJMWx
wNpu8y9w1ilIUaNw7EiyjWvDrdnUjDhIDp5SY5FkH1x+1asAQFMVXMAQjcZN5ABVJksFExALlIvH
oJI/FIFqqNdo8XaM8qA1z4hPUmSlLe33yP8Yx4idO1HfGsEM3iAxMfbJp43haioNbwIdPGEhzYPI
eCvv5FcOvDbRbhrnUEJQb9kbF71N97U5H4ecwoxfeXCQM6CupwbdwOhaWeg1NaeAcc+MQ08WsfWW
0DzWNSwP7sF+8C8hJJmCkYFqEr2hXWQl1IJkeFbvgB/Pq6A99tMOruqov5TdF+I36KTQd+hzfa5b
ZQRyy085wZSsp6vLfxXRa0qajTZ9t5ie2eS++RR2KC23yhV5K3157V45Hk3SGkK6omD6s9p7M2xM
jhnEOwtZgTYOjonzrDvklaCjuuajKkI8DDzYL8B2uak6J/hH1kgeFLnyBfppunBwIrj4EPRsIgiF
JFmMGZOYrandEvfG5049MEIeaNubLx80tUOE9E3ANUDrf6QUl4pYcm5mn7tgr1PWM9JFIiFhKBFh
x22vfMY66zcrf1jWRpfXkI6E28R3WAf1X1P4w56st0GCu7eEL5ntkh+XOlCYdlL7s8BSjfE9F99Q
H3DGqKgvVOkgaa3WZL2AXnXYzureng78oVzSqlV2STHmHrS51zhKY3Q/P125x8EHSkvdFaa2t5w1
CFuMhdU21xAHo9IeKZQKl1taYJPuuRd5wcW3FTfPfgf9eYuOJWiBdqw066PFV4JVfl1Syqa6sBeS
qbGqXSYcjuw7ht+Y/azOvlI9P6177puvXrIyEu+mZa4mA10vz7FbuSgmeIxby+dDmLRLPHjQm2ws
RK61bisIRQGZGLNPu+72qE/nGMwSL8j9TavQhLrFI2GjQazIUWpRDrGD9GNYgNCSonG+WmV5xRkq
hftgKLm0uWKiJmSfPLf/xJcac8bNt1t/6DHdqdSjF2JDKF358rv1t8lJbGBm5JsJVjl0rRfdGH7Y
NF6GEBtHrr/atiBNJC9viUEL/8+Bfj6D3AnCg/BOPlQZnYQtKi9mX0czCpdu8ACj6bghKB9FMaLK
3nZikwKIKPVr+Q6Nt0yXnXX2wqs6OXsydrKeQTQ8JACIFjrcYgCwR+QDPb9LzEVMsNAkVMKuefPn
em2lLc5dZIiIlqiIJRLNGd2tN4CpsOPnzHtx6mdXfOveyCwbC99CaCVRuWTGOEdNRaCa/P7VnjLi
mJgW7+dW19pDIWnSWIs/N+z8DG1i/wyMpdsm/DU019h4QDHCCG0jUizUe6KFFxp7vmoZrb5RaA1v
+TYSNjygaebVeOzmjFHbe4hAdFB/sbRxWEPYovOxY38F0zR7jg1/E+GztIqkeYLxq9BzaEZK5a1s
EKpVc36NasQMsbZlnL5pkpjE3OrFiO3tPCp33Yt6nYPN+0MMaT+6x7aMoUUFz70BEqA0OQWN4jhh
ovXi2Fo5sQ90DYaOJY9i8H+18ifHE5IAiUPAg28uuTbuM8tdc2oJvDUXOt4iEJcfKaqK1MFtAmb0
CbaT0VBAomUb7rL7TiAUT/HdgqiceJtWZSG7B92r3wVOGEdM+47GqHWdRa6rTKBu2JVzBv4dx1SS
vzqwqlYSeKcpoovZUNa5OpC8gVVgyhgMsR/5bXhnbYplW353vSS8lBFRwxS6Gd+dqF0VMWgTXpqU
FHTuZSaFggdB1A3mPkLj4lcjwzQR+AfmDl+JHLfV3F3APWbLlA+MBWY1kdgrvuOc/Il45ZvgRQeU
TQgxGAhsZa1C4nm18BeT4MoH9aQy/VLtvfGCrW7MyxJrVxZ3KAQAvur1smnRIfD81xD8DNlCvKZV
d+/S19fqH/fkbCgvXAveLJ/lJu6snZVbJIvAqy1VbHg5sYOI/AvV2HuEc7rgfTH5SSPoiCdR60DS
I8oyfTP6cOdMPpg6BfWvFr3xxaGMKGsVeOmLbOxnUWJVxrWpEThVQ74H5VI8I9anaOe4leKi++br
/734MYt3lMBL9N/74YODtJ6ntWs8yu5bvWir++bPVs/5KEzcxhPMreGcdNDViSBBoxabW/USBX+J
n7PGERd3UHmI+t5HsGjKb4sYuzlF8lpgy3NqdH/htQ2NJ62JmWImUHfDp3GIMTwuWgYxDcFLfAnU
76nxhjDr8xsbvUjwxN7kot7o0JE7h93exg6SfeahyYewyeJyPSTOp/rL1d82uLiAbDbUSEztIytD
gpCYkYfXKUuOrAtwidOnEb9Kxxc2KY7ph20B2CIOw53JS6COpDZj5b6UHB7ccvx7PZdQu0a96xgD
XtJHF52soFw2/sNwjoMTHvVgeAHLPlYbzyUEmRgKVosB4qhS44iITsLTT5GOIbmfOvZT7lnk1a3Q
8mFbDlP2FPe4LXJC4sYKLmwIoWPGrqWM8VNpHcPxOHqXvrtnKNI4ZaiMnySt2GD5u6GH9p1/wcBF
2pseSnQQBmAdnaHyRG+EnwdzgCD2nHfKjk42g1TE7vQBy9r45nWW/S3C1GL8TNFPaXQ31+WRpGy0
saSyWJuQ+7fHMJqf2VrsDZnLXV5tdA0k8mSRLwPukUVLNsJ+83AZZ7eW66zx6q37oSoqLvtUYys0
KJXFfqgusV7c0sE/28SM8/0GPx7Vi5pENJ0afrKKlUrGUQBzy9yAMGAcuweYE8IaRNS292NaIKZG
hWE+C6pZOinXdO8tIQOVJ85Jk63VoyS9gOPMftUohVjw1DmbgnJmCFFyoTSc1j+ocIo3TvgKt4jC
NffIl6hkc+PSSR0dxXWyHiYNQ8tPAb+mSGkTflin2Wi/+uSt9zuwBmtmd7D5/puus7jSFq1PNGme
svwEezhgbaiCjVkBR6jbnZt0p8E/1o0NIhcxXd5/G3a27dp/Y4M8URsPFSejUWmLFDubyVzL2vT8
Nz8paJcxkdmUTKPUlk1i7SI07nw5MmoQYX53uMDJcecHaFHCgPECKNThmCEdUu9ySyBmDSw66VnD
nSo0THP/mOeSBj1a9znLRN5w4TLMZG5ddvM17DzQVSOJdiiOQZ3XF51Ml1y+M3HgvRmIu8tPOmqs
sT3o8/fYu08xHY06Kkxxj5mLZI658/s7h2CtozOHPqv4TOIiKIOmcB+pcyKG1UprruHn53Gq+SUn
AgQAmu9SyYiM5y/W0Ga3zY/fMdDm3CjCb66hJ16k+n9jQqbNfFPjg1Qp8Fzr6Q22RRg9tJnpG8L3
0t7NCXam4THCz61nQH7Rv4E0t6wgyTcsCZPnNIHvz9mng84qsmRtZ1fQIUvhl+CYKJxqgaHjdXbF
truhUeLSd461RR3DGxtl37sRfkITBNtOu2OA8+foqnuEJTHwiXWEP3OxS2ZWdQj7chiG2QVVwFPP
mNtC+tixhBdfXYNCUj5QtfI19lkEaOjQVKalVoTsbb4RzC15UBvvFnja0hjunTlu0yTZJBu7cXHz
duu8v88oOwff2+k6eLwInSH8EsOCd8Adad0CxaiiwsbrlxGriK87ovNlSpTMF0I4SDHNHWC603Rk
PM8/1ce3Bmv3U2OYJy9CHRlWQMuUNUONaoEnXKoBejgDm/Osy41mw0yCZUDoc7Po0O4y8dzA5ut1
olNQHQ6tjrNsZXO2dNPRnZNrq5n4gv3xvW5Jb+u1jyL1P9zZ658YhE+e9lpyA1XduC7QxWOaNhnU
RZVzH5maKethB4lPy8uT07Ys4smvU1Mv/aujnlP2S0rJxgL0wOw04OSZVhbXjaBwSgOXLy/Isdog
VYYFERRkj1OHrZwfZv/0vP4olS4/7FdR+MJAMsNfhFxbb5ubYWZwFk0TXW2mraOAWYIgiDUeGWsR
65TjAJkEXVjGnCQy32XV/VkGzVnXpJ+ZXv0ya0W5VKY7UTkvTf/uc8DinZsVB41R61KOxl9dJp+y
LMkEiBqmjuZC1cwshCPx4zn2sh2IISRTA3cj0ST+PjWpLyfx2sY1OK/w479HkHp2lEx3UQ5wegj2
KQ1YYpyQBYCqVMbGKpP4o6ag2RAu1+XTPnLPIcKtakX1dwgJ22C1yPVsZ28qpcCKnfegbn4zV19F
Zf4Lw8hjzqpQ1eQ16PTNKJTVw4a/qBft3kULUJb1tjSCbR/SSf+o5sjSXaSpzFP/Td+BOEA2rbrn
pHj3gjvr28R8qKGFxNekcppRn93QI8GLiay10/PlZ9JtyHfNAX9Hc52Y9aGqEgaecBM93X9OIFP1
Yq/rPTcEgSHjO1u0fH7O3Zs6K1m4rAruEif1Fm7yV+N2lfARx0eIJhrGUjW+YohLIDPMW5fBEO6u
ivKXn1bveOLTh08uwuh/NqO2aqbfFV/q3+NmRkLpeVt3fuf4zel4w/kT15MnEJTD9uaPl9yDHdDu
irmvkmkNOAZLnPmNx0nShjgpnG45on7Ei8E2RLgMK9rZvMAVWavQXSaeTUDDURsnz+2WaeTBwULC
YDFHyUmFGI7DtOEEQ5zj+wcwg7VO65JdArQ9JAtl+cMz3mzEUd1rDUjbdNTtCtea7e3s3CyszlOA
eo5rwUXFPF2tSeKZuNlFTo88XrtupkXISRMS3zY7oYRESTYlp/gjDU9BnF1Tnv/iqWVMNLJwTuwL
1+7KxocaLMc4/8NnulcLEGse1+yymIRkvL9MQ3QW6jr0HJghKIyhROyZVTHu4Dl8UlQdk5E1BLIU
WR+ZAT5W8pArZ+qPZaGtneAApBQmCbBh0qKQLMcA0lejg1zQsy4Mo4lBrloiVEB1jB7QZDf/7rX0
vffp7Qo00+zNVnJMlnZ903neGu3R8/0tBUwLmEer0SBQiUGKsp/xn1rJtvylpkwAymhzpHUjdJTJ
P6iPY255+uiMaZES9nzU9hc89MSAWjZa1cne6T3JHqzHcnIjeeKB87JWfLIiQ2Gc+TZ3L3aR4SIq
b/18Ved9nYeHySyuwqCVtQ3vxUwwyQzfg8eKMwRC6l8SE3W3Kl3aIzUJEsn7bP70Xc3MFdf0mB6j
NmClba7Y6VX+igq9QoxY3RUPKEf6oK6oirTkMbCoYzs08c2wGn1n73f920AmuwsdSxjmQeBQaQJj
MfUAvRASSpwuUygWVXqlKdgbAeo+zT+NqF1a/LrIL0/UCXVx7+j6bQIJH+1UvWVGfClbYx3p2ioN
+ErXp25tV3Llog2XJAdGRbCZ9eOE3IkRQ18vKDM69n8zHmwUFwrgWfw4VOS1D+TZivakl1H8bEVT
AxER0Gihcxb+8CLa7EAMeFTde+0SyeitbfY23zH1lpeFpJ4M6bkqokbQdynHQ/nuJzFiHo0uMQIH
UOjrrKx3HEETl7umGUvHv7FUwiNHZkJNfUuHnwXeqhkPaoU9IgtSr96FvcIiRNUmIR92VxJrSto8
Ue5TSHFj4yZm7841Zh8qh7vTwlw6pZiPIuMwFCRbFpF2T5mm1AzqPeSG9chqOgmiDcFPzsZtQBQH
OkGTWR7n2yi2mfcMOe7khDyzMmNG1/pMUMBEmAcLiyLK7P/CNVxsE8yIy2kgjM5mSwHeDvw9W3Ym
SAmDnWQZoApRLwF9Le0oq3mRHodAvmYuvKjQvQwTs4VN5fMRVYhOwti49m1MzrGBUiIlI9JugP7L
4gypme8zeTYhcyTOF8G3PN7OFbNxV/uXRPekbN/UuzCBNSEeuu4KFioJsz9gKHpyZMPGFxrI81fp
DevOQbgZEG8qsFzhIti6VAZq+hIE3V4y7pVbm6+eR3itmI/kr6x6tsCZ1W0CWnXOAshnKiRIN7ha
fLDyJqIb/rR8lWAIFLjMKuycqL1QfaUfASEIT4ZWrSp5zhso2umW6Pbnzn+YU70yTODrHmhXz/wX
2aIgvtH+mbKrYW/wr8/1tc+qbfbGCMDJVjMGtdklf1F0M193+VVCmmAWrm9Fkb3ZFfm94a/aqkX2
zdVulXuT6KNmYg7dYU++Ivi0fTRTrhszs7u7sRB7uCvPnL7raJ0aDgy5FrdlCw76I3pLgh2b0hyb
Xjey0eKewf23CDvssBwdZDgwCUCzyLPROObaDMydetdGr4Yud4GfrBospqckhhJ7P7aMGo2lQsCM
OlMa+De+cxHeIFeVCRHHbnBA45iejyHSJKvw1sBto/5znOGXRMw6gxBwD5+mB1WU9ZXBnOVo03Yp
BkVMnDLtyKYvjEU9dmvfxrfQyfcKH9RJhVxMqS3WHqkc8IQzCw0mwkSzvbCNpminXuE+TWdWiC0g
pQeOjjM7vmp4pONVpv5TAO6TjGUiwZ4bhYkiJh5WUkj30G7EWUygnfV8rQiX2N6d/uGIBX/+fgRW
hHL5JQglrdFaQ6ZRYdob04fn5juzIVWGFDuhLaPx0bufFd6PToMezQOmtqy93BZUQaVxVPvLQBsO
MigXev8AON+aX0VLDIAOxuyqvtKqb0hpXfsACeV0J7QDwKSNgVB1G9iv+3/N0Pw3GenjeS1L+kDy
wTSay9hLVrppfAI6K4PqLXb9c1B8ex3mMJhK+hhuJqyYswjXiSH2pbpqWuRYsSBu8FCo3SXVH22a
M/w2U3eQ1O1kn6A3B+EClBqta7QZs3aVdo8q96utPVvfHf6EZtiGGX6eKqDNzBtFBSmIc2GoqANe
ntiyeJRTLD7MEJwRg9Lee2KMX2KSY0km5++6w+BeeJcIZq5MQAdZDPxTDUtfF8+nnHyNlhw6/k/I
/mUw/KvHb2rzSbvmYtbfcBilzsbuqbQBLokjwMFIyF8zoP+PmR2PjEDwp76IOHnN9I8q8NBPYR3v
ivZtPGSs5I2VX6qs0daxt0OZfpgZ4ZS4uOZ8HfQFn86Is5IITbAv5CRTGaNwgumS9ta1Ssu9P95L
RCeZPMYCY2Ok4l7Mnt/vD8sCNR+1UQE6HSB2jKKKMXduPDFRRzCJ0EOs+y755azqkjc3GA+ukT5r
tnWchXPWrknl3gs/ZMpmsbgxlkCkS7wU+7KEN8lYqFqFxZVCooDxEaP9FoggQVTBBSEODp+B2Hcd
ae8CCcW+i9xHE2ubhHE+gTcAIKr3grhyh4mg3nibWdhbG85A12u4zHgQADSzWCwoE4NJfzRt+dAL
3s+erz//zgV3mPTf9CFcDWp4ohdLoweu9nCs9Eb8w7nCojISl2MHznMaJs8GzKyqDc/YB/lSJeR/
lQUhE2OUvZtNgpscd10MkTzjcAgdZF2OjE3CKlGXjdvBRpjcoWlMa6tjzIGwT89hr3kpuTostaLP
Ajr7JinHayVCWLcpEq3sRxUIGjHTE1yv4CMtwhfDqylbLHroOU6eCz3dTVLa4ODQkfqsmhheTiyt
STfNG7rgBOXZyMKoa2D7JM1nw+PZmyvNrYqtmJiylrGzxeZxHCIsBHD2o3Ct6msFs8OW9KYzjAnq
4Mti1GDoP0yaZKEiulMgxE1H3np8s613M8NTlowYalqYSQ7zHiWLtRWz0MVCbZTZMYujhVPNn4Z4
M7zmwF4lsP6m8c/v4kfi1MvR5hafL5JCpuNrYeffaRShiM7L33hsUK1jOoDzzDKoBjjV25tWy75q
NRDXKbW0YFz8eS3HTG25H/V//q3WWAxBQ9Up4/TA+YnZmTkwmZFOyGc3NXwl3e7yP47OY7lxYwvD
T4QqoJG3IglmUhSVNyhJIyHHRn56f+2Ny9fXnhmRQPc5f+RUQ9MjB/fcVMNbOdKmA2hT+Wc/6wj8
lJuK0avXOXBQN8eql+nCAn3CQY9Rk/cZ+BaR1QzUUbCfDmkUxAS6GtozgJVgDqB3i4BpDtEk3td5
doiN+qIb6Vowi4Ob9q63R7e267riyW3tHw6VJbGeQ258AwIQ5VbBiLrQZdn5f1o9BXaN93QQV+mc
ycTxoQsAsV3t16YuiWMCJDiaUCIWzNcx/vLzoJEZO43nVv/IsEU1OG06gaALO/qjXj5F+L2niJKb
vgyK5BIru7O2Krz+nLVy55g50ekuskpJ39UmnYm45Kty6qeU4cpNAtO6DpQ5tiEKQXffAC0n0Hwo
wtxTI1gf86PAPBljq8/Mkm4Fn7+LccWuUsTndf+oc1+3uf5j6LTV/aVgdG2LIY136gEJ7dVH/Sui
YdcU+OxQsb9Umfhy2Wdt5QuGceNqLKBPdXHtO3yav2TdqVi47l9S9JvapXE6e6P9dutq1GRmqTxE
IzezEGjnW+d1qVm0NJtkEaYIIY01PBdIiEksEtUSefM9mVs7fbQZJsKsRSTc3DR6vJM6wfWH51GV
J+P9d72A82K1IKFw0Na54JjN6O/r8cxX05voWxigBwTuQjs/FKymC2q+0Ma5iOdMCc+TBR/vRsNL
X+KbsrvXNtvTREmDTprmHBu3yOWuFQ+IkeJXsg71BBMY5jPiUgwkBAUweEMuBZkqkUtTNjWPTeXs
JlDFKOKLc1io1XLG8o72a/CPccmv+uK72GnJzF94XWt+bwteQcNrv+TeJWaOdqzytxXxNga5HCLE
SY1MTlEsb62piB3InsFmizFdOBVOIXwKQ86CQKqPeu6ZrSKHgALAdH1Hhd4WA8iqYQ/y4eNNXtR8
pGRucs9D/ZV+Fg5yAMj3NQwCbX6UPpDs6uCNbDgyIwZ8FVdcQJzXwkWhU4g1LtW3bLTwj3J0Ab/P
LcevmWM+NogoiYSAMWu22TI/AVc9GArFmSqEGt7ygGaGO94D3+m2DqFtHa3xRqb/JGF+d/VVE3Mg
R5XxwiA2859kanJNSwLr0ZjW/rJvGSQQWt3dpgTie1Gevb49dy7QwkjHhD3SdFEcrS7ZC2+f+9Fa
TYZuSfWsVmwSP90U2nArjKMR+YeMh8XxvZ0dwmpr1kad7mXJHbavy71t7q1K//tfWJ+S9esSOJbZ
2royJb/mYK3L0F1Rg/UPq+TOmcrXiRe90CEsjGT4JwDZWRAEIUy2/Rhr5T0dgIbbG9JWx3TwJX6X
YbEHnTk78U89RaeSXyYpGZZZMz+i6IAAcgD6ICs30FLr1Q7rW9wQV96J7oF5ny5xQPdoxIlYY+s0
ve6m8r+rdCB8T8UH4XLnulETmz/9dP10ass9oeqDdi6WvoTCRhE265VG1Ifaz5ot2TB/dq2/xUDf
IQoLi5ibpFtgluuPZKCI7CxNJfE8RHP1pofNGk4DL4yfJffiblOemDIZpsiwM5BIF2LBQy079eFN
mzb2Z+4SBsvO2JzqmapZPpicpaUft5JGYoIb2SZxyAJ2wf+vNQwDBe9ob/xRvYqvelVM5k5hNqkq
YWteVdCxwwvM5rMyByQAHrySgYKHz7v2ggooC46iZF+awOV8CuUmkl3sPRA+oQnrVC3jDQiNxSNC
GFIHVdpc6xFltUDPGA35AcUUrxh9ogoLRffHe+34/XqJhr0lHtUaVMmMfYE3DjiBz0HxjQg81UGi
/hjcsdkpjJHChGcPKV/aQu9INFLkIsTpsW9cuLgQTP+r7Ni6Yv3Oj7ZXxV3CBJ7q8Cjl6zwDLoO3
9qAZ/Gutuo6cX2ROmkudIUWyMYPC4BFQiU6vy49KJI0CFXmby4XPv8rD5tPdPNbw/4SxVW0eeIv2
ZZrRxSaYutEswPSUFGcKkfrXLnd2Tk13sw83Jd4wN2IpV9qWFsnMrzKdo6iNJxYRYo3wWpDJS5kr
kyhyV8cL6JhboVscej4tblCCQSOaOnv9FwNGnokHwaeiEF/1CXm9pJ/72YDNgSEd45QLvH0pXPxh
FWScVEmS+lqtM4MOmAlnOFO9lqEJV5qdEdFvz+pI1BBJPDMgQXws6w9OZI+fW73VcxNt2bCEJx4t
wR3Qv5YsrSIxrk36XWIttgnucwZswMSd+3u+lCV8E+qeQ0boz3e60pBVwSBqLcjHC7feTm3L6nEF
BvGWnCDVsghkRQFrgtAkSQ/oM9Xpj2r3xpG8RXWbMwlZ0FYKBjAY1JCk/EawLLX1qwiaWLS7dqKG
OtERoGO/kL856ubpO2Q4V5+Mb3E/pIRcGu52MBdolK+cyj3CvMorUAM2r35bDAQZoChR+xxe2jZu
d8PUHKqepJIxXXvzO7m9G0H8kBNiTvuizufka/o6KplDRfe9aEVgo6EjD+RNRPiXJxXmgs7Nc9t1
1yBcnKyVjbAaoCIUbDP8mQpeZfW1FFCcUT6qRx2FLJphOZTbme8nyfFQgdAA9ScRlTO4Unzf3JoN
+6za6w1GoDkjhjv/y2i/nkLjggl4b+DB0lzxOAJdZDMBPb74MlwrQLj+yO+7yfkWXNPYlHaIjHk+
0S1/scgBI2aPd1wxPmKXYoIc4/I2pRzp+QCeaEWPrQa9Hl6tyf0HXqPRomWmqgsUIm/iipWXjMsy
mQiAbTz1g06qvQGlr8PR5E6/LXoe6haww0D6EL9TaqTZtJeRJAqbtNCF/A1zBtrncFYPCSOEelAJ
0Dw2Ot8kojuIIJH8sVs6PJuqQC93FBBDTHyOntFvWfEp/Gb0tfRP9dCHDusnICiwOemO/nIJtTeq
RbbEIT3oqJCNvjp4NDpE1chLkb+XtdxWBtoBFChAbOr86aIWuTWlgCYxIWO1rjrGYT6QIllJ5uWJ
yvYM8NYn2A4Kc3hrIwK+SvNo1eBWIOHEwM72DQ5W0ITeAzi6KIpYNDSXmYf/0MDRpwaYjodcvfnj
iLeJ3YVrYnD4W+inQSZBmCMJIhhWPfA632uJWBAfjMC6RvJdk3jrhVlG4+4D5MO/Y4tt033J6o/X
qAbbCOPkSlUGWARJg4Tjl/xWXsF81WY/I0m5UhwH8pdX6Dm4YNGmEoEi4qCzjIvBOTqgMoxA/gZT
3kc8osVcrKQIqdu7ZVBsbtl38IcSJqsD6URJU2xCqOOwlNskTB45sw3JLBjn16VmaxF0NYRvi+mi
gNyWwJyqntjiYqfsNXDLsyKquxHOhAMtN819ztsy7HJZko41kGH+yJBj1Ra28IsKnA8fC23aVXRE
8dDpmX3rVwnVmZHd7eBukN9xifayQFGWX6yMJBm4usnDbLw8eX6xn6cRGYO3S8VfjDqWKqYUC8Pg
OSuf8q3Bztb1pD+1XNqCDDDpYg92+HKJYB7nVcaXI8StQFuWzuRdxATAIMe2Y3HyyKwXnaN01g/0
SCTKMNV7ZMYjUcuXQ/ZEcey3npMo/gTURTUN4lUp/qmeiXLwA+lzLdhsK1mj4lGSG0/6MFAIBem2
MahK8Bnn27C85+VjSkhez4HaQ57/qUmNEzZWRcHFn5/lwdJNazVre7SfGTXx0zaOuvnZ5t7GkJC6
NPvlKNSbVRcXWFxfCO7AjH5Vu7FHhTpqIY5p610NDzEc6FSPryGcHzOBlIeu4y13X9UeQHhINHyG
PY5iVBhRW65rskkbb22fnyUEtlN8lUwavTFtaWZ1aKuo0IgX4UvepFuTkChpsT4wbagfpveKXTcT
M5E4hwZtskmUv82ZEVXlOuPMUYmY3PkrF7FYxn5r8TPEsMBE3apz4/9fCn9fTWivV+gbLr91D6kc
297RHPxb8q/UJm89NjDhwmp3KrtEuQ9IowwiBiWPfIxqk8N2JaRp2EjKYeL7aKITOSQ81n+IDi5P
O4x/QfCCq1GMKjkP+FUKIyay5MvWhx3iRNIWDwkRpBk4r0QQy2mT1rumJxW/BUIAuCt8G5IQXaQS
CYU7DPxEjqNrMwZ/P0wEQvxM9SteVW3paW14dv+Hjvli9DczNDUUvcMZkboKJInDd4vizdxm9Fu+
TEnD03dMA3oqnL3Q/esI4mLp3YkvrrLiTWHBFeOyklvST9d9hDabb3uY7Qeb3oNwCtRXwSsVW4KF
Yrm4IeCsXugUQpKnxBRJP4hW3HBb0873ZHHtWZLrBMS+jYnj8ramWl6N82ZqHtsIRxjJFk+TebXN
a4IY2Idnddp57RgAnBSrXwWVYzzwQTERTqobhGmbrflExkxX/TULTsD2RfdpTGU4Ufe5QlXVkdn6
FGB59TvwWuoeGuxl//+1/B+KmwHl5P//iL9K/ofK6y1G2DeTuXgcLpV1H9Wz0nr6yTEkqnhUosod
bdvnaOa07kISyEcYwAYNfn/syYMjEwcelqDogfQnZdRD6eyyR+gZiFuH3rRIsVdlBjLettoNtN7m
4IuNeXdJr128+iyjEvdgep1FfyTH6VYPPAAiajb6jGTEeTLan9q4NVxfHXfegkkZeeSgfO0I/62D
Gs8W71kfvKuPwk2LCf6cF33TuPYpktmTV/HlEtRQdagd+ibwG5Xs+JrTghDKGrTJ6PlC+C6NQLqC
wYDghsTZ0/Z9sqcZnoX9jbqFcA8DSAwXwf4Qa+P/8qYY6ZMEyBtJHSxJ/4SQQCkEsOSvxmjbiXNs
Ixp2AtRi04wsAK361DvbWrZrvZZrHzvIgFlqAkLt6SbxscpX9xSZ7ZLAhjCMauOVtrJDc5P5Maq+
IwljD1gGSY4CjSmXqxmgf0Su6ZMJV5E1QRUfYDUGVEptdcRmhBQsDJFJNpsPhoUYCNRSZ1RFWeZf
anfclj7ZwlZ+yyf7TihKMFrVs0XutTiqkVGAm2nE81WUJsZeTYXKvnGKje5rO5iRkswjSmJJlpDJ
p4F2ww6vNPl0OAPcltvl0jmEI4wCa309vzlD/s5i/2Z0/WnSkifpmXeSldz/x4A2KvfTQiWazvok
eozuGgEllny1HBb8eLzUWTleZJasRenvSzXva7K5GJjPe2o5VPmXi2uk6k3OGSS1aHfq6FWgLHFa
n7D36q0xyrM/K5xDRwCfHlOUgR1qAafYxbh4+rE6Sr8+zYRvqr45gNfB+eyIxbF+QwMp/XsEOWHK
Yo0gfoMGZd1Jd+fW/rfuvAxwcD6wlXCX/ax9qudUo5KEKijGDUZZSUfDUh4sFAwe37tPxn+LBC30
AExWvvbhaL+xbj/C1Evi93Sw5NL8Im6LgPqw+LdE1Lb3ZXf17PmrEUfhufdqdC5i9K6S/aoZs3O/
gKUWX3OPvHU6YceI/oliXtMFTqoZEwGBVvmGihz1qGm/A2xJCkNpsWFzsC+wI+CVjIhsZ1a9z5zx
o0SVaJ+5isYlbClr7bhgnHo/phW/jH41QHjTrrxWY0ttjjcBRLnuxrMgvbnNesbYOimPanaR+mvI
SWgygeXs1RMaNizNqDHT15bCypAQg5BsJsLa9y5mP11ZL65ho2HF6419Xph/ToMVOXV2at1qomRV
mu3WHycyOcAZ5r3eVXvKwnjIYY74Us6VYW8lLUQ5CM0CQdkZr62g0t3B0E+iS4uvrbIhfjrefqfk
5qy0+h0aOm/ozatFupEF/xCFdWVMgM1AXzWPii/INnYC3u+Ci6E0XooUSZGjRGe60997YgPd7qFp
vhwsuX2lwQR8T91fxaEOkX8piVNtrPyqft6U7uqx/G6i6iaK4VxxO8xN8o1j9qku0l0P1uIyr1Xj
c1F/EZSfMHV0dNi9N9nPkoA6pMPPSN+cbz/mdO0ROHoy/FEcdf6ZAbjVpTHZBPU1b9HZ2uNH0VDS
kXdw9BMzxOSlpz6mOyaERDQAZnOwwUWvzykpXHnJF93F7hqQhXKgOCjJFI3I29RS38Mz/6yJmT7s
bnmPJyTFGkn4Oi0YYTajSiq5QSF8Iv8fU9FxAhGmSmcDWfZG7sHFn6+w4auukEFd+HgWIBtiBs9U
pxP3pSuHqyEUETPjblBerHg8ZQweEqorBGKUmDer5ITzDJcCXp1lO/MuDdxoVORddH0v2Rpg4+ts
ui/+/4DVZBkbSYUlX2K5q5Ll3nXWnjCFtyafUMuj2Sw8Jq9fM6HO02pOVujt68g6VlipEu7Yoja3
KcCTxrHBBEN/qLV3OXnm0dypZbpjeWt7SGGAnD6sDqJ03/AV3DwCv8YZBIlWUdIqIw/NfENb2vhi
c00D9dTchDrAkNeOz1E+n0CqI5fUfs7xkWIs2MYq5gQvR0QECx3Kzl66rL+SvEW3jADKHVQCRDZA
Rnf6bwUwrxrg1NCaUpwu0NuZWM0nN/qDVVVQPeKgke8sBUDJKY7v9f6IOuMpNaimb/g/p+bXypTq
nyynofwzYvfXUPJgaUEqx+C/5t53k5VwHptoPKm3R+fqp/FW9871/K8VSEuQfmcsGwYYYCqLx6gY
Dm0305JEUKxeXqUlNj4RvDBX4mHU2pvL4xYN9lNK8jJ8zDHMnIveoDDrgkin3L3ozkKTR2hWb7T2
KttWMNGmzBGNtVIa1RRyn9ioslm2Cw93y4fqYijAbE/SG2o2u39f5u4iGpOi7ORDj38lovMBeZNm
F88jPJZJc+MDF67F05BuHMt4qUCec3P45+XRTbbmdraXd/kyIC7U+JnUtSP9OGB2RzQUNhC9Iar2
GtSR+J9XLPE9IDR/RF8nZovxIItCltFA4YOFp291oiSyiAh4JnGyKTmWFaZKHiuBey/VJPCUYLyP
bN7gYCLOQ2MqpPPOn/Rzlvyps7clB2jEN2UhksvHgN3e8/tnRM8b3Rg3RV1d7CIlwzKlxdd78vqf
oiJHjkD2cB5JNaw6H5lPco81WsRA9uynqNAeQMYSggJojSLcaW1b0LraXeFOSnrVVPamoXDD7Kcj
CtO+y9aeeusQjRuOFcyc5lM738jQh0cY1m41dao9g1No8uy1V5n7zmRvHzBA2VQfxWHzU4h8B2eL
tQhjAW+BuRsZo8wa2rqKz30E1lgqMyNNeyCqkXBOw1j+FUSdNRkAz3KLRPPX5/VehFj6HPMiHRwm
kROMqGGTsDhMQNiLlX4u8qb2OiSevopeIqdBU60XyEuKchMDUwhyNXIolrSlBJmdw9T/XNatgUAR
E+Sob3PurAqGxyTsvoxIq7GNk5b5wyHk/RNc5H4y0GUK8taRJeblmNJNiHZZkQ1CJ4AH9MBaMvLx
NgS7KLSiT/HkE+A4KS8qYpQJrq1RRMBwK3lqG+NWzMbOmEWwmOURabbVkwYFdQgUjvylu6TZBtQM
4R44EH0q6QXo8GGwiCGIXw293RkmlTeWc2fMJjCcyHMEfy3fq4I+TMH1yTVqeX8qg56oU1fzz+oo
akjWUkChR6tYHYvfaYj3SuKjt0S76msKMLUvl22oQbWZ0LfTJi9VH9FJhd8wq0cbVptIf5/Hesz/
6f2IvLhfD70lt/z5H+Nwm1vpedLM4/+AEkibqw0693f6yDj02Uh5LM0EaH20d/Z4iLE5jO6/3WSn
QJsjLcgF0uE/BY2kUb7XMLWpFVc9jBXKiZH8kHnIKPi5JdpbrGC5/4eenLuEK6EB+u88sUOVF1YE
hmjtk+YWLxP5+HnnB5HSv6G+6SuERHJP39ZPrk33HlUm4JMlJCwsNu/eOCcqIakOHw192Yn41Uku
GruQmATRpAQIfAGDhHtKXQ/+UbtaN3FOcgyvIKHTBZEyMM5+8P8oMicn/qvIx3vlVg/tfurCY9OJ
Y0XEf85sQdLggbaYB1mQTcJDqX7KtCSHwfR23wmK1pJHx0xUTZVOwO1LvfBVDTwoeLqRo1qsGaDM
M6t6NqZkAcjjjqDvxWj2zdfiwDkQLUkyDb6b9uAQjqbZpPLpG5VtDFfz0Nk5uXXR18AJD27WpEyq
5HCoYHcbJq4nMKKb41Ovs0JOD47zmWrE4ubtvkdRounh27BUn+FADnTVkiRhRQEu6hWa4oZyotaD
ff3Nwwo/CcbUsg3K8UYDKIT0eJlI/vZYfxqL6GEuTYtsDJP/0LHu0syeWlJ0RObR+cXG3Q0XIMhg
kG3P7J5fvPCie+I1LeKrNrY/LuA3dkdigar3XCYvMyKr0RIv1oBT2xlPQ02USESWbm/h6qF7y22e
s4vjuc/dVN9Fwpc2NsvKT6ltlVAfbpCa3kVrKf0BnOFBTweKMB1XMmkb+5SY+IkVxJIFeEV5W3Tn
6tDvkExUmxNcq0lMgA32GkalHvRRgmgmDt4BLemOE7nLjUbQd3ZukOm3lrdSC4g7xXu9Wp5CneSC
lNxon8aCxP8aqWPTj9ESowKTa9utYLdI7mC79XA2euSkDyqC2U45AX8Euhu5If7w0wpxNEX9+rVs
46Cf0w9Ex7pryk3SfRvWPwbWg9ZZT4YHXHXxQajTXF+tVXR7qV6ZMT41oXmxhb3rifpwuafmiFAP
Qj0r0seMapsA5ekl6r+8+yCvhD1w0o/1sHLDl1Q+C+2tLU3M6v/GZVOXZxCyh+lEQiopP8fo7rgm
KbIvXfNoSASUJp1UzpF02IdxT1jViRKptVMsYHbhKud81lC90rCw1T3ssZ2DRm1Z60gCm2bX2ZTT
DF5JFwCAtmE86nm+Q9Jwart3v4hbPrVKYWrWT2o7zKwvbc3q1Dsavnty0cp/NhnthWQtT8Rz15HC
5Ve/MZRmnC6nGQigzSgtDDHsqNBaNZFAOCc0lpd6uXckCmZezGYq7sPi7hd/pBiaGWOiTCSdEOUY
FL1ZR2sagoY1EtVUMoxrAR++EKcyI5kJ89ci3rv3iUn/VSnNcf5u1OE1e+aWqcnCzSKI2S4dBLIS
+eERERs+xpy1CK4/akOkDKp0STNcEAaSinrS1yk6VJCanZCt4n1EMFRRfc+Nu0IwlfeqVUFDWHlX
bfLODKZYOPwDaG9eaqSgjkeT+wSgzM3KYNiB1vM6CTXEt0gzSy9wyuWH92DQEM6VPpIz3tycjFn1
ihpcY/Vz36X/1P9SY5A60JDQDCs/YlGOKDvSOmRzTf2dNnT0qt4lOX3IcmKfMHZs4kiqXwrkbAWy
maIm3otusWU7hAHh8230WuOXcRvoS07slPIAQA9F4XkKq02AOKsx/RAFemt9Yx1IDMNgBCiaks4e
zfwrLsdPkkYvlSJxOEeB5pEBYnFL4e2MX4bccN1FfyQ3T8OtygzCSLbWguXqXf2XOujbWJEVWMtj
BZtaiM8BRlIdlZqHSK4iW9uTgZzzZ40yotIRO735DQluy+jF+aPfhpXHwOBDD2yOvZrdM1+dgWOe
dT+7oT1NNrXcyfnFAZydpxs4I9CylfVP/E5uDc4zGUeRMy2iEdrbUUMknv4I2rzkd6WDo6zpVfa0
+y6lDqtr7kfanf0GJLtYwN43M48m3hYUGg2KDyiSZvm09K1s2ej6rYvO3jC9E58dlpGXKEGb3OFi
4qcruYSLBDihCghtOzUesiVv+eCHR1y8bcrqPDUYHnQ0HhC8OQB3xyMZc0A37A8iysjXT3/6ae9j
CkGiui4skjTJq1CvgshA56PXySEe2aQlGOr80I4x5XCg3ZUA1kZIT22c+mMqzomvnkFZTdSazc+0
GDvF/zu5uv/UhlgOaLCagZR/bTsnxaat3SND2k/ra4HluBsN/EwxAl0ivpehv9CD6CHRLjc912jB
ByMYsBxQ5JTAZcJ4uihOWYd3fsp9U1WHzCKEyHGyG18Ekeikm7HElxEGNIcQlfzu0XiHKf4BFWBk
1+sGMFlwS+VBvPySNsMBQzxHivH7U2IWHLaGbzKt0xxK6rd9a8vyXtfjahJ7ra52lP4SNht9iamG
l4iDAf0V6abnUiZPVX+Nsh9JJGJ6pVqrjqjLBu+SJeXPjxEkjW1/qCCqhCt94BWvTAjE/nHQ6BMo
o0fgOBp7VAQyhwfHb6VDy9KUhOWPZOZAMjR2CQp+4ZP2xkObjptkIP4FuJwKGsThHnEX8KPBOuNv
el6EtgRDgmvgTkSPmaxmjl3H87UH+rZryrky/5azz45ahl6GWnntUzTPLmnzC5GdxKgVIZjQvB9m
46hyL+XezPzHVUtqfWOWT50DNrSkQT92904Mu57jDyERYg+4z2TVs6wl9W2KGUtb0M+d0tYR342/
TQX/gAjZ8BZLEwVLGZ7nYdnL/HMc5/c2bZ6FoFVKbshUHJG3dTQ8byZCmmNytz3oQXNE397IrYqL
LxMMDbK4dmwFXYmkMcYdJ5+Wvg3kCE/OfCqticXJOXS6S7fOxsokRakvNccJRHfavlYwJ5Jxv1KQ
Fb7GxaT416tvoel84Oil8bVOUS0zvjD4RoN5j3G8t0TGc/95GuBDz2fsa/8wBrzM5KMkRN5OkslQ
9KRD09/qB2R305R19B3Elg29ATB6n5kzb5E03aM6p4M5GVexmV1HmBmtCo+s6LuKO73sNdbCjZGK
vR06AdG2D1UGbD67h4IgjWEaXtRVldKpG1ec4I4MAMQpukrArXpkt6EiCCZ/5cTFZtZQiiwoQeG4
PfuNxztiLHLD/f8gbrhXNd1udchVqjhHtKAiMBpI4IKjjgdQdKZXQTRODopuGPMR7Jk8UFpDDUPp
1A8uqVMVgdOm/kTU/kQzlGmf7ap4a2o7IPRqo6XmsRwc5HnOSmLbQoSiKOTYPmXWwSmAQNkauOco
p4PdiPygIFxXd9pjTN1k6p776cMli76kdqKmQx0jPOkSiNA4ryXpCt0l8/8VTcgHWR9nDIw6jhFR
hIHJNZpxxNhEjMzzR4c5QNYn5uRVYg8BfTYnL+R98BBfCDK6qXWZaRe21QmoToNafDvMunUBylUV
a2mRbYf1SOerxiqyTkR8Dou/RP80yNlz9F06A4+b3sqvz4iV0BRvZ4fowknfwqVtLHgIOGYCCkEn
ayQ3JCEZ5yVjotQF5k12qv7VyUyMDT13FpuAT/Ap+kxoUJtFsgNI5fZKFAVBMZA2R+cGdcvQcG1C
rkZlsrFI34uJceDqUuLjIZq4BKt9bTto5996Qr4N3muT36PLDIQBIOXwLcmtJzPA5M8jVFEOyoDF
whJIEAy7Jxe7kcBDlghkv80F8xA1dguZ56ovTV0flYViintDZS/n2QeExEZ95abXnEoLdQmhXhFN
D6U7rSsHBEl5MWxVwYnCj3qyMt6yZ3QmA2T+OhA9rnpFClrd6+GshArqYo/LFyyDKQSQQmea9iUX
EPv+Wtd6WsSZucrP/7XWPEg5vpmOj7Uu7FcnKoM8Mn+p4dEm/aOBrM1zUp45U1VW+W0qvVVo9cqp
tJEq7IW1YRxRAaYQiYDmahHhU0z0BFbvFx54ZXMOlKa+rTBNkw5mGePBlPHa5uFRTU4l+jXyoB4E
wvCquJHDy0C8KuUn9QvULmoaYBlBtnlzHiYfTYhG7VcBckADeRYe1cDJYGD1BG1NZcCf2kbzVKLq
czqc0ll8lYLcK6alaMTWz2esSOKWhBOMUpCKKBFa3Xjonwh45d6HCnDNq26Z3F+woiOtBDOZIsRs
JBzQGmP7QpgpP1/O/WwMxtFiMM3bJ8B3SXgjVIUjkO7SkVCMXyLxKNVG+zEh8yZao/5qcRuqV0tJ
CvTCLKiOtbdJF60xQ3sEUDWaHbRcJv+/3bSypxGriEtexiLugy62tvUlkdVo0WdrksNEirBB2eXE
Evqd0Xs7wNKMOATND736xKmpYrQfbBrcuDxVcl+avqluo6hH4xYaT+VAhQdkEe0f7Liz+MWYYBgT
p1LCzWOfxNXPcHhMEpqeHT0FGdO0U0jaURgx4vHbY/c91Jo4Ylj+/xzH2s4fmtAvE8RNMBPbHIyL
teHgYIWkwHJ+mfETF7n+OOZbrVSP512PyIztQKnzjxTBTmJdhrDfm7mx6UYCnEHo/PxvdLVHgUvK
Tp7H7BU8dKVpYxDF9nUyX9CeY6pOcaTg1cuQGjjdABf3G9rjqmtPo3saEx8Llh3wLpJG6Gx0LSZH
hVCWYt4KUw/axgp0fX6iajLloEmOKA8e7fGxK07F8CVFuvem/DLX43viA+OV4uAy+Kaq/IXgDQI+
L4xvvtikOCZlsq5PCfaLooYN/DL4+QGpNnFd47+8G04alKUGadIRU2BQFXhqUkQE1rZgqmhLMiki
bzfR+ytNnUxXkgVJrmZax4cMcJJP6RR40bJJRfGipC0L8SkzvTPWIUH8GZJXm2EkGgprLaMJ/zCO
cTk9ZZrHRoN3rPb3oLQrqYGMZh461BFUIjoafJCoFT3Od5y76CtW2JbJ/HU3eRZREfWP9hOW0YvU
p81CiqYGzBdvlsB8zNiNgUGs9mts/mk06Zo0NYQRzieuq8km/FH3A037jpogreklmZc3BoNtS2Zo
lu/ywdqgFglJtJj2IV6WgnSXsV++pb9Bg4QdTizagxjrIEXNZKCdxkwV6KpR7A+XETFQz1QtA7YD
zTdP7vhnpGCgMagq6BuQMi84C8x81CvzDPyEV25RIf7beqDI45uivIHadD/1SAHsTj0JZrSOisI+
+snC+YDUX8mrjOTYktRFzBGyrRbLaEfscfyiShWLglCi6Y/GB3qgxruZXBwwVi/uT2Y+7dMsu9FK
tk97iax8lbbK773ubNKLWP414+qibUhYjeKpPQN7nr3OOrU0w3cD6WkhprXmSxv2RqjtC35nDrSx
KbGrRWspxc7MHrNrBXnF5Qbt8JH4nwZaeQvngvIjXOmbIqSFFYBF1E2J/LL4SCJqbTAidjUWoGQZ
ubR4UFgyp4HIS6fcaSTYxhmZHN1tsX8i74I2dtDfy9TYZa39hqCbcurq7Pb7xaGljejWfJm2KlMn
LvVdyyQqSfATNCpoUKgRBFWpoHrt6nndSzvg/CciveJh4rsiJmtTDDWvenyPTZpI5HOXfmlIOfVK
HBxteO9AIrFJNCQX9wqdGIrLWPrvgySFg8ANROBL9ozEs6BoxUQl0694B1U0LfPkgrV/aOLrSDYl
h3/CNYhadjLekMjM5iGNs2BGnK8AFNSDA6wya312Qd9FQdoUGDkWqs4/eUBaFvc+9Tr0Od9HIZ5E
srMZdKb51SChInqUGAByMor01HwDbII5wdE8D1B12GZp28ySaFOMBkntkH8GUlD96E1cAtV4NZrq
YIYvNSkmej5fZ5c4UhSKvpZ/TPh9KyQpuh3Ulv2xzBeJ9YYn5B55yPPRaZh8f90SbkZ8vKNTXsLS
5ZQ5NAt1FrTIR87FrfZT/PUfR+e13DiWBcEvQgS8eSVBgt6LRi8INUXBe4+vn8RE7O6sm241Cdx7
TFVWagBwE/AXNB1PiIDrLNEJtq5tT2qfY3yJWxiaRroq85sW/EPvVJRn2ULN67UAiRJYwBVmNiwH
PQnSQRX+MwdxDS1yRpmTRi452fLSze9qYrBh5LJJdmACITOMDiAOns5zNrwN7x2Cl5CY1RKYifpm
elwzV6ANfhh+QlZ5C1UW+vcUw1ahZqBE1yjO5BB1R5kB4UVROUv9GJdtvzMjnXGzcEZmMcV6hHWC
liKRzhqChqRx9BxxJNHMWYC7N9wCnnThHFsKqcVcSwPCbHyQZkOF43csLiXqq0NI8jjDa1tV2P+w
Cy/QCKWJ+Y+jGr3Xwuqshed514JvSqjJQjaZppQiMm8HriG8ne+RDyfNAg7n0J4+UbGE8pejuMs6
Qk4GyFh7o0IQrTKtzXQeca5DzMiEK7GcTC5a5NqSKDplytKCjRJhRj2HT2e9ihaoHLBdQh9xuaro
GXpQ5EFytri8OBdEYe92b4SWmIJWrv9T5ZigFVsuvLU3CAzZ9MVA9KTKcUCaOUwonFpA7QxDXeX9
e+iZpDMUI/9RE4k7wBImB3QlRUICr4Y3pyKYy71WAwGEMS0Yx7AYnRjPr+V8R5bjTOO618v8bI7+
qR21Q10xyxNrR5OkfxKSO61yUTecUqxGHQJizziG4V12dxFD+RjzrDp+KmrrJCMbA5ir2oWzmnym
PmdPa+IS8V8RB22X1ouGkiAt1IVedksry1dAnPmOEGIpyT32grWqx+si9Pc09zHu1T75F7YMQ2BM
JX1gt63P71w4kmwcmcKkxJhK7SuqmB7KCMaYJJJjsMh6cCF0MiUgJSs7j96Pxty47p9Fy6Pyr0X0
BiEwGT8NOvJ6BMWJekIgSnI4EfOCGoQEAFbQpZ3KxaaFnGS5+jNj5ambxSKqZFsqCZ/Getgakl1w
2OqZdBr74KtifuNp8RZjNB/pVZOvYk7L3axKz7NJqI2VyW+Jz3PkgJMXJSS+gO7AzzJY5ID0AvSI
8H19ibhxoPtxziXPwk9+5djHpebvUw3iwmjqjUzSdulZwPKiR+yeAmEFpbx2z3V5q7kIBrVdtXFE
xo5ii6LAgof9IR8QFQPto2yrQe34KJXCZKfpMDEGusuU/VTOMhu4oZa6yxClXk1PFQyrkgIewYmK
k4ut8NRw203y64rUPooEZ5uFlHsUUAB6/jgfavpwFtMICWI3OhamCKTIcnqtWQmGsc97Yu68pzv+
tMj94F5tcc5dp4PCzZ4iKoDC/O4oOGJyh4xp3YU+d3B3ed3M6w1rA7NCqYg8nQ0yfUSaK7Oudaqd
6x4jGiQyleFlBg59ruNzFmR+aI+DCKPnr/HoljCfB1KzBqW7VmMFoRHFsCIvRQt6ZKI7WrfNjVVW
YWTkszN+IjaoJWqpHIBLbFwtLknXQm6qybzGHB3ecO4o8EdUFKiz/ezAHVYw9y3bhoxSdW7VaCRj
lJeErWTxABXQZA3GLlrRGL5ZS+7nIbmhNjop7GVZUXIKWujACemUgeNEW3UU2a6SHEpnn7DKE1Ic
wzyoAWK+stsK0c6nPTYIACzgcCpCcY69k4gm3R2EBUzkoym0S4HUnI7yQeKBDmOeW2AweKwxMxrE
3BCpnlgyE59kHeq4fISWV+gZtRZYXGa55OSN0lzSxwUwhFSqN1oogc+fduzqGqNAngrM3L/HkZiR
hvPK0peyoq2ZCS3TChvHtJ3+P1xrVogbYu5ObvBQBFCmLRrVatbXuJclHR5dMWcxhyRhWfsw95n4
6/1Od2k6GB+UHfpGrhRN2YxJslTrnQJjbEoyd6twFxowCN15svLqgO9J+8rgGrNjpF3O3kmM7QLZ
YhlR5KhMM0hcVmpxW/eMjPgQigzB4Mjp7EcYVhsBHHW75naxsajX0cHnNOosZCvM/iMt2kAEWceQ
JNRu3BT1IUfPECOU0EcsmdTbXQr856bW11I7ecGS5ZFa7ZRu25A1wCxcwsN/qp+p+ibWnM1NW6wA
PXLPo11CEJqvC+z1evzMe6yH/wz5bbI9T+E+yuvp6NQ4uNBgI3ZlBoIBOCLbwNMdeRQ5KrKr1QkH
Xz4mQyfZGbd5pqv7kciXIuSRdqYAC35Cj1kwd5zY1AtlUhpwn9HGYN6WOkgf+a7UPYbsDcePttAG
b52X/HzBoVqPskM4NtM39B5cuK0GezO7VcwBjcG2PqVpoem4iyaS8yj/a7YGk8XANaC5JesfUh3Y
3qDeag50T6gwYhJ5URnHLdU/Mk9y6qahz3eAfp2hvzA4NZU+e/QssCOmnr0Hsrn27aoPAWIYs44s
zrqgySBXI1TeU9KaG2DRZcTaU5bWaJJLUZyT66DGO4SGjsnLozYlsLGzJgGHHb80P7+Mk+xpZIka
KUvRCGbSvQvceVtLJMs3h4a0vsDSVl53yiT9mAsDEjTUw80UDq3NC32aXuPAYUjboBXp0XPUAOXW
bR3Y2vAcg3l2GqM/VgiDMm6VOL9lFJwSyzOZQwPgI1sItdmQvrdAiwZ2ZZ517rGE2lgmE+6FYlZj
b2bpcATkbVfL7JKzZ60/E4IyKCPEWaxVkJXqK0vChysA+QvNTdbehtR7YtJ2EunZakANdCcA8kGE
gZOE0d6zkr0lFFhY9Z1Yrj3eWK3RYIIi2G02A/rdISMjmRJB4KuojKOIyqs0yVjlBJVABJbqsFcC
99LQDpkOg7dlVU2G7+BHJpQh5boRIpQxZA4CCFfIr+slMoxznJdWTbPRIzgOUKaCCS+Ta2a6lAIt
uCRS8KRJfC6dyp4Nm49cH7BA/13qCo6wL4lcFqn9J0YEPpUfs2ig9OwmGxu1eyjX87gTTmbChHJf
I9Pv4ifHuIy/3+UzakVFnI1Dd+ujb4npsqcTbh0SIp1m/lUc/JPhJcSHsPzhdIijkH4vW9BYh7iv
E23Fpa8yHo5WKTY9jTwNHutBki+Q3OYGoSehcuchXSs6jZJI5EnfdGgRrdvQ1CuXUFpmaf6q1c3P
gOaigp2XtyExUuZFN/o1rNrd+LQMzbWZDh6R8b2GIlxzNsuodgWlXaCBdAoTRWrH01oLVNbEQ0Y7
sMG22rk78PTLWhuXmVHg4iWv+S8YP5J61nnIVEbGspcvwD3Oy2GAFFUtwjxzSAJcIJv6U5Jqrfec
W3uhBHzPx7aR8M7ylHJsdijJiyFwhtSwBeItZZ+A6vSH5JOuBSPPMrrnoofpyDX7UsUvNf2tRkgy
HUu86mkEMLq7LemWQK9J8yLXftrjFvnd7N5qenIlAX+hcNLUD3L9HQm0jPAHeuJhq0eqk/do6iSe
g166Yo9fsuhdS4pwBhB78vnkankzjMm3ooUXIWt301BBJXjE569BjvSWSzJkWMbbg2d+iXpLmsRP
vFYMfnNiyB3RyFexzoSWB9Kk7M7hUAf9P4o0rdulY3QNEL7Om/4nUaUGxRNBYUiQ0SZMBuzIsDX2
gQYzHytJVm6EasO7dLowm2olK9oqTLNEGqNESwBV87dRGVVknxF0qeoqugHW0ekOhhlKoncRKLZW
4ChnViGhidSirQ7oVV9F9PP8uj1TGiEjM75LlqFOtEOgfrtqsBXbXVKNC1H18UiRyhPz5g3lpq39
lUDsajfBFqzRLnCKJoTGlK1xpmZN3aPGfWd5P5Z5b1MR+aDr9CyPM0boVJ92gx1LMZnLp/kWOozt
kXPU+AwDBvmmM0oFiM8xlfNEeYfRlXbk6z2CMDzqHKxjfCzRiEg77Jm2aNxNzlNP62mKSMQRyDh6
MvsjlWMRmgHmP/4ta/12XKgazNfgPbj1THY/Y7rVSDbp8DfpZkK0JVt8Cm4KA8Z97NJ7bwZYcVs3
8jMglYdiBXxPJpx8tUF9Ucx1oqdjMrgQsYAegkYIaoG60cJf7TGa7Pcusl65CBeIMWcTcIOQ7Q/E
07mUgNPozmZ9Uyg4dfofznJwn8gufr0AWS9BhCmvQ67ybdAUlsmmbvttrcMuS98uvlom0el3mj6z
0b9SKtmile1klkVd6TqZCFKMD7YIXlZ/yAmY6uAZ7xPkKCR9MGvp5sJYMevNMamvG81fWCoFYwVv
2rOhWqmSBK7J3SiEZxiMPIR4YD57KHADomMSXc0ZmdwOJH125V8hAoaodhIK6ybYDnihIgKBOSkx
G+An7pCy8aj0/bxSiRARa9YVJsOBgcPJs0vDJMFCpkDu9yhIBHbkEcpCC8pVyPhHtJgM9UyEkfmk
eXk3gHJ7YMr0XHhDhFlI6a0NoYqWmwRmmAvUyFCxJvt0HUUQ8WwgcM92fVEf1bBa1tmPRFCk1xzU
4BaqF4irRK3MgnZkQhXyUuZLQzhGdXdIIcIxmYu8/dQom9VpIBozJa1igIStUIDYaAblytzqMqVu
9lPH96LPnZz7xu//BUDywvjeJWRSYDSuj0n2LI116X4VyZ8u3Szz01J4xc9S67BGMC7o0eymKFFO
gf6sm2c6YZYLMn/cL5/oTB/9DGjIHOGQK3ubxB0JsvXZQi0GKm25+6fCUxdc8p9oUvqQTdaa+oGc
mGgphwfRXwXWzkOnqTJSsdQ/9HV2hMGyOo0yzCGqAoAOTMKQOcBh3XrtqQMSr5rAonaIAmaaWrMF
ruaGaO40XuOk1xY65j9D8WG/XgLhLKHldGnuMwWSU18RwrAEnL8k6nru8sYkvPMW16w8fpShQUPO
OoeaKq0unXTNrTNcrAJf2BiOe62E+8i6NqIyAHZLfMVegvTnat86FkjvN8movFmfyBJjQ2Yjgzi3
qpcZg05gDGFZhH9yCFY59SL2HBrU2phHGHRT4dgzJGtxObJyEh+dvq65CIBx0EX4AMsevb6JkNCm
8V/i/xj4ukbmyxzZ0HKUeC32HTGDnEz8UXqOEg3thKIAXGeUO5ibnlBGuScgCuHY2Hdc+cIyUqQj
2HywGY3NulVKH8h9cvfjszMIgpckHUeYUeIwUjUwbgreCUsfyHMjv6TELn4E4lkh7OY8UTkjOn2T
pbeBzV/7l+fPfHh3FgHBUP4Y/5jUwEmDzqW7S8MaJfoY8c9qXEXd3kv4JsUQFtFF9v/KvDtSr2Jj
VXUKCTqMSn3mPBxc6lGzqwaO54YEAhzrXXbIysMQrUaSdVpWDC3Pddrys3rMymgRX2G7sfR9ILzZ
qshBuPWoTYuIC71sjkXO5gb0pcF0QBzIi8CcIKTC2pCYSctvJgFwlgok2Z6dyZIj6MZJ6qqVp7Li
jZ0WVx55QjZucQx2H6Kbp9IZXcKS/xS5x4Sjo1sZUbXxSUjy5LfumY6X35CPSQoolpoigLJEzoJv
n3zl0p+cnBx8GXFSGJqyWyHsCfmGssA6gOTsqlob8qbDuQqadgvTbe0GmO28QzocCoYFQpqsgKzh
ysoXfOC2kFyUZidAfRGx6nRAri1g/CUMlegkjrY/iUwNul712YkMT6Zlv463CtVn5D11DYFzCRvF
ipeTAjlGVvAb8twSleznQM1559Le0avOrgQWCMPHkzDLkHggMx3pMAJYObgcNkGsbnjCpms7iRhu
0d655lar/jzemXgIlh74PJ1ZlRrYBsQ/THbgSskD7iH1LwJZB0gV3y2Oh6agV4G1JlI+FIm3idqd
gp+dthq4UybNNHK5Bt69gWlJRRZ0vQsZPRjJU5SmeULljB5YkUeWbrkKQeDFTFQEHyZCdE8ZTSov
Kd8ZI1Ra5Izy3Wi54bx2Y9Bt6dovW9WRSACyLDSg1ya628bi6uNgQrFoa7itcCA4qt6iSjMnlgat
EHl/ClEw5idk9s+LqQwAqQUqOnkvM97lUQ7ig2t95EkfqDIUjjTWLxCIeaVpg+eiiEwuFUg//URo
msYRNSas0i8Fiav3W+frhE6/17Y1L4SWv30+QSFucGGwmozOA8L6lryABhdP69+k/F6CUuHvkAIC
9Yh8yEtM0wHBhQL0tbtenct613nvKEWs0QW7bgDWz4GV85XS2NYSs0Dgl2o75/pg5IcSlelwta8S
12lb6VPGjB4IoBCq6s8dkmtNt8icE3MmyxnFX3SFeNCUPwOBvyegoGZ5PaggCRi6k5mZ+BYlAjWX
iq3QOk1DqCE/GC3zON5oTd/jlXYxOhJHjMyHcMoR7VzyLWEakR81E/PUlfeuKiBLzuYq4xWjuZti
x75BZrsFy8xDQKp5YJmY0ehEcXU1A+2e8ag0LtWkgbl/6ILiOd1NNX9rgR6g37CtxX+rBEhvZYwE
aqAgCMbLYJ6h7K+L4BDV6OrYwMrxxaX9GuOXbC1ZF+XCpH3+7l1CxusTHsQE2662lzJ+WaXbpD2X
fn4WeibD9IJ19pZh3WrxPjXqlQrlIyd3DdMl+Q2RjlLgrrJcjthliuCeZtJN6UB0Bfox8kbqLZgb
tBmdrs0boyGjyGZhzEBIwjm1VFEjl9l30nJnMT/pqYkUjxRZ/28kNaka8qXIHK4IzEUOwBFxw0Ku
lI3phqcAaGIU9V+WcmxUFqhsTUJ0UkpOlU9YZgp0jG1QvAxqxcHXF1ny0je59UDXdZ5ky6t8JBdY
34O6mkULeEB4LtQ5wsOZfm5ID0nw4rG/h++bewvRj3atN4A8ReQHKLbsNyZe9QCUJmRPmQSTTgfv
wZft3zLF4MbhngM/RpDayOHKWotkJSyMqw5XntaBuWE44fp09lLXrCNNX/YV1Z1iPVxI1wRo1D6e
/ORiuu1GZ7uc5LQL8cViP2BBV7Hkt2v2pwp7QjSBVuUvS79OK1GCa3WB1VkaYqZk5Kp+ct5pTA4J
szt4sLNy+Ec8D8bNv8z6pBOsjakIO+wZf4iFyMpJjPpzhGldRXah4D4Lqwf2hWkKmIzQi6W33zG9
ir2tnrab6bvJEQKW8PoAD5+n5Iukece0m41/482e/Hq2Qmp4g1JuKnxc1nAdbBFdyACSPDW9XYce
z4h0MLyFZI0OfmmawG8VI4LKqt//Gnv0Y73MIllicN4d1MbJDFTi7Jbgx1W/Xn3TGJxarFUlPjgX
++kgPCMKMY3izfUfTX3y9QKmkoSQqecFe0zXWW5cRe2bFo8gOFXsGGV7KO/IiPfveQkuIAKlV9l6
k25IduaAABrNgKKDc9UzCljGWHn8L40bI1RQHoMnsbDn43q3zXoxVSu2Jyd7He01oxBPdpHUuGRy
kdtjMWqT74p0I3ItGx9dJNgqYEaPPXFCzRyP32GLkQhJm8QHy1IwB0FcoObcauEdUSlWYsBxvULq
MLorjSk/mzmVqGYdj6xLVQNQWYYc19G4mTzewp7S2GpZJsnHMSIdEZ0E43KP09jkFIvxsTA+othd
hMit4/FZTLE7qb5KYGsxhKwMx8ILyM3jQhrMs4tJtLnXf8iKdULB8ax0rpATq+Klw9ExN4aa6CiH
lehSFCpHSJKfrvrxuE9kIqQrWseAsNLWlZbDqNy0ljZdlIZXZEHriZv0J5DIogmpXhnkVG7+GGtz
Hw/FGqcsOrl6JfMd996JG3k2lM0afUBAkaek12nv2/h0IxVkgjF4CsHaaF2Qt0RATWHUq6QVoVuR
XD4ZyhWijkI0RyVFZqQszHtpcC5BnetCLPj8ZGoAiitnoE7fPPabwiOZtKWhdn/zgvYsYhrQaJys
xDoC0in9U8Xb5YaEDMKV80G7mZ247rN/18ai/KJwkwcBdRRfVYE3WjlyHDEoY6uv+sQOdnePsymo
UVnF2qI0v6atWxkeBn7BTAQFxSLE5BCX/GavUWexIe9GgkWIa9ak36a900FTyMNqQ4vjQUsSK4KI
qp3cM6tsEFtUF2yoi4jJqqsieGoIC92F/XNA1Ztnr6b5S7OXEu5kSgBgm7hwSSgmLFXEGp7fUz45
TOzzoXnXtPQR6rA4eibT8DafGfjnQHgmCFQp/P0GMUZy1KyTZfIWWeaysNCTlpQ81NiQx9lO/yn6
NypalFoWrwIBCb75qJp3bgK/yv+SYWrJw/+TBlT8MQeD13xAq4LCzJt2NZSt+renDK+myL8kJpqN
0W57SPHQezhfDIZLuN8aRFxKB8GvzzY5NShwMF2CawGJqAArDkfK/TcVkDJLFamhfJUMVtleU+/c
PggYEbPIxZ6WG9iKWveY18zESjQQZdQyHWJ0JiosLk1T2sB/sVMKriBHf55fIyRhQ4Ai0NrJ7cdF
XpQzjmlJfQJZxUMOBln1Xn79ROrR1uzcYam3IWAW/wxTH3M5l1dpLsbxLrBgMIjqLt+S/s2SFp62
NeyYwE/lm2JR8bLuVpDyAmWYXiOBzs2FRDCy2MBzO23kihYEg0paEZdMt/ObA+2L2OKqHDEHms1J
6OmsLfq7CsnpuE608l9DuAEj5lJFLOOBUywyxy3LrYfgLNe93RANq3wyu7IIMpLE8cduOYFNaBgE
79jSK056zSBDgYSKrq2upMdCKfsS9XiTo17sEkxM3j5MSJXJP0HRvYxMvoFp73AAoijbko3VR95X
YA0z86irC17piiWJYuK8bhdqy74kWiKvQzO3HuikwnBYeRFix+6cMpoWDh2LYr9BCtFZvIhsRHiU
fCTPAc4EpsF2B6eqxGwmMagyf/E9C9JXnfG0tmH1p4HLQlcLe41NgYRiC2geavZJTaiPRx0/X+pd
SlAB7jj3EalHKbJuoBTmkLLkMf2jIWlrF0NS3zimG9tSdW5Tg2U+I0Of2R1XAAfhcMnUwZbpVjWB
sbvm3hhoOWKQ7I3srJULHzW+kQbrxkOGg6ETYbMbaThL+Uwg3GBGNhr4nBvZDLDvlx1B6BbPYM/Q
nRSDdDh2GrK/Zeuij8OQrCSbyVsJ8i1NzXVxr8T4hvdyG4fiUs4QjGQRm5txM1nkZG+8Ua7YI8Wp
bB148Xjhcr9Fbi/N2vIdDOjlxmRW1zshxV/fm6sBQJZa4/SxYLlPMAg4YK0TNN+ttp+iV55lfShQ
cAFxsmM0zOlXUuLORKmCoSwWUSjwJlBbD9VFbf4G9kIV1rsycli5cSTP6Is0NAdsXqJd0PxxY0n8
UWsuIyba6OK8EIN++xMPz8h4RuGN+cfUh6kUXUC0S/4UofIvKZuFlpbcqjeD01b3mHJHcD59qHWQ
tUjyVEh0AN4x0M3hD4CrsxC6Q9CUaw0xEkkWU8qMrRvWWkBbyIJsM2awTpKvDk5GTIZQEHQLzwiR
KwAgY8jYTSNWOocyPuTaPScAKKlriiBWHNJu0EW0nD+t/GEYH9FClOhIkBag0/lr1Q/AlRsTJcnb
Au0gUsDYGZAVe0H+5HX3jwovDfutRVWdIUnjzyIA2BPViVVibhICkvRa2Ihj24HHuooNmTShuYRp
TlmTbYkN2eeUoDogAJO+1E3biyBYsy+TgdFQG/80VEaxrh+CMTgh375VTN51jXd3SHxA+IGj9M28
RAmZk+aouLuRS8Qyk6WppAeZ2F8pXeErnDqyrl7XTNloU5BA8shA0GXEJXqHgn1GIBgIUlXmFziG
o6rcqEG+EgPude1jUVJPgp8RP7nGGEymJ4Q81DYQhapxmfCTdtRtVrLwm/bg4VmcTHL40rPxLoN0
5WuQ9aNsvn1qGoOBKzNIOxc+Y35n7MEoCY0Jwz/6jW/FXIjKccjpAjgwUZByUE5foQRdybUQrGKu
Ki3cUrWAkyvFXiZBp2f2heur1KHAyXL9ZadBePZysq3TQb96nUfOOSAv8IbqJZLQU+aoCdNmL6LN
l1l56EAQc3aTiTbuwew0yMsjWP7/6lzH/qB1NIXo1IaY/UAJew8ghQchNjLKwBn9FqsRTbjBpEKY
zvVgwXH+KkX5J1JyUj5rHxmBhCqEcZWVTIweliIjBjKjFI4a9XXcALhI87VrolWdUuOI4VjzkwJJ
qQu7LmC7Dldy6fchfkysTtQQbrQTiFlVIQcWMjAq66YID/JJheSV9e8e0696sOoVkJI5rh5TeLE1
knE5gFR2nVBVtq2cY2zH7aYzldhR94QFOieDh6MO8FZtJZwI+tlqeLnRvhTptmCp21urkDdJtjxs
xLuBQhy9GZLF6jaOpMJiWhW5RyI1ODZZb48yWpfSCUIAs/V70v+rHyn5if2V537L5rkUwqXGIVbL
Duyv2VRXd3A05PARJ09qyh4eZi3xPwQCE6LwqjVuxydD7cveMIb4ooiaEyLm8lm86Iw3YyY6Bl0K
Yw884EwsIQ9jkRtXPi4UY0BDNTSzODgo/ikXT1bbzeqS6yt9KIXjJS+33FQJ9LGeGSgh8sHQY0AH
tCcuJQYQqAOY8k5k9pnJTqTxLDvOG7z+67i94IO+mn629Igrg4zAYrcnA2QvpOQmkR3efGVWSMmV
32SVjhDdv6Jgf0ry6j1QIMIhjGcJfyBuHTthJ1My3spl22MHYTbrQCUiBM+CJR2r4eMr3lwc30K1
i6I7NTavjKyMywYD79h7i6rdjMgfR8V/Cujf9QLDQIWH2wO0M5UnwUp1v8zAnMlkT4asMNjDzGHT
3PME4oo+XpN8n6fIjH4tFcFkWmOZrrYhIdQ1a1XFamr2euGiwxBXCcGx7KtbnAnXOAeuoPCakNIR
tF/IFG1/XcTxTcPRHHj7Mps2qsJuNN9hZu5pZyIT5RwOXhg6tE+GjS96iU6TdSsAPewymrAJmw33
SK/90sY/q4IQBTb496EBtQrMQ0a1E7nsWVwYlFZkG4ycO5m5BVeDWZ+mIxUuZz16ODxzkIOwgr0F
ilMvQTMpfJkCagXTpwlUZpxuZY7yGxt/lnFmVMAG8z/E2l4CUxBDZ/hoEdwQrx1xmAfGoasKp8n4
9vNmp39chhy9+i1Pod0VWWhY1IFj39RJzkpOdSueQChNezbVQ24dOBZkxI46V8beAxF125HspPk9
VxMme8ZLygOBsS+CNwE4HW5K1jCRcS39i6J+jQNSfoLT0BOkFOJBeyvcfSJ9KpNVrNfQXbR2F/76
ROmopLiir9HkF2CQRHpo0ToRH9C1GHjZ8d8o1peIP0dE6zxo2cXytVVFSpjVbFxxpYGli15sh7Wk
wlMXrVRS9UoPAhYiHlRi1k+arzQa9AkDAL0NWgaUhU+HYjXjmxWMe+o5TbNTyy+i10RLnTcymj4i
r+Em4y179/OT4pzep37mlAsiHGbv90OYnwIncBzTbmemffnwiszxj80u1tyYO4zo58n84s2Wa2mG
l222vjhvY67OZt8ffKX2Lp05/Xy22yCLuveL3Zsa0X4ojnoSLgAYZ+/Kxr7Iot4e59GaOJfZo+cX
p12aPTZzlCaz2e3DL2/M3+38lM5e9ayffT47dXb4+dkc+H8cZrfZ+rY+XaL5wynmt9niuli/Z4uF
PtvcbhfHWfiz9U6f/Ww2m8NmmPGP1Xm1+ZsPNis3fkRrDwiJn5jEI25OfusPB9MiX5WreoXfbYH0
3O5nl7XDv7x3s4M8+3H//93ZuaiL9NG92IdNqVrhAmBt1y6K8J77L55dQ9sH2aUwdyObWpHhY4DS
sJAQgHFl05msu1r/KnoMSB6mOAKhumrXcRnrcbDQaHcG4hVVvpeYPfwwPvP0t9Mtiropsgl7TEz7
FY4FI0uUSLphECO20AscMio8D1Q6QDZ/JvWsPly7/hBEzLGneonjU/ZI3vCfXd3NfLrZsGCXR+5H
f2hLlxWheiOhmZmeJqI6LRx21KC5kJUVJpB+LuY6/FIKfZuBb2WvW6MaiUV5wxE09zE5ZCOn5ZBt
x0z5ljy21WqJAThFyxC276DehOwF2bYzGngrHueZbEDmD90WbRq6BOMVRM26n1wMEt2C6Ew7L7Nr
DmYsXqq6J/2Gu8/Su0UZB09VHW2+Q4QRLi6OaVyKCrlr+RYhJIzSsawvNcdkL8R2m9c0dwle6fvg
f8V/bf8dS68q/PZptgKQytYDMtCjSV+F9ROlLyuafD3nwuJ8mb0N4yq31y47d8WK/3aQrib+f+PG
4EIW3qJ/N9Mv3b8HDEnyh1u/6Dcj1Q7NV1F8I3oYmj2fX8zXLP2U5iusD2V4TZqzi+S58j5RCPnn
l9UxQXtSsO/gVKi/lXTyaIb8TzD8SsZJr7F6y9PlDr0EbxnZ8br7ZahnN1mmKm4r5NvTX0esc4rp
8BxUqG6yP0j9pmE3qN2QigTFyWTZHnm3kGZfRVagDMuK73lQFunT17AhffVf/bhnssQTuLaKhfFt
PchXWsI1Xnu3o5/MtSsZ4WOwo6UbR9Seqzi9mfrNb1641KvS6UhZ6+dTpX2luWeBCxliS5Tp4iWZ
82sszyraq2E+HoWlB6fO7jCXtxN1j3Axa90IF8jSmvZrcTfG6m9QvM3snd1APbHLL7AO3MPQARUh
9C+1/x3635Z4aS4HfaOPb9AocTfrlHPdX1HXWD5j919J+Kukf3jMUuNEHlczabpfOcVJQQKuONeO
LI3ewYpX6y0085FudpZcev675EeL595FYlO6zHcsB6R1tqi28j951f1jp/SlHQlpSK7J1vjVsSHR
dM2y7R1pAK0af7ZqS6kuPvidmWAy2wHqY7xaqgyB8Kid9sc0nyx1Bj1oVqHFzIKjkc3FLVA7uja2
fyBiy0WF46KZQSjRyaJEnItM6aCv5ARxxzUGqrBmX0CuntM1S+G3j95yfG6D3/h7mNqcE7+rriUs
035F/dvozi2bwKliO3X9Mcz3VICZcTbcS47OhyKzebXZD3pKLM3mtzfurPDkA/Znf8T1aRzihQQf
GsUzgBdx1wDkE/Z9b/cJpdgrzbbSX5jg1JhHCHn9pxxeAu1OQzzo7758i+GXgW2tOBfeT+SDT1ux
QTaJanrgbQqtH9biCLO8laBcxI3EUQG96+PJPwi3wcWI5nyyy+R2L/8DaFIS7kUKq3JPrS9df47G
aoQvDq+zutFvhojHW3yIFCLMNhZ0SdbgqEisTFwgtD2PxgcZRWn7M1T/8Io1/5F0XruNK1kU/SIC
zEW+WhKVoy1L9gthu23mnPn1s+oOMMDMALdv2xJZdcLea1enMlwZw0Odj/Q0GrzKv2Hf//nGJu2O
Az5tvtrzJOMgXyf3YbOMfSAo8opmka+b13TdrJQUyi+0h0X/UzIBeCnej222wGXN9+Pwf9OX8snq
YRx2E+8NxQVrj+FFOqjP41P7sXSwAMsJ4O24LxmvplvYv7OFhixYObCkrZSZoQdrLT5l/ku5q3+b
/fhbIiwdOboOKvUT02kNhv8CKfpXi+zmD99bWqwx8vr4H15KEPrNEiBVi6lgqX2RBOr+iWLfXQA0
RjkNRYtaXewasZsn+Z8oe1IcUIE9R2ZVc+1SqwO/ch8JsVGKhJvBS5bLxD2S/GWhoU06ReJvmn6y
fDwRxIeu+j6H6Jw58eF/7yfkh7bPSB8mtc0cpR5wJqZZfAbdoEgIQ/ayzbo3dbIQ8p/Qz5SQXEdO
J8tigEwaOsTkz9gcPB8CGGVDVL4ZrPyzSAHZzxcNsjMfsC7b+bkt3F1aYnxW/2PhDDoEpwCOxTJF
vtjY65ZBOzfCpp9ZiRjsCzXIi7ROw72XvDugTdA1TaZgCKOI5rVNGTjCSsbV/tUJ+kIRHA1VqrgL
jFX+MiIoUKGZDbmOknfV/50wRIHbAWHjye7+UZc/iC5eRIJO3ljWPdkcMs4JYrzmvDp281YRL+OA
7L30w1fZmJtxOIthGyk0IcXZavblaK5FcbLxL5r2Wa0+/WltTHzLYXV0K4ZiXbLzUX9lUtT7EDHq
JG2XGa89JgdRjierGMAeNcDlTiljdJ9mi52kFk2gTvaF5dKp+frLqBWvYaR9G0SvYHEceXH0jnTi
Rga2oJOGdjfvunJaSoJqE5LaNW4dcg8l4o+4tmnEvo+sVzcpLFhE4GSbwpb4UHx9gaKv5JTI8g/s
Y0X8EZPN5/I+G66+Y2rspXF3SbhnCVEKYnPJpPq1440ysDy07Ix0l9pW+Z7MnfxRTDJr3Nzex8no
2dVl0p9IZ7D70TsGOIxmFmsRiNXmGX32JhTDkqhveEFNw1M5DBQBMvGEO0sMm7TOvkp2a/yuNds3
EFUO42kF4aWfbnJf5pNjfUU7PdfxsncwcP5G7S1tnr7xaeiHkU0qSSOLnrWsT17WENlrO+0xl6/G
kvwdy/QZb75UA3FoFH/P1MM7577VoqZnX6ILa8eH7laUaba7wYWHuYr4jKewcbgY8V2fnZcGQVXj
rPI4A51P4PZ7j/zXZiaeO8jM8B/35b+uelNbxGLgDsI171cIbwNBQa1RxiMMrA1AzApDWqi3SjCx
0T5NkiNDreoytHSl4XdUvXj6l1ZM9vKaHopRXae8Mya++QPZKF12mhThiV7xisJ4qUEvjOYmaRO5
K7kwBkCmMbZb256fSYZERo2/Ik49sxD0+X9Kb8DY1mzwnhpR58NLimeACjqpl3Whb3KbbT/lpMVQ
abZeO2akusacgwatLF97I0GQw1JrupUj6FosGkxKP40C+Uvz1PSzcODkZBviYtj9cixjRM/JBqg6
g+2qvc+jRaiZuPJO9bT2O0nF597Lj2BjmYKQtOtNMRZXVgkw4exz4PeryWCjknya6Ids2lQnWOMJ
nPASdSXSNKANrvITqbgbmh9KZx1Qvh40ywnNOCSQuOZC5CF6+P7RNXYM83LkUPZnSLmHjkKaI0ol
h6BCTmz+lpNYIYE8QFnD74rrzLir1doAvtKR8x2CIdV0mNNU1gOvlUZU4CFQfLLNPaGuAqhAIh8Q
9Z0tlkMMOpZ2wOcaFIuqIQqY+B5Rr/EkHSYsyeq0x9JjcfQnchL8XTsMK+JNGOD81wwkDz3v6MfE
alzjMYQPsZ7Yn0UqsSdIJWf+rigkyy3vT4ijAMM7Cc9sSGYZumOYx4bWbxsSsEKWnTaVKaIWXbby
ybrLBpKQIBRBV43Y9jcpxxKHRmLuRh05avI+F2zNhnE9ztSyTJ/0f77Y1XihsQ/6RxW1U8oYHjTF
rhsmFA5PJ/ippAF6mRAnOTG2pAOv1qEA+g0QoyE03tqF6MOT6A1/zzaw35QYAQ8aEtv3ZmVYGSjp
5vRNz+CPwroHr/rCMd+mzwlbpRBkSbEKh1ZECt5LjxaGf2N4dM3X0uJ19maMhjWpG+67Ovqcg/x+
yoeDWGKyF6oc8aPymNLvqjr4RGWLfIdqZmuJlhKh8iIg/3rd7DVhXwgWZ1E2L1TmJBPX1wAxIiAx
vsvIres9J8TsnxHI0J/Zph1C9NQxq/oanhHs9jp8T7eWTiLjZUQEOszXFtxHc0/dZluk7nZCZt5n
Fa+owgV2zK0fF6tzntx8Xqcq3UQpVlGAcuOxH4JzHXO95CqhAx3haO5JoYvkarhEibYRDquLmsK+
1n4jAj4okpaZnAhD71Jjm5gDBjYyCwqFcYn/Nh5f9SpdiNS8Vf6lL0KkddOhqbBHY7kZJP6MaVCO
UiNnSAdDn0iojWrSJkJZbYIG7E6yt/KAbAClOLkWDsjcRRDsw9T+dPXfnLHzBEhBvTsjXi3WmYld
rXL02bglV6HBZp/2pmHR4ePMlIaCKDOJDg/X8UUqy0NlXRIYlFoWlJY3SYOVQZ5zQRPWcboWYmXH
03qMqm09PN0EaQHQlhS+poH6lzYhLNIe8iAEI2g72rUeI6a+oOo4gGEm07DmDgOrLZebWl9BX/m4
Oyxm6q+E/q1KHxfV8dXn62bM2xRbDpR0PDEs7rOdOT6hbjhp/SUsZak3eEFIQmfL8tKhUfPVLxAu
8EGwc/Dfg5tuVHQprmEcJlwfJsNMzek3Du4Y2KB7bETXmu0Qn3vfoeOznora3kunuLdQl6yScWSP
s4Z2eUjHZa/fu7ZcRZD+hW7B9LpxtWGBmUEWmAhD0SuP7rLm5ZVnaayeBqNhPPZZl8axwYDY1d0y
v8fJxYeZ3TjXEa85xkmqMXLz2rsqsqsWsaQLTwrrKx3GaetgiWB8nf/YdLW160UGsd5osGzpyO2o
SRrVorDgyMB22rDxLPV800OtH6ZkUXIC9+PM+8t2KCi3NSMRQz0O5AMUNT9obp/7/h2/4zJv0GXC
OU5QPJr0oTr6ezdK1jWurQQeo1Hsk5rOUfvXOKxoCFKtBvq4BgDwZGcLijYF9iJ4gR+KYeLK7kTf
NEALlUnZ98kAzw+DmvoI+l+JtJtqPksawEgu42FuoJ+371SoEWtl114pO1sleKw6mxRGraPtO4Od
Hrgbv4e0fcvig5odJpb50C5RsFMMd/o9hJRQ99/T9FAic0N81daOgP9UWwW5amlQZo0NDhBzUdF9
RCnP/XhJi2RhWmzv0cj0wTEBFZXxdOcz4+Z9037KsXfHojCgjpk/bVXdk2davIxZcM/yFDfes5CC
PgA/kX5TqCFKgpuq7EPgZCBBdJwBmmEcND8LGq0RwBIumKu0OswCnASHXRfx4gzhxdTMP1lv47DC
X0fsNSyTbodaCKwn30rWMQwMWehK4ljwPhNzro1nP7ulKpGR5UokdERLgEGs+8PirVSOcgFn1PoS
ZHq5kIoSBQPKZZTki/pjSg7zuB2G98bdhD1u2/ovwFwfFW9yHmxiHguARlbS99gRuPPFkMbi6ZUv
futEWJeVl2B4G9gq+oO5IjVxQRPkhheX7ayJtC0vsfq6gkeTWcFJd9elDsf1EfjXEe1np7sLvm4n
zjxD3zUplkqHMD8CHnVSiXVMNHxRiDaa6a1jCIGrjNC5yNOtc4TKVm4BFWaFLhkwcHtbi5o+nF86
d1wOCRhJcgL6cxe9t0CNie8669q79PSjWRT66wTlNJ0gCoRLZCvHFiQSmApPrgkTvkgnhOE4owZR
mH0dKayCAB3+CZGNFpkwoJn4p/vJHL2yu/nmTTVW2HBcv9irSrXjFp61T+5OlI1QxIPvLril1GwW
dRN3cV0/Avvh17/mhPesYwbQRcssfY8FU7iX3l/5tHVSFmsEV4gEL6Zz09B8VvaqyPFkYSmhn0p1
fI8KelEeyzH2YtQo2cS6Dctt7Di0CwQmXVtnxsn27U7Drgv/cLvpZD0F5PrgV4I3qy+SFNEzMsp8
UnYm8hyNUy6qgbXVv1Yfkx7GhWv+q+H5ED5W6e5bNDm3OHpWgelZpYI4n5xFFlWuht03mdUdrqAz
nGJ4dtd8xKjSEfzGVhFLiJ6oG2PWlxE7FraOcv66nKmWGeto6OlmQsRT4Wkt5z2fwlTl71FSQ2f7
zDkWs3465Yzjagh1HcYuIVS5+MvYBtTjtuZRijGu69k2EzkOl7NtvHbRoWFLSV8IT3HeZHn+TRjb
KsiHLeSZF5cSCeU9X26k3OvhmwIR0VrDHWd2yEwZARdxuZImYNAkLw6fDYMnUkhgYFd0CjX728A5
TuBnDKvEDx4BzmFfMKzXUp2sZx26wS1V3cg2vu2+AnHrlCu2Ym6tRvZO1ABEyEU7nM007bvK32Gj
ne23dBSMbv5SCIa+beDAIg+T6DPV+aJI3VnkgkS2pDNipPBXscVQFe30LAavwCrVkzQN9xWUIFja
HnlCZe0NvsN4urtgwyuDHjkpPyQMoxYCaShkWXAzqLXbAnk4z07Nv5jcBklH/IEURiBOFn0l/a46
qwbMbn5Ei1Pt5ndo/KulQnHTJW9O4NNMcBEXT8Ql7NJZMFcPWne6hH2i/wj1mLcoNtWr435H019D
PCXCYpvq0J2f/zeBY6zdVPoXmS2a+DKidwylq5gRTOASH8y9i9Ruqm2vjVcho3mUIdhk8y2H5YvN
bryaoBroYq2hO8NmZbANboP5b5bnbLY1AZrHf27Io8E05Zlry7TZiPk1xrU7REzSErAtFphv7oAs
T7YrhKF66D8KO1yX5ol3RkBRgvd1q0jFkByCEQVQE5L+J3jvtzk68wFDrFog1MJ7pL2a83HwL1VC
2yX9iD5/pRVisksy/8AQedEM6MK16UdR2NAFQD0GpN9xg8gO/Fo5bKF9oe0EDf2tYUlpUAbKMpBi
VC7by+li81RVydXgpLIJVElGpMgKs7UOvygDX2S8B23r9GznfS1DJ+syxN06YjeRiJjOcKqwITQ9
yxgeDsC4S4mwnr4kPyJrCJAHXsUXTf5kMR7UAZOTRYuvg2VAeF2GixKCuYR6FFG57mlV7Pq1Eq/B
PH+EYtwHvAekzLXhP99axcZ0HJuJTL+OUVhRz8iIuY8oRMauPHSd9agxyGKgCMCmdfSGavkQvgxQ
wWeSDOUD5u4+U8L3QVVDz+aCTtJsI6qWMyCbjzU2NLVZ1U2NwlBhsaSvgmFcJqy3rbTYF1WC0e8/
9OItzJk23emUE/9TFJewFAd//m2Js0h43y2VcVTz1lU9vKh8n8GXI/3SQdnXGPgiIRYLAZNMwwvL
iNLPjIXG4qLAJCXlFJZdrXu2iAoxCpxSYIuwNiy66UG+ZhDdacChLC0SAWCLyZjmowHMNlK37rq7
Dk+8bMjBPMYOFv53zPloerbUBAsyHqhNIhbyzHDQq1Va/Z027nqwYYNE9cd/gJzOIBP6d4jGvd7h
fU/IsxJLHdEn4CG+u5qSS6akZfMjk9SDnrFnkOH3+oq7Q6r6ng8peK7qpT08O5VRHv+ANkjZ4Mmi
gqmx71vXgX3AXByQYUi+CZo/HtsUNcL8yVTAj1uYGqghx4SB/sBurzw1kdj3g31rBaZBO2H4i1Rb
V6Jr08eXCkGa3WqPDG0XVdQtlCKN1PRvQUsVNZzHBlM+HyCS62XGUEJFB2IyMPF11p/dtktnQsxQ
DEDHrA0KeyNbaib59XRavg5Py8Bj2+bhZ6sgKGXlaNf+DigZwB32TO42AI8cFDAGwPQxR8uPNckA
uVqRfoAqic+m0n1EQT2FAec1k4cCLdkc+EetdbdDqmw6lbhq0PiBtUy06qQK/DKT81tSyrZNsYa6
v23jN4l2acuLyoRFo8cu4nWAOc6Zn0rzRWQh6yfuM2YH7VCsShVQHzV24Fprh5qq0D0s5oxMpGXj
YBDQnBLLi+Zczg5EE3uB3GqY+d5wyKzGAtmYFEqR+jbb0XHs5g/BOmbOjrRStfvo1JNt3xompLXZ
rSh66Y2tRYhdJmQUWzkxlVW5T7RfWx35kbjuRgZYsLs5JUw8Hy0xEJ1enQIEx3X1PkNei99UnNn6
v7b5C+diQfpIcmW04BjhxlF0Fic9LtLhovInQnCktA0SyJLNLqzQGIxddQjgDqktStWIdDLhY1IP
dgYJdfDMV3KSrfpMVslM07PgEkdvJN2x+ykATgneLruFxtMDLAaH1fdPaNJ+JujS2dVg74WFFCoP
12A6p76jNVg7yFcoMCSOK2MbGOYXlfmjSWloPqXHsLc+BN+Nbt11Poy+1FaYdBKZSVvyMc1ydKZk
r7nhcUYsTJ6zzIhP6S10zX8VgvGhQM4WxOl6IpZCjg6FtYnzjqL0K1OXEVytSUtffYoV1YV1t9vB
iltsdcaScdFulGz+6cMjPsC19p8Rn3yA4lUhdJMXKHvJp0NCKFU5k0aB2ti9K2DI4i5lkssfl8Hi
kHsaZxMqPFxWd1K59jL3arrFbdSUgzaD1PTFmuitudRPoH+2IzMHp0+vOd9GRvejDxnUMkzowXCd
7HDJ8TfwHdXxehIH7MPY2SpM7/My59YpkOeguEbQum6Zjs++vg+Zo7RYqbOp3+kjiIJ/dK9MZ2vU
ULyNs++N1HyB9WxAObm+s3KnkaTMeDFxIxVsZWyD9TxFSMAgXf4pmMsK6WZcbp3OXQlMz85GAjS5
o3SBTijjgN9Y022ISSBl40iaU4H/y6IGdnxo6a7MKKCdwxecIdG1EYzEKk//+G1LfQyliD3lV7p6
OnkDjyAbaHznZTWd82p4tRWoKVPoufl4TePs6OQALzeQdfrQOYfOtQ9Uin8qkRxlIDCehOGbmXGA
Jfeo5smBaYt7A6Oge3LnepOBhUAwuZ9CliEdTbevreqSa1IPVoFVrbToKxqUX4ehXmiQxNWJEy3p
BgkA9191S4Y7FJmAOULuE+TiE/CqoLkI5PXCftNF9cgcg9Q2BMGPkNk7Poml30/vpUZFXY09d7wX
I/maUcJIzZvmt6iUuGvRMY/VUnP7e2r+GdSYkLNXjXNq6oP7ajR32ZEHySMuERfIMFfHwEbxTDkP
lfldq0kiIw7GYjiJ3b6QbRj5SLqRnrEsBQupBbNQ+Gi4NM+9YHtrnpzgNjCHoYrcSnNbjxavHl02
gzNeTbodNpQJz51nD0iTouDi+FwZ2Ct0IQjuQWM/OC9JS1njlTjh67faGjes+SraMvSXTXAUGAaz
VcRyw+JHxUu80a0Bu+9CzlHt+B0HtSuvIgTJkjqZduxa/B7bfPlilB8MNbwILKPAKfuHGEhpTzmb
X0qOIKvXJmD/mLmhHf9Z/OA5ZtQsDDCcQoHXeANd1BT5yR7fZxWRjANZCtFwoYLGR0vXdrsKIweC
YP58TU4oq6eE82bt1N+D/8rnEjh/tMlvDo9zINcaScfeFmjpU6laWhykRGmNCQjsD9354Iht40S7
uW8Y8x6Sgh5CsejGJxpBlIYc15N7lLjyHDHT4MD/dWevKoOFXjE2tkpaa8qmnN8AaotQaJLaJf6q
ix5fVPOBbQOgYrpOpTs6k3cRKAsT6bnA80Eyr11utKK9jMjIzR8Qx3jDcXF3w63uy4soxKE2q9XI
MqwTQCwJV6ACbTHPG1HnddyiuHahLbSqcvdLDsuRgXv/BikGfXy+CaKRoBoy4c1pXboTxPqfwg1J
2fRynOfmc0qUTe5mi7YaVxM2tIguo31M7YfaBRfVgs6PmkJPD4bvPma3ZEZSL0tv7jVAU7vQONg1
D1jCnB+F3ACdMUlWYaUerYokZcJqllOZmnQamBkDmCm00Dn5uQlLQqfoPG0wnjMm2Co+RKN/CNoG
5rK6EUO1JHH+ZmXKJep48MMlGRaLFNtwWrCb4LQocvWojKQGQLVMe6anwcUFGFjZrMIbT40SfOdg
lpNxL+3YTZItDWohddr4UeBhDlwW4HIT3XjJ4p07XhzcIjRJFWHkgY3VJ+aHgjEFd/Q6iMSrIrTa
PXOwAyraCSML7Fq6pEg7J/YMnvBj+o1tRk4JGeSYr5NxZWQBMcbVbcB+PZvqjiAWeRZEX3Nl3vIi
hm4zbdL/Op9uSRo167iLFbAt4eZvidW1fkd2VH1472g7E1SjJXPIycqX9VbnYkpGqSV4tqgT7OQP
8yYg2cnDoLFoHLAAsQA1xiAm7GHSENiSam9GY3G05i+S+C10FH81G2achL3zLaXnWYH9BW9eo5xM
QSbvHWcXdC9EzJbHkETFYCUNOtKrTyALbm4f6dRgzCtmYsMX3Hgu8cR+ggnapxq5nhxhOr5PAH/R
UF4kUCEMGPSGI6po7SiycKnryi63fyZeeg0otIJyHQZqGF4Vrh8pDRzCW9SRTE96sfQyVbecW16i
l3I2EHK5XCi4qOp1YCJqnBllMLxPWo9pok+8B3+67OZFyweVG9NSs6EzkI/auQXvm+6NJjQKNhj4
MwWkapt5A4XZ5BFcsWGayWqaQTOSUss0+cKLtY6MtHDuZfZqj3uLOKtGkHXjngQfb4z2hqcM4TqE
mCk/GGyI61Fjx87i9F1Mz67fNf61ooTEp8f/KuXCiPQBP7prHVY3iV+NnqnumWDdrRRGkiFBb6xe
7bMV22RP8kOrrxGGKZc/WmN9gVA+C4TV06tt/CoJ76Bm7PJy8LSd3qMsK5QFVMCF367z5nss001G
AlAgiU8Rm0vFfxhksaQg90dKUT4HDJmKfS0qGoFODjM8On7N6AkL+dBHzIX9L+wWwiURQsO9M5RX
0nfWIaR3a4LwdS+r30JpqRK2PCxoP6PwvZt32SL2sXLyoYAr5sqiD82hHpJC9TKGBNrOpZdDB1X7
0kvCt3x6b0xjIWOKcu3mT8z/8OaLHPGgCz9yFsDBZOQ96ydYIVxcsXp28ZPJObo70X9n6NDZZpnp
xaZYFPVbziep0Orz5TYG1sZEGmamAtArEGzzpJnU/mT+RkxZKyRWDlFfuvrDDU71pC8LbkcMPCZD
DIWzZMICKmnAWDbnrEKuX/74UYIG6eCXhwrQqUIieNMe+EfGmmcPam+80vkIyTRixmZRb2xHPlD2
XAP4mAEFsTp1S6sx1zVHP/42LuVNQg4OnTmKGFaDqBed9M2VKRIs4EtMSS7hCpLsowUI6jua/gD1
A0EKTnFGTYm2X6lYYw2B13JImNBRCyzDDODJi7JMwgTnh4+T0hnztZ0EGFc02XICHopm5VrwYqad
5L/Lit7BOvtd4WWxI4Fxrlv4sFEYEjstw4zgT834PI3b2P25CDgq3mVGqoxI/wQ/uFNpO8VnMhAT
zrSqZiQKGpEvPOqx+4nvIC0Kb7AYfJV7Aq176i7pSY6QFGsZ32eGcxY3MAh0gxGODHMB4iY8CfWh
gEcLXxEq8enHw+2DvFL2091WgbKT4GHIK4idONwUpJvRLPfoh5BST9ERnjk7izLccRQ8DJ/Z9Cg4
UY30ZGlcfgwWMXFuIIlsOfdqJAkyFco65PzGFZISzbynzk44ECHcb9ViHkX8IeAcLgaqCKgRPIl0
mepDPuc+qXOM5KSrl5wPPftkateMTAEkp4QsChOuUlNrWNN4kWecU33540wgOw9SCKTqT8gGFmLG
YVVKeW0zvDgU+CiI5oHiCmkVdF03/5WZZaqmIHFwN43EYBi/vLdBeQgrVEUWWF3cciFxKe70z+Yo
am5ytMnq3ZZlF7Bwg7Ji4PRgv9+ArUgHjb0dBbjK0A6ORrfqONRpkFgJjgqP83+vh0aQnEOJxi9L
3ctkvMtQlDFUZCAO7dqU/jhNfRmBAAdMuKqYwq1fm1F/0awryFJ6KhDic3gYcJtWWuwN5k+PInTQ
vXqkFCuAgEcb3cA/MgJlA8eJbzCMxpXTIpMrgwcsMKRsLKxFfS6L6DXmFijSD4O6xIfjZvHNoDZi
vGNdemcicB5Ci5DpqMY7mB+1rWxsJPrSAK5nWFfNkAcfJwKzNYDNB9Hr0OlfWqiIRvfq4zUESMTw
QwGgXO/HyllOWohsXefxaNdJ0cQvJinPuZ2dFV+/a001LHMxbRx3nVJExQH9T05BjpblWAKCTNPH
PPH6R4q9T0MSD9y22hjMSAY/PylZf8B66FX5srI+NIccSD9bSDq+BdDdYmPnW9OS9SjeAaTP7BmR
P+eLyry6mGI6BT11egMJeFVpKhu0qhhISckb9Gs70HzbUA3aNFmTZ77OrAKU20rNm0Pnh0CiYXxO
lFPd76i5gG2bVZCw5pYUpg56BV8+zTspwmIGP5HvbE3skBttQXBvVHwtgqU/Aav/0oaXz03TVZMh
FCRNCu+KT2RFTMytW3TXPjRXM7bQsExe8dJu3IisBWEvvJztRSbSs6I+Il1fKvFXhqTQYrekRgKP
W7DsXxkFco9zFTg7h0rOme6dY52zMmX3c2IVj9v6XiSBJ1gWFAU2S/w/HYhBsvsQQoTKb9b+jhye
vf9JjSXbohdjYHpiVu1BwzMlN/+G/qVr3cPOEDuXiFGAECI8lX7GL8d6DrFywu7u1crsTWW7nGZy
Iu3kPEEeEH7qCdf/mAPcCtWvgvulKZBvQoULIlgg01usQ+jKFx21OoZGBQmBslaap86qwLXqg1Y8
Yzq8gPgftVpWkbnGnA1+rz1KK5VfvcZEyVIUUDluVZacc14+G/NaKnc5gBC4nfxs3ymHtOl2PVdt
Fg0nI+Nw9gUCxz12t1k9EJ3kgcMBkHju6VZ9Gy0+n7emmSvRm+x7IRGAPrdrSCIQEQMl+y8zzucm
PuYsKVS8bHOvs8d7sJ9BIke0Ki8mvs6m0rhYvjPzGqaEtFabqT1YxYfkUlSIDqXLrRffPjcnw3uT
cIpO8G7T5serRIHuRUaIFAty4/qsu5vyj2Xj0Pyw8ltaiuLp7qNANVJrEeCzeRVE/koDSKS4945p
h8mk4xjoSO14YH2VaavxO9lPcC7wvg+VIfDop7eg0nfJwCqBepp8aJpXZiUj3RPY/v/kILM4Q0lA
nwduZFXqnIWxJ8a/fjho1qfQADeX921rkX9sikUvtUzhU5rv6si6t2L2FNjpBa9cZ2E8NxF0R7zM
6dLgHJ1hBaUEtBg+a3znqo4KpwdQf/AWrFEoDAqt3Kmg902CUgr4Pg7BbmDLTfKtR+3pqw/TZOkh
JS6ORcnlmQ31YaUstAkcCKOXmeIuVePPQHHWtWp6I4I9iVhWDfMV+YoaCJTbzd5J6V0yNQPLgtak
S08ub0TDKGhUPrWpY27OVITfyuGhJPA2kZaRGPW3vQzpkWrkNnP2lzmbmOA2kj2aAPsKSjVJcRgy
0j6wtNsltuBw6FFIaRtX7X5jesvZ4W0fv825WjgEgBi4chgTsNlVJuDS9RNT3QqkGbEpObc7u8eP
XKHzRDNYMBgy+SVjBl+a0r4ZasTaLMHEJ+k7TTuhJRmI+WQS62ffbeaeHT9ZWsgGEGZVRBGxYUGk
sxmyGGmGs+ic9thF+Ynp/dkfceiT8abzo4fk3GvF4M3FRev8g1TTRXZ3AJxDL6LGz2kU6yj8ATay
blsK3wGk71i+dULZ2lRqZD15ifJZiHLNSTDiJ5NYXVXJ8LVh4KYY7AuDvGFiuTSnfBvU+hbD5OVl
xD4oB4mv8kNJu+EPaKmOuwwNWU/ANatHXUu9LLa2cw++3hi3QlWBfoZfM79zLhUZJHKoIiHRpfBK
Jd7ZjfjmIF512J8trkLNWpEAVPGJX3we9cTMlqWSbLqo90YdoQ5Vv5UNJ23Uwb2V+7qy17i5p4/Y
L9/a/CJabZPN6crIjTf5O1EQLToQBbSNOAYT/W6znC7eJ5x3jK/9xDMwhpgMKQLHvqRZ8dEKsCVo
CzJxiis+WT/Z+kW9iweES4hheuItJzX80dqREna+Y41GanqS3pqc8w6+EqbPnBr3znfCdSIumRF5
lPKDujH//ArAWUH+jXWVGB03e9IFA16YazIeyZ0s7EdhsLaktBrYa2szEBygQy3C7NJhn6wwnoKt
PH4G3QSvdVxmfbrtGmujjrvCZBmBjzB51xqG4lAbGV65jJlRYqSUhm0J+gCTMY+xo2BJ6dkKHeb6
UgvkIbTKeabiwc29KRzIkOWz4t5gJwPTZGGrVL3TPZsUpLm8rehZfLC5GPdjdmczA3xluNvuXW5h
IgngUU0U0RKrP/m3FkKkXLjrs4/KAsi5oZ1ck4EEN0yslV8GlZTtMrHD6wIJWEpflMpHhcRuXG9v
k5msC77EBIsXxngQi4hXwqanhMgvGbdeZGhHLUNI7v/WQYIHkHyZrZAO0GCm3uZi9SmSantkyMas
2HgTTr0qsvGqsi6TWx+fNrVnLAPINmbsLE3WPo0RYQpKj2b/CqWZSDOBmLtcRl8mJ3jHFrVhoNOR
wHZT8D326Xy0mTYj+9xI4VPBV1MlFG7ttCFxCvH7ekCgYVNYph3fPjkyWIYYERT4K6S/vvoolOyi
RuyiCaiu8/4tSC7W/GszM4U/slYdl8gC2iRCTnAgqTV4qTeRPAYUIAREk5JwMM3byKqvxHRiQYzU
OYGn0YJAg/vOZMDP7J10jxiTDF8pgfFSF41uPGNC3KenoaMbMUllRUCY1d9qrj0SxARTIxjb4SJJ
SZMCJvZVRNPJjrS3aCB7Jw283IW/PSjMICYSGM/AjBaleW2IA5+IV5P1BLDzuvAqZGlVyLyGuzpP
1sq2c1OpWdqHfnzN9acewfSqH019DlrzZvKRN8QARvzFQLCFz1j9r6AM9Wnl8jojBLf47FhCVhr8
LR0RY7dVA2NLCg4m+uFlbC51TiZDgLGrNrysCf7lHdf9exF99yWaT3myMEMRcljVBtsYRYZpM1Kf
w+NYOsshK7amC6YwbdE3dqs+AFhGzWtAyUta5psxbRsgrSbuL7nT0K/YJ9Zou473zCaw3Z5TQhjs
lc/UWfrtShNvH2vriHffqX3wv4NPRqrjaZ39lgT5p5XjXXL7c4CpRf6BAaE4GfRmpm0AUJNtL0xM
UVW/MeLxo8jpRB5tr3oNGh+RvCc5MB57OM4K1JD+I2OSPY/KX9KUH4K9d6Kq/4IauUP9mI3XKow3
pqC0N/n3A49MycgoUM7k2ceYqfvKh7yEXBEO40L5MRGJVrwjHTG1BuKjKfvL++J/JJ3XbutIFkW/
iADJYny1ROVkyZJ1/UI4MufMr59VPcAA05iedvtKZNUJe699jrPsy64oZOUZM6pXlfwgBSBB42NS
n7YzyFFgUowBrOLVURHQ2e2xIfEihXFgbfqKY2p8Gg0OeiCDlDvGveR1xwuFTk9TWAQB0qBNweLK
THJVjdBKRKs85Tfu19YbAIxiuoT4wtr5V6J+NWIcIPNGv3ZBLaACeY3o61okGZqwUcchmMkRN+EB
QLU1zM92GBEShwR23MEPSf0Uv48dv9kkW+vtsy3h2ZKyQuykgNNNhM9iEN85ER0UW9ablBDF8BLU
6hlw8QIDWFZonFGvshymOLRfsKFgwoFZRl0zBD9QuoxhN9f9vns2/BNWV+0jkghUFV+YQes8Ol6g
/E4OInIHGG58Y1Psh6y0+Tm2ue3Nv3H8I7WOMXikDf8JpuSPznnGB0RrLIEpVF8t+Ie5s6cLzgbe
H+E/bB4MywG/wiq26z2nRlaoDC/zjIdACRi3jaicWDUMZN6xG53yZ6O5HD8YFjj2YYqxjDI4EgzO
RJceGFLii4V9DIg1xwpAXBWuaAy4caBAbouexWHzANUhnwWUa7LUYyvvQYDW6dBZEyaA6audUn7U
wZ/v0ALkEQJCxrEufDMmf67Vv8w2YdzTPbA/hhwYp40+jiEcq+BhEcxXQQfo/sqfzEEMQnwtuqdd
bRxxVxBhxOZJqP+9D2Z2Igrlpcu7w1Drr0WTrgTFocmQC0rUWglr4ksEgx7ErvW71Kj3irPV5vge
tfW7D6v0xe8HT2NhGPsu6QfU1drr7GivHcUshY5p/2CeG9RsUaB/I0mV0Z9yE3V0NUeutFEt2Q9I
1xghK1r+BKumMhoWPsdRWe/dtIdE8BVlUIFxWzQW4d6A//wp+pqZuvWZusqAx7HSXrocQqYUsW5E
kcpNiMn4Xoy/kcv0bjr4+ocDYIsTkAdQvlrMJi0bQvaONnXS2kXIgLnbhuc8Ngmkei3ZxDSmJ0tG
o9rU+bdEofhtu63JeywhDXYVPupsV7kP1zqqzp0XTwwHN583jHcwCfIMJX990i618qSSOu1T7xbO
zOILfiCdHTjStqGOMBum3yxe3ehg8rD5DgD20NymfKkRqg3AvkFrvWtlRIgPBrZ0+e3iPsltCGFg
513G7yU0j1QvXyEhrLIMBQ3SgPhzggEC+XdppJhQpGIhHRnQPPBzNfmHcIk9QN7CQ1rQPvKZ/nRO
ya+cTsRqI9RL+3NplrRVynaOz9mQvAVDD1tniP/iAhCQjJ8cC2jlPpbxJIh3Sqd9lqFx7PBmlwZ/
LvTuSXUh8gLNGydMHUvfUImNJpOumfy76Xj4IZ7i5FIK5vwo7pkfK79SfZ1Gq8ZgIJzuNf6WdIrx
T1DX4dNltkZrw6Y+ReAThtFbYY/vo7oT4bsWfJTFFnaCVJnk/j+h47qmdDkMcIt6ozzJO0rHCN6X
fBq5tZ5cIH7BtU93uBQCalPs8S2n3NzFX5RFpCAwq3ODTThvDGX0ND89SSiTQWqfau8jLiU70DE6
Z2Dqnk6tLivGPJoYUBANSxUhvmn/K5WLfFoSIqIY5THcn+RUIwq3xggqy1LWFjFGU/5Psf9Z6jOl
X4hJEmgUY0u+zs52P3LwWzKUqlwL7VMOXZyR4U1vnAcssraUTla1J2p1o4XjrotuEdrmFqmR4RvP
IMuWxRSR8sOyzNRuWYRgijx41RZbuMeeya9k+Oa1GKsn20Rujc+2vWWD8XSHeT+EwdXOHxlDKlUj
y5Xbr/WrMy5DBp0EgG5Cs0uIgjExm1Juh86uQWBp+Gd0vmbjboXD2kcnsTeHdlOowSXIyuWbzY1H
bae+Uwlgy3/mKeAuZkqzfgdlvwzC8i0GH1qqbGfcQ2Itxs1keAU2pDnARBi/yd7LoM2Xe5NpqF7k
dZfWlHrIAKsKn/AaHVNoIWjml25t5p0JHzLaX6tiC4jvgU33hH0VYQJmoW44u1ikwscYJhtTk4F0
+OKhfct6NkKH1/CPjMQ0p7Yg4AYJaAJ6TyyESpSe5YkZPbjloQTBy6ZvI61eGaG+c3DC07Awu16I
HJRDmS80Xbm2o8t/c13j7rZFSaP87Y79UnopzGNrEtMTsTYQCnsMBuvqtKQGzhlYkrjg9RP21g86
UrpUrwGxpjPYcVXWyMV8jLmRQwomV6y1KD2aHLwFiDmg9rRG8aFR7maPPFNJbrWMufU7csxRQSOx
dDqZUAJASxtuc5wfiv6oOfqiM8XCiX6ZTbYJAhIgIh0ZBI6cWY4pqTge8OWAiwZ5VdnJnpvmv5h3
s7pJ0CkM9jchmI6unFUWVZCdBMh3S1Lpg/DXigEYqo3uRXIVENVrQdVUhu2rrXEO9kV6ySdG7o6m
LUTNIEPylIeBet/g+RxXvDoV3lcnXc/NtcAG2w91ubYtGv7rhFu88mnyBrbRitvbGIi6jTWzFLYN
6xAWP03LGxOG3VvcsH23FJ5bM8T5xOAQwe5dratVyOKpDsnL6nUOxI4J4ML+cKilQhLeDg5y8MB8
51+WM7NwA2MBDZxL9p1cmQWNIJDgs9JcULT0msCkCQdT2dX6uedKL+9jXbL6XZs8vS1zLMbMnBKU
N70Us/bZmtRsPhpl78+71jc28j7rzV2mFLy6Jcu43AQ3ywfqXpqhudqAoQicXiSqcul832NSegnB
LThcfEN1CLPxgIjvSZl9UEPYaEWxsePXzpfZ2OIYGYh2CVCdLECSOP1cYAA+MtSJdVBcieukzRfk
pqHXktVIba4t0YeVzUHxhfwD2K10edRddtHi+d9UY9RUNtowbCKT2b/eVje7I6G7td9N4zFhqApx
ETPThkCKD0yH10Gl37/rJTixIB+XtbENK41AFvSnYzU+SZnf8s0H/ns3LtXHCDwfek8EJqRDGWBV
MrmUHjb9JnmW2EzHQ6tGsqWXCmPd+fkCq07CFKsMmyM79W9k3arJHgH9h6lH30M8bDsn2bvdyrDH
TSCKqw21t8WcqNN0oOesyDgQ+GTrZ13e3aJ4jTo0CtFSoM+QVNi++rYp+2BDjWrwBJrt5bsBvSqk
hJyBo4I+IbupwNnVTJG6qD89QL5hbktCFvD4Ubl0xm8UUhtVm5R/GNOj2m3ktIVkRaPDvRavdCYF
YZedkYGvA3Y0CWyPsTVvVONK0/FEomgs/tpxMwwrkyMwIh2FnRJ9bFDr244qw9CvDhisOTFoKAls
+m1gdsP1VEk4SzIUD6QlcIht+og1p/VtxtvE/3KqiK10uxyt5qTC0feD/HVUxYkt+210pmUiorfE
mLc6tgajzX7EYN/h9YH/gkDZgOEy2mQfmX/ZllsCWhd7mVElJpXlxlTHr3McbVRr2tYscyfIbS32
b5fCxsz1hd6JXQ2eIO054ZUQLoM2HefmXY9PYb5V04derIeAX0X5rcJtNiwtfPv6ZOxjpzxa46uN
PnokRyItN7YSHd2JAGCRe/Og36p2BgGktf+MkoDBUt+FJhni86BRRzBwb0ARzw2il3KpI0RN2G0V
0/Tg2/gJBjLj3FulngErByrlKVdiDnJJivq+GvnHQkTENNyZGMu5CDltNqXVKar2HeZthWFQZy8H
amWZb9iWLrrf5EchHbPH3JG378rwyCpGREO2tM2HjrUw9rdhsS36nmZRZ8XkMqVgTowtXBuac0sD
hWCT0JKnnZxNBaQnmq35YEX7psPM0TTrAiFwmOHhBF14mkl/0FETGjWaVCIvwstscojmvnlpMUUb
w1GGuYJhY56EiAyGhaN84C9ZIqAjWx7CuPma4PA2Fr1qrVL8AKmrfIYBOM7Zvk886myUdigOFiHy
TQTNfC05V0Tyr8lCwn3pesdNYjAAy5AOQEtwoHgLgnUYq8ZuTYfn7HX/XR2+8cB3TXWokTr1PaSp
kQHkQAiWhVpsRD2qsIYnj+/SldE/4vmO8AoPc5FdTOz5gHWZpbnWE6iHn8RrjbWX5rQbvcSWOjQf
lf9ruczna7aFzKnadBPwdxCmL9JuPwDyshHhBTNhi2kK0m3Yz62xFRTd4fg9uCw+FWb9M3pfLO5+
sxj5LhXrRugXC15IUsRZjNqHyxIoIvgy9TE8mEjV8DzgsfF74PuUQ0bRblOd4zRbgVXHBcQwdgp+
bDI4bG3tkG6HZcdFRxAx0XKCTUT0tjqYmH3cR63HW4UpQ8PAndnhix1vBcEVJcw7wbQfHTpiRPET
VDSRrfxrexWzEZAtsNt/DczcXZD34dk/nFRokIG9LxBQ4szr8XHY5VPFo82zPVovJgIZi4EVQ32Z
ccdk0yJJ4GwW1l5TjlXyPffFSiN+gCsjdrQlh0dpjsfMVl/CONxPLcWXhUYhPiiB2FiwZhROsl58
pUx2IpxWfDCzi4GLzsJhMzsvBNCDWv+LcNgiRuzHa249C+MnCSQ7rrpmAth3Hmqnkko2VcNdsksJ
yW0wlWkwgumPXzrI9FOLQqv12EEvrKY/jR0Rbf4vpHfOoJewQmggu43yFr+b6LNm81gk7edEbkMX
GJeY9EKtMg6SRFEXRFLom5ErvKVhajr2lo3n6PFV5zntR0x/oZHDal9RQdfKe241l569IDeC2X8g
faYt/f8EGI8C31DmgY88WKTYoTc2/GPOwjFGXc+wgDECJstwr5nBEpgvDwo0+XfRS2YBT5W2n8P0
VcmCF69fV+Gh/mx6SvF+Z+Lyi2Jlm4T5cXSiHxefJV9esNXIPS3WDpygLh0J00Lnwpmf2NlynKDO
oWoaSPpkXcqkhxGa/hPxnQ59fWDHs+4s+xO3V1Ud8341KL4nn32y0Rgb6xpNdkhu28bl4w7DbD0X
+wy4ooxUkIJPG7EgRRFA130UPUFYMEh/zmiwp0JftEDTE6Sm9vRBCCgn363yTX6TVWX+MAINgp0C
Th3JQIn5qlyq/rXwd2S6e400zpr4JlemgwZbUvy/iuUssGenxqY32GY6TNuGXTl+t+YZjVxAo8JU
XU8juTTosOBn9tpm2403oxzcZVhysDL3Ms+tjMAlUwFGbvivn76cjnRhFJzWdz/vFPNmUgkjyaoZ
uHc9xd64nGB9uvBEg5pLtf9ujQyhu0ADhXpWeHPuvpgzQqqlozDORrddUIArVP+ckYwPP+z8Cos2
95st3rNzWc/AM6Gv6O41jQUpAfpOMep1SVAwMZa0KeoqZJeIE8FmPN6BbeLrXJAgu0Hsopmcusx3
8hD6759B/gnuAdTBhv21zjFp9zlOTq1Wvkor58clL6x5hmkXTChCw5vVkiuW9f+5eH2BchuMhB3B
MxKkddLyebn2U9yb8tqkF7r2xHPN2UN9UhU3mI7soCnJlzpOPFd/yJhd48/MVn14kYb7LLBQieCr
5K2bx/3MGQB7JciSZYlfGck2u6cPZboRnlXN99og9KvdGxmo2zsBgglGzhTNVBz4D+S8OHsGLLvs
JjVrIcKOMhbq6Lypa9KQuEKn8hqI4aLBeaOfHH5wCClAGlVmXmbUIKE+hAla0+odgoPBZWeJY4zZ
HhfoOxHNIgZTxlmrKzeNisMa6QPUeK1D0E0Z7eL6VZRdiaC75PmBju/k60nsXe3z1yarwei+WuvH
R9bUt0wJkDvibmhUfWmzA8oSRBW+u1XljLSwv5mHUu7EawLa0ZGN0qW1VtnsVIzBwK8m5SnXToLf
BRW65ZxgaFbxUgCyH9jS9O78WiCUiP7LyBLc5KC3o39jfUJjaNbdrgM3loEopkNKkEc1A1g9mMB+
TheI9LvTYDBoMvYW9myU7fL/7GzBNkNWgprnr+r6j0gtSSllfImz03Do4pHwFOdQsL/voB+HiYtE
HYFJoZMBe4v8u18rIFKdJWVf6yabLEFWDwO6xfQz6GiufAkqaFcls+P8JNiSyh5pGhCQO+DsCD4r
EEbpJDhAmwo11P1q/1pCLmgL7gcjjFkUqKsW/LBAJ6bM9rYqo5uaVziwAhBz+r1k4lkVB5dtH15o
090FooVUr29aX39zHGBRTuEZEEP09DMY4GOXxjaojJ1eW48imPAs/mEV6xPPJ5DCdz41EEojhVHL
gd1Y/i0TBzO9hWrP/qXbzlX7bySWtDIQwVUqscriHqodCx/mlWTJu2TTT+yDlar4rlwwFQ5zZaPM
A0/E7xMRd7Hqftlu8YDQ/henAnoYDn4Uo7mF28vHWj1DjrB05I5chlW7a/OY0DXsNlFATJcKvzT6
dgTatUGC2NB/kcnRANUVMW917kl4TwQStMHQjsxE4xZugf0MQbJ222YTRjbCRVwZdIqV9gkNhGUa
04FrS7ekazSyTrfYd6jXTXjrceOsQITwK+E6NE0U5IK5iT7VB9NIXnnMtUA9GPoXJYtKvlRFtG09
p+ie2SCrqC35P2d6z2CEMdtgg83YkjRvc1qr9rBg3eDZOVHsTbgceImntmM/9Ru7N7s5RVaxqyFx
1cU7sGYpz++6de2y+iltcaozY23QlJq4u6oO82sk22F0J+Inzai8mRHFw71J/XVFgm+DUJHTU4kN
lDQfqumpoY8Bm6CbLWO4nhVSEuHo6fo1A9UCpx2X16lN7mFISFbEJB0eddg7GyXpwEE13KDKAoCT
EUpcEbofGZ8qAboK0s3oTYmtz1B8mLhXtbzlwz9g9no5VC1RuQFCMbW7qnXqKX2+kr25XcR7p0zX
Y9Mhys2R31FJab/ZSBsY/flkSFrtgEYs3hUsqpFKUWNGuGj9RcmaPTy1Ft4goERxMsASY1IS4rzq
2OlbK5vJzkhxVncnE6VtTwtAqUL/3EPeUAexMNmqyjw7nrpFJglF0Wel3OfcWZY84Xe3/sOYg4eo
fNrzhyr6f+ZkL4Ke9jPIYOIgZimGK3PVY4jgs6t3tlI8gqLbBRl6BRS8jcIwjCFMLHlBIXL9zIeI
1y6i7FujDc+jlWuxlxK/bcWApsy2oemit0kwb8jEYQnqFtuUUVI3EeyGrr5UUDC91Cyg/fqR+l+G
vg92xbQrgTgw7bLLHYOhYvQMZ98DU0yJlPX4d4NB0uojAAGrFyvCJ5P0FEcERNtgPuq7vHRNYBeR
vp1ZLrmjsorDL4eAvRLCjOlhZEDQGqXvU/mTF2dt2BPfztwBFt0h0NfhJeb30VVIryiQJdkjNv9A
FLiMAXIpCNB3cOcaWj9UCoKhpmvdbZbiOTRrmzV/eTBJoh4BWjTZi9Ze2v4+mkeJydLD91Enowih
8pxNN95aBY+0JOQoKjtPlStmzp+Z+sHyOwhJheNeM3swGOVead8DIh1lzIb8S0x8imIflNYHPaMQ
kdAvBcvo8E/BW5mMgLf5X+SOXYQ1YCWDcYTE8wkUOPnNTyK67bWje2wrhAUfUD0WxTnHUzFKBUmU
IgRH+sfRDq7PaheGw44N6caqJ5Jr5jwZZ4bjjoRfH1qGeXLzp+OWyqzo3cytrRxs6thsXnKmiL3K
g8GC3Ioyvk8O1QbMPV4Y0/uX7/LmzlCW/6Tjh2iJkWON2Gu7kZ/R74dk3zfsAwTrK8eOyKB5GBT4
qnUbVBtDFEnEfNM+l64ZsXInacmdsnWMKK0gR4TjL0v0Bf1xaRxTtv618VF1rGOnm9CZlubnqNLX
uj/sDTsj1WZ4ce8aJaGNLmrepe2fXBZGtAtlgpSiCGFRBQzPJzQlM/oql+jokE0vqXhxbV06RgZp
uGZn41vop6w7NGXkv8YOScaiVjhKB7aZAKRrzI9A0nUEEonVr6pfxyb5Mm+/ZtVeNij8eOc2OR5U
nl6D5BpGjh1ZB37+lsjROVKn6qVsAq/klOuz+e7zMaNR3mEz80OAA6/CPxXGo8r1VVMj1a1ha50F
5aYzdLs8bckSzzyhlZeEp6Kl20CDxJCAeESR/bkQ882yYR+yT/rJ68fEq8kbw9iVdX9aazBjAFIa
Cq9psbxNPOxauDMYH2exumGhSMPEwLq94sdmYNbZ87Zlr4YWbsUWEC3huBgZ2iJC1XeFZuzrwvxP
cK+RGsacA5kF5yLcRZZCaH7MIwqlQvxoEiGprbGK62h0ESIH4j3B5VEp26KI7vFEeH12Hl1iRH1O
v++m2uo4fxhuDHPtVSZqwjeHEoXsGowKxdGEeNLh3WjSLwK8Dwb3W0RyrxiySz3kO7U7CsEsE5pC
zhwvjuMjuqePiatvrvNtZGVe1qEq+gmJVAo71mzuN7AWU/+ts3ITQSuAWignPaBO0oZaj3WfSUUO
SUxUeIvYRBXlI6BWqmli6X4UXJoVA0sG1ImNsp5ZKAZrL6iYyVDfS9RBb7Z/mkVBHfse5a3Dpmvm
3IRh50kcQRts8C7QIrDJIxaPVVGXlldV03Y8oW3PPcvYah7to2bW9HTDMQHPCD4o6IN17aSnKCPg
ByOPih/PnsFP8kzpfSXzIV7kANJvjD8VlWdeJtwn4R3QtG/dORJlN8PutUihHCovpXtj7z3JjahA
evPt8ERXirsrBCGx5imEwR6KeJ0DYNc52vw8Jk2dyDEtePWp/icses60KtJPZT6XRnkAj7Z3xwIq
cXjsbBAYeXvKNP9FTB8mUMTJlI5lCMAqQCOhEOfqyFq3MaAs2R3RZi33c3VLLJq8wZq3cgVZA8b2
ywbVN95MjrJXewg+s0SZXkI57JnwmMSYAjKDnt1QzHvAOQna+pQAZJ/1GSa9rXyWcmAp+vWEBiSQ
w2uCe4JjhTzCdoFk1Me6Nt7oONdacMowZVhte57G5C2EKxcBfhFcblYS40koV8wqk3bGcpIu+u4v
yprdpOpIGfWTQiSyzU0RG9rKqJLL3PZf8g3B01Ehm26jLy2hYauNiUgrLkMUAVKaaxvVysiVfZN9
p/E17jFhdmTZV+soa9ej9WgqFAzBR0oSyMhPm5p6C2jqYPsuglZEJ5mENFavM6F/nY35G+uC/mSX
lqF+xCUZTcOS9FEm9BMOhsaCFmmiQuebiHtSMhyFKw31STTx4QtxSwp7kfc+/kRi7uHRWgy0Ju4F
NLZdcZl7e11KniAXYYToCN4xNLCYaK08qNYyk0ZNccJaJlmi+iohIs1FLpGOkwRieVXxxmYSXztx
zZeqYjs/wK0pvl2IAW13Ec17lX4PpfNqzNp9xObTu9TY0YOnd2ZJmarE3U6/pmqsZzFtx+EyUhO7
erYnVQSeYbolT7LIiHBSu5UDWEGtJ8aDeFHortYVsYdO9NHiTDJzVljsnJk8FNNrjpqxlMhvyjK9
f00cDEi0hjpvdVC5x7JAOjKRZ9VvApboNqMSNG3NKL3mbyigIWpiOluoRIWZAb7j0oZyxSvJVJKN
lWJjf0msdZKcnIwU01+AnC9a0qxCv2QB8tUOv9yOjRxl9o+rFaOQjhOPET7Sz2hPONxLrx7Hh24B
2e3fq+i7x2TbfxWorw1XWVpwfUx9pdDkQ0Hm8QlsdLD+QEwfVmiFc2jjgq3sfMZ9zZsU3JlQma2O
aeH8ZjjdrUlNGUo9rBEJ1TIAF2c0feombPJF1Bsv5nBg8jy9q+g/MwQqoZ9RR1KdMvLP7TfmXJSW
r5albgLEflmXL+XzlpIcFVrJ0oelJTe/3M18ZmpIizm9ArEj/gCFhrZRefynPKeYlXNgMlMRYRXq
k6XxaQKcjOGyXFckO03ThDUeRmI4LSmlC3ECeMR0/aBNo5fQeUXhW9zeOvdPkhBKeHEty1l9YJkm
bbJHPPMYWaK1Al7LrXCnqt16aJ1r1zjQBtA1Gu+lfHFVQkVINAyI+4WIETFbCmg2ksZlCP6wYiSe
BQHQxaHEF9dwZ8jVd94/WmwAtnzGWaJoiF6arFr7NIE5SU8dgGMDhB8nIhSLrfE9IWaXzRSgRxYN
X/VUbwZ07BghZqPbV2ntUcIsYp1/L9NX0jC7eD47Fn+7I8CzcjwNXlmJIiIqZGgeXggWIePRcO3N
hOjRfrIsmyyvbMu3erA2Mz/BiZpVj0Nl0oLV7FODO8FBQ91DjC5uqWZlzs3CzWAJ2gAMb7XtKf4N
rAAS5OXk3GtO1sI/NliERwqPOfnF+mVnApiZy+wDHk5pAlhu73m2Z4keDb+Tefedu7xSyhIwBqQe
xs15URAViSFe9QkvIcyFfC+XC95PkAeMw2HSiZUAqQWDUJTzT6UdBrbIZlmDr6/P8uPNQ3sZkyzZ
1dSn3NJsAiL9LRxQ+pDiJMuqCSt/zD0dTc+qa7BovsnN3RRfRbYp0zd5fLpT8FnbnEV483U8tJOm
7HoSgUbXC10EothECriJgnwAm15cutQUPqZIZ7zieKN2j9XvIbiOwt041McZEqGkNtl7I6bQxbtF
PFret9+9z9B+rLzIWRuSPxo84VOn+admvieMqlOWSDPvrc4l/xRYM9PoLyU1JY+YlKMpUBhCKyNV
m3YZwwquMBp6nfp6yn61YILsgu/JxByp6RM/H2Iy0D219Xea1cZLQ/0NwKsH0cnAoJMMoOCO0nGu
8EIW/yDFvAygrwzMNJRxD3PGfNk8yCfdwH13hbWNBkLkVc93vx3rCmQD8ZHs+Y2SOedN0m6jiaXf
KU36bVDUl9JqSGoajwmrdVzNTWBuczIaaSS3eeYQ5J7DKzrjVArqNdnDi5CqO6eB1oBlCNp8B6d1
UY8bCNBeCeipnAEb+AvUuqGn5V/0X1i2MMD0TFtTCCH0SE3gbPlWlqoa0BAz8rOizegbS0ezyhfV
gOs46vfAurUOo5qraYPOOmiNvWmsmnOKn8VX0rA7HDgHitmm4XMeqfGhT/2qi2I0SdmpNNBkZUYO
xG3EQpPLVAUUaSSpeU3jHiMiPVZlQ8KYxNwQDu2hJ3wItT/7NVi+nCvKja++dWPO52ipN2dvDebX
sN/FRblpu/CMvvAnydD7KPh1BNuLcqveOyJ3WlDNGaM/bbpSwNCEO4ds7VsgtlKbP10n5/CifvVF
vWMnjTNj2HIgcoC8/hdrC6Aqna+uPCgU7Ql5auXO+oeKGnvotJ2hdsDrhlcH+7BDCLz83zXjc7Qi
hBpGtldQ9XHddmGwNDLJOISkPhKWrm97PCoWCG/VB3fXYCxNqlWq/ij6PRu2DoqiRDxLAy8aFz5g
kHn6qzX/rNbWX5TMUEyLd1/R1+WQ7cUkToEAzA0svQHDHPIp2swtLTrcLyZQlUsBCYJdhXzm7jPj
ghxZ4z1G4s4ZjhSDM8fmQ1KQl+FJIHusmuptpWCFJgBUm9tlreTfI8IoSwEq66nscIIYxVWvXpp4
XPoQGGv4YbZ1b1X/TWERoHOU2luFSy7mmKuo/Ct9kwBb1RHrkDUcP5JwU7K/0tG/5K19FGbH8UkI
AYKmgZspizTiAOmXsQwUhGROhM126tEIj0Z0Ayp7DGv7OGbHElG5418rSjMmGFCWy/K3YMiFbniw
NKq+R63+A15DSN+tMCGnNU9THxmNuxc19/cFU30jbZjFC2wqPxF/Ciwob7TyJ0rG1kEa7nghjlOf
pA7h/xYmzxUginiNIXlB7OEGlzj0X1rgdv2Ig6twSF3wmTQEnsXAFXIzGcg0z7UXo3HpkmHTp6i0
O1xb9GKnSPV3VsGGfD4M6Gh9c94MQb9RiLs3sMwNKoDf0JuopKa5XHdJgjZNW2c0NaXOmJH4JeJE
2WVZqGtwh5IAR76wHxVgj88zI8sBFQqsEuKzCKFFyaDjjm6Q+KQZNSHa5flrTrnUI15wKjYnesQD
2DNeRSQLs7XuEP7ygJssu6W8Ly3JJkPLkttHC+O2nxMHzXBR1zizyAgp/0ZlD4HsEszWwqq0vc5s
h4h7LjvFwF1vgoPOsdRXGx2wyMhdb6PyZLDJ3dD5wU0EBEZeNCW6mVoEuZsApBFF4i/PNwRvfV1g
r/XjT0Eg5Tg5bCJhzFBUmrxXbH34yN1tFeLCzOtNpy8C4yvV2oNB2A5/vlXApJOVJNOs+Jo22bYE
opy7w4XmbeQHDS4rYv5ax4RP4o08zPX6maUHpEn4Y8CJkqsgfnWbilwkSwin/Rr5CCcH0evQ2RMH
SShriRiVgjquVbzMQmBWtJ3XeIi3Kc7tkvFls8L6rMbiEuH8MV0T4AOuhXRD77JobLLQTTY5TULi
3ZfDHooNOXMvgtcMOgYkoQgpKT7n0huAnRpVczYRPg7NMgyesWsdVFaoPspW9rjUSoyXv6uMYwkr
YWb1m3F6t8TOCv8GmS/8rdDRcM0HyF4YqvftWzV8R1qxNicEI2wue0KaimwTY6W2iOxK4b+me1bL
JQDouN5hvtLsm1E568w6VG6zq8nNaGOaxd5mshLfVI+gtGVn+diKCN5QqvQGYNyutH+BXi5yzd3L
oUemI3IM7hFAMjelYB3S3UAb2cERKo1PwzbRJwaHkEiUcR52USH7yOaQNPcyGZbjbLGE4SD2g5OG
/SqlXozVa1u0+07DW1NNXjm0RyMgMxGFi5ZNC6f58QPi6c91/7Tc+tQUxTFhTch21syItf4cy+zd
SvU3tXPWpD++AhnxO6Tc5vtUVR4+gzpVd0G1HwsavhK3KggX3pLQMLwMCIeDhYcjd54+2KsTvCp4
ORyzhIx29cmHTzv2eMScvRW83T8dx0Am6Ju6j6a91NUdu2mbEXYQnWb1qYXIAdt/af+qMcxpI3o6
o2AIdBvMu2jPVnPxZ3iHaviVNow8LbYTuGl+LZgskTJvnME4OrbCFGBazj7Faf3mdPQiLA84zzIn
ZD6+hyv9woJSDISJkI8D+KcGfah80VzfJQuXKcMxSDDzFoyjmAKivfAk/dBgB51H+VZQyxIGbEM3
6gIbasvRCvxV0n5E9cFywSsEv0SFbxykaJRsBpIYhRUJPdsuDlxGjyGm4RT1wrwhYkErjlFDgrjN
PWkesU9jftjlGSOQCIcnxfGM9Ztaaaz9VUNuQnV2kfKEuJK4ZNug2Jjw/sNfDAULF4JexsWZo9HX
YeeVTfEqa8FCdw5+U2JiLo6oTC1rWzhkB5NsBuWVWw66F9U1ZCsBntyaIdmlx7BwV/9JFpJuMcyH
Dv20ycwTvff/ODqz5laRNIj+IiLYl1dLQpsl2ZZt2X4hvOiyQ7FVAb++D/3SM9HT4/aVoJb8Mk9y
OV2mjJduuI4EZDjBN9CAuJHDGnto+Yg6LpcmVUspa39LHm1gmSoQqGbjAwgaWgxzmoKFAAS8ABak
YH4zto1GGpEULqYPchw9xrfCOlkaYWL7a/DMQwfJWpqyxKX/qGnitcn0hzz4RzmL6ezyBOi+TkXu
AydKg5boFG1ycQCKSmxsYKXkdcJFNEiLYBfXqCepw+m4fyoNIOJmttYQt2vO8jNgKdKrOy9u9k0A
ibabtuMAad/YKYuJHW0RpiKtlL8vS2AAi8ShJ2a5Pb6lWrBrl5IeWIlpwxUfxq31l8AXtrW9ll0W
YaAo40tBjxM5RD/GqLQYk/kN0+l7jh/5P3SAcg3P2noFW4k+fDj0XrmZelwsTBEasKDtxw0+LOlx
rUsZXZabKLkvcW6F/yxxAwBVr3bNM0OHs80Y1X1dLsNV9jqO2CPghHTNGnPOoQisTa1ASCDiFHIn
p+BoKrbVmaIwTtoDOruWv8kZgeHiFluELQgbK0LwwNAh3HFfhD1rwaXIyK4s1mUB3Ugf8DCkWAVB
9nIws9102wLuJoIvMMLGALY0jBXGwOtHrb3Dx9a0//r5z9Sq0ySQ32gcOAYR/ADvFNNfAsAjYFtm
OsUQBVXBY44scYQId2K+EoMXql97njMXwRPrLpfSz76FP3dPo+pUlC4WTKwb/XC08YWa0g6j2rhp
nb3Kqzd/Jp7QEElpguM8t6C/tG8bxLRgyIvFeonVzPCGvWfbZ/Y2kmufxakwvlWyTbjXzy1SwhST
N11cQvcSLWRO3XXgpCGEgrA55vgr4CQ8+/mLr88s7Q5OMbiKZMZi6CKleveiS6aFivslXGG9O+OV
I7fJ8fRqed1Wd8V5UAtLhgC+tHaNzqw70Khn4FtddmBnm+q/BL+2o2UcGoXDbggouKmAwIz4t5qQ
W9bssTl+t2RIqSIGzIR6wZQOj7I0WKRIJAY9ARqMQLQA7dPxricOpjKIlMgGma6HmEiG4m4mn02c
X/hhkf4KKa0hBWy3026cP4DJ45GpWLIN3vvJcEPaH26w9A+BvjRa59csY8Q6fC/XpCl+onavJxUr
NAi2Tb+bOaKsEs3d9dU7T4NHzZH7lrS0Z6HnLmfi5TAH5H4edy0vsd7QnZ3Bb2WJ84a9tEf+R87H
SKietxZkCgKs/G39KMdPAGIpnYcwkbYK0i0JIUfr1v4CP0cEGfFHOrIMY0xG8NCyuT3q8F/48kOn
cp4yDHJDXp0Sf7PMy2KkTxN8RBhjR9Xo2sCSp3XepuDbjjp/78FhSGpMcZwweGq5+PYwHb1liXe5
8xpT/+bZ1nkuBUhZ6zMb010Xvdk1Hlk10P3yrfEU5QJTZ7X8IL7ZuD/E4OBwj5vjUiFEGk7v93o9
vHZk7LOGSceMPx5NRDA073ARTYRiLdK5Wa82E2awwnopMSYWpXhE3oRSlG1SfdwAqcAM6fJf0h2g
KPeoUbQAtXkNpMxmH/YWtozISF5iuooI29nH2t372SXtjo6fbAYwVAFsDLs95vDiDDSnZe8ANFKo
y5Czn9bpagA/YUCbnSd5lIhXGfQ5g3l3xbGs7Y0neJ4Ptfa6qhvzySU/V46NyaHcOuspoQhvoGpl
fAncfme3FKxHLclayDDEmAlcL94oFGmj/xfBZEZF8ccly0RqnPF++mTDwI9s5i/cQwGH4SSAa//Q
NOmW0wa1YGwyhuTSCbuqc8UWBivCavli6uemPhXJzRssnv540yLNtdbWLz9yIBLORN8RbVIpaXLd
Do7Xmil8iYtXB20WVXvHOvuALvESav4dRm3P6L9NKRKmf750tjTKh7lBQqIHcttXz7TOv3bDk0bo
26/fdXiJDbNcwVUjBZU5Df+c7jdJem77CcpYdjOSK50TkpkLgQZ8aBvxM2sfTnmv52afWfSFck7J
xnjdesRkkXRy58FIAeeTYcK9jwcFJ0+JhJTU59y6yqrfDGW9aRU2/czcmbq4MFFcF+qxJclcuBjL
v6Qfnz2cReh3Q/zl8qp5DTzroXqW0qfonZTQMpJuuyNOBl6YQzmFnOoZyq3dxATg99Enn11hAuRl
R00YgHDCy3g7EmAclntoymvvvvic1WuBQ5fXeHGzahBxvgGhET8C5VjvNd5/6WFNpKmS/QmLmEkx
oL1kfGqohZUYtw1eWQm8ekmOJn89W1GslrXQftAovMqZUPT2Vo+WBk3XynZBUdOJ7T9Js11lfJ2G
/HC0hgQc+Q2nP1bAIRLkckp5KByg2nPgG0hJzxJ4LOwthEnqJevQp+qg9U8tMDMTno6nALhUcOLg
xDONxg3LjuwNsNXNk+Cks/x+XB6GyFmZM7cAOr2nfnyO9HKjN0cHRkDC721MV4+HDYQ7zwORNuLa
WkRVJQr4MifoBOAqNGkSS2P5oQYMqxSq4YciYEHQwoYqXn5EGRgQhgW2Th5dFbjX0pBxgYAr2DEy
mExC17iZGWiBfAGNzzAKpWIRoFNRh8vkP4AbA9Gwhz/r84R3pA7cBUDCqGyKuxvx2FnDB8in7cyX
VPuOBdcNhPUu5u4CcKJp67UPAapzOH/qAhuS/u4nZHCI/C0CXtYduPKsG8asvJorh1WynfunKqa8
QO6MkufRPA5E98q0RvvElnUidDMk2dZOI85hlMY6+86QWz3w/+8acGtrbzkeCOdT0f3r0CoZF8Ov
2rWEUGMJCvElyukZop+uebaTLx9cZ8We4rw5zGc8hhfZGSaeif+Lbsp2i6tGvTM0exjNYrNoYc5w
zWZ7ZXe/NNopbphp9N2R9fHoIiBcd7B+zBFqZrZxIMaZxkkpZFEGB26g1kHGu8ANCE1jlXCELqvD
WEZceruNnu/i/ttkljDTw7DECWL1O9OuM0gmPGdl0rnFU+HOAyEYk7vBvwK3ftIGxFoQ4cudH8cb
/D+XjFqSmSMrbLOOJ4jbCQmoEYu36W3o/HrIn9oMJqmB4jqzsrfDytA+IibBOSJl6T8mRCam9GrM
n1o3YifxTmZbhZF8SRZtM+gREVZM6UQMROhjBFYH6IuK4G/uHXH3bvFz/YGIQX1uky9lQArhjVYd
XwOk+mmhYZO0o3iWmUI0wmF07rgLgSOj0fP5jyTHImwN0US3Ol7WyLtl0PWwoa9sUDpYmHgyrf3U
4PoksmuxCi/jm5Lg97ydG28fFB+SawM7c8+z3hIgau420zl2Wejbj0X/23NPtIX2bNf+CvjMyjFP
FkcxE7lA4z2m+3xnudlKz5ERoCgO5xxrOcvRJqGlZAoDKY+R+acmDZy7RRQLHixBs3LUtzVJlRmV
V/ZHLPRXq5qQeP0Hywb6w5fdkoxj5J8yxI2L+rmMWlDAzEUZZY/evaW40LLk2k6oHvB/RXBJxbuY
qqNtHNT4qDWntOq3QBhYmFiEOWEuZ16yxks8zWuO2BpoMWDoOD4ueUicaig1SMbwO62HvGuPg0R9
UfMbYqFhPbY8sVFDHf27ap+G8ctl3yhwtrc0mKVJv7KA5xbjyYKXM6H2ONeU9aLtz3wTGyflIoBd
FYoXx/5U7yAU0EMifmLeC1H/RN3Zcdtw4Vna+decX5u4Ay4Hv/BIm1PzOzW4R2KitbckeW7TJ5Fv
J/RzKuQvsTWHOmaedjexOczONfKuPc/lUnNTxH+tc4tpP2k452rGl9L9R7jXq4mcDbTJRRgiURrB
kiS6jU5qDeexuusFQ0X9o8OxPkswvz4BOSaDhsEp1XFhMfRbA+wY8wPFzC+ZOQ2fjO7s4gSayCbH
6KiBdwwmIjsFcHZ1aGlEdAkIyXHYmn4ddicWX5BAhCUPZZ9TQMaCm14bzgx2H+ajfaxyzERZemEk
DZdXhEVDv9qCaXWaXcfNqGIW1nMJNOWwp2eJES7nUwHvPNmWdCBCz3uoS/qJXHVYDAMRcarGObfg
DjG2ImZnJ2+6SebEI6l4DHhezLaBJZzAa4bVY7H9QsV8Wkw3rSp2BrUVZtwxofodF483dzUxPH7i
KHT8pxm8D6fhjMBTjoF+HJg29vMHtm6/OcV199JZgElHTDcunTjnCedCO9LOVU6U3HEMcMybtP2f
2vlaKt5GLEnSSH9EEe2y4dfRcWdo6rczFKO7PGRkqGECFzQmW3/Ym2BzkfPRtzAkkd6wTHgHFPSW
HCjolZxzfgo9wwWHBEV9ZVPk3VbHAuEy4X6mjH+SuZ6yMKMpgroU1edk9S33G44DWh84IfWZjz8E
rFcW94GM+brDmr0M6QK8Uf5V0JFJfIH8I8cJ6iGJ1xTMwHUu9RHFkzbmcrBauloILqvOIDrBfq9v
W3Fypg8tq3YT5Yh+l68SHAa6zImRBJulqMkaAczzgSTG0eUq3XjmBYf7m9PzeHHoIG1BT4h9qJqY
ACIGgfmaZmHfi5VtQ2gwPjh6RhFHydZ6zsr+WcHwNjP6DmXxYkx7jsOCWXHL1XAAmAnVBOeDcrgU
I93MhMpqXt2SvoakuxYqpR5JIjiJlVu8Or0eqvE9W8oU8n6LYra23OBxirrQpr+PbF3e7wLunZ5X
ccVHbeo2M7GJhk/T4yzoM+jxIT9IH7XPAX2IOc1mJjwOUDxQioS8e18uNLwMW46Tl5tZl6C5X8mQ
pgFmD1IbRIPmjV54z0nCUBBt2LHFajC5epeSwYPEMbntpNx2cUqdT82hlsjWImPjnrEYto8oiWdP
o4+Y4cTEdBNq5375bhWvZmpzOGOv7Uqis0Eo3L0+kEzSnwP1a7KLgk/QnC+FCjT1FzCFekBNV04X
xqOpaIgfYNOxJlAIBycDGoKLpz1eHHkeT70ODg3uOl4U3C/Vt4u/C9nv0Iv8kNicusnR1SXE30Ij
LytCWH/AA4jP7T1wxjo9r07xlrsfHbunTXOmbey9QWKqUQ/NUK7YrJnowjY1myWOToeHfe7UvqMq
vsuj9WAdpX7zikdOJOQa4hDgGR51PhaG4hZxElPrXtTkhU7nb7BYhORv1gbNx72L68r66waiJMSB
i5nB5EhHRli359ldfDKcblGhuIHhM4kOgJ7gQLER8h4q2oQMKHncYhnVsy6Age5GnKZ8bBQmcz8f
sQlNxUFkhPugVNUMAnBAMAymaVGue54WXt4HBCqGOz6m91vrk4hqopPXkAFg0oXXuovEGqR9Gdd7
aJIpXl4QRg8Ty3FuoZSCwG5AkUXZ2u/UcXSvDh1PLb/EaKAieD4ojmZbBw72DEqVwVXaVXaQY3Ib
UA5qQQkGhvWElEE+XduZ2kvYTCY3fyoMaeBlpVXlu8E4ZkaP5+agLJrVOW0AVAzNweek8bGAxKb0
y134fXhfAhjQgNOO1jigYcfrzIoR0t8d9eVMHGyDNyA0BAXpRY+tZ8fgXkTda80UTeJtqm8t33/H
1EsCyV6GtMg/8GlSjkzf9kC7d7nr6CAM+DQ1LvCz1R9SQRxighyOT0skI/01b8CPsL/NkBOYNeve
FhYDiuKxMfKDAfqm8z1Ou8gH8G/A9XW0YQLFAxTw0uaSbZJlG4dhi547mjefnKqfELrHeyQV/ROl
SRYvei2b8VpRe1FSbWLnH80Y/3Pa+MmvPhZKiAN4YrBIkRdWyIol7JvhpVx16SLP2KXz4KCoJk3E
S8oDEFPpHFcHi9NoqX3p0akMst3M0d/QY9wo4wH22P9LVNmeloHZQIB3fPiw8/dpaBgAWgjg6Oh3
6IBbnFyzwRW0zU7IUhzGHVDxfOuUs9ntG2E56sZpqMpfRYzYnDFibhAjMWKHWt1STnXMi/cppXDN
+MBWUSFH2VgqJ8ThOHlvVHO0W3Or7OQ9wapsABZzWfck2i16EZjSh1ktU0x0XnoS8lntAi8J046P
MG0WTWkhdoTGEDxZgXOJsLfOD51RvteI2ilvJYvCoBBRy3XbxjvdoNdyCAMeToxuykbDsb9GYu9l
fK2Wy+rBp7M3CiF/j0c9SzlUERYiLmLRqmXRGC+pcPZ4dTvmkrzQsniPoDXKKd033lflXad2OjuR
PDWQ6wbMgFZn0NEAPi/90MZoy+m0JpZYcVRqFPB45OZaA+o30LH9WhF6wJ5dQHuoXP28dC7bY730
ZxBEmP6U0Ryc+ruxLrQfeQNOfkZgTXDoU3sT24wQyJN4tDZ8FfBaqgV3inzJ8sNe4b5xQu44k0W6
9T6UfwLPR+1EqJfd4paDybYAKCZun2zzDNbBH5HJw68U43/FxJ5owT9BLVEZcY97CrTx4EIIGrw+
lEa1NyaxncFG5v9yt1h7mQOAPpwDm8hKfhugDVdEspBzkCKqU8zuLuDctSQvRloNstk5kwoC+KTh
80pYBk7BcKJ1BAkQRh+bA+UrzAGeRmgECVEsDXfiRPpPphbAuufSZpLinjBEPsiUMwqvsEXVmS9Z
iXF+6VhBRx4+LGSfVlKfhiTfF1CPncx7mMF1EPXU3edeG4kTHGTbbaYHHeJXrLlrxzY3RFwusOFW
PawDTwYbLX6Pk3njuc1aMH+bWFIs1LFo+VWZRgeThSpJkppvP1CECyEcSq0/yOLNS17Q9WXQfsZN
+Uqqkk6bXeVwrRbMbHDUHBTzMjxuxAO1mg1XQqjvuCq0z4pwqG7nW+kCPEydcZ2NIDTB1HanSgA7
aVu481+S3dJMwKuZJ5fTsDc/m/wWNR1HET28MaqJuazy3PdLxkVW8icBmFUIocyUOGgfp7rf0GT0
YJSf2CMNviUmoiYWU1F/qODRrq+Kk5OtEUSgPYxeu0JGW6rDVkWDZdTgiAK0D9664d6S7OjVktvi
F8I2Pp6Lmd2UZt080tw1hXak2RWCS57pJ5dzTZKmSBSfY5RtFLVkBVr6SMmu4aCTeyMh1OBRpdPa
mlFzLP1Av+XC7ZkcipcDHHrcArzml/sLRs4RE8HyBMuV6hnSItWI6ncRH4vz4pad74q1JQfZPOBH
Ub55jIRPlbYZpm6ARsd4oH4vsSpYQfGCn4WZ3ErPjFOnL+Y/gFXzcJQ4dmabAEJ5biVTfIAw5niz
Ex90DqaSTlsnyMaDzRWVUY2RGqHilD9DslomnZO4pPrdqWFr9+W65zQpe4LQ8uQ6POnyueVNxir0
jZ8RqBnyrs2Bp8G7IOCIMCKhvavqOevimFEssRFQAac+dibsHiKMxHo/SZY8yD54w0MypC0UNo4r
ESaZijSWsS2cW63+UeyRYOo2UO+bnpNmghTalr99pJ4QvcbBeugCYnMa71HGns6NdaQ/xOlAhXnt
qs2pJWSEwmyJkRNXv6UYW5DDal9m/xTpoCXzpyD5BZzCodx6fVeSpIOVLROpB0VOIm/LfYNT0yLD
jYXpwbE3PcFNvcn2o6U4UzgwqikB9N5jlApzFOgBnxOFCmQcpVES/Ob4nw67+lMm/yprOFYjlhim
trXPnY+veZCIkWx9BmjtC4pEy0yrJoeZ98xYeWw1FJv/LYbFI9dJlT/naXBoY3+tB7tMAinJWu4p
HFvlU8kfPnK/K3FkvfLFa4XVrY5hb/ovvfFt+vcM93JR/uvN3eTRN5ZtQaaEyjDPwfDeJwk0spcl
FYLlloAUlw3bPXcdL6Fpr0BiyEvJfK/oiqMLh8rMsEipTRVxYhEMbUvmy7HRH0z9m/4cp8aSV86f
+ph/xgXwRF4SRqjSPLUnj3OAI4yjIO0RtfljPWN2EXhYmaZVMY/Aph24+mav7FRdEAbtdDDaGYpb
c1Wmx1aItXB2jFdCEIe5Ic8Ht3liSoB3ABYDu1T+jNRTkBHW1HbEz+XYf0H6Q0mZQ6za0tRFz3lt
yClTaljm0VOCaV95fCWkSZJ6V8ZhLklQ187BRYtbXBpzaAqWSpsMKhMCyN+zA4zJPdR8wWnA0ab8
WFRtZM6G31RYFVGidbKcmcazwkpkBQzoZGioegnakY/Gfo311DW1bTuI1ZzQnsXXHbGkcT1LpmGD
/25b6s+u/DMJ4wK5hK/6PbhfWBUTGySdV6xn36eVdz9wNXZi1FJTvUbiXOB1dADrqr1JQNSmzvl/
jPMunYZ9y3emqi0gaZORS1/c5+gYu/wTYH4I++NggvFeHMplfHxOUubpdrAfxLEifVOwIeq8L5X+
5HELoUSDHCcrLvwz1f4UC0Lyf+fmQA4xvlfEboJiOJSc+NPyDti8LemH7ok+YXTgkFIXyBHVN70+
DqlQkjGGujck5z1b/Zg27O6YiFRNFoqkyXQxokMgiisIILhaXEao2jmniBLo/E5M/yr7qjgL6wk+
+YhCH3D1ykjfGSJ7MkCF28W9LMlwIkVm+Tme9y5FunSi+Xzpov5M3B894yctlpGvsnsZnd/EbndG
zwD9NxhvwUQo0n/0uDxl14xEqqd3tFpjrgPZYYwU2TGmibNg1XKiTu3nwlKfZfc4eTS7jjtZd5hk
7JufWeuaf2Gk4vXcNCGFKkzJGb3hN84gidqETZaJnaUl1BYsuEhsz8wt0Oaq5bND3Au4XdvQPvUT
thwwLGP26y+jT4XFPfi0OSB10K0Qr4Li1c/9z8XzgXGe+RkfSk34vG9O0dI8bXMeGaJQ6l/jUjhN
RczwunhmNebfUxvG37PDFk21bJPoVy52loeQRLDTIRb814E184S49KYkDXSX3j/BP5gyesSa/sMw
0RDlQ4+9E+b2Y+PEoexikH8ZQSDupMlexi/T+PJo1ntE64dhYxsb/J8g1l4NJ3pvBSQE/ztHskrY
C6aJQlmCe3VKr6e7Loh6jRYUK+HT1WJeAo6wqDOYSFc6Fh4MFZg8lM3gzvUProkJ2wD4rQ9fsymf
6E7X6bqxWvfVwjZVJaw3dXmVgt65SDIbX2XgZbhQSCw/lgnHWut3eQOywqZUOsDWPtvJpjW8bUNY
0Iz7J4eoN287dGUmcmJ6tApnSzHhahLvA4uoyTHA4/zqwdi0S07F6AV0FoE8xvdLDJF1XzI1HDuU
le6MZ5zFpNsXSG4qkMvDB9ntohX1bzpVr27OnMnGGuUyUGn2lhDh4OokAXNtj/1xhbS/zuWMArRs
sALA67RzOBR0V9WaO4+AXoE3fsH7eXFCf/TwoJBvTc4Hih07id4NR7+gGc7LyOpa+/FGuflm1Iw/
v3k3KL1yuQN1vJI1vL6Y/9TjL929Z7v/dyAuCqXaiYleOtDx82UA69CxgjR4j/Ni3NrcZiUe5IxB
jT3A5NPtc2LwRQGiq+pmWyk4me1J8i1OPLCB2rsci3UjRepvOepUGweVb3DyfYksmFIIwFCnOi6l
QhZvCduC7T07lnfoLUYEZdpsOL1zpKapejorkLVGv40Z5OExRsmCngVWoGy9rY3bukBHmZzvMklw
E5x0XExGaz+b9KUtuyddgMI7A7UfDQJmqWHT8qvvW5/7QJx+JknwsdbUsjsY/KUaWsIvkqJZKM5s
a5W5sM2XMwIfWrb4zuzipJUpFz9Lfy244bqm/Ubh3UMSu5uM9RX974SZZR2h23skqa1TpL3DnOct
UscBCx6WzIrbT4KmzNDT8SCWdv9q2FmaRNXDHYhwFPEZ0MrMaYrsZpqg5QJNpibrMHH4MLunXtjb
riRP3k+0X1pkWCB6kK02/BRuxG/dMSkN3NBha2mgB8yL9sBUqcNFArex+oqxMymYjER4AmVtO2Pe
ygUStFjFJERnVz8O0dah9SYBg1f48pgaT8z4WCtdeER1E/oAexz52sxYYSLvzSEWp2E5r+Gl2YXY
4kzDgncSS9tH6bGaLHFbayt9fYd+8TXZ9memcbFRUIzarwzb+bK8eok8iezI8h9SnnCkKXqrq2Dr
TgEGRu8rvmkRbgF/uLg60Ny0SqA3RqcpKf9pifoheHQiToBRem9xAoTEsI4Hl9YBd10K67HHW+54
8U7z8msBZr2Plrq5cZ+70HjsufZ2AysAjtzQS6YX0FO6Zn31gHhWCfZc3uS7yroXN9Iuov+jyyk3
s9Cuu4vL9Ldk3N/CT8AvzzGpYcssDhM53eJlSXF7EzzcYDcLnhruV74ApwXvFCGZpgwete4RZUAj
qoQPxsbSrA8HrTikJn7tmuiVfFuQAWZjo88xCTuMxIdTNKKYSdjgvkc+O3ETAO3FW/4/DDijh6Dm
A3VuFjmY1Eo2vodQ59wyp1vrPtoO9dpY4cQ2Zw9ji9+qcWLQji8MBknVAVvqy4Mi3Ru0lx7GbN65
Ifj1rcMXU6jd0N5qOuR86mS0dNqijToWSJphXzABq7v0Vahiy1HNRA6PqmStxRzk4fC50Y9MkIki
K33KmMI/OG8lu7hkacuczzqINkAnN15Bf4WRn2BzHLN438YQZzmvpAPqhLZloYd+VpCxwaLMz5w8
SV8iHnMScDB6vOlZl+aDbKJz43KdZgmV7smrub5Gt1YYuxQ8ShyonyjOboIvAe0RiRV21NaiQ7sn
yZnbw7mJgFBj6djpxWNn98R+q7A3nWeHnIHUcTBXAJTE/O0GVEdr6Y3OU/+httG8u+RYcyqbzPLH
tiqG3bDxvGlXR83RLN+QxmEw0LxR87yk9p5obO8G6cZLDCZlw8EToavXoAWn7Tw4YZkwOe504gUS
mZg1oS1gRaVZxQotidB/mZX6ZEcCIgLdwoECANx0IAXazuUVd9ndvEF3x0kjt6WFEDGP7qWKW+YH
jvOCI71+0NhCWJC/Mo+x8fQRYKNJJUbM0c8PqR5wJ0OPYlfmczE851iJ34Lty8cyRPz+nuGvKhX4
eJBxDcc0RIAYQGneXJCCpuiePpoNCesFwWF80h7yl+VTssJjidS6DiAj5JDN2MofTWl+yxk4/lzO
PuMh+VkQCsPs1KBB867mlig3E/0K2uyEKs1eYdQ/cW2B42nI99msn6XvIPsxYVeqOmbOtEOcnDro
mRSD4Vw3GFhGHHuXbc3jjkKgV1cjHJw3hzewT6a9YdFs4HwmGscPd1UU7r10s11ZJbt+PFUUPs35
gvLcWlW+ZvlCcpuOBguk1eXrsTJCiTTbo1M2kotu4p4ZE/7omnxFerMC8INiKKyzhqdI9WqdoIBm
3ZZLU4J3QSufHbe5F5qxhZCmqfyzd4VDj1F9LJpD7Wf/GnShNJtuyUz2Mpt2XmqHogk+F2iOls9/
BWJY1CZrb+FT18Q+8QfhF1UM3rT66HJtAXpydPvoUyR0xONtNrx8N471Jua0Q8BXuH1okgzPgRQM
hvopzWBdWi1/g0Cr5FieVSfPvdc00Pv/HqrihR67gT+HQBdlQ8Rygs5qaHLPTAU4FmUbLpYRf8b1
egjK5k+LQMnJ+Nm3IAS1O9uHUzBOFGJV7zRXvNWldR7pxMzqA75mzK7+wQI15xSvTe6t3HTjamGp
ueGsXWmeY+WJQDLgtBQ2cDU2qd+hwk4Jpjrimm+U1VWDTMXOzGb41UdEoiaTFw0Xq34mLLVpR5Q/
ljxH3G1jYvYYBvaSf0lOrMJmPuP1K6zn1p+/a3dca0EzUbotrq6CNLEM4yVQK9p71mn6JjTclZm2
Gd35ZgLZEJz8a1YQlPmMZi74O/LNyJgwoi77LAYuBVZuydxsOtcJIl0n7iZPF+jxJxOpUvbZPsg5
iZv+QFM6j5YTejUlf8Lk7YgH9evntI77xEFH7E+U+XAYfC2s4S4odSrjaTNwZCriaLMoUTVqN0dP
ylsYsNTiavX+cZgW5qYF+6M0vsxgvlAk1xN8hEw0agKgt+8RZAF5UeQvAz8f/URPkWYxHW4j48oR
Z2U54xOUpVc+ggWKh9T9NHAE9CL3rlrnVDagvW1KMOL+CL2LLi6XXipd7kFZD3IPezYl6bcovHf+
mlg7abxRsafb462K01ffdThdop3pGiX2YHXwo1rMb+kwp1BUrw6tO/yWy8JiGzCsYx10y8jFqWGq
SKjYKYvNSEr31eIcKBFFQSev6LjxszYMLHr36E0QXUI/EN+yCNZFnu2MCesyPqkSH5tHWJwuhDcN
zz37Bn4aEPVttjMZqiyA+pIHPPkZuOSRw9+UPgzJvn6CHoYNj+BNDpGWjwZRJgQHTJzhGtcTiiZm
CMmkx12IYakgIUwylL5QU159LAarUo8+40FirGl3HSrnPgXnKS3/ycwQgYpiuPmL9OkDqc5etU2k
OAj45ykdcQqJVZS/ud02bokdwJNJ7eLTUxz9bSzF+sVDsMgZIOP/3gspQFiD6akrwH/84ZR/rCtK
BodmlTlfQ60fOJcXMPjRxJTGJhNpdujE5ovMXPrep0d8izGKrrHRTO3I+fGYG/YpE5hMOaUqzpyR
OTx5NkCksv+AuLBGJJco/dN4l8mpty6ddS4MzkT5Mye7ggmNUd25s3EbrPat1T+5mUkp9rSpcPpr
cdjaFmCfCkjvKR/YDZc/uUejlSueKV0hP4I8vXTndM2D6zCVwLSOXpL/8zqOIoSsaRmi1iW4jASc
Xe4owRKrpAJLMa23qfIRn5icLtYQ3CqaqmPlHdvEI/GtXdgyKAYyD1XLiin+SfZm7JoViFWBVd4b
N3IoH+TcbabJ+Ansmc2bOIB5LhR9wgPl8E6b8cQa+p4AVj51sFgcqOgVrVOG95nymnpgxFMEMAjg
tsblu+iumeeRnWDJg+aM1IWm7HPNbpLVYNATP41/D+4fJcJk/nuXGYUjzhOAcslIOUUEm1qxauDe
GQUsJf44UAIpixrrF8RBfyMlE2nkHsGEreX1zFYAcjaetVzUPzsEPvKo17mpdd4NgL4rfyBRPjO7
4+uKEpet/W20oXRV1Jox5uiZnDra8GJ2YEn1H68GgW4J+neCQ2a9UeZJM9Tcn4O8vFmM3lCZXI/7
FeGMvM140GX2DX+Pf9mwGApZCbqJeZ6Mp68CqJptlZxgyyORdsQRMO2Ms0wQX23UPsYFmlfw0g+h
y5ykcSYGydku7ckRzaxrrn7oyMr3Y4fZxcND5Z+QG2HBtmGnahJ46Q6MI45dwv8Vf7bcIvGTttA1
dhqav0Y8buKUC9Y+HAfnldTOY1K95RInQ4nLTKwSmxGyru8Qq9c5npD0M7YUOhD8SAiPJL0YMTHd
dS+ao31UuR3KLNtx7AOX8IURZl0O1q/Pi2pr+nYpZiqE92x01dZPTxlZey2Rby3XzaXrMLPf2oCd
FKtiKRR+Ds5sUGI3Qr1lMyoJVq2u5qOLFfhjMqEtRwZIZxOFRjAc7oYwnn3bOdOIgSDyH0nn1dQ4
lobhX6Qq5XCrYDljAybdqGgwylaOv36fM1vdOzvTDUa2jr74hvovgqf+aL+tbt5FhQELYt6BL3Dr
2vRBHHpj+2Vn6BWDKE1bMG7VvdPnfYtIIZJcI5RX8SR36xz2dvWvVPBq0bIgw3wASvcUyPH03DAw
Y/1Ta9GzCkhU6RW6c46dMu00lskUdcQftMwon5VJdwuCqcoepjYa8iqrUCxUcQryZIJV0EoDToP0
R3SlDTfDTJnpR4gRTSPYxnXeG38m5Oz2NWlJ+PPgwel55GxyJryA85bNe3NrC6wCefM2TUoETBg4
0sx2j9npd+Y8x1W0sw3yHlKT29ZpGDSequUurizPPrU+ucDxOxUa5seEZvlJq1ooZuVF6ssgYcDl
IMuWqvoGWWwfbwffnA45A4Pc3pXa3RvwVYAWA5rWxs/KqLBHWcPAUK5AarcLCBN8zhgP+ugwbKAV
xgcb0MIKYqBxKs9YPtkEhSn3H0lWpYITXTEnaVr5pnVvDVrRJTfMRmMocppwXOYXy4rCMkexPaWx
k4jGOvVkn93rpHGnmWS3ENyZCibzCR4EdDPArokwBhexNRtuokzv+OxLqpQeDx81hhyjrmG33NpM
Dkv1a6738/QlBMmrIj5RPFGtYPlBYiAnLMNZRzyqRyTC0dGdYYYoXGULijwyba+c1xH5QXR9IxOk
27yhK6JlPqU854Pabubyq5+YfUALpsciiHPpVyooEdLmyDdlm5E17szTVfoeQEY67GeGbm91GSpH
uks6KKQjmBn4qd5Q3XqhZYZsdjEHLcgt9HG0+K0xWiA0REd9AxQChOfrUD9TGmh4hmJ6iTQoHt8p
eHawLXwc1sFARQ83lI8Vn2zN7nd9eZqZ57Bbw8T1EQtfxZeh1wN7t5rDc4yVhUXC/FM7ZMJOivY0
9nd5PNn5v16dvJaVsSzfTHg4drXniM6wIzEGaTHILsjPdfwtafcYwc/Hl4pKz4+qc9axBa3YBUF4
M9y6rPY5lxeXLxWia5b1oyq7GZsPipCEZrKwkOnnKZ2YqMAHEZlQjtTz4NSYj8+3vkYZIf8xNeUN
fEAgi61FN3RvKFDfUEk58iDvY246Oh9HibnU46Uoxx/VpJhP062mUI0R5hiCes7wy4jkGfDtvugU
fHaGo45qaU2SqJGO7Zt7ChB6hFVTif4GVAU9+gKuZHhstQbRassgNsurirwUcJO5QZ84MIYR5RU/
lndac00Z8yX2+jkhzGt1sIiTx5u50vWT+Sm8+2z15RwHZcPpLzMCbSMibw/H5qWz+iBbgFpgslYp
D9PcVyGCULsuec6HqyJ1sO/HGnoWuGTQnG0D3CPBQSWyoVZSKVItjv1Jo0GrWvDfY75fJFQqAqVq
X+rMuGYSCQydDOEOLUJzhSOAQTnd2OtTwc0xvpA30gH8ImIlgkHC36nWTRvRqMDqcTbhCKAIrio4
VXKQ+v6mwUCJJD+/GEWxNQtAb901G14WJryI23RR/MSwxGuTMWiWfmcrgGDa6Yc9wBPSDa95pLBR
LgG7kMeRS3Dau2UsJ0UGivTofk22/p10VGqMVnHbXf7NSPMsQF4spzwZVgY5bgZRrrtzrl+hFSPv
zDinnT2DfGfGTPJWZA6QMi9jGhIDolO7kRmrR5E/V5YHYKzGeyd/L2XqZ0bvTqNskuK9kdPwMUCu
GsvyoPfrRU2VEaSIeuuls4z3rRXJ3iqR45X0NhgRdgKP+betkVlhcGcFaom1kyYfFOgQjGkBwvwW
LGJFHDPbz5TSPqbvy+iQrw160FmgYe0HZppGKdpFHZLFdz0+FaARmgJJqFx6KaNzbEjhkGHiIp0I
yipEMFNLEVtreWqIugbcSA43ksRglb+WRAll8HeZ8SoiY69/2nQPDPP5yXcFKPzK8+5cVqIVXIIK
+JEKnBUzHT9np72mf1l9T3AmlutuQ0PnNTUQxYYv02ucTLS36tH75cz9BX0oXXQ1NvEkIMtL6bG2
5nBNbrBAmYegYmbZ+ylXd41914SavYqJsMmxr2EhV8oNDk0gIWs4W4Zn7HunATKclMwo6HXyBI06
ZQdzadGMjRPvzeIrKq/NauBc9/Dl5mQou3GIkCbmjTvs44sqwMWWp2n8Sbtjnxq7gYHRyowTtSbe
VsjEIR3NHZrqIZcpFD+K+NBDgc5Md6U8sOGeJMhJ3R84hSRUsPZ0KCXml73XIBknM91lHDTeqp1W
3WlcpuoUW78iSaUgdsaLbnI/rPleTPeCz8OqdADEC3JG3QZGQFszHIQajUmSw/ZG2OAhPX4va2zn
dtq8ejlTiZgazahTjASvIITcBK1BlFnrb6lGr4XspqeQ64oFKH5x5ehIsBysdP1SAGyhXhFIyV87
jMy3etbTf9r6MzieYTc7xPv8OEZGprhG6Zf4DDMKVFonXKwYJc+T3xUXHYhFUq836KCzTTHMxk1m
5iH/TjrUfGrARqawKtjez/tcjC8e5pPaFztHCdpxk6on/UGOnE8mj1/V1WwyqpdIBv31eOwbxGfV
V5ppkKu2gNQJr63dqmhoLqB4ky6c5e81el3Ga/Qo9orGWjhmlF1eC0Vjnnwyh2uSoYUDjAWJBiQ6
kdKxI7aZHMF8bzexJ+Y/SnRGfjpJr1J7s/J7rKCKVexVTj3+RsbjhztjdIie0bF0VwssPT+AkNmN
/+b1RQHtLur1WD0tQPVi5646OvqdoDKmL1l/mVCKWW8NagVO52VwbzkKowPUC/xIH10UOssHilxV
sTczJYiKfZyA0VefFqzdE4MyWNFTwBFl0NpfoLU8nvZI8D/LgED1NDBbGyL5qUJifbhG9UklDazF
ukd3+2nK5e1s8xgo5d4QbVlFuYvyUxMrrxVVvCvBSn885HNChxBfMit6lpg2T3DQJ3s7NMPJSa5j
jlg0cs7bQgYR8mo9lyfKm/KUn/Tf4/vg57t1n9ODH9Mjo/40BL1A/eFLiEEEaai/hravviBje0Qw
yjOe8zDZRJ/Zpgrnf9kGWaPD4wl148dT5iPge2DvQoo4kNsZh+xQ2HHv4U/zkfK96Sn3frTw5+d5
59ZucH6cBx+2nBsG3+eg9C6u6u73vXsJpyP6W+ws3eHY7CzbMz/0DwyXEWU9Iq5BUN8/3qZNG8Q7
cUnyBY6/L29Q53B1v3B/9CfoaRtKdZe35mEB8Wa79tPgd74VOMEzdit+xHVBNXi4n9EWCRf0tVz+
yAs+P0Pec+Lza3O/4xbrsiHf/nyiP+e+FPvEPefe/Wf2jp/NkV7Ba8+xh3z7CbcEP/df9vNbtWNG
YLr6h7zRPIqgPUrkwOGPzh7KGu8YDyzX2A/HFtT2EcdYLphxq/f9XR35Ex/Hd9fx9J3jEX+ekEur
XOWKGAVXAR7asz+rcN2mQewyYHefn+M9vpee/ov2Y1sGFYLDC4Qe7zV2U/frNPpfJ8ndvc7uMbRd
K1yD/QtYD9c7fwf778Tdt25wDC9h0AeTfz6bm2/D+y4vLOnc1r19w4Ph0lf2Lpv6ewzg+z2ha+MC
l/dv30Uwhjru3y6KLQc+GMC17l8WUBR6yR6FYk/ebpOgv5ebPrTf+3DiPoQpGn0Bf3JDYTpY3uMN
clg3jMneIy8KMjjIvvVZ8JcIrr7kmyx4XIug9JWTysu3e7TIv0Fy++h2B1zhnuFv5u5fak/80P2e
dADK51t1e0+8SeSZN8XX39/fFTGNZ+OCPghyDl4RTlv2Qf+6A1RHZDq3cDx/mf3cQDF43ZbLCLPb
9SX2r9fDB5MaFwyj22ybrfWLbP6Zcnk6LIcEIQ6XSiPcTryLRzjwDuDYnAf392s50ce5vf8Lf+Kg
bpP98l6flgNYi2QvMz7/Uv+xXPLqvb0ttjmYh/2Cm5a7ZwgYZtvmNzkAfpL2OEecky1vCaFr9age
mQ3Ym2ZzHp/NjRJob/om2TaX/qx8K8EIMMTDU21TUwS43Y6lb9CVXn4BF+jVZwRyXx/P7Znj4S07
tMM9e6u65hZQlj/tlOA72xp8gPbhEcxnw+OVqovM2rW6IJ4TTK9sASOMNqxnSlwyLpBelM7Kfgdt
A5eAb0RT4Vdj1kIC6G3fsrXt0tLpUXzENoWQuc0euwgOfSk9QpFQ1pZRJGMjjcYC4cEie6I6RncQ
pgKVQocNLLttFLD07OEbTuGrOcrR1WnOVVxgqv+6Y3n5+cP9ErNcs0kxHiMyMypTnemkWnvdHnf1
cl0rNn2k+8etuLE13kVBvCm8l+3i3jTvdn5cMY305ONNFQ93fYp9BqIBtCN+bbdbz3sPjsczX88R
4XteusFlg/ME3afEXd1ddvU+C0h5wBoPCDycIo/T7b1d/7bcXe/vurWD38lNAroL4Ii/ZP7sK90w
g8G5dr8cJvALJ04ETJGnCKkcd7iMz4MZMPuEXvtww2NBZOSn294VzRRmPrjkMFLhFHx/HsPedQMu
0g6umevtk4olpOugRvtqvOEcKCbvtVtZWCwGgMGEVvp2wETd1Tcyp+HSXPJ+B4af3+vb+tbA/1CZ
fXFO7A+YmBdxuPbGt+yXHKEFQyZu9PqWIi703X+zNOy/+S/8AX6dtww07R0IHyg1phRaDnPcBQDU
1b7+zprEv6FZiyoO154cEPv3JOQ4fqMPRWWmj/V0fVijM3Abq/0pKtAM1oH1D6G/elXxgvKS5+Q5
cvfn1vVwzRA0bPwsmFpBluT3mTPuAQRg4smW+XF4vIOeCetgJDiC33afEdv387D03Od+SyaynqVA
CvqDxLeZpADq+0MqIu3ux55ezfFk7eEFMbTakzHcOfgkmpQ/iDIH3c7a06eyKr2swRqYH2DQfIMA
esNdgvPTk7Ao414bclSCbOHGCetvkSGMvfhKZQ/7mh8Zkm/j1+ORDPJunRj0uNbzD5ltw9D/DTS0
N+5RiPHXs/o6PxtBtHkGPu2/vuJ9cCJFu2lw/NQ3FJRuvnkhxnk3jvKZlxv8cvc5kr/mQPHo8onR
tfs97KS9xpXdzuKML24RDu7iqXtaB1cNvrqz7vW71cfHPgR77FJC+5aLw3lY7NTwrXRRMnP1U7th
srVpN9Kh36C+QxhtQ/YBbrVRSdlMZt1htycykwVy/1ZtRDjO/fNx8M83HjCCNBqIfJ5G+GmFKLq4
wDdEMr7yT/YIXL301ZOD7Bc8EDzr9APj8Qai1y0OcYhp7dE4AzOVLzasUWoSCRlQV3yY/+VI7uKP
FfyAK+AzpMwki+INc149aFpnppqkvW+S1TdSGSFJklgIaYiWLeKfrfut+tRzYe+V/ssfmxUe4SQ0
iZ3uiEiK98sGzONzgBrj4xm/hRkUIArtIxrpDq61i/3Yl8VzTF7xihvKqptp+wgfd5Fp+DdP8uV/
yzsmP4BQ9W0WjF9oEbnZgbaTDX7lbJFVOdLGu9HLwI6axda52zn7affNk4OskSsf/v9SZCy82g9c
kLRhv+3K4W9KztmfYZ3hv8ANpxDhXqh8zxj2IRBasiiqgtiEEp/Eiwzb2E9ujohy5xiajuv4DRKp
fnYrQkw73jH6+jR22mfh/f3l/PDWU7e1J9L58l/GdC72mXfpGTszSEIQlJ50BMrjsXzimCCpA9dA
/KoCJGVdaSsuU9pE3+TE2v8ANLX5B5Z6c7+M3s8F80yeO1wZXPnFutH4ePZR3j0O9lGjxKJ7ORtn
/YKsxwnSg588xUHmp9fOa7xqD7jVX87DM2pdl4lnLfgldO9O8QFyEMe1CcxTv2kCy/2wQxiIG8bx
XrKbPHFpGem/vjMTCh5HuIre8A5kyrUDAJEe329f7fADopJXum+2t71eF/dPfIyS/zjxP+9xmtxf
x6fDJbBzMNIzSv38VPOcHMeCn8BN3WKpvW99/G32k/eB0vnL4LV+cgRRg1LILvMg3G9hiu8mN7v+
iTOzv5F+z8Rx8Fs8WH70Ebk32WcoTbz+5hna/g0ul8U+cpNuq2c50DbLG2rrIcL1/x0IJCo24tmt
j73f+/q15D5AG+KNw3yPvykKj3o4b6wXRpCuc/xFGI9DPe0hN/jOU3RNXsH/BsYTnxlGiF73ZobI
O7+pIdz568KvR+FV2+qAdnq/SXbm11vhXTkdCw+B9ssx9gnyzNTfjfiPAQG+sUvISHdn+Tw/TZB5
KL/yqw7lbbansYXtRZKkEfbJjy/xRqJEyzhL3V55UXbNwfmc/g3/mn/56mcn55JcIS9zcE0O7rLt
QxPmIFCz6pjsk/1E4TZsjYtJtZa5sr2Bw3VAHsJFF5L1FhJW6Jz8m+8oBpoHPOYIfVtkTu9/f5GX
hXbA1qc6PH54s2ooh9PVDMxgeZavxkt30JScF7HEhBeCK7WSFB+yyPynGcuuQk/BDMdLisBoBVOB
RBjdUpZs2ImXP1O+MeeTMgNu2UsRxpw11kcwtVz0dSxWCOjT4r4ZPPTLA/Ko7SCLeukQ0BqwANlI
W+cJDRV6exbowAKmpyo7lcutxlAFEuAyPpeohsnBn83hA997dvyUsHv1F++LB4bEB5cNOWGgOG5+
EE+N5V1IiRughFWILMQaSO4/sJ/uzC/83HbOOT9Fn+kpDSuPvw/WbbLJ79UteWnfzV/1U79g1rFJ
NuR8918auKPn7kC/evd++18y9R+H53vp8WKessWn2teO/+oNm2PvaQrxPe0hZDGYZy3HWB/mVgCq
5Nn09G+cnbaouzfPsz+JI+ivn4icBNkRx5SddbFc1TM2r8+Sdzn27js+aYHICdYNkWd6NLT0AHw+
K0cIlYDjOqKBucEMjt8jCQVLKgw5/gmy1vD4iBsaNtRQcU91bftsGNJWo8sdyP/d99xca5k56WAc
0ua9nk4WgHyzebyLctYwbb8b8Rlv9PfEzK4yXJGuNjcOgkNRi/V5vS/Q25KpxC3lk93wP61uDxLQ
yASKP4xScJW7udI3aRGoOrlak8OBnq0CKqJzLApmPln311q6W9Kz81/20L6IEV/R72X1ZuLSkxdb
ZhgNrgnNm5pe80fAYp4hbFeeqkjxpxQZ2luRnpCqRLvF3hgpVPU530d1WAEewCGjzhjlAXhCMYuv
CPP4S6xt5MkOcE7FpZW5EuOb6vGWvkWAuiPUd5gTWqDAW2iMqtFvrLI5LXa/qRhLGbgtTCgjp3uV
sW8eY5w5f+nmRz3iGm4CTo4Z6zNytc49shRMCBb1ngJAtNEE+JTXAq0ZUI8KDKba6/IvvTLYZ8Ue
739gJ8+QrJZyRvg4lJVf7dvs1K8pMAv58WS/ZGY/h9pI0465r3ywLPqfxoDzalnXR/JsU2pLYxJk
2T5vQp2pkRJaRJZu/49rG3rMD7X6XUr0w4hq6do4/qBBwE/vHcManNhqZABVsX+RKTYVpt5Qy29O
i3xcnF1NxEtGWBlQLKMVQ9vprqvXEW4Lk7nU+GJuach/FTIlYh28TD9DPrCy/VLt2GV26aQnI53h
K92gBMIJQHs3kS4a+nnFV4pgGBxUFGv9Efe2RqGbTr4sW8SrTrbPmizYwYpnDgmuiHx+MP01mpIC
el4HTn7JmMX/tVJzjnv5uIygc/KQIXAl+THCrWZDdZWLcSofOGsqsQkrLfQaALCD72MwnMXAbZwL
YqbFGFrM6vhmMcJmqMYAeZ4/1QMH3QKi5nwnsIvinbUUvrSGGQN5VkMVvhVVC0Utsk6gbJ87I8do
mlSsXCJ1Dqo139fDuNUPvKCNE1OaOMf+MTy1HZMs00LLdQ31SeFT40Qkxhcjy2XMQ6Med2MV1jyP
CWY7yCIwo9NDiQbREk+rkm4fHZCvjlXIUAcV9mrO6vh9N3qzQxFmoeCuFdvJmt66Xgf4Ku9q5SZN
Nz2jZsKbJwd+qUlWUH06S+trNbP24f5Q8X927v+JaiIyU6Vfj/JaOjIMfvAFjfQO19oTz/Bjxtyz
OU8sg4Fjb/qiCBpt/lEQlF2tzx6dY0n9GmfrdUjlrYozE+TstuuPYtrtgPZskdaSuSXzOD+VGQk7
wzLMBv7HVNL8rMs37GkvpbVVx3BI0p0YOzc4RDDf7NDL70po4g1KIV/sExk8SqypO4Sc1lp5tckz
ObvyXDLfxpWd0Tx9p+xJGDLHDBkf7d2RWgZf5rOAgenAfg1QWmnx9UhPHAeniAO2tf9NhJsZQbkE
5ZrCCbV2lf6DKU26BNuEQsMm9dtqvutAIwNazSN4wNOibkX/jlTOVkOlAyQCmAVU4MW6CnBCx86J
9Vi/olaZHlqwOiZQpWUuMBemDiDYmsmAOspzXH4tcYG/813sgAHlOGkFaZbhCjBvtH0qHtphfvgV
Q/bIolxFWqDMTW+25KdS+kxTDXAHG63JWmBNgo1MUxA++W7qmK318tsDQbflJjdvbfwiJVexgwWZ
xOLBGq5liW88jR10Ckbgq0MwNJj53uOMAUX8zRMrdsK4I+wz+dAt3RNha0zZ3nTxUVaodZ5s8OE6
fPc+Ro2kmxHt0e/V8K7cCJN7JAPb4IFThjUfS2HLlwhl+3tt3kzIw5EWYWkCUIR0hp6QbLFAMR3G
yXHQ12xD8on3ga4SgALH2NsgJHM8ORuUgZ1Rf4pqOo0RhYtkYjEHjcBiX5KqEVp8OWJryXyD6b8p
UZiulzA7CWYNEp0o7VAaTK8iY1QdPpgAGaoeubQEmgXA2nyER9qzemOfbRG9skpC3iFiuozB45fV
JGjNRJ7F+ktyMm8aulem+gZCYwCZXIKfoiHzgqswWwKT9QnLu7rU2eafc9bomdyxbuH8oq2a1bdR
BXdtPrG0QjCGvp+hiYUUa/XvoSKPTt0K4EtXcO5T52PP6EB2WDt2f2DviEJXVk/NMvhR9CdwV+za
Ht2bpXU4ns08FfnBtpg0sGbAAwd9n4f8g2D3KSVnagBE59Lw1aXGDm/ZioVI2aKnYzPmglKSAUzv
BkC0szu+R2391A4cGRzFAwWXDQGT7YfyVYltMDTbUkmvlAIkeLSc0+SjyKA0pqiHglNiZpGsjy0l
YazMWzUjeWK8KGBv+lcs+Am7/y83b/hioPqNJCCH+Lch4a4ptFwN5h9xW6zBZhWQK4OxHrU3M6Uh
X65iadvgoL5U+U7cTFGxPJi1svczv2v0eYe32Hj640Zwg2LQH6TdiooUMantlKHSEFInP/LfPkFN
xUBfJ/n7tbFeWSEUgZTuac9JDt0XGszKeGy0VDD1ts6Cha42n4RIYpVtdTZaWcHRy4Ihu/Ud8hXD
qQFLKEA5A1F1MrIN4D4BKRkjSqn8JtKO1uMOv7JFAJA7SJ/YZlK8CHQMQBe5LlBirz1Lhm/ccjJO
Ci5vPLCRiQxUAg0XAMREvs+P9djBdvstGlBQdubHHLhu+OKgIazZbJZHg65Z/4cilVJiq4BqtQCW
jBiyWdbrQ7K8glsJjtcGxqDqtMjd10KITNnBdiX3Ho6xLaR9DcCFEFAKDawEzjyOvB7+e+AfexHE
xPtJerJK/69lZ5Wz1YpapqAF63cSvAD6gCc5pwt3dKzPY0tjmV4fQKwAes+PvWL9iDKwRmuJ3Zks
e+0E7xtMQSftLo0c8bDHK9lrgqqshKLmgCdmS/WrbMJoBJIljvQcj8+V3N9TQ8cJunua86fOeJFf
HNZzQoZGk6VbqRufGCCED+XGtpBDJjQLFfVWNcxom5Ot3MWhldp/EVp0QEQsTrRNaaikC6bJxB7Q
G9YT+B+lMdFWOLfKhn05YgiU2gLwCPcLHciYNWYiE1HxzlnQeIzMzcg5mJN/sSVIqi9t/7E8NFgm
2EukyGBVKxEORLkQSWIP2lDCypz8WS1Dc4g/yG5DVgMU+1EXJxgp40oMZkqQbisVba8Tmbpkq6OR
UFqX2YmPBbphEnY0fTbejCbZFmqy64k5BZFbQi5rnsm7saleOeqaee8WNnUkj3akwjGcYzHHHzHT
awEiW3WfOhQ9jizobFaKxnjshwJBl/BhUye2640KuxsyXyWijHhnqtnFnGlnWJZwcNg/ijNUTdfM
EL4Qy384FR4sgwFqWfwfQ0npUEiXRk0g7ppIDCneYp4zC4wGrONpxaWJ4DwgATk9ROxwgmpPdQ8o
FHwRYRrLQWf+qmPD5cdwlocB8CL8lXrA2+VOF6FblHfEbrwtu+VaI7Y0jADVYA/Ep1GV9+aEt0fD
iFOmclxY1gGO1w2U6Aeej/eWG7Uak4/4dWjn1nXN2DyDAMIdcQFIYRcMCJCyUR7TVu2YD0cztXPN
LKpH9yi5Kgil4JvVgVKXQCbmGGt+iaJfah4vAqsWF4RI8SJkebt9zfhTIoND74SpbCiaJYFtSBHb
ns0ErQ0QXUnI+rYZLAHWtcHGTDFofZRRogxg4rnC4kffdfN1mKhvWW5A5MQAZ6dqZ4RI+JOHWmPR
0vrZtWopRnKsetgqwNy4awBEYkY3U4TeuMBqSToNuXrJY2Q2EGckxlcgU+jcsIq8VVqOoOsml+p3
DIJBq1/Fh8e1ZgJjRngFUCBAhUM6sQwHuMYWZIq/HkUw8Xg/0IodpVd5ojkz2CB8RPG7jr5bst41
aM10gcQxu74JxDMcDj+GEK+10pPcId9DBSSvZcAXtdZPOU/nSo18UEwnp8vB45qxj/YrgF3Dt3oF
DWsGpywmzHufYesCKIcyyROpSVu1XURMkCL15DgOp6yoAO4p51YUGQvbiy6nHpzAjGVOhY/8gAIe
0t0p9oUscwS+MIEyYayPn4yzSc12weQHvLW617rb2oF7SO8xvS9qlZC7ghWIm7l8CjgdQxcUSBGN
ZQOlcrpoPwC4JIMclPkdpWEXN0p/ltAhg6JNoV8BAwXkq13mRw2cJxk302L6ejk8DyuDsoFzAy/d
GBVqdpQQMXGumRWQNw6GvD6rib6VWUNYwiuovsvW4ItYbsr6oS+RQ4m/slW+6Uxu0ROeH93Ghrgx
I77UQ1MsweZYcClEdy4XdHOO/qEYpkdFtuHxcgosOcFnhoJhaTJGtJzQsfElK9nITOuKW1+571oa
9fXaOQxbqd51zBWlBHIB4vdaUm7s/pi1bDqHa0N0BtXgYPDaKkiF3hZwq30yo35/g1uG2wLXstO1
v1i/q6145oUjIB4B6A6DLcC0W6CyAAi80ERaVjjH/XVetI2ayFsjxWypmSoaMogYhnYwgZeYA7d5
ah5hBrOpQg1wW3cX0W50/dZcFq9FO7B66mTcg9jqdT0jiUQO6aycZKcjWdEXkDnYH9u0uMl3mpuu
wAKC6lgpYx02bohpiX81qV2TZDyOKJNZSh1oxOCulL+HOnl11Mu0pFuQwHGx7ERbvg4Uex0mDrmq
3tK+xzN6psoNNcodWRZv8MrJUcZqU5mAK2n5m/aHk7Mwx8AyVTG2JuQvdGTYTYqGRMAEhwpDH0zg
YJ86H5XzUTT4tdadb4I7EZkUtC+tB9AehZwIWRJ9lna64MkghnewsUrITdy7YkIFlE1om7CKjQDV
7SA24lYyCRGsPAHMZiVPEtK8CXYlojMSIF0tgp5RFhdZDxRoNDFioCKx8iTtMHo+m6jzKaP51FjV
n50BlOamC0aHgnIzaSTGcsaxC88q0dUAXBbvRb1pF0zVik0Mikl/xJmrR0zoy2brrNE/kcfVFehF
9tbMCsilzAqN6Vco8/MooF8ePmod++4ZCSX9SdLKXafKqA9SS1SY0sXvJaMugSrqNUza9X0CtDgG
G9zLhP0R9Z9ytxYou/L/AtIkQWiVMRhqAEzTUK9AfOxWJjCwxNChoggrN/bCigpzaOIp1u9pEYoP
QHw2olB84EMFCn5j1wU+Pro7JNR90rsMU6M2lSewjjNhN8bQnMKYUhvKgqi8tGE62laOeqN+4QhG
w3EAcoyWW6A577z2K/Ge+IiGx7p9yMiv2dopJ9kki9+D5xJ1dV41V/JAQg7o2lCU0zp9kA6Mrylv
K40db49pz6zeLYVBK0CsiMECnba+4nM+7VWbXbf01dKnP+K9aO5TClVesWA25mjI6lOVa52Af+G9
AXdRFpTwfmdRZTiQf9b0p9aZptF4pejn/a6MbHDtkDTCccHHW/VoTQp1JyDu5eC3zU/MU9dULfy5
fRVTBDXEk/hNPJUiKVJ9tx1KDjaZsn+8C/jVbLMDHZ/BlMIgWYKMss0Bi8mTlSl3aFeOrD8NJpix
Cl/rtt8ocIp0yl19+SlX63k11d3CzR4mMfYpt71nQJRQWoaynDjiUsoDRljZrEzIskZmH1W3twjN
aMGAeKnT9c3A0USdSADoi1BzMla/JvFJ5AwJZ2W1PLYrJNuvWRepNdtk4xslzaSZnjLX/moewKwL
cGgOFKxVwOt3GC0Q/Gg2Rd8DbVxfz2LOqcw39UPV/uYCJUB01kWFIppuvh98IWpycXwTMzGZ8C3G
k4KNpjPXr5onBokO/pUMGrh/NoQLvcNhdyNmQsWeEaxobhMsdqqCcGZ8MIyRFgKmiv2klU4nDpuf
mk/TgEhU9d/dApm2ECb4r6JmBUKtIxOuSk6faHP7R3FAUlGW38UwQn7QzHnRSJg2kKO3DohLBgwb
BX7TyPXnqcMrez2Zs+nX497m2I5p4wF8F9C+KWhb7vcpdlRvTllhcvC0nRjfFgjdRucMbfyReyFZ
zdla5i22SQgSgLgAd6MY9yL6UktcjjL9vZwZk8ZQkVL5mXM0riX22DXtDowtJi/iSg3jUx1YWkln
kARjR5/FI89AVAz/1B4/mAemGvqoIzKynsr8L0EnrGT0Rw17qFtcDfhIqFBPPHaA9iavINHGWXPO
zf2KrBljkQmPlqliIayVN0M91iqS8QJPkjBqnVUqGcfXFnyoGQ5/OfIUmJHAHz7FopPDx3gVYUiL
Nxo2Co7lq9LnY6ZpEgMp2/Ac5eo4847zQDtJe8gjhgqz5v936f1XjeSjiRe4mNvRIaXsltAHQoKU
rs7IA2k9qh2jrtr01gPUUwEvXG69NlOQJE8IhOvcZR33G/5iif964H9txmg5y3cOTA8WTMhX3ida
3pZFFV9k1YwM5N/yOsG7EWOFCNl2kdbhk9gqetTRN2WoCJCiPRCzgwJux/9oOq/lxpGs3T4RIhIe
uBUJekqiKFISbxDVKgneJDzw9P/KmnOupqe6WoYEM/f+LCZaMI9py7G9Fd3D/hhVYUlF3Ejfb+nh
5Kz9GZEfKkBCbeLLjEChIhzPIztRuZ4t48z40LDh+vwVsqd3tldB66AZb0g2tlAqqX+empzUZ9Wd
kaLfTq5JSaidJWDmBpJNkqPa33lIS0aQiSbxDhOzt1w4MzvuEaL/CAiuVg1wo5oa/OXcngz5LojV
6qne1RiNp+YDd8U/R1PyH29CfFBgq/IeIddVZcAjkN9w8qxLStyw3QAA7CFHuiToxNXOXjKXoC82
T3qWVtJ9NtpbKH+NjLhoWIPykDC7hhTWuRuTE6ojtabnTwaOcTckrLLkeUKHv6xlFNH6hHqBC8lu
f8dS3Knd/kwwHNrW/J8doYViTVAHradWONF+u+1KoaIxU6wyDfvkvrNjjBOep+qiReiXKmoXeRmU
8L8c81dD97AItGuFoXsIiH2v31B07kcRxALPKIB1HM2EQEZ3YdwGl8hfG2ATtTGjQRd9SGL6HSjR
Oe+PCq+v5mU7htQNdGn3RnfsjpE3sXbd2JztCfUhY3icU0FXkbvYnJzqYInHMrE/rBKezxktaGcG
oyTnz6XeS/dYz8VKTUEpuJeBJ00hbz43f1EX62hcoClvBOfQ/yP+Voieh7ncG71OCAaD06Lvea5B
eqdum2EOqHBXcKx03k2tKrTMb9SqlRjk+XE/RhwT0OI2NE1M3P28NQSeGwkJpE8B5IMJdpAOXBBA
kACqXgyQyMzvNsypfGS0V8iODLB0YbLATLSTDkYN/jmFGNBwy6lPKzeyusKdcEWT90so5Stn1Fjn
5zlFRMsPQNTeWsFr6spRhy6ALwRcTQiMW66404+kTwMx4X0LMTSbypWIcJyKL3jkHtMmke9pku+k
dYoZR8chJwKUe7g2P734Dz3uJV5MWB1hYYFI21cVzFh0xhPpnYfSs+96X76Pc7XtM1RyocSOqGGZ
Hi6VspQF0C+tqAJd45zRHkrpHnKaC5a4NuFtBz3mgZ95811mdodLcTCTF/ZdG2f2IFHKdnHwke3V
7Rf+78xWQ5PL5wrx3EoN+4Np0/xLKx5/lpG0ocf1oVGgizUiK5rehi/BVW37lXjqap6EMi0AUNEF
5smztsRgsGngt+Y6arGbzGwoHmZS4nqHug8Wh74Lv0RuUSbf2fJdGyrQdWU0uMPRrAPVqv9JE58+
3Bmm6/93V9X/7nT17yJjXZD63rszxLu3pScZlnEbDt7edkSgjxRWEkjIuF1C/sIwNi1qkPSCMbDv
D6mzUcMLmc3qF9aEeUIb7SvB3RL47ifxuysTQ4pdmxgF43EtIpLcUEgzX45xvR3037gyrgiqPdKf
0TNy/hPKySK906r22A3IB+nKpLCNQETmEA3Jb6JabBWSNZH14tHBULfg8MTgY2bUCnmzPKxY2JWf
oqT7ALx8mjU6DWf6LvVN6+Yv89ieJsN7n/L6S+fCmFt30yLepIHZtS0yEm9++qJAz8GAGghZTQ2x
wssAcqQmwFxwNdrF2Q+roO+yHUd5NNOOarOWtecJ8K6J5tVkqs9OimqkOGEygQSlNsTG/pDBU5wS
72yYN58BZS5JH/YuIEtNYW6rXGDGqHeZtQ/j7hhb03c58ZnOfgZpUExIPTyVHZVundQLaNeXGTdk
yzGbggYbuVzPvrfTB3clncAy/Y0OtIqlBarav464KGem+JagDjk0f3P7ayZNwaMbJt/xu+GCrrSz
Wp0kpXHKSSRMDGLI60d5bat1XubfcdXzhOKR4/IcDYYck9OCWcWlj/ZVOZQZkvhkSPNXwJQVFRo3
5kSwEL05yCwMFo2pyl1NPS107bcTdStAM5/3HGKTlogHhEyUohZ4NIo3Nh4WC4vMrok1/NsZoz69
asqRa/3nU76SAvHasfjqM/QKJcs8jmChBfqlNgdE4smfomJXb8h141OgaHrovbXAS6xGK2N+1u1P
yacJqFxt4JbxakA39B1WFSrTQ7Y1n6sDU6Qy3qq1VjkX1awB3aIvLDCCjpiZSIp8PRF/Av6sVw9+
CbMf1nXPzTivfRY5n85S9fXL2iXkWR3FJHCn2JSa+jrMw1WdKFX5UDc1zba991fOHI68QBy2E1k6
zMkidNW61BlnUsCQqfOMjfE9N4y1kaK44WQcqYXodcj84exTJwNWl7o27CnnteWT3JnuYDIrmwD4
5Udi1fXiD/igcT43tbfisoJv06mkhoGLzXilkAOFoaQDruMCppB3SPrRnjVSHYsaVKFyjBuADUCd
TUdYHncstl7JSTloX5PzUPbD6tCOIpiHfwacBayaACzNtLYG1yU3f8xFYLQvqq4WflIZmhWeb1Ca
OPyqd0q5dGDJI3SDMTC71x8WHkr1UjaI9dH5Di/UqKjqISwoU/NSko9AB40FwbZwWhf+MaICw6+I
p3AA0LMfcnrC+GowQsfmLSFASj5m/do2nypsPHZpz5khtbiVbYnzlOlfmDgiBm0NoUdsvFxrlvcE
qAhpkuUvHi+KnrwAtmnhO1+XO7msD2RB6c8E3DcZNUwE7jwhHqg4n9T0llUCHvO5450cSZvUAIhv
PDJY6kE0dfwg6bdlfuTWC1+2Tb41Zeu6dP1PC6hrdC8JHGDbe1gzfcJ+f8rlmxfBzy89ydzGrcwv
Wv5JpyfMp9Q2XZM/d8alXEBvcsoegWLyxjjWWkLDjfzrlCRM+V+6w4M+nrIFjoyqqbAhmI42Y3Ko
tYE5C7BHuZv8uHtVX4AFEFaFyubqQyPpRUkE8pDS2CV9Nq5FhNCq2MhxpNNl+M5J4CgazG9spU67
qdP4pSaCx0p+bHQewNBYYUEIsWBn2nkIiMQrDdIwyQATXnEk3yUo+mXfVWzd1r3L9j0S6ZpunWXg
anlOJb4TLd7weJjuZ+kmazXih5yinXfRMw4me98JNSP1uBpneQuns2XWgETDxWgpnuC2wLo0Fzgx
4EEm0pISKGUXvEGx6AX56UU7r6c5O0QFggJiszMRA2THuPC9o01vQImQv6wO6tPfM1ybGvzDvOzH
dHrqLe84NWQkONZZcBfSkZOb8liRGGxq4iuTPk87GmvqR55K+gzpIejoAwnbvwXOX7Pxj6E9c4vO
ZJ5TQzJtAI+Qr6QOAlqXhxvquZ2OtNno1DFHiR0ARRoLOTK0Mkl9pz5eDW4pp+0h+PKIX4NInk78
ApcRFkAcpw01J4rookAv4YFiwPDkCxAzRkNlX03JzZhmgE8HEI6hO73mRLj2GwupV+6wlhlsatG7
YGu0/g3pZt68oSmaq93kY1LfqUk9qy8dVdG1vLsjxWMJwV76yCQYXcIXC+nPVJCq0xYvejwFagPM
gazSjowYfOSKYJiii720q19be54ZSs1aJzCNyOyVAzqc8mW4X0EgZiUHQ9+9nLh7IGQUFxjypYbc
JAsqWFR6S3nxsVsibG3zeV0lWmC2b15GBlANWOzbFgmSnPDoOCyeTbUNqAE6BwNiOciZK9VY4Hk8
Qi7yBCziTZJ/LrFFhAKFYQSAOnsHg1cUHSF/047UMVhkaNaRkaaiMlx4wC7ch7UrAxjWnLlRmCat
GfcmMXYY2QkPDoNiIe1FAU9Ror9UUE5TR9AJ5ixylyMeVCf60f1ir1g5QWvqNCAWLL0V7E7HEOBy
fHl5vo7in3zCB+f+KMCcmdebtspyLJxi1xhfxciISQ545ZF8j2si2eiRdhYp5gX/M5UTkCMaarKW
2evVSdsTd2ojbS2Iu88RMGDUppQ4BOSLq+wn435wHJzr0CuJjdemlH+G/mE1JXYW9L+s2YwuvWl+
SpXSnW8NMnN7XhV3RGgL06joq7a86HxIXR79GOZXsdJN9mxA4teyuqt3x82Wd8nIm8i9Fn9y/JWg
rT8zF4pv5s+2QLjCj7pAP8+ISON8nTokOZRT0BnGiYtRPVFp9qsVA9EYWWBNy95gGIrdCFziIqsL
EpgY3gS5ivDJ4jQt2tDTg+vHu6E0t1GobzN1wQFpNkijBs+6SoN8B5/ktmoo6m2nYc43+/q1n4yr
kJzyTi1ZKYuTX/w7NmV3bOwPPzT2Ap1LYaC7sqjrML4HS1MBVEhYlEmxcwg2Y1ufmVFU7gsiPvWB
9xZroyPkaKDaL+SX5S1YGwkLkqA4ZRDCDhxZTVAn7q3pyFZLs+61ruZbqzvwdw++uFpTlEpOgtkO
4lz6HGWbwmRM5Voyo7PJnKUgvnA08II3mxK8lN6b8sPKqoNgEpp21TwREFHT5fawynOzeC1yFnEk
v4/myH/maOofAGQUFn7SCJWOqMXTXj2WDqn2PEVst6elRVHNOSg1Bm4nMEYPecRPCaDdLuU5Yy4e
s2rP7uP/BSQJ2DEmpn9n3FmoCDWyU85KPzBt1fANOu2mh2UmRsb/mUFgVHKTYmYmLGGc2HX22fGo
KHy6bD5KcKcMQJiwzCczd7fAH/8bU7i3+Qf9VzGNi/ZOm1KDGGzy6EFEV7Tlju2pBGkVQsXcASBi
k/wSl5/DVBNVQZJ7T1rcOO0tnY+dPKg0O2X5LkN8KYbxRAqd66IKaMeBjoL+R+Xth5EflNNjhqjx
muRgNWfsOYVZ/Cz5/FbwLLseTcZkB+C3QkoovkbrOzTLS02S6kJYcEzktIKpihmTh4nQLHd5KToa
eGw2L6e7p0UIxJj618JlgQixxFMySm4DPX33qfLWCWHYGj0cXQK+xQtYcp2PhXPMIf/ASchJLVwo
4ZNPhGIlw1cxlWdn17Zbya4M4D7SCFIkCHt4LRdkMkwGmlf9nTs+vvwqbVNtlKCz2bYUEwOd5ge1
hfD/+W3T5UaMs+Sh0rjgJg1Qu+Zicrjyww5bvOfzME4TnVq8vr58Ceejr4+/s5seLdv56P9W3NxG
X+3M0Q967GmJs6W7m9H3VzIEzDiaEl8HQcm+HGIRrFpgu43Db1tiF5kbba3r+XsnssAEENWH6VV6
9rtauHVeSZlwoiKra8WPxQaoksxF7P/8MRsWw7LZ2FRrIP8lPho8N0/JN4UKYpJ2ncBN7ijNUu0H
NUKKqM1Pmeim5LVamK0q9K/8bkn5K8nm1ayCPYTLgHQpR25iYszCuKaObKJcDLWSw4REOLw5CTLv
2ARYQ8bWPVcsuAWXk+mv1MuppMANZQtfaGkYz0vUO1cHoJdzVr3yMK0LMQ/8cGqeIyxBKe005NFj
7T/p2Te/hmJkEAIpSUl7UEKSQh6i8MsiBAwdhUJ9POtPu5wEeU3q72q5HXjJJjdJQsY8mQLP8cuq
qFeoVmIaRkIpWAydBwcq5z+OBfWlOUeBeXC55oFCxuB7Gsx1fgTCq/3S+KXo46T5w75PQTBd4tqq
vqH7jcwbvUVh4q8Nts3YsM+LizX8oH4b5HgoeyeyYzgwnYeFYKG2qa0uz7AOTta/8t0Vjrqkdwjq
f9sUQYvU0QNqysPMFqYO9JytlQnSo1Ew3Jgxl5UKEIQ1Ez5Qb035TrlHg+qSXWsLNjs0X1ik+PYZ
TXP8/RUshnpZCJd9Mitt68ZpucldEAfdrcqdOeXnro2cq2E49CbLwkBBy//VE6/bxhEHSP+EWgns
1KPMUFKz7e0GnjryxJgfaew66DObfA68V/ak/00a8uwObMeMcp5k7dFqHl246C1IH3Ikpm4L6Kgd
N9Z0HBuPPDFnVQJKhB1SjgBFO8E8Q3ebaYpgbho8igorDLoUIMRYPFjYFgbn1HYf/sJkh5CQuG2e
MApsSBV0K+25tc2XXsi9929fqn57iOUSNVEdzUBZsWpH6+W//BNrxnWwNNclZBuwxd7qGRhaQgTj
7PO5iii8VAMXUG4bE/ly46+sE95SoAOlpq29Hy4Fw4w3qTkfpYW9y64/Uhi0qqaV7NAsDbXMCpOj
3pXvaMzeKfW6/zROaQtXezEyvYDk8xIR3If5jghIao4YHf/fPUWgFT3Gh4muL0tp6zPGXoCSfDMO
yYeJO8EgZrWN/2r96yyf8Tx09R48tCN63sIG+yaNH1QYT4nzpo8j9VSbSMfGnT5UYWj9EeIbNS9Z
0a7L35CKHs3ZFsWzv7S8g8OzcIvdVONyqd07IBFIROd/KX2HDfBoMpn4fxi8Vumivwr7A7Lcsa7o
YxIWISDPJXn3mhcBn1Tn5LMRmVL71pryyppfk+MC6CSycd1xighhb70xf+HCdHhWuQV079HrIF0V
fSo+9tZW0EKMvBuEKW3ccxKa68Z4zuJdObwi5PTs5rmc8KNPkU3+abSrDNRQiKWzEL1hd/4n34t3
dfSacJLG3s5bzi5gBp0MeHsqzErVzpoPLbRB0/Mo9h19NWD0PFldyUlGLFPIhjmwJ7OrKSHhWcNp
zyVbtA+1xJWwXKxwsHwri/CZ1IAGNi7cxujGl6QMWKQJyVA8jzD1JzGjXNYFt3/HOgmnQPp+Qcwj
dWTAGsJ8pHZgfmZMi6zdcHiISZQgtXSgYqKDlT/Uw0GGiLUAsBbbEB/bV26dEb7q2Y/l++/SdbcF
Kq4GIU5Ex1hN+jQtV6i7q6Uk1BIMFqrAZXxSUToV2lIoo9M05ucRsUzqxecEjVAic1S3Eb7zGCXO
4LusRZzZBNAq8XxRYG9nu8s3RWzsPJB0L7KpOX1r52VlzkxLpGbNpKv43a8A9VLHQn2AxvCarkA7
7Gw1m0CsRFwJmfyTlSGmQweRaV6agVGWb5LOZWp5goaC5X4AUrTPahd3GHNNeoZSvSamHY2vPCiO
LskuDv82ZqST9Ej3yXT17GGvNPZ+mX24o/VKXwxDTGxw/SU7zbM+EzYRSGZIvf5LjZw8uEqfXOmQ
naM5bhogKc8K9/Mo3qKMAIIq/xDg5JMbDqswvBk4Nnv3ZiAh4XBIWkRqBatAsRwmGzYTApwJ6kWJ
gyMTd5lBKhgx8/mDzJVncHI4Rsis1GnVkrK3eH/kZtCaTSatTW+lr21G/VBMuUzuO+fKwfKcmcZf
hOtv7gJUPTJCxiwm6tIuEMXn2JHmZqKtElVjyqNZltCCs2Z6bPv1TVOVeh4WnxkMfPFlgG7v4I/Z
ri6mN4mNDFRn0t4IL1pVMQi6RlZxgsu54VWFCKWw4601SPjgQ7YglWysWe6WQXUHVYHVnpFGKVQa
+WbHgmfCIpHxe6RtOBEzZURE5xBLAgR49yXYa+JiM4sJQrJmjuv0NLD9pfX8UgFww/Ge49QjC30X
yhaFcnGMqSUVC+AWqKYaJzLLIuNUhffSOsJhpaU4XSvtrQcfLRiLXLaXuNPWqgpt0C6Zomeha8xT
5xt71KfL3mLcHzZeBV9VkbmaUTNvWbdanw8oFJpyOTkWHj9e2VRJ98Z2XWiMBh43fOX75JGjXH2M
ezulkZG10W8fQ+6qIwLmgaw3BqKWY8PEyST5eKYGgQ/Pet2t0ya9Ci99XxbI/E3eJGhaFSqOugGu
uE6xvYmFCTvG+wKk1PGZId9yqwQPQNm+UQS45sO+OSRajaijfFWRN+zhDHR9d86KjXDeRhijIm0/
FpOQiRg7ekSGXD4shEiu7OYUAZpOobn1e3on8A+PwnujxC8dYEeiu8XdbNe03MK2vHA9o2+ZH2Fm
wy1ZwUcBtZ/oFfkWS7OK2v7Z0PpNDqzg5Aa1GTcvmwPHCuIu/oz8l3R+sbsy23T6QYudoBjeZT/9
dSKqEmjrKZjIJoxhnQx3ln+3vc1AgrLjtmslPtI5ngjPJUJ028z63qQ2NWMmjCYNiXkOSLAkZBPb
3hE1S+KDWEMfKq33XKRk7PPSl7+jQ4bjzDkfvSwjYkIO15IbQcnqffifGL1r5DTB0J0yWz8x6i+A
UZqHtQFKbmSTRSxBmKNPL1P36/NhU3HISVGc64hjL4MoRklu4QLNnukSVNlaZKONS30NfSICJpoi
kSylOfNGZ6BnIQuXJYQ/pUuycGFomIRhsVzkGXwbD2Fj75906+YKzjh4LZd13DZAijcS/7jwEKRC
TEyN4rlJSKNHxtipPdCB53DC8a2jmq0L11XkUmvaP4/wFuVAbsg9HZb/xrQ/zz3pPgCVKYeOFyop
d/RcSlTOI00hYUe880nBCAum1x5OuffbP7refnWN/+3KWgnuEwBddFIGqfod3tzo5DgYMdRt25rI
nkMAufXEoli+EtamBMYKfR8RNcT9BeRYeR2XFvESPCpComLWd31dHJUOkFDDrhzvQ2LfuPHm8Kr1
EwJpXi39nJFzjy9W4eR+2N9d8sFEeq/i5KVolv/pJWqxG1zzIBv7gOKQ8CKPNKv1u+6abzh3ux7z
g7FlkzMWn0kIQJGQQ88OGq6EW8+H3cCkaMWAk227AjQwaQPA7hNa53queW5/+mM7rGrC1PV2viv5
RTomgfrUNlZxsNiSc5hlk6Q5p+YMVjoGkL5BpUQ6L46VHMGG18504dYg/RofFBlfsX/wK+v5vZ5R
dTk4NAUeeUE2YQOrnmlbQ9MISJz/KwEildTOuYGxp+graAoi2w5XBFMHiev7BiB09pijjJ1cOLd7
96Vj314gPwpQbx5LZyzpnmHygJpJu0M08/7rB5XXglN0O4/Wqerm1/bq9O7rKMaVMxV/O1QKPM4t
T7t/dlFNDuTKJLjIBFwIdv0UDIeQUKKE91F2hntV2vgW+Y03deelMQQPAjUxhMVY9qceAg+aP3gF
m/nmkiMqnnkJXA95lY+VyqVSTcGC1g9u6RnaXdCe7FISJGraHblTYbFdVdR2tJE8uLYRtJb9vcah
hfuJ53yVGohGtmuN6nqm9xVt0yt7kduo3RO1VpE6/p26F95+huyiofNbGWdNpjnt3jH9jBlVPAJY
au1nFa+9sZYIXRloG5LcSGgbWYiT7NbE+UU48ig88+iPHMxRaT3cdNiLZkDLQv2rEeYrp4i/nDLZ
OzNKd5p0pzbk6gaKBUhSWvMRvUBm83brE2iGKp1EflqSRyA+O5idnnLctbALHG5cPbbqmWDVsZ82
UgPgezKpqAGJ2bvbkVDjakpfTenGmB4JWUW8QREMX+E3o0BZm0zCoJ23NkRePE5gGuZBjDQX52P2
x1C26fHsKTa0w1scOMWM+u5sJY8c/lBzL5O4sdOsJIybOn2YTY2UsruIuFtW77z5qTqK0PFTKWEA
hoRZB+LtUKOD2gQ9XHQ8OafuMRbG1lSrk5NTqc5Hb0K/PvwZ0vwNwjowcXZBvjwRGhik7Xxa8pM9
qB7fJ6UdW0a+P2AA0jkOCHNiWA+UjRBgMeQsVwi9hzS6XAK4f+onSHgCCWDF1mOB/+G5HN8LBtsm
vNYemHx1CPHIaP2vhyrJqpJT33UbOlXovDf+a+3uFwksCgwaK7vIVVKn9ZR2bLztosSozlnAOWZk
d+T2JuUSlkx0X35Yn/SB1flPjl2a0hy0P+Uu8W81DGSOFTX8dwA+Fj6fxTysiY0+pXl60M1PXMTv
DpG2GhK6sHzwO74W7IldXf9T8YTexYngFcF/c9sBnckUd7PKaUMAJCLVR24qG1/UkF+dyVw1IphG
5eaadwv6lWwyAVG5HccxOXSYkHzTeSztT4WRWNjnEemezVHnsO4pflvPm70DlzJgaBmq6iRWmTN9
td0fUjjXKZ3VwiBouyNfn6TqBj1Xj3gojm8OYebJsxDMTxW1On64ciQpMNE1UxJVgIdWkh9EJoSG
PB08APnR8hvhh6m4q1JkatEBQEUgbjWWa+Xc9YX5SbcCf3QBa5LVkBsIlibzira+IPhazWM2Ii2g
EmVNHBEMK5VOk7+N+WeSbLwZaVeOX6UlERC6RTlUKbajLScjDbHLMFQA4pC9WX6XxbGgsj5NqBdd
SgX2RGa06/mPtSaD7/ZutjecsDA+4R59yfjC44SG1Qa5cKE4+eZpg4oQ0Y91ppORx9dajxIW6MZw
oOAedOr4Ta11QXnRMK35Bkpjb9t3gQrHeigASqemgbce4HaQqomVoFymrwEghS9DBkFY3iMEUOqx
qIvuDQtwWlEOWdyQQskFyyWh0Q1gpLa2Y8plenNXkesoAH7IKwb4RPA5l28gMDitur2epsQsVYeZ
sbAnk4AqO8q11j6Try/QfrZiz+o/PxoXu3wdTDjD0/JchHAaLrEi/LawyWhPPeOUyFMaz3gnufFs
8480NuVwD8VPXD5SlkI+1sjqV/3oqV7V+jCa9haFHIuFqKegpIJFhwoDHk6d36XdUUzKqDDLX8IT
3UZsjZQBdZmxKa209K/J0CCm5lt2nN+4eSe7erdIsKhR0jUM++UmxYuQhNco1snIBGhIB9T4PeAF
MVTGV0KmlPokLnPb4QDgVfuQMLhGTKKMtO4ekdI89i/tLP/maFa8/tr7DQzqeOzKaK90zPQhBDo/
tQZdrCGb43XP9XzrjxfNudG7gyjpK49QQLhESo9YNJgFOuwkU1w/rJAroORKABPw/Gwj7g5h1dlX
1tobGVfbbCAYLZs+xzAhlVYPBNUmPssYiH8OPDpO7+QCE4CPwIeHjO5oBMeCKNH5WdRgCcRaeI2+
KofwWUvS1TKVQVVLMBFu8cH+jyx+lPbztsREaSNQY/3n+NpPgAcoNRyAl8HF78PHUkbta+QybsUB
QE9m11sPBKfI5wDNDf3TpyT9U/PBQB5LYcQwk8i9rRJs6jVJ+6iaPIdC445WuYO62GqrPuiATpSb
XMZuR/W5ORUU/9ZvxB9GqFPUgqSTREdPAqAsKe4KqQxnog+TgMAHbO3e+ONHb/hUvfbqjT7H8JlJ
RqZ8PhlwWz4vfAiaf3BwOV7GZfjgXFt44JB2IkX78RxOuUfUXMUY/vs8AvM6QBqFcRMDPyXzp2t/
6Q0CUkDzpyHVji15D4b3Ng7hiwKjlaycnyIbwcAJGe1LKI4k5kF5UzLMARdsfO9sE6+Y8zTZ/9Hp
9L40RJl475r5rE4AE2Tf7c/h8ifhjJdk/VWeyZS4PBlsM+riV0fhgEM2cUn3YByr6uFdT8y/8dAf
49z6FKwt43ArtZsUOy3DNkcgLu8aB15hnRlP0XaHfHsrjo6s+jLnZutoZk7PFbFebv5ctDi+k3zZ
9YUDCs0rx3/RL81W/aT/fpKafKf0HdqhN/dWRwJbptiCUvM3POZ08cH1404fNlm14w+8vAuSCowH
RaHl7RpxZ0x7ypO7sqZqNOgNZ6HjdWWhbwPdOJHZuxIHPXbpbwj5zBFL3BOkhNztWaMsPkE1WHj7
pvrqrOhrzq5Ek0vD3Gv0++SQ+O5f19Y2UbofjPuIJq16jsjhnebjrLdBvbwu+m/dBknSfQFpr1EO
rfg375KJr9W/HPxw1NNzIlqts5UVy6y5tbY1MR7KgRl4OeqkjclOlX4UnCa2b9H6ZNDCCac11kFS
tOf5MPJVsuq10i+m3mCPaYMpno5xZ70tJKZEoCd8cCPiocr+QN3FI4THNFg/dKZyb5k2ZcgNygXs
qgdF2/uVvtUPsvpydX9fh9ekMa5I/DPOZUrGRujQgUEBC3p+XOSpoUl4CO2jwZs7MbyS+kC50s6x
dTqY6m3NdegtA0JB+tfm9qA2TGBpTZTA7KS51rte/3Xc/4QknrlE0MtFl8z1dSJhsNLCJ+o0aIxB
kA8s5nNECKRUM79GtB2y6AYpBvSyrcvAZcHnX89hdipRsNjwzo357jIwFIQkE4YEQbRT31zSJEdJ
e4dCpOyLbZx8GH4ISvyXtsjWxV1G7zSBKPyM2aTIfgcU1+kGhNK/0j/jWpH6dbSrE/F8xFxXw9ZJ
BCey8a0lesDvEiL5lESp+O1vap31397/7RJy4GgWVcn73ZavXHR58No70HIA1s0ub7Ig8n7VF1Jr
VwhywOMBHatX90jlhfRbu7vPuImQCnExkdNMgSCsrMHoQwUCfpQxm1aiDQ8OB1eZRke7odmxT4MF
PsTl/XIyl2eg4Wnck8lSx2QZPxS6qgZfs4yCIf6AGV+b5ImTVR6YBckpHnS27Dbj0eJlZhtROuQI
rtYqzOMIlKzl3wOxW0vyVdfewD1+aKfoaZLtl2LNkkS+Ot6XwD3QabRK2d3FDQtS6/TTgtlZ6vbV
lrQm44zTkWCEmfaf+rCXjro622tDbkuHA5RgTyXcd5Amlh0KohjgQas39QLGsoT8tvlE4CNCpQiW
+anuS0KwqIopa0rt2v98AkLK8ldH58tLnVNQhXE4xzi+x0y+rjEXsIFC6Rc9M7qF4IvsY3tfy2YD
wqZQtdZEpjQk5p6Tm1sg0jzw9UsRU6uzPOZ36dyVTN5wojvh/RZQkruBuiQ04V52LHdddwhbtrjJ
R5SnWeshxZVneSuTd5uxCBCxNgiYhjujWn09a/WFZ3LTaJhUnxYRf0+U/GHYYgzlDGglQc8l0q/h
YA3xFmL/u/XFa92RkuUuJBxUANbLnipCmpq/IqRvBS9D473mXFx61FLJAIBT8MnryZBltObgbMKb
3jsMCQxSy7IfsvLS9DQ+9/mbsMy9tMnFKDlfG+MtmfqPKGU/MMMNVa+vcWutGmxoJYy8VXdBzwRZ
WH+cZc3oFLs9GcO89TG+AmJ5UZ14Hts98k0KEiI/XrG1o9JEHFxBrXX5glhsW/TI5ymEYHdnl9W6
TckIMBBfmCCU4g3sEFpEiswheUfcq2+Zs8Rq57nE1cEjh9mKD7eP1smCArDsnADmAkl920oEFo82
yz59XL2l55HE9XBiDtFJz98qS375qbdJJ0JBrdLkTGmHI3XYL85kvw/ANvcEE5KSZWd4f9Hc3LCK
HyafzJQC7//wdTERu3HVsXqk/q2BBfWTTcNFL35DzT7W1SYzqRPWb7nAFcOQM43JviTwjg94W2DP
BPHOhwApviyKT9n2H+gHGO/561RyQ8uSLEWUirtcx6nlDSY/EwqBbspzF5HnQK000IIS2HqWQOMG
Qhm1m3z6HMbsZaEFWBP6yWIDavDBZrzvHn0UOu1ny9odr+VPGf0BgI7DM5Ff5TP/2BJ+3ytRpVrr
LRhENCPt3WKxkf05bd8TJkYfIF2AHonZw8uHHIzBkk8IK9tWgB91cKfkrYiRD4xG6LFwX+ZiPUWE
RqEhtbVVaPo7SgprqJzM0m6m/4L5u/PZqUGYn4wJXafhPcoQt5d3Zg7DQDYX46bPfrOGIM25WuPl
4bqPO7Fq/Zy2RqDvejsaLjLbS9iPO8CpNHHOsuvPMBfR3bQhbzLKnAEB7fCDug5uVn2XekezpmKG
scQpXoRZp+sYra8b05Oq4xv0K2wI9l7Hn2ZUJxOCqu6fC/c/rOjQfDhni4cB3hCDtUch6ybjAuIT
i+h2xHP+M0XUm6qf31FJbEyCcrKQEXHYDB4IgtQxJ6CDsZOX/yPpvJYTx4Iw/ESqUg63IASIZLDB
xjcqe8ZWzllPv9+ZrdranfXM2CBO6O4/2RiKdL8mP4H61OoeBSTTWl28pstu/dB96i4JxhUutyyZ
tLwMYfUyhaBSVH0AGxJgfbdcZdntCGxI2wn5d7HTZXCQRLdfY5tEbTZ8G38GCVdZqW4C7tVBLXYz
0xO79R0H1/mad4GYONzUFAsRDk/FLH+wceC1qdFJo1oo0XEZPPMcVzEcaQoXX7B5WRjoDt7ELRcG
7FG/lqiZNJDDyg9qcNTKBlcKccKdOCYyGcNz3FZiHwS1qTZch9gNOHjKDidwQ+S+WDL/jlG94ca1
q/ZYLx+MxQDWamZ5Od1skv0oFMxKsIamK8DWwKIj7cjF9UMGTIxpeaSMnhTj2gwxK2betPa9/GOW
J8Y2FCsv2lxvjgm+XyofMD31E2zOcvBtHbCFDK/2fCS/3u2Nl9ZQPcZyYsglfk/nfIYAMJBYJN78
QNSpHB/EzJZDSd8za+NnVn25qRsTX7b+b5t9EZJQjHdJ3aMEIGl7dhUJI8pmgLFgnzttusYLLtly
4uqU4qK/ngw/0/bcjZ79lHTjhbIrYeb3T2+sSDeJ54eG3Gub5lDIIcSCxFN5nqG0NS2O2iLNvCr/
HRuof+1znhi629PDyeDTjiUyrSLZNfqwTyB4L6p5ScCVRQtdE1wR+nFYXhnEWe0BcNAHnuvb8BaZ
xreGwbXXkg/cM3oMbTatbdQWktLkaBm4XE2EXmK0xNb8RBp34MrTF+2GKFbMECQGA89uIEkjRQSV
AoYQyFXL0ndX5bw3Zz/lMwGkGDJZB+EGNBO9PeHJLE5bsZnEf3s5dYHysACC2WqctemtAXXHr2K0
TvQ65vJt9c4Gu5+S50Os46Yui48YQwMneQy59sdh/GsGAAVroJ0u/0MNfC38HlhNZ8+N9OQ9wOOm
JaG9h2ElgBijpLua5nnLOuYArAuCduu9aoyrqX2PF13w2MI4vmiS7el6trey6JcvtUx9+A9/KamG
m8ASoDif2+bO2PU0NdM5oxtOTWyFq+lmwn+iGh1prObskBtM8Kt0D6dB29j6uWH/GhgXjZPlLfNN
RBLJi+I3TOnG4qt3OnXtaKTREbZwGSySHRIm/IBUkdNTPqC30sEofov+F9C4aRExzVjqUruI82yQ
C0/mjqUFTAXB5ipJNWz6GLcjmFJYCPYV2FdTnlX4qsQd+8FsfvVScqxrXMy/M84ZMduSisI1e3Ls
4BSaCkSqofa1JNmmRrNVoANEcbntYOQKolGlbYlkXCV2j3j4d7QwyOHWZromOlERlTbCKdTJvrEB
ynKBKUgEv4Bx6rCtlqL1cRPaGSM2PEU1fJnENxAqvY2pFqUKFI6kbzv/oFYNcZ4UzTqH8AjhTyfp
e9iH+i9YN705tCUBr4lRpKIkd7PCA7lhXEXkeTkht4X9irAvVjfEhDk/AaCMMiJFma4085CQCS7z
QjYR/KMTORyc/FWPaMmu8K0G7ajr/qgU8t4xIzQ2YX2wKYskk2p1DN7sQkHlnUQtwmFrlaKD0F2Z
1TDX9UOUULmi/KO1MbZxmK3zAwE2MoUzwfqZVOwLsxdwVTgRdaVwQkBzg03t9SGOwuicebylCSBM
mp3RlBtVaADLzHUy3Q2rnYY9C2NyufwUqjnmb3RRYEhCS0w5FFxLpsCC9tt2Vw51o7CgnuMw1Jyt
uPYdTdt0MR7mhMpmW736CCHRI15BvUpjwBy5hXm8okDqcrRhzPzRqC5IzeQBiySwI7R6hhXv9bkn
jcWCWrJuJzLPODS0wsWG4Y4hn6+ZyYcq3PmBfxhDVipiP+Rk5Ui4PEmgi0J3LWEloXzMfXBIcxlD
+U3dMssnIdGhnKbVYi/9PxQy7uaAG0LdiQp1vLdM5rpx9s2w9yki5+WVW1OsX2N+5uGnUCMuWvSW
xvolVEnNpVliqIgNjFB4R6oMi+PUhjCyrRBfEza7GpSUfKSuO8NwNnnZAt9ftyyH5Z95HdkjJsAW
MdCrUWN6It65dXVyc9czwJ4VMIR/AyaCwEFft7CqCzZBlTNs4s30NCwFjjIQLwmC+Z2wy+FxskTg
upZK6+2BZXxc8txaiCwDY/IG+lkaUt01DPkFC7wo7N8S3JytIsOm72fSrlkXfUaqOWKLSi0K6iZN
JhZFEQVdiCAXIxbOPtKjPs38lvYndZ/O0inVNxPEVLsfjgzMiFbIoU0R5t492oGBm3OPJ8sV0zCY
sywlB9lT2HuagxxrUlbm0H5xhW5DM7pj6sT7SdD6qRZ5piF5zr8ZQ1urI5APBYazWHjXfLZLjKXr
lqZjo+LxXCOlG4JDw2+OJo3L+KUMtKWW4xPszJFZYvuGyzczxQTBBcwqHBk0JXiasvFh5apn5MW7
bDK+6nu8SkbrOw8YByN8rCGlaLq2MkUbbZI8SKpVQ0M4clbJZOws2XBLMtzWcDgbC+dUSIfRoGYO
jy3j+JaxaC7jFVBzXKgM4iRO1VqVfkM+z7jVvvsMpRLxQx1quwU7Pm0qCOizTmZQILpvDgRXbTm6
j2B/7JgZ/L4n6KBDTA8KL75hmOIj01SS10vpZ9m26krqguuyZHcnIMwsI6eW3V8PEFqpDSosQmHb
imI6rn6TGTFo8lPYPyoHzGJE+nos6KmK6TazKFs09oXCuYjTk1T58uzzb10hfYZLqUEzDAmMwCMY
29xortO+U1EtXMFVjod3oPx0GFVTMCVNtymYTAe8FciOKVnBFHKwv2HhEvVd7LkBR6QXEoetjuIE
uh8jXZjNeXPPcT6YVPNrQrugOR2KWF5xCgmFRrWDtgLn2NEh8Nabfh48Jfgg/d3R/RRYdbSMvRqd
R/XHhmNjIKeQd3yeCLhaGmsbCckcvYhRdRE1gED6VqR3W+Qb6dFZZXosbly4XBsHXKjSdgoMOfYN
1zxqw03rRBRaeDrexagI9wjXVqKDrsqbUkJzCiSp6coWYSCsiw+1tf+K8pOab2FyKcvHVIn2uDzA
Ib/LUGNNOqeEOVKO0GO8lrr6TRXriPOwYgalcV+3DDxraS0ep8PLTJixdqBiraaiHId7MvayQBS1
mmoRbqgVbmaF/lmYBBnmQzinCs/AybjPaBAJ9taEBwpkvsRyGzv0+KVQDmkJIqBmbU9u+5u1H3yc
CLldp6QNVJThPZr+2t2l1+HZi3IuaE7UjwInTIj/ohbHaQj1rD9WiL+TJ5Mo8XKhz6xH6SerfAni
UJA5R2p56nGWAIeDbLx0k3UKObaZmPHlYbrZKkbnjootyY1mjCpzTmRXlNOydc8nJkKl45kYaDC4
AmESr7uPHkvS8onRSg4RSUdhUO5QvqxGdLZ6AgM1xz2YMEwJlVZXPxadoj8ZcVSoEdg1jFxgDPfA
OenOpqp2Cvld7dDURw0h3tgkKQbwjPFqJc56AephVQkFwQZiO5FC2S7jBmg5xRRz8owKLqgN7c3m
PQQX4TyYCtvC1RjrrlW+53hRakQX6/Ue0qxj0KlIN2rmA49y7jflD29ytibPphNPOTIFrG62mS8L
4JbAH+mQKQijl9lfrAGYPyW7HCMr6h5tLvdt8dExCOPuFne9oD+oJUCqWHvNL3nEu6GB7YJh1yBj
UYkRFGMTSuG+/ld34WPH5HkWpJb0B0Z63F/NBQaewY3Rbo0MV7RCcy2WRI2nZJ7WV60ZdsgHNDby
VC5HvVJOyNh24sMQVb7cG/fS0W9hbh+NhgA6pvFBXdy7Cp9MMVdtfgjRFnY25CbyM40Ue65+DbqB
3aC4dJk/zjS8oq6f52jPPB9nG9jtPAlGYdQmE66mNRxX8aLHYfyCRC5cZsaBPAf8xPm/QcOpGi+d
RV1Nw6fQu8GaEMNES3jSLZwC47QTLh3SL/J1vSz9EhVAgrow4Eqeym1Y3M3i1KGQUpe/ta4/ha9C
2f8iHtjMJP+A34KHkoxHFdbpLn4WAlzgS6a4VUETys2CwjywxXa9Dz19UtT6WnTOudAyzkRIim6E
PKCfMM5MHoGKt691h9uiFr9zox3D6px/paHimanB/JYRcetPGeQHmGE6jv85NE21rV8KOiAbxcI8
34TiYBqxojUugnnPsVcae3Qa5fDgIxCcXk2CLFhdJlFEFapyVMSRBWVsAfGikBhLOmVKYio8/HW5
O6O1xCKC1pMTPm1i3WNW0AqBhYcg3kTqsu5p9xe8Zitq/IEnQdfEQVXUEKhWpRG+NhBklMLwFZ5H
xAy+qrSnbUNsU9VtWQZvkj3A7VA32OBuE1GLRdc2E3xpGcNdX0gruanKnNGPUZDAjh/DuC0siMNY
qaiD7fXaqSmAZcofEKZCty5JerOIdVbCRyO9BTwbBfJvTH0945gbP1D8wLqAOaeXW6MONiZbCfHf
ihYaHw4uH2gMAUQUBJf0AOmOf2JFulb5ywQWm1F1T7N5UgznW6oesXbMINutIM+uM6yHu1LYTrhK
2/MEpnuTylzLQKxcpLHXzuPaAGwG0jMtqi0oXrC12GHWdu4J1qhIMryxSONY2L4jSi/Q14/N1qiM
L3OUXLUszsRLcZ3XC65QEUifWJKJiCRHYMKTatoFJ+psX2ClHiZMykqncX8hBbvi9WIb8yPh08M9
WTuTazTJH8SqxrrXKxjADjNeTVCbRJk6xP1+pk9O84+qUpkCx+T1pNtU+VbEUFNOBDIBhqEm4d9K
6c5TFR7U5jMrUIwtXOTY2dTNnfpQLKzqmacVbXZ6NDhIcT/D2F5APHM7ndLmw3a6dRA/GDPYcf3W
44g1wqMNDHxhEPbp1P9Lew0RfVvlfsD8B0MEmGEGEl+dJRvByTshz6IdyHSkhKHlo/nwetu6RCEh
CFqzn9UJrY3EiveGRFkPTI+lUUcqD+0KS+j8RWUQCykA0h1dKQ8tpkcPcJrPrpReeAPz3q12I8XN
hzSrN91SXtMUnreqYwyqa8pukMjcVEEUB2WnG4Q8A9OhivozNtR3WfDWGI4fl866Wmysl7PHmGDv
Ab+23jopoo/MwJNwYNa7I56D/hisDh6Os7P4gBOqDDWv9g7ks/gL1gOK2Qb7GGkzfiXWbYQrVRrV
zVDQ+gTlgouLAnHEWTWTF9ePUD1ZOC4toexb0kGN/9bpiz5dhTElu8iOddhlvxH4bRdiYwXdZZJf
1VPWXBPIYP8+oHUKExEf7vc6YTER+rx1poXALybXSo65jgb21uza8aRDKsEDxDOm0U9aETc5H3MO
ggwv7Y7mQO7MI4XeMVKGbxzSR069hthhwYkiIkXCKSDRamJwxw/o0qd+TClB1oVVvFmSuqNrpR3Q
2sOAr4A8Jse5Cxm3twdM680FGwECruplo85M4Rr7QxwE1qegFxo9wqcAXx9uKQgI3c4mUIDD3Rph
vvOBOblrDdUjEhay89eQ7UuZ/B7pZP8r9l9aGzMeEjBjilH0xmMppt5jlWxlSFYgIn2YeUv/gdUS
yydBZFriFsBQTGtNmNFIfLL2hSkN+QgMvKxTgOXG0O6UKEMyo/evhukHukH/emhall/FZcpERVsQ
nbdehOZDMHK7hp47j3MuTRZs1B/6VrsycxVjyDK6SLjaV2eDrEiAXhz0zZ8G8DW83xvOIMfezCYp
OVaz7eH2q52AH7pzyIlV1ea37Rz7mzNqsCyAiCJwv7zAA1QmvGQ1sHUF8TWBy1LTcnSZ7GXhWZ4z
zAP7S8L/8dNnweidtC0fqNguo/Rnha2aht0AeRi532BOvkzHFoV/l+DEayW/nYW2q20/ALvQhLHk
KAb1NsL8F69AUW8O22kk/wQnYrVvy610jml7hdGCyJ3NButTYk7VzeohVIE59dnF1fHZooKxYKxE
7e8ERKF7A+1MU/ioH3GJITuCIUyqeb0K8dYmu+EWZtqrWZX7ir6pZL00EkN2BjFT+haUspswf8Sj
6yDYdaKIXvrgGis/hsbEN0IhKv0oxufo/EaIRAq4C7b6DgSMGMyRX3UrJUzH/wHIL6ezBNcXANZC
qODKr5ofgoPir7k2NsWF1T8d5NaHOnUsCG7CbARZ22p6y306whm6MdeV9Sar7xbaoVWD0ToZ6yT5
EOTMIoGaiacqhqkbKlww2Q7BSE986MITrj0NkhLg76a2L2m4QWbKiatjmxq9Ze+6q0A1vFmZGHXg
xYltMdZp8B41miDEsltMEVTsaU+wnXhBwV7ooSHotjtmsS36nNHdOFuYxj4SifLLmtkFND37AbD7
kW7tS70f87XmW5sWk4hxpb9AH+aaUpgshn70Gvcudb7EkDz2+LIk34vf6Iw2gFBljWYJxO0GcBdv
cpLftk0J8kEjjQ8HI5FVnrisp+AysDcAFKxtiMULnRmWHa75Bi+MPAguiLo+JMIB9VmZe7XFwBmY
GxE2WQsQzLeN9qLZK5k8SsNtTxwhzpXpYAxgKWOw5S/qUyYVyy+jLaZQuo5uYZO+vhIGpXoKKUyk
wan1hfBOCZ02PLGtKVHMkB7ygTeatrjMAwkQgiH4qbFnvthdGN3w01o0rBcTF6LpTdsx2nZRjlSv
4yfDnuilOE5PwhKkwuv+FBpd+GrAiRu1wKqsjtyoEegUslCMiv1wy2XMkC5c2xBGcR3fyzSle76E
K+RYXnNiIXWMcpCJ4l8lnLDQQhZnMjfZWjYXArUeTAm+BN/J+qXHsvxef7A4aYBbd/xgZdXa+3TT
axfJkO5G37U7EhinrdTs1mAAXRyD7lnUW3xByEPDmx6jAvzJFkYS2xrZfgttZs2L4jMbh505MNla
8ZAc0Khgh8UqEF6wHw1yWtYBBxVC4A/tkD1zn5ncKEEiX43bpiUvLb3raD8PJjre40ib6rUKMQ4u
c4v0N9gmTyp67slMWROszp387HD5vhif6Fi4sT6SbxR0p+ydGRAvUO3BGZkHY9NEz7uusPKBLfZB
u5Xbu7Y5ORLyypWmeki+828uufydvKUQDhhfbTYacRTIFVA+fPMiBhFqM74yQtq0JxTSCkOyAnft
bTQ8mgPrIB52Ru8RrYyGcNDBCuEfeZb1Js0koK+qdj0KifPOHrG5JAGy/5MTtGatcWVjcYS7qXFF
F+8tb2ia+Hb8u/grzF7ileNpBxowGfkwlCzEfisNg7wVd9PC4bAmVe2BSRYBIowPmAb8v1I6kti+
UKg2sVefOv2LfRkkW5xKhmJHQBDlfE6rQVI4fAsM07zA2lTfjXYJCg8KibFRy7f+jwTTotkZis/J
jSMTJ+BBMlxcCnogU5/usPomShm+cg95iKC3eJddsneOpeRdjQ8UwFl2VYADT7z3JcJS9S0Jn6xt
loMkHbhV/9LHG4GfzR6iaUpJyodKcYli34ZXElLr5MD+n+I9z0qfXpOzpfhR3XNgzRNXjmsaL2F6
1jvIfBgiY+e4TYYzgazlp3PmiXcHLX4zu2etvi/9o3duuXbDkagO3Q6nX+Th5xo25PQCAk8BaHy2
KuGEhGqxel+oKPl3S4rHedRuBXRN4gxYP/0frCBqxS0JZNsA9Tk4oL+wrPmqaW1poAr52shXY1MV
Z75prMPT5eR6KaYL33jmbGLZyNotHN+X5taWb/LwKlmvIfliuOz096F4GXwuHZDO0rpP8XuvPBLl
jZFlWp3Am3/xpekl/APuFuQyVEJuv2Dgsulwu1TfID/JdAwWYrg4fTDPxEKnQbVLyB93NHoY0jFx
MYPbtRl1fPzemL6Y2a2DLg3eYV7xLGkZ8c6r/hjguJ/sK9UH+MO5jZ7VV/+0x4HLzJ85LTf5Kb8N
JJJyZO8bCWLku9m/xdNHPX2U1SccDKKqdLeI3+a/QJ8Fk7fIm0r25hVWDI8trE4Dr57jh97OaA80
jMOq8oCcSeupf7RDGfl26TGhNmmvebcoI+fveGup+75zUeFOnECEjWJuemBLYsjwN9wlLb6VxGft
tUN8ItrBV5iBg44+9jdOhKLYPu0/yAAc6SUILtUX6SiMU7zmmx3NgskgV5ERCr3G9DsYBbVLTtl8
ydfQhctw36mE4bhqsbZ0hAnbONkGWCjtuRdxXmi2kexSsI6pm70O5GBam2YH4y0WlLvvIl/cRYhO
QPrfS4l7NL8Y2mfW/5Bhwm/oEDOVLwYiZCS5+OsNP1gT2ekWhy25pHdaSd85V+1e/EzIFzj8bXHs
1pPNONJawIH1xydDD/mV+o6wOUbf3POgSc+wX0Oc5pIymIN5XPx5ucreOxBl/J/DnVl44YnnOLt/
QkZPrwO37zX/6Jv98Fug6uGmwuSnWZfBjkFo6EuASbtxO7116LN/7Deu7E46MgIvRrfFr5U8PE/x
Rwttk9t7A5YMmBcKhdcaLcmTy609BY/K43TjrouRZO6pOOKdcUBOzDEZE/J1qHAOVlDhEuHhlZMf
F1/qc+peinfEgNweIMNpLrSJN/kp0wwHjDj3tA0xGgJ72z9rCXbjs9mN9Wc+7KoO197ryGRfoq6B
vs80cPWmXeuRgdkPx+hA1nnp4f0lfUH4hXif6HuqFMIDnxxweMvnipseW5cNjuF/rGBRvgdnyN6n
eYcOEqed7AvZCTxosFMcFE/Yad7INXfgzL61hbfIDFSIL1rrb1tuJHwTmaSnCdXZpkfPsyPf96zR
Imv9z6J88cQAcC8clwga5rNh4vhMJgT0/7MN5uYbsp8SnC0dm1/zT2/Bq2RGoLiM4azVJLjAR7Yl
Hr/cyXBV0y3HY2ZsJ5Iw0eN998kL8+2s3MnTljdt4n1Op4En/c/Uv0DaDgyMbXaY8jJgJmMUX2oE
eRcqzOxXgaode1wvfFDkiEFu/axP0KoDtz8NsZt8wHkvntZl5M+96r5FoU33inSRFCUZMt2OC0gt
cy7lS01yFnxqhP87Gb/U2U/Yg6AO38XfZm9dGuxn0FJwpffn4kRY0jncYcTZXhGzO9PDwLsRZkJ6
yPQ9W0IK1kawJo0C1D3ELG28ItDpasgCkCfXSnvAsY2bE5v+csfACpYSXi2wYfVLt0sCNxeOyS4u
AVQhzBqo078Dm6I242FJu5mSDesU6nFE5s66hSdBbPd8nN75G8C2ml96E2l5G5x8pRuPtvpX4arP
VOGyY1LsW73Hss7LY1zd021O4EbgLgc++zzc5ad5vPJchdFaykeIkxv6OpcPMNoZ6bo9hT/cfsVF
RfLEplXd4Fd+th7lXaP6UMHsvxA9MuOSUnX7RJfLWxn5P1KXY9SvMbvfEQM6UPGEHERWg+MaOrRV
vaddYkLEaC66gkR29ZncdUrCdXQO/u6Vg9Xyh9/wFvTYPB7SUvgr8+eAEVFA1tC6eFc2TYPLFOq4
9cQ3Qm2ywLh15XZvPV7lXbmJv/qN5D1plACQyCyaL4QzIZbTSJ0QgoCjOnvcYl3J9arAGT5JnEm0
d429w+WgV30DOdsKbxL7A2YNk/mS65QLkMQI3g6ilWHH44dmlFQ7i9mPCxh51NTX6VkzHsZtR8Lu
/Bh+l/GlU7z8N3uC7VKxbe3kbJb35WDslt2CA8GqeFc39lb5iKJN9rd4xj7bn5auX+dH1kN+7CnR
Nlhj/KWFD2hImdJzVkFI9iy8iJDAbEG0w51F9KlxaL47mIG4nGgXtSO8aU39Y2k7OsGVtQab74ID
51H+UbyHfrWfAh9HFIapJnfWhtNlBVhnHHKbMesmZpr2E3aXvCRWjOL5mc8f1fDgF+CKjD/7+JFZ
VwopHENS7d1QaMpcvd8Dqa0oyvP4oO5juhPkgdiSsRALX31a1+6rxtjU1Rmpks5Okqy5gTSJncRu
kQ9asAv3hrwpSFRRRJcRlx7nOkgNui1uAPvYF/cCT83igQFqQ7vLxQsjHxuYwfJGvuc7nKLA+hrG
o/ZZyW/gYEgsghjXwYdc3IOdFOHjeFApSt5nhhuIoutXVEi49qUnA+MoahQEbigaT+pwrb7b+DHG
D4eyaCl97mQ9/Z6LryV8RhUyz7OcflcWvOUvygA2Gh9E0uJk9DVq7134rHaMprPhwTILEe/u+6cJ
cFesAY8LfiCLlmTfl3ArtS8zwj7tQstgcOi8duW7pW0HEyob3RIMNhrEtWp91X+sBOHCpoDMd6Qx
67O11hwrsuWrkwQ/hDovgHrhZi3C340dXKwtjQa+sFHqU72K5f+oTk5xpOczl9XSIZn0B44GXCi9
TuUQbT6xG2qgcqVxjsVq/xFIFp1kD+VaOXTLH/xVBKfThOBIfTV1Z2CzHrkxEUIWnGbphZlQAYgu
BtT2HnK6AHf5S9DFEU5ihMmMNkKbJSlXUNeWkaokvwmUBLfFfNo2m2OT+uWMWqWCrPAJHw2PdtGQ
YqPR4KaHHBxtjTPGXl4D3WdbkMiZMoNfgS6gfOnpw4VsjohphLPFI6U5Qb4jDBAGO/FRvf4TlAMh
IhUSgITECED8564Du4RcIEIFHzvOGqAXp/MIHagq+mKqHK7MYiNcbLE/nen/daiTwgoLaLaPNo3G
XxjSXdPHN2A7IUeDTMx7Y1DHz8LkRJMtWC/gFwPbI/O5gote30uoERQKN/JGxU/nUuy2MkpWZhFG
Rzob0BemetSFUJ7U/0MNwa9wWoEX/Fah2sGw3lY/l+R56UzqvwdgMu+oQfscP6T+rMTPnPl6wc3g
4NzEi7Wklz/t8D6AhAhyKoOlK7j4FNwpktBLrkIL9RBIhHZiwLZgyQpwZvNde86/AdzCsco103Gr
eu0z7gYZSwkhQ+tGy1VCcBH1yifQmNck5ToUyryg3lYdlg05Cx/9Ro3bjzxMuFkDbQhgpDV+YuuE
SGco4VfbCsRZJPeRve0okzWEMzxPDXxsQlRCNxjhgiK07J/i4fOYnPEOZ2HE5DPo46PQfxFC5yrT
ERxHdYX9TRXUu9ix9gJsh3emsnfk1rlniUhu0fzWFBMkzF7BA4USqrz0eEEI32AZrEokDzJqRvIu
JtumfVQORcyabDGdnTDMtH+FMJmyXkfLbFBb0yw4dykkIInqhMeNhHFEpvLDpBTAEMgRHZguXaqc
KV74aREEaQafgym/LA2E+wyfFUALOQMeJMKAvlDHubVwGHny9stGfOvqYJTnf79l7ws+XKvY9hpU
ZjgTJfRaw88712aMJHowotQyiEiasc9gLOuaJ8KiEA6ybGKJ6dZl5GM1+6tdneL8C9VpyCjJsq4R
i49PWVAHoQhUIOoC/+YpzMBWrGke/CKfoKcAoObpvUyM7ZwYj4AohcXKGbyxeSbOXu3nHzrHR82z
EEwCJA94J4rl1dftDukDgjI+DVdoiomttMBY4GAKsZ0Kh2b4xfhFMFt7OPlVPZ4Fc68l/5S/hUB/
K3I2BSYlqO3QxEm3stt410yHkN1QwqfGBgn5IRJbuaH2cfx61Pewpzad8zsUt7ijftRerdL+E6v1
LYQTVakD9Rg3fmz6SRB5CotGQjmhZPKVi0Y3J3D1xfIXuzhpau/GUugBKicMbSf4YEAP58HqXyss
YgQTVJ1pIWvpTwQOV4QqQwyoNJHZv2oIZHV2NJkOZwjOPAhgOPHuRKBp0pi7CNMh3g7u9LUK0lZX
R0ESrOkISty7ceqQ414olbd6cJe06MMit6sa4F/Ae7N7UoxlE15bL6Ey1xFPHuRhIISZzJiU0rdK
YmZYYf2xNMnXyBR+Neq4rcDWHGcxEYZv1Hc5s8vsbnb1Sxs376E1vNv6cgjhII1SftBz6yOMjnyA
RFrEwteKBdL6wL7g5rwdbmainf6ZcsiJscYyS1hRCiJB02hbYZDEPVQEv0MyEnoC6FY0l5idpgmM
N4ccZMtbrVs8pzsEnUQtMOGgbFPuY59W8DLfEKZg4I6lEcM3iEsifFgwIGw8yQ2MlvCL9/Af4ZIz
3Qy5blT0L0s3YZCDGBWymjxcx3A5q0uFfq+Bpd1HflMpX6YqiN1EIlBVW58mzEn93/0zYfObYqWW
5QpouH6xeu6Cahw2M/BdNQRXpyB8NeQQh3+XJARSJujsbYHIlppChKzOsUwlDtnFKcOLCpsi45rF
FUvD/W5GVxNBnB5MGyzCXguvF5lU3kW+JlFzCXDSZCFyXAvWPF+BWrjntjXZzcJNQEHGgw1O3lnY
11Wu9FSDZ2pyhLVEK4v7uMK3u5xx1ilZbsU1JiJGfBwVHqqtWnspJi0BZ3GA2TdbPqRdS40Syit8
54lO4R5z22DEGG+aKX8VOqR/lqtytUYBD4WjP+qSdlrKtcrFnkGAEjyJ0Jr3kL6NiFAp/kRQY+0c
Wdk+WpSFqoIxs0xVyO7t4mIXEbUm+CMIh/z4UpRfCEUrKMrtVix5ISdIqRdkQwFowBaEY/6frt1M
fnLD+mr4/3zCwECnFkzfNFZXZ2JiyAm+sZTpN4ynZ8/fA+abSMUQnLJBgbHKY2hMhj9ydsjy2i3q
8GeEsdJI6kUsrRz1SmZi5eW0WwJ8qhhPlIxr992YOTAOaMF2Pf28DSVFgvIKGRWqpYwMhBMy4kmI
lQPD8RIP2k7DsFSBqSzYacKFZJl/4v4zN98LZnmixBEW60PHiYFjBc2Smqto5DW/yEEu8mtSWWAM
+mtBToIMJi4cPxCv2Umx+8dds68Gtk2CbcZsPOguA9w28We0ydnCQZ1yEAQMaKHAIMESHyALqEJd
pqmaB11Sqis3BMKIJpILky9BLsZhacam0ZO5Jp09hJ2OcA3hqDDUP2NEacYms0ucxySw6mznmMFR
x31CrWMQcAjc01V2NOapcH51D20+f02cTfAtxDEniD7LXVgKqeDBhN9S8FH7UK1JGiiGysDEcEOj
OKghiWnXYAJNmO495UZmeoKGJMw6R8hHwn/IoLGzOd3RzLID8fBKJeHUDJnjxa6ZyCb3VO3QJSv7
1BlU4IgFUow0rXsZfjiMv1ll5jylZw4YOiIruxMdCQwDB6PXvxUNE0zjpR6x99PeR5CKKrbdUr+H
xCcpNZRFhsdku+2V+TMy7TdkXLBya5yBcVlqu0Xb5Dk6pLi8DYsrj/qPIgXACUDYQ+61lrPS+/m0
YFIGwZgqN2SRejhJYJGOlCeO1+BoVD9yTC4gT7wHHw2J3pGC4EuquD8Ck3AvUrVJMH9xZvmqsoyq
pLqlCjTWWb2qNHNjfY+AJWNxlEcbOXlGWnPI4QtPJFRk2cNgAef9r54rJNJUQEHKq46vPDhz3huf
NZbyFLAtGgohbCENCYYLTkvqUQS325lpo8BsvJxjJkahH6UTHFEHyKZyjeVo8JQQwuAKsm6oTGvW
HE5urlkwFYUOFuak0MFtj/6o3SfUBLykcuzXkfESzMM4iZraltvj2HJe5CO+kmHkmV3+2rVwuiNc
yQXQq2PuaEF+bZbfiatpgNFljSFypepF1CtanO5MLuh+vkaCyMakEIWJuGhwkU9t0t0pr8OM8S8n
cc4ct+rSvxITiaXB6gMNMNYru8oYjxbeL5klv0z43S0tKGcLPoXFS2Hgs6IFREp8D1PyynYJ4b+3
ygthL/QMP0p7HzSEeUu/JwEC2FwbOxqVdgOBjmMVi1KRZKfUhkcq+38snddSJMkVhp+oIsqbW2hv
gAYa0zcVzAxkee+fXt9BeyMptCx0V2Ue+5sbRyHYDABDnGx8qrwGWU5s18NwOZjhq22QiFCu2qZl
AI4JkKlVH+yRSUc5kjxbqNY5xPJ/FVNs0Ge3HJFnCLX9k+hIOXMJW5zPnp+BQPb6EZc1k4IPDQkh
Q+KgjkiH116p8wo2Cw0TUnluIHJuSDb8KyP/OMc/c2HSH6X7aMQ1MurYSLcvjKdjvUBSFn13UWlG
dolGQkCLVcIzg41jJKjyU2QHHsY0YPYS6tsu7R/p7KTpylI46zReE7gzaYCSOjsnX+2QPFfGRa/n
ExI5YsUJWeFeYkf1TSPjJmQxMsME01o7luVnZc1wGOKN0OAMg7KRSj7QCAGpvWtyeu7yIdGdtXoN
jeSsXKIr0MoQsEOAymnsjn9FvrjXv6axO9mDg9GODxlSRM26ydjBUwC0DynSKquj5n2gv/dp2c2L
2Cd6zb9k/sqTQlHfRFtkxGGbsxCGNfk0jtr7zOdMdPBhlyT+Fyv36RdNSJ6yPf1Ue+qnEeEPFVxm
DRKX72n//Nk7+/nwnLfu0e56DKGLrRPAqg2OjtWjL4EKxdgCVkkYx/r6Th8U2znKo2DaGdAMRR7X
Qy8ohjZjq+lPXrXPiAwdq85/SmWUzsa+x4LFnMBdWoi/5Hb7kpopciJoow3qmLjvTRz/LZG8nlhT
KACtBtQNbJ/Zd6N3nmoaBL7xa0pAZi1m9ghCS9RShgcPxhb8rRFEl49rVYRWeJHuJeXnVGltxfYh
pQaqpBRNHfcxokSgNmMj4GyQA5zXofNY63+DDqKnCbyMuWvUVg89ljBpPl79Xn+MSCxidu5P2rsa
DiY8URGHEJaKMeYfGVJ5NRwTVnRx7D7ApTsB5D9YwwTo3r7DpDk6OnDSQVpM9/I4BbuZE381CIUh
NmnAdhac82Zkyqg7lvpJ0lSWzLs8+yhSUBxqtlnSYDEBm6dm6yJ6tRqALPo8xDWrpXrC/Y6CsLvE
poNo9W0ZnS/YWVJtPqT9AAyOZREPwervRLQ+CdZ54O1yq/jQk+6og9e707sHZ5ByNTgOffgQQfES
6Z4KHY08NbgLFBsxaPFksyAYO9gCn0iZ19eQ3YKfniStm9emDxH3Ys3gTqs6T/4Np7RZ3rTqu63D
o5EH9z7wCJCRRx11aq1ND9I3Z2w6usTB8UvbKRhTS2z/qtok+osKoVtTM0lVrlOqDllw8GB+tPRz
A3UYZq4HOr0eGaZpU9aIEeVgwVO4+VQ9Rquf54k6kC7ChHth5PHF4skqA3pjYB/9hdzI5thx9bcu
10FDMtmrFtyK2PEGrIrKHC6Ou+ojIPKEHSt79EwDmgcqvljITB3rL2TP0pEMgcRPAnoMcLv+Ws+f
Kin/pFgcLMi6DggQmXq1adRbbeIlLU1vzpBx1NEVDNZiVm/Q+tCjj2hA5XaytwZEjKqB5LE8OqHz
t8W4J54P09EHURVG7afTuP8yZqUdV0MjNue28ywTLJfNNQjIDoVLKdZ+46nM49+probW+1MBkiTt
lZxz+VdzKbr/MtjyvIJ3xtBcDSK6e6yW5WgQ9xugANRKPavjpQcEBnojD7Cd3RusQBFnf9aKZdUn
07M56JsykrpfsblQ87sHS2+CZbaeZ32DeNlmrDv+T7HKg39Zj8Q3kzKOHj0wgL6iXLEZWrVrs5AM
hMunA4WZDHnyC0RAzMV86ME+sV3RhHQu380DmZlylTsoKgLNhuYUlfkNeBT0NMK13jJmF6GOshyv
ggXXzHnNOMuDNulGaITkq4gQL8MEZiJgZyf9koq9LL6R/Mxe6klJtQ7lq8CsxElCfl02OBfRmvZA
H3jQ7G99mqIC9F1ClRNJdfB33OlboIKXFiUVh+RQeuZTaDIAY4gvs4WFifArQwrwq0iBbdPXHIBU
b52oh/Xn0DK2I8CfyLPQJ29/1X2HsmDPZz5KyDKXZStKvogGjXWz7vmTBrvaenqbDA5T5aw69VPw
oWcjw5eK4jjv3aeyQxDZhxU+pd+Zc+kWhF2qKnpIF4xwLLVi/S0lNuYUqzR7tuzwNNT9s4s+cZnT
LSzG0WLJkDrY5lbLa655lGXssst4j13reqqH1a9QLuWNaBB1ASilmuF30T53mQ2J7qMfiotZsK4I
B0ZpxtyeHcs65VlyQWaOfX3OuKbChmLMqh1QfPTx0jY64npqzdWTCAnnVbyPfXBPDLFiK9l4KPZM
IVrbttW9GEiVrlwS96jmlzahZxumQ+v/GQtocphXIgt8ZxbNYTJFzvh9KgwyWLkauxYNqz8O697M
Lf7mTnBXeva6nzju7aZtqYz66lnnocj8cHKbfelVW09j00JMSpCCiDv9GqMuWCm2b8VP34I7R+UD
kHnTtsD0vTuTbSls4aMN0k0D2i06U04BpMjYFl2yTlCFT7oK5ZAhWIn3FXmLyjWi3apYkeRtd1Kz
CTcx3njwGKHVi8GWjAcN+5sJeg/Zt9cPuVGdFr5sF7LwNH+iHDVk967RGY7/aG37qKgrp4SBvL8r
R0ac2fQ19cGmqUuw2JMN4P06wxFLnGRD6mK06edsvJlWtHPf79y0PhUUyFUT3DpQY1axHgOKcBsl
v/JmDdkBnTEMYxiV8cFE/GAw2DFlyNT0zdO4dCeYJFvHxybOBd6zMnBfcF33oar6me12evF79eGG
jPXg7acEDKdDQYbaUy3pa2Bo0UpDLqBRqzrC8wuJj9FKn0JmL1EZrKPZOFfoQRvePwcHGaEc+z0L
gOQ4F9ZLjjiKV3WwFPojNL9jZQafkYwPYFkr0AxmQtOZP2eR8+ONiCAZ5oNMCITGEOsA1qNrFEXn
uaIYAPMqcgsxXisIBe/1uf8Cz7wJohktFwPN1XHnVjZC/dFaXsUylI9YHj1p4Du85tAEnP3sEPB+
s77N0WJ47FlQgsLNWXcunFxKn+VKXx+zAR2QtWua9iOS5SUoW2UD9CTqOGF4583vXYbv0pA9Lwz5
6gNmZKI93vTItKGfLr0cLZQQImBUHNIRjobHxWQeIC1eQTI36V1DyHiBOZyyJXrHgXAzOVBVrgsS
QpljnycnObtz8mcJ0XNm0uc6XHfd3YqtroihLj1dEYO6SXuTX14wqBfQcDEGKxemUDT459puhO8K
QI/NQYstCqNrfiSrtbWHCCsku5QcxwNoEAe1upUW6Kd58g7gJk3N/OsE2VdUu8c06f6MBOeYTbe5
XLMaMRSzXolF1ox+TVChoQ9RYGTfyBRP8nWagpMUteFNW6BG4L4YDlApMsNUhe+OpXbguB/RkHux
8vvQdM/NBP/O5wAVKDmiGRKgPzsVDuCM8tHsEQLDcATb58h6ImJ2RBdf1a9xpR2yGPUNxuYa8Lgh
QvKhP8iVq4DXtFG4Kc9YR/FoxJPNbgE5OdmaXrBBviyEc2Bm4SaiXuz480xrGfxY7xAv76aPGHg0
sYDOaDKvE8k8hHYd0xwldHqlgaFj+hZ340scGXjHMZHmGGTtJYTa2oKALHLYOkuFtrawqEHxmbBB
IIQJBJmQgRILUyNOrFxadmUtRYnmhjt2UFnrHZe8AdSNSu/VAkoPjbKNjH08Mphq4YMjP1OcEfeV
dedyGGs2mb694dQyzneYPgmCOAZx7tD7cluEKL51oOWM+m2ohieIEDq+7O1VwpN8rqCMPqFkAv5s
K1pgdiH2YWab7GLgqi2y5nkblIaCun8Qm7vOFDMlhnhfnWJFxCFFTokhEcCE0NyhEHLTPP2N0Cgl
VDLNJ/hDnAfwoP5HE2j3QidnA1fHeAHYF6D97EsMvRLNexX1wvfzB+Pkt85umgBAJ+h7VgojB+3Q
pDdUdx9tLTjrRfRsSZeMvCNcX9cfIDf07LaXlVn/M3OcYbqDwoPZyT7NiIgwG/dRW6/QmNpVY4Lg
3g/MdnHTXpI/1AUe2Ar0c5Chw7VkW4xs2Sq0W8mTIvsy3xhEAvCdHtgjIMRUBScIVbCxSBOYJjDF
+32WBRsw88zriie6MepFOoXi0OK7KLVzM8tkn+EQgvTg98NR0i50NUhfYOzt8A0dK6aKsnGVOaDX
QBohjJBwV8ESMjXy1o8xpTmqKweTspsg20/lk8uWkhFuU+qvcpg4GiYtjsw8vNxh7zKfOuebuceA
/LPcf7i1iemtbOWCrcFgGPlT2BIdDKnZBEPrAcbmKPeQFhs8ktsEFYdcO0UznfcD7GlZjNzBpwDs
hY59Oj4U3hfmv0v8x5ymU0J1lDNALRiTGeZmApYrUy0XQyFgMku6ugy2/WjUkNPEM5av2CMfjDre
OFzZJKbVj8hZC6+DJ8thE2w8cYt0yz9Fj0iWqXJ+RtZuE/thmVgppH6+BgTVY/tB9kiRi/BMBKy/
uEw9dmMfDtrIrIx/H7yCKEcBwK9F3ndtm2dRdo36S8c2v4TiYS0cTvQ7y3NcHnxoMhkWyjFhvIcU
AQpJoie/K2u3cstCKCASEyAuxIM4hcqSWPlskcyrMMMmFCbK9sZbRZaAVdjK8vH3IPijAsbSumbm
M+A4aD9V1bs5vtoME5j+eZPYglEOs0LLw+yzhC/YYY8gtl9UNa7xzRjvrg//umid85OoDkSOv/HQ
2b03Fu3ZH15NgOiUDrug/6nM/FUHoSkHTbbrDaxGG7azw26iG3/S+ZNHzVGGeSjf02gvfD/JXw10
ex1RQqa06Jo6cbyVXrnuvuQVJclXIwBsJtPJAuMjD86sbX2r3dBdbxH84DbTo/8OY7zmLQbCKPsG
fpca+Qz/p7DYEXKK5jmYpkPXW8B+fkJvgL0uFSpo4bvpyYueyi+kqEYhpWPVTn81l9YWjrfUL8Iz
SnL1yNOW3UnSljvRKedxO/0/FUY0okDV2XTWADi5uKrctv41w5Pa+qbj4ueWOn9IHpEo8dIfdu8g
D92m3ggnGOQOwVi3tloxQyg+NGBWGTGzsc+pUfrIXEkiZwxM0UmfK0vX31vNg2MWxlvkb1Q0KMtw
lum7ZbsPUsC6qY+3NWqL8ZXw7XbOHTTN6ljmDV6oQrNOTMijkK7GC78j9kL0e/G2EyzCDA4OF1ri
RjODn7A+4AoReWRHLw8RpwRJogMy2W39XaPPJ0UguQalE1IWX8EO0Ile1ekbDC8W/VOyCekvlqvk
CpFa1bRrUkKm4HAolhECegBU4KG0H6E6J8KnrUvvi6P5XXwTJZcBdnp1DdjLUUHI7kOOhGZD8WFF
NbFPJItvgsB8FB5OkFBpgY5P4+qQhz9YeHaAqbLXhL2TLFQYI1ArGUyMGJUEPywGGPsBK+FWoSZ3
9MfmOLaJtMLiYsBcYGOj1jeMT8bw81vRQQRC+klxgQHocmInzBPZkXPW+F0IO43WGQSEiO/loO/b
VaqvrnAnYfHM1gng7AIHCUFLHkY5H3j403ANsvR+UgWUepI7kxd+P/ADCMBcRe4vn0VjsBYikzkd
AAcKZS1PGZ7A5ecD8HLK/Id3I3GeT5IgXwlIgyZ1ZJRnadgzMH5YviPzEivCOpLvLJuhZorM5K+i
F4UUmAGWssE3+q2tfXoQhXqRO+ZTMxJF5ThmBcO5lDnYgFNpAZ2scy+NcY5x/5BgUsg6KF40FqI0
agA07OyGkoqsGOqz4AhK9CzEV0NYj5DFF5yLyDjeAwc4jG88Lxv84qBBgvFC1v8sTLC6hFUFewvj
33bdkSTTuFzLtyRW84y4JGyw2twA1rqVMhigH/A/6MWcQll5mWgRQEZ6M0Bs8vQ0Udsh3I0XJDl4
Sjw7bTjUWz99iKtLBayPNyLvIAfe/0FUjMk9ls5i4w1cgguFkR/jxuT1l11O0ANwNJq2CMUg/Wsy
+SbhgoYVfI38I0kKVGnMu/k7JSHBPBCnV4vPuwBxma9BtxjxuDJGpjRAtxjb2zS/A1FY02Q0+DiG
PqhSIC4p2gAt8kbbuHox8wdJB7MH8f+gM7Wj4szprRj7MO0j1lCdUQ1wkZ1R/jO1L/wPf7oF7HKZ
1Un/x9cXEAyNJ4ihPl9PxRdlFnfYpmCQvW/KvI3/h3S+oOCQM8TmH4o4Lmv4HtAzHGnBMNF7ip04
8tc8c11ns1dw+79FwozFqoF7psHgjI/F4+t+FSha/2SBzSyQENVpADPcARn19dPnqNy9p+PNw8DR
ZFQWcyble5o9xIjOeh6YJ9SQWvAd1NFvB/+nHgGXjMLtt+RkLjIxoqOK13I+hXwvCB7eGbpk1KFS
XBIpZDur/D0/Ly6gcgeAwKT514ivUzRyrRX7PDyNigF58ORg40AsExv++27m+dECBxNNAOBa21tr
QB4DiZoVq5JBIfjEqwfuBHCKlyBwtl9wC2o447fGplpK+tyfuRnygRkBoZMqAb0I6d0jhGjxDIkf
OLvUWp66dcxcKcj8+oGaGy49fzzhhVYFY18AF8GwSWxcgrof7g7bANl5znBZlPkEMI4rWac30TkC
FWdgCUrmKUvWMmCP3A4nPbPFT+2L2aqWvfhwrUUVa9af9OJTDw8FBxcBDmgDgEb4UnwB0z9XNVqw
+VemBBrG6fWKM3epsBnQg/oAK6EAH/hJx3xpPqJ7J983BgA3+vFefGlhm/I1fdJUje89hZlMaAfQ
qumFXCZXEKnRCPQd2692PW/g1eDqNX+brJikWFw6/x6YQ0x1gfqGtnzJhE3etnxED8ucKSdU8AWp
aQJ0VB04VYDGFD9PQKT9EUkSqWeRMD9i/4tFw/esccWtE9FTijWp9fD8grw5e8OL/PseI0uFbI5A
P+YsXxnYdqj4p8VrhrZNmXAi4WtKLTGo6a+nJTu+orx2kn1HbR6E9XtCZCih6VKugE8ahquL1TBp
ucNH0zxI9rYTmMX4bHA0iWPELXRTsYrkU0XLd2ddJTmIlBDwqtm5tEjGBh46ZWB3ufn0AvIJk7zH
+uUWtb8FAMH5v5BKrbjKWDBK6ObGwEvkH1B78ieQoUDISLxSsx8pabmmABRJsvxJBObF0IYAK0GG
ogEqDs214K3wfQVWR3DHQ2OB+WC2V3O6kAAJ6/RZGr1vb9wonpL+It4yvFwCA4g1BM0hugO9YlDn
BSt5RGj/thdULwMoov5ZlObFQYlo41UiIYG+nKGGq4VAvLwJeSPj1mI1kvF+A9Hfarr31HuXxodm
71eME78YUgVVC4V8B3WFJoYSX6ZtOrQcy1AnBHB4BuAEyPtlLJD6i5trFy/oNhpilwHKKhkCGsLE
HVtYJJqzcdAWjoBZCtXeyBmfNd2vYJk1zvdD7mFIfpBtdAXhFJqv+9YgwsGMIEVaBXVQGtBwvLJF
n5u/fbvh3DWxVLyMZnLE3S9OCgzafPT4o82ld3Z6+cbKIOUy02GWCe1LfOALIauRxlSabPM5iRqg
ZF6/WU+Pzi+hhOgCoLJxhDoPoDKsjrzHiM0YAk5b/UcqowbRvUmZaDmXTNYCDp3CgggyHSWdB0up
ndY0ldSHksV8QrMUQS7dhsw6Z8DLQEM1G9IuEkS9Xu0wgNa1Z8NEeyKRYpO4J0jcoQYbWETX0mke
ePucSSf81H94zzS/pD5ea4GFBGpvJkKW+0Y/kSR6FpXcD+AYRC40jyh76Br4ClLps0lWN1be4Hll
VhIBKGAFYTksgvsft17hzZTlewKIy2Cf6EDIJLcjvkNRRp1ARiSLExQbtDi9M2nPM8GWbvkxCgWM
4lgMsz9ur0a2PEpKkhdHmiycaDskv6iXBTM9qT04yrxY2lv+XX4hlT5I7vscYGQv0iI+21Rry81w
mNbMBgbS7jZQ9UY65c4VF2Kpk0J3Q2kjuNhfdw4WJAk9B9dT3NR5CJ0SasQBqCT3TUUIZFf3/D0S
DQFQ13e59jIQfo4zekyEC9RafpGC6F8XyGJzXtiCONZ0X6KRNJxb7kPP2Jzijv6CAOcE1x77Mvne
PmoSDWqwBBcgDYXIQbrfRHbRROFvdZA26EWocXiDEsQdBq+kbc2NzxQVxApcFqV4ZhzhzN9G5T7x
uYNrFL/XzdkicvPqFnD1gIEkDamnPD2R/VBj4WtK9DDqbToeRjWuxEoXulc/cxoQ1+Gj1AZaJLQX
UbGx1JPbJ5+SGoszWBEiEvnod/5uTWAgyKFSk1MD9uG3jxC35Eg5mBoifAqLZVP1iMxir4lqsnmu
82zHocggyFNX9cgylyCTfJCXrPf4MTmX8qMC/F2QagXzwzAXbBlPIsUNRfJ4Yn7VKMg09Tu1nrSx
lLJkpbA/l6l75eulAJ4t84qSLc8w5N/w8JuVE8xgj/mTtMp58gt7lt5algVPlmGxl4VDCDs02XDn
3ao9eh6kdajE4bx3uzepw0JF51PgZUAPvKXEE8MY3pbsDARYzjK7slHEgC3sbhjEeYzocvKHF2QP
Me1MRfPUZD9ldfEAMstdl1aBj0/45tdMMS13hxqbjBQ4gI05SW6Q1FmoG+I1K2ojR3vi+Ff5hWzZ
UNcjYAM7eGLPD3mhlZNB00YaohqUnFwI2KFFHweSOQ6q3VYkQGuGt8Dyhw+66xFwZubmW8oLmpg6
+dvhV+W1v3VUZ0MRc5iL01coGWjXv00N6k+h2HariwScEWRf66+6EfWe/Mw7xocAdagtpqAkvcrJ
kdx4F2ma38ND2wWkk+40vytZEMpMixPO90Xl4S4DncTAkKzOzGYBbmAp6l9W2NGbzdiFR0R2puZ1
HaE2SIAeuHAjKgvSJmt1d0++Kg8cBtO7ailhrz8TGkuyFEPCpH2hQnPDvVwIJDBSCnGwugRKaWbR
ToZX+bdmOy2pkIk0iY2P0UfMLs0z7/W/ukZaPYMGg+PGNAACCmMOyzlb7ZkQLs+V7x6Fn1bV3IGY
x6fTuTAPIgGzng2ZfbcCdZmRezNo0tIe0VQXO1GgYrTM6JZ7qgRqKbAsTjKxmEvPny/Q0vhtN8AY
tjcTUj5Pf8ESKHDAxy6/WvIm2nJTALQFuQwuVpvePCkcYpayDSUu/V/J++P8aDw4Bw1tRk3Rg4F4
gCKb6uDoBbXNx7VcqJ2iwFBc6oChE52SjDzJQSQQhniOM60sSvTKA8wLx5FJCSllWJAyfg7pUBsG
+LZrIa9n7l3kAnvQgAQTqhIiKphdqRM4KjGtc31p4+CeKluWDfwEo0AONGUNWYT8IY1EZVylI6ns
M3KQoA4pg7gA9IMSG6SQQYt3QE76Kv5zREyMn+DJ0A2ToeA8/Be7ARsyIGASRGfrc6IXcyuwxpH5
YFvj8kEZphHX5vaxcdD1Qt6LdUULkP4qML6uR2S12lInwgHhyUvRX7KQAcOD9SzfpWfDxzMQMRwJ
fvKq4GCQs2LrMjWXCHGWmUFTeBN1doOFZU42B0ujsYHsk285vjwmNgZopZfFm0tooL37r7Sa8x2i
KCQPCSmMpO2zh6d7/0MGgr0iVS/aeFSMxE96Xh4JOtKcfC6O1bBXwomYPIFyE8+MnkseJuFaUnt6
rRZcQZhKpJjdUoVW3wgY8+Yx6auL5whCC4AiLj85BZNX6UIQ9bvfVintPZEQNyFhXLvvMyi7wt4j
9CWzItInpQBdFm+Lv26ElHArMM8lwK5izzBlwGjGP1XIy+dnGKZUQ7dq/m5Z1k01DBIoQ5b3AXXj
kOLpnoTI6M2wgAN1SNtqiwWO05XsvD4hGPxClLSn+9y1Vl3P+ipa5zzV4cnV0wcYv0qn3/b8+7Ch
nifpYTPCFwChqWocXYVcZ++6pl9VsfGnQzgL6TDEyDC7qFz0BxABp7Jpt4ptB9fZA3Yj/tqh/qGr
lwTNFBMIDxlxMpFZGd5bJL+KoMREfDMoVN0Rem9ngF6RjTOsv/a8g0ZmGg2uVHuxzQuVd21cGiYP
1vKtAWlN0whkcCnFhjCJbGpZoKYipz/WapPHKBVzD3tG+w3wYYJmYBrHWeRBrWHlBVfdRbxEIzv5
cYPKWc9whWiIG0swO7uQnU/cG6BP/1/EaaD3VEQarE5I9xrl3vWKFeKSOYhFqlL3uweGO3HpRVdz
LJ1NhfEBTFkbxxAkoaR07Drv4mgQxk37lbAUERatCktQlgokpJKDVTHQ6lspclloA5xiwPRIS1wD
bTKTW95jHBgguH6rUMloAXLwnNBXFSthGZVxl65zgGCqxaqpv8YQGOF3AilUg/1dyZwVdD/2rFll
7xHTvAf9QmWP7pgzryMCClzCu1EN39xDHeHUXvNWFuSUBWd1E3SrfmOsT56UB+xXKTqzjBtsA9LJ
LS4clNBZtIB76Z1vHTFUsWdXA+K5wNrDFEVwhJuLf/SaLfmn8TA+d597dB3Y4+7aQkNeAD97dWEg
a7YDAxSAYohqgJW+TcDFUjDNQQF6FG4g2afK/GuVYoWowNDlzovleM9dA72hy3cR04fMsHfe2D1k
vtpmTvXKOWAPyrR8S0NnlKzuUHEarLXSe8Be+7HxD4MJxwzXRSrN8dkA4FkHhADx1DBR7WUIz0TN
w7mQ0fBCPT/E+dnD5rjwmYJVNpBevcGF79rjU60RVX2WUX72VquX8j6a1cnXENyDR4mdhZ9BuXfb
V1Wae994SrJ+M+PaI9uSYLrplf/hE8eD9AcLkPsSwwwTol6kgwFAvb80bVA3PymzciNbG5aO6glG
A8yLQsxSwN60RvsqdtsgGHYmmSkAWuXDQR1kJlWvTQ4dwpyvv25TDMCN3jvMDMoCL9rp/g0s+R0R
Q1Dfi5PwisnYDhtjte9PljdgwIlvLp1BdhOsZZpBTCZPNuRAf9Www7Ti5CRA1aiB4v1p5sbBCdtj
F286v2dsRMqZsIsYW/8xccknQtnGl3PmXrl5sYOB8Jip4KRqRnnZBbS2F/nrrMLvKwuhSgNtTS+y
CuyBv5tKe3WdYG0yOBEpdkSA11EIxMq595GkV253TNAVTHh3mgyIoM87Chy//t1njFRRJeYG6ofK
af7k+NdapO1axC6Aco2NtcsoPpP2hytFccTLD0Rxn34yohYfz73j4tu2vCQrA45en1P2ooj3MhHH
ahwv4ZTJx6wdkPqUXCVzRpktBHT6IRp4F1Przj34XEwLiIVl7B1tLhpTpTR41ce3cv62CpyQl0vT
Wq9GTfFowupFWJOuOvGsT61h8AeqE2nPNIBH4G8089Ocl51hfcZIP7Q6gtCgM1Gb6r1tl40PPLgR
iXUJSjGsHmSM9wNVj4GUdUkR1tkgCzt1707lCXURx8vvRzPetnapsA6DRkIWtGgoEqXfe8kfjyW9
FX4u6BKwt8lu1nQ2GQJmAIO86bHJqZahrZFAl9Z+jmSFRuNJrZqp4ugwP81x4i2bgYs3A7FB5Lzb
TCNCQZ22aUms/MZlcAAYgC/hDbsNtkwFC8Li3sGjtFmGQ09gKJHnUURoegAbZTQDfKwGI86ngwhN
FKTmJQLsNK4F4DQBnVL5skY7+klQBAkSHh53yEKWNMBGlMiQIvCbpdm2ZAwxNslBCjh0BaXQrEYc
4mEce1HPXoHJDfUHvUU0JJ8BM6uYEB82svCJtuVQrzJ45HVypiljRHko2ukS1BHSOz5qQsNmicEJ
UAPGCfAX1G/i4oPhIJgqihDWzqiFDtc6GJ56vGQSB3tQx/lWFL1F88cEGi5BJ01wwTG9hxLULaei
zu1NVaJAig+mwW2IQIm3fMQ83NcJvRfSSq7xJJ+UA60jSQM5JzUxM+hYHGex9lqF6Mj4+h6+VYWw
sUROFoUFwO6CobpWuSv5dSWkPAG2zAZzZHcD8XFq7zUmjVE030urVX0LJlHLDjSPPu1XRThizbim
pxgspBKAF5ojKFnoVcnfOSYgMC5fQIFPy7JG+vzANaM+FLRwzAIRmSq9XS7Sq4XHVh1mN8CUNPxl
YZf1DBfmkQ5Okh0nK0WCbmHiVoCIdGo+AqJShWujLXgG78Lpb5BDy5Fi6bP3gJ+RdICFym+2njWM
yMu1P4QHrrvdgIkCgk8jx3hAPF4czdgqJsS1lx9c5sKKB1rXOS7G/9/F6r36mLDmHlsKIZ34Ghd7
yl9dT84m+BAdVB3MBGiGdowEyb5kN2hQP80L3T+fhOFaZEDV7pEUhm4B9Ssk3rqI7WVMiVoKB9mu
EzwwnRKv8ZJ6IYYQCIx06BmqngVanvKR3exDM15Mgeh38atNuKi+jD/KN/f54pwxxNoKEIgYeW+G
zuYX/zWAGNRvqWOvbG6SM2o7wSWDxuQhetveRHfJcsG/ALn8cQhw+aKv1VNgmKuqVKiDLvuCY1Wy
lEbQ8CsOnfdF2CHltKpmF4L1XRKguQY5b5xgUyjvmJv1keHVp2INwqWiTlMuT40pShHAyWdimDG6
kZayQt2FzqJjF6LN3ABUURxGRTRMva1zK8OV61CXs/fQ+wnReGR6meNowDSqNnyLkY2NsS3wmCsL
iIQNvE38ojTVKxB/DL+cINmVYA5oIIsIGCmbNsprYq0M3NgsNMDap/rS++iTJVjjpW9hgmmZyUeb
Y8a6bC5BL5cGyFTU9ifA/wsu3u2S7VVT73P+ZrvQhba3YKn2y1Ig3f7HTU4dzT+OP/sBi6uaZSPl
UiA4ui87BXZAYTrQeVqwN1ytvjYu/ls1mJFmXsWjoGnVq2UBFlZvMcOiykV2Jwg3KLhFdxXPL//q
+xrBMHYh6uAv8W6AmL5wQ0ILqQj725Z9rsZqIUDL0vL2DG/men60tHIv8IuYYJs6+UHw6UpNK8om
x7nF+o/bI0LAVDFHGd/Yku8VVyc7L8OnoJGzAf6lZm1BI6NlG9xL8c/AQIxQJRQtAHObGcOsGEOA
ed+itQHAlsVSUDmbjEIydNlHqGttfY/5Z8ngBzzTWQIIk5oy09b0rxIQ9bo9WgUAKNp0nnz/ljv4
mjJNq6OLzkIuwLI1prwmX08TPBpWpL/P0l/7ziN4hmqtg3sqKZmlJmdpjSjU7+e1IShKqg5ruKC4
R5YWli3JTv4ptr7jRjBLOUNvx6OkbWGRPi6IXtA3ND5sY+SWyB48KuEcDeLaQVVNwysvSMB3Ejlo
Q1Py3Gg2WwOufhN+w5ul1r6z0XpgcREy0/fzB1++cPGW2MhMUGfy7PnYnCBmyZKwLIWoU/jT+Rsj
CkB6w06/NclLmayRr5LyMWF2LpTaFDl5TpMg6zMYKVSK9kYqRi/9tozpnoViifMgziuTPSEpPqLQ
yxaZAMZpAX8W6hqCiyC2dBlwa+zf+xbp3vRHy3jBI2BxbK+VQXCXR4zxtZkwIfC4Y9mGOam1VRwE
6reR4e3AsgsnUYbKbz75J8//jPC85nMD0jXt7nSN9R2VkoRvK4g4bgFuv6x/KStn66pyUYCQonS2
8X7teBclQ49wPTpXEfmvy8uAi5IDtVGSueP8yWdvQ4GNQr6AyvBmmq7yep0Fjx4bykZOnE/zY/VE
L9MmhuAejzHE6ZxdYRiAm+dtzmfLM9Ytk76EN07naVuwUrPh3rQpwpezDsozNT/86jmj8kqrq+G9
uB2a7TVTESk2guoOCwYdLZnKRZST/3XWF28jBcucq4tUFeIfJWE9N+gVKHKZntOZDTLSjB3otvsJ
gyS+U+S8urzVXv+uaZJM56/XPJdNt7HRvymjt3G4aKF5EOp4iGlXb1LaoLxc6kTD+NihVyll8QQm
XHP/Wgzy0iC4By9+om5T7ownVbOH5DKgJZx4RxovIeMUkHSrkYrueyI/VVgKBbiizrtOf2M2j/Y/
QYuhDazpMbvg5OpyqxABDCmYQvJzO/4zQ1ztzhHFIv8OLByHNSrC6IO7M2pcM/sdZoBMd5YZ5xbm
MVUZsW9J4cqme72GH5NHKzn26YWZm1xrt7oUrOeyLwPNRS9G5pu8h0sjtX1hURlHy1plLCijteik
EOvdhCGgfZb7L5+VGJHic9e6mya/miMTACqnyQ2Rm+DYaPk6RbI1hIXhwAFZhpemZG+WfxiABeRO
MFwGvLwygvjEx5KGQzgyUlfKfw8TzQc2a+N5cYo71GInEKdqurJ+j9JXYCLyPXjsDIek407B7mRk
a+lhqP9QWF3uWmzflp6lZpXvkBxYLcFL17wl7kbPrhrmE8aQbpB5yjPwAttAex8xUfUrHF/YpA1V
f+r6flPbIJ35M2Exn+okenTmT/Egmo1xDwOzZxclLNjArR8XQJs5kT+u9wndTr2IrxX9KdZxawdY
QcYdivzhFKgXLDNY3fKKxDN4qik4upVYEjfgjtLfVMWQj1NjZIiQtndUjZb/kYZAAm9R8dMyLYhM
VhgRSGFjrZjpyR1wFuOpcuPH0HjJ20fEHHp1LGAKj4N+Fb7IPKVHq8EHvbI3onHh2QVswpeU4Dob
WBWn/yPpvLYThaIw/ESsRRW5pdm7sd241ChFVKTD0893MotJJjGClFP22fsvq/cHNgRTSgLnpkJA
LCrQr49KEb6BP/gSIwgcLEAqj+W5C+gkXbTQZzGwTZN1Yg3VS7WVDoRs5SXbtrvXOt0aB3NhLmpy
N2N0HabhKJy+JqSqRx+v9M6DaNgfnwfBsBjpjmIr9tcZrVHp8HTvM65G5RyK0pJRQpmKJjB+L5LF
c/VaGftko/FlYut85cROxSJMwBf51aY8yT/mvjxVm4YNhOTujBL8sr/r76yz3W2R+Fvm63ouVTY6
dNN8DZyqnD+Hz2G9RmoU0Q+bzIKPktYkGneT7yxafWdia4bVJFzEm/zns2pntNV0Ea3Oy4A3dRNt
Us/MCVWolv8+Y4SNhmf/7DNy+Azbo2p89t9D6YJlwuQ9lEfKQGzBoBiupTno8aU0D1YUdYKGpu2Q
AfGYB0c1+z5H5JemNqpAHscKBhlHrobP2YuJ3AEN4eUOLj9jgjH3/hrBaJxTYbEZDw/xBZSjA3R0
dnYxWLcPu9JRRiwO3MIFeu1BQUTa1PDry9f2F/BUuOrnAAGwYTQSan7jbvCemHMrdtAiWEI/mwPg
v5IFJeFRXM/H5trsw02zRzzt8/P9iU5ABjbfn3gjbljGVaye4++MBTzo/IE5hL0wtHxxn3EjGCEP
wMOHxjJqptX0NYcUW03745nmB0PZq0ZEWKNookybkXi37lk+e0+yxWv8HCOqKKgV9mdM4X2YLepZ
ungvDOTP9PtrKLZuRNxmTdJFOStnORt4IGrioMVIqqwIltGhsF9DmWclDsEBBzUEQiQg84HC12ts
8GI0/syqCRiBgXjC31k3jBevWSrb/RFP4W+rhsUEWSG2YIBMsD5Kh8EAIiPK1KDAefy46PAQX9Nu
rIzjOXLC2HhN62k7tcbi6z2Plhqlxbk21ngHYKdLN27Y4LWyaQOoUJEdIeVp/giS4YD+SNZkmPu8
5tYMY04wIof0v6EABWKI5+XniPwQTYe92QJxDBKu42qscEB6OCeGZewUTccpFUxzAKVvhBI254DL
yRSpn9FnZIy/I+2hC/3ofATJOkWYOjpqXjJ8Hnt+PsIi0MfqkE11Zbd1CWQ9YyA2lgCDHC7uKHsg
whZe+hsIuzYX7FY7cVxx9O/0G9kIbo/FJQajZowu8SB9RCPQ9plX3/4fh90JH+Ub1lzduPCWyt99
AdYtouXn9DkNRi++FKiSNsJ3vnZqiEbx2Nyix0dSwyOxuTQ6u7cF2rTURzpDajpsAntUH/uu5VQ2
5MbBANrOXF/ei8ng5UjO/TXAUgWPCpaPi9Eit6+N6x/cg+rAunGwIrQlximaBEDBp0MfG92eDoqL
DF/iD82E4YNOx5EdgsnReVrYkJwcY466lg3nxr6hS0gal2FGonuep+HeulC6ckoX+3gb2he9XWyF
Rw7Y7tl7qO7YkGhjYFZ2n74NXFfIYDvPJdg3m+qAg2qhjfbiqGfnUxgEg9Q+9m3P8dzLMZm3rkeL
Y66mUw+o/DoxR0E63QmWJa8jrMr2nuOWxuv7W+OAQfA+o2LXII/eeCww/P6h82SXR20z5zuRL7mR
+3KhK/OKgUYoA6sHwGDd0hDkKasHR/x0tlFRdRRsaZE7dND9droZyU03gMDslhO8TOyY7QeBDo5X
77NZ5CJp7aF847RD8X6yf5xT3w7nMKW4Mbdmzd2YH1P78oP6pvN2xGGwPRi9ncBF5MKm3sbeoR3a
l0s2kO3HL5EKvyFcy/Vnzg90HP7DVohdQbjOwjFix+wYuOJ8Wt4W8/X0adU2YQ+vUAYeQ9NhD/EO
tLC42UInGoHVyK52mqPQvL+j1P6MGnEnHIdngGws/RwOvad5F3EJ9J+/T+bYLslGHhomCwgXkii3
93t0xNnEzQELwqf9Pw/uzhDtEHJvPgkpTxxAc0hysAiwRY9THPHh1hjFSh4TC/i/XhjPkYrzShf5
MVu8Iq06HikKpy7CSX8tKxihSstPTEe2tOtNk4k8Wu5LH2lejisNNCcc9n0gzn8PmPU0m3X/+rFN
sY2G/6HAjdafrQy3/teeEYk5qxUB6nByOlk2URzFdPs5VFz1guwfdA8fktux2/Z3ub3Yjtaj5WD/
4coRAfallbTSxgBPHZqsuE2QUPyLPM3si+pekEWxj4MBs7GNnMAQLJuLC5+D0LpTziiU8TvGyp42
MSbIavMaygRIuSeLyAsQqQdu4/9/T7rgJ/+94RWX/fw3f0P103276UKbJC5SLRPcOtibIw5i///7
Ev4XW8xRYp+/zGI/8EI34JPhKjKAPB0go/zE/MggALVF/GIx8UIOdl+D8zH0mT+GGDF5jCd+s5di
hofAQ93XQwTib5DgZ94sdnuyI4MFVyDOgJXIQHz62xVnWq/Fdb+54mYINX8fecxtBCwwWxcQ/fmY
RojRNsPQf3EBpCDDDefo9ZbWWpyKuRbDjTEHWTuVl/WRvJ7sSTt0JGPTXi6pSLj26H5nRbZGhnhS
/LUUZdVjTSDaFsIAND0xaIjvYlOccipGdtHGkrnBWEV6gr4T0qOd8XDwnl9Um/72HvN74s3FWCaC
E1omT3U+7/mbt/OLHP/fhioCe/4d5rx4i+bwE9oPRILtzZhmINrGdwr5wxYNpxmLBtzbiOltGdiA
7+2FZc/UMbkWe3s3vGXPPr7Fv+l+v7zfl/c9v8k+UueMHOk4pFOLcYPPf5z5X3y0GDH+diGNLLbh
y/k4OCwxsld78dP9tpwO7JE/Wi75APyl7ZsY0jkPzk0bc0kM9eISxTgN4sEXAzmKfsYAZDsnHO/U
xdQTw9j/fni73SpxiBs1+zEQGwQ4+Yk/i5mZ/AFzC0svu7fIHlyxJ0b5lGGDHMSKvJiTeX+fPg2m
ILdtc/acksXjDv3/dHHsbDI9tu7lUv9qP+b97aGMPPwRQzBjpxh4z5N4Yjiv38tFjP0G88v/sKO/
acbpI7yIUfczFdcnzcQpY3C/6cYkhl5TIhond+UbMzFKwMxOojNPb9Mbun9/+4j7IfvWQDzqiuND
6yCKULwLHI0BfVsMd2+e69t+jaiUMnP935SBuqBIyb01vG5ueNKd4j4zLWnyAVLoPmmQKz1+lbiL
hetOVqvAfWwk9+GcPVKejON4vdrGaGdOn/bhPDu87F/etNp1G7rmDN/rQzAvXNMmu+noD5zVBgg5
2/hKzlvva18pz7mkjkc0JsmeIfHPaEZQ7y0Ul5EN1riNSJaD/Pf8PTUXlVt69aPx31Nrodwq17LR
qgFvSoRduOTA+Z6zyilc7NkfYJrHGa/I4/OMoIaDqDjU0GAnKp9s+Yp9vb797zj/G1jFSoiBdkWk
wbin2EDghsY+svMZ+C3eK4bfwBOhhmis0WCpu8slj+B4FHf25+/OiuEcBwxmprOdbyH6uefJ8X9s
IY9uX5cmAnJnjfQiW2d/B8gruv0RbR5vhf9tvxki37ZsSOvzVrWiAOygKCIR0SitE6qM22eLhUJZ
TYRNSzy7Q8FCNWuEg9YMNTTep7u0CYJa2jMrXVo0kuO0dxhD7Aw/RkiQ87jRTBk0KxH+GB5qE1xX
c2VpZYuJJvYX15Fb2toyds5OwsSNVPCktsW88xnCRrqxjv4p3M4HVMpGdmQKAGl0RY7eeXEoyemN
KM0wwoEB2XwGKKqfxO1F5GGUTvuriof1/3HBUXRZhfNFLst9H16TcGq4Z1wC+LS+l0/yYd+Tpn0n
dbWRPAcPwKtnR1saLo6jY2uYjz9D5Gpcy01m8UyEDA8RW+C2YYvw0bKvpI7YxPMWz7WdobHOsxbb
1ZgsricoyqyVayf3kHKfZrSdfPzlZ30WTmHhuJnLz4PG769K2lblSovae85FG+bQC9Eu4Ac591t+
UBf6Zo9GM5EuMe7TWTOzQHieMLfAexEy5+I3bvbLGRS2PaWTnhmXf45Hg8AAcVAGLeppTrNu1u+h
irUE68kpxw7sq7iUzpcWFT1kV3rBXPQFeWwt4hECQg6kFk8EXv35eV0PYfUMwnttQ4wi8orcdtgO
aSdH/sZ7dtjecIXgA/66FtCFAb5idELRO0QwgQq1f81tcaPIWDslX7CTXZbnjPb8mcBc3Ab8UD3F
b7DZ4JWp6rT8RmJk3rmt13p0Nn7SfNUh6enJdEDRMcVXcEHd3xZdlS7KKaTT3Ps+IOrsnvautler
zXg8n19+fgLn8RszvMQOvBJb25DfHWJUw3MX/1vDdiWu4DkPf8VHda4Og8JW3GbUjSj39pzXEOcI
J5iwoGXRjhz7RHGV7XMSTaplNGF5N+pfml/NJVvDpeJtyVx/3TIi8Fs+KGdkP4hByJcTr4i4R0Qy
ykREKuInEQ3Frjb5OspQ3KSr5rbzxWILjd9eL5fYBtHNzJk5g214Om+m09Y3B7Bn0HIwfBGsI6pI
ON+O6lFeetYuGY5VAnnC/p0I6GUxy69lVxp/lmLBYDifpe6LRYH4olDK31rV7h9UX6wY4jXlKi/8
+w4YYW4Nag4C74eVS7IWsxk5MWY0OHvvOb+SEOQUnstgGa5FyCqWk1R+d5VHsM/USvL0l0VkfmVN
ZNxEgKvKrOhHGsKian54PU9xfpXkQbL7G03GrAjFQrdbEevq64aEJmtlMOCHeAd0Kt6lD+lkzdAy
KhE8CyA4kfOGGeh2JHgVG1yDiUkC8QzmB3QoAFqJi11ghZQvli28H3iR4uQ/5vV1b5f1Qb3FO22l
34rde1dGdrF7Lg1WDh9sjEjvUfO3QySDIoekcRm5LMOAKyaOQcR3+Coo+djfTYxmgOEmZJSduC95
FRClGPoj2m2IdFBEIekOPGmYGsaoAe7WtR841H6Di3RCDrnf+TAG+92qhMr+nFrvZVsKitMLNde5
2ui7oI6wbQg4ILnw1DInRlm7aVMiRDV/Wga641+/NaOZSeLckjHmrHEb0UHkwvhSq0ecEY2SiNYA
OZwb1j0IccMTmuaVqOPen+D5RbmmRWY9Ly4QTATu6CnRL5/J8Px8joKq25mp7pHapkyeFZ0ozrhZ
bx6GVEy4sV+L2YxMqoC7iKuS1HIitzF2VhBAXus3vq/yC1ydeQpjaoIxsmE95F8EMZsZ51We+pYK
9VWIslLZ5VSpKKTdnpLc/PndRdUHM6kQ6jwMcYIZQALAPdGusanyI5854Lj9HCoEtQOwRi7EbNwk
3X7NwPe9fiqdqjsrCYozjSgIkYGnamySo89Q8sXhkvpKiWV6kS572bGtmCxJ7gpIgil0cQX4eSzK
TwIbgTaNbVXJSIt2OflliarDM6TZteusp3qafACvcu4N82hXKo88aV0cDUA197L0eDbTVUIBD+xl
EK0ALxq6aucqHmAhM1mKSPWJR4ve0fkHj1lQNcpLG5iV8pOgPovgKTKJEHWpxNhRH4SusebRhZRv
35wD1SDIc+0+hmIOj1Ff5l02qJND9fEt4FyFgiflm+dkwcMT++Qay+Hn162Kvkv9SgmSIfgjcHAU
bLC7tCjzfVQyUWbtFZrh4E7oUmZF9w7cWg/JnGgW4lOqbDR9Z/ZY5BbDQFlIfLSorPyVlinwJRFU
/PTltL12iGiABn5MICdFJRRkht3EihPz+eAvjCf6s7/4JKVN6Ih6fKL9L5jHqjpJq/tZZ7woIn2D
ppKPHvPQTMkpgJmIzVUaL9AMBFzUM5g+zqcCkQ4B62hSFp0tZxCDxtYyXxRBTEUmxoswLsuG1VPx
uPROwFtzWINoMRUgp8G34NwM+oeG/qLOSokFRgjdE3U+XzA1AvB7CIC4yFaXlsoVga8gf/9EYjxI
cfVoFYDJQt0+qw6JvP/ivCi46SkQzeCz03oGfjkw9ZGCAfrWh89HUVDgfDSga2dwgYDCgcripjmn
XByKs/uyOgf1JS0DQDovyU0unTKg7vOmCCTwSt9vviwhAQg9YCzE3m0y6JtruYdGE5Aa7nwecztE
fY1aj2qq+GntVJ4kcH29SxZgeZLeXVD2Q/nR1MYQZLD1Wb/KELPTUwiu23gxOWPbLWSJo3MzVK1m
8k2Dtfxpp70CMaLnCWHeDlQLaoK2av6qMB+RYBdVXgSAbLj/TmOArgfdwHkL9KWorCoagWO07vpw
7FIDJJjlCI5IfU9DxAhg2XyGMAsxnfSbqHZMaFznqhn2LMmvOixYAJsrX/3XLGMA6JbLyXcSsgiQ
PPSj9e1WybIXksaFYYyvNjQMqm4GTb/gTkmU72pqs6QXKS0jxUSlJLuB7JWAkSjaeVa+Y7TeLla3
EvJjTYsSYI1WkhpgXQsuQaqX2LWj2P5ABcOHhSc0i2MJpPLUMA6i4AiXVCgkGPpPjqicqKg1xo8M
2hywlS+KYaGxqNAroh7XYoTUV1zts5QMLI4MTlFCoBqwtYACaW0f1OCqTGEMUjytnvWyF4W+9r7J
tTXpw/ECNGBKLMYYqyk15X16VwoaC6aJwsLLIM8EVlC0JQ2UTpd5aYGDNo0MlBk+Ds/wHv55P6Bn
YMs1CYT33njZ3VrfWKf6IJ2Aep5v6SW+qDd9AyC2p9jqJn2QAhbzMZKd5LbDnXxDESH4TS5kt7RH
cmHZeOl28jHblwf1wEI6FQluiVDuNs1YUxAysOelezDNQmEW//VvvEO9JRfyz+qhPeSH7NHe+tvo
nuzVY3+L/Wn/mO67tciUXz5kp3f97ecO2LW3De6YBtXHZM9v4VW61IotH8miJKFI1qL4juevcm02
frMVFSZj/yXAPdU/GQ7RVMooQJ4U2f6c9F147D3M/ffOnlVvkDPCCuLy9yTtmw0IIP2iXZG6ba6g
Iourca1+1Z/+rlpIV/FRPxUPl5IKmovgailboPTgUE4xjYEJNKceKmTYs8E39WV18ulDzBzyJ+WK
Iy42jI2BeL+fIKVKmNrHzN7vqX7QDHXhRDsONL9B6yocQ/RpW/jkDITU0QcM75oJIxJndoqxvl57
n+SGa2k+wcopw9rENROP7ygXtE9PQazPcHBcJH5A1o+pdWicGITw0wQC0yd5SDzOxEf4BhCbsjHw
VpgYN9pyX/fkBOULJiqb4Ve7FyWubZ6yJFiQC9tQDkbflcn+/Mhk9AGKk1yLhk3NAQD2233ECkHP
vHwJoYrc7elOXaFygl4lmAoXzsBZhYI3RIjZpPqAMOuFaTGIgHG4Fj39Mwkw12SJWw5ey2zHUPeS
Zqgd15nL8u4G9LG5f5d0nnzaRkSyz9/Pb7dLuZrL67e5mI/o+PwNjugUFuvgGBxxajYfz18mr3rz
vn+uzb3c9rfqsbd9ndpFfZAP+k0RtpS0VuosNZZlNwoq3U57CI1lhE+O9RKswcF4vE/l9XvVh4ht
32i7Mcn1W+9Gi8bA83yjnWeX8wHAiNhddBLOj7sc/WZvj8NdXpwYkPvVM3S1R7ntft4ncBerzG0H
5TXluhbc8HZDtNO7fvbaDo+tbXttlucf9fra54/ogpCKaee5g4fADk/da/MgwNqVm+6nty9W+pWc
PQqyzb04AZGPKX5eskf/pu3Su3Zs+Xt2aS719kvK4SQ/3pVNWgRnGbtenG/060tyh0IU2e36da2v
eWHH93JhQGi0zSNYaukXhHyPufQuaUglYZpkh3fjV7mVK3QNAOvY6l2Fm3fsnYoDgIP6mt1fKroo
bvXT3ZGplq848yEff9X33f15TC/BLxP9od2+7lSE18ZVPQJ4XClrtO2qbbkWdmn49Mzee8RU3ybx
jN3y2GoeGNxzHRCl3Vy40e89dj6wEa0T6wJcOa8MIM26vtWMK+lVuXbzbM3dCuxywzN6/nKLej/P
S++EgvRFeyi7iAb0Phlb3pLckwamg10d5VVzqxey6hYrBMx/ymt31MjH3ZWjPE8P/RO5jEOwC+/F
4XNtt80l3+qiUdCK+M4zv8f35/X5fy9uXHJ/7pWjcTT4EVucX+VRPZSZvuf2c5s38aWbo3lMCW0l
pGcXLRd5viH1u6nW5aZYv0+clMojYdq9dj8vLmEPaxbxnCWE+c9ex9NuA+tOv3Kj1Wt650/yullo
NwkbJW7Uwvrlo8ureGT6FWhlsY7oHdmluOi3bp3sv4eEtlFu2mvduTSf8G79fvdCe60mgrO7TbCH
C9Vt6O0dXnn7aJ9Qo+GCD2fmOxtY9i9qs81SXmu/GXy3Kx93Jm1N1huI+ot43X7jyHalZYR3ZdMt
6pX0qx1BDaZ3WsYdVwousbzyAp+ek/y811fpt7vpO/lHvdSPehViwXCoKO0B3j3morXTNtP7i/T+
qVxyT7iZn+s5J88Enr2gX1K1Je+2r6+h7IjVHyvY3tWiFPULYIb9rd9g933Ij/j3S4d9yGsaNf+6
1EbU137tMWBFZqm5BXtzy27E48C2tM35x9iaWwWIv/3cd8dmUdy034730k8/ey6WlsI90wMYJgD0
7ODQ/bRbZRcctUdHjzwflJ25q04pSDjfPJq/8jq60PNMdMUP2gYeDywJ+qeRo9w/ah/ajcsoTRey
wAMH5IxsIjkVxkTm4I9t3fqED5EdXLTUfl3b9Zsp+2HeeBtrQP4RKrUoCjMtH96/eR+oLBwCT6zJ
H9KhfPR7hN62wF+J9xCZWZENuwWalrozia1J0AEohOjB8Rijb/VFvbeX7mPHR0jg2IFDieNe7yxW
0QZm8eKsjrS/554jSqCyWVcfU9DhuQ0tUxwaJWQOnENrJFWLaAYy42BlbfPGDuK0xJn2UF7hBKM3
YhLiQcYURpdg+4rQVXeo4Les+z+2coN6jIzRg2vmFfHdCS7VoX/20sSvDs0NQiztJaTjK4gNebkA
nSL8AjTMeQG3TtzilrPY+VE2AdlfaWPdjJv6oGHHGUmn7hZdykdY2X1wX8wR1Og3OmmBYspHdZi3
cINvcGMfIQZ3FFAOyoZneZUz5+vJcyW8GWeONFP10/k8adE06hPxhmPETuuHKq/xEUmeky9+0Gcq
HBJTn/NVfEKczBhYuBNYySrsbl9jj7A5tKJGG7XWuq5RzllWBe3FaZApnbz3RCrva3YlnnsziqrH
+KpvoYmGG8yud4UJ0CR7CKwoKYEHIxR6Q8WDDAjDIbPX2SJPjI6ll+M4lwEyRK6CZ+AQfnWsd1T2
0VhwNHum5ycVFc0hNlAjKhMKJji0C3ag3SAK0zr0lpIcNkH4IUIJ8WAoYOxpmSwOPuRMVzAZ+2jv
0DHIgR4ZJH4Vxu7rN0HWGYkxh0da3bDl2Yb3/KpelZ/+Xuo5xcrYlUvjByhUfyjhhLBsN9FNa4hN
sCFA5b67v6QjZvIhigiYPOxkYk6Sor+o+UObVkEQblRViGMthWcE+uEVt/kVY6HYA6Clnz0t3hlR
b4pmrVIAnmHA/jCDMngh/1bo7TD4ehJLC6FPV7zzJZjfQp6EYpQp0bURD/iey/cUns9TbrYBjGJA
rXhap9CU1Na1vtZKMDhqkxiesKJIvNenN5SRIP4QvL+DHjw0yq+mm59nsjp9tVXNMCs7rXrXWZil
glCSrQATAtt3UwLCvzO59ZV0GlpwGurajZrc//ZGlnwmZEq6lcq8ZzLdmu3ouz3nxghMe0akArGm
eG/OAWwOhAxlhM705Fi8d0VF1pXkr4WwCIztDIx5w4PU4LvRa+X0vTSyt/8ylJvQBsB2D1o1ihmN
NNIRQCLLgoA+LAjgnpBYUjMdqh1OOhekf3WsIts96GQ/lKmax6arCSWsEc/Bgm/ZmcuinX3gJbQd
EWyzBN/bZuDPedIgNCsJ1x0XF0cl7tzs9YirbCBYVk2kzb5aMSp1J7aATVrLJpjBhbJJQ9iBpLhR
uZVo7IJPljPcA/ztkx16ZcP6HXgFlvBQh2GICBmRANlxaUNuAZlTN5Y7mPfcOapnaHqkA1SK6tz9
5FAcxWyQjjtSDAaSvG01fRuYMzXkNgYK6Q4B1DeiY4b1UhQMUSXzijcCLeAt0/7dZNZlcainoK+e
PbsoUNZp5xBxrabnK7SUV2HojqBLaTomNu9xpqDa2nh6oPzqSuV9OUyjQtCCVE5qKyF9h02nIP19
00GnZyPO7AMXsklJ9LxXCUKvUHwzHZchPI5IrYmlpgRFI8Me1jI0G2RsKCR5slIQNIGZVsiOlKRF
w+33myGHEQ9RVKvkcRJmdqH0/TPWVpIW+FoF4VQKF+qmjEhdsBZpWfqA/m5N6oKUFXK3xFkhNPRF
C64N4DnsuqaSncD/jiSLNWx2f7MSQU3dER2yrmO3lAgAik0CdcAEwt9j6ZyLJEMbXoHjytpJZMHA
KmPIl3cnHXIaPn547VmDAH3mGVrPrQoKHiQ1EyP+SE9uaj9rULwnA5ViwVVaAwmhhgr5RBMuY1V+
nBI+xltFhC53404Z9j8rrKFhLfXAruUV3Q79EoHRTwnqgWLjeWKrhBydRl6wmXUxJkfnu0qQwKPs
LxSmrkoHaC7d6SFF+humc0WeCQlBg/QOqaWYdXj0wQ75iGeCm3A3m0/PlbDFeDP8isRHJBPhyb0L
XSgPf/oMlHmroktxh3T4UeVZIvcnMJvepIYDlbH7JWUXXQsdvX8L8EHt8CwVuaAYx6GuK31BshPY
eCkCYd+SVwVXnTZrieFYMODzcI0psyDHNjXg/LMx/kNnk/5UuDvQpmAjvdtViZbfqy3m573eNghr
Kl6TSOMzeQRsMAZhak5rpF6o/JzTrRAeL+veRP3AOAC+ClMWvGQB9+idou9OJ0cMUX5tBJY2+SAz
Q3b/pZuXFrGmL1gN5XnETsWrNAiIzfPaJ4H3yWD2GchkWGOR6ehr8zJD7788rwIy0YCP+wYAigpN
mWc3LQTUFwYHxrH4hfnyc6jmlzOlAslCdjYEX1EOwn44htFsx+doLwgLKqXVFnlS8kUpms/6cysp
nSP8Yvrtpde4nzQ8KWRYk4K1OgKZJ+UFf4pMEI0uf97qcvFq5z318HliPxCP0QdNesJ84uW2zLhx
1s7LFn1EKi4yT1vvIdun2xKLZxViudICsX42dlqDlGNFkiPm1mi/IExLmSlVhz5Il+gz8TxJTctn
IZ1OipnUCBqqI3QfZAajJ3TpLwEiVAZsBktUYSGJh3SEj74j+ygluAA8hEkRNKgszhHoZFBm8DMH
Z2aOj1FM6l7ol12Aem3p/SUjO3wAqBPnHFmMoP1zM1cZa/r5WHkN9OD2zF5kvWTE4UGDBSSx1R/S
UXB4MXAqzssXYsyRNj1DOOGq/yiHYUS9qJjBMiDRampQMRCoRZYi7LCZRVpFrYqhTn5bbwxOwy7C
bvF9Io5uum+eHYwuJUH54yJA1EqDR5MEl/Z9EVSZXkqRUTfx0RtLsFvlW434Pljo8A1cuAWdQeMw
oK5GBlhKEiclpQqDmCUps5tIkJoqgJevaZuAbeiJUDs6ZpFilxXvQQBC+6N5jfkVjhpaSI2deY+E
chz1hFKgANS3Odl5haw7jSoQx3vPYkRpMh0dmdjXM0qsjDhPajk905xIGTlt2ndeI04bozxEUTHF
mTlAuBDMbEEJLCE1d0P+eQVNBSsfbBuBVLEQU3pUB7XS1p/rML+FsLdyBcdkEsCx95FmSrrMsidD
FaxkaVQxZyNNx8oHUgX8rx2Owt+wdmVdHqPQgu6AOsyptnxIkr4/5DH1lyvIwjJLMImRj0H6TGK8
U5G7ec9MgEx5b6CqMKjpTEQ3nwE0jlbTHRD1dI2P0ThWn6Yxg8zT6li3LK3n/csU2smr0O+/13KJ
k3YC/GZ7zlhKogVFFvatgElUaDuswVNzLYioDaUP+ALZc5sSMUOBrCCvFDLSiYwX3fwbnhkiQSOU
3FM8Dp4SPlce1OaPhscboGHkPd+42WU6tI6eo/6oyQRypZXcqxJKOCWDnhBNWgXnTdIBQYiQoMER
gxsgQV8YaOGlZo5AYiPXW0FNsQJmglxEC7TeqPmRtpB3vxFshHqFrDE0b5E7F7Oc6M9/xSNSNjRs
JDoY4TqKSnCfeyrybvVIEKMMpJtEgjXTpk3/KnPmwlDxTYQ+izuCI57NG4fLd8s8KBpc2Z4idVwF
lf95pgMNr5aq/lAEvaXNBng/uWeSlE1vbHz3mRQvyBX2X2h0BNaor+duBQUEAwFB/u8xfzav09nU
f0WdS5CFRXFFEMjFaAcGv8Mpp2TsFywCpaOunyezQnn9xBRKE2aj57k/1lpQcZbpUiT80JRjZWew
tqiYAARtjuMLnU9UwXAnqMnMlmMZzdbeJHlOVayVcFAwJ9QVorDy5AC4RzfEXbyHYsjTainaLOWI
CPCJuixZW414BBXEnlHsAh0exfvN0twyeuMiCRcF3vNCHfgLS/VMK+oRGCYMVVof9ZUm2XYlMWrL
/JGMYUmjoB7JSAHqMwUDDrQA6P+vIyF5vJDzS/EE8lBeQtlEXGpmxj9ZHm0zFD4EUYXKJNWDsEAs
kuGpV99xFEmowIrJAJATHxk3g/w1YwUgCorN51KjklvDP2KyKXFDamsATz0ci5IvwCFcdYVe7avF
RNygFEhUhzb/3zpAp2LZc1u4s2HRm3XvYikIcoG6NInACO9e2Z1xltBQDodJfJSrmajgCX0yA/pX
KOSXrffAirbYevzNUAbWNvn3UYarD65uaMKg9SKfO/jX8hDWCXRykkjgqSJ0nJEM+Yr5WSEWhDj6
jaQlMhF+B3Qk9OK5rPQ2hoQOJMI/QRivjFjbFh34BB2yiZoDrQdww6q6qXu+kB7+0igFu00UQfrF
1oQDBIsppGpIidGgz3OhTDDQ8ureqQd77Jtv0tlXXgv6G1JkiBnK7ddHDEncVEp3LC6+1eT59Duy
sqoxouJqVsU0IvOIeIwom4pynVxXONQl6Vx7vgaCGFeVDNCUFQXtNVeYfJvVq0D8uBcO0Qkh2sbW
wolwSicdrpo/r2BEhZk4nZ7/V52PZr0UhY6ANPu4DOBn5opLl/rTyX0Z4xSPschiLu9r7gAvb7kL
5kZGtH5+3cLyoiiAqZTc6VpoRn2GlDkOsv2u9hIZtZoWVAEkO2IQYTIQPCHNsZStznPB8TkzJ0IB
w1AJhhWuaTQBWhjhKXp2Rb4x4wWlQm7UGV+WRsXSdxxlcNx6dwPlh7KG+1ohIU9+/4T+6P8AtEN+
5+nEstcPBy9wbG8fY7IG3HDALOB/oRjAq+wjF/xC3wyFbsuad68zaQ+Hto5TAWE4g945PZQorVrv
xhXyVBQc9e8Jdfg7LGa/zKkrpr5+oGimflYJ02qlpSN4tKIQK97xrdKNmS1TABVK2aKhFsMvpEZl
kCZEbiN8WISmqdC0IWAQ9EeW7bWh/9HJEYdIqPEKdxzr+zB2iFxGJFvokxLTD0siqaMEqoNu6uGE
csrg4wsLIOKiXkf0FF2UZF9h3dmYkG95J/7oqMV9sh8LCWMx97DcI8b4E5UgSyUqmG0mrMYGhViM
EMnocMPgu/4j6byWIleTLfxEipA3t5RTWSigaKgbBd0b5L3X08+XNREnYs7upqGQfpO5chkc7GJO
Pb5WS4L/MO2SrO1On1a9DU6XVTukpC4DDiwR8Qpgdn5GaL+gnVSNicuHDD8VIsgnM8iNaOBw89/k
wd2IMFPYesu3BsSCRStuv9FJLmF2QdBPtL+Ya2ZYZDHuGK42XsUtElM8dUkc51EM2m9IKcZ5NaSQ
f6gVjejQm6ckveTDyAD62Ke9r1x5rfM6VJhjoGYTr7qYxEgddXEbg2h0NxdDShpuKZvSTpr6gqSX
mEuuWc7RdAeJQGEd5j/LQjNNBgqtWAQuIW4rBePWON+OJsJ56oghgvPP1cIiFBlkwzJFzTkHxnqg
8EhvlFQJdi2o50ToqWXsUHw4qP5i7zfjlVRjj/cso2dPDT9axUGpbT3Rp+sV3kbfeowMiFQreVIa
F67YnfDxA8KZwjZZeRqmbZTp8wg1neKyc/BvKVlbAyRc+3GgJsBF5UgVrmMAblOatN4tlDq1mv2E
DLA5X7XgngEWdG7a7vm43YzNt43f+swqVfABgD3mpNuOz2yDB4trgUV3DgCxMzQYCouoyDn2qMgH
gyDRysi4D+ynZujRGfdr9pPeGpcQDKX0yMCjFWivUchUmXBTHrkeA5rRCMTA3+yQu5k7F2qFlPOi
L9c42Wzrow7CZf1KUkH2bjNst6wvCDkz7hT8VBF6F80/zjBXw1eJGQImScX1YZ8RrhrQqN6+69Ir
oDc2TMTK/CmslJR+CKVxvUxIyJdLwIYE5eIckJJEnrbYRgTzj9efvVpZl0Z59uhoSwAGemq8Cmyc
jGkivBe71VcskeUjBRRgf3MuDfh7jEshK7Y/1ka5Glvo784d8+oWK25BOjRuV6IDZftO2FahGfe7
QsEl6sr3ymk+eRkaniALKmpp8JL2MDBKpcvRLGyK0ZhQKxGCuvxkygsHzKigPd4J8WOy3V2Upjt6
1jfx1FDOgbU8Oy6+91i7lVjYdDnOa7V8z19R0VLAytbtDYJMOYixAcIBVS7sBIYSUWeuzp6ebzrJ
zdLptsYt5nwNw4PK+DICFyoWLB+iAbsq7DDphz384Lhr5LwOGmAXStL/Whl1WtVOfmA1dpT1CMFS
56+kDKrKscv/6rHC0KLeUUoGYfk8R8aTYAdjE/mWpz0nqWyZkxIF66HxnouKYzzV17CCSfeAp9JH
H9SwKrkxWA+o9Vn2JZ7wWI7xs7inw7sCfc0ai09P+B+MieNUe5Z2KyUVA7aNhrAPb64H+WxB9Y/d
QN4l7w6BRIq2jxDte6pvWptkxCaSgrVodm60Lh2KwkiBSphtQ27Cqu23mKJ4KKgXC6DQZjLsXNwy
37ceQCvtk+sla1n6S9jumAymwAFcuGHB5d7dU1KK+GWi3NnTRspF8Aicps7RoNqoDZ4zBFa4LzqG
PrWzZ8mm0M9iHLjkT4Sw0rv/Semj6zrcIOLL6HSnENiMpFcDs7ii+LE7mJ3RPjP+Fn9ynGt5Sh14
coFTbAI4dDV4XFp2FasrsRloevzx8LPGGgoBcUNxIzc7xZYI/KvAYDICpVPBMa2Nt9hGyQXbOdXB
605Op12r1NiKdUMQ/acW6bZ2VB9OTTcwdJk423r1lnEB84skFElGp+9xEBD0wRBs+TZ33J95gxys
vtbGDefYWnePkt2SXvsZ3mnsrjJizcTSDme7sAqxR/QfviPzD/VpFrriHA+lxnCndWSVK7ocVUUL
U9uso+wwoLukpVc/JMDT5rJNsHxrB7BbwH0D5o8zbMw6AsoFa53rzQDBSBzSZg0GLzVhSbpDv7Ma
h5wTdijQDGHSBcJTajOeZZfgt/rALaWTFv4OXo/OUZxu0yb4bmxzKy06H+r/zhqodOlTS5cGXBsx
y4q23MELmLKQndhecAKdPjrhYyIojawyM1COgze/2AWyyPQnTC8dSZMcDsCiUggoZnJQouRUBBfH
Pvb7CpKN1f3qPUdUty5w9nPzCu+Am8CeUKA4XgBe2XUrfdi1KFJNq6meMtddC/1Hbc4zh5PrUI73
GJlRilnEB7HTBzHb5IJVGufqcf3YY7jxsi3d0gOfANJ+5NnXRzhFHdi3RtaRM+TP2EiCNrrhzm2u
0OywA55X2JAhL2/N6hD6JUBTxr4ECSM3RbxgpOy2HEtM6hceaD4NwApHNjgwAUCi5GvUar6hoRDd
ehldGy9jOOTKRm+EQ4bPDSlFDYZLHEZB8oEtvHgGSaOI2Wlq9hsa27Y9CdmLG+TAj25xs+H0xgsw
xoObLtBkabjV71QiVgieYZ7h3cIBCMAatu/i9yPvW9pQgzqq6654WHIbCF+uqyms5huoQAAjhgMH
DMNlmbLgS/CLLPFWYsDBAerMEJRhRssvDH4CyUoK0vC3H3diviIu0VKlscyGxti2BiFU2KX2xBS0
66I+OO4+tYp1YwzrMOc7Cu7O09Di5oaDJpNTNgy9u6Vi/sFgrNplzkcJEg0vtKwa7hGA/3cXahSf
tiUaQCAQcRp1a+dDPJLSoPUlq17cfMRHwFAwNImPFZZ2OQcoz4rKUz57DF+tHxsfSyfR7DdelMMY
g1rDM8Q9/2K48apaTnPA/HPcYcMwKzkco2uOfalm3JfSpsiBPUh8HfirmIyVuIpqZX/C2iOAN6p5
LYcu91aJ+7a+coM/JRiwBzqnaYxX4mLlFj/ZcuEXSaiPS9w/ExhBkpLddGAr1loIg7IJ2TT2AlK1
T0P3KfqtdRq3cDgtcbV3zPZaTs6ODgx2FpQTF9X7Fj+zJoZXn27lRptAk0xmL4IxqrmyERKmFLjm
jNcHowMxNpEuh9rCpvvDAiLFciO1To2r4nCG7MMlw89euxBbG8mRZn7UT6uAZU6QxTYxgUOgnAO3
1QwgPUhhVgsJEQJlHYq/L7+CGK6xiptc38g5lwyfxnycFlQ0+X2QPiM/tEz1xMArJMUaikGab4Vv
uCz1diiJx9PQ5FVn7t6dlGEj+zpvXuuRyhF3RjwLSUA7dA1Kfc4x2KmWUUn2Ca9NFmJirgZa8sYK
Hm4nnF61rvoVNp9Y1xzxnGaZ2zjmNiPCwvHgDNOmZv2QbrSdG9ysONHiKjzTu0oRVBEXR6UGInmJ
CFkLHXVDqeiYyXmgheUsULEWNQNnjRdYNqsfMe7qfVbtG32tgZPEsU7cMkTg8hufjGEAZgxxRWCY
6yKahWW8uFsivDFDKneFpu/MFBkf+zuLhu2kQPOqtJ3DVH6QJD0Ked307caBrMWzNwGlcJVJ6f/7
gstsTn8CisSShFZqfjVzt0XOg1QVytOrqhrbkjSxwVeKe9TjFwl0J+YiErmhsigs/ozfTLzvAqU8
iOdRZE07oVr20btmbyoP6/t+u4DF9i1WZ93GpkmZdxh8rGSgOTEbseOb4H/CKpYZiMVilvoGQ1nZ
+iZ+eRmVmcwQKJNAyAtV0JerS6mPZY6qJFfsVSYKxWi4U2xibv/OvcyMCmH5GDJbxMeWE9PDhF0Y
mzJnsjiHGs/dtsFPt6BphhprQdh3GG48FrnVENeZ4HSm7MUzrxUDVGv2qzD5N7gV0+Z0pTlPXeJb
6EazgARFZq1btccC4WG7kuBngxe2TarWeOWcdoLvRX2Ralws/8RITWOOmEMh1nFsk1NKesOUyT7w
ZGN1mwTgGmvZLOesAo8V/6xR2YwAgCD4kJGiqoJ6Zd0KpgQzjokzeesFJ3JZjpcenRxIBXfugIDC
8IBAu9esB8/wnseZ+qE7m+J7QtKm7q4621u3XDhiTVbADqxz5UATsB4xogRPdEdSgKZVTaaKkPtN
b/wUknvKeJvdbeEUzuB228w/VipjeNtaWyRM9OabXoZrhciVxIglecAFZ2dXtRZ7aNmn5DbgzLeT
y7scuaDLjABmtV3n1O9VTuQl0F9ReBRL9Z6CbU83LRauEJ15u208nGq8ZXrOBau/dXi72Q3+PtaV
AtoDUst4sBxSD8iFqJNEK3wmmvTuEsUAzhxy6cnUKmHeYXgi9aNqZSTDP+/VcaV4FzvJKVThUuEw
akzJrtt4CQ7RdvMVBrhDZPHtMaF2blbtfpV6/VVqH0uu+WMYPcPhoCKdTIj0prULQ2dTBtyTGn1u
G6waHExTJoEzj09VJB0XXPfVyD5HdIDOXHDpAaUwHhSKNb+sNpcbiNhUu/L8p/Aq/UBPgaNi7GD9
iJOVoNusOxvHccSqzp07Gqg9MzCsAvoJn8VbT6OrZUfHoycbW8qAQTnXwtCk6ZMrzM2YIOYMQngu
IHLrUN0brgLZ1d4HgHCat7e8veHhiIQnqLseVH03WvN6ZLgbdAoxjI98F9fGk7hvjlJWaFlzILCx
lEkqlaGi6X7H2SGOgsYQ7Ca4VHX+63BbSpU6etV7Db07pOkFJ0L1IZ9K7o2RrR23VHn8ipTyKbMj
caWKcJWizWNlwNjPA30/GuRVu9U13NgKDJxqeY01dy98cHm7yUGne2nB1WIPLxJWOeN1uWtp3lap
rzIFlJzQGhuQiinzZKCxpOE0hnHvdvTnYbbP2b8oCrZdwBzgcxjtDQQLjj+KJAV2uBiysbciapvI
0b8touqThEq2bl44PiuGCGQ6WYYvjy7gtqwRv2CK/mh5xvs8LPCI6Gcd9ilott0zvg2567ONOLMp
AWx6DCNFySB/Zw7p2VQe4YybFivfp7oKMAn9nLEwslqTUfiygpDOozFYTx5cFmrMpJ13NeOziDI1
qHdgEzWWgsBAim6uH7XQdFbiYCNfZyceMagUghA/MnLiJCeoG5kBSYh3Q3oGlbjRewxEKz8Nc5nA
xjrDVZa9QeiGoZbPzjQdIkbzSuoSSKNfZm84MRt1HGPnet1b/b6Mr7nW4sbYvfTpvJHTgE/pwUMg
xY2sQrEk4+6NdTR/ubrzWEniwErFEOI2GfZIMWlza2s80WHJjKP7kD5IpyltQu/u8P8PYF4lRcc2
yJneE0jTBhj2Qu7J3vqyPcr1rHsIjwdmPwuu+W0GaPLjcolzssgVbde5z1uC+7MWy1iRToS84Zpe
gc9hxZsxPQidwYZw5/zE1r13udsZKOVAPBP4aTPqfzPImRQlQlFJ4+C/1sPRUDpcAHUDCtegMsIa
sPhDjUhfjMPnC7OPo4U+RzRdQ0SZXF4NBBrQjOfkbAQYHdgQkZSYKyLnjLmJSMl2xr9E1GFJa69V
Jz8/ErlLcb4qZ28l/soYMKKBAAskmX0gc5fJ5lC8DZT2HhgwjQawqEst48ZMvNBBFb9z5mJGzpj9
aVC63ZxDZ9AxzE+7o1tNzwSQFDSgDrowgxfNupXBgoUGboh5Mx0kLnNp3iiBHa/Gdf5Tg9tYcEjT
l6npuLFgTrRYFhKTDVwkkRl9gER1gCvDYKBJlpXImohPMIaXPQe3M0MEBmANnWqfc5fDq22xq4lC
7q4k33gQbUiuxhMbo3emnRSUbfQzFRlSvbtkkkoLvBi/skVTiE49jZ9wtky8+JhWkDIN0y/ZCFCB
z18YfVkO3ETExKR10R7I25QeKad7l0uQ7LWnEP4Tfy0zKIYmgGhMnyVUhOGTzuNteljft97bi4e6
G0CupH+UqDw4X6HrTzHD0/7DY53rFHF8o6Ay97iaAR0DKRusPyGWcMqZa8k7V5R7ArmRwck88XnY
a1GKXojem5NIgxRArQMYOCCNijWP17iPGC3AAtpJFTHyIEQQWUMdqb2vFmPwAWR3jBgNnebsV+R9
OGZik5/vpZBq+AKqa4+5ZZpZCPtw/cuQ3QPo2vWHCtpoFr8D+o4WvcuoE+5M32AEzxUCEA1cxx6J
otostbf+f75US5d9mBha5v0vgCLYOQ4XYfDljM6Bm52oRRWlCIOUpWJgZ4NzczeUNAZ2suNyn4bb
3Ba7CsZzhRuq1rA7yh+6SlpmOWY4WhaYPVa4dogGTUlW736XOiE07SfroVlXCOQIiubHIECU3YBP
Oagl04gB07sgxU27OmSJcpyQMDX/Ahs1eX1VZwoz/VfgadVJfIK/16ZMEiiXbIMrATccKlMAbtGh
NckvpadExoFXtkQuF9M32DIkGF2SY7vyx8OH1sBDFEjfdo5jHrzFkBKGPrh59osAuLKwmOjQdRcc
MbxMT0IHbx2vHA6zOGMX01/HMDYQyz2Ws4zYAjm86PYNZnomjG5AAdIjZj8upl1efje4MTs9qTUM
wCmOXOMcmAXPhRNWqhiDYrjAUVlHdW0e+uhv2bwH3rdsNzazHeHHTZ+EM6jNQJ26z8x8BmKG2Hna
rPBgfJxrHhUrjWyVJ/7sqTtLWR5THMEEZJqTwDDlB71JEDsfwk5HP2bPtJO7LpddEqFdVz2y+T7E
TRqGXGyXBNTfy2iv1Qf+zyI/RSXkaOGL6B9zL/JtTlSx11ZDogTwzpi5d4MvqdXFXdSGHbpTGCzY
tPEJTW4VjC+KBHIzGptgeni6epJhe2VpRCPtEj7kZF05e2S05ZbOJ09d+FiFRgCIvcJGNHT3NBxd
QTIlCub03jPOYHzaM1Bvas1XGxWrw9xnu1YkRstelPmJ3WNh0G2yBaxowuSoa/0QiXTghjC3ej5r
ua2cb01xkOjF3AtqtlcZ8kv/LddQAIwta0JD4Nd10T9UgVU+796C+hDB1KsUDN+nERfFfq27votF
CNRsadjHz1kPn/REemEA8V4if6XlEsQ5IWiRerzHexY6Z8WzVFKIeHRtVEvCjRNEjZNOw5dVWyvz
P3JjcnDLCBWHPHabWQbjNrBGVztaGLxVwa9rmRwPoEYWFl4DBDD1qMXvdGGHRFqjEi0ozRd7no3g
LuTypbcS2XHtGE96UF1G6zYE807k0Dl/K8PuEsa+URl/Af5f9ZF0Vh0Gyuxn6Q+FulibSpiU1n7L
KxexdFKNh4Q7M1QQQNr/2Z1P2MeTWBoLMcQpaTOxL+Gbwl0sUlTy2FwBrUZGuEFYyZtAjeI9+lDb
gwHF0A6c+InI40eAFSxsG0q4SpEwP+wemTYuTHOAvzPQAYGIEvzd+8WlMGDdzelHvZOmFkJAneV3
ivVkxgoRSsZM15uH50b/ABuU4BzYJiSmHWQSARoI6Th2EHzS/Uo2DL8hUSwShNJ2RP0oEO/2hCSZ
06FA21z1T9MS+tm83LLB+3ILm+TjfBNQKUesPr2a1yY4u+HQUbOMFBwPw+YisYz4d4PZg37UBKRt
RwRphMZA+d973cFV/nTBWWvXeGRPfsu7Hp5t4+h1xwFSAcN67whhJnNhdPpZAN8PaZoPr5IzWpnv
dc14/jord9P2w+bc2gwDtxanav4WE3hKXFYPpSM6d9Dqus/GIGvpOJ4ujLiekirdRPMu4GZ2uY4d
bkYXGtQcZFfJZnPn9Og6+bHJ1b3qGXSsl8RR14FmfMpSztCDRHr60iLlRz697g2MFkgjSRYDVTNL
G66P3KOeOtIgwnpTXut5WBtgXx0/aQl+ieyVttEuzhMkDw3tFE8Ob8Dpxf1MOPuDCRuzw4CGyqri
t3kJT70xvxp0qfFeqf0Be4KmL0kGSYg6HuAkaM/St0XL9I7NNDaVEzqa0DjIHaLNEAr1rt9mdO7F
fMnxxCy1DZyI56CzXyf6hMF2X1WYozYajM7yCwVCS/URGNZzw3E3melzS01uJdZeAXMy0PULV1dN
WEEKskmmFnjU71Kn3UcsCC81dlCqXGa43H35qBxaa6SWdaE9FhB4tHqvPXtjf4wKWi7Q6aRNYf0V
mxxqXUUUVobQvIN80+Ap3pMan0Y21v3TR6HPmymI9xbD6caCNzD9mOZzVLYbA/jm/zOebr/E8XOe
5GebJnSEEibHHJNHuY2hRZcdI6JuXDsVBlKoLcqx/pahJMQTYYrX2MNC12hm/nYsKE3V/eRRcg5Y
b4fGHp67XO5Z2b7kJtk2lDtgRL3jrvUCs4TWX6D1V+mOZqc4dO5L2xCaubd64ryjgjxIjjoSm+B6
McY0bgONaN5h45ieQewD+4NxNO/VOgrrEmRBqazjNP8npMGE51zGO/vUMp41WUh2+OjUqeDY9eeK
grUdv+XelipjUeazzANkogozvbaFrCYMtUUv3yf6vLaiITF/RJcg3SD4X86PRA3NbmJKRTi6YFgy
YfRi9ucIIvCrNge1V3yZU/JP5YHZjoV1N8oPYDvaZaHFSLmdAglMRDsQ1yTz9JpdqGGqYRpwwVvE
I0vNaUXwqDqXjDZFP1HM1RZ6h2N9pan6HEcG5RJzYZKOhugARQvpoes8VPm4dLTzUREVEeUjl4zw
tbtyOYjGI0EFjiV2zKLPc86bs7SJFBiSs9uWjz5ehm1DbHK4ARd0RIVzci/NIbUxn7gr5dogHE4a
MFpXYbQhVF/wisChWqhGBZp1CzxAplGLigP3/DFTdpIWx0Um+K72FfXxNqPznGTGp04rR4OQit8z
jU6AEdGo+7RzchhK88/53C/zprGvNYDW9DFDNAVEsJtdz/3E2WbRDWPJ/yTC3z80n8ItnimZKRgb
KkVyuJTyX4gwx+r+2k63YckCAUMyoPiALCS3HJSLXlcPMlJP2BDN3B7sEY/N7AqrFl5gpJL5dbUI
wojpeGgwWBvZQZq5h9ZovQC2MjWFXb4d5x9JNEAD7wALs6Ismahk8VUALmii1NC7UkFzLPIqi5Z9
XHnQs9HY7OSQohynIc3d/0JuQypOYs003CfxdxwJnz8/Ms1RTkEzIp4wf2/GPxqRDPSHofkjraRQ
OGxKRQNsE+4BxNANfE0aIRMod6JlnOC9oR/kN47T/iXKL2FoYbDgEfLycPyQMkvGhELHgOXZA/45
3mPCzSeQa4AceL2uKIZYXilghIL4gPVME1FghFBcRVPDl+bjrqHSl7XdI1oKYH8ytK1rb0tWK6EJ
d7nTY3NdVH8CZFKZB0x+ByQvkP7DR5hwGg0BuLBnoekG2MpzaNqgkVX6ETb14THJtKaDMsZ+0Vvb
GR1cTvhgjyniiAPGJ1kRAXWIIKO6TR3Cr8/ezPlPCZsQ+5gihImjSvhhZdVP3fiXIkWpAjwWnmlf
5KtE6RBvZi4f5gz0N5AaZKXQuGf2BeaYynaSvVIY7wXGMx2Hnklagx6jOif4EGUHFZABGiFkbnqd
nOZQBAq8O8ZwfM+i03z+h9UuqLukW/bxpU537AZZh9K5iAxjhFCKuw3KwLtRb117XzgZXdhZhYEh
+WIQ9E4j4KqQ4JV0fk0zLQQl7P5FhKf1tCegdy3oEr8Pgyt+tJjoC8PRqeZn2bPyGTgFzJYeBrGD
VDpi1UGdTRFh0yoHhsGAs/CZVUUVmAOspQ7ccrSiLe7JI1l9a56Zi9BL4C17eV0M0iOXq6Nh4EdC
UOXx1X1hQOz8ElKzhKEA1wO4Tv02MLluG8aV3KLGOa6p07GeZkzADJqzWkIkXGTfBq+2+eHTS3Ie
ZQmNKEi4g66NaDr3F9oiHRGENRu/HvleUrPxh1D5QYbmDE0QOg+Y/iXwXeglR6FFpHQ4LZCLLDTO
8Yy5hEfzgYWGYlEhV+GB9ZbOfGCMyug8HEq6psS4ACe+NvINeLKZhl9Vc3B5gfwzqE6w4FQE+rhP
II8kcTz8hqkrswV5XfyXQxhIOSDG7X2tc0XqIw0wy7C2hzc5Hmog6co7W0m/LpWXYcSI1zT+FOGh
qPtnRu+0Glyd4lwvm9WcsSdjhiq+7EF+fbBu0pFeqqpOQwSQIbOF/J1naXs3AcNDYxOjZk83NT7I
xqfJMFTazgC3GWn0G7gjtGmiSYs145Ast54Bqyh90BRF01muQqMlywRm33wH8pWr0uYGTawv/prf
g4ZLTWcipV2usbF80RaoIXPDdrklOjaL5G7PiIM+4MSLHozhRxX6UCfanWGz6SCw8SUEaMDi4nIW
hCSbJNiYHU07lNLqk2wpMoQBpr18dEqcEeG8HFkjrg/t24QwuMlBBSfjcXp5/PvShFM7MR/ND3DQ
LvJeOSd17i9p7nE04dhPJdzrNSDcnoywtHhXn5QFb8n0JmML0ob/CQrJTbYkxla0eHSn3MglYpiE
DFzyEpvpJtNWCURC2+0WU8XI4hwDP5c5o0PnDv0YgY5z4mEp/KJSIITB32CeoFu2xyS9dkhNWdDk
DBE5KSWEu+ZoTezlZaGZ5C1WPTaNnP827qY6utGbhMd1HQM73Tfb51TjmIlhHOIQIfgS2gXb42TF
zn3yjmb0U5GoGBOoIRu9mlCD8L9C06vJytEse2+yghVmhIlJdUq94+ntycypFNtjuugcXD+C9MBh
kTgnGkchZ5ls5DI8mLW7Al9L+O5CI+TrhMPNAgTrhD1zotaph+JlyA5Bx0s4SHK8fui7Q9sdsGFc
IJt2B6M4/mkSJj/mM11yUBWvsD5GgcBScmc4NsKfCK2esGcGd9hDeSPokM2FoLrGq02a6FJ7bqxz
ilzW9D7y+W0G1C2a34ZOmIpkhBIzmuU6H1b2fDGVf01FabMCkQOXmjZC9Iffta6T/p/k+AY3IgyH
kaF1d+YGw7HKWLwV8ecGmGLNtC5psfZs73XvY69lvuvwYJPlAN80ulp4ESanNqvWOJ3AldDqkuIX
emEoagEqTV5pY8EYIscaUk3Gd3NUpBwurwLEeoF5xOZyMxxzQRGkc+qH1UL2C3iPt2ZwL4MleNgS
mxmsw9n3ejR7+4rbzWwDjngg5siPKt+B02HVRwdCgN3uhWJeyTYzth4YVvd3BCW07R+BKsL+EC/W
ugshvBU71aaax9WCIJN4n89+qq2WAa4oAeBPTEfF9cZLDuSFbANvj33X0zAZGzWxTzTFYkMlHIEO
v6iSadviIR9vcDxI/iiGR4RQA1fDRBdAZNmI4TKXokFIH8YpbvgiQ0fhoY23LlC3Q0t9Gn70DhZM
CbJPEmPA5AVrkNEiJBZ0eGC0SRfuLlF9yclkrz5r2pomODFHLQj5LNACS/Za79ZrMHmSiSeG/57m
l+ZpRPkXMdmlMOG+F6MjIZRRIa+U6HeoHqoXTk7TqI8JKk6qQcS0AtdNi/ePCrrkRA+Cs/LNGgh0
jPIWmREICNl3Z+gpDIQ2lfrSBd+Bs1yo6tLI+RdYe681fGgukl+sxqZYY6CkBUzqtCN/wzgGuzTG
Adm4TSCyQ2USwBvix9hQNI6MysYfqcjkB5FHzYlpN6+99iUMzmEjfHUM7ut1crehm9rTqcoYtpTu
y1Q6cALhMiO2RO8W5eVPOv0qXotDmaPfQ8znspyLJceQOslfk8j+JMj8OiX1ATB/5V5oBeeOtCNc
uKpMTZ48lAwloCJ+SsHYrYoUbiN2XCFjFRkdeei0NcoZJutc3t4EZWPXhR+JeVLC77kkkmreMuxZ
MYEk2t0kMq7fj2QIMuaxl0871VfmlG/jXt1SHgArZwqdL25FdFRdbJypysiH4tzhJMKMkJOeRce0
dpnvA4yH5Fmvy2c4xlP3y8Haqv3eSkgSuVifxinRL24GGfAdqzAi1/w2A72ll1lG9TzDsGupXSLw
GXVRt6Py4UUqihbCFd+F1mhSWYz0VmfEaT1GBQqUqY1Fe4QJEDi4IFWgvo/NLt+HbgISZMtl0/dY
z3NWdhyd0uN0PYJw0PymR0sJtcrc66GfJO+Y0GEK0p3P4i7nZSudyFAo4IXxUlF59kyXsKBb8pMK
8FQX4VpNXhrQNfHbqhj3g3auo2TcZma8kncg87KFlJpagZ+Sdn6Dkq4EGDeZPs9vqca0Bz8kGjmb
CvwISZDcuCvzpibeNgEgI0evz9bBvhAywiIxkRBg1942+BgBtYadzXGiUtMhU16Dz1KTcUjxn0a7
cq2LUR+q8my4fG7k/cjW9E2Dvelwt8gKZXUoA0cF973If9LsQllDINhtaFFto9GiGs9ARtQJajWZ
mm42/s37cWPeQIHr/jTYy7arh1UwffX1vI66i0LliTMd+SQKyc2xj4eSMn3b7GmOoKp7GsFooWGM
825OdkV7RLHzNLlXaLIdU9D2KykZ0EQvffBJZxHQegs2aM3VWwa4LjNFtgRYwCYdwXn0p9Dcxou2
ZdpmdgzCghebzZANVL+m9hRMZLBBmSU4cz2kzHLt9AJU6cAkdpm36G5zEKaN7sISR+8YfOkKGE8V
v1K+Cg5Z6TcLPmtjSxxmGJxm9ySR3hR/VLZtA1QMm5hHV3jfwk6R0lULf6xh78bPOiLn4FhBhdc6
zmDGXYXwjV3jWRlqLA9oGaf8IjW5ZgzfEj9U59Orixds5lHjcf8TNFnDOVQpN/HPoNkX0p0pXlbq
sNbMXkYbEJomUoPvlTFundDGSKBYu6QHzVARhjY7aIgTXG6yFAEqToYR1MHMeU04UAMaYWl3+BEQ
JZLUvAukMENMmM2ZugdetCv8KJxSsDJrvxHHq57yJOahEesZBE4Zp23V+rO7UoOOyv6ih18pHKte
CPLlARHh2Dm+IZNl+BWiyOPbRMHZGhmwQCuxsF9pzwOIpg5mh2R6VzruSoG286gxgNYcLjbJIENd
ZlEdtBb9P+OJkRKdmZm7qWwkmmP67UKAZtUbJGlJ0SPdHk9vdgQlg4BGNVngiAY76UHuEwgCyKPU
zK2mzH9qQEQpWeCs7oLpT/ye8ewa8XCc7lYUbGYP9l77C781Dp5DVOkT6pGHcpdKXPWwk2zPHkeO
YP9o+TQXnmMGyRTCNLF6LBKvuNtITGzkQbwOiBLpcnOl8OPqxk2Ykq9r5pPDnK+jU/Lcvznr2sBQ
NkcAY+ftRn4IBCoO0S6wd3YwvzEsYHCubSLPFhOIAn2pwI4qZjhw/BnCygjThhKj2BAzgROkQsx4
fNb0bnbwF64OFSccAXGnsFLjqcV5QQxMTR7OAoRQBoyArYWNZ2wS8OPJEwGS7iJz6RDO3ZcEw3iQ
MslmpxSIaUAllDRusfOnanJYqZ7WC+0actXVysLnIsMqiEHOeoScGunxamqys3TfU1OinN1gCKhV
7Zbzy+RVVzBwofYy3+iJDvxcCoxZnNLvabZDB2awQbOL+UcFSd0giPLU1H6g+Ut3TD1qe/n4T7Pz
L1VAol14PcHdDl4bGVrV2AKx2pTlP8O9L9MPQ8Kp/0i1yq+L2xjfO1XZUSA1bbhRDHyNEWf17q6N
1LVpbjrn0zQTX+ofhHqqeemEPWBB5Uv8EZ4I8nKBL4DeMFfa2CjUoXIgimRRquXdDd7L1tl6FcHS
79B7lvan1ki8o2UkKpGLJWdHjP0ON0mS0xjvLEJqM1GC2veY4WCPGQUAXIPeOCjuuUmTy7DNfZ35
vYZqi/4wnPG+ukO2jzgZBB9t0n6roacjJVJ0PgyQSwCkQaQhAlRVnEIhM0yT85FLiraDkpMCuzHp
rG8DBaIGu5TlRIs4qbEvcBtlF7cTX6U2EAc8dS/GCi10fJk7xLH0I7sKrTfBmc+Q1J5GanEhrpRc
rYr8OV5xMCZNUBDmDNKyyKKZQqpM16/h8xoxLqoNwby0xkhQYCzwdSFoz9J+a3xOLH/ciVCZhAwo
W+ZIuIDj6RdNG5tablbQC7mvbt2ucr04sgCZJiMZ7+RCwmw7v6GH1cB3dTGCsk+lB/kIHbv6XwLz
Sb60gvzDKIwMy1U0ZGjWlBf5Y7H0KOCCiiKDqpd57nppof64qHWBjblWBmbgLRUZhHRm0LIveAn5
NWh+J7ZEFnRHQze5qfiNPTFmjfi9A4AP/qlMpZzwQiDl4vZ+xUbUNMhUDcY9jJLh+gr3q0EcDqsI
aIdYPYjGdJly7qChIbqsiqCdBqxlaHDVh1mFf4buk3N+C19UCGSzdU01v6qfBXmjxp+ry0QJkgB7
lzDucVf4pxq7nqNiynBihGEF5078mCH0DJxTPaBhA5Fev0LcpgdwFlzX/HS+Mf1/Iml3yVW/w11E
QwuGxqMq5o3VXBfljNpEJmwMTDn5svBSO9sGHWMDfIzqBXTGVrvTaH8peJ7jvatPtwF29mDpO9w3
+IJjJmcjdqXcxwbOXGbwoRMBYO3tEIdq7mfIZMU2xJAZU27YrsOB7y3CVU7MtiBYqNwhLuqnL5sS
yq5fOueVmTrrjCs8O4KnsGl19zzHR+a7wtHgPgdEZgrLoYu9CF0FiJjJ757n+lOnfE/BDjY8bPdS
39U8rmqdMu1REIx7jBu50Agp5LUY/TFfvoLgwvWwmH8NlcsUjFjDqQ29ZXnpQSjMfVziRlPcIHcl
w1bNT9iF495IddzOG+iXBtNpmmuJ0v0fT+exFMeWhOEnqojyZtve0EADDRKbCiRBnfLePv182TMx
q7mDJNrUMZm/y65iBuI5nCkrdWxglxrp+gg4pIDRE+RKuc+6jNCvgDUtpBl81RpLpnkVtw9BAiE2
hWWiPre+RXJfAswUPoZB9kWQdceh9B9qAyKXHZ5zSKuaeQMR1tpyxnduvRsJjBWRosOV9oTItnJ6
cirYaT5yzIHos8OIwoj5BQGDrEIka1w+iXlFNSY9Pf28LAxgrn0S742Ra/7vTNSQ8Mr+m6o/UDvg
CUGVKSIWHmDXnRIFfkoUBvJf+DpOIBhrkqut+OYl+kq2SjNvA05dwGtRVwzab9yw7ngybCbY2NyC
Pyb7PGLi3iVn8ECx5voyKRA2EBQCbUTHJHooMSmFMymAXwKJVSxzsc3bKMlVvEXSy9OM6ckoCPHG
murLmv/et1yZPpvjC++0YCCzLfQ41LSEz17t+LtoPhrCVWNiLmzS/ia1CxgtqSN7kuC54VQOG7vm
akKvpujlNHQdJnBaGV9nzp2EfzXEOxJcNdLKw99Al3WKQcFy0EmVB6XDhjDHzmZInjnutTedqtql
f67IpSxZYpP/XUTnseqxR8KpjvRi3GXfKsK4gsaru0jp52EUynIGMia0Kwi6KfHbb8xPyGwlUPr/
zyPpTk1wyTPBcvVYKKFow0YGWyelHfkYGJnJrmzMB6/xZeebCDF66wK4CKXCUzJ6MiBDahl+T7HT
9UsP7JtWPynogUzyxEljcf14EkvCwUkWdNLB3CpGIY83j2NULpMmGWBsZaJ4MtyDLAaAVpRt7OSp
PyE/xS/GB0PNOtf+amjeFDmFNQCAMmka2h8LDax1gdNBRhe1CIKD5kSdIhsG2Fnhf6lgtMBWjS3b
n3PUp9svW2JdcGRhoSjQQmgNEwdsBeGzC/1XeO682WONxGuFILSBq1IoMgkRLmnA3myN/8L6ZFLx
VdC7HVMTFyoZDrFZv0pINXFR6Nw1vXjuh4Lz7Fu+moSJ2fHaWubTTCYlx1CjvwsuTPKBuKGFo+d5
toww7rmo2vsPeRpgY9Ib9MZnqF9GgAEoHA1yJ9F+muTFyWHzwo3OtIY0Yokwfytf+wYs5Hi2tRyF
IJUA4uTWhKWCieU9Rhg+kC0bIHaiPOAlOvcSkXHNyccJQ5PdZi/sOxm2yvfOQ8NvKTwTZ+jdNcVJ
I2au0PpGRSDEB1Nf+dD9UgNGOKirSUrgXSzWOy8j254XpVCSKAGBrpYyuLYd3psETQn5Nqgls5Pk
4t818VS7kItYDFtSbF12p9H3hMal467HEpCMWKL79JBhHYcp3+h8q22Ohbb/4d0Z3i2vyoOdEGNU
EuLI8WHDXp00iUjKs21X7TRWcCVpMOVJ+Hg4PwWOLE5e1z4tGMQ5WJGX3+MbSLdBB0doBiV/2VSb
Mv9Ji5kv/2Zaau1rONHR/lIp+fl7j1rVX75MvBoIKEKbQS8A3oG5ccJTRYaYdquYcu0+OoxUQYuy
fNkhFx3VMrRVz8gkouSRY8Xzg14WryyM0OFWiFDdhCyxz4DuUrpSRe2JBLbb5eg7pLvVHQKQOY35
QzVmt1FnmG70mdCQ+xZtNDtM8xnxTURS7u9lw5afM3ikK3ECJsH/eLTQMUJmWv6Pnox7K3jqxuL8
KURVDQLGUTrX12n+7M36uHg+P4Q8fKD/4MnIPU9nnMTspk8tNrYVbIdYUmkWpBlgPcnH0JN3cTw0
xBRYGrlbG4+iUuOXi40zhpGlx1is7l1+vHTLn6pE8IuUfcIWrRUZDgj824wK0In8HOBSFmw+vA1O
CDSEAa2b3NgkMvbWtewebdASEWF11o2rwKpp+4iIc3GVI2YDD1pjPdhwEIpCbmCOb4NzPCkRajbn
XE+fIMjFvwcloKAZlZQVhNjbabv34QShSBj2DfPk5o82R90svVnKXL5f3fIjPqw7it3oe0J0Hu6V
yLjSDaYc4Au1v0WVW4zaAzuKHjcE/EUPPB2q0FuPuXlM6CFNRuJxUJvU71HE1L3iU2THgo44D2DQ
k5fvR7t5lL8mxKgswAjvIqJDcRRxO0UUR4gAqQwRCMGtmdWti5icFWAkhQdiikcw2idBY+eKjhDL
Ula8G2RHk2lVSry4C81d7w2/eUjc4uijHli+kT07aGJLUDX+rMyCD7OtaMs65r+WKytcCA/dxVW6
yyiAHG/vsPNidTT7DMik3sTJTz46G2lb0d6gK3p0FAJa4ysOOwl/jNItl+ky/7MQ4KIC9JqNVv5u
B9DcS1tqp0pBpEctomiML7Av42VgOIbhZIdOMSLYZHXPjCGdbMbDANo7hHo25YdmXkeSrUhGISUU
5TywNq229AqgzrRuNYEkNDs5tZMJCJ/nzH0I1zFhdRGohhml6IKhC5gt5jyGDhNZDMac19XfnJJn
AsXsdbxELqI82n+jN89JdO1IWohgiUVspwG4Wd1G4+yF3elyIBtoWO+dXk8rH2zFnHG8ClRGfwr1
KqwGBbRnbAVOtJKnSFNnEPmnBKcDBi0Y3obr1Vu3PWIX6qESNaRWx2+S4iF8Zddp+5h2VpgNkY1J
n566yUH3IRuxcUpPns9I6t6KipvcAr7l9DeKZ0aGrOqAdoQw1OU9IxqpPca7lqTt0enprobzVAU7
bOFUyTvb/W3RqvU6EyMwSRgjOTroB4sBlo8sRZVfXbs75ISVlda+mwyCTsODg6/Mys3TyBQk9Sfx
uWf/6iARvmIObfQ5EBxYxNYujCXCIkWSER+anBKbMRZD6Zzs+I5+UC+k+VeCaEJPCS7JPieyLHVy
ccrPwgy2rsIkKeR6MWy4PuTJsdQz1/4VkaqaYi7lap1TnB6Eg2nmOqNPx9k3xGtYhHR6jAxjJQ0z
WhLm3nCSLDaeLWc8cC76PPAWBNydfzfNxTAe4HgQl0iPKgYDkTpgOWnQlMCF0gCKhhuOEvsfaL3U
BNOy74voCdoHZagXVmdAc5r0yUGhgWYAX4D0PnLcwZjjuw69P8bwpZWPXKyIrVCHHucsOQxEBYhs
oCy9qzStfHTZ0oDXSDnTk0fIW43302bmqiYRskxjtXGZfEPklkNwbhfGR1okf1AjO6KiIFdXZ/2p
6gjiTUrdJwEeFutd1pPQkEZKsVHRidQg6JNrS+wHb3afYcmrVMEUi27D1S6ieGSKwZpp81O6bFNE
mWJFpCCHHw1x6TKex/A3JPPYxJa7L7Dbqb5yzFepeCC3Ay7fqmJcgdgXLrKd5nTa88A77cUtMbrE
6LHKQ5d8a9S2prac5XaQQFfes537K5RZcX/NSsbo3IA1/PyExlRNXxNWzAqDxqsc3RDMDmyg3Dn4
XxYcY0BuEp3HiYYiPyZFQ2rjCU40RdisOAdAAridc9KDPbSTEvfihp/wr4J+yHkyZT+C5Wr2BeSG
CgRWn7/gZ/qLB/GNzmtPOs6c9JdWiZBpYvlpiGKE4xKwRH7FbALKCM1vY9HjPk/QiIPlyDaW6zCS
wAXnDYhJSjCTsxH+WpjxDgELphhqJ/Bh0l5CfkeZX5DDxETA8KXyT9LBgqXkjYMRp82nFeExLjeh
D/EnAq5/rr2F4pGnLd+5cOdofLZu+SHjfhaw4oLLW94cpBrfnvyX5JDypQMQiUyr+AzgWG2cJx8F
CrP2wWoOfnGYbD7ezZuGU8o9PPenerzSIwoFITW+9lyR65Np4NDUEKmdENwSwFpQHfAFFA6oRvIe
FZg7f4JiOEsGWZEgToxP1GxZVz9a5WcCHoo8SyeIBR2BbHED4icpdoL1oltFGpmiTbCelMkLfnvc
n256lSBX+ZLbOkaPRPd0VIwq5A69I/g1EQTl8Key+gN1hWAtGQftSC8C5hYz+mFOr4BVIgdCrazx
GQjX2FcIQ9UcnlqOLGF/m349kqDZqK0oYOYyJUn4ijTNLM2jS9cXuZDCTGQDpGfVzbg6Zc9YYvVj
G4gqZ0rlPddURuw68CjcLcQvxhfRvk5oM4CEc14YvbuefFYFAwgxDY88FwrcjKKy0THJY1FvXjlt
MGRdcegaXAlDyfirkVCrNrmlyO+80LzIlKFUP4weRglMMMR6MdVqW+QKCOSPmjgwKOXmseSyxWbt
FTt7+WMYOx0sV6kCNi24uI4oX5o98TZwYVcpPYm0w1NM/zjNexPBoomFyEKUTJwdPX7Plf8r9q4+
S95P8YqGR4nrTR5ZUnZIDutb73jPjtyfFUwXUZN0/jmBCWQ62pZJA8croKURuN+IzYMzkK+TNk92
wEmVpBcFs1ak4T/52tgIcqqPERAdJ/NIcUOvQ1e4EeYBx+o9axm/B9294PPSNtKmbGf4RFRvxDAg
183QQObDWV6XcLRN1c07P37wkJRQ1iGE8mEEiQpECdOln2LM4uGr/hp1BXFTeD/BubP0V2SgICfL
nRLZomVox0+kNBmhGsJfaYsnvbsghYJxmLeSjUW6c6YIioH9WPVA8mRhLkzzIBnkLgSSe1NLdkYT
7PSmOwkA4YfBoVoEJMe5vqB7hCwxNeKiaVaTsHmYckpFLebwYnAbFYFb/vWsv8NQvqAKCh3RNY2i
gAC61yU+kia/ie1zwQWoK0B7q7smJKvBGeDyXgWTcSyRHjY9nA3lYTMmx8Ul+UQOyoxQs4lOpvwW
wEjCZDWD2YnVm3BSNlp8LKZDp6D0gQhG+2GyD7HjnXu3fNAX6yTBR7ijpZsUnIdaX7IWZVPWjBOi
158cezegl8mil1AV6Gt+Bat0m5u2fHvK9LALfWu4f8tpL8W/6QIwcpj2SufV69XNMJ5C44Zkl7Ph
tcljYoFfxPRPLDj6oJrEPm7oOkAmiDJLYapCKO+aPwshodTu2ZIce+Y+FORxJO3O615S0nVs7pAJ
kI8OmhbB04w1X6tIj9irsULKhDPMXKpDggmaJtKDHxlINyqI35AMLyBfCSQ0MbSIfGgCn5Vap+K4
l0NQZzrFUM9P1Aj9sjHJGwQqGPXtpFO1cxQ+GURsaKhp2/hL09SBGXdTUm7R1MQtohiGVoJScmga
9BZyk/sAcUQDBLYD7P0z2tkWDE58lAnZkXInoyyLPYypoHA+GG0O2W3WBFUHKGePmfdInbXYjOPU
mx3y6Xxc9jHgzjhUG/QOAbsPJXRSXfmtUo5JnQdWwJmkt0AN/FIpLVDDNOTworbzgPrvkaCK+dm8
06xACTv8HqA963+fuANGIvZZv4bzMy+SLLNWT9P0z0GPaJbvVHdusV8ITwdwHew915+YPsE2fPNT
HjyAMZePkPZ0wUL/0tZo9g94jRiOdaI66OcLvvZhQAzOKZwvEF3VBnl1Gz+2If0rZuk4YTNJacej
4x5ErD4l+lGE4OGs3xaPjMoI2lzsWDudtq4pTtRgs3liuEZbkEwR/QCjC69m0SxyS9rc1uAmK9V0
BBNLZ1Kb4yENGGWzVeawEwcfBhdX2N8UK/k+yUAWpj0j1wMM482eLWroDlL/Ye2jwKKCcSptXZrj
Ki2XBzGb9gyfcOJlJ2w0n6anqEsAB6EyWcnVebGGtcEENcVIMx66AVRJeSoexOlPhsWSFhW80CF5
w/ilJgbecv+heZMbq1F8buBNqvE0dEm9ZvofmNGo3mWNEbqDZqhEU2OfnDS6Vt3nzPNhwpzYnBcC
QlgZRVwz9ZK2kpYrBUxKf1RyUkh9xTC7TN4pdVDhP+d4wYJk3XUPSHm7ABVg6DSPLsQewYb3jsCJ
PIppbcdTbILkgbLan/x9SAxZNBDlTAERYOJH4ZkE8VGfKhQNJrMCYBm5wKMce8AebVdDFUoTH20G
knBcNHX6llspDosdYSM1PaZMu8MO6gAXe7caItKYs+NAsCbuLh0kRTTlhD/ibEVWVwJwASnIeSP5
PFTDorkWFe1+sS48C+YLSpKDRc9OnY6mURZgBnQ+k2Gt44vn7PFnRi4XF8RcuwDJkP6lK6hu86/j
fg/ZZ8SIldz6wE4iEwNrqkuxLFbJS1TRivrmJiQQSIbziUxWQH0H3hIOSQpLaHxBBeuFMcLzrSf9
QXoCNorRTTTgOlFVAGhYviOQHpBWWOYR5ftdvWMs28FiYjvtCN+4XtkbIZDkBRqLs7XBO1CAoaoH
Qz25NgsbpdBQ7jmbM6/bxEQLssBdbu2IqJCyqM7k3zoc57mia0tfZnXNFdIzIkskz7HDRJzETylV
HxkJS0GSKDYR6jr7V1lOJ5hPlii255rCzgTa6OIXALGifSW9DSGI2lX1KSRapIUgJndBr+vPZmkR
9xIFmDPj6OQzIyzGLcYDjUj88NGdikCCm9BmYXIRa4mzL3Ic8hyclYkHxoBvvTQY/fwaxO0FPkGM
aFQDXJvKJnQ/uHlkf085q0tCFhEK40+y6dckRACTmrBwItCOyE3OmJPXIzn0UJn8XaZXnGfW1B36
nPG+6xwE60T9be8mJHpSIggFfbe0L5zp/8SbL9mlmLqlmyTic2vYxPVx3+fhcGywSGFYoB6gkLfB
U64Bg5nJH64NGR06FuGZtFBqUWkpEbJrGnETtyjouF5+h+6zASsZ5d0K3j+4LbShhv4VVzFBbTpx
qbj88/WgLj2V1WCSIE09KpeLXFjiCx/3DgCfw1RIMeQJF8Iv91CXCv1NwNBejBxcyhhbz2UhIYng
3S+F+4kYkzywpmOmFmx9gvOYy7lj/I9uWxSLaOSg79SNNyyt0KTbfxA75BAxIkVpE/OQZ2SVeSve
Lf2ZmACAD1yOR70lpg33ExVfwlwJX71JHDAnftZ8D/jXcP2EzOygphMrQXaCPObLZ0f7IsCNvozg
W2DVhQ0NDSJrYm6cL1XqROV8CrOQY4VUibWG5zCqXQdKJIEeQtOKUdcHvE2x/xdon2n1eW+gl9BY
oNS6hxpkCVH48UDJJxCZpnvNGWfBH2bxe7kYx5TekYMdO4+3RefXlj1fyjtbEldqvjcK/jpA0dxv
QyTObAo+pcCvLpkf9YkDiAUKuCFXweTcJCNSFnSCIG009rRXEmwol3iEswzvkH9pKvNotzcAcMlf
4MQQpi8llbCknunYsGGqnUODWEZLOM2vknQRt5nuurPWmwhegY9RgHXM96TSE/UOu9UTWS5fuc9Z
laAygG8QVfzYtaSIIa0x4WI5Zm2iTgxmgUmTPPc8b24T7hoBP31yTWpGy+Q45vyofkSFLyWowYUm
ST4dbX9jESLCaFHBI/JOegIov5tUWZb+Y1GqIerYgqG0zreGkczmNWueT5AeFXYTqqwlIWXCPQo3
E3EDCD3pH62BU5DFsFwIJPCxMCe06c40HFryPbi+5feTu5pNn0o3jpPREJEGGC92pzo9lmnx20qZ
8AJJ7yAGDqMtV56YmGxqQ8RwEhbKCxFiudOj7T1gTkdd6Rx1slgKWYZzfan4ku/zbPzjDOZFGVhG
9bmPuVFrLgzk1dE1WJidhtZmMD7BOegt9MJ/FmRb2pwcEVlIhBqABUWc0DMVmee6qx9Yjx4qXYcf
CTssMtxZwp8Tfsif3ekGxPYRGT/CN4ZkIIXISAV1BnAnPuoR03DIjU8NBqLAwe0HGEHqa0h7hAjj
yvcaAiMb03XsfiKL05RMU2SVAvl5fHcGLmCOq21MFVVB2zgAIkJ0tK19zeN3MbCI1AlHSsSKE2g0
ozblS5Q9rZNmNuZbLTWkq1qb4Ze8HNG0za3svAsnBFu5wf2San/tt4J4ZDm0hRjAwrKx9epVMJmw
SLaCVfOxWZisrEAEe5CiDqqVAXme4ETs2pR2Lj8IfoyuiUrP8rd+2136iIzt4jhWfyLbfZyGb3PE
msL5nTCGm9hUDD5E5o5EPnkjM22eY6JFOXVG87sP1WZaBd6VvnrtE9nuHRQXBo9IOga5HuCo5ZjW
BpDKTPA6ltrCGos02iX5IdeQd5OFPWgEQtO92u1FLBGju8dVWQeEhq+wuMNRG2Td6zvs3/l41MN3
CFjnU7Ri2pqhQDx89EMPumT/M8LgJU6eKu1AkL1VRc9iKBbg81DjWgVvL/jNjI47MdeLqseTUQpi
wKDqcWnga6P/SbmXSDivL2MYY2V8npPnrom2MzOviN4G87cZacrK2Vz9SYIxWAYgr3VL0EqwUmW0
RWgsS9tys0dyNBxu0qmZv2RnltkL1mi5cjh9EF2C+11EWWDW+4LSJ4a1is8yzjtn+EDPRDryEpk0
h/MonLaLvwfBMJYvle5dal1Av4OVPFokKYt7LQLtYpcLbCwhY8Q9MUAEcJOiMgnqjUYvCV8awSiK
zJZDXEtutnfOuE+gyg0cK2SOIjOgVBMGPKejQQ6EYpCCAdX5zaPq0CMi1BQJZtl7wUxFTvpmZzGP
TSDXuT/KjT5RJYi/P+V3mD7Tg8tjFlKOzNFepyTlapxfFWPgJnNTmBuqXGbFt0jmose2McncedaB
SqXXiEgtHMRLVBPXJQQcmFin3qWA0GJ6TYsQCnhQaAPBoin8WV0wE+wDjrN7K2riwAYeYgLp+MzQ
75AIJ3Nna4e54qqlhqjtVYmYmPtHoPspKo5SeUvFO1bgaUAwYs5oPxZR1BSfHHFUcYjPK7J0uO56
cAvp1rl5+2hai44lk+QdvC2cYBwQLLFJ5/nvfQ0q2r9fIkKlgZYIhD6aP77Co4pKrR4ohfmtYrcs
Z3Y8ng5XD2XOkpR0/I/cJs0MMERgh3+UJCaO1px7NwNqpaXyCAyS92WimmHiC/chj5Kwn5UxIDgG
rDFgP49D8i2LD4smtzn9GBYzle0hnOT2yAnyoOWLoKDCCpPivJW0YFlDEdPRGWMThTsSfpr5VE0z
Ue3VObaPZQg4w/lr+z826taJ9EkyuY5j7RBBxNBbmn2XQng2iS0nHzQziCdbU2oyMi0jBBQ4dbGP
iYkPKf9BAjEC9oaQPBL/56KCI1sC/oYqD5mRVH0JUHmJFJWbf1h+CxrcdtWD3DxUfB9FoTb3exyM
X8h6sBHQuCAbHgJ0bIouwmEBliS+8HYNjCc1YdwSTBBFlG6sokYmPwqejooK9B50KzfMfaDpR6FV
SM/15Lf6x8E0uErn1bOaiAACu4rK/CwAnbD4XC0iDtWsloESIBFYFLp0QxZlwa/sGuh/PJYL1wLh
UFwoXMiopCQWweVD3+kMmg4bLEMwVGC0nEZX7BboPfiiC8jpGl1CQtz+6G14gveS2kVDmz7Qbwvu
HC2gGwHYCCCDctcaK5PSAHaAdp61BLSAAF4uJxBifkrWUs9711CgVQjwIODXUdJvT0i6cRXoFnYq
/7lCgcaks2X6ntkwDGmWj3qXDUV3mYzjAxlS0SJy4ztZKIIEnoxj48l4s2JkM+Rrea+KvAV3ggvR
CbTCZEvrzPnD4xOQmreZcP+WYrZHPsblJvyiqEEpdQUhZKc18bIVnIALZUEW5zmfUk6aIl1iWzX2
b3Nk9A4YKeWjjrROyYBm+8IzAWrBDhLw9Un85CSQXbq1aV9rFE58Cw2aM4WkXZBgQG6P7e+q+SIF
WjKeJMHA4N4aOhh8jhgu/5E5zXzZsvcDz1j1ktHJUQ7b4yTzAX+VwFKCDrSNT6PFsQWNQv2GQxMA
KOZsUp6zr6rmIp8caZWfVFtLIkwD7YP9Kbhpwq1djt12DK9e907T5HKs4igShTjy1XkJfqlXHQDd
Yme5Vry1aiZNaMXVygEbNhFdMKqAo8fKknw2aeyZVmBM3lY8ST57XBahdOJFGD/QQAX+eGCvifBJ
FNOCjHImt015kLr2rpRyrlIQBt1zVn+IVrib4weZTOdG9yNywOn7Jh4UEyhDA8/m4SW0VYzK6IHb
LeLErbja9fVVmq0RP1fLnAMf0wBdTDEzd2sTd1v+ESP6zO7NIo6JiTwIBHGLhN4TcKVPlSX2OYfk
pn5vukcuUurzarhYxi93/MeC4NDT0QXDvfB3Df4ufFyt15wr+j7R24d0hpPjA3UIt4o924AHKagR
jGqEWgbWAmxEDAY1mAMlrlwMLCOpXDzabZWqCyHIvkEXIIZYih6xEtNGO43xKH2zyDfFlaaPXF74
CKCUupgnDCSsnhwdOo++GrZdNjeaQgAZoTolyiyK4zs94ZLxhQwj18qdIMkyE6D9HpFUiHmjJiVJ
npxsEoxJN6vJzqdqPur2t5HyfWPhqclySimETfNaB78649HzmZeCOhWDlSI+0aanq452YR/4gUQa
dfFJeC2pU9iXlnoc6njfKwLs4RTVkMMu12cOIl2nw/esU9Y8qPZR47l67b+iO2vpJbX+kYbGP1D4
oN6q7JgzWwElU6vQt305wTNDZza+9ccrngJ1nhlHXKRPWUEAKspdqiZlbtGLuCRHGP9qUsO84Klv
Hiz9n8etNWILDLmEc2cgQTw/zrVzMhhGRONXki4vizJFZw0+s0eCTE40gc/W2mHiYF5GT+gT6CRm
hFDUWh4iDC7lIXmxDFsI9MCBGnxQM8OBCQ2606qUzXJ89xi0wKE15FcM+WB94LGTE5enLl0COJbc
PlPf3ofolPbHuPzyqvwYee+yAfgmpXYRszbEJtIxIZs5g8WgxWcRv7IrdkLSwsdrgzB9dm8jv5CX
BH/mhNG4ojC2cVbxwgXaQtwQZIsFe5x9cKoheX99l+6nqEG9jdUBvzogoMTAaXl7tgc0I80VhrlH
08FLeMmXh9ubu1QYWy64Dv0J7LXI9DlTRZ4jpJhsdKIHSPHKn8UDOqC5hSCsbwbxp8GtQNAh8BSo
fQIQKkiGHNMtrTbvui4T9EvVSgse7imWAVL9+TtF0S870QDhioDfBPqAcUZOBefJQq+7rwkE0USH
bfdf4ryT8F2e2oKSpAG/ajOdo3SPrg1ImUuY07BtCQVikjthfYvQsDe2UjGfAppB0f7Jl8LqEHBs
Ae6lAMEhzbgBMlNE1Ch0oTg8ZCPxKwVG0H4jPb7nkEvbZMINjS0RxRzE4CkaVAdbme9OOGkppOhg
FJUcblBtSF71uDjKp8KeJdu/AC8A0jeknizvJGklqif5EDC7qP5CyAnuXismVZzpcLye/acPiNLX
N4UGzb+IaZSBwbH/SySvE5KNl/Fq8mNnn4GRjeeKltQ2nnx1tUnsHzHSbtmgpIXUy0kj8Bw5qsA4
BGsP4e9xPk0tgc+sXfg+2qMMo6ZZEpwcMx9zz0tUSb1DaNf648ZAmlot+9Ch2+YMx8rDZ2C4DMrY
9wYwn++rrOgsDFpKaMQTMqs1TOJkvHTuE291TL51HygBiMk2UUKFJaUKhBJZ2i3uPCe4SSoS7AYQ
ad9GOKPNFyndWGkkGiEAvYxYwTl4MF+jlwXLuDNCbc6uHaDNQouq+luac6mFQ4vbD7kGvbDodIX8
Z5MoTV1crlkUATEVJnu3BlqSp42fakZ5MhAl7DHGh39iQAXKycvtGEGvyF8EmsghfqCZORmlDGaS
DmW/7JQK4sls3obAX4vZqWMQDzHd7AYA64s0YpJqZQPy1yWDWgAbw2BX++SH8TCY67cStRxUF5+9
mge4B2oRTn4kO5n5IzfGzJJ3YVzTpF8HyZtNqEwxGauZP4rQgwPpIB6lNRrTEfRrG4S7LLU3dfCp
Z2/3YRU1ImWuzJk7VA4rscOWHPGEVKCinlNzxS81LxXzCtSC1ua37Dyofx5LX1gXhy+Nu0wCH0Y4
TQlJkAzg5JsDhNVvEX6TmsYxLBMmjugr7qUQ2o9btCf0QFA5tBlAdLQdDdXTRL6ND6dmh/OBB87L
oL3J+/na6yc1GAjFzU0ipy0i59S+qwljSn+b0AS/YSYipfgLUug0uC4xpKnipsC7A6Zf0sfiNMSX
cAInly0nmIyF9WS43qsV+GpBnxbI5gChLqo0GbAkQonCUxhacW6wJphXxtQfc3lhEzT1mwfYSBvL
FyKev4E4eZGNAqHJXobR59hJmOVecTOjevc2DKT2hpuHoLfUnphJQSxRu6NXNcCJaadk+8PbpXRh
cb4eyW5uOkQOt2VstjZVFrWlZ/5ACi5gSZ2JoZQKD7I3ah8lx1NeO7JHMgntLWR2EEdYTZ9E2+gV
57bejM9+CICn00KyJ9Fpv3epqIONldk8FTZ1ZbwcZoZV5khr/kX9PkuPxm3W/1QAFOUPtZ1Bog3M
EVvCqz5yA5kDHi4iVIh5YaWz+mkaOHad/IuBVlxImf7pz7GQU0b94yMgMOmruK6o2OgPzOCyDJxC
iFibg+tB8GGRGdK3FPVMXd9q/ZeB0hg8isVuV89m/wexP0ooBEnA77ITWUaybI34KoMspHQYpFXV
3HcIABFF8Y0x/GHnjWuXCDdhxVDdcUXKQgcC5K1w40HhaEzY9f9MdXqPMecKFGYEHoNliUFDust6
RtmFKLInXOdu0ODuYZoDRJeMQCIoamMQlztwPOk2hRvbQYRN/+vGxfklFV5LyA83HXfAPQFPEWfr
QX8S5vevdkh3ig2m5ol78hFlJQAFA5eR7z5mpKohqrjSbkhg0whybKPZ5/qMAHSkgZT8BSu5gH4a
0PS2BOuACY3Gi0ThAclhQyjWWMZZRG5zrSdiFZDrkAsJM73iYjDAfqn1zSOVI1yF9pF5/opkN1Vv
o+GJbA3YSZDJCqpC6DTX7HaqB3GsDj1unH6fh3/RN9gWvugTeEilX2vkNdLTMPCL6V106skemNVw
KN7ic+agVyP+XBTLJTem4+EgVQyFWZ6T4U+fgLuYj4gzmAvFgThh2Vgeg1uMSYRiTDhWNFzRuOY1
gsnBHoaIj6wClFiSNlduU4cBC7LIaAAYvDKyA9VVevb/HvhE++GMYaGudanSOKJHNJPEZA1XJhqv
GonUF4Z6WY6J9lVQS6mkeWTANhQPTPnAzD4IOgSWEKwcixD4yDCoVLCHCL/WkEBzXwNsw/kuwVpr
9S9yDCaugAhOZuF09SAhyecwx79t8+QnfzLebZs3R0RfEM/7poDlM48miu+3TjGTZD1yBBIHBM62
mp5x2t6fxAaFfx8PMHRo2sbrwi0qptqGsXBVwyHDpgBVpGYqMEsMXPQVikMSJ+ogP4vSs0VpTZ2p
+8VlmdvjMvY7Gn7RVCXUupWGSpe3SQC1gEcq2OHUJ+FS5/5CDI9ET+jizv40qZ9EXh7t1YyvzX8g
lKKE/66Mi6xXka5qSf88ineRW1wB5mjf/igczTEMfmJtYzA9DJ/N0n1SOmTao9C9+YufMiMYJ2t3
UQm5NgBdAljXyETilfpjhG+J4p/SuNmHYnhU0zszQjjn+wH0lZc0LvM/qJlFx4lOwTQeEsVtjIN7
l/cHncmZCtztPbOOVv/DKcNet/NXC38utpyY7E0XM/BWH1/JmoFH75GSIcZcuPEVk8JJyjDftEnK
42eWGU6VfNrHNi4FjM15wvPR1l7ytx+oJQui7cxH2if+561JDzmUPMXo8JExZavkXE9OFlN5EU94
lI528mTUPcLRr2T+XRnWStfPfJNou6i6CQ4n9oy/hEyJhlbeDScaW5MLiv/Pl3o2AEUZeUh1lNPB
FUMr+OWdn49uDvw0QlcubJYLCHokoyNGUf9RqaMZ53UEoSM4g6KZQ1bWc+JcukgTPeuMRogjE1wy
Zb4iEn4+eNZYK1fraZwZ7+wi6F/bFtt24+FcRau34BXF10D2EkIEvgb4dDl7YxclM4Y8l+GgFynB
OSjpUCBPOuZ6MBGVm1PUoLwa7yJGoA5lxqwjsHfaaDg/ztcoONbH8uJpkCYx9c/voqBty68SWsDx
z8R0zPOj3Eom9jbmTZjuipuJqxkgbMFeYzufofXpJXt7eukKFA5ffKTc1eDXiSEyug1JNHXyWqTt
2g0+c+1amwv0TQ+lWxAAcGX+lkiY2vCjaoqVZ9+EfQQBH91TX+CF52PDjjsLaDSbtj9J7BewTZue
LJP3SzHIaJwcgRR1uMiSHbNYVdpjM2ME/2AfECZewds35S9teJxQIOgo/NE/I03g81EXNCwT1/vF
jWT8JVPA84+dAumTgUZZu7exdDClhJwjB5X1qYw6nPZYHW2mOg8a0rlnpSJxb0jP8z8nGp3mqNX4
xwkeZUrJqfo7tJR3qzZ6cHjkqsUUoYPd7fksFoAb1ZkULQAAEmhmYxWi2AQyZrHwFuUbkCp851Gy
yXVKa0B4fTqEuxHBDNWEHKORF50BRVDMS1yh6OPYHyrqCByjnsRyQnA7SiQUV86JO7Grig0vaRck
kbSXgs5KxLjCYxaev7ax5xpYOEgb3oooR+oi8htiMYSPpDqXJHD9TcajFIl4H/HMUSyo1GfJP/TQ
Q3H2TIwdPZaIw8zuyUCS0fUfzbBXy2s4Sq3AgSPQMKd9htR2ts+p/iasKdelXZ8Hvh7WaClIgV61
Fx0SK24j7uJ9CHsHfiLtD3vOoYKnBEVFJf1C616ZaVAXR13/kqo85Sgm7pgOPqO9CLmr8OiiLMHW
ZL0QMUIlxMOFw9GHvy6QscvANWBeuzh41YOF0IphTI/GP0fRRH7GmLZsAhTs5Ty/IqjBxG6AjXq8
S7Y9UmlSKMYIskfhJAAdVT9NxX06/pGuV+5aSiWYTiMG8UzMTWwaqHZO0O/D+ClkaowEQEfcBycv
OKYrsRQgLCDmSPxp6OJ3CVrXPQYpEjMvuMjyqgj4QSkB9AkEDAoRgrOIhF3YtanN9xK9y/OVqqmr
/rQoqEh/tLWPyX5fuq3+nhCaxLOVr1amIQl1xcNsyx96BgRsdBV6opHY8MuAEA/ZmGoZNyJ5Yp5d
d0pL76GirW+6DxorWhnptORNzvOPS55e4ZQviUOl+8aU+MmHpWXr2zA2XayvGjoBmi+xDhvWtBfE
rXTzXb38bYi/6UaLfk+RFQV6LCkhFIo0ubQavDMgQI6Z++gLSgmshADKFG8hk91AOzgpB4Rjj9qA
jVGmvHXRX9RopfMj5bWjfhn1+Y4mO7f/kHReS42rSxR+IlUph1ucjW1swAZ8o2LYoJyznv587XO1
a88MYKQ/dK9eoVFVaBUAHh3mIuc8wAYWlUHJvEN+155KRi0PWNaey8B9KvxsR37CTnz/Gl1GqBPM
l19Isr7SLEZsn8LgmXGJ9xY77iphsSXF9BLM1nPs7hsWuAFUDsHEsY4uVOX+tabiGl1sGW3SbQ5J
gz6523gqwUaMrox542rhylExshxcpr7MR727/i9u8mVOmGRfjRQhV9wFSHqVpG2XNMLpXxHrG6tt
zpweNs6kA14ZIVSZjW4EhzIzNqU6k32GiYb34dPrWziEIg/2cTWzLZW5voNjdyUREQz+Gqs4llBy
2DDIaCHV6m750WjGOtOSbYiwVMTRVXcvtH6N0F1iqdhelD4pvNjZOsQeg6fiUlI2eDwvF4PmJssO
kK+3hRJumhK7hJZGt4EVi3WICZzrsmyraze+2kO+LpRHRC+9d1fUy94Ynqyk2NgNfvFcXKg/nC8w
ZvsymHz6SV1quvouNKascYkHZgzGhk2GiBRcZddXW4Md2jmAOBTw/i5usTZtLMhVSBKtlaVFZxwK
V1BkxurDGQ9hTQTEmyNNfpyuRkYdaTW+6CMCAKhLUXQyeAAII/NSXxW4KLfY6B7JkAgZ4DgN0p/i
5k0FE9d43Xefk4rCDO8V90VqhWbeVXS3fDwBx4Tzl/A+kZkx1kfXWD7pknBrrgQUFtFSkGIq7VBU
3mpY9LZ5F6cdx9JObnUOhnFhAVwE3bjuOC5k/p9wOmk6zIX+AvE8xqrFcVymjWIvBv2B9TtSg3SM
diEv0A/Y07pT9nP6Z5Y8FAxchXgzl2fREFRHC8Vk025V/Zppe1AoH6Ns8oEtbV5LIBBXxegmH0zV
ODmbpIEwQFFlZkyd8ld+BmBmzFFMTwvbQ+523f2bTGQu87F4NGMphz8G3FtqMmBRhZErc+WBgWLW
IjgEmrIpOWh+LVhmemBRiV5C6Oj2TbyW615nFi+mMyTwmFd8B2Mjo35hvFn/0NzD98VGDzWFUKb5
vlRIdBPr0J1PrrtLtaOKx0oC6dFBXanWe7QcFetVBl4qS0O6UkzW1oT/xfF/AfEzLvh/oTub2fRx
L/xW6C1TDgWrKhm2wM6cj4nbPtPLTw5jLPwxZrpdaG7FnmhC6v6/Ppy+NGhPdfud0n6MxNJKwRbC
32JCC15psQnEfgheQ9LQD1EgOKBfTSHcID5sT0BseYLYKhooaLro2k38dwcoCj3U6pS2HG4CIBXh
h9Xwp5MnVZL82lDdAcbQP64c879qauTeo6XGux41nUto5LiBpy1I3jCqJ9t3NynpTeA84rY79kcl
ivFq3UdGvInPs8JMdJXvvNSCtYlPu/Y3tTjRxIeMIGD2MHqccTLWDHW8gXR15digdQbGssuLYA5o
QkNzjyfyMDOahIhrrITBJ9GRtv06uVueeDjv/ewoJ/GMsqnoRsy6og9NnTa9/6GOXOOo7jzwTnfC
FVT967WNBfKt5Ddzcl4qEJtegUKCIZ6OEGjGb0AEHlmFxcKYkSa9NrDOo0CRb8FSRILlcLNRezt5
ByK+BtpW8eeMziUbBx2DeuMpSLoqVg/xroly4t9abM2AMOhF9ShYacWnTeRZbSK8udUYroz6cNCy
YT0bd/ASuTlyvEEHOSrwP+xMZ2VF6fMD78ESFSJOzJf73ByEU2XNkwQbiopBthQ7L8Wcq3WDC3dw
PV0u1DngwAFohEXtM2NoBvUNaGJO/oF0QD7orF/GHa52JYNuZYNyja6yo/IJBLT2JLZHZYzrkSRX
MyoBEXPw4Vc740DBJBav83iBYJ65/iKm3LByLsuRwZR1Vvuby0caOEWiWXkvNX3d5P3KigUswkCJ
+8+me6vJt1IhdAy4AQygv1BK+cDsDT5eFSv/lNq/Ktl3pJeHmL4vrwAzKSRcqtGi+XED7YAkii63
XLvGtwZ5YygObh5s5synrL1aSZ3h9CQJzUS6w5najyUpjt47moVzOVPOjdT0lrvOkOuoMgTpqcK1
bRWqtwoTxCH87obhaTa5WkMwXsStRUhlUa54XWoEBY85dWAo64cbfsje1/+QI6ugis6EExajvqk/
lu5IwN6XSmyoOxnLsqORxGU5a7SnyGCwidurU+mUcnerzXFFyre4qo8U1QbVYQzJwVLsjQ8Hj0ml
DQ9QA2fVR/0gJFZJ5tIA+1r0jWZV7Jw2OKQ23SJE3/FFbL4lKI8YgQWesPqQX6YM4s98FDYkfyIO
vEP4T42tlfh1RUzEB7BgQ0aeDXAStQfm5GhPl3kGgeRCgB5aweQ8qi+we3y8ZWE61sOfpA3h4Rzg
JMd0zgc/wtmLMS2new4/nWYEySRfrIcnObHEZHxi+sPx1OD7IHmT0mRHOpp5lidXHAmSwSdMfs88
pdF/BLLvxOoK5TQwlfU6IQKeS/sQQhKeMu+ktONh15mnYi6fRofJhZr/6xODpoGKn0ry/x8bHeRc
pu/twGVh3kH1xI2r4/Tqi13CrvL8Q633T0kSoAtVlxUzlhL3SCMJ3vB+IJLpKPbwCjlAj8GQc/UZ
FsPHcvn4Lv/AxaPMuvQevEGz3kJ0AWvq6rvgXGGtHFQURKJ6QrwXY6qVcAowXnPxtqs7RpMdBjxn
b8L8jW+X9hHu8cWfO3YfqW1Qbv3zik8SpukoL33OoDwQFVi89MD6LR0qIFNWepVpkper4dDMrdze
dDSoFeCU7hXvKu26mH6NfKWEDGsMyXAO3EekL0oCQkyDzvuQQ5ArMM1/kn4/4C/Vwf3PbAdvsVu2
iGJGU4X2pKiopfVoM0MF7JUX7PhbWHg93Z6VHOvHVVpwjIFvVPQbrQPPwKSRiPneQwYueOGak/vW
F9tNhgQ6zt5yV3MgYtaaVLuYppH1BmJDfUGVgj4WdUNIDSvn8cDykhB61sVqArqsxw1UHGLOHJ51
B4vcw01ZbyV/l1Mf/xMcEXB585OVQ+HDBA5AhcBBNYDtrfG24eUp7tnlauEvjIk9qbA/cTbHYxgU
Bhp0SOzW1H2JUb1iYKAICVOczXjDUjRJnC4QBKsdx5YlK2vOM86VQB4AJBsbh0gSWfok30rVTYtN
qZwP1bkZmUzBW3e++S1p0Vp4q5Wi0VuySuSR40tzRkFPmdVm2ByAzlFrPtwIGITpf9wY5qT8x/uy
6JcZ3snil2xLHPIDApQRgnOdJYL3WP2llZMAx8bx01VXw4SQG0ED8KXTHb3oKAwc2iInybaRanL9
QtAwv4oxB1B6WXUVarvww6/trSO0q/BPkg4tWztzrsqmZbnbjJwhjcvCKrioNBpaD64Mj0NGUY7O
u8tYvN+RzeCUi8yg9gJtYc0SQ6bi88wnp94M9DN3l5xMArchuvfg9UDItGNU9zLyqbeJ39/6ZCt+
+ewmy2S0uWKavKLOIj/iTiIDPNKytTdDZDwlU7mlHCwUzjajX6kgLrD7GcrIlB2sg3eoJgzJCRAi
ARR4xCXpifcUS6Wt80ynDbnpLtdhDSPTS6Kl2+i7HkNolob8VMtrLh7038D5TwKi8sAv8aIYmADo
e66LgMfuykTSvSjQLW3OWCU10BW6myAcDnyTDHVx3V7H3twp47w1nHRbMW2llgN1xiSvdV5m/TVU
mw+cKeDDHhVI6xWIkeFjiLpH5lh5xqI0vQ0gwtIYILyj6TMw70GefnDjHxSBS/6hrA4Nyj7MKyhh
EuwBiGVx64u2IEMUgEB2BJhgMfGpDMVbNQN8WaLsU7U6D5hxmMFnb2NfLQverKG0j9azeIuAxoGU
rphIsuUEOZrgxjKui9jGrBmkPwz9qf/L7gxTi3IOYUwfuuxXSPjN2WRfJ2X+pSb2zWOt1Gb6naMW
bGsMIZHnEACkg02mDGRTkD2bgm0CfU6pg+Whq5jGRXs5R1jHwgoTtINIVFkfutkvOUim+CaGM3qv
M9rppFkgZwNm8MbD1EmonWwZWbAiFqIi8qYYqsN/gp6RUg2Of+8MH03uH/Hih8fBBTafTtpZrciy
4oq0aNWaUArNcgulTXWPOnhIQavVGjB68MStxnbTdvx/a+7CZNjhsPg3YPMhrKmmRFxoXQjSIK16
+DFosiiDImC+uj4yxXxsa440Llyru1JSiJQK11vqqAyPMG9RxtgelkdpSCQswGZCmSkhjx9bFr+8
RFDpKn8Xhsihu3bRdD+1zTiw7Nat9mEhSJjw5gCuYXxtQ3FQUfeKKaEkZttms09OKq6HXhzjMZIz
2HRekHvJ3cqXFHIaNmwprpkoL8ksY+LJM580iG89dEQH8Xy+KqDY+HA2hYCQ9PZGLLEyyKi0hxnI
uawhEbmIDx2iZfdelVfcPWSEIfjtrBRYiXHKxXvxq61hH0O9E44icDjXbozUC9lA0WuwrxkhiQY5
WoEz8AUykkEhCtlL5o/ZBQt0A2MePP3n8SH5EIIhaQ+GznE13hmCjMnWindZiq3R6IEEp1uO8VYF
TeQ0Q2YnisVE+YbPjWwMDH3AriMEt8nbf0pKaKDyLnFzNoiqw2Ex6KIuOCK8cIjpG/88SNqMc336
qZoo4MEcIRH/AiUzbmU6Qm6gyClAS7iKepB+kfBxRHEHSXjqeDSdT2YnixFCnfOO0yJFoOJzmjoX
SiieSp98sGKn/L03mxOfFlqtwPYaE4wanp8F9QEHBR1ESEhIxKMFm5x0F6675qv+CjgJPXP/oEmZ
x5kEF/U8M5dxbuiNZ24YBj2OsvB7KCPw0pqvES0Nh7S0wy1aI+4bw7HWhorz2k0UOkbLoDu+CZkA
SFAUxMDxUbUUyp50kpqv4STCHU/mUP0rDPWhemuKZSToEcWN79WvfcORUMNtP01tgvBTXczq1qTn
dGGKSE1m+sRW71sV6J6mlwwJ8QCUIoGtPHgMWaC81fqzIB8aYOiEN4TV6K/Z2SxffHgYAoaXkP1r
Bnp2ovyjDXHm8DBUv1KGixKqs4tTi3cyQVk9FEc8MBLDfkLaIWEXtQYh+Og45JaFcK0nzkOugwZQ
0kHg5tBadTCzy87YJsOmsw5hSvTUOWUIkLgDuQXlCnh1L7OGVtnK70OjWdfTDQ7AJkRFQQwolTTF
SV7sWqZppV4iH0F9E90khDkvcS0CHslym8DTJ9NBBQg7vdpn0XqoZPpHH1r+6vA6fEy7C+2j141T
hTxUPHxkcQx4x0pq9yNOMGKazGqunOgpO9sqIeLRlw31OXXsHf0K8iiJgPOr/lUhdgX7Uci3yqoV
scU4YpqTLyLjg7nCjonM4PcMNKZzxvZH8AVgCe8sLDlq2YfcOyC9k/4M438NAkIlQbzJE7ER6xhL
O4k0mxD4+1RQUvSZFVYXZDLLfepb5yqtVlDQFibZUSIHUzSU7B0wEs9PZJhZG5ykiIj4gAoDCa61
wMV25qJA+nFc5zWs6Vwfg5hLbhi7DiswWhUJW2AARuvRcT8xHdJa7eIVB28e1gnENF9gZ5x/Si/c
lBUM7fRQR9pBrmELVqMFteos41WGQEsNwqWrH8bcOaX4EmF4SOnkgUWaKl69hbHR22nfOcxgc+Fv
rI1IBTNm1gI2N4MjMf0cx7XLXKwFeOwtY5kycvDwAiDsjLJ8ZsSQfojYTFahTKUnFwMC27o4aOBd
RHXGbD8lzU8BntLwcxv3k6EJjYwgKVK1yTplOJgBsRdwAaUPKGHBUVevxXnaC/7m4i9R+hUzPMRC
Uu0ktLke1CEfKmIzUUiOe7259pSnrOEs9Nc6kWuFgJHjv0aBSqRmazLF37qqk5hei91gwctQMV4h
0KIow3UU7WeepN90OVoJ/CFByQzuhOHgBdWF4p8QLUYmEbd037VLFUVsajQnhzj2OA6etQzYQoda
gMGEVOAo9brpI1e3eDlgYoTTL+fcrGHtPh0kmk1p452Cq+MAXAzF3dOAysNjbbUvJol5VJIUByFg
HTqoIra37XfP6FgPHfEooMoFECezfZIaw8ezaC7xnGeZhYRKcholXLEjl2kMraeEmsedwx3kyLDN
ONNrNkz3kviKXcDT3HovlYq5lzEuugRCf1b82Z17mQp7ydXVGl8mAxGwTMmvLowsh+CFP5R2bQMP
xToNRv9nB6MgiaLJDfaGBlJmex81v1jH/QAnhBCkyccsJk/XBhEZAmyK1w1mpQIaiBZlHMt1BOAd
1eq7tACS2KNgceaLyIL7Tuq5PjkF+NQvvKeIhNMkwjTAs9Zen58Chi6iShoAD/A63nqQUKceePXb
xPnWBoSO43JrpP3ZiOMF4Z5r/MYW44Tbqn33ZwhQwPFvSPaWGQWVUmQre4tyJhIz4/JIaTa2KHjc
fyUUTGoOhEV6Sio5VCeaH714IhuCXScB1Sq/D9ijSFvhPJbsHUfF+qcRfJ8Bx581xesIZYEQBaS2
kXkNJ65AWjBenItmOJvBirF0SdeOnMx6schQxtSvcFAH219axVvSvpX962C+pl605GXOzrR0kVoZ
P8iXNjq1kToxIjVtFNveo6/NJ9jn/8WMGIBNeFE8eCpRYz4aAfrz0lw/QOfOX9DqjeHHTOZwoNJx
IZ4GlVZUD3uYk8r8amw7iP93ETkWBT9Hv06oKJ3A+AB6YXWCqrlYLpHq2KIa/m6TWLS2ZfE1ou9t
XsKOKPoWP3DGa20LvIlwuu+NNY3NRF1O79PKRQGeIWgFpeqndLeTDlyMXXqGmxyNlkr+8a+JG0VI
0ApAQ/07X/OSItTPDlVbPkU4M7c2VRPkhwLjvAbjEuK4HmU6YBxVf+ZgLjJzKwN6FMO6Mb2d1I4j
1idWrMLJqq9wg+VClOYk5xBAHAs5JmF0wvfVMZiw/qvbALXZwI4DXyrxzYr6nfw4hqdgqo8crLZY
UFQZBCgp0NK/ZsdY8fxzjFpAm4kUXc4sq8ZrlznrmB0mX8R41nQuIeMujGYXkkVP+2XRrOnTvUS+
QK1b2r8tvg5t6FNwwwOMfPDjC65cKyjfhCP8x9yTbTJxo3rqcrhIB1TYjJjgteFiyrSQv8VXtCES
JodiIiPOs+H8C2t9lavoJlmDfv1f4p48dh87aK3nPpXQt1C/K2LKrdFeWra/aPNo2QO9xLTFldKu
hxS0xEufA1VfdCgdRh5HiVW8qa7A7IN42jlMiAruUts+uLDTg2IJlzd0Xyt77QmHm7qBSwjSXy4z
hvg794dt2ofioit1itFY63Z+j6kLugLzHh/FfPAn5b/9pVfDs9hAeGA5OAtuayV4VtnRI+rGamh2
hWtBAv0HlzzKzK2QuBhlWAVkiSjYUtDWkKNiLJJqxosztuJmdmhw0ApfjXz4mfGEpkkFgm91CAa/
4Yi7Bi+G7Lw3LUPtqiD+v1Ec+6wpL1P3LjeP477M1VWs6QaUL9q0Z5q+UdNiyahCh1oZocmHFNd9
06+6zB3jyVt1JurNocI2xF2XSkkuBGCrhthMIle6Z8+slrYL/NJ+y0kjRy1wuxhz4EEiwHpXuOuQ
oxVPnn1oH10KHpN9kAXUzEHl8CSOnUMmOslVS7fwHsgCoTIO2F2GF1AIi6bGeEHwdeFy99WLxwmV
uG/kU8kUteS9iG18BjqYEb4ovdmowx9RYcDT8sYwPFJ/B4uOoJ0A58zfAcbQWCibZByXpl5sOlWG
cmMxLGAmScOVAfsT1MuhP9KEuJQVEfRr0Fr9yC4XAwYt+lOJYeDz1A3mXLinKkd5Cb54ouFhXLYx
7h8FQ1vWW+QuQUxqf0SptIeYLN13ZY5MEx2mNugP00sZ4GRK+yDTCooGBQMhZ0OLm+E6puKeH6RA
lpe+pZz+A0/AcDJaJ8ohre7tmB1aEIaQRyHfGO5EaBF0jnsDefEcdcI6UocIo72JimBfp/qSbSWa
0BmUDwX1OibadMrulVMsE5uZK7+3DHra56yfDjmFgc/18kjGoFacwvrDb7LXNkyeBcRgnxcdFtAO
za80y7NCtDTKkYEjI0fsW3GwwTSQ20WS8MQZuEynE4itySdOjfzTk0go597b72OBN7eY3B7Bb1jx
S55A2SMEgK8V3koWDC4njUb04bfCrYgZGo+rFOIFPVEdvWqhsWvKG6CrKRdamOP6dONkkYYn4J/Y
ZMEUzEiA1kg9oMdS1SN3OEilJ5cCWVmMD7k2ta59zNOFOQDexYbOaKzTDg4KeSi1tbRJ4sVWyFEx
qKJ/E4RHhyyLkSOfQnZDRARth+mGbeERMwD+QogNdffQjzRvPIUsXXMkyhQirn/N9GrQWxjkyGgY
QqDarD1Ee6A1LN8ure8JlqbR1O4Elo8TuJTjiuNa7aOzF/7OqG3YakYlrLIw+y7JkH0w3HCuqo6K
Qf2HTQVOtKl5aOG0tAaEj/LG78W90IGrFsPbUB5nj2G4YDV458zXEnxBrg7dNLd0GypXKms7w9S+
g8f6RtRSD0vJtP5rB8y3zG/P+LIKHyM82j9u2MzxcEO19oMPTTZTGIhnR/oYsMe2CtYla0CQ2Rn3
Pia4De76rLcoRCFumAJTKoW5iCLC0jOU9uq9dOL90EMtOlZQuHTnt0PbLoYjFe4hWKa7/0KOd3ab
Adfe8rNNaN0FsHD/M5pupxcdttTzquqq9UAquUKweFiEZ5XPxnN4mGUQRTiUPXABFvEQ+BLmLTQ4
VgfxSFEgSCiL1FxX0NtirQVdsM5tC02Zy9jMni1sC+ay5XY071Vy0xRg9H1gS/ppscPHkg8v5aJB
2TJAyRznaRuF1Io0qaDMxgTAyu3JsEfaQbO6a9P07FMtqqibpHlg5DVUF4ViXDCEGs1rnbdfANxS
TfAfB7l/DG+9HMyfMi53gnZHWXSN2orlxDXoengMQkxadSFJfi08QsAnMloa4wMzBZUDoIuHpfhp
ZMG0OvRgIUr2J2weF3GVk/x29p1d3s3+OgR/444ytfj++HubmALQyADIpvcnaO8o+JgXiw2nlEka
jddgXTnfFOd75leeB23pR8RhWfMhMhmuN6tZZxtOdxngzk6+jOdukaa/um0+Ep0LBuf2QFZLB0HG
O6cIxlWPe4h4MqlQIPPOeIFJZ5uRf4WhBrvKFiA0y1cRfTTHOOvCxCDNwkKXjgxUvNIJ50ZJ2Ks7
QuTpL1T7nPb6anS3NRllOF+uq9+Byh74jIk2oCJ3b8jLKmp3LddX7BxjZisdvHForiXuR3gWxfw0
1h04vCw2swzAHO8uCqxAIUk0hJZBNRRlxv4KG4fUeDyQ8V0GSME1jEIUqzKc75mVifdiZf4JwFeP
6rKO4wN0DNY4039o+yxq7p4SpofKDT8myU54ooAYrOMl7B0GAsBxgO2C3CTAwiahMaVvn6ShramI
uuxKKBDldmOetOG/Etak7zGgxkRZT099DAxFR0lZhXcANiPy4AsIVRW1iDUn28iAthfdCPx6qj0y
KQGNkkhb92W+aYbpaSIizWBnqgzTXcjj8AAEhYVoWQGyZA0aTcBoCV8fYDPLpNOT9A/jy9fow1dB
+MqkTZxheGMJuG7tdG8abiQy35rr+WCk3waKiAK3BF9syoULnwUvEQRn/sCeYPy433A/XVhzcMAZ
xodZzHA2PCbVDSNMWbVscMd0vlt+1dHO9iOWTyg9nyUp2b7DVPD0PyFdDjkhALhtqdZWV8NlZtSr
DjsT0z9yEEmfO9YqiC1nPO6wbjMgLeYMF4eBrF2n3CgGFlhucJCNz1tr0nzl2i9Jam09q3sz8noX
ae1Jasg2ThlMcOYIkaaw4herUxeDZp2LAlnN1cGXjgKmg6jX9bim5Om2iFHxA804HstnH5BOp8Xn
hJAMT33WjLMfeE/Yzbv2czalJ4OUFJ37yKVuaWHPd+VPrMaXFoau31Qv/kw4DxULUFVunl1LJ/kd
rXYlyAb6P31wAdMD2q853DhT+MyJv5Se0e0lteRk0cKKW/3QPjsD808o9kVjYBcZrIXjwMFhq9Nz
aevbuvbJMG6epS3WVB0zO2KAlIbMNYj6/L0UcXKJc69SLqkIqaXYj8N/s5IdJ6PZh5DbOzdeCK2j
Jugmdf6bu72lEboqB+ObgoReRSmuliZDRwxuULl38LtqzXvsW9leeDOJo0gF52oMD13yrAdv9MG1
BwEZURJITx6t58hF2w5trbl3SX9jWUg2uh8PdxhwqP+yVe8YuCwoL/R9gKpS4BMrXnl8f3i+KkpM
mVyJnSiCUYnAsa95fUVevypRnaIZRMPvE8FpPlvOLSrEu/4yaS5bSiKfcQ5FRp2xT+bp6GQ6w6D+
ZEYZ9AOE5hS/8cgMJgHSvVMU1n61IH5X2JHRWoAFVYdDzf7zvX6TdrRH1Sp0yw0DNweYhFKBiRr1
/YiAQP5cZ+SNaVpOPwpjGFq1RXMU0owYa/qQQzsaF6Yrck1O9UonIbAwDGnavPE8v1nKL8Wvxvkv
gIdEG+T9jWlyOeH9rTMWH18tjkqwcWkBmCOhL/+pnF3PdAB3gUjTloXqc0F+x/CBMwaaCsCcMhNK
WVcbV+5NiCCtz9A6urgIRopKByCc8cmg1GQ+SjpPgECVbFrxf850JF/tXggKhAnUgJ0ThhCevAtY
36UKqUsmH9IjMQBcwH6QyZkIh/DDZjQESRJ1gPNE2RiMxx4Iw/7CioF7g+hopEgx40CdNjKAsSBg
nMzNWRlav4mpJhXB6rijkRm5xH125gUW60ap6F9dzhgo+/ZdEpbw8UuQmMqcKOKZ0oos+uC7a8ol
vmOUfjPOSfQTcYaWA15aJAFjItLv2W/rGFmh3emk1EGcQMIGVxKDThwCSnTznoUbCF0LTIbcnxYJ
c2dxzFX4Xdgz3Fti8o89p8MpHoMaivbIVu8JdFZUCbFLGUyh6GOmWDz1FFZMmbGZhko7o2z6o2bj
PhWeHTUeXijU3bDSpi59E9qc2JKmHSOc2X8BaIQSTdv2aKf4jNLhhzALbuDYRAdrL7MLJg2z8T2N
Dw+UCouiDl36xDVh2M/Ys7tSALOx+KmzkVJ53UqmV4iMZRIp42QhyMgksO/rfSHJIPldxoqC4M7o
6IRUELHoIo7oB0kZ0KUBy2HQ9iFvgVGGzf2GxlHwUdi3U36SY4He08KoUKv3qvk2DFuOGM5YZsvE
D4Yk7vbWlSNH6NjgY+PIXKIGsaXaMTKRai3C4urFt7wWriAjCGJn2+dUFTYIAs2AOQBwifPtVfk5
byP89Mynzk7w6YfaTjWD/wAVsnT8TKgaBXrcKdV7rPtF0hwCumAx+Ljf6RTUZKCH3IgMAlYGiUQV
u46i3g9UtMvTMskIiPBQf+QwAynlWCjiaG+Bjczzp5GZJN9qCMfgL1pfUh8YigMPL4cryB85a73u
UNGw+jKGCXiH8Epj29gjEB2q/M0yQ8TYpzzbtvMTHKR3GRA4Hi4UbLs58bjBYN7oV25UVUvWKH6a
6QJAgbZQbLNmaFSZ4a9HJCSet8eAEUIq3oqsSoT+ghALFCzVPzDC/GIA24KEbgYcm2TuLme5hONg
TSZ/pIuHFYfxqKZnKVmc2T/o+tlujny5opZbP65fBOUE6OAxUAxw0EmqSKJClji04bZw6XL+7xgv
phq16a36wcbF6zdmFsMibFTh446oczi4AslXwW9w5LqJaLAx/3NgtwbRn8JpLjV1axm7zE2KVctc
UY+zn8i/a3wolcIRnM6JNin2YAl3YyB5TcpLwBAW/RTFOctLbhQhf3O+24xGmvab8gZqgILHtUlh
0j7axJLwM85sBRql0CJx6YCxgronVPoXbm+4ByV3XYZ9PucWLjVOcGdGwjqGZyRJ3Cx6CWIPAa2k
usgRO0lXnGj7iOFp60BVmXHDMSdCbhsiehlQFjc3ZAYJE7vuXLBqeGIYFcjjkF1Ug2rI6+BDSVwT
qjSbrDGGAJV5Z+xWcw/I+wi+pSwQRQyfi/9LmdcU4ojfYL2I17gX/imYLcLAVWIf/xLqv/DbK759
ca6Fi2BbOP6jpWIoM6A9nfP2LOS5IihJ+m2ZnPLejsA2wtavsyud3/ZRDGJzFd3q2DoQ5sd1OOvd
Buzc4UnMkJR4OpxlT2WG8oQFqrGtDISD/vRLSSIlRu9sgH8s+GnI4RnUPWxdmiMTah5pimgyy36y
4EOnVG4w8CZyi6M2mjZlKuuefUAjlHx6ZDZA4hQUae7GhRxPXfvH0hLnY5hJYO/8IA+IV+zzU3Rq
uvmuxqhtgJG0vXhr8CUchyKToC5kXrv1MyBdHhNzwP7dqUqY+imhKBbyTxQaXJAUoDbMrGoXMdkw
oJfMEGcAayn8QkZcyXgF5Cy6w0Acemn0S9j5Zu1DhBKLMt9EAKQs2ctgADCmHNV9FnBArTYgJtxz
EScPJncWCQ5sle5PSBdqjk+n90hQEe4yXCEbm+FZxRQIcgPPlrqJQp9lOte0zBV9x3CUMCObPt0l
XQ66Jd/RlvbU63AlnLFhZSpTXbnzhZLJB8thmGkKtaIEjuFhkFxq1izv2CS+dbbVXWEZxH+StHbF
WkuSO6MoXGs4j9U6TUl+gRD9mJ4Y8FQwqaPFgmxu4MOJy5zT/U3c+wVl9GeADoSKiVkHxYxMJqTD
lQKAdlIoj/SIMJuLAHIzHDyoUfCFWOtyjLdz+f1g5oHd2GjirDuwFdchJUZBE8EebR7esyuZEDX1
kXGV1IWPi40IA5c5Dey7guKG1nJE1WcmzmOS3gNVM6V7dDTOHaVS0a9b80PuSSZDfKgQBjTMTsFM
Yrw05ixYtulZ4T9J/ZVq+xazQc05ccQabrAM1GarpicLV/Ge+MK/ZIDnjf8fAlwisb30E0LmwqVb
qad5QcgTAxII10e1fDGCz0q5GSDKMrnmIcwC8yv6KknfMxlgWHcm6nLrYI+RmW8hulTlULmb6h7l
/C4Qy0fON+td3obeK1SrBj6HDF/mYJ2yKTxej/2TvklNZcgbQu7QqFiS2InANDKzg4uN3YOA5KWL
OedPiRW/CCZwrSnqgCXfyz0CLcDHVp5tyBQbSl+DJ98cZyh7KOcmicGz8EyeWhlFSaieaCE0/BiE
0A3yKFtW7IAFu0XUyb7vGOpwos6NAduIafOEGsaa1j5EVyX4EUjW6dSdzOlxJur1HqoY1Obsm7jp
TZH0D4AlndN3gx6ZqVHY5OC3bHAKwQ85iUNyu5vsWnT2IuGorAqELVq8A0OeA/xM7zKjBMiL+hjT
wevUvvvOr4opp8Ub4CHBwpAdJX/djYSL2h3nw1WOVg7p1RAoX0LFEMkIJklU9BGOnr9Fdo8LiIew
ShxsHWpmw7jlZvw2ZDob/Ns22WVQ0cCBZj9EPUEaVmnBLOgeDHzq1yKYlwHTzFBv76OQrQpuT3t8
K4RM4+DbtOaGYZ0DeD1O2rF31t0IxrorHWtDUhHhzqfBiI5pYKxSyOfoFx6bfwAIZoAOCwMC3oOk
eFepmvs6QnoFw6ra254D45j3Z6+kqoypJh3z3MX8tpBI6lfQeW4VWnpr3KZspHEmD3HOUTzYlBT0
xPa1pMiqO2sRDy64AAwDRJny+872v4LRZ92/G2gckN/B6W1Y8JN/YjS4NHuI3l2yCsT1GZ8jRmYF
s7ih1xax4YiYo1LfVH8jbUpVXHyQm3aIUDgcfL6gKbYeBrY1BMHYCOEh0UnkLcKD4amoNThNCIYh
ADiFfcvG/zJ+EAYM+659VSyF5JCfJlOZVwLaN38psKOGnBLRQFPncOGjpcrGAvp32ruKa2/c4Y6i
3ikL2umIu/KyCep3nC97ejtCg+0LEHpmHouqXcFHOs8F1G95AzLyo7r06utgBoCD09HHSTiJaYcQ
8bn9d9nsHM53RpkV9+ZkXGq8lSzlpZh2no8DfPIatNp+sHpKiVel0MmX1heq9hP0nzH+WV1ANjS6
DxyFBrjWhvM84UaflifcvnFS0S954m2j/uy3VBxVFV4V40wRgoex9xUY0eegPFdl9+L6xr5MNo3O
lAs9UxClKw3nAoeEYQaF0oObvLU8NTBZ/uVeDkhZ8SBKylxr6qNXSx5DvkuD9DkdsjVPom4ULjk8
/dvhqUElIyC+1BmBGW/y8VSX/0AIxnT67i1+g3le95h/OZ227iz8yGzMtrjdJEJLYRLEHRBOLlBP
f+isHCkETa3OYyRJUysOcW8+y3KJAmvpUlc3DCr6xtgNgfFCHubcwgTh5XL2Y4+ubYZw/ByMbcZo
zSZsT1iZNI4O7MIg+HRyrONpgKoZNmPdn+pUIwEPIK2P/HVZRgeV377onWMEYFpj5qIALYj5joGL
ByMwj3nYOB4i6s+J99H8j6Xz2m0dS9bwExFgDrfKWZbjtm8IJzHnzKefr9wDHKBn+kz3tilxrao/
usT7tHywpT28S6oHBwJd7OYuDn6SRkxrlXIai8eUmddD0aXiHqnS+qpCIbhhQwuHkV6ByvSchZn6
aA41OvmQKbAAZDZvb+eck1T59ibnwER7HAptaSxpvCM0Ll0GJ5I+ddRGMW3ZLrJAHf9LbNBcU560
2YNS5PZzVYZ+/Y0Xxg3Z9eP5KWv7S+AG56CoIj5dG81ucDIHulq4zEIUrWQcqeTkqMH4mvUwInDt
MQnGlr6uGMNn3vaRIyXt7oKpim2Wm72p1Ltp9Bsz2IXt3dcImBD8IB0erBZ3Md+fefbXI/a2iUzf
waT7sq6UTQTQESfDb9nfi/gbrBjXTd8+VsmH7W7RNzjOXfZ80fO6XfIoyEXjq9cCQMoa7+idaTgy
r7xaO5o49w7vnQcly3ijosCeLWKAwNsyhu1o2A0OTd/d/K/vXnUOO2grH6LGHnXgCNK/cZfEdyFH
RwSTMic0bkG2xpWs/GVRaGRSS/3LR22fZ2bq1P4YtDskbT3yXcamyF04QvXTZwAvaRAhHYOZ6Epx
CMuWA9BZB+YiGZ7Ndu1mH8V4KWiIDbCd7TvFP9qSNsW3ULWHl97rWWembcOZNxCJ/AdCQWoTFONl
i5EkopxNXB+3QxptYv4ud6dKC6AyIkk65ZnyNYTtI9JGIqkAoodprcWQLqiDeEIWkSwk5np6dUrN
z3YYoKK+LAxl2ndvnhWN4CACqdR/Las3cTKdrqyH2TtZROtOxSezOcdpQrwrh+8hgHhgjhEGpjLS
U+X98I1fBfqdZoUlsqjO03nPcMsg05WBAL4L8X3Ei/R/nXsF7mdwyieTvyySAKh1uobyeUlQoCeR
3uBvPVJa3EMyWOoQSKiSD8VgcPBiy4k3zOQ0iuvl41wZKzgj32MmH5tTWo4XDyBnwIyEayDwOSRR
QmjRPxZxh0YhC5xhblAwoRXC4kk15doJ6c8bDkGv7T33d4xf6RIrELlYuXmSWXPIHNrHXg1Stauf
EDguxrnlJ/oiAKITtlXaBHh3erQDHi+1aNO12r/m7QjUwI+PC0v24yx1GC44UPsbBgbQUBeFq2Y+
G9xVMWsMsxbclA8R3vP56EOw7WHYDPW/fp4Qq3x20drHFDU3e5/0b6EP/CF5sYBQOBXFcSRZKbTu
Vn5WSc7xqVA0sq0xjfvG55CnV0YZQWFbPIEKPV0qDwDO2mLq1Y70K4XpEXeeB/TAxm8wFHyLsDgt
9l6xrypllXTeaoq+xIEjcNTAwWo11Dew7irOnZ+txL4ccS1IUECMc/oXErADanNJAk2DWzY9BAqi
rFm/xV7Jn6Jfc9wW4vWbARIwzYq/dwAVEne8MC5gDVYbXOOqOwF5rDqHDYfkqmljB5hC+Fc1Tfqk
epLimZAgfcehKGxKTENoOT47+TIg3TMFEN3iNUW/7YN4pfFNzTdMcWDUALbFYO4FIzb52QtYB+xD
TMTsoFg0Zya/BLL1Bt7pRSKUYWer5h19QvCQosUq+KiYjgqmTHgWPlFhhITyAtxEeOFdRJvbdDHE
rcRF4/LZAh9nwEi4jTg4OoK74ftI+WMc3MjunYJStrzbtjo+i4idY9HU8z0LRsphFlrpnjqUcB5P
o/0ujLnddYd6KEnExkrBbpt/BBU93LWhrm10tyxWHTyww+zOhAwoB4pPwoNIS3KlPQu4CpqmE3jm
oHvAHmHkd/F28RZXI9J1/cXOPoFo5fuEwo18xExiPcazg4IxjbzNCL1QIwtSPajsXpOFhEQON0Ja
adrYEruVgDhgOV77ZGEqIHO0GsM1R56oSVgSkoL8bDRK1U/vQNQAziKOkKikxnhxsSsDw2DwUQwo
SoGXuMItKyTPQZ7Gb2VyqgU3yNvyTQAq8HY+Frm2B2RFKXixyFcFHgNodE0BjcQpKQYgCdZh9Qs1
6vq2YkYKA9K0gK1wgDHYCfTWjOHGivoF46pHtwoUKkcoqZ+4UKgKhrEnXEM5opVgzI8R2iQUWiHE
M+bHgFmpGFFbEWstvCFgFPM2AAL7JZ9AyLeBPyPytBWSTlIOySwPpQT7rscuE7x0Vespuqj+HaRf
HaylC8LD9bzmwg8JLedr01hPVfUjNiHQmkmUOdGr3Vs7vjAiP50lPBRIHxusrPBZshYnlka2BWIT
+bx9WlpBhNCZCZLwn/AOHBbVeLNRobnGHE5G40Fir4OQLe6AhTpz2eT8Q3mT2yhTy3nXWQru+xdh
WEAQXK07mmSgmRyGYh4s36ZB/n5OWiu6Yag01cIGpqA4+Q1gF/JJ4rooyAYh0V+K+tHiCXZeuan4
DggIB6mJrAsLETEWLVN1e7KRiTVmBZ9NWppQOPwwiHGrgsABuGdd73al9iV9m6Kvq2Y2y3mhSege
Ik/R3oAxADiIQ0XUZ0od70ALb1b7PhWQVnAlkb6bKtJrPiJDWyTkMbS++ediitjQkDUlU7KDdmQd
InrQvUOiiIAvbsUKRAImdFqvPc6t8SjWRgYSOQG19CxTAbmsm8EA869faqKdsLcKcqRVyNuN+mwq
GJ4S9lc4Vkqcmc1hyjgGpa1MnL8spbD+AWQURtkMegWYrMvR/Fgb1916AbJ+fmUnGXZs96D0YnFi
uQIamoefyPq28mFJF/Noa9SavJmEYog6xoFOmMlyyX6m+ElUUiq4AXJAcJMcsRycNWk6U1yjQqco
jVGI72YX8CwTdHgWEb7ZZrJRMyNQUZ4jbcFqCQkmIiNhyflv/ItYqoGcuCHEiQgUNkLxklj67dsN
6vebaN0oZMUKZLWPjKVt8Qm5P5ggvoxT2PQ4WFnsBfuFcnEoH0jzVYtCqmlXutXzEL4Fua1QCYxZ
RTbTQZ+wMMmUlK9R5ljtvAmaGIkkXvV65H9AAAsUwEwETuaUB2BPimAlooFXj/OZPWrJSsvtgNNJ
cHLJBwKxkW4ryEGOEvYgI3Wp/PoWIuMPUObesVrt3N08iIYmnOlYIwKWFw0oRghrpOcIrEpYoDnX
sf5TZDJ6O62LeHzlVvQbHTu0qL2Ab8CG+LlFYFuDhyU26eMw5mACYBM6ueS8lH5JMzM+xu6pqpM9
dgJFNfG0LGfUuMHRxQ8ynjovZlg7GyTzlIm5E0KIE91IsJpByznJnkeFST/q1hzboJb0JhK9xKFA
TWtkrgWDBQYZYL+nn7H6ZTiZNZ/Kiz8JcEFuQc8sLXaInIln6D/d4J+p7poJ2qP9FNhYyEYBK8mj
ARX+g+YHerV4ZMqvEFgjgzq/tfDAHaXYBheabFcSHcDqLRzLjFctKB8S5c2aCSZGCNqrRHehmO21
Ff9riyi0/EWYzPbVJr9Q5vjSQnFLGgrnqTxXfkmSxGBVBbr14IFleuFNEmBWAhfkE+YpmZmPNgTd
E+2hk8d4sygNVK+XxF+EVcwyx9kBNcjr5CCuRMTB4/BUdz04KrlW2aLkvvOS5nFQmYs4jSDx+WkF
/7SBjerYORJQGdQYaiFyZWpU+A0EnxAOqMPw0x0L7s/R2CGxSzmt+J55IfI1IBzmETo4j3wtYnxH
QsLZKSlan8KMyIOTU3yEZkn7jR77p5A7cGBlwBiVgVHCxgV3wBDQvWVNTCrx6pwq/BRuBvpunqum
eNfCRxQhod+/JNM1JTwrmCjBK+5FsrU6/2j41QVdv10wWYgzdG2Ve8VTD8wXCe0wfJsBy8aE0J4l
2OcqZVIs1FtE9apftxt/aF77ul7Pg7nl01ABbOCIvDC7+IV5GPPhOFrbrHox0dTgFOJq4d0XoSMm
6IxcHJE0YatolOgjgXf5U/QY/UHP6O2SR1ROv7HabVDIkaJtbiKXCAWZOrCU6oOyTjvmPZVRYN5o
OTo1YgHKOX9zkpRprLloFChlDMUjVhbxO6Ciqwg6ZhLSW/RQ1Zkx1pjMrQfcLS1+odWcWrKHoD9s
mKEISW0cs/i09SZziWcB1UybE0qkRZnvSyw5WA8rQ30WXyChkyuZDWeOdCYMTr7YlFH+NVCq53EE
1QyY1kgft7N2WSCQPlNIt2q9/s0CQjObrQgNmUViQ2PcOxrVu85/y7H1835xERMJR9dYsGn8364g
kh1qga0ib9XTMPdLMfGOQGGWE5/siiJP4M6V1688y2CNRW088Jw54qsR6Dp+VYwvtM2rBsrLIjRY
3hUzIIJ0oDOI74XSezvxA0jedkZwSE2Y0giDbHNz6SUp4ctYaTa5jVkJTdYqo7q5X5LdI8hxnT4Z
5zTa285J6y5UjiRYTzJvS0PPCNLrYiwHRS1492VvGlMyq4iA5ZRJCLKMo+lB2jRLeFEpbsjHDsk6
9nXSMXROYaBYwsWo6fCi8aV11wEfHoQbmHKuTpsI30BuN/uOQRY/Fv4duaGbyJMebu6roMclhpuW
cE4UVIY3Hw2+ibHFKKAh3mBhH03cHBM44CBiRDCszrsDMEeB8lT4v4331ZBGX5NVAkDPyQQZknKC
601CcSH883yJmuKIuFHhDs+d7JzrBL92zsIkqCZI9iqmGc5NGSXy4a6ZSKKLrTRIV66xTA3U2Fww
6GZb2+WZEWzjeSv51FJkfpg/QR0U2C0ZgfKEgOHaPfc1Qa81dcuLmQhFftn8MJUE0PfiN8FIP1vq
CT3bZ6m7x4jog2bO71qqLCvCYkvtFiT6NkjbI78p44hXROtAw4kDKsk0zu7bkJ0hai38fgFrmqc8
BhSaciSmvIQySCOLh5F/reLxn0N4auoiuEJrq7bPA46TYKwwr3R/TjOH73X1bTufYyZhn/W6b51H
zGgxJoos4hVvX/78BvWvLCVwdzm4RjXsRdfe2Nj4ScaVUCQ4i7Bnx7D+nAoJxJwedQcbuwaSoZDP
d0sMIdxOzkcgv4nkJaiVsf17loXDPescYtAMifQhdaKvXjG5kl/0U/dk14O2E/dnFj69m/bWqZ+d
wDvJZ+YBiUR8FJIREWj1j4x3nszzq+jb9m+S1oDnUs9fjAv3SJzc0+Bg86OPNXaa8IVpgf8TUaAI
zOWvdrCu+xfXfU222g2VTwO6w0AlIzv7a20NJzkMObF0AiLgS20EOFBAiK/PuTGcnKz+oJxxNR/k
YzXS7tEJ+avFHydUmV5EhNL/SnhaWWsYuZAKbjWnXLf+FfVuAyyKGBnHLVSyle6k4P3PDpgOG7GW
1/M+K/6kP3Jh8Mp0YvSjMqVBTOonJzajaXTfbLLaAXU2dRB+gQPimxq4l/xmmbdyAuXZUbMAINOn
Bvu4bU27bBxvA5H9kgfFaswrxOWtBfWW1YyP3RKXqaxnXXiK5pnSRRAndRc5jOsEv2D747Onx0Yk
3LsADpQvA7Qi2pf3vjkSqpJ7l9R7chNuiZSRuKd+JWfKJfQ4eOTKYzV3OlEFv0j9t9f7N1XvjkCU
nDFqS+ZNXXxys8N4yfsh3lAO3gL2p4lfXRCMTjUP8j76JJUbhG9JG4vsAtCjpY5ji0RW7Ns66usc
dNxFUv6SJBRfGl9j/2ArG6+QnDXQOGCecKMGz4rebca82ojBw+/jl72pgobyNjJRy+ErMQVEivpq
dLLq7JzSUy0S6pZ8fk62QakuPl8nFK1bbUiPooNtzP6tCy9eE1GlkJwZy0Uto7bZ7i8jDXNX7ABY
c6D7DCiVAv/fruUmxkwo5T3ySzvEFo2M+QxdttFIgdZe7FhM0mk4PjisO9KUge2mTtqjSELs35iu
aYqlCJYr73K4y9MSkIP0FScs97OKXq8i63NgTJlkgL9SsVGxdeRbqMw3IglIVTM/8uaXNGaOahFi
jHL7oJdiZUnc77Yu93Li6GjSVCX4ytO9R+AH7o4InpghVSk5et65HOCDupUofYfI+5i5RBW6nFz9
NyX8i1HSB42qXsVDMmB1VNVwz1LV2NiCiftumose1Fda5jYW5JTZEfIt+tDpW4zWJgUNCD7ED/Ln
YLEO2Zcf1bL1jQRwRB5aXzLdhK4EBIhxlRS72vTXJFe1Oc5Z7EkkoIi7sCoYjy+FZl9LwqglUH5O
jCctvuAW8wBAED/nLfY03+XUgdyv6IGSqAEJWquoSEF7StJoxm/zIQ71ybKY9VjP1XsuWkG08QIM
zgSKTAVSVbALif6pCZtj8g7i5JEt1czdc1OOG5F0a00FtcwfzJE2heOXPrt7aNUaFDy2PkLS86k2
SzTSbGGbPnn9R/AUHZHcMjCxvBX7iVPEKr3PnHpQFdiEfcr/qrpv2aBVwp9zkhu44LJPSz9OZKo3
urJUMsCTMkfO6NBFx5DSv1TpsNbG8RrpyWEe8T+p3/rgX2vv3CFlJ0XzXO0wyCzJN10UFR/olP1i
Bgli7SnghfSIFVMV/dm6Gkg+Nbs6thZp2sMXcZURiE6raTRxj0uNrgfZKVKUFa1ALpHy0I+ckxhQ
4QBX4a8RV2hjEZeRe5lN0652doi/kAi3R+HEwr3bfpqY7gU34vpCbUwMnHNu/XwJo/gnd4mo9+o+
/Ok7L9t9SL5e30JrP0jvekzODEtdlcx/OkzJ9MWTEGK45zEoxOYiXEWKEqICzrz6Otr5O4lhzLkt
iY0tdztcLbQ8kg80XP1gHQcEXhwb0ERYol7kfc64KLhPVNrNIzQfIvbKlWiDukLcvhnFNuCiSBmj
NwlG7JSXwfkRAMC7a20pAltoPn8lE12VT+vWJIG3gINu75EavXmoFJBctS2tKyJffNEmyLfOee06
FfUEu9Twwrd9a43JS04h898dZT3bIBx9cNPFX99/1Ep+br0EM3nEBba1ZH9kWUBOD5y4US1tq5Tq
yqxYl9NHndhblI9alu+IrWsV5di4LxaZo0xu0lFCBIWIKcGS7CygGYY80q3L/Rvk57KqV0RDsON8
c8bzwuNvZrvogo3i/tP6aNcoKPpZrutqfA2M4knwb7ExtLpGOgY3yrTJ637fQgQmUIwv2MTfmJY9
jhATtElOJVkXwLvEU8lwAp468vHlmqi/aRWREQeHm5WfMjQ+gCimDmAM/ZB7OyWcUH9EZK38cxg7
ogYWQYJx+8cYKJLn6On/TOJzaEOz6fBs8n3tUYSKfYuZsXeHdd6GC03jmiN0M2YMQgPCV6CeKQ2y
6XMlyMbpk3M+BzzKjwrZhY0goK6+B65H8UEofP9dGyFS9qGF9lKlZzdh3iSUpSbGp4gOro/SQmeK
cqVTSxzIgRSaeQ7ixmpVRfNKrR6h2hH9FBBNH21Nyva8zlk9Bit9EG9gpVgb1hy0CuhUmB3ypam/
/V1wzXBRqfQcB1ogCQowrP3Q/Mgdy23D15H8TM4ukfkw0E9JefIn6ApmEpDjwSOyPuTs4jjRyccc
lYVRUmJZ2GuNsk3HDjZqvwuUX2s85d1X9syclvlfbqc/hODwag84gk5KFHlcwBmKVK5SoySudAD+
+A7HnzDkbqeiHmzQETFaGK/lRyvTF49n0kiFXkAOZEGHCgxKB/bFOQOE3jECdygYp3SrphCWs3Wx
cE5o3A/UfTL1APZIjALdTYIwAYQavLjT8AlgoFfj34StckxE4o9nwoXBx9DkwxhrIBIKFcI2Abfn
IPxM4gs3L2NOsIKIU219ozxS1R1TXhztl0Fzy9Ak8XJFYLJVvdX4aSaUGyM3Hz9GCM6Q0kyvKJu4
7tcMmxnK3n56KfMnrXwInSMDCJWBwubDmgQF6VXc/iHMV8sQNg8lBmxllyAcBNcU3F3A0kmsSgOa
1SP7cg8EKv3aMSUMAXA1f4bYp2a92Ln2kxcRZdxf2D1GvLhIaGyKOfj58ebYXDAZTXejWe0SBBa8
T8wFha6gGfwBvaM8Rjw/klgiYlP+38QukROltuL0vLnuSxd+y7TO7MunC1dNrq24JUgwRHQIKXqd
hp8cQ47lv3FAai3u0/Zo+sa6JROUIV6DPMpBnhEVokAn+EDJXtOaFk6CYooaSar6h4kGSbtqMo8b
TWQ/BO/SsMm12Y8HHDg8uNYBeSKcHdQBcmk1uPi6SOZAKShec8SFAHGGzTXoQJfxFV+PWfEv/I39
ZptM3k5UHNKlBVLpdM5KI3xLxUjJ31Gl0Log3zJRF0nw5UbkJrNYktojPDh14gOsGkue2NMIHiea
0jXQJPDqxdyxNwGR0YJTdOOXW5NEpDotFoVbHtX2ZiKf5F8k6IzERSiMiyLIhnhAl09YxSMhGHuZ
73i40sfakqpevwBUTKinaiRlkMi8tyaJA7zEYsDl7NYzXgEGvNHeBNinMax14IUeJ2hTnySEId1O
6JTQ0qEOe0VIja1JSdx9Mu4yqF0fqABEPr2DM8H29FN3oYOUDaDyzuIxMFFIEtenlFv56lixcVZr
hLNwOqjjYAUpdWlk8eaDtW4Rwx2H3lp98EiDbC31IjFJ2nSUy9Eg3MDD1pmW94MVPGsDHayAwI1N
rRFR6xqcdcMLNJH8zFLKK1Kg7fN5ZEKglmyCtt2jCfkvZHjmMsHiQVOA/6zAHzZVyHl5rp1nHRaC
VUSicSz1S0uhUvGgoqvRzHhtIrXFxJC01qanGJC3YMMC4/G3fKY0GCEkAkgXDcJacEltZHmzHPVU
Z6R18x3teuOQE1bU4mYUbsLFMqfMnwPreoDAtrZeZh85PzoMfgJbS7etwXvK1RheDYOkKaPkXKFA
K3xTyD5xKAdtJuopbUZdMnL1e1mieOmYxqBVWORG4lKy8MDPRJF1CGHmgc6aGYtNc9b1+IzkX1YG
z84XrRdvGishZnVCuoLPINN4/tZTuNKoRKJnMvscFVIb55VJQHcGKMTQLmOISBGJ5IosRGf5mWU7
4IkzgbRUvOC+TFsLHKh68JVgYSHTicKUL+q0TX3g+RYVh3tGusess0xRdgeMhy2CSd2D6Ozya4c9
2s7Uo+LMF9nOvalbdvFjHI5ra/oYYXBHn80YHxjKSXFrzqr/WNS4iPr4fTDmjVKCKOV3yXLx8Ww7
MDKyfshf5fvSluMv3xIkKfFX1MN0Y/GoqE8xeOcjFU7GxmeHM2Cl1eNe0tpr09mKdcmNyoeY2Rxo
c0+80sbuk5ckzjc6iJLa649pO/1jKY9aXOE0qZOsJoLmJkC+HL3m1KW7wUNM8j4Ml2N0/xJM6OlU
kRNGEBztx2ZPzookrjLWRu5x7nDIRacKRByh30IlamJiekqteBv12Y6PoDeHdS0qNj57CBIO6MTC
g+7t6/jOGqRP30FY3UQ66HsDm6+6Nmz9j78m3Yt/Xi8aqJ4AHcgWwgIB5zqj4jttaADpMr7uxNqb
3QtmXhQIW4++CFo9Bz1be5sSYwIU+jBSvsFGLvbyxqJQddNo1PaSGfUXiwvLWjLAOyC6kfZKhtHb
0KrH0WSU5bk4xaW2/zVauZZfZRoemgIAmPzwnvhDLD6CZhq2j+Ul3U3ToYi31G3q49ukn7ziklnx
ghzf2nuazIB+skWnnfRm5zo/7Fw0aP0RtLhFavhL95/MYmzSyLEuhRUBx+vzTtz5ZWOymJ0nJyW8
SVli5EYy6xxz6PaGPufuqXCSrf7k0WhOfk+26eNuAWajbOUdp3GejGHmP/VjBjSzCuIt7d+MT6Jl
lGG4ECcEBylGNHQ96dEazKcpCLClHCTWdHY5R7UdR7PqXsv5LJooRnqPrUOlRju60ilLcdJQIgna
VMaJH5URSHggrSeI2nrv2kPIIpkF9UUpUP6RRNugaGLEebdYe0jnOHbBT9SCe874koZDlW5ahWN8
XPg6DOaOjLo83mm0LuTbROEGmo61tuvKa2kcRAqBfEHeS0yXdr5sciK3li7Py14OoDQcEJWm7S3v
1c0uVUzsoUKUIgh38djyF5VUHgxXYuQwy3lTDruu3usGFjAQRxaTuhNH8MpCXNgQRhCFqD8FxkOu
qEwojMt07Rr4TKHPzPAxG3LGpuZT6fOn0SClJqrCXZdF+3yMTwUTcDyQz2IwpblfbkH8g1evaxcb
hEXsHv9ayTogVV0Gjor9Md2E86Yw3qkNLPwj70ZYPCrgkyMMS8CVqOpr3UactIloxHN5LTmF6FOv
6XWmq6J/tWpuBNXjNbUPg/ahM3t5GYtwZ25i/2BoJ833DjL3mviTFGLewgrftZE+ltpDWlgUQGe3
ZgQbQH2gDN5i/vZ+KhrpXOMo0ovOBuTjekTwEZIewpqCfJOimWtDHoNOAHHwT994zPksaz7ofILZ
SkDgwMOu1wPxwsag9QGE5jTwJ4TR57x9xucamgws7ck0n52jm/y02YlfvC9OmaWhSd1mKU5lMlhp
ovffmuDmlhcxmfkhCsGRlNIIjcaKulgwyAbYe/xVXMart0Yal9mb2KS2rrPivKDbjDJGl73K2yYZ
Ig37VQsObv/rpyx6pr7q/OeSW78fcOLSXcDXzdLpn4cWD2BHoxNGDAHVjDHaybCKnpGUbqZylJR4
bPzEOs6jt4ZUCxUXXpM1pELB7L3g+VfV6CMzK2qNPoeIgDIxde36EqsdGoBuH1bDCsey3jwQfkvh
mxQiIahlS5SQQZewzXRmEgw5ANy3jmafkz+vKrIhgi0QsN6a61hRN1lGQjUNXLV2nhNMpgSzQosX
M0A9qOtMk3RWDNiilXWiLAOVNxdXpjsXO9Xc6+bedCluXcPKlBGqWAaXaJE3ZIL4rz1bhghVhrhY
W323yYpP2XSGEubTf6+SY9q86WRGTVh0ra8sABorDplYvqCIClAnddCETCgi2M8kWZIlmCrRzvKi
jSkfkpAX4XtsPOudRjceyx4NcR3xGSkGMb/EG4TNWmypCYrgRAuweB71QiUzlyuY4KeTxePTto1k
7DGdpcFqov7X3bu06xQfZaHvSEIRs9xsvCrIa8aXgm8PHjWNB4av6snn+h/D5yA41cTPGJsE34K2
sFmsMu1JCd/aUFvKjMpIrhJxTLNVTEYnqzfTBTge5rWPSntQ9fwURe/urF/D3H4EUFlYLnVlP5jo
RfAhw6UGEazxcxU0lmgpuaFhc+gskuBkkAZSKxtjm9LKgvdaQcHx7TkEFhUPXjFtygTn9/BOBI/d
eOTS3bMKamLQL2YQP9nld6LcysRjn3wxlOmimdAKDYp/oBoH1Dm41TNXwG/nZAtjOjBnTcO2VkYk
RlwjMLIcjWh/TiamqQ5dd9z+NGW8M1VjkXIBESgk8sAoO+FppL6cqqFwlYQrCzIvBrNFEwf1x/ep
Hu8c5d6j9eidIQRRFDTGg4n7Gqkn+XQWSrCLjwdpWkEZE3vGFXmMp+oQgh/0hAFaawNIFdAa6AH0
xN+4zt3jPep73Bh0fqK+6F1EBRaBZ69AhyUmPGvljocpeojSCRABGx9IlEPiFna9HpefuraoYKiC
f13FDzTMO09m3a7YeED9JibvApEnecuh664jbSfS1RTsDXO1oQHfl/aqwRVQXytjg2nhmFUtzPav
4N+TQhcMSsWRpczwGI7toWNTSpZjju2GbAqFiMKSAnn5eI2R5E/T34a4LR3qPksmu24/G97aHX7H
voHYHZcIvd7SID6GAYy+pMBqaQfheWy6Q+ZjnTa3SeytTbIGzYLePKiFrJx/R5J2tGI3kEM9b9X5
Vhm3ztI5ZroVYqauavdsQSp/ErRlO9tIuG7+9B6oNrpZZ+2yxeYDelmeinmWPd0qdn2/UsA92uIe
992iYWMTjQ1yK8K65aOeePoBOluAtD8ZLE8AkkPWaRH4C1dlE5JUaphhZjbQ8IPb/zCW3fMkEFvi
rQr+ybqiabA/C16qxO2z7qibybD3IcvfXzgC6ISprgyD/CKO94oUeBjY5JK1Ty2q/JtHS3QlbNui
m18reG6LsIyYnUiGs5BAjGwLFCieFTRuJIbXaBL6apOEHxOz+kC6/wMkAW9nm64zi5hzbJdtRBgh
YgCgVtcn7Kc81f0OgiHMy0V1F0snVnLeAUsQyZic0JTjvAFaZBKd6lUF3KMq8MVfzd7GxNy5CQY4
4n4I7+6+RgVpN9bqYLwC7HY0Khp0k9n70lz7mAKN5CMTAxREgq5yN7CAHEVqr+HHpe65LazXRv0I
w22anvIYKW9O0tC/WH81pUNEkvx1lRiBX9IY8dUvCiRz7WOW7Bv9e6AszFqDeUDcqewBnnlmyc3s
x5kygsJBPbR1JZRAAbDaEVXXxO998NT7r3X9QrThVOxgZSbvkkVvxNcQ5Zd41GXjp6wClDwnuzkS
0rbO0Kv03YqfBqLoT6vgH4IyXFTAqWb56lGDwTmG+EdNjLNob6TZg/dmmS1+NBPnJ+2jQgQ5mzl8
dRHN0e1CTelT8FzDkTTrwXgYCkSAPi8risYUFbD3qejvdZHxTIjrofGxvJTKA64H0rjniUqujOmZ
njdX0S6levCc+jLl2ZmOmy2PaH5tfrMkuRnxP9N6HGHXo+nSUO4YUMNA4sRupP1NcYm6GUzE7gcA
dbnTpLNFvuIic5NXO9MvRCU2DFvpkXwin3/eXHHKxYO+oJktVKdnlgbyWnFG4zG2aen1Hkhm8gMs
hjHgsNO8ThR2iggjabVHEMHsn+jSgK+4KPwqwP1A/zDL6+D8FtmNdq/bDBbb2uleong9NziEcBSQ
AYc0A/l2Fj2IR5GcE/2jpHyTx8UHT5+GcVI9dhnjDF3M499x2IXeFn0o+iYdSo1hU6FlNvsuiYyW
EQdvFJN3EG6LZm/F5JYdsG8AvUMC8VrpKNWIncFY54Yk6NVMXYCcvJuoD8lu5Eo8xrj1GNUySFCq
5wxn4QKjmqCacwShyBvLKWyN1oZzVoEYxK40jzc7RVAINzae87BeutL9BsAC+MX3iNCilXHPogWk
OAvrc4gdv5mO47TOSffV2+IYag7XQ/PeppfQGNZT7F711FllcbduMyCiXLuaroZRF0zXDb2FP/7y
x2qE8Nku5z+q0YLPr1orLEYNHQEjpJHJaZAp074ZSJNTt25JBhKZYkJ/M2SIByAKeG9yzN3or9Xs
I7Rfueh9xpmERLAuMdfhWlG2wJ01MZ+avWm1cF/PziqMqbgz70n726g7z8h2AcNCGSifseFecxDJ
bML6U/zjVQzyAQh7I20JOcl+1bWx91WR7BXqMK6ZedWB+TOBuKvr5KJkDC4VDGwFdjzgJND56ubM
TGDDpNHZfb8zWn1Tur+kMKHJp6KnJPEkIEJCtwE0TDD2XY5A10q7U5IR4489Cn1kHmvfLYcii0oT
EvU4neZ4OxNdiBpO8lIw53756nw2DWPj+AtvCg/JzTw00hnymUw2IfdvPlnME73UjfCH3OsBXG82
fLqhS9gMUBFCaQGsiPapPIhzadD5y6PtPyp08AOrwdiSlcX7ze9EpxhRDxdCYzEL3cyStz3BR9PX
Kz+BQmatRdyKvAKBA7ywoeXXmlEs4rMhHAbMBWWJ2EwkNBFHEbVr/lqKNJKuPqqgIc0TPQbu2Xrw
SYXLFvgXJoAC4ymAUu1/nfA7sW9ueAKT4WNJiN/yzeYaOBptttSE0lr+1KX6zmrVlWWTeQaSUqBk
S2ESB7e+WuPND9l8e5waLHrvWoX37BYqd2l5ItmmzK5J9Z3qpwQLwjAh1TsW00nn2zhyR0nGa/aV
3Uvvmo5PyWeDlii6yHSBg3EPC0g0u1q+I4ApSeBCaGyuez5QullI1+93praxmcCn+Ju2veY49c8p
7JqkpWnNp5gB9NTa6HiobP3itgejtzahDSWUDuQnaQ7MemKdXSyBOqnf+sXhF+68D627ARMjERLj
1zUrpKvksTaMtZnx7sVLvbfWARddmqxzz11U5DvE5DJV/VmL3kqihaGP587bQHbgjq0B1rnmWQKO
XLlK8joSCuQdULMQdXgJrZmEWLQnHFU41baO9cg/XdnnhBy7tjzyn8hMTenw4bKcuLkLXP70N2NZ
MRf5dOA/GLFyyYMbEYQH2o97YQj98n8knddy49gRhp8IVcjhljmIpEiJSjcoaSQh54yn36+15Sqv
7fEokMQ53X98FjysJN3Ye24GlDr2oQq2Y3szfURlrYeSDbMM23JBsChTCUi+JE7Lq8f6BbXIWFO0
vBc2vsD4IKMd+FeBjI6HaT0mtG85N4bc8cKiXw/NWtXvHU0refISah8NJVCRvw28DMEbgbAJCZ4J
1yuRGm1FCk2/Ix+pr3yixZCscC8q2c7RDi4CyIA5plf8XV0Na4dvUCeUTNQYqUVoBzBakTyBQReJ
qJ1fjPqBQDikVdHWJdXLHY6h2ewsqFq12lnKa1grG6QkpWfvYPLAXaZl16iHvtzRFbfvSiYK62sC
Lald5HjM+g4gV6lAeKJPgPUB5jKuSbt33W8fbD+Iifwelor7oJBw0kYdcdNAVKmH1yYnR5WRxeC+
QOcN7KFTrm3SEYmXoGMJqgxDhiilJqKzmS9y2xd1vmeGFCU4gKU39yv0AUb5ldFQyO4TXHzz1Mwf
gpJLzg3oeFO+5KyjVTLtI9948DqMISxb2LkclzDuk52XV92ddlp1ykZIf3xxfkZefozmhus+Qh6I
KH6ykcD3m8SBie/nMynSLUKUuSMEeMvEAjAdK/wA9WbSUBmhwKT6uP1yWpKOENHm1bvXHR334GiP
SfBmfBMCFKOU4o97Daky+wGqLmB42lkwIb8ZUUGiWroG0jE4JEVK425ryi757WIC79UpFa9EbWmL
uQXn9BHfjK8RFE7ic2Yua8e49Fa2CnswEiztGKT64tFlBlRaY2F76rsBlC0RZarYR6EHUrZvypJM
6EL97s5PLQ4PRFcrjXE8eumJeXT4mNMvD0Ej3B+ECdJOS/9U/PcpEPKE94RjH7y7/oIF2akxbzxI
rHJtnH+agyhrRZN3WXHHWvVDVly7VwV1kF4+iX9ee/TNXyOCaYCeaDQPWVHBnkG4CiuiBIPJZENF
tZLPh665tkTAocjuNfpzIKoZrDoUiEhkq72HLJuJyqL0sz4HKR2vgfTkiXteR9jen9F2+SYhBNeS
K4i03i5lxX9KfYSkbwNh6F/4tjwdRddL0Oweg8BZzjwbvkVmen/UtTO0PGsOGXV85j2bS5B4JtU6
YnGZLProopc4inY2RiWPq0VQRI1wQwcHaHQxCF4P/cOgRpsCTS/tBb7Nd++mtwhIYpi8i+WQ/33X
o2QjFBWxDDBgQ34O63E5Kr8OSUqxT9smIRR8uMtaR5yrkR1H7h6PzFxnV2V41Nk15fM/jz9NcxCT
KwIg3Ky+zvyG3iNVF9B1PX1mCM81+LEy/MkDfKX1HTmBzwGmJEGxMHVnyZNUqCSodUQvdHik9fbN
YiHoYLQS3kT9ENGk2AHJ8ElcKfRd+r3xoHjGBY2eqDhxZEpzqAEVa87XCPFka387zk5Npls+4SnK
wdfIk0G3WfBmw6g3g7WBmlxbPLKNcbXo7WaYT/JuEyI2m+z+ZAhXZxDScp4Z7VSSH2sMCAEjS5IN
S8fr94YZ09dO/hq4Pfy8/migj1IClNTNfegZqY/WdBG5OfuleKKYHbtTGXxaVr0OyS4OJdbW8/5V
Ki+dQypPQTySSnJ+moKZUXU2iWewwa8UMkPhJlzrzS0iS5OFSqquEWasA5cQMb3euRWB7SNKxWa6
6PBGWA5bo11Wqr7qPfuQIxLSeRTHarjFNKLq8AdYW48hheUeda/y9lqgmU2YbmJjnW9U/zHyfdBA
cCZMkdwWKOL6+6SdQqbKyO/flA4ehLjmhuJ15651JbRM95KP1k6S6nJ7lrRSsqVoBEVAEQHhDcka
Zar228zpNiQPvyUyt2dPw/sE8I4T3APWi9Ojxw9XJQDN7hWvwpgWtw61pcWPTT4fscDcrfVVpKoO
C3qiUjaEpEMUG6yyY3UXA6CL2A2w6i+OHaNfDJ5wiwC+pl7ZNoyzKb7TgUqkbDDO3pAv84A2Re8u
+XkSsK1wzja4EXTgopF0JGZy0ozkLwiILZYvI8PHQV5KFu5ssMjo0+cp7DA29Q+AENzJ6ot8MQ9F
Q42CKWKtgMRc+MUnriAEBJK+iFSt0CcWCvQ1FgLXdiXqr9pJpOBIBKniDcoOTVasK9NFdXonNNwL
vG/SnOSrlAdJJ8IrryBU55UKhKIBve6FU+e/Q+bWEF4jSFYyj8umC9AfE0xNhoqAoENlrlWX3a3T
dh7mYBWwQlQAjfM1xGRmBPewM0Dyxk3X59vUo52CHBgQHpFzENhko7YQ/Wulcnu72HPh0iNceoCW
8CCtJblR1LNTE8iclAe3kASyijALDVAioI4Z5ArQHCq1J5LOZ57DRz9jJ5LEKR0WSewwdJnEePda
36MRBMkPPyKaBYneYw00WIolA7HkGXZdf2lTdyMxMNgeVE1dSQSlRMeZ/hO7jzIA9Y+EuBFY6jwD
1ojWVEx+lE3MGM53E6+eVDP0rnT0/SbmtcYpXnUUIxNVRJtBubesz4BgqspM/3wwkktKWJTc/3w6
iDxBZtAYPPEsgFIm9SdEREbQYYTixAv5gFNCA/wuNVSwIvK3yEACYNsgycoQzPJZX/HG2eMkUqYg
rl8l6GFmcPnzOJHSLruDza9IaQMuAJvjfZqfxSY1BXh8tq1Lt1xN+KwtWdvYcwztwjVHwzwno/UR
E5MpzYVB37DD4ElI4n9wClJSwbmESVZCeBCAx6DTvMB+/sLCdNENcFpyHBrs0/EAhDLQdW+Rtwn3
km4zoTWSg+v8EeQ+h7NjVBhiroFUARBjB9ssnkapjy8BS0Q8MlfNUUh6PlCiIcQQzUFHOBHYeGX+
OFxsc8quxANk8xoP+N0LC7ltQKTL+FAq4ZMclw3XL6ZXF28uX1I0+Lx0hOUZvbpRSoJZeC3KIeLW
7dCeAoGiKFN5q8142A7DPeB2yyy0drIQESvMZGQyBJC4I0UcKsHTaVefKiCXUixU2XjmtJODCnWR
eDnS2CDyqeB+PsQLsyt36ALk7kRLkxqv2Ex6LFcDCgJErZnyWSkk7fR/qnaCnfqSfXWpG1v5FIqb
zyyvGdbBJvpE5tLW22S45d4/HD6JRjWpejKgx9N9PX5TDsAsvUic7sl3uS7n6jDH9lK7CbRc0cYh
r698ZPtspnHApwGMCQu7AddZhEaTlE/prhLEA65BUZAVJ6sMZsMGKvmLj0ZPi5LI94DPTYtph0Im
kjp4uS4pOnakofUVdsKurL8GGnHlAQBjzNeC8q/xUQ7dvgSJUrFlU9iOgkIo3sn9tJlRvK2kQ2Mk
ya0RePSdH6sCkuhC9DOT+iKyPE9FXaCQy0KCN/9Vq8CG63fPnJa14oEcI11k2BDZsjVQ9KClr11d
MhM+B7q9VnoiFilGyjV54aV4asZgSOFavZyjxwo82larx7qiVYylxzz51l6eFpsgkbKdVpJrjUWw
Jg/ewStMXvdQtjhycH3lwaZyCcTS//Hr81JmBBWR9ZE5kHnVtAUynQ7IlrTk1SzexSMWXmoFATkv
VN29et6wiYF3UucHOU7fPfVPzc0yR1DLH2PHQzVfBuOkJM9ejR6dy03Bbf4XfYWuH/xrhbckfTDH
j7/8V2KF1GFHByFXK/cAun/NgmHjyMWRI5F5gWM8QoAXYmcKEDxSyjOkNR3rr1Kvzp+E9FMqpbmL
4hsg6SO/EtJBOLKteCe5TGk96kZoUO7yLBlfzRQLN9tzntTbPsC6SuSVxUwTss3KU93l/lYsIwZZ
yE24VcZPRduQ4Z7A5FfAwVjNGxorcIuIuqtkUI8r9mXvYhAw2/m3ymMxMSQaa8rztddDuvEJbWGk
+fXYSyYyXolpb8uVboMCqVehEpJP7CCbM5DqrvDeUbIp9ptLhDQCPr1hPJe10K0ZYqwtCRQtJLyr
ALzxkDBsRMj0aDaQuM/JIraKeBMHK+eJRzpVk01GwdRQXUVFF2JmE/lfl39UZByMWz5Yot8OaYaZ
AKMLFs2CcHjauWWF8KaDCvquktuGhg/zdsmnR+om8dwHzT+rVI4q4aEZ7wO/RO0+phERIqSS1Qrx
URaCO5IvhOjMiVGTA5lEf8mRJfOP900BEhbTsmCcKpvkluDQLUdnCVDSOSLZCXfqeJy8FOaIoBmy
gBA+NuqPyL/kb8mrTDyGigEWRm/u6EAf70iYpAdhRjmDPgDNQTqs/IZcLz9c+Te+38TB8wU8ILGI
+IXr8cuykOTpH7wxkqwg4z+udRF6848Wnb8LWGURo82kwCAnJgkbASLUrpVTYLJBCmz40iBMyFab
Ps16/VRCnCKXxrAcUe9zl3HG7iD0uxcpFJLOEJfdkL3RoaoYM0eGXUFk8UxFHUJnvXWW0tdXdx8p
okZGN5jiMvuVmhRL3f597qdkifU6++RokVtf14n5wc9MOLCkbQo7blHFPOc0Qqu3rKPkplbro1iv
uE71W1wjm0F90433Wn8y7Wtko5LJN6iGtp1dUmbGqpJxrGAwtFqRShKXBn8PiMgOJDCxZMFJwZWo
HnAIYEk0F60D+hxua//1nBKF00f6YR512Gb0/Ta9Vw5QnOVvKkU/DdiXyLtsDdIxYA3ETibPUmIr
J6IBMOa9sgAwtFA6zWKb+L8tkpPc4ampy4vs0vHPyJbm1vNFbtTYZZCinhi+fzGM2Sag7cCvC0Cg
cF+o2kG643GG/kGKzHPI3LsKFsb+kEwEZiLyLPnfaiBK0CCF0YsDXTVujoDx6Bqi5lDj+XG4NHlk
PNitP8aJAVu0Dh5cbkFEns/LwC2yDqob0xvnKe0dQ0eC2pGvzSM4NKcxvFKRILs1tcbLHCyXt1+M
9ZqJXRLA79t9654jxFHL8dN4mT+T9+A9+O4/x0/vt/gOg4X24vCv6bl7dF/xK+pfhIa+DU/zvf1w
X+f78KT/c595u/1nb+mdlv3LZ3chTx/W9YuVX/1K3XXII/hRftCu9+SqIGSLFuMRX0ltgWDwPC+6
LzbN5DX6cm8wSq/Ddfw3/LoofRb2a/CvU1f+q3w3m3+1VwJK5YdU0JRdGMb+vhO59vYX1OpR3ZVb
8qWO4anbxafuyL9vnb2zn46wO4TOLOoP67PYZCv3awbbDhcwK+6jMvL0OyBpbzMD5lCh4V84O+vI
xrJutvSwbel33lbX8hKvSBP+GfkT62RelI8OFjaG8liQnfCAtm4JkLfhBl9Q07oItvb+RlrA3T1E
53Fzive41jfmgVT/Y7nDyrJo14DkFwLLz8WD/uSc0020Lrbkqx7cC97tLTTlgbi1XXJLzjiEzwQo
bPsNutIVjrsNwTWn4ODc5kO9wzX0ikpo6S7G5ePt8aFbYcNd2AuE2otvVJgr9Hvnfh2em4dhZW3J
nzoo22FDbUS/8LbOoV3jljgPe2097bPVvbzVW3MHL/LQr60DaBwCZGr7juoDVoDn9IwZc0Fq8m6k
FG3Z8T+SSLguNmSqBweatGaMte5mDhoQCU5dgzK9c4rdQ2/pREGv0vEwO+FbOH+OGHVChH+VulJ1
FwoMG0l45N1YITy0XLpwLKprU3TFD0RlHn3mroofefK3JsMPfhsmkZldrCrXzF4STuDrw84MuBQs
n+JxFOQRSuUA/TeAMJFT+fDTkUfbEhs4aSCJQSZxMk737kT/gKn4z4Z+0oz3TqWCFHzSw4n3A1PN
BReglJdhr4aKnoEuIqlycziNeakTGhlSxBQHxYsh++ffMQx28ElkvJvAIk5MsmwQrYog/Zak9IzP
XZuhYRi159iOvoz8X0NsI5lDBktRbNvnXJsQWAc7bFWLButu4beX0hn2qOaPAbpaJGosdwdt9O5J
MGAU2YDMHFWOCxLb132rcpg6S0P9Jt6Snt2FbWJeKiVDI8kh4LstuK2IIhi05WZoUEzC1fnxu2fD
ZqW2SABsKRTuDn1F0yaMEPfIwC6pK2dnJif1JFe43+Lz5dLKCPi2uB7AXOTCF/NBTt/PrSEMQUxU
AAEoHnuV5mY/x8iAI4dicQmC4g/h5/LU306GxcJzSFmp5ZhjKBUHHCdb45K6ZbWbHpmSOflPWqcc
NFDFiHMQedz8G70FARgZ7akKyVuoItKbDNO8n1UKXJCxwi9VQBNOZRz+GTlU+Ah6032tdfepLdJH
dXyK03I/ZdMDiM5CNVgM9KtJ2njSpJfaNjY0Ma0DjN199d1AylWw+eVnC26mekhNOoKXy601MpkZ
P7j7xLrQjOMzh3lEwoRCWGJtc9mTbRL9SzpgHOtQTORyNnsRnOqdQc0bwg1iMwo0qplLesVzKWjQ
RpQbUQ+Cc2eIsdtDDp4MXvrXYUagMVsP8V5IQSQw/Elcg9hDkHMbbGkarQeFqnNPLjvLhFSqD41C
QAgDjavcgQtWlXIQETB6rjeNgUnwgRIpILO9x34FUB0UqK5TortYLBk/FNISkH+xiKmU7QTEWjdq
+JBjrSBHit+O0nImhChw1knyqUoG6YjECuQtRpYW2acp6m8dWZD0ZbJERaxIGTkqOl0hkAt4JXQK
VMPEJTo4fuD34Kakx2Vp9piww2kXymbRHBwMYmXxGsId11fZdbX2Y84OYbLvi5+4eSwjhc9ydySK
UtPIfqB216yfJekB57jJhudawRnRgA44KNLeKK7OIoJ27plOYoLxWQHOMJ45YFCN+xg4qsTANMPJ
1Eo6SrGW8OlUNGMjAajEW/mA+KREoNREqrrsfUyB9QcIiR2fPSoHHFLCllYEHUOxLgiNgjh6pcJv
d2C0ROOKAonlMvDtA6o6hTF6Mm9NRP5uDQ6TU9OGFn54KsuvFID4m1DDiRdr3uHwHHODRCNopvLc
tsnKDbZMxZK2JeHNRkjyF9p88hq8bT2R9kC0PIJNC2UWTGsVVhteP4J+N3G3y8nTtBi3E3IdXdNe
kcfuAQPRUxHDpSu9AXAnXjC3JKzqUIU150dOAJTLtPsy45DKAqwZdKeYJtaD1t/3yjufVy1gnk/H
I7ptQhuWqVJtZyKLa06MCpRhyrC7tAdQEG/Cdo1hm56xly596/An1rySfUkvHko5QYHpgBhiYGYO
DAhgEWLA9vGOYqaC9iDehRO1WMg5zSIviy6nS0KSkiRU6Mou8s6NgaQa25khmd6mcseQTGaTsnfI
Ifd5owEmFDRwLCphr+81DA0BsbYQKvUArCXaZsJfrWvLbhOFEsUkOZwIMoSxJFeJ8SxJjgYRPsWu
oMOgRCRbd5jHuzS5+k314eP90wrkdKr6L6/rix13+wlKI6jMtxnlWuYby3l+qYGLJEcqVMoXmgfL
udtX+KIIUyljlkWnhkMRwuVHb7/wf4+pQqYzujSFuoQQRh8iBY0qASBqB1JHAuvc1HC2CPQQ+aS1
8eOM8ap91+Jyh3B6OcfkgGfArcjJfEvl1koOmCPXaTytxAYzauNadbA9J485aqTBzR80gpr0sLl6
+YsLSZLZuOGQb7dxtuqphUiAhdiWZjhim3UlB5K3hvIIaeeTHJaoELVsaF2YfkhswNg1ry0u+eEu
jwE8CNj2OpsOeAXdFFldQzC1Uj/kCjqvIfpCC7ktQ/sWIk9OovjD5UtMAxlJKjANnmlOlwwT3ohn
J0aPGNTLQvzr6l4zgDW4OS0OXIv/p8cbi6V1dl50OLaBsJmWMCfOBE4mXd5L7RBGP2yaIqCSR712
81WJTsdLzW3ochclcUG/M7azQL+5zAM8KUb3qSHpS52SvoCtnqTrHgdwwjYGg6qaPwQn6BzOUDey
9A8O0RD4gBqepUp7dPQP4aR7BO3qd98EGxeRTpKbkP35M1T9onc3Dglc8DkKMILJ6l8NxTl20p2L
jlNO7iHDPByjQJ13yAKJ4gNklluUcOjN6L4LtFjQ/Ff5+oYToUBktMrUgNpOQJBPiStr2clbspr4
25x9QPvUbuYj2ebBN6+XzMdANRXJ6BMtLLqKAoJ8AX7bnHKbmAeyRUoTaN8R1cY9YSVY0OTTIS9A
RZh08hlwwsd0H6bWlXd8HsCSpgA7RbEYILB0YHDozAlliQ2Cxc0mLujI/pF7vJ7ugnZIjlWpYIYj
EZYDx4JqlxGMPbEo0k2z+5ug0uwgtTP43TcG77f4sWg21hF0KtqVXBQklGqDmye7pwLMwOWFsAyR
iSLxntTDHgKqHFvmf3CapRV/MxAgKIw8d900zTrFViQpJTc+3iA9e+48Eqw9oPi8dhnX8IU7/k5H
dpOON8fAwsiV6wx38Yc30XHGpT4UCnFg5dlTf2zziFPukcFRH8dfpV2ZEcVDlrr0TMQsNijY3D6k
JCPI5s1MparPVkzR3nTP7JwEK97TwNsVPDxN654yPu0TCx9kQWhgb/+jcnof8R5AYTTJmR+q3Vo+
LGrSreuy3OKZro8lzS4xQ2LOa5Si3K2GHRKIZUeVDC9L8U7z0CbhWZPXauYvyj8Tkj+cGS+Uh5Dy
ha9c5+zr9RLEHnxVJsEI8knteNVaha46Xp/i0xkJ8xqQ7U4QfGO0wcpYV5gFPixGLKf6F7g7zYiO
NWvBMAS0z4FkgkkAecunyEsOzoQJiOmTptdgWzHa+8EnyBV4NJQoWr5843EZNeO0xGiNvYung+do
Rj2VEbWh9kjq2T8DI35Olf7JscnnYkbLg0/QgHuls9t59xpYjndLsx+KCcqcj1uc8XNo5DSmlwwm
j8c5wG5hFA+Vep/UZUReCxznala1nclcFGInWJv2txgKMXbLmIJ2reR0/D8kgJeMu9pB6NxRJxU9
Jn69L7AJ5eFv1V4TKSE175lVPI4kB2jOSwmXTJvTJoTHmFMXayGmSGPcaebvhGZTq69gJQlQVDff
SjoROrqFFf3Bx03RBfZ6qOpLhr0sn5RrbdE4A7B8ctUcdZ+6LvsYiyShO4D/3BWcjJ/FdJAb3cFP
B89E2WlGvaApsSzWs+NvqWjb9Mp1TpMNNxwI+3jJl5TC8rmajaOvX9AMdOEFsVcUjNguRpbcqOSn
YvGDiJftEC2wzREExAXtVPvtqSP1Ng35PQb2TnTWDkCG1VO49DZ2V/2siLOo++a84zgu8idvRCHF
IcevQsnRLpt3+rwXdvevIxd0iNyliu0yhy0xYSeDsylVIF204FsWRIciLYCYiKoXGxbHAFwdu/Xk
TCvNoHpMLCXdNSH5WCUiH96yQgc0KcEW0vNWe+OqdOdLMLwN3qufNidEUSmbZDqe+2ELtZUROQ/I
FpEF4CgIOLpPLCemDgaFcISFNMQJJUIIp7wPgBi0aGORotkLXNVL7v7PC6eZRxydWPla9156B5qy
cgyMIYtFWnwaEd/DPLVQFCIZgO3TBNEcP0SOkVTbbq5eDdRzchSpGUHDkTOxGldfqY+UOVc3o/Hr
CcXit/LDpZxlNmobo8LL77k7HtxK+5RFjlCQcevDM8qbFBHt1H5SjeJAr3jBihwsgXf55TsUpArb
kXyhWE0fCLzamnjOXQIoCxTWjvSexHRlq6lG5dSwqzTtDVG2RS+I+m2g4XCTUxQgFgoJnGc4kBen
9E4RbUyYFUpYT40YrPKF1JAoRybx6lRvihERxAdEZRLI9iLotCwtCde8zbVsqGtSm0HNxdY6bqNg
uuIl2ONVaMJ36Vywa/wx6MYnSkzmb/mrs0oWiwUk7pB3g6wlGB4iBeKvfXICNIKKday0ex0fvdx4
yiZl23q/GThCYiGra08aIZxOnB/dcW1o/caHixxqbe/rEYYuEAcSyiEfgUMVDs9sA+kRjA9azdp/
140dLyzKEZD0NiSnJGIXjLq9ZoUYPb0HI2te2GZC6HgSYeOm2kY2rp5BRTpvPNX1feY08Iz63KrG
dzQlh74IcCf1aAqLI2KRZxc3jzW9yy0a9JLaeUbe+hSUyoOUOWT1jeE6R3bqH0pTXGOkUFAHrjVv
3UTTLCjbROdw9GJZPlxfu+gg+tjozfmrxiaqkqFv9MaO41sJfofxHxaXkHvQzeOjeypM1Hf1m0p4
Y9Dq9FXfPQ9iKPmVz0dTBms262U59iQqfZbGazIi6yxWLp0Brn+q/ykYZ03gf9piSKklPNEjISZE
hTuvcI5uXMy3+LdKEk8Dj4A5RfxRwWMZfg8cpupobtum39q0KFQehZ+eduzx62lJs9R8ZZPr7V5L
EH6p+Rn3iHxtvaCgFgQCQ8tSH1vJXnfiz4KUrtL8dfsI3zHoAaYb1d9Yvv7ojoiWqo4rh98mD46t
9z38XQ0rExg+K8ytpqHTBUm1K20douVNJX3bHFnkfeR2B/IdbLLpuYG6Kto3Vv6c4Gdxyt8cVF9N
qo0I3fIB6wlosO5f5sHl8wTCiEbRav1FhuFC0tZc/3dWbzCg2uvf1E6oIVLRho+cVPi5Ncg22g21
9hjvLhlkB1q7rFJ2norZG1ugOesLKsSFgRHGOcXkbVuAe4O7dm1v60K7d+2pt957DwkMjbQ+0B5d
iGsGqiELN2l+7lp0OAOBqgQZwVptNOSkpjtvTTKlC3ff+aeBm2QCpFNi1iinofO8PqAcI69xXhU5
bD/tsx0ZiN1w6PT+VkwW6D6IKHkFWBBs5JNtNyBqVNGSkJReRSQq6jiKtUWMtjUEce5Zpzgna7rA
ai4RNBWuzIGFJnlomn63ynFdKNtUvadpcoiMmz0goicmx/+FtaXpHTWVaT161ZMVM6ek6qriU9w/
T+htPdafJEzfXL1H7Ac+zZPg4xzmR0qQmRc6uv+LR8wYL2S2HTx8CIq50uz3yGpuE9ScUuBRX/dp
cHQ4MNUQv+JsXkyfZjiQnKRZS2K1R9Ik+/mcGKtxbheTrewx1PVY/Ibwe+QfLWd8g+uZAqYSDD1l
KkJHBuUdau6GhLJufAv0b4eX1VUZJAneTlJaH0xCHOuGZlbMvzpkTmdw1Tlrm3gKx7ERDCIezrDT
BeHKHZKlbvugndg+XDoOnkkWiOevKLyX8HVDWGymrtoH5N1mOJ7mkkXPmHfha19RHG8TGppfpg4x
wGRD6HinxKke+x6DTk9MIaO2H7xNZchjEZ+H/O7zfoHDrAb7bmrErdUcvUkBOEB3fVffRPisj/XO
tqsNOaa2ImnvJEtPxjFgWGZwWc9De2/y5tI0MUzwb4jB0gyxL4rSENGTbiERLPdlYZ5LXtyOolxS
1PvyVfX/zaaxjogvBr/yeYTtzHxTjWWGxxaJXf8Z02OclBsrGM8x+4BqMT2P/2YK10neLyGcKGiR
DHVJNWDNSstq5+rKJp2sdWxFu4kkRnidHLSv7NB1/hjTl0AGJEFIBkQV6ksvLv8hYgiZXAAzahL4
1Aa193Tx88vcwAWPH8CZkskxBTR+ss6NEN1BSB8n6pWGO9lgWZ1nFHRU7BK00kVbs6NumhM4RwHg
baG6VYAB5AdGN11y7vA3cdVn0TeCmFxiuQad0FuoOkZcH9nh7Bd3mGLyWCYL2wTcKShvl6hH6rN6
FCgy04ZcIzaBepAWNTdsCpLM/iY/fiZjig4zEqKt4M8CO8e6fuCXK3vjrIChwU0ZeI4iq13DWNh3
xvK9g5hLi2My231G9XapuTk+da70yLzkAAKSMilQagSPNVDZVlRgTc1dlIseU7IDy5bDQpbG1g23
sjuyGa+iJD/lLFJVy1XIwzFW/t59r3TzwmNXk7kBy9tMkDxzejJ8mmQS63OmIQupYxsMfGBWqX+0
agjJ+VEg3b/AEnZ33jPAeZYxFnGLl7r4lPN1rlxZ8U3UdFF/4D2tcMWG+OvlDZ0gKSy0pjjHVJ1A
XnWfVy8gZCZvpBUmqyS/6M9K4y9y/rrKMN7AMky1+6CHyLeap+YuwE5m5aswTL+BIqgrmXam0TwA
AQFmajn/nu1IiZyQ0LQBRx/SzwGGdLC0RUbgHqeZ7mwEcSH+xGOD5RnIQIQ88yBJsnbyUJHSjdCg
HGkVwAxRq2AJrIAFiF4M9Jo5xUdCijKrroQGuSH8auhq6ZIIZZr5tAR2CHzASeKLSKYYnI+zsifA
pYz3dQvZ2pKJ1LRbBdjaUJqVXtCIEvCq89I0nr6rwn5n0fpDoYKAJsM07HERVfoZdNojIHAstjZ0
qQ0gYqHLCV3x5MMt8uGU5UxGQdEdplhg+BEj6H122T9EBMCEl8jvtv1f8Ok5Bi8lhTl1Jwb/pc3v
0bhXjRmK+1jnSW53btRzQf4Q60QgCp/C4Q4ngju228ciyjTvgc2uRG5yDZOj0/Oq2C+g/2YZHzFN
kq5iR08R9lpbn246h5kM8hRmx0C7stlbCG4aFSdnpAKRd2BS0P+DQygF4128nhOFtl8exlJBBemd
sqReF071mofcMkG45sugQcBIOQ+bSg92nXPxsCT5RCEK6FBBjjoRggxxtMN/BN7K5QGV+V0GdFKE
lPBal0W3EHQoGx59CMD6x/CHhya1tgjTNzIOW2jVUi4k1EutzkJt4vY0yQKYsw0htltHdQ6Ga23l
/Sg508wc8xabkky5PoRHxLzjnoCJXpzpnBOQDjc0ITewCblum32i9KfSn7d2gKjKfclJIcvQJOqI
IfP+X4xXpt1AZ2wUllMXH1yHozT3TwUSAOdqpP2utzBEYwDtsYeX8YoyOkB/tr5PMg/ZUbBObSyG
Qm1XKsRTEX7lJURd978DygeG8TZqMMP5qwicHPs2DqYS0cs+ipEt15jxITx1/VigH23tg6fpR71m
PiESiaqnBFdxTQtkWsHrhLuct2l0r7F598C6whKlAsNngzmT8SjrtqRc8YlpC/ve5mQu/G3BMw0r
mZEdw+IsHzCRs4GqL0W8RIIvYws2AijNkb6sfhmLWrxGi5mfrADr4E8lsvX+1/YYFdLDqFP1ZRkI
cw+a726jBtUtdfX1gF7oVHMb8uQgJuOLworUGAqbmsgBvmNMvrd8OvgaQk9JvmKRceglP2A5UoVE
aOUSA4R8yP80mvc8f2f8+1vz4oPATAKbpeBU6JcRMqCb52SjmOEVt3JC24XGPkBZByHEw70BymL5
ZxNE3GF1X9WzwHl2jKVUHuM6ekpNY+O706OlllhmdQnJ/6ILspw/NL1AMLnlVyAjCYEOt6Cmk/tC
BAAxmrfIN1l9T7EOb5zSZzd6Kytaq7iYkVjpmLs0xHOJ/gtKJVi+3HPFJ7ooNXRxMztLR8sl7eRY
KRNGkGY59JDF+UB/oDiytF0GmFI91+0VuAD8eEvvCiNXIKqs6jkeAuSEENgeKmOAg3IA/oGlEH5W
4JW2YKg1SKBm+5I8JWJJ9jLoNcXdOtukaBZDcQmAMF2goFJMO1zfDlMERRiQSnzLBqEQv09bMn9i
9UQrBAibkG1sREhsTYIjckCwN7EGwDuZAIIlUCGSFyg5iY4EmHYrZc0dIZ81Xs6uJft7WCgZVbbG
fmTOC2bjwdVPbfKZ4muZ/eCpNMKHphw2TfHr8vv7sfpQtfNSmbLHMSt3Cr1z9nyZWMupNDG8dxnj
Jt29kEJ16nGWcrRv5WgfuTos5tsu/gltlqv+QwLJ657SHwaYtKabteZUJ9xVq3c6Wa0DqJ07oFYm
Oxuchs95GxN4Xdo7pXi1u3UQdPt0/KBciXOIcYkOFY91ODCQT/ifXURlSBw/CszvZb+JczcskTgT
+mS9u3DYVI5F1a5Bo6y2+Okri7ISlX3vwfPfZ3yZCO5NX2xq82pqml3Lrhu2GYk1z038jxlvzt1N
YzKNVD1YHh2A423E3RjLVN7IACCqH4sQoo6Wk6IqTh0mIUa0GoK4OhbudK04kBxOSxf0j0vY5sPn
J+iuuRedvhLBKSbMqcwerfgfcJ7jvgT0x30EqgJBn3/zXfKhOerBnVtQ9HSQ5sFzEa5yknL4kFdk
LAzKB4WhvDOhl+8RKALnUzlLpuWKFkdwONwyHhgV37XCFhRa4cphmPeT7tV2zUcPIi3+j6bz2m5b
W5r1E2EM5HArUSSVRdmUbd1gaNkSciAy8PT/V9rn3Oy1V7BEAnN2qKqu/lnRMekn8Nkb/7rakHbd
DhYW2dUVN6EnJujVkHXn7Clk1GPq1+MFNAv2qd0Y1NrMh4q5wjrGQKlFrR0f/I5tht0pqB+FntPX
XxaoacTy9vAwBZ8WNI7bbDczX196hZTijnmQuvqyuWlzDtGwUQtBV19gsGPUWPLn5qKVLCbH3p6P
U/DHLogf/z8d2a9nngMFT+pCcSTDC3WtSlwVEoRE3la+nX1uUjfcr1nwJxmhzVGE0jpOJBzV85On
6z1eLcYvUQolU0mMcloIUBlw8Oa7svsMEW/P+dmizu9Bt7PiTBpy7R5wqdhR5MmH0/HeUlbNzAjJ
wlOUmo85yceOSc0waCrvyRUiQkuE/MtNYP40YLEmbZGn4o1ejRE9TUTjfPQcjWTC6lBVzgs285Ag
G9uDCz5cD+pexPWRMY1jbLK73LkdU+e/JHhT3TeABqpr7/8EG1NmFMmq1fVn6WAse4BgDw8igUCS
LqQdVfMOfE1FpRDd1JjcPatgUG81Dikt4LevJuk2S/4mVDAWCp4FLdacs8MNOzsFm4WFKlT/dCQg
8YplCPfnjJoX9KfKGPtgRcroPMrUw5juStZ1RXzS/nJ2qMjSD6YOQiQr3ksYvyqujR4WSWG3Exuq
MxQgjNg57afpz8feediwk2Ex+wKZStyLENtZ2YlcRivzzfaHt8PI7Bmvg28sZiEv8NNDOO6AMrXI
lfGbdf1bh7JvLWwekfWsq6s0WPHeGSoRQtxYp2L9E7p4ljGn+iNfcI0BqvljsesX9feU3m8zzmHG
Ia/RrtMrMRdHWlUlb/OV3Md8yPYkxCnM2SXziUikiqijeB+EFz5Kz8hcRYlXsvWWG+rP7WtcPy1g
tWvNcvaYnb2osUGIQPVq+o8ojbCWfcd17x0UmF+xQD4kZnNX8mXnPjpaKFmLNdtjWQqxbwZsfrnf
zL/ihxuzky6IWTSdRwPLKejaHb6lvF2Pl4ZAEd74XEHmFZzyHDJL2RpPR4/hsWzmwfAaSE41BAU5
hfE7lBzVyWIMgRzYUMUOF8CX+QBCtjM6BKPVa8iFs+a3Hs/YfsQbmdrMOFvxY8tOt/5mAcxgGxTi
lSIFairpV7CwJae5X1XxmQ93VBAcpA0+Dv+buPxwI+OWMuear1eiOCU+YixL2lpzyq8GGnY5TYxW
txV+ONoeb92TAgN2tqWjrBExtGISidHEgMmsPLEejB7LSEJMsXrX68hByT7WGvPwns0KIbONILnA
COKT3fTJJ6UQhK/QnUNYR/RoxScjgoG1ocKtPlrwwZaXP2I2mcHdEH90jgXaYNqcwqiwU6JYTrrl
Uu9MA3w61LOWTKGtV0wzKD690Huxp3sC87WcvXWbMASRJ2Kdu1eOWdwRdQHiORXctjlPdihSluIn
0zDMw+UPq5gFno0fvBkpo4CeQfPwfOlSWOHTQNESImAxWL7YQWY/UjasSc50Vf3mGS9j9DfCmrZp
n0Wbg5XuDMjDyEa/ErPyEE0dZgXIL+qfItFZAMdsLT2DUFIreYvwfjGmtz4F3fKuo8bDc43SaR6u
jWG6SWjhvUehlL1dPggzcmPsFw/9fIDUIBM6OW5fPG/mTdDQJBfwpOXEQ+RftXTgSfg8LP8Wmu+/
Yf9qMFEFXy2eKusw/X9NEPOuybrP+eAhch47eFOTYbED2jPd28XhvtOAy48d05Mw+LaTvImSgr3H
tyMj8sOdNbki0+5k74BCGvu455EhvDhu9+jSWG5/InDrdcJCWlLE4e2a0h47zp8Eq+aOAdhrFyqm
3YJXzzkUXXjN20UaxHNZHfupZW8XXwkTQP5X8wvDjL+SQe8034eFd2Mu/ssQAbohaFu88Ttz2TLk
56CzKzmyHggvvERuWO3Vx75dbwhovEEJdAIaFnau2Uzw8V+ZEVtuGHezuPLuyeFDFpn5AoGvcsb3
6RpYl40xIGziQBjB/gnW3rlzs0+z+dDiTKAgp8XiI/lN5Zj2T6oyGaeo69/MYY1MJPNjVexrDKKV
tpmdC+81eoP6CXiB896z38xcSIJse2cIHTFloKhTffnjjw1lL/9JRELotvxb/scqUbTtdFL93unP
Y+I+AkGjq+AAdWV7Y2CP5W/5dWsDSx307VzyqRm8KKIs6wNVi+MypUBj3xo8+oyZPSyRNB7DUP5l
HhBtftS4Sk3VIx8ZIt/FXKhjMXGHkSUfriUdLTT5QNzFgpHmcGgpeu3mpujK4zDdRWaOlc8nd7T3
skNbdQcUazgM7VBKMXwQUwiO2/KUYlBhe4v+qYdqlRidoD1waatRxIW70OG2femThsA7uGy2wLMB
OpYsR/dI+pmms9m8T4KM3U/VXfwW2koTrdZEtubvCLjs30OV+IYkDN/OZUdzwxngtcD0UcTxmxgB
V6GTJMOVj9cWWwy/G9GYZZ5qzmiXK1QT0nAIfeEP5ziceExDgtcHghd9ZkihSt2lOLrzHWmfDyWn
Zcr1YWK3BYofni7bYoUE8mQVyjbvbkUowAubEBKULjUGwIlSDWWz4xzHESv0AvPc6au979r4uEHr
CyMcv2mw7ueII3qPaVfrcDNAIIA80KZsTwZ8ngQFdLiDf6qSiu2J9k7gDX4UUZSxvAJbSs4OcVfX
kRp484jh9rvK44GJenrT3C+vWemgNnqLnZJlRqCsCMOFfkijEza35pKw0BHbP+BxxAsdKubEta/7
+cu37IMQJIQJy8KkeuzelCjzddyZXL+G3WeOBtkFPirmO8sa8alDyGJHDomMiVw4loqrwggNmaog
PNMfEcMtbWMEweP/5tbeeoEILhk2MDgZDdsC2u2A2cFcfuHf5zNJO/THmH3ucEF2Sv1inXS5KyAV
0/vdRPuCoaYe5IVcQsFLUGV4CBCI5lOMHju7SaXeyEIiKrJLVe5nVsdhANFvlO1f5ca2CkolQ6bt
zHygKw5JIUl93tB8DPlfnj2RcwJAAEO0tSm7xZL99bs5qh+FkAk7AMIkzHaoVYL3Elo3J9Dotxdj
eAfrOdEjdBAyYMrfs9nZwk8jvfAKRIU67g9cuGsPxat2TxDh2BKvquQ6ojigMjET46p7or8RXoEw
OGygOXHVa7jsRASDJyQdbO+cBWIps8blL16Hfm/ApR6RmiIdidm21w+ntjuXLRojRLa5Ue70J0fj
T9Vgk+K9N9OdBGT8qK5iKAHcUYoUgy0XEOQbehkWAhSmuet8NBVgFukdzpE9Q1+MhEpH1JBCmFPa
BTCAixW9ujVD4/glBUVL+8XuKbB4FQd+cG9foxG2MUjY4WhxnEGL1ztePEtaiIi0ZZW7d3m+s99c
91F7r+laDOAOjE8DDfyPErCwj6N2ZvlMUXh740Kxy+3NGHGp4IpKdFVjUd3RSLsIs3lamCqzhg0o
FsCIJMzW1G3Nr7z23+q8kTdn4zWwbqoZ3Xyz7C/m8ovxJ6tg+UVwWI272Pk3Q3GknHxOHN9eHTx+
4pThapjd6NxTjBpV+gjYJsKkeBuRwGBQx3GAl1vYoIyXPI6OVxZYJVjztyKr4LgS9AS+V9w1auoZ
mwHQjxY9hmFdKplOSE6KVAzaes8ZQ7UssYrH8BqHDn2CzjHKapWj/N2EZqJp77SZmfEV/92tKeUS
c49BiJSo2M41NyqDYF+t6VbXPhzS2xGKyAw+EGbRjRaUfMwlV7TbAKkb8t+Zyb9XTUQKuKfLYsrR
NqujlcOv1Y9u+W7n/l2AVy9zkLpSPfh8SSGFH9Re4wftlwUyDQg9gNFKZM8QhDFT32KSOpwMZpkn
vDikrufkeiQYPCfqhY27FRI0dkJTnfN7FP3A7tg2j/8m4BDt1/S7iH9d8LrbkL8zY8df6FdHRH4Q
8jf86qR/bKiaGlbC8YwbG3aUaIcgNsJgWoYe/O55A5REhrRBec2PDW5TECu3aXnovc+StonjvVAq
4J14LQ0c6v4rKh1qJ5euTMh9eF8tLxfkmIAanG6e1qlk2zWvndSGZsycntJtwkHAJ19CcGZ3ZCSK
Rtoh0qiLf4NUgzMkDSLFcPxbcvUpciSqQkdFc0cjQMKifabeEiVEjwUCInwpCH8CZB2MLr6lo5nj
8EirUxbjAxrAlc486T4Cu78ltu4c+wwNcWMwKLKNwa2HmKwFx6UtpbxSyVJNuJPACOcRuzvZicp/
MHTZy0Xbn1qtpcBKdHulw6+M8NhFxX8btDNIABX7tgRsfVuR5WGeb2BzjHCE6W9RRb5EyDM9Ez0P
xY5dVCwgrmig+/0QYY/hntd5uktWNqnEfGEnuewMTK8GbJPQUA39eNvTr3/zY+NfAGmeqpp8bRcs
r7+VcASLAk3FOv9u8svejk2MkO+WGaH5VkOBJ8cEbZ/DVE71OPrVV1TGnzo7Sk+JOT+yLvyhnV0X
VhQf9iWf/jPN9BgVGBT+yrAe91GrePgE9QPnslLj6LN8a01NtVkdrsO5/UEYYNBhBxBhV8ULfL4H
BpvwpiTZMxv2CrCNPvYepTCMgMUEgzjIoksE/C7Oedc9q2OA7HSBgnk6tMGfbS6PjfF3xbpJolNC
ltpiPsTRZGCdCkWxWklBxbnZ8vlXk/nb8q5I3scluq8ZM88AlJC7P3vz8DEn8NaMA8zGT9LUDnrt
qqa0RyJqjMufij67HhYJuA7Knws5euyTIxtboNVNvLIOHGROo1cI8l7KL6sZniZEgbwzhC+/CTXk
etlX5DiuXDgdI/URipS9HkVItcnk7O4CwUMR4q4sxQshE8Zk2A+pf0rYhYfHg9Ys76ttYGiIprse
X/AduaUmrlfau5pnTwHvYKjjZ08xvdTAFisFejWWvAvVHOCDLtuDqL6xOLx0Npu7Gd3JrOlf7iW7
MfSxSMDYMixvMb+/KXaeF7Cwmv+UpIcrdcns6oTrYtXcc+0YXIzi/mmY2WGX5rvZCO71sL+Jaie+
q9mW57f9jdWwXml+LJDPaxIGfmPC7ipe/60RWChROWN+bz5SQNYVE2l8Fys8mNNZ8wQzu/AEnidd
+dvAzbBGwqkaMURFbjTjy0TAXzbAhXdBQlOEZUHg7GxWjC4IEJPYRKfSH7Eb2QHbLayawz9rn90h
YLemQxM7t8loXG22+d9yyW8Yy2INKL909g/618ylT29Vkz/UAWNs06PLhqaIg2QaX030CJ7wDVIw
WDedhWqY+MkD5BEwwEMiFrb5NPUOixlEOFQcmmrEyYSq/TK8R+ZL+sI3RgtVZ8WzERyt7n02Sbgl
4w4YsG0hHh9LiVdYfjXOFJh0mhSgcfXFXC+5gb9VdeJQL1TQZJl7vEAnJWPw7trVbUUQc/Pxj9iz
2GBiHD2fZbKwy/1q2gNCmn2R1Hf28N1VhPDqLCSHoRdhigkvfAcYFnDjd/wjrS3WNaWMcALaa4GX
oFTq9+hAWSU8buW1Poe0ZHEes2BT+nsWTiuFAP3iwL3bsoHtz2TMrTopfopvslvW7/DW3Lg/zBQV
wpt8EE6J7UeD+V08ZPPuJ51Gd2HunY32PkwG5rkXE2V/iYkZc8pULC7qqAT53oqP3vD4HQWc03JB
MEuzAIhmQGCj6QV2HgghvKmWZeI8AhCkdISvgf028QgLBf+4+e3KGA1gWey/uOnw5EFtAHDk+UfR
5/cZTBfCigrNZxpoR/0Ztb0kBgVJGZ0GWQgkxaLnb+aT6/0NWPJigwxPXxpeCyfZOaZ33AAK5x5u
HQBJ0FpfvooQUN9N3kKc7nkhoqWDrksDolzKnFq7gFhVttyj2imB0T0Lpmt+XlhXZHz6sm+ojf3S
/Ue2xgGMlbBcMXlLvgWM6SCzUNMzeMYr1VMNgEOqXOeEv8MQr3qlXTJz+6dLWkryp8I1XhjfeJ1A
OhriZNtM/+mv3Hk1tcKf3IKrSrlQkD17siCXFc6sS894R3s0ajNJqVq8V/EiY1EcRVcRfP283A14
l8Kd3y0dVq+D/xYhEB8wYKTgic4mtgbceX9z71ab5b1AECvuqkgCaYEW9hkszIEYeFrU458m+yOt
s40mabKZfEOO0Z3sFmAWUIVX4Zt0/um+ZvSfDlS1JHc2HaI9R4FzWxf/WfV1mr+q5E1upihjDNpg
9MJFk1dhtfhYt4eNZJIQOL8BiGhHW5egFFGDgIxF6YXPHOQNTHt7g7byygXTCRHr62B6YXGzspNB
MH5A0UjpIWJwUj1FT+R4qHzozXghFhk9al8U2SI2ANRxzCThr7mqd96KWsTHhJB2IxUYX3zOdYeA
FyI/ZwkkYYVhOGulRISF2iiuljIipTItYkKn9yilGAzk63ROeHX53V7usvQxcFi9dl334dkFwR2d
8d436rMRYn6FDyML5vUxLVbcsjX6lnjGCKhXm7f9FGCwZaOI4v3edP2xzV4VAlE8+wAbKkNXqjW/
HA/9lh5sScqCNwGBTmkySgAWzPHNaHtMhBrqdpO3ldcJ9+MgyZzNR0TZdJ5JzW5RFCorOH4mnz+4
uClnBxE9FOAz8J8HXBbtcbAPWzSa87sxI/T4LeBBRQVmNl6JqAwj/xZ4GOFkvQKZ8Kh0tMyeXU4c
qLl/HpF00STCJYloJZvB/RL4lVyATiZwhgbfqhhpwGKk+3hcT86QPQj+FAJMhZsPjfpaSbPp0PBo
4RN4SKnItij5WwYJVSx0DfIj60GqnLh/3zDBcSM+OdOPVM9EpoTFZkm/F2Q8D9kfcznTp36T7NQq
5XIAHVdeteaJDYnBuyzSzaI+Ap7aPNuk/yqFpLGSp0m/GuQZuv405zYvkEJaLWVu1YcLpbzZs4Da
4/FNOx+pY0aZp2+jTGIX47GgrzZQM9hJdOss/3zyFgPA4OfUb5XP2pP2X5FPKqEFsekzDUhRhbtP
mFEjCGF7zrMV71rMruwDCyCWuKDuxoJ/qX+vwZxDjthw3EwEmifw/PUi1u4wVMvvhhuVDJTo43PG
IfaI9qCJpXGYWk447h6qAkAvNSU6Mu/xpW6R26gRisA90dkxdeKwlm88hsyVXQ8Gki7YZ/CT+Xk0
ebIAqBFchQAx5yzZx9IjuiWLBZ15ky8yCVHJyJhkkDzpwc4IQXg7OUe7Ns7S+OcAj+A6cJ5qdHS+
8/EUWyePDOolWISR8BMS/kq+licjH0JQh44UzIAfPw2w7s1lQcLK87JTNC+d80PsJg/YYmSX4yEg
kAqy6uBLnX8+48UtZ1AhhJVNwrCGYHgMselReYTeVxw465hYXoSO9wuKCjzQndkombwHDGzW3i0d
AReNHPSN86b3VDKKJCkueMVQsZmmvP2mGsiW3jqwShW/0DI76Q8QXRGyEUrNokEyzWAHIX8Bew5I
G0uQoFy60vkiYT7VTO2r44E1EEzGpcr4N6Vv4xL3zoQTY9J3as4cyv0KozjBlHzCgrJJd4HPLzI3
KW3rio3MF7xymbNgZvJKYrSN2RrLX1AjhC8FteUlZNFm/2QzatNQmms2H2ABaguxDY22RpNbmp0u
Cvd6xVN8JnD22IgxiDGYDYBj/buUpGpyXlM+NF/luzrjNNVUgRzBs2ZBnay+3Tw2MIsmqIC4muxf
ncIawUxkn8IYNGekXzh+0Ms7LAkA1dDMD21vp9yE5TkFP16mDLDl/wl8ousWToClSDp1WHQ4e/xh
eCfShwjZdT7VuLbTW+N+dTbp0872dOJt4rFrFBkMN5o54imy2cDVvHocuSKg+uXtn4b0UVoXhCtk
Wmy11ncNS8cGvAXlBavEWkSBW4aYlmzMFLkzNh/CELkQar4RbvvgctheGmchyxnLdHj3YwRGxSWI
owWtwBYct2575UQx3mizasFnEz12Ds1Ox8s0A4S8zHLl+2R8SSZZbDDDAsEjBELKvy24q6L5wJlG
XNrS84hVohWmGqGyYNnJv29m2prwpthnaAkBY5Q6QkSXQtYaw3pBySJdE3W32EfgpNmJr8Rco9VJ
gs9gtJEMXwXj/dy9sbMKeDIBf9+Qw4IRuP9QyUo4q6lZenMTyVwyYOYGgWKwOOG1w9aX3xD7Z2N7
t7PiaJB4RBA1NcN4yDAdbmofZo8EVw2iZ4Djluzq7lTsoDfIyDgwcQ39om0/KlwLS2eBFgQu9xc6
Q52Bxz+jjWOD+TXsT+Az1tR8eKTXIADz5scLZ7Ljg+Hv8/+ZyEwsW3THhxJo4ELBPuLqRY0UxvaO
y05ngINoXY7tNd5JzHT0WfHgNN19rPE02i9wKqO6DezbEvA16o8r9U34qShSudOefQ+7mJEgkZQR
wz0XvHU5Fik++xRCLO9kXY8BRgazxXCV0Ve3AiAtDOkTELUKxCGiWAVw7Ah4HBqyu4C3oQqPSiMM
Hnyzi3xTKmaNJEAgshSCb5i7d7MRH/DXERHGN7GX5Ael7kyJ4y/bXcB/JPgyoqdJ/4e/Xsi+jHGt
dafVzOXF3Pej/W468CwEgnVhEJeheVVntmk9GeMXJUNrwwpCxE2YWNvme90k96TYG4HdKopQOXM6
h/mrK06thbN+FuzJMqJJdB5CPu027FKDdZfEGestMP9krA8d4oEl35l8GJwSqCO/G+CiuFoUnFTL
JnLGyXksISRYkHQrvtxfmb3VesUOZRpCpldQNAGifDShZpIur90xQG+zRD9ThAQhOsx5RDTaz8f4
O9sx1l1hzAK6Cs5oc+v7Z+U6ULAVkYBGO2UpBxoiXXbObhAeClwtPJu79Lsh9X6NdN760eM9tZIe
cIcbJjbBwVvBfHVBsOASC10OcCLv6vqfv1l7rAJckhs4Z7+g95SEpkruq4muj2anB6eiPiNOpuSG
b86lP2dj8kKZcsGVq+IiVitnnCT35vMrAYPo1Rm1HbUCbTAojkz8sTMLJOq0auqcCfN0O7pgHyRE
Vu1c6RV1nolrPuAXuhN29zpIoyLnRk+1NY8bco4R+Hi8Cq9ydtBXr9XEcy2+VNOXxEKnc/9IkwIm
23jI70PnU4yN0ERUwMmN+5vCZiC2wNXAfauJcjjSZ4gBCWW+MRl0YkybsAZ2QiTeqBjU44BXU9VN
b+mD4NAueBg1Uqc2SADJofRhl/RLuQ9UE0CR+KkyTQkswZiKBD7H57AcHg1qUJg10SfUGgLP69y5
NZs3v2SRHQ1wjj8BhwWtjsfXAzFhVQ3EM3I5qWyKjbnO5BjRwV/AZ1BCc7gM+nqf4b5ITUT04vkv
uRvsjcR/iOEHcJLbljOTT3+rGPAKxpSzCasG8b71nyUngFyir8F9EAiXb+eQp9pDZfNB482jY2fa
l/sbArxjfulNgtSvde/FRyVEcEmYK2DbEXS8W9Ljd1awvoL8aSVSFz2v9Kx8+d3puRjBnaUlTwI0
wznrOYEx0hx/JxRiFzSBmpRNWBcZ/PPtYfflP44sctSPxKBr5/gvl6W+pgDm0ym5cJwKCrSXajzp
cU6ezQHxjhjqnVhhyNrMR0qdFdRaBd2SY4UQM6HGoZseLELK0LZoojkqHGAGwa5ZAZiWzoMkdiDn
0iukOJqgUxG/M1P1FUButYFaZ32viDKhz2AcvuMd7n7siKfUNtrulrZRl5UQ4Im4cctnsu2+7w6O
+d6A7WC7xTHitdtQxEIXqJ4QmdukX8J7Z/xMPeODrq+DEDDSFKKMNAJAg8K5ZpLIdQ5Gf9OSsHgZ
zLna2GsooC5ood1X8Q7R3B2RJYvwLa1sZzHFZ8evZW7+oIrSfUjwsSVB8gD1135+6QhNKKPybdDs
PlSk4aaIiIAeWbxFaQ6+GVHmGAAklOMCZZWW9Y9Y281RQhtjsw+xZNJtvZN8x8NAi7s3valpqygU
L5tmhlFn45bPEPCHui+JvzXoT/022fBFpFixMg7ltg/y76MqzZSuRTvosk8BxluoHCKwphU3SvBg
0PyW5KU4hymITxhAydEm7kuXG/fYNR+Ui8S0i9zBqmq4bzP8fC/Nr6mN5QfiI1VE4p4X5iPb5fbd
nN+3053eH3VbhQIbHgmuR0DWZi4P6AUQmwpk4a53IQaWFgPmREVNgjgTC2jH6CoCuLESBDWj9Sfk
u6dLcFC0nbAkEQG3ME3ILBnAG9zw9KGwoJawQ0JfpdMVkx00idHvwfUBEO7z+IFtNzxRlX26vvHr
0pxLdu6w8w3lEWbiDJPRCdBUzXBJXbEdVOKJn8MrpaXURvdYZe2zXjbmWxqp6HhoImL5mSGC8Owb
bTDacr/N6auBMCboKOjIOisi8OKT+pbzmwzuawgSqKqRsF1yjqx1YJPRu3AodZcmID7BX64JwQvq
Nw8KTuIkywAgYDXEMt1GxZ/IlBod8Cj6kmpCcQkm0MDnG+MksKIK0MUwV/xM2xvYtyIk6HKMAFMC
uomZfpvorx9QJnh/0o8x7jee9GwkIuEnSv+nBFlCCUA71KRWSnMl4BLukv9LKyFKTVE0+TVNIISu
dRuWMLE0saBzZr6+UH4E06uDBw7qE//yUMt9HkiMfQf3qT18CBdNeuQKH2KzDcZ/JENvtweeqXwL
LtsDm2d/efAoKrwpkuEvqR37BBQ74nF1t0uHiXjF04ja4dO9KCD8ZXIrdO+cOn9z7EfdHng8ySES
DrHVuvfDZ1C8Ef7YdfaChgOIwErYw0CRQJslyKWJa+RHzV4FBYVgPFh7CCXDQOB9gfb3PvTeRQkK
v7AwrGiaX1xxGyqgoVqky1E/zL/z4+x3Sh8kZmZswF6MRwPyFjJVSlkOyrElzYXkvXFgaRAfGk8d
Btodiqc6uRw6OK4OgtInQvvAESLamCxClprfiPSym4elspDFXHbehaU6U/osMaBnBq9ExIm6SGgP
nywv31m/jFavWeNntWCDFd9hNK8yCD5uKnHrcVid8JgN283GkJ9mQoSQyvkqHC4vHAvRXtn3gLR1
H3nLN6h3Aamej+zQgZmVZht2Iv0gvOrrOTlmfl21z1CzzuZwclzsni8rEoCSIYtD1D8kDD3p7pAg
g7QAM/yhhyacoOaD9eVGKRTvYjB3H4qy4f+rgk0xSFBmZwqN4W8k+0A3fp88BEhvHfKgohkFmqZ6
cC1QCe8QesyG9FJ/gZcqUMzohTTszUDZji5wPwwDM8zJ9egeUE8miaubigSCOCv0JMt+ej85frgx
qzvFDJuu9oJ9m6pfBR2nhrwgs8DZV+5ytP0GgVV1Dx58IM6qOFcTUBb9nwuNh2Wxx5TlcNnisjB6
elYGN/6QptlmsO4pbAQ7yY+FQJBBqxBkwVhYJs33puxXrWJWN9Ji4EZhKGJffv0//o4/7GUjbEK5
h7KkFLZuLkQe9IMAAtIuhe703EfMmqIHZkKYJ/M9vJew0w0IXzDgBgwWTP8MDFFLxwNrOcVGdmNs
sHTUV+DECXx9VxV7HsOAk4bHhsgoaTBXAdPBYs/8Rn6NxrjrzZqFQ6yVRYVvkQgDLAPC22pgZh3A
VCBD8tDi+eS3r1t7jP679BgTweNnGK2DRO8cC8e77mSRkOuew2jG9o+xNfdCqwSHmEy+ptlzlLg/
TQbbM4ruYflPQcpKaOHz/7r50fbwcGFVen/wyHCJjXpKQz0kDGV8CEzbISEwao4dfYDmuNEuqjOF
Q2A9MUbLFP6bt1b7/FTJ5ZlokR+G+shJIg2Iy6NGyVBZ0HBdGD5rZ6awceO46jBebzT6RDhJZveJ
Xw5GlRY/TJyxZauQX3DttdWxXaqfQTo95TQHLdZ5PqWb3wFUfXqMD/nUFLWz8U8Lmae35bQ3zY+g
O5rsE17t9KRCk4TdDd2PrH1cLqwOdtwriABHCg/lR5ciZfOxAmAQvbvcUjYsnHOMquwTLP21b0dY
bbBLsG0/E/tyz+/fxdRuXveaFkDqOhHNDV/zO9m557ZG/EuTrehPT+4y+md5EJcbarg6OZrZf7QG
PNBwdZ8w8mE8AhNfkleXEFkW5KZ1/VwEmK//S4B8AcKi4dY1WHCkApFNohb7SurlbzpA5zCHqB5V
J1TgWb9NVNtsXIay5ZfEUXurND0whUJn4fK4JKCrIBga4odVbvvaOnEjwo7tjZToK9MwJLQm/JzH
+n4jE/njH2sjK5n/zMK9N52XS8FKjtq/MaPwVpp01p8iuWPuwdToHKPJKoWHHjXtH5W/30E4eKOz
p9Cp+VgIjnZkNgrcrKSIgDCQPqr31h29qBhDUgBSEVRvPuoFNpJSvCq6F8N0GBFYOFkA3Qf06sFT
rM1+wbapa0GTxiMtEH2HuA3sf2g5PqYl+591YosHo8ncDI1KUnRH6k+aP+cCVJ0+8eIEEMXgcubE
5ifquPYgmY3ptXuXVWL+I67cDKoHICUXD9c3f6nPOI98KwKAUFnVI3OSrSkPrTkCJkFvmZJ9i49h
y0lgMGfWn2wW45mR8UPRKWxbeNo2+HFxw+kq87A/5UBpW4FafNC1AKSE5h73ht8R/jOj3enxwJv6
kfveJEeJHEE/1bJ5FHv/DBeqst9PIZs9Mjv8pzDY99GDsBgBVcQ2cR+JHX2rDn3mK4SzMb3SYu3T
nTiUjYMZQYI9BA/URnZAbSe5ipNH15ZnHZFV8yegzZb5yp9YFLgeZ0wIkPJ50wsdOIzYzPRGnZ50
pTaGsUvUgby8DCw+JL7Lnmas/nXFPivcnzmoyzKYB/ybGubwAh81IEKX9d10yzsITc1+uTyXi0gQ
rL7yN7wT3nIbU0Z7P1XFzzaAof25ujMouBP9AL6MMVigJVHs80geVxHnKqvGmxK0GxAH9dXMhh1R
x7oeqEgownwKR/yobquqvVnjP56fHczxZTNeyb+qF2d6vvlmRLSfBymn1HiNgKVSIpFljo9QaVcu
g6o9EEJn10dO3Ry2rO9Ljjyrymch0e+SUYwa4KFmN3s7sc2JpJOM0U2VObhS5b8gHO8pXbFUsZDx
hMbV6jgv4zzVmtM9FEHxPlJssVipj+L7gHZL0jjSnpoVUIGa6Q11Eor25DE3aTEzcq4lGKYiJym6
HM9w+o4I6pWTJtgDaGrSAXRTE6eiFfsn0ZIWBRMeqAxfjJg8cfy+yR3cwdLUP3dBxDGkhzMvzKpr
AgOPe8SEHPW6bo8AB8n60BmvDUAZBbWc4AWyXvAQF/7YBxb1eIN5THgSGlan1Q+H9+sa+CSjamxi
96pjCkjF1sVgxEp1DQoQdVztFxH9gp0hCsSZmWEqN3BW0XqFH70ocRkvTcAyTEYbua2WTi1fhUbQ
YKJ/cF+a5fJgZP5RpbUKLnXSohsRoekxCuAaXXBm0KBim9isizHSMnxQqVVM/7WYCHUhfhfUsTZN
quuJYPP8T/F9MhCUf45OeIDyFNsh1VUZ8aOfmdwmxFbr5U5CNx9OUrOYmjOg/NXnp+eR2SaAn95s
SrUfXKzz98AmEZ0zpD5K6LYB8p7scmxEoFyfS6yIgqF7bI0vM2cuxrT33Wi9ob3Za+g7XIp9QpWr
fAQFFi32L/MS4tUBerwwXT5F2ExcfkJyCqcS1UwpxpAphqsZ+z2+fNf/jaRPb5mPAJaAu1nEkr95
wlBi/W2OCzKfd9Ha4jVb74fZFfTt5wxIGlhMCv8ggvykIFlm86kguShDgImymzO5oSNKhUg0B5uu
F7kCkUZga20fWY7zvPgNavNHeOM+gPa9hHsYQvJKAYCCLlyYHtIag2gWIsemeKJ9ZkTPdKwHl2Yc
5BTcBx3KK3202TBYKOG+Sc/GOvi6P2hwwXC/GFDYvLsRwlXiKbo70ZF0fz5jSuhEWVKMdt+/EfFm
x0wrsSFte9Q4mziW8RCyAg+Wlps08kQjyAWWQdTTyxi/SdhHxKKzUh0FF7JQSs9zp/aQvbP3kCu0
lk4f34ofsxhZzabL7ciIES9jtOZHUDrGek5oP2D44BBkgRjzdVdk//KBtNs/uhlj4O6Ye7WDFzJr
yrfrV4D69b71yr+ev56YYhf87Jr/2IeKQwlKdF4C5wEKs0swzuaRB571tt7363Qr2EWH/VKmt5et
2Jt28IAZ4MEgzGpqxUtQlRBxbPOI3cBNUY1Hg5vu9GewdgzRDlSj7FRHO8Xlm6Bqmem8NUYk5N3y
12uX99Bdn/ywYfx6m7GABWM1NudRY5KUilyAEMWT4SzH/hJGVzWNENvUXFx5K387gKw6VsM1MRjJ
yJ+jwaavXw5t7v1a/XQneFuvngV/R+9SnnP8rEtgGIV69mmLTyANy1VgNe07oocqqYEvjdfrq7ey
ln2Jrw0n/sb6GBCRxjE139UwXBZkdiYpQFkFlbAo4NglVNrsGgPeImK55rsNRBljK6TXwhbCGxfY
EtBHrqwaimxXpvImttB4xbvF1GfQYliCgNqnCIj9N1VozN+oUtJsY5dvR9UJ9PfIAlX6BC5DfZAI
RvQEQZsxypxT7Ir16AlL+nNCTCLIlBSUBrs0G5kOpzp0eoC55244QZoES/hz9EUVAsgG85u+kF3Y
PyYCX2D1T9j8fk8xQa12DIkkLE4BeViMx45dC9xTXUYpTGmWCV6O2x4vdY7q6zUAhZqRN9OEM1yH
9sEnbznk3bCiZ4ybJ8yOIjQdRNMeDdFK/bV9k/Irg944geX1OyssbwPY8cYOXtvkR5LB1NLYi+JV
5YxPVAVHdubejVgAaiBdsauKKHZybnfLfFcEdpwMGBPbDF6n+UuDaa/BDtEhOcQuWrTeJXvODhM6
lEykz7F99X6FJB4c+erprqvRXFEVDBnW0UELvgh/GTGuA3pjn8ciAF9nCP3SoTZ+FLsPXSe5G9zA
mP2NY4yo8KXrDO8f0YiJGaQtmbM116jB68+BdY+oxIzqeyrY4FaFnMoagljIelD8H0vntdw4lqTh
J0IEvLkVvRcpiTI3CJkSvPd4+vlSPRcbuzPbLVWRwDmZv0W/xF0gfLS7q4hw+AN5tWtmNWsvocoT
YhT+pdX0YwnngKrrj15hTLPdmNRq5gqDFTGqV+LZMqyd71mED7YoPE5yHRr1v6Jvl56afISNvyDZ
AX6r2XTmNkcjJ1okLwbKs5SD19z84hRlI7liJxHwyg3HpsLxKNhjwpzosgp4MOIF7fMh2primugv
bc+nDNXu1CDsClu+Tz5xBNJnQXCWhrINqhafdbOxoUENrtMSRoc/XcySy65hGA06yeDC1UNTImsY
31BmPZCqeBix/2js+WqXHaxoOVvQCzUpQdrGrF7r+LGPW4h+UkgQby5lX9fRdvXSh7OYdS58/PHK
D2lADzasv2T2ynBNsG1E7UkkqaAeaIWMZ/gFw1zbDYGJqYroVraNKbJelYCGiZo3TEuMnSXv4nLk
65RNvkIc0NjQZy4sergIUP476k9FjKaLPQ2HubMWZmdu1Zvquoj6v6PBJ7WKAX0g+NIX7k0wy1yB
pUCd4tNatC3D+LPV2WOA+yyXPt2i25Yas21/l1FAbnThQ1KBvlT3nGqvRftjg6OCbwN+ogsUG/zA
mp4CXfMgCvZtNEAP7iVq2lc7Gu92fOBBdxvaXHlvOPMhE1dG8xhP1CoRsgS9xEMMRudxYQsTw9kT
kMBKu66cCj5cjNwWpUnWgd3jrk2IBmnQjoj/Ufu1jfGFeKpt1NF/7C01Y7jw6hfNuNPbe0b7NHcw
6J3E4/XW0YY2os3FCMCDImiXGPiGX9AiKyh5d6tDqpjuA/HFpPqzVpvuXfAgcJMLYSCifpicXxwq
DwkENOc0iRrWjj1UPiglJGs+e4ZAFcBMIFaZ9qcJCQr4gwGD1f3OGcpBHtimMj4Eza3VrwxpsxIp
R4NDnEXEbTXsQI/9WJOQR5BkcWNfrsFgivkQB5e/EbjMjzHPhokeXJiqmRWmrqZlrNs84lvI5IeS
NEO/lZR5HEamslaDt5JUHn3tWMbaRO4g3JqJJ5qlQ7AGGWUTraVtnZ3MhvhHGAzkJSia4N8RT7NM
/KJnFmt5YT+q/WrQ9bPci390O4eGGF15tInTQiaQsrH96ywsZugKeJwAOP58IMmf4U+4eu0OlSeD
hvwGuR5i5KyYmwpCcRB9iC1OUEsA0zlgPJkBzj3iHsGecHba1UQRKOJTXi/8v4QA6YF6nVzyFqOr
jbAdbxFTUcPZYXi8oNgAHfSsU0Ozay3WNg07OWOA7E31TbRVhCPInC6beJFTOm4i9kHSkI3Rg/eI
WLHnMI9bbOy/uK9Omq0ufF4YAV1A3uEa3fjZKZJlgLeEwnk4YAk7gBVlAgerEHFTiiCH0xNInQWi
8rYI7+qX0UafUJ/hvcv8zByKmQMumFaW/qtVhGojQ1N+EVOLD4+fYi0hdSOulX1kaUefXHqv6w9a
mR21Ll9b2D0d9cUf4TRBk3gOpV89yd4sAZWg6BxuAvG1qWEi+3UT1McaHQV77WK2wrNbPf/9OBbw
aeR7h2iKhPyTTYwPTS4z35bev9+S6az1p+PgvptdSD8A7kDeSNkPZBn35elhSNSZsgX2hiewSA5h
R3L83zKdOCoJyWRpqIZqC1CLnulXpAAypVcbBfMP6CtZd//QSHO5CWngS2g3x2lquTdVx2QClyAz
DG7v3NOXAYuxRMzSbuLArgSoAmKYnJ7E2Up5NhAvRTqqcnqBKVVkCLH5h8R1LJgG0MUi3BjsLjx0
NHUQ/EeK51kAhhGIqibASOKLheDtmK5VAuliF9t1qZMSePKgZeU5FmCNZ5Iv1YU79ix1+59fEtti
U3/59lKtokewJoQ7f0kL0nTikLgQ/4XugmLL3xr8Vt5r5nDm9yr0UOYxHsnYQQsy0nmPvlr/TbmH
zltfHKLRZ6qyKbBAhsa24Fs89uwSWTds/5xkyLBshZlX/ac1YJiACokNVFJ9Tt4akEMeC2EWpOSy
UdSjzDoCwQveiMhCR34vjEJsl7SD11cyTc9uoT2V6fcUV0ubqdKHxykbfZlN/nVQBjIY+2wZm93B
JBwtwu0eGt+hpdvLFMpXlxEKJdHN9QBVY2Q3HBd4/ESE6vcWBHNkHyI1ffEoT4Vk2xPICZHYR8wp
yJ54CDwiGCQ5X17kunU3sPsWwQOl02zd4EP4Kwd8dJisnUUhnrjofBxg0H1q5j/1Um3A3FCNM414
1RlsYa+8x1m/ZzIgmXVGiXeSeHuf1OY5Hy9x/uUm9fMw+pfWhlE+FxUNeUVr/zj5NNDJM65amsMK
XNmDpGvwRD5BjO8d9AyyGYt+VMdOI4eNfKOw6aJcC7361Pg63jPc3Hr7rLSZEOnCtw0qjuHaPkyU
q7qsuX363QNBDApQnAF1VENRD1eIKUgQ+ZMi53V4J8jIBVzrma+iCVgtPlRf/DMCgfFBKn/K8w65
wVXe427+Ns3+TxA1BKRgwwT0U4JDPKDHD+Cpc3C6uitleiO4byOTQT3a38Jix1JQUlqUXoNH2dwB
cB5VKOaMda9Wu6xrCV5KqXZFs4STogrLQxIR/JaaewnHMIbXuMr+CQefVnRDMP9KKHNJ7ORISW+Q
P1VzeSvfEuug0FrT9SXVKvkjzoFLEpJmRfnr5LSAlIQh0R5SeOcctZmvlzeGB1NZOdSC9KNPKBIW
Tk4DIJz/5/ck87mKCLTzaLrkKZclEyaqqH9FDSrBBB3/NvohfBaHZoyeiVZ80KDkJz95LN+inp6o
4vkvXDub2c/IdcithIMT6YB67R3EuflzjPUlSpgK8cwhaxDled1eqleShWDGulPPxNib97innh3t
yRhuSuQNgk3x5ZFPPMcZyJWxl4mtM+yl7HoTEQqin5fYMWruVJtRAfgEyAIRnnaQYwvpJkp5IkUF
BqraI0Pn25TM275F4GsWm3a2byJusIgqondGAULLT7RZrCLsfKXzQEomawDMhMJgrrn6KnTC7xat
Hjm/dfae8IqYRAfBy8gjaRjTSvwDWXjAUKI6+a608azqHwlKSnbmjaOl55TMaLdAp8ChVH7ZmbPK
pxJu0YMp4fIsVwWkiYwWLHCCAXo6oAr9ejXOLOAOjCkWkTOFx19UvRqIl3QgUNKjVA28KfnIVW0b
ApBUkKy9QXVFu/dg9xv1DsFA/D/jPq9aRdUIv776cmoaenCCNASDtpso+RoZ2zXv7ODJ1dJ0W835
ISc/xST8H0S/Tl5JST41+D+twtz6OTItRklWkswXnEjQzlk3ADDtgxrP13xGz+igkSezq4/8k0jh
TFVbyLzSO8qLG5XbkSjA0VbfIpfi58G+DdFAImRu0B8aYorzCRpvnq1flcPXoeFDfhQqoCzAV0Uo
sQ/NTUyOKBNm81sxBhSwMc8t13LL6A8Oj9eSUIVfuZ2R+8lH6gN9Cmrc6jh2SLrg7fvzLg7AWuEu
gKHMjdfUUJ7MNnx3U9wCJaEST3azp8FSi7UVf5ad1WVH13fPTZA/Eq2NUghwqoq3nU/glNf75HLC
F/U4J/obqrCJdMqG69/SzIOlxy9zlb+Tw9dKqidjrxgHDT/88Y38jYy7MIueCAXLMJJqHYh8GdkL
8jeKEAFsQd19/a8nf6O2IwyJXfVjISvUspwK640ZuttgVo5yJdh8aeK5SLTiycvx66bw9S0mGIAr
a9A2YmQPOQpcV/lryORDTIgyiWGm2jDayoDUJ83VAiDA3zSCPevYvdThV0vzrfwBpOpJzzzeGzQv
IOGcuZdk0IWg2zlGzlk7VcwYe8mTTBqdePdHyV7RbIA+2DBgAqzqhGTxl0+oZJ7G7LGasOEzPcUo
E1QIksEn/wYUBzMLb9Mi497Q66eA8jjunhWzJD/Y/muHGPPuW/E1uA3Aw2n6LvIc/Trm/5eM30na
KS60TzdA+xj/WY1k0GvQgtnKa0H9GCC2l6w8znTG2a7WOX3RvwNJxc5aJTJ53KjtKqUbfJDUMjY0
iehjhAFq9f0sf9Cd+9SOa1NriLaqd62HNNdW47e+Ll8D8uzCfD4wHS5cXpHC9tW1yzovOtuU+9H1
qmUCbmwTqVPqyENeS2L3jCDEUu7sWTmrObiJlK8QvR27vBvAIoiKHIyppBQMRI0f1/vqeSpvUeg+
kWC9zDC2yrEhp2IpxFPl6t/ybwhwoLfJtgcBghQO+XyLSLmnaoqjFTBn8NT8QWtwQLnkVPDnsSkv
Cv13ZUaJ7ACt7yfOx4miud77kOIPQOEy0n4Km6Q3xX2O8JrgIpEwTaHnh5Ghlfm0oTRcs4OjOeyb
Xlkm+AXFu9cZp8h2kH7OSOEZmJr0cUwJnBkjY1/QnVc7jAz/NDt8tSICt5BEuHQbZuanqpKcnQAh
2yBuMCQZ02jgn1L9e4i2mmJwkgcrb6TUtMwXvXLA+hhkNCWYu5R+PmgEn1akgIyOYJNozlOCss1p
bWrkgaMzX0CAgI8qPDQYROLhn9o3W2BqVK9oFq5ty02Uv+sC9s3mLuLjFeYf4EjV3FuVTU+57ZPV
8GPjrpOaERtxU0M5mTRm6JryxMJ/sHtrnRTTtojIO7BBD5Vz2eLIgBFUwW6zmCoi3m0HyYnFl6Rb
yo7nLGZy+ZPPpu3C4WToGQYWfZxtRXzTB2LWzraGQ4B+SN1qMKjr0DFeJnZuWm8fAxQ++FTJcCfU
fGJzMW6IcgJqYUddZOXOfTabfVu299EC9if5snTmM/e2a91CO1l71bfeENNul+M/2Wi5HWPOVjsl
WLnZyOUo4aOuei7cbyca3lTO9REGVY8+xYRtZHddXZYckjRbnCI+HI11WM2oDwU5YV2VE2lUJ4/v
CiVsjQnGh75qK/fRaztk9i6IffcXBCL4Y1UFFztxb2JDTskcdeJgVdXacjJR+JYxyaWc33E10rT2
XxOyFNEMjKaJN+1ankC5DJycCVw4+N76CLQKW6zkZjwrohphu4myuF1O1YRmPdefRz//l4b2TrVP
5Off/RC9aj8bW6Lodqn6NoDcOZR5D+s6RX7fXUI1OVfmp5KgpU8epfhnimseh8bjI+HgmPVhUwEd
yyUS8YxMnX8wUpYP6xATYuRE6acwHi6pnxzQ/ahtRKonOKQ4ylP+seGnL+NNnKK/bCd4IGGDNbKd
7PfZ2MT2c10hQBAbAsgnck7zAqw5jLmUVe/0wT8Uo74eveG4gjr5CZt7r9mIPq74YCZf47gJhBcC
SXwo3WlJx+JWpoEudx7LrfGR3r1r9lx/WlwFPXjEWxyfDLL5xAgfrlvL/JY+u1r3rp3z0zBhS5OP
TkYgGq1coW5VvZd+cqYzUwvtm19VdD0fuumQxGhFdevo2+a6bF+ieV7jwVuO9UCs/KNPmITVHVVH
vcvmTaSshoFlanZDFu3Ks0bAn7q29d9AuYQApNVRIKl+eB5myi1JOXb7U6If2vhCOpcBJy7mYTEN
lSw/o+7R/kEmVfFad/YGtn8sKHaREFKmQNQMEJoGAqXfWH0urF+9vPj27U8ykHuP3pwRGWy8J3xd
iPZAfgkKOOrJe90XZyTYf4YYkxvgR0RpY4z4iZRCSRsiSmZjxnwRzjk0NmWLwa5jw7YmCSIF2iU5
7KJl09YDh5k0uqPM4anvd5Zt0UfEUzWQSkoZV3ehUgXCsAvBFWblrFrHOaYGjvGJSADCkUhDyTXi
wENpmJ6fmUkJ1z6qkbPvOCg6zDucwdUUPQbAi8j/CsqqE2Ju/LEizdHSN5Lgxt4tWrickuJ5YsSu
x7Pb/6qTtkP+hkEcRREB5SQG1vphaPJjNtrrVOLUuGWHq/Db8DfqlO/jYaXq4zHOqb2A4mvj6MEI
n8hoWeGXlN8kDzszOEniCA8fPCgqPySt7GNM4wt60XUZ+V980GWe7TlcXXQXoYvSA4/AiM9tpPxI
7uvsKskH7dgtGjhRn3xgl8CgkrQbIIOCNuGyIUqaM7xkfCf9ex4QleG1IS3OQTOgYV5KsBb6I7pz
UgZEITS3xXesvldW9TOj6OfzjYzkkKTxRnPZQMBJIqJJeCozQp8CRlLWXokGbqaSlBcmBf0k2c92
6pE1E74TqanS6eWCT6hsqq7mwZKjyoDxA4kMaKKTINQxBYbUYOmpy3PEdOQc0CNl8z7mwqHdZMZN
4TE1dl59NhDQw6QAAa3HMKZX9RkxMlD6QExJ5WNQs+03G+xCrn9ynf7a1RibhQTLyFMzaaiacs6M
8ctM6v1Ut8jxO/LOXgqmrphfLoGYFTESvTOvbEJfGtN4Hi3a0iI+ABbHiU1y4Fnw3GErTC+nfwwE
x4URBfqqdw2SAt0z/3FWCrjeRycnn0+IvIq9xVVWKCpaDgwDKSDEs6p3ZxVriGRuGOieMprdnd1M
JM9z2yIBYjsgY4AAaLww6Hqudn0vx0fJzTAxodIZvPXq6BNontX7n+/9ZG/lvf40gms2VqRQrSeS
tECyeqjoe0BlI65jk9KnObyZfJd/ABEFnCMNqCw6khMg5uOOOD+IFjywfEeMtdzOnJU1ChHejoLD
TEl5mcark7zF+WvLjSZlAIhbx4CHaBONwT93mO5xcBhdcgcd8yFsSXdWVBR1/mOr/QG4Flo/HsIs
//DouQ4HUCIeidF6QU+tktXJhBnb8Ff0jTJtrmtCLVMUF9qIjIDkNErJxP0DkC3HLvMqPvh1Z91H
O9mXUO9i6BZ/Ww8erZh8PeHRr0ARxC8iipQZd5Skoqwa08Rcvg26S8LsbNsm4UGPeaItO98jNw7r
aHuV8BqjiQg7S54CZrh0IP0kYtuebriGaBTJeT7Jk4CnLLmGRPNSVyReNWj7nUdJXFTRsUV5fXAZ
yfwSgRLt647+RUg1iWR8Te6qG2gBcFBRJ/vYBwN3IHzR8DczH5O7UjkjGfyo/hlW0/Te8faZEQZ0
u1rOtMArQ7tMlOQwF2S1Eh9s4OwyeDmdlZ6c534k3DtXvhq2JRNXdd8xBbV4LAcE9+OxRkUiGYQN
+xC4NL4RnTe6suptq7+bMZVyYfPS0ysV8uRIPKVM/LrHcxtvCG+UfAgzu0liOGoDJTDXo199MsE5
ID0SCkg84pEXrOcyJZUSW5+7wUTn+jj2EMMWGsHh/VuUGSct8fc+e3lJRd7kH/mjvgJaE1VaveiD
ee3Bju12vGAkQsWuPxSyjyb9i5e/eblNJF1QPmepffTGHx1Uw0X2acT5rnGUVWdDsXT9CnX/V9O2
rx5XwJRGl2hEJWAl9GPxP11MC1NyJ5MTHxNK/IbCwm7cNWZzL3UqUxHYty7OxO6QxfVagVSzrde8
yx51pYAaMtOjDhdDlsqVHqajQXKT2rkk5CB2BFfiU+WjxMmHPF4iyetyS4D7mNqHMQZhbGgYH9EW
8oXAHEGCwXhYxFGXxF9PXYW8Dk/3qO5L9VFAYyQGWvHhKs3GBMulunstyHqEZQRk8p85ofFrTUR+
IpNSYEZLTrLh5AUWFQ/sqckmRmMLe0I4iINjN1l3EWNo3iZPDZJuSTiXKEWHXkJEFlrz4RPVGrwI
opSBpkocH8z2KlSatdR11vDNTUxk80TQQkeCLGhn0iJatVrk3ZSGWL3/5E8BTfK+fjDC6tAG4X1K
Hq0i2fGuu/6dkxUafKJ8vIPKlIiaryg9Z4ykXd18O0R/UXats+gk9BxLxhHxuAMjqdJr7oNFT6mZ
ED5u7IijWVeMSblPMbldQ7lAovYcuJpFwBKPhEV/0Kyhph57tNabUp0441Os4SRhfhsNrHJmrbO2
ih6mpN8XkG6KSWNSHSVIAxAqkP5QvSlRtLPA8iFEdSd/CZt+ReDbxQ+UDXKCZ+RSlykqDmx8xGW0
ewbhFpM3a8fCFD7VOnf9eBNHYdB8jxM62HJ6asAf5ElBGzQzypdKtpwF1I6arxoeSYtUYhL0GT1z
nz+S4Q7XA23X478ny+ImEjJxKI3axFTe4Af3roGKB9d+mwDbypExcDbPhp4v6sxDNLcKymkbMKta
VrAeYXx5F7b8bod5h4u6OWTsaEQ/GqW3chvs+4TeiD2VPWDtI5kUc2BBIGcLhhxcHLxtKJoAbLx/
dYSHM8mu/dh/l53G9Z6vMB0bATtFRG2AEORN/FWZ+lmsk6bh3URfQ2z+wkUM1eABmFNnk2wo4dmZ
3niwVJiapH2Zqar7g8eEQYSJnSoLZYJ6kpO8Ll7FIOWCumCWG1FCs9tAipKZijTHuwzVLz9ijdM/
hFPg0kaEPPkZ87a7n1ntHJ0KVufiasytPiOeAaI9ZMRT84phZiNeR20/Gh9VXEM8cYaJXLX2vfpd
IprXxnNdxguZBkaT/TO6+ZKhLTqgIsqOLREUEt0M4PIXuIEhyS/d90DLjsNgHFtWJPKbkCCTcdmd
GYiuE9H0DHuLCnscmUoxKJyV9sfOnujXRCGg+4wp2p16CqR3BLtW/BeOFZBw6O0qIgxrp+MvAwKc
+a+T7qzzMdwh0Olr46jhwJ/hCJBJ8JNt9zX3HsRtV6A3QAJS5+WO0uGE3Rz9TZqSOhPgE9kzUcTo
J8fBJeORAQjuttIk/E+5uLGqLzQGDQKHlr7eP4pdakTgWDY+cb8p7gv3uWfhIER2nGCE0EFAAhmz
t2iyYNknABINBxbXegvsjLhtmXnetWH3B2tylxpGmxGNhBoTF2eUiKR3Jhl0rlq/SZ4x2IRNinDE
eCViNF3zD4Llw42MGqUL3nduucQ1k/EKd4K4+orFdWVTTOsX3V4UTX+hrzwTGToNpPAGsHNEer31
6BHmWVEjZiJLSG2M8VHED0QcLE8QFxqpJzJlMPfIq+IAGdoadhMFXFpyqM4+eqNwoPSBA9w7ij8v
a/2zhJpr/nwPACSFu8uIE8PmPtlI3bhXnYGmQOBcSc2wq48byf6CoYtacCqLs50H+0jDmJOBp8HY
WeDOFXJaecd8paALkqRXMiolEEyD9qzI2pIfOcAiJbX59ziLFWawkN546clD7mDhJckBaBJSG+ij
kbH+CRsXElvxCyNyjzL17xOzQNmkrXjU3UOdvtYkDeROLwSoj7ozFqQjwU9QOmTB0vQba/pNrwLw
mHKZ0nPS9j/11+D/Ztq/3LO3hVUdjJwoSA1+GkQ7UvnJcMcB52CJnjDIpE2xWHQoQGNqLjMn2E01
QmvGtCHzjwF5o15mLTIuvzp7caGfnOkgqRO8nQV7aBeAkIIfhPQVSFVX52wiUKw2MsjmYygeopsB
halMT0qaoacFH0BrRNQO/TXoAUcCWJsJTP4WQnqGYHo+MWJovIPwE1G/0c0HFdtNRpZLZ7FCEJus
xsljLRDa+DzoazvAi6+duumEOmcBq40vtrf+Fg0e8GUiSgflfR6NhWW+jh4Iq81qPT9USrt+SwVg
Q1mjK9OipfcRGnCTkdjT74HOV4pyGVR/2ZEqHOkXF/BtxOZg1Zwi/ADTNnFr0SyPXJ3WXZXHKUGC
6I/8VwWNVQ6494B4I/tIAmc7kezRxJsaLL/viNnEkcQp7FQR8jvjjvt0XUdLDyafpuKli3JNS4ZV
w2D2YHUmnUbFxTJQBOsMNwN1QM6l9H/s8H2gAHPM1q17F10f2XzsKao5EWNRL3ufyZs8rzv4Ztk5
UD0UOJChWGBqffPm9ODS6CAOwFJG09ZYEt/4OOEIl2+ibRkGiGlq51PzluUXhLuzlqwN3opK2dQU
CTvZmeweCLYqKqnGYJQvfquKUEMQsBoPioOiegB31nqS7wC8EhVMfOM3GazgArORVpNoFuy65omf
UUc3j8rCVcH7m+CWn71LGtNIa21o5MxdE9Eqz1WEr59CqJj9qnQR4jCeQx1Mnr/SymBnwb6YDLUq
ShFF3bC24Vp5m3ASuohWvFDMyVYDTruPjRvlNRyfBM7X59kD2V7HIdV880tq/3MZeGKOZp5kZ4pQ
2n/bQgBRLeWIyZT/G3UHuYsX/sKt+m9OP4gEyCz1ITBa/jG4N/fXhVP9+7f0nYEqkQy1WVukPuGL
Gzu9DuNvSsnLNh4xZzUH3IgJLSuWv3aGtxPkt0Tl4DQphuoyIYmYwWRcJE8xbD7XSdoLDWwSSj1v
NCSMhX03SakvQZeQy4hXdFJPBepC2oK5JUuUlEiH2Gqq+zA/a+NrGJP5ghR05hxWimNGvjk+1B7y
QkAbgoDlTBbhZjA4m5Q1X2Riow7sPXL6sk5WFVwvG3zDfTWIF5R7bg7LrYv2RPWrdtng8Q3x84XV
dMZaFcwfSsT+GfTdsxK39LVOgM0arxKcHmJPS6k2Oll3DaB1594lpbrg/xTnggJ4wzLUZVRh24zc
gEnCgkDdBfDI4qYOSwJLWaoi+saeIyxxY0xlclxy2iqfw3Dthzvloj05RQgb0YH640sRJOh3tEfD
MzgUSS4jvKLOrO8hvbXGi49CDMWvS++Dhc9enzYMbjyVLYWp/rqHnehm70st4x+6MPZAnE7N5kiu
H2tyVf7JbeV9DMYnGVDiz2pwVhpxTpKmNqq0G5OB3lPZFRFUh7oHKQgQ14bpXqLpOJYwh8GDk0xF
nkZrI1lklfnrXEBBBd+RvYu7yuBSzoJP8g8n8IOM2HfEeRHPOQdA1ILEcZ7zhesjzXY9BZ1cu7YT
L10qIvY0M/gEnot4U0KJPHYDELqVrm2U6qrkDu8CVVTcnDM5Uz1JhKRzOvzyrjY+bYuvIG6PhmMf
1S7plwO8cMi943SzChBZAFAlq1CzVnWWni3UXC1FPBb+q3r+GDgPa4Oyu9ncVAUp5Sm/GIEc6rcu
PdoBT0WDfb9wMV/VW5d8+trhPi+qdTEoV/4N1NxORLBW9EUKdR2WDONXNIgp72Xtx4SYNQsDoIRB
ZslNQE/GUrFPTf0SgzrXSCPklfRpGHA/R/8lnigvrTtMmNkqpsM+VO21K1aLju5QRODBvubuB7FB
/7dTqvI+z9SedP4mrbKd2kzHyUmO7jxRZkJsL50dzdkpm7NreWcvIvsOcZ2GVqfj+ynotjabC61j
7JM1RrQQO3LFYg+RohifdPItUV6tcTp4gbew+P+ovr2KbJWjCi/q1KVPapAeIz2+BR4nc5D1x7Sj
OrCx+E+Qjy68zuy2yJ7EtEAMHV058rdP7l6wRweRWS46p8hv1hNDZUSTNu4FG28InSfwKRgmvB7f
CeNMfuWj0aFOOL5HOXtWQ3XNHSSfJi4u3XrOBuHZ8p3jwIaUzS17bwm4jbp4m4dED5MQ65Mwid63
9mhaIzfHA9IN7F2l5/vB9d7T7NCrxUNoJffYcg9mPWcMEM4hbJqDrdLqaBo7H5ErzqfG7AlGHSPy
Ecl+jUcGq2Lpwe+YCE8aL9vPPScYDLD1WsFnqxpuGiJXP6Y5XXkVZBtqBOvd75OaLxdlQP8BYMy6
Xuz8AV0HJl/Q5BHMOgTdom8HRbG/DoFYMA/4iGrLAUPLOWWMIPwPc/KA9x9TIo0jCvYOP39JExWf
8c5nJyrDrUntA+ANCqIgUh7EfW2DGiVOT7UmL2ZODhL3eUitmFDWMF4hGXBzvfZu4xChQ4GJtKia
50IDby5/vWqkrAkYkdOVJz4mkRutisuP7ZMBjSBBGTCq7WwuPLdbkAOkMF72NrbCT/qyXN5urbj7
MTNQCpmfsAkrGG+0534oQarQQ9TojJw0pEXFox3nUBlcURRau9y6dde+cKWBUI7erguifXCsYvUe
2MlBI60PLeAcifhZQ23vL+WjiydEN/NVP80twj5v37N3o5Ea43sMjNYAR8YkyvVE4hEHwfgjo0Ej
gn/z9PdR82PKjLjhJ4JSHtBtLAsDd2cmpds8zRAovBQTaa4xRbKcBOmcvNRIEItu2JXqzijbR2tq
VralrPmQ2mETKliQ2w/fFb/Jg4xzPcdY0k8NXXHGqaCrK98QBAk0Q4Q12XIOARFNfPTeGsXezr0D
lNNfa14OeTADVCcNWVgx829+683wVmisxXMMfJ6oTzNi0zQGJBitiG5dzUSc2kzKtYbkTKvuuUFO
OnTGte0Dbjv+2GoOq+CtKxfnO4wNu0Pon7CaMgbwaM42mUUrPcrJ9t4gq62i16Ba2SCz8qpr8BLk
11L446DjWvEyF7ySMHEU1JYg4Pahw+yx6ffEcLdJyLrhy3xPx3yRWNgIeIQznJ9LzW3vDkn8NLwu
2dp507TZeIiNYjNZUBr6zJw2xQakY48HE5DFZMBSWcDikGuboWGwXigH8JiyiDPMXrIiAt6kXBf9
xt0y8xisE7pKd0mJRYCKQjEhbmCw35tCOdhsOKrDge++qC4mJoV0scKn3OOcDZ98fXW9Ab4LSsSs
CAmMdINvNav2xUjjlwd8ZX9AMyIALQrE8zCfBWExJ7W5BdHOfomq1yzDj9uL1QcLREm1jPeSR1vs
7bw+MXMPCEaND/nK5+rgJpX/GsQgHF9KG51w88tARbNBELvLOXwlbLhX9zXCJteel0P5LqXqgrDb
0T2MR8pbCX9nVr81Q/1oOQV1VRQacuFBPfHn5k86MDV43Gsj4l8xFxslvYtzgdSSpve5/GYnX+OX
+NBgJwIiPFUkmsU+4nPjD5hGJ84Uk7g5c8gfLPOFDBz2nyC7DYAehKCgcWiJeWXMeahVhsHHSsHA
FG5cOe9x9qovPEcxCTx4Ax/kSjXQZNOyBeDO/3KJpuFz8pjZRMZStM8MsAxKIMF8RaxnGT1JLCte
+FvZV7lCeX1l1JNNSNea1UB+l2PwD4XKU4ozswxX/KBeK/evP3pLwLQCXWNDp7Hd5RQMTnN95PtA
B6u6PFWz9YIoBiktZtRNLs89xD4YWEzGKgLtpPvlk1SpNPertxZRosPyxfWlsbN5aOrlSay8Dy6e
ju8IgM4jiNAkYgLXj5zGqXocYhDCFk/bGycHlDZq/feOV9SumxOJs/PA1BuEhyhdpKWz6sPnua22
nKQdEIOu3RwKEztmMiIH1OwYpLh7GDZiEPme3FnLcNbySfTDwnVdYq6G0zzSuohhFnN6ipCFOS5p
9x3c8OxgQNg3gUms84IkLwS0q276KocD0MNCvurijM+aQ/HNCccHS9vJO6dEzd5qKUjprHM7EqjO
Zx8yWRXTPxWDZWOuu1RZ97X2kHSAFfOzcOVBqayTjqKYGdYJc26J3FguB9i7nqcgF215Q0dRvM/T
7ZjsfPMcuuhzsD54zYbtW+uApcNtTwwAz7+tYO8B/iWkBCsgWyx/KYkUU7HTIRAwlzIjey5eJPPU
9p9Gz/0vUCpaLV4gv/jknHcVqncipLrpij6DQFY3llN+IxMR4xrhH4S68dZZ5S02A+mjhUMhGcgD
vKninxGhZyWx8DM/l5GRRZhgYfDz+NSOvyMa2Z7a1l8DpULC6xwo0H/SDVOG1yno6FA66pm10+1z
VuJCQH7YNBub8UD396haGXRPVn6KM4u7jS8kFXkfJ8MEQtchlLSqbJnX/0zeGZeMYNeCchnGZTX8
TiQZVLLX5+1zPQMqzdF2Rs85XIq4h64iY4ZWIQYpr8T1YSMNsz54MngkgshaRKaU98pvy1ByqQiZ
fG1TsypYEBmCwhRNvbZYVPgSmuiMCmEtc22H+o/ThxVUqvYig4hre49f8SCAx0iwPYc5hBEPD9+Q
oXYrNNlspBkiqwp5jLF3RUYd/EY9HaCQjfLXDC1/ZTP9yB+mBhFDbIV4S67vYjTPotjLCjppbXun
kaRbJHefyUheAfbbxjZWNAgWFEhRC7CKEdLxdxwAqPTEOnYBggWHpkRjxUnEq5qEAC7mOcDmT+5M
xIC8G8d73zz5GIH7ylgpLaH3zqFRum2IQjoDnMV+vsz+R9J5LbWuZGH4iVQltfIttpywDbYJB25U
hg3KauX09PM1c3Vq5sxs2LbUvdYf8zmQbaBiESomBuRkarAjf3JTtUi/Ck5IQra7A36ImXd4UmBS
jNqLgtGlx++BBs9k786nx9Ard8lysezqrst/jecFMUL+Qil79R+sjoLAHZizPbHYpLPCTDrtOR0Q
I0WRSxBRP7/N86PwCNGiq77XratdLO8KRVG1hlQqMPcbX2VFJlroILoLeb6t4erwpbpZB8LFtelP
cEnO0eFgtp3u3MvkyxuIoiQvNkUOnWN8YrwC9DKPE5ptEfY7JEO7vCVNKF20bcbqU5GzaaXyuDDr
Sbc4hUlrIYfIPjOPhpz6pjXiM00UW0ODQyV2auKlBSthp2TUH/KXvtLeFAAk2tcGRf8Y/ao+WIvu
DvVGwxQjsXngKlYAIXl5GwWcqOdqUknnib6GNhoEFUPdifccEeUFwhJ37z5mYZzr7jZT0J3/mWfB
G1mUMQEOIOEIbwnr3PTHcbGJgke31SJOJStxrv5ci+ppAwajF5VNX4N4IiSD21ABb2oWJzaXuhTS
ZENES3w7NaoyMzbXRYti2Kz3mVXuzTb+dL7Tgu4vWQCLASH03r9OhYCplL/02gOQse85Ek1TRWkM
VQu4vUr3zqmaTsO5B9yZLqJgAvLfm2Q4GI15ywBNl6kjFebHTM8GITkzaSmYlv7OQ/WcWuJPqsWI
V95n4E2TSE1iwNnT8X391vm17pMjr2ngjj/aMLJlB236S68kIRFsJNWqJAvjF/cUl+jMp53m4S5m
R1VIa4lah/ay+E8MclFoGVk4EQnbeLXk1nf3bvnEs098BjcLd/tATKLNCjCVZ+9bnT8mX0s0G0jo
gWwurSbZqf759W0xiSpnv25W6qIAVsOOCTKMUGtw3uzkrU58VhOMBaTocV418CYM50mNZDjhfZQO
h6T3pEPCa2TYL3eJPqUuuPgnpAGcymJk/oycKX4YRYpFU8k5OMrzANu+RM0WxqTALLucP6h0SM8u
HvNMrPTG/U8lVYFFGLBvMN8mtwb9VyumI08vD6Faechvj6riu+DEd/EImFNgZ+NugqhOuH5MO6fb
Wgs6tCvFGD9WksUkunnewk0aIVA4LtSn1W8sK3pNbiqRjw6CVK550semwONwXPpppWn6XsHHi57u
lVE5bD4cFNeVSd0NL0pkDeuQiMg57dFZ33Fkb3N4LIvZ1iZggQneM+bNMlOQI7mQPdBHjnpCXzkP
jQw9CiVz/qX8VEqnqs92WrQzlY6F7NnyAgWp8qGdkzZmSgSlFkQfcVdkbJW4mHAtg9Oq798KcaFt
Tn3PuZoR0E47iKE5x+VgY7qgrpC3OJbw52hRYozbESn7BmUa91kIar+9fWxf3dlccb9sbBIP4+m/
OiI/L9vkCmGotlSq+ATq5034nw2d6YASeMBRKefaDLuf+ZB74NpT+2lXJOSyC2acBzrXYQRRQxA0
wsRDxQf1t/8l51YNHTrpLNhZiE/z56PWEH0HlRs/pai2FwY5C5DKjrujTvJO3N8nHI9DQeNoVz5K
s9pqtnwscT4X/gWjPejNhFI7SshBTh6RlUT5m+iQLWF70PBuCNH/dgAdJb+15+I6NpeNHWIM7f+O
wYoSX2AaUmAOnEq3DB0SNASBW/tJhgCc7bpN8B5ALAnKAUjoxR0iuaU7+qEjzzzAe6w0nPAAVawl
Dm85VefMXRmBStmZwVlMvCIQwmZxL3l9XYC5MXwAfw1b1IaZy51vr9FgeYjRrwVFu55n8vWiqeEd
KC9KgZH6JzZbrcBlyoJLTD1QvE4s75TnwJPL4xCJZ8kGB5xN9sE2ho1GaTFCy7tivvqo6wZrVWOP
kFWxIU9sa+JgBpJV+YeMX0S7Vcl0I75iFRoADPaP7GO8Bkix9bb8SOSE/8x8AbpquekV6j+e9EhD
uuFv1I58E3LvT2f2VqN2ET5a76EKaBEdGGWFMxzHf0yoHuxkpOIE+MGFO7xbRb2p7e5s23OgDSj8
pzWKUH8h/EvXh4c8sZKHfl72ahyhhcaad6FPBT0OF47ImIwiiAJdMrNlP0jv2Q8LN4SWcK4lAkkO
67i1VTGTwxzNP9QToQ8Tuo5N5PyUaPPR+bX5GKQEpY4oO6vUYxi/42EjQPoMijGiMFNDd45QPVdk
GHCOA+DvWhJj+au/nDy8zvnsnjpxLzAv8hKq354th/OgQG9S61tVEkFmPLAesPHAQiBnQw3BFtzO
MPNhsc+YXHOm/TIb1pZz14pOzXJ2vWCcBnRvgL4FKXvNVilV1CuUoVg03sca6zN90aCLenUvmHsZ
3Mh24Yel8qBGQu58d55XFl5d9X8NuVqAYtB7lkm/D/ldY0hW0ae3DmW0+j8oJMUhWAO0RKWJwBKz
rnDNqFlv4IUH7sH4LpLL5F0a8J9cjTpdGT6007SJKBjKczrb8OuDZXHomH+W2SB0+R3QsIBeLPq9
9JS8IXxK8QEoQyXjaaJxHLGQeu74/xEi+ckivMYLIUarPhV7rPiSVMLkuDQMFmVJUUFKEUu85juK
cXPGbB78VnENKye2aspdIjUA5Ot8vAiSKKQINwZCaYX7qU1IXS5tcphiDRsSE0ZxpuQRfTRk9xuL
tcLRfON1dHEd6HxLZErk2SOrpsGIpFbNv/9oOvsSK64gOVbfeUO6t5mzorR6HTWctGBJsf9VY0Oc
JZ1inbnlizJxdnXjfFS3WUirDbe1bRH50io3FEKm3oluVpeixcxXSatd+qzaSZ8X3jIfI89/i0eU
psviLVDTy0YHcePVp3IcvyUp0r12yajqcHEeaabsMc64AY7EU+6R6OFDDAtBEqgmX/WW/WplT9Dv
hTKgOCFWaNaXxwXGOMMViXm4gs9kZyVbISoRNWGsRrTe4QwUfMp+N54J65lUYnbV7ruIBUfIhiB8
TivJGOILEPAKW8g41OjJ+ClIoK6zX+PYaT7wCpb2i5oAdezN5oBeO0tfQKLOI9mYHNk8VpqAsQId
6RWJpglKYwhjkFXy69bPbVKg5OK/W7AcOLyuRSw5eG3j7Cz+axFmTzQ0rjQD4Cw7pkv8LMb2Bx1s
MJfNSx5OO+JPBedQao3XqCmP6uTN6rcEwCNqqZcxAKHSo4sCYNGMTQIfE7tfwkUkAPdb8+GoWyly
+73KkeHkn0gnzqmviksiNOtLdNYak1Zc2BNJJyszYCgDykKl8eTg5x9gKhLuUwKAALN6bmXX0A5Y
Dvxim1QUknDrsm8tQ89MFj17wPsKhqI3CfQvewbeW7nZTzwXiOoJ+G23Bdda77/bhB/oAMpNch5a
JIDljx7D/L4zXm55wn2SQznpEXT2dEbrB5uFaCh5NedoXbG72CbHZqCGhnzCBD9dRpV/BVE++NFu
Sf/vAlcn4oDgyuzSLdFzwEc6OLiR/HalMteBkx3iWGzMpD/BQ6Q8Qy6saJjATvhIYDfAB04a5OQO
j7XHX4evsMGokL8lxht/nmCiomn9YXHpj+Pga3VKtnGfUevdpWQuuNEONPXiEqSd7otwb3CsaA3B
MCwnIaAjfv+JqdKk5rTMdYCAC78a94JTkel3lo8KSiBp4TEZxZqTvuzrXYdAauE+dMlDLbM3dpSS
RFwARINEhrCl8mgaburWVkQW/zZ3dJwFF5XIl1jIIGDnof/PfA2LfkLkOVvx44QLjd1AVlwF5qtp
LS9YHnGqPxB2qLD8OjMxaP4yftAiOsVUI7OaKduVu8uGT7pkbdNcox6wCRJs8LW7prJUMAbNyPRa
6v1MykSI78ZX3AYz8u8KNJTatb+TICdfi2Ypbm/uINe6zmxT+AF6Cy6LIwAlj8oGMLDUAiHx/gJo
RDMVL9QPA/5mPcItspDDT25Mg6MzYcpjVrAKQpb9d69E1bnQbQrn6iAcxxoIP4ehNXEV6DrY7spu
byQtrQa218LbGeEtLn/GiKEBjQSdeFuwthOobjlAiVhPFqtVXyWoQ/Z/wCBjK3Jx6tGEeVPTC0k8
G+SLVfLeYa4AXgA3anvrpp7ajtwGkIAWbsabo72ITvVoqw2IJWse041B75WMe5QT/d2DctYsWmPV
SgirPKfwj3r56VknznymJoB4UjTUoB1/6nOxI7g/wyNHB4BhOieXSuCsIjwGKMdlGnHbT4FOoKnI
47BRSiPi1J1NP2dbtUblxkFM5HcozIv9jd01IjhS3bAxE496AtBi4d1/qIT7MqEkGBioitemdna1
NZHbQj0OhwCSWUnQHTwYF7waYtTVlWE+GkZ84/jflSk4GhHn+GTGpccobvfpS8IZPmgH0qY6hAdg
Tk27tSBszRhKaTHezXYhzabrNuSNWV7x44Thhykyk9BZ82hzZoZIuATdHS0dFUspwDooqGpfuWuH
ctwrbaXPuD/EjLbcu5qk9ulJww+2HHVn3kFJz+XZ5e8askk2/XJqwlvvhEEzIXl6xlPIGdscJhrM
JNRtZ6WE2/M9RXcX8Ubo2FuwhT2vTQdYO2TFNprSYGmfgcKqGjRpl1PRZGabGmH8PDqBIBgDDt0l
pE9j2syZnPPB2UqYGM33UJvoHv5a81joLKN+clI4KV+6kdvHAg4DTSRdfidoExRSHMT0hkSEIpJZ
hvWI35rpR5UThgZJhTp//IBJpKipw7TOw1I9cyHtbVlsxyw/NqJ+Go0q4Sty6e80WBbC9FTbxXM0
J4eqn5k73H82N+08XYgXIlOXZIemUKCeu7EmAhbRT8HJIFzaWlHRrLOa/JVGf5mRT4fm1U+j34yk
Pynt7bDUAb7eNnL57F+8dDp4wKMNTtEg7meEldSR2NXv1MSQT9FTpic8TvYuC+N3f0yQDGvHPqm3
4bKJK/PcmyYsUKeKMI4FnUShjJ+wqT7MNxzHt6EeMCzWm7kDBNCgLfsSVFZ8e/bwz0yre4w4Uuvd
j8hEJuFMh5HPzVqSt66VuAYIXu30YEGC0CJtLF710ly7mNwiT/uncULGEMIOnmrFj/qkajcM5Mxf
kqIXNXKEgF1LOLJiLjgFzG3dMOFYXzoKDxAdSGnKJeDE+VZ3CfHfBMY/Vj/DSLMiNpMBUY2Jm07Q
aoVMsdmpfTgsNPqX3eHFqqdbNy08cVFImfWnGZ7Uhei85QOFkcndbgFnOd8tLtWaMofLJIdt2rCs
kxFlMlEjG11lp5RfnsdXzfCtXZ3R/cfcB4ChCPCv+AOBPAQaSrKueSq7IO3wdXuefpi6eSMH57uo
nAzrRRqE/qhTcsFyTvzkxl8OLdWqhM7n3jYC0ykqi6J6EfOIVlglzOKJT1NtjyblcL44tk18YwFt
iUembcNknzYZYtNMbts65gcEeWQ/ken5H/mexQpl+7abMIuXqO+jnhTQEHldhs5mIjFDEL9MDRPK
La56miFRIjxk2lcTO7RnT19jQ19HOVMyWH02JpUbg5duJ8REtv2h03DHP0qkSdmwXRC891bxPI8J
zY/zlSzz0zLa93yh2czg+3RdlhfffxnjNZDDo5cs+7rGGNpdQc2kduVMWbE24JuHUnzVyq0W/2YE
1jZZe0kRDA22/Zpy2pS2S8wB4GF+yqDJmw6B/pRhWh8QeHyI7mGc/3mZuVaxt1rtvBipc2S9//Fj
fOqT/afzmkQZNP37EA8Pg5FgOUHC2/r0f7dvEznyCaBbOfmYHadN14nbIs3/Qoo4Isd4igyA2xKI
78d3v+ZLXgKrym8145f0UyJErh910lcgcB+wHKwQyesPLUTpY4Pg3ecBqL3wimiDyY5GdyUbapVX
ZIYTECU+gT/cj4XOipGX1shdRnTEs/eKrOZcDftCtp8dq2NhOdjYVVm0Y6+rFnu4L4KFeDOTuLzB
yTh8q+ojYoRv8Y8YxNqJ+tao21nHZA0WQ6dy2REbNs57tJsPAq1MSghc0pt7aRHIiSfM7lcCokly
1y72sl+I2gOGGggKkEUTRIjiCjYmo0y2LZgWYbEPhnePyiFQ4WAxuT24hkXCkZpca8ff6iOd04QN
OOF2Buge71jsXBAx1QYMuavgCG5MRPSfgyEeaG0LpEE6bPFLKFMLA42S25rfWqw8Ws9rnaECojWp
zINJjquQ/xoNRKCsgYwoNOBQp460koYX6PP5LUotksxBnhKuNU6lZ8RIa8c6hi3VPVMX0HYFg13i
vEaRk9QE8SERgKitjXM9xhvDaTYgYA6XWqWxkhaUtPH44+hcefZv2FxwHg7Nm1pRFC5AAbsHczP2
5JS6n56iYinSGRGzIypWo7UyC6Zs92qytJcLND1JBgzxnftstQMCzY6XSQP53vlAEORnotsm2ak9
WWiZMhE+hjlXahGq1I7C9a6Tb6+oEj61yV383dkkXqfl2R+1A6/vWfCM8aQQc9ZB7CA9kBEzPcPe
NP246B3HCC4wW750uyHUOeJ0mSAkE5BEuuSoptAYNYzI2LMlrKYg5fmJWoTimsBvPgS5Dj+W+Qht
knXeEd2+MMVkGyFZ1i3iwxkQG6+7Elvw6WZ8tRC2JhEkTFpemj47RXql3vjBYNCz+cK8pl4now4n
QRpufPf58TxTiHJg6406qIi9FemusUjbt7j/bBu3wLtitTqSzFuXp3/49ohNMs2t7LcFyx/LibJh
ziShqCIIBd4oetGZtr1n3PpQ4232gxoFsmztvYqN41Su5VGNz41Ll/TYfPWjScgEeADtJzbiAobp
BH1izkJplJjfx1NdH5gxmOsBn3h8+UFst9s/7JIvHDR/5xO5i/c/wyUyskiqmI12AlZLocTFZeCg
JADzYBs1zSHKwYRTOfma+FDZ33ekoGoY4zosA2oyyyGGqdzVUo3dKLomebfLuuU9Ll+L+cBfPbTc
reR/UEj7qGK6Y3FX+KTevQ7iraFeJZ6BKXs+NP8FMALR1Xix3YtRNjz6hUC8v2w8pz5XTX5amItR
IB9ELynsjY9urWLaioJ0yuQ9ya9lhDCLYV5m4zbksKD6g7G5Q6PQzMUx9vQb66geeliapVqeHIIU
TUUyoiMb8B4b3ueI/MwHNlHjJDow6KGp+VK/u1DGIx8ppt8XJi4kdHsyYTVtENJLBBKjWZYbjToS
hB/4JHR/n7bLv66Fv59y9DWDFUi8Q3PyPfjpTfo0mOAE8sPwrP45deFOdlbg+eVvFpYvOd0gJqhG
WC2IR0JOmsbnek+nnZGSOYJjzE6/BnKZmQyALkRL11rapEdH8+mDD4kOpejK+h4yIygbN2XA0w6i
TX6XngSCytniDwhMfvNedEH1uKCE163oaTTJ7ymSN0MdSdAwoq9uliTjiARJ5esmENYdrC9H8Y72
8mTzb4Dj13zLdjYj/QWN8kPGA0k0kiifKAgmS8z4nWvCkKJKQBuNn2befTjVC9+6Kpv0yOgd0x/o
96Ish1VYZlcr9y62cD+B7CuCbJHzZmeD74zWAtJPaHd/rYiFVshbzQWc9doWiubL5WhTYHumQZX1
AArsHxWUoYHZi2c0/o/TY9PzvOpKisG6M0Y2coCcU1P+VyxKSYk+cqU7TYDHkK+FdqpKNe5Mecu5
/LuE2VtDPEhe6etk+PHgKnHTrFqjPNjztgSuxRbzqJ4an6wZ9EIGikH0OM9dlK7q/krnYBNUWx/b
JqJo3gKMQv2hxr4TQiqotl6Juta3l7UFfCGnKKCZ12V0N3BgSbv9Kh2iqzojAA5lL7KKMfgTtJoj
eZW5wqvX8Q/HHVuthYE8mfXXAnw3Qqrly6+F+dVMp0vEAWIMI/OkcYKs0z0eneRhIijHE0eyi92B
WbvAKWgpYHFuU8ANuqeqcZ8zV3j4gXMSx3gQuSk90I+Gw1+JfhUfLpOFxMpXhf/Wct46fCdWTqqs
caDqczfMFDAMKCRj2BeMt//6cMZTSFze1jT/tUTZAL+RTHiBZobMphbEr+Gr4pAhwUJ4r988tkKG
+pKgPdSrixluFgKMFJnbLu6lFPhfqKzE38LhW81nqTnPSzt/LJr1jC+HvDoI/hZjPX+3e3mvJ9rd
RL0Bt3ro4+Q1svJbL8i5rG5uRWBYeXXBt3MspR2+3KI2B7bq4ZymhHBSdRzRPpOyoSbixY9p1SjE
c9pAKsr0NZ/iWzruCTtHR0I/oN5ExGXg3hUX2pDxjSBPa4k9SZdXFXA3oX1S3Z4I1eCDPU4OuaYo
CcEPZ6nc/e3AnA/FO5/xaoC+BnlhTQf3yZTwRJ6Rft061ol4GbEggBEBkiyghbyh9D+6XyqCyEJz
UWKZlmaxcyWOf6nQXYJumKra7uyQemUWfJiV+d5VIRMALhsNAFAmm9E+WP24RRAZuIjxI3GPQRKz
emBSGzZKpToI+z917Q3AsfNYoFMl97w9scd67j1lR4l5duLMeu+lty/ZCsDuf0SYXKyY6nEHz00E
Mz3YfNS6thWO8eWmxmaCS9WI07cyexXJ+KtyyLvkU1Lrh9+/T4SQ5aJfe86/g1pOOowpsu8p/jgo
WxMlD8BozwB8dUW3U0kafgxIAZGTic9eVCRASYxTNzBn4FSi17Ry483NUUzJe8Zdj6EIKTmveigC
WTGmDM1R68ZjyKSKa9zlM9YAWerQwBAUnaudwPgIRUPMFZoywThMICKWNwaCGVyc34OJcp1THZ5Z
/kHo4xe0u6LQU9X++c5/MEx/hyVfrY2m/5M1N7A0JH16fG+KwK6zg58hi+M6HnkbLQ5nC6fkMr7R
7QhABfnqMk0oF2SfYTGBjOCWnXoGL9SSKKxRPtk20z1/dZtF0VQiy3YMnNBf+0N5tGb30Xe0N9Kh
oJBImDVIUI94ahUAlPL0NDJfwxiQbq9COqpG3/Po/REbTEkugU/oBIkBaProxZPNDmcyPlUC+ZHV
ynPZ/ZIORFMKjsCTqkCbtgwHtnU3v9wWr0WerJmDGK/aXzMe0b+1P7ENG8tJuIAwuRJBM/FvvNcf
k4U63h0RaU/Pg0OTmbStl7GC/gfh01CBdMaj0cqrVwnwp/4BqsgHKbJ7fTuk555JqUqkBhMqoWh8
3HukCuFUcNCQRm60kRM5Qgi4lMP85E/eQ+dLckHuqU4DzfwFWNfEBsZkf6ueMjGEMzmPL7Kh2iOx
+rNFvqUSC4jFlpuM1mjfo50y3avkg0hDDgWRTrEDfbx6D4z3toQpqCvO1XKi8IBtDasKN1ifSbKD
R9xdzaar5xuF0Kd2dgNgHsZvl0MVGexduXKy1mON3tukQmTmr89VMloNgMavM49nY6ReZ765M5pN
i3pA42QSXaR+cXo0yCCuXxxZfKjckUJFerGW6rDpBINt+DVh/l1ZEUCM5hhIHuPScTSza9onz6YS
PBY88+GIitWrg84cP4vIPQgilsbkDv1HLmk6btky+Z3RvhLTYIO8h7CZrWHvSuxqurOPNiOtJ7mn
E8/NRVXV0/McZbuszo+2yZA9TE8hGgSPW4JAO4jOaSQ9LHlLNMwshI3D14X/rCqsN4Ucns28fiFG
KTavRUhA/0DsGeY4AimOEUk6Uwzmj/rDe/Gy6Rw3tNyJdDu2hFEgnWwmlnXyH24aSP2zSUX6SLAV
O0ejqEYLWkNsIo8SpskJxhb1T+gNsIPdriMbIWow01bxqs94Xsw+JAELSoXZ3HSs98S/CrJUclzX
UmeJ5vGamuwZXdO06lzkp/N4sUgKrUT7bQ38YUZPJJ/927Xds2VG/xrDv+SRs3HAzUKQwwk1czvP
/3GDbJIK0ChFMNiOfJLgKbhyyhZ+yyYOKM8JQQ3RX1L+Bg5Y8gvgvn9qWebS6coULsa/lGHAZxtC
U9eVnmw6ZrwhvXnXIacR3CLuQP1YYXWrFAnZoRFmx3qIgOVasz+DKa+qlqXLTWvAEn8L3kKMo37O
CVmAkPWeB1EHWp0eU9ffK8mGpZ8HX9vK0TuFi/aUgGbyuvVkS4G2VMN4rqsny+4G4gdCqgutXTXJ
77pqX1oyOGrrKPEkai1hIRnflWn/Z/gGOtse5SzZCevMF/xNYD8YSsZ966SfER/VkE0Xv7TwZpUJ
+2/3VfTJNquFhruBhMd5VklxknOg1agFhLrcJDTpPfCu9MQSa8ria251fVR1N4Caahap+NGuBntb
tM678Vsb7AZzKrFXOsVT3sdk7qLhpQLmhRGYKRBLALZHLMmkWZb1SDFS9eMk5rOZVNQ3AE57Nthm
u1EjfJIldzfT431dtoC60XCcK/v494mVeHfFQDFgzJAzuN4tabIZzOOIAiGmCkjG2zly/I0z+/6x
0btt6Zs1td0GaV9yfA5d48sXL2OfRJuhzs9tbbxrZJ2RksDW4qqIgBS4hmUnNgFg63mTNcUOS/K6
nWZkx0BgrKT6kn5WafqP6AP4fvuMpO7c+bcu3XPdNxYZF5nZBWLmwWxg0iQywmKYVxVmrZIfFoU0
dmU7KzF/3FbDsVfFKkJsl+k0LuFXhEGh6fmhJVdIjevCeCu96tijjOcqCwi8JCi2enGafUb8JoR3
dRzoHWYT36g/vRnac+uFD9LHhtqJ+QVNbR0tpH101q1AvTLw+/VUecuc0buX2eOwaIQHLzh2utmL
122zt9JP0ND/1CczoTs37GlPSMhz3eqPWulfXECpWpIsaN65x4gvzbFTsAKRdEJS5xiEhr9JUdFr
GPe5mfH2e16ibXpwCt9OvgOe+xCDas39UD9P/aifyLkWpqBHCstB6PY4MlGKON7WsZqds8B7aaX9
mCxNMBBXH8E7qfGbbtXGx2zBBqxbpIETLMDdN/Mj9dUIAChT92sao30YS0aD8NgQP4mZ2aTdMv40
YCPtFEvP7H+T+8bgUXoYGWic9+VZH8sXQ/qX2CrKtQKA5YiVYKHRvERTlvFwN/DmbUnWcSSj77lK
r0hp1lbluY9M23dJKVo/Ofgmk+6DRDaSv4iO1LPmTYYLAttK/pvjBZJgGW7duKaWFDEtDEXgDzN6
OuOiof6/FixwvbQJkjaTm58giR1wQlQvTXrTERU5VvwmK/uDjB5ymxSaCg+Y+v5+tKdbtphPRFUy
SHudXJVtgoPl1+q7PbWYoKEN+tcp2ZMiiG635edoMZt81G+5lw6hSxGFJS+LQzQLyT2wGDqOHCFx
IUBMNqWzGbG8cuhnbAQhyWY4vPrcvVhGjuFJfdJzPj6YKtmFncfGD5LQSUgg/66R9W8fNwQbMhq4
7T1PgM0qc1M0Q78WbrzPebwGnRfSrr/pmASZ6xAK96/TRAEbP3RyqiNZNf8GmRAiy3fIqfdRhc9e
aqJ+o0HAhwyj2y2c371WfmruGESZtlP3dZ9iGuf3z2lIKfz7jFo45+POQ3za+fAKivto1RxRVDdA
9vJL6wgILRu3wXioTa8kah/KtMXvEhJGFol/lecVaGcRHbvTuUi0QJm/RdFh48amaCNzXndu90Jg
6BrGaVVb83MdO7vY8U9OPt/nXCUSrGJw5lQ6G9PCKmMmoJSUnRFy6BGikfeqGGhwDotOc3JnfyTm
v64xQZh10RFpTL5Gmbzbbg31zZDfgBLPBmwCEB6+mrp314lEs0ptbWWvlH2l3qDvdVJwS6dZe2UH
/xszxoIeM+u4N//VSjkDfdSombfRrWtlQhNmjfeDHuGlAfXJZIEZf9qIsWKE9t7RfaCxAqSiOvBW
OsstLQKHgQNB+Jnb7pJplc4snr34BqLxaiH9ui8Jyez0je6NjwCixxl9kevQCUB1EGCaTZbCuBD2
yNAfyhe77nlpefOVpszpL6I9WMtzlvbrziC8UUAXFXr2FFpKfYa7UIXmzggnMuxsnF/cEWJFzm4C
6BgTyZAYyyMHVsoIGRsuFXbUBYaEf5zILV+DQlINt4aOwqTpclczVxF7NsMv/Top0YDXRk76OUId
w7vmejONqT6EtAczo3f12XXlvijmtd8WJEqseWEC7DQetO1Tam2loZ1aznNZfsasanmx9n55krb1
FO3xYrFdxtNvp/Gcz2LHEcuKwaDCdZ74cEyAPCORMnViIwoc8GV8qH+F7LLFv8LkwnaDrVDUrzbj
i2s2lK8cbXIASFi27G314wO3xShEE5tgMXd5tNFUJ79IT+GzPOLKFIJqEIRWQCcooba6jDwthwlH
jYEEfjwRtTXZB9O6+El9mJFDDdZT1z8bNmcmib9kRYRANoxUC14RXpdZETvIKuU9np3Hkr1N+nQB
xQfdeP87pk03iAgSq5nqU5xvIxW4yXHKYtVLtQr906ihO8Itxyy79NUVodyqkV/a9FExUrUmayv3
EzvPIIyHxeDutA9VzjHrngsTuLEPkRwRkj7+hpTM8G3m6tWwR3Q5mBbGtymRD4N1hWQqtNssyMv9
sFpYuMBEX8BWztu7rFNIpG4d19968hozPXu8WiL7ItyYeLDuoTDfnFxHdPeCQZCgRW67xPYDxP0J
t2L8Yja/qaGeBGTIMCPlViCzHfRkLQCAq3LPmF2T5bRuW0pWANEQkLDxKpNLK3AsG4A6+UoZtpzo
WhUQCdqa/1lrtvsQSWTMOkeIUOspn1bQtIS8alsaglc47Kziv/ld90EV52uf/Rc2MZ5QxDrliBjx
yuuucjTG5FHwV+WCAKeikG3wLgUfkhEdY3tnAdKhUfFQKCw4gfwqECj/5i+1ZYNCVMjpNYjuykvJ
bTIJbCPQxiA38qDQBL5j6BAHuWA8RGjPETo4e0KQs/+crmSN2vXDD6ukWgZI0cOtlKxx7kX4MNIv
trqgQUcfk9qGiTS+Wwi7B1RfTvSpZDZ6vX0cEVV62Y/ZN1wLSET6Lb6fqJQBPV5reFt/NjZe+4lX
J0TStnhIGjX4xS3VDOhlo/akNrqaiVttE84C3Dzc6+jbwd7gd+5DNtdkMl1UhiT0VTWeMpMFHd9Q
351Ur0yBsDjhGWB2IW/+oi34KRid0B93CsRBkj+9uSBnBrUMeY7WeIREfOCZqL23md934tc3XNyu
PrbtVgmWRltf4+nXz5p5JNCy+qg5Kj9pEiBZgq9l8lAv+Rtf7tBc5g7rIKDE3mTKcVEn1tiDuBP1
/xyxU7H/KYwiYBtnQuGLTa0hCPeqbVoDQPgaSXTrbLwXzGw5aYnwm2QnlOHH8jjSIuwsB+un9wKT
OMGBcZ84hfI1O1XgJxys+avsspWLuj5kVsDxFEbvqFdXDR7Nns29feuA2unXQwlDVg4aU/XoLMuR
oC8UMShAUWk3PN6OBYcjr8Bb3riru0/CQ9rxqaS2R33y9m3CWOnzLwUfDrLCBOyOXlIKHA7EbWhj
0I/cx6iFAPH7Tmy1OSCiiRx1Bw7YmJ4Mb1x3gS6ODOR4Sx+8b4Gacmq+Ld05NEGmPVW8++TyIwyJ
krVJAiYVG6hvdgqEm0r1sbokPcDY7erdPJJFTzFrdSvsz5appwCkRu2xiq2XoTqbrAQTsMIINVjW
0OBTEKvQiMf/0XReu41jWRT9IgLM4VUiqRwsOb8QcmLOmV8/61ZjgB5U1XS1LZM3nLPPDguSVRmi
GRbBJlLiHGUYSEVt71vpGYpGPqxTmh1csNTNgL05XkqIVaU3Y3Qh2w0TmerjC/cW4mdvGKPQ7RXt
skC3060XLjCvbpwXx0qfRvgB2iytUlOOfF2oHmZq2zzf1RJ6x+Ua6dFpTqdtluT4uRvvovxs5NQH
LP6rxu6W5ZVvVI0bOJDhqr9R+5Mhugr2MLS6sbyU9TOAOj4akztTS0Uw1sTNUNo4a42PTCKXwX7k
TYMDKkAI4u8APBzsjVXdJWDe1uALVpnY1iRbMGM/q1Cc1WEjThJOogTnWsxr5Imhx2OCuqqBeimj
tBoBZ1b2rpLirWXg0GSe0hxnFoQi/FdcSsyvqOlX2dfMmielIRr8MtyPLTNdHZPVEcyMQ5aPgl3J
tB1GKCrRKn2JpOAkPC2qrH5xtPKfcCK6V1bsmUSG4DIUWEfbuMIR4gbCOmXTlt1FBDqkrzMclyF/
D/cSLXMXhjiVmHjQhMRIrZX2VFX9JpjIBwTt0dRHQZMCzFABtFdCPyM8k+xDNGJvAIuofgiNUI44
TRq/G8f4gYb0T30IMQ4iI1cniMMqkWJ3xLkN7yagTvi/bDxBvxZ5PTFoSWsDArHaGUOktKdFes/B
KtJe+xwcuMPcK0X5xvSEKSK4PDk7t5m7rUMr/BfzEC0s2aQBoPLTVs/yNXmzSav4sPQTmiLo/9B+
NBisVBZs6GQ44yc+cNtUVGwYJvDGKECQk9IDVelzHGm7EWy61WcA7kSQ5McK+kINa7rHWTAF7tmX
OMgUfAREY+taeUcYwoukM9BIkNE3UcQhyjwiql+j3NM15qww81bptKdRKDXFNVjLCi434FLyTtGX
Y2u/Bjitwsu3nVOhjk+mVXiFTdEnld6sraiyh/ht1l6JxkDkYzQOti/NNTO2xKOakOXs3msZARqN
PyZHChwktByJ/z1rHWJzWG8ijJL0P9wEp3GEf50whdZwljlhEbdiBygBxujxNlGjrVOsl+Etr34Q
sbbakxjJiY2wi0SJ3VzTQ32L6wOyWKPT1hyFYwqBAYk9trmhp2B7OR+FSFTcoK0deRgn9lWBh9JB
rHCndA46FU1aNKz7r8l65thFOwzECM+3hCUtJ26CLDpuat8SuvH5C3+CMC0pMaadbTR78f005BH4
G+oci2V0HeqLTolXaRz0tafhk9USNFPXmGJV4S2b6nJlEN0bYY6BwEq5TjZ6x3Eg/FTdOHm3k74Q
G3bQn+VAPuhGvDFMEuAt6IPyuKnM+pErGLCH2teoQkqSW1fQcRuEwkQbcKWTKIilJ2aD8GnjmxBZ
aMzd1OStIrKCn3YvJfJVLboLZMO9gXgMuPgfGKvsbQqEaHIodsKD0OaWWHE19vdkPBKmIZEIIIjm
TV9LNWPSnpsw/ynS6sMKiQBNgRlkMlMt+Pakx+qcR6Fa+kq+U9CJqZQzI47qynQLg+Z5VBG/18+S
+jF0NtMHkZD9HsQ/wPq2tcQIdIHvFJumFU5ovZC218QYpIR+a+4SlGxpeimzZ5Xq0cmxspSoiWdX
iaXngvM+jz75J7PkzfSriDjWt1y9wwRyQ4Vra3lGX2WRE1OwIsQUhrpKYELdWB6U3ySn0AA7J5Da
uhYzsURcL2IAa4U/PSaIaDhf4w5YLFZWkfYG+arSY0rQ3H3q5vfUGc+IxNxzthbso4EjOjkZOJ2U
OQm38OChf9x6/HH5V8YxkeZjuSV4ihSD1VicxxmFLnG8OAwXkNgXaoV6k/JJNewmdaQJRJ9mFYZb
TMwyUGjRAffsf3N4yniIzfQaZOXBQCDF+STgMnELVXbqZaa6dxprKyxalD3bO9G3BAQyiUM3zQxT
2WfTvBPlXDcwSdb71dgiR+YGD3PBRH8mBnyXp98oN1S0BU3wPDjtTkdkLyP/YxNztlDFISLyrW4W
qcoEAO8U+i40LIfWOM8jhsTOUce4XMoZnuEy/GoyrXUYA2hUe5c0+ZPL5V5L0o6ra790kcAcfKlf
th2zIplBdDCpb/YY0slU6x1Hd8zUB0XZyB5tUly0UPrYMJnC+nUOk1dYHoe4SLdTju6FOYrY/hbh
jhPxh0rPDrYkf0F0GwAkNi1MsAJLSLlxIbLPzEpRFFEsT6jsPhUvtHhj4YPcGmY2ra0LNSOOo5hr
H4oSkzvYezQRtD91vjFPZQDXmQnt0GGgbpJhxcEgTE7oDnX9hbEcFHsKcAgvTXtQ0qdUO0PkgROg
NrkbBIfQ2Rn78FQxiaAE77oXHu5od8KJWug520pbj82p7vd8NVhmCe1czwSSYV+BRX9/M2xZJHX4
IQDaWG/BB15DNhGDCapdFJ2MX4Ya7obF5U42UT+DjvC9phGPpa66h61nfAoQeqFPq7JT311GKO6L
A5jL+ccSAh4J2dyQPjw4YbADmPdiOve2kAGobRucbtGZcVdT7cKYEe1m7TDcU05mP6yTpfDpR5pK
80ZARjt+afK7USOl/sLoOOzIcOWbwJ7hLMSKAlkXtKHulueivubc72jY2ve5xhZHUdbc+8dqxHaj
nfaN5Vtm+JSEyqcc6JvA3Il+FpYrfZ6qvAkQx44PxqJRszLn07EwHfy6ZVQ2jzvTMT0zPHTZdszy
j1B+ywj/CbUtn7rEyA7D2wrH93ERGrbLrLyZw4YfJhjoftMb8oMNNe5bY0F5iHWMHo+6hs+dQxJW
8ZZZIGrWDdc9k0xFHBLnDs/e9dxEBz22u3UE987Z9xkFcciwMWj3ABbryJmfC16fTNDdqm9VPyh6
l6qw1j4G2iuxbId8wqq0uDMXLvBMDTaynfkCocZPmfzhAvMwt86XXZlyJjr6sLUiYz/XqN4T4bOb
DavGs9XGy2BupM4JSG2UeDidimghvQwe1D05fSg4OMlAakKSogS+iQfIUEzMxd6YvdI2uCo+ecRI
U1H02nuCZa1GUTsEJCQ0oa9pz9GARalFhG/PFNvcxco1D8B1mCM0wK+Rtk/6W9tu59lw7Xx5Wkr5
aP21Q4+wB4IlFlT0FhNeQ43BIKh60V7FHJxVx0ZnhANiDduqfwdT8RmYUHcEUEMJc0WzNwa6X5Yq
/pXsPo5w1LPgU5p2M7DwpNJeWhCz7oy7sInQ4aRmHmQJJlco0LUqPqrWHhwJFgrEXeaoNCsojbig
qGCmFjnEELsSO5me6o6X7Ghq6Nm32kTRyLlqhWRNPWsMSsKZvTQwsYcqdW4Sda1CueiLW4MnvIAi
IIeDV0G5W2f9OWS9UgjMGY2/82EqFqOFtRBf9NqJ4L1KZtlSr1uy4xs8fnhlMYYTRetRNEZ5sxWc
BKui/MUT0BucGC42HAo7cba7Dvs+YSNbcZcBTMWDeiwMPHelPwGG4MzjwxPpp6Pe+3w9A6704AWR
4WWwPyhj8J7nKfTY7zkri2aOcApR7mg80WYJXZNCuTZ+U/IGErZAdusjRs3yCOoVQuH8dGpta2Pk
CPsMixWzpxqwirUMcTdlkLQIlMzOX0OIikLQOh5l+xNYtetgk+vZU1fKFEjYBi2/ApmRdUiDoFNw
0tamOvsWBGFomGtHF/Gd2HY6syvcutSEUhDP4dR5BTLDW2R0DjncdNolGVIyfCwQx+ooA0mIRcW9
wSwb15bHSHw0Fjw1BtNezmEW9aT6lZ0Xjvmtt6zjXA+exu0rFO+1vrXno407srj7Epaj+KQNJXhS
IDDCYaHCwSYmTsHaFrOOM150It3ObzmjANFCPlZNii6QT0hDW8LGFatJFbXjawhBIJ9kb0DyqXVb
GSNQxu/tBEOQx0Cs0cqAsfYPtaRNalqUZIy8TaQHnHip9oq7uwA6oCFQofikb4nmsQVz6RyEWt0V
vs+S743U2eJKyUAFG9jnpjqMaXiWQbkbwimkjWhD2SChtgu1S4B3oCGuHHqO0MsGqKD1vpnG1Ulh
cjdnqatRwWsE2DRoUUPsDMGrNxpW8ZpBrBAHT4FjFGCREsFb6/xqyVbHYfos/jr1qUCfAA7DR+KG
jWfmax94YiWtsTYVyRVfhGdSK8j8GI3vaTYU48+xUJbiCksvh90fjCAIuNMNHKQhAaKeBjxxA6wj
Mecc6BdaZ5UiqMtgm3XkaTRf1JQrynxHUkjuXGEHkwXHzjjgIImtErLSXvfjHsNAhViz/x5rpZCV
wsRp4ZP3zLL5/FH7VZXXLKxendmrVrP1PUhMO22i4emOi8gB3Hs1+Ph6eSn4sH1bu1ITHK04x/oZ
ZVZxwKp0bafGzgquJBH0km+psysPG8jqoFL+/ONAPVJXbU/ZaWhvqrMqzGErOaPHEzvMUby3enOn
GvNV3ARs+nORz6u3eEm2ULIuSGhocps/CbqaoseX1omfwqvSK1txA3TVOQTfn5CgA12TBWtbTwrs
0yjsyTFccE34DKCHfnGMVU4EgLt2iltsoeQelN1QnBPiXgqnhGFreXQfPXmBeaD4FRx3WkQM0CAr
uPhllA3edUT7Yd80Pon2CBf/ed4oWgvqsW/US0oeut/1NiKVZhswnZ19gycfjcFmydGUcNDEmAdj
9gAZhv2NnSck0AWF5ITLS90chOkwbXJfqxu8Mtb6dK4i66Uc3xpUWCqkzSpmf1S8iYrTe+loC6At
ht/drLlg7aLnNLp9q2yhviguUMMl017i8WRF9VWAtyMxDiGaWVa2RMPdwczvnlPScazKd6jUwwkH
KXCewy2glSrrnt6k9pN2cKVEEVE4avUCIgPEKQ51Xrgnxz8ZbiWKvs0zygNv2MENOzc7ULs1Bo+u
7Gluvad+8nUPNtGB97cC8/KWnbRadjSQW/QxW2mlekKPgQZrDaUDp+in4Z6FqNjXn8MzKy8Ea/hx
vm1O+n4dnh3s+TbqOTspP/168qULxg7bbBeceC+byCMO0Fd85B2f9Qm08F756aHcK4d8k12cL4Sq
KoU7nijbaWccpS/5BYX4S0D7sGp39SVZgUxt7OfuzbjNF/Ou3qNXQWViG+ib/8R8TkKwE1MhQEC4
Oy5rUPpF7UIrZYLik32ITzW6qZzB0iZMjotxKBcTB5mACx27/fky6zdh5giHbMTUtTBIhKA6teix
CNoiPeNCv8M1+WEBZs3ls5XcAVgSnTiaM3FaKYs4oD36rZW/QHqqEnxGma8wrV2D8TMcezev6cbi
xnPWsJ/UC2OZVeBCEHbj9bAOr70rvbSu9MsBv8Nt6OB437NL1baCabUJ3PRkX/WPUdr241ONnFkd
PrhCSbsrI7xmfGI9DDLHP3lPy3PCecD0lCyMYT08X/TX9lzfprse+uJqmA9Ov68APClVQh/JGaiY
oUKdgGi2wRl43GDlGLyGwVEZfZCGodmnmYuyfXWp15Gbe9KKx76jTvK+QqIJ0bmvkGTyGxNdU+Eq
x4xUDsFGAbqnWad14MDalLdlZ227a3GtnrPn5Op84wbpOOhTV8kPU8dya1yZf3+Chpy607CBul99
4qSAeMiGvYXJGZnJZFDKX5BtoBuuzLful/bmwN+6m2c2nYKlFfQPxJ+MjAJOAkxSMaphT7hOiRZx
By5vYQNKAlW4s4etAbx5xapt3/vtMXhHNb7AbNH2avMEV3WRvDzHURYe1S4xYcx77UDMLYvB7Vuo
1XsJP67wPFT4t14KUp71o9wST7Tjr1XaXumPtrPBfWpRuS82hbJru+28+GksMPDgHTqzyT/Ohm9L
ueUpJwYRwg0Qm59ujSkvA08QyRru0wJEvoohIvOnlf4uYVHndk/yVwwj+M08O9ulXy0X+VO+WUfr
B2QftfFvjHxx2Y0EaTcjnP8b48mVNFc7K37uYLS3iBkwlet5/rv+Zf5d2FhE5TavEIf6YyZ52ryS
PslUuqpX4E93PlBboZxgqrBuffQePmzvXQgNZFeir2thxzHAXWFSXh7KXc+/Wby9tXl7JOtx/Q4C
QZuGzvk12lu45yvrcRuutT/BEHK1NQ6pRwW/zlfzr3mBFXgzpQeTmX1xY0vN2Rq1h6demguXNCNp
NzkaB+M+nrr3+qO+kA+INRIpBHeuCs7bfkdb8gczkXnBqnkrfHMvWyvTYyC379dRyC0LSE61OhID
e45OgeN139kmZTjqkhrTD38kfq5tL27IVzGuEkdex9wC59McWpuI1RP2BQXnMGmqPihMxnjHYA7b
ywZtBVw95NwIFHh7Bv/z2jDa6RHmsL+YBUgCLhe9omc4r7CD8TgUiJO4herhO4upa8p5X9chi/PV
MhQxZ0zCO5Izx7gFIpSWUZtxL5Z7m1yGCflFu27xMwsyijBIh+22YThY+UN3zfWznd3oVBEoC5S6
PeDgHizXbNmbYLcM+tCCjAfN+qAFylN6p/EvbfV9MDnHlJxvKrJ47nZjdBPIDdixAHKKB2igQCaE
EfHzLHu2Vd8iCVsUeKrc03hiqEa0mQd4nV9B/Naob6r6gKQWsN7ILcaPRHjtzL6MbYAw7fsXW8Xs
V0MoOqanafqRBbF1yH0KTdnZx7giRHiAhbgf2Bsm5tBcwIFFGS71qav0D4oQvmtbyydRJAubZwpM
i5J8wMqisxOvZZhMQ9bWb/y9JRHs3D39GMmjuD3MnBXi4q6cR2OTeHeF62x9qNlJ7q+zgVSPIT4p
FrgGUKJRmvZsyIaeoEqe6hEA5q3lzavVc5H/iDbBam65eQ2SbzFJ+Fcqpj+SvoPfuJJAu2G1V8G9
y7ETQKOzb5vwlF8nxLqC1RjhOaJEP4q0ZegCmukNLUGM0l+GehkYWwEx180J7yJP1sL1bDKbyX2m
oVKvrnvlM+LAnCyclejSGF9PVJezCLHPNja9jGhOFPWJoq2eXx0Sh4cM+8A709MQwgdDLH5nJQel
nHDgZr6VIeLSX/AwaKhrZRLJ4lrCzLJkiLS2HJw6AXWmiEInviG/P9JLMpiOcBPOpAAg11UNtJeC
6SBfCYqTYLkz5BUDDab0B9lc4N1RkOIMQ+6E1b22EjlR77qgVqunajmbaDbSiaBh6UWRiUJk22KR
S0qw6Vpm4qu4LAblWSXMXl/36m6s/GVYeLaAtW8WEuTBdLZOJ/SSPQY+EuEg/ChjC7sAs1jiHDDN
YCEDfqrVYyyZIeLkkFzqk3hUS/aOKa96Zg6sMQplFu8VeNWYknKU/gJmNPSEtJiNJ7p2GyXvvksH
RuEm1vLc97TLtXnMOzRoe8dZsITtaIBvHQMSI2BqhsFTAnedncH+AIFKEO2b2NkVNzH/meZbwIQC
4HWw/rhVR+S5CvtLrb6RawHLEREir7rmuRriTXkugSuMBAXjOyrPlQlsuMQ481jXnumOqT+1CxGX
dCpkhsyIWhwHe0TaO+pn8t63qtXeM/vo6Ocs/wqBbfPknRtZtnLqRCtm40PrvGuc9JU3EgLIn6us
P7bZuTA2dvbd0uyjPvZ0rLkRscLOEGMU0KV4ZNtoj1bCrYxU85l8q58Ax68NPCbN9sP+lJKpq3FB
JhIu35fWvJvZOYGvPHRelGADStUKGEEXJWNA1azKm/lABQa1V2FqMMB8kZNxG9uHZKTzVEF+D6Jx
LhJ2M/3oQCU8QzPIpx3+EBn1vtiPoprWsAKF5IMiJYWKVST7sOF0WTBy6pt7OtSHGbmvtTDUgBRh
8AKsLvbEn51l3hhPU+PP7ABnMC42bP2m/MPWJUsKqqdvPm0ev6EMA9T7yvAOEvbENVUq88Il4cc6
EALpGoz3VeNdat4T4zsIL6UONlN/jQo63qpbK5J0LfV8JQ6wqFuOswFINm/IkkeoCnFD4KAivjPC
30JH80EI3oBMYjqwvQQ+iqyf3iZGRopcE4Z3s0f6f6hl+CvY1sw3Pi7HQENLXxifBYsrIxki3c3J
cXDOHSBur/3FTHpDMeqZvlIwCHLLNtJzpAx+R6ul4QGNRZFbtq0bJpbf4HcL2q8PXoxTCqXPUdI7
6CwwJ7DAKEsaVl6GwBawniIPVI/OHeltNhOyBT+lpLq3KR8bFgGGcHUyMn0E5CkOE7cqWVbAS0uN
BA1jebE1WYEBv6omll7hjZaPgaeJI1SeTUeoGBwess4AkIPJwDFPRMr9i1FUHz12+V2JERUl/cAC
tvGEmWRgVGyqxHPTJNlXZSAUYGA+rhM+yZ38ql9ME8xAjxncWZ/NRAI8rytm/hpvo5isBP2lIuuV
BMQNfBUxmRfnbARwPnTIuHtITCCA2H7YD4YZKpi5Ej/FxHpFD/ECmVHZQFUGxMylxZdlxEUHv8r2
tvC+B4l9Ve6LdnELDll8+HICWb/ThYvnlMQwgPvPXrNEAClpx9K+TeYL3eOOBhiGGlGfKSwZo7UP
Ro8RzEC7O3/2OrslIqmF+LsRTVLKcFU7Oy0wtQB/kq+RdI8Ygjv20hG2A46k84I5fTiBBFIejGep
0lZ2q6/GpjgI6ZCxFNvRZjahbAzmghnjltCxeDUJak2ICyfJ+MYjD3tViQfjuFZUrOwsBr7g8ugV
xtUUxx66I0tj8kIQeq5MDBs/xu5HWYRTHyRlB6oohADkgthkrTIsyXN4chKZMI1ab2slvDTTJanx
jeOY7vbAKf/oQf20V7IXhjxiuiuX/lLsFuk97nmrKoFa7DayR8IVqot1VSzbpp5AOZszY+44Lf1m
Lph9PnTOmoxBMubTE686NjEr7khDIRo8WBu5p+yDXcWcpsTCREB32t6A8cfbdYPSQNKg/3Owq6it
Eyzgq/RNfO+e+XsCdCkPb+rCeRG5c59vIZLJdbrtI1Kee/hu1JABhI9Rxc6ljOB2I58zEKzvdWpH
EKDJyO/Eo5JntlByWjC9UhsVxJBssmT0tTb1GqaYThE9x9euhkKMDgdr8Mp+tXii5fQ69pEHwK9S
5MTsDwAPYegi3LSyFJWFrK+V5hNJ9kJDB+NjbSAy0WdAhiVhORB6VePh2iKMsLAbIVcn19VtGUnb
en7hOxMw36M7eeBECIbRh+aLxJsrSoL55nBThaRPRAwQWj9rJmKNmy2Z7nvSB70Sf8QxvI3puZN/
M+sTNtZofBFawnnduVilV6S7SmZ0hvTlEH/q8F56hqd4VElz5+NkEzCH6WTgJw23uuFrRliag77l
d1W4YTW/8xSvc37EmJO0AEUJ9WITMpskswC3e6qmubpm+oOeiUe6QYsd0p7URDZ180n6t0GI+krS
X2VmIrvooPQVJA4eCjxrW3HTtMTUc91qjwipbl/hMwFGpIDVT1SQ2LhFi051B0jwGOY/AuiZGRTc
2jRNbeaLNS5YD3jdabKrVdnaILext3am9N0o0kvC8V5hRtSawX40cKOumOB/Gz2xdJnqSZyb0CJ0
G8ko5S1TWpJDNAz5x1rFMEP1m/IpL6KVYZ3Uwn4aIt0zEIU2jiCKnOyIUtZ8UUUgrxDsIKpK8a80
oesKU0AEYaPkUHsaji/XEl8IxMJqt3XE2HikGBQKDOsyIoY1m19rxKp7wmU1KL4JlIvooEXNPBZb
qPhnMfqr41tvpFDMubbLequYmRfbI3sN9QoZIcWw7ZAMTHHTrYRvTcDMs6OARzueW9NOrzUsFm9m
pWCU9yn8mZjhOI7qdWRgZ+Qj99U+peqG/onoTxO363ZwnrIAVwZgFfDwGmBPcDYotxRyyyUS0mHL
hM4tXrS9jJwr65Box8F2IQIqCT6LAtNHZIWDcBWDMJUispaV/o6EBaHZR6twx42vhK9x9EwDGEVo
XrDIyLnQ6TVwZ/WseU/aAHvP4i0ytuVWN7FxHEABVc1cZw6p3A02wSG0DPgHmIUX0M7g5kgUMCWW
aCQlUPkGyoBEct/247XNpUMS1+fFOOW8akrRvP40wRBiWEPJMh67svKjQIYJ5TgMYeiVqQIhaYj5
lUL5kJ5jLDL4P8SJVJ2NYr6IH11uLwqzuPpHU/DjKI79DOfMYGYOk4mtYpaMWtUtP5Yc3SBotHPr
8xHSkKNymlybs5D7hGhvahdsiizMqFFSwuqgkxQHkU5A3oJcwGrDvWAvW8NrEnv0W5QGJvgthyOe
tSZkHQ2S1+ClXYbUP31v6eia5qvl1sBwtyVkhEKeLYSr2iOQq03rPJiwUjKNYXHP+ATQaFVtExOD
Y/zEUgTyRY3K2d4CC03F4um+JeG/N4+ruGndvnfcqqt+2Vwc+w/DSsDL/wZs6Vu4WyoVah0eKpSA
0iT4p/1WIy/AqudtoU6w+sERaCqsKvrF/Gawniz7M+5vDh6ybGVDq0/inmAH8u7kGrdXfkylRooJ
y1PY01YPQ8YB0QASgsxVDy0u1+Va3FQllW1B3PM0ZwcJkIGn6AhuLJHyNDlM0jAKRCiJKw5+y29G
eyyIlCwpLsTJxZpU9PE6Q4DJk6+Y+w7+b6NgMAUVsG0/wo4j0GkvA7MDK9nPaH5g0YXxkyCWin0i
h0zP+X3IFIyjyWKh8LJ6nZ+pOGkAGFQcqVFupOCFaHBMFmQiSK6yhBcTahB5oevLGuTPxKAVBZzv
0rNodk2ESHivoJFbjpwGrqKDZ7cboeNijCUOgaI376RC6sp7dbcaJBwyLoINOEDva010VgMJddWm
od0VrHuR2j6+2rXlzvVfEBV+Fxu7tlF2ARRAi2G9BSAwjGQzYAgAiTbnKlLSL7U669NNhDZa5QNR
3oYjF63fuzxAz8LeaXGrofW1qoTwhCurgT0EjQRhk4SgtWvbTbJ3fBrOKhWzLP0WJV+c1mkiWl1d
w/3mVYd8QbExeh1KbDXs9eBvpB3sBKVIxqGUoSEE+SmP/IHTjfvLZqAkWzokRmY9OIvFGKVsJotd
oIlEIVwF2psDZagA9YTBSOwVZrjKJeIMAwyvGJlZIINcmAFqSmz9aQ6Cyt5Rb5Z4brVkaMI2Pc70
CmmfEn3NCciQzEB01agKVLcvpFkNdm4cjQX8Vw5ZRXkv7wnHHf406xATDzklLXPExCEZsdYcvjKm
OK1qIJgIabL+/cj6iJ7exBKwShwwCbpOpPlGsY8YjGbaqxb88WzwSSdnBV3pEO3ntHXN4dAhBpFV
iuFSW7OYlzp2Z1DdRrYPapoNXlFIZ6eLXbNBnDVggdiX1tM89fgI4ns7tCN/FQx9MS5OImEblXxj
sfXmlV1yiwtoseMkf8h00b3FddUgSEJdZ+byvjT3Fdvs3y0ThswMgDbckNIX6SvnAiWrJlQFmAX3
/U24XSXMJf+/RSLQEipYaV4Hgjmis4XBzkXBIvil+CKJX7ososCws8PYvCNOoFn5mTs4qiLTqork
Y2CZh0RBU92arkRrE44SegUQYMMj2hkLgtKP0vYEo3ZSibnTMCLSmf2v2nbHf840Qy43kUGYXTAK
E5wOwZqRF3cLWZ7ZIrevClXaFFn/HFpfo8RcOWvA19p+ATbYUaN86E19CkMy3VE36mjNTKCdEicj
lSQ29jyHOjeGFkgIr98iy94F9ZNp/+W0wj15IQyrx3lycfxPrc+cuoqNd+iodeu62kyUKp3+XENX
MMvyyiXbLs2N1as43RZ9+k4QcKflo04Fh5z4Hsaz1ill/OTQunfWkcq+Nzc51uAScB0wXPPFST+Q
3l3WMo0zeiA88yi6gqkTCIfdqxtcSUu+7GIhROK6qy1Ew7jK5qOOGhPFQc0Cl1qPwd5Tbr6ETIc0
0DkqNQW9ZoATQgzjRpySlRz7IpwvXBjit83ViPGHR4sTyru00nf6CKCdl9BBz1nIzQe1OofHRW6F
N42g3EXqpjeyZ3apxciYgGExe0wqYtzwwlZFSSqP6XYpUPMOoG9Q0miIx8Zax5DRShEfaNNIUNOl
8K0KXSLcnHKcUwuYoMoPOUVf6yTvBg7jgnIcYXXHBb0VFPkxKa6humqwoFKyVznZqgpeRy22qZBF
2LRVfpG4JyrH2uS4wdCXM+GAUJHQ+BJRvh2UT0HlJDULxwZrPXGwAdthBsYogn8XYqukY0spnn0i
FIZMUGvnEeMbM9Jbw6gzWDVITEDhz71hefwS1e+tXiGVk79HlAyj86yXuTgrOQRctY899Kcr81/w
J0GJ5mmJHYRHOLMifsbPpu1sv4sGJsYXC9msxg0nji8OE8xv1kUeHEp5W7W7lnU8XIeqwUHoN60G
d6aOVGFjY3zXYQ1rduE265OV8JGKg0eqX4Po6gyBO/bFoQFG4rwU7NeQYSo2sSlJYaz+mB7BFN4x
zmeiSKv4Kg7hBFyVEKSWyUBQcwInYkS4kWOkriUlZjNjGQKxGglnXv6kWLdJKOcQYhTPJTOqmSs2
tNjWbMLqQSgTS120Igtc/Ci53wjDqAglHkac89RDwueDlmCWFx2gVfhzVbmyqZoBqSB+/Oo55wim
PhDWOHNpuQZThRxX8ICwmAjDJIWhc1b9DcsX1DHQGRxSR4hGcJSngXKkPWf8oIgEwaPAMSzCb+gY
KhtB2daeaiRz1NHICrGPXaM8YFLWSUSb6s7KHF47igT5EGiDK8N+RjHNyFXGSkeBVqPGfxNJhw6P
yxTdka77FXERErZ9Yp2yaFKubqFZAjZUmRNAnBSHpqhlmZPIIBp8MAldEVcilbnFyPje4tj9CzYp
mXuhSYCTI243w2b6Bf+0xEvN6rZ9MfjV9IoKwKd2FiAhH9XB9YP4J85XHC6QxkXJTQVetxoYsQvr
TdUxUozcICG/E2oRF3PBJCCyiYPHBCjHOCemRzoyxwgWKo7o5uRPWHYhd1vhqeAxUVnNML01lYyt
5hBv2kcUHpQ+oQoIVvK3FiC30YjwhrEW8/AsqBgj4cpQr9mpagerBDFcB/8zCeDwFJjXo19BnYYN
BdNNfAerZSPAqcTsCMGjHWBzOHHgigapRR7jzKDTMJ4thACd5I9DsdbwPMtAJHBMRlUoniajm1Mp
WGMAPg2VNQfVGn57VR4seiuFbFJwIY4NFiQ1BP0R5A6VEkzfD2O/ioHh5K69iMtRHJIZbz+bXgqq
lgTMlSQ58TpV0P5u+qrGP6EBg9tjIREUJlJRjgE7S1bwLhaVWGdws0xaY46z2J8q4KZDwRj0WHzG
0y49dfYbxwSG0F8UuZ1EU2GQkAd3VRa2/E+LjegQYV4BOb0s1sbgAxp02kNYPnHXuhaHIAwYv+Ss
TLCEmP7YRry2ULOPDaheWzHnxnWm4OTq+IGCVvMRfI5ABbp6iinkohv39wtrvmUvg3mKn1E8BlG/
xWgjsTYQMEtawTKDpyJ2NStVEOAzo/WGucYKU7+VVBwTenUsPQrWsvBzjMAZ5A7BB69TRXXR09IL
F0YCtlSdDQS7H30kmKNoG/rQTxTidXnli/6DBxQ6J4nEdCbGA5k3gE5Sa1BSCUwNfAmdkNh1Kg5O
PMC6ORH7qZBiHk5knRwGEKDUeZs4RgnU87vJ3kgDTDdJfDeHKpRfbLrXhWhOoozX9nTuqPpT/Ny0
yTmkaHtrtTln1KI2957IBKVr4hHZ9O5sRqrRqEDJx0JR5J5x9HwA1xAPLYxmjybeFeV6HY23JMI6
JvhSdGmvI05S/sfSeS03jiVb9IsQAW9eSQAE6CSVJErUC0IW3nt8/V2n50bM9NRUq1gkAeTJ3LkN
nE2DdHSBrgijmkh5VC1i1sRabcvdBCcO9qgRb82IPgXvJ05fxlT2mfWF2GgCDvIM6XGWFjdjOLOe
Ox0dKI79UQt3LzsIyXlL3yulb7h0WzlK5mSmECMPZ+zWOF3BEnWsB/lUdUHJ5SxjVhcf0OT2lXM8
TisOqZFNlN5PGhSoJdwggK3QgJVhJiAGi1AyT4qR+VOoQt4ocGgflMX8l4IpqshRqLUCj2bAjBkN
N3JaTOhR4suCMzXDwEYk5MVlxTKWYMC6eC4cmm39s2cJjT7EZqThRafmqEn3uP4So544tjJDO7A9
zcHVM4LByuaX4G44UDSBwxLQitrCRSe9JCt7wdL2ncK8rkJQTEHQEC1ljDWodNfSem0wCBM4gdxj
4U9uLMtcbQw40oqhDY0WYxS7DcaBm62Pz4V6B6vfx/isLvTs5QB9up1OVpbTZkfkKyIk4esU1QKM
0zdrJaAcM56oPAMGGOr4Id6+GOci7DWXEkYKU9acEnVaayziwBno49LZXxeZNbu3GmTjKNdRcdgG
rM+kc7uyBbG4qs+qNnt1cR0Ynee69GRMw+YRLWCxEE3RD69rgQfU7Dp4AXQLai+8huL4ZlJmFQjt
YDNFbaNQnYJ2uJWY3CXJYzGDrBEZyPFh1fV+iFgQ5/SjGUFy2r5pWADIK6ccDeJAtspNnAAOAFrS
OFh18t/qCfNoasGntmmhJk/HCs8VqQ5kKX1VC/tizMVpxUAX24dgVG/JIru4QFNWqv9cRhqWkLOa
u3XN5CHA5/rWbw7yKxyJ2dnjrw3v6dxBnBNwXNY6T0InS7kc9M7l9djwmpJ6VG1GbJpwixt8mqmL
plita2xzqbt1z7O/7sBr1fJfxAXE6EE0sl101/GwEgeJ1eovfP8cUbcBW1WLErexb6Evo0aapJ0Y
1fcGU0sL1GJ5SOFOCAKmjYc7WhvhACRPxq0/axyfBuvVDLusmVF32+DhYWQCas20ITQTuMUm1G4x
cGZWcV7ReXPjg7Gqd3FM9abosyEAbX9KdMajaxIOo86NwUK0GBxXLQgHJOSYqV0yYMpSLIQ4kUZQ
raNrSnMmvgMJg9mmJPsZHz7J8Qd4KN33MqkeCbiiITJgB+Qro0SLyELnZ5l/jeqkyR/qiOu6Jv0O
8XCMkhnEPMUGmt6e0EBLfhDPzVi1mMn/Q3RG2Prmz0LzLAoDx7ugCouDn5tlgkAtXPcFDretzMpK
Djj7EKkyzCrYAXO2kP1w3BwWFUCgoJUm2J5iyLt0BO2033rsXNrWvgAoMr/4hBgLYqLQ68fHDuHW
qCKYliuEyW+dOXoWMuk4ki8jz51MHrmzij6OfR6AqoLAauDHE5jDYxGoCYxB7hLyqUN2/RvvsuE5
WOF1sgOFaZI42aXhK8TBB4+XOkTu6sfY6GSbTu8xBagD6cJydnR1O5wrdHpVl5+0lTcEHCBsCfAB
P4DbIASY33UOanOF80TKBfzKYwPzTq/uZT6S3MMfpwPjfJn1lkXMr6kSakXHOlTPecZuCACq53Bi
BcMwPkboSep5pwP1JuZ3bW3XnEC1Fs2F1lluwTw1zyogfnRUko3On8bVgYNp2fQ/oKYSJD1RiU23
g3uGocTOHj7yYjnGwz1hKHOamfUPy8T2V5DWwa3EUVHmJM40DNlmxjPR2fELSU1gcD7+JTW4NYBY
/ieUFqlW4X9AysklZ4k+bFC1wQPJlO2HDBycyolAVRxvnXK214voEqQuZ3t8A+uj/xFdrlaF0r+W
fMROtwIZ0gh3d5P1iGF4UleW/sOnWBp3vxL2GI6R/5PyU7e+iK0dY4ZoIDgTXLEXGOnYbD4QG5RI
JsMuh2VLr5ZIxLDBlxctTDn1AY8h+x/qHZyof7rzZ07QqOXuycARGpleF2M6rBB2SvMJRWKuloCn
pK7plm2k6Wfxx9TqU1DOxRkAZhUXgYmZYc3YJ960DXaYx3AeezpTajB3y36R/iVN5RpT8B9NhiGO
W1BANA6+WImpi3oA14DobgydzdKmIa3eyuqDeWrl6WVqMIFT/9uyb3cpAsCg9o2b4+oDrO+ZiUAk
WLGXxJtag341RIQvEEvHGFtDrTe0VBCOx2h74MApwUG1xXipEEv0JpYpa4SkNwnUsbiYW+PKjhyq
9Dty0tIokxydXwHBrWY7YSn5NJSlOxnzxIVL3otM+egj58+whsZt31OKPH0A7bK9RJ403pnqZaT9
mNoHOFHBG+FbJV5aODSLQ7WrJ3HMUKWTh9XAHBxegAPOrQzWTaKbNQD/HNRqOCmZx6RLfT2ZvzaI
uoW9ML5h9ahp0250aBqIb5pad4nlZyHmEt87PMYs+YsLphi1ptPtXQVnaru8EtxOh/FVSNV+KLD/
Wx4rpijgH5wy8uf/NkwOhCtmhjh7NscsBOHfVSBHKRRcat44RgcbLlBF/JJsoMHANYnWscalquRE
E78eGKE7m2ufvhUlis7sNJbOz/KmapmbWOTZ9F8IWp/4orZY9sRrWyk7XEzVYmBFbB95OGwwx24h
/dm8CCEiSLAMMLC1XxQ5Nv0cvk6OEKSDbGSBstzmZjj/r2oQmLlfshHJjio0w6XRehgrbNxIFhw6
0dNxyDkaAQsL7W0JVssWP9HdTQ+LEi5lBfVvGFxD2vzFKtHNIMm2C2YneN4I8ZrpG5fTHYOdqMj4
Jh8wdXPHDYK0YeM6+DEPdoC6OQFsdiZkxaTQkD1xLGuJaF1EOlx5gQ1HdGBai6EUR6VY1dpq4mEy
uus6Hfjx0iFMtTj4U1aZyB5mgnK7AUQNIpDdotit/UxG1L4i+Btt5B/ZyZxfksRyVdaQhZ4cROsV
869GhMhiKyQsOCRG8YoYuKV08FzEjoMF0GR8jT1pD/IIImWrIQs3cabHmnMCkqyJ5sJSY26H/UAo
pQDixJaJqYnhKwO7mKX0iMpIy6E67CejZTDlhuBsFy2k6LiFc6SEXa8IHjEoWz3puOrk9QoDtzYc
haW92P4BA84zfPa2CVnSLPr/DvUF6oyk/3G0qIihO5SkUUHMBl3U+JfoMGoxhdzsSNshx8HD6ZTl
8V1My6PxRVE3ey4K7YfDRlyZX/n6WB7tOAwHm/y3N8AMdT0kFi1x/4rFWZ2/LSOWc8DtvGxlcceM
xeqvUeKhgXF7ixgTiafiu2ERzYK9Y5tRze8qoS5G+5AIe0meCwFw5QYgyFYEADktn0YBk9DgCJfL
8mFUjdt8lAVxCuyfN4skRkDQun6tNpD6SF8/GAcxGXtqkf5leU4Uk6+wBo90vGsoaDOWdulcHpGh
EOPop/mTeFQH9MkpRb8Dr20s9KKQKFqokHJKZhiuQ0LKxxiJaS+SOdPPTSjWHxiE7icC23vKI88C
7LqqGshxW666uh8Y/OVh2yeReWJA8Bb7Y8nHk6KhFx2ecjmjh+DCln+GGXt5ApdMwxuo/cL/jm4d
KAHXDT6kCfGxlXiKmNpRVIpOSQKoqbdp19MXEEG8q6fi5GBB30I3XwrKQURcXvkC67VCiDIjCa9Y
9815uYeLSNSiARkbKoxjAydMBOZyAw3/6Wl4d9BLuJYWp3i0HnkIF3aXoJtHLkQtK2daS2wr66wA
bWU3e0MWBG6k7nQOSRNOcSuZrgY+ockCbH0mg83VtOW/Y4JiuDFhx4hSE24I2URnsV7zbA3hp/ql
lfuiWlGIGrYvvSM/VhtWOjoEeWNva8OhWf6UII0R9iF95swd8dJgZWfxJOFmCgTE+lkC9unAXyAl
Tuu/RuhfbforDnlLUl1Tm84zREan7LBE1oIRbqxNilgc8WqT5TdsbibUaIszPvSCfGBBAGJ7MLB3
shT1ZVLuAkEYm8w3WYqMjoKNx4c4L7jLqZb/SMuNSs1NO+WVB27M36TmHbSiN6H+ts1Prz1xruEt
52Db0dGMcG7CsqZXhyQlhnpUWKLjEHdpS/XnUosTjf/JZCI7p/NAdYtJPAc+QoZ+SOIKQ7HA2gSZ
hGDexuCGU6CdCcMRWcH0msEuha9lClkCqy8Gigx2tAio2iA31HrhRVN7UJwO4xf++sH2Mhtr5XJ9
tVnGcpuW4G1JhEgUagP7DuMdUvQY63Airi1TeeWn1reEQy8kFAzIId4JDgy6Ecqk3Wfef1tRro2o
sNxBIxyfSDww1aNkKAHeTRHtu+jBuvxjxiaIhKL5bdE3RIlQnEcnTJgg6+sMqRy3/w2HEAOcjvQD
b7H0YHWW05DckZoFfZMzticwjNtNfauB5qROv+r2gtMMH8i5RxXxi9cBnFHwdjoy1MQYVbPsxjwL
21mMTfKjEP5x4RYQck7NNSInJN2wNLyJssT6208ksH/RhTMyNNQ6FHq/+YiLpFOQYzBdSiR1hoxP
ew2lYP42FqzvFLgrKPcT1D3lfJPwWNML4I7BG7C0pSUwsQ/SCZlv/sAyh6YOcwCwlMiKGp9mc/ow
4RzlhLdbmCFKNO5C+0lg46VvQoOhvQA1FthKgR5zQ0zcN6s3sWPhXqyY9xOMBETeZqQwoUR3RcGA
qD3OGsmwLWvc69JGJx2YAI80q5mwPYN8nD3/r+cmKE9Y6CmHRbtBsvATNv2ZJVDAbaSbkAhAF11u
3p+UljICTl8yUqr98NAl2wNJMDEMd5oQGfJxqYh9tLg1J4NlOesHq7o0kNLXzaLOlCBuR3oNtq5i
FcR6ZMIDJVtJCtI84UQn0Ag4HFeZK4Zl2MYoIpVs99T4KDxxeXB49CErJ5y8kqwcLeU0O3d+n7O3
jutnRcV+PRvwsv1jFNX5NKn2KVY1FG0nV91I+RyZhOC4w5oQcSvlf+ugGTJ66yrMnKLtUp0F9nnk
w6RLmQBKZcWlNCZR+vZl1IhuDKxB06dMXNDkJC6GAqiLJzXYNo0X/kn0t2RsZ3ZPIsJtEPZN3Gq9
w/D8mImSy2S3mN/a+/8btpAS/sC8ucT4L0wHhacHky1Ftz0skfYDqRkS2m10q+brUr44AHRF8Tpj
nj8TzE14VMT5YPOAySeSEBZOFAQhXjKzoHmCsOglhb0byDD5M3hbonmZuZVEcIGAoqNseysJoqXU
qMp/GsuWwNm0wlOd00WbwqRrccdDKJhxkjp+PS9injIAcZm/aeJpXUWnLb6MFi9TrbMD8dox3DOl
eRN9sKx1nth3SPR/Bwi6Lp9aY/6bs9pL1ROLvXjAshX7JlFSZuM15ylkDOG0pyTaih4KM+wF2IDv
qMsGH/4/UFqmXWcYsttk+ALc5xZLLNKDUZjRk/CTOOhjLtM99PFXLoPfYcJdvq6peCuCB+nQkQmY
czJWHAwO6fYq1PBiSQQAvuQAjtjlVEexHhKdumbw4McNtJYvHX0+58NJLMPFAZq3xgm7shHPMXFz
msAcmGn3B+qJMOjQWM9IYhMyfXKQGt3NQP8ixudR/hkd6IxZRHPE4q1+4XhweFFu9KT+NbVvnK9K
+atb9B2Yl3gcxDEs9g79tjEh3qChc45GA+pFZzwJOIDbp6LbEFV+0YxAEcQaTjvMa4TRmS5P12qD
7eQQHAy7J4k+OwXeFqiUYK/T2ZXMCVGq+KXcMDdyPBnZe90aZwEDxzm5Qho+kFs4zvZ5ZVSiNfFG
xr76yTLCBAeCtKRaGf+mrj7bQwQQVwWjgZlSCRwKCwKglZO0nfDQoWCseXrE4sbVbJ1yjiU8E/co
a+GEPFVsInqDiaCpGawJ2obyE0MugqDxHkGA4gvfJjit8bRfFnjUKPvMuXDJkZiB/l8iVtUVzi3c
nYvNtpVZssBGKmMNafBpFWsUrEOHeB14pwJmyjkveYMonAT6sIyryy91A3qLzkYVrFlRrUdzs4Kl
9mPnTUJ+wQ6iUtySRr/kK0+hyTiYIghBSTIVAJfwTUqoX6KtBpkmNHxPIHxxTN9Nf0UFhRuFScSB
rweG+oKpypHfuSJcmnYUoD4cv/R/79IPvkywASrpWfPaF/s9hxwcJMETbuKh0PmfKK6v+tf02h+X
x+FuPbfOFfNumTipT/Iky8++vm4IXj0OE4XF3v4B9ULrUBNYATKo7g1cwLEARIqwH+ITS49Wwszp
YECx3gI78sYEszvOQtjuuyFE/Mh8nPLUEYm1nOQbtuM4AOnPSn7UHJwfd8tncaUlHx6U9ZusLUoP
ylysescDVMfyg33cxOVAhYOxYII3AAj/UaeVdVnm465tfQE039Pj+JQf8boQf07NH5XITTHcgw3N
Sk5CmvZMVvymf24q3e6jxiPaZYRjxs+lhY6yuqjNGWMwnQgw4DB8oeW9vj0NyRl/SiN7gNIIYkY6
nju2u0N50Q7xo/XXtPsJ5Z6yR3mTX8goBTDw+Z1y3o8+BrtNth9YYCEKIZar8BdiHc48AFHjojFL
cRPBvQWJuQxGiBEJ/kZesXmkEJhIhxRy6k/W6yqaBq/5SlEXZhZLFxhytm/B7UGVgXWoBPrm4lzq
MoQqmJWa92UK60D/oDRaCUG+CNDc4p4NQa8BIeyKh/IiV2feoZ1ei5GUBt8Zrg8Euk0wWueXGvqX
mT1iaKhm30nj1slv/Tps3/p6jAsWthkNEo4bxoP+mjxLsLvwnWuQBLsr1H8ySxck08tPY0XP1p1c
yNobYtdBLXiYvflGp9hXXhPyIiiZcbpFo10oLL7c/AnU6M6GjcUOa6Xto83DHLM3MGuasNCEMsxK
D9E5hieAcbDFuGG0nv24CmClhfRXXGQEOnT83Q+kIAnMkFPlPsAMvNghkuc8nAH+z0oAXA6xkFwW
z/oYUa8mGMMIo0FP84YPDR+VA8c59MhnpXSzYL23F27XIVCOFVyy/FDgoXRucXfdeCS9qAvKEdbz
RyqYcAfZOXR8BvoQ67TE7xSkDNYz4EPMFmY9zROHBi6CnwQUs7yk4STLe36r8eu2PuDADXkIepKh
hEVWhjL6oFlsOPbjmRetrq10iZaTHV2E0SKhgwebRYsc1stpRRilDHiHGd9GwYICizK4stW1+Nf/
IKIlwMBDloc2V2TGFX57JgUuDUscs74SanjYlMH0tLBZe2eKxYLFt8LteTyxmbtiR/ql6a56Kpo9
ke+NiTUjauVLVp8yycvwf593lT895sc4R7N2QLKSxL5EpNitYymHe8+g3tP4wISZP3JaKnDvjyx9
7DAPWY7ynW6MJ8dCeyF8uf+uGcVo7331ZIWsh+LnfNgDCle0wgAqdOI4CISse9PsjF0eEdnp43Ct
bgPaWT+97Fd4pDQp2Bb488vAvYaHYrxvU7/LDw3rm+asLDuPJADTDubtDeIUM/FryvXNEXvst98F
ijE0rHD+p3vJAZ5gXfODlAQaBGHbENXpcV4A6sq7jcmUjeFKwxalrceLMFRpUH4xFklGepJjG2Of
L+lpeksWFqGC+oMDDRMhg7wALmJHZ/rald8ymApODSlOoxp3scDESljF0cNawXozscsH20bobbKB
QL4Jop7tTO1fQvnXaPJKotLqt5GPrgsHv+2hh1W42lIIr+Vrhn6CsVwjvwnoqB+di2i5ERA2uaA6
LduABz0L/HF9yIWVFV9uga8YfrdyEUgpmoCYsU2UyF4SfjSi1xZgsmhG3pwVN77NFei0MA1thn8L
tLglfoqIv8n1A+CbaGRXq33CjiHUSkTRwCIEse0WqO+JARtSw3k6nvoHAng98WKiSY85MIHldDEd
VpeWFr/BD4VmsILzgwIH97hJBU+hQCyJLwZK0SubSF5K7U38GL+D3tUDL3TYUpTiRMFNXZaNq3Ah
aZ2w1nzL4MuCaFYzN02tGog+rEirD/FpuFD69LXo1QstF75g5wZ/Bue1l0MwxgyY4SGGWEmVoBlu
rnXxhjKLMguReDmNcqCXoIqufAwZLFTyA/j9EK1J5ZdepnIns3IWtgcT1g6UGBrx5glRBI2L1p1z
7V/kU/VAQXkQ37FEB8HlzGv8lNPNDGnhs81dun3u7LZjTEUNuw/0kLfsKh0U2yu1XXHtxk+iqnGA
wnLUxOyt8+3pOSnZLPml+tOhs9mGV2n6GM1XM37VGbz3tnmeSTXFo5rNJcbqnLwXjJsOzR8i2/kF
71daRVsP+pABorJO1DujRIrzD1tGnnycwIRBS7ldY5Xopnd81SDwbqe08FoAzl15ybMDWdDH6MHE
CIKSQ+S47pPIJT/bYKdYUoRQ9bSbYu9xJOnNINVhoQdy2MgvuMyoussSKaYSZHs9CjCKaH2Dl+aj
TKf4sFGcBUanzC5cIwj3yXDmsRxj8a1Whq8azHWH5J+GbQELsxru0G5+wFXujLWlQ8oyJ7YCUWkM
ohQclrwVdzg1Xn/uE6/5g6Nlh4SZ4UvAN2iyZOQuME/9OXeANvcUZ+svelA6Yjf4/R1qMbX8aNsH
kHoLy+bVxwInkZ+SN9pIKF85RQkDs/2IExTghRelu+FaEvu2w1KGTn10rSfTDKzIM2nW1GMqYv/w
5wTRw9fAdNUXGLHc8PkcTKfsDSYpWC3Wn4TDy76jPeHvhSEyybvkUHf0QGTngMSl2IDBOqacqt91
qwTj6qlYbupcewl3whZPPuOaD0TDpkhR8nNJgkERbM0N9Q0SiAqiwUCg+jQ+xcgAlS2wBvIWNvb8
fEw4CgWiSHjKhyFefJsTE6ESyzS8QyWYqlgG9Xh1CImAQ1foLJ8pm2JWtj3KY4d3OBvv68pCj0GV
4Q7DWns9NhoWqBwVMq7/awmP8aLkqIYh6zDjLV2FFU96xKK4oQypRiCp44/MaIBfwH7pppsAsu0Z
6wjzVYFRxHm5MPuR/gfFG+vKY0Z3aXLPQTLRl8yzzPHUsv5JbQww4HrnaI+rg4WzX40VuVAyEF75
qKYnM73OWkKDqnsWGpopas5muUBI0E6OVhDIk4V6x+f8KRPuKPDYHukq7DUkH2+ILQQXIMezgZTY
lFq3gujEsxJmLezavQ4cA/8AnhER5/NFpvuroHDQbT8zKu1H+wdlZBktnilkEPR4TnRuDI7lLnUj
qqdguAA2ShMtV3bGXIv0MpLSFpI9efCB4G4T01ov/+oYa2wsM6CbvxLJ+kZuwFNavo8DcBhvbssk
BO+KC2oi1g1GqYeSVXwKhkCBH4RgD/UTK/4xLIY1zJMxFDIsjXGRQ4yXN0rln84Q0XU8Nko9XGon
OqL1Nu1/RZM957AgYtkiDpHDpaT1AF3IGJHhbef1v7asDnMJ51ll8aoOh0Kr3S1ecfhVAzm2zoIe
r1vpiThtt6SsbMLrZAFNmRyfi11sSpjnOb3JQ1tggkdI31zeira/2O38LVVtMG08knCLSSENhDd7
hIw0K+BzptpBk6A4xl2g4d8p+Oo6egyO17z+VGlfLeUoE7guJZBjxUKSRejsINnpbUhFcBTKT810
l6yktQaPjAmIs8sArORWpZqr5GxY/LmF0qlASsKXp3ivUueowWEBx3FRCVw1mdOFJ05slIE2sGzx
BaKLg2lp/tXN8JIZzaljW5Y9k+vtqRp8CUjiGA7k/AnjM7H82YbfiXMpWKZJkEuC2rIy/mGFWZeZ
L+BJiTsKXu5x/DBvTAe5ykFNJ7obn4oH+1EnJ+BZeEDvdG870Y+s6zF90oI84QnzpLfcgIBwHJY/
lkI4N8j4pFb9szpdmIN0bAZOtuWVI4aNJ5ZAGRwjj5InTS4gxsHwDOx8eDi4VSVgBnxn0Ik1vhH0
unDm72D99s8cGIgHVbZIHtMXIS6Tj7gdc1S8FcDBCVV09VCpPQr8gH8uTB0xU+2UgKEthjUdpJMr
mI+oBkEbPhB6E3ifPS9a0JA8y6gCZf5X/rSP5FaBftP/L+0xS856vZf0QCnRDnxp8AV8QlqG6t0m
thwxLdFLT6vpz4e4wcwQHg6r8F2h4vjM0u7QWEfrSgfRlOHC5XKnNewGdp3RZ8LMHSOAt/HjUks0
oH2+12pags0zrBOLpIdUPm/CdPGxQR25ji+jXO1TrK5kzp0JfwILiVPDBnz7Z2ENyx0BQ0oeLzWx
MkNEp0MqdSkkqbMBagA9jHmZTdxa4eaNdqOF7Q6NkAzbEPVK/SR44kkmXSzpZcB9MLYBnakJ+Fkq
XYM14XfSPsUq9gTqT8UQPjvPsU3b6eamT0wqZrKkoDJwWgcdI+ggX4NOdlmf2Td+Zgol+blUAuhK
mtsArlcYPr2ONNP7jnoT2jEGZXuju6SBxFrTeqhGCDTvScU6Ap6iy7Rs/i5nzA3k7aFD3N6HpXwR
2NnwBUlpWZ7N+hF/xHl+nbSz0XGPJsgxfJVtLKzPu1m+Jcz2/9KrNe7B+I7wk+kuJiiIWIZ7G+c4
AkATCutu/tfcmfNTPPke2N2XV+6V+dHybCYZPlzTBi/iDv3vtnS0cJt+M3Yd2WG8QzmUENPHb2rx
SHEes9/xYrzxgBxp8I68swfLx/LESwMCks+4R03u0OGKjbE+Mv5D9KZ51qH1kyMky6AJowOWCdFj
crAv0nfGyL64ht+i4Gbh4Ts/Bc6xbhdKgaHhuell54TdX/xEPLoZMUrzUxNTKNC0CCXzEHb3HVPI
vvqVgnzbF2cCmQ0+PMNHIIUQoN4M2E87x0/A8ELrxJXqMkQTXk+39GnoNPEBu+2N7lTd4UaISN9y
q3Pf7jv7C5No03kmMXNBKkamK2NU5/OLeH6VvkeOf+2c/aAH5Qkn0QYu3qUY38seDQO43U5uPw2s
mhMB/r9rCJLZYF/sXKwmyc6EAlf8CIOLBabNHPAeuy8anbtUHhgMAQW6AAn6fNYuGQxsdJpv1LAI
OuuexCTTOmijj3afJxAR+xCY2LBlqGp25YL/NdzxM5n3/XheaE5JXighJ+7WD/yweNcdmZmg1150
ia+xkKWcinMcXwRIfkG/LdlI43YTgJi931ACnozM0zNhdyOqMGm5RtCww9PCnlBR/ok1GDriXxz9
1iCKHwVxCH+Aj4yYJsboY4rfOE+dimh3h50YH1v/LFAlkK3FmBMW5F7hmlccLH8QQUNvgHlYdeXw
vA/YNZmwNA/8i4VggxsfJrLerfigEshCq+nDfRTxNBTAwJa5sXDTYGc9/Mh4Y1I+V48rNh/4kfKI
uT7A3QIJdXlFKaaBy2MDeneo4SzPETQZh9X2pgC+0Xn6xBOR9MRq5xxmiRXBDlgN/84ZkO84c8i3
e7CLOiReJ6TVj36mI0mVxMeyL/bzUJd856BC7dthF8b4SpOMxUcN/Ybpia432tOwwVVCV+JwjGJU
SDS0sSd9/Dj04VLu7SOvKlP0eQKgdZywXA/a7+WPi/7EjlPxuUoY0jGjmX/RoVUP82EKtEA/FueC
vwvIIwvkY2Z5zKLDHWrxJAWdX4XmGtSfOOHj18Cj1wZcKhnLzQN35mSG0AzpLjsvIxUVt1Qs+dhy
8WvIGeMpxmDQDPlywaZAMR9SWmC2t8Ne/bN8AE6qEde3IpMKd0tfil0pkPyUDgNfbVgcQDKkKpKl
hVcW14bh8mz+yX8U2uaMhUDxA2N19TT8M4Yz/1ZKPknLi68N0x43gHbnyoPWoxrlsbMBEQ6btucv
yV4ckAkCZqqDxm/YX9n43kSv3DzcAfy9qE+5VTLnwAvhQ2fgy4G17JW9NQ8AX+C0M7qg0/YDeSN7
uNPrkXNkqR9S5cKWpeld/ZO3WGmwx5G6sS1gU+eKFICRPvTB/DRKvEV97lFOYRakGdEl7IEOoMIN
oeXcEgPjFkEnZ7KzpPzMvS9/8i1I+DKglTR97HG0/SYRif7Dh2xr/GC8soA8gCsZzku7+lMr91Rs
riy2icDBlg3rdK9+UkKW0p8/h+4yH9Puu5Y/9L/IeZ5Ghqyd5LdIw7lCjJZfmrQDlhIP30i07JVP
GV+Fs3DiqX+aeqNcUlLXPVnhWO5NZ67ZyFr/U/3sIpBF/ICzH2Z/bof1gxIMXG6LAZ37BGJ39yDy
CRXGdb8LK9zyoL1eRnbH5Z/FjCNh82WpZ/OpaZ/m6TPfvPbKfdsnF7k+Oe1FVY/Ji8QTssqB1F3U
7qd47JP3GDoYshQdMw7qwLuch4vzpThflgGFxvHq0TWp5CgU7RfcHJThFD1aH3Bpqu2sdAeI8Ao0
2l1/Z/9Tf9OzAItndH2XCdNMTKqrYxQFDX7GvlS4yVuV3JkuIz9FH4rbipfrZ6aNd/5Pf+8iuBDB
cCr+BHCZXcsXPJnofs9m7jdBeiEjzVnOURwQrvMAtqudsgd++s18qehw/8lh9geYHfmMWRTq2Nxb
ArMcjpDW/hI/chN//KVdRuwSWPiosKmhOTs0Ccs6uHoBQq52fiZiAO4DqdtZqD4k0HhmlwrYH7U0
hI6NGDW+yFh/QLi+dywwhHf0J+6WUeTHv3J+cGAI+Rwn5LEYCFNgRmAv405/057QuwdSTJh+TKaz
9mJww+ZnY6MueIV1GuSAESGGP/ZM7cvPAPoEbNN0442PeGwEuBt92mXEecoexi6pYKHyF4dt5sY1
SAi1lFMTCNbaextZWn78Q9U0v/ELNLyhO5XI8XY5TDa2gW4UDKQvujgrakfpBjZNbGfK4giOjy/f
aetIjS/bczRhdUZ3D8S1x2+MyjwFkS+lIeUaw9Xou/6Of1RfHfHHfoTMgBUJbygEW0aBC/N4l4YY
oCxAGfic9B4MXGo268zaCrY/yjNrAp7P9Fh9GV407IFH4HOgkoOrw39ytCqYI/IoFbAm98oHVRcl
Fpmu8Je+tgMWD3/Fgs3LThI2w+XZfklzL/3tUD7eU7ZX0btxM1B4cW5g+fudBC3yes852Jxke3K7
Z8xCSBD+68cjyFZDd39vjhDTFA4vjB4JFhn/vVU3IOeNS3yYijfs+LvKnT6M26Id2Zs1x+ZSFYd0
3pU/fCFcNaJlAHSvGGC08tW6cVZjfkiGmH3huYd4O1DRcQYha6TYUyga+zDdgdv5McOHDyT/sQak
Gajfqm8hK9nVwUAdwsOUOow7xG8b0DNxxlThck/ZxF8UD+JL/oVtAnxAyqdC1BOvc0yVkEHf1kVl
4kBIWFhQVRNkuPgbs5Rx4eLxbCLyvZVOaJJIj+iDLd+ezkIOACm2o/Fn/GqvgrPnA8qBdCVvxV/0
bd1If+tghdBnGjf9VOIiFcyBfuLK2mwSxUF+o5v/Sd66T8jCZSh3AYjSTgqpug/ceYSleOUBiP53
IiDwYE87nKC4+3klTSaEYg/CVHnZX36Ij9V9/CW3mhv7QF7Wi/zShoBX00eFndw+fdsQlaEMYUmz
Yz/+pz1K7Gp3+YMTjrhWca+EfFmN7hae9SfxNx08LkmKGdPn8hEnOwSkNK1ZCFr8O32mofpSht1n
dRw4o4/lQSgvmiO3HAyabUO6dskd1pjqL7WRHqI8YOXOuX/YAJK8Ln6xlUfW+txyygGEsH5BU8iA
lf5yAnGfc1e/FKgbyf3rXIgvxmsD6ZluPGzz8+oTOMIem7pTntkvn/LDdAQuK74wSvV4CuC0g46W
oXov2Z7TnPIMt2w5eCsRBu375I9bl4sEQzCBE7vLjoRxRfFhkUOk2YkA4XfVF172YIJH+xv4D6vR
tfdW/sn+C2DeJ/0OpNLgQaffP83iyfMRqM2oa/LniY6AnRBm9FQXnF6ZutkrNF7SBMopXviUfBnY
bB/lO5gtl5JqkJ83UV8rCBZkyNHtEXEX/zIgkwESSBGcZHik+8Y65T+FEvDFQw3B65TGZD1BCuCD
aH/cCShfDAfDGtdaiWuFKX/HqICFNU8pN+4RY1anOsg+4akRuY8/Dvu53mfplj4iax5uKTGPkUcR
YKbztqP9fzyd13LjSrJFvwgR8OaVJAB6UpQo94Kg1BK89/j6WaVz4z7MzJk+3WoSpiorc++1kXk/
6DaM7vxce2b3VFLHpjtGXckbPWY+ttZ4/O3LvuMr/w4PWp31gPXYDzz+JROPeMfPgdFG7ciiR/mM
QBtDLjW/umEAS8Q13ePXgYNgyUUGAS0K+QhMIUZR8X6NhO6g+Qvxlm26Y/KhF4wJtlRm8WtFbAyW
I7beAPDbijkhYg/oIF/aR3JU9xQNElm+YL8uxZEajpKTUo8yqvo+UY2Yrn5Q3MFHWLQDl6dulsil
548Fowt9FgLimW7KO28N+8hvy/li9uJffu5w569hoJkWbogGQN5R+4UinvIw0BzmL5HNjRJtJvtL
/aUa5rgWP+JXmKdy/isKOTfRXOqQZAVF6UZKO1UqhiHSp9CN0VL0qJP5C0ZeHM6FFNkgtH5IU/AA
X/EC66+m+KnArGGIvGfUaDGIwRVHKrvxAC5vUeS8Tp/0wZ09PWPB42CKtuZJ4AGI/3FPhOnnd+KO
xKvpF1oqCdkDz5rHZcfFHu375dZVXpceMF6qzGXYl70lOXL5x70DYZ+uNXMkn/2HtgK7JYCotbAu
8wwgZ3xJjxmHxfTogDhA+ghUaUUbBXeZehh5rhHzAbEL2SI3Jt6d/eKr+HjQQ/zy6C4eWy4/LtiW
O9rS/xy2c1yjfMc1A9H96C9bEjiXbU0DY2+5yqH4F+9TX2NQBJoGAR0Ww9Xwi8ehZbXNP0Z7uzxM
hsv0vWEdI1iIH2N1WR5cFH2r2lsDO/fvnhYzr4M70GIGGPw9f0y886jJWwMNqstbXHxpxIcCCMBY
8D3tuy0zTnY6tkie7MBjsCB+EYLbdB9Cr1au8ktxyimi9lx32gvYeFzVQ0C3T8luugvcBn0/lVJH
Bv3uXFowgAGl4z56Hq8NYbYJs6M1xSHQD7DGRIKTzZS9nKxqo+4ismdp2c20V6RnlcRNhsHUEpBJ
oC2grUW8xc6FRPejfmfJCgFiHXw/PVk3piXofhnU4stIrS2jiizb69+RvAsH8g7hVkPoB6sMzOuT
71bzjr4gOHJr7O1PGkOwdMtebWF4BdYMU1m+RnQYIM8gwob+w/q9pw3x4sgIbUFVrayz/I+jJqP5
fDd79qVP0VC4JWkKG+Yt3WN+UcRZlWdRmzdwmIDXywdWLsT1IVBY7ONIJMUK0QtWpFuF7zZLNK0j
xi3ijqmZN4QnyaWkZrRYsbHgwgN5iu9uRIsOK2HdvHY0sFkjxYqO+KjA40DfIdwYKIl8rF8slxYc
hG9yVVKWBBPv/ao/4Jv/mbhriWuDthTXX0hP6P8y+5Q1NzBfF9TvOftgyYHNill2CEHi9Vfme/Nj
Rh+qTjodM5KfoLokxQ+0Erve2MGNjxwQRIV2cqZjVpLdAhOb1iPtLZxBZ/s7P/YM0+JT6U/b0ucs
tW5Wd1xyfDK2IOepPzp7MFmvDKbW3Gw32BCoB+Ha8ZkPuvGx+C2PkJOOySuSZfmdpfqUHilid/QK
MfQpX+U9dHer68APhJx0YduIL5F7V9zOFT/x456s3nA4rcu1f/1gkVojIliheFvNa8wIK8owBE7m
6njnyVsRNbDtD9KmcBc3vJYvukdgh5d7TPPYfWUP0+pe2udXBBO7+Uhm7MolIMefL4F3RWyyybfh
6opTnqKIkxHlDZLcXbuZXCgQyC9o/6+/ITyu7C0wH+/4faWru7rHG/lAtNlPewFs8MAYbL+z/yKK
q167FcPn1eMOY+b1+3o9x5t15odr2QNvuDYP4p8I0FxVfvcUv5f/eAp4bPN/Sk0ZYH8nh+Sg3Tmr
fwLItVBuLLcJey6NN5qYPmsHwhm6Ew/F612iL+qVze5nAjlD0H180okHdnb79blYfRBVtH4kq/MD
K7qnekQ1bamladp88J7NHlr4NfEpB8lFVA7yaZtcWG7WJq1agLSrn+/vNyas627dcDkbv/Kl3fzG
qCXkYpyiPXySVemt17/FOtwgHF09sLdQrMfX/kgO3PpjtfKxRlZEioqYkq/sez5DRXHz9TdqjxXD
qyuVGvepIHgLtSHvi/hvNmiWMgsbqcKImRQwCGy7LrnK2hYvlcQAjA+Jiv6A4uaAsXfGsorxAQap
kbk0n8xnBrphy4EZyjm60TW106pZ84XFzcloHznRMT0Q6NLQGW2Iw0RcQZAW04VV/DAu1TuD2aOx
YZ9el88qzjghH2EJRmkevaSf2oaWS+rJ2/HQHkxXPUnb+QlMSUeF9WPe55t5b118NOhv1vHmAFR4
Pxw5PXgcHLxoR2fkCORvQ8Lz6P9iYglWXzDd2JQovpBprKVt+YziJITOvQq99JvDAlOp8le9hfSK
KAxM54wqZ+UcybdkS2u/pnt5GVh9IAzobs0e8WCi4PxLcSf59CUfxt35V3xnpJueJkRntIpmUYPg
xHjHq0r3jbfht32elfW/Rn3+Vb/R4PDN20O27a8BmTsr9DXF7wytq3HZsFF75Ls4Amy7BSnSUM22
u3R4x7GbtV4NF6HdqQvPGwl+VHHszeRnA7sd3jiOsqLHd7wQqfzOoZDGQj/50xczqPiOzJz+WXJx
7qKIPfZQXF2B/9t2MrmsHidlDeRt6emb5peWGLeNOhifOUp7/qJ0Wzd4JS/tt3UK7S23GjVBN9J2
dp0T0t2Rm0J8J2OMcIU5mOkrO7H01KRbSL6V9DY0HnPIRPlANhEJKBU80ugCq+A7PsrfrItYNRf6
RM2aA7a9i316ydOLajHnkN6yS7ZskOeWuFfoExkEZKycuxqdC9k3dE91gHjQqVsvWvJcTgRz+t3B
egPZk5/DQ8miqXvtfIgvjLYpg2JPRF1TMQmG0AoIx5jRoXZpYfOZGDroyBS1FTNCfceAyqWqcaGB
HW4QEY0bUTrVV3Ewd8zuRxqdq+pQHcx/CiGo6ov8D7nY1TnbO+1GlbrcYlZEzn3TeTqxYc3PNBWf
uyH+btmbPgPuxnKhDbA8wveWrYWoxgEsG2Y2WDSujhv0NSGPivESmgr0MkiuggvvLxefNhSfG5Vm
4ZKvouUbplv1cbkBgiHaA3K16Vmf3YFxirJlK6WdxVkYtSTpOvGDi9Wj52TeSiofT7pKugRHV1pp
OAHpAvEaz7BMALasbSra9w7lgEYblIwtxNQr52Zu5ndjXrFXCcHUtOkyRv1ovw5N5tfkWRLqSKSs
tgeQj/YH7R5CpvKodN5EgrO1TRGM2veUd+WvnyOMVCA6iaJZ1gzGRpLsY68r1hWxMLQvnCfb+dSa
sy198WyhSUsgOAb3KtuiMFngjxi3tNkO7Zfx1BDo0SDPZ/te1e8k1VNDEwZDccAICTf7Ojwi42BA
ZX3yrHEFqfGZ3UK4FX9IBEZwluIveFhP1n64ke5k7uHqfgKyx/5QD6T1IfZzXWSGluB0o2q5/tU3
M/k4lDVLQrv6UlWo3zlyQ0xvbxSWos2H7IgqdNzcQmOjUxthLTjMzS6kqzuXL5Wz0XJodYXtS4ry
mzga4/LE5YDgzNc4GA9VpHiOk0LgfXWQcQrXaCZX+x7Cj7D2CNLT7HB04qQ02Zy2CYOOwrvkDCd8
wr4ThDtnQv9i/xtpP6j470uT5AnSYhqSVZWRMF87YBDLhoOuwWB+wnimn9I/0b4ORSzC6uXE8BEm
P0GMopXttmLKrNdAH1DKd+Nx7j8W86QM6yhh6sNVNnMUpyw8wAAm3rR5Mdcj5FCbWatKl95sor1d
bFNk+ypVtlCQGwyOYacEGcmloo+8E8y6mF/UwkX0Zeoq2hW66kmezWOuBY4HWi1Gh+tw51rOkhNu
7UQiKpTo7bbyWsptp4EYNKb3svoWPJus1p4jZLsm8hmcktEM93sBmIjvXUt2giQKgnGnKtqhT+gG
9hwAdsLRK3FUTBaYw1RryBCkbC9sDbG5Iw3RcGb8vcdUkjceTiV8em3yW1OACmxunTTQvB+hc2uQ
tttz9azFSJ8MZhTdsaWtAAmjY7TeZNLZnogXpimYgcSd72TpzRWyu9eFWHSsOBGAhdjIAJczHGTo
Y+7FV28RNBrJF9g0b2QqZiNjkdLXnpPHWH5zMaHlSNw7/vB/QNFh2pqcwvS3UN9N6Bkc7qJZMf/B
Y6kPAuRVHBYErrgqkEEI0qbTkbGKq6e7YsV7VG2HxREcHrHVMdIjxndMASQKZ4RADKLzUD8DrHUA
3gHbAcXkqjksFol8ofTLHBj06Ruha4bWwnH1hPRIYGcsw+GwX/vhoP2T+EaJw4QMH1KqCUXL1yBJ
ewNmn/YsCC4T0w8JiL1j9ZeGfvYsF5e4bS5KOD6BzYxGsr4s3wEkR83OjAW692iskDdC1iwZaqSR
jtLFxDh2w5WvRPS8kzPmC6zCIZeGla6UVXeidycnI1I+RpmkdhkOdXwCGcHosbwLFAZN53zPE9hk
JL120DycejPi9EUOJAiFejUfWXEjbvvYZBvDooGq3YAfQToTjFqKYa4g5iriwF0+NyfJima6zVUH
ZZGxQ1gJ5zsmBvL0EGoWwdtFW0OGxrbFEFLxsApAc8GEx7HRtOwEck7QljS6TeIJiORrrJqk/wjJ
1U8s/+LwZ3lDAMwAMR01drzIr5edeO/V9g4lBWem7GUcNAWwTUGOlNn2q0wy6t+byHNEcDQNSV8A
wTpclmgDHdQnqWrfhkRCZ4CGN6yOE3LLJiRLqfkRuKMlfh/OLY4luLDh/FXDJJKCHyv5ZpMAKjDj
SJIl+iKdDq9vX4722YysTW8QN4n1y7xjCQNb7kr1abJcYDZL9pwbx0X0WPCzUI7AvoWEvZh+U0ue
RMggrykiM03Ha9R+DWK8SF8adsK75ERMSeGwjn4JVSrMA1cXtQ8d1tq+5CYAbocg8f2kvJq0D/AV
jvRiY/osHCtbvBLYty0HepD2NKZnYZwqCtMzrRpdFOV+8iPRuNQA+gkglqo+RTODsDIggeBXxTwB
ZvIpQexQJwTv6M2ab97Ix5L+Z5cX6wJVXoKLzUSWZhC2QgY3mCiJTQ82Wgx1fwmBBTCpRgQH3SPU
Vb9XX/muxIcSCXkPxVyREm+u34HPYRQyAcqE6DdIhkQRwIKAEakDUmUiKGD5GpVPoLomZhEBqquR
4WIVA0/Qxvuuiu9RJ1SHz0EIWHJiw1r6bVF8gkRCDgTEEbVpaKlbtcr2A2r/cAIcEw5XOL4sHFZl
oW3qx10u8FG2L7BRfcn5hkJ3ZIBHEEPay3eYCRW3qxxkQu0eOde4qngQYOCBTWBtqHq0Rgyr25yC
HZf/lHWMtU98azATQqE90S9W6OBaxoetUViEn+izBkS1+UQRMCXkc5BszBKpl7dQ1xka6JtqZsEf
Gh+opAAAWLTrckTD5kyzmx8l5DpcOxsXDOKdpSYNQU0ufXCbGmTnoybAepZ47wACcaf+yGFo3BcA
lpUuzO37rmACJQxMpGJpPJhFjTYFOX3P7qij9rUxzQ+qRceTqZj+3cOJiiZXQPUECg/t4Wx/Fnr1
LnjUErkGDO9gzCLxRszZIaUPKSV0GA7/t7fIpFsIJiycFDDiiIUoBiQZ1rgqe7OB+8yhOZWsg+go
vJtTInlFKj2NOvaYhMBhbPvYaMoM8X0AKktovdjwM+6FBTO8ZHg+0iEGhj8AKoTq2JJA6cCt0XED
IOVLKHG0cT3hY6gGmP8Y7TVmgFzcVnXWIUAiQZ0TT+7f/05PHdIYfKCw4BLDz3OOU6XAxFjs8zqn
cUBPM6MuCRSX4C3J2R0QpmBHssxl1XuFVxJZZxaesa8KgSApDx0Dr0g/iTVKaMmbJPSEXrIbJpgd
GXuqL26SkLLWrJAq+QJBaWO2inzJQc0j/eIiy9jkm5K8TZ7QYbgovKxdaq2iFO04vmG2UXCuV3Zj
kRQhMRcS6IqRupDsdbbwhbN0PXMgUgNPxYFJTraa5Q9VYWeElb4RCsqaoaiBPa+Q7mPAhKRDbTjT
MTdI7DZ5ZEEb9DO4Exw0zmzfWyYsCkNOtlEsgIPgN7pI7dMaH3z+XGN5cWTtWLASMxMMIA5gc/0j
YjQ/QHuwZorkhIbIzMJ5ZGnpGhxVABLPHLZnWOEcBxC0Z0R6qtDNDIo1QV4gRHcDUZSkmo3eYxl8
i/SfWTN3TvIFWlq4cXpuSs3vFIzZiiGLRI5uUpONzX8kRT5GVuRjAywLmpcHtiu9I+zN4gGhJMxR
KZc6L0d65UDQBOey3bEnCMobW6lwXUDpnaiaVOdhMGQVsCvAg/b4AE6Alszh30qPkDbgQPa4kBKz
RogaExTQsW7KHeNzAzRaSLOxdjRhfjWa7IQbRDxh7AiEn+DSRJMjJM0E+thPFGYOu2LgoGOKHUac
h27Mj0PYPcHhE9scvCABwTq2yKf7lPQmWjs2OzFBAVZORo1J0q4C561bTqPxFarHBH13iJZmOFR0
ZzQN7zmsVmRrnHWdAoUI9AznVYKSCB08VbJNfYPNghd2ROwUrXly2oP0j8Qwqk8qLbrGM8LZyica
XYXUIXyYEiSrKr3mOQfI9AAOqS+2oohOq05E+kZcaqXHx9XtyxksnfXaEd/TpvuEoqsmMUeAVET5
MHL8XbTqjyshtoDeybwE769RjGvdYXobMPozhZmDG4r0o40LvtA1X/DgWMxRAwZCaKFT+VWRsApS
yisMGQBrLcMbl5dABxFn0c5UA+UTz8IIQHCp6fiSnaYuCEiR41T2T6l4cSmaSVmRXTnqDupAqUXc
LMQoYf+lfgbPI6JJWuNH8Ecl3XrJpmY3Zu024SmQOEX1A4FEcMfQxo/IosXDnGlvdGhLdhR8zmFG
7h7CRuGr7sgwRbKuogLrNXTVuOOQL4i1k79DEE8MVnpnRTW4mOjtfB2Htyi5iE/DuUbPHnLDvxj4
II/UlEa+nPN5OVpXico/75PqHdK3yK9Jip1N6OVfRYXQvrces4yolV1MokAuIYrIeIa5ZbqKU76d
931MloAKQcAgPHQQxNrsK2XFGY0Dq/NWG5WPluWGBdzXCUkSOVnUHTOGWNqk9QRZAnVuqJDucV5C
tzTeAxwzZWVu1EZHYc3xpo2RG1JwteecmrJNzYMRd74IpVDN0Z90OF9iM4kn8JBKvKuoxjFjh/ij
BeHFkWRc6Aw9IcZazcH+h8f6WUUpOjDb60gECXQ0F1l4maUtYw0Nb6eet1+FOmwJAWJf4ZnkHc8g
s9TFtBModo3IP1FqVra6LyPrI2FGUIAeYkVsIsws6JL/2wEm7tyoapsslAV0A414SE2Jd4WXFkQ7
gjylKPNNZhHkKrG71z5xpP+/L62DhNaBqrYeygwN4pXduDaW/W7maD5jF03OoS6/AHHLZtvX25Np
RGtdT7aDSZ4WTEqbfnEcYETMEXB21yZj4FPM7TkyaBMjKQG6kqjzHhDXVY6cU4rN2GjjGwtMDVcM
1oVIRhDrdMayrdZPlgr2hk1PJm2BX5d29WjwSkAEdurfNsJ5UxKgLRPGo04JXV6WzqqC4xKdk1TA
PMGIIxQY8czo5kEgmCJyj3R6EjmbXHwFiCg4MQX7OuAFh+1N8FtZbcX6KvgmA36UlmGBqWV7pdw6
pXYQ5Q+ISt1h0Fa2lxxOG7nXJp4fzg2wy0fawTVzHoMCb6r9YDDPIBbIMytok2BMmue16ExMZUPf
aMQeBNkywtA1UdGwSo8W4p614opdF2xrkFWbPtoP+HJjvNhZg00dYgEBSGu875shT3ZyfxhCc2Pz
xDicg4Ingy5wnBOggvq26Z7YEOox90AfYSAT5D3IzlvIiYKzRm2Jogn7GT+NZnCLbl/lwWl+muQ3
DO9QTBb8WhVd0rJkaiR5eIzEgh/y5vcNbbTVRwyxG5C8ssA0me9L2B/K9OTQvhSe8/q22AxXOR2X
ycnKmd5QOOblIzDvTXEWxo2COpYPjFQPpWKd78Kq9UWU0cLMVZgZcNVRm/BG8LlGemYzMyg+NaVv
N4o6ECbIWvxQgVRXpPip7ZHP1I5YDx0o/uLVFPvWHG5ZbNsieHdSWp+QABeqoFhRMeQ221iuEQmR
5kcniaN0MmVPqjU/mViuWtqT2jY0iOK2k6ek5sSrgu9MLJyDtIjs2tmq+uCp0uSr9Be0hRziKbtQ
k1LToU0cbYAQvoieMIjjozgVfGh2rY4umgAV2iZ5JjzHwrfZgB82E+lDnlK/5HcrgOelfl2wNMm2
ZK+GfHxv6NeEEJhhfvkRSxVhcXgyU35KUmJFogkknoI03uBTwuHN0guomh7IjJ4MJidcY0idGhPB
MNv0vP4DQgs1QdE6FWwZv1kwXxe2KYyUENTi7p7OtwiEQtclFBBUDk8xcc1/x0dKhCKieUODAs/o
hEqpEgo6t+jtrU0GOGQSaou6aphbRwRJ5Nvlv7O8SYOAb0fB1us0h1LtBNxgTgzP4dDpNKk7ZsFB
8DsxMuC44yjvFPVF8KraMfYDtIBi+CjA0GkHMdWAjBPgZ2xu4nr2nKUFdKZhqmCV4YusLW6AQ7t8
F78qplvFQtig/detKjXhsi34F5C6VUs56lghgJbnM1qT6anhLAuIkvvDW4KzR4Wom6efheY3QbsX
7UaBYUjgreexfomr/GlEi2tU9ScNNV364kDlCxJhQIKQmsu3NhzBk9YvoiSHRzSRo5NynMCUetS0
yFeAoTfIQk3iroebw2Ao6HcmL2xpkFM8d9Q0dKgsibA3DYdXk12nbL5JGvv69CYZw168u0MXHHtJ
8gSBRLAWO2i9kZ+mXhuwPvros1K07FbJhR1h8jvkwTDCialHcJBWOBPn/V9HAY0MG/rUHUWKADgP
9l/R7aHyavqCcLOE1KbpnJFWsNiQoqeTZFPPsYBRtEYkxEhBsBEdLZtdRqHRcBfgjYVSXdbocap0
qKyfVCIqST05fy2ZbXSJ6B//lV3DtyByC/4IOwNJMehLIL0DsEFP50yXqb+LkqdxHFdBEz0ibh1A
4RAhAMYRwTGb44SUSTUZoBAuTHpzfhoqwD9B8cpKIvCtUf2qBkIcwGGNsgmjK4dbBeBWijgfbWJw
SoAW47XXUUraoMOcZD5k6KnYHAQkY1HxS402VKvkU2xQaVMjIef8ATZoBCNUoBedEVmr0YdWHkNQ
VNlYfEyIKE3SedlAp/Q8LvPRpnuT1NAzLIwNjeFHiM0XTYeIyAe3nB0AgtdAEA2c4GZ04SVOwQpa
VwHz0WXCYjXl3pXosDCtx8UEMkK7BrQsBOSFt1kpP2PT2ndO8TLPKFMpi8Wi1Y49U6qRMNa83OOC
T6QMrTZAwqbTGPMr526k850W87GqidaASSnQjuwjpGYgbHHgXjWD/ZbCvuGPpO6fb3wuALcqCQzR
+BJYiKuBYc1BtwvoFxlEsNOPsJfzEPX0/WFMFQxc7Hl4DUmvKR2TyAf4hOEliNKDkcKKjkSf2Q4t
jzZwSG4vzmp4cCtqMTbosSKw86PV8od4TsRq5ID/HmZtlYAQxrzZMSLpcnsvaZB06b2r2m2SgHtu
xLM9msVxkdpzrz0AuRbEdJBHTPcoKl5LuliS/pIoOLrBh1KKDz18QOVNUIHykNNScLQOHN3M5Myi
4/ObiIZUJ0xGywdgRlqBz5U2vkgcXzOEC2zspOoIto7OwMOm+B+SDpEWWg5jB0RnoK3pCOQWBFTk
4mmOtKQZbkFbUOr9iJRU8WeC+A0EjzMoL2bFi5wgw8J0L5nxpQ4WeZ1BoovknNs5400riSRjFJvP
tElLhr3IyJpoJBREEvPhQnnKHRMgDcAKcPutpu/o6hJCvBnn+9h9/aUsjIswx7J4J3yeQdTuWHVN
6MOTysZhVluxMMa8KuT/RnD9maMBdZIVFcGheupjOoPKhvd7rLAGTRe0QDLd85wMPBoftLgFigh0
Uskr1Rm4CxgDtGrlpk1xVeX5vVTlk6oXn1KQsVPPO1BprBi3pPi28ZzJEcUsZ7MIHW5nGyJEqwMa
HIMfjoPMyzM644OcEKRiv2eGRJuKIaNgZdQKhAf2CUtmfe+xFL3nUbFhxCnKMXoAUOJOTWBvTIYq
CaejET020Sk0O187RLAZ9gHQATiSi/xAGKiACgj1Ss7iTj5z5GBP4PwFrRshOHHWNxOoIsGeIoJG
nBGZcdTxQ7Oe+oCmWQeosM4w72qHwn6v0wy8OYN3FKAVKYsGHyEgySJSKk9tjCNc+Xp6pf9t0SLU
iuiQyPE+oHVRB+d2gDKh4XKgmmOanmqvU6/S2ITkoG6XqT2QWscfLmPQv7eIAFLlLc/bD84rNAkD
4oQ7p97K1uAl/VNVUCHrzp6tWWdKFs4lgQxQ+eDVRRjuY3ACOjWZOHOmY78XnIOeEagU0SQZIcyN
2U50BF7nYkSWVLH0HcTb2DIs7dX0oEgURNwCC0SRsHyqocZIjuSEmlJSa2v6ElsGM2qEEb/irzYr
D4IzDoXnruRzk9XIOJ7+mSCd1eTAiVuSa8fYgNYTJLT72oJUqGotShJ6UuJVW5Di9S38NkhBNdHv
ZO8Ffpz0oMskES7tcPSLYdrp44c4D3F6Kp+nKjt0osk0qcc+MP3AbrcjJ/tkGryKgLmItnUW8gr3
ny2FtSkINFgNedYsXthZy9dkFYBGsfikDlh4V3QFVqEebJaWIgevSvxkjQ9czGK/1ArkIphWaSqx
qIi5CFif6qSY1P84RKgJtwLlO6rdqqbhQj9Xjs0tA+IeU/NcGsjS6nc9Yqg76wKIMa7zJbpIDWIH
FgvRfYQhuNHQlNZ5DkwEP7sY3xnsICLAQmVKVdEbFI0Jk/+fWZxBiNYWKw2pdi+CMNhL2oPa+5nt
JBWJhT9iy6w4GQ+V/bvs26B5ifEDWlPz/LcyUNyJ62ciMVMp163q3gwHhREWg5wk/3KcQdTvsU2f
NNgOyb8kcSD+IvLhTN1GH2KjF5C0KEAFno/i6M9+x9CHq4CGsnGOPTclvBCWwQsJ7E2rX2n1My/i
LeZXHMr/Cs2aAWVycAedGMgL6fNHirN1JH05Rr+lQvEkKPTxRNtpWRnzl1OeI3SjFYcb0YUTj3rA
tbMsh9jZ5EWZ7H1fw1zG9d3ZyAF4bhLimhIbvG00XG3UKXEGzLDAXJ3hxqMZCc9HJWoBEG4KkHgu
KfzSHwfPgCCXCLysisIjRtGdkfUsOJsjJKvERIkLnjUI7DNLW4pHlwbpVXwucW1nddj8QeJUrDCE
Phghh/ylB7cDxMYhoqK61uFpDJE+jt+iv9PYVxYk0TOlP7zQZapRDLTHWcahxKbYmh6juolT70Lp
ytNXavAyeL/IvxKbfcVJw2I0mn/X/fIqC1o8xaBqTL44PhZszRSMPabPiNAcsU2gI7BnIkPpoC1q
AiXhMZMJJzPsmth2OwdNTvwUmXBOe9jH5JkLmgLk3waXvtkdSD/aCRZBXTDY5dPLePpYQDu8PIvo
TXOAIjHNn9snop0WRjfQVCSng2+FA5tHNYmoTSB/qa1xyMvxrDoz6IbOVVHrl5L0aXK3xWWX5dC1
ZKTTjM3YwoZY3VvBsOf47zdMDqRKeu0cHYt0D+vCN4fkCgZKNBTiNttwUcYxXPOokeWNs/FGGSFu
imVOHksxsWSrwUrvOi1RLWO+2O4V1l1RlpaohnDHOIvP3ahiHPlD4c4BmomZwBgz2WfKVXyFuSMD
gFOVABErAPUhL/dO44XMYRmdG9KwrQoE9/Ej/TvPP8Rd6+QMNBBzXQCuKgaeSwVYmPPJCHcklnAJ
vo7WD/yMKiVnpBSAeT55vIRkUNGVE9UWKxhLEHHlXFTTtHBhM2No7B3NeAIZWlW/qMjY4V6KX6SZ
4ETWMUAm1JkLJSNU/mwrY4q00p8IyxCOPfqUvR5ucfl3PDTZMxMCtiLe55lpKnOBjt4CA2Fdv2fN
Dz0wRhOgV8gECZEy9nn+OVTJxmTOJM4V5i5A5N2pujdIIJeZyA5u5FSgr6r13P4ss7or0fKCuqQY
STrAl4zVBlB7aAV2Kc3yHhUbBVsr0UyeEH0LcBMhD1yiUIsR4jNXTeggGZ15a4hllOjeVuik4vFs
0VyomE+b2XuFcZ5AgE2QP/V814SUFEGH7AvkA6GrBaZXqQAJmBHaIY9QTARJtAtJFhYrymSpe6pI
oQGM6IvzKtESiraak+9SmlNpkx6oRdKOuFJD+jI1vLDQouXyk9gfq2Y+rIGgazD3JNy0jLPTh82b
TjXEDFJ35xlxVsBsukdiUBM33f/1eGKeu6ERUaL7xW7ZID9160umNvKhzeMr+AuzSSebOdC0AnQz
aulOtmwMZtZap60h8Vj8vaknhwGVks6e2eNnVBBqBukhRyzAfst+xlFtYsA+FGezqS6jJB/SRtkL
AjTJLq4RtQmjU4SFdA4jymm6OM3NJMLRTDbqIHtUJykNhrZ+2GSUpIVJiSHjYerXM4J8hxPRnjJK
vDqLYr3YXe2JAI85uctT/hN3yUswEiqM9oyEkmxkhjf7C155fLTLQMQkcXKWNrMKVwjk2BNDoEN8
dBhlLpqX4wKaPaYD3ujKOrSIDAA/tURgv1R4HfGDyQuUElFGJgz4lehb1BYKQup5rH3x6USZrTnD
NlzIJFATsQ3JGPIyTttknUj4/RNmsKOXSxEsoA4jbbyRcgzzrxELR2TGtGTh60Un7od2ZNTJYcrc
21wBOX84iuLCuX3K9M4L9fKdxquRHkqz/FMp6UpG6I58HdC4tZTTik01Br1Bk6oj/OQUIjofH2M/
x/dxrvcQ4HeGsucJ4WA+aI9BZNRdJ1AuWLAJ+43dUkZuSqiGHg+Epn6mi3mO5XJnsAIiVivYHu2a
fq6EGBFYayNJeMI5g4wZ425dY47SaDMggItR/8TmX2AZuN2NKAlsq/HRYPlyoHk6yJao3dVMF4Dk
YzmmADB/TW7IrGAsj6YVW6rzRoOmzE98A5HVpZs/QmkUMnto5WIbJ43L2PKnrpg3sHygkNiLZUR8
LHqwbE2SyvRRQTog1ZdJ3Y9Z5quy6SmZELsGEErfFJPidATwQ9VRJy1w8PccnU+mfsoHHfXorF1h
G6N9xGg2nTrpNNUVf8BG7E5C9EsBzDSAkDlYP12xlckn6UVKQr7PTWTFYbCh340esN50jOYN+li1
xuHzzaTdJ9WNp3fcD9pKlK9lBxnBk+RbguVSTnvyyCVBdS7gvgUto8kzS/ZkvMF+OnKMPdWcvAcJ
gWOEXp7Ck3wZNhVuqDhuNnH7ZdMUYDCa4dTXDdVbHK5njEeghc9JWmPVtIdG4/RAScJzLQMdiIfu
3eE0vbIzyTVzw0+dbaSA+6TJHpgYcpGDCL2QTRu4T16yHKUp7AfO1FoYwwfkMCLfc4VpDXvlLa+G
qz4F24YTO3BFufrryXQUX2iAGECYzlvCG58g6UgnPg8BwuLOq6p2HgvpioQmSKIPPQ1Pyjxveeh1
OFGLNWxENMGshQeTjwK5La3GraDNahQGAXl5pYqvQf3kTRIJRTKuCYK0VjERU2FPax1dTwRCp2kW
P+IwQoOKxUtaejfMlOPM2pBlztamCdRGnLAcOlzi7uisYamueVn4WUeE75q+wcAYiXiN5oiXSmDO
zI2jMHVQTPicPTpbKLYxO2QMRw7yQVP/427KDQN/RmK0WAgOgsrZvvYkDhS04HNKPgNllY792iZw
hK7LtBPBZGU4vvYSLHvr1AHr0xkwjCm1MOUmvNowehKhauy6MTe+0q2/x5/nQJzmxMMxE1NDlOaC
5XrJE05QeyZ2Gz2dmagNH4FzQWA7T7DrJyznugK1w6+YPtTUXg6cW5HOHn5zNL0grJOZSsLuOWes
Zx349oKzkATltpPkD7EHGUivHSaNNSNfegiNLPAT04+tInrKdhYNXqY4bkwPvGRGVLNVFrpNpw42
XUSIcOBn7bhpen4rW35eSKeZp7ambCWGSwnrHWvNphU/uxZrHmcB1kBUJBFrgwEEMaC7zY6vjagJ
CILBawS0FkHPNJ9H0tg5p5fOI6kowvyCU3Ku/04OIhACwWYDRBqDhalHtcVxX6WXLBqePe9GU817
efBbxXQdyyGNCLyrbR0lJsm1/bpMpJEzjOXkrYSmz2FEI59EWj5FTSWO0S28MUYR3RAAlyCPkqND
oxu0bD4lpoX/I+m8dhvHlij6RQSYw6usnCVnvxCOzDnz62dVDzCYO7jotiWGOlW7dpiDYB81p8g4
95VylA2qsObiWNu6Wx03KmElmfG/EMGKHA8/Qwl0FvZpk9wyY2swhJik4PAVVPJVjcV0T6IG5S3b
FTRtAE5Ez+t4kNrycNiy7jKBSQQCnFKaGwRFtEttLL0j5Fp+vSQCCndH2I5T56wlWjVi9jLdeSWk
tZ61hsEET4DqOoZ72Gkbw0DsggArQnto2wc72TsYZMHgBxO/xrWFh9WqbO8BDZm0jZCuY7Z1078U
ASg/DP4T28SNi60/jLmGhSjeV5qyA7ie7n3xrHH1xn3POBJtDA0QttuRcNDNX1F31VFUjUcFAS8S
JWsPJ8Cxj/zRpIbYvY4j+BX3It46EzFhJLo8ezRIwbaOr1W/BupniDRFpUne83Iyr2l9MNrrhPmt
cgyc7TSdafaJsWqaU/GO0ygjuGptaUSa4LmWFffJcg+APiAXVS60q6rem9UFgDeuX3I5F/xHPTny
Q3qcy5EUVLsrqvVpE6BExroFuX50t6onSzmVykXxL235DgG0yPZ2uzY5b4KjZm35dz1smC1Z5wXm
vnOFeupzKmPFsPGsi8P2tTtndNrEoKsrVAp1A/PWeM3M61gfGBloC+vkNGMAbB9xRRyiA18Q6eqI
P22FBS7YPxihRZ6er7QcxIPz3E44FBoOUrt+N+0cCuwMYh64ymFEY1kUL6H9UDXZsqOR9utN5K2T
4kAMykPgDo9SG2qTh7QF0viIqLM+JC+nvidQtPzAYmD7Ry6OGua+8ZRxqOuBP+A4RtEB87Hm2wSs
3xo3BbVmx0qU5ENbf0mSc8QrrWNlEBLnpkgrl3RHLYYwkENdyk+em63CS06kiaF+F0ToIHFhiyd8
0Xz+R2bSOH+qOdvKQx67zr5QkGiNT2b/YeTQtkPnc7aj82SUi5bh0JSsCiTLRYiggkAhemaflmGq
kd/k+XvpUDDYvUeWd1BCJll0A3BWtyn/yW7tasLiwxMDkB8CPscW4UERvaibB5u0ZNNEOLVsm8zS
2k1mDOBAO0imC7ff3nouNgoQxDOM/2Bw0jNbOH8MlfmWdCQqUgYTJd5KuUjYMlIw/zn4Y1MUsDpm
WJ7xujKZJRqVsIYcmw6DHayg0sZK3APlL4rXHfZxLal8Hvtu0nQjCyMfICgLsG3AR0RSlIIs4DiT
4A/iWeOXNMkfEgWSFstVZJxqT3QRyeArAcVM1AoQEictWNaYh8WGsu4tnC+88FLqrxPzlbA+JxZY
upYh/YGSbU8rITG5+rf4uJrIlE2Kr1Cem/SLT5T2HpBEiWQqPaoUFgPMDdhFnhkhyvie7uKeO/cH
vyvWejL+NEl4SGYN6sn4bHgq8SisKUmKCsxnGOGK/UUbvK3ae+9hzx8/OlwbYUIH3BelqI610NJj
Ykz0n2Tap8hrSCEGrsCeeEZXOaDNA95rR/FRrOnSHlsThKM5S2K2GYFBoFJw+Xmew7ZL2f37cbgM
pmbHJ1EfZKsdVG8Zo+6o30u4svB6cWzX5mohtnhJ8je48Wadd6SvQ3SiJBe8O1OEX7gw5AgEIP2o
YGtgolefM+sCEX4Am2JdbRIUPTAyac3N7VDwB7wm0wtYjGMJQ8xBHjX7NB4dRCpQ1wd9Bk3AndoI
yo3a1Ai+VWysXgAfn2YqYxxaELTKfTWpe9nHpJb+HUFBYTUg994x7DfPih/1HMox30oM/5T6Vz6e
lh8a99kL533Py+M1MeFdE2Q88wdKsDJp32wMw67ddD1O1PlUM7IZK6FVuUS1GmSI8BqQWlrj1dbz
VBVAKhHnvEWTavKDGuCwIXk0XSDQxkabxq5mvCmkuU9fqYFvIDb5IGlfmTodLAtjpSI/+P1PUWA5
g0TKKf9MvrXFWwQkoQKWq5yQecUvGpV/CY1CqrcBYIgnuqtKtc6hA7FpPrC27ac7jM11zMluEBHt
h8REC8MgBvLF/YtaAJajwMgh+I9XlL7VsNmeRTGB1ndv5pBmZ1UNr8b0haNokJfHDKBNCHYOGOwg
x3WGbg2qWhq/yta0B/rQ8D5npkx9ooT4mPl8r1ltcaZD1Y8/CS+xWBoKymSnFomsbJBJwmhwT0NK
gN6rCSAHkzEEHF4q2l/Gll9tqjUUl2MK1dhm2uBdEfo0hTdNhsd/19+DQmBCjO6Sp5STG/JbmWK6
QbYvPKt9WtgXQonggUGxIHRqxOrBqt1nlaG1qj67qjryIuLqc6q96VvymyZLhTLZV6esyraaNgv1
FLezhPDlPDwiwXChvzBYV8arXSRbN8AcMFW/1aZ40qnZ4t9aAL1I9z69F0AVULHr9nno3DP0hoWT
vRootY2GNLJ52mklai2shHmoHOl4umg9f9c8mxXkMOGsMssJIV0ukUnFjRXKVpq+EWU6QWZo5vOc
/+m9/WopeImw5fGzdOkqLD9hk0sjFBF15OnpxcrPXoSfhp7W+1pwWjyqWd0Ctz/U8Jfo8wo81fwy
4pSBH+l4G2ZGZm9f6k5xlmNIh0goVbWkvSTDo5uTlxngxPKanY0ZQ4Sy1gJNDHRrlcItYFXT0/1H
vM4E0RPhghWfzYp1OpUDj49c04kcVX1r+e6+L76F71A7Bx1En0VUe509DtWksHGdDD8y19sIzbXH
ArSd1W2clH+Tzzo9OXf4gJoda+QQwwv4Ha0JBqOtVOyrAJWHLHhqeEGNGD5gv9eJxtYSBsNxLwFd
RoP2g2Wzyq5Ow1pZ3qhK794MzhEt23Lr5lMY4QpHLW34afyT+FA8jPrkGMNWZ2KMdJKRCNsuvHiT
RcFboP+SFb7SkWNMBoecpbfPGUorZGrhgGTeEQCeQ09N4WcNTKOcavRmQq0JaNBDweoxxXEwVZgF
C7kjTJEbqXKhzG8ex7TCn9cDmZJlkYfVMBeZkxkU99fk9BXWu6lkx5mHrQZbd7pk2cFr6aJDwdZO
ns98No5dFWFUVlq3EVZppUy30e/Q6346Pbb4A5gDegcDriKQCZVOm3AQ6svtFLyUFXw1ii+hCh3H
c0qyjBy+PBueQcD8SOgyxP0BMw7nLAuBgnwMkA/RXWUNSmIgfYJwAht2SSQPQ/BrK7xozjmaRjwe
mrWNeLV2IYzDBQNu+dd8cWJEkQ37O16OvgKy8ZW2T9pTmxG0PK2rCeCbrEh86jQO1JTWPOGGhoxA
ahLvsTC1zG2OBsem4A0FScBJuRr6nf80vFPZ1eDehcjj52vIMTChSM0c7MUMhpy82DdZcIro+S3X
wq/ePSh69efmWrpW1aqC4umv07omooNUltGdvoErV97YPXHRpkI5pUiAy8R9aNXoagG7te6PrHva
9CrXvDx4g0rYDpdem112jhBE6cK9fhVz3GYNj1eHI1DrMs/iYtqdYygwjRFcdNj49Pc91tC2jXUV
3UmNLwSF32wBrKwPXUQcxAkCJ/Gq8tSfKj9nfEAbibltZ5zVFjMl/ejQSEk5gEAtG43ul9gt3btU
Ng64zL+d+lsrr3mprYLmJFFkLcE1E+9hjorTIH1li+OJkoc7Y/wrTMRvbbRhkmQaWxdRt2Rwe+bN
buDOw/PU53rd0lB4pI2b9tKJlFupKWRfvOrpS9I/FjzVDbQL6ZeELjMY9nunoyeOVO7aRQPK0woS
mcbhFLXo7TNPA+W2oAI5S823vjigVPRhnhxUEe9uiA5yK/mjTJShg6IKBKRFPReg0qfzoZXWOFAV
PzlBvCtZTiB3c8D73Pom25HUxNR9ulMDmJicwFg50i75yQfgsgTMGRlRbSz0pTxrGQtmoFD9e5qr
gxHpdCRPHNf4jdIH5DiAEOKEpBrkudBONda5QsJqTXiTV4MV/ohwwye6oo8xGuBKgYKw+PKIahQp
TaW/0iDJV+ivZdw/MAtTmev2LBSrxvxl8QwMsHEg0g3oj8MfHJvXc1RS7G38l6BY0PMxkfagmAG+
b3h2nyp1hhiWrbT8xyOg/l/nVdVfqT7dpP/VIjQ0OZ56hQrLD0kKMLQPHhdhpjcAEpo2Pz63g3ei
G77n6K8E4hIuZaI9Rw6550Ny1/ODitEW2FOkTGcz/tKmZtf6/dmvhpXczLCqLsGM5Ltp/U3Rqj30
D48Fs6Gg11F+B7AXCHc7tcCzwNAlly169FAvDvkDJ5LQtyXwyQaT0FtAnySGNxyDVsl5ZiCIKzox
gQZ3QbMLoYIb3/waYY0JRpf/9bZyqMvwKaT7dkqAX8iwCcsOvBoaElUggcJQTKdhib5aoXXxmH+o
t9JB6hoNScKGbFAPddUcGmb2wR+xcWuT5yhxd16SnsMyWheOuXK5f6jzUvgfya2O4+MYGGAcKua/
TY0bRHXyURYR4um9qJlz8yjwimx76659lt1QNMT3OXD+hozMuHz8nlgAjSO9ml+N63icmCHsr4aI
GyoNLQ0CHrUhmAa1oPxmWJ/jA2GE9Vp3Mf7HjGmsTEYvlq2lwnHc03RZSB+4cXL+0LnLTjvKWnwW
GCXz/ituoUe2kPqd+CIu2EOhQd1bcrF4aKjEuFjk8y0Y/IPB7Z9t7J46C9tm/1MINNBLmNyFdxZW
+ini0xv/1KutttH7jeUiqcp/w/7sZd3SRFcJ4cYji71nHTDE2i4bCGQAAqkkqTzyoFbJHZfAs4hj
sgdQLPTgLO0WFaTrscpgncQDMYCF1ei9XJ/MTA0GJCAuICq+FLqmHf/xrRBnz3NzNgP0p2l7VCMO
AEjoVYFzWtVEmIkUeI6pnf+k2ZRwHXefou/wNIaKrOopw6CxiabqJ3P1x67E4DBnHR7p4DToEYp+
W5nd2sCcsuFDSniVliIdG5tz4na7EBQo8wUyGAkyz5/sgJAXD0MdFwusNj3H8/MIu5h33Olq4cyH
5eMABTZLVO7PtVEpM4jzfeoRqb+ODbuhP6BHrcnfy+P4OzXVnUdTG7Y3vbA2pGLCioqdrZOTLkxj
POjPuSj6IBZrjA0Wsy7ZZuyHe0wxJ7yB2D9JmiXqlpKxeDJZR4yXctkaaAhxnKQBmQfABXz5ijsU
BsW69VCJK3zTqLgSmyhsKWn8BlwTNNzeqBi6W+1KLVgJw7VHr+w48HA0DylSm9wbTDJMWQHKmI3Q
PknvNSnUkbs1YVJJiC5q8fyiD+mBCAJ0XWxCw/BkkghtlY+Tb35Q9DnremZS2daX7vwWl85Db5nM
dvGPlZW3IQaxQcEAwGEiReGo1RpR5dBkNagH4glq2rBltOiGEqbQJzirTTReAaAcQ+4jQ1oR9in+
NOPaRG4u+qGYRZCkERLUKS1SWJ+1/i/gv0TPa/pnhSNYA3esSpaSIZ99PZZ8pb3FDxUlTFQ/DyEb
i+8YYf1QridbhX9zQ9QqbZwOBQcCm2Aqafwm5KUg5k/79GKF8y+8JRzwZPUusIwFVldcULa0Wwvv
Y8R8ITwXsFZLTAMlQbSi9ZLo24RRdW6xIKp//WoveEBE3qSZXdOQu2NiLAzsCYkyeWkg0brmq5Ke
fn2bTZX56XCPmvbZiBFcY5AD5pMDyHj1vBYaVuXXjzrJFsoXURFw26f+VTiqM+nixWEEdHBrQhNL
GMpMTbDCFVh03sEKixcVgSW6UR9Qfq6Pk/8hbDkuqs2wl3RMl9VxTG4jZ6bpvdSY4k25QrOIYy77
cazO5GERTVXBLiwz0adxkyWEwXJzqiipb/iSehlUJwfjTgM+6HOvfdTwCgnCY/gDuVexqmU3qdv9
URYP1XQzhpcqZrE74jnV9p8EVGA5/VvjsRP1H76fbz0Gdct8FvUapFCJGKpMmkYLbZLHEMGHiLc1
8XDMFYS7H5lsZQEk4iTeEuZkuSnzCMMM9K3GabibkKQaIyyV5mVW7ZPnYdIOpDu+BLQairQ3+Q2U
UEOGIpfCc8t1xWQ1gV23Wz5CqOaLwX2upxt56o4+LApjm0lkGpLZ5qR048pNvsAAl3LliDve6+G3
ChfZ4vkhr28t9LxG4d0P2oPuYZDir+LPKocqqcgWFEm10Cnt6M2IIPXwNf8x+lH1GsWECvrRBOsj
R5Awn8nnh9xNhLBI44oBhJk6EltID7x/gPM0voR7DQzzoo+rerY50MetyotUYpVMAyQ5SRpJhhhA
LBVhftRfWe3cSiVe9lD6J5tKrsdbDwGhEI5yv2SKxM86/Ob8IlyI8uOmOC9Hf7Oo9BhurXZlzMkq
hX205ppVNHhtS4VxtuRFwO/flQR/yB0Z1HknDOtm7H/qZBA1IsFZWNvY0SnGCa/Q7AsNYcJttJly
x6a7p3hvetVL2DxGWXZUYe0S/yh9sDHan9nAZFJicsTjqLJhlvgnEfDoBmzTKgauZLUbG5xxLDsG
nPbKCYcZ46jbLcb7zhIwLCwPDTg81e4gMgfFdb/aqiY8jO8WTifS4bd2ZYOa08dTwSt40GLzwQDP
FgkGmwtMq6aoSGZotxZ6c5DgwpUHsuvHu5/569ordzZmA7xyhTW/h7Ozaks8PdT+deCkCMt+6U/h
PuuHAzPmipMpV7/kGRyo5LzpRv3VQf6tfydACiBlY6eAj1NBffRTxb0CHmwySNUU2cynbZ9CRP2j
jVc68W2840KhKoBK74SNrxpV2bbltOhVtL6OjVhrXGrVdRhvHuQiTIVjTLXy5zrgcUt/3IjwA2bo
rmjXRjxg/0LeaMGFdrtV2aO6pQ1KQSwK9YfI3wAU1MvxF02zE0//FDg3YWlIXQW+R6K0thDrN+gS
esVYzqCphmFeKiAp2755HLh2ah8qm7DKnCnXj/H+M5YasjlomrzSfGMB1USQOAPzWhEWDjprCLwX
M50MIms9QprSAcgb7KwSmLk9ZEGzuwvjVM78AFM6z3uc8h6Ki38Y8/wYypzR0RsBvchd9Knhsrbt
2wmKFNVbJTQ7D7b+cNR1JIHarquNvwB3ocnHzd5KyOAg84puLGItgLtABouzcOplXdenjl8vkm6X
dt6Lfv4RLtkiFgY5INS1sTYYDw/Oe4gyoal2Gp62JC8CcpI3Y1UHAQRj1O3AjbAyWH/W0KCJZwbk
hwKKJyMSbcd4ynAlMgrMiunaVKtZ5hi+VDO2DtkdhczVYfmv9o96oK7UvHqEd7UeWQmnHDHShshz
XeLKXkTkPk4nTcvXFiMov17WXtJb0q6bECXpdas6fC418kF4SuOmpSsW42kU1nzQji556mixoJ3C
Ztyp1hXIiqgidC5Q1pA9aHnNhhGvGQhED2XGFlOwY9QCTBbFR2znHyPxHiFgHdyKhxiFn4hFalc/
9nVw62mdexKzMlauKZ7aKY+LCnPVdVt9WVcWSU3pMi7btZvB3yE11R/W29Ejvo70YBdj+FzHGZT4
FR0cCOl/a0QnHcYi2ktyrp3dMKls94cHOqmriaE0cSbzIEASEYw6c0409DwBBZHW/UoYtHlS4PLE
u18rw3thDOu6JeDuo8RTyGgvtR+caq7I3NcPXofaNxjPguQwd+ZN+d1Dp1hw5nz2bb+TtyaAsjIM
1PpkfKaLXkNAgk12NBr3MkGpRPG0DK11nI9nfcCwpXpr1s5AT0L3UYfxVilRJlpJAnMuoda9jkW7
LfKQKFkET0DyFgy3yDPX2rQqyCeW6kfZhi+gG2hi9UOLZ1Hi3rAcag4UtqR8n8JlGlQP8oSk+Rer
PMKSjyN9cRbqW19BYRRFT77X4C6q7PvZ5TkAL0SM1Rr62kBVZjjwKvDf7rFtJMjBo0vOLIhBoqlU
InPZF5/wc6T7YsPaZsXJwyxJKM4T6bkInczxTw+eM0BVrIizRl+GZcG2BM9DrrXMUhzerZ3uDCjC
lgQ1zL/yiIQIa0uKvULaaEFcXGpAu2Eb7B3D4osSikZSfonwHHi+4+6sRdYWe48auNMEv3D059C/
OQg+S14I6WEjGgA3HXfSM/qWhb4Sr3xPj05BND+maYurbQ7ciSurRpg1bf216sYNtAyT18gh3q7/
GOrHIlK+MQ1MgDai+hV0KYBF6lXWI8vbYd036XPFS5hDClDQx4BzkLSbdP/IyAwsdqZf57pb1bX2
7OdIA5FvQ5NHieSG5lKp5u003AIhllEZLOOtmG2od86tsREWk/rBCrA1s6MT3Dqi6JHolFizCmjY
j8YqM+eVa7+746USqgi7eNM59Ya1jhhdKtByAyfDBolRhwu43vRPUpUzcNFO/ZLntGQy8fzmTdvN
pQnJhjUX7TaGFXTps94/d2Zx5gub8IPKstpCkugd45U1eGs1stEYTeIHI1YZVJHSJjsWXmNheVeA
aaGNzioTDxgNZ+5c4QanLNlQhV12lVdTAFe77d9jqPUA8Q9IXA2WEarBmjY61XO/SWz13PX9TtNU
iIdrwvCMuNxk9hcS4QWjX8jwAAMCjlk8qjDCT5w1iFr+L7h2yQMPAoXfDEM3/bHfbOrQgraNjx6A
rGMOUnbReRd30Xq6AW4bJubEJldCqlmZtsu51ZBUuSsRidVBdKj97sDK5d8Bx2cVBnVZeZj2/xja
Zii9tWYT8qu+1N7Vd61dUgB2Tf2GyTvLi7UXv4GTe0DXlh5eveqKLPekW/VL46uvc2DTxmrLqnod
XHPvV+5SIrZNUSAU5qFMzmGwG4f65CNcRyTz2HGOp8KYFGCG81WOPHkvIhJbsp+EWBCj0TGehDM0
3/+fAuMZlh0ukUr/npifLELkQvrxSz2355TRvpFKDwe3PbSsYAwf1bBbVxtYNrS/2HzQYY6zepNN
kyomGTxgsgCAV4x3jgIHEa6J8Qr9CD7Bi88UoDrFE/230HFIIFs1HKDg98xMe6I1um5jZtVaGoFy
hrvDAF5hvpSqPXSDHAeLaSnL9oh0Whu5PGZWgxktp0YT7xGGIsurNnWADb8L9hQ3NrY3xkk6YKdE
Ho5K0+Qn89tFF5LDCJXm1MERjZ4NtwdhwPurKay3ncnXAPgWYmgGnFo2W8/Xd9pMwEpNg+DPd8s0
txXHg5yHCbwmmdHT7hjX+NY57Tn2bz0vmIvJ3ZCOD7qGB2H6RTfJEy9Qf6t9zJ29DeAZR12KoCgg
O24WhqOcfNxxj1YTOgsTGaMSszQPNhHoCwsqQh3t+7w5dsV3MuHMKEXSaceHrsloFIW5GyJPlB5a
PiMR4seaBkpqSZ1rrG2XHRdd2j2R/tBAYL7IRtcaYWtSgDPcQlpoRonGnACDVMpwgSS3wiBCm04q
NVTN4RuAhBodNxxRKdMeV2IBoXbks3O7kxz9VK9gEgYh34A/YUPqQ3MZMwTXRbBsFIseEcdGyEue
zXQWaB+BUb6VsODkPXNYwwOHNT40TRxNbFnhVJ9GCCu9+ESLdJDDOMc7XWqXfMB8gvSYbUBgrpM+
iYagZUClTMUoPIGcVngi+iBtvx74TAOKiWgdoEQOhZ6VGE9EBU9YWCk+IktBwl3W0/uevj5VWXcV
LLbHvTWynTxDsvcIdPWYhKUVz5tm6asExX3Ixq6t2wPODFTFqhlecGRh1jGaR6fRHk1y2Oo2uzot
czwc49dBTFUAHWLDE2kfS9iStDlPe5aDuUqSnQ7vwEJdwqaaP3UGea+g8UWUTlnxB+qBs1beI4R4
BcKr2nHWjW0tQ3N8APVZKbp/y3y8b0MCYkI8D/iLAZRou1aw0g4OSSZrK/cIkMjJ2Ypb0GDf+fYx
R5pd/ukQCtWZCAl3I8ulGKRLS6EUqGRH0OzbE1EuhIpmjvIgAHCY4wuq13BXSE61h7MMwaju2kTc
n3W40y0/JG2e8S6Dx8qRB79V3N1qsBbPIddX+TSiO/84wMM8QTCGOUQQfNwH/4VcuWXMeyKsTW1Q
TvkIUOREMCgXjc/aoGDHm2KR4bHN7EsHgvm4TiegniJ9M/nOue6dRZljsEOW0t+oxZ0wRLZL5k7e
CrUlReYvne1dOKrnAXMDnROmLvxdRjx57T7V9IcxJNAx22hslRZ6rhMtH6y7rMC3MDwLH9yFmQbw
vsSeq0qaJznxpV3zymE92v2pakb2A+pzw6A+4MqLk9XewvcJ8QpbPZa3YHUelUIlhAMmDN2yP457
nd0sXKeb9DkIguS55jTfTMm4oTVMUHibjEo8cIZf3odIeYxhy9rQcF2YD8FUP4t3zuBCuONvqhbx
cRCdkDu2Svnk6WxFEVf1MTa/aP+BY7Eo8Jn/g5pdQ5CpK4iJtzrHy+1D9dqTYUzuogtVQlyzxYQ9
V6iuZDSEhTrX9rqmQZXbPidcx/5D2hJG9z2NDdIOkf/I85tkX7zbMTy3eVxj/4QUJpCJCVRHDmcp
zcK0j8Z0D0sa2itvG0Md4Um0bKlBYe5PpovT0mAeeRdFH/hPvNVhX4NvRWb9oTOpYuuUYlweEvdu
/wqwIXpNuoPVhPm6wfQYD58+5G4YvEHzhVDWgINP2qRIwODs5EIExCAlg3Iqfo+OhiTgwUWG0LEA
4KzG6x8uF/E+s7iBJCgR6sR/7AFU1Dq8zOWrriDkRZkrA5Glpo+8VCG0f2lroj5hQYj/MFckRblH
Qns26Ksq91ZG8FZzC0XoRFefhmSP+PsO+t38Wo8HozqpkU9/gH8WRA28P4jJQig0a6ewvAREDirI
rd2Cl3nTZflPpwYa5Bu68jwHN+X9aZrovcOkkOb9SceBwnUn2rp4Wio+HjE+S9RRSS7OJAo9vI5G
LBxppVPromrBlejbdV2YnME6YiwTXR4+GTyqBbKCmDpkpo+O22PmLOyscWmykqucx5TlpjaXsGwx
VVe8JyUxLxabPcpOA3LZuHA0UUt4I8YX90lT301r3vl4W0UUF3myWCXJH3Rh7EBeYZ5nWUEzYCFo
tOlsNHJyRrHsDIijYnlQYV/O9pU2XkArdql2LbFF3HWOO0GTZlNjbFS0RXI3JoXWhdy/cYlX3Ubu
mcEw4tbaLWCi9kd5OsBhvG6lDORXGAn4docV1cHsSKOGD5lRMqYGg0zScn0yW7Cga6PhxYPNlWcX
hgPooAieYgj0AyCE6qN64rYZAdJ3NhrQ2usk5ulXo/e0wYjdxkQzS5m0KGROpW7xPXgQ1fns4iuh
WO8hBTuicOu5v9bcYQU3HtlduvXqI2LqtVroXDcfBzDlx46HnQ7lKWeVmZi/s9KhzbCWcR2eQtc4
Azfz6jb6ix2GlwmpnlWGHxQIQii5pVQjmyBza2/wnJMJbZpcITDjYK2ZOKXQ3vECcXLdAg6MimeE
TTDu5yXzZAd9XB+Kfas2b+JhEKuvEcfbQ08MwWjYq7C30OO9SWcrbTxrDF099Y12HhhfcvcXJxTu
ufHAzmrVPOC98g8k8VB24oKLuDgC1+Oq6jCgJgjxIzqglxIFbArdCHULjdpDEuISrJDJPC6G3MWO
d3jLtVeWZVC8sVCl3YU0VqU+6L4Jhqv1sJmVtRWwv5zvDZarXv1YDzF9RvAJr0qiVKubFQ4kQK9L
+qLqwHOV8chqboiT4LiJmFtjlAUdyh/MybtNb2FTb7BP4n+n5sUtehNPElYQwzjTYPdIEWfSKlMV
hbTX4mvQNhzQrzVdu8i/5BaDl6ddiyP2W2bFzzPS1hlCvvQuPeuRDtZB9Rtr586ODpEMTITKjCZe
Z8SZKk4Jly69gzIN1d0dT2rgvXYM8ZWT3gd9ODo6AJm6lY9uDfV1qhibqprAEuM4YBw05DNzIanb
RfjmkIfRT5dK8dehO8NIQG6qbstmenNne6npZOeAcRKmRzIM4oeqXGtWcZE3Ni8Qd1JEFQzi9Cnb
aUReTZ4KxQLIGLp06G+b6tpNPaiLQ/5mRUKVfpzcZO1XGlgYjiCuj0sNCl7w92imy0zvHe4yhBZp
vfIYwKEevV3v7Uj2BM/wdkqz06ntCUBvcdI4RcqRJEDtg2MmJyI4V/F+LiklrApRFUjVsBMUQcA6
E56MSfFa9N9Bi1WAfhIB2VSFH0P1pzTD3Qcn6xAloXNYxNfhxd9o2NEsxmO7M1fBAfLx1lmD/syL
7oVTAv7NslnZN/dUraoVKbFLfuuD/0AA4RIzx3rxGPH/EFb10IzLblyCyQJ1l5tOfcDOuV4Pey7T
RiWpr3qJzsolvhZnOBN7fzMuoV0vOM5x9UdKv2geiBRZ/G6u3dI7vYMH9AtaL7IkysX7q738ys0P
MUHfhkRqYNJCsvYrafYQuxecbvz+avEFxWhxlfyJVXrIibkPNuYuOOn4bl0BXKBNo7lT7xUA1Zrz
k9/+wV8ijGjBPPVSvnYNpk63nvyf4tqv37LF7eX2w85zwZg/vhO4MyyBi1fBU3HcvB5dSXRgVl/8
/ZAZu0AjR+JEt5r5t7mH7LDW1sa6P5Lutwu2MD8rZBTLaVueksfwxrqq4u1x8LUl3CTZlERfxA8v
GB0v9AcwNwT/WGIsBu/o4WEDgRlwbdE8Jx9Cb/jCF744Fb/BR7Rn7jslz9hgtVvUzPVrNzy4P5h0
G3cINcGm3kJfeVhdAxIrBva8p2hxv/8eN/nifOapxNObKI5mDYTAH3OX/YFAvN1IdCDRevkFH+2T
wZphYf7WlHZ8IoJFewX7XrIPwz3hrhHP0La3Ul1Ldmq7yw+VItYFmCExlTBD/1Sm8W3Nfy4GC2pb
nucQrq3nUGacv6gtYcCFMNYNB7kxiBwFVi/1g1NmP2D95IGv+zA5i/wstqqdzs6PoAtFP5n0DR7v
IsyXB5/NaIo4uszKbVleADrJk2rxGCEBuyOixi/K3ZA9zhluzjAcafOpdjkdWze7cvh9JqZ2AYze
cIx3ffLU2/EFJhsTjU+2U5bbRw8LK5U6V3LTUoa/yuveOiJ7IF2ZnortsHIUsbPSwAhLmPC6trgA
WLwBaIFsgojXP+qEw+JscVMHM/skJMLugY+qYjqFoUdblNzRqM7+/KgIGlw7y6ac3lrVv+N4i1Va
NbPJDYZLyG5NlwYLHfmchZtyTk+jMa3htLzRftOE/WHWjmIfzdagxW/mQOYH6XkxB2LHjpWPH+7Z
eeFHZX/HSJ4KDSmM77h3r6su8Zhg33YOI2Iew8p87CydwQFaf6o/FqzomowBTqMmeM1a98ZfkXEm
tEkOuusyqV5ZlhGYVzGj1i/+lG+ESwalSMEU1tr22MHV3hmz9O+pDbfU+kXlbmt8zBMrfhL0pTSm
TdHQrEfIr+LhLtonS5/WoQiVQN7V3lnOSblbRTwLIruv8wAwtQPQBpbAiwtSABBUCtXSMWA+M67b
mX+ocAVT8/dQ/9SA5UPj3VJeR9u+TxnrzWqiqerv5UQ5Kc33vGc00bDTJZkaPRj4OEM3UZII09kW
g7bfY3EDnAnBxhQO4tIlD+yHsW8OqnnkST6VBhaDOPobbDVVbO1jrDj7LP2ruJTiSDjb7aZXuJtt
5n9ZGYM57mVhg+Oj7bGaQBXUWXsv0S92owDqaO42x26wAhWYLLGNghMV4N0eBC95mh10kyBeEIa+
K8iiegmnctdWcrhVqCyTL6cun2k+SAtXYrVFxUK6NavP2SD6ll7zI0oBeZRzMXjnim3CgOGWWHOl
REA7Jnzh+oMGGN0smoNUvURm+2cqwwMq13VNRpz8OflKqt3uYpZ1Di5NKBmx5OjwQ+QWRvci19lI
FysPwoTZUUZykjUL21wP/5F0XtuRIlkU/SLWwge8SumdlEr5F5ZMKfAeAvj62dHTPV09VS2TIiHi
xr3n7JPTc4V00/m4ObgKqkesV9ZXa1jOWuJkAI9FQmpJYgVxtEy47Mjfm9TT/NyU3quYiUzvmmet
9nUM41+AszuOrwpqlTV+xhn+CQSti+lsaMpjyqPfTpWaLX+2D5LRYT32mbQAdFjl+B27OVzlmDha
Nn8ZfYpcHQzfPze2tQo4qqTdnHOGRb5dBuokzWkjuaXtBHgSTyOTeZ/pS1KXL/oiFEb/mQzBmZ2m
6x8rjiImHtK8tjg5eP7Jn8MNqIB3zWhoRX5BTIamIr91nbhWqC9jGd/7jF0SAAlNe15iBGrpfDFj
zahw70ZSahOcFfWQP4Ykv5gzvQEJnBeQB6TBz9gGJaEzTWJOxARhdGNEo6bFQJOHN/3+GH9jUwO0
QgstZ1Lw8MOsm6nDSC/3o4VNxUyfjbj+hSXyEFXOdQD+FDofEudKVXwWVJi2m35GY36rm/7U+/6p
0Gch/PxsyZJ5fnWPAle8B+pfHycPi+dAUidjr+3+3AUjWxC8VUjV5ax+mj34gatSnM8me5tU/ls3
SCSaSEvbpfmL7PapbisUOgeLLnHCBAdH8J0y/CPCrWZxjs7Soukw3TsgScdoYqYBJCDv2/e0mq6l
CI6Q9lGPE6bRMDLgu/uYgk3pbmadtFsmp1o4j3aEJZAJwoivUi7pMYuHnXSCGo3TZ5sDMOk5+KM6
6d3FuVPEviv04zH5LgixlU0wFaQqloNtaJDcYyjyBq72ggfksc3kdXa1Banzj0lGilcjtm2SbvvO
fByyeEOHj4jY9WKEe4wl+6hdGagt9X0a8gbYBXGKM5qmrI6/Y4176EBuKCk4cpNDAS89p2yW8bTp
DbLQSuevT45zjuNZmR81VmqvIDAkE9Dmfa1hnOQlEc+p0dckZLp7YmbRGwQSbB1TmzA3P5XyaVb3
D6HLtDagm6hY6FiQc5DARaLNLFMG6jz5pMNDU4GDDV5wyH0M/Gnz8h5Me4bdMLkAGzZqk0TdLXWd
XVKM29Ht3yRgjFmY366BDnM45VGhIzErez0X5Ro5dLNdlL8Lhv6YCuj4rfkQO7RPRw+MOekNarGv
VXyKjOJpCIFKGagWcB2BHqKuclTO8AM9rQg1sEh7BpSxmZDspf1Cr7HbxsNAtZVsZdNeDP/NmTDH
4RZAsP7g1fJguf9/1NzSJ1+z2ZclWNia6Q6zs6jCgMyAzZ9PKObWRpg8gKIR/Kc6vur1p8VmgWXu
wWztq40KhPNuv/WoKHwsqFzanSDg0dqVABfT8tW1yc2MWbFDaioCAIy2Wqe9Sa+3ZdJBApk0Ngso
lcjbhQOGi7FuVkgkaHJDf6On1OLcaXgGalR8jYj+XErHkVhM3wMeEbiC6A1Kw6TaL1hp72XLWSD3
0cs0xtkoWpt4m6d4kCHzfNwXS0A7D0rIJBANuznS3rZ+Cyp779qPY3Yxhb8qQbhK2VwJMTkG6bQx
WxzaNPxKpmlFsrZo1jt9vOUEbqCzUJyXy4TGdEsTF7tpu1wnq/pIUD7S46IZhvAhx82V/WelC8Jr
1cCYcQhGabs3YyZn2qOdZYJ0RbYvb6W0MMRbclv22UbyBNuGtbaP7eSfvBFfF4YForUW5gnGX4Zr
cRTs6nSAtINQ6/T0+sy7hLdyxErh1QKRO5eR9lmm+nVi/tYcL9oyP+pv288vM/o+McMASfCB5BGm
A2AqHsBWHokRKOrgvVjEhBUN8JOme9TvExNJLe3SKTe4QPGllWDfA1vsa989BjXHJLzc2vRFYC3i
Z5O+XLAc2pQ2e4huq+gXIgeie8+Tj+ZMY8e7RXySxzuFWo1u48SNZiDI01vOGLbHuDCeKInvPVNd
4Jf+8FFqdp/jxdnKsbxO9hn+JZye+owtYe3zsqrWOoHa+rfIZecN9bW1nE3FRkmkQ8JIFkANFAL2
av3nwVTsQFwgkrFhO/LgKO4ofe3SwTpmVnqceubAi1qn7CU2qnu9veqmj60mNmi4FO0BX6ykj8UL
m3E+LIJNn4oxtR76i+qHq2Tpm+xsrXejrDk0JF3HnIMl+YbZX07GM4+WLgz1Dy7H/NDlKfzOilnv
dWj/G9AInJi6tNK4Yu3JVSawLCxtGED1F80hj7IZzbuQTjKPh25xntNqP9GN1Xz9YAKGvKSY+xHS
UJvE86ABWPdt8WrRMjaxGEvNpTCmYOONNNgiPzulA+81ISWngUY1CnXUubXWqWgAqfieSWT3yC5c
UKNqF6nQcZT9i90jyY6hYhtwgJlHGiXm+AXkP4folvnRzO5tpelDJvNtltML6+67puRm9AkWFz9B
h8QGODSAKAh47Q/o76055z9m6gHCFt+0mfchEJbBfB2q6tDaIAsD9cjFfcOQse7mhtIlfxoz69PL
g410rJVcaLW7I5x0xzzol/kWTMSv0fA0WbpRDb+OhAXUCLQhVG6KxNhlLX0G/MIpbcqI7cKnX2y/
J5I2WmhdMipyJg1nsx43S9/xbsqvKvxU7DI1AFVDcBt33tGdKFOL4l3V1YOpmIB5PG+jekldf68d
xhVvHHIjRe9lMI6W5uIkDsRQBnmdmW9KCnKpyscF1gVrRmNdurxcq/hTJ2WYUbGqgU7pC1WH2dvi
misSehRVlwaee05HI9WOTtmQbIfq7HbxXu9Xgf+v6SisMoa7r3GJX1zXkD7j+7uoKj4IJUUur4CW
FvQ1AuNcUV406PmmrNu0fngbjEMa49Wvw+1S1o9NXp2qcFsYwOLOmp/sj/Ym5Qfqs7dSOFseCrbs
lNqrcOJTGLMLQu646y9ZQ01jlacyx35aLZ9xWzO4VDuDEYTjZCtdf6RZcrHotnYDgQFOQWqmXxyM
3Cy3Q/pU1tNj1i37mIavbQc7NhKeq6ZgOnDDGxTk6Brj5dH+acOczGqktjzvW5Tjg5tuGi5agZwx
JyoaHk87VI84mCIO0xEzBHLmcJCw7MpMh58ImNTkJhJfBsN/X8cQbQPac95mKIk/M3n2081Aayqp
xbsR2qemz7/ntt3li9qY2ZdeFPVHppn3HffmlfOHdiD4kXNE5lfO8wez3NxDgNNUa0OPcjw0GemX
fgFOz7GstjZui0DOUj+xs0V86ZEj137EYhOglAIcUGIL8cMXMxO30uBHj7KHKZbBNqfnrccZlfOj
ioe5r97Q3bGj1k9xaB0dbA8FjFJyl13wqF6IVEyL1cMQDy2ciSkf/7SAWoObaPKCvUlOmr81dYJg
qebqe+LHxE8pSgLg0UFoSrgeR9tJeUYpktrJyaor6DgKPEX5XeD9vDeFdzOSwr335vFSI9jAMy2Y
yfe4yqwHO27/yWnCRvEoWKQ41dwbkblN3C89nDQwXIWtPKQ5VhMWxzKSj6qiEWZZ2mcY8Z7993IS
79drGb4YPkomqJ93nscsNpnX+eje/IH+nHnI+mHnYuPtKnk2AD5NdDXSIbzZDRchmu4rxP4stdeF
poTmuMVNdwhN8+pIHyFOiMEOUYSVQB1qsTwq6yAaiH20LevCjzZ9/4mzBxDo8KIBHSmLHy2k+jOA
DjXzQAU+Q46Wo10TkLziAOLFviPCcGfW3EUeajkGGEVNdDRTeYAx+qdHUBfyhBInJNwPGREF7RTe
o+kIov3IBEHAh8aXZjyCSdfbEXtAc8IJsDj/qvGRcph+obZ8QRgnHYJDah8tv/ncX9mmEPr9piU0
2RZZb/bXNgmohvoAL2LeETTWsFV7eZL99wVGOR6bkJapcI9ObFFPdcPeIsYDcpwhrb96GC89kLLS
iG9uIc6LZSDrDf/YbPaxuLiB4O2q9lUUPLuWcVoopSPmzWXSXa2GMq/7toryJxFDgMc8Wrk98Y/o
BjwojCI2XqXd0BTya4jx3qcgLL2dBJmkY/ym/9BuzPMw/RoYPtc2k+Gy5rLME4UJIzdIUoqia8ib
a2eVn2hRAJvNdDbyLgYfp2gvTma+x9OSjtj0xqhwkBYb6GnkKvRmHmO16/hJpKhQT28dvddngq5N
/RLPk8Wg0/lTKk8pg0d2y+LPlYCgGMhCpppcejZz9dXF+jTOFRLdr/SX45AvD4sr8OLE/T7sPPe+
H7JqVXZflW+hfKxbeIp/MegapPg55SFOtmGejkPAudhVUPnb4jM0rV0K8qnx2ffSQzHvKgOjE73w
6HG+5TNrSXp1pYC0z74AhKW6qtbdeN6z2gt247rRhsSRMy09c7kqeP/uAhNUKMOhPW8S9dVnYhLr
NeoHDHspqtrwhU/R2ZA9hTfZzU0KdJkVfEaDqiWqIP3C4thQv8XhBTCk7NxNXUWbzgS2OX3oD+N1
GknI9B/c6twhrNIxuaD9Ahe+ARn3EQfcnqdWGwDRj3hbvQ5BmIWwLxio4O5sPIzK+ZY3+WBgPMdF
RaKLBw4NCl9PR7L3KHjFZDyojrCURL4lCl6UI9YezUFpkW0Oed16KLJ3R4aXAURJBbCafIJWEQET
4iECV7t1JXZGWkCsP7gdP/rZOfT2q2dc6Q7Fu5FWCxDsOz0SmS0oYvIxWpprQuh9XjOWCAHJMeBk
xIfAZRdBIagW5z6jZkKHpsjb8iemOLZBGBK5maJ7kqLbqBj2Vb2aeHOY8lesAF2OWL2Th1Z9SgDY
ajhIk8RP48fOg70LaCxDEtx2Kx7llUJDAW2g4bavmGyL30ESacML4fQxzYexmxFrPyXPjXF/+/vv
r6u6u/7+Xn9fg/tX/iru+J/+e/V7vQp+YRLAh5Br/Hf9u/LX75WP1J/we+3exGN8tu9uh93tfrf7
W11319Xxd/X+ujq/v5/P2CgZmlxfX39fmzW/8DefNez49Te7+319HZigMO0huxujIr/yRS1FuHSw
5vXwea+ZfjWMB/7/kgT/psvJBEf/E/73T8i/GVffGYwGgLykL7Z9RsKpLLBq94W7z53D4jxLIEDi
3GakpeDpRKDP0l/Qq52gE9kpEhsdBSTGdi9I6p0xaC1geF7Uc/YTMuP9CQxI/Pha75jFcPNeKNbp
ggCwwdAMdVojYRj70X/M6c20B6ZT7rQiZuGNeMyDIa5Q9Ulsh7irER0njhFrM3urXXoZ9C88dQxd
8YUAKXR64lKADYxnC5O2lswb0w32+cpLTjO/QYYf3gJyMuBPZwRtoCvTiuWZEGsj2iqM/D2BsfoB
I8SBWbIgvxUCrEeqdcxwrYcOrx7KEEkwI1jIFVZwQjZnCkHp+ZfixBQKbxK0/CSP9zYSAOc2yVVS
Cdpj1x4b+xRk3PUoDrurS6II8USQLNEc8tSNNAH0QlMi6xSoedoHKz/38Qd9jNB+ltmpmYgnYVdH
DXa0cihzKSAdVGc+l1U1FH5XSfaComUSSPJEWGF7tlMfHX9LQ43dcCGhxem+m7Dnq8OeOzTmUzS/
TfU/l6dEq/srHyFu3e8CNV4BQOz8DE9eaOLGRsPUVyjN5+altwhLhpsrZvXuRToumk6H0b4sjGxL
/3niXRnq+DWzIlSq7+V8FUV8Bt8O15SommU6McDN8XXVbvdSTsmpGPxrnJFV4gwfjvJfU8m0CxB/
aR+DJLifynDXeMsRRXTF9i/xUjh4K4kyXDeDv2HaQqTew8K8EkEC8PjM8b+SjIuJoqBCe2LoEXxm
gSgAwBhA5DyqFrM6YSyhvkmb4ApW+r4aKNKcIXhwvPBfNFKklcl7m3+rWH3ZZY7ygY5KvjD8PvlF
y5bRnhW3TcEdp92AuQElOLzmPu0o3wEoUYAhDp4ntFPe8FHF2Hk6uoP5e1x8p8WNBDXKzh0tHXA9
KEv7bNc61bPJKYrChoZuHN110z9045LkIHTcHfqkwR1gaODniy8+yl70QB7jipQ5fsC56dXyHmf/
sDBA7cHyopQO/wipSFTxaMMByev+gYM00t5819nR2vHN9X8mP8JoW5SMnNXomFN0wVAgu5F8G9c/
LzJbx8RLBROis/IZJBUZ4xoW7fNVu9/Yo4yFxXmuxW3ipu6IiumRbtSVDke4nxBUprjNLXNYmyJ5
SqQLvGjcuBZKGfebbKRceE9aMKtNJbiJYLmyU1TLSYP66MZARWP8kBhbbbrTrl7lXtyE22eljzcV
/ZGJWOXyjG70ZEKhNlG9iLp/VjWDJiW/WlmwDgW/Ab2TabReBOlo+v4b5IBiw7w0ptgpTuXykrJ6
VUJn7XVV9JnWP76FYZ7mjB+evFLH7w1bTqu4JG799NPFaOGCGFoOUsW8Wqk2OXXte6v/OPRAqtN3
HTA4w42kZOVuWWaX5oIzHHl8/kXIM8YGBYwdnmwFAHHpTkuS0DOj/caJ0pwC8EX22WGwYuA4nJi/
8vBO8ONNZKtZ8+6VT91CP3loVxN4yYBiRy9TIUqkOJKIhj/zywh8f2GHJR49KDakmdpvFmyHiQMi
6qe+wYccnp3wTWPFB9wrSJ6RgLdbz/sYy3nj2OS9+P9q+z9gt6YyJlAWVnMCNMbdpgn3gyCQmuWn
SR96x9yN1NveBSTByiDAgB4pDDaj31hCrWT65FnvpjwV+fjQq2BrjpsQYy75ODmncP/s+haWUjRC
+VsGDFPW58IZT9j2rTL5mHIgNlprLqwbSoi9UTHMmJOnvPDWfRjsx3EK0GlF16W1z0x4DqOstpwv
OB7BVAk/5qT5Fom5TwJBwcMgdfkQeh9HhYaMlgLZLnLuUdy6xghmxM/OEHkP+gjAE4mQaiK0KN0Y
3QKjmJWHoSITwCcc7yAFKb4KtUa8+5qGA1mob31Y/6NsEAubAmbW9GBj+5jcvX6vxcDWKXF6uyMN
nfKVNXZFEw4Z7/sIyMIcXwD82u20Y28qPXHLet7PjrCKe2VQjCTTzUWX19fVJTTBBdXFuan9o4kp
Tr9Ya87x1+2z+dRgn6DX+Wqp7mMiLg8BIs23GuAAAoOWvVvovCBGRXQD8/1UcKaQ9Yc+F05kyOvo
gLDCFK0oYPkBq7o6B7zNY/sKovXQ80Sq+TLzWXUubkF6NJv3eqH+cK+6Q9qm5DvwDV24DoFHl3D6
ctu3ecz2zdh8c1BTp/QmcTlC9AfBnC8Iw8wt1IbHuO2fWQMMxziY5vRZF1w8bcCNPtD4KwtdpTo2
88sZ38WqTWFasekw7Af8MnMDIEGcaOCXJeoftPQHj2ku+AjtW+6aasWXsOShlwe3Qgm88T4a/+Dg
iUznDSavi8O0GZGZs5ay5TgocW4djJC7w0JuzrAl7/QY1ye6tOTHHx+MErYpVppUJ06gq0G4QhmV
HW1xoEYU8qAcTDj0fsS3wqqldb8Bz9ockj/spAA+002YrcboLSHLqszrdckVdGyFg8t8UJg1gQNr
XpWXhLslMY41SqQ1qTVP3fRjJE9jUO9TebGd9MENLxaTaEY7+d6mM1cWH5ODYrAzXn2YShxaYI0u
R+kx8EgyQtzmBVmWf2RjpO/D+I8DaGbgAEfo7eHZLoas5mBmPOELNvqnWqXESjCSb3HCZAxoybg3
wjsbuWpasfeGDDK8cEuJ4jNHZp8VBjQgwGAmYl1sKJBwG1ov7CghX4VicRV4+Y4B3ZEueIR7/IDF
4j7C86tSBlKO88YWiWOoxgHqrzEj0fOgYB1y/BqUObVH076vsKHy7BRqfC766tZm8zbmDdbBBXrZ
zjSlzifL7Q6om3Zzxc9+xhQcnaxmJ6Ui3i2hsQuk/c4M4HFk9x7tg4QA6XFkAJtLFUTeF1ywxvd2
KoXHQzHijPSPWcmaGBVou42WI7cvM95DhXinHVbaB+aik4tY4wJKkgmutPDuh0Qe09g+G2zrHDji
IdpztBM6/3Nyse0s9w5xGJQ2+iTXy4RMGTI0/ZVH5yWMTzkL7eznLxEHUrsdv+ucbq1L9xbPBm/P
GALVYB2PKN9S54EB3rkSAGgbfFT0QVhWMxPR7oD3DVJy8e0G25qrxBowNtMrAluanKS3An8AjD6V
G1G3+9BfYEKxBBqFsU1YWfKWiOMIU5QK+KiRmsd401/apzBIUxL7asC0+aU3voBWb4Jk/DFq0CEz
bgOuB6Ea62QuD0DaPdZMqylWhEKgZBQbR3sz6x+TB7nIWixfFR0rNW5bZmN3hmfpd4t3ZiKos4/T
TVyu9Y2ij7qWF9+qWaP6oZgAG5DJmp30kzSAaKE7tk+67hbgUFFf6GeYxzBrrp7svF8bcwf2+WBw
G5Gtjoa0eazlH3vP2YzT9WiSh9uywo3+M8sgX6Gq9WzY4wIhoKG6cDsk1+aHMSI5m4eNDH0E7R2x
niB4xKGPuZd9RhlvHRNc/YdSif2iNbVsp21J7xybFPk8NrdiyWuoh8/A/PbEQ0rX3RdsP/SQ0foX
EYBoTFPd2VQ//mBDu55W+ocfzX/6vnGglhT9uq2Ch8Lt9g5PJ75vxIL/WCD6GcUpxZPXN9sMS1pq
4B9gAbIwISLBDh91zepVFQ5AfF39emB99CknZvSVVl8/erG7j7BlpTpeKbQ/Vf5Rm3sp2p1T6Whq
ZNumel7c9kYX58vra2YvOc34uJs+xqlY2xqtADSDABNb46bSX5n4YEpAa7MayZrQgRp8ND18WmoW
sC6uXML3H+HeNHmI+bV71A4/H5RD1xC+QNDJlHHC53RYscQUaBx1T49RY8UzVxyLJNwy8X3St5zp
/YW5u6sS59Fz5mdFRHeQkD8/yptvSywoUFBsKh5wRXc2GKLQOeNwpu9lPve0KsqQQTIpSDPwmXNu
ZFsDweQw2OfAjJ+0JFWD0kYWn8GcflCJ3WUhbif6PoHZ3Gej2rfZLQyanacystqxoZhLfEpME0k6
XebFPeU9am/iU7jmpI/vsSdR4JfZseZE4/E2MuA5aS24BC9ALg8VgMNezuAxRr0KZxtDTDYOJz9w
z0NvnDBFb+a6g1gIDm90bkmM6oVIKZGB1Ztc1j5EqOOIM3q4GSz18UTOxkJuFyfRWW3A4q/7ITml
5MpFdM5SZlsENRV0+Ub3rUEGvSxozhYqAPu6UIfmBGF04V7BqbXiTdqfY1ZJJImklYLQ/wZcRepY
WWPue50tggO5/GSYayfwRPlu4JihH9hKPOiSemi1hLvBXPsoOrHCe/fjlaZczQHc9dBWCIw3U4st
Mtm7aGjjhdAU56NpjfUXTee7KtjVeKljl9MI5s2SVap0Dh1c1+TkVjRcLEyMPqeb2WAE258VDVpq
9ne3FntPEsF37sTnUk600pZNEnScBGFmIGr+QfBnpfdiWdGZqORB+qeBhiE/mOjEG/znC49tAQMh
zS9GQmwyDmo3eKrQwodudk6WYJfhGxHITujDH8ew2CxufA7jFEMq4kd8wcJhSBiumNB+xrxzoQDb
5Rsb7Pj3I3Zv+uXvGU+AEbRPiPpH6RyDAeRI3R0iPtSt/uUx7m0gQqAoC9Adkko2s1C80fUkObrG
GTgR4GRHFGDGbaigC3n9fWrbe48gRb9+NAPmjcSCG7Wmou8CBpya1hKwxaM/d6kUOebIDDUWc4EC
+ps1FrxUexXOLz7MC9q/KPN018Q4mjDwbCZ5Y1IhYw53Vj7jAee7x9suG08dw10m5PB5g/c2nZ+W
GtuhJLyE5a42jW3nXCpAHezAyx8iNKdkWfWhVabYL/TFMS2x9w0L1OayRqpZGfkuyBi2muQEIKoq
GxypxSGwQJNaDDKg/NmVyWCkh5DkPrS5hltCQl1y1httIKog01fnGRuEHNqH0eMuTIgDLA8cJLF2
MC6gmnRdxNRibdCWUeLJxCibUuFwRi7drWFjLq9J4PVVibTkmI2cxik301xSzAJ9Wmy2/XTVkDYv
UvlskLYaCqDynMD1g1ai2R+am+loMcqueGhF/5W18E5z46UXmZZs6UbqyYz+KPYBamuUCjw5+pO4
ckm+ctm/Q45thHOk7E2i/cdginqUSabprMNk2CRI04yox6bnbAg8UN7LOI9Hv642xsj4Bx7TqMjB
RCR013Uz0r16DwY8Jry3NjmX8UM4nIU42QWCtcRBNJrCzRgmSVgIJzArfiqi5mPIPz3B9S08zidh
2H83gezvZUOHgnxRNftQPS8ZJfWdVw7PphNC4gHXZkLOivO3QoDw8iHpV2m0HcA3oBgjL65EJaGJ
lb1TnXOv3PF71KXY961G0nLGqT1AVFKaCkL7x1iPFjw0OsoBjemR/ntHVe+SMusKMp16QpT/GuhW
plke1ZwNgKjxuzDGCRVOawmzCwdTyTnP8qJL3hCy6oV7xCmF8ajqR1wZ0txl8dnsnwrqnm968xHz
PRQlw5bDjgNRhYA8HNzI+YFCkHi34hP8btNbNzHXa4dD+bgmtUsg2kgpYKP2WSVPsn93+bYlVmUt
bgF42eSHeXhymmfmxATOckIXv+KLG64HmrSAUOC39mdm92RX2ke6aEV2juhmOFTH8OeIGsioQrnN
O3/tN4+gto8N7SZrm3DesiMSt09W4xMceiAFZSvzXWWtp1zuu/KahMDvhIaHIjWkgUCnjcxM06qO
JRIfa3ruc7xo6Mx4U7XDdcjJOcOYTrhauzHx3nvxPxIaPB6ocULXwBjK50qEhEr884aLqNetQTgu
fnAmFA6wSo2h2SppnN1yT5vJmE8lasKzVVm3vA2PJuf62SBZKBy/6HaCVACCxYIUiBRVT38cg0Ns
g0PhcD3MpB+4Wj2LpVch+/Khtz7yvD3Zk/nHmKIpHg2O/xHQMCrF3LE2IyfHoOHA2BDGYY3I0ES/
7EbA+dj1LN9+sFJ3HVLlZSw/6MU+427A2enSdjjENYmKxLzr/5PXB3QOr9Mbnqa7QSFngYKuuyIJ
bnU3OhQ2R+uA8Wbe2+F9K4kkLt1VyalLLPI4D5+QkV+6ARJVTMSfHIgfAdR88RhfBuP4N5VAedM5
H/DYsELHNwb9+X3hJP8YhtHRlNsJBr3fUTSJR6LZ/OqJHDErOtI5Z/p8kg0NNTvezwjZhRmcMBDh
rCMbcoCRX1IUNI7Y4NR8nKq9z8t23fgmvfwkp0JuppI+eYP0Zsq+pqlh2eE2zXtibijG3GqlcWVA
arHYXszuX1yoV4n+wnQnCswUy1qHiqalf45LXTxPwloViJVzJa4t88t0qHZEyW6agNnfYjDLHN6V
hbudjDAFczHMOg5MuEDjiyyzXWJPbzKJNvZIzrqXvI/T+FxPMoLqVD+IuHpvW4KY2GlRvMIMMibI
UbxcPyLphWkEIn/asgSoTwPszZYv6xCwlOwG2imEYzCyjshQrN7yyj2HCJVaFIw9O/f9YoSPI1za
KmnRiTw7dAFsE3FJnARfS41/ikzDz7Cynrul+qg5rwbVlgfJgO3EAcb7nWyCawhuzjo4DBHq3G4A
KfyZ1clH28+PFSMEgRDRypNrD2U6J2FmonFvuNO2qGBA0lT3SE6dIfh287Po6+cARlARk6vCeSMh
rKKL/zWkvubLNueSBvMhJgWBNnL77o98wG9NPfKdE7c84zEgRmzdpfQ+knoX4ujUMnpiqj7nhEyG
wrrMRI21stn1+Jy6BSOWYFjyHLCJDsrba9oNY2Q6ZyGnsrSZKMjKw4Q/3K98pL3jyiAGMneOvRed
Cm/n9JJcP8dkicK0TGdSpCwVId2y9F9URc8mXd4pip5Hqqegu1XSXmdUIfXw7bY6qa0pruLXdD/r
maYezhnnwGGNGitZ0e1eyRD5XYrAPPHUXgv8Q5KEOwtdTDVPl5CKD8PIMcvGfURvgdMaXYZoihAb
Rij4UvYW5TZHwxjWpe2ckE/vytJaN0wORC2ucVNtPCwAnjijD8ZfsBYjTBA7OXZjshXz/JK1xq7s
ubrUG/fFIn9n4sG7PthH8DnzxHkdUe1jzvxrJK0UclKt8KG1If/Y7srOip+M1rzTYqAJrO4xFhl8
P+u+Uw5W4Cs8Naf4JWUb3/YbYuEz6Lj7ihqsySg82P085Ry8FOMUgOwgv+UcRVCVrHAd4nx1WW2o
R9HWJDGiGAXMw1xeBD6moaSC9g3jgUzEJ7f1XktCkor0wZ7Jp0lK0kYbgoVyB8Oc+qKWQtRe3taz
bD+4RALdULZEH4E14Xoo3yaqWiY9zUU+OxWbR8N8bpOxMPSowDCzUCTGjKMJXJrzCfAGYgz3r4/W
lBprFXBWdFMwcpxq49xdo2faAkhG1iF1zP0C54pOOR4nmvOHll5eglbJR+Qs7hX7Dury1ZjLVzox
gftnCMAdyLc2WqCypN7BdMU7hLtVmC87SYPaJ2nWw8cSxdexMREIaHtr8JjR4CEefueZ4IwgS8dL
cffm2n8LfE++71EtAPvMZl8Vx7TZD5O1gZSO+q49iSh6TH2HxR80GOF98JYw6HAmpsqlX5BOKQoq
2A0OUv+4OHYF4Q7aT4sT22VHmVxrk1TFzWMrsovoYtEq9YN16BrL/cxP61rZMxRHzoLza6Sc7RC9
SvXGuGqCGFSyy7ZQq2b1n0oAqovqz8RvK3YzE7xILzV5hUHpPBAGyA7Q1gHmkGc/ZgP9HM2Zyqc4
BaP3iKRmXfJsuk67byFQ9O2XzLkB3XSfDDUxUfMDyuWtz0DWmJZti96Xd3RmvCHNAVWGBy/nDSkF
te5TRgiDYFsz8leQR8h5jqgNtIohxSNDjR/23rZK40OWktvrQdPWg3ra3fQDBAuXw0tJDP9izdY5
58myu+5o197VqD7CJT27f/nYviSSE4y9PKSUkDbp1lXu0Ypc1y5hrxQpnDIICvgQRcqNPL8lM3J3
BmzCgC6DekUAKGDbxwLJcndIVbL1oBPfaeM4GObaAIHEwKJRHDqkC+Rg/lns72xdaHYoET7OxtMF
6n4uDqGeAa+nEVlpuDH4fAdrI5bxkJmkgj+NTqgPmkPsvnbFLXQZbmDBGwVs/ETtjSJiJGntMqbx
tYM+S11tJjht+NlF1qvAIFbGbHhltcUfy4z2teSQP5Zq3XnGf/iKZip1Cg3zwBmZDM2puzoiZEfE
B9clKE8hd6XEWQW2v2WT+NcmIRzIF93E19uLisKTiRbEQx46WfhJFJNMYrHNYhduCujxo76M1SeE
w2M8Oy9FXF0KonfMmvysRKj/kXQey40jSxT9IkTAmy1JECRFSpQ3G4SkluC9x9fPSc3iTcz0a4kg
gKrKvHnNXaOtH5V5dZsWicxXE5tXtiqVGCWNjr0tg4n87tOMonhu4huMww9ZxyJwySgT9B3GpAwN
Yrt+NzHNW5opMCcYbC1OSmWvIlrUvxwLpM5kgBhNK7G6gD5iKipmoToFIDdYnfNA9gjL+/YwJWqw
a4Mblpzi3cf+sr988HnbxSdvB2bDRds3m/3+uD8ef46bTXAMxs1DEFyJld9uHsZNsNlc+eOHzcMm
KLbBw/4h3j5tgn5z/Pa2wXXcBpvA3Gy6XXAOWh/D6s24xRxw8x3up6vyHGx+XrGM3QaJtV2D8nAd
N9cHPmLz8715+MGn6MvejahSfzLUlFfP/+afwU+QBN/XZPt9NXdXfIjnvXVpMNlKjsE3n7w5b0g1
37S+D2cwYFC0OXPB1/PrekqO47Z78z6G73xzlb8il4Tk3z9zZXfIbfk245bf+SrXadxz6a/f/PAm
2242R77rOZDfeebj+Sd/83rs+f45t+FVfpqfD3w/4AoCn9+/eT0H1zN//ZX/nc2NH7xeGXRvuDPn
b740f8ifnl/5Tvz49e8/cDSVT+evnV6vrc/njdvv+X7cWv619q/ftc8E/Q2B93bDjeP/vHotIV8b
ZvrWRw6lSvV5H9SafnJrlnsSqzwKkXhT4duAfo2cMTPBbMreFeOBYMI5hCPhiiWBAUcR/0KU5Qwr
QJ2hlJBCZ3KMHFdArXAHAdhK9guGzdgFcL9gw/mpvWGshJUeqqksgDCnI9t+daDiufvJ8d2KWKCa
pNbqKaYb6Gag+Sq7rsq0dx2v33U9jpxNmuzjPDuXg/pqDNPBUc3bUHSAqdo8/CQrfN3Ri8mzU5LN
PA7vEx9O9bkNWQ078h1eqaKflYRVs8anmRmYU8Uv8o5XnPpAkUv60nPdLJvOsn+9CTMoTzWPaMz/
Khv8TdtW+fYQg4uZm4Jv1bj8zrX2PjrVzmgZRE/QoRPiNsmcbiP3XCj20bNErw5mNxGWA6Brda8m
PUzcD3eMl4cwgaZzS/jCAtwHBX+fZT9qfYvdAYqXfHo3XCQR4H0Ws0ghVjgmFEOXfO+EETIWbll6
KKj4BCfVkLlYKCeSRIZITDeYF+A5mfl9dzsNCDBu0TKpKlAPM7vJvY9JHpXRydJAcj/YNcM6joOL
uiddshkOCtD+ar9benZISUQ3abQK5WCoMOFKLKF0Bial81C76aMd9seOY39NMNPNGjcILUwGKJVM
G4sbIqhQTmJMpUNKoTUnJM6soyvTiLtcBXDtNRLe8nk/2hPvDzCcgZ9yg9GjUjgBTW3ZtEwY4UhA
adNgHQzh+ufyMILDJlna7kJjeUHg69tY08jhT5QDijn1sRu108wMhbheZtwELGfTSTY3uVcYHfoh
EGYz7jx72Pext7eG0ffULyJwQT4wxNmvnnepk5AGHwdxYBrD3AlY3SFUhSTYeTFujqr9EGJIoOcz
IcbZTM5w/A54EloldYXOScBIrQEcX/pCBGuUvN9NvuKLXE2HteEe6ipADAVh0bGS3AK+VasFuRm/
DSrVZ9vfL4kamEwTYXSjn8DqhgyI7qKHn24RnuZoekw8/bMe658aU5DWHjflZPkeXo5Ovv6j1Rkl
MTCWgMumCDJ2T4dfbpXTY5zXSHIBFGyPwbFRo9dCEJDM6kO/FiQTlPcReSwTnUoy6I8L+glyL+3o
Wi/EYgESjOu7NjqsUr7VxEAibM5iClVpJqgXmdn1r0x4WwCuVon3Q4+vJ2QeDXpoBGCYaCuqXeeG
M4xDUKNXxoqWeVm7EDUHb1KHtIQxoeAG1TbNbiFoH03n3sJkr57sW6Mab1009MKdcLHimNV54RCv
tlH/ukBczgzlX2s518RDAyyjLUog5vx0VYmt34y6GgiBZnUw2VnvSfZAocDfWF+wqdjUlXfwdPem
trBsStsjQVWXmQio2WRbgcvlwKuxDPoV3GkKgPujOz01tnH1yuyodT8yJMQ7+LNAnoQ7yLi8qgN+
W1NtnLvK3YuljwKoavRknDOCTd+bJHrKFx/GmpBmKcAZg+YV7gi8e25xZ6n9i1VohxCOBtFXVaQd
KuPUuq5fvFgdoqYME1mVMHetIUD+1XFPoJDYDv+5DqbMQqyM9KPlE3ePrg5vK6SJvH+htQHo1xSo
egzx4UTfKVC4R5V1CgFhtR5UilpnwRoPaZsMuyZj3UxYs8xwCOC6+UMUb9gzTd72scr30j5PBtrJ
nFEd00o9jy8TjUHs6zaRWROhSe03kP/OHZF8rhXcgRGjDCPA0nArM0YhW5garGWdswVGaMbV1dOm
p4UIO7otHqLS4qtvIQ6f0yOsqJ2BZ2iIleKKRVyH+4qrPHBFnUPgS/fj2h4sytdytYKVEmo2KVJM
LPgrUvGIsFuz6mU1jH1cMwGB0M8QSZD9SXtbdb8bkSLwGBn3IHW/GxDDuJPuzxZuF4D6ci25A67S
u4GpYJ9ANmYMptn1EAlB9KH9G5xFsMFiht8yirIQVRd3RZJCvFRDf+aE5Bw624yVXc4HaeRIdRGR
037q3iF6IteejjBb4Dt41lVLrzOz/FxXYK83gRca28e1H474fMKwW64WrY7A3LMef8S0Pms2/FtN
7mm4txZ4RcXOY5ZWgdVmtOuhTS9FMNZ6mAaUky/tovsQS5hvJ9aLp36QzFyNirrhD1rzTc7GiXmM
kFfMeXiGZM/x2gPATwP00MiNfj0bY3kL9IjdLugjDIUS6DlK7h1nzNSQLm4qmh/8wNljcyb3ya2F
7aB8gRjpkFlfhDKSNnSshLWjKMAH4L7g9BkVkwC5U8mADZQihrm94kcPC4W7hMgsdPJPTV3AuMgn
oqwDDE+k7W6SkzFfhDUKz2/njXdxI7maffsihlfCH62IiYAzG+LW4/D2AzzU2cGbWBo4jmHujus2
VNFhVzImMV06kOZ3YKbmVurFjvpL23VnRGi4w3onLFeDLn2aSsEUhn212Hdj+BDW+Fyb8BWn8pjF
772a/i6wR8oAZQ9HMCyoEn3JPMO+07D8BgNptBjMk5NLBx+14vk8/syVfmG48+S6JbrfCDspAOSI
c55ooyz/jEL4YQi/4YfDpTlwo5gUIcksLi7XZYzzUwh0paUFuC2Kd76r1qnQv94t4CWh0o9OCBvQ
CyTBy4lxPypOM16qwhAhHuKojMZ+YHVHNDA6+3Ob/ipYfyYObgga7JfoWXM7X9SVWRPdlPntaqM9
6L95UXY49XJykMuHRz82P2CFdCvMmfMo3XTLHTwiaWxDEPqloRyHJmY6l3n+nOw6kBPD1R6FZcRa
YDt0Sc0eJ1x7ObzsKNBwvte8R7n6GG6RERkbu4BTbAZDX7xKUqMsPuGcTQ70F3jDADa5gph8gc+7
5AdzzHAVoP5sLdSjuTF8VIyoESgQMr2TLRh7nk1u7xY8ULrwrjLO9twe+g6Om3LiuOhku9OEWQB0
lYa3zYwKil3MMYZHzg0s7cy7SC2eTKZo9TjcUezp9pNQDUGSgnoKuaJNBEdH8L5EpxhcM/A6ZMWL
pzyoLJ1aCV+suAClq32zxrVqNn9yEzH/Z1yTk5r48ZDsOu+7bJiZTZuOqywstpLMvvFyfoZkC+RU
+j4kLW5xPzJs0ckzzjmQKo7IAbvCyP1GhVZyqyeHrtfFk1PSJ8DOR3c8Z1AfiBs8VZV229MYsJxm
CwF2ZR469x8AJqxg/NASIrZq75x7Hs8dilxqvpsM53itMfsZx+FG7qtbKf9Cxw0a2HzUkjgEg3Xq
wPY9FurK+Gf+q6EC0+4T0s/7H8BoatZqp3vhd68NGqzO5KIuRWDZymNi20S3LjG1RCR0RFT96vyd
VtW1nu0n+fd5QeGPbfC+hx1u90AClY5ngAnz17Wtr34eg6idMeciSl5ZjnAPccA+RFw2F/gclZBs
8sl8S5L3bi1wKEu+DNzC25BY2NnN8dXtTzHUPSczd7GK6UqjAgVaOi9PFRuHusezKD5WcXNxcamM
KNZNxJcJbbOZ218OZ3fKJMCb0DuxZGfEDTrOFwUcYoiOvYHyG+DaUhApjFj39mQYYTYZ8j42TnkW
S1aKRphB0QHGHAUYDFK2YGreJFUPsq1hWfCi0kAJK71ZNCbvP044PNqJ/Z1B9yH1lQj55alGMRVp
ZN7JG86vmBVCk73ktrYwu2A2D6v3nhEfocXzKzx5ct2re71tblvNuik7yfrS1HvHVXeEr50NzQ7y
Jb/Go3Wj6yNlP0GDFFtp1e8UmNiGeCd28RNJU4R1TP07F4fTOL4WgzMz2sP83ZSOs6ivpdrAf0r8
LIHzuHcH81LSZFInbtfmu+sH/ME6BVO54tDr5U4naGXOXoFvv9JoT1hK0DvWHdk9/toZ/owAodat
+342vhAVa0kE90PbFhzHpBJ6MLEorOvoUmYkvWlMyVTYEgmKKFwpE6id3WI/5cnTNMZnAkqEfLLM
uglZT0O6SUCSSTOnQ45cUIWldMNV1QT9WJ499HNwjr/nvEeEET+F6QTRBxUhnhxs1p9K89l2HszX
JSjC5B7qPO7mP1WN6uCk6wD5Dii6BUm96+ga8SkrVXNHZgKPXvlKGuzK7cwHakrUS0x4ct4M53m4
6vVz4/5UUQ0LocfDn7YnRtZrqSTlMjqn4oO1U5sfHpQyHEc4H8N76WCr+Do338gjEpGFwDrEk0EO
GWZ8AV5PbA3GnlLlZoZYW365Fia+HQjzgjdKdey15kHRLqGWPFhsTGxdm/XixPXeRC6mrPE/PXJ2
ExM0XGoPMpjQR5s0FbQNIHuVumxRyaLPYyUt+7lRTlrxWFmoAZi4xJuF3xZ6hi+bo2biiTWuZHyQ
4eIWyW3ExIPKcSMf5NAcClmrsJ+NZNxlagsjD55TjK17xF41EuFlqlT9Of6N3lNRHZ2meh619HXJ
4ZEx3ecssyrrs7dQ+ULuL9rw1hzudKcKNHblhD65tm5mtYE4yHig1s+egmYZsFyGaBx1gmszbmBC
wvBt1vdVYX5URBsR5NuRXaqSCgVI1u9VZb7BH+qs4kACW9SgxGhISBkbjc6SOQ53xyCrcU1KnwEg
QS3QdCqAN+g6NtVPadEnotifvwWPAJaIFS8wEuPQ1/Bjs5e8HCi/8HIZ7lMWsVbwoxIc2T2MqIGm
B7eHgOJbCRY5JRG67PV1Ag2rhOthXQQM9ZjuwdZ4WiGzLIt91OYbD0LVyuc66peGAyt+LN08+TV2
C+JhKd8gn9STpj7M8AZqpz9T/u1GegWRNZhM+yHARUt0yJzyhut/nnTIQZnUDOmum8hMsB4w4jky
a8b2es5xQUshr96Z+mUlXSi75uSBmLN14fNtBmE6fJypM46dznEqCL9WrnDyjMP0Ua/IXEoGDu76
Lt6FCTUTwgm0y0K1NhyCNjHtQ7CGtB4RffxA32kaywWrg5Ng02XnHnKqJIMXAv8ayGDNS4mXBi6P
jELq/QihZjSJvC2WZ5dXrou0LQO3xxkLxJ21hL/ryIeVkbqvIIs4lPkqBZvLka8ILASDZ9GqzxX2
5awrZwFkkZ76Fp88LTCsurseu0quCaKO+OVALlDj0x/IVP5zwdWLpIQsV58qitOFYPoW3Hk4jr17
sng3RIybw/RpFlisuHFJNUxHOYEP90z3md4LNCE8vq57DSmXoyi71ZGVFDEmg4xwKxWqHih+Ad2b
wQeBnZixWERec7po1UMGbOQxgIAOpU37jD3SpWkT/Y8JJb+bm73sHJL3Yzkh8yHjKqcaT5es5Sz8
zSl1OC4frRJsp7VOvYtZC8Kr2cVdD0Chn5bz4LG74khtsoiT9dlqX23FDGQit7AYEsArt8oZVrM5
jR4x3RjFd4c6+YxW9e+2eshQciu/aHjCeAyinQiHVOvBqSzewOlI9ZPU+R6Bo78OINfW7wxJRzoG
QXWkOeqN7l520DpZ7m3njGvbAaIfAyPknfCIyZC1MfhHLLV4/mTmvlpZuBQ8mzJaM5pAZGwGFake
lvtmZVdX2aXrM+7QaEwQuMKJRvlJUTQQBONB80IFDW9T7tOs0xdV43bwsjvQnbhUnlBrlwrKtBm2
ZE6VVA4pCbvIJkaVSO6meCxYwAqu1HZfYqF5A+VHg4PSlt1pzLxLHpYv8LqEtcxwaId2Alr1T1tA
gNCLu4nWPMFCDui3UF6MBcNDqS3Shwh1KKCmMb30qJpybJYm4YbgMapquBbD+JRjTZ6JbOO1VwWl
c9Ky3NdUnN51nJl4w8B0VhONYoagFXodYE6o700s+A1s3GHva+zsS4ezDieJ6B3KKYHtDj3NuolC
BvPU1nb6raC17wAZEuvBjTGnU8sjLgq0FCxJBl+ASvh9ZfbjBAdONcpvlcfO1rJTLYTzpc/7jGZl
vrSgKZ1JZ8J4KmqHbb+8yhxUsNTcaak0ev/LWbEAoTOec+Ug87Oxt14MrzwigYfrJ7Yaw8FOpeuF
rM5KqErLr8HBZ/tdi9lUuCV5pX55rIgRQNdjxl3oH7k9PMsxWiT2DoKsXxfLVS1YW19r6tFb1hlJ
2NyRLD8M4e2a0szLwE3oHnUb38wgKuWECgU9lIyk+iULbNi/ycLHsDhZJS5V95hqO9FHjOP652hq
AK5NrrWX6/ZmLL618a5Yvc/WRo1ylW9ZD/GxqZKLgctNnN/IvC6f092CjqfkAJC6pqazx1syZyQs
LN1wCrRUuXR6d5Dnq7ktVD3zIoaPLSdbCC4js8tmRraLLiW3nlM9hhUK6mXFiE8huxAfIVfLAM+d
+ju52MjFfYtnWYMPKJ3ik5ZsWMazvHMOEz0HqkOFRtAELY3hfGnrT6Euf2PUPOzA95172XkFkMM/
6U083CUvLgG6EY/cNFLJNmbf4EJha7Q3HVuVUHLkSQi0zcIgfxxmRbyjmtE7Pdg0S7eLw+Wh7xpG
2YN924faoY7yi1LTyYd37Kd2e5NH/ypArrLSTtKj5SV1HGbvi9LfUFLSoX5Ern1CWijdHgTvY6c8
t874iCE57zwO9hszGy4h00o3pfkom5eRyRuFYd8zPIRJWk63gmEBWYhkKa6TgLx3v+FB5MwxFa4/
4oiY+CGYED4dEQpYCgb9a23RiqKLb/beqOGM8lWzqRUdaaxQQRwM2hFSNDGC+Ix8m2hPhN1nqzfB
oDS3uf6hU3kk6P9ntYKSRD0M3QlJmoskdbpjfRVgOGK54fG047B+aywtEB77iNeSCZqr8v62IHNx
ydwgZ9QEco/LbDkcxnJkZt2dhjXdJy3K2ewVq+1XEcaZusZZDo80+5GCWI4ri+SmhaeKCdRdWSPY
HJ6gVdGSfMspCFiRMSVRa1W0JnXC4f89EITEaKh2YSkusv1od82o7Hu0UQgQblzdenXJzIIDrbH8
qkL5GmC0zpjwQiO/kGy8T9uEDQ1y2XyzzjnzemAkQIm1gM4MdzvkMrLxH6VMjAEmpfxopV8hmIlQ
JTrUjVy+7PhyPAuYU7b5IRndbY1XsgdRm2dte/+Uedin+SOdUYzVV64pLPdph42NcDNSaqSI/dDS
4YYu5htsE+9YOkSTI/9YZ90fTIB/+rXaTS5S+Oh4sHz1xXwTpYaPJ2pH8Zok7j7XsTEi0bAH9cuT
9h2TKngX/ckY4q2F0JExlaoubNufDBZ683UIXwlWPyFz8hSagyJ/zkrMUE3jtvegZIsku1/v5nI4
m1C/XZpJuDiAgEtgrXDX4v5CG05I3nfDuCVFhmiy8RRL4u/rAphc2+PhihrpucyYUuf6bU5VapmM
xJVthRa8qZT9ZEdniWMdlukODQA2hnur967tgI6VmVZLAFYdW5jC8+okxd6gCIeDt9blkTQOkiJ2
shlNLtbpQnahJSu74R6Dil+IyIz6cJA26d3yYDBI9YYl7IbusUL2biDToMMbYD32ekNhVfmNQXgQ
hOJ6CGpn3QPWksud+2HhYImKhWj2WRk3TvhUhlgl19MDJIcQ6q692C+OZKqqynhODYz2jEOok4pK
HxadCnXgAIa/KsMpGvWR4mdkMLWyfKXo8YzmXFAMDV67J1HAz2LitlwUBkdJ08gXSPprdpKaU34S
R7BLhRnRBub7Bq5cA5thZe1phQI9Axk4aPXY4xzD1xIQbRm6wyxIZe4EyIm9XH+rYYBNHcESiHBU
M/OFJpO27r8RNRKezOhba2xUMEQ9qibWhKAXItaIeYuSuHgcSogpJRQMGTj2M/Bm6bxpTfsgdfhA
6R+ZEUkCMc2Wd5TzMAHabfQFxt/WNnGiuDSr+Wh0FxuwRYvBeB95Z70eGQ11qJBa5IHhY071GMEp
lhItYpsui3ofa8nO00wEH9gMoSqQm5/ZxhbfcSmV5wRSdu2dEBPYGNI1OMjXRX4uwy+d9MAG+24Z
za7YI0zIPYqCXD+67Xo8Qazpog79NA0QGiL0x0TfrgcKHLjly0EuTFZnHuF2EDm4V5Q+Jnc2AVFW
hph3ljCTNMYoJ8UFkLNfyhxq2BiGb7EUKDw7kp59byz3TC0zjBmMBOWIFf0Ws3HQ1PVlbubbolkO
mttcpOrRGRbKlLnRPwqgZAgnhUYDmTqwY5Oc8EMTsKI4CdNnJjeo0fSzNTKNnwGKJ7vBmgl8KNsR
J0LdK8NjnPYOER52XZyi89gMLRycnvDzPDZOscXORMOywMxvdDKxeTBSnJmox6UAaNpYPm1TVCUe
WnBbIj0QZTykzO26VN8cjD3XrNJOz3BLK97W6SDelbKfg15nw3pEc0fWAkfSeMKpzGc8OGrJzbxE
fqh82ZzoQCSHFjMfmqVMeeB4FougAg4ewqbMu5+66DwyBLHW/M5sACkAPIGkE+hF4fzyt1s31oOl
k+xIcBuzF8BPNDnM23HMYJg4rFgrIPQQgSNbsMweDcxqHfNzmJGzMAKAlq5i8CaoOV4MdNOAq9F0
VYnHYxyvQA8rKXjC2P10kBvBAA0Z7kJlnFFZyPRKIOiF355TwBHsY5hPJtR0snLarMfymuGC8Eeh
VeAQIVcjoPpgDc8ekLOuL+gDfo3iipYF8UsDkhdteTPGwKCMlsGF3ScB+k8DVCN3GPUpLbgJWLGE
nHyoJEqGQGNKY+7U4TTOn6Lzd+cXNTdLNn1zZ/DsRxW1bYmnhrHnHFUd5hDCHBtR0PKUDPUtb4g4
hnqcQ3yVdiY1LmBTec2G2yuQAe1DIS0YaruGYq5AGr46kR/HiD9a55esNZjnzDIw0U8Xx4+J0pSk
K1H0S+fpIRqQHlU00Iui7dt2PORWdm3UeYeXQSBTa80Ot1pqvOs4/69sTXlsvSXUdm7yEBNzg2uk
uk+tR/E6S/2JNIECq/DamECE3ECr0FjxnuKje5SZdAlM0nf/1MpF7WtT4WSBigVZ3/AK8BqLGM6A
EoYJ9naCNS/9HPjiTlobGCBsPJg8oNJRJZ/Afmis6jppLZMh0tpVJET1wWGuN2rmvYC9HiillDS6
FdhQCQA5/xKdDUqiBCtaJ7HvOmLI2+Ke9xXdIIfhUSqkuQLiFCOIasxOUoTFBLwOwDjNwOZRHg2m
qdJnR/BxQ5TiAmBC24BBnweTbkE8B2Z14z8ecduNb9uiV/0Klpq89bPNfIXqRAA4yher+OoZqnmM
dzB321JLHiMD0nFrIxRrbtW0QfcR36aRDDoc31mJrIL9OxtPbfQmcsIxdx9RVO6bef0ZrHc9aqin
Hs3wEbn2fuXl78mDmtfpRnimcgY4ak9K/NcfxyV6xM51hzYQ35Vh8/cU2GzSxb1tW5qdNjP9RZ3w
WQCVs/0M98f+c3TqX1hBu2Gm345R1RPa8SadxMzwUsNYKdbHkwvCZxdfY7jA+ut+V4qWAs2+yiFp
VNG2i8y/fR5wRXj00tOHjIUJPr0Y7BWuSzkNZmap8ynX5ktVHOz2KliUBPJIDzEuMI4tKIogsSPU
ftnSIX5+wa04DfFB2IbLsJz6DkZ5Mf2UzsWGIIrP7cbtn6TXX5LdnKDkWTDC4o3qJgwY2va+SYGg
2SN08u45Duz37LlFi8shvKHzTDEotNRwb+afON3Segtbme5unW5NBFm8FuX6ldeun4fKQ+XoPmOi
I0E8E6MEY0l9KQhsh91+fVbd6Fa+iFkXPlHSoLKyhjs0AUJLnXNcmxdaZreDqoupszL8Ukm0UIs5
r6U7N1mpeK6x3U8O+myODdG8lZoeeGw6Vftrhwr0kX7fe+2uYt5mo4/HQ28TEUEMIP0pvMqeKS9Y
z00JGDJoiCLBQjA1hF2DUfJf1SEFkdDzBbWLCYpt+34r/Cnp2UQNKiBoyL03CBzUiqesYtF4yU06
uH+ln/y4jBZBG5ahPuqLpFVSXykRcaLfuocNPnztOF0AkrgPNbTu3jstwMLoNW4z5h0eeoCWsJGw
m+9j0NgM4pZUbaNBsprR58nWBQUqzPhqM+jHC8EmYgfIiBjGqnzJp+EqPakUUKZ9WzvTQbXTl6V0
r03WvDkGD0Lf6wsupwZDP8d4E+qmuT7TwMqZFyE/qd+5o/thbB6lrCEbM2g+8FbZezHeNNH70H+l
0IGFLSyGDH8vKBgCPBPiC/ZFKjfjXm6T9odUBzPuOONeysCMJ2Qz9e0jsGegEw15daUR8AEZQg/n
V5FIpIM4fhGDSBFhtcOlQAUptcPquoTXEhhAvdhiglFR6Mkz4pBeYRIRZfJVjd1nnHWEEK8qMWKx
jwESebRYJBDPnMFGGZiMW2l5aOAfeuH/BoBF+llz+Ea6uSeb8pyO87UJj02H10MKjcGAvLBwvrRJ
dasAMqYRwjLkivMPWxkhshuyg5S6po/eN//G7iWBDS5S8xnqyspdGbWaxU6ANlM5Cy5GcqyajPIV
e056lIlhe4+mSiFe1hEGlMZYlAVf2N0jhBiyCshCJbGq0ddfjE+Pma7/SyFzLxrZWnF1UJzwbaxw
dddp2i0MMMObCW5M7SFNUwvj3iX2TDxsQsw2J7xURXrWGOWp4IXOoaIRknlajBLWoYsWkZkX0+Pk
NxODRGF9QGn5mygEYjlTxoy/43BX1z+Tth4EbnUpKeVQFTL8qp8M5TXO1LO02AgUR1sl+BpEU/2S
VVfp2imeoruwqe4BN24TvfTtoT57NU6F9ouqh/AJR2jAGT65iA90zEX9CEsEQUcwAfrjryfjC8bR
O4kJT2r9DisGTduafX4UNKWcSKA07yP2dbaxgjG/zozDHh3m2vnRzeA3EomKAuicQ0WzzTJY3RR/
cWWjLidyMAK6WFyiMWLWWY2VwqRygrpBJDp1sNJDn+fbTH23HdBPZqg7ySBzUTmlta+CW1UwxaL0
UqcGifFiZRxt0H3tu9r9ll1YKJ0NMzcF5EyjSDXzaDdbEE+94VSW9AqgtrViwEaozjO/En+Nvl8D
rXjL1/Xv4zpV205vcjvipUXNCKtP7wmAIhsBqZIyqtvyuVuwiPLiG7xdA63sX9ul+5a6MHZHwIYP
M9MPi9tubad5ED7MVBDQorW3cXYdOxwZwXqirA46T4NUpAVNC0CEB8PIQe4hUQf7kj/yaHg6dIVh
j8oQ3EDJbjNO7RUQz5lp+bukuc9MCLs8DBXaIJlPD5r5umBSU3JEJFLl17aPsxv4qyUtYEJMif0P
K++DBbOA2/A50v1g9xNvxPzovpi7DSSC1ApPlRYeFpUeUyGtifaIXR+/vv5YoZxMNBMiS7Nd2CNI
kTkmnLJzv5xK2Hr6nMHzag4TZ2r7kRUEGNUO6CdsTrPpoq1tlRDaqj1bBCikaBpvEqBhetC6Yei+
zEUGSQeXJExtU8aFc3IwUN3QH8oEbjAFiU5uNOIWZ5JSNgQn3NaRbG/hMRxglPT4UYFoGS1W2Gly
l8/eWWgNSQ+hEdLeFDNUsvtNuubXQVn3BXJylywz6aCxpZGBrN7kJ6ndRWPkQneZ6Jgz0FWpB/uk
xXWaZixP+RfGrgMbbB9kw3wuzXSnKgtltntqyovQoppSOeepeh2Tf4VVw5sZTyvC6bElw8TMkbQA
u+kNGLtxSFyIZstXn88vjqdgVWaeZJMqUvuf0Hr0GK8iBzuToUuuvWr8ayWXIkRJRzLJk5tSUk2o
MJtnWCXF7BxCwIgJ5nNl0OnI0EKDNdgoGeHt8DQ6jAITbn8uCc/oOfBjkZeqcw0iWSfzp6yY487W
q2jLMgaNGMyACDinqTRAvVkIZEf6RZedGBpdqronFhZWDEZLMVJw5icAWEWAlGc7LBiI55D4sPDF
MXivweBrQyYp4/hkEojG5T1jAcX90ykEMD+nCKUif6/U7rGpiEFQDvIU0OgehrU8ZaV9qlrmETSg
jccAhF/JYGfjTMecFx55RYJTqPviwPb1etzt7cWh/SpPGjuLXE9dDkeHGVdkfWjAmqjw7xOnvsSa
A2Dp1LsBOoUz3S9NFrgr6rksOyuU7dPanAasK7LMH5vk3Tb1O2k8dRSfS31KswqZDX4/sPKEXCKD
bJubEC/4kpZsNzHlF/15reqYxtw1XfW4CLNjqc0XgWn1CvJ5k0AJrMN9gmHHeK0w4cK882Ak9ZlR
4ZOuFk+exthELbBegf6STdcka2HGgxvB86DDm0GjdMBz3GiREuGuFK8qMLkzHl3CAjwlhnSa/V2n
hzp502fX0IvnnSYCkhbGMxP7Lh2uKPGuScQmE9WniYCuJqxv5mo8CMhKdt9DzURqSXJabarERVyA
x7sUgNAdrolk7jGpc2El4dpjZ+m+pmssaHlWODVDGx9TaJczCJmGlZ/FJ3rReHEc52ao9XvLcO9K
qz4UzskhJ7vFjAubQz8Bylob7Sas9EOm6AD/3zOgCbyqgSKAjJCOXimzKHFdZQpaJnMpOL53ZBsj
2wNPTrqA0Ezvul7jZ8fXNitAtjApHvD00g+JzfFb4aivXxiQ+HG0BG0TfkQLU7Yyuu9a7XGcDjN+
5CQisI9p6tvgTsEKZIWByldRGggPnSAZ6a3nFc/ASr+XGfgc5R/2jKMN0TtOmvnR3F9S1/gXGkx7
++xlAqKN0WiqHceAWj12xGlIQ9hpPa4KyMpsbT6nLhmNBKyylZaFvvs11eJX46yVQwGTmhsYWPdt
zbvsUqQjnWoXF4PcL+nm48ryo7xla+CMKPVDWDew/gRipKG1KPahkhDViscFuxsji72dtbQhjid+
ctrq3qvFZWnGu4Z+yanV+xCg0y1t34EvMRUO7BuxIkYPt4445QmnYIUXhc4ryHGjbOHcdLTMvePX
qXe0rJgXKCaOxKHoaM5t0gdwM2u3PszNSohnSyYNvlQoyVb8huzK+2uOKSOufTydITRQxWAosj6O
9b78iPp11xr6ORrUS28AXCJvVzT7lokgDBA+mmWdO/PTKk0oZCZcKJfq0WKR6+N1jquXMvlJAZyR
+orCflwCWM03ztCBBx1hRvcu8cb/kXRmy8oiURZ+IiMcUPGWWRAQEVFvDAeOIqIICsjT15d/dXdU
nzrlQSAz97D22msbXywxuMDbbjIQRLd9eLOHM0GnECVyDGvcvbWUrp3JcjBdEv2LplMw2takMEum
O54Y0m8xvC6gpwHYdm8DTdARjBhMVWu/s13VGB9zB0gjn0sE2JzsIhMdG01wiJs1lRp81PQyII3J
EJnyqm5RIMaRQp0aOYgXAonUxys6KYhqoPVImw/1FabclMyb1G7rLmwOWo4OBGUl44ty+NhLJR6N
Lhh0x3ZXuNFoXQxIuDS4Fb2xOohYy1bWRyRlExoc9d7yk6DNRyJ8YzRizjwBrYUkm2kdMGC7/qJK
gy6WpEhUwgb+bayM/hjRQwUGLc/RZQz7eEtmhGzh0Bo6r7GfDVZV6WMSmHD+uVqktk/qLB0pvXKD
AjAxDwABHV+g34klZ8aU6jejHMagooUtiA14nSdMoe5h3nH3TWm2qKjRnkSLIM+aXhcNTfq9PyFj
OpjEQ/RKsutCqpejlOjbHpYfPWv+OEwwWuBy9otSr7FD8qKZzH/ER/zfLJHjH30+qAlZTE7pdxrg
BEeUOJyuCophQrBTL2E4o4WEx6wUEV4ovIrZ5hdnqNw1aGwxB0LpLmOCXewNxNE3A9yVZzShA+Gr
DZ388tpRWKMyx+ekPsN5mGSmDZJvjIwFf/KFOMDMQAY2MMVSyee9q3U4XWEQQGN9EloIrWSyMf6m
k9kFKuU+tg9XL/ctRB6qM5mannEoSDr1yOg25UNhUqj1mzMTMx5c4FTiJHn08Y8OZirTymT/TODM
EaqTEUqFBtR1KOy0r6H6BNkwNUY1gbYBrtbAf6Gfgd4kpTQzn5+424kzApL3mTBar3Io74ixSGiO
qS/9W2jMb3+gVkNZjGDp1CaH+LXj8RofEhOngpQGt1rJyr3VZ7LOHuYKQ5rKvJJuTxQRLtSLeUO8
LREVtrx24xo+3czvx5LFMFjlHQI/OTedSQnuQZecgx4clL72942fe/628vvIqFtQWa13+A5fFsvx
Dtn0+34sGkhGCl84QP1cyS8wAucT6+GN9Ec0nndR6/EKUVZKQxwVp3F46i3v0UHt9CrMfXLC+bdS
fycaAiTYnQpsVqpppPbiwVLE2RpxMke0DHo8IN/AeWFtEH3hnwfKDzTLoaNLCyOQH8nuqY749zYR
oY1P9nulJkSlhLzu312w8hLSYnOqh8F4+Yl+C1Js++nR9X8aKserQTtOHeGEHhGLAo4LwZ35TmF+
N+qEbx/hnoA9lB/0dbHFGfsRV/Y9qNbyiTs7xN3yETD/0WcZbPbtaMfdS6dhLNab/ZaUNlsSzZzB
Mg+5seb0g0jP30nOY/VclXvwFx6fu6+TLmr8/olFm/QBxZQ26lwphmJo1ebLZ7/oH9bqZRQuQ5PU
Up+p6MiZT/2pX9XpnCsg+5UUbk+rWLi7/rAzo3Hg5M4rfYPyr0Prk8H8vDkZg3YNGchjljY6dewi
ZhD4HOTm9NijTen3F6DaDpi+ObNn2k0ny7QL9erD4dS/QMp0GS6Ae62x9rZQx1wCPq2/Drx5+7mv
dXBIzuubm5Z1RAn9fDkxUHIzEep0aaQzew7rkBC7LnOt7zD7aV5ZPaM24VGaqQ/xYHljNwEZWamB
GoQzjNHLcd4Ged0894car9r4xfQPqNSxzNZFIcNs5n3naV8NycrXpflwGV3m1C4nd37T+04/RnRH
k+OXVnhv42nL/sMGyeMIIHfj5gb9WsHV0MZa6fI1/9Yj96fLlummo+UU1SRe/m1/DdOwi0q3t/tE
tG8guUIxLnr7V1bPuNufqH+SHflEi6DD2gaSw/zauIzKaMIBoPgTPAMoqB8MPHLMQGbRAVWaU32s
wsK8q7wP/BpPbz6CmnfFtxm8b6uiNfi2Em+f2SF2aTL7Nr65IDL8V7aFkRvfReEh/uJOrINfKrkj
BVRI46v/cmaLu/2MZK/H1vtZaQg98FQmRXIL2F2Fi1dACZn157wOzTz+QANWe7vaZT8+kkn8ylQ0
D8qWU8FOh/ouTFnGAVQGMNiSgU7yGqFRZR149w+7NntLOc79d4hKanzbcwG/REj+6r+Nq49Clkr9
iD1xOIn2DmZisajserY4Q434Cxg2+if5zb+np80EBvuNtSgTXrIUi859WE373yk32ER72AM6sxx8
jlo/5r8cnM6tWVqOjdEzX4uZmRpYt0UTPBe/QD5JDmbfPax6mHImINhv/bbH6z72LApAFGUKP/fv
dqk+dUZI8Ob71itO4yZ4O3w//SM4P/75hL0KF22daVV8d5muVK0hWxURgA7JEVYIxAJjg8kYH69U
CDndXfI+PYLPSt5iDGZIMcbDxQgi4XqQfCL0OoarOjo4jOeh3SHd4kVFdKDKp7tdu5zZeMw8Ene0
bE69yz3AAPLGiOqY3kZ0MUH9H/7SA74H9hYVZuV1ui2m2/GutPPwucQiEIZgRKVY2E0yU49Batk2
D1sTbTiWhEsV0XdJl493Dwa+CEsYWejWkBPO8rne1wFV2NnlcGKIyseUHXbvfV+vYNFQf6yNDC5f
piU4Ghxyt7vv4QJusKKkCPJLq1t1lhz62P8X7JCB2reI8Ma8QmqmzjusEzYBWD//SuPoj3VpBioL
DXMcWzDWPjj47WPJaNnPDrfArmvNrz/a5QiNEQTAAjkezmxKFL1f/mzTxDgUoqByRZL3VAbJy2dO
yz9X+YplC2JUDwaOOkTJrtYgJwuzTr2xnZBkq2VSRj2ouFu4hEEGj2+qXB4ohb/U3qUIsh10tskp
72uIjVtY/L/pZoafdVkAjpMLWU5CIRJCu5oyYys1eH84fC6A08KPksbiOOg8ZIWakH4MttIoKla/
sL/tmc8EYAj4nNFlOAoOUPi+/NYpUej3xFpBYQhzVqDHeWAArI/+SwMMqiBv9ryq9/13yARzBjrR
cssdgY/QFDnwBztcEY+bGpQK8SY9Gt/pMPR5XxVmgKuipXPXeOPPBPb3kI7YPYfpE70v7DDiSW5+
EA3cpmDou9Jb3JM0HMZsu8OJhyCU48NyDFzUIgEfwsnidBLeR4Re34XsELE97OkS62MP7Jc20Kd2
z5YMSFkq/P945qUm/QdqySYXey1Mfd6Mk2IA6HNzkJM1ZZVGC5zGW0d6SZ2Yk9U15Ev6p+mFGSUW
u+K27GPE75zptz+MgRDKhI3tlUl6ZovwoPf9J5FO3CDxHZ0Ii5f/CtlIhHoPvD0tMrwoF4UU626V
wXVL62E4dL4h9hDDSHh4w1jcgkxDOjH8zZES41LSqeZPxlHhPixCnHJfYeIy4+ZimcIvRbC38mNC
haxwCzh29jY2Uz5lgGJhGUmLz57XNF1y7uSYsA8yBoTwPZ9vQi7HQrF5oC2h+k/wknDeRw3rP4kn
p74Qeiv2WJGM19SPD87dpifN7zmIwpv9k0CxrJ/D1k/PhB7vHZ+s3euZtnhpwWCQ30mgLCG3U4VY
f766YVN/RKBGaAODtKem28Gxt+xUIg6uNbGebmmWCZbtYac+CIb2dp6Xa/gLAZLwVHc8KMsVZ1pm
VP6NLp7FdPm1fqf0jLPc4hYlq0jqiD5Fn1gMooeY7ql8Ng8s8m0vxYTPSXUiOh2JkfZiPfrryakI
in1zanx2NSKNJ47eh+inDHDjJ4JxEedhC4YYW0whQfleju/7bjNc8CSkArhYEsoTjctwF1fFamjx
B4T5h1OXfAgqW2EtMdJv/5PwzATGUgoFaUHLP+Ojnxtal3XZR0vW5Ss49DzFiQAMySBsCYc+eIfP
49DpLcmnWOz46TWY9G+feJ4bYoh8IrnTcETXMJBVf91f0CJ+pp+U0wmXC3qT0uf0b1gHtst0R5cd
dqt1CfoopWE1OvjdRLBBg4oLzpdfTAgjyKzZMFjrPTJoKDG95lTDmCrcs/MlL/I8wY1UpxLrjl+f
bVJfihFbIr95Kd/1aIlI3OLj8SIGm5uHLHLADhlEPTEu6Hi9k4KOd9wv98gRI6wWYf2/ncFqEBHg
tZh1RtclGs8w0XmXUJG34wsD5n5v/UDjeKpQAJ+ua4bgADmcyWketPUnZJb9NT99l5iTO0H5HdFK
RB/4rUhSYLuTOJF8n3C3N14Xnieic4OI7hFQKiDShtURlh7yOaR0YK4+e2n7ndN2jm0ilTGm9l0H
kJ3f3JvNcBitiR8WcRIxKH4tfjlINhitKRkPV7JnxII/Uh96nC0GuxiNdQ9a+2NKXnpuOGPDVRkQ
tjNyOHiAHfm1PTTGl1JNsV9Pk3jKvwfYGL86MbzEfJD7qWP40QR+5A9I+mL98QfbnqAFqUKcNemO
xYp3vcS5OV1EAsrhJ2BgqkEe8rIrJu3gMITTp74ckeUxFJUMg1OffC8YWf6FPJkfWmKvf5arSO77
GdmesCcsHAOHfaRuX0yP/feC2Kb8gIXjDtgtNQVPLIiQdERS9Av9gu71fx4Tl80iMQiHLBtNchmK
j5KiRPlBWFiHwyfHbcSWjtmCsw1Wco99akVifYjZgGyRmThMDSWopzAihy3rh1EjiJmcWu/tk8pl
28o/xBNx/L7L3o5k/MMQG/W6ZRQ3mZRwNwQD6GKxS7AWW4zudFOaECVI7j2BD1wwGJ8AS0Ue+dhz
ZgE/snN/jZHlXTJt5sAcbbTqg//hAB4B3QdyccY+zKicA81R7qd7CGfJ3oPldqVzQ0lLuqUQwlII
XWRheDlu2A2eqePV0H9KjQ00bIORQQjgjh6xRvBCaySqfJBcptwwIggug6YAEsRVU+vOrJKP0WWo
BuF+mXuhvEqdVci23FOzvtcaQPEs8wb0RUirnzPZHqi9jcR33tGvRMSB0A1nTcsS+oP0dygvwiPs
Qh09ghdp12/dHj8b2aqTLLyLrLSN8nXjiFR+aDXhwyIuWBMcbSYnCnTtkrZ8rCE1c64USwuJz2T+
bY+FZYvJMdOs95x0Ig6evaA8OlFGR1YQtclomhBKr6TFPXhYDYdSaz3J7469HTESMeMzkZ3WbcIh
MTVJsPVwP+bbYTLwErlfxmoC7VBF3uOYaX9V0sVrXbplUGL1Fs+oCPKwCLgqOky7f6Z9lPSCR9AD
xkeaP0YjZIE9RJIV/JHdN0FXXhh76AmEWvzMTaO8sc1PRfLYH04DF4iuWkKuQMUFiDkBRSr4VCSv
HtEwvgd1VHvSiSTP7q/L/TPAq+Lu6VX4agAfR5wKuxUAyJwtiuRfz4JSeqBnfPsgEsSIkwSoWIp0
JJispkcBBbEz+/HQIr5Fd5+FeF/Ymb/ws+/ZoyNKId8TEw14l9E9+Bdy127ryvjECgkeIiziEhhL
NHxsCY35Snw/Cid45OlxkMgn3FfMmeLMD0BrGOa3w+6RdMlvHed37LmdTjzi0zCw6s3voBnXeRlR
pJ0jn6odH6vZ+mdRAjJKF+RotpSdktyqNQubTcO3QVlyxhv8mfebv4zBjrK1Cr0VqPEaXv2P+9Ll
YHxXtN6OvIqjFRXJdfNb2O8leNMhLpKhR1iPjeHEANFkZ4lrTlQMQ8enW3bQjNZatfbaPf77wxE9
cThR1cb4UMnB2o03g81hC2jrcAe7Oqi9b/gKXz7pTlz5ZLRLPOB32RFgvf0yosA4vwNniPw59Xvr
hz7VJi7RGe/2Q+yXzodWETAafj/E5L99rEj+d10xCerHMKWBionJdkXMW6NXlAPZ7Zs13ZPxKwRa
ZN8im+uw80ExzJ/1RrnfIDhk+UiJgcg4nLQ7Ewn2Y/Jbt3/iz4IfIYq84u0QckTSiT1ZERtnPr8p
cCDYNd4Px48fiBhFhkJqsMK/OGVAFctvCRZnSxASYU2BOjhuWLTxhkF/YbF/gzHwIrlYzp4SfhHt
Tm6Yb2050V1EwCwOLrlfREoxirItbiLbMouSnJ6/EvESicQb3XXhQFh3XijbbkxEucceTZz0/D2R
6b99jsO/CKfP4cN17f8BXoQnfDnBpqBiZCJ/4Y1cG5H88ktWE193cMSeP+H3oib+hfWKQI5qLNOD
/3mDThtS9IOHhjyDcFzQFNOHzy7Gs5C6dDzefpD8s1B8FR5puGjWrLZLiLbHrQ5c/NMYdmyA5f94
9KbPNi2KeA77DHPMJa6lTt6XFxpZnbARbhdh3fPzJwBSvikU2EW+w02KgHNPccuR3NGujKr1i1yK
c+oeToRe122RcADJY3FOjAUuAgy6AOng3e+uZxZulLQJ35eLAgsK9rApkaIyeNWY9x8KCjseBiku
PoFoAwXXm1It+U+4//6CuxW58gg870T4yfgoGbMiTrdITvBc7GGiI3QFqoE44/RmlQHL+9yjBInP
Lewy4JC1bDDcOD8UBrfJGpfgFsTVNvsb59uRQoCcapxQkXji6pIeAwxIc2D0wO+kwfM0jnhqkNkx
qj//HB2Ov02EHBPtzxq7AzgXRi7NlfhvMEC2DLdF0CAAclSE+1rbztkQ5IO4VqSORwnbG/+c+piq
75rMhdCQb6hQMBeoEnF2Ay0IrijRNzsAEXk6YRH7xXqiLl3QFaKWLZrb+q1vl326bInDdTYRnLfn
kIFnGm5gjPzETE/HFrn5b6ShTHNnDimTHuH7AbP8sypcnw3JIk4TXtEVsQMkGmi6DLiPH5B/qiGK
3eQGjYMNOA+7b49ENmJdRWtxy3z0M0YkR1yNFWbmCEdEQAqMV8K3t+pEFtGXWFf613KCHHGW+Lkj
j0NuJMF3chlSpyg7T9mSQ2aR6ZhAYJfvW6dBsYNn1egSt1Jod0dsG9IEIpF/x5j1xL9xbFj+SadN
dx9vwKvvNGYL4fXaBItJfk7BATo+WXX+YTk0LsmnOlBysnDyfHYH6woyxTYCqZYVi/cAsXW64TfZ
iNltcM70MRjoy4DIoHER5aVd1egY2TvT8zxz4am6HluLP3727EA1PUuxbV0PdVtViU/5MCqXXKhT
o0aJbFP/KfZNsXe6WSg3JSr5tB3dFVv8wL9FumerlqccPe+oc6Gb4uh2pHqWbnPJm2LtbHURPhU1
unhHa+GVirezdN3ybkoYLGwvOFpH/U9dBNafrUcWvxX/o+qhFdg6F74pgWXLSqiqduCN1Kdii6va
R8vmHkw18Cxb459/uhpyyjVKYiq4mnJVPe/Lx+6KrthWoYQRzCPFu1D2VfhAcOQifxxOJfgplmr/
6SG/Vz2VP8Up/pSwUfhNwaf5xpjn3aFXp3hcRA9uyjEM1ELl3/680GISp0qUoVz+eBfBvyfYRXZP
i8LIC0Ibbodi/9mR5dm88yi0uPhdsQi6+4pu/4U2b/LPDhf2U7W/ytHmP9yVUuHO+0rEftPCMLLD
P9tWd9zz4thX1ONPgV+vPtTwJz5yU3jrgefZlq2orCLPw/+aUWB5LOpF9SKbpVTDzFB/Cp9yeDLb
Y56RSg1S2QR/kXjvBNcOnUUB21UCmipFlHQ4NUCzhxOeYmJhxiofe4gtA3IithvCI8YuEOzzn6Ga
4BX3WSgQJ+f73A5gxAg5nAmom8A+OBkjX8qX42orD81vjp7fAG1yCE1D9G/phBQdq1OO0a3aFq8x
NDdQkGpoVC0s4LGVzwAeX3vGbKG82I5RVpSTvIpaAhS+ZPDRb1OXqVQlvTyHydSYMkPlKmt5V1kV
jUzPWed0hNk5VuL7boz8kZuAa6OADieGXNAE02J+PjdDNNWVU1of5LOYSNOnKQGy9rf6umOo+zMJ
v9h9je84dW9NZUFBvRfrXtFAyM518pDngR6fCnXrA5IW1/Xhw1tOG3tGm8eoLmntuqm931gf9j/z
JxBqNVUgnRWzQq1HAZUv7+rSCUobRmaN7TEbJ/w5d2ZOkTf8vZctaqM1TXraEB9VIBGhUMIlMWV1
sv5QLzJGzjL7W2o/YU7NupvYbzonIM39mH+AQFN7WC5r5DKPS5Ig1Vscj9HCizwObXwcKjt7qjEi
gK2XazQsUDAZq69UG+Yw/BelTKeJehiKWbXTHOhbnybSQZEhFh3fPtEJpUL2R2mncLUP4BUaBMqK
iUKrbDlCRFxpj4zmqo/dcfzXvVVu675BW5vewaldHCnxf9fTv5rJT0yI7sDMSY+oPOItuBijuCR6
yuiTewNcyZl6t2DnCCJITrLGAALkA4Wdfo80Cs4orQ9cPkyPouAYpOqALv6XTqY2yVUMrAAieMGt
NuV5KPujEVUo7zX0+AXZWLVuLv11vugbb5/OtIBOQBPQfnPXpcV3jtzTkll3es/+xRXWAS9eKSNa
TFMEkhiYRVsGfcjKbz7+g9WQwlgSMAwDl9AUMPMFOBsI/hkJizFkgEJlFBedjzIKiyAuYUGtWilP
A69H1d8dcXAuw3X51wsYLYASQUXvMmOjqGEAanHecBxAEpwYlEFxPdQZCboSIl/8/SPA++GgJ9vW
nv442c38vX4tq/UbPFLkna8dlDCG/70kYDFBjODvyCDpurjRUcfq06UmQfdWDmE+Z37gqnPebh51
q8m5WlC3wb01/pBq2nTV/tu2QR6N7A+o6OZgTPWR943gGTv5XF7eVv0zjWBMGPjiWXFt5DBMaVTn
zLqxkfGjvk2kSi5oyNsf3DQ0aeHhDNw0HJkzjkfwMrJFH5z4tmnmTw9lNG+4wN0tD1t2zwvxDnY9
0eBgc18N9KEyNFAzc2zSZnKK2hsasvU2KDAZswTxFP4X0RCjiIaL2is3SLuvZgF8LKUj6aLJVvs5
slGYmfZY3T3JQBwPdd7MBKrRUu26vOsFG/aYGWAo6nFqHsklFoySdgj3Gx5Wmg/Mz+a7li2qvXPE
g87VugiYIglkukvnEw32WnTzbz7sYpWWHffnzOxmKVGTojid7g5beVuQkmccrS2DkTa31cwUY6hz
EgICITJykwGFi2JVeyClG5rk/OeRERbB0+NoGPkaESnQ9lSknmSEXm0OojsYGt1I+zEzRC7NiVCS
8yJtiSSRGfrYTxpzlq9wcnp6knOz6evWU3Pqwb2xanuqZ+rxo6TmOxqYU/O3/s4PFH1fy3FyXf6s
vsZEAHtIklm7v/nEoOuYn0SRFv6t2VIKoE/WgZ2OwgnMAIrZ5i0aU1OW/J8GfX/en+dRG8uLB8vS
W/0Yyv2bP+yvBRbn9jywiJRi3Vj/sia1mgaTZRURFyLlWztf4+HQYut1xxf121uAbvT+RvaYGsyh
ELni/wDTx00XxWZo/Jtaa0/8bDddTYNqcV18KTXi9kJ5nbn0Qts9d6JBdjFglOxfC1EuyIwZyDuQ
f3ywyriw3q6os7wXdDsGJQ8/Vseg41N3qHWb54aN6Tw3E19m+JnH+ddK7+CPzI81WTQaqsjqwYDF
bsywq+Rves+FG82lkhxZ5qk6tlODJsZ5asgO9hJD2JoTi9PLREM+NdiU3mMlnd/L0RF0BiJbpVRw
DyUVs0MFUuoMjnH1sfSXGJOkcpoxztgmpFt+Q/TdlD6WFDSPbIBfom8H9sGhB4sWduU3YvygxtZB
r+WGxGSuMg0334EoH8mrvthnSYBd6ErlVPhKreuU/jnfYW/bPTaWZJnignH/u+IQ/r44ERDVw2K4
neUa9u+Tqvw9RnxYafmlPTJS5l8Bpfz7/JUbAGXsGCScNzYJTdFOfBPEHLzNA9ooYtNIOzAHg9az
Dla3xu2+4TMyfvqciasaPCtnhB3fICBL6EpHHvkenqhZU7mK7u7bR+OGKCE704j/5H5WjHMQ3oVU
AOwarEzUEOoO/Xo13T33PZmOUpFPk9TCVhGJByAB9c0DbFGSMwTC4KSlLyVfAzOCif/ODDW9LuGe
wQyZF5vB6gBCcHjReKQwoPT4ylXQkIT0cY0S6rLYCC+RKpxTynXpuRWlF9YEkIJkHwcDO3Y3i2iG
WHYU3WEDrgDMg+aSw8ln+AfspM1ML71yxU5hi2TMUzuymv11E5IisRZ4scVgQyAyXMjbEdahtAcb
bP5VBZc0htvvukJ5KJRjLgBc1YFcPQPkLTxceSpgkHaPA0jX2RLfPGbC4hoHss53jQ/nv/TSNeUG
SpY3KkoDmswX0Nh3GJ9zemFzsEBc2h8E3R8TMTZt9DiO/jKBUjSn9xLy5mv9OfLgs78xoFDjWzdA
UR/hK24QH0zYYVRzyZkuJ9YtARa1qrhzX4uRiiSWOTavQF6SIVH6J121u5ghJVbDEcM4LYaLz+oT
cQ7JrUXdErZSQKHvPFo+kqFFDeUiG3enWjb8tahWVssqfIIa1Cb8k5BIqQ/bg8Dqvbw7g02x+jq/
uNgwVgWTBhlheduDAKGksX4ZL603p0hpju2Z/dD/eZEQ1UfWrtIOYbP42DOzj7q6pF11qnDqdDWc
MwDJQAF+DVqh/TS69OaV1jcAJDS0GffvGKDPxv94I1M2rlo/pqEnsEUttVVRAzQeFg28EEwqmBfE
Foxnm/c16Ayr37yETsHWwK1tWpv5CTAx+qDGNwdSav1Qruya+cOczUUWM7ZvOK63McD75etfPAue
1mv51FGbNTrKtdIiXw48eHwgvncLpf/LBMJKNX/qwJH6mwCgdL/x3aP9Fppa8lr+Fmix+OxHe+Dm
a3lLoDo4YhiP73l5ZCDziVPS2w/PvwUB0tcH2RKYSAd94xv+ToS2VPGjHyAw9Ga8H0qMeru/IqG4
niUc7tGfONVMIdkhOTzdtAnaakPKetWSyIc8pL8m1sGwkWKDtI7Bu4iP0TKVddCUK9OkqGcy8qGn
waf8oSiDIAdmlYNXK/2ZQlz6OUrn3pjgb2BL26l7CKVzxTSDFQx+ogUCABpH3HECHAD0xM2mM4MU
/4AiF9O/ltMN0RPPA2rHVLLws+J8yqJEeIgZfk41DvyEMpPYj3w5zVENCAb1eOAhUTrsNMCiFq4X
ZxOmJ9DlriBiAWGq1PeFy/SpkUF7pGww6asQOQu3ptYAwYG6UngDtt+TH2DdoCCA7bCD8bbDUxlB
SOkE4CPIF2QIBOZU+iAoZKgt0sPAJEbgpSlqxyhkQCOFnEJt9UQWJ1qk6egeCBwXPu5zLxBYIAqc
xQqUArCDjnoKULAXxxPQB8E8HCUTpxsLEIm4Qrx8iJ5ozpEebvEkRKtEL4A0VBGxMHz+UwqsBOIQ
d3bGwL6HwiRD6uNlYa32gPv89nDie7EAO15evb9ClaRZdkH5FCpNXFMz4uu/NMYJzAioBO4tKzIT
whA0pAraIEv/lHU06MYJrUtcoHSpE1EagVgCpHLtaz1eBz2rFHiYiSRhXo0J3U8MfSPGruljUSFh
QC5l6SA2D2O2GcAL8CCjZUQNCjh8on5rg+gb9I+CAjgMkCbAE0QibukD2ERLOlX5AUQ7YlVAoDpp
fLYw5PCJ4DiC69D5Awj2RBejFdAhMA8PARIJGRgXxEsjDeIH7k+83T07DRtFFY8XCUInzhICVmgg
Uf96Ccye+i21twsvgPUXzu2rkTbQ687bzbRPBJS/LPZAf9eBCs+ULIqEC1BTHM81eBeGPb2wbrxf
NmBX6yBkCFGzvaSe+gA45SHAGx9aFsqr3Hh61YUCwT+eSsmQgwuYFtAz1W8ET5Gl/4cWtCZE8VFE
PfrO9iXwSlUc+L8zwDEGvy5g3B4nW6gGKOdENwIV97fOwt6asitjnOlA8NgSPDv7GDCYh319Re7L
GlOpgMHzXbN5szNYN3tMfO9XHDqpgGuGk8Q0Jkwco/A4cegMDGt3trxuuWlWhPsEqOv2Hbg0VZ/D
SYakDUfmeqai90motYm74eqT+EEyxTsRjMJ9H1NF6d+poFjeI4mwXLiOkKycMyU+DXSZ9P5whkQb
ZGts2IiYnGtBjD5niMYj5AN4zdyaqBR1Oi4M6MuXsZNZclhUqOpwEDn7dMzhNYYC9GRyF9ODufgD
SZUb02a1fi5+T/pGhMc1KMi8Y8ozBGN3gS/iVzmS4qiB2sPK/5/LM2BcnpC0AYg9dleL+ZlITlAD
EaVriL8Qp/mGWquRZSDKlOleRUsBSEfNiT9QevTbiECLXgPIZwDzLCD4pqCdAHt+l5wSzAY2AyPy
pILXUXEcJOJm+Ab2L8ArxlMW7GL+Sf76GrKt1MwHUvqsBslb8JruDmgS27SBwjGdI/toPRN2E4j9
GjapD1jMSlP5HtDq9g/ZBr3NQuofLGt65kVnTP9K8mLO1/GiBe+2c69biB3sRDkeJP9szy88CPYH
cSBe1xxh5WTrRUlGoqDaXORYiic+unH/8NxfKPYd8b4UC6YLpSHnvbs5hxN4O8YQuQSehlLZdIPZ
LanFQAfDHHA84Yv1xVHF+MDhAgWu90SYrCKc8YT7laHkclrRd3XqgG2Nk//3n3nH37BcjY7jCAfH
cn192QLyFtdJwP45BISFXcRxo1QHyg0gkp5HCasAdAzR1qggIOEfcgZFauQPgrvcJngXXj0QOYSD
E1TiCNSCZ8dM/ML/7QYb6RuyjHA0VnABBYGQ/bEFcLpun3TMwHi+bntw10/sejiyDhUy5xCz0eHb
QDXYzja1x933F8QHkAcsykdJnUDTgFgFFSrkz9gimCfo+VRQmrDvEPUrcFw9nuQ351ne4cdkW7Gp
CO+ry3Xb7rGDWLHeB0L0JMyWPGbt3mkJ4WV+5x+PT3Og+dr3muTXhUBs3fS7RfcGGUpYQ29ASlw8
QhthTZDS5h15jEXDlJw+Kx6fU0ovEKe7uuCOiOtFTO5lobQYHT+MleTBugRflZ7BQh976Of8fxga
3Z7ti3tgXfgLHoCbzncsEBmE+MSWE9IldcDiUybf87HXjv0zRv1kIApvUJRASn9wVfGsjZEOdeGU
4FcizXzQ2C/UCmpE3BuLXUJxjiCHzUAR6FBoYhwsON0IU6KJ4IdOe5ZqYsoIG9Gl0Or8fiSz+GSN
9wctaAK74qp8J+VFYXge61trZZVJjWaM8DmDjwHAmMV5d6epzUT4jhEmmXnjZRIuMRXpqmUDMkzE
y8xB40K/eIkV56rssWyL3+eiRDSU15jRTlGJetPwjh4CihBafhaDiCtmT6l34NV/Rx83RoWIYs2Y
mspQh7mJA3/5+FdCkZQum4TKHUz/lCBJJSjBc48KowHOf2iwevGxM0Rt7nSDGrA3cc5XhuDRU8bw
z74oSePm6VyiP4X557yS20xHHIVXweMQR9CAKWovxpcue+wYsYEId4xDLaDXbkZbrDC90yEKWBru
D3fDIzHkkaPGvaCWzLtkH48IITKd806WA1bHwGwYoG+NUhOJJg/G+wJ75sQxYgBGpQxhEH7yTy1F
fRP3S0mSKxKIXBmUkznMI0biQxgO6B+wAiheZw7yVzIp79O4v5BvdTKC9atWz/RuZFQTky6RZyty
ZhRyCAWwi9glfDbGFUYLI9wQcZ9gzTHLmBpIsYJhLIxo40ND47aGuBw8CTUs2rHJgelGQv8Q5Jti
XWvxWapT4Kfk8kRwT2rt/Go8ZkeZ4rZHQOpERpwFYFrEcwCdRxHVLb6J8BvRAu4DNjarO5Fhf2hv
BFa4cK0VwN4ARg+Wx5706GPRp5n2qviNQ/mQ9Yf4BKmevpshKkaWPDMInDCHFMqAQdkq7K+0MgmT
Ye2IZUBSnIP9W7/vtL2Lu581LoERay2CmKHOwcf3NvqNEcUfFTl9Ng7v/hBjpOk7y2W7+TrvkZ6P
dOj7sDTJNb+0J2u/EJI5PMKOaZtzinQvGKvI3M0Y6cIpcrOHO0IVYryc1muauIoaOqmJpgxD/Kp2
MU2dyYwFcCcSEpIKnOj6av2yYHJwBiB74Cx5YecHrZW8n+TfkzGUrLtGA/I3NXovg2Gzj6/o1+l9
/AI0NKLYwae/4fPr3+jlVQp58f0tesjqF4tRD90O0eECIAYwOjaLr/+tl4SCVe5im25j5Jb8L1UV
GO9DnS95RoMlSClNOD5JTrUsTSITMobeukS8EBOfwnzy0lrQCwmXkCXAF1+R3ce4wXSrwvs+xRpH
/OIZ4fvwqVwHYJNTDF8HSXZqXoJN8D6BF+ChCXwbEahi7GGsEp5QdoZq8EhQu4tIk4j2iWSxe60L
NZFwJCXcpOdYfOtbkGcIJgXPN6QoLIhAZXSHUIojkE+9/1g6syZFlS0K/yIiFAHxlXl0thxeiLLK
BhEVUcZff7+sc6NP96muLhWSzD2utTaCL3H2l5Th18km8Py01XDZO25ZOZfuS3ANACRvcLuks8UO
TzA+PgSUkViSt/3sgBadtT1YUFh0o726K0gLSKZQFBUujx/kbyRg3BOBcnmh+glGnMvk3is0BcHD
AoPTPGXP9x47fpgKKcE5GLOACJtdy0eyWLgzEWv/dYN5TngP8gUsAi/GOoPXINoF4T1iGBf0P7I1
8OuoNuxZbEGEewnm3WsD1YrsC7eON+V+SbkyaszH95m35znyXd6SWRlPtNzpy3MoCe7/Vh4mMjEf
GVhLrAAXhXmoQJVAk/8HHsZRsbU3OLoMcQrYJ6PzuwyGPnhNdqP74XP7eWnxI/U76gefkLendqbe
KKiApEJgHt1/WoXCARarYkehKzlXK9YQ58qTqnZcN1EA60G/kSXiC/wyV09yxF2KlQDNyCQKAh8a
CHhWQYEU+QLx14PDzlOFGiGJ0FwgcSzg0SIEwxoDU+dQ8LRAjRcnvkkkzZHAd5Kz3TW35dCSoxBE
r1gI0BFvquCTC9Ep1oQ3FbB+8Go38n9WmwCIfI54iJ/FyWFX+XSKDRwfqIbPDZ+O2wMewb7EKyv7
knSY4ZOlhShOK0L9zw+JtzI1GiF1aVxpzPwg24kRpkn44brNgmidThMjXHimF1D7k5z5qjasVwW1
soZCqD2j5gyzSzVvbA6ON6aBuVu/qO/qlDOZ5cznsx0/VqlYn1x0GJD1OZLSIj3pYZbuH4QOumBU
L2dWgqgUfP5QzVGkTDmoy6ykMvAcjLL81ibffdPSOpOYMEOl4EEckUAKU8FVMg1ieoKNOM1/Bjm8
A/1oaMilDLOkD+ahyjlBsgt9bxN0xENG88R8j5AmF5eaJtwi6sPiRhjHTXI2pEGTL2s0zadRrzMi
+0vPt2nzL82OD3WZU811OblJFTYMLX2iKjF/7rmzDxyRjrkzzuwRvc8cUNQzb4z0bnzmUMkTv5pG
49epS/5VlEP4Sqr9cbO6TVcsUslbXr/ew3mmLKeSn9wRR1rP7mv1vm7JUmj7QcpWLF5YxTPCSmLn
xNRNNISAUKaUiweMJk8btRNTzG0SNtRoadudOSldu+JwodY14gHDOj60NCbg5cylMPeHxQf8Fvue
SVVZE/OcZmOHZ3YHP82D4l1KNNHE+yqZ0068RvKoETHxj/F3JGjDGJZHWKXeCLXF3JyOHQzoOHen
jTdF/w04Ld5CdZHMe6nQ/JGf3nbFuWHGLdjEfP5BrImZga1NBtCe2a1Y5Sl4rxNnkR2GJcE88b1m
xzafHTljmtfYjxj/tsh21Xq0J3mDCLBQonRh5iuEHUiitTM0ZmgjFvQ9cPIExX/HAOOLHVW8bj4K
ybzHBqEzjrRccShlMitcQ4ZvWVKUIfol14Z9Su7AseckcgZZXgopvW4012D2Be6L0Z4uJZQSSDXH
kliDMEcBNkAkMRaHvd9zVNMD3oHqAlkCfp8gm1yGPA7Ti++BjIpV5QvaOBSGdjggPce42C1SXNBA
8Ii0d6BREEa05q0UsML0h2gZY0BSwRfggmYXjsPryMeSdhHmXA/kegI0ICI1vlvNIq6H1AsrRTxJ
9kowyZtidLlIrBDfByUhKhkQpRDTXBUnrgljDu4OA4HVZ//gFTF1oB4ciMgy3h9cyuq9B7GG58WH
awQJuo1ZBXQnHflX1h0iHtuPQHet0fYA2Cm4vHyLlIj0CttKTI5/EFyeSwWTGwcujCy1ObIJHLeg
d6Gy6wobBob4uoCBjgfEvWHL/1g0WVBDRhGUuPe+hTinzxHdC6Eobqf+aC2vX8QasNsoAbClMcKk
wBdejh/n9Zgx6MGi1cGmLXfXDX1Cg2nAVAoFBhUA9Oz4cMu4DSku79rzcyEduejpEsDlBXzqDr8y
xJBbzZwYC7IaWm4Cqw7qDz8vttBjNw26OTzF8OG+FiUlZWYZgHqFb8jXxKur3L+TN7YATvmMCxhN
vD/7sVpxGNiFBPPauTw1F1znDRLWfVHGz/Ntk508Hg6rjWPE1ejzOuSY4New0Sw8XxTghrnT66b1
BDAHHyCf+7AImEfswb/24JsSHsnkyPwTTVh0MbEobUiUg2q/m8x7knBBiwJ9CqC53d+cO6wI3pn1
wi5o4AHW+u4RKa4S96vxLy0oLMZzEPw7zhE/RYOquHCKY77ucpcDTaeAzX4eH6+EXNB5vJmVQhit
97NlHybrPGai9ZyIal9cClBfV0txubB6z/sRNAn+w2zJyDCr9iaQtl77Ny+trInxD6UUX59nFL3o
iLt5XEDELXg09CPCwqV/TioPo8gVygbQPsGRQ/QMoPVCIGIvC6JxWJ/ZEJPjZPn0PhBy0S2zaxP6
gl/zFqB2wq/UmfpTf2I8XHVJ7cfWAUJngXaHZ8rUTZggq3d4d+SwjB/xA9o5D52lnC4TmlwP6Kh8
fzci+3/DfxeNHIjDJkfc+5j0BDcgB80UlnRqVXCxKDxA/0gdyf9quY2ZVXJLjxgXgPkOHq5YuXQh
cTquG8aQ+Poa0hjv2wKnxoQ+zzwp1gxkOwEuhXlMzV/wTWSdklK1IoxL8NToNstkF6AWSLtRelpg
Fqg9gDGhMkElHybTKAI+P2W9ujmzR06yAXgBtLQvOLiiNCpOOdv1ungvaNqvMJAm8yt8UNECBR8/
TkS39KSuIBLg9UfIVMQQMzkOHG+kBiiNtGfui3guh/WIdvGFb3F4yKMo7lKao6yNdTrd6LMxcoPo
9/jYEWIW4uhmwH/FSeaw5MDs2bFYOW961HlDqlAwyKihE8z/FbwRhyBIBgdWXgiiWR76W9iRsaiH
6KKmCtsBBAMXw5tyPeOnIx1ZPaJuMLvImBBIU90l7BK1fhGY/VcLavf6eraEVSQuhM+jByvEC636
DNWCgBpbzqLjQDB4FeUD8pC3mQuYCaYDrZW/s4Jf5UyL3IMSnMereCocew48QT2KHxhcFhsyOz1g
Mm+OG04kxEwDe6CzVogcCnQ6l8D1T5cpc57EK7gNmF/ClLei34BBp1UDW48vc7S8TZwqH0RMC2od
lnCdWGrqTRt7gpMmNRsseg/9HsNdnwnWCdnZKYT9RMmc5R4ZAPqJDSMfRIGWf8WVYSOJRIl80a1R
GgfDRIKA0CT3Tx2XcgVxLIxwVh98EfTXZA19Y54gO0LNGvfXmv1ZPrOyItLlP4olwiTzpKhCU+cg
N+kouB1JjwnU+VhsBELg2B0+E2dGWi0w5htcHt56gDCOLQZ+RvgN96h0RhXqdqhp0mxzRnrwllY5
GBndE3WEKmWsFQWw+QQ9BqLqR7HkT+0K59idFoSWiwlgEMwmNAYh/n6eMvRPXwnJWy3uFb9/b2a3
JV74fl9JyT+pjrViVV4vabEY4aYmIak+AoYatW19NbQx/jktvQfN3MdZRBqlk2cXWhaUsXRlN8Na
ZQFxEwJE8AqIVQmXxs9oOhxSjD/pX6bum7Y0czr9DT711n29UP+5k8tnFdPomKSr2QHtO/a2moLR
RO0jEb4lYazM9BaS9HGCwU2OO0uV7NkVDKRnJpQeNLRYRLOOiIGGU9nFpOo6bGMRD1F407ClgBOq
6y91Qcr0QLbbZjmqKo4cYU5xyNXG+UgSxZuPOzzpCndM+Kvv5lN1a4XSdP6TKxMUolGqiipYpG9K
Qlxwzf7dMkGQWLVJvCs6mFeLDCGVve5uzlAtaZg2g3qMPUNZfy33ZPymdg9vd+bTukoLVty5lx4Q
lG6tS06pOpMvdcxMIG/A56s0laoJLaUn5D5NFKaD4TcDP8LH4Ndh1rCtFhnDTNbXMPsT6OEsUDzX
Ds0ax9i+56OJqVEymq2VmhJAlCQ/NUMWH/PkhtrK4hPK498hNdTP91BFBXrTMkcWzj2amrfgmbkS
ik59TKaSClLnKAl7RIGEKE2OTIXi02ErUR9AzCLqcR/asitRUkLuf6DPLhFKWYSE5akDdlS5KPSg
hNRmFLPAqkccvBTabB9IyXo029a54vx1hmuuxkq6n2HzaHhI08FAQeU+tm4f1KyAvqOhIIXJC902
X1bjHotZvnYDgtTK/Db5TvqozxfX7qvILh8kq+rMITWYpB6GSCuIzCVOscex1vQjsnZWUi9T1b8P
Edp0yoiKVh9QJridx6Xm1dUmA2iY376eksxUmmWReWjljPQtdSTuYypmMdaJbL7a1iySryRfQL9M
2NVpNOhCVUkGXCgDIIDQBnQe10vlZMoAUuG6KvRREbHtgw6l3z7AmrV3lhhJNIoIIvML0aOgF32P
RYx5dZ6IGL5sjCLTQOoyKGl7KX6e+rxW6yNkexHrEgYMl3GPyZ/f1L+z4D0TpN1G/nstRrLc3VQG
SNHRQvbaerQxDg3RCJrFiEJ2HOtVnRw/xNsvEjiyZktXfOI79mhFkRtjSqJzZdyjcVUXV4bKtT4O
iuWEHHy/x9hKLoRnytAnbPFfu5kiAS9FTKqVwfgDHrY7Os4ooqDfSdUMLgdGUnTyrA+ySbeQT7gy
q5Ayb7fVuO3KxXTjOkh9cGmiGkF9ArkTOVSf0Uvxn0hQaMFd8StEEiltTksHU4xBF92JP/fHy8oT
BmXGtMSgmJp9NUWNi7Tlyr0Qf5Xfr3u1lZajd2XkUCBuChPvAopvlVwKa5fdmKFGUSCflR6dweIF
fJFaEfJ7QggMGjh2EJmxccq0csFevjVz7X5A4uCR/ZJ8iMLpoPipwkC2htyOeQSzL6EooMUKtm/S
HVPn1s5vtd8VPhMyRzKKSytkxIqB+FTmDI0PefE11sL+vvoU8+vmhrmsqfETDsP8OYnQe3zAyNf1
/N7/Ut9hrBSyLS5rqvQEYBMbdsyw7WfeR9rUKbJW9if3ARCRc+VXjzoQ1UfmEWV92KVh6ulizDe1
PP6BnoPUHWvVV4lThN2N+x9EZwHh4uyDlxZIWkSlK3c5/0/ozrbauYQ2PKY/Ry8jf5YuKiAiRETU
+O80JP4SWfY0HJ3STa1+5hDvoOeMx2xjOJphSt0bBRwigNJ5voLsjYqvk4W0TEQ8hUWRz0Qk/b4F
b+W+2UE8ZnTEHn2QuQQpRGA6ed6+o870nEINbD5U0pr4PkI+dddpvanPZ7/YcCUJZZ25Z84b0SbN
fMJhezVLajxs7ydV4ZDRft2NyBmCNN2jz+Y9XbB9Zv33m25Ay2wN8heAAYQ7Ab6HThMsbyE7hquT
nt8p99416LIow2/BlM+QeavV6p4feQFSZZT7m+JndKbDUjdz5Di0Bi1DdAR9CQxjR5NDlOfRZa7o
4l2P1XP9mp44qC1dqQGc7wddZpP+M03DE+VsRK/JoYb3iU4j5HKdW7q8NBddh1Dfo5NXuTNYotNY
/Ti5oM2hKUrdJs6RnhSJJqNXtSU5EqHd7JitiMhJM3yeCmy08SDi0b88zeHwYX8oJw4QdPYjBSlO
isEEKZTnGCusw/Ik1nnBTkRq6bl6IoCoMisB1PUjHrGio99Xsag1fzopodugF8mECpvKVwWyWxWT
Drc0mq4M4pYkZmYrjK5faWDZAHcMKlPNacUx+iDSwR+9GbVKj4reUPUKp/8oV9dRMTkC8KasUXTb
aSVK5wxE2cLpJYF6zlZcLkYoDwixyri8UrF7n7ASKeaW8fQfuvx1emppxLHfO5ejXpMXMYKao0F6
fweRfUHXe3YiYyNPonT5ZNDZFNFCMeDy/fUi7MJhAhh9VdSSHC4IKTmsuRjx/AuoM0l2FeRhN5G+
E+WSMFXvYdfX9Ztgtc1Rngiu12+QWkwHez4PV7JMRqZRtWl9wKxa4nKKBpFs/+k67UsGbhm0ot4p
LEXED9UcC6XOCXsI9x/SV6p6CopWmTeB1kSxuca6IQV0+1FvIf5oeoPpx8PDXk27lTxEo33Trx5M
dRCKcz7RBwMGKmTw2KEyKqzPQxnr3hXO+BU+C8Jkf3u/JVJIeprSI2uKkCNiuxPp61kioUqO1eWX
csIowXSX97EoEIOEYHAgiBBakCWxXo5wO/FkQBsJwSLd2D2AzsmWbFH8QLZodyeFQPoM9G5jz8HD
ZR5sBfMb5o1gWPVIbT3WwXFkbRJjBzoL0ZQxUD9Pd9ivCCf0KJk9HehBpmnSNAVtvKGFJ3DqJvjy
weDJAeECJOuVxi4xjt8PyD2tsRPYSNWEK5Qb38c5ExKsF9oGE5NWOPzN+hd2MYoeGzrW5MhPUssH
4GtIPP4GrJnhcTV6ODd3pt07xl5fzI2ZG9GstffQHB5rWBCA5cUH0zyHbQ2eqHQ/iHNB6OciXw61
EJsM4A6OGTnaQxKq30S3Ez4Drx+g1RMn+40h7sRUAQd2dmArzjdq9rxSAPihKbM+ENfM4JuPUb8A
P6Jgz7Kac0pfJvBpuFHc24f/e3Okerie2cVkbjzYxuvB/E5Nk3UkSjH4T3dIoPnZwuZaxZp8TBDr
fBIKFohHiM/ZBCAaqQYET/C5d0c8pBwVMlTyDGS8uXTxg7ungBzLAvMNp+61TP/7y8P+zJkWYd0h
NZhzPgcsEPUmLZQ9/s9NChoXKi783pgYcRYIzWsY0c366RDgs4weF2bCrENVbTVCp44PgPsjyNCV
EW3APZisTsWKVUaGgo2gn+xQlYFBf5yY87dPzcvmtdwaHWQX3DX3PLFbHxqHxw8caaJZG/4e0DI3
W+oE353dfZkkxT7HjiQSJrzmyNaOjWt9M7+QPrUBWZ5PzMJmrsK7GNvAMtZvPzkoTmkcSyCuzNHg
s7IQaokvuRMByncARzo6j0Fl8dn/PMtvlu1paR4F0rsV5MYmSIESsQi7wByzPneHjTnhWWDynSvz
oEyep8fW41LqLfEqoPRVEzB71cjMsUE+aWj8EtRGWiCWeMY6nPEU/OzbTh2EwXlYTD2FCvHZVgaj
yIFGYRiBxpbfhUCWWyMIZxRq/S41kuPTjbfxSTIWZ8ZQmIoJfMsY2eL34mosTi9jS7ZgrPHR1Md6
FBLgNvHJBN5sBYRxeC7UNr3EsI/7y36JVKTfGEySNSQbqoshmZfEol9gXVxbs14WE8UMyhDGy6K/
ahFEc8YK/o6MB79qaz8EQi0JgP6qsacuh7rnwQ6svm4c55vjN4fL/IWHZ49MOEPmYM2Mzlq09swA
l25BW0NACcSaNWbIRjBdKG5rds7bRg/QQgWT0l1taHNtnZi1V7iITBs4SuvGEYrQboEv8K9Yv7co
ry67OY/HRyAeRoZXM1mO0rdJvQ74iEmn4/Ngv0PybTW7RdpiP62Mck813dNGY4pfINwGMhWa7RH9
d/D9Vvkx1gjC7O/u3WYiuZEaC8WMxXKLXzODpR4sXmYNFtN47IlD7GaKv/13kxOns+iD8KNPfnfR
k68nzsR5zskOg94erJ41eM314DBYAC/5Ld619Hs7cRlw4T7nncwrxLcBcvBZlc8AB2tkUx8wxxZ4
FJOU2JTMnwj+jLGhe80WZMeyI4XRHpuYaCwsPCFL46Axj8b/BrOyZuOyMZA+5/fYPNKMMIjIsCe4
fH4WvpHzzTnxbksSxMRgeKUPinkWoJHp35ZmG2UePy3Nkf916m05R0KcD24jMvAlsyj6fX0WNStK
rwBgHiAyHeDmnKDBUWpX+4HqwfixbAOvb/5dW3MEwKyUo3P7BZffIOg+MWFhrDKRCBvT08OTj0xU
szNrGQHgxOigIcBHoQGIGGH8dBDqmjMs0SDliRUD0qx+GGMQGUQGRUWzRi+6mX7J/ABu9y2cFpqM
THMf80hzi6zNyKyzbLIx3IFKWfxeNfjKMVhsKtjmu7FArITix8RSL5fOonSgqXGyz+KA32w4B2yN
S3T8hvROnVbY0okd/CgcJSyO/TEuP0vdCBjvhZTA31HkAAqWs7DKwu/hFb6Fzccecjy/QbRZ34PZ
WrRkzPkem459FO4EuAPPDbfiCL5BvTnu5+a/3AxV9hcpjjPmssSFJq4SoJOPoCbj8PjVOBTtAka7
cKRIrs1/V6jW7w00Ajwuyzmv+ETg6a5giiFBwJlkE+yAnphI27vRjzCeqv2zJtAz7sFEN9zFy+A/
cZ6nxmmRGmtaNnb0vcMfax6k3t1mvoPgGwTzgNfOzbfVmMdvftkFH2M7i61/8v14sZaXTwl+1UDA
9Nlp23aB5O+yxoD04fvjaHANYfxmhuKQIyjKpg9a8zwYl4VzCAH/mMJwiJsEpUQpHmyXJf4kMzae
NlBvQ8WCUEJvzbA3T4wssbUTCXGA9oAxIOsGRce6GWH4cRjKzve+KqvwxdK97AlGoTLkVQHhzGp5
UypN6oJq0ndtQ21zvqzflxH3ZuKCWDdu/vnvpPOEjoBFsX2N3dkfWzMMH64Ntu82Vw+lrwUJw1gs
1VGdsdV/T/nzs3hYi8XCiU9XYbqd8+ltbKmVGuvOWLsPiNs7zrTwySOI5nROjF3uyYSoAV5Vcwij
2CGWzjH9Flukgy+YGAaYfBvzkNK6X/bz0hE7o5/rl7ExL8PEoUhnUieD1DdaSLvBvUajBTPorOXP
NSKfM6bm69CQL5rXaFg15mwnb97O2B1tBOnzbRFJFgy3WEBBi45GZKvu3nbnkX33bfth2JEa6MZ8
IO7h/8djMT8eI8m18ezB2xd+/4gnfW3nxABcq/39nREPyo4dGdOYKOcrG4mhaBAV8ZakzOYkuEYJ
tQXzfgBDwU6b4lRJApTMHLBlmrEHB+PywH7u1rCanDhtIvKGe+JCotDs4rl39xMRiDF82Cy9+qj4
o+VlndqpsfyJ7I6jCnv1403nkr1Nje0E2+o/zQsQMZuhnPHaXR7nqht15yvU2bv3hMgWv9xb4GwZ
44XlSYM0NbeZuTjfSb+9+7yJsNbC+/wwFc04xOaL4ISs3RhWFCJ7JohjrDtjy9Z72v8AuS5Ma7zA
V+HVWmSW8+jDqQ1RZYhUg9lCxtcBaRkyyYgft+LYiZ1TvIhPJ9mkPmafGn/R7VNhiCgsm3/Hcb//
mbJ8BlaTjGO3X0auYvzwME3j4hh3e+pNvWaJGph5noXn1u3n25fBlxPrzCgOY2I5yarwe/NwkFd3
43B4GjHsefbkjyvthP60Ztj9ITJuJhgvY7nuhM37GPtHZbg/P5PVvrSv5n5q7/kTwx4YLmcfCkuk
xnt5A+TIvkZuxD8xOsp4O8trtFy6nbnka2zO1YxUWzHYjT/LsYvN4C3MxKNBgvt/eyATQ4LQib0Z
x3QY3E2QhB7hIHrJBPWbfxsRPZt3Z4PoAUoBOcoPN2dlBnZpEP4iBDFibzVzLG/u7SaoCqbLZEFR
WCtMbdEeiq/20Pzr/j1Qtmq+9EP6C7tvBJCupmrDAF2j+pIPjy99cY/uUQXZs7KZY7Ogoc7y0pDA
VdCVEhvj7zfgC0zn4uQcVENx0d43DovYcRzDX0bRskOLAckYsz4AEPRddhzA2Hhq+gz85p8Y1u4/
+Zj+8ILhw8KrsCYAfwJ2dBjr3adMrbVeBTMzBOsx3aZwJxep30BCfXgqQRxTEE1mJJsiwJty7Aei
TI54MA0A3gWE5xCFaOiRDk4oduiCgEFjZET3g/v4k/ogfb/+ADQGSMANMenxyrQO57lkrMUSivFc
X6Tb2epGLJCFZYBsXY4eEvjBz8N8jEIxu4eW02DU2F2eBTnZE/yqgYkV4JRzcxydJFgVoNQxjoXJ
UEZk+Bk1/u79tFuAz/l0zgxALnCKo7wGYfPXt32H4+X1TBG+AY8fyDCfGCzECAgqFDkdzD09tryx
mXzRvU7jx/cUAkJLvfhc7EQzlgYZDX74FPRRgQ7YjPZBKEMObw5dICAOqPHRTw0QgjEbwg2Uqmwi
f7NYy+w2Up20hHcirBmofnw3AErqXlcLVZrSXVHAQi1aWs5oH+vzxBaNZ4Z3bvoz4EYxdM94n5P1
m+YrYDlvshj9Y8jfp908GBymMlIVfqM0A15WVsas4lClVPZBEk8EsK+fInj09exJ5ij7XWnZloGs
TLibZUvxOwfDSivr/e7oa7V/nCf4skX+W3Y+/3UZPTyqnBQ13nc6qzMwxP2F7stYJ9N6oVDzNDea
4jUDLaMX6g84Px1Zg/uX/Nnc7jRgGTH0lM86OKFnA0xcPtf9Resu1N2Uzz6TS5Pix0TZ1nWQytQF
M2ToHKoRL6zrBy8mRgVIDB99O8R5ZYmMuqfkuzFzcHJfQ6Pg7vSJK8YEglymRHZzgQiXYAxgmZXZ
hvI4zb9rEasM5cXSqd4HR/+wNJLz4Tj5KmX/k/lAnsd23f+WwCT0CAizlDFrh1Yo2GUwww1TAqlj
u6WiixbrCkQXXdQCwmEG9EyhnaDQt6DeVXqf00TdcAb6LVUvhqTSBqIon7ktADJKwsVdUMDqxJUb
BkAa3b+KwJNyNvFCj2qGiS5Bw/xUiiMUCiRGDNg1wTEN3BFBbAyqw4eJmy45kOU/KKuYlhKFU6wL
Xu9ff+Cr9Ig2LeqwdK139z2tXReZVJTR6SBvQTAzpMhR7nHJuBdqu3G1u1Kje0NapLFB71mC3QBG
/QEzqkBLv4NI9lCZVzVPXwy4EZzgex9VVJUfh05h7rafr5gcc3sFyTssLwz4vC5oJ+bKhr6P9Iwa
ePl61KvMjYchzz3R/u33alpQ2Sdy33FX9Deo7s9A+kJwF3xkCpqiKE7TdkKbEHEMM4t/ey2o6gWd
Hb20eS+ESkE3UvwDl0KX+dzSgV+WVNem+fLB2wJZYAISxWzR+AUXCrC3D2aNd2f0cLrgksawbtTF
VB0xMoB620Pd1wxqQlFXFbMc6MtBKhqp8U2GUJdsgXLBtL7x+0lfmPIv0zzAfU1h7mKAwbqQo0rr
geP6csUQJ/pwIJkz9ouBPP5laDxVWiu3bY8YDMhT1rltmDfqyRa9bH0+sCicbNL+/fVN6eZFMrt7
exz10fisM+wJfHm7fQNkftl8WroYFMEfQ65wReudSSXUFAUe+sI/lrIDTEWPWF9K3ejgA5AAfUvi
zWQeeu2TD5MdN1wts8SzjIGeLmKWNINzE5HSjj0M9KM90pNFHZfXxWwip6/pRW4pPmc3gQ0AAMBb
690vdVswtTXe8YHcar6lyaBw0FSo9cZ9dFaPtb6ilUUDuaUCTQC2uwGg0lkYiaPDiLIuX85yrBPn
Z3b8lLuKgzlpzcy9v9C6kZ22nsvZUS0x11dHzcOZYl3b3zRfANJNFyxIimvJy0jqEFXWAm50dry2
/0DPKM0/4JJPxafdlcEmYfmZADrxa3qygu4itU5WL+iC9VJ4mwaTz+JVrNhKN2e6zIKr8g2a42Pd
pFBft2F+YSsDc82CERZ7UVwvxY6WxqwLcAg0Rl6QTNg3pMSia/l++K8cWBfPG4BixoyYjYS8iZRe
OumSLli9uv2inYGUl9gg4E0q6lnAK7DXkDkWfHjB7c3QwpfypVQabBOwe/BcaYy2e3BSRbeSGNxb
rrl1eorJ8QVqAtx6dWKbjXJmN4w+IF7YQ7ctIKOn9wpRGvHlapPMWaNkCjhGnh15iI8Y0CMtGbZf
ADRpT0kZgLzoDYIBAl1CuYkrw6z2og3DPkaqtZQEMpO77LBwyS3WxzseOX1SGSC28q3cD896/geW
9Rthny4t1RWQ2WA25DldXroUf8C54RayFm3/w/yE5qiv62H9gfUMiqVsVuxRFewgPncK4BbPKE4I
oIERap98k7tg5zPiuOPymsdamwvQESaB8JcmLgPlF9mI6akc4g9A6CXNl+tgJcriCaZ8tuU4dIBI
PyEsGF3sLKC3eNlmBc8Mogctc42qO92VJeAcegw0zqhNPATuBdippvjavnyu5Xwlr2t5B57lJYV0
N28UfxncsxYNLpCpG/Y1UsNPL3Xwr/S4qAGAygOCTi/jZYPbUVQhvIvZ4eZAu4AAhOU7g9EJlIjx
ECDQlXfIYYLMANDlwWgWnDfVeIud2kqI+ZugJhttic+64YTAYQGymT4jsDSigS9QpnStCIOsso1p
MD/KKKen4H3ilsyXRfhTi2R4RwS4BSU2oDcYAuCiAggIrpEG7Qgkoxxy92I8H1BRoBUgqhhVmVYu
9mLcu7SdpMZOGElZAs01cIjsWdF9x4l9yMmNgoP0tCq6P5TimJ3dmuXsC3Q0AxUZ+NzEIKg4zwC0
sbl4aRBkWCXa5zWnN6HowWcRNpDDSR7fAtmL6QWZ0OgR7hVeBzglLnTmyNhlKbwyk4YxbvQ5Hz6x
kwDkgognCybjQ47rZgPWTp8+48WAiQ4tLWmP/nE95SxbQDfh6vVMCnTzzAO/BNkAa89GAWH1yAKW
kHPGGwBz0t4hqCn4BeDXac2CDWD589oSsPXGAfA5O5ayMfPx3pQMmKTU2FgIbWwDDQc8JUX8IPjw
AqaTAcb5dj9wNj64MDYCUWcph0UZsUFYc66SR5i+bDUHSh8QegjuNzEB/eUAPgq4W4qBMGhfuBaz
V+jbu+A6aC3WWgzUivfq2ZpM1uaB8dTB7LO9c8H/oONNR5rF5ajkrQd66oO4EJgEporBpiFeuIXN
LWSBcXngBmbPCPfA4mEdKt3G8VXvE7cGoANMBh8kPz18PBAJFhDkg1zPMZwgLT7Es1r8fgHHj15s
fvh/Y/P3D05nDdS/chcT8akX9JeBgegPn1lDdDFbxlXp9EEDHkaR/Zu2MYwqMAmMJnonR0lBDQuO
TQnEhULTPeb841+Fd7lBSQBBMjZBLABrppP7H6JCIBnGeCcwZoKMAZzizVSXyTdgL5AZLyCJZQQB
6FNGsI4lIpZPGwPiEBO4qJgQjkyx2707ayDeWEo9ZyYWdgp+BfytSeYJpV/kJHiEAMJuLs074nvo
+z2QkjiPWV/9L4bvXAr2yR/9mA41lPTbAclzqqw0UVZ0Zwk+O4DMrZBtxMxeU2sCGYuvbcJnMgL2
YkfhTArg7iEs0zIMvSAgRaLMhUVI8ZwmzS90P/KzWtpeaxAZFvgHmG8vbmPJSWSHYkqwH4A5+Cma
F9PL7E+JEQWwP0wf/BT1AhWO9XqClonfvwNjkF6MVwJKr0khz5+ImvCYz/trhzGmx6NRE2jgrFEa
QhRHKK/88u6ApIkUwOLCg6QuSlkQsx1NF/KcsJGaKTgY2cEystPZoBBCudXHNYAiCqtNqHxCCqYB
UK4nCM+KwVRWARsQzA0Fq9bBSAuCyhDAjmM1uV4sU6fbQv+BvV6hgk4w5/IRmGCCQjAyUA0h2tHa
hqZHtC0ALUhWSiG7gn8CWA8gJfmEw/UyYalR0VMpYA0MrehBzsMdIkqbMaQ44PL61uFi7p89yp5Q
/z7a5l7ZLD3JEPNP6eLPLgSOTCBBmaYUigAIJAgJOJouOeIMDMXBszBqjGQaYBe9z/8EYhjXK9qs
nzUioXT/WeYKyDClQs5C5WLlGCTHA7wpHjAP0H2cLoLJBoNWRoAcEQYZk+wlTjmzFW9GFSVHxo4d
lq14irUajRrBybVkCOo0sxDBQKOUxUMYFSolc+ZBUSDwwAYmcFNQUBDZIdRCD1xFToXgD/EPhago
3FsCUdHgKUEolEUmYAKFJFQtTk/Vb17fY2FKLdrfeuXS8eYoghvhSsRwvdYRTMjCfVwJLRg45w2g
+UsLqjic19kNLIEBK5ItMsYOQVWivoYdR5biwvUyI1aIaUNTZPoT3Vg4ZcMP5oZzNZwordOFIrxF
Du7/Y8NmIJpAUUmWwjEAwQO9VbLgrta/z4fzrCn/0R4q2Z/o81DX4El/DEI5po8yvxvzNPDRF07m
FForJI8+qHYT9Gn7VU7RzxVJG/xgFM84mQQDWlz0LqEze+um+uxUlkR771mHxxCQo5JCK4CrWTdC
ymD0NgVVjCE1LPQfzf7+Q1tUR1TpgpD1QiiVIPIB6abfgn4YgcaaRYL4KUBY5CArkCjEpARVnTrX
e7EFKM9wjMTH/J0+zFuRBQI08AqgTfNMiTrY6WSDpIL4kuZem+xxdE94GaIIo2iiOU3qDCfkmSQT
NBMiHfrT57hXHfsIpLE8RQsE2WCWvtnhVARUAHGSxxlCkfhWrbnUiXKvlY3qO/1lG8IvoWDgARKW
lgRjEDFf2gnXweEEjqCgUkSrw+UMch54XqwGWwqbkFQum5SG9HOLLhSHESDQgsuAc8DHYuYVcNNm
o1pItcDalrgjgKjHyQwiNUgho9Rg+wGWE9KCbF5gC2iFkQl8JitOJ0UqHOQOKoMg6onPFo+GA5Qh
h49cEMvOhnhQHhJU7k6b31SPyILjyJJwjZwXYaVfYuMyqRhqcSJsq0V5BRYzmKzhKq6DKg1Fk67d
2VvNL/eP82TdeJql+ymNpZmduvXh/bZ7SvzoZOlml5mTHqKO8ZhaYyA6tPJmVLF7VD/tnM4WELHB
R1ePbh7oCESITbKKr0lq3ymP/msOD2YlImE1FS0P/to4b4L8j3ObV76Gbr35grxVmzcqexTS/okf
/Xr9634+B+UkhcOSXGhwuXui5euGJXwB0KfEjwYinzfYFImQK6MCSgOVCmMDPvaOjYIjZn10k9HN
49I1Rof0bv6PpPtaTmRbtgD6RUTgzauEraIwQqZbL4Sk1qaAwnu+/ozFiXtu7zYSqlomzcyZMwuL
Xt2z/zEXAPZp4+T+Dg5o+6kqGLv2Lm+nt1K31F2rc1xafEZn1rorqE7fl+ha6+b1dT+6vy7C4PLi
F87wO9rWPF4303ZZFXHzt0Y3woHAwyEo4oysRKL6l/5pwC6iQZ48aMBUGKILz6HKsjddCy8rNDvN
GOMeHGI51Jaqw1MEJS6QFKCqBfaQGb5Pa1b+0cypo8fBLZMc3BXoE8uZ764zundoFM62bf7djfJD
6BTNDsySb3ZtV6aHMu8keB6NA0Kv6WMI37dTxTSyZ9Rw5qvhTZGPJejAj6rbLtofG3TAc1Zd49CC
1FCPU8KPquikqPT02bvdeWUruJwqovfUaLlpZTRrru1CddL4dVpruxfrsL8lQWIuZwrj667wVGi0
btP2YhsMGZeWGb8F6s3ej9cuk+9hkUHReDV+I8Vq9teffNoEZlYatAo4l4owaf5PloGLjtYo4BO9
18iO4cUtYkiAFC3VuL6I0fTOm6/cNRKQY/CGzEaLnhy9Aqt5DK/EivWlM69FAA1sU40Wl94jj4tL
QKYGyvVZTnq3t2cUIUnL7Z+IdOb7hKqXo7ymzUCF/OoW0Q8XrXjI4L71XrDZ/peqCLLP2CGcyC9a
GDPBWIUXeozskO3wZFwQJ3OpdO+oNYUX2gp8lKZ5ohfBfoO/y18+eZ4P0zGx9IvX/zAkA/pdobEU
367/NWAE+Z/FtUcRJsvi6z0KPf7USzCjas9l5hDPdXX7D7Bq5dN7JFTHqXME68fYDtMIBzlmJN+Q
svXOxYZD3d7JONjoU/3TYZmb9towbl181G1cWmFwxxX4GmQaNrPgzeCNhGpvhZ/r50WLy7mZ7bAY
W/td+1YbbqpvHPsWp7T2XMW5rT3TfXJdiCVE1GbJItxvf3dHa3T4d6wFWXNOeK41i+bGvEkr4l7o
5q6S7HBxqvQs6W2+VigXHUki9NJ0fMHIObJ4+H8fhXuLJuEC3IJwlPUy4E7WLRGWRHjJ9+pFuX3M
NpaP3RnAbaX1It+aH/5mNc74SYyns0Cse5/1xBFUHnLbfrbS+zL/vblsd/6gpe0CMLkR/y9DOOoS
+lW2sJbA8TKOUYDblh0QXwlFD0iLqxx4x/sgaCD4dZ2zSuBWB8aiBAZX+5KU6v1ZpZdDJ3bWSFpw
rTmhw+4LU+9citN5ZO9lV/ZE+EglFHsq7R3vna61xWw8bRvBcaRpz809B0ZVpSdy8bXX67O7aqjK
/t7hMyhCUBXJqgODATglf7M6dOg0lP30k2nWXRIeFCn2e1YQn9S5EwW7fITo9/PfncG25S7fXZn1
nFPgM05kuJpppBvApS1/FFao1AJ0PReV3qweNW5BkmtTHRqtmxK52+kzEBq65cyYPvNbB4AldBCq
3JiVZczpO6EuFyBY5qXxUrJ8XQbneJOjN0XH7ocPFwGKyMILYaVfe7dd5A1skq1iQarHuAaFO+qi
gYfN+nJUOhz0W2hIGeiRBXIkVZHTTqNCN4Q6ND229Oe6noIxEjUKtEIapeOnFC9FL5jangLgIVEr
xZbFHXWnnQlrLEJnHiu5dxcRkr8txR5SPlV92ExYR6H6IS7xhGJ2f5ydYtaC5Xa5i5ueMM65q5JS
EZVF1DPspF2xpYvlP9IzelWYkUCC1fpy/92cJhxJGUd42s6dPhFLKaotzPI0cBdYj6RBku/QaRR6
VET/76NMWLjsW8zyhasjD1HqrP5tXyrTST5tCUBP/9zcy6Ltjcm96MfNzcIMCC2gjkDYRi9qCpzF
1ovUaLm1RbFJtWlIxS43Dkpjd2MgO8RFw6Cfe1v5ZNt4zjCzKgTA5SSI/hRu9H+06Gldc3CL/u51
MQiXV4uwgnLPqV3U2u7oVjFGjbL25+7r891Fvbm/Nr3XTg1jGpSozefaSjR6bnLp2mQT1DXKGhIp
gC/7IT3lyVd6J6gXBmGcwu65LOhA6Uuf8zfiBL2yIeG75JCFnyM98hNKdavbRTAhV3peq8DmMUDn
emradA1Ju06ZDoQyQ7nU4IUCLJNyZf2nsKar05wZPq4j5Wv3WAdydd5RyHI5SEZEseHd/fvy8dAr
33qSssCDXujuEPRe4TnQKJXDlu7P+UqrkO9m+Ej152KxmVt3NoRlssgPIle9rjeXh6YHQD+wXueG
CYm60zxPa13oXo5dS89kVhdQxQK21NzQh7SDr+fr6QLVip3G/THteLQwdiGTncIqn9aiIIIRHdYv
3bVhAXZ1UUry085+HYTKpmWP8kzW50i0Ztfm8m9ok43WdffS+PV3WgmYdTnCYdqucDOyKdrFp8tA
fr95FjLvGFdlJoJJYDUlMZxKXaJhkcPkxP01WLHaV9lgpzONVXO/kuWPw7l7zgfddwfL5O62rzyU
n6cxn3O59+c/5FT++YB82tG+XHwWU4jCDZNa77/IWUmFdQY4oN1T3yG736F22gL9Jqx3/dDLH1uN
fJfGL6S8mlNDaspXhdEO/qXU3L44wbSP7qsReZ/8dOy++SGbkikfbU9JM/d2aC7Mmv5HnWn2E6ZL
fLqBop+QUz/Tn2r86tzwo4uz+EwvvRoq0hxP7euCFaxhpArIsiaPzqmf9OqTGvRhhfBZVyHxpL7R
Rmg/vl8aYc7GjnT66uf/WfVt1XcEpBJFRV0JxUDeJQOt/RroOhte3IpdEAeeYzRhPabN0x1eIOt6
5ifhI9tCl2NcNrpunpTEuXZurXFl0wEO3KzxhrhxOP6LDFL5pETi+Fjn8MmlaPbXmtSb/gFuIEjP
SpGHcIXDl9abTuktbammeAJufsoRN8zOeXZET/+mK5eieVs9q7kaE3os9E6U70/9Bp6rPgMA0o/F
l8mExKZoJGylK2ZwXhRP83ZIFc97oZriLwIMbs1THunJwLInJ8h4k/9bp83f5Y/wwSsRr98jTh1F
VZ2ILbys+ln1VU3MQnqt2alF5s+VRuWhYIVCm09jG7zQqOyCKZXDRE4Rk7YodXyWyKU4b6UEWv/N
Lh2tMqxLI0cGrHeptJys/erDnh4x99JOGjtnaP0W5nqTK7RLxU4t3y3TNjxoW+tejNSstI6l6FDT
y9foMRCzv0timJXW4MryYEhY8XkTvsaanw6arPQRBJiNuccRZHADcGA1iTDLDHO51nJ0bDwf5k2q
mpVfmVQIryShPlPd99h2n29GxAD7s6aA3MIy4F5JpH/55y/kAneXzfw1suClDoEuBtaJKHiCUue2
fLFKrEVebnlt5mcjold7otYP3aucxKWdmj1YahfSCUdFqiYrtalBnrhwn1/PhoyGOIQJEBDwZmm1
KbktkjLbtSWxzuDtjMvRmf+xlxzbed49C092QqcWpTAi1xvQVd5NCk/EGpA7mzb0YT6vj+3Klzsi
gNuiuMJDam3LbivU7s80/qloJe71vjJmdwz7epW0eXoA5rE+qtefDlpRCvNI68l59TPbR2Ki6S4C
ttHKArYp4QfFuBcRh/t9LPZ8ij2ZqRZTHt09SzjN25jKlF+cjYZKEXRTHlX3Ul1mcfVT4ZRWINY+
rxzgHz0udOGMAb22avOHgbPlJ4MdLLVLOdeatSHrRuuXUfLTisojq1IzK/nnroe3yYdqS37P2Ffq
zetmUlgHtVa/hnaYTau0GngvkTQzc9oHqdUKhfRSu1zTB/4QQLOkkKzSNeCRACN9any/8KL05utF
w2ktLBH90W2PXS2LZkhL1J4j3824wYaDvphQvxLoBrJGieZZiV8OJsXTiW8k0UrrqzAwzAqeivuu
PR9bPYfBg7JCmeA97dkVxy98IHlR4XjWuvwTxdBgZ17ZG9Z//cJ8Vu/tZbXFfHB5p2PPMUTusSIy
gwCAKIqiSUPjRmH5+ppdXRJYoT6WC5cj9Gy0xDXzUus0DF+8BfaHMUabbU/LljNYkdeY8ygB72lv
noO4Lt2SvmWRL4gcyUJN6/rfojqRyPEDNQAMJmNdrN7U3HNFc7+3xQ0CFch6yFuUUs2uMPKP/yQJ
ejCXQSOFNf+FFoS7Dg//BTRp24ceMyWuWy3ouWRZC/wFV5OLVTt2kEszBvIIhW6ub3/NgnJVBSIp
eCYvD5/YHdivffDq1XOH1cvS11s1xGg22OtNG8KxIMAC0V3co8euE20yFgxBjRlxZiU5oFnHVpwH
CVtomFR52fZ1eCpoaLhURU6oUgXU7dr1XBTshMuh0+oe5fXVquMjZY3t5fzeB3jTtyjG9fKXU3FF
5EeTeIi0XHV4W0p1ErUNdbXAWVDxuXRlQm4X6ISflQrj8tw/d+u2Dw0UAfk2KdLQFNuREp8abbij
OJ0XDbB4pIFYY6n0ajbvnPqLgXDQ2yxeio2n46rJOYlkV0NFrOkLUEWvrWBfFlS6jT0YIpFKj2KM
0gpaREgVtk258BK0/NgFGXAY4qYSd4BEKp8TNCFC25XdgwToPnvCYxg3Ju4RI0v/s0j6ooqnlzOP
hQIRZVlVaWrPl2JoS7c5WARs+PxH4iuQmmoDH7FolV+BkxoDNSfow6UNrJFbCMtdVrdGX1eIIU8t
F0PciLAgQnoIVNq/3LK3ZQ/0aK9aa3IsUb63TA5YFXr3Ehjg4dg9YK+36Efnah/unVMpioC2CpRP
pkyEdpy1iWkUy4lirEa5TiM69Sic7v7RRh5XY0QZB6bevfSuWLSznlvZJEPWmuHv+clPwGOAJfxp
ozt2/0yZ+BRUWiHN8fmzGm8aXRF6VY1Ol6zAx9tTJuTb+Y5Vjfqq1FXaCGICljNKu3pEdTDP/bvK
UhHDK7YiTJmCbKne1rd/ubVL47thFaC36yd0A9UeaWZUMfr2SKV2pwMJ5A4U1v7i4frl7PmATsjQ
ZgOxIG/pqvKPYbAOyRL3CnLOkGy6KkiyN9ulmU/NRpWFl8pa9nWbAFoI0tq2aug+ZQl3f/3YC54y
hlVxVA+j0nhj8dki63Hc9lrc6PpD3cxMdd2YN/64cGzv8y3GkSU9PQKd7b4v2jwUnmbXNvHJK6N1
6Pgn6Pj09l4MUgrtzeKv60MlU1w9+9lHU01CX41IcmnxgEFqVDAKphhosA1yYhJeNSlfzYCIjyxE
w1GJZIy2v37uXELqJ9kOmT0nQIwIq17fJnRXg6bZRP3bv3V3OiGjfix15j8PgCWUOnyR47hrqJc2
HeklEU/MjR9CQQr5XOWxPf/hUyCd0nd1va4T7iNX13bpC5yj/hfGrwUmaANmOJYM9hkANvLy74Br
ykvwOVTAOwY6rAe7/pEEwU/p1jV/+U6+ls0OhCXxhO31SY1SW4xgpOlIUVGxxbFxxTwScJAkvdSu
2OGHBfVcW9iBWbsizRIhS2/qLzJip92FMCZHy9MpuktSRRAcEHIPsrxknh5rUVwvtqjp0STlcMCz
aOPa5e5hu4v3NgqhyG2pGInifsaSDO9T5274z6zjj4y0WBSINTNmBxtr33Q3N7MOdmGVhCb5ouEB
+FUil/l0RUotN8/R+l37mGrTo7iqnKKcbu35PYGy//mNNzJdQ7gtVbWrp23PjxXM8SurRpf/FFgW
cq1rIWEbBbVFQ0MMLiFvJ36cY7q8Wjo0xbpco7+kzl9yjXZpM6iEGgcVs3n6GwfVBm7ls0VSTroY
OWuyhZPtrijQbMe5SCtY5RaWzLmYyc/F9vt/0mFZAubvoQwzDpOTpCeFuzXvXvXP6Ho8kMIIX2N0
VanS3h16qUnspr+kyVpwJcX7o0rmzc6DkFOA786hWo2n1zG+Wkz6yMgK2/fqoWUx5yPp/Vl3xdsy
mXbl/JvV8zbreUE2OFyTq5SlDRs9UUxC4lRdEcnsWd0O1yybC5gGNVwlWMRTo4U0kEJXr10Riy04
ZrHw9hikM2HRzL9yu9qd73BvXao6I50PkrwClJ0GT01Fq085poxjP/DpXLwSri59h+IUhXAl1MHr
Z+UMdf1mzRuTkG7ZRRGjqGj5cwbZsSBNCqGT5fvsRXtG6achxIkXSpH1Fg9NPJV6UTYgqQhjpvOg
Fk0sgYICnoDjEmR/ouwT5gU+g3Ythxn2c/Fjp4MP8Ah03Kv47ROQ/DaafrMAm0voGNbFalJKRoFS
d6VW0IQz0yLOkhwF2u0jnbJ/YfabxuiiemR7P6g3etgshV7DlKLCO2Loib/2V86dkdAKY8aJmMN0
6d9ANe/zUeG/1avJDtlgcWgzylk7HWyKTwbI75J0sOznktryyfSg7fu6u3yr915qg5LRQ39zOg5y
QwoXG4nWfnAc1LuHRjdXHgv9woNA+3pldRJC3UqXuwjUnseHhRryMBVNF2ffhxJh/k5IcVejBYko
ME1qVvfOfDX7V/sCyqj+gaoj/zIbnShuiy2P3cbNHOCywWNVYLnk1auCuslClX71bbYhMexWUUda
aqxWdch2tB4XOzd279kJeb5U1KKIbpVNwrP1Myr8rfkouFw4eBKwy1K8C4MB96FLOmwDjKbnArBk
PsNcKHMF12NpT7FP9fnwKhL4cmqkmW4T0eqthyrTSbMIn2DuABTNjOHKXo6D0G/sHd0o7/q1FyMd
+8v+vL/WOvqGCTTZDxfDQ7IzLGr/vnhpBM6HQNHD8fIvq1FaD+3RnxQOiU2EXV8PltBER2eAa4VA
RjIAKWk4W5oTRqnNswbcbADEWg/Sl00/e88Pp6+5gY6UfTx73YVt2LWpaSXrX+28P8W+uKPCWGzi
7WA+ggKaZuwIC9CyaDU0R+BLDorhEIsxAgsqKY2qyYx1h9PVnypx8dI7159q3VU3+3fSoPqajnLD
8rhR66zIWODFR7fOJi71cv1LJcr1K/zzd3kTEZua25Zzgqty+6iRuOisOwpJJ1Q+gzz04r3UX3Zx
Y/18+K6McovB9g1hyyhsg9Uu3/mgmYZ0Mp7JGQJDWFGe3FxsGPm1x4RKwfYoo+3pPkiSsJnnzvWN
ClM3v3VsTImMGmoMjRbnTDFLtYNg+jaizbCPwrnKwGTtyvt5fAbjIFgEu757nQ7TWrM2roM0+2nc
2PXvq2497VRKBppVc3rjGoPpKK/O090SsEiKvdsfE9T6j+js3Ll/pi/z1xwduMkUSDecz+Lla/Ze
YjVfmVnMQsqfg3X/3r8MjsrXWi0nmIemCNExjGcTMjrlwSKZD1H48nHdleK0yX50rl/mtmun6MuP
XeLB/K16ToxyG627s55qwHBPSs34Z8y/IBHMkSOkhF7lkzct++TCKO3nkd9f1/3C6LiIyy85XQib
99ywMiyMpi8KnxhwV5Q8DFJA/mO9a08YPwP6dDFiXXKqacsl6zFi8lnS+XAXT8ebr2ufBZ2OT7en
S3SiktrK9WeDJej1v/XrarAaXPtwzfYpuX9vj0+Fj+3w3s9GhzquyHN5XFxE+2k0NVry9Fwb1obn
PzqlyjQ9wBflZLmJ8nhGuV4hH89JyZV600qkMTht72lXH5u1QkzNGqPb+Zrhxp5UevH5jHmjxkxn
h29HnkuIHH6YFIoxhOrgRZRvT93/GiPE+MJpiM92pyCHtnbthprcjLdXmOvS9DiGyQ6M+S/dmnhO
b2P7MOuqpXH5GKMl8tWbCXt4qEcwI54lxvqbR8F/R9u0d32b/0CBebr1WD1YeahI/RymmsWCchnQ
cDNk+VnYD0CwcQ98aeT0lrv3R3mp+r3/zM16GCaon1ExLrw56HuQMKIFWkOk6ohzRbBlrDjmnygQ
1TpM9oIpdeDvyTmR8ziWaVT9IJ3vGbNIUKuyLZw9UanUsoyM2MHAqX/vbr8qJKo10JIhBRT1JXwe
k/EuemFEoAo3+9s4vKQxqx3JgWkE1dbaGNOC+mWApMV1fjW8at086gua4rjcO0yqlz13srGgy7TD
tyXP6EozPgSArA7xRf006vrjhU+fuQhlUyaKceMWLZBmT8PZrF/DoOSEMLuMzbDLD1NZUiocB18b
yome2TgMRkBPrix6OVT/V7ZfDVUdjaam+UzQbljRf1GLpJFic75LeVdOfJg811+2yaytK48qZzT/
CU90GMolytw0Eq+7lHUXbHMu64UFsEhqisYaBtqSWEFyo+E42mutEpVo6AgGRLiLOBMQXSJk7bCD
xNUYsEqvHpdjIA2C3G5onMHxbeHMJOHjBPje0ygl45Q8cHi9/DeWSvGDOD8ETCk8v+kVa97L2duZ
MaZB7NpcD2AgeeMAuUDUhlFw4etBLuEvs2eEX7364UlzI9+EJnx2oz2/871Pzm9+XlBrCQ+4nNDm
kr9valEWTTID7MPJxylYTc7JNBburf4WksL75nU+CmlS/Y+QGPvGZKZfuyvIuyaLz9Osr6Ip/DGF
fjNUj7smWl8Sp9YNcBwg2DDrbLArquxIp3PJdBhKVNEtlTQskCKNCWsXCp36cJmL1l8mhL77WYog
ssOjFiXqICchkQDttfjD/V1E9TlidKwdxaEuLUDwQm7ECbxzyfn+1jerBooCIB1+EzyiRux2Dhat
R2gdrXVKPQiZFx72PAhmd772Wyly1r1/rV+m9a4ngxG/ZAPxish9PtoOZKhCECMVC810MBstG2+N
jl75QXW0Q2Kqt7LJeohf38/i+avqOt0EkyuzgeXibRLREBvT9Sjh2JAdCUHIrUd6JD6YUbBs2xYy
P9uesXOQxy5t0h8JdoiPxC1lgbxYSWogSkkNCwrRlNROUMAWvBzrzZMJaatXijdy2vIx2r5vZwn+
0b0SExf8SO/Nw6Z//zh/Z5jU9f61Fs3G9dHMQD9PacaqoRdRVRRj7i9HBip838xCRYnDHTS6F83T
Q5zdOp1X0tObD7p5tLQhWkxRPq5+uGtoR6YRjF2yerzg1QwhATPTCX/Mz3ROt1QxIHD0Gcwu+Ztf
tdM65kmAhMKNg0DlVwklWvG0/HT9iYHv7AYIBBp2fAsW99fOnTu3esTc1eP87J3VXa1elbEZnOhE
UaXC73Pgh/Q7t/vN1WLVhb3rcOynp77MaZlLtgfZ7r1rT4+FjvxofoSBLLq0sPsHcE2jOT8Gae1S
KYjXCo106+XIR8TciMaRVR7w27x9HxbUeq3ANgmugk0Ahkmmr3iRP4B/IQiMq7ubyKaLarVwt6Nl
sCAyylDuQqyddtYFFJ2gmVOFQ22ZdGCpPKtJvEhkGHimwZQFAri/xFIyFeCXYcDpY58ZPyAiYuHy
D0S89Hur9OY/IaH8WpeinY1bPW+U2hpPMlJXbwUqKDRP7d3PdFQfLYbr7lE/ZNXgvX2S64vKhLoi
41M/t4ywwuSahxzVyGcs3WQxLJi1u/Pf0stKVpGKVVj+zNWVpod0YDqgZvleKz2nI+HB4V2UMSwn
QQgrDnHECwIzEj1SDsNvm2pq68vefLTr18bwtQsSxXNpUB4do9loLR5cmzg4f61UnpavMldKOFEo
UNz5jBCbpOPNRMaYB2+OGcn6oDqYfZWOETWQ0+FphY4yOLzPBrVh5Wc2uKatxUgRsdeIcytsj+f8
+0GQsvlKX+tJZVidJas0WQ0OmrZXzc0yWulQVT4b62589wbp87qgU/sOJo6rySou0o6Kav2gJklO
WHtdTCB/U2g1Xguj6kuuvy7EZOHDYaoPiMxWB6dvevj5sAZnqubnHqn36eB+8YvobZsU/h6+3aaR
c1Ua1Ua5V8x/vIgZxmt8+s6B9Z6QHBZvpV7aL/RWcX2AzH/rrGKfZqQyo7FI0n6ju+lWRo5gY9To
e4N1XxgWzcgYaAl6mY6rY3FW2q8mu+2zph5BdXf3sYlPpZ4epcKovEyu9FlGYvjDB7nawmjRL4EH
h7ku/exKUtG8cPCfkbykOrCXx4tpCE/ZtLu69he6beGFeGIOwa2fPgK0BaK4NtyJhwqTOeg+awfT
uTZY/05fhHYmBvrNNqmeRnpVMKMn2vyS3EjjzfpTCBdjES0nlocYYomE9XAxXk5yo+WERecUzXYd
y/zXYxGM2LQUvrhx+au5d6iXWMY+rCO2k26VCSTh/3IjYQSPlIWgq/ImtHMHhC7LPwvBjcPlU/Ki
OQYNKS5XM93ZSENU3wlSzeze3yaQaege4vKvn8BOt32HW3wWdB0OgTVLEm1CzywES+XuUu/7Tzne
Vj+Ce6efbbRl5ZcLEOmVY3jhQ3t3ZN3CNf4V9Pd2f6krd0rkg+QhxJdDIs4xMIxdJHpFg6GbAUqB
Wow9zGYoIjxp2R3uRELA0c3EnEdmoRTjI8Pbsuh4+K0VdgqgUJ5SnK8Bce9V4WnHxNnlOVaksCII
0Ld1ctF1XY6gYLvy92pO4hcOfemsVkOloxTzc6fHb9bBE+V7W9M/AaCtbZ9+fu4UTCJaPTQ29Fdo
aiRaWQ+201wCJzTXv+WGSsXrYnI5EH4xocexUf/LB7Wu5ak1n4dKqbHnAZj6o/Qq9UabgLCVi8Dh
1gV+hoyit+oWz1R+R/L3+vzlMv8qTCXEnZSWjY797aBCa2fVuhoHl2nD0zuHIC8eqF4naap6mWSD
4oqpyiYzAfP98F08ChsVczd61bmBrF0Z52et7YqeZnI7RJWsuTF+mP7Iqrk+9evLfmk2Prkh9KZy
X2UuWcaTNgv/HfPDxmwsMjiMzEjrlD/yXeRVZZHtGEeRQrOPOw0ai1i/41Fj5L08mJ8GurIO9CJM
AX6QoYmUN917nTPbN5KLG3YW5qUr9ltEDCpbTngazZXImuVqdJ5F3RMZimeNgZvviw47IuQ1As3H
Td9do3vPpuzfrqPLx+F7PtGLvn7Dfc29rt8qf5dDzTCj+WQXz4ZmXaRJQfvnIH2jlT3X9/h8+paF
33RrKjTIn1BrlX0Ww6PGLkHqJTnSOj7G1OfHeQ0MhFS3fZqRKPvzoT5XfaynYTmm/38Q12uujwBq
XFS1uxnKI+Lzm1i4C13dhFmwqQsIn9YWkWTdxw06Dbf7L9ALQTZVZOUcl0VrEjB7F8l19pGhwNrB
I/SFcC/UuCAjgBVg6Nepfz319wN/cRlKcHyw0CEMKM94uHJX8gRaMBspfeIpr2/youPbZgjR85fK
EqHwxLIsxiFmnncr9/HD6ehvkPIJz8lnqs9gtoHESJoLNwxmNLmUrQoo0cprryZHYyn2b5h9ueVI
rJ3QfU6kHpnpuEHXvx6D+b02sAYrVKjysY9c5mQP/Nm/mQR86RiqV+wErpbRwSg/dWmiBGvMSsx/
RLW8nXHTvfV4g99y7RkVkPZkGI+onsa0pYo94mGIdUpdAK5f1jy4vQo/jbpTUrOmzJfd+nH1L4EF
GAAmLUzgE3GWZg552N96t46B96R1BCJS72bph/IAFCxAMC+rH0yDS74Ne6uKY4NlCwoTC5vlARfE
1lTw2ldhbQBmpoFJpGhs/+UdAVGDU8l+wn+lxmp2AYhzUGqRvn5/sLRmI0otfbX8tfZc76LMOSjJ
7IdAouT6qllOTOAkTckXhCGlImlThc0gbCvR4SwZlCzF7Ido39s5JfkQ3SCl4JR21ZBLsiYw0LUT
6nPFAeggrpXaYZJ0QIrqH4AUpsgZHJ1OLTyQ88CIQiyZB3sg35/GKuVxIXHUZC695R0jEMugj05j
LiGkUX0tbBtYF1IUHi0zY57WUD9wC2ZWCPg+z3V8vS1YCeBmlf7sLxtx7hwkO8W+XjoraGG1/Nba
DRC9Vq3rm2fzYousU/0wrdiyyY6UnbPZB7hhWu1ozCkSlRzjTToXvk7t3QUaa7hyyIvV5Aq/rkVq
VZWL3r7IEKgPdPA3wTuSNtnginGMRuYOjol7E0rNyd75NnHiqqwXqlvhL+yCeQ6znp9jNdkDXRVS
jFRO5Z9cBmn9ZrL/DMHa5btMVRPKd5CGf0jTjGv51hQsJPjeZGmz/L19O6f/HfW9jhef5Vj9LYtC
EJzcetK1ULrivSxmFZd7KMCgi71kfqofh1nfO4UrhnGrkex47aklnDtq2q6ZYuQ4HEQIdki4NalA
xVSA7PJPgK7rbbKAAD9oeH2iR/Ll4sdJyga1WiBLOjtZB+0DoWaNuyS1zEhgittlt6ZNaVsJ57cS
Ehfuf0J0O2+o9fv68/4r6TcRD8pai9gGmXtqjgHC8j65B+xCO5iYwokbr3QRbRPkX3mRe3iWNNer
nVDBpxtRlMQyN1ZiIRzevmmUDTDWGXBo1hmgQ3wEW4Ctfd6EBoC54UHObsCIUR3hOh1Zn/AreDxc
ONVdo6AMkTRh24GZd02/AFhdmaJq917GbjloW87fJFA5RII5cfgWphUWeDEzA+qFasd29xs4cS73
P6XyOoxt2ctTl1EJTZPGRtPccHton266SsfnSnu11LC5fDMLkMpZS8Xv0F9VWrmaqtiosY5Lx5fi
hozAk5iiWm5lh7ZWOuw34Pjs2LqVW4XjyxV6neJj4eGSpCYk2yGxXPbFNeTRTqHapL6BeCYQM3up
RiejEKDFqyeQl+zb92l0qQa6J+98KgR6RP2+eFriP1xHyE5prjX7h/y0uD/fJfnPeJ6rH59FZDqM
uDJufjMJo3Tm7RMi76I8Sve97eFPNvuSH+T2w3rlosvENSnpIjtI3T6qmXT78npenp4nRKr1t9ZK
kymMJlsO6kW9aZC9ID7dxYo6iMauofxYUWItdMs07Gt4sdu1hoPCuV28lQc1WXC2+tKSEVqsg0RB
YL+/BdkZArIi4tzonBJr6ztdxcPE3BnYHo49bY3yQK/FGlAoKIA7apYeq1sJReSQasseYzn01Qgq
y4n2Mpd9NYRI0S0UjzgmXHVwaHVFoLEi3m3W35gowk/A5iaAKh1w49ljkCqocBmL2m/i3BKPz99L
X45hWNNRGheuiZO3mwQJa/fxOF5LWqphqmfjV+4oCjC63bQE9k2h7JX1/KWSIaS3qbwI8C2IfLmp
KsWjcwe7SikGCaHRhc34/30BC1UldV+L0TXNcFAXkyDBwl4W23g5Wtxbfx00Eiw823g2mr9Ka4/v
C4UU9Qe8t5ZA89RjmGLqoGpVPQdG8f3/P5XRvvTEqKXgLLR2INqJWDgUCoNAJuMhQRjnr/ofceri
xTlbkKq8AXkOMBmzNs8Dr6azR4xS7LMr7tPO+HXlFQdC/uzRIWrhL0qbzurHVQtXn6fdtVd4d/nu
9A8XBQxT41POKKqaCc/w9q254iYnGazmKtkSxjBAR2Kl/TF0C88I9PcKIdnMys3Nx31UGh2K3TIb
0L9PFK4FBlCd/bp/Nmt9VOiVB9LZXK5nHEHFlLAafYqhco6EkLrRwLgJDYByI9vPhajXDN0SrdQ3
Q41m1cQcDsrzdRaLRJJwhs8wX4cpH6cQTSVS6DzDl/OA2jvZynQczu98EjIs8LBaV+GJ/5L8BDsM
61q8bAPwhqJ7QqfxXsMrQg18lasuJOIkgRE3SLja1AGbolEQGOj1AlthOzi/q63DHLeiGUR7lk2J
ct7giUH2fSNiUOm6DjaV1kAwBM5BLvlAp9fxlypmCR32uwF+yjPZNSqaJJkls1uf6ESY0e0iYigd
tZoM07EwPP3UTVXfBp5BqiOL6EbwlOP6dzWWCSJ5O68ByAu0aPyFmsqnOm/jeTPCcg5YVjjpXZGO
trGOb18Opy9qzNoftnrA4s3x0Thlut4wNPel0nzDUsBw92bpnEgM7IYjIKKv9dU7BuXZo3RTGhlJ
8xqqe5URFe9NX90kKweJqVxPF5YBaEPOPSS3xzebmzb6FO4/cwFsUyUJsCq3H3aSD3HkMaBclDIr
GWLFO+lqqkU/u4kAfdlScxBCUyDCtPCpCnkPC7OIqODFIvEVrQOFKpQDfcYFPV9aYjg9xEBjd3gn
AMK7Pjg/0cRq2ez1059O2OwPFjy+OmILADCMKOYXIY7xOUTsjaD8Dnqgg0QTX7ee+a37DtaidIQc
T0x1Y156S5Xrw5ELUF3jLxUNQt+hc9DEr7UhXJuJtCkgyKhWvnYzWaosNIPY0lllUoChn86WXrv3
T81DJ67aPnDjqwmbT4dABFWO2dVsvNLio1Lk/Oj1CM2wj+VQiR0Z2xnrn3HS7mTBgeV8smXk7dnO
j/Qz4JyX5EZ4nkQG3Q/+3Q8WQfnJDn9SjUONCKsJfq+KAl4X2BdKHQGwiFBUCJNjQcVd14Rx1Rm7
EwVkqkhuK77V40r6LeH7NmKWX3Cm4nsiPMwTO0sffGjBwdKXbpMAzQhkOMEARd87YeaYcAN0Xvl6
1CUrq2bgSwDDw/0kbDAqLseKbahWA2akMY/TJEjEaIHksigFJSihS5Vci7SEdEaKIagQ1Q+RZfGj
+s1s/IbClkM/kauWA8kC80z2qYsRARULjhasVs9Kj8ML+1j8JvsQBp4MFY8/nIL9WzYOVVCmPppp
jskG0xhpMDcCw83kq6pQ4KgKqy/qkX6KEYuAOn3R8c2df6Qy519pu/AyhK78qHtXJHP/AIjqAHnX
m1P096aglb2zL7FvWrCq1/diHKo3kCbqG1ks3TEf4BGa0DT+NevrOxR9t4kUzPklwcSYcXqGIgr1
SdAb9WN9HKNIVBlyKeRftun8y7rw0EJ9zbjD6mngnM2HRsQOQ/zI2HCU9iukysrkqnSTQH0VJ4zP
GcKMewBYsEzLiVJlN//hwsscaQfU3B6X6VEJcqYdfeAF8qjwUGVSWhYiVIs7FHFMQvhkzZXyeG9p
odYyHbFwJ9H2PvEx+Tig+86a2h/mN1RSaYOKaR/bK5yQjSDuV965muQvI+FG8LeKgkc5DmoPxo60
PpSvw88pquDT3Zg7Vj5Ro8LY7rqD+ZiFEYPLpLXpSDvlXzUHqhsYoZTW5GrIlRJ/mSn8fUGr3z82
fkOd/v47sV4Jei1UhvUmdlMbNUYWxnM42ItEmGXcDVFDH5CL8IAfsmyBCEI/Y4mqwMhdvhsjuy0S
Et6IooowtHBT80QF3ZNInrW2amEXHh5GBhEK8vy8AtIPFvxqqL4jtofChns5aYTyNDyUOJIJPPRG
APGGJ/ujKrctEs6F8uebYcn+ojE6xKcDiSvSbEqvuVAmcaaM1EpDCLdV5hMSOGPYzhGIUNFgFgrS
Gmx4Pn1GCFvqvyEU6ytCjtVNTQNejfXtOX1yBUClX2UlCt+T+azPM08gsMXv4Okqver8L6O78IYk
H5GvY0xUeKyKYXKo9FRUC+bnBLL/EtIxXyfnzjF5IAyMtxJBox0OoW+AiWzAeu4c08JopvxnEDZg
vaStBf5N9+BmaIarn2OOh1M8kUZWBixmudCilhaiiHnIKCkk0JYL9c3hnpzURPnIt2WhQG7KzuOu
kIYRJu9/DWhYTjQhCkiFl3ie8ekuFAjnl6kkdB1y1/OdrHgEgLj7zedpIiYdzusK04EncD1+Gi3G
8QtnrD7Yuwy2Droe935I83Q0bgGeUs3zG8LqGktNBahe+R9L99WVyrZEAfgXMQZB0mt3k0FFRJQX
hmwVJOcGfv39lueesLcSO6xQNWvWnC2hSggdw5rgx5DX7dsSv4fO6ZuGhG70y/D0rWU1FIUDiCS2
s3HQhlD8Vb8NxCuTzGWecYNQJ5ekWyEdy+DwbU7g1T7QiukIn3L3hqROqF3pHItQHODLOn28jNHZ
VUwkANCv9BktWuhEXOgacC8nvqj5SrTfnjXEQmbO7SB4FdqFYTqEmrj2x8MfZe0uNMXBb1ZOQnbf
E2T5H5rKfKCJj11fDCMZxIO7D0taPqkgiTo1kWCt7j+sYX6Brt3HoYckGwvWFB4FZuY+DvFD906l
m/wknnba2H6tj0komF76q5cJas2mfhGK/qGAG2Sf+Pysn4CTTXDxisCDk44LnCuENnkRotaf20US
p9iorwZLAOnt3+HFYj5pLNPGkReKU8k/IhLzoGBC60x1L4FdyhYTyYdJK+E41xbN32vdNFpb/8LA
mz2VVLvm3d+3SyFefm5ZoE2e0rcrseaSklC7Srr9N7ogo/bOv63C0yrtSBGzqMltJuu9RRmTDoXq
9HFPG8WH6VwttgEfV3Fa7Vtl2np5DVHty6a7b1IIWNSOJMVVbAqt1BLQXV1aHNs3k+/c6WlNiUuf
7bNyzJEsH4JKi0VcShsQ7+gFyyelqFRT4lkp/V5at9FKzzW+I3Ut+mFD6HQ5pbYvUlr09F+XICzn
5/I1ELkIcm1X4cGqjoBbFwhMuueJRumeKjKDZ7JjXDqpRm4qXfIli+/SrRu6C8pK1ElhNshOdQ4b
pA/TvHmN0QB+pUMic8h2GGXlls+GPRVJ+aN0xp4Tmo4jak+zJys0mrIOYQ273pXWrG1I/ffty6J3
EKOT/MD6DlqUktxdoVxfFMlZLK0TA2uC3BdYAmkK83JAGcygDxphS4IRktqw7to1V/o/N5Yl/4WF
UlqB9Tyq2KzUdUNULbKnbLjoLc+PNlAwvJ6CEBksdfeb1RxB9bFbMUaqkgHqKXOpp6TDtdsA50a8
HTw0jwNBlrDNXnCmQtg8D7KcEHoPo/0g9HzrrPYycHIwdA6d1UJDug0OPdSrwv/iC+pik8fyubcd
zS+1KjLXgspoOTplWoVW8XkfiF06NHUrxtvQnKF0R8Zx6gd6ZwXhjhMJTp/WVOaKRZd/IeDlTf18
nLrtxQ9MryEVLQ3kPNmCWphMUsAApSPDh4GX2w9zy8fbUv2fwHm65R7X3uK9Wu8yz95VvKITT7eT
1we1NzSQVT9AhMebSn2QVz2MLTM3YkxaziF2i9UjdbJQydf/b5eRA8668ib2amgou9jyrIjussDp
B5UpsQ7Y2fda9Gbb8Lowenbfi/Fk1T8Hazaxt2V9kv6EH7+zU+kAax00ISnaPOhULnzPtxJeaWrH
tjLmxSmhAwJyr+UV2IHWOkepadkD8XEh7ppFSiSqAk0rVPSUJfBC/onGuGVlQh6EWMzAtE3p5/R4
nLDsCETlkFsqaGlXeMvgo567ivqTYi3bsYmnI0mb6YNGcCNE2w9KXk8L7gGbWK017OuF6OHaLVwb
uQsu5q+Bx9mAuEbdO8QqM4oQuD9gTDApQbydBDRD5g8nLtchPZn5kHZVuuRwAxQDlQ5qeyGhPfRC
lhfAoZh9nk1DsTzkJuLfAOGSKQrO2RIW3KniOVRvIEX+FF4PzAfJkf7jUpCBRacrBWqGTOswLMuK
uPKMyBERujIXfwcmEN1Cnsg4XR6m6cHcs3Ms9UQmoAFB6Lb1MBUk7ts69ZfnzsO+Xbl3VYp2Le0Z
p54tZ6azb4Cktuvv16+HQkfBJnCUDsP/uv2VUa69dPlRKTbLNhCiuyLMDMkop2wz/iUnGi4nLUur
3mb5SEkW+IwuOLFAzsBVT+epyaTOtTZROzowzlMhgrLz0OCxpmslewriFAJrIV34amQyTLoTdotx
qWYrgg4tbt4vs7q1c4tHSrlYnJlO8JkP2rLwXXwPcre0lkJsR6mSRopo7JL2BEvkHP4uPOmPgSiA
9TYidZXRYPc8nTym2qku9uK0t5ErKErd29dqV1VjpJVlpXBtP7dumAHbLi2p0x+bAN0iuZepPLSl
urD0W5sMnOXq9M3E8BgyTMVHJLAazVnrdI6Urgh7ymQ0pFtiJXiOvDSsWkMhPDk8GZf5EKp3prNa
tdwdrWdcmZooZvT6CctH4j0PAQeGn50Xy58g0VMIMCRTxLTR33RdpSGkOvXLb5v+vYcW/3R5KU2V
K4qrN1VIJzsymM/T+TioPQ4XQ2MaHv68IBsxXXyj2OSsT27j5DGQPvIji68iop4eVcRgSds5LR/n
2H5U9ljAPlEp1F3neAr2CFSNal95A8GDMuJfHyNsHN9v6rojznb2oNepSS9X3o3DUi0R2oIytoeG
jUVG3tc+RfN3EsqUQhPgHaROi9xJRzQv5rY2Jd1J2y+YEHklBhiYkOc2tYaAJwZuunaVDWTkUWJh
mFwWIBiavvZYN+YEA5uUepz47H6SpXtbm5SyaPUNTmhryuUghLo0MAQRiTAtTzVwZ46eqDqHLguR
XIlT3xCkUnwGtLlgBIwsjltL7VozIHw/yM8Vw4ceSq/Sodm/dbZe2Ua5ZeuCi09Iv9yZv0yeGD7O
k8MbjQe1dCz6ykn/Xe/wFohJP/e37fNRwnLVU1oLXRmPlj2sZ7YDbT1pT8zQXjN4KdjjiAE62E/J
HUbUKxYe99cu4IyQ96HctaAF2Ixo+5OLS37SxKtArWTUu67FR3clUBmEJCDQNDq5vikrZy+IyyJN
Jzu3XzcIf9rS6cU46aC5eSLLnZh4m0Zov8rFPiSUfQOnE7Jn4RCJtETyglB7tfDdTlQ10/AT522F
metMQRjIYaNSimyDFuTQZW1XykTSrg7tS1MBQ3NV7YbOSxmK0qr+RxG+rF+VTFoBBLdwOAsroIBH
YWfVVwwr6DFCU4t8MVScfpwJonmZeohynsjTrVg/Uw9wPQHgcN6AD18fQwdjfnTrZHJBl2nyIiFd
o7UvHsnKkolNbczCkT/JszDFATRp6PujKHW+vQFbC+AKPSZWCiCCNII0m4KfdcGmsi+Fuv52Law4
9KRNIYdBOXBZFV7boWNycECKtilL7eyYbGezodA/KYcClekeJpKKRtq0BgmbNL/+iog0S5lRKoO6
1IAzPspSvx4IFsAz9iMz0Wfbuv26G5K1dRxwOgnlQVgxktGZrv/JjOpIs4SE8R28tYN6nxbVbUZz
cHeSfTE6fP6s3DNzpYU4kp1FNWjJWKzc9MNdyUchDGhwk/hU/mr4umwMW0SMoKWJpSNHMCXn2pE4
vjb0HCKeGOduBXqHCnMev++JjCt93oABQ10gPvjGCPUL4/f1NGne2SxpF910j/gcKMIzIv3viBtH
vH4ibA+PxQUxc1GkXZNW9aQElc2T8jZDwgaLvAXmC3Exz92wMlnEOnBeS61hoyBOk3E2CUXdAHTs
FPqv15AzgmDDiNbYX6jWFh0sch22p55rp6pb+YMc84HkTHbR0HaJXEnjb9EOkpbt8/XbMNE7+/ve
zmpyenoghvQU9pcC3jPnwOJQYKM3XdYlbZIzFb8NXZE76MmEQZsHa+0DvSmobjkIe1E9HQDc92e8
nEB4xsEMzXWFQAMX5hokWwWBvzOzawRUySKXNq1dBHFoB1FDgsGa8LZ3k0poM6CEKbqU85ayL3lq
YNSmyVMeGhqDSo39gLaTrF2J9CHow4X+ybJGDXqoUP/0qxTkuHxoaNzsu9FW4LMmoWxXjio/tlvt
/kLTiwQsJp8lQ8zzIehoX0ckREvVCJdpp18gSvJPKUB4rvaDXPCH4LSFUVBlzU+e3GqBssI2cojS
okn6bxYgcpdNg8olAVsVWw4beMUOuK9tTPQFIlj0oXggTHQORWNjmaVWEJrquD7IDmpt9/axpIIf
uO+iHxMu1I8vj7KXUG0QF1itQhnFFi6qCuBAT1c6DpyTdrUdmnlqFUDhtz1YlZB4rKSbIZNniLaV
4PcphIT2nN+mZSzw5SwnO+4ktzZ9ZjvTbWrkm1tnE0aAxrVD5O1367aG/oAfaMZ0+UPNMQguynB0
YZu0IbUDsA3sTGqiVpiWd1k5hD3ay+WizyF8KqH/GBqQJ0dvxT5IAUwCLuj+s/BYoPUDAGN7TsOw
cBrhqiD2A37nXC1bBvt6YJg7R5p2YcmxElJR1j5uGdMnP+u6cAGuVoDoB2W1bUsvsxgnlMR9rmYB
eR6Gu0ht2/rNhx5YiLhGISDELRAIWkYDMC+coXA5IMIYQ9ZBC13QSW6xU/m1dPCXFMDmnYPiiRju
9ynkiLLSJ4sR7QtP0wWbE8pyNbWXQmd59RrJSEcKAYa+ZEk5hyDCsmMyHgeVvK5oN8VJsZDW5RD0
CEMcD56rLukjYPGSS6CPM9Au3AZhoThKU7ZPwspQN4LcauXviOJCbks6bewLHih8QfseRnatUHaj
vOWCkELM1yUEqTSoGvQNYFeUzfLV+uXytBBO4ExQr6qcQphq9XA4lk2wlp9lucxUK22ig9dQELkT
Vq0wwq7z9HCQlh9HQOiXD7EpoHpM47v0hJ7hYR9oAt/p5tk61eIFvCjWAZYErtun/+EzmH2Sv7sQ
DZagzjnp82jOrbSZLZ9232UbxroXxOFgA+frl7t5mzJp330r5RBDbXH9RWAhY7jslNfT9eV5MWbg
rO/7MLT8uCL4KGtNmOKmJlk0gYWG8GP2xWzhoQCJOBVHv9dveXCQESdZsUuuQ6tRfpSd7r7VynCP
GZGPfCjk4negBvSry7u/PzbUvs0X5E5527xSkwYUF/9ys2YpfTu7kouCjJTNehT4eOr6vCJUMEyw
UMFKbPt8IyRvYSGFoT2ELJtxBJ2HxQxiqmWd5ftB97YJ5hppo21pz7q1H+5BIQ8yzedcqkZ9niL1
6DAGdM5oqNiJfuviJZtupdJ3j6TP+SYxPeDHt6Rgl+/MxzNyEE/y8IeRrF6qt5XVS4UDLUsDZw3r
RKa3QB6gIG9mKW3R7MNOLD0TsCXFedq+WCO8peJnXUgyQou0hYjlh5KXmqZjx55hoqyXb4Y69bDS
BN0RPtl2bY3wW6WV8oxEI0XvQAA2KH3kUe/T75dwf7buBztxsKf0ldCd5w5p0ye7b8TS6cBmp9nc
1ANXmuiiu6CR/1giUwq0hkKEIuPxKqhWMXGbDTftd0ySyMPfGkDm67JRmRrH1SOafQgy83Wf5Qe5
ylE9HX6V3aoavy7GcsZUfwk5uOCdsT8OJMLByR53Rslr3qxug6uztJ+F/frKdobVCHBIZ5Ump7Bx
QZQiX6JYOnk1UeQu4aofR5vvMAiN0IdWptINOgW3hoh4WSc0IeiBmREYsSKe9t0FiGJVIyUSiJgj
Fx7272Jaixbju2/6dt+dmOnpcnnaRF+Mw40drLRWGLUUtr8VINN1f4KS5VQduPOEFq30jDsPvF5C
pbvueZWL9ut3yBo90IXYCJ/nUtte6uVy7W7MJrNLvSA8dfsfWovSc277WVZjloDPNU8AiMA8Ap3Z
TVCGYWxrDZAEXUlLFd72IrncGpqHl8H8gVpfJnLjrXoqh1fItNItg4XQ1NsyqZSFlvWNcIVlw2Tx
pCnCWIedeXMn6DGbLZTdhvJQyJWpaPnwwcuBzdbSvBMcwzmLDUtUmPPqEm7v1DRjqmSaKwvsB046
wENkVXn4CFXVgS1q9k+HMxfHaMUIV1HQ6m+yiPJrB5634RPVP8aINrep4XSQXDyrUBQTYQvWkezT
Wa/GATn70EwoYqCZo3keXpOlWlQH40PrFffTXjBAg2MZeJvGlyyZaqknlhRUZgGpDELpQ6GzIb9p
aHRUQxZhu2AmpyuzsMGiQizfgGuGQwB7lrwBIt2NlYX0/REAbOy7Br5YsM2+4LL75GBSyYVZ5MxP
tuHQHhpWv3UOD+NI3Lh5o3kV+vgMNMinuhRurPSykVIAY8ZeS+lTdQnkeKmdwXFqx/QCQ+n0veCB
W5rmzLJve8tysBkyOMeHmr0z+wl3qFrXqXclXirOY15tKTjE8zax/2CZea8pYG+bOocF3D9WKfUg
6yT9UOukIvf0ATRgim7rlcLnpPiEy0hjdjH++Z286p6Zj5PDt3Ce6usiMQbMMQPfeuq710/EdTSF
v0C+7epUySSydWihtj/SKRFQdzem7aIz2VzpWEMDcK1A83gl4gpdoflDS+LQEEgWrlH2lYrqqq8Z
aqOxJGicG4/HAdZPU7b0G7RxAqs7POFH4dTh8fefnfuoPWHTWir/uF1ZQysMKFPWcQZyoUhhDKNB
x74PeSGP/MzZ2j5rgqrXhSq0rgexCMGy+kZgsB0s2tzGAwNFDt3PKeKGoV59zY5SkOjvYBEDWmyd
umZ3cd/dFFfYGnbjoz1W6COhDogpRNv18fept3yXGtNSPw6c/v37PJgHJLf8uX9Onx6WXE33/Eb/
SoHyZ3u2m30ukW6e/TNmTDWhKnavcpVDIxE3dA66o/64zZdHM0waLzhwOteoTztcveZ3YHUN6wIg
1pT8/RfaDx/vv/3bqzSf6LGoRav5dFlFNBL7GeOFIa+rnkLsob96BMfWcjWeDkEJqw0osu6vtwr3
uJQzIkO1dJKQe7mNbodBdhEvLT+Zhqoju5ymS7Mf7Zt4PblZ275K8fZKrIk+VVDKN3IXY0VYI8kI
tGzwuxX4EIcNAQHfGcGImwqjCJ9p8egE6XzMUDB7Qx5+67jbJbQ+d+vaJxEF18i03F5rjJknE568
7saHvnalaE255ls2EjAO1XUhH2Iu0LJhhdVFw/PoGKeMR3h76O9JhEfFxZf4D5X0N/OxHbiAK3cV
niuaPYDzG25unA7O9OmoCOeaQSBn+SHZBjpytQf1WodsG7dvnyJZGQa1WeHsQH8k3ZbDZ0lXkcJc
ITSY7d6Wr3FoOVzVK9xAksqNL6hOq/xbmXEm/bT6NW5cVtEcHeLWUs0rDO89otM8L4qt9i8DEAi3
qCXwJxQfrCm/1To1QyZLmiMKvGiUYz6WIrZJfLu9HAtN+uSKnH0NAjwA1h/lXC9Ix+gjfKtMNz0t
VsprpzR+KKCL1tRKAgMuwEP4klrJoe+a+QqkB1LEzB2CwpQNmj4kzSRpbbLk8ogUwAhKX46EQHDm
/ttL5vNVXMi+n/ahXEJ3vGRvq2y0jCbX0rOFqTj/2iNqT/aN6/w7xDf5SpvM9HUsf7Xj/wYpUOVO
DXqrc4LAUI3SV0lCO9c7vaknlGsPheEt/WFYgHlumApUZG3bEjXM/VAgfth9XhgAim/ZnlAtiLRE
XI84pY35+E6A0OqrWNgp7RuBKhGkzvUA2xrf1GOvDUwWdbNzOlPxaKyneCSL3edW/KNbkI/Lenqk
1UARGzxRDQDk4fHhPftceSb7okwaYr3SVC2Nj9BcEvXwqNpnIqXAzwvkv3bLD+djtmebLM3KSnAa
EK+E6Mp5vAFygkSdliWttss3aYL4lgvDUXdhAZFSt5u0PYirCaQJpZebD3obYM0kxl8EMYpBfJjM
m7sXg76BifqMsEFZOok3Jm+HoBYdV0lRQZKv6QcgnoITvaFQ+Ehk3oCz3+UT/PG87pGPTl3ba9rL
GG06CxSzMpk3exdhmdV2OiM5eEU5L8eakO7Ketl/pMXLu09ZhUWae5Fd8n5hJ79jnBCnZQNsbBHR
i5m/091aQEGh89W+XV8c85B7mQn2lZGqxcfb9fvBYwL13Pblvjp7Fj3xyiuzgkM4DwGvgAayqIaq
LLlG9e9UKiSP6nshtBaYtC4xrBYHaiU0xqEiAR269qz91oJ1fmg/s+DssofOKf1QfDgMIZI2Jvsh
DJYNoggKv8SqqoZbWr0LvKxRIuws9on0TFZWonk8+ymmH2dnIqs+UQ5jKFOIZqUWccj1tm8LmGcb
+2y9tPwUgUqxhSfYHeu9j4nLRQ1OuA7Z6zcBebe1ZrUxhGyGKF6qrDZFjUYBTs0830OH3WWIcqjh
RHlhILy7kpGz0z3Z3dBfjHwRFAI262qimBr+AhTDRIkcZl0hj0ZKUHqnC6UJ45vV02JsP0C2EDTK
YVnixZsQ5dq8b9PzdCvKFfvLfDlzhXoW25cQvbmZSIpFHWs23qkCteeFOdVLM4S8lgIOUJemJ1ff
WrEAGoTmpBj5de+cfbFdgqJBGSHaEY6JaENoRJtzV998b753aS1VqZ/FBkLKB9zk/Lseoi8zQeJl
6yJsfUC0EInrsgrN/gtW47ekMAwBcHCf45Iavnfy8oBt5R67CeGiOHsSe7dD45DqgUTGhOXQUw88
VEs3vQGB8li8oTvSj9AdIehQ5tymLCteHCKYTULIfXd0aX1R2w8YfFltXhBW4FI/yk/NlQhsgdOF
k7kL6uA08WQKLeABHhNxw1OvbUyAG0F/GLQehx1cwuYR4nsnB84EFYlvPWU1WEt4QjKC4aXEmoe1
ozoibI3FWiJACZ6F84GMw7xQZ63ArK49ERu/F68RzzNA5mj7Yb2ju0ZPFC6qgaiUFOPc1RZAE/SE
elml3wIusnrRwg2ijbfXu7acdbL/KA7Ln3hm1bfCcPtxfhLUVjqW06tOpykcC/ZoxZRTQ+ZDEoBL
yx/MKFFZdAuDpReiWPK7fJ0ZsPq+C030Uj2HlEGT829dqRo55LuYaRKprR9HvyAWnzJy123d6zrk
QCqhhCpM21BPKDUDR+fZAsFhFmoPbKGKP8wKFxVxUG5HYQT/IEHSCmmqqO1QiOt0NUpC7KjgrGNa
SfXD2PUQ/wTOIZk+WoFcWFPBU9DkujQWQYRnVSG3T3w0Khcambenl5Z/Gk+tl1bU4ondar2E/xu1
xr9RFDVqXS7en5Oo3Y4HaRQPfn4sdlGz2fz5uXHS5Z27iQf9wS0a7Bo/wQ53MJhHj+1mMx8Nms1D
NJxHWJ/+HDA3PzVYm2tCsaf5N/7vL3Hu/x84xD9rBLrwr9f7Z1lvN3e+kyVA5O4P9Ksmt+gHkBHF
Q96owSh9XhsMmoN2mxW0N4WuCs+eBcv3f5nCYEFHJBvm/HbEDjLhjaK5sj1LhEA0APMCs11YQu9D
BV0DNb08gqSOPCT4IlKOsvDlpyGzolrSC8alrAPK8ZXOqfE5bwnmjOmH7nEg66m0D31Q8CKI7tF4
Jf2uRBlcm3BnU2ml+uE/JMD9C74RperLWMJibUC97OEi6oYHqgW41cYQKlS1/F33kah1QdUEKmAd
MWkdiGXoJyjX8Sf8uFnXgCRQFmuVFUmeuhk399dvZIOhhSvzcR6loz0gVUjfY/uWnSLXhqDGyUgX
syRXshXVekHlggWGYw34joh2t/x3mwouAZqTXS1lDze390YWDwlvgAKf8iNgk07uc0KH1kR/CDMe
podagzBN9lNVyJ2VuEgTRP5PxjYUaKtnZIGrHKmPPrs0tIKDN3LpMdM6qM4LPy29hnx+NHsn9ND3
QQ9TFTi8XTe8GaoZIb0Hl05GxBR7kNdbBgoK/NIyFupg1W/VukAw+KsDRvBLVTceqvVlNinVvVFf
moB2bFAeHkXXQ/yS/ROt5W3gONtlgQTz0J9Niuza0MrFc2RPvi6ssJUAql4KsGdsgVPvPACi8/rS
lFdtHyJ7RJ/NQhJEVgx2K1ZV3Wk3tp4oVaO9BQ9zHi4TcMUlyA+6LpI7fMzAr4aisWW1n5OrBMn1
nOd3ZXTqyw5n/2SS1uZl/kXf4nthaI36tgNYAlx3CmcyRKTOO13mgxQk7R4PSa62f13cFOj2zdsc
N42vi+T0Y3ayo1R6grACwELn4nV8/dy+lt6Prw+vOYtHkaAzfuHDtY3TZxgzBi7Qu+ZvKpcOyuGp
ZPmop32466HDYHVAIyRCFklLNksz65tZ8XcjBAVM1k7Ekdf/kfbhHmok99o9EGyIy0zdDpKvlHAW
dMgNWFjZqpFZ/SMjLVJQxV925hqAGERxjtmFYgI6K4TH8zpn1aquqMMVEgZB6DP0mLLeKMesqZez
JIhM/FmqkQeZlx83Zt+1phiOkmAC0rdWR6Mnn05aNg4NmKVTS4ZfrqPCIyASN6Lzvz321jxhY4er
uWS9I4VD/DOzD5LdAehQGHpNX0XgVDGRA4I7Va5Jzpw8+oVkBVFrDT6VBKBwvKgOJAUBZFTSAhRt
v7QYoQ/cCabjJmskrzYyjck7QRsEokU1piREv+MOHr3EdEM1spw5t1TiIP4jt0oTjnSFdcLgIfNz
bvlCjVS0Jk0I5okh5pgrQIfOBKK/x2pdoUEUCG65keODbWuygN+3BMeMs5nZ+NMaA8w+iGOQp8Ai
8zYYITf7+T2ObIUDn1OE3kE4IUogdsEPZNEPAWeEsvYru03jPPmk01hjrSbPA/f0VjmVgdr2tdJs
b+L+V7KI398722gM/q3vo54e53jSWL+w1mvZXaMeamuU8X8+Ht9qt1ry0Fh1F61bXB4sWqeEfGkE
10/W0TsCVgMtZKx7qY6xV5PrNdbRyRvC04ek+FT0il4av6+6uhprnVOiMNMoRhDJ9lu2jz5XZ8+X
pHG+kba93nsKT7iSPSy4Vnhu0X1729c6BlNUib/mjbdmGvVtf7lB6fFhPJdYJhlCBUMk186s/vAo
Ngq2YmWOy9QcTn3TWI2HdACPr7DJha3pN8nay+ynh/ixlmtf49EQpzTibiV2qpNrbEWnWlctpVPU
wcftZNc+nnssVhubOVX6p4UG+ij6KEUfnORr2K9JYxN1u9f4uebv2iiixRqdEz9GH6NGvIn+nq7M
aoV767kUXgEjiP77l2ps7Zh0u891Qj/R3J+nEaWF5Bqpa0brWO2kc/U4/RiRugdO0/DgPFkO/d/b
Ni5N4Xtt8rweYsBFL3qeWq1ZDQIS14/xU+9p6265pfrI4muSb2+jcnSvH7qsEWIUwtotZi4f9fbR
tH5tRv8a52R0qaWJzTb6sA8459/Xbra++/wY1RpRQ6dTfI0ANowFIrPo+bdB7X0qJqRSekvjk4NW
1myWPpxKgyxDZ9aeJ7+11+JolRA2qO3j2zlxoLOoGjcaH91a/KkRaZn8WAcFMH9o4N9tEknMo/YA
9uuJ/izphw63c1Mb3fei99Of8H89NqvJV/Wr2Ko8dibxokE/sDX//jo2V/HP2ba8aPRXsf+qUJxZ
cjNy0ugHozruhwDKz4THyi0P+7uaNPvNpP/T99Ms+ZJeNKoJRqAnk/DaycuPrwQLzxIf3++Hx8of
/Vv0JSD96n9NauVnD375tgI1oIhjfe6jmIglmXL3kyTpv03iTv6xmHxtm/dn3WFxpxgxFRoXog7B
2mEheifWVj+8nw3Q6y1UU+wuNlxHwKid7ayWA8w4ISllFlR0mdWxAY8bgUDU0KSyVhiPqpvYClir
hXaciJ7Ey1ysoGAKz4JC04hfBoPL/Uc6KL1kiWkGsipyl1Ibeg8ZMqriFo1CXb4rGi++HV60Y9t3
KrX7dwmzI6i92P7FzoITe75Y/DIUQcm49A5O4fwm4MGWBgbYf11ejl8Powc1fy02qrUgjYoA4c9P
JSRpUpORAPrQ1iNyH8/+QfKJ8gnKLZN2pi2PJClzaUB66JeY443rTPyA1P24/YI00XZcuthsCV7S
Qe67fRib8HaAwqdg79S3afo8wYftSgwueppMIY/pqLkZn5+qb9x2IGnLf14s0fEikMO5ZflfNbdf
9t0PseOp4aldYHsJOq+POO7HU+iUIE7wboMqTRVBKxGKumLTz++Hvlk1t95m8UOwZfXy+4XWcnzW
e10acC45sqcQKnEHXHVKy4/jczrr5GUvrOpwLiUIh8/tB9ENjisiJSr1q2jbuhMX+wOWsWJhVUK/
41NK+HlDIwbAl/BaybuA7EyoI1A11ZdZeadEFmTwcGRnH7vPan+r+1tNODpowJDuTUNxtH5C5nCd
ZG57znY6/UPzoxTB/wUw8Hc5JFtR2HhFQ7678idrrcI2i0OUnLGZyVYlmlIp/YJejTGjPCtE1dKp
vOQGo1z/eUhAgsEXolMfhEeDZ+pCeXZV46Dhunutb9kQdgIYrAJVm6KBvFJfwwwNl1lURLbYR1DN
9hF+8BJRDkxvLU57AY/40bc7JHBEGE60yUv1PZ6QqFmzoJ7Wv/BY5uEDvMBHe6ucNMR1uXDMVCsk
ryYW1NUBBS6OHjFSVqwR/z5TmGHMlerXT3/BskVVOlZ8lq9xwj73rFYRziPoHntb+Xug6/SqwyRb
C2dGR+LvKX96xAu8scgq9I+m6EC92DXQIuR8V+WBR/znDuiv8i1Oz50KP8zqPsFTx2x4r1+FHiR9
fJpfHaVjcwAugUdUCfznBHxOeJBcbyFYQVX0Aun8loKrx7pAjXRw/DuNoltkb3cb1RkgGARSzFPX
w2ZImcQlEbxVO66Wl3nwv3tHbdsQIBPmrrl+3u5zAVT3RyfoMLzP+XpyZ3F1PF4in1AauIYPCI+Q
YeeWOWtUqO2FwRfef1C4/LvVysSmqXr631h0/73g8kcT97JwTH+X0zdgkOlbEeQZbPe/9xopSkje
zlPUGbvv/mStk0+ISni3T3VeeKL/nb7PKKGOP2FF/n2ds3KwFrj/XurElqBJm9g1+O35ap/s/By+
T/bV5o7vvRTqXq9jxaX979Rd+HC9/gakdcR7/ekU/vsWH+sg3FK/Epd3KH4VVTua/26su+rteuy8
0jVxANQMh36hBhO+kiAaWVA+PffwHd6W7+YZ/4V3hyECgavN/vlGB2NG+XwPSYUcgDeFcWEgWyep
37oQk8Db8mAYVr431yz8SbJjannE673dKPElRHJ1UpP21iJ+IoROG5vrCv+YbXhlTElFXE4I0P3g
USZspjflav53qjqZnKGfHWC4RokGKVEppsnfZ7ios2zdgWzJbvvsx7/zIY5XYYS2jp+3rYJF2jG0
Fp1yCX2QV5HI3ur/5a3FT/c32NVI3trzzukz91YcGj2SPX+GoR3GGE1ttmHlT9Y75AGr7WPrfO0E
KYpDKJyXXvadonbkIMYZdhFbiAZNDfWioELgRGpfNYe3fclTRrlaBKl0VAwX5vLiKpe/DyR9ClSE
2fgcX8s/BATWX/ewN9Jql8tZtqiSY2ljwt3HHnadbhRFfhP9Z8P0K4jqnGLXczXpUhfJVHjnIRvl
9uiWtcOfRvK+2qRDX23fFi//bTFWRW84DlxE90h+Rd+LU0ARbZhiLM+sv/5On8zFZl5NWP0SP7eD
FYdo1VTf+Ul5x4Y+jvDWZdUERiKxVJ9xXirWzgw7zt3ZhexWje7//JoUGeXuY4ItW1KJhALmSZHy
nTt6ZhAfV7Ot8nVom8bxZBV1xu3lOvCg+K+fqEZLzIohCeOzx4eAHWaW6kiSPdPGbGbdDA4GOlwP
OhV/bpMnWmL5f7nGbnTQYXOAuq062RaWhuh7Po/L8aS5ioq1IufblzPphWU1uuUoPXIvq+lNOpWT
6g1NL7bFz7TT3evb7GOm8Mrma76513JqhccWT6/KucFv7OHqGpO9r29fy9kW4977apSe2xlyfVW6
Zv35hZVUzYUo0uKuxJl5vN9GV7wY7sOlZKcVapXMJ/FmVB6TJKLDU/7avZfYsK2Sw6zmTz+nwnHr
L/0ckUHv3JgX+ZfxHo3OnxOaA7fhIQuB3TxuyvvkWn4ubw/v+QnmwnAHu84MQGHdoopwplsYbA8W
1ng2l4RKpHJaa4xw8WCe47pidLLP9jf/mBhPajJIDy0K8akalZnNKRjj5FB6wZe9txaBwVGJj2g9
5df5HuJ1mKh9bbMv6RnJO/91Gi9yyX1oFFW7n+5BTRTaKSfBGD7eve/eN++/n0opR71GhKoMh/iU
XP4db4xOQBfJg6tyYCvPORnQsZMknOPtizrd4ZiskX9fJxm1rcaN8G8hyb7tTs1blo4YDwZmPMkG
n2V0Ht8ex6dWjtUMf2yBwRydKS6V4lQzD6JS1Joe+zsLy/Qg6fsRz01vZCEgfWXLeLxZ6L4l+BLn
VDLTfmWBwMJZLFpgVymwCleuQJjmgUdZe5NkRtt+tbPaxKfXa1Lv5eq/FC2SBaE5SjE5vne1E5tE
9iXS5s3H1a8PNUH8Kblm6rNyUsglpcrj+WdthugA7mRvtfu/9BDtERxsG3M+cFEhF6W7OO1Phof3
qpC/hI/qw4Igt2LrXE+yGkIaI2OKl2ni7GbsyNuLB3Wv+q916hLPFI80b6hW9CY1hVpPp9vktohV
0ymLXMUvo+O87i0HnQGnZNG7SdChJXFKfO96jqvzl1uRzHJ9Tyn+KesEGXuw5JrXtm/v79L9+X2Q
YcFdNarZbyWlTWOn2yrMj+RdnlRzw9cY4vHVPfoab55XH25p1rm9LxhZmxj8RDhOkrv/XH5mf7Kf
e7UgRJ9tUnVTtvUinRNNOuho2/rDpVbcNy6KkMiumaabmN/WpZfrbz9u0G0Kzcw6qm/UihDuFmZG
dOb4+c3WPmfpa5TS+NJJZ82D/D0HK23vZ+2KFAfxb1RRxPo4j0swVkp6trYvXm/5qGjntrn2LnBJ
Iqvz+PJ8tKESSTQIK0npLYzOU73AbjGqtLePVxaPR+pAen+iYi7J3xh3G9Fpu9SDZdyi4q2+vyb3
SzQen/v73uXp3nLIlY+JRrNC1NhZvhq39+MvZlg0t9O+1UZaG064DuwbN/Fvb87KKdW3EFUPjSuk
rtgsVsRGUemzxAyP50FLWXDyM5EhCPt4j3zOGPb95EgDsxZ+2b4cX9Lot1lpq2/TZoxvb/L/GAOi
demmn0Qe43nM7COSQkRzP3NZ8XeO8GNz8RF+sV954LfJi4GzTJzrMitMmOYl057m/biw9sbwIZeW
2NUrb8Os4Zesklzz2EjVmZO0wcotEY6+UvWPQN+1u0MIcNNv09eO7AFxftXMJeGDLq2MRS/Hxvwg
cqufugrrdCTroKb3fIP8d/1cg6K+73/YDNX07caH5JCc24DUNNmua7OfND7UzzHd3Yj3rb+z1O3r
unBXiQpDk4T5s36BjsWmhn49OtQz9at2orgSJ9mZNJ9Oqt+0CLeUZmjLkmD0N8fxmFgVKSqfu7C+
TnXcKjrL5smARUK4ZiXeTJq/QT8y0EyBBovQDvSj301t9zJ5mWeUhgmTPudCoQnZVe2uN6+hYQRE
6uBXwey1t66bIdKb/hp6fYj/HMFExgpmsjYYujDuhOQYu+vR5y3ZvKhjRQxIOEx6dgFdz0/1qiar
xhIba0jb08Nyx1I9uJ7sxshkjVk+xv5UKSsH5oBGKZUAMKWWX70s3w7k/T4GO1APwVWR5ItnkIfA
w/NVsMgrSXSlH5UQnmHg4yqBKdBGNDYb/Xe78a+KZJQpPy0D/yTGCjE810SFEz4DmRmUOZqM54XY
3rO0ER8AxPHsJ3diz8P5NclsXquqip8YxYVCrVxwU7FQr7gc9dKaTQzI+vGQDtK4Q7PTblItaUHs
Lm4cxmobf056puKWmsr72X5Uia/nxi3bKlSHs0I7b/3NJznmuogUD7HpXDTovqrw3WTxUY2uXbXX
ZNK2tXXvRmTKleLxnmgDbi1fqIcCFeo+49AKY5lRndGtA/Fl/Vh4h7Dd481rNs7827Q4Nn1yhHvi
VNu1DmQGtoZbfNhqfY6rA5uiNeP9/X80ndmSqlgQRb/ICAVReOUcRudyrhfDsq6AojgLfH2vtKK7
+tbgAAiHHHbu3Om41wVDJydgpmBwTXXgFqlUB7fRZ/SZW/FwU1mrUuOh+U5ODQi9ZRihZgQxTzo7
Zwe+MHvpwXdn3/IT/JR7Hl/voLrDA6PAhlg/7ig67JmluUU/ElNf6nTcVMX2pbMhm8rcIz8MFjrU
LZVG+QofnfexZLn70hW772LZb306jt3b7qlOvXJte80vGnHV4XNr2KrgLrD5OqgGt1rHM2Ftc9/g
9uDWugwg4wZ68jyD+RL5ldul49kezqwkfPaqwFbUHj6bK2RLposgNWfCcusRfE1KE6psSbQi4DAR
hMQyacYBvYm3sAF/9zp7574msdTySMUmnzF7ZCuA1q7zZUHD6NHjsLzQnQ26WpBGK5TqfrBa/8gr
wrrXCjGBwS1ET8qncPDBOBPgys0azNXFcQRgHB8o9gD6evBrl5ZfH6K9i/XFeMKcVhvuTOY+8x0t
b96BuIPLyBA8jWdHCUmk+gClqjkm+5xBAPkSC0uGqmBjmPxosCtbG2d+4Vm+zlTrOJg2ro8JdXLo
OTRSPkPmZZOS/gR9jAVUhceyvLIRvh4U9HUDnUcOq+UWE4Oq/zJdyZp9jUH1fWZ5KXmaacn9VB3I
UXp1xNguTDlFKvJ/XMMxFNcgtl1e/+caGNYXNtzXLOlBwXAvvw1KH59bJAm5PKz7kiUoZYM2JQxF
5v6bMy9Lt3xyB8tLoHnOGmtnd5i1YxzAsOVXrGZDvb1H/9F/ewSoJxadMwKYRt34c1e0VsxJXZ22
hBU4n1TLEmbSMD/lTqhYLpVP8KAeud+Mn8RVYnISPje/sApYue3AwVw8UAag4iaFhs6Lb4f+od+9
efB8UvWMW0ikiz95sGgtF8YnK/Yd373Od2v68NM+Km2sKOhicou2v2mbY2qemy0IpJjZ61vTW87e
0C/E9TJT+hTU3LGHsZySatFheTFtxj1+oYvM6TDeOtuiStF1TYosIFhXnffPHOlp/9AP3bhyDrCc
gtc/33zQc78xrbhJuyPcn3rvm+pCJUZMRkW4xfBAFt+28pryg0n3yV2ShxetdORtBCI1zE8uTjGk
xw9eiT4tmMmlCVhvfdSmsDEYAHYmF08iBXHxFQs5eESnDJtxPn3OeMrwcF0RRIglYnjOcfhcOMye
QXNj0Ywp6nBG3ypZ3L28z42KWMbO5LQjSuA2wnx105eVPSAwXr1WnGge5ToncjV31lTO72Ul960T
nij0QDZjVXKnP5vodBRcDdobVI/spjuFb7UtjmG15zItxIC2Vsdh12S1QAelF4QjLrVY0D8z6Zgq
YQQx72SNNPmYt375MX2byduTxzYTWUeNkby82otRROkHk5vRjeglQyZzceYfn3ADpqgq9mKFZJl8
PiY26a1SLh2KIk9SKAzQG3v1nkjwIQbScu8xs2K0sVFUAFZhqHq64ff0QNNA5tbZQilvqjzlKhUq
ShvhZLLxPMV/sDsoGk9076J7gx7kPepfvib3GPjaN7X/LbeW+/3Z1MBx2boeTJRqh+YY/0RZ2Ryj
OJjOX4JgEJqclhaiLrdejbb/038W8YFCeRkfCVHvREDHwW1j6aJ8xy2OHIdnn6LjE/x3UKvu4AjV
VjsDJhDrzhS3iSKNriknqTK+602iGwNyUWpFhKeAzCAB5YI+OcApiVqYVziB94zEM2Kzuvrh3xIk
HrEl1BSoqKQDBMqPPzZnUCIsfBGLUgLEl4YKhI14cJLLnRQAOaHRn++5aYBS7pY8kt/MEfcrsd9m
TmTBHV0pcyRlSgRjMlZauXqTzMqGxK0QhFSYCpzy537i/jICefy+l+UhdwRcXpPYktuFhZr3JZmW
t96pSMpmOBp/8012x7FtBsxCcis+57C1ehOYNvfIKOwgFrCTmy5H8pHkUNKoyombGHnQYNkhJDZk
pRLQyke0g9IvNWmh+GJAg4ID51vXRedIFyxr4mF647of5/3oZyglfxbpQ+OnOa7FadhwD2Nm2KoG
ZzuSWPwd1FhtvnABXL154qW67jGTzzt+Q7JnAFhEISnszDJ1Cd/jh0sl033uqDnxRW7B9aQndwB+
qg5DK3Zu/GJT7ISMzxS4Ou4GFMv9ewQdDQbDE3kckztPDPtzUa8OuHC5N2zuCJtptSlEAhgPUn1w
i7G9uvePEUEj/hBNFU2XkDKDdMjOAqJJfNxBZxz5nUyEUYS4xF0H33iMZNetmEGp6NeTMFGuTRU4
HbRcjs2Z5C6FCM2T4nabu2PUiu1Ry9i+sAeduNQX0nfGU+mnTMeQ65YMxer/rTt7/lYkHTAKFmcD
ywRFRV/+jJ9ET2LJNzFx1XWIcPH94+TyMbTth0+IEp9/yRW5sh4YNZ7vxahydRl3VN3nElAjgoEN
ONUDYXHR2BhdJ6RrXKFWKFcEDVi+iCr8IpBIQtwwsZx+fxGmQ9PjAQk2c02jyDcZ7n1Q4ObrsHZf
U/HqYAcBscuE5I13yTU/sBaoHmhGfvH96OX6FNNJMQegUjRhaVQJUQJXLU4vxWN1mtNEH7bCY0wN
hP11fyR2kH+8OZYDIub3Pgmh4sJMaAghkGj1uDh8cWoU7ezfV57LPKRXJrJTiFeYA3XjCJ4UVzwO
Ao1/3QQ51fLK9782rBmIFLJFts9dO+DwKa7x6QlMe8QgCY+2CVUq1jcUZk9GYPJpaezjMM9azpIE
LX/RyYsQJuuR78uq541EKGSxjIz+/C0/ZQNcBiKchwQ5BXJXEs9Ecs2yMAtpWHJb0OU7rLtKnN/p
SyKbBgsbp4uZvxEai4uUTV58M6wGJqdbzoWcBbmxid/FM18XDBSfSTr9DNreI2qqBHx2J25JvM5f
/GLtqG7yvr+Y5rPlGENfk2HceC/t7tFL07zPzu9bhM/GxSe+Iq8ATWPQrk9m4LZWL0ZYKuCkmlBd
oh+0x/vHBhmCGKHPji+EV+xWtJewc3kfmztPaSwQ/9SBgkEkQfAv4fLNl0jcVlYkqrSgW03fRN3o
GuKOJyYxEt2sWOkNYbyky/aN8F9Mr5jil7+qRwv+FNfHJn5J9hRyJcqJ0KZgfjsk46qX/3OiRD/D
jedo9Gyx/9WGojqTXMmDUSzoPZfWmEWwJOW2eZYiyQ8oBlX3i2rwTuSo1Ht5x1Ytz2hCCacDPix0
QESwpKif+VXY0HsoLyqDwkpMAluxcmFPCuVCbBW9A3wAcST0y4+evUIye3HYtpLPeccNwwSncrpt
wbOEu4cNy0i2ybnf0Ul6xOAwk/fyGgn0X16OyXKUDaeh7nFLu2dSg1ePQeikA3R5qNQzkLNA142c
nj5gpj+ANvxFB6wVkq+/RcWtx10sSwstMKKmFjMdLdiFp7WJD72wO5AAGFxSrn0h1pj2OENw+JAB
IfkPaayRKYoM5KRkgjl8RqcxqhZAfKrB6C6OxXar1GsEMJlzF31r+KoLenPYLtm4DK698WngJzG2
S3PgJD0scvr55S95Hf1McH6v0wwGJ/1zIbjgCG8jUp90EEJJ4Is1dcAA05wFkC6UC1pqkae0vxpc
ckejh7XcKKSVUEsjROmkPnDL33qzvdNP06ExEOE0iI5E6KoVSeaYonNEYinLij/6T8s99OvRndG2
BInE48Gb+onXgjNUAGddiEONoDWSwJMYHy8u17YcE7bNANjlMrc7RAwStB1TME82IJkiECOvBBmX
V0ja6ODRJFtlGkggIQY99PhxCQVKxJFUPe14TvihMbF3+kCJfm9a4gUb9O9+Q1ROPL+dc2PQ2BJ9
Qoo7UWuyhfJEuxhcTQ85ADmMGntwI8og8SE+wHGIQdhU3guODmn7U5IpcUCbOCflIpEIxeoAIvko
AesUjZQe2AwPOUurl+BhbhS53ftc0tLrIPFy6lF+6ldGD5z0BzbgCPfxD34rlUiYQynZbAFBRKWU
yZiBzteEx6h0+alOvk80BnpcVE1NES9FZedEDUylfr1MPPHf6bSAGgWIjz86DRLa0+jEXcs7UnYk
W6erdHlAn7X3brgft2+M7eiI5cbfpf51LlupObAUqhPxQETCK4fqnv6lfgmYP7DwU+9BzobEX7X4
XHUvH+FWzqPkQynK4ha33nkqjsfswRUd0F0awq2diz9EAZfktoVHj5pM2TrhU8B20rVgO+Q6b+qU
MX6A1F2lcAF1945b4BLY6tHvxIzvmGHRuWewzKQPKB2QJjRGYs47sVyrpmrHYmolqRBoUrIzcgEi
KlkufncEBtYksCP7AsWkIqnQJUTg3x58wtM2lo06MlM8VQm8uL17kkWVIET1irDxY5pJQdQh2gwK
Miyi0VU5ym/hi9oDFhL6XLFPWYBA9ITDRlCO6MvutaKCZwQUkUjMCKggfBBMVbC0ZaraB5y5go5g
9bgtiGStqekaiB+KY4AzTHS+Al8gDuXeMCMquJ5NLiYoS7b/BLarz6uwpNysCeUFEj5ib6lpQMnT
TNhgl8xNVvYcALFvPnjYCfEorvFlM5YKeVAOD7xmImeKUywhOz5pIGworPRWjp/BW5ZshlfeOTJB
fbmT5Xalo9+tpwIuEYQNZNN3wvueHD91MLnxmxMhEgItPnRzIpuUw/pDid68Wf7KFjRZ07KpPjrt
F3hfxCNeIxRM7M1YVYHDDvyTc0J2cdPJYjNnPvd8Mzdy3Z0eJZ9eMeyAe/oJwUNlW7sVJ4CCoH8A
EYAfhzGBf+UVw/aV27imnotNdruZO6LmYLHsbBZpBRA/B99UTDTk2U18+qJvTwL/1geNfLyUc2IZ
J73XTDD488cWNMHx0wxcQQyDfL23lCIkaHLvXyBLs9cM6RC2d5H3tIhVn9snM51VpwYH5h5ACgPo
peW346oiqzcoIRoEt6/KPy7K3dUzUGgJPzFydNELSc9PPYrK2tFXFONYDzcAf3TBxJPjVXVCd83g
9PJTOltw0HM6JlTjt1h2xyC6Bw/lQ3H34v95hhjkjmh3gH46SSTbxPVeAzwGT9IedICpl87rNUsf
SwzqjuTmR3LxTD1rLAeV9i/kdiynXHNv5G65SoafwJ3ESe5MwTi4d7eCqHbITdpkAWJqJcVs7Ahc
MbJl3xS664uz8weJcGOD74g1oEQKlCX1WPndwTXL+QNBB0yRepckaoVgUwUPvj0zo8bFtqkMvnSx
lXgQAwNoAnoCACzXUtAr2hrY8fHrpW3Lr/3qHFwXYjjab42xB8mQFMUz+XTjfGaaeAfqarUvELFE
arwQRALj4PM5xGEwFCQ6zHyckXeYdajdsWH2GnckoUQ6SqwRPkwwF/FfyfDPQiG9gPeRlJPDNHnh
Q3eCE4ErMeOwu5NPCIKdapMIU0LW68LZvfo2lhJyc0RNh3ibYpEkK21PgnaCe3wQZciJpCAdvpqS
upwJuZmZwKqGxUEygWggAEbN3zVYkixLCfEdH/zh/o19jy8mN5pbg8Zzenih1J3AF2fl5+crekS1
oSXhxe6ifU6q+lLynICpD8lL+o7fmm2gBKnOAkvUP4UtSUWKWBylIKQtqlRHD0YMaiuSfgyueIxW
iA8lBcnIli7kRnS8ki9nzEvipvMey8ey3GjcWxLTjBim0Nq9BvoCFzZxFYi2hJfbLTQcXk0NM5E3
pfqyPMPmFQ7vBpeC8zrSWUP+dJnKOaLk4Z9yj2Ro8HP9vo0kN5LwrwRWlZv0+NWJaV1NuaNvqVTF
ZO3KFZNI5AxWQRn3yeWVEJJ/MdbYu1BNakRE3SH4entYrq+QThFy4w6SOxRaKpSVZfqPG8plIgHk
VHmqjfmUGJ97LPyzsQJlUXeWaKz7weetGbXVX4FpHBB8rhGjDv8qZGJpJVSj30ECHXgANeMKxeIz
GkQ3engCC58Bx4F7dQrAQZGOUv41vHBXDvB5cAIga0sFHO26s4Rf3YTSnv19gKGM/xNk8Yn/9BIo
/J4xOe47XV7UvKge8NZcYkPBGsS0yxHhRWIHXhWxF8wCuR+6O+jO1PzJqqKaXr6mbyPzgB0GzWCk
nAudbgA9DOhDYA9jhFAspGakY9SVfG+au0vzoqDkt/QpwpfnAoQxPtf5BoYQBnjcmpS8YMpF4x8h
kHRtRMydnaQLa2B+v1RbX1cvQcugCHIxVWNet31m+ODtwNZIZ0DWXuyvDS3aoseKjIKhGe7dF1zm
uuoyGAcelots2dttjt8EfeANi6vO1LP06ZxwjV/GiIKSwC5hoCilCteePXrwG1JIMGyruTYpHY+J
sVxnaKxPB+1QeGSuCO8pgU6sQce9wH+vY4FRrFhyGxRU43d/W3r19hptaeCDafUG8pHK4n1KCwdz
dMN6TjsOH17APRj4UA9QGqOCiugyq+J8YLVh0RVN/AQ3qDbTGIz2MRmcs85p+VKZRvySUz29MPDH
o4VtSmfZAxWSo1+50Lxp4MeHTBlM4F8URBN3skd4S9P37u9TmCcwCFnSgjClngn5k/621J1uQ9Qr
wBrpqHIZmTmf7Kf0odKkGTLrljxqyhBfXhdO7pFTDlI3DtmVuKZkJMzup0tYgCDADokCv+PB4/jZ
bBFzxsX2fpG3HrVXbWSTXYGwdjRVkwQC732uYP5DJ364E3jr7ptxC4UKlayZn4g2C1kYvKdyAX85
IU/LTLcL5ReqHiUXGKVwmrWkWRAzQ/JhRvZwvqXZCnlHxJPpEyWFrKY0XYnouCEzSm7IgksOJ+no
38/XRM4XoQ22Igd5ED9o7axVO75hOsWNYbfBFxyCAYEuxBAJhkTKQNwgQIzU9P9HVTCnny8s5Pyq
nJ9bKlmFPA2MJQjR6VMoks0IkEJgNLlhACSbhlUy7s6Ery/9FgyXRx4WXoMmmVZVr/z3+LYYfgFw
0XFF/dLcO7QnGvJx5cuEbAV+zEhvCIPcJIL+GSNpq7gtKD9HjHw04w1oIhOcyWBPY7mL7xoxHuDK
GzBXLIBl54NKM7iC4hxCdIIeqlPUqLx8eBg+Fi3qOuTpj8VGUt0v3tZid0lb5cOSx8CyF/J8Mi5m
JTdjv4CNpk79mjuzgHDWcev4qREBA1roTnh0kQ5LukE45vjcHLy88+IEN62i/usbqyLFaJxZDOPN
Dg47yXY/e6nD1xsuH0rszPPMfit9j2gH96HzIYfEwV4ZlEsxl5HXl+3bIBV/62GlK5YJjEg6kmqv
BJMtZq/FY0tTUn3SFjOVTg/v4uZDJmNSqpm9tXx8Gp71YyHsSzkvuA1s4GG7GR1T/fAwc9mTT/WK
xQRuXpgMsVmYkZNbfplfL9ccSlEU4tTD7fxKYzpr//zjwM/X9Hu43a/uDZvlqGT+CkkR2WgPTdBh
Y9ix1OXHWB8HkHtI+EFs8BbEByyFOW0tPWh29PAOLiYJCZpTbsNjrzAn+DKi3Rv43DUnyezK+Rbs
97yo+Jicoo4vuMSd6U4tPuUH6uBvoTx82BCfRcRoWBqmCaGG5y9UXRo/FR3TzHXiDrszdBachAB8
QexPZzMoCJIMWDcmWdVoysg7ZQYhDSgjpBk8+u4FgknUe3Qd38dPtM34o+3bq0QGvzT2sobOQxPL
+Y7mYl7yMM8417KCAaYhFbIcbfftV/7Da++cCcqjEVg6T5Kwx9XOuA5sqgLKWBkreWU2awxoXoie
OotQYHIbg/6SAUo6X/z5qSR6+t3505e/2i6zRAKmhqsr7zWmJ4gtIaWv8K4bpfuIDcTM2P3u5rUm
bd2YQ9NXxmxDY3vpw0HlJDtziJLWd+fI33fdHLHFUBD5u7543HhTFIh5Te62vuXVD/b5ineb0B0f
4R+659DBe1Goxn/Rn8gjN9rg8FURJQVdD59AQ7X7HjtK2JqZ2n0qDbivTFWjLostUygz8jY+gMai
GtErhrmCY2tGV23MqhHLj1JFRtXRNwd/u5Aqhbz3ru+cBLB5WCryIZ2Obms5WmuwwSla38ec5/Le
mRiDIrjq9IvEa3AWCVY/b8z68r7xmVuQwV68Qr7EiX+qIeQrq9ueu1AuHB5SIc4/ve25+xXmQC6v
QQtwXH6iglqlX9dMLjq3klwVcRFw7DX0TQzGAxNkY6nh4PTarGDbbQQwhYMKuSIeBWWInDltP66U
AujzIHUziMehmCzaMUkaMfkVg8wC5QgRGI5o9R/JGsN777O++P0uv+9Q8OAlT20dY8wQlD2ASrGQ
L4wnLJ3hnZ4u/t4yQphlDayJYU60E0nlxgAJ3UrIfwLooGwlGdXjE3k+SQ9eoAxSJaMSTkWUJJk8
T6DDI5FRe3WPkPBzHwuaL/ZiWGXn2SwZM/I9FjsEEokBKmbpFxAlBcPDlukZNL28wSOJAsd3KNgg
lFgrSrdQoER7m9Mlv5w9hA9h/zHkuCliE0tgWsSogPxihIO438TvCQYJv1VyUr5vEDbLg+ePuJ03
UPQb2afuWmpVUq2C40CfFGgtREQQKJKC1jIDRZIkQUCmjBPt+LexkBvIAsmciAAEzg7EhbFf9ngA
E4VMzWXk9AEXk8gKVA1qdeGIKgYEyRHh8MImMn+n6ZN6YxdnSXklcEDbrTVDAch873DPmgzZkU/R
FKWr1INZqBoX8O/0H6GJR/svVVY2hrj6uuoR5Wu6x2VUKE31cEd7AqzzkVEWAfDj71Sm4dyA+DQH
EZwDlJppZesl+gq2/CD6T4m5KxbXZtChAio1UgarAnVIFeEIhQnSlqBPUsQrfgjkJKaT3YDeCnYi
b5ZkxIjNlRRZ8fC+eFIJsVmVWEOJIa+RRFhc0Tykex2bSGCD1xK3mrMeD0Ox3YeQCc9YcSjsnE35
WxBnseaY6vDsHeIU2fV6bgCkvyZi4SXukTDhpraf0IeTJqoGf2HQM2LfW4wqS+s0g5m1QMik3+Tc
u2ZMkwWuGvlDt7Wnosn90JXK9ZvbUwzxg0hu2/S7AVGvakw4Qst/7YsbvvuwZTMkays5dGjeWBjO
+84ZUAvPxQQTIqxaxAJWV5kDsSgYpMXHNtxXqa1a2FIz2BHDfMwwIi+oJPiFiZWR5KMVtN1dE9sn
72QHscMT8Ncxq4qGcbb/MXaYyP6x//HW58Vdv8kQJGW5oVnonfiIe7Fa3S4GD6dOqd8nh9jv7iu6
6V1zYHnBI8ZlYB5ZKPIiPR5fqo+5I1KxlP1bMOoA13t8U9eQhERMvTXA7RDg0tTFo821HUk2QijA
+2X/lG37G/+Bye6q1lByD8fr6GTwwPh1tDkkBwb5hYZPXAHGS8w5MelbTf3Hsn0mO3mvZXv5ss04
UPexzMie3WKQTICR4eLCdfKK4CmcrYRcgYK2BK1WH00aiqc0twBcg1+PeNpLYkAHDeZ9HYAGj9qo
HsCBOgALF5Ac+UtRh7xOEKSoKZRbgGNSXZQg17//1VH/yo3gG1TeiGrHFBXJyanr0Lr02XEXpFsi
ZKZQDSVOplLZE75UJ7bYxinuhlIeJMqm4ijYm2BRAuC3PSmqyns/0TZqfHyKs/+pg5KMolyG4UFk
BTQE/jbY/hv+pdihWKq9x0kOBn+Ej36ncixouVTK6Sx3NwRUupByMuAFBdUDtCB3E916Hfwr7Z4C
8fsZ34/U2VsAGMmkwfnq4Joznm1O815X/PD6Tfv2mqvTcPOCre86+j2GNEc2+ck9dQf/wjD0qOtd
dYtrKsV62ofcc09cOily1udWeHMPsEr6f6u62eLGEkpBl3YHt4lQGXceoDsR6cu7bDe7yxYP8Xsb
XomFCeVLQDYYrwTf3pOiHalGSNYjdzr/LIXKhi7G7xPOiwyIOjGDWnmKQlRAN2OiMJoT8lqMOeaD
fiS8hny/4eKuYpHpkTpQOLuPRe8OYYb3SLYbb8XX5KGai83B0SB40TPcMG4zV0kSTOn12l1YNVTw
+EYnoYW0F08gd47qMPR0WlbFJ+TxHereCHeEqhFm+RJ8Gv2HkvZQy5uK4c5IZJGV5O6SQTslpm7S
XiLkevHpMhVlV0z2ETzUCEmoeR+SNtFtThmxx154U6b5oEeSQcT9kMWltfd+wcUg5INqzfFC80Ya
iyw+xwbWMCcQ/ZZDI9FGGpqi3M8Fd4m6J4fXQQ+L7RnhJiPQbYby78JDGwwpfhb7JJ+ej/l0GeHn
FlpOKhRk2kFUAUZDz+jj/rk04KUYbqQX3NsCWGyGRAWNMMTmbb+7v0Y3HANcaKmKrm1iS0InTRMb
GY74API8FzcRpHcs8JXWGp2DZH3YRHKdrfgwPEWHoe2ShaXDDJPeig+sm4q4S3VWvHFIe6JsRAsy
I8GybH5IfjN98VnhW3unFCv/icT5KWGJhENof0g2QVRGWkiiN0Prm828PEkcc8h12pnIE1eGFfCG
G0xvl+dMdI9AVFsxxr25a8UpxEVCLugosvMOpvq9kjUPKcoH4Tj0Hx5DuwAJsj5pFWCTfMf2Jh4P
UJJ3Cc6tb8GBmtOuSiu36+FCvh2J3M8vUpab2jBZr6nSQj9S38Gywa3NgqL9VTziBmV9Z2h1u54N
bg7zz4DG4CU4SfBtANiKX9wL/tTJ3cO+/Vqa2KfUt/sdjcLFz5MJf9ztL7A/Ujhu5432rS8Bijq/
ycCEpL4JkwGKUV3vLNa6WmeB8RDLU+gPRZWKGQGKbgyRMwOZDG2es2Eyeg3PGCNVwJgrXtiJCoJF
ZEN1F8FakjyGPs8bFbuBcrFmnOYGWwUrCR1pFAOcr1PQNSO0ltsgvpn/dURgGlGwOwMosGUlmsOG
j637ILvYdOw6vVMQXTcY0B4N7mCqsFx8cQ8m8TQkWUhFHrKpVBGxlvicYlADrf0rYNMUgxI1Mh4l
ZT2Bj20+ttVRO4QOZijtu7RwcUaST4Uf/ANhA+SmfKiawIzxibYNyL71JGGlEAhIYuCQamhZ3uCE
cLmJfCUYqliUpsp+sWn0KkqMA4LmV5FN+Z7LJcp8tF6jJc0AczZDS9En4nOiirhS6A30sCP2g61g
7qlYuBubdAJJF2WnwnRIWfgK/j8qAPZS4ieagCK5LUlMwMoakfDuyMuox1KBBS4GC8sYy0HLP3dJ
wNXGpnWI0uROJ8tmcZ4Ip0weJ5rFiBJ8o4Gx5AU7sboy+D3BOWJgKtoSBeoRzE0iYzEH3DrRFsfJ
GNkSTQKQTQS8wbSwK4yjJaT9/ECnn4hP/AShg9xn7pbWHE4OG5pcco7MxhwjyM6rsc9wq8UsSd4i
EaDAkQKVJavnVCJDm7MrZv8+JjYn6hRZIM40j6JlIK2rkv/LRFbkBzgDdGLIZDNWyXuzdo4ENa2f
Jyg28crIeEDHo1lDTDk2HWFzVBBt4vCYBh9krMg95NMyFsvlCfSrEc4Xod7RBcJHcRJqhEjNMvGA
80M7hSHjFzhLDw45QUyR682pQj8WOT92gSwiH57mQT4TcCVj6H8KBNRzrwLyglHGfg+uFogT0808
TYR8QoNPzuxPYZoYJESCbgjTxKChBKvNpaHMhyoSqrj0RbNbu0e3KSfghZ+02DXtw8gT/OEnxsPL
PXP+/H3+1o4o+Djp5FJ4tODSRkL3plUDsSq6eLv4suVl2Fq8TwqVfrR4GEhfkt52/JxrvHqS88KC
+e6QrwUOQAqmAayZs9GQD42wIFp36DEhL3y5oNvq0Yt9MnUX8m6G2pEHMnprsh0mSqBAibgEnSs0
BA82UKy+jj/lyJoZX4UZIqyY4HHgmtM1VLr1R92OE/tuUBaN78wu8/nGplKWDCxnyq+5Rx8NLbHP
Wcd/AnU6qiTBOC0be1p2UVxoMrHYEPeePUUC7tJhXKNnAf5DRKTtwmBmr4filIOmsxUd/h2noj2P
QMQxYK4u44IReC7nDegZeNwro30U4k7pFFEl+u3LLZAdLaUtyz80I6vt07J6omj7dts06aNa8/1C
/iGlr39Rz29MroQ7hzRH8AJ3bsj39N+7+dEEIXD07iP6kR+lDIBwGiEStmnhP8kL0aeFd1BAz06R
Yt1dyVyIpFIhixdnegPp94QRYl4kHK4M30Qzn+S2Czbn5Y/wUvsXO2z5tjTweJlNDw2n06MGeezq
V8N/0UjLlcro+A5LWj3O4fXitb+aYFF0XMl9fQ0e3b5TIlSUuWkVtF8MM/GThiYSQr2EzqgXDnpu
T+qUZLuxzHHZNjyXIOv4DVqCOyw2ryLrzzzqi+ZLmRjNO1yiqIKUkQ5KJzBvaEX5V7QN6I9lyJId
DlILyZJFY8PEFVh15e5GtE1j5INRCf5rlx2g7LSm9c6ZtieHPpT/qDujCWx/W93I11fNQ1wB/6L5
rU7ua/VmeR/DVk5F+BClUbdP9WoKw5xT8QR5DWmeDDG0RQ/aRdydUpLF9BKFTrr48VG2zWddOyzB
FtHw2gOTYEO3h+h1mVQTZOvPYfKTkM8lVNfMcXtQeEfi8wIqwmNnD1qjclR9UTVbvcliXshplUMH
fIxKzmEISaGNisr6/XOcEmjG6PMhYEjIhj0K42l8UdODhy1AmO+mYuz9PP3kxQR2B3c+l3+3ON6q
Yaw8BMDWyhsCKA+Ha2+rtrwWRcDpfDtUiv+nvd/epKf5lqvfpxv2ULeBoN7ToQ5/+Rf21ESrcA9V
XfEnwlKTqZ7uIej9ykMDf6AXund08TaaV4xo1IClTpeEWjyVHhzdSe/pTmxvEeqni34PAjy9id/7
HmiIBu6vUA15YvHb+11QgPw9qInULLu6B3+FfUwcreWYQs2zevF0f5HYQWiHfVPX0T32Fc51+PK1
/uV39mW6CzR+9pMw1OoXc77XvQl7mKCpyMOZvFNBHuRHqPZ4UpeTyhmcclI5i2dvjjrBIEbp8Cyf
kOc8zj4qSAH2W+cegTauQILm1IM5yNt4xmc0iIvRnmKExXFOw0xPmF+v80+jXoOT0xDPzn45DiSJ
BMKaolfFFZzyx+/CdH8XqwUnGtGiRoSDnaIDKQGzyUVCwtQd8kqqZnyosesip3Rzh+uL661tdyjK
kaWniD+8oN8fmgpMm4u/pe2A8ITC58Ud4iuGbX9rsU1CbuX21/f+us9bUdlQ3prap7cEjWDj/eDL
pTvh4vJGniUOfnheH0S04/aX/M1rhactsGf/rt116cl/MQc052xxhv39xt6evhOadYO2o0aoJs42
+/fQovfXG9HXujAfYYeBazOb343tG0EvcmYzpFw/OCxu1TfVltga3pjRoi3UzUCEwaaTiDCsCQe1
BwFzaW0UTd4FRT8bOuj8xil6z7rvf60fQtofAtaA0Vkn6QKnFnFAExw2JyH8y6MgjIl+RuehSJV3
46MxfmxPM6pB1+g0u/cbg/aoMypPnvld7QBxnrQJkBRMnyuqvzEAvg/ue1mYHb0BFGEi9q4aCWZS
osRwmZmDZnRYVmv7NwXo6E5uy0dIBDyhcOJlURE1ghoVr1HllzFqPcFxdoe4EBGyAWPar8XF8C1G
cOK10I/Y7E5RQSaxGeXDDpqpD0K70/jdt0c1R0FRbFZ6175zrUiq7n0nOAzPJF6BUQ7rIcXtOB0+
6aALzvvu12aaUi9rGgiOh3W3xzkwSbYOAKApnfmKcjWQekbvAHkE6NYbDnePoWpf9/WN9U1aApyG
LoalQAxIH9Df9jYHL4ezzXcaeE19bbi3Qm9MIuYDIhZo1+0fRGLfrRPjcQNyAnwgsgmnJDBt9UxF
UQ8M7vp7AaD9bQCm/RNhDvJ8wo6G5W4oK35KqSgvCHDX9mqyVCeoaNi46Zo4e3G3gyapTkU06xmJ
dwOOqPwW1cs9ciYnLPQTHUiRbk/JryBcQdMv1fWXKOEAaxR+QilaWRdlgciAj/IRNuhf0JYuQoCH
IrC2BFJshyS5qvWTjsKNZr7r+tbW6T8z6OjWVx20gjoG6OvMHPXNiL3ZUQVdgP3x+OvGWDT1RkWg
JFlHAQQZe7f6l8J848olrk35BnY7Ye7TfZcKKKfbDiGCVUbQnn/VSOijFmgNzXfi5ueVSd5Dqxzj
u5pfd4ZYTMlpUDEoKfoHm98umQwwTxFbX/e2fhZ+TQ6OMLThmY01OVS3wKeqpKPL38NZvUZvWILq
lDPGb/q4eZeHgnmJJjxj3UDqAaChwWlQK4hod7J+utrgvJJSWxIspA/kpYPj3S+2J0K/UU3zBGQY
5izMwNdxZSB7KOrlLa9qa1rzmzQpXhhaos6GBzAFh+YCWABrFG8PtAiiIbKUvgQ/2v73RtDj5FuI
QBjaRm3R8rpNXQNpQHIpGSAL2f8ddMC3KGMQG6tO4pdwtxrD7KZepAI0heS+44wK6g/TLL4x0UkI
pHc0zAgS0a4zxsZv+VV+5cv6BDPZrSfVGDxsE7J+OXfCcr3Ojwl01zZ0FIS0GNnbodtYPdHFRHAg
jUpTFwRRV7RMdPfnAWyy3sygAm1es+v8zH3yU87gnTZW920TPUJUiADBINvR6dNjmhgvGHbWL+RA
vu4F5w39f5ErMeD2tf0CxUUkPVABcXPQqA1q8Ux4dNvrw0/326I/N1X21AakeTLCR0Cx6sVdG5xL
JDQRpKFI/ISOQE0B/K0PrvECVwOSu/mdhp/ZgZXrNhF25bfpiay8U7/YPRw+ljq19eMCoY3YLjSR
eEToG7oksAZA8wcDB5gxtMV9vWgFCSY4cQ0mE8D1G+bLdFnsDnsHVtI+mW1Gh6+O/wpucyb1UJVg
JJHJlCSI4eRCFYGzIj5PmPNKdExrR65J/BGb/zk3PX5Jm979t/h9z17DFyMnGmiX1n5rm95E/ZMx
5Q+qjgSN/E64SMtS4ncMpkWiNuQ2negO7QLNQzO2usiBjw+twYU6KkjmM8hr72AENTMVjqF1YwzK
b4m4zPk/ks5rOXVli6JfRJUikl5BEZExyS8qY7CEcgCE+Pozep+6p1zevsaAaHWvNdcMCUp3jw2k
Gpb9qRhcNvW6t1vkkznV5rR5epViO3jRdJ3PvyVYuTD8Wve9fcBrmyXYWtvGGHmoDebdMh0xpjGC
OxhvLHPJlukxXnacO+abGL2JzBw/dyMGd43baW7Dx6K5OoIpjIl4+PrDrwP5XOvzm5AGfWlo/F8Q
GjNEcLWT16TTYKOBIZsgct/7r/SzLVHZ8lgW7wjQ+BWoZWAQisja+WDsEXS4qWcLvsqlPwL9g29o
uI/BNmAfVY70dJrk91X60mvDOoSSd1HxPDiS8wzsjk+UZbOFDXzK2Keg72R5GPSJwpIjCjTtGEEF
eZEY7tLbKDRVQODhFoeVMSxy1W/LoFb9LPWsInho3h1/X/HETK7wg7af8Ak4IIlfq9wRrFLF4UVn
C/MsnbuTvsGO8vpYVmuyUr+6dT0j+m+h/vvgd88dZy7IL71d3U4/jAjWYrwfT1VavPeE8FjMh0Eh
7ghTqKH/amZEn0WDznmtYPHDOBXQb56GFfDmoaOXBlIp7OrjQhexMKtJnLIK468YzyAgbH1j7VWI
QGRwr9uZAhmF+8nr5+3sscQRqT5AWeF2Z9jEmSb/ZRjXrkd/zVd0eh2S7Wf22Sgra8FEOQcw1f/k
0nsBef50DyyDuy8cDDnnNebG68/HiX4H2L/wsk5qAXZALzYdw1lF1ppOnc4lYGEe+TXdzj5em78O
0Rh/6ubFmOc+1w0oaaUf+eUhPxjfxkKm/Qsb6A7bMboQJACpI5HrQ9wmNGXc//pJYKaTBoT2aJ65
D7IZ++WmVH/uHodIjy/JyFELBkxY2zg9IA+zVFaBZiuo/+n6xD5VdU4iLd6tazFX0JAm2y1Gv+qk
+6UeQtGD0wrOC2yFs4oPgRlayhDEJyaOqHmt8vHFxVld4wu9PeaS3aUBlKG42JLKokDNXKh7xqt9
Z5tMNuD9M3vgnuz8D02+Nf3pvvizxlt4OqsoQjlPmOTJCEcfjnhe3e3hKbBVXF9MfKDkmf7n8Bg5
XE9WAFPCdESulz9+ux9A2NyJ3GGlMhM+PY7pzkz2SjgGQVuw245D3TqajN1OI9CSEQYBPfgzeiCq
s4dDyszqCXb4P40BrJXdm6i+wrbQtjxB/otaPdX9z320KDp/yFNBMHhlM76qhcfcJIY/+gmMxcM5
K0huTDwO1FUavFcRtDcYYi4CiASGyxNPTBgH4CXnsSPNy9A4VCEppYw01KnlFRBImPK9+qs+M4UJ
wzZdca9xMplfFdwDfP4grpC5AzwLxwVIkQ8F0j/D7oiICj/BXIHbJ1AXA0zrHbXo9rGPtgKZwI4E
8wJKOosLP8Fu6imBdk8lIDamchwEtWda0x4LShn4WFC4H4hWkVR8VibnyxWAA0sUPIxSi2dlx0em
k/JqCRczZtRlLbbx5qRonRjEkmIixvNjOYrAPQdS5n7Id27Wjz0oiHnc/REr6dH6/W/zqrBE1yQ0
8NQUZXI/Icem868HzVu4SBLfx8eF7ChWJ3yjaM23S2LRwrcfBJ/JikFiYo+mN4tiy78Icc2Fqqxb
vufPg+yOft1vIdtF8AYbIlCcjoptyk9somCXpBw/vfHMmAiGBDyJmZAKF4bNXt4C/SL4ByiMpQa2
zptJ4B30m3PCgzG8QO/qPF04W2hm4CD7X2N7LZ5cnmWU9bCOPZkhjvCvNflgrzpjxXzxAUaGBoGY
DpU8MhRjnXpXAyJAChM39SjM5/wijGHsmRzTcwGjpycCc22EBZM8+APjEy7A0AsE+10MOPMA0a43
4qXXX+JBF+r7f2/uDd39hKEh3PLK+ZZh/+ZB7hIpHHyPfOwIAyzreDQQIwgM3QGdSA0FFA48w1Ik
bc5CAOXC7qHlZcDMCIbwMcc+B8r/MPvrHAZb9MMcjLz4xAkXAIsTVJZMEsqV+dyouMTKdr3jPMXs
SxjGoMHklFXhihWOtIfNVDi6D8BQWVNjPj4MLTO9+PgO6nRCa29vcNJ/cjklqjbadMKmpqfR2oYp
2oJEOy38tWpujmdt7BUgiZfy6aU77AY6lXv6ID8maCRwIObl3ncDwR8k7UgYydZNPY9pFjLAZ4lZ
1DSLaANuk9svRy8D3dsSqifqvvklcdm9mIWsMKmZMtSdjAtjWiy4dvzCK7x857bizmPnl1LZ41EF
vFaghUU4M6d7oi1qDwCZoDkL2ELAxnd3B7o7KzCa/8P1S+irue0lAnFjGwoapJcJBFRxR5xbpIzs
5vaPoM8K8MFcwnjFrACVUu6h8zFsbZl6IIMLzOohd9B9AA945WQKzXJe2MfEX1KSTKBK5R494g4a
x7QC/4DuwyhXnnrn3v6FXskmuNUmZyC0CbgGiTouJSyyC2X7MjvMuEljuE8TJpXJuQrxJWB+q09h
nQ+IX1n63+S0vKfwNzEtAicZXwg5nRzlWceENSdQuPpKadAx7idVbUWQconkbWV9NZeBsAjS1Uuc
k/DgZQKIMNLTvqI52AHX/Ty4dZiH+VECE4F4SKUKBHA1g/oyXrcXUU2DFyA5E15UHx83Mdfk52ij
9yO2SsiLXD4oCIy68d3clcwwmOSxnpdo/RFAQKgGWxBiNaIJZt0i36WrfJUmkw7o4XMsd/qx29dI
v43wvROyaGWvAleMlhnMayIRuYqK33qIS18389J+EwhDK8EQAm5R6mmPCQk9Em0YeRQjkb1opSEB
UkYMBu510KV6cNIpjtgw82+jOW7xWEFoy8TTtvJaPiPiDZFP8dbP0tb66jc1vKSjIPgLyvwx1Sb5
XmL8qAWKz3P1zGYZpu/4wnNiz4kvKIMCyMrkvQjaiHQkEYLbCOIMkXs6ud/CaRJCcoH869qhKeN4
YM9c81H7PwwcKQz4HxM+LtOaQwiFvxldVP0chSVcTFQmxW+KtYEmsX8QoJJpPhlkFnabKTVdBsw9
xhRK7J9KCkzFODx2cfieMr1h5gS3C/QdjBnXfObhRN0WZ8ERpERgfSp2IUIbDQIJ5rgOr6vH8oXb
zm44Ul1wlRPldK+/PhJ50BodWE9UBZmA9Tqn89D1pST1fk7N0DA4+LzOT1bKUaOSvnV4zn5z+jDR
MI8muVBwieB1U+s3JDxPJZQ/zPlAlX+f0A7vG2JmtWlZ+EkTZp9Q9DQq7oGgxB7TFjPyKsltwEkw
F5aDT+XxTfE6xXeERSAUdg4FJvH0vxIEApc9nGQ+LsED+FQClTBZBHlTbPLgTARyXHkmMIQfmH6G
0OzTuS8Gq7rTyesBdwNsOQd3ZNjdY5YloADL8rGlMGNODoQFGAPIQsc5yunQp+0frQ1g0SFTceCZ
ytmMZs4S8Qc0nUzFh9N7Q+2hBCmb46lzM0gvXEgmluXZkvDOZh3YRUuI5oQWagwpBi+Rb6qnCmoT
Agze3qI/l8fxXF+kf/p3/sfYgKrj0IyIT5g+SChkVfUTpaHHceqnGzEv+M1+MVBJMXFgxAWbJLdR
/wKhVzlBDvb77mmYbHyZ27vqMzJ61s4LOgIiQMtOUq85crO8wZ4qQtUd8CZ648fPi42WYS0vEdAe
Csq2xBMQSQunOQww5EeraCGjVfnRG+KBJ8WhoF0wbQUK6n0y/Dx/mBVgwinkg4fqkMPQcmUwnadj
oUJI7YGlvSQ6ZFUy5BvsgVfCHTt5o0WiR4PDOuCoOCsfNiXUo5wqhsuIxfxQFh072iBy8SB9vwI9
dZDwoGWRCXzF/gAuoURolZBdWOASNIpYT++pZ5eM0zroUWwDjh581hcLybysYUWFprLBdyT2O+hS
Gi5h/e3eb7E3M7+L0Pgab2sv8ckM3utXXqK0Na4fXucZExllmx27YDTTIaiklDcyOzsgCwYHXW6j
4+98ZdsfP5odlWcK8aH4rJhy9SsrEkFuGw3ltwQnOJdpyxq3Onf5trgfsszyPxr++Xd4R9GmGbEu
+uMbj7L3usTXb6gZcb7bUDagm8hH6cs6EBHiQBoRY0wxIwatQRAPCjph0ruHmWILSjeB8tBVBEl8
7HZXYCO/Z2YOicV9bZ7rPb8qRq6Jw1RkIKth/ZquvdcU5Y+3FRvVFiJDcFuv197RWTrL5axx93t5
//KgVbptDEkR7hAb4WerItYnfO1WV8fO+GmxCu3n0S8m98w1ibIZ9B/9fa73rasUfvkktG2dvwnc
ZpQagnxI4yCq4UZ4993Dmo2b8PEKrSj4XPN5M7IlWDobJpFgko0EpMBY1RtlTgPbm/dFsgpiZ3OS
oF7UbWU0bVIs6hwaH34owwRTCVl0GLe/GL6/fdKywSzZXBlvQ2GCPsQMaaBrSSb3Xzz+2LaEOkbM
0DnuBJmACTf28mQ6uQyf/6AsPRh2JE6yKT3GHdWOa8f0AbNuChLQ9G+uJ2UDhBPhFFBSmPwfJJU7
FX83U6Y5GAdWLQQQxniw4fENH6ukt2r8BrwR/Vc+ZQpLADzfmLhywHfNRe4L5PvsNwXtgbZx1hGM
fCazPegfMhFmugWF4J3mxX6UiAmmPT/B+gcwQHJkpoZw8DJ86l0QogxIPz5D7v9JS5uW/zVatmg5
mhVp9v5zbcIJom7nboTt/UXEqRJ7jGsxPMYwgYacaXeDys+cKpCdugBMma0XRJg9FdNgRtcMyPHj
lzE9/dP/PogtcJxhqmraD8XLhnAsrdmKS3mB93BMUQhxE8CbEOAJMN3jh4rl3i5wTKbNx1gZ09+P
o53udAin9ufJdnSQyJ2BD9pMh9hrsyC2gvw5L9qF9pidU/ZeMNfCbkfOJ/Oz2ItGIp1M3n+89tid
Ubsx6R5omQvS1GGX1OtGd3q4NsoMYhb/9+uHBHIU9WJ9u5wk1iw6jeANgX279+DhWzHEpCzgl1PS
mggWzugXVq9v6YvjA44J49nVk+Mgm5Mb8o+ajFnGm7iHSQSP4vbZFwEd5UTdldBJ2KlpyS7xjnIj
Wz32FH3JJtp2/GtXbt77x0Kmx4PNAodtIU5a9N//jN+RmzFlfrwDBT92hsnMb2B7csACp5miULFu
/W6YE8S2XdbUuIJ4PQqGI8Hal2qlHcuZcegDmGSKSIEuVvRjze5z43b53O6/xS8pAOoNn3BUQPj5
XPOB8zt++jKdEWIYQKEf+tA7nuyQ1SoIxO2S6guK0HY0E5Gq9/NzDptxbYw5QLEgb+k2KXsPGeyj
eEKsUPTLUc3aI4/o/+N7zGSJ6TwgIIgvoA6MS4iNMKQgSjis9Ooruz6/2lnmcqywZ0B1WAh+Cwc5
46y7rb/3fHgjHlwvLQ719ahwLG8ce8ZoDe5kgmjwkppDDMcCngdVO/gHynfFfs6fit2ZPhDofV18
ZUBLSOqAODsQezDW1rbyXYyvcVI6UbNI3ng/1Lc2WfCbrLJYd+66867CvvPBvMrSYak8Y2+c7p/U
Zw8ng0M2uPzkTdOEm3dra0jZ6iVLVXrMxohd2GM+066lJCGH1AFpa+7bEt4YwzSaL0AxINdqJfFP
dAHYWLD4QVR054GZUed+6GZPneE/DT9qBX6bQQxwGF0BnN8ThxGdKm/6zqlw+2NrKuzos+ZX+MbC
KEIPocZJ2NCN/QyZp0EasD2smrtn4aoErQj7EAOMHPB20uu4mE+ZGXapzVcFsno5N//9J/F/0YRB
dOEsfvpS71mqR8HLP0eF/wSYM4RY8wHFAmkqFRZlFFgxfkdoDHJC5IP3PRgaW//uYDMOPpWdk7dh
iztnyR4RVfs7aSKRDcSmAbpCtMKnDLSGsRogDd+DqwC9QZv2U7JPQVTGXq/bMCbqyKvzZ6iHSkAa
pP355ATcypYNcKtvQT5qEiqReWMWJixUNLyN9dnoZY8L3JFqJDjm7dX/wt77VLZJL0qx1YaPiHN4
AmL4QkscEQS6oVNOd8mKpijRp+kqdjCMpLCoQFZAMuIF4JLMpTvjfQkY42DPgX/Tpl8W4E7reIPw
WgyH6vAzZVepzu0mn3EeReLfyHPs+9qaxdf6RxbDP7S6vy9MQYSVGGpN4RAzWt/tt2cdnmQNO2yl
3LuEvZFqy0HvAyc4FGB+RbYdjZEOW4jhvRRqoUV2Zo0rNYW1SFyoZ4nqlduXQvxXygTir50BHryh
oGorbLT1B8Q3j++lR9jqW9MInzDu2u2brhVSIPYJ91ViOjFv/e4SU4qf7pup4vgf7oy/GsovKFte
Q7wXAPozMPrZo5+2OI4BxGL1ldIgkFZPJS4eTbtHXuUf1F4Nnwe8dgBGIRpA/YCk+y8bTDZFFuHo
fjW1AKJf08x4JxLuj1m/zO8+YcYFAAGeuf+COghYoNTgXI25BGPXyH0GJS0MKDjzljiisofPlASu
NQcSh9vnYLK1YPH3TTxoxTBRCT+msyOo7F5seEZT+2F0Y2iCXEbLIzh8KJKoZ/5ltbDfAb+OufP/
hWywRY3yWaYJk7ayxjLK5hn4Z4Zo4C6+sm+9So/WihQ+qfYNfK/4POiDnZLpwUc4n78BXfCtVicv
iPPlVzf7GKhZYE47CiIzvEpSvFAmfINjOq4l1NRq9Y1m9yivoxtYEwNgT26CijHTwzM6Mosw2Z4K
RFma8oepsiEyVdWswBbx5QAdqjh7aoiz14YO8YYaj0ZVOF2wDsaszOj2wX3W5kPPoxkmnfzJUbvq
9Bl20hVdJgbSgBDAqbis8If5bArGHrGf7J/YA9eOqtmUwnxt7m6jiwDlep/qDKWdP5EQjuN3imuv
WAesBvUl1lVtOqyB+j2NmHkoLudi0R0jjcRnJtZikcjvL2w0uG15VF67LacmxAzo3auU1hklK8fr
+8xLGRh9btKZWQUExw2WO7yWieU83n6v7Yuxx63DA+G7tW+f71UO2MX4KPiH3Ke5p4w9mTsGEORX
IF7QbPul2buFNWPFqZ9Z/wwtfG75HgcxSKec/qlrcPcBISDGeYpsk4oePgkJafk/yYTfJE2GeJYB
x+fy+NJmLNUmF8mwxMZw5pLZAv2QRcUi6fQ53zDcKSvnHTeCzUnXzFLjpyxvjQEjMMwVIgff8nVJ
NAkr7wOrG3MCmgHLpwwcITKltYcPh/JOx2pe5DYyG2BE2AxhAe1em9812AhOxyHZqVw62/qs+Dfn
JjPWMgsIuGA6pAKFIkEtHZNdQXP0j09fzDfJm7vgPknwtcUsIJ/K7DVMptAUebKxZMsesEzEhofp
Hi01BmCpPygHStH3x4+pJPF6VMjLslUs72Kv4eBDv8DLMMXBkZpTsuQYNPJXma6+09mY0Ego5DyF
rgIOTIbeo2NuRh6HEKfRU1nmktdz3mANOgCze3xwXHYmrlrjjF+Q+PB0Wo6kUL2HD06495x+kv8k
zKqY4kXCwFSTHXgOMo54+LqyoaLMv5go5gmJA5hU3Cc2kEznTELeJ+ngGZrNAieWe5xO76v2aSe6
PcIsTXFRqJHxDPLCV9iMDV7buAyzC3LHjwl+noIQxogj5Avn03OY85v4iImRMc2r4hD+zAwmZc49
tc7lzaKfRAeEFgDSNjsIfw0e1QWVGyXnMHvc+ssgEUJPhsQk4riAQ8kbB1FgT767PjcPuazAbGZk
c6P0o1ASv88PGqyaexfKqnY0LxBL9Waiir2JvViEEcM5rdAj3Mi2Iq72lR2K1nte+ucSPshIsyW4
Id3UgNt54QcpeiY2SroL0+EOx4GdSVY7npKnjV5D4WzgIMJDETSCm1b3zHrG+yXUjeuW9wvevsTL
08knnWgX6MdwUTlfZGxdeGpkI6BYIktyah6tp01OG83KRTmaxxcEaIuSnn6Fu2Waf/M+CPyC44sJ
zYV9lrkoPx9Dbf3ew7O+o1FgMkGlzgZA13k/UVpzu8J3Kd9O8csktV2ywat7Vk93ZQjXISjeGzd1
Txn+xn6D8SdyFmp19vHXdwySzyAgdxrinYn6SXETAm6ryY1lR7E4IrmivAR+d8/F5QcclXfm40jV
iJaDpoIxDh8Xsdc54jYSVHgALW+74W+0FvXihq9kjvHgfle52Nf9DHUgEfX7YKxLL1PY729ouCCN
rDcUZb98jNP3MjtpJK4h77zRfSbh8PWgBLpSf3Ciie5RZD1xrmXcotBDHlOtd+th0ZwrUnEKZg6T
6korqje3l8DopjKjKJF38zkQ98aBNzN98q/B9yAJMQEA/Vga9xmQholhDjddAt3JVt+irQUhTGlT
Kw/Kc3XVoY+J2WREUi4yFGs6FlYwzlNc6ral7CGzh9dJ/8FhSENCcGAhAq3GGEhoTC88HsWf43Ij
MFIpdCei56B5flJLhGyn5PwU5xz3I1gHvF5MRsdOVrr9tToXZ5mEnzNzNjob/YdnZJu1boAYvI3+
CjFKAUNt2GU86go2Xunu9DvTnBSvkF/mD7FjkyXFpSSJS6UVp+NhrA/P4kv8RWUBmzuePoPXD/gl
OzpXEJoDTSOVLvin26ypd2t6JRTYpi2+OUDQNvCY4KXQXiz7oEMoRiveYuqm2jDNRWdF131g68cH
kQey0asHmrPmqjOpRpkNcQojFV6MIqLFyq31R2NL31WatkbL/3D47/WTlPYAf8nt5//kxpwnd44b
mHVMy9lUUeM/nAj4dM1TvH94wVElLBNlejwODunYXGkXs2zbGVfewpLB/VPI2eAZAIKzvpj+X8Gi
7j99ATvJuvC+zM7vNI7zc5HP+3oVvUOoAHFgzvFAaDjnGQqKOte8mNRztphn0GrhAIqGuP0SUBih
SNrcqP7o49hRPcg0XuVJAVfFoG8yQtbluPNfOF6NdgoDOWkFNEErnwAZw/SkEpN0ZxhvH3gzywul
C6r2q8vmggKItjVoGTZOxQiqD2E/voDmlj0PYTpi48FBXDRNzwcIgwV90qWFgfyX6U+SLOi6oDx+
ZqLRKkOOJW1YfyKH7gxGwAOtIECusUwuVuN1bAbMkHsHsou1ohbpmbzGY+4OM8jXhQ+vzmNpJDlD
aYukB59gvuoZtvVWWM5Q1VDv6NquUH84NtQR6gdtOQIus6sgS1eczdjMWwEB8XcodIhhttoGs6hk
Hg8/w8iBKW5KHvOjvlvTmc7epxoxUis0RfDFeK2KUAPRle6UJYlyKwtMm3qKdtfPN8UaQf2uXCqh
EQwkjo88/ICY5ZU+lg4OchZ0Q/oWtwCnCtI9jRlT8ilDumm3WlMVhd0KPgTAVvrzqi2PlWB9wxk0
kSpRPAv1eo8g0flBhwlvBkAKRqWfrV6Lx0ILOUE5BEqYEcYMCKM154oW6OtUZ2TISdwD1IgdZl6t
QPmyHRctgdu4ociZIDUcQuTUVGqc1DPjxu0JKACUz2dWFrtX+ArhFPZxoMDJM1xtbXGVU9eCx/MY
fcG1S0uhmxLjgdGOnDCpDgqUVB8v0v24mDfyxB5qP8Z1Y5/MLGsOYvUMon6paXgc3h1AWw14axaP
Dw1wskGHiuQE6iU4hvbwSYLs6LiVCu/yxh09V9QnsENIkR9BTWCu0B7aP7CvItpzv4Kl9fKyrbgj
RJZ1k8wZxjDcJWQ9W9UbpfEUxnwUMQ06vZ5J8iWNoQPSh8rFnLQRszoU8aJQNhg0qvXiSR3W2MwS
nsTJ3efG2BkGzIw6CL3GTgMwMAkM818YDjKdbzYVzAGDMtwd7TIGpp1w0Bv1uydM2TZIPmsa6wJj
hGGht45xlVsnWtB44na3BPuyien5MDxhNAJWZi50aArz9hVmmqttoEJEFtxEagT0TSjpYGt8Gdyy
HP9ECEERTJ0rHnV2dPMbec+AgRG/ZaeyW4Wf0S88DGFUVLotVrqyU+OgiuYV+l42CmVtGUmZjX3Q
QAGp3jhPG+qU1EPnMqDPOL//xKQsYLz9PBIdlToJrmrYoEFjB0uS2CwPFLYUvEfqAjl25T2wc+k8
EJksNawJviPVYZRE8pmE7RfTAeubFa29b6PgGZGE4Ncn5ngxbayNv4B8ZlAZEF3/YA7d4yxGjhnm
dkDICBYoCL4oW5Ml1cd379OXybtkM2w1+AQLLKOSBQaS3ugLdeyyg1qA38kaUb2DEZaD3nMO5OKy
c4PReY88bOA+1QgxmMFkNtLiAQRknL/9jKaXA/mVrUcp57R2jBlCb6BRsCiECM+b/wCPMyPP3OV8
OkUnELvWmqstaBbC54hGk1tpwfR1hEzMRLxR/Wk4wB74iKttub5juD2ZL2HUb79yG8zLxvZ6UcH0
UI7ptwyL4tRdkjTssM1khPVSl6myU4sf9dobZ1UKed98ljpot5d6DH869EY38ATQfM2cPIYFbhFj
nwogO0enwYU4ZP1RHsXlQv7XiXVJCNTI5kV7QWJ5vaQ/SWVPuc8r2KK/Bcfax4UNinW+m7mU66iQ
F2OfIxEDGlymATHvU+vGJSxzpGbmwsxXlA8ZhcP5Q/8JbJ/Jx4paiXtwGF04makylhFdlOTWlErr
+xqoD6IceYNm0JDRgyEnR7MhAEEsmEx1bhxSZn2aOSNUCF0du4jRgmDEAYIhJIfP8M2gYSHBfViA
MGJ7Kgjp1MY+bAAOffx3MrfcV5fPTl2Zn6BaPUiM/pwt5hmWreJbClecyZcIEegP+W++4oCfMs+G
aI7Noox1f4OuZ1UcH78N9F+a6tQu1jojq4l0EmZQSe537A1uj+LQCjKXKhnG6xYQBvs8Fxbslcmm
yeWvnVu6GweWNQ2+1V/YMrM+Wje9/c1IZ6u/MJBrf+QZaFn2WkQba4ead4+WuL1IZw2931X7oqXT
JnvJcrMjDmSo7M9/ZqjOXnhRtJqbrt7bZNmhcp2n7v0mz6NvqBV/oxP10KXdMbcAR/6HsPCp1fgP
rTQjYEyLSnpTG/ClqOiF1FoC8bwTEPrc0YW/RRyF2p9ztv0ygAew43RIZjB1i3r2fF+fvs4IMPVo
bJixs9QIyTobX4jNmkt11JgFcgoJLQwo3eJ5jDEAM50PwOg63/B8dxQXpjOu7QEBKXKKq3nSTvlP
8xutMyj44ZNoChuAFo2EkHCjNnRIKaYLnL4O0mk0AxGB4wAs4xQBFhc5uQsGVSTQQHMtrlq06k9M
kuHvicuvg+mEdxzBwLYF27AOR4krb01mB4NQhrQOrEyKyxeOYhhzvXe01qX/mUGxO3ESQvblutWO
4Sjsb0gkO5fip1sPc8Tha5PBBUv5G0ewubYredchVVk7edVrEg3mxh6TvZ6GxZbOOQ2OQ7f9Ah69
v4Nskx6TPwvWTwOKwQ5867cJN/PCQiWBG0eyZSpAv8kQbjJchQfYw6MrrMiefDjpH+UoE859R4fp
YrLH+iYEtWQQ0NSiokM6+4WboDnt3PE164UxieT2q+eX7lW/GJYZZBkEDTR2ZMuYAMXniKbFECzy
GJuovYqFniOtoeuO9qMFYP2zsx8/hsfLr9nJyB7AmAGBx3jGfTMfn2gMnkh8jL22UmfWoXBpzZkT
upkCJ5+4QWcIEOuGpk8l2eDXzYtRvgxQeVE3iIrwao79J2cy0CE4dkplTKEYEvk36kJrqa0HvAV8
VDrx5kHpKONrimZ7LOh6dyQRhhCYxFBDRvmifC4tU/aK/cdgscMQ0aFe+C2jFJMc+2qrA30JMSee
46e2ceriFKOOtB7L+EXKnPwTP+3L2EPD4dWMRntotzYSGbi03ntrKssXlCtGm8cs8gW9DBdiePv1
ov3Jyx1NTcMcT9ol7WRaL7u1xE71dBL8uShGaLPXXTuj41NFoeAbHjtEji1r9o1QpTJ8jF8SKoZv
uPQ4SmoQaXilE3ZKFm2aTK2FIObj42KBjPjcHa/BgXiqjm04+y9cpEQ3tgELev4mf4woSK1a4Cmm
OYMRWCWSQaJHRQ7qaA/9+QKPCDMgPNBUAbj2pz3oU+Z1W5UIgW2z+cza8B5IaJPJtPr4MLDrnbFq
DsYu7Wx4bdl9Dv8a71BIobvxA5GOYAq/eJuLuHfKu9vdVBuOOaUFnOFiHy1yDxCgXbzg9IF//KKy
yL5fEC6IV0vWMB3nL0eglxBC4UBMIf2Ad2yaW8JCRwqBrSo6kH48xX58JKGfmjfmPNs8/OI23CqG
teCyAELKvkFrosghhnIsEpQxMXN/yX7sJFjyMC6u1cKgUh5N+xs/YAeBhwpXMZTWIxTaMp/VQkgc
cMbE5YX0Dy/e52XwKt6kzLmfEfR7P5oZnFJ+FJSYtW7iN2nmkJAn9SrZ3Rfjq0nnUtrmbze4w3y0
6U+C6AuNvqSQrhsP3hgl45Gcy8aT9lkIbx/RWNNNpEXiQp+2ltYFF3QQINw+0MmnQA3Eh7goYt7M
Aiva9wdtNPc2EtCtNDjlF+sYiIHdBWMPgpw3Lxj5sOZb/BOgrKl2yf79rmaytkCDpZjgEDQaiLYD
BEwRr4d5IKYXteyxRDQ+FqHhnTI/6td5ZNOY/SFVnuj7JPcY0g9EXTdM9gSxyMAnBueN/XCB1aBm
6/5YQkthOGQ5xrq+pUxk0bVO84IpT3EwIDZvYPoNkWuS+4AXXbxk26UIeFPbMpOnMYbSUtr5tp3R
mtNZUyje14pJ+jWsQfhWIviejgBtODNfisKHZwU4XgjWFdhYc6633fzD+Nen4I9gQO2R1GarfKGv
mXSBP6KF90mwZccQMp1Vj2HmtMa1R0HvDU/YWOff5kU6AmUawClpWHB/iHSH/Aa1LbnxRGi3HShd
RTdNGH+9vXsNWuGCgNOPZQToTM1ttgKQegCZ5Rvwj2aVquHQeUhdBMrQryBuDOHLY1SwKW/gLVCR
i19rjrQGurkjLR+x8z5FgGcgutbsSVCG4RDk+ozs9kbO8+5xG4fWGdRK2uLrpfn4r1/+Ef6y/Ksl
dHpaBZxIzwAElCoelP8BTvmeULDL+xYpJp6G0mR8zChRCchFnDtsEmHDaTL2sNN+QXVpErVzQQeE
B8qxbiACPllQIdUwGh1gP2b3iolhhIeBZyWGA4CI5F7n3/fIVcL8Zat4IKsOzSyqnTEADAHTMmPs
WSXUFrwceQEgJu1yXEcgENjZiTXwieF8T+utdXj9oPcRA6TMBt3t6aB5EAlN//DBe0xr65lbPvzG
8JglDV/WH9AT7YYgv1QIbHOv3SiQTlUg/dkT1eNUn8F8A2vinB+BD9By2q0wIUDMYUvyUs8Dfl+C
9U/UBS2YLRdidbMNw+egTSf4fY66B2gp4gAqYAslG3MrMXsbz9IN3Ve14sJmKz4Otji6cu4PLz7R
HQHSAKrJB9gA6Py7OfN/SmLOKSiByqXfKZjPvhEfYrDFi5r1m+aPgr/OiJ9d4oB/HTHWip2aPkgm
dW68uaYMaRfNTiDuRwBXcb7VO2i6+P5s8IcABPf0gFvUZOy5E+Z20BbYA93uoK8TR0DpMY+ESF/5
9UYPgNcBfKNtSl5Femu9FgDZ03SvYXHc6sQ3wRVP991n0ZqOenvsycZwKBkhBuLsHDng1J89d0p+
w6oIAqTm8/pQazJQBSK9n8arlJBwYcwGhmmBeNEOaQxq5jAmc4eCRvWsfxJTACsvb7bcjSzD4WiP
kivKjxa9qHV+3apju0jf/hh3CCZMvDm8JFU31qGHdDs6NShMHLgmHK3M49pDOH14CbiECO1+sKHe
N1GQh4qr71mS5cLghk7oBh7MP+kS2hZzUtyz0fhmYYpaW/Pv/ZpnAqh+32ISR/GggdlXuDGFHqgb
ZjNwL0muPbQzqKXlJj5BJTAdoPl7MxtXYB2uMgpBXNLv6ji0O0a53CflNzXReBnhMo617C3G2ATt
nsAkaOu5pdI4IA+ngRvk8JUJBTcR9rL/6uj7KUFgiOVU7Y8J1R4vQLNfS6CFNR3cMnKfAWz/i8Ih
vclWbxTkJJw6sQBpzdphdPHcPTWfubJ0yT0+rrlflVhOobuAvfY5CEoa3T3pC+VvfwE+xuOPqAeM
WRbpN2xcHG3kWe7z0Y23g9/5tUd03F8fRBdzy10FX6xejMPSKy7l9MdgHOWreyOg+kfbxAVSz5DM
x6sfHPu20ZaEIKxbKZCp3NaRMUnYRZhzewBXeCMyAYbsIcESK2+0ll8FNPV4h57LTqD3tQvrzB80
ma5PxkSP/UfSmW2pijVb+IkYg0a6WxUQ+z7VG4epKSCi9N3T17d2jbNP/VW5TYTFaiJmzDkjPgBs
0uaLI3SaXD0F9AfOkjluM6qbFFKGMTkFvRRVT8bRZmdbdLihOAjy+/XzZ77l7Np0LlHqGWrZC/hP
1IF69GbngrjLg9P6i6DPgUmqldgDDGgpC7V0wquODmCB8RHjy2RWYz1JL1DznFtH9TqTqrPy2VIn
ruvJNfth39bALWAXj+3je9NR4GVH8wISI2oykI/HAw90j4WG6nXgBzvKTJ8px2SNQ6P0wGaa1UTe
zokFvvLZUN/mBVAyIv5PRs8O0fQGPgmGq66SjKoFNIvqIP1CwkiZgPd+YoGTuclUn7/X8mbzaffl
gWqtQsm4WZCKpR4nF0l12nksOZviHpBP4BeIMPPtS99RVaMm1/0a5rSIz3W9ol5DuaOkdy7QHPnV
8QWUT6ZSDxGaQgL7gQ5rHMx9eg73tMYJOaLhj2aurVGX8CgefOiFQB+JGZUD6rqv0C/JO6DP3SPE
9uNqX2+gK8ghy2JdDzbkpOzJwbneGiENFvSJnOzlOYyhJSxkkL0dhzJVpTfBNgquanq1veZ96PSW
+sLls3ld/rHtjKsnqV5F3g+4xGTqJsqtVRb9ERw0/VckKXCSoJEcQJ4X7AZY8lMpp68FLMs1i/6z
hD0E7w6x/2eib6Xty5wSZQ18dgqQFbj62LIjKJ/C45TIaqk0UktBq3IlLnWuFM+xhRjJtBiEDj2M
sKtVpu2UEju+MUveujQMoiE51eeJDRaCcO036BYVoSjuuc29HRKzqhQj2+Ffje+Q0KuZXjYuzhCT
CJkTT1ummYN0pNIWQphEQT5y0h00mnJVwbwEOcVr7L3kvAT2iecKfWJpywYFfxp54W2rRe7LoGCg
bNufyNHdtvATKnvrdv+ef2/93LhVXg6YsA2PEbaCyQTAaox0WPt5nWAyDSGJ1wTAyAAjx7pdn1Se
fwzo9irtvmkmkUNLn1H+gHU9Yn/gfVKuSG/t9MZ6G+BqwMNjxEjzvFXbekSr8JsgtI8YC/hWBK/D
8Jacy02+JOE466Bz9HcfQ9gj0QYGEogCe2i7yA/drmMDQ0Dq0D3QNWbFr9WNgWeA8zbfwVy1fq+w
GBWgQ4YKLvZYrV0Kp+EUfgUAXdSNo8842EoTqVhdt+AJDS6hbJEWBReUucWO0Aiyl/8+QBmxfUpX
zuvl8/jalMKSBWTnsMvDqybKPwMaoUqoN8U+dzRETHuA0B9kjACn/oujGpP4ZXrEShm5GiEJPAxr
dnthq09Ja4zlO+Rf5s4ef0yinwzJLLmZtiR9X/R0msPM7Cc7RRg7ym4+aWjReemEcVsYraCFvdIp
OfwVXgnMcBL11yhBDvFHZsR+kERrJJokxnnu9bMPNOLfLEcROerZAbMJfBA4wbiyZR6CegDy5uvI
Ld7VYwVitryMtSlqfxmTum6oYgxxb1l52Gci0aUhmj7+ThuDHkvywcZTTMjloaYNagfWfgwTEDku
MlCBtqGiHYUrhQqHQzFBRu17H/gZdHzTsSF0pupNYY1942WSugY96BHl6asEe4J4VnUeWWB16/2X
RY0MPHj4F8xw4B/SxYXelth4fOvVhwCWWMulsd/rFJijDgI0ueC6OzQ3zBT0H43mVaOMtBA8gPIR
OhbMJtkwECoyg+Cp4c0P5k4rKZrVnbJ+rxDSIp/3WT6NhWZjaK8An5HdaePuQvaLXgV58M7ONxEz
AvZltsmW12O2lECpcMBMnMGzePnx06JT0dj4o5LhVOcPcRSp6AKQA2U8qiZamTd0nh4McP1MPAQF
TzYejLmZD1a5qIqVjH7x+mTIjHX81xMjoIetF4VAF0E54mYfFjPk1tpSXusgnLROyi5lucTgRLLc
r+1ENHfU4w2FndBcYX2qlm7EOHT2Kd2/cAYNZh+8aqxZv0cGg+bvL9smvHKyEpwYptGCKsrV583F
WAhPa06u1KUyFm0GXyJl971KgmdDUo4hMjMKt/0Yu9YwJ/kdi7eIMIC/7CnionllE+JIx8cd7Asv
oNKPMB0073Lv2PL6gzw3XzSqZ3nve9Q4RetJQPUF5STsQmJPpc85E+Lv9Z18/7TfVvdULBpMJ2Ek
hIUE8kPywg1+ExEdM3BlQMYM+o2eC5FaOMdjQz3K1I5xjCNqUofN9sW5uq0p5ZdYTjkDfKg6V4JJ
eU5aSsTC929Tb9ML2+jLCXYY7yFL8AAtmUL4yBb5QaFeqt7edDfGOUMf71VAS9tl604jV/+JghGH
8yU6INMnjcLq5TuqVEB2gL/vpnpjHwkQk4J5vLe9PRlEC0uZvOppvmb5xbPv1sIXfVruqqXCofNg
BlbvyeKaD+lIj51YjePZHDOJ8svqILoNXPCF2HBb/VC1gAn8y4rFB8Ai/agUeBq//E3rR4jZoT7V
ceNfQxn9Ns7VmkvGoog9qrEhAOmfym3+FdRRobCMOI04xdgdaCyOCVs5kmo3fa/6aip2ArAxhwPy
6iaUQMRglqNgppAMErPuaGQJ4oifaDN53SMwYajSJHkaHHi67+zlCq7R0ICLSZcux9a6IehRh7lq
7WYENvCff/Mr5S9n8Fq+CYP/LAJ0fnz19VloeDyjWVOgWPTFzKzW1eHa0BIOXEQiNaGBkNA6TO2f
DE0Wvgm8mBhfELqekkbBk8V+TD3k4szEGfht+DT9aYO5zvvEWuSLZKW7sIzjm7yw1lwVHxTVrz6O
aQ8Zf+QyfTyv8NWmqIFrnQKzbCQ/e2oyz3ytJrsELVE0jC4vYS/CssjFLS47yNPDQXnhaskhviTT
76KirueH8R4zhxZ+Irr7mqo/pWzKRiGFzD8gJ2A1tUXIQC60AkqK/zJjbQ3GHJftCxXNgygQRA7K
iMuzFpajppgeTTqWgWMQa6inYNM1bG8+/yVJI/d7nTPxW5XC0kYpnSBbt4gbjhWlqWM3jYzhFVnJ
kj2ywKCQBl/j7yE80fiIWh8bD9Yrw2wKIKXCfQDRbsemNk/xT4CtzDqBOAozIhy+AxRqottqZo8q
kwZIDljdiwxsXeAvHbgy3ddpoBBM4/Q2eHlJvFRYlXFGxW5eD1Y1jKfXassGBiJu6Wt+qqTThiZX
dGHCZbkB6cNWrh5b2Zzht4N1C6iEPmSr74TvGrokelQgPoYbKarCROcYE4glb/hsWLBXRs2Sfn+w
DH8j4bBIfIr+lvlYkpQughgK/muHA8+VuE2Z2MTpmjghPtCb65V0itkgb9V2QIELL5z1Z63Mk61x
YyRW3V8yaX1bxRBy+O2H4cMmqzguPuW0tTw0ZAHKZCRt4yCeiM5/uVtwavvm6hezRvqeZuHfu5wV
6owRtxwFjR6Wy5bX2OnwmdoU7Uk5OGXfi8qpFu2DImsVQXyjD9ZQq0bfo9rBTR5WT4WMBi0gcq8M
xpgTUjk7vtb8T4crJ6wZsA+49LAtYNhgXf4sMNelWrEfUE3iNNRxUEEa9ceRaNzUW4XFwaxbDA5m
Mvo8pFO+xoCbHYozkG2Az8OsaPoR6GZdnKR0X9s3FZAgiXeveUZwZu6+LScmLrP4+lzXRXWjak7V
DUIwpTpjQvu2uL18ooOENQWVlkSM1PfVO0q2KKKPa1t+d8MoggImHhn3BuU5EtJoSHKIptvrPu6/
2Imej4XqmoMVYYOAqHUvwQbnofyY+e7Fxqz/dGw3K5YLRxFrqYNDSqEnnVi3V7tWzfVHnmfZ7AOW
0rsWIstbHXpf6kDKWsFyrMfLkAN69iI0pYIPxYaeflhwUCTHtBixBRweWFsohPiXWVk5xdaSL9cK
UcONTm9aObXL6Vs7qtPWJmWDFXlPxZzl5IuXDEGpb7spVUysZUNhB2PWOzPzg+f36lyjSQkkSqe8
bBxH7OdQA4dBDs15cInpBo0jAdg6jQXn0TOAbGJ/IC45FR4yILDQ554NdfN00dM1Mt1ImMi/4KwF
XodYRC0JfLC0vPStPu4rLLD0u4nGaVBulehgyJ6FSwQ3xGQxmTULbNvWmIkM3HiPyKk5Ed8PHjly
Z/vQP5WjgrY+dt/xhBgwAEQ6VbaHqwrZPnIn0r7235RRUN0byC3Tez8AvTg3hGThPqGFI6546qTp
frvUy09d7s7aCluJyaCZ2/o8o4xNW8yE6GISRlvtdTDeO6g8Wr7J9YeqTq+kHIjh+cnq/XZhaKe5
byrzcI6XYg09zqRU5L36dUcZVgfUm+UxLT1rn5OqseZE2OWkOMu0CoMjScI+f52u7TgC1rcIL+BB
L6y9gV6IimnrGC8wYqRZI8vetOSgxEvCtJFFrPTjpjxKCUqRdG1LCyw0LaAOalS4jZIYw/GDm5NM
rGeRTLXedQmIBv3B0M8FJBabzY/FQt2TxBKYUne+wQwa2Ctzq9c5h0Uhome6UJlsyLOSc/OGYQbo
LJW2Dx5b4hAwwskg9kQgNPArrPZkl9NLCTwMp0Qc8fFMobAZJYYrQ2Oh6WuyslGFam6FzJ7amDTN
B3O2N/ZIPHIwsZewT2azGRxfJ5swS1j0T0k39zkUR4yXSQ32RCmJE29CeswdcsPTAK6aQ/XX4HYQ
sJhpDmBTRiLwJiBsNu2E2XGlAAhg2sP5ZRfBx57Gei+O03QbGcsSJidnW7AQZTfImH4OEXWM5QMN
7ShC5i0CE/l7eCG3x8fvO8ueJIdwZMKXY+BePy1d0Xi1c1pILrFk+MQvVIHsKcAtZd/YnET86Vxc
6VTgs3S4xvVEQloCrwOsYld4+gTy+cRay/hkkFoWIrmpXrTGEIWrK0zjLyqRsU/ZiQO24wBEk0bs
Jw5mXvyQcOtX2+pLojhHdVIf64u5cs9uyhw3MqedBijlMBrn6cnlvJK8eg55fKUvDT9akDq6wt2o
8GMM/QzXntrTeI0xoV8AuLPr1Uv7qT21qXWCGzmP9yDsSLauQK97aVrevsVEZ+59Z1dacpWOUXkt
O1UtgDM9XChUJS0Py/J2G20SR1gWxJ61UqbU2P30hhYa7gYTL6XRku11xJkkwCUqgbmezsz0iZgD
8RgCybSahzIqgwOK+Zd2xgsrqId8Taj4aN4+0DDTWdHvICJSENG4mxf4iDYdSIuU9PXrdBHIykkR
HmG8YXUc1R6fglwP2odWhGJplY8TJMP//HlocgW6j4yOWv3n2MzLrX5UOIMFJZKakbVqn5/tC6Ib
1Ex2JcgQN2B5nka61Mdkj4skZuYolHdk8eGSov0ezRqciehcPEB+UKZQWCe51+mkBTPrn/oxQQqI
qzGlM3ThNOHCRG2PEg1yPrgPm12yRuH5/ScSBaohYQEAty/UQAYnFi9KG9yFXhitInt70dgLTj/l
hQ/MpjEiO2idiD8ZmgDIEJ0+unp58qK6/AYucur8SJ1ERohgICxn7121NMManAzssDn+qPzf0I3O
TXMsWz4iug6NGcf/qaqH9lM8PYYcrOVyXmUL/poJUNSeXEyS0MmkhYnz5suX16/V94K/nXib+Q3C
l6rNERJWg1HaHAT0Z+GeN1WgLiSQI0V/NJ6eq0mhKIdnMGshET40Go2gGdRGvMbr/IPpP+/ygXEi
T4u2r37CQoGmxamd7SkEFmyzOL+H44KGmd0QU7o3KwGE56dbBXu6ei3yKTwF3tKsvBGUMw/gN7Qv
3048m+Y+gfexRi8CmDm0kXW4S5VRdrieNRz8Bmd2zmJRLC1O2+GH2CyYXX2K+5SgYaZug70SjCKf
72vw5qF15A5R06rElwvY+fi+9Tdo1yG8DEo6ZJYnmNZY6tXVHO3NASUmACEpO/UEHCFxRxjyh8eE
+F3TMYD5SbgVIqpyWqTADCNJBIaJtMmgaIVt178d3Tgt8xudkK7vUY7xAEp0nq1zrgFZp3gq4d5l
X5heDK35hF4Muks4y6Ik0kC+hGaDpBVCKnGXqHSNDfWfA0Q1Mq43I1tg8ImhARpN7DBhM1BKLs7p
Lx5TQOAQTxfU8N/WCGPPkvdZTDLqg/qm9z6z6xxh5uq6oiWTy1g5T3t8oO2HgSY8XUqI4DP3Q8tQ
OheNaxeEmgJUSveiiA9jg8QOimj4rnuQRmHPiXYMqhvCrV/Fu9rLkMV/MZeXZ+mGoVkoJE5s4iTk
axh8a5RVrOwH6mlGCsLTSIEvvogXkWdu40U54d8WiRd5xRg5yOjtAc2TMlClsB99g7tTfwY72OMS
yCplqrlvlwDaE71aadLoOc7ZOWMPgDkvpEGKxfJvRd1LlI9P+V/khlPkYSPEK+ZrGBV7mzDPEFBN
m3k5DAboWJQ4VFcm20Wy1XkgsO/MqX9Fm5V68vWUCQJZ1zpzVM/DCcuZFPigrfmutYp1ApdAof/T
gkj8Cc64YMGO8bE7w7tef8fNcCN70bbY9gRlD8N7Ufsoft8HNCqfS40+mFI0anjcEeGjZ3vzeMXd
BgwDK/a/Afz/f9sBMwROPbx0tqA4BMfUYLcJjvaIE4Aqp31FzOs29gSqEaQUeY6fKbRwvOey3h1A
QqNL5Zy9T6J+hcZZoWl4vjHjn5yno0ZEcT12ZdwB2LZnIWpMvD0JkNh8oRGBjX7o6YodhZtf5/US
u8Z6hD9bDLmv+KV1IvsAmza2xb3DS0cPj5kJISaPgx5d7mG/TwJlDRSXuAAzmAV9xtqNZYfLSbyO
6b2F+PqWtDjsTzrfnoYW3QzNbNne2EUU+xSWbvv1cHozj0C9uSJI89kAa9ZhfF6KjyDAt32WI8mB
ttGsMXf8radZ4wW0ysEvEM4OLpIK/Nz3PFGWaTpDutdQEDCc0BZOgtAW6q9T401w9ZNeeMdHj+VL
Wr6Bg96cJsHVkwdPKtMZQ69t3uHCAsZCK5/A23Hg5HEmYqZ/BQsAK4f6zzb65gyXgRBpkAH8yCKT
dixbsW8vDOsu5G+2MPRssRHK9b0eTfTujA3CixbKMCyOeMtQGMLdQPgB8uqROmj1b30rIFoDS9LC
iCQX5O46l9W1jIckDAUFe/3m0YC+SwSHVE6xsYRStEc+VId+/wdv3M4PeuwEODLQ0wTSh+oWMB8N
DxpAg4MPzjapUEGhcSqlo0YRX18Ofitgcpt+NFBGFvEux+uoHUoUu/EYiJStLR0/2Q3VLdRSZL2I
ryjvEhVe9+9/gbMGvKTNymjyVmi2lsB1AxubdlTlygtCpFhG1ARHQDQngmPwRvEX0xDKMX70Ijvp
GHcpPnsYm0449Mz8M/nK87o7c8mBjoJYZk6DszXWogJ61mB0QFuvwnkmP7TY4ui8APczGKmxL6nO
p9PBu3Wl3sPEp2/P199C90PwmPesf68baypltyg9obUNuBoUYp77A5U0FtFu42bNOo8fCJa03tNj
JASkPVgGy7SAAIgCzEnHaGcVQLQiwBIc/zMIk9Sa6cduAa1yycy1MLftPdGsqFt8yZ5rs5hH3BIJ
e0rV5E3xGjcHLJ3MVQVZNm3qKQYrGb9rxppjfRpezqOi81v1o+oT6on5ImzwVvUHuP6D03T8v6nN
6uIgZXPuOWR08sEsM24DE8U2fj1TQ3W6pBvFMEKo7ltgmzotIFO0BT5v/fUC3EonX2MVv8j0YNKu
9c7r/4wBkMamfB8h2UBGCXR6BIxRKgQFQR1qRaxDBvGKPAdBBt0+OqAWGEZUgDkrkarJ2VT+LDA4
YZ+M9UkBwscLV3gHmfM1F7ifGcsBBagS56FTZsE3pzSqwk1Po2lKH19zlHGy6dQCeCvIzuhfhcFO
D00EGdnAZtosP/Y8jJ45uTbK1yvEs45E4kunAWa3Wi91xK6pD7VFD6e6PoYIFH0XrIPXxX6vu+7I
u9exhYKtosQPuUYN57UNwBygixJ7U5PrwodBoULhMjb8rlmrjGAGXI6WLTYqV6dGkX02nwvDnEfT
6jo4qyqkJuJ+uCQw51nhNMCmdocqou/OKocoUrCLkWhTEzltOglDP4EEwHRXYHBDAMWt5N2f2RTY
W6r+mD1IhW2HgTX5JLA7kH7J9Sy06mZQzxD6xi95miPk67/WWurh7aonHiSlKhqgI4s+C6s7fjZV
uRtII5WAS4E10aQ2kQ4rN6CbWjxGrq3zUwq6ryRyGY+v7kdCPJRupYjmSBgOvNefehU3cPGlPVS0
pD5+imBsKd9J1UpuG/y0nCr9d00NFRlZpdEQj8BlDIeGjYJ7ectTtHPMFKB14SDkNTtB90JW/Mfk
ie6tEBh28ph2XbWx0/iU5vApfpjiYf13ZZcyaHNl/eqwK8EAkdtkEzF0K8I6PlJrQjio0G+LO+Uk
AwoCJ1Fg3E3gh6g0WNRcC5oR3HHmGVsE3wrfCXngm7+Wx3yCW2uLA/JAyViiraFiAKnLEoJ4Psve
KtxuwNLfK5YhbKjrD1MXCx+cdjgrPzQHiXbYW3Z04wIkh6YoY5X6wzVe8FN6cYORui0AlRs3wurm
5ZYX5Y9Jwqwu5DF/OAGkcJpfmOyoiiRIlIqYyNwrKgcbdUMhtL7cMfQWvsIsDtw6X8QYcWuMF2NH
8b+0HW5MDS48J5tedK+qHXf37jBh4WLiT54suSpforJddIu2WTGeXAMeFpdJaTZNqbpZ8p8MiGVN
+WakKQi88DSUxkJ+SWVTn5QXnpFx+porfsyOyTRFrcAlNB72lK0yyIodYA2r97NHMwrZDqMXbHzz
ZM1bMV4uxgYMvmTsuPq1ER/gMog8RUNyc6RRDUdqh1N/70EeZK+HwFRirJw77OjaH88UnBgK1Ji4
KPEAb5Acg0BKaCYYTcribxRW4i2r1w3vl9Gy2a/fDhECj8xL/YjOMuw1WDBVuzgXylS+ianJs7YX
84/B1UDyxduodlwKZOhjY60yj+6I0n/ytxB3Fczot5BWfnOwQCc+aQcCl3JTexIMcFW4GCm7/iIs
5OJqAnOwvaj/BJUoVrX3jGHDeY9/jlDsQmjqqKC+Pc4CzfzJeTRWgi2mBPqqmgdUkaZ+9l+FdApN
EhHFRcdyYMh9sGcYE4RcKHrrJXS18sLeT/371nMoIvgZ8Rah5p3QIKS/EtYAfxTEthAf+HbD4SO8
C1uYBojIhg2KH2KZ0+0BJm7KonmQRCFAFaHpHNXQjJnGa4P2d2HVI3N9TfpFYA8jBF8zSD6YC37P
2DezbVVQ/ao9gQqoyolItT6CtBEzEZgC+2jD/kJGzl0n52QNkkBiRAD1lpZdNwMWjs+ILuGqiMgY
xBGzYSxz5jrQIEUPR5BNER2wtT7obR965jN5cAHqjPaRS5Zb80a/vze8FGH6g13gtt4wsXhmzmT4
MIxguWDwOz8+k7/A05n2l24PnRzwBSnXdU6bdgqXJEgOatTmEd/tY3BqL2En7KziM8GaQT/3qf5X
rGtBqyIwT2TX/mPT5xeUG5QF9ufUdIHn9kSf+KAzLCaGc6KBPABHs9dvzL5sYh/7i9gycTvUGFFk
QOW2XXQ7/I1xAqgh4Iqk8Qoh8cFj/3txxRp07YEp0Na4Duutfku3fAXD2Zfu9Sc4NSteWXRq9twK
n+Cl8MWdT4venX1kTDAm+HvNlFu5pREekBrr8Bf1t/nHukCFLY/fm3LDzhE611m7YD9i10SUzUeZ
L0iJkdhQKvy45ZYEosATC1erDVmEDfEuGjODSHerR8Q7dhqfFOSPa/WR8AbpdoJD+oc1iSYmm8Bk
KIJCLICqyU9ubO03FRFMBftWUDiTNYlxL6Qi6tyOpsGdzP//hc7sr7fsU1waNLAS1+326L/EoFC2
oSoHwITIORT/7C+i2yHEJXwx4Xnw8ZIacDUrN2U9ZgFwerDNsnGYN4TP3DijZv0gYrngTQaJGMJh
jtyK6/Bk2bmjLdGhvnCutwubJXWI22UEmP+hI1e7rJfMFoGVi8SKNyDvv/WMfYyofYeV5JoJym4k
MhW2UWI5uNM3Cr6PcsMqik+MiX644tBHwkTyd8Ibh0OUojvHAlJ9trDoxG/WW/vIqHV7dqP9YF6s
eSXsRlDwtvWSh2wvgrUqjsxxfWEL/X8qcEV0FgwvySh/CeVWJl6AKsyqpKS3j+5cQ9wB3spvJKoC
nbCPSMT4o9/iM8lp53Mz6nwwF4towxSCjLvnC77r1yy0CauGiCiwfeNdsW/NmXz1rfGrB0PaXgYQ
Olr08Ezt/28IgAglWj5lfOCM8Wz35kG2rNsOWwg9zmTBo+Ndi8yH2GFPfXTNemEIYSJseRCmRvGI
kzn6cQYTyi6CN5Z08sAefakfa/bSj1vhVyKcVoa4blF3hiO54TM0G7iCsx3Z/lRyYaLgf8a0PSH7
mO+LI4/gDM0Tf28Ak0DFfiDlLQGaoP9ymBQeM5+bhW/Kz6M7G3+1tlgiHL3xnTXNVZk65Pk8OwNZ
PWKY+gjJwGDg0nGiBZRZTFCBEQcGv8fHgnLB/GeLUq9ep4k5KwzyYITUmFjNi0fz4EK8F2TzLBvw
BBYJz80/WfIM2b/ViW4IUT3SfPJk1mSHDRMtkUFrmi3/FIm+4eoWHoJu9SA+Zb53IcfWqGSX2L+w
kYbtDwgDstGZW6BjLPWGWA0BVpH6opkRcn9rQj3IKnwt9gdQo2jUANIFfsZ0ohea0IGzosfo7KNi
E70PAJnfxEXQBqCB4x7ANLAG3nziP0nbsRVoj596C6IA6BHhcir08mroABPjeAaN+3qKzp9lcLbp
4qQCc9JMC1QuAKnKsgv4hxmcrtLUDgm2oFrgEshU5U5Q/feGCw7Blktu36jokLbYwQB1AirTgQbA
M2Gv5oZxNCAxpUUYqRl+9BT3RPtHmITouTFVpXsE1u5guB+g7R5l4xQ+2umNDj0a5gIcBdsEH4U1
mOqu0jmhcdJyF7ARGzQ6Dk7YO9Kp8IICiSUkGFYr+kMua8BiarnQ/CiwgfjxcUA/iOidcF+Tchcy
CTvmMo49mY5iqVOU64AeSKj3/X53TSaDjb4CK8AF/EhlCJpXzUz5OBng//O6URva9E0oqZnQHtBN
7cL5l3ZXtOsKdvLM+Kk9/RivOZ37J8+sATMC01Kgg++1JJxh66QGbK/xKbV1OpXjfBKsOB9VV1Jm
2tc1SItqX/DsCV8I6YESse4rb5Dp6bNg3K1/FnHoI3F4A/Rl5EDkuT461vYpyPs05QRnpXbQPuun
ebDWWC5bcMmGEl1zBnedBobJ99coijkAa4+1PO6lG/iHJNyUasLE6dEwBs6VHvfUiYiqqTnDz0Vq
yRkVEYIKuzV1j/QJ/VAzp5kGwiFjDeFMLr/DO/pP/o83PYaENubzdCLN5WUIyxuKK0orOnMk9GOu
fUOedYAFvyaSAeQXBDuY6T8M0nBBzVsPKMCPBh6reP4B9Jl+4YPRzNmaUVFjtqP9oQA3Sn3LQ8E4
dy/u3v9rh67v+1sP83ia2BcLukuPflema7vQmIfQH2CnYfOujnAZ8us5ABne5nK6/HZCoBNOpFjb
fHGI+Xx2mfB/uh6c4XuIm2E/guOAASEG65mHuAona/pDjNaxR5+IgvkhLmsP1VF1E/XCeh5Mggng
tae5WOTfvkuKxMnWmibb7qhh9a65uZ9sky07kjPIRldvMMKjV9621lDbl+N4i4vWLdiaqw8vBjIi
TE+W0Lj1X3SShUo6RRIrio/ZKN5G29qnS1K9b/c5wlUcbpndxVgajIy/BK0qvKVwZ6HorEdAOnvM
QjqfozVSdmyjGds9gwJtkLrBmRUdPFjE1xWiu/ZpLz5PhQZTogzi0N0mvF1XrFZbP0kLJO+p4mk6
vBb4bHS0WIhFa41MfcjKxqgJ1B7TJuYnk5OOENoTFDslTF1LfyZq3XmKyJ4YxK/ONfA6vPXGpwPp
Rv5JMqdDyIVn0hvca6Q4HD/iEMJKg7VxjB9A/VSkQDPjx3dPOQmVA24ezZxaAPspJh/ShqIgFHPg
VoadRiFEZ0/2BEoSKq6KOIUASbAhQOBUwUIA113iQXZbTdtQdsILS4G2cQT3BS99YYSSuOza9Y29
lt8BOuWCbNW9CL4ppbF38+sUsIx/wL78A/pQqOtuT6jJgUhrntd3930Y9B3gi4I9YVlOn4CtiV39
ng3io/gcl3NCbZwyQSEf8PRB7Nmk2UUkeMrA1zBMMKe5YbYJoAu0yakBMfxKB2fOi+Je04a0cHna
mO/79+RXypA4sULcpC8GriZEwejlS9cE9b0i9Jt0VB+oRUBbhoyEjwHW2VS2OQn1vdW7L/sEeCxS
Bdvv5ug9gLjhlaARhXzsUGULA5dfJ+8AuseKBmhbkifg7rmIXjDX4SQsUSwICx2ExYBWnGJX6gai
bvQJXGRz4mjjsRQAD5EM8e05mpoTA4vUhLoiJx7GZET9hKDojQknbsmDnzML5D2hHDA7v8NL58Ul
oVe/adnNQSi+GQ0d91QkLtC5lj/4soLZArGbDmlwVTA04skyiOL4b9AzaUJ2pBOMvOo5D40Vj54/
3slELTY0SYpKcSB/cma3IZQTRv9TFRuTj4sg4eNw1FHOY1yQ9zPWqGPs2E/rbWc80PZ8lSXTiUCg
CdaywQEOibHY1NbJLGihxJl0C7KV+XFQZfC8yrFhnvEaqPUcNVGsSCi/xzIdQYdcNUlcYnfgkhvz
n2heQ9fhtuFCYPz5Q0R/0XCE2UCRnXVpRzla0jYy1MMeGzGUjtKKy+islzttmpgxme1nD82cNVQR
Mf8JiyNrrD0y3ZAR9OEmQIKAr0YXzKRnpT9lpHnyiipKisaq+u07zihsK+3fVJvK9i+cdOm6fJuz
DCHEHQQJwduGbnnc4e37XbCSeRw7B8vdt8Wd4AWzoZxBKOddObVoAFDOv/RgpV8MjC2WIm/fnoCe
yd8V5eUqXUUW1kb0IWIUmUxUSUoUjjdeey6vSm2aY1LJgtYdO10GKCHfEwx40vaAvlccnJS8MJoN
xzTCiqGxfmGbnJL4wLMkaztdDyTITmNFWVBxoUZISZKXmjFLYvqvFpNX7EeEZLHPxWETqNBzaE+l
UnAaBX4IYXqr3YBEyKMiiBeiGzCR1lZ5sn+QXusVBvnX1SCHEHxp0g0noR1PBrjQ6q7R/Gig6hfj
w9CO2XbPZXYMrRM5M6ECWwWuSAF2YLx7fCnK5oB9rGSNrnfEOEritfoMGciX0xZN5cdL459mLG1o
y4RHbKu7KmRDG1+IbKEloAHxRI4PxGlhcysLVomHs22G2S15r7ahY3phHwgemjFLnA2jhnkyxwLU
JC6ZvbAM3AKCoAbEDksWxqL20JLcxLdOJJwsU8gBeOXSWSzh9SEfVJ5IbG66vOJAQbHxL/wsCCQp
B1kTu/r9vraDwHvJk0Sbx+m5hwcBsxo7/gr5nR8Lk5Z4wvnxtgBseR+kBel3ZhROxdqlCsbSxq6w
mLQ04oGUwKvFEZDQkpM12urU8YON3M0opxPhfI2CmJ0CDtySAe3ZqOBnR+pKGAVUxYTg0LpT7YtQ
U8OYpKBOt2DsdJchhdjHYF6TTeMLhn4LwaYttjt26LcG4dLr5QVlLa4Lt4GSfkZryY+jS2sHt8L0
Vt8Qzbns4omXz3AGwFrH+k3lCcVYJXHqCrONmtYCnpSKDlkwPYTRgHEPcZSWfrJ4/tHOeAmb6ZqT
57sXsxK2BOwFGD/4UqXpsucx3z/Ezj36Fvgw9IUxZ3ZzeFe/sFngtzBwVyqqhT8gGk7QvpbUqvtl
tOY3WX3gNd8hkKzPVCUhAROCisHbPBl3ZptmYs3MyUyXrSdnp9UvWYk5HUBZPay1OtkRhWNZuhcr
7T3lI4o65YTlCvl1R92fPxLDoD0ZAqjMwT68dXeLBpvtE9ZKe+T3yuP7X+9NMW2ho/RiouQf0Zyv
F/1HyWcaY5ujXjWgNm4xSRFsAQqCrGc66KksbvzB/zEfs8JnaL+Ue5mFROwMX4yjJyON+8qQpIRc
hDnLhoO2hkel/ggpQVenzGlp051QopyYn6E8IedgnNWTufkccaK+qyd4CZ8bBRmGB4eWaP+/guf9
Fk8b7yFwvJYZJcqR8uzFQFon/FG2b6rI0pQvQzeVkgoS/xzjPSQHQc5JxG+xBSDiIUHC5jkkMfpH
YMB6mjHgCbgZJjZhVSMK0aJAmt/YymSCa5UekOLkSfat5OjxhKFn0PkqJge39F7C/eEPTJyBBouC
WC7eSxuL9s1YRD/fN9662s64Ay6K+p2rs6i4R1NeQP7hi/n3WB1zf+q/7IWYiUfn4qwWsbF3tGiT
No4+fW2F1vDIb3DzXwYLugUeIgQi2rx/lsfYmnAH7AAM8uDE9OEDCUhg4fASxVuiHm57HECWOeEX
+XKGkN7azCD8kybF3vyPpLtaTjRbwwB8RVThcoq7hpBwQgVCcHeufp7VU7urd0+EX5Z98sqfN+TC
3Ft7dquQYZpIXV/59zybj7RBK9qlfdmtePlu1N/vP6AT1zByLr3/kQnC55iQ5Eipk5oRsfd48Ruw
Rp/Zr2uslYIykcTK01lHgYeFlwva4//P0aohgljyrr1z08AtmT3ZmWt6h2b2MtaCCjIr3Hha1+PM
m7O4VsTwe58LR8iXX/GWTUE56KIrDc/9CdfEcBlwR8ojAY3gC5OLwCxwrP//aHdvBWe52m77lw9a
9AJ1717ZeOap/82IR67iHoOIvWMnExw7BMNuw4AaFX+8Ks/si/625XlVUvMQtWya3pN/O1HMGa/e
kWd4jDV98pS/4atQOV4BEWVs/OTx07s8xI2R9/c0122/pigjwFxv/2PNSLaxxldBgshbceurZ2P7
462nZ6Y4o75F17AEpPIXn13FgwASyKciJbFl7u/8Y1fYfDiacoTfZjYJa+3ci/mGOzWp9gGEl4FP
BYI7hCsoKbjk7VUmCAvolc6qAFaSOWA7bSc0r3AsRGegeaL0T2C4xYdBA4v7XSyqYRw2XfPbc7rD
S3NC/0wNbybJNhM/7JDuzbj9f5ORHozZqWVb9ATLvtWcpiySLB2Dee9DbaoJx/vPR3jz8T9nc9LZ
g5EuoWPy8HoE5aIzWdP2M93J9Wwuluefs/nEUEEUk28ef+Lbcpi0f2ez4Vx+5Trbz43ohxCBg8ZO
sNX7ym/XtWBRTONw72etBUNNvAKi73P54/MFF4bE7a1/kjN3r5lh0skAtDwhsD+utpp29Gv/6VeI
7GYwm6Ubs7O3UnhkapI9/6TRu1TIaWqCS/4G0dmSIoDecm4QYd0Zq0SBRD0tFuTsva65kQxhqOLx
b/2TubSTcMMxSEE4o0MjfvmadNyWbYz/wjVWSfXsRw5Yvx9SR3o6f/HZ6sO57uuPXOf+ACreDuSO
6U70Kxuz9VVfkfK7d1R/aMa/098x5J1S+kMW+OnhqRveqWMysaxISL3x8188h3ZVuAUJJBy7698C
zvMse5Xci7n4EBN4hwq8ND3VpnZ22Vn6WtlmilkEpq/1p9lijLTg6P7vG9Ru2P4F9GqVaU96o/Tl
YynGLN+k0uzhPb92/1vVuE8kmo/cv7KWEdlU79GQFN+tpC9DdP4x5BYPFUgotsg48iwtrLZoxbUz
dCJAPZ2Jr8Kl2L2VE69aELNvRGtH84TUza6yuRGLK7myXrJ8PHsqJkPrOH+ZJVw7WbrMKnyF/BR9
IDPfL+357X2vRydNIRYPOXDjfLbpi8/+STVz7JOjiWLk539X6+vR9hEElOn/ZzXbTsXM0O/svk4z
9yXCodS/oVzk1iv+ixVsJOPwLbqUmkDSEC6uOGyFbcPnLUUHViee6/j5qr1+DznUOokyqEIYilUN
mchbS+c60ZlXw7jAFAHa3rzbD6xaVgBfioMmR3bAMRMS2a2BJFNfgoqMfpm64RZYowgwTuUm/7tU
Kzd+E5veFa2UbYy/QoO5Enmi2yy1xnQppla17LOsmrVdsnEkIBUfxH9X9pRLIafUWlvyo8g/knQk
QyxHo4lC4p3yn0u8OWfsSo/ZLsZ6IYw91SF/fOhuUl+nvthkRfVGN2UDctO587oS2OO4JuUEXXEd
XUgb7CnIRM2uJu2qZGn7Z2lqru7bPik1DpJK5+AO6qUekrqhlYT2wCu8yIRRgVPiykAGoMN7EqHR
AzPg9PlX6+dFKrLJPuh0qm2sW6fdUum7lNKhoeHhSCkebzRNODJCOHES0oPt/bsRyG3/pa53idTA
Po7A6xF2dOV1VMM4H+XMfm6gbhDcLB4RgvP/7ItfJe8gUcmN1/aPYXpA9CuV31c9QFzGwSX66rve
1L56LLnN2JhgVG5ff+1+or8kxy7fZlZiHPYYhjdbqxBkj9F64QXaPV6tGmfsFElGJ/ezT5YvABaE
wj0hlSbIHNrOwYE9poP+LOeepSc7RbNmUjd2wTqCFTq5SF5jWtDGMVOIDjJ3sjelK3283unrWDIO
hy8iP7R97D4oTUR0XtU74VyItza1fd3YXGkCR2CmmDIGL5e3ohJAWZ3lKCIPQDqlaXXABaKAj0dE
R6b4ZKkXKyF4v+k1MFnouo4S6VktddkNyuPP8jnbJvT16kS7CXM1fqqCzFp0d8pUP8qrNpqaeuiy
HG3ZKnsIkYsWRO27//h2j7dT8ZhreFmmVarn3hLgKrzZedLzDA5+EhctZTL7cVoGurbeDIhK4aGH
yoXoVialRUzk0X3Gq6dd381xNI4kKt7l4StzKCFlmAx0RhVjD4u+V3OQ1TEVDZPthrERxJODMpk5
HB2Au9x3tcd3fNUgz/eoAwxvb+UM4GrgMlUnRzqClJDI2OZPQyzLpcmts5NRnRGE5S/pqsF59vD3
pZCoODo9pN3O/WQ8bFGmJJEuJ887aigKLpqR6/OpV3mGxKea6U4eYG/IxlUcg8e1c+LCy8ip/L5C
hb7YxAIUPfJP5eFD8ULbhZzRO58lEPGyxZdymbKvrPgNaHBiizj44PyLFCjyoCLr0gQkk0DekqEU
KTCVa6JwKBDPJE+DRuZVjH9fHoVMvLohAWCUFnU3ETHdDcO+hre3xypUX5370ei+6ZuZW/l0L53u
4W6PiWoQpdJMXSmW9K6mDq29fXV5KUTvH7lEh5kIG5Fnthw9oOqwxy6ri0czKIl5nie0sIj5xtfF
TP9ML3NX8zDHyBeFe1tv4lXkF+2p3nwsIwrMRNbVtfPPRM2SvoGBpeobNtSL6nEU3o/7iNRQXzlu
ZmtwmfsGKG+ebNn0St1ea4pxLUzAHjutmnKMtgz4Yg1N9PtExPfyvleeNlZyg+ts2bvgBXNw18Bn
qL3kS1azZfYDYjh+h1LJZ7yjC0MuEOXCjfA9aRqkpn3hSTp0ZIvAJXkvAe/mQfxrmuVdsG9G1gTG
6lcbBHh5YH9uN71VhKcMFmawWZ4YgFcl2zUim1X7Maleb2VDuMAXhOzCgWQ5o2EbZM6Wp5IJSVSK
VP309ggPSBnRlFBii/9e91WDkjq7P1oaNPoD79KnL1flRLISnfQ9cm5Z9mCpXc30eWhEH4bZj/da
QpC/WKGZ0nEU/Y7/LsO7zTYDAX9gwdvzFquGSZ2NlgHNNU9Mq9uKmF4i0XLGv3PF/YiVDTzcNUkX
OCjKbQrxCBZJObP+Sn5sR1dN48ZEC3gyj5v7hzB99gNc5lGu7zWn13R/A7Uva7CulCFI4qS7eOD3
BM2CcjRZTGXgefxcPvmNmBzNmwcv/mP38nWaOg/Q5xfx8p2+LKl5ZM9II0WY81RZonZhFh+aCK7L
zo7Y4KO0AnwZYwJdHi2jvtuUMtM1HjBG0rZlbnqO9DfK12pZX9IpnT8RpUub+Y4yUE/JfjEI7p+P
6v5QQ+bM0CR7F5eZemLbCqTeAldRciGUEo5Qpjrf5ahRcm3WA2neOrpTX89j9dSPDx9zgpGEDFO3
9mF4mbvTxaueOTk5mrf7N9LUZP2Jw4xl/KCiUU3L15qTCtTflh5AvHn626grfZx/g0QJPCPDYNY8
EToxl2fhND479UE1dHT8wl2LJebr9NRKp8+07KUVnW8jhcvw0Ns0KAKc+ncPxTgIFLH4ypQyI0tY
O/fjPMLU8lmI+2T3f97vdvLz2AV+vQ8eirc0SlPldfc1v1YTfVEIZYpcM425OSk+2UowWbGt2lDu
JZzjC9YF+c83Y9NqDL/z51x7y7mPjUl91bj1Ysfa+PqR4m9szGhhDWyEy0K8lGoiUR+GFPtGZ+Ox
wHrH/wX0/IvpjGR5ORYoAtw/zrXnqZTr3zCobRr3Zkb1oZDsHtDCtUX10jZ1pcrKBSuszmCBd+uz
uZzp/SVrb+I4w2fVWvgmwrCbW7QCy1Q7diyt5ufpe19brD9zidoxpm0CClS1OWUOdQO980xjCfA0
U36qDspmaheYjncluWwdQZsb19F9ZM0t03atEKDEaDGB6EED0CFs3ERtYLGQjptw0iS7upNxrAf4
Vc5v2i5T++Vu+ZvE8F7ks93rCMvdZa/3Mia1AdsPDuPMKFPOyls/lmzsC+94cw2CoYAjJcoWV30q
GN78qZdijKcBcKfqgeV2OkGyeSWrxqmPaHz+PtO3DdLnt5pu+wnnCMX7WlyvOotIdZ8IT5zrH7O9
SJInUj5W3fWWz7JRMAb0FTIiRkFDKYnUYJN08iQJXZau9ddMRHwuxWs2GjoPYUHrHOt+cLx8NuO1
7AeafPkWVC+Og9hUWnSm2sn+Nln5dywW7+sCOo8tI3WzlFQNm9tYibjIa/LrGIjdwpZ9p1b4u8wq
S1R9bT/aPpsZZ/tDBa+wZx96rx4nYU88X9v7+5z8BKKfjXXymzmWIkh9rtha1MNEB1zGFI0U/Puy
KcWmmSlRyNvP9eOZKmU97EbkHUQpHiZYJ1rI6dUrwld0ZRvP32M5+/PVWJRppjbgRavxCnWQAiEC
HzHfDu5UN6bELGOj5QBzIJp3GtrqNgU7qj03FdQat4RSY8PLoyeMuFdTq/Lz91SIOF+dVf9cr1Bb
Vc/rtt/ldNfajG/z1/A1PtQv/SVoA/heSYpe2GhRtTftuOPwN/1DuOM5vbS8PcpSw3gt0eMBqyoi
v0yeS46I8Ey9R2tdzNZulVsbZRNv+ZLftY6dxXhTNYnFFfN9NdZbtcyb1xzIMVYySSmI5M56s6vK
qxvvQiQInm/fAtf0x62SaG3/FkEqU7jHrnl+q6RKscrxM9rc6uF2UIVK6k0xICq5FgnMvwmfkl2J
OrRyVEanrS4/eqdCnnD7fh85EKMMkajdl++5RjIGAY5g8+0s5+HGt8wRm07DRpaE1ys4gBXPxurN
cRGhf5FPmD2mETxiiHCq+1Ml1XcOTjBKF9X0o3oc5KbXjqR/10p++2ZQcHJ6iDFZbBQy1cemiGix
p1E1y35aL5v+oR9r2lvjy1Z8+FarA1v4zNbZdPHL6l5CvBt55hmuk3ay0xLX1myb31rXW10Xw0Zx
0TKXRdp+Srfh+2O3y987Kb/dOEmNQqYiJ0qNkx/p2jtdz/6ijjNGVvQCgqDQEgjy0TKGt0eNhEc+
kfiFOon0bmVFhJFVTpCDpVFdjHkaYrw8WvFXfTFPfjtkxVNC/qjAmuirNZL5l9dN3wx/EVbkv9N9
dBhkeevxj+AvNxI/JbLldBf45kM6Ifcw9MvpRPlOBFN0jiyLdOJD0klwsXeayfYmTROatMQz1bJR
iWaKvKemD9QtKFpBexab+DEjP9NKtVZzLQf9YD3UbTtRt2FPEmDN+dXrS5QTTbHujrDkoVBRAJwQ
BQqqyep75zP4HPFT/d6NuV2RuWb//S9afBCo+74ISzaF5pU+b9M+QU/19i2KFgvH2utiGeEfiqx4
byh6lhA4l1VbS1cjf7z8un3pb+7wieqRv2s79xlTIraOyRQX+djQnuxBmpezqbwTWu8qH92VopUj
dXIKfVyIcEK0Dsk//2gX83ahvBidXqZR8xQI0uT/B2s7jl8NlkAIbsla5tBkBtlNvmE149X9/E4s
ykKk2ZZfdNZjkEflw2a6kdFOK12/Obt9Jpt+IsCQ2SJvirvfff06PJT8r7ps6DWAlQHjgUbA9iFd
rdnvPefXRDk2v03Kur5mkdJqpOcxdb+0cO3cQRCcQgdF+so2HcwoaLTexz4GEvkfRhH49d6H38rp
0NMGCcKqNCZpUO7iTFdQcu0cA1Zld6B6cHpgcnjCmea88r7S//dxfBzH+8cv9pNE3Qvpxr2X+tRw
g2XYdRO6yS2+AW88JUkrWGrq5/nzaL4+4LJvA4+6YEbjrbBxgN/dBptXFZ4WlM+5uiwT86iik0Af
X/vumwi6zlSwXwxVVNFrrK5cq8kvNtVkO/4pM6wz+Y0VVFgO0kUJiTLXR+LnwK9lgo/uCzz7Alph
SwQNu6QRUvTisy/nDivBstteykp3aqUkvQdcnBA0rs3W7vP10oZSAyzEeXvoqgaXGsX5H9bbh1ri
8zpcVi711We2onRLdz17LyNQrXsEXuP0ILy6fIKSpKcF2KzkvunWSbvx/AqalPpK3tahS7y+Qwwz
MY/QdVnmMbqFev3NNxChSZesngZnR1orSy8/AQfEXkyeKSoUxefPLjCPtXTlcZhp6KWDeuG6FVQm
iP0VV+VdmQFb+VS79+7DeBsVtAgRV4PhKcTL4B6Vdf1H9N14khnyafMHaugwZ7cF6LA5UUvg+Ljq
7OtRg9Kj90nkpRZg9yOwSRaGCwZgAXJtVjKXgvKcg95ee0fxpx0h4LYCMelxDIsNwOtxbSRuHb5c
cmOmUGCv/6D8TvLGY3RUhf1KVjZoVyYpKlSmfp8jsuwYqzAFJh0+jRLOFSPO/VrKAbYpQO7HhjEe
eEbC1g7vRUk2UqDq6hLZcrZxHtO0o1z8ff85dQkUXopBuA5XIiWdOJVOHVwmfvLJc4U1c+5VMRBx
BAyjBGz/b9nwvTJV7+MnumCJ4VR2tK3ePi6/e5v19wkmd7YvUddsgJkPN53H9DXa9u6ZdsABz304
CbqMJDDHabryijR4ZcBV8YM0fNNo81BcU9ipxX6oLLsgbApixqbxmK7HTtfNgLi+DQT7Fp3X047h
nW0z3A2rMdh0ncDgqUla4dh6VrQyC7ytG9FGpkgZe7gp3isc9Kp8AUcvivGpwmlwHeI7Gd/1HPhj
8GxBxpAkJBFhdWvAykztRIfytfVsnbqrX5D/QoBWFtLVq65S3hMGmI43jfgKComGrDKuQxXcvNh8
i7jodIzigIXwUYn2srQO5u2K7D3SF0TJZoYF4eE19WGB+DBFM9zXYVnPfbvCO+yWYSeaU9k4925d
yP/ZasYAevCoxWXCx3ov0lX+L6donLaXjWQzO7I85u76xj5lGG8C+gRrT1zeirLFoomJhp1isgLI
z62WVURUd4gXEGpOndjQafWTnUW/Mhw38vc27PU0OVrhZn2/RjiT2dHVXcD67uvn1itfvTQezA4i
3TcoA/JknuPPOIYW2TuPr2MQ48sAN4qodHIUnz6HIkCVN/yWdqAFkKBOX8I+/J7jDGWr0MtgYNLX
jjmu0fyTmwMH1I6fZ5D/aFO7BPplj7hMxmamN3n/Ye7SvJaiAwqGDmgCRtqgK5BH9TaC7WvHLF1H
3ANs2FMbesvuEnZd3dhMJZvTR65dUxUif209AK2JW1E7YKGI/Hn8uXwciufxJFcDoZo0rkP4LOSg
caqQaWV0AXB2+YcTDh6catsSliirjd2vX8HVXlfenftXpMEhvQD/LV54t8+lZynLCRC671svjANb
A1KrtGtwZ6ycOpMp4pbpW9qOeD2Ob5KvnvM/v+xn0o4SHa+uzq5G/b10L/AnlqXE+N2oJVCoqby+
sjOq38UUz93R+d88Wo7Pc+tlR0y9bvIXV5117x1M62xBj1GgxHNqr197AK7lZWtZP7CqeZNdr2zr
+re1df8GZE+wevIF2oZmOIQ7P/cjf7B3mcpkps+f+QMQe2JowM5yFgg6pBBOUAHpr8XvsrGbvWrH
tjkEtLGuPgP4P/OZq0O7wT+jkzumfTPTu3zFO5GWptUX49DfyIFKhy7j+mcBSwVg1wu9xeLmI1bP
jVP6UgXtn2h5w23Mprb61zMmU7H7OH9q3qwuVWfWOdqSmmkYxSNap1odhfe6PmnqEFcF9FDnRf4w
LcaFzZCfnYZkBhVFpG6KokHJ5DpdlCg7CiXhb8anyqS2HnFEvs1MxNB7io2V0aKdRxmge2Rxl18d
e+hnpgfpVOKLXrgOt6Vl9aKxp1YJ/JXXxkwULoNY6fx5G0QquybFsJKeLSOiVXf/gyhDVpsO9rJy
nqWKbtzcP2/qz9KRIHGiu8UHBfu2HEtQ4YwyKHNHR3TWuVHJTou7YS7DLJgHm4eQGJue779L7V5J
t+2118qhG1k4L17NeGf5Q3JcheHDGVYk6jlF3+9btmISg6EpEuTqdaWDW5jZVUgPFs7kP+sGcah+
GSTL19J2qnw3+fDTqb+0kOSlXxxtPj4W36/i2o77/NMuevdlYup58RpGz+yUKFz/tkRfAEJXH5HQ
eJtUs3SDWhpAY7WjR/fwFf+QZ4US9rdKvYndoccIQlmM19ZT1TAwH/9UXjZWLfhI7DLc6uqjgzDw
HJOs5/LGjuljYuuAx3B0sqPDUxEmDS2uK83cEGHtx+gaYb+3ACLNXJWeVyfbig2uRYNkD9u3zvNI
91ZXLKfzjNjdWnSijQsx63P/ErgsW7PwS3ABXFtYt1WEYPnt1e1cHTBkXaWAY9cLKnKVXE9b+fyn
m7b/sy05+eJV1PMPPIYWcGftfC8rH1jlYTKEs2rS8U4irXV72afVW0GYaj6KZPuKl6bW+q22+F39
0qYvr4pspMvZgMbJMgyihXnLZ9uZrmg9244DbDbfg4vM1qG4DKo3mZ5zsLiunsoL5yBmfzHawFyp
KeLS+p/0iVL2IoziSL/inyY+BHcwMxG/JaZsUdJ1HzVAxXUBfzvLgehsoZvai65Z86jZGrA1i9m2
cknXZ+NbKQd5LZuvhR5a+GbdDwZtBBcAQWtmxuGprIAWcOc7UQncIbTwwpYTJbqRp0YR+UXfLLj2
rZRuvHE6V9XJSMDdzfwQRPqhzFi4/mQA1PblfZ2k1asGuFdfBSKeoqHJcmwQsCuEWYDJ8xVG8PVB
XecTlBcSGXFDTnb7cDwAIWdzFSjF7Gzy9Si+mqk/gL7zjwNHGgH3RnQEBkCIDb2CnOG54f27N8aM
MGLxotH0FH/HWAsYwW8k1KfUo+xereufXNVchB6MpBpmQiY7WL+rp6/c8FpKtXRzM8NJefd1rF6c
V+Kghh2nd+vdf5/Nh2S8qoIjLCuGl/FoWmscQ28f0F6dyHzVyvVVXZSaLKQhhaVs0M21iZlSWNL5
Z389SneFbr1Quo1A3JMD4xNVT0w5oFOiUl2flJvdGeEE3sl5JfBJjbpqgWmhQ5EFTeHI3YZJRGtd
5qlby0VrUdyl3hN0+NHEYDmUEs7Ja/9UXnVyxWUrJ+TPsTe3j1gYwm9zQIKEh1dUR0Y2qOY+Hx26
XYvaeyjup086X88zYd11Uh0z1pnE9TWYgeXlk52lFkmmniaHzghjzEGAEP3VrHgECzZb27IOa0mK
MFYjwT/2i3M7Qjv4aMV3res/NrygOkaPkYqvy0nu5zj98apdr37uPXS0RKs4qMRHW8+xXQKTCUfp
Pb5ua5xKcazkj6bovS/1iPicEVL+sSXTzbYXA5H1srTo5GRToc5fwAuZTLBG9s/CtncZkJYQohXf
n8DA4ixpcKorU1n24lMLNS3ll0woqYoyuS5wN7z2gnsISIhGbBcHyi4VaWbbRMLrty63NACWhyQe
Tl7ys2+tiqvBpO1exHr0ChDFhXCbmQ+g+oOCTM54RLN+nh6dx8dtW24g9dxEihLEVpIdQsiVsOXL
z2NZssNZz4sSb5MfOESLsaHgbR9sCpMNI2Vn6Bznsi6NgUSDTAS/gGdI5oKoBtuOaryRnh7r99Zt
8I+wLn33Q9Gs7ZYSUYUaVcfbijcI2dQRaAubbuLT7OBAE+ocNoRemCtsZ0GTbIOJQyXuhYTPt234
TdF8vJweKSu8f6PcmN/kWPJnAkZl3ND27cPJk4/UhSKTeDEht751YvP7nLA2RwmvMZntsfyKoLzQ
xYFUnTPIoMj2HTbDSyNDk7iDpX3tRwQ/C5Ja7a1t6IIxFHd9EmmgGUGlmpHdeZ6u4itnnXu3bhjj
e4iYykEQM2J8V2XDSKLEM6Q797+czfrRObf+v5HznI+WA4soHt/WQq6XnYETckcrThh6hePxVgOM
vjfxImEY2pgHDqDwWsx1dg8V7JBtG/zpDtylDGI9hjiMeyp2wQxu7vzjfAWDlaiefpUf5njkp29F
lFONDtgLJkjk0/vefHB/ooZf1mva99XB0RA1VXAnl2EwJT+YTxE9f9KG3pXp7CRpPDoIUnSoksF3
JPa5rSY+XQdCOBxS+za4VNh8Q2mmukG6CkdNEWp4LpMJe3+ycbYmEh8rvJms0+LQMTvDMs9VU10b
wRh13pTOdSluVJNTVZZ4w8P/ihk+fa4aVy1ViDeUqszUu5qTWT+g0uSdZk2C1Tc5pmddyD03Ziaq
dcGhO5xn67HreJ54A1M3Up98RdENBnTVn1xwsC1Tw9hnZoH2GuetUXwQ68mW7dhuf9k7B0GBa2vT
sQ8ZxDjuWXfB7DtSAD7hSLOvH8ehRpbrWVtPV5OVqShQ9DDvlvqnodTlb2zbxHxi/jLi0136xJV2
+py+1RPijcsGHZ3pjQRtZOHGpxPIXYlZ+F4QsLG04tNkIzmyEDainDg7jGP1zYy7TNPEbUkQ3QRf
jrfRw1TO2suVLmwxl2zwHxHzr0u3QaylZKaAIlxHZ/RSEUTi5m9fII/DInRnMreuhsX6pFwzSE/x
fDbFdMMkdibGPhF9hJGSmmWe7ch9LOwgdhMywXD/1XPfZ76c7/+4HBTWBMOuEKIik4f6iCPMweo6
gnpabqC2kMIZEyfxSfnHbflWQC9/Km+hdmd+Xln2sR4tzAvLzzShfTA6q8+NbemXgdlwMnCPDvLz
5VeRzR9MjegukDLPNA6G7i/zKCWGsnHk1gkAKEVIu6/G4a26ZvdsP0TiIUz0pRZoz3u2xC+z3UxI
gnq8+RLucS3yDUU/SgCZn0BGdZIhgKCCBEPrQoxhEFr+b64ehc1NCw1yPf7L1ROk258oChzfA6kt
tS1BgnnntoSUJKCDJWS2my/6/TjG7/G5v9H7CS/NtzzB4wN/2UGwCkCGhopnFfX3+/ER7r6zEnDF
p/t6rHUyPAvhELvtBk0wFDnnw50FjF/unlTTYp+YhMTrQtzIKVREG0JDDI+o9WDTTHx6qOhHYOvK
bIMftVek7y/cy1V5BFSe41v3vavuvt0PXSnJ+zWQavNqYIT5EKv+aTTYwNy09IJhOSn3oqipiVvG
Q2nRSV4Edw9EZ1x494W03bfLofEaFRoZr4DaZUYeUMc3cxB1+CtZDav3aJ2y01D6af6Ls/7He0qh
bvbYENTePMy/40kRKKtN/3BlD1cOYRqDihaxm040J/rOdgAbkWgF5Yr6IdoWlMJXT2gw+o4PVi9m
0YlT9Q/4Ck96k1M+GxCLy59cL0cqlKSp2Ob9BzL6ALp7FNMznFz3voxVwVVBBP/Egtv2FRtKcTrm
aHvNwGqpcH0LgEzxVXAsT1kJj+a2vYnoxT77F+kgcIQSJEgrE+DC48NEKkS61raNa6353uWCFalE
wc46cTKG23wylWfDG8ZnHJ06/IrKoMoqjSRowyYct1aL6opoJjsK0Xk4hmMt/C6FcU40RbkDIDM0
PrFG7LudgHxZPGRrGRaA9UwrWrvM9n8Aj5z0BkoiZ1RZhlfAdSVYUs/kBv+6suBNGSvVnAVs+0sD
FRdCf6gNSQApsWpFv29QHa3FXAj6Lw4VkOrj9MA9KF/w1IMT0RkZATctR/TT1blXe1ek6iSx2IX9
zhE/4PPQydGQthMAbIhtIhpcWKl5OoD/9rn01JExD4XEeQg9xHPD5xhvfl/MfJq6rVNHZEPoyL6o
AhlCH8fBeX6crzgACJ98cOfacrIIiezsYpmWHdj1IsXo9Kp61khOnSvJSfEusK2bzTbZsPb4PJnE
9nLUcz4zGTIkBE8Ws33v0hHf2aAux2r0VHLhZU9BdtJeglt09hTrNDYAy4ieR4ruiToYusuR4Nhi
34ukiqfOtrSYiU8ptKjVLVG5C+EsOpWTVTsURYZnYDTFWgor/4yzL2nOYvYyX199kc56DhVV3fXU
jIg3PBrNiFN5EinQWqKQJSgJwXZdiZ2/A6GFxNyvKaw4S0JF/j6WLLvsZhalQwugNzwXRGHDyyRQ
+IM6htDZ4Wk9Xzr3nnkm01bNpNCyLruHIMc23iYaR+9uO45l/Rdxpifr5NZ9yMKOPoXjnlbbyvpF
yx4KCRoohi5CEsDs383ubI2NjKEYO5lnni33aWOJN6JKks9hSJD/ZRoUMz5XVESMwv/nKm3hTyFB
pIIHMKnm2qc5KEZV5tbF8JOQqAnnV136erLaVkpBUFXrWQlZTFIsk/qbdCYzOVaZvmlKCawRtuDO
hNviABNc5ayZhf5tiY+E5iEKtkL/HVGvaZCO9KqxKOlsDW+iAJFFtixEbUotPzZf4aG3LfmCSIPC
j5NMoiLVGZxVpm/dK01gQLe/f+l+DJwea8UpqdBWeSgstcTOXeQDBbV22PWh84eTTsjOT99BpzKc
Ctod/8IkehSi8WtL/V6PKTFPTleDkKfI0iftrPKHPunUJD+mWPel0Cy3LWtqIUXcBQJFSc9ndOu4
ajYIPAUhrUZ2RLnnNsik2+mREq3J7U9IMizJc1CYvg/PvRCxktCMtbLCXKKRywYC82pWVRzHM1HW
uPYTQvuqyXz4Zj6nOkjhJmR+XJG/QtpTp9Et1zU0uSA75IXVzXch1AZSt3P4Vm/YfK1m0jmZieZJ
+1G71GKfqm3JZkj0c+A+Id5yBdl/x4assZSlBBopkm4fQLh0Q3cAXUlGL/EIbxPb2omv2LrpqNnL
aqLTsF+KPz+U8OrkdrsE6dTie2EZSD+XJXGJ5TCQV5E2EDgMg75Sh8zPorjaqDx5+n9VlxftRA3O
Yzvs/r/ZbM1JA/QsYPo3WLYCEVd4kHv/3Fbblt/FA/cZl0TUjp5FHwKZA1fiVd40w0F4+to0bchn
32IWWdy1cu3zKO2/w6ly6ZLbaE36mJhJUKeuuntFGt4k+Otcc6LpEDLN/dviB3SOk1H2WgH1BxBP
iVOUOWQmqEo4F69zES0tObv+ZRcl+72q3vlPxZFkujPT/ahrLH/uf6+v73RnVVA8r58ytehA+9Ax
nF+16Cjrwk9f389+YJHjjLcVOarr/JAYkX0o9PaWz9p5ntRjm4s19Wjmr362bwq770ZIrugbSRMh
FB0/uXZAxLduxVvT3JJWXZQ9O7c/v9aWok1KKKn1QzvSgQYC8FHcy4gazUx/2cptrZfBIwyV6GbR
zUdn4tM/0UBkzMJ2X4XEPwhbfD5r+KqAM7SRHr3jV8aBAAiuW73tZUeZpGLBuR9mrlRLxHoMPqHx
L2A6mHQVJxXW+kQXQgYgsHU0dyPCoFwn0TlvC9nh9lGHxqbxmV+M0v3Q9Kb/PV8OObslwK4uhZRf
gQal7SQBUSBaF0931KrCWmJ0KkstZ9nOcRf6UJbIti46M77inX1ZOW3EXbLhvQq1ROkr9TftgCAh
rlIfEd60sUAhEmwyz78ldrEo4DdkmGHHVUxgH2ZMvLyrk8o2YSCK+v72u/18QvCxvehMCok8qflC
pLPEiAqmDvXF6P1tXwmDcJQrnVuJRf3vmGpfJBI2wUt3CeWjbkV1xYa2VXgMCRB7QBKtXwqpjoT5
NWTruUct2XgO06MLiQcoWQJOz9Z9fB5bHHYXhfCOzqlzW4WlLhGwe/X0oM9jorM0vXqbLw4An9ef
iJyC0koYiVcxrJ9oQp0MFgluo7ZrPi7VsHcC23ZvTaRXU86tF6ISTmetSiHBnLljM9JNdbfYzSWD
4cQaSMPDkS0w6GzroTvcy2mofGV+djNCbfWIGSatfL8qaztjumAjkcZKzuyyMtLkoSpciU/TQUpS
2CusFV7NjuNsspac+jEvwEaqigQZEQc5+lafbSdz4vxwXoTOJ/fF8EPZUNbw518SLD6ZS4ZWoYNm
A2pi0/0TVXmDUeIapnBtjG9I6vZDU03873Mc+g3BzLnAYdWHh2K4U/hRSjbSQdQxORWJKLwmG4vO
HlrGEXIsR6cH2aRpfqwmXpXrfFGOO92PDFBD0unUC/mm3HiwGPiFyKuuWueuyJF20tPMrcjW2ql4
6twG5xYTgN69b/xvg8MgHpdDhKWprXjpIu6fft/Z4vOH3Frynk++Gnoekq1VECZLfR4SxcP3Zl82
p6JNKApy4+E0t7OWWfmoQ6qN0Smb3Osio8koPXV+9BKK7ASRqHdlWgpUMjuKSIV/qQjOOEmNSScU
ioVErXgDPl8oFf0gxvQAkDbVaA0Gl8PdYNURe4gDFTPkQ1bYaRDevQQkVDhEN6ZheBPT7PTtkgRG
CNeFIobAQ6rysflFruS9YDskdEML334dNOO2zgLH6DKvrmMv1FzuvZr1dBjR+4980gQqTTqLNMFj
m/jrEOh//nH9udUuUjiRzUu1UdthM1iV/+16k5iiFk29zA+RqteHwLS16oQiVa4rmpYtvDmzxmEQ
R69/0Alj65gdGDCdZhULaADyldrvHVsJAWbV79jfq2kLqsLhNADJwRyyBadKyNj/koNtg8+Lpsjf
4XeirgayOxJZL/9VCQPWhpqVePhUDspapq46B6lKjzemt3YDKHWCSNuTaD2BJmnBhlPpVyRBJuJ1
LUlazsIBlLcsEC2V4UIMu0DFdb4VCcprvBlqZzbn4eGbJMJgP0/3Ix/LXrpxGnBAL7ODw/jp7mln
R2pSJPPazR3BvNYMIJ0SNuwFrAQ+e6wiTXzjg2HYfuz4KR1h6/pkdRDHfoCLSI4cug+UzF+lsOwM
xTA1xlKbvZpWdLaa/np9XT/5mTWW42ym/OrvLJp9mOqJYtqRFq2+Y63dQlxUJsQP95IDWUIYvRS3
13IsWySL5ZCajJIjG8Ezgv9YTF3FrcXXu3h2DgDHLqtJXktxdaOCtAQQQDQHKRBLFblqqPzSzMlT
AVY9IjEpUArIrpHD7VFNbNq3XPnEU/pRsjvR+D2P489PQA9rRJL0OgZFzee2qwhsiGM/qKypTPHI
P0PRoslxpLQtrssUKdr/kXRfy4kszRaAn4gIvLkFGu+NGOmGEDJ473n6/ZV2nDk75h8haLqrslau
XLny8rYarD7voZOPdnYAqBZ+w/CCTwBn+oXA7cSq1xFLaOzY6N6CuPpKJJYigNKRvLfcFnV3Wj/F
r8gIVzFqTzAx5WxgaTE0I0gMfapqwVrOZJhqvwUV2LUM0a6LEjJNxQ96O1bm0qy6VF7fk8b4f4Gi
Ob6znUk22Dt0gwF23TFtqsPy22umXSfgU4Z7/jK+ubH7vUU+0wr5dEOVLNmDV0PqSe0nNS8mW3vv
BWVXSAtUSjoOhOexSjQJz946FD/XnipuwHyLjquk1TXr4iXjOJeZewTGwP5ZNKfN3L2+a+w+sk25
Exc7jjjuzEK1ZNnS46DememYuFeb1uaj5YiiYXqu3p1gp86f482jI9BUYq3H+7WRqrAhZDjErqmE
82hmhNrSapyoX+hpLRdpyoXguvF434zjzYBaQ4luU9XUBDHsOgjk4Kl4iW6NO8O9VBRUfRihQ4MS
Z8UGg1NPhqNlyDSkLKALF/3wFube4AhjKLlTwCj77qFNfaWmMHv9vMCf7vIrlFZf7zRy2+bCLMRW
rJXrJoZ+of0w4kXFpMhJK9uJazoay+UP48uPIzNNz2JS4MyBcvrZX0iwgvm2gvRymJycHaY/r78M
/rKobUQQFkVi/Z5fqdNoLAUDI59kQk+D9ARz9+mdXvEyPh/KcpztUNy+Ca7C+CIor9bJaH4wUNOO
h9cRJSVJkWSNgjSOM6RRKtN+CRE2mJNNxIA6XIJdRpIxIY5KztaVVaPgzJAPFN69ww75S5D1bASi
AJ3BMdyvEVKiINdvtJ9KJCKUuXaLRpqH/0ehN+9m7n1GYheJoYwCpJFTrdXDF2ESt8tb6xsQPn+2
xDczsfiv4C0N3sCGGqWGnMnyiUgQWz5bIMKRO/Jd41b4ou7J/wme6OOdhOM/qJCfeLzD1UduP3hO
1l1fEag4Hsq3HxdMGXlNRilaOCcZ8RyQAC+YOCdWhigZascHLLRq9ryUT5TUl2rCuzvktvonH+VW
ZfVGHaPLz62dXHfhAGAJOYMjPw+T2S6jakE/FK1n8kqHaTswEeIVKuS8ehesppPYoXL8s0o+W3Mx
Lj6MXa8CHrYhM878rLLlw8fJneKv6NXTyWvs3uQnzgDZ2M/rhyCUjiqwkww5kR/ZqtMZBDmB8OiP
63DTN4WCJslJ5GC6d3HD11FIlEJnfSglxxp/2SPMfLXxBd2gWBCjO1cy8HxRG5Ri5xUaXvSuES93
+yrUNEWNbSsk5YGQTV+KtyrwqBakLFLK9yh91+2Cmn+okCa0kx+Xwd01eM9eu1d0BGEDYgoz0juV
V73j4PlZqF2jfefWmvZfX9n2litx8SIRTtby/dWjme8ncNXsYIpzmQ9Psl0p1FACr/XjsA9V/pF9
qvSu1NLKMSsubruHj0Uz2ZwOXrBJeitXvXirovVvNxkRbrj35R4dV+aPHz483g9LEpnjP8dAlSmz
au/DJRtP672WP8cuYVF2dvqQCxNbqM9pWruGsqZHv9iYCkqMxha87kZDzEygFV09LiCrGfQVFmZ6
pl4LMtnweQgZAAmMAxjlo9Oz4xB8AMASwouK5Ayb5rQzGcbtvqmagKyeCLvlFJ3WroH6K7Anbz8e
MMzx/YraozO2T3cN5HgzDicWnHXRH9iHF0JywRT/kiJGxHak8ChbmszCoXX5CXvS9gMWniPaTWzK
tmuBLgm7fnB2y0wN5PO/9ob7UXcKF/ZykH2KdFtpgrvmd9zGmev34ynPfGjHWvRmSNrKrTpHox2L
8bv8DR92+JAeZNxTtx1nme1YvUyc3ZH5V36GQ3Oxbor/+qdLX55knrm9OmZae2qkxjdetohBOomf
A6kT1/F7oKIzb44/7Bu7Vi6aiU+FbYZncdzEq5LIVqRm6xT+vHSvE0dkQg3g1r+PprQ0n/cR26pd
vqmehbX4E3Btz2WHHsPLfCbiNMa6C+0PhKlQcg6DxU/l5/ITQlWgZJxxflVYHiM9/p0+MRCxRDXN
aeTPDYW/RfCueIWhM+yNEtipC5PbGqMLeUw+He2tAe1Nx3Z+MXjtO9zd70luDsGNyS+eW6e3GyfH
ZwQWPpqsF4E2bdqxD1YemtenheDBQDnG2cHk5cM4NjJ/uxkjYs+UCsZiWXJNE8DHqVHu+zqbn5tx
9rkcTDG66vr34mL8OIzlwYFRP1R35iPi/ULpXcyU46GDpXyhnMnCX4SZf4G1/z9dj1VgDCQzivrM
vjSSMbbjm7aYje1K/GTlt12LEfo1lSA/CRVeGbR5TusWbdzlU3JOlXQJsqTHVS1EzjaT7jnIl2EH
JcB+mUXv8om5wFQEYY+YVuMT+x5kFiGl2gye03aoKoihuXidgBKjWDq9McxiKBI4m2Q9OQzqFhCB
0mmWlE6SM4aK3chTPgX8lwtuKJxJmbp02Urk2goC16/9vwOI3OKSsaqpuA+l39ZsACghA0OlHQhC
/HWc6/0lGaArlcBEMZHldsNZcPqgJEYxU2lr61GOzAZnuXmmtXynJGQvZ/VNOV5J78wL77BliZ/r
hV8X8n561kzoCB2wFeOqmP3vKmZW65kO1TduMrE2+Q2nAjTWci0aB3VB6jNL+JFuLvrqqDTJY0di
UqVVuZdMzFl6bpz+Hf4tJ3FWhw33QZ+CulkFl4lmi1U7IYvOIHNyvd/ftC5pHaq1TQ2NVynULuX5
BDui6FL4k5UVusYxtk/OAINyYq19je1D86HZS10fnt9mPm76MzQu6TFVUlpVU0xpof33daqe0Iiq
ZelZTmpfWZmDUEZFIRNwZI30JE3aLFkTl7IT9TfB5NB2+oZ0s/pSUpKL7rtQ/JFd/TDdCte/Gc8f
lSlNd7joZGuq0rzsca5A4xXaFJPwupTrEAvGO04/+PhGP7Vscr2q2ZvNULgF7C0HyL2a6m2bhdp8
yHrU6UNB50GHFSMWjaTQ/8ga26lNLYNZ1QbkviK268veAwFkhlIbn2cmZuDrH53X5wMhGO58AKxI
veApid5FOpEEpX8ZOHwfIfoaA2mUWrqdb9+hT5sEYXUK9ZrlO42EPiGa7xy9XiAMrWOPgIVId/F+
C7pv2oxponopZ9vZfrp/XJSm4wLb3L0P4Q5shxk+2ftjQTQh95/moOnhL96+ts9iop7nyT6O6TBE
xmiwiUc5UVfnP7J5sJ/EmgfsiWERuvmnzeW5lFpFMLj+PS9x6qbquXdQl95dz579FfKGQzQdpO5K
IepC1dg7vmdNNhJiDJH7mO+C4hJxkPzO2Gh/xwimy3eNnP5QHECuSBZNAKFmRbs3gVjJ6J+6LyMi
F1Dc8oZcvfweH4hvTvZQbKnd9+b2BjpK3WyRKS/u0SEf7e71uATpJcErxizHx7KIkIY5Y5rHFW3S
/pWaDXW+FqqK8WkZE4QHC+U3JE8YZx1YKb3DQcutvKxSh3/QEb+gBYE3VQWoixYfAMkFtXKoLA2h
T1KHwChAzo6BQA+hlQdFt11QoP1QfXa0+I7d5LJycDE+R9m60HvOPCQb13oOYnrWDmPchW8bhCa6
UmkFFutmrueGA+WwZ+gLuCiCmFHQU8wONW1ksNgNJwM712snZui5OfTVM9ixLwdiLSrU++o8bedu
r0BxkitecavDhaPzJ7Bd7ghethrnpKCOcKa2czCvS4uPORXr5JVrPVbVzL30e58dxs9bUBvpg4rP
AJ2f/TDWu5O2BiGUm7UjBPNA3JjwnpbRj7cI/BP1vrkzm4yAEuttrmWVT7xWL2vB0kj/4fgNoJ4t
+RpzKuggkPLkN7icOz39Y+Teo9D9q0OLIHOJrA8bsXPX/OcQ2TVW/aVsLC/fPl+aAB+47iUCnsSJ
QWc7ObtpXSj/0TamgG1CmQuKkYdYe/67Jd7ZfZzGXu4MPCejM917z+p0RT7W0pT0aBxSoTFsLSdV
xJhae3M+DcUHyQ7OCoYqn7uy5iDu8LWpfmj9P577On7CfQn6vkw53BKrjTAY1oO9huKgt/Hz9RD8
yp9LJyF1huKQYgCPpzbivpwfpHoe7OlW52FS13yx0Cf/d64nGE6MbbmYaVmhjAolC66JmDPfIEDD
Oaqb8f5lOiJBddFzLEAAPwVFxxxDpeLWTxwlGn1X5ef0L/26Trz8FbMaUOPee/HzWlXPbGtiEGPD
KiP60xXMm13/fy6wu3aoxDPfCVNXUf1M3Hte7/IS/IP917V4zMPVvnS5tUOqrD9xYLVb/PlpaaGo
q4/xZ5Wn0A6/lbvVXnN2qE2QpaB/8A/ZhJffi6l0OadvXp7WsaXkmkRC2mZ8vpqV3fqo5tLl47OV
33GJCsGF4sDDCD/d14QYyEV/4664SVb88C9vX5ou8r4MTLgC6AVhX7LyLHKxI76vecaqHUwoCI8V
0tV4YN515AkeTKCTIq2H+2QkbZBTe5p2hqMDApMI+SADbB5972VlBWxTUjMboPaG7oHl00e9e6Hc
EwMoM5XWr7tIpv7Umv9ZvlqS/dsPAJ1Ty5R24baCNMuydUr6c+nfJYiH8r1beHsCCI44AlXNQnN6
k4c6cQBGibYShE6+vuzj0j40Vs1n68ZY+Up01zgjq05vu86qRvqy7zJbCPE8wasaa+l0iXULlVd5
PrirZjqLH0GU0VnVl5vysXQd5PsZmICsd/CMrlGua5DxWTtBf9FydPW80RK718bT07RRCWKoQysJ
Tsd3T1YSdUKV9sLs7IjxQMPOzE+8RgZB2Hr7sfKXWYOjSzRpppGE85/MlgJn0UsR6X3vMevFVa+g
rMUN82uhNmYmZddWtmrY4Omm193ZOUfLynUioIgSlCI6fQoNtN6jio9cEcPNhdNV89wD9s+jTS0M
RmgmZ7iAaSeoeFejtbcIrSVQfPXSi1/MI5IeP8qhSvQ/M09GhWCGlI3icOViSWi5JVTA58vbxoc+
+5xulgqLH0I/o7nOHuG/3gs3I/WPfWKJf18r0br7mviK+fB/0Kt6u4oKjvtE91Yxl5n6WiO1bhTV
ehFWOXABE5j8F2S76aAjRHOJGfGR5GjT4cheikPCk9yOgYtqIGPq9ro15xSS6hfadyLDUB7KFxoh
uYeLGdu1uKU+tXA+Ovuu99t2rcDpYMkxZrg/Bf1OPxPKdKE4t+1SRuW7RPWhU3NTWxkKHhSYFDl/
+aqaBJPCfpjFwkjoDdYhj29q8x7kaoaQlW8RCxelYXQoz00S679JHqHD9HorYWsBtt3vXHF4qgcl
qdR6i57lPBXU1uFntJH7Lf1cD1nz9661dTcHhopuuXKseSvfKiw5SvFJPjo39AG/HUaP+qJ0fdMn
UVNwohjayqA3Br/Fm/FO/iEnWvzsxncEQjZ600BhDPDcjEQ3v1BkfMG1fMQUs32tFdzyc3R+2yAy
Fqvio/WMXq3N9zJVXTM7Fama2c9tn69EGHk/vpu5/MES/XaqbspGwD7g/eLpfQ/ffDycYFw4sdpR
fBOaCrIY8h9c7Dm61Z8dvfyV/Nip7ytdIz3snVz3bh0VutlnySqIiVAqd/Mo/rEQX6/R9CfX3ROo
/dv+elZruv5hJlVez0JEDgzXTRuODtZo23l9zZu3HvP4yKeJv/1t97QuB4LMiml6C4bwybcY2KxJ
vxwb4mJJrFV5KufBfPBQLfB0tElEhWGuS0hSzgKZyWdR878dHV81Xil+VRZ46DAeJlXc2OTOHNXo
TI5l7h8m1pRWf0Wf6ke3hPkhAMGWMgLaytOb0t4DKtHD0JjieWBa3rYz9fKDvbKt5XXnr8oEsPUz
Y/7svJJ+i31N227LMVLudRmQzKK/+gjlZuY50bPjWaJLgB734AwlnwIgl1z+n2KKa+AFFjo7vjZE
v52v+yg/UuULeQWPG0NQitO+avdubKJeIMnCO8xVyJL30Em5LmNxcIfQ7sTrrBsj0Np8lcpuowpK
lSnMp/nLFYVoYOGvEl3indXkpd+Jiz2/8V+k272M+Jr2FaN/z9nidjCHsJv7znywreVq02Q1ey8f
tAGFgRflbH814k3gl6/nSpwPHR3yarygiaA7NO56sO0sRin2fO60HHRZCkD4EsZKeMFGX1d5NzrQ
BP2GuebFO8tUUs5LPf55zVZSiudUr4S136fegq1WJ/ubJ9KxwU0B0eem4erTg/Hlbr0lf6veUzdP
PHp+XNu5mrX9lz+uB7f6VtOONEDKkS3mN8WLAVq9jZ5HslUdo8X0782KbOT3VaEcw9I5t4PTTi3R
SpZelVT3GI6V30eLk/T4MlyVM6eqPXUZ+tToXl1nivuO08C8Aq4mlnPjNXy8aw/sFr5iw9zwVn7U
4+nGsbPt3Ix6blkfCcHj73p23e14+ZOXWOSjQiepPNGeR5vKXkudmeN27zEImzXMsdg4/ryy1c1w
NVR84oO06x4/DDbtx8dpzQ4da3PTSyGGLIhCySC73oMF6shFHT9zTqJCNft7ZvU6Cr4Tu+qixz7u
hZ2jiy8WKlSnlUK8lUe5ZZjkFmOTa//YuHU5lCsbo5jeY1gNNhSDI++M4fEjhY5XzERKO+eIrmVx
pXPHXPvzIP2WzVayb+KSQ7vpnxboLGb0g2727f65RdKW3H3jXPXh7KIVDda1amHknhWraDNafFt0
L/cIUzM69bY51nbFwuT6c/xZdZmwxIfTmtHCil23TzqDOkHzpnO7l1l8cgHdvPUufAxZ/JbZU93v
ZLWmrBQXs69NWjtGWXnq9BsbZ1ubZjpVviIHXPm3vh5mNXv5Vj/H345pz2A1fOoip9MWBsYPevPv
gm7X0XXwIumvZZrzaF9aVerrxh1hWF1GhXjRw7zXFsPCsrKyHUnZ+zvz/UCX08gjWbISfE+xGOpc
+4VJ4Uz/UDlAGihHpOzPsf9kIaMniO1mqkPj0c40E7MVC4z9x+prY4UYLRxfV281SyEDh61L94e4
7hK3j+JOeQ+7Ga7B9Sy+bmB6I/65AIGYseebVr8HlX47dzKcHZ3e2ebq+2mwT/C/jozPJdL92neS
itEtPiX6rMNLW+ESUhNnxL6Bfewvhj5qHXnt5DJ0Sem3sEp2RPzF7FsK2V/dFlp8oWKxUno8z5Wy
kL1pgB/xcaq2oLjMF880DQ8NFt4li94DdNH9bui6ulEqmtcfGpH4F1FxDqk9GW8RcpZeE27zFPFs
mqbqeIZAjPLHWipbZvTC8yROyqbAVTK0unz768yK1x+NzZum5fujmeon6wriwBMea1AYWBWyyt8c
OdI0X39+6SVz1ivZEeGjy/6mRsFfCB3pXA2k79+ZvRyjhE7RTGdulz7RytygG2jUlkHdl1+OEVxc
H7+cfmXy9XxvHp0OtYxZQ+TEb9xghLXV98ksgGt1SiHMoIeBNjgb4MCUZiVVYX2YLuffOX65D/tx
bNqcfxyGVx7rxcTosWilx4WJG7sbnvmeFKe9XaGSmLEh4tWW7xk7W0uFnsglsFVoJ0esPfMjKOx7
LvNUJemNUrUQ4lejR2U12jrVfW5v3k7WX4PC+P51LivV1mjOHbrXxv73lasm6tkOrUyhhodxkKf7
81U9k6suNd12NkiW7opAN/SmI8lmsoD9qrLoS1wcYNdESY4k2ZFy8I7YjQ+8ueZ1NSzZiaRps2YW
yDSt7iUb2CIFwNwZsCpmMavAKQdejeAyyaTJAZpPVUNZRks/6Crv9nKN8QDQxVm7jEW5dLRlif+W
SDCrN1+Bn/+fyKsXn8mDCg7eKRVS8/Ke/rhT8ZKL3f4Z3dERn07f6bdTfdovaEhWtaUrZ8/zBLiy
H89+brhWWu49MGAcygbpzqK1GQlK57cAg+6d5Dg75+/FZZZOoHhKFLM/8fHVyS5o9zfm6HYvqPP+
Mdi96R9ejpcfTs94PfvJCe3npQALZGsBUgJcl1IKvYgCVEc7r19ZMkH91Xx2bqOM83K0jdfyJLki
dfccBe7QPpl/bPsrPsVomhPJaHt1rOZVGAzMrjPN0gN7myy6N1TXnq8fFK3nj/ltdavDT/a2L+nY
3ijqjTPN++BiVN7gVb6N7oPrI7i3xdfl88euuynvujsVwjzlnBjMqrB+zFZcUpppffE0EsJPJKLK
AYvSXOwAIs3/yRTTwjFvbnqLpwXXZjKWXDe4z2UKenVFr4Z4fw9mUmHOT+ZisobJHp5LrjtF4H95
mRQupsVkKPlxsp54fpZz6ERNx8xqQU9O+MbRYKG52rMv8tNEOVUw0KU+9+/0JcTzq9Z53kY7MnBz
5p6fDNbHuYTCGfbLcy7tJD2+ynKS6KY3VascMem/S+WR9ktLKX5sGcG0JIUZVQzbYaEMlp/t/2oU
41MDo5p5O3XoTYgRtCHkaHR0kSrhW+U1ndvLKJfqJ47a8naf3I4K7ZOCbFOb1K24Qgy/3SuLSfL7
uR/Hl73CtJnFufNgeLvD6cGLcfwU9i33WeZc5BFq7oZ20tRHpp1LV7S9Mj5SVg5ZpA/glpP92rem
KKratbwYbEdkEmes74BLueCt80p3Ziw4Yk+7uqaz3dMb75XHJxOlzWDeW44MNOJ2zfy/r9kqlFjQ
Tfgg1AmiZYXHmCEITohURM8A/2Xc4UeS+Hk6kK8giUIYUF1WHGSZ0cBJQKabe7RSrn78pEm4cXPr
LsLkOMsPJItCgRL5fbJjw8ra+PPw79W9kPD2GK6KusR2o+mtvH+zjB5A4Vbqm98103Bpmw8a1HpO
Vh/1be3cebUuvc17+nP6lqsh+FEzmWpACqLQz9rcasBBIoKSjjVT35uMBCE1KrQY3BS+hZ17jhzw
PAnUiwrNrS81Jz1F+K/6oR1x01kNQusapwEAtueim0oqqnJ6446sdxnbIAvwWuwpH43p55UPigYl
LP7T4ypLgXIa6emryHsypZOZkIoyWE59/L8PjrBfhUv1+owyXd5lQ/76pfwgc0cq5XXwxZrxfnpT
dntO/9L9/CN6FYoxe2KKXxjHjnVGMtZiKLBIqdIyjFsLX9M57Yv5j+3v4Sv7sYdvxaJTObtAasGx
u4JfzSbriVyU79zQLN+x5qqV1vdZsk8WBsOaNSJXkMd/pEYJpF+2E9IhQd06S7aQEhhrnQ2hXLaq
qqMkdqXcd+z7e/UTy0UI/7LcJ99eLSIhIFecD2wpaeL+VEkexGwVgkAYK/mn+7Fhvlroxvvr3+3v
omUHx4ZZbhyL8vUNo2NxEkJ/53+PBvgw9e+cFntmrBXdmc4sQO6q+9kzqOSDE8Z2tPwOwqDexqiL
fLAruZbTXe477e0/Lsu6rDuLSmEQrzNDILpm2G1RT+wuAPAxiPfi+EI4cVe7sg7mN8LeVLnIa96u
X7dSph/miN0a61Qpxho6jD8o7WUekjEO0M8ui7OYovLHBj+RKWZH8XrQ2mtL2w3MhhLCO+tR2PR6
tYKwOfV2vtR0u/Pybs0v1Sy50bkN7GQ68fou0Uh9zKc1Lsfo67ZOXoSDg1OPq4ZB9R0v6+2bc5x0
8wrrvsJpt6IqdPgeog0l2p2nDvwSg74UM9v7d1Myc5/7lJ6TbRgueTPkLRXd1Ok/FYyUOV0nJwol
5e3F0KSigRWU6i73pWlj1zw+K0Ej9ntalJJHPG35mRpMDXjN1XPj0MzEz9j0vNPv7m17rYYhBYXu
nhtOcXoKI19WA1JuvVCxvn4BkGx5aazUlY0292dbvTU4TR+Ns2szUOfKtfmNtf2E4X6MlOYYZiuw
dXmYcf57e7vtotunNq/sPxouqU6Yxzbv+RtXwuc3O+DnexYm6SzBHkRtRwt/Kw81bqvJ+nxuAoDv
dMlzGOcQXkrL1cqbNy6CblU7kQ2ebhCceRmrge41HRampDzeVGhxAg7pKgEunjcocxyn0w7Sed59
QrKAPr0CmaeEIN/C7WYxBHoo+/fvyyApRRMYBD/WLBe9EqtHW/No4sC0LTCmgkknZrZGFMYdqu6b
iKN32aCK/JdGuCUNIwSY5/EdJg3pMJi6ofN3MxQH5ARnpWNn24uW4NZBAjShLxo6wq/2tktFheMn
J0KuGj0+UYrhcT8olGOjl/a4TAkh7n+EHuE+utCM+AQqk3yMVoHyIDSMhyGfgxMTPlDh43f1QYC0
aRhbbQy5fqd1l65PDcH5MBAj6DsdWROHZXY8HfPh6ibbCeo0spoCWmm8nDwHwqBQYLM7eR3BbUcs
EJnZtfKZRq51yJQu78gg/5rk9NJKbjXhwgmTGB9tgwIsQtmbnjleo8ze59GROe0vcAApPPBVEtun
Jv/m7vxv/bbQGfqsZBJl4W93bCd3zTiMYibevXm+s7WlwIr8Ug6g8pZedH0W7wZYsWB4Mr7+dy/N
PwtzqUiIpo8vFYvhi6Y7UQxdPAznPapFWThe6N0TLoW2tK67GrKsm/ja/97uzdy6cledtqtM/o1V
dtnZAtjcQCq2Zvlp2pK8oWDTlpKZYgrPmopV3BVFtkRxEzJ2X0fKULyYBnGGnuAQjl0V4XSXKCc/
lr9zF2pSpBYeWychlTJufOR/3o7lyzsnudO/J1ll9DJjq3T0vXziPMr2s+3L3MSqaGlKRKxyKh9O
/7J9CAyAvvzbZ/65ht2ptv5ditgfORv9Wdr8cx6cN+U4U71nSRz3X0/EWXIg/0y04jf9pMSD0fLR
Pc3L52TX668gwKPrwtKmX+wqqW+l3iPi/ZNExXgG4ITgtwh91anxeRGZSYqJHk2Bad5X8vdcsUCT
Tjw40zaR0/2tNP8x18s6jU5p5sHRVX9s+zBtZPYjQO58KqbA8XVl+oj2W1Lj6PB1WleOum/mZfck
Qer940pXCB8UaFZprrSAJgNRm6YJqiwgzf453n94yDDsR7itlcM/h21+fPtavqU/pvFR/GnQqnr1
e9J5bhDKP595ZyIwL/vLJVdPP2u5cnhSIO21uJYoej5AJcP+bfXw5Q4CBUuHcSFKf9gYPmk+oyKT
WSVS5cf7fAIl3HaV9Sw12sSs9dpyZiOcs+YY8nh31iNaw17aatLZjTPfxA/r5+CyK72+gYv82F26
G6ewKVsPFzKOVemGwjHNuhD54/0ePW8/RUj4iZHGdPgx6JIZNFFP6Rjc1ILKtHfhdB2e1i3Vi++j
+Swbj7aTdNygDabv5ZhrxThdjGJkixCRRV813hxMUPOXevYVcqbOo3uPlxLfpvdG/nGRI31jyB/t
9+UdZ3CyqcnUZAFGyKme334N5ZobsxCoa83I1GaSCynmibHTohKuRhnRR65wzf55+kM2cOJRB+RN
lmT3B+mToiVZaMlrEkuDHju+mS8vffRhKW7nJTftJCEFe3ocs0nA58WsXvNd2YWcWdcR1wVhPEqm
ZDHu7kXv4HcPLgn61+zPV37n6DM11k2az/5/3UnJXCUBM8Z31ONYMnqEKS8uQ6/TtulT/Jbln/j2
/8HTLYcp/3QZvkO449+77efjEL7W5t/tPfMtkqaE94bv5ysvVmXfK6/xHFSJ1cM9IXj53mOiDRZc
VFzEMz7eugf4w31jPvMBLmnHvFQR/rP8WDa3Ew8mRVJ5G3lUcTebv31EwfgFCROkUH7ExONtwdI1
7JE8mrNwN2Gd4Aj/TSNfJqC8o9G07fnsrq1c0v4uI3KagoiLdrqTa4UvKFmuQZX72WlVzbWmn4nv
IJa+KGP9JfpkHMpxigHTaJ1t3K7tjCdfX6gRgyjfy9m9eJvWchyZ6AYc50BYrriceYvjnuD66r5T
g19MICj52ZHZdqpWSmAi7kFbptQcz+GLS/oCCu+0HqnejeKM1dc3zB2QN4NBXdTXKLSGThRc9sjB
0fYQ+ePjrouKhy4reL+NVQPK6cF8oqxDVTSzw9J6UNW3U2VPxFUlprVkoWw/XFclD/oWq2dGmW+M
//dVaREsOJfO05K0cuZkjK94pRUlHCeKE5GP6Ymp5LdaQqrj7y3f5OYnFDW9A09/SK6znpYp6bZ0
GKly7jtIl3LRSVWYNmte/LaF3GUP0bsdjREIX3we6uXF7WzJwSFt3l3xMa15TBdO4Mmhn3haCUUE
a9/z0Zuilm51ktZIa72njWl3LMZnVfhMMPdEz6yyhskGfKlA5M9+JsmBe2KtbFa9jUw5ir2Hykqs
Z4Ihu3fF+tlRXLo3jlhM4T4RwRydGO0sPWyxMHrhVp5lQmoFdn+IXUKPa3LTzrxv8X48VAfawtyI
3LeNPf2UgNsfSo1K7YleulCezyyN42HihrhzeKNwCxNRAr0lQ7H90CF/rX8Iv57L3+i/AHOcML6h
hj41kdu7S3VX3Iaz0SakRUEa5CkRAvxpGMI7GdOst46UEZ7kp5AOH6X/IbScLGl1xljjgYX4uAUw
lXNXwiCDsh+l7kFm83x8rXP9tJFGmZJ/cZHEBXK6AaHwZW/gp4sh1ejdhBdfzW21ROi1CHpxuPsS
mAnPS7qxXbDVKEjYoKNcS7McDoJILB8h2bBjnULt8Wi4CJ90Ju0vvRKV3cowSdWYYtItnjd8epZZ
57589NRtje89Kdsk6+KIUeEcEgRJxCUYMW5Sw/AW95LF4o/lJ0/Maifg0OFSc8V4tuFOeY1FenJG
yd2zjb/b4lXaK//uJ5lUdNhXKPFy36ke7X+Je5RlGGPNRlFfXLqJuIBzafGzPQ03Y+oayaNf5nq8
KsYPUVrfz58CycoID0Z7IcmeSQfjzdi+ft3U22N/j9l9/+6fZ4ufhLLknzjjkWtdVk3ikeWh4YsS
f/jaceTp8TSk6ZjualsGYUlDBQd5m+F2+kgt3OS7PVXLy85yLBWeqk/35jr7EWeZl7p078nPW6wW
u/fj97fY/jMn11s9ODRN0aGHxu7RX+7rj7kJ67WCAEeAwfkzXdupx6VNxcW5lHPXPMVkgaujEonC
VeHWft7fVvF/m/VbUCRt2turESHN9V3hpHecXFZMq02MLh8zbd1khUeV/MWFz49Vosbta7aZ17bn
Zj/3La72jiRM3w6XqxBB48jkpd189lMjR1dOZ5yjlZDOUxiIhzBWb5dgb5eo2/WZ0Wuo5Hv5Ojem
P1pd/jrZvjFYhrs7RoLM5n87p0xPOHesj2ybAPRnMWXqQg1zEo4hgLq8iPHOCYHIwhOm0LXeXwRY
We8jJniadLxtGptgL0M2ihPZKNn2KelB4ZvEJjaa/0lycNoOK/+lNrJBbEHLLJeaWJD+bpvNVXDj
0E/prOWADrni9R5y2AQafC9lIUp0I/y7lhbjdGd1M0LWNi+ea6l3IlGBJ4RfEh1r7MBDKESNNRWg
40UvTrZjcdqndmT+9mbbeL0A4d3zOv7MBbCLXmV5t70Uou8avxu0SECMu/X4CwfqvZEOAYv5/p3o
2YbyLR+STlddlZVOc3b2MIf3V5lUyC9TJaV3dStYDNSx7OOvEx+RezRSq2Zizx1hTU0faaC/TxZp
IiTDh8rCxSIfBb79Zvzqn1VaDjvzGM+/Th86W6z5QuU+ISbK6Li916anpnAsJGc7i36oYzPwpTro
C+0BD3lcuW/PDzs3Cp3fEsp8EMY/NOxvotv4NLYu3jF3NYpFLkxBuIf6GwRinv9HOJ6Pza3Y0oyN
7Lxdm0JSvqhTkH4/Cm356U7qO47PGNjRHkHuXWwVIFK15cQxLeq3HKjTzn6WM3zIz50bKDUmnj+0
aXRgDiW/fJ0IRIv2feKm/XUYBzFsItfajYUpLnKUfLr5KTmPkd5aRNNf2YH8etFYEQByNAk9LZYx
Y/gF38TQx6tp7s2EvYY+aupotaDpvxXqoMGi9ZM3WGbA4ktC/kAw8Rxa0RoXyUX4EMytF0cgYRID
p8NgH2vgI1j0Gd+IPNXalhbf/W3Vthh7gb+HK3lfvDRJG0RYlh9xmGFuTMAgltMyJdT1M71wM5x7
A5u9iSGVCXaPv4b5dtJtCDNfyXeyfUoc0oeuEXkI80bewSBM4J3mXBWOempPP7fqvUvNikpEJ5Yd
2WtayaB5ogtuyE/2v+Evma7AQWSAdN+bjHkSpQTEMmTfEztQizGDII7ttHkIuNPbO+T06D6or+6R
2LFo5duxYaJyqwf2NVmSpO/ReXKhTDdRCCxueWPM18PRq0Cz/811Y91pP+//wOay1vFcZ9WSa6Xb
uNDhtJ9IlreDQgXgw9hmuqsWzUht2qD1WH0rWg+Ov7c6S9ZKkDZnO4QcjXtEklSRxdBXXBXaXRS/
HPdSgqeGIfCJHAjVgPvrq1bost/WdOLr0qaOCJEw01VLOBip3rnVU/x6OufBvbpXsf0mPfnaLtrK
1OTQL8yDERl6Som3Kuc3BYyDwamv+j1UluvLGbH1QAASI+1zB/SZsz6yaHDdN6Co8G/cdrrxvF5D
QZOEsbNtJj/S1KoTsJHB+wSI1qDeS1oLyNdWon6cBJshkdBZRQeiov0XgEW/y761b6ZGNy+nFs7o
EtaJpEtjZOs83imQ3nO0XWG/E1CaNSsnw3UfA4hzgWF/SSM0ylFJki5r8BnbaiuCQv1oe1A1SE6D
aCdmMRJsq8VtOcn8dc0X3NRFew/K9ZwyfgLziMpBLH6jHM9IjmIt67q0aoFXGZcBft/7uS7Punzw
BfuzwDqHoBlssuMTbnMdqzrUEpZdzR/pmmYfAQwIDR8Np6sm5LnO9jM9IGLbzIwuiaZgG84wCHY3
EEpovPW3QSdESaXlLDvQVLcH412cIE2G6n6MnabgHIodeTqv7MbXiWDKvGGcYYsLeYUDAHKB1EEY
oV/QmdL/QC03doT5gaNgDUA4zd7ddW8itmaCucQxobKGTyZZNVhWWeR409/hIYvXy+F5AqqAIIGG
U/UPdNwRmCC/9qve3Y73QSE23CfeFH5x1Y9VeOCOEScSzOicSHsUiUruUgaD/NZ58tebeotIW/9j
6b6WE1mWKIB+ERH4hlcBjUdYIemFENII7z1ff1fp3IgTc8YIuqsqK+3OncHPhBEu6FNHr1BNDH2B
ZfqEJecLH8UhZ5EtBZPmrC67npLgQvrPsCVvQ6efydnZ2vXR87rRlrkdBI5bw6huwvN5nuh6eMpU
7SIugIO8HMYk3s/7G5LGzQ7/MulLSZMf7qystAdzolM8hrDY7mU6bxf6afwPug4iTPSB4hOL5Bw3
SeHiGfC4qVljUqHphd0oHoDKvV7KA3l63cR16Dks5VIvWQCsZ641GyZssSWPcXIR66cc7Ns8MT6E
KBwOkxqbJlJxghXv/B+qHt7lrIjY8vSbiC2Q7QgZvPXi1HQUvNwzd+XDgparSngBEHSuIjdhGdoc
5iP9B/lDNeomhmH9I8vx73f0W+6RllHHmCpZ3RL1iSEE586Ok7HTSt5a6M0LssnlnkC10k9BNH04
yGk/HMUHF8EJ6FKAeGappyezPKixsiCs6+wbAeAd0eUBFpqesun9VP25bPrsoxDz4C+ZmoeGmOaf
Qvz50bAuf2E3U+hEwU+e5dqyTRTSHb/8d7ou2CDwKJ3yDR+0x7brr6kiNB78AeRpheiDf6UcrgPJ
37lQYkOcmnINoZmBJsGtIqaNfvJg22yaCkdQb+7wVuPSrrlpupqB82TSOa0DEDu4RObIjegicNCH
l9X4TOuEZPVOOqi0VNz2DIrPm/IFlyOfgtCn0qz6L7YS7MGH2L+jImE9dDUksuHPEH02KGqRxnB0
tNQAKnb7CRDaLuyrnM+zxAHPjAtkjQNulN4DgiLURMQi6w66FjvDYqqZ7/D4CoGtuQvMOwBryHXF
JdpCCxUsO6RIf2PkYAhwZzUVLiJ+eUF2mkGk49FPZjT3WfzwptTaLF05O1afHiVTlRD+zYMfS11u
ND5RT6bE7YJA+9mgi8PmuAz/uOSvTGziVectgPRd/MAUx0fhZegjn7zgPPOrPIkN6B51wD9aNNws
JqTBf9q9Lgb28qP4w7n4k+ywcz8iZEXdxTfwY4i2+/wPpiHAkDWZTbHUREG7aLEL+QMgVBVfP16G
dQ9UOmH/EkMUGAP+lqENtJ4u8ZPUAGC7t0+ZNKkzCu1fgOJjUTQqZmTPTuMQ9lNuaB/kXWwXEwRt
jPA1W4u+ID7bLoyP/PHEWpT/h75miiGkVN6CXYhCc4w3IrhStkL4BN7ZwbwiAPucVJxtEYHsRAG3
e+chYTUmWGSBxPS2ejqDJK6mgQY2W/PXnKtXVZNcyGf4rLGEKeqLV8u8CfiLPw5+lPuwZO0F4S1+
5tU/hm4e7Ye3A/vPERg3ONeVSrlMl6tmuCaA9Y+WMRu6fIjK7MWmB4ucil0m3yKaZS799a6/ub9t
1j2lJL4CySI98ixArNA1815h8w4n+88brueNW6JJOWw0ixHWrJGUrqAAyGEDduxqkgjCZVYZ5ClX
RaQcpeLcvSGyJs+W6lKH54tw5eqUhEKMFFA3ylxrKC+nQABpCm1StKtvCcbn2nYajIZzEryw0Hdt
ONAr6ELcSIKGeFoeLlUJ28IwHrZ1a6PG9HJ4AsGmavVAaHEKBbNdiMuIfe6KrSywNNGIITIqn6a2
WLzuz6msjFHJzSx0wiQFe/vIN2R5rMhyd3rUlm/RLibMvkLP13H+4+d9yj95F4sVIlmEtg3Rvjjd
ZxlGutmCXDC/3+SqtLyQ6oISyhXX7dCNPnzMh7NEJ+gIY2KCzQkGNyMgkxR5VNk21jMvY6HJbmo3
aSMGx0tT3843sZ4yEHSyxjSb6VzcZvHYAZDt9sIP9DOHXNUBZJbyPXw1bTjh1mO81Yxihd6S2+7l
JEkeeCcLf0pc1Ce/KEkqAIV1EEI+vk+LmH9hPdZpPQdGWJi0+0tbMV52KDQ1AbW4K7Nz0zHSdP81
PPluWvPWpCU9LJkJ9t4nUyL65Xdm+X26ht40QhfKnMruu/imEU7Rmhq0+GU7pZe3EHtLhzb/h9up
FlwlQKz6javOKynGAF+XRfwYeykvzhi3+AQRnQ/aFy9HGhF+/GAeDcZ6ZEF+5r8UUCIkVULXUsCE
/fXakLvEDClyOTQuJZpM16zQI8DuSEFFxcJchDVrHDytwqF6I4LdU4NL1N1TvYiugobuJx+AAhV7
QR2qpRMfd8J1OQR6GH8iqqrp4ZISRFcx6Kv9v70+shEgDE3DT15dOg7XdfbG7iq/a+T2RN31v/WB
kaqGl2QQATwJ2KPhK8O948aboqtJ0XqINX0apZquRVLthxfuYdFMtgntBUMQPB+Kwb0kLl6FXQut
fiY46ccI2TANfqzMOfhdsnO8UT6QACNo+8S1thg43ESiFvTLY4ooaxM42IKFMofhlTiEa8MvkoGU
a+PIdk9TMhoiAewO1B6mjGD5w8ijfTp24VW/s1P/Nze5S9AhPtylqwlNwbdwbOE/JvTDrfb2Pjkx
F+/OdGiU5B1cxrNBsqkePY3uEllc9gxLUTpMow/G5PjPWq1yP3JOxBHx+8nQOJvNvhVnDUvVWwwM
4b0Q0+mr4rG4Uh+OgeguXn3czZdjYkr/rvwqapCIoAPLt6lX9a86v2RXXGXlqIIUNpKj8UmTXd4c
zrIt0m7FvG0G5xHE4mN6GftmUiaE7Egxy086Oz2mviwE9j3tKUTBr/qE0Cckx4kPt5MO4TUeTk0i
RfElhEXhZZ0mneLhXnA2COqQZ+rqB5ApXFDFAu+Xsi8j/ZcpLeKGkhE0ISyvhlGSwk0OQUvotaM/
fQXJK2pJ48mTJFdHCsaZ/9gSf4ffyFdoHiOI9hG9C8uB2UhvqlPxOId0HIUDQnVn65shc168Vm6h
7axCFu3/9fpBFQVdKFPvNrvTLEDI3tOFf9q+J+Brzoe7t2uc+km1o8ZmmI4zFQ0uYcBn6Xwbkol0
cag79j9d5up5IYmahGuGfAlf1C42RI4KD7lbe6838vFy3ZXSrnsIed/8igCHdQN2pjJWle3Be5c2
x+r+Vhdj09bM7rXO2Igt7EJQqxQFv14IAW8KrZ7/9DDCTZ+sTdiA4Qzqn8AF6wr9fqjcclVCZyc5
jt7ZYzzPOW9x3aQr3jYYkz/VEjpM7awoP8xZfqG/9i87HOfiuM5h/mFJj+mfKNttiTuHu/y8Y9VD
B/csOwefJ+S+zlEHJ8vD16fPp0GEVyMHgvgGVe3RtJZDsrjcB8UhxUzh6E/mQhU/HEri+U7CNe2O
ZWT/ZNLq3NJdMXbgrkSfgBkZOP7jWAvDHNB0im0ZFwYlXv7TV+0bSYlZCtvZ70qksQ8Ghg/B3jiv
uVyjVzZm4DzSGup+iG/pcT6g6grV0lfS0YBtX1jUrh13to7ulnvFArT9x0vx9iwniz8KWbtUhSRZ
k69fvT7TsVT5XsPogHCp9w98zx9bJRGji8im4JBl4TlJlDN41qPr7c9RpKVsgaMNVxFo7S+8th22
wGs8akmGyk1ScdBGAcRIyxL8WQAf+970HDhHt2S6qf2asvY+JD6fAttoba/hCO2KFNM42APv1jO6
cIejhgvzZ2h4Fa4H1c1iW5fHFDLB7wopFNYy2Ku/bORM51Y2cLzgKAxufJCNEOYv/21n2oVMsNvV
OOv/AiW+H9S4W2jh4jVFftXcDCgEq/NNp2kuarFj+xFXgfY+N8NL3eoet/yEpyxiFlFrCL7cy8Jl
K1QO+wYLSDv812CMElH3qDZ0rsQcQS0YsOgiHa/I/ZlHK9glBddK1GVvOPu3cCPYfY9x+0LhaT/y
x8uYcB6mcsUh/kGMNZ6I30IMdKjmL53jrfa89URtu767cxzhzPOG4TvwlLoooWSHGbuELY2j+0dm
Z3G2RcbbLt6XTf4LixR0gZJgquJS62SmwYUc3ocj5fRwIulMXXXc/1AxC75ecBgpd/tMcrjhzsN+
BEJmqpb8ygTT6EdX2tW1g7bCK2hal+ZZBgeN5fdHmSDJeNLmGZLc+k67wfU6Vm1AnBWyIXkWpf5j
GMmTY5z0s32VU0kUl8NKMWBS4GzAXxJANiA9Kf3S4hqKXVDyqN/f3uvZdRSWboP+b8oQBPBPOfX3
Nybe4dgeouZX+8/+hnX9KWBPtVhHzcbfn++8az8gCBpQrP5txkVgk4Inb9O8hz+RIY/zAhwTKyMv
/p2iA+cZh5jUrvXBW3uhuMsTLYTlryHUqak/NyFEAJw9p2yXRvsqPBYDF4uMT1M3zq7ZR9bOfSQK
HD8Ldf1NJJWLvNX/PBEH55xD07xYI2yVsirUx64kQFMf0M3vBvMZ0tmw/+EmtS/T0BU+VXuZ+oBa
SKBCCd7Gnz8dHsYXcgMZxD8VIQ/odKHejOkInFlekhzYgr8HK26E15z0/9JDvpA0+mFGZp0dsCb2
PrGLj6PtyOeCz72rYSMZuRMhSvuLVYqJmsRCf42UDNPMIgR7hX3FSzouK7GV/nuEsotdUrb4G23h
SYw+UaBzOXzrf4xGjlEO81sI0x49Ff6E4LTyOB9jXt7sFYfYLKg2okrVbrG57XPCXZXAea/YRVrg
jmT7/0+9IdlkXOmwhaD5chIZ9gnnMvAnCIKyGQ6lOXsEYPsvStQEo26agiu9Hg5eqMJDArDCvCE2
TwemAIryv3um+CQ75cdsHKLv8WPsjS5NI0mUZkbpc+Anu1aNpWyzNzrsqStyxE1s6p/mYWzD1eDq
dvkKN8xoVND5z3AGnZjs/6dy9pIAeNdi3OHoc9q310T2ZYkTDx1kBnQlxgJokoRpLmUTwYaoMDFV
p0g8JTCL17273dFnqaG7oPORa2LiiHSk/+MSHHEShcRdXZ29WxIRAy6xb8zr98CWtciZX/pHwm6E
UTOkNdywUGushYrNs3xXGcFu3b40VtPizxbpH56+z9Apbubn9R9iSOOLsN+Y6GFcjyEJ/G46R/Ot
oVYGuJSwTjf3o9Kxse/Mfh51DEASgxpSMsNAhuFiIlHTsPxqs7xRyE3hkZHSiHSF8wC42SLSz5Dv
myCu8AA9qDi3ehJZyQKqqmsvua9h1VaOy/snTIKBOWk+AnVohSbTk77heeksyQPW6vP/jfa41FW5
Ll2TiMyPZBixiyH2wNsmSal1O9taLPuQuKvHeLmqZzefCFtRjCZzdcOBzFOSWMqkFBJm9fkCwUY7
8xgmFo3Fd3Zjjnv7mKqnM6XL5eX0vfteg69H5XW6MbsqovBLJvXds7k6Vs7XV4Gh8QHF0+fZHCKC
RPYSNVIk1/RM9KURZi7uKvq4zr5dtiCCScUd6TjRM01OTvcgtcFHDLyD+meYew4Vp2jZ/JtseqbF
P12+VQ6pS8grMSRYWXicEI2IMVj4W5u7vQtkHrgPbmPP+YsBqnN8iKsKBAnjRQ8SaAcn/A3aipPM
e9HzRI0HJgZfQ7u+XvgmDNEHj4DGuEzpKAqFiz+TS/JpOiE4mjeYU8mHwPaXTTQTH1TdGaECJ119
IfhqbuJ6JNnhYQ2jpQIhjcVZCD/0s0ixUyrUmbCLVfV6rqrvZXeVXAONjZ9lHoNCp5iDFbEBEMGX
7uSCT0IcoX0hY7QbChnp+HyDLxgutmcUu9t9FcBXEbShvGMQ7etxxFRQU+t/VLy74StDxivE90VV
ZVMXvICkjP+uCG1OzdNY2jdQhEsqBseUUWI0Zv931JY9Td7oa46f517WzKvqU9qAp5Kr7/Y13qWv
Urll5B2ErXbYzJSft3ZK8F5DoHgMkRQPmiLhjeG1MPvAP3sTHhOz9nohK4Pg+Uby0IpCrcRQoWgu
1veuwFUDfjhmxsSHzTLTjCyQZ+oyUPjd9T4VzLOpbZax3ySnkpV5Y2hHXiwrPQSIPykbm3UGGi8J
UvyaQySRFRAHf/2IhNF7Vq8jX/XPF4QKdKAOj/ax36an6Dh3h0r2/JIfX9eddQgJnv9w3LmE+J6T
x+rTVyEgD3lOE0wlz5HYD+76cSBue3AkuGXn87q/zfwLEHKg41e9iPnXWff+iyRVd4LxnDtjXdj0
0r0CIr4aHr+uX4/6VoJQy8S2g2Gh+FDjxj7/cRscgWKN3QrpXQdFbMwF702g1MFH/mFRm73fP6lO
sZoI+VV35MM66I3OYbjXQ/prtPe8c3xbdfXHD6Nf7QQEbPJiEl+vhdh+McRStTYdAs3x+2yY6y1a
5qy/RWaFLkE0K5rCFdIvraRBlDorfk/qq0PQ/kXLBMvEW2TIUDtZqCZ6gVzkET9aJ+jJ8T2oSsmF
vjsmhyjIJOS8aytIT6kEssy0P3etEEjzy0Ph7g9dpjZSmMfu44JPxzlC4GpcNl8BbcS8gYdAmDiw
7Q8UmjgH6flAcnLpHuD+fhYgmrOA50cUQSNrXxgePoq62a+ltT9nyutt9d5Zfd8D+kLc5xKoKwDq
zTw9Wblk42fqZb2OtRzeonIhE9+NfA8A8+xn+rOYqRTayd5T1zC6jUspGmyO8aVxjuF3dJEfykkw
itE8NJmrxK77CzTej+NUS81WMJRpzWbxRbf8M74ta7N5vH6f4ZZZ969R9XGJjwnASl0Z5+7h0p3h
UcS7oW3jWFvW8+ty9tkunhpRYRqJOOfV290dz73M7ct+eD1XH9turtDeVU7F5inXKKRrR9cZtCyn
DVDW5yCMAnUKfm++/VymFdVwgdegPEBfn9AoCZ3NV7x9m9cMfeJP50t9mx5YCpz649QvCG+y8eqB
pfp1V3seXzP5yrJw0EvShGm/BZV1+l3dW7OoV6jk9TXq2BZdmahYWSR7mXy9kLqC0LWLxT6U3zkV
39ODe2FbyiWB3nFEBUj1H6hPWjJZKkaaAk/S3R+TwwbWRqinTPkoliCAlBUgA3b3l+SjHEWvhXw5
2bP6IkzBSqPj6hhvdG8vyo9ieQ3BBDxUyLIo3h/eMW/aQUG6AenNIHpQDd+HyRjRBJEpUBDLR7zU
ybyNakUo9S0C5pus0qx80NaW7O29IoT2LfMZZcobdpnZK967iYRqrV6bw8NIw7edIrbTX75n1762
/LxgkExUYed9Mof4Kf16n2Re0ofoJZcfZZeN26a60guVMoljXio86uDNAUotroa7T/dX4KRRHBp6
AaKIalc4f6mBt0KVK4BkfvwipVH8yYGXzcYAtCDcindKcXCpYLOgrxeYaqzxQcgtB0bsdIkTBdMZ
S2fVVYBsbBMS4xlst6Xi0PTIE3xdvFq1L9sa3L+v8g0nDHfXt/UVtKj7XLwBHs6y9R3cMFYVsnsd
nHGk7EARgQmLrWVU8Rwg8pnIOeo9PxKtdN/DLeTRJ3JpM7OF8X0ZWfQwzz8ptOqmDxXc0sOAJ9dS
5PVDAEdgFV4iutblb/aT39zzvThTDzte2gWnMEvSLUPvl8/UC5ffa3rAponYYbm8otyyIvDqD4K2
EK2AJrDDqRjR4GasWhktOo9d4xkFYGOhv001iyZPgi3A7dpSaadM3W8zf2+Z6fos6fM9V2hgMaEy
2vOGpgIxvJXC0Aq4Q2Jdie4RsHT9p2jF1cvUDtIOhwHgp+9O6UTwD2rlVW6KutTPIlUBnA4P+sjD
+0OzhsbS0i0KhwvpUDTNJ1FNmKAhDfQO857cNpwWer7EpqWvIAww06ZAWkBV1pchkMrWpvFgl9gW
YS125TOZB1W3cp++xB5g9Q7WqdhBd2NuFTJA9yrkdkK9T542gL/SnULF65GzxRRumJj463TOyBMT
Cso2BvT9J90vpjs7f3OUSCudXL33WSqguD3AVy8c0SwgQfJ91zRCkb3dxQFOvrjEcOur6SrJY8nB
SK4l7sbXRXMxTcoHKPv/oRU91x7fV9OAjQTsnqP1xPYk1i3txjvjB8oWfPPUangeUNqklqnfA003
IYeAEyuASo582YXDCpkIrc3TV22ViZzH2T5QSXGokH3f2BOG6lo51Pa70UbJziwEdV86yQUU9kvC
BLE4br9gP/OP8m5fgbRN98nxc9GxDoViAFDQdFCNsO65MePYBB7PSmExXF/rJ23u5DuLe+U53WJM
OFRP95YnrvAn0XQhYYW+U0q3ojoHKmMjAowGyl1UAr/MlF7i3dTmhG0ByviDdbKYFr69hhu7XFZ3
4+sulvvbwCwKLIa3Q3U/qz1BwDKYlKppSJ6wEZtdgOoDzihTqJBJkhJflbTVus0Ke/hu1yAmyPto
Tl0CZH1ZXQqvl1WEcleychivLwYbfEBWH2bMSaYGNpznU1+sa8y6yh4k1+9N5QwVDDftWsvR/juF
zuoppxK0fs8eqjl3WxD596kb3yTHi/pNpZqPbT0F7pu41qWVjqu3wnEcSPKefB2T7UM09vyX5QuO
C9P751Lvh7jo/VpKxih7XzYvb8vK8SUZ53pU/kinUZyNi9VnA0Nng3ONw+j2Mkrgch1uRHPQLKV0
IweZdo6j1/33/f3RoMvqF3was8Z2sC3j2kXOq6k292KjKtdyuposqWlVtZzdvw+V63sSDrDYSleL
L3IE1Wx110exmOMOnOOfeUXMuoVhcNtedtzANz1HJvfMXvZK248yxb1URdULxLWR/ePN7WKZDyUn
Efzm9Vq9ds4Yu6B1hfsoOhsmor9k6ijDShKKfPlHDzFpZf89r2e+163dFzCrgDN1NzXafJKdxn5E
QDjfPoT5z5/r13pezy07D+SfzTOi5G11uUXDFWjlxUh6enZvf9Q02aiZOOgGNN3vVLvwGRwpNaNx
P/276af0syXUyU3L7XN5nUpwBoYhbfl9u0Jm1lHBP66/j0xVS1ATVGu9byllKXPt0obe1U9FGaqY
M5drZ1s6It5SxRLU+3ldOq3G+3RrlaqonIamzZMmvggFcimPda7wMUOCkB8vn5SmJlZ46kMOTxlU
aXWWqT80ui0rhVxzqa1f9kmZI1KdQjp87uQv/5bX2rKX/DwlmrqQcqmB+PAy3O0btHBGoCcTpNaV
KwLoMkr5XiE9Olw7qhhQ40VTPoGFo5aInAGVI7pfe/vVGyDpakDFJMyE35UvGBAwYV/DNY+LAEVf
NGDxWNNnlNEIuUWqx92/1vZa1ExNwHyi1LmtrD/P1+EF0ZdKfHo8QyStWg30n3tTUtPNfjhWYXKO
UX23Hiw2FfY0KIZ8u3Bo8DWPZhAc40WxpFl8gUkDgc6vx24WpUNxvM686VHUTfXc9h+nzuM5Tac2
1bzGQ7B0mLX1E+IBtY/NnmjVTa562Vz7FjX0FBUTP/P12/MjMwGhr+wRYzJO2ZPZ5Pyy+ekzwK4q
6Yn69sNtT02ztwAemF7OddTLt4m6dvxE2/FXiDnIS+4r9ySzl33RR3uzi1+hHDQ8TRffFEkf+KVz
gKm29MAA5dST6bqEma5KOhnhYxblDPqIMGIt6u5+seEkH3UDNAqz8vnfRn+f42nP1+NimPgkdZC+
hl7n1KeDDWnH4g+nQDozM6mdflNo2x6v58cgf4q1my7U67kPmV3r536tJx/fjyv2J3WY5p71fOxp
w3aKhTheh5Jn2nMRiuGden6v8EWRiUS+VVxNN6pYs8Ztn4hZ/ufMXM1YEitX/D3uvqDMiEcuCwTb
XopLNeIwsDThYtVbGm551WYerafzBQdvNUzOY+mShQRAVOLK4tgWVWfCjzyq0bKb1yaRfc3uKsCq
MHnHa10hL4N4b1KSlU9svhJ5cftnzmTBNOoA+j93ATXdSUmeCobjXjGWLE+N3aGRz5nN0FukjCa5
Vs0WkpZZeOtxPtnIRF/sJJdaGyxvTEkln2s8ZJhWcdaEvuC+5vEHRV01tZXszzanLQYrWXau7gdc
NJ40pWIf5+Zmc9TW2UAYXMSbvyv66Qc0Xju5qT9nP6vMaIPkdLXunRPrSkIovJqZSDRZVAsnne2P
/sI04kJDyuUO/JNr7L18Tovtgb3YLn6WmcEVA2xWsctoAIZOdUHDVSbBhINIYLpQLcJLAT+wxzQ9
yFEoKMyEIHp9YRAMTqfgbFK62LvevRDgzWu2UE+kEAmVs+lWXiMynH1Bk3LrME19o+2UzZic6nmc
k7mq6AmT4KqRu3xoai6An56VmFvHdHmS6h31qBavjYUBaq9YMYrYyFXvPo/PzvVAygKQMGlSPHLI
zB3ZadXIgMytduT9So/ndQSBX2v8lzo5okCqFSeNCVy7vMGfg7grDuaj9KKeTFZSjw7DjdBCz/Ni
jCYOThf/alLHejmZrOb31chnd5XE7yHV2M+7t1XtqGMu+F23/vEbtPykmxidDxI27KG/yU2Fv2OO
DiIMyLXhSlB/iZ91RB/PTYkGyG8797hQNQGge6teRs/mk/UCWrr0dhJcmGq2NwD6YmetHxvh3vaf
5u4kCopT43ErTyK4T0oN8rv4lVnIMbZO2fdiakz9Xbb1S/ZTs5A6p9GH91DTpV3P75PfTM112dBj
owdGjJ987znpR7/yCflK7l2nOPfu2MqMj/X9e+qd+2IvJv/y1cWTpsPEtvk6XtmW+uTtsv29VWf3
YVLLNkl9v4C+ybyZ8wG8USm0AunC1+JfkrAammU2RqFeqOaylefmQwioy3zmbkbDIoLKr0JydPBW
43lbVuOQ6p/vNYYvcYazh4kSY93y5eJ3cbxXpPnVEJ+qb9uJ/Is6YGcCeQmXFQzVS7aRGkKtPwP6
994NpBybSrLzjOqpZDffW8T3Q+nazqQlHgb3181XuifRxc1MPkrefKLiU1oK3uN1sa6RIfU237Z0
/ixvQ90mXP7H7Tudv/DKAXNOHV1JD+Tdy9fVeJmII1qcYnncW6FKzYm7YCpARDFirPn12fY23Vqn
YvWj861u3vfh3OSvRI/O375RkhMVc8gk2ucvmqizTMt54PpOJ0vLVMvTuPvCjVymM9GAnuX0fPuZ
q2D/iamHStU8e851l7LIkhPXCdaoTC21RGif+MfwnpdvqYeioxFcn7dte3WrZs8NgD633ISn16t0
1mA3RV64DH0H+do99zerZXuvTkbK38+5HE+Nc7EyCpl9ajGYRi7nAkcCdLZ2/hwQESdJ6DyrFJ+l
S1OP8+46wp00acw3Jb99NLQosKLPjxsHc5IZZQuN3Jtpldtt2ZAa+XHqb2Yc6CFX0aP9fQ+Duy8/
B7SscITT3O7HYq99efcHHTEv7xMVGcOxIhIiOXwbp9Z5i2ypfH6bCISqqY2e01DygYnL9gvta/rt
CRg74l74bC7OmgaBgaK7q0X8MwnIr82v30Wv9+G8LupBCYvknoN7KOUG++5GbJguS8S4mqcGxwBF
AfLf3UvuWDkcvlf94yD/mzF1gmasrZLtBApTIt1/JltrALQbPQFtsW/x7bKGOY0YdCXB1MuuLn//
GERSzYlATyyMSHC09oO0FI0IACCtvNtUdsDzsoO9lRfPcS55cecMMEmpOKsUfk/VSWP2lfyaHQIT
X6JlIgmWnOY8W768b7+C41Y7fp9ktZWgTHNQRzDUhi9dqNw8dHxTPtJ1dnmRWZzjF9hX0vmydIhs
fQLEdo66UgExxH+rAAyXol2P5qnmurIt6KkvPWo+8agWGhj/ssgn2YHHo5I6lLf1xxcjs8dxwrtw
7WGU7y/Ztkxx/hMffvLUWmfGgUJnKIZSITEp91SLBoiSUgMOgkzO4Tk9ZF6L905mcAsklXQW4h18
SqB487KU1vYd6VZ6Wy1gYprnTImNi+kyfox5oVooNmUSdscqg7fRJMeu5z4nqVGOFyzBofWR8jin
1YivH6HFb4Zwdf5xOwcx/svb57tpWkXPQCqqngrD45V6goZjWS6xSrTpUtlnP8yzMbYY8bZWMiSB
QFUVlRZet/y0A7yF7BwupGwvrTVyITVLHx84EaBeAs+QsqhduYx4Qz21k5RfTsS3Qo1JqmW6u8H5
1xk96vP+eTTryn3vG2Z/D+YdO5Z2JUOjcjkJUCxAWv3g1Tm10rWk9lHRRAnRyewnMdp15bTnnWJV
j9jLXmv3SwFQS925e1kj/5XGn30vzZX7lGfOD4osSk9NE4JkCWBezv2YU7YKbT9kQAxnIsfLXTFx
3VBuyFT2bzraUZ/EAHjDQlOtfv15wS6Y7a0/MwfljYrjLn4d6vmpmBrm6/gvibMgnsXRiDYx2M4Q
4lroK5jHs53++orswnRfe2B3qGAQeoekxMsd1fmQ6cNdXasxubXu9zgrukA48j5D7YX17UxrgGA3
sumPzSjVejbXxvFBku/65+llW9orW7yyRIfPK9urtamb7DPeoso6yosZ8lCR16Rz/UaWJ+rMtNYq
WO8zBbAu3NcAv1vhF0mbHN4be794RZngAkrS/+oNnB5vL+dB5nVVy7yzbawPFg1YoHgmNyp7+vqo
57rSI+eHGQam1lUzLwiI/RtArTae2rK1aFzf8cIYv1GXuykqhu6UOTb1hBBn0bptmwxRj9bhRi6a
j1+UYO6IrrVfc3wrUW1dqCVE/vPy7RMFqiEj/WJGe4VbgPPygiykm3/UCo1Fe5eXndbs94KednEr
F6o4Qoa6z7AmGjyLoNJAHQxFkewO4EZ8QZikD9LI2vFheKgZSl/NlRdfJ3mt513xC/HT93Z0RWqs
Q/AFZOb5c2sf9cV16TewBqMqnnf6coIIROJHKgZupvR8A9mkk7TkI0ia9JO9k4FmwW5tji80kyDC
HKO3GUD6hXPdTNOy9ee76ltrF7uexda6K5TW9lWUSgmCenwtGBEnin0EpudsbCrY2+ItTDsLzImr
04u5kI8WFICjzTZWDcQ1h8by+pKoJL8kcZZ1haBEPfG9bZuBojWJCRTIELhx+P/LombCSjKCVSql
/jyFa3c7nNFbCMKk0HMfiVoq5t5FfdPn/LhqoERVKVvJuKQMY2neSr0U1M+dCDiEKdh0L1+cy4KF
TZeqgEF73SrNrAe03Tle/pBRugEnjiGTw8I9MOXIU4ppJCxPLZlTgd0Sw80s+ynKw2R9n+bQ/z5P
Dd3V9WIrdCp+nt5Sg8NbWuUlXTqMdqeXQt1mHJrL+vbZTH9d34/jWTOHL0oK493CT+/INy+dLS6m
EdPDg/pK1UhU7kMFUrZ1NoagcUbysAPcyI2L2sCG+2ROt4Os5rSvczKKgRFmOYyaEo2rBkslj7rT
+l46tzYNDp88XW5w+7px8Qy2TlQuvb2XHVwa4HvtKyLhmtJo7tVxaZzIfh5xia+r0QcOvVvMw8iN
o0Gxua/f2onOrMZxTLz6JRNHndVXNMw3lrOKxe8H53gbn/eNUz/VXdczorYqbX5PCY1eTgM55Mnn
7outmr8mtSLJuMf5j2wyXrXz1fy/gn7IdAtBUbaymuIl7t7HKun/Lr/nqXe9NgtVOUTuc2ffvXcn
7QIwJxbpRCfd4zWAkQ03hq7tuwmkWh1PPTQFMRPKq7fDt60Ih91Hfu/06GMiUXOcVwyiQfedlQOT
VLXiS1uyr8+Q8V4a2fqqw6nJxc/XZKXIdIRYwg3FcYmgYCQUqRJm17Wdb/A6AtHSwAW86RO13XID
bwpL1U1vNb51kBpJoIEUtNOEAztUJzdwYvvvwBndlv66vmTYTUycriNyum9ETM10A5/uSkWtUM20
QGZb4tv9v6icxEIe0I+Zb65eaZMNxHa46PgE65ByFX6kOygDVah2IpVy8vcWGHA2QziFHeWeLN+2
tRuuIWpKG0RzYx75+6mmyKXaWb8cm7fGShLEXtkxIfr7ZUqEKrs38AiJ/4/1J0SPEYTLESfpd/Oa
7Oer9yY6hGuGEoHTA+vvc9Pgx4aJ6rEyN6MwEEAgoaKupPd0w1Tyjb2WicLo2V0s9cdW1nWVu+XP
dhWnzK+sFsSp2MMPJSmU5Y8dWSYaJgMdEt1spocj63KJZ1+WfUlXdw1oMRmCUT4Xi2P5cQccsoLx
eaK/OkzP19418a0wlJr97NWklBizUW+Z66ygi7f9dOJdCvxWg0feyvAAEZ2yav5dIwdm+Sry86QG
5dbq9L4+xRoJrwVdK2UDCFO//G2zTIROkVpVGNeUnMpdQ8nZ6+yqjq1wx/88lO+fcFxbHd3JfjRQ
2Fig3ilrf3CYUGmS3slqLsg8mNFhoBKHnZEOlDRYAkLB3zQODeTn0c/5XUl09eZQCt+J7v17P1Q5
zJ5ax0td5XCRwtKDwAyVuScfz1VMJ/oCrNeQhmMvMa8watlMlYLDOn2JypyjouFzj/3bGWnn+dCe
fT3MYHrEirSbbdlEpyO24XL6UeP+JfsTVmNZosFXtetUqpnqeLYN7f2UAkh+LgZPaesytgcu7Q2G
8olDoXpUye0FpoHny/pYJxeLOZr/xaE7MSTxVGOm8zOjETcV2rqYfgXvUZ2HQJxXi4/WpU9vI4Ku
IXFMcoNzMSryLHq2/uYz9f1sHcEkzfbYlB/QzFg4a2bOb1tzGcaY2Cf698ZpsJpVmLrF5+FaO6KP
K0uG39rZ7rl7+8IWOZNwGBUDKWm5mC8/9E9EtZfLe/bc3qYak3knv41z2HY+qen98DgvM9j4J+/O
dVu5p8v7VHdlDOw+GJ6crEnpOZx/JLeVxLyM2fxc3w9vyFeRkiOKwjCXDlb+8rbs4gAWXQ6zgUaz
tPrKvJ+xqmdLPrb+ufog2jEN7YGtdrD6KuizllF9L77uZbsqQc2lyzMorPUQ/eb83sRWi0l+o4tf
LWff0XOOv84kv0kFd+39HfncbFVbHKjaWuZVOmX0HCR7i8jEEAH49Z2LIJWwbiFA8yUFmig6VlI8
xTZZuqaFDNl4xqhzXwjD/Xt5rF0SLXZEpdntXzUgDWjzW7JKbFOvKNAuwtP3m1Si4aSv0tGCGskd
FZdVYSBrbXKUj3IECp3DsnH+4I+5L2FeA1TE/fVwauXb6c+ZXorS4d5S8wyIMIMTj68Rh5ZDnSkx
4PlRWotp3UiqzX5QvFXVigObVguyIaqvfidfmZ/0JbDFHJq7ZjSMPuZtxiCK053JF2zDI9v8H0ln
tqyqlqXhJzICafWWHuw7bG4ImyWiIIgKwtOfb+4TUVVZmSf3Xi6VOcf42+EHWQ35pQGYO3SY8AA/
6/XtceLnGU9BOUJ8KE0IvQwz+Z1AQAKdd8qU/wf1zxrlKpsVjwTdvRQU+R9irwBjVNINmIiUgO/w
ZShIO/+D6J76YAdE8oN6hIMYQK/v4KVkcoMnywry+Em7hs4QP7a/7+4Os5ghRrMAOSRUAMK7dQFB
+B5lE2POy42TvQJPe0Gq6ZB0cM12IJcJWSQixEaEjbCXkADVzQFPYa6HTwLRsM1qF7AloENlzwsH
CRp9AStwVOVbRHzpNKHcjKv9RNKP4OwAzBktmR5VD64MGxoCDUTleLpCqlxm/HaY99C8kOgDlS9E
UTr9Iv+yR17VFqkbZwZCw+VNAKP/9LXxskrg0yb891g6+EuZJ/UlSuZ4iZF3j8Ibu4YCiYbfXZhc
vtIJWRzYN4KXSpRUCdON8QtBeV5FANQ6+c6/IpwEFwFmsg3VQjWfn2ibOiW7nAQNNqVpEfQOSlhN
cYWR1z4Y013uMQtNGheHu1UeAL3kLS1ADl1Ola15ySXrLKoLP1E/7Hu0y4CiWkSXWgrsXOMTQmH/
XHnBlxh8kJwMfQKXSxzRfshKQUtQ8Bx3bjwR+CUD+JR6FAeu2ux5m+tvVlwr++1jWfCGge6AsVmP
rWDvQFv50+qizNzfjjWD+hsLLaFOBDP+pDM9mZywdDousyULEI42Zvli/TzKb0fdpfPXmji3UUKD
TWOTAw1IP29zC4A2pIh7Vfogeubxn6KZXjSaQx+0mJDbh4Motx8rPtivrxEMRGnMCws3cBY0xdZY
S9NIav3hy9a9YhqH4LrQhNAfu3JcQjPC9/uCKzZWCV0e2VjyfOBT7+vT9Ow+pqLggzyj9pouZQek
1/25H2ZnxrY4DIi6NCUHJ6NZ2/yy9teUvR7HvcoBjjMV0AY1k66xKXY7Q6S1O+kxXjzXXye6JhZw
vi1j5uGNF8UiX4k1Aq0SyqJAsl4E5YhHRXRkcUN72sC6+d1RrwGyknPpNScgmPARIR02ufvHst2Y
FwPGhV9O9oxVtgY2CFWrYu4DV+ej4zWSkYtPxiR7wWMjUFa6J12LiAKUDmIVc+WUzoCpklmfHUff
88zzTCrnfSwteUSYWpOTkY/7M0Z0ti3M4ySoC7EEtYPoBDjs+NpydsDTSFOVtJr+vPVaD90jq7kn
7t4RYCdOdCHyRL6HbO8AQkTfmYSOMqDR758nRea3KW1FB/lBAyC0f/S6EbeDvPNLGAeCC5LBTbJp
NXIUXQNYwflDjWNxatsUizY7CSkc8bBpUDlK+Hjb3zWJV7i7AZ9kCjQRMALDuoCHS/53gZmEXq15
IsCk+CCF6ZIDcHqDbI4Xtd0fc7zNxJo/lT3GTXnJwp2xwlDnE0XMlbStUw0JabYqInZBJPgXEtSD
KlDcOOzW3Vg7gSQ7DZ+VSKkEDL2S9TPlrl8j+ACxHY4hdaudPM1PELoAaXzibI5MxggO74cnwfcY
jIWLkmUVnMXnmD0h3UAgA3nFIfedoCxoCAj4Z5XnHEK1iccIYIVxDhqEpuaamOA7tWLNGPKvmFFg
PHuGKETVUfPPJureQsWpsDgkrk5PCxiUj1duLeOEZP6q/yT/O8LTP5W80jYC/qPyD6cZnE47yjzQ
JLJrLwM/C3tCtf1DoeoijV8y8mwGoADRL+h/nGJZYtLDdWDlhyIE209qosis+54um2T5JT6GjDHA
9cf2S7miOsHFSbUK+s1QdopQOfW3mv+dUi1Gl030vioUkZs6yKFM1bkV87BhTvxDJBWbBisQQ9Xx
fWQwAHnNoyesvHbmVAJP1BcsUI8rp9qX/tXWQ3/DXQx6hPhoRh8YR7AH9uYhqUbMC2nkZ0F9/rna
WQ4pDwp+6x/q8Y4BMrObKdnr3nMMbJFef3MNPy0CbPCaUeuJw+TO3c8ET2ymSJjhFhJRNEJKItzL
f2BiDN74EPNVtkB179Fw5aDlWsQHnru90GIvilkuogOeBzJx5xWDrEjjoXjJzUcv/Kq4/MdNqC+Y
kOgWKKLfuUMUK1m8Grcgft+wyzWo1I8sI44sMA7mMeLM+5T20rUNoDTvGLxhyMfwQaQQfc7G6k3a
xfVzvhNhd+2vmE6AwL8oXg1yfC2uUQ3lELZ5sSwHwwD1gsrV3gvyFeQiF9gzbM3M09FdkTPk3EJp
6CIY1hiwfcBjaVT/aZsa0aArLmIMVjyGOiQVszbyCqhG97VlcxABvHn0mEqoPGVvsFBc5LaObg/s
YgIG4yMQddPrYAMo82/M4nfgbcX0gmGQ6hRYOhqUwvcFvVNLPF68rUAwlb1yUTj6BDjOOCFSRtml
YFjOrPZsbv0ZecU/93UkFGTUzYF94QZ2A7i41YMeDZNzcdL4L7/heqQulksHEYlbrxmO5Ui/yiG2
CBfxz5akI8bU94gjk/0oZBCgegtlRc/lHGV+oj05hDxcAyZb9LGPVEeyIM9cTgTCraM7dXn5tth+
EMDbv1knxG4oeL8YaNk9Ec1YZSS7rd2eG/uYu2QcJJzG8qQNqftwtfF7CtRUcysTsQpC1fNb/zWr
N2itP4dinq8VuozcfJ8t+WYslIXhcUDwTFuM2/N7SAX3hFD/1ETiZhH67+QunYiBsu/2bx/HHFcH
/VvJEhnshPkn6lZMpQ7vOmCqQ5WeR68fDoqWIHsWx9jBHxBPmT95kVx0E+YDkq9X5DGNe3zznyKS
0ViTG8s3kHxGv10wy5PsX9u9HcPgkG4Puuivfbdzs3HrFSg9xnhsPE4dHzZhUfF9Q/RlJlGf9s2H
DbQ2OV77IjC7B2QK88pRc5Z89AtL6tTCzKGanFmJ8SBDB8hxHvVWxTGPGHJ4mpRA2yOjyhbpmWhy
lIsDi64tIOcPf/aIxkYmUoTyMnMP8OYRAmlOcQkfGprVm5PEO81FCSmhmJSpqBGtH1690tz/S8aA
iZky0HWc0TFxwXOPNqEccjiEouJYOpCmquJ+39AnQb47uBfWmQ3lvnxeZ5kbK3elUznJBK2WWbK9
gULDC73sSS4zKKDR7rElXc4jydh9mRHqdZa9HW8nxwOX1pckDriFw5esIlT75m30TGkIENBxxo2N
yco2QIKeF4rVLkh6iWBwhiZR02JluQesNhA+N2dqeM0Y3RqSvzkgBU/KuX8m0Ky34oNlgQLUtL/h
AN6SecfuAIrBfCq0HGS/gl0nfks9GinyrnqkCKmZPA7t5DVVCb+fGebpNXnTtqMf0ukglKx8yo+f
tmRdsZsh76LW69hELEyhYivjal0hdnbzw332bhYqQkrsHBSUYRv2aoLVwH3pGhuE2UXbyVYzgfUR
ygYLPCxbfb3OfkdY+qzvn+JLtKeYbURHl/Xy6LbSfHqWQhnB1uk56/yX1wWk1dBLlO1TvxpXgcaM
97zoIeHTVzK4eXL1CQQUZZ6k2PG8/3YJ84C2Y98erkootc2L1BfJ5xspPpbWSyMoN2MlhbGX+p1A
DCwFnCm36KEGJEB9bBsjQL3rJ3iIdGVgrtoW78Jj2e3UsLcT/+7tMFnyFjSbKgBwOyULXvvjj+zj
VervXqPXCfCEA4tbr3FmCspLvrJEtpHzBm/ZbMoKttq8zyhFXMTRcw8KgKXfAQ9AVxDd9tUarYC2
iz09FPDcTr42yYLaJjh9Bucxv1dvRjsZXMCClb+IStnsnQEXZ5iORgUlP+AZQTpGChdRITCTg+dJ
5UZcpQdtq4r6sNv5jZHLfxwKze62j1DlYPnEBAmP5AeiN9v4eLIXkx1GrfPLvnN0bjnqjTFyidx0
+b6J+3dfhC18kt9ff1bycfBnsOfEpgyrqUcJ+jeiRVFfg+TTmCLGA/Rjjj6wqo+jomqe9nc5jd4J
igTWVOTCFpVUdAoN5EXMBE/DRvSN6GKrfiPREXf9Xpn4Xrzjv5He2Jpi8W+NnhsvXi+L/p7buoNI
nIF6kBfIXEgFSW6/c3F1P/l7qb7gOT7ytZBgQMu56v3YSx5HFo2XpYDuTGj+CEGEvo3dnRtMCM9R
jyoMT8usdNq/Lfv0Cz58uHbuKswfXIswmIsfzyADFA+6yO/f3XnVwBOsLQu6YgaH+EChUB/Akj+D
oSLdMseBvKK3VNALouSvXDLwueLA4osradYhL/B7rNf1vF6VmObYkEcpNFATqSGVsCCdsocZyaZv
jNAMY89sYxC5JSTaUG/MxTANaKYxMUjWjYtIQ3pJKo7VUQx2BkNFgk8sPnvnnYhGDaRn3C55De4r
4veMqbA3PNWw0EugbM+3Q1qu/2mAxwrgotnwuU9QJKquNCVrT2gDCL7mCl0TDEiLqEQ+XcCJSH4h
dWU7DqmXgc7ah7ZGws+qkioBEe350wdzJMwcOS7YS4M6G60Z0z8ueR5rNOd3B9kIQp6XFtaIqivs
CBaqqSydpycIivcoJd9zjnjjK4y3XGRcREHH0gkRo+xv3selLHqJQF4Vog/4B55G/tGvMRma3762
lriARFYJiZ5Is1WiR8hDAFmJ7cub/4b4+wuf/QDkxweTtYnXI2Sit+YCAPkAg7l5BapY//b38uFY
kO6iYn0h7F2jkWb6QGDPf3Dz5EUPDAlY/X91e71H6IKKnhh8oDU2DSb5f9YA5cJ7xKiK/L3Pa1Iz
D5yGTZGfx0eLDFqdPq4QJXxAVYgbENQo4WJB6wjHzXv2WDQydq98qbZLBsZ89lr3AmYeEk4QDzYM
84WI9FK91+Hrs4zhW0a/YBrruu8mJyQRaGC3BMIoUIVMKMAuKD2r4DZ+j4TlbTtAN2pzCccnJYQB
uOhbDQZvY7BtyZT9IAAfNQT581WEnV2S/WUPZy/45MJ/zYmtG7i8ZeoEIT8BlPeFyAQgkoMwpjZQ
mS2pWWSTWd5X7+XjMHg4v+0PYxXDTrdCq/llm1eBsqEUk8+4ThyavdKIv7VdQq3yqH+PGpgV4PG+
iJpDSRrHoSW+I7Y+ON5BEgZXWFI1arxy3YfAB9OYcK+Mhkt9n27uqwI6Fq3gGGD2Qz+fPP7J44S/
Cz0E0idUcAnfcBoqQnQAyPmrPjUbx5qIgQWKqIr2F4dNEfIOerQ3fkVoToOkMJeHzuWvKLQRe0j8
wfoItNC3qj8SaEGDvjt47S3CXXG6TobsqALNG9ALox4GDHt8VdXrSJeOmDQO9z99qU6gOqngYPwH
7RHls+nqvnw6zRYVUbeCPclbxxjzIWuAyqzv8UhIKuiQEaEtfCUHgHc5OwrfKdEloK0SuGSoEdCH
8dtHkwm/ORR5wgIDa+23bj8B/+mQOJOaL4Jx73A2RKbiIN8KVdOFl8jC0F3YpVPS1dd83bAjcADB
oJHE5fA+uU2orDhPJHLP3k6fFq+30OPc+WNB+6e5DVizYf0qGg9CAFL0wSjl+fteOsbwEIQzz6n/
sB5nzOlkRPMW89D8wDTQ7isuzIpsZ0uJ4pVAFqHEtGBVHs0p4w8KuMTuOjrPiLU4f2egXvQEdLsn
HBqDkHBzlHdGWdntBfCz6FiAyhuKhzk0F0Ql5SOOgdisMT2ydYsxf936dcGMmAV35G+WrON5Byct
vVdA+BzKAp5U6pWdW+ve/mTv7fW4MUiPALu5/6lL+ZTPqWAB9WT7wvohzovhBatg98MZAuegH0pi
4R7XjpYiLnawsdaBt5uAROPgs+G7MvbuA2kynEowHrNBFgwBcxAsn4CO+2de1o8N7EECH82VZpJ5
GT0i2J3o5eW1+fGkFwed2+dBoTY6mzQTjSBMHFEkbdh1qK+/3kdF5ey+3m76xhhGAQWgCNJ89MXZ
pnKTZW8nhffNj5c2VsJmFsd7hJykpXxPzaINyb7dDkXIJwYHji56EPtjSgQHDQoI+4HIawYrc+pU
FOKkzYUyTmJw0OefzMM9KKJKPasvV37PB5nXpV6pTLUq7BivceBq/6hb1ZarEXUiPIFAe2D59E9g
9OD475Fc68qQLFOcxnypVVzDDWEmOGUlEJ/94rdmDucqHmiurI+QKwHSXLljRNEbYXG0fkXUtCwH
t/VXCbifFMlFGn/ffAhpoi1e5/70i9PnZath+6DxHOwOcj21OeffNfQDTw0imsQno6d7wR2rGzQR
cULTi2hqJyQDnwk/jjuUcbec3YGfMguukuW300RmQ8kc/b2SgJcdED1TpFRv3iPZq/+VAldnHizi
YolHYKlTR2X0Xg9O1R/X31cESmPWZ2zyhelhDcpnqivYjbBsguHl180ZgB4+Xx5GMOWNfNCs/2Wf
AXWAJBKvlAuzNHIGiDbGGHQMi8+UldlvIwJM+/MFL1pwDUCsCFo4i/hac6OCFvIrPifgmrt3xHv+
A3crJt243L2+LthETlgEJm+Me9oeUICLConWa/CPetZwaIXf97xM5wMGHiYAvuYlP/I7f2uT931d
3S4SARzqDCcbKJuRes86gB0wlCntAoV0GsjHTy3hdZxxumlg77A8ALs/O3nbKULpCTq979u5+UQq
bogDgZPEPhVqhvNELGfSQRgh8PbVM5J8bBWLPlW+9sXIHSSI2GayZUOIIS5qIGuKc1bQ71QnBQpt
63gUyN7GUzAS2/mXFxOwTYAKMR1KV/TClKyyGTCR8icVZrNv+BvT3DUuDskSPc9ieKbHeNwiq0G1
lokfQXtRQ+wjG0TnQ5kyWdDGRNkS9FjFzsXl9Z1yHvGWKwboNN9xApsIfyKEHCf8XVh7S1TqjIEr
eBsmCd4QvsGc2Y1IWBOJjS8RI1Ad7hTtESXCRfxJSZnohQlWY450nqRq0/PeXyudP0PNRvjR8mlv
cBXDWV+rkICv+c1Xdwi7cJkh3jU7B30JpYNI+cYZMBlv9pyavQkJJzdfubLu20h072NtL2OLfk5T
mxkX4kJ8MxhKOAqhhsvWLSHAWvEuF9fh7BNUvISrARPSelL0DFKgQHCzcbPsUE8B5xjspr9x79wF
HxdFkytHyZEyJaaQoDjU4+oTthGYBkFxUJa0BC3jTeeWswytKtPrCuzCQ8mjh9Q1ae59pa+R8zOM
eBIJf3bC+EgYQ2lLddBNh4h1kQbuMzJjjj+fFr4ytp784X3/63Ks0Xcsk9ihhhIinadjvG0KM5+x
RwU4wLr+l908KdllySnDjJ065Xf3/W0yaZqSwwoy81uBcDXZatAPb4aPPp1hnTcjpmsdRFDnNmfT
JQUc2oDVbZFfJH84HlIrGuRuQ4uyD945I292RvcXstzRC1FqpOz4xe4zFPNsiwKy3MjhvyAqbS4E
Nytm7FYknZ85vrDW023CVTEjhH5Kp1RhftavxVs1f9Sqmk/mCNT3kwcJBWs0Eh2nGP/RpJvKsydC
cBrAD7Ds38mDL605wM4bseGmJrRTOeq/6T6aqX9c9X2ENyAY0RB2mWa5cZZ43+tgITnFRpvGK2mn
X9DsKZM6LE8ZvZn8yTk3G8bkbkoX3mPTY3bc945PyXtMpILT2HvQa1jNKi3oQ04BGdBal8x7nZu3
mzwlH6Wctc5NjWDYyxu2zGX+dJ4w5HN0UGruDahf729/fj1i3BsxuoevYz7tze4o0CAjjJjp3O2j
hgDPvgc166d6SXrbAYpFLQb0334yoj5uyw7UNQVNH/RwxOB02g9ILaCv7M3uAnZ7kHla83ZW9a/t
83JvVjLltj+3SYOH+MSDmPuoSANaNOPPJmq4xKnHetBXLnnZx+P+og1IQSUE4kQllOLJP4cbUc3n
KjmAxtT+wur1Fp2+oa6qTr3+8JIYa5ijtBo9hwlJUDyjRnRrd+3Tl1HagSUr6pxAZ/kxocIpvbnl
8K93m7aU/d0s2ui0dMw0zuyHO7Mf/zXqLHmsGSOgkogHrK/qCUKIaLYPZYDDyCB9kjWiD5wdsiZx
c4xxU1Enooy1mV6jJM7czL2tOdbwxrJx1OC6hUOFGuY/VlOuQ+Sj7Fhdz8VEmxDK+I/DYEJFZ4z/
B+8uE+jtjTdG2BVgnkUO2gARe966WZRNKxprzE8nUOdyoRNzUgdQYNkY7f2h38FM61wkoR57nyO5
KOj9Zt+OMCgz91sDgdsSnxhLFBtuubmN7vXyzv55yP6Yw7mN2KKxuKiwOBDigkLHRPgOew8XAkOx
KzywgM127K05qpV1p4/xR3dccHi9eiInnUerem7A8m50VchjUnnQYl9EWDR6SOgqklt0i0x5Rm4h
1BfqVU7xoHKVBnMlih459/Pc4QjlKWZ7V34uzvzaoBPG3oHOZpituom421M8Gci0kKypr5PRzgHP
JaRPq+F7hPaWk2GGWobRdGizYD432hoYDMgENoZe2Gr8WjYHyAewAI7WI2Y67BgZ9LAw1PBlYc9v
JS++h8Nz306pRwO3E7W2aDMC6r3CR+EUvI8G0UrjB60qjd0DTFvGnXNflcRumt0ZTSyXa35Eqp9G
wCIwwojLha6HbLW/NwI/4Mjtlw2HaW9Veu/wdY03YNmPY0Fk9w8siQjuYVDZnNCQZ/SsnZMtJlRM
cdsfY6qF1rLKSDqb0GawqU6K/5wbQwFXDNdkqjEhseW0C/Ag7pihKYfEwdYQk/TgccDa3Z7MTBkZ
AQoVZHBHbiCswmog/BFE/e3Ln/WRR8MLTQ1o48oF7jI8wiHD0mtKLwhmVKQip9uBBSg9Vny2tZ1w
1uJJjSVHGCIwhCJ8wISBQkPHSCavntTtsIxTnpOE3Ox889vbw8MdgtWyNydvUeaOY8eHVwF4ZLsV
uQhUhm0ZyYR/v2eihaD+ETkSFn443J8w2uPu4shh2iSCjrx6ZgeiBLg8EKPA0IinmgRM4jL0AZ0u
8MZ0zvI6f17Bz0WirIj0IdbUr+rViY/Fjh+MvkTpuwQGff5Unwg1Xh+tDZQZcNDwmPbiCxOa0fNY
6TE11th9iR4gKf6Cn4cnudunpDCmc/AK1kpBRpROb8yO0AB+PMmRcArVY72/4l0nt6BuREvce4R8
XgRTEzO5J2mRZPBYpPDEMHaNK2E/2+cyqYW2PjTLzpGxW3xDdtvM+xyUgT3YnftTFlhAtQ1RhE7P
g9Z+/pFYyvfoGeanAfWXJq+f4QON+A2HvVBl0n3eHIqB9T0m22ye+8Yyphu92CiQ1tNcyKKKESVo
PD6006Yeau+tvmSUJDKIT/VEbpk6YjVnCiN9bABOTyoDwaqqN9foSvRJwprifb5v8GPkV33T+v1N
u1OFKlgeGZfnBVu1KNXhQbkmW6hN97OhE3NbLG/QMZUdpdeOKYXHlJtbzNeVpzn6/IdM440OZgNe
Cq7Nco2iegtNfUyjdilIVTTcaMWRlTZXgGGwiNbi4kmORQwi5AMp3Pkq5N4baT7S39SCIb7v0aSo
y9doMEnwDxXO7cLcwalOCAHoaC208tihUadNSmUG0c7IjpSC/uLX5rnvTtwiPea56W+VLBQ1UOfl
Ng9p5VSQzkMRcFF42cmY8JOyc0oa3rKBBMpH3ICMhGiTfw/3h20PbqcnKkFhpqFbtAgBBXeIsZZ1
cAHzsx/adxwN79Hj2F/xZ3niy9irwLZps+Eituk4WSOY7+b8vo+ozQNONgTEUX0jgwS8qVu/SIIn
FS0341U2AjOKOdP9bKXuT8PpL3w1WA44OI7MJPjxfOP0YE6hWGEmI7jEN5iZDmtGikDTpqhlJ3yY
cAHo+A7V2L5dFLccUSD8HN3m6aImcuFUI8RjBsnDkmAXCjbF/JStmESA/3seVyu8kXMDznPSQ0Z2
PkJutjsJK6GjJNPsbZcfJ0knA2WPhFDDmZAF0p+Qp8NO/hl9p8+ub/90uoRCTq7nYgi+fjVQlCDS
zW1C76GDEdUCBO41GClc6ViXDFciz83tb+XCqvZYv1Kb6W+Q03rTf635XmXrQXQT6xSmIlN7+8+3
X86/P6ubgk2UAJ2zetuwUx2axC52CUUl0Wf0dOvaUuXRfZX+BNcRoxBq2XHtF29LHMQ/W94w5X3p
6vzTPljeSRYQmk4pgA2Ckxog3ZxX6Kj43KFZBiTpgVJOq1kvP/BfZqRmtLzXHupcwrS/S9b68iuw
ay7DwYRvEjccimjuRyUoTjyJ+gn+DhbYCLIAuraYcRMAy6fHDm/NZKSHfPc/cyCO6LN+HMH5UTUy
FCmJl+1LyR5AcXUWDgHCgTAW4qGTLavxurd3Shf8flyI7KPqpZi0pC7fKfi+zwzwGSQJ7J5qqLCq
8P7vPii0SH+Yvj304LcXauotgyvcyCCa8RkWTkzMCzg10bJk7yp2AteK0tBUtyoKmhrN72PObwN6
hfeaYLvxMPGqM2rw3xwTK+t+12MXaELpmG/AHvlVjaGwTfzW+t9wCKhUj2vMaJoRfub3zv2RKQhx
wo0BMoF9k1FHTHUkojq34DPR1sBqL94cbqGw47lx+MY8V/kSonN7DzgUTvUYLTVNwUOTPLRlMlMC
zhv9aZd/z38UtIO0vdeMmLvE0LHUUcdlXqmCKi2Tt9sWEVA4oaORDDGECB7ypufSRIshpvGIKGmX
BAHQOMSWyPgdtV5z5fdMotcVuoF0DqI9ECra98WN14ygMsSxRMUachuaglkh/kDler81Y2LF2VZb
TW2yo8DG00IM/PfACHp4jdv9d9fnn297i4bSoAeipiEuxdlrBDEFajpSZmxHSErRmLUhslkUHSPU
PyGXQX0GX+cOpP530sJZ4/cC+ykc4wUN+UX31DLCeYMD0iRy3QlOH/X4PcOKryRU0dUGX+CKdjRw
dM6GeqcUMEVidUajEkFLbTvkhf1pPk2jF1AgOWTYneDeFdhbOXwJtMssoaN+CDdykfsoMHH1ZfF/
uxUvd64e7xf828xLon2W+TJjNR+z5uBF/A1x4NPAgoLWRxNxuO/yNtAp8EgtmUfySrJCtiuGFpRh
fXpBpODzGX0wN3w20vHTbV9HJn64OJ4kZC0p6XJPIa7iktHIx3VwJfW5r/903Ix9CzMFsfy2hsDx
7Uqszszig51aTpGAKBbIfi7Q1ufidtDRSJuDQ8NW9prEZApvEwQgyzsjlUzNkej06rnDOYiIsSfy
rjlpfAbgjd8/yVFB9yGkP2QN4RqBBP8FvDc9+BkW21f4/QiLlOoU33FNgRrRRLYCOt+afAF1Ut54
xGFLWFom94sCuHHAtIgFAfDpPo4XqIAdRTvH3YRkiP6Fio0NHmEIH+YXUeIqZnSoPey3jV9s6Ry/
vq6PLSvWa4au4DW6jZNltUakMeRRI4lr+SGGiyhYxZenTXiBDNrc/2DVELnyHD7UgLRfREu8sen5
Diyd9s1m9Bpl6GOd+IqNh12zN4FGrD9kBolx9kYnWDwXJom3KWQDvdlzhxgLb3yN/aZhE8dbjzwt
s3Gpcc+jxOXF/6iw7AUyOdgEkMa2dIC7qFxNNx/rz0L2UgkuCOj61lpGMBARq5kHefswbIbs366/
p19JgOEJgX/uG4SiuYjB48wAKx1EpAdk3836vYHD6a76l4ir7eP3CPxY3d788qhwhyP910DjseH/
dg0y/SRCBKUv72MYMRvrgXSSCVSDdaMMmtFuAbh+S0KOGkZL3i9+MjFs+ssF3eKghzKQ1KP4XHhK
OZI94kXVE79DjcqEgb0VGyjgZ9oikGBa2d8Pt0npEfo6arYG6mx9kv0RjNgxD5FKWUNQb2kD18Xi
zEpYPZd4pAogxRdomQdIR3RjDFJxImaRohKTvwIhM/Jg3tFkPljDm3DgcOUQeQgowU206IEIj0G+
A867i3wSLXXKnvpxhCNLfcMh3OB0R117n4H0aRsaVRqRRYywhj/5lJwPXPh66L+lAGqFlYNNEaAS
JGY3UF398H0j/3IQ3RvNtu6btU4FNp/tc4P3N51h8pjo+JYYOz73qbqVbEzqLn/x569/gaSFeJ6V
aOIBq044ZIkORjM+R7RSjRHGXjHBPaCSzOaxA+PbfRcanRw2QA/XiEHnmZ2MqDsUZq8MYtjstk3i
onbV+AYsW/ZEFILYFjjlEA3z4B06FHyIFJE3KMOgq4LPDjHogcUuuzlcDpMWWYLk32QRQ8C724RC
tY4koc8twGAQgqsPSenzE4TTxUi8H20A1TeAZ522h2EvHN6oeAZk5G1blSTTHdFJ83s9pkwTCnY6
QijMeAvKwD7efS2GDrKmiJb8ywKym0AFEQepwftPJr+EneoHA8V65cCTDELw/DueDUiNp1chxajs
/ifszsh3EFKCVULOjdj4DRPSRs8YUMV4wv9gHezHE04cLuhHlCCTmkupBdKJRVz/HSSOozfK8fNt
M1gkmV9WoNjWrefCztbKUtDxIW3zMyR1+ZHc2VOLlGv1PfL+9IHdGV9ByxjEmEz56Rz8lE3RQbGG
NuXtEqJoXYgT0s7hGuAkSYgWKOF3RESeiNo4JTMASVIUe2t2HEBbWHIeSQR/tzgi81Qjabck59sj
zZlaJIVueBi4cZWxWyXQBUT2zvAukMxX3Tas/EQ1GrjrfmdZO7DS8ZogV4hHIs30geQKgQ7jTbcj
//WLAEyfDzSPUquGYqrDZ0O2KnCPCFlonJLR6ScM8KyELHciJrtxQMGJvcbSzcWJHRGtDaphmRho
p9mpu2I3PCitw/XfzEhaHVKkhp9Xdshpadk2nxyEjS+X5CgiaIKOcSogY2FszZjRuvHn4QxqjKzg
S6RxZaN3bwFmNFUQrfwsXfc+HLZvz8CqW88YsoGNiEB9oonrTH2cB39/y2DtSlF1c6RNvmGz+C3e
g+C7zl7uY68dIA3kXiifH9xL0LmtrR3giGcsk7KvE/HqI83bcsqj1dOXnEjfEahHMbozNYhgUhcG
Wh/1vM/zUho8IbYMTDxt62AwjmfyuOepWBet2iqn+voRoCMLvrX5mQ623F/kD7r0jTIWjYcHDdge
IHASr7krSU2R3GbeEiJmKhuKSN3XhbxuRDEqQakEDQABsK9UIzQBgth/9oMhc4nGCGspj/AGqNWw
uiyxZnWQGSxhONEYDCYa7KDs9zP7u78Tn3KptjEdEh+LlXvOg+AZOCYdlVgRdRWvB6vuttbnLfYB
vOF8g/Aynkh0UMZFiKYpOfRtwt7Yvi/36ROix9LoNzYln6Od7+SNNDGzUSJ+K5YgKIA+1PVE3t0i
HZn0Cvcn5/EyndS8QJAIEHiYnnN3qDkqOB+wz5J7CQGTCU93MbqF7fgDOZscb1E7/+HsxhZA6szu
y2PxJllWGhNzMiIuzrmhwUPhh7yGc3z74MQBxhzYNc0E096k57WkCSEP72MhWxV2g2HXqfvOa1dF
L2FHf/AljjjbDvgsYRtAvsZ30CCuMwD7cbZNgizzsVjxlUOyjyARaUJ/T0w7Gt96yogr+WBSzsfp
RNiVUIGs2i1XUX0kOUq2VQQ0dB5+Z9IJ9w72yougP4eW0s4RlFVcJtnbR0CAYBurQdjNiG8iapog
WkcKSUR8RCUiYlFB9bWKY88H0gFgeW+7C6c5RyDHMBk+kAs138R/7YiYMci+9Z/TXmCsYRMB9ojT
2TCuy4Y4WFrmgBjnd8BzVvC+6cDkZPdhabPkzFLdNKD3tuOf81sGxVPIbqTpbQNESW75Iv5X+8fh
QCDJ2yw055FMuSeHAwYfx+iHLLSylawfA1IhvFvu8bHfSHbpluVgzXzZ9DxF8gru42n+Nzz+bm6O
ioG1Wpk+e6MvIqiatEIiWw0ccRTtwPePdPLP2TEG3gfAVTb7XjuDTNQO73ka9Bb36Hl8+tL5M1Wh
AVsz5U44SDy+T3II8LtZZUh+gupUwBG8MBVsOSaCJ2d0P+slgfCP+WD14X5jTiMRBsPtjZPYJjkZ
omXcnPmyX/nrDCjz3WvMv3QaUWZMM/NOdQteDp565vDa0haZYUqN2V8Mf+b99OgB6JvZSEQZTzTn
g/acOIvW1C8EF1UUzfxw7vn57vbgXvIZ2AYVy7n5vEKPGSiKU6/BtLwneENes63quCKQyDfjjrpc
Em+IYlQAk0nN8npH9YsZ0ho+Js8yfAyjUuqsoucHNfoq9P+F//7LBosnG41c+/UNKK0Obh8a5hju
7tMBLe6GIwkdEiKJcx9tZXuqMvtZhNlg3bL8uwUQZTof5qSeEgfUN0lmZqA58ZBI3Nie+nWKnDYF
MiFfHobxTHZSErGexyoVfKDYZGmIYxZKrHxXbssiSGhuIMLdmMDrGSIseS8THcPbxgeI1V7rL6u+
aaZDRxmEL3R0aek9Su8/ks5sSVFlC8NPZASiCN7KPKM43xjliDgyifj0+8vecU509+6ushSSzLX+
aZUwFqjomdvlcx7wPuShTpTSvQoGA3ucO33si5L/k6Y5EC77TD5tntYTiyKPRgkz6PJr25i8pb40
7xB6ZAjfyJ/x+MODyJ7O/JEsMjDHiB64dQ+3yAONBI6dV2E0RGI7crqRw5H60UdjxqsYcq3LpVmW
gBL6KL5STiwkQPnW26Gmqrz+j8WqhANg6pKSf1Lf0hrhSt9TiGMjYZ8SDXcNxQpyB7ge3tl5gI/c
H0T58kb9jSBmwv3PVKM4cDTx+r9uUh2Kr193sfqMmD4HGFAaP4SFsxFKi9J4Af0TQYkzmQu5btb8
7BEpGlQyP5dAk3c3+Xnl+cXhxBZV/8wLmRYBKpUJST1ziVyMK+IkNJ0TdQrq1tXeA/crt3Y5OKud
KQL9EZJCluNXJH5TV1ioYIZ3Ckqn7ia8gEZX7jwLnWtYjO2CTKjM6JFu8CS1WM+WP/a+SY1sMxnG
A1tK+KYiM9/0xIeOB7axNcyl5u4Z03ofHgEPBAy4rLrjsH4YTy5EhfjS+5657S+8aUCfpYU5uDhc
yR+XS8bbmO3hVbnoDmAKCfcA5sB/hs2hM3kNzOp3q2Gj4g4Xx7KyVCmUKB/1HVnqH8ZJCrTP7D/t
a+dzcksP/UmAhWxf6Afu5qCzezcTXzhlqcqK+OrA0m1MP1KtoJAotddvmgA+58UGYL0DbeHH69FW
xY2mo/ukWRz0iKgOrsqasG9aIzl3aMQAT+troOKqZ03fzeLnksBLx/zBwTgyYN3RfhYMVnxgMUPG
F1LO1upC65y6IQA4fuyBcsBuOJkoI5/XJawf6T7s2BLzEAIcIUGD9pbe1OtvWq/zlJQu783YRbRR
KAUwj059OoDK79JijyAVALjlVPd2Y7b0CWAJguEP8yMuEzRPHxg4+5G7hNANn8kb53/pgJU/LyZZ
BnXrtRWZFO2SiVsQMYQAjfMIXym2oYyI8wuIALpsFRLCIDbVyW0tvK1o+nin2YI6YjRwPprJvCDA
DTiQ4V7EFK2QptC+QH5D2kBfYCUw6zmOQ6LwBkT30r6hG4JlkvHq+bsD94eOBVZFcXGqCaO+NJND
KuofNYwCYiXGxUJ3xfnXY1g2+tcVVgWMZppkP9dDiWHlRBaX5fZfP6bcks9WDIFhYtYLHVs/GW8a
77rnKO5NO5/Ol4R0YRNGvmDDu3RUbJWYh4thmK/5cgKyrz8DXiLHc7QS2XNvjy6hPGHpZWzjkRYa
AokIzfcFaSE5YDk3EMx3zZxlxS49pFkdUZhImBAlqDERuc2K2vpLcxrKs/uUqTAByKQcQmfCcjFX
eKYtLksaVPXw+DG4jvrdJIS8WiJ3sd8MLw5pYZENzOgF0bdA9nZNVJ/QyuXgNhPkeQiyRk7rUEsV
zaSM7uENzTEVLM2pgjwHMbvVIgaa7E5i4jj8Mfd0RGAshQ/egEOPyeUp3dM3BgnrM1TSkSaQfSws
ylfBlZmXMwlVIh8NXeQGXg56WJ5RA9Gs0O2qGDlYv5BTIDZoWj+DqAZWQZiTG81LDMdGE5irwTP3
ocPo4HllNGIM/WKeA4OphozI5Ti7sGeIfkXgujO6ZUK2Sdufg59gOVtAjEnk6v3W7XSQEJtxicnD
Ch4xAwk3L4bLeYQ/8PiI0AdCmfGLYyzSy+k3p5MzPgcwJVo5IOJFDz9hhbgDgvwCV/Kxm/3DYhzL
AfTBaL2XQ1uNYI1nr5/03RazPiPyaLJQBu9WkOJfukO8LxcL8V8MSEVH9TE4IIQi0QLGJMHPwBQf
vnyYeV6JvIZWeLjv+suqVqVFqs2qw2jqKUfGibGiEsw6/u40ZiDyhxfVopEJc8c0YupqZn/QyPyW
TxstlnDVZCFjtMpRQtiZmIbW+sL0qFCRUx+CLQD6AL9B6zNHgWjzGSkgCMJrKCK0qQyrSZBUSVNI
od0CcpG12a2ezNFVzWYv1N83MTGCLxfxGvRT8PnM9EY5teEtE7IHnLQoUm4y3S/zVAAmyLm4WZl9
T8ohKXXIDDobAV+VO8gEevPH6jnnaNkz1JwFR0KKo55ze3RWXLzuLiOVS1sAr5TcgleljbbhB9WA
nROcCF8cmFhPjEKOuV6fdg7SsWhXrascx0cm1uYeg1MWPNEA3uMm5E7LYe/IK/VHAd2JYGv7zCwF
yqPzQX9ksyBYs4SWgOgxypFPeGdwG4NYEAbTde+hkXkgBXwCrNnOW8yexIp+GZ6MIr3UlZoCz2LY
0o7HwrsDdZH9yNxGjMsmO8J9ygu2L6/MbaYy8tYZnvcdpIDu3DHSzLmsS1LugRl+x7E7pvETIYrE
MAp1PDG0ypEUtSqzclxJpAYg6+tbSATL6XDGGEGEtxceCaHf5N1c2Ddu+0YJiw7IbAHmGzafJRfv
TfAdI3NIDMGZVtKfCPXxbmhn4POY3jFJMD13JyCFdq7efRA02sJy8Q2xQH/t4eGFHFLk7F3S27mQ
eGiRGrC7DsOLZinz8RHU9S0wOHLbrW5NyPHq4bNtEtykmeqJq/dYDbcEpmgL9soqLkNYdH7YY1/R
FMwhK8hvmeZ/VPdX4k+RFKLXx1sZvDkG8UPNFITgWLvwe8WMGV28Z58ZCgQObsx/QTZ/fPFA3+f1
RhYTajlRoFFqEKe7wz2sENGueaD4cZpTWGqGnQwcpPyj9yF/GAXWB+qJiQJOjVxwrp4Ut5yicKZr
5sZhxEZ8F1/XOUI/KISHMySACoWKmMsV7CKC/KIdDVcEMwNY3E6BAXGQcVyzsYKaVYgGnnpGIiVD
lET0BgG/2J95ut60UYD16KaSK97x2S8WeTyo448opGH2mUPF3RWDRoc+l8xGccD5Ej4bcGwhV6cW
Ifzrf0ss5wbsG1JfVQfrAC6Hy0M0+ymnCinKDMXjTMVVRirexZWZA8PIr6T7k894hS26NKAN0jzP
inA9tnZF5QeRHCGcARx7ijNiWcSMED1D91mEMbC9j2Midwi+IY3To/8deuwknOic7h/8SeIIufit
iPri87OBorfBhPMxpRk49O+oUCLN+B7skm+41Jt3i0DWnE/aiTQKh/D0r1B0u6xZ1rB9c56BjD+a
WA0GGPF3Io5EG8S70yBWhKMLV+EJdLxJCcEtsIDsKZJWGELi8ZymGwCLHzqXFq2tavYXbZsLNr7B
kRoOp9cldmsl5Qjdg17QqzLVFotiBI+/ZYhq2Au4BsL2CEpOfILxRjcnNAEf9PlXkum4phi7iBkf
emwW5KCMg5ENMIW4YfP46qTsVQvs5EOg4jp6TdFUF7Oe/nPKGKD3TpasbI3XdDhpmbSLGi5eGqHy
NAmTks/E1ZRHgjnfFhRqfw1E3Q9eTPI64jnT6hkSHYQW0iuilvscCFyGNQcIORHlslvw9I32QJqc
0uSo8J6l802guG/ypcaW5A3xT2PB9QfW70DiFyllCsNbOAT3zTDOb3aOILnPTuiMQy2mRfnOxstR
/FUNOvTvjwk6FfNUMYZl7hfng5GllJfwoz0ITihH+Pw9ia/QmCZanqS2XsI5JtvKcTBHiamh9ZVD
1gU5egnm1v0Ii8nFIyAlxlEmt2R5Y6Atztjz/nDe9z+kBetFEcFBIalSavxNyKytx77l6P8aeGq4
is5QMoGPKOqpDUlPEOaB8p9M6GkRPSN4J2SC/peEYji1ExUMbqHv9QDBYgxVS2yIwHsM23i4FLqk
p0M1UUFnF4ekamSB17S0yFvmmqrGYPM8KEzZtojVgeEAaRGaNchHl+cAzVVOMMSidahyeDssCiEX
z8DeA+TENmIypP+IGThBRG4EsLVIqWWbHs93ES3wArgGLrGyBd+sHBEXo4wZ4VpWodWFi/OL/SM3
e0Szx2/IInI3B+i1d2JIhDAgtESLcojQeJJ7jjcUldDD5XjgDHzsf0z9oduh5slOrBh1rk0RJR3f
PQf1ebVHTiUOSWJiKAJ2uKkIWHeGJB0QRP8mM89kpAS4P6SOzK/tkumXjOllO+NkE8Il8WCSRqaK
Oq/Cb8AIPubSk1RbeezUU0k8I9H3SnOfk98ayXXEqUpCx+XtDXf+YHeinMFtls85koGqxTOJhYMq
/Zqg6C+GMY4tTQm/MMy7a/x6odYG3H7w8O9Y6+RYQ7zGb2wHjM5EsOLdiVFOi2Q8xTaUVG4eVRiL
8xCrCvHAmklF742NX8jUc7OPYZ+SxJb+fkhd0Wfe/lQxbI6AmhFQ3JXUKuIYZMSZu8myT6sO23ZX
EtILFyL59CyHl5g717OvSbdSjr83ltMXgWkiAVcFRX45o1A5qgl3nOYuE04ofPMiEMCX4INkS1GD
sg2xHI2i7MSnBTrElsFUrO9k4KGfHbuSh4qCKhYWB82r+GHQZOfXmVsGETBEpsJYLuy3WTief1rn
PmXJDDaQ9+/tDuY6ZNRiKO35NH9Dn/L5ikydgGLmFvDQGMX8mn4T9C4zFqdsaVyToeiOn/YtVr1o
uKf+oITIFjxZPIBfTBfE050ojBjQijRePanucNX4HIn24DA4YsKgEp7v0EbJZ1obcdphR5TtfIFQ
AppR3XxPbLdchPQZdEto5cf5tlQQrj+wxD1+s6yJ5WIl7UFh2/2AcXyJUPjRyywGiFnh7k9fBpdQ
kR4ljSFNJomLFNPahI6HDeAm6w9ytvwxQbFkmpkM+ehPxhtSwnnIwJApnt6LzyG368Xvj5F8TrGb
KItHMoDRn9dnHHwsnu+W+7J4h7sZSLb3tiXH0yYf/e/Jy8H4eE2SmdwX66drxuXUWnhfQYzFDI4e
w37xITAbjSh5nbH1xoiJbQYmo6iOmphmBIazZBV+prVe2wHk1x/T5DxiK7DK/dFtGbn31BlUiJve
g3AFNlsAWIPYiKzYATkuoxDqijN3xpk4AZwMXkJ3R/zUIL5EfPR5npQJGlL3FtchWVIQu2Ja5tUC
tGQaLpmMVkfH8WYWCLHvBlrNlUbq/AS3kTE2NJFVRUuDCOqPcRmWxvtlGBayjUYGvVe98alI07+P
nRPMwt3It4wA4YXUgMyOE6MwrbTUSVyHHGnmypk4MZsiweWACiVfw6oI+Q7zFV6WGGZTsZJt0qZQ
nYec8V8rTzR7N22RztGMGt8DyYiRCvLz0/Gek/+ADONh1HOqrTbK1yP6L1z4FBXr0qrMIw/XLnqk
jxiwjvBk4tIpSUcR+6IcIZ1BXh32U6xW9NIDHPhE/rkfQf7Zx9/HWRMU4LBWHTXoiYAuAHgXaQHS
Q2Dn2VsvkoYakdGyNl+yybwRShKBBVgU1jU+L/KJUC1kAQaQ8GUhnHnA0LEUviEu5bCz78Ft+Y1r
5uzc4uEKieTyE8FOsHknXd98iwBpRnvbQGGQCZoJNDeVjGsytAqXJBQXrZpb7FG5Yu/4YC9WXGyy
wEbmbtpLL8iNGsJOyC8zGBUbMS0AZ1pJVAl0MnzqddZEqKUn3CfSEqBPUXZTaECvOOxsAZLEwxcZ
n6jHCq/vELYHVf1xyHdlveoDi98aSOIu7Pu7hFQ8PnHMgAmDBEsDVDFF+I9SvTcRQr+Lz7QS4pow
y4u/eNi1kxkPj2w9ovInYgSVOsmSZY6KmffmMalN2KGNdwA+xCwKt7ORTjnsySQ1KRv1CL8PGdJL
796bWC+xLGSdYu5OGGt2fMzivo9AMrrOShKzHjzxP9LQyXDRnwGTiWyON1PMIagmMSihNaLrt7Gx
LsqpQ3p+BEEMtOyDvltTTczHJTY3T/LTNWUQOG0698av9rX1NkSgAYmrL8qXtRZ51XyEYnU049T1
Hz59vthDiUclhjbYEcv7/VOWwBdiPUkRTQunLp7SMel3LgLtI4FrZoO7qJ1/lj2PhQXI0HhqqpE8
RpAld3ZkYhecAB8Yu8n7jyHq5nlgjhYvn5bEpGJD4lYKyTdpUh5TRJHjGH2PjZrQRzaYzmgTGnmL
vSnaFCttdrXyLbAE+Q/XqPLLE9gyQ0p7RyaFABzk036YmXCmZucz7k+AIQv6kh2SI0Ej9eakE8Ha
jcJBWq9Jhz5US+HptzEgGLAAKITwEZoPj5RdqwgRrRvKoV2KNbIjD052v04vyojraM4XB4EQ8hPs
xBq65hwd8cC5TsminNeu4vMS9mOB2JghC+YbqJocJpcVvn5uFBoBXdrsiBWkOkgRhJsXrJTCxoMo
gESeb1AHikj7uHZmjyiM+7yJ3mljM6DmBwPamp33Xj+WDPswnjA57nNDwZYZxflnxblV07kliE6p
QCmweTheMwwXqeYq0RyNBH3RB+gMKqYNkaM6LPbBakRDp00wjUalv3MBQeJ7SlmfkJJx9TJLPmYg
irpqf/WhcUWvaA+99/w1RQn5rvTXmujGUHIB1ZFNclB70nUiHfC7HN5LdfvRry7tMSRZwZlsqLwn
Lz93FifUphjpFRnJEyViAuIR3VbAARaO9UvYULDrO3tLH0h0vYhv/rmvkb7XvB7uhGfSzhSkUfho
yNqcdBSLzrhEuamXc7aHKS4y++qN/Wr7Ct8WhiyLBsWe420xaGymX2icVbPlO+l4THKKTcQzsfIy
Lttn+vKecZneHMVRVk0ITe1kIIdwzeDehuQ2VsdkOLP2vgi72HiEH73PJfyuHqcHerQ9Hiq0fe7A
wOmFFpvNfmDcfGlJ70WEIB3py8Yso/fWqjUHzzTH0YC7O/bvll1ZY5gHvdnsAngNkm/iykJdEt19
IsOjIkR641/NHlMBtm809ujvdjZ0MCC/rT70/EiQKM6L96Zg9JVOlMhPvxOl9cD0l5nd00Qk80KX
g+beJMu3v0YniJmOjq/5U52nIS7ehSgujoGX02nWy8Tvss6EwimzM0L7eowQHIa4dGIudaiddx7y
VlAo4DTseUw5XvwOn0PNkGta59tkS46ceZlSPnKl0PfTiWKIRbFHrI8JKqTXc1Tz4Z192fhRzvlk
YAZ0i6cuahAG0CegfOLKN7SP+zepFIzuxi8uMj6wxuMt5yNrDr5K5DWyRzONKgSSAs05iQJQBsMp
AhUSeIExovrf00FSCALcNZLUC1nfV0M7X2qrroyxT2Q7xxBlIbtAlnKgTDIjW1/Nwu7vH2imIfSt
MagFk0+Qce+A0uLXVvVfNgOlvXZWiCVKZ8otx0ayUv37QVs+50IwabVE3aCSYYlhP3T6Rhfe/H6A
HGWhBB2bA+pJwp1lQCyuztgSkiD/xlGQGTcT8Tot5hGgaPjyn6ioCPd390UkLbj5XVTNANG5C+wQ
7/SCmWfDYw2AR1YKbdpIAWBvPdAL8BZU+uAb/BnP0JAWjgWPUpg9ipeGzyY/RbHunAuyLZLV+knl
Owjwbn/Ms/gG7IgmdOrZl5D7+wSDiFHy+SkT/ApGCRBXEZgKuifmRjnEmYMRckQrc1RuUOJpH/yF
AfGzX6BaxAm7TEsO8cLaxM1Ojrvoah1x2ThLUiBFZ1esiv0vBsMB8ON/vwR/sOqCRB042E8XHxr+
Yj8Vk3Pyqj/Mm68tR1/96mNhsYZvazw59o5oH80L4HWfSL0d63hn32NQ3WjEA/fim7ptb6ATM7Rh
8pbF1IH0mdrs1cnHrFgBeTK2duRKOD0QVKbzIjE+lUwcSB4/u4fw1daSh04Nbw5mN1weZEqjwzkB
b8w+kFI6Tf4aVS0qd/G4o9UcI0J9pjv3EbxsdlQ2qK+jCSskYf6W4qIMpLBhHzaeKZ45MWMEbRVb
y0mChTHk+YvoDnuUDGYAMbx/rKuOWG8QqhXwSg4S79ZjkVYAZI0gAwGxFN6NYnZPfi6bpASX5VeL
r4Pz2pFyg4fwdJmy7ebxDulNeDPZWX+QGFg2QO4IOUSDsi3INRgxHwP8nVEaHs6JxTetFi8yvEne
XN6Neq9Gh8qYV5iDtzez72eW/UrA8+2vMzqBbHncS086DRcPVUdYXB+bMbfpk6LMtUtiQExylUA4
zeqvPNYJoLSwG88YdhPujCbkn9nfkxaxM3knE/ZRydQNYq7Aw4YCpNG8by8WKM3LFrtCGVIiNrto
dP5NIP9JqxSZLJg2nibtNgBOGSDRI/l7CIbKaCpTm0JP9Xz00eMJax3BYSFPb3fve9t+LVrAXVid
KzFHhge/Zv2hbL27DHJhetykRkWHtJtdNtW2EJ8wf+CnnPPZyOnJOkHza/5dXQ+sLMc7RvLDAZnz
6Oa8/u6KieGNjnI3rc6/zioYFbWECQtvS4kqr3MuVgNP0vi9ABgaD4qt4j2Hwfclc02sJfAXAMTA
Yajac8IWS+lAkmP1c/sXo4Pn7hvApz0menROiTR4i+eboS5shwxShoV3L5rQVKM6Vw9UTGK8EEl2
10k251rdXYzK/J/L0TuMD9gguE5fWsnK+a0ZUfMh2XLKuwcMVkoKqjki4++AZOnrH2ni+d3CFcce
i9MI/BvXkADNBeOKKpud6UqSIVU7AfSPu8ffUoqwCf1UZ5iv3yFLQYoAoOgO+fV6xfUNUNB2aJyF
spXSuegmH0q0i4i1JygUtpu97taZ6HKhf+VQDKtEMhxL02JnYnBAlgTHjfJbBCbbyo7pOvRP5PPQ
d342cHcYJf+hZoAGjB39x+LB5cEZkT0MnYf8EM3S2EVBVc46t0lvKfADIRI3eJEPfCTpLUO4MJJ0
YiQhqkgPkXFkb0CB1A1T4+jAbvtifzFKGwJa+Yd5EHCMhMRQknHyDnEskNTaS+oQtl/ccOYdiShC
5Z9YW3BddFQwKMAuq0pgwYWJmJ8PS7QmH9aAkKwsEehPUUW/hbjgD4xrzG6C2WaKVgq21fsZ2K50
4vtiKWKkJlbJydiqV5ox/86Brm1WA2EfJCXeaLgyA8wXCJjdx1b2nxXnF5GleK/Atb8BG+5w8WSS
ivCqKZhFatdAlm//4o8FLZUgT4sBHW0GN61Gpno1oXkmu5CsOvN3lGba6mogUg8aHV9I35K3zepM
bvMUUmI80bxBQO00fVsSA0gxotpxFV5RBXM8P1MGuBgfJhdSBo799oal6D4v58USCS/BoliWzvDw
3PxUNEfdXnXJG+aC0u+GtxhUh2d3DachR30xOphlzyD3sVGhBXYEdTzF1NIigwwUEKNwNKPA6Rhu
cV/T1aPzt1Q0Jt6t06cq7gheATU93ADjGwSxtgFoxdGPNpdYdPy6+N7RQytuu4I8g6kDhCU7wwHD
RCn/Xt95rj+bTwsnwmilVSsG2xLpRMQTeeOSff1jcigCg3ZfOdd9H3TlMLTRFdN2s25KsJgH64HD
EWSW5YmXU02U5LshNFgERTr1B268YqituBgIGbFhP9fvg1BXMPNQNG+E1ol52hdEJ5SDmT9g2yf+
o4ZLZhCLShKeSCsRaBfYXyam+0izkuiflXrk4/aCz4avwDqqigiYFzG7L5GiJc/6yP34hBAsgMhU
Y+RH3AgtsXicyxaXuv7dAGXDUjDWEay3Ju6SgqFYicedZw5IBXXJjNqzE5mr5Ibh3GGnAy3iHaJs
m302vDsQbmYASz7XCyUDCv9WpGNltgJ7EOJ8laMLpOuQB8vKFpWDBiMHBKdP/fd1YwkcBGoKHBoT
ppxPeWHuOXeQt40znStO8MZbkPusINwZs9a/7ad8bph7AjoJRxA4/O7EHaPuQYNMEDtO3Jk0gyhE
Ex8xEFwleWxE5A5Z+ZMXmaAEtr1fFlQyGw/fwfBlgFMg4p+C2yYYXH3yVkhuR2KLtuBfc/0obEZX
VMKdIEhPJgwwF0EnC46r2JvzRy54Q79Z4V3jPQ5fWGm/G4KTcEfy6cTPgRTK5xAo/CfIA6Mp+cuH
33ffH5z5SCiQOzygDpGosN9sXiItaoIaBcHJeM7HFAloen/D6AveQ0HbvmKx5Sfidw1Rsygbrpo2
6xzsWoDnfA2/8qky4ltFshOGHXhDtCjQ7H0mqOrM8OIHYZv3K3YDdADEkxHSSqnOLabheKyUpNnf
0oshvww234w0R1A5tzCFEPq24jlFGrpoaSzgpwVAptfs7YXD9qjNWkg9MdOE+6S4UPx3ykYe5o2K
v86nWL3FWEjZH/gUsPnoaIBxK3LXZtz112oX9TasaA879R5GH+spi4BbUGEF1yIMxTb35raHkd+o
yCB48IiS49+RqHNqjGbZAoaWqFOz2KMY+pefSA5Urn+JvIMwxWtxZKFzZUXGDeEChCRwcjBt8t+t
6M2JdJFyxq7cbT4JairuGMsd/uJHbT358rViPDiwUucDTvJ0nrgE3I7e8QkMwRTsgCKSqWIR1/tq
QMGRGg16wtP9TTCvzrm+CJXbFfFUFxGBZODQ9PlRDvEiDjwJP4S7p7FscarN3kZDIBvbn3dxrk5D
Jt4/GwQ/D3aSa0xz97QfaIz5BhQa/A2E5jfhIeRiFnv4Fe3JkQ4ZSugVfPvNihrjDcyB0oEHIg/4
Skgp3jS+IUC+zAKPv1gcDe5IzBnn8eGVkTJr5scidVCz7qdH2nPri5OfFEAgoiUCdhEcgYwuYEA8
F4e1qJMY7BS+6l7TAXpBOlSOmTXEqkLPIs/GLsuvch4+iZfwsLocMuyHthRVK50Vg/OeITeZI/fN
GNma+C+udcw9bByiaIfiTdFVRKgy6GsYvcSYBaSvPMWCfRA8j1/5RNseOforxNi5/eYi45LAbxb1
5szIFegcc1AWu0ib/VKxAlFjvfbKBmR+2rMgvsB6zZ6LNQGev0vfW5jJZEoBSMAzQBp7YLHnqQdL
xAQ52vaRmqCJUmwR0K+4lSNr81uMOkM1WRHMpl7dQ6gO7toV1B62Yuhk6B4w0HNiJcOoXnMmGS1b
JeUhexsDHthDN6QzM0/8kooPzhRShr8hWx8bn03jVPGOW20jMGDBiWIUK82FZ7cxuehQY9R0VvrT
n/7qT/KZ/UtMbrV6hxdriffFCrNFKjFFgCAl3ImKJengt8yw4Fjh2nJOAG1RxjoNRjbyoAxO7wQc
D+xA5CAYyoYhZ6J0ksFuwoH+/tPir4nlm6p7WcmTfMbA3qHzRb0TqJ5mjZx60cRApHTyHosPhYuG
L5+XYbnDFxXswvr9RH1kDgxG/zKXVJ6xI4yNv2vC0BZWL5MBx2+2G/H5e9jeRoS5UU1ZnFMOU9wv
OH+dbIuq5QRJZO7+ctYfQZpvQBYDPovnAqEKlw646KAxt0rjJrBY7gvgSKxwHkKylAoeZt7840c5
l/1ZnqD+4I+VicHY06DmKRcoXXRmdhPi78KFXVLq+SDzxFDFW0wk/BYFFKEU6P5Zhtn2bUO30Jq/
DCZAQnc9Q+7cHrMS3e1uwplIVvY9ANXUWe4CZ3XIS7VZ6OwEK0E9xTnfRzFbQRCgQ0uG6oQyoCQq
ffvcfrYPC/FVts230hPO5MefLxPV+5Ftj6GM+C3OH6ZXV+lzUYaoc1i4cy16kUmHFWpIgLpifQBo
7qBg3QbWQ7iPMTPSHCy7ab2GoZw+19wJEeUPn84Ai0A97Gzg6lYHfYZab8Ga0IXB+P/LZiUHlmNN
mdfWqNNxjOELl8MhUf9s8w5khgx0RVFSOCTrEGGmuLsZUV3cGV3ZiF9h6leZ/TxwyUFVYfWxQFAL
empAU+BTBiApy+C6KfspIMgp5DSjbcAB0id1h92+phZjm/ey3CalDaUhQXW5zQaN5Y4oM8I/4DdR
vJHkgUZvT3xG5jE6yPz9ff7qQv8jaI0L2BqME5yKAR2A/jESGNKwr1Y2wdpo6E+PUGp9xH+C7aSM
uUt6bmb2dafkMbpOQk6CgGxK9v6Xcc4ZNE2vToFHpjXJ14SPmCPzBSJM70V8jD8VHMmSQ3oXEQR7
ogL4JYOEKU7c98uBHYtzzmB5sbzRs8KvXg0Cgnlcj88pYOb5h6ZZH/nYf3dUPPs3/8Z8URO1yfFq
UG9Qdl1ZfEMR0ghjE7JpLFUdmiPaHcrzc8JKgRtk1c2qAAtn9PxTCO6dKZDKmAynzATgyMnZZchh
M9hHaCSTNHc0p3XbgJkg+u4rtJq94FxYEJlxBWvbY2KImiK0dZWYfhXAx/ycdr4UvCOoYxmUcMIz
xrNPtQ3JQRs1sa6W4MXu5G+I0s9g34Ncpx3TjT9MNggQ52R2+y9iaqj4znBtkzN0GxeRGWQJB1Q6
5CzgKUfqZDXJYDTBOaQv+4d7QD1rnImZj+TzeJ3Pkf+5SP7YVO522s3Zcr1XQpgk05Mzm0wOYcTk
xoL+FxGA/psXx+6x6RnDAP7SuK5o7BkYy/twlhD8tHLkwFO0SKvd7M3+FCMuJd7g0A8/tmB+mM0L
bmQy4dGgCeMJa2dkMWfJlMNoYknO2xutyFahUpjx7PyVrrQUc0saf5nN6yDfAAanZVq7sGh+t+hO
ffrA3NiD+bsvhsIwmoHnGrsJRgeA73eswim7CGamlNrs5wzbY75nTX6aUWwBrKcvHtkVXNqkKPQ3
3KehnUo3H+oFmaYskYRQCADqW3R3VXwIJCmPU+kM1gs40PFcXIRq7MHcU82+dJM39vHDEeJBp6Ww
cYCT1kKAAYMFVDbLD32a2AV6kFVySLwcKkhTwfN7Bn/8E+qzQ3ngQeYEVKkMieRlnttBBn8AvIS1
46SilIjQEbHfkPjnD+jFrvCUo1AzL3tZ8a57UrBIuPMkX/bL7S2FQeYQYDMll5h9ht8nqOrBGJUh
BAZ5y1gD/V88SElO/KV994VLhGFaOh2nMpdnMFfwbr8jYnvKdAW7J726S+usjky09CXIV8I53oFB
EPHCcJJ23gWCfxiASE0k65F8o8wpIOZ85vAuX5uXiw1uBQ/+xnwsKhdfMt4RzwthxLp4KMRDquig
UXvkxw0W6Hafb9FTYNSx4cgkfhsfqbN8BtOjUOJCCXVKoupK1HtiNjwwcg7lOK53P1sg8xSKFJRH
QBLmuDK/yMw+BmDY12qWv4Dw9APw2zXqzgPGPtyp59UA+bl3XZUHZnOiuq+YbYAVyG7AGG9REV39
n7VEyxn/TpkH8AubWaP76PiyxukF2BLZYnUmwi0HFhgbLCVZPsjWyG2Zy+yls8skBG0CYCrMnFNf
MwdkwD9dxerMmrvcTqA1OyHOlyN4WB5nsJE9UkSE7KypaT/NbEhMHcs9cLjstV5lbl9T5G4k5/OQ
yhxZCd0NanZHKGlqg6gN8m+B1ADvKbki7VhDDcA1c0p48Nk0ZT0oyZ2NLFVItXrMA58MoNAlaGBG
LFz08zBCRM0eizycrJEWdUHPvwc8AdWyFmStQIrvQeaSAHgPmGRzBsuqrSHQCWraRDb7Fkz4MwCB
7KdXwWly1kJ+AOzx2OkkwSHpJi0fQcLXyBXUUDEw6tf9kO6C9iKEEHV7R2AbHIM+7nzEFmZ/yXzv
ZGQRU4m4gtkhCYmta04AQcFMmiPj2Y9Mc6bhYmdFBBu/Z7lDNHmM98HqMkPGXVG5X5sTiToRQS+g
DoaT77p0KR2PivvaD4403jgOTeCM0n4CxoyitDY/3godt8lJaeYh+ZJXg94UFIohBR9rIBpVehSa
0ashUTwhm7f6CXohmyS3MekKQ/YyKrFiRSMlQxLTLJIALDSQDXPa2OwrBpoRqnjRn+YbBBWYojIU
jwE6mAOI4tj0p5SWQe5jceWmoJhcKsAhQvHymvfPz+XFxeVUe5XVUI68Jp9C51dmJq1H6485Yu8O
R4exjWiCjBBDoMaGRRT2DAoGruxiZSb6/Dnh5mTJIJaNNOt26ILMEYnG4xQ1MCscqS0zMTiv+PWC
63RBcKZL9RGRhCqqM+p6sUX9rDUP9ewX3g64k8LfRnWZf4Z18gHn/9mMwozH6rNmVNg84xz0tGnL
idBwlnVp40K6cWL24yknfUTpgOOEWRKoBAHiKlucIfQarklVGo6NMyeiS89kXcVp4aOVWQ1E9EPm
UjzHzG/BWRjCEWzwCc2LPwgnnDvdLAuAZenyzDJgR2CHi0H7QID5fGj9uJGMkkWhElSe6N8oeN0y
QcK0LKlq0TAKBc6Y54hJtc7Q/RocZAhoIJmNdzJe12QDobAMrhGjVfWhzleajDzVL9OPg+kvj9uT
DEp24REIaTJB7agiUUBkAWAtqaDFX765mbtNAcGgbcfwc0w6usfMQccfCLw+cFq77xN2wIW5rCq2
j8I5Z1xUcuL1ImKMmLFDASTPlFQLdyEJA+b3UDgCrkcHZ7LsRyKYaLdtzBHddEdfjfV4zu4EV3GZ
Xf8aj8KQbEnuFrXcln1igtjZlmj/bRjJA7UMUi8kdfw7chwKBsxKnw1PNiTmZ6g3GjG/DAtwyO9A
WApvAMphyozJacwasJ9IBapBln0qiipeGmCXa4yhCTkowoUSjRxtCphU2k7WdXBxsB4xegDZQDVr
TVEnseRI4RJqjPtajFIgA5SXQOdi9K2aJUmlZgHvWw1TC75cVwx3/AkFA7WpWM31nL8zP3wlCl1H
osBH3J67UI75jpkfRLbwMzvvzhRdQdrq6GsIIKREhTZxmymuQzZdXWX4pWVxxmQWNcuSGsK7MX6K
YZacj4X5yTm1xCVng4cS/8em/KwqEkQRtOlaY0AeoSBetaz+ZJOT9yCT+1DZaDOsvgNPV0UVO1OO
uHaPAMKWUpQC+IGSmr1jT/iBV+4VxBEY+u2Bf5veUQs4ZHfxXogqHWDXBuoAGf+txoA72uS336ox
Y+xodQi89BkVve4YFcyjwGDTGYqijlBdbgU0/PyZlK7mQc4LorWjoUJP/R9H57WsqLaF4SeiShEB
b8lBxZxuLNMCRESSok/f3+w6u84+1afXUnGGMf7xh8+knnAy60zFBk4esHAw1Pl5mk2zxfgQtShI
vIslFLsJhWKUTd6hwm4KK924497APLqY9v4YcDHAKZsxdRYGhbKoyYr5a49HrcqavzA/o8Se6Gtu
ZK/PiJcGmH1JGc5SkclZkEDoqvFzvGOSy/Adqq5zFGwXquBPSIFCAErjoDNdSmMqmxD2mb4Abkux
rNdpmGNAPeoZ+KDc+aQrjIEOHLLV2NIEnIYMsQ4wxFtCA2s+xH3HF8UkY1WNiTg5MW61a0FvyOFa
VGHmEXH2mEEQYKmvBuPP9Cfuxx4Mo8lw2cLIigjDaC7A8NwDrx0CsF/UZA7SRqym4g18/54l+rse
HiQpfEPcmJa/Gcxewd/kbKOnw/3CqgNxM8uLPMQYMz7XwQu/SdKamPAF1HKo+OoIqhTZq8MI1B9m
9qhnYfUH5fhJOzg0UPrQM6LYAoETvenxRG1HJ4sF+umDNn6HkOb6dB8TWnauJgnWNZhVFqFvc+Sx
iuEEJpJCqdQzyi1o9pZfKCHgAuLfj/yXCWOLCAbKFTeknadpk3FRN14rFjokQnP13fCE6k1ZM+Zp
F8Qjfw/6plhA8HBTeHEZAg+aQpzTIANBjCsdZvT8Nxkew5VOR1MEIOOoNeCYo6dUQCKYFfylf3gG
IAo9nqoL2bC5j9wEGiAxhF88hOjW9acgd2tjwjxYPfAOC/rXuXqGNAgyCrg5ER3L5wx9GwYA1E08
SICniWgDex4xExlanJcx0VvVIgkEoDoBp4b6Ja2Rufq5MPZ6uyjvbKzEsQo3+3bjIkB184hZ3FL2
ni5ySuig5RlUq3eWZtU6d3KANsBwZid3V2Tm6TYO+hbceMBg4ByYKyITK8Y0dcEYb0NAGGFz/V26
uMPT6vxkpxbmpzPQo0lEWfONYUUygCM6dCku+lC4YC/gDgppwwUoG35sFYERF3aonIFMpH3N5y8Z
HMKpvltguD4TDGpBD5kDc6QIC1FrCScPn/3iSq6bB4YzoAEADYSTh6cmICgTGw2VFNMShpSy4PMz
W8Gh4P/M84MpTPGHYkjUt+Q5cbGTC1ROFfNh6bPKyyYVowhqUhmoPfZiG63loaMrWqMjpvFDdEnt
Q8MGj2veMdF/n2F16TPFx1wVVpYAap5nhPlViGwEn68+xKjjPoUwgOsWTDkIVtsEGcw7bLz+Qjc6
E/VWxLQ9hJzJZfb2U1vHlsvI5sWEUzJfpwGvwMmJJRgZze/wzUGKUNjU1zTUm4dPjOMGrQcsKrIz
Aw46Qpz3BAfZuETtZCyth/CDmXV+NxUBqqLsH6ICpYjL7GHfzviGCefGkAxwggqvbxQYLJoF5AIW
kSvvpQW1gTlIHJwLl8c9B+Uknudf13LKM7Wc1R7Opf0VlBFoSRYGheC7AXfBcS9SsHhAoTJDeAXC
bcTCDrCY80rYBz2cXmbXBw3KEsZNqArPLRib5CWISDkRgxcIUsi74MwbMPrBXib8wDtFtOz8PDxb
dKZIqz5wrzWAJdT3KpCF6Whx38JwtWFwTAaLmEqBRQX2AA0xvh0xw2owMCf62ZGhknvnM/NSngRu
vF/aV1DwbQtXfdkP21u3lfcd35yUOA9ytl5Y6OHKa6nQAgsw8p/RUF9VoExRX7Xa1lAiJcI54uXd
t4NpPIa4RyCK/b2g0XLUSLFYFh7TnSD3U//oHJ1uXtS2HkkUE0Hpz5qwP+27P5Pkl0hU8j1wl3LJ
dl/g7GwlnIsU91QstKWiHNbDoZlemeDO0qvi/GyCQ0nbnqd47v2wqNAm7e55asew2efJonfRhKge
nX3mq1E+xjVDUhx12e5ewlum7xY+RJI/Zanyny+m2rH1ocT8jItL71JthMMA+87vL34QGoHsFk9P
/LthWMeuZLf9DJpraXocJ3+xO5iq16GtRFhxOMqS/y9eY2XzDrNDguyP11YvxwijF2L8NDfzCz/j
1Z8/ox1/x4/F62f2g3KMTQnWHW65GugAel/AO86/GVzII3c/IlpADcXJsalMUFBaPPeYQwAFLvU2
hBfZlyhUnh6vy6rohw8Yah8IVNZWfpqvsOd/kJ0QpsQsapZPiokAZeDg7EenXoSwyUvXFA7ug3tJ
EK3xvDa0Q7KBrs8FtxLyqL9+bg8wt4Hb9zVVKmP36Kh+ckTBvysLB8fSFo251Xn1ug98tSwn+ixZ
DpidTTTix+iM3WHYro8Ww4fDz6088cDqfe9SO28TQHzVwkALuk0/eNmy34Qa6atwv1459BORQQkF
0Hs6911hzhR6IGxSZqmD499futKN0scPCx8L3RgBk44mD8ZJZFri6OzxWHogG9NyXUzyIOUwUbEB
fobZeDhvOCGiYixfoE6tOrP0e7sRLFWEDrB5CLoOZSznxrHPXeknJ3R3THwEJEfauLnXlzHGYGvO
PXZR+fZq8mrifckmA+t9Q6ZcHJtIR5X7mMggR5r9AvTF2HMQDmhJz2iWqHnBZsN2DlEqxBwHLpME
TcVO5z5U2+eSNLop9MYk0j+QRozBInefbPViDFMQt/zOzHzZudvV+sucQgzPHvaUJW4x8jARI9xi
opb0bbNmxwJy60Z+AZc9jeYMRJrAuIFozmhKf0FGjFlrZOAAGu5VngbRdt/1kPaZvTSUoFd3Lu+d
r3p0DJufMKQdwR3ngMYLBcrvkYoCR7c1dj0bcYr1a5PAL1h88VQyIopfjjFOV7MmKa3xdZddadNr
cm+MFhnfMLBVWDv17mN1UNmgmxHdYsa8sYUckceQLO4UssZjq+zf2xrRPy8pmcmlirBjgZUM+66n
mlnnfRJgM4uLS9vyHEeMblsrASqZ6IUp93cPSI4EjJLi3MfFBbd8s0ZHPpELswc978C/+afqWdpZ
VU1+VG8tmUDb20sCWnC0c4WPyiPk1ycXhRIQLIOa6DQMq2hYWwmhmre6Mvmz/GEVD+aG5gOJMh4W
ghv2jtTOSoFgr3HYQH+LjTwnGo/ia/5edb7CpJF6dPba3ynQndwjbeF95efrefsThNyR8/YxJatW
X5q5lNwLCxIfHF1ckXFz5KKDo5m+ZvDJ+gNTUuyyJ4hp4AFkRAU7BJ97ZUNHPHJyKuLhuDThpJI+
qN8wttucO5IPn0JD+mYnoaVlKo083CLEsHWH3t0Z0ddBA2AKBlVure8bTyPJnC4LkD1EA1rA7p+y
CZrtb4vDLzTE0YJTB2NWH6OdLT7LXPn4HiAzR1CIzsl6c0SdJft5Vv1iItkqbAJP9vECA0J3FJwp
DG4b/WmM1t8LPlEAkZdGY/yRePeQfR6IXYrw3hm4Ok9zrcxqLrkZNjTlbjAUsZ0SLBUcVA28eLj/
DCIa3uHdYgkQW7tOJynNxSb3UTDiJxjhPCEMWLS5HBXg9HumpJP0ALvfrDxOBouuCTo49690NHP8
RV3QBI9iCOulu9VB9lStz4Rwo7egAPdQUb1hmB7hKrUTlCIzypyAD5wjk3GbrQZkRfUEDCysTBEv
AkDB1bhBq8wLhzv/+bOeW960RNewoDLzYSr2GZ06/RW7EVXgH6k9MuLfu9OXze7oaHgfQT3r2RIH
+bWp99gps7zEcpvJ5OHisJ/9wTcCfcEh2qwNjgpQHpaMyPMt3be3Qk3yNYbgUDLYhcDBIjjexEA+
naMPgEH2mqOSlXkYQNmrHDp98tuVzY+d+gzhWxm8LRxL6Mxh1Dt8kDV00Ki31Oz3OYUOSscJjT9b
x/PjjJVECR8y+4JB438HzOswzjR6IF8XdYnNGuUBBkTSmq+/+WOdCOOt1G2dzGfWPFWhk45MDUwM
UJM7ZDRJNvzQ40QSj8q7AKKjfJpw5PNLBwccuR+b95+6I6cuqmoGS01hYmVxXDCEVRaoRfkOllBC
SJ8YzfBEYGSFvoQ5/BVPl4dLFVLFDPDMe2cXR2dULlQUY72bFK+SnsncKBnhmWMMCVPdyTv86P3q
aI7AgmLx4RrrFf4Wv0Vv+Zn156xMPfqxVwFOCPXF2M3s7DujMzVEemtWU9DAclY4JF/bHB2nekam
GeTtpeaO5sP5x1IcPJB+X2P0VwAuAQHy6WVCV41n+I0aEolUR8eiuLeVY0az9K93+n5q5Y8Gn4up
q0zu25TkwsIrUAGjcZy+SDEEQbszyCpge8TRw/6CutGk0cz4sncPCDy4PeYSPTbNkxgRc/7RjmF+
OhoXZ8l//JcSKQv+EH4CrwAZInhNtH2LAcKN7gzeWOkJsbELGBt9aUqFGTIuP+oE8heGHzgdd2R1
Pzn5sNuxhYiNUXMteE3ttsJCgvE8mzSGoRFDJ4IBAG8KMs+dK/4Mxglmy4QBqpTGzObDzwgsV3aw
DiMavSWEDKakdIXsYQONHXDaZwYdknUMiDVawZwl4AOdJFJaXgf+Mw33efALpKGlez3J4pO3y27a
LrXTp7Kf0ADIfPua2cBaV2SmnrK9/bVydnMPP8TfzygHcBTwlTbznjNCrUMlwT1/BRBHIvw7feMw
hheIZWJtfAnHMCr4s4NxH1ZYaz5PfLm4JHZ4ZMzEZHT6yvFt4zIy9ZGRr3AumsZ0bdMfPH4cLcWy
f0xZfqLN/VzjHd6Vtd+fkLm4KP0f6aVjViiD410/eG/eQTGuneNSj6nB01m10XfioDxkPglWQ/f5
11o1ei1qI6qdLlCWHLFXvigST1mwiCT+xPgVWpyFqCtK0bP5QzJSaAF70WfHQn1stAflbjEezH8v
8805/PeyX+ErxDVq/nGeocZ67Y24FUom6w9rMFFXH3h/W+RCjYc5nbKKmW31XGEljwd/bvGp33+/
j1Uy6DtVf333QfEmzx5h9gmbADdNHZfljmFI7sHcX4+ehP8Y7Xq0lUT1zbvb1rQeby4ggBysapgX
e58Hdb+6Qq2kWvWlsod8mdyM6zpzKkpfCmAPF9MNKZDr4+wH44TtkRj8j277hMOj0OlxH9LZIWog
7ohmqz90M66gdwyCY+hjLi8J8iK8QLonyp+R/fZUvClKt9tm69Slh8hQLFn6frjIJugKQ21SjDuz
h05sPpjiqXbfpGPsLfsvu8V6F9MAspbeQtiVSQv0Q7GZOJX3ODchXnXq20Zd8ICuL9nfPUG/+/40
nsizwQEbvy+Uhg9v3/mwD6FTLUYLPED9eg3+l7wsesxuOwxjW5tyH723OtKGW65woVYgGGE5wRIs
+19QhcjbcG0CtFgnHNQKYU9flG/h70zEIOUT/P7ygMbFpOdcX2BjwlMSLB0qUHGeC5ESb2ssX7NJ
c77z5DT6zoyBjVtcUpfqmKehI1lVLHoHnni5/lK7gTxh5GrzywuKtBKbdErku/Pbksn1jBLykvtb
Hd2lZHJwuEi1yls2jw8ERQcoajSAhitKdk107PJcZjRNZs2CsjRgcMFV4DdjkOxAC9Owb9ykwyW9
UetodPF8u++zwoOncUlOXdCfjk7vQBQn0EtYxNicknhWjt8szYHZ0A89nZpD+yyt6cTPqfs2ScX6
K6nYWqdUrA4DEdiPYB2cYB9DVaihLRDh/6CD2eBZi1CBQSvfrNW+/eO+VYxvFopyTJ3SECgq9DVP
VK+sVzQLfA/QbRipN+YvxIHSrimZYXQYf30EvF9uuZH73dVUUr+/x1/RmneV6obySAyezCMGqnQP
GE5YaqTN9WgEDgSz/vqZvSqDvp5mcZbCjvqMS6vBjI/hjdGDiuXNJBOwm04G3AFjo/2bNXhHxapY
lD43hG+4iOHw2wNDNtTr6KRxRjqig/SrAnP1dcrXiA3t0aOvUhSL31GQX7J9ziD+3K8yA9fFkXNt
2nva/MO8RuDxZPtd+7oB1M2HLubyjQcnMRLGkYEKB6uRMGZTcietxb6cYdzawW8AoqfAGA7cBy3g
JmNmulJWNMCP8/0sq3bqJg5t2DezWMy8+XZd/W8PEFf5BZ1nPlVQe2pmjFeG0x7H9TMgnKKAoSey
LPH7dp4A2BBGm8l71WOQ+0eBzko+9RGd7Zm6dInb4Ud3VX72cJxijclR+w1ZjuDqWN6P2uA58rCG
TnhkA7iq85KpODU9kgeGrrr3GtrJlf/5o/ZluPOn7Uj4AMs+0je17pGTinJrjp28GKkJL/r3AFsc
UN41c3WFUTBSMZluR+SstpsBE5dSSADqjTJFH0FSL380ioZcK2qoRSUtYzREx4waGWduJ758fExH
HWmv5fDb2qODjwptBftb9THYdXon2gkGVHy3G2VSwXPkjNxnoJVQPM9v7tTpb08CAzb80cuS+aJ/
kGvBKNuztG+Q/kXtObkNsNHQxiDn1J/4Xws9uCuXSy2dwmClCOkaedtCp8c+qmLb1OIfJrf8CWIa
Mq8KwLq7l9+3ir4sxRRryPqGCPOFcfRwP8b1jR6fyoZGBiZwfOpfwoLSv0LK+mT8EJ+bnMkD26nc
k7UTDfE9Y+z3Eb4TvFXeAIoEDJWCWiazUB7gS9FfEtnhlJvRhbUpLTFY/zDzdTMdNNnEcQ6O2+OI
sI4iev45xc0XykY9HaqJ1WP7IpCfKc+ljGskAIMWvS/Kg40rLMyP+JshhLn78uGI/plfPBIVHF5H
iKBYPGIk2aKwI83QIqkBWVSI4cRFnaNsqRFhsmvxgD7t1IlgyElhvql2PKrsTCFLsYxqAhK44Ovj
P3SG6oq24YbiRzBiiFc8ToY75hRbnDLn4KoMXyCQkq6DccVwBk3IHS6/WO4zD0OtEHUWqhkoBYLt
QzKPy1IAiS02d2ZN+uTpy+YdnwFVqIAYYzJRsupJFRXu7R3MIK2E2rZ1VdTBfeu/SRBpoSTmyKcf
J++QgYhFX4nCdj/AdArjAp46zZCgbDFsnFYIEIfLnJnT2+JmttgREBJN8TL5qRn/GIZumnF7+tgh
tdOYYgiaJkZLhOe2ANtIlTkJGJ9FRdCz0X2iiTm6QhjYhSs9SPaY7gRDpFg5o80e8+Zv8LEbvz/e
8aLkbzDgwskJCe8LVy6+E7DZ8pbyvXRLlE1zMNMkSmR7GL7DYpLOpaOVRMyWW5wHhpgD/LZvj57S
r0J19jzj0EqNl3gf8A559dYE3kpBpLBL6P+JRCUoj9vFQO/cAqrGE0Bbrg8uwx83bx6bTWZWCH4O
SuYqFAHcD6NAkywZTP6Fx7BZITOXDcY7beGiyyEmJ1P2OOqnz2WHUr+aSGD3J+mC9gqiFSpEDpys
HeOPpUKZOvFn/YcDApfwIyksa8aBhCfWtfPIzT4PEsJIyqkTVNWcPJ5fBRZoIgl72vxVDSYMFejT
bQbjF9GiSOx41Cj2Ho7F8SXmuAlL6u7raFBxg70ziLZSiYxsR9JdxohgF+yt0ScU4bgjIUfNcTPf
4Z+EGWn8WDYEZmQBVqUxPQ6uYOQ9BR9uP1y9UX8Lv8rg+dk2F/kAb4dMq9cu/hrKZLR8dEuVzMUE
IyS3hXzB8A+jXnnFBjzCvxuY9+8UW1TOxOZyvDGiI7v8bq4lWAaCom1wxohwBabTvT9gGJa+eIc7
UJjkSgiL3aHkHZIKYGpIZgpEJoEEAr6GZVApEWA7llnUcm9yPMhxOINgoRfVHJRDua18oGQSMoCd
RH/dgDUV3AkgfushDkqhKoyGjFk3b4Fgikk1cl4KCYDGaEqxOIY6Rr7S5451OJbTE9dFHRyA2SFX
pa2QnQ/zdIDmxs4olzLvSPuP28IMvVTqAXP+MRn6+7Bn/rhvHleSmZursn5jj6G6o1KkNgAYh0gj
zdJklMEb0cjdlkyh63w66q2PUwl2FALGxKBRyC8RkGswmuYkPAsteYpNsFlsOKVR/kGC4Kgo0YkL
FTAqwFVBCiOUJDGP5mrT55P+Tp/gMoF3yhc541ZqPQj9mYx2+Oc8Vse5GlQroDXiWjjAX2RKZVaL
PCsV7h3YJ6Fzy+2HRXFrUq1QWDGB8PObMBrjOGquGtktGA266YI16cVz0C6wazP+mvUPIINNw6d4
7NUTg2RoPxA8NimFgW4pZAZP2xMD+oJHzh0LeZsdu/ghZOTR7PnkhOEwh77WU67zhFYepsVkwezG
KtbVsl2AlqgY7ywfZOGknXmkIZ1oaEINip8fkV9ExwoDmOeVg8gZeJ1kDsfNKiZ3B+ffxK6noD95
AIb5pWC8HEmsGCPidSScVRgNbj8AwwdqSZVREMQVzgroTJQiHAXlXDsaDaAPyOyi3TO3vOk07ri3
kM7ZYXjM4RvkdhNp0OaQmjqCPrcSHGwemgFuxWOl92gtu/OGoPzR79yuAQlhlTvSIgt6ndlEMkLL
juQ2rDQt3ly/XmkyKl6bB6VxU+jmkLKHQTRzaYKfGAEuhomlcXjoVkW5jrnQz8CmoF70ZSuvkXF6
yT6GmXMkydhonxZ1VjYKZXKMOLdYVuWCrGX6BGgCmGl0OLBINlxeKNS4n3y3lXvCdoKZASbY4nbh
B1ijVonT79/3D8ktxuAwgp6w6kDckAYKwj9aY7vZdkB42w33JyYcmf1lHI9NYUzipiN84b4LXGVX
9xu0NbpYfuktdQS3FNRHBMPP4BnhnCS4EkI9A9dBDQCdwEWEv6qMgAMwgRIV2UCMLVcd4sB6QIlU
QtBVnR5ikcJWDqNx/FdBVnUYJD/cWEeqUG+ZRqMxRHYlNFjIi5RFN4Oed02JCuRi8oerajfwEf7A
yFEWkh9k/jI9036ATiLqWHJG/rCISZ0+g/IgZvoOVooXUeOMvNe4g5ZcgxQPKD048mGUw7anlnt3
wu0MeYIwj8nOSR9NB35Gf+LCh0QI1GyOVmQbOb3t0wXGCvQz6rylsmUUb4MPyEzBl4LE1FC2YMKA
XkSjuGBGDa1ihELTQgRxeF/QyPjCX3HTm+IKIFxVTXRxbShDMZUMXp/oG56phvkFzRpn8QSCIUq1
rY5RISq3cwXTR7FazKW3sCzogXFGonT7uAQtMikmbO1QrNP53elWXwLIaAWPIJJPXD9e2O0M7M8U
E2mZlQvHDO1dNFoeXbwoeJZ7JOsjGhRur8rnnHjuFdX4qXbN8fDwjypGSAborMaiYlo6g/G/f125
IOJQIxBdDQa7GkAWy5aopKeaNXbLxE8hkBHYc8f+rMnMncIAwv/ahVIyoUskmZM5jXSAtB3jN8a9
CEOLMF2LCdX/bhkKKtkaIWAy/VB7A2kubnTRt2nPwFZFA2ng5LWx0hifgZTjeRLdgKxXxYqoAOuG
5baDW4ao7hPni0iL3QGJwtAFFEvne2C+pSEorJgJHa/0bUe/dZ/LX1gxe5uC3YKyNIBxhDuKAV/K
mvbK9QA3f8bpvB6uOETqSH68ZE0QmnP7bGkqeK+FUx6tgaBZY4J0+QYHziP9aaZjJoXm2ysxTKSQ
yuwzppToZ1FpRpl14q52nvBE7uauz2ndh/Aq/wwCy5VFDMf+lK2ysY2CS/gLPcboRBEpUcZCLXTI
NoGE7ECFZ/nqtsrFCApeXTqoaefMzH0gqdG6RSPnH310kx73NRTds+4yejwr8Ci1aHCBXA/BnhoU
vwrJh5XMsYh+6Rm8p5kVs/OxYLJfpOp9jLUWMMc1rtT8yIok64nx0ueMB5lXRGgnULFihIHQQQ7b
qF01izjGbVwnSE6q6S5NZdw2/mNkKgxyj4a6i1Mr4YBihjwMeg7zTuhCTr6SHdQfD6aeZL9jDIzs
ArZwC6IinGYgCYSvfWyMs1l30un/U0OI1FEE4G95bVfdFP8uJvhBvq+jN31QBNpdrYFuvd+mWfAT
2ay10nHvSoDMbP9ZUqBywg2XWHxMUV2059etmTRTkPfB5r5Ipnx9WMym13z2nI4y/5Pavw3ex54i
fCBhobZ+PvudXifVibn1fGixjLiDdjUdYhTKqJSlTuwH0N/9JB1in8vRGJ6K2RAXBTf3Kxu7GmJJ
0Aio+IIaQzUcUoMejbQ/qx6B1pswKpTc+C3Q1G4z/IHDO69FveqYmHA14kzOMb3GMzwqo5YIoczi
8yoMIEG0Egz/0C2RM+txzEngSrSNEtlFDBmZ7HIQYt5uExEwHt6GnZHuCGMA2rUqe8QeIyEH37DL
mwOVjEZbCK5gvf2RfFJAUGY6S3QtoUX48uqcJEB9uP0eiQxBT+mmuw4LVSN7+T+V4YTfguzAXaKp
AH3LrP7t13laZ5xq6wRthO3AITppcVdlh81iBo2HBopjxx/yrhsGLS/vyIsQYkwmUo+XsgrONdV6
yVH/9GbIsBpsUAOoTp9MMJPPDm+U1zC/y4H9YgLgVy6fXd3GF/18DEseHF3frVn81j+mgzd0Zvid
DiyIyQ+Ick9DwVkPWk827qBrVPPvKuNewsIoJvDI7Vnok0DwGT6RPqNfvli2S62FNOzrFzOG/vDH
Qh28aJszq/GOiaXjjTrPCHjhO/ZfG/ydWe1HQ0z1Sx/lOskKAD5ubQWVuf1GnfmcapPBZIjS0ezP
fy4/Zt2nL7xXlB1B6T4JqNhLmKhKzHb3BX+GhI+a6FSdCmFeqFx0JizkE3I9cRvwfy6ef1R8eO5A
GyCzIcEpBtI2NGZj39gEXIh1Df3DrhAY9i7gfDvFPzKtYHzmixxsULaEoBdTvWhzIPFv5jzC/iJd
Zy5rdz6Y9MjoskAGcPmwXhvQZ3Iwqr8OBiveHLlLQvBn5orXGT+Z1DjPc4+yQUzkc8UCPb6fB5rz
5bGRwuVq5mlNcQ0y/v/sSt+ePDTfVOA2WCVwOtQUH8YFWN+XQSS9MnDsHR4BZS7VWWOqSUjA1GM7
IDkdVxdP06D3yNEbzDzS3Jdu3vHC/aOAgh7DtI2U+cUPiMcEwq++dg7vuzR7K761LwJL3giQL+65
Tx370VMPIl48g2TxFGydwUbxWKd4ZqRi+vEama0f06ZKbr4XAUjZGOwLUZt8hpjuCYfGxgwkl7+a
eD2OHfocj+tvYMwBZqAfUlOhrkeWXm1xrSUJD5DjMS+d1/RBihvcmruXkIJV4aG4QR+6xJKRqYA9
FeJmNue+vZsD9HZn4SyXYyV1xwcO4Efao1s+P9afMyJmyYLBZw6CZe1hs46GIVQX/Rm6uWSd3EpP
Cr8BShguHiESKuwMcqD2nn8YvtbCPx6hXHK7s3lw1kZu8LIYW/U83RHPCkWlPkVooO2fBA1i/bZG
foz6yh6+afvR82N+jWGqTXnXdMFon8IImbCZ7RJCqxBuoqcr0Hqf8C82hEQXF8DLUgoQU5OUQcFq
AJExSYyt/PwGiEbQyvvVDz88IBCteaW/vP6o8lCLQBv4CjePTXaiZYCuHB0aRFZgU5j04l681e3Q
T9H7PVDx9eb1huTzieZXWCeQv6zhGoJxLjlM3xDXWZ9bzPtTPY5ShKGh0Jb2wBQxbJ0lAR5+qEkl
S0MQQO0mTixg2v+fdyVsAZBSoc/+o2CyPnMoovCEsdpdUTLucNApFEeekGKLz4zNxbmC/85RgbNa
9Lb8mPnz21mucdX1qaB68w6XTOo0YYOpuHiQ0WUOIhBUOTgefpchBmXp9Hi4LgcmdS9FFYVLZ2H4
M5E8nEmvsPmn6BHGojvg98GFRR9P9uUGwm48rYMSSh0s8wykIyLGHgkl5kxgYV8n3xRfg5X6vORn
5hUIKRL0lfwePppq/+FaOP3Mi/ANKuGN/C7SfNZh40BPLuz+hWKXn6CDGJMic5bC4wEU5L4S2Sob
KoAxwu7Ja4yGh54O3njJy2fsu0t/lxwnRKxQrvYBTkzQXAkfpVwMW4k9eVk//hjHp/z6+U4GFbUz
PtPukAfN1wyLpfIQZQCjvQgKsIAF43oBMkl5RDxFTPt/yzRD6dn3oyfpfyRuMdctztgq310Ursxq
f32n6JvU5SikcYcmneOhMpI1CQHIIZwDVqEzY/0CXhVmgxkXaPO8oPuftYS7Kna+ek37kDACxVEu
X+c57TntakBdjfUMAlOu58bVPbxvnwxfCp8kOyflWMSZNuHjmzmF9G9KKQPla/92xbbtB+IvgltM
vrjBQiJcP9bC3pd+A9FMiEx9LzT2aYQAYvfC+JbYJDNZYDA4hivnlWOYhzNcKHDx4ZyEjcyag2vL
zBP881A5pX1YcVuZh76BkSe/DmUW/t3EFUHUAWbYZsCFdAVEa2K6hOgYxdoVbLa0XsIPqTDJ1vnP
yMBHdTzYAS1ih4T7GOMqDHAYA8KrKoMs+KxVSuLXjCaJlfE1dT4WM18UCtDyKDeZGTduTSIQxnEQ
Yu9kZRsjljNdEXsDjc9OFkFZRgEsLRnV0ySy5YDNG80df7Onmd077FORRE/FlsIS1HvPCYt8Vpk0
IxIp7E5z7/SCCJwk59gL+DCfe1B/TXozgjplcqbsllfoE1sC+5t6XMKx8axi0wulwHoErUfqLwhC
avOhWPBfUiSwuoYPD6OumH2cve5dXxbmkeL8+zty1A+MZUfJ8HIpLZByv/wrpSfMLisYBBCfQbE5
JGC9BRznD1eZMhgAHZJCPnFHDjXpX9zBY7rpcxky6ETNxHHJSSzBEzpLH2yc66idffwHyQtI8szh
acQc6FAdZEHGDnF9+F1huFOd5+fhCgwQVYA8YRo7xbuTb7myFPKhSDW0sXa+WxrzPxT7zN08vtOE
0oHpDJZb4mQNvgumNb7i4o5IxV97kvMRExrQccSyaFuBi6GRY+tqQ3QO+2HnFbSexEMuv4lXuAwj
88njjKu/k3l0lswzETR9jlOZe3JFfiqgEWZdtZezBDnyCOaJ3Y586WMgdcCKBpoGnH1XNEN0sIlT
nAXr6RUcz/myu9VRhwqf3YpdACQPGkSLEQYMjjhK8WUeAl9g3bKScUTtX9FN6J2Nu1Y3EkKPN2Zq
J1oMQsyBgoXBo+pWjoz4A53OX7IHplKROSVj2eWMJMxpxdbo/O7KhGw8unBkCsEExBAbAAUs4+lC
SkmCREQJlWF/Bsawxpga9ya2wxKGHV4yTxgcdYgLmPBbQi/japyD7XpwodKWWf3/M7O56rQoQXNI
XxhwWHJv6ehtabLNlcA5CLayhqLxW6Z2H5lJgjfwY8l/nBHT8MytwTjAuzqIfOw5Ys4hyNHnStgz
Yp4aariBJib2i0t19grL3csb8GSZZt8EYzx30/nA6xH2lpt8XY/Gq08FiYMM31ADoq9jJOrw+hgd
KkGHAYks7Oa0S48IkP2RYGKze2BCfHjGbq/vfnoTXOYaYPjKav9K/oAIESHXEvAyxmMFjRgZWY5M
zVS56RKNzr6Lqt0E/ntvIseT4eWxSukiN2psYlxpQVMAASN9+wOQvNC8Q73oiOwdRS3o+PwTSMjJ
j/YI6Tfxx3uwL25vtBWPKYYaJpQYNJTKoiJySGwCHiw1EmxE545GHumWi17Mog6mIlHtqzh1rzvK
RHpGTNrsp4Ujqmkc3o4+P9cTZFpCyxoxNWMCr4Ep5qbuQ20IR3Z2e4fxJEfliJMauKNHCgEN9hzj
vhCzP50KcdZPF8+Rq10yyWbWSX68gjPdM+wxKBkunmAwOLTyDsnxEM66IiAafdsx4JDkqFQwa25x
qzMKjC01C2cIBgFvmDaJSRZuiWqxbBYqTOjcZlTAVanz8Y92fCJwHOM4cnYhYcOsJYL3/6yAAzbT
rMfX0Xtu72gXmO01Lt9U8nDyj4U0SJ6r6Na/X5vfKCRVD2GC16PcF6mYXWxLqsfO+tUBEvT4R2tM
0uxkhE0tNVhtv/m7qI0Z8qIB0pCYBLxy+bULaGEMJgA/PoQ4UY20igOixrYnbIW5Ilv2tx/NsMp2
3oxVbIyZgCh4m68xuRo2Lof0BsCBwKO75oJGRy0dyoB8A82KDNEGbEbMKPWoYm56uccLef6LkAV9
fxNsBBFOkQaW5e5bmsuEoFsNl9uufE4HKw7MRLNRz+OA1v8/TMU6GkgfW+K//pIahYR3JJGdOFmz
0lWxsurbcLNwIRjra2RGMBxnwo8K5uUegnMzeQzRsnMYLgvuYoTliArzM9cwk6oUZeQ02wrA8BPA
v2FIiTx1La8PcJC9wSphUEhiZYIjBDyzkTeMuBKeQgitY+hGeDS05OMNuSK1FxQNW7aW2FBxd8Tb
FrkFms5w5DHJ/n/hMbROERTDZBfvVl8f55xtYkjCNWAgCMOXrjK7mfzmUdSYLnA/+8LbCTHMSjeP
B4nCFBXhNaxRE9hIdWbMt9te0DvwxREfkloNzOJpe2Y57TA6axh9Tz/hJ+RKTsSJjOcNI41Z7aGn
+/tvlyjSoL6LLwo4ssk2zwvXE7Yez52gou4GfCdI1pqd2IL/SLqv5cSyJAqgX0QE3rzCxXsjhPRC
yOG9h6/vdapjejqqq0oSXI7J3LnNxi0cxN7E6ez8HpGgtm6irjDtqFntcxlLpHl8221NuvIIS8BR
EPY4WyRGc4UGWIOC35EJ8891VpTtUNLRncEChVR5p4r3kTk3nu8ds4xvdXBxiEJNhZCoJNQ/6f6K
6Xx6ICuPYwgKUqz6+Lgx82y6xJO5jhrlQNIsvIJR+G9uxBolVU/Vr7RYl8rr1yVrXfk0T/di88Ln
gp32Kpoj+Cr9mG3rKPkhHkz2WMY03dx7mnn/fD8+HgT45He8SOBo2VYKWwsLjz+RmHXGCrF7VWqT
L93lx+zU1u9p7PxguAbgjJYMh3b1db5yXbcX/1JQ2EItqvN3IWC3eibYDiN4PapnIWH6RE4dbUdI
gPeuTQZUGI1+wrUWHKME7daYyklocC9TCgfGdXhgRxHTuj5hMg83g4+wczec5wK65/2ZbedadsMC
ggmq+JDuFlGtKYBrbyeK38fH1XQ+qgX7BskQyfcHVHl4XXdVuyfgRqKdKHWufGebz1Ye5JKv7Prz
4fAFsCGgZ4Ta2TdjtUJXokKL21Tx7dyaO9uTQqWfo30vXXFTd9URdbe4CApC8uoLgAdrrtlBkfVZ
A9EzdMhztDfTbS9xCXinNIBV7WW0jYjodf6NUE9R6X9ya2jtGquaiunjoOxjb1jcmuTxEQg9ZCgA
avNxsOc9tGM9pizHbIMDVUog2+Jz84ap8J6rFz62FYhwkHpASF654h0dMFfG8oFVcxuoTLuv8vl3
WtyNzz6fKFmPD5MmCn4Zo3AsBSvZc+uGmu5heWeX6gPFoJL+Dn2DSVaDPARt+DwEkRrH6TzsjAER
sUoRKiY5i4NJ+VHuFcqtfeXxd/rLYdBRF+jM3k9Uuilc3s2ftvgb712DLiCG5aRRUVLjF6Qk+dr6
J/hIoajyONYZGgqzu6VeCzTkKhqrisjaAVx3yR1pPcRpBB03b9Essdiikf6+f/s7G6xE7l8hfhPy
NzVdrjhyEh920nx2mZfdNi65y4QH98SQ3ui1dm8EqolsEpeDALqm5L1y4sMWYsw3SA6c94tgJhE0
qsuZTGfC4ypd58er9xoefrSGWh41PiAjOHk/FLVJlDKWYv9EomIA0U/cuW5Yp2v//FWYBL8JrJLj
OO0RstB857JTu/0YN/OvlTHSLEQbFmOtXDdJ650ZxvupbmqSbZBgNhh6lPPVJWYCrxQhpejpx537
LGNgp5w9a+MzSLv4FDE1W6OwjU7jQjWWqGZga0xPDo29JdJOQLMZXDfhuRDXpTJm+y5R1Fec65nS
q70fnofTJs5WFeOsdUXFYoD+sx3lf5jtFR9fq8GurCGSpJ2Hn1LffOHYeodNRFssYMZB6En7CsuS
ZPPYhZvmm9e68LPmrX3+FebauY/mk/Mw66h8Ny9WkL5zj9/jNr7RkxXmwSx/ToUEm0LRdsIATz+m
lfuEoOE0PnRSX3udWntTI7caLg3nwci1mA+0Zvmye7oNgOWaplU7ZUkN8LFhSesuZEXjmMTf2Q3P
RWVV8XEPVrRHJzWnA85bI7nC9XUtNjn0BKNVjJO1hqfi1bS2CLKAB594A0mtEBnGda6osjnPYJE0
+3gr5eQXR+OyjvXz2sYcYJDNeKDkYCFKanAuq7sa0zyQn0y8sp9zUDnWhO4Ur+MasJL9+DhTI+F0
KNBUcrqL/Xg5OH8ZLC6ht+u6uoxzbcfM/Ub9D6hAMBisU40Lc4AXr4NX5Wp4hqhoelQPvtZE4az9
u88SPxCA1z1iKTENwULLeF1KpQQIQtK53ixYTB7H3Xn59O0pzNkZ6rM/lwrMyym6OG2XwXAg34BF
fN0LpYWCD4OOPdEIDebVYolOY3rCE5wand/RzAl4jiD5UlDPrFntFWPfmUpBJsE28FK50TJqcZcn
B6/udEvom/vIS1zlRlRl4VwjjP7NUTwGEyl2EpXsmxaqlGh2kWb6j8m0r1CPq9UlCk4Oi/K2s6Qm
GhyV8uaC0fWuo0Gs12WXMKwm0/bya9Gbd67BO8BQ8vBBLIU+mXifhiZHzYIPaqy3cIE2ltVU/F+C
xbmUuzQKP4vf9CzVSv4FjQjyEmnSurFkTE7huOeuo47w/4ykguBWvqosNFCX4YqYbVvdt19G2RRH
5GwAEueqPm3RhUx499zaKi+T0jbXzTK67xbs+Jb9JYNNDM4ILO1p5VX8LnSFtOsX0OmNg+a34vzq
gI4UiugvC0TNHTS+M62meRmYRvTgImhLj9bmlx2EuT6SPVkrl6Ho0vIBrlyWGMrrt2PpLLrD45IR
4HQ61V91QrA3xGLelHcfX0qF4xIOAv1bpJHW1r48zk1v02PBEMf6iHLk9jmAzfYzU9scy8e3Syx6
RJNpebOH5GYHNA5+/pHisFC50ZBny8dzadfe9WGg0XOQ6q6/cj+5lFACu40dFSo/EsYNMYPaazlI
TfKNhJiYrWakfP3KNtaDQx0RK15Of2Va5/6ny5XPWLZ9bCqDQhMc3ESCEpyd9PhRCbioWJlCrTDM
AEe3AixwhwyBWdw3N12th/eFX9tJcXIOksyCZ4W8UuomNGXyYCQDOvw1KNkGZk1kFErylGitvaoM
gOq3MHmgTwev59CCd5OzzMQ2vY/Dwe2WawlNrB07l+6jtftl1yKlUEV6xZ0tjtWCH+cGCkIGpjSQ
bl7F+0DMqJhN+jxFzeHXgBLaqzquQhedNYXceWUvzT6VxXznCagTHCbgiL4l3ydINAFurXT7tXzP
KikSL7HysiBfqE68OxI1g7ISxnQdP5cuvmI43b5RIGGc46SgLDVRW9DoLUJpwDWt/uV7+zftLTMi
fRzKc43/VhWqAUGN2pD9ryq+zN+sraSrDNOI1vw50MqrdNO9bQmEUD0P8B7ftu1c89pBPSihNz/7
mxYniFCdAz/ghZVABthVrm+xd9SdbGnfSUwKP7cWTsLSECFTBFGwUkEIGNu7KNeBCukdZph8GA+S
+zEwyc4rpyFhAuG9kjwfvTrPHxVOeVU59k94FC7n7yxT3Hahk1VByqVYdWkT6C5lU/RO7y4bxlWL
PNVwUm9wgphe0BgxDN9yg/xHuocxXb+YBBtq2Y7ZaN2jlnnfUbl1sM9O7/TQsRJhhkau7UGy9C5d
O6/aniQB811oe7T821cPQ338BnNgXT3xkK0nTSDx0JGzS/Nq3h+9T5cRc5DofZUv6fdM3SJfRiZc
RDRTPc57h3gt1t8M5r1nJdPmsFRPbdx669b0HOG9Hd7xmdrZvyQoSp6xg/b1bf4cZYCqi2Guk64/
u3FqltHDiOvJA+gf9+IeFGm4eWS6g+VnrHzel9L0jCxEu5nKfIDVapZUfpbjsXK8zGbcqUAGEjTO
PrG7Db7pLio/sDwpR6nqOw5eJQW4Xb4xHCiWCQmDnLWGjlI5i6Q2TKu+cL9wfMD+4fI7VX6hcWJt
AN2P8nRIeRNdaPePbVQ1DMFArEH8FejDDV2Cwr16GV16KfmaFBHksB7qHldCg+tRpJTn4zVppEB2
z/kAUHmF4UGZJJ394vBRe34QzXdS7/uq/73dmjGKkQvPh1wNdxBfgAM38gHoK6MAoKkN0sRs5K4V
y/V+cXY409rr0m4c+B3zfq/QpiiP6EuSdciSLBpFyLESzNjmw6UxlWu+6vfof2AG0bpO6/LzYTr7
lVu09724+WEntqSgjtYX4/gig4xs5VFONEKVzqpp8pyIyk1TZU42swUp2b2ZqB7ep6r2a/Djml1/
TGwPsysydD9TfZjPd26NwcnBD5QowqF79lt/O8zXkvR2z8nhWZzWTIUnr8au9rya5PbSkWbBZPTM
KINT5cjqN3J1DcG+uBGwUX5Gp3eqboKCBAndv1CmyzKkKN2lOgMBYqb7pSlW5VWGATEmNm6FjuZB
y+J39rUFq4NM9fhHKp3zeKzcdZTMlw/3Snpdzq6rd3bBLE+kS72nvI5PMubdpXT8TO3rVykdyUJr
naoQiFzirTkjQJne1hrKrkTMd+Ljwq2RMBvFwtsfmynl103Acoqtz5frKh/vPrJ/WVReRrDn6JFu
rTyVgrF/6bb99JvpXNN/bjjGYz3HuzkjjUUbyIzdj+P7OpHR43Snq88ZMG6LEuWgX42g11o9KHeV
2QY3ADfFsxsDpiJopwcZtO1Yhev1X6a3aetwurCw7qrPPDb9HfocOvFK5iM/2P1dkpVzYOXEeqsG
bk+V+cFnqgeIdsGiCQbRYgLN7HQtpX5k2bbyn/887xLR2vROgPws1cNcJ2PVzLwqRJH1exU028Wq
dFbVE9/n/qWuiTYchrS/9JhaAN4SnxC3zq1m3B9N+xBXSCwWvKTwRZW54PnrgqFYmX6uQ/e0+wFF
9TYT4IIRans+wyn7Zpf8im4+SAeJ+RNLVuyLPGNybSqAIh3SjS8ke4DEMmRQtRur3T5w2H6BC5cP
GFEsuKVnWPYo1igLOGl1DQxyw9tE5f1smNes4k1N1ToYiD9uNfML07TrtylyVhCVLPfkpZi34LqO
id99b74qIgcuhxqywN9oJt9jvY1RcMDk0RE720FOyGAMMLZjuTUfLHphiDEtcyVc1c+NYKAeujdA
exWtEoZPrs+TLMQJhnnGZ2GpiTT6jvGcudsbnFLXwzOz9pWO44TdZBd/wzJY6I4K/ADz7AfVk2KN
zB3hSWy9/yUE3FXASQWSqamChI/Vl3qnf+MJuSOiCdjl7ic+SFk53IubLF/RpACHwbwd0Kwm4z4q
swy7HK1LRFNzuC8nzcX4xfwb1NzuOsotuyT8xAoErpAyw52dirmqFmpM9BivnEcBLpcL2nBEVXF+
VozTsFtwuoO31XSw+jy0U714BxIluiNtmm4isgvJoIgC1sG+llEkEazYiOv+/S+kH5lIKJ86+3Fu
qOuoP8tnVVuuolnZF+E9gB6QT5x6enDHfOQ0Dxg/XOUX6ebT73fr5BWN+33JDsXM9+cVvZJZWaWg
JksRmK/i7nQMBiY20bWdq2gzrlEQ/r3ixTr7mSiL1vYb80SpmCeFcFrx2U5PehtoH6XtHWtj23rA
uXtq+Vq+Hu9dGsTbTXlIqvTz24V+JVtdTB6Olsa2r6Igtzv3z+31wzfN1HiR8QLiOFKcwYixIbJg
zGXn+EUMbz+F/uzWUh++7yqk8/TU5aNLW9EZH3OR3AXBe538UUGQq15b215uLOsxylUT1etHspcb
KLvyiHeJ2vbtno627ZMRezRtiL2qZPAnCZnSoIBLJTYK/D4Iqquxe55lGc4FMX7WtSmeLoSBVF4t
WWY33kUaRA1h/GvXO9QXHh3v0MXvoncR7W3orwo/+YBi3xcpSMfPJLujzeg+XteuKrnVh5+o9Hqu
axQNq7NsOfOxKHmu+EX6/vaaVxfutnivfTTnWAySr1oKfwVCMX0PZHZr/FlU9077CQKnWM8cIvwi
U1nvqoVV63ZsL4nADR8SVcFaCY3aq8Qikep111xmm2ZCq/2HCJ1HXtfzPu9cUqVdribEh6vo81Wf
+xo6Bx2qtEauxo4zbo/bMn2E39Ej+icHMyaSfyl/mWYRhyYaj9PEfMFuwQfghxCMcIH4VFTpVS0Z
ryID7DPN9ey4qnFKW9FxnQJwuf6+L0exloSZ99Xnnd4y1dwOzwguFREXZT7FHYq92hynOD4gzWKW
LZxREumPWOLquZ4Gj7FSrmYHQtKHsRrOZ9+QgdenQh5SM8jX0NIEx9q3DkgUDVgI6mS8xh7/3YxI
ftlFo32nNlMtPapLMybG/KwcM2wFgxuuqMZxYnISfmZcnOVBy1ulf6vEqHbuDVaiMeRMs7aWRbDq
4eTOsrPV77GgwdQLt0I8WhpyWQgZrfJADbfOzeAWGLePzRk5q7CbNzgILXq6bzAI8lL1ImwGHPZY
e3STSKFyhirfu+7OH08/52OjtBZUrtB7Bs/THiQhKvRYUUOBN1UCOfM7ff6SgYPz3TRPHItCkPHo
1ncFpXtfPdnEfkisyjLQ35zr8ObfMRF7eELg8HnniOATkgQ0Fl3E048Myiq3i5j6m02LFDlKoFxt
idxrO2r3t7wJKUf3n6fuo54j2v7VZXYylXBpPrjtJbSGjHKJpc5jabMgnXV7XkQ3vnG0JkHM4H3R
0V6GoVkJ5tiaWBtxbdQ7cyhnycGwFcR7zT+dyJ+W15p5j7F5j5tzfJwNGYdlAgh47JhBKlhVznz9
2MlD+LLVLe/SYLFYaJn6Qz3Qjau2BWvM2Xlsggq+/DGTtbe2nc3vtnNoTT85Vyxn07/tqpGIV7ak
0h0TgyPd2/KdNzMfiG8tcibYyc2LWeEGsNbciBl/32S+QeXPsh+dqJp8ldjX+Pn/JoXrWUpglQEM
09t0hzHB6u36zUygt3pALvOdnB43rMc+PznGn+wtuVm4sljKhkuhaqLDJHCIcsXOkhE9X7eQMsde
DoUjuH9KVugpabqzYG0VPLmRbgTSXcuBzGTkdHTPJogTJcQN91qJzipAtqUcVoh5AQApF9JZDtPa
8jv44S2Kv5zoPy+T2wQRsWiBeVXWO/e7XX/dPdD/Ae2CLz4L9EqgxIuWcF0PL1eesPIuoriECd5O
QyYVncSvIAOzFL4nLo5ClG4v6llRiUb8w/WMUlQZZFjj/GfrIOHX5k7zYppHs9Ku+BUYwuZ+kGSk
Jtc8hKYxYWPsWsOI4Djqzii7qfcynJJKgeANoZ8H3V5KqlYDZbS3zEiCYNMwbxwvh0S+mP/Rrdj1
z2rw4VfF6IclGvt+936iy+UNO+vhVtVmq0BCjGNIW/DfJtKO0ArMm6ICkO2+MLqtZqUU2+9znxjT
ffkYTKejpBCf3vTPqYrWQNuIzPHBr0gHCtuuocPFzWsPoV5SLjqvoHgaG+sr+j1U55VrsYmm1ef3
XY4XZ6n6ph28n1VgPqCcZeb6Gpm8tSCxQxbRo++YIihUAMmqN0bxnBV/Fi99kmdVQy++9JGRdZaP
NQWx5tcnXsVnbKPZlv4P8F3KP3ZTVG5oI/gNrsi4nWTCMH5SGhzkUoW6CgxcCvMDHMODAR/GgcgS
WpfIMGc4Hzpnh6vGcgi56mTDHMkF7/bA+uAsyZXaAzQ4xtNnhw8RqwQoWTlnzW7KgBMvatMINCoD
EkcUYc1gUQ/vJxh4wYetLeHTIS65TJgE9OturtGdE7w1Ou+YUXq9xzacRSNb/H795ttOdnDGv8bX
z5JGQLosh6sRqylNKxl8oFPUj9XjPrnAh+YdWxnPLgZWfNIMIgnJmPNZ3/JGJJgc+N9YiuFA7y+3
9Vd305p/hVH/ujEfZGe6olM9SPderUv3H+BYrI+un2SLvf3g0juzaNoXxzZD6iOF6BWofCxuAY+3
OumYtNUjA4TqsZ3giR8s7A9M89OdzOhp0YG4lL/5CFxZzNQYGDpYhVJ2BOsWf4Scmj3hkJSDPm0p
u3muwIt3r7sSc7VbQ73Bpat2+1628/VzFU5VW5ceBpWlPCssvALeEtl6/mPZPijnAnMiGy3F0YYo
0uG2Tx3GkitIieWuoUNrzKBXU7yd32P/2U5+qVzVeYCyXs7J+prIjWgwgiFQqu8maYnM8l3+Vm1D
HinRhUOxlgte3AhMrXjHPf+exutoSqULOxjQz3sdP5QVNsQjfO5mHB1DwqM5NkNKOqTRuRHuz9cI
KhUrbkaQ9NAJyPTOV9ko2tMq5TeeuOnq50bKMpC1uO0nucuaE1xyNZwfXY9zoVwY2rnh6eKHouLQ
nk6QWrdkFdIMft2MdnywLQ4dyKKOEvqXBBsSAh8sCzTuQElns9MWJO9MoeLtJ2qFb2Q3Ta1pk44z
90t1Ags9Nse6wbJrw4GQrBYwXh0+0W1fQYDMf15Mr87vojSIq6J4iABJdAtB8qwTRb6Ibm8HTOI8
+JIFQCdbfn0gHf4CxerpRqb4e6kaE1rDdTlMC93R6s2x3gse6EithKz2kNqnEpa8Bru9kZwhX57I
PM5U3dH7vfsRst5PTQ4jflMKIbM0p9Klv/EaXYWeNusA604Gk7huA/dNabivz5myayDt6hB8RBMG
vCx0a+deCJo4N6ZvMicoOhQUj/qxjzU3DLkTpJXA+0NdgvZ8iMlhhzNCKLl1rLKn66XwIUsgU+fu
iiuKR2i6Xc6jbvNo+HNEsGZHKcGI+7QyuXXMa0J+okLLMyWQwmX8Wc94dLSe7W8O+sxJYYmb4WJN
nLgS0PypNXxNnJ7kqz8gtNLPQ61/bPPOjM4d1gTlUXIWm5xa06o7J+Teu7l4O/Xn35P9Qg2x76CK
/FFRFj/viHqbFhFQIGLw0e9qIsKxEtSwgPZWzMMPZV/wMt+McuhW/IaHrl9HIv/y4Ll9kvIVr0pP
qedfZiFZh6PLU6fiYet03UnsYcoW769XkyutZ8lQGVO/IrhUlaSyayLsAuwfFdd1cNZYgcYFm/eC
E/qungg4ai8cCxxmOB8efoMFQM42ZkcND9arwvbO5lK49D1NS6fwo8lX0CI0AOwzrfTXvJmfzVXv
82Ku+XyUPg91zvqT5TjegNegQt+hc9RtJNEaHoAb+UPn0POCJrRTZQ9ATc61bIR3ghG2wGB0hf8m
rDNEodzv/lt5cj0HGn22HHedLkbLYOmdRaVOwHQ+gxvP36abp0Bgf1098kYLsrj8X5CXhiY9kFie
Ouzb23646x+788lVbEeVZ0070U3VBTOw/XY/Nl9/WZ71tvB3/027Ulk0Q7BLolyoYv/qHV4lNp6V
u+K+k3FjDPMt8BuBRqpxZkmU7Obaz+6pmazfHVbyR9qZzqtD3aZ7R5tCY7S0k8wnt79n1F8uTkgA
l/aihkSAWX8JuqD8ewotyND4gjNpql65GxyHOAKq9vbBpR3iyk7R56rSRZGtzk4WvASwIdCe+rSK
ipX61buqMf7l431sSvOZljw6FWdJSybE7S2HSTyDUOMjhUe+AdvFIu7BnWG/yIUm+GGQFFikXtp/
45HIMdyj3IV4o0DS4eaA70AL3Rc4hRMLqkLl2Q9TioXYxzCYixb4QF30aoitK2ca1WefmK0nO9jw
8VzD52AQJpsRpXBHso/poWsyc3G07rvHocqsp4q0X6b9tA/UKGIgtIpALjALTWaVGvGyoikzIZ8y
Sj5wbPfOu4vSbvSazAWE3hu25no8H8w7mSGJp0P6Nyfo1GbyUmq3t2cT38EAc1XCts52Fo0r+46X
U9zBLbVKGocMsX0lz/gSU6TxTzEBs6OtkA/ixdVUy5xIZqbSbmVGLCEi9tTaDlY3vVzyC5BgUqeD
yDaWA17MQfpY2pM635BxE0EVEuIqzw30A5K/0CMg4DS+Qw11rLkxfgswPMXyKCdjQxW7agXtgEqH
ojShFjJSP9dM0M4Oj4zWLMcNSenQM21fvcVJD33dINe7XwL96bIqe7lm8cfvM5raXfWJwcPSibjL
v5VI81/45qFY+M0OLgqdRv7N2M9dthXSAx3FJ6kJ1VoP/StZ+xBFD9Ev0BX9QFMCrwXHpbjsKs+G
qCE+3lxx97brP5thBRQbcN/i20UUGA2L2RZsCNf1VhFGWhwbCIuSCWxb/7fMrFbIYCjNPp8gmXWD
JWhJGrDV6KZxvi5G99LM/p1JZWgJ7M5Wm9NvC1GRlu2kihMfQNalx+GwcRncqv8GedIjDiXJJqHd
yzHb/0QVRgv3EHCbn+NzaVuSq/0OJWSryEzGCG7UvYZv4tYtnX5C6bivzhubCKk0NQpz/ZBtkLUe
NHV9YAvzAfdu6oPp36p/GaSbDpfSQl1m2siOUzuAhRwfyAfQjioDJ9fabz4MQljRu9w8qFCmKlBa
x876y0dQkzQUOl9X6e4hapRZ4LqSI2sQ7tVEk/Mcidrz1QVikfVQUA2qB9vC7pdOQQnLlQunESEH
jUfL9U4dcEZEAFBmm/pAbo3F11ust+9dRAZZ8xIYZCw2F4GyfCv6dLruYckGzgknpgQwzuCpkACg
byJmPFZmGoaA4Ko/tsVZWi+MipVUealHKtHl88jIq5sYDwu/e5/rNMiOiI6PHX+5ME69mY+whukf
+rFoLLqdUQBmSIWEgTHguDAxYb+OVZOubMLVl9Omem/mvABMoe1Y+MZYyrna7VFb9/WuNVWc86S0
/oLKlIWvOhUBRVFi6KlWH9WTLgqL0dxc8a4qlArKbIa4JclRI/sp6C6kj1RCq23krXEJIZA5Yiu8
VhpUb8ysVr14052ECMd/6Q5SHWMRPNlXvP2GXiVemsBxK3ctZ0bpleryAQUv6SNn2TDTNakvpn78
0hDAqKOdDUll9Uw91kwRAmiBkdyc0HAFvCjbIBwzp7df0irm8dsKPcS/VvdQN3h0fWEcWX1gs107
9pGpb6rEK/hbtO4gtfK9fqsOdU+jkzfFWIVLzamE+3avsUv6JD8eCJ8rT8scDxDFWYGopcrInC0c
XTyR6ERufK5hO+pVc1I9z9875leVjA3Lkru6/Rovu1rT6MYLiJMGMnGUZDK5omsyIZl4UgPHy+LN
OcaJDmfkLa3A4YpOAxeD9OUHgUlmDP89dcFoA5hmITVowunMapfSvfWa3StmunUjrTrtpYbYw92V
r3V+hrGZG2yYfJfuhwD0+yzuo2svK8rwrm1QR3iNqa5ArMfXoSQrNzxbx6lK6ixEKcxZM5WQEBLD
9nTYon1/njlLPYopqMejdOtjcQWLxd4j2Jp0TuW48whsUgh+3ZJNq/nWOaInoqe8V9ArQrJjMdtd
YGCbrHzukR+tszaMANfiViJRbWTJsQ9vwq3C237PjQK1/n+RxglFOl/FAU70ClF+MO0Iw9p2t11h
42Ldpm+rVrJx/rIjYj/xMs7o+2pSaGYqu1GaE5WKwp50ZbzpgTa+gPoLYno/lLfvWaFSfi011m1Q
aBmfSOs7O5mIJn9PqivV/bFOJGjB4IRPS28Ep2y3D+P/8ZFU7yPJuwGS1Mx+ZrpoqIL4jPdghB44
Zt/0s7ZOa/Sfzrpk/7eDtmamRxvYVy4Mkw68xviNbPtWPHHJuNcMM6upfwhjrHIo4Gi9Jq8faHUq
XcYWpCLZFH2UOOz2IPRYPIsmKfPhvpLCXIrPdqPcyd0fUJFgHOppSfaN1bH/dTWNtI6EQjKAUmOa
Gf0YpUoQO4ZTH3J47TjhBq7kJQraO09S39sPUOMzRMNty1SWBNaujtCcLTx6yGIVbUd+a4jYWRnJ
++Mobv1gXH4E7ksAh5Gmdv4ktG3SajTdjgqQq/stnAjrMSj4Yb6wre2pTu48mjPvj2A7Pm9c/5YN
RSvR+KhAlXB/2wM0s4KOmZmb+m+r0/qcdK64+TZzwcvARfKx287zb5k5eiRjkHub2OVexl8bheZ9
Wjc4r+5LucqylpusB1St0bIRf7sSd7GLI/eoPN6fmFbg1mNxhEHGker0rqoKoMB7sENgS85LO5Bx
jg22ClG+buLAkeeFwGSRmK1ww6mlyyG0Zs75J1fetnqhr9U9IT1lusycdOxY4+QzEULY+ksATHk9
yPenn3Gh1BRgPk0zOnshgpZeizYx4Yy4C5drwDU8wvXAyz2Ntp1pQ4nlWhQaYh6MCujOXdX9Phof
0t7AfCVKRjrcQHl9C6LJaVUCRQAH7TDh9r/pzmZisKgXuY6X3jBFIED52QgzwzRqVL5amDCMUVja
UEfdWzMDvgIvglAwZA6/m99759qeu0qde+Nj+fERFle4XxCpmYg0V61wbUHuxnjs1sIVJydrTsVj
qHsuFtiwKQvStZlr/V/bkVGu5yaPFolVy6AhfhBKAKBlGtDWm3W3UEBUeKLAqacSFF3Bl8Qg1N4I
YKBQT1VV4dfqhxo7n5vu/EVlzh10FAAOyPAANNG31MfAiI+jssptzeuGkM/bv359c+43woYT0tYs
RNuF5KJstb3t8K30GcMcOuf3C1qb8UmJbwn+VLs7RjbX7t//GZ1xbn5L9/ezbH8Mzytf0vCvfx06
YmSYYZhwPutENT7o7OfDXmCFh9p1RV2yyKMwEEHsEz9/uCuhj18n9Ddn3L7jROsg+XUrE/eW001d
Y/9TYbhAy0e11rScQ98FhukG+PYiw+eKpCIXPadip+JsKIX6SFmmxlg0gvG2BVKq3Wfx8h3MkjIR
whVueGYu7WVH1kczpanA5OwrQ0rTt0sUTN401eIFUkzbClQPp3/XP3e75t3stpfv8BipucyALuWz
ijEma/PyFuSfYVQ8Gy9J+MIxEujUqd6imNrBMEG3allgM6Fl/TrDVXOE62p9xg2LSMW3+CC88jIe
Th1YhZyxRwUN08mH7tkN2X1Bk0vaiprIo0hgx7yf/Vi+bf/MQqqBjTUvi+cI8iYE3cH6M/Odq6Fe
NNE2jn17urSYpPisHj39gPAHoleiNuXO9M6svb2YieUZ4PKW541FZRohqPGODcdDUJulkN0yg0dz
+fZ6Z7ENiq+m60413VGU/413kx6j8Cd+5hm8xN65gthRnGeK6bcrRdW5GvbwLhWxjEuOr4/ILKRw
ipj5WUYv18v+39MM7NkWUv7L2j+4iACRtU2dHhKgnwfKyxNCMv0JSgUWRF2wkbqS6VswDEwCpffl
oIIPh8RuFOuGKdKBXG4JEZqzYOUwy6IrHa0qVs/HkVM4g5e/aX33zXc0Ueqxm2X3zeC4zyxqsG0v
G8d2LLQHzkf6TccHrlVpdCQ758seHkyqxoSv+q0MehokMfENaBE33iaSGEzRBKE0xYZKB0+oMipc
DRukj40Kha5x8eNkdalx0+pseQYeqJDw4BXwJ9sp4JwC02C7KSHXWHfd2GARlmQYRiDEoo58E1m3
Dl2koM1wW922/fh5GXSoy1D0l6/V17t8neruey8BNF0+dQdZVKtSYjCtzIG/fLiEqNyjTPVm+BH2
ZX60+E7+pgZxKShtLrVofafmg6yd8y3sf95+4h3uUJfe58yEE6Xq3KTq+/6xV/nGuL66xmdnI/K4
vDA7uQSS4vK8tdps4vK0gkb1nBxHi0Hat4gPU4N0LyG/JeS4kNfVXlUZLt2f7Z+QH2snx84s085V
kdbuSTB1D+s3JHaXN13iA/UX7zdLHsidqRbMt8zuCS7Yz0y7WQSs4IT4fLvUrl//qGkew7JP3vo5
7YG35y1H4PcpV8w49LxYHhe3MrCP618juHuBx1dm/AGp/xh2prXB+e/hmycaPOKrXCV8fDErPYWq
QW7qy86lAS0HY4T2pXb6vvcy5Wz3Y/fWeJRS7TlwoBYbhMaZUYanlK7suNM8GRah2+C6gDVplY0S
zQ9w2eKL6Nl6fb3GmcaVEQOBwLq2+MIpScySgaz2LK9ToriLsa8tbyP9BkIC9VFasZodnaalF8qH
glcT+u/1HKuZR2v+F7tWUvlKvp7mXOWnJMqrYYE6qP26VUQWLXG6v1EBz0Tl5xLH5TR3qHtPltGr
VTg2sgiSm158ox2SxlVbZd5y2er83t2GkUvyLat43rXTz4/jpnz9zOJyYGlNMqLPVpXsX/4P02zd
TGpU2XoXSsdjJY7o3p4DPPSaidGtm35bTV6o2DlTY/z1RCv9lmI4t4XecmVprqBYxsOmDqXXiE3w
cXDGxw1/HMovTemvL9r8PEZpSN0wdabxKHIefCyjuQjNwd5QZJy18kdLBie+0TCHvvYbXrVxhfGt
Kxep9ylmKXzlbeh1+Ouc/2KT3cgFUL521jbCpvg3Sowuy8gf8hj2s/DG5fYpuDBpn9GD3gfxLRd+
MGpub+vcG9wHidYxW9RRUwx84NBX0uMD2uA/7z3sHYr1bSWvdS5MNovvwzlaMYFdlh6ja2FyTdQO
Eo4ZQX4tvMyBsElUsHRf2XdkKSZ5eZaiVEhGKVgNypyeeVsqQLL4smREjEoGrabHp9Hh1+/4NjqG
Q+848E38kM8VFeA54jxokCe1FbCb+t4xeX0DhmP3t1It/jOIPsEj87iNMjSdo30nxcaML7HjnGPu
LXD8SMWRcuxIBsVxRzS2dC1os1XX0I4P8WX4WpACD8IP6eyDjaFklRL/x8AEZNY4DWbZB4akdZWi
yiBZFFgdgjV7GZP6eceFOE4JfWvw+VoPUG7OKpN1cWzYLHfkiGVK8bhvjkXbeuwSuZSP3qc51HSs
0spHvuk+UZ+fvSBIdZJXHInhIFXBhUcb4Il41N74q+3PQBvgqaCTQ4ptrwcuzxaV9afu3dHD7NQj
/GB0olbY1dtt1w7yf3jHeTeeleFEfUS7RVU56U6i6Oil5FNSrpS2A5ZPTF5i3bsgj3y+dGAq5RVt
S3cerZfahXOJH5QyhuHEGVUemfL9K5BkH63YhGKllilUhVH6gU53pPg16Y0WhNObw9asTbT2sdNF
pym38SL2xYm3McGpa3yGxN/ntXW+ClqXIoFgeW3lgw3nOVm9v8pXbpOb2v0LqDrFG5rcXpV5tpI+
V9LTjlfkZXqCbOPusTIaxovn5yN6pvqPZBSbHI0SX2WGi2kIe3aQnyVO7RvqeKqhnotdpWXXmAfg
Q5lXT4MxozTmefXOUiTWvjgkZ4u9FgkBe7ZaaBziNXzQC7tQQ4eZZWDj5GINPzgfe48jZaiXvW6D
2tnhJOeULaAS+ZZUOX5TVYzIM1aXMsXKA351j3IT340N5GvdwgLBsKLqyqVK93Wgeh7H64EHT+NT
+MkjaqT1rYnJonfwN41K9h2fdGyyfZULP8cQGB7FUqCqS0FXSK5tGV7jdZ6jiFre2J552E/2HoFS
zt6uDXFq50lCOE5qPAsT9ilJKKbwFMtHBtYoPdv10pmKv3x+lUIBQ49/x4ot5fuLaRcJZtvRfix+
CTeW8ZqvMjuJKPYp+dlze43XbeSt8BzA9sIg8wwo+Vl17I3k2/l+YpKZbL/mj2ju6MG/itdy03Zc
08Aw3HMpdOcDjyS7qiPbGB4kVZmAjFg7TZc4bm+/eO36DV663juV1Kt08MZde9bTE6Gweg8qjNdk
yXljlgK7FjM/bGkM8dhdsQ44lnaL8hGXkPux77QsLnr+DpcBbq16/mTDRAy9N9f1fui/TmpJ8YW7
wPa9o7NRESeqIIT/aLqv5USWLQ3AT6QIvLmFwhYeCSFuCAkahBNemKc/X2rPxJ7p0y1hymRlrvzX
b44bpISKs0owD2dowihBLfESCGjXZM21Cdqq60KTHZtV0fgkqnkomSvJokmr8tjVCNcLFFPFoTcW
9r3Do7rVAFH7Y9sTvjwwHesnVzv1cVFx4bUZsqxD993fI3OgYPewNVzpjzWYV6WcTbg28d9rHORt
3UCh8/rUvncC4P7wBokU7I4286hMuczUtL+Om6Z3FKjp9TKn7ZdkVDzV1ykc0PjnO9g/PAmVfQ8L
htUbD4ptGUroDJ2nQ8Qh+DXwwgzVvm6GydS/vW/l7zBzSClQo+62Nxca23z9qYl1aP+ewvC+/cTU
/sVHL6H9Z9tgbxRkSpQ2DRssO5BlJ4MQHGx+tlG+hNsXhALRdzv0moRoRSDr67o+nWg+OoeR79FM
wX4IlJvl539HDrNJsdn8ZfP1L8RzwvyCEU5V4gw5xbFhgmNc9WgNtVRkxiDWY2tG2K4RdxwACcN2
1RccWwHK3kFk0CTEAfNGjbh+ihcVrNluPkr9y+wRAB6epqEV1FwugoH5FDB9w5G195zxm+k8X2Bh
QmSH54UI5JJqGTp+4mMpvk9HEiqjWFkLIkp3jT3Jr8gvn8XAKPf84fHouLTSQ5wdHqPuJqMK+0J+
qOXDmAbeJGOuDU6Re06fCTzCRsiSdrfa/bDVfZRD8IPmKX1DvOrCBxrPoQxlTWadnaBcDlw6JAXM
pGD6co6LvVEOZWke8LN+Fl1AgEF73by9X2NeV8BAyDyRpgfS4kGakdakL+r+FoB3YHA7HHGl361J
xjoIxyXBekYPOG1zXSW3UETpJtjBMN7mMid8VDsXaV04YQ+XQ5merhL8nPET0YXLuxrZfpyT2hVW
kL/GeEYL8t83A3XBlJUXn18vLLg202atwizAQtv8sL3HDzxAjytpL/jgRThJM/EUYMNZrGGsninr
HlW/Mlj2JiAckrR8gWAycSjUCpOH8fmDy79Oz70oe+gfxmijgRF/rhwJsxqLhWYd6CuFeAHcBq5u
//ibiIlO6mv1ufzkd5T9sN3WIMiLcT8uliNbczOdUAx9xnmisrdaayT2PQ2pGhuwcLtKXYe0Nv4A
iqJhA3Chu/qsJrDqYAoB8iwy7Xfr6pkBKhTzgkSdOYQUp/W/K3n1EpwQLn1//qNMSc6OFZ5Cidah
udY/1JqVTr7raD7qVxXQ2nT+4tzbH/MizG0VA9xh/LaIiFor6ppbe9904Xp35Kc9W/pCO4ku4Fn9
scDrmr9uSE7DFn05IIl4yw7v1eSahde5wgYAlib99yintnV+z8+fGB4izbvYDPxy1rUbF7iepy/V
+RkXX58frNlRUOBwBaZfh9n0k6MaJwGswVsz+Ovz8Rgt97EtrD5DJx0h4yI7404iK3PQjFVVnWJa
lfGyxCIrvrsVyJs4z222HLPpRJehm8ecLrTt1ieUuav33P95EWPBcSzW1yrqstyFU4seeExCyWh1
MV8SJP6uWinU/mfPhKOT1j6CYV5ZZVY2n8uBiG4eG/sYygM1tOz37rrMwSMvEa+qAgi+K9cee8zq
t0YvbwzP5lxLB518F+lThz6Clk+4QRo08bL6MjdvFTp8hXtHbSprKQHsRnGYG22F93HAxf1Gg1aT
BflbsP54QnyDQ0WYv+z+bFbVejamwJJ/L2ULnQ2soDJgTYBaKPbwTD0z5t909euoFgysoq+ghNKD
8hp/hR6QdKFG447YaSCjiAaq37k1UZL4hro1FHICjrS2Cu64VODXv49q/ufjseQqiZq0fgfkn/IN
9iz8OFbJfi4XHTMCxerrc3O1C/yA4x9n+/k9cJ1vbvWjX0xHmr75c+134yENGdWkDJlHPVfsrZ7t
G/IeQtFUpFuwFnnJlo9fUryKfN00S1UAVSQr4Omzla6DrkHI0Rhftyvgwbet1nW+bu5houOPq43X
0dJaolD5iU6e+Fr2hcZ0M8wRu45EHyIMbob3t9RXgqmWBkXt3t29BypAhsnxPfKhe+C+Vb+a0kgK
ovPLv/Xk8Pbzj/FW7fb1fNtWXqL91xPzIZCBECmq2CTs0Uguu9/t6WeqD/cHJ/JEQSVKfVk+Ag2A
Arp2aIz5QSBFkFbVguRAR5FrO51cRfuA2HkPV7JQgCDukdXgtvilV90097XrBE90GJIziNqk6w6Q
fDFkRLeLasAcmprkL9VsMnRMIU9nq2milg9QMQnzlcasxVY8XbAHCMmW9URbSWIjhTOBdMYJF4ke
RAEkF7IsRraTpprTLUUS4sSXbuSjkYmWan7OLOmVsIfel++D3k97xeKBhjdQ7m7N79fAJ91VH3Fw
AWHgrSOK+f3gZ/5vKbDtu7H5NC5L1gx7nV9i84Qo9ref3n6EK1WZwswLfaQK0UdM2Y3oECm6rdq8
f0qC7SLcUSIfAG6r+s9ruiUJorBg+5xp3i4DcKeQBu29cjE5yhfYs3XOAvh23f/sw4rFZspSv4wy
eucCvk6Vzbp5135MdTdojfNzM0/ts8FyhXY41EQnHw2nSCtrRQAC3njvVFY6Wtlo+gZMHrDCQZSV
9NL5rmmpCtlrk+t0OYbD9mGSNVrhvqLX4//779ReDbMfNE90TVxyrQWIlRbj/dCgVRtQtptTDrUC
N2fLBdBYzlc+Ci7sJHOW5XyX91o/OQtz6daMBOis3jpwwXWvO0gzVesivlMS5RA7ARC2dZJ8jAQ7
jJ9oV15WJndOZWplvVErVRGdkwNDxMCMY3YKuLkcqMGmtTDD4L6EyjhHnHIT5eJQVp+7T9tr+5zd
J3p8fqaldUK++/zb/qQqL+93yOVvw77v1KIJ7wL24ukItMOM8pEPYutNR7WDbsWPwW2oPsXWFM6B
405i9ZaJd2vt/MvbD6uQikkgRkL89MbVwDetBpvBz3yF1j9tFprb3mZwskdEcwlEMoYH0kUaaqCX
9uaThxYZn0JYyMY0LEu5N9NNvmVNTvas0pq8ir8bi1OeUHteX3haXCWVVoNr88BcyuhcqNY2I+Ub
BsSjyqtDzbAcSbc3z18Gp2BtMu0cvxBYXCgtD2Nocs5Uj/euh19aSb6SnCfy5SQlaO+MI3kr6Q+z
ZN2honzcP1Zfl4/DLLTXKMi52R3Kz49f3vqNEJ2xeInvXT2LKNXeEowEaXjbU43w3TrW8y2HR3U9
WGJUIA08e1R3WIrv+KDp+TXPOVXf8VbK3VrFebJReFNIh97FFyuhFf+5WKMzCbbhbzn/Tod3YYFy
bwGoxJt39J2CJ1NPa463lAiEj6KeU2jHL7u8f+sv+C5OhMHJaviwWmYiNpnfHFvOtet3dZ2rr6fN
y7T5fPb4u5ERXQ0fpmWn6u4WCXNN8XC/l3IC8/LcUpRFl9a6d2rZfxhr6fFtdHkFmdu8F/kqrGiX
HMzg0gis1o2O42GefD3JHqcv31eTjM0ZcoYEjyz56iYEd5E+mbP2IzSL3qn70wveWdn3o8VTwvhQ
wtNnjmssjiryBDBZSyZk6djH1acekFxDtm9NVRtfYhxnNDfh5Bx4ZqluIWKfXUl0yUK0Rpsmod9E
dG/sfsKwPnzgAgKf0qDhVO2qgNxFT5RGXkWIaIlGUYtptp7fPjXXF/ZtyVnqFt3HL9Rwj23T9hz8
oNn4qDB+aMoyvS2S+Xoa82Vx/OR5R+2L3WbPaGN4sgGm4todejb5trO3XHwBCDfgZnbquR+7oU09
Xexy3LOLtSfeapytGzkFLiz3WrKDTE3fd0yMEvfSU4yUF50aexq6/nrdOuZv9pVGoMp482y8JEch
0EqPmBleXgxOxBjMfGqxD9qM2AJhbKIvJ8Vs+ZJJRtpqqnPgDpExNb5dyZQXBdRBSKv1LLJL6Rcb
lpYBoaYoi5F1q7QI/LR7d/EZOo1T7PrRvsvCqa685n1lO/NbJT2JfxVwO3PSVy44k1Rc0hFloyKd
jQDsIRN87EtDflyBphgEU9nuw6P/MoS29A5KKQ1h9ibWqOWn8mU3Asikxy78qrNuqJxFX5fGx2bo
zaFYIRXclRv7WtBpsJSzvKfjDEOVZ+tlRktfV7lqnXH6q2dGRwRCthadzEKH3hbHjBqxhGjc5F7A
qW3SitFJW7aZnG1KcwQZCpxiq54ZB7UFRoYC3ASAIIpB9VQhYJyNABQmH7iPFBlboJnadd0TaNW4
hKcmaFDvNCGQ0vJnwtr7iLVMy+NQ/RUarwjHtnAvq7e75BO2QXL9vlXACzrFWro5lMZAdue6bV8P
gYvTPbQAxVc+xHTc7f5B21IgbuPR1myXvEMFKGGx9BhlxyJwVMkcAd+JkzJtuxKNhHslQTAj2cTZ
PIdBtHIofdLCfd1dxkl+mGm7IbUv5G9+5Z37uIDyxv6jmezuhfRUnuOTh+pULQ4RN/vX8mJZTuO1
q4QMMpE5Y5X4K1r9oWzCz4dpQZ9KB66eH9pQlU1KKo/AGb24sD/MNi3Zp9oB7yUoRrCYRlfBbaFp
l0fl+EXT4Mb3rrQRg4Yz+tvaf3IateTaSLjZSwmSwR9GSeItYK86d1kLZjIO9QqLWj8JpHyVaofA
PVvfN2+B8yG5ZgZ/SvXzrbMFZsab73wa5KDnDNfeCyx4LLrolcfqr1GjgXds2PhF8prjfVddgDDT
KFTS82BdVxDxq8oAcRyHW9S5kcWcxYtoNMM3uPZelX6pyi96vgpBdzg8WvvPx+gW1G8OkSN489uT
2cKofCWqa68J1++1MFJ4JCFdTge8nWwIzMjBt8VepAp+gBbkCGTYDwWiVdxHIqrUP0NxkreD+yww
4My6kpmafWC24XltWUm+/wmRj8PuJyAteTPOR0CPd6URk+3mA4FhflNLL8IQWYQqKlTWwWglg2v5
RySrJbBpRJ5Q3Cgkd1WofO0+8mxTOfBZYqVfU2OZ5FYDAaeO5lE6D7Oj++T2uq70MZzcX2nQFUyE
78r8ADl59A1O1zfse7O8AjkJ2pJd50PvratUUfJGi8/NH99NUVBdA/H16AxgPCHXAYPZynSvBkbQ
7nPTuVZQ1R5ITf7Z2dL/QIA8aiAxQIuhpRZD6nTnLmWaenl0zaBD2ZT6DLzomzCEQjjguT56qM8C
CzekUO8721dExVz1F0k8bBQEOEbZcrjcJkJ0oCCP+7XNCTXal6YrhNRnktMFuWSo6+9/E82tlPxH
Idz+rozGlpemGSYQIqAaWKPmsW6wDcbmFvkqtr6J7MzLKMZwDsvlflBoHjto+QQQWBo1LBIahUTG
E/vzYe94HiWj3y5AVnP79Gq4VCA/gu4xllhHV0/dHa3Qrf3LQcfqQqk/CA63MvsAFuEla62JYKwV
RDQPjIhn9StUidmYI42XiLRXIAZPmnBqhyg/LM42g8wbcmDFRtKmBtdyECAT5TLJaxadJD2OWW2Q
2WX5BMnnbJHZYro5ZyPhRcHGVMEdzw8DvWXdACyT3rhHX6J9onlRGiBvZTed/z1lheoxmMGjgSCf
nqo3ncH6OXT4qRJWwmmKlgIai5fhC5bN5FgZc06UUab2NKNCfz+DiOzkTm0mPKCwWRMjlAPYeeBj
T4l9s27KceQ4zO6Fftp+HsB7XOSHwDWSkUZQ/Zp8hr927AF2ZqT8GRSBAR+CAtrV6e3VLgc3b5bu
e/TNxVPq0l3lMHyGCciFbgVjI91kc2MQgf9yRTr++xqfbqXvq+U3OMjgcXTPuTL8AM1i8hXIUwx0
8MQF7ghgVFtp+mfK9qZmbbrYrEsTujvJ0hcydUAo29n5unl9X7dNRykPG6FbKT7wwkAH5yXw0sJb
R18CdA5FjmI5fT5bQQPYh2hGV1ves7kg4JcQwqNLkyinKfl8GTOxgFpsLcVSB1oZw2NM4PL50l3W
oVYyHRkxjZUjDtZpb/pBYrZjhWFfywiiMNKTcn0ZPvC7LO+/QlGXqy2aQwBqOddfEcxl3eTRdKKH
iEkbwg1AwG8IVlkryfyHdsr6a/2jNawZLKa9ggP/ulaQZzDxTrjzO6zfc6EsceqnhcaEnH1WPWrU
REVc1DCrHlr/DfClHS6ZlyfU5WWK+WePz4y4ngqmpUQ/FmV1hukvrxenuRhxdQw2m2lyPiilUr5r
iJiUsfpCe+Pz+mkZkZJlg9l9f2lzfwxX8VvmG/jOXKaNB4HYaOKRa7d3E/c518OjeHt5u/OWeeG4
VojyWse1/FsuwthOE67ph24qv/MMP50c3z64bPyq71FnpTVKaCf+oFMtxQbA9gQqIU6rZg1GDgJc
nhS0Q2BGhY+4giUFfPoC/gbfPBrtVGVC867yTrLQDIzkW2Xa7j7rPMnODvw4shLGV+VTyEQ61gTx
NgkH6tPXoD00S3kE5TatedIjgVGoV9nOM87hi4Ao8yaCcmMSUwd07NG2LQa8ckKCA9+tj+FbCROI
urSLSTIoeo8LM8oiRQVNmwpWeXtoBV24c610GW+41JSSrg8SyJQX0+xYrgZ8keyxpOUCnkw1Ndpe
uvmAugvzBFwfPVCQLXNW/ws6g0qzqh9wsX/Ndi4GpZU22kX/7tSztDiZaa8YBlV5S44WhFhhj55p
Z0uG2GRP2SYo3ESPQ2QPGypFvWEzQHzoJonJcBpr2ZnkzpX6qVjq7ibbLj4noUCX9WDQBnxTzTqy
ZMnVY9bH6+L4FuyVgu8LNprJOtF86u/eKufFFGPN5Sp2eciY54KeVeNCRbb5RDBcLtv5oeJ1/uyu
RdDME316h1eA7oM7wlD8xASqPs1FarEpvl9IcGCsiSzIgVjAqqXLtN7Xlp78jMNfWaxak839lZMe
5ejPFMXUal9NFki+wvSpse9gKpo1fiWKObXqWrM5PNDkRRymkMzC53ROI5FrsOSGFeHNlt1O+y2D
Tim/IihUNSsgr/YLJXRyabMrEqKJRtt0Wvm91rTPmGSLW+zqIs0KWPE2aeCyl7pnTClHHjPZcf6y
ts6Q9oCgm/K/dL2ty5efaZteR9p6oPpXj4C248DDg2LYSKnPP1dIp8Ey/FhJDkM9eoZs9PcOhn4H
2u9czxWTn6kyGOZQltZXX+f4VJ2vSwvFW/s51MhQkxRbi2RFj7GktYppWN0v2F5LpLaqXUf8fIkE
LEuMC4+1UAnoaoXY41QzP9t3OIgawq/2e/zrASxDAI1NCUNx7VBzHeWpm5xgtVbsBFqSqVuntNq+
j3XjYMNJdpqHRldThgpYsVu1SKoICQhcmZ9GEZ3z93XlcT3jRgZ/ZDhQ9xUlTgvh16JuegsU6KRB
nP5jM50qTINqy5HbIEzBMGWMSVSHcF0zyYYklgUbvs7DVi5hEffuTO06ylaDGDEYGiT8mGNypNLU
O7ZDmeyc4u/M8161MIcq8KSw28TPOuA8PgnqqN7rqd60nscqDP5hz9quzNNX/sX7OlHiDBYnsQhH
4o1wGKdz2UBgxV9zfSRGSHBR2oo3W9u87Eqp3uX9VM983ONCI9u5AGcOZZo7vRRz6eVryjK0tmpN
W7decnCIp40iLmSxjIcmX67yvZjhxhVLX6umEfdaWLHhyg7y9FFYfcs3LMraSyVMNone8q0wX72t
2msyL54GRBb1Qxzs1bJtyDtua7pkFpOvey+/n8Kxog0B7iXVnb4SH9nB5i28k0F3/36vFJinWa5r
udamlu2cq/nKNsaWHOYrK6XUnki70Cq8Sm7iqJOvnD++OS/1XgZYMKVisNTA0ctEj26hZXwAlIva
C4Xop8CG7zmY2tcaNbWfL5aTIbIXj88/cw3+YjZMxuIXomuUc3nW3V2NWKtxib+rfnyRHJKZn+q5
ea6HYI65dqgn9AbTZPxxosdnLTe8+TaVWPfZdxuO0Mm2+eUr9Vu5J8ubezmRqiaMEnis8pGpyVui
/b2p/qQRV68DLBuoy3fwt0nP8mNegyrbn+GFN1+xI77AWOPEXYaZQjW1Vuruebx7WxmmuijDwhy5
iHTJBAABSoiVehEOd6rnYfV1rPh8J1+56Ho8cAyLLmTRuwJB7zpL9l1cZ1lAutyDZ2ZnTgqjZeMQ
33D6qDlT9fRg/1vZryOEotbyDVvuPrhdS+uv4uCWiX7fTyayTIT7uL+105nG4RBlUlUy093keC9/
o9nYePIkmGVoRUKlx0kNn0dpntUCaacEqtwxevTrA2P0rh5A4StPNxUIf+YegmSTICvQJtHav5+X
qAAvLlZu6eoj1+EpU08pDSZ3xKE7TkFlj5gYOgsBU7iv9B4OFotr5dDwdJck9CrUwpIpY/lf7qNg
szo4vKsoCjRF+dL26z4YPNpujlvyyWNWJ1nLrHtAX3VJM6+53sxJYISqNEozt2VSHOQ7wn1b02hf
++kutyGndcNTt40xh4WohCtIWG4uxWMt5VWUfxJalGi9BTwZFC/g5yHe23lABuMXMh0eEsveRohQ
vEEaf5azjzhLFIwE9q08eDL1RZLbonqxQRgfWt3LV7q1qafMasfOGX3efKo8B3UskIm23zUakGcq
wg2K0JIeeEELQrhH0I1fDxorsru/p7UC4smujCu2/a0xJFgNEsl2cfygoabM9iwCEC3Zhxh/irLb
+TN3RhnNj6+J7vmpfDs1to8Yd2j9iBF+8pfxy6WZP74eTn2kn9/0CHWm8Oz6YebZLRzm6C7Pq0SG
YSYf3Uagw8u5sXlWXvJ1RJ7kWhR84St7aa4k5l2uNVyg46Gzx6f3KdIVLi36F/SaHFs63v1+Mjrc
Y+vj5tJ6aII64xDH0k2kXlOm3WKBE38LZvtSLE2fdf9McMvLFt6u3D+AfRxgdtHyW3oop9zMfH3z
/LtX92uIXqnImXjOYDbFfEPPXod3D2a61n7zXwlk3tT6PXFBscvFYihSO48YjuVZXTJeH/tLJldY
LeKvf9+Wl8Fd2CjSs75+Lt5Y5RWgZJXFz+L9GNr7InJk/dxnByxZnMJsnKMqoDmTjHRnVaAfyHVV
RkKXs14F7mJksVBYDoVIsT7uXoPmLslmuPo48TvweJbQi7CBp4CIeXq4RH8C0+bNZRamONe2y01W
XzflXGnW6JLw0+J/gpbolg9lhik/rUv0Fei8UCsF8+zRzL2B+cOHB7AurH8UkkVQ0wkcuYKTNYNX
1LR8n7HF8uCNgUh3xIPucXFhaTVW4xb618XTQKqn5BPDvvfI4pleER59WFxK9k6I1ZtWtnKIhXX3
O3hl0k/JER5BKDZ73fFOOr/t3zb/ck6ehd8mxrbMv1+GhRxi+PdPOXOPwiNzZitWSyKgaUMlOulp
90JT+V1+LA7rt4Aqa8ZYzXENqE3HaDhUT7BbmkCASSXo8vIUgIxKAFXqABoHpV9ojtq8v4mFa+N6
Vh7RMPol2AcwIcACeUIsUgG3RRmuegmWCJABCMGZ6vP62X29x24zYxaOpWz3u5NHs33p/fSCjiJ4
gwh0ZHL90/BedSx4Lzm7ISthJwR7rodO+Kto1lOZ0GnTXr1JMCzf+jpC/TOQN0S37StRmgnbAV+i
UF6AQFrU3Hjx/DG6ep98GL9sNt/+Su96qpPvvf1FbGrnhjzkfsBMPQJUvsF6hwIukr7FCHSrw7xR
06yQgbaos3Y+E6eYsIbUdPK+lrj7bnQIV341T4gZQKPQBtmeIq0e5RDwGvvzq9hgJsmMBpMVL5sM
LkBqiAYwDvFJ42vFmNeUCoLVaaA3NXGutcgD+qC9rE1Zfrzbc9eMQaaHQNXZJUKNOT8qmQxf4r0t
OSaQbW9oTD+ro/8EwrQRLgINabAlpP8MHWc1RPiC2GxVLb4jEDaZhvvHtnr8iadvq1skE+aODldf
v1S3elTHxqr4ftXYz8CNITVww+fwe1q/gSKJYjsaTOkeq7DtG84WMVZoU+3T9vH0Tn8jJ+PweC/p
qbLUb6Ft9WXC5SpFyCPuFVgpVe7qHak/CBWgfgU2AM8Zzx8POb2sRdkGSOkajAeHocgHNHBjjmUx
MFlk1XJdtsXeXMbc3Wu0gycwY99WxS4ggFeBSwtMAsjNNY7wa461sQA57jBSAXxqClXKtI6Z8ETc
UCbFeUXnC4pZsv4gKUNhCU7lgT3BdWuyenTzd9350X05mE5JIfRcctE3njWnKmwQO//EqnHhXbm4
arY+KqlcFNLKUnPnAqqk3Syity/MYcVUufD8uJBqJ/6dtub6UorRBf3TunnK1dkC2UEtF8uFbqBt
W1rUyRFbksFnNfQZeCjjXxhqHjBlKcutxfNYT20RPSIbqhPMP1MxaWouJmqXWYKOfQvckNsxIW9+
p1s3xHAAkjPxOPrczeOCtGaoC3qz/o5+cCLwfya/+CKldFBTiwJHPTpGF4S37xLVrvSZdYjpyb0l
G8+e7zFVv/wEoxPuXC0Hn8lFP+MX7L1/y8Uvbxekey5qlPvE9dCbYu/4qEPSj9sQiw2vGlzY+8wO
l5qfaDGiAQXKmi9LdTDXrNnNYC9RIBEL/mwGQn1r44KvhL6Ref8mR4izc6E2T5EAAa7f5UuuIpg1
1/rJ4jLXE+fO9Tpf8ay+Np632pNh5emPY1WsW0Gy7NhJBIZ2coq8n3LsX1zTVns0Tz6GpdXXydzX
s6VWQWmSfIg3T0+Sfte/XauJgY0s604DWJicXr957KUhNHT4/Bc8hOVU3er6qXHenJYYnGNOC2F+
wuVgPn7QQD30EECDWhUsb/PGiIHEBw4zcHQ2ulnKO7Bnw4RSXAk3VQ+VgnvNo7xfuLudE0zSLZld
ZkUEtO9Wpu8gSaL2gcDYtKpqN7eNUNSWWhqjSlhG3uTZOs2uTS2NG0iEtmPEGea4gACQ2DWvn8QC
h97KEx38aXe1L9hCcN61lw9lJlJW5xt8UcaG9rjt29Z8Gc+5BoZ2lOVbQS017aF9xLYr5RTRz8Dm
avv+8gyeJzYMCf4Nr2vq23pquB0dHqVfkMF7tv3y75Es+b9E71C5uhaDXGPFMO7jxE/Tvi3VS/CQ
qO14ii6Jg2yBPgo9OeIciLo35sX/8u/FOLjzBNvTAPILCOg8B0q/QJY1tVQPuAY2L69waFNNMmxF
IVKFj1J2cImPbU5fCP7Xz0Afsz1G3gizaAL9/rf8AOmgM31mRkW8rbsWs99oVa9QGjAcEgut5G/2
1xJ0oEeviRFYqXJ6LzQmx5Hr3XO2rCOvm8aZGVKmnG6JZECuTC1UmYFeDiGAmxZ+aitV8cCqE9Si
lM2hcRaoYNNJcma+OSg/flB90RspHj2I3RQMaPmudaVI6rOQLbv/B3ELp+ryHXY6VJGtOl+Wq3hF
YdW2ltwg9qv2po17B1kg4E31OCOVNm+qEP5dd2Dm4D7YtPOVDUii/8v+EDbGrx7ZV99icKhvakqR
7BdY0xXcvx1rqX9T7t1kRjtL+6bJ9THeNalxcsH6pwD130KTQ8v1t56L/kG8IqbVpG6Nex2prJeu
5+v311Dn6JLX1nqgd05DBIagspsyPucN00amV4CV6vLhyTtepu4m7wBTWmv9G/zDDmY3ympOCUxS
hsASYrtmchbNEDgHY7Ogkwu8q2mU6SlaXkNDY8+wf7MpZW2Mn8it216AVWEp9dmTsdmySfYUDjT9
vuxfOQbZxTdP3VXz18FdvmjHDOiPQ/zy7yfZPCyyk9Trg0jF9KlVWWMcDk/swQ++3wutJNWPco6p
+26SohE7Vi7Dc7FynrbWKEI0hh8GW1C82BQBN8znrxlbBK0qj9hou4zJKE7CctFpNkX0z2Nn+SwR
Vdj08bUhG1G1flfy4+OzIpLuWbWpgdy8ZsfZU+R36WB0Gb109U6PCaygKij/OEpRdDwhx4fviDA7
t2wvt839Ty0UZa9cYPPbQMK3IHPxa3m4giPlD5O5P7dXNAXShIBlARctLS+vueDSo0SAsAqDK3aD
wmD/SWo89pNj0LqbRdhBEDKANRV9dAcBUlThL/IsEMgdM5XkLCg5YarUnapWr+5jOaheEXxBg9Lo
VOfXXSV7biqLIO70CZylab9dKh1qU6JVUmVaK9j823F5+Mj/29jtyqRUE3Heuy+nehKmjvyvhpc+
Ko0UjxsfErvsoPTAmJd3p+5HB13cZwXWkWyqH+ot1O6ASt5JG0KaqXkTqpo3umf+QJBxmTzBD4GD
ny7jdlvNa8Ga5hTUjKI58b2z4Er41on1zWltMxUfM05mZmEeZo16r55EO+ZlE5QzGHSzFz7rdjzH
aImDzEv1Vpq+Zfftn0stw6u/KO3jlU3uadZWXexWDZ+aHiLIXWbQyYkIYn4m1KEQW/1+cefo93aO
u0oCjAKiBmQSCqIBwk6k+inB08Loa+5Fqi/Ozw1j23s+VTcLR3UC36xajl97PGzJ5liegOaJznga
G0eYFuhZTu1PpFY0JLZ0oguL+gbrGNtPXSKH5D7YP6L1pcY9RUfllzcST0Wbo3Uzhwb/z6c/9/0V
kfmdHC3k5enIW/Vesi1rFj5Y4hi8daer+r7Yy6Vrx6KY5nOzwNkReREJUM2HiOUTCwJAhDGKqU62
liq0FaYfnOnqsqt9eCwo/YYIYKdEnOQctBY9HGcv7YcntXBiCzrgHoohOHmqR5bXan5aVf08lK10
bB/FukM8c+cP9balPxtptrfk/NmtXsujPSMVJoHTMmJEsjFHyCpobWp0Ml2V2V2Ftytagyw8+ZG3
8wq/1Z2qjI7179CU0u5/9jD766nB1XTSuGOVcRFNDFKde8/exQKRGjwGqXb2NTX4DluOb5sGV6k+
wtFWVTMKLcUj3UIuLMB+nxYMVnF0W2kCfuX4m6w7aVo+c6LaQKOHefPuq+Qbo/D5p6qyxk9VRflX
5SNaz3N4RVdjis5XIIuJVST3lw+3K6GxO+Wg/sePt/jWGbiIDgJ9+LpwALfyKHjnhON4odHYxVYv
cgvd/S8pRGh19juVeVbX7RjPPdQcVNeIBX4q5IdXRDYS+NVTQNrzI4d8mJB4GT2D0uJyxQMPlyNc
MEScthqEJSwRRR1FTtPm4sNy6i67CtKVWz80uy+afy33KFexl8EM/Mq/Bu4Q3iLN4Mj7nLndLwMY
tZR6FPOdFUw4SWcZTta9dkM1u53TkZU0Doafh53o1W23eEszRIN268OVLJTnwck53JJiK6nr0o6+
G/HUKWTdej+9ScSVoZqP4nDd6OSr/rR1Cl+SbRgQviqLd8wdF43ELkpyqONODRzOqcrgnvKdlhMN
YOqr6nzeCflCK/2vGTDiLMXgZsr8MRyb28sUGu8o2WNY4E5CR9CDgopB28K+aV3u36ENjmueb8yD
VdVIbBzvAuNGJKHrF0zjwwXavIf3zYva+4bBXHIBVuTRtjZPQeDse+ErvFdwIrMFtBH31i1UwYwP
kdLo+RHullwCZ+pWpxv05Lbwkics63qI6dLcqXvB/l0lHKWvjdTAF3HfqC/kypf7fR42rlm2oYMY
xrZD9QwJkHaRwiXEBjaeghA0eLL6dXhG4rknMJAPPLKmP7Sxq5LqVlr0kSh93e7v1s2lafivjwhY
L/hwIyVQZ3IDPKXsPJ4rjz1c4f0qbhfhVu8bKPHIhwcWStDlpIfhbHy80RHGR7akr90/gt0HRkI9
Jc9YH/YDMEM27crc+o9aspF/JVU1RQT8JSnPsujzwtB/MP6MgiXKtBz350P2mwTMn6dS/a2jwfZG
YjR5lBwE0YhtdWk0n5YXc1TpaPM5SZWjuL9AuQmjgmcUa/RKE9u13Gkuy5/l5nCICEDNgkC9ivRM
/FmP4vg3Cv5df4+3Za4cD8tNAkpcm2flc9gMJlOhcQ/zENcU9Zdu/whhVPnKnWM0QtZQ2ZY8kf1r
3B+yBtr44sW00jc6K+6s2xuVO5WPTuetOezDcBbLyO+WZkfuRI7UmOR/4bFziZBM2uazRC2Oo1QJ
1tCvk2P99zrhQV454sTuKp4gCr5f+V4FEIyUXVWRg/QjRaUjA1p15Ne1dorq9fm83w+uX3HMtyW0
/OaG8LVkmggOMbcyMkw2QsXfeCDHMeMUBiJoZI7FiMqCAsftXQkZpNQft9sQIfDZtaI9PqnqcOUR
QcZZl+9R9q+H4gOoVR2Hnsu1An+cjKN20N2iizCCCCSm2OvGY5oen+qzybJ0XwNJQF+eJTl616R9
nnyd6CL4YQUwaV5v1uusCYnxKqNHOW4zIj2W2nS9XFO15AhqShOOENVJuI9WT3s+B5mo7Up+kqi0
2+ErY0cyab8GWki26ke7ErMKQlGHti9NfF40nkcdFinO81oJLKpwY71y0u1+l9tRHHp/7WoUeeNr
1Ze3w5t3XtOeTLTeXZOsKxYQhTD1hAsdeGr1xXweGyPpUvtaisNzGZx/fIZzD9ctXGXHMhmjUutY
uxnXSnU8TtViXxQN633/owHfjPujyF0z7FHXDNj2sUTe7EPGxoFLaRqOqt0/x5hwBbx07ov9JZp8
hZCIKqu2MNlF2Cjt9sglNIT3cl2jeDw3YYb5xZsYn5klg0FWmGWJtwSZ4R+Zm74sGEz2X8MoxIdL
mkjDDCU7RGbm1RvO70t8bLYK+GLBTW5LOHYzuUa/XhcGONzzZzZf/1YQCZGbLeNWyfCl4XdhzlQP
GDZYgGSR+OuLFw9S+IsAV38uq/MwPWc8M6ZgFr45c1iYck4SiXOOPvx3rn9TOzCr46nMsC1+ac2Z
P2Yb3CEtQmFhCGcVzjLT+f1gUoVPbqV5NQlWvt+sX8C8fMO6U8B4y3SCrIQXIlb+/Gi1NzXyN0zx
l7TMhfMU4+IIqcoKQPUG1PUvstGiEGa+UFwUlTOYtcPvRnIYFsJRRqAc6V0jEP/PTe7szSTWJN9s
s1/4LzzXEoa+NnwwMiKdX61cIS0GBmjetuYjvbdHBkWQWPJicq91GXqJwWgepk+LNpmtT1BimUQl
LptelDGmmXBhQ200v3JBvsaB7MSmMvzELN74ScIuBaXE17xZXS06CC/IfyyHxY9l9DdvpoX/slTl
elDFr0cBFdPSfnyRBFbCvQ/LasgqAcE42KuIUe/r+Hl72tmS1vwYVoFeTZMY48Y16Uz/pEQvnPtx
IhFPQm3xx4kEOO/wYgMFAkHfTJLvhs5f+LtkpJETRw/Oc38Nqr+lGZEgiQyQ4T5CHvKiXQhGTt9d
nFgYAn00RKiHyuj///OYulaK91DCHuPtL6hcuW8o8KlmFowW/hVqhXAKJGD6Bon4e/KIi+52nP/I
S7x/+TDNCyl4xDv4DLFjMLreiXdrcrKSxJl4v/w7vOEF1zY841L1YcjlCBfAp/6tQf3NV7aRQmms
paz6ysJ9jLB67/lrHSpKLO3/s69h8TVPm6Vf9/GS7czaChRqSIv2uu3uSQkVBhuKVM+d42LeGxYt
smFGlTZzdZuL8sKSg17qklimt+NUG5Jrn5npuzw/OGzMG7n6sxdHZ7hWlrChg2hB8aKVzYLHctnE
o+fAN8wl1CoKk6EjsjO9zEikoaVYKE0pytoVlpAaRtusUP4fTee1pDi2RNEvUgTIgV7lLUJ4eCGg
KCS8R4Kvn5XVMTF9b890dRWy52Tu3Ia2gwpFXM6NzWFKCYlHoxG1AQtRLnJ9ZenYZxjfoiLlwoZb
niYcA3fYKKqcw5MgwUAk1OzXqBW3VfFhJSDeOpB/+8DOZ2OGKiLhvyRncc58/cm3c6/ISFKTC2de
kKvM1l1P8XJMEKwmFFMh18FApAK0O2YWLGWeNBWEBAZoXnk/ZWNtFa2CpxF54IMGmL+CBzXOjriI
Uw+1qdpq55vzwvokRKQNAIgEZEtz0KljHP9r5jdQD2sKDjnmQm4V/zGkpCvwTJPT5QxiTiyTfIFW
h78qa27H3YSF3EUCFR7rF9xjSoZXiLd7JGsg7xPKrE2XJRNK7lrWPCnYpc+SdVAKQrZOB/JfNsuK
icWKJ9WglCFYyNFdbEQ+vDH68Izn3Z5CIS0LeUfWSk5J0pNwDuWnaX3KeTloaW+oYi8edYnAurJW
8xNIyWBFhN9EwgWMbV6i/1cqbDX3/ECOGoWBMefth9HrPqYC+7LaUAhvlNFtysV5JA/5jXMad1nR
WGhejJQeawsdFKIhwu8cch3QX/29NfJ4s2IR6T2mXGehZrkeA0ZT5PLHDwryWkp9nYsgLUUb92AU
Ds5tLUdypIRjVsO7yTOy/iTyTPBmIpYrCghhXeckXdBGdgap26QV4MhYSf/WtXLI/cJRuJ7iYlev
ObKa2gyjz0jhwZW1T1ZRqcylG1LoFCj515wtrrvdASEm/SWKqJI18+zscllOxOROwT+G+ZhOvDRH
9wn5b/5M6R+69pUYasBwppbMVnIOk0hgJnvFO3gGJ/8IDCrSRhRuPN7Do+dsJb1G3ne8RpF6cwkj
OUJ2Xo6aBOxQfvLOHcpp72OpZe8wslvhwa9iLLcBYcJwPsfHxuujJxt9Yw3qXrrvtXy8LN0ujuDk
qwVPMtFxyqRSDO42NTXe+KHqv8lofkAjefiI6kNmOT6Goc4ONcfbW+YYOfmnSOy29/TSXF/WiBsD
N1FHcNK8xNClndNGvn6mZAAf9g8ypgyv2Sl/4hMFJ4FzP/hbVgYfs32CwzlXCfrxb3779xi30C9i
yHoFW5CiVmda2PgsSYDwHow22fdrSj2JS5euTlp4aVzwnLV16CHjyqv4WXv7bq9KugXE0qhDqQT6
ymgfSC8OFRejNXIFaO/kFj6SE5rZEjwJzUVyC0+JtJKJMWKcA3sUKtWHqbVM+WuDPagz5DcQs2rU
BQSkCMEJHV88wD6U/jLzf1IxbDb069KqyfulDoAU7AnVIoWmRZ0GTO1SpFKpIoXIrHBGrycnyPE8
bVqdkNmrQ2fH9vqPG0fRxRQbfTCGSckXh0H+uhRHG1lMFHcrLxg0FfZrVhNpAZVRFXxwULwF0FTZ
G9kB/4oRuVqywrg08lJ8/jV4pjdj9srUgbVTZZX8vhNAANpQqJUIhQQeML2EEs/F/EPUKLM/Z1Pc
8P+WEDTXdAliaZTQLFClPrxJkeCWMfemK80Zf3ilKCSzAnPhzQTDP4rcifQp3NC6YNcrNneAANlm
Dh/+TP1X1MlaW5L/ow9cagR6EuoqKZT2IwwE+ehsodh+VJI5MnjbA/mXHQU+T0zWijN/MaMOpyaW
TkxUGrKw0lkDLoAcTOQRYG/k8BGIeDOfmwGJTgr/2WzGajOZ0UfKdFbLxVoRcUXyd40LukaxamDF
pFDlNA5/3av01XQlbzfLfPi9AwRQUNWiHM4j7FvKe5+qne4l4epzpbEisWyf8Et7VLlRBPuWELg1
SSdfhkCllzMahUjWdkn2HY1IL0kiUdw/nBzTur+nB05EJD0uwg46D7mSnCxtBFYatu9DyF9XTu5H
0ckZRHmeywPHYXG9kItwcRaL9TrKGap4UeX6PhNz0h86drZu2zQrWY0hSOaLZr9Evx8t1vlaPAnf
eG0wg+YRpp6zEx5PgR8EPaCPZtEtLApA2Wr3EZcOGDmiURKHaf6yGUyoKKTwYUeTJ5EWlw1oVrhk
oNnOkL4W0Imd7e1DhEakwOiJAnHJsUCg9i9BJ8xm0o7NSHOSVYE2CwolvS2/iedji2cQLaHNpZWO
iI6ValKOc0bbKkfvo3GR+DFOc0FnepHvn8k9huG5jpg34Xs1k/skX6WrgkbjzDKoJSbiPPBB4fUJ
vdnVKsgi4oPA/5LvSIFYbvzdy/VzZPgLBkJ8nnwig0co7FwuZGF4oossJXNdhbvkkvCMplmugKB8
PKM0T2wxSfcuzY3DOBVL6550L3Q9gKvs6vad5wXoQCp8+X/5HXsQSHSZCXXQ/fs/qS/+lY1SixEh
yrb5D8MTvQstA3cA2kjIKzCDXM0dEajmlNSFCNCldNai1uBNay7YGxM7XIulWRlL18aei4ZsOVD6
/zpFKhinkLpJagkWB6bHEPSf3ECxvIWqj5uNfKwUV4/4EVcp810b+Fmq9abf5kQFJxSRH2YxA/lA
S2gyUqOAbEaF0S+pu2QrZUOFuSNbMw8cGi9wtF9gPimb5HMFUW5YdDsulQPIfyJI9QW0EIyaxo+V
P+VbpEajbnslNHa0mwNpwuih/j6P91IUz1JXSfMmOKHCKcmRCrBFMe9ZDMRNToi1YLKlpPsr+ngF
BOqTkkAWhRKBMgIyCa4TOw7o1/YGFZws1tTnskrIoiHVF6gubwJPLpdLWueXYJesvoO/WlZjVCrL
oBwcm9LZocCo7aTTl+Ku4Naz95a5FWl00gO6uL/ejNPkyjhclfacg+X0d2s03iD8TDM+eKv8maag
sIUicBWs8hGy28hht2sMvF/k59ECk8JA0B512pQPH3DJc7wFuOHr/bg7gIwHTv6mVOUCyYuMs9D4
y+rN2JfLJBg9D488s1RbBn2VAhGSH5vQcQI8YJm/Hz+m0h38FZTMEbT5ZYq7TtrMKbel7ef8+aX1
q6zK0K9L0dkFhjgGbCFSmZH0A5hHZ0PVuPMpv4+0wVIgdpAEdcdNvmlvdhTSCJGKA2cqN4+akptE
QZ5Vv0tv+0qkIuywtcgzB72UUqoVnrr2DhXXcgB3IKDjomDhec/xiJdikwvt7X9BJzs8Klw2jpiS
VlAUOoSRPkAAuJ8QAgv3ofQVfDigbCk8cH/FvlS5L8nX2OPnAquwZcsOxz/BcmCyof12eRgFFkGH
GUPlt1+kvgiQzeMjYwQtosLvwPqiDuQn0Z3Lq8Cm+nv8radnnmwKQmFKYEqSXGm5DjkdE2cllc9f
xyG91JX6FoYT5Q78FX4+iAhbNQ2UrBn7sfzQLY4R4WNKMURNx/HsMymTtyf2vC1MJB6/MhcGFZJi
txD3Car2NeU/DyUlq9R68ii+piwXVPmygUtNeB+/xxyJPRwyqM2HFRFLouCUSpq/1pc3U+AduSly
VPR8lIUlL1gLwiGDuJwT8iltObnK28qpc+F6291QWk0Whvn+4NVI6iFDoAe8+m+kUThz7vw3HY0R
XMhY16P7xdk3pIx6phEs+bV0v3X41G3KvmOmTp9Z29HpD8DEihcwo3+Lxuw20nCFX++B33tDup67
hCU5+a7K+XWwxK5uWOeYpHnd9O4RNe/Xs3JkBQolspWttuF9Yv7ow/cWJzYiZBDS5W2cnlquUnS2
ytYK2ob/Sjvxy12G+5WFQ0hMfDePRxnsmDr3SPLWLbvWvSXK3a2FtmViLX6OSRMbxQ0F0Teo0LSr
YVpGPw9+6AXjkKuz4nut+DC6Le3vylh1EfaDbFrBx/+4yIFpNN6k4Om+4TReYHXgpxC3wRErwWdG
uDeOHHkLutXHfk7qVCnOGJHgECzH80W+3n8SZU/+t2/wRKXXXie2ipopvfcmxR27zVCHoX73auLM
P+y1sRWX/XNPCXDH89tO7b4iiSNSkzt9/qJ0mRw97S1vH8a3WBx+7CbWo25OUrmnD3dwIhrccJXJ
LlIC3bbGMMfTE1/fr+6eykfse9yqGqrsxe4dPck/3/dwotgevZDwWBG+8gxhqKJtqUF54PCikz05
hpHcLc6jPbya2cnFijGt01ZKy0LYQpeqcchaOyPu8KfgaeP5pWOhX3I48L88J8ltgdeGS4qk+jUU
A6IsofxDlSNeKWqMzVXQweYo7X5oGAQsI2IgNFZVUkdV8i7Ohaxb4vgvK5fsvvL+43WAlYAItXHh
GvKKknf6SrZ4qUMNFI98wYLE3EkuHNxJSm5hAP9xHSnM26jNEwCAvz2NwrrugB6aYxlTchHY1zC/
TXFFiJcZ4VU5NFYSv2AT2uguTuTY4xy7xIYOByQ8654/UixvyNuRHBtmtt+ccZ0LLYHcVElRRPUO
csEyPmaNpI0iFomh8B3M5ZgygEfSFkMFb8++2DIuM+yukSl20VaKzhSNkVMV+xgTlgnUXtqWoPJU
7AuaoOu33M+QKTyeR6UPyiVZY1Km3KjmMGYayuEvC2hfNCJUUPI3WRo8gYUIxJE5h9R7UN9o8ZBJ
yeoftvNmBjtSzpn8OIKLvsRfSoCu5ChbseF8FyZ6ZbLWL/49Nv0WT9LXafkw+TnXJ4gfZ1s0mY56
/o79AUxjyQZ1GMSYzDBlfCMxO6BEwtakxYDewUF/sYM4pnBBmT9IaJqUUewL7Fzc1lZyX5Aj0hnB
D/ZgjCBsjJH/YYNGLFVv1+PxJdkYVwbqUBnDTOq8YdOGYddAKIZYTMFCOjkmEzssC8gOaImhB3FM
TzyOHjBCu/wjVfTTR+sO73Zf7IvjQg2b7JYfCzYDru+yp/WZlLHYY5AgDmdq8YbaMUFPSS4a7pUo
C5UhPqBdokj5dwZaA0gzf3qND8k4EldP30MryZJdMQmoUg4ZwhgeTvIcESvEQgI1lhgdkuDqP1t4
iZuAL8LmJD0/zm4kW7SQyIBF8qf40kAD+s506qIVxp4Q27eER7t1SjMfACB4+uzSDbv++/eo40+/
Ty5z7VfhJnbRMCVHql7Q1MrRhipotSDYFfb0bZeCFKph5Q7hpEG/rUM1+UwtJg+g5EDWMHz4BSH6
doK1TRVI4UvLiJRsAuDP9B9bAc/4QRNQs8mKnBApyFRzy9KedagYeegQYzIRy533igR0XrDTqsac
aNRE9e/j9xTcvT2KhiB9JwfUr2W0nwQN3hqXgUjSr2tYgcf8PjwkkhdcT8zVdbgfltTUG/PpXtfo
7W4IYsioAkBpsxjF6HH6uJ3H2BO6gtLgGVIB23x77cAqbngsfZBamTjgI8tpJLG4/RbiHv4XPCzy
CzcoE9WvcxtcWQpQjHTCV0b8EEp4TOYJxIN290zxyv3iqeq8sumOj17D14fDtZ8/UY6jET33u1vj
iGi243/QI5g8dOgFnS427IcxfLOUz1tfnJd/SSOGg18HY6U+tP8zvd3LgzuIY03ZM7lgCjTiwV21
vwTMTEyUFLTC+BeQpIgMEoliJP/SwcvWjDsh3RUJ5C8Wmb+r4miLMgqglo1vPXX1HRnrh07Dpvx0
fA2HfzNa+v0GD7s0uxVfnwRpn3OQvMpaXCooXRGQezo4YieCJKzZRdOvIhbWBkOwFxpCPp9YKOfG
YROnwvzt4ES476+uEQHuxd7XQYv/yNlC9DeosqpYH3ziM64OkNpgXKrjA+seTmfEAcMcGWH817Gr
LqFD2o82I9kqUmboRDt2h9owwjSPB4o+YoMKNjJf/rffUAruXBksgMqnXQgUf+3cbUt7x/ICb4v1
uA6NUav4Qj/jyGX0ayIJuELjFFMJQZLV+DKRfjar8GM0hCxCMcuudqD/OEYbLD+7thK8eye2GFCb
PoyywtMCUj9hkyBLz79YeVJ4QJ/m1nv6dE9bJjUvadzsSaU7POVio3GVrr8HEl4OdaA1ZQOF9xFa
6eVu4+FyHrRX76xZ4GqvzyAI2njzhS26GyLsBncxqpK0JYBqd2MMvyK7vm3xfqsjK4bQHrzROGdy
xIJl1PFhxfRKAeEhfDGCzszEp3QxuATKF+BGuiOKOncoO8RGmjsB1U0qTxUwlq+yfD9ZpK0QbK1u
03JVMU3QPWgoKNRw1WD/LwqBJTQiVofVxwHFhYMwwEo9wJBsSOwgwM9hsCwolW9de7ArDk7bOYbw
HKTGj4C02En+fkbvnm06oA4Q2UcXpkZcPGY/LSI1vh5GV/QxZvCYQF7jngJbltxEeQQzASQJnQYp
liX2ZtiKxv7idCBLDlT3Pb6SZocJK6JWtkm8VqGtCNjSwTmLn8UowK0JDKMVzD9bXloSfZDCsxCA
Ky2RKl59ZSoeP/gAqXhhyLJkrG/sKGfcwWEpZUx8AFfh5owuYGYFSSCuwICdxLLN4uWREaiLo/YR
b4XrkJQN+KToAK/oWq9ATPnhd5fp7pKywXulL0TKzgm1Wq81NsIrVfpO3p/KN9ba+vL71EKrdxuX
9vkWPMY7CTMnb/7rXYrPWFk/BhYPHlFWMZucSafIhVdXFxxfV2JkeSh2dsGEoQPGaxAZdg4ghC2G
oMHOMsPO3UVCL/kZZ18yRkV3gcYwW8pCgrKYOs75cIU/ISbECwnSe7BYVX1C1LwTpAb0L3yHmNlJ
2sureGW3jIA9rELFZYXFiatnTp5vr0VcT/8T7BjsQWQHGFZxuMNALHzmyzhj+2SL0Vl2WH+gWJ2S
b199pN+//pT36DT9YFK12+IkOcIhMA1JNeBMbqi4eYcRNmmwYBT+mtrhpUItL4Qbum5Yjz+f1SHE
5ADPEGTPSI4jnCz9NexyAA8R1Cyq4RtNqjn/2rnaxelPXL1RShNDQ/IKHmP1AsuV6+aTLSTXBWsQ
5zE2eSZKthIJ1JwH1oCWIf6xoOyPr+EOozTjzsjT0av49tvBwKwnoU2nwsCD5283vzj9c/7Gg+UW
L0mUSepsn2sDMkQI5gHnu6YYb0RtpGUSZHwqTnTtcV8cb7AvmdQThdRpCSc8bfGhZeurAFWeP6zZ
yZ+D16iNGow2zVO3B7aF3aTsbUT83sL8BjYEvkFoi7kGaNQ1/wzYd5JHSEvrMelTqfXDrgWjvB1e
snf4HbxjWLLyHqAr3ROaN7BmyFOIIdGwh8MReLGHifPF1Bi+vr5FxViGpMqSmqXRCXRjIzwOdXgf
JKwAR89gNfKe0WXg6+8du9hOnKe/+b5fYmuBSShdBWmQ7xAiPO6PuCEj4QaBQY2GSycZLOrq6l/b
cIgVexnXdExDbBkIzWlPlRMWK3v/DqvfJyVWYaeGpBqLROAw/s3NIr84ucFDjpUgB4xDOxFFAI8/
wgFfUkfzG3Z277BcPJwGx0/KGexQ1IWJbpVnSw0xVStZKe+NH+IiQRowJ7zjY6iRhKjzdJcLEeGj
RRLKDYLBaoTtVwuLAm+gOEztCQMMMHFnwj/CDjuUIDCeiRBh/S+qfOA9VrFPvEWTxyIJOgWvrJ3z
4ENhbUB6w2MogfaCBRJLLpDzM33YvxdytdiI9cCyORYgcUzS8LsgeYKlB4gc1F3pHTK1/4vg3kbY
QLbdIIr8PTgtOV83l3gL54e6aVDyGv+SsMg/yKMQ7//8JaXo20GrzwMeElnUw1KxaJgWB7vouvqM
zgPTPqRo87k3ZYbW/zR7+a95O/g64zMfdIhwvQsQHtw98+c9+biniHpsgMlFDzeAI/qP6I3k+wgK
0PUtVBrgZZinGdhal8E1Yaxyj/BFqNwyozpZfW0wYv4GQVtxXgZP/pOJNCeCvyAhM2uGSPKdsdVb
RiIIOxCXfkdFIAoJvU/wzunl6nvwDqcZmDkB6NMjo/0OvRG361E8U5zu7cMvbxo/pjVvQrGTu/TW
ItH/svjzJrDG04NTP6Yo19cl7/oH8UFSQZcPTrytn8mapJpmdCUXCXkypdaDURBjBHmhLzebFRKM
U7qht4vfkPe0+93oicqFBPfonGi9Y9JmBpXtistCWX9Hy5vz4sV7x23dMVLj5NePCeEhSE6uUTXS
C2Z3AfAflNIJZP0bHSreSvDmrPSYgryzN+GjQho5HqACbjfUi49eaet9bCj9Coupw4LVh/x3ef9w
a8HvoAWyJ6e5/vZfTB8kCY+kJ14k/CxmqneLS1zXb8GeLl92AIM3oWaWcWK2gScJSfMyl8El3h7J
lGWdo1Dkm6kV/6pg8W4qbdxpZgsGOTdnscjXSzdfzKTVuXydfR9PIjB8bDbAp9wqV/BtWEYc78wf
NTb5PKW99pndMN46ExJIFQijQEaFuERBXpgABm/5Q9RkkvTq4L+1vSJdqbfU9hLQPhLn5o7zQ6tk
/w5G2DHxE7+MlfCUwsdXbEgajnYUiTk2S3LX5TlgJzOwe1vIKIuMJycY8C8/fXkC8YI+8BN/MPjv
UQEBffUDW4h5UrEuhK2YZ6MoIATw7pTpZ85L1Nu7cHtmurMeXZxDcE+W7jWxxu8Y/0t24fWAV+Ee
VvB6HD0yNwQyUWvAToOuPzZHt58dr3zFKIygFKyYTJen+AHgJT4SCzrJn5eXI52asiGZLKotKok2
i3UXJy5xNoLU5y3AaDGXpY9KafJ22CjJdAZ9B1m1IZYj6WkrptVYaJHeEMpsB0O+4MG2Ue+c2SVE
gSVGFGBRaUrTNlrjeOVUuQqW6hD/4tP8kfiJDInthbdm2uUoHz/LdOnj+ctFpdLyy+ydWJgPffrG
4uqdaQCBG03G5f0OsrFD1rCpEM2mcly/rbHCzHvn6rvs0XVJ0qnoL87e/uESXEfqnYYbRi3NVJtI
B8bdJ0eDxjM5M33+YkvDDsnt+YvAeMFIxkZ8yVvSnnX3EZEZJH6ws11oksV1x2NfvP9Fk2C12w3e
y0zMXGjauxERE9W9uPOgoC3Zap3wqsQmmhg4E6eH3z4sGthtP8pQk47wT7EGVPbx631EIMUTMzpk
9PC7QOdLb3/JWycP5Yj2syyQ5yCrOVnU9pxQhrweFxnsW/HVZ5behu5VZndt8/pGJ4IxD3Ezw2vf
RHdA2gTq79J7PdLLVuTh2Jth/2xioFQbSJjQQ/CF+hTgu3Q/5+dzfuMcOsxZbi76EK0a34CEUIXd
fdSty+ya0jcBi0GTRk7A49AqOp2gjf3sFsdlEct0oTB3nANAF2t649XImBukL7SLt7WCtqKL96l3
tDKRl4wbFJOfDLfn9xu30mm5D++tbXOLEJAg/kDbuadpA15EKs18AxO8fXxE3/d0zrV92o1u53C5
QhtjhQaGNnqym56p+yjsrhJuvYeux/Ad3tLbtYyUb5GhVFuElzfgSPiFpzW+urDy22rP4lXqNbWt
nX2l5T+oE4GRKFlZRPZe+XDeyxCZRwXcRqFY2sSXW1RmaB9dAWnrqFmdV21PG38YHNG/MPpATU+/
Fz4quyIlndD57L64+E84HSfCAQ++vv5Hc4FEQRzqflGzPn6g873sMfb0QJoG0YkAZB37QJCrz5lD
QENlC2j2/qUOBuNq2iKHEpNOMYi2kXJVo2PktrcAwg4CM/r2E5O9kpVTXjMcQ2KUNTAGxLHdREKi
AyP3zGsA+e9TmKiNZwo1M4sigmJz/GLmsnfbTBg3jDzBhhuWhhWeTAFAZAqbhdjPnL2lALRh+mXN
Acie8FnIRuirPD4Ix1y6oBeKZOfPbz+w5pj5BSqsLjbymzthMuE80tfoHndnJXUq6JKLykmVUCUC
EEgbxdGDJGiwMF6p1oncz/risp9BNxXiGxB3O2F40oHEcu/KSOMwPB/svWGvXm47OE5axLpFJRPm
nJy4pPHU2XuiAu2hyqanwE7ArsIXe2Xvycx0CRSBniy8Dw5MZBjqPW3mfKgouBYyGN/w0MdjCiyO
k/xH5ygzYJEgaVgoqEDAGK8H1/EFEv1zeBteS+fQcq+LAybk7/HzEDS63WYA/3Kr8/qLpyNre8vl
+ThhCA9H7WU3B7cJWqkWk+7Wa2jcz0VZ+/fGvs3Pkw/Ek7hKLqPT6DnRd/YHNB/2w2hZfW3mLA/c
GJGqUYcTq4Estzs3XS0oR7v+oY83XcxR8kjgQxM+vR5rWvSaHqAPHfpManDz7PGGcpu6w9aNtNfl
29txbXuocT+oPnfpOzZTfVOtld9qq4x36ZE8bsL7lqk5RycaVMT+fr/O/esQ4/T92Dq2wAQeQMQb
MNTgfQYeeTv8+k6qQTvW0KXRLA1M/zU8ho8hkT4BZCowUdBM+ztRgutE/SFpQ+YHVlBjzMA13LlG
/xxsDwDK30xbPQs9fP5WBaw9JpxXWx8A/OAIsQGmZPjPIlWlCh552zr+/jxhw8O5TeaXnd3rAmRc
mTwzVWZyCVX7RlCkWnwqZ9x4G5R1x/Q+U/y4gxDR7gSmD0wOau11hz3pky7JkH6SY6CzJDNzl3R1
8O4rk/F9dv7FFnZd/UIApFHF0wnjeVwk+eTLlAnyEk0xDxHDvCdML2NuoZzz8acQIINktv757fEG
MdOnlSj5WFkA0KT4GlMtmAAyxhMhJgs+ndx4uYDD6HAlcRLpQ2XLeyVWvUOma/aFGdIJvLg7+EJn
aF3wmL2FX8hnwsE2B8DoUP7GKv6XoOYlhQQ+40NJUjnnnYRhMmblV1hZMiKRSgXQHuN1a1h8ZA7J
DBPG8rDdP0xVRMjo5szsPds729aMOAouE7Q3MYp6Y4o8YC0DC9t7uq9tH6lGnlH/ldKf2yrHnR5D
E64wtDgkc98+GkwMXkFRV2D17setXZMMIWEveB+mjOXmkxoMPCHrMb9oIbwvwfmYmGYd9/zDjPiD
KdkQO9N8UnlzCHytH+SIuTzZy2kFIy9qsS/D3KXenIzF4B8GPCPnpGZyL7k/4GioYJFj3sXU/xM/
wEGU/gPNVoscE/JtjhXafUC6JiCnBxaZFJU8STzWxCwEG9wpeYkRDTDleSUT9lsDIwz4KdhRfnHa
2SL+GrGjQ629fLxytcPPAyriCGjwPYDvN37lwtuANEnjqcCfP1E3M0uGDcDPNHLM4lBGG7P3GyoB
2Gb87DGKA6fb5XtScegbtk+kNQtYlSUATiXVBvbkxGZwuT58lacy6obnwTJ5DV/AipnwEvCNiVEC
O4d4wfrXU3ufgjEJVRHdCwGseAGyKBtiO1UhH4/0CbG48W31QKoiYmRJVrus3pec3QEHIkqry8oC
V09PJC0+Z20VOyicnpoUefJzxHqurnZMcRBb335Pv+3pgz5XZbfEk5JmbU225PAelr9qZGA5gnCy
x0pzyr4hU5YBB3NAh4KbLBvUG+rW0RUFuIY/5ZoCuJo2xYXB8dtRKHVRvtIgXGloE/wznRGQAnac
p3g/PGTmhtYBmRAgSsBn4hXJtDDr9nHoyagfe7viFmt062SGaD/EC5yZt+DIbiREeC8+PXAR3E1w
Fyg0bBR4nKZiAlwSNFC54oFtETWVt5/2uhqWF+eIQa/qdeNywPW5bkiCyE1HJ3euws5evNtMeW7M
hVlcGGeZsIF+LqsmpbVc6N55Xq9A7Eg4bSd641DtfqM2h0EyMdPBFikyEy6sgu/gK8OcICp5ZICm
qR+6DLLAZYjAFsBhF+5/VGT6LdzpKUDwakdIz5bCmgtz4wj5BziUIdBPW+zTcWJjkIRj2hOsoDMg
tDYWy7/njJvc2i6D4xxrfX1C3MfojGMtfrODU49RMUhkGWt4qjAanuPLYdovrTjOmyGWQKgXO25p
BPSYPmJ/2Ve8tfg2If5tY1MExRfauMwRgLLJQbUYMlGCMWojWq4Vy9Sv7WPfuwVBmp/zfX7IrME3
uQHH0YB4AEGHhgv6ja791qQbcB0tum6DYudDxdONVLRikIc/IuYm2Q272QxZ5/RBj5u/A2tyhX8k
chpG7BhNKU/n+tNJTcbWc62P5fCMH9i6S6Xfnk0AYHgntfyEvJRy8Iv9msb7e6d6uLhUIOdM2VDq
0IxCMdUQb3y4ISKDOGA230BbTQGFqoi/A5Xe7+JOT+P19Q3gSRb5wvizuV6KmgCb/IreLGvyO4rR
A/NcY6ih9aCvYFwCrRSoBzcYi1bcXd8C8UIeSUePD4aAmqC0DI/BwGGMmbiYEr1124JDLRe3LZel
W0AWHuN4YvPwHHD1YFBDZgWc/vDtVymhGHhSLbDwvJOAcacbpKtEWXqH3+5uzIHiQ8CipTM4Iaa2
IHGoeyTkDT7esvehs8QRKYMCjzcGbT9+gUA9GTysmgo+uo/jI+wDlZnjFYyYVkz0DmeCWMxpC658
tPu61Jh/+TWli/wWfQqfkkDxpnxDMN/GsUQi8cSReIlbAxmshQG7E2vb5J5rGAdeYbFIZx6+523a
LruxRN7PmJ0X7jmrIob3MuWmb1FCk8AQA8PVpyVcZUa5fOvbIowE7zgWP67zadJ0xzzaOJatHwV9
JxcQxJbsQzynJQPlviHRnGmgDrGWORehwregjLHXe/kmscpa9sk//dpvx7f0bP+CwxULJn+RBYY4
fcF/85qpubf16KREN7AwI+5/ITxusJFsL4B98Cs87ZOSXJ7S3v1aHkveiznAGtsVq3dfm2fnvpbI
X3JaDOe8fofCU8iuU/7sjVwKT8epSoYGHmWnTJ8rDMzW2gBL2gmnDx3nudXt1hkbQJWyBBMOQOsy
qtaXJlAhdbCGQuwaYu+Mpp4rzNQUC4yqhUeLrTIufDtWdvUQ2pFOhc2x2df7lfvIOgCZWGhOawjq
+CLnzzuYCEA7N6vD7bUhmHw8kpxNjAzXknB9Csz+gckkTmMBk8TC1O168NzIWl5iLS0ILj4EmHSx
5IbVEPuQlXlOKnCOrD1cFncoGjVb7GOacL/FsOy26CRYCDJkZ5imYSCi+YdE/z2Fzcl59bor3aGB
3/erOXm3vuwUO6CuNua3GCbuGZ62SDq6FRg2qmBwRXfeuvhAhfocVJK7wzLpnzycq0mENuk5aDeC
Ts9UgmV6+eGqH2rHTI0B/s35h0SnFtUctnc48BPFx6UHdt5lavTtXWEpUTuvn7zE/LS+pFU34X3d
GQj+x5W22KkDIJ4yVSjiPG4yuNP6TtjRtL22UP28XX5gFwhr8OgdqOEI7r0N2G/vbwcjRWj7G9Bl
Ewth+9n/ZHVwGwDAF3eY9EXzI8Oeb3pI2jNuSLfAnFBnnP22sXa9YIZO9OYdJBViChC1kjc/2o8K
zxebN6wKWUMw3eZa2adfZgdobyVFfO+va4/XjDcWA3uy00lwr/gJ1CgzsSYc8Nba9x8cs3gAuFWq
WDfzkECSsGxmMo4y2I2VHqUBpzCyZirsyeKRcVuA0HfxpbjPYQuhfPWZpAHJRGfyz6/5Tcd/+sKE
uZN8MvDW7TLWx+DoKYG20TvHE6R/zV+9GbIduOB8kseaAcGTfZVU9t+HB5hBN4AlDfY9HqUL2dRp
yfCF59Xn4CgMdcg5JKkX1s+BseCLQfVFZjenoPyVrusFwjDv9HYwAyr/BFL7yMQHp2pzp2nVQixq
ZHaSXJMyfXo06q70GR9A2ODtmUNjAWZOxXsiEqFavaDVvQdVeIrs3RzLttELwg690/YJAgsGgJ5t
g+Fse4CRKQllGaH0eulcYrGX/t68HQylPrFc4W78DgHZbNP+lTAd/Mz8b3BwlN4V2vphXC6UHmA/
lUjbfgCnXtc6hQE5OxaFhwa+Cb89r0bM/+yDzuu7AGUmsHCNu2yI3Q7jm+f6y0fi9x9pvsKfX9et
qPZfsO5OPM8tZ0TUJOR4FqDu6DJDY+Ms52XKCIJAHxzQe++p2q/7DZJNpx4faYKJP7jH9eKE5Usd
lHg9mOKb0z45uIsahldRRYuVP48zGGR3iz99vYKw0YDckXw9f1nypVuLUCLmfJAXNNVmKEoyL/nJ
QL2vm6PRMsOho49mEEvnchGGx3nUqSgaPRZ9TNb7SuU9W709HrFdpzEgDBnYjiKW2gnHw8Iw9OyR
LbIES3pgwlxjPY2JDi5Z56C5F9A8CEfULwnkDJXR5td5ghct888lMQAbMVK9Z4bJWOOQ4ujYQXOC
WJidBje/FYytMQDbG20dFqPJPYaljZa2u/huXqxqwkYutyZefRJW1PIoi8nsrANi2KADVTD1dj04
GFBDNHyoNFYbI2E5wVu5A1jf1750728ssuvgEB/CEmSQMvbiYJM8KAMKU33C8rpuT7vzO1OhBKzZ
TEGZd06nhzvX2GCt+zLd9lTW4kIvibk39rE6AovrmRtl0gBhPFTb2HbU4LqyGvs1NzcMubttX+nY
WIxeXu4F0zreCZs39vZbLmrdNs+YcTeOwkiUSheNE/3v1JpeTPcKSeThmuSWEDjeFdNXU+NdvJ/8
51NMXl+mrVUev7DI7NzdtpJxE0qcbs+ehFzXLjcJAJjAHooF7RlbPBN8jXr8/u0dl/nr2qegqmvX
WMZLw+7w6oE+EFRmYbhH2x49Tu7z7hKhrEISIoXbxLOVuCoV43SimcG2HyFZAC+4n9R1bxvjegt5
V8T6ZDC7nyAyfW1bMdQs7FRxqn8SY0I5xRWqkzekS5YdC3Kxp2DrbSQvIny2dzWltqEG4SlgvaTw
pkQUnmDHgXGmY4xo2doTyZIDKAxKS2DVUKfarQZqAUVwn/KZIMhUvRwpeUq6f2nH4Mk1VsqUuo1/
pbZhOFnRJPJ9hDzht04lrvi3doztEqCwvge+dLAbVDsOn9BpY9WTnmcntCKk1x4mACf30tMpbeoF
Lq83gJ+j23k6iuI2sK2B1NlXOHzmBtThAg6Pd1Oq30dsLmiOv0SC7njyaMEpoYfL7PGx+QxtuMfU
jx46bXLwClQF7BDkFLQ8tcqrGvdZ9yTyBwOrTPTGGcYcBg8iVUnbeWihBojLV6hQwDFrgi2HHyNo
EYm7dO+/GpO3w+S4ACyExkywjfcegGmMWj9GoLMCczHj5mhfV5fRe3LuuoBjFjdcnZ9GpeGBJJT9
L0PTUWfSnnzSJUbmvWt8yHVq18mF8h4JCTmBLUjyyCag8wkX5eStZ12Pr9pIGgF/rdGSFEEMo+NH
2nLPDOPV9X80ndmWqtiyhp/IMUBA4FZ6BFs0TW8cNkvEBhVU0KffX2Sdc3btU7tqZdrAZM6IP/4G
H1ACE6AHAtR8+vNTABR9Heyd2AJNZVXPbxABW3/QhQd/81gUoC1doAM8Sy7zInLu/wrIMeDgI+EW
/nZBUy3kZPns9xKAOKmY73wQbnGwYfyIpy92BZLyc6Uhzu4hjwodZBe2w9BmPEGTjIVE+mC0XKZ3
KJgqu8dYoV96DBrcT8BIkUo/f7mnfyZ07txOYQ72hgWMPN5+du+HNCvATWxmhEOwSRWkkTmg8t7w
GH7TS0hIQf85KVcK/Hyw56lQ38nYoT4DCoMPiqRVOEPCwxUeMaQjADSbGWKLZS/USnoOhpTkWVCB
iLVV82fxXywwNQZRgQg80Wb8awo+MEg4ZZQWI81fhlYoJA3Jwpjw9PBHKhUN7uWTdiSiCzTR8OpQ
nWSScIVz0HRjxBuIT9zM7/6LfnVhjvhS90Tn/BfobFMvyEVYQFCiSul/uJ06lgOAy0nFY0M/Dc2F
niPGKRj0LeCU6pFpQU8CXWqpTwD8/6aejE0ZZ2rhN4QGYUNJxFNwe7JIramhEUCOnmj49jKHZpeY
HDHojbppd6qOr92QFbuhsRkXh5ozAg7AeWb+8kwUP98xLmLIMKloePaY5tHRnTEW5aFfdiWCekJ0
xeq6+ABqQi0FrWQgCHtJZCMixvmlHOkzK7XmR9KLwXOA0Wu3RX4KloTq00wOvZBUql+yt51zJnrg
JzrTLVoEBzY0KiyAzUkp9rtzBfhZh74K98v7TL97nvt8wy6Ju421xCygYe3p8YneCtILKdfZbfrN
qFHrvoHINyJCRxgNbCmSILJWA6gTkGzp05TDGfzqQSH+QyN+gqBx97rYGQO2ggYyWklpQ8mJzUcn
BpJYRas+44K16r3u8cXyaiOw8EjShZP3K1vH++qcu145rzuDY+NZaxdpyrqM7k3Uw/KjCvS337vH
N4AC4kDgpbb96hhWjFZIpzg7OeTn+dr26WRfVtwhwWW+3hbLh+J+5zfO4ZZC04V8q2Nr5V/ID+Kc
A5mnYkM/dvVf++7aV7IcTHpRxa/IDh6JFhjBmxEPcGbuqYBD0NAwJ8YE0l3PnuxIcxo1776o/ReD
tQWwp0Z/ikM3GAXetWABKSerexx+fGv2cJPPzgyOYb4GmwVdZTTq6ZQcCxEZ33ynjl5ZO4QaOe9A
5EYuwnNo4+ygDK6u6kHBJqe3O9gofm92i0DsGQYZsxeQrDpvgyO+a5kalGGPNg6c9VAuWlA2r4Wm
3vUx7WYh0qfN8oA8hWpQzCnuzekOuTVqiOu/roZQ4pxckzOzzoRhDe+qpje3+L1Fd7QV5QA493ed
KNF3cl12xy2I7jPubGz4Kxo7VtMvt91xN+ppNLq8RGrkdKbVAcdZ76fr0705WmCnYOw+szuIgw37
UOuhsUJvFqOJJsxjMdMmtZtnt6iOGvcbC1y84GwAGUZfmn4IlkwrR/VEHX6fMoEAq6jmzALBxeF6
/CCsOSIPkuQ4yNZ7g5lGOQcCQquT++KZ9ekfBy/ax4CZUXqDYxK0GGV570DJeoPTpAeNx/5HkNO2
i+gcn58BmYzZd9xMsAgkUpQeAQxqJKvBP4EucUU31VIZnhUEYlqEQBtEHtQC9ivPxCtWoG0izppo
SLzLfxw7LExhpvJQSjSyjv6QYgGLJuGW4xnRm4LtkFjOhnVJMfkTsyX58UtQIdxLm7AHDPwPVxeG
XWK/hZ3KBRc7uMATZYhZMB59+LlAUEK/dpxbHi1uf/f2juinyIPEXUJPz4deWvxos0NnZU/KzTUz
Eb2Yi7PPr6DQBAYrE7vDA4vL5Bg/e7ZzEHcolqn6K2FjJ3BG1Lcr4WUBOEp18WcHOiB2Uvw51mxr
uPPRR6K1Y+MWYqzIEKHU4L/o4Vfnkbfn2u/ZnT2VpMEdhQsuguZMeMEU30waDzhST9Y7bvsxJv58
h3QFYvUxI1R5YaOQsDMx4oG9OtPDO1qUHsLMJ5ecMefiuWviffMDSuar9A/AfCgcSedCSxd8psdV
K6MumflWyDms/tubdwfoK10C5njmcDfIRx8caCDg4CHHYGZ2GaIsOrqGc2PdioqP6YyjffoK4lYr
7QbFIf+QSqPN5ND8guEwYWIGD6U/F8PB9ZTRz0hfteS/5FfgKrGoTs4Wmot2SXVqpSW+DfXgRSWL
3buoP2Up5bM/cvf4sqx2LtbnzdFRd+s56XlAMZmUwTvaDCYXS3MGEW7Cjtubd6fXn8tSPjtVF1Ww
xw9YK4QNFALcCjGJY0UPIUZT3oirepmBx8m850V6UPLgqbu6Dxlf/KnPDzZpdfYMcIew36tbb+ju
7lkNmbbwuPeSH6P3gfv/9eHbSEFQTDX4qeQoZL3Dth3k/9ShHr3BoUioRdSNnREJTgTfjaq9Pgca
CuAMjq/IybsMDECQe+NycEEN3kYfUn1Iz9i346uQDSng4KuiU4LpihpyqDCuyFASpvKFIOcR3PYa
auBdzACASa9wxAiKBUjC4pZe9xlLhcXQAK8AgtsQN+PiSe8Mf5eumwJEYYmeUH98hW/ZAIMpCK6w
XMB1cP3vSfuNOfS2ROAAyvL+Ofmg7tT1hA68pnWgofoMbvHtB8GkBFgtCp4dGTzePKwkJ2JsCRQL
8A5O7zVbHi4tol4EKt6Tr+AuMKauBVZFpZn7Sn+ijsSRCFnVqJwb4050/8fXJUNoecKVx2Nf0YfU
19CwhwIKm1QnjA4hojEwYNvdAKdBfkTISddLOXead+CVfy/+eUjbBFCNqEU69s7IBleCrDqW0Eaa
K58JXATd2r1NeKrpQScqmrIyqdlsmdh3MFggwSFCK04kFwPH5M4IkUeX/K3HcIWZ2FZ08LgF3IiU
68ZPwOxTx7nOe5E515EIvIQnexa6oQYj12J0dPcvv5RzPV4PJ2NHDOXFzxC2+IzI8gt/jfGhhR9c
+m1kg7Bb6RuTYcP/ZhcmSOUZ41Mb4CWjGV/g8EBkpB7nob7R3NecvG8UYELmwx0Qs7QG9OA+VpN2
37T9NntTEEfNJg9rDJWNREkFqLdDM6vB7iK7hJknZX8vNRPsEGF7gJUycDymXP/6QkHMQ8+Dm52n
QFXs9K2//W7xksPOiOSc0TOSbGpiamCyPsM1KI+sKIIwhlYMiTt6efQ6/SNr3SBp5YZGQ4jax1kB
F7oz4xkXMjD1I3WJ9zQcHuqYAIZTiMwEgSx61B2F+rjCXX/MsPu8paAjQmSnTGg4scPluc83BJoc
x5DOmWVRq42AvbBVPimuybSaRIefDqXtmMOwZ/a/fMMTx2Q7ev4+ffxYJzUnwWj9j0aIvq797a0u
CcwVql/mHZSyeN9TV0t9j/8kRL7w6kpWAaa3Mt+x0ip5Jx2QquPIHGp/DNXa7wBP6w6+vRYe3H6n
b5JbD3hIJCOPK/cHnhDYskRNH1kL52Ej2bqqC/8fKEVbCmOefiM2iYYg7cNrUqEuntx2S4wmGrLH
Qlq4Ey5JiLIn8AhkP2ZnRXJhwjV8xWhHaTXK3SnQ5UnDADPJF29xbxsiKadEKAMlhHt0WPchyJ4Z
4fYgcKpjbaSOML8iGm9HU9Vh7N3C5CUUaWaTjAtlDOP9X2hVhLyt5zSR/esIoGKlzjo+9Ibuyp6x
bnFWgKPHaZ5CmGBJkmf2A+mJweMfU2l+naGmRA3WYbBqpZwRRsbhhcr/J357dszYmDZLXDJbxtfc
Xobl18UpatGe4U1GXiOxnXxty8NXoTskoAQRo8wSjYSHbg4bJKZ34wxhaHtKwCGkSKjwMtDhDiBT
7AspMF8wK8Pr8y/9xVpxPtP9Hz6TfEFyAO/JEC41iKLrpXih/hnzijb/02eox8swHyPsnCBYskwC
ZSj+ewYmtpjVSGuA5jyFc7SeKyuCccl7feZeu+SExM/kAPeP1oqV8WIlbC7Zcf+OzB+TUx+XNU8d
3BhFQOeegvLx1xum+Gn/IdLjduEP2VnAvW9M4algzgjRMQuKrhi30ppOOwyrMEBNMTKaracWq6HF
eop8hB+ph0ALDhzxIrEpORK2xMlwFQa3GJUaixdI30fbz3V1hEy+wqDDQQ9pohIQUcY1Nn7gwto/
nb2Nol6oIcRlw5uqK+c8AXqemx5okajg8AiX6fdrDjESOu+ceRuIu8H+R8TqSHFGFkEsV2ZaKCl5
Y7Fhb+aP9Eac1U9rseMy/KlTCRjhxeAtK/igMJJ2C6Y2HQYhAyhyo89cHUCnZ7tJ2v62e5AhB9UV
gV+okudC1NWmhAIo5Oz+CRs5qt68Ch2MZ3BAzRhme08gKNIue2MlMlJ7U/twt7kmUBWlixcy9zVu
QerXnKoFgPdzsIZKjaTPNya9kXQ5j+iagPwhwyBUJ8iDdvBhVKGG7cCeEilQbk/bjndLjeHp5xqg
TPiqHkM3rm4ZkZWIyu66uU557km2ARRxbJ6zUMnj57MP8zlPQbGZxmiYX2yOzIJJtICFd0B6fmSR
OkbA2E7NDE8DCh+QT4a/5T/48Q9SujBkj6zoi7Ac+FmasaRIrFl7eB09FRotEnQwOnYxDk2GLcO3
cx8QyMZQaQUlgmLeh7xkBnX0SRpXm3xG6xA6OK1E1N6YOK6R5X/6LS13KuJyAKCBEia9SHf5mLAi
Jg11bVRoDucf46NRTiRRb1YOqgGv3TzcAiYhEirNoUGcwyO7AOIqs/Wsg1MTzeGoWNPyFCCWE3Ni
TPKxGugwUvsVFPKs0X5owLRhjwuPNX4FQbKB7kyblhSZPbHgmW468+rj3JDO4qLDuAYYljxwth4Y
LJEBKa/YU/1B/OWCcmNv0PshexCcpE6eTCI6zjp87ZqxveqN1E//IdiyfWiDKq4jxbewuIKhl+HE
ddB3TyZ7fcapHwNY1kEz8IbrYh/9E7T1Tr8iL3E9uJ0Wejk99ahl8liHIXjppdZts36n3zUZHL5G
aCtlbAMZgNyJYm8jAGZMgfZKjzR0/F2vgOiK48M/5pM1Q174yINM2xoD0z8yrEQf1fzWmPC8gvrm
VLZ/5ly6RczpnkAHoEtA4rlj1iDXDsj3te1/enztqJodGx+Sh5LaW+SbIsEB5xCJpDD3wfSpEL8Y
/MsqLabHX5Rd9VD3/PuMOfMJvcRDZpA88wzyCWh4/Wu3DMgnJ/dMW67zXNsUxHp/vGb7APCHfyP1
kZUYJOmpqD3uYRkWUQs8p/Q3v9Zvxwte41f0IOXoPLv5zO3QCVIv3nzF1Q7AD43m5B//tTwunhdX
mdnzdio+aEJAf8R+OSIk8GvixfN3weybq+B3NC1xSUPPi8sH7g6/n19S2iCqv9kvI3tYql4+15GI
D44jOvhr+uL6TFC2gZLArCCTo3tgam/Fpv8KlDkbBnU3z+gVzZw5ff8U/N2CZecV6XuLdliURUXc
EdFv8Jw1w3L8gnLUcbSpVfb17DNqoM4v+CRqINGMZcjn6Gz08RcvjZR1/AHeIBWpz3NThowyPuPv
RBkj6eSRZ/4UtTGXIThtbmhXbM8YUnKSX8M4hstwjXqjPLrttJq5FhuIf6f/pwFYUqhvGaCoQ4jp
rsbvKNELQTbG+n8zdZOBtffm+gBj0+XAyQgbIRKRYU3sDWV866hVoP482LBbqOd9VpJyjF9nj5xC
CxMVxb1BrW2dE6up8e7wUWqnmrHkmgvzQFYcCRXdu8+cpW6jArETTIGWTonHI+22Tl7EXwg77Iff
b6gynXwkCtcQ7mUzvKPquAzqugxvD19+lgwpKN5YlbPn/OucmWx4a/IEqWDnlRnYuMS0nkn05O7Z
BPZPYTq372/djYpyUb04umHb9QsigOmtUXlOzdo1jPCp+Az81Lej1YEFiaT0Pzh+3ZDQ8W6ciIBV
6G0Mp/f0n0byITIK8VXuvB6DlvDIzvaJNPjt3KrhCUJD1+HnO0/vqjDQCau99oyM6xyQ+6EPGBZ+
+cHpi/kdQjWIsliQMoBHAIoCsXYLGsvKoX6tsg7C7qdjEG4M1ZW4QPdWje/8nC3xh9VYggX5fMio
xuWek5EqDVoRv5NpzBfH96zLqJlwLr/A55ZqAcvqApSuf1lHF7JbmcjtFTVUoHirzPsHN8SGQJ/7
z9Ov4HmAdvC8Wogjwiekm07QjO8AH5nNQAz4lE33nEJia34r2KDwh7qh1R32sLo7pcr+Dt/9ETXj
NwSjJRt6zhyBifvyjirhAGX3AlWPMRkt7oVIOe/N0A7ZF+qWV3C/hDkC8KPL/n+8xPwye/hL98Rr
hd7o7QKrAWenZIOWPFSQFiL4E7CBuQBYnzo67RFHvu6eRjw07MU/lxG74N32LZ3KWQUI3N7QS05a
ptG1o7OgJ89te/ee36nOMRbfVec2P3U95B7MpC2EsiCCuIVd0iY1Bzz9LW0bVMH0X+1+/PumzoxD
gUqn6tuT+L7QgrMZvWMzvZNG5XAytdPHzjaBDnmUv9NqwAmtMmD65VxXfnvjv00UtWpi9Fwu1213
3D52TNy/R+FxDAkq8jkt8qQ71nlYhz2cu6cEcAbfn2bORXKUEe+h0i5QV8G1t8JPt68DQOzLaReq
C0LKuOuXiAgYJw3vwzcF5bgDIGv1X8v66vT8Arq2cfi8YmZPr25fU6IuHQ/UEIwUir6+EyKrELmb
XXk4obKfSrznicmlx9wgRPHmt6CEN7SnVATdmQaXPiwok9DsRfakyCrvsy8IuIWgcBmYWOQ0Y2NI
BVEhpyEaB/cgKBK1U3JG4fWz6uku+1DHu1MscS6yc9w5lT0ei+dIvzkwjERy+cfxhOoAb3LV/cf5
xnF3W9l3l8DTL5UXlFpNssdL2qzhNYRpArDPqEkJyKRT97hQ+RpOAEu4pNIxGL65pAU1djb6wFGb
3OBfvNIjM6JpB26kHI/QOmIJOEbZNqAFL9CPp50xvYdB10eLw/APnmExMIs+WZzwQffNAvk7CiA+
8do3kcJxaECsYie2+sc6KoithwxBOivnPFAukccDg5bnOyg5hDS3XVUT9R/6jpvmWezXDGfw1oC+
tS3+JvMnJx+dZ3iLIhr/fUBGxrwqxSQMmuATnxcalWMnIv9NQ1LZjkAqzY5fUUwv39mdE2Zf9Heq
wzw8Kin+GEHy9M1evuHx0V2UkniRXtgQY332JcSOnYpcpAri491/zJsVyD+0GJ957OG+MCjrh8dh
QVGzuGwo9u4/etSZtn9f9rqiY6hUsDIN1wNoX5kuoKV0VCoRNITqkD14R1yUnuEVQOxjbhMA6wAU
rouIGMHmFDKfpsvnw9u77uEy1pagMDWWUzRi8H/4EPQYOPVUaZtWU4ONgoZ6IKhkFw7bgPkuewWO
gFhSzlSSf0Vdzoc7zeA5iSByYi0up/57b7+DHjexyz0Qgt8EmNCT7iuB8XCi7x/x5M6gWxxp0phn
vz7SwDEkYzzO7PtDPNY5fJKOePicYybzzNa55GruoWQyLCDoO1gc7BK2JoazH1f9hchvR8fuAHCr
AyE+w7DszRxpCEkWzcnZAl84csOhlcB42XaASBltXjzWDGJz0dBriOTRT9UUhzJk51McoxfGKNTG
DD+JnvmHTVgJa+juYp52wnjr5d6ZIJ1dnf2Q+sD2n8f4/o9R1eMWFjw+jKqGDLWFCUnuIiTlwm9N
77UeNCZaJQdn9q8M+9Axqfv2F/Y7ptXNgblYD7Yr3r9Hp2b6r/v5Qdu/+Rri0d5C2uJAa+BRUDnl
opUj/qzp+aUdNjCUMTavnAcGRNQzWPdArX1Pr9fwVLhqPuR5IpgKpvavYrnd9zSH1UU8Vq/foCDF
GsV2DEgOmDOANz6916bLQHYPMDY+D+q2f1oSck76rp4UzbTKzp85mU41spXgvn9DPOp4vNKds5Ws
vtbV8D3GSldcWMJcC7SnnJJHcEmgXjKprr4CKq//8oJljUcCB6OD4u8EUARAzAaVMcxTLqH5iiGk
t1+fY1Yz+EzoyKHuNOfotLdguEMs+v6Yhlc/xhTcVcTJC7HotP/y5Jj8IYx2zF0PUNA6XpXddb4Q
n4krzsE5loNdZgMVdjE+vbd7Gzabb/IangeCHRVwpz54IPRi6EXi02O/MHR5Qf6GLd473LM7FCi5
fDVh68xmNh+SVNeHb9ImFvwJeiGRiZb4KTDTgfqWD2hM3GZTjuXv8sZMpiAp9Fc8/0N4QNPPosxK
PpLAfAgFrlxmLuV1ytwzAALaQJzEQ0CDdHyb2iii+caZ5t8zfDr9B/cJwSSOmwRbTS9jTJZi3Byy
S6ZiVgNqi/Y/g2FIlweILb/x5pVUAiRuGz0Wuu3HYz+AnPmB784MEta4hiOG/PNHPhu/DpqG9mFq
LHOAS8m9YNLrVhGXR35XnFhwBoO6Ai+XCwRXkxOSX5ScZ8mWhsjBCwE7yAZIcAY/wRXiouUD3Vlx
HUgzYZ+Auptc8EcuHIlSEzDfXGrEqgFy8k/sKgztOUg28Dz57rJwxuepfMHFnS94Hf7dTj7TPUNK
zZ2B8r/iUj0IZKMqW8en/Wl8G6q+bKKBtnwt+B/ywU5j1BFOL64i+IbJcW8iXntj8sPc/nAb2v0b
04FMfHbkZiKX5vtzGxO5EvwJhj8QXbCbaV38QcxlmdkM/wU45k7qh1fpXYePjdiy8s/yU1e4Jjx3
3G4QK95YjGvALSH3y9KQ93gBWl6hm+ZT8E34KNdhD1heXiGBjMZIADeDLnHTAFe8oiDg8pr/JZLA
e05MMgvl91uXAT06CQia8g/PP48cVhn4O05XAFWJwQXuOqsasceIGyHrdVkMv7hdXTfkwFow0eUN
iECMWdxcFd6RxSCvBtBa1KzzxkPpKm/x8eQKFdP//xYiJf+6K3MpH6ViMOzwLQzCU8Sbh08BOY+/
vd3rBqpJDrH1tumMWEXyjSUo9jbkP/xCAxL094hybfjOTxGpmEv491MWGzcJpaFj775/SxSJeih0
V3kAYV6Av3/JJwUJvuM5cMkUpmDPBA5V9rd4+ZPA5I/oTFOZApwyNKzMFQC6YPdfMtL3mFx8FlUE
EXZc8dPcWi6S2Fs/FnIFufIb7g+3t8T77Zghp+fPVriT8YOXvfwopDSGLMZS56N2HRYjV6+HFods
YIR/QqBgwaj+JZN1JP+9im3uccztOP6qfAO5VyztfMplQq6DaOOMCpujlTA+NCLYPL0Wf48zi3nL
8IrxqqwVgJFAbjC3GQiKb0l6jbzYx1uuuL9+ujrydS0yijtgiVDLUI+LYzCrlO2B9c0Wx10Ak2eE
dsqwfYHEA6mC/8jVlW9q8nKIbTAMxiKK/2rL87Abf8QNyFkSc4y+QB4NBQlLPmWG53+XwqLmY4hz
MAgfaGPLlsBkiJUqVxOch9dkfp+oPl/h7+9QecOVLAF5K+BphfKSu85nsSZkjDukYk+oK3lWkC32
UzwUxliE+C2jhFXK93FhmYHByMgUkSAwLEIxX6zI+XkxWDf7VDj4JdfQ12V7ViQ3AjAKBEd436DX
gptfmGkyKce8qvVFyQQ/cHFldckXJEQTyyHuA+xkEj3IouBNuUc8Tn+vLhMo+RDwjUw+jzwszDX5
hPgODVfyPRmq9I1kmzbg0zBMgLUjHJ15VlbEBTEd63FNoP6PcW2WlB8cScRFi4/ND2E8LVEQDBkw
ucPYW84sucKrrpPK9X1GXIUz+97H48CB3sTcqhYzg7eM3eQVsLfjr85MUr9NflMsFVLW30j2Aa4R
eSVDye3BZ3phRAvxd09HW/kyf78uj5jYlEdYtGCyoPZXKz78f1vXk2WE9TSfhvEgX8XmlxreZvXg
f4xGkDl9/o8/pPwXJ2LMHtyBy5WVeyIuh2IrI/dY3p2FA6c5xRFcnNKXS2zAo39R8lP2cWcgjqj2
+FarEeOgKFL7mexo2J4vXn/3kpQoeUVXrptsmb14Sb+D3TCRVF7KY8cf9nC1SclcMvk9/CEdZJUQ
S/tLtyJxCNibdS1XRA9Sfk2c0DlE+4xplvJMPBapSYiULKrq74LKCFhWn+se9ntSYHwxDZfPcITo
u5T7kY78adsPgiRJfoIg8kdvNifZYTgy+j52FG1/imFEEGXskP0CGw7Gk7QBEN9d+S8Lgv97I5rh
yrCa1kwHFP73cS9bqJzs8lO6w1Pz5jlLR5ihDI1RTToKM507Ajnow6DdngZCR5jORGUvUTxzsLot
is11AwUbDhd7N1QBvNJI0eshtqmW+cYcrZgHmcxm0nbZmzwM0TSZOz2Gds40gFLoPOVcgHLA+HID
lTXmhewRGrnoDHMGSJ+keY6efCoPxZIZitH6JHFaE2O0zKnKaa8Se9Qc7JEVl1Rs4t+lwsNXNojg
5YG5ZPcMB6Eh0x/OOFi6sNhR8LC/PF9Bb2KtrAB1HuqHVCF0iq2MsHQYkMsyqRLqHeBHtESYXbMB
cm1G1txeihcGVfL4Q1FWRY+FvWMnZszMdK36+zBPXK5k94ASwKAQWkv0ToQIwfaFSoR99oanpbbL
px0mMSO+W3QC+0DzJ8VFHnZ22u68YF7O4OkkHpK3Q4s47AjawAkFuxzPT/pDThSF2ZyCwSqdkTGy
VhpLFPVfoKQdZ6UcHpRB8E5MnLzPDDA4Ersx7AWqowV0kRAsA90H/14HeKYEROkCb8orvAsjz8zC
VOzb/9eMTWe9r8LP2CJB4+PYG216+fmMvlNjlTN0+s0jZYZFLd5X322eKqPbzkqkiT0PaLB/C1B+
MBU9A0dxRt2Y55pXhUjuPjTHJr9iUy5evg1E5fuYsww0JlU837hlHfvmmlRW9A7lWArn6tfeyqAH
aU5LovQJdY3uPj1ceSuvlwD43vvRewuKX91duhG18T85VGNmukduBmHw3pEQ9tURqci5cvTWRUfT
+9dFulahoVkXaVVIO2JeHdqRZtP5DBjLhR/K4Q3Kmqb06ExYUDmbDa6bFwJx/CdU9cMbRQINIIq2
WuosVJv0UOsDKp8F6+y4p/6kZdEXVN04u1x9/VBY7kn+Na4+R/eF1niJIIGf5fhnY9Ac3LZMHoId
64Sjn/pHj2Es0ObUG3Nn7gp5YGBTMpVH4ie9h85pAHcyRKNMJrSagI6u8f+6jAkc1i3H3J2nvNN6
gtQFBkEGX77xGHIDnlK0iGyh4syUbr9ZHH8fG3uJhoKyraWDYC+Bov5FIh4jowLx4q2vjoFrSoYC
QtuhGY4bYAyqIhr0k+FBrP8cwBT+8+F9lYEesG7x/qTwUg483BRZkE24YknX4woPYQrBRKO42XEJ
nkln9zx6ZxD9c8imz5dDF9yLKZapOndUIP+9/8XnS+BYDAWD16OIzurNG4JppkCc4M07VGGN4YMM
dCFfVC6U0hqF1J8E47yBqvLpDXj55hyauHKIzqkLx6GdKRSnaLwXmjFF6cpTuLng7CM5y18sFtSA
W9QaU9xZOl3cUqwjcHHUE51AkBM5zdx2ibj6xbDliksnMsYQ3j+/3iM3+AGfhUtDqoiBhsMAbNR9
3rRKStyi/gjAPUZLn/4aJwwr4nuIdiDh2t0vfiXWQEz5K18/x3XjIlT/svkvHqb7XbLZnDegG+BE
yFZ0j4n3sthQC7CtvaGp3VCjd1fAPQy/E3jCaQll3YTIlE/N3Z/zxQJPbE6/C9y15wbKJAxuSLtS
1UGHmOpBBztFeoyDSAqiBhYN5yWoEGxIPN1iO8MoBkNfHlsoHp8Y4oYBFVDI7JgiwmzBgel8gCWG
7LY3Ya/ZQfV9Y3ZyBJd6wDVDTAHZPkHoxS1B0Ip5DdAfcPais1wHGB3vuOxlRo0NMEAQmg4vrkpy
vL2OLt42byuwggs2ckLgA6c6b8BHpPSCuOShUJD0VjHIE5U9XRjGt+yCbMudsMZNGuKFFSrw7y1A
R2omf5I7M7woB2KFidLYOzx85GSikNahHtiJeEu2bP8j2LcwQN7LYwZNjw7/lDFbQmNsio64TCxc
GYiAwPVEolywNwQRa/HEhiMd2yG96gKcEAUe6doP79CJFd+ImZrixE/uYw9FJwZE5+E7ygCaLv0d
sxFm1sOLD8blwDFyKWXDayo64O9AMthF5flDOLVneh2bETlcZIzFHmSviIMV/mbJORZrtOOoRqTK
PMz5/hRI1IERMHg7AzwWf+65R8SOeK47u7XfTp4xpnCRwfgQSBu6odsEpftGa2TjEodklP9AoB21
XMVP/7FkZOG9oSQpEaKNqAqRxQ5hbYuL4Wl0GTEePdbBCSPi3YsqqefZS9xoMCZgEgYkTf/9zBrR
NSOiUVxGPgVGPZsOz8fysmd7vU7ZcUFm2EgBdqr9y5JG76qMaJ83wM9AQuySl8xc5q1b6g7XEPkX
3fv6PlRqn7byXodsbKw05iTSUo07O3WpHCymLWzH7CA1qwoBGlRFJbzo/9gCWe8nfEoMn+4vn3Ip
z5tnO2gvfhe1/WPBg2qY4QX5JpoA0F3sG75CQ0KIDy3uZvCuXLk5/j0qpLCLb33Dh+XwmJ4NHxoh
eiKwVnYOHYSBn6l5EZBDLqePQqiAuYXJxsdf83l5Qc15Ne75mdwwRJSjiGGJ/BsMp2yyJl7/95Mo
iq64P6p9tgTwUvYHQMEcpjCHCVZQ3cPrHD++EWgmP3DvJkDCChRmNaCe6mAl+40UNe7yjrd9m0N+
hzlP+sXFBSC+fIYNyaKd5IvhwTn+kJL0dqvdmyEwZKQeTjUiQeA6PF0LRgtPCmscxQHy+Dc+Hsb+
QgejwHxhJyPpCbverWo4+NRJ8CTcIAzyMOcI9cEzqMf3+O70trpEEBKaFdejP1slFY1C+w96Lga7
sG2PfeJuaXQ69Dc4764g0RC4N8HCtI0s+lGmDsTY9+e9dd989O9YAeENifOC6b/3pY8Cak9xO73v
UZm9adxRHTEqoUaEy0hDQfN+3oi/wydW/eVpXuE0jM6g/+lPWJreEzoHpw/nCSTpWIlP9MZ5CJP4
hmMtRnwzPDoyemR3K3P9c/+A5w6ty35WDrHfRf80YwLim5RxtCw5XUQdEoqS3BZ7e8wF+fy8QlBg
LSObc6XHCzTgOClNwK+t6YN34uGjv7h5S9E23yC2lTQaPE5c2Q8QBNyl1PgpVs8BYmq2c2VqzaXZ
vHqq9FdcNLlwWybQnf7yknQw1LR9dHlMd4sQK+zXpKE64hfE4P8StaivKR3BESgX2D2FsZmDaGj0
It2YaS9VLX0tFQi9IxscjTyKJfypaTmxkQkRlgCZU26KOufit+F9izTMVTbmQHYo3ARHqg90AKzz
TfiJ2X1GMR+xlwfQJGmd6Qp9lNVRxkghO8cl0wQQnCkTYD5ihNcvORgX7OShVEGapKVh0oMtE/dR
WL4QxsZGRFKgc8F6Xf4t9mgh64/owaPHn8HBqCJzJ11hzeDT6wJtnjlC1BlMLhf6rRhzifsvNgLu
YyEkMcE+NXiRerC4Q2RnfM+FfUw4rcl+Qe7ENo2xLgl9DI8ww8DiG/uNIq7BY+gXcdspg/cNriCG
J8vzobtC+snDCmz4+xrgpoFXEFecDUrqnNiAXqCmZYkBz0QJMDmEnQMGKz1LQe98HTasVkFYKRPq
hbHLh8cMKIRPdL+NVNp2+jPKLYpxvMbN3WPRGbHb5cNJna0HkyeepxeII/SnYlMB+EEtw/+HFgWj
9O3D4YcFC7CtEelqYWcKQ2VPHhwno5rUIOnJLWb4555LjzrmSvoKbcvU2F5GTAxPvvE3HZ7VwZsB
unVlk+ZMx7qG+oANuV6cN9x3KIFYrFVIAMSvD/SRCQdB6WvPWhX0LEwN2ctyg4GOI9UO9jS4vTJs
4y8QtA37G0+t1gxONcUPBEeEElfb3Td72PewXaHrA39g5rp/Ar4YOxMgQ49xS6PGQPWdFkMGXRTd
2u4I/iuapS0Tq5SinjlIVEk5BsmR+QtFGSvsSgLA4Vr5j4PyVxYopMKa5DtRkmBnLOAnwvLB6hPj
1dMLBtdDT/iz69ajoTsfGFQxUBN7FNhzTwfTkEY+r6omlAWUhG8miEsMhvYPNE/4caUknsTfk9ts
Wa7z+5wEG+JzKn/PAQi9BTZI/Jw3JPGY45oB5Q9iNvabyqGxdss5Pm/EMWBT0sezlzLb5SNjpiwR
mGIowpSGLNdZgRcTt9wc40GNedPZtyNUJZIoQebPsX8gM45M5cYhL4GaLcFzAouTZ4RHL3ggOz7S
mL057gGgSQH2WvSI11igD8NoBq8qI1NHaOq8PaUzzkf9Bzuuu0CtMtRoQXHPM3kFXGiw43U/h3NO
QVBL7hskKpa/eH/z469BMXumdzyaEJadf+DLwsd8ENAnMrfNeiRhQpLqh2HQcDPh9NmTUrtvfRqZ
9WQ9YfdBKZmwhrlHQPWszONMpbEqZFgsvGB2MlwdFy9qYoH4aLURV1RRj+qrO8ZOkB0L4BdJgxKy
pEB/JO9C+voWkwIhHFO+olFCm3Hh/OmM1B1Db83hmaD36iCryKfWYbUFOuWcZMQBfo2BtpGWYev8
/Du6n5R5OrglyGFYO6eZoBqNB0gBXkP5ylb3XpL/EcqbUpIC71HHgnyXeL33MGKglL5HQHqQKqht
gdx4Q0kFGG3hwHsSytDlsrgtoNgD6hQjVzYICJJKjAOKTXGzhqhPySSjCbDbXZUIIowGzttLSqeI
O3sDBY+8FzspXqs5c23iZxSOYQbhf1AXWRVwXk/9GSfcgqfkxTpECnMiH4dFxEkZCPcfTdbfBvdO
yj3vOCoWFDl0umzKt4qDgvJHwuAEkRCUBZ9SHMv/CCjAWrDdl8ZOFJY4/DAcEpT3BlcOtIgH1ntn
r0AdqJzFD2fUw5yJK+BqIS2C190ojDGZ3BFUN3jP6iHTPO+xkmWWT8RWSoD1v+nX7DLD/26N2S+t
tLse5/MCSxiuF4chqkeI6OgSkP94k/vyM0XjsOzOIWEdR9bv/0i6r+VEsyQIwE9EBN7c4r0XSLoh
ADXee3j6/c5sxOxur6aF0M8xVZlZmY/GvhJ4hp2gS8NjdRXMe2b0xwxxtgCz0QOFqE5eS1RAxad5
cCdzwrOprQny7DfGYq+uw2G7AEn3sOB8YWj6Xuxc0T4MLHx6obN5qic0ribdtkVqczYiZjv3EiKZ
MPQh63aUARFhAaoI5vQmUAC0fyE30suFaBIAsQuEsS/i0c/C82BMHN3LdqMeBXoaI3PHoDVgaC/f
Al1kJGCc1Uex7wcas2anclfhpD50OTQCqSkAy7w5S13QllwKCkrCELMyhIBWpAMj/xjyP6Wy6OWk
GZ6hRfv67JgfjXhHBo+i5egEHQgO2zuhBaQATB8CdsRK2N9WlPiOTnC0WEhXKAgHjyrPoqAv3TaT
33wH6NC8Vh2GwnXfheIFoxWaYTem3o0aokta9k10k//a9ZfGsNzg8A8/y+N0KVOvIxqQGhSY/wiR
OuY+6kr1XdMEvAn2yMNMldi9knie2q31rl5n3G+Hy29CmOrja/M7ae/HIf7mXGIytRL4jQ6sS99F
iqBonu/898rAlOj1kNMYStWr21Q+jdYdTjLxVt3AfnmpnGqPYIh3nQWE2Vgzfy3XLgraRS/0O4S2
MX4V9qZLd/ghI4opllrVdzP9nS4PXNoXiinohZH1EH4uOmIAZWCOrH2XhmToBC8gOIflOQdR79eg
4Zcr525o8uB4S7YDgMmOvACNObfX/ZhrG9q7l4yKoYBdOFxT831bS3Jo/q3qtj1M1tHKoquEo3Bw
D2+B5e6kOrdyL151HieyUjpM0AylNv57E5Bk6ol/h9J1sCqNJi1dlNEdy9AzZ7uWNpBNAC9BeCe2
59LLXotbJQp5ka8vIE5JEqkkwJDxiWCNuQFtZ9814rhzdXx7s/tPCRiq2rk3HZDq9c3wBKuKV7SS
FAPPq23luKhj6eEYizCzbJsSnZA57BWGi0PJIIPqh/mHRhTRj93EEXtvsmN6jFCtnGjxPsm/psuf
Y3Gh4a0loTNxMgJgIeL9/1vtjIANyQUyMIVUsa2rPjEu3xebrffGf+2nIL/7lIigDalVI5lUG+bK
Kx/DVJrLIq6HhV4LtHrXE/P/+HQLgHwlIQvKBuWOF7aInah2/bhM14sHZ8B8/ZRPNt8GU84zWYD/
lYzpmvtEncJQcVv+c4/Q34ZIBnKskAaAVeagZWZK/Wf43EW/hsBlYRnpvhQt/yJbenVDgh8djAL/
Uxpo6GrBCi4YjOE5ganmORjZVbKWpXW+CK3ArlB/8Kr5ztTF4PnmysLabC42ZjU2lN8uGIAeJFSl
Vw11re7LtaZnaUQX6MMwzten50sXa+fA5K+rauTQRzvFHOR5uOBEdXqge7jzrktP9xI8TsRHDKbM
Fi5ZUNML+tovUI2DUOUlhIvPWZ78NuQSFIG9aLD8QjQ0yDi/MaJK46gt9KbW/UfthAXdt3MDdICq
wNA3VGTuF3J31hyHaqnXinxCw1zoMluxZrb9yLd3atJ9SD7AdnOCA1dH5UdAUo+x7o26m2kmuCjW
jnXTdFauz95PTBiDC3roe5tXSmsPr/m9L8B38rxemKa4u5H8gS1hJ7iR38uP/BCR/CoO/8F0vDti
xEJ8MUsPQzwAwYcZSwOXJFw9QbOnDdpKSR38E7KAohlCH3aJQDLVCOADSR/z88uYirqdUIAR+I9O
kVZkfp1Ggqk7U3tGXoniDCaXKaqTwbC2fbK7dmZLjyp2jpVMaTUKVlPDKBF9zFWaqq77s1XRo1kj
HEjcnO7oR/BgHmFQTtTpAf1SFQV+kc6HCZfAgNlqy4vr2g/PL4N/RQ0Yk4NqSRNDAQcJARlE/p+1
O9Lwj3/J5DhVbevgIMLqrk8Hcuv+8AhIrW+zGK+kyj8rA3uWsibW0jvStTB7afyn6yRjnGI0iT8K
3K72HewzTMe6nNCSXomTiw0ejDoddmHCaWOoBu9Sf083xeG+PSPPe9X/zd6LVTdTPXR9Tv9OPzcT
eVIoXK7vkdnkfNqbQn/9AngbBqtkCby/XrVENfp16T7bR6cRsW7zTtsYCeGk4WbX34ILHUztcy1Z
duaIgf5YkckgNimblXK0hukfp0wXzlyekbEUW+fRf82I92hkyPQRmoLbk6o/f9aVPJ0gK+azYYzs
SVIXG9wBLgsjgeowZ4etj6fDAjsTcx1T9KNLuHM1ag4IgSEGcv30bOXybYSZh1ZgZz2fWPncR5aE
VuhZGOlJ8iitMIS5LI+cJbeiCf1N9esPGjeqTgWbOUcUsrl5OuvlAASMRNGSBBFeYd3Hn7DQCMtE
vc4+yUXOadCFxsu1Hm+JxPDvdgWdI7LhngoVv6t0FQ9LK6UNIJ1u2pPGa0qaj9yA7spiOpIThAKT
oAbW/P8DL11a8ipyuxI9rP0uS4Wo4j3dY/PxLDQ2fU1Qsu69AvY8HtZd4iWdFf3FWnlI6jqPLp7o
URkDxBKd7ehinmof6JTApCauVX5T/hurQupk6LCQvTPTXzM53BQTjXs/01iVnxWsJaXonzvXGcDe
tZvmHdYXmcXwJh+ZEcb8bmc87HVRzfcISulPNy1HuiJqeEoQp7r26TTT/dgAeB44wIM7PVsJjnbv
+kTqw2X8abyGR2dfQqeipQ16zSVRLwn4n6qsGfxKeNQ96o4RrXKywDeo+JxnzUJ7u2GHXX9fA5Va
++ikG6+AY8BWjVxw4U63/MapOadmzZIb/GJfGAxsNQ619Enn4t/u9diaeXih39E9TMfPvOlOQ/fu
c3/Hoi+IOR0PBMQmzMmPJM8BGu07g/6BSDak+B93krmELusMeA7WS8VdohDI60krNY/N1/Kd3sXE
pPoQL8HMx/XDx70BXmzdh0KnqjyX9cIlNiKl4/BSWK1J2PPgVL9HNcNzKp+FUjQN9hcmGltxbUFw
smxkZaEv+1idfVuXE9LPksXUZpxUpN4rTvtvklE47nm0769LIUXk7ljPlSDHeJAP8ViieVXKn7o8
0GSC00SZPn7BUEK62r28a5iXEWnnHGhdjLKve7vxmbRllSjeGGPFi24IKLOmbem5Rorx8hIqB8zj
yAxS9Iw2BYixwMfSS6robR74Hf9x8cA21LiR+s5M6pPbP0WIFhpCZgym6V4cHdorEZlZVdcgpmlb
jxRr8nk4ufB4UZplv84L8gUmPno0QA/3kIxBaO3Mpvnu71rbzonxw0N103wCKt7F1Sjhdd4yIvWO
LN0rR29D1ljYtVRjKTNNy0quFO8qc3OdaFBWKFL9tvyLd/mZ7InSZZ6CUaGtq+vpwSCCYTs7asRU
+Ocz0yyTdbK+Dw6L7JSKt2qwRyU2CCuzveqCbRI8IN+8UwX2uIjX7SjUn82hz09nzjOUK+/5S21t
2AVcEiKAcsVdf63Zloew4OpG2+P0WHYtEWneLPYrvHb5r3EKRGfAroteMjOHhrFmtLYrz16qFqkd
6g8DVPnUO7/+O8NSsppAyQ2F+PwjV/gOalUonYxVBpUey56SYKDpShYJekvLsG3js5g0QJ1wQz+R
WtRx/Rv13Mrh05A8ecJCvXkryAio3Rc8Ds16cIM+VOL9B5NoA3tFpZUkDMW4RZMj/Xxzy3QmYTw2
/CAYhFSvzV07VTjX5BxI9k7NU53oYhRzNXg06nHeC0IRg4UT/5xqXIP/KKu8GV27hBF191bsD8s5
WDl+YjSUtWVxmughFJWK0Qrr7bDnL2X7+jeH+2xxSdvwipEnxX2tdigvhcqE2fXd8FJefakGJ+GA
QMLGbOupW7C+HmFxdwQADwQy74DK03F296kFdNduzaobKcFREcQT54MgCtV9aH5y6GUJColgbGE2
mh4CR3GcOnVinUzzxV95WYUMrhDTlcMo12N189gXtXbVF3MbrljNVNf8+VRzVEoFyxLFfD1p2xXs
KlHMz8IfyxYmCp+5NAChz+TdxbubK1O8FNJjV6LvxqWXMcb8jyb6Il1Ge01wvOvsq074fc65HG7q
ZEFWDTiGbDJIXIpso8WN8iT8KBP91xEBKAAy5JC8Jp1lg7rUsuQtH9SWuiBL79Q9DFPzMF4fF1B6
N9QXr/5nBhRtrgELOW5iadnXlyWruXwCbrwS2n5oxgb2WYgcXx9gzs+Y3iRT8rMXFDfl6JOKVx16
o41CE2k9j6XVsczwqbo0VqY9cD5L9bXE481V71UCmbuy4Oxa8lbUSCwHk3SPu7Hokd5xuuYQboho
dCamUuE1YLWJmsMhUzjM3aG+UD1WKdzhe2d+OfHqG3DTjttI+NRmJNPZXOtX3fCQNylNT66fEIYM
AVSoXwqOF4r8qz38aDjQ1q8tVz/ZNcF34bkaXiLSM2Kl24O/Yem16e5QJUNOMOXkeNm5tM5dsY+F
VOczEKu2BrFsoXD1WOktx7IX9vOa4un0Te9vE9ydVQ6wOMIDsazJdjR+wleSb2diAAgmX5BR9zMW
MFGekJDzvjBRYT9EBv6Y2ZYR+QzE5qr6+mSE/xBQI/tynYEdrCqXypMcibUq67x5zlAExnwRKY8E
IvwBN/EFWbf3+DgpHsfRPsu9qRMo1om3r85X2kRTrgqxv03toptXHzHsWleYAWYilR1cspZrwp79
iBa53iskRz3Mff3dj8XEMPrq7HJwAgb/v8sBH4iPvEKEnGk+8KoID2nFv6slGijJ5ClV2M8+neXZ
Xk/iIzo78Kx0EkuK0Xxg8geu63jY79meFm09Tf6Ct266IO6f3uWYgVHL3MTEoITPzCkZ/43XX34M
xUF9PzPa307i12vPavR3O4pW3j2PzwiEy6ISVYyvigqJSBUsH0xpSqsf0wDKID44ZdaPRFOfeZIw
oRMb8CMBZC8+J3cVwJ+Ggt00SvMy+eVM+IoQbxhYDCExDBZed2uvwJUzvq8mUFSrdjxaSn958CGO
Zn4Tqd0HbAPwKcfBc8FcwX0BiKc2KVuQn/lTnSRtwXHZYG7xcxWI11irQ+j3/ras0qzbsUeQAiLs
84+fx3zLQGLG/HDybMqq9DJ+1GpTYT2Q+DnPfBIs3vMplsmnOn+z5VFwe3vzrK0N2R3L2wvfMvxL
frMtHouvaG0H5OhOZq6APgs73ubH4r7LIuyWDYEeWWhDbW36lxqrlV4Wk+VMb8AwS8U95Qk4vo8V
06qZSCnSi4a/y+GRilDxMNgVvpaq2tJpmqq7b3bteEP6xNQdowxXu6Gh3eG2C8ONVqQ6+fd+lXKk
3khpdRFdb3+9cK2tRwKFAm+TCP6aESDCu3ruiE2IGPChwgsGQVNlJZu8Wg6wZ2d1jdolGWZNvqT8
7YtkTyfWe1ZNnD/fsxdqGaRHj4NiKduyMgwNaIC0JVz9yRObqQBcP/8mHf55rUdrOYgMP4PIQGgM
RzKPreFUdwrxSTFXEekcF8cFj4ob8GNdvTT5EM3jbPV07nK3EzUGXkQs3zGDdMcK52knHE6eowGj
t2V519qVFvz46nFJOl3yFYLOwJ6+/QZvU27ZOvKvac5g4AL3H3mZ8D6vzWTsP8sKqYp2LXnIg27D
fiofu7GvtCtcIGqMs2GmearHG4nSi1EpsVpzmQsPSKmwCt747lB6hHedsdRUZsd5VYpUXlxB2q5i
AHK86GBaNlwe4O+61ipbc4WsfqgLW8u2zzG5raIuvBNwfLIiPLWZGSgqXanyrpTkvSvCQBWx68YX
rRMb3khJ8wz0EPDT3PdNdogvrgTq5T09eJoQoSrIjBJL6FiBTCN9LV+nRjncgicZLxYe3TSOoeIS
dW84UBBcSjupYexE91hJg6LV21Quh6BbVkB8WoLQTq1a5ZyIqlfYKObxjeXMrQJNCyikff4ws5H4
RhoC0DPGD/wWDmpFgo+aTS9xp2remqfAMOBlMhp4HYyPUP/pehRSvjSweh1dFwoq2JQbaxge5pSt
NRAFTiA8C0vWctOT/owmPfYqZRkj5fXPluMVidF/AWygsUCtZBmGhQD5eG8rg3jdoDkATudjKh/v
NU1ppjm9B71TTwQxSKq4+m/7akjhD/xINeNBzKqmJUjAFwJuCFdsomU1poVQD4GctNZu9Uj5CNgH
BjqKNL6zeaYwQ2yTMAZnIIMssXtlHcqhQF9hhyi+Zff5Zcvb6oao37n5utbMZRmN7ZiQCv65uNaj
caMcmN+0j6HP1JyR967QySAL1o7fVOcwZNYFjDG5uuwZ6YRhC9Um9Fn3GL2Pg3w5GGQ+ITDnwoxY
GZK0/k0IxnyMY2MihFdDkd9kBBf8rss3PC1blH88S2aE56X9WFX2L2MKVSlL9uVBK0hWdZpge1yv
hp6qu/3izgOMNbMlsmXrXLdSyIxj6pPkLyKGerL3CP+PcDMyt5JxBUq4aEX1D+uvZb6fC4Hctfss
U1NTRDDF8Il3m76w8ByfG+kvBcuHJQA5agGaZ84DbQpE76kBdKITOgVwjBJJHnPnEamkbgWuMJsH
yUHU3GQ32Y4NkrBL9kunwuSfnr4gPKh6rjIaDTXAup8SRSFDanzi4HgZRZ3G+YSIQDui8JP9jjPr
2xcGCXJAe/TYRioVCl8JnZq7SaMFyTcDOAJiqN7t5cVnuiudrE52dAfHBAMH1TElBIkCVlyw0Gsa
ZaWqe8AVrJqPuczj0nUkczYoUZO2chjS2GC3733WakPsUWH9Lyg3xe8VlqRPVPLXURjyOLeWfVKn
OIGlto7emS4pdg+5M7y1XzXirZyCiYgisDe5zqFry5VOTXOU8r7J5sKEiqTYe4tIZIDPbCWs+CLP
hwxbdPp6+lEfn22gn8kuILc+YIu6kSy9dazPRaxJmsvoey40r3sfPdnSExikOSpUMQJJcgxFLTZg
3T90WQbk3Ip/vkIQah5Gau8pUcptuTGJ8Spfs8XPtYUROoNdDec4lIlIVrVrjn8ywUuCl/zmTx/6
Nfl56L5/o/x1mjHD3cYSfTAOxmXltqycI+G+yF7K2WvzwMkZzppqZBWEmycCHuXn+7KI+GQ5muFx
llcFKNga2XVVMXuie8o1UsNbIh+TJhU5lBP3WvpQTwz3M5X0ucHvlcutv7kcGx3N1E7BhHJ0k2eW
bizIGmtwp8AoETxuao0/CgJGuYEEDhD+vgMC4a6k0NqPYz/KQKrJarydfVORX8gN3v24yQeZnSbM
bd/zItlKtlU6RBQBAg0nrTv8RTC/DEU0Vgn4lpsfRzD6evi/FB1Hprq5QRj2EytAtcN3DKAd5Qr2
+T4HYPD1LcvY5UTQU1jgmdFu002fy4uXDDMV55GBJCfqnxSSKr7/e5P3Ag90SvA/C1JIoDKLo4BT
KEZ2w4O5BPT7iFVZ5b6IeyvM2EDe6M55/NAI99tKAyO2zuIPypfXd/gWvaT1Z85/hCzPBSm0anJi
mDVbyTEO+6bek9CCwjhir/7u1T3XVEN0HtW5kWSD+6ynOl7bREAO8JFtRXODjfw2ffsI5h7X3+a0
DxFM7VR8a8gNN4/TsRpNF4LomScYxjhPrevwpx/NEzqrfgS0T5f9dGUnoZtT5qHWCmZ4+y+0Dy45
W2L+VyRvraBlQ9RPoroqzi8lLObbnFyI5OH0bgWQfpWXU0ew4zBXGv5C/64AQI3o13oUaUwcNvrd
nvcIOdGc+OCCM0Zgga4j9UCIkNlirGrG8jM/h1b0UtFJ7r6syvVs943CV/CTzCRLS1DBd+7KievU
hJzdiDuLcXFIaTMM75FuzIyGuAeFHMZO+4KgDQ89datQK6bYC4EuHEeozmSZx+eDdA1eOvgQ92wd
ezcGU/vODUO1iPaU7uuJLVJMRQUkRtaVm0L90HygbJ+ViZb2WV8ZqGGPGitfx3wx2YLz4syc8vD1
VWuxLN8b9CR2zc9D0gjvxJuct8yfWfLEMMmWMdc4Ma0WnaMOPpWI/jvrAXEk6y/GigdBT2+S4WU5
MuzZfvvGdvy8FB4/a7Hc7o4/WTlZjfKJbic33DdOmyArEyBZduDO7idoENyuvW/KRHZyr3oT7nHJ
tg8F22OHiR0GQhaNqdAxqX7v/Fj9mKgWitykwFn0ynONsUDXkDkz5OypdMfELQe8jdOTIoxj86we
k+Dqoi3+cHW7NWYf1kGw7Eh5F6lgfzXUzp51qjGRc7FGEFaWEm5uf6nDUPfMUPYZDz52Oph14PhK
2VU5voG8soT1cudt7yNnZVJ8xRoRA+wbjpqJR02g2+zwD64W+fMgLJkN7OHJn8kIvMz2x6N3HBuG
b6QetdeDx0t+vy7HYuXFrqW9MRq/vxbe2XI2Vnr6sYMb3WeVDKq1HN93JigKV9UeO7RJP3oqrZLj
Y+p3+1Cv4FSW+QuY6F1MMvadVP33MVfU2eXupTfTKLQ+laXCI1nUP1ySfKEKxyvApbw+5IMT0qR4
bUxypLvM/CvZU+XzY1TfA9sdm8f3bB/Xpryvxru4YG0msZ/4ujxJTB8MMvYT7GCk4UFB56xaJ8Yr
W9E63agY7sG83DpcJYsvdgpEf+5N5TsU91bQEvKLV5sv7VQ3OJ1YPqMY6jx+km2/DHs5lorcy9z7
KVIWk1b5dLr4amUj5R+3fEVw0yi3/roZh0ykPsxSKnwAbrHuJvlvnYlK7gtwzhv3B+gFT+/T32/z
SValnJh3OSrXfVtV3kHBHwL8kv3X6iv6KrmMnpyAkuVTrhXLdrTciV3Bvsxx2Lh8+3osZlSjmEwX
n71IuvTitKPLOw6X+0qk8Rmwmmgcr+SxQq/UKPxanrTgpbiPMPe3Lr5Aryhkgs3GvcoquuncdWYD
cE2rPf4mJop3AG/WvReTThCSZ2PPkbuMZqxt+xfz3UifEKzjTm+Y0kH5Azr1IxmExhRol+lk8uVE
x86m25VitxomfCLzaLKcI7fRzSCGn8Xdta7nz62aqyZE7Js8EqnAkcKnx63xUiOcuhIhOpOyFUNo
4gyVTuvHVKGyf0xjOcVIPFlOZb5e35TZ2idFtp+zvM7UTlmBvZvq81L2V+6Hhh/9OHT2/OQgFKYF
TdRnCrlzLbYtJ9LV46TkD+cH4iVqpq4USdee6WKSV+y1srtVZOImMhWoVzSlIFnXVquvd6J1izZO
kUpy8+0Pl9V89SjFCDL2/Hfurd2m/WaGVwr6aovyXQQgPdkLU3YcOuldYEwimTC3d96px1Psq9Jf
R8nOhjGsglgzzQuD3ImlKOPo/+6KC/hC6Bl0MdX7MB35/MQz7VVm9D7Us4fixhiCnhU0lygevpPv
6npxuNcIe74d1clz+WGGgsoArgV5z5lJeRLb/S7H5zA3Ih+RDmFBDQ/OBRPy+xEZ41PkAU0g4Nrh
cIZ/VRa7BRopvXeDOW71MU9/qSR+5Raryp8LEooXRDZRizTWs5v2WSe8Z9QdtJQ5qoUM3a06GmU3
jO9KL1luQfTmwrIPiUj3bNhtZUv9lIe+nNjtcXnekBJR3FF4T/qRblLcbxBRZis3sYH0nYXczztf
cL5dx/yEJ19XJtPulwMdhSTM0m8QZ1jDIOD9wuVjgkbFMVLQvX6YzXAIa57mOAs4FYT5qcWVZfTN
R1jL6bY9CM88V2UWiPH2NQat3Y0RWVaThO9d+mY6j6sDZI9KIOyqTKYSCwJJiorFtBfhL/RPkSaM
yZ1h8UR5dCV0Sz7WzDAtSrKgQHKnwBlVYb0lnRa12zN/S6EpRzF2apNabghazkmP66fbsBwXPbw2
yFpP3+sFH+agr2z8F4+6dtNHGqxHv3wBQ4ibommSMe1zZ4AcJbG/kE07fKMgreJRQ0BlaNimn+i6
H16oqvHknwmCy8EQVeFDvsSsznRyZQSW8y7cDem+7wV2Cn6+8D4STgHf4X0sU9VpZ7iW3KW9HJko
CsF1k/6RlfB6NIp112N6p913BuNVXmbLIZU6qTYveoZ+yvs+Sj3rT9dFrkhCE/v7JMI6OFevaJ8o
sXnmJ9M9uXVAdO744A6TT+NzXZDGyuFZgw2PQqrY+4iNS9/NCjm0RH+AzxkG7xE67OVs1cr9Afns
x+Oq/OrGM+UUXbtEQhDUODXcLgR962SpMxfv+lYBDBwQE/QIz6aw+heg4lBqmaaleKW1eNHKs4r1
cGRfs3HbbCTO4FA0K+U3pJF5tD2jAIZCLbgBMONIlj/rpuM9LINM6Xlt80aEgu4zw3eyktlP73cW
YWULZsI55lzxBz9rvYgTAv0m0Y0PBY4vruEtrDbJa9QT7vg+d+upk+K9b1jJm2VwHkqdi+EGUVIc
ed6UXcTHeFUodPZVcv7wDRKCuN5UHRn+gurttSntY+yYyMfZmt8O5XNY02+CS5dLnF5hulmblm87
bwyW3NYN69M/GtlhDJcT4XMdXZXVOnyfjQoVlXGeRu5v86XoeJqK4hPcJU9+NtLtLbRUcABJ1kwV
kACvjgmSOcR1DkwejY7UD+10+TxY+Colyblo8757Ih4HscEfEPdzKCT760kx9+fNXquvjp7gVFIT
9ClnyuxhdK6Z2QkH8e9sdEtj3IH0vOYeTrjtU4UDvkVb++g9NmJ8b8u6jf2c7exuHvt86L+SZttv
ofL05tUN5zFfonR/O9vPFFSHf4D6/LW2KqHvlvlqvdqrkisEVVkQSoQZ898ZYFzvqWw85U9zp1wR
PgmHaYYERVgpW929QNy0JFseT11zNNnS6Sk3FlqR++uhitHLI80FqwPz7N/4pYDLxuZOClyjURVM
fz+WcLfId7dZcqf8Pls20LBhBwvm3X1Tnf+pU5FHab7tIa0S6pH+Mig3VzTIw6mcvpUmNtxxzPqZ
wy/e74j8OVZTxf1s8Vdd9BbAi1GwXbgHR4NjNei9HQigX1+xXzC4o0S+4e2NnoUiQ73KpewDUu8+
YvrG0/dnQLgxmX7+hMwrACU1Y0f0rZ2Ifr2qKrcDUsMMmwbxJ8ih2mmu8Now5cJmAgMaE8Z89Mst
l+leFwEMnLSzfUstUztog/3i1biUGsem4OOopDK9hZJtqVVIdTUSLftOGHE/hAfvGzlotWZs9O59
urln/UwpHJ2pbWYRTN3FluHXEGiOnEQgDYSpyf8ykhx9caOoTkjcz5LPUqhVC6nhchRv2ZcOcUKQ
Ra66X2hMIALhfHQU9v9MXTU09vnRq2PRZn5yP2l1mYWaa1o5PgQEEuXVM6yzzHDVSnUzzVhXtER7
O16FOG7VNtVA6B2yQu9qzmN/397K3Fq5oQP49ePH3X58iKdbcTvziFeVB4Chkm378+n49f7vx/hm
dN1qU/LArP/I0I584ygmfS+X4wmrJEfHyyhrrVrHhpXqmPQ49WQOG7xtzLtQZz4LmT8fqMp+PcN7
xfyL/+r1HAvsX3eHSsffch3MfHi7/3g/PA2W1s0eb2vVHVg4q5g7sOijyvZdO/zzB6oQQmCejNYV
C4+ObAMXY3/VDH2dYaNN4YuuYlfxO+3HEiAIadN8n6+MtPfjdPvdf3WiPWViMlO4SuVqWs/Z9kHj
WdUIUSf/5X5StU+HB3g3d1PI+F1iP9c6rYtZ/hZax/LRHvzzfdfZ7VgWOnKtJoZrQ+6a1Ps42/ax
axduP69120W3jBWu2fILiT/G73lX2b4PFkqiD/rFE2bj1cRfcl9z6l3W3cePpXo8V1yevlFNiNFo
J7oyQ1ppNfdP7FCG97C61io/YSvG7j1YSp+xFz1Ulh3H6ueo2C2Fq6Gd2oSYruS76Adtx7tk8Z5s
hev4FA7ZsxWvh3GNOJPdJ5rH50mbV4vyOXnawpGyTe87Uj+xH7cuq/ympeGc9Wo+DfxO9CBzyEK3
yoRR+I024RNLO3cjwES5RjwjmdcfjcxN+t6aQ3jbef7Xlf6gcCP2mHOO4HE4yZQTP/tx9sv9bFun
/m7l3EB8iBulvXc382ofLPXn74qiQhGsfEGzWSGZ7upVMJFniM/rGyC7grJ4vjd56xhuNw3G/Whw
7t/+0vDBiGk83Szwopka0KWAMq8FikOdeVXS4bF9ga8O+YrBt2rHEWn0HPnB3B7U5G8zBq7uq7ch
5ksTke4Z9i4pWKjqKNGJ8W5cdI4ch578Ywi4h6ovhGyd6QOH602X29eaEwa+irBbtUzlRjSj45u0
VFikCoBTsxZCsfqZ7pNBX/1WeE2z5jhC/b3+VOkvwDBcO9DTnMAetfUbls0ETdMYsBrjjNMnd8H7
1L2uBDGsZIz0N9Ikja4tHV1gE1XpluTcpmV9vQlV1Aae+Qko04d87hOe42VTjPadVZbbYW4xEyP+
erkE3F6hog152lwKBefH82SiMFFT6NbkkY2hM2rNW0sX7XV2LdEXh69MzbF9Eknf3s58fM4PQ9qt
TDc5jnByVFIZLPyO/y5n/trzWAcJORPeqXpuXckcCr20AqGQ+OEEuKrvBytjI1/bgWBjC+44zgzD
lc/riROEOELJg88F60Rdgod/rSvLEdlOYW6BXZeN974svZ+BBPVXsoLXjdqUD+Uj1Wln31vLDuZl
ASqe2AFUpONYIz26tybdSddcjnEsOr9L9/FnsawKp8H591NDpXOVG97JkAnXzTZfhqfuvfdKlN7T
jMmB4vNfppyexiHaVBvAcEzagy6NYmwID3zR6xcuTO8pgJ4kCdR54Nrl9FzKmZYAHUGWUGEDIFv3
+S8lBgFCH+lE6NEIVeGAFwRMjD6mdJ10idtWsaLVepvHapcQRqAvRXiH9u7Xcay+nmXW4b5UidvJ
u+9wLx7K8DNfi+9r/3UukaEywap4dRKdXqK7nB2BG4HOuZIBMcLOQGtK0faro6J+zR1zTWHn35sf
v0Egc9C8DPL0b6zP/xMBrJctRC4zt5HHfpvUA1ywLGrnNK9m+L6zX0QLTRezO9GnmdxXn3U9JlQ2
MXj21jLiXXSr38fXtZusRoqKrVRNhHoAhWPFhAD1uwcNF2CeIUzi1MgOI6UNLXLKLmamN+F+nypP
TEBB+Zl1fwqZTZPe6W1DhRzve9CT9KNQiMUhW7G3XuhC8EsUP8lOwwCT0cJFag5gvWALViVDcuxA
aM8QhMdd9bguoJVosXOfkGBB6vu51ZlsXLIBWjcqMVm2+Jp9p8VnBprF8ZM2pi4pc8qVhCh1IQ3z
0tzjePeFxKuROnbEAcOcJd5it4+NoAlT0xkHpyyU+bSnab5cdG0ojPfiSYD2/fQvpwEgzxRTc4gR
jP15GvmdX1yyOIpem9tl68Akb2tYmhztWTwvNsZa6exsBqG6Mc2M+v01B55w8oTvRpnWBBCj6CUI
TMI0OhZmVdg7YLPeAu8K4xQ+QR9strDLVBO3ijeYvPYtR4IJbZzZmUyHxuyuW2fiGqSI6d7y2JYR
NYe5+enXazMSHUX2ndOpJy5z++5YMhdCcw8gGsbNzJT6GWdJncxfTxJ6bmW0/4dtasPNJEwjCYHs
cSe1FAKxqFHJfIW+5dn40ABTv40+0tVy+Uum9hLPcVGZusfNZ4HbL9W4MSGX9ZxgFaDhyMhmCjHw
hCjFc3g9+ppX1+noTtyPtViLlfseavt7a4Uhu+CAHCvc/y48RSsnUs8nhEEBENOlM179CSfvjsHP
u7Tm6v+j2efTMjHs/WKTvvwSTmAczgzdNzo3Mw/BvhvAbT6IwVnMlY8L65GolSKzmVzseVVufi6y
GA/Fp0Go58LkII7uAIdOdJz4e3ko9NL8Vv8biJR8uoPRc40T0A3HOuob7BldeC1Tjf5LFPFwYYBN
e1RKdl881G8KA9IxM7lZ2oPt775qGIyz3M/15+V2r2VvwdA5yiem/+pFvlhQnzhbZGvSxLu3U+m4
ESLwqZzNbVbe3Qcz6GQnCRzL7xpMLWhhxCseP/Uon+pTIf7vyBR+HBsKBFdSkHz+PgaPTiRZYL2d
mlSWcMPAR0YZGEuZrqwGSU4fPFAA8y6s4qP6aTA7+Pfs74+ls2s9XTp0UcUE2ud+OCbfo9m+bvZQ
Iw96NRR9Phrd9D/EuyppFWzHSAdV382KLx3Kn/zNAY/eDSMUUpxfs5fx8q/LIEf+7dJxUDY+fIiT
+cylMknmN+CoeaoRGZeTZGTP6XWKyY8EOt900tpbdzTHGWEoxYldCT3v8R5BQBR9jeqSP5OtAMOi
tct/6skE5+9VcPQJUp2OyQ032SpVSpl+50MBcspWMskSesa8h1TzS5l9zTk3cExmOkfuLxJCPzXA
KoEP7YTh9GfhlNEZTlKNrYTAN9RPLYK8CTcflUGyDCi1ZyAGmUwN+mmbBgDPQbYtOwOBjklSb5uR
GtQuehZvbHQYpGDYjbA+G9F9Zf+pPa51xM8t2V9mroXXtX4CzW6qa95l1C5bORFFNmPXbT3rB3xa
1Oc03EGCDVMln8sMzCYRyvqVwXR3cdBVACuQT+OXgnAaFWD7t7yUcXRyybZlWNRVuJ+yI1neXaqZ
ZTGOjwXVZekJhbHLfMD/Jr9V91CJJ3icleSkdodPvErvdFG9iyxZ3wHj4y2NGrDzL/psHtWxL+WG
Dkz7sVzX1Lk6G7X5Fjx9rGu1FSXKZtXwOzO8Z/LIDQyvSib9ZgwAlXh97y+NR6K7TdUjtyHYSrtq
u0UvjZgox5nGjGJo80/1siXsvRdTP9n+c4yTuY7FDP6ja4qy64TAQa6YCN4K0XNZLbzktPXMA2nd
vk5A5dwWQnIoQwaRz5tI7TUhUaicqyDaz7ri0v4oZt7FTKKbeVbS10UcdjIp6Bg+PwrwNzwlFX41
Z2humODQUVbJZ/70qdpQ/ecs2Y/2P52UejLIWf3zaVuM9tV95J57GTzOuCCJgF0KWeeHz/sd1EzR
+NDpbi2oSmJuZQMBVgCUEvmfLMsBssRAZVlapWXRsjijOzg2pYO39XZfgUk9Yv8e8T8Jne3TtpyZ
MEeGQeeBESqaCfkH/yyVVsraq9wyIacvtEEPo4D0eUoCXTNl5c58/PLLakJqeg9u93XsJ7ZuXmKj
+Kt0TxOf927ze8FkM4xC0+AgehQFLHvo3oPH8ur6eA+eTCN5ncL/MtfKfVWOrLoqV5bOlLfFEdRX
UaVV9kNzTS0t9MyS8ZGFTCY9faz2jNYBEthhZBixHXZSlq522yTHD1AvS6Z/LEFl4mZm4MeaVz3X
DiTTQNYeZ6pWXZbkDwMA8CUu1MkcX6VAevlHtdyn0YRtAD0/PzgFTKlnkPg5jr0ysPnz43MF1up9
WzwwiEzQgbPUuvGwf6E/osH+R9J97SaWLWEAfiIk8oZbck42xnCDjAM5Z55+vtUjHenMjLsxbFao
+lOZCfBorFbV5QyIq+LXHhORW20Wr1LRMzkf/BBPd4jVNYtag9SPXw7O1PBp+fWpWHbvVFd7WjU1
j1GsHpvWDjcG2/aJudxYZVEsXmjfgOFl3r2s0IN3cxajMnDhvOpfxluUn3ZDNuZd04wMBJPmmS/2
pex9HdIX9rSZZmRtiopOhdnFJX7o78TQa98ZfMjNCHkIM/I9ITYvA11bd+MunrXpJozX9pk0BgAj
8Jf47jeHEkplCXBTRRwZBOo2KpgxtegcrxUQ8/4wgv3uprVFvGkvIadYVUITKNYFoZKumB1+3jXB
hCgPS6K7NQgnUbWkHVeZ5M/rUdkyM5v/mGZoMV7tWN+BGhMkLiXrZtEypfLHIRRPtfcIB7wMXdKx
Ep3KS2UXrQE5WLKIVNquakgPBJhixa9sLC5Vh8Dh8/ysP1hI+WdI3FyuHqTza7MqgwRxD5aRQwaY
cfvdURDDotio3XKECIsSTszGdQsk9z1iRlU4AueQb2SftcsncfhS4yE9k4Pm/PGp6MP0X74DAfdp
AUMEJxvvxKBAj/7Zmz8muVUtN5E2tJU1de1bL1D3yLzVbCm5aruBeHKMKYeF56pxF0qqCvJzqsVS
ZXqw4GlJdPWrSr77n3uJ6trxnct1FKBBnZroHr7XuoCVwXiOLI0/Ucz4+RiEd7ytAang0cJNajaU
fiZDoZ3vLReV6a6xfA5sBFJm5/YNzTPj1dVWPEubqAx68T97ImLGwtHT53KZnov2EOmw3eyFYHVu
Ga3yzBYHZl10rwTtDb+PbuG8cMv4pPdGNqrYvjrRMJTV5dBQAZPJKFxD7Fmwx7jYkp1IqtGjgSNO
jSmxt6Nmgja7ee+rNk/fgeUK6PShOETmlg7984JihRHgCoU0IbZ5ypRuw0Wfd72eHy/6+XGAUIwP
vpTPpa84+dsZ24ytaV7auzbeJPrJdYTttbfUd2do7K0SxGQGTc+NOj3Pns2gqAmuyRAVsxQ+4rG2
LqWf/RusRnjFaqxYxVc0fEPOUf9SvLZvEkCuZWcPq+Tbc7Zqx8got6MIXmXm7PCiQpLy5Gm3sFNd
KnrNYGmWLqUJXaYV6qTmvn0wRXyy/JV09fv05yurb2bQymlkHE4zO446q9kLXOWQLa9/lxIWsGOA
lLJ3ODXIS3xD+W5qd24cdG7zplb80s196aG3taM0g3Pn0tOEnkryCCVHUQRmMxVtIYFMnBHKh8g2
o+4l2QpBUOvu5XfF8o0lUy8psIyoqWwLtWxzW4HRBxv4o2UG3ro4w+h5MHiUVVs9xcFnLHkp6gUV
e74w20ugUC71Uzwgm8q2GGaTyPqvbnzmqBxMzeZNMkrmYVMhx3UXvEOy6czhhAJt6lEXIXr/Q5mc
Ssjq1zf5tTs01c1OHp+PT+UTQf3yg6z3N91xB1mBycEaIlp+siX4VP6wIu72DVRN1ZUvsGGqWQv4
NZYAKJYvADkgPP/lyafblVbhudI+O736GhbC5+bUboMgARqkwj2MNG8vTPAOJloo2Uyd7su6NHM/
m8J439sU6gVfYTU2iO1Lc1zs7/z3NluQCtSkfOjfdUbvuY8QXUpqfP54qkf/UILOMDes0A9HUagu
oq5qMBSTZi0uWrKhvkLYvsOkQzqsVSb0XX+FUrT/+FSI0nsL+vmGs1V0S0A+6sV8Q/nghFDRLjkf
5PhIP0NZBZlUVfWtYk33oQr+Pd2+952Qv5t2vBaI5v3IkebRkHy1F+W5YYwOBWfGPxg/R67lyIhL
cLmF4JUQxnGenId8HUs514/SukYd0k/wj+96QSa8KAkHZwd6iPONY/J4OEIiL/gEYk85uv57WXPq
nzbix5+YDz7mpXhz157nCnl5EiGwWBtRMg4GSHlGRMekiD2/gjsdjtYCCa0MFNzVFeTAN0EbbVqG
oMj+43Dwu1gx5qTOOQLTs5hESmAinIa/Rm+R+Kb6LOyEsx7kvxr1kTQrNRYV9u1dSa3TOrQkQm2H
aehsMf72zRgbk2p4qq3bh1ESu1tT6F3MDWjnGYbnxo8VV+7qpfzrRMY8E0Gpy3xxPSAEZ0DpgKeS
f2R+giFhPsCOAJRsGi+G+j//AUjhFvLzxLOy0voYKZbHZQWg4oxKvQz0FlqkrttHHiXNsFhREbYO
IeDBoSg2k0YDyjr/cuXGDm09O0D0+/Gt9WBbAK98wzmMSA42h7wm/tW+fcdXNf2Ey0X0FLUZdxCt
2/aD9kDPguwzvNL31D18nnLVq/7Fz1j4Vg0XlZmYz2Xd+pOfibb71rb4F21Xb+luL9SoOhg20+Lx
TkPHwvu8pFwGXkmZISYe7MuEdeLup43DjwOXqgvt6/h9ooWybcpxoK/rrafdlovjkIMR2CSYc9RO
4EP4W95RUsB5qiOaz+rlK1VelmJgYoTxJ/fxO799XUo0mU0Y2hQ1751XDcwn/iukJ3zEOCTR+oXF
JNcRr9LoniWdVDP1bXO2Lgsz6jnCh6pUccoJwXj/BtVyjse+7XpAg6Cfn8igwNL+7+bMX7bo6lHh
3+pzrRyGhDdABqnK7Hv3/dzW74fqHhwcL2XeVqia79T7o6vwc3SFi3cQxqSq9kgXXHrrQzn7j8lX
XOqkICc0Bbmh7bqw4A2Z/HK1q9SmQ8or/xjvgCmPSHnOp/FceAKTPQ7fwHky13g11FdGWCWK83gQ
4LnTbXBvQjWlrNIR+odQ8MxLKgHv6RhhGh6he4ib6MgB21bKxlp+B7D8Vnwca4dvK4Zy59+sGlDo
CDI6/WItWpGhdhTkCkuasaqiPY3C+FEcPIko9qWraXr/1DZnNP21oo9bzhbVF1ZzWnxeuSkRsGpo
L7cc+axW6ytVDvVx75ygECpS8O3PTS2bCkXLdhuv7o25nTVROqJ/QdoZrE0TST7wGoiVCCFG6Ta4
z3aPRtSikZGZlSBQe+FpgsDLWLDyWXQzgsZDGe5nOCAFleJbjYT+DXeKdqfn3Xm8FHfYHBxPBu9u
b6Qta1wYdvvGhEDlrLTCNeVal3v5cS9TieWl5yTLp34s19x52cEaCEwVnxRbMH9bdh+GMdCQiwMk
XFedXm1viVHyokxKBUL1eQ8HlYOQQRk2Qh/FEjTAVxfHJrCOVictfq2QUaAFoYuUvnB5v3qvHwOH
yppiBHlv/havDZ91/GWfhIDcZmxdnUeot/F5hNCq4RK/7l/LZqp2bKdD0NhSDUS5FC78pDKHEcXw
Yg7awpkqt3tub39Xghcn1/ape+llP6Jk4UXtDtJF1H9XzEkCdZvQ8uWUfTIQL0rRG++5YNeSeJQv
sPBBx7x5p5yD1AAw5iZz/BPSucJ4Lz2EzwA6bqsg0UqQ34JKz41X18Bp7agieUVUx10l1FgQR1TR
MbqgPD+i4z+nY5tKWpcAsfwEKU3bak/gZ2bXhffxM/VTXYnm0jPqflWSf+LcenJyaf6XAWZQNCuX
9atzbjFZ4fEKUnYxxNc+HrQDj14AceFGC3N9r80bCztXHeomE7QltJqerh5P+6jZjEecj7XUmEAi
pr/VFWKZNHGJYWKMyLTAEP3EHJQ2iEjGUN+d90Qk2fXjRO/exybY6rqJfflsr0j7jfWfkYFCpcTb
JVtLC/Ko6iyu+VLYA7QZpDyqAw3O6hMptZ0l/2dEM0Ghr68m8A3vEXl9q91uZUo7qyeDBJ2dXyU7
YfmW76XGlonJVIAkUBXk6xswAWXSuQBOp46LExdIYy8l7J/E2CanBaIK0b2jgp1oePUfSrWJOFXN
8SWN8NesaCFReLNNedPfVXGktePoIfQ5O9ni+LmBSB4CO7ogDmnEgmcL7Bzi+/heayKh+Bb1Ept0
QOie+55i51DUJ4otnFquH3+ZYqIs3LL6aCusWJUHr4p6Ivg7tflszMevZDmSkJc38j0jeokMSLBL
df2lyzpVftijC5Bh1qsdwV2+9BEmBkWf/Y39KVqjxnc9FF/0c7EldUFCnAhvaPNqqwbzqzaEEtcZ
gOxzQKW46ZfdKKjc6Nc/8bWz1HhXzcbJ6xh+qu5g+3v7ZTZJrOuTOZaCFeJQtu5eDMjzj1NGetu/
xzv91Qq7in17TuJFe52qa8k8aysN3LMHMfxonaL3zLvDgHbqphi6Bp76MT6Org2C0NIfIKZyKw/D
2xYpmO27gJxnNeCaV85c614ZXbxvnjwEaZqp+jpXIczirCBl2/NySvYyKrZxrByq4XGKjS42dg3w
/u1RzKqDfMx00MWmzaanGOAI5vgIknyk8EkgK7T5ULk+CmphFZ3IF3j/TpPCQ0CaLA/pzpln+uxk
f2zB2w+VJPh5VcnVM4PjqpBrLatZF8EsP1p974y7VHFOA+EUcbwUtl8bRYLCgINPnFQZBnMMcH2i
Bo+ORq+Q1byshfZHXJM7WZfIUCp6YlfdJUvqLFyNULlsAYGoosqsWoLN7xJX0uXXtyjktT8KMg5h
KMcCoBZwceMohejGoRq8lz7g752evInFg8XmHl347MIEtr/EqQyoxDlmxWky309kEMthTU58eW59
MtG8mW5FrMoFmb7rXOwYpixmXuruoKLWl4U48bjzL9ywrUSYUwhEfpisqB5/jcN2Hm7mZbWtW7Pt
MoJ4NW9QJ2MCxr7XgHgdypv2spumf/Cys3s375Au33chSiC5LiYV/zESqnD9GP2i1NIClx8j7X94
avbDn0rqw3OcPJ1uhvjQUkkzwVdqC128iJ5LezUx01kLluFolo1VtJ5i9eRs93tV1pldNnl9Z6bC
G1OfQSudDiLPB2K4V5mGyZvHX+OH90PAInfd6iffhPBz61RE/tM1uzTArc8/taGTQLo0+AdmLzW/
H0e/m7L+9hq+wQgev7fh8c3dOtp97z4z3RDGS979xhRd0fuEuD1lan31e669eomum/RcFulaRxhr
RqBNEHNAWKlPSfVtyuApVkk7n2wWlUHqhxqAegeb/6/nj/28xizWzls9Q0tL9di304/yCySGq7oH
QJws8zJW0XF1pO4N4LkdlT01D3nU0bN0X3Th1jCbdCclb68W4NR3AN4p37j3XTt2oFJOWbikS0iX
gIjg6f0MbnkdrdqvcemVKuSz5SSVclTlJIkPXISZZUmo7bwQMPLPeLx/jYqKrUslExjsNIOTswq3
6OSs3ZtqGDWObqyVm/BKnCqHUpy4RhUWJGPgUM4DM3Y1vl2X2NSb1wGPRRc1BA0JM6xDUa2bGFpe
CI3XTnbu/XMjN1k5Zw2B+qEsqd+rmebhDXRxTYeZnKtujGWdb+FV2nWvk2nI8VqNNz/Rwifk0swF
pYrhRWP0kqFpch9VB42gKNn0qEwkMTsu4gJpYrN8Mza7t8OSCXNiLqJcRaCfvwSAbI0I1k3n2oIN
CHL4MjJ1ey4+QHuwIwnBGQT0IeqGwOb8W7JxCtPujHNeAKSR5rOLUkwx3rgOLdWrwFOWFi2B0bmP
aUjjE7mNpwphE9tOri/UBXlNg1pOK0tMcMIT7Xtsc6tc/XJpYEKeLOyn4tp0deOXzo3t5o9oS/du
CQaY75shwdrLbuWWB/8mmGKI0ACfX5l8gEwnsC7+uqrmVWdfdz13P6Gu3iCTH6hZX8eao+iMzNIQ
Eu4ThKpInUgNCwKc5j4ghFbFo2TIF2+1bEpcWjmoFxvLdPX1E+qpXzLZphfTsjG2mlZpfmIQShGl
KRW5W3/EYwBxi0A61cZ53VbKB6FM+UVOOH6MLVpv1iuoPlUhAeIHyOfh+ZWoxSyK0unclk3vjs8D
sH8cKVxzg1grK6ernzWISWbUQAzRqlQhwNYF5Fu02zfDNNu0ZxoYbiZyX20MtRndqgMufqwq9NPP
ljwB5gwTUa+x4r0Z1WNyJNd/mTdki0YYFe/kSE6at2st/DYwh5LpUlKyaAje1vtG/GoUi7CDqLRh
J1aP0+XeykRL1qH96j3Ljdopb2tX0mqF59Vyt80ILv08nHeHwuZ3VdYOaaiMgvhKSDV1/LbTDPgr
KPfl+xQsffjFdwIg3qlcGdgRSzTnUWN5LB8ljfqDj2Jydqysf66laMg/0XhBQJ8Qtpw0RecCPWPT
luuR+zIlAYHZJcgHghqNXLXprSAnvMP4gJtA1y6xf/sBobcEKZN0fPJG0AIKRl4hxI5W54qkyqYd
Ud7t/tliyZpOixci+HRhmSxfay99FT7AEkqXMqfJ4lk92h5QURR1aKJPGpmLpibb3Pg6m/su/PNf
lnVedXGrZTS2+jVslN6NmW5AvwIoTls7NNvg3VuQw29H1qiqMyhz5VfWPG2Y0+o4sWptDefr5Ruy
JqDk7dElJx+pSzLF/LKTvbf4TRVQAs8/wfPLfc/esgKldv5EDDIYwH3lPmNjzun+366E1PC8N3dW
M95Klmi5Q/iPk42d958oMx4F3R4/2GVVXf0+Z8dTdf1qLeOlW3v9vWgeOsngOyq+BFJem3Oy4aEG
X7BV3DSEd4lHx/fUyylezDrZNPj1yPOpnzq5RSmnVXJkgKnrF6lwq2oiBI5ELXUzLONayr0tOtPv
y8e98mjcyuJsTPSddhTk6Y5qxQGrRsOT0/7FStnZXh5SrHr6SOYLUT9XGMZkxJ+ld+QmUqFCVig5
Fr3PbHYEaxFaEbqY1FR3dmf/Ati87D9G67Y0t9LhR7oV58MrSLHw9SLZwaRWXG3ZvTLX0rlVSzGF
z6dJAD5VL/1xe5/vAq58/hAuU8K01TFmkj+Eaz4bhvwV75Oj5MHGo7lsHCqn98VP3oyIjPxI5pU+
eBLeCb6Te9TViV2E355IwKJR5PKpXbqA4+ppdptt1sXU6NxedR3HuV7cGuxsmvFr4TxOSs8pXcN8
ieKrwZPUuTDdKZ7SBRKIavKLnqzm1olqSbeJ6tbYgnwxX4l/3K4Nl42Pe7uUjy+JCLHv/6UFeSer
UTtmbD32XYkTVASQ1Fw7iObsb4RTK9UFINIwTdt7wUGW5mO8D7EgSl1knFs0xOqoaecdn4j91GwN
7O+muHjHEG9I5N45rqJ8gC7lsHF1C3Z9P3eSXzDIPG2EBNGNdaGuetBhzh7pEJu0JeFMfb++tT4k
SLdc3WsAGXuPluefLF9IhQrXvkUQuhJJT7uJcKdRDmIGTKLSpVhad+J/yUZSXkNOXty0s+xK/x1k
B+nBguKRoUDP2AYVbiVCuNQ8iWeZDm8+0M3LvNDiz5dFYqwQx6Dx8vUCrd2HhiLU9sN98dJ9evSP
4kIsSIWQrJvq71tYz+7x1Ym119diZrKrZRjQ54Xs+JIgQSjKykxQSa9LyStDRfHkJJytRStda6Io
u1tcXOs4oIT6vKb7OzhiRtpf7HubUzdK7l1+JeZVE0X49OVumG9kHaJMKJdOJbgausBq45miCBTO
sQ3RGo8UsNKkI6ddEHUg7QGs6shEP39oT30f+l75M/fmfE36FX+1wQNMdHOklZRPE2uO9Q1RScTi
M5AQpXua+6yPih25c55D+39u+t3cL8fY1HANM3+kQXX0+cdZyH53nWW6y6+posQ1K4gz09caQFPJ
nu2U0XqUilcUjtlt72GB85BMFqLsZheUPdQBL/HLBETArANlOVnOTGKwGB8FrfDOAOxSfMKT1cz/
nGdOblejO2v6JR7HPOjWZexmcMZ+8/oSe7CagZKginJDrzUX9SvbWvB04L8SdOr5FnUIZnJPYX0y
W2HddtGFjpC5Hk//pYbYT0MlQQd5GzvXj2ILENaf3n6slOh9sICFEYEASn89X9PGq2mnqWooQY5V
sJkq1sG8SNAEE6Vcxm7jVA8fp8ya1aK6vnMzb7h61d6KzqgXastLQO6gFzzH5cvg3ko6ndI1khSG
eJ05wUtPvSzPzCAbR/p8ZHSPI/RUbcQmuYISFfvN4tRG9qohk/2IsR1ooesx0C6n8Xn2gbYPsdRi
n5j1LkVNVzLg6cs/90vmHQxCuTAfIU+7ERrTNX6u+WJYHgi22hwXp2C3wF04FFr0BLRx/CAEyqGo
wrDE1URazrqi6nhqMstaitxFTYbgXfuiZuikGs8SpaE/vm/+JJvoh3pn0UiOonrD2izcpWGRUqhp
BYmUsKCVSDaCIUGd6UTQcnU+MNuj9OFaN/zw9B41SUawY4qBlvvWnareTwVG3J0SM7CFopbz5J/P
IfWTEb+jHK9EjWfd7im88e4GLkGNCn0KCYn798MvC99BOCDdWSHpPwHuq3I6EYj5t5+kSHVzcjzp
EmPBqjWX8BnmfiUbXPZ/ZlQmceCaWpiK9MPP6UQlhceSQQg9rGTeTAKtNViGT/Zvf1WWLyFpKDaZ
F12EQitL20pfDsiyMNlUJqgPTtaGI5Dwt2MzigOum+xRpri91VU9zchPMpWZUXnVWzP3hiyNtzOV
o8lxOQtfCKpjqVB7lXfmedXyrdT7zWDEp4wGxsUi0B+L0bcOzDvkCyIcboiTTavBjjUCK5HkqKYc
bgl6ayW1Xl1/dv2RbMgAyHTZghfChiINElA4DK4rzpx9pXrFSJoJNUHhUTOlAVP6ufohIe2/mrMw
BRVzVD57l0bpGvOQrm47oiXNlszW6WQK64EPZ+RcE7s7XFVeOrNymz+mdDYYaz5MVBgnpfMx7RXP
nahyAUr9JmoYzOMvfeBMsFTNUkebrW4hiHA5COCCPCJ6jkUQvr1ilTyXXX/hbGgk+1MyZHRr6i1W
gYDtPrFogYNKt1XNBFaHotiAjDB5wppk0Sn0UpphHBetYPaxyBwUYw67sVo3FPu79u4BW0t3bOpQ
L3OUsI9UdJ41WdNF3ex7JOIKmUSJUH+y2lOmLusuzooOJ2RPFKiHkTybz1wbFlNzj/YOrU9EKRCP
R2BRLmYrp+obIxIQj6ZOdPjuXVqjlFMzN3GN8gxY4ZJU7urh6O3+J/EszMnw5MPA23nNaMPvOTsC
iU5TuSm5KKlMgwy0vCi1uuxhb9SeKoL7h8EzZ9jHpp9nBmtvhhsDDjbVK7F82RbftJk+QwIXyUB7
OXmMXoXJvQH2yU1ilWPTGKBqmMP2KD2gHfOONKvGo5KBCT5smkcl+UdzZehbEhAeAu7yJZkNHyG1
J/lhpAHdtIBqCr52fUv7utfOeEyrn5AeTkAwe9UOJPLyGAeysrhZkZOPOr5Y9qgwqsLxK4jsRSJX
Jmqccfs6RMjUglq9uHsjtKrKialvxi8r0dTyWmiDhyQKuzdq0OVk2zCfUo2TbRth5Wda0dYMIlnd
SMfsKrMHwsDbTj0BnXIgvD/MU3U6DtHV+wHfNVyncGoKPCRysBOax4m056K2YnIsvGcGMPhiiE/i
fprFB4Ap06mPmIKsdPAXTCfbU/6dZqmocBidQxNUWQ6ngPi3zOzUXTD7wn6lgGbKWYMYXkXZI1+e
QiZXPyTNHaBvBRz6RB9QIQaDoNP7VrgdTSJdd+b/pg/9y+RKhTgRCZl8skFXv/zaGrkS8j2pmV0V
vlf3AaX5+mv9gU8jf+osxrijItShBbCvXExBMZBPkSImgNQoUSL2i+NVzK0P645GRZbQtL3+ijcQ
/wa3to1IAdKiE5iQtk1/1TWBvT5Zv5jyRt+dQcEAF0mIpdnUA4SILyEphxZGwmewwbmJWedhKWWx
rUy5zaQjTO4gUTS3SlH+eZmQJtVLcKiEWR+ueWqPPHTjWWz2nyOQpAXsF5yC9f3RPVJLgRbYF63b
8qLO1FTy9VVkH72FF1+0DqXkJPWWkMu1GOfN1lqXZR5C583Z6ocixRwBl0t17p7+FP8ykBffeP6F
QY8EWW2wYcnK7p4bZkQfB2GOVM44qkUbUK34GaUCz0mqUcdR6H3te+ksvWX5NmP0BdSDFI0tVCct
qqkfJ4eDnxnNdLHdp4JiObqYce3rWv9NU21s4wOY59kpp3OTfS3/HviwTEkN5tHRWPXOzXuo9xO9
3bcSZ/rli1gTplIpaXFclrmyZE3ldit0qqqqWXLg/icPzIDYOuIWGQqoOIMpyD3d3DZfIbX5yqib
eCPEa+5HMMG0osntMNg3l3rN+nGW7nycwCR8eaN04MVdfgVjEMr3xnqmCPy8Ky2iHm9Qj7fRASxN
8Zd2cTt6/YjEwLhOyzRumthQccEmCR7DZ1j8xsZTMWTpwVRML5obEbV/QJIDJqgv97DC2xa3OFJo
Mdcyxzsb05NXz7Mj+2Tuc5QnB8egw1Q9CoyTNpMXaBJI1gz1AOFUD+lq+0mAIfnyLlbs/ypix/kq
SLmoot5X1bXBir/LLslEK1VmkJfjFI8K/BfDNI199V4/KDwu1pZ1pgiqjWPVZz3ddPLVo3qYd73p
YaDa4Xr4pymomNNGaeS2+1Pwh8Fv0tEkoZWTEguNsTLU1Yn6rUswBeydDU7KVUWU3RcvM4NbZmC0
ea6P2DpXH7Wea/Nb2Bea1e0tVdy8w5HZLrQD5vPQBkUFIWy/p7fcV+TKsiK9dZC3U6q4be+rmdF1
+GiaBlR5tvfF31HCaEtZXMLg9Tz7IXHJcvhy+Qw2s2xv4WLeF9dzTsjyIVcwwsfuiBe2e9Hli2Ul
1nFOQoYLlyAlcV6+n+ord2g+mGWuX9N/UwwM69Cs02mZZXb9WA5M+1h2dpuK7tM8R+7bUZj7fqjI
AnpfvRv46pTjjImLrMp34CQYWHr4B0YCnm4W/DYMar99OsacOe7PDFkpsQwtNgh5q0zecW7QvhkU
Vjuvag4GZxrKg7qdABJy4zBTmh4cM4t2AjRuQwXUBltqxQuqHVtJSD7xidgK9b4dchnPP8yu+gLE
5Vsgm0RPfbqd0aXiWUPTY3nnW8u/09o0PxlB35eKN5v4v7l4dSHm/KpvN4VU99nfCiKtAUHVdjRf
rXxrq6UiVTNFLU14JGNCclXQJpMk7Juwef/vYLfUaZTrrlcOOjXfRNdfzRA2yM7unurJhgUS7xM9
6G2S8BMLdxaHTFVTY9PKVOsDPffbtEPFTEc0cHDTNESSKZMT8WSwaRpJU1OvtZgDC18/nnLfglSc
dlEr+ol+ssu+I4DIlyqWvtZBk/+R35P/OcQK8WQddUvDpt0ArSJwAa8BdgC/Th2RfKgpGAQS+PVm
Z+pACPJ+M6Wa0Md6LkBpeih4m+O3T+pvqqAtJEemR+FOmniVV5+eNP0k37oreaaK92kZI8nGnpZc
9Gw6Hhw3uCWFvohCx91y5ksckhIO04M30O0g+pmWQ4PmL/4ztGYHBCRv0lmvwWrcydR3bVhEFrHg
wTgPllH/JM36VvPrnFWpe+ArnMkxSmqxbpaR0835mxzg6726dZLGfur7PPpL4Tzzs+PxTQejn1pU
iQPgL/90rel7K9dBjlSxpfI4sJkkRRC45rybtVsTRXj5601lJpEu1zmThf044M/NcLAuDZCVvRpI
MjRM6u1DncaF6/ud+23V/SzfW7U5OP/5OWHglwrTPI5s9v8r/BKfPKgb70Xv0nfkK7dIjqNsAoC6
Lq27mbGud+88z7wnO9kBPr+xc8ytyrkKfLcONrx0/IFWjtLVdSFjNVuJmfJ7TYpBxFPqc3ftt3hp
9TUtLMrDZS9TPPxuGnfQ/KUS1A7bL9M3+/LijUCwyf8xXqlKtpgY4fErQJzjgHUCMqvv2LbX1fR4
WfhUDFSTpkcmG2TOf4Kz+ooP2Fw9e4IAJVqH7rKZVa4A/ea1MADGqIvRufqZbh8Mq0LFkMWRvQ3D
ILF0w3TkXpjtiyz5XlYXFfHZo1STLaZ6bEQ1Z1xynBjcinQw+/rDcN88lTDHKFb4IT+qv2yGsnZf
JSXB9LAJ5r/1n97ORblgV0dBSJzqOptwfwg7oBu3TMi2CDMC2fp8nLVEQPdqpsf3HmLwD8OVWZhJ
tPVfCmJ7GmjZGDa/hC63MmFYLoFe+forDLLnRmjmK0nh14yIELZ/abKASjKS4IT70+UpRCySV68m
24jlsXR48JiT0ig1wlGENPvCJ0km1aSYywUWpSZUz1nZhU0tqEVCqpM59iH7P8MjzQL9wb9XC811
opwr7BSjX1/i04ICJyQA2lp1qznRzddA/8ZQDaOMDxkGAyYqh7oioqYouSF0BjaJi9rqhpKwSGrs
itdd3REgGszPSE+Q+0IS9yM1g8k4TaI0yE+WFivuHsFisyQC4SECHABITgIjl1xY/4tKvAMzaiUj
ISTxmYlRY1a+utwTWRIatWLq/Wyrw/h55kNqmStvtmgn14Jf8jUw/A+zc8qpnkOxVs4XBNoW811x
gF8XXY5bZ8xiiHVAfG93xD2FdFOm/Xu+cZYfWogU68bQf90mx/GGOoQJwD0ksvBZiQn/DmF8HsgA
WRwmFbkPZRW+GYYOWnfjhBGA0+qJo750a7lML+XYq5P9mzZcsADXhlF4vWT9qggKkuo28E+id/xD
vwBiJC8JYcDz0XR4+Xyx9kJjFRfcn4IiCQq/Pykp0cqK87GHpSJSXykVmwy1LJlBoevjnS4l5iPn
Ob7eP2czjcUwexQ04ULAPOQGUW+KBkbK4I71zJ08ZVoz2VHN5WPVxaq5449+tFCynlig1RwairF9
7ZQeUfE42RSrTOQhEqgKxrFG0gN/zmWlTLy1HWOOqUuKkbVoGaH1gvBn7MVImNw1EeFbeNt+owPl
X3FKG7cYWjB867HW5YavKud7f4t+UJkRYoZy01+n9o+mtSWnW7p0z737hxh7KU5NXMYdnAAYaykM
LRerloBuUfEeV8OV2YiwZxeTmsAnmfpH0TG87auohX6mY6CyQ79YnKt90GPlHoPX23RoIyYnVtc0
1eVSUOX7y6nxrZ9G4j8bR0hE2riY+b76cnYdTiGlgqEE7LCKn4tTU9hey3L2iSQ6Lz7T0gKvODei
1uWuM03xmgwSm3hpGUePHTXvqQfdWPtxhAOuwGUmv/l6b6fPREqJvsl+rWOv9mNlf7jUtskjp8wc
tJ11oT2gJpvcFDSy3femeYXza5dopE77+mv72NVXm3z7sRYb79cfiYfzufixcDunm+lMnNIq9XIv
3Gun9bRymwvYiZ+H6dyrHNtcu6ddI558gdGf9d0Sanv+XSSby9OyuIqvKufXq73zTJK75+B8z8Jf
1vl+Zjm8X2fLjdm3x/aFAzh23nVuEJl1XApH1rS/W76yTKzL5/jn6cSmMv+9xkQHT43jiy7N7JJq
58X95jiOZ3h1d+BQ5vDjXNzz9pT5zh/W77mDtm2FG0teGAzT8LR91I9Om+o0c5QWmDn19/l46xp7
9JdyLLc3t9Y9+JWy/XWsk9+aQSIxIYVZScx/E8/r3z1uWPx2ND8yCB7jo03yXF9t5yrNbubyPLSy
iXnrEGnrH+lOPrlpxfeTQ2xv/hKmabmsnA45sYcye1vbq2NP17F89Xdnh0x8XbxtzuqsQ1hBUTmx
TYxWGRzM4Qi3ztzKZ1dHOnLbxPvZfW9p5uvF/t3nCvGlNANxio9VK/dyOd1y1EHnHP549xIGtmbI
amYRneFBZulqFusbTw8zNHXUY908RKotx0Vyx/TrfIxeo81ynNivmp56Mri6MhnMOBnQpnxV1ces
/vl0XpxuF42toYzTXOG2uxWT83RLFXk4Yu0E7offfbpINjFtMfZ7WcDrI6ayaeUSPxTWYhGQQPse
TCj5fb5b8/OFRP058bY4/yWQ8rYcnkWwZJLH9jaWF6pWXbyelUUO6PYxddmD2+KT53U3yubP1dXp
PIl73UOK7S6v/gmu4Pm9Hd+j15JH6MYwnWTpt2k20W/+sfw6HVHI+WrutS+nNvIHUmZ/xYEhNts8
3HOtwyY92GYEpN2x26k4rOVcvpwBEeuz8Kpn944EW+8u3y8DsZb5w7aweh3nQJyr2ZSPQSyJ6rvu
Y6L6a8e9Kj9NwpU7Fi8oK7qh+93IjqtIoayxn06ZsAY2t1b6mS5dSLvyWZ5SCOZinq0tN9fxY5r1
18+3zuascThNu6/ksn6JX9bV+MWU18jSmy5Kl0tudptPRcIfrq3FNM0udZ7fsdK+Mqxeer6Z3U8n
IYC3W2eZM7v5kYGXbGPV6+62Lh0viqpN5lbN5WOv4pHYap3OV2PT6C1KXX7PJ3T6IdnPXZayELLL
wZ3DfHs59nLkScfn0iiHbTdtGEJ+d59E2Uw5Ss7rKWtnf403l0lD9EQyLWV1bhKlnTr0ylY/ep6P
pexz7YXPNV4ittdX9xr9pv3eW3YcvxlE8Xq7bcne0v1MrrmmLTuUEmlu7XryWV+sWwkk9uPZSbqv
p77p866RP9e3pAHf/IfzXW297OKTcq/hVnYi9m3ZXIno0uhfKrn0T+rSmvfW+B8u0k2nD2WgXZ3v
/g6Z72WW+xXPcfm8XRpCJxe5oSCSlSCa6Mv3kpoOHvMfyzp2a4uyS/OmLn8ei3ps23ilGhH89qLG
tqeT1f3zLUtLPdX63F8jHyGzLr32ncNjuI9riEs+V+xen24rGWGsUeka1TKx8uXrnq0eyKqyOqxH
db/tH1PDxRwGCNa6Dbfy08l8uPT2q9otmWXBB7slqgIfxVwucsLCDTZ6mUN3rEpLzz8793hte/5e
TLkgU7Ssz0U3dfrcrYbTfSeZbEdRLZtoPNPN1bGVSFZ2md4j170Dt/KK4cyx/ky+ZwycNi44P3xG
nwtYt3zJdDmT+DiczTwDrd4h//EZVVk80z6nvq7W9AFziqR3wOX69+U464rbVs77/jLeWhXil2Z6
3/DnH/kB10U0XgBRnIBnM1uek+3+x0NPb3urHGq9vTkM00Lelh/oz/T6zTd+Te0IVKSOeYne9igO
9P25+Y+m81qOFdm69RMRAYm/XeWtVCWvG0JSS5BA4knM0/8f+8S56RXdvSSVIM2cYw5zaJsvr/9Z
rg+vo17OELjQBLUOLXLDqIiZC2SQSr81wV8cfzjuEeJchicdzp349TSnYWkRJYPx8Vhkr45/afAo
IwUOgnNwCKv/UvWmErS0VLs55Bq+ZBMeinmnEdAwEe2gO0RHwax2OaFh1/GtTP1jBL+DfOZ7tljx
xzcWRBQetXW0oEsU62TYt9lTUV3i/tH3z3BXKASkRZC2eOAtsAA0lmd8IAEMw1gCKAbgMmWo8ElO
a040MOOp8ZclmHXfBSxSD8Fe9Jplj+WusF6K4ddOPnS7k/TF4baKX1MGIMMH/8wQNBfbsYETCmfU
+ReqB69/DdGzcdwtT0sE2wSrtwyRx5H1uHBu4Kw7p+U3HKI3HrgkiCK9yulZI2VMrmn2IId94X9w
qHqQloEdpw+z/a2hPqUDpI4ady7/JaNpCuZLC9kDn73obAq6hJ0ON4psbvvaRHdR7yRwb/IwYPSD
bYkMiTc7tqT7RCdeGHtmXsIsxXPV3WvM2mviz7EcPfKlprqNHkR47E7NLb8EK1WIraxOJea26FPA
CBwWhxT7EhuA8pB4lzB7SauPxL735Y8AgZN6E7oZdBXHhDaQ31ilOMghPXeIFYcjIx4bBufxfOQK
dst96gWLnb7H/Zt9BdFTXQ67UGAYmnT7JsjWvWE/RzPnvTXjPO7sVWm+1X3203E6Wl+Tcyi6z7C6
5zVx5icHj5Gau33DMTcj9m7ehP3CTuH0AT2zZ7yR8VU+8Nb43dj9VvmxHII+Xbh3KqJdIs4QVvi4
HITmvEPxsDy+5gqddfpy/iB7ILoBzkBf0qVX13kUQ7GcKgGTLmjE53j+khBxQyNcKaFQCYdnETeb
ynzX9tbgM4knFJmIg3XwwIHBGDz8dfIzby5yDto7s0NncYbMwN1OAAgljpM+NkztGUIiacFbz6GF
f9RIVes4PnTDrimX+FXXfjQLNNNIIeeSdqtCCvJipR7mob8pB8wIq88cnJOq5Sl385dxgPLNnapQ
4izHmhieuWGKQZPlBwF2JvbEQmxd+OZHYUcfXtz/l/WIARvdnEu3HldG+hly33fFACCdNo9FY2MB
XuVXc3k6iXofA6SzUYYgOxfuZQBjkF6xWeraABK4F03fQqKMxHvKxurKB09swk+b8sxDWikGDU+G
D5E3JMS6q63b9uuGazKL/lwgiZGwqb6DV5HO39Sp7yZktG68tuGcoQ538T1rC2yn3X4BOw9erZ6n
oj6atv7qak79hrxaAb/OCdaNS4VuoCkMITCP/1kZ8oIZMUlibgwAJPdxqRpdQfk6WvGVgV9dZfEG
eHyw0QBNwT/pftrc2yyZ2IrmlaeZ/oODUCa7/CI51kMlHdmMtYLd9kcDcyMVZJshUW82QEXTbUKs
T8NRX3tByX+ZTDh62a+RMlTzYLzXw9ZU+SUt8bmxiYGGpOhQq1Q4JMwPc3Dx5f/MDgJswh9mG/v6
ZG17yBPnjOkTe8wsrJ1r5R8l3jz28AiJ2PJonRWGiUqBsaQSm1W7uyb5gHXtNiD7slOvLRPjVHMj
dNdiBtqjco/ONsp9ULXqXVEDh/HX8nulN2u8abDiCgH3wEQ07a+FRARVcmmU3Eepv+yS5VFI/0cC
jQ8Dg06cly02RAneZsn/GkW1bnIyWwW+8Pl12T2GHB4C4zVEDNHUyTGGXJw52JspmKJGvKMDWrdh
tZriv/m7zu+87n/8dcm9psx6Y/kIP9VIk7nueX96xG2y2pkxR+l/9VKUFvQg9XPNh7ZabKTkLdQp
03EYGzWtP6dfZB/jFLiE9Wkw7u7jg4GmxHDrc2qsVcH9bUBn7REfuUhvxCd22kCWobey/cVxxYSO
Uh7yuLmmASSxLgY+TxIoa9lp4ghaahM5MRfR1s6rrJWtwmuSjftCHyPQsqWtGS3uZxJZvGRe9bK6
eBDkQ0aMqiaj3fJAM10KLLvdGsqAcWd8UroCz3SryEjXoW891UL82cAifs6MOq7Wy8+pYRnXHJr6
pfLA5Wrsl7wTN/rU3MNIkinCXFsx7hUEPxr0L565TSYwWzHTiNbyXU8UA8NcnbwoOMoWoHvctWV+
j1rx4lYo2ELF+Eo8SQ7bZVfFBaRo4lBNHjKXepPJQ+5RvY4BQoQseJnGCVRF4Gx1s0tk7kW897r2
MiGkdm1E4+hg28SGu2aeDQ+zrZJTxJLMS6vL7EnqOdP/0EZis4yhMExAY07+pmbxUBcHWzLe9fCd
iBJvY0vBwo4VSsMIoxQn8YBop+SzEhhvIkINkNIg/yh8g1BBvFZ4yHbicSwUUEWacNvGwXUW7L1i
YzDyUYBYUd95LBPnS4fOwc/01W1w8LSJkekes7Q9FGAHXQTPu23WhfB3zRxyRoF7dopAC6aUUl8x
KtPVdJ1yG+gj8vCf1CMmyE9ZwIgm0g+6hWOapEXAzBta9Jx/qwEEJcUzSHGIGQVYnu0SWIa1TzAk
J8Eko8HvL5lfDLfam8bIq797tEUSem8FGJCjtyhcUKUQUcnI/HntQskIZ9IqIAbaeH0clQs1GKOD
CScxRa3RBuPLXGAXkQnrJMbq0nCIaw/CaAQcsRqr8EpmVxH8Lh3kELCPy3ZbMELqOkJMDKQXQADx
zopfyzKgTmeMbtWwAoFg/ffQIcAERDuCSOVFT3xU7HUgM8MLpplvuuJvRrIZ+/VuqHBZCMbj1EIb
DaP22U7RKYzzRrChrCmgWGyZh9ipdYpS2jS3bf+rPGp3AYPfcUy8FLp/TRSH/2Jqgnzq11Nvozwr
O5iNk1rlY/DddgD3fK3XEHaFydcAu1cx5wKEKBK1tlznv6o705YM4qV0d47m9kytS1KGX75dkF7j
IRSEZqVzorzEyXVBqUf/bUwwgZ/KTRRkO4C0aGB47ZVbHTGTy6E4RQuZDOmLSSRBt3EG85uOTcTg
fHXxZiSrmTk4OjRcIVL7ZCXtLeIHD626ZRw4oDD3KmDqVUP7Gd4tKKa6YDnlWDUZtEkhW6wIdzUo
1DD/5FkMrEFoMuQg1hIEie8J4HtG18pJzO9psG0tybppWL9W+9IALlDK977aDu58TEYyQfH1bEyM
HGf7Xfo0UtXVDq/G9JCVD7J8iKZrZV5Eeu67ozHDEN+a4jEyUBwHW4MbsxfjRefYElbDPvIiOKfD
mpz3ceS940kWjimpYz+9T460g/dRvfb9jMYfOISyabpM7VOGyICKVS6dv8tRW733MWI+iJ6CbFPI
onAIuqPSDQ3FvOsxVp+Nm50Ym77jsJ5vFjcTN4ElraNwsd+37wHXNgeUHTXPzhg81bOxazUTDIXW
smM4z0IZe+jMIfm2HUomk1ko/gJ0XLM0MAKK980PtFB6alevGhwm+sP8VnuPXNIA7vkfaBArYVth
5dPGqyHnwnTkzqJZSEtjDaKIFBzTQys+BpKXQjUUqh6bosfEegWbTGbczhK4pmi6U1iWuM+np6oK
bp1FRSKKbc/zjKxplxPvIKkZcnrmKr33YjhP9ACW+98U8QnIbOiyT9G9jA5KufE0Mrtrp/DB0TmV
xPCgpXP3Suvgcm/0+mrJWzZiryFOYxRuU5fWZvw07V3FAcJ9GonnmFrOieHHu9xWDiI/biszEFsK
U2dCb2XNGxpgm6RXdeWE0Oz0BmVC9JhGf5Mg9X65rD1rO6v0kQ0yJIuTGeQ9WrnCbHcDHNm4Ne6N
gAUXMsk1vafu2fHNdVfLnccpLWfaeskp9f9wJfifbPDlNbBEC9RnDA7IDFm+Z5VhQ0ZYiqYG6okE
KYLhMvTrzIFeTrVi9AprS/jFNq7t75ndPoYWGmSAppo6Q6MPDUVFekq2eCelcGVLS7y0FLuxH36T
TEwNEegNV4lNWWunD+E2Fg9dNx+Mp36entOSGXELAaGMEdzk+bMyEe+UgziFsbEZHdDsYqt18WsF
873ywm3ZB69ZXR+bbFxNhver/O45lYLwD4hHori1FvHSNrOGhFN3jNCNjuo+BA6uaSDvyQyaPZXz
hyFPbRc2F7vvfpvpecKoPCSAJt2nNJVg3WvsiwUxM3V8bWl+fPfN7T9M9lfeQYmiBB9aSnH47cvH
FKW1mR3jsuB37eDf5RSt6z4ge4a+FnCx3EYD5z3bcqnxO8PjhdEfc5+YvU8uzyUYsOfwDmYdHKcO
RhNdPaXKWnMg9eptyt6W+qIzfx3MC5nMZdmEjs88alOv8+nksaIs8xpIueaP3iO13mfYijHdOG7A
kpkDYGvDDUv3OIp2ywzgf/VzFm+Xl944Kca31SoVJMzRpNUDXL8x2FDqZX10Vpzfyaiw5iiWwJno
lNJYO9O0GELZBtWXpsIDQ2xGLDNbVgROAgjwKjgc+j7LBKEewAkf0TbqrT2B02XyWPSculBwgpry
2i2PS60hKIYKJ9ng804FsrTaPJLlOGm4T11UV4k17mMEx+DR/8PyLb0zM6RRwNbRdyLE15yCYNkf
ST5t/DbY0xTgzp//tzQumY8dTdsc54FrS8f2e+UIsm75bprq2u5pdhuj3/r2j9Vg0VSyYcBV4kFC
gsfjxljiKGqxtcPvDNNHMKugTe4O79iUFjaQW109T7Y8TSaci7JBv4Z5I4nxuEIJv3qpcve81D0e
2sfeirZjgveFy7NPo+nR8upH7VjnvoHUxUFg6m/TfzUwtm5szXp0zqMn114Oo5V3WgP2Z7PeCZgj
mRPfhSRSjfIMPHkbimi3vL3S0bvU/wu43gy/eXCGYN2+OnQyWRvfSBu7WGe/mj9bw4caU1TfTZW9
F142roMy3k41g6qwD/ZhxnVZ+cVzFeM0ZnrcjJmc8EPswluXDtjj1zJCZhSl/4qa4odmWoqTUXPc
FRymhX8tRfitRmx8pOVuPptZ4Glnw8eMinpNaatiojzMm6xd1HHBxm6Nld8BO8VItgjb5QwuK6ie
AKAzEqiqhH3GdeTQw6TViatQ+C811RwnruKdBEN7kp64pwOCeM9g7Oq+245zmSs+YFkNW0CHdTqX
7soc6+eWuqdKjFPvfybNCwtteV7um2HmDEim96Gf9qHZ3Fo5f5cVxAqPLCetMDkAbAuM7dxtmiig
WPvyJu8u2p86/XMytZtYrgU9cuJrirACcKAkkQ5bWALt6CwWiCrncrOKYhd66Eky/+Ym7W/ZOk90
wNMQw3aS4o+jfx0tnsI1CRhVn+ybJsYEiwZWFgFmSxlzTZGdWsU8IiH+R7cfKoMb5Ybzq9P0YEA0
UaEw8U4QOEAV3scwwTS2iJ7qjY27TbQ7rqLQPnvyPZ4z0olTDzqMXAI0jZcx2cgBsXOqzxmjHSng
kSXWobfKHz1EJ2M20LJ3PyG9ISvqnxlArC5zPqnZMuqeIEEoErR9Wp+oTLeZDd8vDp/sJD9b5XRN
dDsTsoXwp7TICRptjOenT89PF5MeH1WLhNlEg2olEIiSALuHIHpX4qI6pEP0nU+1ZTPw8PGDZs+a
4HmRfYgLpMbKhcLbNDunGQFveywaOHRku48N+6CZGuoeML8ZIISUiobU9LFxbokxD97rGS2ph498
27unToabfowxG2/m5oitE7MyZx4RmvX2Nq+SkxsnT26Unc2aDyLyGTw8n7aTtDEkYfTVpUW/NZ0Y
g2uv2UlVPcpIQghryWIa4Nfk7XOW1JCBMlmsp9rSII7E8CR6fjKr4XPEZ0aG3T22A9asmT04BSnl
jTmvaWDiwvgVBpnI76hsg3lc8UfRHS3mZBGEx9cpO/JfzP//T/61bJAfQwHujjgGLP8ismNYpM4q
jimSHaxzuhaPhOBWN4N7dC0tnqa8RWuY5wQHoGYLvYkOcfiRNj+uNCHMpx1naKr6aM3qOg/tOUuZ
HsdVikPLBAAqQSWdyrt7loNehD6mE7tYl7syTr1dr8LxH3J+TzhfkTBxCIre3PAo8W/LixcjxlUT
QDDYFxbuZBK7uNFcD1W0TtVwGFMMrQCRSxNiZIBuSNLij9M2yPNLFAS3xmW+MkyQ3BsLZmM87ssh
fOxRMtUqOqQeavnZerWCusdGG+VkMiEQwXUi6pJrbIvnIUIskzrJ30zh0sUEkvrWCHWKDqUEg+X8
zby7EYcIrXN+OO4Tcngugg7BfWBi3m++dItUySh/hwYA0UycfZcQcz2pZl1FrQOUF64syDZOGz74
S2ChdMll9mKUy1N6ZDfvp8GEjOQGj1YuDlZFUVSN9bVqdbsygaX0wDuT5GCX+XU5SFqF+CIPtnE6
on6aYVhm5q/OzU2ouEn6LKGySc91Wn74vfmhq/jHUuM+mxmTBSZzBbQ6VVt+emV7kfVExttY0skl
m8ZpuevgbzauteoIyUtzDqGZSVXkEkwdBI9OrT49owMoefeL6Wrb1kqNDgaQ4wCtpDuHZvGcONmu
qNp1GPo7mEWJTmDLqYMhsDMx6UhcQhtkFTJly7Hkmfe+WRA4lVaPbaVPnuedjdFa4cBUgvg5sj1N
ml6gSeGONpyfVvleDOOvEX9NFXqPgSG0ofe17JijjdQgfM2Yw7tFr6GS+qiCFhqB8SLn4EQzsYui
cVUV1IhKHEwbp4623A1+eyuH7K2YxydRpBkbZmvzaseGGs7kypMZ+GEJkOdVsNcjGNIG19RIOq0h
9W2246dhOQa0bL+cgvvI8M5CPBc0C7Rvl8hbenXACJZG+TGHX12GqH3A5pKnokMLcW9MVE4vN6WE
VhWEm1bnd15+8E+YE4PK/NrKZLc0FXOVPnoGw9Kh6Z8tpoOeU90hcOm4vwyOvZtqfn2t1MrLkbBK
C+GYMMmeBNIniHvK4OikD1Wc3pLZ+86XTO1mr+OvtOkYgBeMEMxo2enaf5hh54xxcwtGnMODRO3A
tg8efn2NApfpsGQP57sucR2341sj/kyzFuvON77HTGw5hp8jiqzQDcgoRkfEXoyt8Mfjl44tzC/C
8qBlTb6cBBHviqo8zsFDJbAcBJw15vy/5fE0rrrWWXqO6eQMoyYZoQeUVqgqZoxlovqR6/mcF0SY
WMU9mUyyKsfdJYrEpfPlrRu4e8pzZ0cnL6x3jcTlXY3h3vfIjOroAmPO338K99aoUucJSWsb4hmS
VTc7H0+FKo+2D9s7RpxVOX+FDYIdKyx7cvemTGg/wpVkx1oBwlTyg4IV7fOziZi7isxnS9ZAG9On
aCK6t9zi/glfeJINkk+DNqhjtqskIR3YLLFr1dLsLl9r8H+mEBECrv5u+d7VDclXcfGvn/mBrtud
4hg2Z6iPbWS+58CHwtTDtjTN9zYyng30/oojpkjzpyqIHxqwjhI/346k46lwb0FlfdohwiMHv4nY
gQk2hwx7Omr18CV3LXK7zPvY4qZhwLuMjX6lOSSmGivVmllQM+616tBIjMFv1hOb1c1AnO0h8P1N
HyBPrCj98vglMaj6h4mH26XGxrDqj2x0vnXe4OgVfQS9Ogur/uvssx2QnxOPLpG06mLARIzdJF6b
MCBtBHLOd5gAyLnfZctHkrS+OWdL6tc/ZgSvskOyGONWXjaYrIai/uip5pRImBKmvCFkeanAQMyL
P0pPI0SCeiZtj2celMj25otsOIuVfGm4R0R5GzrYgO6A7XYCQx2gyB8FlHbNDvNZv3Rn0gCGjWqG
PeaAsCYClPdwL/H1ZzNdCxsfSzz1gz/fpjYDvfdxngkLXIMycRgM/A5k0GS4cc/XvghYgJmNJjsO
wFKuU+mcLSpJLUNgl8B7SZlbU89u5oKLwJjth95G95WXH7qR0MAkPux58tnb5qGc8mePjmOArhQN
7kMWAz7FiIPH7lVNUErAOtNlF6DngjdmCvkQhPSVsYb2FW+0b1y6lAsv0NM+KTiFypqRqT9uFLkZ
fVJPm3mgnKqspyiB/OEWtHp1Vj7p+lO59dsg68dmYv5R1AUGS4u140BFWXkFZ+qAiXcE387bNIZH
m0Wv2ZeIlYxtnCHZLGEZeO3VdDCoVyaxLZyww08t8Kyqp6+ww2SjHJ8X/uSc2jsV1Is6limAdBt4
gYbxZocAhXSVv7U1PYgeIz4ZfXY4VLjYqzU5gw5a7oVHxME8oeZkkhAtU6Wwo6vIUFE7pFIUomKk
7z5inx46xXXus4esV7ssw9TSq3aNAwOox7eNgAPmQ/fMMq6V7tehyi5O7a1HzVZJFbFO7YhLPD36
iEFDWyCNSZzfsSsSGELyC6JqEYuvpsC1trSh8cZ0oQMvtcUXo+uMj3SCwzfhs1j6VJOyOTRi3Add
/1pLzjtYDW5TggXyPZzWOYS62YxZehXMLv9VSgiAfVIPp34XBPO5UHrlT0QwUFzAmeKDm9XVKGuy
GOAYEsWUKujvE4xbz9sH2S/C3yljumkIOBrFknyRqp01T0APPhKLmi8srbemDc5za+4MBc29tddZ
0+06O9sZVTqsZ1xWDNNeVUK8j63/5M5Y3jE1zZbGTUkCSsTa5AVs2tnedaE4GDmF7gMDo3U8yicv
DW9yaVXgDtSDj5wqI1giZzAUzX+wOQYNd9by9ikzCU7Rm+YqUmX8N8nqQ+eRR1VYrWFKzoaFufn0
HTbBnUP8J+PoCmLo/DH7SPkaoKR8Hq3+ccrA+u2++Z0rf62MfGeH4r84nbE+K5OzofKfMhxfkzA8
qQqLfXpalcybJHPYUTJ/jRx97C2CtVhjlP6HsKZ06l3oHvgGDW36jWN97HbnvPGPpfD2ZkTXapcv
3gglJG8BNs0EJhZ6/K6h0kNgH2E1LDLGWKoK/tRgPZhoN+KBGCDPOeseQn02fRkRfmDNyROUOyWm
EbV4mU1IyGm0jGHExsgWGDnC7GwJXotQKfhPELj+iU6ydBxgONrQ7iOwLzrJ18LDhdrD96D5aeCa
V8665giU4A+zP/2PKRr89jQCmtOg8vaiT66DUR7CMsI8DlqaRVyZ+wixpg8YM3TH+jUGi3UCFIp4
hiz3pcLUWNsLphuvOvNv8h3Gj1ypYHE93Dw7R8QGINTpmgSLL2rwRvzHnGuXdpC1+R9lSeCD4FZc
4BT1WwfxKquJ6JKffmqiPOE4tqCIlRRg99RCKpm26xlNLnPCdcqRs5ARbN/Bc1xv8tli979Y/sHy
5x3WLdwymiHYMt6i492a3C8W5LFgSaHq00OInpnYXyayfffCT4wH/j6/S8j4cICyG/vjPUuHqxe3
p7hY7o4ey2rYlDDnFfxN7NRMdPLlTxu8ZRYh17p+mOCuGigqG6bqKfKtltGroT7y4CEcHwsbKyHq
i5yi438v67mE9m/gc5+KZXA+bqkYcN3v/r1GELIsfvu2ZRr0DSEobr67EPUAE762IxoGvxwT73kL
dJGzwCt/m4Szl9UkG29XFzFxSMwleewCuhaQDmji1u/Qui45ynyj5a301OZFRtOlIckhXSn56TWL
ssKy3YBQOM/GBZP9NLwM7nsSMIDhWgNE2/YJzs+i2wQplQlMR5sLcHkzQfs7gZA4qKi635iPmSG9
K1S7rqwWIBLRNy3fpNonKkE3pcgMm/4poW2xaCVKStx2eA56xHTPqUcw5XpBHMK2fchdonJa0juW
lZvKg1q4PAwmIpcJxVwqHBVHFsdYcRqO/UgviAhp2bF+hVVX72QgckBFolgq0QEb3eyt7Se82uCW
VQakCo1ZRRUBvi+hajIMdkVho3YUuMYKVTypFrV68WCEyQug8MFw/F3NXyp947mp08to8ct2r7bs
j/Ec3YPBfDcckGAuAd/BC8Se0L/RGfk+bKtATq9Zd8/j/MiM/Ro5OJapcRfFGMwE2T7gxXZJ/DO6
+u5a/S6dKeRMCWmCgRzFX5fgJUfH0JTOn1G3Oz5GNMRHXT43JUinYTrsuMx685RzmCPxFC9d2Rg/
Bcb4MeCqlmKDEWMhWCfzts4o4MoRbBM2FUSUW1m84tmVc7QOY/BmZQtTrv+yK+YEabZ2rPLVMTIK
NYojq6/XncBHhaVwUglN5nK497MJJRKOPKc+OtmllfnfFdpNWH13g/7nUU5m2UmUhC340iG1qPjB
CjWya4a9U3GRWj10iqwwHAtE9TwU3n35JrPNYxQl7ATcxQx0Alx5Jh1daGcnu4BkYoKZED4rMULh
oU1mcs3q7ugxYEvYheZycTWMkmyRf0e93Od0/GVZOKxcTBknkkuSCtITooK5xyJ2RL60/CrzPDO9
3VaO91iP1bEnGKpyWuwzX7M+aFfLg8rL+KctmqeegjXiE0xOc0gAoYk/TfybXfj6H8AejBYL6XJs
woUan8b4HtDeNOHMRLHlYMkMtaU8Ow0Zzd4IFkYUYNRmL2zYrc1bGP34JDR+dgHM6aQhan3kemwd
XJxk/aAEOv4YjAgEMwhbioMGjQhMXewPJLjULqBYr0z92I7jynb7R9seSAyTw65NuA59p9mTEGSO
9rVeXpHtsqqobJVfXjNvWc5kmKTfbS03VkieSZ+85+2+DvEQn5sWG/GqPxaVxniY5m6XLQMCSDbL
pnMqTkk3bV6HERG1tRvL+QCC5q2qmYYhny/uCJIxiAeLjoXB/73wveP/FjkgMQd+qTaTXd7cYp7/
ta79Vltku5RojKbPpaVwI1yGZP+VROKxHEGpc4ZaUaDO+IbE1Su2l1OpDkLm19quwKowR+zz5z5M
XysbqI0Zx8CnTjJYiikzxWa42kgvxVzs2x7AKw66ZwViYSymZrgnRuYINTzsIUkbSNKM6FfONJUF
/MBcuTsxgQRCf8VPNDC6t6EFfbI6LPCTCKHTU9PlHyJJ8Oi0OF/1S4P8q6qbl77XJzvYOemyIQz8
l2dSfxIcRfLq5Kv2Sw5YKJnmcz0gyLMYFgbZxLPJ9Do0NCbUW4+ZpKsp/XoV0K9pd5+2Syhf8+il
7BJbpAWkIOK+eI9GzNyqt+OFp9uOXOTw3zOynie9lEVDfQlmdXSY8KVYgFsLGKArKtplEqShaZSy
eqES66auOnS2c1EjwuLZ3bcdMEDXM4WcFzVXkSJpTB/TxMc9wgEXd6fxNzLFmkQEQ8MyjLlnQu6i
dsBCzmGoxeT+VRT5dcK1wW9hx2cYCQ7WMSjL/0oBTNDO1Vs4cbCnzWEsuTiUKz6qvFPrYs69TWRg
1xQnMCePEUkrcjqbXDZlSqfoQytxiJtjzix8EmHGdJun9i0sFNKtYFX36oFXidkWBmPAIcK8xdy/
asAsUObHqCFHW1ce4WCkTYEWZoR1KQXeH6sMH1R1tXrTX0lHYl/3An2GQjrFdQ1K0YfXwEMP8+GQ
tfqgnR854ZjbhrSJUx8e8qnZtD3fw43xOxNee6kNVk4bfsuxgAJoRJuqS8d1HwQfZWWT2v1XuhoL
TyoFNUf9eu4hyuQhMuuuqi+F6/NebEyksbPlqsmgZ4adCQIefoWtu888ItVaTCdl+AKjv1pVk/1o
pMbfUFcQcxIHY4AgvIQTR4VO5IvHcqsL9ZBP89pT/kEPmPL41n2krkns7BCbxKwwF3ddB21GqHF7
5uBuIA1mgXpqDBBRL/H/shgmAcwsh1JM5nLvSvmSkikWlbDdPQoGYmk66vMAfI3SEIk2OJZbf4YY
s3hmepyM+L20kovu64/RfE2Etmk2w7/IwPWvhPVDhnmQQBNNkgm7N+cRT6ZZ4z1iAwTzrvcTBcgY
3Slyxq4msfwn7L1jXc/tqmzxHtWffH5QYi1epzi581GO9kTNOjjtByqQm/JyutyVXfXviYUIrOTK
ylqJAyQpcXnHfi246WQIzbXExgkkaMyDe+MhLQzs51hj8mDTVDJy9PTfKCIuPDzuPHi5lr41XMsq
jz2g911LXe12PmFd8ZOX9TtUO+t46d6n5BWx08UUI4rMDpeVFgrBzCYiLZjBb6KLQ1L0f07O1+N2
UiiOJo0IEFJfSRuVjTw8quHKpc72IB7y34uaVNbeOySUTH6T3msgtswG1VYELhQpPeiTFtFjkZAY
6MxMs8K/KrFvI9oLJxZo4QbEFAAdyi8+UujKWZM0a7+m5C+zi2ghJJp1Q5Zr7Tz0UA0KI8OorwKG
0oKYwjx4CzrnvwnOxWTjFQkLS7ekTOl8P7nmrYQEgxzsaPnBVSQMyiWhHKF174P5p2yZYBV4dZI4
Z+efMpovdcHyRftuU3dmAdlaVbBensXypzamc1Bq/GmZhbZf0HUR1KirwqvM/z+OzmO5cWSJol+E
CHizJQECtKIVKW0Qahl47/H1czCbF6+n1ZJIoqqyMu89N9VvIblKvuH/+nj58jA/LzPTVVC892QX
mkK00fNvI6Fxh8Q44EyYX3nF9qLU25w+a1Ni6JhfoYggLqKLrM4bbtbqUN4TRIe6z2CQktNNR7or
1B05b7vQBq7aShj9KlKSKrdBnytI+CoqEH81WB7yDfRYIxK56dZgVRoMM+u6rvYioiUTPJSUBSge
jC+LqmSI78vOIMsGzL9yn1T+tVSeOR61cBRdRe2JGhDtko+wKMIcZTk9IRZeZHqF0Oyzqf7LWJqR
acJEl/EyZccp0S9RTpANUi0EusT2VTudgmgkMyCwFG+iiYMxDuIORYAQ6ICr5ukcmkitS/YJVnRe
Zxu0nECODOEkGjc1TLn1ZSaeA+UNq5hHMrWuo0epfcbPTPWJeZnv6Uu1kl8zQZyRR7kritaNES3f
aCXOqOlNI78NQGf1LnkWxTOctMeYopfrJOk89VixahIl561kqgdDVWaUSKOjBcSuEF2+FMQqg6op
YMMWK8J5sKA0KU6bgBwR/9WbzFKTJNy1WPeTrKStDqOkj98W/ZQkFsBx8y9rLO4iOFlZDx4oo7e9
r/xmSfg0ofEEcfeBrvlsmgDS0uTcqrbRGvter1iYi0Gz3PWKQimrdW9Vlm465u9t32OfjGkrKG20
RZyiCLSMVbwGCll3Em4UYryA0jcVMzeJjj4E7yGLsf93N6Zz3Le4RUe9j8AkhLA5I4sNiUqyMFNy
Bx4w0cbyfO46Db0S5ddyMGgZ4AxDPPpDf9MYpJnRsJHL4sfPFEesWPhabx5qWzLU96jpvqqK+bXG
+bzsB4MRfYdQxbUoW4tqdBsq9Z/GBqL6g1P9pQZdIOauttHQ7RIaSNWy7qRCuB0nfb0cSAFlJt5K
8k2QxGTNUZrxGuPsCaQdMPIaAajSM3ZlrFXFVzWwLnpY/kqlSoMaMw//Pq4/A8T4DMugUbfKOkFQ
Tm+NWizosK1X8ABU7vVmddboQXTMRwVrJzTd0rvV9yraH1O0qOaYD5VF5CZcVyfJhJBUx5ifQyCJ
IlGEoeaadbnJNIVq2dpWQrcVDRSS3Pa0pWGfB4ik82LTcabPorqZLejXgs+kQ9hVJuO/oNiWEmlJ
XxVkh9libfFt1Z74JnZ4KoU8/oh0MILalfzw8daOo/x/2WiSJpKrylttIKHwOX1r5aev/XVOvyYo
2sNoJYeM+UxFEZbVfwIby3JlNA2L4OtmOzOfQGIe4QJLhe+uSa8VFtK1qeu/S7dVvTZmfGh64eqn
nISKlf00UXauZ+0v9etdGVpeJDZwrbiDpSEprtVo55hHqhEas1kSDB63R1Wyzsr8mvroWuhE/WDP
bqyBnkoGzCii1sjHEZtCh0qOGM3e+IxqaO9sulaqeBKizTW+6zaQ15EveWERf005EiR2WCQHHMMJ
pF2RIBG5Psnd7AQhLmoBZHZd0ydduotIUu+aoB0KH85HIx+QQB/mKkUmDIdxQnbHzmVBu/djNuKh
Io+yqN9a6y+gW0BUk0+Yj25S3zBa9hOiGMny1bghpS2xrZA4hfAHqA9XsZAIAxqlGmOEKUMgiQrB
vHRZsq2gIyUG7ccwAWwOk4f+vzBmJD+/m5mEfkdy2uJhynDl8YZZ4B6zadf1pFTLypcq5hshze0O
X6HKmFqnXxyJCMuVp2ZoD9Xqvq3GhFW3cKxjABT6XNuz6b8HDblUcop8XTEp30cQxAjyV5VG+5a+
2pblzSiUWMaU5kik77kdrTWTOrZNCiwDVPRpsuQVmMWuMPkORd58ysXsiRVxvFU771XFkDdxGtgh
gS9RaAutum8kpMZcFXA8hj+tqDGnDEXE8tmf3vik0nYflYoxpZizq6KkjM3r0VaQ9bAjRQI2S/2r
7D7gBUQhpRAO/qFDgdHuNBH5t9E2Xp2ICHwUQkbDGPZbF/t4/HV5Mxg0S+oB5oS0aM4zfT32TEqi
OToKfXWLTR+VXSWAxNbsuqKpPtB85FU3AOVVnPlWcCx5oTlvE7olesmSXNxbH9dbpjuDhL4paGkf
kXpSKtOXbkpnSQWJGfSfs5+sR+rBzL9Pnf5Fh/YyWAivTM5Hgd9MbX3y5LsNjte7oAgfweTTsR1x
gC4Wj0FvL1miy57MeNPqL9LcvYRUvcTSRI5VQNAuv12rMlBAHqfzKIhp60yR4SI/kNZpx2ZETznK
EzjFOYCCNDtXOXGIDHrJJymxOJhnq44OdfEVDxBJmuBcCqM7Jsq/uf4ste4lUzrbNHvAYc29BxVT
739SwVuGiQhdRs5RAhPq+FtOSldd+tfwByASwFVUvFTBgUAAt3mNCNtV2jc89In2GbHwzap3ZhTw
AU9wDJXfos/Ksab66+afMbopWnKgDajtRbaEusjZ896V+NQUkOzLRx5QTXYnTcJcgJI7tvWidVIp
ZnN5Nv+ahs+OX2Wiqhp2aUGpjiu23UvxudCOUoZ5i9qsTf+FEVxX189mpgR/aYJ+xwN3naYzgO5F
UQjnyyMHYiY+XvEijgTmq6HwLeL3QP2XuGW56YtrnDA4WY5Ljpoj4R+a+S7ScYYewZYLKwSRKzc/
HMF8VTCEzLc+wDeYoqNNrhLsdOvOjZCiRyw8/rYInOGGjxoCj9Bv/+dwV8M5XaQX+5pnASPSgRdc
xbtI+8qpw8qN16tPKf/KqqcKN+yBM7Jq9yU1TOBmyNMBNW38zxHiFHJnzDf07JmrdTbWK2IxVGkN
AUO3HHwfMU01MkqWTw8wPsFp5auc3Dl1EOGLMbEbXMqSP8ROM3230pGp9Kia42GViVcBSZeew72w
tTP8ecXARYkCTb7hEdCogCcX0/DyaEkMRPj8geJFH5j+aG9YwtZCtK9Nu0Y7mpU7lgh3gJ4BZplp
wGoCo9tVeZGyheKuFJuo3VOWQF7OnZq8O+TiabtjZmYMK5ZwjSePaBPKh7dw2Gr9YU6i5REhlipJ
6b/8szCemi9mjJQgQDXq/aR4sub22o3duyz3MriT0NaFZsNdeP4FT8c3VnQKaDSldsATpZ1j+lrx
3oTIVB2wRAb82PJLMal00SbbElbA1MtuKYMf8SD6ZEwYiVMHqOdsCrO59qLYI1tqAck6tX4IoFLj
vZkpYdo7wi4nArfXf7DYmubcUdAMtvWT3dS99Rvmz+k2G2eDydZvD2yEtk3qyN17Jy3kOKHetZgY
uzek3lbJA830e4M8IL90T9TCqIu1R3dXyzc2BPzDVMxZffMlzBDHaLat2B30C9m7IxMUdfl9zPDA
2w+2hCYVIwNZdjT1OeZXUycU452FoXRvekKrv1mX8H3S/WReRu2ZLkNbRsbhDsoWQu842JbFhmtY
/EjGn1SrwBX9FtO7ihcPGuC/TH7E+b8eiLL53RK7eyDvebqArJrITxyPrIV03mGYIhUjQc630tV9
KKx6JM0UvCeaswOyVSqoYikFlB8mHrDYfGIlmg1bq0KJ3hwMBbSlp196ibedCzsQMKKXzoBafAOC
q90Y9yTbljzMzR4JN2b12GDn2YuMQkOPBU8KORSbvLpM1pnULKnz+pbxgH9th4vcncLponcjkVu7
NL9qgpch76lwE43J2ZfYROhtpZc4+q2LwGZKJIEMq1xQK5oCUMjmoY1Rq3s0Rru38tNf7MKTO+Dl
ZLRKncSo50ueHPETi5hu7aXhvsRIoYb6SvbG92Jzb/Yd2BqKNfKSKOFJg8ORuUQQ+FcF49mOvYt1
aMngFd1EPe6XjXPYpjzJlE6C/C4hqsBuZd4RXfo2bESsDUQ7NIKCZvVIVHQjP7qAvp3BgwaQGAyX
QKf1MmIFZ3UVHkdBQFjqKz4szibNTZ5d6eLWrIUjEUQajWqCTXEh6e8oupiZTxCdLhDb8FYbA0ME
l6eeR66srtBxVN/mISSU8YdIlFPCVoxnHLVGuaLfKDB5WYKZxFM8LAim3Poi/sO8FqBZiE87JMMJ
ZfA87RiK4V9vGVmMx6zw0FKQGVQYvFt/U01KBLTS6JCi3OY2MZRr/SFzT529BTLOw0OiTeAo5i/6
CiIBGdiY2pErGCYukkZKqtMZhj5Wnxq9E0ol0vNIcpBMe7hFvtMERwIOi+egubT1x4GezgHSuQq4
iBxxLm11TY4aTQvrmuCuVu7tuJlyl+r9O+55xDYE5HUYH7QAFaZ1VX7K8mHVO+wz0lmkDNRuiGyO
0pl5dk3zq/hjvsVM3uFTIChstk3yyWySMDlmcY+rnCv7+RcgXlTuOI06It2yTbCckyymt2D+Z/WO
VG44iTmX0MHBsQ5VeYXoI6Vfis8x3OA+3oUoVu3CI5odjPUeKxp9BIBYIPLJ3kE4ortA0STuSDt5
3qq8S/R2/CsvpQDWRQJHZdnUqCKmBfZ9LODNdQi29D2Hr1r7nYl/UQ9pS/3fHxp0F+VmALnsaGgZ
7JcFfIbuXG03E3XMLgFy9R5BZ+RmBS5gMUOvWO4EZdbvcCT6l0arr2GND1DcsFNiRiLQ7igiQrJB
OypzxXCG2Vjrkj0Vm4vQjCWXP3Tlzeo948P7Q6PBzJO8ENohbxUTQd7EbjM0V8LcFr4H1vFhR0Oa
MnV065P+EnFoxFBJpU0Q7cofmNZ4RLm7HvBnosbqEcUR2UET9jSDPAy5j5WufCQfzzzSd+wXaaPD
W9UTzMl5ywA4oMroPpQ7n8YfrU+WE1DvqfRAuBBBauHJpHQEmL7Rq/3M03PCxN4zICOIs+GIpU4G
Hk9RlNj5p4A+0qNF2pYbCXjgxnSn9xDjNwytnfTNh0yzrOVKR92S2OITOkhiYVN2ZtRGGLC5lq3E
L90N6PILDGkdXgJLK1Qgp9F7us31RSeljGuPu2TCNHQEeNV7+AxwGlq8JPeBsGrOeALEiBNZgZ7C
a9WvuuosM6ThffaPM5s+uRvgitnv2UzMT8uA56bhQFlhbTFdEyUtJsp1uo2p+cM9jznjbp7jzvFV
VzgkS8LYDmCQxYbKCdvwQ6BqNnZM73xdHlu3IPpUtHnW0RDhcX1YIdcU7/JHqcEgjlaspAGbcCle
LFoTjGNW046hKiZe2uqoGW153XFpJrX2wCvg+tO8Cy2REj6QEtWLvxXm/WtxSR0s9n+wXrJDe/zj
3FOwaIte1/Pvky/8RjA8frAbVQ0xb04p2Mm0hbMPimbZQf1jqdDa5nby0SG5MHa0acpu33yW+SYi
17zc6uNDDF9Cfam3SnWpYtZx4vHRyNa5gbEOojjeYq9chxKZHS3bT80y7xYWmrCSdANmFwxRlElo
Hmy1+1Hoh8jajkzFmAcz2TT5u4FyAzkq91U29AkHxBraXd68TaUTPOtXIZzNnKJlpdyMdq2GjNeg
5cpX6yzTIPolUCPaAowA8RneBWCIg01MDjBdNKLSB6cKfOI1JmgOthyr1npsXCl0xCUJSs73PrHZ
qHXHjdJdAKLAkpT2KjBs1gUQ9xTo0aop39pr9jY1azzkICQ0r6Rgxcu3ZwgSGUdpcIgqiA/tdH6F
FCB4Hlkjxi0P7YlkDk6RxuN/O6geeHpWydFnrxGuMaYDh3ZLWW4tjuyK7Lf3UDpJCkg3pMY7Ff+z
f8umLfUvvsXkkGBxsoSjKG4jtDCBUlEB/qnIrU26+EK1DbTXgLL5JZUVIRf3VPvXmsM+lX8AtmLC
5HD+jAlcaRUAzFhiMl5aFybuFN3D+NRb7yO3yKg7yQA2ejjYWEox543c+Rq2DfCGnAfoBJnAqXb4
CHuSWDajckuPg2fE732DDN3iEZ4PdFDkYTN/wucQPw1zrR2zaF9z/H3Ke+NMMjiCcA8LdjjZIpsf
IU0DEE8yk+MD1DFIibUtdHg/t6y+5q/bJTLMpVdA9CHNZ9WZXKws++GWpA+UGD5TmhGz3hqHLXFb
dFn1/ps7bPrABzDWD/9kRBz5yw2KRg4z1tHuv3303LZlIqVia/ymzVgMG23YiprHocrbM4p7Vd1T
qhJgRI5keQBQkfgkLsInaGyffqXHhADUUJe9Fm9YNdCP4oikdVSTx4ibz+BUd6vS1S9ju2TdEthX
jPaU/+rpH0uSNNAg5YayawcEwHZH6grd23mL2RFgXUwxVmypggyu7dz5ikMSHIQzzbhuz5eWGhfU
3xQ+0skidGO+ppfxs5e2gfWUoN2xG3c3hveBo3sPwj+NM2gAT0pdbJxg+wmMgmnNCdrLP10IjsIZ
5J3gpfKh22n3yUt/Ye3GO17OdJlcbaJohpHSfAMvKJONvBs+uwLtFy6YVS7edJdFFh1QMPbnckFT
5tsS3gW18wNp9yJ25zy0G86sJ8+7/9HymXMivDO01xyp2ReXo/KNvbM9p/49FNb9nglzQHlWHnJq
q/DbmBYcfaFCSltnQCpG10qPsnzDY0f3EGQLsSKK1xBMdyS8Du/IGmmaOO348lriAZ/d+2A6QvUM
0QWZF9RBOgbvH7Jq5tDNUq+7DsfRw3kk4QCk4ndqUIicOACYFEc+W8BnYPESlBZE73hsmTNX65ng
dBTcdv8MaEcdaATCPR3Jt+C37DdZ75jdpTZugBQIIQB6sLTtX1G/7iQ8Ibb1IdyDcke0MZA9opBd
86bSFClvHa+z++hnaz3x7mfCe56Q9a6fpP0o8ViX1ID10xw+hulS9ixpyqmmzb0ghtEFLNku6r9Q
PnO9Uw8Vbvx41/uZXYEySaiEZb4E+mmdfcIjcjkJ+UPSxj9amG798hTTje7YRAeMoA25ZQy3nQHh
9qgcwign2jTbtUAiO10jUY2mUSI4Ebf9MMUciJgKWnVUZltJJhm+kNxl+lz1Dxmdazy4aO6kZWhZ
vya6tAxT1c1IaR8dgMxQ9FGa0JMgs1JHDiiYbx064EEMEXrtM075WnWYCCHVd+fOmxRSCTc5ys10
wz7IsjN6xZaYP8P2wXCZdF+R9TTjF2UlZ3uYEhW4hawNSpz+0bfif2rMOLXxJDBHXgZZuEI9M2z2
s1i6M0VZyDgGol6ASLJkIDrDkOApMrPzXGVEzlChIvMwII5nQJnX2C1l+IlMk0H74RTbZ4pHPuWr
rY4cAmLTQh8jeQ3c5iBix+TICJ9a5a9hvS/3U73wJqrupY0fLRG97QeYaTPejf63GUTnuewxSGT7
SlQ9cyZmRSKKCv0KNlOYLD+5wKyYo4JFu5S55W0JnD13zT6O9xnRK0p0HoDAwYwK0J/hIEly2wcB
b26o+KgplYGRjcXT3HWE5x0qGYB1B/oK7y95owSu8VYUDHmqYrfoeGvgYy/hTiO0eDa5h8TOlL5G
KLo6+9V5KLGAcvTS023PtJirv7jaJjR9wk38W5V28aNzaPOv1qn/SadTje84YCx0iOc42s/9Fq6c
eRStdd+jdl8X78FfS45Tt13K+e7EO4jgkxIWy3ESk0C1EM07Qr/wkESA1wUQVDQLSjIPCpCSwMuj
4RTdmieuGpThyGwyLwmezZUQ2GY+lhwJSyMs/O0HT+TEyk7MqPWJQDovUh51sO3xj9imsJPe88uy
C4uI3jaduAmER4r3EssITUfKPfnQfnew/Vxuremx/q3La0e4FBkt75De02FHYaQzwlahOjwqnDa0
LvZK7NJT5FqWEz4akT3Lzbn+jDMceDbVXKMZ7D/jCn0Y4ZLQCBD03CzpWJ2HbfCa0T0ybiAAO10b
NxK/hmLfvNO1oWg3e9rWJxKz+ajK4S4h77tP/SYKDvQccFYUPK3h0aDm8x9K4EKP6eMHFVwrbCYy
Q4lOqW80iiLORwwiMPVzR2ZsCYgUqlS/VhlIGQ9iOsJ+N8sUelvEU31zmQ2CSN04+zKELd0BbOvc
DWgZ9JykxYHkGSp7BDXNwlqjNc6ZhKpl1tcCd4WU3v/K+ijDH6s7toTLWSslWyfhuIre5Z5I1nUd
2CUk4ZIwMXbZ7+XCyOQQNXKvntXxMAh7KSetLWHx8PCtsmhrNViD0T0GezLOTf4b6RLcBZ+DsQu5
ShqXCglpRDUAS7761+GwapIjFAqiCQLJ4xMBqdUxeyCb7atEB1GTK5DfpfA90XeFsOfTKkQ8BhsC
Rljmpv/kDVWvhJEFOGZIKscTag9RvpZ+iNKyTEdVHy1Fn8PXZ+21xdQJ4ydcEe3DXQSmcs4lnVSF
T1wg1jcVnl7/VPpHUF1lkuMtz+/BAisHMkzbg3+sw2vHTCDjupkippbCT1+Z0VuQo5p9BVRoGMOx
SyJ9J+LMgptnLQQIdboKjLlC6121SBQKVGCyXJCI0mYFl5MNeW4yTDs3AWnGss1bm9O2rozASbQj
Mx3OCoaFuL0U8J2MY9A6rvAEYf8ACf3s8cwHEdnH+aYuJLYLEpmSf0HC7YqiX+RrKBvTYEnu4C20
Rma9BC3WIWGf8R384FdYJV5C877x/WPkL4jKyp2bwZk7k3uEy+8wQdrO4PHmPU+HBWdC36X9sZMV
pD20S4UrUGQhOiM4hmIRb4IKSYltSRs2qWn4IY9UosukCOjwmDCxz3Q1CQkYSCzaxYGHEiMl8REy
Y30TmXUpTz990VmWY4lfHRMy9XsJclhfi76re4rgtcq+VhHbLCrwPW1LYUvkNiOzksRVBl8Za42F
UDRkN0LUYchBh/6ri+4llGtQ3Im3KGoRnI/ygY5OaF19GED+flSpTiDiCVdqV+YDpHUU/0wGtnKG
pDj/YkYFTJABGB80ip3GvNMpq2Qn6tCMfsviCgCZany0+VfX/yIsWcMbKs13YjLDnSGgO6W1qG15
iR2RQhpYOrRhgVdS5JvVDcH7Qn4knZYKP4rWefqvoE9Krig2ImBKVx1u2YSVdt2gcIUeyfFChWUL
9O2zs/iP7AgUct0X7jCemPoYYgb/KRmY0F7INzz3w7SdjwhuU9T0Fqp8xvT4cXYV72K5gygkJi+m
JEQqcBon/4ZnnSxtYjrPGr1T3+PjTERwtG8YKGc2Je1G+1phciVNuyS5cwoKCI4v2DX5VOPf7h87
GnqOTj3qOAgBEnfcIvfc8rDYGP0xeyuIF6XdBKkI2zkIONqfENVT4vTWpeHIk0c8b5XZ41tT2DBY
uL8llbsAZVSMfnc9ffnCi5ED0Z74qcGV4DdOMBpCXzNptIShrWhn64O/6Xq0JkmNbP+k7sGWBTdO
Qt6NtjgY+qGPT+yc+niIjF1QvBLww9LmfwkzvknYlxuyCJPgSGxFs26/QygGlI0/yVs733FKa8WB
kHfc2G/xLyyXQLpw/uK+IawiSrYchuBfU3mfx66pvFRODUz0HPqredhzm8LN3MRMgp3MenI6MXzB
QqtSq1ck3Yx9gGGGqvQ0L012GhfL3BJkIE2rZQvDbQBrpOg3WvmgfQy2S78OEkJXmnb4GOhmF+B3
tRBRAre2+tYq2moMCCypJpvedZjTle3OZYjtpcNhnCfbrrm19SP+zMlHi+VXZO24JwJw57FKNpa2
4l6prxiO0ddhUiqwLFaqyCvyhOoIypW7w9ugfdKP1FuvUb8URuHMaPiDlWP/2aQKbfbgjiG+FB8o
bKV602PGljlSr6F0gSitEUI5PcR7gfiV+wtUJ3BWDiMgTqKic8pj0lzFwmn+zcGWHqdgl8FNlFcC
fM/fMtpTqM8cnUdV23LkghunMda9gUJtCGt0ihttOzX+kq3v8JocfN77wM0TJodXXlt1mAGYciwj
IFvDkGFqBBokq4+WvjIJcjdfreXk051tQUaK1npEJBhvCsK6ihzbi/o3z8/ceojzGz53MieNe6e5
FEAM5LOG7vyVrmUmHSPGDH998ZGeaVZlT8o+JnM1oRMpmc3Hvr5zdktns39T1V1k7Nv4oT5gO0z9
PbfQXCNz0E5iepLqXWLulVeGvNhXVTpfRAWvDRry3HaL/HcebuQbiwI9fM8vQSpdpWnD0qjem+Ic
RMeEwtw/aeRKYr5jLC25FHw90nfdBreL1HCCwTowNslEu4Ms486vpltkeUx+QKzSDFOmDSGuFQ2o
5lpylQDiQmKB3v5x2dA5GMA8VIyp9HBj5jDHFHhtCReam4m4oHpq55R5X2uOngUlkB1xZnyEsraj
RZNnCa1BGI3XjkZ0wHjXx/dN2TyzD8GR0aLTyNhDMAlO9tEB9aLL8lLUM+Vp3GPrZDtJ/kUGpl7a
YhzJAYnSXAHZNZu3hQ7XdL9j+VhORAtpDMeREnO7VHiWOVo5LkNAkIJJogZ9ClgKDK7xvmKU2bZA
EIFPVoIJaiBdzSzJIH4LiNg+KuozVJ85GxfiPqdip8/5jj4luQINBaq6FTkqekFa9POEUgGdK6PG
saEPxyEXExyF2TLiTpke+ZI25g3k37aRuG0SiycIcipnV1CvK4Aorfpks5rggoqSYxH7ZThS8TVk
R0aJuEJApxIj9M8f3tWIWN6v9CH0tF2FX2a+7ZAhDb2UkGGm4Q+3sKCS9zCmrlQQp5PcK/+DYZUu
csvMr+XSByCzDk09px4HGqbLgMoY1PvEoOWy7Btj1a24NDpcYBmsNJtS3rDFKkGxRmcyaYBmqD8y
n26Kp+gxuC6GyyZVMbs8kLaURKevdnobM7fWNtiwzOwoGj/qa6aCMteWeulIGVKxpMsfVW3H7aEl
WwgMNExlPInd1ghQqK/G6APAZEgdvZm1fRUfwi9lsMuvUFtGXlKw1ZKT1B85vsMT3g+NfQhYfwa5
ine8x/RGKnOb0I7648EYSaus1hXCvqWnTFwrRxTzxhLo8vQuzt95woyXv1D2CpBRzH31sdb3ZMea
pyrgcv/mEwBdHarmlQJ8oJ+DkQNfYWPgK8hvpb5p/c4RrX9qtmb/5RE3QQHlJFYK+ALXNFkb3mTf
cqTvrPiNoVyUb9lVqD1+H4uwvRfLj0RfU74wDm8pdzTtNw0QOMHu53FR9U04Qs5kAsDOTbevhGBC
WyFzNcXmuEMpxXwco5nPJS4gojeRPgDSSvFDkWrk+q+G9OrgmQcniz9P7PJS+kkvcPoqMEbo8qXG
GImyR2BdUYi6CtJAqK7N9NLyzG6ib5HHW0ru8IdWYflC2d1lOzMgML4gjVqmjkoOPRy3pPmWijeE
fBiAB5izrx43T8zm0Q+gF5aNaEKYFbUQxkpSnmiNVkGzaeLZm9ioI38ftee5E13W4NKMAwhiVNSo
fJ4+neJTzJ1bVXnNKzUkin50CWrXa0ialq2rn6gRZCBVrckdEuMSWrUZO17uX43ikbPqxeQisx5P
yhysBf8P7d+CGO/aU1MOe+rYiicp6DfxuAuLLxUBmvbTWuMmZjhuDiB5/um0AHTjni7SlxPHZObb
Flovsp36nmnzgb/gLq+Q4xAkF509J/Wvlaedw4C4AghI8oPPqadoppaigFs2SYUgywERQCJSx78B
3VlllrymDZpRHiaK1/p/DQxYkbcDdugyLWusj6UIBGamUBVmqKKo3vPlLkQ/mgl7oxC0YaOUpLsK
8JpdfkTKf+C/LbhrPAFwpyK3wFMt28GVBChq/dE6klDGTx2ptRJH1bwx2Cavni+ilYn17th869rh
aZDkiGUwvyjl1WQZWsIveKTgH3Fo5kP9gxPFrI3W1YtGzqzckCfwfzo40tNGMt4JPPNdHIlUg6pb
H/Odua4POLPRTyY2VB+FQRWacjRwoRdnD7JhU6+sMC0w7KSQRe5WG48h5TZ16pbQNJpmOmCmChHP
Kv1JACjRolwxQ9pw5xXW463IHbU46Y5+4lJy1vloH4u3kdCL3WQ5wJsTOlWck4RPJSdrb+4YiIgT
6YLFiU27C7f8anlxrBtPLRDxrjvKlHX+w3pmNFrXWy6ctPTJYirpTPfF2wJychYPn/qhENM6Kce6
OjIX1I1T5+QSDMbkwHOr/qK9zq2Nz+mCTkBQEVqtAJdUhdvMToHI+b37lKDQbgpKQIfc9jm6qmHN
zYVyxlyFrNROPLbTKXhXL1P6F0k5P2M+mOpe0R+4C7jxD+I9qOQVLpBNlbanPkJwx7g7pzXAxRtz
EpplQIh2TU+vsvZjNcBWgS5zwmQN5IeFho9e7M6MdZ4qfQr+Kaz2wWb2jxgUYZV/Koj2lZEN01zI
+S704obdy7r57B2C/q8SzlyY0+oImrXt91n3W2dfIiPufwB2eeh/aFalUGDQh0IGQG9lpy+ldUn4
o5k/1cS83N6zP+nF5XTeWG8i2ZXQL8XwQ3ci004JWi+UdSN/FPy4KN+PXCEBehrlp9W8cfckkpQ2
lwb8cjVVz56NQOCJ0WgifmLoh8jrG2x2PndNhaEVZqWByjvcEDU0dseKweFiI4D9Euu8lzF+fq/E
Oy1126QcWXrMFgMUt5Urw1dpf6lkmdQzcezGAwMDY2KHgVbWhGylaOQH8DocUNZv8UTdz6Yz4bKs
ngvpCOP7qg258zFo5j5gD8mFLK+8P8oo3z2KFBuTooqqXeLSoG/TpRjS2ePfOtjxg5cQT70W/zGp
sQdvULzkFihOpYMTPaW/s7RMlrEGMDYbqDlmp/WPQrCnhz3r9EecNqCTiaIOC3Vl070RdiRVsN+j
szkOzbnZWcwCfOMjYAQxkLB1GdRobYjE5HVIb3+5CCP+yH+Fj/YhR7Q1gtUJl7+BfeqBaG0o3rP2
H6eume8FUu7PQb6LlubTO7VqJrK03tBicAYyuhUnh1i2ek1+Fy0qOC1ofUSXGUFN3ATA14Q6Dcct
O/4KNYOknikBwwczYJFfxYzvZXld2kjzzucJ4wiTLvTLCIYVd7TG0JkQRkNcGypKlWT4FyMYis/a
3KY00eB6IVYfqHgwUFiqV2OoNfZU1kx95g6fG87tDf2AWT8JUEZtrfcIMTgQZh0L/wy46xeNFhl+
91N4NT849vpyN7erbbp64qu84sBgXL3ySTbw3zuUN4MJ1AuKrCtwYKqCk0TrgICPQTl0jcLQGDE3
V1AzjulikNgCtnFKf6UbYX7BP5rDWvqBZCZUToPW7FEwzPkhq4xjqNcfcfnIxkOIC3Bp/EzEFGEI
5vmNzI1J/0HnSPGrm9yehbuxrejGEBaDKHSkWA3DiBE+tfmRWR29aebxpGgJjC8p8jsaVRLaMsIN
5E0Vfvj6p1k6XMNaVd5QaywXVn2XRJs6ZbhwFquPTHYGRuYUifKe6wZDAAVvkQ1qTYITDnfnLYuo
qU/RXVcdn6wRA7rAzpo+Q+HGrBM/hHUma2SAKGNDgVkq3LW19QxGu1z5CJK9yDukJCNjl7AhoYIk
Ba8Pr2l0NYkEKAQm0BOIVnead2oM9APOIqcqQcnmSk1OqIWskjH0fxyd13Kj2BaGn4gqMuJWJKGc
bfmGku02GRFEfPr5mKpTZ2bO6em2Ldh7rT9a+iMQbeK/MIV0tGMQxgXiVV6kYgU7ZqTX7hvxUvhG
gXYkYZXoA3WxmW8OdWnu+96TE6fvVgVAxl6ly+ti0KdjU3MaAsLqa6H03vrVzDzOjVdxmNPx7F46
ROK/d7spAYHj1zmEMX/1DwI1aqBzjXRgmPfV8CHXtugKuyH344AwVD57zAtMQt6ca9C65QwXJpB6
To/mp/cS0lXrTcr2skjs1GvdN3afDeHtjzcojeYpBFWEa5YA9iZqK4aXPayUEmfWPu/OAPevDw8b
eok6/4os9Kci3PGewJVLy1FCxCz+GSXhm9H1XX5ow3ZCgpR/a+J3Ffp64iGFXr7Xcmsh0l4moq83
RHRQWcjaT7kSFTQE1iRsGYp60IMVPzYcSL0rZVyqDCNL6C4S8yTlJn1AVi78owrzgQze1X+NwmYp
h2qi6C/3xV9sRo1Ju7VaXN6r0Ya54Fj0gMlywr3tKZ5hdg9NcbNlDW3xEiOE9zvWurP+owlEuW60
EaeIuYfqK/ij49DrsnVBF2DjxOxKtvB8h7vmdZZpkUD82jHBrvqnxIDFbtHydbl0OmSl3+yE/SBa
ZHB1h/QfyD1CRqtebEiYxlFtVYtdH3hKS2L6qQDzM7AcWJrxE0j+YMaW/k9WCCTZtl8ZmjEQYmEE
c34K2qoDKDAv1L8qx5jbf8X0BKthDK7BfZrbwhKvVfeyFbxJ4olgAh3KfPyU+IaCY5f9U9uVBDJz
oRdpGYbnCXFDTMvVuPyI9gh3XgxHJBtHdmA+oUFnvcK0GZLfPWLSTD7NrqT2LoubCp5M9YgYWdyb
eybfBaLrz2LzKCXUY5ABJ0rPZRvQJn1tDBRLR0Tl7YqdrXS/mBmyyzt8gh1AVqQ7bMSviWwoSyzv
Mj4YoCvOcVnkW21EK4PFfXBAGW/CjQ+0GEU0t5J3hEnxksZHYR9N25g4M3yBzCO1NzQbo1m+rhpb
UXWNj/mWirPl++UTdm+CrdUbI7maAMNZ5bFAKgGlxnrniL8h6UrfaWTLn+Y6AGUGILfqc/EEHbPl
a2M4r/YaLdxS80qDpWtAuwV9bKslKBsMvATSSEbQhxYTWM2FaC8yLJiWetL6TVMwglrqzfgI2Koa
aF+SQbaafOMsyXuL9FDAPaYCLKVWJyJ9wagBwuZ31g+xDaHKsXTtVApeOEhXUejVwtcCelQiVwPf
HyEcy4p9jmJftIz5oTmD+gKamBtR4k45MWotF2sxt8PY4pcuqHOyRDIq5n7FUto0JgyfRXAfZ1+D
qli36u9GICqWyxxmv9oJdGFyelrFdVp8L0YmbLTBbkyho/RRDU5Ej51u5TvZ75W7ehXuUPkAVVG5
Mp/KuiN8Ft0msuXSaZG8c4t2lGisZY4YZM9t6puhZ/DdxGiFcMruoqmBdQIHXb9lmzyNv1FaT5KN
oy3K3ZRniZl8AhwDh4jPENp5SlolC4dGwAqx9bMov+h3BnPdsl8nhEa8ccKZMmrExQdS9Yxgdu/d
+O+O2qpNUnyVDbS2ChJe78jo0WO/UdRlx0fY6FQ3+YNANao4rRBftX/GG/+i1UgMDD4TaMrPqFW/
ZGwBMFPAyXOuD9N6weaDgm9cc7nBLTIoRtvhRy/+tX/yfGZEkDdzp1Jkv6hjafDt8YDOMwTtyJEz
0lLExzSReh7ZkAfL9ByJR1tXNmyrqraEKJCii+RI90BaqplVPkv6CJGV42ZzNW5GxZf1EyuwqO2q
4R8YRtFdYzcmPXqKyJOG6D2r8aNH9kVKlWjVRDjFOpU4ZC3bZhw6GsLDReWAu+E16JJNnH6in02m
o9Fvup83DdiRU04uOj0tQIHuJxex373ZZThR5howp+K+bf8FgNtwA02NQQnCzim4OwsdvIrzQfRh
m/PiA39czZPzstxhCucukm7xq/EFk/E0UcUCVXOIB4sFIteufXh9CTimZCpl0VKy1Thk2kAshq44
OaB2aY/VF353YeXt96LaB2vzM51TbWxC9ADkBXFb5SB0Xl9cFkWIh/AzLDcV3aa1P30q6fYtHjUV
NpHkeDfe0/C9CI7GFd3VHdVIj26yWeGP5k+q6VVl8Ltk/7J+xXQNJdxvIItOqfLVOujO8snCnKAv
lQYBgP2JPnIbTXtjnMG8Ux0gD0ACyNcqf5jM9UW4nhIQ3/0CTAgqbOaTzCs1xwLKlsIGyLpPP2/z
lr63teHrJzyVwizFjvTV1O4ItcdFwrxfmuvThFL7X34hYl+n1Vt328VqzFwt3L2f6a8eeGnnLWJs
EQwz2gU+AaOeEq7QvQTFigxNs/em2eNMeg+FqLzrkOEdtIbpSTySxWAPX2wu/VIbZq05oe/c67Lp
d/eocIzcC0mCl7bStAx0h7xuCXfZcqH8q4lkMkmdlC75Z0eQJ4ITAguYFJW5uc7EcUsL3LTOemzp
NqRCStOGccraHaHxAYY6Chi3ZvqT8VwaL6LLl6gLPvIBL9zpNX20MWobt3CIiR3IzvwEUcRmTrbM
gCu1cWNkahfdWBL5C2LUaYaNWQedBfExRPmg/2hZu16YYUMJvyeo5V9+p6k7nPW/6D9RiNPpZ8bn
4NSxn2RWA9JkCCSP6is8kTli4/cBM+ExAHpzwE0HBkdDWrYUMeAqmJxU/5XuSnjVFvgRkqf6dtrg
Fipod9WtQKvBxsC1zCIB6uIFmx7u9u3xkeniEUoi9aiqef121b3ElGjW7hOudqmOLLHZR5jezFny
UB4mT5sYgxjH2m17XNfZDzIKmoeyLyJTmaUzpj4kAfhuknURbIkhBsrMbm82jRlpB8A14R1fwNmj
9xbODQ3zCXtm8xHiEgA3M5jwIXRY+uZNHPnIcJAA8ZYJSWQrpBYwUT8MvL3H3zd/MKzyWbnqu7Ym
ynnZfJCUX9ziC5wOwO5vvuFmITffnR74X3ZosXEy/IDPEKZMlBdW9/encOlcut0/oh0FwGR1NQ6/
CEk/3owYAXxr2MFJXWtbcSdw2hKSi06CPA1SltzXk1edrIi2PIYbHLLkVaOPnNStwtr5rH0CWBqs
R8v+T0CaRZF1bjN17aQLX0M9HyD638yYiMfityOpQF6Sup2eda+DXjyS/zCvvlZ1js+UkoKL5gJi
b1d9ytgzuQVPpYD0wE1mLn2jUz35kXqYapASAYojFVoy+HImELDNAfSawxCX+UMAuWVYYdZSLVys
9+zcTRYCsuSM6redEZelcqKC2Kdyk6wOnhcspttOtWZ4trgik0+Yzghjgp9bcdxBsEV2+0SU+2ZK
HiywoP6F2GKpfPDX8GvxKL7hkKEJj7OF7MgADQh9Wlz543I/vcbX2tL37aa6TKecCpnlYlU9sn39
17xtuJf8i0mBR7BEtQ2MOVrpZgFDRUdJtZS+4y8KPLiDz4pV/eblUnmGFmvIrjaWxUY8SByTbnGu
jlQZ0ricDJbxEOCx7QrDyBKJwktdEfX+/mrJ7qM/folusWehHm1GZN5r9AOxD/ugE4zyt6D29EAS
yVwexxHD/mANzFkHCCu2a65ZRIlGuRZLNxPs6sZkSmeP2No5zaPpvulRyi65Ss/ZSlrFqiMwNVA7
dIcSH3q7YML4M0zrxRRtUTasEf5j2KQzMKPBXpPXD9rHYDA62qXKvWxBAYvPzcC6zvQXTmDsVmhu
eEeINOcJxYxfbo3l3GyyBADsz8IHuVySbMNz0GyFsAXqGN6hin1DX7Gcp88BLTjBb76QbNHOpxQE
BQcgGaw2rKqzEBllPJ8qKLSB2pkWeSciiQfFFtsUntFfXlEyivVinXjCL9Lc1EFx2+GQ0S2+dt5A
Kokkl3WHf/HlGohwD4qx4pzjgp54jlKf8Cyl8aNxg24pEsDpVtGwIQI6JO8GaKZeof4bojOTCv+X
Mg86VLMaDwkOxTVex4k0KspFiSYH9BXWtUBTLyA2IV4SIsZ1h5kjd18qsddejErAtIAixcmtEeOH
rtRu3wv7XW7ywu1j7EKkblvY8ODLUS+YLPnEdiNdmywy+HFNUuGF00udoYsXWhsHewpYFrNTQCab
TOWWp6JCRgBjemZt60/IGrhMxvwlHhPIqoSPDGqWn4lKnAHIBKOj0zd4IJ0eSwrx1LMF0dNRcLJp
cF4SZ4B9xpLIDqi+GhaAXTGPUcxXxQ4RA8vFM6LpoiWLrD4K60VDFM+a5W7EW8BiCyq4fCAaxK/Q
ks/mzOMJAWB0CUMc7T7go933dCCHr7/CSR8RWaTJo1bcRQcN5eM5nlBI09WmrF4z84klNdulmKak
7Nusv5BOIxX7QoSUZ1cFAkAZgPDKG9oHbjklPyMt5zAgmX01LCRCnOyiujEFCO8D9efMcaOdFfS2
wfPd8nJN5n4db/CLKBF+Osg479XdVelm/OLVw1W62OP2GdNTMqEkFD4NRKPtLzfna2XA1eFyV9eB
yJ8I7QoBi9AYI02wVL4pqOA/AlqQQxN8Ii41eOLen2H+QQ98tw14UhcOCdoQ2aZwIKdPNbf8Iytx
wk0qP3og/7dUQbWMS0X5CZ/EPk1uriP/xxAh5n+FTxqT3b54kUuAAXkZYX4f56olv6BoSY5mT9EZ
1kCqiSaPll8FUBNCQ3JBULEVm/K9Ehi9nma34T4z1PPiNKEoXuT/BA4cnjHjdYDg4zt4v/+wU0S1
JwLSwo29rIwsj+Un6ca43sjH5XWPp88O6Lwm0tdkvNVM8iJxZyY25/A/kQioiqgKO4m9Mhd5K0ht
P5CbSJUziCP8m4BOhIPMjA8jn0eYuIZ66Eg02ea0idrhWkO22FHKWrD3YQAj4QndUkvCNX0PR0oC
W4olQ/o0PsvfKdoolB23yiMUW3xdzFYSiq7goIu7FNWykdyQGXKeKRrikl0BlU4GYvx4Z7v81JRu
TeaLTVkH1Rr+cFH41J+G+S2QiY12mTGAQ84juuJ17/f93lhx+8T4AStUYFhBbENbYRkaDbzKxOq9
AM+jU7lYGco/6phl+aprnwl93ERFvedUEQFryhbWW0M1GeICgC7g0yqO8lrDBcrVLCl/vOUmwXmE
8b2u3OSleKwIKMXK1T1zedU4/LVPPnpODOW1wwa6SHYasImpSLuEVBngtAqjiRZvDAhEoHLphvL6
l/hGFScFe/4bEwD3ynCVUMcRFGMhjyteZ3719CCagJLmBqBpdHCS7DhniC4k3pBUI8OLqivEDuyF
8kabsqxWFYwWc8B4CP7p6OcvAvm8otWZ24V2nwZfU9Ff4dIjoBJRMJATnuyMHrVzGEFpr1Zxd6Rn
qtDtSidthT57roO1IV2rha9XPsk3Xei2QCVnAdMewKrSkBt40ogECRinCuWSvM7qbLGINxg4lE1U
rbKfJFkmVwFTjrKgAxjcbINaSJzpMpskDSPyInH/9hvCwcZxVweqYwIn9O3fQrrl7VGUUANDGz3q
cB1PPwajuj781sKdTITLS7gZzOKj0/yoHDhWYCG72sNcJkQDwlzMJSSHbEt9NmlNDTc9vzMmLxBt
9UJCUWbesdjrohPHJKlYVeFlPuIaNrBIOtYoeXqsa9zCSPrG8wR9iaqkmBUaDadYAJMBwW51LBfv
6wJ+6ofkFuKvKaZj3kcFN/3kxaeRHpPMI7Zl4pEsq/1LPgd4O2WBAEdUIquRObDZjcBvka+gwgFA
fPuL8vQW2RN27+gfzOHYbsz0Vxr8cni0GNRwdFNqFV1i8Z9EAm1C/eXCFiqqvh8DsGXbrrkIUnkb
B7tgdOt8XYOeMIbhG0UeDk1JpcqbJtRkK4gDCV/4e8rdqyGc6/TWbclayuETule+T5hCYiAMlYJD
vjcWteU7XbcCOhyaebb6SNqiRQtGxxbEHT3ixX8fIyIg+9cWm4X4mZTHXP2LCAof3KFBvurPWaoQ
pJeMmXwr0WAUuqnuAx4k/whlwIDFfamhJx0ZRnUbET74ZN6s2ngZbUIbChuhHh+w1tOuQFuA/xL4
BpDsodSgjUP1cSYvkhV18DS24jaoaKtc1q4QO1hoW2OW+guXsrqa7br9C3YIdjSnwpvNkDkiRh0w
xCQoc0lXYWb+LCH5Ci8E6a3t98KfA+mR5XKnafypA+FzDk307V1UHwAtMcxIvG8qBmc2eWyi8pcc
XbVLQqMqXLPyKZ4xZKQj3WbI9TxWsyL5mqIvMf0bFHzgMKH2YvgWfl8bmR03xNA3dn+IVitKr+IW
izLxcKlQ/i8kGogjqV7ibiIUU0J5Y2Br7gfK/zCUlqVst4BdurErqF8j3yW/qgTLSkfj1Mu/MrE8
e2ahqnmE4T6b2SZHeBJH0neb8UdvPnl4jPhPub3TD8IBLE5hmkiIVAtudbet9ywNauXj/zL6c1wS
m0uQITGW0TcWYIUduuwOubgdFxEiHbvE8kWoFoWLTn4c2RqSZrmVqWN3C35Q+2TO94EUb4Dkl5LF
c0aK1WwBwG6CN2izYJunDoTkx2guSON1NJxujYs1dNF8YhJnRMh++it6LKI800cZHnjbevn4ZKtt
zaUunDQPKd7A2PhgDwKF7oq7BElh4P711bfvdM5IFGmHnJfXk8e9BmXyIhTYCxCWwmlirCofUfaj
ZZtFehCOJhkiy2rhCi6H+3iaTC+LHJgBClGDdG1csGYnaOt1pCYTT0rsdfaoXsdwp8XbXF5HflWQ
ocOvKId6qcm/kcJS6ZN0ED4AhLTfOJn94+bixv3zdpF0AJeRDYLYqx6Ptebk8Q6sSETRbh7je+vw
OAtrbrB5HLFm8SBxiQQobyQztRMhWCE9gT8JyFn3xb1RuHPWV88bQ86Y8YZk2yNkwH6d27w24V2D
pNsY3amtN1DwoekiSzFAHbFitS6uUyKujt101MajIMwOTShTSrTRbzTlJVYIFzprvzURLBgQu0eg
UHsCSSA7pMGWVJy4JnvquOKjqyHEUZjmtTeht3AQslS635NRTaozrCjngD7xdCwdKHEmDU9lDlth
9gBni2p71LnEd1JrlW/mR7KJLe2HsKuhOuUlgpq/d7vmHJdMMmmcpF/Hz/I4N1ZzJGQrlEthcewW
KYymSlIc9UAQK870QGePLFhKvxdQiindtFrnmwMqayCAnQQ+SmFVKAdOUnyP8CfRVsk+DINUInqi
s/FK5xQ9b04p+vA/jOjQiOPl9WZtvvbVela7mWRJ/8PWfCqCuxp5A3jmkThA49+rmJt/DwMyrC5f
BTnZXuNtwXoxXRYlGXy/vBwLpGrwENNr0wdPzRt/qnalyh850UU7Uqs+a2VtkOKyrk8c709wHrZw
dTPqCEYRmziwwv0qjrbmDHLFQHfX+ktllpQhvju3iPl6s28EOIh9EAmQYx9n1yE5KvEvEVTxAUHb
lP5mFYlznia7OJOIcEl79/06SxzWuNmvEikJb5wyP+SftJlLhStJJsn69bJNf4FODd3qKjyaARGg
PrXyUO0htotj5b5vRLbp7RFhN1p/1dqzd8++fSaiZbYDfjT9V/YJHgjs9aogHR1ZQTHuv+tn2m04
MgzJex25DSKMevIhRPuMYZuvOJ3ugfZlHqNb0AC8own2xZO6Y480SYUTNq87PQ8uwzT7M5/ORLky
8K23+Eu0LVUdcP0HioMJsuze6+iq/AAQK6sAquEZeCImsewiqGftEN7DdGfUIKaWcGDswSs/LKUf
w1wDOokkCuXOFDlIhnpx1ys888NX3qI55QvGqwrtqtgD55eIaQOzDRbNx6JcMxDWLjXA4EfM6BAO
Tb/V6234BKFS5XW4x2OAlR72Ie+2nbxlIK7u2k9hEzXAJb1Yxis452OFJR7zFkuwhC4ThMtjCqHS
qmys6bs+ggzs0eS28jVFS0y7DuIiEC83XBNzwWhTrCCkWARxeNMgQaOSsI6oP6tofKpq3TOqT2xd
bHJYevLnRAEkfKMLWQwRPHZ+QZBEfwraXaL6unzhv6UNQU+v6iiYh3ewHmsXMzx4hxJcg9TBxMlz
u4TzDi0Cn6jj8CDJyeW3dU57D3L63jsROqh8Neqz9xGfWHsfbC5b+Q/DanAK9/qJ+bD5q7e6F+wK
v/2r9t0RaCu7VDfWGVZDJCHgjFb+jxzZY7kpNsn3tG8+oztqnOE0rFRH/6vu8V75Cb74vdo13CST
5F7e63sWyAejGC7/ffNR3AYS5RxsE5rfbnBh/YLX24iOttJBu8he+oeEI9vmf+oXcyioQcnhzkzP
DcXb2Hl/fLW7As6BDIQ3M8yOs6wXgW2BV9v3Kv5kMzDsfDoQjakAL7O0XRJuLWH7RqqcAgdORzZk
ph40KKSq8Jpg4NS/k5dFY9LLDQ84gggx6vG/0bBVkhA+2zwMv2P5zjY448DEWnBMyPo2o1ipdEWw
T3NVzYLYXP4tKGco0vViVhHtGhYGIQNPmKPSl+V4yEn+u8y4cEuqp43wFKgk1A/3Gy4EVpLGA+J+
Q0JqHpSWvOOsB45WgjU3EOqZZIQsttmXEZO/Tb/wg6+RyTP2RMVnkek3QnIEYU6Gx1xB+9vQmmBn
PPl86PTWZQ7aeybAYvqU8nNVrg24/oV5ooezCVxGccFk7bOd1i9Ow6P8JKV2zk0Cu8XFcWrSS0wk
maUcR6clUfmc/MbMIgTyikSq1O6CZWFh6Tq1eajTP6EjsN6VEYAh7wT3V/dPUPBZafueHbiRvzl5
OCklfLwbloJW9SkHjNnpEQ2vWUKwa0G2AN50bqZ/8BHNqb2zr0SO6PYibggy6NF1u4mnjX9fHpAg
Ehg2+9YfdaQ4oSuDT8auSF/mVkqP1E4eiKa0cZgxvkTNU859TDXkgYnVuqi2mT4HdWm21GHjwvHh
qy9H5du8szUCznCOYt8kdq3ZvH/QwvMqS4d37IWvlah6edtjdf+eNI4XUJ2iRxIQ3KtMszsdCJSc
qcUsC2MafipWwePPpywildoH+MFPYYvwkaBK4iSLUwVYBopYQLizkE/V9qWT/AcyfauAO9qaZGwd
hc1nsFj1yRn/9AchOpx32oE8kfy7Z0gwHyQ8QyWkOd6Q9IeYvX6bAVAR2zQuX6tmXfzQT4j/Nsbe
MltDiVsAHiB+nBPiBKeA8/d382s82phKhyVBQZIPc44Hi8M5cIj5WxbJXtEJRCaJO/7h9Zg1qEfU
v1C+yOGw4wmc7ldKXk1/lpw+iF6IDF8iD42MAaQnEO7E5SIBLobT6i+P3VFfw3okhPZNNzyo8gci
+Un8pPBzEcyEG9VxmenUtxwlMWYCCETDQC9cr8NLAvHGT7gPbDUGf7lEa/4XUfoegMwHhAB+Agyu
8gMHrMNSFv/D6Gy/SMksiBX/hXTHQsuRmxbkbNGGa05L+JESHvFf4pFfEl7YDeI33wDJ3hXQSb8L
sZGhTj5yLPWr/KCOd1hZ3F/86HBZ4gCc45S/M0ehSqS05c0fryXBWTWy696vtFUQ4xCJ19FpJZYc
5Fugyqw7oUxuh3uvzxkpoRrPzkSuuQJTAecYapvXM8yuL83H7NWqt0zpvDhV1okjUivCIFKAzzDz
lcVPvdbiVcMU3YTHt0n6f2wFuQuAq6AehEXiqH87PFFsj9h3UTCafCuge6YLHsLSvqwLD7d38x15
RDcV6q8uXtXgKEnoQkaUpByjyC/JEuK4P1aYtz18EY76LzuYGyK70XIRgcN0yzU4eCg/V8lR/Oo3
E0Yg1BaXDrmV29xRFvvJjvwmBwzewfxz0MIVVBaayx0Ajw9HcSGUDE0R0Qowgj/MbAElRyTi8dfi
m5gA3abk/pNwusLncRdX5S0i9Qbixk40G7yUvTSbyGNYhjbbuGzLJAK4cAMcLtPb7Sli/8k38ISm
M+rIxJbihodSO/JB9B+cB/o38DCOIGIMay9sNzNPiwfal1mlVnQuIWJumT6hM3jbjvKK3hBPgEwg
YXP+TOgKhxscpK/FSA/AxlyXbWbhQIhk7+ULul2OBTm/9utK2TGD+4iwvFsxFqKxLdt2Sb2kVPwM
EslyJBPxKYoHQ9/M/xC9/lUgiJr0IHc0/9Rt/ddsXZxp1LExxuP1dGMod3SRy4k0gLX6U10LwxL6
lVzalFQgFYfsIjQ4GskvORfsfNG5R3GFECwwD3j0mnKnmHvZHSnG5kSzmPNRodz4qbbf2rPxMWtQ
eZiwSREVO6xbMhmiSz+HrLpt54E7GCCf1EkBXJHI8lNpFjceZbOzKQzXhxparzPlx+zCmKFpN7KF
/UJ3FO+jqVh1lZOA8OizK44VXLSRsMRa8LO6yX7piMmZHGTgqzY9D/yq6CNeM5u8kf7NyjT9UQsW
FJKB+oAYLSi7jsBHi/BpjGxILRMnFihdvaR0/gA7u60vb8JshziUlaVfSjeQfew+eGMitAGkOfUP
Sd8NG/lBtsw/4cvw4BrwuWtE0SBy0dmC/UHdNcrljQWdCUMBeIDjJWl3WYWrgODH4I7hiMS4wPp5
L99vlyWZ+bPatq+lftV/Rcy4/Y7MjInFZJPvlB0AJVAiru07eTLFsQC4Gv5S+CZuFhl9LQCBo53g
akoMgO6wB/1uL8U++DHaJxADoTU/jWorH8UjRZw/D1olQlCKznYTxWDj5tVt03Jjmr6ereVbhrD4
XF9FttJkvADoZAMs6oBbY1wGR+EpnFR3EX039JyeTRBk7BNrcZu3nhBAy00ndje6Lsm2RoVQbTrE
MvJfBissLg4VnVnCHvC77D9f7ZfJizdwtR0y0YN9ZEYmkZ4Jnl6VB6lAVE3gd/FpP0DbBQG6iPfm
ufwQLK3wNRlk4pcd4XWmiaa2w307OhTt7jJyYB7yunKCG6HYqIb4bfzkC0s0ilKnDKjSXeY3BuJu
W/gUYiDejl00y/jaQb31GkaHbQydDLELxc9Ibbn5L6lOaFZM6GksDkgbpCWCA4u7/jb2p/yUfBbz
5DPhjXMBXx3U/SI1AkC4pDYeS6gIj6Y2kFcEkGzTFN3rq/xbkVyt9bFMRj4gRLdYIRzryCN6zgXm
4jf0yrRhjhp7G9d93YI1+pH7DyLJmhauZrrpRgUcWaZPWbdNiPbBiRHRT/HX2w0cbN5vt72zSgBz
6456zm6vtxWpTsFCi7LBAJ/xAtHjMjoXaA4Uaqlf3bJ7xo9WtrAhEzvUL0iin63Iq0X1Z25AfIHc
nhS69Va9UVBY8nvYLyyzWGq5VRVrAQp5HZY12fRs405wVe+lrwluu395/ZEQZcgCsNMMedmWTPVu
xef/Jj7j0ZF9abhjss+CzeKRJx5Heca53Qunetgm6k7AWpVYEY/Ab3R3yMCSeZkuPOqxxbrOqT8S
vudSeoUQbhbGLeH1192eWSwwrnqIZPaXnDQuM/D59P6q7n0OY0hoOEAPUylQCFZpfvakhi+75ltU
z1DbaLiNfeyw5BiKP4vjlA1OLYdhf9wke9pkNFhV1ix5sLVtO66BgnbAqzDqpexP1mKbSE7oZId4
3AmoNIxt87qNiBKjbeoU5Tr/UqMVIS/6nVGrP+kaHI/mZTsgoiyckSBEEXG1h6Z+EUdxPcjHDCsP
BcIyVPAs9xjycy490bIH/4QD29kHw6ym464vHSrqot9yPIvUGA3WQnZDuK4mO6LB/Kf6+CZhS90t
iwMaxiPHWYSqZn5TWDcgwtx4M7AXftAQbP0Pv6KPw+sg+YBtgL3/Ku5c+QssUyZHruPB2iKk/yl/
4JcTL3JeLjM+PwU6M3cVFuFsL2+YRrz8e/yLV8IETo2y+jBVpMHNqrc/WfgR4gPDze51azxaXlTT
QfoR5Pv0BS9oo6jqjiGphrfxNLwQ+GO2w2rOZ3tCEUMQConPcvTICEZUN0w6CO+Dc3+KfB6vrdKt
kQFQLbpcPI3GIrhrleGpwiGN1QM9kOa9LxGel4ytHosHThBs9cFwJhQWGrD30PyGik1HjBW29M+j
EpeLGx6JpHR6Zc/yiwgFeU9/FMU/RVqbnc2LASE9D1UMdbuS6rjRJb7KM0WrREXkIpdQMFEtf3L/
WACTtyiElMkdq9WPWX2PqoPmmsFgQuYwDzhX4mK1QyMjmt0bHCPn94YkJfkoLdyMJFi8c/lMTqMw
bQuKjtZK7tTVXW1WfOrEsglU2+1DmpGM8pANKgHohGSixb/RBdkxTtQTyZZ2tQCNEC/GM8OsnNll
/dc3dhje08DrG6L7tAcCgHIB53ZM62vc2LPCKZluuuaICHJ/8tFFsZy5uO50kpvS+JxsxvZD6Kjg
grXzKga2gKQn0/xE+CQ5xh+g8ac4Rx0RspIz5yMuRR44LexR1lk6n9zscfiN8DoBagx3fXEgn0NA
d52dFOZGro14VlrVfLZvjwydnlGu8UfRZsR8HXC6lr+q5kTwSOthQo1G7EHh46ZhnOq99xdoNGsB
2bWokj/mzjL92bMPAZ6zUymW5AHYI9X6lVKvO8moYwvR4QSd0BdFjsZbYabrEEtkHDlc33FoD/9U
ME3VrM5VNW8uKTL4xXLQucSsLvHBqJnq4PDxuqa0m0+cy3iBY5VAA/XCjKElPiOipWH8pZnEXqyY
XLezwpGxOMW/ZxlkNpNhFa2q6U5GWrJuN9qAW9hB6MHDMZyq0s+0jyA/gZjmjAzqLJgIeYovhPPE
00fDyDuaN7LLkS8mfyHs0tyb5OGaRzhzRenCQyqHqzaAwqeYwxWBqEJy+2DT1lW9CzHeoI8yiPH5
i7BTEP31vxLami3Qin6MJk+lsMfKVohAIKO1a6DgR/hHmAiyqbo+Mp31uCfqa8dInF7U5AZsLB5S
qy5W3Ua8MNqtYezJnwvzLXqrxSblPV+jBL/F+VfJ4EsHIgXjVvlvkF1iyUPbNuDrVosbmarClXa0
kkG8X7gA2pQuVTupsvUzlYmmS+JFDsY+knhNDxyUmAbx9xdzWlauumAlti+EF5lYqoPmEpAyGVKP
STzwMCtl3xZyLlRmvX4Hz14qwkXQrdiEA6AwtvMC8zudxcGmJ5MQhHASFXho7ugj0ZkLSezo6Thy
GTNbOmZHP+TtBycRHBr+ZGWrzUCk3TU38FzDOBbdAQHKW7iwm5gpGWnfNF5xbn0wNDQfiQawRdo4
LlFWFqK/2Ll3YeqXrSeBpe+Ejw4BtU2KPAPFdJmkLWQ8HsfK7nN+8veUhSut/oUhTj/p0FPD1eqf
kHsRZfRVjZptxQ4nJliJwDb/4SXVKy/naqQ5dZiVr0yB+NrAygnNAKeyT2HqCkeu2RJZPJdoTe3z
sRPwVdrBXxmzBm2NiFF6U5YHVT6RZNBv0v5IWAZgYHzPBKoUvttoN6Rfij4u+fbilw1DQjK5CvzV
ECM4bK2MQCjHRNp27rlgy3BdD9ZAINGc6WN1bKRowkDr2/84Oq/l1LEtin6RqpTDKyiRMxi/UMYH
K6EslL6+h/qlb992dZsDYu8V5hwT3JUdUizM2K30jrAwLxNril40vIdk26N6Sjxr3zASLmcVxkJm
C839HWAfDInTYICEwh+wseh2HYfJfGRDjwbZxgZD0wz6IzXhLRyATqLyUkiSMheB7gYoSmK8rQwx
JKR7wMciAamz9V5gDEkq9NXA3sHBjghEEpgQsfYPRZe6lBkmYy5iVeOA67k/WOKBxBq/q7cLcw7Q
KuKSLEUxcdAHCh6Z9o5vq1MtClRNSGMQwBvSteEbqfFDsiFh5QAxAdpFpip3qSZ8TRIUSI7yUxS/
UtbrHa7+YtEdH/qsYDluapD2Hq5gPivQM5ZXcPa9LS6G0sGZ3nPoReN3qKHnO76lveaigz5nb2JL
PnxNXZHCCC3aAHwXX6CGmBADOa8S3ohhj8l3mr1EveOiWCSTG7iWCUha5MjspPqu0s1DlKig0J/M
kqyCcxTQlBdc/QrvdJPBx1ir9E/Rre5sCItm/qtiK8iBgQC6daV/imJnvwAwMQwIZ1P8EWSMEEh0
Ndbeueop7bkKuOhUr2MJFUG6EnJnMop2DDjaHC7CZx97kLUm87XJaoX9s8YA3GR5YDHIYFo6xlsI
byW9n8agIRY175+xlvE8twftbKY9aNqDoOwT3MRJeWsZlDQk6hjoKfBQnXBa4jXgdDYYX9hE5dBC
Kpiu6JBUGbHrvDcZ0MweBB94aF0tpJB9caYSNMd5+MsaRdjSxMk8QJPK3gnTr6L9I+SSWQVJwO+7
wjof4zOL4A73mYm95qcUMbCMBEL1f/2ERucNj9hiXq0uZNk5ocxdgyF5p2DIokY0mbfGMNnU+ohU
h5grYnokZtKIVQdxIWQxh7iOFJLEaF/ufviSkth6riiMdS8DjVtce1kHNeNaEKhTtLaKFPvysndD
FDlxSEBUwUdYuPCJTVJKlx1H8juwtqQ4zev4NjxuKqmHLHRa7/tziIYFEI29Iq9HtFodhkpCGXlT
OmwYcvPz4Ss+lPh1pd6XI30eVKuP7E+nQdRlMG3V/5OJEFNCGLAbjPnbvAnomniYXviSKSL1hkKI
ld1v0bSeyIc2Pv7i8hs8STDJcxSA+us3Eml9Ul1wgNP5VTkRbqspvV6yrmyPk5bgjE0R+NnjD2r9
FJWyaqci3LGKbCb3PAKG24sv4hMlhryynf17G/9IMNUpRT/f4a9i/kMbjPDL2CaMdFyN5Bpz0bPj
mHJF7USZCwwqOy/lEVOJhDnJ8V7WmF+9KuXyCHwRejl0aPXf7+udLx8C8GD22TsRfIZ11tgQ9K/I
4SzSmbFLLPnwMDoMHJILWwWR6dwuu1G5BoJfMJJDaOhjBtM/ByLp1HzDr+5Q5Qe/5lpdmAsstpBs
bwHw6y0i3PpC8Tz6AWTri6nOpPE1bBHIsvlUqKRWRrCtEU1wOcbjSpaARKL54Mg+ya+M7eHH1gDd
7GCTJlvx1FvbscIYM2NrBYNSnVh6EFEfwjG0zhnMekT3YL81MqX8Yhruo5EGiP1Xg7/GXk6pq4KT
y7AeH2FABWyTM3achB+AO8i+RPmZMbiRjZxEtJUJTNcyySFgeRpS3bFDW1WfaYYcoUe1zWardr+a
AtbnW08hLBD/jEEXN25M38igBF8JV2BgnTk3aCdbZjRFdGXozFWDtiOwte7UfLEKJS8KCtIDcC1J
OrN3dBnldYcXjp94sQdJSDuH63BV7pGjNhPiAcAEX2Y2lez/GajNwNuuurNAXOXaKn+TtbgjhVTc
i/eP4QTFxYzsYYfgAqMhmnBfNBbyLrzmxaGFuaHVa7lalPeiB7PnTuyXSTlanaziu7l/+DtXjk8B
s34n++WCtTgdu0NnMmE+v3PeTrAyR/lYDguuOiQ6D3M+bCHCYoHFlMnC0HAf7FMR9sabMlno+lel
Iqb0QdcXyDeiGdIqPKD1QlTuNZpg0VVWGnNvL7Vm1gEidmR/GCg7DPa2Cdu5FjKhT7cadi7uy1f1
WWFBDogic4zMx9MGLiafpzxnjLwX1u1JEhMOu7vy2UFRZ/LNOC3f5KhWcCnyyxu3mAnLH8oUJVm2
mfMGmVngrrAbBvXiUz9yK/5TTuo38xWTASmSNupvJN1zBj3dHwRUvGOM1F3kIshJ6FdgQO9hSEhc
Nu/sHpoXZiEWwiCiQB827png4aO+Q7BvC5R0jc8Sq+AknyFq+GzIYqiXZFbyvnCym+Mi/UlF/NlH
pJH4y+rjY0DCOn+8WOkPpfd5yj5Dzs/ZOnCcjdbtcdI8kp75I+mYWCApGTOgL8KmETZgVgBaJVce
HFwyN/lpEuXAzM3Vhld9AD2Brl35eiSnUfium2NlesquhurjwlxUXHQl703otK8m8ClRmPMJFfIB
pOwEJn48lgEJNet4FRHuBeqaDlawTkrBb6O4g1zmvrmge/ncMCrZWOSEePo/nQlnpXrDvsYg6QA7
ty0HvPcOFVBWz1LMl/77oJJ4ABqYzDS+Ir8DaWiCobJdzQs66J5azloO7ElkIpp5WJbwh2TSbbE1
JXAm+PpUMaFWkZ33xxZ+M6rlpyQJezLy5mHgy/9jK/lOqclGH2zqypDAtORGqR+W4JUOLGXS4SiD
eoGTqkRXBVBVkDXOg34uwrAhsMlDtWusVWyCWbzvfGsxyBfcglwAVBCZ8PueJDwBPKdFInI6EDBO
KUAYFJw2Hd/gx2Wch6MCYTLXfbKz8h9QpYp1lLobREPzuzsw+9MWWXxFYqZQv5zY6OwI0kmYeXK4
oNrQtU2LUT/XSSVkqGhRX8EywJuImqDI1wFTENQkMbITNs5p+sV4DCtZyUvuJ233lHkw6cKPDTq9
CUHIksQkNaTpzpCmlOELRekQTTGu91JYJeoP4SiJ8qOrCzn7Yj3WNypRPBd2SkKMrI45c/KbV7cP
CInqFAO4luJVFv0Dbd5EvxOlitiClvgYwf50ezgDIj1tR1faOqxTLVeuV0iSBBK0Wtg4Y7spEi8G
dBHeQQLkyIFY2i1Kk1yo9QOj217chouIxB8Q0+QlULWQZWLTzRGaB3CZZTYv39L30YneQJUXzMiy
S+eH2k181mEwBy8cX2I+KcQusV1sdG3HK1PRPku5zH8qR7KPPsYSkaLFL737y6mR+oUMg+jx3kRk
z9utzNIlnMop/FPKKWr/iJ7S6xULOTk+jywfeS7aO1nJsbxS9tKUKzrTREBSX22Iaqz+NjveBj/+
EOuzSs2DTO8T5UhuzlBN6Y3ZH9WyI98+1rku2BRwSD+Gddn/E/gKaXp2nbyodtn9sfcB2TJ9/CJU
AnHVPYvu3qPfhv5DrxJODlhWH0oUbsJU3DevPhuQ74WwoKfJ2kCr9I5OfTKNdL/696/JRJtGVyp/
NP3Gwke9WcmKTW/4vqIFrD5vwsyYAIv4Zru9yeCtEiF7ZxtmNym7DUsY5lXDBlwkBYotWulUKYel
4oYk1MhiN1fH14P3ohKX+Kj67zJEWTBR+6L4u6BUM1468/BuK2hn4X1NO7xz61LZy41DFzw63A9Y
1tnn0HMwYptkiH2HDENx2jRxRLbbjKawlSLUdwtznwZXDqEOGgJajRygOEF2SGsXSrJ/Kx5GDxGX
M/vWgzCg/bcRzPPuF/BrT3l8z0VwPQ7+kXhDnzeKrzraVRZTXJ9HgByqEiOck33DWaU8QSjqv71a
3mUAWMZZuoVha3ponypKXr5tAJox1K30FAkAYqFvttHUiDh8+cdVQu/Uko+4JigsGw9mhQo5eS+U
YqXH7/UjuST/8s8X0xC2W3Acd7QaoqMiOf+M2bxtJkcSZ3DPahIcB7HjoLiovExAsQtJ9NVgG0s7
stQbWCvCtfkmdCGQtrmIFHnHup0UhgXcbxFNAlZI9mkNDdoXSe+pbZ2o5lP0CtRcb14lYXM2840e
n5j2Y0YiclCWO3bPPrAxVkX5Ms1fle8ljEXEgcWceb0sX8VT5rOxB5uheSrMV9ZiVMO49YjcWBOH
y1QPNeqn2Rjv/aCQFmCSC8EoD/FTb9e8DXsp+wNOrAA5QTxgZEuJDG6O1qNuTDJT44/SbbLbUUK0
c36IHBBWKGvfaRftIDJt7ARg44zcGYZm7+O/DBTlSgzJFuGP5T1id1DX8IEnpEOfGP7WqKfNObZ/
laQMNmmfp4KXG0Kb/iV/KalH8ml5R0k4ZrascPKLu/yznExvi0j4iXvkIzTHmcWkkjFuD2MyUV9R
gWygY7CsjqSNbWIu6vL/XVyMSLU5yoEn8Ql0bDlLNOTgHN5/qAbw16EcfUhXzRNST3hPw0tDPLDL
6xpkwh6CvV5jFfNZ/9TJEdKrmFNLf00iQHrBrLXjiiRnIlWRqkNbU5DFL7T6t8AZQ6PXvE+1yXj4
QUCai7KIueO4TPkGmd4I1mrY6tK1JnYmcD5uaaf8T+vg27O+gz3fC1Fl13Hoxlse7OvSH8NFIh1L
OgoiVd7sWnTgutqtPIm0O/IR5iwJUYxiMye5Y0UAtgfzIFzHJbftPEW9lzxGWzd9XZdn5ttlhnzX
YQ1IuMXlmfFw+nodUlglp5ZX2Hbr7rPJPU73O9/86iZ2pKrZ0BXOjx0Tw+izLM/Ao/VneIA2KyAn
7TcfxRGhtjC6zQkf47cDjZg/dgx0K92Vog2Gi6jygweO21msf4kj0Sj3h+EnkE3xy5mA5QDoIqlG
VtVhb3NgFbxl8J5+8gltqHkVAxvzFD6c3yFzrZFyaW+ypccARgqCteuZRpBpSYRKs0wqluDQg2hh
W7rfXdoLzqhuuuFLNC27HbnKvc+H8aH9hlKlswd4NjuGLEK37hW/C1NHqm7aE7vm4/NsmgMoEWm4
ym9PW0UFYAh9Juw0lK00Mgv8BG9gC0dVd1XmXqN5JLVyouk9vByUlL4FxpadNAzNJE0IM7U7/D7Q
IEnTGOJNRNpO6BjV3CL2kqhXpsmu6ITqOpL9KNpU58c1I5wYnP68OLeshYFLELT4mUE7fFO4TRrI
x48CfSRZGP3t45B/iiLFa8tzj/hsBhRkuBKMrcmz+J76E31DxwmHu43B7Oh2P13BYl5WZ8kqD/3m
2Vs2A7DiogZkyNnZnoUNbjLcxgJfGhzDnD/6Yx9ModEXER/NDCA4xloh9IT8rjH6PLMYKRPbvCOM
fA2JJyU7yVzWG5m179RJ0KXi6twbG5gGpxaBBvohtFSBa/p/8CbQcoFcZxMSRRPt5v0jAJCXbmO4
y+kQ5DP2yFDdBM2uyP03SJcNaRaDRKzXFfZB9czURZc+i5i4lovGLI1dk/5NeKYFzAsVS/Mv/KwC
UpXZ3i2N3M028QEDbXuRcfPTAJ4p+VAFmh7YD3VBNccEidJ3FcJXChbhLmZSvurYBlqoYLwUf+Bi
LD3TVo43eccuGqdmXS2kA4duhw2X8zDisz3IgvdwjYtc8WqwtmXC16c9SNSLNdmbwEsafdm9n0Z3
NT5brumaFQdIL7vIINIAqJkFi5Rhc3GJUHwY5DDM1MlYy34RCGJ7smgrMLcQ1zKy8LJTayJct/RX
12RTMuEe44Oo7uvANwqvILPqcxD3ae6OAOtqchqIQ8UGNKAwZhLD9cGCXzfWbdnPdCrMHocn75ZS
3crLyJepM/YfUE46u60NwwcEOBkT1fnIucWCNqRrW7ZPU1/zsfDAqPn6E8WzGsWi/Du8xGIdWsvA
ET82bxuAjRCFHnXgQV+Edn0oiJ5DHasuYZ0EblA54TfBSfHpbQDKIMaQ2jo6IVlDWfPYmRQ9c9qH
1MUPtyLU+dVggXhb+841/qhYk6f+YSsvwNd8Wd1C3pI0Jup3U4VrEF4q9ZiUv2/kvUukKrqDB06b
MbKFVTEsSmo4AZNDsLQUIBd7HYlBdhRwKd1pPE/D18d+/6nitTYWfLyKgybw4SA5eART6UJVRk2d
3DIm25LoFpTh2RHKooqmEFY+g0+o9YDYoGAk8Y1ApileZNTVufl+sbnv15Zrvhh8xiqSG241cMPm
Ju/JBHCwKouyq6m7OtwPPDcDZYuDfPIarJFfREjvlXWj/Y7DbfhLOAgZmEx9rU6mIkWUW+Ez/YuO
KuXMAFQf7+13VLtQCvsdat+ZCKWydN8+l37O7/1lIy1SefGtW2eevBHpoOsn0jcYLfPWQwQ1QI9i
MIHOg7wH5CxkHkiKkzLlJSmDtrpjItCFblN+S6i3xY5Mo3KVZwsFfYihZt4DCGgp/dT47ARfPGoN
KRjM1GJ8DH3nhWsjOagiOZArE/zNC/x8eGVmFlNwfKYtM2t3bTM5Qx62oOMFoGOsSdo8MBewHGQP
wcDjC4gq2tfEwhontW/dUhNY+43OwHixYQF1aQqwjRHCh8w4kzhQ3GS8RZOLiFmim3qWkyskgaJa
fL3fh7B1g8Y2DLdQ/EJfiqxB+HDWL7mbNwVDhl0Hmsw0/9BMSGTlSHjKf0ezc7iUEvMiZf9G7cvi
jaqtHRoznHLhVU9Tv6QNZf+nCod0KNAQQXbTgSIv68Rw4qfgxHDwhX8x0horW4qgALGrItq9DzvV
WkoV6rHxoGOJVpw3433pwfheWqcBvtLMxdc3S8S/sLPLcV9/6eib/QAiwLDPrZ2U/Kn6c+BBHQ/W
t+QFZ5PoQuMH9YYMjIs9L5yCH4lczRnHfv0dHHjopGfi8Hi2fkO/3EA26HdEK6DTqHmO1YKnYSnm
h7g8If8RNL4A8S2mqc9WnEDRBNJ3GnRDyMKMeqUvEBA4GHHbFeuYppwPZNAv8uhbvpv7HdMd8m0J
qFqbuAM99bMJcnjxFOObDLPadJVwPANywsy3Q//w8GNSB1jZ+iHuFABsPrSsVqfd+8GOG2nzyrCz
bBX+VSuqQtqk6BzIvL67Hl1bMAxGbmdtMBPvMVFPMLiIBpm9Pt1Sv9cXwJSJl8GcLRcpuhs4WQFw
pGxXjBu1cnpGTJAUNDsAJ3dF7aYdK/5LFY47L7wl8do69Aq7sVk/zOt1izR44tjfLgRlG/qXGh5V
AEap9yh9kCyiX4bXYlyQKk7JIDg8ciLk7vcXG8zchlEtHCiAuZ/FFfbFWgHnNld/JdDvs8gFnJvR
Yrnh90DHAnWebTbP6grRnHaoe7diTkgU6HIaX5YLviVwHsrIE777ufwl2r2H9zO3ocz0T4uBFpVH
u+tQ0LywXYt7pI/tkm5x2SVr4ZqjSj8Yr2Lz2KI4pUbdV6xX0dnedXf8qddsbT6sYU4o7JvEF21m
HmysqU4x1pzhY0udT++KcOgufpEPQoxWmbj04yzrBa/4aSTwO/wuLXPCI6+ocUmO3Vl40ydmEMmh
CFnalypOCZp4vG8Dog6+7jYKAIQVCrcDlha7J23LixAOwbf0ftL9p9gNvKrgMMkIxblxxdeUzPx/
AFo7lntfpYEb0eKOweQWxD6jnj/tr0JuEbLeRh0yv1NlMzB+C7MyXgR2eWLZnFp+qJ6ZBPTfDyf0
OuaCRNmwoFpwBGKPJJa13xfsoIiievjYsnfpPZL2DESUN9rYwD0Za5OApp3qgfesGNh9MVSOXCXy
iLob8kXiwkvPFcAfLnMNrPJ/yjIA66q8tD9ej2H34FGWDC1Fm6PZZ7A8zdH0aV3NeAT645LyiuO/
xhon6E53MOBrjDtLh5Z55y1qvGiRqNew2MdkCNA7wwFCDJ3fuB0al9p7KzArnkKA+24GpMBUvfjF
ZB/lLhqAbM5eELUoJQNMBJiiaNp2OTxHaGM85oz68NfYrKLlG/qEtnfxB8X0FMa65IPh0Jn1L5yx
bKCpWfNXg04AsKvzr59imoLr+xIv40t0I6uB8pWJAvNKZaGMHhoOoO6cyw5iJ5R6S8pviOoBgaC/
gitYR9a95e5TgDBAag7ngjU5+4r6Qco5SXOfgiOWo22aM7aG89E2Ah0wmdtl+iUx3eORwYHNOfAP
axYT7yE9pORetJuJSP1BSic7LfQ0efUOXyL2C5PRIt9Oxneo9mKJp52qk8+0XgGJAH6FRjm8GNo+
jE1kTTwYXFz0twmvj0cZswT0ussQ71TlkkpPCwi0hfIbbfuqgxZZsMOgWSLQaSrLOqKhEUkt0vrE
1iVcSvzSuZasiAu88iV6Md8K6hthL03495ZdNCGyOCuRUfXdPUz+NUzkQcdCIA2YKzERLLOvaZjD
cz/wq46W2HqFfhs6Fg1kMX8+ITSIab/DWqlov1G6p8MrzQ4aKzGV6y2PXCKBs2V+xmHDar+PNzSq
WCT/4ByDgWcV3ChAHA/jmzP0JKcbpO1YMTFtoqehv0NZQgWLA29oVoG5BD8JIbZlAqDtYGIF7koK
zvhWcxcRDOzyt5cG67LdW7JbS//QtEhsT1lqYtAebTKFwIcf8FYAGGXbeY4Plb4P7JiYeHFWbVgD
vxRW/vtYcIYzRByHlR36G67grbWg8zQmZdlsGTQsa2fiTl5Xc/WGmSd8Daovm8t0+MfPmfTUaKsJ
mc6eUnSCGY4etUEWh0Rik00+FFt+Urfhkx85+El3tdX1QGVF+Gx6HSjDGoRM8lwU7iJIj8OHavQ3
lhYf/Y+TZCh2WrM2Jbudkgr+IQNSOWH/oAyuGPT6QHDqJ14ksiNSV6484j7lT8AQD2GisEQVZn69
q7XV/GrzXgE8NH8wqKqvmOzHl8xoxIJaD8tdPoSJz5Fb/SwD1EL1k7kXkmwqvHJALzx3emZH+WxQ
jyxFFa+s/K6/icqRcUGOpJwL9SFfAyag3SXrfxR9ZXISiEAVUEuhMgO1OZORw9PvGomvLUdrWxYY
+m2epTvqjC9kyqE/OtWPwBgghVUCQqYUqbjvLaXMmJxQlBLHnN8xkaTcVirOBV64n2wybUcflej7
5vk48xOJj4qLVkE1LIGh+1LfdMWuTKXSRavcM5zzGZ8gfVv+KkDM7T4dUAsH1Q37HjsH0NpMGnhO
UIl8al8R0WVDJUQy12yGW8C/+XF6oltshiS2Omn0C8NmyFcsMFDHTmkCqXCdBItGjU71kDZeca22
xeGKw1Y1lnK57Bbxdjz2Hzf/eGiyiDwntK0cniwpmXlGtTdtlwHi6S4akmmJaAsivKP0VKi8e/W6
ZrdPjTBAPge4/lk8Is8K3eSiYhHN1uGOqij4pnIL7ihnKwKAnWGBc2Q4E2Qd3sxh38+Fb5RP+N8o
Da3DA2VUBxgXFOGxuUpUSu0CvXi8HL2KrdKhfUDlTVcVQjxBQawok46zyL9QiZsNZqzUvzVLCBq8
MmPTxAu1WzGnYAxGpESGfUFeJCU3lTeSV8DSEEkbuKFt+DhyPBPHh59OcM1L3NxzjevTbbRTxIqX
06V3TOHOYoxhqvceFuZjxm74wiziX50tGX9o+jyznE5bQMEzU7c9AGdsYQgD2CLnwq9ek6VmVW3Y
NHQrK11K/U/XLuOfciEclMt7vpL95lvjuTSOLcZQiL2ztvxl7vie5O/lJJGy+WqrbIBld7Scv2Lz
QWBMTx6QNmXTkjE/04E5PZzI8sxV/4r96AyB7H/F3DQLY36D38gXz4V8EL6hCyM45Glu/qyNCd5T
Pbboy3+yn4kPAGhe9YdFg8pK2WBZeKxT5TQCl8MmnGOTQyvCU1/tQrQpnVeVJ4ioOF3pXTQGDxos
Qq4IZD+Ni7SVmIu34TZvJF5H0tfTEcrs9JSRYvXxhX08uxb1B6mmzT+rb5o2DymVeb+uLR1cirQ4
i36R7CkR6u9/8ftJeImOv+btAQP6iVeo8jpEDUviHoaFSDYElgx+AQEJgXGOm51mkiq2pnNucrdD
XUEvUeC7Qg7LKQ8J4WFPbi0RUo3Noc+xrHjg+Wl8Gf+BzuhuobihsgW36HQ4ZAjCGR30y+N731KL
iXQmky0KvV0w/gofv/xs48+ZXJ4Y2pRJWUGkJJc2HoPcshXiCuWbhi910pWyDRiVrcpsvFqJ9C2f
j6sYPOtTdEnzdqPUK69AjzJuXPSYTAiwcR+0HTFEKOEUl2ytU8qCRuRuDOy/x1xEZueIFQEJFlM+
3Z0kb6jvBJdE01BzEEolTM7TQ8JU6cOgq9hHPArKkaY4nfW/FI5j7WC2TsstaQ4Dp3a1EHbBsbcj
fSZj0PjwJxmGHS5JvCpyglebTrb++wq454f0n0LKrbywTA0VMO7xW67xjK7qG4lpCnMg6WJK7C0g
pE3rO6W5s+8rV8xLKFdFLvnSPJTaBj23HzV44+r5VWKRTfsvXPE4hRQxA8vQOFyO8Ppb3J0+/INY
n4cOfvXmZdwxywe7ofLa+Bd3lcAy8oXREXS2cOZGFqnS3jSyHyzBAtGu9+TfMMDVxABnrdLHZnJg
egL8wyXOIXqScf7MnmZ2RHiMSpOPh5nu+4rLzRyfqX6ACluLT/aC0OopFcmpIU9wm7MRWfCsZdqN
Okq/oAN+cAWQsRNxWKMep3zYvvENFNt8H32RXcglPpC+riUX7Rf7cTAR0hAoMndVB5+f0zrzaTHR
jNxupqA3LS6Zw3RUcdggqT4AMW3uF4LTIjqwoyfXOqFp2YLUq+/HjrE0a6KGXNzSYTOIYq1nogxB
Cy0jGwKxWfEZEGGqVTs9W1jqPrgZ3UlvYfQdRb7kfPqQsxEOXNFA1ACRSUfX3ODKc5Juw3/tv2KX
K6sRfwCTZdH9JPZjUa2AIbOZRptlWksUHelCRp/HnkNajYScU4MYFufCoQN/j+6pCmaf6ZxKCSx8
sBQ7xvA48v4nLnYJblfaoWnXZuI6JGTp1pWRneaMGZM/ZaB5YbYt0f5H2avISHP6UP/sE452RY28
GqcA6AO6fOVmcLnVOEExT31hmquGL/hM4eX9ClS2ZdCL1qmwMtj2xocWf8LjSPCBIfyG0opjQ9nj
QNXxgnCqkRLT7Mn745x6EGSjfYuRK8o5Xrk5u3FCDJPdX5+zh+F5kqd/TfkZuwUxcqo4g0r3MQ9N
f6a2Cu95sxJ1woGx/vElnRHN1xGq/tXgTQf5VuChD5Mr8jfMLtUu68/dCOrnK4T9wqYFNNQjgvsB
i5hat92jV9Lp308Zhtf+1UHHMynK63SDpBv33DpsQdIT0zWAfKDBk9stJq4y87sHNzruuoYpt4x9
XirXLTThh7HJSeJO9EvGxxSoKGG+dZgGmsnBcmmnnZQnNuciMhYD65WsuaprNXxWw4+ZPXiiVz3q
1uwmh0xjqnv7IxDH9l7XqVvqf1J6yoOnQaanaj6F5lhrNAWwLCGb3BWe2LxeVFQyWY5K8TTUfoss
+L0cCUeLUUUbBLpPw0A5+VYr/9LAS1w+Iqe7K2QvQ40A5Mr4r7FHXOPIVdC2obrFgQSWpOVOZ2AI
fpnE0yPDqoCJ6MuMfluy69knteATGen3zTirYMNA5N1zzsGPVIo5NpUjYz8RR3P/bG/HHHvTPDvx
IaWAY/A2NE6PC+uaro0DwsIMP8/desA6XPTakuWDiQvnzi1+Q2eXeIiTjHWcbjoygdETQyKUkUX+
kHiNz7dIvUI+U2lFFEl3TfRSoKYaxZMSAvdBlPMAGuyx6pNIqsPK0y46hpH/DBAAJMEvDG9uwaQe
xY36y6ZKqdddwp+dc04NjhoQ+Fx6ieZPYDG0cAb5ZFI71epeMA5B57T+r6IB/J3Hx17ZPCjcKtea
khK3JRJ0Dipq9MyGN8E5f1krg8NH+InXwbAyNYyNG/p0vN36A1rInIU0DxeuYaoI0RNZkQQ+8qJv
btvIo2NLV1S8+Fs3eK6Y9Y/9YUo32jPbp6WY0Dp2/uTeECjiXO2H64Rv8N18LKN/LRcUUn8EQYpP
U/t+caP82gUkR3FrVT4az1Jd1E+QM/DVNzXpP/NmEy8rPJL/PqaH3QM/Jl67k+DmFJWzOtwUiw+t
wC6mEwpc6RXXLhXRY4dpU0WWv64XdeexDR5OjIFVRiPxBfsnY+R0Ct3UZqTRal6c2MqiXnWofarT
RBnBKk4AH1EJ/tsk6QYzOrt3OjPGw8Vvj3qSKEsouXhATC69nBRwl8Gocdcx8qAQZed2Z6gKWXoN
tlQ6IRlCr2Ku+wvyPUbOx35LJ0z1Ena+DsKs/hY7vmDeR6QtSQ/DE3/znIrF63x1I2Abklh0sNVn
6X2C8IPdG/fVVO5rLBfWhCVL2g2rEFpTZEvvI+4Y/DMissJpRsSCDuUOLInOchkAjNCa3yvgyBSf
f01jd0tkgjLzWGCmnJI5Ew0PaZrRz1O0ONNuiyXMgt5fmot4nqo5DzMyMVRlEXgurA42Mo1yBQ4i
njf91DJby3SPYzU7ZuhMqB5l4jR48UgqRKSFS5ZWXFAS+yxX0GiytsQWPy4h1ARCPefWTa9d65cd
YAGfpgpWWDv5P2BTSizp9OtFOhPDRa24Vn43Ua6CgGIbwVv50mseueH4uZr67BnXNsYHGrgzw7ts
vnrPJbDi6KLJYQ3JFERAexbWA3rAm8aoroMU4MrmzXRqKK7IQQCeGcASnd5Y0FmX2opXTDcFuapx
+CFSago93Vjx6/VjK+6jlM36rH71cJAhmCLCdScLHGvQ1qlpMCW3U7daT8XsRRpNtl3/YaYAmvl5
Yjl4GNtqIf+xaCVdjNe5lc5a6gYB0DbE0wNLh3ny8+FIZujwlJc5bUiFNMB/QzeU/3K0flbJ17WY
kqNTujhpDsznDdlJ3KNggrXNJCRi6LPjFpEPD/0uNoBFAVwgkEdZWoCG9Ev2pV5gIETa8VjAX+TR
sijokz1IOe3cuGXsQyLFRsezlCdzRnAM6wiM0Y/0s2JxYgq5k5E+2MK+GT2+5GR65U7vAonYkG2E
w0E6Ic0lgGP89+h3amtb5NwUL6vZtRwdbLTzfgYIPVSRgBXUfXRHBSuex1zXlmBi3qdq2iS4jcpg
d84nznJ6icz88bb5q/leqgfskwYF4O8nv0FWQfzKlZ/3OET/feQfcVr6ztAF1uVNohsDc/4KEzs5
yQQrb0b8hzAPNfy4xMtqMGjlSx9fQw3Tyrakfp28Od1hDHwwFC+0uFrH2+9qzGz0yUGIlGWpva8D
6hiIAIp+Ajk7rAPTR1JVbCSdeaFZ77E0FhsGgfUUNMWwkWe2McF8bMi6NBAI33XEsisWky55u9Os
biauqKFZyuCcMK7mai4/hTNjznRl7KMOTRURU7PsUGxKN/0dgc6v3yPDd2BN/0+KrpHpi+6P4NU2
remZRXJ21XcJV4JjTGPYGlPBRvkseD78ZAdic8PAjWvUpG8hhpgRFldicoXwjFUShjmNFiyh2SN4
WuGGG+JDeZrNVG3JMYEWtOOdBB7U2KArNI+52qZeoW1EkgWfoe2g8HCmgHkxnzl0EPE2HR01MDc7
uTH1rT8uEPo38j+q86z8SaEept+C5DGSTnSvpF7jZcEWY65DimE2WyH9vjw2lh2hqd1Rcgq4nubm
RaCOwEuimWvlwonVbN/tkfKTYpUOQdiYOyYSAuMz8tpUrHczAZQ3br3PfySd15Kr2pZEv4gIrIBX
CYGEvCtJ9UKU23jv+fo7ODeiO/p2n91nV0mYuXJmjpx7A0t5w3kDainlsPiLD9BoRguSi+yK+IFe
RrPhsE85Y+4KzUG7VcUFeTp48NjAhooogUM/Oyy+pUP8Qmc0qkODsIOY/dPePJbYlIHwOOLwkP1h
qZkoVrQnfgFg73QH6hjJO4uRWUFLY4lHIqsLgT1fwNBVqEusa3iapC9hWzY79JtC4VG9Rsf2fzVI
ve/57EGpLedN44GclqOroNiom9hnblxmX+O+kV/ZsBH3hbFDSGeAsTiZFCUFXx5nTtbudedq5RkB
C0AZr0NpX/D6L7nEwlWNwd0X7rDqCMpE8VH/G1E0fyRznVAwwbN6y0VsvIC8NsfHaLj5ScKuhFAP
6LwAiYJuW+PDWsQ4lncVb50uWafNXQhvUJM8O+hP/KOUHNmEEto7ZK0Yp9jkPOaCc54ayGkczUPW
Uslptr9xLBpWtEXX6ir+LaihmBFsK/QXobLjGeAhu3AtpAMTi5pbEGs4sGckHmMeK0xv2Mv+VZLD
3wkT6ig/Ef/L8wybrl9FzYYhuTIzQTfEeMROHDubggRwSYID+6Qe1wXAAGmXuOm703equjfGG+qk
pJ259OTh2lMf12HK7rApKjvUaf5L6dnKTXQ2raPHhlSh8I5t7MjtrsNaN+dH8U1ClXbG/iju5jr3
4V7B1evfdX0Thw8FLGu/qXOoYDf5WrwW7mwzqPiIN6pyQKSoXmHDrOv00xvnbLTuStbHOyRdzWGf
Myir8AsDdmIeMsgfsORKwruwD+zEgcNEP6mYLjlbwuk6077bK9uCM0j1x7KCHJaM9G1lK+9I2a5G
vHyxx6bAwKDS3/etlPuRAw0PrBGxBgTE8uG1nHrNrc8lA6ZiWNECXSzdYjHbBEFKQFTmkWJz/g6H
E/9/3YHNDh752i73FWMrtEMJrwnvbj5/eAr+K1aW1KcyhLCYoyKFyLiybN5Q3dW5N44XJK++Uj1w
2QfZV//M+Xr599Cy8skpDZ7AYJ0Bcs7KLOWGO8zGcc4djQhAcQcHcgEf1OziZeRljlXae9FtZusB
LyMtslhBECWaDqny4F0b49FfGoeWJQJbMYwaTKhcKjFZG+yU8gYC+KAQ6QNUMKzab349jqKqONuK
Fbw3EFg1CwM6z8FZM5PopLKSwgbK4R2xzIO9FYHQhCcq3SqE0k8RUIixRr+AHTDrIuZKnDMhHP1w
h+C8gm1gc1foH2AixzU3kLzXLiWhI+EE3ssdhL+O2wDg+rRC+sVvq6HIL1YaftPdYnFndhhege8a
GYZ7tj5y8SzjS+JtqughX3zVTnJ7HgV+sayzqOENLo0Xub4RdBlYJbERfJizhZ3AACWLG2RfCrIo
t032GRKnD/BzsWEywe1f69SLX5TtQD+Ieh3JheW79Ah/Q0fmZmCS8rvEXOgdLJChSvoZTWA3SHbE
oPZolqcaQi2psLWD8JEKT0DFOfdpUdLv+SP41jQQ1YMpFyqf/rT2KwjgSJ59+hMKR7HYDb+MdAQD
SahrblHvht2f0R+aZpfI1z64RQSepxqax43AypjsAhagkLWEXS840a3pz91T4OlIoiApMMZ/x8mw
bNR9hYvHjth5gXbRuc1qR+E8GbGAbzaDjP5R/RrcVvzLfRhBGB+QPBoK6UwL2wlDBZyMPoCpTaeo
ILhAOxXlj/AcNSj/MlCihfwRRriC7iIjAXw3FFmf3THeGIv/9NlzQ7JgqWEG8Qjgx1oNbH0ll7q+
t+4MWAplhTfINt5O/0Rlj/r7OCpOtST1nQbrxDxi1B3+AUT7onJ9KD8Axvgx+XvpUGvIbms6mGac
+Aedp71/mITZrzADRbHuLFL0rWivSk6vXOKcdeNaY2aMJwTrwIrlOy7ljtxhwEpZZ1j4go3Ybdsr
EeZxfBNDHpBe2+Ng2mVx7ZodvoFUvWHwK3izAfOhWAFvUgoUUMeCywbZvzUyiCP6Fp4V1DMY3eWm
+6dROPMSoweMy9E8tLxMO6tRnRY6EwsY9aCjGy90agcs6loNYiW+/8uz/+GPLhWAMo8YLEAaqqVx
GSgk5IdPDgJ/8rcRKf67d7uuOVY6RytKBjoKrXPO8KSgQG7MfkTsuCMIntrY46wYxB+JoTd0URHE
22IJ5ecSEXdC/GOYAKukrxYQNjFK+bj9jb0BXnTEE6ugQUIbkNgXWYrPCnn1pRxwC9a7rWfFBfFP
D6czMObBg1P7q1OBIKzZVgG1sEuVZ84HurIxLrkxxgV4G5yDiLp0WfBKllYGhUf+puaH2YUlJP8N
f51ZOFfi0qQf1jq20JTDntvgmcCamxE9J5+3i/DFN7wEDGrW3CzfFqQUWTOr+S0TrAgkqOO7oIwC
eQ3emsYhxaCw9avjgOWJH0hSFKT9ZcAuanSInwYORnr3Fz9S+8gkZ+Agk1ZbkaruBRo7t7S89AN2
ZxHdEkC5ea+H26b5i6onrWUIlAP1B0vx05t5zRf10K6/y8/yIKbNCWdh81w0eF7/muSS+mTESOmk
X0qDe7Bi7XEK3a5lekSgxjj7kbcnsrxLH4lv8eabGwwbXkv+YFuT80Xsm5sHTqs61wubcx6b5I/i
XnZcfYrrtTwoZ8M3GOCeaCmMKNbaVFOeBoibdoAcwVRAyTi7aF4oOSZ6cYSZ8TmbbpgQ+4UtRj9E
PX1W7jNxeYuhMSIFEh2b8qY1x7pVl970qsxLlbBtWgFaSnGJmcsufAvIJRp8/bk4L4Xk4EocyP1/
i/jcfZeHhk3Zg7oVcncjJkOcawbuSvDQLW9thDT8GiOuFGZ9mteC5JGmO9GAqMeOLMasjf2N9bsV
ZJ8Zq27cJwleoBOggQpTvatBiyh3JUwlAxCmsaG4ni7aP8xSm5Dzcv1BYVjGIZKgekRkajnQesVT
KMY02nYPUbpXOoaVxi0qSs7PSv4Zf7PdZ2NP/lIPzhW16S3NXEtqJHAFS0ej/MN+rJk4iX5goiCg
R9uEZSAnb8Cf5atTf1L2QhqZ7x8O+eEVfaRsrsF09o/hpfruSk7gbh8JlGdZbbjLijVZ2Oqbe8FX
b/no0Hiex2tfw+fzN1SO8kxsChIMrPYcHlu3wf0ERDuF0QVM2FMs+S6QZoaNMI8JPRdPQr7M0YWT
DhVHcGPEifqb5yB33LKYjpnHeWqZ/tNi22TSkpHsQWChOnVO7u2VeNXUiFjnXuXLsNX2pGkHfIDR
sKeD+WBwRELeUs9G/hmGe0LY/7LMinAHMJVy/giFLRfjNuPsww3n2VGEYQ04jObtRMDq0ZE+SZ5m
KVws+Bg8itCx0+S4aGyacRT8SVF5INRYDM+gPtA0GiDh4N4jwqKOVlFtvGRdU1P1Q1BW5YVq1wXa
DEGiWZRp5qoZ5l7oKZUtVgxcsR2LDcogcfhE2NTaCULijQUFgwD2EpaJdPvqZ1l3ie3EJ+Qo3b1R
GKsnRzzZuKwGIiAOp1UaB4U7Q2XxJ4CrIRhOSwuxRvNV0snEvhjWWQCyz2vxeq+FS0s/7wE4QsDR
G22+RogzbB/fD/XwzPMAKgxAQoDpjc9U2zV4zbqfcBbMsXVzwmNViAzW0Tqn8vs7CQ1KMEgzSCzj
r7iZiPgcIjJdsYXpNF0eJzp/thW5hDVIPKJ1Ojg5Q9g1MsVLBA6/E07zag+XsjoqiVv5l4HsE4Rh
3viC27DDUW0WJVmB4swyB546Sc4tD0SMuP10bGOCN4tXP+6EfOdr+8g7ogFSDki4r753n6wOCEZ4
XJYXLB8p+fzR0cFAsGjrDZdDX45vvfks+kNfbGrSTWRUUdhXPMvl2RBd7lWcmOkCNuGGE8pIaAJC
jcmM6+hgGwEaSA+PI3sxOq20Bg0SXPxiCysgfWYI36QvOEF+UDugEnvjpcMZboLXZRLfiFHBnzrh
bJUxOa2eHDliPIKXHHPP+O2r25aFNI3eBSkimExXMKei9+rrazDQLHFM66sp/fqIb6nH3d+cp3bT
F1TlOvnm4Av7AUMqg5P06EzBMmlHxtyYsw4hZplhKambZXTghFWpT2b5BRMCUcJcIR9yltszTSED
ajNnYp704viRjW7Y3Jr4nNEtgx8oK6/dIaEqQvnWF7yg9adPJo9Y5Vs2SeqBaeHQiMA6M2jrIzC3
StqxKGuZ2naL7yB0/blKbKtxrhn2BGARwtj/LTAmIB3ldv1UOPB5G+iUSXL0tC/5e3zWmsPWH+tW
rmzAC3mrYOIUxNxApEUIdb61coWbK1dPkvejRhcA8W261UJYQA6ivMdARJNZTwEbO6pLn5wmEidT
hHV2gdGZHpQHIykqPi2i5C4vMWAoCqoyM7JArKjyNeCHbMATGH943qWcGNcWbaRg1qidhQKqpVvV
Amk4GWQTzBeDFTiHldk1czZJT4Aqiu3moPj1spINJyBMMDS/6sC4O8x/UkrOtdSREflX/9bCl/I1
mPuRTidD/2e0u2qFRPgUthfKFwd7hERnoAmX2dEULUrpWAGLd09fiZIb44UfPkc0Ialk6S3+mxrE
oJeZH0plK8Aw6u0QWNJwiBcH4Fd8bxOxEdog/S2VIxfZJbddaBQdrjy3FdcCswob4GQTVJesPJiY
CKJDYWxZH2QAnipiVRxucQKae5hhprnxYR09RAR4zi+tMwj2ZBB+d/3pgQwNGqS3BvOkwarWfsRV
KHKW+2AkY9OebEigL1Q7ox6C+XiegVjdaP2zlQlnsM4mLboPAbEbvBwfrURB6nEg4wW8TKOi0ar5
FtmYQOTdKtUlzf4J1cvT0MeBeMcS90S7F+bc6dpP2XzXh6G6B0A/RC0lLrHxIO3MB+Fc33njmsjh
+FXs5WxX1VSE88zJz5pvoZ/K2LK9c+NbtfTVZY9WZ/+xw50wFBce9gZLNCSAfuIHIS1qNdYMo+nd
mUIoAjqggQmO/HjKlCt+RN4R3Ld+GruhhFgxcB99UQAywJKjoLJfoQ/6lsBnO65StPgOxPWKQPlE
DuA6HynC7Rzjm+wh3pfwtJeLwxw2YbJYxk863TVW8TBrQ/qvbe2s0S82EFAxNOrX8KAWaxwh5J21
w5Q9BI4Vs1LZXajEEQZXsP5hQmSNMXia5eVuRNAT4NziMJs38AUxWNs4euVwTZaT15dIWAr1PnrV
DYwUdAv+DyZTVebMVozXJP/54bMtHH7pxWFG9MAqUn+QNG2Bzl6C5NmqzK164ZIQpeGRmPeMiyKs
+ZcdNuzHAwigxy65lgqlXGnFC8vNHPU4/cqfCzawh+Eluxhy1/oWf5cu2gPGaArVGP2OLGX5EIAi
sjCmOpwU8oHMQ9gex2csry8tNaIATlYN9cN3EOi6RzAccdzyHoJoXaAIQOHRQgvgk85pLzKeGJ5I
kMO5ADWQFr+xeQM/xPXHk2kqt7MxKdzVBJGGFe9CovIS7ctQT/NNBP5OJVzButpTD8GfWewpG8AV
EJaMNtb0K4r4dQD06mesDKWyrtzQ3GRUxbG1cBbDVTuD+P2XMX9yA90mLDXGh6jbiFCBYrMfUv5k
0RpveEVZUvOtUE2lQ5LGfla+Wrf+LlTCs2CgiBfC2QAApJ5E/dMHpExpqfqZEYfFwGQwQmG7AyN2
5mNRniPUYrh3BzXfNhTcgMWNLOU+4MRhjky9I52/xgNhLalPi6soXqPxUDg8n49duyUViA4nz7tK
SISJTy6c0V5Z680JW5jylavf3Wwh23UMABekoTyCnWrnyoXa4s6mkQR6AYsStbNrZS1gqtAd+cZU
gKT/gZv/zLocgUtH515ONsfnr7zfi8if9AiVFoe5a8tYcoBYIx4NAAoX+VM+5CQvDyVC3lbZtk+0
HeZpsUDdnuNa7EdS/C4tn/mu+0J2QqsCjnkjl3hWSH+9ossivqO7d+B5cc0dSK/U2pU+ATfUXC4M
HrRcbVEOeG2FzKb/DWve4/EPI8Y0YDmxONgRijjK6I28OanAeIxr8zZo9bJ7dT6J7A8uR1YvoWAR
Yq4n/DhsKRKXuM9GZrPsnVHqqE/H419BHlibRHFReqEqyMzG69ExJ0c5s/nh+LXCxTLduCdM/0G9
AyeF2gWB0LDsTJ8TITaUUIlcyjJuN8wO/caDBE2lpR3yBCYhA2V+j6OKjVn/1cH0wlJKjQkPP1zf
YCWcQf1Tvaf3xzvbU5whuIYToGrel8haA8wHEdfvnuN2Oq6Yg6bAbacfDUMKW+pupoZ7wakndg+b
7FLwx7HoYhEHOEPD1yfmr01cuGx5hckFdt1E855ZgAyqEDFc9T3YAi4fmodlXiJPLNRGs9TOc15w
5CkRxTvvWlgH1rIvamtM0TYhsJHFXw2NjWit+27MU+QPjyJG5OQB9RnDCZUjjEHgL5i2WE5AlH31
0cYwj8yZUMfi5KYqjrLd4BK9dR+SO/C/4EHD7b6pN7zgVGO1441DEqKl+nnF1VNQTG3smj/zzwcL
E+PLvsK7jR1i92xMU9JEy2o8ewr/ef6z+bv6SuuLznw2tHtajUTkzIOS3DgWzg0jBg3ObCQ/wcHT
prgJecu6bOXKilC4VW7GC+sLFttr+RqegMukp6l71nOHJtT9D7KLlGOTBaGDblr+A2+NwkYlh0up
noWHjrAn3o5unbCHduSrdKK9jwK2YGuY2GzjYlOFTnxCyiDXQDIWDApoyZ2xFp9UQMJdRRoArSge
exgHHPN5e+MS+QYrtISwe9Ud3XWwThMmtTiRJQ5D/JOielVei7XFpxjaREScfPhUp3eabbTzonTA
FFCPKS+d4cAAuVYenIb5veiM5X44iTtWiEp/+lcTQffXI1oOu1bGAQtuZOSyzJ2VAozw/goPtoh2
I9t4FJescYc3DS1qdkYfrTJiTCxduiMNVZx84vmKxDi2iNBhnYIHQY7FicP579TDlqSgGnNLt2My
xHf/zT80P3pb5TNByQ93ExsY4ic4/3Z6ZevukB55NnN5sX+gkJgPmbmzIukJlP2IXDyDkHSJTRdW
sHN8Zk1CaSng3C+sEXjfJFxjGYskxyeCtGajJUcnJbcH/1/Mj7c44kowjry4a2p1yHGhcqyb+FcG
X/THIx4XNLnGYhOVDwhyOHKlXblYm9qt9xzqf3A08wSF0B4x3y/R/nlZ8YlL1ZmHdIRXZ64wnHhY
iJv8q58LaZAwWH9sUkLa4tn4ZyQbfTqGituov7QzJuAvMMdSNwLn2eE9odvSbvHBGXjhqJ/t8ZsQ
l1HY0zOAmLPs9v0/KmayrfDTpq7nr0SaFxDsBksgeRxuqBrIDa5d7y8gUdCt0tSSk3WyVefzPGYV
KzjDr5gp+UIw70psXC3+ganvyHld3Fa/JCgOgvAoTKSIP8ZABRMPQj9wSBt8/bI9jMMdOQl2uScf
0Z1qMmrBT4kL8A1XwsschVA56R+KjZEhMCFNJKuIrX9mmOi9uSOajCoGAS871+QI4+ZLr52Gj2vn
NbQHgW1BoDJ5XyZU2B4yTju5q7+FbV5xHwBgTfcsFFIrX7jsH14SuHvSPeMVFyRPgrE+T3zvm+B3
vuf3iJj8/jGJnFcp7L3mij2BLknsrOqCCO068rZeb1Vnw6BV1dE6ev44PN2VhVs+zHEfl3sJBPiz
jKz4If6wx8GYWHQfbUufXWHLIeO7k8PfiQ5iCELkHUQn0jfeJXkNb/OX3vcusSmlYOinErh94Lp5
Ftj38vVYQQvehjxfaNBxUN+ydVlZKadVnM54XcSDoYRLBnp+VRbFKJc9CekY68okIcrestEaGDjo
D5UxdntIrUGxzgQeJTDOdn2/Mo8pHg7IavFb9sHFYpxxs2/tSLULW8E17L6H14PreGqVQwZa+xaV
G/7u8tHBmp3hbFGxQVsTGfu77r+Ese65eFywCeoIKwuaax4qwhHtEUxHvMfdQt0SMBy2uncnhJiP
L6rrSJ2a/Xn0ty0Vbr5i05KXRge/tOv+cBf0eSUC12UJ4r9uqCZaU9zcKeuSiehUf1F8rCOB9azm
huhTr93AR6yEQw7auZ794PH4wYwEO2nQVvlmymxwQni4vO4XcIsBBDy/iuNP0DDSPA06Ndhq+Hzt
dsNOQcJB0CKjKaRfD0Hr8H4I6s3LSNeAWReOfDE9O2kvdP/JcyUNGoz6iaMaUBxazTcMcaM60dex
WKylK7YU71rVuy7ET7WKP6s2PUs07eikeUs3RA3+Ra9UTGAj/ufiL79CUQxHyx/W5QAW7r8yJ6KP
ylOpbjj9PIrb31wKwUe3zlO7bR2TnH5Dd1bz6/u0e+Ni7YtT2WKCNrcm1Kov5CFUCp5K/Y/4U4Vb
GiazeNN9ICdDa22uhrHNlDumST2+oaga0mogNm3hkz6a1Gk+pO5B8iicVyezb46QXbZiVyQigxuo
eMsIhXMtkkMJD22LICzs2ng3xfcBIBFPpg0bqo4sQdn1ljST2MrmPWAmxIgDxy3ly90saHX9p7f7
cCTPIOO6wcQVsOLQfin4CWOyAkuNDrLppKi8PYHFEEH48odXI7wCOtrBTENXwwVyXvI6Dj9k9SyG
9HZvKuTa5ihhPyKSsdgP1IVnQAly7x9/ag6qwCTIXXOl8rsYAK0ZKwNUDe0aRkdi9CRj515M/WiM
Lx9ro8AUg6gd+XtNhS7Kosz/p0ZndiaVSO72LlKLlQs3vbx3hDTXvvgy8oc3OMUTBGb3XSw+Z4zi
d53y1xCLRMU3RpxyO8AOWCb5ZnEAiNLLVLdx8dXzjypYQ+a9U78q9DNyYgjG8Ni3IcdQzOInCgGy
ZkdGXK/gp+MbhpZ04P+ngEghryfiC6XP7mdvgu6vq6P2UhCQhBNmt7L4rUDqxxuJWK7xoFGy3gg/
HC6BXSjwwcP/YtbYBmjoyo+0eiMvdNT83DTtWxqeC+wX4z//CkhccqhGQ70Ii3MREOUtc1aESxoe
5OKXxnCD93Xtxl+01wKxVxG0e8x0ix+/5zyhrQtjsNLqx4u2QcUBiFA4H0pSWwUR3AF+JJSq/EPk
qgMuzI+QqnYe3/rsOE9P7V2HugtrA9d8h/uWVZnw2+6448kkVFQkXmEaSEJ2YfmNPpPMoNzhF88A
o7IZfwfRR6ie4sHDjHaVZ0vhelSAILIYOQyRZ+M9rbAkdYdIIA7L41RBtYkC2lZSWs5qUsZyxNR+
QoLTuYwYso9J8aDwgjKhrvqU/XdEjRP+pIWrdW9V/srMwPLEB96XLX5OWM0rGJG9VZ/p81FB3NB+
AkhhyXDMoYLSSWykV+Sa2uFXZ3Ke9LU6XCd+pQ4G9SywbVNeki6hQvDCAvWn8bT0SNew1p9Ee8EH
k+MbYJRnyT1Gm9E4aqzn/WmT8PKQumcxMkSW7NhsobQYmCcEbIn/JN1UXhUZ8P9UB5RyaxRQv0gv
kl0PP9H00oqWXYVD9Q7Sf35thH99h7LSIX7YfObvOlmsEfZKnsTBYax2VEwYq7AA0PkmSFOXLN3B
h6+98FQ+0XkXV+5s/69mjACbGqCW063LhXsY2rWi65Ya3iE5x1D+6GlfQ4mXdObhkD0drREjzqvV
XHzY/fEtz3bE1u6kfY3SBS1go16F4YwKE6aYClUqVGNninSgztuuO8CjFHhJabxiPBP7ORmGlIBa
cu8rjsf4aWOcmZFuJ40dXUUof9BiV8aJOLb8xD3BGgwNrcwI57CUn50mCdN/+MaFYyL/ydOPRKSv
CFxSwNuwOTfdroIHRvXuwF1uXjIoCyJzMibgEG+Puuo+MPWUq+A4JZidt02Nee0U7Sb/lrHFIAr0
iFl6oFI/+YvwU6Klu3CTvBNPrXY7YmMbDuSRx3FHvhKzcfQlfDZcZMpWI5SSrJ4oix9Qc5OriOdi
Wsm4C2s7haXrY5te0xj3r+muOVGjW6XZJJNI13MkSatLeJ4PTJCop3iNukubceXobzW61bjMgZur
F/472qipM+h4aZzxmq8nQnv8guMmlZhf0BqXTXNCJ9AiRwo27Y2rFs5YQCbDIPzyyzGRJlpqL+Hk
AB1L8l3JPlaxWERV4Bl5fknY4slONl/IQZzGkGbJdnB6l709p83YJhbq2zyTMxJPgYJri0XCu0pW
JMy5HJAvgB8P8CszW2nf2GyEu37G38TRhF34Ro9YVyOZKBLxCJ57mNsGZFxLXGzalw5KID6nizUB
Vhb2/EDBUUD5CCwCfBffxosYtmBBc6pP3wH8oub/AUQCa6V6lYb1ot2aXxAqRu484WtEvyQ9A3v8
18eJaECPAFbMcd0RW/Tl2PW4C9fKFfNw4HD0ZbQD7HMmVzzdq/oSBE59lFfevhp+BlQvqyfaYhOz
o6vpo80/8rmJBVF4eo2uT0y++0DknJS/BRcmQWp5NgoksEDw8nAc6rfNd4TMsuD1J3916kHGS0Qi
b+yXYCfyrlum6VcN23uyGuYzShopKeCYWd+YrjioNYqNMjG7cKFE8eDnFoS+t0IHWkfn9pMNMn9L
NrugXGHxaSJisLaCvBsfiNbKXHaUMGz5UBU6PF9h91KoORmLA/db133rePohrdL1IPWWEG98ZO3e
6voHApV8ycu7OZx01BGqnTpcLEAMIhOXOCviGKRcIC8TXNL1XsGPXcy01h2FF/l+Yo2bWD5RKox7
KDbZXgGi+Nd1xxybc3Lnjd22y599B9JKZvfft3xMRI4w4+4MHXSLuevYTW7SbC9yOmvpnyEpFwI4
UJ4SNhpc5PWVO2PAMyspVuGgJV0Q52g+AEdYABufjYDMX6nLooKMHhJHvy5MzoTL8HsRHHgU/iZO
NHuYODwnDqszxIvihV+u9YkPFpeR7hHlSM6xmhyfHvazsKEQIhcdgAMEgCeqpDGSHrVxVqAIfdVU
oWc2JYlOG184L6MI44TvTz44sztEEzLJ65eJRsOdulWEfxjxkr/Lwns34UeRXdnCzXxLLMhUp8RX
GQswWTshXiv487GKArymIjMnCDrf3T+4lXl0dkSVCCnko9X4Lq7mMTjqW514jXJKR0wcdkjFRfCh
RifapuirMC3ykcmRravX/tYcyw1lFscpAPBPfvTuAiSrXVw5YnzCc9pGp5EbImaGMu+ALFtAUQSq
0gISFsbo/TAcJuWFqsZ7C+EfiR0Z1kT6fY8wscQ1H0LYf+TTSObLGXkiokhztCc8xMClkRdU1igg
YH4Y4JaIxPl/Vm2S0elWmqtS1sJ/fwChORadsv3A9VhWHNUtTTxC1GNwEh3uCh53SEwT5Eg49eNZ
p4v1XoqclkcUXQW4wVF/a2+dhOFROkfycqSdmiSXSRKgsunUm+39vNdlCAXYeTfVlTQpdmAqo9gX
c/Sqj3QTzz7nJl+J2SZcHPCmz1U2ePfMX4YZ0AzvQDvmzJScaerb7O40bXXh0qCsRxDzrVq/CeWn
iDGDANC0j1HY2LZCshxGt/0e4PPcm24N5Lw9Fsyy6Kl/VXI0rnwuPGLoRlhqb49VSb4ZojNdGUgz
k3IzCWiwiaRYdCU/dcpHOJZUJxLxBtT+ZfsEflw/GcsQS1FYMgfT/DGKdnnh4g2lrMRr2TIdOMSN
m1t2QGHNvyN0ZQgRxsgL+5rxvl7wkfASZ6doqsfY3wM6UB1GuZ4cnviD7sxvR7oR8QrYrabNYmVn
rnBy32grxtaOjZAkI4bQ+b1EESuacpZsGPJl7bDQXeY37S3Qqko5jBV62479DRCKBKoz7uTu3xTP
7JUSSfXWT9foQmZ4MG8j7sBw3dR29CU2juKdWeUNiNkECUI7YXb0lS0LLYo2KPWVV+i8JjE8It8r
GghpiWDL4E3WgFrIpVVspHCnMIYiWQlrFo3mdvBgXIl47UaqahxVdswfKgKoCLRCk4PKmul7JGVC
u4WA8lSgh5NG6OeRdVUR/wIfzxOtool1jc+ApyW74dAevjSCQ7v0Js3a7VlVD8wzLIpwt9MPE+Vf
U3dnhhJq/AY2YR8eJl6GWQ2qLKIklxrQrw5gDJ7o9Enu0Fo4EqO+CWeB7DtPzGUU7grtTFYyJVmR
cCR/YnCtKxIRa7o9eN9iP0fWQcBPzL8+fyJue+B2acSi83JZ36A22zDrGZ2ME2JVFWwyN7XHrUTu
bNl8DJ8Ifn5nBw9N+OMRKFBgU92M7o8+cCZ0Ob5LaC/M+H5OpvaDtL66OLDL87j9OBPxfQgrwXdJ
e/IXoxR0M7cOKlvGfuFRvHQwKV+yuZPKjVkszfBXxf6EZGkup/IAI76mNnqT565c78QnS2+yrVTJ
qo+B5K76LMWfKPkh0EqEcnjntylKVg1fTT/8Y6391440bbNhqB6klaoD8iPzNuvudcUiETYBD99+
ImZ6SRGM5jfmugn/pGJvAK1XHgOW0fCfrH+ytSkG4jkwMrD1p3XsGLhA5eht0Ok1Q1AS/mWSQaPt
/D/Df2KsgjN46/Vnn1687OXjNcWJwjsFsx76FwjTDyFJccHdq+FOtkQZjaU8nKfJ9YLS1klLw0fT
gIgRNBTwfeWQKWAhxNVqAkZyUr/DEASNzpJmNZAXrbiII0pmRo/2kDOxCekF1DPF3pbBqAyCbQHN
W90llxngUg/btng1l9AaHhU4Qi1wA0gioc8zD9tE+G+BlKmTjMk+Z5pH9qMgAafA/HkTATYEBaMm
9wKbfyW9MijMA1UEbO1w/2mcA2FRhBhgF5jDtHIvEKhtz4Eb2oG5z5NT+cbZ7NV3fnSWS623jX+U
xVNgbO/5YUP/0ZUMdqySJ7DHHd9ZgGGji3/N/DuM3xDmJOAEHL65BOBo5HyV43sgB0mU0pZ3LDvD
FhQlNVDyt8FPgQ0dD1eFi8kYaZdnyzYRbRiInE6cjrDjRhgbmkRh6bUL4EZqvBYS2qQkjLbDJ8cH
EpoK/4acm09sWs7JIRQdnpF8of68fwtYLih8o5wNcTxxZhHsY28lF1a/Dei2iykgdGNmMA4iE7DE
hO/BGFbNdcZrkdSd981jz2eVrE+u4im3LHiyMGoI9IXMgMp83O9oUQDdVW/Ls4ct2r8QxOVz1vAc
eTleP+IW/SOu1950Lon9KA9SRu20awBRkImfOo5xj/BMUCLdLlg/gsVY9YQ1s6+Gf/ovUt3SP6uI
w6NiUcXVlEdkdo3keldxQPG4sV1cNTkVk3C51qo9BhbEnOqT01do/kq43xQPy3tPAV5I3g7UK+sE
DOWE+4bxo2Tc1SfFrnlpQ54MLFW7Lk4RWeAati1B+2ZdYWPtlDcqQA5hNgDdQwbnEdMTGal3zm40
gX2QXgQ+I7LHwWPSng1zI6vffJIZf1hBGOyzAxNPxbVS99TDe3M0nNhkfimJvPX6v6m/VgDhJowJ
5qSzCuZEOS3rxa80mwHhjmQolCRzeS6M+5nkxo6VXAChVCew+Crvwgkf3wb2RWZBoE2bjXlpkE4M
mMgkQLf+nyH89u2bkC8QzFhbPanIQflfIjjgI2HIoA12UnlybEqrhSulQrcBZFE/F5Brzj426aW3
cNVnM3Bcgrm3JETKGGWop3ntKiyNb2S6fwiy6XyEpzzAqptv+VPzcWefGp2ivJhqL07DAjvxOZ68
D+il5h0JtkG6YqjCwUYRHq4ZsuOECRtH2OGGpl6xxciwlr+9aa8e/f6T3F4tXkRkQA7eicP7YUDb
Nn9YsxFMhLh9YQdCSzBureAigXWj1MCSzH86FZkYLiyFv59l6kr7pae7hGkTKl/Z5/BJDocYFS/A
Hed1HHnxf627WnsnG0x6Z/HdBUwqVHFFgAGO/+PoPJYb1doo+kRUkcNUIEA5W5YnlGWpCSKIJMLT
38Ud/qHdbQnO+cLeaxP3hJ4i3L1G5HEMsVcVWDonOwG6lC7ol6eI5oUIvDVA/TebfLiLl3X4MDLM
fJrSV70iXANphd89sN0RhYU0TjeQxc2EcvPKPMmtlDmhUETOH4Rq6ZDkRVSTRB/Nkpx1wFdBk4O9
CnfbxCmamb03HpFLNStiBK9S4Grr/EbtArPpH/eU88JmEolwujBoIL9hklo6TFSYn2ayJ/LdxpOv
tHivImwjS9IZ80bki+ZhIpm4uObYnRRijyAbnD7BV4S8wFzr4Q020CD/YuzK2B3wOPAgZAU9x0G8
KuK38PrisOaleP31WytE4vsguQMLYu2jQYyQ3T5orDhnZPhWJo98Fu7DcpfrA5IsD9q6Of3DkCSv
Blpl4/YKfPn7vSRHOJ3MyyPLqw2TGMojB2c280HdcthX1/94higV75q6RPlhLBiznqCXvJERwoSG
rLxl/g4tM7YJYzJmwY8oLgmQ+p7ydXrAcza/n/HVpS50UNOkriHJgr0BPCsGt9K/93KCavXpkZVc
itRthtQKhi7vqXihaTOWOn8h+xrxwnUMNgQRHk1xN6PZY5Ggnd5EjUHri/AU9ed/CjYEE+TM+6Qp
M5ulKJdJauxbhoQsqrCHsksUv0Rokw8dTUPjIbLkoToajrQnjns5TaCY3s9ANTNFTA5GtZyyrfkV
8gQPXtMtqJ8PFZUQsAvVJykNt/8CbQzJlQS5oYMbgUi4E6wC29C6+YlQ6COgoaFvMRYKvKzcLcY6
rNcih8V6PLFP04oj5RSeMl4m1F/cXpAgW0xJ61e0E+ETdT63Ez+UhTPeDNf6WgLYoSE0zp39+Wsq
3wi/MDJV9Q6JEsIhYQ1jB5C84Rrn9P86hG0GBSjr2kL36F4svkVmSuD3pnfX3OVI70jwVoksjx/s
qhHCwGPT5FVWM6JwCGmwCYyRB5t2SFUWZnkt7uWVrSxKPg0LPnxxYJYpJntwVNmGkps8F3iz0iXU
jBkPLx2EkiDsW1b0G+GJMHYj+ULi82E2sk+/R4mVGIMAbHdEo6FLebn6saYDwXMQcnhjlsd3+XkK
WF6kz0Gtt6hLQLqNw2GwXPlq7fknpInzoR1oyQ/aMctEq0xPobsQING5dKh37BBxU4JsDII6H8aE
DzHLZjkcg3qrBEfAIdZrO9AF4htu91nN0KPZ8UVbIQnL3ybf9EPaZfFCNrZMZE3zDNQvQaZgl3Bt
cTCqW/56YjBg3VEM7hEvInYjF4SLg4HxDrJwyue9xscMiChNgQ0tgwvKQPYtOI8xhvnktX92IQKg
fDE2PId7Ej+BOw/oVReGdWRFhl5SsdZoamrTrbHAnMXhWCPOYJeDrizemeRmsDtl7o7UC3/nzHjw
3lAvargZ/6qN8TlI7x8cnVyg2pmmPL3QPhNCEM2EGx8iJq+QiHYEbkwnR4cBwCbOz4D0DHFVZN/5
NKlPmHidVTL+UC4ZM8YFLQ/VDjWgwy+MufY1LoBoQq48DeI6oA97zyEO8xZxtSi+Gd6Uz62NI6wo
e/ntxWCk2TxreybYfG50sSV6j3CNhKtzs4mSzKx7OR03dzpbPneCeNaCA+yFfyIdkJAe+55q6snw
rHr/CvwgfYvyzzLWUnBkTYNarEgPKJVVfTJXM3oB08KZB90dZBlsqFXPyV8QHcPD2HkN9Md7blsc
TrZlOL/QLIk+podAQUk4C+6mqrhwBImVx8WGbhV3cM1vNcOgD3GBODxgS9M/lA5o+hDF5YCajRkz
uruOb0hgkrHq+b71vbYnRyplibxHro7BFRczJaXTnSwaa6qCTw2qdHLVti5wAGwJlNvX4nWwFu8l
T9UjOGJTLNZkq/7j7xvUHWpp7H1yRJJm9vY5jpjXaAITZuJbcECCNIuWTaLMTu8Ld+lI5gzGZJGK
PjuhL4dADwKMOdSk5LR29RJiUa3stNmF4McmnXO6rR5m/4dYk0ktOqFm5hPsVPTsJBzjhnyvu0c0
CR6US0iqdDU/AcHatEA93UHhVk+6p3Z2Utg+61xVybmG5kupwXiBey5+dgw0J5Ulny45g0gHQx7y
1cfTdPdjrnnW5K0iMu+Zo4jyUE6qV2rR7vOcNO4hYjGcHBzotJXtql7JGClFBtlyxhgOZmY1eFA6
fFhPgBCFf0rjXizhwQVb6yAJl+acChBJNfpdbl7tJKlbGrfQWGbj+qG+4ClM4iVq7cjlREJK7OoN
Fw99ET89eCHGXNH1coBkwU2RMb9OHlohepTMLLYAJk2X9nIaqCWOIPCCUp7RaNwYt4S8O+0KfBYj
OxplnbVq5x+YKOUHmnKdaHiev4BTKrDfBxHhBGELEL+uaDqjywQzafZV8tVqO1GlKidi4bWPgq8Q
o/sLewBZhEyodnS4PO+RxwWTWLuBuTvjTZxZ0qzTzxY5RSkZ8q+1yWr6Iy4kZSmYK+W1eNEWegbM
EzSOd6JDQR2Qy0dSDufoa8Sb+Gbs4KGkReAZhpMVOyGpadaAs2bOVC4DIAReyhTYWg2Db/mYMRgi
QRED4FDQde5Cl3HWC38H0xz8J0/go8zfsLV/CHyOD1LsfzT0Gs84O7T5pofFT9LDE7eYIXjKDZNT
uFHjSWFZ5WtKOxKfpjHQLUO1x3+XLl9/qAE23IT1wDoVFY/Dwdi4ocy8y8anawl/Xf8o79S23d2c
iM48ZeqOgc6LRwCko07ivS2f8DlvDZ23eVZhx2yewVZaOKJNA8At8XKzX7aIazGd8H/itNvuWKnO
2uGfoSw/R9nnXEGrDaBAzDfRhZeZP4jG72owVuAWrH96HLfv6jLGqzZfxpyHLahBiArWgXmjzo70
0x2YCsHjVdlpAeuB07Sl0qXMyXkBVQPdS7vnCDCAOkfPwRp5lKsLSZbDNeDXGrjsuHVZMzDgGogl
Dr8VYUtrzWfSQOaX7v2TY5w/bW6tB1cHjypwQ318ak+cKRYKtxXsH/bEH+sIkaP0K9XBR9H6mFfF
C+8cb1V95/Ov2gU9TZC5zFz4CNilsX0Unwg6UQAWS1zfVH9Ksk/pMzNg2LgQzPy7Vv2UzIL5e4Nb
BcPJC/U39aFID0buK7qLsnum73WOCJHpBJws+a72zyGjcUfy8qEV1H0KvBvn5ybdQrIgGZhdKcw4
0YM2IfLk5OG5ewTWAdiXIm+bKbrR8Krf4QOrLvE6CKiy93nG4Tq/9FSTDUjLm6z8KjgLhRXhYfhS
zq0DpujzKwtnqihK7tc3DXKJgZFoDRgAlDjJhE+hkzLYv9lD6mIqBDjfLjTFbiBaEOmH+B40DA1B
RySzi4ZNQ0KHu8ALlCWkX4JkzR8GYfoBRVgaXNQRAlK6xtMwjL5FOqixRgsX3g35YQg1OXCHqkEq
0i+H4DVvtY0W6Q5ec+HI4I6GkucNz/OwVtGKFRo/9rMX70FyU7XdJK3bcRkx/W/YyGvsH8cBOP4t
fPuDvtEoriFmdYlbhmsBZZfBDHxc63eGKK/x0XP0GdG/DhiwjHIe8GZmD2sRI2g6G+fUxRF6Ksj/
wOaNfxPGotpIw7xh4B7NMeuzUGE6zOLUvjAjEqmQdX7c0mzmUARrawGibqI+EPk8Gxadz9wcYz8p
CCxoKfXaDUxGCEjZe8GN80EUho2gdNSa59YhmVMGOSWyad8qzwOjCXYpkOk/h7xdxFfDYWVJa7sM
YJ5D4lSEPWMGqeeQ2/M8qZGnLYkvkn6vouWJyTTU1YLjVEUxS6C+Yr4AuQW9Z7CtpDXzf4l/0oox
DB9eEz8oGNvo9siUxSe9E9loFGuQANGh0DdJ8AWC5xQb6LbRPvpZSpdkk3GW5EuGpXKx4BYltUw5
hf2zhi35zzduMjlwGKKtW8Gh+OyjExVVWl6S6hLyTidIpp9a9jt5BhIEdVzyTiyBTUaggDSL04xp
E48mmKeu3eKeYCrJG4aYGve7zylOmQQsgLRRdAQo4M219YXJ7fNyRBRexURMaicD91zFnkaKJcw+
R6Y5cIarkvwRXQXKWQgvxF8BQ0HuSj3Qww2CoLXFdceKImVKAFqTc4qaeyr7CYGavZ+A6yVEZoxE
HbKcN4k9/rT6QiMtg6Ee2AFlzxIOaZCx5KiG7AQ/nz84f9WLGqzkTzT34xNQY1ZdnAgFI0WvXWX5
d/MshmdcLoE9YCjg5iuuQemFGHebEwsVDjXuDc6xgo0Uc4iC7RnXVrrJ3PclAN1RYU6aG8oKJmCP
fkxetePxX4oYYNFUF6ieE+fDBkGrXnE4WQM2/OsQ3QBrUYKiLE/6OVCjcm5gH6Y+fWmcg9i28nbH
t3USVyPT5lr338MZIWyJb3gTJfBOxT9+GrgQRDFTC8D1GNOpZzgvrjhspta2g5r0eYrIGpkJ5d9A
xI1nxkYiqWbKb4qvGi3EDGghS5ju1CLL54aQ5/p4t25EL0FHZDAumz/tDhtj97G10cNSeDqR5hCw
j4qZXAyEiWg2RWgyGbMWWorMxX9j/qWM4F4IlyJ1Ccuet/n9IsaFB4/lGpwBZcXjxtq+ZNja+608
xw/KEq69mfnCNBiFktFzz7sDFzyWrNQBEYLrst1r3NcMutA4clZ3C04K4P4Weu+HaUwqWN6HGM6g
TWArSo8MhD/K1PlIdjJGPAa6D+HMi3kS9hGev5lR/WDqtJhuFYuPdpqiD/bcoMaSw2hwrGTBLJWM
MQozm9aQDUPJxDP2iInEYxQoPkPx7A/EGuz3xomSaWPEPROsFAl3/CrPfH43Ubih3kaSLzY2wCFm
lyKS22QtpDxu2K+IbznKgP9nDL84WhXiiym2PCtcgsULM1bZaxkMsrTOZ2vCGGIMaJOnbP4Rd3zm
mvDFp1tgw5bOQmmwYvBAIZl3mbcePYa67hAsoxbdRinoZYTmwS6GTMHRDcYr3Y5M4iIe5RVn27ii
q5fRhio+T02/eH0XZH/050C5fJh6q3daYwHDGlsU1ududdG6BQNvX5q3KSAq2ZV9IP8VI9jB/4Rz
HASHtKaEHr1YBhU1Q2fS/2ahI0+b4KPGpF98UkPkeNVRzvMkw3AUdima4+CHJyhoAMng/rPfz7bY
kGDYyAtWnDErOJnNDnKS5po1189rJfbPxlznr30vfTcxoEusVa9d1yPmWU+is1FzWmOXyt9y4LVn
6beDczpXQbe7DUOoTbluESUscnmRYrubbUWHPxM0LI2/Iot6tTpTjNfjiul/G66hZzKkiM8le2Fu
rJevtt9k17XCTlbXPSC1P16iAql6ZVcIdpRlUqwqwNYcGyzTIGAa/6Q5b4du/YwXQIb5XXpfmFcw
dKg8RsE4CZR1KsGZZj4fz6znR3eZiCdHbjL4eqjODZ9sRv61VTpHF8qhR9x7QbzmTAXUuafHJyhA
13xwXQzrRXwXrGf66RVgUBaL647IrmB8lO7QkKyRWT8EXfDvCbs9r2PE1cBCZIKPZ9bUNQhUKWiE
hG5DkHjks+ojsOeNSOrYNgt+06SH0sm8hDdAQuDLhM3ac6cDyecw54ikJTO98s5Ij0UIte2/wvhh
LPZy2XeIOWZATBbgRapf0YWLHVTw0/axsOEtGah8VLdGOvuIibGYxaHX0AvIiwZ/GbLjs/5HziII
TCYdH0ST+T4OfIEsD4r8YhklNuQPFTybk9RrQ0ahwI4Jjf8eXmO3J0JZy0EaAYZmj8CYbSkdWKIF
6Pp6F2z5iyV/CanU1+SlkV0bmU9+wQC6mhfGvbWWrdM1NuHoAh2RZYfinj6I9w4UNyiPMx9hoAIH
IM3yxVzVGfpr8yZaHA6/8zm8j5BJAv2e/oKIwmsbhS6TrzBdI4pIdRcaefor/WhAGh/Bo6ToFRFf
2hUGE8bKW/U8lH4zLrT3Y3DNnfEPqS33fOxRE5PiXmVzEUBO6LTRMnnPW3jRiEMYqdE/Nk7KzYLB
ZnRlwHs/fbboBjcwvay1K9PmcHnVDpWoU3LeqjDIPcbUeWaTMzKKCxlzuvql0MHw/6Ob0nmh7eir
12bWv7Z2+KMAsXh8IXPRZ6HHwZOB5pvdP+Kwl/2RZjAUGSdI2Lt6MDIExSMt4tufyY9SszX2EqNH
8441A/MOTXPCPHYab3Dxs4LAwZjwdeH0LuwgckvaMPoPZGiCLd0iHHU8XsgnOzsoXSI+k3BRFfBg
5hQV9Od4U/JwWf0xusVWGlTEekMwdeT3SiC7Hg9C7bLcStkiIiMVebrs8US5jISbJkhb4E4Lh9mb
uc3HHSMSA4i1cAJs0v2a4NvyUdKN4sKihK7RMFHSpb86lSxu5ulijbDT8QbPhENEvebh766e3aHO
5hTnbxysMGfRNA+bhH9wjOJlAlAx8ZLJ4oBY1k8dPzKliQdHpdji/ZylFyu7v7BqAduCRk3oB5qw
2INAyIiuLH3ux2kQQAI7Ex9kq2j47BcPLLydbTiuuTUb5Gq0uu3j/aNdlBKU4LQ0HC+tCjhltmSM
Vbce8bGsi6l3Ixj1yUXEI276dT5noguaj0ovOjBIsstqQ59TwwilV8YjVfrt4q2jtoFa5pLcjhMc
dAxJaAMIyP7y7rasRJDJ5czpZ81Dhj7PUczlK3KWzVgJQytvWEqANcpiEGA2zTY/Vv+G4VRy69Xc
zD8tYv9Y9CLETm96KpEL82+qeoSGWRS7rc8Efdcgbe/e+S/Vpi796tFOGL4ZwFZgtmivJLmbme+G
CMiQt517QqW2Ko6oFZTwXwHLV9d+0GI0n01FG6YywjMCrPqBo3Fjgr/Cr/RJMWub9giBlL03iGdb
eu3jXZ8R7Fgjnf7W6EFV4ycPwf7y2FXySuo4qXV2SXhaX1xjcqeeq+Fsin+GGHqvkAEoZBaCYGrx
Tx3wveXfejLYCm1WOhwEHj2QrodXeoAWPpTwJf/4bcBvSaTHaL6G3yq+gV0fYw4MAXBl8MW5D8SZ
8o52ExMor2ECpiH+QyXDj0OShDOHnlz+7K1BnP0jWg4Pr6SfuspayswdpUXAn8pIdV69AGsYP0qB
OdsrEgBG/VnStjV/j6zvPiP3Naqd/mZwg3bdP+5qTWfI9kPL3f+jCUcBkOm7gL+Rz+2Q8/8KNYYX
8bzouVhQ6aE5dkxMuUg1iCTOtjDfaDboT6roWnUHZCETuBe8oL7CjvtGLrIeVjl/DlIkfTXsPVAZ
CY08qtTZNBGTqY5/UGelXsOhMO8c0MZhggRoZroD1Tx/gfiGv+YDMug5YcCz2tUzOSAwUu+8fq8T
z/CoXZFFsJekR8Nuue0r93OkKDQUl8l9eImzHc8nBAcnfybPiJwrIljoPiKfv6dP56ys0fmhqwUe
Iy7VbQIxQ7f5xT7/+1pc04UscuFIk1cRI6cdMpzYCb8lYwUb2zQv7NNX0+Ce3SRZGj7zqi1a1ZEZ
0T9hkhpwcv6UZ5y1HEAoF5QlsdU4Q0neZtV9/78XtBA4bPs5IgjExsWfik0fiWuyDVaflLQXYQ23
OdZc5gyw9bK5giQ8m30EsHjdgjrYClBAEZHMXoWNOQucLVt5DbQfzclvSdmy4ulhiy6W7hvzezOD
ndlcXgHTHNoqPiQs0mv9PJIHpGIanA0FfrNVpXjBkeOm+WF9YvwmSKnBjk2gXAIBqPwLVxhm7AmI
Qz8gVmYui0Y1m5V3NnjtJs+ODPsfS4AYxb47EUd+IY+pIYlzckAshNdjGoO56Wi31m+3Zuu40dGD
Bj4SKxMwjv3asbFMNo3GppCkQgfv7OTMZSEBxYDXmSQC0/I40TB1vac0rD18VC1ZvCWEEbP3ZcIx
Aq5FT7FW2jkLoGiJZIKJKTnuhl2iHrS1ZUUI4V87rCBmSJ7lSb8wnc1jbCxh2PaGxziTvzPCGHgq
hNgmXp0xiSqcYSMKvf/xeHpM0zc/y+rQch5cXzysTsOa4VE3VzFw2ZYyEgKD/F6UhLZB0BzOdHjV
kQgB00/IL3Sm8oxNrFsdA+3ByACvZ8XwK635Mvm3MMHpfWayEGtBLYYgMVhmT1L6+h4CxhP8fg7l
C8rVEHoisiwnXRGFAjpa/8PIndfu1Ctl/Mh/6TE8v0HxHePPku6mPU1agqWxx17cCwsKBx2dH2S/
iU77vhN65vXMaCCoYu3Acst8Iryib4ASSz3M1Z7+NBupn65vDWhwhrJZpy6QzSNylS64y6nJRoz9
CEQmRMXmbBv8KQaOkJkyYu9H12sDcTu+c+ZhzUrdx3ZDLKitn9CfvEK0fMiPPU5kZFUzjoTuJnJT
npHBL0XSmZmH8MWCJ8UZSz28MVhhzEsGbWUFZpBX32F21AnotahZWD5UJLnARkCGo8/R3diYFWmw
v43XXooWUnRCStRV3ihN/jjR1pdv889gtrSsHpKMNgAz0KgcB3HOlj9XUYv+gECuuluKmvHD7Afd
OChYdkMFs/AetEq/SPQt9zzP+8ul0U1Kcgco4oLvASfZMlGWE4RqXuDjIR6etKiDysT0vVPHr8/R
wrvnid/SuAlIA58i9hg6skvlyQ9t9jmQOub5sHi/7bhcSPEB8asJ4ws21RSVZ33WcO8J8uPETHni
8iWWjJeIKGFdWgBumNCFnBXNQEc6qxc3CQ3yWm9niG1U+lZS4GnZecyl/O/1Z17ZgHfQoSZkbLIE
KKQwgfkb4LveurX6DdfJwr2YLattK10LiJwlGcxU2PU65nd7PymzY/Jr1xFtVUaaknRU6guImqds
4ZfumGY4LYqO/sKoju8T+GqtLuJpqdbvicluFrrXBz8Bf9TMv6xoxf2ug8tyskW27ztG+vAvYaGG
O64bbuXEuBK2VEdr1Eai5gfXk66h/FUX2oMqFOokJ/6eZTKxhsq6WvQ0RQBf0OrPETvGu+Y5RaAU
zQmPE5czZtcUfNr740UP+V9HeGTBRsQBioQxiAuhY0/AK8GmClkFsE2kvYwthnYLCrTdxd02iU4p
13u7UsCyE9tQzPIvLBMIuQaHUVl5Dyi6/Q/1sekG6JbZ3AJOI57sTHkb2FPfTzkx7gE9mATXtHuO
a+bpFgwHB5q0k1bMWZlSm2tW6cjoAnyFTDyXnUj4KPvjTRHdVT7+lJsV9Rbz3E/6xbmUE4XX/3Km
NMd6n7l8nCc+ybD7BzNo6hO0G6dAxMgG3b2NCM6iTjL2FSUzekZ+y6IBNrVhLsRlETMtSLHjY95i
zHRlZ8loCS0igDOOwlfgiQIVl6MagMn9RAZIjayGCf72nTETZloxad1WFDDsUUWaL8aUc4Et5HBN
hv9P/D0CJNoBJFjfzOnC08kvdtP5uxDHNWmx7UJipgyW/puKwvzs4deTbecxDDCYoTpjSlSB34Ur
cc3vJKRIjqhrSJlBKVIwXQIXM37WXNIx0i28WAzWp84g3wAqQxDXrd4JgTg3lNM15DIA8Tj0EUaw
xm+Z2zkWixBQTYy3I3/5PqKua+aDA0+/EjjndZyCl1TYclEa7Gbtbbngf81wjj/IVus6KlpUR3W9
IJ5crA7GuCN0vs9x5KB/8kcs+LUfUUvACzZhUaCYQ5XsE1Uvmp4UzLXMw/EpEV5k0qG6iUGnNP+Q
QWe/hm3brdL0BFg0kTadY9AmSm/V1pRlKe+zasdrKzeUvO87Fg4TL4uEW7l9cDlMsQsoKdiK5H8j
K031CjMcrIHCk8bXkHMUv/CFJfsIHQMuK/x/0t4KFnKy1NHTldqSp5mzcCzWFVbOiQUSxTNgjywq
KID5fvrqVyvwAU1hNje2V7xz+tuPQ9hIb5/3FY0bQ2N0DSjs+wh+K7alZ8HmSMP6Z2KqxT53NVVC
MzDxuvilBrQUyipDJadvm+ZLV8grSBdQ1VqUStldvhbKPf0xjx/Bm9bf1JPvBTVYUIA+bv/0aqMV
kChKBiKnVVWKTtm5xa4DIWsh4ULkGV5ZPDefNV7cyYBr/YuJaOCUQ/0UpD+WsqL8gmQ9oA5pXWnJ
HCjffoR9zQt2QK3Oy1GEK5ngZMiyZTO3aKyFdRo/kczrb8d0xeIzK4S7buCKYfo7zTfEfSs7YjjO
yGpUz0r0nWMJldJFTbGJdpMxZpGdB4ZiSPbZdES1+0ujRafLi0FiBJrQ6L3SLoXGM+wn/bJP9i9W
IcyfsJz3h0nkbI3fr1OEUotHFiODg3iqtQdh3SFzI+7gqxD9PHNj0WbufoZ1htR2LYAwNAjO2lbd
AtkfqwXG2I2BamLaQqN7AZGGqQc1mTuGAIj3KIAopet4gdYKHmNkobRg0emC+2JzjCiBkDoUMa7P
6bqpzTOwSb+5CeYuiH1Ox9FgeGTpGNXnDfqG9kusVvGbNTm6TdKFJqsA69M2/8JaY50xCh1EdtPs
7ngCYJ37gDyFY84+ZvhOscTg8FL4b4wDGFWkq7BHkHp2fiFgqVuqzaYjGYiG8nWoYgmUx16hIAse
efcnT98lEPhGpYA8Chmrg56frOibD2LpVbhS2CFxl9QbIh3HOY6W7As8Tt6B0EBfhPX4j8RaO54H
N6E85Vc4kIJhkwNtymtTWIJ7ZnadLGuUO19MfgrM2YGjdoskvr6iY51cwk2Z+sjYepesneD65q21
guV4RtmsYRrStiG+T3IcK+duBnvADWp4yP+C6a2HOQco5YTOCCWwL5wsrqFqyepQElwLXWx7S7mt
nI6qnxwCoAGzgsHLDJJVwY74JCuHPJqYHCNVPXPpwSs/QPcvLzRc60cS7Gp0Fx7IsCHfjhhreSHn
nKpke/Mdv6W1fACuQVEyb2Q7S74G+q5D+UH57VdUgP1X4jSYmklF0ahH+G3SQwzR2Ovvn7vZOMnO
JGrhoa3BPV509DL3HHHw5IFF9p5/s4UaZF9rnBrjl7PqHb6JnKGXzl9dfLNyH1dtuX8ThnZAFvFa
YrjTWBVbriLYbXywiG8EwJwc5bk6j/4A2Es5BarbhQdGzKnb0Sjd60vV2N0XU6jJxTRXDxY7Rgev
4/FtzMajxqp6xQd0HVd6YW/uTWZL5BUTbAm7161/YbwxpgtpdP6FGHmCWbTPyFxhLc7IgjSS+pA+
JMtnpJSgWcGXwzr/9oqWRnn93EPC7n7gvW0IFsPmdpFxNzQnbk4T6WvynWdnIfDGtQxxgMs59Lp5
4NXKOSfiSfbKbTBhIFyUm5EMJ/jOslkesR5p3823VS7GjP2jiK4UVAUtooNNgIo5Xw7QuzHhMX1Y
yQVOLnbMs1pbockX5+0WUdqpeOo8m52H2PjefqAWcNrTp2OIXGggH5DLthgIc9UvIp/gJo2nnYiW
APQZj5GKI9GmZRvmOjND6yJSmojWbNhVXLm4kKuZ+fishs+qkE+KCAP8XpFrEWiGo5dMEmfD46+h
2UTQEbglq45qxUZbCleSxXKCYcpMciQHI2DcbzLdTmO3peUEtguKoX0W+W9tzAUqK0QMWGwUr0G1
NBFm/8JDDI68s1six7AynxhVcnRSCW/S2TLaZiie8Ufvsteq5xqYMf+yDfw9sDxoQnh7Abna8uaT
r4ejMcvmu4G+W/C67HcM7Ji8W2gr86BfyoWbp+hG3nMRefYfYVsDfKmR2e8EN2vKGyQZsLTwwizk
fNX8HbOfOL9mQNPASrIe9NDnMkX6AMSfJrcTGl9NeMkeSmMPS2slq07OM/LU4z/11qwkUuFILJdC
G0YxOejKVcS/nrufcxM5aA84KsX5PTpp4QxHlOC8Cx/BnGqrdrFsL7Ca+2s5bZW3YX9jmPdhsSNS
Ea6L7YeONT5ahi8Uu5IYJ9GP3x5FBvJo5vleQebOe8HsqGcmKKxifFdEkqiHAqpQ4SmZnT4QOa6Z
/9rhdyPL8A/WnH+UEMJV3/TREisi8YHJigU/s226v2Mn7zXsQ9PkNrmUvgQGmVSGfVFj7/gdvkL+
+xF9uWOUO5nAw2htYgKPDy0LTV7VzK158XIS1gnjRGvHfzKHS579mKxY3g1zFGLuFbctUbPhXHCY
G8j1umLMrlyxNlKuoB+RobhAvkLsQ/kR45ajXo35wTAYIWXgJhy8KQ9ROymvGIK/F1huw0nPnJBN
kSf0tkbkvL7HGG0tjeavrmlKwxU5o1q4INpj2gRhB2GHA5Edl2yl4LLdIdKBEBJ68QOHhjm6UeFV
jJ67hcKKsHpNc16tQRBPMUFNk3/WsfmXa+cWUKjqvy+MbJgd4jvV490LZSq38FgvrYo+d4EriKG0
NwpPg/EpimQ897a0CPF3tFP0xW1iXwDGNY6qhQoXOnv0VDkdYChkjtB6aXUe4BLvhfLwIVfREfz2
X3qGMu2US2jJZPD4VYQxavY+t/hd1HJbznrLK34FUgaGxSf447RQOeZY6e7eMdJT9moWohSi6pAi
TzDpdQYUfjDOsbYhOhDVIB0p4xgVGIvJtFB/FDeIepSjApKODUrJul+TOYQdb3wf2Asn/TcKpf5D
/UyOqoxnw0bJwQACp/cTBQbyCbxJ5pa56qNnVdz54N7yl8eRmOQ7eHIoqpZL5H3eGHsIe6wzaDgm
abFTsUc8alDkTBRpWOI/82A2LcDk1K7mAv2986d+Vi2JvJyvGDvWUeJLkz+ew8+q3Gwt/Orrmkdp
MQ5/GgZhlrcIdsytBC/kt+ZM61i9ilMSmEyEG4mebFIQ1V96ZvqpbSR3KspE8BFX8rvxQNJlcG5P
MgQFNNWFRDI5cLNuTzMn0IqrvGyzgoOIFXniJn4tumyAMQq85sVHZ9a0MAD6e9UPrNwAUSUwWNRF
VL1fegnvn5uAIT5Y0Yuc7piUE/FeE5xp7F4NEckPcnfQszOXYCldLdUQdSJczl38wtjJRH3B4r0z
/17hlp8imY7ZTjwdVlPUryIuRfYN1vgjITsTWibAUKFnVF1YTlUhczo8AHA5fsNbboLImaMyqqhC
sA+5DZJK3EHS66mu8WnSdRUa5wDPD9tslnYz0RUjhx5MNtjN1wuSaONpL0k/MuJXuBZnU9jhZejn
gH1ZyZYU0fQ5OJeCmUYNbAHrmllfWKkolsY5k2X2L8mR4RqGP6wZEYHFPNuzrP3XpiTrMZ/TmfMT
HXSr2Q61LExkYCtu8r6kykmJ4HETB9V+oTIyFohbkU+eGXOikJmMN6yGCg64EhUD0FgS6ZCJv6B4
mE8CXgb9XE1LDrvVftDA1uI9w0ohUkOzZr0pEwUVXVGYbWTInnAzms8ZlXzQr8d9n97enxPCopRN
E5Qrkn+YbL+Y9/vaRSzY3UCccYYREsg1i8/vz8YAUE7YElsppONlQI8HOa0ZyR/EljXHiC9upFUg
4nFjH61Ahd+zD5XQfCZ7Gfc9mor2JhN/VFxMsJY82prZ2gEbmJ+WLgEyEvidiIHbiCs0mTPFnCvb
KnJHDoK5cXyjCIYuJOLeUZN7bf0rwgeQM4jtd5kysSLOCaZK1TATuaQMPrpHL3y34AvQD8k7kysQ
rfnChMWHHg8SOeWfeqkiJA8xrBX89MZf2Vb2HV4VmsLtwBP5a1FmACxXmVVNlTT+vVkH2YnEbSzf
Ig3i0Nx7FnoS911smwSeB5e08Utwi2eZzcdfKR3qSfZjTAJBVbwQL9Uk98G6ATPENI3crTWZGJJI
5cs0V0cZTyy9TIu/Ulppk3tigVEZrMayIrk4cticsVdQVT47ogIm+tZfHKA1pqTa4y222gOxa017
aKhNyms0B7o9f3e+hkFWwq19MeK9vIHZj56ROTCRxRR5NEo1Eed29ad01zL9p8nrBPJKQMG8lm6B
4U7yq0g4tjPLiZTtQNIawQYUTJhakG0tWnHzgWv1mTF3Q0SQ9wdmwlgTrIpT+450HZWUyNfK7Bqo
NnARlUhL8hqsWTdzyBDQSl8H8Myv1WW8Rz7Mg1O/539muva2ZuE/ilBxG7Arfd1VdfemTUNTaeFN
5+Vk3nA2lyrRPoJtooPPfTN3G/RYGGcQCcDUJSjS68JFks/Omaff3soO3pu+G/9XT7Bpqp6fIyGd
KBAYdDMso1UPJEQgu27cs0UXnv9xdB7LjWNbEPwiRMCbLUk4eiNKpDYISS3BE95+/SRm8V7MYqZb
IoF7j6nKmlhnhyjs1v1N3mpL7ZuBDETUiDMPdIZ1p2hnrhqy+vCI9GK/yLoQBorNp/x6qyOXzkF/
1qpbexH7KLhuyU4kAiC/DM0qPxKnzJlxwCQBJmTEm4rk7IxoP2pdq/M7WlPEFX6t77sQgdg6dtDs
sqVnxOWQj4SeYfjHgC1Ej4qiEPC+sAaUEB0QlFnM1Wr2aNWegG2x3jIZxzA3KwtVJz0tAO4Ng52Q
NpkRAK7AbEQJuPp6QlPjtco3vRt/8wKwYODwWHjaHj5J1FucdhvhHjSgHHbGsQ92GiMBn7EPqShv
oyu8ecjm/O7UYrvCIYqK6ZdH0CLfaU0Nhm6jsF++So0QXTf/iw/H7mREXk7ZzsacmUPxTSAcG69q
w5hXRyyc45TeIBNHaVOwo+bBqbf0d/oqn2+mwmu0IXpPzvagKaQzybkykzQdmYTod+wXtlRPqrzX
B5hwGNdP0pYkV+NwDlFLeioKMvXMtyMMM1KFfeAwKGQ+ASVCXks8rS8eTG0979jyuXQ04uDRi0hO
IrHVXy1RhCjw9+ykSfmlx3yG0mnmP0TKIBCBc6pNZ8BCFRYAPl21XPHsdTjztENZbYtir0B6TLcJ
7zStTftPIjBRem9wlCCIZYB3tXKGQ+v8UYSefO5ejhgTB/9TEbqorUQ/l/+FCzNH511zhHtH6RRu
FAmrD/MlN8BJfWHRB8Rg6LZMy3LT66v1/bXsY2Ni2WhZVFS6fg2tKPZH9A0Fsv3kbIH41taqCnCc
vfCK2vTDOqCtitEHDi4ikgumR2J9N9o29RX0FzjKTGgCngEUBDAOUZmg+xgOyEfNsZZ/EYaCda2R
hDKSSrZFf511mzghRhRB4mb9u8RxEaNjPyCLAf0Wg3HDQGx9LPG8Bf7NrudrPsvxLskf+W/B4LF8
+aFbvltbVFIEsVCjlie+Zth8wz8kkvPsIjimQIDCyhi4JlvxdClxMyybXua2dJ35dtD9priwTFO/
5dLepARlkYyRwOZa9C2ZsSnNNRvn2sUZNX3Ej7H67TiIKi5kNYK+f+Phakxfp80UtkaGkO+EfCh6
T4LzS83RXWHqKt+GjjWQdZJndFOB3Ru3WnqW1fdEm5ks1YL4Pul7gSMJ+1Cza4FLsMvsNjxB/Ud8
EOFkE8kFuPxaTrZwkCjX5M2YAkywsHBu1WYgVJlSjE90agiaRXTVLcpHzN/Fm2YcRfUoWTv9SXsb
a5sl/zjHq0XmGGMNSgl+WwPi8DW0CD6Cw8JeHW0hGimH9BmDp4JWnWd2GtAWomYWXPZPhw7ltryN
4fPUdo1pJrQTwVYjEN7M50CRrIyKnXn30/j6+FG/dgQLqdJvroH48pFDMvC8pOf8B90CF2XqLWFR
OsFK6afe36zY1+tTTQVLVt7niF8Q63Z9jdm0kAkSRPdXRtTX0+RF5ShP8ZJQQ1hXAx3Zunpkksv7
WkCs9FGOpXcCsqSrRpgqbMXRD9HuMDO4TJuh9oYB/NZKaDEtbKfsKvc3dowWQZa/84iMJjk27WnC
J5V9/5IgbRByKX+O4Q7ubCg/E+zZVFPDFmfGogfUqRo+8HtZg0vEOSzll/nVKnQCP+OT7px0IUgo
skOp0DGYyntH4SJdbbzIHvFLzZ9QkB28xahaRnt66CjCCQinIwU+rpw79aB1XvC7w0nMrTju5ppP
ixhOW7zjx+elEni7GWow2zVgtsCHQSrsZAz2QKWvJa7eNwlbzzUK1tN5MOy+d3R2KcKlCE+x9kbU
FIOul3Hl4GqlK/ELAnElomNEdie/YVWgviMwhh2R5GA0hELq9sM2F11BC1YG0VF0zjSU0Yqt/ajv
Ek9crZEvnZgEK+VnSrq99Zv8D74dJfhn20z7VgHgazvVvOkHej5myZnxHSjkHekb9DGw5qnMNt3W
SFw2ANJBRQb3ciqDwecV7R6ryXHbG2ulBs0q4krBJPXFBv8+QPpi3JTujN6jd0bgC5Wc/W+C3Qyp
trHlSkEYjtw4c0UPQW7/V09r9Yev5Iniivu7sAmYCNlSprM9aleDO56MGpQnBJtiiOCpXk/SBfpo
M1yhezHcQPeUfk06AvUNBj+yl8MT+3NKJfgRJ3AqiIoxI8S2Jv1h110oKMXKUtfGR7bkhUmKN39H
wgb/OhOF3o8Hb1nu7PsPo7q1yPcpTYC44LQ33E+KuiNBfGQcYhijvAzYrPq1z+WjQRc8MgxOLuFE
2OE1dBuVKac31rey/zVDr6gYqzn8RWL9lW0qDgGZ8VfkjOLzNXkGqr2+Gm2JEz21e2kd3zv+GHpf
JaP2xbQNN4Z6z0SNKlByvDyDu8yc+YLF0JlfgZ8RZ52S6XPn2iiy75KNUMhKoXOdipZ4/0r28tYE
gs7vonG2IWZBcWXicN4NtI/UH8xGuAqp4S46633GYrWB9uEdWAVeBmKAA++FX+i3nyknUAFKaLIy
+Kjl7STlVERpRZw0I+f4EQIhYoNR5R+SRY1hMRB4lfcGgN+fnPKBbF4UB6BpSYAwUkdjCLxj4Yh5
oUCM/zXNDxlv0qXDCLGS3l7nSbAZ4GqtTw5Jvn3dcgLNSG3BX4V1yFxp9aG2vIEIIlzr6IhvgS8y
4+fZK+8K5mKGe+B5Q9Ou0k0BtIYmBEMhcSfCprljqgMTls3X/CAZkPKdSH6OoD8ZP7BJZ+3NNond
AncjTlQEs3+Dha19t5xPA8OQBtufG7MC7cjXPYVMP8L3AfwX+jjUnAgPVjVpwMxEVbYu5E/0lxD1
XkkxK3EnAriGeKZtwduZEpFZExipZeY4/8zKuvTDcVNc03xXEtsk7RSOkRQJGJ5WYEbvfOIv8TnR
B0WOANFuPLbmM/wVGrIgAb61dypwqd4Bgg7/WeLXuOuQ6x/UYZ1N16r8HOKjwtplJL8PdsSn1h2p
b+rv3354r+Wv8lXi9Aea40XE3L6c7jO2yYHkGdyEzJk0t7UcqPQM7hGFq7uWeCsZ0f/KdFHb/aI3
fepkRuTXZnJn0a65vsHuxW8IBcg207F48pGjhmZVLSxwmfIvMz1J/zend5PXWCHFfhBRe/b4Zntj
FQs3QSTuaqWfcuNqVoeofs+nD9JqZ/d1GwAcEHA83YB5J+VG208u3gJt9ejspYUcRPTaFL3Ik/7e
CUxA7eVhB3lMdnDRP/COsZ+kht9X89OadhlhWcqfblCQZtuw+06FfjvZ8sDFhvNwAwZMfvbc9135
T0QUoOs73qFz9QPUmCUvTgbRGTagXbBwXKS/zKALWZmgMlbZCbZwImzYxVDOoFgmzcVBAEuezMv4
Do+q1TpZfFetM5HJRfLIgbZF/Ic6k/eSGOwjNxHK7vkbDin3kqgbWNTXdRLihGaNFwztphcIm6Dk
NQFEYaogihT4eMWDXjR/IKEgzJMYNRU/evaHqC5l3vFiiuiPrGugbyOfhtnv9ZQmf6NAAMSawnrR
3fGZCdRwa4IL4X+zkuWbHn6m/KtkXlFItwKpLqd/MlC7zpoL78hTjqOxnowv2TwMgZd8AJaWPrMX
ssdVW378KDSqKnGp3T+rSzcv8UvMniEwhODxkhCF4LYneYdeLud/Gsu9wcU6i82P7cFWfu2Hkg18
WPIWrcCHEeqM3FvmSSEoUFjrKRLIrYwuEJlqzcIQoqmV1hw1BIaSnMtbUY1At/oJKwI8puZX1ZeD
0K6KN1H6qxqOxvnQTkADPjti+l676IVd3AJeSIfF19WQeyn9zawQqTkGaT9eORn06LOJzg3EhP5N
werA3nUEFR3VN1APukRtOLoykzpwHNPVjHaIrcx4T7VRrnOO5CDeSeppWV+W2oFIzc74ykCSq8jU
xHMw9uuESCHaIAwqlfX3Yg1Rkgxq5q9N0x0MVB3YfnA4xxvK/pyKnsVpRNBwz/jY15ElilB5GOyo
gqcY6wHmhEochfOCsyEAm9zpybuGqpe97Ku+sYjlH4rQj/JLOm/7gqYUi3MyHF8DyhL9GbNIlLkI
XrcAJyGMzXnDdMmomMLye6YbhcgWuHuMMhHDjpspHg4auZnGRzgt0uR8/oqSnLlPWALdwnrBnynY
I4+3mB/H4EIHV/R7o8dJdwwZIgpvYfz36lmZOBYhx940feqvXTFzCbpKcjVbp9F3ZnhokDWgF5So
17ZtD2aMqKu36d0gs10niI4wucdoLCmcBcQtZKluJbPS5VaEF1J5IarbPGI9hoAVqfC7GKPRWJnp
T9Z+ZOrXPP+Ls3M9sNE95taubYl+WCnI6QBCm6S3Wscx3XfytuIBuoI0TT1GVXCae4b/SLese1MR
5+QasyNkDiawrDno781vyS0fcmnTog87KQjdmSJAtn5LZk3T/kVi7tGA9CG/kOdsxvoQyt4w22zW
pvFRK6fBAsOzRvEad1tMoHO9T/dh+0BO3uq7QV28DMaBbeOVyUr4hqE/OBXjUWOfQlMefFnyW/+e
fNHJViy8FZuSjiEuiM+FcQex8pKyDlIdcHdC5r0+8aJYv93ZoEV/wFyywkMO2/ZP12zsJwiTVbx9
oovghfIg6vY4AxH1tgTkEDKIsG+JnTgxB8nUHX+EGV/Hwo4fQbkhU266DdWpr44axYT5KAIUYRa3
Br6fqnkbJKAjPDeMLhjr1vlWnD7EqWKa9y9R3sr8hmC0aLcBZI6afmx4aoqXKORnOsGtl59INrT7
kvvGlWNuaKowxi101Y4CLFgQ69H3eG2A7l6sOxWOiXKBzXS7lRkfDSvpc7DcqXUHuOiIKNwud+S9
le1q4ghWRr7LNIeP2xDB3u3kxtNPYWOzc9JPUwj8Hc80tI+ycFI68A+gbePAxUbIkNNzu3BhNG8c
SfK4M/4m/Q+erIBcV/ia38evgac7XoMyqqw77ZUFBC2bwGJRj/wgD8y+WkLQxh2U+5C058sIgxY7
PAoEyWRZum+wrkt3AuOBZHUqqMZyJ6K9MTu3QFIiPqwLvyLXa4Z2NeQ5NrAsLeoY6Plkn3UMvj1+
WetUBPeKxyCOiLnSrwzs5k+02RqAxIjKmYxw8L+KvsPEYzHHimpH31vxqQD0j0GFDXGhHOfjbB0r
tGUmkY9OMDmIRZXkr+GxvMg7kn9kTKmCy/4uFPf8A7QToz1AITTlu0waTPQbo24eV+oHX2HUI/op
maqgbubPodu20GJlN3TGOlNxtkjaExc5amIlQg6PrG8dnIaK4ScNPR+dUv0uxnJ8OLPXGXc53FSP
OLGb5BwKcFfpVTb6WwqNBlDrcbxYn4zhKs1WWV4EKqZq0NkOVGPx9L9DyJelc27wzG6A/7LbW4Ka
gmBL+5t9M9cq6o341t47TsMl2g/9XL0gJLH2UxaBHZy5hMlMveMBBxIrCe9av4fmrHAO9nSpN5ME
AdaFAgO5isK6rP9ixil5fpfzz+yaghxt3qTUJ/gABXFyZWeiqo5JwGl0lZn/zwy+5+MQugQHdfVi
D0vp4GWSw7fwR3X44eu236t0qYlf579s8bsTNAn5M063WGaqp9ytEVSJ3zTVeUqo9op9RHDlO2H7
hekKEyOpRShZ1tKRXlz6q401E+JxcoGD1fp61m7ZZwaREWIVqUrKxtJ3uJsp24alULrq3Y4lUtA8
Youei5G0XwPw04/RkdFAc5bz9fhukpXUbc1d9V0PsGkomlYYKYSXzeoId5/arZHvTzcISk1xyGLK
ahZ+QIRXNIiQJS0EwuQ8Oap1mP/nVCP4gn9LgWyl6WbWYC7iRlKvPL85LQRtNnfUSZgPLASTmWN0
gzBhvGqsB/9A++ky2CL0gX7Lz2HyEfNmiuk+sNyhOYzxxfhLeY5OFk4vw2HKmcJPyTbGr4qmZgF1
Rndrkc6vYux9Z4qumcHuiwkk+XCUlIyVxAORSQWbwIWZeEWDgS287E9o3nFTwQc36gtpNPmumq+o
UcdsnTyQXagvW2TApez0L+Ghk7K6MNdM9pF0FMiurvTxBZNGhdecrfh1CalJP8wcQ/E6GN5lhYHQ
lsROMSdVdQXdek524W0Z+4eOCEBU2sjjCcqYIA+0i5cB5dZrob/HIks9G8uK8ASqYn50vRsAUJEu
efnOcM4s302I16uUKR+Xk3FH+i3spLN5pR8EOa9giIdmK4LcW6QtE70fHvhvpK3wUAYUaAx+pZvW
0B1tuTI7poxXmoKGWSw1obEANQbEszCsaZzDNVJXmLighdQjp/t8y/9i60i3/0IfkDB4uNY/JVdp
CCL6Jpg+yr00x6pOsu+WYKGIEEOmELjq+bieMUqmcJNaOBBAXl4kzSYEswXB68kRsad2rZ1MZu2c
myF5aoNTXbBGDl8qrjA2WgQMYudufAoDFU495EcJCc+VQoMZbEaSAwA0mlG0H9m/fnDG2M6r9+CS
TtzljJ2tU8xOPizc7LV+3RAgleeeO4dpcxCAygWTfFekDb5qNk4gKElECK7NsTw1h/CTcXit+MwZ
B20pPIav7CxDhGfsK2kgXQQ72I79QzZ2wkNmLodoaLgj5R4ZGw5wjtcAR2aDN8tYw9UAfUKABfkO
BmBuaFSLI7FUoGY6pvoWpXuimw1uCHNHcVLwq7Pf+kFNxRNcVxdRfuq8JNqwI67Gsk78yQq3U8It
rbPweq3/zS1fioD9vjxOjJyL/SQiJntD7JakBKwi5PT5TtvXdbiwqmozgB6bZj5lkxOOJ1H5TOmz
mfLxMKTJG5daVk1sRNeYDLBmhVT8FxxnYntEHlmXh5Z9Ef3TF0oGFSxLNN2kxl52i+X3oqSidKpg
vyT9+qGTJv8v6S/lBMWGALJ2Mxr7fgn55oFNj1b7mfzm3/kuld+a4BxbgJ/QoaypmM3hbf6eFciU
hR9GW4U/vizJ/+XDPwXdplKc8VYXhyKD7eJaTAKb4R4WFlrc6/BHClyMo2NsrY0OFF3609gwkDCH
SjPr1+mL5thJQZok+XPgVNYZSZgxOgHCAWomOmgjVW1LWlBejRtgUnJyqTmmMzbbNSooNiyNh6G4
C3YvkchQwIuYTF+RDy4MOwbIo/n1pbBo4E0js7iQvyhZBOVjc+e97IiPElcdWnL2Ywg0Giq8PHlb
Bms0iKzaA1e6M82A9UOWJ9ogGjOfNApD38sACKxfRCLM5Yb8wMTlO2O2NIZbD+pOgzxoc5v5e8nY
YHEam5cFfBN6mbFXSGJKbFZo0wcOBFwtif1aQDc8MS9zrwbYU/9p8Q8Hqk6hjZ1do+sc3tSGUYrd
p8e22AdADU1YFExxkGkubteI8sbmAEs0KK5b00OXgJqJpTteJyaEv+3d6P2XaCOA1upP0EjYgnfo
UqID0Za/LQhHUMVs4ZXNzJan8TEUagfkFsGDbo8pgw88dbwTsYAHwiVFlJ+XT6j/FASbLYj6LSFj
wxFFMVP4knqjYRpWySH9oMHiHaCXfzO+ICIjmwHwg64mQP6LgTY8QSlgsg/7ofNf2hIolJMsekmO
vblhoQavg6poHX3kPyFYM1YKixwKEL7MEo944HOpQyp/TB5jYgN6IgAdN8ztvjrIEEFQxQ87LSVl
8yREv/C49O5YnaASxNmVZCUAEcxVo3vsgO9mCHrgpWHZ4Cf3+V71O1hikrKirCmmjag6sstNxfuy
cOTxuUwaBdoC9QlsM+MXBKiF/aB1jU7lWTuzFxe1E3UDTjg8cAl1iVj69WsrtU59tP5EjpLFIRvX
3licAdoQvI2AYJdFHoe9yXSCHcnGvGjITpmME8Gb9b5IOgaTaOh/ia+rDySSkOwn2pqZEmrzKj+B
KXbSPZyunbGeiwNW2zh+y5nHdfR8Ie+PaBIjyD4su3cLPzd2zIgaF3BSg2URNdsGTo31+jIQDiis
nrJpm9cCyyaG39xgDfG3UMpAQlXoCJL2U6zchVwi7frlSWc/nyr3XSVjfkl+kv7UJgaMXfJXGjAW
yb/OQlBPYxgBNWDHYGKnYJ0zT6ZLhY14KBWeAS6BnKI2uwcmRyq+zA/qcr8m+s2u3yV8geMBfmcd
n6PhgEtUb28G8oMRM0u3LIHBsLSoxqQFf30gYFfZaRnJ1Mu4hD5ci24xAqWIcxsvXP4jSDBOByTB
EaFz2xqkM1ap+DCXZ10/DaKjkRiADKfHvqtAMbpOdJhN9JXPR5Mp17iLUdqe9fbRLuf3GXAS44WH
LDBpo1qNN1KxnU5Fsg/9ILYNVDVw/z9V3uRN9NXla0wXGvXZar7QRpjAB7q7YdwG+UjqHAzF/JtN
2qi6mmRLDS/Upv5+ecTRIBmmBCFrFx0fyeWfVrcvV9oxd42jtY7XjaPuCTOGIdj58kNIvOoJNxi/
UbC58L2DRaCM8sE7bHmaMaGCDxTxz2+AE0F9YgrabhBZ+9aVH9PYasvrBfervqtISS50bTQCZQjQ
d2c+IhMlA4P3DWYRs9+lSOxIObDZfdEpRfhGGFBVK1VkjdF+GNG/FEO55GCtDCF2syRJQI3TTJtk
x++IB41fHqxLlVcE0H9JgBzk/SPuMj4pslMdAgL0+jYmx5KluENQb+MNOhXACiLvhBEDzQyLwSK7
NTmHr2p55cwWP9FcGXSvNhMs0PHAyVCCP+D4g3xlFg3qUtxG4yMUAWIjbG2PbfkJGyZu4PecX6+9
jifUQt4VuwVEQmfwWO4wTylvU3RCD0eBoqxqbU1O48SB1B6DwfBeAsuG4Jf0eZA+2ZLXWfZ+Ov7E
KjZWzptwW6QMdMEpzbDEB1IC4Bu0PTckY4Wq+yMbQfHw+IZ4lS2Ys3B1pPhnKHC6oGJa0iVwyDvL
7Z1Qa7EpOfbhNq+APFa0CBX7g+JL5axdgu8RLZlXPttRpENf9/0zmUDWnBCRRKjd/ZDdbe0Bazqj
oAUOlyuIhTBtXIUERyePPG+1tJRYGOXwxaGQu+BXIuuRBV467XvEns064i0nL2J0m53ic7lSp6gy
epUMDEOx58Tu+wO4qaq+aRaEBTYExr8BzAxDXjwNFMos9pdje/5Z8FCvq5m8WcU9Uj66+KSSlR4t
axQ013jReRqIzGWVQDoVp3CrnQn4mgvdG5ipcudIxFu1Z3P+5odniImRd/i4aNUnR7/cv1dQkehY
iT7iPJqCna74nWq5ylL9c02JZAxCwhqRdAV/8JQ5L1Z/Cra0NSxsGR1fyHZ8CXDhb1X9Go2rpZ3J
QH4xspOzA7eJwtVmUuuiyYARGunnGpfBolHyk/CmK7BEoC+wcUPFRCXBD9sxJ4MmlIyXgNAs9ThM
+2iwU1AWzQ5720RiivAH+2vw4GBp5Vck77T8iItHDz8zpoypnTUNc8HFSMHNjGSS4kAY3ITmaMu4
HYkB6AL5DrNF5LmlGUlYVGtEY2n/s57IDwG9+aLGM1eAq2heCHBjwPAPlzAfHlIrpDYe4giIDOwT
kPQi57wAP6H+vViu3Z3Lg4xMD//nD04bYB3EGtnqHs/hcseMPGaueUxy1NbduY1RIPIyZe0jGphC
r5qTssbwTwWGmFUscsymk9d98xOItCOIohYGRiJfIuUypHsLMyiNfS8xodi0V4x8wrMNiUWlu8QD
cqRdE/Wl05IDX1Xu0ejHQEEX0RhYzxT+ubJGQnQGrVRZFFOrqrtjpRUXyyA4Nxm7LVh4mM42cKKX
YMvpfT6EmxESkUMfZrLvYNZkMxh2iat256eE3GzHQlj6B6qUiRbDMKKncDhvcDlF0FVt3vc29MgI
oXTDwhUSIJgw8uSNppmhjDj/o58DjR5krl65wpnUK+LqQw/whIKTqU1x1a7qA+VDg3/G1FFdRv86
DgV0h8R7PPm/zB3oJMj+0T4i7G+qcYlJoAdgIRL1nF2WgDeG2DG+vXhyY5pU9cwIA05mKF4DNKV0
IxaC9nVEZASJIKGn8HhK2feMa2EfZheiwKgW+EVwwY0Mvv7RRyfTBWMmVTYwHCQMFObY5oZcgsrl
wQ1qS+dVvSBuOoVxErYjYrMjdRBB6MEVMAmK0/Bv/KEsqrkytFMV7EywyWfSKorS5gMRXuAPEAX2
naf9I5lo+u6Lu+WjwkZ3o4QfYKUbUCbzNvNGWHNC7JIpD3i8RPi0SeSdUNyX00Q9ERHCmcxAh5sf
kkpeblk9VZSeybqEuYJtlshCGu4Qm60ng+WcthTQyh0UUHfjsx1y/3/t9TblqSaELfUY6Mr7dnEG
bpeyijUabSDr4ZVIHso/TProfziZFEDED5KMiMoDGw4eBsqArG2779ehLtx5fVSMm6p5SXbkdt2z
dKhn0NzIrOxB/hJzGM9YPuNNWwHP3sTpvfH58CC48h3U1WfPMZFf/kg4tGhbePbquzWsGb9+M3yL
501VepwLnFqd1y7xoF5Jh8fbBnsVxkH5G9n9pT5qLCGdXPNxnfmRm+zZxrGTGlQS7XWXNxJPbER8
0VTgFl2+EhmbOsqHr/hNOeLqsMWVp39D6GCCV4AU/2ts5d8MWZob6ArUmmNwxXFL489en8w09F36
gXCQmdE/4pbsPC1h24LhoS4GsLtLX5fXHS6q4GfxjXk8R6UEoQoJ7FFi0x/eIhBqt/rS0BAiBggc
LbqDZAX1lzGPAq93ZQgFsLhpV0p3obea75h7Ro5IbL8bZqW9fuyBkm/NHxyXyV0+muvgSyW/zTbv
9KXBLjv8tXdaGtIGRvkIU5heBrlSpK8YdmqTvRi8UYFXa+WvXOp9QrzwE2Uke+6JtWeOJTPXbW4S
TjUHFIRiHqpkCU/gJ0pZj5uYltQLFIT0W3nTbkR1zsGdlr3Z8lrBBi9dVD79BevXfmCuW1PAYQMA
8oC4DRvA6iJuUejq8jbAb3arWJdwG7dHamhWgNYESs/vsgfo0W5xZx3plMgceorf8kf2WZxS5utQ
y1hVH+ZD+c7od28lN6BR/Gpoxj3pqYPjQB3k9kvtzigeluNR+Dcx+2/5fJhMNrelSIQ9QPp3BUt2
hfjF2FQfHB4MOSkBV9rkKt2mXNI/hn1FS7ptBa82z0uW4A7mu0Jg9B2/ZIeGZsFnYu8bn+Qx10Bx
5TtdJOJ75m+I4OcYhw6mAQ8fWepplwagacQQ/cZ5GKgnaqP5qXGxYTKE9Ar0yJnMFScTawxexvpO
oBQ3FFnwvbrtFbAfi16PSPDqmyKpXkkPQfpEzU8XzpCJgyU8dR885uP59UCG9gVHiWmhh8CpPjNy
zBdGJEcg9R/3dyFtE31fpV7U2AOeBm01xCfdwL59pEjpGO0x1Be4+dfAkiTkRJE7vC7xAyICqKYl
0q1EWIdcsCFQQuPhhyVMhjqfSEhvuJFOdbZeIs4w6IvfgIxDZCTKJf6ZJOy9+DYjyWPkAWAslq/A
p5he+BxOxhcWDKIcRpf5AcAx/qKSXAkKb0Q0Tlh40+wbBE29yAnwYUmXdLS+fm3ZjXNJc3jA8xUw
jIcWOlK/w3KZOUifVGLEEAetpXltFEfDbWebBpK9FyZZHjRBduiSFChQEF7RC//1d5oVe/DnQ3GT
9U964oEse0a1xKCwXedvE44dwXXrxKODaZbdXHfmBzCeEzQwwSbpgF1TFr1F/T4CB7OfEZkBUryj
0bfsfF9BBjCOFbLFQ7id0iMiFkb5Zg3N0E5SEsyHk+APkk2OeniTDrCjOKw/QceaxNuB8uKDw0m5
aIkJEyJQwG2WaGzJBdBloq0k+rC8dN6gYX9fTbtA8ROYC5qTFzvCcs2tEeQMJQ76F1jGQrRFc1GK
8/nO1N/6yVT3fF+Btclw9fjdn4JBgEHvkhRY7lnSW1zwXnsnCQiOJIC3WHgy6lIWIzcRo0QfMWLG
geCX+B5hiKE6ZyPYesNEchEoTPYljJoYjiNzHrmj7QHlSoDRaANHob+CFP4xSvTuFJnQyxjcoMgd
08N8qQsUMjYAL1n9pi1gO8f+zCU0zxm2Ga75NU9ccHzFNwX7G90/GSwZk0Aui+hSgwDBIdbzWWb/
+PaRsQ3/s5UoTjLphLWNDCvKe3Bd79oXsW/F2+Qwq0VoBONOJsPc/lDW1ZllBKgQbeSe6pEwogLj
sfLJyogQDx5q/Pj0RjZAaEadLxn0BcVktB4+2pYx1pr8OU5tubmxainOECvLGsoUCMro5wJp86hb
dsuJjOdHcPJyh+F1wpTOHFfYioLJyMLAWuZSBSEbIetOKg90TwqdE252nOAsfGxpxMF0aJ/aOfoV
ca/xOIDTXA87PAS8+6HJUeu2zx2+GSALJdusVfPVvsWKD1m74XxwUboMiOywfrW+yvePHGffHUTW
6eboJacUMjzDcpcdtVPJlwSRHpZCwigqPzHvAJZ4qVBUGOwNLiykWAao29ej/qF+7XYlvHfhpyQd
uHw0fHfBmn4jQWr5xr8KC2YAEOtDfBYst3lvyn/yFvuj3z5m8xR+0/l7IME5nWLjs0QOgFCU48VC
usncuxZWVJXKGdgfNRkOQ7WwiUkmSUSU37ryBjj5l7OFUhmMXTB74iXU6NUtpwbEbY9Y8+30ZCq4
2tdxbjPlhydpEKG0Ah1C59LtVNmP9A0uAuv9xYb8V3zTtj/5Hlc1OYSe4UJ0RJaf41Fe1QUJubCZ
EFgOcGKZsGOdwqoDV25wGFhc1cluGHextMf4n36N2Ulj+LguAIh7mZ8cmMt3gY26yLrNk/N60x5z
65aPpX7BFVu71EB0cYL1nhsHMpPpN3mVRAlYMH2LM+MViRweELV2eKuNE4/NuBp+CUFRbaLcqdG4
L9Qjf4rwWgM7M6IfDFC6CCuBoExj0+4nEpeSN+lBwIVykSpQD1iIjjgaKeA7Y5d0a6HdGmlGn3Jg
a5XLuxCDog+0xOFBYJWQs8KyNklAPJCjANQd4bhczD3CFQuVpLopDmjWjmZgN+9sUZALOjrCR1S7
EDPxjrADcLv3vGJzAerefZ0w9ofASnF0nMXsJ0J7YTmWuPpmh1K/aUzONUd44JQdhtMoLupcKoKf
PNnOP63pszQQGPNXdzy4uD2zyC33AP9E5h0bAyMlFl8klEgCkSQKZKmopxyf7zeAwx+JwxANTEo2
wRHDdv3NTlH1gwEH5w4xOiHdzDiGZwIsp9gIDOqJ0mrzw3eav8dIAZLymeKXkhYO6GrCfgF3rHxT
qsOACoMsmPcMDfogPpEjUfSTYkB/DnpwPFT4hV2SaHriL5kGsbJ8p/ml9+2Fv7k76S9mib7kT7wf
hDfQXdEYvLM8doY1eKcl1UZ0ibTSx3V3bVAOoA5zK47hTXbCuY1Xdtrp2U6F58lUDd4SsBD6Voyj
0j44mK7wYEUlkqDeXMzpc9zra8dwCCezQe7T5NaxjS7XmeG3Mx8XAQLD+WXqqt+Dg8UWXqdkd6fq
X9A45b7AHMboieFHzMYSj2i3ocxhBSsdqLADA97OCj249g82fAGz5w4BIfSqjB0qhbyDQPB9EVj1
K63yqVe4IZ8vJLrIYmm/FhMtD2fE7dcu8tKGZhhyLa4Spzsg5QtYRHMR5cquPUvErK+HP+aazbhp
GaaxWcZFzas+ASnYUgIV5T/Qh7lgszQKCRLi1xt97fXgP9csZ/hMFaeOVuJBSNHVIY1mOVydNJnM
+vZJntwXInGVuQMD1W1gEpjm1OERCRW+5AfKIKUHF2lrpRfiYPmN+l0mXeWvaZv+vZ49YfKlH8te
ExFhhcXC7aPPcdzxVuiRr6QnNpQG4AkYdnwU62hdsJnQuZn4adBnIgxjOIMcRvjpGkpS/pm3f1Wo
b0Fud6n/H0fnsdw4lgXRL0IEvNmSAAh6T5HaIGRK8CC8+/o+6JheTNRMlygSfO+azJNo1hneLpvM
laatkrn/p3elbnIRI4zfYuoVdKnYPn22SavsEl3G3m4rl7YWrmi9USlW3nwKIDpssPELuXENFkg/
s+z9pyjOUuXAm0sdoELVJTtCOVpOzWYCGm/YfEQDBw6acc6QHw6E/reE7vJJmYt9VbCxtBu0OMqf
dKTc4ezmyAaZcuSTU4gjUC9hiqh9Zti9FwyUDpY9HX3ybPFoLSMEMfWujjfKr3AjJ8Fk/khOVy4R
q84KbwMjVfwEhEdweeq+cbaJm/zH2FHyQ1vPUUg0qEK4okmZQiioN9OCe7QKLlL42VgXc3oJVyLu
DcHVEPAvEOlDGYWCREzUeEigvXyh5d3MJoS1f9fP5FHwAkcP7mDX4gVCjgUAYfRCiKg1Ls80oPs+
ogVN/X9ytR0IV+v6VV0sc+VHZ2FkvHi9gfka+KoYbCNQU+5IS8JSwuXGuV8wByvFO7daB3swWxfy
Vc830xGSaH9Wo2PUPuIYZc1DgufNuKize3Hlf3GHgXRnaVvRCnwqPo/fvsUbLiBwi27v5o/7GpAu
hFnjZeA5ZsDqX9gYUAEmMoFadobcluXxIr7DeYUnQ6dkM5IoPUxlUofUay+zYJIRsPO9A/EmeE2A
wAYunIEtgP8pm1+NcSsYAsch+jmWOIhk1XYWt+PAw/2DTjufOJhZKTBAnliVMWQ30ZzoBv0N+8jY
/5NNIEmNdhUisopehbSlIPBDDmnsR12frgtTAAmGz7n9C4V/ZLJqCdbQY2u9+g8Jbx3YuTzGLULq
p+W0EGUx82DcxXMRXGphBy4sxX3bXFldRfkT/QMfzLBmFc2yP4H0j5ST3QUpmoAYZvC1/Owk1kp7
OXWFZieUmK5/kDKkd/J+hvdMXxRZC707gl+gMd0D/TygJlFeFBkgJJWThN8i8HImF4IHjVTrjgr0
cVzdOFgldNchydnX0vTUHaHAzUr36l8IBoNM5vhKTXbwkebFEVPYyyyL+WusZQNo+kU6UbEuPpn4
6mfmVeHgvH/fTPMHG74WoKN5uQlMg/sd2SeEmZ3x1VGy3HHL+wCeplX3dtobt86asoYfEvIpLZJb
J65Nt0hXpXSYvpS/trihRpuAusCT1MUDC8RNgSoDdhSPDv3qO3bViS9YryGD/uDOKJCS8YHB/CyJ
IV+8/4yfgHCdI8wEg6ZYu5Eor69i8Z8m42pbPSxzPZZ/dbSEuwKUX6O+BxZu2oa1SqI97W9ZrCbz
O7ioqycPJ6FbvySzLdmd6vrLKlllma8qQCjHzsjFdvIIwxurZGDqY0nKHnUDnnDgZHvMCxSb5jJB
YZc3Gyp35RckfNqTFuGKlKgr7P3xXuXr4GYi3LcoxH8PFAwSjcE8ZQ3ELjdcEgTCf8YJYkjQuxZV
uVC4eEb7BXmHB4MmtKVUjEkHvlvxTrMrhEwETtLa4lCCb8RWoEeZZytoqZ3uRe9t7hu4RbCU4D3u
6F8rYBPhw7CRw8YMLJjYM5XlYs+xIc5J7GxJ2bBm3yL5AgGuILAk/NA/JiE+9IqJfnklG7D+T0xq
GpUXr+/eiAkMn0yeBV+nNN6yBgLz2LOduedIjJA7dx1nHu5clgexTYRC/CB8Lt4TSYFjCSPPkk+T
qYHQpfabhGReDefMp/TifRPi75go6MCG1lZV7FThxf6AvzQdpvz8u5jRUKEcpFfHjuyAzy7FOt+c
EJ3SpMzadyYvJEngw+UH8MZi3l7ql3yv4EZfeggZEtea6zJg3l4YO28Wye8dcq8FH8/Res3jZu1I
tvc8/X9lmEkJsqfez/9h9w03xBlDZMqjv9Ktf3G2hbZCwOI90y6if5eCPfUJ6gSC4hbMLd+EEVAc
b3LrwEJ1ph+CJ4O74HUo0/GfLCExGBtwxO/yGMoQMzzmhmjJzAcg/HrVJ0dm6ZDKlQD/FUUcccsx
PpzJ5XvegCda9Ec6RJaxqN/IRI1XqLNC5Jc2PEfwqXSanKfMGyPQbo/U64E/rkiQ5Zuaw09mJIdb
NlzzhLKOaSmMvd7hO4Uu4Zdl1zhn3XDqEoNw7FjI46shGeuBywvegbjP7fcnQyMdBbJLQzszJI1m
RRNGPdQizqBX/2Y/LvUrIsAqt6ht5SfS7ca1flmg3Vm6cL5hj/7sStv/J05r9ZNRMXyGjM4Njy0P
EfsfGHgCAWQOwomcEY1XDaswcCAo4R1j9Ui+vAq2lwit17skSJFHEpGaTSAMpWLNtM90+DVLYXlN
N1i+OtRbuDP5Erlaz/sC+PONFm+I99ZSYK4rr8XjK59Vhgzy0gUVNEl44k0Elco+5iULaxG6fLND
PITK3gM9B8a3IvEhWqeHGGMcBphlIhCwvs4Gt8KeN28NCH7rWY1nR9is4FSB2nh6uudW4shHiYSC
+BQemgXSLvZYjvDvzaATBqpTfZnmimFTNzgEZJyU+lPydz7jENEm3ouJivFqzU8NSkcxlw7S2npg
DemPSKHryiYcc4EO0CDsQuNM2+efjCoZUM2Ca7SZXn+j4OfpGsGxF7QBKQgGdmnP6SQOD9Y+HA/D
hI16Xc5uYv8fGpZyMxA7P5BxBeRogQ1K/c6hvTCKB+nme+2CxxPmxrr5oVEt39uJsBqHhamYnuf2
emUGrvEkGdgxRKI+rvyx1DpYNlA786pgNXrWkwYnzI8UCSnZFEffqcJT9AbuZ8fhSpU8gZAnnCXm
JymKLFrwWragGxatsqekNVkd70vCbldmsQWuBGVMtLk7RJeuROGSIA6RgTGlpO72CgoO418RQNra
xlghcJ92X0X20hbC1agd7an6J2Ywpo6VnsAKtJWi+iSojKxN7HLqQbhVrPBw756pdc323oKSMVad
sIDmQC2lCXR2Lm1ZixRRibdsGBtyPqpVK9jhnuE/vlUQUsxiIbcgMjxYlAMQ6tDY+avxC/ZvuRyi
i4rzgS3wMfKvjGikZJciWZ+DlHv8Wi7PbszkSJjHgmQZkEXCLFteKhrVIdrFW7npGfw2P9OuRQNX
r0Ns1OgBZjlqIL36jch0C0DrknmMABauWYW06fzNwklHjMGWoyTSdN7gZO2Bze9a3IoIPIB7yoxS
l7HggrihpgTUTjlE0B1SE7czyEYqrTPH1VhyHjzb/2Wlgcv18N0BvcJbeB969iqrrPuNDsUtJ8To
ARhKmbYBWqnFxHjGVYIdzpmeJoVGi64iSTajAf7pDigWmTjo6VssunDr6HzuamOLd7E/5sp3TV6b
sYuvza9Js6Ntp2fzqxZu2LuFum6JT87JUqDh4naZnUQ6T7GTnCf1m6lARMORdls9WKKrXhn1sgGP
GPBVvMUR+A+WYtvkjMVJwmMyzw8CsCpKuK3S42xOCHb6tDLSeymi5l35O3ORIiGMN2XmfpQclBJ/
sR3jCUI4A+rZV39lsgUyKJT+gQhiSmVa55MEl5N6txVwXzYtYl1+4KYHwYJCG13l8LQOyRk11Xuj
2Ml2ZA0yJuTbrK2AEM6HX8+zCg0fLXagB9D/goW13TDtooJk+0XN7+mMyxdhhqqWtJ3zgAv4QqE0
4ZOj2/qYJjc6tNW2qteDuQqzuyFeLcgXySrzCnoLhotCvXzfS+TT2xDVGQklqDkQpaVcEAYHp2lC
ZnobawoVVv/hkmW4wthIPYy482x6Wpd/8dvAH7xBjB/tyeNi2yZw0Xd7FHJ8YWUyRe5lsMACJN00
rz6kPdg9MXqqbJqJgtjQTFfXbsc8O21XAA8Z4Pj8mUXs6bkOvf5z0i/mShndbqeLHkrJBOcbOUmM
BQOIBNxRC4lZ+KEiKJu5I8UMowPfmTirVAChrLyp4OHSy/vekXZhuTZ1Ts2FIKMZoUqnvSAKw84O
FWJUMkrJ0WSI4wIDRIaLWdGcXUgI/UWu/I6blIZN4elaWC5fU8YIGFyz4tKyDhx32vZbsbyWmr49
qPQKgochftF4WbT5bhg0UAPN86RqeDQeZhbMiCzQMwHt0ofFsM5B0e8g19yJJWNAHUwPrhMgJW4c
Lox6WyHDx8FOhceTzD5tXOX6iuFxlG/awG1oQrE2HdLhBH2shIJlrnBjlRJn/lw4us06ic7yfYL7
ap5DfdWDk0UufhEO5A9d8vRM6Lx2QAfEJQI7RfcSqrOE/XELS4UIGqivpxgReMKXmGRJh8uT5UTM
XFHZvnunwQJBPJnEG56tEw8ITHAyYRoZHQoOBuLszoeWJcP0KEongAS3j3o00LzBAAToOHmuo7fr
r8diN/Hhg+HYR3uGcsN3qy/Lz3A5mZfizTh1VV5SASND7TGHbNLPsDwaxO4wjqafBRQ4seTnr02B
ev1v9E9wxa55/gQvrq5y+EhhCmCm98dlZbnu5EnfNQ89LgldPfisYYJ12SFGBM9iLNYEt7KEdpXx
t20/zRrD/wdzJ4NNOI3T9xRuKdzzb0v+Fu/Tms+XriR9ny0+uMZV7ynumG1/AUWw5nrAUit9yyiF
qFblZ5YecEnbvDWieqspYFTQFoxnxhGaMSMLVKzMpfnnKsQs1dyCNYLJEirIbfNrYjI/T1ujPVnL
duBE6bbgibgr/po5MmW9v9KTEGOJk7Ks7QKk5qDpyFdtmaQlHlOTnv2KKO4zi5ydpF/lnWHX4r62
3gdEjgfuTLKfyS6zVBTgODa5h1GUjMdYfnRMK7lOO4PHxoEok+4l2ErHRLrwxlvajik1I4PSgkhl
pxiczNx51w9o4oswd83WVmUi59Y5RrFIlO13xDFhXKowXXTwD4uTUd0ynBnwz0pkn6/+SzfRNJIp
a/dgVRGQ6//i6pgRYQSuL+L9Q45JmwB2kVunLv5lwqmUNrP4mpUO9795D3r2Mw/9DESV9yH0TLDc
H1oNuNIppEuDDFp5llRQ+k4lh5jVHxdXXW4l3GsCVxTLsQEu8OBa2q9lfRWVhxKIn81Aop8hSvZw
ZA/OkrKLtppxDEeUTyBgxb9EuOKBFX4Y33UypcNiDWsb/zqjpkv7QuHT4C5b+PT9F9KjA6fHm1pv
sKmTXqqVhOkdc5Sr5pmx9xsK3vQEtiuuyx+FtRIsa+HEJp8LLYV+JngSYn2pPaTH1nTS5qoNf5yh
5cS4w58cQBcQGvV2xwCypYulz8YMJb3kTcbVl6CwC9k8WIwRsIzs8bT68raAKaS74PylEFcZtSi7
oRKEc6vcwuiS8XizP0zCrSZRMVHiGouq3svWE1xz7b4PbYpbjU7ym8kd2l5KlrwjWeqjn5jzLt+s
j4Da+qzRak+tLgO+AaSfJxPLeS4imPSakNziBjvy4r3qtjiEIBl5SrXsxDvTI5/FQeDpxESTT1g6
5Rk8sfkAqyowg/PRlNi6yWgft6nww239QPfLvAmHCCQI0se0yq5eF/KKvptvCzvKSeAIkWbaANVX
qpwGZJo4OwZXBwFns5vw8W4PGIDZe+FuZ7jcvZJyp9TbvF5V2R47CAnrmq2T0rfFm81gUlA9Kdur
WN/hAZsOUiU2tfGuGD29Pdcgo190G5yuRLgbxnIg+csdLgWTgcE2vnGCoFBH4M6Viksa9oQrJMdi
q6w03llWsI561VIHPpLgM/Dc+fiI68TOUBKBnfjwH6oCk2EOLITHezT4bc6liopiM1+mVBfAipaV
N54sC1/sQ8u3TeypMHzxex3KdjPTM7GEAkmXCUQm69dYwkngeyIfJSBh/zptr0quyKGdCXjY7GHT
sHYesfc5wgAK5ixH9/CgVus6+jKt73m1Vh1g8WFEW3nxtoar/xrXqMC+9Q+zcOiUR15/vSL5B+QS
zWaBAltER4r0hJX8dYLA0PHDSLAo3aF2TE7/91e1miMqICCcA/JSSYo4R/4ZXR2an26PKoNmaErX
s7q4Mu0YCeKZjJaYEyQip3HyKiLuqn0tL9Ha0Vmj6UDqSiGFlBO9Y+9vC3b7KgPxJeoF3y63ibHA
aDPrr2i1PhEgUftnWzXf99Yn/51BstZz4bCyLeCLpB9j85SHKzlzXcl4/BEY66o+ZMNLfzEv272f
aUb+8Dauf4KXiE6N/EG43gYE+j/06MHbpstifpKzTDqT1WmirXtfWV5Wn4XlyNVGA2NDgGQM7+4x
i5TGHUmbEXW7iEztQJH4IKrjTRCNBtQ2380atWR+wRkkWfPHrF7ILggRsNNDUu07R1Z2PoXsxLpn
nmzyFqs/WUXSIZKotdHu+PAwYGjDrIpkw7BGFIv4iQEGeiTtr9YQ7MYIDLfLNF0DeYq/Gk3kvkJO
xXGgABVQIlYanBEEHJaej4ZFkuEmqRvTAi2GTA51hxk+qvcGxABfFzV65MhvgYzv6/7cjBjPO6ez
3GDbCUecspzBync4bTWCxdcU+Xlw0pqzLu2xEFTSghvD0PecCkRyjVCaaj6ZGvUY4mkisECI4Bl7
f2rf4GDeKEZpsLJTP+yVmtAIEnOPTOpZ7NASaPOCOELbxPi9Hjzzq347ofUT+2z3Nm+kgTwIX3X8
T2qvynwHW0BaEFf+qRjY63als8Rev18TeWMg6PHC4vpNcQm3u0FUmdQ8peaiAMSK5Mec3cJvSbA1
eeBIgFjpIwd6H/Nmh+QhCle6vx/fR43DYWoMOgBgNojEQ2IqpMHJOkcheAzcLThsgxB5lJ5rkzg/
uoSLoDyn9A9sSm7YL+ZYUsM4GVUn0gv5k3zHGi1jIX+CsxL+Yp6Z6ZRRl6C16P58anLCmqZkWZP3
DAvzVMjHd4rSb+WUur4glKL0jz7lTY9XDvdtWdlqyu8ZE6BaLDvfkZAxtVCZcnbS6A/IuvKmg7Hk
bzX+BPEo8SYHGL07eNP7BM1GyrqbVoeDbPwcU3Eh3HvGFRILOrsDg6Y7A6tUhCH1Sh6pYI2liPVU
+EJ5xTiuD0nG+OJ/D6VNaZP9QC5o5oo2IYISxKT2ievDyK6C8KGWZ3gS6k+OFWERlsvRWmTBpYFf
On9+cxKcF2brKvYSTP26LcXnZqBBBkgi/Y3U/Vqt0AddxDxgJk0UBXb4qVjRPpN81/7LLYhme772
PQoWLTsJ/SdwdcorO6H2DTB2sSYMeFxLfjc4fowiDlmwDZZnNDRuYuBNCVYqmswsOBTYhwR6w3e6
bEyXHouMCbJpkDyo2fFNNTYQ8mIZtJfACW84FyoHsmRDW7uYow8C/Rf82kQINjzWmC+3dp7IfVk3
aFqO3CdC40YlC3aMgUx2Nom06401vgfKDMTodBzW3bonXIDWLweYeMrgHVFOM1XCNk6TSBBjgaBs
gRklR9uA6HqXIvxDcc4BnHv6K+mRrbsGg0z+cL41AIx2WxyxU7rHGo6a+cffFf62FFaKwjGv7zJG
UGg9oayS9bPiSN8rBHqhVFhi5rTydfneRf/gKpUKAfWrjpWQ4GUUVcKvFN0qJOW9cm3GNUKp7n0q
yxtuEIvrdv75PEjxtBZFt0IQGm1HcB/F3YSjhfCnO/mv996cuUEPAcdVDSHBld83YQ8KgaEyTuaf
j8z6ap85XhhpDimDumpqYKg9tYO/sA/VL3G4td2RTzeybPEL4gm7arKSbA4+EZ+pBz88K1YWJB0X
f0eu/bEhYwa2Qi8hdU9aOCoPScdMYY8bYPQqJX8nbCzzXg6fsWybym0yyVCwZVCOjPyh0SWJR71e
TG4s3GX00HbA3x2eJlQKOfKYJurcgflEuCc/kBZ8/NfyDQIWeRQfJvZ7nMPN+OF3X3SQ9FKS/iv8
qDFSUXlV3AzttzSfNVMCcZlEy1xgXV/xRaYGGa86tfOE6jrhdPWpc8YIvmLRLQ3OaXr5Mv7IlUdB
xOnw2dmtcNXBmldv6qeNUJwNvm8FYVKfPqpSdoQFpBVIpLaOuuAc+/cC7egJPTFVdKX8UdhHwDry
gOBVzXmnG6tFtASuo0b0pxKyN5dZvOi++U7SD94O8X8M41MdCTcIRG9eFdEY4OrrNSYs5GeP5CUg
pa1Ie6su4nisMJf/zXLRZLgIohuNlwzGyqztTEmeMY8w/5pP5YVYhQyVbEsYICjUrdn/crRdIttP
zgVeDrk5dbjSmZVHVxkpusMGAhdhk6JjsbOf9A0/9h5jxqWlH6o7Qu1sExJERX4JY9yWUrtEh+Zr
xxHCRbWqs1suYqn4IsEiIQH1roLsRyqzUJgjLgd/L4eEIwztsmb5iIRaRgJL7QL5HjOYfG6xEq8i
IqbbZ2Gw7JUOwJMETmbw9eHFEE9DRfaAuRDEh4o7D9MmLttAXI/WRzWd3o9QPJkkcM85Zq9OdzJ2
BvW6zrDFZuaiEA90aTzWY3dPrS9ffLHsLquP+dFtcA+uR0KgmIyxubtDxXvHQNhwEMkfMiHnTK3N
5bBDahEyVu8PDIj0/KPOSbTw2tqdXNWwWfoegwv5oSfEhLyur+BReqUzOuEOZsFp2JkbfzMrIhJP
8prFeyf+yEf8vTvjEB4FJ7vzRcYksO7Zu7GO3lDkiMjVZwRFBvZ5PRXbmjHqdAxQaiqXslxrKF4T
YMEsEEJyfhh7IsNk0oGUj6UhTP4b4w1QhzQeTHuqwlaTH2QXNXM1GGuISZcMqG1hOXvXWLZcK3GV
0dPZTA8PWMzYSjKaH9iBO0wxGCosFCzkzM0KhnDPERfrK3vmi0Fzk5sJsxc1KAcAskTXXDhFsMdX
V6CYFvngWYdxEZE1e2bEkoJI3w9MxafFargqCvecm7Wnt3p8y/ee5UbKb2EzfEFswQyZSsxgKEIU
rVM+jDlFHrzFgT68+hD+waokYSUgZfXIEDWWnbpf8AY2lVuBMuHUwiPbroWLPthldymNLY+LNGy1
J7b1kMJW5IxYJF8isMHxr6QlE9FjMipdzv/BU3GSbeWs7UWq8hqF5vTHPITVD6y+ZuHhbAjsvwCO
snGSLxnjVOnY3CSkyGT9waO+Jqzjv3Xmjv7GOJJaQbCeE7g0/RmW0N98U3+8YSOGbD/QWyGZ/jbR
CCwqMEXMUD4i/1cMcEBw9S3Gf/NA9ST/FWveQ2sxPEVtyzTdghb6Np4otXQomtniKW6ADEjS4mEX
z7dlSyfjlm0nV7Fj8rwg7yzzXfP0z9nBuqKiddB22czWvs1kE4zQe2XW9xsVMk4tHevyJFa/EkuB
NUk38bDlA3yVdNLldtSuPVOo5tsfYDAzGLXNbh18Rpv3v9pkOCvz1bL+iuGH/OJTQIzQEpnuWQ49
Nboyp5DYO+FpIoJ+RigtjEvh/fiuWKIHdcr6CSULAKmJwrjxIkZ++i7w59FePL6XE24RLmTwBs6q
ky9J/F2aFwO6GddfRWDOgojwl7Fsoy23bc7gKVNP0mgDHPcElu/JXhfWNZTf7/60WGd7kmR73ICI
HkE0Ii/Ewiei0ijxkzlTdYVnXkVuwG7hc+LwS5aMODgK4+PUbOnE+YfLiX+ScM2+Y6V5nG+DAwDq
xWA3fIJzJERCY3IfIys9G9uJmYXdKVj7ScCk5H+0mCXKbRF+JszBM7Cw4T721/y/FbJ+kt8xOrfs
P2sevlx0U+nASuUiTyumzfXgVMJ33biyo9aPhhn9SObiaBx63h4V7UIEfu2Praek3VuTq6MjivGC
6EzD/uZVGHsRjm9QC1oeyU8Kzyc0bg1zKkAuFIq0C0BAR0p82hNF8/JmLTNf9Ur9UN/zKxMY0XT4
ErIeSIC7L2oMpSqlD5kC/VO8jxZaGVKgUJm6LFHakqEptraMphw15SHkCCnmnLxtC1igv+jmiRYp
UZkOK7ATF3W7U1EBlmwv+Z7DHck5QcWJMlxd8twBhWTVEMOqqYaSJCAxQ0860GO4eXAoa5xSWxin
kQhp6MqGh19a1RiNoGAwjkW3zap/JprSMf3Q/wYCkRV8rgZLFyoQemGovxdqB31jZnxEaNLIG0SV
tDbzP7HZgTaca/3jXHIYPyqmKW6tXkCJ61+1pzG6rUaFIW+UZ9R9ddhg37BViE2g3EbjnUAVq7+t
K6R0EWV0iG8/5ZQKNGLB4FZ2P0RyRegZdIylNoSM7FUgq0bOJS8L5VLVFdksgKA4EHRrwM8wS9vL
nnxPEAqdY2GQbLGdwifAcmn4uHwY/CS3tHf4YJN6/xavZkWucqcgqF2pEDYiIB0DpMqF8FcdpPEL
nh0ZLVzlwbUCDn8mpAUER0CS58hnS7aqTZLLcwTPHlt/qJaEG98+Ig3QkrKPal9IwXhN6bBCNInW
qWY/aZwMXKTvWSxBjDBgslMUntiYx8pzzHam+Tk0n2V8NIDZRP8I/PSl05uUdxiT2q4m+jDbNikZ
aQ5ysAYeofjHkNYvtywB0ebU1rnqvFh2C8FL+h+xdU39Bgw/ke7YEU0L69kVRZmOiejRsLVCcdB7
8DNy5QsatoXspDsUyQ0qncY0yStOiXxs9K8kugYVN1WNlLAgBn07WB7m1g2bG185JyAWmR1TzynZ
nAfVpXux24uCx9AZBC8XUcXsnJcJGGaST432j9lSBT4SPYMvo8fL3FbaMz/mwZQ1u8mfcg+hdvmm
+Q/30N/mgTwBT1RCC+EBSFkRdhbTC5X9/4kxOtuUqCCOalcMp3mEfksYnuaoLEvkqQt+V9M6UIHE
yi7UnPELsjF74FJ0fPmptnYGG0jfcAy+B1dhYFKwa+bwHAnN9b0GVkq35rauWCxpB/CcKcHPnzp9
z27qv0xhE/G4thuljRzZOgKN/sQjlkX3qL/OfS9qJa37UbgR21+fWqP7ZshY1NsaFnTds5b2tPrD
IjyDN5DTo1DYvmGuzGTyxPiGkvNGoDe3Ix+RJcE69oezUlUeX9139zlG14ZIDvRWLNwNFoMHWob0
Jkd8adALozSwh13enOURcCM5CA2CmJD3P/u0+mgVcxoXjZeOKL1NZW3RreTFy+CO5qCwsIkVyz6l
4kBPrtY/mSAuS/Z1S0H/6+hvM9nEfv7KiR3zWatgFY7TjnwaFpow3EInsEDcsjNCjBKJWC7Vh/r3
HgKH1Bwq3THYU8BY5XNIiZLwYnUxT/6Ob4+vkyiBFl3ycnPSvJbdTQQiVn/H6+hhKY7yEyBiLgHE
rGYhMFJiKCm9rYEdXzBxMwCmE7vj0pO8Hdi3SPLb9qjNYbkXdLwqNFwmkuiEbB4chDfLtvIiWDdo
EqTMS7N/0tsxHPPGhFdmsc882MQ5gB4IlFfoib0jctxnj6aFQb5AKBFS3vuYq7J2t22YOGmhPaKX
tmo3Tu5BcDaFk0nhOYAGIA6Gd/+NcV/cV2x0RsimNEI+IjfW6FkiL2ghx3hd/gG+7maWAM7ZP3eA
lsUCbyLGnCFziSFLS1ZApPRgL686MlTt92OkmJuIg7uJeBLeh5T5DdK8bqv8oFUO1V9W6YL5zZv1
xhLQh3RxLXJL5I96V9hGgOtuyhejKoIsXvgjEJjZy1PxakbQICl8qz3+7aB1iWIpmD5nM74GBgu6
sh7zthWvcP0W6rU0PlNl9a5u7+k6gdkTmNM6Cs+gsa2Mg/ohodxEBESWqJp7pBOJ0kbFmiJLN4QP
+GZaGa3ircNIugyRX86TZlfk2QdkAqhkH4y7GhGICCrVdIVu38SzgYantNMuPKeCteFZaPD6Efne
uw1gblxkl7L5rUVPoNVSqXoilB/5sYBIHe/8ljzwdiOPi67djH8N78kIusTC3VYxDqizXzVdtcuy
2irJbEz5qZHgJRHTs/1UfY7WLd7TIvbG54jedER1ie2/W0x84bNrIi9H7dh0+xCDvraCzN3A3EPm
XKDC2HP0IcbRZrQKXh1q7oh4uo074HohBQdzS0GcNJrW8kOPHz7fzGcqs9hccDwzswGebTEMmeim
dxKD1dC/qeVXh7FPO7df7XSsiqOvb3VAHlQu0ipFP3Q0cNxMyzRjjrPo97i1QCTkywoZcOiy0I2A
/2gbgheRdgkoP9aSBlkHu4Y91CA2v4voy/KParPryhsTAd86CMOHluwibNv0qcxIVIIcMLIF/0d4
7icUOCMLKXafTfwyI6o9fLPtVaaKchtkDcNskaJOn4fVbHmUcEERrxMCofyKgPPl6Kxj1BlIl8j5
SpQwqmUT3ig1rIl6Nijlxds0NxoLjqGmmkCox2RfzQk+JRAor3DiZOkjZK6vW4yXKJEN4jzIVKfM
qN1cE1eh2CJNyzHkL2EkdeS56ih9QYDoSBJK4dXtM+ln2FNIMzGP6OTIPb6TCSTxuyImbjA8aDgV
CQrx8cFA4y8ROLOUDcsDlCIL/wvYqn6jKauiPoCVFej3J3xMDssIdJmS9aekl1w5EI80lZ+VtH1v
RyTWWXoWzXMcy5Q8bniW1bXAPB407UgY67q6t7zkDiuGmu7fzTbHbBvfCnhZ/JHAehHvebKt/tXG
Jxgnvm4thFF6KQuEXDB3UuKmmg9Kaonsk/WAbt5zmB9ONUKbXGUlvi136L4mKs2dRvyXtVAZxSg2
KRFVd+FsF96HWFppKy4YF3AHil54ACdN+BtYlLNaY2YbbBvm8+21ER06dVO7+D9ASIX+jhzPUBfq
B87+GULA28Cy4ZFVHwg2lskVGEK4KcsrjBxl3OB4/GcBtom96ikDis+2PdLNNfqSGoMLGyjOnW9j
HjPE1npEkxhsfZgFolPLK447azxY1t5kzkNqooCy7lS9yvIrLhaKwl1gY3ZroLAyWejX+ZGB/ZND
Av8RzhFDq10Q64v3+CXd1H4Psxc+XXss/6nMvFhqjK0ncBYe5IFz6xzUlAo6MQgxgxSeExNIQ3kA
pFZSFgPtQa9uksGBVKRhBm6ujFJbILdiHWT8sNRVGTsiM3cwehAPxFwluiD5mFrojmti3CSX+jpf
BXR0oG23RIEzEfPFVXIxv964urml7IRYWqTnFYMZgxm6h+PqLdGeHerL6OjSJwtVVseEcRE4jfaK
YvwpDadqYmyg3dgupwZlvi4tdfHIox/+GiZwLtTOL2wnirHG4M6skiWMQVcTNo6GphtdeYqq0ok2
Fls1fOb/ZrEQq/zO2DPnah6i9TQFh22mQmgFG0e4dNi5ZCLRXyUrNMmb+43ut8Wey2vurpP0mqyP
gRExsnKtf+iQmhKLtKXor8oQwvJJiTRLMgvsaroSzsuFq1jiLa3MZd3dZfrcgYal5M3XucbKH3Hj
f+qUfK5BBDbVqZvy/uTLSTnG9VXBZqTREu9oA0We4nF0GrRDaguhO0Oo+EyjVVKdWl5PimiArmf6
K1Fj1h/+xLPUMETlrZAPQffZMPnj0h8Q+1oyXB8UxtNpiol4gccw/ZoUhPU6CZ5ECJbJoWCe3Kjr
N+00roVrd/Wzj5gWSyjkdQkHjcHQQOHdsZIO4DOhOtlWyndCep7+iIPv4ddgAHWc4Erg/d0CPyWS
NxK3ueQAxrZI/C4mevctUTdBlNra+6/TGHmtMZUG6HoKVA/MI9pVzxJG3qTUul33U5vHmmE+Z+IS
imgOugse3CqDHxjLnonHZswv/FvqNduU7NM7NJ4866Wa28axxMmaXPUZYbiajAvryIIJL2itAJ7x
PNEm3q9m2n3DOjQGR6manV5PenTFBz8BjmkzJ/Oy48o9Fd0nCYPCcyDS4z+OzmQ5cW1Lw0+kCPVC
U0AI0YMBgycKEhv1fa+nP5/OoCKq6t50pkHae62/Hd+d77SarZFBu8yILIusHkNVb4AbhQf5gNQ8
sCV+QLKsey4wUAhpwk1M269R0BA7FCAfXXj/600gk4RXV1TbxhI/DTss3YmLHPxZ0FsrAqQa+EmZ
f2yzSb357YbnBO/1svRJ8iQkRZdjAGNEKhiCLIpDizlaPyZBxCCbpAXdjR5tT60Mw1+5eFPFRjMb
ZUJEkEcgyfnwnkni2ssupOZHSnRJQuZOsp91jdDcNLOPvkFydzAPumdKyCcPSHKekdKlLsvvek2j
Yq48d7lku/k51ec2SA5ozhud6s49gcy4LXoYtgqYqfCr4G8hIi4j8tAB6emQAJs0pMFC51ZjEEqB
ZNn77hnmWv2TQxFKMzptRd+qHQEKUcM6PaBZkEV6AJVoAZiTWg0OBIXE26CUrGmYr2X4VRQmMTlB
zKzasGLH70qoIJBk3j2mVgHnbSY/C0He9zWLVXUOsq0XfQstZkahm48i1m2v+/FlcDxiQWWKKufE
GhKus1COrizv9X0VeBiMkZG7qsOy7wm7GXa+77wwNiF55w02RGM4GBBCc53GQLKscgwQb1l9CETS
m7/ij67YHqqOZO0Z5KfEf0YO3oZKRgcDJdvP8vS5qoN4pv5DJv/Ahyg1kHJmRBnM4qdImuTwmQ1o
b/SA7UubUknc2j+Jfkvz7T1owI3z+BC3Jtd5zrnV7FNgahE3m2DlfUr6PIef3XDQaPh8O7IfPONR
5IeIkkxemKnq0xf2FRO5j0PcpGPog64l1yaxdhjfOGYjmpPhDSkgwsOY+6+p4iOq7slBWnELZDk3
AUyJBASU5Kcu/sYFl1AEzvdA3jS2SSYyfzP707tXEX95cM28qBF/GB6JpFWE5LNhcSy7LRXJ5S4I
IGPezHNB9huUKwlO4jU9ItTDqJPh9am1doOQFrASHM0qoQeCC1CI71D5EhPHfEX12gjf8altHgSV
Esb54+s7VKq8M5AFobB5sKhxH8svFDnEBGoiA9j9UvyVqBInGHaHT5lPLZyt4/I8XYiqlfbfM9zs
Uc/EstiX4t3XKpoKT6SoRvGG2JK+PIe/P+kJWSwavL7ZNjYFnumBSP5+qUc06ByxI4cNnXBWfyWK
aq/E1A6MbNIj8+ybOb04RQYI56fcuRIY32bst+Uzzjfyja64RUmXmM4SxciVLqHoA2mFygpr4DxY
i/lhsnnuW9rPnCFYKP12Fq690cleYkVG9bdrq4j8OqsXJk1m7C3TK9/BgKrCXqo80qRD0q5Ofpnw
1UASo/tDnXIoWsdfuasKeeRsMWX2nlFUOOzfwc1FYkm2kqIf/fpbos/uGCO9KnFMrYCJZtrao3e4
WcY3pocr7kxsxMAC8a9X/tXVuvft2LhI8lIv39OqGHJWrmQipKiRJasBrYhiyxF1KXMOeooLl1jD
kjMSKWeFVLdnqe8p0kNJYhfbFglXjIPXqaNbiysU4S8kKf/emIjFuYFzj//epofo3DDesNcmkLhg
kBr/qKNqif1S/sAIJndNXJF4an5pKKnyI0FCHqbRHdpp4puOXc9UgWDIASBOLhnOUbpXz4XNfpZN
GWP7SHKkd9rYwDtaemxCPHIr8qwSdvZb8k0y59RcTiI2b0Sv0GK0a+7azE7lT3QAVGbh4N+Lki0m
IX8C33MrnC1e8i6bzDSEyjoe5hMW9yWBpfi6QEpkeywd6Luf4BO528GY4+ZHW5/29nAJzWMkOum4
GrTVFPJ3SFCUIkjYqcSJoJKnItxWP/WO/RwkghlUXODkoePU+1dZKTV440npv6ZkSrxezYKXchr9
HrkTP3nY0E7m6wQUFvJ0gfRbontdq3jcee8hXjHMzjbgbAOAJWVl8wm6YaTyluWbD7W5M2eOw0Em
zgwKjY+Y2oDJTWLTrt6As/1dAfTHNV/wPVM25lG0KeHuH4B25roMgX/bibKWX+2xe+VslOFq4tZI
/FwOh5DUBbCQYwXphTwJMHWbkgqrcSZ38735YIJlIQUyVvDc1Q1TdEtvQPQVKvcY2pjrosBVS/XV
i0g26dg/i/UY3qv+2G0ePs5/KAabgwGHMm+PL9OzafEOpU8M/zgEMN37TzbFAhPTZJY3TZvOjqxa
NZsSBgodRrTppTvz8L8oYgWBzOqfMIV0p/3wFuCeVvjD/ZnlW18IJOcvSsejufYDAyHxdRAYJZVr
XdjJ5T8dzbm2KAZkzgsvscKdaBIKdSTf1zw1jIagjTj6SJI/EEGQWXwR1AWQiMp9TWAJ39eDmkye
CpRPAsLFf4w23VL8nT3jqdN9dhqyG+EDyabWadC4wmCxqZMM1C6hvovsK0OLzP4qo6w+S+IysKSL
58TzfzU0BKoaFEeMU0d2BeqkQZjgXcHXb62GCWJJPIz66v9hLNhOaCxwAPASm1O/UkH8kCTuCTVo
J/KGaZCYHensE2YgLXCWKctK2UvDluMBjtB/RrToruEYlBVsXcGMkH7kaG1iW2Flo1OxZ9p/ye5O
trFdP3SLFFn9h6Hv4cMOyHBMSCUWxcETLCTy/hc6D2k4oq+Rfw1jniAWWZRbMkqU7zFzRkrNGAvh
Mt+a/gthmVKU1dHAeJzBs6Hj4QnlIQSZmKojFs24CIq76D3KnfToEV4YU3Uwkzfu9vFCEQ7NAlTP
ZqsxXzPI6/UuQ7Hp0W3B/RMUB6TSMUmckh1WqDDaJeEJ/OB2nLQHZbWud8bMrlGyzm5asaTIm0O+
ka51tLpnaxIsKENfU5ZHsmdv8MaeiksO9MGryhJYCJcWo8c5NVDUk860ik/JQRWRMcKl0h89p3iu
m7q/o/WqRc02zxurIbzvGhSnVrEk+tMoOYLtaV7q3ae4FKdRuGuk8yDCsfcwAYA7wEsHF8sEIz+V
lDjTqQMjlpAoM+7t4gZN1eeg+gYS0mXVXhRzPvuR3pBOnGqIztG7/rrRBhNk6JBJnnGmxQsdueiG
lz+iAC7esAm2JCI4ZAws9Bdboryqf7nG8oFYYmE4gbJDMUEr809UsR/mi4JEQlKxsy1vEu80XBr2
UWhCnVDpdXZeKevijzSQwHC4mn2Jrl4LFi09uve6ekoy2i5gfwDp+08xvzqgrO13ZpPERNbHzeWq
TGwoe2Dbd79orXz+wkaAu3T7C7q7wEvy5S2pwDsvcPNigHG+9fl7chjaMPXWc042rEBABc/rF8sl
OaG5+XTc2Z0uLdrpeBUCjRaURbZwxBpwmQyZhOj7ZYU/juMnpSbw1OUf7D6q+sxM7uiMAEXc7wvJ
2Lh3Xvyi3ImTIS4c7nJxw9kA3koaFyqA8IsoKvmJt6kdd0AbXAo8LOJGnOGtwhFn/m+PmVrcVCoO
xdPE+vMf+bZbkyngjHjZGEtwUXg4yGV92/pcthwVZsdNGwN2zltYYyoH+Xdme1Fb8fopFXK3VWG7
z8DiQ2zX/krDMY6+/YdXiLCLq+bv2h0+JryBrPkE7eAMrjf8MFdHXBM5RDj88MtTaSk5BtTeGdqC
uaebz4hiFi0fKhAYUGfgWer1v2xAEebvAQ8FFDoT5h2OX157yYmzCLEK5KfUBSS1hmzrD9qa6Pmc
66xFkUCH5gTtgm/238pMP41A4r4k2zF9BMCHGldcXVwVFIaTSI4He4SZmbZ/hnaBz4V9hAATN7EV
OgyIA1HU/xvG+gG2mQN1MjT0nu2H+VqUMWuAjSj+S0eVNc93wMztmye+yMkbRq4l0z7xZSg7UXny
Qo3apTb+BSSnAIjqLEv5rufsS1u7WlBbkM2nNGxQzPZtwHc4gcKPBzcStSdyA1B4BREPrrlkQagH
Jw0+P0y1gkzK+Takb1FbcSh0lNsaPLHVpqBt3R4fhvLrSgD8R4YHTl1o3wWfc3LpLB/NIDE0Hz2/
ayZRTDuOFk4rbzwGtDvC1GgrHA0Cosox3IW+lZG3UlJdvRoNZunhB8Enuaj+C5Ymwz7Cb9KHt4yP
J9Z/GQBjfzsriQqxZ6hNZDISHqZ3wTfPoIXMj2dsJcK2KOC2oTMdlVKN+cUqdxyeM++cVBD7t7p6
hGxcL388pCxZNBohmbsFE0wBJ7LTbQluvVUvtbupin/T3jdyNis/0107YhzeU5bSEROrD+yXxnwk
NUVkaS/5naa+C7SJevkvV9+G/o/fUc7ucvpbBTIxh5c43A3SFeJ4qHZyjOrwDa9MenoPqyD8JMjq
xLy+6c0rzaqlwfUm87HLyUeQdhkCHyQ3MqQIUjjuElpnyQ/yeAJcliz8jDispJqAR+qIePhkhhhu
I07wLPtwTFbGNntRXtc1l7RlD+iXnXuAJBUBk0jkGCGjHBl8PgIn19698mccZ+G3y9jtsZ0+atyp
EqtiFKKayN8jO1a55Juc7qyMSGZUewHyuQA3EV6o8dSmRx8Oo9yNI7n8LTWLBJ9MaUWo8HioAvom
uNrQhUADkFBObOUl5xVrPi6MUELIi9quS4ZG4oTWbf9VE/tlhMCdaBy8M18uqdHg8wxo4Y8h3TEK
V8kXNtAIYZMMhYRhpFqqwznTib44oi6r+Q97QCsK7wCm0KcnFlz/RLNELL1sqkXyGdX3yAYFQ9sw
MJzqjqxHUXTq9qsmPkFnAvNpNCoajLElrdjqn1k6hi8uECQaOudfdKmGG+zw6Mh/Cfajn1Zx2sIK
mbpYEstTQD6fNCADJMfNsBGebPzjG2kI1j6kLyhWE+kP/FTl9CKRgPRF1G8xeAo94zzaSmlj3in/
4Q7ht6rLjf4XM89Hyj4hA/wUZuFiYMlYQI+aMQEIDSGGiBv5U3GDiuNWgggOEGgzFAwe0CrNQPVw
hmt161tKAoXY3CpgILrcaQVltEz6JYMbZuNgG2xT/ixl28yfi54XAKNEtfchXrODpF9CLgWdcz6b
oRhEZPtr8P8jHDLgBso4mLx6J9Lf5o9W4nULHXlFnu+9u4sWktlE3Rs+hHg+H829pMJwAkt/lWy0
aNF9hvtepLyBp0mzKHVMHUDNyvyWGCIoYjqwwY+kydYDufJT7xWCz4EC6Jl4HultAAno5Z1EJloj
Qf4ThoXMTpv4xJhkNR4vIZj8Hy3tDcEc2q/DAlE/O3LZiK9p6w2PipQhjrRSWefA4LEgo4cmFhiy
RKKkbs922Oh0w20UiRhmVKMqEWA5wSNIlYF0ikTYNOlJraGeHyP80koUdq330pM/gVaB0lgbc+/A
YFW8O6gqT77KnAtoJxtQeRrqh68WM2pq0a9r9YolxvcRyUW7oBp1uiKilNgxM99nI0rGrCdPx6WG
krAdDhV3eqqZRIt9C47FNkYgcviIVZmftw2QTbnpiSNFK859cWwE4DgWsSGzOZL1gQ7hL572uoXq
h2fyzjnfMJta679SzxZTK1Enda9M9gMlVuqC+1gC3jIRqdGLh+yYU0FoEAZ1YAwxxyyWbONWzDgY
Vv0jGh0cX7TiTRRHu+RuikmcNQ8TUKRGPj1+z5oP+X+aOs1Wzf2eElQAd0jbXkOmldcCB0m28k7i
L0EfuU9YcYgoXGoKoTooHzsQLXQcOBAGtmkf8enHqHj9zT12H/EsEZ4tjYR4k6asIouQtXqVdT85
IiojCuyEAYx6r0SYTm1+bdkB7KtY1nrC8vi5buauFZ+6S0fCEaBvNZnQBFKArkHyr83XabkR4R48
Uk2Dfx3qH5afl0rPDgIVTTjOsi0shK9IC4/gn6ZYTpH0f1SMTh0/BePLTUaohSoJbROntrQEwjXX
PViy949ovI7XqUDCrwKg9XzCEmc/omsuoGenPyYBc6Kca4aa4uOVB2B9gsR8TAHgaZ8c2lnbCjS/
mnuMtgDR5HeeuvSXGDR9WAfBN/z7ri8fSrVJPZaGiEkUuQvhpGYHAMuBQU1NVF1cgrwiM3MSym+r
0D0WKJ6CjnYSuaXV8asXuztIuqGjWTeeXKh7/8oKoMYnXkSc2ZGGDv5dlk4VfVxG716Za0RkT1Hz
+EbXaXCqtmQtlim9k7/iMIkBkBAYbMIqCY+0xxVJRSH4Q29vEW9NPxvguRnlSLxKfcKpGipUu4Xa
vAxZORbFWzAg1Tm4Q/nOWQFVQmwAQ0vbEeE2AOxlBGmUaLM4Rhuq4cGwAvNLwibGw5PwTfgaIVog
YiWjG5FLFUIC5AbpUxEAgbFo6zRYRPDbkOW9iFQAJGVc5wChsnwVGbJE1CSVSPyvDsOHkCQnHnkg
9hm7VgffgIouAXxydCpWVLK8GTIz/rH8r0o+7AwUb7INEFiIe9GMl2UGfCEUNs94LOpWib52KFc9
60fLTj0xULFCwAeCpCJlP0ZKnPVrRfmTgceFSfSBLy3bgrT5PQYtEfcwbHH/bWDXQhOds5ouwVaG
oyb2CEGHBZiDAmNCXjghCmKI5j1y+5XnynvT4CqGvCOKiUAWRgFyN7mDVGSCZXqTBExS2IUA1fuf
SNYJgETxyVsoGNjcUbgoxxF5DQJhm2gyafYymmLBJDQqNSEuf/lwEPB+HjQ6SuEoa2hpIs+MGDks
PFpjV/U/Ndc2hvIZ0FxEyrnnF2jVDzF7pM61O2E80H9mwR5WLhIU+g2wRzjobmDXOOs9ySZVUqGh
W2i3oizO83fdu/eG+KT2J5A2poJxtlgCk4Hx5DuoVt1HAyOfczILwljkK7O6nKYx/5IhiycFF9Bs
UiWKm4DjVbRHtACTpAYwet2alFAnv1SNlu6mLdGzz0Xkgd0dXhUU2lyPuCLTo8CH0tVwO9pCQeO1
YvKjU9vJMQ4/Gw351yKP+gWQesLYiekbIGzZVkd80wU5m60+haW5KuzEv4T/O5vaoaZDKztP5xx/
K2R1S88epB6qwafnnnRcapsmO5Xmi2pZznIgFpVtuH6S+klTTrdTGj6sQytum7m5G5o//nBF1neH
wFA3vjwSJxml8QDhYmiae4FPheRto7drtDjhuc2pZ70y0P6v8KHkgeJ5dvC2hiVJT7PZd0F3TwWH
BvYjbpCziIC+vk/gGdRgV1pdQ5/dMQq+g/A7gxkziW9pkmof5ijHEYimB5UBFY/o6Aj9QRZ2NfH9
CTEfmfZwmYJnxGAHsTf3wexMaRe6ONLjZQMS1rqvgf3BHeYMKMlXplx5khFiZQdvDABhiftl3U1G
pnkFrbf2aSP8B72xUCWbS7vl/Wz4eobsV6r5J2E3wAPOSAP1GRG4QwqnVPebgjSWDosyWEQlXfuB
ekSa6FHpu3Xwf+daUQSWV+IOgXvgxwWc6/vYSJYp/YI8bipGgIr/AdMadNPJmnhRsQJ6MWu1O1jg
z33KkUMfb6VcpwQOVi09ns/EtRnddNBGRMiRccrO0OwKjFpWS9ZsE59MFs2WRLVFLh8UvBdla8d4
0lmwkvE4Bhdaa3P88hHkZPVRzw1B7BT2Wd/yKnlSbGMX36S7k3iQKp8AQ5Geu1RMLrXgEjSXGEAE
GeasIFN08hkZmHeNd8uTXj3yaFcOW81MUBaxqnDS9pAxOlLwfjFYE2xG5tVAPhPm+xn6X5zgOBdF
p2IME+YPj98IihUZLwfsJP6Fcb0bwrL+isieG8UvT1prJcbgbYzDG/luaKO0H2Wyy2iZDS1DNJYY
FFD08okucVsVx3EHctvuAL4+/hXWZFyyr4lHYxoMuaawYWjivB/fJflrQFwOv0QWr1XILX8p+DeW
cR9mchZvQNn1DT6jGlc+WzVKWvR6y3otd/Nsj7doUYKQONo6OasYW7+IlRTWHVF/l24B/0O0wIpN
nn1y0hJckPySxMb3nu8p0C4JS5yqQebx059ytKc4yvrdkGyCUGtRSielWuMF6ZazabafHErpr+pd
NRwamfeAyx1A0XunXze4oRYVMhuZaFhiE3hOvxz95ddrmCIFOYXSgy2p1zbmpEGUgjEA3prvPsKb
qyGPBsPQ3H0/fOt8fSr9RkghY5Jjk48LwGKiHmaL4IEw0qkiQCSTEFm3v8f2EqDTIdLAdMarv1L9
U/rdz6O/iZPhLttNapL8FNMzxQvpJ6uUok8VeMflrkZ2tERuxV/Vh7uesFJiob6qbIdZjFBc17Dq
2RQ+m6K95waxmSK9S9za09PPvl+Uf0UBACceiJ5AlBi7uP1sEuofYDE6Zh8EL2xBSE1ZNYS9WpGN
8dP4ZwqKAnrC90N112XUDyuXkolktGDx1Q0KiQyvGXMySar6SlZWbHLWBEHwRfFAUJvIfagTb1uz
d/AoMMBAakNC8vAuhmW8lK2MJw4sLCqnUb4Tvsd4F59cG1eT8uC0mlJJMxxLZLFiMrqL9VoyH6m+
zH9QQDAnaLS2zdN30rL0QCUQdCF/xJSAVzADNkNYlwOcalwhgPumelArnm55YA0lw4QqKfacVUFc
YTeFhmgIQHKCSyAAOkxPPWbmBbheqt6RJJUkSDOdVdiHK3atdW298be/M9IZA56uuWdudUbfpPor
YQ5gL2ePKP+g4QpfpP+Uz2jxg4exWQI46ojjK4pmYaeybzAMe1DPdbSrsi/3wxVaXxG8ro7NnuM7
Uefwuqiwee8hw64ze0+dt2dX018B1zyjziXZtIwjTEMOgv4Zrr7kZyyOXvDw+ENJsp7SGVYcMayM
0P2dTMD1G1IZoWWnY+i46OMajNnAiYdfuizhAVP2viu0VKSvAAurESkgxMz4dHHGQ8vxjKwpFMsc
E+3U3BDfSu4MJIUB1CwSbP4An5G/5zcp0R/P5rjw0lU/4HJbBFj//4qNS2DbL4uSHq9RnuTlvgBs
qtZZ8VbFPXiFcCywEpt2XJ8H75GgfGD1no3Qx5Y0rEzOOWS6QKjEi5Dub4XcubhAcoHKql3EVsDz
q7DvG5OaUcuexiOqJ560dPa5uCrKX/Wj20F3SwsS3QiQTz+1u5+ubwemtPsUuAdQM/EmzrfFd+Hz
UwEHKSMS+HXMWxV969xkwwIiEOkBwivhKH+S/naHxBQ5TdslCcYd2mKSpj6ABJhygsnZgUjvbR5r
MyZYiBtcIq/7GOuciz9+TnICof2gVQ9DvUsVLYeEjHQ3pcRUByr9KiJiEunQ5V+CMDNU/jJjCz3B
Fg2iiTy5QUuEtio/lBW4sXtERtFYULx8LuaiBKAtzSOZZUP78vw92Lf0kIATAj5rE9iPMd2sMCdS
KjfvPOSu4QmYM1WWjJBNttX5MmakR69AlPxuSzzSnshX5ZSxOdncaurwQ9yAnTbrcYvxyfyH7gAM
f9LiJNkiWbfaKziXKEazhcgPnC1F+UePrBFnDRlPvAZzZcdFGZ4EjRIb+teStVFsRvwOpC7Ua1Jn
e16+8acko2CH7AghC+oixr9fkrvn6gd6LNwFyXqFAnQ3w7cmy/g2HWojjgRR+twyMQkQlG/SlgIQ
X5pOBNlKkddqdIqbOZBoTt4YR9mewMi1r+6Dv4GQRJsqCxMqdQ/mggJ9y8tB2jL6kHSp/6Yl+lOo
QIaYef8/L8X03K76N8EvaLtTiYYHD/PqtqvmK05VXD7cr0HzLtW7uYUnIQeBUKudkcCdcAjS3EKw
JLXAuHwrVEkfPCzuhJ07XHckU73DXwBkAiCZqfjRRD1SL+MB2i2GT6deQRdKcac25Pin66LuVhGP
AmtA451bWM9AxKf2bsycZMSfNITCuEb9DQGcLCpWQY5tclVv4bMoCQhIFrRKJkskVdiCC4IiD0wX
BHK3laMqUJKXrOFOGs5R9l2Lu6pcyK/wGSnUqd8w381s3Z4RgfUlCRu6hYGtox+dnDW3vkA1EIyk
ENeHBroG8LaBI9WYnQBmjRQrn/awKdZeWGroC7vr7CmqIK5kvEN7pk6fPmbx3fin/WPfz/zvuv/D
X1bJPyoU/FQEiBEyPobCs3MxgHB77ThqT4UPr9NdGCb0FHbvxfEVrLUdBzEBet6nL20lPiYGVxP3
FW2Q8QVFRnNJiDmb15ojQqKpw/9YeyCtMVtF3rlL7QB7KT6OYuMTblNaMk8vSVJmveZV0VwnwAnX
3YN1wAHM+S9XvwRkwDhOBsR6LeCG1HYUcJs5Xc9nj4A67UuNTuI0n8aQezqZjYi+iE/r66u5CsUv
bTCXMpMOJ2Gbi4yYUJLg8ugGUezMGDW6zOKYT9Z0Bspw7xHSEutfohBrQ7f5DsdZHK404sGs6s0t
cE1R5dkkqopvb1fhUFnj9BuEA31h5P8ybgzKWeUUoPNzCWu2rDdleRI+6psMrJ7HkQTZW9bZrVXz
mYvE/OCfYdouoBnBEtzVhfquP8LFpn3jAt5zpz8kjeiVK65hd0le9HgjQx9XLHjSSR9+CKIroYtA
WeVoI94nC2i6HsiRGE8Blw0IeP81kxcaUnuYSbJulxikCXS/pHhifN9G6wOMNc/ANb+NxJHbqzv7
613LTKz6ZfKh9cqZdxeIZkzsPkYgDtBAlv8ecQSLQipNDSPvTrySGACKyu9RGFOWGY5WQ16j/d5L
ZGiSLU3ZIQjnltc+UiHN2AIMRlZO2kk3dYnEi5c6Psvm2a80bgbbLJlxoGAN9VQR841osWzpFlhs
xm4+fGu4KeY7piPalKawdAyyq+ZoGlvpz/CoJbXTn2aiZhHDoMyvkxvkZUjJNA1feA7ZUpgrgouP
DFYTNnq1w5nDIOJ/hXhsFt6t5ksJlsPD4HGzsL+gtl2RlfAOop3+hQiRZ/7pIoK7kKiHXFzDZVvb
NNO5K/23hhonsudftJYX/PdssF5ZXQn+Vhmo+v5hsRf9q3EtUkf8Iel5ZdFEI5zxeysfmdEs0TeT
Z2gjELdoyVgKa7CZsft2qx33PAQOIbLjYPGXYUTDT+YjHWB1FOBxiNObXi34+JJmlHZcKiIlhcwd
535KIbAQsisX9mJz6RgHhX6i9uofCa7EFBqUv3CwDbZDxJnDlxbdihcSdQlQK+iPHngWHmR2anmL
LjBmDnqHFUFsHM4f8w8Z7hfakzJeDTZ9WgR2swIECOD2eKDIlbgiCxTKJdGj6LUCH8AWmeGdJOkl
eCDt2g/oP5dc8/AdbOSnZl04BrBE4KA3Y4usuxpT7MmH10DTQYZe9w5wOdJpvCPvMtr1EwE+UxZs
C5ayxgqS+XsUnOOkoTiAW5PMtbS9fQL6li0kBsQHXfBuuMkLx+SgI99jwQUmtv98EogOeXXOr8Wr
sZAB1ybEE8B+ClZngAAhZ1r0S54Zvplxx7kxIymRv7tcyeY2f0x6ugF1LMB9dgBjBsXWt2Zxnfo2
+Af5z2yTPZoBURsPFXmLoMKkIi/JaB8lW9jzz/ds3lAPHe9cplqZmZ7qDAsI2nNawkl4CM8K2QLH
6AWEXYxUreA81VYYVrNmByZGql2XLhEnzrnovvn0SDq8oepPbMw34ZLrNGEd1mnjeoHaAaGiq8Oq
C7tPokKbP4koI6MRhovuuj+SvThjlpONcskz1iarWfeartV6p6AnLIgN0YN13dooafQP9xIspH+F
W1UYsRVKytmpHGhaffMApuSowFtHViqIIqw/ma8w96wpuAFvIwGAtW+xuqKso4/F5ilJaGqGVOG6
gD5yOPULPgePtOodppb19uc43MgXTExLZ+aqzhqyQp5U5Ki0j5H1g9bvlc6g+yFnUJzOzu5eOyaD
xX59N/T9sHdJwaE/Pehf0Jf6jCCR4tQbl0ByAu8s4BFmNmUckWr0/hQ6c21YcEfgLmQZX5moYYOB
AIeGZQpKzVirDNkv5D0slCL51WSouUd/kkuCgpo3KgcFOqds+zrj1+ZoOHSglNMiyKsz3MARcIUm
iNygD8BfKINZmiL5t6gG6J/QISZmoSMLp5xUoRlyZpoL+lcEiJPql46ApAe+qlXXEy6z4v/kmHDv
QrsiE4eLYdgQG8O1X4LYzqCXhSOiu3BJ6XRDpgR2KGRTCt79FgiC7oz0BFxFJqh5psM1oCKp3co3
L2bWNOlkTTGiuxutXufVs9GnfYDMruomgAzSPLLJZ2CivBNn7PPxEhHtKiA6bYGIIIXQy7bgI5T/
zWMU2soMw5fDb0O6qG432ZcYbMaQQ4wwj0MmHREHCd9+hlZv2abuwicglSwn5Hw4WxmAZ8qqwpNc
OzNUPi1H7waNRgwhXQXlnHiGak1vU7NgmH3NQkKM6UIvpJzQUoYqEA0VQmVKJbiGJATFdxc2EOVO
guMDpzlQe8ibgwmKp36u/s1eBAGrMXBHa+fJqq+tgFMmfAQR5ZHUF1FLM/YHjTeqWoJdFoPd8Z3i
1kXv7q4cr3aolD404W/SHQfCKYiiJhiDfJtO2tcAwwUNaDgK2JwP6SmYO90yf+H9aC3v9AyLd938
a9WnbvJaBxQ12fCDHa9x66jT1p+XV7UOlvGVPPwMdm8Rw0FAb/tM7LX2Rh2VbXos1PPZh2eIp4PD
XttC9WjUPH5jcoZOwxrgLkhRTtxrty2M+ewMGKF/OEcHptrZZqBuT+X2wblD6QRGTiKmkBHsKG9Y
AZrklBMSWmOnXwSPSaBMOtIoIrAIy+7PubFPziVvBR++g7SAlqz4T2mfNfhBla2p4MR6PK/uyFBb
/d7PbuGJ6KC18W9KEuEGI8BdcNwnsdv3suL3O2lPkbClYCWcDI4CI9q2hzL/HapzMn4zi1IdRnge
FQc4GM6EA+NeupIEG1P1hS0ZHcxa9P81ULvofuhUoPVqHRLjszWjdlEmR/TWSb/PIw6TAdUoOd7t
uDLqR9e+6IbkOw55CoMX1WIl+TqbdlfuvAsf4r3FoTusHtqRyOtSWJn9YaadJSenhrbZF+INOgYm
OZAtk4iorfab9IQi7+RzYuFUlGkockbo/8BBPdWGTHxAbAv3HH0STrAKKX5MMAbOfFzNDxf1MSwC
4uD2S21fA28cLpANO2gy7tFOfBI2SQRPzFxNxCBc4HkeHI10Afm317AWf9jVwycrOekO/NWe+6s+
IzoNxIkU1pQdryhD/wSuHsUz9AP98wTtXjD3G9fhIn2FSDY6tJc3tFUJMpqdfhn+MZPfcV2onJ3u
G7kaxTRHwaR5gbcWKh4qTaY3jX+98gTviDvUdmyg/arm2loahKN8SRCiCpri73DkFMeTjv0bcUPN
iUjvX39FSwxn9w+tx/ATI5tlGDDnPz2jMFQYQxgNUA/9psWLoww/BUPfrgIyQ0mLnguTzRs9btLe
GosLgYgnGGh2W62x6OsdpS214CQ+EILHHoxqoH+weMofrnMIJtSz2lRAB2B0QPZFpw58H8Q2ozk+
ULZ2zyK0wFthpboU4rwW5qhPfVg6IGraVyB2uQA37CTiZXwTJMvN5toz9Arz0KHjEJhuIdDh4a/J
xbfQalpIpf7xGhsy5ccg+hl5Z3d2BUs7P90HCWT0fZJi75jw+xKLMpowluTJ6Azpr/FxlfOYdjaK
jtCkEw7HuIUqdVJmc+0wN+DLAHnWGCzeZB+MDx4l8cM4AFgFKhOkFt8ragUQDvRcbLCwrjwSGbIJ
hgX+vTTA0ZmAKYDsxOXkf1Aw3VqCsBJIpRFXojEnx8DxyQYmxIH65Y+6AY1kA2TOin/ZMDalw5X3
Z1CIMNIuuhzu3V0jP50id1bicTf78HfPJt82moPl+J7kQ1/qma8HIIBw9KRYsGFzAeN6Uc982Iye
/Dp9Qd/4KmJOK9cUIAZsJMWy7+n3xGC5oHVUOTYbF1UlCcFQwEhGxANyBwhP8B1+IKgUL1bZ8FQs
gNWAvbwLx9aRF0zF2sFLo1lo78hgBozr8ZeQzk81MKEldwRmJYUQyPu/SPW25Pvk4sKTAHdIhGJi
VR8Se2ZEsAOHIxrjEieHmYChjbRLr8abz4bPubi0V55TNmJjVZwbe+aoOXP70iUriG4cHvez8gHV
Ji+wTq0RDm9YSSBT4MMXRhy+/tl/HJ3XcuLYFoafSFXK4RYJBTLYJN+ojNtWQqCcnn4+TdWcmq45
3W4b0N5r/REWAeP7Qk6Q2wgP7Zp9mffoHMeL4soKR8jjnOmLCp8r8WrescQdsyVQzLy8PhvIAD4p
+EJ532G/QN+c5x0wWSCnnf4PPKFncmbFuXSPNxciFiEen5mJsDaOJ/Dgce5sDPpdtqJbZEsX4606
YBz7ao9PrFCUk4LGj4j4HZQpqEZi9K/4tfbvS7sMtzcQfgG6E/hd8siQRxGEy4WXhVB55GhwOIBX
QJgSgt1F+ku/B7ykpYMt0iNMswq3gbjT/yKf3pyQiCHAHEpg4UMuT/xjjWMZbpgSkWDQbv/ycC4z
mlI7t2mXAgswdip0+xye0weqgP2Lmjr6CW/8loTIYtv6nybhJabGELh94CsyUu3xmyxFj4YCGS/g
aJPhhkV8hc9IuL3hcXHF4s65wKOSWgfOodoh58EdTEEiThXrOiEw4Pjwh8QKqDb4HXY9YgvISiKT
BG5YQZlhM8ZbV5Qc7ES/ZA1yLpsofKS5CoKLrP6nU7rIqUOh3Ge4VUckaHOBASJF9G24UeQRQyDv
nj1HSpCRZ/rm7EEE5Z2FtxiGmZ0xCNDfswQBQZhEj8a4kBKXWSY98AZBwJpbc4XzGuCPRxhomi4s
fLkYIVgyUf+ibOaHgMjmE/4Mwr/XHcPPH5FXxG1DybwW4YVhH47FBHKBv5dsfK+lDBLphCQ+IaeM
4PqApT+p7aQ+Y05GJQYVYg5rDXHz+VF5INx4Q3dLc9DYrC5OUAdD+LgYXJhAGNFZAAxqf3h0GR/I
1uSFM1BpYBBeIA8iq7/SZlwO3hsSydzh2pjLOFlAtbl2mVugxV/VuTT7xN0y/KX4u6b/+En5LFgN
9QE0VNoDVo95McNgNB8bHIDWbwJozilBzlpLkgme0yUuBDg1zpSYQrxkPuBUSqWMxReagwDX4L4g
jT84tvzKcESPivRj/Dm4N+EjgduBXfvjIOWXIJRMHMh+sKACVFylY74hxUhj00NtynZGdCUW5taL
qbxAx/03cnJw5wCuU4GCHAJm6QcRc32i8IqeKj45fB7h8oQbUyeDzgJjN0Ty+E9Ep8AuemS9Q34y
x+nriNYXBdH+NZ4Q5FtOD9zhdz/JSHnc3PtCswwF5EoQb0DkCxYQOkxCChRdeSdBby7aq4jR7rk4
Wr868bUcK7x1v9I/nmLOVhJo2BNYSAmlg2GmigRN6t/rk2yeZXuLGAZRy5GZAJtfwIICHOA5nh+7
ySCRAE6FLhB7KpbDG42hh7qG8/5NQCoO6BxpFXJ77rclM88sj4KZ+O7P+t3YmQGh42BJtigQvmNj
EicLhTfVenBdF3fIYxxLCCsAcbkqDT/9v4NFIsmXzxb3uW38joixyUIn+ptWkEV/5V10sbEu6Sld
A3vo/nPVXoX1i+RI6uIfODgnvjQ+TiJyGgdPZ4KqureTh8LpkdMrNj9GLZqL+/yAXcyLdQU/Haic
2aU/8m/it5f3Ysu8bUCqQ6wusCrd+r/cB00Uz29MgRAPduPGCMUW7DazNGjD08b5A9Rq3cjLwZvD
4W0e5VV8IJmR+LjXhjZXQoDhSTlzHRwuJFUw5doqqTboUbCtISmb0I/YdepbBuoEr+efGG2ox/2P
XoFtmqDlBU1KRoQmbgZJ+E9GslFTf0x9jYQJCBoGHxCpim4XCj+WGeI7wtOkVY1MGKg0trHG4Cgl
v2U+CKPeQQYCzpKRjk9xJieF+iF230lCTQ+73TD8Ywnh0vI5jjWKEwWSRcmdngctHhRInfdFXBF5
vvTXOulkmFhZHtHb28anfBQ+uo3l5lwbIHygaITB0juMkxTnJHpNG+qaXhD22Pz/5tGSXQvv/1wD
c5g20Uo/NGs50E6KT12nO62rtbAUD/RTsNxwoMWAKhyb5Y6ocwzFwO47bXdKr80fTcfIEHiDDyKb
2U16tFgJk8XrzpIc5yS3ua/vyWuQ435x0kvGovOVgpgvxIKLIoOan3/B1TDMVwj/FvVF+AcyP691
Vs36Q39wZKs/Ca8JGR7EXOv7uUngbKwV6usWXMS77sO4xj/9iZ+4ImEL9mgfrcc5OqL65MK89ChU
+ZZoK/nod+I2W+NEXvAG2XNWA5aeLZsTnNOcKN8tmSbSvbSWAGb2U2D+zsDpjRye03y+AGLTSZbb
XMJkVSUnhy+NXMzEWEeY70/9/x3fASeiPkDM/1e5KgrVTX6ZbsMtuowgxuCnhB59dneSzo5hBNpL
ppiJXIif5myc8oPEW8PS+SuR0/iy+fMRl88PrGNTL7nt0HUWP+9iObfRURmh8UMlfv3NpIJNmXOc
Tx7DR68tGDjCc3+kgZduK+IsPPGMxoN7mkK8F7DCwoJhjSF5nPlG3yNAISWGxRctyD1iCASHL5yG
EKsrviii9Gd3F6NKu632zR7jiNdco19rKbrpqXdB0+BkmnVCr9989iDtCCkYgwV4pDvpyMRar7mw
Ak7wRX6joksZebcR75GTYvfSgmyrA6cA6/pcCQiCPcfZISyixGl+78ZTec3/kRej3Pgu+zPqbwIX
VtacGin8QGIz+TSf8wlCQF1ig7jqhW2emeN4uTgduNAk/1RfSAm8QXgPt/FUBZJfUs5LyiE2PPGC
4eygXtKOoQrJvAOWgNCKqVjGpGjSj2APwBGIgEBmJ0xfDKO85P3y/Q2Gx3/hdz4PCGK4qQyiwlOE
DItsG/BqqHdgd0YA6VStjV230r6AHWKGLobxRXNqjsZ3v0dbXJL8D7cbsB7WN6bUF+MnwHa32BFe
U9FvgOQZqwLp31joOC4Q5e9BYRav3YBhCEvkn4HTAMEwyOda35BF3fxt6OVQCK1H2kQKnbTDNokd
FYUvkcjH/OtNnqPw4CBIJYTfcE/6anCy75xQ+MXAA3IZPrm/wm27g7vmwz8/LXPEK3wKB0hMMuwX
SoimTFYGfeppx1IHSjxZ59bMufPemCEgmHhJ4IBQNXNiN2Bxs863vaEjwYGo4xKXAj65/D1ju6GM
9JPErmI3dKjSguoTdYt4QAhiM4P8Y0zAoUJakuXd2m9kUuY3ECZXJt9ZdRFZNwhjgYaLt1H74Ndz
lgrpOhvlRjKWDPPd52Q8S14eD7DsDsujTi1h2rmzuKYnvqP7lm4JmV34UMLCRrk8Czwh+afiU89J
kCbHhpDlHicS3whyGH0luVuSd4G6N8PLPgLiOms0iB1rV3OsQ4aHzXyxkLKXzefSfCkX6PuJmAVI
drYXBEHDXdGw+SzouuUkSZugE7Z4qOX3H0oB4Sb+KWSKFi4aUfoZxvFBar8SPGl1+I1jn+3YxA3U
Utb49QxaxXsAd3JRnqizJGKAy2gr4KYumUKdL31OfZxLnrGyYidGyoUsf44uNjNHprYvGWwDHy+H
lJJ9UQoeh57ET4WIsgm/WgsOvULWxZlxQmnLdYSz8nnXz8rTnbOUVzDN7RcxO2+b6m/nfdZBvpI/
Iz6gqlcVjA9wi7Ir0AOc/igNEh0hp2sM3Q/Tsc2S0abQKpJNz2wrfSfM7dN4a2br/galZMRvlA5D
uuSVCu2UcaXo/K71UXFCcx4z/rww3GKm606XA13Zg/3IxuLSptxn2uEVM7qnhyaF3bvIKKfNY8Or
pVUH2gi+yf6mqcFqCSGiIaBzK8Iy9JVxL7SPlIFjUtYIJd8XSCB99/QIOss/GrQcnEam06/D9sLf
roW/lfAn5reMYjo6sR5hj9iXnACJj9O+JInXqL2hR+rVatv6KvCdPOyEENJV/EU8XNb4arMMi9uQ
+Oo6XUn90ehxNrF+yP0vSW0JyuqTApXNZyEa/uIVob3CsFI7rqfCrd52kwFDXRumsveXWjsV4iMR
BxuZM1yJnZ+zGGYkbK9RkRt8xBG2w09Y0r8aQS32HvbcjycLTOqZdHmRc0atw+LIcCfUzME1unK3
e55qEnDUg6lu6bfKr/Tck7o4GTSMhhR/kyuEGleD0T9ojiaVsDftQrSuOo9IvFD+6eOWjjxgDKqt
TarxkJmuuJ+EheAe0SYeKNxeSP/4xKHaSR7UqXyYA4YKwKXoESLJqJbVz5qBiipZTKps9ezw1Lox
XIGeZ2RNeoTSI5+YLAeHwVVUuZJwCDlcY7NQv0eCpv5qgp1PHoITtFwRoJpGWR1bOBcEezCpfpRF
S+EqojCRlCDUpfPEXeNDQA5gcOfitGJ8JtYaI7MD3sncppO3m6Am4lPB2YeKmRyd3k/5lIR0GCxb
GmYq24/+eOD7EduFm5LWTQj+Or/GHrJEvzn1Qf2vGhbhw7y+VnQckn57QoA83DW08YvoK9sWV24Q
6BeEytueuyu/6F/Mnkx9rKEAVJotnnhJ+L7jO08jyrdSAvyGEQcwwVjoFC9u02X348iIylzSYahw
tgR61ee6O/b67MHKKINW93YOFI92l1xXjkHCNzBizG7znNAxgyw0u6FpmCrjyM9p5jbdHGhf8TOT
VdRuaPZA4EPrAZm4c3ILcpvFyFfVaCJymGUkacHihCaPoYel1BqAQ5Y00sSAMQwYEQ0BTjMt38nJ
1P7Vh04/6OY9l328TZPgFi15cv8i0c41R2ndkcWc8E8U1CcWoemn9FsfSQh6KWtPnR4Ti8DoigCO
sAAWISztLFOmWyTk0S7rHljTRqMBMDzy5SYHHYJQLAP+FYHqMvxTnz1LU1uKxqy9FFRBeRJ+sHEM
oDUkD1C+wZ2hrEXj8OoP5GiZHNMJIdT2nrBh9B+1F9LuXRF5aqOTnfRlht7Q8mF3Us0X34x3C2X+
N0GpLbjdGs1C+VxDN5XjSk3X3fjz7gPsvyD8NTwDl/erdIzOFhArEaHAnR1tKtILCt+Sl/3kPelx
gm2i4BPWm4qfeCX2/mguq8qTzaUi2BBDEhHqIyulX8izFivgaw+WS7a6VXrEZr7ybS+vDTWwqOxl
IiDKPN/KWHl9utHolWxQMsHqfdEk9wYKKlbGuHkXp3rASuLwc9RQacSAuKS6D3b8A5xQ8u0I4H98
HhZUefNG0BiXxCtorkH1+V5IWUpAuL4+Xx9YRgx80b1fa0Bj6CHcF8xkuXqWS8F0BTKzekrIcNUz
pA/r4MT2wMas8cHlRbzUE4SJDZc5Fi6aBrw22uTw87ERkTZFUxAeVLYf44o9PbJRcXYCTnt4A0wi
jsCrMzjYtJ4/Et8CTYngOYAkzP8A8myjKmso+mLoKWavfyGBKyqIVbvjh/xIZvtiRbQgHY7Kwrww
ZTOIEiQB4ZLNL3O5EpOg2xNIGhMsqOrBiJn+//+HpF0K0nTJndWB7OE+/4/5nRik72AcgKtUf/mN
cWO/9rhmAkBiPJt80Hhnh2uIVq5YTkduCcfjzxSvGycdn4pQWNCWM0PxsO0worDYPRMUHsvM0a7Q
VxmY0QOfHI9ArbiJ5sDqe2QK8Gy9Rbv5B7IPthO9lxOoHoEEyQxe47NjxMZQp9VH9RswXbI8QwN/
858EsG+RcG0e6OxFHzAd5xpw5pvdiC7bpx/fgXueyBfHdcylSMhLQQqWr6DAAfuzvks0KamAwFNd
whr6t+x9KG7lUt1Nd+CoeJG1iwnGllAewrSBzIbL9P50aGx+EJycbtMjF9CkHaRq/8KXVXyCjkPi
zNaUwtYW1U9FHza41HxBUVZ7trMPiRkeFHBhvYlURyxK9vI/VCuqQT7gOnn5QP0StUlww2zsgO4k
DZcOmCsHqcXOgyVjc5S+q+IbSjaXzyl2sXQD4HMT2SszFzye1ipRDVJzw51oqhQTzQk8uCeVz+SB
2qdN9/WwofRWflFf7mDiGcnbKW9sg9QaoCCv6f9YJQvSLhjphk1/IfC/QZytOTBEmi89Xtb8PIor
wGmYkQ+ZWm9+QBmyqN0eX+WniP/P8gD3W3l2MhDKQdVjQLKNTiDEP7KiG1gz9wHqwJsfUbT+dAwL
bgQGAlSNR6++lOgh2SYpIngtyWaSGp8PDzEeyEQmFmCK7OGDv4huvEGDo8LN5iKHJXsSfgykEjnI
keVhywe9qRkXQoyWm5BN36ToDlgaWCbbzLLdOTu90JCSOvR66iib0Rqx1fDeA/7HwZAi2AykB1S9
pXkKOOYeg0C5Jr0AphIyESSguGMuSqgOhJubNvx2EoLIIyQaI9tzpvK8U2QL5zaDGoSNyi6ZJKjm
eWHwahKqiDAhJ06OhYo2n25HIWYfr4wIOSJemyBW/YaOlf2sIMIXUnvG89inZJMgi+Crvyrv8+m4
6CrUl2cazhOiUMB2KItbgpQYH1nekwvpbuicSdBG0FUs31ej9V9Yn3ovYbvo10oVEJ6NJCNZ99ay
ER06+7o93+BT4ZKfn3qEZbzjOLIQ9Sd8+wlxLi6mF9wwNthOzSZSfJKEKfC3oUL4v9UYqDyhmyPz
k2ZDZJqK+o2blOB0pm7iOhfZ5fXDSIN/DISso5zYGy/VBm8AhV3ChPjwhmx1BEflHwIPVzjRtuDb
ALSVr1jUCNAwq91AqMjoxXHKO1385OuR/1h9hiDAustHC3iTmBqu1y5Bcb6sPsLefnMP8haBsYPI
ADjAuX/xSYeaYxo1vfovoVScbgdMFToSAo/vca8Y3lv+rCxONz8lSYmD+9o+yb6FrvNq5CjknJMl
SHjk9NOND6TnM1zDFtd8YM0tjJMYuV3nIVSwEM4lDmV9SXVKBkzp96T81mgDsT4ZEMwDZ36QS7cx
/SG6kSuhfnpvizp0tz3yjGBekHxV8kNhp5V7IbubGc1IL4IM3HpbaX6i75LC1fyy2pUlP932CWyl
+G59HObFHd2p6LaESx4oZAx1V4OGH9aD/h3GzLXDXzf8JbzCcUbt5nrOAZ/VvsErPyf5oaNSjbN0
rgD7rIv1KPPcfTQ68LxUsAcz8GkHHcl0/y/PHy96TURkJmt12NZIcBC89MlxxFKHwauj3W+DiWNO
d3Sp8h7Eq6BuepFrwhrtDlmcAJkzPn8Sea8wq74OuH1Ye83ugamhrf7i9hiah4hP29PcRunqnfuC
dEDWONfUTHuN3ErV0+BJRWFH8wPP3/O5qRq/T26aeaIULpQCXD2E36C4zAILmRjOnQsGJYP4Hvqf
kfYDEoBqoUnT+vXgXhgjX6ojhAELOlEbBZ+FQFRcKik5OCB3jMklVyMjie845jvUq8wUZHEpXsNk
5E30VvP5+5pdEfyjgzPdOiaLZczHkqR9L/3I41X+VdVe/Dq+Yz+KfbndqgcZoeVGKFaN9VktVfWD
oxc6lBmBG75D4sfRtX0RFneQOnKjbv35+WnMK93XzAsCpJ/nRrt3tDIRmRiXPtuUXvFhPTeMKowg
7xF5L54XQ/MQLWSZl+rbSF5r3WVARgJbi+jC7pmJ6nXZ+zTMmflJSoLWxTKqvj87tpcq+5xMtyzP
NFVQEckCQtgR6na0K/KSamiBvlgjeNf/MlS7TE80izm8VjyBRGZyMq4pyJAA0amB7Pys/orggJEJ
xW7Ppvp2ce/Cm0iV9273cjorg56usmbkiJ5LKXGmmKSOQ/j+zvpATteE1Bi8qs0BP6qEYBfIHksT
MaREY3RLsbwZ3ovLGVJ2F1Uwo6da2BJYpnQnbkqkeDFpOujwD8PzI7dOKWw7jDkQ1gunE4EtlDWg
tzQegrwi0cDyOtwsHcpa942AH5VpdHte6jvdEQQSiMgxjVJZlMmGXApHZ19X2BgVRPr+i12MBBSi
COlNM905nQM3UU7NJxj5SaQeFSkaiVmsjAnxJegDuvcXMz+uACglGuTe8lpEhZ8ByhtXY1zn6npo
eNsW3EEifMC2LHeZ/tENm4DgwOTpc4smybbpdqir8iOmc2BE5POIXxD7gaT7ZJ9hvkIcEs0MvcvQ
BCSKoAw7SJxuumqb/kPlwyFZHLAnYt+A3wCsg1FDn0OUEOI4YQmkyanwPODJ4qzjgDaMFT+AgSOf
WAib57ME+xxwqZ0qKApbuhKyceMGRtokAz1RsCsyEtgkiuz3wMVopPBao+okV2/y2h1PT3egOaoI
Xa5Z9tKPV8Hi7asCh4U3m0EFABRmfp/znRWC/mf1jlHtqfpt6yiah2qVtthyNfLijptO3YevU/RF
WBNBIHzM+195tpzVA8AW7MeCnYBEbCi+OHNpeU2KjeKTKhihQT8WAWhgnaMPWnIBPsiHIMCPP0jI
XQwXR6aVFWAbGUn3YLTvn1yyXsdijsWbEad0kC+BrzrmhcHVRCyU20hF6tzBupdUOzIWVYx6FL5A
Oc9d4qRgOZGyesu3nnzjZUqmbX8h64BD6k3SX3XQUVqS1cJEAZBAUqSGUfvCdCIyS5A39otxpgnE
v+QJMLvNsV30XHyZLy4BdYEh/oAg+EsJpZJXRrZpmct0pwpwWVCULS3yE486rH+XfEuoGRMH/PM5
rp+Gl0wrsNyfGPl8m2xJCCE/gCYB4lg3FH8MPLs46pC6vGJv4A0CsOBaJDQDusW0dQrIil8cCE23
ypbU3IjqnZgLAQWQ4kg9tUZgwz1C7h/schM6bM1xa+Sx9HLzOB6h9Uv1iM5z0v9GypUQADi0QwOM
8ikgzoDXD+ZdUH9laBO6N9g0hCVld4jPULzgxisAtlXZS9s1G5vxyDFr2899RVCZZ9LjyUWP2BJy
sIyQme3KxM+yNardXMQMb5MqRRKN5hIEAQqAl42XkGwqPFfh4Mf7d7Xr/s1qr85zy8lTqAhE24lu
s6mxOS+kDSsP4YTq6nOLyzOsLuw/fNpIZAtbuoFt/ZedK44c6ZMZhnF4YuFR5kJ6AX9XEdDAzpI+
rJle1saaB5evieo4t8ifcZEs86qA6bL7s/sl2U99gs3uaodvnUU+s5ZjhoxtdnEWd0habKjvN0gL
yyGJCqgdl80cqUG8i4PI1aTSdpFuIIkWAOIxaUiOpfqV5hHseVYhRZZIFXlHKCbmEUWs+kUWktCS
t2izVXIAlS4yeOaHXl1TpDqVqzwK4IfxmTUst3S5uMHkQwTQx0PFPDq7lHx93hoKytAjzCJbovws
Eolo4Lw/mVGw1ce+5uOWsjg5kIBsyPfrwW9myHSt3g0sz/+/yVC2vHCWij2Vn9pptL2OhCd2oYYR
+hOY+Hr7tNkw1gpzIHo2Ie1HkPb+ZrDl04fx4xARZEbsgUofDVXgHtFqsXrBdUM3LD7KgeTSBHJs
yUiIv6qNA05uMAkRbDd1hcojOlNmBRacgqaSxC/CI2YoXhZVmLdQlD+YayxjZaV7/lSB7DLflpnH
RzwSV9GwDdWPHm9cRNRMD2wzXdC4NNOFeicFQfaLvVjJel44nmHImTL792yvcyHWBPkyfGC6sbpb
lncOW1N0ST+IO8zpI/hfKstC0iKiT6xb2W1SnNcRB+kz+04pSG0UqArlT6aqwGCO6CDoqvZmNKuC
GL+2XhvDX4k0KOs/w5Ysvk1DI8IAjWTWX2bxrbyD8H1K3psUA3t4jOgShoFMfjOWlgQ5RVXQetYH
en1u4t1LI//moPFUcClzSCV4HtA1Y7fD5oG+dpWfWAVQ0TQb9Q9M8cR9Zq7aC5g7QhcMrYizOJ04
DKp28Swd3t+F4ma7WQ2luijRZrvxNuVM3PBAEP9Y4/OwTJcf0+1Ewux7rOMY9qFP2C4xur2H4zM9
QcdV1pm5MRtpPdsKbDDK0ZIPk7Fv+l2K4Fvye4UEWTdjO3Y187vlzRy7Ix2CLzWo231Sngfx8dQq
+6V77/LMddSCkKeK37OOnqvwrjyPem9ij3+Aj9TlJsl+W3WtjiugFOaoST0/+Yy0miPFa0ZWCo/B
R1SZYAZkcgRySnuzXBNwQdhchVIEhRcVBwQz47+Mi3um3qvqXojXLgzUkooqOsxhfo80ivEsWbSA
B6xOFEOyG6NraBpqdvdyd27Cb4EUZDLsWArmk/Rev/HHEqd3wBQ2qh+husuEv7j7Zdwrz9KVdXTP
3FUzH79WIgv165YoH01PFPwxhBTGe9vS0ZoHrOLydiRsuPPH/jcxt1V5Ft6bXjlr+V6lpoSXGlY/
5Fx/bvtsXz5BOShMcuTJjdGW5R/VM1At/5kFDRWl03L2sdnyT8hWCWacno2V+oEBuiXoUOM+cXvD
b7UTVRqvENn7UvkbJnSKmOmhUGzDU3mwXB3KT4I8dSz8pAxe5X5sFqV1Nqkt54nfdflHjQcJBVsI
pYJdZPKywm+Vh5UB/CMB8966J5fLRnMGsN3Y95WcauKj2RxyybYC9Cw1fsqGaKFtMn/thujOks2C
5PMlEH8Msg9T0LsV21JH6k8AlmySAYWwtHef1EqwwIJ7g5K70fRDG0bOuP4KJMGv8JbOiefOO3WB
e2HAoObxIHxBO/XvgG+HCPKJu2StqYSxLcVTBVS8L7Gjj4Vf/9PmositgHI4rIPoee7V30r5FDER
IM0ZeebDmE028+mEfFZuNMIGLlPd1YVVXFw03YmJWtIjf5RJQsLi2mCXVQqXN9K6W4cI5L8hWfGN
TiYpj1bSkrhRDDuUfcqP0WoYtX9LAScWBXc8gRhE0THi3w+5lEXUwePaoMCjfYIQA2zuhedFRFer
tsTKKTtmxh5+bt3hJkIjM44BBEfW7vLmTydpM+HqClfHARZNT+Gv4aJe5MSEaBwE9A9qdIcqqfFZ
duu3/KNircguCsBsfamfIzFJXHsRxAIlJXBZKoUUL8D9njozMBmqGMag+fnuwAcIyq4Okb5tGSGr
chWJVEK/LZ+Y+VhcytH6BUTARPhTZm6HnOrFMhbTzULysLmkC6gbjmSyTMmPPvxk+bbKDlBytXUf
IWGsZJcL60k4ReG6pZ66/URxU6VE8pSkuza/pPJM0mbk6pqJuG7ctmWFrneGGuHERXR6nU++TA/5
qk9fcg7OBIOCGdNG9MRFLd86BCNRerToB5m+0nqLxEDfPtutTjtE1Bwq8meoUUb+jZNBfV8ksmua
P0Gh+e7TpGdabS+D/DGUX0N4at8rgfJxDj/5DBw6qA4fbAmShVfNL99BSjr62RghIrcjkxZCrT3M
pzZ6z6NBJMy4eWY7tWFnWeFXnNNzEs8IYpN0zl1Yryv1w6IHB9zJXDYj0S1BpAJoQ0OwkwWTueH5
SkSAVldU/VDBQUWsNmJXL6w8Ha4McVJjW/2yyxz1wSh97eml5HVS1FVDPWk5KnZtKQvVhI5HCWoa
vN2Nq42fr/ogog16NWALPZ+4Y3gvBqowEIcM6n6aNtOMWEJMmMm/ZKVzXJodl9lq0n5lQA+kEE/G
eUxY2RdGsJh4olLMaQHLsKdBUiM77bHVC+qnpK7kaisQ1xBN629zur5lGIXxq4j2YXnH6yKrFwps
ERKiuRB5VSV++aTlO7f2xZ+uY4NQPi3CvzAL/TZwv8r0zecZYTR8mSuUPEc1UYKegFc/ed/SVbeS
UXAmEZgt+QzspzEk1Xl4fxTZx0TjIflCU8QzY4eGHzWfyCoEWIKB/9E3WPT3d/0h3NV21QCjl/mt
R8WEsk/yCynotX1kHecQrzj6FlW3NrjPGS+Z3vcg35xSlIo88SQKdmbslegvceTSS1fKcz0V55TJ
MCMr/xHG+9G8Z81uGFa1zsrmQzaboqPz4levUy4tx3JWkJ/G7vfGdxwCREjrF5QmGIN6LVF8joz/
nJ4echbT+Ir4g810S9XrayCrfyMmLo2blV31/hu9bvajWgGOpoVC63J7iCgmhJmiooY8fU6Ml9+S
3m7AzC7qdYFDuWNZAUhwVIvCii0PaQ+4mmLR4cHgngfqc8X2V5y2oGgEQ7s5wS09eTVLEY9v2P+N
vRtXl7GhcyPvqLDV8HZCjJP+alAwAz2DHP/Zc+o33xMn6es00ijwYQKnZ5e5m4yUHxrSjZuVkK4G
coMUX9q1h5REBHhlEy3660VK87+W840Wj2bCjVRhgsnvMlqGePUML6JyrrudoH0UiseZlKD/pagI
8S8JearCqckiwDi3NMoz2oWXh9zDCmRt+8o84YVFKWXGJR+CbFdKidMLBIB1YIzKVD/lE0Zh3f+6
epIfdbj+I/F2FFppA3lMwA2Ig360jOPVm6SgJk+YQPBVVh3z8BsJc7QX8XFahzE6y73bW4BXQOTx
qkIP0DwaY10MqL+L3+JFhvxmwNsFVVqjx49tMniq+Daw1GZUvuleSS4PqEPpKMraSv4VwzK8NZiO
pAFiInNKYa8Ti1S29EJu38mhQwHMo4tszGt5O0g3h1AgwjF9yEDrL4sxbQ6MA/Y3dccMg+oPWa1J
kQ9lB+NNxMEG9MuZa874BhCCRb7fQmFUQ4jCUNU9UhW5C4JSchOWFZ4xGL02+TKj05IPpV2jCvsD
v7mPSPEgF5+3KlkVQBOMJJqXMGina/29wu6Eper/xA8EKtkAu8hnfyCTYtOCO7KxSojJdllBN51O
Te+vQYKfzJHA0kiMF/Mb+8lgAXIPG4l0e/lbhcV/AeDuXtaLT0pRnF9TZ/eQvSYLLm9gHKPoa/5q
SHa6EvDPCCriUOl7aLeRvqqyR3dXcw4XEzkRu2Lrp9ARL5bstv1Vd+IpRrdAXpP8Iat0/+2Ue6dy
ETAwH0z53EN8PrunU7KLPs+t/CiKh9++bh1Fqoua7FhUuby7Fp6iW/PcKf0ddUiF6sKIXK2JvAbP
HmLogtFbnF3jhxbOljdPAaZKmBxFJsJUJawNkSBeP+GUIEpIxZsCgd315PBxHYPE8ihhRJAf5itA
INNsBUanjvRwh0tqpP0t+jVVAHE02TylaBJ4zcIeDdJOeGY4q2jLDk9mN4uZRW7wgntxPCnpY0RV
N1q6E8YuQ2HVg+Jdem6O6KPhQCUvUUJ8nfNVZRBb6ZGzR6FJahU/H340MNBotcz3JnKY3+ZY3svY
W4myMyLVouMlAN8vbHHfFizIgUqmFuZ6YvSyoGyQOZ2QzP6W+wQpOUNrca7EW7EVZNf6VX/i7ts6
lta+59OLtMmJSbTekmxqobl7V0jmvQipesOu0GmrJ2peEciZVklbubZeJe+Gx9RfJmn5fn1H3kmN
/MGfc87fAddY9jnWwfBNn8HFogAbGa6yJpJecl3aUQldUlZi7QhfyVZDkC3TsUvFsA0Ivu2uQ7FE
wyiGfi94lnRmBMn6dRo5XwgBpXpZQcms4s/CDAgAM46/5qHhbWi7bTYRIfNREIJpQghx1pf/lJdX
ZhuWABLJSLBajOLGkG6drhAk5OkDmSnnlBtuMU9tJ0IrwmatX3ny4Kfk1Utlrljh3xjcrfRP+MQf
RuPQQuM795FFKkBjEKmgNdSkcXgtjG9JXisHgRK7xgGUXIsVggqEZ7bsqG5L05MrXuVXgO+wIHuN
0g/QuSNyHyBatIe2cTPAtme/mcGCHrviuju9KQAGnOOldbrAPFQFBSIOSVAu9xTHZLhfAroGINTk
WvfoJTN8FYtke7JO8FwxyXUxnXU4lZNfwHP1nxj8FKRJRdsX5c4Ynay9hsMaB1NF0PlSb9YFLLyL
C/KmkoKMt29T4pOsHPGOh7yCRe/sUfHGs/ykymJRq5/sUeEmA+5vXFQroei8fzrI5O/ojEtdONXh
b3Ot41Uku4hTzcR7rSXzWk87Xsdcv4xWwBtDlwgNzxy5zb5AM2LYnjba4y3HyXrXHVKT2i3rXmzX
P4AcFhaCD1MBubq9Up/1QsG1BeW1yAIsHBw9tvxhbRUyYFjduOyU3/SrnxzGYfKfMO13trEZR+q1
yDd6c1ULzhjE65yS15fzpNskeN9lB5h196RhwZScJ4ayaaMjM8BqVzt6RF42TRzpuDDbqwnzuZdL
AvtxWI7dyiYc8vtVIfslBTjaT2rpPUu3DNE5qBSTyk7CZmtGJEmg8FBjXva7aOyLHN0uTIvXG41D
wiy7pblFkVQci2FR/Paohpz4lJ5y8fI0dkV81eWHOEHFPqzkA31C5CLR5ASmAJg7W7zzmqze98Y4
PCHXZNDi+tqg3cAu8h9JZ7XkOLYF0S9ShBheLTKzy1X1oiiyWLYYvn6WeiIuzJ3b02AL9smduVLm
I3txBs3YLwUUJVA/XFRoetPky7FbALSw7In5rKnsabpNw7jOmYLX6svtSVlyYXnysuSzpm8y5EFt
9biorS0OGYvjleUZpOWw9GHG9YfPuQ/2UzDdtoOFWobzLy82YCuSaD7PM4mfjF8MDC+84zigmdCx
vaireLYv9Ts9T3DDvfE2owiMRSpVdqeJs1PcbiAGvQhsRzzjjBSDCmqRZBxV5L8QETNRFYJqZA7Z
8YW0Si346BT4aGwWE9xqTCKaK8BM0kl/0lB55heWWe6y2VMmiYU9hmukVI1vpIvXqsmS2ulkOh+Z
CJ4D0a9oK4afDCE1zQoJtVkHnd+wYBzBVPZsMsl8t8uO17CobrthobLz7iGEVIDGiuRRxcuAyRGx
YVApwetEZ0j/UuI+PDlcuaD0MIDj6/Mc0mmttBamYoFVTxYXo/9Qt/qx+8aRu+idGIQ/XyuzJJ1V
oAynYCU+ycn7/GbDVS/YSy4nMQCkk5u8NNHRinVJXNHAyMcRclg145XXrmWSDXt+F+OpKL5LI/L7
4Frd2BInr7PGpdG+nCn5yXadvMF+8qw8Wqjc24UjRRe+x80q/ZhgOuK2U9DrW+a6iTETf9s/p2Sm
bDHrdqWT+SVOPF7qyan4rJeyzxKJ8zJBwGgHy++cfrRXOH2eth7cwdXWvBgoh6pXMYdRYRe08MJw
+uGds7Gfs6AbvmCUyPVKpaY0dutmORELm8uCWehzu2M0XkxvI3BM0p2Q94ly82nOSSNtrVerdrw0
b6ZKpTek5uKUWa7GDndwDEBB65KMB/JZc4VBPqGQM8aiVzIPCyEHuRTZ+FctVkF6ChXwB/bERtE4
PTtv6la5upLQjbHo1i+GvB1e7KxblZHH3JwMXGOMbm8ZvqqwupsaUbx6jxcidM1knRnfVN/Fupe/
kQ4a1fcJ9ylu2FTc6cgVaUdsDc2I7ZWOg+PZHsnuEi6IDCYaTmXGSqjWIGHFvSmvJBIyeJU5mJQb
gD6xARAQYEjkVOTCOmJjocj5o++ctPOecKlFqjbW6dNJJ8i87Fbb7q++M9gE3N1TgsMY5zGPbyH+
keUb16Xy91RWJK5hLvNH5dDFo0HSji9IKnxEY/TBnt48DcrXtEG0zF8ecgRO2MfQ8bT1NoFlR8Gb
VfsSJcnpvmpUjogUDo0sVTn9gBWwsIc+YsJCKD0IBDkiUdR/TNpe6BErAQsvHtBCfI1cqbqEgbPK
qoKw8PIF9Ld/w1Sf/TTzTG+PT30j6rxXsCAbqrrJxz/0uQISBTK37hsVaype9o3giZguU3JRvdIQ
uixx37PxX2UnhTEvHiDi407DIiNBtFjMe3OnWOvS2WLG06z5UY0fJceYy20XNBUpvqWSHvmotMHP
F86pMbbWRwdH64lIn33cOOUOi1v8oUBtnJ6+ZHOS0zahsCIaKPWABNYFH/owOhHg5Bf9sI65hEiS
g+QBvUG0kIXaMEuKpDZMUirEGQk78clhezOgMXucNnIi1YJrqkCgfJHG8sgVRupGPfTQanKH2OZe
LeFV4GKltNcOeR6ZLhKkzofNSQNTEakbkoEJtDXeHrYpEa2mW8XmlD9/7YmjfwufnJN6Gsmw8nZv
kgrohso3rIwYE3DYwxY4RN8drClS64YrttdcYvflj1TfYhnWjnHrkMKWCMtgsKNa7VCijpFXnMm5
B0s61WwOTPSSQRYdaLJQK7+MdJUZXmjCdPlBWcJPwSHSxQs8KIu+IGGfvuNzfwm/SvlZNkf9NlUH
KMW43BLtRzNv4RegXzYjRrWh6IBEBgYg8FhkRZxUXErUdfIuIqsOQJ+VE/MvlDrE5YfE5ohPxq1Y
JGO2purzF4d/WNsBruonkjdpcZs6J2YMPjK0l9/2ueRwY0nY4z1UhoYGOvYWbBzm7MqCHw1kmR9H
qhN+BaryBJu79PUzsjhpV+J1uJsljkuaPxHjoVMMmkTlT8wMzSIESgBb7htWOuTyCiCnuWCJgbuQ
nwidBXs0rBEp3mCbfqo+JyIO8E/q6mxEMlVdwTtirBA6l58FhFZqazyyjxyP09LJYdRElNAsSghy
fOqpyxtTKZyeJ27noxI9j0gpGnFlnJmAHGCosZuucW7YLY3NuPtRb3l2kvBPeFcvsOIr5Aj4DSIw
33P+3msx4NXjuv5t+NFcfmjsS+mLP0z2+bwYf/lvfTUoCMDKWC1k/CG1W4dY1BhksWfDN0NYxy2w
yD8EGqZiJ/8I5v4ctrOLAQbfh37ndxSigPI1P/glkLvI7bYcxQscOvAUFiomdXLYD/XdJKhTrwhL
kwcTbmawFimRfO2hm/RUMjNcZ7YBFjhZSdAFqWerSCsQ8/F7kp1YXnM3AxKAj4/5ni0toxAQ2Yjr
2c6WbEG22VqurwAQmJwah3psTmvGV/7LS6mf/wPdkTuUP+hkOCUl86ABIFETJAeQwkz3W9CJ/FCJ
ou364gMcsMHHbLExcAI2XBRTW656zTZMbxIeEhCU/JP4LVGvhoXxpryJcAPw11trDQUDJNxADhvk
6Qw9mDhqwCTGTqQ4wl/ACj/zCubZjDycMzy03jE52NP1WbivwudLKHkhUyzBhnE++HiUQLyA+U+L
EilYtp8CEQeb0TPA7ksBwwCFZMGGgncE/dw8HkvM0IwAoIJmVAwrclAsLGJtYsQgI0hXjLjzBr9m
ysTjz5VwYmNF+h0A8Yb3dsgiX1ZhZYB5nP9MLSYdWNFIMoDmsZaMsykHtDgHlMoLwOh2kDoccm4D
IgtfPAm8aK5uzh7mgQMExJ8E4Z7UnM6F46iRMzFaAMgINyZB0F+eKwlFquwPGMnJQ9v9Mt+QfGYi
HGigtmlKXanFe4Kuwy1OMIK4EdsdaCEbRg/aTVAUWWP1sfMSbQHhUaBTxY7pk+b2wfcs7ww4CyGW
AGYDYJJE612uTKX2KnwUght3VAP63FrzkRX3C4TyffKV7NtV7iUdIag1Yyb3Vv3cxbjclRSPxZ14
OqNPxOq8ugDxMYFwMK0TUfDGHfoPPk1FIgrgRNyT8/IX087exBxJAXPi8kifVOeV8vE7SJ7srHgX
MLGlLruCVHbNJxCWp+bjC6ygQ79OqMkNrvf0zkbDoreWRakK3x7GAc8iAbB0joxF97WbVrDfZh8k
YT0W8aTqp8glvaiu6c/KVumXwFnO3A81BhNMlikBwp+aacPNH7R9OBSKvQT/JcxEC2RyYlDxjI6R
xLeCLZp1S1q2/Nlf8Sa/j6Rj5w8/IgGCFyNyuJpFY6kFzN4Ofj4m6VCzh2H+1rnBn0jyHM6tW2r5
gzul6AoL6Y/nkQ548sH6Q028kuvPXGh/UCY9ybSFwJXJsLFF5rrB4sBjqGZQcBpxNVBHK6ybNeU8
zZqzDUk9r6mR9lHdsZArRI7K95qiE+li5auyv+YExtYY0pDtu02SwM+CDPQOImDEO1b+ifVnZfKg
fMeQiRFEwtNPplvtzpHZsAd6fJKBw9qiNx6lrUZJV5GGJSTzTAIkqYN2yyD3M8YQAxfQBnDS0JiF
6QPrcziiwbnYT/G2GmSKuRaInEk7mU4GxBUHKxaZAzBOQDQ4Bsku8l/52UwOSN1oh6wMbAL3HRfg
32vYisCOEErt4GjCIZhfeCilzAzuGbcVsy7ILnrc6WTHwYccwd9JAUiBLMcVyws1WlTL5Fv9MRNe
Zn5AlrY19vg9WWfRJ46/2pM7gjrbF+vECO4OyEabKYLPjTwFBhHSV5a4SE+ThCa8oKwWfzMxC3gZ
xHAzbYsrHEglbFSs+NgPIuIWeBT4Vt8EOsxx8UBVhqC75fpUuSrYHxM+gu2ATMRjnFufV6c1e+6J
0ZM1RPv43/pj4sSCiDFQG8yEvYCvTKibphwLs4uTvPef/DJTNGd54AqvgPFgvInorD/lt4ZbKeEm
W72EY2t8le9jddDGZT13M1YoYBzkeaI9/8YANEG5kmANW4biv0puZCi1ObbKZVQ+0nDzrJev6kch
4igX15I2zDp0R2sXRNuwW6JKjSJVbOuWVCYFaxARmlUL0VE3ZLecK7d5VInxzZwwlVPWXXJYmvfh
dDmr72p07qhs5DyZEE2wJ/iXvJtyer7lpcbQZ6lrrlJV+k2oOQ2/eigEvOGr9isjJkg9oD9hbZYo
8QDixqN/KMhyhI92+LOidQIwNSFWccjxyDVUyKBjUpg6tb48P3eYh+gR5HtULQIOlaM0Z522U+kQ
YJTCtt+D/ZzrEBALbh3qz4jNbT0Ws9806zfsYoZ3jXIr8W4wvfIFNtu0+KiEI9IrTm5yuOpb3n3l
KZs6/rxL7pdyOIlPrgq2o7U/28+2JWs4mOsCs+0r/H51GCsvCU8GdG3xo7lMBvOFSp+EL3a7VjQ2
TLTaSGnjsjP3bMTVK7QAudjGTe/kGaI7wyNQx1LbcqZHrnpSjUouRxnqTVAlTsh2MZp0nB5kRJ4b
9m2xQlPGaSLTavxIHdMzbGThTQ9dMf0U1Jlsw6CsmjxZKBI4l+rZePKYSpHYKMqZnKq99BZtm8q6
WUVE97UvK9uNxTkIVobwXhAjKjlvvo4vXYXle25A3BjlJkVJj261l4cuvxlDx0Xvtk666kkS1Ake
QfmhpGsTSC6VWSy5ZM687F+mgy54vD7zttzl3aobVyUjzbxwDjn/Eul/3mvwLymwsgQSfPPoRvxX
1NiziYuGFyz+rZIB+EpuFvkNq/SsmO2mAFlqjRzZSvM08JSUdRDtcRjQUkAGaDuJ/lPwgjLwX+0Z
KI2pnaX2bODg6gOq4pD91LVejPgfOC0na/qqhmOuuALkwLFa8noNU6/ut2KOi8NtMK0OB+a60qur
yyQdlmoPI9RM/Krb5yZziMTsdzGTTda/hdKmV85ldqZPUXwzEAiByvS46ULXetkW5ANe2QBay/Lj
FexFSYfmY2Ii/G2FW2kgDQBBLTfyyPY7s3FPu273CLmIeSGRudwzwI7QV1qcg2QDDy98ibT/tkB7
qAJsOaBS5pPiumPwTrYuC6snP6332r1enj5uOmMjT9vT1PJkLTeSggGEKSEX7zq0rorZUB42bb0s
+YB02B4Rc3P7w3Ij7NDF9iYEgwoKpschQ55T0I9MRh1irUxYPdQglkhbGk5UJvIZdXPK4ne1s4PF
6zzWS3UikcWklpS/wngo41tYLTFcgtF3MvDpeAa7LSkuQr6MZ1UOdORWY30d6u+svwXlbvS4MdT3
HCbwyDCdffICZmyDHJEszWyrvcUjajjDTlRx558ZrSQldbXpanWzOwU/CIu2huUHZ2NmQRHjF4Gt
Cg98s9A4ulmDSCeJtWDPoz6XPdSevnh/FbhZyGfCVcfUQYkOpevE7vhhURQ7Sb+a+lWU+g/uV2xu
HIRlFjYVcGkYhvwvFkCmvi7+Mv5hkyx0hZ0xKm/gs0LO7OEhHbdj86SGkJ2TBqPP5VxWWWiVvS9/
OpQFU2oK/cOkMaP1DnlIvwJvPh2w3yIxyFnsZKaSGpRGpx0TEmMbhrtneggw1qrcPVPEHeTKSwNM
s+QFf/26/sQq34I2FPfhG+TGfUo747Jy/Z9ga2pzxSzlQdlFvg1XWgCc+UZdqrAkNuxjCzteApZa
AQ5+r8pd9SSJAjEXdZzeTA4OtkGnc7j4s87kX6Ul4+Rw1tbV3oCSgA7J2dPcz4rXafKjb76HX5NW
i4tU0isz88kQgI8UOuNgXMPHaeBAUIcubLhFaatkjX57nrUtgKANrjAOjiBkDByZ14gVZX/75gJY
CJsAmmEPLGtfaruBZ/uLkXbmKAxv0QlgWfXXxKhp2YmBb477bLr8yI5hCkBSbzki5KvXVwckTL2G
9aqT1yGXHw0nkbJDO4yKe82xuED+18l7ungDUHc4JeOcqph1Dpytxx/xPiebm3krLjAIGM1BCtc5
+bCZukGQaYfxal4lhTRPfLFHz3Cj3AMWpyjbNbxoIaj9dqPKBOPCRSouMIv5QnyzrLUMkidvf4m+
SxzDmbK/tegAcX0lkwBcdnfdYbn3TFzYJ3+R19ynEXjzYXr5zETRgcPwEqaf4iOMdKxCA+HJTgip
7w4wYhSXQWxDX39dig614SQH51G6sFlL1PlFBlKHt+xc8iUcIoZ8CosQWcG1Ira/nvuaxdgCJskt
X0I6mjvSh9Atm6/4EWVeUFFvAKW4RyJ1yaBBPTUt16oOk/ULuNESVtnu0pMCtLDWPpfIJ/Lw9sh2
hf2o7wl2hfY9fn86za3hfJ4D+0mz9/ZFJZ//CpbPERVo8WIk/UGY4jGueSb8VAY9UboM0KGZWM7C
gu2ZRURV3lJN+sk/EPjtzgtWI6wg1vjWmeyHxRdZ97Z0rgn4F7eJX/GCVzQ9Bc5C2Ae6K/NkFs7l
X+qGGY72dcch5k4cL8TAwY1OknbgeEZnxUIf1gxMH8HgWh/aRzBvxVnzyv2WFW7eLE4tyLk3/JKa
Xy+Eb9m1Fl77xng5bS3Kb+dT7nc0KwHWX0I45VhRr6fwNRR3wT3D0WJN5xrYpiAGwcGEKn6aM5bz
GbN3pB8VREpIPdVA84OtMI2m5h7CZ/SHJMlL/9BRq8Eppl5gkEOFtGB09kurXywzPyb2ANmMOuc5
PCxgGGOyh2jvQQOv8J7QaJWuW0YsW/xMBn+I37L+1GMo5ZuLoKkjZ7abrr9yCJbhAzDF8GBFk4I0
bn5iQTzwWwgxS9xUouble4bmESVLKVlyCxrHhOOWF1ib9Dvx5ZQQM8KyZDPLrRvDHm6xfmiwlGKu
WTYJLTUAcw9cKxx0l9FnqvlPlaIM9U5jXRr4NV1n0ePV28WPwVN8hsBV+gpewr7irIAOyCKFG6i3
kwA9eo2Eh2224xF11pSDGW2SO9N4AlDtkzHqhUEEltGGHw2MHlHIsTBsiO4xPR21HQOgRq8FSdXY
EUCQYOyY5Z2L7nxH0HZBvUnbEk6SvpXZHlGBcKdVvc3vecCbctE/SFP06DveyDaO65JwgHUwFgMp
tnJxrX2ymyvjVmXrJtibKRRUp5j7EFIBgvZ57iLBeq67BZk73rMCbkZcHS0Gnt+Wy9l+HXNSQtuW
g6BxmyYmjS10BTpbY8nlYtRZPPrhIePYAzzyuRxp7nDbbytnq5seYTPUvEMG2q4wElWgrPPvPvl4
Hnirmho9Utk+UTdZ9ovWWNmw9LU/ta2I2H62+kF5nSfmZlizJxZEiNnyZpC94tb4PEKRbSrftICP
LGi89Vtc8fNO1XiTt3zWejXbzDSSfS9wbph/SpLhvxVgiYCfa8W/DFoxBaQOifLZxGOuXbNFXIQf
1oMU/LlZEilDHN0Rr7CzC6G+r/aqFJdYgaduU6zSsgU13OgmFPb4zW2gw4AVzyI/NULconqLiiVS
HesXjpEMGgwGMwUiU50BdoVD9xiLu2sFGPnpqsYV+gsLOQod3Qw1KnCQQnQwPkC+n2tcD9nwo8ZO
z1IW3tWclPD7H5Q7+c5ANK+fl0xP09PrpbMhvCWlN5gb2bohN44rWB3SuRU95e3DpEUWP+ZpSxFD
urR25O8Zrz8UdnUMn9TauaLCM2DVkZGRnSmYEZ5sdYRkKznv5lGg0o7Hlkd92KLlC8RDUPiAeNcg
C+14x/IQ6hRi9eSWxmaiHCU6xQz3C4SDTrLbxC0VhvlqYQQXarC68qhZGCCPkX5lk9Ir6NWnl69p
fK3ZW3FrQYS81ihfNbxqVD93hLBEZykLyiVXUsbWMdtxjrvxoMiHLeWHEH2rVfQru157TqQzp3YC
C7z4qeKzvKpEQ+wfFOdwWw8kS+0SVXHkAXRuA089ROBPeEPVF6ISyB5VeyS53xzG9I8hSnPAMmA3
gQ0hQZKySWHWz/kvJHJxzNDKBd9A13zVwXI239r+YLNiiJiMIK1be5eDLrpUxGkSkKwNtAb5engr
V2Hn59fmwCM469b/4FvWDDCGzkkWDWAZX5JNrA9BuEy2wQVNOUcOhhqBZ+dsI1p7I6AGY13kd1Ry
7OqFQPe6Y/Gm6g8KNlWvLw+atJTCO85xDVmsg0wco+nyMjtV+bIRXZpMxhVgoehdzm5Kgw27Pk2c
XwoLhRKhorWWT52LPvQ48gxfDaGdkXo72gCB01Z/YvrVYanI9S/W7FGSumyFDTwv4/B4osd2XPCx
wDd4shheBQIC7zIKj7rsZoIZ2QM4+jhae1R89HoBj/iD90AnPDTQwNxipXlVumusfLXaYcA7ecGR
3tSfsfABgoVSBZZJr5vxwleg+UZ/YuOJyx/y67cpsQh9clSfbyiTqjE4nfG9XtQn+LTqLf9ku4sB
Cv3ChysFRfVdpxVlgynxw2IZx+qLuyeFznnFgt+0B/W70/Yl2T7cCRPBrB0t9yVpKGEThg+Bv0mg
vv/SfuYa0xx6cHBF0w37Bzb+b25B0Poo++M3WJkQ58GhCd40YBLFAmmOKgnG0Nz38L831qky1sAD
w91P6xl/ZCHZknEaEOpPkYq1DVsfkGCwO/m9Ic6OC+EI+EaUvkgiQR3j/Rc4z+6IqzKRNzX2Z9Vh
EfPCLZzSKLXDkiWA6as/hSsvypaZjwz0CqksOiTPVc8TljkYfX7Pvmj60cgFOwnxdVa0dfQoumMp
vfc79D3jUEIFibDXBjYuaraoGDGrnmXRuI1YFGhwncalol5MsHAwWrHzgSBAQQUjCKaHqpeeFzrh
f2sbZDuMCqz+qt0yWVefNL+giM8/j1v5bKJukqvZ6bH65iGivNa81AUbTQhBD4YOq3WBGHC/yzFd
r4VPkfG5QQmr3OdzIaGeLn5l8Was+N3mmCbYGGpfUrkt2BFXy/CAclp8yQydW94CXbYxvyt5Q1QH
Qf1TGVY1KGiGcwo+VABbWPH/2owqry3bXDH6iNLfskaW++HoPGHA4EBQXcLsSsgEMT8Sr1LLuuek
RRf1HuKluAPDEPGgaMf8uSZ2gRzSssWlxsSOy/WlZ15z0ostjayc/yZc/mzLlJ40C8uN4WPkuZ98
pp6R7q2jdbUgw99TC2PNuB7vavChk20byP28vPjFBw9M79oO2/QbL+iMmgW8I/69TNlRePro3jNY
9ZgABdnXxa3yl00oJp1FAdTeymd+6A9u1Si6dDvxDmedTZf/gvV9DNhPKyN2ktzmBMJDmZmv4unY
00nGl2hBC6s+q5D2uje1/w0mtmjQEW1uUmEV0eOBoOHWfIFcpmyBb2ir05Y9Thx7sbFmVovQhrB9
MhApS1a/0frJmJ3ZyinG4N4uEcXxu66Au67wJteHjmGAIIzoThC92V7hjcOwwX4+y/YtyEw8KuOa
/WYieeBKJ3CXP9jdugas2Z5WN5738c60g79gF2Tr+o31UcSxzZ1+6H/+vmFv8EM7/BCDRbZMPaZv
dhBGxAPU7iqXbhame8wPzxnRVLFh11yqIQG1W1cOqdbwzpTOf6MxYhozpJ1BO2Wv/UaUp4vrKFmN
ZCqSncnBA+nepJ9uA/aQn4ag6rEbbkwn+Jl8JZwRVJ86QGJdEhAwgbcBbMWylVEiJBMJDLnHT2lz
KvDCFE4o/1QoSiqqLfDONPieHhMd3fStBRsOW/m1/h1nJCmWTzEhDriO1rhF5hm4QljAY72bjdYM
82x351mcDG1xjtS7OeLayL900V3WxVuyHYeDLuLMPujZg5MTjOpPw/gqDNYbbBST5XAc8xXGwqS9
1i71UdNCKzxlJeCR5WGpu/+aAkjTgJ7Pv2gl58wJEnMz/CgHPp3WV1ReX6zwvlm57V/biBH6HSJz
AF2YepR/DEuzPHbX75io051tAYFkY1inMyWOgbH9bpfpnQkKaMCq2rIiqg0byBIKVy57kNEiXtDP
AImzPVN6WsIOee3zL+5KjNP6sHGeKzkiQspAqWdbwiLNi/v1EpMFJEcRXEnqtvsGicr4iIffbHov
xy3OFJ6/8vCDJTpay5gNGp+0DXA/Jx03Ivk+6HFsFPlTgKvE8BjjAqAL5AhKvtq86KU1gXoB0IuO
9TK6yZwBl9Vin/4SkQzybVZ+D3BgqjeCCMsSPYgFeGOioR7rgpT7h2TZsXBjnCZtT6r1+UNV2eB2
qteP+3r05GolFBj8cOq75jt+2fLPlI8GZl42NN/8ctoay4ApOOLz/dmyXHHZArIko5KUrTQWdNeo
bMM1f4P0uy6d7sEabBRuY6Av1C363CDsFWpOyt+gBn5wDZnnxfd8a3Keae5h+Cehpei7/E/GwKvS
oLcWu1XElRk50vOIoSdYNnO1R9B8zPvhi/BZOv7ABoCVL0G/8VjCpw4IVGNhXubX4s18HgILf8Ui
X6kVSiVDsY1raZ9oPnaOhIDghYiwma0MC1hvc230Qw1CL/nt1FubPIK8BX92lYwDnSsR09frqLRr
g/ALC63exZ8kRksyMwqjBRHkAaNMZ5zQ4dXOTS4tzoqNxqtBILuFD92ncQCA/iblmo9RqOojFblZ
7EeYQmAgQKhuhV+QsAVmo0PoC9jInqwmoOhPJ4XwQaUb9mR8KNOHcqqPaXygrMMe7/D1RmXFFY01
YrS+utdDxXaA0snRfNEeCRo1ExUYv9Ow5AWkFHfMlRnrSngI5bbCBI3LZuA5xiuohtaWMoEUWP/W
BTtSU9yazMesIiTC49SIdtu+XbOcqagQG0g88HaD1A9O4b3nTIaLDYvr9Ih/EXNzL4rX2lv19A26
SIjymHhC8B8je8JriLbDp5mJdgtlZZ/sO+4thFysQwE3Q4jnhW0iC9atHDjdn/CR05tseWHscwUZ
7RmjRafQ3Ifdy8HWqNeg3wIXA3eRL5/SUYkvMewgBXHIk00+Bxm61EZPb01+wdPD07Ch1IjZF38x
wTMeBjDeiJsg++45a8IxFOrfmDj8a5w9RftmWPGryC/G0ksQn/vn4SUt4+yGbhscQoim2usv/pVQ
ZkSqtGsTU5JniWRJf1iyps/DxNX60tkHD3vSTPLzM443tfJIg5vYEDEBKuwJ4ilHg4ulR8bKedhH
+Z9IzR+FzsO3/3r5ZYI15qfTiMXAC64/A6oUckzG4Ow7NHS3EjY5KiheMjiU9Py1f8iwLQtc0SVU
JwYFRwXOlx2JZtIpsE3ID2Dg6L9q2A1mwlK1hrfC4suC+UA55QJcNTycyQ3ZkScYRz/m2Ph0Egcm
u0U4OPlbEtA8hg2LThMGfWOfgD8eaYz9aKdTY/1Q6tUjyNGs840dlFeJ/Nmqa6/R0esw5YfkVvag
+sgeZYDTOUcC8WF17alrPnN53RA479O7hLdGbr8k2r58bcZgDhXQrgWvB4KKfFzfoGbYGLOW6vas
CoLgGuyZo6S/2JX+8QIR+c1k9kWsEgH8Fz4aD4AAChrKq7B83XlgFRCfWMFDCHjZ7K2rBcXQvHW8
mAJp5SQCO7EwOr2X6GYGPbmrXHdf2Qr3vBqAAvU5KyUvP5XtYa9IIEYNXpwM/Ldsp83HiG3SHohl
8jRfPKaPdvGY0aLquYfjYT1YBgCRQ5fgbGXnFUyqDXIEoF4sSPOa/Whk73ntsi3J9VWXHMsRLAyb
cjdsbFxD7cjxm40obynIJ8zlTvoXf6B7SLzsGIt6VphLUiyk31aBsXvly+K1LeFl8JDL4SOexO/n
seChflYtD52TYiQMPhR6EIFOLkLrYqw282MWbzVrjSJBeTc5WIHGGscIdnDl+mrR4zdEjuCKMZbB
tNTlNRaMOQJe+OoDhx/wL1iHK5mVKtwijGFwiHL4G5N21hUOiEeRzZ3IabXLP7PpbnnNshidVpjT
TmK4Y24QYsJ6e0n4SviTaerW5AoEd43WVH7MVd+tT+8Nvy6+D1G5ghkYbxP9vcDqqYKgAgjSEZbj
pF3TcRz0jpJ62s9MuFDWAPHZ1sCmpPtTjpYm18awkvbQrajoqBkjbzghcn1fvrZqye4hxHAg7WP5
XVepMbpClGDhk2Q7LOZ9u1REcOi+YYDt2UNCoY28hpTaefhyongF7EvEJUPlPF83yuKSvyf3fiog
b7l9jItrltTVYj7Mjz8CxdG86mA68owUFjUIDLrbNtqm+R50xqE/ayQZ86l8BqnXWJeOjwECJTLO
Q75aJUwQ3u2CwnBn+gkBSuteZjaANYDYwl+6EuuVtu6FXTFSduxXXwl0uvrHaM5asamjG15rvlqu
WXHF0FVySVCMuBge8ZEPQDtNROkYBd+iM4G+IV1X0on2Gvxn3WIb+hxTU9Lnq4AFeHvW4zPWjZId
HkRxqGhwFrdRLi9cvGO6tRbfWQkYaObjtLDx/15fEWL6sr0o+kXLMLhhbQwOsulnD1309MITrXVK
kyduE1bjAiAWQrQcsi1wBtd67oT01SHyDOVDwFij8ZTsk/NAw29FOyD+H8AiI6HOzcBO9SVzqOjY
oBDA37xkSnEPT6H2VLA9ibgMkQ4z1t2K5FtTy1nV0enkaEzijz5eG4qPSdCvEWCZfwyDMQxpMsDc
5RBc50jTJoh+kO+kNZtfXrhvnXJSDzWQDwnio91IK9XjDS0G60b20+AAJjYK3ztxhSfcNFY8+EV6
fH1BvA40JwrbLlk1mJCwggg+OKmx+eikW7GJWTyz8TaQRaSr+IOttrZ8EpfFHg66JX7W1reWMHxV
Tg6hErpowzOep3Lw+UpXRPwMeq5GAHur5Dw6eT9Tze5FcRHx3ncsvg+R/JloH2a4F/gWaXU79gph
DAjTOGoWgbVj0fLCF3ts423L+1sfiGe43XQwAtcsVwlWl9CPf5PKFunbJa0FS0s4t3QvFziF9wLN
egXJYPuLKY3e2ZFjYpTuCpXB2fZbXv43nsQDQoNX/8qyi6ZNmY2vVZ4e+PiRUV42nAPV86znz8oM
hK4DJua9gvM9W2K3tAgwMpaACwikN4ENovwLDcNsd4EXyuxIHSKrI8BTXPSsZWM7khEUT5IrDcvE
YmO/CBU78LJ5YuM8qdD3x7oTK1bkYx59DahY+MvoKlwYtBlm7EYXa/gJ9HJ9MvyP9OUi0hG+dOTq
lHIDR3SUg538UqCctNEXabB8wIZ6DmjHq+SPcrxQLgz+IkVe3Y4/8FCGdKU9aitlvWG34qG5NPcM
I0OOgM5HmO70Hu8InV17of7WuBXRCwgXyNchvSQGAbaCYqqdqZM6Ee6luB+ZI6bh0+LJIHLKCHSe
yiMdlRRU8uTf1q0fX3VopdhQuXqf1S5nz8+Lz2Agg9X2eh0DTrEl/9b5WCUsgSN/LNP8Dp9YnL46
4EMmUyc185hckC0IhePUHA3B5hoTtTPWb5FmBoxajH/yW/P25P8lNZiiKp5JxrUYAvVpz//GKKs0
33y4lXIy6p8EXIhwr2VHB/XVJpqtpuy2SVEvM2a0iQjtAGUox+1KFPUvajifftXspfYJbyYTnSdm
cWo8N/GMrf5F+x/e8OURey23MDgAlGsLZG+uNpZJPKbFH7h/JfwrjkJke7/SawSGTLXLq+DLrd1x
vGS7ha5NVTQBURwnWAzlLf9wQbkh7k4u7wWWped14jFyNvEUl4z1ToQhK0YPQ1Sw7+3VvKO5MWDE
H8mZdJu2Do9zdz0WS8wK8PTO7cr6YwPNrcc9xF/U1+c1PFZnCY0feL9tcXY1vl7alYPdk8Yi9GCj
yJZZ9dAYpf/j6Lx2HMeyJfpFBOjNqwwp71MmXwilMovee359LzZwMXdQU91VKVLnbBOxon8M5qo3
F4P+z4fTDSjQaC+Sz6gV587kmohXGh8PjpliwpfoPRsm5ZwfJJa0M3B4m3Ac8fGfKywdQJeOHsad
uy4tJhwP8ef8fyqpm/QvpVslsauc9UuJp6HEG8tBDoLib/ABEBk2Kmb0gxsJPmla3IfsiMKEL1fJ
+8PkRjRJQDHxILImiBpn8C8W4VhS8UFkCvzMQ27GettBt/gp1oWwjw9Zr+GP+yeiV0SfFhd31L2Y
BHnI6/A+nU97l0xg9VdheJqDu4DMBTyrvqDq6B5SqcwouRYVBywKNKScoO9oZVB+Ne6Cr4tw7pfk
HnZfH/xTNyYtsQh8mqUFsmOILk5PJpe+9ZQ/LkJvj7LQn+/qZUUWE3s/YgX9vV7uR17B8FDnB58i
dsPIXDkvHy/0yw+hRG+LoIS/sDqPfh0z3zODfOpTFEaZLnsQX7wqK95FJgIqXaR5HKiCy2hNNTpK
++A0vcR83wqEnhwtoEUiFWnwAvcs5x57FvLieANj6UYzLNs42hm0HvgVXvL0zZGYH5CVFp7jvzs0
HvwPeBPDeE0wMDB4IAc//ZLVXn0PeYlT8lbk/Fw9ffNaLhs7uKEirRKIUs9MPLk9XR7k93o+plvQ
kpIz8BfmopUXPH0E2/Iz4iVB7K542B3ncbyyPPZtXFIwkz4FYYw4fS+QgobHYEvGM0enQ/FBTsZc
Vi+1uDcxuQf9FjFT6Z7QEzb0ClfPcl7WuauWzE+Mbync50unUicJrcAdV7VA7TqqqFxYBRMzgNNW
fiKupUo2KVD4i10EwD/ltA7mEs8J+UIxO3Wm1lez48tWkWSLGmFS1xacb4W/TA/YtAiperUWWs0Y
WpC/SDhWfOWVUeJlyj+xv8L/6YatptlBAGWTbR9gzE0U7STW+rPygFHut72bvLSWQaP2K8UbcZpA
l7RDFCtOKN0YVcTADqN1qN54Gp7+xxKFMzAD6QpbTNiEwAtEO0XxzECj4uKp3YfItDS0IJ9us9Ge
vtfUOFwhzXjQx1PH7iAr17X+zBk+SPlveo+zQ7TGb8TpF45Hkd+A4UV/KuDnp0wHbkKcijoJqmSp
c4tCsriUvUN32jfL+C/BqInLJd8Mzal0w+U5QF1ED83h4m9AvMDF972VYuyyH5XROUkT1TYm9X4J
oaNnbsj6bup6QthM9KAQ2yWuG2QeS2LFmmTPKAcpE7d6WWPRxKLL2n6H0hucEaNI9EqUjCuIGJ26
VrgFiLhobE24iMKW2TmmFoAO9Cf66VohXND4dx0C/EMU2cVTzRZAHBbzFamdOCQZ9HE3DxzAlt1w
tDVXhl7MGIct/qbYYYzcbdTL2G/I7SLTrGEZT1I0iHtzEtbZRXwUmgW5GnabJdCt5hlUnjz6E8ps
qdV278hoLIpkV2dLg9aTM7hHXWQLpJMi9mZIO2ku11B5hvovtzi70T86KkhYwS5MRzqzTu+nRV63
4ya27ta9Z0sarkZAzzS+ePcZJDpciEuvm/WQgrolJmR6fAb5ivUIE4dCvlHmlDk5dpWEsLwpMw8e
S/nT8Z/1ZHQyRHFRbZnP8NAoyjnajGpTVGwSZ0m3Ac+icStZ9aXn+IRCGplrL7jk0UYljbVZ60zl
UDTCW+emf+CWQFMUL1p+L5Qsd6bqGPMpWLks6stypG3s9BLuBViYHx9Zc+00NrsZB5ldol/6mPV7
S7Gh/tF5WP9KZmYUP9TFzBB9HgNRhvVPR0mEO6YhaeXMI6uF00gsldK+1cFA88D+wBHlEkn/Vi32
fF1Eanbq2VgjYUXiOka3lCLX8wWALoC4fpGPDijs5elqQ5EYcESgzRedXUxbK3ZbvML8VLV449dK
YNbxlftKx3WIXfY8atsH5nPyO9BqIswQZgm9azCFnmM6Rb4+1/6Z4olZXNNiLOJ13mY0UFgbJ2oM
Qy28WDjGkm1A9DmbRpvhMbpoyQ3nr1LZGAh0uVPRZveL/N4n7BR5kH625ZoBjgDLR8DaAcynGe2s
35Z8g7H0KHRPykFisfNR+bntAajYqeluSLM8yfZobEf/GE8RFMtx7ToBTqblxPOcuQuHWk+lOn6V
jC0xpq3NnFpP3iGwTqN9B6KBr80XOI/McPIYoas+ldBfvslX7uTVDEVWqGOyY7DD58g0uUeF6cjt
NtefgNXLJ5egf59p37jyEUMx3kOGMmvsTtmFrDegI1BapASfrvK79DVisjmwctOQEnCZg0ja+gDK
gDs8sJM1G/FbLz7JuMKKUSirlXzQAiARKGSOOX8YarMtKVUsWrot2myWjQaM4LW8FuUd5V1yVufQ
bNrqCTEHge562gC/vHjzBJ9AAssRk2aRcwvbceOENE98WZdWdoCy4D0ZGaI4eOi0Pt9AHlreE4cd
fXPojlg3RMe9Yh7Wp1g7Kf/W2pX3eacHuVl5AlXfWmfTs9xB5MfTAMvuJWFjb+bWzasB6ba2JNvN
VcB/TCGClJalP8EbM90hAKx6K9Rn3h+HYP7BEaDhj6PGOBr2T7srtKdQnAcIaA7LtC+WbeFGZuQ5
x1QnHI03M+DsGv41K34YZtnVwnXUbkFjy/veszQe6oUigHAU/kLrztQn7fbIBDUO8u6mQLccqi2r
NwhvaCpSD5wVLRYgAM70dBKcsoDOI65UNmxGNP5Z7r3BMe8FPXYHQE4xE7aM9Sgnp1qSYVKyzxze
wfR94Jp94YG3jK2BtLOzfpoKne5cypz8Qp0yFZKOtZlST/l+uTXzwWBZH8DAMSKCpUbBPi7r+9TX
CMNXwHe8YGkzDOThWSvdw4iy4zSNfxim1Bum+7S2W9rZChlDZQsOrjTeQtxsJRC7Xc+EEwo1URPD
NSPkHZfZlrqd6sq0vhKqY4Z0zYJLYx1nf/SrdXqAk6Id0p9Tv9UZ1vGHEIwxDwDRA6z5xeDgTrux
NRJHatL8LTYowC6ujwnPbtlAUqpp4BRxrfa2WOKahuOO/Qn9D5fdGBF0eOqL0smldXHLTgpNWMvm
rJHTaeIcj/Lc78l+jXTyoffBLe2/hXHtX4LynBVoxtVLoF6wHnms4oeldsYQgPdgnBfVmh4PP8S8
ZQ6X3EbkHW5IN7qk9KECxV7XMsMGy7PC1BU2n1HgvIJt5hqYKYDmyfVNS4njS22/xnZ1KQAgFkT+
LJU7EAbEH3GL6jm6UANpFaRRzA+caQV8L2UiSmWnUN6YLGAgIaIxSlBr08kBopVcHhUngc82B8dD
/Of2p168cV7etEvkrTDpeOcbcR2UiM73d73DA7dAz91cOL9yYFHJujVsjdZcUb8rHmyOLdlD4XtQ
VLvEyFptCQ3QMAGr67R4tM0fU7tB9Lkk/43RtaCD4rxoaqegLJakmzvARNF/dCYC0k39VeWdBzW7
dqT0kKpOyOgq5R3/ErjsQvGrYkZHFPk+5Il6K2R9THtiskoR0ysrUmxq9IuBj58XnpHCojgePga5
w9Kc3OKI5hQ0UnW0WppP6apijSeMVVSuCV3fNF+YMn5tGe5sxqlKye3qa3AuEYdB0Twj4V22pAyO
q0SaVPKbFu9bvOrQ7k7oAPBe7LfK5IBYILDVCETqwRNeLu8xq5Zkn9Jm+926ZwcCXEDt/nxOUrn/
1/c3GXF6xXGOKLLt9z6x3t4jYjVTmN+FsXeB/+aXrOlnwB0sGEisuowNdltJ4cMjkgds3I8n4jGy
0URMtAvWygHbM/nRFOAysJjee+HegqOFNKyaZxMZrimgUmHjyFIX/TzOd5Z2CfA0v1VnmOxdHYsT
Ow0XY+uA8H1AXV/nthI6owlibGLufHUy2XD1kcQRkkVzbCcR/zxbKpoKHQnnEerF3AeLSEiVDt4o
fLE3gDPCDfmJh5uGJtJIf0aPtcXSYGwleFemTxbq8sj/FibPbnUT0SnldtXos3QvkGKfv+Wu4x3n
KTArzQp93vqgxSlYh43RUoiqXwo/wIBCU+FfqaFlCZQf3dgnJUtsQkGQItQAYqOXhjIrdXeiRgG+
ThlS8vXHudvmW7U8czoKCtuCHqbnh+1+TULNuBXGW2T+RTLCDJDT5UlCKo7Z8ltjqYX16hpKR4mM
iRqzKwvfbtXnlwq3W89s25EZcTUQyAc6R/OUZyBMxR0anAlwgSl13GMO+le82u+KPxYpH7e6EW6i
W6xjMyfX+RJgqJiMrJm6YypqAmnf0OEW6+ikWEufjYjHlFVLm7nrc0gjR4KxQxoNX1ccvNqXaeCs
+BhvtRNWlQuUeYJqhCKPfcEiLgrtHNCICb3kZoAj9h6Gx/2HsCmOGXQGKwGYRkWwcMiRq/1RfEKv
u8eEn7wtElvoyc/8hbNd/h7zH4Wpr/JGPsq+IoL3dkg36UaVT6xspD/oA6xxUOnyCrq8ovTvrQMT
pzqVKEwKssvQuiFflB3NvQrSXkk2orXy8FHZOUbje3qpEQpZVPHJZppwR1Sk5nhgAtK617gcZu07
v7NhYlBsGJAYnVpZZSFbsAVafNn7qqu7ZXpQbkOnf8eZZPsw8MyFtRmX4901RubD0ZxSb8QFTRqI
4XADM1SW/XidZ471j/uBZatkMw7PuP7c8V8GGeYbKgwEozyFYwk6DKP8rNHvboBJU91sE3y32H9p
mQOy9pRg+dX4FNjlxlvwdMM/N91Xk7SmPGktC2YZi3u7Cb1boojbWNCOec9aoKPrHhG3FwBcbz6/
whSCMQizTo/udpRvAWQsg7yJFQM0iyflPnnItfesazSxC24AOXmxaVfpMGW2fjv9KPPrhnhzO+IR
Vr4vweujEsK7xz9wbYEZtL9p2DETdVK4GIEdPiNew3lxN51xZwB9mttrdwHzg+YE4X8/09oFKIoA
i7u1p2KWinvDXIHngGx/HH5y9PvEGjEpHQ/eL+bl0H+aeInZ7dEaOZ6yiIVrR8s0KVURXQ0sHLP4
ohmhQ9dMJViTg8xVRwKpTy/ExFA9Z8qpWrP/Ykl7wltdYYJJDumF+ZXcPdXxypSsF5Y9lS9KiMD9
gnBEV82IAe2ISQ0hnyr8CIntxd9Kto1UapRoXVGdMvNsocNYT0EgNTlwEBHQCzS7gCGRBDKVHpCR
fzFJnw0itrEEZNsh+kYOhTtsgd2pZ75urMro4ZcfxvjYWVFGGMMxlTey9qkRMGHQNApbRK/qH1Px
R6VA/LRLjUOTSB0eYVocVGVHH9tOXQmeY+ah/CuA59F+sgE9UEvgaI9OKWnPSK+/hdBB/+/WV5Mv
EahcVt6YmMpNId6TzjG1O+Y2/V+dXcdvP16O2sPXD+oEWHVRfQpEuKDgE21YLRyb4XnLnALr5nXE
IABV2INkDIS1iiAegLOaTLlztzpUpj00hyHZ6+6873Iey46U0Sl8nbaQjNUFI/Vu/G6KgyyurBmn
W3FumjdxUXL4GMRjJm8UxnpkTrdPqIGEFxPOuiPihaxgglkErmYWaAdXY841L4/uHVQII3HmcvVl
JAMq3hiw9enhaCBbJyK5h/GN9SXK2GNfFN+K52jIY8pTjSROazdW6Wg/QfBXfGsQEyHZZ8seFX15
Tzx0WwR+b3gtyEEiYRHn2NEkhaMwUBHJhHoeYjBrKZWrTsqc1mlMdPhkUAuLSN9CETQQBlhaaO1p
KPOEPrkzQFMxWWMLxAxURgYIvDz48mlnUjyWVrmMKcuQqrTsFW9J/Ve5W/jPiXok1BxHM6b5hmQt
/Nhz3T+RuN5NedtGe/ftZEkkzr/6o7Vb31hHSB9wMzL3UxG8ngSmyOEqJB87taGApoAR1joUxVdi
2tglhgar8Tzn6mZ3Xo9gAzfNTtjg2iRNhRjhCBFQ8MVhvIiWARvvgYUar+4lC+4Y6jt2NXBk+HKG
eHukr8xnrVvpwDhWI2VUHR5YnuN+4zfE3crs+2WEYwbkSbPSuBnqfTdbCDcjXHo4MYElkmxZHCf5
Jm9dQfQUJc2dw7LPdxWFHUBUXNWBBG46OgacHlisO7vKVwF8tWYdRv3s/fvIXqyYyFXj1skORv+u
ppFG0m89/u8WwHsAk7Lfud4bUVZDfUkg2F6GXIEkpYc1HL5Q3gndvkJg6Mo/FR8M8o9X6R1Jf+Z6
HP56oEcrg07Qt9AhELqLtgOLSDAz0e512hfW3ELjOhMO0xQZsgM//zYxN77ytGhUiQv9GfxvFwFb
Ybv9PwXbmpqvAIZ3To0ECT9eDxzjhvf6VwTOzuP0YY1wQ3+7+Plxj6XFH11Led50NSiplaIAAO8P
MCqF7JpIA+LIN5J00B1b9xri2GoS28VD7VAVZBTJ66xFnw967KDrvxqO1egl4a0LVt5zZJnAtJal
LLJ1xdxiUG+3vIdE50lr0yTEZ0UxTKYaJ3XIuwJlQuO155NeYE8JwiWm0+HJeJ8ritFoQnKT+OBA
bE78Cdaf1c/1Ces0bvRqoZR/A2YfdjYxiuXwjKIbi4lUHEbu04U/IGJAT87Z/FB60COLHhBEZpuT
dckOCkjOy/g7HM6IuP3vQdgW6dMtGN7gPmGnEH+gosffuBL0/k+nJIs3JV7cjhBr/BTZc/BpTH5G
EXjI0kq3qrQYNyVieoIUHf1htotmgwUtIlQgVwm4w2upP2JqIBONR5t+upEpIzW5UZMt+dNGvz5G
HySnEINbe1h5w68r/WT9L+NV15VpPkyns26mjKwFwbAKXrS/iz7T4KVp+Y6crQcSG4kgCWmIpGrY
pKG3rFKLXQtaD4J5Gm9X5GuFisuC+NKRktNRWUI15BEB6axSgoNINs9JLBl6/cdcFag2PEXYdddc
pmsicjr58BXxKP2U+t4b0wYQlxQ1KsRmoeTYBOjoT+8CE/oqpCXKsKOr9LRMfuEWbvPazgxUZt10
m5j1imI1qM5J/YzQZO2qenriGBt2fBWZk9dvzV/n4ywD79I2n1J20CDhTuc+hTL/ayA+KKRTpdwF
YdesuyOTaJ60WS3Yc7TLSvk0puO6e9o8l0cj2ifPQj+hwaKxGeMOJCpOuAgFWr/vWOmVo5RLDzG+
RYQMFQSP0SoPIKxJm7YL6VCc+NYwedQ2UPfk8SHN3wyA+QFuHe/OuvplgsziTWwItaDN4Sga9jVS
30wHQ8ETkFGp5u2iLP71B0OxpfqOY5GlTEMAlcBKsNqW2BbaCNMiUjOsRxmI7/zZUhIzRunn3Wqy
js7iZENnyJeLJeVc9CEbzGN/byKT8D07Mj9j8c9FQ0uSSundNGYPnnhNL/HIpA4zrvavfeNQcbmZ
YgZ7XfGqwRdITN6oIEP2TuVaBOiBPiZBqoo4QvKWgfGrSOtwi5NkdJTmGyizqVKdM3WPMLMExVrg
lan1ayOQBXNhzDjWdpfBvQZNK5Kh+c8rCS8aDToQRvT8GwXao7i+Bzp+OAJyJ9LBt3IXWYkblms3
/ELLFdlqOEHwaxCLFa46gtetf7wwlFPJumcbwnx5+JJweptPXo1pVAHoCGsYzHSgoda6yGBpcUe7
DEu9YaDK+EeJO1TngHM6Thf6lEsA/ENAsj59gs+QN7cKsTm+ZP4mIWUxXJuBy5XTijlJL6386hTy
qbUKck+Gr5sQTIpGmsyilY6bHiGEA7swMP41eCMBjvUegJFyl/KJdm05M8mgpVvhqgeKfmdoI7Lf
M7dFcgPLVrB2IB5Cr3hnTpq85wRH+slWPvFZjPyJ6Zn3Uc7QjBGIPuBs0Z0YPgEb8BvNQMcNCb2r
smwc3ryC18bcZO22BPFI+kO1COCT0UBYCiOGexCKaJ2Ird6EvJYeaS8h+cPLGKtzvZKUbY8ANNgz
dxBjsi7/Sd5tMMiNfOGjqMM/wXhEwlliGZTHJxmktNesBxDB/LhfQ7IrKmb18NvbqQ3M8UPJEOva
YG9Mk2yFefIeFWj0yfS1z7qSgEEMSM3IDg94GfEIEq5ULu6U9HpUHnHOcP8iQyxyn1i9MOw3PyUR
V563nWppRlYAMcra5u0WGKsJbHh5UP+v6UBzRMGFhDVGiSHTNzMLNhOMS7sUnrUsOp/FFmCnLLPV
7BijTiVhwu+RH9ASgzgwqKkJ0GaHMxS3grJrNJARkc7hyuQMMYAN/Y7x4hGZOAdQP2DFsZJzzBIl
okO5IpjI9WSOAwu1BnMMVhqDrSSQ8jW+oCi4p21iaefxNQJoaDTGPG5oGn02kfLO6L/H8KETJWnF
C0miLV2EZBkb+SdglaMkf3GEsJ8vYPXsE7hAzZcyXaDdNGX6TRkPD/NGvbTJMiEgAHRLh4A4RERR
lz8i2cbo1gL/k2VfsbSs27tYcEY3th44wlwkrn68jOAm85lWnyJUzHW6thSuaaqt5J0oV13cIpiK
cVCNeLGnZGADD8Wv+BX8BQTbxdVWwzTK+LsNVM5WxLyMV4fxHaHUGP/JnDXFkrS9TJ9mYfPRhVX2
xHWBFhVrnBXagA5Uj2qFnaAjoZOTP/pOMezISZwYJsS/Ifz1XTuDp/8b7YTvBiX/pO1BEnZ0cdQT
uz0Pvip86f9EeRInYmcnBhgfVi6v4o64MrohOh95PIwhgiHjOsosBH+92YV7irli0EzwQDZpjIPq
nAyamgG4eO47DmAWl+EdDJOQ0C2SYSniRpCKa4IjmRyvDmAtvldsZjvU4fBQov1kEk8RBfncJFfD
fJkoMq5iuCCgM1beEWYiAj5i2AFQzyaaBzlO3k1K9xCXqwx51EbK1gRIjfKXK9n6IlfXvWVL7QF5
I7NEDWgNAcM4zYFvQhSbPC/Mp5lmvKixg2ghPYT2UAUb8qTq9mnhFnDIjPUKe5baFdVIOtxb/mkF
/NyUKhX416ScC1xuLMDlpYSrjQTZhthmdHLtOvMf2JOZdxLJVIsM7Gep8s6JV9f5GCo0U5b3itw7
lCfmR1MlF7N6Vvc8SXXgdTIfo7LOIio449YbjAy3Dd4+9zUApE7ZhNkjme7gwh5TsCHwf32l6Tn8
RG6m6BpZl1j9RmNvoPBgKODkfCES7QOtoOCPOnUhKRF4LRAAW7DoNzVbIFYmpyKx2WWy/xNpF6L1
rkxPYndVs5sAMddgwzuHEAXRoIzI1A4XCeJRMd/F025VcjrWpfTGPSC3ddrcWd41oD2lRVUjlPGD
ebabjZvuE2bbMl6demnd/xOLvaJNtP+CCOvjiVkP8Jl7GSPlvKZodZiXcCbOKrw0A2TTaKdHjONk
WCPfmCACenNzxljxnGJrTEW8R/KxZgKO0W4sGX3CGDS1RVv/c9Mvz6LdbH8VXgCWgN4+iHvYcORC
qniLZ3G/61uGCmjJIxbzSHP94qfUmV6CbYqngw/j/xpJXtJasy+wbTD2I8aqEcUxnHAfBiSHktpj
FFJR4htrrQHRR3QEsP9lDgxXVTHykNOe/1Oye/OEr7ww+d1MMGD2mMZXPK5GcCx0o6X7kFggETQR
C6iqRkR5X/z87HXKpUnYDwN7QZkpLN8Lfvq0b/fAOucS45USp1Jh+TNVtNkJxoj5NEtZ5f3RQLNL
BNC+5oWULQsZF8itYGTNvdPwrFdKu3QLbWEGuOTbaTgTYjFmM5l9d4SbK88heeGf4ZATAoK3l2r2
nRD0UnPMIFVXYyRtaLm2EYlFDFOG9qav3eBgNTYKxFgu531wbMxso5v3SKaUlbblIwhPfTj/E9n1
jca5BY9i2gBsUAHBeQk/WRMv/PZfDS1IVq7wpi1Wm6wOq9AxMBqbLecO0G9tb+merXvXSJ/C2pUW
CgNCeIk0aNS415ozRw140+aM01aXqAZcbwfElfaOPmS2z5Kk5svhbjlcJEYqtzS/MqhMnmq5rEE2
DfpXkV5Cun08/m69YC9hMruKQEhoHsT0Wcfcw8g2ivyVGA/BQhv2gGvTKu/K2uWU81StePXDfNZr
+1peTR4CIovm9Q8LcbO+hf6epL4tbu43vIJjBGGKOWwMt52/cbvGaWn+kGPyytuL+owR5qBmLhfh
W2XkwFKSFh3MG+mirE5gBB1RWAn7XYgIJ7txZmtfLd5re/k/zRPIEZqXxjhrExR1l/bLhLwH0fZy
CemC3fjhMpCnOTFjv44JGjuNGGDCGP1OlZgk80UIHC14VjkSSoyDJpoLymZmL8iTIg4LXV2qNLm7
tKTQNodtqTjqEehGCrNhq1lzHZ/6hfcrQbtWXxjUTeJqMN3F0XCGE3Q2pvRPGcCmsWAIms69a3et
50pybcrFhKoE17uPs00xOOJRfSK5RcoA4nvgDFyG4PXQIdAaMxwltXeuX0vkh8UCKUjgO6AjSapa
IMYdAFYCx0WgUiH5dBRmt6ywrW+jXyrL7mec5tSY2wExThFkQBNiHFusoL+ZHOIJpOcuAfai0+Br
W28yyt2zv2JXM0enXa4kNBr1htVALL+4SGXpwWqsahZsIBkK4d/RHomjaGf/PUlkFDwLxcMlV5g3
/gXTKbkRVKtax+FDxaHJq7qaaz9ytE0f0RosdjItOGGwGfFieE499IaH3m9UwQ4oePE0RwdjycKH
z7opV0hlrWFlSMwLN2RKePVqWpI/dPGHrUy/Z3a8Lnhq2oFbEGqjskSOLzn+YZewfN9oyarYMUoa
bAf6FIe6sBShGCFIWCjErs4C16kRQcZbTIATivrOYtaK1rqwCJe4spsrfYVb3YSE+LpZ96OS3aMc
8T4AK1K3HU44Yl8ZGUBYuYJiIS6KUvPfRI/EKdfYEiNRABsOG201Jkx2SnEoGZwM2yBbwZjWtbXQ
r8sRGtYmLC8sL8z2KZsrprDTahkFLaEk6KoiFPfoX04++aPstplIoxNl4y4jdca9ktwb/xBKa5ps
RP08cZgsR9YKk4MrglskuA+vvwZw5RBd8kPTGiXdL2osfPyCLTSrBNkziI/BvQ2PjKPHIm7bQdlA
JBYmwAq9M0aEsxX+ep9mQLXJFjJh+KcO/zKX/ZkhL0pOHRIBwGdmTO+O0jsqXpr4rQp771Tw1LBz
XODFz/GnrWj++IiTnjqwQbYHs9uBAYb+tSypSrBFbVRUQJZyY98zq+QZMxbdJEhpVY0n6xu1k+zD
rDsZwXDpI8Qg78pfejfrq3tB7aEGFanPQft+KpQYyCpEB1tX8pIoC9Cis1xi4kszfG9NqrF5U63j
kG1qc0E63I+E1dqkxwl3tzxKODkguwjbTFhpB/E42Adm6vfmyPbSgmvDUopia1KzORGlD4wiRoDM
lBacELBDhuoqabxB6SWgZ8d6GeOPYABB1iNcV4deHArQ2dijfuKGV9bKSA9MrO0q1bZZuUqKswz2
zuduQ/BAi2ttpe8OtTXYvllwa0Apmz+Fe2OYOCygzyLvAr6MUk6ze1Z6T6RF8i49t9G2uVa/qCIm
sWXOl+oEddg/DIshurTvXj4L/PQp+RYzsup4OUqGqtGVUTPM+CAlh4nwK2sm8RI+9C++MNWOjXeK
f8ZgBsNJuc2jAyOzkRAiY88BLMeYqKgc+5slDftKx3p87+VtmOFSLzRuH6BZeCstqlAosVn/rys2
rjFpb2wt3wnotlriUdTp+49gWT+SszJFGeK/BmljYpFisZsLM8ncuaTpsQdlgxvz6yLfkG2Qnkkn
mL5WXBH60ez/agTbGsVXiGNBIeSKtWb7F0pPVFEd7Arjwf69l55S5GgiqcxwZEjW6LoDOxEvvpSI
JrSvGO7AvjkFkwyCj5Xov5YqRmESxyuDcqnnEptnbH5Q1z/pIXh7mUuM8DCtK/P5gfipAZzNlnQn
wKIsaVHEwRLj7aMWy14WCgAdXzvmEnQQL5PEENaG6jT87d5FeUY2UNHr/iD/9FHGMssSusWEnY2B
rOnq36i86ngTM6IUThw3wMqwNYxn613xyfyAQB3cO6WGxptHg/aTbynksMl99E95j34bykEuPcx7
NJoZKEHmZIPd/ilAIlrQ32u4SWKx6b/9LbMBNWWUw6haf7N4xpne6OtyU7/LOyMmlFIo3ZJqLX6I
hqnvkOJJ4HVfHXgpkTpzzkxxHpwQljMBPqDXZSbUMtJnaAoWb6LC0bUdGHml5anx4VxQT3c0RkwN
CGmIZ8KZzxd8MxDdjpzqXfORnyh4mbsWeMgy4UcQv0EgM5WHIaridDSKe6inKyTYqvqnPtPJNlVm
fyXduCdKEFfuNdhvHWuJk6QwAhxiffsfgu2xnPKRrHF+dS+lX4IEJKIdg2F5p0nbpP8S5eNKE+86
hNI42HmHqPvbOOPDZ5hvrep86zIzN1cII01uWc49HWIiGe8pdFJoYageK16BeNXfsVn0/HFg1Att
qUffI62XBaN9DlhbmcnrFpWFk7dvPtyK6T34Q+r67M1JVwUOQe4A6vLsj/MVkxIrMJTJAEN+8x+K
SGj6A10cKYcz7Qdy4HjpPtBE6QFQ86NwFDbtX0abeA2ees1EBh8QuKlZfZfVX7SmeGDlK+VKqzry
b/bkAQNbLD78+ZS+3tK68EJFX4WHNJXf+OAJnECHU3VxcZj5pv8qXgJZqSTvjEvmpvRvVAX8RS1C
0mYSAnWWxZxrRGztO3VZN1+MkCZZ5V59TLikrQ9dFtZCt4K4UZM3QBXaPWs6zO4YRbYvr43hTfiq
xuyTVi4KsEcCp2aln3MjftiJMwH1tyQn1SuTl5xxWD58Ddie5qTlYRYyNp1+4b+i1Ra9LUd08Cuc
h9imKq2e3FndMxkO6lE4Y6JaG2v9YKxJi9jkF6g8mCOlaAVbXpNvWvUz+e9YGpLEgZiA+SbsG66e
dfbFlg3WU/IHubjdmgv1RqMH1QCZI2JwFBiMMwubHw6cBOLb8c2uAxVd5uCzUHCuKUyc+kVvPHH1
8eaHxAug180/XArcWdab5OR8NfxyYRnnYtfiTtopDkHxl1x+Dy8kGffuyQFELmPwyyYbVOT7xcYL
bH24qwccXwuGHrDfIUlMCEdObeRwlg0DeSTrB7wE9AhmOIhKn9wB9LTJIu+wbQNY679wKm1Q+XNB
C+7V/SQ3HxeKukSpbs550vR/w0e/TpR72gIrXvLuTiAj9ZRQWrGWhyNEhvPafHlgN0xUSd/VHxMp
X3NIldMIEKpOPr4D8ZQZy0884+Vol9KGt1eb1FLGPn0wcioALDC9R9GiXvoz2cqFMx4YDrRw7fpF
sdBfTE420j9Ce5aFgx176s72LbhB5KzGUv3FBuRkhBbdsnO0gWqnwcBkHOBegl15n6zEDkLtwmZG
SCXBLm7ZLgl8/GPCdaBzoZM4W47AyzBjyHRmJtf+sStf+PcHzsUdW6L9P9FdhCvKyHSJgxNcDik1
87X3Fe1a9rKzkYxGC+qJFR2aI6/MLvxH1GW7IkCCI30Jhg/004BRb7vccW3g9+RBv/ngJlHV3uDB
FXDV9+SBLiCjEOm4HRJixpDEMSmyi3qbokcp5U1/J4DoCIGLexK2TH5muH6iCEc677anAZQn5qmb
8S9UNn0101kJ8Cj+dChATwyXKPTk9sBitBi2cblrbpTUh7b6FB6kJ4Dxy+CVXrDsj7wW+dZU7zim
snpdikt0OxEACKPYZekzSc4NKVUZUET3nNOVJSamWPo01zZXtbrVjX8R03BPv2vFwc2PZfU5lMVv
3Srk9ACurC/YJjLGjmY5IMG7+P5R4QsPzqEovkF+Nlwh5n8knceO41q2RL+IAL2ZSrTyPpWaEOmK
ThS9aL6+F29P3gMaVbcyJfKcbSJWtPYpJ/bNifc1GcmQ//6ebrISHM1B52eze7hgFZtW0pHXJqQE
UFx2Gx5SeoCwyyLA1WR4wNkcRG4So7/cbUxf3JBKUZnsqJ3Cv01YrVo4ynaDDw3i0HP1p1TbfqUE
o7HwbdMEsOaT+EUpmEGHROO9NXYNezoXjJFWOHW8bFVabLcKapq2FfF4nHTZ0jqIa4W5U+kBgwlB
Qc9KxA1PHeq5t0tISUWfoQYAQgFjtSqTkx01l9nR1pI9RgRrL5G5tC/LP5BbeHlM45u4lnhH+yHk
1MsBZLiByDJCQj75YWQ+rXDAGrUq6dJBk0IhTI9jd6RqJieu5DqCXuUUl+ZQKHb+3CAfF79DhLfs
G4xzjiadaY3kauoOZAlwrbjmY7I7tp4j5WB4qsrVC8xC/AuJhpjdd7mRRn03MoARB95YnI8whDCA
xBoDVOFflO3H+kPK8F+I94IbR90PuE4InFb58Gj2HtjWWPf6+R4t4eJdXpnKk7r2PjJliIQN/5Uu
+cwKMNJeeeVdLJ+36nl8X8EArxlbE+jNda+AniY/cTo952imkYCYAXbSYvZNkAgBU2qB0hFR0ERL
zdoh38Glm2AC8oePAjOf9DILvsgrYs2McCcJogvrMECtzNYpRBZQJJNghku5CO5EHDkwZ5mnc+pS
5eFBVZiwLmtprYI4Ye06+exprTl8wZRhWSMDc8dLdkfl81NkH2myEVhy472crurIBnFO9WIKiY3x
fdQN9uBrSBss45GytbcsIBqnsjXGYI7ercNvfg26HLhH4zJGkc6IdCHsI3OdnPTcM0JiWpe1tSlS
eD/eyM/FqnIx/SK3Yg1HtMti9UlaNFE8EHB1xi7KSX1wLyInANxTW/hpoXB4li+gHrBIydwDPEmi
muhKR+bj3UENxSb0TG8NiRKlk+3T+K99f8rDbzRuitJWri0WDT92UF7FuHI28K8QiyLizV5uBUEE
whXWd7IgON1YLETgSOABfzC4mcciJJ6UuwFZ3fcr+VH1FR1p3MMiWNV/TWkP7z3+jaT1Ne0es/bD
eUGaIVLVwi4h9l7qOXYYFv2h0LYTYpsX1w7Vi617Esb+L2bmz5uGELt1rHuNf4pgxthJStv4lE/S
Ob7oE2IqzCAubynlnM7WC4UKE2C+BBcJ0YTne8EXqdKnzEE8MNlof8hMdTsflt0Clgq+BHSm3+90
hxHHpcVNHGwDL5piLEXlTo5w6TUOW7/Slg5MNt/SItyyd03hXKB7R7bNd8+zHi/aQ9s6w+gKmNmW
0QdtSuNqlJHmWZz9Ine0udYEowloPZc8smYNOomjAb/+1A2WpSJCtTNSNPG17if//gy0H2RG8bjO
b7J2fN3ZyyBg5FsfahblTBE6dnwWo2gCWUK/ZCc6oQ6QloZy1j7nz49QqH8RlyamLALjIKsrgfbZ
z7QtTAFL6VBjCDvibiQeMPSqE6i4lfTaZ7NDjNmxHhPsw26zmw89q4W97RT/5C31MFUsi48eOhB/
//103+M5iY+GGUgllwlfp/0WfGFNrQRbBqeN5DXM0hYIGLAZUOTcZP0i1ufqQ0RVwglHvUWwCth4
FAseH5qF14Tbb9UC0z69qSmUg/CEOUDZ9SkxnTqAgeIWS1CKoLLB5GkjX6uN4MU2Z119sDAe/3Vf
5R1QFX2qP5DYiHCGs4WJKJaswmnVn/dddWLFUQhvgW/I7PWJbIgS2VfadeeNylpEsNxt4PhwFvzj
8SocFFfJbpS5LEk3JBrygJKZoo8Fy9uJYTDxRqCoTmxD2fTlQRT5gz0exR8NYB/rpGUBWcxF/DRc
9H9yhrzDTfoU6w/M0JpTk2Geke/iiNzbazzyRAPGBKSvdJfSFg03AgEqF5xjtkw/jBfVbu3tvXal
3+w73EEyEh+VFBgsm5FDsx+Fitxc0Qu2VLExdrBLQVMDL+dLuuR4T3+pmmi7OAvpOJlcYBzLR1ZH
NA9ccYiDqPGEv5GfjwAZnlLWl/saToRxN3PITJyB9a9urt+X/L1B3IKFJGVti1lsoRdE3XlQ0lpX
rq+wS7OTKm5faDoR+tH9s2lDzVIhmKo3gi/i2O7nFaqFXmpENI6uewm0aPXkAuDVk5fmczFsHjq1
w+Z1zv/0z8TTL4DeKDq49r16LTgs+lE/I2AdINanJN8eshWlpBM/9wBhoOY8O5qEw/tSHsDs6TFr
v8/etOWbMK+nPud4hF00Xp8HFVc/HhoriMp1wYHypd0z3EuiP0w77YctF8Hj8qLg7GIBbDLG58ID
77iACnzmLGMUIJwnlkwBPJ6dBA+ACfXkFF8thRycE6fDRv7eTLEdH3SUUHs0TaPbOZ0T84S9bY5/
wIn0XRxmrW0eXxuVYRFmHcZU7nPzYi+meoB+HGV0jZ+UOUMCSoG4+3/COfpCQ0wHUyJAX/bLcYl7
n1G15BFMtIfFhaumf8wlwaD8iMVPk5huKf0TYSUJ2WpiL1uQHaQpzotfJ2Nm3f+8WFGojHzzF/pq
PBDqPakZRAGpG4DrQoeWT6Psw+SYaP6731E/vgmbz0W+hsjAEPsXDS3GRr6gyGANxTQbVWSmMesM
0oZPw4evux4grWBv8v4ruioMJ9Yebm/xQddlgENJt6HiqiyuErB+8Yd0nz9WWvFF+DrUw5ngFFN0
hPBXbXbPdKcD7tNA82Ag8hmxIY6AUHjN8C/BWONlN7ekwFE1sU5JfxrI7GgeI1KLeRc97ry1ZdO8
5l+mEiTqF8y2ImUfi1kTYey81mAeV/n6iEDoMHCmvpYW1l5Ukv1RuMwu4H5L2hJiIojdEEJsDfrn
uQdWzNyuI0yu5HCpMTOwHy6umkiUwimOsKRykMS/FBHPPuB6xeNM/QuUKdpoZEC2Tne2sM5xnlPo
KqnN3JKLIEyCEddS7HBD1L/M64tkA8mG7ci5ZhpfLp+fqeb02JbCzYyk6jaSwt27xSGjH5PigFC0
kVaNxrCO60D+DcetJO/4JWA6Tv2Fe57TOnxwu7G7S1EmOOM3DZAvNjYTFUShUJSojlqk925cHucM
jp4E0blhYQzLuf7OvKGEU2DDTQGdsOS67T8KfcWj1fLw9h4EVco5pu1wX16rwn4Bj3bIp8px61r7
jCC9bXRTM4ZxNp+76LUbq97yiLlPghhefilt0NQmKQM8aLW77BQz41vGAXUdEm3vxT4O64hjcv27
yAEXzaZH+7mJ6XA4ahctUm7Yf/Rd4JxJiOBSma+NpS2u5HGBCuuExuQq9wdh3lKyrnBNTKuLG8EO
wg+Xfi+7z8R+gG1qmWS4KFLEf+INE6WmcCc2fv0nwbhiFO2FzVLdscRpneRfzir4J96InMQYJXr9
rnvRSZNtAdkWNxm+dFcUHczxUGF78rPnrAx8CahDmTk8UIkZyFjufDMafKezxIQQOIDKNeGP6TGM
3cjuZ6UIxgzGnYiEnNn1c2+ylbQndot9FAWkojrm0Xpd0IFVMgJJMCgYCM96dRI5SwSXaABOjyOb
6wbm6utuHZgLI1fq/r2ndcQHCe1zAZvKbblBOPdiW/kpUEMXKJ47UoogjSD+4Qhl2JZBwYWCxI3k
vFMPC3yBTiN3zAff0+VtcnyVZDbQC8tIjhGdc8+RXAxC3CGv6S1zxyyYEpLgBqecVj7zk2lb3jmr
kh1XjQqze5FvE6f/i3yGrcaVf5K+OFmqLN9secI26sU/GfV1t3iISFAWZUXG7pyD+0SRCL6Gar71
rHKLh4gFQoNegP/ElG1UbiITY/jkJyj/6UZ4xpaRXd51aYWUbSPCllubDj4yHs/uQ9yVrKkIH3EE
O94OhzeTORvBWIocBemuvlbu/biAy6x06ETc5Gs4G3OBIXryKVJ9oo0lMI0wEuHSkcxRoRJZ6f2l
6bcsfAnyai84dKgp0KKHACl3NUwNuJvH8MAFbrwQMjM1tjXx1OZ4fx2IpmV0IBhL/5PJZ4XKfYlR
46vAz3516EHy1mJ/mLJafBlsob7oOXrJz2DX2xUzvm0k/DXqefhWFfbXC2Wtk4EBrJ0kqwYiqo6d
H8kgmgme6Zfm1Fg1qZjl8mAys9LwgiQ9ErF7hxhnmJMpJWwN5V9IygQ3IzYRvtgaqUg317xM+OlC
p7BEuvcYQGPEoZN2Jurb3AktwH9sqdU/TESF4CjV8T1UWwZo73jTpkIgAccapJpc1Iy+CaBPtJ0m
Gh7qe+KWOu4vUbmUGya2ky/xZ5KORlYC5AWrr2dcgTXZts4KmNf3h2F4IpdtLn6SayJurQEBInwH
9C8lwYYdPauF51hEuZ88/0ApqZwP5aNhsC2fX6+TiHOxYxNTrFBiPA1AcLz1L4H1ikXgC6XncIh4
BN4gTNoI0Ce1NoLKULOT+gw7mI00CXv9cp3qwGTZNbxDv8mOCXvy53b65P+Is/cxgtYGUir6zZVA
FL+I0JNATPW8QiWmiGe4p3QKV2buEXTOq5qTmdp67fNU5O2uR74kS/zCFymwCDtNdhH/5jQBsKRm
fSoUcIbligSdR0wYzHPcso3ocE//e+nTXkXiZlCaS8iVcAU+K7utVsoH2k3rZdJs+6NL8hrH7Z+S
n7gE+Gng/DDUFNfAmlosDNKxKI+atGJBVkU+Y3Sz8lHYo7kjkL25WILDGEZEvcdgpsAaj6bktSmY
NfIvclYZpvcazwoZePg3iwO3cIrI3XBLKAD1daqqZTXWsKawni0bqXUj8VLXn5OKs48Rk4myQOxe
54yJraDTpr97hrfFZuBqaUxChA1McshthVXRv9etGYhzE24KbsMQTrbkrS6Ol1Afgoh3XCf+MmNf
2uFkYbUba6eCBeoQcb7zVBlxx1yQHb6UuREiRP0oot3hzhM4RKDOxONrKZwLNfv3rI7iNFLxxEE2
MF1qAbaUrBrQVlUsWl6f1gzSUN1m8lU5c1M152kJbVVAztMXN/U1L5sZpn2mz9iNxX+ReJSbrzAJ
9wIMCKt8Bk/2OIY0IKXxBVJCKww1hrCbdKKNVAJ3IN22yPZoEEY4jcSsqttJwFk7eAgHhUsYfQpM
Z7MjPZdlR9WHFfJ04EoAPECMV+lPhoVwjT2rycjhzRvy/B5VMueg4BiEuoE2ZkHPhZQOq+a7jz8j
/rMh8AvNewIkv9avU6b4RIpQDS7AWHOfS3w20W+H5Coiu4YDq2ZcCWUBEhkUqh2Had3c55p29jjE
lOC8ibR0Anz3fGTsKGxy3tQixVkl/Rk1MRdMQA999BlvUwouXlcGLrmEsovNr8VDyNVZqL0b9RZl
g+AaKPPG7womZpwaTkIIsvU7Qp+Za1qU62VO5YC4TZemVTndB4U2COaq6fKrRJxjFXPfBQcTN91b
+KuyzDMx0lSvOOAjBMWd9bcXU0Fdjr24eUR7kNPz3I5ZM9AWUZtV6md9VxZfDBDG55FCeQRyvgAm
z63Rp6u8PTTDz/u9VaybgtQwI4LyTWZZu6eagioQmxaLKxDvMHWZUb6I5NYEfC3pLpN4acM5kTte
Dm+/fZMkETktkGjlyYCR8OBX8Jo6u5pOdXp7WygsGcJllQD8ArO/X6tkVDzJv0rXwtsHyC4wI4Wq
3g4XMT821mP+TFEQsecUr6biG9pOSu0nRF8Y5sWGNX0c/dGHeUntURrWzMhVqkItA+QZui35yLjM
XyfltdFToG/3BlPMo6dQ0t6fmNXy17Yaf6tXwBArFoKawhi2PceMvgJmB2JI3zMmrjvbYGk5PzxM
+PrM7xz6KRSK0rryn3dwqA0m75Ex2O8r2+BRA3htnfFlgYFlB3Zhv2QsJgIBE/dfs45cA/vU1rr0
pqscxB1Ktkn5yfhF3zIrCYjSkeKTbKNKaE6P1Jqd6OWY7NtxFwFdkpfdBxz4X2xlgg4PyG6xt5/Y
2Vs0isQ5LJBw43Ae6LW5mqoxKN+BDFMEXzEHQNEgm4b7S6ztrfJTVDfsBOVNLNmq6RKXJRQuN8y2
RKVMEfGY9I1YfBiJk+d/PcLFSf0ROenOcbHP5kEbHP72FAO2LHd1tsmoJCuSPIR92frkIwGUfWlf
IpHSrvVeRTn6AibhvlVt25mZFaI/5U6ltqPvmpB0sgt+2zgWp00GzWY6lwOz/Ma3SNJoNy0R9vgw
6HyF/VO2Y7AKME3NcqOBB1CQg6hS7RqYKiFaMezT9bXKLnRP1T13z8BzkEuHj6EjFWjyjb2SPqQE
PRxaVPmfzJYmmvU27YrJCP13aoxM6qmi53coXYlM1TLYnDETZAwttTtRFWjjzkiu/JWhxYrOwJsQ
PJGh+ZO2v2ALndJEEWCZWzwC2Wxbp0GghlR49CkbwlVKGy/uGE69gyn+FoStIaywzb6oZPTRSXS6
rhdW0cyuGw29Mo/bUBGm89ua15iHXGJhJFrwlHbycyXlZL4wL7tpH1K7DoPS+ngvR5HlKXRSFggQ
spasUJLoz0w42qiQtbz0au1hdIAlYs1GsCAuou1f2mPBIAZDP4yRX69JZ+2sTTN+hoxTCS6lATTx
V+vMaRp5ixnhZFBxKfXlkfX86Fge29xF2cL0x8lljzzgnMZtvJoM6JmFnWrGVGa9Y2DWP31Z3Grm
T3wXER1+V7ptNcfY8C5ygpJ2i18PCXTaI5X4GNnnMUdQmIrSVGKkq2dOVHEiyKWlRB3UQOyPJXG1
TfqjkTexGqaN9K2I814cZhiJsJ+QSjuGZvK1f30lsgvhQUtcUu9kTKuI56fnVmGJVgZASpe5gbYn
IHrLSQiLYw/I4ySqZ+Y/SCQj3DPa9CuTbkM+knp4iRfV8DLVsYAulc5QI85FWcfjM7J2sMfIbTcG
sDrKbMfq/Fj3O47cVQdBFNgSgMvIVUQODM+A1oMY811QQDiysIswrpd7sz2Vwirrr22LVFbEeAJ0
xWKNmpYXpX8xrH951QsuCSm+7oQk8ckyFgSndG2Vj8S8NGSbvRDwt6WGGgrdbfuPHu057or8nxF9
vczv0rq+RLIX0b2JxZ8CKi736ycAtmX72uYY7RAmJRMpye5spGZHhQLS2mjfevtAUD5mvMOuAK9r
PDJej5YDXhaVbzBrH0K7fg6UIX424heYMeM8MUPI47joVMx2rkTzlaKluI3JX9t4VfYXd+vUWo0Y
mlkfajz5nyYJYW/miD0kJlw5+9o6amslDAg6s0pb7vaGjKnSeZl/4/blsvWZaI6D0u2eQbKep+jx
Rlsbb5wgME+vYbZ7mQ/g2YrAi0mURftbhBTycfY1CmfFOKUj71l2tZDWChjqPpCSjwyJngBIvTm1
2iYkPfdyFEIm2xwPw7WBho2BmRJeC8UrBqRuqLm8kjHKXmRo/sTpyDlVrqfsargwt5sddxbgAAEj
FW53l2mejlubABryUpULWlyFa22vQkJSprMJv2i55aVKpO0A+FVcTB/vAHV+g71sgS96UjdTvTXH
a9f8FM+gYc4wz69r083zVR16cwPYfFdZEEpH8zGf9p03U0RUuyXoRsVUdxNbrNkntshMMIk6WhTW
OcwdYjNeE6aQKyN4KznlX/M5qwsko7Kh5SDWk7uAFnFajxPllE97GKGhATzZ0G/ewXdUoBFYwIPQ
rCY0AUFCji3fmGob7hOtz1bN5m9ZfJ8e6cXc1m7saZtiyZMmcxpp6+c+QNsiFm5UbajOZWMtPTeU
3QRmcNuPQFyJKml/3sJeFYMI9aPmlwi8gEprrIJWb64mglHRZZmUWL/VLQt3xjypj4Qzc2kFYse2
Thxckoq718tN257r9thwKt1SxWZyp6z06SGCrOQ5YCrfe8Ux3gtgYRbdjso+legpYRzwixo/Ww5U
MQ0G3NxI8QBKhvs68gblr5zRNc1dx8Uf5SD0Msge9NGcyWVXLfCE2ZQi9bSjgxVE7qfa5SWRJU9n
AT5/O2GFswzQrupl3WevnNF7wU9vQhxNZFqbl77bYwghHyPeh0+g3/XZjM6EIbVncctsOhIZtkDl
YWlrMic4sax2o/XokMe9fGC7DrQ91RolnO5lN/0o7LfJbbjrR+Seu3E5rnRvcLEheGztF39/B094
IIaB9XYh3mt5QnccL35+oBg4nsCgPLRhA9kto/L4XLB7JSC8rp389SMz9jkiO6f/uw2XUWWhv9CV
NVosqFSAg+eRuk6XsHBjDhQGtLR8PI6bQTwzGejAg80/hoS4NAcQ5I+gink1e88CGFZSChzUfwzY
q5qy0fhnpKe6xaKzIGaLM+T4TS0tB+ydE86p5AtyLQbA7i63PzLwSCoS9h8Z+EvCTk1/PVSfkXnX
ZrHzGNqSy5otI4sVHpcr1PBfFgNi1vvIdcnFQr6K5t+E0O2XuY4XcCOSkIbPRnPJ6LthhaKimS4d
ejWyxDNYAwg8id1TvlVzzfOsGqh3GpaJ0dpcvXG6lIs7T6vBs9AtvuPOy6wlDHcWkdytXAeJZfOq
Cy2gOGyBfMqxXX21QSGRerDi8NELLxqu3YktnvEN2MpLboz+ihPrOkJQF2QIDmbQDDaGQ2q3J6vd
Rb4bb8ZdfH/FrT8IULWu+nglyviUgYxXjsxHUJTDubn1+OJC6TPmsAo/nsO6MNZVf+1Z8vS89ege
jfUMfP+SKroH9ZgSvILX0PKJihfuhXJME+/VrRGFkHeY+8MG7TMSy+46m8WCmtXHDpZCIDvdMey3
5hfwRu5avvx+B/WOGgntDsed84ibS6n9aRg5B+u7VeYQRYmZU1l95mjYzOjIhW4zy//v+NE0R5EP
Ur5MEzuUiFPgW3DJhKxYvQA9aUoKkU/WKq9hTWNs8IoYfHCsz7gLC3aUmFoxLUoeus4GPln1XAGV
oJoU2w1Tp/4Gh57hU+s97u+Z9kISo+bWyr+YSrcnvOJZ89RMSAQ5G/U4aLwJT+SOefkr6NpNshPr
n5r0WnV2I/IvDvVRAdHy0gCksACGPeuKBOR8aA1XfLG2hjN1yNMa7DfD7V4IlxbBw7Ddf1qGUiFy
TTk8V7pLYMGOrIrsodUXtoHcebZAm9R84uio2LPN4qiOB1v2BSTW4MxmKeUHBV+xlT5a8f/7RJWY
pnN+NJF8UlbF9aqTA4szoSF8wrT5diTekAx+8A9Pq0aDjA5xuMehL7JKfzUee6S35oS0QQCv+oMi
QzX41/eftXXR3z5EAOAVybJsju/NW7sZ4rlOv6boUGr/9Pwj1m6DcYrTkyHshQlL3QIrG8fhX/jE
V+qaK5EphjJDL3TmuBxtyFjQGSU+gTCk32GuKNf5if+fVf/SxFHWFXZVki/sd7VisZo3X+Un2Ujk
cZKtThO8sVzzryq4aPPTjReBDR4HJyvO+pC9NxQot8m27omvf9GmD0SZjUv1JmA6vcUajRpH8ZZL
n24jjcF2KMtiWpLW0lvAO4TvF0E17U8c3URWp/zryjeVQ7TC0vdUfSAjZutO00fOW1nB3oVJTcml
suIfFxFaJFcisF53GrxQ6metbZqdxQdfI5M2qz+2MDK/pa6bMMlY68337SZpvjDwQ2f7rV+Xts2W
4TOgjIr4Z4yfejYHlOs7R+JOw/TCHuyjgYg8fdTjWtH/ytrBhwva2XmKdj8EdJ1v8bdT1y/W/c8U
wYQbYw+YFHUZDgH3bKif+3SkOE8ZCCzJlE4eL2Gp+bUAaA95PpmbXAlIbinkKfCGBYGpwuvIMMWJ
oWnjDEaVLONZqetVwk6HvVfiaK5iBayXKZ1CAjm3U/wllxju96FM+o8BgJqg6y0Fakc7QH5xDIIX
U3inXkxwnOW+TU96dKEw4nGKY8uJ/KKkFAxAVTWFp9723Dl675hYgvkWBd70xpUJMeQrc8Rtf2sY
hWrOC98EfIyBnHadww9wYh5jHkMqd5VY8EZfFj2ioTpaei2JTNX53QRszcRI7nq4fgwDgVg28bYt
PuU0KHjQvriGWxwevFmE3ujZX89K+FefjvQA5W8HyTziyIjNE8O6OVWDEU8arY3XjCu9REiJEZyq
s7yW4for/KJFLz9fe6bhFfNgaxf+pt/My1LEY2RapIiAg7L/KZl+Gnnw/O7pnCVly7tXl6Q7+UX0
28hnU1xnysfIFAm/2Rxgj2AeQ5eY7qTxZAw/NbTA8TQn1iQFIzRe9JVK+iDhNmqAoLKb5w30tagE
KD/e+iN6SFgEeBCo8Mds3Zb2CxXfMnnI1dWMEwTMn6lb4wc06iXJL6NxmD84XOpJY6ec85p2438I
57+J17jxTLQNL1gNV9Ys+UaOz4aKCKHZVuS6coBJC6Ddc4a1VHuGry4ve5OVFCq0ZQy2oglyHm77
LZ3ML64PPsyWhNvYCbfSWX7EB803KbECfuAnRUwAyYdIMT7WvliHHmg5DLQgMTQSF4OqdevgCcWJ
YQeQBZzHyAuXIR9+HK1pe1F9ianzYCLPvy1GR8XGcuaJ46oR7wS1PslyYqPSrbmr6sYTc79Xtu00
70fYqSi2aNpvDNCB4XJ5S5aL0NWOPzluMuUeiY78fhBWOV4jQJrDVzmuEfSo0VG9oZToT1l8rqhw
GL5o4CuSL8y45nShS8D1x3Qh9jASh/K2UtwkDpBb8J/NXx+0mLo5/8ERdW78MQU44TkSn9GNwlHU
B75RsNl7dLW4wWcxP7fnnXPuxaB+M9KSXFgI1xplKF9bhDauVy+U55oKiRZl2E8u0iij8gzidDGc
6722xmBsgaNW/EZDLrEk3QAwwIKFMVV5+UlPR/FeR/N9zctfW4GioFx8bhKQrGyRDNgmAOFI8eBF
hdb5GbLxAe17KxHbmr7Agm3bBh249zmtDec0iMfgToAIGdDCltxSGvsvbvISvGyLbzzoviKdMAk3
bQOdAqtksMUcmGMRcVCpbAZi3zpPwO38H2nqqZ+G2KHqyk7UsWWHzpNp+dbK75awZps1B2ZXFkHM
gbCQvwaR07VH7gOr9wQ6yqz+6SvO6vDFG+d3xByEXha5RbdB62WlYK72o7Bjv0Y19WK87hFeHRrr
V71VMRoKM+Sqtq7phefxpdzClqKcjOMLbYUo7nl4knQ1qVf0sOhapBgC4Tltjmb9k7HNZYOTVIf6
7VUTuykUwNkpMm1hOGvEYJBCQJX5Bs3RSkTIiyxNDnm/j5kXXfI4ELrzwLCxRS5vrSO00RwfeRrj
GWEUz+SIPrVocIkjdOH6SijpqFvoqbrv+JMVMCZKpi7zbnuGGCz0OUdOPkMkPohXviaujCcdPdNj
fjBUiQQIpvghgXSCgN9hROgRQKG+maTD+PRIKkqe6+L5G0MGAGRKoCbE9A8GZ9TS5YTEcC/O6UkD
rzO8DvQ2wl3AsQ4KOZhsFvnWVeFB3MS4vCkMRYZeHLJEFlW0qPToLDSYvnB2fYVp8MxiP8tYKFZA
u+dr27wmlIs96ovRHaoLxaEIK81CwI4RU3J5CItecUaaGIEnJ98p9RFjFc6+hFDjmnbCuPPwKSlg
9uKz6ZkwMJXErMaPpFpgVLK3K6a918lHkU7kCakXUUi74dhnkIQO+W2LGVFQHP0IBEV2JUT7KpsM
l5bF/PnVWwuaSau8JMC2WWDwl/qJjKQnsVvFX6UDkmihHkTkDlZb/dUyq9VPpTHYtDRKuJ0y/hzx
QZSfzFeLvdT282P/EO4Puf6pqKmpPUuOv5SzT4DejTY3QvU40ZXhiqGvN6Ctykx2QnQJ+fRQNEhx
/NrUMSlRURlTNuVzDpoqin/vZs44YBHNxJBNd4KsTNPA+amX4mUrOOW96G/Ul1Qh2KDF5Vs/ZUQ+
8JsLnafpHC65W4Zg00usUEjuyILjwS7JLaCxYf9AMzabYh3p8ZRZ6d4jKWghLIcfGRmXqAbpMRtK
FY1o8lZG+oYebzrGb89IZ7gnYAU/H45MuSCN9Y/JOIXByHT85dKuhtQTNjIasp/5PGIEixG1XuEx
eHnjo3+wWPYlFnvdQ8UqA8yiPyU5vQUj82yDrH0xHOKjuhXLtSEdjOe1IJKBlPMcOBTRyUBnbYW9
PH5iUiwLcO/bjuno+8Hg/b0KuXMyz3gGAyoY0oale1nZMYqwaoPALk4QiM9/teGz6GmFFP1fagDt
WVLi1LwSw3R+due6uaCbbxV2LkGjHntzHQ5XFUktbYJ5KKoDH/8A7rDe5qnNl9wR4KDgVeuAU42L
qWGxyAqKcb01IgKYpnU87FrL56JuQ28c4A+gysEBhq8VrABth2Q8MQKRsJ18v5QDnf4EpVMmBgVH
WXeiEbMEpHQH6Xm1TF/DxImwHTnSXNoQ/w2Mkq+bWTcxbwhmGLixqxwhb07IY6jR+fnFqrULHmKX
awNhRPRdVLv6l2wh+scKsTmWRT8kaiKpdjAaGc0eQs9CKDR+iJkPxEc68D/WMrnzHzDxenzTO87p
9HOq9gMBHD965mvqb9IpvF9BxS6QeEpa9nke4WY7hLnx9KH+E3m5WKd2eeQOP62teqo3MhxJ2cAY
yp/0w03H+854x8I585Z5jBwF68U3xw22BPk4Gbzgxn1f44WrHHdYd4LPAm7guMHqxaOKsj9ExDye
9W7TIThR2OH0LFiOz5/hrEPvtoDzEgnLhV9f8hOnKVnIJwsQT+WOgCDaf9OtkH7xgU3/hC/LedqJ
5QhlEGtkqf2xPmDGSh6dflWkHZVzAk+OQRQPN3MyVFp+jjdQabaDdhvzj/2Ai7GmV43N1NdFX4dB
yWySGhw+NVwG9VN9rjhE08McoJsRfcM4y+WnC1hVGKMKyO1N+ui+Gb/QCBvV1iSKpsSlhkKerslq
oI4dw1W1ewfoOdm+MppzuBHlOZUnQpmXzArql4h6V7s1MMX1u2J60Tyi2LIdeQbTnQ2dXR0ZLzrf
quWoN7yp1KeYbD7yCl4rl7oUsOX5yec5gOD084RFDBB6MMlrAzVEcIxZmEgdt5ePyGNo65rX35tj
UdXcN28ElCkju5amz0sTt3x4zS9dWvb+zntiLt84MqtjOaxJFGsdSVhZdzaASPBNnzt7y5NWp81S
XHUc1XW/po9V2YTVTcC8aQe/WOZcRce5qPA3YA9h9bOWlUufBlZxkeuTLJO2ANci6h9m5SpV8CQI
THWKzNdJ8Ovpo5bNuOSN0QYfs88KLYvUn0W0m3jjl4L1Rw5IHXd0qtxsCPFIadYUlG0Aa9K/ofgy
2fOGtB+hSFuZ9ovnNs68JxQVsz4T0QdAWta3LwNUzAr7V/P8TPp7rB27fZkf9LbbxO899HwCMRiW
166C1O19ZKfc+23xH285dlouIXJhRg/+c9kfkZAdTadFGFqekxCe+gKJcwlWZEXTLNgkVOMMqMRT
ekyPLaNFNlZQnXTxhGnDAtFxqCNEGwex8Mmq97NzOyz1j+GRK4eidwkIf1s3O7K1z/gPyUJHep1v
zW0AgjTikoUAgEoIm2899P8j6Ty7FMW2MPyLXIsg6atEQcyWpV9YFSyCIFFBfv089Ny5PV3t2IoI
5+z97je8MJVe/CX+rxAckLTgn82fUcu+TkzyfgqLe85CKVRuyFnAPbllClBD9XV3CBwkPM3vzuMH
7SxzDb/YdOHpjvEiK3KGT4ivXPBBbRiw0i3BTZ+/f16ysoBbt5CU0LikOuT0EYYO9ANm7RUOZMnC
6xhMmfBUG+U4SWhL2/x6LsXbQK4PymJsJrAJ+YjevzqRUvDJCIIS/YJX0e3yGcx77H8IMs5wXOY1
2Jqj53ZMvBgZHhi4QCbG5flak8rzmqqt+owV1uI9d8EAtMdzqUcIfTjzePS+VPNPfa6VcvzHkK/t
x2z/pUwVGjZ7uDMHUBsyn9Oh9eGIaagwu0icO6o7mkbK0vS3NHbGfM23RqcABVsg9sqSgpG2sXpu
cO22Wm5yscIrZwFezfincTMfh2Koxlt2Cx8VXqdY2dudf+PNJDI4gGRkRy+3YyjyaFajCt6gHNKe
HaO3MxvxlIhbVGVLV4bykg1mwOoBrP5v5168fRIS9CKI2ZRLx1hyYfERXtLncJ0snUk+ukir0oGZ
OqzUPcMjNGLizIa5bz/2s/eucwuYt9G++C5Jqj1V7yVi2OJI3u+m7v3sbyBdaZEujSL45w1NIk0X
xkiADDHgE94tbfZRMJ5KNw83n1Tso0A3uRBVpxidQQ0gXMStNVyfkp1uhhYPqBuOumzlXBuu8FlJ
x2KJ3/cGavv6i694plu04k227b0AS/E2IGTnzbw/RlVKSCNfPBchAQfTzg29EAPFE0pXhOJ0/rhl
MNYYXOISGRpDtWdCAbWXJDWyoUQblcYk4IGp6c2o56208qvYxMlQ/xQcWcO1CV4RjHrDbvw5Kpoj
cRqSZSASv06RPnhh1DBCSaNFFiD8IklMPLPYKlO0FFOoOcGwzGEpdt30mju6iIKzxcndxAMGJQpU
HQkpHi2mjioas6EoRvazxCJw9tcv9ZlZHtE5MNdEgmmg3JudMUsvL5TZqBq5YbAfanEfQwg8CfDb
2aQNLkl/xROBCBuYx+RUEQLQ+wRYqrHNwj72KylbFR1RkVMc2vw1xfhAieo/X7pDVB2KeXLD3ul2
3lEJHBCWP3tPwqMAHKSYbINgvmBY6eIWpcVLyKDYLz63JGPicnJnfFOs7iEf2aoXznPHdwML9v41
ZwO3mfJVHiExfb6fTzNpUA3IJ68MueJQr/EdiVROJClueMoSr06zBEBtG9dE3NQyqEhjqoi1GWEG
+CpuumsR8yKExSMqzK0u8XQD39UV1dPwWvLCYmWPXzX6VSyE0+1DhaiHGHgmoQvAWazC12Uk9axV
oadMjDhCGfRT8fZeIopiqzOwNiNKDF8MwU6p/OaFDQP2GUxOAGx+GWG960H4mBm/WWZLX1K3Qj+G
5Xz0Iq4TKEq/f6onnNGZfAk5VA0bhKzGFE/+6cVLHNkGDW6b4a7GXZR5T+H00GzYifL8bd6lU4MQ
AF5+1remDq/v3XAhKO4D2v+cr2BcDRATWEfxf4WXEYvMvrSwFudmqWuLqoSOe7eHxB9BBBXoSAli
kjhnVn6eYyk+F7/fNAldc3q35+fEyeY3TVuksClZhOq5B9cIWlE0fouzWw96NOgrNGktLMcilJTN
C2lheT/2r1uVIQQQX+azIBARS80u0Pgt7zG5gE7hNkSzQnqsoHOhk4SJgKYxQyBIzXcXf5r4XAgf
qYpmZFmrwKRdUJBXkD6DUTlUOJEJv3N9TzrNbL4jeEBCRhlfFfWgcy2MMu90fvMT3qdS5XVvTAy/
Zyx93XDpjV0mO12+1Qp4FcIqfz6RfwcV9pC+oNqdhC0aDgnEHxWrNt5mj3PZXASaFNxcpe0T+Gtk
DiDDA3lHmJS4PBhT9snUVsoqo2B7QXmPaBJaahksxtdtdHqr1D/37WzYFQRVdOBE921WYW12J1/7
Q50Fr+kmGvF0Y5HCReR9P5Y5fTRNWA6kGc+o0Z2yJvmrvVanBBg5Yy6QRsf0hVABdx72ovJ9E963
ut9OgQSYbojRh8Zgd9AxfPzmp5R4B26eOZfDTF+NMFruyldPNV8CVYtv1DbcP/NoF+WbydYSz47+
Gby785TMPl271ETzU0Njp7PHZPmWt8Ah6ImUaxJn79Rviio3szuXkJJz5zZugUKgcYcbKhQPSOPU
uGi+bcHrPf4bHjLnxGf+4gpnwQN7cSZBAf/chHNzq66Jn8D6nv6q8I240h+oGgIpaOoFZQGUJE/y
uNEyf3oNwSNAQv2WPGrx7+mB7Npgyg63HJLPsOh4k8c1+/dmhaN+V9e7U7nSOfP/f7Q4VOy1mc8n
4FfHEU+vP72DwJFSyTjQ27B4LE1sSHiz1+3//0aokScFgtfxHEFnl1hgEvD98AHOzekxHuhcpPP+
dDKmJ3duzotF3w17OYloi/qQ2xp7myveyGyyOlc+zb3SgawVo93osNFZVH5zfV0RYnI01Jqw/Ny5
93KbKy5gduHktnjTz+KtP/Aip+nPhQMxxfv3O6cbVtmpc0sHoTcHc3sHjynzLvEfbkZ7fxaJBGSJ
NWmwKY2Q9wJmIDkmvRaRPUQaj42kufYHmS/Yx8fhjm01H5LG3NOWoPalSUwyegL2PNls/NM8mA6B
pdd58cE78g74HLk/HfHLTX+4NDwZDwHcWCgzfPGU/sDx3KFuqp2H/3L1c+kMt3+nmzuXED8QNw5e
8iBVeVyPuY/zJ1dS6jNDscoNyUwUStZwqg93p2XJn04v59EskL0Aj7L+n5orrKDnFELSucwUT/Hn
dN4mWborLU74AlLjvHbyV2aQMgEY4amObCdg6jj0csfTthJ68UHNyYOa3y6JAp+kzIk3mzIvSHnG
7chPvPQSfWq+aLc8Uf7SQbaXHDi+CP3yQfgqH0/wsMR0GN/zO0N0kld6Mw8xgJ86+zWcDicy0XVo
Xp3sEV+TdM+3AdH0AzqHVf82exFzscKZvmuVcQ7XYvzDPRDMp4ufG4Md0Odf4i33p2uHbZOvAXoz
teB03b3Aif49uwCrJ00kFG+YfHFRhBqufKEewNPmG57T7i+qXbFRsXdoQlwV+Pbmk/kdU7AdvzEh
wY/Hl4IZF0BklsHH319srtaDT5dg43aF9xg0gVvpIJzlQLjUw1c4XQUvFj4OdI4x0oYAnpDqiJuT
L2mOmT+GtDYpwXzpJ9a3HRL3zX3yImMLSw9YRXmZnx4KTEmx5yhZDpow3903TcjrcaApP2W+B/d6
kx5okSBEQcV6u/Em2aH8IhBOsufY9DOJOD149jvo+Wf66XGKEGUHf48TtnxbVbQfIWZXM4S8GJmh
hyXmDdXihi/o1Fa+NumW9LWyJXjRjB3+wJQsD+MNap6tQQEeRnuU2toWGH6t7/OQR7dUoxr13gIb
QSo06xfluL7mdaM93K4QcRdmMHtjm5xm0ND2yhb1nLGN9vB8I7v8Tm5tkNymp69Z48E0+VHZzrZo
rGhLw+SUhNH639utORaetG0DKLD/P4pt+kQ94wj0dYmKX13DAlrGJP7wMfDT7+i+YVfPsKZaTMGY
dWm1Xja9LMefhRzddiTn13su6nN75qjW3CXUsWueL75sbauv+bh5SOl5h0Ec1gIvE5mZGXiwPpcS
fiOINzIzOYHvcl4zIGj/ecbZQ9vGB+Jre/4Tp0ycbAvkLfTs5FSfk5tx4eRcslN/nl1QxT9uWJG3
XBoEHm3JfOu/jQtpJ/kpWtPrZaHl7Qwq/2dA3R+2AW/0gGC3wdJ+OsIsnC2Jf78eBPguwJKb+DB9
ZXloGcueU7aP1tCgUyfe8LWnm9k23RCCC4yLmuArh02UUK10vU5IzbkFPURvZNy/xSUmFlTdZsRD
kstt8SgUJ1HWGSTvViCLi7yHKm6cB1rER4yol1Jzbj0wuoRhXsM7zefUJnR6MXF3KVCsyuhMvuTt
Nce41hgwA0DJ3g3cGkWFMVBvPdjKJTmy5R5H/UhyamwEkusA9jnrNpC4JdUqASwj+fIWj/cq6CB7
mBKQLxphIoXllfKHi14hk9iygqgLHIHdzLxz5xZ/vHVUsARQRkthAWvPl1DnmAp1xjInWiOYJZ6q
hA1G0rJBKUa/Ey+1iuF+g8VsdDSwxH4laG9feEdT8MOxwE20ObYJEgTMPh5XhZv3gq8W/hp812Q8
GdqqNpx7izShhdTGlKS5NQ/FUViN8xnjNBTxJe3bK6JVRrJOLdlS42qm/xCvgvWA/xAJ54oxKJmt
EPgrN1aDezItq3cZU9CfHguPtXSt2iX6OQR/CU67XIRQeEGLdmh/BuNXeeIslWDqlkGfZ6kqBaKC
L4BiNXl+pHdImKgjNtPdtkcjlu4UIQApSdWT+EGgfZIgv9RbnGQZfMfa7i5SJuPeMa9zB2lQVuyH
yCOrCLf/ItpQKlaGmcs+Z/W+mJwQcNTXuxMcbO2rv59SuOzc1ZMvHjyDE3JdVcFaEGOCiN3rAbUM
LKJj4GLVhwyEQnAN0k1uca7aMh5tI5V8oWgUrh2/ELXv9XbdDz+Y4ggEM89dUTxoKncecNnjhPJU
RJUuQ7bfqLgAPy9NZmF0YliILD46BxwQnoglsPbLpcv6TPEFXKIBEPvRWrcJAQQBhLfUbcRgtMIZ
VR2BOSFtKcp/Kk5Ls1dvLkk3uarCtyqaRvlVYBuAKyP6QbNsiOqAh5dtpBZmPncBKEm8rPPj47Uh
34xidWrqXi9WaErbM3tcFrxwF8KTf36QNjCghE1ynmgZiBf+7cNEaH410Zrde8G6R+gC5D9nflXx
MgnQPTktuRr2O7if+wH40c6AkFhKvCEDgRq27z/YYZ8pW7qPAoOx+w2MCiWQzHcFYLF8omzcEPsC
b5d0YKuC28MIcmFc35w/Ow7nW7yrMb6yMMjDwsHD2XWHRRMX8WE0KRNiUpfg8S66nRotjTn2FjbL
HXcZ0gtWpTeW25P/SRW+Uxizi8eO0msO+4BN5YSKatol2I5kFPLUVdynIOi+Ro+I+H/HkAwIi3W3
tLgNaT7AmD5VOsvVe/G4scqzPnflHmnFHP/c4RtVBv6SufErD07xof3c/z5pSZ97GJLvxRPLRktb
1HiSe3pujXcYpUH32YJ0bKAIwMFaxTRowLeyV7wxxaF32YEzySAomL5j3wpLaKuG4+ds0xzVD/GY
uWh/Ngonc/KtpU8sVbKtCEjdw/H0gFaH+5ZcNXbTMkINCo+x2bGAz7XF4rVr+PQdRJLNbgcqOhl6
EZq1vYhhvcFlhQ0bGaGYBjgLLR6CvYY95kN/JLDxjfEmo4FVHF0M9kREJJMBDU4ONqVhg4HEv8Cy
1SEL7+eiWLJ1sb9QAm9d/WEmZy2EWfX5PoBc1BiRS1hMfz8NBxvQbmzNNy5BonmH3/zveg40LsR4
4T+3jx11htJf8p2M1Z5kE9o3e27KQ4pgc05EqgmWGEbfSr9sMUi7db1dQaMTUCvjYw7MAMj8VGg0
Rp+sKIwbSfMh/SPDOE4AZrRwf8RZiOKKtOdi/NPVEP6oi3nztN3SxbxxVFh8CcxdcTOjAmZ1i/y4
gSiOHgNewVY73d3kvH+dFe5B99WaxlqBqUfKORYDzPBLM7VgC+GI6SLcKMAj1S107+dVPj8qS98q
9vwHsr6NozYs3tqSBkfnerAGYco8x8wW1YD1q4eVFX/L3HSIW4UdHadB2xR/tsuxsIiIqEYNpY/1
+Fhhy0utexNWd9LaTuqnAZ2FO6jDreTvna+yccFQgU3MYt77gbjA06yGunR/7ILOA68RrBHHMKry
uHDK5T2xMCxu4Deasj3FHnktfmUcWuRUsjNUToUJKZycOfiuWcH+1qlJTLxVoi9uL/cRZm9/DvPK
TzdttoG8BPfuQrJRhVYa5ooAdmbNKceidlfOw/IvxQ1OtIxLS1Cs+Ye11ZUYSfXldFhklV4pQXyx
+mB+nkATiKF0FIIr90sFuhgGdKIzzEA6kHo60AYR97KzkDoL5R5nBOQvCeyNpcacTXFZeAvWfQgh
mGyzUFOnPi3gfm4BKeAAH9e+CAdMPJ/MwYg4Q1tFRiXlA5sh2psZ9kL4hVuIrJTbFPAo3eFwkiOV
OipawhLU3OQFp8jyAzcN5qifRbVgtyIDMX04iujF+MDFCMatJ15XPXbsDHIczqOSAX3jU+hrqdsy
ltUdjG2e2kJHLjbRtaY7lHVHImRdcljaGmI2dSbOFvRijg88CidiFrbqxG0B02v13BISSkQvaDAq
nyb18Johhv3Rs5E6Roee1GNOMjxMEU8NGed87CiniOUBTQHM/B10BACmVva6zKVumg6LsgjXUej3
KNKkCalDDIbSH2eDeN2sWBuxFOBU1i4yO9ywBsqTygbwBR7CNrn4ZjdgfeMgR50WTEwZVDvCDANz
U4acwaIxkN/CdT9fxS9fB8IgrY7rn4xqTCwww+K+ZNVkhRLM9EwXyzoQmSONH0542oJmJZpv5Nib
vm+K+luN0cO3hPkB291s8U88JxEPi+87wziKP0/RcXfGN9QUAOKQe3CxvQCHbCloSbx6+8yA5jI3
h01DgGa4hdswoqbvF1w2WFUV82VB48fWiwNeL5qVbtMgYV0HJxOQSfNxtO2qVXYPJNDb6z8omRa9
vBSyLd4/jNTC6AHZNEprWXS4hAzwr/XsgY+thcU9SZhPq/dwmnjclMR7x5dpJPNelBspZ+pFPNOi
OHNR0twpz/COJb/GNGVRCnQURBk7YKfER9G1iYhoH74sW/yf2SbDNKoTKSEKckHwUiViezZVqUPs
0YOgfx3LVYO/DX1Ac9hF8vIFpU8J1W6byl76WI5CIDQmPhmcZ+Nl86mR0eJNB1mDFvT9E+EfTune
YYrw4JcR/aXJpQT87mhUKyQHhUGMwoyRv9mJ5GkhQVq9CMt5beTBE8kTJNvvThaSKcZ/c3a6hsQy
BgWKvhJE8JwO0CVBU8FwwH5T/cLbfIXKY68250d9Enjt7nWZJ5eOdLZH2Knbrg/L6KjdsTWl0IA7
GGeXBmWj/lp376OsWznpqMqSvoh5cM6nmQX6/TjnClGDhgl3vMwkR9L9mbFK8w3mrG3rVYSni8sc
B54SUxk3wguEMVG+ljA4kd0ZqXTF9/OxSeKd9lF9MRnrVnOSE4F9e/CdSevxb1ZZqNA17JGVBxkR
J2dKYVqlXE+1X6hh/w1uJYzfTIkYd00bsvJ2dYIBcRKS2EqeDqN71kxSfrKA2xVfGXl+vr9wzCHL
BOEyoU1em2+S08MvcLxON7jkPjQUkV769GI4skgJCKj0u+e+w0IoRxJLeWzTTbCMMTW9E0NO8/j2
WMgYarHe5B7VVWmBi7KylBMAMo2LsJaTc7IQNyl0BebsLytbvS7dpM9wM6K2FOY6NAFohFBDM3Nl
NrKkd3nlhxZELXOJkyD8LsDnlcEHkW9iYd/JB1fwmLLY1VRHq81mr30wrYZFm26x466kkLSWT/Ch
Alq+bsFbav7UgxZ2bxNglSKXaSoTdi0oWZ0uWVA6zyOSmQLebO7Usy/mrkTbyn8ofd+lZ6TAecjQ
4ofkNWm6kXt13aFsEEipEVCOvzoEz+gqRpxY9OqAZVrKxJfEh2KZzdfcopFGKYNF/q1auCSOEwpj
HaFZOe2xX8LSg7izVdw05DzCY2bgCjk0vJtnMisoSiDNQVGRvWtPmbPoPELhQEtsmQv4lBBJjUnK
e1F9DB8kJLUrnhvCnEcxxxBSzxY9c19SDHG5uhDLC7GODOnfBAN2wlLxP9CpzGHuBa+DcMeL0i1C
uf+Qa3feQ5+mkmOO+IR/6Wrvn7S/qKVTzb3ibse+iKRIxxdMtxWVushwENLRML91Kn4bAg4tbY/Y
mYRUEykONmPwr/q7LaphDeqaOdi90Hd8M4kTcBXa/twUQtB3qNOfZCdAgxiC4Y9cEVk6JqIbHwX+
Ft7Yhg/S//qqN6qnIt+BZ/mCaWcB235zRbJ7VU8SViDzWOyJ7Ju4ciQ0ErrVymtWElwh6TxaNOdz
0Z0LAV6H8l61+i3+KQtKA4bdOO2JoidAPkViVK/JO2/EDWvBdfirj0RVja3zzxPfA8lXEJVMtDky
EGZQNqH/MHE61Ja4r76PxIGW1F4RsP0KmbCSWMTHhH340Bf1vv2AqAjvu0ssyJb3/Tg7wTSv14O4
llv3VW9kK/tBuyV64nfrvDr/hasuQS7VeaFuW/ebZlj0ED6+fsWrftC4auTvwqVQw5BWJdV+nHIO
zuOalA818giByRmIqUsaZ5YgZ4YILhi848NbkVOwGf++xAHOwZPupHh5kPz3SDegJ3GTfOFNDo0H
NQvWfWwRy9xiSqp5idWR1Wkm6wef/js6zgz0H070/oxvCWovEuGdTiPi3u9ZDM6MK40d12aPnyfp
jlYaXdskICoak0Zi+trV44PubenpZmjgTudSLTFAZNYwI1p69vX6wrjQlA7tqipInLSV517IrxLG
eAr5yRP2ojxXjWE+MaBH08KXajZ4Hfvg4uYjB1EBKwZhlqNDTL4YMg3ZrPYqrEg/XRm2y2XFxCGH
V2WeEjc3sdF6H1qGJ0ia7ib96UCSxw0Ho4Aw44b7DRjgxBrIVJxiYNZZ3S0HSvAwAV1jmI2pTX4Y
POlXzSzNfNkoRGx4PMlmYBcdfuIV+xutgu4O6+32wQ4CBSVoREZ1SmGnbSAiwZh59AfD1zaZPk/6
ATq7JOGx2XYzdfnXg+xPwak4fjjCR9DhyhIxG5orfxmdzx3pz3j/dLH2IJc3Vn5aArGpcDDIzgge
YBy74y/wv3JXouKWnMaXkpXPNAxxxGqdNna3qzeGP918f1QPkT3D+QEQrzgkxRqCFo3CCMdhMJUR
CFwl08WYjKrEag8JNQrG7qs6lG4T9Pg/AV6sCx9UmGCxFXR0jCgWjyAO71d67rW44kr5Rj26edqA
bvVgPpyHg/JJZX+xn+HQr8WZ5RwXE4m78OY2qqOTEugYwK6JuuHE/VapPYsDuMmFHdtv6puwEn5l
p1lhFfYEDQdX1RTL8z5eObZLgkZ9jvoVxFydwPYMV+bigwsw9eEpRbWf4L/kUwS8mWNgnnpBio9M
8fHYsWZMIySHOSyR5Yp36O+Hp3sMyD44E6a1qHchjEjcgCmwm9i2olPlaJ/0wslyEBfGCleN2k4d
j9hQ0JKwt7+Jz3ErxkmfyHKxOyxwuevHxdxXC1v5hKuuoQjonO7ps0ZQTFcMyYEqXOzcGjL2RgVu
kqlaaUg5a9ec1YsxBiheBys5tj4enqu9bB2HfUGlBBBNmp8No/nJ7HNaeFtXXEEbfofoUnCoKfZI
4Ymq+FKCTYq7rwmRlFE6NPDRQS2EahHdEcSy9kuMTkZjze9LiJpga1ruYHUwOSgmrPSEM5nPD/DV
6PktYmhmo2XT7qtn60B8g2OLBKE7vm9gvQqDOIpwgmY7uCCI8xAnsun6PCnfDvgVT0KA4YgWmp6j
WcVXCINy5BQ4ntsoN8r2a5gUPOiNUMHdA3lmQbTGPoGxsHh8WDCE79AZHgtHOyMgNdaipxAv6aKJ
gAUswngwJ7YrVnzVsusdfp52J0Y3J/FbpWQRz0PvyM5Hs2Nqk/Axdhmt9uecApGrdHlVi0lR0zt3
UzzjNSAe+fhvXISX0Fc+yn3yG/218wtMxmIP4szKDu0gzxbMcCejSvZuizOVyAvFgZs6Y/wF3xZV
gW4lWBsh12TY+SYd9hNztZSU9VBjokPBhWXNL7lcoJrXgEhoqEntEuuXara5i+jQ8WNSVthj8VDk
I1VtIAtDYKACuiAW43tCSlpwgqvFcwcGAX8UBjBOY7h04kgIVWOR3m53jEgkE7LDNbNewZFktyus
FFte0Zzi9+TLFq9Z72a48wPLbIjYfB3EIL2TocnJgNhynKR8JhlYcCzr3eh155JT/d20AQtjBAhr
Q8fdobQTORXgpPbo3eOlSPIsvm94XzFqaHF3F8z9GC/SU7GLPuCIeDgXALzihV+5gJKPmijHHi3U
avWjEPKO7KZxZhjoImOOMLXBqBrX+KZZXECuUFIyKp5hYO3WUwJ8tpwnyFm+SBHW4A3CX3oO5zTB
SAwRB04YQ7bUEFHAQFnKutnI7Vq+t9DafSzhRifdauNGE5YNFh8QeVjKRaTYE7+WCMbJMpuKm/i6
TyImODcQ9elzA3FwtYtSrqCX03IRO0WHA2KcxMuIMKz2mlHky5Rums8KDnQhAP8Wn838AAqRkmcw
ftQQHV54at9aWJszmxZK4gftE4QULhJxJ7HCefcU8OK1tODzalZkWhrtmc3cyaDCWAw/k4BSWkPe
qZc9UG86JQwiV7ZxMUVaA/ZCTDvN7OjSiKblp1KR6IjnjT2q6xKPe+rzXYWWucgvc/yid33rqgYG
yPU+LUNd8WZIo7ntSluQIK9hTH/VxE2F5BEZirwgkZX8D5n6Gwzhq81X0z6dVqTREDLM7syyQcz2
X0QnRLgCxUeNDEhycy14M4clw5MkCC6L+y/IK40o0PvTh7LXFD77vjI79E++IH58vhb2XNwyNn5G
J7b9am3me+l++uqYlxjjpp+FgLb6FCFnqRQX+mfahn63Zw8rrQlAw8yIQmJbPXEhwBkQuJR6a6fV
N7qN4hfDxb7G8CXAoWo26Un4oEq+NMXx9CDdjUqJTmu4+rS7PJ17HL46rfRk73DRHyF0H7cb7PoZ
FNK+AQwzbJ4xIi7ObrUWYmqvn5Nk2bP4NtAEhzCWcD/Zve+YgoDUt08IBSqcngVx3jrTnAqsl2zm
kXeBpU9EOQkWXb0nDohob1CLZJkxkMvyXwbPLzmQVHjjQbmhN35mTn2IEIHLikUuk0R39VRoQfIf
yC1YROlz0jNgnYDc1t6dcPj0D+YlMSMLQfqWbzT5ymkoPtSJOwDhRcXWZA5Z0lVqljQM8mYoYWFp
nwYYf33vvOgkFRhyo6vOvTi2ILXUvUM+DAabb2yX+xCkZTbtsnSBwAFX/CcBK+SAGQVUBA38+tY+
djMajPEIXMyIyvgoyvCLH5iHehqAgnmAGUjsyLWnwZCdCQIGk5yltxKW7Ht2vAvWs3f8pCE78n2b
kemuLDsZeuG2B60jdrbdFBxpCEWJO0BRTfgmsbIcwCUl4r3p6bixCmdPBwm1/E+y9Naaq+7sbuM3
HlvD6MKCAsQGNCp1YoVKjC7+sEc3VFbikHiOygAod2KdjtsHGFSghDGtj9rzcMrfO+ZsrglnDuoI
HB9mo9V7V9Hli4knAgYeXuInEQot2QccmsHf7W56EXJGOPtAKR/GDZlM4+swIvDeWr0t3AnNbv/a
PzdjyM5F/uqi/MYMzaFR7YOdtiRP2/bMw1oJHzA8fYypoDXPKGifFQAwABW/3gG4RYL1+t3pbnyl
E0SL9/f5rRH+Qht/tx7XiXrCM5mrJBMfB5YRvl0wkzCafFA+czsDAvuwUSFjZQZNFGQRvIRHf6y/
ymrZUHTh/AuR8iaqa2Cc9If8a64gj3x2xTDjZvOMEQ7a+ufgTsF8pBcHSQDtyMTHgaIupXgSVj10
FNB9X74Zo9uMeHoJ9jDKoCrEZ7xR5zTh8NoDthp/9/sejWHIDWioBzgvoK4CsJLP2Scinn1fwWGT
kFmXOCGEKnYEc/igkjgBvs0F0zNe4LbtkD9IJibsXJ0Jyu9bW33WGyILgGIV70knB/uYLcKXH5PA
wlRf5qvf1DPrPa6ib81YZdNuwZCh4SMyJnRKykuuOkJcIajhhHvgAY5rVu1HUObR9XI5OGW5/YAz
S/A27Tb+fs5b5yPXF1Ycikxupx6WFJcYIlTmnCNfAyOHasfFSzlvTBxIdyRbkilh4ld5IH3fYRMp
PqEIwqqgJtopxQ9b7LB8hXkeQO1jb4Btle1lZE2st/gZmNztIDXARzQExEYiUiMifoMR7Y1cPht3
pIV8e+KAuim3I14CzCLgcfyxNIsfsG37JqQI6UhSQi4YPOvLg+aNxp6lPrEQTrjGbka+0Cqvt73h
yn+PD6iAP4QvqBt1YEbtSXMbAyQ23nrFvu1LeJSjWAaRqz80dWrTYE1QZ8vmmUQbnlagRI9YTSaE
Z8R12Fby8yvetS+XjlD7m6+YLOkBY3deCM6SsGE3wupOU8E4FvWRiD8eHqSQ9PKX6JE7JaxkvEDQ
b+uW8Vzp8xVcXxjD0GFy+74lfF02Cb6D98OUZ45p/EL5mEw4yW5KXOCtEFyKd7azFGIX7fAi/ZVA
qbwECz4TevMKpag9w1xuPSkAoH3BSSLfUd1rPmMXHgPUYktDf5ZMZw7/G3MiFX9MvZld5efhYfMM
rCkVkWQkeljzIZgJYujfjAzdEXQeublFvGREoptmQQJ/DZZCtf2L42aIfh+4vsTPBxmhWXNNsqQj
1VVWzAqilz+1f1CWIWObHcFPEoDVlKoh4W0JzQznSyyMKOo/2HwFeBFzMyboD5+CyVcZ2jSnj7i7
X6w/J3kWJBnE3yYRmrGEFoHkTasVttRRQIJNteaCoAhrE/QQDKCrv4S6lqGbbgID0i8/66OKOSVs
c94cBxeGFEzl9vz1e2JrLkfVNxZBcLz2PAr5gVCKDPm1NrHHnxjRJjaHrUJV4LDxNsRXoSGum9AO
i0Nn/EtyDZXeE20oFjCcdF4V9QPXCFUzeZgfPDyPvpRqC+BwP1Kiya0zfqQ/ZCYxwmjMP+0Y02L3
v0Jnz8SlQmyIg1AMdYkybhrwfFcf17WwzVG0jptkzUsbvZWt58OZt2hw1F90sjtgLFHa50FbCFvI
b4df2sDZksuLb7SS3Ijc0Hvslp/a+qUf4+q07F3REUE9EdW56AfD5C8SF2SXUSsWl8Q3AMdImP+V
3pZmgWvvxvB+4eLhEhnWr5B51xzV7JTZU19q2eLaLEzti4IsW+PNo/hojAhgxMCCq5Bih0/KqUo8
MucAVEXK7pJCGfUyknVu2p/uT/okX5TqmfOb2mR90EKa5S+GS08Xbj16tNYhdIgLKzp3IUOWJN/C
aauLIyPa8b0TRzxFQu6nGeJEdf3KbWpNMQR8UHmfhenDpWTJssew/4VSQrU9uizV8kCmX2HBpQFb
f6gXENIJ0cfL3FkPX+RqvFesBdy670NPfBI5A7AFrIf4+VaWpMcHmuR04XCiJoGkwsm4E0thpUxW
UqQqLIhQDbDk/sq/gAHP9Spfg1dRnxNdVVAbUBrCQHINV/njmNolLMOWSW18hLbjiNfiKELZY3tn
mFn5cA3YKVD/5G/sWhfiiXyWzJumYF/sTTPCYgidoRRgMLmcBuLQGEBeEl8olxSuLyJYBPxmF2mK
4ubEDwYeLbKfA2WuKELF0zNHt7zQkD/FTLDNNxklMSSVvVF+V9BY4B5B36+TgI+YTuLT+bphDpzi
sA4SGNXLYqXh0oJlVhJymWOlQxEv7QZ/3L/hQJ4p12nCDPcrk11ooFBHR3e4DgY+HPYTjeM6MQI2
QwH/BT2g+v/NUI5NNAXlS4b4LNMGIKFio3Pg8b4xfN5U2hYypdBDIQe/slJtPyBWhU4g2Jz+VN+z
xMHvJ2oLd6cl3xz+mST8ZJSZ1MIom8mtJEvULipMKGgWmLwBo0k/XBM15xn7XnozxdKm4psd02eW
aLx3ke7HxGe+LJ7Dez+X8gf0UiIrIri2Mb7B19k4/d50Jx2nIbw4Gr/iiGCMGBScOyUHjILn7urB
NKZiho+ZA8E2+GTSKA1mgtkOjF5K0CkuaPhg5E6A3wd5aux2A2XbrJiGGsiAUB7xtwbdItuPXiaN
t9Pi+6n/sP5o2JKv9fyavvwGz0MczpkYwy0WzUzb8h1nYHg0LoKl+JoPEQDiwW90hiLVHsoDKQxg
3PUqe/7H0XktN44kUfSLEAFvXkkC9N5JekGQbAnee3z9HExszG7MdreahKmqzLz33B8urVlfOZiM
d5leAGOsDneNttZQIPB+0XDP2q01DT7QJ5dsbkupO/I48dVDk67utae401bk0Iwmc991CK4AciXR
HGHtqJC0AsjHsGEcWq81K6rD+ppgC6rJU1UoIJiV3ugz0yW0x8YR1/KxfJJkfFJpTdd/aJAm7wyf
Y1bzN2Qbdc1EeU5bn0IOb1axDpAgIlcIruxZvxKmIPYS74SvKVtdqSyaXYWu6NYeePs5lWr6gVeA
x3zcqytpjzzwuz+42+5oADcDPK/bwRd2NEdMbwNSrp0x2uNDmx+mVdruyLgMltMu6CJl7oCIfnE6
4GrRA9pTnJEiccc38EpOJte98pdZtWfRxBFk/FGliqwCkJ6YQ1LvbDgftI+A1u7giB4uH7bBOdn0
pBt8bD/byh/3yH44kCNoiUtPnkYMxhLz0fhHrgnph+lDQpO0Y62lB8/eqG28UzddXpqEvIXaDPnk
imuNRgB87PQXtA82Umtp292C7rdY2YwzstkIWuVuLOedIw1z3JtL4YXCzl3BtMXcE8/h4gjDqqCR
QdjZcqRTOczRGQAIg14Cp3eGHwMk7cyHHVHMpT+BpuAFCzlKahf84IwwBLtZN3R495xmvXiO7KGR
AVceuYAANmfUK2jAVlM03PI7O6FrdrQl06nWniNSWYYrpV/gAKHqBj4x0+6UUByYcUpOKMk1VTDb
D50JNH2hNuOmIadgayLbhG0sAXgCUc9dZu1Ge3RXZIDQIdFM95PEfbK8yXM+THHtqERQVbOS80xk
RwrTeomClkWk/zWNDRDaI2oj357HP6Gtv9MzDnlKF317TfQ1tYG6hQNCgdnvaSlP3RLGnjyH3mIy
DfAwrtpgVSpOd2S1MpjMULKw7kRTBUxeHdK9yXmFcu2PPbctHE7fUvJQfnlG6ULjmlqZ26jD+Ez5
wBVjTLOP83lFLBgrC+XYfOqONAS+EN37ZnMSeCynibtZ22FGg2YZwlUnRVhfZ+RWm+ZFJYomkOal
GthlAB1SDMAmnKJmxeh5TuniDws6Kez53CM4/wt/i1Yk+45EVPzdDXHKS3VkgAiBBbjoxQmC49/A
8fP1HUugOpxhF4f7uOIJ2OLDk+EpTqLA7IS1ZTLGqY4iLw+jbRUnenLNjlEDLZaltpmk/zxI8tJK
CZ9YjmRm0PduX5w48MqNpKaO6P3MhRR+qS0SrzxYmPi1A+1SAIwITrp1HElY6FGGBncUUfM2n3p/
G/GrTE2HATrx0vt+OjYuFfRbxqZoB1bjvUxTMH/kQ0a+5IZlig4VncWnC5a7nCDpmlPzaOKTJ6Sw
jv4M203vHuv2XLdobpw7t16Lwc5PsrkGcH+J1RQkCJaRcOMedw1gJmOt8mCKrGNpdhJ4auOKrxRj
9gRCYCJXAXLB2J4zEhatWcJIvmVqSwMRsdjvgFYqOigQw5UnwsjYuhFWOYuTs9YfE3STbp1isZ/a
lJs4f5S2aNwZmiao9U9+fPWQ8NDAx+SibSvrKC3npEMHDFeFHenqRMySUrPKQFlPE5qByAeuU48I
5Nq+ELZxpqzLEyVQSwOZ+HFfWtFAE5mCQWYMiALMOOLXMpWWxiZjdyAH6l3fEn6AJiYvHnQjVngc
M2HjQfyw3CtLunTuzyI8B4I2ULfpip2T0evtJZs3qhzmSQRhY9lxT+vN1J3dlMMPBskW7kt9disb
9DuL6TusUKf8LTlHpdsUWB4lB5CvmRQ/SwKPFVqhFx/1W8YQ1lt2yr8YzxC6bBUPF1PvTjrRRKp0
gq9QA0sGsRYPJGG9zGnhWLlAnbkwJC5NgR6GuDBM88k+Zn6x9CDHs9DU8mABpoyBtPLqKJx+muQn
T+I/k2AjphdeeSuY8OYCzJX8VyFV9dbbXnRHl1dxXnJN8CERMnx1WOXmgIQF55c2rEy55pD89Pnx
7lciEhqdz3q05OPJ46hJvUF9YwotsHS8+N9AAjdVTJXLUdSAIqFqnM7mcXXJ5Cl8z85D9rUqWdUV
fVwa2Eb+SLHtUJqVcBdps5qrOmDG2ye7hpEbDy9JoDdNou6iKKhscSFZz6noQuEIPVjTOF1lf0OQ
zrJwZ0qPSNhUpCNUF6a8lGF+vkoaqkBQisq4Vo98J4Xrh20lvNTzcupgZ7vgFkENoKYGzvJhW8Nv
ipV3gmEhZZ/lL4v5zMVdlFu86n9wLfRnczM/oFZIrTU/2Y19JbjJ2bFrN5F0injv422jnUbgR5SZ
CEFvSgWxeaM71aIg6PkrjwBDXkYg01YNK2Ynf3BSQSPQKTO9l1mco4FLED3Je9h45l0HPFeowIaC
u3k1ayTL5WGY4DP8oA2FmRBeu93/R4j0MBIzVxl3YVyZnwYuqSIapHsyuTo1OdSmbSmu2BWHfC8x
PUatviayFs0fHbPziKbnnA8XoXgKTL2MdcR1Xw/xuUYphTUWnH3p6B/LFGd3ujn0TsCbEFwLYJJN
7akhRhbwv5oIT+Udu+E4FRxEhUJJvJe24u1RKrD+sVoslJ9Eu8QoyDljmsaqfuSsCjhElp65jIpz
W50kLKEwdijFBlbCnjNSYawywN9RSUQDfAV0/gSccdjqhGWrYWhhdQeR1K+nBJPG6eF0hfhTsd72
8otRLMX8EzsnjaRwL8bQdkKSTS6adi7TVcbYC0lCPHLI0Iot3d6ZeM0VOsfxH2kgpbyvzzms7vKf
LNwF8nrNL9n51jaiRkNgZ3CsAaCQnBr1gckCDc9grlxzOWL4+vTZiRfDWlYy7zS+p3ut3LLhOoII
ET30zBHKGXISCQLcRfmxTJb1oY9PWMSLgpVlKf2UNkudtSluPKoEgBBDzbkboarnvjlCFYpu65Lq
wMYTZdSI3APaKjxxLBC075hacJwd8VmY1MpcxLa7axBQabhwcJ4nA7JCTqTCkqCvAB4WiLc2/bVw
beR77af5kHULRSL6DquPNNfNNU8KtkbaZBFCbnDJhO+hE5L2BuJxy/gawS1Dx1E/Q/UlaA5NQrfa
yhxSF/5h0P7Jxpt+eLIZphwg8RAEF2vDQSnmmBmd2gE6zkJ6uem50HVSrF6R/i9sPyqtEnA4lMk7
vVqxZVG5iKuEKuRgdJcsY01nqT5TYlqcwPsI4VA6Z8QzrMfykEvsu84LPQYzGIEDhJKSFY1FEWDI
LmVTZm2KoK90jorcS3mRlMSRzsy/pV9OYd24zV0yHkvEen+Z/ttXbxpB6SUI3tlNE9cvTiDDk04T
2LtFtCvRL1sbDYtcDYIKVc549tyl5wmnTv0XAv832Oz7a+cYiCiV7qVPHDLctzY7Ws7eL0y2+6us
M7D3XrVHRrbHgOIHFU9ivjnhcEzzhT8mwUV0icWfMF+ayZkLoWKkFhmZ1NVrVG9Gt6af3Y6ULHB6
ExZZjmeTLVgpthELFLENZNLdUFf3HoSJ69CeqDipbSls5foWAtekkSAS+cKFTkGweAhrBWmpIKFC
5zckFkEcK1IlWsyVikR/AJMXqRsFiIwYNaD2UfQ1JvLEPHQcCYzdCPwIw9ZSY6zA8JQByhOchmHQ
waPWlrOVqC9jE7PyKpy0l/864kwIsiNSYoNqSqP1rFRH89ztkFFNmbV0US3Og7mDbAFDlK36u7L5
hrcR/5g1Zn4q1CPN7WgpEo1GdgrTvCZbxP1G2MnysWh+O4g7X9sOaRNaZqcrd4pyMq4KW0jtblrO
1JjQ+nnhITJFfoyEW/fRj9+oxeXJ4Qalizx30tmCU8dIViBL6qur3mnP4A8e0BZ1N60Z8URvDfsk
qTUAw8Gy4LWGn5rbQCp55FbdeDDMBSozb5J2R+6WWe6cmU7NSEld+OSK9NEhGS5695Ghbts6aXKU
xEB1FNC7aFnXkuPa/zTKHEhRC3AuK25jSvcdnmNKHPIaiJ5QsZkS/YDMtiJa2wbvwfxBXiNQRx+j
AMRdopqkJmXgjjS+2THZaJgUmMdB27uxPQ4ceNlCUDXOI1S2aLUDgmbG2pGKH6KhgXZNHTGyRoxs
iS/C/5VqBnNLhX09Q7AvAUxElhXcBSdz0O53YCycXP7HrAHBFAJ7ax+2EFM3yZ+/NjhYvrVyIy6b
xK7ceV4ugot08ghQQle/rEQQFzMJ6Xt1CIqn4W2Gco46DpvrPryjme9mern1OOgu0mUHhmXrwrvp
37H/KsQj5KFAsN2z0K8QSSGsJtT2AtIuqHYazrDIbrbGOssW9B4l7d2DvFoEGa3DT2Metl7xGYa9
n1zc/pPm5w4nDfLCnGwOb9+Op3JXOmV3DkH/ssWOs3SnHFvtX/bgLAykIQUBQ2AdNVT449JxFqpF
ZSPw2ddoFsKbTm52fvYZ7UnGGtFK85qwSZyCMVsrJKHNYoZJj7Q4qxxdrgUZ1JCYscu2NkktBms+
xLzQBSu2hEglnw0GltIShjXmhJJTT0OLVmeCZqFpV3Dg2dYDOMSwSoVVGGwlb4PvM26WpfTgfII+
DmglhEjzPYTPvgTC/qjcEw3bMjsS8yPs0k3HZaEGkY7ITYeDS9oHv+YvifnhdUcUuN0reBtDmvP5
nqRnIdgVs62IZ+dCwqE26aHsyUnkjeQKPqaoxA5hTPdqHb2+uNRGpnQOTzKe7+GkQlrycbShQCJi
B0glaQFoVCAfegFCN2fcmYekuYe/LYGWyOpP5t4ClEacAatfZBdb90fUtzGufoWqeDtS8i/k+p2v
o4McIR6eE6drm9qmSrYZailv39AAI4wkhCVxsQoejrmBD9ACCG8xqB4dEcCjAjCNo3zQL4bSyfJD
9WperbIjj6Cl2c6Im4cSCBWQYj07RVC6KRIc698wrJSbKCLHuxYELoZUYjvQk5AYuva+pfXhTqud
TCsIBC3aHPammFePHWMg5n7Blxi/xi/SBcrF/kvmBvPSHokZAeELgRegtqMjvwTdsvbICzkosww9
O7odWxi31ZuullPjOYHD2A22Rk9hAjBwNKB74r2KFQU2zeV64+OXxDiCBhUZz6bbaOtsNSlpWxvr
3BZpBnp/aUYeKC1zLGDajCUPwwtZunpuB5g/ObV9mvw0WjOdyDT4967NGGUV5At+sPHPWCAM9pZh
cM93+CP1S8fwThN4sKxbr9peuh0dgi+JDgHzjHqztNtuHqr6rKI8HhnU5zwrzCUVZv60GTzzxnHV
2pRfgvGK0HAiJNHqebfpiy+5Onl/AiKlhKzP7su0Vfl4HqytEEDjzK+StFMzipqfKNxE4S3XV366
y92VNjKqLLod3kgGI7OQOY7ryEjfsuAW9lzTyZDmiBcij10Zf0R5ib+EerAN/W55n1j+1zPGTiil
Bw6eI5rP5Luj+WSCiorQflnumrU8/MraXwP0pzzFZsJjYFLh4IQmKi4LnWyrb1xxafQgadANWPvJ
FZfOiWtm39XnsLaSaJ2iw///8stUWXHxlZEhXpIusbFoZfHep8qnkFehdzHEv2yLOo6ibk2DCqUS
+Y9AleUboefJJUYeY06hoKm7V4rVZFIe4IL2i+ovljgG9xewKO1aV9eGe4HXsjW0OQAteQ9NLIdQ
euhPGfLNeM7KzDkTOLxUrEzIrdJZT8h8W/nqIXYvGKxXA47emm2NbIZZFG2CQw1+MHhI+s4/Kd5B
JkeApYBozYe8l9FEc3EwGQq7BirljlQ2c4IZRemUAqjZMUB5Ijv2CTjpC0G0yRNhM9JGTk9CtfRe
bKIBqXeT719pVpNMglxTJHV4eSCOOvmiCNaTahGKgaY0SzVCbLp142ss/YVTRImTiGutI5jcUpY1
o78iRQHNMTLlU3NrnJh/adlzpHpqjfs0RicSIMa8VXkDujuWqw46n52NexYtkalDSS8Q9OAT1atr
T3ZfAO13wjNrUE0SvTy8k8uIxF16o+jrbJIWzfkwXJLwtgqHA9FchWPSxqZxrkIbSKmwxA2x0sYt
lHeTY0EFNMkxJhWWcFBzgsiUgxYspBL7x8JNUFlzbJiFazNbUxFmgw0JibcBS1X0BPDNYahKON8c
LE5BYFKmKTHWWn3BW1pEKNg3ArWXLG7y6sujTSO9OjJIC1irxtjNNEQ9ETVthKlWellk09EBFWkW
Ju+e6RQT0YfC0I/+3U9NqicGQAbc62QCXFBfL4N3/Cvc2FeGn/YDx2MbNke/X07RP7SV6edZy7Zc
p7QM1dLhTeUEUATPEguxQLi5z6lCZGOIGERRFbQ3Xn//TkAeHS7OiXfLvbDc4mWtGCTzco6WPwPN
1wlfCpc+ETJquFfd0SBAQh2ReZGOMGtbJrYonpVT432DkSqib45vIaYu9UK+sf6D4dTfJ+KyLNdR
vM+kJXw/HSknlEFp0xAPOG8V8BH4P9JP7700kMEEWnA8CXOnQ5LHVIAJ9d3sXvyHMzqW9tzbyo1n
Jwa2/2on0PCXlhDAkGkKFko2FaLsHPcY4RPio+mBfwslzMd1SdxqcSZ62Av12d71erJn+3XJPfX2
/FokPFv9HSZOQwWSn0WIv9InJYaxfrvmwRMOA40AMkGh6hIjwsEGHMe/iAYkzunI0WjHSAuT3Ldk
61asvPFV7u4taFi0t2hV4/w48FDFGw4durFNKk6GN2laf2ia6MqAgZi7YsKXZy8dkVAHy1D9rfMb
L29V7qrVNAVB/lh/TXGO7UQrLNHGpMsm2vjW2rL2DUDTtOYyWi93EmsfzGFtKQds4xJBY3v3p6Y/
ELOnaLbY7AjbyGjGW0+l+7LKc9jz1vhklXzYnDX97QvoDvBV57uMExIq9B0PeyovDBS76Q3WdnEQ
CChDpZdQgL8jmlWidC541HMusfUUJLJd9XhTCExxjm6/G8oRM8OSIsA9Q174SmBcIQUl46wbSRIo
mXv8KmTcoiRPyAk3b1gTmu4Jzy5Y5snXiM9qfJvIz6a+aq5vrPGcAOGhbxPe2vfAEFb8VLTujaUu
rWB5li2tNXrBiJ+V74DJTg/3/lAQTlwCFm2bZWcL7t4fnuE0h0G9MmiHaLS1gjwRC84eLQDFOnYk
rEEAZ5ttNSwTFCTmNvC+BoVQy49kHVmYiU8RBsR4OEHq4mwRWgBkUzSAkwWzmLLFWPQnAnRKtoLa
MXArYEM3s3ejEOI0zDhs8HTbofEn7aB+Zh7sWuSFqFSQRAthjlXRGb++kvbuk82iFzq7Ur4Q9Edo
3Vl3EpDCvdAfNAnILKIFL7xWyW/OpLd1zCqyBaFxVLnBTPcmTo8aYwk2jdBBli2+/jogUU2/d/S9
ZQ7NOm1ahXe+oBcex3MiOmkQeFgdCYR4tosUBbC5hQgoALHDFosrlUNDaqzyX4m5AEAWn2Tel3H1
kZ9X8HrCKyS5sykfRCo95S6oR25d4B1F22PPr/ARAEoyys1IuO0YfDjAiCIY33nKgVyZA0TtxHXC
ruNdLIBO2sGi6Zc92nA3TZXWivUyTJ3BM99nX1FtIQqpAB/PG2/TxKR749CvpYMJsXpRtsWiKtA3
eczZavgTyk3WOOHpIh/sH3tSzUcoCjqovEzGRfBsj7XXkDiLTQHlHKTSjyTNTAMLFqZbVj00GcYd
wHAX1/AnmV+wwOb6zuiqCz2LyNdtqhff6tbui9dU7Y8KmupI+IpRRhW9v4TDODBFxrLPHl+4w33g
8IVx2/1w6Wix6g41F6txRXiW3KEWwzvtSTkVVrj1TMXWjOHQoPC1hE9vulgHCox0GL9yY11hpE1M
4ZApIvnL4qyDPZhU6JijyvHz/BjErGaluvYsd2F5FrxrrD4yLX9VYkJhRNGpMZBYtsSvltrVHZS7
LJIAoDKm7zFhm+qzzxpbRcpuSiVzhWje+ePdMyj/RfxC9JYItw0nZmcYOWLMyRR5ePuN2bSQgNYb
hD/69TMuf+iA/5QSKUeTiBVO9wAy3mSPCRgMVpSHAVm9Q4YIrf1ViDDk835KyUKzaRW3ZjK5kS7m
/kqGsPIsid4Mk0E1QNWAObwEvq83xsVKPJhkIwVXb0rfSuFd+BMqNUFZ/gQYfkd+X4JoIjf7pyWB
36FXzqonARlv+L+j5iTymyv1aBghPSqM3Rh7u5YgzO+g4Pw7ImlDSce7OfczAejbP4OfWHXFxkPB
2f4OTb+zDPfWBvmfPgzrRIXc440HsXjSRrRDq99yJKAD7N5XnSYTbNdv1aLEXPorpea5jd9yme4a
vBoKGYtpoNmyzKCqQOLJxxOpbdQWQf4a3lEYMage1UUr0ExUqnWdZCetoTFvirtqTG7WCcrdMUIz
0+9KPJNwc7rGwLbg6AWProT/EYoRoMQ2ocNWixgptY3m049b4H+WBYV9sThpGUw+TYKJWVymnyWj
jWnav1gdp/7W5A8LuxkleSK+41r9zTSDYZxvd4V5N8EjISeXlKsaWUz2+NyAOsisKDx9I6ewvoTL
mCWkBNKC65fs8LMMggShCaMGyWmY421vDR8hjD6Py4wWHvIAGWRmdkF2L/vMwFtzNnAu0zAjaxxu
LZlVvOS3kVsawEBX6uMg8nGN9eSpDxWOkCGdUHgAvcsItWf4/i1qU8MCCVy3SjFBw36hYvPXGo/i
ZGUn1A2PIn+XK74zvkKGuGMMCLho1W0w1huLpoPg/6v52Vr8po2Hu9fkCxno9LRvTfg34kAjNhb/
EpkxMW8qInCYVrH2lACvYiYvCdhIBRKCwejyaQeUREYKwQFzdeiB78SPndEK83NiskqA1uT2bsOQ
z0mLTcQN4F0D5Z43oEF6aLThMmJx9q4DkqNWEhET5JhKGbDReSvHh0fHKD7LGOyiBiCmo6u4xC8c
//k805+Pim4ben9xzQuf29kQQS09Gxh7c2Do2E70TYU1O7I7E9cdPzYa6UHDUfE4Ervfw8hBOjql
GQcS1twM1TMkEKSr4FzMvrdln4wlChl+ZSIkuwlNYW6dZznTr2Dxb0Njzg8AlsltqNq/MjpVAoOM
J6DXlSi+jdB14B0VoDgC/QfM0wTC5pJ044UvEJE0LHU3sZ2oxNOd7lQm5Nxtv/oxkMkRc9JZnQMX
SvTGY8i5iElqz1iUa1SwB/QqUSrmWQdYHXS/Aj4ZXLN+QuRRy1bshfb0V9VtjEV8401yCpppEU2A
6ZkQ1INmIoaA6CwAz17FpE0GsW0JK5GnQcIAEqHmKZclUvBWWanjhUdZxURSI0AfscO4GgctrIcp
1VLEr0Aml7E6Mb1Ezg7bIGPOq9y9irXcYUxR3ovxEw0fVXlNMcvoCHgXJJ7ChowqLncOE4PfJAX/
4ogTEpKpc80XrpDMWf6WL2Cq655Hs9Wlh2rdQpo6POFFjhzS3JWgxVSt2InKXXwPvCATe7rROxCM
JKbCkPyf55FZTk3sQgyYY/rOfNVpN8kXnSDuSkG2AUPk1mSIeud4wLgVRnNsi7vMQjnNQdvfmNs8
RKEjLKY8ax6ZlOFZgMYfefaPEALXYEzG36Ly2vCM8DE1cu8MFQYcVynCLMg6IGACaRZ8ML7k4LWX
6eWTTPpEaPlkpF/TqjFI785qEAAvKwQD1rdpOpJaLUTcR/P6Pqog0VTSB2XJgWrhSW/P4LPkjGla
ZibECvKljE5ZGaQ6mMMHYoHJFfM8VDTZaZoAVDARzY64Uopp68zqGQZ076rrIwfZHGoHE7e22egM
Gu7QPiL6uyYjBIW1T8opegdSDc2d358Hfo7BbNX/wckKSnDRgL8ecmLs7wb82IaQscgAsBWTKgaz
FJc2TagRkBrefRhXE0hQ4m92J2XrCbJO936UHall3R7YAGuiTLhythLabx6tYPqO/CnBlRFn4wPh
2ea6UAa2xNr6v3J8rjJERtrTmm4TuYdAVj1ykZDYGJuHSm9e46KVnQ2kKhMvJn3+s8EawdBllfEV
w008X4kqqSlbjp1zgW48rEBNQfrsNGBreM3jYcnbPX2CWpmC8lijG9qsPVYrqLQtxL5yhMpUPQ3D
gLh1EcJPJcNfSb981POgBy2WPVBvs4cfH9phU6PVFnOWoAUrmqnz4yDFTkmSyM9EIBPCXOQrCQsU
eHG+CMN/cfBPh4TkB8fRdycQkXGKfyXv6l4GdcWnAxqCYXn1T+AkrHWbKpMmEWeMLTwAqlH9FFxE
P2R2j48i2UfI0EsiYuBbCdPChGoYmjoNd4C12oDtNpQh4W8zxECwxvJ8mcclQmFW/ouM4cBT9xJg
Q/WVBKqtegqm/a8Gfob7jTMYpxsnrYm9zWGJi+azVTAVWjTK3cKAmAw0h9D35tq1QQee+wRz8QCb
fbaKqvGeM2equAjQ64dsja8g9/8kLjM9LsX/HWrmXye/vHPhBqCIsYyKkIEU07MY6wfkv/+XIIUn
swCEZnTfjGOqILRzzuIcwKOr+BwIOZI0SFMd8fHrsHhJw2ZQRrSNOQDPTku2j/mjxSzBlGxErZnD
WH+szOaAcxsP1Mj0Ql3hM4gMgMd0qixt2fTeTKSaNSYucoDqLjA4IcOIRYxS4koN8CNt+maR37k9
Ck9nfrF4LUYQLU+ic/Zj+o4sVnPAVSMUUXhLGgVtPOQc6lu6NigRMce2/p/FZxHTr8JypoWjxqnj
6WuW6uGMqy5Q74H7XfYrIcM3tzZCBCyOGWkz8DIVkk9DQEs7uiRalXNcZvNcI70RskyBij39klmk
4u5bCBjYTtn0Sf9rDcoqTwdHsdxNwuV0UR2sXA8dVT0s0miLcLPdg/0Nf830q03Hqzj1jABmq3zv
oL5aTC/TfIfnPt3n4E6io1W0q5oFF24YZMR5SEiKQh0sxYQ5qDAqINx071Rb5Ht6rRL7jfC/qoNO
yIrQO33fw1cmNydzHRbfJkczzYoc5VQs557rnFZ3sn5ATPt1cq1dZF/Tw0E3TN76PGcZ6+WCbpdL
hzn4FftuLvfyzMSUxw2qwdnxnlXmjyx8V8aGTyE1x6Q9ueybivAQeVci6rGYuyHnBl2ihMnzpiMA
ArSAywib0fuse3Nqqvm7YsYXKlnfqqDcR9BbtEwhpwGC5tWFZV2m/TEyOBrF8LavMRJozs0sLqCp
SnQx0nEKbUAQ29TjopTxpUe04McP23LgJFWDewhdUvjPlC4KQv4cT4YI5JeHVKt/2l+sodaJXUY3
DM6r37DUVLIRp59Xto3d0pHD3FOHgSNwfaaFXfz/NRKlaKNFW1w5Aj5XnHTkdFcSRziq8om9ndBS
iNQTLGruMxAdXl/8QuLKY5mgnTBqh2YojyFcAC/C6RDCt2j1lSIzHecnQ5dJ40PHw61ED9+Md8Z0
S+AheZ1E3pcIBXzYaHw+RWeo4fcgvwjgXk/mRCNRF7JMWkdULNpSvuUDfTV3FUwXZ5kBvGL2yeOT
68+OxxTpMCSoXOYR7ydtOS9pNElu2TcHwt/r9qMHhZOUEj3VbhYMfxHxdtwuXqEk3Y/609MYmOjb
luGayD1SFDqtSGQ0VixaLZ0xrCsMCUNRrviIvvfMio0oM99MFp6HwCN+jCO6Od2AxjnOivrZtZj1
uSrFta8rW+/0Gb7Y0G6EW0g1y/Kdw5ad+uH5sNR1wkx4Xjr2d6AwS1yQI/k2iDBRd00QFKRZ6Ghw
A9JkjvYtpRIf0VI9qJnqPGCc4w/6CvHwMPxNIQ3CIuaSCr5it/kFQ1iPblxiqVQ5v/ggTmwskOYb
op5+UFiSIHCrd4XL3aI2SI2nQW6ixR82oM5rWIgGrCDWrrg2MMcbCB+8wB3vXb/ivwPiRHUKSUdA
qyFAuyXXQ+i/i+FPHf+p0oV1ohlhXShvv7q3sOKbn4w08+BPNhMqFYJK2qMQo0C+SvzlnJBIODiz
4/JgC9pVKF5jDD2WAZKIv3q4jfGBXqcrv1P+qFXek4bgOOigA1ay6j79PCjKyaMrQdN0py65ZdpL
iw9Vs+UHossnLMM3T7H3rNDQFbsBhFBeCTMrSVDdv+PAo2TAT80dDfQXDjY1+m4Y1Yn8E7rhgtFV
DNgoF6jhxr9MfFQpB7xg48XfcfsjWz+puxvNU658eT24tP7UkqBq6FcBvz5Wgarh2l5jX3CKmA42
AB4KQk+5KKigY/4xtFtTn+PxnojXpr6NyOX68d5Iz3RYQ8Rr639m/mWghZUF5pVQBjIiKOXxjygR
LbhW7seIft0SWpbwtvK3KBcL0FOM9SvznyDgIBnvhURd927TZ2P8atXDRHGBiyotfyPrU1tfgfUJ
M1p298S8GNZXjluX85p0kGVjwdKJ4hSb+HCPu0tRnxsMYcYCHW4PLdUioeycF5OD+c6MefLqUTd6
t55/bQCDf2f8skCniuBAeY8uU3bf/CFLBnEK9PfS1bdGvIqk2eP0DyALmcJbNEL4KySgqm+1WtJ/
DbgB4PkxmFjpoiugKyrcO9iVJiq8R8rYNPsrWF2N8iEY5uyU03v31J0kunRN7Xo2ODjsGlxV4LYN
xGL5UQCbTAJyrtys/NQaLQo9liqLgstDSg9FyqQ0vVHzottFoIuOy2fUpUWrtt4pNH2PsMb66FlD
Eda3hs6IBbdguK5RPw4yqN4SudfMnwwZYDXRZfcoF+uVXzuRuouNHHBhtFR0ALb47RPEZw0S0LlU
fGSZENoZzphPiiC3viA8VpVfmnXROE3TARHz5IQoDoJFymAsjTcmbeSuLhaJ9umnTuveD59K/2MS
+NYZ70D/lDpTAXVYtp6xi5UzDOB4tNGH9sa285ZYGEX9YxCAyYTH99kktxgJ6/wUabZEh1GhO1jy
v70GJgntgG5gyqwuqvdKSpZBlLuZeS8QStQGz33otMAtxvAqNfck/PHWjSNkJfEXK09wymrnEQmS
VYsUqUhlrPt0m0u3BuEd4b11fck8ClflT7boZO+b4jyUPIlrRaRhRrhJfkbCHa1R+KWMPhRtK4TP
krYGRj4PAYa8icn0GBwcnYmJu5wDvcp+3ywpuDKGLqSjwoxhyBKJFBQvehAjAE0BxY3C8tiZ9+m+
NVy1GukYznGuBVSE1pwnhNgwlyrkRSiuBegqDSpkP36iNE3LTwVCCEQ6eYoKd0Z3j2698YLBbiOA
/Bl6+tnuuw9I4eSTJhBPAhrLSfVl1QiREp4qvFBW7VTGu2jqdWLdvTg4BgRYdMbaKis7A3WfU82F
O4shYbwGEYTSiIif4J/YXksXHIuw0eCt42gxbj0WGDnv6DGTXiajJFDWkfCTsi0yBxHy62DxIZBy
O9VXC39Zp/VV/EOOjWQySI4DnA6H+VcWAHQghJA2NYZMdmwy7uZzCr3y0NcfLG9WwzJg56/yoX/Q
16mfsICsbGN1VTDrEWnNlkUXDuoq5SqxqKTlUgGcPZHktgvi/JYMYxmF4Kb/+Y+j81puFNvC8BNR
RQ63EiAklKPlG8qy3AQJEDk8/XzMxZw6VT097ZZg77X+iMsKG3jUkXt1x+T5YK4OCLNGcIEh/OMy
SMGl8y+JNyhg8maZ7+8qKWfDtalvmr7vlB/WnuF9VvG5b0T29S6kn1C+oHEzgccMgB4ipawUMyCb
5Kc/xMZKg4POgKoAs9cVAFaf+NYS/KapfMS/OVBg1C1fAWMWTh1CNywNHdgKqI71l3XVhL6aK0Ct
4uugKh7hfdYH8Uf0LAdazJ5xYMfyJWvv8O9kpjckcAwrBVR27CZE3TPuscz9mmwRcTUkAQXHZAX+
1SYkTkecbkRhgZG15J8DoJSAoeKHI3AALEV+JF+k6Pmm/KkHIqA8HVSBt9+kBHeVs3IJHosPZOSJ
mbvMxjV97CgiiFAhsF/9YRUF5VB4jUBZ2u5ApmdIMBW7A3KPNL4nTLtgWt3fwB4hMJerH6JG2WNf
eB/x6BO5pZJ3AgM+xy0IX3Ay3iSNIXloqOCOH7g8Ckiz/M1JSZSMtra4BUduEmoAaA+XoEQuPGJZ
Dy0pbVOUoJJ6bxHZlodP96jRybfMRiXOVxLzUqabl9xOuRYcQeRxv8TTe+ojyFyOXgl5cOfKrB4F
gT4jjCuXUUp3cPZFziGYtITuIrNmgTDie2KDfHbisRQKu+O3RMGacPNJu82R7HNR023zAGGApreW
ORLG4Deq7ew3x1fcIJltkVOEM+YW1UAaGPgWkedDtsr7dRPt3srJaJcm1EzvSicUjp8541NNfJYb
ejKu2gPKSxdK/auMvzt5GQZ+lruV36B/4koytybAfQKWAb88AUB3Od7lwIGELhINCpENaQDK1ATY
VDhxAGf0o9jsNWSlOhCYGLDJgJrzvbtmTiTsOz8SSBnBX75RV0QHMppZUCxg69dW+6wFnlt9ZOlr
N7r8QlTByxqc1dgVQQ47M8bu4o7dJnztTIbTdy+tuurWfChkcl/8+2xpNX+9ALXg/1UpcPpEiAio
cCmsIZi1ZKiqGa8jkUB7AQdT6ujZBqftKwLYKldJgF8y5jnedjImEo0EcxK1ycRCdNkxyL4L/xMd
cPzhk/4Ejjol2HKkSJX7el9kLkviWmQeHBzIBREqXCfELP+J7gqe7xfXc7cmwKXtfzCik6Ojv12x
PExnFVvv5673Pi4EyZyzhABGHlHei+4r2PXjtwXiQfuy9fm1qDHkqULZqvIMBHvZ3OncvWvBcKsL
GoNbrM+J92FSGV8bTQdLh5833TBZjPzKIBzkPYJ2q1/nQDHlqQbbwgHDTE3Qxpu3jBWDyOv5wvpu
XP38qqlgOygwHYmXvFdkAQ5fffb8qOgsr0K9Ne9HaBR3GDiySX4OkG/TAVnzj6cRCDqCOSfIBmn8
2ZUPLbpL/rlg3iRHiR8fiQdHlt3WfBD7F9JQKl87RFxUUxQLcN3PI6OI4KlsED9NsQ6TL4C0SOGP
FEZ+X7joB497lGut8NI7LXri+hLyGVKAMkkGzZMYnQkleEHIMjNUT+pJkOgghJOH2aTpR/M0ly7l
tswWDD8ZgpxvXrHAn5x5dG/xVx5wIZisH7MiccsFixLrW4DuEH5gaa05B627fMPZZrarqHKDbKct
JrRnCZ9UJMdOAsCaU45Gz5zWwxvOwUqobTKiJVDRkrMZkbia8aBTsJ7ux5AzYfAjdWWKU7A1SXiQ
VibfaUhVDmEuO1DYGBrecUL9Nwht7ZsDoD2qtOrytwQYJWkOK+CU2PjhNz4akoDwgBzNueWhEGVU
fjMDOUbjdf1a4gXbolhkh+S9tXJXnFBxb7iBCgl7dJzdlM40UReAmICi4EzULVCDRAQw8fw73M9k
u1jETqLDU23jipGb8wKj9oy3iSxo48BGhBu6QHnV+ZRdwCUgwS67M8rkRSQcERF9UPF2uI/WmXJD
WsiNA4f4lr4yff8/VtSjNQ+5IVYNSArb9cez9hQFJQej9UDdTnp1e5XSPBXuoTxnw9TQqRyzbcm4
f4joA2FYDXwy7AJblkjhnIKujRoB06z8bgCxSAyRaLce/dAiumEvq0vZZHyarMOMMER8j81OsANt
0X+OrbkHu7VYX8/87chLBWviSN8N6oXzv2cxXNX/MBzEZxNCfR5f+9BWN4p8E2gz9EnoxzwtPJH6
BcglyTx53c3oiD9x+1lJTCPFnOQ4yoDmSLe++exGWAyfDp1Mt1doQhFeXN86XgdOIa/QLrBMBHty
qJe0OUOLMCPYMC+gHgK6WNJQMKdOhkM6J5G5kT2xHAyXxx0v9yv0CQwmnoWHEZasmXpsYNQ/Mypt
W5Q5mEFI3gcDXkTdOUx2pjLVGliUWpD+D2P8GJtvVM9DswqsnfE+DfawRogL4Eg3TL0dNxJt4ZSf
5JBvO+6dNt6SeJ2+D3TpgfLOOosRdVgjTg2abfpZfSJ+W4+RtrORP55agMHR2BdThoN2kSAZPp1X
fIilAJoTeogFVsNd0u3e5C6KJLNpfyUcJLnTiQ/j9tq1mzg4GD+DbI8/hF22zr39R+5jEdl4yt9e
+e1ltEbDuxx40oc3YkikpWyJc8QWZEITHGUhTK7tEVaFjGzCZqCBeUywW5NT1jz6DdEeqh/uKm98
Rrx2FCE4RIB/Xm7s5k7n8bVAV0wI5kL5HBlN0Bz+K2TuuwU2Gp/WG0eBXDkS041iAj0r9leaMFen
yhPuzQ57c9k7I+F05/HlMGW8Qd8KnFUr89fC4P32pRUuX1pYKmEe+OGZdHr3vZqw9nl/H7+gCsbP
sjLnNdPBVGAJudn+BgskpPJC3JrbHk7TxSH6Q66O8uI3V75NtpLlsFxk1AE0VKUhmboRYqWOvpgd
pmBAZBqT/D37Mn0yYQtOQ65NxMTYcN0O8BFB54I3WH0D5yNcBbUzHaII2uwX9pfk0w7y5Uf/euuo
dWxe1tCduI45u3KfOMb4lSESwCytAxKgsyb6O5c9y9b+gsEdyBYxlYVl482tdgKZFcmCm7ZPFinv
3FSzy7ffM2vfxo4EKmqwZ69yUane02Q2MRmoquCMs6XngcHifh4dfqQJwpiqG1bN07KTi6pMRa2A
tbw1E9aDshCQYgEpUvFcX+DTKhLr8KxM02jJRE1PjM8bPhYenwKiekkE9Ep2DERNfUrBWi2OGqQI
HUIz+r3IdnfUr8pWfiofedqbxftD0d6e7Hu0SmBAE3qQPqX3qrIWceVxiuHTnaZwhbyDaniY6uYC
mT8lP0U9JRS8vNb9fVHpc4er2WsydPaPvu0Yg7Qd5BtDUwAWXRmLuuYLmu85CPAXo8AlVcb6o7Ju
g/K7dFHhWOkPOsRy+KIVQNt/kF1ly0mUy9Wlr2rM8LCaFk7RIxMyVx7Qcr5ptxpp2VhS83E7cBHP
dXnO8cROr8zxcvLycp5oJJAilSWImO1uF1Azje6fAEPcKfPmwZuwlu68d4KwzJ16jTCsd2lejt8k
F4LccxbbarzEwNF9TmOEChwNg1tBcvGu35POkdNNswMR404hP1u/MXE2AXgWdmwSSsJnrGErdiM6
TOOFjiuEUODPMt/E2SVGaLUo3OIkPhAEMTi3iwIx1aHkHNthPPXUbInsWaSBDvkW5VmRtZe/Gns6
PPG8SIhmuJi20FxAztwzbet045pFAwisAcmdJdCG5IMhC/sX/qABoPtrY9KF9LE3CLSXFklLTkdI
Aast7sNkXWVPTeANQV7V6YjK7cl+8jogeAiTc/46WPE+L/tpv4tePipSWKywb+2ARBW+KIQEyokP
Rhu/0nJBqQ5XJEb/0Wy+XsG5gRsIxl8jWoVkTRKnFZKJ+iH8pgSsZ7kd+qeFjCT3RljiD6SRklyn
yd3g/GvCwq1JepIeChHuJAOF6SHPlwhbp5B8OblH/bKnorjWtixrOL9eioMH5qTfiFR/X6Qp4rwR
mBqWYXyHl4uZubsgtsUU59B7X46Q79oNwf9ED0Lfw+zGtA9xwAYtblgy+W8xunkViwAhPRQDhKvw
JEL3lshWENclMflYAo1LVxltTEvnE+sHitl89SFhUcTqZ5TfrbGepCMqfyeEJnw2Gq1bbwo0Vc54
LO3qKWMQFfrFJ/rjj8yQUtivHD51zggkoQ+oIbqgpdksm3w51D2tQ3DFOT9hR01EjZ+Xenuj+p7C
6jrOe7HdI6voWyp52JHaRsPCibQYQ5xDo0NV+ziGRnXbppmNeplZrE6udIhQfmztG28SSjV+xsaV
IoySLhXj2SshipqSn3wdHNGOdHQ6ECsy6UaQTPQHKcDr1p/5jgxOXkPbdsId0IA2HAOVQR//KQqb
BRaOhrvVcgzOll9KVrSDyWp8ZAN5aEvYeQ9HAopgHEX/QElCJ57KwdHPz0k8/iMkEU/mOLj1L8xg
D4syxS8ExLPOS3itAVP/UkcscO9JvESshPJhJm+QhgQ/DNUiqYMitw1Z2zk+9222Qls8OiXiVHc8
la51yrfwIQWp6c/0iuUiwkZqzXt2F/bGw3f9JW4PvCCdIy37rx6t5ArfjHn4MB5aJKjNgpiOdAAM
k+uDzaFdakstOE7oCZ9XcVOSfS7j7p9sVuwf9JE4wndjb6dAbl6D3GVySqLpJVLFCw+WQha3egrr
G4fDO/GZed8bxCcmqQ+yP8IWknM2am63fK+sOxXgDPIkyNACA3xGQgytyPkPPxXcccnzPE008/LI
9fWL6D0BF659a1+60RnTQed0R9QzwtewiExvPKlbhHlUnmCAocuUwMPgK5NXpgkvJrRLuDPCFLeR
j9GTj22xMq6g1w0BKrCrU3sDqwAxKa56RkisOaiE9gk1oNyrdbzo/mm4ht2reUSnBSbC1vZyCbDf
on74LKzmhkN8Y6pOcEsWVjQLBQfuhw9gg2wAbsBBU16vJ4ppIf1frxD/1qbdeVb/mZFhspCLRYms
ir28KGya093uFGwZCsZ4Xzw+9b03rzUiRJ7Qmk66BaQtKR6D+kMUB+UrOITeC6hu61w46VZhBDds
eW798sxOw8eWBxwJ0R+VUq4FpzrHUXJNZ+UXxF2Phga9fVXcmgE3RrcRSUBm1u+kB8MOPstqx07N
ci5hPcEshomJd3/8IhCF0I+q2ASyTXLyZKMAFT2y90EJa3PKoqHRaKtTwUQY9ECWiWNic5cWTbEJ
iZtYzCn4vVnb17Y+F+ps2A8uGWb0KPxoaCKkfXFLlqR3HbtV7MUni4qCLVAWcYRECZKuGzYLabEH
erNGO1jiYa88ZhTjOMJOTtzeIjjhVNjQwmOdBy/+MoJbeB/OHY53skA1ay1XXwwyxkpd8xei1blz
3ueyJotoFqyI02jOjCfKVmjn2ZL4plVf+ei2QnKOAyxTfDLfzIfz8ArsgiZtVmLFlFPsB0yg4Cec
X2SXYtxokURNjn6ykOXQI0m4f+9yIFGWTZOw3zkAJsgiAuwrNlui4Gu0yCG80pQymF0BD8K/Fj3K
3Ljo2Oho65kXuxF9OvVPbL5aiQTPZ7/F0/vVGfY4afi/9UX2i9o1VZdCvODxRMPAsDu9mWSg2SzW
2MKPCkfeDGVQtcCycS9Z6HhtFoZPQJMmkT8tw85D/HnmQZ4TBe4DZz2VBEn1XFtjbotsayeuELpt
PuSio3lpNlwzI0E19/BGboi4m1bItVVvtGdj3sXKZ9Bg9qSL6L1hp5w0pfH7THk9m6NSXiJ2Mu1z
AaFLmKJ9GkfMReKbc0105W+RyK2ZOiWF98UmTVgHcszMXkxgFPi5eYp6H/4SBQtiULtlPKHc8rUP
Y9pjV2W+UdYpz9W4zvEoAHjzdfEMkap5UiW6fNGzrCTjt7tW13Yt/1QwAwnJHDW5yBykgvHoVDer
C/fVl25R/7QJcmcR6SM7gUYWhIZQOlb/CoXcHYTr+E9e5l1iEblo5KvEe1nZCCJaufRHFR2tJaGZ
z5V4iTFZxNYZcpO6HFS/7Om8jGrjjnuLZ9ZQth8WMMmy6Ok5s57l3Z+E9mlk5mvV1g1UvlJEwhlq
pGm2yKMIP+nUVvTZWOiRUhl4SP8WJilWQu+SxKpEpOB+QJ4W7gARNlz1MlpLRmB9fHSh7JnmuUlJ
EjPWzEUl6fgBy0DxoHmRCklKCfUMBey7mE8/F2paakzJB4hcyaBY7d6iXdVXevfsATHh2+fmEbK+
PLUdiUoRyWU5oh42dLJNZmFacBj0/Mc2A2iuxqHNNQPpxmap3D99S/gO3YYd94/aPzP1JpH7Kmh7
SfLfvBsDQAf6LzVGLYKKJKZKaoyKL2p3OpnuI203vUB5j4+GwPZwNokTS7a1PIi3SZvZWeqbUkdf
HGx3zL3016rwCDiuxyvTSfCin675IgPw07FED6dQBod6o3DiTyOs4ENi6yRZIsVE/QVB6gMnkJDy
fUnqVxBep/qTmynMNCD0SUW0ki/xAlTmJmwRI+rhilaNGzLjgNa4a+i8NsYD791fd7cu8GU36Yba
7E/YvjbdHYSUT/aYH9LV251gvQdPrQcsuTUuxZfxbe7kk3R4P8xunvmAxJTX24/oBM65DZdoiXxr
G7HenPA4rs0TPBFJfE742y3bP2uf2+mue61jYQ79HxybU/3PIlZuyrctNy2prpeQuA7OJWFO1Vel
LIkYyh0WVWZs/yAQbX6TshMA2r0ZdmPoVJxAPL0isZQNQRr/UC2Vbm3b+j/y7e8lNaHSZHWCp7vg
AexZNd82KQ0c+DyYOg4wfI/zD2TJ65Gjsc7P1v2j2bDrKhzjBEklF2GqBMLbbv/jT+ovMlDd5j04
N3IBXZOogwOMoK46w/r1HFw4OWLRoV+pfQQtHd3sCItxanwsl229kzs3mHd8OjLNKTalWRoFCvZY
e+0zXSHcAuaijCX6Df6wpCeCy/OiPMfWH3cUBEMY7QhqWwGuXIT9qLtTTeBig8CbTKe5pPA2zyP8
lxfCLKP8VB6YMQwS5KcG2nmKGCMnoNGiDk894dE0yHHyzOFE+qpKr8KDi7Jnz6SLbdgDAyUokYe5
Xj/HeheRoh3YfCsUwTr16EAxI00BVxLePvOS+N1aHudLj9UEj7PICmyKJL14UWK/eEQsR8rmfCYG
aqrnsMDHh38dAzJMysNnkgx9TrQXOXIMGS99Y0H2rGV7ZbwJxQ0VwkqWNJENGizUHD8nDA3VniLp
jfPclaAieAsELIaW7lCnmfMDLQPHug8fr1A8ArjfXzChKKK4JLAH6W8nUBaFtiqQKjZuK7kpvj1t
wTzujX9NtGXZ0IihG+RdYjiwJ0pCpvBaF/wBXmBSo+PdjujK8KKps0xYMkCRpc5ZiQcUsRBpajDV
Nj9U9ZAt3xw8rhyUmZW+HHy+D2FNstM0pgnmQl+lBspNsojZjSYXIoW4KoL2AKSUq1nHFK0fa5DW
blYB8O5r1jwwugkzym1R/mlfV6N12GTQfIEHNY62J20OogprH+NWznCAAZ+VONWAMt13v2jVrSUc
kZqCiBLw3+KJGG0p3lIDx6eskQTPI44mvSbSu3WJGAVeaftFqn4P3RN6csBxzsX1BWj4Vly0Rug5
TlPfIrH31H2zzBZeg3waVziJEQjV+XArcgWz+Dkg8jZfZ6NfIf81278AlCcVfON1LeOnlOzx0eRo
KenNnPwJAWlynNCmPJLEfuWv26Fcq05guWN3NkIvKS5snogNoW0LFipqFNL+yqRddTgsqxOYYsD/
i7VdaqwsQD2guO6qs30bwj8dgDq+iYvoL+TB0LgV6xDyUSsXgnLjtSC200KBLsLvRI025zNINl1g
i3D+5JZY0ZPSOwMpc4Ne37QF9l6eLX4CVL+Ndcc9MPgBBqu9xAObbKzuYMG3MkEKAj5rh7Ws2evM
tfjD+LUEWTLiQh2Vf60RfY36dcPcH23i0/962myOHFCixrNFCq4lw6IhEm0AGh2ptEr6AzLl6dpN
XoNrAbtG37Qs5rUAOXOQue7YjaLX1uLIQbSfpfp60ql+oOiQAe4opONnjpAdv5GihvB0NAD2wr+B
hRJDyIvfX3/c3Fxp2g1oe0TgHfFPVfE8S0jF2FPo25ykqs37AD+BA46nHSASle9aY9/C23HIWEPq
7o6We2RkKNi9FVSjyOEJazhHk2wTBvCji44sGBzkOHVyQDuTIxXok7CZbIMA13oHdFth4+GvCF0C
MSRXHjIRLg6BGAcJEwgkeNpQijUTukMdeei2CCoxW1cCB5jcG0jOXyQj1PzhOeAKgv2oOEqUzaN8
voHTilPa4aJJ7lq36TIAUWx/5ByzrPAbEcgNmTSbxHvxwOTU0czqqI+W/zbeNaE7Z1zAqjQsETUH
BGH/Ca2TvfY6zNIjHZ4dcEoTAuFRm4wcTqKwO1kpZCEEIDPjNRrFuQK3OhaVI2BOkPmOUj5kCYSj
50Mb1CUQJSGyLyL1+abKN3wfvAkA5IXPuj/U7333tCCczOeHSNrOw0ZpdAcJrpaWQwvrhtCHmCv5
mER9ozbbsiPYhXyzj1ex+DXla1kCUqvNytK5qc4UdQJsLknEzbddMyfdnPXEMVOP2xFBKuz+nQrQ
Sl3SD8LDRKxrpxOEYLPWIMmRVjFnxYcgvz2BUoTrgSpY2+qfbswl4upTsg+MhOn5CNOhdxjRlDVu
rgth762rUPrhqSR30p6+S9BBM2ZbTtKe08p/WWc2VWTOKV9BmT3KkcWCZ79RvT64poxcGh8WwuwO
JDc6mMxn4fg0h6sQnkx+lf71VMT8PVDXCfZorUW/e3jhLgMIqnCn8C7EOHFDL01pRcTJxPOf99fo
heZ9ofBVQ8UAeUko0d8cxVFMXjPpFl8mXxWoeQ+QFH2OEeNfPRQLEhlmhYaT02ILA7ykMaKjowSi
Kh+uVt+RMIT4F31ZTChPM2lcaD3nPEWEsgN5tji5MRNo3piTcsKK6HRgKgCnXf7VqJeJR1HTr1hf
aHnlIJEG7NByCOMEXomSJBg+PWallEh5eHTlAnXbi8EdtaqA0HNgymhRWejUNZQ/keLXcTFPVtY0
ah6wZhI9xGbanIfUN/gPZwWlAuxY0dP6fMcE+7Qen+UrQurtxAhowZwZGEyH003g5E7hEadQ0nFY
iS+ao9YA+2TP4yNWKd3rD5S4vBkHLP3Wv58qyfIhTSyhG1AVot3MkS8i+kmihaAeJZv8kj65lOR9
LVFNshMXH5i43ed1zcP1IHB5EVW0/OAc3AKyGxl7+cRf0qk8r/BFYTgO/OZkwKURLUQanr4S/sEE
cNmOn8uruUrx0dCPxtQg7ZiHEBMGoQ6D+3678c+1JpfB8HSkRlA5uGxp/O2ztVlOkA7lOMwq1YND
mkQqCBvGFgK7WbyhXRtIF4PAHqRsu4xPRA24hAU/U7hcgOtHPufO8RROg5eDQlS37Fpwe2gBmgWY
S3Ky7xHi8Ck6iEIYU1Jp9aLFL3Oo42ZLZX+pxy+DCUgM1yodGLyQFnjTkm+FSxTzhpz6rXpsusto
oJ6+5sFeiIiXO2LmM2MMM9dufKgEmHxOfJ1W4FGCUbceDxAz6pARD7EieSEkPy9eGyYmSPApfZwC
Kg982dAJQnNgfo028iZEzLOhOnkusU2KCLQW/HLnC0vtLjDBHhkca2ONabacgpINjNwPaQ9cPqVA
FW+78jISk4iRAlxakij2WUwtxL6mnmBY6CrJ0t+KkGTuPwYzYy9TS+6/Ud0TiDrMK6fjklsKkmst
i0fdgePuUtMlL4kBJf4sE+mLozN8neVHW/wYNHmYa1whVoGJAk/dhuby1CAzAWqc5YBpi5eYrm9b
dknZ6zSHihLxDF3TrSPWIDdRjkRCqdsRmQQXFKM21VvAQM0yukhPi5iXNNRmMjRskFjAtn/4Yzs6
OAeG13QWVqfyL2BOgdzwlfcSUh7PE3rUwQn0ewukDHW/FY8Wefn/eNBJJvjMtPhaJHPrqbdXWCVi
V8uTspSYGnAgw+8GOcGQuAcJqVK6eUDl8+XFKx/jm4G3p9mUIo18zWiCTimKnxGKaowjyFBF3kjN
JswdTwT6BAHkIy/menkD9Q1htzhCOv2bwuMK/FXmJlZ1siJJz6lnV96FBNpXSdEntKMnc64pP6Jl
zAdUDF0R8ePCuI36uk4Rb50YcwhM4xL913C5k6vAbs/PvNPOuQNArn77WDPLxjPBMkX+Sk7J1xl4
Kswk5rbImH2MNY2Cxa1GHlKjcOAjkCdsjUHyqpI9fOk/lxoTrXEI3xuatE3zrjSbRnKKmyo5wMmM
uz2CI6QG/17ig2FSoLcCo7+dY/fyoBaq9KvzGnXHTceTFF1epzHIgNGevTkdP3YIJRGV369HpO1V
IkEQT9gXIfY/9O1lEJ5BDqG0Qf2NuQ1lH2EtgThnviXJINAChhe0gtCT5zC3gcOjktte+I1wlctz
rkKwWLNtsC+p848iegLMHOlrnb5R1BNXBVsAb1/DdI/x0rALYRNTTqD8YKoj14ZHBCk6diwSqlii
xVVaE6rqKikJcKt+mMkE72HHXXKXlH9YUUME97b4r0G2ENKgtar0Dd+JiSwIfAoFFrHCnm64VDxH
8o0sBeH+apwQmYa2///Gn+u8dCcWT95r1PLJdjiJX0U9R/DCIl1Nfqe5OS06LVs2LQChw84PAgOy
FkYuXul6rkCxD0zDS2tKPYuLK2kZr2HG8W6qPqhbN2P3NMhQH5wPucQIUdp1/6SvVWaP+oSMQ9m2
QGUdbAitekM+aOGPGDgytXPGtYGKVjapAW0oKLZCOF9Air6yjaQ1arm0u3a8nkK3AqoPlWWj+bXM
/g8sCvsDuStiERdUcymivxqKU9M+G4ic0Jy8juR2Me1xruIKoJdKpETq2yIbyfQGqgZjpAR2d2tb
L0QGRVWpYJt+qq5/Ef0nzIIsY3MSdr16WNBvbl8Zba1zmmKnpDHE4YMvHmbJJtmthwMgUTyzjc85
JM4FgvY8EGKGxd7RF8g2bRT/DeMqSSNYoalzUfcjyrfk1E1swFK6q5wqhvWPHdwo6M/icbPaA1T4
ZHJu2AUOn2HFR8nP5POdZpd/LxdY4SA13/KapmFyMRhS4GXhPodle63WwW/gVycB8A7t42bcDbTq
aBvdxLXsgkkp2QM5SIij3+DrpBFhgR0Scxj3xbKNFxG4oE9jeyddCgr40vImpgTQkAoVsTyl9AEd
hPYgdjRSjJxbiI21hXAXqB/eMbZPqgqyaTkrZfzhpIltQDSWaP8CjpElAB+xWuCMlSenXlkDRjc3
/mh2y9L+4Y1gJCM+FrHAXxDYwY8AtVx5FsSfn44rgxtvRsYuODofmQnabRF6Pz2JABQa2wVJ4F/v
c/Wv0XmceCbd8EGSUdFxXWPk26rKhuMFQpPissP4Nbw8UlN0adEGC+JLSJaTpNuHLwtrVoV8mPpv
CgOcoEUWV0NBSgX6b146lDUiyhKd9uU38gM2RtZ73r2AKaQPavjIrbYk5ZbvW5FPw/hIjLXM/7ZT
TFsK9KsFIQwSGNfNRGmF3I6HRq6OCe0t4YZIwEiFaTub2TbNFshe+GFiE52RdcrkKxFSEF/MXgWN
lm1HdRaaGvMUAH1o1AWTXhGvRcKjLYTRXoyIJcQmg04aqEb6yUKwCFDHF96Chmum0c99ftC6BWJU
DFSdvmqqfTVugmFJFIpS7krjWkbX4EcWHZUHmOLBqbcj/g1Arr6Jj0DBNjlr4SsuJbNKw72pt8/8
QQ4quPiSSJNeOrXYInlpEeviz+Ru2+btjyW4HWDjusexQwMIGDKhzPFyjC5Nc61RYiVoP+IdspU6
QiRY3ZGBTmkqs5LcYcQbNPyhTq4XESZo6axE21fKoQbzOy8ezJtJeEL5YpxZB8GSs3uPBPAykOw7
57whyHM2wPBFF+6KBhJLM53xApDzyReiXTJKIV2fvyqiWLe1eUz1bUZZG50dnMCNYxnfBuo7brij
BHpIWDat4lYuux+yQbmq9RV1OSQOVC70e/XG2cRnq1YzCB/SD/tZbSEEQX0yi+4FSgG3RCL7lfAI
jQLtBNw7VuxMc4nSlQQzcuO3TmEcepiTAe156es4f4jF4leHbws58w5C9yiuqkkS8GDp2slcPMBb
dbbOQq96HWCsXspO10OnQAPWzaWa+9bjwQ77S0/2PHFwU8ypKc4rGWWTDpYQ3GJ5NYxLoqBscoQS
g4DHTWB0NjQhgifC93JxARFv5923npwCRZxnGTM/+bpJh/scNKf9DrUGoF5dhGR1ZWHrZa+HQLIt
oot3u+R80Un0UPcK9CA5K13gtL1AOCYxMPFekaAqw6eRkCcg2Bh4QCPY0MEbhRq1H3xviFQX8T5h
ugYrmG1aPhFqnxwlGXF9ATVCIQ082rzLSDcB2l2ouEWqCcGJLjEd8SGJzcMegPnlBiTJ1h+nMlJH
3bAtd0Q/koUb8fdJYu6yAD2fsivehLzKXDDaQ00OWvAUTCYOtJqxvmormqxJ5s0tu2DKJpdmEH9G
s5+9cjLUTfJdBYgo3SvEg1mum0DxpJIWmfefegDzezvqtXhY5O0tuuT86gAJmmWSXTTRH6N9UYeQ
5ZKTk2wj6Kn3Jr2bWYR0IlJ5JPOfQRcMMVahumitY0umlZQDMKscveg8a/qvZVpkM48B3i4AF/sO
vutLEf2MWFRaZhuIzDvfo0V8AlHqvOs557rSfxm89TF9M6IfQZ8J3TYy6BfP6nlLe6xonCNGOlQz
zWtT9WtV9gxkPA+etBToT1nKmccvRs09Cldx7BrxYqQaAB9K/xujWG250b64ZMR0SeBbhPxK3RM7
qCDiDDwLJpLcPFZWDYmN2zUuP5+pLAHxwKDSbMlpyrNt8Rd4bQgi5I94kmUYhR4cU8jhDuPKTpZ5
ouyJkUvIB0T4iCm9XeLVgGLzW+g2XirAan4b0yIoBqrYAExhKZnXd7JlJuSt4/8EpT8oSwvUGNYX
hWa/UBlCTDeAfaspJvHZ9WLCrQa7JNgWwr5fEM9LuGCKjVpyP8jBkTXxA9EWx8EHrGM4nDl1v3pz
ZKrggzONoB4EwRqvyZylZmw9sF72BFHdhMjH1YUoTlnECRIfdnaS7AyHSFAj+MfNzdoHnaYh1gPM
alymmER20b3W/LTGBCWS8otpSduLj/BhrJFqJNbVUm6KRKPQhuO1C3xChgt4VvNcVNR/L/iheDU9
S1/z0BPOEyF3VvdV+wzUb5Efho4bhYCfLS4Z/jiD45n5meygcKVmVG4sh9wG1TcphqzIFQ6OHHxT
PdgEUEwhGi82zqOZLlFvEltrtUvUcGTa8gk3SAqZNPU5b9DAUtpusnb6sfj5xXinkANT7ySyNqmt
foj5CjVzqG/43XG2RBBCXFcJADMsAEQr9PYILxCyYdrJWQ1dhaWPbwjafImqI8xRA640yWesgiIU
UXlp+OJWypLlEJbrLdExvRtQNxGzW/lILl4VZcf2SH8d/3UYsQjJMuvknBGWVz/FgKva/KV4Nnke
ArqYGKehNpAQTaCpb8R7HmqR90RyoLWF8jtp71lC3AITCYuwOhyNZskmxEFWCl4e2MwoyOD588GW
Wc2J7URyi3jTI6v2ihqff3kCHsIReHwyrMjb8VeP5uQp6pb/Uhe8ky/m4Ld1HXkBjQM/HNHJQHKZ
clLyS7T5SH7B036PK7I/j9BsQEnCM31wh5O9xRcBeTV9KhCeRCGRn/Lke3hv+Aatp3QXzsWDrx7c
gy8WQAntHpe9yfydLXnglTvsH1nPT347T6MlPAvCTLiJ9xhFuMR4QGR0bYzQt/Shncne9tsNvPvg
cTXfpKfw5NfeuctLKt2RDl9AKEbECWv1+z+SzmxJUWwLw09khDJ7yzyJ85B5Y6SpySigiIBP3x/V
cSq6T1dVOsBm77X+9Q+ix2MajD/BXg7yDj3f46zja7y6sZ3kOe/Tg5YuZ8APLwQCU5VDiDL11RD1
VJziojLRWAGI4XkP0QKb4kuK6Q9qM+4NYCngTMCQqeQXqX7NhcYVCA4BvD6u4fNzDdpNFc1mwHPA
QdKM7DH8xyh5X8tG8aX6vWszGl+GTc8BdqonMMWdJbUZl40NnPWEpVjbTC1okF/mhGaNpyeNJNWW
CUu6M9cxVK+o9zFzoLco6zWN8GxCkjMvKBQndoA+JfbgzpyBZEJlRmAbiz3HGf5Ut18afZAIs6lI
JVSlMdJWkZycyT9zzA8ikTl9ssgrxgxrVKZGtYC9NgZYUFKEwm2Cj9Dwc2NUOjswcCF2BbxTgzO4
WMORAxrAlEr4ARPoeu4I3Uw5+YuxWR4aKCkzznWV8gH1Gs9eN/rgTHB6Z5jT5LvR0atgNjnZ0HlI
zy2kEziWPFEYCEHwbibEdpuQ/rXS5Q6NfvJS8nVGJNcmX5xcHUMYrNfE7SAtgfN6KZrR+bIWeBlu
KP8fC5nSA1nh97F3o0tmO5tJ8IgA+i1QfwRzI4/zTeIWdZwJ+IkNEb0cVQZB4fEk4NjgIyC/IlRb
zH41pNOQVGuLH5+OBIV1DFNR3OaTgMEfE6vx13t8EYgZGakdpQcWzR4uQtuiHNQssWIVQeWwUPZB
WZhmOIyMuj54v8A/rbYeCfWSyQUokPl30M4sHozxcyIoKT3Y/BL7T4WCzgEAYaSF64tWLHhTmGVY
qUO7YFD0LIBtAhA0ViivMO56ybWHXsoKimkTsxU8skZ24GVp4KaxC9UdhSP4rwZkxKwmG3+Mc4V3
Tc+UMKihxqvDR4fpRkU7+g49LFihfCX4ctA3uEE88xA+kr1K5wc7dzRfuL+CjikkrgWqzukkZg7Q
FGoT1hs3eMKXoC6sx9flyvGunJZclQdyt2z83txA3oY/qo0XIccCJtLWHfdWZVSYsIV3D2fQbD4k
+CEXgscWUBpf1nxuN0yx2LsJniHko+b4NCEj8IZ4TTEXQ0XKl+KneG0SADiDYRixDqgoaWthO8oj
ySZqJ0HCDsskAwPgScBdZHjKdVAQ50hL1hnzE8h3chYMnw0sHBj/IHh8gDZblo89p/hIeZtseB2+
9/nhINjhjBpvCTcsM7kwfCokqQBB6Do1BsMHNkq0QUyImXm2KZC6DqRIeaqNAthEsKHfc5+yzmXD
oFgYp73/bl4hM7uB8DreJ54G1gJcMhY1d6vcD8eByo+FzVmTkSFO8TBeSHYeFgyaiwe3l+QYLh4W
pdCgIBv8b1KCLhiH5dx43tpLcwSBkEHEm1EOiwKJbWZW2emTybY5aqY7g1k0a/LOMF6zGJc+/y0Z
rnRxm/POwM2ssNn4KZD2aZDRcbu7kMdJSAW86Q48BXbirUD+QPa1MbtNL8Dt6mrOUTp+0BqPMErn
PaZkbDViCVGIMyTesplpFmgW3xbPJBYWv3uvPAzauJIAptxnkA+uFFpOposaDgUTnQs+v1IZcj7w
1bnCLBfuAB+JBQ3E/85WfAlKM65zx59248ieW8UX5SLXuN5gKsS1gWXdmnCW022GXLT2ASDQXFG6
4R0DD+UpwDAxQfX55FxcHuz46aiQ2WIIcKjpDGi+XCYuCT/IGoblzetwHjwTl2v2qMa9qcd8Kh9B
FY2n7xUgzClgVPDPwWcwwxXnIWOVgppj5oVCAWt/VnixBv4B0hpByPcK4xnG0IwzSdYGLeM98Xzj
sXjyGnF4J+FytIJa8BnpRsbryYVgPSFj4c55oKz4GKIjcvkIL8G+z21MuT7smTHWyNhwOTRt58rt
Y3JX7AFjGewDUSJRTODbNW6tI0v9PIR1TQ/qMb+ErZDyvkwGBr+vQ4nS7eHzFet6FHmdZ9a4e6e2
2C5VDL7gGg87sQMv3N4x/Xk6r8TnTwuc2rYkVqvcR1i/zD+5U1+8Kx8L7RLauayI5M7DnEWLw22t
rs5gNVDyOehY5KlonV/BlHXH96Xm85CMsByJ+0RGwJB68giRqrEaPyTc1TC+PbW2kx4Zkyvw2WVX
TcYhB6JXlGtF6mo5dtc4mtuMcAl8fc8tdDfkOUHMgYaG49ILeWBrDC0Jfwb5wKC7+G4SCDcSkUjj
mmBsSGDbF+x8lgPJ70DlJqXxdDUfAO7JmtOEcPZZCOVyUN0C8atkVATbKmNSI/WIoT/MR2Gr/ots
ElSCOA9Ib50s5mJzlwxcsSW4Z3O9LgOcvF7Qz3oywcmGIJ7A6H12JeNtFDpYgRESv3LWAa3N6bIh
e56Yt0wAHTTpiZ+ZdwxxhSZulhHzOC7DK77bp1fqy86DS1PqX6SXWyVsq5V4tohdzoi+8TilF2d3
uqxhm71856jo8RVylzGYPTwumEG4U1p4Zq6IyQw6s4iQSxMufDd6vdd/O1s7PXYlkjx4/vqZmMlf
8LJ+dAHRE+jMUECwZQA1orpjHo7tQGJIv034CLtfCasbmAcDUacmHwitzAxi1FzHMIApEfUQnENS
LAme3lPQ5DAFPLTm+IMj5oy36le+7J3oh9PFq37vp35Nsp8Sk7WGfxAxbXr3dJvTzKmt3GNGkBDl
5l6TsHJjMzWf+s/MOM6cJOrM5wYa3atgnou1qaPpeHPlJnZl4yarV1fWBKonqGijNVfYes9vsjaF
38GOd9Iv7zT5rv9qaMoLsk1LPfFzM2KlhPJaWmL9aUlHRDEMghzOTTIecIWDpkQkk/7n/7A40BBF
/cFPxx3r6RNsaIsr2EZLyVXciT9xuhBPljAP57AD85UEva5a0iwyyAw4FH/n3/K6Dd+REABcRKh/
BQI+/4RUJ7jkvu22iLfQOLWrDG0BUO8XzI5yQ+LRGC71NnqHtDUOtGq7TwJ4+LhJ3K9TvuNnERt7
TT+WehgeZ8Z+C/vdXKOVg9cU4FH5NQ38H0zIYSDGu2QzL1CS1U68JDfFmln9N2mnXySONzuCwF63
+TU+vn5fv+AmusFQK3x4kh3bdJ2csHg7OBiSgsvQ13ByUi0IF2JD7GJTbrQLY64tU5rBq7b0f9k3
VYyHmZZ7573g5XJSHcdjgFxRuKEuqzqojpwkKr8hYF3AhH2kajE24wwUUT9UJhgH3X6nV0eYyTQG
NaoFiF371+blzA+8o9u6gLM6GQay2S+xGtuipDJmq4c7v/756Y6jakmoiffYaS7kylsXcFLJK3CD
kasG1HZESXybf/HWdAc248j6xmnFtUMxQqbidH1GNv2NV/35pogOaGk3IA61RfAULh7wsGhKi8Pg
TB0I1x6SYXhgcBE7ZttQqFyN4TDTPo++hl6vPdLgo5jFEqlEgUmcydwl3IKoerM/QXoGgo8P0gKN
9fp9gtt+GqdpQFWIFEFGeT8SrsFcwWu5AVz77zGrglBBlr4LNpHc2uP8SvNa3jiyCzg41AZj/7/n
sJZ30uZ+4ciWKhw6TCiOk52wUQnlhlsH1RTrRBIcx/cCUaFdpV4YT8h+tGRrt603eK89CglqLAqC
3TRqsGCe6LATaB7h9JjQJ6mFqLU47xkicKzkmJvtWSqj4msLiwj9NeYR+8zvLjx8dImTL/krv4zc
ZhbBF+35+OnoZFcz6KvKIv0DaIajyfeVr+MsEf1ZaUBCBV2hiyW/h8tMZ4eBO1AB15soTe6IyApW
cogpkJTQ4YL+MiuiGYUwNOZKMJoVl/kB15b+l7vz3ap2euQicRFBPTn3kJKOgEo0CQA4ndrDbEUX
rOEHikfY45+zfESKAaHAfHsQBH9I47KyVRc9jFcgrPATc2K/ZcSoK6v7AgVWfdUOjSMGd+cd3Ci2
oziYYWn3U6yUw+zS7B/+J2RgiIwIok+yI0VC+yuvqtvexOOdPmJTX+SovCigH5f2lhDsqgusdaS9
JEfbHQBqojcQCXV4OnOKNsVIv7Hwq9bCAQn2ttrLwRl/Ybd96Pm3GOzKJX/KBGo+QawGPZv8Ol07
yDDuqMbx0gGu1B/falB/PVev3dNrjNTij/zHRj3e/Vlw38PHqpx0XZraDV3LNd/AHrEvuSsyJRqs
qaVeqm/l8PHUY7KEJQKdGvuu7Z08AdiYjzU89pbHbFtum280j/E6v8Gbpoq7NXwZnnHK7G2zh4R4
ud8+l5iiGpK9/gzOrGSOFk5NnABpXPDwNtNb787ceqn9KAecSD+CDmG8uglUrJtyizbDFoPcTb7e
O+VvBh+aZCGj29dbXqVbNAvVnYXNIdulP+hBC686MDOakaXUHHDTsj7e+zqd0k0bIhARNAgCDdhx
0HmguYAfTjgJhKEJjpRGgk1CY2Vn2O8/L+Ggnn1hRmbh5j6P+s9qKp8+5ZKh4cwc/HeJ1JbBrZ9B
CSUyGr/Ylhb2pjJQVWi4ozGOR7Kx1SvKLyFzm8wlaCupGRhg/BJUd0KuI+zmpflqTmYg8qmnjfo9
YbiWuc+nO2v8Zxp+phSePHqWKuIBZJx/KKipSwAyoJrB/RsHbt1aWQBM1+xXyGbAK+YId6AVEvwO
HhJB8yCxbokIaOQ9oSaVd40/RcI8h6CJ46Le8oCaHf8+QF1GIMv8+tCqPIAKozomzJ/e5t3iI7vV
FDH9C1mUjrMYqBOh1qu5d0AohXp2DoYEaW18VpkUsDnyi/2uGg8LOpT5jgdfvvJtzjcebxKwhOjJ
wPCH/0ic9jgc82W6JP3qouyHzeuXTfSzzUEFSBq4UkHATORZJSAlMzhp4EEIvNyu/J1G4hVZE7Qj
gApQBLY2dA7QqhnF6PwVfa4/dFRc+mCY4u/g4+PDGViGAJJweVD+MuIGRx/RNwnLjw0obs6BKzmP
I1DqI1226jqBcoExOfi5k8rMdiywPLDLF4KSBhDcjbFtHoGzNbiwWoYffKRZ01BxKhOMWKh85ofg
4GDBgI0yKNPLZGfHAn4E8iY3GlmActAwyQFLBxVkoE9EwAB+DrsesgLBaOcA5HzEFRHv4zHW6NwE
7iUrAHwO92guMi0eXdzEIzpubnKwoz+hiSR5DBt5lEcYaND6Z2O3TXsEvoDpNkbt/PgHQA/MZLxH
NZBkqHq0twIaKaYAEEkg+dO5AFQDgaCMif0psUXg+TiW49XEUVG/8SkSt8w7ZZ66821Q1zm4FlxA
N0epdm4UNuTgHH8VKX6lkxskXu25fcqrJCanmKYKE4PxuCCYBpI4qWLGNHwthAD/HKPcPGwpmGL9
WG44x3zAHO8RTMLhUuxJX5tfe4kipAnSZWFN/Pow2Q+n+lBEHFDfLMAzMTgjvPrcp18dHp4PF1Mr
66v9UvH4wtXAgc/kFONcymiOfAowZbyGuZDOeIIB3eIVSo4bvh03bHbb9wq6D6WUjsjBPbvI0oKM
RLE5NIwSzNC4H/Fm2dODSYJF95nKXqM4//OkICpeRqAKlvYkuaGQxQ9onjtnyEkJhAUqLcZ7ROZh
GY8HYFJ4T3HdTz1M5ijfhaUcSR5SdKeI5r7qzHwUnRY15/362jRXrNLOsBkkK29xHbAE2Ha9rbyc
AadSQmnCyot3yrYL0XjY87E6N+6L+SamxiVUHleb/KpwCV+2+Nv9QVDy8IqMNHe+hpBvzP3az/wJ
z/nbwdemQfQEGIeLnS76VBjB25k7zJkJqAkbn8DT1Zhvr+0+G3VR/KQrfE0wUL1fkj0eE5iP6k//
btZR4iKlXcyvn5XyLS+ZmsDEmGLyQM5hIK+UCDtn9hY6RU9bz902mAbAi0bl5fxvZuWn8sbNr0/9
iem46FFG+emK209WEF7BmLHajyC2jTfitzezYRD2SHDBVRg92+XfeYm4Yy+v4iN7WLy82w3jBgv1
LP7Kw/HlYNGAACQ1+m94/udTvZZYKmT+Wh+HJbies5uiy/xhxmDEDkejBb/envgYak12lCD3YyEb
6/6rpPWUCAEFCNJ52gysWgBx7tv4RPnqzN2PTeJ5mIXQdy3mlTDEGfY+TW2Bsb15392XTZCFL5ts
REeNai8J2au294u0AQJw4KUE5TrfTq5SxMwajyrEUqigNYSQLFYmJKRG7+BB50vFuv/Ub332C2UN
ZQ/97DRE4LAs/Nr5WM1yGgA04xu+qEPQMk5uux9dUwhlY9sGzeYo28rX/DIfewWyOchSQcB0AdVS
rOmGoRD/2FMrsiPVv5wX1RGSq0MC9mI4apvhwnzGFGgBVdxp4dI5r+C8SmzoNQY5OAn3CZL0euJO
6BFJylq2Rw0iAja97EPSkQfXbi1IoBGNho1tq6NtyHt1GK4ZrwglAENp/doZg0FG0J6dnTvKPAFV
JblaDIUgv5uGYE7DxBrDEdON4H9+xe10QzqDwzPJZ5t+MybzJEf6ZozwCEbjawoba/RYZpEagqM5
vHZIlp6HGZRTsWNMGUhvp6boQyD1GZOP7AEfS1A28RlrGefTVXPUIvZ1c4/+5jSc+KpUo67odX5K
/eGM73FfTVs2OE4WGp+PXcDk+S08cD2Hz21cSVczcEaAN45ZVKU3/h2GxlzvaSlUTzNQewE6sPyX
pac4nMoB0bFM85G/2OvEOhsBklObwb2fLDiiIV7ALplaaZSgv/3Y54W2foapG7vx5mmrq3IP6Km5
Qvh0CG5zpn5lcXrSlHMkB7LHoNrrv8RV44JHc59SbueoPev4O8QmmaQ+BNO1tH4M9JTC9+xXth8b
2SbdnMaot9GHuc8rQraIGqM79F6+ljmo9wwrMB217xuZYhoXFYrbboH2mgqTcr3Rp4tH1P6Rd/UO
gens3lMIPC5GBy1OcSILHYI8ae1mXm5DxuMxvOOEIqzbP9FG02ANFjIXHlK2PJ/Ae68I+UAWkUg3
Du2g2BHYx04xXOBNzr1+df9r+YSdP//tqBNIBnJFO3XvPgjlkrnQOl9QfPrPcLaimWX2BZTcumwH
JqYQi7tD/eFLXH9oGobiPZzSfPxoPt/HSt3aE13x0jj4bNnji/bQ3rAc3AATI3Enhc+a6zMdVqGN
DaI3C2tb80DV7UmUQOT14qAO1a06wXUeyyFn7FcqKz5U7tuG4/CLOy+ejDLYPH0zMxeUoH7vFStS
Z/f0AnKAJG9dLAlF9ab7ZvF2JW9YvYLMLuzzGkbiTiN7SfE7Z+Y2C4hOFsZMxmBBkTFa7NxRzpgt
87rMUHaTjRgMh/I6LLi8BhUUIkC6//SATs8ol/fv5jun+TyQSbWpcTHS+x3+sTQqNKIXGlb7GeZ3
U/5V/uBoPYn6PpQ7bV04OFpsGnewmuiMqAQxxKWCLFSGk+XH66+fAIMXnSghSzAwut1N91CDX0uJ
KdrcYKkgR85YE6CLdByPqMYAZUcGpye4wpHYDa+JMmpSi1RUlv7bE24ihs+cZeHU8lBIbRSPVgKx
abOuouSUfc3GOB7j5ZE+tqk2HKz+ZWbnUbr5hOmaTmVVrKYzh5nyy1aR1DMu5sGm84O7MgnuR54T
f/AbpNDiL1ys6ocQNtpCgEnAuVPLvtIFiTNsZEziBkNexkt1JZujWpg/yHiAn3a2aI+Jw1DJSXaP
qKO7W8N1S7yHCx290/MLD9kyRpmAbIMVBLjxA7s03TwOPIb+5LfG7+/Q74afs3N28GO9k8D1BymL
XYZIdLUwRisFr1jOUNdfkxPPX/vz2dFUtt/lCpI0fniByJY3WYKcsHMmK8anqg1p0fu46abwaGxs
RvGexk3p3WoPdG/DJxb+eKav4ikJQU6weESCsHqHLNtn+Nolq/uh/PeTbfRCCw8w6eME70zxDais
fqkumwOzrfGthMP0jwfLrZCt/ioH1Mi5omfXT1gvoR1y4nPSHwvzs/uW/jrYugpgtjn8iKfHX+OL
K6go42tGzUf/3PG/MB/kGYayLbrVAh6FKRAMS5/oim62lN04mjoTTltywbGCRbH//dn2K2bQb8yY
Ls/fYeNGqYlDcGHA9SJz974gptGHdW6hhKj07g9ljCwayBPiw7AWV0L0MkX75T13ddiyjbe69g0m
wO3nnwQFtuTSzK0E8h9LiPEWBhmcbiMBz1IW/WrsnnzBV+AsAA0BexDGsn6dPtvZVcFLZwO+8fmK
L+h/RZ4HsnzPHkVsOv3p1JFwE9MdxTqUdn89W41t27oFLaWwwR0lM7KQox6KGdyZhD6JiGiUv7jy
XUUCsc5MX1lcDIRGUSojQ455pj8YIVCcD1gCrybUGnAryhE3UvYQieBGEGhy4fin1eRPsTuhW6DR
w4WRcgAyI2d7d1SRWKQXJMhYz5XfgFpnmjWcpc6YZ4ByqQCmqWmsQRwtLTBJjlvNoJVA/tU/J4HI
xS3EUq5D42pWkC3cYGKaBMAaoJYWcb7633aNroJgXrQGO8ViH8RHwWh9fMRAKAlj8CkRxjRgwlar
I5OkG8VZzuLujtPwYTN/NKuDOaypv1gNRhxBzuUkZG5lY19lwFY2lMW6JeSTIvHf//7QGzCvuIfE
Eemx1/uYh40n8AL/KuN9SjwIqCzh6kdd3jes8018kUDDxmL0j7ildQbXZIrUNFmDix7bY3txK77c
Z9WvmkuConZmwivZUffRm+lFOHd5+R0Ix2Rb//Kv/hde6Jum9n1KI1IpoMux02TeZ8vegc5yIe5J
NqxWBqziMkKNBdoc65Ndy1BJWhJfQoIyAcP1Q28ZEzlXO9vPV+W6WUEBCwS7DUWDQYBgor8Hn37s
IIHsFXDM3oH0ibrgvcdAgOya9768MQuUdzOwN6PEli2xCPFYCC5jKO4whKJ8y9hoHDdCjDNhGDhC
AEZ4xKJ7HPb32WrN7scdSyiYVMQzTIcRJVMIl8bEZ1hkbCF4VXQBmENex7YO5Numit7DAV4gibaM
AaZ0jFB5yfOhRVP823TlSOdxvkyJvQvARbEclneHAQcsJWoDxVkAluxmJuCABZvVCtaVu8UjGVdl
RA8GrB/iDyVDsIifjhJ2rlHlh50+/jOQyDixyQJiVVAupBhS6lN+UXMfW4ehO0VVvawe4HaZ3bH9
zk/tz91v1wwe2aD6sImaNZ6J/vQgB5Bjlu362ZjvZtGuGR59x0Bf+8daDHOX8JxLC0w5hSRiSooB
x5AaCUPbgg+6eOxncLwS94FVAX8J13DFyiRGIlbeIwnS0+gNwvWtfTeYskx9ba0uk1BxNCZFHwib
OtkSOhM/0ogZ+buDIy+rQy44BeZW4XkxOE98Y/BBDIqwDjMeHDY7uwjzQ+cPDsBzQqUM04bHHtx5
0/pxxEHjZR7b5JcUqZ5iXXEqHi2GTpoz2RKF2vrS99yF0sbp8vIEH8gcWR7oMwItxJJsGXBoS+pb
7NlovKlWOj+/TEIMeanFnvYdz0O8xdgm6eJtkQOI+GEAno9NuOn0WwNF2FUuVm4myLWTOJw1PTsJ
ieDMFZCbWJIzCeWrsBgCRp4svvW4P7TuQFeaf5WkinEwGzhw+Jpz1w9sH1yfyYjojqi+PQ87X16S
VmQmoWqW7Bj8MOsjo65s/c8Xy2Zw4KP/cNSN7Howc1e0YpuzyFCXElGSfC0Xa2d+52mCvH1+58vE
S48ocklLjrF4d6RQYOBEgeTNaRZgOOjt7s4u3S+HtbxjqMKsxRI9Uos5exq69tbinPgTzalFxYU3
xUZx2Oi4RM1Fia7YTkTzY8GxrZnwPc0ugv8NmRLU9DZwEKZ+f8n37aJbkNnaYW1JAXX+kkgHBD0a
6YeoxvVhPztqXu+eVw9CQ76ex+QS7x8LdKxuuZXhpWFycMOURz5StIHzAqMg3yH7Bo9xHdY7yMVC
pHaksqWkeHvLxsmd3DrQtVEZEy99jNdkPQVEnIHXjRs2jfHyo/qUvnnPEYg7gfEC8YUtAc+TohvM
KMZ/DlWp8ZzaMrys70SEC2mop6n1onzuNndX8wmb2DDJoUwjbPJ0/yl43kW3XTR7qlHq4gEe4VX6
6cN6x1FvZqSjP6LPUeFsgzMMo/w2FfV+MGeYFZKvAvNp/D2ZTfTw+G3t2DnvnpcnkvrDy6dbBqXG
Hnyl7WK/cpKt5hEXu0y+5vS7WJ6tyQ+E5KaLwfN4S0DHj+A50Xwz7B+0xJ+NAnrJtePAtT+1Kcre
M7NfmR0Hdrnkksrw6Wqb+ix3yx23nKlBr7+Ds8fEgqzrimKc7pW3VaMYxECySpuqzIGjwb9lC5SP
i66tun3jVAuNGq5yRJfXzQB4R86bQ4HfxGiQdeYHLAUJ4ijUztqu8QAgAg6I75h+fxCV4sGL4a2k
N5CdSf3AjOmSL+og9ZtFx1hkesCU76veMWtY4HW4oINhDsA4gpVEHI7N1Xm5z0CjTWodnG8uE+oA
vko/FshmtX74NCHO55gwZV4jUt5x3966elJPw6E/CQtcIDcTrxiF/88FRg6xTS37BYsRsyVAcSv9
fuz5LPtiS4JDs234oLf0e2x/IHdy+eBLTonoI3RJzzGIomx9MWaR3eJrnJUMCzGQgLaY2hab3upM
/Kdo7yosZN7b/JsfxfdZxDoI0LGHdmykjEbBfos1N+il6UChrEtarCvh7xhqHwaSid7GmwgKrBUQ
yqCWP2PPZk4PeGT1226jYtaOb3xpTsi0ejudZtLN9ZSqkt+NZa8EXqPoRH3yMt1Bxp+FyMnYqR5X
qm1wHfGXWpbttF7NuQfzDSY5aIibELHTqrSIDGSXLNxP4Rco0ZmF4fVNY/p20BI9OSOaG74F+rPG
CRWKxfCInvXEJzOnj4vDJP0AeGdYS8IfgyzglF+f8OzDktvhmmWfvdqNLZoyo4omtK+TBS4zXsok
Rw4Idk7MDl8vwU+DZiz2+ah9+D5llDPww2gWkcD4r7AP7y5GzhxpAP6QqTDTyh0I/SmNQbU5Y6X0
sYdDseJZlcNy1fykG+xZmOv4+c/HRi5tw/JxUOmYZG5iA7THQB6r+A2L/8YtfnBoys4HNu4RyPlp
CTx+QFQ3DbNx9kVMPb/ZCN5HFRj7InnziGM72U42z8v0S9mxejf5ItmOM0EU3bSJ7wBztBcu3Ljr
e9XgsOKoP5fYuzPqG24NVRXjryNHMzoyVt6cEo7q6qJdFQhUjDMk89wZNWwgWpjUngVddhU6jE/M
THEEvAfg2lCQTC1WTMLhklotNoXUfKfHJjtlp7bBrsJlp3ve7RfewsBK0/E/86nxvLLjMRn696SU
X+WXCmGHcA6DFOOmNDMs7IDgqJ/H9kPnmSI0q5atnJ9X8Oy91YDHaDpY+AR54GagoRBxysRCVHhX
T93jIJ6YEoEkcbI/TckvRpCB5dAeJAxuiWdMNncubLWa/T7obivscLjB2yc4xPyXpipjoYsISI2Z
ZH00p1YRyzuKBICh5jYoFqrLxnqdzvS1WShv8wPHI1sZaCAYRGcOGIeBkSZUNHTZ0GoZ372FMH2F
5yYURjccXH3WQo0DxCh5E9Aw7VqgAuQZZxhNtoKshULoafa/nxNfdFDHuR+Ds65DqmMSyzX9uBMF
GRQqOt61+cPM9D7+fg6BAO0srsZYWjBwlqzp3RIZAnamNFgEtaeNXcE3wQ2FgR90pCeW/NTY2HUg
Wd4x2CMomx6MuAYETR/3PdcrXpybQH/DqJIhpEA4+2AJpIkOyzsQZQsDFt8eXxD8ZmJh0doqQU3v
pDniYCeydWaoid2dEFLhVbmLIumdhU8iGFtHfbrPajlMVtocu6yVUEVMOCUgSoqxOZk+PpKzbvR0
JhnBwrmIC8VFleQgKyDoua/HbsJaSDeUVT2bx5Zf4nnZ1qsH6Ow5+vBo/Xt5PhSBBl7HlQVRxNmS
o5v2CANDNIsTm9TtGRB26g0D2nXiiUxqNC5myyhSDNF/9qo74Fso7M4z7tphEHZtfajlDd8Lr4DP
01OF8DyPPhQamse1mv+yuJvDk2GDDK8vegMOcT9yWyMYYP5mPPXdfeiUlncZ9/BlkYWka+VVJDf+
p14UXSBMwngelfOffv5z592GpQzJIF7UQyQ9LyXg9qvbZvWoLUSxC81gHEGSYZIYKhPQkeWED5Sl
brWFUhuf31pAC2Aof93PcwW4MznJo3MVv8Bk5Zjgc4vUN1a4oNJnW11rZLKdpxjG6MPv56+O6kiE
EKYTJ0U/Ds3hjrYI/94C431/BsqjeGnqvXrUYuYst8mqnzw8VXFfTxcxJm5hBX7BsSVM1wI7pzCa
fGo/7WdRiKk+QDPI862EC0YaNncr7nBbcTLJer6ceNDPD7uV7IaaEIk1vIKHrQxudvbLevH4LFij
oMyKwgDTfzU+ESt8OCLiYwxHp4WJ8rhLuaN/0v0a885zzvjP4qM6D2zlcf6ARm+rSaBJ/jwJ0/lq
1jl4FNsVtJ54n4gERy8e+MUwKztbTJqBKqZOo+J2AXnMQDHcP0jSYOl7aUt+rMVf5NeHHOs9Sp9J
EjSERYyAijWZminSjbvbPy01tYgbSdG/4Ph8QoCCVJDROZJsSD40KUhqEKrSp7Rd+BYxK9bFqc3P
ASlgpUx6OzIqRqkZoI2IJ78xK225tJOZrTUr5tmjhVhnZHCj628ELlWQy/777KIt00oTSzcUoC3V
dbNMpBVqsTcEltLIIazjkzZBx2wh70J2RlA8LzMMqAh8SfY/6G7PtHQEtrj5pRQj3DCQmiCvUPA+
Botp7VpaPRh23TcaUmoYIhN4XeISw4quxaSqeaP92yERlwTvTehLYRFNSBMVo+NPR8YAnre8PP/n
UW8nZy9RLR5QgdW9lTnOkS8Cy3dIFbACVfCUxl0jepV7TPNxap03zqtlsu1hT5Gr+lTwJLgfXVji
EIH+TRy7NWgGmOAoD7uZOtwULl8DR1NwFcF7dX41mGiNc66XhTAcRd1DcD9Y4kxDPt0/gZ3Hi2VK
CA0AgZ6m7DCnKJHfTTDPcFgE3FXWRN85XFNiNPvUqdPg3UL3XMaou1Knr7/RFeKKjrLn07rQiqBA
EZL7BRAFGPHZYoZvkbIBSaJEt75XNtjT82bEyIrRuSHLcjeaO3d+XFtPGZ7B+QYex8ehqUUjzaLA
PoB3zmQDeA0fAZWmkYFYSaXM4IPjmWjpEsm9ztJDNzrns2XE01qwGx7gSZLDf2LOxmpgp6nGTxrT
msF7yqyKZFPCad4jUMbl4R0VYBuBknzBJ6ueAV9dqdEuw2YAxlEnTvsM7pXf5KcKfoS0qoVtV7oF
FcQ54JU+ZYjcCwUWqn31nOh1epiJUa5Bk9bRLEBFeEH11myYWMNo7UtJAFTGv+GwwRVhicMvebIg
XqtPOi7Mxn+fZkAy1AnRcwX36TjKLDWbOsZjjgqlsro8cFT+oucNYGAzJ56amGZ5NVg+zDM6WnBB
NBTQwl4STLXxavXN8n3fqDHaGbKTX/DTPbwyHoiXlFDlPmBpMw24NLBM+IWNS/HGi8kttEMrIt6F
yW9r6q5AzAG69M9aZtT9ycIWn1FJWiCfdMVmeY+/UtRLXEN4cFA8AD35y9wLFL7F251BjGJ21pwD
AorQAyJhQy1WqmGDFkb0RjsFYjEmI5cMuRDWCeXkiu5JFqMOoQpzDOgTGMM2AY5w4nsHgsk4CALK
gDoHTHQzESNIEzmO5SPtD7njWVrAJcEAtDz/VcACM2YUKYvmcXy0f2coYuKxzCL+yqRZ9ogc37tR
5yuNjJYE0hRqkMwa2SWPLeK7uF0JeBGA4szbBSLhFzNvUoJ5f272qJLDgST2sZ9BucZdv4PbVq9o
ct+g7evV8IlykHHYDPG5DQNEOGOe7VdMtWJ3/AA44T8clglOeZrkIHxB+ozjIVQ6zsdyT9fzMcF4
sTNRcSyZ7XMFcgtG+bt5fqlGbBtB3TlAtyI8KBs2vA/zeJR8qGKQzaGW43Lwn9BlmFNjloLAFGnq
B/Fh6aKoQFeHOAK16GiY+nCm2m5S/qBY5C9j3AyYCC0xywIWNL+TfgDCA2RRyF+l/veFguVzKaqQ
lYdCASIi4lbm1whAYfrUxeXMpZ/jC4jqBJELqDNij6m8GJiz0xS+F1xrfmgk56CR+MdMhNTIxeJy
ILFBLtVXIZ8Ceg8ipRzREBBtvedXPoRpvntP/iPpvnYTy7YogH4REjm8knM0YPyCjG1yzvD1PXa1
1LrqW13lgnN2WGuuGfpcFSiAqGNILBAL9MwaafuAeuXaZsqSiTXit26IIstNHsmOfyFlIqyJoeL4
VtJI6O5OFf6B5GJoQYgn92SbegYVxWJA6fRlkJxeN/wIBByUm/udkL7FfZPMi7EJOg1tpUeHv8IK
khDmYuyvhT1UV9veKTBVtrPItUNoud3NaINowch9lq8Ko4IgYqMn8g+ZT3zKmhq8mF9Cqteieswp
drg4Yuq6x96jgVkac5Va8AcCroqbDU3IPmJqZS2tE4Pc/htTyGO2vx6mn896QmeGWnTl3OigGTxm
+Eo+8CNW6oGB6WHi2fLhPl8QxB2H79xoqQFMBHmWOUT0XmZPxSp4weBC0SA/xU5+cPYXG8DyROHd
nG56vk5wsTdLIKAg2T00V+fBMsG5hx99hZejBbtgW4WHfWmkM72EIs8bshnCEOPtKxcwa7G9PDBv
c/VqphNEpdVn5JcPROYj0nQGECjb4HuLFp0r2SWdvd9rRNcvv/hkv1nHnLJK0K+snrdfWdQpZWl2
ySFXxqy0rYf6Ltk5Uubt+Q60kw5dIBwPT6dR/Ps6/fPvLjEVS/iHnQ2Whb3Mvsx3etZtBAyz4p2Q
kaAVgYAMi+GqqUusEV6BWXxajgdf2Z/reuQLGddgojniHHfYYc6T/d/NoNK+fgRpTIkE523/AL6t
dw0rFDuWB4JkND67InO71N9rRqT6Oe0ltUzyjGN51+KRlFe2Pf+2S+CipSbX1n14G7BVejScETz4
YggK2UK8tfoGqZWjGYeI8yPxoYhNQ793pYzyjXcQYxemDHelXNujIy/ytkMg+q3o4HGBq/5uBIJk
mvvyWSzDbFtKFa4GCSFv59zaDPYVSXHtSDOGo+HiberUHqXWEzfRdV9J6ClpKSvTNmaaG8kPPY2X
Q0N8Lx13Bjt5/YfFFMG4HppmPGY0074GArTYA5Irxhc0Qk+K+YBCFoz+4bU3ACxxQXPL3Pylui48
PzTd9cggM1jhXLhDgqS3FuvaXr+5j72JGgBkMXoHBnZq4gkZG+R1O9iA1LkA413+NJv2sVr2dDmP
1m0TpAcZCOjXIYx/BkllQN61LMLlcO6npmX1vF/B+VyJP6XbuNU291+rApHc8YfleLp1c7widq33
ph0LSROmpwWqu1ckWL8R+ibuQRlKLQxVvSqumzbQ87DLB1HViRqKEC5XugxSwx3lCPqxl5LGDWTg
u/56Lnii334zQPahKGVrhjCRV9L6z4gSrI0d0BIJ/my8WCnJDvP1esvBDvelHmsKzKjrtFY75qf5
KzvPZTl5bjht2RZwCIgxpUKHRCGdIcMj/PPlzObpmhYsiFU1l1R9/zP9YvZxmWP2mm2f+mYsyp1n
AJNMDzGH8GEDRUzAQ7LtzzBcWEUaXAqo8FVC0S/kEcPFq4XeSfw8O6He/LfnXNyH2WNs0u7oxU63
GXUE21VDLZF89lWk706kev8BRXDCQRoWG2+8asBrun4POMahsRzuh/Hqvf/onDqrgRHnLxfnn803
pOOeKPjceP9HnSJCO8he7oHG2RRvXV2CSRbg11JaLxZXkFIJqs/zWh7z3vOCizg4pOAzpvuIomTl
1rGnLt2SwpPgdNlz6l9m6vu32FPAE+tw/VUeQTj9peprPxr05Y3rZMvh8lTUek7/Uh1QXXvf3V7R
G1LV9SDHwF6JdS12oBcVh3tYzmy6XGPO57w2SXOhSnPTM7Sg0m+cbmXdQhhW74LPhHt2JRrHiUwt
CdsGgPMz/Frocfr3kZTB1PDWvbGaJgjGMEj3YrVTiRIWx+HdSarVr+VkqzPtTs0Vu1J3S2jso/cn
a7Ey4/z2vSE6sb7trqrXppmPANzezdTD4Kcptd6gbwUNvlRWpXQhWojWo71DI2WsqKXFAYkQrgQd
zALBcQcnDcHpm0mkYg4HeAn/YZwdgklyRpiMSij+54kB4hWZyoButZX4RZJrxQbJFseEmXpA8eBM
yE3oK91NTuZQFobxZuWy7GhLzb6Q3EQMOoj8lG2TFH+Y/TLiP82fPzF0A1KV7Ndp7s0fKEoSpcvZ
4D7a3gdJCTisbTmPshX8sfa7+SwuP1KdzGArbweYlO4tvsPQLVLDK2lFIG+GX6uiALXSgyCElVCZ
aWMVmt4F4Z1G2fpycv7I/CxruSKRdB+lEoMrjcb2nuALnMtmM+9PNfJqlPvIdBed69+pE2vFkOky
NYIT4AsIDON8a3U2190XyOOHjeVo821UWov2N2PecGFSV9qbw53Lm+/d96K9E33+T6HRXg/pXlOT
w4yvQGVZfzX2rX0r0AMx7/L3wqJ5Lsl5QdGLjheDZYtsCFCAdnj+uf6svq22Qbx1qabbr2qc30E4
9l2SFw1SyFagvkGfraWEIpg4rKqPEjZb1W4xOQ4+fDpuDc/MEmgFZs6lv2R3lT9Pot8wbUSodfMw
t3hO34cR4gzayfHDRT3PthxF1Wj7YJTVXwwM8FuJ2mqGb1ATill9d5MtN9ghn27df9hsjR7fGqfi
spKqSVGRbcMKtcv1sU2F3zHyKG/Kt0F2rAj6e09wRvAGbw2RXl26FlPiXf/R5oiU/jvgfk5bujnD
yLlcKhkFFAzWzdr0NNmPt2NhIp77yCLNxmdU9W1ulwVoQ+PSOFX3P8zI3dWLcaq2bqEXiWHh/vWx
/3TIGGw6EQ7v6jRaWaNaGOVkKqlVcTPzE5OvUG8qbBTYBOlk0G4iTkyFXXP1EamcaulPVlS3ZhJz
ZWnKmZMZ4cGkuttwj2ZpByJlz9xfWorUll9uy3g/4l1skS3jleNndhjtAdIOVRGnpUzt3Lq2ksJm
JTs2zuUU/kuysAt8tgsGDBLssZYaPD+nLTOE2uPrXpRfZmXLY2njaZVfmJ38z3AdP5yugTuTM6jN
tqS0OfmIOT5xdlE4GZXPjTB6m7Y4HsMKp34nMXiWeUSJgp2imvB5Nf1d9FmmWUlWO7Jj8NLc1qaf
mUqu90TGnOdaAqt3TQabtesogZIIyPqdfkLDaiizNQ9y20z3Vv3IINdE+axeW8vGu/QuncqLAs/6
6rskX7MUrxp7lxKYrAzNLRO2sWqVaIVeSnskX3hdibf3P9lCKGcedfaiLQUz8kUlMzmM8VI+sQ0D
HSQzcG/cP2Hsocoynu8xy0EyvDaxXurhFMUFKpn+d886S8Oe/Hpy+07Op60YRgCvnAq2JhLE6Nxk
1vfsnmYCRbjTrdqnkf4/nD+S/OandH7ZfXfSw+kFyw3s1TLDDpSmORInkirUen3Ppz43/fSumH4U
Qf2AdVedS9I/iY7MVq4knLq9UiaC8CzsmmgljeuyaqTK2fq6+2xmqnyCG2TUhoTxbrKWlcOQLZ6r
0J/StsHSrzKtLb5iY6D2v9+/8vsXPaGr1XfFCLN4aGZ/JNIOMsNsM9VemHXuKpVjlfI67yNV4qIx
n61L7VkSH1U6lxDCG4/uY1I7GU9brloehd/VninEZlhtSJGJYhbZS/CUZ5HsORUzP7vvMA5Zfd9K
uK3Ne3NXYkNUxPvPl2gwa3uK41ShOEPuyKeLt3I6X1p8bN7Ir+W7OYMED4P/de2QrUTt6s9sc1GJ
9OOsiopLPoUP5iHl+2y1KZnTS9LFhnz87Qcn3mami9tGxD75idDVwyf6659TL/pUpZQzEQqTwlIa
wh0GXVwDpibryQ6Tm6+wKZDh4wdfzsehkn6XnvjG08rRunoTGOhKDBPAdXlv8vJt3pRJNON70CV7
liI2SfzYfnFDeRSXXfSQ08jIj9Q6V8m9EI9c6tla5NRLr2tRFd2F1iUcUSKqtuU4MYDpwjnIKS94
U/gzy2LCRW4UdRZLV9qcCrHPE6qL+3tTv61r15dGrxeJGF7VzsnSaVOPIWCTaE9LpkCrRYux4DuX
j0qQ53Haxh01yTgWToC7zxg/O3y7/CvVeFOxoL8e1vl4dBJbNU+58ebSTzzbi3drn66eaTUXIY72
sassz9XF6OE0OjePQMVziQOaKgwmmjyM37de9P4DHL1Eh2nc4X3w3krz2rm2FdFb7F2pfN3DeMui
dt+jNuAqjSmSGZxbl27ulb98oHwQ5beuFe1EvPqq5U5EB+7dSrJnnNF81kj3njzOmdQr9RvHcgJI
Y7CQnJt67JvXz2OzdRjtRoGG41Q6tLmHBanbpzvKg925dmOdQHpZoPGNFv3HCJ1aevy+NMXIZcO3
Lb829Ryl2q3yMu9hXfdCZCoQrm2TpXS0kk2LPDJnchJwMfYlHwDCHScr8FxV6bN3l3t7uDY6P9xe
aHB/3Vx+2N9eJsakQmCqmjy2DloZSduURPHC//eLYzX1Q4FrEUQfRaDV8g7YYaxkBlqKRiuupnC2
GA2d+Y+wcq4+f46JQlaSu/nirib6aEW/tBpRIi0049xfY2WgFVlP5BdowOziyZwi1eY9oUuAtwDC
2GiJmAuCvMujaH5z54B9aFg9x1c5ku0YpDArje208qxOCvdNmY/s+dOzSR1bO1fNBVGIxvSAeRwr
rt9d+SWgbigtNHLJx0feIp5fH2pEa6qyjWpZ8yRrhsHIu0GN8WqQh88yk1wzMjjMT/P4126m9HB8
wy6UiGfguRkcMnest/m+jF6jU/vZdKKwF/o+1W/DZyPXXw3f48XX5S8a7EvyOrJlovhCINHtJuq7
bT1B93gpnQkWM9WdjlxHTfJQt/gjz/L+TO5SI9jzNiA0iYQiKIN1TQb5kk2JM5CpSjWLkYdkc6Xj
tJpOGA5Wp3+acd2kutfIK7UoaT6eP3jKBLdXv2yMF7K/CXwLm3l8i7RQsojWWpV70X/Xy9hcO6TQ
SzG9rSz27YN0CmuDs0KimLlUYomSOYWZyoHTB5CqDBDnanUpmrfdVrUzlYFVlauvOqna9dM00bBU
h8IqyW8kksak9ejdioZOzxh1TdkMx+wht/9YxkIFck5KvKmspAxky9Htp9YNfrrhMSepCReYxnrT
S6d711trBxXlFsX0Rnf5zNNIE49k+wlvxxxo8k+V9hhb7SYyulDcq+BSkyr0kGEJ967EeK8iIXdA
1GF8AZssJTctesLtqptEViWthhUIT7hXN2s54FVdgW5odx48Yw3wEykdwIWsENgKB8WThFqHqY/i
OxGYk5i0Pl6w5QG0afKkICnKsN9QMgBLygP1GMndNbhGLrlfwRAYKvlRsGkXme7oXorsg/MfHJS5
0m0Mm5RvAU8DoVJQ2kn+NzZB2IXyBrQqUwppMn5NdwzvgAlxrbsWparlVg3wsA4aWutDn2b6aThN
NlEDGMAD/NU+pK/JLgqyCp70sNIZpalekAmeb+m/B5CVDQyZOyB2YfRcFq+2SVSht3xw2K1kb+2t
yItsCSxH2q+NWj4rXqzvvRtrrURlaXjXLWxSC7SrNbDp/QMW9TMwR3uALMZT+yEQ8zK7VYs0WRo0
mLSHBkLDg6UI42AVoM4/yKTvCaQGnetTAyrtmVkAGT1YHkwT+c3SN2lXbuNM7TLGu97no2P/H+6e
YwsHRMJY7Z1SwY1IFlRUdgeBHUW+NUVh9C4yYdo+C1eYGOYJZbYO123RCogd9DTAEqwdLZWgDqMh
YcCKkQQfYpffSFcxcmke4wDYZe/Mt2Ff+Y1W4vrIbCEzWf9tv9LVbOPcMhjACJy20j1y+D7o2HGB
1Wl3ewggqBrRb1912U+3jkKkOpqpzUy3/CeqF3oABdQpEmNzLX+xaxYLEiApT9cvMqy6LUgyfQWl
/RZ5hr8CZEohWBhc6NCftDphzmOd3mYIxeuv8LzCcIhUppvqPhyFkaZWaIJR2kx0t6r/5wR8nKil
46wHS6fZbcZ6K1gOogfz5A/2GU+0tBDtZOfFJs/JrWFKXXrVbt1H8NFY15+tdPXRZCOS/bx/J5uL
n9fHtipErB4ZHavpj0XTKv+wKPPn6rGRKeGtl2OboiEsDvCrnumsRmHKjf2hpP98f/LNlZrArsHp
NB3SIyq0jxWhicKBX/1Yl/VcS6wGxy94oW51aAXeMLffamLH5bObYpOxa7KbQxw7Yo4bKNVzzefE
JOjXARIQwGXtqjhw9mmOuPLU3zrjzTcInpioKiqJluowz3Ten5FBwCsejeNw27v2Y3/n3roX8G9z
BSGb1cPgSit5a0Q+3oMT5vOOXxkv2NI+Kw8KGyBgQzZYioOGCV/R059k+5YcJW0Qw32/pISIHGe8
UxkEQmqsdtMtKSh289QHn2FE29c413W3XWZEh533q3L8Y0Ea3uWYv31frF/dJfux9nuDTtzvPP9p
4/mn3L+v34sJPeO+Hm+wBNm2Ho1M99HwYkvR6q6RQAtO1s8osLfGpXpsZQvL4NDQjI8SzXct1aDi
wWipvpsnNEqgzzU/neDUMUEg0RmuWNHMteWyo3OxIlyEE7BVlmCSGmwI44nq8hY8uIJH5BfZfW31
q019XLhp5t8jgshXdUm/F2whLnPiAt/5ESqEwvknQ0nnNC1eKvtOrOq8LdyrP7yyijg/xWMtdEyn
0bHG/RsitEtyUjgu94NcS8022PXuml6mDuydgl4qv/2J4FH/bifrVRE9ZCoVD6/y+9FGFscJjAsf
SxYodlJ0fPHgeMAXWdu0yEkkBPSXMzg/16ZimrU15skVI/ktFbTsBn6h/aOZkJWpWJ5l0TDTrcqN
BAq9Y1q6HPlpltAnohzpb2UgnfWwwu9j7u8rTavXFTN3d3MtZNJJ0jLlojs30rRoHAuUdfCRrTBM
mWSm4iw0MSK4nRlVZD+meMzbFvk43NxgZ40/uVZvgKX93R9OoYGZE4T/lGo9QnbtikQQ/+yIZlk0
6VgOE102BLE7vmQxnqpE+YKm6459EzOXySVEGrA3rbiyXrP3cLmsQ1dWDZN16Pgtgv8pRYXCqUUY
w7dunw/WBGrLcyFStfL1+0X1Raq4a/gl2tRkK9aF6B7TmFJV1It0KDuwB4JYFbZ7+3h6OatVB9iL
EpzrP0kH1oUQpXaoJyZvasmhtLom7BfrwofylcPgiyleMJ7Rp5u/vd3X6j+KVneRf7m1jDmybRer
edNuxiX3H0yrkigIQ3bs5z7+/Zo72e8xVl4OXTiGStgffuy6EuBEtyfYsx/AmsSleMpNDoZzN48o
c7yVMrwO++a7fgyNbgZJjUubm+rRuFUzE0a9FNDegZLgUg2DQJrEJZpstn+pRrq3seLZGTswO4Wx
zdkCwRngkhWTWonhHFeLz5YxjVGKLzl0AcTb6bbiiDZtiOY+9iUjXYbfCgq3M8Lk0Nl/gzClQhB4
/mAmsh/eGG5n2y6Q0zhSduVXT8ys1BYqhfhXvI7ue2Bh6ufW2C71sp+kPKXsMFMEexTO5VvBaZo3
gKjuaHPmdHDDTFNxNkn9QogG56/IRw/SHowe3r+8b2IThXW2sfq8s7HPoJ2vi9EZPXg/11UC7sYe
PMiEg8YGppkmsglJiHfTrOMPQrEDbL7tvWqn8rWVcvGhkJwauA95iWmd9Y5vO9XLsXJ+5leDR1Xa
hdpsdhp7tBQ1nuZpluxD3BMTRoBeqWtQM5g0URLCFUoFrxIRQuEw7Tso2TWEFUWIpCkGVC8MPt2d
v67OZ/41MILyHuVRQJ+Cqw+5AY+DGQWMC8cfZ842VJooDx7hHno0Hoc6vbbuZ9nb1k9E0otPf/hC
JU0xvDSRqCi0uD2ORU4SoUfBUTo0EuIMay6GCx6NKlbJ0xUx3cgorlgMV9UA6799hQHGP8vE0vrr
WM/+RD/I9+uTRIVlRqF6rZxbidKtESJpwbnxFkgbFvHh2GA9UJiGosKltm4t60MEjNLcoyo19JMk
EdUoyY7y19iqvW7NX9XoDLph1pIPaolL3er6Xc1smmmfMrSbbCx7JuWvxvVZOHTef9ues9ya9HYV
dKwblOH7n3Tg5pn638Rkhl4h2VKFp34vkq5rOFiID+Ri71UhN38SlitaCKX2X8mQlOdncTiDvfyy
zip+3eYBHbUbTO5uVXVZrut1XwyN+0ucFOZU/u/NxWbdnf/okQSxKA6kUsqiQ4NRtAVSj14Q0cdl
bHz1x/HAbp1shyCBU4jSUe4zU5YIwYZWxcgfQhq52ThbrXXHqArankAk73ndOpQY7u/HspoZLb9U
IB4cgR0toQ7JhbR/6Z8LMdZ5XVcyWTRRX6YbCt2gKV11fPxrfphspN3DizPJ3GXgAW7E5wR+QL7O
2UmGUPHQSTY8ebqSelyVmTCLcR7qIXxyFrgeE9G/RVJjLmlhm5D9M7N68+qVQtBW8fuyfFvV4yxV
9QxtW34304BdqreZ5ay5MRd0WYfy2RUXDBhMcDEkCoB1mkNJPyrSbrZtQhfJY69ohG5TuPgqcGpu
Yst3nYy8yLw6czHIddXLPn9yFh8v6++ve9+l9bf/88Rus+E+/53Od7U0zfNompdpwhMGFPrPjw6z
s0IsdwuUTco5xxjP0yXyYf7V3P3yNkvOQohi2LsuSIc+TeStgIO6IYpzbyPeqpJkVPSE8BjC4KX+
hIOnpmMxZyrtm//EntmvRy8TDE4WBYu1x1Lv1LU7Sq/qnKUzKd5wKlKilG4nQ60ycJDuhzy9v4V9
hIkZC+DK8/ukHDa3zph7hOFTpjYt/KaKhxKGNRG/6XPFkea84KvTf3eMP+L5z3RvOuSaEN7HlNqk
p3Yz7ObiA3N9KE9zI0wKZ//CoMYNBn5+26ihujS+JbqzpIsh+oCwX+zHIj/irKmh9Rjg4tpeJ/e1
I7LyNdZqbkOdfhwG2wmqEI2Snt1NYBdEiqexu4mPQptpj76MSSesRmubm2xYMAWLUqs2de9hI2EB
qN7chNmMSJHyYZy6t6KXhjv236WLSytjtI4kIcV88zFNfdmPnG2RSSWy1hxayDOxW8txFNyFG1OS
PLwe9jy8vfUWLxNIbMbOsQBdr/mR3LgDFoHlx+c9hwqS2n9HcHTUgNdBlAkOp6Nlh5POFh8xHogq
mAiStlx79oO2KJvtrRQ+ySoSVe7jID+sou1RAR02H4qAhXYV5Swt9iR4+D3qJiqIJdvkWBXAczhp
acfB0Raw94AdpAc/D6Y0rYx5pR4Vkve2z+3p0t/a7pNgT+sZCx4moz3V13+iEVrr+ttNzKAEmFka
XbncMDmLlyl3ZYZyzkWCE9dM6Ypxe6J9Vm+ufyXqLbt7roFzU+VwhVVz2rTbgCzkULs/i7mnSVy8
GW3Ghj7dY3wam7DZ/15XvHrVduoBxMfhLBccNvelzVo/KG2l3xr150pZgR3i7brXVm6eeTHdOZ4L
9Zcju/7+fsTzdyTAwvRzOogOfp69bDCnIWX/Xo42H0n+Es+ADSzmKaPx+babFarUDlPz8r2ItSAW
C2KZrRiQLuamjPlcZc0ciM3svRfZUUHmV+/27iPW8jN2wGfIlTloWsI7RTYa6hAgCrsR/wO9wmri
9p5SD1jTi463F0+11KZrJaBcoLarLHtu4Nj47g7n4IZnwTHHHgKMXoNEVozytK3EzDRXen6hLqGC
2KNlSryYEfRdmTM+OqrlFd+3v+dk62Ykq4Z1LLgsS3QrPDk6d9KzGAPjTXB9dVB7ONrMS/VMIlxO
jZbWqNPIX+DSwbORoI4cq39WK1xTxYAzLY32W7Ef0DtNxy7SznWepyLg791VNayyrgVeRgl5HdUp
Lxip3HxJgpahbHY1PXbe38GdNVWMNzT36tHmLVpRIKvKRSh+4bwAny6zQ8Qgv4IO4gfaPticuoS/
c8sBg5mFwOUhIWhDk5w6SqnhYyd1jvHydPa6awlKt1w1S16fqT5HwYxo/cVcpnaxNmCDQsEKoN9n
pnb8dObnPlQ4jnGIOwgz/pW4odWXjtd6uOyISCRBZMpgEr1eZDe7k01yw3DLmpk6qaJmKBR7ZTkC
ivXXVX1qfOQYTvcdH+ftDHj/3LRhx8HHW4ATKhj0jws+A75w6jdB0O9fnurwL+RJoJDgDixGJsSv
MfG01ZbgqwYZlUkQRso8fgNhsbzBjhEQXDhh+1hBi/MgkaLFmCwGJ0LI18/1CgE7nLyz0uZcSYrc
dGpsOAId2GVhQ54GqW4idBKJgbMgt+6eMvVAZ5wlHz9h7qCb2NeUD/HLYN/iPW2Rr+8h9yC6pZKV
FxKhagEBDDRV1yO4Xn3y3Bb9rdGq/LVjfb8189//uWl2Y/3EWS0YY9twGsXtp7GVHLo3BgMuUrFH
nGGXIRGURQrskhUbf+kCTtBtkKLJiFWUxmZ5oRJdVHHclW9hgDJIMwMPUXjFZcb9woD7wNuTTvRQ
85EPsyxr6yfneIkkfGPJGYomCbt5Tg2kjUKp0CR83vtX8bnIpyJxo3Cxwnv4oDzMBVZTYt3NsFWN
NZJfVGvEr7ng+MwI2WENisZfRnNjD79mv7Iup3P8zc3LyoHhJ0ADuCTlIFYS7vEPtgOZmqAy3kNE
8iKhLKTjK9UCzPpZCJaXM2RwAp7XvzEA/PF460jkOoDlF+j8tUhigIh1vdGoFlPnKv63AT2pikX7
RtJg0aBFE87o+Fiq0khutipfrnvulHz+mTI+Xl5k5OZTDq8o2nngKlD9LmQv9I7xEOwV/zoO1Rlv
6U6MhT3yf5N8LSnZQChsNz2F/JNbHHIcELPLeTAbLv9YdyppmnychNlH5KsLYDQnP4FZi/IqmIdH
/YyCXepvjm3aLM4W6xDpbsiBOxT21Nc6Gr6rUuhC5cNe7Isxhl4bHnHalYARud/XbP2lK9PaoBsd
NMmoA0XHxOJnZUCi7eOcScYSbH5e37fvbRI9CPK/8c6L8U2dzd8SITdXRILiDwOSUyu6QZ9UgF1U
oWWklH6Vk0uChby69Tat7AY2DucCqClcHoXxCV/pJzEB+EjvgoLNvYQSyZb5GvzOFXgrvnosTtEh
N6XszAF2GcPsvRNUDuse02IwnWyPrCeWv/dPUMhlZiOmfp1n/hAXbx37uml2dRmh0azpsmf7vfRe
+RYYk8FaJUf1c2jwgyQ1c/7SWEBT1x8ok6KkXnOfTj+W7gOCeTRHCPEkFBdk8aj4NyPb0LR1ixpG
EkcSrrtExlwU4zMoCCeEZqarA133ICFUBze6ojYcHuMUgHr949w9DYh5yS1l30zfRfxj8LpqSoqM
+AdfAUFs+ZVQg9UWjIgwJ4zlzbOPP9oUe1Q1rqZ3gj4+Ysb531qD17Fun78CB2uvla+dfhMjD1rR
7egFJK9Ohcs3ux1T/ustTAdNeOPf1Kzbn1Rc9GsZIW3VuZafNSLFV7aYdPj142a+v7v5ZoywGKhv
JQQedfF8+4lGupd8FWxl32gwZKNkcbb0UR7UlLHQYNlkLvalfcARqUWp/9yZ0P9gI+JHOOTOfxzW
byfTfUZ5mH/Dd6yyv+Sx0f/0etk+pZ2dcXx1cYLBldtqpnKv3H+en3br1I/eHRlTHFCyfLBLdWcE
IKeXlLWjc0DbckVxrv3ykyNf+14ygDxv0sNC7Gs9T35K9chKIp/+KcZvPoFauOkP3wzqDTAYbpqk
zhd8NUISpjVpZoHQzsVfedTff2+QSkidpY4af7r54O8fOnm9CClc33qKfjkYF3HgZkkftUq4kEJR
ohmyS2/HOnqeSQlPFtGRPPPJouexWMChQd4OHLRHpi/HUppU+W8zX9Es5lobU85VsCrNYMLhHmbd
SaNd5HObwwHatPhcxjE94dAGNAwxxZJnBPhSaBlbFcJ7gFoynZD+qGb/O6qPP5NVd6AjxcDNK9U5
2SyoECeOK+iOzWc8jz1gKGwnOUc02bFBts+LkR1cXXebK7zxSkbRGbBNO88nKtbMsI7FLeHgNhZU
os9y0fjOh8n/l8/r49rnpUb4+zm197PVB3OnS/E2d4xqK52/e08fdGxg9uuh2T8CBZ5CC5E7sBRu
hd3vq4HH/GjwDvp92mabilMiNbr3p7r4e+3AA/JQNu7BDkG8VyBKlKI24aX1LsIkstKBGHqFxJXg
p3de1qV0ZHPlZDY/fA22z+J2LrR6nUH3zMcZlfCf5xs+xLY7fKdLucl1sptP25uf69CsaPWZGBl0
NKexfPZ3jdFq2j26vtjVRZGl1kavqzmQpp6svv88K8bvycbCqKZJ+Hr+Cd+zffy6fXzHa9vRqbZX
TGZxLyvvoasjw7pkW0wJZsLgeMqUtsiSY9fVOl7UAVnhAOWL6FpH2T+eWXJ++E4MnJCtW82bzIxe
jZvx3d+hcyinWrcJ9oxn+1lcfL4ay+b55/xjPnyoHnXh2z9V0u+txLzsc0Oj9MlZbbRiXnb+XI0P
yIbQoqUI9QDVhUeACnCYx9vQMNXJ6tZ94gR1Lv3kHLfr8M2V6lBPfm842KGnsyMqWQ+cy86UL4XU
iUATOdNSApNYNVrFcxCfeNWGfuHiL8XkM+USbTORpASUUFzmfoPzjgwkM5t5+lPDnZPwHcb60Y/6
/WszOPaw3viJv4cHmvTPcztWcjQmRlc4PwNGl2qud5y/frb9+yW/mkSK0/6u4YxnOPETx8qEAnxD
C0wZVuPt8DHTqK4bV/bEdl+Bq/39bGb+zwVx38p0L3V2X10SbIHBHRjkbPo3HXqaUi2RsNDK3r/v
AdTn+okWjMc81pxUVwMc0tGTwjBvrv0jYMfAWysCBnp3Hqp7uuN3wYSBlR30l7cI04R3NbkaL1KN
TZp3UfEY+aHTJIqLXrsOpMV9wd7X05k8X8R3ecxERHygoAqiu8BbyrVXsV5o8XP11KEXu7bOp9rm
3ACLGihba66QhImyE2idn4Teaje64DQ+8NLifVUA/IzXbTGOm2YUVzV8dZIcP8I4xKlsQldd99VD
8fKyHuNAZjTCrA2VJDfAmP1aja8TmtRo+9SZkgFcmrH5kUkCy/99JVLejXLJ0u17xbsvhjMYqx3G
EN5oKZZsK5WFhFQzhnC+xCjbutSdTtHx/cs7od7ApC9O89+9RRG+sssHb6V9qhRHg3LMJdsP93Bq
dGsy4amc8BhX37h649cs3rh0U2/alPy9AmXh1RI8Knz14AL/b0Ktoja4gIU8ahcSYMUclMn2/1rF
ZO6Wl9XHx1XKC0gdoDrsrcrp4HhaW7Uzbth+pjP9cm1BnuRWOBkDsF+w22pz/KLeyuF7KkQ6qjmf
02hFE4edB5gfKlfUnPq9BWXks3hGAju4FLIl20JlBFmgpauFOdS7cJKNrUr5CcbMUI+aGestInc+
3PNsqzD+ZBrL1mAM0IMGQUvXjcSfIBXtwfYv2maMM3/1bo0rZlgpwmyuHJVehou1ZzjXjUerx+aD
0dW2mhpubnYUqVohJHO3k8O0BV5Ltk5jTFgPbb4YnWYmerwsb8Gtj7P0sWnMk+5Fvy/RWqDr3/Ig
odjvanRoE6U+nWleXSEjRZUVINjNQTG3jW3wNK+PS357Kh9OxSXn+T9c5HT+ti+d3ngIISj1PVAk
P2lYd4WsQdzQIskB6jHKAKwfennwze2ezw3fStSXH1V4+wH3kMubKHlP+XPhF1mthRcjdDnsLQtX
jMZSijyWGklU8DywfZNfBlXOJMXw0rxLlPPf7WP7F5sgqEhKss+AyQ1Dy0wh9ycoRQEBVHOYX3+c
c/waUC+dFslC+hvZMu64eP9lvpNjoQ488jj71dSd5zLkXPyUWvVhDTsjjvWDRY9yAQiC9lLvFa4c
9VUlEFDtST+hR4AQrZxJr6Zq6jSO9179SPfUkS6HTZDsgXk0qFhNWy9hM/NMjnXxLBm26byoZRpt
5nij2N+jR4+oCDlnZHo9Ow5zIvAi6rtnJzonkDBPakS0dKOlozOEBKF0ODJaV6cygCNNU4IeAdKg
2Pmj3go3t7NzSZFU5l1xMhtNF47HKsOfQy8zi4G8mHttWKxl6++Py1cKMfLzMcp98hpxWrwHFEM7
iyvQUArWA+WESmja9sCBrI8y9DsUjfZMLH+rShnp5j60WRqSHV+/eKAwF9MNSBi4HSWGrbmpD7ip
Rsv7MCoTYGMYicmod92XFtHqO9LCb7syV8G9sO1Evy7a92VFGKhntSwB4QxfEZ7Bq9qbXQ0SRNJk
Sgut4IAVDwppYo+iTkuZA5GwJejHTBsiVZ59eh1BcfgVbktFBvyHqs8OlRWmtayfGtlMWb+Xqkc+
CMgOVQ+SW0dbzeK9BjlOtMxOLl1Nth71WKbCl0HBTbVxqQtgDu0CWbVbR+PHf46UFPmbQ59BSbIG
C1A/nhoPWgqW6++BVSbRkU/GDjnlUI2Urz6Kb8eDjG7u+pf48Le9ds7aWKIb7tStH9DOCBU2sIxy
NGZeUHfkZK1l9aFUY9fLJ24yp8mMUOzC9UckNAKOLlCwme/grH6GY04rhZ66d0Dti4f2DTE60vSo
tkO/OfslK89TIvKiYMo07QtYy0vBkjwwGHrduYkkirGRXKAwGZ5AzuKZYKsb+73N1r0lg8NYLiR4
EIUiEfwlBtcfqRy4GdH+m5bUnBZbjPflJ9AaDMXpwVTAgbE64tjlvViE3kAZgwpoe5G3AgEP9i1f
6knyn/dAT7Sg+zqFZ7oNfLnQBjxLl80AAw7ZcrMskKIDE8j2Ex0CL5EZmIfcGm93fzoT6FRoWg4L
YhWDr2PvzXE7UsmkVfkh5nG/6hpf8y6IEzfT+ALRDnhH1di271IwXHKe7fR062drOt7nSFWCTT/1
wovnyOD8Y22T+Pilm3s4RoU4mN8c+G+dGXuaGYzb7WHwPoWPpQp6ccpl7PNlQRck8DOnOMq2tfrn
x0CcwqUOC+Jsk2eqvfpKw3fa28bbqumSv/16zuuPy92gHEbrqvGWVFHJMj4D8WT80YwsR9tPLck7
29pnO9zGk0VpYwnES4sFvBEYBrFfvFVXakZhDuqqU4TCHRJwm3cpJ5Gb1Vs3rbmbQcljjKaEC21q
U92CkmJ8UoIh/OnpcKOgNP1o3/LJTCClKqO4+EvQF/DEBVM734vvP6sCrQCD9nmtT1tkp8vSfyzd
13IiyRYF0C8iAm9eCyg8CBAI6YWQaeG95+vvSs2NmOnpkYGiKvPkMdtkkw2yTonvcDJx3W7P8y/3
TO3576YI2Qjri03tdgY2LS+1UaEGzy3VnwS3pFG27KeDJo3lbhBl21X3H7Pe84dmBDDfU05meJVp
oNYFEfE7wZhyjslmMbBorNOMdinsrXmGqvbW3+4GKJMP/mfQp5RgVk0tho2b0lFPH2P9BeX6tX3+
WdRX3f23LnfOpC4rn+PCHS2b2UP/tPrIZlRzZT2XpZRAWa+mXYfOCxuHjvJUvRFyTmspjeiCOXfo
rn7n+bolq1gT5efvm0+6BnNthF7W8QiU6A4HkpsDslv8hY8BZ9UOSNg4mVAEWk1m1WGKxik6zNoV
b0+tn1Cu+V1b5maWcig7/kDUzzl+O0bBqzc9SbPYUuiK/Em/w7lAdE1WOkbAxav6eZL+ePQXYZEk
6/T6+iyqlNYZkrsfp9dj7SG4vd1NQeI0SZNXyPbct5tElceI066tJANNj4lBdCSG1D58mTjAqW9S
zWWxB06c6Z0JcQHTL6q33/0kPVgvX8DRjgrdS7hvp3klAWftk+G3ce0GcVh71dNbED4phtltUdPd
vAaARSmMIpGId59ScH0A30s6ACqn1plVcMrQc/ezfwJIgnQ355vKqb2Jd1+w8LuW0e14PsgNKOlh
jnySBrF3Wri432f8I+330FGDM3BeyRBAuR13/hc2WsFcHAlRyXxFfHUS3Yyc6rlndTkw1g8KOOXS
uLxsnrsOZruLwxHeocVp9er508h/tMLwbviQFU1uaxBVlD/hKJpqaKMVBpQvbIb4arEvdCFCs8lg
bUYaH8v445GrFy+1pBbdggZOefWTO7e5ThgrnPSFvIlcyp3oLJEGlPOfmgaJbPX8/QS1npMcxQoV
cg0Wzyz8WOHMYjxr+QTpHWNd/i2u4fwuhU13x/ppivTSexGfnPHCVbszTjkZZ2Wk7+TBuKfJMcVi
u+ZeGDbvnLNUVaQQxa58O0gX6B1+JJeNI/oAmq0WPcjFiXQFi/u2lhOvREpw+XAHmGDDv86TEx1p
fcTCe+jW3vrz7cD0EJ+fgOn6OXnikfP/pPd5wNAe7EluShBWjMNEyMSKDN2xaWMuDiBRC7pDmUkB
JuF1YbKvkZR9sd6fZCF0NY9DjWyw09VQATanWz6tb9ehebll1zGPYXQD9oUujKZFEiTBiJq/FO13
7T2YaB2o5ar1HLFBYE8Gp8LWdZntQuzCy4TMpBz0+CEKNsMw0j3qIXZL7+lNI7cb5VdkoOisNSWc
DEH2yCxDsYuBdBbl5HB08uc/0uu+27TKVNkf0B43oPmTKPaIiKFoEGs+66IHQzYP5FLpb4rxlrGB
S+PHqH+9KTThWyQArF68D6Ste0+jAYBVUF/Vlo/a2bzT15+z3+L8PWkCuu56tCyraAg0gCASzKeq
vAn+mSVMQbzouIC1sfX7emR7O5d5e8sb0pkBv1vSIE7TQp+V5NJzlonPHPEMs03nFhzndFBzH4dt
wxR7x/hUdFXxBjEFxkp0Awxl5XikY7FL7836PLvk+RhnFQMjz2h0WMap9KSwHu//WXaBK1sIJ79d
9Fl6m51f1mk1p5FEqrFPtTLLLpMZch4l8V1oNu5OBBb3i8qOjhC5iY2Y6MDTCCvNipQNZNb6GaVS
tJEOa4ji1Ffgr/iAJp+wK/syF1D+ms9bfX+rP3cb7ItOYfmNynJdfx9rF8dTxme+/8xkyMCGPTUU
uQoTlU2d7IqFZFLvhQ/LHs7xZl8HxNjd4uW9qtU+P5ZHhbFxEPdmnYTNsVZ6n9euYPol3l7sl2L3
3hiR08lIEZiGlz7WkqmAEyfh4rSD4TYCMmB/YoCb/qfEQWf36UecSFc0aLR3DrfK5dGQxybXwTAM
BGX/bfay/WYylCX/hwoVPVffuVWrRLmyNJkWtdwGJ/2q5bWdvL/MRI9vFou3RuJ97kwA6qEQNKF/
XRygGSArPH9M+/iDq0vgDROUnJsYIIUGrLbDRO9ok6xkv9xFiIfC4x1cI9nLE8eg63Bm9w5HKadJ
1iQVNgl0N42eRYF+FWgP8Yl5ExVIi9TEDy5PVcRHufganGJzjbS1dh+nBSvzBqOJW6Kcrz/zZbc0
gPG1m7cB3q/xfSKFu49vBuLuVxE+sXHiBHFBg99MZrLV67vxG8kS+ykALmKXnPZEL63tP1Nbviyp
pkmZhaejzZcoPXgW2rlzjzz0/h8vExMwGB+9d2GbiNzMkYNpTwzLMZ4s41HP4+k9gpy5PJnDxyjp
dkNCB2w1xQbQk68WXmwakWpxr8zkCBIBQWffuY80S5b1xLverORlXj5YnyTkKJQ1Cjf80xZko45r
6dqxQwVToizH1Xi5+Oc1V4f6PRdmgZbzKVG5PqOA4u8c2zC1h3GBJANoWYYBdJ1FkWRXJFIJJXRY
94ROzYmccYD+OUOkQNPPb6rKDick+rglbQ+Z1Wq313KHOr78Y2HeGhdy7VJpICKc711zXQdCoTzz
AU67sGYpdcGPkCe6GH9Lp/AuljGTQhl2y/DDnBgWURV/61PpmZZIjVVxYj8RoNSZfXdot5rI5pR7
9lH+C2Lr9Lb/xl1wMSlo6aZa84t/ZSEgaJejv+ubaZJaqMhLpkWQKE4RmzrLR6TjcJ6OcsWogzCO
jjec1tf6x//yN5ou0eW9NNjkKutDtVEcJ743ZAR+FwsA24gYIwlhPa0xQLwO0/RP9cuYtoBdiiSc
iwzm9JfuGrFduNUqNMZQR+pz3k5TRj+FKmszJn5fKOcy1e0k2SWXFRLl04tuaKFX+t5myyaS41y7
gLefqx86e2lAbcGX+m3W+s9DDlVQh+4lNymF98lMkp0jLfDHUEImz5x9FqJloa6Xv3y9/9D8X9QP
o92sjDIqS92FznWWuaWmVUu97rk59qFVZNXPF2iJMDU7V5Tx7tdylHqZdQl13IcXtEUTj3KqNW1S
inheyzuPYR8NsKuU9rOFd9NZ3aWCaKL3pr/c9TRVZ2ptVd3KjKwQgDFW2uxtvOhe7lGyuvwpfENq
h/2/I+NfM6jmuNt1Xbl3VROgNRyd6crzZflKh1lIPdTuEp9+6pWGm8HXJPeqnAbtU0amOUlcBgmc
kV6KFS1Go305rWTaNAGv0XXq/Q6fnBqGi885MepiZyyhJn8HMcSL9OfJPm36mU1a+1oiR1kr4uRh
rEHC7qCfbtpam/LyRdsqNTEGMCjC4+SlfKAbdjPiD2M+moYWSbppzCcxY4GzaR2q19CFvv0+Y5VI
uuZ0U1QsiHHb8kVyQlXd6Ml5oo6Ott/Bwg4jz5C9ebTs2Q2MS4rBurGDbLsPiOdjjwu9tY9BswTL
fLDv7Tcdzir3choAqZvooXxaCZfPdE3bxf/SBtbYTk1Kw2e2Wur5no7bmpNTZFywzlUNN2HmXT1a
opQ3z2Pq1px+0EI40kYnQUm3MzQdzLG5R46VbziOj8FjcKVBRtCNekPQ2xa0NC5F3sW0lUW5QQL7
8SATP5CNYqO1L7y4H5AtVSgcyyQ10So3wr73cvOu7UF9J4zZu/IXyUshNFUWvC0eA1lhsSpH3sp2
FAnR/R3nw7gJlj1bEx4xLAKsu0+xyP43ADQum1G2H0ATJH58r/CSHMx+LTMH06WORVPnj+cXHR+S
YpitaV0rhCPS/fRx7TNnzQEdvSr8pGzaFawIueEStopL33ac1jpjULCGaWX2RWhinIDHfcTkWzQ3
4eSC30WpnRzMa5CGphTPQxXNm4Zo8vOcKBvpB/qiqfnbEk2d1EtAROtOVvHJt/X0ID2QzmPyuGww
0YFhZding+wgKL2fatcvndzzq2eY/dUXsvAoC41DAg8gAnwA7Nr0GLUJ6nRhyCsmXhL9++DRu71K
ApQ1q3G6vDrHuzGE0O4327/H16CdYYGlhlTsoT7XAxRSYWdCKhCkP5w2oSNmYwAzPId2dtimHSgk
nJJhriUuEN4vMsTx/cwrTPGii9nsFd2Ntalz674A7DPE00Sa/fI6rIs4/F8YBAzM1M399yF6Az2W
d+P5JKvVo9c97d8bV57dtHc+HvznMTKi9D9P8TE4v1OVCKAMUYKjGiUShXP/ijVfwq8Htd4R0Snf
elBP5lbia1URNFFcEaDlgWI8sD1XF7/uusM1Gf2VyUxjPCU+ltE9BosAhjZnK36cUxVTlEKPjNXL
qj9rhdBuz26gfIPP+b9i+RA+doIx15eWj8MTP+5CgdCiDa0k4VXmZU0vw1IVelleBY6RGSqfcz24
Ud+Rquso2oV5eCiXTi10kpDAW5RFRW60H/kZZxYpUwgbw2urA6YFJLwGc+noOwdskQ+aRC0inUBI
vhoW6Zu4NtTeLDXwMHEVjQxz8rQaI1/v5aL0QoMjmStjW7UN7ME/KabcewBmW3cXe5kTx7wz7aoM
wpkekD9P06r5iJHYoPDuJf220yL3Iw7IDN63/6RgNNl8PCXjWH7TVjBfs2+hSAJamr/LZ7o+RO7F
AH4L3Qs3PhXZcy/L9VeQVcq6E119jUGwt0VAv5y6eCOqzijMKNUI7l/u455mXbTtpG59DQXZHVQN
GTzd8hTPQXMbYFIE5cOb5AwGEBppLBTMO+EqaJKGPAsjKpgmXKwPeCvJBJ7Oj8ATsF1PYHJDMCDF
GgMVU2R8oQib+B9u4q4nVMU2yq0uIUHfUDGdoB7NCBU68OphCrqNhiWV4TxWEAGKybeNyA1YH5f4
8XV+RufxbRP/3hoaOOdOUZlPFDuQCTVqavl6psmcsBjdvgHwPi8vGp12X6EKdD7CYGylRroc+1/K
rvEyHxlaDi9fufcDfqiw6lD3KLajY0Aj4cOUGqu3Im3Fl+TR+APHyoRKP3k956IjZNiX4AmDxDsq
oZzdIjYVtpZmvfQ1Ln5B1mTrV3jjrKi0GGZbEOu9U/x2itNx4ffeKfFf0PlMDNM2BQ/sOJAFRs/h
lXmDgdkjxJwzBosaTLSzOa63cHOpOjm3Z4MMTPKE35EsMc4MneaJS8QrGkoxFYMRh6Ojj8j2da1Q
fLtGk9QjRurekHseHqqVhfHVa36g7Z4id/QxWncKVlewG9OGMEXSMJzHeqbCogGGY9H6B86bPhqU
boUeJXvtWW4WIJ1d67s2dRVyBodHgzqch+eanooruhm9+Rngr26IuP3gphp46rBgXN/Xg3NZvm99
Ws0P/q/h3joMECzOhZr+A2tvfwJWyYEDrQN6P/A17RbJxqyuF3uqLy7d0TodL2+K80Yofoi6eD/Y
MHr5OyCHKqARWANBJqX++qrZLVbUNSWSpTh0BmRNpHGX9Pq8MCPBVwSuwqsBBcj6OPcCR6NPaMxs
s2zL48TP6ssBs+xIxUePNwpxQzWbK0q11quWdY/tMgNFH3nR67UjrwfGdc1AdCIfk44qmT6SfR4r
7Xvs5MOXGGURn+nWY2Z6Ijz65n8uXG9y8tLLrpf5l6bO/5VJsjOUwSPKWg6MIO2sW11rCBnCM3He
KIuFL8hofxpsuDDNhXN2OGXQPHQ/UscPupvik0U5z5EEBuSCXduVR6FjkkIvGRd4RdmFqLEvz/ew
p00noF+JGOLuun5ZAGxd9fEFHIxKEJqjnl4WnfPv5t1q6/IYwdPh/BNAZSEXTcbfRDk30edsaF7g
s2t66IK5rW6HeAVg50rut1ecbNFLVXZuEWRcdjzpMDOsatuMUFjS5WdJmuIZjTy9IhuLJy3/Cnqg
ydstTn4Rb9D9Q1/HQXqgdu0KTcHpuWwVyJLCXdOJ5Vjxb9sZpbJvoLYmiN3LM4wznQUGFwpi7wNu
s7xJHa2HYs75s3pJFdpXOLycf7WKCHeFsyO/fD1c49zyu7RLSJBaU4kles2y695i1uq2uep7ciJC
7/IdJ2o2PSK3ibloKLCsgVqdjE0CoraevnR36/4iXW1qSGT8pvp4Tza4En4Rj6Lk2JiDfVbum6/t
4mfeT99+RwBAoN0HehOwpDXRMK9syo422dHD+ORcZab6TNGKiWbX2n6QFvzSKt2PNFGl4vBqwtDk
lzqFGL2H40t2qdX5AOx6cSg3brZPpWmjnlrkCpw5qkDhQRekbGqD+KVzh2qNJhOlvzyx3ZoQkwUw
9Uid3Ea4NTPi33x8cNveDXWTsYPDjRYrN8GL03NKjSBHy4nReUxFhPinJei8hP0hWKJN8+N81TOW
k23xMjUPQGpI6tQs2K1GrOZbgqpJfZULkifHkz6+1nhUkG5ew7iQYdnprylaW3ypDQQ8L1FJtEls
tkyslpCcydiW0Hr8SezauR+BNY0rmaPk9+Uzk6rAUJx2N/G1S8ijcn6/GdKFJiX10z9VB0jWdUEu
Y5clA5A/WaNbViuGUT2lj8OvPO/+LR0qdhANq7tfe/o4ydi8t/04y2N+132cBrx9TMbWFYv5VsON
nTGsX1Y0SrCNtehZVN90vigpueH5j6NRWGym2DcZoikCAjRO031L1+Q87WSN6eOaJFh6sM/BL8cS
2t6FKZmTc1+R9FfT/XVbcvaQwK6aYbao3/sN4Iyc7aJn4ySZaSmli8VxxZcM6+HWfxDZQ9cKHyLd
p33nzWbjoM30/cDvmI2Rs8b5DvEtDuhRug9463WG6U6KpaeTC48n8bP7SqPm3+lBkYYxPz9Oa1eY
goUDAxAd7NlwKwYwY0EIstNf/C6+rBcOp7JQJt3RI6GFXJF4+Ha6v6J1n6jujt8ziJZMgPW7J7Xc
UC+ACFR7vSKinogxOqt3cJRAA00sXnigj1098+goSM6D3wx5/3I6gjJEdtq1UPlCbxbDQPwOSXcH
w04mTpNNLzOIuJ7qebir/Tn0E3USNeJSLw/Gaz5rTyV9c2pXl8VGutQF4A0OJTDCxj6qfEO0bO18
rG8O5Xu6ckv7bPL3IkkAdWF2WU9tewm+fycQcjIi6vMS5WzARwaDqSKp3coTM1j4WVD4Gl0G6K2J
4THd3hPIK7VRRqSkmoz7Svj41IaHD9of9YU6qkTy5KhT83rWFDyv4wTXAtab0EnKVFzwu5HbSRbX
WHKZB6Zu3ON8Z/W7/852VK6loVxj6QCKFfWX/U+O4Wl32te7IjJYNPNLQO8evguZf7fA8wDOaa2e
vZwcrmQyszw1jqcGYwceHwnSk1EYGNFdM2DgDfqeWMdbtL1Vw8jtmB9A82ayVcUBo49L+7JvHY7l
47q3H65mzA1q99bBeDOe3evbVW+uAwhQY7yvv3dudw4nuS3RjXIp2z42ip9rAvVpyIxfAImpxZKk
6l5fLgarQovKoha7br/+Vy/dCWIX8wagDuWyx7GbhGM6ByWqUxF+yGpEfAzejmf+Zuxcs4FFsuhm
c7H7linWebfRx4xA4qiVjR/NTUoMICtlhxksnS+1aUp6rktXvfNACbT8fbpyPLzm991j1hgeR73y
fLRXH/e2qj5NfssGMtIC3K+O59NeMUm2c5xbfaQy42vSdJWiwQqXKawn/hPmbbkdnd/aKdm7GcKB
4m1rgJZL6lCmq/woL7XnvEJN/Y7AkIv5jmhp3FGpnuStgyeINwz+njzL+jwFrYXkC/TPzSBsR3ai
ZyVv899ZSgH31pUNyvDJMZVeVt/kH2hoPqDT+CAJBGbJhiAXb4mOae2WAQt0+Xho0AUFnqQ3ocXj
c/Wo1gp1y3b+g4QuZKDVofCsJb6nyXrBK07kxOYBIXMovILuxKV6MJQksF1JB1yIVoR+cceKtXWF
ssIwCw7wvea/k6okdDBCTCvVS8O/tsvwsGktfskPFkcnG+Q+EJvcHunzJ7CUrkFiUQUef9kT2uN9
Qfn3HiaJ5627WS121o0DL+lTNb1s5tdVnRjBWVG0paXNPJdsN24LovG+RhPgtGS6m1/Wt9Mm94z0
MdZogheO0MNyvf20qQSLaEWVHD6AhOAo5yqwQ+d6qSEXRT3iPF1cE1TA8rFQ1Ydxwha7s9+Q1+M/
GOG306f4MeMgGs+epEr1oCDN0rWsTgFhvEeXDJJ7mfxFBL9XCxM4a2Ctc5tul/d7dLOFch7j/Sjc
Lj5zk+xvQqtsCvZaGDrN9Xkt2eKm5U8efzq3yXLxl4VUvBACB4/f5/dqTJoB/aRn0anlS6CQheBs
o7cG3nKsp46N5SqouvHnJXAhC0Vka53rD7U55Mr7Os4lygmNI2OuL/5qi2r201wXzubI5aRUPh1a
6QzkcyOpWoC1O6UamWz5uYnXwHAymMYhwBWBIdjVwms5PligFtPNw757UIwdcvFzPkjMKOaZPBeX
b+x2XKkSJHEmAxa0pu6Ty7Oe3P5bfPqx5/f+3FwcyutLbX3o3CeqZScJ92s/wlHn/rZuPA999+4+
KdjPRaEtmk+eLZ6mYGP4LLtyvvJ4zz0aGRMjNTG+U6fwRtL5/fRx/zq9m4UIbvHya1f+Lg3yr8dd
c3tvp1EhB68XYw/GlSYD+ke63q1rK/3DqaeXbN87gZhb3oXmE43t6PGTLQ3+wQH4jXv0nX9/yVNi
2rOMfsAoNM9EiGRC7KyOn5mkY43eW7ox3aGKVa6H3pNH7M/x1Lk/h7cq69vX8zM+rkZz7kR5lJfd
79EOne7+PVdE0AZLS6IIVetcg4o7XAn78fzV9jFDXpy0XS0O9dm1YLTkADo1ieYttjNT6snxWC9u
hePd+Jp2oy41mUoobvcfjDRKvZm7M0bh3hfq6YcVXs8Nd4XKY05OXkH6fV19nB7RtVB/nKHxb62i
VMpjX5KkUwrikK7i02UUtNPgckkjYr+cqhRKqOql0t3HeXTNDGBmCo9Qqe8YnOPojLdDXtW51sZy
DJTFF9crNiyejW3K6ls0xBKTIAVb8msmEo3oSYwAJraTkE48qtN/WvtGu6WyHqGVtLSI7qWeZZ5L
xDaCFyrtOxmxBNoTZDNd0+eG2pCvGowfWkYvATaUa5Gh27Gh8uejnMnXRfmTxn8RjTYouiz3iFB1
Q4HNxxHyl5lKPpYvOG5Pehq3FQn/br66MzKYPjrpbItdDwjJucbGKUfHAZyrMFKm6+CxIZV9pCsz
5IdNLSgD41hqW5qcgKe0AUgMF+7spuqu8sKtiORqQAcECKhe46bFpsfl2tXbi3G3ftU/mUMO5Oj+
dk2AfFU4d6A5mk0sgAEdipKPZHe2ajj70wOIrj9nrMu4Jzvx+/rp2ea0KdN5oXsqnnWm/XW64gZy
YGwzVLuX41lrMYDQQatAGe3q9mpXfFmRTTu9XLxVetdKz+Qg+YvuRia6SQOO2xBnJqfJ5ytD6QYs
fPncfnzOPUc0XsrA/5q3ugr3YJQs5pqcvKQJ1HkqD2bLKZzyqDXrtgo94nt2XwBOmaYy/SPabHnd
uVM9YoMK1H0f0AWc9q3S93R0fzFReHKuo1GnptUUC9LxiJAA5eA7odzlmnQr/xZxWn1t3N+8/W5a
OHt3XW3iOLYAgGyifPnKvIOieW+6W8umgGP+NLlUeW1udYYrvNjJKhYmvdnArejdqouuvFrXJoKR
Z7wb5fCUJexlJ0CUr7VIVMJ6B/aOZPQLPaVuih37weq5th5hbUfmNeFnKYnrzSlYCCI3/54626PV
b0h/KeEVIhfgn37q25/jOUTWPCgq9nbRx3KyuJd7SueKtTKPPs49Vpevx59p7bVEefp3/tLLTZJh
0d5y3sq5fC11Tjg/4Fmxx/mou/8UkGTnusABa256tRmPt+u4JWFoJYYWslsimaPNUh1PBO7huNgf
E9f179hNecbSHPLc43279d8V+iGv7xnqyYexCPSQZ6MD90Nly1yj2DGKzXcgjB9Rb9/oScnnr62/
j+lFj5G6Kfzu34d2BXgkLfRKaRt5g/s9xuNs96drU96y7STFAcQMd/FaGQe95F24XWNJc/jP4nOc
LDsf/V35G8kcMH7+rot0Jslds49CeaL6oBkC/V4rPjpmv9pN06qhY54m8fL6Sq3wN3/qFlEoN3Ww
VyVz+uPoU2L1Iaolqr3zqT5J9EqGbD5wE5G6Pf8zi6V6YrYI7JZC74p690pvIhYV6ZP6JTsIsJAn
e/RKq8V/Bn9/KzYlIRaOG2Ho7yrPATLv+vY5+ZXbaY8QKfF7x0pDvyl65fy16h4rC3sRZNKn/AhP
kMrns7tspL6TNYTC/v7bVJZXTPSbiQhQ6ASN5yO7IWyIvz9bvvjf/zpwEwFrj33iMn6Pk3sqFDVc
15izpCSA9Bh/g3pz0C5oqCw7x8q2YcN/mY/WIc774V7nzmW0IKfE34Mde3wpytW94/dOMvxrgug2
bBgNnpvjDdj47E3TvY/vVw/dq0ro+DS35aaOkj2xxTZ/vv8iwsiWiAqHPbFstJxm60a+NgZzG9/k
FzfeY9p4+eovDf7C+3FUhUSrfP7m66DbMQklZZq+c8AArMPs/RaFGxBuRr2lDz8mLljmnG7kAsdr
lGhdBb2O7Ic1hVuMnWOVhs/2aGaGeiDe2/h7Qo62MoQDD9GmLEl3ZdsOn96j3m7DTW+HZZGaVX7O
3/0ZZVgKB8MDVYmIP/Z0cKj/5Oe93KskU+u0p2YfLKFPQlypXpqFqH9rtn4K0X5iJmNUIlHMVyfQ
aTvWODF8TS72tDF52/bDA2Z4HvNHnNbDIfoC7eFWezL2Z1rQ3reZKYGuVpgcxpgZf5vmv3tpk1km
tWTTVlmMzxXNA38Lu/LvSy05c9hb4dPPwwuWhtx+/qgji6i3GHwBa0c3kpflYtp6M0IZUyDex4no
1fip8SphjE7Rx6MDiDuUtFDjaWjai4/XqPjv1rnXS9W3Qfu7+J5pDZKdWbU3IO8cnaRWj2yEVvRF
zlKc/UDz91KdZ0T8mI2FV8DRi9YvWYQxrzfYx353JyZ2CvVStnx9RRpYOUlQud56s34PzfdQNjiP
gtB74E3lUlbEcRa6HkWnWyZWjQEbxRk1lw4B/x+h/+RndoNirUdkAfbLTyXHZvC3j9Ng34hng9uv
yltm5TuRuzb7PGwqBoa9bPNrNnB7equuU8PhKBJ7WBbgf7cyDMPVPwF5kobyo56bFYMPIfi0tYOr
BmTW+rjg3heierjxhj1MW8r+AK8QGyyQbbsflmUwPOFfBtyyrAt9iaHglC0JFn9P8ap55IR1PP2d
JbQkvIkj+//X4aseaogd5xA4wytZAeH0cwDMH91iku7WIhpjQ0wgMNnI0ZVrOdz6+U4p30jn7frs
sz779DJL7Pth2KV/bzXO95Vapu7sH+mOoFh4/bQrdiZYsiJdHZp1XxgZy+VdTjg0rt8CjxsBcAPY
O002/dQkdtrobfY43ZSTv45fdN540dzcqpgUQGzTyhH6LxlxO2bFHNWmlVJ5WnnZ1Gg7R6XyLHoZ
AIn52z2qWZ8vUKbtXe1l/6z07hGR7Vz7/NLIfuaSFaTT+Xv+FH+dPk4i7CjXfda2kbHKssfb+CSF
lTbf/iL4UYd0OSLkY8Aa+xL0k+RrUd3vLfzji8PVUTzbRL3XQn3Rf75l0VdbTJH1QyVSjoAzx18f
Fl3NKDCywi682JstyKsgr2LWjhRY3r6G185BqgUYrLbQWDrdKvVaMgcRKDY7d1BcPrVKlihe8rhe
arJuO82vLYXqM0MmO77f32SgDpdrmxT+eBtryGOuXiqHS8Vue0t2stVZXf/Amyp9vg2upyHL6Sn/
gS7C3+CwZOg+etjrPQ2M3jZd6WWfH/fFYEF3ut86/yUFgh0k9XT0KNdthNjbhoTI8CsYQcDw+vo9
zkRfx9drJTfRC1X1LUQTVq0VwCNcqnz0VFpP9ucagIgGZ6p21FeV7Gf+EQ+XAuZ/oUz3i+q0diS5
r3eUr+Y/vPu5kt90bUap72LeSVXovvxL7Cr4+ul/hM9ffRCNP9A0csev8x8Et1RMObsrLqYLBuMD
T5CXu/qqdKw/dt3ntxj4aDo39ot2iI90l168NV3H/ulXB5kq+WGiBBEgn7ib6QGEglRhCVyntQA/
Y2q4rSGxIVOBZt3fipXUnMxg+TDKlfqFZ+UaQEvMysuzfzwyy4vqqZ+q4KwI83PYpV6mntI+HKXR
oyk+Glv2FlVfa/1bNEkeCXd3MYT4CnOUC85Di3z87z0GSNr9S92Hf7fkUp2AsQRyll5PHuA/ND1P
ZKRcdGJIkLF/qdL38em46eawXC4KlBpiU3rX6m2e/FthqEJeYjVaaFps5CttaSKOOlW5uKV2apWG
IsYkxKH/Qk7oP9dt3O0375wk4a9y6xZlu7+bt3RXa70gU8puZSH0f6a9E9R+8sXSO6VqQt21MuEp
0vLYW7xwnnkOSQpb306tA49P0+t2typP2nbTKDzW/Qs/sIo+C85J7RkfxvdKXKKvG6kyYZxUvl66
WvjufBQA3mDHVoVYl+IRgRzJTEPIv1XUlqgIytufC0x6/eEp0tO7fbFTppWvdzdbN9WHPlID8qkJ
anvKxa8dfSDwkOYkX8v1WvnaRr55j/dt7SQttt2qsZ61ZtuKQir5jGLoz36hFB9qW1wjflP/lr1t
71JLmV+54BTHpPT7ZsAPUdJ121azm4rWqIR/NsgnO84otMr9a2nCCJvQ/vm1dGS+/SSw87m93aK5
6fDouYgRgQ3wmEWr6mKdTrtUC+GwGRrWVzddIjIcwstxZ5dkcxjtyit91IgHdgc6D0edsZuv6myI
lqhGvSTdk0R5QWsqShxZm5bZ0S9K1Rn2UmWLamaxvggAXCPcaNdvoYQGIqL202Ip1T6ubaIZpUDm
1RfKrM2AJrstGpihN7n6+zp+xtkMP0qUSTmKWxiVeplTkxOkGKAS4GCEMNK5szzAq0qptNvXb9d+
xE05wCcJs5LxdjjeiHsonLKMmpXIZPTvhw4OHqCoV00TCQP9JpRQuyTYPnMeqF/biTQgHYrto/wq
iJcuxBt+hQcNlru0Fm9apNa8GDvFwEsgZdRkXOv04ovKvZGKZjEvZ3rLhlJEsL2Vr/QbZUufmhp5
hbUl6T1Lh37sL2blvU5haIbZDzVtfC3WxPmchOY7fx6QOpgau6dru+78/YPdxLQb+oG8nRsb1j8v
xebj3H6mK+dg7PMLW0m41y9fjQLaDgc1mQvQNsecNfFf9oGIDtXJ4TfZNFqgMUR+rlCevdHrOaIF
JMvE6Y1hLsBuwc+Mv+k5XhEHmVs1y9fFrN/BPp0U+4dftggXXTKTm139BKgWEDJgFIMfwOVuJigr
0ETq5T8CCpHDBPX7lble8ldp+MGRxE3IrodFPY3n4XVRrNzP1dQ5OEYAqw/UGu3CvjetqWO2P4ko
VTF0RXvrk0+r9jq3YgWYAM/b3rtXPvaveRtp3MEsiVLPXI3FZm33K5alKlcyUWLXtrcadw7VzoXp
9K5btM/YmJ8IMUwbiMcyu9Ugu6159Pt0JX35uo05XV9DGXaeyuuy1WsvD76UjJY3iPzyrnmUILqy
F2f8K72zYtNOniExU29sBUXfTeX5aquMZrW9kq2dekbH1pke1CGK18MSLxDtkEV9+0J5xdCpEZYn
XJb27++uuq9RZjR0G+W71/cwpxqfmmPCzmBlegOEh7Ifq1/sMQOfOYZ0+mNsL2wh52RFo4xldDOX
11EH0fbgHo8oDBP0cm6P3uIT98fhVtLaqF4t4vyzbgOyGcj2e/e2zlhOE5PiPPxuaagfpV+No05p
42iC386XG1nr4cxlMTJ4OWNje6Vi2WYvyUhS7RLqQQXYoX8YPdGQq8SJW0eMjfKJCpjhc4bBelTy
RKrneiN5rS8O0WBwr9/fGjKy5pGMn84ZmYbWoiP4SB2b++FlxHnFgrw372/zXG3WX3T+QfIHYfrB
3LRttGgmQa3NdRaN0qZxp0yZjAa0ZeLE2zxTzeVr90xlioRetIaK+1Z2XDrL143fW+HRo4Kd+rl4
f53c26XUyykfP/acuPeQnFHm1Njkg6aJddDWkZgm3oRulkXlxeDBKUdB9gz97fSvmVlhHR9x/z4z
MEyJb6PfUu2oRTuvslw3dUk3r3mR+vC+Oz7+ml+OTR48bckiamR6NhFnsoDF1dx3Jj5TZquZIxC7
O9w+F8n69Q56aoi7bLNEWX1eVTfzKuwR03V53oMLUGkambIeLzVdILrU2gW56tft9ukISzcRqTLa
NdPhF76sAy6VbUtmGdmFQcKhOMz2FykHPUx3MMYQ1NXIUSVTuu7iRWY9cJrrJusyZ9wgNiWp2cAb
yAS3WXM4DLdfrd9CbfbpnERI6tR9eq2+fUvg6jOsLg0zh/5q3yrWyDEc27Pu4rNwajL6gGV0AY9H
AqW65YyUAzbGcaa3WdVXAydGa6AP+e8xqBd0Fva68cy3a6Y72DbBECuRqwpGRuPK9+pu07R+1bTX
yn5i7Zt/18zYiuXX+zcRmMWnaS6PnU/nL631fP1RTsUf21fNw6V+xcBEWqgs9OCXcRGNYw5FCKTm
rLtvZ5uLmaJ1mqdcdMnU7G/FOKim7kW8b+QdSaDeM6Zp8xFRoibNH/5m9wp4iRwssqvHTDbix3A2
IfwDrziPcLNylUdNPYfqEF0GpdammQH4YZzAdjKc5ovB+mfRstmYFwKWWrD3tocN7LxbNmb1lVwn
1Cept3mczzuGp++JroxR6lhcQYMTsp6l6qdxZl45dPevNEVREH7MqeW52aZGke4tpPzH8nVHoKnm
qRc8M1t9wh8FsNtEbc8wylhMb7ePkJivodFJEWOukAWw00rn7CB8lDuLFXPhlpqz5yEcg4LUERW+
mZgRbtq29kf0uHKgEZQ6u82vGUHlRrWHSf2+LLJctH5NbdDBVa6L31uTsxUoENRee/Y/ks5rOXFs
C8NPpCpFJN2CciIag29UGDdCAQECofD059Ocmp7uGbdNENp7r/WvP1xeAfEfQI/0d2xmMKkzGszG
YKQFOWIKK2xscY1ikirO7JMuQIrHT6o/n3MBAM6ePfOItj+QCs/Jyiohdn4aZr7qvzL/brWDzmYt
c8Lzz4X2B8iESQU12sz+HMm8ulsg9Sv0mVD5r8Ci//4ftzg52kFD1k9Vu95PvBpcCgBgomHzFN33
EZKAPaz7VeELnvgf0YHyAxGLO8qJ8f56HHD6p0jRQQuzy8gkiS2QmS4n8+DxcfoMG74BuU1CiJj+
afDo5/WhX0lL6okQrbnoctuFTMITAWcerG1wnnhTP8DMmCOsZ+xZ1itiVAWnoezGTCDsj7QdMDme
5Dg7SG8ZdUw+CPgILKHzNhD8iHIsDkSjE50ibaG9m7dITFozzCX7nu+0nbKCWewjvsVhe5d9ExcX
Ae2DRao/mrzI2j/MF+lrRjvB1MR7TnweZwhA4QhkfCVZePMGfr/+aZQN2nIyGFdADEDtKFXAI8TF
D3uWBAMA2zXDYrgKsnX8bAXZyj1Um+ZCgXySQkVz2cy0N+YKi3vmNDsT0ek0iHBvVNUBcybzIJw1
urDixaQdDAhSx0sJKNRAolVXmFQBMU1QDMTqxLEFDFukmDTMMWgrJdg0mMWXnNGL54ltRYWiQpXE
7TGN2ukHKMfZWqnaKOvMaf9ATwIFwiaJMZjKf0ZEXW+1TOpP5WYYF45cf5tXIkSYZbNLzunwZ3fX
YbHZY3P8RLMJsH1HKPYadaE4vHTw2kTAPZWDSqO9w7aG+F5aGSYu3FdB5lELvq4xZ/nhh5c1ZT9Z
7NnFjlXHcG7fZXGWVNO8hVFvSK4HZHVhmyWQOmoAbGFryZOIkyLagd1tU5zFMGTcvTp58fAtvUVO
Ifaw7OTd5WZYIGgUMpgs4IUCmlAIsSh6Sm7fZZ+enxhJwfhlm8yzpfDyCCP18SZBw9Xgr89Ae67C
9wUBeHzcF/L6JCc9HF2RwhRKWd/3OoQYthgpRTp/J/MrDcxtuZ+pzpUdCE+eiZr+dhni1eTdLXE/
pJ/khkljihrITNP2sWRaPG0fcLImrIbKBZwxs6h3Z0ZyMxLnQGXER8pob2ZOi1j+qQqEx13Y0yHI
7tsZlzgmVOCz6uDz6bJyl8Ss+ld2O5blMj1JT49DiqUvvRdwzvFo/1jizPoQZazYBLiiJMFXlSGf
sH4+XOUeS/eY1EQWp4CSuQcq40z2qsPdwwKU1SmELFeKNkCsmMfhZQzrR4YghmdoUEXj+89lwixj
TXAS+AUEXnwoMU9j1+D52Rr2PPcbd4CZp9c7doD6kKIycuF+txOSDW7IGwHVZmmmgGOFX6ISeuNx
x1iKeJY8mrgH8wk5Za4fXUcEdNZIiu0p9++9IyUpPvlwSw3n432nfv4vCxwFF2CMP2lIOyIewqfM
uAsSYraQdr3ojDlDC79YlSJulO5wum+Qyc02B420vpNkOu/t7B/xdCyPPupAfSjbcQEyX0z3XVRV
15VWOeKFgQhEB7QJ9nDR9F/EeGPjs0JhrnD23EESYKAweJ3U6vzX/f0rDsQ4qq6FDgzw8/WKTN0F
D28y66bGCKHlzWxzaefrreaXfXQR/mSSPtSEXRIYkdEPWkl/zFwO10KU5iZ8Hu7S3jYCxXmV/i0R
Bod9SWjWlMxc4vJEiAd6N5PSy2KPMXxFsiD3MMTIJq4P0CQ4Qxa/Kvhcz/3nIAb0ydhbYYRQ+HQ7
KFHCH5Cr+6XTDtAeJsIXq7HRYVDejh/HAQFuUzvkW1LaQY56fpQlUMkQ9ia6FrZ60D7iJV1L0JAU
2Dhs2ECB7D4Pn/MYtOzz4oBhlcCkICWEHpAU4zm/iCO7D/Ml7LkqIuh1yQhamfvqunjENQlnuZ/t
MU2DUwFe7dzp2Ns5kVuEU8MfJ/ugXUDrX1yWBVouTsV2Xu75O4xqyIihNgY84WsQZvZFGmjzpf60
lqPgFObyQ4ha+4UFptNpFAnAMHkk3Nf8GoqAs/2DGMzlMFGW5UXfdhAXEfgMj4VO5A1TOE37pd/h
+rTzWve1Gew4ewbXzTe7+SXdkFJxxmeJb10TB3rJQzADcY9H9uqHJFpfW6IJ5p5npuzSVlm0S/0I
K4JRDM2xT9WRcTfRxJJi9R3runv3eKcg2cjeWvxFUEwATlSMtPDm2FbKhvlXdWBngBccMpJHmkIm
MgtwPABpWObBPHxI4yU2xpGDdG3wosYzk5ap/5/mKB37LgCm03D4c+KThRqhF3JU+ghwblcJe6/8
Ejb32FCtq4CL8+7xBxRFIc9Y73EDb8JTYf5cF9eJWfj6euCl/Ff/KuWuMR2y0nZNG5aQ7qlop1KZ
fLKLAWxNY/LwRVyEXs3Z1DaKMtVt7CbcuHechLm++4ktoZ4RAed7bVhdjaVJ/oMwSQaZMFiOSsSq
8NON6PEYAIuSCxkQ8IthlqiFA7cbFumbZ22XmxY4SAagKL0UNqL1ejJ0H34OCvt1A0x+yxwDiubN
NX6w7c4pPsyCYcMeegnYrGlwyBOyi46PYcY4/apzTmngdHqqDMkkcBQLronGM02VrnuZuBSxqO8e
YXc9PF7YtgezCaWdEJNBCdIbvyyGsSzWQ4Ybhz44Mv/n304/3ZTSTS/ACuY9wQzRltQCeGD8aJyo
HIXKwQi6kzpNkwD1PoivyC9/2ZbIycF7wHgayqjNy+biTGiNMXrm61BTa6snkH7zE4yKxcnPZ5FT
KTCmTudUBfIFQi1cUjA7eqTrrodup+KKxXxxcFiAHwD3ExBx5fPJUDuzsGDPAG8EIw9h8cMjKaM5
INns8Fh1m1sANPR6JCppmY3/qI/PETYBN3DjSBgWGqcShuAwjerTehJu60tQK7a4hw/zCRLtRgzw
iD0/yGgLJ3HWNsUvUMPkuWKpVFL0EnccI2BWnNUAPKjWSTKZVJ8uxBdz3u7HSLG0sIAhDgPfSn3F
6U4pbmokEfwb8cqiIGEckfEpHoBKMWPBucmhTZ58wqN7HT5LBMPGlv2bCMHi890VgCmoEPOJlgsG
o+G7w0wZQWyxMpNUB3N178RYyQgpPvPHJ1CFbfWnyOQHBBn6HFCaVsccKIIX140wRzEK+O3a5dAv
2p79kKEXAv8/Gn3hIJRfxMzi1z2VYga0W+T+LUuT8U3GoIiabfnyBuZiHi563CiXzwMl2ejDpVTZ
vd9WN5tQ8wHVO9xvakhZ2hHx+GbyFXMmPbXQlPAzOZMFPSYU3sjlVADkjMHD+yRDlzZR8mMiQ7tN
OOkHv433kDyUPwHuan5Pcupd3MTRbqerxsQcE4n7eJa4clcdBtefYhIcZ19RpDRgo9jJfL5ukPHS
qVieNd5McygpVW5IJiUGMQxA/QRLwhhk9jS7MOGAJPlYYH4yW/zCdctk5w6QgNgYE83oQ7DG2XhF
nck+V/8TB+qx5buk0oVDZ36+Z6W50Bo6Q3o4AensbGBIBux9J3xKFKF7rjnIroji76cPou7JJfkR
MR4uYPGIbn2g28CkiorrDGpZRu2pxBH4AioiCQFYSKXs1YwN5oqlDlB3/XZJMqbkoBRC7Q5biNIp
va8yeQ3dt+AsAg+BZDodhUofshqUzJUc/SwraAqxqukgkzOd4cNGDEuIFvQzA8um8rESjeT9jNE+
Ot26YQliQ+zjXvn8sE0TC/AEhp3k1O8IE0Yk6cZm2DNg+HlwZ7CNMrIY5lfYiVCQz5DRXqAaPVSy
6fQoi7ASfBXdw9OrPuuHPqJQnD+EeX4PEGZcTZq3kluUwgnd/ON7BB/ozUUjXZf5dwOv/V1/6SB/
mHF2kC4Zrg79r7EIEdKXGbuDjnYZteaHifF+Eg2L4ScPJxd1ie2owUgM26r0dJ9JXpqWiI9tot2u
2N100ZuRYx5K6STqgQ8NVisoaCzyLqT35Xlh6OPfjh8eZuyo2MbJi5M3+F/xTQFmMMUDzD8N+9uX
fEz/ihrLSkzP2tVIO9Nm2PCQG/Nw8FnAs/v11cvMY1si55vvAvMeGtv33Hn3zvt5oF6F5aBsqjxu
l2QFFrim8KL46iTK4EPFMHdXYBgjoW+pdoPo3SpvVC/MCq4tV53jfxbS+9HJI+Luvhi4TLsvscqk
23oDv+p/pZkwOSjvf9zD9IHUz4clgx9pr1Iad9xHg08kUI6xcNjh1bBk3SpMMTG9kPf3+7nKow9W
zjQo0p/+xAmA9ZDss5v9bmDvKys+F+4aqf5S0evi1EbOooneoeItUGxO9/mTI0xwlXJiHKllHVUZ
369PPpPguZmt6py11ALX8hfL09GER3OHNyqGcPgKkr1wDkeezm1SyiTdUZHwoU0cuXKdoxJmPLpL
SVsn5oz+q+jdv/fH7w20Px8cwfnd5k4yHm5fgFHX+Gcxi6y91kOGSlGAJTi/08sqx+c90My/sZ7y
qFAtX/PJoVC2HkSwqO6MlqJ+w6jEGQMBSOc8KZZuC5Wk+dnVQaguqSvkc582HqZ4WDJqZk+LZTRJ
BSbf3QcvGCGsOYuwWb+BNZOzVh2U3iXk5eWh0UFLhPAO4h0CNwxvWAvcpBVbbE/anDUgTk03ZP+Y
AkxlxCn46hCoCsafuc/K1zOXoSnttOjQgzNNGKT49drLN4TbTyAT/5FFd8arn3gUN58rrrtkJTga
oWH46SuBXkYxwCXu0vWL2L0p9/qtQVhlpHdLqh3/fdU3Qn6qmh1dQSb6sA4BLtsL+91hos4wGjyR
u0EKynXGfKywrHwPVUgcGIrJQGgxuh7ArSoyYjIdtwh7ltNXCLe4TEIgzoDZj/pjeiMJ9FMdzOAI
6JEET9LaTQ6fSbHzCq4RhxC2BV/qT/qvOTOhDQT+UtqqMV3gFx0lG5hKKLbdBUKIbB/W3IAOKv/+
LxYRiv6wlnkps5gWMf3KuEPXYqBODsxgwluQJfyEuwDi1T79ooWlbyayKJjF12gWt7z+6fnITAoA
vWQiKfUI1RXxXBhIbrHyIpl+suS9XxTeBWbBHnaG0lZei+vBlXkj3RqVgteBfZFbNG5fQQ7lEgph
QBf+N66aGo7c3VP8rqG+wPyA6jzh7UcQ3TeCQk7auJrCGiedT8g+CouVMD3dxxYEyvpGOypHoutQ
O989cSNzH8XP8IWFNz6eCf1jxOPh1OijwDmC7uJNaoJsvXi+2/csIddXhXal75ijJFOjSFXP2FEB
xitJYnf/qPnZl75LPOIUf1qUbnWY4AIyAGIQodVUyRVAXs0RBcs0q13mCbUuVeVPxiAY1Ur8jlJX
PrUgynDFzoRI7gHq/WrFQQ9sh6mFGpSb3tc8BpW4oMC7xhtqjhh/ZzqY2yZlAhNhX/D9GL9m3j1f
YPiUEDif8LQ+Twruw7ddV9nmuitPICfMt6GeMagCcxcmDgXJ4cwoeDLAdUx4wT0CdDB7ageTm3K6
QYuoRBpjbs2tsb7B+cIe4kJDBjlHYqBII4btGZ0MdxmOyTBjp++GtwnCtTG+bhc6crhHhH/54FSR
8dXkR60ercdjW11h2YvEMuFhOjomvWP9geZEEg9mfNdkDKT1zb/5mZ9Ho5tF2loISJSI6pDZ3foe
z3zRF2LZGaJH8vJp9tdjoMejixfvWkpyfOC/DH5Qx5rSm/kvp1tdoWcQ9momt69bfIubUFyWEU5q
Gc+BJRr/6EkTplEWV2EftIc7hLzgFd19wW1wi3Tvu0fyOI0XzR0v2S5dlrsbBiG8SCzW64sUiOeW
rmFNsxTr8S3K/Zwe/yCeFbdnpkHkXJD7wk+67QMzvvlmnPnTs1z374C96PA6j2vhK4uqsApvh9E1
Pgtlo41zGRHTInWM6OFlsbIxN32Y+jNfXV4TIS79a/IEpWe6gUvE+Rlpbr2Xz7PlbHnzpQA6hLHk
QgaqyVtBGbWVz3ythXi5Ln1+ZDgUe76gr7mu+88wr/fpFu2be00UxoYHWK7x9dQHyrqDy7BUt5Kr
bl9OFvGRrOWtuByTLOqbRbdqsvmwEpjiILlbzHZGlEbKRvYfnpJgyZtoScobS53p58TlLZKX2s8d
0wqXWdlyXGf+6Aq9XdNDeaqv8M3yyvjjnXvqrg550Baz2+/MbULZH1l1MAHTVRY/vCYE76CI8pla
JCMWGmRy7jC+RA2xQtGyKpNsYy5ZbbuGIYr/wDSDyR3+TzYDpfABVEUGEgntS22LBRO49+YVDC4i
pXv4n2u1C6jN6cxqqaNnguA8kMIRWk2B8tT7/H5CKjZxhWTDSf+wuuO+6kNjRcDSBq1MH163fShA
alndvlI/9a/bW4wkid9LQlAosRKmNJvbV/lldPOSys79eKhJvvmRLGBoWSyzn/E7Cyr+LLZ35nOT
1ACNx38PX5JwEKe4jcVl3Hwbx/evkGQ/WZAHxZafDNIVeN471KGw+e/fPBYSYWOszM075Hn927/p
lRo+qyF+fr1cxVOxT16+XJrmRE/SDoUI5ztaHgSO8+u2cHRmUgXUlDefaR8My8YjDYwMXsF+WcZS
Q/2/af8YaTb7l3WUPMyGMXIQ7TYjWAs1EiOfqwUITEWeYb+e8w2Eea/SNQM3Gl+MlNz0x9yia2zJ
u3+eihWtrbmlbmdUX+z0w/1UrzAiXueB5IFWhjqv6BkoHldnPYbZml7QV4+0LcbuaalbzGEvjNk1
2Ve4QY+r+ldExr9Czuc9bEbObVD941CAAhv+N8/h8LzwnLveB6RWnGaaJEOG43pHTJ43yHUnqJx9
DQyIA3etnW/jAghaokGef84jp28dDdP3MLkMlaPma34R405BqHgiHLGt/Hm4mOGvCVkinfq+fMe3
rYx1RPHTkU5IXkOIAbyvBWaAaINcb46aUI3lAHEhK14ImWhAD8W/1nsmaQADfPXwGd02kX7ONg1D
yRRmASeCeuECntjPgU7ue+mgL/EE3TWNJR3oyoqdHEjoy64r0BoWxUT1waTJgW96sxjiAkMYuiVF
d9izTwpsq/uigrWuQJPBw8+4oEDufIoHbNJTN3X5kVkAulIm2mHCSEBzY1h5ahD/CPD2GZ2iYoN0
gxkqYwDQsJq59IY2aWrMXqcXaSK26rb3FaX6cGfUAMmGh8vNRQwVXlY4N4di0hkCxooXJLYMJekc
TRhmkFhdtEbMOswt9QooPz5N0ILQG0mHPIEPT2/KNeAQ7Gh9AEuqlUK622d6yWpQR5/DBwIk4+1p
ei/bYDNwrha0q5CIoRur/VyDPrjCjm/X+KnLVgMhG0831JV46kPz+FjcA+8ITvEtYaAIL4IndZh4
CMssAaOZLi7AP6/2v3b8Zb8uXHV0vCMSYRAcztsKyS5HX2sTvnLpbJKPLuOVTsaFzw9JZqdjqA3e
zihjfHmz4Hmimq1tLgIERptRO5IM2JOFTAvDGzHWVJ4UrgBea14GHhs7dPv4BCY/E9Ns4icCLPb4
Ebf7vgGugk7Dg9zYJrkXzAOwF8MTFp7I8IYum16cJ4b2YQb8JLnjYAnz+JU5rGtUWu4zn2Zx6UXc
0xPcLJN3TE4D5oxOR+wAHHPkzLNAn5yAIR1YFWp7azxcec8NVUpZ+uLiALkEijwXa1JloQq24zhP
7gkgywmtJJ+uRPh2xu7OBCZ4MnU64iERZiGT7YszAWgLyBt76GqnJmfSLdqinXtMpz6Wox8evnYA
QhiRHDIblByElfC2gD/3ov1Kxg+QAPO4J5whyBr5hgkD8RsONxhkebg4zOOhAqrXeCqpmFJ8FmrA
jW+41HNnLHhhBKJtnLnd5Q2RGRyTxYYyDtb0Gw0MwlEQd0Ghs2QUIFL9z98+pj5wbrNNDGQzmcZR
RFF3SwcoUaCP+pLZJaQO/Cn4W7ADFDl4H6IOgBPOYYSB1GViUNGzMo/kkuQboraTCWjGYA1O7wsV
9WR1BnEtdYW5M+0G1z/QXW6xYjWVoe8IdgXhR0LQ2fEb0t9f5hHHdGNRMtjIN8wwP1M4Ex54w/Rw
j9IBul/EeAJxQnR4FU4ifnjhog/O2X6+KOvWJsoia9K6Lm8n+CCEmzmPHZcV1kPlUIcaLlg5W3PC
e3i5Q8yZ7dyWJBxZJPFU4M94MgfMJagR0S6hlZZthJtAlXBDi4WyYnFXg/Pfvc6PpKxlZkoHjKSN
iQIhx4QTv+dYD7BR8AEwpuGlGWtAWXBUkmUwtPEZOEy4p70n/4m5443EP5gwiNY/8Aeh3BMfSY46
c1v6Z3hM94m/AEI8Z4AIf47eH9/QI96zkzn3LFKwFbFf4UvEKQmvGOQ8RBopHqpuLpj9mJri21IO
EXrjnayTxAI9UXbzVRs1I1bGR1TBONPMqwR7ws2UjWr6nBQYFYjmlFDfxFhs0loX/5TJx4vU46hd
WMhcuRBwHJl0/0epMZdg+wyIFXuaSCLakRnoLBRhclhrwyq+dB7eNJjOdGSygq/+EJhnkeR72+YW
qQBWE3P/2Y81vpJbMyM60WrID5kymRD/54vebn1l8SXTNrxtVP5zwSWxbJPiarCA2YWpqfNIhqi3
q40ZiJqNv5OZOd1WxNoTo4zrPOAPYJPpF0rh+anbleStg9gteIxqfrJ5khOpoqOtX7SbRdjhxrwM
29cf+26+0IIZU3sAVqtG917Nn760l+yWGwa12ibHOHzzYuNjnMIUhcCfdUN4yQo07/BEQs9IwjW4
Qf1s9yKL+tLYpT8c7lcLInGOD9VXC5iOqdxcjz8YAwTNzbp6sqWSgYzFCYGaThvqFmpBmDzCgnpo
p/3xWhai8Z3GtwtmiHx8MiRnnyUb09rxKzwokBF/1zIfNwkdzALwq5oPjCyX6tPP5Dnm6bwmbXHf
wfE61CwMhLlzxc0wDJyLDh58nK0LkdBsaSWEOIKyN7AFgy18DhOZBZYMSADzQ3gH+oGTK6bIG+Il
jgjYNJIQxy+ONshYO/Y7WCgXpiL6GTn0oa22r88JhU8a71FvBf2FSdjwk62UPH6iqg6UyXiOyEe7
AJGPMbbnTld/IA+emHe0VcAcDVHb3eUpGJMKVGrsh/zPDKygZPt5dV/IlKfaDTY4XgJ6WG5KDx4t
0HmfhXwPXxftHt9YJPBENlziB2PV0al37I2YYJCtxzxryn0RxHkZMKqCAUJpYr8Q4xiBOuMwJriH
I+vlwHQ9EnafUWa+Ecx3wrbDNJ5XnHsC6uekj1Qpbvem4QNqAwFBJAFZpUWW98ycU7cGpVrfhq9M
iXP66uJPwIMdqdjqo9gdfgjv8+yfPAZP6qINZ97bH/moD2ju2RtrGxOM61EXljgmz3Vphd1Fna0I
QalTn3ORC1K9PSOAHtyNNmIhhaqxdg233VMKySDOrE+r2imvNXQZyVOHk3hqtH3dw6vVN4bL8OI1
orNQHKoltAoQWGIm6JRGigOOelIgiVFHF1RmROCgq+B8pXDrSK6cNPYDns8s3QoP++UQt3Gaec8e
igwl3HPzOI7Yg2Ll/tjcSkuWnXI9Nm5TOOKsm79nS8lzwNsCvOORUMEQL6G74oH2wKlqjrCAXBUm
LSkThsY2FKyZArhvTglgiolwBQ0ENAzTws+ypwVd39Log//9fWtkzmxfPx6LXNs9dmm2q6he+9sC
43b1VP1pMuSDUGqDFJrvGQ04JQhtHLvyLLW1JeHEMLOQgdw4MMa3LcYKGedGdM/PDc6nr4VPflkI
+KgxLvO7wh1xmZzIpHqykY8KwWAFHlFOXq6u8q+c/8lXrxeYUTpwBunDNObybGfA0JKdZ1sSd5xq
2WGr3C96NBUniELcc3asw2+HSYvUo9vpmvsszrW2bDrGcO8wz76z7sisSaSewNBV3KAZujEmx7rT
VvD2xKhM/XtVkB70teF/JIYktokTvL5O643SbBnwSjjefagqNHy2J0dxjw+GRcRgklbwMxKdCZNh
PhFfbNqTZstj5CqzlkXqF1smwNV/jMFaWNw5OOCscs4XJNwSDoLse1l93954Hhh/1W+5aML8n4nY
UZ//w/UXjdxn3YMB378UffdMuePHOWgwyxJsFyyanfjBPeViDLIGgAkf3sziDoe7m3xCGtAvsaNT
9Kupx6Jl0rAg+OXP7Gu2grkbPn61zQdLux3jX5AcxRUbe/gTKqJwFk9snzGWSsOZf8XLLVFXCt5t
X02ob/77J8m+DJyJoYReRcRYTahsWp4syWJtw1+tPt+9V2xf/8r1yy2Dl1sQnxka/v//5cI3PHAT
qtxszNOshwcIobHKGL3NtU0h2c13Fr8BElr0C78zP48nXKH2JBePgUByp38xrHB4xz4TNJ+Pjjd8
d81Es4EtgjEA1uF8dO5nQJq/6blysols8Gf+mR6jD54vPP9JSFlIQDH3iDk0gtdY+2Ei7Kae8jM9
nwpW0vwHfhS/T5h1pzsTC6a2zuNm68zfXqw2uz1fcbegJKzhREA9c26SI3DmslDVFW+w+K2QIGJC
wjluAy45OIBZ+PyH6U49mphwYg+BPxsO7ZI9CK4qhrM6ajEYvuNBv5u1cS2f+kKaQwIaGEc93WIW
tIUr5/sZmYhAy1dWjKu9V1PJ7BaGw2duInruMACDB1rYM1zSMZkcSCywzIp5yLw931X7sb+zcYKJ
i3BSCbC0PrWbve0WBVHtSkjxdavHekSIJfBuYfV6Gl7bz7ZC8wToqeijRXy/H/sX9R8FwWLDQY5a
H5Uu+wnb8s1WBadT/65JNTuI1YK8mQ1qsOh1IKAYljRASfRunMUquOORzywfjUE1XyxYY/Ku1pig
D3M6jzOpHGZzvsnzf6ITncm30FBc30lSsDRhZSwHDu5AdGbYQAoEF5/e86C+nAd0JTeEhB4IX7ql
GBkaqBc8volW6LkeDu/ua5VCuFnno9PyUM08UDpLbNYNcSjzp2x9GxC7G7+eHwHmjG3wvrkbPj5k
R5N+e/oOAMZj8XIq9n+Y+/Pr5gGZAmaR8k9svIxZJZZCAL6rRvSBJFXqKvfrGYX2d0tdz6wiWw/X
zUdznpjw54grUPzgrzJ/UMY3zuxMFAkVVJGMi1V92jwztzgZ8/IzR2oFwXE/jsue4u1Iz3CZ4QXO
GHAluKv+HckDBqgY45KBMj+epcvxX7Za/Gutj62ey8EZgxmFBu933tIfXBR3Zi5LeYoX02eobR+7
Eop8Z33nflLs+17gG/vUDuZqy4fDcEqdK2t9EeScdBfEyoudiJRZWcnHmd8hUTsKNmq2I9b5xNV/
j0k/LEBeF6pqafjnfncrkhMuTPnmCR97CtaNbuoAZEwYuuAobndocIFOdCGaAVVu9UW/+SxuqM+s
BzthYb+vSMcWwqIeLIVHhWIWCfFDc97UkeYP01E97hf6urMETCGd74EcAKd1AI254fVFQ1rqQLoF
JSAmVVtRd/s1i/N1O9VqTEI96gxb+RGHVYe7zVqS1m8bJrmTZrYO8upoCC0gcMwX9mOwr/tAnavb
Dg/zbYUk4GzDOY60GGC0O97uUfYP1gZ2pu+MQPSvB253nvL6xxJMHehsOHAShcYCdSXXlZeP+x9W
L4tIj1vJelpsXQTU6a7yE1QXRdqlDjGuXpe7yfXquFpvBy6pOEDkDK3mi+6+rkefInt8LJR1Hhl0
CjfJCt44bqzZ2msC4Wnq8u9la2XK+TOX+4MTdSkGyTdfxaCWPQjvXOvGBLJ6J68WQJzcp8ZrMWSl
ypqFGYvsR9cXYvHDqtRTm9sAL2IpSCWcenTvg9xFihQGNupZv7kjcsUCr+FY3H4ggGbF70dFFqQa
dl0A5YyxZlrsYzr8MNl/tuteoDNjaTVQBt0RbHOl/q2M2ykVQz2ZWcIAQRg66SvfmHLmyN3i1vwM
w6GVwgHnuSeBQplmvfOl+cbkA9zGgPH/cXTyKGbCvyo9PjMvRcLAMKqw3t+fENWKim4Etm3N0VE2
P2K3lolqQD1g6VdHoUyls+Ba69Ybr6VcS/LSuqI1/vxSjl2dHudgeEHYVGlOzlfNXQVfbNIdEXjw
T6nWtxJzdo48nM3KaiUqISIpI8rRFOTSoU53DNmpWUbchmeIbpDx6ViKytBU84CaB6E7TrTPr2p7
bYISGigKQhdfWv3tYscFHHXCUIl5P7cphmAeAd5wL/N/tysGrEs9N60BQA34c2dC4oVlWi5eHbbf
fqN4sy3hUmkPr8YXKR1HvOSFYS4jp7pisGYL2I0lRX96qzud1A/REKhI+RMVFawv9e094Je3z6UC
26bhcpnBJ19LpkbI0zKfuerdf24H3HeaZEXfaoSk5MxEa6VAUtZ2BfNhfN+DxoRvvFgppFXRYo52
KuClhH2rs7hKHv2jAmPl3/q7b3Ah8kAKVzWDYhx+UBpinz+zuOCLmxR1TboovuvZWpgd6/nqV5OX
Rj3/vR8QGYm1MyZNu5fb9ZUyZrBaJvk/J6jfT/aRULlhZGNF2i1U54NF6p8QVIjoBLJVrH9YHGDQ
ShOowC5xSyilKDNpXxdZ53FbIHyaaQvQd/WYv5f1byk5nLsQXTDJbNkI+TA/GDmA2jojTu0IMZnh
4Tq6GL2r8yTJYYmYiwBElFQo4IlVkNBPpX7v8eUghZllWCpTFOgh4bAcN6xDcZlSH2nxJ0i9d6DZ
4OhUTKqFQbtfU+J6+cejCquJTDpS+QHMwH/h86/AHbu41LAxchCBZhhPwvO9ThEcllDGemKmi/vX
hzRZJtH9F5oWikPOce4R3Hqwy9N+czi/Z6rC8105t2j0Ln0zR6IEveo2EpY1tdLwm4BTgjJij1C3
yrrYN5dq04CXcNy+o7p1RGSB1EW/XWH3GPboDNiMDBpQzvTozYOF2RdrniMzFszFGNEUrExlCZsM
Kr6GvoMAud9iyhl/HJ/5aoSI75nfNxRGjM7UFQT4zHvgb9c+AxJjruzW/ovuR8dx96qgoM/mu8lj
R8QgmZjmgNWLLlbfUGdXSwTcRPdU90P18Koj/ds0qiWSxZWDofh71ojHfW10lOYI4Nj3kD7YYK5u
Iyxp5pvd+wpADNxoxc+5daAiX7J5z/3OfRQOzRgELh2R+w6bP7hyV+4au/6DLEaivfCBkLCY+NYo
l43wloeA3NSMjC5/m0nTCDH0foJwUGLat4S5DJHm1U05craBhTg3rbQo7RqL7Jo5DgOW2so/KFOG
EJLWvbd0mHJI255IN7XD53pCdl3I+75dXLU/cfhBfa1+daM766Hh1RtNIGkUXykmfPYTtlHFYC91
nwCuMsD84T7IYTMCM0aQH7v9myQO1GTY4SMDVSV4jCr4tUBPGc0eUIdX6GxutVcYX0+U2J1VKZcW
epIwXLkGf4rhIlSo8lVJlXOX4579RSlOTPCYr1Hml6E5hADSZNwi4cplryOmJmCA1OYresli3m+R
ISBjfMUaZMmt/vbAnoEWwMMABe/7PqodgUDM0yj+zi6KUzUP3s0URYGIQVhOEisB7tVEvb09V9Aa
b2+sUUQGUpPrHoqnO0anWDptq35b7LCLYAtIj9laCZs/5N1X7B6XvNvbh0V9xwjuMFu/1fNb91Hn
6ybAlf4Fnd/8+FmLL3BYF7hAQ9EoIZaq+Oy+al+oN923sGpePyLUH82SOu9J7sQ/SURaM9n3z0tx
/kg3Y33qP/Tp3htbJcPRVm/hj+SrjFPuQaH/P67uazl1JsoC8BNRRQ635Aw2GIcbCmObnDNPP1/D
P6empo5LRxKtVqvV6t5h7bU3ZQTDywOwB/D3AeT+WooJYv2JH//OEx6eZFdWjOhXjpMTNvsQmDji
UilEzo21UN0IiagWaYLvAwAyW/n6E7VUH4InfRzEnYtJCZw9DlZJ0Wg/R7l2j5JigFRIG5BdVSH9
Unwkx0qG9xj2PFOCc1qepB0OWTglIxIbO+zMuvNMI+sN1aP9h92tet5/xyhOQ2bDWy+GIiFbwgm3
escJJ3biMBTBgWGvOATXTNeFY3CK5yrzz1V99prdtbObyvpn0RaTKGCGZSlXWbVBb/Gq8/FBiIHW
D/MZClg1U40Ni/E3ry/KO2XYWuVIfgTPxj39jZmAv2m16d1pQHQVqUu3LXBc2NBY4o+VnunDyJi8
ihzPzquXeTV6q+WqSMBzOiCG8jk5rQzbHFuKMB8dy4NDSFZRCSbcl0Cxwg63r0W+L5VE+QvEH1J2
V8LA1YgFbGEOwCjKqxScpWwKi/pkUlhw/Z7f95HG/X31si5necb6Q3w3vPetkMj3yo8jrkcUdnYR
2BcOqY8Z2jaGyl1jcxZURO/KR7elFA5ccKGsGBPuOdR/LpvLOCa37GLYuGYH3nx82Upv6zFUfqfi
nTwh4S80IYsgWapwmIrpKEdeZp+3LABsfnqp3WTYErjGLMDbI/xix8WEs7Eru0K2tJV1ZlPDV30F
of7zwnimJvEQVZvddq/3srnG0Jdq5Lr9XM0wIfLkQXCJNh6dh4FBbLP9OcX7Eu6GxD2QV/iRQ4zr
8doT0chBgWc53ZxdBpPOjPs3KmjaR1UJdnn2LvybkLLFdHX5tvyIv9z5Q0z06cpsKBO5tEQhQPTe
t5Iw18S+M2XcRaN1vLD+mWCyKCZ+9tdySA97rma6OMajjeG7OLRz8/y6FnU5Zz2TsK+ZXfKO4qJA
NA46Jzq6iQmLRAt+F0O96brESMq8y6qVZbPf1dMrhtrGUIDcIoD4wA51y+EGhge7nRPLR9zd5XfZ
vOx3UnBJIybPy5XVGwd6TSI/LxOXKkgdeF3sXNXZaM1P5pFUxWxw0jkb7nBJoqCZTaLcm9EGnmtx
hFqHLOyI5IWL5Ce7gtzPAw7GgbG+ZUqTLS9Zy33K9I7C//buiW+w398rxm5GxN9D9zygzkaL8l8W
cxjF4/lcBQNN//Y+b52q2+K0ORkcMYebN2TSkOi9igrOEE8UhfW2Eo15+VLR5e15Nz5YvXqh8YHQ
wNd4gDyZtSKdSOcwCDCo2+A0mPEZcW+q38HwBVRkzI8S60Rfc30fCSJLGnhFnpn8FD6vNXnLBOTE
riWLGTKc7vCPVHp4PfeFGFLvXtdMmDxolxH/Yj94hdclyW04xhWLyzB9rt3+WN8t3OyGw3oCBdG6
F3uXP7nHp7x7jb9tybavqWaqGR1FS2f4lXN//bn83H5uy+fesRt/u/amH7E+GHl393poM8x3OycE
pcfO5uv2dnuLS5TdjKLvGFxeYZAxkNz7lA5zkAV1ASD8cfw5vRz7x/5tYHm7tIcDSzGkOUPNhM+B
d6WYHEw/mam3/eyf645d3VedNbbd7ap8GCV5QDm/xgZANlPILQSw7MV8FXej6FvmHRwFd1bq/fR2
awtIjI+Gf3u5sewNEGDV5WUvxsb7JuM1W/z659q/jM59/M6XQ/7cnTQSTZNsFYVZf8bMxWCVX/YD
ruHWPn1F3zRt9zr/PPaXeuTZqWbZeFou2WM31VxEpSxpODx2p5/xEocBqhMINnAF6vCIOsOhCXOT
LZ5/LKtmqtFhZILiExuceJ7mLb9GWeAxxKwKMs3qeMMWSpO/5EecdO79IJL8fSXQtnME7ijBAjyQ
y0gidr8s4rSZbHfTzFaPSatjYSaUSl7MSzn2y+O162ari17yO+RL6V0ky4TtLa9+rhOsoxXOrwuv
LAqyz93PPVeoX9v7euJt5om7Uz6tF64x4X5nUIfmrr8fxIRqUGq718FwnKkfatNGthp7u/SGjXM7
Wz2Pbs3M36m5HMCqfeSAtpgTmQUYB4Qht1kri8yRVIu3jW++Ou0EUNX++/C7+Uoh+I2X0fwK4yON
IziAz06Ktf0lpN++AKajo+0P0IdwFw5+7o5vqAKo+ttfDMx9LcY14DCYnVqHAcTM2yIOmFHe/cIj
xb5XfA4Jj47cJZhlW+du5HtTv/2evkQDnQ75TIAMgJIgifXdcFbrerOfqNcjWXJV8NP1Z1ePD8pw
kJtcWGnBTGy95OCuVwpEBBlDYPzgM0d4BXiXCIRQFl9/UF6wjdZaGHWrkr81XnmhXLgPRIDtA6Ho
iYEGHRZpOVGQHe6ED/haEiNpChXcF4KR2YnEdmYK4j3vYO8SkMA/TxDzQmB0ecWX4s+xgx4LYtjm
Cerrg4cM20CupU5XoVIRU65yND1naNTk6+0VIheeLPsV66TwvcVLi8rpY9W8dSET38/1dG/SinaH
/RRU1hDcMtVLfvFA4niec/mqZWy1Ryuuz0wwploUdIkCVvYw5eUCMMZpziB+SRI4Kgn+cFCBkIjR
YjO+jtMvuWq6RP3Gc92iF92E55sNBiyPnKL+QAn90cmSHMx/MVf9bUfHQ3nWn/1kPwrHwQEL/Ot5
sH+V/zqNOklir5/cY5ze/+5oZZknd7LzFlfeyq12Gkd7p08YrPb95TBmeLqNc1+Xj8TL/m86Ysyl
ut3G67/tH6NQFJa0l/taDFu3D6beC7iMZxtBaDKwnuF3v2+f0V60l/kS1Pi34MgVmDW6fOx8uKxw
W3pnOSRx/joJGURqw1rM3HvL0ySXMhmykeS3ZDPxiipII8JpIqSoJXj/BCp3Yihl8+AVb8NiEhx0
+8eSxxTnI2SyZ1+qJb2V4efsLd69vtxfEl+MitHxrJZqxbucFa17/VSTAZwj/1OKqIPM40mhby3Z
DAi8pHILDqMnyQ9mjKUK8CMWKQdBWcy+uBErK9AOS9sqRF1iMqaRJRAnC41LF08ppOphuRV0fDZW
MZFPxPEEvo6pQHuU1/gZwlhPlubTVwzm90DPVUCVt0yWoO9Bt63yVu9YTF6dAsQA+APOBh5rWoa4
tyxfLv8zY54kbeLdw0xqobAu7M3dAV7GkAnPE7iicHwxkWRDbm4ke5ICEIcB+Miv4uY8lnDsm6Yt
0SGT8EAaekGy+tiU4i1hT2DJyx9qWexjgVGVoIfIIX0t7T9Qn6nluq+G8TqvcXoLrONi91bk7QIB
DyEVvePHaYPtK0QBR9ciMoGMQqGQ65UZAaTCSH9NMueDfWAUwTcTAl2LYmZ0XYjUjD4wFmqTFuyR
m5JMtqUGHfNbNDhEmEsg+l0BMAAso9k99ZLVrEDz0p4UjmP4UIqFpyEvfE0NqQ/O8Y977Vw7SG3U
CD6oOw9vPj0SSHLuHa6ob7g/+sQSs5THPgyWfRwgkGyoSaC6RLQxZgg0/1uMoFXu1zJ65MEUH8cL
UowoklZkCV+pd/P08lMy9ZGHheI+gepCgr+eBt6S1Z/7n2Bh9U+UhoPWrH5o376Gg0Rz3128zkK+
iejAVMqBKHSxYtYkxuxGlxEf8rYG2Qq70Nr2Ix1UBzoWtCANsGdmgC8YnRfCoMhepcXX7Cv2fnsz
h6cH809Nn1hFfdGSbQJyxvpLNtzPpDTc+Yj7qJrhIiKnCdADCFUIivay4lKngBWtHsNyR2PndDW/
BR48SoZ9EQ2efPshgiAn9INVuwLcNxENirb17QSei49whH5mfagBylep6FVWr9uvoJuueFJrRNoE
xJg8DLyhEk1YVyxecRpNiOMgktHDIBrMoVYVf5rKue9hILuMHwhGq5KXY8eECgmVzBQzY0Hph9GK
vInJeRD9Oww2g8NouQoFtybfMZrAdvbl3jvVN4EJqH75JdK00yj/86e/zUB3JcNLJxSan290Jj6g
e9UyxQLgfeugGASCVQtiTKgY5R876E0oUug4oDwM6T53QBBs/VP4Dr4zpnLhddkCxJQXNllU6dLi
yH38IcFELp9M5anN1/HpT/6uZFXQVfQ0SA/RmmJ+nyI2y/PvpBjdgItX3HphnrDqJW/MzQXYK4wL
U36hfVF43G6Bky0krhCCanm19LsBQWpVISJmIC4fbALq873uP6aGkEAsTh40LQwgnsYAsDrRJx6K
jdASO/7wHIiv3I/XYyEo67HZwGRHt7Bwok3wtwB6M4uM8XMzA9wXZWSfKEmxR7qJwPKw1OoFQbh8
clhIckXxIEF1TIlNDVNlSvYzLk2sM+Ym83C4DRPf+oOmNE++iu1WDrxAFdZ7rAwB48tOU528I1Mx
8EQ9I0OjliY3JZFvIbFYNF4V/SED43b1Osl8ZmT4iyLHawptWvhUL+LfOzd833CLAIV7/t/RNve7
W1fPNEB6nO9V3ZFhLX7la6+sDvSFpie5Us0m6/Z6OhCdvsMpwXC9OrSRYppYc7n6UrVZL64u/At/
0mWLc7UVxUopBBuF5CygFYHnyEIJX8Ah0l3eekA3KwBGoFYE0NcGcsTDYHL/SkqDkOtAuN2X5SQr
cGWylQPsnvjFtDC5M9vM33C1RoEyoXI9fBqF4MeFFhytm32WErrQgNicRbT3zUiwtrHxbCQGOpr+
uMogSjRRuXFsTMfuGlKOIAzNQLAPdtFq4KcFqLwt3pn6Fl8hypuM9mY8d8S/DefV5KYr6Du7qPbx
w/N9v6QmlRSQ4MqsGDI/5DqnTHF/qF5K25pAX9CdCVmIkDQVLOgbLzamh1r/8mcOw1AF525FtKh0
toEzN3dpHNh1TKHMlrN4XZaEj+tsdO2eEjX5Is/z4kS2InlMkP6Q3uSHmLXlFsKdf6hnC19GRwK1
xLlxjSHmL6dnNYvtZF7rHCUAS7dEsE+k7xlgvZQvqLwcVsmdOuZ4wgfCVlNeLDE2CIsvneD+hLpL
vaKZHrexXEBspTLVQWoMCzsPzGE30d3C51l+pJGIVl8giLafLydi0ZsQx02jcUwMIvnWsR+sfhDE
azZ5dKIYnC6lMuJsUb6OBMF7z1btwwCjItLN+77qG/Z5f0lENIm830EmDjXK7KK9zEH9nJofqEhK
mc7gy5KDwkAmrUP1yiQveUNZnp8YxuS/M6bjjxA3XGZ99VZM5EaGGFzvWnazl3nxsCgxgq6E7JXu
kRGer97F924xOk9luSisa6k5hmkroKvB04etO/YO0usBkQ5CgvO+1jlj6BRvHptimA04OCkbVtEO
wpfuwPA7FRL76v5Y31NaUPBYaoh7yO02jX222rigS8jKHRRYsAgy7XMRAE6hRi5b+dnoVDyTAXgo
p82shhsw6WNf/ZlczmPrDYZ3UyoLcH5eBCHKNITADYxqg+kcnjjxcfhLRMpbwQHeNGHsgLki31mY
FKk2iF8X0QqtwsySwTkxbx3f0H5VG8m3e3HeXdZCVrDZe6qW6OeKmf4ZqoVVNkNDajO27T9Eyx1j
xYQIdAY8g7dwQD+GLrMjcvClYdH2Bca9XEw946HMUeQRk67YLOwgfrzXhsny8Ivgjzp5LeFLtLLj
eprytRV8b0JDryhLNJqIxDy23fUv8opsuvfDB9Z16FvEJbOIsG5JDiA3ap7bIAaN9YaH3BDTEGiJ
+KoqL8tVCIJY2uGXNWI2EgJ2CwmWkzGpySYjgq0JQpg3yZdA6GPQ0ZFbN/m1zVYuSUwgMHR5hD5k
XEnSrFgn0IcKBSqoaVdJ0DBXDVdtIoJnsEBlEiUsBHKHLE7l9CbkhhURu+KoKUjlk0sgBKh6g7S4
uWB5HjIzVpQnpZz1oVq0rObCK1+4DKzBBkhm09l3eT1AGRcN+W+gGlc40oTKM2AMN230Z4tM0QI4
QY57NMWMF/M6WVJ4whKbGk03mGO2xdm1ul234ovKeVGI/17JJJdW0LwPheCeW8t9kk9Ei4d2tLU9
6nvzHQlLNIIQ9sLudSq/dnGfqSRPxVWulNjW9vFCmtlRwvRTyfpFns5Vr2yb6dIwVkvjJY2AGRfO
ZekrXzA9Mh0RPJOHMF2QNawQUI4cmfXIOCla5NycVZI/zaz87aVr41CQklogYaSwqjIOVUI8zbK7
apOGPD9CpzqWhU6UZdhAGeeq50+BfzVOpHl5+z6sYM4L7B67LnEJ70dEzOyA3p70jReHlc3rIeOB
eIfvh5pEVdhbE2SIwY2rJaSwISLSs+ryXb5mSlSwCoeG2G6CMB0A19WICGE5ydYJZvuulBtlcWvs
MjzMBSIaWoDNsJ3+i/O4eHvXZjSKf6GUGwsJQstmuEflt1/25aUyVmvT7Dc1h8yFVTH9Rcrb9ifp
cm5SWdxLgIZs24TXSEAqAHKId9nuS4zhntsqhbaThf5EW5DILGfZp4rWSFElXHc/YIxIj3OlCPwp
IqAJkEUBhQZSr89bn5V709sHYzfs87RKLH9n3P+Ru6zI4lSfUULri49je/HDSVdJFxMlvBVNdJv1
wzhR3/dSHEeSNs5b23RpT9YuGZen0ayKBy1e3E8rywPHnpyfNdYZ3rwOqD3i4BXoHST6ohDDhC/W
Ho8IDqgBsT4ks6eD8FXgGIm0ErcyJSmbbqyHHeHK8v7QoQhGxdULURhBihgT4igxNYIDb1mmQWyb
KtDPkm+1iazSqw1ffNaJ8ZQlneVfjFH6RW6c47Dlsw1UoBLRYGUJ0P4gMAiL9Z914T4+Fkkz9p7H
7DX2YSlyBEWSZeHjVCJh2n2es90KwDO1bf42pKBHKX4oQp1DW/vuSMzcF49jl4VTClFq6EQP+dOA
MhtsHgInbi6aJHABooxKpBxvy47+LGgeXFH4y8MRcQethIPhr1Qg8DjbiiJkPxHoExlcBTJsKzco
6U84FsKZClXrNBnWDpnRhGaHVO3WLlXG1RR4Je08990vyJlUAQaXfVBADF6auD99Ysv+FiR9apRX
bfaFh+a1JWjzgjlTQfvnvYWCsgyIAhekkGlsgptK/+k2W/uEac0y4+P9ofC5janB1joZFtx90NbI
Jc58MeI/ajcUlPerZmXGYjdIUhmZ31DA0lZv+a9g9A6qUdC3NUGDFH42zvN4B96S10D0Di2h0Ass
ebwYrwF9mZ8ceje6Q0dPm875k54zpEG8hK060EG7/7OZHtKOkCreRy11+GypIWTn9odtpkHbos4Y
GM1d9dbI7NlikT1ppIbpAeU8vnq1kDGG1tjj732JhOAkHegZ2NY4AUUqrZtD5Hv/2cIubDTfSTge
tkh5anBdjXS0W33wJoqoQqY2Nt7sHsuP3x3484zudVnJ6ht2GkH1MdIRi+li8zmJF5bzVtZBVwFO
kmJK92MEyT7++GORSPQzxdzPoc6FyJrA3/RBAuWMiT2KPbfcUBtnYmVbf7hM+HvmjMrB7fOoyClF
Vbp0Zp1fgolSa8hgczJ9MAAmGVne1l/SqnLRuExRrRAxMsEu/LjYSaJogf/N3vRLZvDf9e88XKFC
d0F7sepEG1JgS1O5KN6qw8ayuq1zoJFpmiivoYPKm84phBzjsmQj/tyO5aNFYpnHDDFt7kYMCYc2
i8HyZ/uZ7c7fY5IMbGu575twqciHMYd8kbjTjn2yCbAg7Jvmv8sgMWZklROFR1AfHPCsxVgOVBvr
zhNtDrBZb/WZ+9t8zhLF+FBQjgiBaAZLcrY9fCUXC/89gsOWZgZiM1LcNGbplyjV7BYt3Ug0gW0J
6bZsmwWThZDVRGPdnVVz4ysCrgBdKW7Qk8arq8YWYJC7bV7Zxxr7TDO5q+yT9F4Zkg2vTD/3ucDD
9jaPNw5TxE6VKR9hV0KMOJWsvoCw+JZn+garBqofDTl01793nAKNQ0fwDj4fmW8FFrGqfp+q59b0
xUi5f264WoeNSKQiD/UFWklymQq14wWBFAqCKwJTDrCmaSMzRnt1rEU+KKPbpYTjh5ImiEjDzm+N
Bd8cR/q5KpAYAgZWAwH9poXOeQxUWhV1EJhyJTvKQUbVRBvG6+Z5nyMjChVqKmokREpJsE2Vnljr
q8OXXH67exmuKqwTLB+XQ375aeVZR2VCLjExSURHsp9T2gJzWZ82aCAEqvtkLTn7BuYvXebF7kRA
DxaPXMWrPlQi7Vwh9i6gWkgli1s0QHZ1UWEh83P19jfs7oJ8ID5tXhqJx9hVSrfzy3mU+ducS9Hu
GYNb+TiCJRK3IKqkskX2tl6V4ZiHfeDJaXtcyV8YCVZQ2kC++fW7bJnoB2BwGoSWTbKYWJcg/HHi
K34nwDK6FPaSz8QKN9oksn5B4YtgtF0XE9il8gHnWJL47HgpX4M8XgkC+iDiOePt3LtkM+ty9I1I
wUeF/0s3TZn+7ufC7W266s9FLubKS0nl6Bz3enRTkOyjM/mdfbnNjg8uI5FTOfu5iZdPJyndAJSk
orNISD9yYjuorCqneWP/voi8JjdljAvghDPQsGhe5rY5/kae3t/D27Kc4wSLVq+TwPkbs46/LOJV
Sgh1lxH7vhW+mI/Pyred3KflZf0q53jIuF7YbwrTt/unHFfNeeHQSJ1LxxQkopz3MBWrdD1hhqE4
MyTIvLtKVJk80owjSYAlwYAiTBJt4LX9tjQ/NLa7ygUpTbJ9nPfT5/40WYtHqpOFaqQiLcYXUAcd
sRhr4feLOriZZD830Ulp5oNieiFtm6SRrdMVbobAjbeGCfVQyIilP7e2b5lFaXqvsNfMy6vje6KG
aU6y66jIikt1OO/IBr7AqwfbPuuaQTDdLCNVcy1ww70sYmbWOPDYx95ii5d5qpI6dXfx8nVfAcm5
ntura2txbV0qu+oh0oiAfiY7y2SPmT1/nkPuvO7S3cPmdfMCJwajdS1sUx2EmZ7MQzPcMqq84tEt
xr6z59pQWo6XQADVvl5CtgskUihMoTc/1q94dLa/8iS+bXal9aQwWQhzEWjSjHzOQzDdopONFWZS
99wIsPHyTLRaUtpouXNbi6Nk7q+Tc/eUrO3TXVnT5xUDBwd2Y1LaVK7V7yCxx8rxUqqMnNPg84IX
HoxNtIpP8PYGRdhYdta9w9vhN/F9vf6mGvtIITpkQG3O+4B9sWUMG5V8nt3YT7RChzsbMXIFyB1X
JvpIcB6dkhyv+fd2akQpEpZdWDHCIgXalo/F6mD4lbofCrt368ThSgSON+QGY/HMJg36BWTxMlfN
WK2sXddgmYaWPN1z481uToZo7Xt4FpcCZ3GSCUmN1sGvuCCIP9ZyfKiDxPZlMnxnoYmNk7tycthc
zGjGwnjr6XkrRrL/hXhKwhbk6qks//HABBSJj2bDRmod6a4uzfgeRGfGSmqV23C7NEDKsrvPzT3b
ugU8ETzaJV47C8CLvM3ZGQ88K2hrfqLSTMBG+LpvgJH8xAG3IuvgLVZaJ9vRxuLj0JyUfWHiJsje
BQG8k+rqfb1pyrc9MTaElF4ndaus0M1LlSSwLRmZkEuR/oWtf1JP/cQktD1XA63SeTCLWlfJmFF4
w9btO26hT4qg17KiWNUMsoDX1e79Kp4jQzgtDx+2rv25lsWw47ugKItUwsWULZ9mncRcYpLylB+3
EBPy8blMdWPnl00sJGlJWVYluOJZ3lWW51YWXU1IQr+Y4c2sxtQgdHLxYj5Ajeaz8V1vAn3T7tCY
3JqpZBFsK3ORFLwR2ZRPy5eI1Exs+tv6xj4+GBEqvfXb8VdwqjDAaBALyeBcmqe/v8xfcjypXSX1
LVhiLYwap5tujX0hdZEBXESb2RlGvsgKmzeOzuXNtoq9cP2yxrtw6a31SrU+baShgs71z8uY1/EI
JhYrIhque4Sk7PC1nCTuFnEdCTBjhrUsxUo7uum2vos0Fpn6etGdZepXaACpSVlzIWKrxzfT0TsM
wLWSkP1bett85E9M598V9UoOjXZwTHI/zgejWSeClxrQlzgFhlc6lX1q/XMr2lzFg5DyFcmY1gIg
D5zhZVqfleuTjxsU/e/5iwAx+zi/HPcFV7xa4l5uvfT78B2Q7yX2m/0OAgb5ASp3EQQQBlNYhOvv
/OX8m31PfgfpoTpvrSfZfOp3+jcLxkwLXrw5uvROvVPnJNDuazYefl962/rbGoagobvLJ0xWpeuX
0OSbwKWBOJu2fJHfE226hD8cFswbxD2iJqSnDJ6PrUM4KtKKncyc4TXs2BIMbcmbF+LNNZR3xtbh
81eHfjUAyKH2n1tL0PB12drzqlZc5Tyru/zyfnU4t+TS5XjyHvtqc7kzpp5F+fi26SzKCX6U7+cN
/OAG2rp/A99CylJMVjfFVCFRyg1OPwuewN8EZ+4vFHuM4QnSmwtOgEUgZc5PAUxmIUx6euCDCVtR
MzkaBzqw/ChaXHQh20d3kg9hdZZfDs6VyOfxDeqJPJJkLR+sOol6tpP7s2TP6TOKfabetvXrLwbZ
7+uimNs2qxFCWl5OnMFiDM6Z+T39uGNmNGMlFI03z6/MHbxwiFxFMj27+NFTusOhRwv6hO+gJwyr
5mGf/bXobSvzklFy/Eq85Sqx9qG86xwr25fjS+It9XZqHorpHoa7yv5FJHf/0scDSmrHArDmnT+O
JtLy5GH4q2g3e9ae8+LdrWgZ3oVO9SIoAfSl4y78OePQS4GFuVq64avGi3HqzQ7LyGrs4TcE+Z62
PQeBa2Lx8n/X/4LFFdPfvA4ud4kawpsZZHByWCpHu59Df9U90T0xadPeEFf0qDPT0eoj2vfEukGr
NOBq7h4ffhSDbriD47UWAZOjHz1dbbLmTfE9hhd8+pl1si/Y/X9mBB0xAsIwkqFtOlO0P6DbsiD3
WIcloLNsafV3ppaonxqnqgKhzHsqeShGL798AWdpCNPZwiadyeNOWFjP9lfUMykdMpMWSw6HbCk9
NCNAJ8yy9TRI/rSSYa65x3ajXOFYYqs2W6akxSNnWkiFqILrU6nOg+Ca4Ik9XvNX72LTJ4u20P3q
6Pz2K9s+ZcrUtZklwRjwer5F3jw+St+fxwgfh7+e15Pr0hs9pbOar8eUs/8s5LU448+YCp/w48t1
pffj0vvjk1dSATWSPZLvsVay+XyTet5Vs1xZJdMXMfT+dyLCeUCsDi9GRegnvXGfaGjOY4g+dwwj
fx7BVu0u9fx+ctfnd/4cbQrY8aufJvuK6u245NIQBtg6deXEedzUKYUUfV4m2LBnVKjJsft7HH+3
fJTLr2nMdaLv5zfnT2bOXf7coieUgZ66uBHOg0jl1Nw1s73767wXeQ28ZAT9xiDX3X+d+ubBrwf2
Kzcr7Hr8O9nv9ZeP8Pp7/50Z9+FjzowyA18ylTRZztV9v1EwwbxF5ZVclG1O+lMsKXwZH1ssjLf8
+gsOYSrRqd4Pynb5J/26/nVAzc2+r998HTT15S9w+aW//1293xmWH8+k7b7zYBZ4vFtbV+kQaMzZ
OrwLnaUPnh/bJld+9q8u/tclOonw8dwqNvxWxNf+LOirNmJUo3fdMP49/7ouKn+J7YiIN73Wjm/Z
8hwb/shktxlp49YC7ENjdoh8JkGgYp9D4nxmi/JgUqCZdF6mFa2dMp4/cksYvtZ/W2vIs7Vu6d7P
W3qhW+/RG/RIAe4qxutBc5EwKPrDxuLb2NdAwtV2rAbP/lyLFHwOJvWsH9OVHTfymD4VvbfpkXLU
G8b0Y2QOKTahx122hbw2DcXDMulDtkbYRhs+vsfnpZpgkomG9U9rXPPscp2n7T4YsCkmGAvIjFWq
40E93tQX0OIACwMwml/Wvcl16VjYvuqpXT/XnbyzpzFhkawTIe95mJcmoqFFGXFaM0qjwmCMyoQ8
ANdHGb2IDsTTGDDIxYuxniYhcv7zw6mRjpVWvUkHxCWAmw9y7b0QD6WK3ZcRFXUTH4uGvJm1IOKf
m7dBAk9S/OX8McObJgcFDrA0v8G9z7KR68XGif66j0doLZ9Hqpd+S7Z4lgKyLv8RGTMsEtxgSQIG
JQSwsCv6C2YVUx65eFaSuaeQGN+kptg2Uf/ld9ArkY8D4sJEhxh8+753Ln/MZfSEbfNeg41kVtNT
hP969otxkd7A3rbLMLZhl8VZFvG59OehcRJKlGJFbPuz/4xvTIFsSWyCwZiKpabjetY5bqHDLVgY
cQ3RJVgUqV+MDuBigLAPG6Otp7o9bLMKBGwMTqBDdYOANzBfxsVDPWzBxCFIpccLYpex7wVPzLAs
zqLQEuHdGSRezXNmdoiu0pjxQl0qKv3xAv1oBHlpdhS3Y4p2kR1/22PH/rMOh//2feHJiWqcMPBV
YOs6RbLtQ3X3vqzwsT8+CqNSYTXvvk8Nms2wnfpMdX3NVU0IrUCEWyXiW9gOMjuEivwZqKx3OR/s
o3YrhR1bU4Lh77vCO+OuOBs+GQzdIPc5bPvP3Xxiz4XFFco+72/LKpnrCl55i82p5KFY8lst6lLK
J/4s7lBA3CRUMelMOuuCuW8olOtNc9ZfC0zajf2pqJ3L3/R3ZBsaquh/93zsuI8zWhV9N/fNfy3k
5Jiw9jwsnlbr6Yu+tqCsOip9zjKu8AFpCLun+cB9bO2b7Wz9pMX2FfaTusI9vwXns6A+baHlaFUy
wscdXPAsp1Wu+c94ug77Cs9BjK00j6qdsbSvS7sy82poJG3Ogum0Iv5U0LtVr5lGoOO5fx5z39Nu
g15TeBmWKAz13c9NAFtDArtFrJ7a1UK2nvkvZP2XB9Nr+sdkHCYdS+BjezmXdYpnCI300tzBnlNK
PHee5ewr5LxW+EktznhoW8+g0c/tsyInlVFYbc9LbJ8nPYp9f3aYOfTc/zt81uCkG9nXCaFHHvtu
Qbmxdf65fZbx63PHSeWfl/wr5hA209a1ts9r7SjwrFZL/tXv5CXOOxh+dZWtX13iz+G2Eq06dlab
FPLnPVnqLcRPzctWUxQIVVAb6COPM65y5tlNCrifMi50uUue23/tm37p3iBBOP/HmfhogWa5i0oU
c62fHD7vG4bfNB9/3xb8sOhYGv9P76mGkhA4pR699Lyt6wg4rlOZv2fFqgxa4+PZ3Ud5Cn0vRg/+
34dVTnVhsXz0iAuUKwSh57H3LKdWZxT1587Pa8Jl3vbjjP1/L0HvXH1OD8U1OyurR6UK2AkP4j6O
NdWpZ7+6hzPP2u041Kl+te/Gz31XPRvk/L/bK+Ck8rLEB02Zy2LRuTVWPT88b6iok26m1UF46qzK
jp2l/9nGQbYfN7Hv73lzW3+hayvblvpdaqs+nfS2/XoWctIZ2zU2hqDJPO/xPGf/WZvrnsWdWRSv
gRlsSB5r91yo4/zmB53lfLjlo7F2wsTxUJIuouv2JYU1WnkhUEEa4g95lFRMYfd+Nsa+8l6JrT/d
osCzquczO+l2MfOXr3VfUvL27ItH5U6qyl+4nJ75OHzel6Cjhd5F/Fs2ssqxtH1tRyoCrQTIpU98
2aX0qrKND8570GaqZbrKgwBoJDhoFi0mActvfLP8nFwIt/IV8+2yiCqod8gJrH5BkwX+I2F4Ht6b
vgdV0WVvNoxMOFqof6mH9//tIjvPjsJLZke32OoBj2+bfXxSdp4dKArrzYHH8Dz/yrlGpzv57AKH
/hTLSff1qGWSKD17WY9f9qXcr07zLv3pT2U1qfCsTSNovt6HjnOJQ79poj/XOlRanX51L2cc6k2v
QXvsh7o0Gtago4iLHDmnymd9rmCscOgnN/Gr83Zyv2tRm4+Czxe+RNuWKeAi8CmwQTHRErYetbhe
9zn/vF098asKh87PhBc9DCKxlprJsmpcc6RAIU+ozo6ej+EWz1+8FqVyvzSn3O9lHr4llbmhSy4/
buOuTCmO3MAllx/16pbLj554VqGEyp1W6BBMIIdQJsUcEsbdT2qQKlwriuacUSQMhEeL3NJ+7tf9
Vah6Ffndj5ef3K9bK5CGpf4JX8ij9tyvC1bjZ6vYdRR1scMTyii3fVZtu/vRER7CWQVUmg3cE/lz
mzn28Uh6exKa75ZaWNh1Vz+ZX1qff6ttPpvFh6ezK1EJfAozsg06POzd+F5W9Vy6fI/VtDjZPF+L
4oWmGXx56WRwYJ2ac6kU8D/rRXiVdS8eYHl5StZ6XbzLvCb6Pce6XkwU7vdSTKBR9452p7uU7ujc
XEolge67cB3t25E/R+tZ4drOAKgSTLkhUI7NUPS30/JmwNkcioxTWP3iaKzPlXm8dUKPH4Rnua7A
7evH/fiCN26FQqIVkwYVHS+VoHBMAx6X0CjMc4WLXCLduZiCOCcSAwtOoe6Bq2CNPKg4QXaaROPT
iceKE37EwaQ7PzYPsu4MEvVL2SMUMpxxEZEAY4w/5ZQ8C4li5DfXQo0yD1w95UWNgW2OA/TaS0DG
hbRunVWmujJF/G3bq3MhGqDRP6n6pTb5Wa8rw94wid6tuBFkBKGXlPm5kO3smjkpL1Ol5L64kEG0
7f9U/EVVmdbW/DI+9JEQbk6VwOOXLK1orzAUFazK9XgHtQv+Uhwui578BtkeV8csUYj86qr2jJr9
teyl+7MKcmhrTvnUSn2fKpfflSyD5VUrUkq9bkvceDWMEvnjKI4WqHg61qfR1ikX6kFAM+zfjdRD
YRR7S1S6qRejQ+wT0Eixje+Ii06PMyB+DMeHWvz7BKFRSDYTb3eOlGwhzr1w/ht2zn83hGqFfbQa
G1yj1c2Kql8w/JftQzMqu+nHZpu/1IyB8700657ZLTloBxmMQVM2qsKuea9v8cdqUKIQjyEyE1dp
WisnqlRZvDzcV+NjY9WHA69nxzFhBK+bRGnT93YQ7oyTIA+/GHSyUqu1uYqYRGMvwF9QhxB4sFuV
SPHeOnLx1dmzktVdZwJ2O1oCNUHuviyNUL6jWbKww2f0Ob2GNv0PT+e5pSrXbOErYgwwEP5KTmbb
tv8w2tAgJhAxXf15yv1+Z+zY3SpQq6pWrQpzWn7U9U/h9eyS9SvedIp6akjNLwAdw78usMzDqkkY
p6Yn3CuD6tfUBuoGlbgAjF785gAfzMtp177QcGxfKZIK7Ae2KRvBD1maVb7FA6gdm9zEHMyS7t6u
zg7VLL1DdkHArEjI1PS1+1ipxRgE/W+sHwMyYChO+d4hjzEYE1Z2oC8FMorJMbv7dWDumQv1acr2
67lGvx41eWFEB/bILiv6A1wsJAeNhH0tVL1egIGb3xghRVtpqHb2GTUgjnhD5NzxDluddNCBHCSA
VXwn36odSmYkOd3y7znh8Q98/cd3GKwn9WxFOIbf6rfrmyHjcAmeywSvuRCjVCgB09EnsJvI/MRR
/WtPFS1iVBBKHZvBrhfSTHqjconE6QXm09XR0wbP6u33qdH8HoeW/2T8RvMB2mScjG/mYqsGfcMU
y+YmIK60FW2Uq4cH4QXFtGYKXAMaagCT61fBWIxd/eVJSXMyhfTacZfsTIM6OYPv2Tpd7h69xUI7
jId9H0KGUycNN9omVnR929ev+x8jaDzF4+byGE8ZogDsqRZobWr/b3AeHFw6LoOlb/0bYLEWg6Au
3772vXw/LQBq1Gh6H+Eurkyn5S6KQ16OJz+TSDpMXqvDfvB7JeUf7qNu3J8alqfD9d66GWlrxouc
8rcBvOPPiLKRBRUl/jJ4JPTgmjYWdOraWuYS2rwZddgcKRYfnQwtuzvm4xuMPiDawLgDMV9bXked
xWX6QNW+tHgJCpJ9iCr2BZM8iea1f++300CT+wN2ZkSjPnO0DPCDXwXEFy3c2qSihWlSBlcYr6hI
Y0H1+EJHBXlIjfm0p32btHStLUjw8btMLx2oxkHOmig4EqZ+tlbjUfRBc9C7TPGUL9W7RzkQqQxS
j1Uo1ga3aSfo/2p/WnqxQgW8Ls6EtK0G3V0nhr+Wlip0f9iMr9N6/IRCa1DPHjO2RXYoFofENuuF
swCyUsqmDG+AODfQ/gBiywGDu9IpQTENTCbvHnT9Boxe7MzrbdSRNulO7uCiatirDW2ZpS2Y2k5N
4vWcXYeODJsG1zUzdAxyUTY+p6R2JbWGut8oBXYYN3//dTZsMSl1PLb66X7VBQFWfOIxOI2OP1Vu
tyPKfDebFBTpmVl1dHtr8oUQsSMxJsQudjWRuuKNLbfwqS3gVFA+ChFYSu2Z68vdKyZqXIDFNYBs
l1HzN8BPuQSe/Z2avG6uGfcXPWB0m+2dNlgKwfH5Fd1bp9bTK9iUHnt/9xnUq2qqoI7TrhE/f7Fv
wpbjUPe427v/6Ios2xmQjdJ2dVlRqXQuHulMEJ8A96/dE91osDAl7Bpv97q4et15mWbT11LJbdwa
kYIgy7nXFFYlghp82/2rx0TUnOHOisvUI2PXXTy21DUy8pyJcv0yyfHRGDoQ0LhyaM4YtmROMnwO
n3LfxGV98Kef8ZVRN4Z3J/U2oltinr08+mvuath2BnxCxoAHPm9o6d9oAVdqfZXpFWw1KXSv6btt
kj1nHY89ig2DXizQDdSwf5zds6Fx2R0MojuKPoWL0oBewmAyQ1GkRIl9sW9OXrYV/m3LIeRspONC
nFUGQ+c11EDCpcv1kBgMNd0APyG6vIzoFOis3uCpWMOjQjuNC07n4DDnxZlJE2MDnOAbBueeQ9EW
RgsKf5XdvTvHwqvvIWgaStezGJmowy6DKYPx7GENbo3XjumHo2SkxhV1mjkIpLR5khH1Z+ddQ2+o
9/7FE3WoLkD2xmQQmKc0knu3n0fY+X5Hj4TZ9M2viXMkzPBes5sPvB7srvZj73DfPe88YaAzrT0c
UoexOzbr3B/Qo2KPDT8Z06oLeuAUN0SZ6QSIIcqpe4QD3sNpx2SUAex1TuFvNlP88R97vJ/b/gxx
W7gY2PvIhDJJm8gMbOv80khFFX50WdH9UYeQGhCklYfgnC01qG6aoJo8aPK7f0EgEjzByNR8QA3Z
UCbCEHE7O08XC+kNmuQCqVrHubnEL3RotlSgsSd1Q3uHWE8yfjJ46nIX7MerW3SH/6SLO+VYZWea
7JabjmdMxvWKyc75HiKY6tfATaw6G3xS7qADXvaN92HHW8JHS9Q7OGwVHx1xfjlNQlBRh2+bYets
0Dr46+ERisk94sdM7fNvvzdgmoXMPFdvvQ5gLeHBplNpOMOZ4g3dHOUnhewSyYT8f8ho0ITAZ6C5
TDM4+7AFJBAzJP+GgOBzGGzGb/vlHF1ygYzv46PZzD9TxZ7qmd/6shMXAf7vEHL8cIofLcXj9m2T
QBIAyQtnXuFRHgyJ6SY0Cm/frh4Yq5P3W0yPAcORrNB1SnKRem5YTmyIgkH4zlx6mfDnGW1L5E7t
80KdCh4ULaRAeng0Z1nzFqIKJdzmN+qFkBoGJI/bWFvRJAlZYTxRc6DrbBKCgO46ZDs1yjJJa4Ea
DIgJDYkZNPaUoWav+Owz+RCXh8HMjNmpbWuH0u8yt7TxaumJMiYH2FNjB+BOLME+TjvL9wpdjc8/
/b5dEXkMlPDWd5p1n9WLj1Hm6umRxiq4O2KDzaZCJZPrrlnyQz93GmbFa/c1Awkv7jivsN4+Qk6G
v8/fXnLatHsIl/2OQ+R0ROt+u1/n6e2XWTrwgX8NaIQk0h32O4QFdVjhHz5g4wD0/B621fAybsJX
kg0eiYUeN/NHAoo3CCmuQpee8+Tki986eiegHeg8ZXsk5HHBlyRgBsOHNSuA9z4RFAMvGhFH1eH1
unn+3V3zDWPpon+Izl/HTJQPB4ojUr2CiSamwmHlHpz0DQ5NR218JWc/Yyu80oNZJu3LuyPFJrDU
9ExXaWdVHpbn6kuBdEBN7SMtJw2AtrSj1Fe7UsYXyizP16jWIfrhjGSyKdNydjwcHFW7urdDP3pz
WDtYo95BHegqg+X8+GIuzsCG7SEd7UFD3KPcccoivZNo51iBgTkqT2H29C5A3vW/S221f3mnOiUu
Si6a0ymmZQ4YUbOuScvsOY0R1915WgK4k7MvHEuFeW2KkPhPp/zRGcFnH6AKxQwjTeYgjVrDzmv4
Nkr2JKYIoie3dNUi6xCdmEGASRKACOc1vpEral5DNZ+C6lP+lNq8P92AoU4zNfwt4IeUjRlfwbPX
rPF7Usq0+OJ5pUWy/GnJc/SqyWWfENhp2TgT4CUyQftBjZV1adBsIuK9PlCQ6qrigMk54m0t71i3
9pVpf/WpcU435lMM+wYCqJKUX3moZxbDrQDDZhC9icNl8t18UjjsPcDyYGtFuw0KdCZDcY+Ztbg1
xgAEs1lv9PgG++Aw4zwLmoCOUb/s64v+fLc364GoiczYZIjfQQDmBZw8XxtCIKJR5QdUTpJh42dl
A5Bw2by+73TjWzSduiX8LXTPMYHAHXLqZJf+0kem4Id2fwgMrR8wcpWfJx6M+hYRIHOxuFp28AmY
xkmvY6uj9rvdED7mifV7i/bgqHLvxJrFF9sFjOm+OiNmrTdaJdfheIdSPIX/kI5RXpyR+NqcrIGi
+tzJk9sAQJXTMaEUgShOkM647qBZ0aWh0eYPna2NDj0oK8GMJHdCbKxrcufc3pUkzIx4mW/U3wVV
OFCpIaE69eia2kOcdfo+cAqZPScIAOEd/0gpgr563YcCgwyGgHvBzLuAQQxyCFpyx7jCC8YHvbYA
puY9RtrcHo5NdZWzU9B8pgxM0iuT0zdIy3cUkLGysDM3AAjRwAlwXnt6WO2TMmjowZ68fcQPIKGg
VBDYUd4b3uIjVepy0K6AXb2dwGgFQpuuZDptakf57RveC4w6CEaomDFXXNIH6XeHGkHISl0xkZUW
I8sYmCHXCTb75EBDDkxZ6tiyOQxPoZeyYZ7w9kTMG54GcTyIi5bq1kzkBqG26DocRhTSOzLwAp4f
qLaCF32iG/DhP0hRkXNgwwI40fQeQjUyoON+xGFmeabBvaUYQ+5xmaGwW5Whyu2Fjog67LvEPDmZ
tiEfB6rs7cXgKsyXXlm5NWinBpPbuD/nolAYc7qAeBtufg/2CBg2GQ5zACz27RPVhNLN5lyXY05B
5y47Pt4r6EBhvy6WKMFzSgtfy2zxYr+4rs3ta0V7+xn8evCiVreefyiZkyNFaoN73TkL6Huh2ccl
q8ejdkJ9y5fAa8oibFEz8IH5rUpM0UA+S7Mh06xk/jjXC5nVkcOWXyvyGnDIeestsw/PqCznKpVX
4NVC/gVy+OZwJJuahs9drp88y8PmqY9LA7as6zrbalN1+xif+TzWYVV9evuegWJb9nt4H5yDGwu+
1OcPSosUWEGefQx2eojUXrxJm2w29wCGMO8WTy3MtHb6gAhvAPI9EUXat7UC2HmWgMh+XfOivXfY
VWs0Uwcbm4O6CzZ780QyfgYQ9TMyjAGwm9PzGmHQ80IVldSnRr/8AAh7qPMa+tymIByeq8hcdUjR
gjUHojIjrrSGUvP8YM73l93lOxaWzMV9eUNZaY8D+4/W7AjGLQrSvUBZPknuekxfwaoppGMlCnRw
ybSkr/TIBAKBBL6R8rFngndpbJjwAMrx8HsjBCYjRei+BfznNqpGIGfSJ6191q1FhRSymphq3NPB
Zx6YGNZUM+hGh2jA3ptgAIKgeyBoggYDFChgs/ox+Pf5D9RqOgPbVHcX+moPY17mqTMczB5qFbI7
qJ3msvZTEM353WpeFzF1xuVaxwe8adxmhgBEn1FB40kelNoCtFMkJcjz1/hFhXvMQXOKccC5Rm1/
Ae3YOAtBD70tszBP9xC2A0ofHxbA4lOUYXUW5AGL0T3OcCwMOYXoXIYp30CTt4QpjjmymAnRQ26/
l0xDXNIQOjO3TutUCODqdD+pFzRjj7pxk943NLznDBgwppD0vhhm7o5uTLdY9mtoxPvIol11ktPn
vbkXq2J02EFRN90vaKk3aQHuLPaRtoQcYZYREYbP9X15SN/rGrymM0tQgTHWpho8byDFHl1YJ6lj
90GJcQ6k1XK7/L5oAVgV9w/ESd9p/ev2XEPFbB/hSHk6rx/A90+00k8PmO5lkYP9BOsEFL01hx4Q
yEoELiRbjZ9P9uk1qAIyqd0hhH8eS4513gDrJ2c1yhKkM+5P4WQ4x3nShVtkYE0R5n1ZjogGojbt
0eG026fnIL94oHDE2lKL7wF5yr8k93th7kM7AKYz9lNh4e/hewpYOUl38vZidVz4GqBkoAqIP6vW
FeEzRrIUmkJrAUtAyqTr3KLYi/bN8di98Lg0EwH4r2JNPlWfCykA+XHAm64BZJPT1xh1m19jne+Y
gAZ1094clem/HH2MGoKhe2CcHG4CmWJBVpfFm7EBMD+VqTD03Y2B9WvO8xSD1cdg0xoskmiAFpDq
wQIZgclsqL9Rzcljx0Dy5LaEXyHYgR4FxYE8b4X7AfabXQNAokSRxBeEA9WXBaiSkhbDvi9nuePX
KTkl+kiil/Yb0N9A+erN7yRz/wTrtzcXRkwS8/NjLF8zqx3iMuFzjM25vm1XPCwZqs1zooed0EzA
714JayMC2gJeNe2M8eD5QmxPuBHl3uBe6A+FOKIKimUvxJNKXnufZvNqabFl3uM9OoMwGFm5kDu3
hns4Os1Q3OsehkNrmsP1dwsBfJmC8Bee5w/4GFsfKu0FcGenFBs1x0w7pP1htQR4eaoNyRdAPul2
p58F66zuLAwg3MBfwo047ZrebVmtGanZ5T0RNNMm017IvgKeQCCbz2GBR4Tn0QRHQTwoP2bTSM9r
A5aKtwAJ63N1zGPAcmJANIH88OilXS0ZDuqMeyuy+/EefKh8p9JS4Zjhed1nmDjmZygTm78OKPgN
qE9Qidb7hR4aNGdMWf0cnshDut/d4oZ2eQYH8Oc2FZNFtr0urWlvDJtzB+9248RJM0faW11jsTpE
V+9OzJoslOFtjcUsuaFlD7ns8QSmoMGhRrSZrszVO34GMFnAC3nY6dB0gHu4w23eYnzZgetje8Ld
wU3jAFfseJ0HMMsUhMBR7g7PouBT9kq2RgyVBAsmooZgahFWgtfCGCVNxOr2OWmrAQEawSxFDkI7
A6t4jfQEKI4YtVtgb0Hx9fZPpJUhNf06B91U4ZA0OCSa/4w0IOvfEKcS8xJ/cmriVJU+I8LMDwI+
NE928814VbshICbefG2qP4sDXnT86kvymzdpkpruT/agr3IT1V934hJZqqPi77KpDFBSWD9EL5HV
8PBgd4PhHUqRPEIKHjdCcjoBEIzYFv6TW2T97kmCb0wq6z/EzUAbUwQMCR96KwM2lHzRZ6uGoDWE
dANTz9P3VJvmbLrdIS8b0hI2NcN8cp6dvX584CIowVycoFhaRnLNFi3dLzL+VqYX9hNZhDfYVZif
eJpKWFB98Yugb/iU2kbWr5DDsosE3Zgd+8l2fDzYADHPZCuSqBHSkh0/SRnvAcIf3MxnQtJqVqey
6ZpjtAT9EZbSw0QLWv8dAm0bNL9m9EjvODmhYs0CGD2eE2QfFcP9uAfzbhua3jFgVJw215jsSVTB
bllN7unFu/lv0s4yUjE6k2vsjw3wyuN+yFBZB0ZlxdOH+rBMy97gnFbpYXSFDbOIqkVFN74SKuEx
LRfdcT5SvPeKpubLsjO9MpQR1styodEDzRTD1T+NbrvT6PF2HnGVnplpCPe0NbaxOW1ibazDlt2b
lIkwZRuJ8Kkr82NKPoJp1vCcGmOSwuAFVwywNHu622nq5nrheXFetNLSDgixkphTjeA9NsKcNpGC
LbrHpMfdJ7vLtEAnEOLO2isCiyMlGdAipSEQpFJjJpylpp/BM3n6Av3p5GY/BgzXzNkMH4FOM15P
GNp6xkAfKtv+2ApJynDBY9pXpBfqQE7lMKoBUSebGlhj2r+yzCaD3cQNxGJhuSjTx6BZ07b3oEfP
GJeLbMhELdIhQZJmQ4vgbkGnCr1HTKv5VgTrzOiSHELoS0LuGkDVblilukc3c0jnjTI2wmZpFIMX
CFtVAiKO6UMFjiCBq015Ltau03qkfcgwyaSE9VfwSkb/R7cElJ8yNGad9OVfAJbgHmMkOa4APCmi
MspHVsgdhZDRpZQJVmq8n5VRJ1BRnXt6888ugAzRYasG+1GVdpgcRrzeyRMItt7QSMDvAOOVdkuw
Gw+eCfV5J5Uk7xi2cGLXoTF/rk7LLk/A60u7P26Xx8UDYvv4b+9wWXJGoH5CXLUyxrQ0mqJJJkUT
9KFjSHc/wkK6dPNDQEeshu8xByTqGruI1Mzh6ypVxlqojZT45XdDmO5TrjZu1yUkUTQP7SlDjPYb
ah7wuepDFaC4PZQ6tDzMC9ZCn2rhy+/PjaSJ7qvO1NhqYWeqrbrctT7sc9f5jO5FJnKOqbLaz5Ab
A4v0/kz0gGKo192VSPER96aKR5fmiu5+1hgVIN2nhIdZ7V0oMRX8eiUmHYdd0FSfwgI++cfODmk8
yl+i8dmUp5UF+Cg9UumHxgrOwlQEf12ocSfoxWrAzxf5rF3TB2rNiecCWFKT/Vd3VG2UuMwjfSi3
YIQIs1mb+cBg0sscCrs6ptrEdFDrw9NagwPXCOkuTem1RIFl+bOpMa6htu1h/Z9GzvSxBG0Zq82G
R1QYL1EvGbVOFIB5HWVuhG8OWdLlybTFokDrA/qTw24oBM2nmGwkxi5WKx+trZplHTBcO+8NAe/j
A+VNvPexJC+6E7MgnXlaK4m17YYHONCorKfNck9kteVZmyWJz/4YnciwKRP1MPBA58UjMJFevean
1hZr5akwi7BeCxV9NzTGjzif1XyHX+OPXcuN8kIGhXb1ulkboTxJsZhwtbXQAjNU28YWPkUJGVVt
sFqxYK6yKFJ9KEihSIEn0LG//lhsUFxa+bEeuR90L77EENNPGVhtkCtYOY8BXgtXgR9Ytmv+5W7D
LSlcHQ4wpgmVuUybcm2G0em3ReeKSUmtD+R2PoDxvnHNc1phE2hj8dStcBOnQM2kbQTZPbLuclWx
brl1IySpLLckb2QIcohPgoVTZMxaTsFK5EZ4GQLk7vhjraQG9wKZ4RX8qQF9fWk54S5GCuPiR6gH
0K4kBxx2VCbgRCY0cnyBnB2dADI/MQSK/d04iBMis9ZYiQPU34juWvxF+dMcbPpRGAwTM+HWUBCK
bfiimHb4fijq33DrRUrJiHePxU5fyXFas4FdvEfMJCcXotc5fqEqpLPZk6qUqcKU8cK46x7dM/zM
R5z9g7ECc2qFN79Lst/0uq64QeKOSGQnhiT39MLARN1fcYbkdIyjiwcoE9XHlzAsUoBxnY9qrwPl
JEQKYZYeww9CSoRbj4+LNuChZYXTS0COkf3xnlLPYAQlMSGt1/w6eSXQh0X01PlWeJF9gRHn7Qtt
6YeyG74CEcQlhrk8hG4hIocMujNxs3ecZ5M+6HQafkyJ+zNjxNUTbcMogTg3C9Prot99/ogKPmIF
/b6x42XfPe841PxDchxePMaGAlCnxteEtnHatxEraHe07KcmOJ/ZBJYHHPU5vCd5fBgCFO8DZFtz
f+K7ICXd4xDi0+jqd+I7aXaqrsN8Xien0JiQT4+IwCdEYXDFP0L8m3f3Zc1Ac2ASR8XPytPRwUxV
lkelH9fvBVbUcKRRfPa3hWzCAFsG2RBziYkbkHhcsOe8ZuKQSOuHh5AksY9iBufkgqqByjukoAog
s/uYXcj9y1glrSMRrVChQpW4w37fQyWaGEByUKlK3AtOAkKAxy9YOAmRRnxbUf9zj6mJn2MF2qQa
HvBBr+A4YcfjvqH2nBAEwMfSTPKgE6nR4atKemkf/IXC/59jFUOSZ7Q4Fa/Z1KbvFW5vrCRFelrW
MfZcLtr4sT7uyPeH1vi4YxST6AUkJQyxXgJeF9J1TcQy4dKH2CHsgk7w09nPpAdeLpStQw1uvlSK
SVKwbbAi/xxbESEXV8pb//4AQfXDS3e3nQgajWen6f5RvDDAgPAVv4MVXLyrL5EbFhRQBiKs8hnH
YpHqWIV8l+2DaYlzCPjcH5sY5nORGnWgYKsMitNnET2iOhCl64c8nrCnG2Hlcz35mCa+EFcBFSJu
SYSjEMOUkRqYa5UYzJK3APpCuSoEZaAJPrrxYAHkdTgb+gQD9gFKWPhDuX4XL34hpRVOGG944AEv
jgk0mxYW3IESylOKX7gEQOuCv3LhztAhuiDX1Gj9204etGD3rIM6eBCYcUXuPai5uQcPxSU9UEG8
MzeKmz8z480EFyPNmKvIVGRIhR3CIKr+CohD+ZodCvGxAAGOAlBWNaoS/Y8pPogzbyGwU39UPdRI
9ZlV0UJsCQ4zLs+DI3KEXh9sEUgnfu5gu/WvP0VkEHGpwWNkeprb3eGniHYZJ/UPsBJycrlgbDUr
8cKlF2FBi4vfRoqHf8cnXblPYBqJd+TpG3hSZP+muxZvpfC57A1oCP4mbOX/n5idgHKjeDWyiMsd
y4FbBHn6BcpSzSdh6V4dYsf8XGzxhFX30Bq5q396BpKLv58RBKA0TXx+IFZmauTq9JIAo4Xz7YYq
HNuvSLQD8+BWmBV5oMZMNIXC2cjf1PfIOMUneJV4FYu6kHOIyFYWiVVXwhOrU0SBsmLjQ4iyzPJa
ht5l9ITbY30DXskhRb5GrFzi6N59nLC5lE2GfRLt0MKr88VD8/4+25LMxIq+iUfKGaHnlmFZpLZ/
9UVhJPDpbwMifU44RCWfDYcLXAKwpFhIRjPkndL4LaKQe8bFYck8P7fgEKiH0I4msmhiF7IWsiPT
5/LNLvoLKRp6yg6P0ssV5QIW+ofg+L4IDA/o5KsX9yEazWYoSiF3LNeSaFDx9n9XPBq+XbVlG6VP
a1Ogjs/WPhMEXmlK88V5qD8SjYg/kJ1GNJ81xoaZtCJg9Jx/a0zGmIPHJbSQghTHX9SZWKbPSRdS
TU6SyKpFieTlVCgxOtFGxIF07yyj7olzOXkP9u4y5cQHBknFjseP46vHWF9AICj7itiCRWEcvl33
zClM7vzloz5YqMj5/30BjoyZE3ZyNAq7YaXLp90GSO2juSLrHscAzLiR5fpsHLJZI7ynzYmFXBPa
hC0w23sHKoBDK0vRQxAcEniOhiBKFkHkev3BBbg35kXQCa7EUtARD1dTqGZ2kT5LR74ABoRx8iFe
guVEOx84JLwCo8l84D8XxjLF1Q4XLA7k4h0ZDeoRpRNgorREFoA8rAjGfOYnjf6n5N41Pr6ySNHi
MgXRtCagbQhHxGbKSF/e/GwJ7UqJJOgcQKKfoLIFeJW1qzWbUzJhGzMl8RMhflT1FXzuUYI/HAJn
WKg6+LeNmQASTSTy5CGJrHjYRwy8yudrOfsZJPY9jiw6HTl8BpPjUGahdnpD/wiGwLvooeAj5I+4
Y3P9XnykFjwCuSp2KpsCrPR/on+idyq6DQwGB6vP+2S1xCWiDXJalY+xwo/XkHDhxaYvu4aY4QOd
45FnQNhw0mYuGfGL5luBqLG87eq35uCfUXBuYcaLmPCfB0Jt6PfeGaElyyMWI0GjuMMZ0Aji7vlk
ttwnjaGDKwg1AYPfyEJG7Fo5/5DgY03ls8/Yj9gOAFKSNedVoiBswhD/fIIjWSl5j2g74uGKoH2w
hxOIE9jJvUqwx3ydyN8cwmWlubIMHHtzOHO4P7RNjjUfYcjHcxPyAr7HTohUP4vF98UZdoLzjxgz
wzOiqoVuK307G2bDB4RvPDAOi++TqJD7/wT0uMuB1be5ONr8z9d8FIGN9nP/HPu5ic8QmBggvuij
0vyFLD7K0sa5h8Yz3CeSYzEkclXG/1aFibiPL2U9uCvs0cIa0UWJiDl/Iwdsj3RNKn8jMz5IEg8G
Hc8953OyEzUtUw6QluwSnH9FFsgEkxApESBlIjXwVORxH4HcK9fhkVlRWR5JpbQaPxalQAByNf6L
1RnuR2ERI/bG4CLn0xmvRC70fI/OIDAhJ06lMlhJuIWHBGeHz5Vvy5//jqZ83idQ44nF4xxTDhBM
5sljMZXFtUSsmLXBmUQBg+RzK/I9npMNRFSNGA9nD2ZTMWAV96M9yRaMTbz+fcdi/juOiM3KH5SN
Q4vsLeJjsJnPCnGxl7jF264T6EQ4DIVgI2LIEgiR3yNBc5veeBfahmuVCOqTQpODOB4YSqxfhXSN
7IDchwzI4QGAz0Tn5YB55lyGZD/bzv8OkIgTeRNWGHJrYv1IlMU5pmS55BFJC+ChWQdMjyYx5l49
Oh6DS8iWKr7VA0/8EUm+SXTLCHtrOcmKMNSPqkgA0iBAHu7jJ+UULW7LIk+ELtyA2EANSAyNOMn+
01RZ6AqjxV3I/iqu9sQBQMRFuClpw0fMTQHdw9CO+DxLbAASN4/Q07xCYf8xKSiSeJccTNBskbok
BcWFki+xxqL9wUeB5SQrzuOjUnxRf94tqkdQKkHokRj34xpFOR7xG44nHCaRU/VDvP3D+ZHAhHvh
naIS/6JniVR5NHauHb456Cr0i7A2WIC4EpGsfFobd2B/Ev1GsVAuCQXkV2/93/O6f6KpBGqyBbR0
2P5z0OLTEda/20ZQ4rzQMvEggOLKgol6YxfkI8SZ83pmgyUXx4ZJilb0+15wRCaYJn7hNMjqj/Eb
2Ppn+UR1xMKQzcdZivW/mFTGU3c4a8uP5YX6mvmyg9dbs/euBRCGD7jtjn2nwyBvxJQgV5KQUQ16
9DKTHPDNtcTeJhufRE8lpiIPKNIq2Bpw+hLcyhswVn5JtgCB4iclThAr6vEBsvcCAxdenDuxyAlL
AqR5RwSB6iwL2JuK8NX4jHwFTAcIsIaxH5LRNeiPYARlVgD9FZ1MqqrBtlpc3g7nHwBPeVA0peIk
fPjS6UABVGslW3BPLn7mAXt1dIHvDS6/OUlikYuTKeL22yVAsTYa+6gA6jG/n/SF0rjWz7ezSZs5
PWDGwLWR+IIyvEqaCzBnhz2kWMy+lHv6GlxIyzvdr2ow1b0jY0c0IV5XRZUPGE6waDOtqXvN8ur7
Zn8z2XXIx8bZf31ns8q0u5G16zO3b0YZvA/nwZv+VOC8BckT6jAyTrQaU0XmXDsp7bP/XLQzxi+Y
vunXnjYB/qCM907LcRYMqtzZfx/MoN27TQgXjX7w+n/FYEHIhb5cnzYT5aNic/foMyTPU9l95wwV
3p/W4+xaxm9pHzL89w+Vqte2Qmxkh3C7JIzOPVcbXakXdO8sbDbdOwxf3ac3LTgfXZN7GILHG9C3
BQQTDKcJydzRcVL5lw5dVSsZLQl6yQUmNhVsJ2I8/zubLkzVBZhz9p07iP0wiECLuHk302c02/xQ
StHohLavut/dUb4Eq+rsS8DH7Iir/vRnl2G7oFtlBxke3ZMT1QDi1xzTttMbv6hGqzZ9A9ngu5jT
ftfxDeYJQYgRfHhIzAAsh7CkBUvQVTZAukvTP1S6kF0O7iFoEV/nsAXl/a9jT+iNSCd6ROekodP1
BcAu4O7t7wW0Nud+c0uLj75vNA0GN+/ShaeW0B6WCSgPLaoNls3fTyu9rcCmXJpIg/4yAqUteLLW
7D2+goTIkKcCfxAA1rxS4Mhp0elxz/nkHh5osB3yY70ZPDXm4FxIInJnwfSZC/X7gkM0va6DSRG+
r25J45ALSFgns2mTO0Hmcx41TWIMaGCiXeDCuCfQ3KA2wHmzp8Eew7bITBMMRO/xluZ7T73aHXAr
GQ65uXcn9fIhdEzVNyyhdaBbsWrFtR5NHmsKGmwXRDa0v96AJxSw0suoBJPPbtdkpRiFufXwY/Ta
i0c0HNznY0mVAdzX3pS4uQpo4S8X3CwOjnNKbSADDyB3ddKbknLF6RCBFMrg1Y5RG50+c6CkE/q1
R/WsuwOgb3pJimGevGrYgt2ShJOwDHTdaoHpPPZzY9uvxIRAjDuDpNjzgIm16Kdvw7g/P5t+U1En
glPIO71gM2kmBsOg/iG4kk+ZQAe7ygMLPNyn5lxzuq3d5k8ZGaBLwwgxAGGkSwlKIH4DxbmmysGn
Q/jvSx0CSIyGtZRRI82gvS3pm+mDVM016fydjr7+t59mP4idABSb2jPgkNbAAa+AtjCH7PgMuV93
uDAOPqXDXFOMcDJA7XmGg0sA+VojbxSIisR1BJLz6augJkW/yv4RZiXN9BBJdBWARQ0PSDVIxChE
74kOVt0loCPRMaH/2Ng+R+dNTar9uOiA3gpiQ7OUXYYqf+nW1N5/TpYDJDzregDWiyh6rf8ApsRY
cTa8AtJm2JkBV01DqItNAHy66jHM2jHdZ3Ct4I0mJeM1P+NLpKbQ4SluOa46TkZtKxs1EJ3+UhSz
RiakKJI0+Oy31MQkl4biXGEFo9tpdLiMbzBkbUew8N3mHZv+ou83tkHeBmojFTSnQbdxC8150380
bdi+SNyc4I/DOBwAZkAJGTJjQsJ/ATMUJNwY+HcZPiYwoHC8gTPs4FILZihImcF1wlkRhmSgVRAq
5CXzPuVgoQCgw5Q92NrCHD7Ra15rNWSVvmGZwYdUYdm4FOj97qzD9BooE4QDKsABhPsloN/O4a8v
qND9QQnRwQafUMFzwRyAAeXQNYFMR/eZTwG4F3XsA4w8VBr84f5AQzjVmKXwtZCqm9HVSu+ZYzHm
QJm9AlnEea70s1MmgL9eE4gFb95+/eiOuvsxjemrPrX0jttkTq254PokTE49wrP9B7zSWlO91t3n
g6fYWqeXElvSOI4A5gcjYAqBnduCLRYqSihnYbRPyWdpHlXsCLDlJzWKZvmK/zK3O+bMGHPj5uIE
xm3cuvfCLeZAcTmW9w5OdgHi7LwMY2ZgxxAUc0Zv0DvTpyvW7nq0L62fc6tO1ZTV3gf74KyN78yN
WnYx7kXGKGeg7AmSNHgI9mFK3xNt2JeXC6TwCRK3MKWl1PIzXxU/VgjAtnd3LFqRNQcGnWyBLD8l
NI32R4/wAQ766fkb1Jg7YLF+DhnyX02ScouPGqKZ9df3rfWzCWmZ/khP7yvFIS1d+LimKVpAOi+R
+PNs39Kza8F5PuJ43PGPAPa7YOi0gE4nFHwjyftJ7kjCejl0SAZTioGYthxGOJsBlfCfxtccAOjr
pYB8DHtAZRdhSzn5nOwDoBGCLKq2+t8tuZLAPF6d058BjPA50SM9kmQ3MTsZonMi/6d6QLoVZoYN
5EDQplAdlVrjp5pC6pB74iugiDH/guqIQX2IFKjQd4InJPUS2NM4DPISJSgooei4LBgZGj0u55kW
HUnf3hdlFrXlbP/FW6ANZIs6Hz1jxI5atPaIYmMZaRQj6xIuM+Z0TsvnKHuDPRuQVWTAGIYWGwqh
jk7kQ7PkoBgf51T294PRDeBp38g8gKJbm2ys1bpH2if/j6UzW24UycLwExGBEOutWARo35cbwrLL
gBASi8T29P2lZ6JjpruqXLaAJPOc//wL41hQwy1jKs6yF2du5hUMd7Ol5IzrK4XQx5kBM9S+7/Ik
Oikwn0gEfPMxTawFO6rzs0xv5HaM4f0+16s4sVf9PeQAlUF8DI+jBcyhQqlsa1IQuQQfwY0Y4Qzt
61uEIJhPvZ16RrFhjXcprCpIf/AJ8NAYFua3NB2hNf2CrUFFb2vn/BgdiW/EZWH683Of0tHofvKl
bU68Twg18BHtbyClimtxFBMkCv3867n/QBpvnDY8t/ZVZB/4FSpXfBWhzK+0uc5UcPF0sGlq9o91
u13hnruVOW9gruph1ARvhg19+KThXdXaLrsSeO3iFva2026S0Xp+q9IGqvC28+clfL1o5HXYGOGu
/FniWQytZfDlbDmO9k8J81/nU26Tbsm7NlMroBPTz7c4Jxerzhma6XiuIk9bd87iNfFkiOFs6c+3
+xomyXdOxN6P0ZBsYt/xa3LUEMOr1ZF94E3GqP+sFthav62pZU0+kqu3zpG4BGMyu71JQY03reHs
H+N59jWG0jS5YoVVfyXVgmSKT3ew3u4wR9QARNjPE8INVNuabPC8Hbxy2Lxlrxhmb4ab8UafSudj
FbBFY5+l4ri7Sa+3oF+8oaou4c2+0oVGPj0ZTseFGlbBVZCg0ZeVC7atsacIv29bCSU2JPxjE3HB
BKv+nQrHZG/V7uxMsng9mWlWQH79sdlL2VYz/cXsKS/l32uSHYpyL0vugi2kUSaE2uvTK4nVreaN
568p7IdnAGWswwkNAwUv6zcK4YBb43MuUZMuG8UhLE1/w2sLSI1p5LvHvwbvHlGxEDrCPYw4V0Z7
zuHRGcmRZ+AZu7JG3+/GRnshuepjsphVHUBJj33ZMUm+rtaKA3Pwm7PhPY0JWuOd+q962/jM7iSY
eltO9xG0UywXviyLHHB82NmKPRwSlqW9Lq9k4WUYhLKfAk244vnEA0EyBHMeujluCWeW5vfCogCY
Nw72/K/BX71+zWvVLz3yfjRnZb6+JeVb24/zLwez84kW+dp+eU5HLumf/GAShD/2K7WPKljDJF8m
a2LgHpCbbi98RJl67DrvDK+XUizkIJJ8zVy19oOEYfSKv43nlb/G84I/Wfz1mFu7t4ibbh0ZT9jv
svLuKPLBWo9U1oRMtdX2mt/P0dP5wM+8OyN59jo9DNKRPBFZGGMndlOWdwTzq9X7L/KUkqAjYbH2
2W9FQBKJXnm8+Pn8Kpsre6RYMKU+IfV2BjaAjnlyxGW5PPQUtvfdvXcLX4YyhiezrCKLcXlJSEN/
o+F78rRo9iYD7NqBzCq3bVCDiOBdtVgW6r9mTlLVyCtrD32x3+DRQkPMMn3PMX9nz7ABjuwvoXWv
bLgpj8SRbWNMTuXsJV+f6JVgFMPb0jxpxf206vP7xYvcODFGJC85kESxUU2cOzEm1hcJRc9+9xpW
uDuP2hkDRFcJE4tBWcWgAp95XgmOyJYP/dtpbtdMNGUygxHIb5TfEolR814/s3o/z2mBLIi4Ekzu
pdixIg4nY0XhZRYiyjIJKJlrhkqC6y4fVxmFt/uAD4O9h7mSml3GmEFp3k56xDXCFPWmskkY18Ba
SFw5pKaDrzR2u0uRf40fX5R4+XJlHpJABwy4B2+usER7vqVWNG8toUMJOhyqixn1S7POUUlOIbpC
dy5S1+MllQg540va0VSF1MiHXPG2qGlAoVbmU0KaYigcjKbOfAKi94gBJVI1ctHMXxuJWcERYAbn
u2Kywe75Pd5SXoukjcePVi+6WmRCKSHZW09kX6iDzn0YL+vfaEFgLReYBOpG35hi3r2Ppo+go9dK
AjGT687xl7oZvsUonWqcryK1i6N7WMkESEZcr4k5IK2oqOCusMzOBFpg8rIT2d791PJNxvaA8DAx
8lm3SuY0efGtW3cXedvhZ6ZsBeEH9HGe3cZUdESDF4x3xnCp6DPpS6jJfXpCdWlBVYGVchNlOt7Y
nLT6llHeFkLECWTlZAR4Uy9rpogw7/bjtfhTCGRBdpJm0Rd0l8WwGlYlzebvJ7R8kqsCfgv0UNtT
UG+Nub4YdqQlMAGEzbWPb2JgJl+bSzJPT9mJb7d9nf64XT/jffk3J+Sj7xOs8l9ojjALfVN4KRs6
7IymaJEEgqVozDF2pR9suYKcV5rEdi5J2zOzhHFg7Em5IwidCbcLeYyrt+gVx2vAHIhsXDBcIAGP
G3tVtkeQBYAdYS1ztwRLifivE8UdU29pTitkrLU1hQRMMvHH7YZbsRdEG/6I8hhQF14aA0mGS5j9
wLphwnbj6v9u3esEL2UrzQlPnyuLF1fH//gdfclPhwkk5ob5TV/yQOjBhosR+caeG8fDERsV9Kag
J19gDSWBb8EQYs/NrybZSduPYBFPqcXGPwR9gDLPpJmYvpsi3IwCj7KBFCHqeU6GHRo7ysqFAgXx
/Y2ecJPMZfJu55+Qyn4G6DSvyAMxuPaGBmDFT2NeCDLFVTbYB54kDyoeVL34BtlpbxFBIzqflxg7
/60XWB4/ApxsDZAG8OK/kddorVKfdWuNxooPO4KoBQvxpnA7xAAUZkYAVlCHYBvwaLxx8QcOK9vS
lwUWUkb2eM0XSH670fbDurkMu/SW3eCpDNx15lpbrCT3LMlA21OP/3BLLtJcjKih1/naWt3yXPfD
xfrB4RF62NLcJv+YjKCdgiQiGAjaujzB44QHYi5ph6B8CV5byfNkiPTD4oc1xux3Xd5efF2yANLh
bvEDx2vrx/pRtjJvWXfh4viLvC2Qwngz+NWPuESWJ33rH9OCf/O8h4v2U/oEWzPFZr4tlqnksfqE
+b3KxdSz9AZ4zEsIYjCDw3LhZyH948bKTxqO8mSJF4S/Kmh5OrQ98erAQEKpdWMk8FOesJoHjf27
AD487/CAjkYQ+bi7YmH3W/HowBzSU3fR9hJPnEaCZ22rW3Wb0gXv+djGj77Nb4zeWXvZjUXOBxxf
9GV2ajSAAsHjo3uai+vwBQEqWQgWorEfrQmsqH2+97qfxicWDykvbwclNO/8x1O3eWR3a8mTl2P+
VnH+23gx4ISGSse2rcM777a1E/vig6ZzUYfgEr9tOKBjP8P0YIs7GXPBJCCIGKd78K8YWgheUizS
yBZbIaV/uzFSByQtn7GKxMcSnIVxQGXSXdQlm8Ba2udQpAUbhPXKiuHRsSHeYN9YDm+1WU+0Pe/A
MTvRObPAITLOxbYnuJKsG1LDFmwFSKD2AzggxgJbJiV78J6O7QhHGDYKdSmIgS8+EVcvzXm/xwFn
m4wek3e6hgY3QOKDBMCRsyg4Hqi855/laG54KavMNbwytLyx81l2ew/VF4Hur206s7x2qjEB9fF2
pa6fKK4xe1NroiZDopQL6eOKxAZfW8r8fxNai1cAEc3HKmPzgg3Wz4fjyK2Wpl+vXg4kgq86yIOa
Zv4VdkEhmvp54rdwEJKlutI2kS/I82Yxec6sLzSZEKWpd0aGHeOIUxN0HPvU9CIEivSyjIQhuDgE
mTHIEaQDWHPEbr18VsWHnvaxQo+EUqvADgTyv45q408AhDASXYS1zaHPW1vBvxcCH8QWKE7DOCR9
I7yvcujk8HbI43st8o6+qVgR1jkimoqiKp7pxyYgxAPnjmU8U78yX0lt0lq4YzP539OrdgivrJmB
KW871dXJZ1FP28MbW3/KY75/c8oJ70BgEKb8rA7FUXYYWJbGROa05NMgqznw23iI8LmFTgdJg/DY
YjfyR0gdSAxBhKUH2I0hIHn7IhY9woeFxPOVuRqFGUyOIewQZ4x4RNjYdJt+9fTBeZaVj/oK32hk
FIRRk9FRUMrEs7FX7EUkkRKaG7GZ47O+4V53c8XFgX2Dfg9Z4UsVMjnkV7PHbJjGARLhOLj/qgFi
oQA1HBeEbIG1kaN8GlHjeca2PHwOn6nQriHGEyY1U/EJMD853Ff3HdFg/mP9WJvh2ClWKmrBzG/m
QOUcp+omWqRLOqiVDEBxV5xs2R4jLIi1+f1bOsm4boajGWZXBkGJmvcSC7kL2imPZlrz88BUwleY
sBMGQARdQIPja/xTeArjPPRzQujBPyJGJQ4H8os6v1xkmzFSjXqah9UK5F6brcSvxvAdubxuIn6m
z4/m29/4JYts90CPkuzuK1b1oYucF2qOZ+TEQqsye10/fKeRH61lzlwf+dc0nQsd2xglVuX363iK
+kTc0BO6K1LvkTIK3dhMXY+WqpCuREhPlLWBGvF9eqMii6AbfLz74CAhKlz9opIQwvuCDOTUo22T
f9SgZmA14+sQo1nL/KCN3GSXodFnFebuZ6r5yBYX+sXY6utP4yImQsk1IFXi557Qy66jS76474ZZ
uiG1UF8/MEkWGi6dxQYxaIo0PRWqG6ELjua8rSpXMSAUHLG4VBRHDRLpPUqZn2ImX5435NOP2TvU
FvpOGCrNidxZfHAAmHUnFFwzoBCAr7WMeq9Caaaui5v6tDU0a8oa2V+84IfzZ/LavETrEQrIYpX7
GqvpH2o8opC8LlQz734cbywUppMmTE7ICeOF8iMW/Gipuc/Z82/BIlfdI0Hj/coWEgLdC3JSlDvo
glU06jFM0i58h/z61vOSL7rEQ3X6pzHPFtUMWSIXyQW2THCXwgiqoyKcJaenL9TDo230cd++zKNC
TUQ0i/jDGpnJE0e2NqRcN1bW6rkH3DbB+8M7WVGAImwhpAncq+DxL0GHhyb6I5KsZVv5RTtzZCrU
2003tZzNGKRGCihPucYA/yAMPGBTOAdt4oQcBubSJpsPbxAwoM6pryVCjS/zgW/27MWL/nRuq+Q8
Fpv5fezwPUYgnOEHl8E5OZramd7lrThXlL96CDiKdxen3YoJJS35OQk4xsEOGJqgqFlAtm+eW+oA
lG6AAPAJJZYgBoW/BH4wIGYuCGBVEJEBI+tDC82YflRssZ3r0SuhkUePBPXXClCEGEG0RYVACWRQ
FlMYLQVzhiJoRjUAfw7Slff/2o3J5R/fkzKZM71b9Zv0l/OdSnRY03+LkTZEHzH5F7SOk/C3Rt8E
K0KMkanbqWRQEGwFXZ4yS7CRpHlMNh7I6+x+FQR15UQ+3pKJMIy3ux29QtQ9jKJVCrobhrMj3f4f
t8mg8nAIidsqS6ph7sIiPXHEUtkrlmNRK9H//AVsUcyLUt1YW5cE/QB6GJoJdcHIjrTdEaYPyFai
Q3psCbBlsrMCwEswZ/ulwSWe/GisHtDttRV8SRjTPWZfthh2LeQNaIJKmy75IMulg/qFZg26/njF
GA7sWmbTTMCAxKansRGO/ja0dso5v41njws+Bwu2P+8VFp6AhQ3kmmxTM8JloaK3X6+vdCntzA1A
8b5cqoTOqm52x3duQ55TVZ1iZcYRkqnouQnvQ7ffhxnZsvGO6LTMAh28Z/sh20igr81jo7QXxG1q
eyE5LS+3HRnBOOrUWCxcunpajE6d7D0wCzOokR548oyWIzwbegyHiH2tEXmZxXIEQGSCE5H3VHua
9kOauqrtTXXzSPGo8E0aDvXUmvPMbYZ5N7OWuB+MYQ63m9Z08zeTuNZPDVyhJgAO5he6VKzJmNY8
ajtit3h5kYw1B/ZzOGI8wxcuCaQmwbO7os8M9bmJfQdTFgpsDuVIW1fSuXk5LedQ4VbNeoDy97Ip
jcwhVJo5NcIrxHXkghL5ecibvRz9s5jkvOZNezT0MMYV1IonGdFo2fJehtqphvjI25Vyn8FuQEMU
1NmjXOQGN7vokoaiPJDtB+C1tVX0ebbo79MhP0ukx8HiVdxOgXtwUsVR+3GKmM0fyFV2Hj/lZjqC
lMM2uY9BffCPxTBpTjosPJZuHq3jDSO+SHPaKzep1IGqRut4p9wIJGKwgLjhgOCNcBN6Wd514OCN
cqquJrP9ThARAbllAyO0KXFYQxsmFVJEW2YBgBkgNx08MKmRGXwIOew9sgUrohVA35iaslUQjeY+
Voo5l6kB3zj0UCxkM6lZe4DOzHPeik0eM5HFsYzg3VWYL2Ot8UUs8XmGGckEXTs6uCVznciWq+mm
fuxNxF2fZYsx3XMpae4rCz6jhSQzZmlsC3yVRJD6QBFTPRclZIQFONrd25vzUMGgY164w1I6tlT+
cxwy3OhYAqtIGEsE58bhNbBzuvAWA4dhlv0a+KaWqF3HWiTC+wp6/FdQdyQhZsNUHc90c02c/GeD
L2DDkJWezMtd/d97rR6TC342xU+9Tc7ZNcNEAHE2hZVrwJKAH0NBQamlIbTjWEMvBugLWpsIpBZM
FAwSnCu6Nl7DquwnRDBqPsOVQx/7VHYZHpvsmtsCh6KTTByytsCUooKnFZKYe+NWkZYF4XL/YoSG
dcaTVGIH3aZopJMDrYNRCGpic6nO5gaywwjeCUMWfP/wdcWRLHeZqptsuBW8YzxRB7steVhO1m5b
gFD0pirv2BRyCv4UBp8nZ96gzCqRvYJAslexxaOMt/EhxgGqfvuVYbc/Ldw6y32ZRLDZbeGyqTKP
rAVFgc4XgS1EDQTUhRNHe8m5o24kJDJytDd4sNP1U6UMexjxDH0gI+FFtB26ic5SwyAAngggqNfu
u+UDtq3I/DUggZDFzlxEfUesqaD+eOzoSeNWqmPhk5J4aeEqlCPpqhwHZLWVL4c5IfDOMGEi1q0N
puowPi+0dJy9BZs6Gz/nf7RtJIjUvKZL/cBIjDxfHo858mt4GA0mopPnDxnWcooFn53QrzKYjybW
O2jei3sVfkovVfz2fWhd8xox5MWI42PjyPHSJ8pv8lP9KEewVXr+xh7Pesu+d8sWHqWx0qKArOxz
tado5xCnpCq/JLra50yNF/BfSANtSPl8eilyqS6IjsMtPlAoJmw9jox7JIA7pyYEkn7RyaFGywTT
+9ILu4CEt5XHndlqNn08Vq8uqIZ/veVajGVqJ4m+wevvhFIxSsGaEKY8dEUsiJYflg3gSURosPuU
vbiYshlk24T5Fb5FzHfEFof/qANoCvTbU4z83JGFJs5TtZOffMD3lbckmpqhZIkRCEYWVu89U+a+
pHybmJVh2FEHjIKID+ZH8e3Bkp94VMBQUMGcgfDGMb5q+Ml4PRMHwwF8rh5wUrwyd+PB5juqCqO/
6Vs5Qs4BcmYeQeCt8kuiCDNCcH+Fl5bMOiHl8sHQJaBXUufjxadYyrlb/n5+K5KXGddi/PrFI+/D
9Pf93TPdyB32P0BuHQElAbeK0z4Jg50xA2gcOV6AQw/A7BgkMveHfSWvstEC3LxsD2X7lcfnuDo+
wYn5+Aw+NcOX9bNl+Ibh66/ZHfr6h7LOfWpYyrsvjsZmmjKYRlZkinGAxZSc+2Kxf9LCZ+Yvu4//
OYJsL6IFfVWsT8bnbFkema6h6NM3VsGQmHdfwu2wrrcf1YvytQXm/rz0EBYic5kjHAR7HsM8qS7t
GNpgwL4nBy84OAaBp/0X2+XDeaxfh57Hbbp37F63A3E8qdc0UwaEeqAJi7b02kKoA+hp/IagXPr6
qX5f57CZXvO63afZtIGEDoXQdC2GQr8U8bMP+eW5zYPK8TpAjivN8g2psnEWkMb+oJdtt6y70fw9
h3JJCrtmK9RvUEsAVLiofA4NFaoVCh1o/J4x+/AJ2Iz5cJyHuHawb9+9keklkPT7OYOVYv4cnx7n
+vexxkb2zRD/2PXeq54kK4xFzKl0pA/DcHLEusPrqV5ztZg5KjUfaCoGq9j2TlpscOHsa06z1tOg
3bJdP84NYDLvNrzoX17+DnIDLRv+nROVCgt+m+mwjGCCcaM8JpRzcB7IhlYbML32YSQ9MMFdGR1k
1wfpjRiFNP+0oHhuizMZv0xXg8cOyGYOjQE2gZHj8jXXbqN5zpwBJtE4NCQ7bgO8K1LDBXBIILGg
zEWdh3NDRI7l/pE5kHr1W4rVxmoYsW4xyJuawtAbqrltQVYQwCXwkrppEsdQeGcJGxZw0w2M8+EU
3ESdyZL37kOLgvIEzGcCOyI+r08ZhWE9Vd5febFU76wAm97+QaI4nkH95BeiWSgVvxigxl5yYIjm
5lE7jfH+GMJGPj+lI1mDo/GOvTajP81eQdVPWbfmYyHL20xyiEkktC/GD1sa/HcDwPBo8Ixk2AhE
RsPFp23mXeEJJO/b+DEfbrTFTFeFf/WrzpLxbkA2iQ8XyhzSfyCGkQ+5Tx2S6WKMk4S1J5G6UNdV
6Ryp1/Tlp+VUhuMDbJjO+r+h0vibhRNfjkR+qvew5KxB5AdZX5pySOh4NcSwDYFBYYFZkbCXPkb/
GnX9ifiQaCLKKRQCxGQlFSVfZSoozQBASD6hb6NF7tw79cO7gowIC4m9zqhe+8dByKbTPbgfH+IZ
T6MOeHEWD8D2UzybcZ3GyuJUL+FKdRyPpoQB4uzVr5gKF1XAud5Blil/ox5SAQyuEahM4eB52rTQ
wYNIZgZ3ygc8FB3VcKjOypdbwkAeeXKy5tDr31seomxxrtoVgy6GKZiD69Oi96QbS5C5ObbtrZ2w
Zncazp26xzvYOWXvpIM9aHPTdOUjgyV0bbSx/mdSnVXJQaTxMi91mIIfGDvqSL7xZ8pryAZG/voH
QNZtNpk1xR6gfqNm59DdEp3NmDXFgun8CtsjXC22WQ0eruok5+YbthSkrOSJgJD5ifhiSl+MPxmf
Ww4cMbO02y7YV3sg4dk95F3oGQ/d7QoHgoMlKH6YfdtMA6l/imjSzEcYFhEcTUVHKCD486J1OzHj
5sb6Q3b94EmY4ZirUw94f5sBx0PN2CNxcr8bnHxLPjdBwIJNYLMshWnDD5VpMQ5I9T4+VwnhRQSb
TxQS2nCc3j8RNXFn+ZtEVUszNsyOWiWMYszjPSu6ZQyxRutnQ6k3EY/jwqWl0e6DWdNc+1YMu/9N
yHPDNJy5tW433n3/qPfGN/Vd52igNsqeeGUZcxWefWMnYhOtfE2/1QMmwjS81imvtnW5gznFKcRY
iAVgBdRBbxjgjEhei8z05BTXbhgAmxGVjhpFUCYDvelc9a0TNBfeSUw3L9V9Xcea0/290Ga3pSR9
aInLg8ibYxatLUZzIA0PL+2Ax+l7X2/YIpghswVx1yJO8uesS6/RgpMeKwWipsDG9g3WNlif/0Bg
LxwDFzbEF39vX9u5BajiMvpXWZTUI8w9GXqgTUPVnOS0gvC0D2pqg4+004wMEesYXcCQVRxXLCB0
KsTHc4sQojLdWJ/28TzefW4fMbfIj+86YMJuKfP0SfYtRaC1TtzckX5Lc6ptHo+TNrh46ZMqD/Ug
eYjI1PDuqudE8wpOCgww/fvLQ7cCER07E42g7XwO9lC4XTqlqiyc6u0oXT9pqf1S1CIG5OrYf+NJ
Vt5aMtZLqFE0vuPlm9FJ+53CE3rjHfw1vtT9TWm/R8quybdlHnTNDpLfs9yYTLnLzR37nw5zJadl
XkkPh8lp4ijIYtovqdxQwHB+y9a5CHTdy5OzQTw8ML7HS0Y+XM3QGH5iYo8hCgzlftC2Pc4K7U6G
gfpc66UYjcTl7o3P1WinbEEFFAYn1UTDXH3VzfvleKY0i2fpsubZQo9k9UwJxf04MPAhFJoEaNxv
aqTiFgovsPs2F4ItSaX3M3ZaAZUoU3n7ueGVggKUhRMFRPDqJ/nEmdMyaYOi4OpkqsxV1YuhMFTE
UBxTzTMyO7uWWBtXV/DR5BxRr+CefYYXXO/jM7IbxEvGfU3wUYnq7JYAHKUnS59XRHXfpyw07S9q
KX1t4ImS19cnnqqs6pZm+eVmOadmEJt2lPqwnd8YOiPgA7GEDYmvIjOadjbePVhKakULHUNXx5xm
/zW49T7rMOFf1qo/Uk+Kue9wkDInNEqsNKbUuir6H6WCdUhWMkaGmIrU19F9LTdHKxhUTiofsYUQ
NlGcNA60ber/AYOWGi4PGT6hkR6HS6074zVi2l2NtTKii/GFM2zUgXrOxvDdC/slf320WVeJi/hI
82g4MADrcDOHYQ6b+HGG+fodAag9BbOXzBTMOfRwhHihn+v1LAdGJcD9n0b0tLoGjTCa0yB5cf77
xjaym1cQ+BE9GeqSDHr/2eyF/IJB9Z9qpuUnXQS7zrAHWI8UpS1Oq4bYgBXkNo5BEC9m0IqI2Chg
Ev8+OOxBGVL7Djfp4fbJ/NH53cJikvdZoUhpTJfNvsPDOA2g13VMUZ2xdtIyoBjPQpGcO1kiolWM
L4ImTAZI7CZ49KO7qFfJoSx41ym5Prs7wz4MnXK3Lxcv038rIUQfPoukn/j0cTKt3+d8rdPtyVRS
kKdJfVWghQC+0Ug1rkXsPe7u6Kk06DOgTA53tLv2+aK4QtR+6SEFhY6rHF9Bk3cbpH+lESLU6QsS
SGwqF4PRxiWCeEK/rdoSvTSqto8jQzgUv/2wXJ3qGuZh0k/5FvUryM7aL0662MHigj86Uk4yb30e
Ssmh5U4hgA6LdHSqo6kKwzsy1KnOfOpjTEu9CepHuQHS/awGsjCwhoCQS625iG75SiijIzYipB4f
2SGmVDY2ueLSSwMNZWNXw5K92lGvcuIa2ItmtgWcanqwiCHkE7pUnuLbmBCeapszDe6m8WMxaAg1
Tg9qUYlBrd13rrLBnjpyEUK88NtE8DETz1xkEtoKKDrM5uUglGQzOO+sSchnvNda0LZH7ovpggFc
pZnuIth0x7aGxXN17BFWWinLU/ANAA78pJqk2uqdQfbnsxLGsuAxl2RGMFDtChjN+MBzwOJeWDof
fYFS5b2hIqdCgrNp4WlfBI26USjnFy+Vc5UaFu/+YqqSAMJ0MV7ft85bITELmEn7vVfrAlbgO+h6
gz0WJ9xS0MFuD4YY1EIlmfFwWj3zvuphAlhuamDKwJ5GsEkKzSoGux5rTqU7PDETNrbsfChGXlNV
nhvFnIekQyMmv3Psfh6XR/VvGPY6KQbtSn4WdpnMqnzdf0KSZTCS5282pMhDVmkhfD4Wo8b9gNwR
D+Rji8kM8zBi9IYdlPo9YFeiEi6B8mdptbtPdrLMAJQBfQcodH7MGS40NoQyyjS4T8o1/3j4K23R
qsS/4zXISQ37pA6puIwf+Uph/UYPyha14FR+5dNM8avOq33ps0jM45jBI1MaNr2RCyWgOGdfdVjf
mn9SMRnWwOHwUMDiSKVkr42ciFi9fqK9PI1CWl2wW/ANWDPZOKAKMWHoSj89qTSN+GLS5FtjY4CK
mTKvaBIOQhCsnOhfrD0kf8JksjMMrEOGWVtrc8BVQpfCcf6y77rsD5gUv19brboWvH0dXtKH5H1t
hjBuPV07qAWMRh4/aas3rZvEmi07EnbhWzT+Z3K2ELqhEBRQAxEvimO+Od9tkzgGORzS82O0yvQg
QaQBiCXZVXszYczj1J66nzqoSf3mgZAQ0AYPHIZR9Lmft09qk4Rb5l33MuuWs+ZvejLNioB2pVTt
B/Ib+BMIseLgfb3TeFUcCdKkO6jNJDa2ajYf89pJYV/ArpsXeaildk7elJdLh1Gz5cNnmOkBfKQO
ZUrFU0WVkC46Tl5I89k8Srdk7EihJC2X3ZiQqqlq3pRqn8MagJVLcs7rcv/LveI73OWV8dh9KIFk
ig9MjyE1mLe3MWue4LzE9o43CSZy7W08uDKNsRNLX6ZRe632kxnf+pl8iOfgRiOaGNQ7eHZgNUtD
nTsGoI60aGhqFQmloZ09vNHoEu/Vb+kedI+wQTmyLIp1545/a7yExvsPxAIYhpxtYKuRCEFoqw2j
LNJPjq/GfiidrX7shJnDG6K1tcKV3EznJd7jn/zyKInoiHEYQ+tl9wrMUy+d4/58j04jPK7rbWwc
1NFE+VHflwcA4QFwTS2DT+1iutx1bgkhh5kdPs/sTrhQbzECxmTwiZU9nd/bl3KIBezXIKg3ndlD
N1XasHsvJbTAVZjdb3EXYvr7hKSAO7KCace6ipwBc05t3ZtzuuP6wHSaApW+vQY/IL2EveyzKJSl
hq5zB5ZdoA3tz52f6basOXjKKnfMWrvt+5fRpPlVkUkPgn8PrXae6z5jvXYefQIpxlSc5WoDUOvO
k4Qb0PLaYSLMBQEWdtsEBzxsf2Qo+YFSwkMAEuomHxV1JD75tnU/4cvu5mcd/18Y9VQTdK8X46Bt
8JPUcjfrPVLEcHdXiet7JytaKAPOJxE94Vj1SP1KP2FkHroj8UDWEFTGmf8wgDhgR482/Pn499mv
YhTmMDziZlFpYfRBlMSnd3tUZXcnByg395o0w5ozUVcj61Jw7r5IN8GiD3WUnZGsKeJibe2BE7ld
xmHx8rfWFz6Dsav8VOw8httENn8mpQGqSXOl75JiaRFArqx09PeT9J+0pbjD/ZJAk4pQJ5q4ZvCT
++mNHSp6sT5oXsdW99PI17ZGQ17uPMLSQzk8RjdZ+uWpPwGgKQb8x40RVWc5xa1LRZoRPwXXdnkd
aTbPEha48XCHxHvhBBI5o+EGTkbQ08Ajihe4fPLXV6yfl0Mp9BT5MGNs7JncnWCRUit0odje8GMU
OaoEoogzNKdNQT5LATWF+4RWtoA1YlLUOl1sUxlLz7lauJQZIAQakWEsCIi+eCBeVJwt4GRR8QVE
HMW7MX+r8XBqZCIVU6BO0MeL5okuCltbbKE19BSTLvGRj9KOasthCEvJbppV020429HfGiaZMLyS
a6MXVi9WNou7f5zHJYSqdllG+4/83Qq4xB3ru7vlMlCwP5zCiZ/jW5b6rey9h7CXHYImCK/Sp896
zXH9kjbqm5iAiVX+Y57ZHEf6DAP+bYt6UvNazKVY/cSGgWAD57bO40vOqWCvo8rrdCdZktdWde6o
mOWDV4D7qZvC8JSbNKJN4hT5ApFlkrzNW0/rFhGw9gvXUuZPhKk9ZZuRvxwfJEbGYGq6W0ubN0GA
sv0Eihmo11rgz4Y4mQFTUsuW6SirfTHeKG/XEp07goPxcSAfjVAtc0XAjDZ9dgd5WJKmVgdRCoLw
3urGTYdmqQSP35SQMZASCtARqM21HgIAqqLdt5Jo2mkXsMUYt3b0D8Z7euKkpN6KSxftfHn3rVIA
qCwBnQiiYkqw4B2d5jTaErnEGU4VN5L+VZ8VQxoOaKptql1uA/EVFhYnq4qDJ+aMs3s4YuYGtbxk
QbAt0eB6PZsW9+NlK1iVU11/PwxHtsL7EUXzB3rXlFHk0Lql7gLsRYxwc6f+ee0H026HXTaePK58
xPEO8ES+Ukeirm7wREMmTK7mGNFS5FntZQzd+a/mrhgmthsdKwOKb/b7fXPguh9YKZDr9oYzQGvT
zojF6Je8lcocywiOpd8Xs65igocw+Wp32eYBZso6Td3YItzIJ1Ih/wTJrem3+hygVOtoW2zmpek3
JYS+hUJYn0ZjL18TaCNiFxOnMGd3ZZqgN8P9eeS3gF7EixA1hLPD25MQgK9lmI5c5E9futwHaoQW
lCZZ/MfSeS2nrmVR9IuoUkISryiTo439onI4SCCUs76+x/bt8m23jw0o7TjXDB2uyU/mf/pdu/Cq
nvOHRngb8oP8fM/0W6o0kMluQ29YUr+uCkujogloBmlMd3R1J+fOSD4WgyWPNbOb3KayXZguAxJQ
9mvuSrLN2Noicma6kLqAcIIQ2eRyUo4kNzAuk8JB+Gusufrzk17BGNlDb5tGkN8lYR8sM7YLYODU
i5i/NiqAEzzb3nMUOB6yvUnSbok2wWHapcD0uXGi2HFm1BF4tB7ZGJjCA14Yb0yhfXGJyYIiRWk8
aU9nqK0cslHM3G49gIHIGtF9/eEobaAjQ5Ov88J7wSk2PKW6DfDfgNIlVIoRKz3D0y8dLCzKXtMO
+Up8l37VnXGtKHzBhE59XX5fYDMDsz62NsSyvFLqNX6u+ynJDO8qqOEAETHaKHuKGMrt9UbqxV31
lAXpGLO3QRiSM7LatIXEpFKGRGjZ3MuACtXX3KqW41mlSSIqZAeXeHMMDczlsCPMDCAXdSfLvBT6
LPxenebV2IAmIZVLHMq1rQZcxv6Gkq+8NvNVOGyM7KSQVv6vu75OQHHEKdjTm7QZtuZa/2aJOQe4
9b4QL29xLUr2yrv2Ts4PTMxgupOUBJJMoyEH1MBboeYFzxVTUckGd/zeNRbuf3/Zwcy9hIZRuUV2
xew9s0aecmTRqUeklmxsGcsjhEWd2052K6TEKIDYLK+BePfK0URMv5x+gR1mbouL0fDBj9IJKJz/
2nfhCPsBQOaigTy+MOHTr0/l7ZVQvhNEF8TM7NgBW9ElhowIk0e5sMy8hYIWnWIkaV3+pDqLCxtM
YDm2Dtw1gDVFAl2neCdqduwIHnYuX2OSLRaOJHks73EFLByDedZOoEd+coy2wP63+2GXQd1IigXf
AJVVHUIAeZ551NAtDFftBOM8Z5sQf+gLu0Y9YoE2s+MAVDD2IMw5kqHoCU3L1VFNAPVgcJL0bgK2
qLDMVi5oFtUDmJGaORE+tk9b+mS8zeRN1jn1Kj6UoBIuu6kW/kLpjf2mJccJltLcfeL3MFnll3yT
qGlCJmOlZZAV5GgEi7LoZ4RksGbkqkcr2lFu4Ba+bmDkQ+rKER2dWWwJjwg5I+N2tm1OBC1SPfS0
3bSHVFDMHQox1Q98pdBYch+zF5pYJLOgggMtcss5hP8YZsGa2H1Gd/Zd0lHdg/qZL5snxVtyoswQ
DhtsprcDRb3wMOlXk1kyhH6P1DxWXT0LyEmPAFlCsQYhobeYSN2GJ3Xusx2FEszlSMxYy5hI81zk
bo0gfjxGMweB0YBL51176xRCIJZGuJLP4VdvfIAEyI+d2tgsWchn69/ntnbkymkgmUhchNRNawMc
4WgD2wYGtKX8T5i7zigzUJED6UIJN96VkiQTCDbU5ZRjSyGTAdx8k8qzKeZLefDy1zYvVrGwejEY
Q357ZCh/NkMtbXruRbcw3OKjwTjN1k+4hSBcZWuT72jMghMwB9468kuwc2y/MI48VxtYYD236Omp
mGuE/W8FpXW+zfotayyJPfvAygSqla1V57ZeMxoMkQ8v/DehPmvuOt2nRKtSxUTcma9YsUGrgPIQ
rumu1N9AaoDsTEzqKiCtdfYBMfZCyW6h+9PoUqOYDRCGqM6ymyJ0gzqpvcBLjdXZ2bggd0G7TxN/
FPBNXvZ05vPlZBcp15rdjOHVOMKNP3R6o9kD++Qf2XHOzPNL0XoEl6e13fsTkRj1zJkplO9jq4Io
9Dwo6pduUKHjpQW5tOeMZKnnJ2czv3AjpPI9Njdl/JE2u74+0KbRyprJMQ/XE+Ov6uuaXzfBHNvv
P+cZ7mx3o1y+NdiEIauSgEGsGVZEkP67rWbCmFMpesxJMtu239KAdIqqibF5ebi8SOmtHxiSNQh9
T6qTcL0BdOS0dHp4/TOqsLNsAM55fyYHgcXW50RxXtSg5ORQzHfP4pRFwmQapGlc4J9jLKh0ZBBo
1vPh0uUnGcaqYg0J6Tb7Kjtp6ZZ19/zLXNP6q6Py/Z+30qa34NKCDrPhh2rMgFwbDwv07NU5GspG
ZuGQZiOdXp3wVI+hkKPCwESGCktNRI7VTTeAvGl2Uh4wSKxQ82pwjZ67rHZbAOSy3eUsyjMFUrlP
C+K9PYuu1q6JmYEyv3CevdPxTpZiavzPeFDPY6TU3qXkMoMVK4rTYUv0LCQ9V8cBAtyLnqubPX5x
l5KCzgOFRAxLDWj2QZATfkjcDjXfFAo5fgmUjvhcS9+JfEqyWwksTa1WQ2Bq9r8vpiBEplPyA+mL
ILw8kIzUe1DSptVjwKhdy/SYNlafHg39kCLXTtj0WTNWtaPuyeYh1aEGdS5TXLRhR/DqgxjZee/H
HZDlISr8qmL1pZCKi4Wezw1huTf0RM14mYle2yv6baG6A71cbIO3lJAX4MLdfoDliAsJW4avxy8u
OikpYkt4sZh9FfQDuIpOpQTc1hQiNhV3Cn8K6gNvgVZaxwYNGinSI/jY1NuhkGPD1BIVspcAmbIA
mhH0rTzzakru8jn6NisoOjLzi9DBl6zuAAIITEaWTUDz7kH4BsQGo4ZHQfwBz+5pC2dpS2IV8IxX
9bjJ2BI1azlZP9DsaRjdHWNTcWudwcQvUFRl/kTPC5rp9nqSLi+dioFI3EAiaUrzIjVdrjUMm5s9
tefm6WVdIMuEM6i7pD0sZifdZLjYPz9nWGNXj1/YIHtyDmFtJYS01Aw+gdgaqoHaAdwcF8OKj67o
MMNvtLgo74wQTFksDijXCnsYJ5176of8yxZSCphrdaSI0naMyNrNDo/FQXoAgAmHBmxKKU8GiE7p
3uF1OrCFGD5wusG4AnuPDbP1eJp/zFwEntK2I0am2JVkgu+UK/uB9oscnj50xjsjw3hET/U7ovyJ
SSO9qcQt5vZkOBPMKDLvTqZV2Qxa4JfEUFHhgikBy9oMxuqbykUnC81lgt97ecuTbf/YN7M7Sl/I
ZAZu/QbMa5t7TNne6AIaE+M/uyvjLJyBfhkEmQaimCCEtfC7aaiufmKan3YuUi1Q/8XmQYp35rzm
4CgbRHcvkwWjcXkNqzimmAMzNvFmeJOPNlcyV4GkbBZBkIpYwxSw5TqHQYaigonAIbGx5KzsYZ+b
x2fnS81uRHiI2AAx/nLMfMYAIFjGzTEL2OqHM6DoNbC8LjmD4dBvmfThLRQbRm/pFuoWqC7zKPN7
+l6TncM/I/aLui1E7g8UGyRf595scmEpotpYWCzYqk32XEo8iBSPcPfBwxo30WsHoxdJePtpYg7R
2tDfuD3U4lH1QlL6zuDQcO0wsdiwRC7HTNIAbTYFkYaQ506Q6XjEWHIk4OHPt4l+HbtAvVTSa2mP
/D4xWfYU6i6fti0WI9Mp7N/y5GgOGxYX1MFYR0JRLHu/K2wTUthA53UTSL0x6Xm/U4nup9ya1TfO
Dx2Guy9hTRHNYT85CLFh8NWk0k9BTATl5LfAfExrLQsSloLzyGaRKPFMa5dLf85smI96u5nTkkhF
Spk4VpIUQP2gLWvXgm0wcW7gaCo75Ia9ALRLWdAr8S+A3SENlsFRdJwdJrZe64FtiQSY2+nc1lWM
s0q6H9F4L7av4lLhWKyDmbIRA9dk7bpW0R+Y6Mik42N+06SLKHsTvyoL6fNzKIFZKFvkW8YTKmwz
uJKfxuwz4vO5gE47Df17hg4wOQ+Gr9x5Ynq8gPGRPf/NQb84++c/Bk5N/8zYxEsLfGGel5YAbpmV
Q4RBQifcVRy99FRQgJTSv17l/rOHKNAv+ywwMJN5oDswSKdKlWtXflZYZFFuaFWf8ahjAK0Ra2/q
dw0VgLQcBHK1ypo9FqjMh422g+7Emqwi8IBDDThkVLElmZcWB2oOoWC1pvNWMjieOwqsOmxRWyu9
+nvqtoPBEhk2f75RTHYlClGOCn6MWz+eQTmmKRh9bXXPQzJonsQWt0JZ1MYfU2suF10wQuR4UqKS
+e0Da1AtmM0Pi8XbnOGfftzHHwqbQZT2s7XRbafOBBw5RS98tky4BBfG4nGygTriOapBBAuAfg73
McVErXfieEVdOWTLxTzMqF54nbJOFy67V5ASULAF+Ck0bKF7KT0zwUQNjJf/sSjQ2t0DO18B5J0g
ReXN+knULx6u8eM32sfpdwFhNnxt73x009ppsieCOq7ZXgKbMUuwejapzHX3sHAg3bRMcAWamCKz
cSDs9U9F/3xF5wZzG+n7oW9ZT8GA0PF10LdNu+dWlOlWH+plMrNqRmw4fOZGLq9MhridjIxzoqpa
vVfY8WM3LiM6g2+Il2NiN3O7+ReaLvQwrPVqgp7UrzD78+buQXI3+OkxFefGqoeQxTo1K06ATCNM
dnGMKSHx9J1iTPs6LrjdCpczRHc4bCxsWEzo0w+LnDD+AN/KS2y9rJJyGacbfkxRbk0DvKyIx3qp
Sipdaw1fjWkFeMf6SILGzIFxAul9BXu3sic1lO1bJIplED7UOa4HD+RAXBqLCE0aGY5iZ45RFjaz
Jc9F6g4mO1GV9VPEKN3OsJ3qAIbnOfwq8IT+XtfgVj8po0sc/1uErGyQJiSHkem595OCaWMls0+k
+kv+pGSXAxhn8ymFH0m30zKQBnRjzXrR+7KMWf/gxw9/gQe8yVnsJmVd1ljcOPlZ/vf4KOEDudwd
hC40geGSa/7AQs/ofXbxeF0pVFlz7NE7PBqaT/ELDNiUhVhQPnpXxvR1adBAeUuTFavuX9Qf5hw3
9hHGaNrXhF3xUpls7IkGmN+KW3wysM+sFbbZQ/lFMfKVQxmvwZlZBxWn19HvEvweoVIPHxFbutFY
LeKI07Moc+4R8RgfLM2Rkf6whlcJgUH/MnrpWv/RXZPU385Rh20DyKmzHmNxUiVv1b+GLLOC4gor
NMo4UXbTJrusPCTJA4GozhPtVGiboGzKYWailAASkXr3NWwHeDn2tZz+LWjWgOfsRUUjA92kZIoH
HVy48TK83rg/A0RnNwEdbi0pPbKsHJdUAGfLM2AeqO2YfMnYpi/AJ+ypuj4QAOtkmpxDdEQg9Ro+
NLQdpqDOzxVLb1egiOlipU3ubL4m0BiICMxwDqU3EwyYiFoRhRuMg9qAB1eAKZAcNWzy/qdDcUGo
zfwrJRmBJWYfsDDXTGwrIotelemE6jjNc8fmNBabFXfW+dTeIRJM+amLwYM4k9dqRpuWaMcMiv3+
mbG/Rl+GfaIJ2AqjeFmi0QCARTK1iQGA8hQ/P3ZBR6BcXb0OxQm8SYL3tjAOSRtEFE7xQT0STeo+
MUvvrtM2J2Ya3IiHvUq4c1imY/1Znuvz00nc/36L8zQ/EbdsQ5Te406J0/qTrxevEGaqlHf5O86e
dncVf5v/EwcRfxdfjaWA7EP6tXNbvooTEO/j8DRi8Tk6QTx6auUHsFN8ardCGUvNhi8M9zcqxvv/
/Qw0lgeGtyCLb+EZnrqi3LSae2kgvN1nHhWNVRlIuOXzqlXx1UPedEHiODa8XGz5Rx8DV6Ge9xGq
o3w3kKPBQsYqVTjPYqL+oFbyr5GwKo1VT4O+I0qk4lDxLgmGVY1EtnbVz4lwNTS8nlD7snP1gOR4
+5MjYFjJMdDcuUBMQXnG3pQ+m9uPX8WtviR3jqqPuPLRDffxLuX/we2xapcdHnB5oEUScqBtJnLp
ydkmuF6yV0ifcIAX1ZDDyIr7ozhhJggiDpGgvUR/r+k3D7LT5ZVEKhX0aM6oJaNg7hU+5B4s5Klv
EyKA2NurfViVfME1xgMY+31lJbvCgS3DWA6BG38HDhpJpCfEwBeJVvpKdSWhxse4bObONhAA/hxt
fTxgWRyLO8g1Cmtc7H1pO9g6OyI+kd7sJHdkhv/GchXCHsOm0C6QjYEzPKwx6PfdrkBAwtMULvdA
P7fyMPOG+3xl/ohbLp60eLIpD58sRB8CnC8axChu4gGHfJqTQU4Au1j+MtFIFIyOIbpwHJL4aI4L
TroIQk+EZ2An6yqO5KDlxNLXz6MPTntd0GRF5sRI0xDvECb5/Iy3MNMquzRa5uRQdsIfHLYD+UGB
hBhyIRIARKch4cSdBQ+CHiRU/PyRSJ2KnkD5ISd5JbUlW1yJAYpjpcRrhkFHYGRBYG2D+hVOocdS
iCX4X5umkR7qQ73HQBqHODihFeZwyEqDkVNCdMLDegXgfDwTieQO0VxfTnEsz6Iri9PGopiHAgKL
GR1OLQFWBQGuSrQ+LmkVepCmNi3MtHCNjycMn/+3VRMGFR3WEk1P4f4pXJjolpqLyaa2ofDCL8RI
IIh/9b45DcJAWESQiBAIzPV8yQnxcYHAtypwmhedSuz9dI/D+dWX6B7iN7FH+5nTiqoNrU/9RX9a
fFbH4hOAJjvWf08Ulx16tURT/a8/iqdMSXCHSafd7Tg/m1QTOi/WntjXSUjijfCLpvtYPgOCayDQ
O6DEQbQTonRhRQDaitdOtcFV9RWIGBVcuTYZ/nviXGc/fy/it8ZPg7g+C1ISMmVbtVNHw/ppqbo4
M/19kvijsmIryqHMrYj2oHcw6iH08BDVFpjp0who/AyR3Kj/QhCEIx9k77/jpjuqbW+qO3dRw0DK
uWfciZ4zzAi1yU/wtitaasXhMOT7uzLYIZwr5mW85BVI4uDCNDCnhzKC2v+1B21les/fEjj57zWc
nbISFyisnEQ7Eb8O/3xy2IxzJa8ABpbpafeOjm3SJNhjBmwMxSH5kdeIdhJSWWFlDPa5fNa2bPoz
TDS3LJNw9uSjxXvEmSL5ozXyj8jHSnWHWxWOVabXbTAMoJ0q6FzFxWcB2PlXEeBiwM/if3gYcEEx
d0DoW164GeKKImKRXn9PSPwx3JINBe6LjaHIdBEPTHwBMXMNOOph7YnPofxL5/CmX2JIHh4yB4Yb
bEOENyN3/lOk6oVfwmodFiSPTMQc8JT+b3s4rtgIo+Vl4yc+EndF+hsDBnvvO8tgHjJDJYenlIDl
LOO5zJv5GOzCQQXwtWEiwduRhsCeRvQ4wjDw+xc9D6NC5paaP+IEzqAhol3AmoWzuvwrjBf/bDZ5
IiL+akuAElFhMsZNI2ZO7ar5AFfzxKmKL0TJnDpvJDdKuBgJ2yA+iJIqA4O41jigcmDsFf6B2JTB
g/vACLLgZiz8iqQP7NwZncS7xRUsNjmeLSLu7c/+iLPEoIZLEeYnxMdt/lJEuMB6LSKRhJM53w/C
txzvXqomXDZAx59zPOMhhGfsojFiJpQIGvqBsc8SLvNcs7CY4faJDKMFJhGENfHU6zeJll/RCoqg
/eo2yQ5cHw8vP/S2o6PjDCIGbNFBxbzTbVrajbbiKT1pyFjtCcPgz+pn4Q/Z3xAgGgFHQc7oi9vG
Dyzg58LFXTwn7hbXyi/5j6vl2YncIcEU5WHgvo+/nLBLx8hFuPGIOyV5jzt97A6wRQsU3YXTpnXQ
SMWg8tiFxGPRRIQ7DUem6UQ78YcXbZrvNDywm2cwJxus+/l7yd8jYdAbD9SXsh/JQ6oI2sFD6lfQ
ilGbi/ig5I5RZ8s7KVWtFBh+HLIKkAumO6jURcA2il6GIxzVg7/bI16AUnhXMcSJ2yuSBsXJ4B8j
unjFCcNF5CaDZNNhRWefoy83fHyFMcyoPepCy3Q7MBeVeLew4fOLQPTiDG8apC82DHDhHIVXKDZS
9AzRC5lFxCDLn8TPXKkYVLINDwFeIH7k9Ji/o4thdXIBUhhJGNR43iOelNxJbYVokjCmFT2YDxK3
+M/VhFGk2cSH+ADHld/8N3aJjxZDAjd8Q4Xkv346aY0TZmtKQH/jR8xTqKAxipYtzFXF98edAt//
H10RDJuHP6clmQyu1LeQXXGQYcOORoxb6Q5P2b/BENSNR1xwRHFtWLBygfyDH7mj/8VK8VzEaCVu
9ONLtGgAPN4jxk3uWs4HisFtsaeqTl1m5id3WgqYJRzkneijFD2xQKTk7UV3sQRtPkYv+6l+uG98
MH6y1RJMSwyYoJziJEOemeoK/0rNUe3EB5VmBSDbTSAJt52N5jQHyalPsi3bGcsbkxuc7MBl+zvR
cXSl/y5bWWFNh7scw6q4Poa9nsQhyat+0rWBMZwYRRe+vP8bbhi+xPyKoo5Hobqi2WEvQKh5fUTo
ZKWO4jBDMo+JxsJaavVYl8cEcw2xLp9Ik4LPsUuJ3kZW6yUrCAwHYT6Tew/KA1vVxwuTyXW8JhEo
iA1eVh6bhkggSIbU5hxlgHUEYG3lrZ3r9kihwK6oAsRLKhiNldnKP+CPhTMl/AxAiO4g26uaFz7t
/ApdTF24iLuhQ8vW3M9xuSHW0/RLZT9r/JykCQdsFw4jXgfczTZ30JfgMvptrFEZPTHR5lNC+p2t
txdVAm21+w+sRrJxI+UnotwbQGb48LY0XIx33lj2J0RV0Vqu7bayOMsRkcQxL9zg6WZ7BdCIhRUW
nP/SlaQiCiVNMCcGnuD1DeuLcZd9AJoCjj0skAFYvZUVW7HuzG7IilF1IMItiiUuUDOcVhPfQEwO
wIrOJBCmgwHa7gjIrx2/qB+bKFf5hBPdeO5+Ur3JKCdu5PYm6vLL7JBh6dG+rGJYK5mXDPatfFPh
Rsj2/McwAw3PFTwtCw1wXqrdqNqVkRDzUtVI3YePEudRL0c8R7WVfDMesGQ3xg0hVYx24xr55cKk
mIWo3Bsn65PJX11445ti9dGRN1VBczGeaI9rJODeFh1Wh2RI3lIHNhM8jRip5tjFOjed6nps3fA5
njPsKKMF1j0sltJoyT+V+qaPn/nrXMseowdPgq5U3pO3jmo2aw9l83xBJTo39gBjTBod8zg764yo
S7fHzFRZaVYTPHWnIf3ZNZ6b6ab+tPdo12I1iQ/v4KI5QSQUQfDSnCcrPWFgu8EKZI6HBwwJNqip
4JA5jx0OsWLMVZWNnt5LqpCcC0B/7XRun5xN6ahAkH97GQEodZv+0+jwo4N3WQv+1UKzvOWLyCoQ
kv5Lm6+S/viaf0+/I4g69mZxBPoKlKathoMyUYSDELews2EXqm5EsCV1nE+qn83HzFRxEXXmF76V
wylcYIEnq9iYR+jCLBxPsUKTO9xD0mWifcKxxhLlhSpGWofNnWk7lR38WSPZ4QUlNZPWFTNjz3rD
aMlalHLqHAT+VgTpENX3+F7EB/xTWKlpp9LPxpsynhJcOF5WiwOkSf4dq4MyOVYQVp9wbD50aNmh
owuDgBFzexP+LfwgvBVhzzx+8KWfHyRt+yJ9fN1i6bxEBgXzw26AZ9fGY52GCEJdspOpFyJTfXr6
KS6uw+AZ9V5pDpPsKsNP3OxjxFC8i3I6VxyeKNHzmhe+bNTNF3Z8NU/zpzMqXxgo5Jupnlsg0I/9
r4mMQvjSdKyVYILTIhypcELewik+AALwlO5lh4De0/Dc8XmUdXvs3bhIUL8OU/8obzDG3lLFh/pT
5ZsHJV/OGesMxrVhg1ixuAKDARBSc0JmU5O0niD9ABqPr6ny5eM0h3ZvDghPnlL/C3acf8vzw+/8
A/5D+w669PJmhkOdlgQOVjClBwL7uoJc5vABZAerCEDh5xbjBkn1eQWiGVhKQOs6BNmazJ5+eVxr
7d3E+MCPEPy82BwC3hOgDTH2MEQrilbZExP5+N/Lg8P0y9l3PG5YQhzi90iCKp5ZIVJ58CdteTRw
pTYc/vT3CZwgn1Ow/OVMiLcJQNZHMOyj3v0LT7NWWz9nBK7AkJtv86y0DFZAUXfPelz5GIORe1at
s4CkUQ4hZ93C8UYtTpG+w2uR6pMBlQYRdSe/Nk0SqegTnuCJ2QTwQVHTLLBvvj57iaKQeZy4Sbi+
G3xij1KhFx4WnFg2kAljdJuqbJcdYLKSoY9UvzKY3jNk43j3M5S9YgontR2qWMvDbKaSTyLojIEd
4AyrHO09PhLH8NJ64ihh7dsUpo0HWOdjtHKA+HgFArgGBxdZ6otZ5pl4rp0zMP1kTQ3260iJudcX
KI9IyaUYrKVefDShEFDQ/RxZdcKtFgVrBqEucSqypMbnPir8Ed4b+WtIyY0VBIPk3KuQBDpKPNj7
cC3h8NZd13q6fau1L35XwPaSTtJ3VyL3Gra9AQq8fi02RxrYMWqsI2gxxBOSuyQBKPek5jjK9yIK
1vk5dhrdop7er/EPA8VOmjPF+jMYJHOv9UYdgLYs2ECx/zBoYsJx0Xorm5n1KIK30l3jwETCJ63S
GheuEJXC1el2YMnrfF/NoS2sqDMNE2o6uzu9rhK8F6xTQOtvxSdMOx32CFz7pWF3QA04u2FMmYu4
Wwnea4W+BF4wC6fsSBFVY6Hz/hZxlto7AwKE6Ovs8RtKJyJJkj1hT6Cjv+nrAoUgTbe58VkJPefR
wH0CWxwuK07eGs6PGnjJbANEznlAG0gfH9NUW7uKT8QBrfji1itdj42SYlGzKeHa4ko+LJ8s95he
1PKatzuGiBlrKc7wes+89BxRCYWjFH1P41IFBmce++G94fIQWT32xIcQpcZrvlSva4guVBrW2nvX
BxRlSkWA5g0jMsDtLp1sMrGlpYGeTltWS7g4y248srD5Qj3RJqfi5UOVjg4Ds2GFGhSFxYr16Q7m
WKysircMopGymV/PK1B+qlShoPWum3/9fs5u6hSRqLK8UrlCO7wsJB+cswwQvFSR2+Qe+bTyFqo/
GkQxtizbG9qLurLxDNkgcTQBdhkz7HKVIEShAOfRELoxUD0hV5rh5+Ox1Lq1P0Xr6gcViNxY4nQD
qJ/9tGgR9kZqhxgoXOaAgU7rwlDFIcVGVpFbyDOTIPuKDhm4/ZxQLY07Y6t85HRV7JpljDU7vssr
6L6M5UW43uu/sexIKPEvWD/cdCRzl9nXIzy1mAse6xsCGwRsqnOF30mOyA6Z3YwgJRTeE+Ysu0ex
jXCF55783ejPdXFc6xCMFIeukDlrWD/9L+p+UsAKAkv1HImU/EcPiQP8/OPgAZE0DhaobB0WDrhv
ALVX9jPA8hqgcd6zp+xu7R0ySVw7M4rzmjcbbvJH6DB4Ql+CariEus4C+4LkAOEqVpilpxQryDrr
F2W9IK2xb1mSkMfEwqaa+29V3YcUEgI1x/v6wv4Bc3+IB2ZgG8v+6aOSl8APcYcZwgALl2bT2Psb
EIcJeDiY3pB+5C/7jTlZ+aqYN4zNZHgRSyXdl6QV/H0iD7vjL5QikjbVbYtNMII4yEjTRntf15wx
gZSkiGCjzJyok6ANYcxc9jM7jUWn1vW3x00hpBCs9IN66YwlClYCG7x7hFFri+0EThbWL5El1bXV
rvMBossS0ehA+F7hNlfKQRT5HsmeoMvJdETbz62ZzRSE2HBOws43BZcPgDf4PfGR4EBrxqy+pubJ
fMWrVsJ/GZi8C0LjmPUfTUZSEEJ1CMUH9txMtO9mtLShmIH9SyLIElMM3qd/z3uYKJjOkPNEuin+
RRo5xz6VVMaimB0fTsSAfEiYltdrHeQIdy3czT9nbxGSR6uDEGsrZ0hkRwHtP34lFsrD8lGuHqPI
fFR2JaRNdJ6y+2Iz3d+nQfSVhZOAwT+oo6VnUSWwHJ2cBdRdy2h5mCEwmns4RiaevEvia485Mspu
aJZWtqs3xnNV2+Qm1KfF8V35YSwY7uZP9lq1toGhLLaWiENYz3qp6SeHCLP/y4i7z0/aUfddZm/g
8UDEH2ierwD7NZDJO9CI5MTQufdV40FLmXrW9j6zA40TznOOWBM7m9Ra4G7vkRxBDQqPFhRFiFJW
lbqZTC86jZ+vbCt/d6a7OGmWtC31ZXyZN+z0K92ZLnBu8i9CFzBwrzgdX6WLwf6YLzMizC7djInf
QvpVU1phkIqWPlLP0hnc6aZ9stYAShlYMObL1W01RScsx6eztWJRQQ+dNlTk6/Vzg7uzhoLXghkD
SWQSQUoLGQMhJ/yELtISPz5H3hdb5JpYcxYVLLHSpXODKkV3o6hLyNwvJOjLAxP3WbhSf9gjwJmh
Wvwdcr+o6DEsqJrdfvNwRcxn9k+qrYcNEU8qVvzmAbb+zrevGxMPnAK+S2va9T6Uvx+lQ62fuj58
zmlcISC8ZMvNBmJ65cwwNtpAMc3t2Kch7sylhUuOhkWLXZ2anRpZGqWiL2WZrZijmEdIVl7235AW
6Ifnds8zXTz9iSwdh0F8sTVpLS+/31RvOBJkTrF7DriyMak2x55ZAknohZ3rN/3dr97SIKP8he3k
23NdIYdwoMscze+xsSgg6cTFlRQpBBXC5sqiGwrK+iAmdpHYih0gsAZ9/Ztws10ECyD8IuWhJoLT
G+DPUKTAsIn8tOdFD88ZYfKR24MZ4/fxxx0yoNboNyJPLh0QH6dmmSsIPPKm5xFgaey+LhIX4nQ/
Ib56S/buHA/526HZyjk+F0CsbC4C9snpF7FPbKIzGUn/W+aOX6Pkm8k73gI8ShCkZNqDy6DapSxI
tTE/mCSfQatRPpsSmu3OMDwe2EY+NLlVn5FEmbvHe8w2E/spPkpBzwh3tSLqRYYq9Q8nAzxAJa8Z
gE4kYRXCMtbEw58eg+F2tk0ZmP6BOybftMQYN+oz2U7OdAs/5b22HSvbk27ViMtQ8HxHlKYMK8xh
jaWx02xlr+2TyZV7UrDeRpkFCIEhy5hK8DserOE5PiWsXKyOFfa4jH6z+2aZ35hHMZ64Gt/zbxZs
0QanVTC00kbu0eCasthmzDiLZY1X/bSNX8uhR7/u5I1TST511njmSDjyLnb8UEeeeVu8lXuGb7xD
8/Is3Awy3DSsl7xeRVjQUvkGSTpgckPiYPthonmCi8kGJyyav0BcnZLV7CPznhoRiA5zF5V/BT5D
jBjn+Px03hQWpYoDrwM2StHaEJEzhM8M9+07tbiUW7hEU4d9Ic4PVokhKjvj2kFsxOqgQAA22I8D
wlZ0Mo0bp+8yVDDZfi4dAty+jN6G9q2ODqqh+bEz7Hm8NQHEdjMEf5jc1PgbnNpY3Bvr/Tlzxhz5
kWf+lMEIpIDGDBbdW/MFA+JO1zTg/mGL9iZdqu24hr2E2o6uIMUfJP/gMY+7AlNcTBjQApOY3XiC
t2hHuNYY9tR4KkDkT+7M1g0iNPeNqZeYL8IwKxt4aj276aETK6jtTvBVJsS1rEzoIR2XCiqx2Jtj
sIbxf4XARUjoaJcw5xkReNhzj22T+bSY2JjEEun0oCBfIjFRvvuZ9SKyhu2LwyivrB/kw1h4vXbj
aiJ9+ROaIaYMs8SuQbQCMbCw8IzYFUOxstND6bLqxcwBGhHxuEBRna8e2GXWeEeRkCSGH/YpzJ6n
2md6ByM9AFpjRXXGzj2drzp9g+8JuAbZsdXq1R5NZc+EovcbCI3/ofFCxLBoPOjyXbofKBt2DjvZ
8R3pBTkGx0YjfA0ou3cAnUsnd+J/0flIu5CIjVgsljOKljibKxcgIU4Qztzj6TZ8KFEiN0kWYUQ5
a9eTcJke6KWLC9oZxtDunteBpFr6T6fbzbJZpdsEz0lbXbO/mkOTYyI3DBaN4DA0FB38zbBrGzkL
vsWNX/8D7puftAv2woQa4iWyZG10j+/zifuHawhGnshXSHnhUVo5vYHoDauFi3iQT2zHeUHiPa4F
WHwQvhg9nTb8jtgTm7YUr7XhcGvjT1MHSToz/PY9wMp2hAY+w8J1rU0b7BjJd228+mmfCMUMWCqo
J/q3M5hWcmlJPBF+RY9l94bwQU6CmeQvvO6rKA9Iw5GthzDZPGU40Bucow/YEGh2/SN9PCkHslpq
3eEIWHacY1uLum3D1qJhjrZHMMMXBC7orPfHAW6rw4IEJ5t6IxeoupHMWHjzKJkb+vmtmnxW5OyK
zA92AewX/9ETcEFFubXBw53NRQRv3QldhKHYPGwxtE6853s+uPngqaeO2+UoAbrqbr6SEGIIkcu+
AzDcJR6Vdb7uCxyLlisZFvxPz0ZhxOESRcl2pPstyCft2HWxAWNC/ETR6UaXBJjZZZuaXfGt4FHC
Sug8WLqf8qrzyY+xNljeRku2zIIHqFLha0nMYyAXqeIPt/kMmQ3eZwHCqucuI0fQnorlvQ8ap1aW
TnbEAuN/hJ3ZcvLItq1fZcW63sRGvXTi7HMB6mht3GLfEO4QvQABEnr68w1RtWPVXxVV5bJ/m0ZI
qcyZsxljzMTywMlUozUt0xJyD9c6xpWBemggKH3onqhos6uAh5uy+0fwwmAguREIpXqTACQs1Xkj
obLz7QN/mhx/xO/CYaBmvwwhk6BUbylfBmwFRlnaDsvhbjxTkgjW7jo8Iq7Wv4zcweN23zPc8ebd
vw6Ru/g0CMMf6LDmjjEdqxGuKTcetPYDMRt2J3G+67cFqC8gXjFGofD6cyqDT7Reo9Ud2GyK/moe
QEaYSlRUfMIsHNh2qt66LElAU2sCSIzDEvQ+oqVw0EZodW6PEFHNBxA37FqTJakEXN3jBLBfe3B6
3gIzqt99sqsxETQi0yQqZVt8WkSEnk2rX9pCtLqc0QKtWcBdCejSwzdKC/QmJ4FBXOWDzXy0B9l0
e07hWgFXKKPS78zXZLnelhdEo6MsnhUYqMszscSxW15iqComdUb7LrifA0EsxbrgI1+pbtJU1+gQ
gIdbKQrhW6J8l73QnRH5XVrLbwlsCMYux2eFlA5KZ6fuxYxJjDlvZM4mrjwCUCV3588JcM1lvIZ2
84L/vgTgFqICYgFsQ21hNs6W0b7/CLbbboOxgF6NospnGaQlilYX/FrwePH50iccpZ8mzlbovEFt
uqY1J5AeheOvN9HlGTQKEPTgnt6k7Wjf7ZNQysBt8qNGFYXPojI6+7gADN+TKaB+QX8sbCaEGNpe
zUmggQrBDKtV4sOq2/qee0vg/7PxloQYAuAsz948n3VXo8s1WT6aUIiZgzOg0B3vKU9pV4+hBY2C
1MS5a1SUX2E5hyRd6Q1NGjWlrIUA2apI7hhVarzUMHcj83URkc0EMrdkr4d40LmD1wxzYENLWxy5
DIkFdAp5ZoS2wrpLirkjpIk5grYLCZdEJQdfrFkTJcR0HODN3WwJkIfFmhLoJ84TJDhCEuZsi1wj
N319N2VvxAcNCDjwkGkzij53D2oCUJehCbCHBBTPvhEHLZ5JF78LWQMakYiJLYDg6P786KJyS1hL
m8jkMJfa4qn1VXZph0nlzqJFYtAvg/uj4P1kZe3RkX4KB1Sglag9I+wlxarwCiDVpFZGIzhwC7Bv
R9k3TcWtyO8wIgiPvf77X//9//7vV/V/sp/8Pt9cs3z3r915e58vd6fif/5t+f/+1/72cO/7f/7t
Oq5jBz7/GYHleGbQNnj+6+Nhuct4tfFf1sY7Fy33VD0TheJJFEXsSBs4PRnQXZ8Wrb5zZT13Lbp4
rmIXQBUxu7l7uOZD3743l7QcRoYiziEp44UGXavqHk1w4EPHuQdFDuISHjRPBQibwrM0lEwjEjDO
0d9fh6nz/PU6Ate2jbbnG27guX+8js06d23fCi7P7mSZXl/Oanywew3oLTHyomX3EnlJGw9xqJYu
+efhkwBt+/n352DpM/50Dp5h+iYjafHLH88ht2dr0z8Yl2fr0buzu36IjGdJM4zjNLijqBVl7wi3
pG7ohg+ok9CXof1GU4kXC6tKwNIHjpqCM0vgx8XM797fn53xlyPkG07Qdp2279u/nF1m72f+psgK
UodJNXs28vdgb4BNnVfWOTprPV9/fBdhFJI4f//Rfz0w//HR1h8Hpl2WtuEuGRhEuUnNUrg/9ajM
PCxHXnwa0KQByBsckfHPVxAFXXYeOmfQqWRyHpL+7NmvwX1OmyAaEd07b8vjP5yd6f3VbWNAXNMJ
fMexf5k6O6/wa/dSV0+7Kfq/IMOTURXTDzO81h0DkZIOJWw0V0c7ikMUo6JFiohiuO88v+2i8/1u
/Q/nY/zVkgwCw+dkPNNiXf5xtIxjZbQ3K8rIiG0SJ+NJ3MMM7O3J8ONCAldFfoHyBSnvzsntAKo5
JLn3DydhGsGfRsVpmyYn0fZcz7B+NQz2eeYE5qZd3u8pzXkGuGa/Gr1vr+HG+/C2qD6L3rqadR0k
nQAwkB5+ay/7u0PfW2+Sgu7InfMGZxSzesQZX29TWDM5wm6l0a3PaBBS5DhSvD2sNzDeAhQKjhCb
su6MjheBN1/uB21jdM5tEmpIsHqPFuGcQ9bSwPenyakNpuJkfp5X39VpUC6/T1fA7RS28/WXvwCC
RS1tUwyc5Z1xui+z0KTYmoV5K13ZybIcFKv3DampDMCJTwAwPjgPPm2lzvFxTYvSp7r+PNjjtRnn
62h1TK6gpOh5RGyB/skK1XLEmuAEk5gLXTrdbKHhdVfsNMBj/UmekzX8PF+/lq3Bxnpcn8bn1dOR
vgxQGawUksiiTQsamEYZuN2kooEf1aWi6zsJ0inF5q6FgjgKoWUPgHpQjlrwRhAXgE2OaOAdO0Xb
BsTVN3GsyLkJ6zC+ZI8FnXItMHEhGSc2aPp0IFF3sgbWcmwvM3ZSgCZlELcWkzL3e/nhrVX5/bqC
57RZcYuQpOmuoEQjIYGqkc1G3dm9I8qI+In1sag7VDxJRrG51jTH+GFfppiHn0lREo8KWShmAsQB
BwqWH+524fbcAYfu5ENjldh8KmWKrLcxB87i+0Lovk7ghJJ0z8sY8i15Vgh3ZFlRwA3y51PWNy31
S6lbKfRYAxgBbezLlAqRBEVYcEE628beD/D+LUh3wDXGYGcS2Ycouf+D2bJkl/5o0J225Ziu5/im
YzruL3Zrc7mamXexyycgg0keneLjF5AfElH8CZqwd5xSPrqAvfUnUC96Jg+a4PZWIL7MxAQ4o1bL
JkinZb81Zq8UTDmxvzevm0/9u0IHIgUgN/Aiu0c/IGryyLWnLup0nVOqL94z8EEEQ0Og39A6mX3D
1D2qcRRLKiGOrNIt0GF+0hTrMoBXM9iidFGlfs/vbRM9W8Ma7NSEtjlas7Q64lxIrSbrCFZVIsQN
XWQ752f9boDAqVPjk94e8WFCS6VEn7pwEje8pIu4SHY0QnCGFijYcmyExYMFBEkwruXDtYtwhoBO
PqLvyDiAGhOoWn1K3cTnJcIlIevG6TA/IxoFJPRseCCdNrJJYZVxCVreSeyva6zAbY26P8jvKgqA
iwvv7STteAt2f9uzvy5zvdTqV3Mv0cvPx/AVSEkM/zgGNN3mFy9BI9mfmg123Iz1Vb1QZgUHbuKM
7jtvAQcUnHz3Ub0gIhuduic1iQG3e0NJC7wJThO05iqhXx+on+iAx7/2OmeIivXjMXYjISfxbkFd
Zp9QRtVfEMXmhPiENLhAwGZKDgoQtg51jM0RCSFhJkGDJucBva57IBcosfAx+tYDeuWZXtZAReUC
EHEIMgotAXiiQ5tKqonCKRbpIlkgAYEwNr+p0bhAYwKxuiRF/n4Z2N6fPYc/LgP7jxtSWZ+Ks7Va
Vk9b0H2JciwrUtAhze6JXoGL0ZAXnG72AfB2C2JGiLgVgDKgmbZYAhN4pKDB+HXHmlnSc5pmv4t7
oTiPgMQE3mvdbXjKeGy/q226G61piLlIVvQ39JorQv0mcgC1gmQFVg4IiuttRmF0SKHMJowoP4l0
HHRRWzTe5o83BomOg3qhfgrCyhvj3Rd76jHeTTnOO0C32H1GtCfe0oLuCmAYJWS6wucRoSTAIOCX
Qvqis86LzeQUa1lDfZ4I/YsAL6hGXbqZVF/CBOqqhQaVCZBJuI2Fif4wjESe2Q2v7OcwonqzCUQL
gIeCsK7HQgdq/dgYD5vlYs71WjItXCpNPMHHL6BnaE5pfjAtvpEIjE+QbghugBKDGub4R/DpBQss
H+EQoPrerQb6pWq6CJ2fd0D0tM4NVr8xOEDcB+BZDWZ056rokkZXO5B8aBCnu3hDk3V+XcVVSn/v
j8X40EP0juUVJEFDrXFYowb0GgdqRTvoIJXSY69IEEk780/dL+PtsKTBF/Vb+CcGbBir+dZf4qNo
/Wf8C6QfNo8YPft51dfvVd97txLwQD2onz30fJa9YAS7WI9ZCVKCMQg0JLEoIEdqZVdwrKznvd9e
r/dVkKV74tGII7IYO0kZ64R0WjoNwmaoOvvI4RRIacUyy9hOvmQzXWgYfu9moshOTJdYUz0CuCVy
3iH4cMHHyOhjovgMA8aJ1d8O1w0PhcbwpKP2sugpMnXmoz6K5tp0j8PAhw5PkzeEtv7gYAD3URv1
FpJbs9gOATc90w8i3nS+1ti4zQc26uPIzxzgHOMu46bLod/H/GYh3anMI6QYyBiAtbqwMdDiucIy
khnRaoGR09goWQStH1F6iv7f2wbT/Cs30XJcwzC8IGgHpvlH25DN/PZlE5jVMzvXsjMtIpQtuzZl
nAUWtusAAwahuOlK6gPcHE5/p5ry250RxqvwDiAwsFtipWUnXoS9EbXBbmH2pzoAZmLEq+K8S4q8
cxr0etRwOjC46bHmDlbb7hSR6AicVse623aMY+SOBtf5FHg2SXKynXQ0iV7ONAff0GIEkCDYZYNP
fn//LDpPiIAliUd5d9ftxSMAyfPR6NCNH9bd613yun56++hGHfSYH1zcGzTrh6+vyCqGFAJed51X
VKQcIxkiOTBBJctLxh/9BUSP1Iq6PiTfdIgo6DfqaiFyW8R5dwEvOwSdqstuB7OCdi1J3Z19da3u
mBLCOUvAZHTeSAHm2pvGVvT4mMWrJH3eRf10noWDiTmahB/kibbdj/2YTW7c76aDAa4IrICumC2L
4SDt96PWZDju9/tZ3O7MJ4OXf7jbf+0PBY7teUS4ZAv+eLNnK2e3ndXu4vll+l4Ny2TZ6T381OOE
4Dr6MEOd9YRT/ftPtYg4/soPs8hUOIHjtj3jlw3ItPPz4tLGDzOx1zLA8qkAksYW2OYdjkkQtxuE
M9wAuCUytTdOgQDT27HMrIlAAXY2+JLV1VuB0De+i7ahdoRoVII8B6t9nWQ4KHSRot+lTYQut0tu
kGxChsXwovMbbaKetiApXyGfsZCLqQzL9QuY8EeJjRT9MIBph3L5mHCA1zisfxstyACA/0+eZFVn
QfvQxd0G5ib29nQf4FmhndmXG1Ykq5hzeafJIpZnjX3Sl87NpC6AKmFP3U5x6H7kztG+K60G25H8
QBp4JhdRyIip8RD1dpdulbBOe5dPMcwuKQEOxj7nY3b4eyAS8NW0Cblg4P3kysajbctmQxGvT9ud
tiTtztrUtdOztT2jQ9f4uid4HNcHk1eT2uWD5XTKxzNo17kL8fjY9nlPQlOqxgbtprJGx/jE12ZK
qSumKM/R9Bj+9dumeV57cBOHl3N6JoazRJyr0x2bVreiN+iKEyeQ/Nwm6HgzVnJkt7iaiNxzusdY
uyWu1QhcDi6UyCZG83ORlAN0CVNCUmTgsY8Ffphgj3LZ1p8LpEVoEzAVg0tnhJsAc4QTcyPryX0G
/YBRve3EeiPFUfrVwrhqkjbkOF1s9DUuppoR+VTWvH6omTTmI9guJlXxtnpdvGqDsJ/g+8XaD7Kk
2RWiamKwvxnJ6oPSMsRF5HNxXeWsateVq1vNb/spO4S2UoM3gi6gLSnbYbJ51ZzVYe2n1WuNa72b
nxuHWlu2HcPghnvWTimJkQYV0VVeRPFZpIAVxEViBCBpwPf5htVD2hxd7ff8EVUTMfyoI1yeb0RI
8fyu6TJ8LPFW6bPCeKCHz97CfNBdo72yNh3dZG0/FOMaZ018gmx+xLHKXp0neWEaVXk3kKce8qiS
r5a0vm/jeoasuKFiwBdOshiX0NomsP64VcWnhpwEA6esY2viaJpmY5ukK7af4tVz450jXcdt1P3L
XiFT8bD/jCcHy5t5TAfinvG1wnXTjHbfF70LXApoRBgFj5VBEAuxAQxk5IK+b0f6Fv8E5QrcsiXk
Bq2Oq3gwdrMQ5CPqwPLgtGiApX4hsZxQIRDvhCoy9sDhtplPFdt/3dxt7917N3BP5EXVXqjARy7V
71/c+Ln9G+tSFMvb1k5Bgyv/PdZgLutGaBZqJiPl38/SZerDp1I0qqDFeKP9Ga6rTk8npwUC7Y0Y
Qk6xDka2XPO5ZKRV6NPtpzRwczfhPkUUrcWMO8U+AwXbCj4KfX01ALj+8omzMbHwcDtefSPvhTWF
2PO0f0KaaXglELSxrhY0FJBc/IbLz0nqnkGmiprZI1sixt/sGcLaEef8yvKUDx9Am6WjBJRGhDxx
cqhoJJrJAE/1KMTqTXSEQyoSeSsRF9qIiqF/d2WNWMmlr0U4w2HUv8hhJ9hslRNvBl6O3y3Glq+q
3svyTfXGMj7O8Ws5iIO/mwOs09kF8Oc03RQdYApMwsCcOUx7ekIIzecT3/Z742pFy9fb7NRcp3jH
BKjeRHHVPJdzpqBtX3aMxyt3xnqy33UwdNF58VVLhn8Z9+aw1pPY1bJKHF7tYKRYo/iDiANOJ2On
W4MtbYxVs8iuHd0VxSXiQmpwYSTEe+wm/cgiMaVLXFM54nLFZZ68qCDJkyyT1nPd0OYdxuEcg1cL
M8Yph20k5pZCFN143T6tnls4dPvdbZ4B4cKJaReR7a9EpVJsI9oprDS2Y0ip0Pj0iMumI0qfmKYi
YNV8hMhyejuUDF6n7/rrOL2tKG0zWrCKu07xmZlHPo9TYK1xtYrF9Iye5/3NToDDyzRXNC1i7Ilb
Kbp7HdVNXgHPHeMq99rCjxefvOaRMkYxYHhtYoZ2rPW3jVv3rDjunaL0Zklxz2VZTtiea999B+Wb
cC92MMB0QufGBICM5KT24qtsiHq1Ed4ogfBD9GrdIMWazV7IYWw8F59x1gI69Y73Drw7CyoV4SCX
pKEQXxlCCkM34zcwm1pJJqMo6uyNiL+dm8wsFjbVNyYNjrTI+bNn7CiA8StF2kV/gyUhhmQHkB2F
DtlYUa26hsQKGwV0u8wXn8G8EiHs2s8+ZNrYtYdk8G/Rbys1kxkpfUw/l6GJJ8apLkk/xYyj705E
krCZibdJLRIqdpELkpMmKqLsSbvJpwGv4r3i5v7mIAzzefUlCnC5IGRmRg33rBJxR3Vumm9MbV6s
aF38Q9A9ZAc0nu67TD9/kxXmae00aBDTOLghoGv7045XMERAbeYaRKA3PW9qw5LDF+LUyLo3Y64r
PsUaRu0UWkyb4SWeTfSqmwMJaRsaI86TSKyigusLe4g0wnqsOc4sp26g7YBji6KpNIiYjuI502qK
7jycQXe0fRD9+UYcDO6OuGGb6YmQrdlemxGDwUnbI0iVxqNusmI6tjzNesAtsuxY0v/NYejY9aN2
ZgtOrzwef4wTMxATUiOF1B58HqO3Zf83mOC4SoyHEk16PZmlZhvXeOpsNbe1sjXVZaHETL3dphXj
475btDy+cMnciQemwzvek8vUkTMJZVMkfG0d2hK1aQuYjHPAYyjhQNJ81Jy5WSyIO1j+M55aQQpI
aaCcHiC/5T/YoRTiUoltkmiaCrr5eiebXUNPhwmVGuEea7dOa7ZrKObcSC6AYddtvL1WF2Un0KeS
w+TCUpNF0gIUs1Ecc/2ud4hfb/Yd3AVFCVqQ++bmkVjvV0NqzjgIFnaLdzFAkDHJwpD2DNcRvbuJ
MoC09rx4w/5H+0/ypkbIjOBLLrcso5KkSGqls4bcrHcrWBFpXt9kdLgads/mp983QsDcjQVr8pz7
j/OQba+v3AAdbAkG8SDgFAwd5TxIjiipIHf0/KV9EK8Q66/m6jeLv8ZRl2tzohp3m/RiJ4vTqvGC
rdvbPF2GcHMjxCtF3YcOi4/NtNfE18/TUGdW0mi6kA+erEeKV5wIaNN2usApJbIdmPcKXm6JlRMx
AinqnwuZcH7nlAB/ohcOQwcDrNSHXCDJXiDZgvfbwmuSzEdNbmiPw3tsMugKiQgEXCIh4gDCG6Ie
eh9cmiw4fZ/ZxsAQ4YhTPIldIje/p02MsUjBjHzI+YKJ+kzghut1Hu4etth42nmlsD567ZBOHHGF
N0FSJUaSBcnruvuqs7iQcKYlj1Jd7xmBFhwpoBFNDLb9cQFI0RNzKKd9fa+fG1CEpM64NG2l+Oqk
tJrP5LyoSRNf3r4VDMj5l+uh/Tgj3gQCx0CduLIaWrbFv3wU4R0NjJV+Z2rAfLaTGh/2FpkhR0ui
4yb1gFPKdNRkbvOtrZTJPMRmYDHkpgByS/dT6IlX9AzYi4YyTQ2rlxytDgeYeSwnVwdgTrKGFDPL
BJbdLdsccLvbdk1PYFa8Mr8kf5YE2poXcpShbid+Y5BZfe8yyzePf03MISmSDYJCu9GGR5ltzP2m
RADN2+f9Pg42pPZh6Xf1lD7+PCfqbCblCQxtBg+fRU7EScqSKsXs+0KoDgydAd1TTFECTrcaSUaG
0+yhq9IMfEamUbfBQaVHi0HZQ16TFriINYHULRtXJzuOY/ZWn3TZ7DGVFabtoyEQGY5ih7yPV2hu
e2P5j5fB8VUJwv3nLbomyh+fBkxIbprfWxJv61m+Bi4rQQfzcEXxs4gGAvx/PCwcMeVKlf9UcCfH
TM5Ia0RC1WGBqFhCr5LpjreXIJu5vvpBZ2Nw1lpBiiAUXZRcA3KTD3kThQv6cIsv9SntxzX+bd1X
plTTDNE8zb89s2z2TWJCOcqsh3nAQVQeViNFmMnZrDkrOqQqg9p610eR+WSuEoE+7SNmN9lQo+9+
qRqj33+PXxBo4uOKcxc4Aw/W/cX45lbJr5aXzXT/Ct61bG7BqlZ/jjqQGSL4OgVNTmpN5R+gG7hp
xxclXfNhxrlpnHSe52YZb6fVpMCr18LPOK0ly6ci/+A1hhOjTXG6d0Bl5UwLcjlYSO+OKqplOXkD
+aMuMigNfR9rrTz8FSEKHLc+iUs0U+jhIwL/dlw3akfyO7Qp0DAt9vm5w7lTzknOK5onhDtW6MCL
zvgy2TGv6FDIFzxjUuVDsQ/i8BypP8hDUQYF/FyzRmd9rBozT2npWdx6YV4q1RTKRd/c5vUga1JR
ulJ6xjALt1P7STNd12/2nMaZzwBJngY8O+J1gCsy7O2tiojVHWQ/wXjH3FYkZD6iDokaYfGmYxzQ
EI9NsfSflVc4phT+VlhxPXgb1+NA00XGVMYLqcrTbwf2Itk/m5YeHZ0LQdfbLr1+610kJTgvzXtl
upllsAWYqhYzRp43xn0OzUClPqCVY1ofI/Kj32mdNuSvpPVuRFT3pSFAUAaNk1rAgZR7zuzwElrK
wDQ58iVtMVTG0DRCAiuFe9eXtpdkd5ANbAp/qCwyvyykwZhnbJKICfVXH1Z/Q9ZFylg2RltSR1tE
joA1xYt+q0f1ndAdLBGJCFUGW709n4ViWHgLNpWlObAjaNdSRUSrWBWJ5koZU33dzLz2Qd0RBkqJ
PIzHYPeJyVLllqzWvklmqjiDxU+2IxV+qQNnhGazuP1YfMkIyDpoFUv5TCahmGqV3uopWkfr4T46
TFnF8FqmbRJPzaLmWGQ1mQSg/S8pmCiVgpU5zN5rSsIH/lr/726knUixIUEwHSyalWt+Adhk0ezC
DbObEhHze41bcurtvvWbETLTo+sLDS2xy1pCcno12028bBXgDrhx8kyv+H9H2hYrUJArpt0LMRQc
WDSVb0oacjO1BynHgJgVWhPyIG+P4Z2xleFNarXdAipcFfmU5BAX+LnyiE9vu6l8UioPioMVtKP/
QjgtGRc5rgYJzOVcsaM+Z0MySG75sUe3e3yx6mmNqoWJfEbJBQP9efw9FFP0qsvSaSvmUtSqAqbX
aF+Qhv6htN6MqzYil0lfIwTXekbur3Fffs/ayYqryq9bqwWi0Wb6EHMarAYlEW8WddvTCtEktfoF
KnYAzZXMa0ijLAStEaClrBetGIufDlln7CezMCeE1U+Zan2pxlZMtc+p7gYtgX1HFn6WAibaR6qH
6eygpGp+Sc1OO2TBesUqNM6jLuW2iukny94pB8aRCIZ3YU1rlmtv1NqXtYKWqw0S8BAjYT81s5Cr
Vc6SUlc0hOiq6awSnox/9aDn2GU5LPQUNHqal2rm61N1xH3afjxjpVov2tX16TUw7MYQyQbJx5Nb
GESAIpQIRxH8Z/tjpCsQDaTL8Tv1tOAWOscz6SA7PLB6tA9dyPZoN9J+0nqW/Z2lAM5vJlKnQBK3
uYYTWfcN+4eD12s130cmvMXf+MJPqp4qra6CBIUJUohOnD9Iv0hZDnlFeNmNE6OZd+0b1IwVuJYI
PSmLoU3iON1PkVXewxBpIhWaufRLsM2ayQSzVMdT4/E4XVLK0GpUAQD/41PetCaV9oVZs4Dh72Tc
ds2tm/cZvGukz5gSXgDhbWoxBxrHglG4VWUL9oNdOkurSeuZwmhTgWWsvpZD3dUckBaTQAVLOUqS
NeZQ1CxV9JWDroOsh/qMZe/SR0icma3P1pvRMGclVBPdcfkN3AY5VotX3Q3td/LFzEdNiS3zVL/V
ye/P4it5XYwgnUWYy7JJ1y/NcukYUm/hwuSgnWOVobWQmMiQh+eq1erlelAvPOTsHAE0BP6m+0Gf
rkF6Ui9RQkz/RojjRjqs1Te/qjnZINT58EBKLkmGEQlVWUYLLUnlkSTKKF1Bu8kT0aaYLx/hFM6M
FbjkF32WHDl9TPOAzlvH01JHFAdZDwrrCnRq2glrY4JvpfkpFUl6r/E6o98CVRHLv1LxHcdwrkBp
3fOBzZDlPEKKFjhGT8s2KKmFsWh2KKVFdXptOK4Si+RR7IbswW6uYJB1Kiul+9lsJmgL3dVzGr69
SHbRjgvMEarmjU1ZPl3jRRPQKLU6S7fMmws2pPWu09CF6pp0vhpA+WyS69vSmpVTW32IDQJpiis1
OJVVukhrIiw3Ntmu8xgCKhlu5UZloxUrKP2woFqzQ35ij4Skcr2XyQItoSs3QwYBV5fjqdCmIom2
cC5cEppKboI8mMoblInVqnd7wlzdLhavcaRbw2t6Tr8crijcmuFFDXyR3EQWl5ZSK36iV5mCCno4
39tDKYUeUFWsxpcJVRHUTGk7SyIa7VlloyX5LJ3INvlq/XvlX+QZVcNIQc2RxCBvpU2IVqJcXp7W
b1zaSJqQpLJ58+0ANBSivHK34boDMhwAzZPtJzhG0lXoBgr/ASAGbU396o8FFBKWSKnJW3HEQ5Nt
BsboVuLRc4DlgSaOdC64Lj9EXZyfvpVJgbHAS4nGRqqrAHJvYjO9jU+XZOR9UycaSMBDFTU9g7Ib
v+vsmo/hmUDZVRjo/AMof5OQZ+Nf/QnP9TxoShR6NYUKXKgyhYjG80R/o9+qDNBlVUqjo/GnLgUJ
jR4wf65hUA6Ae274XD4FijS8a0pUtKKKVLQCOnWwNE7NUeWeUb9gppQiYRBbbhJYiJxaMlG6j3Kf
JN7o7KD8O1w03Y2/r1Qb7b8skNsBqF3fMWzD/wVNvy8Pl62RtcunG5QIl394Kxhw28nMUkHB0oN6
pdEDiolNGCEfRyleRb1KmrfumqBXkoj3BRHKGk983buw5pntX/IUlKDPWZQC2WjR6W+FaTJQVf9K
NxYkt9ymGAza7n0TL+7scEs6BJanQjrFcbRSblIuVlNs3MaLSCMmEJXSorD3e+tX1SjcKGjW4z8M
VPBnqDyQMtcMfMuzXc91fkFWnsqNd93ODuUTEEpiKeUtfq8vnBmoWzJQuValmm+bpMoASvQ3A8pJ
Za85RRUl5pWvJC3P7W2Rqc3SC2CmVbzk+3dU4/7RSuW/bqMzIEa3uwPfWICEgkgfqXi8YePWbkrc
ONFmBkN/qMKAQIMzDC/eFUMsT3t17ch1ANhDbon27qtU3rdcherhmK5e5ffLuZPtcXs4Pj3/W/uy
XEIPDKj/DbNv1Wx7fBD39laOOiDzFrWeFU4rxOb2YDRlu2n1RPlLmsiqvZafTOsfQQXlV+fp5Y1R
II+qb2Vj4d+Dn5OCsSa5ShUqNSnJr0XFkvGadalqAMK8Ta1P6x/RcdD1f3+P7T/D2HWLhah3Axti
xi/IIPPoB9klM7LnK1J4NbnCA3KsIbBtI0TUchMqvUMn+7wzuhtY527dg6NMhn68RUO2Wz/kpwQk
16mf9cpwfIWfXreGV7hLLzDeF4P20+lnl8A5bX3D5/indfzXqKb/OPdfpmex3eSXi1lX9x4dQaEo
HceG1DJADIUtIh1atOGOkL3axUeaqFEIh4ZFO/qPoBW6SB3QQ5A2aafwgP1dR1nVJVfpQBS6ogCO
tMgkgPbAFuXS29GIDqRd1gntYOmSR+fSE7mj02B/iJZlxJtNQit68vAaO/RX0RW9nBzAdeIQJ2IO
gZAhu5ehwhSu2lAoLciX1stl9ghxeWnC/eqhLEXLvBXduaCz4p5eO+Ye4bAuz3o/1TssNKjYewS3
yWChOViC0MeHTukLA3uPntLHVlpDn67YpSA10hXNqhJ6wNitQZZDeBuhu+/Q244OrHYPEfOKDKEh
JtMh72eb6SrrIYleFEbPNT8QJQfNDYNbfXxqSe1bdMmiTSu5V/w9Y7DcTOiTl+96F7Lf13+Cc3si
TvwJzv0fd/UXGNEeJbpN7pTlU1MawgM/zNt9yAvND5kfYVRv8ae8b72qiR6p9BmP1NXSEyZI2Xnz
xQhVpFMcoGq37LdqWbfaZIvk6q24oaqEikY6TlMTE/oAQUKSUPTIjohLSFYD5gbhrTwiGu8c6pbD
vdVLBCtVsEmHREIIxdcqQ+zoOAIC25HI490ZM6MkkTxtJymGDYQEY3Vl17ASNB7knckj0gtKsgg3
MKTQlsdIeQT5SgURVQugP4kzsugJ2UDFTFV6+pQlUxx2q4vLe4TehVWsI2VTYKALmigXsZoTnCJ1
wyeYdwo6FGvKLsr3UgWgyf03oCVBnJRJQCrnqR3dwimFSUozC2Oh4kjwpXBbIbabIG+sikyDJy7I
BCtsVymHEqNSAYqlQNY26bUmP8B9scJDg+favCqzIdyWgkgnovercr7K0LReeJDcrwy5MlO3x4Fl
Ph7nQEVxxW28aYfqisGlkTeaI1s09Po2LqwcfjPOvr2+cLGIOLFXaDxksS8PUt92gSLIi1Q5QcLj
0rKHjtqHX48zhiM1KnG9BOHN4zPe+iJtQgC87kbQmhzTKoLbiNQ6sBwM+PeBPIZmob60JWor1Jcq
Z9cmuw5OCWMvfIwsOyxdrPxODqBcoeYgT61/wIbfWGN/WlMwhEzPtU3D8AXd+w/+YGkWtX2p4aNT
M95+LCH1GK1R67p7qmZunJlvQYkEIxpGVdIe+5gqOz4GiUsjvhX7YAG7HbEXIKD0wCiK+ZKOL897
E8bQaAdnu7Cy3sX72m/hw6MyUdCFsENXkGBrIeKXAY2v0KXoIvuV0bpknn3mhy5KAhVtOgCjFv3L
qpVu/W6bMscFAGD2evIkXR2tLzQ3W/cyN3b81EFExV92Dh59ayh0Vb3gON7gaO7ypCDjD/CHfkNG
Fwm0Hakzd+ju+jM3LPN+Du0bsCoSBKteQQ3E69pltK/Dug43MMXcDlftZBEUQJPmI2i+eH0HJud+
uEUUFOQqvZ6mpzpeo25fhj7N1O8uqDrQeHCHqpai4wNNKmiRuw8XJeI/XZh5ayRf8tQk+ZF1t3bk
XiY5Gk9BuJkNClpOnE6TFdT1Pdo+xuoclRn9nKoY0dDTqDxCKO4f/OGenigYaUTxrl/bxbe7fKms
1C3uSvu+qOLynFb1CJWLGkHRVuRex63r3Xn1zB7TBhpixXZr4uUvhrdnE9nTVfXVnN21rIl1HtYv
GdKZRn8Z3OW7N9P6CWBT7/dfu/39W3F4OrhfHMpqDWez93Y+aRd97xplZnie9f38ydze0dq2Pt1b
+EQOOn6JdQ1L8slm97QbX81hKx/7h3BLd1uiWBwhNDn3XRp15Cbd/3r15VnamSe9fuWF/ol+mt3l
rMNHQG4Cszs7ol4SGu/FF62iHVpq8TE0LIN1/4VsA+Kse1RtwgOtoxEKQHyM5hBexJYqsVeS/FWy
3/fX2OsyPaK6jcgW0b39eKZ7TFGxCS6v6ZGcY1WFi8JGxP0CrapT21CwEHxfRhe4c7PuwUpcDnGF
6Dv1gaEZ+bS1edr4k6B+sPzJpUVrkN7m9Ggt307Wc3kKAzpKL+ON18+zOd1p4Dz3yEby5wH5isg+
h8ECrnnvcO1nQcQcK679pfNakHFqT/def4XzdB06qOoGMd5IMXvxq8myTLmIJT1rKFIvwy1tTYkn
SHqs75aHh232ajM/6XxS9jZuPyNER3dwGyGUGCzjsoyWh8EKGBTqqevJxrqrvafA6p296EDqw3gu
l8PLMb4wAtcwv6TXS1qf0eKMThA8oaYZH67/spMMapSrM0tnBcHbiJfUJuyxlfc37WQb3NVXZPmG
PhJIC1RdAAKwc57Ga+Z5m3u8ouunvbHi0gru9iaCgmt02o8dGnMF5MBmd85oNkQqDv2//JnkOUWI
AV0s55vHdq8Y+aBnZ932XfHW7u2gjx06B9o8/1xed59XXjt1UHyZtz7su+V0jR4zKUxbDZipwe2C
0La6a/KeD1fkLGAq5ogJ2t3Zek2bQ5TFyutoc0CNMzwV9A8l/HLQ8qRGfyyrsM3qmZWTrErOB31o
eZ99lwUVD8RYsDPtDjQwhPMWczbTan6dImZoXCOopov9oCjR5DNZ7ej0IazmZ227i0bZ+7HcdPte
nkCivFTRgo4Mg1m+w5VEAQ+iHVPhGhS9BXPOtpFBpN/4sS8XMKfNpvV8xt0us+E6yzuLjBnatVkF
xUtrSQHh1He8SYbSNdG1UacburBlH3tjtF9MWpAA9yYSKleQff45OhbHcL9ABFABbYrcQHuIIt7W
Qu6ms2Q3o5UGyRpTKoLFvR7rUeeht8clzFBUo+es39l+lU9uar1s38pv6+VK/rj9aIzpbxKitpTW
I3t44PGZqW6zJZwwuvNsu6sjypzA5492f7zq9HIPeCIZrdU4+17fu1PUf4y5s+yqARCZg80oe2y7
7zbAg9rqXCjpIs0KLyQHOnEhI3EY0Hh6pPDRud/lOfqRGK7ZwxWOvjdpeaGFb0SD9rmBdOTWALqz
RQUWRSqOfuqgSIKU4AJl1E/j4TSAlsv/DBHTixvL4y4KL2iNnXDNs4lB9cwbze7c9PTAiCB99nR5
r9DPYXEzcMiMDbz707M9cD83GM8f5GXjrV8j5IX+A3Iya/cH8bbDj3+CeMDMryfWyB2KDphNtkMU
aIIXZu0CIYO3y4Pxsv2yXw8IrHy1DnQu5R5vv2dfhyfagZ/v4Oa3fQMbt++skP45t0/0I6RDXmdp
4kJcdn3UTY8ABn20TTs0opZSAnpCrVLdii8AFy1EbWgtRM/2LgKAB6ezvqpMuoTuu+t49IlGDJN+
3PuQcpP7U9odgwFDvZvmiVqee/QMUHVC9OwH87h/PDAKdsdCWQf9EnRKvPsANtfZevMRliqConvc
zxIw4fSeoznq0xadhHpPaW4D86Oy+jOmxfqAxgJojEuMEAYdpk/nkdmabrAkLQKnhfUQmC8B2kkt
+jmlCCHQVK9G2PVI80eybrM3mr4uLqcYDjIs3QxllTVtXGnwzTrwIjSVqlNSQgj32StWDzuffDbp
mTJ0VwjwYG9KD70q+/OABB9Lt+5UI/ShEYqmg2u1f6dnWtA0NiNcMknUXFIabkEtYdhX8fH/M3Ze
zY0rSxL+RYyAIdwrDB1oJVLuhSFL0IIOJMhfv1+Ce+/OaCY0GzozR0MLNBrdVVmZWSVtIKXXnRnd
Vdku4J+zM8AmoJfcteni71of5HkHT96C0qE/MvM7fGTp5Z3to4JeTxvaTIyxdJpdu/ashbVsfUer
43R7Hi0vXfx3ce47bJuzGZYH/j8CQEdZ/E/xn1CAX+K/+TLL7OxUnMcq6O2+Ci9W+wGlRKKCLJMT
jXmE2IvfA0NJQs9ZV+UbKpK4kOVN8lhgGKUb+9aZapcRq5SrIqsw1DlIKhHsDQoVe+VnkML6K0jx
S/gqedMvh7/cXs3V9XjNJsfGOTEbL9sPCzd753GZhO1HTDfo5H0K+zg6rhv4v9NI7esctkY/H8Rf
pfb2/x3Ed1mNeZgbtcxhDAWEiSW7u9venwCWbmIS1RUMEgha7LT+DXUo6f3hAgbfIMvCPHon57LK
EHBtY1pvp5QEMOjqvTTM+OUaz9LesRuEp26JEUJjFjYfm6cwTF6xkIkucf+YPPevSZM+ouG1jYhr
Go/N8O0qW9F2I2x3u354N4brmjTGYDtJuww/T+Gwu08QRMXNZRTiKxKH7y5Gp9uwcxPhHiejLzGE
cB8CSd9EnWvS/xotojwZtZIouTAsezLSMIlGta4XE/n9w/zghtP+MSi+Ybq2i2EGDim/T4u9U5vW
0bVlE+MFSnpIP5toN8qbaEKag0WG9TMhdMd+RMcz76w7q2NU1qLsnb6fhZHYONKkZjoblWETrj86
BPVwZWujrXLnmJwIOr2RSX1pV1AnghET5V0csO2OPyhim4bsfmQ9UXLHQCHm5YnjhP9rXYXLEJS0
RXjsKXu8gPQjs6OXAYFIpA2jN2sEz7OBkW4m68F+MovBuxOV2lkOoqyrhhg1QFLsaSrFBXEL2TNk
TMwGz+g2MDNDL4NTkNxSRtcO5jRxE2O1+HUSze/BrhpS1MQxutArljxhGuMenmbd0aj10AvCXvqw
iVIvfmhF90HMFkZvmdld2aWFrOti40nXnKw5u2foemx1bD5YQ2EtsaQa3S2Cf4A9lvlXhNm3nSBw
/MDz3W/zenE81Yxr3Z9N2LZDSq1IENmnQiPBfYYfusvjKHxKZwm6w09aaMb0iw1LHtPZ0TwhpJ5L
e8TISozkpT0L224YNtvjdrs9aOzCQaPR5hYJ2+EdzzUGPWDMRuOO5waNceOpx4OzcNB8z6O7sD2+
a94lSdQBubzvcLs8P4fcRMPmY/jZbowHg3Y77DaHRuO538FWuxWFTT8+cSzDsNu3I90Z+AZ3XrNw
0jFo6zbF88NtdCb75hc1pKiFEenHGSdTOi2Hg8FgPDDDl134pPv4AeP0LtFLTE9xrt00mWLi1L6E
95soC9Es7hqT13qDO69z/4WnLwE2/cwf/rW8/a0qUq87dZTlJj4r39e3/Lgu1vPp5jxOCQda/mQ6
uVFMXfYIdScR8l6Cj6ucH2CHIKz82BriHoLdPhgSdX7BSELNb8xVFfXqmGG6H6L56TkRQ6XUA0ir
DBPW/DajqXLFy/Pb+zdQVWgCIlZWREqp5NhgPyte5RpJntAusQRE57xROk1+2zXNN/tRgjxJJ6Sm
vr7NXm7CvDXHK7xemJhKwWost2CRljRF3f4Ev9AIjf9jbYmcScAMhqIVPLP9hI5fiW30GIWrNxza
qcq96WFVsuDoU4+pQTc6v6mGSGGPQlasip9qfYeUO4cq3YfTpqUp7RKQTmXN+SM7JA6iqIP4nz1W
pVGVERVSVVh1xivUbf+4un9xXnKMuhOYgWlQ8gqcbwhQUK/lh5m1KYfwFDCAmHIPHemxEWHWDxw0
3eHJEq8oxeDPRsLnRme6FhMAlLQkaZQp5ioYAp5Aq3KEea2Soq7VwGoqP9PLJ4LHVK7ijaM1NKA9
BF1ml/HmzVoIZrEhTtO9u4xMp0msOZ1HAC8C2+nAPG+sd12A8822s8KIBWgaRwAPrCY2wNt4gRnR
Qxbo/Uy68rSHM4KqgZZKLAzPeBZCqVuPMbicoyLmpsAQkhU2ukB6RShVNqeHdGU1Fk68DQjr0jO+
/0u5/K+WqUG2febbGva2QTOAYBHjToKnqbFvWlmY4QoO9TVI6GlrLhN6BtCTam9igB0V4MLbJq7S
9qdrRKdjbIPGUmWn5ETp24l+vmx/sWTiqvm2Vbd82zScyvrkl8Bnvs6XtSC/nobesbPDvcXPnOFq
d+kf1rQBINs6nt1hVn6ZG4oVLysD4+bOdZPHxYa0ODv1sgs7hUknI3CzE125XQjuVAWWrt9zZAW7
InSi7XgWFClFoscLzzvHIJnlW3ricSFXRXvnQqHxRns3+8fab9pa279v33WMkxzDk22L8w3oL1fA
Msv16jzc4ec2XXZym7pNvsLlalScnEGdNOF4MmlpsyapurweNnhnlFajfvIm5X4+OtlLOWSVJzpn
X/P2HL/pMnjRqCzVTNe+mx5mSQCIt3DO7X2wmkw9fxb7dMHJ83lSYD2yIgifzUcOjfKOM0bpsozq
xotzyiL3nF+j7SKI7Sn8B4fF6JzNGzqCA46s53Xey+kHledLOq3AXyswuvZLPB/35+GSxGFJBn85
+b1Vtn2YWcMCS1jT9RoFyeQm8vJ1Mucr/SsOF/VVpwJW6YY0ZTVwT0zwM+YS2/XovH7Jra/txYr3
DhXP/BzlHFCtWD0ts7Q0BxdCkB2Bi4Wz6Cw/dA/zV7zBji5Y3Y6WbBk2TDuqOtTop/PBdsV9N60l
FzUgOfpNc3NI6lkQz4N5tF2lu/X4esYfHcp4zab/wgJUlN+nBQh9luwvNnfXw2pnNy6z5EiB7Ihj
3OUcn7OXcl7S5gOyh32Xrw9JzRxZs8nJsbqHzdg74xJFU5XlAYPl3ba/XGFJC8zx801SlSi/zyPP
Ma267wWGbX2vUl+uZ8vzN7XaGL8QvDCGlBFwvQZPx0P1HzGnX/9bII4PHzZpXuCalv1tHTVmNgNb
ZOfJopvRwKoc0DlgcOrSWqKDRIcoZD2BM4YwKaCl6PINIPcedwyUl26fuj0MyXk/7x3j2jMNWNAS
QVhOKI/MO6uhFy77eWIO3SR1m8haO3RdxcGaHeal9lzrzh7o5vXkDaAkt9xG/c7qI+jpb5IphVUr
nQ/ylOptYzmg/jAMxpJMn7rggrAt8haSrEYBGo9NTttp0eMljU4N7usHZ0AZDMkIHT8Gy9a5x0pt
6lxSHw9/KzVa3nCDemTNsdCVR6aZ+6ZBv0Fghh5zGaduO65BrRPj+ITpzgOj0qUsGdJrPgHpbM2T
oHGgeJT3ZokfB/e0clB5P62Pruk+RUcAv5PWcWlAnQReycB+Ep+08eSEL3wUJROELg0fZzW/i2fx
I/rfu9oYkWZ6RgpxwI63aBqjS2ewE9Uai6LrCOP5Me2opjDuapNjpxxdhnWca+ZqXoGOE1dTWi1G
BUax9h30A3qh4YOeTNvGkAS9v5wArmB3WXX2pPr9PG+WtEMzY4oIkGhKlIL4g99TzMC+ZdFmI6U6
tXorU3H+rEvkxjPGGjVTRG0Vpc21Ue8tsBSgI2nPSJa9t3kCztwDesRsZsPIi9LuV0OAI3F4h5HT
42Vov8D2b85boLuj06PTPz7SZm2fuihLHFpYYHOTLIiSAK3THV08aPz7kA23lDYbJYHajPZYkCgm
6889/bAfZ5/e3anjAkZ5naC37mYNurI1Tmk4HxkJBuDtAcFIjFNrkkef+4TItXtt0petqZh6Ogzu
iNCm41Vq0YHugLiK2icXq0h2yqnuF4P9o5ku7vFPGUNKJ0qiDwuEu37/jM/A9AP7STjmxgA9B3xw
1JfEzMMDBU24ci1K3DQGqQ2tlo8z1ZamyQYut/4gJ/vYQY9bxTCH+ufmNd1hEr9J3bEPHnjsrwfn
R5tw6YwlKCRwAq2iNYvrEJGCIQ2j01X4uA+HAMCNApLoMbFfMmhENchhixZn2Av6y94qNSCGcWWa
RjgpJ0bj2DNa+b2R0k/6mNTu8DCm3Jr3GE/aWWOP3aO+RNQ6j2gIFwGY9CBxt72hFKvy3pq2s8GS
WT0bHulCvOrR9YQMO4PaFEC8pvyTrAdFSm+BPrFPsgZmPCY7gvpnbNEiM8oHcMU6PvtDHoOrDp32
NoJ1CFoJF8htBPH5DTOxCDd5WHXgdE07mqIz26fY7lIing+LGEFBX3wti3JmMtxRKi1TGlY19hG0
mGSeZFENRIesEY1bre/h4RjcOX0R/g8Ujj8JZ9pmy+sdaW60RWKw7Lj4CcFrwZBpEQFtTJyPcngk
kB3X++eR31/Hhy53U3/z6HI998nzZNXD5inJerAkRk80CaEXqfFkMOy17jp17he0wcoSvIPg21jM
FtFzghEHTuW5aPhdg4bwNN3BN76SFPa8mCgsKeKhBUVnn54iXh5RDGaynqCCGg2g6TbdFgAx41My
5487gHRFP3MgixVGzskF/s0Ge+ttKlbQgQpuPc05bL9B36Gm18Hasu913P65Mx9Am2jAGGwvWWPm
fQwpnuWrgFJM8wWt8SMNA2KjTzjccOL5/WqSyU6mZ4Wzca3tjQ9pvYXU68nv1bqYRjOvAzBsHNGH
LFojBJwx0waVA4jAFnIlcS8ZSdaaPmMsRwMQVhH4M7kYoemRRpusyJL4d90WFYIO8SzC7ACPySK9
dEsA8Z/30L8FmoovXbOuXdS1v9GAptv55pyX5XVSDrDWHOFpecUK4InAHsfrBolq2R4TWFEa+Tym
1IQJV2hI0LQd4I/KXN3Ikg4l4Yhe9V+rz9HHz8dnBn9BME3DJRh26xgZQUr7HevJ5tOlXUyn5bgi
WSMLKCJV16e0Nr1x/fV/KSIxiajkdugPzENiXhr+JakdwGBq0B6+jORCY8vyEtXwyfUjj1WQxk4q
eeCN7kT2w/zUpP58NXuX7ms/MNvn9vauX8drkbrT9H77IAatVCkQhSvJoDgUDqxmsTP2sKRF0hWp
XlpKpbfkn51ZR9Yoojuo8aaPAFaCBKgsEAMkh5cVmcT/7AYfcuMTuwQ2hZR9tFaEcDGnRemRfdXC
fWbRkH/MFoNtvksSSdjOkKmRyNwUpTrAilxcHSS8DxQLYiLDlq6I5DpQscBN7iA9J46i2TlBnrAg
Q4jKVvZpxdd338hqq5bkcFrfxM10YJTKL0SmLGdmNLxDjA7IZn++1hXm8y2e41LbuFTVjaDufbfA
DdzTalnsL9fJMpx/naOnxZiC1ANoDnFScg2vGK63xgTMJM9GuB3w18yJ5T8lyAcvKoCIJgPSXX1h
I48R1OIaPXsdLKFbr1ATDJYYNW1hw6MCFI2+gFyas9ggeiGUjv1/RKfWX+hMuB17ruvazF7L+IZd
16c1fzmbe+VYDou3frqSsUiAKVwFVySu4rrtv2N82BWXW9byGXLyn0fV+kvgahp+3bFlklkPvG/Z
Vjb3d/Z145RjogcCy2uFlIhLuY4uQ4InyJIBkD614x4MRvbxJQzFXevno/hbrP7bUWi0fklol5vZ
9rqyjfmESni4GGRP8+awjpc8YJnHNjj8x9cZwV+cz377QgGQv3xhsbxuAn+JTW8tlZQPZljli6KI
/PwV0N7cH8n3QauHfhDHE9Yd0bsqzELLsUC/K+M+lLt4SIy8AS3cx2pvPB0h2qU/DsynWT+n+/ON
RoZSECHUiiLLBcvtUFYEUiIZEKagSeH9R6EeDGzDhiSuMPXBZbeEpw/HXwiZxDtSytzALcCuN7Tv
ArhSUV9pr9K3Qfzt2GsEgF2QZQeCvIiPoMnKCuc4cFoOr2CxwSoH+hWwlu5igVzCq5xhht5XPjFY
BCCKdDukeSQs92cg5hoSecndtczQMRYRPOwu9YjGhgZDAcwGyFnoqHMbGzhze7wjNKWDJ1mHWixx
dOZhcquoBAOvv2LwRKLAB8Fszx/Ne3pkqz120xlosNWcWRKygH/N6cGt5OgKWU9mNDo96YOkRIfS
s48knrmJhxk/GsESn3L80Cr6GmqPjz7zUdKIwuNrXMmDcKImC6vhSARXGs7VNPoQvVzkdLFtYdry
u0j0CAeF5tUf5w22Z/mBVjTeBcJCkcGE7EHhh5GuGYTRfLP+ghqImoOEojodccRvKjXOmRmlU7ld
dfamShcnKZwhkaoYcTedqSajdHb6u+DQPdw1mVLsFHbrdG/Bgb6J/uaVjRidiFBJman2B5EY2d40
byUv166nb9OslSZDhOIdsCU9SdMpgczNWZPHJ+5EZ0CDbYRJaiguRTcbjZwu9CGcRnf+IOa2Xnam
Y4T1QhqLHpC8FJ4yJQmGQR4UAfR++RcKr8whUkrHp91MZE35j7BNdLNmvcf58Wn6N725ZINavYU3
ncywhuUTds6gsLRAAXzFBXRPerWCF3hoFs1D89wE2ScPRv8L8Ct1JNF3UxGxuILTLuq98U2RJqog
YjfidNiUhP3cUVKNiXBZjxU8oodl8vhtpJWSffvtGWHMrGfrpjPa0tqhsYJlKH2WgWJ335IUypeU
qUQjdaqkdjD8u6Igbvl2FszqKP4rl0UniNEcahdJoiTYspBK1R4Qez9JlYYLGpezUniCkkvUI0Sc
qLx7vTM+dKBXInHptmbN/EmHjXiHoOKmz5KS2+z4SMOlMpcg0CALUNx+7GjxlnR1j5h+2q3jjQmQ
Tl6g+2WJ7F6S4ukHxsa9u1oS9OHbVH4Mwt/5c1s3NtxwtDxL1LCcOxl9A8032axm3JTnzvJhH4Ns
cHG9e80yWa1oubvdbzvWbm4zbouXWqvcxVpIFtSw5PxjDs6kxSyJtHQvOsbIHNwkctwBxD2ILjQ1
adHMbidWvBQ3MgvBhAZ3E5xkoUkQdezS+aMI8prTmJ9VxPkrViiHygJFklUkBkMqZGxXlSUKU1RT
mI0OMm6O28WN2nqjyN6qEHIN9McwjLgS1SMIprW6bNM602XxxtV8k+OzVUkEJE0CCID8O98hy8Xa
j5hPth28gae2KWCpi2Wcg0ZTssdtS5NO8ksJ56T4gMrK3DnyLNeYiUbYhgDu1Fnyt2iuN2OBaUvX
l6YgzaAnBQiSOa68JvIjXbuejMG0ReMl3kCP0eoJ6LK4JBj3JOwI+TRVebFkI6rhE/VhT4C+vzuj
cUGz1hO7WKEfejD4v8SNB0TIHN2LZpIyKgkqrMYmuT7IpcuAQus1oQNIVXHTjUm9tobDE6BnLWHO
wvSh3g6TDwWWCuDyBLGIYSBtYvZlxYvkMACs0ke9yAlAjF2p0LyRRHhQkSES0LQ1AdWtmLjXpEAN
i0XtV/1dgjtEZ3GJIVTWsoiRpJpzOgvcGk34vUD7LZrs9WkxjWGUBGocC3oMBboKgAPSZqnqdDz6
dJXjnOh8L1Gbvg8Sdt+jJmTEO9TptJxBwcG5jOg6SaM8SI9tK549c05jvcp/l1mIYrQL75TLq/AM
nMdGduf6UNAAQSK5HY8Go1u4LeNZKQgBBwYmUsRNP+jsxlAh1bIIdZpkaDdxR4F0TNIrqDtyeDuk
LpbRZvvnWMj7awb1SwD4Dbn0L0fbKnMyKIM92iQVQV6DzKb4lDOjfsB9EdnI/2aL4EbRRNG8TIgr
OqKCiwy+7ICXEXVo1ZA5eV7hJ2QO8XEG0AAdZCJp3b65eIEVvSWErL8dm2s8kBlcRP/CSqbk0StU
gtW/Oyqv/XyewR+BbuBZpkN7j7phG75tfwt096ZRM8yzT9CRrl/LE0lC3yyiI+TDLKShm+XGJqAZ
C8A0WUHZNoaXh2VK3Wu17hXlyLfSXdle7OICMGri5hFJN65AIKSzHalWZ3YZ5XAq6BrWypzWepXM
5q3s0DwiSlg0FtvWEoY7PpWoL0jXWPvQWH6dP1waSMMjWsY0FnKN2K/RkgYL/xodCuYxz0xRsk82
FxnxQ3/EjBYyzjJeg1j53XzXqZ17m8sYnH9zDWfD1Zf5Un/fwlmcpZf7Uz083BuH+HIPDxvsns49
dHK9Pv88qn8G7t9G9VvgXhjXS2BkuXl/fbcgiq8bNVpo0cpI1b8w//A+6XRAdfTnb61gh99Swepb
Xcs1DKPuokT7PXqfBrVpEOwN8/6Il+94QU0SluYqvPphUYYnRtGJza7/SnnLoTm1H0LxyoKqfliP
Lx/l644eBha1zKhE91Or/vNV3qOJwpy7/PyP4/1TMMfxWsw+MAqKWp757R47bhwzN0/bxRg1+cex
4iqMT6dodeAwaWHZ4xDnTlwfZspaLRqgktnCqjm2af7KJewVn8eiP2XbGdYuMW/vbb6oRu3ZuDEB
yogsuLKjaXsRT11YtcN1D8j1HmRi0/dnzfMpyiHD7yNaO2x6ReRr+ywIueCv0Whu3YCjti3b2wnd
nhZR/YWOhgs8nftB/LzpZSlMzOCzuCfSnkwh4M7Cj9VkFdEG+G1HZ8L31Zgc4tmcLEYftMT+R5Zs
ypP41wvtGaZpWAa+wQYiBTLU3y90bb7aWCfjOL+HEX9OFlwq2tTRw7uIESn5/8iFTU3Wn77N/v3b
ZkV2MYPjeXG/8NuLWf9cjgIH0w2AOrNRbtpnGs6190sk29jUX5+y1ds2e/95Zlt0qPh2EK7j/JaZ
fmMvlbVyua8dL6zHZGNkiS8+9DZFTlKf6mfR1W/yWaw3MZDDcABPe9Ag2EDd9cO2az6RZ+D1X0lr
lEet8N6TMR3lHgpNgsZqMKT5J/gRcbVeqPjaJeOVo4Z+lMlKwCP3Drndz/p7oDCyNGqQgp4qo6ni
C9MPKhUK+TY8RzGL50plLiQeuICT0+EsNcONKhvfvlxqH8l/bhIgfZtLVqRvF9ylJIjcuk5mgMaW
EJPiz9dCof9gJRO66WT3FdzrvTSC6RdnSjZKvjkr6XF1zEqVdIry7F91lUiSRt5TSZv15W2pJ3W6
WRs4tvjvEOHxf89IdBnNDW9SyqYBzjgoJVAWXyY3FALHngLX25HpmRmSlM50JJt0feTNkJbDpsOA
IDxS/YcVn2vhJMsL9L1yI1RKivlib8pl1CnfWi5kJwZY55aRADvwFvheWWGShQ/kObTouj2f7983
9PHTZWiNZAOoNNEa4S/RroB0omsdor5bR6CZcsMayEp5lVwe9epFF1fJbsHzbs8e6N1630ExO2g8
H6BAWX/LhpfksbeFewJyn+ELeMXvz3hRQM775GHO7inFv1LBAJ2T3rBO3UnWvH7wAanSxNmjCmGY
T26fll/6JP3ITyZ3eC/vxrBQ9qwBBhnVwyxP+jwZIAqAoKaZeCQGvJx/wHVCKCsLw+qgWtX3cLCb
d74XLjiRP1r0/+S3O/CJWiP2xvAE+IJ6jyQzT+hgeib3hE+n3BjMomGJfKMh0kOiu+0bYBPokyuT
2OTQUZqKByNvmb7mJBk489IzXoYH6uNxe05GmR45rgbiggSbj+0haFICo+P3SGpMypdBaw3utHoy
+vtGnXoCoyyn4by1qrpGafSVH08nfA9whThANztU6YDxDkBURh49CwMwGD3t9sUxkuMAtS5+U34k
ztHyDVijulI6KSXlOijZGegEOY7u5j1rmpxirTHH3U0YgT4aEpB0x6z2ci/Qr+RZaUAepXzr9qoD
bgbVv/mGA9fPHuaJtG5Y+VBy1zDqyGTTWWVgejVqOCnTdQq8s8fHCynQCJLt4WOpA6PzYqhRVccD
DhVDgQzyoa6CMkBZGYgHdTMkBcbRq/ij0bthCsYLp0YXRIEN7TyWYFLpzxZZIJ0o5KQjbxzkKErv
T51Ny+8GaMJ5gIyJSiWeWnjE34EifNh3SuOKZwQm2ZtD0icHG2EASuMOz0rsZESoH7QaDSwSZE5+
0aAxmbj03CUaoZu2zw9iDeTykWSUyZ0nMku93Om8uE24KJx9y+fbO/KNuU2BCwUee6xEWsnv7VHl
0TJd3nPH6naV4F53O0vtf5qSkKJDIQByqxJ3aU8tKrRmLNHrmqLztnHubwhfzxOC9Z74e7KlP6VV
Y6IKDsHCcIicFBc8gYhXrHOuKTImkf12Fd1ORQzlqDlJ780gUi9GXiWshLaTOHHI+HmRaELKTkKW
FbTMpLi6SuiQSv1N/iS6NPqRcw0fdAakp5fSEBQlPWOfJnm+7IxkYQZAUlKzJIsm755IoH9dwzAk
QQf6EZzh8iIl5KqzuGNBHvqptPtQDOXZrsoivL+WQ5nT7uOgwkfd3uNyRfWvfbqi8XKFJ1FZrLBF
4SggQgBEYEUS2QpoqsiKrTquYEHi4AygT4XOiP2aaI43f3iEB6koj9c7fTaGA1XizwmO5WqyeqsL
L+iXa4mJtukUtoSxDXVAWBSm4kZa7TNF8lnXIqnXxx5AgWQmZ1UY08oL5ffH58WCcwJQB1zluFLQ
kgQKbrCxkwGjNi/Z2MnzWHfFnDtQt4+ctSrfYO5fF8/r/3gI6+YSSqINUPuCAEnNMbZgAbfarfSB
iC3wMtICf4RZzWzXDcsi1amlp2et3TeU1cOmtlqhuMlZ0z+0xgsw5PVapxObR27Ho8d4RDO9IehQ
33p815xHjy1/Je4mN9lQQNbNY7YhHndmHLVNpMRKyqv8CZ/Ac9xQ3FraM3TWa0TH6y/tq7fFQhsP
VhMvusO0eFRCZIU8ig5k+quKnExgaUsQC7w+As/POwLpdBWB4lgHZkxJBt4az4AJQeEwQzRBcHTp
62N0aylWk1zDa3+Vmn3aBvD7lpVGqJKmxIarK1SIPjYvsve6ITozhFAluMw2AajBkElFAH22Vqns
q8hHmgRWe/2km0R/cA9kquISCKx3g0A5Rn7XnFA1fYtCXcCV7snbHNTUFgSImxZEm2rOMJl4Lq0T
Mkx7M2rZHbB5RSsKXBQ9yv2YxayKhFTH0L8Ywoxrru3yyE6sxUsjrisEFA3HReZWU+5i3ZYSkOu2
Ab/kkGWNqDmukRBuqjPEsApryCv//4/v1JJmQ/pdoK1+5m35MAn7ui0Z7kCrt4TfAmpvt7ZGl7Hm
c3f0qOdybBOgNS7KERRMS4mQLlSuIDDCvUDMvm4Xj499RxL0IHCONYLlx63G1X1eVq05TjTeReOi
ZZCyQ4qimTuOYIaPFs1Hi4fJIqCLUL2RtZGL0NPF2b4FYKz8sIrAGMFGRK/Q2XOBYmu4TVlucnpf
JbUHzQIEay/6u9a7PAm3lhmViskCsAQvbWnXyP+WbbS7gIE6x3n78KxT36aXZ3zV2KbGwqIre1TQ
Pjk4qTB91WptRzKP4ReoGf5AHy9fziJXO0Up58WUEBJnNy1q/XRHwnSrdzMhAD7jX//xn7EhvTKa
lKuqB+VJp8uoySso0xRoDRrpgS5yfMCIM3zIOLF3naQs6w7An3X6o9vbyOvpY3Qf6BLp72NHl0zz
4cqKx/YKq2bKpblyDLJDoMwO3xdMUCKbXTd7FRQutP722bqJIH2xt6z52KAH1MmNFVAIKN7rcI7M
UWXUpTNyRhobRCmX0GNGrKv3Yef3LkyS0Rn5jLMeX7bdArhUQ0OzmK/oBPBuj1SlQxt8z990AQl6
hyeQVMagaIDuMVjcxYx3iYmYfGF0RGYWrbv6ODmLUWVn+NYcHjZtoK6rL52jsOFt4gPparrmzAD5
BGkWaDBrvdUDRjNcFSwCrZBrJ+Bzx4TwYE+JgLBsB5yV05xWlYHz05l3BVwIDY8M1+oDfq+ch+iB
9SSnV5m8TgeLV2gRA6+nygaVBy6gLOXoeUVgpLtVvwUT3TJOTyZzgpd1VXS6urhAPsvubT7orP2B
M0J/W62OfP5caLOGWocmcsHtxDRBGVIO/NxYPai3O/e1Aip7JPGZOAzq7I5Nna6mnCn04C0wkIOZ
PeIwRrrPdRi6/gb+c/X4qLFmzNUqTF53LlfF7SqOu3nNYtGMSmMJKU4Fw1X78DXtqfBJQY4l7DCC
pcbKKJsgeY0dEzpBCbTFA43pcAF2PgDz4jAtfw7ZOulgb39ug6GZ770wJzv5OAfTVQsX902upMFH
1lNAveipi43CbQXXhMWyxVJkyCOqjCr6PaT7RqQMSSwLeBZq8QI2ipsXBhQ4jVGWlzOWeBhKEm7J
irqC/wuX+IZKVECM61iW59nAbpVf0C/18uV1meO0cFwo96PHaWj0am/LjvXpPc5fTkbIXJWyN+ig
FMYZBolQtpSP2D+OQjjZHwDNL0fxDffb7C+148LechT7sAyYUZuwXDeg02VpYSTneesMTRFtffmw
R5n94EAtpenoumEFzQL7PUhrRVKfjjazqIbR1E4trYP8X5jVH72av42V863RVlYUpXutM1bzLLLv
tzHQyZTg54I7aYmDwfvp+ZLsPw7ot2aRd4jpoZ7h/32Kc7uxeD94UfFib2NwVPpL+cNidO5flgl9
vVdWTEXaBggxQzQUQdBAko44efq2L8NyGW7cqAZFtXPJQzcuX3Mrqi+jfIalyeplNQLXLMGZJ1ma
Rxc/MaC8bsIg0jpI82YWv2jdqaNkDbPhlbao46JpPhJ/NpbQ6+RfEfo8GkR0k/UmWf9axm49sic1
+lBdwsP4MHSQWbTwD7aghOV9nF9PUdkr6XT/hclK4zqpnxC7R5dH9Mo/TwpHF/2HSeF804rVrPJy
3Fx2TIoRF7W7vlt94I3xlc+j+d36EB7bKxqyDp1t+4xnAERm6qe0rrFjd5tiJnI9xKdjFGDdQcAH
v+U+oELxZo9qX/sypq/P/JjUrdBfR4dBhvvkpuG5jd0hZkBqRs969/J0VY3KFg04LKkSWQjiiZZ3
6h0Q0qTwiZanRvb58znXPUGRv560UEJ6rcFrNwyrjs6R53+5H6f2fL7zHascq6WDSvIijM0Bufgb
rIlSLBBJWlVQmTPt43O9V0tvfkj6W/H1DV3hfn5Rsq2klFY5LDxQHKuIXBCH4A7F5IrhaaTqgA8p
DsQyCbqKRFwKeaT8wgMrCQCSLlT3t0+ClBQn0tgCMvSFv0DfQLMUVSqunF3oLqFasbJXZbHKMwSP
0UEDHsqi7UG6ImBXCrBoFwDZXWBAQMcNLB0hn7LmvsGMNhDgre9BBXWykFeMHeLnvlyIZNwq/3za
R70IoDszUApa9VXCA4n7q5YPyhLhPCUiqAhYlaWrXg2U9SXqz6Z7kpvTzbFI0JxASn3MlsxDWKq8
i2Trj9kTKKTQU20rqpbLAl+t2c6JKBVeEakdxflVBTWxOtTGQso1+d3NcVsK6/f7BFlfpSHD/TGi
Ba0qmbOoX2PfCZqXWIZGFpZFEtOyyRC871syqiPpjUVXwIiB7RVfd+ASNcCFqNss8IjMMDCS+bWC
PlV1tbHduASKtbRt3UxB5QOr6rOegy3cwQWZ8rGikTNOnWIS7rBLMtgD+Z1AbksMoEBHfsc0yiKe
wMK+V7bkgFjCJlAPPinEdZyKe5WE6PuU7RB5fSkgUJRaFXKrEipOqnc6S7X51Z+iu+rfTJrqFOwI
hOXpp7oych1Ft7JFVWtNHdGSI1FgQJSoqAHQp4pYEodw+VZ1V852CxYqs3PChOJdNXZizKzKqa22
Ah6wBIaAwooG9H7etQlTt1mk0FXGUxuAoClGpYqGbkjShr4VTuJ3Ny23a42V5Si/UWCiAFQFemI9
zgn+NmUXA2jr52Whkkb9tCp8Y7WVVr72dktTZD7yMRyL89cjfbsMMjKxw2SVeDMdVkdUzROdB8ET
2Sj4ly6O0tK8LRdVI95WGkhx/qSLFOVJEvYbWUcwof78i49YbY4/ncK3UtnS37rOZSc+Ige9+a++
FM915UyAb3JdZz6hPiDjbeFif8IiH/tFqs3r+IJQM/vEYbQ6tJv/5U1AKUNF+Z+qI51iKHG4/qXH
d/5iSMCq7CI3ChzDtL/3U6WIZfu782E+yRNqHBENS+mOeogO4i1BbHzLwyc7TFkO0DOjOX4btJvD
9wNdRuvhEe70e11iekqSSIZ9yI9W3J/0/RZN1cIJ0utLiI5edKt/zJrvG6j2kjp1STPwAtt0vhfZ
5vvz9mr7e80aNUGoPe3wvVZvG6dRIHHZt7MPjCkqe7d99+kEQLBqF1kEWABs6GF8Ka8D5S23RoiE
5B2ng4FTR1dkAa2h1iFJa58e5h8yMbYgZazjNeisEOqfz8WsWMDf58+vJ/Othnc0zs5qfyzK8Zb2
WWrEc6FDZtXKqUMX0cOrBZlQK7PFtuChuaYcU5EModhV+4rqSHT6ukZatm8udiqEyV7w1ujsVhxb
9oWqmrh4ExGQoGrhnUNI0+RUXqykVSvIvgV0SE+dFz2oH61Vsn6vY0JcYx9hL9G3Cft3/7fxuAbH
qhgqWwLtBs5CWMjD5sZFF39kFldwIVaTWxKkfHj7pZVFVN3uAcBbl0OpCjYF9FMQvULIK6wSdMzS
NJ+RxSzY6H8e+rpCjj9G3qzbgenVDd/yvsdh9uZ0qu93mkbaHjWZtFHe2scIGBLMp7ZSc8ZOzq3q
cwKHs889PGPQNIjaZYLRATWPdjmd4zMeC3jv/T98IlQ7/n68DsfqGYHjBLbxbbE0D2ZWuxbny3jm
LaKtQWXJdkPXHm3qm0btsOxsch8nt7epNR359deL84/uy+732rarPrwuX04RGKtV+1syE1w29ma6
cqd3mzrdpKdduzZy6eZthQckB/jg+OMaXZRXWxzaN6/27t4IPo9b+8un9Ut+bmXgMz7VAlPGc9N6
eC5xmDpmsbechg7yInID44BVmIHXzrR/OBwTA8atGy43UVGLsUOy3E7NSE+nUbG492f23bIWmZgd
5Y3t8i3LJ3PjeUe/8yWQvf8cBF/zx9VhcFrGCEW3lEGw7V4+mUVrveyV9j/o2X8qgKuRqds+Aa7n
/HFlZpvacpfXavuxF+5j+2n1cXmt05Kr+JyPyrfTmwM2Es965+GGhZEOC71yF9aKOBstG6sXNquo
QCyvKPbnCf6n0wuHhcbENsmBTdu2vi0th8vSW9VW62Jca3kYRCzi8d0s/Pz8bE7DLKR9ctz6+vkb
vT9uqd+/sf7tlvKNsn5dH1bF2KEnNu6/bBqcKgYYqxiSBo2179bNO0wvBjiQIfjzn/3nKfyQdYRd
FH9OFGPumkn3+fm1/zq5xwXka4YlSxBH5xDud/hFphAuqNHsm3jjPDysw4cRVu2tUbqPH/yo1rX/
kcA7uqd+u+eqE3K5qJ7hmP73e249K7dZsGAIK2Zox7mH+pzLrmPwwl4ZBncgLl0/HtKdm07dzebd
KbzDdQbhRvexS3NtDnP0MVok9617kk0MrFBt3G8jTuXnkTf/TLA8DzkvgIePB4kXVLqJXxKsotzs
pot67TieI6oO8/4GLeQ5Lr48OqG6nWsYmGEd8SfbGXvcxxTJ49QMnRcJZekpuBoS2M9QOfObkTgp
IMnwEGWUZddR2S2+qEavX0VOR0Y7OGC7VUT5g/deXKMMhB94gJs4XTwe6N1yRCfcJaqP5rictA44
gvvj4nmDffAzjNS49j+EnWmTokj39j8REaAs8jYBtdz37Y1RVqmgiMgOn/7/S/uJ556p6egepzu6
u1Qg8+TZz3V5ylfWjb7CUbNTpsEiFc2p6axulgjl6G18dx79cAZ/NJ+49qotxb4TNNSJ5jDtCHLA
R7wlV2ItyNIt0n2w1il7dBibiS+dqekqYHw611X82dhONg7DjT83+63tA7vyXF5zcd+Z3WsJEsmR
xAFc7vS/fd76jNOAQcakXIeSv2xT6jD1VosOvOaMCV7fTG1+31gncm741SVPZPbvHZqTEoP5cjec
Z46eiZqZdyb5ptGYWXUJLro4Tv68y/8FkHpvcsc0ddtkuu1nFB0ew6yMtVu+Slbg05J3ASTt6HTa
Aq5Z/+gkUR+YxnpXnOsluHLNvvOgNP08BV9Urq1dZxODcobtOBilAH3tzzenv7vYfhwWRPB/dycP
0z9EMIuNe9go93zlj9JNttIvCRlUQIgP8dSkpWBolcJevTb6xdjpuDYLqrd0yHxK8Vsl02JJN1dO
ewyjmYxfrvXtncN+dZJSyD+0GNVOlsSlM5kWuUtIPBMITTA6zgYD4iSr3OP6orj3beFaTMNdPdIE
BrV3qACcb7sPxEU33N92FIVtVsoX5ScgskBQmQfgR9ktSoJtEWiYMi+8exYlM6ayvhQIxV4CgAmQ
P/hhe1cuirBrfzekC/dFDgptPAM78sW49aA5Yqe8gB7J003i7pt4xOv6UEDauAYx6XF3rpsa5xir
ZYrMFMX5RQJQ6EDT3ZzOFoAL6xPsBv4JtIfUFK9NenNekQCbroSIHQC6L/BXVEq7M3/wnLqO03f6
Q5L8zMLuML0t2AsO9ihZXQ/1JZ/YAtg8pgs3bRQP453MM6tMpYKoelr56GPT0fqAKszDWXiq1xCD
oqwn9PMdbxJFECjYWy6en52DdvoFMd7A0zq7H3we49whDFNlws+2hEFdl6FTT1sBGf1E4NrT4EJA
MzjSRwMGBZyjD3BSa9H6NDpAZZa95iPyCfKaD77An+bMx4HEDQq7Om0tQeK9LXQKmC25vy3QaBeP
+ZUyPYL02fT1acrfVVlOMWNWxsFvaEZg+tpbYC1l9v5AZeh6cxlE0kc+w1kTcLPoWPyO9sUWiXuu
zW+SiMknVWeNEossPk/s+bGUEtUeJ2f/k+m5heJeZ+1Fe1LSG8rM+iVfkbF8MnanimSQAZWxO34j
RO3TYw28+TGGnoYv73zeeZjhY1CAy5s6T0zFC0RKh/vJavcKxq7m5qnXarpaJDWHdnfpKV7cH05J
ByXAWNroqXw09rBFSfIp7iQUgOC198d8UgB2jNsNmHAvQsUde62WeLpgAwImK2yyaLrD1xQdErMi
bIRaCPULdgbVFiQF28ylg8/+6feBGY4YnGTeFSUGGs0yZAgcWWiJ29AegSqYXqzpnbsHzoipSFME
n7rqAJhAW+VzC+gFIOrKPmOsvZyrJ5AlVy8wFAE0pTWGxd8FF058sgpXzbJQRApi5bZgafe3M9Mx
YOv9Ref8xiftMGSrqUxYtnXc03+rnI6iHqN2in2+b/KJziTl7rYvGW3PhNUvN/cBeJAFh0cETAfu
ms9k4uOY9+zhfU7VewFHkJcv8ShXOpOhJcI4V6Zp4DyWxUGSkv+t+/gdUvzUkK02/7XoATZ+Tfn9
Q0PWzc1/GPUxW9FKN6g9ECFpeWmDxHldRgySmGvYMee0wjxplit2Zi/3ilHbzXv5Ou8FZwlu6c5M
118yRrQNxqAZkM8sWHkACjSAz6Bq+bIGpRtN8lky7yzDYQKTeTa+Lw3HZpJ/jSTQ2QLgcSVix2f2
vYL9CtZe5fvP+9L63b7870HZnn/vS2kdk2tH4UFTL3Ez4AOksoFqjoaCK/jSOEtH8exG87tr4zS3
/mIn9d9e3iSoU/WW2gLe5N+X1yxfyVn9bEVmFjJFRdA8obmrMUgz3q7FLBbwDa4EvajIEzzGivdy
ZcW67bQh81NHR+6vdJkjBn6F2UdxnFjunxfov33oWHKCqf9/hz+6+5s6ipugrWWrhszxofHFYxz6
zksRxVAdVWO7FNn+L5eUzvd/hO8fl/yRgrcenaR9LzvlIqCPBAyE4NSmked462XVyXochR54bbSU
/lr++cLvwPC/F9bBRmrbumq0fqTIblqqqHV6zVfxl/YOsMG52rw7WXraXu+lPcXzvwxvho/yEJ2R
BbgHFV28SNixnMXLTbwGzIHGWd/dK1OQluv/LQsj7+BPd/ijh9kGWDh6gIezKkF8fjnqGuczPfbJ
MWJRylE0uE+vn/S44kY9XJ15oa+/LNHv9+Z/S/Qztm6ZD926+fmqvpReM4KX5ExLlFsNrwPfbbba
pHHCRTh4wFOpd29j2v5d4HvdNbBLHrjjQDL+bcS59Zdbav84wmZ8a9kPn10rXK2bkJVNKT+fC/FF
yg/LBdZHwuEgZuD1N3wiTYr/HzbkHXH/Q1EGEfDPoY7+iFkLa2Ivqi0IF2NQrU84P+PHUPkLcsRv
ndcWrAL/T0h/IkdE1uto3XR24HlJJ4/Fa5FOtFW+wQ1rn9I1WHD1pEqdJnTNqTKnSDtVBu1NMwgH
1fp2iEovWYN+jL/9Z8H4T4IWNWFqGkEd6U5u7adgtuPcullqtqpGys7oG7irw2Zt/k1f/ibM/ddl
fogfVjQJj7cjxhzvK3fiq8vUQB071c4f5U7SrWY+Ba2IV3mpN1pX3VyH0b6zUWGIVg3nGPRUIHOI
sSJg4J3j1U2JD1sCzK8ONaRU3Cm4pjN9q8ysmTJqLZpl+pfs1G9VvqkbREY6EXBL/6HyFSZWTP9p
pqQeLHEC2Iko/eW8HDqghO0BmNqVBMmFONufpJZEQLVA2d9ARUrceUuiU8Jk5Rr08sqztfx7+u59
Xn6K9D9u8CdEqOHnx7q+FukKBD6SdylVxoejfPlgYu/jKaDy1H5X1vZ6JewWNwCHcAljGPtqgVPX
OC3qcHTv4yaujsAPpYLpKO1vQH3ab089c2cMndmkRts/Mzi3RH20omOU0qMoX5JARmf+1OyBtiVR
lrqAUvYDXOHxc+xPq6HtRCdg4AnBCey9o9sZmW7HlTkRehn4d9mzErPc56JP4UPf64Ts9x5OWe8M
mrwzI+njbEejyfINCUq+WACGxFyOAYIFQYPzGh4dCCBC550+uVyW/LeeDCaxGNFL4TAemoCsA/Cd
A2DPwB8A4jwFJyAc27PjxNgb+9fpubVppZeVYdlN/ufz+VtHB0YxW+0YIHyQGf23p5G/CsrdNmkX
1VG2lfscSg77ZnRzNVp8SjfBy3m4G0blwOQJnT9fXPuddvjnxX84EWERt7X8ioqmaXYhCUBVRuFv
sSjpf6JC1i3deCFHSyPU1J8v3VaN3+f6/pca+2HVrc6zutYyNYYj9SLRN9xtNvPdNMLZW0nM28Bb
BRLr5DT9XgYuCUfca3Jf6wvkDv37ZDw98UOyP2IlE4PXQ8uhBs6L8U3+NJ2a+IwnfiAWiwXZtIXt
9HqlO9qmbu/wEDtqVU9x0LqySj09rSqxOPO2SIwIkgBUKrz9qDfCpSBcmVRcRf66dTlPYkry7td/
iry/1QOg3ekUXBYEVFloghlR53ymPYK85HmxWp0I4d5PKK9IRWwDbHXLI56VUedXuak++JLVR+B9
9EgMAi9E3lqsUuckn4bf4J6SDyhWi6IPUi+rwhOzOqD1AvXIj6/eYrVQnKktdt8Afn9/b76B0iW7
uXsIoH4Pp2ncfX8ZX+2dKZ2TMi1IQ8qEaW9GopHH5tJXLreS96o6ML7wK/f85WoWyp9JhSieufvs
6QBi80+jr95i8XGicUw8vNPHdc7K9F/OhwTHHUqG5mDsL9Ghg2BwB7QYglvneU4dULXPzQlUuKnc
pLunr08H1udANvRBsuFwIG6l0MkUvlw2+bLFYXfY7Ybf81JshkND7F6eIYaZO9x9f1PgRO+WAjTg
7+GQPIWzKcV86VAz57YWXFcsbiT3SKsyLDjlwocuGQcdaDPoOlhX323jkp3lzafig42Qa8+Vmf/d
+zPwNWR01YeJIRAADzEO8EvGpOCdbC5iC5AjAMXLCFKU6Z1HSK4e8zbtD51e/W78EsmabhrYFYDW
UAXxym1enyDIiEgqDO8udY150BHxmrQA6J4dhg0dlNTlwnP1v2uAeSQUGJ23ZPlv836AZu/NmTV1
Alcd+oOAGinZ4G28Ts7BlIrp8AJCmgBwW8xJfV8iRx4dr9+/zENnPvx+p7yRCqQQCZ6uVovF0V3w
2AcWMO3z4TnrSMIn98aSWfqiTN2x3PoUSQdzCBxtGxMHnmJ3OJzzZOgn9yYAe+ZoXpbz7+/vu9go
vKn6ACdPHr5KSu5KAnAPb84QwQeWXYo4my4hoLkZzsP3XD4kiTq0wPigO/wIzC1+a9zxpj9f9tek
+igS71knqsKX+Xwutxwhh/H2far4hBShzN083+UAKdtfd4cDPD3I0zddLc7AYsu/8LU78Mdd+Q2k
9kjq8kglFMY01vBoskjachLuHyIvfsm/P1mQzH1sKkDPUv5UOsy0YWcAdmDrmQHs1s5yUrsS+7oj
9hAOdT8/8QmWl858WLmPyXhMnouXfFTKEsgyC/XdYUH6bAzZfUCmhkpbvPqqM5ZXlXJsfWy+5Ydy
r2E1ZFpSH6jcnzwWcm15IE4meTt+RgZzUHUtsdkML/PLZihRNMeFO5a7PB1zgMxe5qIMplJjoe2+
MhYIZcXPd7vdmILKWZpfxTmDc99bvZdTPr9BL1MNOGII5qP0jErypLcZNXHuA6Y3xF++q/TeMjV8
iybUA/3SAQJZJB+2uC9WIaPjtAPQEOA7jdtyWnyWbTfcDf+hpeR6647vdEN6uc2ZMQS+FH1bcaMn
Cf/FHhDLFGJLdx66R75muuj1Dva0dvSevK3CpUPdmHzJqC91Q4YJ5LtkVajzQQzY+SD0OLqUrpgf
Ffy/lfrOQ2nCxOHI398X7Dd8gA54YA3l3+XyAlGOtpcrLkVfSkPTZYsgxMFsjTMVTcjxFd52tJ3N
Fog6aJwASXK6u2DDjkFgTLsQL3U5KXultz9fvZk3GhGQPj9w97kT+dqunnyt/KV10XfyaiqjAtpB
m9Bh7oQU1PX3Y0fiOdrn7mgkAeFP7FlIJ0XhZGJWiFXMaqM7xeqtyE/YR2QDhc7N7hA/ivwCZT7a
ezOMU8rOLzKgNmezszwZWBVUmtR+YB69n/Z9OuVDy9NvOvKbSTC8jxNfKH8qd17uZuOqnt9NRTg9
PWpqWLZzxiObfE5Gsor1hc8svbgF1mFxlu0eFU806/HGBfeHqX6rgqfoxpkgq7bpfWSCRbV6GOPZ
4oMdp1GabmR4jXyXJKlJTlaGjxY9FzlFsv1oXzl7wM1Yz21v0QBA8wQ0tHJPV9qY2hOT/KFgKkJ6
jU/2/VaKj9Xp9Mu4vFvU0O1SXF8CmyotPo4A1r/Xe+AyUJaTvAdYyMLhn8lROlRu0ETXXXy+fh/J
tTt0ggsAScamL6hf0VEVMbJEMRKSCmaqjuB3Pl90BxNNNP2yFy8B/dHAP5XytZIG/5dZYfXlXR3e
KgolKI+LrHvKWsRHwyakQmcDVgUX6UlNEwupYx5TqTuXg/ctN+K0OmPS9xM0JQCYQqWhThX8/7me
HFmgWBAK7F4jhkt89/6xJU0OhdOvJjIJuFIMEgIwOr0yZnBaH/LFLA+PcwYmqA0IFZBxpROMZTvS
WLe8+5lqyPnhPHGM8Iswu+jghziU3gH6jcUXuHNWbwtUgVC4NZ5V+mMsKsu6PT85dpBaIVlvLwBX
xUbBSCUDJtMI2fOmlWv0ZW6dVzJE9BVwMnN3n7qjqRRA6Tq+z8uJQyfNyvSATSl7rzkQFXPKEOaK
mQ/a4vhQ7lbO16wnbQv/8ylpADlDvQXb9Fhny3J8NZgkoxxDKv/ojmaxx/kFBdGJOH2Jt90u5Al/
+0i1s0s9vmd64MSMJX8MijWQzzbrLaRT9rasKynbv9QG9AZ+VxvhSASLcEbbPQQuKqniPuVKN1tK
WeAgzmYjHSGGymKGo3oay6fB67mL+XCD6yMfGcs9PaBl8BDxkcYviSMPFmBvRmVeCi93KH2r1opx
vE85mKgLzxt5s1EmPB/qBhb/KTFnXiC1+AAcm8wtljga/f22Ws+H8wHVqKUPlrIpJSjuzXEIdrvL
Gvaq9WCAY/I9xBq9iVdQ37kYTozedrsfDfQr1pPCk7fDccFlEVvwY8egu4K+06K7JcNAvmYh/DTx
JF7o3WQBFQTHt/CcYrK+LAeJDKMHqmBcMveFxKANB5jpC4weNzFY4srUcD+AqVvjCQIPHbuxO1yS
2tpvR73KmW1n22geY5SkA5uLOXQT8+VyMFiPsGmj2ci7UVyZwg+Vb78BQeNnay9cPxvCdtwQCKK6
8vcCO/e2ZrjTMippyx++fSYGF6UJHawnpbv3F5XX6u6lAqLZoEXvWsIfeJwJ56ztTPYggML7dKdi
5F76OCwb1g3HdRkLMGkxF/cPp/6oJtkc52kQg4+rdI8L6VSkAyYMoaCj/MZD3Jy5KXpfX+fZ+esF
Glbe9QdO8nKQCm5vLHkzhrsJRT44WQqv8GKOFq2j+/3IBoK4Q79IR3h76tAy38bpD5wSKKHrLhub
wxfN+jBo4CzIXgvViT/yDXAquB834tH2rkPcLpU8R6b0+jg43b1nga57YwGYRpjtO2Ky1xy08WhA
qwJsIJaLF54L/EhkA1dwPr9CAyG90VqoOHjzOWMgDiVHPKFN6vGmOYDgPemuiLFs9ZBmhkALn/3l
rO70HaAg8Ybkl34jVlTTcKru7gW5XLqlFywKClUO/vyo5aE8G5d7tZBD+TKm9Pbn9O2lXo6Dwi5K
B0y+bjI/QHvka5sOM4iSxg8ghxgxCc+yTbLuQ0gzzs7SdQ7I5kg3XDri5HwciBzx43U062tp70lc
4hM+eCwp8XdYlyTM8B1SGukW4xh7aebMLWSY509gMVmvyXaJycjCljzdZYumFB6IjwLbRF/FEDl6
vxLkyQBsWAVCunZrtwK8V6YpSJ1ytD+0hY6L85Vs4O9yi17/ErKmrCvFUsPFCSeEkDe0XmMY5KLJ
GCnHp3Q2cyLEy0XuVRtGJBAlBhFCqznl6DFrMKqyhMHF2Sx9SMjB+/ZbYsRP6sY8QPxehcgBKXRa
DqNxtJarw6U8WNBc+ak1rZuftG5/TiCVpWPaxQmQ+C8AWhmbgpkqnxgaqJ6R3EfbvSAnc9nvmQjv
KPYekrQX5ccnILNTbWISqH5lXmtXvbgpPkE8w3n+nOw91OSockY+C0iPjO8tOQIYhbAfz+2ZAsmM
FCSQ/F2CFnSVjDF4cPnm2OFPcAf5yMkYAhoM0tv9OewsF222G+OUyFCFiKm/wcI4xXYh3YJvWwbW
T+972HHccdCfvvMOxLOPnt/1u7I3air91W7orr4W0hjI4PUEjCEdNPiQ4530zw1x+SYwu3e5F2J1
3N8DhlIajFV3NZQtPh1PIrG+7/Eu8MtBI8crV7iDxYpEw4kjz/NsvnHz+3epmAafy8tchhF8BsZM
Fw3Nn5CC79q5T7ibFfkDgjdqNa40M9JQHrgwCom3bXaHVQano8hOleiueouwW9F5/kmHxI6z/A1k
NxYAA4Ri6uOx74a8j3siXzLlRK0UyIjkrQUsJ2E6xsIdj0/cJ6fxZOPZl17hUod0ZeQkXwmE6lLN
caAvl8tgjf4kFWkOI2fz9NgneVQQ2lx0FgleE2N/PcdDgdPBzuiKN8ASyhVA9RfdzebZ32CeaOMd
s7ruhS3CSEqLO2Zl5vIYLLEog/VcdtdwfmUk/uym0wTZLnr4R7ykn4Rsz/V+0mvx64Y6pskqcDko
3vus/DpH7y2T63t05pATebJyobxfvnefSpgvlBwCGXSXcwzpJ/ZuP/FQv3jZZxo7RbSOoVNGifBW
xT2dDqmj4VqfDg2IvWNNYNURoPFQaorBjVM4WH+23MFyQL/X0GaBh+iZNeristz8OR8nE/Q/ksu0
+v0vGfejThABzKsFmq0uavWDltCSnkvLdl7NpKK4+1o3nb9cD+Dfv1zxR8nAaKrsGihPKu+cCfMg
80134J1hBkC6jrMrAM9SVGViTWaHdvIQ06vylvHLJZiiCjCqWMf58oKS7soznbhjKeYV0eKClNyU
ui0G4cRCP6UhxWKSSkIsyX93T3finDsYow3XQ4Dl2eAI87lfoY10AgyGcoYuZqfPBqPoZIoCB4hd
pygcMnINFyDkPkI74Z+/HMQdkyxjW2nodzI7dCLcmCoTeeSoWw9x5mlhezlc4/0mefpJKVn9AABn
A+RasOhwpDXeTjsQv/+KDSrq9gF1Ta2HLWQOGWOWM+5AXA4QD+vCM3H+iBT9JVl1hwE7UglH56li
kOW6XLuyb9B9J0t474GLkEhU8L7PZ54Z95tFOb1vEj0RwHFxx3/OdewwgLtTUgUEBNZ4ixImj8Uv
n3CC7kS8HXId29ECJSq/hjAflgeZdXvK3KfkzgP0C98Z1oVJ4Hh7vfspI7eKQyFj39nXQj4RFcuu
DH/xlA/n3qhHWH4W2z2x1ideGymc95bJoBqvuLed7Pd7vHJiyK8esdrHFB6RHT4xC4n/PNtujbky
NsXqV36uoFIvnQFU2I74CVZikqtTnhrgNHEm1nCGpbMbLj9Jmoxr7ynFYcFBPIwRmnExjbqzxWK1
MmUYxouSP48ZQpbBGtJoKuNEmQqVkQFCQKgXcKKN0VRjPWT9SG78L8nClnHFxS/LwC4g8LxMD190
jikiIJHK/umwmNONNfuWoDcNSlPt7eStcoGT6ZA3ncqgULbDyl/PHm8PvHh5xS0wxhZEh5P1OgFw
Hz9leJNkh2y1FFIZHUnRsvqafMRZ7+u4tIhsKAPB2iZdxQ6RTuOAzMfaSmoFuE9pQRJbWWHRoNJx
osUTh10dXdsimUDsMLMHhilYvTn//PwY0WOXe8HuZjnBV1XR6yhZKHm6+TfBS+JOSI3J7VdFdsaf
GshMWoosVyQT+YrlUva+O/EG1hpdFoYxHgf87fF4R2lgOJ8PYH/7xBORvsianDWpE1z82uGTsqAz
uHcDfBCgFPkTLBakV+9dPAGsHIlQDAERhhMSAwHg9iE9Lwbxr33V6PmV6F+WXsJF8d7q4XU6l0lB
JlfInyN70AVKCyj9KiwK6rd/uXyTKOWQD9FHkcPXS9OL8e1y27xuPdv9Rlv9WUn/tl6jmUw/0rnJ
YLL2o6RelPX1VstikS107zkIhqWXj0PGmmCYpD8v7JtDBij6OTCxf7ny7xocNEvTO2C1qZIb4d9l
KmaQW1ErDFTc7W0cFRBxMzgWA6MzP26ea7I+WIsEFFQt87L4u1I9K8fFZxL/uP/znZit/9qNzj/v
5IelavlNGmY5LeIFwCrA88KqeZ96JUBsCYhqHQYuQFr5vC+qwE2AOBp92Lv7gkDioz2C5WLoT9WP
4gK1OpP1+jKePFb+EDmdGoBx6lNagHf5CPr5ntU1XX3nT25Df+HTKZGNmwH8rulJ/2uvgmb9tL6d
dkcH+M802rquyWL9v1dX1XPlbihhPi5aV3EH5MIEc5vVVfQS3vjK6ThJB0YbmxQbTWavNBfHI4iF
wGa+akpV15tzi5jKVG2RF+1edt3E1pdd0zLVHsGw0Gk5Jlg2R80cW9XdMekEDPLYfdygrm3x9lvE
NEFHNmK3jUVsF+4jJHv2eA7tsnTT4/xRGSOVnmUN7PcWsFsWw2Sy8Zl2BuOliFrFPvC9dTtw7OI1
TDTgsgqch3iTN/dPZWrocHnDgV2EhjjSOXx/ekXSf1JcZBa5k1HJSM+1Xw9b98RRosR7padXdA4C
LNetdyOPWg4TteNci46bKdehHd/c+MGIdtp0hO5XUIFFE7WjOn7nSKte2WtnO1PFQaSHUut834zQ
y65cqD24P7+DezmEXgOePsKeY0oDNzFVEvRf5LPM5+zVgqOlhKP0FbivqDV4QBz+ep61kOE8g7RX
yDBBXtI5qjvdawJTp0kPuK+Ie0U2vCAzr8AR1Bheo90mVZB7Nl30vsEwmQrMjDGPAcDIz7Zi0STx
6F+tXdrS+s/0MbiqrLQCVU3VFkqVHapuu1aHRlAukvjhqMl3q9VTJMO9pjg6xNRRDcGuprhqpfU7
oP2F2ZOZdrgHUwPS822VUofSYfixl+kLdM2v4gmVYEHj/ZfKfFXLdm4KVHbqoLhVvZtuuLWxbGVQ
Z9vdIwMwMWBAGgP8tA5c9X5a2U6af5Y8onHMBqZVdKNyk7eWZXvTCrsZrEt6axRpkVdESj9K5jqN
vn4EpR5hRR5pvdcx7FUR6X9YLKyXaGlFt1HKru63vfDY6Ro3YIu87DjPoNGdFaj+sOzgFPIHrYLI
4vHZCUIvoCMkTXt1RfxIx2LSzobaswZqjtg5Ic67Ecoam/qJQbdS16JN1SiYurp271o/78DQ5d9c
K4LUnSHn+0YxvEeYHFKTvtQUOKmr4sIGRxsyfTjR5yOa2MbeyqfPFj+PdEi8/bEdEsaWi1cYuTWd
tsbD73de121Zr/mSpL50sgSL5QNZgfw0LSCdUtvNc18095d3NUhiB/AU3jZqfs7bMR2/m+AxSavr
zG53CM5rbaOAbBqSlZXnOX8xDQb5eHONPFsnFnp2DXvf05I2ajdybupd2MpJg8KxLapqUgGLUD8n
13Tjl6YwmuGRHETKQ7tX+B2avmkOtd2N/mAy0eDC1yK0Rd3pFsbkDp7P/DVtDLeyR6XmFHsOZpJw
qOCqdA1cZLDVcJYyz3y4ReI2bc6O8zw6eu1mpfPUYONzQtzZjQVCod4176AkXR9eTK/yfXAj75e4
SeYkEGVPS1BMtxrDF0w/33txyytiAFyhYr7Cjyfn7ZulztYyAtUm9HAqEsD+p05m4ki5haYWoDCE
CvY6qCnAQ2Q1nS6PB64us2P5B29VEJemgbvDAuPt+tlhLMOsimFKDFM+dinD8bYiKpXiqXnlOHbE
LV210lF8vzp3CMtuD7djt51rozrHzhBprBMwZCtjGB6nxrFbmrnQmOFUgaVIa6++kjlvlR96bH7c
HvfRI+QrQJWVQwEJbdBwx9tORuuNVWz0YPcqYNXRR1brHFxpJpIt//HF0qmQNx8oDD1epHXu+CG0
CQ90T1O62azMNu2iTc83IzKPqIuaLAMGVR6tUXz7VI6Fq7RuXbXwryK3gCQhBVacjEjxVA5FcHv0
7Prl2upzysSOqdnzoDq14mbyYNagqVvCvtL3De5GntE2Sn4dhM3MFlkbN97IB5EO3ZoJvYQKtkZC
i/bjUDEhYj18BJHgvQwdvxnmtMEHBN+tcBIFycRqYCtLgG6sSm4TiqsHpHWgYjSbprbAn3iShzJu
e1ybSZbvahLM9vEU8iElGZsajayMAYVHpAqKRP3Df1CuKPVucy+nrxfQHZotGE7sVsiM3YQS/qST
kvVp9i0Y8DJmuYNNSK7/CGKb8nIsM3EiSDFtzGZ2rXr+C0HV7uJ17De2KgrgKrKOJjqx4SYderzu
2zbUK0+JQ8IRBUn6GIyyfHTULde47pLmozISR1Mrz49hSm3VQ7ui9KWv7JejddrbtrEzg5NVH55t
V32gt6JlBsDWq5+/6A17zjJ1oxbnIk29Wxsmk4jkUPXhK8wJxK2+cbt6VrW2SYo/2ayr6TZY1Vey
i5gMaKpp0H6JNogKFRuL51WzdW2Sy0/TKRoQVuyWyDTIn0P8WzRqcNu8tF0Mg0c8uoJhFG5Dk5p8
XkEF/vLawLbjGZkIxzW1SVBPTL6yShYhtHI6s6z0O9ulW6PvGu0QPc+qstY+E/y5lz2ojP2VGYT2
FXkZvgyqYfrWNMbmQ+tHxstt6bqI0QIl61x3oBw6Wt0oGNm3WeYT6pi36bPuVzoJl4SgkPJMBNj3
PYf+p+w4afTqmhjMMD+Eza40xyGmq8k/XnRqVMzvJM/WInraTnUtvIePcU0BKrhFAyM1mLeOmocH
Nbx7bddz/T7RwHDA2ERT/9ZNskmb9dYjBRB0KDw7aL5ioxyOtu5Y7XGnPDpMlLrJqxlHt34Kk29D
QSUmLCiVeX0f+fdJEx9yK3C1CF8nAG6bXNRxHr/OLFbkfyV8xOyoc8ueqjn536iX+RutabtJ+8Yk
V++lT1+deGwBVwa2jH3vVxSYjHDTdGjRe46O7aMT3b7K6mIxTZLXbmGmouDBFct5pC+nfNCq1tqF
tupWj3ALPRw5a7UMelYDJbh9TtuIBT22fZiXHKU11Tj/z6qEdZgsMRJ2Aw48NatVkfSMtFvnO7Um
Jn6sstYT2uKRRo46UU9lZjH0AuS7z9FpjzPTjfyyK707w+g4hba8X32vYKpBOnvK8YzZiRn6M87P
ZKGRK9AZaYKxikNF77nGKFO2e/kT/fXRhLD96D5K7+Lno3a8aMCws9ZN2oyyxyR4MCblk/JMG6e0
W47RZqS7Up27QZe9oeMcjhOGhTkEGVMZFfwFLRqA7hrI55Fzb9OgiWU4pjO1OoriXgiTAeCcxutr
srTpgOx0GCQtGFW4tfq63jezofIsPsLbOUYhFzBiXh9u0rI2jIHMY8y9ZiVuaZ3uMHjEr6N4aaNb
QljOaIQe3xh9SUAwaoReMIkQ2Q7j1quH0eqHjJ5dcaDK/KNQ6q9MMu5Wzaf5BFL0yhwO0yt5Pdb1
tvOIH4Mc/t38vtEfdOvHX5o5bzdMojUn5fjEWPtueTx0KrZNh85BM3jrFYK5UqRWLwEOPTJqFFjR
b5Stpl8xdiQy1cDDO65zhnOOtWumwBhUnWVSVx+PTMV7qx01XNhMgKnBdWAbny8qj9FxH1Ybq7Vv
W2766L7MZKTooDBg3hug1wPwjqLbc6y96l5q38QD+CgNPYlbPcoAP6r7cTmN63JSKtpEt6H6zNXK
iY8gwjzAWwH1uDxbwSpRjyKx5pnlmPgsVqa6lgpl3dH0wiwdalk8i2MoidqA5rS15/fDQr4SEEmz
nRHEE+XWeEn53FeF7naqEDNICjjoZxTyYsC8j1RtYg51/Rx27FOc4QsZ0bIGqUO/vHDLA7ITNbNj
VQk0UcLcBmJ227WbFQfySn+FXQijtIRf4qwoDG20zxHw3+a5bnyhtreRengFVTcK+2EUsdeDyH7y
nWAY6HOp4fxWx8Ewe3ZQeFp68OHRAKMU4U0dNcZnv6kc8ruTKt931L6ljuuyFEEQ90tcBh9Z4wM4
dvny0T5iDW6j/BEuzTLY/h9n57EjuZm16XuZ9RCgN4vZ0IW3mZFuQ1Q6eu959f8TGmAgpYQqYAA1
utVSZUaQnznnPa9ZItSGk9da0Y5zTAypwlq2ePpkzDwHztepzs7sokJQHJM7oTJ+Vff9Xh4EophH
VdzFIlaW0ovWxFzwX9lyM2G00kziBTblXkiCaUC3woe0NMXnRuDx1TSbQvt1LbKDNEw45b+Z4kvV
faXKl5TjSXRJNPR4tCNd/9akUBMKxTYM0R0nAiFU5l3DwhiNvc/FVAcrvavsqR02w8RkKnwJDOyz
hIewypxc35aRaAuldhY7zH/Fs6jsxxTzdw6opFicXHgz6tGZx/lQmoobCrbQdDhYoaalGL/vR3X+
EqqbJHFUpOf7KSrTb8iAnonIcsgbZ8H+i6zUKNxLM55MyVPbPRhUsOAGUftmocMQOGdaIfZklQMO
/7EemkhbfBg02CoRpNFZimmi0osmiOs6yu2a4mjsNhSfbZMfy7G+1Q8aR4HUUjCVo9OFJ+qPIXpZ
BpXGmz7y7mJmDM79F/CM3IDUyJnA8fRJzjfdfBlydISjvSBONmYmXYUjRDVlibIXsA2ksQ6j0bUo
mQGzMFYPSXIZwJ1Haa1VHwqx5fdaJ+y4dLHnSpD0DeTDSPNKQbSoyzc5YL8GXwFZ8I0CIQ3NrNw4
IwqZhjJBNv28KZwmg2osY68mxLTZoyua+R+QI+Unzg+2cfeHkzVTF0XCzX+ohuTBIFJdCbVLDcrL
sDbCP4RMhie1P6XZqnjQ8SDdifPZYORnlziy4bZVb6YZKhplLxG4g+Wpgz3vw9HmEWfeNPvNR51e
zNrvDadud+H77yEm+ady5a+PbCnQ2ImxwNvj/s8/fl3jImz/z/+S/vcYKjqyQEG95MeRBhIwy49x
ZnhoR0+dVtYx3EMlWdXLPpRQPZaFr3jVqomgh//+g/xL+HT/IORBWKJkqneV4g9cyFDnQo20LL7S
uuWjmzRu/BR8CWvrEc/tkVaptLvBpgKEUD/hfyLS3WCQ4ZTXmTWgOVxSl+kJ4iQGmYFXBF5JM3YP
fyxhIK0GX94tb90xeJGKPzHL/+MRWlC+72GPCsn28o+3njS9KHW4d1xmp1DcTIdKVWYOF9g2BeAJ
3Ozl94/qLz/Gvw+weFT/+IX3Zfi3dyalbdp2eq3wzobPHPL1SkfDK3nS4lqsq+OU+SFqgsZ9N+pt
ZWyF+qTeqpPKpkcgJpy72V62++g6sgKPufrey8DU8vO81hSbJfZg+mm0ku9zytGmSRXiFegRNpQQ
B9L5D0/vLwe/332ZH2hrHsVlvQwZ1izRVcMqZiQeZx/HTyNi32d5eBRxT1PWErOrwImjzyqgZLhW
EJHKPW7eU/EU7JN5n9ZvkroSzNcMQ52bkB6hJlNsjdjYwdvDCAEKY3XXxjeUoNPVKn7hZLkM3gj4
iCSp3VqF34o3AfMKtK/9wYhXWnP6/XuTfyot/+97sxBTYn2CAcqPJW5ZsRSaAV+V2R1ucznY0QLK
ADPxTNj5E3eVHT2pSFvNTTS/1SoUhMSb/vAppP84pFg9/+9TWD+AdQwHl17KWT3iaulXCl40p/wX
RYBwTGA4w4j4rhtqWGd8NNfCH6Sc5k8hxF+PwNBlwzQRYxjSj71iFZmim3mqXELs1zzXla0H822e
12PljY2jNgordx+TEt/Y4ewadAZrUAGz2c+BR0usUyfLdl47JSdT82Ggg2idBUvvUfaR4geujLeD
6qfTg5F7YuOe49yvSAB5o+D9zpZNn9FgvKYjI5LilLbeQOQMymscCJKzBJuPq6ldU5DHxD8vx8E6
VtOpoQk+q6rXLU4jX+7Hn3YWdvTqo+E0ictF02JYWl8MkMDVZ0sdxDwZB62P368e6edY4v7oFM0U
ZROHGqwjfqyeZkkKqRwq7dI3NLReeXe/VG+5R/9dzdjJ44SMUf3R+qomp2b0b/1hIvPXOfbPnWpJ
GknRhBxpEhZQPxQ0labFohLoQLsvwuQv+MESKoYx0eSk24E51045lhMO6QjvtIMSQGXRnMbRiU/x
Ms1N8CPx/vBI/mNHWciu+I+F3Yxsaso/T8I2jSK9GRblUmKk8jSPrsnUmTJadhdSjikpmhejp0Lz
ZsZ034TrkOlMEBhupx85lOkPvknv3IX62DUgv8d9B44Ew9fBBierBCet/Fy+Z0sllk/aVAoq3R+1
/hxxRROYPLuN5eahR/3a8CLAKmH1nkf8WzEOiYEcV+DYzbtSgW+65rp+XN5GWGqMNQLwOL/MfJGI
WdWbNDCntZHameTV04rGuyu3luUq8nq6yrW7YG443E1ajdgBV5L4wFgO0DkEjpV4RrLi+XaVX3xl
oHsc0vrW2AeiYxI9QADGuNGbVffVkyQ/OlLn1oz6DUcg3Z3V2x0NyWcTiVz6hVMrm5R7hGr2dVYO
v39b8n8tIAXdl4H8yxQl+Wey19CIi5gk/XgQmOjoKddWFthGs7ZC4xLejUa65KxPioerl2sozVOa
o5hrN2HHbcqOyiZ4Y1a/A5FwM4VU+GVxug46V33OxVurYWUxAJrW3x0wnyXiEB0zvJOucs/ghznE
wm4VZoaXRb41evFQyN1WLUlASQkB1DRvEJiDjsnZNEdXxWhDa6guzSW6Fp32qN2fnQSWNBawGEk6
NLz6XoPPAm3WY4G6MOVTYn9h5d+8OT1N4T2jjuLntPS2SvxGCDHAjm7E4AjfBTlvyVj6QlReywbx
HxnkMneCosCHoVLWpxcDWFgswPd72vKOVvJFLeh+jnXfbytAK4o5p8sZfBW5G0icexxDHOx2IA7O
nGBs9FjvdTCQqjXdewdnkQ4sWk5mKI6xxG4uizeVA62ZNEdLvpdcOVgxJ1dSXYqZ6Za6K0Pmm2vF
Cp1YrJ08OOm9hsHGLRreGgHcaII4TKrdgs5XqjDbkOK1Ejwv3NBtcDOkF870fMj3SW/R/WV2ncMm
aT+WO/4oIjkBS5cF1bHoKzQ5PI+U5YHxKEchnsSFM5F0hYVlKfs8aVkEGXwPcBwOE22faYdO+uD/
Fsn5KUkhHGvrGAjMhvn8U/Ri0G/QpNaB0yvFyxC14PdI1ek7TZFx+hh4IY9KNt9ikk/Nm4lPfIPT
qCZSUxTuMnwIAK91jT5QAqKh01uSo1C/aOHn0DPHS5y5egnzt5FpnXIYadoSEjHmfS7fTPmUAvRl
+t6i4p++9dpXGo8GZYY61ZKksZPprjLxZewIH5Z9ozH9Npq9SEucjlA3OqiqYrAnusBwvaL5pR7z
fh9/vxEl9V9XiSoqjOtkDNhMRrD6j6sEobq8FNhBXOaG1+NUjyWVx0f61oEHUzA/g0CMpm98pgmn
avUCIACeHJO3o9gmY4LSDYCGOFev/Vf6hgiXIU43ODiHy7cKlm0CwoAJkZczcjH3JsdTQ6lxXIzt
RNwazS52vDljirv5NFuMCVHNVAhywYJ2jnMgWT7M7mQQ1mE+Gs2uUDa5sOLq1mhS8U+EXW06o7mi
/GuAXXHPDR1+SRS4SuTreFLqDknxMSy3Z/xdEo5zDAFaXF4cYSC4I3nQUscEw2O0+k2VK6RujNWT
xiAXjgRr3Q3aHcgSB+gIis5hTtGgY14UglLDcUE7gYNvsloApEOn4/qvtyHzx3HVWJ6MSHBxmcyJ
zQ7oPChd6XM2HR1pMNXzvf02vYZfKHsG9wdLeHZ7xHMUMWduqXLm0rEHelVOKsGd/uSxzjvmQvzH
Hc6bVyTV0lTk37Ih/rjD67mPAU5F+UJIGP56DCldHYLPHuCiLUHgPPyTxIv4zfxu+GSWBcxVMpAc
XFIx+Vu9AkjyCxEAxDGxYHouwUBlL2OAaCsIwwxHvRTm3dQ5hOTI8bqsTQzPMBg3dhX1LCKWmOUG
aBF8t5yQzMco0klH/LZQw2Nejq3QY8u0kGEJtb3dpu4QuM27xVTuPb/wg6oXPmqT2MsH13ZPqtcL
0Z3jdBcGSJVLRudQbRPwAjrszJngYk3kKvMpW93hhwwQ32c7eAZTK7508hGxLDuEt4ruAnIZdqdP
EioraPPu8laktjr6CojKk4Vz1gS+XgDf7mKKg8f8nFS74hjHrk4UquqITK5xv4JYfpJf4geM0FVa
KhMEzButlSm7Y+QqwrnlxifVEnwYG5VuVX9ksWNM92UXFR52agNS9Y8BK3XWMnwiWGvp0yDv1OAv
cES1JwhLlAi1Fz9Esg+WX5Z/qNClv5bAv5aIAYQvWRRUinwnpfytu5yDtEvl3JQPzOjD/DtOJ0+v
YkDVD8aOzPmqgPlKgHqsN311QssOQG9FFbZIzAt50BX1KF2Yxf4wWxnzTVJKy3jb1B148RtQZkpO
7AhJIyp/6Samt1SqMrueQZAcH4fly2CQNRrDgxTXftqnfsCgP4ol+n0sWIH3J/FagC0xw0vHfYYJ
HlYB2OHjVaf6xtA+NIP1EGLDJU/pWY66uztvg8FVCLFdvVGI9SOAhrb48bCbQLcSiy3LoUSPm2sS
cHnpdRG+i2rFPRX78Vx4XXGe7jcoWUXGY0KYq9phj5DtChRQkFVyopA7xqbfCX9O7b953Xpyh1tv
EUUE9oJF6M0qTvLp6M2F4Q73gS+pReCVij80E33pVeOPlrhC/P6oV/5jv6uaBplVE5no8d//fJnR
XE+p3hntoTBywAHFjRhwhTc5vujgTwuvTpcQKPH6OuMUht9DMLmMdEYsNJI9zA57VIJtYqlkjZYH
xgZajU1FQ6gA+HNqLStLiV4aOdxWxaqQDAgjbjS8NsOh78NdnkTuPH/EMRPu2P/DF/uPbyYpULRU
zCahiNGU/PObzaUu1Q120pc8DmxhPfT0cAeTUEoAt8muGs2Ov4eXvieGhuyWBk9VW2vXBXLt1h+E
k4h3UXQo3G49uiPysnmv6h6jANaXfBv113H0MlA8fcve7/DkJPHgAfKQ9DxV7kn9xTGWkRfH0cJw
mWzZx0Qj4EQ97RcoSVjUwZwMptU44KHqJtwuQOrk/3EntE6SvPZDYcdy7kzis5Fco+C9b1AW4AUc
BbaMbXd1Tizo1Vjl5qcEncguoWZWbC4dnAgT9VxYn+ZNO9EKd4/mV1e5GM0uJDTgBJ+4gIyRsimU
dRe483RRFMB7jNvDXWA6fbrWL3OytijJuPDk7bSXyYq7jemKKeCCWY/kVaBIxXYk9ajd3XlV+imI
t4L+PWzy+tuUDi1USJ0OqjoZCWR7mYcLpVIYvGK0XFU4TzFJsgoO+CrEp+EWY4Fcfk74eHCy0rO2
yH+ma6Mc6VzGd5RAOVSRaSXgL8/twRAQVCRJbm25q6XDcm/EMNC0VS57NXgKznLyNI6Ps7SLpV0n
3kL5M242FQnkuNOpO6yqK9tgxrwSZpJsRv1WBquEYZsfSm7ZIxKqG69MTyKCZ+GEsqhEvy511ynd
9nid5J71JrawWYkzZFEghxBdQXovo22PccFb1u20difSL8m7lsx0+GXdSVI2zMr10h8iaD5HPMbo
y8hlPkjYzGNkC0kQxDzkornwQapfubmWZm+gLr+o6mZCTays4aIkbxJAHqhT7HQTqRY4nqfBe9u8
5vOuiy5ymK2Y/8Vyw+K6ju0hMu7oUHMbzL38HC8tK/g1o3KrQ8gOF0Hzg+BXxhU7pRsTcUs4P1n6
sZo32d05iwnAmitG1w/5Kex3/CwldFrz0EC9hnBQWcQnp3bw0vKeE50z4Ks32V5vSkTD9b4UR1Z7
at3A1Y736HiLgB3ixVOPEJIKX+r+odNf71OwdxGLyHFdMxVBXPleG1tmBWX9oJuPc/ZStw/y4Jv6
Ch0Btu1m/aAafzgmtJ8MSrBkwAELN9q76wg1z49TYrBawSrH+aJXjvLxQtIw6TG+ged/cLTMVYuu
k3nvpzp6iuUGyc44MuuPIkc8hxUlzZURohQ4ArleKQscv0eCVKOnhLSnZD02LnPbxdMF12QHr2Zh
x/nXDADVEVz0x3i5UkYqhmeOe1FZt8U6Hvxa3eTGH5AZ484D/eeVLak6jTVDVU2RzJ9Xdtolwzw2
6nzpgRnYRbUPra2mdYBiYqwqYmkrRmXJWsLuncC0x6h+VOtPQrXH1A4zDgbCI/XViCtNizQBfp66
wCxZURHWjc/JupDkK5P3qNhL5dZHPXRqcx9g+srbr7gC/UL1JXhtup8IXlG4cCq5bjpiWphxrbps
PX33GqWyb5q3ikJnuEUwkpg1pu0hfe1J7+79oFqR3B20zgTfKlxJWDdOh/ZT1FcTCPDq99cHxvf/
Qu1VOh9Su2VZkjRRln5AR/UoGHnRTtLFeJB6xyjukSl4X1IkjiMUAWg0buDFErID5v0afEB/1h+h
IdnGrqFBP0nuqNniE6qEGnOkcUdHXCVnbVONyHXMaKsi/7HW1BROIdmcqRme+xHGAil6BsJ8nNM5
35Z0zi+phfCADA0oqP6Y0gHhKfwoX3QuGGmtaIdhU2PYSgnNjGuNrWEL4eJ+/KhPlNnU6r/yddlj
G0vfzftuKujvzfk+01xhrtMxiDK/DDqXLTugihHiwo8TtA+MZEtwzvm1RiTQ+2IId2ezFJibGJln
3aNCZsLRAo95oxJtAKDi6JqIqzA5Rz7zeGiJebJTcM2fA5tbZlR2ma+8g3pUph1OB4XSW5d3ibbp
SotpLmFHGn14qnjzchuP6nzL1Yumf5tMKVBhenm6GSK3hYWq4jubILx+feZyNdZpBzeAmJlVYXAI
Q4J4EdKrgSXrsp6/CYdyR4G7w4lvuK688SF4DD6IqNy5XNyZq9a2hqEQASKk3hYjpRYJDOoZGdtJ
uSNH7IAVrU0or4fY5TTocI1jbrdEjOJzqLFcHE+GSrNmB5yQ4ym/8wNrovZ2AecBcwl9GxS3fHrU
ycXUSkcR90NOj3RrGTAwbN6MlqPrzpehrkt1W5OsqXjSeK4eQKuz4VN/lLZ6/5x33JTwvZ7G9NY9
7ZES7iPMA7zsKDAUaNy5QqFjXbX2WDPoReesQYLGxUnfRvGJmzGcDb+Rfw3WK1/wNpk+aaY7CfqI
/haHXyGp6pgBMH0nioYjTPIzcj0phZAG0aFs5XQnPKfzRsD1dHDGVQD6Qxe/zo1zj7kv6v2ve2H0
bCibJnN7YxPKbv9CEwNK5+nhZ6xiUB5isynaJEaYFFPkCmkniVhyOHmdJwE2UTyHNlAJt0+GOjRy
pJXwZj5AR3WWS7eDXp3j3utw7ACf2uCr9vyhyzxxW+boTSD7YqNDUqMCBxKHC5IFvOzZOuqv5gbG
VFnjiCEnbh9iyDO8N5IjXFlt/FtHlglmrUdtuTaQfRE+bfNDF6qeDNmdYioIKQyJdXLS1LAxyUca
Uu4TdZ2HsInx2xWOEbNH7AXveVqC/Vg8JKfsQTa9ud6blS/Qf3WL2+xCMheOUsWPdaE18SRCbsN1
COhwWDQmv3J6HIGdI8HtD5EJn+fSjX40+aLmDuo6fiuyS/kWwX3t3a72KnTZOHDd6TD3JC9uex/G
bkshybPWrlLC9+N35Okxxk88XLJVzRqGd6ETwthA2BVeNWr3GOvOhkhe/TbjqOxlA5YkgiPeGp2Y
Ccp22/BhhSXDLgrdJNzFhJMjqYBKAn0YVXi6KnEu1g4pffH4IQ8eI8YZual0019hBM+81BEZyXZA
SUu6zrlf8aW14Ytxvm6nmvPYoEytIQqBQ6fTquXFza3D+TBjiajjw92fuECS2gtmDELA3MucZA0Y
v5s8j51BQaKbv8zwsYJPKN36Y605fQ97HR7thkU0qb4ye5bwPCqlOxXRSlf2CcYRsLqOHZlepdHa
BYW63farrvwc1WtHLSki42VW2B2rZsUN33TremskFwNI80EkU23EvsNwiycxOrfjrjbW8JgiZVUc
AeCD+mKas13eWaN+yZqXEQ9Jl1iC+LwdnqZ0DSerDBlDPqj7cjwu5Urm+MVQJ7kJ5WfAIgoiVzgA
iFrssdUcXYE3wftG31QdaKpFes88YrLkehXWASFdwil/b58TlTBwYyMfabuzrxo/J0yrEM5STSVf
oZ+thLMGXYJq76tzlF+6jA8nU4buhqwAeBTDbOeOeNCYH5CJfP6VTr+Nf4WtH2GHZl604KC8KA/I
hGuEgMbKTA66By9dQGtD4ipR4xKZAso5fpflTZ25iuRHzS0Zr1G2VU8W9ri/9HifWQ8JB43gBqfW
rRXkVbNvfA8HGhBhyw1iFJ+8Fjl97X410AKpgOGTi88z0E067BJQmzjwi4nb34761ya7sm5ign0A
dVEKpzWceArpb4qXji00VLbgNts7kdkvSAy6p81Xxlq+9B5pH+TApVuzPHP3dPvecNP5LQ0P07iS
GOWdFOBEO3zPoXRS7LdXhU5l5kLAhPEkvYJvDsgKtYG0kOMgM2mxsGZ0TVI0PQMDVpLYOHJ6iplj
eDQQMgSvxogj8mpWvPGxEM7DcQofqtBJkHvhN/FQNiuDy/4ML9fj38GlfLyjpaeJAwQzrWm1cKvA
dJqvXec26KlKkLS3MfZrgjWRiyN8bFtbMDBt4tXdImHTSrfQp4xXMR7fjRtMrrMrMy+arhvgSYx2
PBd2C95NNkskO6SWTxFk69Q2u7s/dfSmEnaZHdpwH8Jv3AgbqlTp1Wxt7SzDYg2uMogkPcWl6CH4
2p+oL2iMh3uue7HKtvWrlq7Dl/q5JLFUsWDrPd4bCifSnaK59fMecg98S+Ll5Z2m4U1Yvs8YgnCC
cAyAgeI1lsLDca2vAJ6TF72FPraNfoEilIIquFlu4wfxaTgEFccjtruOkmLcUm7z6HTHJFB9Faln
BrhOrFkkBmb9b/3+SPzhgC4fhitNHmedgkEA/Djux4fpi8Ebwvt6I9v3VNXCo12Rn9kyYr9LHyx8
nhmnWN1B2sTjEzx82A4nuh/9BY8Jr9KdEPMZOr3KLxlTHNG9kQZ8leq7ZaG1VX6F1NuA5/N2ZLgv
zb682EW4pZ9h/BngGQSDEaHEw9SBrjAl+bLG7Yw0RKeEXNyejI9yzT9bwm0dvNIx3VXzlI3xK0Sg
hatuLeXPVAX45Oyz2omgeDgKmvo91pZsOVH3QFw46OftAsrdU0OnR1m5xWyR8skiMIaj3mTu57Xh
rX2wcJskyg8tJCqf8Rynj0B2iBuEc3SZg8dassPYZYYGfekBrtVX4SfvsEuT2RYq3OGyB0HbIaD0
C2x/HeE1W+MYo2wAMGemwlBLvGoLRZQomkftLfRa/odbAvzCT30oOC3nc5GgHOptA+Tl1fLuxlU1
LiY6pNlTbJ5G5jiODk1acSECZpce23Ubcq9D5QThTcX47R41gXDyXbuGrI5NjJ5T696MVx0rHzc8
Th+gUQvD0rX12hYbUdv2NRQZKt9DeKqEdYkY5+2lWwX3LFOxWpPqCPo2ooqwbymzAclTKjvf3ZnF
p+hWYvckrgpHffmlAPRRK96VIExwcx7UKatuXXDtN5VNdnj5OFTOcvx15pgOnAFeLJpTY7F13KIn
F76wSjhz6tR+VqCxFjQn7L1efrdadME7+PBPjSeiDHHOvYEnkYR0CYHQNd0QJUrQI2A2RLn30Ss2
3d5cJRlWZfl399avRRGwxuNt+gYxBZpTGygj4c+w03tHPRhu8CW+ZfK2l10EyclmgHfIpHTHNk3d
ILg7cpAvDdq/vvOM3fgsIZtwajKr9rMf7Eyg7IvJiTPaaEKMQ5MRGSc8svPk9LLgoISCnmBibtPB
E157uLnYD2QXeHeMNJ5TyQmuAqTfaJvdQs5WVyckYoNawKw96qHoNSNHNzyLKWkiHzWzl6MMMcYB
LePw8cFxsGrXDgyeNOWYjZcUQrHAsMB7XVYLEVjnOHhkr1kouNHXfN33UOVVmrN8NiQRSijYdbAw
svmEX4E/UALEhAF80q61D0u/DllL6Q78/Re/P302PQVJBnwOyW6waEH2jv5DcASVbCROL9TlA+lI
rcMjYVJTMd/fy+9o7EB0pYeI5/hqjTZMkMR4L6tPevGp2TDZwNHqxPWbhOsW0wXD49hj/Ce3z0u4
NuYXKMdLuIm243OtrAfDU/RNi6Fruq5kMszSBp291hyY0OoX/QqTNLPN1cQU+FVNPzP2KyWneKYb
oICFgxk7CcpcwAkY+uRLSKEbfnfJKrDcub12LxIyd2KOFK6JKF5H6PDrN0P0m5A0L4JSmOUpuyHD
0460C3MNedp4n9/GyZ0oeBr0+CYdzSW3FZjN0qHrtnnudVR56h3sqN+Xp/wRjE1iw3a7MfGVaduF
GwEw7X2kqaAcRgjBo9fUrbqTkl2mwTuDl9WhTGH4BikWrzIUK4x/r4MLVOqZDP4dY/8GT8fDajh9
HA64tKaMSG0xYypwQFwJ59tN6WVMKDjccnAob58hiMaOdZAdMq+kJ0OoP/glSo4zc/HmpeOYypuH
xvoKm5V6oA31mxeOzt8DDca/OF8AUBLMSqKl7n7u4g+YetR6udT0Wic745dQb5E1211Fijsjq6es
ZTJIW5L3+kaOFxAITdc2NatFgFciyajKoaUNc/Hc9MKD3JO7vrBju+A4mZkTZMdAE9cKh3egTc4Q
U/bI9IwJNoqz9Swa+AtStsiwT8IBcx8tZMR3yfVkVw0wTarUVbiLe6ImVALMCR9Zsu8xeirEwm3T
N0manLYUvCbBtDN746+ik1aJlm+L+WRk9WNrfk4lgW4NY72Or/IGv9bWmVRBqVPC1hmSZmtODNvi
wgtq/Q+Q17+5JD+e6w9gT5s0NUyaBUULMybL/JoT6aJqOBbF+K0M14haRkGNoFaik9SIY0WOj4QC
T/kIFioz1dpYIAeFcgiyyksHMmbyY4+n3Vi+dFxrM+bev18JsvpfWKSMSsISiZySLf3HR47GSV60
PhYv8uAuPoa4ldKAh7+qyZf2nmAVYO7H5AnxWtKuCldCGAwyXnvmsG7DDdQAq36tUGFhoAeqFJ44
yQKB0OvrhOe80hzkCm2shdSQKvaxa70Jjy2V8doB1olcU2/6uvEShyhOV/HFdPUCyqGOAaIIn4G9
HuIHYK4HqIc0MXkLjBxARykewcH05JCA7hjAPjbUFyvzh1N977ercD+1u5gNLHyPqGVUY4/QgfBg
MF9uQm04h7MjRZ4GVb5gAw6dJ7P0slPmp9sJAPo8F1eEN+pwSIbjzNRQP08a89vTBHvqHaqFyBSX
6QOWJLf2A/ltnezEeAdalQvrar5q+Au61Jq5B1bgpLeCsf1ar13ki/Kwg1u9khsEt/KIqNMpV9Yv
I9lqTAmTdVA8hntKHDimutfRC9OsDmjetrAxj6P+WYSXQc+3o6shICVJdmnsBdUvakdpuOrLOdJ9
lcqx27RAcqa2jsjpSjf64mfQCIdDpOyo9Z+hoAYOztooWtOPaF4tiYeCzCr2FjgEnGoGGztV24/D
ij8zMAzhmjT29HLz1CKOotEk45J2CPE4w16p3DfqPTaJzBllPGQMKaFXoAhF0HpY3kJu4AxK2iVo
CN7qZTuqd9Wx9kPjYEUPKGrgqFTYSNDloUUtNlO0juX7j6AOFAzOyIOVrJoPdfYYoBXDxZz2DGxk
OsLN77fCv+zd76j833fCfWr5txFznCdGny3Kcqmt53JBav6AxshCk7+7z5aP4Q3dahCdhWNL43td
cJlZsbZVnjjwIjIU/9iRgY4ezA1J9CJrARyq+MPo9L8G4XxKnTQBUdfh0PwkXM7RaEmKsiwXQXZ4
Yx+BslVVrjtYYo2O4Yynlscov1r0ijMpLcyx9MhfSFVWD1gbqCpcveiVmRhRtyaRct69we3dgboc
iIYopBjX+mtRbwOAKyoif2keKu3Et5X4q0Q3guQcsl/yINfcFwR/sIbFFArRVkseB9C77l1TV823
BC96hx8CVBLGVTCZUFth+QVFZp2wHNB8UZPPEpKDbbLgrwp6P/pttQ52McTZ4jFLjgoN9g3cH/h2
XJOblYzI9tb9qcMA5hLQN0CoS7zUBGpgrmMa8BpOleQGltPTG1teOO27P5JV/rL4+DHWgN2p3GF6
Xdbln8ObQWs7IUMrd+l6OzJX97yRZR1SBndbM92mkD+Q33aeEXo12lWK4yXcMatt0CwgbdrIryG+
pHZEWgyUDu3QvBeAGSWiMhvGUIeDAGpXvKm1y0jS6wxe7XAKLxdt8rp800IUb90ZoA0jOPML1sfQ
3Mcb7Ycwe2RupdVb9xyJDNlgrZDOCnYVkQxMKM417zxyTutTCLjWofe1hYNAeleRbBo4K9EuYwS6
oxs0j4BdFnVmLm46YyM020LYUMjL6m6aVkOCeIYrG0h81YMsmkxwLgjZTetVrR5SJH9u1IEh2NJD
92LBB7GrD2YPqa+2R/Ma/mE7/FsowptQVVUWNQXur2bcb7e/7dlxjjU1k0P27Lwu6SiKs5Hsu+bR
QHGAHOSgCjYavxkkUTyEmxI3QvlV77fhB+okQtf09g85HH8NaP61Ov72gX4McBQ8PnollrUDhD6l
hQKmo7PCe6Kx/LbeiMrihiZMKhwkeuCrGex/APD7/zjJVOaKrFKVML+fTyVEBqQErTRDjFhLKh2w
JwTb2tgp9WEhBjN4n+nUlx0TcoSky8zduSpa/nYFUzLUPNDJyZPmN+xkdOs9ASr8awSmENGsnMfi
Dxqbn2QQSNKGeM94MixNgtvzQ+sjZk1ViUtuXKrixGccWa4yFY94lKs/MLPVey3z95fz168iCAEp
lKFA0fjBMEz/h7Mz221cS7LoFxHgPLxKJDXLliyPL4TtdHKeZ359LbqArkylYQONi77dqM5KShR5
zomIvdeuE0ksLUOBaMnAZDFjoT5pZcCdVmcArqChVsbxA7K1sz86x+MWqQwk+N0JRBVvpf0LwMJy
uJF+2HkM+fqDzVuPjkMLfRO/Gjatvx9j35cDpR4n7dAWwlZMeI3rYwgIp0UI8e5XD6FPnQUeMOop
hkx3EDy88KiyEnWNdQHSE0cuxN8cLUXpuZouM5EEgWdPTTYDYkzxYvZIY6pqoaJW4o/liNya8JUz
ndE+5CJKSUS4RvxaKiFKQI0OIZZUq1AXGOPQf4F5OeY1tmQajSicSmtcVyKVaKTsIuSGeUMLALmp
xWDZYn7DKDAeQ6YRtIZG+t/6h6ie+NsOZvRLkOh8oahoxGOE41ObPnSDbRUpLdYG+i+B/9AnDyLq
Y3VQOSLeAyiotJcMemCKQdnr4S/4GqINkFscrJREtQMEsvX4kRnDok0Ve1TAaOXopTgWRfmwTA1j
MeTPpXxCBRVp5wlZctFqdtYSf2zV267YTB0Cm3BNR8RKnyr07pMsuUI3rbRg/C3L9dpnE1MLBgH6
B9VoRIaicB+YBnygtSlY+NPPmJ9DtDIRh4QpeiUYDB3YLogYFNJCSxk5thObH8dNGUBHo3WHVH3P
NVp2EdVQMdqm+KSX+bG4477OEJXOxFtoja6ojm6dTI8KJVEXGC7qI0R95TrBYhyADai77q7P2CHg
JRRB6bRYji2KCRPYQJO1Tp5UNb5Gn84VXgekjLKWLqJ7dHFlD3yvKO1SR/2vnKTg2DLhMjkiyzl6
4NCyjWqwa/XTQIlmbPoQ6XqbxbCpI3rKnyrIfuZR2LF2GQneY0Ij5nszQc6T+WcE8ii2wBcmrir9
6rF+RhHCSTN0OpJc+nnk9+Spp9qjXWdsdIl2GD5a6R6Zki5Mq3nCJfo8Y/Wt2W88bHUFVoAouujB
L5gtccLf1Wwq/aUodUabPoGgAz08D00ltQjdbJP+Qx2rtpq9SuNGRNw/+nd6QcgFyAzrXtF4w1Zh
u/fBruofnr8JJ2bRN1W6D3dy95pWHn0rui/qYaRRwKC3ZH5qOq1FJwvnuii9DPohNm0V8QYu57w8
CvSE1OJVUl/UmOhdnc5DchblGkGGwuwKXrpISy1+GNSPvPzkugzDgxLaJj3xhsh4rdtLNHUxzCX0
UkNrkQwvNO9oi8HaiMibTqx64+01P16lIr+wlW97v9j2FYNeKXnu9PEmqkGXxHSBmU9aMvfM9OjJ
Pvv+fQpNImgRV9TRuRZ/K4lOKs8xNUxez2g5oXy4rbP7LP0tUMgNYAhUaw3UJUAHC3oljifXEN47
Bn6y8mShjA5or5nKfW3cZNLLlD1AzpDrJ9KN7YDfcfbUJoO0YsIa7UzkHgHulyRrXUvSz/CY7Nbs
l2ZvYTUZVulYOEH43AtulCTr3GtPiDBgc3BQLbwPTQ5phx8t/a6K+e+4Q7cfcQ1n9F9yhrm1tVZ6
ZnDwmdLgdUDMGwERMappaajMHA1i4CigvQgbJAVbJj/FvOsNVuOuUhdl+Cy3RzzxAHTwUk/1Ug5q
xF/yLsHkXtXWSRnl+xz4VBdGe3EYiJvtNylSqWZCsO8hjhLhQcX6UcofcqSys4VbS9pVhX87ig8j
7r6UUB90Jpr1oqZ0AQoiFjDzeEIOFSN6U1JpVRQrTBiI25dh2q3Z0FwdCW/ynjeyLYu0OTP+k+Zd
wy+goK+DpuJTlBLIR9eXr0YvNtsHAQOphFQIiykDhfWoN7s4fBWxnJcmQxLfDRRv36AOAuJwP5Ad
2rOiSjW3S6r3nheeRazxvnCfUaqHaIqCILkESCnTaDtkoSuL7xFYJwnOBi4VNOYBuC3BJU81DjhF
Nk3sKjHcIH6KsU3uJMRMeuxd5PhFEG594bXr0MqGQvYb39Qm6vK5JYKY/VHLPLcOs42KsrPRx2Xn
4QQNK94AEqpQZHVyuFGoUWtpugg1SinamEoRuL6EFbdEA2IeLLHBvkzpyvICGApnTmEPvrLSUnGX
8fM0Rb2WJWEn8jnzSndpRLQizhgP/SFlrB+Fjk8rs4hOvqct0KVQp0d4nKPi3eJULUX6sigpOVSD
+XGyV1PVJmoQ8SHVtEQvPiJkl4dx/rsKhj+V7qjZrQXmJ1Wcmh9+5qu14Nyecp6xGcFgMYbB3V6R
LDH6bjqF+4j+u6m+qwKyTo6FUZxtlPZWTXXmNanrUWko1WXQDZp1azXa8klVvDdIJiIiK3i4JI8m
q6e72MeyQ1lsKwuZ1O9qNG5MId/VorWR8PAnyArF2DoJQBfDKtxpuegGNf0DifSIQ5pP7jh4zuD/
9qcPeHQLnGHZw9hC5DeZmZIszEtdYthq/QE+EzYjlVZ4Vd5OTY9OsCJw+0IfwbB4HEwQvbT+Cump
oq/e0IWhGiwFWtCtv6poUudxbsccPX3mPiZqd3FyWkq8lJ5HyXRqsHaGAGVCWcjFNkOH5CPZcdp6
xSSpSnDuLRRsVzRecUfQcFBW9W27zhS3ZCvjfPGMS0h5lJDby8v4fdCxhsxTSSF8COj7bEzNxbxJ
m6kK30NXQgVxp77lMMmWSemqNJgemnvvZBBejDWXLvk+b5b0OC1SmlHQSvarTNguTw7CemBHO3ro
MgU3PRhHVzdevq6Sd2ZymeXERrPpk9HxIGcM6B5VJsJRq500licLkW5YCWsNQamWraVogI4xuPn0
GLFwQ6bQgnIpl83Bl429Qvfv+yIBF/vVafi/h05Sdy3S9kzlkxvwR+0k+EXeDxW+pHEbQJHzHclY
e9Fcyub1Aq0Zm+8oEf0ePLXmckSDjgzYkd4kG5OLBARkgaozmPbltEWlG9wJuLi0lc4aYxO7kR4K
nmz4pbSO7zHAcHdmLBfyrkN2YS6R7WsHwVqxAej20eOroWCFCP9cqQcBFlaKxPZWVInMdq0H/0mU
uH20EgR42pfZUArsZV88lDI9hOVrd8iKZUwOSrOQfoF88/d4KdZLBb/EA4XogS5+0bgRED1/tZ9Q
raHLtnc4WVCTMhLkhKhucC8kbIXpOS+2yGcM1gb9h/LjH+DyfMMNE5chpapoKsZVbWgIalurPbLP
XlzV0TpoV+q4QbZOo9AfF8YGbQx7nFvSzBjNR/UFhMCouTKDUf2M0FEGyY1Aie4cTdbWKS7WPOpy
YubWyk2FbKgctvotXDPd2GfqWmqqRf2BUWXsZtG1elvtxuduCRlm1QrbnjJP2OrVIRM3AlRI61BL
e6sE9bWG86fktzLRFJBJ8jvCUvF6QIjZRVufBwBrvzadohf4rW9gC6bb75/Lz3rvzyKNu/SXbFT9
uxbydL1MyggJvWRtDcEe413+W8WGwLSOds+yQYESrlV8H4Dv+nVAaF4K5mybvYIBI3u9IZAObSn7
EhIlpp+FXb9VH75nA8SNfogc/araV5mhUFEic6Upd1VQCqbKkayQx1OTuFXrxDVMCJek0ZTNvbd5
3BAt18kNvLmq/KH18dXr+8e1Me//fZ/0PE4jz+fawk1DejdDL17XhfxkrmX8AT8U6cp81//5VbDG
i7gx0adetxQ6hYZC59f8Kjf4neKEJ5aVdyETNmezBzHtsNyB87TltAGPiTspm/4WdqNvd/1extz5
m5nliEJoQLWAsihdyMM++MgwcGVvlr22ih+aIPIXgw1V/4wSNWeXiXI144rUjl+mysdTeGSPSyBq
kjF2QCRXxzsR3UOxUn2n/TUc5N4VL7CWmgOkFhUAY0s3cv0jU0L6Qtv71we6mrT4NB5UL+cDIbDF
fQcyTEDPpjHZt2UbOceJwff375J03VuZ3yUTi75hKroKAf7qGTHFpAdsEo+nZNNI+5AzcWV3t1R3
2Q3Es05yak69gKGNnWxr9zpi1h92GfkrEbily5aoMWwU5U/Ayh+bjGjGsT+qPiLwZFHjbmFJMx3N
PJvUnm+ZsNM3RmZriLc4EtfP8l2rQGfb+r/KZ7zIFaqCkbO0U0Yn65cUPpTim/Lr+3v01cxO/eMT
qlf3qK0bHcNYgD1XWmgI0VQHD2FRLEbEhB/drsQ9cMepPtG3k7EUmcfjwZdXsHGZk1AYapfGDdDi
Es4X/tBMVOUvfj9U4CpPr0y1xpbx9zset3qEXVwbTkzmgsew3A37fHIs60YAh6ag2QtYJSM8T0v6
+qr0Ig98dPhlOr10C3VGluyn+L7v9mH5IK8Qp0WIVmUkJ9sArJG3FuV79Ev94KjVPs+P1prR0Dgr
ZBc1J1HUm+lFSB5m40D+imoKF+ciZUTDJCl3EaTMxj/qKxrHqa2YKwkoYZutsPNo+rrP39N4KyAH
wUM+E5NQRUuobTtKoFPYXoLopkFL5t8pzQ4v3AHC7BggP7oJx02r3SEJzeaeCTpN2+xv8DxTvZmv
k7Y24/e4tXGzc17whu1ssQzd4M5vn1PGz7PEzvUEF1yLIW1lCWmlO3ZskrcZxzRzOMUmJ++LygjK
v+S0UzAQTLviGayvUt8ZEdJeZg2h7XeUZss8vW1R01ROgbp6pYPvih2E02jB0S9Je8Z73BxUhSdj
OkbN2qfjVOnnyTuo7b0abQ5i7Zqvrb9siQYcceF/6tPlZ9lf9+EujJ3I3PrZthaXHJIzpFLVnc7D
zoT9OfKP+tx+ctozLSyPek/Ozppyg8Bbxo9DelXkKDRqs9Expk0Zkc1VgB28FxhjwltMLmWKgNcw
XVl75EhgHdvGDsM9uLohfOx5zCdiPbrst27eM03Emlg7AVTaPkYQRVTJVm0Z/r9rKJRQruBSbSlF
hGXfP0fzrPRmkB0NFSGibLndk8MQUOBsVHoXYAgabK/LvnARmYejnT9BBcB9ZhkL+o7JqzY5nWH3
kwsFDX2ptkXidYqOwXnyTy1eqJAvWyxfl0hl7mlIbxHq0zVRKCJgfj54yrIg3am9U8KPRkBGo7u9
/1YQGeBtpHs0bRJ/CqFwflYjwQ4onqccjZYPb+WQSOsYQbvfroKI4AWGJlg8Uc45MnkJxVJ9HxKw
fkdVPIo2/ylhTtCXEYUkLymsLiRWOM0d7+jNvgDcfA6qJIG7tmnJlYBoy7uhBB91uvC1GYtVN0fZ
WCT3mK3V+KLgRrV/R4x8/eaIgFNCwobxiM9neA9MSqNi5Y07dLh19NpAZ0hRDT53pwgT+h3SJ+EZ
sxesTRZwsu3LE515zm2EcxvdPq5XifkIEzP1dwKO2PEDvUqiHnFwtbts4p2ng1vsQ1gh6IXeElhu
5Rol4OwKLRxY9fFFn+zxTs+BwYqbKLP75Fn6oPYPEUHntgC0s+k2Or3kobmJUJCDfG1hFQwWJMjD
ZNhohCX54iG9eaqYk17aZBYFquyoGOdQwcuh7aEDNZ7U6a7aBgMT3SNatu/XcXU+a12dUGidM5Mz
wXQp1uc6/8dOM3la1MVyNZxYj4KL0q4G6ivDpubQKCZIFdAXYbqWMQTtU8EBePwi4cEYV8MvmGia
vEdqjmflpYbSiQcjmrMDgSO0SxRqTfyoVe9QXAE1ZlAJkNW1q34/PKS3VY0wyBVkV5m2LJsIMFPP
zqK377+cpH9x/kKkIWuiiH1e1D/NVn98Oz3Ry7Rqw+HkpTs1vmtTO2s28E1DDpgRWGV8ZFLozIMm
6UifCFBZSRTCcaigdvS2gNxzI8R7ExjCC+liHbJLpoyoOKnumGD2qx6NGS8McCVrJT50ZNaZSDHf
g03thBBCFywEqADMRZKvY0x35GFWGEHU94q4Nvk+wTTHwUqwFpP+kHLcBu+bH6EMUklGl4EdABV4
hukFiTJ6KiwDEgysYlsybqSLUWyok0vD1fQbZtER4sjchbNsDltgDTp6uWyDbF4nAFAuT1O4kbJd
QVGNYlm1UGs24aXunJrsioJkSggL40Fjvtndj82dlRy76EBRgIS+EG4TfNH0FEQb4Ha0i4KEhsZv
2ohiSrhPsZ/Q4xrChxwyMV9xNjVhEZaUYUqwrfxHj5gOf4Gg3zTXKUKG6SZFJp+6ufBWCzco3vp1
vuNIYMS21m9gwcjTHTh+alidmt413+pfRgWpccnq1zGyCF2xvtM9NtDVD4/LV+8C78HnBNAySYv4
+9xg6EVvZZkHwFf+nYpro6BNoogPfZSsK+Q9JeHQ/bajIaGBMi0ACyCsJVMkWGbT4RjWGyt28uzh
+w/Fs/rvG2rhb1MxPpo8xde2byvxmiIU+uHkP/hoJ4rjyOojbQKTwVIHUR1H8nnk8ECbVkgWgJK0
ZiPlC7qKESORjbEpiB5FERbgdqMRndzEyF0cAFyiya42v+MweXyXGLkt+q/UhGINY36hk51r/ErM
cwsrq7KB3XMkMRvMLCAa1vor8kdsYdEa5nmruzV9LH07xrZIxJpF32MlTks1s83Xzj+q0rqiI7Fj
u5Z2eeyUIEl4st/8xIH9qJmuMNlzrV24ePM8EoLocEAQgvg4AuteJq/CQ5gzr1/6FbIlOwZIYh2N
ES1yP++7q/EW9nZyI7LnghUjTKLeIJ3IMOd1dEAXqeygowI3MdDZENfiW/3GLEvBgoEcHpjLRl5T
ZQlANh0zxHTssKSzKGHnjdZkytvjMxE19Tt9MSRChCtgTPGI/aEZDw1rfOvXsFaD4C4kAkHaCNy/
co3cKnzWAT4Gm8K4pQeQrNN3esC3AZx2u6ZT+sqZMyF0B6oREwHUy3c1LiVUnRTmtoBusuEwt276
Q6isp9ztb44zzu1htLeKo2PWov9vN2e0IL8q9QV6j4WpYdMqvO7tvn+kU8wfQEcKLhGmebUNzXsa
Z8I2vqlglaQ30nDElHSXuuq+ZPXaViu6Z3GxNTvy9TQaTlisCdWF9IOREkAx4lhQGxLZPWvs5jfl
Dt3ITyxE6Yva01J1eHY4PDXF0q86PZZsCUx4puFUGJswWxmYLp9i/P8G6yMmwWP3oD2E8Q+11o9X
nfeQP/YIoieaMG64KjYDLXH1VxRpquKYdwybkOyuLe32py6iPH+Tq133r296VWXXjQWWWOKaGmNK
DqKICQjGYbwrYGAesMGthI+6sltk2G8I1hSn+41iXnGnyREvg7kXavv7ZeYTyfndJ7oqs8XJj7q6
E1lldAbUbvFrPp7ygDPxqcF6LKwTD6ysr0z3NUEQtY/5M/cwm77/GF+M9CnYTF2DXEjpy7nk7x+j
tfoMGKvfnuQVJK8GYe/sLXsRGalT9Ye36qUFS3fLJI1tmUg7MoV3HFtFnG3Z5lf7yEEWOJ31C7Hb
95/si6aATA8HW7Y524wt46qobKTI1/Sq56QO6uHsFfd4FSmRKmUdGQtlW7oSHo25jY2UT7mtabVS
Z/zwGf7dCv7+DFcblNUhe50UPsNo3Olbapxsj1vIQ8q4KO8YnH5/uX/jfVS+KKdD6I6qIRrXre4c
3Ig5WUbzeTbcNGCM3LD4VTRPvXhoKI8gbqviShHdaEWvzgPuc4Cn7C0jbakXy1pzlfCMp1GlXVJY
9yhAsJCDWuHctzQBJlx89bkVHTQFSrlC3tOiahRg9HFEoOnhcqRzEmlV+o4XwB+59fZzljGySX2h
rGibZ7s5Bpyn0niNmBitWs/m8CVs5admy/7VWh8CHgzQlOb9qJ3VYS57npRkS/9amb0X398sa34y
/36BZFlU6FVDKKDXd714GV5aDGpBJRdHW1O3yd5oCqSvizwjz+Io+efywZtuggt1j8/xjiW3cdIU
scCmHThpYgqjPA19Vw/WCDxG7IbAPGTXf7EMV7gfpg0RNujO9NOUczJZVW/seTpl29E40MoV0uOw
DfKdwQYnGfs23yYf4Tu8CbAeshvrTnCeUXP5Cqsr8DyX8TgyfvyR9d6ij+5xbmcmw+/LCwVNauk9
mrCx9Ju0cATh1N/RN9mi00CZb+dr6bZH2NNusfFJrU1T0jyLTPke4X58f1O/6IPJMo0cCakT0k3F
vFonQ79GzqIXNcMWzuH6gHuX1JTe34AEQqjAOK+JTqKFlGBRpY46HlkQWJ78yGWfGB9RwmJyY2xW
7WTzgtkPaIP48v1n/KLHK8sK3Wzd0lXZ0q7nE5LqK/1g1vmhF+ptYkm2BnxMMNPdDF+f0KkIloVS
mN72YHygtt8UmCg1q1p5AZRUI5sLakPOEUbu8+yiYhWT4UX5KAMEpmh5K7ylTbDJ6M7rxlrr66Wl
1RDUngDf0/og7jinxYOU5fuv9Y/qa17mGHJppmqCoWDW9fdKbBg5itVBqk/h74oPOAeOAPKzy9f6
VUAwdZ9zzkfg+6lwnXZjCQpM2etb/r0OP0zS9lAX0EpDGtPShFjq7zqJxmQhaQ5TRQbEY7dwjFu0
uKQyfiQfGLSgBY5vyqULfzjXfwEO4avM+CsT8wbavqsdPtfMNBn1oUbu6BAthI4CQhnGokRb9hgF
4ZSrDsJDAbmlxx+gInMqIiN8+vJLpXHogAeoSRmsg3Z0UXaEJ+kIDiOVyFlxQcWPEBFNcj00mj1O
wOmcEZWxHuTtVC5n/gVeNI58pQLLxwXVgpC/7NxQWMKXRbL0/e/21T7115e9emVyORNDPZrqE8Jk
Pdr4uus9xPQk74FluSiLNWyKNIxGCH34bXA4ZdoPj86XbwR4FoPmucjI7hNZ+MeJSu/1Pjemvj7N
ceDTr2gf7RMejepSXbLJTc/e7+x5+FUv4XTcKkd1A65zS6tu+l0clW1wNp8QcZn4sdEZopq7q3+Y
yny+kddL9Z+f72obNYx+rL2AzzfrAPh5Cuy1jgB6OGKUv0HB1Ag2sxkZPlqz1mUqe48YtGQ9FqSX
LGSaHBzT2Jw4bT8UtPc+QuK3njNzrTAPIHBKs8sC2pmNAB5jRf5uQjUilS5eN9itqlVH42pErbXs
ZBpkuMkC0KTsijw70sbzV9TG9IbAdmf0HehtoUCieWLaYW1bKd25VQGci9SBYMty1oDOLu4LYscB
EP30S+rznfjnTukichndmAvQq0ldromxJHsNd4rAcmUpNOA3wQ4t8Su21F+V21REAsDOXMbmUrtD
8qSma822SDHDjQmyA21YgEPV1c2lhMYJjJ9gN8TB0ErwF9I+kfmGOPKcObYrIbLNIQCMzi04JgOz
HFYAxRY/LSCDfAmHXcRtnDYjntzR5UUjxk1XEB/ZYmBX8kk0iX26TfWziIgaV3/qotH2qGjKRX5X
Pn7/oinzAnh1b1hK1PmUKnFCsq4OhIJcJXVZKuXJO0FlBTvTOeFjSooZki97Kp06uKsid+5VW3sF
jZvgvEOjTgGobeK24Bk6zjKknaSh1tMJEeK+HsO7u/H806Ha+udX5DzCb2hgWjM07Z/1T+ZtLHul
kE6ZAgFy8TQui435mg+LS8X0M8A4dpAnWBqgYjTevGmDlq3zSeWaU3Y25YqWl/7gn2448bbdASaZ
R1pfttiwGsII2Aa4lBeglNfVDSSOBLjFAUwIKXZTeSkf+vwuPsMq6pbd3uzvI2FljkTbAwjrnppf
IzwK5aC8iEj9K/ieSByXrLOjsuycjmbySHs+fhzA9kFwKcA21BePRj2maCITXRI7Rv9BxwHT0Phw
MeX24jsvQoL9ssZKBZIEYxJzOxRlhk9/+KeUiM8UiL8egvnWMi6EA48KWzev6pVUqqpOj1Pp5BFc
4YhH7Zewt2xlo8AYv2W6Lb6BIYFXCa8flUrxpp31zbTDknMjELCyMB8qHCV3hgNioZDmHsG2Z4Qz
D5KcrrG9s4XEa4lcmV7I0SOyYSFtvn+MtXnz+/sbWIrO2Z7ABgNxxfWwU4jIsja1uD9BERIew9jG
lpXFlxG3/74gIiJ9CV+D4say7oV2BfrzxaLv221nBaziIlZKad2L2JkWMHFUbLQCelq7AaySL5NH
aUdG1uTtRf8ojx9SuB2rrZq6A0J+vQNhYeyQT2XJZryLS1vExEUMFyyKZw9x3kbLfjhOXr8HlmHq
0jzPpYQ06PNdvbGi4rf6OIzpuY4fc0YHgIXT9TQAKMXrbD58f2N/utj8//9jE8yCTpp8kIpnrSF/
h0Hum8VMTMYcRlWt/LQYGdc/4+d3MyUySXRwwKDl/75caU5VNQyDeAGuoCysm/g11xfmiVKDhLZl
fvCYPKzlOzx563RdkDq4ABjItrTAAN1jKrpTOQndVC4TTnjhTJ1BqKM1cyP4JB+VSwVna4t48TCH
iwMsWdI9fxmXtaOutAUx1ga25vkffZUvOlvdesES0a5DNvaBhGuyiLvNzQumHvuFrOyXhtNAz0Qh
DJfaE9S8IyxNx1oAuuLf8jI987+f+JO0wfjH2wqLt/Y4/58vc65yeJz/2gMTmYXo0F6/Zahovyl7
RgyAupawB5bjgRXsLnXeQAUfLJdJ6QId5aJwUR2K95w87Dm/3nK7W4n/TuE29aq7Ex7HQ3mSFm/j
/WWOw57jsqddXS4uc0g68mhwXe5FWkOaYlxoR25yE9nhNnI5XW3ZgFf8zxJgJP9O3HJJsvnNZb7u
Tb1wXXfjbihMPuOwTZtxCtSj4pGZAIKixflMojmeljXSMDs9pPxNKf/M07YPwPUr4PSF41/YgG3A
zRw2XWVb7HAzdq/Jq7FtADQQXun2tPZ/hTfTU3bQXSTHd+IThTB9S+s+vzUXd+FhWtaX8W7CvX4/
vCC1eZbfQYs542VaeRvzV76v9+O+gFq5zg65zcaKw+oQoZp3Zz74CrbCCUTgqr/1rAXL8BolYwdT
IznR4mRwAmQWd+ZD6QasxCi08Xy+jXfdvbmu99FaxdNTLGCK4OK5lR+lg7YFllBuoMpsszN/ry2/
FIfyEkFGCV5KpwedvzTfWxwSsACqY3zRVvlGvMjrmYfvQFP5/o39p+T5fIfwAcJTxlCjX9cJrdhH
oRxm4ZmkmvW47Vz91DxFe2FdY71XbtpttB9X8Oo35onz7GpyaWUDH4sP5m18Lxz9j4it1HCiR30/
bGMP6CJa0Adjm96Wt+0md2O3XVc/rGn/6GPmDy3rOnES9KRAgF+d92VhDAHhG8G5NI+saxiBKv0g
MUuOhVUtP6ihI1jlrMz7/mb94yG7vu7Vzjf4pR9nBLidrRo9zElIQbVoKsits8BpXmUFAeidMXRA
gliRp4mFIEKNJ/7yjWSZ+YrbmqcQdNLgRatc337/6b5afCFiK8bcv1IhBv69GoKP9MRMlonABqEC
5RxWG2L1ZJ6iVt1Pcrbrg+Dnnfjfxa4bAOMgWOkwmsF5GI9icSRtSUqJn2ucnPxHedtNz924Nc2T
LL9+/y3/aV3/98qUtMSJEALz2dT9Y48xDQ3qb9YHZ789i+AcJe137KmoSc4eKco9QmGjf+UJAFnA
EP6Hi18Ls64u/pnn8cfFGz2rjNYcw7Nmwt5k9nOUGBMkD515mnPUwwMyP379n3rn/6gH5+vOpbyp
aJh5let5WFFro9FOTXCOqwIzAKEHDzzqIGv6/CB7r2qw86zXAkwqdns6ED986+sW7OfVAWlLaORE
1ZSvnqwsAM4ZKap/bmCQCVuBuSD2IZ4uESp4Fpy41aP4w62+nkteX/PqVcublIGBUQdnaL+GAioS
SvZKK3ex8uAh9ex/OLl8uaTohF9RvMvS3ND8++1R5bIOiqzwTnm6SuD7g+UueozRFfBOCVwUgN4X
NSgJ6ql/OI3OJ7A/D6PzN/3flVXx6hRDEKQxdEPnwx9xcNlxW5EMDACOfgqvV64nMJ9X0imKgDcw
VxXnl/qPp1fO/IH3KvNI/S5JqmbKsxWMF1k5z/1FyxGR0Jj0YEUIiDDMCCBQo1vVvAkrECWRgpW7
lzk34XBKbQhLKscp1jeaXr87qqXOC8gaX1bhvYZ3fDXhePl/PIZzWxTf2lzafQ6Y/vj4WR1NomAl
wilWeztvWISX7bAVqxuKlcUkYvj44LZ9f9GvfhyDsCdLn6EXhnR1ooWJMg5+bAonwphrGKDlTm22
BZDs7Pz9hb563v+80NXzN7S9149i6p8F61VMt2LxyuWaDFYtyfXdzRyd+f0F/5l+zU/DH1e8XstI
aCYbxEz8cxeit+iWPs3l0IN4aQBPGZfC3JlfC9Wy6l7FbqUg7osBGdx4ZPXwBhY0csnA+v4zfU5X
rt+FPz/TlcN3VJRSMhtNOLG+GgQncy6JO3qo45ZfemyhvxD1yuYacZwbyIUftxHbrdpzdq5ozFN0
KofCUtbVlEIFWWcoRo1AcvNu26O8tBrOz8ZkixFgC2x/0VNFVoU6vrXFtlaTZeOHu/wnK/FXP6yl
KGzJRAMyTLt66YKkGdWhlq1TFr3UnbJovSe0caoEe+4cFWQG/HRBaV4ar24iDyrAaI0sQolT0t+v
+aAULNapH54T7TwbL0qiWGN6czdm/GDAVSorujAhfub7QG4RLtKF4dhSp9UPS/gX744h4ytXEemj
B/8s3/54XwvVk6xQCUGzCEcviRZMsz3vLUqcoPvhStoXOxSX0kyTQTqTdPXqJuejr/WZZnmnabrN
yV1TbyXvAG6LNVT17jo0Lf2RFOpqBiVDKqREdAMjJnPzEAW31YQ0sKTGx/BVgeTAsmnkdk/bEyAq
SwvtmTJwhJzIqdZOSSQM6YYOh4T9KPoAGV4171OKl+QcVA/kG2nMjIxMZrKEcWfFv011zXKBFe77
l+WLB4vvbM2VrwGcSb7q8Cvl4JVp4MHgTBubYwjnkQKar/VazSPBcv/jljxv89fPlTLHatD+wYiv
Xj1XkyBLJlY2/5xUN0XBQQPn7fP33+mr052hIEHHJGHAJbg+2QuxWA6BxBaV8KPB4aUclG9wN8U0
O41d25D7DHHlvfgRDzE/If9+uf9d+Oq8oSeCHBMMIV66dgHJpbjrzzjQ2xVF0aybdUvxySAA21sx
xiHo2C/QCIAicqCN9YceG9D++zvxT4+K5Zk7gYCP0gw59+fM44+3Z/CKRGgF7gSwg8KIDiX2xwbr
mKAzLAZdV0DDrehCCe2wm/yUCDgaF+pZVU4hslxMa1V67xUt5l5vXQ2/65UfvkyrzTCpKz2eH83H
YnqnHheZaRn3fRuC5fbXg1VhzqhB1Z2mLAEZ6ZNk+6zwII89LNKSTvYIQj23nDnAOmJwnWendrjp
yE+IiICEAR4XxlnGu93I2g9b1hcVjqHJEidgVeY5vM5fS7ta78u28efy6/8qnCFf8U7+7MH46vX6
42L61ZJCdocweULtnyMT7VNNlQvmdtAQMDYHOTJRbx/IJQEdqi0s+G8iPvK6hzOavwwds4/RB1hd
rc3s5cdC78uXhGJdMVSyATiyXr/56Ihw1RJqH5mrEfyQcqDZBskbIFiLayNfRaaEztqWlB9+gK9W
dE1nE6ObyE523TdthaaSKj/Gsd+eQ1A62Tzw4zDw81f8XEz+eh9ZyjXMIOBa+L05gf29ieVqWI4M
yMWLsBZ/d/JSXyl3MA/1/3B2XkuRa1u6fiJFyKakW6X3ngRuFECBvPd6+vOJ3dFNZXEgujdrs2oV
RtLU1NAwv9nFm2ARHSG2a7T0ZLTe9+BEQbfuaNg9gdCish4Mm8xH6RICRYaNsXCwBqmn/aF1pgSO
/JEpoRNaqFM4r+57dUvO1VJ7MBbag7+qXpObccqvsEeelAtvyfzRec19y7m5tIDDsYEKbWfJ9Bvd
T2ePJ1m1FNGCxIoFGrrWTmvJ7/kBgCqEQ8RRMPukHQYyEc0HMAPvaYUK89A/jvkLD/N2C+KCRHdU
Htf8Gpiy0dJFKYvz1i1kAVMXlcIJcpqphEf4xGxR0R7Q8eIj+BewEeErQgx5ZwGHyIylYyKL+hqB
cUD6FWsm/LnxwWDMiMw1bFaaYh1EbsCBhFaeegtNLpsu+3jwbMaL5SS+ZojOk2k5v2ycf3OS4XYO
HfdBN44/3d3OTEiZmba8Ozpaz1iBHmojRrB7hDKzOY3VlwS2boECooQWvoLQVHW2w/bmRAzcegTb
i/6XvP6fHInzAWklKSNFMUbq/SPU5qNUVBvRPNaOOKHBTFp2jQdPW//xlzj+GSjud7Iu05EBXgsf
7l42L2wVsU2NHAWR/KREzMu9k9OgtMJ03VceBCzZZGemCK9Gl8FZ9tGfOHTaowOWOEAQCWW/Cnl2
M5sHRrr2W8nSR/1Kj7dq/9wWOLgLW13/6Norpnho1J31ksyXNVb764gJkrACBS5AqnbpyNcrxX4J
8B+TVZiuOxcnA2ReS0TQB9MPny5KjOF58VrEK8gunbyK2eVVsquZgWqoaGpH+hxSfDT7QXj6vWxX
bYVXuhrBxX+TCIByvDbkub+PtX1qVmMPxpxfMTY+RrU4G9XhpMXEcNS8SJJs1ZCO8gqWQ/OmQT2w
dcpK0FLIrDKbqFgb8KSDekPoIkdT7hApC1BrrMVteo5KTBBIadXkECKf4THAicTXETIm1Qjb9J4L
cDGwd6yAqUsG9ygjv0PZrkeiloTfacKdKVxzZENKO5ragFhl0EAV2Vu/k5QhuGWMDDVvWumYQahQ
JD6Gs8mCBS1GG06c1n64I2+Sjra2b6y1hdO8+CIKFYx76YcFIgLyQfZaMN/xs00yAitXoNQzkPmR
UDfsYirKo0kgLmsG5rmE7xw3LBwxLHk1kpcsjCe1BJ26RnWLKVpaTPsa+Qha/dxL2D6S5s5bt4N8
wdDYeA/5vTnipt4aFWLV30XI/Zj+o9mCHpdbsMrh0VCcXWa0s4w8P9eWCDwuTVOfj+gpmyZa91II
PndfGshYm7zoMhVS+Y1fpbFdQxBIw8utdoloNRuJZ9I0ZhI6PAayMAkrZaDiEDXTDGge3ZrWKHmi
3AVVbCUrWG+Ya1Rqplocr2rlpSgRtkGvhglAYMcLG2C2D11Z06uxgyb2UNxp6VlQ+4vh2jPg/HFg
XKWMREy41iA43PwmINJp9pNsUCzjLsQeFg3+zY66SQdEIATSGuvPjrxFscYqb4y/xqIWH4LU2AfE
v6qy2XRwVyL3kGjYNkv5RrarDXlEn740grZSDGFqlAgXUmT2CBWNEozHmahG3A1HKlY5hhoicUpM
1iUmMqnhkJh66CTcMIDB+xIkR+Bm85w5BJkJLd/AHgfY0Yq0j2xWX+K+rsIS4psRW5n0R6CVkQKM
c5SpH43wnwH+S3mqvuGGq3j+HHL8Kpa2rYxQtBTCU2mPdb4WnPYgRauUPqDuKTNfTJYd5rjVa+HD
qM9zRExQ7cupdpEb546A18mT+o+3bCO4dfGz37w4HcYjMIm8mtRORvxayaZ5vOJZskV4ptLZSfO9
Dw03CV+IDH2+l9RdgQcFXapkHWv6rOTxdupdggML0S1rH+hBZkJpCc1WzYnb2OEMWho5+65EAMfT
kOtoXkaUVqprLkO2dAsGT6CTU8rRuheQ8ROeKVhjWowK8hYmkg01yJNRSyMEfcD4lFfY8vEIDj9j
li8qI3evWROUGlDqpXLI0pewsYGG70QTpd5Kmo4iGX/QmDnMQ6Y9pCNhneTbArkHDVD9CFxag88b
fuPI8Gxz81ZRqbbKi5SXc7N46PrRsU1fjMActERTdO5RQgDwQY9LQnzeg7KkGUi7vJqKNy8AdElt
bUk9apTmS9QOr2gf0zID20hs/6b1oJTmotodjT36OjLC3ULN+IlJQX4q0B3KKoQRT3pDz8fB8UY3
HzzpZmRYZcTFHmalmp5Z5DB4l5J6IQ4CJ102C+sWDmW5SbPUGmQ+ULFCb3u0FFPQ1MaxgYokhQgK
IuYoWqGULlrcPt0Zvygwkfbx7EkZgPxiF3ruwud7dAxLjPCdl4XJfQjtJbt3Oij5+HEyq7gAtZcn
eX/NcSXH8TwiQ6md4wi9jfhkOoqVQOAxzBgwjEzblAJ5ZM/SdDCFXpc6zKdwZbADgI7JxWMRnwLn
xeY4I6we/GFBaTz27t7swGohROA40wTfXrv5gBSLQ2q4ACPBtyjEtIjiReuUVRRjT1bsDdi/JISY
+ETSh0H4ShFJuFVY3SovJiqyuasQs2ESa8o6NcM1evOSSt1TMlTsnlsk5sPute/bsYjZoapkKATQ
M3A+Eh78XOPNK44WiKtNpIZ+KCNJ+t5uQhgUy8nPScN32cnXlGHIw7/UfrbZxULQxTTceX9DoxOn
RKdA+yUH+mxe/pSZ3CVlVYXejeLa9tFGOlPE/4DX+9BLo1GM7PKpELbk9mEwbboTz75mPogumpCK
1RUSvEnyOPn883UPB/z3hIb+LjM9gBl3HYZGEJ2+aShsGnmVKMOlY8NCoKLh+mtf7t8qihSQclJR
wX/Q3RXvrl6LjbDO7UQ/Ot3zCOnb0dmLT7L3ijtQGgHlecTAAgZIa77/Hy5SM2UmdFwj3bG/b240
uLy1SaofZTwoKdJjf18HBU3MxxrXA+mX1pj6z8hquEzSbs1U6UAimvX34TAL9yLBMXifeouCpxnF
lI8ScXXP0uHUEkHwVtcGIXoUMxBOX/RkRTcDkD+MT+oU8xq/4BGE0RQSYf4ckagaS6qr9lGAjnvJ
V9F5CBglonTj4lV8Zfwd6r9cwj99J67AEEVgZ7S7hqb131fQeU3bZHrJjYpwJ8OvGfzs4ed78tns
vt95X45xD7pGjcGr7ZD2O1kvjfe+eWjq28jfhbwfIHedwjBYNtWUclcprlEzsjqs7Huag1hZ0mQk
B7Ya9/LzSQ3X9c85MfeDFoLjvPgJVPwSBZJalDrN1tDTJrI2mOVAMxW2njoYNvx8pH96HcMK/8+R
7q8eWIBQGDi8HlOPouJcmMZYwBHJ3Lb+1oQfiR3HzweUv4twTFVAJGlQn1Tt7uHLiqIw2rI3jpHs
APIcTVpA4TBxiPgqAr9DoqlCYxve/YWH0Bnj8zjYpKTS0OFH+NlWqKa02asdgLBMP0RSYjNDbjyA
94fLThC56nj4w8+n/e8E7XOh/vu077sSVevYihzRlaDl+9Y8dDvhVQPN6gzgzQi1BzRS8fjyBx3e
VBrLYK1BhDeW+IdUIH7Jj8C9IwNhPRwOBkFigQELitqYqEtjRKwpg34+3++39f8s8z2WtaxgA9dS
SwpK1WfwRqVw9ID/5jkjLEvRjobs0Lngtehn4zp/YH6G1iOSaidPyVauCjJpN9Qvdbb4+cy+jb50
d5hSqEwiUa34+6GutUYzHLk3jwzyGD6R80HGskZILNU3kjeUMpHvLm6prv8f3q3gXQziPmBt8X4q
4RuBlhQ0uY+tM2SazFoBC5Tmw8/Xh2zMN0/v1+MMX//y9Da5QDoletLlEz5GVgaUC0zYc2I9rjVr
zb8Sa/v8vAcr9SyP9/vXHr8zJnBTx7rwX897efx6Os1Rxjld9s/8WDV9PS3BTHHj3t7eE2tfW4d3
xzphdQLGakBOIbdkTR4yIFhw9ieXJQmUdfDGb/P5oGDrgSR7CKz1GlKZ9bx/fZ/z0wC2Eut1f/pv
lds9mP7hPEFn1dbbLbaeDvNo/I4YAn97Oh2C8WlujgcV3NYKJ8vNfDM/vS2T8emdP83nS3P8LkxP
b9XkdrjVHPN1GDT11h5EGed6qq0My7zDO2fEiY/GfP8cexIgZAMQ7D3ijxx2/nY4cJnz0OL3c7X9
SjqNzrV1OrzNbzfaFNYmtZ5eXlbn4xHq1fhjJ1urVTRDAOHsWitx8sK/kOOFpn78SOcfAFGtRWX9
0SYPf/7wX8LEmfDlP5Qb08ZCCOzP8c/DH5pvYwWYH1px1p8jdHGLT8eP83nFLztSAy7MCYzhhX/F
P8ee2lOCvjkBFb5GumT8p+IgD38wEJ9SzI9X59UKZyirsz6OfJFDLc7e5HwcDg2WfM6P8RUOcfx5
442+e99/3Xd373vVp/2XuHCmwnzZaxvKfyalCxu9Gh/6moLQQ2fi6oJiOPZe5UifZO019BB0wACS
hy0loPrxUyNjyoy6Wh1txC7E5hfpRfoPGbinsHwp+KaqPfr4gbuxPtfLqymgtY/OCFpvZu5NJATv
GpPbygygTUjW7cRyaDh2OXvUbzcGDpmRiu3COEGgjT4CkHgwlWhxu5iMhWszDecRei0l3H4JqRRR
gS/6gVxHEDQWfnW/ZMLfvP8GgCw0XEBlJiiXv5/VeIRaKbOS0XEUzQtlLas7LhTNJ/PBbAGUXX++
Rd+8178ebXQXGfq2MXw71+0jMww7PoW4RoVjl3aV8puO3Kfqz10KMTAZhjEBRY16P+P39bpPwQar
x8hGxbmOd51bzQJKbo+LVZV5UpHN59LMljBW8AuUKqEpdjF0LXPZZQu/3ad0JJRYWcc0QFL/UeV9
EdZvrkaVq3hoE4QLDJVM90+miBMFIr1g5JZnHk1HwBkZ3vjWwz4SHJxu//l5FWXt27vGdEDTkS43
gIT8fdeaOim1Piiki3mOL8UDDakA462B0DzuE0vb9K+8j5FRH/o9U39v/zF37WuBXGP+CGA4flMu
AiZpPk0i9ICIbs+oGE6fn/sJFJbxFjm9cWbVS3C4rwSx0yGdzt+Jghd1zDcOH4X1/PrqAJlNxkt3
cnp/J14dQqu0pjdpPN1sCJXAYbNjOhtgsd50D5h2zK+CBLImQu/j/QDKJUTuiffvYGEBy/qTATA7
REpi/ym05kTV6aacHt5PHEXC0vvyGUdP7wd9PJ8/XQlN/CNaVwINdDLrbFvTHQd/2l1X1zNfoMs6
xhdstcrHZ/7vWtfdy44ASmRf7a585Xq+Xle71cuK/11XZ2KmdX7B2myyE+YmH+IsWVLPE3T1uXOI
kTTJrRf+qXeoM+EMNxqEXxiz4BbBWNxqUe1AFm3cvxfn/0OeOoLPBjlS1OEd6HexraH30juCqR1H
3bLoBhD+kpwmAn6Z27BKd4rg/pJBffMW54gmyQLiWszV7iJDlVdGykRMO+oj3qDuKcWoNvll1Ptd
PGAwoCA2T4mm3ydpThnkca/a5hGc24BjdfdAQyLz6Cq/ZN3fJN2M7aisZdgbElJrfz8wagEko3BU
9dgGp0ZY4sNEoocA0c8PJhQKfs991EG4Q5fkQSxU/fz6l9QnlqsmVgNdG0bXmtpPILdPskZniC/g
ZWnM3ARqe9LO8/ioDLNqH1LZ6MxNmDkjA0AMVOD8GRCeUgmTOjSvDdaSPY19yi6khxc2PmVwhe36
ydYPvl3MvMgcB8m0voiMrEd2e+tK+10IMU2XHiTa1mFHtsus1kvavZJi6K0jMjVIhubauEDSR09u
NoJkophbKXL4qEBPDBLRzj+Ehb0o1GwSeadWfApiRCWzjvkZ5bo5BEJU6fVjV4qzsGlWTiQeRxC9
7GFEIDPNiTV0RvoWwXqXXB85XK+k07BD6GgKmxnsTY1DR1Ih7ALpx3uKUfVrMSxXbBhkRT73CoKy
8DwyMDNDZSiF1RV57jREwSN3se+Tx6X3kSkuIFAGiHR1h++s7EvhdWPt0qK882fUThUc8NC+XiK3
JnLpFc3Nde1tE3XjlItQmOrhBDeRXkTvd47Mn/BOUxpaEmCdEO4GUJLOVJdoUaMJ9qSbwqpEfzxr
uRNlMA88RFXKflq0zJtpWqpRNqnMJ8+7ZdUr/eMCfVTTpnBux0KvLml2qAHY8m5Xpk9JWGz76MUJ
gZB64sThpc5zAPCgwagIDaH0LU5yJn85XtgJSl3z5maU05zBCVZE/rwuaarruKWVt5+3r/ZNAjX6
n90L3vbvpySW+1Ex8n1ez6NiSkiwzJQZU75L0YFPYoy5BXsvCso8p18boBVRiAAiWnViEwIzARm1
AiNcEd0vBjeqjqgSs58kTCdpyoyaDnFWImrHaCWwagU3J3Hl4+bk6eioVTsxxIoPRZuYmdowEmka
WrodhnjNS+7Y27YvViM2oQ+mTYs5uZ1i94ugas5DO06IAqiE8bQ3MDTQpr8sy9CW+v8/1Jo4RLEv
D3VpNyMtMBr1ApHbenzEANEaPoy5ONY/ywUKggscdF5etfX+9vYWjLlVU1QGpxiLIl8QWqvOOofj
D9Lhz4zcwYFzyM4/SJ0ffj5b6R9AmAFCgR7bgFYGDHef+CS5XDuekQOLsFeMM81cgEoOyRnTKTKc
BOeHZTv6JY5Ttv5y2HsVxrQw4ywJevWSb8yZvk8fyzfj2TwnH8VH+slDVMeY9MBH6lb5Jp5pu2qq
78FRjfMlXJTL6GLuBofc7mhs4StNIQ7vlEk0d7bOvJ2YC4SQJ8JJPsiH9JbfmimGA0d1Gy7jGQz8
fb2R586t3JQLZScuscWiZNt6J/safART6RTu6ece3DMwqqu2zj4qAsbUvfoXLIVXQBbWwRGprldj
o+3yW30rX4Vd/ZphLZh9RFa/dK7uHpuwQ7yRDtFNuPRP+jnZ+U/KPnnwN+g1nPRduokP/gEe8LXd
BHNnV33YK32hr+OzeFD5gPS20vY59uf5Ori6Z/zn18La2KrjfuEt0ol5kXfm2TgkUx+LUGctLZxn
GQLOudsxQXKuSHsjA0pWuXEv+h69VsxhrW4ub52X/NF7MObpoZhjG7jxXyKuVXpFHH0fIxxtTJOp
PouO9lyelmt7w8kscZXfdgeMAJfdm7bKNngrrcSFOc8XwdZZVdt2na8Z1zK4vUIicqxulUCKEef9
Jt5Hq27rHXFu3RLwNs7KXppz4WT/0U/prXsy/lBRU81CfJoHWMWQtVHcW68AP/hYV+N0AgqTMpEm
gD0Zat6AqjddW+9URfzX+/PwfSUENAPn64o/b0k595fPmpyifU83QJrRPxh+Q2KZUPUBIkHB+k/u
OLQDLv7ksn9EIWKCaaWlTfSJcNEn0Y2AOcV0CqvGfJZM5eduLiyaFWyfaTatZ1R3U/XIEHHaTob8
VuLqBw7ZwAMDpmJFU4DWJNP2ZPj4vKZX2GaY1wkQ2VDXwnWzxiAV7W2CBMy5R05735ISe2MMw7lI
NPbXwRZ2NxqfyX997umKoPY7A9UyNuYmVzX8LO6YJy4f+0xt0s0Z5b2BnR2jxTXw8aIhWd+TOEvW
5ZKNl5fTiUbCkG4/0yEcVyzbkT7H+hHEsiU9Due1X17e3YkwTtcogFiPBZeLLxUX2k37CRqEMOhY
RC4yo5NC4fvZUbnAjEO2jyXWOTnaJtxVuhr0JjSiGtbTY6ahR3eGDMuBNsYUhe4DhF0Wx5m6fIac
TbtjaKS85dNq9kZk/68PETqbtjLIpvEb5u9un98WWk+QDxfOuN7JE9vaXCDlvbLyPAneauijZOyk
eDb8qf08/LCiqNpPho9ofDqcaPfguWu9vS/9GUXC++1wuG1uT0+ptaNlMrKgJHMrgrE5fWcnUYoM
G7O33onYyKAs+e75ZmiwlFN6P8y2rCd5hvPDYjjH+YG2zNM1nl7xkrVeEEwfd5N+jAPUOP0sCXJL
pNpAEM2aHsrFsDzedmjomCzM+3CavAlZXZI0PrBgtjBOWtFd6XDw7RZUMM3aRLxNXxYL1MFeEcSj
uRNSt6x2u93tbVhxjFr5eeSi/+tjqEuG0mVxjufMa2bO5IOC6CpPqIyi2fX6MlxFN+vHww/gi2Ix
6eEXzJdsGyqp4XRob81PN2+cTg8ngZvN1hqWF1YiF8C9Q17F+lwMZ4wq2A53OU54aClhV4jUhWXD
4qMQQgHUX6D2zxowKhmL1nA6MZ7r4Vyf+HP9YkzJybK1tsQimL/EFWQwfp9RcE09PiMiNwvnw+fh
SrxZymdg23w12ZMQjjt+7ZXz0J5rVgERX5SBgk24Dpbuwln2K3thL4x9DQn0wd73q2YT7atX9Wzs
i2W2p3rRLubBX2GxAZ7Wkg6ci7w3n5M3Z0NwA6vgwRV9oB2xKi5IkK70q79Ld8ZjfsIPdaquR4v0
KN/SKwY5mxwH2/qabpE4XUSb+ggnPTwyzM4Wxa3cijNn2WzwGrnkK7y6du3OX4m35JDMQAJs86N3
kY7qJr7mWx1xe6uZ+Uf3Wd6L5/DFX7e78t08UNvRXKtuozUPg2s5kPHX2JZkr9rAzbWkJ/lZ2Wez
0UxeyIt0i+4PsgInWhSYp4tzYycs/UWylJ6ys0zMdrfFTXkKXqO1vhnspo/SQT6Jv2jifDdNJeUw
B2bKQFFRhgTqS4IUqkrqoWljHkPl5KlgbdSzFqMZlV9CboofY2dqrrS4sAQVaQDMXEjqkhKfLVO5
6CEKCtDGbH/7cyI01Kf3WZtMqUenXVfBsd1lbZXupG5kU4pJNP/0Ht3YgysfMfYx62Ut/VIs/yNd
hGsayG1I9XSbAOHf1+dV0sVBa+vihcYoL6aHNe+o5z2Rdzk0jAlyFeEiHToWtEOP/5ecj2EuvCbo
W4w772r1RourtkiZmtuUIgDa4CXSYcNpIquzSQldJfslJ/6XD8r1fjnifSdPFNy8lTQG6Mzpvfp5
1MpYgGMyKZkTgFwKj4UDvMbPphlAAlPlvSAM1KmcABId0wDE2yLHMy9tpgauA341//nmS9/l7JrK
SpgayHZJvCv4zbzQW6dk/APmEDTgQKUT5g0VMdAOAIIRGFN4U1oTXEs8qoKdX59/PoPvtt8A42XK
JzHBNYZOwZdnIsuF1hc6VTjCHIxCEotPXmoNxQ1tcaRDfz6aPHT87ne7hgwZdqdI2Ruf+/PL4do0
StXAFI2jYK5I/IEQYO4W4n/eZS0DtmYsjdB37k9IIJjSkQoqB71NUYAwsiqhJ9mtHAZzGRi01iMD
KX6Dwf4jnTE8IF9O8PPrX04wS9sqaAZUc/GByr0AIR+4G1ERYPOz8IaPO0cl+8D8JoDNBJp43AmA
yMCYWVlmqTFmxLPaHhvYKKfjusNACY0ybDeP3To6ozWNCHOEtgEALPoF9Ch5j78npdXcUKjlTUXn
4OcVl77rjzHB1U3YGjrM4+GOfLmgvk/CJMpyY+icO+mfwhjn7WEkoqcZbgXmINFUdKcDGwsZ81n8
3tS/PfR3J4C+C0yUYYZs0AHWAab/fQJFR1+lj1UDnexN2K0xrTTDI8qpFbhxf55qszae1/jNuEsP
HdAKosL/8iH75wyGfsKXJXAcs5S8jjOgdeP5S52Ch8JAmeFTI3lL119GBaCKmaJh0QOB/5c9f38H
/nP40UCHB+VByL2LemGUSSPAScbOVmYGNrIIM6C9o1wDRlvVtO8XYjl1mrnPG1xiygBM8Tcu+F27
7/MMdHxVZfwjeNPc19rpKJFGXaEZO01fVvqkr6YC3QxpkXkPqrCs5XlLLRecsmI9in/hvEu/Hftu
8Ysyy8MqZ/HrFGeVMfKDUTKN3EUjzGV7y8oXxjKPJz4Smf4vK6/cBbf/XDe8Pg0iBEqR9wwdSa7z
KpNLY6eYEMLSfV8sfPkANC1BGks65QpztSdwtb45S6pt2u6Jg0FzTpMHV5+0/ZjPQfJi4mmZLQ31
XZDXAoMahKKkxzh6g3WiycCRURJAS81T0J+WVj16Ov7ONN5/eYy/XUYTX1GAx4ChPoUev+zh3HDL
rmsiY4fIVecc6UdqSAuNsP9ZYApamFdNXAbNQU0WZv1LhnIftD+XcXiPYpOMHrt8v31kljeVZVvf
KRL3aW6WdNZWFYZcCrCDuUKRpk8KfdaMLra06DG8p4VWrPTuFI7WYbttUmClU7tc/rwk2tDm+/Iu
+ee07nYWcPbUTXFi2eUGyMViHnn7nI6luMYXzI7XbTPXmxFu9hv8yNwWLCNOE6BWBHOhtWvdgHZh
Xz1EJ2ksa8U09zdFOO/SozHiHaxadbBSdcwZLnCwK3+ny8tQfGLH8rwG6T4pIQ4dvZoSoz+E6cnO
blWwF5QdRmF6CfzUKvu9UL4Y5byGLdDlVhfsZeAmYDB/Xgb522WQgciBfJEUPH3+jm5tKRFe88LY
MWG06vp9JOx697VBSC+Av5IAzjfYniNlF2BH0YwJNoQ4Qq0/9c1BnaDv52lFu34JrJ2WKKbBz1X9
jpvIz+f5bRg0OD+d+a0xvGb/Ps9GQ2KjanNjpwezQhn8OnBGtFJ6raqCR9aHnewHnE3/VvXvKaJZ
pbx2vNkvJ/FdRPh6EnfZdta5vY11LpEwTaGZAtme1OJBr//Ewd6DXeIJJxdmYX3DYEIx1hLK0xE1
Y7GL/beoP/1yNnfZ33928JcluXszmIanOJKBRIoIAclU38QQl5NF2BxG9imqj0QWiScoXCJ8HwSn
oPxt63wXVCiHRsow1gLreFcQQd+yvTBV9F3gsA0Ow2MsPmOLqId7Td8q4nzUrjPpEMbzXNg0EcMG
jFU2QrAARM69cSq2/lVBW8af/Lwyn7q098/21zPT/t4so9aNe96bOsYpBBKTbOkl8Rd1O2+MSyas
Vf8pF5YKwlw6Pqfuusv/KMWlqjAliVE6gv4rMaYbIT0A3W9vYFOKn2K5t1HYdKEPqPvaAAzSrML6
QcnXpTYrifT2h0wqh+IvHK34qhI+gnWQXVwdGMAk12YR6Yk2UVFQQw9NeY8fXFR/Fz5odANluSJ7
8IX3srm5DCTc5qK7D7oD1iJ6+Xlpvn2hfl2au+dIKYpQ9BpZ37EgorHr4rkqLs10IquTTpy1/UL2
NzIWid7U1X67LXfp++eGNQcsrqSiLotu2d+3xbSrqpMkDQq1Gd1M8QFbN0gEdv7KTM/SVN3SjAuG
0R1QiTDpJ7KNRke26OitVOsmegiRn/EK1UIrYRxhuWIXppWrj4V8gOemimdMImBLR+TBsXlQIxT1
k7UR7QP5IQ/OpX3LAibKem9pwbxCw0lVLXIdyJ1vsvHHVG4k1rC6fXvvMif06FCE2keqnno8ThL/
UdOnvZhaSKpF/tlzDnINFY/eKEn5z3fouxiD6i6DjQELK90z6UQSviz3ZHcj4UuPaNRgkoxXbwbL
ZGk2x58P9v12+HK0uwrScbWmkVQSA0VBZ8ExoKZpW6UYLJAgT+0yLAY6WV8mMR3S+txirx3DO/zl
JL7dF/9zEvc6b04qKZi9psYulgG66Y9dMs3qJ1lHUjC0Kn8zKuZp8wSlMQh+u/7vXn9fVtu425KR
2xh9Ubefyb3Sz+zsGjI3SfFmres/YXDkgSY1sqkYk+BSxy+lshPiTSr+kmN/e9MpcEyKWgnK4t1T
aWh+pghGY+zcYCMF6ic3jdQsRPnN2XHk//2CU65TTRgjqmXp/qorqeiyxOelnwhTX//wYZNCMKOs
0ZKF7O6a3BkHbz0EDqX57dBD6L0LzRx6kBgYKQbyq3cFpe1rVWAKMa/QbKn2e0h4fZbOsVYr/IOo
P2jVNVMevIvvr0xspQvozypT9l+u/5s3lwRZT0OYRyISSXdJDzBfv9SYqg8n4aZPLIFkLLxkXsCp
vqnepIG7KGAxrYRzV/7lVt830YYo+NfB77acb/ujACXhz8UXathNT1GwjlBUB3HQMVeTkA6zunAX
MuYPmdSryq0XxzKvqA1bESovZaaOsjOepv28Dda+CqiIuUdzwTz554Uanv5/btaXdbq7WRndNiFx
eDCpPR3liZsVanvdHDvpE0tDtfDz4Yb06d/DAWgb7owEVO/v90MuioHj6qK7kWUQDfMcXml+JOb5
7S81/X1j77/uwX8fSb/bAJKrl04jh8YuNF4LYefFDLp1RjX5OZG3OpJ8wWEkvI9wnG69vduj7Ytt
pQgfEX8xPKgXnogTECxVCaj3z2twD5z+z6lp6MIP0ipAee6yuqzMAz/TWHMT8oE69SAF59iMrSkx
VWPJLS+amVZP41/KtE9A9j+Lr6P5iqSMTnf3blu6QAOLeCgRtbMTrEjmVP+WmTvHAA+Wb7P8Ko8y
KzefOuePAFolrh/wYzWlaQnxK8AkDOhZgIrQnGzO057V+l1QcbILHkI6dO4tnNrqkkLhl8X69kFG
UAhNbmlwXr1LyHtRy4qs92kPZAuqSkrbspnDcmswdBfXnf6KRTNGzqNkKTi/tSbU73arQc1E7URW
c185dXklqUlu6DuaQjSnRGHqyQs/ABG1l0lZ7Kncz2jMhN1CaH4//LePJiJfeAjT9Qfq/vezoheR
XxkBV97VV57LFOu26lhlF3Jr3hdJ8Mv2GH17tbCLkAUGF8EA4O/j+VmbKWXK8eJwZhZLMhNiAvLW
HgZMg+bBLKDhSV8hNLZ2M4mqWe9S6a7Qy9bNOczLgXoqHQz7LI7WdsETh9HX1nQIufsO2+jizA7T
k6Ux2lTeugMPIM5jZFi0qW8fsnpdhwe2vpPugxIpp1PO/Nre8j2BP41wGUymUBrpCdUSngqLtD1G
9EfJ/rB/D9YCJpUNMMZlZc5+3n+fvYt/Hpovq3K3/0TV1vvEY1WggBtzsDpRuKzKmcBeDy6oOrAL
KMZiMLlJAhX2bDBQBsimvYb10e1WHz+fznfxE61c3qpIeNASvIufbSIFvLp7YY1aikohA0m3WSEX
3ox+m4V9k7ENFAsElge+FtDJv3eDbbux4WWUfjDWc3kSRps2HdzampKseGkAK8WmWYbY+duCD1Ho
fsFVkV6SDrwRvthddFTkzA90cINrpJ4YNpRhvFTzDhH2cms7ukXhAYW7XWjmuhQehW5hJxfPm5oO
jnyo/YlpvOlte+7U3bxToHTZvwSkT3bJT+d3dwvyRjH6IGRhUKMiPhIXtHaHMfMs9g70jylqnCOP
Ky3cznkcxSchmsVdZrnxIzs/1gC7YmXfQCVSrq6x4uFKtT8oVWvJil4z9FQhWtNfzNDOpqBuqqXY
TEVj48ieNVIB1zPR6BU4GDLQfFMdSy20G0aqnr4YmqTCu1jNKIFb54+kMM0tseLAAhTqkBwteVai
4pLXz6K2gC1mye2+N7a+o497Y8NTlGGNluIJikVsQqmWhNsM0nRmPtFz/nkbf1eUgF8louM8ouOZ
dXeTgy7KAt+rdOBy6OzvkJygQPWCeYFDcjnHD63GaJd5H4CV9Jeorn33DIFopeGLDhG8tfvXYOua
rW6L+i6K/5j+Vev+H2nntdyoGmzhJ6KKHG7JQhKSnO0blcMYCYFAJAFPfz68q84Za1zWxald2zPj
RPhT9+rVa8UaglhbX2g3VvcklFGrRAKeSBWd+VR7MYiFzCI9ldZ7jjlbrd4miIw3cdXEh2Ft5G9S
sSBOIpVh/PRmiWAdoMwxc/NmPmFpyQTQbDFJ7TwmwLm7g5IvVA/q4GoJdpXlu0rCocf8onHAweNE
x24Hn91sagSAlrt+g9kKZ/Hd7yOg/BSlU2JTCNNlaj/ixVvQTyL9euI0AuW8yKLGYGXbJoSifZhl
i5TO/d3eV08PpXKfouyeNC8dpqAcuUWK3nnQ12uFdlfD58WVqp+DlGYI0W3G3WdPcl8fnqsDW7P8
NORPJ2t+TCIBGfgrz/DTHkXjABshTpkTAP19j8q3irA/5IURD+qctKoxQiW5ZxYHuw7P8nRm4Udh
emL6VtSrtFiL43p7WoK7FniBp/Hp8MDRxH4mjOG5npmQLJKp4MKxQ0zBKTv0H2MatKfb32/7x8lP
pYt9fHJrxNvl+20nSWZU5yoHoIGSa8x7WIHHaJtO0BLoDLJT9d5j/hyz67jZ17Z9uXvRmz1FMzRO
M/Dfr12L1phuOxURJtoqjvVkMPDW3+3OT+IYyefnk4CRwfG1rnDmTmeoRxZU4N6swBhXlLhz62Ab
6fo8hAmMRQqvOZ46v7+cn4IeTaelW1Zl6t3GBa43SFvlnOxkPa5wFezuQZwb69nE71efM8Fq6/n3
y037zD+v46/LXcQ852Of6wKnf4wRCFWAc3Kboxmozxl9dtHfr/XTvsO2Y4DCq5MZ2xTp/lWhycY9
fQJSpsdtOmPDIxs2rRXt+WSE/78LXSyLEhJ2VTVcaIcwSDlX0hVxioTc4VXL+Z+CcyJT9nDyfdNS
LmZTa4xSrh4OOoVTupAOo6fvgfn2np7objEG5BKN4Ru7Cr2oFqfN1r0OdEwPczmCf9/CxUli7Cfr
oJaHxZTlS3I05nm3fn/T6DhpzFXcVw8ere2l+ET99vcXLf0QqyA3TBKnklQh8XcxpG1zENKkGIyp
dL3X/eOkZBIeMXmVFwr68oXHwdBdq1r+p/J78cyTox57B930/zoV1aZQakLeGHFvYgAO1UBYnnr0
ADzAnQo2Lpa02QJJdSTWdmwqJj4iJUbjJ3Pn6zIpm4GdwPCkF/cVFLK+/dyV1Oq2H+r2JmvpsXCq
yjcOkV6FlDitP1KPQIyDjc/BXBJic9Cx8ne5B558UyTR/qtMTxGM9FUaZj3lPSviEKe+RNw+nr3j
yTclT0tjOV2V05671hCB4VrlvdXOWgf7HQmqmRSwLniJ59E5NijiIfyEt7INWM64sRuYFW4piPpv
X2DAwJvPMKrfz4HqTqUjdfMMuX0NAhlErYQ2+1MT4zFE4ILEldjMEzPSkN0+8gzIr12bBj/MwW/j
cTEH67w4VuX2xFlKRNXTAuPvKA6QjcjzsvUJzYiYhzoctFDCGu9qzeqHjYXLT0ZHCuuQMv73jaVN
S8r3aDaCJ7hCtaGPhrgZSAEaBTQZDmstD7Zo5xaBivvDCXMfz9AXFGd+Xw1fCem/0xKBc0QNVUT9
L/adQj222QHXnhhogVy5TDyGltSZGzrrt8xN6XDHocvGwP2p25i0YkzcmvtTHA7BrRYnu4hdeGoE
GlN7e97smCtNnJVRXt5n1ZxjXCqwHvJztM5IL+XZCCFQnlGGJy/mKZm1AGiiGDPtxvMMb2bWIMwN
Xn42Ouy1h2LJLGZV8lU+gmd0mcN9YBK+z6fbZQq1SsjUkbpnUUMchhUzY/ZRk0QDijfH7LlazZJ/
CMaQLJ8KbBwL+B1dTCDC7Ooo5EQECcuquelqONv6PoKCIO5Cy7wb+w/2UkNdUXFWsJvXeDoPzAw+
SDJQsT7PemArTILzKQ/Oru44P5zKU11fpSNj+k+9GNlD2Y3J6bTn/oYXGXO8av9itdEWv5zWa7o/
Uw2ZGk5/iBoBD63W1cTlqX4c9MBS4sZc7IsrMfwXMeNyqk0cTfr2gNJxMfo+5SXSO1pHDD3eqqQt
axTe4B0UIzcz5Yzd6Zbq6ImgjzmTLpgwFLsY7qN2Zcr/VLOG7vB/93ERypnCflAOHfdBHnNoyATn
uEfnlCQldL9I+nIPmgCe4PU5YJDYjmR59fuq+/EMQl5EJQBGUVX7Snf+CivO1fmYbOGsxYA04jBj
H+UYYgaVhyVThViGJIRQ8verXlqsTRimrGNGpFOqJ3m4xDDzocVRQGJGjGntHkU0ykrMdoYGNcr5
pKhkVV550uyzRkuvFOxblDMnDc3irq7ejuNaOq52XxnGQeRckcFB+ynXbZsndkuJc6Pvb447f0BI
TxF6BwNZl2UAwtQloOEL/jJuEXNelvKm2z4m/SPEC56WU0jSlio9gYrDkFOdlke0T8awQ4VTFzZk
aEDrVIn5OFQbRNEFc8FRtN0heLiWpqpkhTrNM6/yKr4mTbHk5ZzVCZIYKfS0mbrf56yRSVmzPx6t
eNripBnkkv68TncLlnjNfrOfnfOXg7oQ8qgfo57xFEL2nt/HTfoJBJbx/GSfQQ1fQRTt+1102XC0
hHqascO0r/VJAOlJ2Uanec3+1gdAGIXxVJw+KJy0DdpwlCP29Lyph1u+UbPuSdeT6q3WNxiiwItS
sfU8SveZuBHODwAaqRgbbZDouXMaXniP6LfZ0+85Jb29FTeUo4Tt/DjecOFDGpXJa0qu0WgeJ78C
BT+Lyio6lzfQC1jOQCOZ6li7m4aASkeYoXo7m45BPyiqjoc3U12DDqrsN/08x75HdLUU669ZW25A
11UYHGmNLkGWOmflAfnIqfaNgKx6B04nphNhgXqUej4hovRR7OkVyD8P8qeG3quILicE5LWa4IDZ
gYofiC75/BYVGCoWMiqE1bhqTg8VJZt6AQEin4Fkkkb+F/TJps8RywiCpXbyJyEKcBnzDrhMSN+2
nX9MNm0y31lrcmZAVI4dPgKBwrshpLk26D9FCPD7ZPRSCRCQG/8+6GN67JByV0AZiAoagkKK6Ut6
4ybcP7NmoJpT8Jj6vETJuJEYwgTgn+QBnlvNED6RWqtiAASvCosdqoCclUoMbwuvulG+VYtoOlJB
b88Bmx2fJ8JjQ2Z0S+3d2N/vm5vCAjE5IyFBhX1c453Ijtn1Eb8GrIpdXEZk0JLwIopA+VkhxLG7
4Y3wib8k5+VAqeGkaXYpe0wNklWCVavZ2Yr8ldxoPkMgGLd9QjUZQdJlZ/mno9u0CICG2tFlpsAo
ZfyBY/iMVd8wfHVz9AA5MBsQk6hUDUdIb+vslWEHnU7kBcwQSJlZEUNCVDR6SIglxoDIQR4nxAeI
7KT6RfEwYWYEB5Q/jhhSIQ9yDigMWH+gV7AxEgcz10b5TlVowzoG2jYmWIFDIgCln3xwt1zHeHV5
3tnjPYHy72P/48hPGmWQK0xg1YsEt63Sw67AnBzn10eqvy0WAttZl99K+4/fL/RlTnS5vZGI/e+V
LnLBc9Gm59E66zHYt5Zh+qmsj4DG29kRfwTJghOtL6wq9Qw5FsVXs38pTvMdGmqDDBwqbky8syso
5bqG/uRIgxTyy0deh86X1XNFziGh3SXN5QP8RmlAvnNSLIO+pwJTIK2XQ/6uJjGm1pflxqPtNuy6
xNOrHmNLxKWPupOqd/vuaSfLfgbPZ08R/iRBuEZswkAdhbXjjFgJSmuZ4njZXMsSfoAa5L/fz0WM
l44JTe4nRqIzSBGDvTyHgPEf1FCl1+KSaRf/ZzCII82J2wqGfhGw9fVJ3dfnXo9LrbZLVKYPh4AG
cbDJkqqBuN4ptIhfu+pPdFqZCQCPFvAGKvdFOlxsO/FonVty8Tx1WyLrHO6MYb6lhxbDTvS9WAto
9vlpJiIMOSvogW7J7/bFKtkjT3uMjnSjJ7WMfc9zA0WHZa6j2lsUnTPUlUdN04FGEuanJ2Oru3vl
7OzT57HM7MIqffx+wi0Qh5bgaGreE/VMLfe/T/Ifx/CvB7x4rfti25SaWutxrs8N9XPsbzJtXvdz
i77ya/W4H6+Fah4K1zRB48Hxfc+2xsxU2yFl5QoeHiDT5sf1hjE29u11msy1q12cEIJZyL2O1FhM
DiTrc/S82Hehi6W9ASX1WnHpx11pqisZEqQg9VI67JBkut4fyXcIQtSdYzSBdGdq1CkCEr1CW+O8
Xcj2mdjEiE8ylDAHXdyrofNPz2xO/V5T48HU7/X9DWdt17fHDhltU7ulktMrYSlPrIcUzqJ0+/vM
+TH6g1jK4Ts1WaD5//1iJ5TEmjrPgcpKB1wO62ZCWbai6ejRo+oUgJqQ3tvA0BwJvBcO2/M1ov9P
eRxCOxNkhVG6eIkU7C1xOOVHkScukN9zciSP69KR9zdnlNrhJE8Vs9+fm0zkh63IRJoQIRGgbvky
t7UO/U63euLZ2lNujdWZVuNuhnOmo75MtpsnvDiPsyLuaTo2aZGXg+NCjLgVjyJeWMSHmy36BPRi
2PiDunVYhBCz+5W0QgD9uV8rH+MtXrovFeBwJM3EIFuoQeUqNA3XHgxurtS7ooNxuyMHmqu54625
7PASRmGQNmM8QM+T5A4SYgM9ngpNwkhceS+ruzfqYI51N7Wx7tHTQcyY9s3MCT9RH/e3HkK1oe7p
njRLZ3MZM2FamGdfLcequxDXcEbD/ZKvCbZKT3eHIFz3JEf0V3uSOzWGjxQKoeVjLTo1L9/R2OM8
rVx0eR2Ln0Aj6G22upvN1n9S9+j/5w6KdJY32jc7GpNTH5YeBp5YctKBffCo/LnjWzenfTmETcir
PHsCz4EHwQztbHq7Jy9RxIl5OvqokR1xz5H0RJnNTWed3/kPvd96/70qOJq4pqK5zmd6Xw86usKz
GQn2DDOGAJnq9dkzbF7yon6oy3nva3M0xB2kBuxJLWIfmDN9Zk5904gkUKSkf76jYRzsYLldTG3E
N9M37nwNtSwkIqniYy88iSEw97ZgLk6yrEIamyW61Kcm7r3ThDdTf/37yVVdeU3dbjk+9ggq0+eF
Jah/94LE+WypBpIv2Ed62gunfJTX6DDMSAu+7E0RTwgPG+b4Hx2k4kyjvkUL9Rj814jM/uqkK3Od
LNdf4ki0B3uDnbhTi/B/vb9b7/OWFtqenmnUbCNaaMPU29qvuHi72MjQF65srCV9yp7oyzbV8gjz
4wjfSHtSbzJtcSbfnd8NdKNVJAu2C3yvFsqmi/YzpDX4iNj5LFmIqybq+VfljYGy3C+UQLfpz/ab
By3o6dEe3MqhGRqhXx8B5WB4yhewl5yTqwX6+8DnaA8feVEGEgSn4OZPQ5M1Xknu0e69s99FZMar
6b+zrwRK0KIPJfqtCyEuwlI4Gnwt0n3RrWca/wandBJH9AdXdGU+yn7Fc01d0Zkzp8fZ+bzXAinQ
IivoI3l2zIOT7EK1C4Xo5Bc09fIKw6n3OfWm/ufENb3xtrV3AQxxp/FwYfJh4KXOhxoXoYC/qOAj
psP/eLI8sVKZgrUHPQ95v9TZsvQkZ3SKmeJUNk3I0XlezxV6zE9hgS7EjjlMBXmhzZQZlk4zwz3P
BZdWptBYI+wXoNcXHJe7CM8DZ4d0oDFD3e9xanU/Oqdwy6h2NJf3XuJMOoEoYdGrDU/Yg/DE1wZX
4VnSIF0O4dGBxTc7+PJcnN41bRGMCdTlcAhPj0NAtXAu3yCw61OVpwG8Dc/X8J4viafL0M5C7BVW
J7RWiBLfDxKt6Nsm0wYqeMLKUCWnwrddynPHOLao9evhwawdWDotXT9T40QlpSt9LMNSYwvbo2hw
BojPTrNxr9vqWsxvtsVLVx0etua7jCB2imGKqSX+YXjvsxtdf/79OPgRrYK8Mtk0TgyWL7rNX2hV
ATFSGRPQqjMK42ryaGaC3RC1bVdZGVN1a5p7Qfd62A9XLvxTyGFNQtFYb0I9FC9em5SftjT1cvRl
5fOhmu8b/ygGZfdQb2+63aoflmfhvUqxdFEMO9OQzRACXVkZ53l1uhb9TLHUxQgqIHWGNrnfTmDQ
9xFs1USX83TUYhXVdrP+OFd7W8rucmmVZS/JGAgyXEW6AK3qIdUL+1h9CqfXjEL776/kJ9T5231c
xHyS1AnarpK1WMJITTzclslapKG1396YFiqypRAXyDqmQgsrZKlz7Nbjzi7y8nYcegAENsfUcMpM
olPUctIGlZd0wgX8usrdzOxAQ5NrlZYpJPv31U0TSFG4d/MiyawaepHb7oy+zR7AHjQHratHEOgU
KnfLfofY94CySodkv/ksiFfe2KVAwIR6KpDxqHgCpoD7Xly+rvXEKosjMflUnveHIsZ/jmqHQHEn
i1XrAeQJQgF4QZZsyECEHTWP4ODrlvv72P0QyH27kSno+msZWVpdDLnQARKij1bSCo2FnUcbrW0g
ImbIgSKdryygr66Ey1ePPRxavyi7U6q4AA7FNNG3SZZq8SG9PdiKtICmQtuaOmB7AXgRpmgSt5vs
yJl4CMThJRMO7gntsRpivfUomctanwuwo+jqwAkmU0MB8oCwfTKExFW05clCJQPd/7G73YnvirUS
jD9KJzl6+iI3S+kY4XC6TWa5ZbcdbuLnyheFqGLPbryGZ867eXHW7D0ogOBXiP+Mt6NJx19Le/y8
67xiP2Kp4uryPTSXDJlmHbHSvnNy4xmsRkCGol/QYoKCkO5sRfe9EQD1ABkwScD2+do0/iE9h3kD
7Rpi+lTHnab5X8MnpTREp8kWK47iD3E4VIABHFyUHkFmxPxJoLNlZL/+fc7I075yOYIKoydrqKRO
jZrfr7rNE1WtUl3FdEG1EYF1B1jALYYsjdtZHxKOobtusiM6Yr6geKOOx9TJqUv45xVWG/VngldX
JuyA+ong8qdRelG2OFm4Zr75/U6/1Mp/u9OL99NTYFTYjNWYMsJJM6cCNwutO93Jpw8JaM16V8aF
rj2q3TMJo9BPZxamMrOxi87ZGo8RioJyHSHNAYxHSb7LlwfA10NQYlPfvkjjn1blyGe21PSiVn22
URJtDhijJy+T8xqfgYN/12u+dC5sMrO6DU2MwJr5UN8Cb2KcV4kz1AemGmKxyJWZPMxKFHUNlxI1
/E/aR3CwBCS3dgvFCFBRBDhVSAaK8HQKAHkpSFOMpRwMdXVvbuilcsx+sPXhBtx4KubRlUDJnJ8t
mmvtCT8cheyeJmoi+G+bqFZ+nwcno9gPZnrQYtqRDwmWT15R+/XgnU10FP2dvGhyUDG8MQBk/fLo
jC/SEHBOm1JkTtVZH1eztHGKejGadwZmPWBb7uF0DTD78Xz6+z4vscu+bjt1ZMc5CV4B4I6LlOaD
XSc7jHhCXOuTpd4HzSFM0mAHyvphUPku3aZxjRHhXzxNjD+n7FZG6PbsXZmhPy2lv17hxUGA3mdD
1S/XYnqZIFp0yKDtZwBB4xhp6hUw74cEGgnOqZqJnSSGMRfLNtmnXaPveQ2CuJBYelZW+yAzMKU7
nFXUw5XFR0/wTw+HHoE89Q5Rk54On792p5QuyPywNdV4rtjzigTVP5E1YjSFshJ98Yt0RrsjWSHW
hWiFkcLbb4hsrWjCRLzrTXTm89vbTfjw8PTiPtDWws8NmP+ZL8VcdI6zpzmaWVMyg/pU4tyGcwOt
3kkILbc/SI33N5IvIv+Fwnrpbs7255ZUvXFHf/7BoU4GPhC0Pxz5I3ERBJ8y1WxB4kBOelwYaJB1
pPtT6jDpl7WIT31g9keKv4lbF1PVwCRdK0nmJ6VdpDdsOcD43p/kzya9G34kzO3N7eszmUDmPHUu
YmTIqb90bk9Mjzk2Tz6pmCUuHa6OEZEh+WeyAMS5cNGypShZC0HC3aFUXrlnZ8qgycM9lWdAixJt
9vyVpnwPR2TSDIQUp+c4IPIWRs+vAwlR56Ox8jCl3shOjPyUvkQKh+frXMnv0XWrPRrWHMlpF5Ij
BJN61/QeeZPT++HJUbe8Re3PN9EkhMzDy1WBWSZcYxoLzHkYDwqzfOf0pqbPTyOINxri8ndSuO4m
pSzJWXTIZ6HX1TvP3vujwntDo4rL6vYjmMQAqoKx16xzD/Hon71JSxLROBLpwpkUwvYozBuk2OT/
Xh1M6mrofrkYIL5PSTeyYt4WdTPwgVgw7P19F+bLSWgticjEfXo/gzEsUJUvgox/4Tbm7fzMzXyM
QvmV/aSxHOEg9nWJKkR+1MeGCowDLMSR4kcys7NPMOtOqmGSc16YCG3t4kfDeQxgT7hnHwcHEl8o
IfaWUTv7JRnp9PfEofTM3JTdV9iACy0qX4/xJHO2fpyE3ibhsPvE8Tzy/FemEXXuiPQQFbalyj8e
17q9WE+3goo1b276QRTSItJmUnFeK8k780WcMm27dicBNSFQ/ZHfdnYlZtPo0W3jvNr3FeJj0asT
P8P4tj/rkKyZuTpJ2zNDmZgfVxb9fxSOf45cg3hk6tqDjHKRlJh63qVtaamxxjwZmW9IxrsvE3bG
1HfLtYU8oOg0i0lpT3Lf9vad6E3Ta9LWm8AlawKzgGvoDULMEIXtSWxvQp749gnymRTjFAZjAiR6
piyrP14/3h3dN3wEGnsRL3A340UMjAOT2y0W08QmRyQ3B/p3KK7yFVYIQnPsCakThreD7USvAEjO
7dbZzIdp2duf0TRIpPGDvVFsdAPnGxYHuSUrDVcp7vPs+exBr88xovR867RYH34/HX7q8DLwC0fS
hmr/xJv5voPu8kwsTQG1WQqlMHyp9lNc3Wsu5Uz94P9HCad7hlDgyoV/SC3h9NJ4jds9Md6l2LXe
cebX1GhiqrU07BM30TBFVssdyNkNDfvUNIHVad9QxFmJxN219o2fmDnf7uDi8CDIHCcjmq/QDS6I
Ya1wMYCOgrgG+mUiVjGUX/G+O/mUztNyTjQ1JlF/lbL0Q5Dz133gU/J9CKz9ydihoK3G1KEhEh9B
dYY5ZW1qDHQR0UvUWS5nNrGd9TlYOLFFpoJa/rUB+SHm/nYbF0SlIjt2tVIr6tRGM3GMddznpoah
gbLk4BQLaJXoVKfLEeGNa2OhTL/8Yk0bCGmAApGv4a1+saYrK9WsccQLgfJ9m3sHcHYPqjxzA0pF
UtvDduKidHUwqHenNqwsyp5Irz3u+wh38O0+ksFExs3JmnVdSGHikARa0HWYf86TnJr1lQTl57mD
EtVU75qU1C/utzxDkaGCosZdE0HpwDEpAWxQZyb9Yr1PeEVrGBzOvIvKzIOKKqkuJRLIX1dW0RRY
Xrw3slxRxKKat2Zdkps0+JylmaVqPEqLo/lmnFB3AP0QvKwEA0FtG1cB6o+531hdiNT4Fi9UVC23
V9JEuht/uBGD/gYDaRbMZy8pQ5mCSrV5LuRYmJ+jHQYcD2U1U96bva08mZF0t3NgD7zgl/CU5k6B
292iuduxQ3ptkK6RQJt1i5xTJspf8fgL+YRrbvDokTXb3GR3aiSwG34OAxGA8t56SViuxdd274hK
dIL0YCuLARsNu1lsN9rqPNjGk0oHYETtWHXg7xjs+XunW2wjbQ6xlJqE4tMjQu7qHm5Uzv086EL0
izEEsseNPGvCcq4j0tt7qEI8FHeYHJNdia1TvRpYnAQlRyYqlvqHBrqtLA+z4q51yUx8bVm79R6T
ZI+Pu1dkegwX8zUf/JlNHZonZ8QJTIHQbvB3D+KThPkBFq0+RUQOcIGTvF1A1fgoazvqg+4VNTvB
6x35KRs9lQBu57YzdbF947Sdn2+BmBdnVyM+G+xhLtsm4sLSwS7cSSY1jbfvjXOMqs0rqMLscbsS
gsI9rcpl4rK9ohhid4t9fLxDiQJ/mbh/bm18WT6O78cFyuf9++5u/yBuEj/nmnq4d/PbDKFTHChn
5vzoACZfs0b5F7UCrqGRTpxM+VDXMS6y6XNz1Kk9VmM8OPQ5z5R5eZt4MpUDSIreMB/s/TpxPtNg
vL2yjv7Zfy4ufLGeVTlt5LRCh56aVkB5CuSF+smGssCVnUP+J2W5uNJFSjsAguNVxpUG5y0P8PMg
nISOE9JL/VS7r8BzgeADmQdwTYjht961xvZ/j/yLO7hIVlG4kJQ+4SWTg3rFTe6BwznP54Xo4ht2
ZWMw/oH/UCBErc0CyyZk4zz/frjpKPYVY79ldaKBTFku2od0oiK/jAHSEp7Foo3QRo6EJzyIUcwe
fc0GmQiVlb5JbnZ3Im6Ze5Y1ERxixMT4lMzyEL7XDYAHYf+jFZRe9jhJIAsoCxNxR3uibrS8vXcr
wBz3vKDXcZE97B5Q/GkQmPGtT93PvCo4rWC+gRqtM0+kZvL7hDL+2Q95bgl+Oe2o8Fpo3/v+3MpQ
ycrQynTs2eUM+JCmBxRrW7KYMyrrU4CqBojCMPzwvD1lQXumK6wGr33QfAWF9f/0qk+Ep3ms+Sek
nxFVJDtTQCKnSJa8xfDQ5J1tbcVrXgb+PC+AZtg/7g74NTwnpS0uyohuPubRQHb28dkF7YcVHWPR
pdi1LN3fH/lfHYPpkTkODVXhIKJq//2Ru6NyFsu8G+IdRCq2/cNNetc+9ItmXZMm6cgh4+hC96C7
w8RhJtsf1xyI/oVhpjugfI+m0MQX/VLM/wsOwOqjN7uyHmJ5WcB+/CSMkUvykCeDYJqUP/EgUR1t
+iWznQOLlRritK9RCbtifvIVNn87l+kMY94TU0uIhPGX7++i1U9WutO0juGXGL2eU+eNIxC1Z2K8
qQj+1L4Kb7i83OcLa3P2G6rIJM9kHumN4imIQiPYGg1hG9Zh85Q6wkd2b62FO+XKdqR+6dlc3Kli
4gaD97aJruMXWe6vd3akfXtnjqcO9qAtRrv14JRPddTOT3OaGpas0tk+HqJ5GZieFZaL5IEW0QrZ
owlfIVlfYTFyY+ztbVDEepSEZBEbLZRJvLPVlgRzoLcDKCVby0x9lPMX2yAnG2uXxrwOANGP6NUi
MTOHFXVXrtub06b+k0dITcRmIC2UefV4WJ6c9qGcsU9ttu7k6GbOWOebPuqiqZx/cuWVSUW6QB3o
SX7qSbUJtnwOKaKQZwPcIZswA1J7lbNrqCgQg7S+myTcjae7Vrzf0HE0hqar3OTL/bKcJwvkVoZn
fFy8+qmaY8j5xqbijNF+cQz1merShGQudq62UO9z73y/33Tz/I/6vKud7G07y1blqsJ/JXF2t4c/
zWMD3u/QTY1gXza/Q64+VitmIwptS+nmjzTv0BgMxvnu1kLGPb013fKtgl3zDGVg+2zcTEZS+tnR
190jYQnXPywhoL6Vi2wx+nWMn2zhYDT1jMPTyS6wbxDhruIzFap3NDghxOwpqSMjkV7NpXh7V6Fb
vSrR937frrYrg3gFsCAcl6WT36Kid4wgAN+puX0Q7Vspksju8dmaAf362zh/PPkx4UuV2VaQ3kw6
6rlvhtnN45byvBEZkfaAwMXj7iXxT3NAtEmvXA4/tzcVMUc+Fz6q4KGF5hHQzWVaTqXYYuUY7mvl
bMTAuEs+D7ZEyeYW2CtQV1IwBl0kQVgWooLy/HFJu5iTuyol9T0zYaTEjnE2Ia+Dn8vbGf19vPIc
lDGX9RwVBrKWsJ3v/VMIBrZBpBvhc8vdBVuuorgSRf7b59an8yDIXmV/4h4ULmV2frRVfXlwhNvd
DInXRdh9bldljPIVwmw0tFBtTwmyby33cXREwjVkyT20tiUCWF7HJ7mkW92oc3EOJ4eTBsNuV5t9
9l6+3tU28m3svtpMFyOhcYbAXKLRsMgCMazs0VE2sOfSGP4GQZ3mphBRPeO2fmh8ArbFELSRiR04
cV8Gk6Rf4E/qvJRPvNPGTTgTFb/hcBtfu/j0zC7S/xEC3MzDndfadTRKtvqCu2nqVDCIhGtgvfhP
So8a8t9bycWZt6vUJqVLoouThyRW3senQyxg6oDtj0fZ2Ldg82ghBhHrc2i+ZcFpPmxaB6L9XJp1
70nujopzeJ2e4rxk83g2Xf1OxungrbzrZgf2g2bW3ApvNB3Yo+UmgQ4MN8b7SZcYG6FZYe/4XwON
0+nIojJgK8vaN138l6qQCvYzc99DVtLerjXwt1U1J1wPiIHDKqTR0H6v5ic3wVwN6O4eI3R36+uz
cS7Nh3t0kEP5o7iHmRrLt5TxWFSqe3yDsarEXbj7TBbyHUhgIG2kly4anoQNglJP1Wf5aQSyj8/6
ctLDpSXZBe+IlY/DI8SPDWmSISPGjJL9G6qu2Nc9WvBLpFUNe6PwmUtvhxVfujvTph5BSgFxcu5V
VkflHB1lLS9NTyPPPc2quFs299kkv7yjGg+l9Y2phzq/YCvrbay5QqjMmCS7RVTa2maEM1IGLZyU
30MA5V9llmkKGNBAoU2A6ly22e4Nq6haJe1iKHMbsDnmN/VPFV7cB/fnpAu2P+IAAGi68O3tvX5/
YKkthbB7VuFvZU/9c685AiAjoUtQvxXh9k8RJry3Jb5e8OGY5QKbJ0Y3iau/iJsDALQZjQt4p9tA
eypiy+dseTxt2o32aElO8UdfHwI842e1Z75s/yi3h4fkJl0bhW0C9D3IYMvg5LOH3jXm5Bx+/ilv
Nt2fxDVYbYxSSEsGfBR7YuxkAbZz+9UWiDNhPmqrE/4mNUNWPiGsDT8nFrYh9bRZ/kYFLX2pH2FG
bjpcnUDwI3WTzZSnxk/eABzj3Z0ZHW7286NrjS4As6ugfPHSr5P4OEtuIMb51vvwoECZw8Rn1j7s
wzwkp6UPP8o592oQ7rfmTStclkGo35kQ1vKlvobS5u5x9ym96QTeuVUoBdgdrE13Mt/Ig3JeIT1g
7xNvjIpFH+kLbQOnaiNFaHb6pwU8eG8X6u/7tTKVJHGzyChHcHRxKIWdc5hJn8KyXrQuE36x7+x6
0ZHBEjo8la+dg5lmTOURfhqc9vk2NJYmWTSEOhx61Fvh5bQ4P8ExWxR+zi5IKor1xzjx2/BsxCcQ
8NpyCIhielq27Krqk/hkcYDvKWTgReVzLH6tZlRFn2tf2sgr7DU+95UbdIO9ZRsg5p+8UCgIPJxd
6/701PoayTXsvD/WUncNKGocJi/Hh+PrETwAXtECLwcnksjxs/C8sjJbRJllkT+3tyklHfxr7PNd
45TL8yOYHLfRRsxisnhokYjZf2Urxgx1vJAo52UXcdBcCau/gtaLAA2JGZPwjJiWxvXLXVU5q6WV
Nrh4yc5+DPXRyZFbwNWnsUdjdvo8vVrv0AN6faYRPuxv2tPOPvJit0i4owK0GrU/Ru7Tw1biBP24
Q1MLxYnCVvsYNQxTv1cRCd45be7I47zLo1x8TC13OC6PaJxUNMnQ0DLr4MlJdoFNjIxDma+Av1yz
u/43YcLdQASHhu2LgfwlX2aictRqU7ZxunPr2ITEBiYz2uY1YvH0ui5f59/XueCjFMO+P55brnMA
TaAQBMi9tcuraOqU7PxzGUBbEpJJXfCySGHpYy/WmETEJV5DY3gqAjNxVMnvRBSnPQXlZd0zJJ/Q
5fct+F/amqariIBRK7Vk8DjrIuGu5HIvFBDvEUtzDiZ2e/4ONW9OYEoagjfKgdg40jW60Re89/1x
AW8lAFENw0wN+bPv+U5ZplML37mNcUN62X/qIo669ojGdrGyDn5TUMvrqdKIxDbIO8LMNapw/B/S
zmxHcWxb10+EhG3c3bpvsOm7uEE0AdgGgzFg4OnPN2PvI2VGlDJ0dLSkWlmVmQG2p+cc4x9/45zc
y0iZPdkqoABiwX2ZtRVeaMpyj2jT3b37SBnjOZB1o829IQbpCrLHzBJeutsi2IkKwXonKIvH7EBH
muSRzrvddPFi0uybX/fSB0xJ/uwv7+R/oBoCq0asouNOouhfzMc/mqZGqZ6P6+F8TxXGlx3D7kSn
FI4jbf749bQ6xJNG+LvipWQsltujc5ir60PPHGLtat/Bdfq6vQ/NgTa6RdYlqBwlafeetO4aUTj1
COeAlLwakp/XnSFRfvM2uWh3S1sbIIirNuPmdgT7SLMP0dGfNoP9dCm4or66Y5rk1sCAq8wxF/ij
6OEvi6v9c1kTbyfOeOAcUOfvpizH817SSg1DoZyRKtT0yJlKnuQx0IVIGjDUdiRHgdSNWbGPB5mf
kB724Y1DD8BDhIclmeUtfbCQhEF2D4GPTVBt0mt8Bvf/mzRlpkZIkFlhC1Iw4T60bYS5zJ72jLzb
rpqIFKAWJYwIjG1YABhuWXJwCATV+AWDmBUTX5NWv8Vx3cSkK0PE/+U2SD9BvL9vw7dNJLvXekUa
8C3tgGDpPdHXFoEWOftYDfbxKy29sRTrBGlVkRKIiX0uu88ZKXfDYlIk76EOl7r2sLn3s0kr7fSX
3WVwjEsq0s0eorWU6skhLcYd65zQBE0BKgjoO3WXc6Kt6VToVirvTbDS5JnkrmrrU7PfxNKi4ogy
nbK7p95D5QexYIqRgHV2/2ccS1Ao83zS4IC7NMA3+hwbVUDXDM4z1B7B3tNDyD1JE737Irut5f37
vv0HKMZt0xQZUivx3uiFvu0Sx0tW3F4YXpCaBgviBb6J774nGBC8LSgAtAFB5YgW7LmY62Kc7u3J
ibFOU7OXE3PI1D6FFuDSxzC7LyLEKWBhe1cSuoVXb/Nk/pqF+5CShuktDtLAgcACSJbtxqm7VbcK
xURbgQqeA5ITngBXHJdsa2CwR2z/fbVfGM+3PRETSNKDBSSF98m3RXIy3+0y0wja7CRv74ZICLBV
E/sidT8STuODSQYziM1xi39Wr0jKAEfV0TW+4hn9IsYVZKNIDr2D4BL4OgzvNZpRbWt0q43kF2PZ
0mT3miDdvPq5e/GPyXFuhlhV630t/Q1a4/H8ONAIQzY4TyS5I9jc36aUr2JZ3NqSdk2pZU+7/UqO
jmPBrRAgdZsiWqH+ZckEYgZfuIjbrO0SyIcedHQelKNsIHAcgcs+YkLgdAHGHTHrnFAMqxbmJw4A
UfyOjwztn841JB6PVGzNltBFXNaPYGwAlwLz+hkqjZxdxvAh+YArKsBm/D1UEeHJfwbMLZgHdpmZ
BHdAEXTy1xnkKwcFg91eXAIFxfToCdhBnYt2oEcD7zxc1eWOds/MXgQ2evho2hbd2s2/2R0Pq76n
W42Vqewoh2C5VgAvS/c+OvUEViIi1AqI+BD/BzV4+t1VqRrVPnGqEXeqcm8eikJG9xMAlCFE/y/e
ixQWM2NY2vKssVrdloNrJAvwMLjBwD1MytypfmWVy+Lg/7YcIQOj68LyhKPrOyKdnSkZjiYPEH/z
15EIz5oGDMgB2nZYnBwF8/NJHqob3Imuir0tnAaOj+xnqGTdw3YfyIVlYkmTGtMqaiakKgLAVza+
PQ4guoVm1TkP8tEDnD64F1YWKWCexWA/uGDWdrGWIef7a8HqjkGgXj0YMyL0MkAB0hUDs9Utfa5I
txzrWDDtyukRlDofvg1birS7lU8rQV5qQhjcV6sYNw/rGpGw0KceVWDyjJcbkr7gLiCfEGynS7pI
4Z1tj5Egypjd/FN1ysZerowPgULlbCIi84++Gk8SZfzvF18Xr8K/7rR4lf6oDt7te5V3HtxpI9E3
L3srxBvoLexlwsqwzmkWlP13+Dpa+oYs+9pqcKABvp9e+2qAdIqDT+6duw8yLDtRGyGVECMpAXuA
Xe7eGJe4b7Z54jZ3y8oxB+X0slP9Y6p5+035gZsB/E7G9MAMYRPdNq1A7wLtcvMDULZ/XympKd8v
FccxE6ofm5zQ0X6XzL0Mk3nWPs/Z0U3r2pcnc8qbmTaUUwB4pXdhUrNTK7xtLG0ggdtunt06lZCA
BHf/MVaD8GF/HmzA3SnuBfQn/JTMeqzPk/tEj5VuOykGZ0RWV1CdetLg50SI63KB7/65sKoJU4Xw
ORSEqbt3Q0H2so66s6FX7dXDJQO8Lk6VgWab8wrR3itSIP4dYGoRnTw80MvGCvytwdk34dq4nd4p
nOGtk+hQePQh091LQEheBjWKag2NF1/647nbh9Kw0+fPodgTLK6azEnNyad7TilqlrdNgTZZWrWn
iBhXAYtq/DOzZwQLehe7i55Y29ZeWkaLi2tYWWPp03YXeNW5zxAf2ca8TOHsQhpokxThk554iMQu
VHdfnsIwtwofLh6avXLQnqFFtTGfmBsj06eH8ZEJUSxl9kJyTx7AH0HI9uXj4FbrVngalYk2JJgW
NmEminA5eoRql6m6jR69saudjHIdpmQCQgJgXtmmaRXpwwOXHeWydZu/N9ho0PwmS5tny5MKLxOy
5Zzr9ERXL9n1uAPW2gSSJhBY/2UZ88u0DoF0FYG0vqdAFYxV/XPQoFE8pDq4sv/eAf/AK8wBr+j5
2WmZWNvn9b/X6Vdh8dcb+W2ZfqP6SEej3ZzfRZ7ud4RSEar+sqqTe51futkQHcl5+nGjgJhetqfh
I8wlzh7GsuAo4Ms8fwJAx+VMdU23HV6DPQP/agMioiRqAjydSn7K/ZkcGbnf3GdkIDphisP04YR0
rG3dsDGb6P03iH/bUn6pyDs/S1HESR2J1lkneQ/49ds8uf1UWweZGU4KcLh3lh/Zirn+BQObbr2q
hnPK03DJw3IYPfaUXo7K9M4YkU3FETRE2SZcO1O9K5yEB9QKot5xCgmNCGnaWGYtLBPxpBsIaY2N
rWJacYjDyoL92LKHaOPCrhjKytRz9RDDCxkmRzU49kh5V2L5s/QUB6cDmkKYHyBuO4mCrgKrGRz6
rXmN3gJpbwBt/jYSJ/pphQkFua1XzKrjB+aX+ORZt7ACEqOFvClUargdFrwGGUjoheF44R1R8eVk
mi5dPCxgNaiba/gcdybHxdvJvkJ2g2oC3wPKpzp/dEuuTSNxnkzUm6cNipXa0yJiryhQlg6jH58c
Zg4yQc8kiQmaO8YdPpMi7tf5s0VJpgzam+dOm2eMUhUeOf4ejJ0PPdjboLHv7qV3LxzA64Yj8OSi
HylcIS1tjxoeBNYB0SU4rjsL5ey0eY/9rCv5JGgrlpQqrCZ9gr+laV12+Up20FmM8ulydBPjFsml
GXYvKxnVCsxM9JtYxPvv6KXY2RgiaLfqk/gZgaf5HcJk3whaqa/aYcUzgp3PG5vZoncuSK0VJI7n
ThBHuJ1B26pDfJDOvSu/UNhdHqT/BQzHIyj9DglZE2LCKvsQlC55q7N2zPwiaLrnftEvxsUD1A3z
vdP4MpS9GfdtUESYnpe9o7ePsLMDAcy6Wo8v0HitScOYBWI+I9eXNRH0SuXkYjC8uodVV4lEndUC
D1xoQWdNOCK+wOx+7GuGRakloFg2kvTNVEoOsl6eSCE7h3thNRw+1X4xe/ZfA42arCuE15t9qvkF
FTeNBLyhKUg7BNHcPiR77+ozHLlMTE6tEBdxhlzcTMawaGKdgojYHKJbhKXv8UNbv2ZmuAd4RGU3
5CVW+wfYNPSmmJn94n5j/higfHuXv0F9r5uyLMvHW7zL7007IlwUP1+cjmGN73f76XOOENq0jgcH
wgQTYl6xDyCkLo8LYviVqBxI5h04FNdwzLQzxLpo0GyM3o2zi5PKZjzZI9+xop3YiL5ZDENOCUV4
iP7rg6fhMjT3JFdHXfvkcKJHsaSpYJcf/B1VIXVsFa+OWPNYhexo83KI0zod1GyzWsadQF4jyrV+
6aJ+lq1I6ICUDG4N+iMaj7+LqYN6ud3N9oPwme7NKcdFQF+UlL1qoFJCfpwoPy9xxurJ+pfSfWSB
2TedVnc/a/+ihfzJcDPlDjpWvg5CFFgO384Q+XHWL6htEPeApMdKTMDq9rhWmV8OO1utv4TpjW9U
v2l8aZf1VcrOJtqXFhnIDpNIZdthTTI1/6UEw+/+Rwn21/f6GvD/UW2iZrkY0uO8TDqJIPDfUHmz
ybOh52Mk+6tT0KZDPFj1pDyHRxNXRZcqfcYGrTNgauw9FUru3NYnIuo/1NzGkVIddmhkFLIArVM7
vknum14ZuVqaO8+ZXoYHgJu6QErIA8gOEfL4S1wyLuUV77bIacMpEU816gSzazocPq1+SXrOYBnj
kPLq1tvK6wQlh4kyIUmZVgukqtU/TIhfd2XylktbDFCV7Y3hFVHsuaOPzzOTaC7OYd3KJ8ZwSWT2
glCkl8k8zbjzxDsQvnOrM7z/lqL6MyHl78f+VQH/cXuNRlepHk6IJyN8B+zqa3pUTQ+sRFxcmLG0
hmWAN9Cm3mQQ9luDY/oK1dV+hIVV//TLjJX4nf9o47DKEf6Zgq8B4fLv9+GWk3KmSnkt8OuGEY04
kd/zzkDvLhMJq4YM3InShkMSot7ncsuwB+pBeOtqA2Vz3rUjgcQ26TLKhjcKwCxucwqfyHnPNw3s
i5P75JkMkUpaBACdbXVRB40tebVVDNb6vAwV79qn2fNarjlc9pE9Fp8P7E6T8wBS5+gWwuIkiY6j
FsL9ak+cvGV65E3f7TfU07FM0zN/Vfaxz5xu+FrVq5hY89khOhf2Hfyg7eM4Qrl5nxY4kDpUFME9
aVmvHUGI7cZBPrfHa43ppQrrX+nxVEi5717FHEbh2VCqPvj3LCXccC4zDp9zxFs7xuyjgj78sVkm
Z9Ur3hgs2WWXMBAOwFNv77z7wpihGL6796EZV9bd1SLV27P+KWuQEhsrVty6TuCgXHz+8yN8TaRx
EdUMd5OOS1COxaw+aXUJERrRap3AAG5ilx51omaKAHUmf56Cgp64xDsrvs1o6dLnDDgwOSUPeBkt
+73ea/aLybWjkKjLfn3kYZ6eVgNsImggj7j+XDqb1gdJg/oADm+o9SXYJnnb6jhaP4ta/BEG0wkU
J8ccPuMHDFbBhIMwZ3egxhDhHtwo1uIiMqaNX3yYgJBH4o2Wo/4Z5YMSt9FHfJx9KdDB5LMPfL6Z
7zkQBKWuHldM1vwH5JoW4291sOzVWEYwK/P6YHD2lf41bfzDxqSaSPZRZ3GbHfByeqKKdQgaphzS
kT1RAMPPaAV7gB/2miIZe/tArFqCCn2gnkHOV88B9CdN/xZn/mFmTuCqaD15wzghvYI5vJxzY1U5
83dtJIOVYijsZL4yJDyqdyytjCOBDWk/eMwUvN8ZvNjFROtv3hQ/YtJoui0AY6d1mj8DHD3On/xh
hjHg6UtbGlZfDhRv2EUZVQt28yIxXvfvkGyvjIu4s1BvVMAhT+sf162rrabcxRulHkrjhBsxICTg
BAvnQG6NdQT/eKyfWiSj3SCDIjnzDCS7U3YNrI4hrSBZtN5rZY3NliN62YeoOdfidvWpGEOTz2Pf
hXcwgX8USQcQgesaPAVUi1tJRBOZzSiY+2CHM34wjoICc2FJFZPcO3gnn21gnQ17d/9pnbqHtGIy
Wic8W1dQheisHzFZmnYWvVhkLbdjmQnsnnfU9NUh3av50e7h/gFeemQuCszKMTbgYpOOY2CziNvZ
yDRFONsT25vLl/HHvQsUAPbllJTGUKboldRB05/VfLrWe1xsjfQCfPpiQkyRdeg0ynrC8La4hizq
zXHFFBcOe3xxa491cGD+v4XlEb9nRm7pOMpUSSvzUC+yLWTRLSABCbuU3FOHe9foK/GhR/g7GKLb
wKNEmc32w9MlFGByjd/p4+49oD+NjC54gdVeNC1rz7LGCDytkHaTF+nc3M4cZtOi083hTk6zKcK8
ibKQUxrn00y/oNdBoiXMRRJBIVUWzZr468IpFoI7dHDBo47WZAfFBl5Tsavc0XO1t1tODWO6cADf
5urO8HKGNLlP76vxqh8tCT5Y8tgRMLc5swSyEGcAin4CufuHKePC5QjnsKt737Q3HShb71RUHbUF
m1zuE0eL8Ix37eAovu4bc3JruAlF9AxMQPCqb1im3fp425ybN49INTyH8DHxz6j/Dulib9c9xb2k
YONQ36cZzKvVknXw8hanbbHtDp9nXq+OSP6ubKh0LpkX40nps/x8dMZkLwFolgA7bUYJBlK/jQ/v
fH4AbEL7hb20tUxxWYO1dUsuiYmhjY/Pa7xciw7uNcQa1ZGDM6Drke91DKfKgrnNQGDyUAutJijA
DiDjRZW7E44tN9/As4WoWlvtURs7dFFAEbqzfXgoFqPtCbGjyQxeYRc23LaVatbiMrlNDjAaKeLf
cDcGdOeR8klsBB3PwAheFM1N9HWU5uNjH/EBzIpWKt1ANz/4SX0D9k1tZyOyc5Jzb+niGTk6T2sM
dkJKbQeaDUib/aGuS3QF95Vsb3ny3s1HLGdlnjGU4xdsp5b3itXQHO8hoR38dw++gH3ytmemLKX7
sszFEfVofWQQoqW3+RRfChozdjrX8DE9whGSIQFrhjTMCL8je4T+L71ENCvuYAprapXBKFF7BZOo
1sbwEVK6Mu1zuPduEx7T2Z9wyt2cHa6tYeU1S0vjwrER8JEqe1st2VIhXpCfQtNjiAdIwE3FEMcz
oSKdMMdZuvhc5xPoPPZ99XCmhFAPjcCcVn11Wo9aIU83ajCy0nmQCN2AtccI9P3Sn9ApeHzUULVq
lk10t4IqPDu7KW5Ncwlp5om8Ih44LV9w55Su44v9nrSYG6Cit4z4LuIufEm3RAXKQXYOVV4kWM82
6m8Mr7BEHAXMi4NXd29rM770M5W7xeKGToBZ1hSunssF87e4jDvXxzI4JvjL71ZHXJDgb9Hl0Goi
G1XYARVfapxPwB04OY9ASfahkF6+3ZKq7jq8DQQLUWWU02bsseTHMPcM6u0z7cRCJSsWh8IEiwWV
eaqzvfkD2Y8F+04RsFu9M5hPeErHVTfTI5ehTg/8jdrtDOABuncmcFfa84wuFaWwU6Vqt07qj31Q
+6AhaT2la4ZWyDvXWrRnxSj3G0uOC6/hv8M6pGL3ThgX1TMHEgcDhdYWjUaUI+29IilgVr05dA/d
5UcDDgNFRIWGz7f29cWD1UFnLLDzeRN+CZk1bLQusHVv3cqdY1vxALsIseHycIoNY0ov+vEbf2Fp
GxN1rOOcdBmUrnHiTc8x2OXdZMwHpAS5vtWveRMcNnC/EnjNAR4cXM0UfzEGRXzjhNnVJ7UYZRRM
m2ALm7HL9NqJTlvD28/zSI6PsJJkvq2cNriHl5+XyWMgs6cKYWWKW5KbTiar98rwiOIpecCC9760
R2hTR2hWSpsJNSuPeJjMo9h6BC0KhkZoXaGBz9+MDOTgODig6vlqMiC/toeFzn6xT69d40pxaCQ4
Pg0bgYzE10krNIZ6H5ydAugwROjD4nt/5h9CrZ15Is9ofefGkwkCZxUM0K8hvF9BTyCQFU7Kxyab
xXsCooWa9uimV9ihMlgL9sV8AxmERrA/FeuJfXy3pLRngmuJjZPag3uxM9xDtERefWN89eqyo/EH
nohVqgArJ8am0hz1laPfrFcinvES6nECosExpEKbO1l3HOqunyV14VrENYoTCkBjmcrsCu/GMsda
KtTrSrjNP8qB6WgYRTAyeswL6zBg0NWOSCSGiCRaEP4JAxU0pAnM8OoB713m5ggeufcMxWTwDjdV
sc6zeo0O75qU/nn9Jj+GBerlsHepXzklOAZoPLc15SHnAjO9xTnYCZnR+cIno2L3eLueDAr5Ckdr
W3jsGEMplMJDtzStAdO1LdRS/t5m+rLgj0A2vMNk3zLj5Vw+r2kMnzcOhwda2iZgD5hKvyAVyk9m
EYGpEOwF8wZrfO0bUpHl8j1XpNc1bSLmauZcdl8JdsXBO2yOweXkwd7r2PKq9infpNRMDqv9Nh9e
pve5PsiH54UmC35xH9NjrrOBTQzvmvPxF5Cp82Nko/79NcXv/9HQZnpzPumYjaf0Kr23R8O0z2xk
JU+mFkVwWl3GKtyMjGBqv5WqwxKPFcZlC9XVekL6rdqlEqmE/3jCeE2Lb8l5dHCb0TsBWSzYTVqO
9ouaQtb/6zurhHsTEouVEZOmv79zXuYiIHN/RU6BlMNToVhAOWQ6gfgbv4IuForBdjl4Qd5GpoDn
jiWFdQz5ElxaizqMm24X54WqWbavoxYn++DGpjDCbA9TaItQB5pJqw1S2Lg9zPBFw9yJAMFjJXiv
MVDCChv50QmLx8avESRbz5nWUFmWThukEOCkmNBnF/Y1wHTgHNKiMtEUJnX3LjEIlMMEk3zqrvAX
pEe59jT7ssA/EaeAuy8jhzg6uP5FT/ghrI0iyfwblSwVyP3zSStG/9ZHVgCD8+jB86c9gpEZyEJz
foleljB1E0SG2TVAHadEn49ZC+li5tFxISqBMYm//t66WdoGc1ao1RgZiMHrDes8CoErnn1tb0It
NbqPi+1Ts05jfXCZvl0cTwOZSp6PYAO8OYTEUMsx90mWrt5nV0u19eHjJMwqEmFJx2HsD3YwuDBb
IBaWf2sHW/mLao7N1OQCmvzw291r1B6fvIu/5MBjr/DLweGjw8tP74v5BkDB4tS22MRvtDY4p7Ro
1i0NE70HlJU8qUAzxQiJODTcJRh1lsDJHIlDYjXZZUGTHGYxg4s/OXmvMHcbpCtYH9qgSf8eKiFe
+4688SappKPqwqReJSP771X5Uu+1Ues6nBTWDYp+yt8d75LulR5t4gn3iL0NRLLW01ugDpfdNroV
mLHuewjx1LrFonEUglNouSd7SEv2efB0/CMMp9t0sYtJu2dWrs6cnW4ebcDnpYc3NadoK/JRydDp
f/IJOFIM8h4La80GPt7Thi3h/CrovJRV3eNInueBHGjUFnd2+Te/HWsz9WzLHA5BS5TJQuZD0ApO
U9D3YCs/PSGMxV0TkcYQDUfuczpP5OHVEQDjhxKqKsSAJqrd41iOrk69BigyfiMyfiVE/jW0+7q9
ivDwMomANb6h4URLymbdGBWz5Ut4HT/6ZoxiWA1M6IPAUdGJVkn/eDB+KgZI6kbtVRZfe5iox8UH
ZZP9Smr63gMjqNuoSYkrgTf0ebOG43XD+Ts4GbyPGe4ey8UDauEtXmR9noqFFw9jyl5hFxENMuod
5MCRTiuucYO2gkNiItqSIv8xg9SMGHYEyIvE4Rg/eMpSKh4mft0wrxmjjhnduIajJgvmsbui/+pC
xeU8FbSnaorpatwZGHZN/ba3iQmVXEY1K0JkehgNTnBMQQZCSXCblFEeTDKn1Rfcc9k3aD/zSILf
9Pn8fBeOUrjPz/uaB4YnOK+Sgy9l7wwdr8dbmz6cwbYdIyXjiakbPB8XOdLsE2jZqeGlRhLjvj+g
KNjEOAxuk078Ct9JZ13ytv37ldH/C7xUNZBLneQd/P2/UaLap8e1uahK9aWAIi7JgyW5D4p0P4QT
QXVZep0XNqi4sqDeEHjhC3ByqBBDbsufd/r0GdDhiDel+sQbns3hM/u8t9BUP9xqew/fK7kjDqhI
nRxi4WGiT/dzko1YBdFx8oqZ91RHNCc6VqFtcB02v4E6FTowEEfOOY63RYcHDwHtt+X8c44hVjOE
UUVYKRKB9O3S86cqHTtVdkV1S2bmtGKYBh7iAAk9wdGF9SydX7eAgF++EaWWA1jm1dLJPzlUKVsN
99+PQhKb019vl4HhAtkaML060K6/zJD/KAMu15dBYPC5Ss85xQr29acn4FBVBa+7OcjujPjlJ3Sp
c0WfoDnt6220RBX1vC+3rze44VvVmQkryyumoq9DeFLfv2yvEAP/6xsycGkzvFeJIPw22cbC8fqW
jKJKtQmm+8yiW91n/zhHmn7ekc206/iH/tK/0rEXcRa/eY+fyAgbMj6oYcP7ZP+Bd093OV6OgaiW
/Xa/nugp6ofgxplKeCLSDF4//xQY0dJ/IkRudKeqW+zGe6hJChgTHvsBIZNg3UY/478ZKNKFdYAa
wrbsUTMBPXdND1sFqIm3+BSeACSxclf8Y/QG18kwBepgmmz4wtyYlBcq4QNWy1kgoeTLkty7+4XL
oDQgCJI6okAlaw71CsWHGaOuQz3XZkwtI54T4DjZUVTkGdNLQr97y/TGft5GnhK3MXUV5E01hN1E
p9cEONK4DyzzaG/EtKWOn9nZvkIAHb8H7TBfa90T5rn7rTG/psf0jLwfUw2ZRCSRhRYKJTgzVR80
IsSQNzziKit++gUOqvCNgrC17OH/41/oHfEtSe6UXS2GsZfkkPw68/ixaeDJTX6cKkZvCrEN3wpW
da9Wxq14VqkZyFG+gVW9XGjO1a27kstZtgay+IUvovzg9377SPnvk/2CH/z9Xbyq9DpXespGmmNM
c7kxgbKLYTXUY9Ia+ppjjNBRLJ2M/eOgIW4+98/YCt+7ZYqOREP2aBcLypVf+gzpR9nx7cuJL//H
m/uupU52rvlyB9h6CtwmeZo7ZBUxBn1l2DzBPfEO7Orm+Jct4z/vikaH02bvgIny7UFcT+XrJL0b
YImeoGiyHQ+PcQcK5Qp6Saz/9nH/eZ1/fNy3h3Bkr2kpLz5OsRjkf72GsKcOdIhdhcb7Hitb4Yi+
y3+r7Do/RqriDpP3S2hUh07u6/f/uMPZPs/qA7486TQHSTVshn1p222DR0Km/qgp7D4Zk8L8gTIA
S/vdV16utoEbkl5cRhALYUodmeHB1/vSSB096adQh8ZgJvW6WDKzfC6uHMzBv5+P/uNrM6qURTnK
qLyNj9C3I+bQkPaskoKVaC8bwjTS3N0yussYrFCeRnVE7UD9kLMJSeSm956b1sjwL3dyKCxjK8zK
bjN9WIC1tB2FJd6y1cREXSFbnfXDf3WP6dPmZwNwUMm+dUt5WwcGWXcnGyOhKdNVakb3ENMSfz/a
4zJSLfgfaKeOmiiQ+kYK9sbdcYra//eFfzvKWI9tKMkyeYIG+bokXP79QjSP+1ttzFJJGtT2eOqO
NfR54/327Bi/bAzfp8HfP+pLrPXHytCl+6tVKSclaV1DWno5s6unfQeVzOP3EcDS36tuodoQjKEN
3z7V7dNVMJVB/405C0pjIH3mr+n148xIXUWpaSm58/91N9Rvb2k7M4/VM7/wFUfFsIj2Lqyj8/jV
Rgbw7w+SvnXlP27Gtxf0nNXG8V7ySbQ9w1MAqJaSkTSFFOSB9Pz7w355xuq3TY+k6ba0v50VYexg
TKXZEjpdZpGThg7yN1OEbxvPj+vq/L2eWnsy0fSG9WQYtvrwavhel8o6yt7/3yV9q28OmLFdlrgQ
i0sCMGpfPB1iTT8fXqNW/98fJX3bGn5c0rdequhcNbkQl9Sy2kn2wTANkfQFuMzOh63wOqnXpGrr
ljb59+f+51NDt0j1RlYkhIW/7+Tl+Lo9m7xQEu3oILdtI5rG+Xj7GjNJ+J3hzg/7o6L9n2s02/jG
aR3Bify2/ant5niRigPbAOyFoNEs2jzTrjcV/ZhsSYm5+E2b+Z18+b8fiQ6sg8wPo/tv16fVTWme
jFxJakgYXQ0wey/sndpCu+1JSd1rZr99Zuc/VydMz//7md/ehKO2fN4eHT4To9ll43ToLmGCUbRp
mJ0A67vSweOIwhUC25k2f+Yj32SFU14cOXdPKI/wj3t5+7N3blmNYms46MAov9qKJAa8Bcydtq3d
4nwfmXD/mWxWbouFKfPTtAQ8Wp/fGHJCpsBOw/Ra2//nFaOyn6OZQWUmcwT/vWLUbH9U9YMuJ1pC
D1gnb6h5L+I37BcW6r/sKZKADb+tmL8+7NutrMpXUT5KQ05eBPNWzoXWBm/eB/aMrBdSSH554Y2f
yoCvwoJ+Bu2TroNs/H11Tfm4vm4qJQ22p06+vY4b/9LHvuzpMB3DHagEdsTxJzoPYcve3XjvkbXG
4IlhBgNOQDWZViUHXAybXTFUCYcZPNJBTcePtq70MHtD+SWj9z92NV/dyFGWSqMbzqdYrN4BxEVg
BAMALu1jBFvZ3qE597diYKARZiMxjD7ZwgGLHUmQY+BW2q1xNQMJjnEncJSVBlKRJ8VMQa/G/CoP
RsTbDA7k1SDf30ibJoL9wpyTATNu23MBvBmuMADQN7gaAXVlTHxkH9ADwg01dYcscxv7GKlrxnRs
6EbO9nPpPNqktDpVY+eMmfpKWsbayMSnY0jcvDdknq8E54lJ3S1MbSug/jmJKyHEgjbrEs6LmUKa
+Kig5ly2T4aasQGSNsOnJSjjBxrU6WG13LQgNuyhPioRjb8rx0jKSzzdRhVWS/hvxzBOcFgiFVlA
p6NOrzV5DkqcThS/X8EskRctWAT4Q5x8CVeqjmgI8GoVikXhCyofkaeWcbv0IPUcZ7yT3FutJ9Jc
ajqH87yru0Z4iTuhOWw6DmICkpWqh6ttpbQzOk47I2OkYlsamUNcoKYlpAd1KCMdeNotsFtBQelC
hvkq07CEpU1zrnx7vvulJ7sXL3cMfv0FO/awNZvcoG9u7mCLHdq4GxfGrxxp8MId4R2gmwoVdBYZ
Qnr2EhQnrx4/aKFNudHJfoLwDI+y3jvefza4bPvwQU4YUSUq5OdHABWn9+ogsg8RxHsqDE113rJo
xRM2FnjIqjuTz+CXMBqCA1qIo5Xu7Tw+9RVwrNXjaN29E9A5hnlIfW9BPoNgT3/HhJcpbw3jupyi
L6rh6ASfTO3wPwYdOlm4AaAKsTN+r/rYR/ukjPlBfgvDuPMc5z3/7l12T/A31Bp8prB0nS37l54W
ZgxidOjJr6+Mm5yfuyTA2zYwlYFwiE8TIlb/HJL3Cl/o7pkIXc9Yz2WcmkFZWC1aaWJz6LqJ9sEc
1DoyidMYqgUFgyzEnpVlkv/Gn345xpD0v9x/QPhpMx4u/bTxoiNs5Qv+eSjDoCSv9y4pHxZj5Tt6
uRmQbCvsxK0FotbISMFfeX8+wGQJpGKwzNB18Oyh6ulNd834DgBuuLvSh5bEpEtr83/I+53WeDTL
dUuk9BxSAndQ1WCLYKs4CnaYMPOXrP4RBcBCGNXKQYsZmSyUpdO624YbcLKlpIA1Bw8T8gUDlhxu
QecDHuuVwWqk97L0BifswRieqWW3xsV49Rzj/RThuAYUfiG4xuyTu3MaK/aocqHkrRRBz7Q9YBBh
Xs0ET/B0W0yF1R2sk7OzPYSD1cTj42QOrQFJX3YP66QksRyZcS68MtJ3mIcxE5NB3OVIZl7DLufU
7Ne7tvFltc11pFJkcxeZok/XOp4wbJ2+4JOwSXoPJkUGs8R8IjMPnmXe42swC4cF/IS5rCC0OUyQ
e3Us9c3ug6l9WIMW4sIH25IsLR3VQWOlLE2m2qhfeOaoaEVCGJCL3FP8i7XDWidoVY6IApMbBx7k
C2IsLh4COVoOJO+0wr2OcS6kAherppHSF/xF9u4YPbSFjTbsjet8iRseuqSwoPl92SNEvpGgk3TW
l88WGBD+j8HV1wIinnwTW222KBiRau+C7THc3wNCw/NaCZ+9Q8fdXuC84CAGzC8itoRWs7RJtXBq
VtiSYDAtMSaQzsgnUnvGhM50tUS9jbu43DVgeJefGPagIW6NBnVfzPnuuIDLkKDO1nSH1Qvjhf9D
2nktOYpla/iJiMALbgF5b9LeEKk0CCSMhJHE059vZ8+ZUpE6ycSZzp6O6a7q3my/9lq/+WBCljhw
TVAxjroUYKD0wi3ChCump/oYoOqL1qVOCNgGPJP7e9Cgiqjg5iInkyke7H/u1UZ4a6dZpZyOxXGW
DYVwOHnlAULmXWN8cQQqZFB3D6vMfTh7nT6f1haSNaPrH82LkO3mVagb5/hUnmheHSUb6Zn0niOB
S/LgZ+mMIOdG+tKCBDabr6/vRm0ZlyCEdgwdDdpGo6bh+6adkKPyJNYI2VBoAtEki6DnUuJ/O3kB
ZHBQiz1WPPpTnc1Ocliqadytn3cL6qanzY6VU7M4H+2NIIrzTH0O3qYJTP01En7XkeViXw3zS/4C
lfMBSa+73YR9VP1qNgp3wBuKPIjN7ybGnEhTBB2qix+v8xgg8JI/2Ytc1CRw4X3UgYNzWUBmIGUT
9JQFkO6JNKACIvJrRC7RPO+PO4vr0+H1OgByFULFgG/wJPHfzyg+4mfPygJTBNpumz5R/1gKe6zi
JeoH8zh3l5gpQObMUUSHsjTab9Z+97LADEOcoKJAp44yL3y0lsEbv02w2uAldpxsjQYmT0qQTSWI
mSNE+MtLEXhwSZ1t7ITIrSPetSH2vBIir8MtEkYwVJHSYTDq0/DkLa3ey6nLnUY50jvi5nV2KERP
t5gDdIGTdZ8z+hfOgG/15tHC6K3Ad7y/E2i64epoOntoU5A70bGjXPVacDqchtjfcR/uu68dvk6H
t0EFnmB4lA+Ml3gs6tS2c/18FRr9c51/O5Od8kVVEKUzujmQFEiR1BHX+uI0ICAq8H97wkeOW0bX
nM2RuATWretvlNnnNu7iSSeYfrXHV6LLt4Um1stw7KsGxRjlJJJc6NaOkNXbg/csqGzvui8Jl/UK
6OYSY42uyeWy4poe4d/2poJy2nAtDvvUzaFfAUoVNOG4nwwE2QTaAVzWFSLO7+kzlzfiWe5KR0Kd
FDS3+Rax4H44gIO3UEKHnMlpHa0NSOMHz1/E8P1Pg/Pi8AT1BkoVskdztL+uC30eTvZDeRig9/VU
QibuJuNv3S/97CTwkZVuUvXUCNgvR/CAgt8wnGIm8sDNCosDq8KnApW7j2Pk6ZtqFPFOfY5mO2rq
F2zzhOcaQHRvkoylz86rsvIH0N4+zHHag6GEPt5zfCKeU/e9y4pMi7lBf7leJl8KoCR8866Umep+
Osm/8zDFCLgnIQ7kCioT5PtVJgGGFn0FmO4mvluMhdASotKVl6Pq+348eVUx0QDjwNbpwnz/fEoQ
dKPsC3nd6Ip8I+gkrn8FQcvsLV1AOsQuT+1lKNgSSDsvVKJ71UxkpWFKa+DhsgfctBF2EgXzgMBl
XE/Vnr18E4zvksKuPjIcAIeirv4AV4sbHLSrq8yXJKvwmhBYNtvjPSaJ4EaI6/WwinYeARS5ypsA
LlW9DASAuOLwyvUpeCHd8iJo2arzBTptBHQycrmuxANiunMg7xLnGF6BEcSe/zw6AicyaC2PvZ/V
em4ITKE0crq6CQm+kR6QzSRKpWMsqMBkdcvHZFNPoB+qb/tUFIaDhY/d78D+MjguCaUCQglNWAEY
YMxEeFC2fFDz9SkOcD6IZ6DI2vLibaQtjSTfWfs8Os5gCrhqt7c4AGQDH/n73Xi3GQzASJAijMpd
0Xjk1pocK+GJZPYrVTCWHDkYnCHmakttV2s8pr+7c9tO4z4KTG2n1BHtoPO7kR8pcgK+juZSF6Y1
iHGpK7iVcV/o6l3cNwrewIYs9CMpM39KC4Eca+l4I/n0zwehim4JIVYy4o3Hdn3NgqucmRlaNXWP
OqfgosQu5xB7FqD7JBp8AW6VFhYR0O9N/yz2MrVUrP7ddCMeKS5BoWemls2kgQgDAeU/qMOwj/1y
F1PwIuIRKGClwrNRYGXFhSQTx6dPet42/aqY30Zs9Ne3NIKTa2WXVyvsZMiQEL5SMl12uBPeDWcj
5Kd5MqNLIGdu+gVzUll3yO+gn55Ro5S5NOFYLbmjOeHn4EEEMzzz4q+QIxKtV4VwtmQiUfMDdC2N
C4/CvGu91I452mJihrPIu0S8v4c3HFO/iXmFTarHp2R+edIXSCgCrDi/SG+8aKdvZ4R4hVXo3K9w
GXOO75AKdju3Nj3N9PR9T6LEmTocozysfepv62zH2/AKz50c2BzK+0PKUYg/DfpL4Dcwd5kCeX35
hq9IH4E2PBGF4SwTAJD9fbbvFeT+GuHGydLJ99nZ2rHQwre6lyy2EjkLbloDCiU3xxhi0+EBUevu
781+J09/TCzeWOxppKYBHf4dAKZZeI0PlZrNUJAcIxALO23Loxx8o4hU9OnpWX9l7gbKh/7NWXyk
kiUv7Xn8SNHadvwpGrujDmA6CVWEC4xdiBaB86myYHlYQQ33X/UReW/Mb5QtxL8uFrqD3dxUehSM
tPNE/dCg4ynwwR0JOVT47uBo1BGPevVZ0EgPM+2xWl7RRu0gNVgtQVgcYXkVECPJKv0+GD8FyMSO
s3UUqUxKX0oTWaImUWbnipJRm6RgTtbLeEf89QuAOadRNkGKpSSMVGDBIh/5flwR9j6WY7ObwSib
6d3iKe8fgOVJpfMad6snEjzU90qeLmt5jW/jyOhHZc+EWH0mBCVRDhv4nVSI9FB9StWGN/uuq1xg
W+jjpHt6PX9Y41gBm20yUsM2MZ6OOEr/nnkCf3S2DeL+DmXxxpauzNyoL5cixWxhtxGbk+gYTNE6
gILXA8WN5BHAgT16y9yo42pY9o+f1gsP0e5rjCJG7uLIbLpoZ4xJ7Fgv+pCYpYNITvxw2qKdI3Iu
/R1Zk4X+TmTwZbjVpzoGkiqTUcBadtbHH+UpGcHbrKZgaxASGNAYHyFhwtVW1jTEOv7RW6rOHUUT
16TWOMczLY4ju0jTWfmYrw4b/ApgzQCiNBJHfRRS0sagQyro4bCOR1EPwB1a+lL3tD2SoN6UL5fl
XnPl93hzVT0LQdIJEGx7kTyog9NrDugncfZADD/1GQBowvx4bE920xNrSEjx/75K9Z9nMRN305XG
vSBf9DhU4izlzXbpBTPpGfgnbChMkAOnnlyRwRrRi2X2EoGlZWbInRH3owlmzotH+TkcqnO7Hy8u
/Q70dVdOBweystQY+tdxAikHTTgqrPnT71/9fZD8mAAMgrA7EX/ozYOm0vT92czTWTRRnqFgqmg2
wCF95aN3L6Bv0DM/AWvnukgfElITZ0H3O2Lt8Zl/5tD6qjEmH0QeO0/ZImgG/WzfZ2uFnEpusTU3
ANDHlyW5KaiRULiew9G+Lz2eHpWDk4KYE8IFI3j5ALqmIEZlp3otFz7YLW4b/LmG0gtMrLUMfwNE
X+8ANh95fzdD/A3XRANcPHmalT6TQPtjHrvSFvXHSXLUFpCy9jPcYG5vRqkRZ/lVGip+yqY0kQd9
h2bVi8fK85WwnewbKjToc7/wzmBe97ChQQ1lxETXBXWcjTxJyEv1jmRmyad2Me7GYNTdrzXdO0qk
mrj6vLZD5M6t9ff3NuK1HPnIJAvKdKYi1xeQrsKqZQA0mKMQjS1QoGgnHXvFNJxjbN0GsfhmpTfX
FMJBiAcpMttabewEu05KhXA8nR2G0ebSu/az4bW70SUegQVREgpf44RkbjUIRtV6Uw90WOtAPgcG
mfRX/rJG+7abCwnwt/Mwnp/c07QDoxIFi3oK7UQSC4b0AAKuCw0acbqCRPM2Po8PI/DesSdP4ASh
rf98RgGY9K5QVF6JoB94FgrdhvtFBbt0f99IP+1NUHFV6TKeEDbKcN/6Dzd5IllOj0EWd1BQIJ6B
gjEGb/9YkmMvtmninrbVCAqgNKofowE+kG0w+u9IvzHmfzXfGPOzWtXHs2oeZhbqDojgPOr5LN65
5c7FstRHpvI8JidSQd98tLf1MPo4P/qPx09oslEyOKNshqYjKk9cGYtimHik8jflu48HaexhX2O8
Wki/xCPLk6a7i1fgcWO5F72nHDzQ5+Vn+Grz0gcWIU/2aNe9P6GQw7LnmsSUhusZlfzJKXhvGfI7
J+5ffW5clUG6izXtwpCfRxJypB/Zy2VrXz28VJOvDNAWvBUKGm1its3CMG+Pv2e6ERLqnSowDznN
ypThyn4N2xRiWgKhDL9PgyDIUbPutQ0kofxUB6BdTPE6ilAO0DBc+TsmrPVSCe1TRXcN57KoSNRC
MXqsQeGQUiP8ZborVBPxVbRhowkZuA+UdTBG1VfaXI4Rva6IYONZNTELLyT+K4ZwlA/ZSHkqIJur
G/CREkYsWDGiguLuPuynUHdqwfU+QNXiFyNXgff0xO9LkaM2joCk0coqHw4bRKs7XTMY+BOtb+NV
3C+Anc8gOXb6OzwMD1MZ7Fz8QlYOwoT9Eq9hXcrUomrGqq+SWz5PNWFnWQM1STCy5NJHewv26SPa
cO/q83lyVZ09btvgFv1n+xHbrRhze1IjmcOLhdK1Trqte+TJ07eQYc953UNkAhu5uMyCDRiBZGWf
u7uHzsXdLTttqBK7AZfBB+RvrbTGUuzs5f31VAfRLP46UFDpzFUeXCV5VO9IGeg9O/QA1JNp4f2s
klrFjGMTLRC67EH0JpbkmXb9yjEI2RDeubutuk6+ohhhQ4UXELlSTxl1EHMBtbKuTlRBa4pcW4K4
CZRqfV2Jf6f3HqvCMcomC7tG3G8aTazXiPSO4B9funBAKLcuK3hke++FPJj0wF+CnXcZBRhgoVK4
R1KJh8bve1TshZtjSYAo/qrCNy4i6erbx0IyKfI8B8DBKy972ofOUWOtOP9dS41IMs+DWjdDWspK
l7Iw8Zb+wYkWAIVp83lqRAM/OtU4a/dlera1I01pJB1q1zQ8gKKqJ7+XHyTFfu/W967+OYJ456kk
OmRAsn/veq1QtCgMNHVaIL5ZDVPUuQCljk4rc5C5+ej31u5h4JivP6015uts6UdbCw2VByYvDV6S
xpxjRcj35+Ukd7aIravvvM8pbdcoZKCTB/4M/2a0V+srFAcwnC1xdTOW+ddo//mkxsR2TlJ4TBM+
CV0vwZisevMewsKfnycK3abiQMH/+n0UlMYb7EeTjQm+KNei3B1pEmWSi9ebbqDIknJVn2U82KRW
GXhF/Pd+m+PG6WFXkZWmPnNs8IzT8YKijurSP8r+zgG2/ZdwGP69j83b5J8+GioJBgVpR7kZ+Jfh
9VSWykmddqg9y+roCGlbOmDNpjjpKPIiMga7Uw+5AVe7wmT1CRoF5+X4fFlRa6ZkS515dmA0CCmw
+ciztnm/OwmYPgkfRvK6RmPejXyvJUqWq3BzKfC4sK5AthGdIG4FCpUSsE01vi2Ka5zj/xqVP402
Zj7UVE3RrqLR0cX7hu3jGVRwkdlAXX+fAet+B23yGQq5a3LFf+9stKjkVCqP/3TwOAvIsXFpoovh
CjkirsSuv4xn8tthYV672UaZRB/Su87FlnT9kfWG5vqkmqhupXnWW+H3OuPD/PAE6Yx6Dkf6BUYB
SoFfnPI7YjhgOEjxQr9HCC4VhocGicA3aal9SaN8UcHsBKwaoC/M68pyCVWtueZWrzLE/EGOO5Q5
i7cwp63ZHpE46UOU4NFZmLdNwL2jVcWuiiw+CCuzedrpJ7VzKU+yGH+wBk7UU4eldwRO8PvYN6P1
73m+bUfMzU20riuZmhSdWp2Ot9OthlnwZtXvL8jRX/prUSlpaa6tW4217JuVkhSxok5JyI724+2+
G3Tl6YGUUwWbrKSosxtcZjsBAmm7rFq72ljSu0LrVMr1X4dLTnalHs43/YXwXXxLPdh+KGS39LdZ
j/kxvI0DTTkXqpFnujqNH+vnc4yagrE+Tc64dZNnQ5iBciImAI44VoVGij8vkX3CmRmF8l5Ilqst
OdM6CI29Vqkl2PKKQTgikYn06RDemSPNcAjiXL9chWBeTyOzUA6Mze9zr947Um6XmlgbN0stTs1U
zxLmXtjP1972iD39wYNhwVYliy7OeFD44zOwmbbY4V70ddO03qBWG3s90XcHpkGZ+8uM7FoCaV/z
NhX5ewqpCDHHm2Kmdc+D3/uMqeSdG+22ZTEoN52+nGvDrva0vEdNDTOswckLYVjHpHveBf7F/EoP
g6joBgTsXyrAv8MaNBrAIzPGIUR/07sJgRtcqbWQrcM/MX6MOOsQ84x6tdB4iN33BWxZ/VlDjUfA
fpIuZsKUKq5CypKqOGqlnzwJNslMnxSzon/pEx6DCLSnNcFvsQr7xNYCZV6NAAUK5q1BPI38JiJ2
54/DEg2b7nm0f5Qw+qqmZBSQ5Tw9viFgL/NOqfq4gg18mPK7wXFdAaIJti1jeC8ouB1C9e8hLONy
HysRQyiiL2FgTk3EHa7QLoWBolJ9kKGQtbR5b9o0Ml0KnCzojN91wJtpKzpHLVMvV3WK6ZIrRMF7
PqdTPiEtKQrTXvDU0uC9FXrbYGOd5JJ+jWVDnMPP2ULt7sc1b5k9GwPwGjXzLqjm3qH/8XuraqOc
+X083bbaGFr7cgkL/USrz6RaX4Q9vNGrh8PPkP348qL2Uk+l3oT8SduOvHcP3DYsxv9mfKMafy09
YnwF9AOPenc/gew0MNqut3tr57adxvVWVMq5TnXaQdRgth9cvMukMxDDCqFlgh5r7wJOYD//fVjv
hrG3rTZuubywKtU4MKwdZ6rgl5H15sMF+lP54mHw0YKRauKy/plDxO5R5NAhIDSzIWmq5KYenEWk
UHlYPQ/0tysqdb5XoGtX8mSuEf9uWTh3p++mzcb0pUmdZ2ld8DrCvO9CfTXgEBCk+5aBvLs+b9pp
TN8+JnmqiL5RSvDOsxDbK+HcJQhX/2VLjSnTKl8p8h0tFehCobJORILsMGiPNhjf3Y1+06VGFKKY
aREexdDZg3P33A8/82HVD1u60zY/jbCjUM9qpz7QGwoD3gHkp5cPL7Nj779tR3T2ZhtXhnFS9sdS
zA8PY/QcdyCSYXz9l91pRA7GKT/7QUozhCygmKsRuSDO/LYcTRNt2NxK38flTXdO10ztxEklhq2a
50vBD0yHRP99/SlsOyPuRUOYVPzvtv2Olm7aCvOwsgzCQzgg+4FoiX5xKoGqnx7bLpe2thrHvO/7
yv5kfI8fOgLzFL4cObR+fXFk9LT+PzupgwkHyX+0jM3GmjiWlnwozIAwDwhfPrXdy6rA5hd1vLbT
QaziZrZAu2mpsSzUML7kerQTL3e0W9+qTQdnCd+zJsXX6S1huQv4rxDga+mhOAt+abfTiCajch8d
y4oeoo62RHkCWU8DjN3pqzNCmuYTzRjAmS1t3p3CP33tNOKDkvyhHWf0FX0QTzz+NQBcIQ9VjApa
xvVuVKAbMlov1KHBXjTG1UjCSDMrCXT8AVHai6c+aqjoDvyFMKmXdm7xZo+uG3GaZNPqVaTfWjor
jvXmAEM/lAW/15CNbw7wzd44aIdYkq6KwpUGr2BiTUUyRlwxwRC+vyeY3y0t3hteExdosGqGZlnN
SzQyNT9MkrMyPWPMA3RgHi5RkXUvr8G87U147wK4bapxd3bqtAzDoBKdozxBDtMHVd8mQnL3KLtt
RQzxzRBmerZnndIhc4qnBWtG5EMqngOg/1pO57sPu9u2GnfnSSopnIf0KEcITYEJfu5XYCPFfcCU
sVY7fUGrRruVlLvwl2yZPDFizeVy237jSu2cNOWS1PRV3EKgDB/FUSqQpOLxoyOo39KeOC5/tKeR
lQKWAjBFFb9+M7ZFfc3jg1wqU+1beQa0jSsWywmhOEgnrTi7tuYaCyaSwl0hIYhAxABzYXnCVLcc
1YJuLwSUUYXa5u8iFYjuLFTXM1mitmu+Ca/8vhjNmx43VhMjbJw166RMX4EusJQuJEuEBqk9aBna
e0frbUONpXT2w6hMdfpK2EIwgR/FFDYTYORokEyp74Gpahvf71Tab9PZWD5meNjZ8ZXptJb+COQs
wvKIMcyCJyQEengWSXPyfnOUaNGapQRYoSdtnijKF90jr2WRwUFdBDsmHBraUqN3ix6349EI5OzO
xdcln/GA9+DF+P7+M/pntEGl0f/r3L1trXF1K8Y5VeUrrbHCECXPpzseET6BvdBHUMcItLRtpbvn
7s3Calw18fGMREVFi2n3Me/mCFAt+sZSyN22LKyWTdR80MeXKDclMckg5DIHSAIxkMCAXT0D+fF1
60K+d4XdDKXWuK9PZWz7tdgxwormwkKOvHgkArx44XMKCu7F7z1swnGbe1RrnEqXQrtKZacQPSQX
PoyQREZzvCBjApwU+2QBdJGWxoi8NtpQNkmMAyu27TPaVmwzcS3E/E9xJAYaWcKyi3veJMc9Ihlc
PbS/2l5TTUD2j143TibZrK6BFtJryvsmXUdRlXCMZwgYaNTREKgX8ohC+J19zaMYuXGuWxu/qnf/
HfiGSKm3Xkhi1f5yomiNU8wK1DA4mUy+iF+w8mBZk3PAABRTE4Aj2EgtxCEtuIGtO+pu23h36N+G
ZZrW2MOVohY5oj6ibYhyvMg24SpciQpOB7nxeILqNo7Wu1VCjh9qQss++47uf3TdkBWFcpqFSkFj
3VO9PWZ7tDmmCMQ7ghoDpxXuKg7kCxMLB/7x63Zeo0/XA13hbIe6d3p7X/ST7pv7PiGf+CV8cEKY
OwuU7BOsstYoGUMxe1kLNVcUER0XFNfe4TBCFZG//WqbPf3umWRoBg6/YAF1s3HmXlPV7+RSFGDY
Hk2w2Vkm+B3l0+M0WAL5S1/xlxmhz76fykP5+WQ69dthhc9tid1XsDiDueLBGEKutCfwKRHIxWI9
muJouwCZ9/uev5toQjbs35/amGxldwz3oRmJU4bCoGfPkq2K/coL4ojscmsmTXgebGW5ZZaV78Pk
5zT/abhxbp8KLdTPp71CQl2z+oY6Kb+kOXw5gJNAUPLHaBHAF724+fL6Go4j5GBn2faK6T0WExE0
8ssTVjJhNwCJgsHBZaUOOzO8ZuAEqUN75i/QKBC7RkOjboH5HVCPqQqcaAvk/TQFMpHiqBH2Yg+K
B5rUCDN/mjPJMx4qtHYRfodwizAzW63geq6o9QEUMB3MX9wLYZI+0EFy4kbLpc3FxnFAIIWCqLrQ
NyKNBeOLwJXDGu8vcPdjpDnxohsFSBvZH9JGmnQWKIEvwYnMBd4e6WuRkNI26dicRQ9K5AmJQoxa
Zr7dCky4H9hjFmQJnVjVajJdVMVUDlFlydNCELwzTAQQ13NF8r/9hX3vgW0KAT0oNSreh42dcDbT
kxweOrQF4MIG8d5+Vt59bN620VjCZzvad7Liuw0QWZUbrM7clxAJQUjtJ+oaDTY3/QBgMUJQf9W2
2f+P4fzTxcZCVvwiiNLqu/nLMHsBo0uw08FbWkgrt+zWuzHBn+Fs5g3iOD/ZWvDd1n4g9HDzqe+p
2H0ee9UU61uuzJYW7x1lHcVCnAb1Q0Vv2jntVClL9Itej8+nR/Uqo7gHYwXrP6ty1apfJ6QPkNzX
9YcoXbU0fS91e9N007HpvL/EeW0c5e9HWTW8DPFfcpSvGors7y3dW6S3DTVunMyq6LlNQ//gFNQh
8qNPvzdx9/1z20YjtlKiWJOPCW2cu9UQvYpuMC09fXLqt+VeWlvS/n5b1pFuBKX13RtQHR61YYp1
EkT3lh6JL24e4Lc9asRNflwWlWoH1+luoYKvGMjvcFymECB4Y/0HKbM7q8GkIqJZJirCWHk13li6
VEn1Tvvullj6Qk+wM0qEWFvLlXiv4v5XS40zSztUllblWTBFBmEgqj3V0MJnCdNZ3KfDibHDi1ef
6/PdzF6iNjC2F9fU82fcznjJ2i065OLwaozyXx/TONwye2+E8BJlAtOcC00mmSwM/n6fS+vOo/mv
VhpnGPJMWedoELAoc96qPBIL1TVgVYC8Tlf1foIRLxZY9eTM2zYdlRB6x9k6s5z4goTUAdzoGB2p
aoIm+kC9YPi1H9vjsOOc0WFGK0/fwKrDbXPWGUUwbLNZthISeBoKm1TNIwroK+DN9kJZlFhBES/1
jIfjwhpU2L8eBnA4ZGyoVofZPnalEeiOfgHUPnX9FXfqa1aPzDE6IDij/T4o9zbS7aB83zs3SRpb
q8ghii17oiR2QEIGrZvVlWChbfjvvXj+aqlxAJX7k66rYHVIB5nLitYk3h6IxxgU2qEctmRnWzvW
OIsk9bC/WlomT8VJZONshP4CtML2vNr9xct9pSJNLf80YTMC9RifI3H7i6qL7dr/UYbjzq3I8P1p
prFHTGN38q1sH0xTua+uLqBRCjcAQjnXWc/2oAZjgKbTxJ4Hq/o5fkOkFMp8hjyrm6IzNMs2YCmu
X/7ysJHmh83lOE3f7PVeWMVMgjdEP14Dcxy+7fGPSSbqssDnceJD3J7LyOxDEBwJLe1g2SlmiP36
C3smQTda+otgmTCP63KqXkepQcpdH4aTenRYFRQWtMdLPDKQaQ7dyHQOb+fzWCCQd/I0S8dHf3p4
jPjZXZ2LAQde5vUtTQ/qSAJ5RupmfnqsWPXz/BkuvTqEtrXHOSr90CdIqp7QwSJvOUk3Vs8cFFPt
JR2nA+00ios2pPD/sXL/DH3j4FBV/5on1l4msyhe6vtBR2gEDXYDrZvigtSyI+8EI7cTbTbKJsck
0kNjdxDrqQS4dyD0AQaP19F/kIVogmUNExhhxzRs1DIhj/6ju3yz/ZHQDIydti83p3cLarsTsnik
gQVKt3s9oxwmGKSPgGpwHhvZW70bjHmjCA+R0RHS4NnFvMzuhYNrMYHH9pJO1YX1kvbLqeka76Kg
n8vifL3AZYsHnXR4/IQy+a1FFLrhA5y2T43NuVSfpYOD5QpW0ANqsDxexszi8V1/7vDPu+XTeWiP
jkbXhLIHeP0Dtsg3he9iu3vAeKhrZd7pPPQsDCFQB4qdb/7xYzi4bAKM0YpePLhi4Wy7de+4FUo5
hdo7vEIpyJ+C+W55HVzTgWX18jmeAQXeQCm2T8Pfp7VJvRYjLexCLZAHHUa8KTkghUp01UM73xxh
QGcLHTItJKbgwfTOyEII92AVrScZ2XEeZBhWJH20D1p4ac1D8cdHNFayUp+SjnZWis3+S3uXnvef
9oM10dfHeZK23baNZdxsymgsYz/U/QpL+HxjP7Oy1E9eRu/WMsdu+ep2jl5xHqsGrvBS4F3jrq/3
cEc+oKWGXTQwoo6wGJIfDpbD6RKaLq/gAy4EHSEJhy0eGEg0jiAd1YN3A0P0Gvo4hu9q6qgg9F7r
l3IbXdzktZpZc30jfRqv5VxFwOUJpafsIfzYHd0ISyukSXQHie4a45XkVX7WZrBT0skBZbqDmzJP
iGsbfRP/jJeWxdAIxr8HRxUeJtDuLE1vMpTzOj77ktzJNxa2bQj0ls4Z2O2LPwxei626uCyl1WUL
Uwrfv+7R4zh9q95M1Gyn8tbc2h9ngJBtmhiGmPubIOz7mzSh5gwjTUaRv3HB5HZe7WqzzDfPr/Pt
HPaOcNt2koXkbENxMgjBPvwV8Eq6kCoF8c0PAn2AMrGoQXpkNht1kaUavR0GDzg9kXOSHWQddt0Q
7Z4EuUHxcxYqC8Pl78PZ5ED/+PTGst4FhVwldZJvsIFzDH4QMyX9pfIjiewalBltgCSiqww4Vvoc
CVALobdzuPBjYg6QkE7L+J/F3wkrajw1+ZU9yjJisb0/PU0ms5cZRDFk1iUykugkfhCfYTpyJFay
CF8st0Sv5J+f37uHdPG9qaGApnJ66CybxrOA+lptHaRrvtlzhKXDzrGbQpU892vkkOJpai4iY67A
t4ZfT4E9Jn97AofNTMG/o+r2z1/JG3nSiprfQOpC1g8ffKS/MHzu88v8RvzUFjKAeaQCMbIk1yN+
OtRdMVTgR2RPDs7L1Vmv14PRSCQjn0YowPB3668lxqqPjx9fH1iPrR9gVY4eRqM1vxj0vr74VwYP
s4z18TaaiX+Df/AlRNgOKK1hEzf4OLhffhedaDDi55zkZvj9syOMCj0MFXdd4QwD5haIXQyiBbc7
V9wUSC+xyIB9jh5SD2OvDHEW1tjD+Slxv8LeFwjZ5QfOM0JzQSw9xDUoji1o+0AjPl/ARUZSDLE/
fkw848XsxVvlA8+gEM4tXJZ0qJMhK3u/z6glJuzvvSbcH7CQNkDzd7Qm43WX++mxMg7FmrCNGhkE
DkoNCBKkYx9FLsERHHEq6nFXQF7Vfn1aylIX0fn04h1rp0RcB/fVyomQU0Gy65MbU9LnVe4eDU+q
PUwkInjUaLUi/I+TPcwMJAus3hU7np2rGE6x8lHAw4gUAQ9Bm3MrCi5Rz6wcHVEDJClRaAzdvMDp
Tj95BlYI1BjB1E5O1y7kAMECQ+Q8Zxl5ceUiabZ/PypOx3RyuGnYyWMbhHckRhVP+16FWhyaP4mb
Kb3eR95WVbcbT2b2vhjKjqkpioxGbDOT7p8P2m6vFMW6sh0umrh2LNOxPiPCzNIxdW4RBSYI1pZY
lIHXDt0dy4qVvfO0nYfgqCUP7F1Xp07JMievRt0HdcKLc1Acn7wmYrOpe0Wmq/Q6e9fCJA0CI55Q
9BKnTdlLYBVa3RBzUcNBbgrOCxoJX9IXA4nDNYFqgaIrrpChqyRe/ap86mTra4dqGu7YcuXaFy9k
eEjlRw5BkFU5/MNc+Gw4VY2zq3tANIYw513fGgijkZmlS5ZTXJzsAv0WSzSxZ0KmWPd+X6TN5PWP
kW28oMzkGBx3iVysj1/54+Gj3lw/jaeMMxDVdz6fRPDZlVHdf8J4h8zzY/iSfwTP3LqI7mG494q0
TMKIRA75n7m/VZ/sze9faDbeRD++sJEFUrSLcfIjpVjLlefDVdHcMHSz2JVRYI7dDqZAqA5pTocq
cOzmtSPK1MlGQyX0scydc+4AWS60rsXAKmJKzbOjfhj+pPN6QYab1zrysIg+IZj45eqpA6UU5a3A
d3J0xWpXuhKKMr0p2vbhs/YQvhu642NJRehCXQH5RlYLZGaI6JaQAr2AukpaJulOAP/38hdDdBPA
B7VdcGPI6eYw6Vx7iJTvXsoH/eyq7zJW2dzB73ty7/DBXiuculG2+30KtJ+RjKAiGbSBE3mHP/5u
vyz0xPIvVbk+BN2KPxVOny71NBv8BTUfBDWgBGNhic0YGwQ/u6sjn4QM/SFyif2LgxeWLkPtzzt9
UPU+NTes35VF5KYye8otcazk2Dq7Yeqh5/f71xt3F9Cfr7cbF6t2LLNaMbNybb7CwQfHRTxGcx3N
Cx73q3Bc4op2dNKLkygOvkM5xo6y08FmpfSMWpRdkLyJaq/iGsF9+LXjVl+nAaWYAdZbJHG0z6Sb
D3czY6S8sRJQJMr3ruC3792ME/fbzCd6KMcqAuEgqqK+lrSE4U0lin+2yE0PG/Pjl7bfqakcrIMv
dMlNokyqIeBhYneH5hTq0ZXLjUKtn0NNqsSGwFNljyMYBrDYwD0cn6/Pp7cATyQU6GznOIG2CfPG
3g+NcFA/mGrX2vrYO6O7azk7cH1tcal+d45sE8ahafCGaibn7Vg6G9dOUqzVDBE293p1itI9QnZG
jGjnlbXLn6w2iCAm+lNIaT0oz7mLxNZUftE/rkRseHFzCPHy4H1wcE/8Lhbawb3QE0iaGP7VrmK5
wi/liyP4WLi+sOa00LvCB7VN7cL+GWezY/70p5nxN/enAueIK8cqZwx3seqRqEE9V066JeKI7GBY
JnwdtOSTVxq9BKkaZPxMB2nsEPGEC6bwXRNRSDCwsWt9/58z+lpf16ObEuxSqAhdW3U4/qS9i9Hh
BZNAE1dHT8E+8/LObjyeHQ3tfWA5RFC8JV53rzydO5pTorWN0yAH2I6zDc0Vm0ALMcXY5RAkJwwV
sNgPzidv9yge6LawDaBqqGuejpeH5l4Prv6eHV3oWaXvFLwYUO8Ku4eDx3+Qo5GDUKWsf+zKgA4I
9TIvUntHKjtKFxoje+Kki6Ck0L3CaNkJVKV/Bl2Gopno0skm8cK3htbNURmWATYuZytay4iHoFMV
I3/qGMduuBvu7FFqT87B2sd767zID/1a5u5/4vfIoVseezVJYXhPyBJiRWx2/Wych88dlC9IFlhe
tknzR8IMbDNLZbhHMx/TEUICcKFY/wauFfUvO0fl5qaulHlHLOGYkM0RGt/35B7e7bBHaq1Tr4zt
oRiX+66erk54Qtboijq7vKdxhV17+1UJZaEzSEfZOqzmu/WV4iqRAN6Bhy7stHTonweK/ibbkwsv
GiReOflzDaGzbl65TG6+AZeqliN0nQOiDq2HurOEhZw1uFSrch1w0gLg+srSbnAhNFcXx7KrGS/R
eaX7CEN5O1yjVrtktNe6ftQ74IRn95LLUOks7GDIwXYmg55M5ePIAuu37x+x5wwGVjo8Z15tPGnq
2Di7tIBwwIHbCYBNgpToTNmNbF6TrwQ4GNz56DrX3VT2fN3V9t6lmv4PYee1nLiyheEnUpVyuFUk
g8HG4YZylFAA5fT055N31akZZmpcnu3tgEFIre7V//pDVQbi2b8mW4JyQuEpoiS9b3+06fjLPMPw
QEo66dlV4xawaE90WGVZSbCoxrCucD8pq+z3kK1GjNfBT52lv6yb9NsUuJGipIED3HBfMqtLmlCs
ivtsH+KCv60DfOF+aKvQwfzbkFfRZ4E84ThxS1EWpbwUmpMcH8LXDg2+4qe4XEizVnTT3peiTRev
awyH6nVbuQXOTc8gyuwoYhw8GpsZ6JS5Re/lbVAKawMqALhJzjyxkkDh1EVT2JppD4SmHYkoaJ+g
NKif8hE/I6nxjXhFaDIuZDkrTO2XqtPfM/YbGscZLuouywyLKsO0oNGCOpwlcaZiO9pTK/sM55iA
dQKXOs8AuL8y82BzwUStk/Hd+dh9tWSvVgdJmyd40bCuBoBGsXnHdNY0XjROy1iIMeFLGO8aAzDT
05+HjyRiHfbE4bG/ACbClxHqVWksS+zx63mUB4xARrG6qYlY/mJRIQgiRQx9zzAvubNM0l1j2Uke
jNE9P4iKrZT2yJydTw4VrQhlzum0WY+DPqrzffUVm7MRgZrs6TictlsqKDaVbqVtunxVGbssML5O
TNGneZw7uX6fEVrMX3YADEzQJAD37mC4RJ6LHROQFxuO8RlD1ycHXmBPMpMLL+691sLn19fVuSgQ
G+BnxBSwJ9AD1rGm8OpufcG8vPMkbI/0wEh2CdbcyaY6+yJeuN0PfUVpKrlvdraM6/+PuNu7qEvV
NLnIfXxQH6AAHZK7Yp0FBBLcq4/RXXIQfmpk3oLzU4Hz2wvetJXGU6+2GBnFh4FcCaJ6PRJQcSnE
uTWaXe7SH5xNvyWwN+9Px69pcvNU6c/qN5uiZAjzK1hug48gps/aAXpJTWTmKttfL0ivxLWq2lUw
AWWwNDtcjvVVsRL98056PT0JX+Nr75WT035Mq0/5ipaZW77gpkdI+fu/a9s/6iZDwakBAF8mXnOK
AbvB83ShEUJ6RtV97kY73H6X0qxYNEETEL8zP/mNj/+YS1jArHAZwoQzIIVbijuyFhY44c9Kv8YV
q1n1C2HdzMnbnet3ZERvxc0wS3GK//fR3k5Utwd7g+Cpjdzpaiz3+1rA7tiR2V0O/VMlrBP19XS6
/jBKbx0itZuXu63BcNqNum9wusLKH9LfR7yL8Ygb7rD/nkrjDyv1hwV9L8Udgt7CB9WaW8/mnvCT
yI5lWyS09zV6No8GLK7X8aB9YBToKI/ZQ74cN5dH9f76JN8DrW/7OwDo0DY8CqEVu+XKN+k22OU+
Xkb6hFiPR94eo1WECIopHiUDVTiW4syau5/sE6VbUP72fd/cLM1pCJsiFXGn7rZlH/uc7XP7AknS
CUVyqCHIGZ9FBLQT/PvyStYfq6tJ0UVSIBb1pPngefb7PrHt1PGamLl40IiwMNc4vT9pT/3k0eRc
ITk0DlhWZroTnIWH+PdnfkUsDJ/ZslQwUSnN9wo1q2x356n6HeXpgS3z5OioJsnQjoZqnPicBisl
isxpk8BWx+T1BoeiIabSD70zVxh0orJbxR6ZwfWViioA1o3kd1jA42sNCgiQSN6INX2+mg4OQaxj
JRjYwGYUW8WAHxoYhbLNJYUTRJLym6KXLidVcOhHxt6S3ahy+ZYtloysnM3V2Sb1qtpU6GtzvyD9
29gYqMoVcvWGrYXd45MMekZKJ6so3V2A7PW4MO5K0kpytgK2emCn3BGkkDqd5CaNc0ZXFbHrDM9g
Fa5BD11xLsCklg0cwxNar9FX/tW9T55Y+Zco2zK4HSt47yatgytbyGmV3UZ2z5onl64FmMdRnx0G
JTksGsYfbK8iN3/l7+QwyIjoIdeCiGcCkciy4M3QscKVl3PBLaTbPQlppsPD9LPdsY9nR4xyHjOH
yKtUVjm7BGOuXInQFOy/WcH0QKIISGxaMltrbsxn/x50f9T7vw+5767BL/U+2p48q6paOly/xvkV
u0d41avTFp/ISP1hQvkGbH9bFm5e66acs+pEac5ihWdy4eoGb9mpMvcSeUbqE64AqBhq9uVCtq5f
Yqw44IjnKqVfhUGEq7o5i2ofrqVkegQXsDU6Fx6D8t9n48+VCyEOHrH6tB7ALbpdD06NLldRdBYP
Vbyoh814GCoKPDJhpSBWPQll5TC7ks94YjD4OsaJD2f09PNedhm6BbY2LetUgwl+OPE9czJhFufT
uizf4tIvep9tNQ1a5aPNgo7ntezm/uwX0Q/IOa2N2wLDlAwZrJeKFgAdXdHvE4lstpc2LczxkMBW
Mufx6MfySuQe7700di+6Y1pOePLaOihLNwXRJi7g5A3AdaKtPpSal8K/qTzmgxTvNBxqpgSZ0TnX
fqX7JxQPyVzn82ljnfeUvHK6sHgVcWex/cI5IveTcD7KThSzMcd5SVux1T4dwUqyi5uAF2J4Wn7P
HuzoB68jZGWa8USkec89bVbQLxuAX3TKOtAEXzhURB4VjvDUzo0ZsDMBYIJsg1sauXfFZffpCi68
AZ6UcGE03kWSoi+mnazNYQqIatZ97YBQ5bVzxl8Qi9B3bV+EC/z3aG1eDsqFpInhQVslwMx4NdKk
ekiWNSF4Fw9GU2b48ujVCD0MB+vcVYFfxsFgYz/BPzg5sg6FO4Af7vJL5/ZfVTkPK0+FNrVvyI+B
8PLwyd10uL6EONBe3lPFS8qVrvvMdGAPeG9QmrO9iaEPxDYmQVhDAmaXTPhBI9lp7+b7rl9KWM5x
VohriiYUZmTqWqh0Fzjmk92vkzfgEKZwGOLDXIByStY0clnhqFPJRgtVmQE9FX6Rz0w2vzhIArJ1
2wLlJV+EWLpVzyckdq8qnkavEbjvlrHK3HXmwsmOmfhmZEdH5a4lKnqTc8AdyQtQGfog60nVc+iT
hX3Q5DYo2PVdz+2TCgRD1hUEvdbrT9P2pXy8Zlv0u7zRtXHCwhffHrZKAhhbuOkuLsaJXEPW2PFR
MuyUoh/yzJF1AyIOEwQn4oOREysufe9z4zY4wTe2semJ+Vl3ICPtLsaRelxe+5lFIJO4AcmmlUO4
D6DNsX6CYE0oreazbzGd8V1YGnOsmOUNNrxAQhifnuBrv/XL9K3/EicSuUCbhOXQDckhCh3169rs
6UKri+uSIauO8zTxtacisS/PigXfRWZkzkAv+vpxrHFyZ4yAlJbbE62BKfq6b2zAFEZ+/5R+mOiz
qXRU/KNc9ZN2yogZ+ATW0ZKtCMFm2A2oiXiCD6YWFedbh7W8+xK9kVRtO9wz/wQE1rsGh879UsrY
uA0YvbDA3negZgS2cEOP7xCUBDbOTzDdC9Kf4kCq3ct7/9Qc2QjAaL8vUOAxWjhjftx454G72w7v
5GaWf42aL7rJvDccHK9q0aHyfTx7uF7DeX9gbKFpL2fZxbn2WPWfA7ws5WQZs5WbJy9wAy+T+QgX
y/I7EB9p3oAdS/dnIFZcJM2pXlHRyH2MsW8mniQB9trRU4/TRJAFgD3cFFqOu604h+0/AkPlAdEk
Z9ZF0tDSlbaiydI+hqGX4dTdBNg4XsBAsB16Z12+kq/G6uvq9LAsTKwly0svLgtIPNoiizfj+LJg
6Kg69+Y5ACFKl31w+RyhE+akV/S7oXWbR93XbV69UAj7MmlbbIXzIr56LOBaUG4KYwsrRsE3e5O8
ceKeL+rCjHihQHTPtZceL68cG2VK6w0rDqo2p8IAJIpgGmK7/HeojPNK3kRHqkuSTF8voZ0TRrjo
PzvJSbFUZ2zW1CyTYx0Nrqf2ISYfyh05KLZP5jT5pPvCx+6T6d3lpamX6VCKT/pTMh89ejBMXftu
eXkxvnr8yGrcfD5TOCWUW5VbvyaZz9HTa1OJOPjCybdxsnApMhag6R3SDXbm9WCD2JGfxVQwfonU
+eS1LDh2K6iZk1DOMMqO3clvabCCM7xeKyCwmRE62Vbr5+NLOTy3e9NvwuWFnmzqyYJ7RbP22veO
GC213GeWY5YBXguYtZIncLe28E8txVRwqr3xyLO16cy6BM19U8xkDL3xVCjs4VB2Hv+0zwxLYjyo
ZnXnnQtXoClOFzsPANGE67JlVXuh65guAV6Zr0k/HBf1JbB3zeq9Qt9//rhum0eTbp3gjsaK7b7C
/UVEaLJhGNDoYDKrljV7H0597ylQ3s8zeXCjB4v9ynebseSt72jfyuOzAIJsZ1i79tteQ1UfrcEp
oAxkgMJutZUr5/rYx4S/X99OVzdR502zUWjLt3FwwaZ8LrVenXgtlHBYt8wRNHhIJQSgHoOGqNHU
U9gxVcuyX5T8WfxDjXbrAKPRofqtcrjZumuRZNS9VQgHNhFiBqc3Q6ZPK5b8Gyz7KyZ/wJqWAf8y
dYF+Qkb+VrcY2PTT8yd3Rvxu5P1SjY6pIlaWKJuHzpHgzRgwZlgffpTC/tm1NWVRosiTMSWwLJrj
v9dHeBKoeoZ+/8BeBY9jc3GZX/DAnAJYJggAY9kAShV2XhWinc4VMTITAhkKGh6oSMgSbrh08RPa
eSse5txPRwVBFpMokPfvTu4v776+Zqe4VUbxwXzB0NZ8OR9HAiIll9yBt2xlbWrP2JBP6dciNyCO
74s+tK0AZGvFIe0EBEyJaTdvyaP0Ie//XRh/S/1+r91/P7ab2l1T87Y32bk+0LCmqMxe9YV4lGZJ
Qg5fPJe96qVwoN2+X9kmOvrKeqnIrexwm5qp7VIFIST8jPgkJi4y/N7CysmvfkUsxMVtGv/IfvPf
x3vrTffHubxpWkrV1bpe4++RdD2KZLRK9sW9D+33x1fWRrtaUXnaH/9+UeUPmsXNBbzpI6ayVmu4
fzKsgnxV4vg9Ub5MdzIWVgmRHxxoDrMaNVg0a3FdNknvBOmF+xUtMh9o/177YT/zB5ZxO6Ru8K0o
6TXZKDgiCKtvXC68WiTAegXf5H+/91vt1XTCoelYmiwC/Knq7S1liUKXaRfNPIz+5HuhoJIYZxA6
IPqj1sX8KHbgy7Uu8YvpD8CJPA2+m8EpTx5ZuiWy3VG/4c9fbpwuyXHhGOnfataETBVQayjoHsxd
TKuOvJziXXgdPpontvzdk7oiIw/yo0rhBAJN6/y5+YkNLf85kdEFkf4zasbbXL8ZCWrfGqPaXutD
Fs9yY4rExC6+Yc/T0pj1gHTSj5PoK2sSelhO0698YOkFzLDWV6QQ+hM8xuSZ9WsKZ9uAuV1/GBh/
UhKg4v96gDcDI4u0NjqpnDLM7KPMWWsEx2buRA6B5IN6vrTzd1rF3RpN2Uv0JcIRoSV8tWGQqvos
A+xB+3sGeLJbMD2mUU4t7kYp7LGzC7m4vjhJNo/YJfzYrb+FQRlpvx36dO5/udpmUdRyfzUu9zF1
8VrcZEtCHFfWu3yMnpQ3snjuzospJLj4hFbR1jZ2/NWzejDu4j2nswOh2mpwifugOBCRcaaVEdqn
ffUWirZy/++74jYJZLorfj1W44bgGyuxcVEvBX3sgap/fIfCRjEOaJbQm1c9+GthMmtwom0c8+RZ
gp+mPkw3E6o/KYPbcfBjc950U4uDawOuNjbQiVwZcxC6+Z2bCF5dTr+12IAi2hydrPKnx6SEOqfL
aXi9UKWRPQyzhFqNBr9Gnh7t0lf4vUlLQF0+MR6mf3xBAIGVefT8+SX/4iPNbcMJofSYE6rWWHSm
XRV+gQKbwK9NB4duEC3+sSttgLCAZcEQacNrtg7ERk701KrH2lj1f+oyIAP/222vihbsQEOmfTe1
WX4ZCJUsV6qgnuqDQGrey0RtYzX6MqMJKWWXxUoFOR8hMVsj4M5J7GHOmB4Y2+JL+w5HQv4SjxP2
+KqzLH0T2mB3sCePCXVAhEuSSOexPxAbN7L8hr3S6O5rLTjRqX4zYdugRQ8XJahF7o0STB3HIgxA
nbWt38Uui7NSTlhl09lGZWtESKI9gYDBvVO5Mv2Q0elpXY9eeCYKCSjUzjHbbGufjEGD3E+InLS8
nWgpkfSIEvuDsvebRihAPnk3iok0hfM+LSwobgVkIdopo6vSfc5sCgEDA8aPhLkeEqkwYbkAelpH
rK1Moi12JMQrYFvLXvju32Nenua2P2ZjoDOyh6gZ6AH9fllKoxjjQrhmh24xrqCQCY/FQwzHiYP8
pNX42T2nb+L9MG/vIDsMb9oHWznyxHX/elDm2Rtb8n8f0Hc77eaAFEk1p5IKuaB228gomuZ87U5V
fF+9Jix8rW8RJg8hGZ27TKw18VXsb3KPRiueh2/7mjikyf3mTAqlhhaafRITCJTnORBGgLAoaJwv
Gt6TNHxK7cVOEGeM+U/eTtpfzuOvh23dTNF9kqZWP6Txfe33OBxMQZDwTxDXSW5HwvHwH23bgVdh
h7PW1e8mqTMbPvtzBysbi+fOb4h51zySRDp/sop4YOZGXV4j835kvNisRyjfFcIFp0Sk2Y+WAqL6
51BQOOGsyxOoanwXTL/coWIjilERC9NbqP3BOULr8ORgwHGIcHuQjqtnOuAYXrWQF/mq99UFiBZ5
1TBk/LuJgHyeSORmMPqnQP5CVbSkY83CLtAzzB7Od8rjSEA79AyyufR5uKZbsDHn0Na9JkgWMM0W
4yJbmdvryggEAsqzuQLnTCPoXN5CJ8CRL9lV5K0Bx6NTKhFP10HsWc/CnODwZTNT95x1iNFfZ5qA
Jy9aT5HP/x6d37z0P0bnL+foBquN4rgtE1mN71sfZGs5H7maht3c4crkkcMzJVDj/JHPi4CMq7t9
g2ku8wHZADQOTvYrCPqi7+0DLPDdjzEBf1Cwsaxln4Rcf9qSSd+F1y/Xr2ed1UsxSQgcsrbKM2qP
r3wXI7ZKPCOoZ1OKL1hKsfv3KZGsvw59nYBqE8sMiZbY71NII2QSgsFLf2h96Fvd8QK2EdBfpI+8
UheyQvAu4wCoj7w++HaU9hcfaFBy860ZANXC+j5Sb91JQEnjsiKoeQ8z26ZNybCD+L1VP4uEGlV6
u/jKW3TQHsW1hNwB/ZNnLAdunfU4r4hjSf1yVziGMpuyxrsNBAvo5lM8DwoCYJAlBT0CCPo/EyJ8
fageuGYOQrAocVJ9jZqCJYI0Ld0B3QITxNoPC50BTCuZK6w/vh6vxsxLOzecx48pa4jp48LVPGt3
41cyx0rZoih7gJ1agjaJ1237FR9pdokAhdOCXAx+70zBQUc41R3G51/VXKP5YEefIuAC7hW5HV99
HbD1sVXd9KFSZlbtyvsQQFaxY7pky3zdY5G+bXIopUcTXxQ81jSHBSRmxF+3xfJDJ/qdKXBbPsTr
YmkYXqm5oeydmJMga2JX9nmB6rnTyJj7zBdl0M2KGTUVqdQcA80DmK2LaGG4sJx/GCh/ECkYn1hX
WFNYq8Xe42ZXWnZKnRWRcqF9369Ub1yGwaPkIIhiYksJ3vvh5cy/lPVY+rHHgTiHv9+tJKE3q0LJ
whiAlfgEyZf8eiWxmlgkTOCZskN9xf1KrBvSfuzjJrMmyQ/JBZ3+O31hfOjX83CpAm5IK8htzOQG
wkDDNwB8EXXfVXaGlbjhv7y9Vfb2bQqCJn/H+ZzkQ8wLbGIr/KamR+VETidY2O5276n9+Pw8uK+t
N33QgvBCJ6TkAmhk9bosCIVGlzISKJ0vCZX9lihdfNR7rsKCMS0X77vV8+Zh8QrSiFSzdmTMTdI9
IYDgUhdm4SmcfoKap4/BQYoyTcwXQtdS7+JN+k5G7cz0+aD+I1pH8lRwYwRnvsZxpDyM7a3Hc60h
NjNp0SViKu49EWSlRqgS85poUyZ1CiiGP6lO/n3lVPnPhYgLh8OJQfY7hI9pofplItOKXpHKsj1z
4c4b7WlIvRHGObXJO83vMV4VR+up21fgbTlUFT86xo/aWlpwqyFcp3Jey9x6+cUbLAjYkx2OfZAz
EEJbnMHG6x4Lys0VGF8hz871DweP3dFfjh5mL/lUyCKBxqZ398vRV7GUJNop7w9xezhrT6XyYcUv
IYVSCQyqjy9q/Xap5jFGTLBkLeG1YtcjY++pfbYn0Nu2cQjxgeBI2X/Zyv1WVpdhuTwLqxzZMNWw
sDGUB1Egl8V4yYZ7GZYnlbTi193ODA9199mb90rzqZVkWq6UaNucj8N5Z5pHE0/g60KJ72plHobo
/+mpG/fGsO/Gp7oN0QDgxG3sun5d6tsyh3y8IMVPIzDpM9dfEtj//UopDhpzT0t3lfmMtuOyO+1j
dS1kmwiiRzk7R69n9ct8z/R9FwYaml/4XvGLiDRK8GNhdb1sU+lOq/ZK/AjrNoWWrC264bFOH2PC
1oWFWt5140FqV2fm3KZZXsSFac2u0RJ99PkCXDDvopVBfu9prkDYI+tDXeSX6TG6NsvSbZzu0nyv
jq6pzo2WVtMsWsjELNImkd7SjI6dntkRb3Wk5YNi6KJu2tN+1BxJCNpmLWX7OJwNuScoj3nsNhVA
NLTY9Xmg57E6KYF0fTCvj7L+/O9B/zc8kcBThTQahj77pBsQIi9LzQgNCsip2KLWdxFHYoQIygmZ
iQrYz2dsFh1tAaOB8vLsTsK+C4FDF+dDX0+B5DFR6D/di39Da347rJu6tpOKuIyjLL4nqowc9Cme
p6BP90Zs2bwk9FrF/KpB8TX55ij28wNB6O5PwNhfuAiypmkGCI1MTidR37/fUikoklGdOYj8KZxN
Ok587hA1Xp1JwKkyh+5Gsq/ZZqOqM20ww9RB5s+y8u9rJIt/wQx/O5CbTWyup/WpTCj/si950fsF
rnPV4nQn+dkGvNCrvNGnrg+6RYmmUp5F3t3VaymUKRHJ3ID9vB1nkU/hzxYgdiaGyGBPXr5RQLKs
pwfKVGr75/3VNhcjJXdmS347B7aZPmYRZhat8351CiSNZw+bmB2rFrny9AJ3Fxwz22Xkcx87TRAu
LAfygpt4n/iiAmWiLGY5ortKCQ6oSUkU+UlgUBMSJ0udRB3hSAHavGCKAKjYiBTuhKdrfG/geJnd
d6t6pruQYjyDEpwlDJo/9lNG0E9nfmPBpwgDvDaOQPBYzR4HPOjRLlyhTcQeS4nPkznFsgGUTybl
vxcvIMujTWeCcAyXLgke2IJbkj2Tux+J+4X3gvd1oG/Mx4RJhn7KsmQw2FBZzqydNv/35UV4+pep
+9dxdrPw5MVw0jup7w8X4Js6wMUFtRTVa/pYqsdzsQOoycv7XIN3QO76OP1UD++Sdl+xde8zJ4nu
BGEbynPlNG/1eUlnNdto40rI7oTHrJ+l6gMaxshYdFDEqbX6e13Dj2WhXNZGs+Qv0nJhse6eF/wp
vem09CRmQFCbxXW4E9pNHq0IuGSGTsoHI3o2MvtSPkqSl6x1A4K7YxFzCIOiXF1wRhPh7e8gOLWY
X5hOUj+NX6a4M65L2E+K8VS/xsWuPW0IoO3olicPnkZLW/CupwfyQeJik4wHhONqsuLBQ/Kgidux
f2j7ByE7XMfHCmhW2hjSXC1alra9NG51ihB9bo0LAbZ+StdrbVQvofJa4QCgraP4vYnvdTXoJK9p
P3Xz/pquQT/08DnRAimEILE8Sd4IMZNbG+yrSO4HxEjX/SXx+u5+atvlD6QZy+UBdESsfrAS+J5F
bvZ2v93cN/WpmSTXPE7Caf87wEN5UxeD88VNtp2S3cMAI0fvmRIoyPmISKT+9+gz/jb4dFwrMEXF
fhtu4e+T3FmVToJgqsNB25bPSCYk5AiUxpRpsBuIpI46n8/NOlmj3kIEWz4WdJqPKYnclJF7WBt0
Ih+7goXNPc8Katp8JprAJZSNlZOsxw3G7+xCZYLsbJQP/bBoHusHMsTo7UIyx6YkUZ3rTuel7vp1
fKdf3Sv7stlpmRLSs+3ekrfYAtSal2FgXCYwvlAJ0p4NkR8/qMpPPvl/2VZqv5wP62ar3WMnf5F6
MbqHxSH50XO3ztYdMhrQ0F536+O4Tj+j9fjBcv5jZxUFzV+mAh0bA5K4ZEs3vrlnv1Rxo5KZatox
BMXgMtcXITnWLhsA1p7JWvQFOiPFOTt+bhBvdPUAwjOLAb+7lx1o0xp5RtDZl/IMhMJN55c5Loms
DBf2gkzQE4PFchHpbip2JhnrFWE7TkmzBSUezpkaGxHDx5eO3uZ1EflY0BD6TTXAulf5mlfPWAAC
FNNBuEuRVcdL5U18sHwZoersGjDleyKuLrlv+cZMeFP7mcIGhN+/ttsGQzgn3k1mAshGg9Z/2yOO
4y8ifBdx5fQs5PXT/gUDjxbwiYDBK+1VFdit9nIvcfq7wVexUYxHp5pf52ey4emR9cfL3flpRC96
MOExSM7gyr7kKY7iRUsw6QUKjVkbyMv0Ltvm6/gFKit7nmgReXEQLUYcHNVZcrgEZdA/jJ8EX8/D
bbyQZ+osc+s1j7uzdghRy+Dsm96wNzmBlJ4/sOH/WmqAfbFVJVWFYXHTimwv1rVVZSm6B/maoGkD
3df+fl08DGAHHooM/Tkjk37eeg7znuZ0c30paVzKlGXw0Sx/KDm48f8UIACFAuxg5Ye9qm7eEvTr
KxG/imSmh0qzc4uOjhs1DhQ8kEUYrZknA51RQqhoMlylmHfxDPbjKV60gt9dNgKpaqqXP8EDb3DD
+joPthK6auteBwRN/gBEqvq16gHAS4JPmwNFYlvOMPccqA3gPcJ28IfSb31of/TFTOoEsAzYyezF
vtnJGbh45MFg1sjcUx30l2jPxyhIz+j9F6fRM8Jljy68DaLGM9pAw6uzRaHlNhc3y2Z15aLhgUiU
mMucqsaaCwxwcN3MF7PHiNRoXDuyRWzN6iiw4Jori0sUXLMFjL9Emg2jB+OvMl227MirACtBGckH
FGd5PbvsWpVL6PIPLqRgBV06/ficLZpmNZoz3AcUzVPMWab7acbp8hAj1gzz2quhYbZBoftohf77
wzIKRnrDZ8ccEZwGAv2JcIS87aZREBFB2NMzdAzTbmFhGY6KCChCCjTJtWFBtmhXEOJL9K+crHVT
g+ithbbSP+N3DL2w6Endi7jK8uCE4UE+G9jVITdBqc9kD2nvGjpGjUGWHaYeErm080MDxpajdp55
dWh+oPpLRTcX3KF3zpanw7SBcgtWREEpOIj+Ybdhd3V94zlOhO/hl88vU0+lympcWcNzaPqaL0TN
5Ysk9XgaFMJMKSJ5CFj6oM05+dBFS9Q8BJbhFMD+P/X4OU+vLQXZ4zd8TiwvUjyDAHjZg5Gfnny+
zSwvl51uDOCPhXgvC0jaV1eoELxO7+mfEvh8AVvXubA4xT4C5ugJMh9no0qhvgLQzSVtVhLHXXoU
Vel7XnrxO+0flskI1UcxwyuCQd26NRSU3H1MfdLVP3X3PI/gn49tkLYLX4QkP5mMzTVxMj849XOT
t1fsK64IdmM7C0OET0sPKgzyvK2xFB4TPDjGIOfQOMrCNrpNc1rhnxcOOO0h6LO54AAUQgchlqs0
Xd54OjbY0UpzkM+zmpDWZ8FctPI0HuIns0amBp/d471Y2qwTvQYvp6tHS6tr3W0lz+tiFguB+VlD
mYVe13vaaT6ePZ3nqtcZ7SJlnRNYfZpf0brpXjK45tnp2UbE6/5bDKfTTYw2g7Q9ZzP9GpQ6vj+I
z5kfbN1cGsW2tGZxtkLsyd0oAacPD8nVYzpBR1dhrjG/KC4PLMxlm+xbaRMaPj4SQvrAbZuFWzSj
CSiZyKi6D6+Hir+Sd5HIhUZWOyuk2fn8JBXbLvSFYdnWc1P3R1iv3HZXT1BXbbE10lVWLHmkRRFp
K21wlTAs5LY6yYEozVNjGw6uaKL+V86RE3bju8o3aYjfhPCQnFK8DTVniO5UU3iJlX5xOXsJFPSz
gHkvgPKpUmfTzWqS8CeVR6W6Oyl3aGI56n4Vq5+DCmxrZC8idyymIOzY9ll0F8cQ0pTTa5utmmJn
4IUw5N2TNiw5yLNyZ1XmPJMy26qcsj/k2vEynINsLxhwrZ5T0Afd6QRPL/0BczBKsG7wxP71Cmsg
dePyrmgw3RBEp0fzLOUoqRoXruuFzoexvLYIC536Q8MjhVuj9jAfg9TVpw99xcxiD+PsKmwa4Ero
md1a/wrH7YD/GBum61cavTEcjfP+dA24elyoQblPrdElaSTAe9NLaGcixV2cy6/6TG4sKHM6LJXO
jz9OX8OrcJ12LiU2EpQTrNPPxUbyiTfnQ3SM7/+fAtoGPAlVi/0yzgGC5uHMerraMG0DGbrOhOoX
E2+GTDeBr2QnnF3BC7LN9CQ9G1lCvI6F/TaCbISz6aEjyAYbIx5czqcdvcCTyDxserIX2Zlefnqe
fPd22b29WHCBYQWh4/m6jCyB6jOrjKzcJdx0Zv4pFM/QcEdJ9WKBuPXs4VQcZYRQ0rjhdF8ieVW3
YP1oX85QPr8iqIAJ64OqT+x0Mm680/WEzwo0g/puCO8kcTcUuzCbG5XXq1+R+HhhZy0sEt1v0kBR
PSvp3FirHZ+7RE1mWNc04lxgo9QuTvKdNQxOW82ABtnLX8r1tatXKRVbtOZ8JXNLbjZyybZrX0zf
cHXt/APkDwdtQD0L6VTk1fD5YPyKE1tZ9Mi0Nw23e4WD3h8woGgpJmMA41X1yqVDmFPP4SP3hKLX
Hpr7UfMMLjuEpS8uaBb60uhLpHx+hCGOn+qC6/H136qZc7m4ipDAGSMQ2WGknr2GBRtlzzgxc1QG
SH2PuUy+K/Zla2f7grhKLBdQMe15TmP01dMmbR3uwNOiOyIeUmEoAL1eMHSaMao4JJZg5CL1h4ox
1deFfs9cdnR4XWCZaGl39Y63iRcjY6k4Ku/ZJtsjPCh36pFFmTEPxV8IA6ZeRgZNizlsoZCFnRJ5
GS4xWNvEu/PmvM/24rHaIFq67C67flXs2TdOTm3sfPfDUXhqXodjSVP5jD3fU3nfvGIWtzcXLxL9
oPvyvtzJx+5VPOb3nJrmtUDVdN1Xm4L54ewo5CmMrsz/WXGplZXvPsH0M7Tn+Cd2/GfYyyV0W0Yt
NxQNDpiAFPKqU4h0ucr5FDAyNRTinb5Id+ZC9MCA5gQ1rOp7zddoLKA731nTwXRHzj9SPHGWfgyv
l4/4ud7lHzlfd1RaXOXJzg8ViD28xh+8He2MwBiG8PSPL3hEPl1qHcXCdfrMD1Ca8ZN+dVpwmXk8
KjN+xy8oXfiiY2H4flz0LB5FTlY9f+OuLOf1/emreR2RDAz8nJeUgKxhO/HnT/yfv2NM8t0JnZ3O
qAh44gb4iFjHavotr8Bvqdt4WX6FLo5v+RPGZf7BL3Hw5A0wACF2cOjcBfz+v+fgMvM1n4Wn0xe5
z0/TEWT7lGs7HJN9ed+vzP/xdF/LiTPdGoCviCoy4hRJCDDG2IPTnFCM/ZFzhqvfT9t/7SqGASy1
OqxeveK7OlHn5rfFy0T10/7tzSCuXSzdkJDebcQF6af1tydqVIc9CUVpdP59GkXj4djmMSo/rHl6
WD2mWVEb5zDO6bF1ROb30JR3XY7GGxxgZP6iMcJYfu8H0sndfGwHygBs0Tdl7c3LUusBZg4PHN8T
OQxNzybF9qKx/kw/PckP+8Htbfmdf5t///Zs+W1ZPdK8EFajsUH5w+9r/jX/jA5yW4CSsJTs36p5
RmpjxM13ud699hIWd2MvTL8DWRN/8/WcteUNzNXSOr1grnO3N42WODJ5IyrjU6GaaaP+UVlvW/tj
a1spJAZUa5RvKods6beTj2KARyomIqLQraCLQr9W6F8OjWW+uf0cPp/GKyMtj4qj8mhnB9p/GEAe
xJAY7kH0HHUu2bG97+b+rEbT/n6w/lw7dcSZkMTkMdzR/rwfPd861YxfsO8uo69ME5uQw6fu87w5
nzdk+qzFtUuAxF2m8XJg1+LGwOMmm3RPgeDmkYO/fbIYELAc6UVZUOsUIYQsTC2ZSJh/Fm2Wbr+I
/VJUtHjGPg9tPweutQtb3fsuSqgWuJssC21QCjQAzsTmdH1UeFy9OGiHa8kNzXo9owNM+1NjrY7P
g/V3rZI6m64OcWUshnImYp0DM7C3r+tfta9pX4+sMrXHwI4DT8MgLz2nSuOY1LrV7DYufUy/3Xgs
C/BrlMTu/WyKjUgtyvL34QVYwGW0HjBKFJhXR3QWg7bdwH6FmSiHR7oZcthBguI6Pd+bQBmgIHzf
8z3c3HUu0g8sXh7VRIZpOHwSz/SOXhUCxi4GW7QUuH6VrFD/wn1M4+3UnR+STS8c3MPsbFIl/a7T
/AgaVfmtprblbrzo2UXOCuHah8S06Y4u+GphEJjOSiWFV+ZPLrhTsUVQGWw9xgSM6izJbRw2QGM6
D5Q0zOaDaBxW4ZgeejhHe//n9Pc+MDoVtRcvCwHOJeXfBeg9eMT0UxWKa7K3t8eOmNw+WQ+qne1g
zuJdehmadUcm56ddWIq941UUvnIEliwrofV6fBpxLY2rz0W8uink3/WYAKYrg0zWDsisepg+78bi
g7WWgqZ32ML90IbDhs04A4u1B+NakMFXTQOPeHIgT5A8KcgynuSQrlOTYODmIWw94Clmubl/UvxZ
AVks06p+rdeH+JJ/cqU51JlKJZwD5AT9ETKHG70UD1wGi97ubY0XAT/a9bZtoaKr8z50UUetgY5u
Sh3KOTZocWU+pI7508hpvsXdnm0WxLV4aC77BQGLHeIbIKIPiq2036WYFQGZWGcpfMXCyAHe19/V
sd2IjVvE3Vu1A0acb1Am2So55Z883OjMD3lGWLXEsO7hbdI7f1SzYUZ62fYXq8YB55i05NmxanTL
43U59NnmhvN87B+ea++Xe8wZiaW0o041rnNWtPQE/8+I2YQhZUPCLejXu5eZtVWX3xCDlp/7/i9X
AKNG5jji7OcYUa1nyVH0a1iwZN+OnkU9fdVCDbv02L5JabbpTP48nMn1D1hEb6eRk6BkO4gV7Obf
olUg3nVICFwSZkkB8b2fa535Y+y2+edKJaLv3D0wKTMwHG9e8JDj976PxnEnDCj3BV/kDKX9JpZN
RfJpsnoRxruTqNmwXCbQsFznWFwO8nzDU/FjwvnpSk4KqH/GdewyUp1GKol2g3jYnbys+9vBWX7Z
D3k6MPZMMmjQIe18E70+S/x4GknyJ0pI81HT4AGh2S0liOlO9Ozancl8ext29Mg+2TKP2HoDeFqT
lczHFgq0RAYfhAnmj2X3SEv6YR/ezf0vufkc6GmuhTbyQLqzyETtwLaQ0n7I0a5CjruX8ujwvGxO
OtumJ9ybj6u3yqkhymxAcFyXu0HqmAZdTQKizm8HeYGq/UjE82hdTQHj0Qzn36jQvOKy0/R8ezDn
xR/e63iodM9/gqwoR/+Lz2wWk0Kdp51Zr5jtBUvJzfsYdkpd5u9eeexRUh1lC3Xq//Z9LM+MNKt/
T+P5QEWln50kPQ42FZgus2wbojg9MHAfqsuOjmBupuguNqMe7E+optS9/tkTSEtNNiHb494lZohI
+dg7mv7suyROoSIvQeJ2flix3yfpTBgJ2q79DOlnPT3Gj44q7+bSu1+EmJY6LrTAYQlAwq4aehW0
stNo265mZeqqRJ2OI5fyhPnpI1n5l9Jsl2EUGvsdBS7nFPZyHmj7tzue42Ij+qUt737x/nty4Iqu
37yUusenAozZ3qy3IfF3HIJWX8sus4GsJXp2VLtX6nOjeghIOhF2j/RF3F+I4ZYHY8IvMExnsru8
Yxa4q01xGC2/1596T8VBw8h6O9iNhuNKs/6w6ez7l1E4MtfperAptN2r/6g/cb8ZMwBtDZcduxBD
oPLomSXUNP5+IBRaGxdVx8hr1yvuwvw4+chJJ0IBuZWR8Ry6Z1+jDUgNmBPWV7UC2JVK1eFUH/Ia
VJ7EizXxEEcSaeI62H+W35hDddhXQjbPCyXh8hi9TT/34TS33R197AKW0VWXUfVnSfQe5FCYjrC6
KWGi1M29F7o4FFgI0+Y+r7AeClT9SCl6aeQm1mANwBg1MmMXsvI/fPJ8f3e9rxb+2l1+m52KxXg7
PzH3Z8gqkVOFn+j+ajTp3aZx7inwfAT+w2S14ha7OJxpjAefBNvQuDh02qDXt3lEKs5fMBamCIsJ
BHunvgRK0BBzENZHSvoRRUqnjvsRxZVV4NDbi1gJd+qel9nXLAnH8lMV9qG7fq4d2n6zGX+HZbgG
ildB2HD+epzXodQJ0/NDSFi+ydN112AL7D+mp/6FXDxAG1r1R7/pL4JwTnjI7++GdBldu7/PJTP6
UDl1XOqJ3q/10Ac/ug5h+KUo2fcHR0Mrno5cDdkJgNcbJJnEEg0o1ukxVVty2Nn23UScqz8tRU3q
j56gSBq1EwvWE9XoR8zzs1UmCHqYPpoW93m2WTiqgzDN6GKeVFNPQV/8TXeW85FlQkCQ3fyNqGKA
RDBfg8rUZj/8YfY2xGFU+/CbQE70A6zkNLqMTnViS+jPsn9OWI2d39s2otYDgzBFmIndElom0Yys
LgX2OlgCOua9H9HPLVL1R5CVBGsBfl64AIwtC+qm9ffiQQmCzvx7/fNgtFMcFV8VM/xe9TB7o3cO
Wkc8Cmuy6JYPiyt1ybiL1vEpny7b5bEVcR5MpfCu5y/1fG8TfeS2n6XJA3N9YdksfO278/558oCE
uCtqx3SxTs5dAnI4CqWfOxrXbCfJ9dQxi2F2h204BvAi9oF1UUo88/ajLE8eVp1ZZ8XNFmVnw8il
/AcacDc2PAvn0Q7X8Ggm3FFBZixVmL2xmFlUvMIcn5Yt8jceUlWmdxYOkSUhkF9xHRjvrtRBvcx5
+RLDSmj2/DL/nrxI7DjQmRxi/oZJ2JTY03zyUMyltepLNMajdOVYbxffyKEmDD/x23HgSfieHEVG
od782yk+GdYZax+dzHd5/edbLsiXm+1DfjeDk/jIDHp3FtFxhuOCaBJKTC4IdKV8z8nvCRwnqGu9
+utilIAKcfHxbpPN+XHYF0rQBpad7Qxy8aSXUwmDo2S1pWDxfu7BgnzR5AmolwmQs4cVwPiFf4Tw
aC+WCX3NQC3G+yA8rJatQu2rOn1chJ1ReuaeDXtWdSv7e1kpBLzMC1V1ylab693eEGv59M+NWIFQ
GspHrrcqtKc86mZYv42+tnhFwSaf+bLQ9gOJTcd5lmr7x+H1NWxfaR0sGlYg1zMD1tAv0a7vBLCG
+3N2ZUBnAytml/M/Wu2t0K4WM16siJxNLyI/DrObTbfJanQawTPcYtU055hjH2Epb5FQicvTZVwY
kCuDVZQ87O9UvH3/+L3tL/vqUAR5kFyEPWxG0o3W7Wv33AZQGu8e8/HxY/i4cAzVkvOtuak0p+4h
vuTe86+31xPf0V+wwQ/D7j2T3n5oDrsipuLa+MBS0sh/TZaSZSAWNeSFLSAAiep8G5aSpcoCab2e
QBsdJhORw1V4GoUfzIfyfw74BvARNuzav+Wf87YD/iFfbLKFz+THPeWr8tJjLqscT7dSe9MAXccv
JW5le4x5fNZ8MAEnNK7+V3vwpbrAi2MgC/snLiQgehVQG/LMXznOTn/PlhWI0A3edCM3b9J0OFBO
QHY4sK/pZtcE88FS1AJ3vH/ibavVM4xrKAlLCB1EoVswIQpdTHavm9c17L15cv83zyebfHzrTRp9
vonR9kXV1PjaAtq3Eaz+eHusAnv4p5eXesoHVB2dvwEZbLbx4QVd1D/qIiEWtJH1J4iFjNzTcdr0
Z53/LsKeWKCgk9Eb4iiUf83YY1aJDWFpJy3hYJJbHOydiqCvXvvLytL1SIO1ZqFxB7arYuc7JKvW
uuX0SZafAeefv+yJtbrDTCAHZvcYMp533bKwNw9IV4qSTLMLxfUl+q+4zE4vpdXrbZ0M2S5VR2TZ
lxdTaFxe9jPODiYpt00Srqvy5k/t2OJCWgntujbKgENBSRFL3rZWQZDHpHkqZcTu+Xe5s2wfPzat
1T8Yl5U2QGbKsVj5UGV2Llzg8rho0QmK6WAnVoFvhKG0JhUAux4Jom6x6badFn9Cssf13/5ftSSk
bZftHslfApwlHdVjUfTN/6YhEP9SFUYRIg0rD7NO1BdNnex6bNdwfMQ4dZyQg1OP3oXUKglsjiuX
yqcAqkZP0n0cPe2613E9K7xRHkBbCDu45OLz67Zza99HKuxInRxAmwqJzjPJkilQs1JjKND6Mxu2
Ls3F4DBNYUZA6hgfmeaFPdJHFs09XIvHwtIB1Dp8Vh5XJSAKjWiXTN/EN73Xyp36a/7P1ipLuxCx
v0lKm3RTS2fz5PAZrRslOqt8YmXHWGluEH33wj1OqmAKNLuRu770YFZODnLQ9vHiElckucjPHcaV
3uLCzgcevTH/V2HIeT+AqinDBst8AOASDVubc3tdSCu3pMbEOqgenuS0ndStaYPOieZgXCZTRj/K
9vpls6/EhzzbBKO2npaTc75xLLBTxCFRTrRHNbzLfgj1cOY95t9IaPwJCfma+Ot0l55bMLkn1Xir
2hWUIvVeLzFIEaHB4tDOAo6idLFIV5u4XgDuKK9TnAH1Mtxy/qcV6Xl1gEC4BmDsTawHv0l6e+Ed
rGCAFR4Wj0eolLbTf9d/G1gxzO3bpC4HuPW/BZ8nOzGgsJrzDU0oqYIKtFI+p9591g0d0H0BUHXQ
1thXxJoVQyWZXNkyAwan2+V6/P4+lx2iSoIemgxdvQJYjl0mVs+HUiFei37xWQu87DC0F6EpF/w0
GJ7iJXlkXQsccSZpBdqNZy2SAk5YtQvjxTU+lRulf5VhwiP426TfdMQlvoYPhdifQDlITam7rJKc
fhgq3qQaAiRdFgeffy92vVYnpQe3RCEgm/Ez5v2rgCOetk7TjnvPoGtNnHCenNWIr0oL5eLDIgkx
3lp7V5XFAmC54DYX4YrN3yhK77m4Vm+C+RGEIP9GxYDfIIS8SCD4OotMoMBSfhrWr4QN9umJPx9y
Pw0sVHoAvBZeuP/2j/Z9hHuKTROHKYj6aT5Q/iJd58KsoApARLPHqP0EzjOdqll3lGDxwO48FcOK
rLDVcquwS4eFj3lOgFuiyfD7IobC6vPvOHz2nMIEbpOo7tjJ46QS3+A1uYrwCDjg7orEWak78rfy
7n4D+G2ocnwwQbKKTJnZ3D9NvwA2ZmrHPEFcm/1lPiRELNJSV516sJwC7lDarLNZimJYPS//FIaB
Kjev8+bt8aKi2OH58rrLvqSAZXsRuZWXVQaNdvUsmkCs1uPs7+JZAP/yz+k/j6ueEuEd4jn27MAL
sWVPNQAXzt/F8x3q5UdRUMi93Foe0XkIt9jnk6u5+1trMdguds3L6/Rr/ccpfPrP8MRawDA6fq/7
bObA2xq711qtsXioPCyFIjTzjzWwsY0qESuMYAesOCWelbr0tNdqTv6B0jJgcyVr0e86w87h+fqd
Fye2bM6ezw/1tJ5uHu//UNuKN6vU3HCCCQ9/BikUM9gn/5zxyb1tHOvmsO9cFbUYQpRvj/lJLIIA
fA5Aq8bhIthiHX8U4xtneVraim3ON7PV42Dx8qR6S1uQD8CfUjoHsy+ZqWZyFIeJiQxSfg+ggiS9
KHNyTma75uKc3B5DT8knAXlKkuD34bn00DxYJ7kGQHmf1pL1Zi2Z5w/l0aYz/0NiEaCzbTNwnf6u
m87tanbis6lmV5jZU4Bx8Uxc+619rbQAQO2n3WXxRU+qlaSCIpVCIJOK2SWkqDEssVcKDUXpngkP
cT3KuELRQXxVjDYRSiP0pi6apqScSVJ+rb4xkgmjJpHUw41+vJR+glpM/T71ufx6BCvC0y64aNrl
NxF6AjVOCFgDHtq9JHFuK/NyFjvjc7Yt4WCZEa/E/W0/c8UXBz17cqn2FA799XP5nrlwByHNfN0e
xaJsa9msnsw/brxk7JKEoBqUt+fiOpmhF0KPeCY5ScC1pABUWtVrKxeFaJfTS815ttAK1AT56k+1
0/ummgiOMRleJWPaZnw9rqUO7j+3JW9Qm0W1lMud6uXpXOlu8h298xdgC1TN7ed6lpGUaswCcAlu
STlEzHRP9bSyZVlv+PFcSg/5VCTWgfdnJm7nsI9dVb4/DwtPxENVdzQ+EjpRGEQjwpGp8fjb3/30
oTxpCqZh/IYXXWvFx6cc84SUxHyzvgrWxwCivpcenhA4S1R6hRMcUNyp8WDbjCbN6SWrHFRaaezd
QaYXndMQWEPSYrWy2xDR+ZSiCHbrIA0R8MsUAGoSULpVY6BYQb4ZvQlYor/RC6NOeVTLJ5Nt1njU
SH5ERneA/1e9h0k49kXUMOWZ0G0j/yiGqPmPwohst3+2fXbi2QOp2EBXm1RvTs9naM3fV+YAwAHf
ZkhfeElKXeIcnWAosYgr0xKL6ZBPc4sjxGcNBQJN1zTFJBox5GfowJAh8ZWOz7ljgEkzrF01ATk2
XXXJvG4kWs6SnQI0oZ3E6NBU9Lb9VMRJ2oy6ZV1TDX97HkLmTjD8Gvf7g3nJAdsMZMWDqNEtoH1K
MAGRdUJ8Qq3JIh8GztJLfB5dgFMx4PK+LIPAXvchnxJ0IyOJEkM79cDHGdqqVWjt+wRbN1txFmXG
8YFFcqU9duWOCc3wLzUsPrs811uxTQaCmEooDpMe3JLDbvSfDTU9tU2nYR5eigTtfHrj8Dr2NXOu
pmrvcIXsXm49GHRrSanHNrCUgR1UCs6e99tf/SmPlutQoYVWR45en1o2E7hFA+c8FFFlsOal3rz9
vUBrDNN9/t5/m5FAJ0oZgK/qCU67DoJZWKQPQEaQHmLfQosc/PUHHsSiUKNBMAJwhE2adFPrEQK6
QNCuGsIqaEP1h+lX9S0QtoN6dOidcOkQnHNNylKvi+2DlKZzoPSqyEd087OjzGvBJuk7VNDdct08
gU8DxcaKT1jwsN2D9br1wL7+PcnmShh6mIzM/vqTtlFgWlIygFuRaWeSmO/5x1AEEYvSJLm26b5u
sQ3oxBY5RDj1hP1dXoZv6kdR7DHzWlyVK66RN6tz4ci0w7lq2sIXa+/4mcBCfElNpOg/2rLgOhNT
6F6WaTSi9k5i0HR/VsuUprh/Ig/U/y2et8QgoZDkUlJRsRnU0rJKy4fX6dNLPS09Vv7WH+ejgsLx
wFEiEB2PoDeGgoJeyNilPfBHolO2FDZbT86CcKcxmMVD89LfACGDupWPD2pylUxRUpC6A2Ds1C5/
F8Ofj3LYL9kUIyG257BFqEtTFr1Lo/5K+1jSM4DgbRqN/NPte9KeqAewTLbjwwcerCIoVNptXJA/
U2kUPyYsZKwkKi2AGbw1L0pXrLOy6CkQHjeCbMACcfmCN4m/rt5YdauTpJRVsuNbZTzp58FdShFl
yL6lm1MMEKZWTXJ/i18zNg3Zc4peJYVbPOH62Qd8yCNQxkrDS7Nqwdxbp1J8OKTpfvgetKcp1tYA
/ApzZHJu7ObKNDwA7l0tm55eFVP4cSxk1b2A1sZ2rFKqciXzdTaTqj0uP0WT1H3SFzznLsT45r1x
n2JeTR1ciC6matO2oAP+/AjetVhI5nxz03QI3lXGOOcN/Hwq9k/TASxmJ2hLljbvI4gbtnGC5Gij
waUIzf6c6LlMblKmPOiG2WcyE927VC2FTsgj8raBicKURnZRWXeYbhWvpP/nmgZ5Um5FKNrBmUzk
z1R1tRiTYrLhJ9k3dep6SaTa1LANCWD7plVZmWgwIiAi+RjENRDmikn9uRTmVkkhh056YnBUr+2Q
Qi3esu3XAnzxmkGRpbeS1m/hBZzlJnxlGhp2jbzKHJkJnswq0UIh14dsPOTo2YemII1WbumeZVXa
lHnYJ6jF795Pm6frT/EzX08sohdTnFzA2IQ1SBYiz1aJC0zNlJ9N3OAqtIPGdED3FxBkaom7yp7F
ycL5x50Pa1d4CAqUChHmVPBrmP+prJFpclFy4lhpLm0U+nbAlIY2mm4EqIkZ3zy5+m7AkhpZ7L7A
LvtB+7d9Ur41gRUCuTFzOcGUcCYrsDOT2iUpMHVxUFmZVRpaFRjzUfy4R5hxFjYGp/ottTRr1SZZ
ECDvWKNi4gL3w7zxPmeaYza9g38MUNEmvQb2STiAz5ByGCqMn725RCSHfBiAYI5cHjuqRHxmd1v+
vdlgVt+VqjCi4p+SO265SmyAYngJf51VX+YKJvEQnmJ5W7lOdOzMF+1jBGtt8nHMt8qHlgcdGcfH
Fbk5e8EHbQWJoSgGyPTz5LkeAf2mdLZgvZZ4rVaJ130XR+o4crjl23tR8Nw85A2eo9Adnd1Frdm3
vgKm2roIsuahXSdpH5ed9T1d48vobdksbXnBmVzEsLAGd36KU5AoTUWuv54PU5dXS8cAGWn+df4w
e0EepfxjVG8AerYi00Xb+Kr3XuHyuh72LsOnKSEU1Paidct1TrOXS74/VD1r20NvgZ6dEcXn87Z/
L3bKS2Dt1lI2d7a5vXvsefMAmUjLCvHV1OULBZYLx+41934Fk4dsGeKnXEQZQPfdJLsiTzXMNGu1
S4v3QAZyA8HtC52/vd/K//W3jc84VRkmznojJQqykR96vd4l6e3anc+QtqISVFyI3z879/hzPfqE
f9YsMFtJShae2Cw287A0FQ9KTG1/0642d+3P3uehuwPp8d7pfUaNz3Wjx1owKDanLz14Br3IvYU4
l436i74Q94Et1hcjnrDQJmkv7ZYcMNd07iahyTEqawgGibvIJ143uqP0VfrMeNf201rvJ/16Vunk
ngusfaSXPkD0BiQY7cG46W4b7/nEQ22yme6te/mmRMTUjYwWnrF8eX8txPku9iojh5CtZmWj9xln
cSPu9rqjd4Pp688IiLmGe931KPd8S963MAguySiLGq/XdKf6ZdTouDVqxO7udcwmGJaPa6rxbSPb
N15nfXDum0Zn3eiY54JMzvdT99QdXePN4NSFvxMSRnuXrhSFRqdLWIhBkAHsqaspdpPzSbhNeswz
rahhDzY7Eu26Gi/FvXkjPCWfpKNeZ9jouRCIz7TxKV4xjruXJM6GxvLZyUZxJ1OOU+Pd3jxNe69Z
Kf4sSUPaN4y/cTSfqZoFru74r/uay0I3lHgdzRvZH7dpvdPbh0e8UqreZKM3w578MDL7JGVdjl2l
oW3v0i7Fr/XOYaBrx1htn6TcrL/FMJsNrwLQodj4XH31Xj0YuZnsJfGOOh9cLu1JvbUsZsX942HZ
ze+4hdaMPU1orJtKa3cQAJ9GLB00OxqoJIx+NZ9F695q+L4vShDp3eev883TtNSt71uV2iuQl1p7
jfNuBlNOvNLLbvO+WTxCO44qz8P7a3TonYvvhwog3NfCalRY/FN0brV4vG5e93cOQpl8kqG4v/5b
1ElcKOla6x5zrT2ekGNunL1dqp3i5HO1/5Njaiy1i5z75eJod2IqlCu0q3/W1kwwhDa1mAVY7+Nc
SbXRSq2xzg6l0cWHyry/WQy2l3yjUoaBcAjH2PsypJ1QAyCkDmlWNekCuauKcrX4PoPyJL1wzSYe
lYSfwmuQaDctuGPL4kixrE53yf76fHfF5Ryl6+JD4fq8uv5XYOScVJ8UVzqd+7Pl4FD7W8l/7M79
8+Vz/+iavNqqsADmi2T7X3RP5leCGjmFT6pxFLq7iMtMoQFHOtShvELbXWQwt309srX//HUPHkHg
fSt4oCrJmhVQZtif7SPIAcUsNxGcFSKK7NV4y/fhF4mjSu/6sA7F8vxSNYG8J0hHgHDeI9LrVgpW
48JWABOUeWfR+KOM6fEVOgKgXn0rH0IHjuxKTAA/7xFUTqWcQIqp4ke/Vw9Usd9DnK839bw6TO7T
1mQLHhrwQlwFICBjlLaiHDRD30LMYSMPFcbO+geK7PjfSVFdetumLY/NsF1dilJNa9dTwzC2yWGb
+KqV2Z89SB4qN7iN5MqMWY29A2M2lGKekyaZXtVjiM2ojnjU3Yz+Pen6pF1UaF7ZrWdX+7NpWew6
e71So+7f8q8Z2XocVAGeH0kaOfgMDTm/YeRKA0/aYQ1wMs2nRbgZLK4ezILFqNc6LpLF0/Lx9J5n
D3bPQiG0xu1I0/cKt5m88Nkzf2ZleG4aKljB8LxFomK4a1zpMl00QJ/NelF+5yGWIJJFs+Yw9+CG
vLVj2mSvG4ZF16gKcFtXb9i9YQenAmz1V0PujIjeP4voYlNo+cyI5V1tkyUjknK2PBQUOWZQtVmP
D/q3VahQKhILNvsmx4X68Qo1yqcHtVBJLvKqUOYmRjCGX/iZ+rOAzE3scTqd37R9PbJ7svle0mlj
U2lbNt8mDLYs0Kjs3FtAP4Z94+u9W5MSxjUniHnbXEHTY0qVnM+CpaI4RHkLv+tO1LRkz9iQeEU9
CB3sHlG+zFFXLhUVb7nsOokvsrfqxIUkP3z2Pr2mw+N7Xh/U35IEVkPOj6C4a0ynh2zVjIYZkOIc
DrJJh7mEX6Q9jBr5WXqvg1l+vA2b5RlrT3MB1JuSStza91YSviZPe/nM/PdH9hxSpXVoHFWz4xQW
nci8UUru3C1CFPaQLtuLKh95Yyqt6MCvHCrZVt6URsSXXVWLEgLXTGW4iOzGlsOWhmYb+zWoxtZi
RhtrVa5cWYGPHynBjBMCUCj3PL2itQ/JgZ+evpWA086RGqk+yoUcmyusXpSCw1eAq9DJvBy1uAIP
nG1LFBgHPmOIWJPv0ttGoiLFTXgTR3qUrF9qIHmGMiyIoQ31BSDZrPpbRpd7uiPkgfoYADHJdQAs
eLi79fcOAF1UyGdB3AjhSbDeJr2PCqMaoUx0LpjB0kOl2rvLrPmX69fauW7+5V6CQyAwHjzFlBed
ea9J8pT9VP2oVD+mIzobkf0qJCSIvvjDSAWlUUVA0TTzOkqcPDZr43APUd3sFxs7oRIyjATGDIb3
ZoURapMZ6NRiiYAQlhQ9lN7Koi8+fcc8mCbaJs6UzYbZ5WfMt+CUPe/6ozUrjqBhQXjgxEROtOTt
SL/ddYm7AXdV7Pf24VrMzMns8Lxib4g+VhaBCjA+HNML2wABX/onZA4S0/utTXgtEubfrm/QDfLi
xw6tm0g8sy2ROZde72wncaTp791gWm3mxatBqIQBT9M5dTRyj/urwaoPEfLSTaOPaSvH+096mEcJ
kfyS75WIcgvxjUDGmgf1bKSFdQO6Rv6Dyk7zo1vaTfcmNWQCWeOY/kr1oYANSxzFSbEgwV4iLkRu
XF9DxeqNocjOETJXDCD5LiLFn4QJ0PCMb2qbheo3dJL1TOG1xqlCfG7W6KLUQdqpLBimKdG38nIE
lLqet7v2sBOWLCrvmmxFZkqB8lRaDUtcGVNo0j1oGvQT6pCe0U60vLf+kbzoKJDDb7tVynQRcBWk
O0RMeDnIOU3djRwM7VZM8sXEX2fiGi3r/oUrRvnBw4DGMe3l6OMf1a+aEB9hgpU0XFjo56cspzgd
KHXJRUHxorNQ0cA6mQgwFbvFa72W5CkL+4Rm5q8m0gWH/aOJ0LdwpayTvsk5FdX8mQlmEtwtOWrz
QAvygJN0t3saiRzxd+KemOd9otsmzI+Grts677MVULhyLviaLv9zmc+m/EBv5SynMwru/rmG9mWa
QzvwMCg/y6ZeWg1Xejp9R+3x6N6jdVLANOsVkKrkUosQuIR2tHA5tI65oJzquz/9Pkj7Vvv+Jrwn
/sMyGy+Q3Etl7BqNK+NMMSZNFn5aWJgLGlf+yViOECIE6LPUIHBiM3WDro2ImGx+1EWP8FfTZ119
8OPvhBoIcnClLWRBF5Dww7KMJ99HRd+QA9LQJX2uZzqj+3YOlX+bb+3odOZG9I5woVoy+bbFotb1
dWE7sJSPbh/MQxzwkwGrSfljJfhG1aafFVr1o+b4O/o76RUxITp+KV7hmGAmx+yHqD73aHrNxq0q
yiF0G4KJihLUTgta/sAfv5WNcA1WZmYsBHJBH4a5PL3YdLTZ027xwO6yzQXTQjFq1/KP1FzqKfMB
CweO569lZbdMoppBslGoUIKLUQaQE1aWlWzTR6qqD65kQZlLQETrbOfDJ4vHPhGsF/pnXJVg79DC
jX1F/g8jiOyAZvnj/EZvpyGiUBYJEZz5NsONqrRYsfus5npkVbVSUGuCoYdVhdHpXH1YSlMNlhAb
ErLkvB7btOiL6cIorZ5H6hZAFu/sNmVFjuAzaUq0mChvV+5De7suy82JKr9sVgqZmxhgigrFsbLc
FGxqMuRU8KsfAwrLE9U7WKGs8zTdQApCdjrNkmK3u/EDX7XqS2apsdI4K3bfGuXw+wToJzeodXdC
v1pFpeMEBnaO2f2tkhay9VspK7bn4Jxfhq3wNTz5xIXdMgN7AbvmUvgOu+TmAVUjMi/DWObb3U1b
+AA09rFhxzCYEcwCB3ZWMbdIFq3Zmg2lkfIsTEx6YPs2DwfBh7dG+Xn19oY7dRBn9ctjJn0jO+eC
gWlllOaokgaTnGOeyRAwb02NsVAu7PezmV0J6WVQWjZ12KKwcbGguqYmhKfusAuGMy9WCtF0/2/m
ginMrpi/Nc1i9YsNjN2sHMyuJsyanN8cJce30i3diqkE48C/dAu2wwI81UnGvsVaxjbKAHm6NS3J
Jt+/5sGAMaTUe9fbX2WqasBUV5mqxpNDS7fXh3DQbNfcSfGtm8v2bysQagQMHDuu98ViZ7dm5bn+
qAfzt3wBqgNOLfKOzT1Brkh6kntka0U4zC+saajCwFgflfFFBvdbyk67+7EmMvBt5+3oqfoFM7/U
ZfdkZbTFNRXsodBO5JyIKXMbAjZMazt3pIMdkrvEugYnjl1I30GLHVL3eJgP5sEk1CTix/t1hlZ9
C93D9QXqsLUVg/mTPVXDvurYapJ5tAMXMaFLa2kN3GtSzeVG2UhBWz+GOb8zKLFjod2KtVEkVf0c
EBJfYR+Dkj2kv81Phg2WJg/EIYqwb5V2wdrQSa3lw0Xs7vPvb96trCljUz2dst8dZ758xSkuFeB3
bdfkVUrKBWvnL6X4gJTsTW2buJ0iOU+m5FrIzmNTaLsiG+2yAnMA+Jkx20KZfmMKTVSa51qinA0K
zEuQYf62WUT1nTIddk29EkSP+jDtnmotk8AQz+hdZCO5Nf+3UkiskAU3w5c97Sq2bl1YlMa+okgt
sPhPBlpl24/2Cr/Fl1vTb6KkGNt3tdZ60QJ3OovaYe2mwb6/hhg0bzvml1KDTlno/qIzzDUrt5gp
v6iRecvtbgx+h8oL5O1lLdkoHgb0kpNFJu2fDXr/uO4bvBq153vHlKWnhI9WouyIJ6BYfypseioI
5moGIwsYg1a4i3iQDi9/SoduYRob2N4UFoBnCHtRkLe5koOpAna2OqRnBdUKhP3gNNgpxv7zEhHJ
SRLo+Zhpe7rowDAc8pZPaXDNUj5bkBLbhc6qbQ7vnehP6TE3msNZSXZdQd8fJufGWozCQ9w+dTdm
El46/hyLIqJJyc4riVdaGZhZTEcZImeY2kLXBNvByp05VhbHOAj9dEb4sQnG69jBshB2PrBSAh+e
5otOh4QNrrAYHbuI/BM0Bw7BD2SlLYfXby/c6yovJ7YzRKd8ru3l5oazCZu72ddjUaEIBGjw/tBk
Ug81zYIsrI77skO2c6+j18uwHG2FzYN2qCgGx2YNa6o+PtFaOOhnQaDWgL465DVwkJom9+eUzeUa
HkPJKoHXGS7vNCnyTt6a+CyD4o2flQ+EfDnJJqK7S5+FsUuObziYfpV3A52u1lrevbBwO1X5Jtm2
FaEggR07v7z4Jbwcdnapd/z69xf8gZmZg42fJs/rVw/1H7eH5o6Q6Tg3hgOnA9P72NtdWOO347Y2
royxiCUYVXqJY6P2QP3xoiUc8pDd2gQ+0pVZ03NibKjTZnyKF5k+r9J4M9jWHipjk+W22XcttHcm
gsr+Hxv2XCgxOY/PfaCF6sf65fKj4N2cOWQhckHqkrOTl7deLokQV9nY5wYlsTZeL74vrXuld4wv
f/ZUZAGU/21TUScf1m/WZ8qDzMDJvKUC7/qEpQcG3nyiXPr3mWN92o2Eav0fSee15KgSBNEvIkIG
GV7xIAcSyL0QsghkEAgnff2eno2Yu3d3RiMD3V1VmVlZaDfBWKBTS3W4AZ8BWwG7AIkCW5FkPQbL
ivSxsMkk+tt97DgU/b6hpaXe9ea9uTyrDDakmOsO5vJGoUkgR00gNDnZDOtOmou9X6Q9vxHHoNld
NJiKl5jRcjXmX7e7YBIFKOJnI3kFJt+Sk1oFqsjzBzY9aPHOHmDl2+fOqz8Zd3w9x5z+beAm92RI
2PItnXlTo3OFHgmkE2UnTegImenEO/681hvTeYJsNuUzbvNI66AuRV6JMhhP2E0ftSNuicANsPW4
QO9euJ1GdptYPXAL9Y15EuaXSK1g/yLj86DWVB+ldWPbYF6R09TKXIOUlQizSmMH4qdTvP6dSrhD
xmODocwarePjTtHEsy/Z17XBFwDfBJ9BQqSXDUmqdV8/15Azoh9yZI992qK6+kvnp9SRd+tmjph1
dJuPrLsj+SO/7w5mlMaQv2eaMWgILckzp0L8ji7lpmX0C2AMQe1EjyHTO9E3LYZ7KGi3p9k2vkTB
DUidi4HcyGmx3L5mh86VPtItAnyehVZaflOGPISThJBdAOgy6hZZ+lS2MM6Z9UZqOkvvBrfivoYk
N19OPaUnHr5iYmJgaq6rDdCcLhIOYETJU7Ajng30+tQ/0Rql0v8C3KPTnOH4AJ2At6CimH/N+mJu
bYt+mFfyX9OByhRLVTbRxi5SIFVraHy1Rf+IZl5V7K/fz4ncWnxIyUHpECcH125nfNeYYMBEKOCQ
cs42adeS1VqYXXuJNwRix1EMQPOBW/x7m6O6oJIvD4qLSHfTmTyQIGNXgrrZR1+NFxnL8tzQKIwG
/2euFZ18wepvSSq/+OPH62jGtafjDTGZ8bUkMz8yTo6muN4h4YygFaHnpjWHstqB6YyNt9MxnojV
2G1qilxPlYJsoD6oMBmQi1fUnFce7b6bCMtaWaxNHjVY0c+svfcvbcysuMJyOax1tFWXL10Qu+vz
cQBI+a4AUIElW/otV+SH5bykVSlTb/bogpCOBcySQvTCgMRJb9OBfeE0baaKcKmX/Htwsx982NT9
2ukMD2CxuEgeHMl7XMCk41NhxeZ4GS/wOHUlLzJGUw5/676QnJslz5gNj1d5tvJT/+E2L/i3zIls
ZnEseKc2hsxzbrGdr14aDQbLmIXxmHeZLKvWc278KjIQryAQROhkjOf0vUKIERqqaeNgeA3OqZXz
1uqHLTbrNwC82dut913gcX5k9exMtiVn4DX82ZRqEQIZx5Imb1AjMf/7zWSQmYJrHS9Eocdqva8z
w6aWpii5+ckCY2gmtNiDRWkOseDUGPGu9+YK/Vr8g8zIbTT/syL/nTP098kzptpjmgaMxo1mkonO
dtVza11xmH9MsUW5F6y/6u7uPWxA0IebLBgE4hLkdcUb6fIsN1q99NLt+9zD7pUQqRZ7aCQXkiA2
u4xX6KiNQ/B5zIeL3EE3ybcRQeqr3BuzK/GYZT2+nK9WqVeZ4eusXrWHDEIYiyNoY9bFk2fDz9EV
cK+KN7zkZStUCSq5RqIeGJLB9E6BggO2Z5POvLGfi86Ex9FDexMIu4wDNId4LqD4QWbGaEoahC5C
0K6ESGB+LokZ/kIUMqUmr/pIRUjISeKuJFg3AE1IUCAMAhkJTddoVs1CsuQT1DsSs/3wrY+PBUxA
q8Ld8CqA5ikcZl/jNoex/pwM99yd2PsZ7PuXYE6KUFy62zT5qn5u0nbFcsM9C5axp7Juhxv6jlil
osdTq60Ec7WV4n0msZ4J0PT8WgKwPWxsXjhDJV9MDVF20DAGZIhazCKDY8WNl0MrnZ5DOODTPUi8
TzByX4fcAbQye7bYFgzCwIQWuez1Zzz1u4nD/perGi3IEOg6QMKKz/4MtZxK/yU4V88ccENe3Aii
MBmaC/HMgm3V1KiCDrUs3UHaZ5ra/bCED1m9L4zhAktEecqqimYVBSIHJnz4FHkbczlKXI2EgwVu
ADePNrmDwiHwcFMDJm0arSr9scQi48RuwFvyMfVvrILeBApDGwRiLN4TTEtlIZoEzy49FbXuJ3ox
w4xfk+yckpfZi1tkv1fp1DexF7bSVeQ8UItv7wcOqXA8x6pPT40hGV1tdYI+jTM3FRaFtUNgvqNe
nwpHZBE8LJvxCaSoHyOe9q17AM0oXRFlLDqbQtuN9ZHR9XM6Ze4+IvBsn5rJDPJR3o1CIE8PDYML
FfvcZQsIrIh0oJyF+fSL/73gtOlZX1GYu/U6P48x3XxdoICA3c+Nn9k+B0NCL9HkHRIzGNtkS+xZ
4zW5T9/rzIEXnWPZJtKa56q2sPINPl6jL5G5GemW6ttGAc/wW5G6/FAvKwi9ZqiRnoLHd6CLVKT6
VglpeBw61MWGfBqfGt2Rjqkuzd92EiKzNbv+UB97T+uLTtFi1HHw8yszc7xol8zw9daFNTJ2Au6b
REvDZ5n2j5fd9zPSglMSfByIgDzI8dJYZ14fGkz72mLSCQO2tWT6OVU62Xu0hc8Ym0MW9vD0mnfX
6Bj8aEHOl3mZeV+1NONNJOt24DuIQDDeNQHpqE+uw8VwxZEPXM21tB/7BztN8nsrOhenXPYvcLgZ
HQfh3QPT7685pwuXf2vjE0oPEjIms5AOvdRwuH0cGCWw/7zU54nhpbxYzxyth2a7pggBxH8Jr3Cb
BoLpcJsF6eSzyhcJ5PO1XkcnjnjZrJcZDtHOe8mEF4szISc3qNS3m+N24AEmyuZvP7jImzpUMClE
D/tHy0rO51jZlUe5QByBkLPjXT1rL9xVHEmhdyWHwZ5vS94I0YGMNTEZdOaNoQzZaSNZ/9qDxoBi
oFLh9bk4/Vgb28iTl4OwWtSXMXM+FkkHpNUYMP0W9o2uo9qEZVRiu80OTU0XO04Jxre+fo+vrxhX
thjaxVzcCs4MtglDAGAUZwquEzGVlLBaBmCFFBlk1ieQu163ywwR/bNqUIu8BoBi+emzrQm8mG6e
fpdqUrA16PVA+7350g+BNp3AHsK5kor3R5RRVoc0gqOUd/J3jvLBIzpfGpsHprXe/UHIGx8EJ0SW
Q04hi+vf7C4EmtpQsTkt2cfpSFPob3ks3o9J8gyGRwhdwb7SItFqw82gxUlakyXtd4EwTCAMZdXu
XgQrWBhZV334cKiQpvCSHUmTkLpA5AL60j6YmpzMXDmoTmblXhgri31sAHHwwEKY2wCpyzVsjtg/
Q/1SWHxHzHuON2gKRacyNA0pSeM8S5sb9Z6DjgLIvNYN3QkMtwHDApsn7UazjWI30X+HDq4LmPfU
WrKrPN4beZA8uZHMoAJlkBytQHiezkiDOkPx1qUhHN7dea/JpxB4IOLgU8Ir6yTaXYZiyEd5AzcL
zwz4TpGaO6xR0oPnolndap0iCdJVPuaL2u+HKZ5hTCe95DtMRBcQuxlRGN6QmcbVCia1td7L5Ez1
j3J+xZViKZfW8K4Nj4J95hJdBrzKbclA3cnQrtFz8N5/exihPnyh910pFGQ4SD5ppPljnFlcL8LJ
hYyvtAbr9sDjYM6o8mRaeC+oT+LIRHO27M6YMjLhmC4uXG6J4qag2vSAIJE6dk6gzygwb3PKYlE6
g5iAWAHPk3irkY3/r/M+4E5pflExFmvK1hcd/h+TzUvFCl1ApM8DqlVRXob9w2sJVvueV16HAnZW
hjI7c3R5Lbv8pEAUMLTznXTtGhwZIKa8kankEtM9WAxyW+z1TIbkhMmZmdKXYpbT/GiSDqmdCV0y
hrIWofjmU1j4Qkkk20ygJi28TbiYvWNCJkG+BT+eUEy8rcKXTZFHyNM36enbegnvYUMIpsAy3u7g
s8byy73PKsZMIPPkfD3cnZxU6YCuTHH763jXGhhPkzks0idiBvMT5AHhHvAFtSHotOI2CyzxrxT8
Odg0uYiZLu/nkfWYZ1NkQuiqRHbOkuyYJeGeZwoKn/U/JTfnfIQjhnFEOHNzZZuPDNdFncK87pBy
BKBhzcWUT/Ip9qItAEP3iogOIpSj/wuKILm1Xyy56aOPCTMXMS5Ef8zrQ/+D/FLU+1xfl2zxt92C
zDA2mtKQ5TEky76JLwhQGC+G3RX4zFXLdKx/iWg0vSsW37zhmbAWKLUrm0yC1vjcmYMiVwAwCtcQ
zbVBtuo2KLR+68/053521J9kGIn5sfEbt5SLJASM1GAVZaRLHqzLexHFOnpx6CPVnZLezxRvbPT2
QuPFO67nDeaKgU9FZJ2ppvmUJA8mWgY1vJuVTaZ4KJmpzbtvdh3ns2XtFl0gaSEyJcko/iSyYF7R
yIaqgR8Ub6BiQLk+3MKKsVr5Xg7PB4z8R1UCYZGpPrEthL4R7EfyXQlR1BU0GSAatBMIF3xZipis
ZArSgIkEwPKAa/kMogjwCNAdqSrkJmpJ/sI/y34AwAW6B+nHd/j4QGz8CcDMP/kt3pIgH6hZQcL5
XUDlSkBlzI4C6uUnoE/ceggpXL3BtOEnSPzgMSoLwq9eQ7mBWElc0O+GDwStDMnI8/LFC6BiZQt/
nILSiZEnkj5FAWEfzhlCv4EPtPi7Aqm/10CVCJSB0KPCgeEAROSJ+OK9Q/RwEECWgTLyBriWvF7O
ipeMz9PkC+VCFeSV8Td+eTTh3iHL4PhN3qT9FiufFLcWfPL9XCy/q2/QHvhErNvfeoRFypk7WHDI
e70pC/0PZivnxTzxvtOIDbN7MQVhnp1TGvJ1qm6veDhPq7CFLOE1h92c0D+qjmZo9xKdNNw6jKiL
YybIPR3SU7iMoKIQytjGUMxoGqktT9hBO7K5QSQ1BUfvbfm8ZBj8CSzHkoHg6V75lPczVx+MzmKZ
sAkgwwEC+0LxgCBhjHmZ084Qg4G7M4ezZMIYVDafC+UCcCdmEX2kvzAdHBLN2OG+P+agrK8DO56a
++5lu8+ZqPqtGfd4V7suEb9k/DKnacpHgoAcn1hKDA1jv7OeHO598jO5VaxhsT3AdKBwCuA+BFyy
WCNkQdCjrN8fSnvUmAPuG6yQzfu6/0zgTrYRZf71ee7zH/hhugQ/OHDdOTAImvwcD5vD7xBxICTq
Bm1EQX88YfVLRzkNWHoT3D0+7WBNeYSys1gCyiy1Hi4XNNuYvH49j7dSvE2sAWVw4KXz23Jwee64
WvEZRQU7rL1+SE55Rx5lIOcefV5T8WyPeQfhNqnI5OWTtvxwiu9ztdmWgr+ltlT0boi6FWejm/qi
54KhLy+hHUHyUeMlyV7CvALC9qwAyjif86evD0KKt46AZLsz7tnX4UrUS2bFGL+VjFMZIOqYihGZ
D6mJzmf4TgeAzCQGZt/gPgmUG1waO3uuEfUc7h4YZKlDtDbOi44dkAUa5zAPP39KO6brTOugxw5A
nJCFMiX0jqj1hU2FSHzSiQRSsWfM1qenVXhQq33yHrqIBwJdrTpmwkzhml+KnRt6vUtI8pW65F73
IXobdfrEs7HVDu0d3xRkPMi32kpP/fouxHzvkAFXX9aiVtEtapB+mKAf1UbB8gA/E+NETjAnaaMg
Qn02tEl5Xn4fi0OVKplfNjtHecLPvzaJWrUaH2UbyxzK4RSZqyAA3Gx3e+i/CxAxjwAi5p3Tfb4Z
lijNNRJsG2lcSguK2vX6NEHNt/crQFbPB8jrPY32QYAYBOP9DxsT5jPdtNb6XZBhkDjROocLQEs2
SM+Wye6p1zTFdEGmpevoQMLGu/x43euY4TLd1Ye3dD8o7C1WCzzJKsYcYifkiWAvkY4ZvXVK3PqM
p9hfpRcHqFJij2dsvNb97oBiN7+p8qQBkI7eoXMza2/M4oXxY0VfaxPc0LktbkeZ5hD8HOCMHoKd
vDPMJt4+XEqTaDI4oLGE6XFey3ReklbjsurApkaTz6JxyKTbfQZRdT6Q2MlHskPOrZSZaZgaWvBE
BYTZFIXevPDLcHD4rsjNnY6uFct6/jyPWspqnARUtHaUYOimmoDSgJw1p7HS+GE8sLkvxgjAB+su
8weZRG3idTC2X/N6LrmcA5IF/cLzLwcHtKejS9wgs7S/QbMgVyWZQivIk8C1z25LwszwY3O2cUgn
zNvZpU+3Iaeh+SrIz/JUusaw+QBaQTsv/beb2s/gNf+FZfjyK082OYfey+6FVP9OGyzu9pQ2E8L9
YXD4hdy8X5icyPKLPWXUKV/EpzbshskWWQPAwfobkDOvIfOv1OJ+NYnm3834+OGUEQfumYpVNp94
A7EARenI6BrUc30980AwxCO837pQD5ykZJGY7yC5EuuJEmLI2CrmP87BIxQdMJU1OQThSvel/5j3
tuzqrvG24lXXLSfZ7LUoF6XzmMbzFw7XOGyHr82jVJtdfWSRFMfIQVh9HHGHy0ltAyviKceolfBz
qalAIptHm7lbYutbHsfBezKcwp9D9niUE/vXlWRhhOzCH1LT14f7mSvarseL24S051AYAxfVv/HV
RUIJ3rf8IqAHJJsfxKBT8mSznDPVdoqF9yoB1ovNL+NFEIqaPXJmGSHEmAPqy69Ans1+zHY64iXl
JIeRKTOblMHH2NrhRmNgvK23k6fFgCL7bkXMKm0s4R9Y4xzJaC2jb5NlDrckvvkpmXYWfbQBGKH7
3/PnlK5/OHBTDU7h/EiLqMDEPGqau2gxFBGTsoF+pySA8nwcaMe6CrThSqbCkU+4A3Ek5yFlJfYT
2t6HgsK/v/54v0Mxr68/ERcorQRSvUS3TQLHWzlBW0KHgh+J+4VgQ6HKJbLC5bUQKIgbIEP7Gmw+
GRakZHlAFsiZzcogfBHMEeOxgxBawsWRCb+WSCo5txMGYd1mJLiCkiOakdB6QOPfgFW7JioxybP2
45PMeoLjhMkkGcLiCNnQe0JCE5GB/UUJIYMR4R6pGqSu4HUTGN2Be1s+liS7vSOFGi/ermHrsgCd
HXdYEBHogIiHtPPRQHTlZwkzMOjA5AbTkAnxj9QL2pDQNkYs/Jv0hIKRd058ZOXwRoncSH1IMlCQ
If5BaNbjvQ0pQzX+wgUo1r1t14WDhgdlJVJq/8LqiGUwm4PCsYcjv5gLD5/NaPj/ZHR3xpjQasE9
6K+bgBMD9x93YHfCuxu7if1Z/6Y/m0abRWwwYXU+sv+67Q+PoOTmcpdPnKfOy+760h72mFwmbifw
4KIfjSrk0GzHqzhA3IMiAar2U7rdrkXvGncV9QVZC5+pf224LNgKcjyiScSmNFV7pCx9lVNsgPSW
mRMMjhnTwazKexg1eLd0/9l2fUxaMGOB0U+gG4bTaPpJ1eqtxtPb8bHo2/FAuAnhVpzuMq42fNAi
0rNtB/kZ3ZBqyRdqBWR/wG50ID1FExKkfKPgmiB0eCAOXBdSRN4f65dVDFyEQJekQP47qQek/x0t
roTOn1ugJqdiT8zuHEUo/INmJJxy4JruSPLxvijJadQREyjIZPZD0QmgtiyR45NGifMAl51G/VLr
dlSZYHf80FGB606BulBTCLpPZ1yZPKqKiOdG8rK/uNMEkEgNmA+9xyMYxr8h4iRzeE2IrIOLyRme
BL0Tt4K8D0W0bCnk+wiZDu0Zb3mZRx4rvB8yfdTRCruHVRqtMVP5PA6q3TCQcY5pNKxl8Kuh1/Wb
ImhFh44iXvSa0tMqXeQgE+q+Hq5fkJzY0Kn9OfZDKFv+JCIsfOgCQAGkY7TlAzOwSM6JV87TtzYA
b2EXvLBQ0Ug0vgwcHWkZpgHFtX3pCMBZBUi8ETQDlZH9sS6ARUnaAHyE1qAvHhNxKN2BbjAywN3R
GDBqQcBOaNN4fu020sjAyMQA+iL8XMi5MT4aq/1LhwYKrGBmfSezx7QrCONVPPRkJNh/5nMYFSL/
QTiLhJlebUUYk6QYKcQarmEtrroGnSk0YSdQlkYP8SKfE4FKkKyz44Cp7rBapdq/W8CJJTe8bmlh
F/f+B6ZMeCzDx15QTdl1RD3NkuSg6AmPvAHrO1Ff2y88NdUbkQhij7yrVZNFrN/6FKwY96sF+P/p
yUggxtPxjDiqn0dBdOCSsg1Slh9ahJA5nxIZ8Dk/vUD4908FGENNeTvH96bexAY+JGGJv8n+folW
KBb4+AmCB+XKYUj34J5WIjc+FFsmiITljHBOTHefASf1wK+2HCbfE2iQfJKMMXb7fPwXkBxL7vAl
8i2yQ+ugbpwzQsobB71dexwdcVWhqfiU0rsWvzR0+FWQnTPvSeUHnNfOn+Z3U9kfd3CWfAil9Jpj
5NWENUdAgsyHRsY/O1V8+TmbsJq5A55RhWGScaz2xVv4ft92vcNQxjtDGJE1F7D8Z4skTx1BHlof
8JQhQhzMQWDMWHAxoklxiZHJ8xe+JESWBwofwLfkDOIl4gq/QCOr0GnTBvBYSm45J2gDFGrSvuve
DrBgQ5a+TUmKGqYnIKKCku2vm5PKDHgGZQ4l1Be+jiqSU+/QnMt9SbkD6ow5HJDUWbkSBkjQCBM8
RUZxdEC8ItREdKBSn7+1ShGty3E0A4ghO6UXUjz2T6gobykXydl5HU4nwgtB4L0GTyR8F/ptCSQK
+8IoDA6nn9ebCVM5zBRMmsjgjOGBZuNl14sshTELSCJmLYPtvyKzFwnVU7QRZVjw/PUDkZZSoNB/
RLMJACis4VHZgbjFWvTTy8YY3efUppQtANItVQuMI+UFZBueQlgusY57BuXDGEOR4+fY3/V3z00j
SobCwTTmrj39zkU51ivMaooerf2kphAlDMNj4+Yc+Spze7jT+RLXT3xd+5zTVN78MOxxnjDvBdM/
/DrUmPI4VUfz9njfJ7Z0/u3g7NkQ24E52Namcm0C4OxRqqdwRtJfWw81B+rKi8JrXCjgBiH3hjO6
98LDWUDZLA8ayFCqYEOdr+9rZowwpnTJTUd9/JcH8AuA8Fwf2D5OHbhJXPX1t9+sqLluTE6SEfIK
2J4XlWicA+X6L5GdKefnsYKnCRGLDE5yrr084la6w24TWcaYGhY5EAGJBOHv75irsh9KTDwRzEOa
owWhQuXN0h+D7yq6lP0oEcMOvvNyke8xN5K0dNGd5OHvGO1q+7XAdOrTqpgzFewAzA0oVzHpo3lp
z6UX1/nI7kqwc9qMcHdnMICGuc8vqNZDaxzepq0nTeWlMu1ZlbqnjwRzjnQnT0CPjBQotGc+nZ81
DF5H2buZQx2ZFRweFjEMVewb8UlkHiP1M+kc4cHacHwUVaXLZRtvWtjnO0okCmZi2TvkIb48+R4J
dVwz6OkP47wlVYAGJAkckb2O9lPUjLkXbN4TwwdI1k4y9SYyh+volNAigdevtHoFzYHrxnWVErXy
e0yfvzzDh/k6Uwv0wnKlbLCRYPkpJn4aMQVpgI1Qs3+cC6BN9im9hMKEIhI+x/+tjgfkuN6HlxX6
GSjaCq0fyiP0O+T7XNQ93oVcTn6TZ7wxTKSeEvmeKz7NcUiJgvBIKESIHs1aWTDNgTQH7RoIIMeI
m1/7lVorap8SHjX4Q3tTr9KxDj5BuDkRBx7bfhBDC9DRBDK0egRsieZAR1+6fAa/K8eSdCjpLz/3
zv09iZ/kfxwG9RnVFO827+l0tshBQahQlAI+0S0DFQ+yRbfTmeRZ8APX/9pFdGgkQLQCkZeOxzYZ
abSFQZE1ZU9uJLqrmE/KKbvuhxWM4KIbPnfdQ7QZH7uIgSZQ5siACk9eF14ywelNp4FttCNwgfiR
OYKh3Emgok295FmUdbUYbpJVtgP6PtAB9r40m/cFccH25z8O+fnljgTLQUYFo4McnnSeXGdOEzYA
OYKIn9u1HhPBxaMetUJoAFV4WLVuYbQAqQocc+GPTTSQgRwQaFB/ipIfEkbRCH5vYsUeqI0ElU/8
GdJaBF0mOrn6XadHfg3RYUHssGaJHQgaWJSI26Blbria/8hK0dGL+N3uHpka/47l7OaXs8cMTYaa
G7k9kf6kDImp6L0ZfIP+ssSM20JSnxM/Af/Xekt5OfCkcz6pUzWzhc7ug/hkGx+TSIs3VarlR/j0
PyEMlT3j247d45vzZFcemczbn4+DxntESDfiaU5H9qJ37pDC7R5YZRF2iVB2adMH6ihQT2NT0ovw
fVF2hAjKaOR1bc1AA/V2yTGoA27NLUXWyWjAoTjO844Q0Q1SY3Ai6isEaoJu7XWDb5iH+YzRTDtl
Gy87Fl1xE+U8vKk1tTx4HIHmzfhH0JT1ffde5ufbJN7WM4AsPgkwC5evl5jv8LbvbMSfqWBtBPkG
sNENR0LC6AmmgMR5RyxGenH4ASh7hFVBiAOx8oy3Ce3wBrNMjQYJFwiMUVrhwHrbqGwcEbWj7Xhb
rh/LZqGsWaXr4kCKGp8fc4oyxaK447ludrMtDj9IaEDfv3Y91gOcitSzsjOJab5jwVeess7JIvA1
g3TlzMITkZnM+C/+dK5R35OXHFRUX+MlVRgpHTMjR+f7hh/M+S7wvOLdLmAYyeK54iAbBfFm4FUb
0t2wmXwirUsdtOFhHXbWDo2k4oCe4fk+kzxu03j+sjoThEALAom0e7DIUkO2M/Ox53iNloi10Lht
Bg7/63HgoFqB/pZ2dMYdXyjcfEX/mXsm3cyTA3YM5kCVZuA8B4h3JKLzctY5Uo9Imdmv0b2r6P2m
+QTBiJXsftycm4/xgniqEPHV5D2j+7a4pO7LZVuxvKGMr5HYIBqNw/ScgkPRNEqGGk3KmcgMBBMs
47Zw4dSXUJIwABmrfGZ7rGm+ZJcB3nMQwSk8d/WBjX3/OPAyCOw5p0DJReuGKYTY7t3rUKRxJ+jQ
43ElZ7AXU/24vS0H1Hto9q83VBAYbtEnlE2UnvVZdYfaobfN0PSAYDpMEpzmxjAcTaN9d/XzMKWc
kcm2i3bXs/qLr8Vc1/1AR+PNgD/SFJ3DfDbavSycqRbY+MG3UOGMVESIJsftOBCY5MiXF8xAFCSy
IeuXo5i66giWQPFxmZFPf6JoLQ+KeYbDBJIWAyEGMAv1Pg4C8z7LNiWaZufuOtOHE4qHz0rgg0Hf
yBe9yXf1cDl0aG+mzVrkY2HqEx8Bi1IT+PG5imjObe2Ko2kFgChPfyGpiJoHVdBagJouQXjExFYZ
iJJiTB+siIfcFRaQkBr0mFd1t8RZjk1IyIkYHccg5B0b+hAJtY78p77INukOuvRmwyK+682UgsgE
Jr65dKHfzYeP5EKd6G+LJQCY+Vmkfr+zFaoBeq5XfdyX3mhF+3ejDBu8HhCl9egA0Z6Y2nG1WtFR
zg/pt0ZKytN2+PQ5vnE+bctfepApTZE60LSM2yvLTBaLjc3YDcniqwX8v5uYhEZUFCOgZWjNfRmO
YY9e2kRafa7PL++OpJ5laHy0dkJFpON5NSAiIfJDXuq/LcSuWm68GNVTGWNjoKcO2kgd1RNV+d18
W2vytXJ683paMNZjHzHx/AIDJbwREc9o0V6ynxMhICt10nfdS2Y0fGJgPrSSZYcX0B7LtxYhaqvA
6pqwe8b8aYbQzH8SofPpi2il93YjbbwarhrzQPnc1QYe7rToF6rpY020HjCNXRGjbmqb4g6TABQ1
pdWd9bXpw+yF3QkY0vSxeW8SS0g+W4v9BgBx27eXl5F7rznYGiERxMwt5lUXREuPhFYh2VHsmudG
telBmgKqiTPaqOdAS99pb1phQdI1avS1wk5EmXXg28gVWis/RxMK8vvJtjaKX0O684JTSHoMEZj+
Bju8FwoFSe/YSKzFpCzwQfN9wffGps5V3IffBSwwslW2qFkXdBKjh3jsGyT4riS63eEdqtqUhdct
NYY+2D2FFatZNzQaoGqM1+0JEnbaERDoQeRqQXYgywLn0UcOxycqMDTKDHCTTrLVuIyUhq7Ra0cM
/xgEAw8sZhQkG4xv9Y+6pVeEyIFVBTvNGKlrDnbKRkn08buoCMdIq25zQJBld57MUIc9LfRQGZsB
8MiEFwWpofct9sZd9U1igJzsrd4Ycb8DJv0h5x5ASZl0+wQFosKBA5WjPZ34wo1knwmEU/gECQgH
Xjc63ewb4i20/yI9QWLNSdHFH9tvL+WF4pmR2Sg+6j0xYRHDz340YAXtbg52bysXiDnjoGbykeyr
Zxc+ZzQ6F2pfoYj7I5bQgCb4uyKgEiUdgBbRbLRb8IAuikrIrk0+xpr4r3ieQS2VezCtfHEng3gj
sacLml3dm6Q+EQglbjSPDBzLbLY2m7dnV0cIrgJBohBHyUfGegJNToaTdsbd5qxZIbppjk8EVTyD
9bVfLiolv0C9CbeIyAou6o3+bMiiSkze+H0h22O7Dim5GDOMulFr532oHZoHhxjRI4+BKXd66sdB
a3mhRR81j13PMxMJGMt/T2UxJXnA8pYedrTO1BzUMBz3b+wK7DP5+bU3S46ZTRrh0jaioyFUv3a1
SWcvK0fenK+eVoYH9siIjd8kYnY3k5ANbD5RChY29gwmUqkpAgXynzUBj53VTDn5i3UWFEOY1/fy
tjwUM24tORnwgdcahzvS2btXH6gphY6UmaoGJlKIVo10WWqI3WYUWHoH+xE79njoqrRYTzp5PAc7
flAgoTSts8bAyERntYMy6vyg34MahakMNIL/YSB9nEc5akBPLuXydxgDxtFMNWspWS6kZGAi9V65
dKYSxcb8foIBbJjSiaTbfvtv4Is7t9+Sj/FJQnu7R6MG7lYAsqwgKlkFz4VPmCdOAJIWe2iMHs1+
IlOSmeRrZLt4Cw5DCsVphEiLqt5HPMKZLWwuUDmueqXKUsSHA4eM54KkQg3fluSVs3qWLEh/UH+b
mFhqTMNFcz7QmKFoZTZr8rUfrJkKa1UTgFCMfbQ2hFKBSIHdpC/5i3oqBA1EG4/mHYG4nk9AWrhm
ko5lBu8/9VP3fqJqwc4lhGfkAMp2L9QuI+dr/33uu15NRHCGlDFTu2swD91EBg47/uIOYYNK/6rG
VdcffgZTQ/avIe+9+ULOjqSMeeYjXNVlq39mDgVpnTTdjq0zIiNbl+ftZTAj1XYV4znD8RaBgHAs
QoLMZC58kb7ULSDBxGBEbs/TAw0VJpWCFQIpXYnPNLhwKCEOrs1zaoztagWCGBax05m0FyIuibY0
0PAjkadcWeL416ps1PIXblcRsic7dJNY301Z6fGKOPdFJf6esdsKqyQlxwQFjpmezBvW1JzMFOud
j6gSeMSbPO/yncDuPqwRyt132Ng5mThXku0NhkUuPM/5KJzDixR7E6p+REFoqZwURRGzzrnxOMGi
IpYRKVNwh6Ss7wsZaLJiJDgCfAGUH7n9AjlxvhZFcN9pwcojjW8SCJQgmlPpMOVk+0ILKi9pkLEq
3Kh6E+Yh7iRzzHfjVdYRNdrtgocMsZBUozaJKRitgPKwT6HQI/NBaAYgZ4sYeU67sDCFQVN4X30K
i2w3DXP7h4KVFaviv8Fy+B0qtBKCOYDJiTBz+Vs7ABr1DMCRsMGCJCfui+KV1+HwS31aExCnIp6h
4YPlQcZLdYERJx+G1LevfnL8SDRoISSKoEjPDqWFzt/Z/mTNMLApDqKNOpz8wvuCSPti9DhSxcoW
pzG++8DDtCEKQB2ZQn2oicgjK11Gyw8xKtJGA21UGw/8w5EUcPfGTFkwEgnrSh1SG4kZRg1I0pGN
c3f3YKbdu8XaRohAvgUYCMyHmBPhQsQFPTwXot2nf44yWrfVeIxDFqBjn2nm9DOq3G0KCgqlOmxn
1CyUSQ8rWlKe8Khmw1u5ETwgS8aqjIXRUGSBX+YIswJYijh1f7QVDj08AkUDSaKoRvfDzK7sx+x3
EQoSTFTRaENMmyI5o/lHG9ANVxuKpbgFiUVpMZMPeeDXbjY3tw5rVPLPxZWb+b6IlgRZVXbJStk1
drxIVm+gQf1zlPgn1RQBjgYK0QTjPEKMucKxES2FQZew8CHzhOgB4nsynP1mk4+PWep4vJO4os/F
+zld8Jm4KLe7lRBl3i6ficydrzGCYhV+aJNhewwbQzccCwVPRaz+mCNodWUA5pEKXkRLRje2R13z
V2MYo7WpxcBPiQysQVLG/G9d5mAF/hAjCWwo8JpwDB1FvxeFMJ7zL0agiNKdp4I7yjY1TIUmL/Hf
yo7ZcUTN5OQbKtOEzix00YQ6Ntl5cFam2QbceD5cdiIaKJoj4uOEgxk+OmUoA1QUiqY7Bk1Uu9w+
UlSEMbJXE7VoIhFSD7fCrfr0wuoM5x16hlBmf+mXh9oJemj78X5KcfpAR2E8ShwQzEdq/BJLHplV
R0tLWto1BRl+X/x0hDy8mf4j7Lx23eayLf0qhbpuopnDQZ++2KKYlKWdbwjbe5s5k2J4+v7oBk65
XIYNuFC/oyiGxTXnHOMb//zH//6//+fb9F/RJ5L3fI6q8h/lUJyrpOy7//6nov/zH/X//2X/47//
qWu6ZciiKeq6qZmirBkSv//tyzUpI/609L+6xYqHUOulG2YI4qtSptuMG5qNwaua8SSWduoeNIQJ
km5bWwm6gKXcDpoTgmfMGzxL9HEQy002zJYMZA+4DTKyLC9uH+KLcmNRFXkDofKSHaZ4fz58Q/zd
4VuqKsmqoemiaP374S+WbNZ5y+FX2q7B7Q3lnX7Ip85VofjGiUxGKWIwya2iQ0mPT6Gl4EKSq2Fe
zhge3CQlgdojNgqGr25uVdnpaicFPpU4xuD0WBnXwAjwTnY7b9iVokthOI4dhC1GlWD95nZdCRzw
ZnvYJGyBhPdIWZXBKGpicUPzkMYekzuL5Ks3lhPmeAxhyTC7gnjY0mhhoq5AU9M3H632l9Mjr1fv
P67uv06PtJ6+n67uUtRjM+iCdLuj6Fz76MOX/kP+ZHBEkMhZPosnGStH9NYGChoXVoNl3MSHP18j
STV/exSGqZqqysGIxr8fhZIIYhlplXxLUZ3UsJzSAFE+AGq/evhB4Kd/154WOIzK18KiW9DTxmeW
YGdEwdDUf5wB97PUHmBHocPd1OcqkOEkS4g+4GN69OAlr2aKo+4VmNdMRpn0kpUrfEuOy6u2hzKm
7dX8LWSOgTkHnOau0TbyY7ERfUhtrqFfJqTO6L92/D/OZkRjz6YN7HgxnLWhOjdo5pHBsaWWeltw
dCJ5PJaIjA3D1xQEAdBlZqosoSd6krIn7p6qEy8yNIa7nnebO57KJVhk+hL0+fuL7jDWZcO22gwZ
96gP0aqMH87DByZnz/xKUc8MFHHcFm4XxDnGKfJG1Lxog+9D9ihGayf/1I+NV23V99SfryxD1l+W
Bml9dv7z5vnXZVsv6083j9ze41rPNOlWkwqF/mOdD68BEoyBp8U2mb7zGnrrd0xG6TbBLefXrT3s
NlqZf76FFOU3hyKJkswNJCuyqa2//9OhSGkvd7rAY44VOUf8Cf0CcSeAYl7y8hpBBR9bZM+ROBWW
MN4yrP80HlPgxptY2jDHB5QAHgC/AIU+ygVeTxqNeGol3gvTJpdhcLhZvf3zcau/O4U/H7f678et
iaU2WmEk3xhvC3w8AxqWEGI0WTxIHOAG07dWTsHqRvx0UwU6Z49ZIsZEBvqwQestLplCO1b1dY58
HWw24sH0dEcmARYECQ1eI64I6tHYE8fzUl/Bn2UoqpudQDowMbnlVzag4f2smHsxe+T1Kwnen7/l
f6wyhqJLhm7KoqaIhmiav3xLue76XpMXGOLZLdY55IGxNlTOMvyc2l0WsrWagMlazJRI+RjXrwYL
z8Q/XtOPiQS3mp4JtNspA46iPvKaZLn++RANRf7tHaTyslMsg7fFLy+K8t7MY1RO4s3AvS7vu/ps
hKcqutT+WLrSQN4BSu99b3hFStt4W5V2h448h2Vv14ivQJMhH6G7SazA3dVhVZRbaKAoRcrQNUxv
TV873pEQRgRh6dLBDI/3bJ8WDkl8KnFlH6hP5MyzWkz+uL4buBLb9LPCsiufZrxzY6BNzh1cV+4D
2y8W15weFQt17aUzzn1xGWcXkLj8NKLyZ4lmi6775uSXOuESviRgCoK6dxKN86gfFTMQso1DnDqO
Z2ciVsjOROrXh9C09cgxaA4VXoodGwhf75sL/Jc1bWw+ZPhMMjxb9jxuiQoU2NG1Wwar8ZuAqg8c
kmlDLpVRFENJqLYzdR4rGYoUnNuRLWLabwJFhIOw7aVvBLVYMMqg4pn28D5Lr4vxIELmwdh/nVHX
wFFMUVQS4uPqTxQcqY7ExUMSYz1y7w4eOII2JcKkxv9GPjoHxdoJAEz1iA9JJi9tAgH3HKSC568O
9w6FCPfSYWpcEnGG2gm/88YTP+lXbqN6H9dELJCP4Zxay2FcHK+hHY60WypfCG0NPOqapf2AOCgh
xu2zYqlvfS08zHJQPnKtSdVUkDHt9a+GX0Oi6d1XqfFjCDD1JbFuEbh2WOWo3TUcWITrHBKSw8JT
IR2EDN/LmkXCXHUKnSV0WwKJLTeBvDEwaQSdYOyHGFOC3YEGJrkCoy/ahWTL/ULSnZ4FYJ7SyM1P
5XO0ZYKrIQWm5Q/mB/CRCaOVCamTdA4R9iIj88r9Met1lD5gZkp4OawFoQc5ZBvKNkHEHm1j1c4V
0kq9EVGruBm+4vfDTbdyqxZqYsthXn//1qT+GGIFdDTBsWh5QKhvvTIMKjo8hr9EW4a+jMbpItHP
pg0RkR8JmpA0BXtEAYxznQ3u10i1TZEGlV3cfSZxCEg9hdJKXMNquA86OBssXSmId7+THDKxktGf
775QBQYZzVPAX1bIQTG2o+SM7NHwp7/TbGTITK7TSLMQ+afom3KgA8iG/wOJm5iF/jTNBDZscGkb
qsM8F+MSuJRxcJFmMtVkxkd/g008wyU1Ae6zIvJSsu6pTVCFJQSNbFL8BRRV1Hm5C3dgPKHaKnun
xrBOI+eJMpe+TxPaeM/faSwhsAMjx953Kl2ISq2+AxdFc4tWJR1ghrXhDUfGtABnPFhpMJVnmapR
dAXFvQ8U4EFJ7Yiw+90QH/Tvdwr6yi4tR2cUto/22ufyvWGM+sRDHXm8BWrVH7LjkLlS5Rn5oZnd
5WuW2cuOS9LwqYCfSSzAo7grVstv9oHILNGZ4q4w3QKffe1FrzFiAm6c+aFD3SERfu4vtLkskHQ7
+ELZnhAHsiAqyZ7RWQu+GHoDVUrjGiXZqJuw3CzEcZAiRbAAQA6nYcu2rqOu2XiY45WjcSXZiGga
QqH0LVe/Urd82D3gtABT0/f4jnltV+zqEpdARs5DXbsZIt7GVg4qX5dC6U5q5q1ofYmUJZALfWD8
QOcL/RWtbS/6kXRu2sdedst6F827EP8J/j1owr5B10WyIJXinuemFlNHDR2ELSosU7oJoUOPtSbO
jFuBTcCKoDN3FLO088/FN4ONBH0AnZvEUcgd+SZ9JqHTkia0DiEypMxqAM95eY+bXdgdZHgvahDD
S0JFpO5E3ReBzBQXi212+2KkDOa2g+ga1iGsmccBoH3R6el1Xgg2Cr+VsYtotVpuASxLsmtxp9wv
O96DQKRH82Jqhyg9zaYT1R737RA+mtnJsPZK7dBDnBNH++xYzfmu+JSinYkLCLXVtIIqUSBn7wT7
wmTF+tj6ZX+dw4NIuqJ8iZiQEasQrtN+sz4xUlawfRAcw9q1n8kpmS+ga5Uf2od83W7IKAG4fjdC
S/KT/tF1QbicdRyc8iVJripcKwT+0+qDhlsYXXLhNg1Xub3Uw7VqTuxgh3uQLTcNFioiCpyp46GB
ZF1c2vhmaTdB3k1RIOhAG1hfbNNBAwbGChKD4YoApeEPG+e8Wffa69hDcHX6iTRxJCcdL1Z5nduX
trpq6sucX/L0OQOjBZU0PovKIU32wMaZRtMRMGjFFg/5TJn9MDbuAj9TC5bQixJHul+W7pQNf9nA
yr8rsyXxf7Yf2i+F2D03s6GLROlWXAlxuSNcQsuHuAjHCbAYwsQoMUFkE6jHXp+JB+xc+m39quLE
Gk4BwE811OD0mqF6m1u6k3/eIVnrJu3X3f7PR/hLIyAyF1PoVHb7dzoWdCYbbHabGjscJTUz3/ot
pXemOcWxfIxAoGZHBftgd6nCGu0g72VZs5PIIQMUcWjEdsO89qOrPqFaQwQkvMioJ+iX6j9y+zS2
u05rvVVToGKBtUAdC/hUPor60pZni34TrjwyhwkdFX9A5Lih+EgmbQRHVvZQenHlhPU2xa6UujWv
LEZ45Ef3O8WiEWUn5BURia3uAeV20rkwrhBr++aM4HcCF6r5PCkoXkr1TRI9MMxYuNmIZuyNCcGh
GcR24F3WLtrgWZAziLOZ/1KYS7+9H1RZk3RJtBTJ1P69MAitXrGklMI89vu9th+QyIHfvuHNxacr
2/17ecGOn930458vs7TW2v9xmX/64PXAfq6ksjQJq6yj3zPZeXtIGIsgG8Bc9uVOJh1Uge8IVMFS
U7aG2kphRgLK8OkvR7F+vf88Cs3S6D3x7aV1t/7TUTR90Q2TxlGgAiam2wIXlG1m1e7pshV+S8/v
VTD32LroKk5AJu5/OQD1t+WA+q8D+KWgFJplyXJNl25I+lfe1reGecrwteqeqc6I4ZOZASLBfzFe
2DQoTmZt02+ka46Rl7MTuIP+dpPulLdOrLChn/e09sJqy8oR2XS7aRnT5W6QFb4A6mFeWh9S9kh0
gTXUE38+l/LfzuUv1VeiWpE6WJzLDiWbid7cbqnUMVl/IUGLoTtSDdS7iBnWLukqsGVMZlUrlAF2
NP2rpQPquWGCSFe6LP9yoiXldx06GrX/c6l/udNLXc0UuaB0D2e/KndmQjTWvuyCmIYH6ZIMmS2k
nVvtm4iz4rZ8Y18pI0dAR8ACyDRD9iTaZKmbbybBWwSP3quoQ060NWWDXHTZc//2CSBEAqFsZIw9
gl1WScUuabiy6WKiTg/1HhBbSAUxvrMQFTgCw7We4O4bkDx9cIIMGpSoYe8OmxkFeyd7kB/mYAl7
qXTkhWpgWg59KfPhApIKA5Ax6oMm2gLTyBwicMNyX0SeOLkZEyXGcaOn4PiXdgL66MYlClVjYElr
ccXrk+3EXjsQ8CWQNycHCWPa6DIp/HvHu+TFWBMn+HpenO8q4xB14DlJ1N2UBHYyPIOiiLMD3zw2
KtrqGprLdeAyA+AAoP+lOvMExxlSUY/FUVHsv9xvv31R/HRBf1lB2npKJMHkgoL3itlloBPDoMZw
j3ZFg+DFNVN3Sk8RjA5jFdwJkmvSPQL2BaV/5I7b0qMvFG8WkXn95eBU/XcdF1mWNFXRRIN29i9N
q1SaFklaKulmGW45rrdbWLjRlw7vDRzOBf8IVYwf08IF0spcrnA7KUgZjpXoabypO/VMtCU42XTz
t6rF9piM162KRQmKYmyjemkxrYNt3priIaqPSX2UU/Dp/XUkqxDIJkUkW2DeXxBhYqw1Kx5LRYfl
yDIvy6O1Ctidsj3oACPiQ2LshuE6Zft7e1jEY6nurQHBiC8zU4NkTleLETv0ctMjF48EyZQJX31E
uUNFXqJzvqavIpRuipV+m7Ot/REpZ0KGBVk/bNXixqOhkT7wYr2kGMQach8oZN0ih3zHlaO53x1p
a/Aub6y1uSEy0vowvmWwBHuvyn0JR5C1GZjE9z7Zfx1pgs2an2pSPOPERvRS7WNyofNDlR5L7aBQ
b9Jb1e7Mb9Zqhopw2d9f5xqr0Gbd+SAgatcMOaNc5Wz0yENrXZDayjc4nMg1hMOYBz1MBuJ6ELIy
Sf6EW0LdlcRuEu2aUzfbzFfmO1N3R4NtylNAiUnf9so8jhkOr2zJ2A7fUdeovM/kbcqzHnkyKcA8
4NiPWRCvNY6wVdn7oL1kT9EnbUILIzNMDMlJeIoZ5iHRAfFK68d46HFRJ1sJsRxQKt4NGFNhE2WO
ODmFxFzELwxfmr2K201aKePlW3qT3pXLUrgyvlMJJb9jUDiw6OHBTHBm+wlDYmHf2GXq5VzWiK6y
CHzW1ma/XQ754jf1gTEBIh95cETIhfdtbG6xfEpMrmZbJlkWmSdNZJLtI1tiy9XbPWo5xkgSnFzU
z/Qx1JFxhUf/c0y3DVhiyQX8WWZbEwERNu/Sr4nfhsCRuukcGCyxrFnpzpjcGdbabPOAxrx7EWXe
t3fJaSuHsam0orcsSD9ggNAAwdwk5ghMCwICwl81uvSurG3Fu1txlxVOK7vYJylGzBOoYCV8saTH
aHYEmvcz8NEVSnz/sk6Asa3dN7SBGNsyLGliN4ZvtPDltgl822Q7jg8EimHaInZ8ucMgX718TE/q
+gyxmxC0JaXu8ybMSwDOn2jDRz0JL+u0GGHrig/4xNoSw91v6V2tHtUBjDXyJwR+hK1iLzNIKbAL
FLfzahY+QkIBZPVG9T5+6Ni72CV9FLhVRkAsdHKeEeqipALtkJBtHlJoh5sZ4fO1yTdS+9CsCX59
fSz0j77eEYLBLFoH2chtis3ZvIo4vhl/nBrIkFhmGQ3MdVCtelaGBTv9a3RDnwQAemXZIQ0S3lqw
0AgP80NxyvBxIQ782nmCJ6KSQBRMD4ZbE5OkQn7CVpqY5LszSBwMqp9YUN5Nj/kz9w2X9D66d5iP
UZDXe2rKpNvp6kFKjmF3tMRd2J+FZBfFzp9fGtLvXho/L8u/tF/zPtLV3KzZ8OUbTAVs+BgkjkQo
k5ADFJKxh0xr74E0GKxJbKn+/PHK7+Zg8rrNllTZEo1fp5x6VKdNuVTLzUKMmSNbXwdEaPhZBQBC
XGgITmR3oHpCD1GtMbrxa3vTH3UqVMaiuMw+CRjBNg+G8gdLGNk+BjwTp3r8lzpM++2ZUjTZNFRR
tqQfleRPW2NZC1NBE5r0sfo+Q1uMP7DYPGXvrcDU2DObK9VUox9nPOSvNTq3T+mlpKVri9oaft7o
az496cj0rl1QFdZnjWcCduCWPgg7P/oejozIQAbDwlB9k70ykeQXJAihl7UX372EKROmlX57Am4H
35WO5J8vhvRjWvPz7n+dF5iqYli6oUiqZf5SDJdDa8WJNnWP4qV/nd3sGB2NU+m3/oRGhY3dQ+jG
PrZEBMprGDCE1GD6VuGgKK6QFRzAJEdtm+2Ng7ZdHzn6ykjI042E/hwSrUmAufymHeST7me77Ci9
Gq+Wk8BIUG/SRd+Lb9M+DAY3cZtH4GgHJdCQnFxGrDLlW33CEpRhoWKZfTPRR74svkJf7aEJhmfj
JDh3xObNC+W3hfGQUOfzeDVhLx26xpYfm1fj0O3zIwyhq+nll+VQnfSd9FQ+zetq8UP9cWqfqOCf
4kA7Axc8l5/xEQ3pKl09IGCyO9S27JCOcNe2KIflrw2+lTZANI46UAWGAGhrXXmLW/nUedL5z9fG
+HX7ZCimqEqarGiKZKmi+ktdlEVW3Q/Svbzu4nN/In7L1y/PrR/temABMPB34XP+hj/LjtxmzX3f
MPbzevsriCCbXbXfHYlXD6KH7ZfHLGjQBJLLYENUfFBPiJ/RiS+7nti4zV643J9TD4exaLdoHWU7
+5iO0kF1ho/Ym0Cf4rDrD+ERHTLiNv1qeQig/za4krV1O/jzrbjKH36uTn4ZTauVoGqZLoi31HqI
MFmi2UXp07sC8jZG/pMTQf6KXCnd56YfAg1M9zTkB+zhqW/wJw1/Cg/NclKtoyDv+/Cg1I9S8lRZ
x8a6GXDYY1sIAxLtjHVxh628q++uJK5u1YkMWp30YPAxFwPINPzdbMdwJWPbfG9fmtGrdEqWiwWB
6jqIp7A+5tJZGIhhwMpZap/pOa0fsuy71LmEnOtguEQnzp6qZSsIp5LxN7YmYDoA9HFWoYOBICTQ
ZQoMw6P4n+g0MLUotxGEfGJBVzMQoiabLuEKVGJsFa84ftyW8LlCzAfATk37jmB72bTzjhFYz9aY
DcmqayEy/kJZV9CiTYOi3KUAUNObqu4qNDDQ5r+qsQPs4YRjtLqBAsOrWW/oIqXPSEJJTurMQ47d
vnxqMNoa303LnRgc6Z+0ICJSW9Du0lrS3UZ45AjhAZAzAEcIZgpYd17p4HG+dK/JtzWjb9y2T+2T
IMF5bQsM8vnzvG+vLToVBr9PNNwIvDZuzAocFdXptFomkZCr31bFf/0QuVPrdrFnqsdQOSrqYeRF
SfN1CmT2s+WuMv0sPEkId8NjiYJ7FzHYHRmbnWWWoqR4rc19OXrYc1BEyVtJ3FnFqdJeNesUVuee
AUsxvbfKR14/Atmuk90MB1J4zxgkNuX5Xj2G9TetfhSGh555UyJ61LU5P6l90zhL4zkiOSY/l/dd
PFzGZmcIX5X+cRpucoNCad+pu145Z8ZNmc5S9KwZnzKLZvxotkeLl8d9f+8vKMvGq9QGYnvOlIPV
nAZz1/aXSTrK2tskkjD6JmVf4vZUJBf+ttG+ze2nqD0WjC3jXUMCfeVqva+bu3voc9OFSiBLntYd
qB7MiV7mOcHwdg8E0LqF1/K+yX2RvjrZ0sk2p0ue783kEPePQrSTMYGJNz2+ZONVVC9WvhfyvdT7
MYU2vGEIbOwjtbe5+T5qjxK8B51N2UGX/IlndZHPk/AkQmso380iKC0K0eSgC0dVvXTxJWrPuXk1
5UMjnfhFvuVdeOK4JjRgDQcMAUWFxn5OxuvcOznoicqV9p25q+VzWO/40YZuBLADyXlPptCeCohf
mTpI9+sUn3qMIfFogmV3yrU6cDlqM/e63pFIDWto4LuNuf6r/K2CT+h9megyySeWff1avWOtADOC
qtf22/3RYj+B6wokNcVWQZ7KIQ39vjskXiGdhPRLTY8jOmmxa/ReaAAwOnBMVXtkoMi/opCS1JGj
fRDU/b3Dw/GUi7eyfG/Dr7r6mGdfJlAQTfHSzU9L9PUefg3v1zubByj73WGYbH4IvE0lP7a8UCbo
bpcSLyf5qeVV970wBFSMA+eycmvqQvmQdnaY05khV92trtSHJgrdzNeKdRHiFOSWx5egD6wPe8Vi
POcORcCoTpTXaTkfojfHrAgYKlO+otOS1H3ePbZ8Oyq/6DgPe46Fb6TCl0W9mT/F0dEUvTLf19Ex
l88cl2ARs8FYHpfCVsd8G7odNBsu/H1vDIEgnReM5aNwrKTTstDVflXF92x+MpWgbE5jveuEdWA/
f5kQr3QHCYV5dBTLW9ccI9D8+d5oD4blp3SOKGk2AsV5tAuXbZL7GqVqB1l2CNruwN+qipe09zT0
+NGOY+AA4pAlGSDPjlOYSO9crF7dx/dAVgILsYCwfj6bThR2keSpk81HjPzT81MLtZv7ELEmc+If
X/YunGqf3an8xcKfIEOV4Ma9xMsukw8dexrxVPFvCUe+AB9WLA8KjBHmK8Ix//EnOYikCLLyNrFo
czGAxOXrDaQNwSiejM7vmnP7yBUU2LFYNLy3Ze+pSiBZTNa8kcuEvq05Tuq+4+7oPbHeIa1iPM1J
Hria+sf6jQZIaK4gP+gyg+0Xlddb25ya9S3H+GLRP6Toa1+8F/ev0vBqVMzJ22fMb+pzXbxrw2up
PfM1s+Zz6i7jxCLtWcOrtNwq3eFkinRQrEl6MFjyVeGmQ0xQ+V/K1r2CUGG53YIlEadWjGHVfB3r
76Z4EpszQ/J+eem179PyYkLi479lqi5bVIKlPlnIYVNmU8+R+tjk3p1zgOWNqyyc5ujVxEbUeZwv
sz6W4ZMEMlyAbne9//gDtfo8JV/k/KVRghgXrrJvYMwqF6V/zYfX+CNW92N8EHhR8DmvQ+bze/Ri
9PA4KJdWfVbaS9s+MrhX5xXj1Ko2XYyKce0bARK9RXw63uwJPCdLVW1HlYcrNaaGD7E60BK4Y4uG
2ARd5gU/LCsSegFamCUIke8LPFC8i1ijfTW1dX7cL1bnSskunlwM1CgEanbIjD1ftK9sfOObjO+u
fJigv2Zuf3cKHIrVPhv9el/fKsbL897AnQBExo2ee/NhxONFGCLVveJad9dgoJfbPBfG7BTIsoAt
vuTwkXEEMr0igWBEWOePbyqSXQzY0zbG9KV45Wwb5U4efHk4FPhzdL9GFw/aCW+t4jcUAr0L1AhW
731+X6RAM4+ytA9jwoS9RSSlG22N29Kwq91R308aVOlDXAVKczOyQ5mc5vKLZL7dtfcsfdbyVyN/
TdQX1FQLXIFKuA40RjHJpI+J5IScP5F0WtcgJsBw6c/cRXJh+DdEd4Ro1/hW4mbn2RkwGxmbcTqm
5lEpn7P4OUPZqx6E6qUHYG2tpryPEIUTg/xeJSziNUyOZv1u9J/S/DVublqyfl5rPJrW9yL6KObX
PDnxvZPsa4Gq31z1icObMnyWxmW6JGc2hlIPEyMxNuqYbhJ4EsJ3cXkN6ye9fVfBQpRQx+7jpxC/
Vdm3CMyDmh2zOIiQ+WfPc/IhNk+qemvFa6751RzI8acafZfCt6Z2xNkdJ3rOT8byrVae1r/coASv
8VpqDcGuIs2C18JkcI9g4CiwuwlpPhpAJkJKstLXJachVYVjZopimEcju1lUwwuW4rT8HoYBeheR
JAhw2/0mIuepfpyktzte6fGllN6K9F0Q6dDa1qFpXyP5eyu9WXQ0VdCy5Noz068pQD2Im5NwZDM4
PlZtwARQ/8ZONZa8ZNlZkqfTIULI9IweV062mLtWLXzmUlYMCdtbVjvHTK6WfIEGLWOUImFJOGj1
eZIOiAgAmgz7EhcTiTvRRZ1vzAozXj68r9eloid/JDpq+lVoL1lzDI3XAqFqLR71Bcy1LxqXqvKH
cwvHHEAE6vXKsfiRHbV8F48HWvhsRssoQHPHrFlvXKpqGV8KtTWqfmKVYenQQiM6onBofyBTSJVd
Muwi3QcahPmovXu0clSO5FqHt+4jvNID1bvV7Zol7iJ69NgYZEPNI7lqiJig2mhPcPATqXIdV8ds
ycUjsFWxsdRp/T4HaKw5BG+tBim4UysQj20vCDncAiKMyTWc5/4pi+Qprvlto69fMfdjq+hGV1o3
B+isSN+yLWKHwZlwjVFb+mCjDJjMJHb50vNYgHP1iBZjCqGMq6MSZhdkFlwzSJ/hHWlQEns04siR
Xd1E88DY8YhDTQTBwit0svFGKwXP3TmzWBU2mH20cguqjKF4RfPuLL4gtZnczkt3+J/xUtGq6/z+
mUiHPSTDwUcSgdqaDjoMFRNLwpo1TcTTuflgmgM7Devpp4npfmU+2JgwhtHtiF/DhMNs6JEsMCT+
uEMuwDZx2n0bUVjs8YouIEKXlfxmINY4IdbGu/4FJhSPC/cf3nnIh5/3Z6aWVjAz0qcvkZAKuppF
mseQbCcELtQ/SOSLDScQ9BdXrhfZb5Gnu9U6p4MsxGN2G8jz3Bb0NLKttRZtzvJUTj7OOQC6Ex4k
hKoPQ7YHvtUhVCKBfN5pMsYcb2XjQjV4iWJ3tfDwmoXTeApfhB41xzadNws66SsmygHdHxFvjH2F
AHk6AaDJ5Azs2ZQ1SqJmM4hXdN4ZhEvSjxcCY/HJgeRq15pDPiPyJmBI4LX6IJyPneHlTFXAUIeH
SN7H8UZkIw1VTUAtZk/thrEjyqCw8bowIKOOJcPEo8WQTXAAcGAboDSrSYfyC2DpeLPovtP/ad3q
bRn98WNOnRAIBY86AgDFMTVPpeeA1qW1O/C23MA9gUBAtHbgaKB3COuUhRldUFsb6ZOrB2et+Wiv
CE3nx+HMXYhWBnoeKahQh5vOb0wkaY5OGxmIDKzZmRvAnr7H14RGIKYgorc1B3rb/GhdgBHRsyYN
DymZOTtr8iFIaMLsZoQ3hK+hxduW8QY9HJRmwiN5BCKyUoW1SU56OnqiAt4o3dwfmeuIpenF1Qrb
fdxptlDweDPB3Bq0HNVVzma0XmRuuq2IitEIwInCUCfGByJ1tsU1oMOWw5mNR26PC0VLbSndZZAP
0XoSoUm8F28UEZ8TvJQ1a161Vd2OW86fXU9u1O2Q+3cwkcrrMFB87ufKo7WP81XOD4ZwDZdrPh7m
4iCtjkwQ36PPAE9H54WGMnUi1cMDjnh68qM2qMwA9j6cfzruqKSq0kEAhWe1Cp0E+shCrN0uCv2O
+oTdKWuxBTMLyDSRuptIWQOEWQMFzQbtjTPTynwdziE9CqS5a6qMm+c+RP50YjSKEsSppTVqRlGw
c6P5qMXtnO/H6DmSt6awBs4Oe/BFdeJxWARlF2dSgO/JgahmsrTz+ti+F6E96ERBAYL0ZpIGen8V
jiBjZXHEykOeSO1lIS99n/uMHUqNGg2pzkLN4qGjqxpQw25tOHkF1ombGAWxw+0qze40+qgnGPgz
FFHBzRqBUu9RmXBKDIpD+jTocLU1piBGQ4cknD1zaxsyHX4UaU3jkVBWMXXBX0UIDv0FfL3zTsDp
QAAB4lCI0jQmp4eOCafIVMfLqa3J58w81lgj2yFXBPjAfF/vvQF1MoVX6SQI7DIkYNs76ll6yTm2
YOnNpAQ1V2iWvOfimU0waj5+ZdxYIF4Wja+7Gl7WiHiG2thAGTcXqJFI5mM9txVyFxHoMb+PrzwO
zbSTZ1RZW57WtUGOjLFFBnlMqZ7Pgoks/CT0p8q8LGOwkOv1fdW/Ek605h+jzOKyb8x9+7KaU8YV
daWhknpcHvPH5Avm/6F9qM/LN9xwHJHu4TcAOp1AkCPXhwyDL7DCeaewXrLMgr7gaWpR91db4sGR
WwOvZAUmScRmeoJbn2eSN2HV2TS/IVWP7ZYFLYVXfFaKbYzwiaEK5xD5xH2dpTPAYWKDBgl9HGZR
GMgj8XI+79gUPl8TTJOXN9QKXjc6oXXJUofeZb+OtLY3c4dka21R4Rdh+5C65fsqrmF+i7YLll/v
c/5ra9sNO3Yp1T1oEUwzIjEBGkjksOtb5dxLMCXKeRtfs0eS0HVSAoc9AYJQ9bixsw/8f2nPgPFQ
Csce5y87Z7ia5P+8c4UZXIyM5Oh4t3Z4bgJOLV09ArEZztfRZWAB5EEEY0+IqBBwc2KRYD1dDcvc
T6xlj0m+3pB8WGfiuGe/wLiOu4mZPn4U+insEXA4r3EYYCxwZyNDQI+Olho7PdiDChHf2piDTQjP
O77Fzyvhk9YD2gneBShdIQAwk/tcgRUYGmRnQXYprEdQnXrZCeHX3v2J3RCDyLsXwaUYbOvOOuv1
ml3PAbc17rKoCcpDOwdTvddqtJcHSd6F+kE1Au7DRFn/CDsbFDqzAIY6CBs6oee7spPm4J65inac
i0tYB9i1dcz1EW51J54YhRxTwALhc2vuq+KyBl6AW1r2qsV9zFaKRcJVTLuWfbO7lMkhM65h741E
Iih7zjmvJI1IOdYD2Y1pAy8Hrdw12T4Rj2pz0QWnYk/KEDcMtMVv5Qu/W+3HdJ80j1FyjUMgEU76
CYqb/uQYiMUaDsx72NgJL7QNMZNQIZFQyw3ROeysWASWeKRI2d0XP2kOMyq674JuJ6ZbzE4uuet1
RlyLFUHf4c7n7REtx6w6Kd3VCM+KcBaEM9Z5cOOa5CFANhxZIAPRZu1TKz/nEt+dDjT5HHTFQb+f
s/tRY3iMZ6UItOa4ICxojpaBkcqD5mKgUKcrxEHBobFW2BwRnS6LBMA2dT12vHQs5vcryAYr6F6F
A4Rz6LvcGOgN7kGqBg39qdjFvq8BTBaPhLs3H2BQqE8G/Ak4BJgqmLQYkDwhR4FS63KnybWfBrz5
kdcjExq8jBkSQZtQ4yhr0AqmrmFsea4jdikIuPtddD8m1mW2LhOE5/w8675QkOMQ5Pd9w9bU8rJl
F+PNSA6zcOpCf0Ri1Ozi7mzRrMYU5izmblT3yfD/CDuv5ba1LYt+EaqQwysIgGAWkyjqBSUqgAgE
kdPX94C7qvtct/u4fK/tY8uiBAJ7r73WnGMuA+X1Ib5E4os8vnQZXm+PgbIhYjRcW9W6JzDSXHDy
kGvEAAuuLSARbSvocI020dMXhEWDIrX1Bcmbttb0lxe/3rXdKZh4Ld3rPTyO+uTmMRkYPzZlv6+a
bd3vdX1jAKxvdnfjhT9P1I9CRJG7uyerstu0EYy59UPzh2IZPjfxgGZ8xb0cdECO1ty8IzGYtOJR
Os0k04nuK8Nc6Tnb2T5TVlp/6rRd3O+7Zvtg/c4O1A4YdDt1MTyXAxwO5NHPdRYzPH7JqTLu3tPY
1xEcpkXbLrLhLW5hk++Mx3p87FRxaeJDPpfXaWJNUX+fkSBZglZGgI1aGS0y2nBOCasavgJzQOgt
TCeIPoMhPKWx3C8j8AhOQUz0+cshA9Q6qzX2Ut9o3H+fiP0/Ss3/1a/9JigqdDMYw6KRoOiJr5O6
Bw3/Qr1aWPRfEQ8wXFg2N/kyHI3Tv7+y/DeN4m8z86KO5Xt1n0xvZNQAUVBn4CAF7P7E2uEVU20M
YnRrJnkLwqADMgdWU9Th05KLjQwYNgCU8S8KK2uaAP7LxEz+bXhbNs1zzB75cOzblW5utcATkPYE
6OhUcBN09iNKu7XU/4wqc9F0q9WY9j7zdCeb62Gcx81FbXcVBn09O9aEMhCx54oP/869doqQvIT5
fKRarlcmCgEDybm+rRI3vnssZc3dEYSjqL4muJm0+lAr11Z8pzIP8D926B9L5BIM6Um6z60tGR9l
xEO1H+mopm5/X7KfcRKlGQFGm4KzCreyeaBLLCQXSobkDQNs+lY96Awl3h1cgPZCcSrB0pBfKA51
7Petl7JqIFx6XKgVIUCpoisGq7g1yUTPGdjcUmQjPQLQf78ZpD8pGP4xqPzlwfunLCC8xzWTW+n4
eI2/Jr3CSdt2b48XcV1vEZj+7dX+rE+2FNMUNUMUjd/u+kGJZSOSEJXqGkX2DP3WwDOJF27KjPEC
FmnFaWBWjPM7zx0jQ6Sk1lxlW4GWzZaH2siY3Es1XWEExLhLYInBbsAEPaXsMNjw7zVvCQe6mUEN
SCOfVg0B46aD1YqZQB+5BVAtmOQoWUdOQFxrACYcAfDoo0wfoYC3Myh89+t/u9Kf6CPxB8CQgPcC
LhZ5a+aMpydduYyk55mM7wPKASov6MqoQEpHQdqJFI86iMmHw3CzsxYVTNhmXYoMWjaysJHx8OUr
I9iW0mYYt0O/yoKtKL7oAfECC85qmJ4aNhjEd5SZxlTf05npo2XEUDulD+Vi9M1JfjYmga3KWgdI
Rvjbu/XnR/J/36zfFgpJH/vqEZeImZWZQsIHwiZUKkSa/SJYT7BvxgdcLLgSfzPgy3957d+1HGUc
F+KoFahBAxS701yg5gAFFK4CVz1rMhdIqzQ4ugJKYxb9QreTWUJpLj48SgAq7Ib5C6fiePbv97D6
5+Xzf66K+ZuhYUhzqyv1SQmKegvKxLJ9e0AwoyLhdIhMjGm3OCEbGmITEGUSscEqek0DO/2sSDqB
f2Dim2Um5ink2Q2OhraSOpgZB6phZABTbn2Lq5PIG6LhMxd2F+PoSavYOHn8l2VXkv54pWXFNGRF
MXRD/SUc+scKEDYpGuuuH45q69yt272/4/h7qcbEbdkbrWmWhI0p/tAQwEXV11DmC6vaS+Ml5a81
k9v/kXkdyitVJYmHklWkuSaF7z3YMLp0N43jXyl+PyvqHQowHd0Mp2ADfAKK+PFbAfatGaBr0Wwa
cu1E6LYLJEKIFqLlUL0XaP4aGsiBweWh3lIjTjod83mgMne0a0ps0RtFyYgeIK2x+GCXCotDRsRF
W46S3U5uTtF0K5zaVgLvG+2hTpJ8Ne8Unvjkq7XeNRNnf+9LrEXD86i0FeFdAufjuVBW1H9fcvmj
iF9ixVgjo+gjYJV/0KKx0yaGMwfYB2eRruUohcag4nt4+LIA1iz2HqxM0GsD3vmYixGmJbo6+mvQ
QIJyGwwfjbp/MPcFNfSoOX2LDCJCu8TnWHKkZAzX+7Ib8S/aptmYWF1rLFj5XKcRXX2I9ecA+Cau
9qPAQaA6yeo+yZkh1p8ZuDvjUDPiZ2SdPs4UxQ0GKxW1qHZVn0emcIG80e7rBKceKpF0PA60CQP6
tIJwDhh8FTS+O/dg5GBuCFoG8zvSXgtt5mLikyt6VKf5vh9g90ATqC5V+NF4mevRS7KLJCARjd4Y
XUrjKkYqjISeKAzjoOgHE61z++SD2wMTVmQGMXK5kjFyw+iauzBBK4NyYmg5q/AgRze9PRTR3mTe
iIEXokwUvYmvD3ljFj91vus6pge/NAF8nFItUgxDAdotRv9JtOn4FBpp41E+53+xechEujagkMxN
BkYVsgQ0eAHe9Hdq0NN64lSLDxXvhFBu+LCEb+pBqY5oaERLX10N6cUg4aT2JVRmHyp9+4EPkRGL
lJyMZfwtWG4SUaZwWT+Gs9yEXs9VEbR6Fgg860R+Nk+XCaw6fIz3lYwLRFo0OScTh6eMlkVHe0V8
5zUS3oOYNT+/8q2Wws4YPaGDxXYYHss4/kAU8LgnM+zSzLqLyhvKl54eikUuhOkYDFc69Toy3Hxa
b1y5FvI315o82eSconFg8yu2RvMWqKdatBCUIyx4QUYQBEex+I7MtzyGg6S+SkTc4uOFJ1i6D2El
E+pDf4h7l00btQx5EZhtgSDgzTz01txcxIzBvq3MUZyRwycobXiU53TFwL6Q5+SzN9YR67MG1yTm
kcYbA9EN/zU9CUINvrpmh8k2Fy+t8SnVWLF3WL3r+jgY6zsRyayR0od849kh5Hnc1YOrSpeCpqQa
AdVAE03DaCpb42xT32TrQEd5ZFju8gaboc8yzIR2U9EYf6XECAyeK7fme+GOei+0FyTNo7qzMHoR
hHroc5c0XZEY4rtHKAdL+JRzuecb6eiWdacYaSkwPHD9kLhOzXC503F7cHCIgp0cMwlFBTSEdFbA
8tzjbh49q3lrMtHkpaPuEj+RVht0pQktWNScVPIRwlp/kx5fOneHKNGVxgEuKNzHq56+GSC56MKe
0G6THf4xpFFoysyUbjkxhgK4U9Tp+ks7zh+xd+98DIzisK7BisG25esfEB9sJsEZ9wceS35OFsox
ErCYTpRvJoEJLkDiMRgu0M0SoXLY6kEz5gpaM/VHOZKVQbuL3ssYrGG9Yp5svZFeL81oEzW9W427
PvEgkXJ3kCkVT91OLweGvZXCDZ0K9VM2FiitOR3SLLihuclSLPJudD9XAeMiUfbDx9WAVhGt9RDM
XXgwA7K7152BCd04R/jFNHryncW9eOuL0qnlaxJXswqHVZh6enhu7ge5RssTnavkTB2Wo8iViltI
hSdzSNZWPSGaOiJkRyQMPAV3yB3B4bRuz0a8bKplkpzZg1tQiPJPKm1EDKrZSsLk1HB08BpOQTUH
b/75TMfZm65LkPSqhDoGXQwCYxR6fNFIQQ1nxF/9yipTYFenywHaxIkMuDES7wMlCtRvOEF8g3Z3
C8n56BzZmOHffQIfZc/vPGSCFolthNWTyHFHvQOIwenhecwK2N4UFqqjnHBnoOD5otUdrGC94L0C
B0UJGyInaDjDM4NHZRxj+sAej8Adj2o6GwQmr7a0Mxjqwxi7wZ+id5/gEV4LX89hpnLYqaEOOogx
gNZnMt8GO1I8fPEI8YkwEhTxe2F+ZAj+sAow9FHHS54uy2GXlTcLwZmEoU2Rl1Y9xZi3hGDTnSw/
KwJBAnxQXNhE5nHd5NVaZSKJYo7MegZZkn1ttuKPnH/FCBGsrvda5bUhW0btzmJz0LMfnCZB0C4f
vG/R86cE6iZ3D1INXqe3pdgHuNc7tIC6b9Vzo/HDgTfrTPcLKly56oaXu7Z8wgho6Qzq6ug9GV4P
+LcfD4B1KT1YMulEepQRoK+A/msUH3QoMMz5snR0ewOqirSPw43AQZl1rm3OzxhCvUTfG4UwN3Fs
jVupYiXvL6Lha0R1KMhJlGsXnymW78BV6NSF/arKTyIw0IKACSV46RrMMoTDFVcAc4H42VII1aA2
C1C0svHeaB8hjlN6iGMqU+BCJO6vlP5JywACI7NnZbeOqKYwt+xMADmpIggeNnqxvKdzoVjHJO5l
gGRxxPQQkEbIz6ucZS/Vw1mYMEPZCehGM6Yr1dT7lhkUipdxVAABCHBVXqXyWym3BbUelyyiIdwa
qzvIccoCTDxyQZrrReEhqa3JtgF6hRSHTnutNHpCtJQDNqXWxODefwgJ53n2b7PahMTyRoiqsCdx
V4qMkMpzVF/S+09mrYdsI/bfUpzCPzVtfYBnPVUf5Le+qg22JiLfMGjgTDen/Q7FtInyY9Wmn6L5
nqcvE/ky8jtwxvG1Hq5Kf23K5UidVBTOoKKG6rZlf03EL4VsJZNZIe2qEcIck4mKN5M5zmAcplzf
8YE3Q34h2i2V/CCjDSgci/AFfcQm+ZJHEO+BslCTNe84ioJCLYFtozihjmiQF5TRPtTPgz7PdMSL
yGg3ao204E1jnx8o+POIKSziCn7bxdObuzUF9ElPYS6mCOuQ5BhMCHhgNT+tRSd/r5rL9J6JDZxn
RlVgY6Xh+pS3Gvk2VUQREjHcxWHRMVPLIzpYIBaNAk5sgkftaEao7wxGsjWZ5mQt1Yn5wmUQDJ73
9HXM22WOcFTmI0Yu5xC+DCDiDOruyFP77z55TQYdD+NHpX5kUjzDWp/CsbB4Z+oS5gGMAzVjdIfA
lMmWVL/3fAePEZYkIDxjU3ReWYPq19jl4++HSTh1sM9ACGsRQ8dLUF9GukzpmqcPuGk30joFvbTr
of8T08iwHNEB3oM2eQkCYoIep9iPuQ1ioF7vHfqG+31SIo/dxkICbPWokCaWlA1hgzykjTEsa3Md
Q66O+AICjEV8+lh6q7DXZNmNu0XWvzlWCzgblYuqLoI7U+t6Bc4bUq5Aq0Z/eeDf0MCoCrSDLRNj
9Vqic04DG0mF6aO0gj2ZG5cquYrkU+UoqzJHCtbP5vgwnwy2se/uU5HlFw8bCFFpWV6eC4siRC9i
p9ox2rinRzIjGiJEG2gsS4vM0S16EiP1I2NjZEcyn6wtTSjV+BZBN84ZX9NYEDBodi+NjtDwZcoQ
oEuUgXxVLyMlO/JEoGXqxmj9Dmk3MjcanBrlaLtBQM3WT+OcQQxoenUrDjMhXHLqi/2uckn9HtdR
coUJ/e/HZ0n7UwvIkCxDg5ekmNbvVCdBFEE9PVrr2MzwR/z60XoGgFFKD2T/tGj4Ic+QRtoWER+C
fbupbmXfKK3s0+lwslv7MF/P1+5at6/j7Mq7wA8DMDz9Wm9NoOcHf7fdnpfn3F67L5/fob0I+aeC
zXSRz7jbvRf2e/zy5PM/7bcWaP8TYPb0Hxw9f/1A3mLveMXT9JIhr/d9uWT2pXRL96LMyaW1Oxgo
ub3dyvYHxiKX0ILZWbTPMVnnsQsrk4ng9IMwrhkZ6/yficAsBY6PsO6qOc3fuhK/Gywmw8E/r+pv
duhCFnOxVRPpKNzXgbAO67VRL2VxkSQLSVjq+YuirFMEszhLi22ceQBe7gybkrmp0QddVU8KpI0q
HNTWlwtH+rnX3jRVBymEu0BYRvCAEK1KJP7tFIo+1TyXwgszWYLAANvwKGBPLwckT9ukX6vRbjTW
bb/Uu7/A43BV/aFPTK9CsjTdNAzlV3vmH+2KdBxrXX3etaOzcTa8ae+jM7g9Ndl/v3/E3fMOvu94
/3anRW9/syi5p8VCwL20mM+/54vDYuHdZ15ke7uNR/oDb3Tm8REnvOsOv+xoGrnUldwr3i1zipl3
Oi0Ov+6hccVM0v6+e9+BEzit39svh4ttu/Pvl297bc8vV2J4Rc9dc2sqc25C8r9nH9urbq/X85fa
fiF8aNF5jVc5L5W3BnNnJwvVXvcz1b4mi8u6ctbcwOvM3l5z+4NbmKDv4/4YzGD4Rs4P0w0SOJiX
O4gGbIcjGmTf/co/Hs+z5XHv+1+Oz45h/+wH+2u/369eHbZX2zHszcrxO3v/5a9Wr6vXPX9pOXtr
sf9aPcC4v751fKLXV835GuZoJuxuVvIvX6encvO0N2+js3nnUenctzfHd/yjf/a523OCeYFJeL7v
753Xf18nZPVPnWlLNHEOyYZqSeZv3cfx3hSBNojjsX8zSmzP9n2BVjZcNVxUDpZOFG3Id2NsAsuw
v9x0lJfz/u35cV/gYUcRTtQu1Rd80S8Jcy6zdphfuU+v8l1jPJ8TQk5c0bCVOT3Y6alUXJ0+8+Ti
45g8MFD1+sc56l09mafKhIVKJzWpqThdQ3Y7M9LTp+zh+AxfEBvS3HtVNDSBNqPTdhnuFQdEApkI
5CbsSxTEnNQV+7kZzvUteq8XIB2I+WAX4vh+pGBqgDbTHTp0BzoKqjsdncw5dulXzgUE7+36HcV6
cel3AYHxM4BMqx5f4fUJSoI9dMdQqztU39j36Y0OW1oQ/Re2iYRIZxOTeEHkHUAYDClXla+fRW6d
+ah47zfAV/kPmR4CMXSIl/gaKWwfJ/HTmn8SVaorawWsqI79VMKpVW1ocyvv+SvJseWyOIZeuawI
VnsVRrTnEMj5c7Rf3Q6+t17ho7azj8yfGuh++AKHLYaOQvWxC9sVL4aYgMB6bjyPn6Y83SXA5J9H
NpvkaGjBkK5pXsz45AG08oFbRyHpsyLnyC05sFBMoAfq9hDNmUV12vxped1F3+J05e/4jBNDCwye
n6bT6jRGe+SUvSteqlsN9WZfwNSlUUe+w+7fb1zN+FPr2pIsUdUlS1cV+bcZx7PTZZZiYTgy4NBB
ARhe/RafoBRWoi1vaW9yV+gQtbg7rxt92aRuPhCiYj+XFbjlL3ozJUr09Aihf3u/uww/uM+t3f1L
5mNxK3vSW0u8+lux5T95i0nZfMVnSwN6XWwfHzRW+8qvMEhvuQet3W1gLYPnVtIncukCkbZW8ZMu
bpivaW+oYnhsOGSGJLDazSsgAO4m8num/0zQKNgyvwlgLPsEZk3OyWDgl/AgmXMLxytWvf4dDILW
IBRnLG5tknDTdkfAhdUhbM9w3iZkwlqAmXAZiwmzWYaHGpG4vtBxHMK5JhJzOaK8+EY8x/CtnzWE
JmBFBNRBwAQKPwyCvvQmusKxXmdrmrrlOoe4+2HAPf+UOLJ/KjKPhzy33u70Kax5sOEozeQXAg5E
dnE5+u2RmV/G4U48lcIp6BdasRwXz8QxgWnTlOvcZNOc+5vmkzo2vDcYftCRzVofEiBNqlKy02P4
jfEjdgIKNvjK0ixZjohgv++3/qd4C2M3/UlfkQJn/uP8IJxngVie3iSdghVywJpZBXWsHc1jJzrH
zueE/5peGgtZ5peXNPNbSCY8nG/3bTSjS5FweWk2LIQtTOSI8+ieHCq8+8s7p/OVLNhMkKiZ9Glk
G53Vq7LVr+nNguh+4ASeHRvOcADtbtmxvGJL3hVPbgS5swsWoeFa32LS2ThOzLpPgoKrBfVytaC6
tr5h5aH5tfk053paHdo9kghUOsOCcIJdKq0gukRH00XtOknNenKuqL6FFXQ/g+WUtBthsps7CZb6
becQi7F7FnOOhQ7IW0Z2V3PHQGlyBaI3XrVLtBPEvHCh+gPyKrp29StJP9txif6xPMQb8YBbsoG/
L3uUpoE8o3tc1uuSdbdwjP398CQ6mhEKFF2DJWRyfd/Pj2DDwss156ybSKTYcrUTYc5rssSUA7mX
y0T3tQNCyP2wK1AN+fdbvQJVZC7SVf5KbP2Ffw2mLsbVXfHaGrI0JK4RqltUuxRSJ8Qag32/0QuM
G1g+XxhJpiWKN076QDd8dyJlVhFBua4P7BQyFPvSjT9A0+8eLypwKjyQu+7GEeGEBIHDcrUOjrRT
La5ZaWPdPz0Wxnu1KJdlMicdzFrrUzgF/vxVuhiP+bzcT/BrgziscsmI6KTeApeUB30b7tRDd0O6
CVw+KKjx5ogaUebqN7gM0Dhpfs9wA69oqvE7/qzzgQ3T25XXaNxzYlogEcaYQGmKzJhSbbmtSacg
Cx1GgMWowe5/Mr++QEKEVdS/ovaOTsay3XA6Ur7aCgnwjNWi2Gq7apURq2SDwkJTFRF6McnAyDTI
Zyl2PvSiJNOIAJk+W4ruC2819XOPM5nzFFSITYesGlibAPFhOe6F2Of6k22wrFYTxIdPUuObW2Sf
rCJQGZj/tYQfzRtS7Aun/BZenitYMv2O3JPXzDUP/77WG3+iXoE3l2VFNDXL/H2pz/uuT7SKcXbY
OcDAtdTDaFUpe2psJZ8MVE2zrlCt1y6BtDTTA3HRaq4FElJl0owKl/Gw38LXFFyW5ypdJqhUKb1Q
NU1kWKdt58LDU1QED1D67caa4inpCVKRMEXUO66AXb0lGPGDbdocAEOY49bCFwMuVn1FQl+K/mjQ
pdko8r4XMPZuk3wnTg2UHUNnRZrTUlaWkByl3kGbh4y+K5ZxSpG1Dh6bQluQQDqZhKy/zZb/fOkM
0YIZpk8nl98OLGOcaH0hJiJoJthvCB7Qr0J75ReL2LkV5q/sBCzW/EDuUaNLLz7GziN69n4sp/BS
6OovD8DGjBHw2ANihYd1t8tmGy4ZXF6q82OTqz5OfZcFkJwAyZWRC8bsl3eE3fgsuPLT6ps6KsmN
8/A9o22E+uVMq1rgkDy/HwsIXPtRckf/E0o4keveoziXxTy4AoPls+Q3AsFusImk5ie70MiDd+Kw
RxD16UpQGP3ETbvv6LkGbyl8AxfpJHwULOGNTfGYbusf1rcHgYaN4ec/LClM/AP789mvgk8sFwy3
hTNBY9IHzy5pzNImoMRhyRlPYbZHGK19MBdszCUd/0Q7m/Bz6Kd9p6h0x++YBJEkswn08IUTCXU8
NU8mKLRL5XCqQ/LQt66GY8pnIoJmmMHikfSGCiTgdzCrrxZrbP6ZCu8WLA2x8GCSiyruayT3zC2Y
kqpzRgd0xt+KZMN/JzyqokfC9l+JavIfCcvmP26UqZ/wjwOfMoSlbJgwNiL2D22ml4e+8BPkWRT4
n8yl6jeDfM+gn0z2guCE9UtPxOGFpSH0awUR3yw9GdZubKZZhvEJx7XyZc0uXkNrUrAP+Yrx1wOV
YbqmWyKP55FuAlHy/K3mM/VpcOzWEJE/KCWQbXLcpAnHuXCOC5Ga9J74uYCvzVYxnTGHsVYGDl5C
tBgg5bZ0M/xmD3c7+caCRto1zjnu0/4WnpV3YuqobT/GLSGS1gexmU2zUN9EiGlfw7r/CdYQx5vQ
Z3emVmb0wiSIqMd2gh7gD/wJ2BHo/Tcw9Wg9wUPQX9IV0KkDWsypkaZyQ9OpyLdstaITb4X3dKvg
jmQXRw9PoVzdxq/wmO2RLz1v1kLBtA4y/o37hobpLCcJ9Nd9CN9pzTJRnGpSdH8gtpLMNDjhOfch
CpiEaKMQddHTPcy5CZ5mYq/wT3F3Of3tuY96G/z9ga9R2OfMf6eN/9ehQCPCCWn7rbxobkpz1yaP
YoYjrQJCiYRzqn3wEeXkXU0pa9J8aGbjOzcwmY0uUYSIillPZYdumZWQjZN1y5CwjvhNirBFf9Mb
VnA7kn974DKRhjLlgBRPR76fYMMN4vJZkYpOAGjh//ueoP3p3ApkRTHAyesaZJj/vF/TXhyMbGjH
o/iuTBAtlB89RmtK/8acQRGdomhBqTJ84fQvLd64Je3hhzPBYDplN2eo+rTI55vDTWUrP9kUQ6HD
6JNmHFh/2AZ0ufCRIKZ9kBMhLZDUphJYU48WPvdOQ+b3sSM75i+ywT81mEwTpKKs0nwRfz2m/3gM
O6XV72WcC8dowMU364G6gIDhDqdQJDkp/4swRVam6/S7IPCfLzgds/7xgv2jLwapF3DrPtwGXHaJ
CWgu1EuooVT4OceYxKu6abpWI/yFgUQbjy1+cGUseECvG68ll/GtVWbk0YFgTWjDgow4gCKLkdBj
rmJ2vbwTEf9mfowHBhzF2bp05FYRlrUatoDCemz8U5qHmxaO2blTjsljFuw5wiFNKzBsqZgv0J95
JH8wrmD0iTCjOER+/4b0B4FatWXmzRiPcR/d8hARKmCSTc15hCPdsDHOvK/GuUSf8HUf2BWyd2ws
+Bu/ytbLI7ID+K6chAH5HMbdKXh54tCLoVPPS8W3TJoEIKBJ9JnG/j1PLaGLHAiIolNhUc0w1Voc
QdbApJBDacwWmZQCuME5JzJPmUIOuBZEhOf1hEwKvihQNcpfmsvUfczS1tggNLrONLM4i35yumdi
MtkPiF5JaB/P1Bt1IkJnNPtEkuARLOpl2zk6J8YHx4pAdYYrn0M/abDyFEyUsxIy9kBAD1Apho6+
uBFCR4M3B6yNB5rwTHDOKGy6ZZ+ST+9Cswo3mOSiyVII9os60+pc2v7YAoCCCTiVKqYrTNanuJR7
6uOCo8uAMRFDBXYXpgpDNVdrv326NAQwqANfZCrMYnVlCKFjLjhO7iVjJhjzIp0kXLo0h05bxrh4
3a8HwEXwpcayBxKubeCX/WWxmHoB/+cmtyRNM1UEkar2WxUkBZVSdj0FpBF4BZCaB2gmBUE96GTs
meqsoizjyI6vA4sC4aQDcbqzkGQ9BOpA0QYniJyGCzFAcvNYeDGBElZRq4vx6Redy8wTiyPTMzpe
wN7HWVt6cu9hN9ZIzS79ZPAwzjE5NIHQZR4IPE2Y3wW/Y2qbLYJgpab7vD9lSKb7ZVFvg/wvBC3p
z90SUTJ1XZGB+Sq/dUvCOIjLZxdLx7KZwWdq7YI5O7Q80a9+tLf+TaLBxwx4mb21DQNktw7drMJX
Rz8aoM6kflG4pyFgYBIfpmso6w5wyufTGSTX4LR540g3mafZP2EgG8haaMkQRcApnO0zjafbkq1U
kM9K5A0yK/P6PqxVkOTw+FGo8PTj+cELRsaswIluOgDhq+TgTHLCdJD8DJ/er26AseWlGkyhCFKJ
65vp3QIzOToX1pQNMPtAsYEAClsLruXo8Cyj8sTsy6OyQGcyol+161lySq4cJpzO6ec5qmfoHb6O
5JOOAyc0CgiO1xuyhy0nsFagF0I72/Ms8y1wsB4ZPZCXjQmhwSN2oxO37G+YJhjNOuTT16vn+ZOK
2aDFdJmyVrD8zzIe6NoRDYoWGxsCjY5XERORSwQI22efzEOPzETeFOLkgC6v2Fatl1R4DfDvnplF
B+mObQdTBIfTlq/y898fEeWXoPL3Z8SSLUVDhmxMoUP/uRE04j2Og8JiIwhAMZ9zJrafU9v3h0Iu
/spI9IQvCW2eRMQAa/jES2E3RW0t3DhXmIDP4esj/kVWiYtsWQdnXSLbBx0YNiwiB3+C/BtBcARv
CoQcerfmY5jkwVPugWvt4CeuRXcsTjdCn6i3yBOfxyyPBANBpX5sNaZUC4a/HeeoD/b2aMsrIVrh
0QVpJIJ2+4g4uk0KZRAydtc4KsK6wp9COBeobpAYaMJGARJCBsAiYBkj/OOlZcPXPZFw+Dvsau+x
NwSHApQgCbCzebnMCOkFQflcSLmbvKPbT9zkyVjG7TXsExSYyJSoH+hrleU8TFYkIaABwfi/BpOO
/XQeHi2a4VrkoZAvUMpyMiDBjOk/7TT6GQRwvHI/Lx/niSI0iw8I2fGiEkeFgHVPQZUxkMZMSs5b
SzgyIyNGE8vhGF41xStpbHD7V8ydsdl6LUdcfHZTSY3CbeAZrhy+xgdCwhmN6eHuC6Czj/o1WRL+
uTTe1NIzyWSEiAghp9z06AM9YUHD+Qjq+4cLLfI4kqe3GzYEa038ZPBWw5Kz14YuUoA7LFsk3zXU
85aYO09fDN/9Cmc9G88csx2Lq6tdundIE9PJchMV5/4g7O+r4ELIHKetwFa2TecnqyePemBDHFMd
Htr6ZtDLCQh9DI+46gkt3eNPZ8pIAUy7kqqXKv/uKwrBobQ6wch44Xd84YW94mvg8VKKn0A+4Oge
C68HIEydTiO3+BaYWnmP0o2IfGCQ1Z0rvIbJ4hFiS5piAdEZIQRGv0BNXpevzSnA0m6H0Pm5zNIP
FErGu7RJ0gP6K2uCRZ7aLRU13TIw9/0PepmAh5xAxUc7o1IMkwO+UUvGYrEaGkSFTCblS3DoQIRM
udMMJ4gsIxB2DtL5OqxwaXJjzGjJsO+THBsYdtq5j/qYs8zxzgStp2u4FifJCecUrXPVkDxTyFr8
QZid8nGpZlg8wXbNrXEufav5W3FswSnZfc705fFqpV8sNupf+jPqH4aFiqhZljzpng31VxTVP2pI
0binYycxFe0hLqKs0lwTL1AGupYD4ywc6F2jvZ0UT9JNei671i+zhRazyM4MC6esw9kLKQ7HJXzR
eu7UKAJQ2kK7zMA4TMVRNLXrZizNDYHGHEWQo9DzJXhb/FvH5Fec2W/r4D+/GeU3plw0Grr21JDj
58h2YFkAx7fxRIzhHJdEQypw5+CPCB9O8hM+ERp6vIkj7ZB6lfb+3WAXcUxj9oSPSveVmhR3Lvvf
p0i2C9LrYBL3CxzbrBloKg16BK2RD34LVCmz/CFddE+gSnz/8zFb3BEcNNu7ttPUXdq8qM0mfy4f
yvau71vDYxmJaQqEiKZmAxRr0l6GWf/gGZoi6e4HnXI53OTjolf5TpD3+TCv42RptispW8biPH3A
gHFENFkEw7Yg+XtbJH5SdKTGx+lqPNeK6daKF3XzOgUMu6jyBdEZFqdLBSW408ZzFT9hOf1M/zMQ
OSgR4PaXox5Hn/9bvtH5EznoWbpuQJ/8z60pKNAJda0+HplVGBB84cyyMSEb4qweu8pR/hFfUfQp
9D/fpDeAUQwsMTHfZ8YboGXts13T6aKZvYZ/VyKJxAwr27FMpLA75R89jwNCb/EdBbkEhuRI5yD5
Rq0VQhF+0uZi9rWRDuG76cAD395avmVouzetfQ2TLSMCFmtParxSmqEsnz02YPCfypHdn9C4qd/O
jjCqc4U4GyzSC1Y8CObYVRwykRnaua2LbutCBy1fTusbsej5q7gAiqkDnSdIl40DXChjOMFhcYuJ
iruxBynU6EyFdQpKG40T+tJ3PgweULdQsCWWc7YuM1//2snsGLdp+aEhuYwmU2f+kwKHsJt1z/If
L9OfoSPaxCk2NFBoTbwTzH7Wm1kMV/1VAtL+i8DLExkIV12HiuRVu25cg5qkbnEoYe7LGkkrgLCT
qS6sK7Ju/j/92t3kFaNDNkKkVHa0Y37FbeVkZ50AHwLcEL1i1vqsVh1jHmfCGDtayAQiSDdI/TkA
xW4d84W4gbp75D74AvgGSKXQIun8acttcEakSYYv53VRtLsLc7WKzwtdczxAOOAJYdtEubIlnPTf
KyZZ+cNZndsS0KtpSaqq6L8dnUujre56+xCPCItLSMOReL5XzP64+n5p+NXos1yE4A9+0KpydA4S
yCgz5NjU1IgMC8Y6xRJNsKUuTHOdkg1Dvk2+UMdlcl/k47oZRHQTdLWwA5FHAFCY+ppUAsy773yu
TCQ3xWuPQjUrTaYs1AZv7PBSObeIHtMWxUgGmTdsuBdEldbmtAQzxlJhBiAonXD61uOsrNibhzOz
+rCYpn0UD9iKgZp2cGur3i2UeWF44gcUcoZzbeQosDXWVUEw4i5EVoQMmSho6LTDtc3sqVTIrpCx
GtOpDiUTsUpZEtd5MqkUI18lOi/jLO20/Uv33bOV2Xf2Qp4VicCu2fA1ta9Qu8LwYn9MvEZ3o5zp
FR2I5GD8QE4dVuZb6U7b+XQEh5AhL6vRq77G/+LsvHYb17Ys+kUEmMOrApVlS5bjCyGXy8w58+t7
0Bd92yULFtCok6tOUWLYXHutOcdU8IDMlHzb04y0JXyLCm9dWzV2Xn6GwE8hGZeL/E7owLTG8EqQ
0GwkBEISe7IFiU8H/R2Xu2MREryz1r77xKROWlJmnXtevZhoGAXxjL2WH1QUDkj3dQZeD6th8ZFE
s4axENZoqBUCDIY5/wb9Xbd7O71X1pLMQrtsGUXwHMmLMj2EwgEfu66PSyohfxT9Bs9BOzdhCOhT
2CLWa/48jtgnCTGREfcG0v/nQMVZQppvHh7SeW7a8t6lkzVm4ch70N78xHOKkc2Wrc3vd7o+bo9/
vBL/70b/2jp8e7/XckwC6ODAekTy94CPulr0FBXqUU/n+l70nhV31r3I02ALnJQJ3JTYZAxr3CsT
sB9j2US12R7deUiQ7siamlA1NYSoLvA7oPccMx+tefccpltiPAcHyeAyJ0IaMZeA/tXOvDssB/4p
PdGFM81J9+i9MbweK6hgXldjP5XtIFnTUL9u7JyRwvz88prCxkg1FM3k7xf7IrXW+1hWM/lBIdZG
kz7rcKm2uAvf4OULQ/zcZnRygCpoyL5Fw7AVeC6GT02qkCWeBbaESJ1ud7no8LzL7DwmEm1KEi7u
gL5Z5lrmocjgCjEysIliMCtb2crDWUgO3QryW3eP58QDnw5G3PyoPuBPUhE1i8rbVyuDDZZFiINj
Y9pspnYF6GLe3PMTTFAXKdj+aQOBGqXCmPhXrXrtAMRhQhQAwpwJcQPdzA2m5V6Tj01Dk/EEzGUp
hhOWA3/57gKrPsAQOlSr6M97PkYfKVv97C/ZZNSL5j6xqV94snnbolcIN3RaPXYs96o1xTPCK4mP
XR/GDzCsWuztR0xsT3xpedoeGbpvvkJgiQXYoAFwJ5Ayg501KV5ZGceoUn/Jq87d9PPqvvWnnJyK
4DbGdq+DeYSU6XkL/punkHBHM2DeKwtR3unR0gQv6tiwUdPhDPTUcW14d7lrJ4gUcCuOwZB7Beim
v6vJyvYPUvNSagdAo3oBnhUx9dMAuMA8Zu2LiCWp2Edf1FLQpxWKCFVa5vEyatYGhMmK6OqF5r2P
v2N49Desimwjg/aFnWRlEfnwALDULJ8Sj2CjZYfPQlqG6rpOHiAmFt6+UWasn6J535rMmzDX0DtR
1yymBhCulV9M5eLvQAqSt5eclavs8LvpMamAsDuxdW2DYVMTXibsS8CiziLj9z/3ZBU6AF6XjFly
98RFh9PakOYcb8tm2wMowUIm7wJtS6XJwDNNF6MEC90JIQkg+60NvFV+TVAdfO11KHfY1Ai1hBqY
88nAtDorCyEXpxpwaQX7RFmU0SrEAO4v6uYdjmxNSrgpQM63u+K1Zdg5eIs2ZqTVG5PxH0eZVvtC
R472yE6pAP/XiDf2pY+Wfi975HftFOMYhMeAEysty/LJJTxCGkdEfH/OjMH/U60wx/Ft+NcWzgVa
8giV7/hfMn1FzTQGyQR2oS8y9GoMWMNFLtuFb2OucNx1zMSCOkXbMWvsu4VF/4md5TTppxrhgbQz
cYlUyJom46tFuBOabQxzLN6H7lvb7uPuPk93sbfp/IPlvtTGHz3aauVTgEOtYFDsSXdFvJcZLYTq
KujQJs1alkY6f18SAOL7QCDRAMaGAAgKUrZ2R/QuqVauxredGZjM6IVRetFApdHEXJr8bhcArd3R
cq2XkOsHIOa8HcgIjJaYflxUR+nGkNctkhwezJjSYOnBdAQxeXL+sKcN6zUwMOagTKxD3mwJBdXU
hJzI2pNvOCrcDpkHAWReP2ZHMe3JWC+68Q9sp349LwA2YY3jlxFGoM29AitENAWc1jLVA3ozyXjK
eCBAP0MVLW3oGCYG/o65t7dTy6XEX+u1XB48AzGBDa+Jw4Cpk71Fqs87c0aml2vhY5wnus0xVP9s
WT1g2+wBqQSe2AFrx0BJzMAMjxD8mrdCPpS0kOVDUG9x8kYlIdk2s/YkWveR3TzpBU0Qwt43qfLp
ItVK70BZptDOZO4AGkRTVCWl8rco7Kyw4ZnRGhfvKgb56OnaU0bFwkiOuAcCKYihpN/uzUO+bInx
bRb6M+BEYK1R7elgEKIVeip62JTMyVPqkoU6QT4XNTMYVGK2bBWMCkuFPs9IqFxa0qplBY9wvAD+
gaJkB8EUr9WQzPl/a9R3xZRBM/9MM0JhzO2tSge8IAGIzLIm2TDqTLS/vTLPMMlWdqvgorOrnNY8
Ia7o1W2cAPwGtOMLZdFgXsn4qX3N89AhKhPP+lvHE5nNS1x8pK4EdkQtGhJkOUPp0sHiKQjtQDA4
T0mg7WaYhjTQefDPYgB6c4lhIVAcZoTMeKw5FJSIUCN/RkgByDxZHhWArosgDMMGruYZhZUUzmXP
RvyOMs7YYlvVAb0Fsx6KFxhC6nR5VDuhLxTYUvo2UCBfXTr62gX9P5ORHQLqIcPUHGNP+n4bMIqE
pm/ZXj/CGUdvAv0biN0thgbkGhLdHaBryPHnsIHAGjUhMZd2tzPykYiVeKx9dJAowmmVUGs2PnlG
hLiTUMf01OFCfzQ0CqcbZzM8wjpvT9ZfprwUoCfYZbyhh6kcT7snl6K/mX6mENrY3ruLWrqXZ+79
WZLXTbUV3kiu+6sOU9N4oXnagl1mSDY1wSe6c5mmEdNej3nII6ukgmXbPjMLQ1YGsH0mLYAaFG8Y
gRCEd/1JSqcf+mMcz+nfw7L3ELPKKBFmUjbVsWjCWNyItntyP/JTdgQAOVWfmz/5XWgn9Cz44AW1
JLOZkQnVnnj0sO3Tm1KXylN5L5uYITauRt9pmRzIm26dGb0VhtjO0jlZ04I9Gmv0yupJn8agBDYT
yeezLs5wTfCEGIDjtBkSRYhOqTBNDuhbeAC0R7dmqrw0kXKZu5EDaQKTmrPueeZzaR6BzUH/BPnF
gLVBYDmH5dAgNkSwdzeiFadYgScqYTMAELBjsCLr80p+Q5F7HJi3V3b6qtt1Mf6/NIyqvTacB/8F
FKBKYi6NavgTGAOTKYE2aLJYBa2eru4c8yhBr2whKOSHN3hXENMa99ksFobz0Ut/TPVRp8+g5mvZ
gDUhI2QlEWl8G6DECIHliCSV1Zw/SZJuNJ9U+UqtqTL01TSZIAfwHf82OrxIKRO3k5hTUUXT59Qm
ZcPtj7Jo0j66iJQBkdJtCmwfIApowx7N2VSC0oiVhysAnRRYxgfzlvQ+GhMIa/TImR1mqFKXFTBg
fVrijOmxya6QHwTdBJRhkdmabJfQ7rsbtbN0bePAuE03NVnXGSvoF7SZLjJlObc8dsjgJcgvBS6X
LJgg9yNfpC/sPF50xiKQZi0drOTDe+NUh/08qxfhOPClddPS+yckFroIPlxvKu2R2JCd3geT5oGy
me4KQgf0glzbcV6HmZuhZ0fDd05wbYvpC7FDQU9qnkPcFxZKbtdk/8FjA8RzSsigzBd5txayNWNS
S1sz8B1MuzW2YjBHsYJNy2ElnlTPsJD9hv0L+5LpcAzI2jMmGsurYWe4rOghLxHpmWxucaDzFi2Z
dE7ktcnGmDtetDV3Fv5lb4OwXQFTF9oojKlz/wj+Mudf5CVhy9bZbeYF/JyMt/hS9kdAMtFTvY8x
HrbmPEoW3h5YBV5Q+HwQQrHg+cpSMejyETi1VhWKxKWbrAgFSlIyoqYyPGhkiR3LNaB/W0FuqwIw
24bpWu5n4bPpL814aXkbuFUpIcTlJsOgQvFqcI8BEZ2YiIHFGSwVm06OZyM/1ZGk0K5JlkmyLeMb
c1r150YTB4KOmcmyNBPf0kVHRYsFOdda7peKM0jiYGIuVNUOIhtkBJ43D5qgwE6etOp6mdTjReQ0
1eUdFzRG96NMuPVVWkD1yknoqSnAS40nAxYsyxbzABY/g3kNTTdStOYZWwRmWcvQtIUNIV3uqFRp
vPvfN8/Kz+Y44jsL5oemipYoXooXg7RJBFrn/km7qwlvmBXMXllIjGneTftHicSecXIpqrN77U06
AvXT/6AXNZ4gFvYspqyWiE+f0/d44j6/HH7/cOplZ5X0HkOk3S1zugGTSBeb29j0TAPOu3p6eokn
Ly+DvXvBpPLytKnp1328nIYJKqTJaMfB3DC5h6U0SXHdPA/T+evrfr9+GF0wN9oNP+6Cyw81rpLf
2w2a5AZay4d6uXt7xxfGKWDMy1R54s9PvB2FaciParJ93mJAG807y4fDgWiTyQcdHSw7H/A4lp9Y
b34/W5I89v6/N0LGTyZp8JRUSzN0sBX/fjJBN4TI1Trp9MbedUa6KsMo1L/IG9N1ekCtdrh7z9nf
jv46BkQzcz3+E11kPHesF/wQluNfRxsV996kxBUVzk/RzJ8Hs9FC5R+GJQKqaTBLp8ftq2y/mhNt
oS3wKiV8X6RM05jv3kz86fM9F4IVcE3E2QyE3pRx9mp0y+GXg5fBj/bLEUfi+qrcROiLo6mLowlB
NG65HluROFGXtJBnxY5Io2k8kyf9A3CUqTcZ///P0Uz3ceMMXj7g/zmBTFB0i3a+/ONh6OI0HKJO
PSl30Vb5k+6jB2B3j1DEZxLJdCSU3As3FhX5xjG/2rjfbieUH4JUj8fs/jQv8iHb4nSypeXJWMKn
3Sqbfle+4EFfpgSDR3sSJ5fllg7NrRSzyz7S11c3cFnhszIx1F2829PcKZqqhw1Pf0HSPl1s1t4m
IahgFAP1x99P9BdQ7PJOVSxTMrhbR/vnhZyzSDAx912JJujOmypb4Q6m3867SzYVEnt9BSzxBc/S
1r+LpuEnffdbgdSX9tPx247LuAHtiBJAGi/Kt5OuV4NahoFnHGAkuMz2Ol6GxhtS+d+/5w++33gc
g7mjpuvw1RD4/HucXs/qyvBLtoINzY92GtDcFY2nwjz4DA/bngBL+uli9NgALS3Fvz6YxyDNZhJA
ZdG7VcBdu8aGTLoq66mpkMD176fRwSmAPHC0g0CcYiX+rZSzURxVvZxIIdKF9oZ772uwenmVLUXl
nckb5Ge92ItKgM7Z0k/p5K5n/WPpvsM5SVj37H77ysLYTm4c8sfrbDzhliqJ9EJV8WdJJ3pVGHdO
Sxoq7iWZqWiY0KFBIRUiZxDUnR9+OgorIv0HMwWyHpj3fRI9DDV6nXaX9sshtJZa/uQF8M4OxCQt
Nd+ZtY1LCxQrOEWqgt7i2GG+Hy+ZGJb277fM14P246TpEhAug/RqRb8Y8MqB38iu5xuH2kj3Himb
aoXiEzdJnP0xwscQX4aH3qcikBKj+Hjb+OtEPZfNhjNt16aAcGkEDCJi0cWtRNURZJ81Q2qNibEG
UyvQin1sZORG/vn9o//YH3ydfF2TpK+HiyC+f++vVjClxGnK4aByAlOixORo7hSs7fIfsw02avZg
OQz/2gaFWjwxiyNff05PUNCjYhJVgl0xbyngGCUwl012gQke6gwjKgJvZSBD1zpWEq0N3E1t9mIZ
zwYaEyt8SuLqOdNSMBbUwn6+pQWFZMJK90DHBDUFA0ZRfuNO+1Lw/rhOVE3c3bxweZz+/bKuU3pq
ofjmSV+Ya8yce+SJE6LG58/5Cmzu3pn/fnala293DPP/e8DLp7d3oqp2Ig7oraL7ev5WrAybgOq5
PnvGZXWKT94mmsvLG0cdS6yfX9M0NRXMiSJ/6RG+rZRe7rR9E+XGQSKCWfaJh0AT6jwF1jMYfNcX
ELE9mupZuHl+bx34YukUS0kJJVPQmUWhqwiClZAD7Dp05VHUcZ45SKfZH4Hskasb+9yrqzYrFl4e
TYWS9VWWfvvOcZ46mmAOOmaZbl5rBnCas0oRH8IC6fpPxyJaV1rHtBcjYuUN2g9F/9jn9D2at7gr
b3ycyznu11Nl6aKiavIYaHlRBEetGeaD2RmHUC3Xmv7XV57lEMsxy7bFIEI21ml2416Txyf14qqb
oqhTBzA5BsVw8X60KskJ1cQ1Dm4nLAQXO0zqTwCOjddBKY2/QVGcPUglhYagCz5I7BIZ2SfLjoF+
xjykq4+pIUzT6ChbyXNuOylqEeNeGMptmeH+9TSyUdkN/X6zypebGU4V6z/lr2GiFDQvL1zo5UmP
i0Q/yNgLttnAKGVXmsT/mH+tcRDp7cvENut5w5Ja5/SSm3Pi5ZDj1vCP1zFKa0rzG/sFadwV/jiX
pmQp8AANVZbkfxcK2Q3Lrqo0/VB7+mSwiFzZNdK8dT7jDsZX8ywFD713RFgKD3BRyd6N41+5fUze
JqaiyOxYOf6/h08FvQw7jfpSe2F0hrvryGgdm2ew7t9/P/1Xj2RRN0uiSJtIv9h+NJLgCHHs6AcG
qmSm9f2iUhfx2CxBUnDAVv/74a7dozjG/vdwl89FmfSGWAmFfugF8rNWLiZpOnX6DdbElVWXa2eO
1aJh8LeLZb6RrTYzfb5UJaz5RoRBmfWiIwipv1ErXj97/z3QZTPKl9tWNqJeP2D6k6ONGmazjo5N
St5n+lLjQOis5MYhpWvPiyzKEnNjTcJddXFr5k0dKFEj63iTnnshmbk4TBmZKWywyMTAnSlSr+q3
qv8vQdTlE0E9yOKiK4ahfX2sb+trUlVuB1nIORUQO9hdLsCl28p7udBXz3tMDHOkOUtq4/zGo/DD
RTauD6jLjbGFORbBF8+Cl2W9mCLAP1mT3QiCgfLxDlhm+n6/fX5+fh17Buf1o/if7WU0/bhx/KtL
gQz12JLHlguGtX+fRd9yTT2yIv0kPXj38lP66P9t1s6df8pt4ZVEuBvL+Fd/5PJE810x0Iiixa7u
ouAvwqKVkt6zTgxO80lKYD1ekY/uTLjPKPHEF67duqWuvLbHpYYHhR6EJuoXt1RELVanbqwfBjFh
GBszyYKnkZ8hMcZycQz5L0QzucVoGl/8viD8gNiOl1dRAC5oFpWzern8i3kUR6rCrtI9A0Voz9mp
fIK8Qbhw/oiuWX0Vdy620hfEUPEfUiWX1UJco02+VTNde5QVjYaVxnkfs47/vcxmk7Slb6Rs6W1n
gc77r7pGuQCKYmaRLY1r7yC9praAy2ti2tbr72fhWmFqfjv610vy29OVtWZqik2unoS7dF2gLazV
SfIgLcw7XKx/Gcbywrv//ZjXemIcUzfR5htIzcyLTYvoWFakKKySBqSUppIA9w64UmATlNKkE5hI
zYx0JhwFZZWn27TZNdrOUqnsye7rD5U4A+/nomXVXfAuH6kgz53KmrtRSShFMvNR6pKkZAxYVgMJ
vLe5VoZ5Ne7ZMIPp9phAA6urJANjmp2DeMTrYq0ImbcyNU2kh9+/7dcb+8dj9e3bXjzGbeQMlWpR
HxbVwk0XEmIK/VWRH33GSr716GLN8IGZ34nizdJ0LLx+HFrnDCuGLIvq1yPw7eL2UhKbXdPpxNma
Sxc6rNUg4A41yGIWI4bXJn9UIDUO8oHG0rI3kS2aGMsKWg+ZtP79PPyA83w9b98+zMULX9STStK6
Sj9oxp2fVPce8jnid3oO7qy0hvoU4IFB1Gu/SB8VSYV4vRqKgITmAnkhUBS4yD2BG5DqtG1obSTO
F/A6OMDQP9qFHjfsLt66dBxVwzpkpKiQ9lEUwcq3/lgwvp3KW+KPMPJVj6tlkOaWa61+/5JX12ye
Y/qqtKoM0lf/fZizUutTPYsJbEM8Cc4FvG1wLsQc/yPhmoirQtqdPcBNdiQaOqlUurWKXyt08JDS
phqrf12/uN2qyNULK2YD0OTVqiF6VpvHROPgCMLSo42dAReACNiEHkgdEQ4ewe8Z8/kUamtw6xV2
rWRA5KxAvGFkZhrjh/12A3Z5Kod6nKFJiu+zYteH+w6feNeNMWXoGZG7emVyo9K7tp7qhmVQQnMZ
ZO3iEmiNo8VtXGtEIu4ZoDUV9M11my8j3IehddDT5xvX/NpT9u2Axvjz375kkrhm0YgB3dhiSSXr
QUJtsAfEZgMrGAFRzgATIUhS/BURtGs+sjLmzyHUymE43fgs49W9fOJ53KkYqByYPl18eSnNIstp
BOkAMlnudgHD7ab/zEFZekq7Vrj8gntHVJsZnKXmrU500K54NN2A2eW9X+/x8t34RONifvmJuBl1
lMUqf16y4sdUB8USdPlQFFhf2YLWqsDKjcrDEgmIs4BdvEvGvtUhCw0HHc9MrKGpRDHW5vJESLEn
SLcWxmuNPySgtJN5CRnUVxenqROyvrUCRTr4dbVIWUgs9DEdVHYMaUNAdBvJKubOcqQFATkJMEeZ
aFljUps5PgEGDlq40MGYu/mLpoHwt1ZpIeHweyNmrXQOVXLM/BE54CKQkkz5xiLztTX6eUpNjZmO
JWEhuCjU2kytGqnQHXo7wSrzZmQwb5tZP4W78cdFmweAM1kIM+u+XHoLc9quMZCfMBNq6qqyFrE7
bQwQuPO+Ix96lqLkYkFYspiu0i3ifFQ/8xBE2BqNPOIomFpruut2dFRpI3xkZwLdhnP1qO8xvAq2
t8D6MsemM7x7j7eCE/6D9PjxVSlJaSVJiqwbF6VCNoRSMRSUCoWLLtZZGwkUsTpYSTKajN79IwnN
U9CX3SRKJQCVT6KrPGoKE/VsgHo7fIqRAGuDcXs3RqDKq2bbEaSetcPK6FA4t/FKb9DcYr3Bpz7P
YnDjpYImGH9ng7zA8pNNA4WhrcpNQ1wI2exa1R6HLsfIzb4n6h9T3C8ygOo6zecVljjFHRHnyodO
/oTOgufi0hYr60Pi7RMoUEEwawclZAkaslX9PGBfNTCRas9pRMkdqEzmFYiJJ10uH8uRqEUbSdHT
t2H4myIlKsp8agnysvJDEMsobng7GjinsL1FHomrLK/aSJ0wQMswF68L6xFhVlyxHeS8zXunRmjW
75syfunVBBS2vpEC8DseDC7UTdDzsc4mo9IEkoiizsyouR+idpphVFE6/JyuDN8KsZYD4dE5W8IL
RHHiDkF7m6R1MglOi4P/EgiGXdOflen5RRYyTC97MfCAMG940IdsZ9DHVQ+YrnsQHW5GZAIfRkUH
EIjQ3PNgO34Mdl9ogkI7z0LymzF9hfMsMOeGlM0M/B5oJBIyVWIisLgbLC6dTLBdnqNgILUvJ3qu
2zYCiGxj0UXxNnUO5mhN14y1I+pnk8l75iQA/jBThpx0Bjs+jW55hBZlaFj/+rl8X2cIvBWobNbK
kveVAUrRPBgsBUPl2AznLdAKLfeFBfvSqg9C2u7XrvhQqjhNDGBMmFzkDg7hEO7VJFzUqjT3FAQ5
DlnrrOATM4RFXyD6VH3tVuF57eVr6JYkm7Tm6HNd7F+NWG2MoQykAzIrPX9KNZj27UGKl4B90uTN
pe2lBPsby/21l6HBUGXkWOi8hZR/X4ZxoIWCFxALn6nyUh0OgVA/1g3CPSDo4fCoAwrylb0L9koT
6k2usQCZLbnVxFvSk7nxYa6dAYv3iCKOHVFFu1goTWAQftWE2qFC3n8eLDQ3Gk+oiK5z3Vn5pEZ9
V9+A+X3NzS+XLLazlgiIlErwsgeua6LXi1olH2r85Zj1bc3kJo0eHN3by4m0GBRtmUYPRsXgNm+W
JSWCC1Qm1OCxW+uxKGwRqraEdFpY0YFVMRBpdYbi4dmrhZcWVRGh8m0Hfm5UXShoRmDQjJFb0bpV
2q3nwubOvBWcmNHf6VlTnotFrB0NU5yW2t8G7EFp4RnLPt0atBv5QcGqLxnk18wikPeyovQjOobJ
Syt8BhiiQ0meyLU5iaL1kH+q+IfNei93d4O3DiR5FkMp8YZDU9RzduslmtUMthZAYn5VqLBuOJ9O
vKk8cRHn6rLVJpLEWjZKq9O7BC9Pm0s3GgvKtcbCt4vwNUf/VpPJfmQobcQSQx3EXWgAt+PVXvTB
ptShpMEQtEw0/ZRH4N1nbvNmBsDc0ML5G/KVeEYyHE1h8+CZ6M2DdTg4S10qHzwoKbl4zmGvyYUA
uYepBr0907dzU7uxYbpWx1rW2Ag2TclEePbvk+Q1aUeDupEIrzvr6LbAOVhgp50d3bawJYChvvHs
Xjkgmh6dhqxJh4/J/r8HLCqywspCU8b1okzWnkH5SLl85mGJVRQYhn/jKt064MXuIK3yQh8SSzkE
zlkB4G8GG0PdlfI+4p1HqQ6h8caCMH6Fi2cTyKZIjphGk5vm/r9f0UtUN6TnBEHB2jvV0cLUk+un
THn03cIWnWHqyUTOPNfRwceSabk+JZ/9+2e4+qWphEWd4Rwd/ouKRrWius20yDmk1VFKDnqwT9BF
pf7Y05flc4jP5PcDXtkQ8p3/74AX91Hkx47cVLF7VFBQBmU1BUWGIN7Kpf/Hbu+fI41f/dtDR3ib
X2Yy0z9RRDa/qr1VI2xG3iX4taFBQXvIUnH2+7e7Nuj8ftCvUv/bQRNeNkLa1MahE/eBfu6EjRqg
WWedpzktSa+Os8rl59pdWBmRSCGJLKZNeGtHdnQSvN/4MPrVk61hpGTIa6FZuTjZSlRUItJR9gBY
ZhWlm0eE4YBRW8SQvUKWUkMaVl6crplPao1/VMQPma2O2u1qtVoYNg6cnDAHNq1UagjPs73cYtlG
vFlZ+nvQtCtCmewofpdCQHU69EUk2Y2/ofp1UfkHvTo3Ep7bfTYc8wR3dIVDJZ8N2anuqkWIuTPQ
oKMCf88EfZMLDYJnYGPNgmpST9Gqb2sDIyPY+RBwgDo8xh22lDFrF5KF1oYffFLNxLCFSyogpplp
TYOn2GhpkxJkCuCkL5cWomIVESl1t664a0t4VCxin/ASedG8KbHrkkqLl8PEIca7IkHmpebgqCLw
NUcn0qd1+mfAVJann6MwII/vBV2f5PQt0nona/Qpm3Pm4sFXxFWldXeZA4aEDVxJcptRnfNEfOo0
wLkxSG53WBGaCSHG2MR/0mD4tDJ+c8ikTilgMX9NeeJ1j1DPMnyuvUNFKTqeFQiOGPnmlfSW0JfU
U3HqIQshsmUA6oQvBfkwC/JEke56bzygzQNM2MbMiQ945eY6mYQBAIEcaXYIUalNyWM2qrmaJYuq
GHZCBehP9TdGFK/aYu5ps7h1MZOiaCVapVGfc7KjTCBxEXRHyUyWbaFM5XLXN8iB3e7/sSRJtGgs
9CO0xM2L3XCVewGNK9EaF374OKi5GJ1jjwjd/dAdNOvp96fk2rzYoiEgo5yTdSqki8K0MfrG6hHV
nQL4detgpS/0tTxP7OTOuxvd6eJDd5Dv4u3WWHjLaC0CKMeGeC98lDdescqVatWSsTwzgzARAV3K
Z7QohzHkmOJpuItWwb13Cj4geKy7pcXm6mF4V19ZR0z4Pbsx+esDEm0gTiRc8HZD6AFROM/EEGMv
gEVN2o5GGNHIckA2o9xo7FxbV/77QS20Sv8urVrlm6Xn5uyD5S3RVkY80jxaZfX7lbnWvvy/88Fh
Lu4EufPjvM3JHo5Lok3Me4vOeEfWaL/QSKisD0N2RsFhhXPhHrf77we/0rr659gXO4dQEnVxcBJm
pxU15AJ0RIbfHV80g1rNOf5+sK8Oz2UlMLpgMSiMnYXLLmEbBqJMW8w8VHFqh1U81/AjdZEwMWRk
+PhHWeWUDP0rD7UWVLO2JerWYUWgbm2SfZ2Yq1fGzfM+xqmfD+RH7Yz6xuW4Nihh1CrJ7GG+hjQX
nUUxqAyRZdY65B1pbH4/E0lTo63oY/8zyPyqk40pZmumdrNcHytTtNiAyXLLsUteJ23xVOn10Qnz
hyE4pD6xOhKvxhrmnNDMCuDzoCbqp4JIsB4ZfdyqtgjGPx4T0fq5kD3J1XxomQfRP5Y5FwkxpqpL
F68kZZackGOUHmUSuD3/7+9X5weNgFnBP198fBy+vdRRCnlKVCbSaZOiN7Ymb9bknTwPaSKN+Rqr
0/F4XCyeyfHYnx8fK0S+j6PK9+FzDDD4/aNce/AAMtK/pjHApvaiKNasREkTWsqHrl4k9aYpt9oj
LYDfD3KtJtQkWpEio0gmNRc1oV+yAwo1xAm+uYfvGGGXkHiti69KvglbaHi3GGrX1r3vB7woUzRZ
jP2w4Fvp8ULulr53bMIbu4krfV8u4X+/02WT0q/zahAbSzv41oaijGKsgjej4JW/JYq+cfYu18Yy
Lmj4t9XX60uOJgW4iSPzBexm2dtNsdPXBb9cODRV0zEZyCRMqOOn+XZr6nrUtmKu0byqIIygehis
R0951wYMLIjb2recSSUhYkpprvzKp6QBKAZd0ev7uYXbJ23/VNVrr5eHrLcmtAfc4q2Bh9Nik40I
fScs3oXCSJbngHWtA76QxPDUxewcD+o8dHbikC1RI5OD0O6ihFEpu3w1KGcauSCgw2JIfgZcppED
T0/N7525VJESnR6b7tA4cBiJjwx1nJq31lTuVL77j3ODWEJHBod+4NJSoFeMANJEkk7pU33uVvUu
XqbH7OS9kts3y20dOlR/TD9B2pDshvUaB9h+eDXupFfg68/yPrk3n/K3+E0IpvXfEuVvOINZHz/C
+n829sZOves+860M4C4dTYraJ0aUA6nf83SNI3jd7wL4xXtpr7x5T9I6OebbcNrvlG2+qO16mx37
k/4+zK1pcmcspU18IMQZBHq7TXDof5Qr3LAErZDCudLm3SfGlTCbKI95NXE/iYxemm/CUrljrrdo
V/AwNvUahvSKC/FKYuAx3kO02vebfgyb1G68/r/u4cszqzPPYrZIjSZfdrLE3mz82Cq0A4HVVjmv
ZJrI7h8DnlI/r925rkx9K5tbzY03EH2GK5fUYJ86DhSRwnxteL7d7nVYVZaqF9LphUitJdrv7fvd
3fvdG9EuGkFM8Nz4M5hmM21GV3bmTB8+IR7OXAwa9eTpZXTivL287d5ylu73FNA24TlIaVjS373p
iKDz5xgsJycSd1jgWeShDfMD5uEEdeCwSu6YTuj8yzPUoJQ2L6nqd3QjuvEeGjMRcWXDaKVpxspy
nx4ycQIwFF6/L80I5sy1KShcHzCHOF2TN1QtmAK2GI7P7muAKxprkD+pcC7TryXAAqkHBBk8tLuQ
/Pq/ABOneOb4UYOTwy25oG359aMiM2j3wjRtwjYFk4z1ZYMRp8BB+PmXz8NDOOvHt9Ij5sa3dMY/
IEeA8oEfZf4fPwsdlWW/HN0r/iyY/yfvCXzA7OP3d4t6pQmKcwGlI1XOCJy6qKvqIPZbGtfSaffC
RSN0fPGCq53LYafTxaKaLBbhlICjE2wa7FGL7eujMuePMwmHo7RpeUuJd00QYXE3saGAgY9s9uLl
nsSRoLU4AQ49cCq49U1618Unrf3016Q08IZ1uax06t3qxrv8PzuLy8fov4dm63HxonUCtTObPGKB
IvrLn7RvxXOEgxkaGxwPQrnI2srGoBUJyj7YOiZDBRdY5+Yld+eIKIWoHoTb3TKe/m0m1eSPOnlO
JmjBzMn+dc8OcYKl2HZIxdgXE9Kt+JPfddrP4vvxJ9N7FpSp/wFKjl+WgdjWpmvCwIq9Ni34wY1w
8GfFgsymelNu8o22YtzBozX+dXy4kKWCiyN8wTxKOErv9T2yLGGbLn+/Z65J/ZCcmVhe0PvRx77o
k0lF6It50JENnZC5Ib+6mUzS8TE2nxQ3XkQYdTPDjt1bErRrb/IvOxEmPpTrl4q33hN6N4xc42Ao
JMu5M7HaKQzO6X7wcqstSHrKjU3H1YWVNzmTYBnolaVfvM4Fx1CysLH0g85jT86trO719B1po2Tu
hf+h7Ex3G8e6LPtEBDgPfyVK1DzZlh3+Q9gOm/M88+l70dXoylAYIXRl4UNmpNOSKPLec8/Ze6/6
oukPgXUWgztDAv2H/jQy0f/3sreNSCrKLhFzbIGkJLNgDDjqJl+dNckMHy/97AJ97iixVLJCXk6n
dPb2MAkNc2eYbQ757Nfu2TlBKoNTR3bF7NH5hVFus4HqddZ+TaCvew/t39WcBHmPKljUwe+hLP+z
6knStoEazP7jWq2TefVcq0g09RAWbdzxztns20/151MqSUy/UM8oFAz6rYjGMPJaNStXOTNFJ0m7
i0mZ6zpHy8vF6J5b5a1j0ADhuwCLkpGHh14gImFXpv105zn4+2v6853cfGyG71Wca+ijIuJHiCaC
q0DkC12g4dsIpSJC1Zwhf77zsj9dbWTp5DNNEg46JH9ebQFcXixVKlIpmBHZQGIQ8SwklRcFhN4M
WyFqg0mPUHNUa4RhVrY9UWzIo9porZNRFdIcUNr4TjHw07viKKRSDiiiYt52Wo0+FLqg98zHfAkm
afGUO3fXnb9PW7jfUGTgg0Ou9pf6PRtdU+6jVj5TSmv0HnTtFzMyBApOQYAIuiHYYeR3wSumI5k9
MIo3mcx4VNwS2XP//ha+R5W3tyHrENNMXEpU+jeHpDGXwl7S8ZQIydFoWYSZyRWEYrq9t8BRCw70
GdZ4CvdDodN8DnB4uJFMkIGwUBguDsXew3pZFm+mpP6Segi2gT1Ud45ZPz4sJCzIuAZlTqi3W9oo
Ro0Se4LxSOCE3RF5JRzKbfQkXeAcLLUT3vK9e+fK/CAa5Wuid4L+/HtJuLk/3bzuI10NjbMr/mrI
5GWBDtTMUbwrakJ6h3lbLEyypQbK1JTBfc9kcDJx3fmCfrxb/vdt3IpDQqOOddMreDqT302tX6Jo
5Ta/8X9NycF154SBSqvkLTesrRaX8OZA4ArbJjJmbXlNddORjWOkK3bVI8jTW8Sm56TpN5128aq9
e9ea84OSnctGoqzGdI0h220lFndllyUdHa4memAuGZDRTa9V0xsE9Beaylb5OUkqvKMXEzMWrtBp
kbsmVjR86gLxlnDnAv6w+fGGdPKxuW/Q4n4r4P9b3BtaoJt1qp279GCnwlPLdFadNSOtdILHM/Ur
ppWZhPdciz+/roG+YWq76uJtBdh1mpSORi5P1r8ePJpikRjTT3lPSvuaS0TROdXkQbyn+f6hrsHl
KSFFZHWlRf99gP3PB87Tmm4gM4VzFz1o7hszi7pgICYujAIiOLIzZBr3ts4f6l1eVEZSjxbDogi/
KTG0UJfKXA/xagAf0GAaWO3KKohOmyZyzqjTVIOyGpCh7WT6nQ73dyFxs4ghbwMXMMlJVM5wf24l
VpCNvdhm0pkckmKwu5GO3kut7FIXVNPGBQXMSSoylt6wFhmMEzMpfBnMPouRw/RSrY9VdUyTvS89
9d01DB/JzA6QfpXLwHM00vLbT4mU8XGT+4XNT3QcpekQdvrvMXpgG7M1shUr6aqX+7xb6FAZUgQM
FgNBHUCNXsroDx7KaFkmQDRVaVbUjEHGDwtdrypuhmITx4uUGLlfsrlRcdnnh1jdxGzCpDdKrVOy
KbRrQaicfy8tPwgE6W5gOOE1WcqpQ/68bAYnBWvoPeUsEIJSaA3dkrcATABS0kx/Rz6rgxgRlfLQ
cp8KJbke7ENN4P1fhY3QDqtn14KWAEA9AQ09hta6SOVd2GEw6I9IE9ehcujzN/RbJDLv//32f7rl
/nj7N7dcoOuRbxhIqy3lKgJL8zc5RVKPMbmumWkLe8xns9Inyzm6ine3pL9PnBIBs6LOp6BLRlPz
z4sn+aERlI2hP4ob/5e1HNEW5gfCilblvY1I5jfd3t0Y5TVDYiDHkXH69/95nqswUHxTSdDaUAkF
zYUBK1KoWZ4vOu2d/zU4YaYsJoyzquTOi/9wsJZ4mBWGZhpFiyrevHgfN15Nyot+fkmERQuKotoF
9c4n06mE9LKwVhXzz3P/gv/2Aj7s3G5jPKj1gZ5EyaiTzGLJRo/mlF/jJnjsbNmO+Evulgqx5ujS
5ta4eLpzsvvpxkaNLbMe8d0wfrt506brQlPIou5ctwgJW6gFwB80scThSIyPTi7+IJ7SRFzKImn0
/W86i8SD0eiprDndoZlUbvh/oR9XsTh5PeemFa39+NkQw3WlkqctVKcATV+d0oNMu9mk88mVe/a3
6fG7+d6Vqc3I947H2bx9PGO/DqyC4wPDySctIBXs4hfXBKGSdY7bxb8fpp9eSxcpwierqPJXZmpc
JUUYchvg6du3+heLHPvF0GxMAn5Jdfv3i02Pxu0H+++L/fX19FWMEpV1p1qElSNDq0T048t7NgeX
CqpS3v79gt/D3b9eURKndc7AEPWdV/6fR0j3BPSgndSdBW10ykxzio54PNhoObbhvsXUq+CILTlj
VE9N8Wwo7c5oAAOpFyqKfQ8tMlAQOcYIytoXr5SWDSpUybwM7GtK2CA99WyrFffVYKJB91YeWkuX
FkipfmaECIZublvmOSq0pbUQdNytQrZLi9G2qgtRaRwuRYl8GX5Z67+MwAqp32iquNJCb/uXHgeH
ThJfi7sHQ+vW85u93zZLr8q2pfgxToy19Jcnaihb5VXLflT0DkfLpal2mG/GdU4aqMsH7VzlVRWJ
/hRDJ4Uv0JTFaQxqAquRpybWthwB+iCcSVJUEyJReGNyZ8v5ac2GNwACTCV1g3rsZtinFHkTtgyI
zpW4CQ1CE8tPV7hI6hZTrNRBejwn+hO8wwUxCP++B3442P3xyjcNuVrthjgZJXRY+N+QMCPgU/p9
1l8RIv77lb7Ljdu7jeWSlhJ9BAqxm/s7k8LWVBoe3K57Eo5eurU0RhUHBHedekFDUQKIRpK1v1+F
/fQYG0Ajv3VXUz3251aRK1FP3EQgYkXZljpqyXpX53uTPDbkoOkayTFkARndTXwZIzIyziV0HXJD
O8qLjztX4YcNUjHpfypILkgeuZ2TKGGvGK5aKmeTg4e8N6xzR3QmoRxSsiGhgoc8ubew/MUd4HLz
WsZ0zcXJEHbTyshcEbf4WE8tPX9GP8HT/NWQd2ex7k5Wbm38Tvkq4ngrIv1MUijxxNw3skTF8oYv
o+b9jWm1C+mJ5ols54J1sarwTSCQuOzEZQQ44N8X6aeV0KKA4DubZh7azU3ZG2Y7IkPlTqmJ4nUm
4e4wHFzE5dW0nxP39u/X++lsoBIgZirsiioU7psLJLR1PepZoJ51gIjW79SSj232UfiLqj5XkzsK
XZZW36sifviYvOq09NLtwOB880AMo1TpUdipZ/RHQftKWTnr5XbG0Y8CoCP21b8nv/npGcQzwudk
74SidRvXANhTGdTpcadgkkCbjQZqKIStLkIu0olm9PSSYlPwkUmzmPVElueD/f9/sUFf0G+lB0/E
0G0QeSRHTWu5nAC7NlgI6tf0ufH/y6Di4u6tJuFlqtnaewOAb3Xlzfrzx+veXG6sjWLg55541kUn
lU4FPUbjMxrfhu5JUg5aeUyHlxrR1sQfVz4D70x+9Cg8qtoBHjQAen0lFOeQ9N14l1Zn9CBZ+0tr
ARpIL54BnatqZnhE0vIxEk4pqjrtnPv0P0YZaLJjDrSxHoXxXQg7+JzsTflrJH1a5NHiiZhJzKVE
73fmB3PcqHgjBxyrr4Z/1JtHQTxTLfrdq+l/pC6UjPiaBA+h+aHmX0UE6qSgrC+fQvVN63dJc46R
zvjVYQyfWVfH2EO0VIKz2cfJySqvmRHORvMlMQhVMj5K88FAzETKf7+SlGUMMzn6sPhCVN6i2Jyi
7hAmVzzYORiLdJMyOy1XWgm7I3nT1BPRikFc4Hv5RD5BIzayrZgw9jJFOfRaYtkoSYQeEBPKT3Vw
iNpPUWFALiGHNPadv820oxj86gp9jqR9rnXsxZwS/327/fCQ6ThLpngtkiY4k9ys/UGnTUFJylkM
Cca8sJxE2YW6ioYDPZ94uFPEfadk3N5l//t6unizlYtVWbSG3Cvn3n2KYsThRb6WA1Ics/NA6JAV
gys0wWCuulS81PioYrSpg9Iza3gKx3NXishBA8aW3dLwwo2i3GsaTrf5X2+QHXjqRImcXm42w8bs
usbFoXFOjGgp1s26M4NN4UVnMIt96s0srdx6OnhUsDxyG9ESu3OJftiNcYXSDyF3UERqPn1j/6k6
y4LWqBZbPVLhNYer+XT6yLsnuZi4eC/j3aAB5YcPTHrbVObAj0bq9+frGWWTtLVRSOdWeMul58E7
FuANBJ5ca7KFEogfHbqMpp+Pyot6sr13Iv+hV8l5mNhMOn/TXXhzS2RjVLkCffVzgizUk3iCg3MW
OVRcI+wvoX+vqo1PDo6AhEvb+eJrHdD+cAz5Tu0h33kj2nSl/nPlw7zoY1ElZG7q2sbjly94MKep
75HmlEQVj0WNjiBbaIw8ddLMGlKZB+ErtbrZKO7xcKRZtJSCAbK4DPfCe+zyZx85Rx1s69w9qAX0
iLu75E+3i8m2zMhssgKaN/dr1Qqy4XlkhckyYmXcCZdGvo7xwsNzF9zbJH4oh6dOHUkYZFJwxLz5
qvygsnwtTLrzUO0UdAOZ+WKU5qvLGDReSLK6SsDH07mryGWl0WMTRTrLla1ruAvBIsE+Xf979frp
KyOGiMQE6jcMq/pNZSILYaPmBScDujnVSBTwqM6McVwPImdz+QXpP1LdZBMJ8qHXQH73G6gG4WvA
jKLnR5IE8whv3aq0pTC0yEYnSiCpWIzwfCh1mH/Hxrj3gP9wFadHbToy03VUbxsNQjT6vquyb0nN
3EsOQrq3sCkC0/NXRv+7lmm2ki2sX7L2zRpO1bAQk4tRf2bJm6E5fbOt0z2GG366r85BcdL719Yk
HTnexOS5p2+R+qA+oXeEs6ESMNbv5GJdeRuEBAmXo+OwmeiARsJFVpx1F3gOqgKw5zsR0rHueOKl
0VZjsBfDXa1vw2Tjqr/9djc2yEv0JVADYJiju+sAjxBuL697a9fFL4Qk+NFXrR7i4BRI7zkEqgE2
ESbAetgP4RF7VtZ8usY5r56qKa+DZypNL6W1SYNrbV3u3BffwPv/LONTNAwdShFdEA+G+pe0A5RL
nQdZbPLkIVsoveesgsyuQ2kLKJNTOBe6o6lPk+RfUtn/83YuZa8+ks3aJPxWr4KZ0tCjIQagM9GM
drotKsPK7LvlaPQ7SRrmaelvkzomnJkjqPhqaWhngsAJU2lXB6FtGa+Dr9tdnNgqXa5o4WaQLFhO
DWZdqT6LvXdRKpcD31SRPI9Rueul8NSVPCotdDBfm2fJKSPDxzsEPrnIBcrjq5fk616GQ+VDXj7q
XYRAnqjogdKYsz/yJ8vfNaDhTBnfDG8Nk4OA61lEJ+fn8in3s3Wiepfc+ALFUpQ1WFtInXzitCVB
sH8rXWszkhlehwpUK2858iVmo8xR7GUEfGPFCPsj6p8yOKb1hVKhp5VYWpAiw94RU+6aSt76ZNPk
9dmLxTVuDX6FPYz9vMcmEFrIQNwnKRlPWQyPVcN2Izh19avirWvFsPBFwcahRvL7xQfcXZDLHcmv
rultzI6IiOF1VBUMIhi15YIofhPAVac1dj4S0lvsgvy981HE14mT5/omT9rL9IUlU0PasLD1fZC4
lxkFsItgFlQ4k5tLkRgrgVS1CKrIGLiPsc50aXxy49xW9HyRYgJvBhrRHTrfBnXdRdTO+NyF4CK0
G7kl5bl4m/4OL4qO7SEh5hVmGz9npFDkY590bmrmAKIk20Q1JOSLP+SwYNKzbL16kroo6nAlCcbG
CIpNrXvzLqiXkiDOa+vBwuHGn5hm/Zpb2+mj9fxsnD9ZED1GMrqFGKRd3ZJs3RMnOP02zWoWtU/Q
nxzN5VnNiEFmrVP65jnFqB1G7VrMXiW53Jv4bxGVUJECCxo+TWIiO6lZmelrrRPWmXq7MXTthJSR
3OofLbpXRgZeNdHXtQk3OwO/VknbSok2YagsSIe36wiz9pjYQLoGT7y6jEEqrV6TMLT0RIRCEzxJ
DUCmGctQrX95A2wn8l0Uw7OlxDrhixY5cGWOnvoPiWddKh4iUfsy5Ho3lMFGn0ySmXdIQ2WvYW5u
MBIXKsYXWAuaNiwGqV5rUWL3RefUesDi3ogLF6oHCtPQW5oKZDTG0w2IW1WG2GFgLhGbhZZnnxKc
DzmDx6CtezE6FG0FdLFeNh2PnR6uxciC4BM7044myx/K0K5U4a4B76bzMa1Y025ALIcpEwdyO3H0
2iCKLZkmmpGfx7Wl8h2sMWV2AnCavZ/v4vL1ziJ52/H+n5f8rv0pwIh7uin+g2BI0o5Mtu1YodQj
kk1GSDHEh7gIbTXrlgUwaFqt2PJAe7JxNtKqKUDvZq+tByImOCet7hCi4SHgTeTXMG1PRX5gMv4m
182is+JLp2JnHrqQRat7Ljx0wY3FytOkQBng9Yl9vmsmRp6kLssUwk/xMCX7TomseT2J+d+kpLtC
+23yZKuVz76lLvu0Wo5te4rBnPdx7OQRJUdyHXJcORyOLWo03weC459lsePO/7KoPsIucMTga8i0
ZeSVtglTpRQ5bxB/lDKGMeHkFV/GyMpKHini5Tw8Cr77GFnXqqKiUAgJGbr1dAGMot1p/H2ppJeU
EZau0ZjKOgaWGzdG86CP8wyooTYe5Pq9AdkR65BKiJFpBG9NtOM89LBPjJ8priajN+cFwJLRFsHz
ek1p55o1D7z0yBqLNllftnK0rdghRlDcrQbaY91aoz2YikMGQkkIR5jH9vQ1Tb8x0DdtWixFklpp
QEORixfgzhv+8zokfSMvLrLADJGIv+IVcBEjgWZOZU9vUQRYmnC2T1kXoWJwlg3POuyRsUfS4TqS
Gi0a3dwVkRDM85aHqQg2KJ5qYVg2HOcr3lnMdtNWxi5Fk6Nl5oMmjzOtj+dqB50jVo+tpIPsyeaR
SoESMiAk/rSXZmVCvn/ZHINTobGTKOxGBTPMtGEDRrO98jwOy4PMoGSfWvWvhqALUJFPmqs8TAUc
i6kq0afWN8RQP6caIta43FksDyHOjIisGTMgCpcU21qQYOYO28ikRyAXEduk+WphnKvrpSCXr6rU
fbiEXOQW0G/G60oGBKhGwrStynEZkxAgJMMxl7NTnxjY0UMnxIobhO2uq8RFPKwCjaFWwBKci/lS
YTvwwnRLutWs6SvHRGpCPEXW+wspvv77Ob45AXw/xYgF8EARAsLicVMDj6bV085ytS3twADDLKWG
lWxzagKZYIz45d+vpky/7r+VFWX8VLxOOUqc1hAj/XlKcsXEy4awzPdiflWoeSyxAGTkzSX8SBxT
nM5K7Ve3Fl9F66mXF4WgwLEw5y2ikTA1nCpsyVk1nUpOnQHWUhx/ZdGuEIn/GQE+5an3Gvk+CWau
uSz8X1K+ywuwlsnFajs0Ql/GvRY/OZc/fSKETAZeN/L9xOnf//fcp4yeNqR5vg9d/2rANG6MBvVY
PELcpQGRUW4rGVBWFQ+8P2f/j8ZNGaQ7aPchboEIIte59JvNgExikHR7UPUd2VJiTmGsLSVjX+OE
0iVjkY5LL/5QTXuKSndDm+pFst/J8rLDZJ5cEbWhoe/mgwOQZj6ewPfNEbPPmq1+EHZejSmg2fhr
Oklood3F9Je2nmTm2hEf3smcE1SwEBfBVl5EKwQ/G2EGjuhAAdwcKhwEcNdt8Vo+dm/eSlt6gPmo
Muzt1bBfQKXjM3x/b5zKSe3j0XS4x2fgNg7BpVtYs2Ab26Ht29ZccuhZzSp7shhNfz1753BZOOmy
cTonWh3Nq5HMva20E98QfK2qAwQdW7LT3x4QQ4F3MtoY5+zowo69UJacIWev0/sUZrwDQIbGC+uN
bSwJPZu97pv5nnVgXhzMTXhqd6k6t6Z/vwwuwaW5ShBm0PRJS33T8zutF7hvTgAnCOr8tblaH8YH
+YUoA4WOHtITTSPgY9yp5NPk6WMKdKbVvqpY5bBXwQSWT6z5z6GePAagP8U+eHeZc/UqCckxlNLC
PD+HLJBZQ14ZLeBeU1eWQY/WLWYl47Q4GK96Fj5XhbWw3GwRKoRyBhUb1uj42SqL6sehYlzYK5Br
RgqIGuxlmqQ7V85XihW9135zlo2r0ucXBUq8iWdXlgLHSqJzOkZ7GaqRR/ABmr9VDP2u7uRnKZJt
KVRtUo+I3hX2cLrUmrOtSinF2DchslBP+LpQ2yW9tzJICJx+TeIHz0mqEguEC8R8QgvgzMMBswRT
SUMe9mPpvZh8pFQM50IEKI64muKYeI5idbu+GecFi2jvZpsmGR2Pcx1BCKrrxP5KjkB2jGytOYk4
LfBl3/T2MjxwRIKpxOQOQ/8QP3nQWf69Lv1lsTFZmCQaZiILoYqqR7mpZlqtjXwC5vI9uSbzUpLm
GYAyFxKcArUwYKUfzY9MVjkBB4tAWKo8lHl1akFaUpbk+qdHE9dMauDk2joX9mJ7bIXzQDL9rHVH
Ryhe2E9F81kMLaBNPilYCfDEZqZqL0JHQgNuiyJVV5VrMorGqpEkOz/vd1o+XtV25eXRY2iCsbU+
M9+0OflQuGpzj2T2JG9Xg+B/FN4n+US/vU8vxeWhxWxDUN8tb4thfjuIIV5MFbgPWzGGKo2mNREZ
C6SiK3ojvwJzdHoi3iPd3TZCuPT941hdanFfqhAfcaGAB8u6T3M81NlDou8yK7BN713rnoawsAXB
nFfQznrAgVm7lJJLn/wqw3aVd5iEQmvfh8x8M5Bwn1yTWnDcQJt5CvbyjHRoEJMgjPP4w2xVpx/D
eR2WtpJ4Z8nKjwn64K67jurJQ6GqhVeXfqaWwIcy0zetAc+QkbXUfaVeMBONe4l38k1/+39uiimo
dlLb4L26aY8NamJ2hezne0nemVaxMMJLX4EGPlsADq+9hS6pjKh6+ZxJkJ0y9poWUBpz2I1R13Ze
4n8SJFI0KYFz8Ifx5Gy7JMoThnhSAwf+rIw/6ky/pq5/pzf/HaN7s9VCF5vaWxKOA+l2Y/KaJArb
pM32dSnNEkOcuyqLmTVSRAjqvNHDOaxMduJeDW3D+22q1aJkal+1l46AnbRYCNlzkte2j0xbLV8l
JoNCfRBhSJPDF+DMp5wUB5uCZc9Zn1BdW5AqWyfeuqnWbXuts4++ILAhoV1UQ6iR34sAjoJphxLJ
sMODkO9EyOt9G9sG+Ss50Y49GMBD2+0GRcJvlpfx0tK7pUxCtxXSW+EdWonI0RL2OMk+yXAq+m1F
2ZXVELza9054ovc4r4OXPNVtfdiVveLoAN4SH4FQZO1VqV2X1nDwUTfNhMcikuyovyc40G46dN93
DbKPb+c7ssdbmVY4CnUSpzW1cQXs1rvmVe40HnEd9BIl+jdhX2xMZNWy1DwQMUVLzFyXPhvz6J1C
yV2NXg2flBixpZ895N1jmT3o7ZXgjyTyDz4KDeA/JhScLHYiWI2Kp8zT7hqHqzY/Jfi0sgqHVkdU
R7vyiR4ts53YFfM2WgVKuSiw8pEjMSvk9BR22WEEHaZ43qS5cwrXWxiGsOqTZqFnJVlIwaFLSHnw
e/+3Fon3+C+3lI3pShEWTKrVNB5mWHszi1YypZEzD6qYah0E8JzUV8esKVYJrjE1/shK5Rdn3a2V
Qr72wj2a4lVjac6ktZtM1XKGVCgekqnn9YJs6Hc2+AuBJIgBoRgNp/ap6LNVzSUmAxbwqXCnUfhD
NauJNGJJAiMPTEPg9Wfth1CqiEJarvtKB/+XD4delOxMChYi65FKLFvSHy0oGiT8RCAmvY9ppJmL
jhxjAssOBtYY/klIV0rOUKAKHA/GfU4aLyD1Ud+b3kcs7sFINt3MDzDvdGChv6y4W1dJcOezGH/d
tXwBLBLQq6nLJxrZn59lHOBUewnChKi4TrmWbv/KlK0uiplW0RchHEPz/UWOf5qje+5i2ouSRWCq
M4RFVKtzubMrUIMtC4MSLQrj5A1nJcY3wX5pcuqtGrtKCdSik9ol4Sav/HlX72Uf2d5ACl16HN3C
GX2XMCaCRZ9iJYQP2cwXFUH5sc/imYUP4aASmf1VJYCYzX1js3mQqGJErR03iNRa6msmfEYPB85J
Kauxb9SJbnsaJ8dCufRRufSJjSSgeqZRnCTcI3H1qmNSTOIXUoV2dB6W4pgsknE/QnbXr2N457z1
neb+x7LMdeZ+URVtintXbpflJpK0wU0jaTcUw9FH1GXyrKqRB794Xj9RfjFCWffRyt8gGahLEtgX
7ZCus8i41Ka/DB3sA/PSzOhp1ocw1S6xXi3jxt91gzHvwvFRQmxc9oDQ0Wq1ffSbzLBDWhQnkRK0
SOEdBcki1F7dZOfJz5nRniL8nHrh0eP1o5mlYxsNSU0SCaLXDn30mFb6MhM4JrNPVCpGa7B0Qe0e
XFb84HNkRJ2B9hmm+UPzrCB31/JZLDEUwEjcEFRnkLrdxVsfn001YBuN/P2kisgaVikgyozxSQ2d
KYKxyKJsnQ3ZV+QB262lepn62ovlNaotqDEICaTUSfw7KdxTLePt8pI1gVpjRtRzs3QJFFdb+c4m
equoR9tDmraEdgy/kIK66eYJr9DfNH3QNDuxfPcAbtbRkX1v9K4MmQUOBiJnPIPeZNqKd0pScv3+
OlmSLo28HNGaxtn3dtpN7WMOQEDdXdVRWHfmBZ+62H6EITusuxgjb19W8aL0Ym4JxKAqTSCRE6Ck
HXXxMerdhdy56zE4ZWKySElSEef62G4rnm0z2yocus0aIFydgJsn80RLlg2THUvbh5EOYFMEshRh
/1nglgMPdnzdy/PX9jgd1eg5zZC22BfCwWeX9CG0nXy2qedPb+Zswc+/B7N82T5w2NlUc3rYCxQv
B32u8/fB7LFyjrReZmtv8amv+e9j+zGYSVtvVjn01WePy+P7cvk5OfWonhaP4OaPj6HNP5o2XD9M
ef6x33LinRsHEwiut8nmn6b9+aGuJ+JfjihaPInrD+OJu9oWFp802e2PUzA/8XaFRf0szDF0LR0d
z+mnxX8RORO2sN+O26SfCRJvjcYSBkFlVTnWkqgjCIzVmWfxyLPzSj2P9NnOlx0nVp9PND4SDQW8
PtpOs6K39Nf0hyw/y4grMc58rtVjyoG0+P5LnL/ul+tLO/tMnImYGG2K14Afg+s3u0R7PvOKvY9L
Mf3v9Ice3EBpFS/j5bjFrr/CnKivLz0AQHo1+2SO98aZuIfj7LI2Vbt/l94L5xHH77x4ivr5yMfK
Pqf/EDo6vEAY8TOWWT4w5+zZJXFcu+V3ZXOggjNhMfETa3GWOO1W4Ar7y+nnPi84mT8vHv/2wvXG
Uz7Zyj8/P9Y+DnPAiwQFQI7j98U2Dra143FbTN9eaJOTaMc290NqV/wBl4L/q+ZE4h+nf8GH4huv
nHcK1MX79OL8yPoRdC2O6cfHhhvikRe58Ov4g9B+XPJjRJTMLks+x3K5sre2jWOcHsD7UeZrmC4z
fqNv8zik163APwUYDHey8exH2HuZEpDpRpoLR9yG6RwZOHrIdxun9ryPKjtXOLTHNXmnqSK/xcim
xLScidprSNdmyJep/qB20YaYYztmFGFlChIvAmdxThYhTHICbaD/+nJHsX/SyqdM/UUi2rwYhdkA
99oEHG7Q9zVS7qukX+hNAtGHuVjNd1VwKhM7dV5rFvEMuyg/aYQBlex/BQd6tzol4quPnaXaqNOC
qWPlyD8ExZ+bfW7L+JY7imuxof1DTRt5NKBiIolVCO6wruldm7DhB6rmnRrq834pRXx58vMTLgnN
pTKhngp0AjGEhS6mK0EDXs5McnRUqLCub82aDphZSiCA9Ihia4yo0p2UJAeDZmzkZ3NB3tUyF53s
MA78UGirD4rKvc7qmJk7ip/CcDejxBRYxf/dyi/p0k+kAxoeu6wB4YbxzBDHRUMspFcBhRuRBtZk
erMdm7WT7HKdgy3Q+cFX3omdG+WXqZY1BdUhzHNpoj0jnj4WPyIDBFcBxf4rVXGs+YpjCHCjTeUx
7wRmT94JIeCmgWlukW+mAPwNAmkbGqbdRfFDlpLYNvTWkmhKR0W27SH0avMDwYegYdN9XDWyQ0I9
o0jD9sTam6eFojqu4ehhO3Predes/WiPBUj5Sg2I8ylSbW4JN3+ROH5J9It0UV+SusVooJkKWeBN
Peej3ESiQ/nYSU9drDA7G87GOMBX8GzD0mbUQ+u0yreSAubWqPJlyeRLTrmN+3WKq6eDY2uyrsK/
TgKDeogR20DmWvfhaUe6G/PamJrOwcMAFvrfzZNbCSxlPJUu1i+cWLR0tVuFp1wFqhTlJWP9ghUZ
UJjA/q6mp6K8hpZkB5YGAh6VHaWFEoMKN5acJ02jXQ7No5IH5Cz37G+LsX3MiYcIEuZByEMq81UF
Qffv94ou+YddFfevQiQHql1RvVGhpH0VRT44wZ1c7RLoxDojTCsgQzqrHtsUB0JM+PPIREp9x4yD
uag7DATXdUlpy0jbVJkUWAKlo+ZKC9sP3Y1qotsBKIM5MmSQzqKCECKRE3TtEAKltHLwkoIr+NDF
2lbrByVQbVlz95oYH4coXDEwL7J6K5AQB1fuo6OqUKtkJxj+QvGqeVNPE69u2dBYiAoArBIbVZCj
H0MR1NfuPNH3ZfJRNYeCVqLiA8nOD1G3G2lWYIrkxjPmHlPuoMoWcggoLHwpOGjgr27ptsVFj0ky
WVToBknZdjoeYFrlFnqtUg9OumaLUoQvmuVKrFZyidwgh27difjq5XjXl46rV3b5fxg7r63GsW0N
P5HGUA63siRnTDLBNxpQUMo56+nPJ/ZNl6lRnL3dNA3GymvNNf/U4dnO/RwrQHSocB6XxsjHTJdK
X8mxrb8CxkojzcWVWm9jHANbl7ZysDgXzYODzZYtgzj3qF4a82w1B5jzsBAeJ+upEy6m6loiDwFR
7DU2935wY+DJVdeZ7VenNkCmJutbucDwbm52gTk6FJZ1tYm1gJjfMt2B2dhKaXqpOThZHN/WuULq
zSkv1W1vqM+GtQrj3hnlbttivCBVozNQYbUaDe5WXJVusAQ6mP0658auu4MwwMyOP3JfXHPOS0RH
GueORxOeZQNRdUXwzMHqMThRCUTJqxup6u477LrNqrnXS+lRr9KdClY6Oeo4ehmuxYbse2G+Ucnt
7gPjUOUFy73hQUnSTdQ1jm+eOVKFMS0xGfOjnwJJ/7KMNUz6FRDCMcJhFX71SEBtH3pNC8wDyx4p
FMGnm9sgZpipxbWiDxvSD1Zxa91IwdOyjFOhoWoiAKwUG45VzRtxupQCPwauGM+dgAnTvGmSSyzj
CBmGd6mKanuc7oCLbc6VF9FTxvr7YYRuxdDo1GZOFFHx8MOT/iVS+2OlJeO6iJU/nRiMFUgC+nNF
2wq+HCgCh8Ui/VXRuUWFW8EPV6lU24b0WUbCQ6ccsfI8yJmwRFoMohA4mMFvmyl1BEU5DvGnrFzG
6g4miiLoL61AF0eYWC1V91ERr5MkvReV5jwN5SoAUqXV1ABI6xbEiQxnOfyXMxMkJAQ2GHtHhHOc
5N3LPE3kwmePWNgfsMnDXuCuYlFFu+6GMItQwTyJBHNjPvcxOGd7JAchHy8NXXCLpWoq3AbyLTwX
p1piwaNL1BzFjlWYSJzfJpbjneRnl3CMThnzfzyx2HvRTG/Wjn1LNibs54YTnlm5O5BUn76PylEY
iVwFYpXn57Y9ZyzLojhYlewT0WNHI/nsKvxa6h1+lispmOwQIqLExAaq5kK+fChHC65jaccyaIlW
2UMcb0J3FFB0dV+Xt5G7p9oyHGEMVnqCbQ+RWxBBhkyjaXColDfF+owtziOuR7Dqknph1lluTUVe
gaB02LpjsUdwb2IPhLD5sYBHHxZd6vQWsbhH0eBGLPAnfYcu1yt9zUnHnTApK26CdSQqa59jEmb9
h+XhtWnZMvPhAaQvsAHs129Nk0wtGSdoMRyEFNIfISh4FMTGRdEOVqCtJGrJfryR0hw6m7WJH5la
5uAAKtRq7601PxYCnAeY2RO++E1XUULkmLwyIWRHSYSbA4jSFDQIjQyPd3MTY6VUh7+N0KA781TR
XWQECqbfuX4T+/im+jhGKZEXxy+6Cvo2UnQRpcBIPuSuL4uOSO5EVY+OHNaPvWJRyVmYAQ0r/Ji9
Hx6+v8yyxD8CJ0v/OzdX3SQL75cZIaF2MAIOPv/tx26Iafn4YLdD4Ch0sqzw9odtLs/z1fOOoaMK
t3Rpd6PG/PN5l/JonMew0A8+Tutdbq3iAhkQXWYlWmvNrzi7MZKnGAVeAVncgMyQJj9QXP8CGJii
JKk6uXbI4C3x6rBlRc7NoKs47PFmGkvPYkVrIVhVAoL8gmNTbeMeCkx96BW4SyRN6iw8Ej8CBwdb
mxDgCbuELmyePpXSKZu7TdM9DEN1UHPW0CleaDEOU1j/Rroj/RRsoC7t1j9P4KIIQia3dKY4ldcD
ZpfE9KRFDawDunr4JpMoUwLL+dXv1tp0IF81PBkz2WUznK49rr/bUgngxOQf8dQ7urDe+h0kbzFl
qMOhI6Gvlq2mOvZG8/BhEiIr3Y2/uj2tOeUkYfdaIgwEPuOyyDjsdXh9yIItGQtpnCQJHd1GyzQf
lM+UKj88ut/7nTKMX5mAWR5f6sHr1EVFDGKpI4nj4EewZsSCLBIcy5TstqfgglE34wDlW/kmu5Hl
FgoGa9gQvK4bbmq128wzmGjX0RSQzHC9MJIC7TmNH+tQ3wHMmg1x235zn0UVZtP6thFJijIeZhGG
CNxahs/ASLYK9BV8IrYthKIgSiH2KHY0PwzxoQiRvrQ7K/60go+2+JwKO5p+4dyyKoSjHu97umYa
JnVvPYHaI4nSE4IiJovlE1S2b23rLDq18nMaUuP1WylCAiO9YU/o4WfjmvlTZKxrOqOMMKZVuB0W
MGmdbOCyrX54Kr/dVEzloGewzPGFWLTRfz6VjR9P9aCF1oH0XKfs/T3kr9AooUZjhf17zEPXKip8
wjBPhXFYO3Hib5IaykMRnirh8d978x2bgdcrS4aGPS19UvWaJ2c2RThnvUCRZQJ/DtNjg8CdiFpL
gxc2eYbxXggiJPTEmYXyrprR8unpLhKJMMhAKyulA+o/gVIutuODfFAmJ5K1tSnuyzg/FPjcNhgr
JgMob3EZAXojiUtZBGRphsrSMrcTM6HBgD3VKHsEwJs5dm2VPacl63Rz+rQIUOKSmL/V/nPAvRKo
dFaffaJdeuyQI9bbREB04i4A0pqFwokG7t4O9mrg/5C5+pdOtQaREK4Owyn0+Ov6qRCLuZ+JAzso
2bwVwxrKs7KX/RsdMi2//JW/mtbkxe1DjGWFeZeb53L83egvQPtQF0D86EpGqY/CdiSORvEEbn1/
jFe58KgXkJBzt0y6O0NuHgS9fM1FIbJhyYIFFCwWMDFUMy+lT6L46ySCKWio26U41wPjleCaY6sn
G7DZVTwCiKfwJprHKIvv5iE79CVNlZDy6rXj+UhHCB35zWgcwI8w5CW0DEy2UtXVTukszGA2pSxz
SkGQZfMoWdmuQb/Um07fBeewO2SDG+X3Y81lK8XDkBcg3DcyOrbhIyqgxJd0wHlu3JkeSEXxUmf3
CwvRvEX82aS7UKh3ozTudR/D45RV+r/v6GufIq4L852iAKDRuNK/cdUBFskXDFWcR6oXvbhpCt81
JcYXqTk2DEsZwoQmuo3rbN1Q2ufcnqU4eH3Azqav/96Xbw3rZVdUxLfEwsBIkq4mYDGHwDI2s3Kw
8PksiF8J/h+4tixfz1IKDZKltFjmeQ347c8BZRanrCmzRj4UKlEsaMz1IXNLRcHTJ3bNxniFRWLn
C7SQKVu1cybWs2q962n71bB505xlr6KpDrO0n2tOMPcOdg67RijW/z4d18pXLg3Qu7rsK6cEQeYV
faBKe6mSJUaJgYBTNi9mO7E/Um9XlWY3oQtjuI9+GnC/43hslPENFaiOGPrawmEqrECUhlY+QEzo
LbgoDtWQMJyt4e6Hw/vLheCYgLHQP+Pndd320eJxZCdMGe3HpSvg1n3m1S5sRqiXlOr5WpxY71Gx
z+3FKM8/bPxbgcm5/e/Gr9as5qQbZTxymAhOFSwPyrVCl60IduCNlXQ7hZekrn+oGb5u4D8KpGWj
bNUwVHVR2S9kyv9w/SQlKo3Cxyo+PxjGVgnfpES1TZSi6xq6REki9c6YYGe5QYPsNMUB4ewLzlD+
oAH6PqWitV2AZ1bsMA+vSZQm1CSWFrjeBNVix9VmRzE9C8EPW1EXbOv6aEG/oIhKCseqXj1oWLP5
kjmltHWBq4v+V9LWTi/2yDkeg+QzSDYjjQ9t1lcG7OUqxqdCPE/pRi19mDoxuC6s/ZKCI2ZtZlvq
sBZYvwwCaxhCRiGY6ir3DLNebKxm0Vi5afPbEonYmx/15nOIsQ7jmSbRo/hMi8gdDMxSBOOnS/qN
kIosHaYGqziNShA165+XdFB9A0mMLnIu61XTZy5Oax5mFSSfhsHRJK8tcM3yWBrlCl1XVf40fP99
+5gV4Hht0EJdHrL/3FJy6puD2bP9ttn5UXhRxBodl5f4dBSQPTTxLTgEHiNoBYGGaFmw0oMcUf10
Hq55wIxVlP2AjdhkMNXrV2OVEvlgkZ0mHkYdZ9JR2pA/1QxL6xDak/YrBpyTwFZwuwrVjRwVuwWq
T5dkBubIYb085wPZeP9+yr9Ek1e3oIyqgXMjiXgWXM8oaT74eTgb4iH1VZ43bWuZnTeIOKdY86r5
zcQNCiuvpTk5GQuCXcHdhw+iLrBKUH9C51eLaVNOM6L0xFHgW6ELz6xFUzTdgvs/yEnuGN15nhM7
tohjEeboRFbXORwzt4jPaq3Zbalf/ADgg9734zhr9BxDxjbJyTD7l8LRHUaWk3JAf6G5rwrCDcFO
S3G6zX2WOPJkXMK6QqoMQVInnU7I3H+fpP8NtNdnCfXH0sxewuGuqRutHHS6LnDt5PoQwSnB/qOk
FQrCONk9YSnGw5h7MugYK5sIrCJdj8ZWLVe5ZavxkTSoVnJ0/iZ0CBxDz2apbviYvEnKypdekxzV
4Dq03v1k06PrLp/Kycup+HISd4096owYDlnl5Kqrwrzmk+PCC+uzJnt5iQqG5mt2L1bPPtr8WiDI
1VmEdNJ8kyy6DgaG7tj7ZCTflKoLrC2nTvbUPIlvxibbmLGTnNXbBPHdi3XW6ag9j2h2VEd/nZ9D
oCDIKEtsI4XcivWELO2oH2e6PtF93FK1uYa5xkCHV1Ds4/hsWKdgZsWW2IG8E4xtHt6rGcJS9vyI
9KJlbDMeomgzlkhV3tQBbdemK9+Gad3Xa0N9S3WKqE1q7IJxSRInxx3z7AE1vuVh8qaifKrX0bye
iJBDzm/ACrhV49tcfI+RAkAvlgi7pF/PLr6RxmxV67T/LfYbXml6hPLKKzYfZcOViQyS3jVtPWtr
jd6b4O9laR8Fn3CFJgz9LNDwbtP5m95yxNi2AJZauzrOwPoPioTGGH4vVL54HwibKLqBVD9aJKyu
5tBLYGITLRod9MDBporqp/hV/BLR8GSBWww7OHqgb6r3do5OkHEgCJO/orxOylbB/BuL1nFHW9OA
0Rif5NnhpVuPuUnR6XbNPtRX5AzN2nNruoXvwBKKj1Ht6ambJS+duh7geCo3UutoraNreO476eCq
OOsP9vg6wm9ATflAvhCfn1bntPT0yGua5yz2DA3U5BAXbqK7MzjnY/eQajda7waeADNbX5ejTX/T
p7YFo8eC/FH0jDWMy+gYHeVg1zcr0itrYU+sdU187OCJR8wf8Q2vNqVkL8+v7Lb43Ld2Dhrjgw6u
NKjhqNgZWMwdixoR8nrCIdjRaMesRuIVL4JSrdAzQq/qH4PezWLu4g1W6UK9grOUrPLksZ3vM9QJ
tAZ4mUnglMGrlrxISu0IxqsmvPjhra84vDDppt/HK6/xrZEPaXBEj6ymKz2lf9C5okqPghVrIB8a
gosUgIkXEYWgskOcEpc3EgZhmTPIQOkqVOtDNdNldxXBtfT91DE+rkzl3q/dLPWi8jQQonQrw7I2
MJoqT/p8U8qP/CrEaBXqO6mEwrwt2GQ/bwNzK82YPEAQseGJrErrIbUeBuWjpNdvbEzrBJIzkhUa
3kuZC2ab6vsWh3e4d5DMn9r7ONzm9Pp1frRBD7P45E0sZut91OzN4LVDsGF6AeNE56mmJ3Y3NcrM
zoH/Dlh87NJjrUyf9BtZDHZr/oy+ZSCtesMVon1P3KOyMXrRbrinxkMhncXQ6yBJu0venKqcovam
Bu/+0fnkexuJeZMlD5bTpJJhbnNVEqoI34o46Bh7Nc1rIslt6hTVAMGIvTcwiZQti3vhElVPqlDZ
X/PmBbuEBqP0nvaXagxIVzA8G85krq8oKUs1cwotcAbf2FPOJlJos7pYwiPbem1RUOKqX6fTAUpY
VKPNStd0KzbMz2KzIKkXs7sr6ORQ0a2bQd4EU7oVaSxWnONZ851YTp+LLqBNxHQeayWOpMSNZdUx
ldZDKuNAkK3Hicb/DMMq1A4BDHgJGp1hPqt0/0P2N++JiYi113wkPL7/HGNlPRbhIZQwVfblbFU2
uPZ3wSFEyiBMwmtDb/rfU95fVlbYjIoETH05bchfV+U/VRPdxjLM9Wk4SMY5r+8ognV4NKO+ypJz
ITiJdgG3+fc2/zeN/jnNUg0r9EKkZXlLcNCfpdpcVaPOulk6KEXspi8B17OCJWcwneR0lJvprJd0
QamEdHiKEVrepiAYEFKHKmJIa6yUUnfr/mYmbEyB94kYuUcFPihAE8ykPU0RlZKPySEAeamm6bgg
bVk7YpiPtNDsb1GXrGMtvi1qGcIdihxT202KuImqc9AoH0o0n5q49BIkZFF11xmaXbd3fTK5lO1O
EqXnRgbAhcEdk/QglVtBMR/HqPLmOb+tU2XfZTAoWDbBdNvNcYIAey/Nv7oR1mUS7gz0IXFHMl2p
6YRZK4degqFEkLWY3EEmOSwMFEvZVOGdU2DgM6ZbXN2cAqJ7S2hK3z4DSXsTY6ci7CSIE3oyIBRS
CVKNxEu5LMUjYjiIojDpvbQCYy0jVvso6/Qn8RMrIftq4bSyStWrWhR1kxNKq2muvB7plK/qK2Uy
9ypuY/V8+YpV0iFHv82xDt6A+sqfT4OoHuM4hZiwbertxMiWMKzRz/76yvdiShZ3dYdW4reZMqL4
W0uEX6PeCU1IBb7tfJoF6ieOJ/Ycmfh/BqvUvzTM0M1Ea64uVgsQHIjJbmEr6gms/h4Ndgzhus7D
xxIGUSp1+PrAEtAvmBD3ReIQQbJTT2m8LbD0A1WL0sscT9s5VjyVRXyZRa8d109MOFI6xlA4JToc
ZREdMNRn0dty1doQakJgMlddBtCExJU5kTrgfjDf18yRz/QM6EGmd2ny6Wcvvbxf0LACkuCoZI6J
4MiSu72qnjTCPIJePCZi8opNToWPFd7BRW/dxPByunktc+XC/mJV/o3CLZ74CkyqHlNb3ZF75Eaf
USJ+qbBbuTv54XhkusrJxBrhp9q+WW41HVd+nCtL/af1ub6sSK+eUJYLmIoTcYAV3rUpbycosp+0
sXhQFFAuBG34QXfcTFQVRgKPTiyctNnOtbwVmoAwk9YJeqhBHK5ffw65vKPCxo4N005O6ZhddCyW
4kr3zLpAbvA5RoE39DnrQcwLmesmfcNIHsgfYjmtxIrWcB9va6IHY25ytLFyqhLWnULncBrlLBXx
TugBUDWqS2EvwMtQqVxYYS+UZ0t8+S1C78gHlICUMbp1nGo8bqUd/QjKY4Jbh0/uNcrlUPz976Ht
q5P77bzRnYe+o9DduJ7EUrpmQzMK88Gf+4eR4bukSpQL4SJm5V7IL1/D0oB5VSpBcRJBq7GmIO9X
wuEssD67jrQmbUDImTk+WGPGMrlE7AiCnSniLhpTV00ueaBTNWDeASOk6trGHpGhRXKKc2V2LIqf
boavRte/DuoKi+ubsdBEORQPUiRSlpGHQlmkWOskHt2F3dBjAiU+ByPGlrcLkSxfLWt+qFP4+Om3
9Pf9xORoYaLEwanU2WsOdehJOeeSFvl0yPKSvwJJvO271qkm4fAA5ecmSrLbAPdNPcINQfJyQ9v+
+3L9peVLR5HEGWxyVYjkyhUpWRTyKChkhculM66orpQbd+YYv9YZqu5XzGEI3UsYSX4X5qjbg8kq
XXsNGBBGP/9h8Qlq8rdnDpKFiogYpz3rqoEiy4VKWnsvHtRj8GReCO5c96+6i/viAV2pPayQpKIt
1eynzu1cdYc/+01+UO/Sg7xuHUKGPNTrrUcylZ3ZWAxv5cxBrekQqufIKxXWcLN6J1Lc1dejNyH4
NGyWnI+xDxqy4gqgN6IbgoEF6Bwv/pOanogjGKcXZlN+xCjYojSmIzDbEt1wPCoxgwKGQ2Mu29SH
yBIq1Nj8BOSvtSXAJ7I+Xk0KSJxQ+IsXek/8dPkg1nuqzcIvYJikqkLeL9pjjk8cLk4U3TbDIRIc
+lTQoTjjfFzH7BmsMMzgJ30OIWx5sdAY0Q2KNjUra0jkSKB2fBpvpnbgD9NfKf5vbDZcViS8he2z
KY6TTRWf1hlko2FpC632QiXHFF2YiPaXb+oRy2YCHvlIx/pMEEZAFuNjPqPFdAwdO+4xNnr9GXOp
CacXu3n035MXPHWk2g5/wzHiBu/pXgJe48CzbAFJImyqEYUyBuO4Ipk2+A6TH9/zc5onEGb53AVr
wLyKrgNNBIyIWKUeUndi/2H8CGh4Nnw18Tox7JAK6WuHTdGmUfiQvMQYw6DbhfZwgQGhP2tP3cl6
rY/x/fzUf7JJGEddQrMRcHkncHQrY2si1aeMPfs3LD2P+o16M9+K98YPSJj8veFKNgt25csASXbI
9bySR5S8PtjfgXwMp8TQpaTlg9biTe5pxk3qKlAI0/DRqOMUNR8Gnz5LBoMRl0noOCkHPSJkV0xO
xWeykEFxIzMQTQzaWUQLLKunufyhXP3ez8O6CFqmof3P3uuqn5dJZkWnum4PcXqRwx3BXbjPLs1o
32l+aBRfx1aAoy8VMeiTRlWO+eTVEFD46ZS38VQcpFn+rJtuo7a+44/YQQ3trZLfaaQHQggWEMNK
AyfFT5rHJdBeOf97YPwGfbAftOeXkEtmMcbIPwv0YcQqwESIC9T8Jue/i+Gug30JX66Fm/TvTX0f
g6+2dXXMet3F3Yj9C+DHVgSK9KU7qa7fU4ySCckYodWra6CmJ0ihN3kjbUxznfB4CT+iMN8ayLqi
IhDBe2+JnEAocnXQiI1EwEvjkNX3uFuqxEjVd1PhBuFOMUtnaDHOWC48mumlWKS38sOZWDrUf8yz
VztwvSwijDEzg9g4FIgGLdYPu9LzhzupcHFdTGXoaWsEW+lP8evSt4fyarvL7/+zBgzbyhoDmQNv
0DP1K2GavQjHpDDGsUQ5LwT79N4P3mRzO2EaFd1lk0kHNlv/fAm+ASXsCatRshlZj9KtvnrWCGxJ
J99MjAPGj8AHaL62xJBPwe8ivzSZ6mXZHegbnJp/n/nvSOjXdheXfByPYTNc1QFIk01prjjziZqd
AGncEf6ySIc1D8sXS0pdJYczbOYsyX6P0D6K7jVFOdBNUO5M0jNV2tOGAIREo6aZWhdWngFxtVB/
Mmn8Vpdf7ehyC/3nUmVzIuSFGRqHWi82IV6cPWTp1TyQ9tjfIYf3jP4sm2fWQ0H9QGfw3+fpa3i+
vkORbhEqgDkSJL2rHo2VZjrMDJi1DLZu7TeeEDSHxJoeB0wOgKRQ++t0hk2dxF+ak0W5J278h334
21NiiQoKVkZIkbLtz1PQtX4N94RToKGnJyxgK6fI6nCHR6jc7nSt2ssCXuuL1ULHyk37YTr43jFZ
PJC5RRRLg9vFLfPn9qMpCPNuNORDJK7DyB0Xp+cnsNK58V7vDD//4d7k5PKBVycdTA1cTbTQ6PJ4
/LnBeRZgZ0w6G4SqhAWendHwPNXv2l7QXAmnoF3/SEE1IzsjYuxTR9SCTR39KRuUnDXlniuyEV+D
neEpqSdPW0YQ8AyhswVvIpY0QXWS3Qe7aFPQHCFAelO8pM8gjIvAmbLAdwwC5W35MVrTkVmaW6tx
k7+P9+m7v4221tpwlc24N3FwaFw6kfMOOfWpIrRl2AnRRkKR8goLN4hd/2PcU3QZLs7ljXzD2h3z
KNmbXzv5pD2ilclfJrgjb3DihXGd6ysfXjhVcOvkqTs8ThRYqiusoc+X6/JYQJtNHMF0tafpwfrQ
TiN5ibvkWWoJPF83hldTEBiPw09EkS+zgj8viIrcmjKG3C1ImebVU2BkU65kOp1jNU83hjB+yrBt
JWWmfpo0O8R0s5Th6Jv1TVL1kj1B5DcaAQePhnA0aXajfn4xdFwIYTLLau/1YXZXGeqJVVMtI7mN
F4qwvFs4u6bBZBP1ZwvWj67S0BUwp1KaX71V31Rmeibdg9oAb4Bweu8jWIYYlm86GfGP+ENt8r10
I4AANgSxaqYkgplfzRKRUsANzyTpkANiaZBRZw44MysbXaedC69jVfE49odI7x7KRHjHLO4QfYpo
wzguWj1+fpmN22gRJcdAgrP4K65QDk3BfVsWN0M935eUr/8eLL4rP9lpAxjW5NFBXm5dLV2rPCqE
rEiVgyA7PcaiM/Em21B8nrFo5RKBTB6N4DaTT1Z6Gsfb1jilooPC3EQhdWctxi8eFRioqK0p2y7e
a11Av9fTY1d1hkOBpdYqwMDOchOEpR3P3MuQQGrfUS8EGqUMRrDHeKcJTwK/nHdN9thhd2MaOwts
h1U8yAxOKD8NkcZyWNd3qEHdBslC0oHCr8YowtFbdSoy5cAzbdxY+kmyVTfO76x3f7wLguepeqvb
52bcaLJrTsgDg+HEG1tMGlF6+ndNBRvfqwWnbdYsgKPmLJ9r40hKBdx2lvua5Unxq169ATmaF6Fe
N9y26htem2KCQ8M2iz/a9JGFWMTKDhUJGhcsMk2EkaWrVc/l7Pj+vSnt6Y5W6buhXfJ3Da5aD73V
Yx2HzZOewyOwp9gNOsfcGuoafgiMN0vc+R9G8hK1jkjk0S4ErnCSCoPCjZjhZYc+20sEZww3fJU3
cQx5NtxxTWTgK4F8UvNe4Y8yL1sEiDiBL66IxZ2BkLHa+Ompe+B63RS+19+h2dNhBW4rFl79eAR9
aDAdeW5X8x3xG7o3ZI9x8S5XbkH7d9jo7z064N4rAuIet02xnYR9P6Ak3TKCFe+myGHeCreLsqzd
B9OhiTwBRPNI7DX+lr5Gi/pYWLjDzE5uYGRql/LeGHfWbclpUh1gPZA864N8kqR+Zu3BQpAcksx3
imKTpXdKiUZHWxOJU7j/fobgqfztbmJtsjxD0E+vZ/1haIshNWLl0HrhbcdFTDBjvW0FZzqLA+KE
R+6LDudCssM2Q/qEG/2snyroSiOnkDvB3PWmPReLmWI7/iacy5Cw4mOROnNp4BSq3akaNg1P/0S/
otik9XoY7uQC455dy4oHADCsH3xHDT6m4INOjdhD+P+Qsf/Md/QBFaBOmqvn4GW2DuNnMdwkxQvV
uv7ciL+E7sTl9/OXPP5omEHwvhtNFzhAhKOAMeGwyUrHb1a97A3Ng/wsP/sEjESnONwoxUFm4c0B
S/vE2OXhLkzofgNM0HHD25jF66olbazdw6kIKzQDdK3HVT/tdFwFu2pJu44SgOhDi+8vE+yEQz9F
kitX66D3aKXjJy/FoGqA+ZsfrtqXZcb1GLAklMI5RZLECPhn2ZDFvuingQX0iU9EiEc0MAESOaii
Z76aghuNeIQ+YdIl9au8B7F8D6X7HORJv53nZRBshUXzLO9LY8dD3O+Hz/jUk8UUeQtGzgN9alUK
AcWhSRuPT4imw5N03+8nCorEYeWm+HBQEV13iOamdbQ2jUMsu/EJKUFZ7syA5/OkqzexDqyMfpNz
w108CnuNs+eZW+6pqHOE+V7N70vGBvrxKu2KLN5XqtPgOnbLOjBZ8+4+3zEcEHIp8DiTZqxv8mmF
BVx8wwDd4hqFhHx8JRRWsg54yg3pIzE19kgDpNjovmPGJ56oYV9taoIt3Hg3wkezB6Sv2jrD/g7F
sa0wVMtAS9gDQOtwqhZqup26sNTAVuFYRa9f/ZnxNdyhEfFXOins06P+/ptimIGDT8qPhAbFO7A/
7gW52Ysbc3JqSjOCS4oVtrSqv89yPhPNp5PzJPRgD/vg1BUboz3V9OaM8IN7z8+xtNBNz2QuqttT
DEI0O9lzCHk2B2E51ou5yQ/8IfN71U25L2M4CFmUBfLXCuo/Cw9pmmFX6VAU421wj7cbVoIgX4a5
gfA5iZvQJ/uErtMmxNoZMPUAkEhTOtW2+gRWf2Q+bcePzHS7GP8drLE2zKJwYPrXNrlT6fLQ8BOq
h35+lzgqHu6iPNM4rveY23aGi2dRFK+xdmmqy3K5YUvAhSOqaV0dfJ6waJPRkCEcpL/VQHR8q7N1
/qmH1xKyElLv+E7j+SyyI49oiXWXcu47HIs4geHOChAMPvkQNPo77UPVdqPhzuML/kFl78Ko+feD
+b2bzuoWwBVyGBEu32n8o4UvYUjexoGqTd9azxlzWOnJ5QEJl4RTpUVr9K7iapfpnUmpwRgyrCBC
Mi9lH8lHp7iQ4acCyg/cv11tHnRM4Ajf0spDC7SIxZ5Pf8Itx/XYnCz8iX44gO81FfWUBm67mA0R
jHBd/jaJqitpYeYHEB5nuIHIYocOVY8z2id1twREd/f0p/AgeKfsWNUnDw8IWsKrz5mkcWkFQmC3
q9SV7dJ+fg1IFSdTziawexV5aGD4noCOL2NFi3//++wDYn3rMRDZjMUkemZSXfDOvFpCh4SrZ5ky
DIc499c5tt0YIU02fAR7rPTIDnOM3wMhue1E8YVjlOyhLt/i7gUtuLVB64qmoPvogHmHT5h9FN8u
ERKurrRelfyuIvOsRs9yITqSEHlJ1bhqdlOQfQKAcF9kG617isvtgnj3Imu29LWZLJKRS+z7iJWi
op5QAGfdI248Q/YiIrVKsmSrDau2YfhLYtU1R4wN0vusfIiN/iR2cES0ZcEwd1BClYOB616hUelO
3pQApBfDujSypz6lgEnwnk7whc4K0PXcADyEapZ/ZtMZY+o6OKMddmvYfz1ktgreitHqz7pMLVLL
wl0x3/Xdcxw4UYnZB+1ysl0UtXRHsTkpmI+ePMF2PO/ra2Wfjp7HC48Oz7Nsvj1ego1lHy+nCyo9
1/N4q8OPx+WLU9m8gX97R96yfLksP+4PfM/o+Yat/iLY0e3j8r+Lczkuv2YUEn+flu++FsHLn7M5
/p+qh/Dj4jnp7dd/ttvlh2yC1+WybGfZyrJTfPe1UX7jKcv+fu00b2HHdWg7H55zUmTsMbyjYF84
MmX5nAkXluNFcpY7Hbu1FZ4Zl9k5Hk98JnvO4Y6O5FX2RQZjOZ5G51IRnY4bt8sbJG95A7/kxWng
c4/ehU9498KVd/K8R897X/59XKxiPE+ytx6/Wc7iyXvHzuXEGx75Gf/yHk+ndzxdjjxgvFmwvfeG
PHb75KkrNv+OF/vqxE/4ylb4hWCf5NWJRbHLdwabuJyWF7/h3Sd9deFB/frro+zy3fGdGcV5Z9/e
eTf7y3/zh5wrPlJ1L/qK9d8GYGh1yjae4px462ne4lqDTUmDu8yq4WMXpxr2wuOf/+PrvJrbxtYo
+4tQhRxeSYIkGEVKosILSsnAQcZBxq+fhZ55mFA1t/pa3bZsySRw8IW91174MyyT1i8NrJIrQJgr
dOUFU7OAXvj172uwvcKz4cP2f/1zXfHpAf/1sg2WH16Cl3q9/HcQ/PcxCF4WfskSMr/arrbBy38/
8qnByH9FvHrLT/zHQgF/ErywXIHdEvDvLwH/Wyg4AZvXVcDnA0xZPiy/kPDzMD2+lx/vy++BgMwB
FvOF7sunwG8BpLMgXKgi+G33//k7d8ECk+ET/vvAx/sq4KvzSfy2+x9/MggW+C+r/si/Lb/xj6++
/LN8T/fgZfkWA75t/gB+chf8/ffH7/z1arXb8mfpXfmlJGQeDH9q8h2zi0gmognAIdwd2GLIk3YT
fAwkPX4Eomse4Vv/GdZNQXBXxbd8tjZDn+zrWaW0UQKQV82/2EBypQPvHm5w3e82EHEvQaw7Desy
LneVHq7slnZ4/hin7NAYYhtrPzNhslk0bvucNC6BUIRtodudPbSR2V/mRLiHWNWwZlNhXDtPVfcP
O82rW1DSlTK8TNmPFsXIWE2EA3F+iJgVNNV0bludo0i/KuBA8T2E8E/UNj65cbSxw0ddc1fG2yxm
2pVFKG29f/ZEYEQhUQ6vbV0ee1DajSBMI/4ZdBd1BbVbr3s7TwxszpAHGtYKQd6j7FlNp+zdLbmt
2fvG032YpI2nm4FSGgdZPXzMKhnAUdwfiXa5wvTcWB5XdMOKKm5ZnoXxm2Odu5GcbHUP1dSickYy
Q+XLK0ExtBgZQsniD1JXpCenHspMh0SwHFomCM6rCvRFq/J1TTM5mvHBFH+yj49GG2GyykiLdPTY
lxaAl1xHlgSt01TItNH0a1pfZ7Oge9q7yoiEggleWS9cKha9qnOf7epo937Bm0mDMrIwZi6WjeYF
ED9yjBh1EQ+fJANyiMKTN5/R4kaUAqeZs+mS9uok5UaO7cVsm7UFUQJK7dZzvzvxno8q0qAUef38
HGXDzQAHMzGBEgyxQsmUS64t5yMH8anRLzgYPcGiF55cG6Z5kar30aTN07Lxc0Jtq7rTPorNnZjY
IWtRIAd0mJrnz+Ye6/mlZYTWFD9p9ggSj81yNfLZPGfH9IENcivI3EhF9FoaVyqVNTnJq8m+xcm0
SV2e5Ex75nqTyuigMkZY5nMIFW6VFu7sytnXPBRTVNhDg3cYdraBPy7+xgi41ZryOZoHPxmH6zjb
vyNS3drMT+JIpuZqYtlczR24xGnb2Op+KOdT3LCF7cdtYZKRodjIlt4k7GpPizfJ9Fe3ZEk75zL6
J9KfyPD8AbO+kmQ+cVqD/px70KRpaVxTXko9/mG6f66FWEnV9VOMggSVkFNL2K62HbN01/NOjip+
pAg1MKcMOmM39QJvZKREeTv+LsKM0jijRPuRUJSMo6Ji/bVE/lBUKnSKGVKjtz0lyWx8a6jWvdkJ
ZJkGcaeg2laHo5Xr7/p401jFxgjUbJGsMzTdTtW9NZhX2sE+p7UedAJhQHzpGuhHBHG33WuD7TKy
7KekFRvTZj1WXksQLus5OtvTUwYqs9m0cF0059nhQhvm9y5CpIAbOOoyX6F88tTqq50KdG5vhqVu
cpOoJ6NF8uaQ422scsXatzP4BZexvw4rBOUl7OC++sFkYtjXLv8igz5Brq736kffTS/u8AyzfmMM
WCELA2ZpjcZYrrGprPU5fo11OvsQJQBQSdzc+8jiNXLN4iQMFY1vQdAEi3x6NDdnBlV259LW1hks
/SaT94iVS+qAsRpsX53OzoA4MSWRtD532zl1t0lTbdoYazDZWQ1NaG8QFUSrFiLuJf8Cr10ld8us
daW3Jvp/IhOm7Ggn+rZPhndL7WjYlXWiM3zXQZak0Mm0iyNh9g33MovQyygEH9jKp2G8JOMm05nm
Z85+EAn012zt9GLTGSDImOrNPaJ0i7/ia6K8cVzsKoX1UOEypIq37vRUMrNvU2sF9KkbYyTVA+r2
CNYHQoE0WZcC3F3YX3Ni1ikqVWgHYXyYkGF7F6FVa2evYcgcdYSWXGLEE4y5B0nyn4mnqdMYYXP/
T215krq6LtRPdcLPppyb8nPx35SoOWYPmb4rfXfLQpyumhPdch6CBY5R3Y3iuaF8JRRxZRDTkxKi
pDbvbWkdbQVQUJhtqzk/OVw6GpTWCQRuoX22xVFDQ+nW0tdwmlo50VN5vTXS/gz5GO7B2uAKTbzi
bKBeAyntGW9ck5mBsIcdr22QEsDYiXUGJJAGL0TJxdJs6voR0WV3o+HTAwQm3mbLgYjgdNyST4Vc
RCdyzdbJr225SwboXm9hK68VsCCkgmHZX8PGO5hwqrJDAUgBc+Hem/Lt5E3XsIKAV1t7AakpLB6N
yyQPFFLc1RtwodeOZWS0iJlZjhod9MpSZ9dX3CPFXGk8BCv5WbTg4hUFBHHk62ZLtKKxFXijk5ER
GOPV3suvKgzhHsKi1PRLrKu+44H+59+VCBN5wxO/TA9l94i+nfCHXcQmc9j4zOOqx68ghO/RFHAb
BXEF0R41TUgKrJb6hKmvKwd6kSMvOqIZPcUGUCjb0ATAhwaPk2TTa+AQ0007OS/qgEfBqLCfkKfp
/egMDIpq2I3jl275Nr/YQoie5Nlyqw/I1bNL/xEy4quDXBiAi5Otiby+kgVDO0hqxFOocbOS1mvj
YVu1YGzeYzNIqC+MWNnWtsc0RaJu157/o26ymJVqdMpjJpQNlWNbrhT1VXp4qhMEN/oc8KqsJU1U
JKcd59zMgLnOGIznNfmMv9n8C951TfxFNHkbpZp/qokn5Mwzx5tPXQee/9Nu+KJcQwLGWYpCyk2U
VdKF25z13YTYV4m1nZWSSMLh3s1/HeMmmBEXpIC7vrc3xN2ua2Q8bsH9OAl6SQsoEmNujFJKlTLY
wEoASg9PUoNIq4Ll3FtodBe6HaExBnVIgi+wK53tVL2P02ulpoSvsFZjLBsNYudUf24owL7qm9bu
SeeoVypHPqtrJznI6u4o5cKN207ht5tlfjj8uDEJoaBerenmcp/kBismBGPMIhYFvHLkNWMICJFg
PADs8+ryGJtZ4HTTQS892lNxnSJE5n4f7736TjVEQV0KYh1ZorTQJGf1uas5F8dxDGq3ZA/o7alC
GPqDjtOYM3cxtia92satyx1Qr8u5OtA/20mzbUqxqf2M4jILkau2Lv+ngAICnRIENpAf011VqQrI
8GRsp+0q/iTJ5iyV6EJmykHVs+caTXCUS/aX1BX8xSKwInkfBqMxvMItXdWErpWOuEdQIMgtk8VX
jG+kgzirRRjaqr8RGycnJdomCE3KhonsUUOzRmVQUtj0hJTMnNELXkJD2dCMcFs8BG9Su+kzQk9N
27Q1Aj+XHUP5Mvfm2snHi9vCNp8vhTFc7PAjSl+i9kvP8YNXEQYh7dVs27WFhN1CHJwxnyhOS9uu
KCtLYeIeGf44p/fZQcc/af94NvScxgbZH0HWHsw02zqZhzTbYZqpI1nzgG+NhA5wSXI9VKmFqAAL
BfCflC2F1za+TslfxdpVHx+4iHIO5bqCrJM2e1d9LrM7q0kYCsrWHeJDZ4uzZPlr1+4uDpHDu0gU
U3KsuZNErW+6XLsqtbMzp2rtJRUGOvELqMtPuN7KPn1SkWcn4MvGysLWs3KcEE3cokhUzVVtcWr1
q2pS1/891RGPeiRDxt20tSt2KD0Ddm3CwGJDKM/2jXL3piYo8ZeZZr4qMfO0Ifp9Bt+WKjewldP0
U4N52yfGOkaNF5N6WeBma4p+Xers63IoVs5KFcYpImq9bTlNrLeCejf06g3IX/Az0AyouOMSLA5Z
Tv6Qxc9W/ymdW92813V/g1s+gxWP1KtDhVfOP7Nbb9gHJAAGhYSkGluHlO2KiKgQJxGETkdiC5E7
RcZEnfcBx1vf6Mdm0jBQQjeWmj/Is0tVFqZUZujATJOGlKy/hsD5MvdWFCFrki9PQ0XAmzetR7iR
GInXMT9vMV11mp3TfhYS9Upd7QVltsoEivo5H+cNdDdMRTVZZ/D6FAwznOmh7le8TDbRuQbWL4Fr
K4Urs/SKlemtPYIO4MOsQ0DUvVkdiyTe6DWWuUoBjW6takZJ3aT6dvZIaibtMjnZhKQNlNBewZ3q
fjeIWjkWNXD0VgYKG251IcutRLIQ0tAlqvcU2coGKvymi8yNgCuHG2ht8EVrUhkNNo15mh5I8Wu4
PmaKZwwMEaH0w71WmrVi2Vw7HPxmNpwFvoOpXeb3HCZcjEjiPlVCIUaSEPgbsrLEqUnKcYBxsS5P
2XDKg8a6eDpIrAfPWKd71Bld1dlkFeap7IgxYJ8Kdfnj0/jZDuetgVFrStSd8LoUb0hFK9IVyDa2
9XApzA+H3NoZxgPU6dS3+mrjCnmr6R5U7KNh8jk3w7Z0X2NLAXWZ+I6hs5bR/dGk2SlOWmodlueL
x4USuke0a+uO5Vpqo1Bk82aKhyorApppIWVzgaAICOY35EHfSK4g2IlDrcIP0+Cgtoc2p72QCgoR
EkIM0mtktAl5MXrYe0P8L2vcSzv9dTVs8sE89okGWmxif/UwcVjWrkUPiNMSqSxhQvtwkCzLF/Qf
Rkn06IndBE1frPMWRk1YUjmVq3vHqNrRXtviSWmNbQnfaKlyRTvfjByL1misvPI0ln4873u9Alxt
XLz60tdqgGJ3wvCTbpDhHTpzfDcL0DCxczHa8mYN5n6hmztYV0x6mqzbGs2pJg17MHbJPLM8dHGO
4hAkpK4N6eosVxzNyg0Galdhn0vsJzbkDe0zru8jYX9ayH7RHD7CEhM0QP1Ie8sQwkTzjwF5U/RH
NR33aW75YbqEJHCOP3SIp/a5Bp+so7Up863nvVUVKHTOLtN4c+lmGBM0ZXRL02Os0p1SZy1bse5v
pJut0SE7TFUmgn4TA+Q6dI53bpgxHBHv8IUasCQFR6g4DjqxeS8zTw1lx4Zmn2OJ0l0cfYaNu7Dl
ucpWjeOpvyk4OFttJneFqRe+Q0XVCeXzmC1Hfl3CcE9zXDIforI2qeqtKRxnvCZj0MYPOPlWzlSF
HClpDXjv4OPZzWuSQIzVzG35gvlteiR/zu/8rP0YP7h8job9OkIGc8kZi7wXplJHAbVwslWslWuA
gqAoE1QAUKo67YDghJkAFe1EKGGfESo8+bPUDjN9ixFjX6S94sm1dmtcJFf2ReuKByYqoMK0WLGz
O2nbXekRYKThZR77oCNNNolfZ8QE2EnWTbJGX5yXhyhBv501eJOqfdNEfmu5kO12avXImN8oxHkA
F772jbWybXWds+SUFRHhBSEtFU/i6mfO1JKneHwUAuFB2x9TovAwrcRuzdZ03sJU8QXq95TrnxuN
pbUhniNvvmQNQzRb4y+iiJMbWbdhtgNCrXaj9DatNv3rRm9f9uZGWv09beG+QMsM+5m/TnYk7vha
9fS/kbuyc7mxEnmYhYJ8Re7inDwzc5M2EuQfzB5ZXlnFpRRBxazvp6MuWhCeAKLp5XJps74NMU/D
rcuvWayd3c44lWp1SEvO2NFWzpMwOdg/1OYrAYrb5b89VOXSTv2CbzSvycqCTKaXj643Arbi0ntN
Jwoyttt4lMtH3yY+p0TNV+1UBmiWfRoQt2ftZqbuHabqPvU/Y9ojN1fXepU9FCVoUvGih9bNi3UY
nTgOVAWb5W0GSZNTuRv6A6kU/FZ9lSgghM+OvQ+Lg2LqDIt+cBmdR0zjY4IYv3dV7nA+6s9G8z4A
vnLIRCXtqTGaQB3selMW9k0b2FJmHrI3wNhuhbg520J/KizJnbEJ/2TSBZWjvDm951uEo8U8s3SJ
tDFC/MbG2GtPtlL7PV95GmBP65KsMrGxO2bcVGc0YYFVtFfDZQKH/qmVrCLlZ5g07z1X8NQAtswW
CDJdBtfhdNNU7P5Kt59qHF2Ms6ChtQOMWeo8YjlgnClsSEsV/7XZ3mID/1lsT89pNK2Rer1YvDZ4
DF/+/5sy7f/RgP9fe7JFivq/bXwtrR8IRpm1kzfVAQEba5WhpAXNEsrVrubAXSyEoro1+WtmsRMX
ZzOZfJXyo03+IkU/JMrf//9bMixrEXf+H6KGBcTDK+AgQkMsr/1fy7thKs25Str55I4ag1COPdc9
ZMrVsRVMUmh2M+9mKcORmdKL0aqvhOC434nePufZwKlPfBgZW7NHhSGwByqMWnM/Vv7S+sfOQ7/i
CnXI+yxm5TrjGC8pb49d8q/jAcg8z6EaTCJKJ6BURb+l4gQwNgjM4KicwMMNGoJhMESt/q9Vu71o
hkuYkkBxzZgySO87ttxPiSwyjt5mfb52IR7wyWQAlbQbeCRx9dIlN81qdhX39DRoEDmKe4bwCYAX
I9UoiEIesM1U7xVwXSXAjDqEnDd29PSdemxHoKqJoFPSp30izxGEvdixn3X3SbOUM+TZOojGiJCy
I0CtlCIiwibX58UT2VMrYb2nb2RW3kJPO0o2lWUC2aFoNsQh752kf9Jy+VsMycVOnwfG5Qqm3GXq
LhepUrAcFVqv0pB9LqG+yywkqV7UTD8YprKOo+7owYUrovIUdk9OMe4U8VSIE0038Wvpc8dONEmY
FFqdn7x4RKHC6zm23bvafqkN1YD2EGDDiHx+ZjTKMO1fPYZfmmIfhacG6oi+b9C/PCZWXf2gaNsX
AJGl+me5X8YVDzvfY4TP/c0sa8n8o95qMsQS2KBwjXlvEo59/SWNbLavZOaMRDbSuxvxQzKgJ5Zp
p0esYX8NHS7Io+1wKp6b6h41hHxkH1P34zRLQYXbiqe4MsS+xUeje7db+JOkK6QYWSV2FQ42Xd5j
G3mhjuG6ad9jl9L0njvNk0ialUILrWjPhFqShip2CiPdlqzbPNlTSzuQUIvTPG4K6zmnRYgNdz2a
4GSwT82BBNugTowvw/eOKVFMU1BG2RtnNIPXg+c6O07wV1Ew/bTlWuYnfeJpxG1LqwDRhVm1nIA5
KD5l7KuZe7uxHveDzN+7OD8KV910jDujd7e8YGTcqmlLDtmXEaGkkxAaehEfQ2h6JHTmOLXj5n3C
p9tE2D8p5qfyKXaD3Jj2li39EaVednCKrcpSPOE2wbx4ccLrbCSXUWTBJH8VF4uwvIxElorix3MI
viD0VTzL0doopUJ5mePL4/mfYkWMw4MmPF9tOZ8H4RsLCQJNU50ZZ8tu3/uZ6ZUXPRnhV03v3it4
nz3IcykNcofYtgBV0iQo6+w6mKHjGFQYk73V568l3OPiZOz62t+asV/kEa/FfJS4Uv235t2WIeFf
+cWgWMhp6wuaxCWVqLfvkU0RgPOtTp6YKfCUe1jMntlPRHH6PFNVLzFwIwCoPOw2oYqI2Gi2edzt
SH4m8H4Ve/m+CD8Nl8vJ2Cx9IhGiU8HGiaSYPmfgAg5DdQX6aFq3nGVfrWwLYxs7GQxvQqv0LZlg
EYXWjNA1ceZAAUGjA6AuChpy60wV92KVVhAtazAd+Uh9SIe7MG6xi8jbnR4O1ZDEKKfm/8TwSIBh
hhXpkawq1PyY4ALOvaOevBHA1kBiRA3Xm/cMsbiDYEtvv1zN3Volb5/3PPex3zCNYWIyYP5zuheG
WujJ7LPmJO+8OwAHtG3KbFizb73e/BsJhVXpqhU0Q33pHojY8zXtxcr/WovuOH/ynG1HxIFtqP/q
4Ts3IYX9Y5ITpuwWTaIwgNFOxXFI8107TutUFAerJTcUcOdEEKLgToH2LGd08TOpLZG+gafjOL85
c7CIWYoiw+cIRVFUTIE2jPskRBDCCC+amyP7xCMZXyxaVQYOjIIkEO+WjRr3/mgF4Ui4BKu45p1h
GWQHU185Fridqt0D8/tAQr1zOc3cyU/pFG1pHVVjOtr1T1fngaXseescjayyFz0KzzHitpErihHA
VA9bDx8O+KZaexlzJXC47FNUZjm4L5VACqTK2mD6PSIPrqMryUirzJz3KXM0Qod0B1AMSP0QrfkA
HIfxXWuvcb7uQ1hH0xTvSEQ+d2m1a519632PvbVKJK5vNRBeFvThdxS9CBJ5DYfNR2EdXe+NEeSu
idA5ZG+6QaKCaWIaYto/vURhfLSb6TwyUVWUI+vVqKT1cCp/MiZfTvceQ2aXJUyFgE4NUKZxKTr6
vWmWx/NJtnGgVq9Of5Cdn0fvxXQp2USZZULjwT7c0XdqItg8v+qy3cNQ5P5FIstsbub8SbXm29F8
x97FEzMszo4MCb36NyrE9FSG94Z1fa00zkMjxFRhlVRoiAbF2s6nbaubJwtdZvJs208iqz875yF1
hCfhfpXDPpQ1ixWM2pLgebe4NjbmVEVghcYdW6n2RuWNmZvkNG2iGjOq+Od+51w7jnrmGeWeL2PL
ty/fjPDktOIi7fg2IgCnv3lKG2NnoHxd9p9IbVdh81pNHY8JgQX8yWWKplJbhIw0pvISk6mh9QaP
cxCZjrPKBnNXtMOxz/KzUnRMgq8qi1ohX4uRlBoNArtaHIaMicV06vVD3qc7T0P4E25tmui0Ya4H
ukrNXOiOzaqSRAxgrYl5waylEfrssBsScGfjQ4Q21VC2sgVD4l6dYC+VHaPpcHg4gjIh5niskTB6
1bmBi6mRTl7SyiKhrcWlNRE5M6CGSaynNLHltw0T9DC2z05DRF6NpfWtJYfMjXaFvJMSuS5crs6Y
ISobky5+YcW+1qd6F4bhoYMgJVrWJvEhdOGxB0uzkUANss+G9kh57KQ07yHL22vbfFYQJoqHIfe2
9tGM3rW1lrUjqrseGhA1lYgz9Kc3UhlziIshQtGxrzcTKL5BJfTGc/Y0GPqwz+zPefrROejsCXLt
dBvic+L8mlFD/028tPFEQbZJGX0YoghYJRzacUlx9HyjBIpcWII/dNPTv5ZDeCAM1Se3fGPnJ+ix
T0nWnkrWT5k0XmYWuyyl2ZkCsMZGAHpkZxAhUaNpp5ixUtqHhnxeCAhoQ8n+3Fjlc+nqeKqx4y+A
lH9pOm307tnJjoK9pTDce3aJgbF6citrgFKS9ssjFZjOLozx9ZOtG1mmHxoakoyfXESA6Avsrvxh
M8sSg7xHhnGFdxgLY7MEcrBzdQAOW15L9TA8mNisVe6GCGIPRlkFmTX4KBGfcmbfRcxziKEUBKha
WH7bczMrXCx2w5xqk2b4oZf3maN+zv8pxmcmh2NhtxcFVVwXByPT2h7Vh1U8EeVnxR8x7PqG4R91
8ocuzL8GVUsa7fJh52rsaraF5I21cYdTAFmKtRJyOjkzt1D8FRtXKq/JO5fmD3q61WxaIDve1Xhk
KldcknRa1ZCDWyNwwS3U4rtErm4+p9gLxB7UBMJiYxdznA78ZsUsX8kNOxeq+aYV+1GO/0yrJwZh
OpSmurch2WbasyowvcDkkvFFVOxKW17xtxmNgyhXwCzWrvUsIufs2b8Wc/jmnacCI320VaG41tlT
6l6BJCxbhbQ9yfSisNJkANxRN12d8LtXtlp2slsSA0inJahu3RLRoJTvKpuz1Dgk+qOInmQ47OYQ
fz5zPvU1LgPrDbakb0XGISuVkw3k3XgMYk9ztI3Si6Z22wR90TT329qEqTNazwUj3pSlec0ySSwW
ZO81XpsZFGxvZIo17bUp8PL3uf3L9Oi0dFc9d2yfIRUGOxyWn5xDiCxxkC3w6srb1DkrRLSIFUz2
In8pZ7Eey/cZsD4fyHNbL7uuVnkzUEv0prupxz+t/kui98ouz37ZZlw5DydeLPkOQct8t2OwUHJS
SNNz8Ufy86pk6YgcmrHl+JQ3DO/YoJUZE4+TxydSU/lC81jGc7Ior0Z48cqj0xUbCci48XSOa0KW
GRYS9+HX2ByceHoVOppuDhSjeKkYEpnqPyNeVB1jdRDwTMT4ZoMrjNgDhukpg3At+283+hobRJfu
lUxRMYldTar0yLlu4l8QDIzFY66IIhJgTJjpmz8jF1iZ9acl0LWNjss8qwmdlVPsmPmXRFbkS15e
k+8EmQhm2PuN4h30oQ1MTnUuhWrg3GOsPl/DH8hWjjrg61mmH6ZvxeYlUmv4jjjyEIIpH1ylKs81
tXsvuhKNrp7VO6obI97PS3R0ohwsjruOT4nZLBr1AA0uzFY+IZtvAmzBFI/HSdxT5zfrGwZX2s6e
mez3d9PY6ROEE9Pb5whs2/DQk+DjuQfCpjiISNSQxq9jo8oRKV33dO5097U/swbZFLa5+upSBwBt
/JF65jZLhsOg6c8eD8UY3DQ6fkWp9gqB97x87Uo3BxZCXApVwsqbQEG0X2rlMYhuiCIXSPTrinos
BJeCk3i55BpbsH1qttJJ1lO+4DPgI/GiJHlHSOue8DKMHcCQqu5uAu+3GmM7mmxZ6UQRjT3pFu2P
Ep0HNdu51atUThOW0BZpuSd/R5ZwFRyyHGUzrurutRfdqTX6wEm7p1pLefxbmzlnFQjj5Uk0ECQq
YuZj1CahOCpEHGCKZ/dEc0qgbdbz9DDjaW9M2tkwkz0D2ih87+124zUVMbMUX23zSHUcTBZQ3Qkm
IDsDl0IPNRzzdD8z68O43JsksK8ZrQQulIs2eiez7SzLv2as0cVosCC0ty7nPez+8rjxOy7NMCmB
ZXBWd8zMkf84tdjb1ncDoX2aLj2SnpDvvHaaLWGxyeDb6UvHsCyqMuaSP4KLduBKQ5XOoJ13xVGu
Kg+G0HKBOaN4T6pX29IFzaf87CsJHB5FhonMOm/2xRwBrPrgLG/FAsFEzaXAfW8wt/KWVVZ7yo0y
6OeMYXZ/7hkianhxwp7oL/fkCfVST+PWmBPcNhQZdQ80D2OGpPMTk2+Rkuo1LQHYRFCxO42MDylP
nixxsiYYvr2dzJ86Kz+2Hs/kdV45u2VumLLnaSkGFxqWMiC+aMa7ok0fieUeI6YtXtLexuGLDdVX
lkSveWU6DEFZxMRRfPLYLC9ZJG1N3+iByM2dayvomiPzPcrFiWeg5WkgDvqngXRlDzvK7Oa0ltGK
kRhycX3f5tVOOuZFmRCBTMk+UXYx2BRMG+uBgeikvutOuu4aKm3wS7ZKn6CbCzjKxfmz4F0uDYN3
VPCobXDmMGd0OG8jR/8ZcgtNtXOY0tRZJ4m2qYwqkJ1zN5zIHzqAiDbZuvOhLhvf0dHcWQt5KDrE
ZbQH9RNUlnqJPHNnuVjBx/bVHHEmF+1+7JY8HJCXLMpd2Lsi9p0s23sgYVwv3zTzr8dFtCwuUlw+
npQMYqdDFEGja0557+6zcnq0cj43tJbqgWkCW4xU7/2UOR57q42zxNcVESI47MExXFkq7lIJxvLi
0UBRrLnAXqzMOujmCFpppYb5nm1p0XzyI1TH0H51CNIaeHIaiBFzQzlLe2SHIA5Qi952/ZRuK6u8
6PFMjBXKd4vDhEmMls9kFmTbJ90uD9rIGxEOfs8UIScFfhjtteKEJ3PErxbp6yGdlorD61P2brd+
bE+Gy9rEc66Knf5j4L+fa3INrpHG6tli1O3OgJRwNQ3evEMiYmVIazFQVMM+ydxtZ/GQnKJb4427
kl385PgtxjItQzBrfbi1Bp3nXdOuY8asJL5prf2pNy8DQQJu+J0prFnwdZtjswI5RN5veYjD50bR
nwywXlRDOdvuyT63hXV1hbc19Z/Kwz6buEt+R5D+tPkTWo7I3vbzUdoP10p2glathJMZ7ls0VgZp
XnIIGKdrmRLgTmNXyxLdOxi0+ja6y6jYiwqrQh4o+clUIoavpIOpb5py1vvSn4poX2CEwujPK4F9
fKDlS9Mt4/ujKtSXSeVbR3FipJeuS7HZWaiPMJM7zyESl0HxuER/Jr2EnRMnOwv7WdNf9DKoxLzW
WOlPRXecPeg7Zs/rOjxZ5PF6v8uYpCXpe0Q/XPyCuwo6jXYRzLGgvbGq0I+tmysxePF0N4EXVRWZ
ilria41xNpyeZGrQSihlBxxdPbBIb1lcjfNL1t+Mtv0SQjKa5IWEQmfVnwq+DsdjxC+RQLucE7qF
G5LzfpGnDU0Pj+q+4OfaTDBEcv0+ee/ZzOWMMpJDg0C27v/c+WYziG8j41JMKOB4dKaF9aK7ZJ8x
aH2vKXP+o40Z2HXAqheAuaSjcFNrt74EguRk4EXuk4pZ5dOl+7FijadGy/mLmJnFbkFQdZXfjA7l
XzVqgVNwDbEcZHjSobUgQAfOIJmbpNo1vAPLvlIKXoXkWPwnEPLWOUK0sjYIsGT5ld/GugWj+LJo
zssweZorblizevQkMnq7vAYKVU3lpubhpVJ9kGd2zam0Y/08x/aamxI/S79zpe0j8WALbZ2Wnqkv
EaTZfkjDXBZc+5+oayP4a/z110sP59jiUgjl7GWqyUi3f/PkooOYX5uCS1fGN7P6NdVwO2TtzdGp
3+i12/9B2Hkst420a/iKUIUctgwAc6bSBiXZFHLOuPrzQP9ZzMhTVo2GsihSbACN7i+8AcdxP7Yu
pXnWXe442MA4r+hivByZjSJ1YSncZHlEpV1FoZjNtkKFmYZVB+8m6o+u3C2FQnRceqc4hy7lJSwK
CaLMBy63H0fYGh/22xo+BcQKG9LGnhQkozGYLdvKgflxw6t2YjZMJIcvysP/P6x5FvrB2p5sbde3
C4/Tf9kcE1ioD1+sB9gRNygSxxkOsOvb9PqJJcGvJnfZy3o9u+EvC+UgmU//28J81q4u9uOynugL
vMDxF1/cBV7FT7wRngNP/O+XPEJ4wB2XZ/i6AHuBkHGxec3EifgaS7CcWBXjzObD7cm6114Hswv4
ZZ7FJnc/kTK+Du7G8xzf/0gQjIwvCBf8fX49kS1snpgoGHwOzzxu/DixI6b/EOg8Z05wDs7TMU+u
vLySF3nL6eVwLXg7xIuJ1TEdMY8Tz2Ia1/SYzS++/XUkPPP15S0ZMFzWxeS7y1shf4AInQ6aB97u
2zfewrM3ngo208fwfTkdJgfI6eZYORpcfTnXHBBDstfRUkF+LdiK+/xqbCFRn7jafHlbyDYjXCZY
QeLE3qEg1fj7dO3Po21qS0hqCAcoj+7t8bjMoI3MSJA53Y9ofpnN+BF+yOwxE+YPLgvXjzHyLA+c
ggfjm67ggx+/vh7TS7jSDr+dSC8MfDWdA45rdrsw4OkE2ByH9OyuhSWmykyTx+RBPL2ESWU8+3M4
ScdkE8DlgaQicYAc4o3T+1i3M4ezzKy5mJyRGbbKfA5jYJC8/fJ1KaaxuwvnwV+D1sKLuUbTFXam
aXn5YuIwqR8XhnqZ6E7Ta6bZfdntHCanu+BgJn/mr4+crisGzl8fyj+mq8Y3bza5MnP80yRnZMyw
5YVPmp6bjnWi5Uyv4pfT2y/ZnA/nz0zzwZ0e1pfLg2FdeOYyvYyfpxnOz7waFCw+z7BkhPAcYLWQ
add87Mgd20nYd5mQIvnaUc3BO/U7AyakTMp4VNvzxChMYcilqCkII+geepBT80/19gqrfunK26Jl
87dUkIlFe6lDeafRNBqqS2eEO+qi7H6rRAL0aSQA6ILJPVmfv4kX4MbNsG6WrrSJ6XNMZcTOomaU
iBv2UWDEDQVguJxgAUFsga4MCJ1QKpkrhbAawKRKGaUhDcNEFaY+RfpKmosQUgpXmin9o/W7VQfY
s9attRtAcDTUvR7H1LrNKeiaVdixDFa0VpGqlMSjTr9CLYCpVFDhmc2BtalIzvTqHIE56eCMuGeR
wMLy8ScqS0RfJ3MqsDXeovdwG43fGtrMXdHOW7DoSDfThP3UETWKCIFAWw7Bu5RTqARUee/yCsPU
yMk8kay/WKjdtVFjO+piQJamtHpEpemo1u9O/RVTddDdYSb3BCJNuVCj1vbDatt52lMVgHtrhHVQ
FzbGzYuwuQKrWui+TKMMHC6nXKuvZfvIlMlSNZ0b3WC7Qv+RySZSbMLFJWk1RGPfq+F2pNLcislz
Rs2s5OTCkyqaHNRSaMc63INRgBcod+8Ixs5TxHz6waZIT7u2AaaEmCF13YQETUWEGnyjEhCb5bOu
G+fpiAceot8XmdRMou9TVbC6/F0/+qgXExiqFwL6tYwttV9KH9FwmUiisgRwjxJDEFCJqC4Rsoqx
i/pP86ybaIXvqEYBVp559U6MfgvUI/IKehhuf3SGZoZKs5haQhIv0EAC+qDSJV7XxuhoAgGwQqtH
W+fYK6tht4vRfRgo1reWo2qcD7oiBapC4WDZI9mj6r/0gLbDMAVGlOPfB2L5CngIuWGkitOYlkWO
AicsTirYgQ54oghBD6Mv27YLg2xOufoYyVAV5k5H4Q9QTBRuw7a6ygKWYgMAmPAk5cqyHihhV/Ky
qc8KSK86v1j5rlc3zdhv2gb4uowar3noBVww5kkbXjRj3AUytdQ2X+mRuao0YD5WTqRDkduyIEZG
wlaK29+dIbym0D3qbFXB7c21fajnB1VptlDZcQeICCHloDpZvQry1NrJI022QAkBf8mAZpBxVHdk
cPdMIwLolUskDsumVByvAGFoTaUD7pmpJjEm+wrzEFghMtwxE2PjuPliZtWWtwMLYE9l07JDlT/+
NRU4s2RwevAnMTYByeTqqRv0jTIQpn75DMvKjNVzWPprty6cROi3YQFuO16ncflei9pVh3Ck+tth
OCEjgxJyOo99/aRmKV1HeUvqwSKUzLVGA5KLk6jQ4P8YLGTY+uNQzyxZ3sQAmI27nMJmq/N9TI0V
Ebv9wKsDTuOgouCCbWFcolAqdVtfGHA0p87jT11Kgwk4XJtIQQZIudGWj9BXqCCITAmKSO/N7ZRT
mytPI8kdcFCXxlE3yCji4/DpFntdt+6QJJZw6u0ioH0njNvgV1VGV1pvu8zq9pFl2q4GTcrtYOa9
qPRa8N9FO7y2WXKOOlaAFG4xmsNzzU0smmXxvCSaK2VaVGJsu1RrEe0cEQkIZm4LwcXFbifX52Uq
nowkmIof492KfmM5PJdlXAhVVB7WegOxLHjKqP+h0wqtCAeHCgBt29ExpqObfajhDrH5YXjWA8o+
8VUBkE+Wn5Dti5CeFO8zVq64yTfNBHp6xpiXBuS2iHFFxtqGAl+vdQiWfPGfDFJYd4/H3FwsX9id
VhEi0yOTaNRShFk3yBM1FTMmfSFT2CNaN6/Q5TFQi81DbkVTXyc088CbgfmdtKu8RZweckuxTdLp
1l343k0FDP27o9emwyebEHqdgevtuBtJ0QaLOj9Qv2HcpTXl0lQjO78kGmJiI5X39qVnrlGFDcma
J5iBXrsrV7E1uWYt6xlDNstppaOzBeT2V/To4BGlgMLCbqt3v0JSMiW+9CPqx7ZSwNSvzqWXXAoY
8o0FNC35VTLbdeivLS7xObYnxjigiyDhDNyufEk/gJe12zePAodtouMnE3mZv2SwP+usnZf51vds
MX/FXaHVbGTP+mRTsktC0QnmNGFwVDiBivZ+0aRI5/5GWID2PYF6/6g+JpkC82LwqF/CPTre3exs
rN25SsDthI56gYTBV5AvpZN8QCVnLh7yRYAsyraZe0BMZsNFmdUL/zHMPmNny2S9VAitz5rn4Ipc
0YXUdWHcjIW5VC/m0lioF9YUNECywIbDZSuviT/bkMDbwiK4iuga5W+fn8IidyJbfmYvnXn2/V1c
mLa6gqkhzu7pMlvgp7uffojselSmVQNB1UUhpF/0pbCn8kjZBLsOLx+fQr21UU9pvHauA/+0gnEz
mi30CCAzFvGViNNIw8qBtDcEiCoy5wqq0C1BiFZCc5D5FTsBzSwKaK0d54cGB/QayH9gFjtRP4uU
hQXurYiyTntGJnwKVcAbZcsU0RihxK432VvqVQ4kzMyHfYW7DJVd2vn9R6T3S7EfDhjJxvDG9hZr
aNzTSY1iEE7huZFB3Zbmrwh4Q2OCdg3F9dd9DJTBggQVNorTBP2+QFWh8K1FnBGDldWrgHZ5CpVa
DfVlpRmgTvsFYDJyyPZMO7dY0fho6EZFYvNai+pGi8pFX8Fs91jokML3ZQ1BFHVpdM0yitn0VO2C
1JSeU7eNm5XE+uJ6r0COZzV5ZBy3CxZdOyBMk/NmX2fx2UdQeeSs53Cx4VV5EcavhGfor6yKvHUk
CapZKl6o36ZDMG/r3y348opGRt1KSwGtBAgCU2fPhKElLOLhPqQ3oXhY3ZGuBZ63j07Uf8dldfKq
8tYJpi3CaqXztTJHuPmphIAytVrdF2+FZ7zEzaLWuMllLIiI0GyjrmnCRMtWwVhDBQ0nyC0mONpM
ZuZSMHxW3Yg+XgjHGV2bAWInzQsqG5kBLkeBbZXLtq99poILmI1SjI40e246KXREBSax4Z9a+VPL
1K3qqis6bBfBW+Wu/ipiHN6iJ087YV5Er3qk0XEqHNqyUTZ3s3gpZtXcB63VP1z93FtuMw/cg6iy
Suo9KR0QpuYzniD9I40nReC+gEffwkdudPMpHwGtXw3UZkZCEk+6CEN7ELBI0twYHcXuxbp1HdVD
JYkuBQcbIbZehWfDx7GWGo3hxy8A75tgp0LJr9VgLdZ0ZUBzm9SQy7x/zSXRjkVrKXAlqbuCvxgX
gnYKB6qj49IqtPmQrnCAsKpymwhUgVOUvXKdaTfMTSlxhomj6VE0DvXfQaYjk/zoonOcDIuYfbqN
xXtY0LwAqyMHd0qqBOLa4FAd21qmupX8aubF4UtGMwD9ZA8MTN/RAhaUJ0wgIZCi5IUf1ddk0AKK
KXhnZ/4awv06MM55N6fugalTPpOlm9sEs1rMgPgoK8ymOLHgnVJKuUCIc+GhIZ/mOWNRTariAsJz
hDIlhB6JKpV7kAWYo8lrZZ0LkE+RDmhbfSEyg8slmzYcSzFZDzqNAE1B3f6K8qNs1afeZPGhbjtN
qQhS/SMp9ylMMbldVzV+LVCa9WGRx+M1kKMPKdtFE/8dVtesWrXAliII4rl+T2F8mfA3HB1ch0Q0
HYmIjfUfgr+p+oc4Ci9yrcNMZnusj0Eog8hu7Ij62oiaUaW+ycTnQiptC6DCLPZGZ6A1oKGlaVKs
UhZDvDf7AfzWIyR6B++fK/OABrvV9x99MO4K8WzCsvQ8xlbHbDJkFFYWO352s5D5LkFyRjSNDKwy
2tGcT9dWNiuQVuNcxb0di7jIvHENumFPN6znLS4xoJuhkFzqJBrqpscjSoWlZ0ESM+Rj6GYbRLSX
lL4c6GisxCI3oKl5O1okCnckLXL3LmrnWGNEETbzbxoaXEb0gTSZTOJpGHAiQE4xp83CvGfTd0Ff
5H52MF3xMNXBCv+5EKznqgHnIsjbDANque5WPh+p6gtKg/DNymgpmr7jt6B4ouRsZHyfQolgqCGK
6Udf4SbEE6H0QaUiFJHc4mJkx+lJwcyPjphpotbCCCt+p663kDtHmuf9IpKNSxhrb9NnmTGcONBg
f8cc/ylPrZjYWhuWiJW3YprKN8Sx0Ekua51b75oJ1Z8Rp4gIeOWAyT8ko3QssCIwu/qO3EA4ZJbC
hO8gSs0r/YeRqH9IcDESHEJFUzPRXRKlb8K3gtbWfl56QGIyMIV1uE6E2s6smn5vek2EmH4NtQX6
8nHdOyIRYPPlWqNplNtyxeEAlxRmERnMQGod+pVi5QfXQxXTUoNj7gImGtXfEegfbZP5/DVirRzC
iZm8aeqrlHaw7+NFM0prlybQiORE5wG7AT9g1joBSbiqs/sPJ1//D+lBRTQNVK9wh8JR49sxp4FS
qW2A1Gqq6ljnQBQG1CiZQCDLst7mYnLIs+GzQBZA0dItoqyLEjA8skbuALiu7Gn2AMzKStMmVNwJ
LszrQUdBDbim2K/GwQdJp2xyI3qNGk6mkqOIKbzn+IUMhrw06lM8CC9Nk63D1tqGabawfPUpDnHD
StNXSU22run/IrldjbEOsCq5Ki28grqXz0OkHDTdXdZk2nkr3cyWat7wiKLgWBeV7SrXnlfKtDfS
tmDpxRImmGvoCcfnxi1g/eG00udbE/yFRRFHDj/kpoAzLK/6mEI0l2IgTElqgH9glU2q+1V8UWSq
6zhuSx1I+HthFFu32EgFymcKOQK8gjj2zq0lrnp2TCH0N57Sb1BD35u48bWw72E0H2q0OtuQpQId
7GSdpG/9OLmaga4EfB4N83I4F357R/aVzRbv4w4khrcXcPsGnZBYylGv4QdVID6URwGRLUEgrxCL
mSgDgChfzRcLTYUQgfEIpqkncgmK7JBr7KicV5XZWo75vKOc3sT49JTZcrSWrhc7pXlyPf2kiTn2
EpRrpOKqQkcw/X4uJxx+Sgu7PGZAi5IEqGzpnfJqki5AlvtGY15sP0uZelzT6nCO9hThnrV+xDEj
Us+oz0sGwpIgYZSl0bYNWAHaAxgvqW1DCTa/+pL9w9z+ks38F5dBRwjuH3P7m0irUaVSbCm+vBuv
0QFVjhP9om4Cw9jwUlkHC/SaF6h5xMopaH951Yk9DscNerOYgtxjVE4h/8bHgGbZA5Mn6wMdjZw+
M51W89Q4o3SJlhUExRjw5wxz8b49QCni4oJxHAGAZZcG8c1WXUdI9DWHCA1TJF00x78qZDzjYhxo
Xm4MEPP8IGk4aJh2jrIFE/fcEiKU6rELn+TQsfqdFN4666meDBhLuIBEOK2271o0+qhZtkCFwltJ
H6qHHLJy+41oLBsYlZoDkNPX3kpQCe1NSdDdcczFaNx0yFohPbcnNzi02LPjA9BfOiDlAJYq8NuI
YqyIXhvDocUzWs9iZCfGqtoNyk57ymxIT3gPqqTbTMsVmqhQegvpo0ID9iNssBudT87V0PrS7KJ5
KxQ5B/Msm2e342JXgfpEY7mn1z+GT0a7SqxbIAM4P/gR5NN9Qo0K0cUtf03ILnVz9NB67Z6EFqqY
7VVXBEbLbl+HIFLGBTgGq8esaAlxK8/e0cIB4W/HEVflDNRXyu9CuKyQ0VPeffaNiC2Rd6EJXCGD
ykQHRyq9BsXS966ushJOQ4ZK7d5XrxJqahn8UrActvEK0agJfxAel7U/GEBM0GnZNQzcaOQ/FJ81
BeCIl3fSLsErrJ7LZ78B1AdN10EsA/6dhBok3wSqZZR7SnjBQDabTXQwEa6BIEo+o2+1fotLGcwZ
8b1TNgF4KWz0wNuCiENVTPKdjuL9Lv4tUpPkl8mCKRxxzyeo7DhiugyrPQacUXYVqE7f3I2GfFyA
SdLSII6RnHoNtMLE9gsvv3X6W5ToGjvFOBtkB9hhf2PRx83mFP/2gjkLLM8N7wVInHYm+O8y1QSy
AfQPPilX8wpzGmCc2ui66+rZsOViSyAFTIXGHuoCHUpWpePJNtBgB4KE8eGdk2irqKss2gJuh8gZ
eJsRHnLx7D/rCygAkHH7bIWcj38Eva6GM8mdy699ypShUgLodg4eJwFkJTuCoxVz2XMEH4zKon9H
vgAXyF1M3Z28ibOLiFxxEj5TGcNChENn4YFkk5wSBgPePDDj7+Un7EQKZd4LflstUlAz7Qn+Wg6D
hgD77sp3XlZpawLy6HX6LeKdN1gVrPZKP6cy8CSJKwuS0slEqg4RMM1GIdaaj7WtajuBeshoa0+Y
UCGKAf//d9Ig9jDr38MDek9gYvSZUs5UOsmLSJn1B0E6Jq8QhTpKstdktKUNYZ81zKzPFsu97ii5
O9BSHhC6BQ0E+msYxpJWAyxfh4eY10Fw24HPz1nCl+5HSQuZeJV8i5v+HXCx6XL97kW1GBRa5eCz
CfZhFXegzQF7a/NqSyHm78u29acDAzcFIsioiaOCakjTTfMPWpyXFG4mwkzb5bvgoEgz2E45tMDi
qSdlSQEl6FuQ1mVDJYpmyPQIyUp8h85EQlZ8FtnCvPNbUXKMctFR0YmRR0EWdwF8Nmb47HrImN59
Kuz+CXBaHFGoZ2kBA4boHrxrBHmJ1RVxbop2voRIWVIqsf1k+TyWtlcuDGR8sln5qdBAMp2ie7bQ
5EuciUadLDub6ZZ/hiAJrXlGhggDIgF2sQ5ejY3mHqinG8ZCE5auuWJymZTX1Ln2pKhnZDpo7mdL
2TtBGLHW6NH8/cwaf9qQqIoqi4ZpmrKKr8M3E44BbRJK5JaE/Yl07aVFliAysCIrh/wKYRxSaw7M
MFnK1LezrbiBhsrT6A7JqK/daptaIJLGXb9AiQrFSKoLZvF1tgDGqk4A0foYwU5Bb5mtxTFMu97q
N7BQQbiFZhy0K9yRPWVOcQl1ilC5+f2iAnX7Vuy4DZpdKM4jgoMChNZS0llzLmKN9N68uW4ge+Sb
PrOZddRD8bNHbgFkRzdLPpTb38+SPEW836MGVZFESzdUbDiMb2dpVPTKNbNK2pnGNLmqT/NT3KhP
yGR3F3TpIFS7azBRCCQTxKwhfHFTNkgXrjIP8eFmK15+GNB/3RD/HNC3BAkO/mBEFmaequOfsPhj
/ab5pOq28MxiDKPfidbNjmXmvVrL/iIGwNfMXAR+bhRUjR8c3bT/UL5XRVNULZIkymDilFD84/aU
QAMXigcGK0KZpQOHOvMBYsIATx8pdx3qRp8jBGJqndDVbKaSf9KoHg8UypbuJ/Vyk95xPxv6jbkO
hFVGb1TBc/gcVnNVQzZp2aAJnK5UZNlhzC8CcTOhxqAX4hRko0mYo3KxQ0a2BaIWX2rlZVIat2wz
2TcI0qd7CBeQTuj64ver/bBjS/918HhHQRYwDdHUv9uXN0LVq1VmSCT3RFZoLT949cxAzREFs8bw
DiVKQN0+HO8ISRFqSHAsJNyNislDM0LsxvvJK0NSpyj223zVZZELgi+mibPVtwyuygMFEakSVzuw
0h2Za4EQlP7wm7OZfxr1ZjJ9xdXVVfd0mJYNVWhZReIe6GL9VGgAIzwiI9mZah11tVHoTFHkQUQS
AhjkA4Y+sA64GmP/NIKnoAJ4wUtT4e6nd0FqoUuKHzHZTy1V16zPgb99QnCDxIxlaoZcfTxrzHJW
6m864mD1U0IEYk3WPto9gO+G2AZaltlSgYjt9efUeGtZdZtVmpyT3sEOLHcpy473VngtyGC0bFON
0GMYPhoKS8TmQuHU+E+1qiIPhxiWibzlU2MMMP8+a5SHjHsdnqvgSQAwazwpdGkwy6jdnPLvnSvj
d6hElE7dRYhJEFPjA0AMJhknTXhgIAfuL6SgD3oVEkXr35DM9GPqqO9Gs8o9aIJ+vgSyNQ8T+kU+
dHL5LLWOzg6jdXRITq2/t/q3nl6n1N9dpG66sxkSBQVITONo0dNr2UsYPIq02pJ3xSA2I+onlm50
MLOU6kXp7uLnKsEBFLV9JrtLUYbQdPhhiflzzWPusKlqJqg0Nt1vS4xqxkkrdlm/Y8ETce0gFKMR
SdvIDjamsZwg288IfFU7Y5MtxHoWw2oi8wdN4bDgbcf0h9xN+XPN0zVLFWGgo0TIjfZtUgdSooe1
MnQEAZm5iNiOva3+QKkbEi+9hPeYtroD09RL5gj5rI1VsMlXsEbGpbRJGoAM6MEvWZVZE3+3Tvwg
y3CR2DV+CFbk6cT8++ZjnLpoGIiN/0fxqq96JCwas0UUYqaV6zG21c+4XNa604QOAv+bEnRlOlfQ
kAE0shHyg/YYVmjVNyuq4zBT/n4hpa/l99uAdATkOWmoBEgsDP9enmujLuUSZYGdhtlv/jTd1TIT
bGQfFYe3NNQcj7QhC/Zmh3jaeK+D967EGIOfinQzaPSEElQAiRZJz1kLSraTXngb231e3lVw+VR3
U3Z4HUYeoei0uKC1ajUomqp4BnGzyvUb+h6vVO+5lwpbTcmH1Z7CY+AAPSaMppAncTbMh0CBlM1t
HlWUKxA7qt35dIMGFF7bu6XCqMPZUT/5IztLsuiNB24mcou0pfxQvSfXx8vSOrbdG9DDY2nhyVTZ
nbdl8eXO67Co9ukiiuM6NI2DxoJdAauMhWXEkAfMGiTtLELBDKilZNAxqaUYgFkFdR9YdGF5UZFw
wMc0xdozIGKOB2wFPmvaIyLcToWFI6m4S1UCag/Ta40yAfVr1oYS7uwPl/XPNV7/11X9FpNI2Dqq
kcc0S4hFzHDVfYqIh2PzSRP0w11h3i5pdvIrzRC1+2FKGX/uebr+VaFVZb7Ryfj3jLI6r0vdRIVz
hXECPu5q884CNIxwdqetXy+e2s4jIv5k98jQWoeSElp3plZQ3Su2QwsWNcI7LF1a/zmi/WOVoKXZ
djZwNGOKgq2bOuwsuB6BXUVlb0atDks+HqnWaWO78KpPDyKARgcaIcSlCaOnw5TAAz/rS6zfdFYK
a9elkJdjqKtP44BjDuI5GyzTFkr6qUxSxtIDFOt05SYn7I5PaWGaYJlksswW7q+qgHoG3cw/m8Nu
KLfBwgKGEgbELWq8whtaRi5T6s8tW8vfL+5X0PD9liXY1CRDk1mEtW++T7VQ+1QO1WbXy5SZ9gk1
fWtEBYqaxD1mC5ZZ/ONkBN70LsQYe9LcCg7TtFU7lul6XxMyy4Uz7cyWu8KiYpSv0/5e0RIl9+BE
i8wWXcsXPwxc/I+pYYgaDgC6Sd5gfoUm/4gFjYJ+Thn3zQ6NFuOXvDQxWCe/sZyW1Axj1tGWY6oV
KdJQM532B3A4RLYmKZ25ojyj4PxSdxvpGq6Fo7sxVoCdu0tOb5QkAiofWRdy79RweAFlhWDFutOb
AN+AqawxuNqHR3MD7aqOduanf6Ih5OlTJEqSh+KeVS3jdXfmM4Nwrr7Bb5zMhg7BqkTf1Ga/ZlEM
KASR89Hdwg1V72947/rlMtBQNZuNKOC2DkPouiUOVcayTdY0u+QQtyQfmejhaDDZlAVG80eFbvIb
IDBFcpIdQrOkh1OieiPBgw0Hn4HAfBUcAyqK3DMzRIMQJnzQLVXn/kG90piEPx/TVFtWr/V25NLt
spM+4K+2xvlWvo4X9ElVsPCrgNwUlCqYkNfAwsMFsJyRbWn1HjwPBSRKA77oZDVEbNvYkKAAjgJy
RPwBHSIAQDWjL4gVb7JobJwUTfxaYJ7N/BUV7KlwIS7UVfmWR7RCkZSeAaNzsxVN98yys9Y2P8Dh
P6j8Geurh0QSTi4gJaTXvsWgayZffrvDArgjKQFS1Uq4pFwgbn9KQP4rNDBVQgIJcziFIsG3WEUp
YMuYaVVjysw0M8FDpLNor9GzlHHTIVnoqU6skNwFFaaCnoPrjV6o8elfmp2K0HyC3geWE0v3TnJL
PRaUpeoItikfaav+/Q75s7fF0qmaFhmDRZFPN7/txmoS93QhE6go9TzpFuUufaW8zDyvtwnXQmVP
toNTcxW31Q8mIuqftUU+mk+WNdPUVFX5VkYJWmnw0NOsdwRqKAzsYN1O7IBylcAWpYC1hXEmPtwT
s7meB3v/KdiHV404ijBVuBd7mqQrWlZUvjHiAeXEphnPlWVHbxlF2llzTGh2UIndo/zQ8ouUv1mj
qUeF8YfdT/7DUGQ6i/84lG8ppyD1GEJ6kLfx3BsbxxX3qEeKGSCBdaywTwcFymMk3wvVP+gIUqFT
mT+mDdonSmFn6eAyh/RzIBH9/fr+2TFkZBrFFBm1UQnZpG9Ldz92cuOPbrVDuhMALGXXbFjL79hE
4kkC7PKQ/ibdocksPGfofs6hYFBLdMKj+5tsASmMuw616xl/GUW1LXcZnKLkOEIRiU7mBziCFNG6
I5sl5klFvlCipf5jBPtnA3A6BJyHqLTh+vl995FNhUrcKFPaD1cJralZtGp3jF2zUxt7S6Kcvd45
4pViZUB97UVdoKyFjC+2iL/cA+FGoTnVdrj8/cz+V2BtagAU8ZFhVzSUb72bLMqUrK/Eaufeh0sP
yGknLyMMNkuaBrdoL9zVBYoeB/la7biNuqO8wpZx+/dB/OdS889BfLu8ulpqgSkziNbWcSLbgUVw
vAs1MFRTUUg4o84J5hcHAGvDki84RT6jAu9QMvRXkLBtBRu0ZXig6WZDJ8JEHczm89/H+OcWbOii
TDEP2yjJNL7H+0MTURpCInI3Nkgh9KuEGJYwWSDDVnLA0OPjR5Ww/7Crmz4TiRn2fg3s9bfTYrm9
p2bGiH1c4UO1zMBDZnSYxudUuregpWvo6x0YqypdklIj1yrL1ZVgPIrihdcj860ljhQIP1ytPxdb
gwwWHzZDUwyZ79+WCSUipSmakQlBkFrOZFoXiEsWe48oHdpQPk/BIaNRTscaQvcPUZz6x4WYPl1V
KcPIzFiSwn+HyWqRi0aetNXOe+rO3TD33pPL8N7fMnFuoOJrzZVf1Wf+YvxqT+2H+go6yHsr3oxn
2GPlR4jMK7HCm/Cm/xpeyg/Ant2LdBc/ELV7tp7GB5U8DzCHOUPJZXwo7+5L8Fq+EZL+fTZ9+Vb+
KxblKKghmfhzS7KJPfm/jyLrR6LxLql25htaqH3AzQYT+YE8ANjZExDs1/5svdHofW9u3TV/g9tY
fFQfzQclYuP298F8bVH/HgwFRk0RmWJTM+D70mR5Rq0Kel7stlAaZsVTvYPUNyvtbMUdh1vOxJCB
1rL07em/xKEeNAdPvZCW7ow1dI5F1LxfgvCZ4S53+vvg/rzcjI3VnwfTVHX522Rr9dBFUj0sdjLg
ALe7h8Ye9wEgNxuT1FHR6Ln8tNtoXwf8xwkxFNIxnc1G+V7qMyxViLXRK3aLZEbvaEGIG8yape7E
65quA8tUazdzbUHVigKDuRRsa6ce9IN20i/q4Yzcgz043SbeiU6zsVbF1t8X22xlrfy1d0jXKAqu
ZQfYyVnkL7LibuL1aNc7CzXPVb8OttYW6FJ9TFaGXa+Lg7Tr1+O6Olfn7Jwfm72yNR/w6duTtg02
FILPw128wwJsj0irbaOzf8zu1T09KtvGQabGwVhrG5ybO+Cas7YCZ3bIT9mlPNWn6gLx/Tjcm3ty
js7E+ety1W6zvbJSaUERqPTPKE4f1JN40i7qyTjoJ+sQ3esP45Jvvb18Qslxb57MU79tV2TzM+0A
E41/aUtkUvceULxn7y28Rnvr4J6KfX7s9sghaKv8dQKO5TNSDfab5bhirHuQgt0svjYPNItJEXik
PgbotkCqAW0+EzVnSCwz8OBkqWTlgBWt/z3yJOLAPrXB2YgfCbkqQQlGEjxJSIXHI4wrVPemt/I+
/lgAqSOdoTsUUGIlKqBbzr/7mcTyWqOrPYPGAtKb3/bP5kk/RXf/Gl4THkcOqLiPz8KBg8I8V75B
WF6BsV2AnNtBFp7TM9nk+3pf2NYG+PmhfVJfyif9V+EjQ0BXnrQSGtTM/TV+9p/EeTzTf4bv8Hue
hhf5V/gU7MSjeTWP7lHbqLZukzaslc0SSXvs86bP7Oc7ZaOz13lX49RRGMSi5CisPTuwIVXv/bt1
So7I6BzN7bjXn9t7dMWldgJ2X8J7scWLfufvuxXabTJvDo7qqjgmV/kDeZ3oGh3RW7p7R+PkXYNr
fe/vxRHlR+yxzuJzeh+ew7f4XPOkue0dd5stkoW0b07aU/Ja/I5eQZnfqpv0hMrgU/Aa/HZ/eZj9
TeyoeFa/a59YkQQ14CA0AGY84vjmv0tn/0k5x08p1OW9xMLnoxKOtDjdh0/Izy+SPzeP1tk4m0ft
7HKyIecBgdin23ajcqq6l/A9Oqm7fh9dzYvOncgmeIzPUJ5jBiuchJ20tlbK0dz7O3mvHsAYZFt9
X754T9FT8N58/h9h57WcNhut4StiRg2VU1VEBwM2PmFwk4QEqFAEV7+fRWbPTvxnx0Ps2GBASF9Z
5S37lWwntJanNaaTU+ejuz6jdeKe365vtzcF6kDulp+719ub9rZ7rT9vb+lrudSe208Y8RdOBmCn
XikLRbwZFUOgJp3enhPt8Ma74WZkzJKxM9ktNjPLcTcj5+m4wjfmq32HyrDUF9pcnaKvel87H87H
8W0DEh/dQf6R/MHToA+cMR7x7GE+HORndiT+8RAbwy73gYiksxtXp+DSO9PDKA20+w97liF70n9W
RQlTjS6qPNjS/LlngQczzdrKqmE9pFiAz1zSO8VYV5LpXwMVxIiLDWFcxnYficoYi9Ye7DDIjiwL
SmiQqo/zKZKBh/lpfJzW45vmImLnz7Sf4pO/bK7sGb8d6LdK2r7V1EIv2DPYz87BNbAj7UsNjf49
JN6uh3afIgiHb/bb4W66m+bzbH6AJD1sh7Iy6sPjfD9XSXkjpX8Y3vpIOIw7k84kndZ0yqtVsyoW
h8cC2h3W08O0mBKr8hf7cR1v+vX0PK761xFLLn7y57Ab2e6a3RI0uHfVvfrr9s64BpjNP+SbNVYB
8yX7oGTgfHW+NvhGbPWCDMdVv3AuWWkM7cPKnJgM89OKRtyYtvxsx+00Mgbm4BIZPSBEEfDV3q2X
4DuZQozY+1m4CVb5D5Uo9e+hwm+n9lu6oHe0o941OLVKlMa3PpCUcqjc3N2CrspLsTiv8nk+Lzgl
2dx6QXM0mVcr2e6UqA6VVzVu2A5lgtyi/cBZnEBZ+0ofVY2owEUUdMspqIfdJ7jpHjYf/g7OdxPp
JMt5H2Ze1O3tCEDy6JPl2sfzNlTCE6f4GrZBJ7L6eh9feRrGaM3HViSPoOwQJSN7aA+1uAktkCn7
NZLOPhLJbhfnTmxcSKnBq/StqBvVQTdAWS22AqgX/Sa2w4bXyWOVRebSv/d343Seznfz4+Jy9/ZT
wEBBFWouDjl9Jz4ObtG/Q59HTvF9wnVBL3dxrDUVtfvtZOeYVtyalpNdO/1uOcsxLaoah+ojxJMM
ZGJSBooF4IWWnpnVo92hgX4rHTm65cvudXGkagRVVLuCSrnO/n1wRvdvywGlIYnNLOrV36PG0w6B
3zLXyyEikPPWT6cEGuPW38yQDoEeavZ9eQBQ14uOY6QabqTR1fqKh7GJBz/JRxUz7mBt0A6p/A1b
/+I7k2twD+1IDa9BMkcA3UM7m4l78XcxRgw8V/Goi7DOdFzNS3pQaL39tj0yy3HC8oR+rr7YM6z4
xohj8RvzyztMNd6Slm2wmdEuda98Hd0VKE13cHYHLy8vg9rnp8I7cxetT25g4vm7k4/mq6fx9tih
uA2VTJgHPaS8x69vr9DNmwjEF1Tu3ENe4dny7uMkei/cZxvfPMJE9+BGn/PppxC1aU/3pIr8ufPL
CVJzAzI3Sj/o3aBxk77s3lOvDA38ON9eN9HI4gCpmQXsGe4ryM/oHmIHwXG14YvvfwxGHU7CC5RS
YtOXEZ/0Ffxp7w0G/mjAb8g9d9wXFr8XtE8C7nuBb8H9SO5OVT/vUR6WiB5S/86vPJC6rg0t/Ohl
/cqrvMY79iejrvsiH/qNf8QsHshrPiSL5ACnX/7P+dAQfLmxKbk3f9v11mNQfmEVgnRz1cDpg9N1
VY/Fjzgrtvk7032Oyt7ecwKHZ5vD9zPztOTpGxdVXB9Zc3/jbvmnhJC3IXcxN717QJIZ7sgsSOSo
5HT5QoDCv8wu8+sEvxm/eTpFaNh6Zg+Vs3HRA/r1eGd57Ru7DdpfW3VlhudYHkl751hfWfyO68DU
DtUADyyeiVVKT47kMFa95+d4Mb0ENoefL/CuDrv9TnRcKCwWuwAWUoQlkvd1c70q3MJJoxjBgeLz
Nr35t6HKIVOPdr7QWWTFaQP0ymZtkM6Tj3alep2odpdPV7e3+vd8JAH/y/bskFAapqVbNp7Mf27P
5fmyv3csCMhAyv3VS7aS4YuQlVcw4C9MRor43jmQOdRxFxBZJgcfgJ4HVZep2Hg4zQRcfRclxYdw
xMbfoEMh46HyUl/cRjFKl9HBbyjuTDG/8YwpAEjOsunmQ+gRPjUHH317H24Flzsb0aXyQXGFaFdy
HiRHVINDINdV9ZB79vY+3hfh2UXyiUNDKZ6D67ofUAG/Ps4uNw9bH/4i49bx0z4+MvQ/3Swsl3Qn
+GTnH8oL/4XdWKrqOF2nC6DE0XXlW2KupFfn2k3s41BhORE/Wag5TDb50kMmXTJ/dVgA5FGZ/B2E
G0ne+YlZb3Jjtr/TO3GXW5ka29KF9M4QX7YBNjVu7WW+PU5CBP4Y0dubCz7jhzDN+UvGDPZM5QMo
oAz07+PgosGAud2M49Bclj5JpkeuyvJbLNC0DwDoEg5xqj3d1V2AFD6VI1yLC9ZkuRkeCGmGBbQB
/hZIWVBFaq+eoEZD2p95NGXXNr0Y089puwPQGiHByr0X7xqCnASW15CdPF+AjrjJAufmEMVCghkj
NJhqVDrG4GIjCKEeVFAPbxgvgf+5gRBqB6gVjGq/DksePSxpS/HoT9f3v11WcBdcYdOQOqyBGNKf
s+SIfV5WK7j4dWnrEK2Xmav1u+/1EH/qsdGvScZpovKdRj1wmv04GVwj9KwH1aiY7GdZH1x4z4jr
AXWaDTMN8ulIwfE+3j3TfyXguBNGXII2uAdNDHwKWiqRGf4erFEnzwhRSYjTvbsb1P2ihyxov9O/
xm0ERzeScwAyhbnYE86tHey83r8XCfs/FX759F2la+kGK4RtfhvdtYk3k3bdQSpzTTbDi6+/Z+NR
w6VWfZok/K+zT6MOyAYOgJ9J0ABQ6bCTngODJ8gMbX15FOcHLx/ZvulTbg1Atvcv/SS+R2hqcbsR
9kKteURMeC6Qxd45ITIEbPLZ4xREI7edzICPrk8PeoIuN5cbbUb24H9/6Ede8i2M0hUiFEuaGwaS
gH9ecj1NSzPRO8fh/j4Cp3WlqH685YuMji1aSJ9WSh+QSsAl2wcXNUQ//aeo+S9nHX4EZXYAt3yZ
2p8HoB72e8s4sKZYxvysvAKTaBd37DR1YKzKNCHHc5LE/TFE+wtkzVL/eONvGVsXUQQD900u952K
iQ6gq1vgf6BX60NrIeC7vFj7+Iiggnk6D7Q40SmOmlo+Kpu1mgUIUCAask/jerOPU0orV6joHWlY
Aj6xsvjUHvo6NkLsRr42PTw7NPDzEjoNwDNb8RK7dwALV88yGjGoRIi49LlZn+sR3JnNfpao90Aj
dFV1xpU5O9B4NboYNwqP9r2u1Stqd4VPz22yS/BOP1394/GG+Erjq9L/rQkklVNPRfPbVmgr4plh
7u5DVa0jRBGQyII6foXpM7VO8CRL2MS3ya69A8r7bCluJWCdqNg7zavejoCFnRCiNAssxD7T02lI
H4jBkusH3zQihRoyF0e/6pMig6pQ6dgk215FxK1EWoJ0lw5x8rC6gWevlZGp7eE5J9MEtDfYiBRB
iTuGI+X5tTXTUL2y8wl+P4u1oz2AsAAO/DLUlTPiJc1TbaRhc4MEm70bELY6SheZy7u7uXffj1dE
GSAw1hAGu08VpME7PJuu5fjyhKa/N0+TAqnZDIILwvZjq1uPTy0wrSPko82Na9z2pF1haNOOpvyw
smgyhv8zyX4b499ybv1eGdpuvzkOL8jsgCk41yiO4UQKReF8xCYMOs6h3gdNAhUL+YcasWPQ7vOT
/dXtzjNt0aaGr8Ix2AMAVHHuTrTqhybifxq1TAZVo5WtKF3VpHXx5yy0UvWQNwpWXA1Cgs2ouo5A
KN6TmYyGf684sqB8PxeqrmvYuwi6/jv+G1ZcmZKgHVGR6OspHhiofu/u1Mmrzg/hiv63peX3t/r2
oUwO/nZQdShIFnTJZn2VPhnVTED3XQptr5dj3FK070FyOANWPvlK+YqzRHtZ2YdFu9oYEx31vt1I
x9zsfhUTDHeD9vkV1BE0AChrFQyZzmX07xP0YHj+5wxZKhsR4Vb3Px2He+dyOmiVcsQMpn+4PVs3
1J5v+Gt4XBJNATtq0V3rTK9HNGnd6/4lv/24K/z1zBEvU8xSNA1frj+Hg1PottJ02+PwpsAZTr1N
/QmjjPfXcRXvXJcb4s121FbLf3907W/DUJPdAIoAg9CU4/oNy3M4d6vK7sDrFq8krarBn873Ctzx
w1hvX3JY49ZUvUB6qN0T6O5iM7AUIXsiFVRtgMpAXNBwjUdIsrXALLH+Fh3C72KWIfhyf4Ut6fyU
66t/SfX134/52yi77ZRjcsluiGKetmgIXM5TwAqq/spanZwCYCwb9YfT9Jcg9o93/LZzpaj82GXC
ADFqivmHvqotzSw46p9ZMyqa173x04j86SN+W78guRrV7swbWgC+0o5AFz1RDaf0jDFi0/28lv1N
bf6wUvx1MAAExvLNsaiqfjuxVqIkNUbaDIYTPP1+0o46JbSsKVDpH4adnLDvM47Qz9Jo2iI/+Sju
/jbsTmZu7BtEsYf2zkF1y8Q3+0uGfefwWhZsX10Ury57EcMMgHkX2HiyKarNEhi0eHftq36mjXea
5h3rXa8+eid48NVPBykFrf8eJHBaVTdAenznPJy7Fh4pWMRBUQ808DTHlJDhAOT9is/DcgOoVEif
Qi0ukHwdZXonMM+zq256YFmJNJizVk61Rke4pX7VUWW7nQARtO/lafLv8/m3JV7TaD9buuoQXH6L
KbvGFSnXnDTCcpYAKBkptTriXP37XVRbBsD3MwI7RuprKgvSg1b+22XbnZQWZ+UGv6TGp2NGY3B9
jw/r67g7BFpnetUcGLmnUTg6LeBwLqp5vaA6RsltE92CTVST9enUurshlmLcdiSkfjd0COzQ6dT9
eqpTa23m0E2HOj1W9zaWor29JfLxNqsrXsJoHb3wRn1EMPyG/P/g530RloReQomWWcLt4r5PlRg6
Mnm96lHPGUpJBB7YvCUVUkKHOohF2B2fVseF3EWFRDICLSzHNg35LzKlenwZ20h0eXhXrNOB4t8p
KoFvo0xwGtMroGCr+J2+NoSSsMZ0GUFx7qxCQAa9k4dvt3daQg/ky+gZPapBPWNwGtWe4pJygp/i
8RG2YrOS72kgqkQA8gLoAfyfT8qR8ix/k7r7CZo+/i7AF+6ntv//cz1NabLDbIGV+m3c7DvAU5W2
Ogz3pN0UPCnUSS1PKpfI/3kmtUuMsSmDwv8iaU+nUizlalWu8mVNYFe7h9iOpDpI5W9lPV4EZHlw
WFRbKbKeV4hdUT+1BbNHvY/BQOEn4ilbSrKRdJqLmHSXDgSvc4hp47zAb59deBupOmK3S8Mf9U+p
8iCo4GXePQII6Vmji9d6+bChvkOHbtSyPQWdGcRoRIBJ/CHTcS01En7sZ4I7eACpfF0C5YU6PHWh
sw9Bj0p9HchNfr/Q0IQezOsh2UiZxOZLKiiGK4VF7NkfX/IzAieMqQ1lNipG62t8i9sxsnkMETVQ
hlh6cvUpw3tcy0lGSwkgJhJWuxE+RmSU/56Sf424KB4YgIg1ivKK7Fy/zcjMaR29bJn52mFsUy3D
MDlA110XQNcRKyikv4IN9rrgEJ9RSElzj4p98dZ9vU07pBjD86L+PL8B3jvrPQYY3Lr2Sov6h5zT
1P62loIuMSX1hXRiyuO/Had+7eSdE7Isw5IyIDr44QlTHDddnGg+BxkFexkX0p5pQ3smj+OSRLbf
UOUDwUeBnkVleF8gAUdJ6O2BASmoFu9ntMvZiZcCBzlGR4qGBV2aAoXf+sl6Lnyq3FlwCDEfD5zn
67ICnEBe/cQ2GqBpxHqBm46LHDBrR+GzlgTcPwNXTw3yDtzCiIhRKT4daSVAW6R0XjzGAWKx7xsq
Bht33XoU2dBH5RWwe6NJtJscAfvd3V24UJa0jftG4KA4cJkYQb0moPPLcN9jucwGeQ8hn8M6ozfZ
LnbrZp4Bh4CKrUGmPsWdl1O8+bqDKlsnvd0HVOs79jdMzhE1v1sAJ0YqpW+QtvgQUjqXRZLiSDB5
487Up90VZHxu5g619Yzj63gbvwMkIunvI36i8K1Nbf5Pw3dpizK0I3CKQuKcS7G1YIGlcsZPkIe9
dzoDUqGPUCBGoPf9/V3e8+hRf/M0tI43UziJnlTfcqZQxvSk0EyVHuF3luS6N8/cVyRkn7MY1wTu
2/jvJ3f6jgj2o5JeU5ZEq9OjKsl5VaVqS9GuBdlDwXJluO9Ic/nF+OrTqn/Ae+QJz89SzUQ7ij8y
XV4PjOJYofQncxc1XNjkHDtudI8XJW/2UJbznsbJlFIoQOaQ/IInZ5TKNR5EoM+zx0wGyl17N/ET
1mKpjLZRwmIPn/xDKkcyy2UDwMXNzfxydIgQhBskzHM2ePfLmm4CykZgQGJsrXwcuvkfXXZeG3g6
ndB8ks6yCUJyb7I27DzrYxdReOSxhLH81In5IaSXnoT019kIICXIW+040O1w/jxWA9lFyqi/lg6H
xieQz3KONRfgP5+i9JbrdUEZbDiGrOV+fZC0U3VFMc+DI8pNdy0/HYm6Hh8xTCYJixRmQTQtGM7P
Od0RuSSyhSFbKTVRDlM2KfkLOZKttE94bdQjRjv3ErHdcWwbrkseX0PbXfbHlJe9j48KbUP+Hjpn
mL7WS74H4AM5/H14op0ibQ5ZSHnX9TyaUp/mJxkP8nmgmvn1KPf3IbsoG6/GW8j/v8bJrwu/PXn2
c+o+lV5OJwZ/i2jDdeG3Sc6Oidgnr7Pjd/jHlHm1x/4LTH+YUO+WjwZh1Lt/gPIYbgJOun99Pow6
Uwy6uf+nlVp9kNe+B0+/L4HfNtvbpbHqDknUEOoom2E2vnlKlLsfqJtRZ4S9xp4rXTEpfL/hE+pe
hvTbwsSi1ydrFKqAAa4Q/q9m1z3SnjIiHaRHJ7Sh/fcszuLDl2xdTJq+bFMmW6HtamFQxU6EkwN3
ZfEwKtzoPpYmofS9IKIzE5Ng488JVbATcb+uNAE++mMaZdunM4OlBNwx6IQ0Kv10SAktUFBc3HhX
6vXmmCrxWDofX6m7lPAHpyzur36o58Bp/VuIKzgPRTMFeP099Ky1vNM9pd3DcCWdVPqALNSPPgin
rS9t1M1IogWsM1j6oJpHEgryEx16WfZ+LfAdmpZAKn3kl5kNN2KMszuT6SGgOmlN6JPc7W2xsqYh
UQUCtuOlGUMySFP+GLVVNL/cbMzAvnJusNzu6e7H/glfQC6iDKiCm5wTxCgRmKSE7JXoUwoYx4ic
J4Nuxz2804LeRA49U7nhTSS9BeIdiu18vT36wS9glPiVDcR9kUYw0gJ83sdyz0qqUC1PtjevCn51
TuRQ5HB/fap6iP06fA0Ey1wFbUUpY0OclxM3Rg74gt8d738gGr9RQsezhej7jkC6SccFqyo2Ywn4
Wr+YmqzBvtkvpwY75nGG8iuy69c58T47JS7eE3B87Jtoc8dv0pOSLUnINap/HUsrT17JjogIgRRK
47iI21BucjZwwAr0CSf9CTyGL92h0tdG2gi1Uf4v6ciItieWLEPOJkqgj0kaOkzQGy0MWU2Ah4Uy
1VETZYGWIA9vH1YptMMI0mQmSKtPFg7KXjPGN82+HJ3Rw7IcJb4MbrnMXPgXGT0nvwAQKaGIwvEj
xEmuUqx1chUBGMm9StAuJGxgp4EewcaYsqfCvffJySOSQC4KvfFJusDRj5THeaEUiotkX37ccJe8
ig6IEo0mtmb2V04uGjB873B1jYgiqpyzFdRfLj4sBq6YdL6qufHYjUl8xowBXKoAA/J8qi0STcwa
Lg5q+Bx11pOjPI7V8LBw3gW9cA5oLA3x7aOticgUYNqWDlwT1P6FIIvffCVgVNByQU0EwJHJni8X
tAhpy/vK15Xn33kGjVBk8VgXr9Idpf8vQbr8KeKhkcpHkCFJsYIlDSFcRi5Kz48BDeCAiEF1byMU
zv3LQCIIOWcSrshJxtooske0h/mgkgQCrXkV9MFNjAjgI/cOobaUmAm1UcCjTigx1CGsInqBcn4e
B0T/IOGXbghHU2IdgsA9qShq0Nx+NU85pXxULSjxAMj6d1hDuydUZQbNCADoA+1Ap2l4D5H68Ktn
S6fxRVm9pw1QOZQUjQ3aZiPJ/GoCrYf2WU4i9yHTnm7R9sxEL7zVi6zV0qN+I8B7kqVdForjAKQ3
M1Jm54UlRNIqIOEMFmY/J0DQJvJYvkXJ/ZF62bOV7FHwq/gihh046PC82l+atyMJa0P+lhl99Yqh
BKi/XlPWgGOvZh5JP7XgveXdca9nc0F1kPkPmIRgRI/PfDaZR/hzPd6N1YwKJ+8lV6CksSyndRc3
LC5gTxbaeD84DpzhiSYIK9V9LaubPf7VNrbfqietd1rmNMX3T2WUBreePC6nRfr8FWMK2zG+AHsM
5A0wpWPk7nxEXogwryP5LggahbeXYcP6h2I0IJUde57REcztOzgN2vvK2glsvzvvBJ3AnnaCS0+C
V1RVRAs8De21RLy/MAK3kUT4MkUQjx/8Cmf5iUDWkGAVzMB+CcNteWQYIekQgW8OTmAQyglq94wd
yQXIPUgkwAv3c35XRlJtkIlm4J/q6kNU2GO5qzuQN3kExxQkrIFcfp7ILgQ0IT4NHhNgduRNT28P
6EIE7bkd4CoaCGzl9IhybTeZQhUD7yH/gz9ZEGf6MCv5OREJIbq1ADr4WXAs4PUkD/E/ERrjBaTk
kY+y5SaWTKCYEO4zDDsMHDJ1NksJKeQMyzXAYE719aHBYn8Fb805eoeaPTG9y9PlST4fGcOsnjSR
nIFfs/QeA4tiiEoOBC78cW3eZHV67FjkGp6cPWQ6x9e5znmSms3R+4RsyNHtWQzk2srtCFbq7tMY
YiG4uyPs9MixBBUlt+KBjILN65LfyJQlwSGJElgQycxoMYc+yjaTcnbvLh/8XYwjYLjSui3Gv+JI
CfdQ3uYG4IlYlb2ByL8mEAS64z0DZMQD2V2On9cC8hFIj4SJG/7CJlY6+5T6KABICUDCUIHHtIHq
6X365yQkwIOB5FEQ4DdwQQRKAGfGqGE94i1AsZ6zzTyBnNwmTUhw5tXBcBgAGardLcbkgPSoSPiC
6cE4u49F9WQ3lnrE2afjQJs+pT4Fpo8kh+oE1/pXverqw6x94FUuvLE8D1Mf/rpeKTxLnlmuNhO9
diH5LzBCHEoZQwokFwaXlExQnSUlOvtSAKGX93hD+Xyp+zXrAZOSQhmqLuyY2+YBGNpP1ZX8iol8
0PYbn1aozEDkqVm4ZcvbPwagwKAkWCSW4rX6625UupILcIZtd7z80FlUVrJIcKaK6IuCmfv1taRn
yB09vklqVUd4qLGqpsEl4lkCcsLXSyA13herklxMQW0tnzYAMADhc5MXKEkhCFZjWJxTOQxgG96X
XH25/gBA3TXwrufS3Uo6IAmAHOfqEs6aibwEMDCp13E8t8dv9y/ciLn2jd/BDQ14JZGDAIguXM0y
OBFNV6Sjtrw9r/Z1GLE2E4BQtNuTasjh+OwGJCukK3igA7EoXutIo+h3iozBnYEaXaL21frMXrAV
C63P/AV9kKjo7d/5OoR39AfXB7g0WxMpfJCe17joHdfnD8EnWCvN31A+26qkniC5vzRyPrKDrSwI
nahkuODMFMpVxN6WLFnyY6BMxEcy7s9DLufj+rKYhPvFHhNcwYdJuUpnhK/XQzcIAo9v4+1YzqBk
ZieUzvNQapyS+Mo7CWamlfawl39ctgInE1SJJGaifW6Em5fTFlx9B1SrBsIGmF68YxFHlE6w9efh
McYIooqrGJh9FR/RiHe7fSRR+fH+dYyTqQPuVX7731szVECsKWH7pVDFq4aXwIqMdxnxZ1+Vet/Z
PwXFqvHrACUkP52rfbxMON58/evzUdJdyeS5+eV2v7CYREpovGsvvCSQPEkMZY86M15y0v/7SJJ6
1gXiSDmTqNHFFO4D5hR/i0MJIEw1PnvGGKRQUFBJkFRbxpbupsRXEn/T0yRAyoFbMbd+qPTpf2tC
mbauqMDpKPM730pohWFUmysmacNimC6yeTO+x8jijGCAzLB0hxefe+rzEUJ9NhDg+GVRTqv5Ac2u
yqsX9eK8JRjFLtgk333J59fVdVVtFeiNylexsHSvWYE6Tx0atJgT4PKcz3fTZoy8+GFtBCh5NLNq
5sAFqvrIfylLeSNootaArWKGQvHdtXpshKN0chnUg7KXE7o8oVfHSuEOh6hohe+yYdlxjn+Oh5dx
+pRRPNqxDV/e9sv2bf+ZvMJogWDsXyiwToWqkz61b2y/0Iz2/e4Aev6xr4yyAe/Uy/vtwI4viI9V
S/Wt4I/U5/xVfTO0sD7gm4BSlrd/7bDozo6vIjEAq4j8Zem8dQfH2WGCwCfMpNOAPn+UxPthOk7H
2aKiZHCgkEwHewXRkfvMyX6ofGx66JTPduNk42bTbLqbqx4p9XhP7WWsDAU2VY+vw2qRT/PpYYyt
nECz7XfhzAI8RKTAM1/SOU+YHhcl30/jE887zREdHtbwD07skUNlmNbeLa77SOdP9lBg9k/504WP
8VTM9pMNO/Usf1LEwWAKc2bUwOPSyBBIw+fpqBjlPOfE9+5UjRmQ2NJNjJEyFi6Yvk6Xmvxdd2qM
sYsw59WzPYe0r0/1qT0uIGqkpudM4XEfYNvcGuxJvOQpeTqM9rabvh6WDoIKvD4H8mQ8b/D/nRiD
y8jsoc8WYVDeZ6Kcw3tf7V+HbXSBbnRiNeQj1MvHB9hB1oGzgtkL/WBPtAUpUYfCF0KAc+d94YM0
T5dq/O85842ojbq0o3c1y8ZmHZIzfY5v8Lpkv9HtIyYcEy06rpBnKllGNVhafkX3p0BJ3FOhSinx
9R6UGxexBwiYFNVQGrZC1JrAKGhUE9HzxnToWfnAmgkkAEwRPbg90ZdPXvQKqWBRPeVTHTNUaVzF
grttffz7g+hyoP9XO/r1QbDHM0DKAbwH4s7jv5XPDy3+Q7pWt2Ol77x3CLEP/hX1IRIvkrZR+lLD
Em1RM+wlkMaMCL16hQLXF2KpKVsVDI92maMbA3qofD5Smmz7ziUWCd8ugidIKfg26Tknh/Dglet0
/LF+85/jR9VJFQioA6/b+N6g1DqHjV6YtTI269AGeF+dCRl0vEuSCzJfcOLR32D5aRiHN+z6qDLu
Sdfu2xMCT8YPzYhfWhF/nk0DdqluQmWwbMf43n3eNXfz0r3sqvEvEPv5i+FgzKT8cIMHicmJj4tX
PxtTzJjs4stL6ZvQCIwI6hMkALTPQg3nAFxukehnQ3T3dC2oAskO0UGfQsD7cCeDDgoMziTfZmO/
Nyt9A/ajw13qo4wElDh7xhTbr3opuTX/ky3ZY6Ipb7XxBq+0tt1ikfQ2/WZ8mlrhdYw0Q/iotchi
SDKsoCMWOAOLTEPvidGf2rs/531g88v8Ez1nyy0maYiOJREuIRaL7fryhq8e4fokjN2AGHgdRJQB
g/2IxGoOdM4PJ/NofR6+O9xrxjDbYjjL0/1I1nRlinGlp4/vQE2BWbJMu04Qx7k3HG9691l3ROw0
vKZ+c3F3c/zWD0H5hBp6xEYPvxD8D3BjqsPKJPvAM2G/QDxitB+kQ4KGlo5ARgj/YtF6uRHTUbgE
2I/FRXQd2iE+YmzKR1Lu25C1nfDtuDhO+3t/u4WxQM/CIAbP4+e+pLE1AE5B7urTdERl0G96BWpl
Nk3Dsgc6pK8AZ8UQNiInJqnDkUQitxBK/9QMegnhA/5ZUdrfAK0n2iZBSMIuJSN6vuBeIokv0Z/k
q5Y2H3HD8ql06c76vXpGMBDdePmml/k/rADqnw00WQEMRNEcljGwspZlf9v97SN+CPsO3vR3ylnW
a32N0u7yogFHUQY3p1fnz0WLlTiCtANckysM7uunfy9CvMt/Z7HadWQiW7gGMXv+XIVa0ymTqtCq
MUT3HQ11zUMNEkNjKqJG4W9AF569HSbGFFj3UY7HionmmXvQPbNEHyTCvtguPQvNmXvvSMKBRm8d
OsZ7Bw0KPaFiABfqyjRB+9gCQrkJimpkU1urQzznzC56xyFqKm3dawDkJaO0CCu6hqXH08sX/emE
DR81g9TXZruojHYjbaz7kIivbvaprItnFncAi+cShSS3Btdy9ZxjULD2fHCHimwlhXYKqAgLY0hg
oJI9rbjKaXigkktZ4tn8uK6nylNL8X6PBJdrfoDoQDLW8FEOq/lgEBiepRt2nycnv3PwTzcfbeI9
aaarN3CiAhVdNNgGF39PQgJXDWmxObHSs7EoUdoryFc/O1iqjq/rvFwkyRZhWUCLqIyBUMjD5NRH
YkwfW53BZqI1XjlmZimhdvZyQjZQ3bv4mAaV8dm9T+x20D1ELXcWPYJ2m2zp5mM+oHW8XdYHoQIk
sgoMFV1p/At7STNAlM6ilbaLTixPgNHRe9R/gBfpfxvDlgbm2UFG00D7+s/xc79t7hsM02mAQYVW
Za1HEK6GR9RMCnvK4Z2ADLAmwnkk7iyqQ3C/faS6f9osLu17FzEnJf0olMhSWE2RF02NtQWNz0KO
GJAEdmZtfKqpvpvzxMKRZ1smIN6dvqU//zATZKD/uYF0TQ25BMeEmwFu4lvX/XItdbUyVUg4lLZR
KZkW+H5mUUNmYoZm7zbY/YRF+hMQZtuKTHwUUXBssEBWP6D0vwUAZnbfX9PMqUcacn6H1yujusTv
I3nV8qiLdnaLeZdr6J96MkLuPf/Us89yeUE8YmO96gUuj8t/n4LHevPbKZADcnQNOiALk6b85xRk
nQ2kjpsF/s2oxmm2fzuYZMe4V+wQz1JORNy5zrK6M9xdY9JR1Vxcu9GymhntJGf9b2onss6kbtUJ
L8wrmvEpNCrSxqS6RidjaByftAMlvHsV1czZNB0gJGo7AGLORnC4bJvLuadgrrirEITHrehw9zU8
F6rns1OFjU1yj+G1Fd0An1xGB/TULsRMnS70yuL9MDaozBnTmtw+WXfVfkIRpBvsjBKWvSru6QQo
rV/Zi+TyYuYwspGsTa5QsjAhPp82mDNoPkaOxxYCdJe6WIai1gEpVrZkxxp08nfnfPCd3PLAC2Kr
hHGLuWdynV/V3buu/SDjqap/gkcfgwNyEAuzYyOezVX5c161WvdyqE6d+1R9ar46nbD7RCB67utF
SHBCbIMnZnmKsKnYJZEjHh6Bbfl0YygiaO5+vi8H5te5I42t/b1HZIYASE07F/yN5Z+3VeaVH7ud
i6l19Xq9u4C2LtQtn5nD120XK/HwQgnT8qp3JT686YPyA2epF8Tk7b6Fr5Rnb+9z53XTM+Cpjk5f
DjsCoE0UYT2yKVEeQN137+/uwa2LzpTidqimhs1zFrZRvkB33cbSbR+2qH3TudruBl1MslybssMs
D43nW+9GjTFGM9JqhtD3OzP7xU7ZxjcIDVCwbqmKz/Tpv0e/+t/pqCqCmGUxg9tkdeXx36Zjfc2U
y/GERTXiYSQPDvwNPlfT+bS7Q7OJj8UuyNnofnjXh7Len5Puz7f9dqFVfbex746WzHYJFhSE0Gda
x/lTgZoXZnPZPD/0L7F1jo4OeousgvBRo3uEgQfsgArNds0w3ULF1MjdB5N83287IyS/tXtPOY6R
U9dvIQSk62W5WyS6PSj2r1zr5uBv7gs8FqmF3TdskzRF3u11Q0EGoX0Aelu1M6EkcC6ZaYGZPOHP
q6Ege55c8B+oaQgjAu6sGuermzIew6MdlE546ne/km5QDSkSc9AAxfoK4vt3zPd2nyh23Xr306tV
zo1iVJeEiP4VIsXhvWxWetGvIVhSp9ZXxcq8PDXrTYjHCMxj+B4YpQzz0RSNjdTvlp9NqM5Pz/jL
JE3vdIgwH1Q76LIns2M3iCgnuWbO7t2rcE1R9AjNq8XVT7H09U5ic0pCJFJc9xWakDnWq143/bLK
rQ2/KOldLr0TJgZqFtUQrjqXHy62Jpvhf661iG07hFoWYMs/h9j9eGrr26Y1RsBye5qYAHxm163S
MGdM8D8NRVnEF1qLuj6rnYlxRnHFfDW+NO+qBXKWdE9Ph5mFR0m+MhLaLphC/ntAat82dDYBVWE7
Z/knKtXJ7/48Rqe6/w9h57XcOJJt0S9CBLx5pYWhF0mZF4QsQBAeIAni6+9K9Y2YElVRjJ6Z7q6p
blIwmSfP2XvtNroYlj6TpWR0kTgSpMVEIiheamEHU9+cwnZipPlUIwxBolOVnIY5SBVC7wxBXU3b
YdVcRlGvrSS7nUhyNY6uNCvJp4gy3uZXk0ysf39n4/diqXE9CRoAL6ailr0tYo3qal7lrpxnEm1p
E4UPEcm9D18Y+qtbFsRezAkIHOTZk35hLmKBFtErV2+QSCmnoZoTr0BCArttTlfSmjTWqFZmsQHg
ns3rsqzUWWs7j9Bt5+bBdGUVMkbUsbrmX6cT2pQpgC2At2SjOLiEC3QpRO1d9YXSyHT1zUelwQBX
y14UErghZ5RsO1sKKgTgMplx/74Yt6cKbiAmMBXDPNZS3eZo/vMG1nkVtrbCunzIcRU3xNIMDqVw
HlCthuXcOIvN4wVlv21+yEXqF9LIiO88RTdgMbF9sWkhP8VKQQAETYKfXyLKCqt14os6i8h1OPtJ
RXlK8JAuv5wvvPTIt9ocGO/n9bwuW5EFM4cqJjG0Kt5OhEpDGv73VdFvzjniquictmgM4F3mpHPz
iFjhlcjZs2TMS+h+0TF1D9T2aVYCpP8qW60d9CEZiAKCfOoUN1RfuigdzXsV5VpWTeJQ29UkLgMr
NjB72cfatyFpyiHWRI5LOpNHxMeXEie9eV5bRAl08HUt49lxml1G6tIJ5G5kfqZnTgnEfCubum0n
PaEdoWyPT3bqyhym1BMWmSNaxvolOrEpJ/mdno36e4+jrnPEK4I9RIf69vO2JGWTqekpCecJI0Pt
2HPUrjtOE5sGqFqRnUf6+QWxOUDl49lw+6PuEug5yXl1kuvOLAinylHIQ5A0oP12UNr/fZeUn/1w
8diI70ddDKwQXKB+sxlCr2/TTooYZarrXn48HcylRFhl7WSBlJ3B2l+mmQGGRP0MaxF9TGMPi6ya
1hvi8gI5IzQpNh5VwqG75M4TpPxUK31/N9OS4W/CVqdGuC3XjfAE9UXulG9OWMqDosWvJAdURwLq
P69KUDJjImhCc1Yi26uDtArgnnjL8PPORfrLTbRh4skG+m4VqtqNcyW1Doc6bq7FVkg9FMbriDk5
ThYML+580rc75H8blomLlzw/+ID0KSGRgwj8+bzo5rHu63PXbI3T4PBq+rZ/Ie56puGu1QK43CcN
siS+zc47Euk2qjr4QeSXLjrLvxyn7FMt2uDzMnxuduC2mt0Jku4uD9cUCx8lIo5PTKP8E5XKi+9d
MHxEX1nkReXERNwAGoMTkZu8caL+Cl1jXe6/A0RHzUwihZPjNwNzv3uhue8fV8qr5J9W6Yto+fF8
jkQYMK8W0yChlRITza8PhpYfivchTNBCKumg36SLFg8itF5IPqdiaiR6QKUv9EZoGukFCVWjcAnQ
F3JzX33kady1NJPaioZ5DpxjqRIl8lazNUwuyDq3iUumfTVpkfOgshy3sl/jmRCJBOzawcl1PMeT
vIubDyVPjEnZsRg4iQajOY6nxbgYE1PId/YbX56au4gYa33adB/019u7doHvkuPXHca5rNAaEk7e
m4Vai8rWOktNsxUwuRgLxBItty/IJPa09lAr+63XzZAoLXjbOZ+H/sEV4mYh2RG4HKGmSAGMHtFo
tA9C05hOtMd0AmeQXXXQTAW7YIubA511N/jMhqvzAIUvwPcna1p4jhjmOVP127393wATMwaXG+TX
q5iUHp/LjbJHNcF/FbgfpDKL+b86EjPf/+4RBrdRO6UHSIUJcsw1PAmwYD3598twU7z99y6AAOb9
J9+L+cPNu2DleaVpITFoTS0ElJc9+3xu7sLjvlez6ZlQ85il/aIjszOlodqpHMaaQXuVpnn3Wssv
2vklufpnWnqOsDj3DDrL451z489d7vs7kj4mMzdQ6eexUP18Xxs5OpBRfco355IwQQADwsNUJCMH
4ZVzvWN3vVkR//s0Qh2YAIAPomdwc0WUWMu0Xr+A763fQo4Llv56lVCRZnuppLA+nUexaY8iNR6c
tbnFCdJUJ7JNfAeBInQz/31/vveGmyeZfirhDTINHHyfN3vH6VyR3mhFCCyQUnE8z8YyWDBlcgw3
bbRLeBKpza5DTZqf6qGjo9MfKVT9B08iSOWCpNyYnt+0JujlXUPDGYVsN4OD1DB6TCtXM3FeBCfp
zSJLkTlXrLIZdvtzOTEYEqRHcr7ae8vvz4X+v+tLF4a9hh4RLNSb40KoK86ZYMViQzfUyZNhyV6X
Je9pTgUR0VS8+lmH4V6a/vtKmj/L6V+fa960wsxKPVZGnHZbZRnIV+KvmPaTxo5JiLCO6/z0ip85
wm+OPWwLLXITQcolGtGvgTmmK5vV3Xg8r+S9/YmvnXDC+gtbf7Y6bwwi/JCpVYSPVA9mgHN4L7P6
foRB44EsjDfylr+voDJywuHwh9qMHf7r5Fdv//4Rtb9eWuZFyI4VenDqzaPbH0iyKbJjuTnpkyoe
9oXqpbE1kQ4Hz5TIC7MIgiY1UB/ULVvAZaprJdnhc52TTZV1n712GkeH6D0OH4n1W+pnZaAiIWrE
MPE01BTO3/lEt6AplrqfhOBtsvLO867+rEf+/y7970f4biz80a+Ir4fwHF/TcnOsyF+MNtfi0wAp
1yENqj+M40SxX4nrPFrIaEFqU4Bz1AnaXkX/ZTagZChdZNvLjM01fmlLUa4m+Dz6QwTpXh6c4klq
WId7BZ6oTX69pDZZU6ZOLNcv+E3RS1qsOWq2qSm2e9yByAOqMeHSLYkXOo3w4hGXcUW8sUnsQNPf
u+9/e7RJVMHpyArJ6ejmGFCW3ak66G23vQLqQgOhTM18jDwiG9vPFziDzjZO14Tk5PK2k2YJkGEA
qcqrskYesMtQQyrjxt4SXVHv0guJQNMr+baaq5YPaXinWP/b/YXNBsMX1KAsyzeP6EUR48y2yDaH
06Y5+EoCLSd7u6b3qrx7n3OzZ0iKcwo7Nc02aog4q0XniBy6eTML487NV8XF/XnzaXloNlWlyZL2
a7+Izle5txS72BxZiTMak+PUHkiHiWWvExUmavSZOM+d7rXqq4TQitAoJeiaRdqPu88a35FuDCIp
OF2sTRY/O5d725k4/Pz6epxYxf6BI+F7VPbHC9WnB41wlqjcxDQMcnYEO0UO2ZwI+DtPah7JJK7d
S3l9oUulx6SnnLdZB5Iyz740yr9/r1D279sizLimaWGoZpH6Pir98W3Kug/tI93BjfnSjI102BOh
wX9qt9XH/cPxNXqL5IH5AuWToo1UvVd1UbJc4bMiDjCah58tFhl9YkQjUkiYox2DnA7vCotZh8B0
pbwxbki7GYEAtjlTl4JTzRTPI8KdkDGEVEIsNTl/IpdCzumVLjYBKrPgSj09g4X6IaN/20sIMNp0
cKxHOrP9mpBFY8zwCkGZ6RXI8ZShwVjgvadrdGCCjBAGvXkxMu1tjzr+cOeIJp7UmxsICkMR1wxr
v3VLXjomWpN2GhVacgl6+BQHmk0Ok7mQ6cn4/jb510/DTKtZskHT7Oa9KfXErgq5rTbG9VgMej2I
E186XqeGc7mz1P/15+LQbhEHpTEnuj3w9XEeSVJTbTo9nXSFSjQLacFn12LeeTA/cc7/+9n7LmVv
LyS+HF5UfjjWyZtV8iBxFuzTCuQ5vZJ0QB5LxWIMbwvtE6P6eHgGM7qstwxhEaMzsPkyt8Ym+SI/
DeDNTt9en5WXmvl/gSQXouganraYJA0tbAbyILXH12L07+/8LZe5/c7s47y/hmlCRrm5HaArk+uh
K4+bsnhujg+tybiorUeptbHiMS+zRboFaX8n5rUhgxCGvYSKXSu/Ok/yy53K7W83zDYR9cmazEz0
9kFMiApJYpnUaJtSjfZXbvqGlXhlyc7WTM7SvW31pgEqagEY/sgHofmT4OPcEtmMOrxItcUNs1+M
JXGfvjRJ5qexSMXGqYNyP/Y0hCbYPRcSGgkF/8sR45mzMDbyc+eTSTElZI3Xl3Yv1ul6jDl9nPrh
8BpoAxuAIWhDpBucuKbWnRv3l3MVoDAuFEucQ3PudoJcVUqepzklQQRBvI9GZjOrTi+69kjJ7khO
kIPRdipxDWWp35g8SgheCnXC1VSOiHYqv+ynYsNqpkc0tP9+rMy/7Fl/fDv9e0/7Yxk2Lm1o9ImW
bQqZU+vRpmpJgmOszTn9hflxlRXdvkAF0V2RnDvW4DjurjrpZOd5IV/FgGZxZYqUUMxEBtIEPRlX
VGP8mleezFFMWZnKuI4ujL9kY3atxn0cLzJzlykPZbe31WiQySc3P6h+bQbXmh5ApnjMzuDyeRJW
tkM5iuQcuA2Y8vw6RDlxeFYIvorOp4FeBebRWFf2ok7fzJYYO6V16ehMC36OAlpwcgEjalWjtW3R
9sio4jmz/fsCKupflsn/3V7qbf7/Py6gGhWNfGiTfEMWdq/v8w4xJ2Spk/SVxclKwbYK6Pei7I8H
HGbyPVLz7zqfh4tyk1w/WaUFfFNEnauou0aMUjfsBTYiO12BDyrlvh4CdZ2GarnQLSTJunHnDPWX
s/HPD75Zjq5J2GanS5Vt8to9mfag/Ti2+8txkTocJ5mgSc6jUTJDbgb56T0Fm1FsrHauhMqdpUj5
ywOsmugyhMrQFAf1n9e/6g+H3rrq5eYSPqY8jZnFYVce5CZzbc6UzCCkAxrp8EiuhsUCzRNxfmG/
/Pdj8JcVUZyyaLwLsaB2+xTkJoC8zNDzTciH2QjzMm160BZKT9Bnbo4l9fHO54kbe7MdqCLQRxG5
05p5q07UmLzYZWrmGxlDWysaUdW6ws9HmwILDHQAY83JFttMDQUdcz5EYZxxY7Ank/o5HR3WxQ69
MiL+VnstyJoitfY41VcCPUro3FKgOCMoVmQ0YNJApK4O+CPAMIWuTC3HDDNG5Q64fYXQlF8qd2pQ
cAiexOYInQF9tIHkE7ztXx5amCDSiHoYwgv+eF9YvGgvovoF5Mbrvf/3lfnbevvnlflO7f7zhazT
gqmEwwt5CQyFsMbecwhW43QbN+04QkPbW5Zr9kRBX5blERu2ij/YfjlJ82MijQ8MBIxqz7hGnNKc
pFxaYXrnaSGv6PftAyuBHMXg7rG7iff6jy8JlS6CQmvkGwRcGK+AQAjBt+U6gMDTrTG5vp4WdCMV
3EdrMY/+OuyNB3UavTHK8DEwby7BKcgeEZOYG3SY4+Yru+LoO75Z5J/MlA9FwzL88bE32R2FtbEP
2kD4iqfMANEiEhGEyQkWLf/7bg9mB08f1W40BkXKEjKwl2o1orjJEJMFwqIFBsKDcmJPm4GHtY0o
k2k0s73Ir6YcMndGoCBQ1zCucWGHIp5DzOTHb9i+PQdhuuYDsd0JcaYxTRaEMoxRX+JHSgJ9kmIn
MshkYG85TNOBr79RRx1iaPwFVjLQCKPFIl8YU2lef5WveCb2LbnK2mAhOAbHeJD4NJ71t9wXksh4
LcyDfNEXc9e4tLzRfqtv5O4GxZ1b+D0auHkBhafbNHSOMWL49vMOqlFmN06sHjZiJrKs38sne+fA
riAXAZPQFy9acMJLsmAcp4+ZdtMqUj87D+nKywE8GivTZ/2Ao5PbbxOtMY7LkWc/x9jP0KrSNEIs
ghE3G5lA5DYyXi+v4Jf25MXK54GGc2ZXPJgcmaPhgQEDaIwPaUt44b9fpr9VnTrRVkyrCI1VVOem
6XjMjP4UX9p4oyYPGi/TCSolUhbjMqkkuggahCnlobUBeigxHdie7I8XmXYxX5i6YkgH8c4X+t3g
sPlCFO2OQ0FFaNzPyw6BkB02rGIW2ses/jprr10dtCUQbrSH9V474XwR1/ReM/gv6y2R9KSsi/Bc
S/4uA/54Yc3u2udSluB1JaD6ArcZBkUMEdRBKXw3H+ovu7qOC4ASW0Px/eugZ3JKb0IzxI6h6qiQ
m6GRk3u7bjlUKpyAz/lYi127vXOzvzep20faojUAt5mOLGrHn9e2u1zVvD7qEsPRE8mV5rCVfMrA
Q1ihQuvHB9KqClx9ztELG4zbLe5h6zlpFx2SG6Pd2cDnjeWBELQkkMKNrIHTO+dD20Dt2b3/+zn4
dTt0AuBAH2qkuyMGuD2cnuSS41AtMWkjzo7DbxUwto5wEXd33vPfb4D4JGpTi9ktU6TbiyJ3UWep
Weasu/Nj2LQk6E6Uizpu62TokIWJVwPA2kZDVZlhAbCZjGQMwpKIXPBBHkWDwrxzer37jW5Kr1No
mFHapNKaivN6hcGg+VboXcuexqavXvBEH9bX69Q+D+PyyyDcWD+Gw676yrAVKfcuz6/3kcvDoUwh
cJe3Ao/Xz2fmetT7sjOyaKOTI4oeCYTtwEwW1vVtejn5tjlPr6CP7fW/b//vqvvnx34LAf54Hesy
isuTdYg2Zb+QTFKT4GvZaw0hfnpaNNJcOazr6/oQc0av75ReqmhH/HhNdNLkHGZQ/Ff0RW6uv52V
RVNeUjbmUvW6PIYFkEr9JLOwr1LmdPqTedomPSlFde2lxcJmgc8Rb6enVXndtfo0Sf0o37WGMmiV
F+uKlrO6d1uMO9/x5rZEWtoaecx3vDQbnorrcRH3l6GMm477k1VBRK4rrjEDZvdleqApymo9vrto
/i7Of14q56bMaY/m+YCwgJySGLk6sM5BsY7Wyhz490I+DiEMsiuitP2893h8q4B+3CTS2FRVJlNU
dOH122mZXStFnkbpZdeMSw8h2TLaW8sSZsZ8XuPVf7DneGJmsWcs0XEF/WT+ZDz0H6nxHTxmO8Py
PdnyG821tFRgfevjp3zmPDxVrvIebbJN9Uoz0Dceuvez186Q+mNzK4IHYnF9Z5t7Bn8TjYLuuV/W
o3DePx0XWnDcyb68MXdSYL+E8+whJo0yGY7oeW8Oewp1MoD1jfwVkrZkPkrB8dWCy0GXU4TSxGOH
f9d5Vn3CSnjjK0/c6+a4Z7klnPiC7wdc3azGnvquzxmmretXcroG9hoKxDx8KT1weft4VvNM4ig2
Vv2qnwDQeOoRHl4W+apmpJww9Hd8271SS3U7zTsu5HU9096TFbSMOXrZ8Nn0k7m0NT6u6+vCWiRv
1kL1u6cSIJ49V31KVIzxlNUk/QBECxIv2phrjsL+eQbhzOXGT46BEZgr6sTJlewvDbOSPYWawpUo
3HImkXliiAoSeny2EG7Rw0JQ4fIp6nQwINwK/I/LckJE0jT0Vd9ZRpNLEH+KKCp12q0IJApal/pv
TYjwBkqCF08epzhvo+lh18EcKWcHV/WrV9RiwKkW5iwPhA6gB8NfvynTs1uSPiUtI+FFUwJpTBbE
sn+y/e4xn0Q7kdaWzsonIIOeszhNtac+KMfNHKDMpFiw5LwRFzlYGkEXHH0FTQDBO9WgfTu8aEGM
rv0ZheNx3eyYux3XmuB3uBn0h/oRoqT3cALMAyFnV7oYLIi/C8exQHtMzEW3wpW16dx4Zs2Sbeea
z9FG47rjSJzAzVmQUz0tFn1wnKvco45MO8IlVtlTGcSPNF58MPNbY2Hxl7OQP5RFy1WSXkPX2ZRu
6J0JCz1No10aqMvPM4iTdqavwlnv2ow9Iw9f1jjf11Psjp+8rzqgoHzq655BGMVxEs4Oc2vRia5a
EPlKYIKpMD0RSMdiAz0m8YC4zSFUDrQAz4mLXs6ltSv4ii5p4aRc0TchUEWdX8c06Q1Qm4l3mRKc
51U7InTJNSKMDMDYyb2uY+/ix6uKS58sFXKzLguE9YJ+srpOy1kDakV8md6PibyJFvGqnFlL8nMG
AU/RPvWKRTG19/q0nvDczhD8ru0VJThCD7L3Nq0bL6MXfm6Ry0A0zQHYRTM3PdATo3BVk+MnEhv4
2M86uEwI+ntsA5Hbl/Fl8P0us6nlXnYIpQBRIHJze7gm+vAz5HCdLtEKHdfSogsqnpUEk1vkh7PS
tQjS5J4vzKkBEOu6aiYh6p65YJg0RJLWo0mgEnzz1iE76fhkjf5mOkoDzL6uynnuRM9TGipT2MZe
NcrdaHZdHmbGGDY6AqDClSaN+3wgP6R0c9weB0+bDvVNMrVm6dPJtYbcLYzqfOoElgA2MEy5U4Sj
pDgoxIVEQ1v49T1SoQRAgunJaOFjQ320yCYwF1DHCGt4VT4PD/bAIdmwf+xdqqTRIA8snHTmqlsf
Vk2QT+Ed1S6q7gA2Lh7CfoW+fXRB/3MJrm66IxDXtVY2LnQJG1rjrnGuS9tkd3o0LoiXII6Ow4m9
vC6jaeURFeiHXsGNwVjmw7t07VEZhLOM1Cnq1WU+R0IzZqHmNKgG0lbFjRhiq8uCxM9W2rSZxb7J
q/nMEL6YFEv6/xNzpa8YqJB0fXjoxuaD/HD1WKCrAfu5BoKyGtiUe6QMYKpdX0SsXTIWCR5DG5qW
NeC5JfAw+lRX+rKfrq7v9hKV+tZ8IqvFJxp1+h3luCJtDJbnAW6AtDuOlAfFQ89HBzSfcjCe9z5e
glk510S6y/aM/dl41j6cmfgwP/NKcBoQcLwT72Pnyqs8UF7kd3puE6yOPgmI0fY4O+/l94rAX5ow
S1rhq96/LqV9iyJ2axPfzUBrXUyyib2QX+TNhbetHXYrY6VC+QKVM3wezIonnUfGcdNFxREe9tPB
jUfmErwANFiXTsQjZJdZstPQ4514DS7PyH4hfFDPDNVJxq01XdAKS2tuPjnTZgS/hCSLaAn6eH5Y
yjPbzSbZSIQOR9OcsJN0n7gENO/6qbV2ViQVseCk+wrPZEOS4wklhf5+3IYLa1vOY5ffPxb3rJjU
+3CSvmXeCR0Wj0c66t3DLJshxSduDPula85Lj2UhyNe5Ly6E6RL3uD48iNRNZ6NtjHW2IvZvf/Ku
M3W0y+eyW0wgZLx1z9Fb5ZoP/bp4KmbQKKpH8BeLyJP2aI2neDQ/s4nqhswJnc3Zrzx9IvFrzUjE
pCH5AP+gBo4Hk3IGYWIiEyjZLS8+CfcQwIhfmockQeP1EGAJ3jHQKpdBuJDdbNat5ZXzevadeU5O
WjMRPbKUr33FtYKY33ho/AMAFmedoN/j8VhBKJy2c+dZe+bnY2uUn4355dHZHmbRTHq5zHr2OJ4j
6r+luiWZ4jA7zPKNOSFXdB4u4w34imE2O0/TteU1Xry2VjI3+RpE03J85JYgoPbMoB4zFZk5q3Kd
rmuXX1/njwAD/NKP1/ELr6ffuuc3SEfaoN/oy5AQyZiYR3CQp4D0PpC2Cd9VWbF3NI8ygYuzSBkW
j0yVl9Wj9nyPWqgrv47PN7XfTY/g2ESnQivjy+48ERbmBlDXKTB9iRXqJVrU7HajuTk9LJKZBBEN
L/EUx/Qsm2uLDJxZPRrJG2UJFAhIIZXIuBkknrkuvcO63xzmPUIgKulpvyzf+wdSba1l/QSbdcp9
W9Ak2ZjD67pfKg8dexBMJrYaqExwG8i0dKUl8UFTa2FNoHm5onkmiW25Dpx1PNFmZxJf6aqteLlW
DatLNIfd8xxNM5qo4UBfZTNygmZLk5wvguznVBHTZF/upTlS3Fnspm4cZEDxzl7tWRMyGiDQlpP+
7eDn5NJ2PPi6x3u3us6cKa/ImjXK08gZc0AGFbCTcjRN2aabtVuLCusw5nn07FWEYbtno7tCnpBZ
0ftFS+WljwuCa/l3gFI4eAr5NQ7vr7PCxT+iH7cqIV1Y9MCqnSIyonWAdW7LNzDmytgkbfHkcuen
9FE89VlfXmZHD7D68gqWgUUYNd08edXZD6UXbWjRNcRsNX61IbFlvGBmkD0Yq9IrVxAwH9Qgndvz
I0J2bw1WZqFiTnfWKq+ds9I35JaurId0dtifn0ChsOVwd+D1igeyfWqfbJgU2cPgmZ4Gq4s1lCck
HM6OM2xF48g7zQCozcN5KxjZQP3UDfC/GcLPR2CBYFPCIXuWuojn0oe9iEk1tqcTGS5UM8/moV+N
HY8XldcqZDEy55lwaaN8fWsei8fizZAwZIPtccPn2rVnYq125iKFsaKmFdsuOKigX1ogMaJ9OD8X
Awp0DxjB0KChKci3uWtMAYoe4I0WwJt0wGIiXG7ajumxA31C5bCS5vDN5rGfcUGMVeXaG/Yxc3N6
5DMC2KEuyqhuFd07JP86gN68g+IQ/ccBPSoqNAxHKdxGUKGGLMVouZuvcsb5awLaYeB9vl+dQed3
w8Gs/zqujDtdkhuzJyPjmy9w058tsYhEZXPkAOif4CDonOHm+hw5+c70z0/XTeIpS4sVtX3+at9D
+M7mXPOKR7yxCxYyqnh9+AZcj42KQA2KjnMg7dlzDWxoxRRMJO+7BsRA2ZB0iYsWmhWjE927rsSQ
GeBPCmI3p+INJzzBq4LVRGYxv7rmBk7PVl+le4d1N3uUcdZs4909u5/5S1/z/fPTIaN1RaPsewLx
xw24Rhc1bBsn3AZPe8HRFSwzAkXJYlM5NbzMBdnsZc6BnD+ixWnsEHX4Io/n22YIJw2K65KZEPCE
dPAOZGqGWW1ceABWDfE2elCZwMJcZovdhe2fQQ+gLMhi6zvzTetXr0X8FJouc5And8G5paEw9ucU
nyWXnTzdq8z+o306m3CKd5ax9zQ/LAgSmmLf9KxltEhG1thcRTvzgxJxRq601y+qp4iMY2JMh9Y4
DbaQ4se5K7GNyRxfQjecSXPoTKto1Tz16woU1LpcSx8ZxfobdnJty54lbaVZv5QC4eNljGB8qIt7
Dd+/P6x//Jg37ZrwzGA07O3TViUxFwNsyKhF9nXONOb09CqzkoPUAf2gAiU1pzqZ56QkT8UhSxwK
alenjLfG2PpcXAnfYdqHzyMVFhU/wof8jZBBfRRZnrrUpup7Rha2xFhiUkD/OlL0UFW6MRiIkHmM
EKlTrYMKQ22OnF977p4TZ6C/xB66/XH3LNoWlmfe61j96uhye2k6A4yRkc458s2m3eWy2hbVMdw+
yePtNh7C3TYnTCHrwaMPMvZelfB7gC0+j+QaItzo66Ko+blAFfmlSEKjaXfEwXBtJ/0jwBAOxd2Q
dIRJyOGmelQ39/pSfylNHMu08Yw5ZF/8Ur1Zxx6btZ6fdshO6GBcXoqXE+e4JYT7ape9NC89QhY0
ye3kK4c/FG5Qg4ycSfHSrJUZyans5PVDNSVDkgMURS9H/dwDLbo8kV+99Gz23sdqBnFi7IC9JBZh
DWOZTWbjjOFGQRlshuEsmtdE7T3rLjLY0S7CK3KgrhbvDgM4fLZLGlAkgEvP5U7y4G4K1j6d76tL
1BjmhcPEgcJ5HKQ7rCXyG65JF48/IREP4nekg9eEfS+eylNjme3hjI6bcpS+2MM71/IvO8yfl/K2
BSxfjmRBhIqzFTogCJj0MQYkyDJWROsBKvcemenGsv69ozhMnlSyAJD2Yh79+cTEl1RK+sxwtjUU
2Wq4AedIkoawuPz7J/t+9G56l3wQ3WXy9jA7OOJV+WPpzqTEzLtKEx+EjDf15ge32UDUwM+sP61o
s2A5kQbZa8RfpZzBzEH4oFEVUCMKsp9rM/df3eMh/ZaU88I4JuYQXUePhRDt57eSalOXNKM57RCd
eUA1VzVbZP+kPQF51aHl2jxomWcvAapjeiehF4qizWg0AdzByRFDy9e/r9O3tOP2Ov35jW62+DQy
k0qT5GIVE9J6GBt8Mb5TtrlgfCbpxVg6eqAl8KFwKWWEOFNCjRRS6+To1aGvOnTOc+c4PicgO1at
DblDb9BuzJu3FE+EWd95YL8fyN9fVzdtvMeKimbn5wV00qSpj5nTrJRTBXBh0lQY/rTjtLlmA1mG
sCswQtE1UOEwYwTTuhmDF3QLNdyxeG2jWCcB71y+XrRdnNwz1vztbcIlZRAaZOGSuh1zxVZz7oq+
aneiJ1ftGxZgwjz1YYK5rdhla4n32+1nEfHUvkY7t21x5Q9jMJZzXOt0dftH/MKu/tCAPFLfVAhy
6rv9wNFzJV8GzYVaiC4VLjMiLH0TN1g4huhNm+TCHnR4oBfDHMDeNG64aN6OjxweDTQDzx1tQ0b6
q3pSfBkjOxu0+ohTbdgM/v0s6b8EGeLp/uPnv3nn6t5WK02v6xV5aqdKfigN5DJSuKgt4JJ5MSnx
dzManh1kWI5nYGoFeUWEZif2SOkvfnTR/UIN7OQy0xMLa/sV3CdovN7GvFj6554x1VndJwnEqOg1
Ih0ro/WXyRA3OkLlCNxI6Vwf0JSeZVbvClnlRo61VRFLrhCm2Om8BNGXSN2HZM66xhk3Oq3lk/ly
MFmM7NOdncr8+8v1xwW5mXId7IgY1DSrVhzYBwC85/v9l/8VkscgevzMbIYa7HYB2BUEeFExPp1B
QwsMrkCC60OCfxEcNaQhxbQsxW8RwHbsFxrpuGhFKHJYRUbWgwFPHfXKhdK6HlxxCAr3onAuimQI
SEgThnqY4gRFWAAwHZBlgT+cfYocDRnFJuzWEop1wMlquH/5yChrJ95kNAH4L0IiHByIkncFiQ3x
BAheOPyq+Zev0+F6zz+1xnO0qMbh8LtKFrhwtlwOcXTjJ+QUYwCMAXO/CVZ6QwmtjxllaXS6w2cs
QplPW8FtvgDUH9302eFwiGpHG0FxHErjjP41sSTbdvC+RUo0pqcM/2nKQdxPHnKO04p7HFvDMh04
c5H/SjocLax2zBxxwCiHP184hZLU6VFwPxGTPD5zoDBptKvSIEc8UswjnzAZLSAGFaH+nlVPesNP
rAX50gLDVmwi2OqiDYBKR5CUmWPFQ6p8DV+tCLQiuIqdTKCXMXjR6BCHA/1VZ0MVJGqyagDxvq++
fxaCaqrpddchVuHfoYw2HbuQFfQ4KJOVgM8vBQK7QL90GhdkIwlufLYo+bO48UDhKGljzlwhsy8m
UbNuCf1c+Qh3opJNVmfvELRL6xFf5QmsHBksaPiW7UP8LqP6Z4AK0RyuxWA6qMfOtNykFKunjyOP
Bew3aS0a0uGkDPLAYBIB+jec1K5BV0IflbEAV6Fm0pcSCVYg3vnmRJUQeXYchSSWX4alPaj8ZKmt
D9N4n29KnoBPuxnW9Nw+kceFggSHB0n5aq2Rju0gHin4Or+iRPyqBN2ZXKVZ6/NpfDuNBqQ0RzHr
Gy99Mda95rnESTYr3jtfnjTU3me4wAmZ6d1OpY1P4DnogkFP5fJEK5525HFrP1UUM8gttqZ7egsX
CseQD2nbPV/XUhDvpC0gqjUOsvMOs4Gbz+u5fhz2SP8eyp29MDxlZW7Q6QWqe6C8J26dDCOGVk/x
rHBTLr05zoIzrD8aGCeKeWereQk9AqBL9OMTCLmi/kfGO6BPLW0p/xDjAiMZJrBOiM4ATkdn3XtI
BhVJLFf3wx2ucLx+v67GYDlHeSYcvyFVezHmDaZ5KRC9ETRkkXtCVgWBKpcAFyLRPxZTDhtCoQhV
nxMg4emL44DpKVxKMLcxTDtSYMe+YD8Lit0QADTjJ8YQX4gS48F6/fXxNGdsIBzHyZhQD5aS75/s
OPCB3TssAExZvwS5WeRh/3vfuHH0i6KQwykiTDxfJGJD1/m5qXeQMcyjFf8fZee127bWtesrIiB2
8ZRdVO+2TwhXsZNiU7n6/dAL+L9ECWLsgxWsOIlNTZJzjvGOt7T76h0lwah20cne3RcobHMZkfXN
vmA9FIhW+nzBmfREB/XvC/hLVUGJqBFSrg0Fo/Jdtv1SLApi0rQdBmUrDZ+jayZ5N6mjOtRFgk/q
Zj5Cv67i7Uoc4enWvt4vOOiHJ0/DBe+EP5HRylttdJtcSv+U0nFK2Q8H659iSxZIwkJThUM2FtVH
fq6RpfpZ0lK08RUvjoXyW2LkI9pG7RTVun/Kv8ovA+0R3rs4krm4AlvZdvR5myeuSBHgIJAHr77m
Zs18BoP158GiBTOZZYG/d2YhTUkOUusVMD12IUoij7NV23FGMhpqShocXOjxSMynoWXveWEJNsh+
osl9eyf9Xtr99iEfb4KiIpetVKHZE8CyxFjTxbPe0yyGqp+1s4mdz8HzfTXsqYNpMHZ7CzzsrKYy
F5+xc5tDvGSrv7nsUIS9UMwGxbzxBT/dqpPSQRalrLG4Y2x/AWz89/ODeogn9I9rV2hIqUoHicJD
WyMkQn8Js3G8SphatVYWOfeni+K24Yv0kotBOF6Uhdfgx/SaVlOVAHo8CwuvguJNhBXExhp3ddmJ
OCvxZiW15eYo7eZGO4I4plqVIdZj7eae7PPGbcioC6gAbqQ5N+VXBCapTyNcaK00novZ7E4SiTIT
ybaDLQDeNCiszFM/a16vF3EIEotuZHI0OAVxpAnEmDyLROhlpLSwjeRW+XI93qe3YnMVnZ4eqCSW
bKJ9xB7zbxyYm8UxOxo3+zoyMfOpi1XEG5Mt3sUXSXu7Xmw4r7eTc26cWN2k2Clp9lheiZjfvwkb
Hr6bqz31BM6Gc2Vbt2+9TpnGSLQiCoKLmkTKesTVRfWiOS3IWI3JZIud8VPNX4LqUhTTMyOgzmuE
jHTU1b0h0mpsCcGxFAIcw7LmwyD8qHoqa0dgJ84OeT7vDFfpF1dsUHGKw2VsZUwogevUkY5dYebl
5EaOgILzgp2x+ymmgTCXugz4sjK72w9tqTS0U/96UB7arY7nJ4E4GK/o7A3zcihwwTsfhNOij11l
5I5JQ2TyCgtshicvir1dC/kfNfx7usTxqVetw+Hfz+6fOq5hb8GsQCO8jw1Qe9h8JbEUu/7aN3vi
iDwGsKZmY/oN3aWdFCvEvfFAr+232VadfmLJY3Iv9CB9jp8kO/FT0QTf4kRJOWQGR3RxfzH13b8v
8ZuP+seiYasCsDVCtPX99v2yPTdp1eWhoNd7aa3aCXSaDC907Hlno6CanTHDiBfwpaE5GORxqM7V
gk/iplZD0GNovhvO+4o/iYHyNHvIaRi5rU9OHSNiCcA/xMd+DHSTBBV+IP++8m+J+L+u/KEjittG
1uqxwpUHSLsm4gzSxTb3jMGrHJoL5A9469jnZv55mQUsIY6yUIK9oXT4Cez5SzfCnf5lGR+6kepc
nDE4GpYRmkgGP+fqp/P2OF610+KtDy5PkErYQls8RzIPHB/OwWCU0QT4jUzlSeP/e3G0P9HK36/n
AbC9dfJ1pJzaZo/MmlOrFe38YGwvX/gRwplCloYCI2iQWPTw7T81NGnoRL32DXYJjUA1JXuFu7wZ
Mx9/P8PgOKNJ62n+vq4EHNTWVzRXcTskYIi2B3sySkZciJn/sAmsNbdb4tNCA9M4658KGvmvbzkC
U14tFWrnI+Jeju+xVqshJjD25WuQRaKsPb/2q3orT+8+guVpzDHWLc7B1cTgRF23AZkbi4jR/UyZ
VZuxKzKXXF6GGdMPxZY0+rNLH5b9fxf3sOzXQr6NkoxiYrwnJewrW+nmkEuW2C2RcmwAb8KUGVxA
FvlKPrKEnT9ElMXTC3lP1BVvaPAtnWL2YjH/IBTSjyx1RvMxi2kIHJy7yA+SiEX4iLfZi4GryxA2
aOP+SILM2/hgHPHD8c7fnVRkw/PtfXkRM6DEnnwT8+vdSnzR8RCdmM06g5U1IhfQRVjz/J7vWBao
PKvED4TJ4hoYaxKyBnMjgnEW9BE1Q30m/RkKRGwPGdZZI994hlTcTfeUDx8FQ4lPBa4APonAnCUo
L0YzW1ygnzPsZMgSg4XF6HUSMnhleAkDqfWvDDRrFBa6dQKea+afzD9MI9jHSxWbnsivLX0iUCFj
ghxk1vw0hf7ljAF/a/fLlLayR9Ls7LXwSJe0SOQilmpKBzAdbKWNjwtQ77rxL5DhzfuHssiP/37L
/iSkD/v7/273I8Rr3JILqkJu96HHW5ekFkJ96MjRFvBeVQ4e8d3svMoIL0ZWBIEj+6T2C6j76x+m
icpQBP25Gf7fgyc96CCumUbcvZQ0ewLx/DOO6neoixJDCqDO2RCAhy4CkNy6APfQu1f+2YYTc1Ct
5xvJHUMY0nkmexpsEuDpITbHp0/xjYHe42j7fy/bt1768WKRoAHTarQl+uOyKV2qtGTXpisj3UuX
ED+MSZM5gjKPKTbbYIzfiSJZ/ObU4Y+a1z+0JFCg/7JaCNVh6CNKZNLxgHRqhTYKtfaEKRbEV2Ld
nm+GdaXn5A0bB0Nc25sxZbmMp3xRLkgD2Jdz5En2CywZ9sl6CcxAMhHqoeAUpJb0nHrCW7ePg5TH
EaYZQ2NpN1q1VEmMI4vFCM6SOGfE6r4yw0LNf3nniQ8yn8AhczSlT2bi/U4x6QgrfaUTIqetbwGq
7/G6IgUFmQI8N8hLmANcaVJJVTmGC4JJl9jf4dUKzBS6z62H1g3+Fzaa6iT/Yc75X5/4eM8UwhKw
9xlh3mE87Gzxve+StlfrvfgUb2SfuK5FP7sczov6m8TYvKaLy8F4TxcY6R+zJUDauvB1mE/apJhU
M/7uvNj2S/3tHOhv6fq8bwjSIj2kWMrHaICIynk6xywA57tdtpCtYRNZDc76GKJv7rY7wuWA7y37
JSzFmlRaQsC+c1FAUSA2EgyUupipBkSZLcC0iP7ooKKNp7Bv54y0g2sg7S7cErY5/0pm+HDzYm5U
Ms0wrorWZ5p2cTIUPw07JPN+T2SvjNAUAlcRI5jhxyAQ/QnZhX8LGXOqEhI0RPXUXjLoD4EZJE/H
V2zIuosC9kcmPMaMfQhuqLaAgDyP8NnSIUPy7sE8I1yaALzSvU1pyIbEdtDJzBrYIsrmuixmyQzG
i1usru4lMKDWjaYtryVqCXbexGmgU1ZQFonKOrBREhvU8Hud5O1h7Ri2TSUQBw06I0F5wWmpbZRF
Noc+CaAibYyZtuEyy2nzw0b04H75H96A7kzExYOBuPKtfvylnlTFPCriph4Kj2LXaSY7YknAOHFc
T+mOLgTTt/KHhxMxx9/e519+6EOLSPsey1KTDz+0njGRYvdPLMrCQUIoPmU7UG3jHcr34f5kvDdO
eUhWjBGsyruYh9R8KhdMKt/AQz1i8GAVMKGfwG8N8qPgduDEGqShVeHDIGZ+FUjPEcBtC0FOdVKi
rVr/DJxBLtnN3UOE/wZ9CTEypaUeABZyHik7wC/rNQoWY4LECEghSmpwWBvCr65zXOgHlWANX42x
4MAPNDUHG4tvzFrwn04Y7XnpoeIUrHkMC6f/zOY/+iD/rXL59b49NE91l5RGLn/ftwEir2ZD5yFD
Ea+Yg5C4Z3I+AFfz83/EqP5IMv8GqRCUoRNnsDNW1QEC+OWhqc+qdOarNWKIAUMGuC6GV+I7/Oi0
5rfwlYKMPokgwCFZctt5sK+Z/4ycE2EdcKx3YMJ+7jeeyn8EXkzbiRbAbyOFMllCgndFysK7XZOR
PsSZRyD/1ap3r24IU0wjn/FG5dVQFlEU8b6j1HQA/yKLqQmnox6oIPL0QdZLh2R1FMhuGpDmB/0m
sZcZOaw4OoBOGpCiOh/AeK4EpIHOVLefMY6yIbxBRcb9CQ8I0e9g7KRQhEkDdU+k/dYkuEprNNCk
bEAkmOCcCLm68yCQ8SHaieoWE5wIIQQqFq5WwS1Q5hUIdXkY8VGG3M4h1JHkziEZ1lWIQWw4/pOP
AdseZhlX+Prj1ZCJmbhY2Xsq9RapZo460dlE7hsCIAVnoIkbi6E0O/NcUngRAgJ1l290d0lJoVyj
m7Y19LhDHHq0rKf10SBpQbDGM1RGsOpwDoe6m1PTGn4HsmmwIwoDp3DGW2CfJngQT9kGluUTbyNz
D/BkWIJgHURxh7YOA6Cx4UgTLTaCntodBS6PySwMSCjnzGoFMFrKW+oXkmaHST6nrpOi8OXcxSsI
MnjlcRKfnAlJ68McAxqUj+UOX67mlBfk4cl0ojmFjX2HBE4rC2e4Zp/n+4OuG4BcnYtX9UJmuyKL
nCoSjwne1dC5rgZnSIQgxJ3drdmM2o7XobS3stMDblecvCuJTSAn++WEezsybWuIjSaMjwI28crj
mAnRMDmpwfxT/ozQK1osjaT4IeYM6QTfd0hjIURwGnPpJMk7+mL4UwT0LskxJHeidSYaXlsZFBk1
bK47uvUh6dyYsIImldx/wYc1o22qA27AkC2OqSUAdzMl/9crpxCHoZ6PeKqjgMGVp3AolYDwzHH5
oFQX89ST0FPIC3kz8P/VOTRfZhbI1xz4xNDcz7NXwvCI4GNWzSdRWKfcJonPy12+5lqwr3gx8gCz
bypJCNGv2aKZ6EQsKkCKwOrQr0tuZeYQRgJgPybsQ+Ln42LuUILhcUKAAY+H5g5XSOqIhaLIXJIe
HhTQk5Pg6uKLaeswfmR3iLDVITWqNq1QRfgfDBBH48jGOmkNLkGy6VDdDjeUI5HPGa3XHb13zP29
TQ2Gg0M4M8aj5JgnazJxmOUdWljJ8ENuQ3lGSv0QxDdEEBJQC+VoOD+jfUQssg7EUQ/UpKn8LC3C
ReKpKLUGb1Ftk1g/nXF/PeJ+2SIf0I5zdZXl+jSm/lrWJD3fTJnkWURSPBAR1JLQFRcK/D1GHz9A
CfKfk3cFQsD/Nufhyn7ZnM+9EGEuzk+Wl5cv/R1X+wVpy5jAsyns8lnsSFB8sBaaD9r5YRB6JzGQ
MECevbPPnjMh7IfCJ17+FODxbSn0R036y5U91KRV1IvRKeLKuq9sJi4H1ZrCbnB7PWFHbF6f0Ki9
Ydf+2h3ayYj5YckO1zBNzPlLYxiSFcNTg7lmTE0GSOxIBC8NMpUcVixBxYvT8sYpf/JCFxMX3vls
gaH3vDiQUjELl4IHqvSirwQI6kPd9xOhhRzCv5U1//t82kObIuSYe2Yx8CFIHPO63pS+xodug2L/
DDEXjY50MZfQ/ghfgxmSsFfR6g6cCOa79XM/DL5f6KC+SXiOOmWAuY2d92TxeeYAyzGwdFMOI+1A
dPC89xl8c1zkVMUp9HqmifbZKpbx1ZL9jFwq4eXzDch8WL9w1ewp4TGTVcxyBjPMjJ5J5561aJ7g
jMj+lWEezu3y9roiQ8nLCDKmTja/OlO3aVGmHZ4PjOF5cYvZFbJSDWmQyQRJkE938qI5vpjNRyTA
qNMT8iu4RKThomme3Yl4xgcrm51eo8mIs3OonDKnIst86KzhkaIO4sjxi8kLLN7JDmelfc1UAxd5
5/1k9m8vGPnMOFetM4W8wYZ9p9aIOEHTaTakJ56wFeUTSwC2gxEwKctcIRGJJbEM9IPUG6TyuvGC
4aR95fSLtkZLdGNHNHK2bDCVQFM1/8iXY0RMw95NfM72QqvDNNfkQH4CVWfWw2a1HwosGNZbeTj+
CDxidF/Yb70LHuTMrwRuM8gI5wz8N7r9BL2Soe/b/Y0hc4ZFJw3ou+Adc4sUJnOPrYnJx+FGH/vv
GE5QRuYOsMZRsoYoCBJXsFZ4prw3/JzrcYChRS6nGazzN8fBJQUaYzZ9J1CF5CPwZmlG9CHptqPM
imejCbXtInKAelBY8Wa93acn59OpgowtGtv+01a0AGGYmy6M4AwVd959FIveu78MZUBB4mnuLgqf
oBdK6PA4ZI4ZAWDcetybd2yGqa/fpCluJ/hIS8cBK8o2uld/nSbyS2qdz+ZqhJZ/sadktz+qwzaD
UCFiuq06mBpDKVXg/cF+tUPOnM5d4QbvvSsmLXK033IC0UoS0rIwrONlpi35jOTFDnHGmE170Qtn
BNAYj71ml08xqWreq2AHp0m4vMIvMDhnewoHRvFwMPTC/PCLwf/iswILH3HCoksBpYrBt5vgYxZ0
PknFFd8TjI0rFPnzixnIQfDxFYF/jXY6MNeWQp/tcK+56PV3DJ2WoXl2iWHzOXGxkKLZ19z7CRdr
FrNcQmjENluZjzchNUhrIxjmKCcYzyWIBtr9kPh8IQAd59N3NL5YhTFYPD+p69Pk5vKJMFAB6Mm9
VesUXxrELlsNIl9/Td3OnCtO/8EkzBQJyOyWV2gvi3RLV3Q5Jt5tE01uAJJjL3mG3IlywJleTMUH
QWW8j91zNcC/SzROA6Q+5AGPrAOwEQNtZS2/ywY8i4FmgwEX7t6R0x1v0LSbyWwzZN2V9IOJA/EO
Ah76gWxnPLWzIQYOpB6cHvZCQj1w8UMe3CM+DbjynPgxMOGD1v5oBoAqG+bymlmssh1+uFa3pe4x
USSOXwXz6TJYfvefhYecHEpo+sPk+Nur9I/jBxCL6Db2bkiXvx+ManPNhVGvNkC9gpnY5edbizin
cYjPmkDYUc3evW1q1KJt4wj4YZNev1DfRw6R6T7xQB9tQAvv4GETzs5Ua0QP7mB3HMpJRBhZtugd
glMdffLaTEhcpuLt/O/K5Acw7q8DcAX2OrYhpI2AqD98jEwqLnnO6GKIGNfdpyfVvAV3N3wmwZJz
IkZNPkYoFAYh+lFGllN52lEl5l45183Ob6aEnhHZJZolXxtZolvBz774TASJfUTY4AnDPZwPRRpe
aVO6tRSFboJOTnNOm9BDgzzHzcd6A6wM0LkuxrsacAWtIvsPAjsq+sZLUCnAxPPuU/4G9fyAoxFB
z2F9AkFGVgMEQyW0PM/jAC2s3zB1wmlwJk3zZQUX5TIlpobXGPHK7D6g0xYvASyS0zJdJsHANKbM
43FqqIJlnknC7T10wvaNShX+n61TGrbQSgbq1weoKE09E3OoxQAs+uTft+Svw6Rf78jD2PDchRft
LkjRqpA3leYb/bSv/X60isFOEAWDyIYfF4pTmC4hsQde91zczaoMsuumwmEr2uRUof2kUI4x2BvC
AoSUH6NkrVU/IKmP+cn/Ne6/PDsPwEtWZL1edVQoB1TAvPyGOUcLHwawxKf0K5C5ZZMQgd5nRLwS
nHB1jNGfDDRLLPzxhFwNTHY2HBcKHE7T02ReTtUfllP8Sxkl8obihUS0HK41D2VU07ZR1jRivBrv
O0YkIQFW6Gkojp6RGqw6PFKh8XXuv2/i99v/sDtg6a8qMlbLuKE+Go9cw+SmXq7teR9v6hkstBUn
NzgRdt2jK+5zaLurrVwwarevbyLX89lcmaLKSHEVZmigSYzIUZE2NlywM0ny+qvhQTgZTTBHp/fF
sJ+ET0eYiJS2Vzvx+pfL8sqMQaMIQsxJmxs6VI0yy+pcO6taMQh5E1fSk+ayLTKVV8lrc26TbC3B
cBVWWKo7Z2hT2XyAQnAjDqqnzLoylvZ+khn8jY7y69o84u/n+CI3ktic9+JMfEv9AwRjkr4sg0+J
+Erg2M22+BFE1BrYbrV85XQ1W+Tgr/1ilbirDiU5ouzvscpnr1n95+3to5h8xIzDYN8OINVacAtk
6v++qRCW/izJuXK2Slyh8f5+hMFH7b0K89vtvIdVaWIpReLG+WQJm/FkPCNlO3FJ4YDxeFeXGTXX
O01wTMA2DprpwnDvJL7mqde35FHe3GQD3yxoJuDV3nWhbUVfUwYaYTO7bcfv/Yu2u5Efzar0YBkX
lEQZ3+UbEisRYeqojft19Ekf+w6FC2rGtMRZhx6AJtC8PSdUYuAo0NQsGTyqeqkChqCIoiuvXTA0
mLTrYi5Cfi/2GvpTYycEOOkZ8ZCzYWef4hxuz7Pkgdgf8b2YdQtjm2BkumBYcduWuRXuwGl2Cvj+
223CM1fPO58U7Ky0qvf4LQqGthuOH5g2StrG+vd9+AsbmpC4/7sNMNx+P7NSrVC7LD7FK3mL+5x0
t7SDiD3otgF430dPzUahd3m+j8lIpCrWrNKTrlbDMx9ao9YmYm5kytQbbz3mB9QqiJYVUE5mr7F/
oYoFK/OZrqKFJIOr3IqcMSMq9utnCE3xiPV4eOi0Hwynv5l4DxsG2g1ZHkI8x3AxHkDQKjxLRqIy
wmNCvO4OKZaZltpAaa0Qj5zB7T6fj7ezyVMgODPRGs0giDS7fkMNfSK75Hh9ET9TV4db8O/F/jOE
RgXGx8ORwKLBzUp/WOwojTv5XHJhKmZ/iQTZS992B0ax22+BDxjcFRAWMq73tpPtxuunCL9wdFx2
86HJkr0LHLgF3aLgHIF7zu79tT+oQboTvr7g0zvCLtz4lfXMNjeMg5mpzFLqNVAx6NsUIih+CC0o
rAZWfvCDUdP3YPRx1RFa4dOF+S0MnQfcuyTLR40JndyXC7rWw+UlsuJ1BhV50bm9c/UoiEsUhDdT
paXqEzub/6T0Qlnx56YCQVPFZ95QRUl6pCCmIyMXrrFe7QmmcyORuh5nKq+bxy9kv0yQhaADvMO5
+UyD0STcRgihS80UGE0cEI8iUSfjAAhLWkgv/VPM5q+ukOEhAJiRUkncmXbQMBfRISoSXq5CA8AJ
xrkAeF6n5b6HLP9JkDOienTQ9bT/6gB8uQq2XHXRU3eYQzI2rwdOFucd3G8vF2x8GhCHLAnHxqgz
X2MdsonX/Ht9wzE7lY7sNpsuHU6h0XFkDvDKeCtT22OlElsCu188aI0Xdz+HOCQOVse4Cq6/wrfo
VZkwl5uGH+FWcRNsXSjvlh3cbc428ZCQ3qIAk2Z+MyntZtI7bMVoWNlCXxU+HIieRPwc7Fv4crYy
fRZgP1wzCPb54YJqDdGZVR50uwriSQ5xfCXZgLeJx6iIDsOtPsUJWRv1unDqOZDtDP08SRM8pNeX
ipmBKJlZ649vS5yZJzUhwGTROedlvL0jIPlhQ/hb3fLrY/FI2qxhRAoRjm3LcuC5CE8qBAsFFw8q
g1RCPmQqjCdFB8vDf7/wsIP/8kDCC5bkEVJHCd7c79tr1sQZL4YKgwAWSzkVeRhFT1ZIE3XHUiBI
szuOSCezK+0YCAED1iWTPhX7R4lotoHcBxzFJdeTm+BgryaD627vq/Yp1Gz+jU44lGaFd/sEfDJn
AtJZim6TiyqziZwxvCczPhoOwwhUJvWKdqrDtAYjxhnq7OEjXjnkk7av10P8pF7NDuf7m5kjJuXo
Eu0E4aho6i8VsKTqqreBXD+Y0GERf7FxCozBXHKzoqwI+tcCJaNqZmiGsTdYMEOF2glZEnLgGRiz
/0rRD+2wQwEwCBccB1ROSF/45AkV2Pt+P5XMg2ROW4smFrXFFvskijPNFSK+g0M4gdag8vj37VGG
1X/csn69Ow/tgdaPqrYdNeX+NK1n0WzkVUsUCmsFiWwBt6teEquYLVM8VLkcqAsVPjLzmwsm5Z6W
nNFAlp4cDKJw3duimzQQn9zYojf1vNj/GNs0nA4PV4vEe0SQhiHj3Kg+dMlaWLWCLEflnsSqT2NK
1o/wXjCMGcPburzmn/IG4w9NsuVDnrjqa46xCofzx7/XTPwLa+zXq3iEUstYJmXjzFVgBgYwyBTu
/qai+X/TdkZQ74c9IDX153//1L8d6bxCKOmwvzZACR5AeznpezENz8W+euItaWejOYAq0TqzdgYn
bxWiS8lm1IxQH4Q5O2CECdJ93VHOra7BoK1g4jBt8cLQfgD1//KC/3ZhD5j+NS9E/WQUxR4FLhG2
k3gb/Vgsf7vsP9x5ZAeDnFARv82nf99F5HRsXJpaknfDsCaY5+bcdV04a46iLDhpjrC/dJBdJnot
rr24QgSwphwzwPR+PHo7YfND5JJ98w7+tjYZ1n0ZvEsoNn5Yi/Gfz4Y60oaCnvHzSCV6+PfrzOPU
KC+xkOzPBxle3FyxlLGlvKguNmgJIVXkqgMe4fRU+hDJagxTqhXYLEitw7x/cjX80munKZ5kMuzD
eik44mIkmKdJytz/OpH90R5iIj344IGFhQin13TEOniER8U7rEmsmPHXMp+khFPi2neysVQSZqdt
vE3flEXliatqLjZm1CB+L53re0YVeDUzv0J9vkle1NVPLA5lqDV/v3W/L8nD8yE28bivI3W0HGN8
DNDG9IGVAbm8OSccafBkQPnyHJHAKfhJt1BQhpWzqvDlwr8l3kix+5GVjF1ddE7ilEjj6DXtaV0v
8F/ZWBFcFeatsmvmjZJVMkS827HhCgA+1OeMKiHlXL22H8yKiST//34p1SH6CIoT0ag8nA+f7RrW
Y0HqLsIOPScP5ciaz5e7zJ2knvd+hy2ZW1gUHHF7mjvOwvI/SjRIOJD8CB8O2/TjGht4kpJQQUoF
b8rDY5f3J5VwrGhfz1DmbS/HsVXT/LIZfp0L+3JQ5oIdwnHAGp3A7i+awdPLWd6qi/MkTslrmrC9
K1AVhmAIGQKmr0zxenpPQYy30cv5rQstyPgyiWsB1qeXjxri34bTK1xImx6wODd78af++C+uBQP1
RzcgiSmsr/ywuHmoK+dLWGHCSNHeOU/Lk/9i0PwymHvS37HDhc+FGjuz3+bt7GUZWRPceK1CNzeC
1aDVmH5uTuYEF+/dKdhh9bGcbDaK7TgoUZxwir1U5vkOTEX8ASofLwHRml0tbI7nnsPk0QEroOP4
9I78A9EJ5M/t18k+RLozwOeH8s2wt1Sk5vaLlUEdtl1jgvlx/SEuRv/L2yPSw+mKKBOGpzweNvrt
lsdC1J+gsyAztdI9XZF1ct5uljGDfTTwfT0cFUG6KzB0HcscHapJ/pLtDoJ9Romos01qZILk3g0v
Ne94m4Di2J85XtovV/QVVgqgptl9wMZjNvAKRzsxGLzvw6PkZn4KDi/gzYNFJMOHb967JXkfgy+C
8APM9Zf+Sf3tsz6Uin2ql22dp8LuvyFEabqDX/yEUFvYxN5igRuSG2xRr/77Lf7bg8aBTg42OUND
Qt9wD36ZSqtNLBa3Nr1S59hSat4lOy5s5e6IAMj3YnISzBZnFehLQzLg/CTYdWv/+xK0P3FFzF9+
uYSHc+N2jVOxD6WQZ316Pgw60tx/eSnNpwxyDicbgmyz0ZiODk3xLt0LzgTF7vBHuLyeTdfE1J5Z
pommKnmlR6byAXg2wycY0DeziZxnzXW2Pqj5NJzX7gETtHhp/9AA/wVK4VPg80/cuCZqWNL+vpAn
Lc3v+ji/UkMimMEn1Gvwnzy/hQh1nEIbXFjcDsvSkW4nz6O9/JZ/ZpXTvumWoVuXVXRIjqNuKKnD
1o5PlgLG6dye8vfss/1UEljH8zu2HldPX5Y1I8d+hb3lZ0yT+wPM++MHeXgShSzJSi3lSZzORfw2
nl9e5tPpFLOtoJ9Hpv8xnbqatbx97mCedvvInqxmFiQ8KCOMWhYiVNzqZDJGLCzf/uFp1f/kUPy+
yA8le5/g2JAXXBukssvh5swZNXSmbbtRYu66OX2C1U9oPHCfsvGCm1IrzcdBacLz4nRqK3O5iVNz
Aw2qMr2JA4qySMxgdNwHjjMyzGdhvVDcQHtajHbBPgnumvVVKeba/wEK+ktBq8rs7xD1iA+UjEei
XttERavKYbhLv6ZQp0tz2MF35eeucCdeNj1SyjNecaztoHE1Vutttt7+5Lmk/KVe++0iHt67MG0i
sQ6j78VkzmkuB8bVkG+bB7vSyudXE6OY+0Ixn3Nm1c4CUcoWFxR3OoXPDdZ5WvBY3KYfzK6OPxJ1
/mKV9PsSPZyAV+F+ylRCAJZQB1/YyJ8L/GtVyEE7jSCUXfmiIYMnmeKOX+6I2bIPH8wrP8f9BEfW
Da8PwDcjk/KTCNcKp00EYgxxQksauQpT5nqjNIFkmD3ZqnRUY7OBQ/d+JlnKa5+EyXU8k581HL8v
rxe/Sm0ZIf5nuw6fStjAkZf0TnxUsEF2unXst27k8Yr2F9QcILY03HAeBqdXuIYjInbNVHR0zbn8
sOX8BV4YlkjGPIbgBjzZH96GNk66+qwnQ5GgMzBa3XfLnQFbyNpMYMVBAKQBf70uAmm6XYPkw1P+
oQYUMc/4s/pC8Ia90kj6Nod/uAY9vephnZzz3ah/NYRloewJ62z7p0T9DOVpLdOuGaE5WKD0lK6N
hk4KD5AQVmWxu133I0iZt2PWn814zNkcH0fp9o4xwDnkvzvQ2x0eGwq/nOrNCBLx0GLZPCavexKP
n+Vyf75vpHYhINy8rtN+MRbmV9gKpYclh3YEHVHLmX7aGqePytjkQC2iuKq76eg6WZbnVR+9Gvlz
m22i6qUZeWVLpiAXOTQi2MiOnsRxoGf7q7SR6tf4HvRA2no0E9WP6PSaKVxU8XXLP4p4n99e+gR4
jq9diq2CQ2tOmNdUI+tRXepwmhtPxpuBYvHqpUjGs0MaYCc7Kl05f4qzqdBNb7Av7s4Ft837Vhm6
aCsPapizH9TzUFdJQhtPxMylWdKIgHse9bpp0OZkuOsWMHuYWrzKy7RjUFUsb+2G5hzTavx3MzN8
yUhnUuA7kW0uzsfrgtTz4Zf7U5MF1MR8MTE8XD6yl/o6zXb8mwR4MrLPqkvw6iI2FtV5N07IkV2m
DR2cYVayhAB4KQtAkYCc1bPUbs7E1RQJowEZWpXbnOZS5jCqzjeUx8LZRxOuXzyx2I1GawOgMdsk
hKBIELAEEw2J2RwzImMk/4IZDLa+lVdzxp8n98sxrDfhyBOwfmB9e/mDnx9XhwTPx/G8k0pTLdda
vA5bNzSmcrbpu+e8DO5bGUcrynnYLFhPM6GDCD5ai5zFCV+FrxnLpkHTfouXMk/HgLMhipeQz8Oz
UDcSnP5s258cUZuwRldUAKpLJGXSeqU4uAwWicOvTeho6prVHiP6LoiMd+84Ro4XPRi8bGapm91X
T+eRQhmyzEubpZDh03V+T1/G3BxdO3T5sSUB3na7Rt9q+nNmbEQZhbBXo1RLjqdyIYszDd0EI7Bk
fNDgCl+8c2WVF5s7VYdmcjEJIYhhyTrVNbKjDx5baLffSYd04PyEujeLcHm52FxodJ2CRoaJP6L3
7FG+5C1P4nhLks/NOF5YMuOyZTHQtc/HxNgZJPIqblx8ysLLrZiesFmmcYckBWwul+bt9qInL/15
XRmvzfXOUEPDG4yufpY91TMBJ9oFDLZ6Np6T4Mkn6s9+A23VIib3/nkmIf2gr7NF/dJ2dgeuTCo5
FITYHhGdg+kVzGb/fAuaZBWeeN/2N9i15P9Q/lezEAK1geO78Hm6QZZqnAg6nvyK/VPK9IpJvrqA
8d4Rhhu78WUtkspQ2T32IpVL5c+RcYLWQ5mfn0ltsMnSviD4IxfrNTyUmjX+uAIqfSkRSkyknHA4
Jjccl+GB55PsLamP8tuw7m9RY0mdrzBChI0c8T++jgkERCrIO5J/EmeSjmfLMtdn6sjqrzP+6Hxx
8vK1VnxD9qu+wQmIEYDC6BbzDYYI+GYn0CoCHbzYreTWbKuguXlpjeY+XdXCNNPmJ5ALN7l8xugJ
w+RdO3emBlUESi0uHtjEvFzy9756ig0Mm/DswsA0mxq1x99RBzD1wkDBbxtLiDLnlr53zO5GKRSq
7L0l2mWhy6+fBmUrE4uxGyaH0WXXqzgB3Te9tFfj5aAzukOjK20OWDhf7YK7w4ztK6uOxr6Q/Htx
uGh+1OEksK5uTqiRWjIvicWeiBo/Koc0Vhwy/g8E3kOjn+pOh80q1pL6IcEAu3OweUBhHi3YIlhY
dTGmlgdDJyCQ7SZneEPsc0T4H0ZBb/yidOYQg4KMK35r/h9hZ7bcqJZt0S8igl7wSqe+tWzLflG4
SQOiB9F+fQ1cEbecSl+76pyoUyfTKQSb3aw155iUiLLmERGHuTdeLzPAnI7/3H06UgQrB+tTSF7X
O0K5zISD3p96CtIZFJKWGJNVk8xNgd2QBJzmgiFbk+5V8yOTlnHzPlS7HGqt8JwS/U0UCovNAZJA
2C56DMjdpsbqgu6tn0V9yXv+LPpOOsxqYK/r6Kl8kBD/ePGu791hBY9+CqVGJ4Ost2XoAnSX7qTB
kuiQAMqOnYDXWXLUYs62tH/n+02kRctbxkIK+ELpLeJpz+1dxLy0SoTFFUixv65P0Vy/K3tLql5N
cM2tcyXXVkW8/hbFXjRHw6ZIxz7ZGvmaXzdYgs21DIUYTW89j6n4X+1LOuM6cmnfw4mPrYm6kMh7
TJciIHdYieFSO5+Cx2SlAmV5IBLssXnUDpVMwUcW3nJzd55MJeW5ZpIuo1OdwpdYXsT7lKNkcogk
OumUzq0AECFB1elLwbk6cfOLXcErkfYDjQ3z4yx6Ou5crD3+ggNoe5IR3xtE/K3a1rqA4UHlBWkn
2uQNbT7GKXR6cVsMm+CVxee6ODPz827yWg1wJYR4nVyWvGsih6f2QayZOqtoXTcGeKBTQpeFvEGr
016yy0fUbNXqWQS8QMsOWjY0dIR5qtVLy4m27gkWVzCiSzBmg4WKBelqt4arICtQHnthrNoFCFy7
S2GJHXHx111sHJuzfQ42Ze1dRQQYtWc0s8vwVqAyJnijPUbEPVF9umAQYNJRNyVWXgJbilWkvAso
e5KZqO40GKVD4CWXTa5Nh3rTtvtisqrqJymdV+1cMB0ZxulcARJEWiy3t1rWaOhAWmSQXzwj3Ojd
pu02hB7zc9HFabJHCffNMyfOntbTFT1k+3yBdTTB2uo7MRkClFcCR83XlUYjP52eLx5pyAJiBCZE
zCS0rxGWDBYmUxPuLxkQvSNhvxispnOHeBGdKDyDc0IJDIsWxSqI+GSZwtsSV0OwuDROBCs+ZL3c
Fry29I5IQGNCslii9EWhe2gtHDO14z2DfFfHHtnLQjJL0DGvjOg504A52WoMM90Nz/cVixqBvtqs
UaYioIp9gih6vES3hxoC9Qr4lzn+Gx1x6MPwrEo2lz8OYcrIvhdHsD1sbkT4GErT6LHrFqBhuy0b
xgEq+ooGPM4UD+lYxMK4Yc8C33nuv1Xv3UP7FmSOojsJbkLIQwipt/5KJq0qtWRYSkt1q56I36mO
lTnPyvWFoNR2LpbTCnkcNIeLk9IMVzaN5BnP4QebIZb2InFN/J44WpqHvnfKNwHtHz6rnAoAli2o
1em0Aa2TbkE8mc4VkhPaWkw9zHTiWKsZq+zhY1DjGa8fJbbRh6Gw+7uW1KpVcGBSqFbCGBegFHZW
OjnCy2fGCd3QchGmVojwcwYNyz8ZT2I2RSuHJzv1pxdklCw0jdNUczMiwZluoVWKjsCmY1s+ibsG
iYFghf58cvGC2jVYh6V5uR3fdioY5jYkcWDYClTxL48DQeAdPT5QKrWXnf+E+kw0160wrQGRXw+m
QVUWmUbzUpMjWx0LbSXEMwVWO5JP2AQQj+RdVrAFdelHssgYvReJjxfg75VTYPA6DB/E13oqyldt
lflLgVyL0j2rMyimmKtofO7bV+VJuoMUj8FMV9h7tB8VAQe6tMm02bVfK5QA4xdzsBUyk+TnvFk1
/tYIVnIzVZgCkO0Hriav22A5QXWnqfvz5aCYdpwsTN3L6c43NhVjTfc0uaayRkVH3WcUVOVpWW78
aq0QYlJ5Y7Rc4b9eTDs6v+bBSRCgz00Cu+YENVDnnbBgD49C/NghWcCekIAQg07jVTj7I2eCcCo9
5iXugWo6vmpP1byW7RH7G4xJ1QG7qBe00Iv8oPxhtJX6XdzZUbq++ncCuqjuGHV/CmwDMPCHYzUA
PlyVmKdhKqgvZ8FWGPjBXDf3FZt3ZHT+9BrP83Dd3zFQeLO6tR96smRLnc27L55oTpA8sVJaN/jT
nirUcA+StG5Z5E19KRfHgE3nxI5k3hOhJVqh9R5LlxSI1Wq1WW3GvxabhbuwF/ZsMRv/41B92Uef
GMIHtsU223jsGWNZnIVzCpbDomxIoSfivzXi5sh6f5jtnf3HHkP3M8zAkQdow74f29p46+5GTO4j
CA57hefUfXxyXdu27+5m9mzWWh+cqSyB6rHOhnZ9Tnbd5WEASqBFm7JYTTLbDD9I3aW12AGlKieP
YnmM+5fcP4l/fPj/4mN55gnyunSlbRZMLcQtx+0EWemIckhrbBLsEbLJS2dsZKrZ4bziL14FlLaG
M6EPET+e4zuh22U0zJIcE0VLXb5/Ciaebs4CaX4OkFq86co8PX+oxNGftdPVuBcvaz/YD8eQrB7j
FCp7DrfoXy3DINylZIGp9tp1ocV7HWxlzOdcFOxZ7KeFC9Vs4vRiNPkabBWujjAva6hUq0WPNgC+
uB7UiE2ywjQxmWaoYGO2JkKInHwEADG9ZA0TuMmlNhStOV0oPmcr/0ELnsXwmKXgMCRUYLnohP0q
wQswL7DnCRZgwIITo9ohORuJVPx0yo5e5gfqaC9Fb+EVldwltwTeJOGyq7sHuXto4OeEAZEmnDWN
09Duhey+JcenfJ1oqxgGAe6a0ueP1A6m8BaWj2X4DmBp6PZKuDSqpRwdxcu2MaZKs2mu88K466W9
n/7JqDxQbZAv+y7Zxs0TedJJNuvaZdW8S4QCFKmV1TsBuIHElLOQmsdL/XQVTw2p2Ur1HGh3RbMz
wOq1+6y8u/JFNP/PxP8TZNakWYrxx7k7lDSnf66e/9uBRupEJLKqs0vRED/9XXYui64rqks02Yb1
C2eYc7tv8AGIz79mvI31tps2G3B5dcwI1YDNmzf1uHpoA6OvSnFboosijVTx11K5ixPro1B/afzo
3xWV0IaO/UUVRLh686UMscvFfLiE9xxwGYsI+FQqCY/BS3zwj+p7iPAXl/FUtWFSXucGG1uk9LHs
RpFbHiJOJ66+0jYcqGuH093ZS471nN1X/CgT7eOa9+zs2VGnywvBWusAcxGahXHhdXoEa/5M2DG+
iMWkI/hu7nFltFdr7Fgf8jXRuwTJlQ6rWGpdiPPZXUer1M/PVPnuoZI1O3L0cP8TuPj3Q02rruq1
tBCO/kd5IiYKP8fzc+Agfz0I9PW2yWI+n/85e1NrJXqPrecucJ088dwtinw1lsafr+cb+KEmGebE
kCaIv6FXjB2cL02isxYHfdJ20lGYUUtfb1876wCCm17hpqT5N/stdFf+riUkQTQxyOTUUXzc9HRz
o70qraFRH+fjiGLZFtP5ARGzzUcufBseQLCfvb///DU/m6o3Q1yR+FgwiwoFzcnNEE9ys6s789Jt
Obzo0lRnkcEu/Y7Hlz3SSTyQn7bQvKviKq84Kd5pI5obgdIaSijqysf6pMe2CSnh4/riP6ES9j3l
QXuQCTDGs3FZ94efr1cda6s/Xe/4Gn15LPVFCaRJy10KVqeTaOsL+mQY6pptttjOrxYtRIsFgUqB
N3/brQyICi/ZbqN8uPiOQ/oe8qzH0ry/2L/cyG9CGSlM/+9G3joFxKI3hktjkElBCiMewQuJQCBI
pOX8MG3s2HqsVk/pYZHQRcZPHq8pnP86aD8niR/ujnHTxzoD0vbLVB/HUAJ45Pm52R0v3vZ1y/s+
hmFAeurm84OC2wKLmTRducNHbrn4lGltL3tr+aEe6GphvgMg/Cvi6psp7q9bND7bL89O4oXLMonc
lGVvhy8nNrrv27m/h20fkfLHOF+M5u4R897PPvTHyMGSvPwNKiqJ40349yaxfshoJ3TAFTeX4RfF
kOYFkN7AJnNj3tz5MGGeJXOLUOXy3h3r58yfd/GoSZWw6kl2Cslg2Z8PQ70zCGt81Zv5GdcEeisl
AGpHh6X1IJxRsOm94mwl82FP5YtfM0mk0BH9EXDkaBxS3PqEk52TP0wIDueTlVAtpYtNdaA90ijF
EKTjJSIUDVPlVEdK6IWi01fU9TMPC9IHYkInfy5BTswoKiGYL1WHvDdkrfxfaozF2fYHp1C2puhd
/gTrSJlTJu6ecvLpW6s8+XiVOAEdocm8KsefX81vzN7jG/C/+3qzgl26IZiEQyUct4U7wb0nsMux
glOwC+DljLbZ2DnP/3QQ/nTn8SUG2cBtmZmL6/OY+SXgxQU/g+fzN52B9u0DV1R8PECI0GnfNP2A
witBoHSfM6u6KKznaEbhl2gX63jAFjO2/1Cg748mbXifX9rS4EXhOD2mxBse/lhPOYKp9n1Ufxjk
DgGESK7jugN92FZ2D792mKR/dY9satA8GvwPzd/JzdrTV0kedT0vysPo04fH8YQ0AHQ93Ybe9l8u
JKQMHn2PxsnhcRH9WFhrcf3Kmf858CgyP16cVx0nDnEbD5zx+DPyVYzbA1X8SCVGSje3pnAN8DWc
iGZjdopqTG2P18WbFPAPq93O8jyFWh2AtUXqIomefeyD+w/b3mGQI3DFwiqcLkbU5DkZWa/qCoPv
eINkBzOIjf2S+gYHmV+G2L8bsr9vjPr3qyuHZ7WWzpPmPnnIHqKP85QKPuivj3Rl7PU9WUgLYWu+
TXDmv2G5t7p9ksKjNfegyY7GKjwKzyRL480nY2yhnoKlcWiTXzYO36zjf1/jzfTSakaqQVto7tGX
bDRgL1i93TMJegrAdGlPuuVSwjfVzmVH3MjrkurVJj79fKPk8V37e477+yJu3sVKVs/axBhH0Ii4
p3nEFh2Iuuoe539Yigj/3SZorkF/gwZTOXRs1g+6q8x/voxPtdJPl3Hz5plmX1RJPF5GCzYkPdWA
ZMJD74qAucp5eSQa9eW6Y8me59t2PUBqj/YD3q353GJV2ph/5NUVtcII0EDeElovovdEtNSLsTWw
Vmzq1cv93X6/d37RKsj/7jL+vn03uyKJYIpWHBO+RlBliPj0lWMr08Rc3e0eRQ+RrcfJGrlHzfn7
l3s2juF/7pmmyzp6UpkN6M3L350LJbmY6CSu3nItP6BRMK3RRiva1aY4yA85IKBkz3HAPY43rFof
BKwWMHBspB33sFCoImyorLyAXLQQqVEZXz8p0ycJKrtsFaADnNmMAkNtvz8Yh4dfaVDftOi5eV++
wM1LGhUTQdRaIgrP63QOXtWYOpM7HAfr5u0K7nldnigJbZQ3g38qPWn3AO1sl7nidEyERdlJ5q1B
Gi6hXlNU1isWZenUnfS1ZnEEoTTvSJ43OSH7XDMVQTqi2+aIGDMt2SNB4ALEjRggMoV94oCpIxOB
JS1CEkCDNeRpfuq8Ug7DgbMSZSMVj38PztB8Ij3T1d/RHxEG+Gk6IvjSJdbMEp2XyTrHEKetVTD6
V5vgQEL0xPllY4Dp0rcFQYMwTY/GoV9CI1gK3q/xPN++zl9u6c2c4hfKNWsbAs9KeE5hZT0XTOPF
omAbF2x81qfuoQRI9PNI/BxptyNxwnI5gXUokU92MxL1rK/NvCS26uG0/eN5S8Om5nR63m497xmV
Ea/t6rWyXrcQXMikWK6d7XbucHZ5Xgc2mh7f5axmu4vFSrdWLly+l8Z9gp/k3i9oaUAWWECAsBeL
O/tl9vDzpX/jfzEgRP7v0m/GoHJR/U7KsgwWtSsn4K/tnDJThIXEI+TAjB0IkTngK31NBf7nz1bG
2/LTbbt5WFLvN0Ggc9sS60GnQY2Nkd34VrKO0nizmNlky30q0ZzKzCR3tcXpLrCcn69C+m7ITAxk
yhO21UQ73awAqR9papHrn4lOi/hdHlM0Cuit8tnaYHjPX1I3sH657d+4z4mkx1wpjaaNiXhrcTXb
s2EWWVbf46gspnh0X8ees2vCfL6yYyAPhF1Dc6+KnMEcbQVFaUSw2UvqWzlF3WX8iw/qcy9/8yy+
XBDyM57VlyOHGLdi2uKdO6rMJYrswJtny0QgB5P5MSCQXF/1J4OuHq+8Rv91Vnh0X9DVCstfHoj8
TYXn683577nk67VcOz/JgmDchl6dgUj0kUTV8bdPy5G8xuftHBoaye2AxxaCzZHhD5N6+0TZnsl+
t3sbA63f5ls2dMe5dZi+wVc+0Et2/3BOsThmYrPjuLtI+W4VQB6U0G8HL7T+pLO3R5fbT8jJCEF7
BHKye5weWD54QVfTg8R2d7Dfpkdww/MdDGDryTqQVoF3OvDepivDs59208N2qy+ej3PBfns0EVo9
kUTiW88gUOdr72g4IyH47TDycgh3nT5uNHsVO4CenpGMWds5xPkjJgBnijMSXycnHpILyMIhJpsM
UdjWuK5HbBt/4yivltAqiex4jadjeXuNRm8LIGOPV3Ga86e4i4/886c1J1gvHzzibL1TRjE7WNwR
fjMWy1lWNOTREfg0hFheZBnuhBKqBav8od/307GwXtt7mwiLCTtgFfnY4+aXKfRTjvbT+LuZQoNI
VyNRIu6MjaBr7OQ5MWbe7C6eavNf3r1vbEp/D6+bKS8Ji1YYsnO+K6UP7WJYCj3zvFgMCrg344F2
jFsq932xDnD6k9yk54LdY6v8edqRvzm6/PXC3Ux+UW0UNSQF82jgTVD3VDL9wdrW+8Kew2hNUFvS
9/so4ebk1nBPjsvh5wv4huf59224mfeKrM4mms8FXOYAdzdiZdXPtW9H67dp+CTLVrehvdNt7Gxp
/vaw/61v8NGja4nyHTdBu/nuF8lMr7Egm8d4NWp1QY8MsxGEoo55ejhVHP9Y7UogTJTGfv7W3605
uC0NU2PDyMb+89e/zC1C2HaqUBby8cEB3ewdjzlUvtD749/v6qdd/eafF4/K9Oo+pRu6TNocAhxS
0cYpFXocGwbKLxekjqPtZuD/dUE3o1EO/HSSNLl8DD9q2lW+Qwrr9nIU4XXJ9raw2UtHxOMavpus
ipN8td8EVxgLLfoOPapoAQ1LnemoqV5ADU0sWZlJMARc7Ak+vslf1onPR/PT5d48OjnJzpreluF9
P+VcnZ4ueBrvDZCauCShlhEADmCreQTgTMLQFVhm6pR8i3A95pmKn5B2MrTW552GFs/zL47h6Cw1
9JaHP+UnRoj+WLv0IUKJnBk8iZJbcVfeCw1q7p/HgvRvJZ06+pexcPMGKEaYJP5lkI7Oae2J7vzi
HSiMUv9cfOx/mXR+HXc3B7y0Gbo806jaP5zah+dwOUJQAfwJ9mE7Fhpja9UY9gp3NNr4aWvdzWJ3
Nnsfdr85or45dJi4oQCmkLOKG39yU/msG71silBut5M3/0Fkgm/vNcef9ffZYQAYRVNQGRM07LZ0
ZICqpVPvYrd+RShCV3tKiOd0cvz5OXxjb/n7ksZD5pd3MpdTriepYqZC8Tk4Bu/th/+ibXt3FLIZ
87y0ahw9mRXBLCc9K11Ur+Hrz9fwTeIB16CTtwl7W8OpcTMWfE6xWiYOk2Mc2w84SF5fB4rSyVqm
CerOR6n7W+3pY9iBuxhrWrN8zUrMCqoO1ju7s58v55+mCqAEjbAQESgE2bSIuP++JXon6VV5Too9
M1UQUATVMod0YFulc5zCi1MK9TiUnVtowryhp1k07fyCtaLCxqBeFFRCWChj8Gij2mxAzffz9em3
s9bN9ek3oyjoW1ETciPbh+JcRSSWa7lbnO9wKyDqUaL78wWs06S0+oTUH86A/oAEEHYuioOioaia
DLZpvsp1MJ2I/K7uOW1ckZ1thmSrriQ3VMYOs7wxyMWL6PWmq6t4L5bMjQU4MtIPois1YsH3ejVw
OrQpUf3k9xdb0paZalq+FB1qH49oSUhBfV0oOWcZH+YVQsAaRnUxsbTaRALPfJmpAAjYGKLiT7R2
2quTZ/HsyFBaNF+fZ9mwvcbVpqFl+8s9vJn4/3sLqbYa5NYQGnbToBGDqM0lhUes60t12AstWXj3
nfTbSLo9ZN18jHqzsQ/9pJWSViz2/gXWcYMcKwe2LSQI5QzK4BT8+nIW162XJkzgcehO0DUbw9vP
X/Yf49B4GZ8BYKpB5juRkn8P6DhMo7aI5XLfu8pbuKmpTpzXoUsBvh5DP3WbVG5pJNl9KDPoTR8A
SZD7Ppeo6p3oNWNk/5GPxZuv2OiCECOOoplyzPbSwHt/NB/nOw4mzUOzkTgjfMC2QzNV5W7Z/jLy
/+U23HyT2x3E5ZpkQyQht4yAzKdTDdC1ijbNadCYgrcAY8PGPrcDFCAhLQlLS2zZcLLSlgxL1By1
dgJ92iFO1KYdLRG6EGAPCYfRHB5KXaCody70qOONL9pt6tDfVvjDIVUHyK3dyuAGOA31KZZY+OeF
lUN7yWy5tQrOyVdbD52SYObGBcMzoIbB/dJ62nWZm14O2yK2jbtYWjcoSBFKcdaczCJSIdeFNh8i
B+VNS716YveRnRWLspsLXBYxtKmrX11OxObDOVqlQI6hFaeu39gXfpHCmV3cBUgvnsAjdfRPLm6Y
uylqr8cGNNKY3prTzlEs2ivFIw1z49UPp3Hv6BqnbecaWQXY/8EJGifYl/J88hArni7xys4y2f10
Yk9/Ho+3O9DxIZJtY5jyKFswPo8jX5ec8zkR1LhK92V46JActxrIxeAQky8gv4nKbwF4nzCPr9um
z8+bSCDSqFSyzNy8hZHWSmy1g2zPbhL/+7nwSiR6sa2SDxcRaes0wnpIPNP0ApqKPeo9pwDwd3FR
tksLDMUpeL/Qa0vu+aKEmgGDmR86FJQrJpYk/DI3KeNy98/10gUyVJmClnk7yBWxEALm02yfQFiU
V2VxPF/mJogkY5mhBdS9lNjbjKQT70Lga4Bjg/Bl+6IsBmPscue9jaC56+3k6kgQvgu7UhyBCkdk
C43Lk+WiryS7Zgz4sUfU/8bv+Oc8+XnDwWGMUDiF/Jib9bzsu0mgnwtE0eYr3lYU4E/FpHGM69Uz
z0tZINJSnIVdP88qRKLt4P48vv6JaBg/H7OnKo02eEUXb/Z7WR6G1yYl3JCK7sk8KQRdxOusta/M
Xg+8N+orFo/I8EpUd97Pn62N+6Xbh/f1s2+K8m3fT+IrHeS9PoXPH1voyiB0DcuJv/HjaQCuDP+D
McdsChuPnOxE5DzhXaDFA+qOyDex0bDv8oWy11wDb3FqI9ws4IwiskcTbFpnDm0oZCksgO/RnRR8
ONhSpJUMCtU24VHHU9ynQfiRBVbzpD5foRf/8gb/oyP4vMMojkibG1/lz97gl1dYvmRZ2iS8Uv1H
/0CQzIXwNoJrO+Ltp9d8lurTs+yVRNz06HxI6YkwT5dztPuONHlMJqR+T6Xo4UwuM05BFJPqLJJd
kS3E+8+PY3zSN0+DC9Q1EbUSV2mMT+vLdeZmmNR5qoM7Ug9RxpkJYAzyS0Sa2fm3xf6b1xYVzkSS
xTFnE7DR359F0PRwKQv2FAGhw3CTxFExgH0OwbfwIOmohdFX9v7mbHhdikOicCMNr8blrSp+eTz/
FJZ5PEx2BvocjhqS+cnj+vK1q7IM2dyy4KuXRUYcvLo0As2Vx4VymIlvGQAz1kNCnxNkg7/eiG/m
9wn4CXU0QGJBVG+2G7XaJdl1Imb7ElUBq/Sk3+jXVRohhOmfWwxhmIayo9m99MofpQY6KjmiuhKi
3TV96ft3qT/9PAj+UW193g6Vjc+4BGgcv/5+Mpjoo8nFlPN9mLiquO6FnX/e9BCoTVToGxUVLZxi
wzIKWwfOGt3JbC5AIJHN3NqcknkHDXTyqCbqRWHiKGM1TshRteHpVcG0Hjw5PMB/7xEk4iTiN6N2
/fkr6N9MKxNdMw0TCZREnfxmIHd5bmiSL+HawVBI8wnJ1TI5JEAiUJ9BcQE/OuHQ4SrhisjQLJle
SJPuXVoKvILA1A3DkeVp3Tk10ly+ObNJZ9f9AkxLLXkN2lT5UUxXhbTE6hAFaC6n8JVClQiyQmaf
PqY8ayslAxWjWqC9d/FgV28NUvD5+a2/zsTzXDbfquroK47i20nuRIODePXn2/CP5uDzSeqAhhSN
oCZEiH8/yeg6MSsVMev+wqHUrF3l7DXG/pxuk2Bp4ryUYhSg1s8f+t17rY+9JSqCQFVu5zqzMxsx
O9fV3jdsFI1JLDpX+XTN018+Z5wfbueqr59zc6wL415vfWGo9gS4gsJPtKNpPvnk7A37tHn6+Ttx
kv3u05gZRucwL8Wn/ujLFJGY4Xgsalgja4vwdD1ZyKkbV8gvcbNJNSCwDxw2ZjYrjJWZ40lbYt6T
zseWDnix6JOHhk0rMwhkuTO/zen/KCW7VSsEnJwfdPRRIOlJjyncqzaNTFemH1ysusk2SmZRPhWK
rdZin1lOmqnWPw7R6qq754hD4zrL/wTCNg5WEyBa/lt7XklHlbK4eMjzuaFtQgwSzYYORY/Ph7Bf
feqXlpwvzzI4jAetWl+eBpLyglOKHGqY9u2sjTb8AZk0Ew2n1j2DmO7OBh9IU/8gG0sD2T24ttqV
iPWMHdl3hthJ+TM5kFbbCOpDM/OBOTsK3rQrZrLnIJ+nsksdEJsdkK0BQVDilqYtx3YG7hsgN/nC
kxkOMl9zz4+69oxAOYeUq8Eb8hpirwpbw1gGKixjALvAN4XebY35UHkh1CgcOvo8j5c41tVHM3Sj
DD8KJ4alqk1r8phZ8wfKDXP5PL0mjyWRnKqtU64BY946FwGT3uyqLApl14DM1Ua3Tu7foaLVo22T
exHx5MVLQcxQuYnZ8Ov0o7366qrFMeI1To6JbCftTpZdn98fP0jhLNSYGjB+2tXg6dU8eaMMk4I4
c9i+NxxpMwcEavs6GO41WMjJXukXpeF2LO76WtgJ3TR9brG7iM5QMLyIs2cmvuINT1e9cZdicmMz
1k9lgbntrmvWavcgxsdrv8jOzs8D/x9QxTiDTOj6QSLVFfg9N2tBcR76ogv7Yl+W7AcCuXysi9bz
Eqx1sk8saKhOm5oAyNacRajsr7EyL8ynQsIzLAxOg4G25FhQCuFUFOdXY3/FLp7449bGqusan4Bw
OJfSwix4wmX5hx6vG7JBMypOFEj1mjNqgbMnltvzeXsNO7c/R05a596VsCPUXgmdKo5tRHZbYkXr
Fxle3MFCLAanmiBAaaTd6OeCLeWPYMbLs1JvOomaVAU5qFTcQvkw0cwYZBFLeKjTCSS4cDqkE7fB
DiLxlaVEWUs5KZPDW+vrr1Hr+ZiUS4oRjf4rLumbUhVgOFHVxnaHhkz97/m6l/VWyock3yvqG370
IT0ozWjjwKzVnz25WLV+vzLYM2J5SgsqTifpt+n7H6nT+MSZ4pBrKzLFxVudmjzBwiAZZbUvCDLB
51/jo8tMO8cDhMtWFES3SiZuDrJP78g2REmj98QUkzWi4HiNnllaojia1ggnxVSCvUgWHXQyKZj8
sshr3+1WTVLkZU7GsJdvy0VSUgJqq5JqX53hZcStZ5xlJ0p9T0iOvo+0RyPQKyXYNZ64wUX1mskz
zZxlVgNN5SigqK/lOfbOxq5S+U3iFUs2ARIByN/C6q8p/ITQmuhvKX4k/6WW9bvamPaX59SonZxl
wPcXCqyyXn6XzVc9YwmimJnhDPTR2mvtizAY+65i2yqFBxzxWEe8S1Y52fWFW3TtyjsMKxcFr1HX
2oP/HnCDpPS3ve13m7lPiJ0pIz5kR3czpLKi9cOhKzlgQdQGyrmCmM86RLhkaptoCBUnvHrs7CRM
g4uOecqunvpT8OE/85bpaFUlD0cgZ/git4J4es7mXX4QJrukXsrqrCLJx0TyBkXy142EdCvxZCR+
vXRzfP5f1lxBy671peyow3UAX3ti9xCoS0RqwU+nzi8sjfNygH5wSVc/z3rfLPZ8sCZSzwa+y9bp
7w/OZTHtxKEu9/lkLsZuOH6GOOUUpOX3/m96uu9OH18/7R+RedhcdbYR5bhhqod5zCZUZae9ISfV
CldlXtp82/axAi1uBL9sbP6f4fF/X9W42UX1Sa+2UsSM07wpdxWGtn6KWbgybQn2i+GqvtM8XNcy
PTPyTWEY5p6ICFX2mmzR15xFFwk5EMSzLMuKBWHKYTGqbA0CCkvccEjr+SA+AM0QhOk12kn5L3vA
fwQxn0NkAqRqLJ+MMuW/n5QUToa2i/NsnweHUsP/5yTdXE0PnTIP0o+LNM9I9nL0mYwcpHGu9TaM
fukyfjtWvlzBzQLZDHUfX/FbjYNUuE4ZLjKbILWyzuTT/TYw/2n9fH5fZmdyOUSDHfZNba6TEk0c
hDbfl9UikKlmWDIUP9WmlcIz6ymAQg+6OBGLxsNZ3lzJ1UOFT9gKiVytXX7QGbiKc5/ceAK6avJd
rjxQJNLqdJhMDZrJmLrF5S8T9X9FZTd7dUNigtZ0UebA//kYv77JnDUkpRHSfX5iJ7XR/xg6QpkL
UTwhkiJlD9nOIj4RBqQXyHY9vW7rZ6RN8ssEz9mpeggP58XkMyvxckdiohPvqhcZ6d8OfyyMfWlG
1DfVd69YCK+TmURqiUaTlDqfgxzIHZbxdkLwI5FfiNbbaXMX4CpeFhvSZWESPqukTyGZLB1z1I4j
sxFtD0FRWs3Pw0wwppDuKR+6A2lx6G9GFY4ORD5HHI35Hb8WOF0S7oglJNDIuMNYCv8zWYMfWAAE
WXT3+b7eNhsVJTdmmnab7Gg2VRB2PGn6h5QnrAXtKt+kGyrpZB1dYPGni2gbbq9rnQyk9n3yMu58
2TBxqn5vy0V7BPFeHsqFfPH6OzJzZgKq7ZTskcsehMm9vswXMrsshz2ogvodQQa8ZJHmN6iTWfFo
St6vk/U/KrFxZBKPwBozDkvlExr/5REXkSkYiXhOx1ls4N5kV2GaKKewzUBwXaRtNrnso6JylYq9
wCCclEp6GSq7r1oc5lupWDYaOTHs4yZiv5bPkpv2bWhds9EBqM8kjWhHMrOypnMaTKoynQqB89TP
87723YojjSQzdkCGYcg3L3NplH07CFG2v9Z2hGYZsiZNkcqJurUcueMxxl9dRKfl6JI4GVl7JAWi
AG93BbFfI2L61ZdOvXqHIhGexiBNE3V17paFtNvImquaXrofuikFrEDH0Gxr5EOHi5AHFa+iYdkR
UYOBOVln2YyjQUD6jbYR1bkIRyCd//xVP7/KP6/kl696s7ga7Ex0o6Ikia2zQiSHkA/kOXGiJk1b
MpTYkuAGtSY98dUZqmgyHjWLrbx4p62THV7ZLve6yI0jl+3Lfwg70+ZEua4L/yKqmMGvzOBsNDF+
oTKCCggKCv769zrpp+q9O93VaSsm7Xg44x7WXqvf/xSS+4slTEj//0dCbLv/mU5Z1d2KflSelplY
jqrpkJSCByNb3g1IQShgdXKksp3u4SeQy1+MSpKcUJwT/0Tg4HvJYnppartQDtVS095la5vW1Lb0
876m2Dj7YQz+dnSIqki+iegMe/rv16hYe+s23CoiJVRlVLUd5cObVSMUag5U2Wdeq83+PejKV677
+6hjCAomd7CMI/tbtyqmZAznlITgULvwfmBSYOeydbLZdlS2w8n7kTdeq1PD7HTI0VHPPaeKvNA9
OXXhZrDtwARZ0YfpyG2g4y+CCxMD9Q9iC1Qqg0QFCcXpj7N78Q6oFhgBJDRECmEMzkySP0GveAaq
vo17RmYGtDHcpbuR4iuERJRxSzadcgGqivDfrv4B8J/uoW/EHoItXzW+rXvSqjcTY2Uc3FwaK9Zy
sHyAD/opyHC3rwIEcbqiGg/BFflW13ynGAjDZcCGhbudhL+C6tBKfQbq/Viu9YBq6EvtXchXwZwX
jHgrjSEAQIEtJCN6iDljwouCSkAKqsEnoqdbTgcTE145FTFH/3p0zpzBqK+i02uwcvy2jDRTUJgf
qA5D1XZrKeHV8ohtnCuiIA7xCpnCdKAihavA2VAjbeZRrAMRSNu4OHu27Vhq0JnhCXwzIAliJEt2
DK0PG8WHvILUpAiadtjtAauPFOYP80QW8dE/5wlmKcS9Ml7/t6lZtrV1bm1SQrmg+l/mud9TknY8
z87GpFVJnsWtFg/ds5aRioRCP4KKyUC1UIGEOKjap8qe1gXBm0lRzjUGptY2t/xBqbb9KbYQXCco
Q+oVCQsbOrxgb4F08K1yWtYBRPtXg3hyUuLWdy7cLSkiuJCNPDWt14xWRw4DxFwhFpKdvoptIdUk
eFIlyZevOCNRh0jAg2A+GCK5HB+usVVNRhbseYnWJ4cjMq4WIrNEcGsP/pcTmlqJvPclbVxZT0X+
cLX8gxTZaJOnfPv+Oa/RxawnJ6JH9TNsHcSE+sOYIEFZxnt4crCtjmNdHZxzDt/XD9ugLg6cf43D
N/N8L+eHExmh8zIt/JbJ8FjDFIle0Onm940v0rGNIzfOLXOpaCQCf7TFSoKGiA6yGzL53in3LqqT
PsC5AXq3cOXE9jne4HkTClsiFg4nxeYEB8asQ6Atqjc3PZY0VBT8/U/KJn9zdQSzLAerpbHhfYeS
N4chux8vbbmUFMRKqV4zquXtGGryO3nYOuxJN3RRs6f+TTLCi/3D8f6XrR2GUoS/yGwoim58i4Z3
eVoYZ6MADUHEmEhcrsWj0UyVH3T7B7fqb34JfqNMAEV4Jn+EzUgF3suy4UIVoBN6Z7mmQZ05wIcS
UrTjpr/NRvmzGNdLNoREEO5GUN6Y9ld8p80Pi1n4QN/mkICQWrZM9pEU17e1fCzu4GebulpeEuPt
2L321iqHnaaHY8GVLPeAPK+5qo3nVIV2z23kn3y0v3U7uRgSbOgGW4TPad9/jnIzN2ojbdVCnKhc
+1VHf1uCBRtStOx94JxTbvZU68Y34ZwUdygBbTKgQP7szWFwC1bYDx3yl80N845MG1ImnL7fAQ5D
Dw1AW5yL5ckcN9q4sTJXGQBOU8B7suIeo7VHA+G0VeDyas4/Yak00d/fx0PMQJqAuA8Zqt/741Ck
eW+UWbnU4WSthk2jTCXMLLvMXkbQasAoNVyssLXnV+uNAKbLHp+hPqRu60MLdVMaDhgjWqb7mlxP
kGp0TrUatNIxOBDmNFS8nkux0LuwuL/cz3fI034wW/7AQI6AH8oqpL9UhFmmLH9zuq1RnQ9Krx+X
w2WSNZdxBzVljgFzReMEcFqruZI4R0noqmY8UtfF7fWCTHJL5BfyNvMQ3S6a26SxLEku7BT/Ht2v
Vfx791KFoWnWF1xGVb5P96Lo9XM6quvNiRLlC/SW1HtDOE89LT45PEJpINVRAy2QcDWQlCG54SD/
hX2J+QJzC0nY6tWAzZASh7di76bvmeq0M9T6qqjm8yQ/Jz5NYQTMQGTyl82r+XrbNoGZUo7vgg9q
NyeSo+zCWWQ9U789er5X7tX44Tr/QASLUSBrDm8uKoYoqYhl959lJUm3yrye8nJ5q99vxrqCF/Q8
IgZekNOQzcZpoYs8q9SWVfXsLhvbopz1bUH+es1IeT3SnqPL+t99/xUt+t73pqJoI8xny9C+4wS7
y70drJ4q+yOiyENgNOsC6fgsvEFF2sbZF9IM4WUky6CRTXuYA0PuCVuQAMtJsevOEeJIm8PcZeKT
dQUlkWYQOkGYF2m2k3bekHkaUqIQkspRIfm1PM3NYE8ERIntBiymn1Vwto4v+gSuHewxYFvsIqYR
N40n3wNLjtRrANvQviT35KRvM+NZPbjG+31Oxc6QlC8Fipq9V6uOYPLZAgSTNE8m/o+pmGJ8ebkh
/GqdspyfkEzqnzs1uN7/774v9/Q/Q9rf9f4OPKNYNqik20vK3CTKaS6kysLGdFLQMctmKs0gmJ/2
iZIYnzBVQRGmIZCcexiZB1ib/z2iX3Jnf4womrbIZI6AoH2PD0rHu6I29z2bd5cH5qH1TJC6SmZB
h3h0b/f4ms2U0fJ2JoZ8eBxdZ7d2ZdyP0EWv1Qw8zfkUnfJHM00XNs5uZ36catSRBzhK4eH8d1O/
tu1vTcVfg26HVJWK0sQ33+Z0y45SYY/6TT5pg8Pk5KthNtMgzbQogSpn+wj82XT01MFnf/ekiQrE
Hy93XIZo13u3RzPMQzlRAmjv4a0Qj9reJbjDGXD2rdCAeAsBRTRie6R9n+AWp1pgn1h+4x0nuBwx
LwlHuxIl+GOsBjdPo84eVsV55SMji7bteboP6ul7hJAg4rGH6SG8REpcjn9CVOHL/XG+gIUD+YD1
buvo2Inn/zOLKjVtM10bTpv0Qwm0d8iAhwESgXreTlTYK6LDtHwAzwH6ETpgoUNEOvL42g1OujmP
kjwG50xy46l4TpdFKLcOql2zSyTNsdibT3l8iNDHXQ7ozvcweoYZ1ENCApolZUfQKd2iNhwtzm8a
oUnD6Z+rOaYNfba9QH8xQcnutT+ge9wutDk8F9UEH/AU6o/knj/agIaeIBonUw5bCF5Vl5xejtFw
otJHm17HbNPXBaLvMKObOGe7Ngd7SogiAFJ1AbqBkilg090+hEJxTYb76DWz6lnZB5eN7kO/ivb5
KTDGx0TT58dkP+4DNGchrO1Z8U43E0TrB6fbSisEGj4vIdvU1SexLc3Oi3zB83PTreN+raPRHGXh
cXIM6/c+0t8N4LET+LvepOCwPYZIvMOphA/duQoYYFBE79cTGXoS9kI2RxqT08vXzLyVeYj1VbZF
fFV5Oxs++abzvORSs+Qco+wyt1/SWAlPdB9Ms5AGEhZwboCIJ9AzFgs12SNt4WR+HhSvMI5c0NUB
JAdQET68GXDG0dUbvei615CxH/l3ydMQRAdzAxqHbIq6BFiXS4muhPY5uLJiHvdVaAog5KQrQxWh
mBEspX4PlPLllC0JEPC1GSBdKDPgGzZD++YfiVnBGuvk6XJveCkcKmuK0pQyCg19DOdpfx7DwIsE
GVkDqAWXw/tQQXTqFKv94vppg32mfhfY0xghJN2lhMyQo7M1HtWLkzS9HSdk+O8moqlEGx4vXbK/
QGr2UFhj6RCXuX+8RN3ZOxyjgnNurC84daD+ABz/gURfbMkusdkzQcZNDbtxDKEoBMl3Ig1Qragw
JXu3t3rW7q4riCbVpwGG4l0Du+aD4pdPEKO9DSFz1UDJL3PvO4C2RURb4H1rTbffSIuqJ+Lh2Ycl
kRJNCq8Hh4HtDRdCQfVJXWWvyDhJzz1c+lpw3WhHT6F6EQ5W9p+WciKnArb/0k2aQH6SltXquNjD
Nidwi+6dYBfh4hy5UQeGhOa5SFTgcQ8SFZnEHlsfQvy29LBNDchj7DfFv1wdDfiab/lnWME9C15P
Xwrld82t4PV6z5NR0rypc1ffnt61TVE4xo4QtDoeHpB/fzr5NtOw33WjEKGm2nQYi/buHveQm/L9
l3fzqXuq/NIIz4RJFLeAniP/YvxkxY+iO7LvrSMjxK0gYjO3/X/v7F8gg287u6EbQqsZhjghTP77
jpaX+UW/dldoJJAPYvURcZmj5UokGe5bNgX93QQWvcgpqSVIsSvDvXtay+t6pr6Z28vCjvRoeLWe
IeCx3k+vDXPiwwCB2Qr+nH83VVH+svv+p63wPfze1qM0ZPtDOxyX+kWDeXmSX9tdDhZMPuTEe0Rd
cLk6PNfnaloY2Ik5tkRuM73xiKQTrLImte1wACm6GVxup3AvzdoGKZhOA37Gy/dXtywAsyqU+QE3
yyrdFR+RQaao5LPDNrhJUSlFmRRdz8Sg6p3aPZ+Am6Yj3UcuGqn501SvvB5GUZuvxIl163Tdq3nQ
G6QFcnD6B51tylB3wwgacCQTAU5LFZWHShsVara0ZJQGqG9KnU66f1mY1+MNpNdLN5w3ewuduns2
PjZXuF3XWHidt2evvlPvYpBll89MTHuhDbelLulTWwMtVzbwfqizak9dKzW8WOEydL+W3gI8HfRQ
O8EUPhyj872Lj5kHutY1s2ymqoC347s+uw9CUlE/tFO0d3y8j6iGrt4qAWur/uU8Ebg3sw6HvFzQ
ez9EVPU/49SKwT+8SKQjCC2Mfh/u3mguSp7fy0260cnqYIPFXe722/0K662z4fh2c9W5oKQ8z8YU
P13HbXLayk00HIP2FRTNHW6kwSN6Q1z0TfeNlbJsIyS+4SNmvO97oIjO/g0m2+69/yCPg4yA/pND
/KeHjrmOOBVOHUae9WWX/sdiMM5NCtdzf1juMyPpT3OTA2cPwCWfqyC/S9JVIGdSlnhV3qc6uE31
6hEzUalQskYUhh8e/r2K/tBMITKNU6PQnQBhDEP/5tv02dk4Xi+jbIMciFB0aeBYQCBpnfmITvgZ
pZnQwcFSIVGFrgSq+zpfUwS/CYLpNJhDKXh0P2LdGblgMtxwBdVe8pD4MFaA4fTuriCQe54lB5/z
3olGMRLZyGQL5eFPqmCczz3HA/Fg2JF+wDwbGrPh942MhIIMjMrQQVgTfvh9tmBKd+ptX/YL5e04
69PNkfCdRsLM0COsFMClN/YMSN4wkyDIoVLMgrr/SAhTnw7d1IRcjuQ6py8cNV+vvX+OIET6uMF8
bVPjEFGw0CguO/MdiQ5FkCnjkpL7Jlejp141JC2wOD2upAjtksNN6BffcFCpFzbd8yZ7+vcwan+w
h+GjgifnRwVFDKvnt417X6YZyfHbYXOA0dZ2r+8GGViYtS+xzSKB41sfzaYn7GxSPDALBqo9ybeU
Iiklkw8eKG/K69oTuXRfWctTkgK9ZxeJ2biyyfbPJuEXA331dBuA45EeGj3Uwyyv5s0Qo1LR1eib
dwByuFiI7fWguCQkLuTBOzG+GHS2X6yKj5Hp6zg3okhvrAMdHDCKEfB1Kt2DH7UcQcMc7F9oycWG
vlcaa30gwambTaUhaGEphoOjF9q0WJbQoEHeIFQjDlt0UwBMnCbQqlvDpEeEAJHg/duNcidkgDqA
Z/GhedoLTi/syapYF5J3HJC28NPSQ+OCbRjV+DV6I0PpU40zPUFYSskDggaqj9QiGRCJ6qkTKYwJ
2MtmH2pQoEDOvOqm6rOhhdL0+qiPB3J25LBt6g3JJLgH6BlKT3tRzs4VCUpwO6s+9SGzS8eUwRS5
q8LyNfKRc1lo031SByWpneVxi0BDh0pGSknI+YUDCu3nvVPniAl278XdNwRC0zcea6qvKOc++3uo
sI4PRYSm7vhYujeoEStRWr0pqAbvoWYr3Hbcbfovi9IElwwLMoWPjxzZPezwKIRwJjpGAk10Na1U
R532mnOKMoCFS5uYmXu+RhUyLEAFSdA52WI/copPWffPdyILoJs9wojH99tDJUR43CbucQLxlSlC
szxTKL8kRuYSAj95Sk2pSyB9SDL1I44cpIiOeNpZmBVz8+xlVBa7xHcK17j5hM27Bfaf/eXwwLtU
oied3yODAPbquhnBhTKp6SoHx8nybsiEf/HDdyDpKTJ6U45Bpiwp58zJbeMHPZWHyES1IdI+KJ1S
J2YTSzvqSDm7LyASXrr30fMNRd6bo7yokTrrCGW8HsKb7CpHH2xoC7N3GXRnTC99guUH6d7IUfjg
lyq+v5PLYC/496L+S7kvy5l6bNCBYm1/38MOt/1gX/d3Y1GdDl59nKCTSjae5AuOmUZZ/wWNT7Qn
0rE94JzcOrKBgcZBp1wCo1vdWpwVMxj9lLL6grL/vrUSyoXNF+gBIUlCAL9vrd3pXOhGty835pQD
+BCn4Tm+rKp3aAFRV6yfr4s6sMbU82+6qRFVD91HH6WLfXJ4uI/zOXRuq+uTtCpRyjCdbF0/CpFn
fdKGQ+UQr0YXLh3jxLvnaRk0gRSC0VhWOyY4DuQTLktY2k42F3SPP9FA/CWgyZXpWBhU/6molH6L
3++v2tB3dV5uhDapEezHZXSPQVYCCV6ckv5dyR0qOYm8cmyXiHgubjPVH0EP7fSQxwyAcOEkuvvn
GbpTkR50MFvBjz87vZMCQRCxn+7fdOgZ/C9HjPhlvYPu/ukTFdogC35kEvsz+s3V2AoZCWrGGalv
R7uIaUoGSMmFmZhuFeTe4vzCfA1+4h7+CyDl9y/6dvakV6O43ORKWwBw6Px73E1PIdT0to9DiCbB
+ARDOryG++DgPOVPVphIXudSWD2sRvEldYtQeZZ/sBb/Ek37vU3frMVGykZ71ThpC+lBGt987Qmf
WX8WWWl2IYYObmb/GexIlBGrkoil4DA+sMc7hw8YMv69kK2/jQRAAFHvBLUJpUe/r5hrXbCQbUZi
SLKVNsYCWN8DDWvo5A+fo1Eo77G1IK7OXUQj8LqmbxTlIq7j3y22bhtNPWOKyNL06hSQRF4cG/qf
5+rzhJuZvsmeMpUjQ/fMVRa0m+xtv3jSprCsOwSG9t5lcoS8h8BRA1WhxtS7PRFSl4juOvLO68bm
/YerHf0J7cH0Ui0d/j0bdI8uTLP/2LhVZiu1dL3eYOBDovktjykMJsqqh2qoE/cTPwXEdkOihjm/
1a/H1VB5awPoCcIsEvQO+xDKV78Me3QxkVjn3XJynlSxGV5esN9BndXEIE4hsQdf96iY9i9BF2gh
kjeBEVphGQ9crxWK+wG19SGg+kD+eqh6EU8oSY7C5vbu0/2e4qNqNIbEIv6Jl/ovbsvvvfHNEB1w
rjSzpjdUrqLgpgE/mNhhFVtvaFyFozeYHOMsQk/CBeEjKPm4mOP/mi8HciAiniMuaQTNBKqgkOKy
KxquCkd0Ef7E9kopjdi/f9/fgeXI5FRHFixkULf/Pn51b7d5BuHrWg7bQPycGUMR4z1vxQhxfnN7
HBjUE+K+mMIBQWAGSNzkRE7U5DgrX4aki/AFMfq7T4jzgyzKItm3giNgJw/zhzHWwnsiRocRCIzk
FF8mN28mM1ij8P4JQzsvkB/SoE1q1HpQUHMKKIApWwmykCiETWxSiRpiyA00XWMtauc4pZ4WqD4V
MJCXVB4SMLwE4d7oGlE2Ni3QnLd4v+FXkfithFDJhBpTTSP4LP7SmDjmXCPCLP7ex2VshDcm1j25
JwZtyAgSXoKa94LTeQYxg2B190ydaPDr0+7hPaSFkeFbm+sYfXlaZATi6qFZiKFzKmL1awVUk2wm
JxX8q0wLsUTEb7Esms88tuZ6WMTHF1Vo7alJNQFRDrTiwZ7Su6FYONWkmvCayfETTyO4JVKUx+jZ
x4fJjWfLzz2bSazN5fDXU2KNDQlSOdeRsz3EcjIkvBa65olYgdqcP4s4exHtMHdiFCnHOMTVROh2
8Ix4Pbw+giuyjiVIJIdP8qExyCWe+QQaEuowFFfxGfVdM4SpBqcuZ2qK6aMvzelArFtMfzFPiok1
58L5aLgtecd+hRbhm3jvCUvq9qmGUlRM+jeVq7PmB/pCTkYEaG9JuqEVZ0cNay79VzeIXURMuXpS
xzRQT/QEcoBZtqpozWGdLptPrpPvJuoaDEzlgW8WfW0v+XauP06nB8TfAXw68lfHsld9lgxB+alP
xf5kf93T+Il4lExGYs2zWcUoiksVe5IZqrRAjGtBawo+vphwAYU7JDdu9pTlAt29HIqbSJcg8cPG
OPCRLT3EsET2rmMU28Dcsf0hv8WLfj2VxwC7aIE2z2N9eZgM/E8PUzo0m9lL2yCNJr66nvzaUsXI
0QTmkZpstTfCJEKikAVZfQ1MPUGZEeka0dL9TEwDxpA38zx/8yYaSJNFF8t8JW16A4vPeGBCpxvR
42L35iMLtuH9zObCqSTn1iLZV7ADHOLsU4rEdv/VVfS6SBDBTBqY01GUTmE0pWvSKRkQsWHgbspJ
ygWJdotrEG3/Gq3tjRmjPLDVRPQdO4wUoOdFS0hy+QOtayKoTx9YB8whMf/E/BGXKYZMpZc17o25
SitldiNC1OE1bmOTpJM4OrLoHLcTnY4RP3Z4eSRBI8Zyz8i2zKVyVoH7nUgMdc1CFStATDWxUq0H
MSmYjUwc8ai+FKtx9EDrqRSaoOwh/s8UEfOMWSZe/TWm+WT4aly9FVtn9jSKtDXKhtGNg5geGjEr
aH3YJV1Svd1F7zNLQHl9zRGNaxGvEpvvJaE/N/q0DcRr0bDcdKwNsfLFa3Pegawn42AycWRmmegR
KeLd9Kr4LR4T81JMVHtKGeTXKCM/yycqbBniM8QzYsWyjxTMultCXE1MSn1ZcP/r0MZemvD8LRGN
Y2M5fX7tQKxYrp2FcLNd0f3nCTOGteaJSScWj5gn9zexJ4gpl8cGq5wfdi9Ya/l2sT7OXIm4Pln0
5ZGKw0AZFpdDRFFxvhDFNUAg+0U28tCtgURM76fFLezLgKxNViYktX6xrPSmf0dzCfEq9NGI8YyP
exdxwRCNRV8Lyjt85e2aarWVwamBWCenxzXuJ2K/blacVRHZ18V5UXny9BIaT5CoRSSrggo2wgvJ
TTCZ3JNz6zmHmvA+RvkK5fjj1IxbDpgs7DgixCHz65g5xuAI4xuqekeONnEDZs5hdI7OUcsBZcdH
jhNxE9aMDl2l7p19vNU1Hu7s7W1vuOT4l4h4WNOz3ye3bWijqoPmRHyj8s7pAFfCPTlRBpB6/ttQ
wxjKAbVHHX2rNR3oygilc7nzr2rcvC0oG7u9AYFcj3wLSQrnPLjxG6UJDgGUEnp+0ORIOp/cjzJE
ZkCPjwe/jRZkv2Iird6Z4Nh7iLJK68kEvSdtJB71ShemBXh1wWOOe+e+Uuqw2y/SClTpR+kuJKKe
jrTKr0FaBQdtd5Tecjs4Nrt7jsQOARXr4A6HcL85ca6qM4St7eu4SCmn9o1woYVNs54Iky6EMQG1
AHt+vC8wC0jPMMaexoL8nOxj04GrEpFNt3ohuMOlOfcZqb3jEtqUSH3OwjTCqHjM1qMlxWTYG2R3
Pi8TDcGBcgGV/ow8lCOvM2zoEzzV8vrkyXyHe4hgEvJrxx0lYNoiq4BF+0hkNhHyaB6et9CVRE2Q
w3NwWmyUPeqcB9AxZqwrRLLGB2k8POvrWz19UkLpEZYsnJLiqSVZgWqe21XuhTRUgSxq0IGI2kIU
L00pFYJcIwj3H+U0fQZ0FKwoXk5jgnokUW/PPCu+F/iEe5Mc0nL4N+Z6QQwrW4h8eeoobuoQi0XB
rnPz1WzwAICAyHB8tJXLxiNy5QiV7HLsDaGFxIH7KFlASsfGu+l7ynN9c68H8lZof0Dumnmc7tLi
4JqrS7Qkj+ZR0neCAS73sfdgJt6AXD45sGlbO+IpYJ0RW8ycD2W2z/z6cx8D+QoNStnOvkkZqKe+
IcaGvBqNaiaV+MOcP2nhaOo8pVHXxOqckJkxMEwkywIlIU1cvB68xVqJyPX43SMaa4QBT5z+3hGW
VTLK+FBUoqDiBXbIWcGRSJQ9qHPn0LoEs3eF96pvKLlzdT9ea0Ijp3/CTR35AFCp4ekh4Qu6FXgl
oD2tDwTGrdeDf473e1ecrFNUU4JcRIcz+Nb3y4zwEPUvp7CbBreNFkFr4+qZO08fS1JoHSnudmET
6qBMkl0lDW/iyLETanbnQJzXRLvQ+eKEfVDnBPraM3VdPt7eLlXdXA8OCKy3XjtAwuyNdgphleDu
IriRYwtTKwjZAQIFyRCgGfaSLS5HRFuOBH0dKazVZLRM54jC+/bZ6x/p39L1h8lwcqTpM0qpTzCf
lJRfIGFQDV5nhRBF1YPX3qfXC2hjLwuzaXh4Nb0W/TsWGNuuP2ypDvarF7+Jnfsn+CfcTLediXsi
ea7wS4LzS8p/bYKWjiuFPoE9C8DpDAesQz6NSxXWNFFU5xjbHZlq7rRl7+rz00Tnw++hTZwld9zW
hzzr7h5ebLY2YG0FG538cK1hlJg33v4CIqR6NN9CWkMidRS6/mhwEtN5uZTuMHFJOjraRubLWeTE
xuI8Oi5mzVoK061GwBI9SEd5hLUGMCSlD56KryUjtOadFueV6sEwuRCeoQoSBVjJQ0ndD9IVgfWB
xsjERFBEpeBN5RWGq+ORqfgx9Uv99c6Td5mX/AjefXFrFir/Q+XOO4fnEJFr+CvN6OyWAFfakEeX
p0A4SyIbkif8Huc72AGi21iKB36rHuviQfv6Jp0Ik7jlUbdIx6JFomV3IasRlMEpYK/ipgbidTC0
c68Hsnd+UQNx+/XOuw/0nk9QgyYW3pf5NgT5TIgZHGNIOibnwSnR2UOU78sbvXNfRWkEyW+csWeh
xf11aBHBi6vXNrqO03gEiz5Qcjhb71Hz0XBaVsEwLf0uLH1UxP0KeFDD8dhTskUBWlCGely/XqOS
g7PhtOGkCffJPUJI1de8I3+deDyNsw/h6Fn+Hr+rw/NSaIvGkXqMe78Um7cc3HDPal99uOCGWTtx
2orGH3GbmWMlannk7kVEwAjNuXi2T3Dt9tCI3hPxIvy6RMMRNRL7TcURZcuh8wQAyQyoMfSQWnkQ
XVsGaAFGBxBGopsP/jlU8XCPDFwdyq9i8OSoDEgu8Wi1K3kvlfXRMTiH17DkPk9IRIaVf96JT777
MlOsYBhal1oFv/TA4bCHIgXMZ+cJcc7gkNRf7xTfXfNtB2Jo8lh84gAsA+DObSxH8vj29ZDM00QE
YNqvpxVNkuJqKu738yGqNtVXEw870biaOcisozFHLsRkDnVzZs/X3CRhAUKDCUWR29dpd4kV1rqI
P4huFsYM5hjGB9KGUF5qXOOZRZ9HwH34H1mZ4DYhScEE72eHCI5KX/NtvgZvDr8eZjxXxHCprGC6
8zPOE+EvjuIbaCl71kWXcY4V3ETQdxCOSWcWzwgzWTxqxV9eQABGCn9AAT8lsF3iWfEqK6b6NTgR
GDZ98RcWMD7DOYAO5OBIhD1H7wZvER9ukoM0YvGh7xoRjBPexEh4GkQ0TrxXPJ2HQtDjEh2fxOcd
eJt4g+mLzxUGPEW7/C2+6YxnKYfkTISBLlxNcTv5/KC+xBu+msIH87vYii8YeI0wonGVdiIyZm+E
sStMe/FsHhbTC03Kp80YxC9RKXGRKCvTAPEu4e7jVu9wrnimmnaRGunMgwMdKcUQgtOZ1fTX1ZlE
bYpYAOiypI8Iw7OUwFY9Zwm1nePmy4AtAhEeERasiEwI1+04uA3gGBx4iVaJbxG91j+LPhRXJi4f
M51n6E/gdXTV5oTRLpw/nv/qPtGBSjysTK5IDkc8jvvGUFzGCLrCUy4GjHnJXBRLTOxHYoXCCEUM
T9pckw4soLCSu8DaaLuaGB+RY1966TSH2mfvyGLuWSViGDW8JNFAfSU+0mKsYUGXYrRzaSkhE+FS
0HLo0JkBYkLY+LJEtBgP0c+XZFhJEzHY4lUgE+FIF27vLRE6obhQO/H/0/8GfWl5eSjmhfjGkgEW
3aDFohViJor5AE5PpxzKJ+skJpL4XDERxdzj5ZOGafbv+PIXb9W3iJ2uwScHxn5EIvh73iLdl2p7
1IyevIVFlEb2dzd/62WvR2f5GeX+g+ch/jGdB/P6Ye8jxHcer9IDNPdYlZMnZNKh9iZHuWJ3iX4S
AvxLcsA2DCLfoB0sqpu+AAj/iQYfZF2qJLUcmOOUIFvgw0nEB/NgvSrDj9Zho568Wa7j+7c46acb
N/oBCfAVXP/WOZShoAk5Um2K8b6Tfl1K7d4f79qwvuRkq3KUzSWWZHUbm8bB6WEMRecHXd1P6ZaF
/x4X+y8gBNOG2csEHTpS9O+0GWmn6Wkn7/sFpFB3RCMUp62Bc/g1xHN10ADgVGHrYsd1tZQqKw/Q
3wn+HzU4n8P9PezqINU9ctlnyUV8Y59HFHHdm1ABFpZ6HWIpkAWCvDx6QLhvz1QhUY7UklC5uEcD
sL2bJQeBj8d39pSRV8hCsej6oj2m4+aB96Wewc59gw4VHg6/JLR+ndnXwNYjI4v3dQwDRXafGOyj
5MopVz+EMtQVW9mGps7Lb7GRJVK1SlE4pZ6QJ/nyPoTS89+9qP6J8wKiouoUOgt5RzJav8ejjat5
rYqqyzcigAdoHUTnDiGQlTlZ6Fi3yLckm8h7//e3kmX9MwxuwcunM3ompVTytwzSoPaqdLk2/abx
xxTTOXoVjoZAdndzK4CFWnbPk9RAG6om5c5qa0TYbIR4Teee6pnlWPPu09hWqrftaTSQhp0xxy/b
nMZwnUIYf/IJqnxu2UEeO1bd4zZfXz0EYt7fC7dz0o+jc/GriUEwUHOWbjLEsuNGHqqjRN+A4mTh
TnGQdYi3lrMNgr0/D4y3dgJ0R/dfYzQB1zvZL6PXkaN/7naEL5w0n0JoXCya2Xw0hnw9R1TC3fG/
vRNDlxTCwRwGCGKsTvy5Th9FTf/8tX4OGnedu6/TdjKGzQQY0M3f7fYR0M+9S80AgnD4n1Q2+Xsg
8uRNTy87bbJr0ZcsJiAK4n4L/Vb0fnOWj2OBIYILbYuAVjLdShEKTW4/6R7P63kQp15My9Y5ZuL6
VUWx10G2zRo5UzuZHmc7JCoBHW1L2APG2zoeG5BHjvnEq0cqxdlmL4+PgOahKZ91DgdL5Y4795He
keY8S4yEzXi8vDmJm+EXJMvLeCl5UeXjz3YRNlfhf4JDetDHD5Cd+6NJptPxJDQp3lOcxggGd7e7
CNaCg5vG6+kuW9Xxjg4k7Dyd5268qsfxx8Hb++tpcHzRgh19hnhk5kCTAAR63S5QzjsjoODBevkM
rzHSIqCHxosQaZGJH9LvsL7zmsHfjS7efMrHM3ol8bXSqQG2Pe52o2A63yKp5dUTJVDgYQ97g7iW
AQ0T3TAdd8n7+DMLlspzMa1c+QkFue0WPXB3uh2/Z97/UXZezW1jaRr+RaxCDrdgzlkUeYNSoBAJ
gMjAr98H8taOTXvFmuma7uqW7QMcnPCFN8xlay707e3l19JBwbxn5dP1Wpx0y/reWK9IDHV2Z/n0
3bhiijfnAumCEUTXCsp7y86KB78ZKB24yrL2DsVK6V/qgdBHj6qDTVq9EH/qPqv24/X19pYP8By4
4gg9iruBpOFh7bPcRkvT0vJdSlsznaoQlN5MVg6TeNjpq+k0GrAU7MEBKfzpR+p0ImZUe8yNW3Xy
ZwTuiiV85t9c4w2Aq+F5YdEhNQY7tDjSeU3FBeEzx/q49cYnAJ14dbvHsP+136fWaoNpZzA9fQhd
bezkrxbCejGb4HWOucMieqv75gXrHfBr4VfdX4CmWdSz0zk4NK/k12x1C9/x/OWMcTwpNiDcobtb
3BZtH49n48OB1k9OG76d6yEufrMJTeU5qvDDlR32z9WgWQwD8PIW3GRMMWE3vVF5+ApXLICZcNj7
w6/PbPIZHdkqVFb6FAEWXbizKEnRF9Gqu6IxHR8AhbHm5nqO2RfX++ytGfgaKLtyN1xRJlnZVKbe
RKQh6Jjls+H9oBX9M6CkMoRY0ZUDBNM6KXKfK79fTfFHJlGmmHDck3RP1NCa3UdH7eTCF7ea3mAW
3fDEIWW2GERimikzVDAurLtk6bMVyYtgsYX8PuCp7ed2gBxGX+4fZ0RiE+xiKDyRSRyPX/yrb/VP
8LyYAH8VvkSkbgbZ+mglMbfjrPvS2QiNyv3CO9SpddZRgH8NNYspiywxGkNSf1moM6EZeRuAqcHC
OcdAaMnsYeVg4aVZq3Jo74d4xE62NLnwFLcGs9ns7B3cN+mDOoLG0M5nlxMLg4xbA52QGerVjmlR
zlNGmTSo31Y57otfUf/ryX2CTs4/7hMdiTfgn2igKt9t198CIUXOXKOXBNXBJhTqej6/emBdp+D+
RVvlu1P1q5vTYgpEH43ORtfbMD8waqR30XUQjU67F6qGMe6a4cZ42Y4UKuxdF4qiPO0I7dLlEl0J
v+vsdaV2YYbmLX91Re3uL3us0lF3JgaoP7qPXbckpYfQpSRdqNy1eTp/TGeCBgjZPCkDxJ180kHE
qEwj20VjNiNKl0kIozftozNALMjBu/ZoVy7oYvaunVrQEk34HagGTqi9HqkBR++gLCHjk6fzO17V
MQgsfn0X83f/B6owpQhU9Ls8XyXjT+ijKgMa/B2hQB82Z1qrrAV+cfydo3eljXZ43+Rkm102no67
3DIYRZeuaFLwf7TSuAsqMs0U+D6WkYPud/wqhEgjjZy1y1/JrU/NBKTbr7Svy1p+jiY6gO/fnx9W
rormNJgIVRIeMCBSHFbhzc4qGjf+prc2Lrhbvnor9xCsspW7lC7BCbDKoXf2Z+7qfnLehJW8r9gt
u/spIfpYxhP1w9kh5zLnyrmvOj6T+hm8y5/la7AKD/eL/iq/Vl/8ojcaLuVU5Do9uGdtqR8CqtdU
ircc8Xxz+bX4yrkyaYuoXKTqQQYdp2/0Q9PHIwoCPmYnA/RYX0Ks6638nb81x2Isn+5Lmdsb9+Fy
JK2QWTsneAn2PhLEKqM1savZXQru/vZmzLwXaRdO+dXKLlpykNCOXjhzYdyuGWFavZgjbVpOqzEt
ZPW1nMpeV8BtCZCCl+yLpbewB+a+t4dKusr38mt4kMEg1B8EWdqFZjUdW+dFuRj4gnStUZvzUqEM
0huZ+3juH9t1NGWqVnTgHEuHBTO9zzUsJ6x4DuNpcnvzXvJFcOzKS+1H3DX/3IWwQuNoJq2EnXy+
zaO1Pte26sY+tq/txgC+eajX7oahndWlHZmf4kbeu4fuVXoLeV19adC7F6NBPlLX9ioC1eWiFUBW
XkxjSjYUNfrQsybZUh4ge7Ss3vKpCiYz7drgR231iQHixuhK6mSINF9wzp27e+8CcGIQIZaEzfzQ
o0tbbW8zlGKIQIHEWrQBx+ImGdyHpnUdwQ6b35cqLSkIRHwpc+Rge8mNjl3kHPPlkT6JpsUcHtm6
HIgTyBCdRBOg79vstoUiPczG4iSn2A3c8RLzk5F4GsXLcE/97qUa0++JMBkN9yBh63d1sTbOzbI+
AYY7IAp1gtaV771tDBZ85O1YDKhPSmdDttK9cKTvdilWxjIejqJXyDv+IkBY4aW3gqnhXL0jjWDn
jZUprqFEWUTVTPPE3XSAGEqNu2Arz+MXca30jUM+LxcOXTNz6BxDdKaqcc7pZ4AF8jf6xNl6y4qW
oYDIOUQ2+GbETpP4mM4xkhrP6eGii+U0XYHxiOK2/ckfsMVb7BpMsi/7SvFj0aND1ofuML8t4L4h
T5JbUJsgvDRwK3a8kPHpnprXYm7iXQlAZaS8yleNHtou71BlBB782uqM7UJ60ri6OWV2UFuNHcLS
WyBcoeVt0JS+iCBFxvIynXtXFTqpuJI2yCqumk/l0HuhNRdAX7tWG2xu4lefpFWCC2oV595UOSiH
8MU/SRt7gUfHu3jJXouPZo34ycXE3A3AxrbX8QRzp7PUbrfaXh9bwJwULOTaobEGQHQA9C68gwxc
M6MkVKfbSFpXXKK73tEbRU1fXWoHZd/u0q6VVO+EjfsuTS3AytNy7ByT92psn6nVHok9hh4BRI8q
YXGKFxqFccrR1G7zRTUO+AzkvO81TMMTiw4xGGRMjAHtwWk0truOX/TO7LZjsl5oQivsMHb1Vifo
7VkGDmecPAOPYjNIaT4X3S7hUyW+W0s9MiCE13gN8l2RpdZ1zgb+O43OmbuFzoWGLcbeY2+hTXWq
8Uv3lL/bn8kJo9eLPsazros2UKp5r084i6OvvTQ2IKf5vozSDTQPZ8p7tqGyRhsqgvsXoIqIiImA
HdJJmPIeSE7A05i3J3vhXYO+quMKHF2Lk7ZPT8n7/aotdFwkrGYdzYsPcaWdge0xlgkCH37eBRGi
b3lsSFLhEVFbfDqARG6kffKFauvUXvtbmggb2iPWUd/Im4IrD1nS030UA9Mf2Qt15RyEqX50T35u
yScRT9bezEG/bGxseBiaX+Qq6grO4Rk1YP/E4dzQMQj2JpNLEGUctDPMH++isFaXjUDP5r7AY46Z
1Q6AiXlFW0arymrOOKxDRfSmrCt8N1wqxDz0xDm0fYBZO3dASM7n4vn5SkLUV85ML2OaSwcJXqQ4
+C/h/EZ/5z7K3jmT4SiF195n7/P2Ei5oDL9zNmtzCuzvEUV4e5+9EiIyXrBI6cvGg95ndE1n+rJa
pPTGjUk1NTb2CB23FUvLt2kdsty38bp9oWV9CS4aBULvWE0F6I93K14n7ynfTFmHW0HveD3fT0Al
HrDGnkXoKJa8S9/5PqW10PblsILpVy5vTM6geVdn2XTVWxZrZF1WAS2PYlFQ0FbPvU9jFK7e6CsO
BavbcnzcKY7Bk/CKePt5qu+axa0HuNe2dvamfecovTjD0qJXop7qbu0AiSYkXYYzf4t0+8jjOMQL
4xOs/BcaRBaPn16DfXhNlo0VXuLFKL4Gx/TSvH9R4exZsFnRr1u6gnUu6FA30/b4xQLgyJn7yxiE
iV7BW7P4YzMeciuwdhJUFIJ9sE6v2nsXCSuEd3SyZ/Go2rvzapN1XaIBrnLaa7VW3v0jy7P7fRn/
WBUv5oH6KspM2LrYO+GDGhVNP3D/yRXKX3Rhz2Ez18sHKj1hipGz+wAIwibZRlcWjXv1V8xpcyqX
2mRF15ObYNbjs0c7/wgfeqkNS/ojzau8q9+Ns/Zqz9WvfFUeEc4JDvxoYYAOj6fpMpyE82qaHP2D
Pw5elIk9zyKmKsfUYF+fOzzXCXUdbqyjsTPPvY235jXsrbRSljiYYzrd7Oxdfq1O8drZJNfjojlR
DISI4m6TpTsJZ4gZT/N9DfzKpYkywChh7i+0mf6Zjtop1988m4mTeKas9AM1m/qs4ZwuJf1ixsXW
4YSck7CjYL+BLyee1b0LUfv2rm/8o7t1r+263ZgDk4hs3izyr3wJ4thYlUt7Jazide+QLuEV8G1x
vuM6/fQv/rHkQ76Le2NlDIkL4cZUszVbfgD+cnefcY3CoG6GfJtmHEzKBUoZK3WQcZdeenvxI14R
4V+ql2bIW+Zn4Fb924lLNz+4xxvGE6d8zAb02LvzQLK8g/GaHOUNqQWRsbJGXX2TfoQLZYnGtE6M
1pt3sJ9miG6yutdnzSut0kNv1qzjjYzdfe/wJHj+BxECX0bRNIAUC5TiHuvbjqdrTZgWPSLVnHu8
i079TbugjIRjlzXnCwBP3ULY2ROevrJYrC1VGmYgHqr8kva7ajcNhi3AgB62y3cro9awyyfK4HRf
MNE0mqmDc1mCkohoNpOXU3P4CPobdcWJghWvfGqJSnqUWb75SR1Vbs1PuqToAxiDFSyUwcbrb+gm
NqMzWAvahNpcmgOVGNg7Z3Ab1TS9vtiGEAJqcpR0/FXMP6kQ/DxZUofq/7PczVxhuYCiLpo30MH4
+W9p5i24t36mxL0DKKVqPL2qq/GUQ62rXgwXM2eQ9Cd+H0ShNVcH3gCvup/HV/4um5roalNoNxRk
BWX9oVp7c9Qqq+5tfSCVpIVE7czAhmoQU+Oxi4VBMgaPaXWbqGBQOJqX3Ep2byyXA/02NbwhS8+6
MXMVsBW32Amd8TiV1fu2KCFnyzP5SyMDOH4WE/3z5mKU8wS93pGGH6fv98d/mL62SupQlbR0I2TX
UujnzbH2X36eou9P8NsY6I7gMCWaeifQitiH8sCXcLIsdZQ8zzaJyUkqpZSWYnlu91IrpXGkt0jn
QPfKA4KFWl1KyiAn7ylqwrM3+djiUHKDCSr1Qxk4ReUcXNU/ofF5LJV68vOTPkLBv59UxhMSAaVO
m159oJDktt44iaGXBwqhnj6ASynh7bd0caV/49Nm+AN/BUAv7ggITHoxgKnbWNhWxr6kbFGPkmyo
rjXzBBAVhGlfpP9z66tQg9Cp865lO6jflY0Ck3/SkoVodb88pfOrpL9U5ZSwUBUQUJjnNzB8w8g/
lX0Bs+9iFGWLyDzpZh9Cr6htJW8cwFNthwCzetoAtRmnmIzrlp6001cmOqUWCfbpzOY0bK3oKnf3
TjUFOkP3ZCD3hmaNf4IFQw0aPojkcpD14J9Z9bNW2KOO0K/Z1BEKEQQJqu13x+G3rRllalg7pnjf
4B4oa29h+5KnMymYh8JbpM5SmrrU18pVVG+lbK5gSCgfi3haaE+UZv6f56ASBdHJlGEh/3lE5EUe
GnnJc1TBXgH3BMAGFDLqHMl9H9Gkk25rFZQOCtMiGpM4gKLcmEOnBnHY7H5eYd+s7ce9AEEXGaPu
70zRn8/iyHFVZJWdbW4ScD4jmtQIFkvUeUPnZqkK3o8JvPm695HlzkETwi/cjPq2bswLzYFi5M4z
zdyl2rLUAAlqNQexcB83jbGN0vsRVdNBls1kozfMgnov+v7caEHtyYo2yKpXyYPXV3GLhe6XnpCf
+G6/527v6dKgKxeyH1sTp496KcYtEorDpLgkSFsJA/tD4+mwpPAMe3O/HdWyRJ64HpgoIdZwN21D
79d0q5TsXVScJzLYj7oH38tIQfKJfSnJOqftn1NWNJkR33p6tknNtzxSj0FYvd7sZqmCki2UFscI
bS+3UETuL+3N2DfR/RnF51GX7Ncj4FKB8hRPQlvuz0dAB+GWwrrOEILgWAe+mNF+Rm7DgxS9LJ1F
bhLxlC9iBPQry/a1F+wT8U0XsqFmHsNeM/YwNfCriDgymhRBsa1D58lF+P0MjysLey08FgQZRWz9
8exSnHue+c2dItbZSz7NFMrTKEMqBX/Ui36rrCLtm+jaNmNST9Kd0Dyp3ha8amQc8FfomVvjLEyN
18oj5Mw7n7ux6U8MfYITS+2ObPSJ8nnzScldBHhXweIJ8S3pt1/ap70XkQLaJ1csogV5okt7txjA
ciZYDoZCOyiArYtguCHWOvfO+I4f3+w+wpkuxU5/gt8t9VmvQxLYBDItyOUn19wjZIAviGUTBnTd
7GA5Iil/fsFb3cZBiATvJmisu4bez0hE7qua49yMMrl9pSamA0YESNaDjYwyQR8JIPEQ5uAqF6G7
gVuu9wZ1ORJI+lEIKhB4k46QmkugNOUxwLRFnQgKAvY0oNdhPG9KAPJzLFkKqMWc2uTRZkyyCUrq
8vOZ8hABda9mCrh6YCnA4qRj/Oer2Y1/125tiodO+u5mS1FoLLl4Y5vi8frzSPJDsPPXUA9UWLGs
lLISFOB94szId2I7z++zXL/IJD9B/v0PXU8HsnYQOc79OWZFGogYdxjrOzHeq8C88DPVL0G0pYPk
4WDRhTRzVd+kQvevVfYl3feJP1e0J0H1Qzfi+8lFbK5FUCOd9cjD90/8ODf84B5vsHVqM1otJWjP
4D3FJayyB0LeTJ9M1UNg9WtAk7FkSUXL5dtC/LfLT3CL4H7XCyT7rBsQWbOPvtrOPhuD9KQMdlkf
wPX5aoP6oRUz6U2NFTpyoCHF/lFFuwtHQbzLO7RPvfn5weDDsh7+PCgw2hWxm5KJx2TBfJyKVGr0
urTNA8K6tNZel2vRep1PgsFLB6fpqMAXEMX9ro/6ShcYMQzPGo9XSFnS7ttcP66Hy+XXr1u/V0ME
NEAc19Zm8eb0V6cdzeJ1PehAxO+OtY6tT2yGrFfkZ0AQgIjs3/FHr+c3XG9B2m8WiXUqLWtBPNKx
4YdRf2V99GjEIMzV14dXxMCt6yayZq7V0Yi7X1ZZn/vJcLwD+AukJxz5g/H4HFqn0+rYWGS01mwV
WYvrtXukGVTjAf9luDigZANr+dbfbRYrdBjRq/1COIA/aw/1mt8VjSkEfndH3CHJ5yA8dhTlT9V6
+Yz6TzA633HkX58ABUlaY4pIpvdwnwSYVIu9KMmP8N8oxnnXGM64viM0REF1IEO66HT+qdQ0m3an
goVW+5kzy42Rj0zLJvmyR2afudeYy3ySnanW9UHQAO+CWwz0EWrENBiYm+xd7k3VYmkEHWrtSsTT
ylYG9JmyBXaWT96qu4cfXwq7RYMTCGEOhOL+PIfCTMSQSVYTJNy3NSqG9xJ9RZR34qEJQY8B60b6
L7Ov712GNTiSAZ0ciPYIdjKIFmK5zfJjXnSqinreVwsEcdRX7B3ehRfx0HuHnX3VzrEzob5HobMD
6L+FX+ryXlnCNEOxi4sNbKa9QwqBxtggektWCDGMseNBLfxo9+WNnT25jr7DvD/mioaYIHa7ELFY
5GsfLuvKi7xKFMR4E9j7BOQgHVCKpc0HpS0ZO1JdnsO+SEY/b32tCy5/GvXhC5kyyVSPcPjYbAOj
D1V50UE28b8phkS9VEIm8IEG0kXZovGwsGchGf9OGurz7Iq+k7myAebPoTO4X8IeAZns7Ey/0ezO
gayMMJMWdNKXTLKeobO522T+2qjYUNXdU5XUz+1ZuIifGPrEk9sXEElMkZ+c8n9vrG5eud1Rv0Va
8i9RSemeB1nkEah5JVidcKbf6AEhI9lF1XbmAvYg0jUydD+RYRGXCZbOjgHRFs7bTZjVCmIGOJ4h
YZ8qeLarS5b0XDNf22CH+Oigu1rvNwH6Bqo3nVZo1aDvIQ4D/DxrIBvy8O4hjapjMVHnDUFittXL
DL+McGY311sRymS6NmXPdJG4OoYcvQJF0mam6Zd7REyIPHWuJ5MKpfnQy8euyT3Fzam03q7SpX6D
ev7PK+LvwPZhvh4Oolxo0Mu2zWyjpZrXr8HqVfaml3f2leDqJHWSMkONjYg8KUHoF4dEK6ZGDqpa
fJNDQFahPrqX6XuBy3GeH8vOsFx8+/kh/7q6H57xoUSRurXvCChNb2T1qy1vSPPMEqTxPaUrVRTP
JKv07vr7a5P8toQerketlmvXyfz7hiIB3aWZg0KWowtDJ0QWHReRTImQm6e57m1LQdmVi6Sicq31
hm1JTxBamt1S6xaCcma79HdQdLkHL6FyiTVpalBikTs5mVaZOo43ufs3dBBQlheTS1nRPKIq4KEt
SPKPNoI7LEn6EpSCw+DaGGzTEm4N6uyi4mPkBBo9bQZuL5iriTaJWXWhjjCNAuAs4RZnYCnNRk0M
hCBHFhXvZc3oN7U4iiuQDXq29uuxnMPqITTVebBeemzu6CZTXsm9mevYg9JE/BCYqGliTirD0VHL
J9HI33F593E1uPcodiAh/ljqtJu4ZxhtURyRUpvhqO1h3AAHHGrpgf40TIr7UuijaLUIgHLgKDYr
Jz3oQJjkiUNl4c+OgPKm9H2cMX3MLj4YwdODXDSvj+msfQHNYzp9AuInB7jyj6NU0k21M7FFN8V8
DLqFINZUL/CLY9WHnDOkYjzQO+gbfkMxPtKD6F3afJh96n3UWjF3pxy5Mj4oxYOGLoYummz5gDNo
g1gf7Xow8FAhyi3NxcHPm+exPkpRlBhPIfMh6OOSfESTZq4W17kQF0fVwkZ3F8+KXflJHggUN+uj
LuUPSohOtEYkS0Ixb+DsjXcXNPwEEEAx92f5+PPnJ3qQW/h+oM4MvKuAGMhmPOQQkWPfqyRxwg3i
9oh7JgOOxtRtsBF6cm78XXfk1X8f6eGSdcUydlQnAgLaXnz/LejsRfUAotYLx2rfQ4IWSfM6mdna
S1xAirymPQwQi0E4w4Iur96NdFvFSw+cgCM9+SyP+mW/ZoGytY4XjGpI4sOhJjVeYjhanh3v0O9v
aMTN6mqG+waYWguV4C2koHcdGOFt6A6Mz16G3Glf3jpTBw3cEpsgBJABlMFfA96g0fMp5iq4+5+/
1Hdh9uEoVLDVInHGfMnAr+7PiK4W/bq1e3Z2rEfdahEnwaTDCsB9iPr3YTMzURJE/0act++spGwZ
oOaC/9UsRPUoedfOycRb5JCPSnxF0EurCU2RscpO3kAAMLGhj9abBiN5KKDZEo2fWTUbfyXGnZL8
b4//sNLMVL1VN7+XHeMhFi9TgKbi6D6M5yk9DRqyY7uPuiScKaR3QYMc7xYCA+Iohz8SjnTQJtWw
nqZ7kDl91MOn7a4Hqev2TRPe6Oxp28o24rG+4lEHuLJFQju+IJYNlbnu133p1ev3huDWd8YiO7fb
+wBbBPrQKohBum/iqDp1AC5sENe0Cm+je9CPYGw8WWfSP3YbaocaXpad8Sbz8ecnDKOMD2i29yMV
bVEZSs4yz2cIf4fZ1N0gJyavqOW8gt4Iv6AlOs44RZVYRaIef8txvKnHLqQr7b9UK+pWP0cnLQH6
NqoiyA9hR3ITsSavqvuxGRZvSwWuqbgILg5lKgv2NmiodcvXmDeo3dKpTfrNnH6mPkiezI6oPN71
SEDS/cCsgcowhjQPJ0TPv/GYXn0/Kp0qfIfOGUKjLbbe2Fjf9zbEbpAFw2fDyn9dHg/DPsThrWon
HIJ5fAxeUjDj1VA8tSAYqYKMwysaHVvlKM57fWMhnBGem2rgOND23IQzmUo+zSJjZa/iJ9nb32VW
WdWQYSeq6ZRw9e+f/1awsKPUF0o5iIC+RRgrbewzvGplUCGgVEzD41OVqG8HxT9OF1kT0erCYhHP
FlSiHrZn3QhS2pSBuU7Mpei+eZSa3ego5ZeCOEWXYLkDhIJKIEZDVT23+aVBIzC9PTuKv6/qx+fQ
TTIxXVQ1EfuYP7dIe5ej7OYZ7tGkPovklI0bERhtjdrex+3l/lLYK3NNUJbCV4HN24/pXqOwRQ96
g8CNsyrJKnJa4XWF9sA4+shfTRkB+75/69dT50LO6ZlwszHikibRlwcmydSs9sXNRuWdmkr4hhWm
3R2I8jhMToC6A3QZqIEScxVTdZm/UAagZIowKko/7xkVSSgIVI10gAoocArv8QS97hcErqp5GRPs
OGvzs96kr957dL2fdPnJrvluaT5MmELwIyKajJGaqD98uLuUJo1U5MK69+rMjaU21r6KUThXO6dE
W7MoACZA+DrKKQqRBcJ3H9XcWemUcLbJIN2kkKfRhNo3iqVNgwPKafNcskKQguAhYO7me+yXK2A3
7+bxduzOo8xKkHjIJtESDv4GtFN5qTkzzyjoKUwACpMBtmKDEuvZpK8l9Hn1jQpAxAdOKK8Bkyya
Z54Ajxm8Qb2BmBV7DBJ4AK5qt8d/3y5ppaa1nMI/7+FRDhTkbKLl5MdfRTVu66N92wbq+Of7+DFo
+GvMh2OzpTtR3ZsiWNzEmW9S38VnKpxotzffPlPd94NwoNCD9hC6SI+xd+kVX2L8kjpoMyxJV2rt
UmRMJBLtzX3p0WwKHAKjGQ0gkilbWd4FaNLonwZMehAtfXI+flzQjf35RR4u5l/voXeKg1wBVKwf
jl0nvclC5TN3lTgmSY+vt3rcNhfc2X8e5/F8/2ugh4PWDyvs8eKYCWuXcsd6G6CvnsxKRNDvSx/l
knwso9lJuBUO6Uz8PPpDPex/B+9soYjyRJbInytETFMxCL0bOpbZUIa+HAdD1sYt3crhuHa+wvrJ
8njIk3+N1zkMCjTccal42JZ226o3N/eDRfcynTtcMKz8YYOwZ2kMKHL//HaPvYC/hnv4iGlpEL4q
zG0L4sEA8uDr4odCic9W9RefHkkQlhuRkkWJXqSvXkQXmnSt99MwHWYukmb42ZnVSvcOWYhwrwh1
XEciEl3q2AG641689vblcMqlsTfOommQOhNR6PU1L7WS3sXWnpl4Pd6A32+E6Q2y2zRmId49rJaq
VuXMNHv+IkNpzweCADgBM2Lni/Wi+ES60I+LMdIgDn3in2fzX2sFexZFw1wEh6HH9oSbKHqgqGWw
UDGbzWd+Nm4qsK3uMOIcVY5V8qwn/mzAh8XZq21Fi7h9F4KwFG4ztNGtNGz6bj53gkHurWucIMJZ
jxO16TewK/Ecpp2HYKzobSVeX62ePVF3eP12q/ya/d+m4GH5RmJ7IwTBmEEWviRpG6dHI/kq5CXz
zwnGw8gV6ygJBln6ZOP8+8OLRD/k8ZQgvv1ffjvL9apXBGbF0An2MzGSs0lxmwRdh/yOn5/MWStM
S9zfOQxTHC8MP3lyVKjdy/398v95gofbpKiFSnVVTvaixBxW1/oqc8z5blQtytxLO6GEYYp9mTul
5PiWbiiQI3VclG+CBiiFK6hWj7oPPxP5/gxKmt8o48KgfqhCo2rTsSO7bMyp2HP7ej02vaWbVTMf
ElOmXl0Rc8Qbt1hsW7FO7wfAfjK7xQA1MGNH10MmlXGUiREs7N5bQ5kLgTS2YFsu9d6muJ1xDKud
72XBdlVM58nsdCfJT5PzcO3pbindG13/3hzcGHTwjJrcnYpr8GSkf34GQAYIQQo0ML6zqd8WApaI
pS5XebDIG3eQy0cWnh8NA7gAP2/3f6+43wZ6ODyrW9Monol6TU2Z125AfYyd7Mg1zQ2h//oqSdJP
qqULuPPnsf85m78N/XDKhWZ+S4qoE85ptxw1bH6hXJp60jefzea/LiRRYkMBvTG64PrPC7Cyw7Rs
M0YKoKeyjn5tY+oplXbx4ifnxz8PNKBGAEQkTTaV7ue/fTrFS3ypFFCNrtg2TQstcyu5M6ZT9G1c
Y2as+p/n8RFW9OvA+s+I6kNqLQVFWTYlF6Av3c8inZvMa4f5XZ/m6JXAvVdS6JVEUtji9l0vnPhh
Mo9QW7qDAzSzi+y+dZvryUP9cwX/9lAPB4nvcpZ5TewvTGcXitLYjuxhUyaL1HP6N6EZhm0+6dlI
EqQc+EIyymvFUo3skwpzF/W5xtfPD/Tks6gPe9dRgiov8+h772Yl5wisVtZbaA4cXx/p4rQ1Fj+P
KP5z2WHwrIoghgQMu/5cCUXvnqr3NECbUMLVScDUSD2KuduPsbWyEAXIdWOgieHabKHZhjO13Qr8
1FD8tR43g7RB7Qa3Qz9++/m5/v1YCvgzdCtM4fGKt++xUpUlC9TLvojLomAaRWNJpV48TfQn55jU
TetfR6byn8HUP+fA73k0bmTWZiTxau2W4FZOZ8TaXKhsizJfetJS5rX5Fnk0k29fosPXT664V0Jt
WHr41qbHCkF8JunneXgUqPi1b357todj4eYkSp1XTARYStjt1BIxZlGKIXcJ0U6T3PuEGU/G7HL4
v+dDRxBDowhOzf7P+VCKXt7cTZZhxvupCmIQ4pLWke4tUzheUhdndCdUDzsonxy6iP3Jz0/wz1NX
+c8DdJWo346nVpE9pxF5gMR5E6VjLS99xGDasVpsfx7onxsO0QjCWEWWQLL+OZAklI2Tp3x5LMFS
d8hn7qnTiFJ/ugTrlwZPDpzH/sKvr6mpAgu6kxwRHl6s7DmG2FbVbcGMdiCpyIXYFFRDX4j3unmU
7rhfNv5Bbq8a/C7fG98BhHXRSCT2CHFCaWyEvb0QXVQDnBhepRSQ5XYYd001AQXGmzpS6KHqmjn6
eaL+vQ4R2kBAxhApRT3skaInhErPNSHnof0ULR1lRmcAR5H4PquKGQlTVbw8GfKfy/C3IR+Wvq2U
qaumAhqlWC6KyjWFxBMMfZ3e77YuXmz5mrhbjmJFvfhPA+zuPnrcAzIvil+KbHaw3D9XRnQ3pJ5c
hYT8/hQYYmJTlxq6yYxZruxjLOL/8WRxqN0f+dOQD1MsmkXphwK3EV2fvidc6GQPYtTfJVnBR0NY
JjdSPu2WWpKPAY+2CooKB422rznyKMO6xczioWzex0Fz73M8OPTbHf2FIgjtD+xExrSC+c8Zzedb
jRgCuods8hGXq8jJIrqKVVEs0uqYsyUa320AViV8veKLg7A7/KQKhbdoKCWpVbn6wEPVCj+cmvKj
7fasHiYXRgM10mwI+UmDwuLJVfXd3fxpfh7WQ+mkQc+4B+TQEhZP2lZLjBGFmrah/wmxqIMmuCQC
we3NVHpzyX2jYKOFSZ96aKN6fQfthGSWc8VpPfFZeNON/dez4eksU0kw8DR+CG+q1JYSVbT9hULe
ZWL6C8JDJ0RwhEsO1RGrNO4OqhldPkBSSK5aa8pAyvC8fbZ0/3V4yrhdI6okdpfnw8oFx6ze64TE
nC9EAiDITpeYx5xwDoiMJ3u0i5D+eu/fBntYs2bq2mKmpOECFzcFvBqLSo+WVI00b+iFF8c5Er5S
3vt52H9FB7+/4sNKMFtP8GFCdIfRWC1xMLp0mQAdIfmoF88Q1d0r/P2KhgxMi0BEfATDBoZc3FI9
Crvkn+I7lb8bCabDd+6c20R1W5ZHWtuU5IgD4t6g7HaE8uQp/vlRcXHifxT//yqgKoGog4x2CVGK
8d1Zt+IbS6ixD09rHf9cyL8N1MVKv129mXxrPTX1gu6GyqLvbKc6NmBAf/6C/6wIk4T/3ws9xBi6
EGah7zIONZy2vfcTTNq46jnd9fyFjZIWF1WcFlTDngz8z4P9t4EftkckSbER+mwP1xu2hE8l+Aj3
s0AQ7j6LgIJ42BuLxyeD/nObAIAQqVb9D2nnuRy3la7rK0IVcvjb6EC2ukm1LNIj/kFRFomcM67+
PIsztcWGcBpnz3GxXJZlawELK3zhDQCtzNnxEIeFYsQ2b5tTJuqOMs3djxKn7O/G8slrDz4lT8kw
1l52+WvadKQpqtrqPLqHGicHg2NEpxZxdjBWz73vuFXbiLouvn+TfKba+e+qWYfYoI1cUP0CofL2
68MuW9hDdJcReMObz8QP93pVZVNUZWpJ9FCqHWnTY2v5oFEVbhK/24XdT9MA2QAALTsrnYIbO1ZM
ICGJqHPlAmyRoPwsNpyWINBRnmsEdL3+qQ2PRojsQXOyqrsM8mLo/ZWo2zHbhRYWeZfa/loa2Z2o
JqtvMnRNbkHqlDB9IreId7p/Uu8UfO71zLX6R4I9H2oPUopUvSneRT+MH+D6NQhDJ0D2UFOd3IUS
Ql/Jp8+UvOjKU5x5f4c5brQRBPwEDjF3LWUIyafbpL+l4TMfAKQXoozKQa2fJP9V4hges4nr/SDh
LabUznasSDqUozinC3R/epm+hHqu7Cct0O4166tUIfOP1wtVeRNxj244xiP2U9mZ2iqlPzEvosIl
+b+MrzI+sD0l3zJAQY7llPgvKMRpPZ23+qnLSnca3pqh3UtBufXRZcOELP6XJXs78z6182OtHRvl
XUf6vM7fAxmRGCN2W4krC1WD6KvqP9rKF1tPt1Tg3CpyqFSfEg3bnEjC6/xUYcUAACCVv+OVN6Kg
KwMOYIGNsL0jCUQp1QzVvm86624g5c9kBEzS4S+bDxHjMraVYX6Zxb1v3KnTNpJ3CF3TlBHvkY1g
OnoEfw7qrzJ3cyxbQzUUCSmJF3s3pPAT2+ifgao0s8qtzTN9g6JCFLpk1i4cKCYcIBnJ3uFJK7+F
5bapY8BTO7t4CnlfHYAhVfS+QC7JLWEgGGeHsCcR9WTHQgUsB3ThiKYQdRnOeXw+S8P1je0A0ivK
/yWhUttAICv+tpElpgVHEZa6X4Bli3xI4odMdnXvVQrxPpxcBZklpJ6Q0jrKj+l3X8gtSD+g1/7L
+0cBVUF0E274ZhM9XhZ9XR4Cy9hn+lkUSLoK9ZXoSZQoMjXdkKmUkItEmaQbTSgkk1uNT7Iy7mCq
pJH1JYreI8dznf5Jzi55XqPgdxTFiykyt6n1EmJPr9cIu0aIh1C6zCwkYEfS2sxy2XweLTMNF/vM
GNzbh8JS6oXkDWeiaVCAMmeRwzB1UuYp3GgU9bwDoM1C2qJULj4LfHR+bg+32N3SsVgyLCJ6/lKv
j6BA8npFD4kZJhuxakS28hcV023KT6T0JPEcwql3z7YFxUTRfLXhtHgEKqCXsPZUZNmZldw8OQ8q
beAIpJxARSPX3ug3wwRaec2lm4YA4T/DMND1a3ay5vmpZ0cnO0CSSwUZT6Ki55gU2NaXj/NJOB1O
fGAJlFv6ujL8Us6m84o0ZZhnumvXw0tRKytmQM5GZNb9Jase0Tfosf5OQzrcdiULEE2Ck3a9MSc8
KK2VuuZSYKgDj9ANTD2xmRIf4VP0MlhR43TWGImogkaigixAegGv06cvlC5uv6u6ONX0tOFRC0j9
RwP602C9Mkl2LvFFJ7P5ErQXC/PBCaUOa8yOon+nT707mTrteMcVuUAmPWVW9Fhm3amWux01VirK
NHe5VSCtSy8JFcfbjzhHjXzUG6A5/c8jzubDUsa8SkcekU3mq2dSEYmeXHPmGqCIY9vgkLOj2HL2
WG5kyJNKTNuIsPa/eQ4Tvp3FZ7Ht+f2fJCbWwT1xSIYbL9dwcOy1c2mU4gQ2lTezOZZe77LtmhoJ
f9FgVidn5SEWN+CnZ5gdOKo6plLkSah/00enjpAfuZroytx+1Y+Qap4u0Jl0OGEUYRQoIvlPq6JW
cq3kygzFlDubyfqHXKCqgr1Rvsj5c9GRlJfWc5u/O3ixO5inshH2EkvErlD694+FN52kHlxTipP7
yxgA+iqknfHqUJv6If1At+L2A3+AJ2898KwGVqd51cahHnEJV3Que4HVTjn9g6beNHh4k0FL6rjz
J87M4VIqFyVYIxwudnh0AWwCOYki8LyZnKtWmiatgoeRfPFoJpN5OP1bSNNN+mrU76L6h36GiqXo
Wmi+lFjpSLniV40JnzNvu4ymJhXNZEYn9iLHRd5TT3ghi7PC59vzPAcC/Xsvkr7RL+NY5m/XC0M3
JGH1x0iKv/N9vDdNfNP79I4YTVQpLOvSh/b3aIi2aT3cG4FzFLe4br/31YuECFe96W0k7bOzZz75
hfKtyQLX8R8p6SRogTRYXmfHpH5jAd55duuyfoifIyoPUrRN9L/C7JyaKIUaRJjATxPoa9LXwtI3
qv7WxUfCGo3iSZhD15Stoxbm2whthanlOrawsJz0TSfhpGrmrjgfmk5+l7BnjPWLiBZ0EBSgNNCS
SbhucgIcLWxRHsGonqUP6bqJMWZdO4EXd/SnGZ1d6T1ZRN60zCgQBEx+RFnQ5+f99odbbA8gVwHi
QLY1Ab2//nBjZve5k9nJKfhu4Rv70O2HaJMqbhm5KQEmLej0IhcbE6O+CurHHrpw9Owc6l8IZZJm
ONuV51m8Yx1ueO5ZHsmeRRJ+4JuSN2kkU8p5arH4RWw3PpIKdP2BveXSLeSUV2t0cBJkXzBBtC7c
/K7o7ZWtcac12M97/bZIbNT948q8rAY7S7tKGLHLRBXA6T/2+6dD0PE6OcmGOhI1k9YaXXBDbGDK
M7Aobs/GB/BxfnxBG0U1kcNDR7Tg+uu0dhLXkUFcB53aJ52nQ29OX7iGDtbfieJt+ieKxjKmgbA7
QoRbDOuYdY+9o6zctYvhwO8H4dWvH8QPvbjNex2bq9Yt0dVC7zbfkOaX5T5IXPPZQMJ7HwSISfm6
W9HSwG4+dCF+TYRKF1Sdbk/MUnyNjASECwNwEBLj149j9nkWSUFEKNQcdSylufU9AJec70l4joWP
wyokaCkg+jTkPPizUinOg8H/iDYUuzjAB5KjZyqBRvsEhCw037T6iWr97RddbC3zjqAroUiAs5wV
FwqIWIOtDHjn+a9e9swp7pGy0p4YqcSVVbNvw4ewPss4FwgsEhVCrmYZTqP0neLkysOIwf5YjlB0
qBOq7NH5YRHJqTlEXsMp37iT9p5D5pRfOumHqExn7XudvKIM4UT0dp2TxE23isoQYcwfD4CaPnQO
QwEdNbtmjMHEglmN0xOYR6o8lHjSciXKnksufVxlxqcxZgdvN2pDU4eEc4RrAjyXoJWlfO/+UUHw
182hML+j8xqdEt06ob6ATvybqW4t+YW0XJHavdm/3Z71pbDfQIXGMAV/nHe/XutjRYrupUz6UO04
+kKUzbjISfoZmUvw9mCLG8sB2UmKAVxRE7fSp7NNLrvcrHsjFF+YQxdICAcMGZ2Oelp1Xke7LZ6l
EDQFVRMigD57OaMLlTBIs48IZbDe5EjUUODfqOXKUbr8Yr8HEvfO5xejnG37ThqdOEZVrng884pj
9VqGr6r+6Hy9PYuLqQmJ//+81mzXej2ux2XFaFZPR4a+UnAcEBruD0A98uBSty9iy1gj9trNE8wn
l7wc7sHtp1hsyOI7oeo67GKk/MVu+vTOyPHahh8yuV2i3U1A9zgm9XrcOJT84PDkL5L10lHsSkTl
JTu2dI+6AR81tGjS4auBTcr4D4VjP6GSpgIa8V+S8cgJM7X6xiuPHjZdt594MVT+/MSz5eflbdba
aUK4nuysuN+WY7K1ET+2LgUehUgTifBOpV+ny7/K4Xll9KXjje4vCF1ENGCuz26VvCG7iRtGD0do
QkKGJ0sc+DH4qmFR2IG5+9uEb+V1RygIkx6LlGHlEZYOOBJa5G34NiJsv/5kURFZ9Nc5fNL8q2J/
qzzES3Pb1QQuIvw5YP4y/igC4HouxnNReZ8mjYvNx+72YywdOaBlbAIO0hX7w+f688Kpi1Dt4iIR
eGUAqMSeVbFj/xPj/FfNH042wj3qDBblhus3bvqxTgZNC09tegCsJdYiFo4YubWNubn9WkuHDR/W
EnbkpmHO+5h1l6T2YDjhCTQC9QrRyHOefBVXzZU8eemwIUsGdUS7lFLN7Cvq4TD1nmqFNPfPERXP
llIxdficpAGuXsNl+d8A7D6PKF790xfzDMlUG4sRvemsyy+DtzX7oyx/rfvDahdteRp/v90spw5y
3/LD0Q5PSXOUtDcIzBo3IgqMUr+2HURYOb/vTWJsdoNqgymZ3fdt4FVqapvhqdzVSrmjzVwjXV8Q
WXYHwAHV2dreXiKLJ/fnEWfLMSo9FKYqJpKORI9kcWM/Wt1fjjJsKg86n7etbCT9OCktJCDbJ0Iz
UtAKL8mVMGRxkj+9+ey+Ss1CzbWKbUEUQu858fZa/cAW7O2VOV4baHZVsdUlLVFT3JvVC5UJ8EFa
9g7G21yDZS4eKp/eaHYbKWrvU1LV+ZbTi9KIbwlmY2xEa3I9Wl9KIz9/xtkOTDo5Shub2iAdCnsQ
GFPQHTThaD6JypwivxbpOzWCxt6K0HllEYlleWvZznZjFCMSVngiirKelPrSIWbKvJoxGI76L9qi
9Gng1RvS2+1x12Z4tjE18l6vkFkzlD679INtAWy9VL7m6WW1Fri2bmaXZVROsax0fM4mfDXABuCA
+EGS9orD7bdaDgp+LxxtlnvadW57qQ5GoS6eGYnbiIoRiZBinDP1B4IGRfxMLCz5K1tQW3lFbXb6
6Knzn9PHgfJYZggMB5uSqlV6qEKdChMCKbZ2UIZy31CTqgH5Gs6PsnwnSXI1FY015M3xEkCYvkUL
vC72MXdBk8eQtmMh/6VzIaDIn4HiJ5X2vJ80VUkF3YkGm69sTAIgqsZGssY6/b/MqKNb5BXchX+I
DjlZkU0KhxxhFimFjMhrfR5aYyOhqAvPZcC60NwXzkkAoFa+5uLdyIWvOCYFc9il1zdVFIOv6jWw
Z6QzwO34oHRv+abUQ0Wvth+Ouv8M/HTsLgDuRWGFfhXe4tSLS5qQWt3sbz/R4q4hquJCQ4hRm5c2
zDoph1zxAYSmO0J1zkAbRSTQTNj2rS2pRUQyaZUN7Ve0cOYKhqkWR1YaUN4SAa76ziXTkL8bL0By
BT65VV5EQQf0pO5ZW8AihXKhD2wjNx/gjbSSzy+Czsh0FUrElHS0D4nKT1FDb5Z6bfUq+s7xewQI
eyzfRQ0/C/xtrQYboKkCf8aXAQUEBm6T2dLBNwlf+idAkd702nnDpqCFPWKZc/urLGJoPj3bvNYg
Kb0VmhrNthLlLlAP3Qu/dHXcCsvE7aRnM31gQmT1aWXcpZADrJuMFhNsBfxqrtenMRWZkxn9R0aK
NsTQwHoJj1p54Dv48i+iKWu9hbR0XVmgsCBH2KB1TfH7nz5EIjXBpHcMKoURDtwotYeQXUmxRmvf
0RnQ8pH3PoycG32SIMypfCEWv/3mS/vg8zPMAoFg8kc91ahsdBilAK+kZc1mlPonIIbswduDLTZm
0CmkqmkZKKfMi6gdqBnPlKlqsAso9dI9FtV/wxBgNy8s3BQr1/6psr92CY4nxSpEa+kYgvHJI1io
ohgf2j+fZrxP+lHT5Irl1bwCO6tyeQeNijYh5Gx6F8BraJ4DLSVG0FBBiCvAeM1zM6Q7kAYC9SKa
iasx0vK0fHqsWZAkjUnW6B61Zc3HrwxKAkzmcDintYBm8Cxd+QYomNOJCG29YLC4BDiVVdW0YKDN
s88JaGUWZkDTySI6szh0EtpoZ9DJef4wJhcRD4sesNmk90WbHCnYGPlRwXdGQ97yTdxuhlG4Zf4Y
j/WBvmdA9GGrd4JhYmMxQK1DgDNWVpKIyOfBFvsV4JUJcZ/GwfXeqQNrVIK+Y8oqPF9ELPJvdJ+I
8/iAJcKbgXrm/FxtniyeUdQLOc9RsGC6ZjGQH9aeb4sOdBF+o/MbAEHtubakr0ckwrK3rH5pIN6t
vO9ScPlpUGsWDoVJnI2qHXwUYenr5SKdDL5WHfSRvS49akYGjdlV2rXMaCka+jzu7OK2Ji/uAp+a
u+Z/o/K1EW2Y8CKQXV1Zbrz6RUx2ga4Uh1RhIKbq34/NK9G9Fwc7z/6+Mg1/HpmEQmxd7DF16pRz
dkNYKlLViNYICRLfvBjNV00N4UJq9xkQVr00BVBVVrJt0xU7NaV7ost3tx/iz0NEPIOQk1VRlKXK
dr30Kt0wRr8KP4qKqXqgVNKkZ2l6BV0Vt+ZmNRReHE8VlxK4IiFxfz3eaNBW75SBXC3ZdXa6TQn0
peLAgmOFm7Ra19oPc+EkvjdvSMAiW0JY3zTFovh0TJZWmueF3YQAi87ibEyD8Cza6ERJ1P2LLNrF
IQYd0E1jpbizQDqqzqOGmBLay5vA8F0BmQ/zfmMUbypYxdZEHhhiR/ZflAqun1ScbZ+eVJUTogmn
/4AmkMoK1rao3kP+o+6Cht9R0zBpWau7LFBHGJZbRKFlIOK52RIYKkuPvJgJSvsnkkvCFI9SKUN6
1UUPIa2Y29Ui/QIM43rQ2TpAaq8enaIKT3h+PvXmD3pDUXvRo18ZLoZhBu5ecjMH+4fhTQ8eCFwE
go42JQULKl6yeY+yt6jls0HGO5POMphUC51MLXjK5dVITjzN9QHN09qU95ECNU1l3qwra23w7aGg
XoQnh3HfZo6rGluAS0htcdsPzTs1f2N6Io27vT3nEuv/Xr3UL+F6OXSs5FksxyWXNHHThnAeR2Qd
k42ciyJAkBqboT0m7bAx4XPrcXhWaxMIwKUn2hOYU+4RFrxYQ2P1tX1whuQYBv4mj35Z3lm2tmWS
u83PUHoH6VbV9abV+x96adF5xbEHGKLXwA0Hrul/YGabPSsh4BJUS22rR/IdHSx0696y6m0c3iyg
nU3jHLoHgWfQO3XfWtgSJ5c4k1xpFCzBdNsgQ20i6lFlx9VM/s9bX3yf37M02+N9P9hj6rNzACfR
FwGRwbNBAa5TQYy7/UkWUs/rwWbbVMq7MQl7BgPExjZ1qgv/IMDStEVkDNAh3dC9D1S2zZpOxeJe
xXnCIeIE8IClyvURkYVqnuoN9ZE8exazTr+6MS95vRuVbZIcizUU6EIrEU0Y4d5i6dTRCRGuB3SK
uuzCiEqpgVovag/3koV5GIBh33yw9LsiZ4YFy9vbSUoN0+MhZL0AGeMrF6CkpvpNQYDUDNYKVIsH
yO8HQ3jx+sE8dXD8UtRVpdJB3kveGVK9TyzCfdhNXim7Y9ej8jBspi7fq4Jkg+J/cbHx5O6fde8x
lV6t+I32R6GA3U58t7SwN06GnU18JwrcYWlsU/4suwxWCgi6+Erz44RuAYxWBDJA/c9C5NAYRruU
I05cOdtKTnpBfN+1atsN4vqgtYc6RginAVsso5J311fFwySFDybGCpOD+kn0NqQoaQxnGdeNBqEL
m/M6+qmnLSVdAliwCp4SndPsJdKxw8n5c0L23fik03TxkugSJwh8gnw8ms331K8e6sl5QGNhI8XW
yqsubRZEuzH/Ed1RlSzp+jNpjWJUrVZUJ6f4HhT1tgCbY3X/JIjt+/ZBl/nFva3mrr+V2vvbG/Uj
v55NM0e2bpIawVPGhvx67AA+exGEHhALpwbk5BLS7+iblJ6JTYe5JwCQx5eoidxKt91Gl3ZtW6Mx
kdwR9XB8ZgHCd8HRUZ44IuERpaACIhaUVAd35gTTwMJR1Rh2As2w8VHTF/+BTtpJ9bnzTXoJT+LC
LqEUEFdyJlkoWzjT2Y6AJJX2cdTQs2koF3Gx+RArMFF0YCNw/SUvZn2oYDLolJOaDko1gns6ntlD
QQcvpLo2roXGC0sSgi1O6XCZ8WiaN5ZCz5CrIdDLEzRbZ98Um6YNXFpmoqNKokbNQH8o1HJz+xMt
pB+gvekxU0pTdSFpf/2JhsZppdTLsMZTsF0a40e56A4RmFsuVg1hWNl6mt7l/jm11iqIH6rUs9Uh
bDg40iiZAVCaDa1PU64PbVSePMc+eLa8j9V8k1fangZ3C4MlNR7kQH2uFZztum0xcq2GaGm297Ul
7QpUQtRauysLw4V79mBE0z8y3VbNg9QiY2OIBD7/k/NQjvuu9/aBrHztzWCv46stWyc1eDB9yq6X
QP8LHyY3H7ptqaXfZE8+AV0g/wTq7seHoqndorAfq2b4PhXBr5XZX7g2IUSKeo2QMAURfj37Ujx0
k1baxYnI4BiHcJ0DLLcUdqMh3Yehcsz9V8OpIEzW8Ffw+HFAnWLX53jboEO1N5H21LD6cCUxWpAG
E6xehPsgfnOv6/r1c6WdoWdR6xSCFtUjVZNbOH7r/5SK/fdEzjCkmK02UJr9s65UREXKX4gknHRc
aHUEudX2fmqTu6BvDpWBgUxQ3HMSPCqVtxXYUaW6oyTLglb8BkpSep956Mqnr3IZ/B2m0h4AVNB0
oLDrlbPwgzIxX3E2PkwfvH1gMLO7tEO9Na2zqTgFknJvVOU9N5GJG5tUoFZevhjq+Cg3FpE+kqK1
fegjpLZ0lfSfE+rvXra+yK31xS+1u1TDIVrB7RKkb287+45bTVHvHTN553xRJg39FUzOAvlLludu
lQE8xeoSHVzbu4+9dwdsuTco5F3ozuVYp6XvQQ1tRkv2lLQER5LZGWPnGHnvlYR0YWdveh2DUzdU
Kjf1mlMYTnstrr50dvaqSi30qx7CmETLzaPUr4Gg3nQiuQrGUxW3O19dRST/WeNEXer3XM6xbEGq
x6YP9hlCr74tvQcdk9vacqVLVu8J/ISX4bDSTFlorJKyKkCgHRanAO1fL0s/b50eNlh+8ieX3Bh/
lf6hB1YR7QrzWEHf+2XEJLQkzdC2voyrZ/TCO1+NP9uualv7Qyr7+SmhfDGcLcxYKv3FH7/gp26b
59GGreDvV86IxUE5Hbg+EbXmTrt+6XIoC8mHiH5K7AMIANUyDhSIJNw34XU5/UWD2uX5axpSC2UC
3O9+jzo/nBur1JrezE7KsEdtphYMDaEg5kvUWFG5XXlLMXOznXk13GxnhljO6EFhZSfKMMTvDAQY
mgrFylwuXLIM4wBmRxNAAwx5PZfI55d6EquZ0LMxdKrSLxVE4fxpgnc24vYgvbV4utqYLN8eWCzM
P16P6o6KeT0qMurs9cykKqzaV7LTiH2FfmYGu+z19hBiGcyHEIpvaGao3KZz1J06dGj1VGX2AfGr
79ro3LYIYj+U+f8amIJOJTqE9CWR3ObSup7DKFNSL+kYiMIhNBF4piR8cOoFTp4yv0UMdvvNltYG
wpgCo4vaBH2m6wHjSJLlQmPAkFoM0hrxcEh10wWgenucpY/EiheAO4eb78OD/lP1p3P6qi3yPBMR
GH1hPhLN1dtDLL/K7yG061ex9Niv7YBXoU84tSKyFYWV/30Xhi+ELA2wPaGoas8ysxAxQq3Joo8X
oQHUYfrsbRUcjb3i7757vv1KCwcFvBB+hBARovuzwZLaL9vaY9YARUo+uowbjyAZsqCODasyrb/d
whxeDTjbw1qfT1ZRVtmJKgzwKyJ76KarNpMLXRSWOBKoKLNCfNHn+KtOY0PpTZqd+uIhV+7Li/Ta
PCfqrr4kPxGi1c1nUtSiXzkoltK1q2Fnu6skmoCSliA3pRwpbJAi5cF7R1pkk+ToJgbD3SEkQQ7S
Vz1TVnbaxwU6O0SuRp9ttd6aCmfwMyzgbXAI6DWcnXwj2d+C9ouGHxdwAjdM90nORbQB0VsXj23w
gJqm3m+9g7fTm50t4fuxSdotEePthTb3RhWVOCDFFEpJY4EWzzMkullJGowW2kAlmByt+UfPiTm+
G8ab2jy3xc8RCs2gnWIonTibg+/I6SrzlA0e7RVZXaLEu4/CkPLY1f8o5Retv0/7vTJtBntfac2m
/hFx0+WXyPpa9gcSB+ZZRca8Q/23/7sJFDd2XvoWAIc0uD68lWmNsLO46nQBqOA1HSqds4uiaSW9
bEc9OxX/wKyHneFhqguj6DH5qZPITDtoSdngtmuSVgu3B50vZpWDltB/bqo6JLluVSkfHn4ZqHzO
dakyN3lHkXPNwHVp/34eavaKZTGpXd4zlGAjqAe6fwONagLe28tl6Vz6NMxcT08J67rqe2Qe4z50
20A6ttjq0A72xvgLSOmw67ZptaJ6vjbm/GjC1FHyA15tSlwl2LXZtjChsWAvvR0SeJ2H26+4MpPz
Vk7EKhoThaOXm3iooUroZ7gTKdY7/3/jzG6tJO8tI9d5LeA23PXcWgyz+sEWCOim6L4CKReQIor8
15ej72nlJGVtdsqLh44iZuLd19256BE2/1vtN1O10aZ7c/gaW2fPfsmHFfmk5fEp6qIeY2iIt84O
v66OAp+yGHug8ndsArtRt3qF4RxCAFn37KXtNgwwZojHDwVIWgF0oEY0Gm7PtvLhZDs/hckziOME
sAHq5fVE6FajUWZEcrCSn0WnIwI6pqf63RR8GyQ8WTnPhjHfgq6+Q9TWLKKjHHq7EI8Mfz8VL92P
GBkMUS4W52A4+lvBpA7PqPZFU7GLqJL0fbupsORr8BQOvqhI1XcRslbOU2xkGzX/q8uEgAaOuuam
b77j/JgU2CynMTaXSPuF2667qISyNWob9d0o3wNQdNR2L8cHIXxhTQ9m/1QXz4Gh7gD4VnSO7NH/
KjfKziB+o6BRII0X8DzmWxipqL9mu0GyNuA4eKHAQzCDBomPNzKQPmrDKv49PkAayRxee+BkyL9B
yqPT+C/apVZY/TCrBsvbb6iEqLjQylZxzHqD2xnErfZUJt9QeJ3sO2d0Nor9AhAisC7UEy0UAMZK
vUfyHSWOzZQYx6gttoV89vwdHSeMlc7EZ1SJGhvCDAUxuij1eIEyVJroCk4O1wvy9J69VdNjX1tI
cGDNTaswRo1DnigN+wAdjE099lunwY6x5CwQ1WDKodYU3qUF5oTDuOfjOIVxBEMuB39/gFmoQYKl
UqPI7SCfJynsUeMYdP4OFNYXWm3bEd/ljEms8l/G+AuWOO2kPXlGi/NNgumoAIJZ2jFRMR8rEfT3
hm1etNsywMupHu6Upth3cXOppumnpzTvQl6nHt6cFH0fGZJvSpeV2CrEsyeli1PCdgm1+1/muEX4
vDD1fQ4OFimi+G2Q3nXvX6npYesarmyFxQNO1W1oMJQIMeSbbQQv1+OhYSNMkAXpjOr9MTF0imQr
d4XY2X9sOCBscK0cmGkfRt6fIn/NJ//LLZ8racq3UzOewO2A1BFZoaLZX7JuJQ9dfC+dXB5hBGLn
eeVzkurYbGUCdHh21BFov8PLXc1nFkcxIX4SwHKmzYn2VV5EWVMyCoqUlNFFAb26rNK210aZn5pa
mFneGBInK6ybRARcMToPqwK5SxEKcThtDPqpgmFzvRZqVVGKUQKiwzgAd9PxCJpp8gWHe+X8XVoN
n0dSr0cy2kbXas1OT96bBS/1g6b6OEZn5af0kFibAvMtcxNV7qgKh+9ybysgvFZW/uJlRIFNpXnC
8qflff0QulwOvSOr6Sk4AZ/U3z1MTGq6T/sg26T/asON6txb2j7lV2ux4AJf1DQ/jz2bgNFre0UO
9fSEibLXxcgdgnk/+PjQObqbhYeufxiD41ShfITuJI5oIXpQGtz7MZ9w8U5WoqrFoPjz88wCg9qM
/ag3eR5NcxuaOTrk0J/IYbTWQRndCH9Yro+nVn/Nf95eCotr7tNHmJ0/Wl6NkzMoKb3/bxSmBNtv
evl/4TUsDYQYIVE/iBw6vbMbP8rkTFI7sj4OXwbyenByFyHbRAZy+5WWFjdQHBYUrkkCUHG9rrzO
bjPJclIB/xnU5zSrN7iqkkSbdbBfNa1YHA3QD3qqfMA/UraqDxMAR3y5MJZPBAkcDjqgRJtOq4V6
2BrXfWE4nIY4HGg3gjaa1yIcY4ICm9aILfbO3rDvbfTaOFydWkFEJUMMYuXeWIj3GQ/WmUyLBEcs
8Tyf7g2lMi1kmuC4ddaBcIeAdShKF2atQ20ALNUqKWzpWLCofDOYhdcR5PXrEcvWtIouyZNTj9yF
sOfOLr5pbCrV3smNQM8BVtkEztcuS9m2BZRMUDlrSh0fZdLZfXn1FLN9kURWHEUZT8EiwnDd8bd2
sjWcJxMWahNH6HudNaxnZULJbAu5XLcByHxzgMfEd3n5vUSiDO3wNRzVB5fiz8cCSieazQpM5+vJ
6TyhOjNo6WkctAc1RrAjeK1S+jspumYAU2yjdvuu2MY8pkDyjHmw6U3tXtkrmSwjdHim7CcK63H0
UHRI6Ss9E1qXd8EUvzbl+NyH3zo/PJd+d6KeoA3ni7HWM19cUjryWzrtKUQJxe9/WlK21+BaUXDk
sFtiTDtsn0cIz0OVbX18F6rDf7dpfo84L6sMoxl3kSxzyGFVrbzINbrKgqgZ4e68qkiyUGNFup/u
NkEPBcN5lZprtY3kmsGAvAk7ZwH0TGmM3T7klkAzSBKTxVHHNZESm81iU/c6fGUIaeRFdXifU54a
N/IrnIRA2cSQbrW7LL8Llf3knzt0PHUXWRfd2+rFzmnvVh5m4XD//TAo28wOd7as3AcTDwPRgb16
ll/rl/ug4SrbSvVGbjfh1+KbjluctLX9jeqvTMby8NhP2DqWJH+UdpRyiiKpD5JTo6kbjPJcVjel
+qJ6KIK1PsfiWNSA0YExaB/P3TjLTvLYa35yEkKMWEttDGG8BlcvoXgZrwVq4rCb73f902jiaT7v
laYxdG9ktNj4oqf2flLe6EbAxBFCqYCiBIYXaxrSohcSFbgJKzO7BAYDlfX7dWfnf2SkulT5TC2a
03m2c0BupBvpNZJ2eeqO39Fcvr2Ulg6Hz+PNlnVa2bmt54znGeh/biZ5Aw7MS1wEEqvc7ddWzvJw
5F6cDuKWmx3zUZxWfVp5+Je0rpAcbbUL+TZ9eYL8V1U+VZm/vf2CS3AUZvT3kLMjvDKd2GlTB9se
adpN+fcqfQoBB5Oy03fCsvpglup9gYxSwzvfHnvtbUWi82k1xbXjI28rgZXsw30tGXvelYiPopql
VfsC5wtkmm4PuRRpWzBXdEvknn+Cfgw4Mn0aGMywdfCpXFDR3gsDFwddogmcZ/MMsc3Bdy2R3FZ5
J39rVHiB5cnpiq/manC41GCnpU/OaPHNcbuYLbAsGiPb8//DCxBkrrw/x5G2rxq3Q8ezActZh/Id
MK7Ka/ZY7aqd9q4FeH0PycpSWDpKOK/I/sE+Cqr99edwDCNLwrYuTl1mHBKWHdwI9MyhPGZrYdwC
o46iI0klZk2iCuDM9jF2iTnSR0VxqiUbdfjmILxFAv8pz1+HCAFcnLf77HWqiy3/RuTR/msGrjcz
2y0hng7GNk6alW7kUqhn68TN3JXYj4Cgu56Avk0Gc1Lz4uTjjO7o9CTxbSTIojZvUkGDmx8awVbT
x21CyCJq6HDnV22PlxpSXBz4eIK9lpEAmT1GHfmt2TRlITAPhbErKmQjwBgrSb9JuodUxwsXUluO
13Sa4Gn2fHuHfGQ+szPepgvnwIygYf9HZsT0p1LhqfmpHOy/xip+zkzU1BqPe9Lca2OEStyz0Xw3
MP7eAIuW0Z4FB0KXpMAAM+UEbvL3rsZptzDUDfU+CZ1NA6wNrX+58ZFk5zIMXlGLQZ0mNMNDRLfA
EQEtisdG/A4nIu9MUiRjj9i/a/k2BTDvACacMuba6bdQSsFNQVSgoYFgsz0LFBzZqzUAtPkJHLNX
vZBHEIZloGhvz+lH63I+p/BU0REUiSDp2fXKgjTXUWzP81NLElF2/+hITNiVAlUrRnvvkIf6wQy0
PfahIOoEZ9DEbhSM6NbHZ0IkGDpmjwJYDHyubLavghkQtE+lQ6GC37GH4H7licVN8+cTo+iGuQYi
Vs7spqeRo+YcQPkpdpzHqFQvwfQSR7uqKA5t6Wx1KAF2/LXpHvpsYllCLevUozCW8+sHKIJuDukM
EomA3wpSTao6B81TIKgmmMR+W3nYhRgXQfHfDzvbMeloGxNJaH5qBpzM2r52rVLe6WXIBvUfS7/Y
pnG8lyKeI8dTQnoBbreBzkyidi4GbZcM4P8nN/b0XQRgVYiyNa3nKmCNo8H4VmrWXf5/ODvT3biR
ZVs/EQHOw18ONak02pJl/SHctsR5nvn090vtc09L5bqqcw+wGxsNN5xFMjMyYsWKtdDU/vpXnwm3
zL6BPzBPjdPL6fSoMRfLTAuwOlo2thWviFQsA34VjYvQ89crnblnP60kvvWHe3aZyqboh4bXY21T
9Y3eFd7pyDjk8wsEeqZKvl5OvO2/to6AQAXPGyD05B6poyI1i5IHG+TDwqbArkjfwkxcMGW51HM8
Vxjjjg2CwxF2TLzKPj+bZc9mJ81ldZwVRvA1JlA3FRqVplZTaCYblZEOR4LHl95kPDZnJbdGb1Re
5jzfwWIQQtJ1MgbhXG2zJN2EzaUO/7nKCPM0QG6QEMCmU0jdmnt7TWj3kmAVdyF9A8nW3CJbb0Tj
Bo1RNPlWb7HQGscRT65edOb4rSJoHWYyOead9qjLh6K8sRl2//pDndsXH3/ZSeqn2t1cGlpaHVEm
BOtXCS6pt4U0P8aH/NJA0blQ+3Gxk10xdLFcWUNWHc3micYSApBiqGl8+/qRzh0qTtQ7bclG8flk
q8tGPoOjwheMnUfoPgR0k5ERRgwuEovOYaSswEcFMD7jty11o1kXkw0NpzvO5aOir4dhqV3Foryc
Dr36U++CpngkXVH60CtJJ/4XjyoYiqrCKYPh9HnnKyoTztizcU8rQkUZzRCS1Tb5Hxjlidvp9EAD
fv33SifIeCOrdW2GEk2h+AFtubZW/ElRDkik/IrM+XoRXu9J7bYdvFrq6f//xwTr44KGn4Gr68m+
Gcd2dMoOAiGhpMmecFniMVPSMV3b/m9W4pCi38qE6ilXWa1ihfxXfu+rFHrtol/GOCB+MRdzrHO7
lBLk/650mnYg3SqNU8VKRU7/U7hhUrFjn3Bxk757Qp1+OofMQ6ieAnCdrjQrY0fpwadrBtXv7G+O
jY3xnYxXQGj9AiLBJInp5/SPqimuVD7pEOKl5FaR/Myed3mIofqCMmh2/Xsr5zRO/9RMCXBusTjo
RYreHgeTeZahcqeV5ivbf+1ktykupSNnD9vH5zjZgnU7xZOzcNhQ90XHLin/ESnxCgUDZQVXWBEO
/fW4pF6CbcPSU6tfhB7eVQ3/epfo2wKywPST39lSH65RizGUrtYg6GLJzKxgFKgKFiG6Bk8Cn5++
P8pNRCsb0oTabBa19rsbJXqynNu8TYPVaK7mBgQuwzG+M30l3tT9HGTRNyOqvUVYaM33kgSZL5Og
AAiQLkEqtHhUhQ2EWgY8X79kOzyaXOiYs4X5tT5cwbmSWilomI5ZnEA2FoSRsk08bXpVx6Wr8zsd
QUBpPOZJ7BeFKrxd2giaasGcCxNg0tMcz+4Q225h3sTdNktf+wYwhc5TM1iBgqFG1E37hVSu7n+o
YeSpsLdKud060cvUKoEMI0GKqzumAkUmmKEYLvyiJ2N4buCHC852hRAW9qR4UXH13dNJcGc6axAS
Xovvrbyr2UikR/4gj76OOGZRe1kSbnL6JFXWIcJ4w6Ap0tEZf0/Yhbu1UgIUJqySXSeu77GXthli
esytYXccUcsLbyDqi04umbee3Bqp8HVwdm3M7zEVjMKzfSYPKOVQxEVvdvSyRI5LM1gfHJ83XtS9
142vyC+BI7jO+HOoMy/WlgCnmB+pWe8aRwssM7vUdDsTZh0xloI/FheXczqa0s/zKEcdbBxmsoIi
cX5VoC6oGbny+BySQ8t10KfRTii1GmW/uVh4nkkHUEOQxQgKNFbu6s8XStmXpuMskI5sBi37Qx+R
ws+ISPwi4GYzm/ESa/Yc+MGKNHQE2kXpfdJbUYY8qxSDJly47g09yJ3CN/X72b5HKdesXVm1Mf1k
SqNAtDs5zADzTtIENojy15FfO5OyfvohJ2mDvbaVFU8lI5/KU8oOyuTlSrPynej5THK2a8bZaylu
xD9kcAzHFeyRuhFIaz83Qc+k+hgPW3t1jvlyqzmFF0Xbsn0Iu6BkKLb2LcQW6p1D+jOL7+uCu/mJ
Xu8ZX2aiwEho7aJoljJ9/PWjnblqaFtRv2F0xP15SrFu9Dnu7FEw1mwh/JBa90yUl9JNWhUXVjq3
fT6udPIxjc7O9E6DvqvEv6gO0TOc5scIBD6xFI+89iI/4Vxm/enZTr6auqTJgl4jAVm+poebRjag
0YMgni6yKdSWFae+IhZaaqDJe63f2JFGph0BriGEwYiRuKwuahqc20twZS2hkaNT2p3+KqU2ysaC
BEJeJtJ7S+32JIQGHsrLQTKtu68/8LlrCcyOFiwyKqgtvl+dH64lVVrz0jLxu2MubakW10DsNK9+
Jt0mqq90BoQ1v3cmRD7etMLTGb4NJXe14XLdRdLiVfW2rfcdQ9XF9DNDiRxKoD9Pwwbl1HQ4Tse8
uSkopqe8QBiclo31Bw/3wJZ/mz9y5ygg/kr+rWVBH30zUVJJ6vnm6wc8hxU6pPRcuobC5N6p9lhr
RH1pLxAzElocGY/RO8CkgXi3GIgMde+C0Yl/a/pulziPvYPMWzJsktkSk/ei71iMTxd+lEg7T5KB
Tz9KBPMPb31NepPMlD67UasBO54+HhSmpHiIJPq/q5gQr+GaxWtP0+A6yT0hE0C5U7FRv/4p50pg
hy8PWAh9GSj/5KeYORPXs7oWR6wAc910HdSo1HWH36NPegCPsii9GfciIbAP694Vv0kYTIWIr0uL
n6iujSZ9DxUi1ILeuVCRnUvdHOEfLnRI6KGfoqp63RrjKsvVUS7/6LmfZva+7EGXoQkkpD2rcVCc
lsZnHm8pwkEILvZbzwG7TCDhHAxngHbcaXMyM4ueZKSvBNmDFq8f1SYpYo32DmN84VtoPjmVFtgW
plXp5EdRiV7onTxd2DPnAsO/v8I57UpafVgwStZVR8w42QVJ9xi+360k/ia5zde74u/FLLxt6ChA
dyP0v7d9PuzPjP6jXQ59IeZeEDmqOATEftSdxHEILx2Hv2P/59VOtqA9FVHUyBWDAi28ljIAyY/m
e27KjCs9TeGGXuhE/n2tiQVNhuyZvqKxLX7Qh8dDcC0Z57lkz2tPciIskhEHRcAnLoYLLxKB+r+O
+qe1TsnBmVoDHE9dccw628/M1Jvlch/TOw6RiSrmnOH3ys1jrvz8yYS5KgGogHc3zY9W13y7ooeQ
47UG8mlhlWPXmW+llbf2t5FT00FFZafC/9YcvDohkFKAhdImSVIky+yNZMF6UHCdjrHGCx2P8DfG
BtTQGW0EC7kaxLUhn6aJczCUm0Ibv42NupnH6Jc91btJD92WxF8GA2l10uUp4wGo9Lq9CYxMxaHV
36wggTCr1X8SDZbwoGBBmXsyP0vqZ1cboeG62eB4uZY+6DDrh9jiBdCOsEbXIKbh4qYtuRciaiQy
xmKUPZA2gAl/NUyfoUY68LGXwz0ZiyIgPPOhBskhNL0lkYrjBzP++bRBYRGtDcNN+spN5m1ePTjV
L9hRYjQclZlII7jyFLMTbZ3+MequVS4buQMOR25ADVRcBi1oe06cbmB0BAllWTfrD+RW1ZD5Blyk
tdT9xS7cRbNcVZLxnHgSqXRhVUh+SoHeXcsl9dH82uA5J5Wl//WBPHdExKAbri2oMnGffd6xs5Q6
OEezY0kxbWn0ah22Ky9nxvOYnkO9tdILF+ffVxTTYR9WPElEeoj9VljVnJGBKk5Lfc4jX0vA8V8/
2pmu/OeVToBE7l1Ta9eGZ7NC6BUy2e3gDY7lIzFNJBUhxwrfCjO6cPW93x2fb2GxMI4SUFxUjQT3
80tdpJgJpTmHfyTfX48Ap9AkAlH/m9PqGkPjF6PuNnb2Q5fz265Q3bxpd0n1nVbe0Nz3sUlK+IKx
0HYekk02Nzj2vsY4zEccVENWNnHLVjD2i7X4NAHhVdWddgTNpoo2FoNxaHeMf85SsqsM81vVwDBJ
LW9I6kAK1SChIoUytR14GRCou/m30l/YVGcqKF4AtELye3xGqBo/v4AwR0K84MAe6/J27YabwoDb
Pr/FEYc2rf24u4nAD7S09NKJOeJ0diHRV9+4NC6FSQE3/vUp/v0lp3DkqNLL0tSYC+eXWtRXuKxU
CaHFecRcz8ibYMBgT/7nwsY7e6gQ8EL2kGFtpm8+P36jzrLZa1J+jGg5tcmvhlK/76KNhuFmm3eb
LgrdriDnxXSVDoQcSVspIMtop8BoZH9gvCtkV0ZrfeF++n98mH9/2cmNCGa6DmPG61gHCbmMa0hw
UfwtQ3HGbBc/5TL4D4y2YPCQ0BCwmyAnhNqNfeGMnOk9skVsFX4Bky3Mmp2EgcoEaBxlfok2lZ6N
eTuw8RGVnv1SD0Go/UjBeGJG2oM2nww/N1UYjWOgxT9L53spq7cxbbTGgfuiXk0awi1014Z+BfXJ
DBvahFJ4ljb9RCowlrDw+foDn/u+6MgzIgePUICyn79vbTtNm4w2fCOuXaE3JegheeZpSxOASkCW
m8P+wk4+lzl9XPMkUOuh0LCl+McvMkBNFYccTlE4iMxUau0LD3guj/m42MnHKax+KWLTzEULhpyQ
U0OQpi8lQubXr/LcbWBS/zOortPqfodAPmRMkYFNR6jiBZUpwotLOOqOIwa864V1zr6+D+ucRKSU
efJhGoz82OKbmIoPljHiwvsTotgXzT3FBjiNOh+e6hTfVqZ0wliE9zfQawQFKDfq8IdhhTlHFA3K
o+U1MZn29iKEf4ZIZDG3iXyPsDblfydfDgghHwZngYkmxZsM9RR2iVBDkpN/GMzJzKCQtogqhMa+
m96KuA6saN4L4CEc3npoJF9/3bP7iBPuqLLF7MIpZyTuo7bpJ3jYwv+EXQtE3GRUpJ5pXYhsZ/xp
eHBDYTZIJotBoO/zmcz1RipjDbwhGZiKi41jogwBcLeHc58njcnBbiB/1lYgo2Zvty/KjFk2k+mh
lXmUwly409p4ZRYjiztdZYUcVM51NEV3ejHex0N0Z1mAGNGwL43wAsR67i3RdXFoZjFhjg7Z55++
SiawW8k3A940c6RtpzdawWP6ytn++nu8y9ufbkxbQ6AcXjRFyumAUz5q+jCYHDcci+kCCFycgnKU
BCSe7cBCfRXohMMuUOrFbADqY09cC+QlIfdBWf2iVY/ypegB4wlGMs3EYKD0L1grcpQ4xYi0zsIL
8ZIPyrlIAVSIeQcyZrTcTnY27jljNw+QEMN8P8obWd5ojHrLF+4lpDbPnF2oZjaePTCH2bmfv0Zd
xc266mt+tNMfMVKPaDpDM4Lts9BGfI0056Gq2725APunEDIW/K37DR3dFFKRMIaELrEw1tepmyK7
EvLPRtxftQwSyqHD9H74JkS1yMTdyFaZw9S3bYyPvHBYoQCv4U9p4UaZOjeS453tVxZTjiC6aC5u
pmQ8OGvMAF8Gf1m2HnruSGfxC0URxMjFuK/D780UICPrjWj+p4VzEOzX+B4yhc48qwYFwWlvEORf
U3+wKKD4ybnpO6m2x9lSeMqoNapoN9b8IjoLernvU+MFSdgUJR0JWMRyvKIpGX/F/pvH0KH6J8HS
YyCYVd+o6w4hdgWZfZTGg0AxVKt10/WaSiIyTW+IbnLFvgUPaunjx7W56xmq6pA3S0P6TlHnCUVn
JbkXHJgljHy1z58GtUWY76iVDxIT/LW8mSXjmHNoTQBMAVt1tnzjKPl2zYI4Kw5JkmwHWj0oWxuF
fMR3AS+qQ1MrgWQ+hUy+MVMKksJRW3ilVtl8Q/adEl2pnrR8DJzc8ZY035OWTdq4cTHYkOK3xtZ3
g9bvsiq6GhX5tkyjh7iwfgwYF5qjXwFhLtLw/evDejaWY6hATBCRjXzj80602zJJ+0gT0fMBiVGe
1WrifaZe4dATrP030YgBp0Jgk+gVYWQl0epOnHtpHbf/g3Lq3AH8+HNODqAR56ZcDRyMpHn6Ty8m
Ki0XXhLbrUsL36bs5l6t15dZq4J6mD1p3neIIhIgLryZc1m9UCUDPtOQR3g32/iQNdjV1DDAJENl
T36JZiY4FTELiTrGJ6lZ6Xz6a/LP14va5wLDx0VFivFh0T5M1UWOYJnLIfMiyfCgNUy8FcyJyk+C
JworeyPPZNCRttEdyW+TTmwzbDe9dkg34O7J2l7JGaJu9Ac5YjlKKVS+yxQ96N0jaC0ktQLFbeDR
MPmdQMqf2ieF/ouZFQIVKXlGMNzRVSTKx/ba7ps7VMC6yvcOxax5a+S8lc4mGsAeDAQb5HuD3gPV
6AYAWBBOYoGEFw+kqCKW86FElCiTGODmgHxvztCrbIDA8odx/uRQpMIkFTVrLsrk2U2Zua2sl15v
fI1EjTy3blOXMuqQj/GDuaLntr4Mc3GjzQAcWojxCCbZjbz5+ku8o4Snt9jHL3Fy19fMApeFCNGx
8iR05MFM1Z52KaOYjc0JeIQsVKPY3jKo/vXS7+OWXyx9mtmVxihxfXILdVHhG9I9So3uqhVXaPzz
Y6z5OUPDDlED14liSn4UIvvRNynKC+01GrMbW/+pZOlukmIm0nd9Zm9bvtaUonbp7KX8OZFeEDYk
Es+7kB6r1F2vzs5IAcfsiEF5bDEfkWDYDbgALXxcufltpj+XuvGAM2UTTZDmXm49u97J8eja5W/1
ZkLICn6Ev67yblLLTQsUltarO82L27a1Gxn0xTViMMDd1y/rXJkkWrfAvUz+gbF/PjCy1ixhls3M
qClCsIy0RqT3NPrYbgLjgkT+9YJnOMqWiJf/vaLxecU1aU2l0odcsHIAe2X4AUWEzVaI18dRKQjy
hRshyyy6HpcV/M8GyA+riz//GCAKYxrHaHrP46AyiihNcFpC2CDlL8HLBqKJ0OAFfgrVmFbsO+hl
SYqn5s3j16/i0m8RwezDbzGHbgnHOiVYyaXbGY0/FB75WnIp7z4fFFGoQSdD5JQnd1Qjx5IkR31+
xJISvXrVeiIwOUgUzcOloC9Qk7+P3r9LnWynpo8kXRk59U67X6vbQn1R64L851g69Z5Kbg0TwAPk
GPJLtcXZl8l4PibBBnn6e8r48WXK6Vj1NR/Wpt6Pk8AeQ2+F8oV5+bYzp0dgZG9ubcRBOqJ/6qZ0
rFS12tSitcmxIrmL10drarZJSGpsqwUYHZNCNmqk1pWCuh6PUT9fZqmdq3qZHcSPiFEaBhpOKou+
y6YhRZzxSPrA1YygHrwVWr5k6uJa+nrLMdZ17gt9WO5kM+h2Pq2hRblXRr8mUF1NCR6EJm9Bq6eP
e1cMMHBRjPYjvGjuyzAYGDKsgqkt3K6hS/PY16svVxoKmMyFdtJmUDcSb+v9gle9slHAhNrtbOc7
MIlMfZtXwxNUc4ZC6OzAFu1g0wgngylWkdq51yQMLeBqiDqFmc45fxODaLMNBdtN9UcO5Ehv2ubL
tCQqSkVHfnFxrVIRmRm7Yps6MgOkJj9gcsmL5/YfZhR5jTZLCJwifa2nXsh2xI0isPp6KN12dnsD
/4LmMawP4i7NyZihgCMQei86MH2v/UOSIni1tCQUraBDfE+pV1U/RBJH4gq/T0teRcWRKY4X4lTF
6G5lv9oZWQK+JDciQZbqh745ihu2BP8RRKflp5m+2hCUjCTyJ1JWuwY9y9hnr3VX7Pl5UWWQ7CMW
Qi0uab64Gi7tgQtb4OSQGn0dj4NDktRL13x1jPngtYsQqCGK7+gHzqmELFxMASEA8a9XP3tOP+y/
k/BftVLBKB5BT3LE4oL5RS/monX12Zj3YZmTOJ9RkpQDE+0CHWv7+14T+6goX0BUvn6es7Xox/N7
EsVTfVnxwgQZiNpXI0ye18n4YYBYoyS+Dxk8wgFxb+s/1rU8OOWT6KbOaedqohQYD131huK6X6ad
178X+Nc19MOqfWuz5U6MvvRMTUjDGxmhlNf7XnYARODFgItBbVPL+2wcOp/hZgGMmHF7nDo7cGxp
N1X5xlazw5xCd4AOmKTh3bdgke/EaSHPmatAdI7XPNsIJtxg32gKvtbwItZw9/UbuhTgTnJyu8/m
UHbi9xIJ1sWybGkni/z2XTn367XOgieOjRIySoCGaZ32ynAzs5cVrX9UaGbfxDobaE+cpKK3UApv
AkphEzCYXS6MZxMMSxBA8UsFa7+R2jZGJ4pvhjPFWhwEflDPti+Yq9HwS8jmizhlA8g4dOHUjhIa
tfJLyrlnYbKPz3ByPtNqHGWrJH9ddJkpJrzh+ELtwPOob4h28urs0vLk2PaROHZh2TX5A+LGmxrW
JPVVJr1G9X0p34buW56kbsYwpt30Ltq/NyRUOhyOr1/62SYeJDymI2FIUAWf5PrR1NhlK3J9UjoG
Mbt1fZawQ8xrtrLkJ4u+VbsQ1ehLvLEzBBFySVF8MwZjwfAR6ciHS38sY5koRQ8LbYOiexI9nLR2
aEVfSRwjcdVzSopu9Y0EmhENZZF7XHj4swHtw284ub/bqDOi0QbU5IvB3wWsKw6doXoVM0MEuHZ5
BfcZuFmzYkCkiSg7X0MQjbjEBrveX/g1Z6puUglkyhCKx23NOgmvNUVXmsx4Z0r2r/m3uJ6IMrDE
5bTeFarXvjSXxIfPfYRPS56GWtMuKwlZd5FRUEAzBKsa4uU/FaRg5NH/KSaK2PGL4c0qywu779yR
Z30DzWW4oHCsTz5A6oyGZMkFmd+cbbhjxWkBABWUApGqoKzNcRDZiVHexVbrJ5Xj6TN2F/YrsQi/
GAjSyKmk5oGIZPCHwKSiEg/5nkPafof501CrOgfa/iZ3/YUvduam4ufjGy0G/HiIk9dXz4qUNCs3
VdofVLMIpNSr7Xuw3CqrghmcW1OvxcvLaJGVgx/JD0oPTOfAd328nEafSeCZHFWxF4AXpirvYvMf
ThROLXE/aOQGdTUcdGZ4O4JfqpRbwOiE68GZ041cUs4Db0LxNbStU+LGyj7DqDzkwDkGPhA0jrlr
te7xf0CmP7vDP/zCk/dV5UXdMUGaCf9i3HXn4nmspA2wC2SoZNb3Y/x0Afs/wxYlk/iw5MkV3y9d
lNMDe3cMjeXGW5ZbYLa9of6S021Ud08iQQTSAMilQyz6stNy5E26RoMdAveMRqosfA0vbZ0zsefT
DzsJvD1O6gjacVNoyp8KVBRMx+2s7wi+3I5Gs89mekaFBY3mW67roLzeAG1kNDyt+G72krtYN7F5
tFrn2c5/YC4Q6MlznKc0afOd0xU/bPWlUZtAi6C8FWQpZeoZ00Fw5HlMLVeCUJhiM8NrSa9CwqWX
YGu0ckDWvjStJ65gxPNVPDiK7LUipWRy2yvK2JvSaou0UJ+3N+SgkZWgQcxdYerPRT0/tEvo4oME
Y5MpZYYXmFnGmDLnBNeQ+Ln+IIY45FFMSG7K+I2eZzGIIaacw2lyyQCTT6qFvU0PAk8kKt5EWBbl
AX9NjFk687Ky/pqHdNTXGaH/dvWhBUUQHIVwARoSGDc8aDmhAg5TlxqBIHIA0dXZvWp4wM5Qvr1J
mQMLmlPpU9jgjn6wex9VKKqTH3hIiS4DJSVYW2K+Mhw69sdUKwLRwrLvBdUNXhsCgJbHjHzVXmME
LKAIWU7f8vmhZCbBoaQSBQutMRcUApAvFs3Q4r5LfqnRo87fn6i/Yqv0siwUYoy0KodRR/JWhnCF
2rH0EBUjqrdjMCL1b3XZZmxGP1nXbaR8UwdmEURGoT9GFFVL1PumjSFE96iFj8wzWPzLquobelzr
eG2qv9fwkGmV21qzp0zgWsvrhb189lhruPsITr/KZOvnq9yZVK0VRPAjPLWmPIROshd1Hj1RtL35
4FKt4bdnbC4sezbeoYiNDzBEGCD8z8u2Le4Fq4MlAHWCKCK5sclOQ8HuCt8oTEQllmFjc9lI7vzK
mG86MkkM4eXzynSwqsSMVswISJOAJjXjmiDG3hVpv7h75mUrYsZlxOFcgkmr4t+lTzCAHCqS2U48
tOV2SX83JAcTo4IaIUwrHu6j8LjqdMEouKfMuYbnMbbmVjQZO8XyRQY1GKmHF6+ATNN83icOVkqw
h8P6vaWhoZsjOfM23n79rc5elMjKmygFM492qlfTg/mMnYLcCLzUUr6xDLRUpNvSugHj/nqlMxUL
jOh/VzqJ99nQ2OiVcQlaOA84j5QPBI5woWzID3RXv17sfP70YbWT+shsJHhjGasNwOSMY0byCy3a
OH3Ag6tahKaJ6NWu0SzosHX7eGF5sc9OILtPD3tyh0wM9SxOy30qdQH0h0GrwV7yHVO2bbV1GMCC
fG4WWyAP5om/XvvM8AwXK9RzJpyZz0Rh8/MZUCulxm+H+6tCNNUIv1cdZrOlshmXyB2n2FsJsI6O
h7oBh1NMyOpBV9F2HVKGEhboeUy0oTO42rBIK9RUo2VTLbnPFnUK6FsTpuONtq91f16exzj0DUcK
ouW1tu4kyXHT/hHzF1ubvFb7Fo0xjEr9UnYn3t7fb/ffJzw5alPSObld83GxiyQTV7Iay7TXJsZM
60CZ3yWWC71cqAmIcKwRgRRS0xYiISMfAsq09qZyMXE4G2w/vPeTCtNwsk7pEo6SMNrun+R5dBsd
XRRoL37+OOtXFyduzmYqUEpJcBk5UU4n+1M4zHJmkeUyCAzmw1QdUGx8DxHh6y119uh+WOfk6Fra
miQSzrX/RV5PiEVcz6QrHJyLNNnzR9dA45QGJzn86RTamCeKJNcGkkBkMcPqldZLnvU0VEn5DPQh
bL8jvzDJPCwq9rhoGeIMvn5g8+z5/fAbTr4lenBQGUx+A/OtdCXF7dW9GAr7TKo2oKVNPm6U8Y3A
kmF3V2U7URSiGoGN6cM4Qn1QrVvm166aG6tv71IQENI34NMc19e+B1ZdrfeUB9mQ8Y6yZMD8lx5V
sOhv6maFaG7ksYe6SItjHmzwbtqaUBbGdPbpm8oYJnF/KxBWwjjbgb458uoDr0DMLkkIZ1R7k+Ge
W57NAG27MmRqm+h2lHZ5mV+4QN75RX8dRhMPcMotCzbPyWE0u1VTWkOFEw9fXZrJXTsTSscCp0H3
BRi6IosNXsYEdzVrO4Br/r8Gp3sSEs3mbwHaCQ76XAfAv3qd+6oWoiTWMG9YPmfDyrugg0tcijaM
eblff+mzW5tBGOx5GdlyToNlZYxyHo7ze6rSafdLJFBBqg5yQgrrr9c6v7MZ+obNyRzIX6ywRZLs
VoeVKYT/22k7rCTvBX10cn+g94XMHl3+BYY9eYCEiNtFAPedd/bXx2JxE50E4eZ6sq/lpnCmdRnf
9/WsS572207j/bLOjyHYkmyGXmtLTAlshfPGml0rg7WnreiSzeTr75IBdIcCQAx3xQq63876rS8d
t3My2FTfH2hhMNA+CanwRbRdRBBGyB1PCv77JKDaJVonRbmrUNS2GKnm7xHBuslSfzINlEEenVF7
iEnDbTp3gnBDtbSgOlSXotoBdgwVxDnka5Xr5z8nSoA/s/nSJu1Rs95ZqO/8m/hXZe0F7Iu9kdIf
uyNno34cRrwsR/Ner/CArNoY85nwtVJpx0CcqdUomLJmExfLVst+z5R0SaTdxtDRGRSrL6mtnbEP
5Z62dQ2ZFGQrgFc/39PJ4vQhZKPsaJbd1RBUW1VJ33hrGts/kddnK0PhHsyriNI7UWt1kBVF6TPO
TKtz0TH1jvi6UJyinFu79Sgb+GQwhE6rxDQFhw7nSc8e1f/Nkfnwu0/2UNNkpt21IsemmVxKjwhJ
xQRBYpQAUABxvz41753Uf/esOCo0WfFDAH8GjIL48vk9jUUFDy+3zesOsL5OBgrOX4r+Z8q/5cmj
E/+a4yHQ0TcKJZjQbek28g9dQl0+MLIrI74fi96f7aMZPaD5aNNu269WFNjJtZY+59phUoJUPUz9
vR5fRfKfcd7104ucPhjKt1F+ttNDOoId0dTunvt831oXbprP8ef94SxZJMUgQ2I27CRRJBlZezN2
lmvBBleUzKuXf9rhRu3BpgxEuvjmX7/OE2fD/1pR5E7Aeg5EyJPPZ1aDpU5Sv9wv90NwPd5GMM8Y
B1Cfq9cM1IBeJVx8iHK+Uu+n10y5wkVLwfa1xM8O+3dksH86r73pIWYbXskMeqV3yfiajrv32tp1
fs4X9UM/38b/+cmKIiPBhlUmsyXizz/gZ02rrCkNVuU6S5419Zje2c0fRf7hmAdgoAy9hkY65BnQ
LwyHr98WQ8L83Z93H6+JTIQ2P6Ntun1Sy8JrqKputLtrI3pgbsMFdMfsb/IrYmUZ3VXGNyXuHrrh
qOe7tO68sC6ezW64VWppP9TF3oqXwBrbx3FQ96U0HIes3JD7IG5V3asSoOr8nFb4ADO9hZVi6mxL
JLHSetyoxrito+pBGe2d1u2aKL+3Fv3B6HYWrSZdOqY2XuTSJkU2wh7Rh6iwgFhQc+hMhEDpSXX7
NocU9dJGxb2pxrtKrV1dec6xcDCNY62v0K7SmyZM7hAlceE1+cW0s2nnyK3hGfJ8LOpwYw97vRw9
tLE2TTF6jmw8Gylj8lZ0b0NjFKNp2UtBP0K6H+f4Zqgf7DB+mqr0rioiNIax65Qamm35QwyXdBil
23ZUH+tY32Wtfd2uxvPSz1u1DbcGysnzi4qmiJqU7tJo912t7nu7wPrD1jd90+9GrfrJtsMMepun
OFRGxW5No/sw/snYfkyraYCQpNovUxb7OsSbWp+8boAuSsLUpCYN5bu17m87U9/xi/w6Gl+6ugQH
GxDM0z2IftTrL5VK4v7ADP+tvS05kYbRBnm7m+EYRuvEh1N8e7KDEH5aWcnHGeOMvjb3+kU7FuPv
rQcVl23PqC7DzbL48w/bfpm0cCzbUbseJMNdsh+GBl/mLvXVproiqgVVGcE/rLEf8bXkKjM07L/N
YObrXTgEn+stcf4EJ5gCA1U3EMtTJQy9G9JkzSbrfrV2kMpXe1NRQqLq1n2Lb5dHwH2CQ+qqV9U/
qXbV4sOpTcBe7nAhdhnvK52cRn4JnjA6OmYoYJ68kqKa5KYLjRFrv9qfrIKx+HGfK74xXhUhGCsc
4a5FPj7DejqFMUv/Vsp2qxxuK9n0Z8kOcu1PVHyz1W+rfNTMF9mOd0Zb+OOK/Uf5+0XSn2b4Cd0c
7fPKAKXSt5r8toZijq5EQq8PZmf0cysoFpLSClvU5fsyvFpzR29KPzLL7XWc6oicKYme2/KlV2E5
TdpNk3K+4uuVmcacYbBK2S7FW07+hI2JKX3TAQPC22XUfWtU3LqpNg4jpMjOyFG9N7AdWupXZxiP
6Vp6g+2p/UNuMVqQaxLiMSxaw6uy4uyqRsFxMg49ojVl9VMGGrbUR7PLKA9qb2z3EwYsk7pc9clV
53yrF80vxunNgo48g3FGOLqGWJvUbxaNa2PeV/1xNbESY6QzsTREJFS/UB8z+fusJ6Ch1wyiRl0G
cxvzYN3cq7G+lWTF71Uye6sKBsO4DSUrGODXZ9q1mbT+UvEqi12rIRMwPobC62i9YQbUs1oJfZ2H
VJf9eJjvVY0J+eJPy/XE4O1edQ5LtOnXYVesFgo/02024Q6ke0UKRG7G8Ig0PzWQxaXJlDkEsKlk
lgzJH3zQvjuhEVQI8iz66lcSQ7jDLzWBCHdfdI3rCO2Q+FBDzIiYzA9nj37/Tqtx29E3Q7oEMxVV
v9P1HLlNBoUdbVP+o/4fws5jR3Y1y86vIvScEL0RJA1ow5s0kZE5IdLSe8+n1xdXkICuFlqDKtyq
c09kJPmbvddeplc5lrxeeJHxJbf2g/wc14kXG6Itis02bO9C/dyYUKKqJ0EiS07wTeOOIjAU9GcF
Zl5vx88k40oP0O8E2XoKGWzAknceTjj0mCUJzC7ars5sifo+WU1mC/I57xyl2knJNjG+xW4TDRpU
mmtbyK7+NIbkD9ag081vkYWOrv1UhbA1PgmoW+PfabxUIo9nyC91unoF4FsbWiSVRIBBz6r+Y86j
M1WTkz845CyyGtW9zo4vHF5DU8iIaq6T+sjy/UZaivUrVfLS+h1Jd9UWjBkKtPJI1PFIcw4WinYV
lXVjPJVtaDPrgve7HQrR7pPoTaybLao3T/tYdQ7tVdnBL3DRiXix0LmJ4inCm7k+C/hjVfI/f3nQ
v8BK7VzDUT87hdpLhN2//pqVye8ymrzi1ccMA2IocwM8BQtu09Eu10Od8UwjE7xX3UTJeAzTCBWU
4nCz6eVFH/rDkrWB2ideVE+BPGReq8NYrmWmFJpTiAZsfWgC+kddsw7rA6phj4NvVnu3Y2A3Kd9r
53OdVBooY7Ezy8WLxdpZU6w+jN4JJ8XNSrK9m+5QFi/KiDdF9a7E+0p1Nf2OjZyX1ycJfUGn9a40
fenLc6EfM6SSMpMQvQRzm01cbQZHSYwDSSMfdXQupTuyAS25YU7tNLrki7Vk6wO+VGsMD0Z2iSCs
hKOlLU/tgEXItC+7r7n/bvNnQSoZNQl2CIHdmA8Wv2debvRisEcTSeHKtCU8y/n3IAR9tTzIek5W
fcozorHTSBNW9iMizj+GvnDQR+7gskp8qMdFyT7Tn7Uk4QOZbWawyKLYVssPi1qp6I5ZkzmlBMGi
Sd00btF+ZG5MonqwLuci/Brm28zXKljfTaLhzEL8FJqg+dSmkR8KvYPP001e1fMaD5u8v65R4cd5
45czYbWU8HxfCIxeU79r8taUZc9quAnMR2DkgpMPrr3Tt2I95/IxEyS/nHo0Ih1ah9jLjB/8IC+U
DF5DnFOnbdLoJ2EEiY7N7jvJFpvnkY4wG09ZN1A5sQqr9BBp58QqEF6c5Nkb4HWhr40FZPs3iDBr
/Zvz20dkRZarq/PcapTN5b3Ce6CMf+VxdIX6ZCkL2VLTqY0da9kopj8Cclm1DVwpAOfgALPGrrw0
W4PREalkiXWTTYbFkJ0fhx4CH6x8GL8JuSc3kU24oz0UJxXyuqEc65JB6fhB6eosiL1W4cQFz1Z4
MsV4DziAHM3YQmEloOKTEb/TtMNRg8sBBcirK5jXFcYk0XPNr8FVMXP0tdtUIHx+dWLpMAs3fntb
YWuQKbiqi1fgiR6HyU6j+TfExA9F0xvXeyYRQJIUUgAb8skSOnshGBDbDc+KPnOj9USZb2vxSLuH
N+l8KQwqaBzQMl3bZdONaYnOr9XorZsXFH6kv5OX8KVyYRdwsda+2ppwSP/zcudfTPr+T7nzf4uM
f00eQpWp19HQSde1ccvEXu8TQ4oN766OXPgP8pWbMnsys8101C8rT57D9uXCLLCqbCzMw9nXn6cB
0MKxUIfZ6tncVG8LVSKMyPt//l3V/9gaUZrh2w1Bl1m6+a/tiRhncr8kw3Kdmw2Z4NryPEAX0n5z
qoii6SgQ3P6HgqZgu4lutmwsZZuoZLH5jeD3EyAKHqtXEAe5fBGbewEtH6Pn9KmIAmX4qqVN1R1j
JBXY4H4NmwU3Cmi+E6d89sVEl8y06v/XoKKE/o9N8b//pf6l31tSVRiNxRKOonrXSiQEa+qIMl9h
YZqaPVj7O4NmZJGPYb4Z53Q/Lx6asjiuHBUsAFqSLENBH/iWCo4y3FSG1h4Mvfc6rXBm86ekGFpG
PShTDQde1GcyzwhySoOBCGP2zPJn/YL530aXt0YUhMVenH+Xni5pJXgWpq21nHKcMRZ53D6ai2ks
SMeT7SS767z2QdtNTe/lBPXJOhCX8DqRspqe0DQxfoYdN92k0XIrCWtSa+Zoz+w+lzErQESn1e9R
LtmW8tx1pwkJCgfYigCrSW9T9z0PsadqO0P2x+QuWZ9LYzmy1B2y6CfKT1XyjXs2ArHf1KqvXTds
mM3acgNpu+sdQ3rN14NVImYr7tIy8X+Gb8XKbStekpVuovZ7zEiWt0L5mD6ZsNrgK3NGWRRnpJkZ
rvCgqUAw4DFjmWkXkRHM6cWYI2zguCgj1FgPL7MSctK2K05i+mat5bVm7bTWVaRZ0bv3mNas0i9T
9C3E72G5uNG8U7hNBe2j0r6MTKINZqNLxr7hfh04Tbqo4hj9nNfDwwWxkzkSkmI/jrfMVJyh4Chp
ea/xLVuuSvveMz6lnfWrjEZlGfRjToqhpX1bteplqAal5lqWsp8KK1yDo8V6Ft87QWLdvPcQbeZs
9fWiuo5t6XQZze00blJDcgtD89XobgmJV8IvkAlfm+S3WP0cBXxS2vTARM6nJnQM80sbbyV/PbZM
bsYkCJO9pH9U1ddD1tJwgAM+OtK6ncf3Sth1XL0o8LryUzNnpyplN9KWY6fITtZ8KtW2zp+kVbKr
aX7oLN8FjBTTxO4XDCi1XU5LulbHOLxJ5WCnSmJbzUfafKrdte4GVDBX5bUsbtUY+hMpnXp1CafP
NcOvk0I3NAtccJmSh8VuQJMSTceByB8NLxk5/qt5wbXVgk03TkwSATyS/EnB6oauRZ34goNd1zfM
6V0x0bDyNtAepm+CtdeW0qYYTkPxVIW/Ah8ThaWTp5viUdJmpm2FC3psqCNECK9jBH+NqHtsr4aX
vMRW3nAl8h5Tqm+DuZkck6CyLlC40TBHiV3mKaWKPHrSGvs97ZFc/BKlhXncaUIbJj2Up0ZiVxF9
GmV91N1N0o/idf6bhi0ucLYZX5K+3WvauJ3QghJyYXQII2EHGKKni3AS5i2aAgioQZe2m7j/MHiS
Skszm05eHjcv/U2YXuV4cJeRmU0YwIQMCopPpWYn66MjCXayPkUibUFhBOpSbZS2JTYUHxzjp1x0
NxL6/TTvVxMOSBodoYa9KHQiJlygNYIXFH6nvFvmPPoUe5WcegWDobJjj2Trm0wU81RBlM3eGkvH
Ui6j/8MzllFghNSFrcggvwqTT/Cmjxx+3fhw+5MrkMStUUyfecpnJpoXD51v6heley4NIjqph6Xp
N8lutUXBOGTHssU1xsK4Q3lqc92LW8nNOq43qusstPymU/dJ0qLtm1/MNKiE8qjF4ouOxNwLSdhc
y5s5EYk3tL7O/NisIB7pNTxfo0w3yRgeE4ZXW+uTADvhplBC1cqn2Wzk/i4QkWrUTGFEljqvrksp
kiK7WFK3aY6j9lLyy5Qi9TdEpabCN4gs8kxh0QnBEN+F6N0YkYa1uDihu2ju5bR6nbCbisaVDTgA
RTCphr2J6b7Sd6vv3VRAIFQJmzD8AmrG9QOnJVR/c2gv802CyyyWH+UsbQrl0IWmN8VagOh/HwMa
meZvlR2sqAFdqjkAC6+nnWS4JRUQODQm0JHqMrZlsIX/oeXOw7LLHhXZsNe1o9mce/JjBupCiWDB
qHCS5amn5RO1s0DkSFrlf3XYOZgk5gXdasd2mRwh+42Ug2xsws6yw54T+C0mDHE0UjT8OvcN7W9q
2OP6NMov2EngbsuiWuA7p6OjDOq2AQIE69AE5Bm6U+aN/RjrJFlA8owTRvNTla+2FKr7tAKNJlyj
Qmmkprel64I6mYK1cNVe9lYhD6YlciZoqVarf8otLKlzKysINJP3mANBT+sdOIs0TY4pEKwav6pk
oM2Wn2SGowJZmAkN/27W5o80RE8LxDjL4iuXfVDKNU0ZeVwCRZNuz7PgmNpLAZ1tZaD/+LeT+J5j
Dzu2xSavRUptonrrTUVBr5vChSM2mMLYA7DdGmH9boXre6PTwcgXhc+aBOsup9abnMVXqP2mvMOD
loPw2eR8X7GhLTPZFddjLt4F65VZvjRQlmabRb6nZzn5MdEfT71JwXtdZhAWTbZHSToUCWPpBk0O
5D29uKd0YutKbZgH4nAZYFHnyJPrchMnimsk9PvDXyf/iLNPqrtbF5ZPN/Cu+Y+DuX8oUocnmbWZ
hZoj8lPaIjoyaK7jWy2+ieFEx9dTCZkBjq62mOYgRX0QFZdCImbXJKoXq09xOdYidauMBn0w96s6
ekJlHcL+V8n6IGmLS6txYqnXSALqGLszzX033FQdJWVZnBBguIzi7YovHEHA5Pw/tCposGG6EgaU
arS6PdL8ZHrTCwUBe43VesotFjnNoNq9BflWWHwtm39aQ7aHqt5j+PS6Juy4icSxvnQERoBw/rWH
qdmXtCTwgr7mqaFhcWOFtdQR/twJ3MNfcJW9XgUy6gkoXutNKKHzhEBpDqHHTUUflLhxax0zriI9
O/eLguAo8ZpUcet+8Cb1gzbfZQwDwgXjULXDdEdbrgCgZjrVbiW+tM28R72wkwoM5MLcX3DUETAs
KWdubmRjdYplGZVUA/k9jN7HMf0IIRaCmRgS7FSK6cMSnWPlUoDHw2Ig2hZFV50GEjVQmGP7N1ZO
Nkc0nRgZP/iEseoTZL0xV49sJLdpT3J94E4IudOGNTur54wq0yjW1yUK8OJwhTy0JdJ2pmawLelF
Y+cPpeZXsXySstUbNc2XWnMvs4WNmqhmDa6RqaV8+l3qigvKNmeZTLtvCdFmDkt91WGZ19yrjBQf
w3yPQnNvDgxKS2OjNoRRl6W/ZNI24oC1Gu01NZVdrZaeVNa8fURkkXbsOByNRvBGxSrxL7Wceg4B
gFoUg9jRu6muHkOONIWDoiIlUV/hjVQvWSfjRwDkiJ1EgyRjlctTPDRBVkTnkHz1B9LGBE7elLO+
S/tHrwECFu1IBgTnw1lWI1E6yt2WU6AO1WDmKMXGr5/0l6U1jnF9taQSlCneJ9JElAeOe2noJMp7
b8XYLhVsS9KmYF1q/bpZkkdsq3DRjBLOMZbeclaflEg9y4V2scZ2p9HjieFKBrtVbitpu8j5y5xN
oluJhadaMgV+fuRNCVT4Zq/tlVSpIOUS+TkPp2pJt201+iPoZSU3f0VBoInVHPvWOGua7pf9/DIv
hitP0Fur8Tg2HfXCrTu2k2yH63BvK0gR/Uc96Z+FFHkVXHz4bENeeAt2T+wo+UGTiZS9OLjaPpaq
53JksBdVgd5SVFKRL5N86vDQ65N+v+bTXh8hLVfxM/EmKfJCxmiq+SdhJy4iGZYFFYmydDDhkKjQ
DjGXSvXcLRLR1XsyZOKTnISnYd4xt27i1/6zG3Z6yBRIcRsuqFZ+uCmXiOZx7jBQJErGxTIGW+A/
i4o341r/Y1NYF7M9Nddapc17GDkkYrYblHAjk8UukdteVwmQRH9b8SpslzwYMLjQ1pe2DvFwzp/k
GYCKE+hPzVHoj2D0FZaMDCoxe9YxwAf7FNSMXpY7GcK1T+hQSvdVQ/3HMZF3HFlffWEFSa4FUNHt
cUlcPY4C2BgfD9NzzBntkDq+jv9wniqK2ZtwZ5XLfENLGsg01GYf+UDNvqElbxnEwmafkVaT9NJm
jssrxdhbZcEET7RbT2Fp5vBjRqXg6MfprDZRRZSuJUeOwlzuoX+shr+HqHHAFkShmrOtUrGjcsJF
HjZzuBXzfMvq8Qs9PVIRHcpkfVnrzmZPY++T77r+Jd0vHTYqQAE6k389A5kV+2cl7d91u+bxiCST
6s92ieF7br/Zqv1tf78FB9v+DSznn386JNsgOASBar995/bh8GYfLlLw7QWH3La/D4cL/3rw9sb/
OoB/24c3T7X5kwOfKPGXZuc7eCPPxbH5jEPnfttvjTs6XlHbgy83LlCX/JxUEJk26Z/4LG+Xi3zJ
AuFJ8L6/O7e0w7MR1J/ddngRAjjWfM12H/G5m3Cbuthw+f2zqNqkvm7WDSOns+BZXm+/4ZriL/7q
zQGxNrZo6z2dnI2k6ytzXyGSb8XD4tZ2sY0bhxVJRSo/97AB999jay8XEigpmZIErM/F4qHHLPR7
ikjJQrxpW5+Twn/NEaR1G+jEWDEnsDFgk+GkCI9/nuXNOkEwsXH/YN2Gh3If+mNkXxrM7vH+FQIF
dF8QV45i+muhC8ryDhK9fRBdWP5KWmybOgoMEUmNOvnDgtdz/rCkwC0DgGZeIHCOXiRsVeVS4h2o
Nrk719lOSajc4GHvI0XwQpaSJv48yPkz+N8qnY0IXgkrD7XXS0IWz4iLugr8MEd3jTSbTlQ9KT5K
LS3W8FpM4mYIFVfL7/OUUN5gz93MWx1sWtb4PUa+Q2W54hRtH9xqEziOQt9FFWinYuzMSCVbWu2s
X52ZExZoewc7rtfPheUN/7DAk/kohYmv92BnJQqmeX0v4sjLmanmKw5o9KEQpTV2wkLp0tSaL2de
tjPNyh8QEUe1ThM6O1EdM3iIPYEeuE5FD3VUx9iv4Etp4QcWZxOTCyt7l3Eo6eXG6TgTVAaoAiOZ
rt/WYEh59vMP1V8MxrHcZuR5pdIJ8sk+Wkx3IeexZ84RT4z+sLbP04fV6d+AuewogkkrhJRmr+Yj
wFls/XllXNV+w8B5PNmhMJ01rtxW27Ud7iI8CKzGE/5kkiDeAkYRxjYI70J8bdfzyEcsoS8OIwEa
gi2J0zEhmoYUNJicOHPN2TFjFJn0wdhlQTMZnibQvpT6dpSfaFvdsJXP5kgtNoGR2X2kMQ7maB0L
grfCAzbTAumYIm4+WQ5RUo/fypKE20m6lv3jmSp+RDrsuMiBJv2FzP8N8ISFXiQsN6byKpp+JNoV
7dZUJRR24WHuUAQyx8mM4mxMgtvpkWtM6WlABBNy4j/cPqMRmOtnQCBM8NPsDOPNom9vkrfKAKyQ
mfHl1EbRS1YPtkp3pYeZL3qWxovKJge5CMfq02NuORjWZjaCFs5FJIlQsciTqsWnmnZKgWdU4xP7
KOg0DEFm0Fk12o28NZxa2Dsq4iCmD9KWFjaB1zwVt1xhTF1gHxNKNg6lBKJljio8G0wc4Nss6ndG
9RtKgQAm3ow4kXTXXrthh7vN8ImxpsmW4shp43fksaCqWDdOgWTxnJ5nYPq6O5X6UcsTm9mGBt4q
APRUKp48b9X4behMF59hg6vwLar3Hs1xeen1u5V/Zy2ZICUniXmsjMXO1feqfFHrkcQLzZ1hiRqQ
rNL4numqEw9IC6KTMJK5oMd+MYOqx17PYWcsjWu21VYJrwKlZs2G05lkdpd+uJUcVSKV4/DFnASq
wLA8zdpzyv7tyQvKmPYJquyMa/0uV7JbYtVVtNo+TW4pdz0jCcNyjfwl5vVWum/wiIlbOXTZRyjf
FlAW7bnTe6dU8qf+AfmxEOMjUxHUeXYzEAO2vuYMbic0P4+DpmxOaUfaQvW7JNwcfK9I0p12JpBB
67x+kjbx/DXjEQPCKa9lkBgcmtbXXL4ZVguNdK1AtUEC2nOR1bZhkgL+KrW3hOFECZTQ6cSi7NXE
VRh/KGw3LF+6ChyNJncZX7R5RYjiKmswscpX+U6v/mvEqJMg5JSUOcnARLTS/HpZvWFSYZHr2zID
/VRBRXrYIO/twxuo/h1ijLNUpnKwCzr9gQt/irPF/QYkxET1MacsKDcBZvKVeRwsEoBPx0iY2DIZ
71914R5Tms1l5rZZelDn+9IMXgT9ykIspV/S/q9owlNd6Jd4Oqk0aX1SXGfhfW53vXobmb732asQ
0qcxcTb1wStLBYYg5jqPMtnYppzLg8GC5QIyzMJtSnwQ2C4wxCWBXU4bhFSGxvRETgY1uoe/V/s2
EhNuWkeFtmJq2XNEMev1dX2coCvRzdJzjzlZHSsuAkGzwZIXxDEsfBX2CT8269mq4kRhAwY7Z/tQ
/hjSW2gg3zJlR1BMu0ESHrEzq3GPDtwl3NOW2d8DkYbZPWYb4v433Ja43nSQU7OMbZCe2vAZHkUl
4f52iDlxQE2T9ppIlJkqI9geHPBbaV7MWLaL/nslXU7hbpcJXC6s3yU8WiOsLdrPpDAp8j7KUELw
se7Lor6sTOD1uXhFISUzyFEpWpWdXGlbrbEIsXktMborK/DFqt3p2V8xpDshWXZd3oPg6qcFLKQr
P+IUJU+rvTYzNzu4yqRzqXGLjCK3Fa2jzFBXelpldPPzL25t8I3tDMF4nqBJSsl8Yj6ZRhYAX61x
4QM/FDFuRW+zWG/wnrmrod+2WMRGvlaY9E8jsId5leUeH23rmIiyrQvmE0rNh4JOokqJ618hTQ8x
DMm6gxCFydJkADSVtsrtXrz38XA0HpMMZpU1B1XIbgCYcMYpdOIcF9ow2fSQH2pLdx5C9878iKC7
TFUJ9zbeDlbvJMaPRSMrFoQTWRtB2YUyzTVc37an6mTqrpd4rT9E8tq2xYSpxSG2GxoWzvCzgkX/
w0FQRm8Je1eN+jNJrl5pzBddLX+1LN62XCntUOwmw/R0Y7mKOr5BlUlkw8hHAgrQEIiAknoC5RT6
U4LpBU1MPf+TfiXUnVcX32ly17jlRoZCXTZ4bTvuR53jvW+24iK9RN1HX20e3GJkYzCOZVc1udC4
KGRQf+vdkOtt9VAjqog7p9cYzGCUQXe1cDvgxY5OPIh7GMtcmDVT7Rk8e00whcB2At1mysRvAgOF
i83U4SIKxamIdjA9qCTFaScw+azK6SzJIQR3Onq6pHQRVtscs6NSSCdZzN28G3nnTiZWtrhe4fuM
1ClzEvSlCA/E2Jtjjs12uEfp7JUI/HSEi3m1j9cvaTooHFzR+FaOhSenpr1AiqiGyebl+5HQ+SmD
wnWt9mRhLNocCJoYzN0tnWDX4OSoiB9lJOyEnIs4zz2JZqhmSj1ov0P4OpX5c0H/mCT41o+OrLVP
ySCcx473OmDS0T1FmtHZ6RC6YpntrYxxaHso+ve+PwwQAcz4kJtcZ6eVjbpGhzApvLTb14aBnX3r
KzWnkzFEOwBvNyyLTQ2P3KpMd4hRXdQjYh+gPWX7wJikOtwpmhqEC1ACAJgMVbXmuJdCF3zMR+e1
ZB/GSOvQ9AdNsLz8JuULgD4Zrt0xrCBaFJo9cGmm4ds0KG78eHI0wl0nEm/1kQvppgFXwLgCag1m
IKxc2mEACDHXdg//0A51Ai1jJPz1Uv1lRPqugWYQqYVblcbZbHe1/A+byZFNNnH2GguXqt+pIcwF
HEe+zEGicuMxrIU3FR8WgQODcK2rguBHw6Py2oaQyDRXg24DjWtVqCX5GbJFQm5ae7ogBQ/DdKnh
z0uMCbJ9X+5rCSG5zrCx5xAYj5J8aGdQ2NY6K81rKu8p7VbJ71UXiQY2/GPqjgUS3uGMYGurpIPT
oD40ayGDfK6w1yibMsM1xWhjLPpGFrEOH7NgoDmtGnQDoaqjGqTynuhmFYEFgHaj304zWR74D8mp
6MxNhnnmtO0yi/AEdVvrCimNRdCb4nYFnCkLrFWZZehacxxCDUaYttFzWpIYoIuZFDC2FFgP1UwF
GcLFx0mQZGfVXZ1RbjoXH93LI0u2NJHTJ9n4pPXhKRyr50cQwbLE2745meYKHuskMxOV4pobxUc1
VL7QtH5k9lvc4JinAVGIxJFpSQh40N2Mcjrg5RjnxU5sVHRGM2flbEfG62NxURkxCpqB/ymjNqSu
Ecr3qrXaFZDaydT1VtdLMCD7m3CtAZJ7KrLiqqX7zkigU6PEhinzcOszqTwyCIPreJza5SBHBuMK
n8Tbr7pcwLRpPFL600h5lDxUz808evMq7dJM2GfcqDHZTikopNTGL834SIYjv/ugNi9Imukc7AIn
KtqQOKI0nXVX4KkZ0LrUkJql5PjOtnGKUM9c6udwnhhJL1vt1qq7Tp29kJ+OIQJDJUO6YQhiZR7C
fWeeXzv5tyuFi97kJIGR+lA8auLh2PfXZTzG7C9CZz9N0N91M7dMkeupMByml++dNjlVJcLNz25q
ydInEMACDLYgdIbU3mnolgujn4wSplS6k2A9C3q3W5Man0Au95GSuUZHFU7Qe3qeXvymjB/qBNJU
HR/TF0V76Q3Qai27DXL3J+sPYSCxHulMHsFHaShncFMd90Lq1irZDRIa3VFIY3pfYgBXQ8NcrdXs
llyjWYNpYsUsLJkX1M6QHxQT48rlJeLmQYzODLDu24PYG049jK91nz7pnXYngflbERNSC+TymK7x
d1TKMY30R8Pra585maV8PSELAOEOLwgc4KfKdkYG5Hxs5eE5r6SnMJkIPogZjWb3Oc588MxT1ChP
j8U2Zushqbt7Qbc/FaZnHIpWOYgwc7vl3JTmzpg2FdALFpSDBWUt/syjS/w3Vh/JnHyrvb6djRX+
z3SuRuO4GbJ3xSD8A8Ua46h4EP+GChidCaoUV545M95uAjl+MaHnaMNjth3te0OFYAkFKIwQt66W
V9PUX6VeuiV+nv4kw9+qhXYpQV1tctq8ASuw+wxVCgDYEdC74DUQ9mjRmYz2tyq9V7kO8GXz0+2W
W5CxlMR6yYOG8IQOomMiXEl98UQaN03LvyJ1vnax5Cp4fYva5I3Q1CFXBC1NY6dSIIvjbW7bPT4g
m6kVDlpCZ6MITjq27sz+LsDflbq0pQyAVvDbB0UNVatCmkr4PGTFn8zSjxmUl6np9kRZxs1TiKAo
Ko4mpNsJC6FZvKu0MAudraL2uB/XTp6slzLH9KGe/BhSQhNf6nl6jYzjOLXbJRfcPBNTri1Gbivt
sbVXs4a7hMdY7IsJGon0Ic8afDesHiDVGUULeI9cfgl/pKXfNlPiG8qtQQWprNy1elNxhghHwHhq
sto1V/kcDTejMHyhu6ujYFdEKEdW5wmt9TrpfMMV/LAHw09rNXMG6T2xThnNqwp2W6HVhdADMcX/
kXN1g2HdFKFmTGW/HiW2sHxq1ADsv2s2i/U615dI/7So4jjRjBkflfomZnEAKcmvlOnaJOmGqDBo
HNjMPUZzEyWWEAVaIjPM1p7qtvczhpDFhCucgqFd9hYrT4Y6b1ShvoR6f22E+ouJuCs2rWd2mLiH
3x1V4JABiIdnjcPNXIkf6BD76A1xls+j2u25XvX6vcCVJs46V5A4YTWZKmTxaSdBq1K3BoKtte/u
Yd6BNV9FyEJrji7VNWkLbjVvc+j1aDJZyES1iOZZ7cm5CbnZ8tgrLGurCiEPtQAXEM4Z5aXJ6HWG
PJNyLsa4fu1yAjZpiaAU9iLYnOWmDLwZVSzd09xvzf59hMa3vGZg28Z4lyPJr43RNZcvZYSvrl4n
UGvIBdPo60VKxepNbcqs7UNb73jqOm2I+EBCHyQ/TyFI3Pyrzk9ZBs27eJr4nkRnG8hBLAaVjw6/
jR8dfvoP5yNipFakpa+GD006WZ+9vGHEyf0fUq8VHHPdH/EUH3WnnfKsCyykphrLv51RXHTXMvtp
zd5umds1OdmJ/eyqvOYuvHKoutYaJNZ7Ry9udPCguocdZoXpwuQmc+dmADMgLWl011e04SdoDpox
ElD4ITe3mMDwuoMCsmZITSxbgxbYW7Kfw7vHpgL0wO25Zrpp2TJtC7kYGTWpYROs62locppgR+PX
kYRjG98ikOaxBWFSIch6sjkxvfGTRvyq1PNgped/+y//9X/+9+/5v0W/1eV/6w/+SzkUlyohCu1/
/Jv+/yasqdjvq8hIGf//e6XGqCqLxKxqvhbCQV02JeS0uYQR0Fw1lv+i7xvlHdiNJqxvjyuClNEW
zuxJ+NOLFEydv/w1aKt6R1MOFWSH+BlCFfRQnOnCCa68R5M/7/X+3OiHFg5f7tK5wSEpq19d8Iv1
kjGxFBYPKkT1MuYbqXxTbhHUL2hnxxqeJjX6D+9x+F+kXdeSq8iy/SJFAAIEr1V4KyRaLemFaCc8
wsihr7+LnnvPVrM1TcS50zHbtSkok5W5cuVKR2ph9TEhLxK/St64HFzmCt0tYCFVxuDnJt9OFY8M
9WR/lWygLyT+W6CUZdyfoM2vLGDRi+TVLfSLUDu65Dn9wn30AoP7YzOvDoOG2CAQh4rFFAy8BfLm
E+vz7Bmgno96SwaiG+Bi/VyfJG3TWZ8xJ5BtMleM2S14FYQD7stIRxdaUfR2Ycn9NKdzOAC5JBsi
PL0S0t5RHSnonzCQ/n2OCSAASOVTMnRZRkfmK8muyyRlSZeAM/TVCIyRVEYJEBXlDAmacDXiRy4i
iSDMvaESKoqvIBzVaPfW0GPSa+ikqMaLmTabXVXQsJddjcFTwrUo7TbBpKD3qIEx2sh9OKuw66sm
nMvIYSJY6SWjvUIk/9YABEWZyUcLf7IH17AATWTW1rScT+xx+Ukh3CABwLIci64lzFjw9o56rYrp
O2TrUAG3SJYndIoQMw75U9AvBIFWIFoBREGG4OMEoTZgeMczEn7oVsML2wqypwPDPEFRQw4iDCS/
RQXFPETm1GgAeyE0kSBsk6ELDSKWcK9ArnHK+UciY0q2Tb6ssRIcsrMJUNj89LHIwuS8rbWWwbX4
0YI7dDl+zmoUpVTr3hFa2DfgcLf27SjPQJZazsAF72YYKOHVG7dtc2+GQojmK+U299m2Ld7yFsDA
QgWpLUUdRWuL4JmmPFTCYT7RYZO26KjRAlkUUB0mlk5chzVunwLFXxyK7MqccrevDOmdEqmdHNf5
aX5VOcFvM+yUOlZLFPRJmoRWxnfpDfioKCPrdKUAmn/f6qPunN/k5R/LNNrqFVj6aVKlV1diwyug
CYBQynUooIffAMqSAHJJDRyOXAo1MSCJ1N5wq/HIVoJjf3bRLGaCTc2OGcrYLQw63ECrBkL++GVU
QDmTr90JHVFLPz5uLnDjxPvLkPfi2p6mSOQJyqlYAYNAZMw3E8W1I20CsKEZyP+iJQo6sfIQruQG
yY6HCrpofitaviljT4zU+dWDXhPlawB0GZKEaHN9BG2kR/EYKHucjLvCm3PvNxhLCaz3KuLcb540
iq+UGechBqghTJ/j0aW7MwMh6AIoIfP65gJP4TphNcXxaRueHO1VBRGSBgyDCryfT55kN0nKbhGA
L1wnncV+ojLJb5VWhmiYchWV5Kw3dz8vjPn2dIJU1yptvB7sZRTbx3p9W6O334nbtJ0q3k1Ze7/2
cF8oqvFXJzUjsXIK0iskHZuPwTGOlos06G4alAUF3kUMAQ2G7gqMhCLRXbLoSOqUIWClU6Q2rYIi
V5L0b/CemVZBMDxXEWnDcwTTbGYOrL3lsZ+w338x8r9ng+MYdM/jUbQ8VinK2WZe1nnKBPEhQwbg
9fSROa15chY+zMcuClFNBZAzhttHQB8UQy7kPpGnxHaP1NyMw5qma5DGUFgA8cTd6aNDZoOdUL3i
fmpPDZtt2OGoC8UlA+USYbRkfZm3aYYKOOB0atdpYNaI1rnZ8ECUUzqXNf6KDpzKrdaLHnROrZKR
cghk1Juj6wiE6cGlnNj+I72Jf55IYCSWg2eC36XR0StbcNy5BGoPg4omUosKpIggnVlASoRFz5TK
7ttQRjfcbLfIvyA3N2GKhmLMx5sfjAqBEVk8AFpcoVhzkK95OH1dmjGLDCovNndHtjyKzSZNtbMY
43KAZgP6d8Rv0JCBpO+3MlckQJ8NhxKwgVqhhHTiYf4yQ3gYFNPiaSDAwSET+fNh5GNRC6jsRBmT
9CIK6BxQrsUSbWyyoJjhEg9EAJoXFsQ1tjcLRLW/Dz9SCMfUYxE4kYOUJbwgGTW9P4fniwvTnEse
LaEDoN/pHWgBjfb3bRV2XndV54PvS7MUMpD0vmoSVFkS+YBpQpYTTCLsjuwLYdDvDzWWYER5LVrL
SyLHsVgcNFod5uxhgWKBYxddJtxC23V7dZ/bKTEJkcjCepura8XY/D4eN8zxnw0h/jXeaA2i4lLM
5jd5GK823fdKqxRwRzrQTJwdpUblBsrEkP/o8P825ug+bPKGL28XjKmAYrhqiOtCDgJMLRIDoA7P
KlwGVC242xhyiWBOE//8xh/Au9DMzm19U9O/lruLqhIiqwRy6vjoaIhChEwzSQ1ejFeTt5f14Wqv
qQMyzDlWl6paE9qTg0Kpc/143amWqFHnRoevjan32muvlhrTNxVUBDAml6iPNFj1xTA+52TjRnvI
Dzd033maqwTzXUBfikp5U3cIDF95X6Xe2riSRA82E3PF/Tyvfy/P8PmH7VBmV4nLshkTKq5bKX5M
EmUF0qOh440yQukBxWZEUgHSqhM78VtO9rdVGpmKC5vJtzkaGoWKgq5CRPNNfaF+8QTzq9L12rC7
CUmrxU978P2yPCuxC1aAQuwgMfLzZe89X5yvKNcNlY6An+Bi6zOudqSNi3Q5T8KYoE4iJkdqmvpy
56mWZFuqjl3whS3rtcQC74nSNWNUVEZ+jVQ0CGaOcpDNT3EVrOmcWoZh2wIRSFDQCfHUZ0v14+lH
AWeX53HHADvHSdJCUKHUMA+ImYJ3Rd8oajaVQ3A1zsQQ1d+P8PynX/L3tI3sWCFFaCBWfA+8dzUE
TSQNMENYphdV7TWi49j4oe69vN1Uy7IOZxKAxD3xED/D7b8fYnTTxidOzKThIXj3pCUm2O7Ysbkx
I7W5f89tk+htTF5b1XEcL6Z4LEbbUdQREGqsP4OpjtTjhtSDWXtcDGHkZZa5MOuucF5CV+lVTWtr
8i4Y5pHebMlcJb651FWVCtQ65cr67K+N3g6CM5k6vcOGHR2hH08xvuxnpVxBWxgbegvjqu39hpp6
Tl/J6+6sWBFZ0+BKlM3U27M/3Z6/FkMYXSJ8zmYCh+ZsITRfaamW1kJtN+AzE7tf/b7uIw/r76FG
90cexW2NCIgJa8WdEbN0v1KqWxZdD4fPmDhj4y5kfy3r6OaYC8es74+Y0Jwo+/2dhPoSvEfvxVAk
+vuLjYK2/3sxiOujXdAg5Teaw0q4XwpgbrdwQVjnsqx9GW3mlA/nhhht4KwYCbEhDZDspxq6jvyS
f0YGMgP7h3HZOTcyg7N+nglIe8GQbLcKNk0YB2CeUp3srIxYNNWuUPH4nHjdJxcN/zjoyHr1qFa4
8GVxC4GuXkDH0yBbaAsB6KCg2SitWhHACa6c/he3zI9xR8ZLQmjc8n10Ddst2oogtAcris5hxa5L
zhfU9Ct2a+TYqfTBOcJZmZlX+7MxJl7+iRP04yFGxqvPslRAeuEWcnt4JEG0RDvBeKE6FAz7HSMr
ETO1u4bdM7YMD9P9rfX+cK8zOfJMyFPcQtlH1/dX1FDvkPZQzzZYYXA5fn+/75j679FEUHpkUZAX
8uiQpsc+kWWmGa6mrS9Sc0XQBIuonkeNAEnBiQsJCN7Tt/sz3uiYLrI8bm+37/F4C/5b7/l+GeBK
r7XUAgTEDHd5iIzEjaxS/Ut09OXNeo3g2M1UUCskB1nEKynp8kPfqbQlLyAO2qmCLMOhE/S1EQSf
XUnsz4PhVXDgPDSdW8faJxOT4NDbB1QduMa6peqrQ+HCBQEwaD4mn5sG929n4+qvJ7YxO7zRbzM8
8tOOJ66Iup65hpHOf8kap+4LhzVqNV6KBnSVPpKpOX6+Zf9M8chI3GYVUy4uGJChF3RkQevDr7tX
ocOeIlBAXYvPcsL2PrX0HPdnxJGFgC8Y35qmxWXmw91mX+Fi6LpHM/KCRn7aAffnxCH5PgS/TerY
NnBVU1xTjLjd7n3+pXcbin2z0mtjCTciDT0W/oxRvxxmyiecb3nCLHzHWr+NPzILXXed1+fZMP6R
uJqsJXhtA699InoF6r35pcOLWAPBJqliFK7xObWtvi+Zf38CXKPYdg9mosQEJJBQZMI5yMTRHlQ0
go6rJNJ9EI/kC3kvtJiYCc4RfHO9U1QHUPaZ7lDp5+/ajTfECLl2OL/KZkE7e8q/+X0TQgru5+Nd
ZxdoNd2PQ/C43ZuITm7ka/Vx1wkCBGrMFOVMjhOL8tTN/rMN0bvh55ilVLJtvcCi2K6yR4KVsMYq
UUzCmSo5msRaH87vhnGmk9fy1MsOn39YiwtqQ5L2PAys7SWRQCTER4CygrvjqMcQzhVyx4UFi5pN
nINnmACup/87edI4VdJ1FSOVwjDykez3DdEwrkngiUSEwhhO2LJngd+P4Ua2LDqhILDsMJwyjNeR
8EaIviSqRDzr8BkoE4ZlOEW/7fGRJTsK56iUOliyHotZKYIKliFBadHELE5cgtI4IXgWizZl5e9L
SRMp2FEkXOnEeaOVmhBjPXk4njnhj6s2sl5FfUmy4w3TOCfuFr6x/71ZiOqob9SgVzIxjc/fD40B
IdIMPO0vZLGRItDqCxzG07IhIG3s3zUN9ol0JeJPTlmvYSZ/9yu+4dO/lu5hyNFZzDtcecdL/b0x
ZWxNUzNja6gCeu/I/uK48DVgn8D7RtsZoosK7KWsqxTXNdqA6mvrplNc3xVJvB31LEAokECgCE8N
W6L565Q1ZYeN+9vjjk5wx6Foto6KK1bkSGI7V5Hrc78ihSc7VNkZw7U5MUPPL82HGRr8hgejkS3i
5CZLqGPtcW7gy2tkNfcqW4WFtAJZCT5/X5GxgO13gMQ9jDc6u7l0uwkZKEawjgviXkxWaSxzxe0+
eGXpsFStVIMeDhg4rogSTG3BqQkeHWXoc6Hn4DVhwjMFCCJoYabE+9VqQZc41KoFrVxqAI2Jlc//
6iZ6eO/RYau7411OQE4MSxy2PZBCTR8ss6o6nsUBYwg2U0k08andehhy5B0U0jySMsSI2E2tsq1M
F9O9h38SkxkFaKVpC7ItCQQQ6ZXiqVyto+/hStqxuMNRPfd1IbVNyFXxENUZYIma2H8G3CnsDc5X
Vc+BUB15KX14tvBaDXvyQntqoP68gDxyLjomnnF9eukxZ1tX46l5J8Q8AUF14DavZcWW1IndObE/
5JG/EHXzqJkVw+4cEMV9Snyz/EIMTxzVajSOGAbcyGwKmeOfhiMPLzoyU+VR7pKOxSHEpuRVkYap
lYLo826SUl/ygDVfVCDs3ou1TtQembjAMJTO/gSL7ARbBAB4YhqGQ/+LHforHFskDDi4d1ywrvsu
UkSAZrhawjhSScNeQISvYNTfB30Krj5YBnlkicDtugpJgxiX0bHeybK/UxCQUniU2Keui6wT6e70
AjZYQ2sNe4FH0YLGKyqzrjegAJLGl4C9KhLJKv2qOQDg1TVdfy4Uw6C1Zale8eaotZes8IllWeDw
tbhWZwqg1k+Ick7YmqeoJzc0cx5U4udQVvtpWe+xJBbnC94He/fsvr+zyh7ykj5ZoU5WXLct0b0b
jCxjr2PFoDcXuQwaCObnlHf2/N59eJCR6WEXZSVeSxyjWtliIjug04OxffW8hNBgyq3gn57ah+FG
ZqcqyjuKsSD3WSudqsAb3MPvPupm7/omATPGXGavy6UKWNX4LN8/e7LmCOdYNMDrT6zBc0/xz7OI
YwsyY/o84+ByuK7fAXcuJEJWyKrUABdUYO2IyY1LNbX0T2ecnwPIWMyRiEcS8efS81ALKipxxgHc
vSmadkdICPcUI64PhjJxo4qDcRgf1sfBRndaMetKDmT6C/JSaPirIPcHmy6qGb0oKFJQT4hxGhDC
SaRKFF4Luap3En+1r8gX0tY4uiUVvIU3lESflavycXlNXX4HCWYl07BaCgrO1NMb9FfxMdvhhEF9
BuEkyIkYKHFQ5+RE3u+m4NnFhcz40ECaBflr3MyDQ0viQkjiK5BNtJixljAEGHUKQH0aqD0OMzI4
rZw2pVBn/Tf4vd+/86q/OlJ9FeuvuJVRNK+BhkeCz6mL+akPJCGdzIggJiyQZP+5PZK2E+7tGenF
K7W30N+muJuJWatLs6E3Yn7AK/BE7QX2QDF+n9mn+PTj0KPDeYayi1yCHx7efRs+iIS0B68AaFsf
/quz9zDUd6/SB8/yBKmrOoniPmyVK90yFNkyOJdQ8UEuTCIIaShyXcrv7/f05D0OOrrAuWMSoa/x
Ygj4WW0P797Ud1dcCaqF8ZSpyPCp9/w43OjiRmeqkr9IPHDZoFNhW999E0jHq65eDiqlk/bsqaPw
ON4oQIhy9lpkSHuGaFpBjhs0A6eAfhZEg5XNIgQN2E6KZuKuBp8Q/x9Nx6nVZPN6QhICq5zjLpxw
Fp6CYI/PNDpGi+iM7r8XbCkE4zVHtrwOvpaOZBIC8xi+fWUjMeB4SEl4nGIZayWYWPPhpccG8PEB
Rta2Q5Ha/DLDRtvYLk99M1KA2i4d4LJIqBuAV6dulWf5zMcBRxb3KskLPpth1V1kzcAO4CDn8Flp
oRkNiCMyWR6tRCUjJ91YL5SCTsz4U7jlcfyRZ5EkHCOeGMw4Ane3I+9wzoD4qR68cYTtU5t8criR
uarzLO2PBRgfqE20ELT5mnkhzMwUFYd9sc6ktIVwM5m3G7bNb6s6slRNd0VB9Tka3AhsdXzgMA9w
vORAuYPsvLe1sQ6mE7Pfyatfxv22MA9mq7qjMvFSgdCwUfbIymrQEDF1AUg9GOUIiltaAsuvaIx1
nVxZ/ln88bCy3/bmYXBOkJJGvA9kFxxrjXWAN2nmKdUSWE4JDFX6hRnI9yvor6ge51D0AgLrEIue
8QgEMsouhfBTCaBZCIhCmDKuzzyNx6cbWbvsdurO3F0ELUbROgLEpHwxFwBwasSBlkExpBxO7PVR
55F/co0Skpv4YOfghY0M+kUqqnkpYBtsZngjBAIw626p+sK7CVP7BSiXOBGBdS99i6rQBBz+PGl4
n/sKD48xevVZIkoXNsLCzGx74Jok1M+U84tJVswnruubvl4nVkU/o0lfcjAmf+/HPxMwMvntvaxq
qJldw+3JLzTUGHc2tDErv11DpQUiIaXbafVbdCQnygO/gEBCrlK0T74SLkYVuQKPbQqn4qeeaWTy
ZSDqLKpZLiHrs1tWy5QFWBSMWupfe97i1Fy92Q3Fs5ZuigzlzFroV2VVqpCax1/nmxYnJ0LpQATS
mAVJWzg6AKfVyvB6ctn9fjsg0pqYwNH1wCTzc9/GMF+u7d6gPUD2AioewLN0lYWPYyaiay7Ziu5g
ZVrH3UN+hYTQgKOQlTXCRFsBclDV+WZOPaqyOuwAUHwHWKnpHy0/BKCCvbjCl7DUu+kW0MLXJSgt
wMDPukm+VLJDygMOyA3hVqpRBKLznngeGAgHyF4rwZoha4AqFwK/7xWkE+xgybAGoAEK+oQ1f5+P
f3FZ/uynYW0fTAxEeKW6KAf+Hgh80Nm2/bMeEoLn95pPHJ3DxG35lOnyeIJHt5UEBV6pP+G2cv/3
4BwBKNhmGCm4tRYUAx+VNSTgEVIYA9KEhMHnxDP8i1v456VHV9hFju9cdIJbCL6CZpYUssMKQRZI
BaSLg4JU7ZRTMlxPvx3b0fW14I4F9EJgMGCxiD+chzzIFGLONroKSA23CGhFwidSvbJ5JZ8Tw09t
+rHzLc1Pyb0aHEXbZahMsNBX3TdXd/RgOJGvwkY6G5AWcpO4O4J+geBwnoG0MZkiHbHp/7Lf30yg
h+02Oye51BYznD7FZ533/XWz97vV970WKQQ7wMFZOJ7VFxSdKevpIG9Y2V/W4bvS4GF8VPBfTiiX
xf3hulfV3cNLgxgeXQ18FQeY7w5X1zoYQP14ynF6Rl3lH3b+uFlbJkB4DxVGt7DXXQGuGojnshaC
76Y6mbdDiOcBx/v/HW92ZJqjS96VFylmQ+Ws7oeQC+g2GKc7sA/XAWDtift5anpHxpWXo9Otb8GO
4axIl+2C7NjNVD8t7rm//Z/Ty45MVlJGRRE30S08W1sYbBD2ZmTPktD8AnDvlKa6Y5GRO4FZaUyh
WVPW6zugftg/p6vQXBYFxlZwkPau9IWoRv/q/ZQ6nI8NdFWAZBkHoCED4cPIrMN0vDGs2W97eGS9
8pl4as8F9pFs4A5DEks/2bmuYx9RjxnC6CCYWFb+eUz1Z8pH5qu9H5tbDB2TAXrnLRiQhJrhzUau
TBNeceVBz+AFGtCyGutguIFFAvaytTZkM9Vif7Y75D4ut9nnp/05mSZ97iP/59H+ctD5lJOFwbJi
N0iB+94MXB3wqonKWo5z19WdClb0VNA3ZVHHrnlXc/NFISPos10wRwdUPIQDGp6/Br4vueACBUaG
lEhkA1cEazLTJ0k8k88w8kIv0TyucuEbvVG2HIhLGhzRd8B5A68BvMZlauI4EI8W4DcohT59kU4c
xW+T93AcoiJm+Es+4CtIDfhANm8kWa8uRAdmpg6JrISsDQVe8ML53bB9d+n65RBwI8NWNVBr4+dF
HybOVkHhFd3vhQ8ocCEtsD976JKOk+nPtaMH4wAeDJj2kJUUfQhFpcTLVm8ZuemqdZdoY3r0hliZ
0kqv6KGgxqS7MXFgv6OJh1kSrnPm3pykG1igTNDTzETpkIJUBpTzZawZ3EUdaF9q7nZoKLOTyO9T
9S8g358TMrKXbX8DRJDjhNSK7XLUByF/hSAF5QN0ivD6L1jmn7FG3h26EzWAwLAhhhwiWFD+KgaW
aabqCr4dMIk3SUNyMwhKeyph9L3iv+2IkVk8ncrq3FWYZexFAW6dFuqrgnyc1NcBezPgW20mQ+CJ
YOKvwuQLd4am+QD9KG6uIgY0zRX8dgsMXwOcvik3bmIjfWNvDxvpmlzKGXvLWISdgwOhgcDcfOHQ
ScTUSvp1AvN1+borTRQ8RDZobsjSLo2CHl+jSdBp6lGGmXl4lKied3wxx00vQVSXgtm8ABQyA2Oe
tCgCVbKvzvjvEPo/Ufe41ugO4bymEYcV3m75w9EDGANAF1eODhHZbGXFKPOYLacuv6mN9e0TPLxq
AbVgcdYA53DhbfDAkEHIX5nLD3VnnehLAE0GgizdVIwyYVq/6xkfRm1S6Ipy8gBjlghIXVCAwnAV
gUc18PFBm6OIGaz1kHo9qr8bDHHiSv0GYR6GPp5uZ9SXD/PsnhAQ63fN3aMX2h7mFEExxKsJ8pem
aUohl5Flv9QdFBQhc6qfa/IBRd+B50WNQlfWlWrtEg9BfuAgu+oZgbiKKNwCI6LdYipPLUztyZGh
w84oI+YK45MDGBKARGzdqzXE8cnSh/Qb7kVzhr4KZIWoC0KiVEUIbq0zVNqAaAK5YYRCJ/vrY3id
4T4I0BkrkGj8+vv0ToFH35nih+mNI2gJcDWMxkCSHJgWPiATDYTIDxX1Jh6KfmAgJ7P4I4GJv0Kv
+cg+cnxUiW0+AB8ucs8LAhcdbefBezI7sHFDYBOrFVKiCvggKzAFtRWwxS+mJkvyWgGvkOwG6crg
+B4YiUpfqIocwvDvAshhCCUG5uQGtJBgEjAYvJhf7Pq4vfGpvOTiVRrcfaTHBjZpg4tdCaFQgtqy
L5kK6lDiBSoCRGfW6yBWrqSxJ4G3f4G9/3Ozfee5H1btPAdDPL8Prs7WFfX9cB41faha6kyvpcbE
HhkW45eXHldzJEcUoSYR4tScgKuKA+f7AFhjdXUyZnQFFW3vZaAJzcyDPdMmxp44/t/BwMObZgDz
xNNpdgkhtGnX2lFHu1YFchN05kG3YKfvGDumvZER9P16/2xUWUm1iYDjX2D3P7M9HPWHZ4hz5lSh
IHiIs7TYjixfC7HaJgWwDIbAi3c25/Atp0L0f1nkhbiQ5kONrzA6I3zd1vH1dhrAKd8Pkf3FAoPR
b8EQTBKynuMBEMNAwSkEX5Cz//mOTc7nZcKAkCUQpObdPVjqoal/IGUkETo4Z0jefP6+tt+VVH/t
q4cxRyYyYpMyPqVHMN4s3CstHEJ3zyo+kE1gx+bq6wMgGF3XdI3dRSpjZSYVMXOE1aCBUkt670nr
HsCnMWwEExOLjq41T+NMaGEKqIJHIpwZodu48FKuhz5hiH4N6/glhaTiurRYp1iKFjS2NpLbB5nD
6ZKbmQVK9yuz21w3EBjWLutG79zOPQZnXTCOQeem+zSQduKyNhae5KA5kceYlSF4JzvdZ/78dW7U
fq0JNvrwfOT4FZW7Vh7cbMh6uRfjZGUemqRZkBv0T3qrty7z2tu5f0XTVYsxWp0x0FJKm+lHszFl
SwaVAqMvjLvZBKxR+KgBtUUz8yq1txOLszlDNFpL0npT1BJDtli1MGqrUHnjpkt2Z7LWzeJNBlW5
62R9M/KXWE/d2OWX+CEQR3FFE9TPGUWk7zZup+dGZF2c0kuWaHuyL8LrhttcTEFLlugHgY/5nIpW
uqrDi3P0IBZl8aps58bFTA3pcDFzY+5cALtGlqD1G9GSLPwYET9RBF5/sSNDDuJlserMxLhvOrwn
Wrvg12NYmq0NAULjqqNxxMvcGP4MhVW3xLQ3+1pjjdzqv3KrtOaGYJcW1Juu+gIsNmZzXLVLXoWk
QanOUdUIvol+MfJAwEO0TuHYjcq5nSU7UJMwEz36Ohq9DpFPBz3mrbNV2g0+Omum5Yde7yzOE5ai
N3MuNYHIhssEvMv6iZM4RyN7gRQYaRzWgnK8c7OOJlTeLd6WrXwp+XPruEO/DC/z7hbv3zDtF6vb
LgIhQLtTV/SPzvCdpSYskxfBPBqMB3V9X9ov1gt/4ddO5dQOhGTZDzFI38QAUg2QHT8IvozPJmHt
5F7tCGgS95G+lW+px35IAb7JPG7it3Jz3zJWxkEmkd4AVsReb839yBWDxRoCzgH0gfTYG4pRIcu7
Lpz0rXZOEPOxxJaw2/NBDGS/cuYf84/ITUyMAL0ei8Vf0CEZP4SxKkwXp7P4Ih7HpHAwVfg3yZUw
N0wwTObMYH30e8fvTMDoZwtdxfDVBT54fH9iZs5inTjVR6/fl3NzZnNeZs59jOKfrXQDjSJ8H2Rw
ZId3IWFkzdesf7Xwxfgmdg21rT5IzKslwe+Cjs3cR6fOxbp2GKvcoDPFG4cGuNa5J5XTqeVGDKQg
ciun3KRv6Vv8NrwcFP0WPnTBpOFtBgVpMvzFjd+u1v2jctD5o3Ii97Y9Q94PSpcEU3DanraCfzxc
tpBOb/BbZuIThdMc0s0c8yoPz3VnD3devfdaIpuyfy0ItPLvXu5dOFJAtDCEZh2o/FvREpow95q3
C7bnG8RBSF7p3EIBkQHLhoaQPOTdUOBN432ioWup0bnZZTlDw5cgWYszcs+Dr+oVCrkp5H7RYIEz
Syjvs2o1Nxe8nqD3VKnKhXVSZy9NpxwXRn+CiN6CtAYcLXQbKeGvQkvXryGaSdGa7gpGlmQwkd8s
12cbHbJBTMwFHTzP+oV5fzn76uzwxmgs5OF8cXu6h81n7aFVMWi6BVIMEIAQCGtFQLMLLdlwM61x
Fj2eQLkkEK3W5BcdzUVzLJY7DxiNMUn3wlU0Y+kMQuRQmruSFj0rPqCdL2SwBXOK1oscR06YgGUe
socC3o/0UZqls3DlfWzerNScW5lxVE56YXQm+kleSOZF/nkbrdGJyLlYCxctcm3BmONjAVljo1g3
L/fX48vNTmA1K9h7tIyw+k1sQJ7FTNESQ1A1aI1CjfGslF+ZmW56qpw3Z1UmaCkOd5WkRudxNLJO
JhTu0eCwV7ubUoEAg3+9o6B6AIlvDn4UD30pClGlAg0Tcch6et7M4AOjf62FwuMV0JGb+d7vF0bF
Id+XIQfiQaHqTucXsAUrZZBe1C5LtGj8gPKNGYHNYRboVg0YJ0XpeDPDV1dKrgpQweCABEIAoNEg
e1wo8sWbG91LpsV4YrPUZe9kIPXCoH8jwRJUaCjSKmhHW0oGxG41NKM4n/WFlaEF+1uvQWOo8KQt
o93Ul15BEpfkJR0KMCFsj/V1BNaaY0EJoyGogWTloUXvJwULL2MjnJVFi4xjTS7QrKVoGbZQZL1X
vIXVO3fw3D2VUeLPiGAn1l6UKDeRyPoc23JVoy9ZQl8ddJtrTQhNsgqHPoZQbsTcqfw2WV1zp1gh
2GNpvvSg12jWXoO22ZyFwdBI9nBVWBp9yEMbFhXdo6yjgy4Q3PaOb4C+7xltwd+uZrqU9Q7fhQsX
+xypkOH/Mqy9YlV45bIx2w2axGs3q3QEd/ESaXddDo4OGnu7F+tkQd8cKO/Jyp0cdpvZiv4sKFZ4
E45czeOydzJjYeW4uGrvol/0QpWMzDibqIfG75JWqaeg1HAkXc7g7Zt70nm78VFcEZT4tXYr92wr
Z1t2ZIN3j0Zji97CPL8KILu7ktcZc5NddoYQ1hn6+978Puj1eDOzW00IS/uIK6t2W/1q3tV8jWZ3
r4mVzpTLC/qFGzghahVU8AEKC21m7ArlJRcXCmH60c8s8ZUzSo3DV0E8/6uyjutMrfcnSE4bF7fR
Gi0zeA1NbuB73Dbpp3gk80O6PJoilqV+a8xklS6bkg6L3Hoza64etVav3Nku8rKX4Gyc7VkorozF
brFL3EVNhB0yfs0rGuytBFNGzxYUni5McbUwZ5+zkEej5qXkHV+7V2HXvIoxORvyEt2fXxI3c6MV
jOpEBPS0mFF6cAVHEcAsTeRz1MMVV5BsGJiYq/RloLvI3peoLOGOImV+Jejo8RmjmFNS7SkA5mkY
JLCL+SA+xkH96Kd7vkg4Fq24qjtQEFdDQAwSAIo5wbVxvLeB8oOMhm1M+OfP86MPg47884SdSfej
IN2BDSCfYe+RLdZW0RLc9pshZqjUAPufqkPKuEKiCQrdUA5DuPt7lPA8+np4ihGKy6Nd7ElCNxdE
nwM6EZa0/A6FgBojLDHw5pMVMU/1C0Dw/c90j0IvNpnXcSxUw3qjmh7BrqymCIWoCrhIBrwwEWws
nkK3D+ONUloV1PwrFMyew+2QzoLuhCGpW2W7+uxIsA93/rvNUBQO70S6RcY+Jq5JL0aiXRVGvRH7
SC9kh2ueHnQUCamckliF692IlYJt+GUVFM2F1FT5QkJu6ViHifV5ViDyMFf8iMcey6fzTEJjzuHZ
9yhLCU3I3CDh8rKmh0lIfzhof4WMfyZqDHyI1/uZl4aFGUimw1EAWmXqqc6ZSCODw/4/pJ1pc+JI
s4V/EREIEJK+amU3xtjY/kK0NyHEJpAA8evvk8y9r+lqtevGvNMzPTPRPVOqLTMr8+Q59J/cm75m
e67pzZ9GVWpbO3OTxoC9LhyH4StckK50DoRT/hBQ5cB9AaASgA+pu9duZm1TaSVg42bWykvUhKi+
3YD3GaAAoH2qit07cPvzsRRP6P8fnPwebEYP1gvSNvz4V81Ot1usmL/6ARnFS4v5w73uAlNpwjE0
7U4mLiMHXhZS29YcqsqU082MFXvXWuelHRc71PH8/toNh+funSEpU8oK0usDSJuC3rX164HrqDF8
1ZmXm9EVw5eXF8fJzX0JJOfuLWFc9zMFDATjw6nz1dc4l8pGENtqCJdky2o419TMTXrpmC7b5W6D
gRv64d1dFw0VlpZT5QV1lwFXHjQTPy/v1V38caBvhlQ29Hiwjvuz2FTKUz69L+f+NhJoMnzJlONk
gSmZUzRPwg1NhzQhOQOSwD9/xNUw/PQRyh6ni8ZxkTsruVUgn2g+kkLxhE2muZif+Q7qgnwEf5Dr
lXuthYhUlyNvFkLZ6SI5lY3c2omhH17LVoL6eiHpXbj78Of5VjuVm7FUR7YGLFpfZNJ08FwENB1c
2RAGObOEAs3/L0dTXNglPWTbo6wu4CIKDuAysMrk8npgiTS3tdo+3sxMcV+ECBtjWzIWtQ7auKh3
sodrz6ZFZ4wWnJf5u4BSDA4Uhw2NSG1A/fNj9fzzlKtrY9+foVYkE2sRm6t6iifiGyRF3f1sFuHn
OKB+8nXq3BNPQnKi29fqEsrNsEr1MSsa5vFiMftn+kDfyCWhrsKPOPpcCQymk9wBvl0OP7RtidVh
6c3Iil9aLuEwLmxO7/MTiQffohxGmZumLmKDzyQa5yA/iM5M0KFmD4/c+Zp7P695JQbJAfrcMiwh
eDWVya9P1tFJzbk07Zw8EjaUB0PiRLxDils+wiyR996l3WMmjDm08hAdI+VJoKj5EJmrak1uP0RZ
CwpZ7bqJwI6UKK/bD5jOXWNQjqiBUgZk8Dq9YYkvNRnAP5oYoTJMvR1f8dFlo7Fo7PL4cgU24CHD
cCLI+Bw5TnfQe/QeeB/gqoDeaG5fpf+4HVkx5s2FU6a1HPVUmBL8fwozk3eaGAOxmwVMPz+vdCVK
93Y8xW4X9dW2rM8Z75nq050wXCBX27H9eWh5K/dx530ZL6avrQSJKf5pgxVTXT8hXpkmDNsf2hGn
/OBy1SawOYJ6pkgq/TTCpPOhc5aVMJLb+Sp227KMdnLeLjlZvkB0paWly7mSQ9UbPUg55v5Jt6ey
hj9NVrHeS2NznhsmiCIpuQ1f34QtBepGbjTVD4hpejJVXZyrPcOKHU82i/UOhSaJRCyg6H04PqJP
FHJfRoKd4qX11e/rLm5lmeVmedU+2GbutFJoOi+UVCW8LD1LCsECnZNYSOBjbDOhAVfpffY5pv4T
zF7KkGSOuyfe7tHa8dxHq5oGM67+x0en0/OgxCBioEqmueWVjdO3H6uYu3QfFwhrYO4WW9mYkDhc
SJXGx70HRQfB09wXurl3Z+O/70msRrAJQc5BfWqRjBxyV9HPl7HS9d5+kGL2as1Vc2euzvGUxPo9
9PF3Rv8QZY9G3+hf+seOFVzurWHcPZCokvKCFbXCfLgblv3VY9G3qVsY48bIIqGk5RqqetPefpli
EItTw24U6HpMnywBFohX6LqZPwteXkAVaBkZKoP22/EUM3g6Xy5HM0/lyhDS8g5lXzYdF6hHx+tn
utbCSuDv7XCKFVyazeRiE/UALnM6z31BOwr8h6yQNQLeB4EoXRROF3ens79ib36wDW3FEB6Sw95c
XyTM8TGEBm+xbrcZu5/rxwkPQgBfyTNwV/NFcjE6qOkVz/zT4IoxbJ2acdNY1svpNqClNIyWM+lU
QLTJ1e6oVZVZuF1ixQjOL4uj3S6xDH3METoKgC2GMDpKYCdmAZoFGl3w7+KAzu4YHCFNcACtebN0
PJJy7mTpb4cwQEcu/oFfgWuNJ80Xhoz6RaAlY9J5xivryc1L7nx2GvY2xn76PmhDcU8ULSK3DjYq
Dol8vLqmG13n+69LeDPibrPJrU3KEuGJyQlO0whhdh+CY+imHh5WQ4DOA41vqnzH3GzLNZl1MyYE
3BvoW4g6xQBe3DCii5Z8j3f/8aFDf1XG1rdjKebNMuYHBOgkqiMTB+yke+lMJKJrTXGF3n1W5+AJ
o6cW8qadpWK+0h0+37QYWdKOr9LQx0MmCn4R0N/rmtYqe4Bup6nYrg0536aN4jdpLWhWwq68nHg8
zF5GnY9C3yMn3/7DJbYU21WznO18WXJOea+VHilO/07yyUdYwH2jfzetufuj1/Sb9HheCfsgtcl/
jUYNfpNH/9cDuV5eU5nLt2mjLZnqT9+mWLet0Zq3EWXl0gvSiE61buKuhxOQhtGMgAsSpGL2oTOp
mseDpVi1xf5yBOzBNaJPAuQ6ZOGkYE4SavEyL/q83HRhj3bLFeN2ah3bWWPFkNsAhsZwKmFEXRA+
RAuQvmgurS6ItZTQzk7TS3qSoL1BM6EPUyvd6NIWzrAtWNyjaPcloJrHel+GR7ftX1G93JxxW8kT
p+1i7qxasrFDMPIC/Saig6KUdylsx5pA7S+muGla8JwgBHDVI7kxUstminz8hYpN/6mfk9zZQooe
TkiC4BdIWhKA/ByI/SUe+B5Q2c/G7rh2ktwUQigfmD9pw0NkdDJv/QjrAg1dvMe2PgpgvI94gc46
vvbmVGWJHcOqo01T501yRaTeTDlf5ckhadkEXKRMqTIPXodwZk3Gi7dVv+WOXwYwS391rO6BpgKd
of6LufweXDEp6RoJw0WTwdldHDTQ1U/OEz2btBzpQsvKXpPbmSo2ItnBLz13GEzowaR/Ad8wFSkD
4p/Pz63pjaOYzisQoY/4+4+Te9m5H+1HzY5XhyffU1aMRprXG+1jm6/IAv+Zb7gjIHFdKX5QC6d/
saMZr9JIUf5rOW2oYYxrLHCzvzF9Ew0zbkjECfAUM4Uotdd1r22KtvsLQikYfDRjykr+YY1vxlS8
4LqonZODbXCmyC+RVoHogPc+HAv2IO9FYHFH18warNKL6L8cWvGJFyvZNbPckiQ8LhEHJS6q26Wt
7nxPzNmgmee+vsYw/z+cUKWDvJm2cpodwP3beUyZ6eoPXq/Piag9jeTlTT/wfedJd3urz/TNkMqZ
NpNljA4W74mm20Y48TEFJkM29eiTSpJo9z3xjNf3YABRGDoOW3c24FmuPWOVZ/rmK5QzvbV3B3ue
tbnGIZR703Uk3UDCSEvTt9m1Pd350i20YjXntU26waAx3vVw4Y5qwefnpzhCInYSDs7O1YNddTdJ
cYbO3FlCzNViVEG9WyBmhqSs4f8RMj364RlYe5M0M1WT06h1lvHZYUzJkZOdhi8kFb8ADfSjdNTT
oaLzgZppXo/cjcEoj5ukdUgxGHsgvWvQbkIggBNs+dHs4tHMT0G452u2tJInxPk+QmpjzLK9auXG
6TpRXojD13N3/zF/mk6zYXcyn47H4+0AMs1LUMP3j63HaFD6v86jR5gGoLsDZnlC7sM1eL1q7Inc
2R9Mmdo5095uivRkylG7WjLDpw+Pxhm0YF5EzII3o9YlV9bZbtdCsWG787KVGHt24AltTC8e8WA6
wAI06VojQAwrdzwq/cAFMkRoG9O7cM1N6/lqKlMxN1uimLN13WxdMojsp/3Se4aVpxvSnTyjHTX4
1ev4kLFoHzS6xVas2XpVXzppyiE4ebRF/6IA1Y1OS0g7x+D6REwoeaj3hXCuHdxr9rnahKEDZRIC
2QiYcg5uTn3NLhr0fZOheNrjON7okIquPGJBp06mVhf26UZTTEmx2G4X5h4HKQoer12XmofX8gd4
RsKfAoqMk2Z+fzlT/5mfqs6SH9OFRezBZpKjzdDXeGv6XSGLdaPl24phTe/RfyC90ek8eFC1sdhC
L68zLnJ0/7xO358hZ+5mmZsAki7Zic8QPuDn8MpuFQekYwh1y3BE01LP7+jTbtVH+XtYsXk3w843
yw1ipQwr1Ev4DNlf90LqByMah9raSrXV/h5Ofv1muJZVno1VUxbbpyfChUONgHosoCtqWWT+Ncep
Or/MW/9/D68aw+83znxTs+SmJk/Pz/sB8YezoDXiEkIqQP+q2xp/mgGWw36YmZZ39EBCkOnx6DSa
B8tIm4CpzqrefJBiOlpGaaX7HQvACwqvRfesR1sGcLeOv4g0s9cOpliN42l7XG12XCasxvBNUBCZ
z8PpgUhPF29Vv79vJqZEOvl+27yYGRMroXS9o+dMejfl1o5gedEiyqqfhwD3Gka7YbdRWPr9IG0g
v1+v9jz3ye9wkKD6RmfqE/QghVHe3asAEF+tKzpKOladv5yp76GVKxMb+9P52GCm+/C5fwrg3li9
vF1f/uaIxnyKxPH04M/sBQpgtB6CcrH8L77lwxmAJZppV776Tn1/j3KnHDOxY7t2kUhInjFA+iAp
oFRsCOCDd9M/ZSZP4xaqg6HvURVXfMr+L3FN1nJ6eqRpVqRTpCwMR1kHDYoCDTrNmNXO4XtM5fI0
NrtVbdmkJkx0y/UlH0z5SkABIzqayJfWNBeoKh1s1k3LJgeLdLelwuP2VrY2ijrAJVA9IgPXdbvz
wWBMczDE5Z0nHfFB1SX6bTzlaJW2dc4vmwO+dujj4rmx8ZBdRFnh/jDTplgqDs5voykHZ74pzoc4
ZTS20ERSr9knKzshzwBLj/+IDBlM5T/vYFMsjuLlfhtSOTVOO93Wz3MW9An7J3yGzX4SIM269qYF
wnpko6N3QBaPva/NEFFiukmih8MdmCnqITrAVFVOS/RHm+jFovdpXCPvG2eU5vvTstnMZf4gTWhC
DLvQJTVHs2vSMD54H7o47hos/TH/myEVi5zZoFsKlMGnp17ya8kd3ft2LbCfVtBGp6/HjZv2YSyz
f2W0WM2RIJh788VgvRuuQeWj6/5aM3pxt90OjPsjTTJNLx/VOwh/NcfJskOHTDuiA6K383OEqo9B
mruXk9c2gtiMLsfh3Ls8/LydVQXu31ZQMfqLOG8vVkWLAg0VSaEoIZNhgZQ9dqDrm1zbDb/mYIT6
8ZvmJFU1WP42tBKWGvOkvGSL4rp5b+Fnu5t3kMCBW7qzgQvl40mLl6i8LTdbp0Smx8I42olkQGHi
FC2SENq77vsYvBlBopBQIKaomWRVbHo7yT9i03qZnM9nNAz2vsTeb7znu5vZpGt0wFAmsAJJIQ6Y
Bh69nN2TaH7S4gmqbdL3vFVE0tk0dpl5vSXAKcXNifQmW4tn+fqvV/na43pzJzd20cwPtikm/i58
m+azCYqamAQAPyXQzZMLa7rOylfEwKyybaBHZhLrqhTebSc7rJMmQeKw/yrwdIiSzWAHtchDB+eZ
ujVtB3T1WfoeUTEDSyu7OPXVDjPIvXkFehN2p59CCijKoR7lIP9Dc1N1Iyo3tWikrRhtTimlkv0r
hpKK+oQtTGBNndqSot+9NiasQoP+trDKHbXteNVqZFh7CjLdJcorfjQJolEnoYcNsm3NFHXbqFzQ
cl0me2chsb7/TFqA7DFPOALCa9NzJPiVnwesSjHeTu96c27Oqp1nx/XRIKs5JASik6M7QVMTagVK
qvGwyP3JgAaHZdRuRbHvvHz1dR/QqoiHfvsANQhOjpsYaJNs6jN6Lm9pYNCORjsNbpw/j5LLHqDS
CBf9htoBKSHxox/8C00evmY1ZDP/dG3/OdNqOr3Z3m2zXbtVTF9XdxPHW93lnSU2EsqqMfvw+NEL
7mZ09RORDxruBx2PdFmQtFm4zaWfBbrgpqqA8tvayIW42RyzXJzSMgMd3H6EoxpTDYcOiTredy8Q
XOiGq44Uv23IFUt7M1zNOR4uSWwWU4MyAmBVd+ifvLuG1wo+14O113aDPGq6Lw/bO20iTq7uTwuv
RsXH5nxvtjiGlKm43PKoHJM1+MwJpjDTcG1KGwPAt583/C+O4XvDFSMWm4vNObvIhhfuswmYZOp6
n2gZQW9KA9MZHhvv4b8dUzFjTn1hZMbp2jmC1QQ56H4efHdE2o3ePM1gVc/n346QYr6Wc9tpFjuO
EDBFwT91AUfyzsDxoUaje8ZVIYF+G00xX6lpGshXYL784Rlx1yWip8KYSnlkEzm+tgemIqN4O5ya
Pz8dTll9X5Ph/AzpmzOgADiIJp//GI2d+9i7B85GcVM7UZnID+dVTaM7ud1on3Ixm6A/w8/GWFgF
CaAQ23n6N0KRv01TeVEd7IMTLzbiFEI0y6doHruf7+L2aOY69e91VlBnB9SsuLNotZJ2jGcH5tKX
9q27bvez+w7z6QBWTtqpNIdUdwuvgMYbw3O2FpZV7mSCw+GFyy/xS7TvbDoD6QuG985GC+S/u/nX
sPVmzFOrvS4RWyun9uMTGXiJmMaWN9gTMhGO6mC011f2TwdGMTSLY1qf7xscmMXgypUOOw9kOZ95
b9IFcjEli7eZ5R2b1ghjMiD/s+1SzZT3q2CZLhbYeNtrfvy7c4ykR9uG0QQKJsXDNPfHJDs6aO38
U/QSy0twDK4GmXVa59Lw/t8s+82AyuPZuNgL47jjyfMPrncIJgJT/x8I84Muvqh+IN8MqHiWuZPE
gNMZED3t5wtFY5DaFNhejoJs0Vb0Kv2YxWKSabHMRl2JZmDdzIuLXB2y3+tAStN7b3Hw6IkVnk/v
EWFESeeNL7Rne/bB1YRz1Vf3ZnzFVJhpnJilQV6PNDjagbQDs5dXVLrIaMLerYmY/rK83xNWDlDS
PLZq5RGEreDga/QgI3kGvSYgKSEI6mhPbLsiZ2fWb2aoHCB71XJ2ThMMHoECCiaYJsbrTrLoH1z4
2ksjG9D1ePxO7nD8ue/HQ6Eqv6JA74E+Tu1AmP8WkQl5886nUZCaCLhImsmetIdP97HK4bMgk66f
GvJGWpK2h6XuClSN6pQL0q7QI/S8/r+hb/tthRRTk6cL214kDMojH+807SZD8PLhJ43hwSNdTyIE
seQvnTHRngUlsGnExtyKxaQ6nafQ5x0xddv+ZwvFgxdsCclU7YiVj4ebw6BEN/uymWzmbaZKAd2O
RDNren0tHbHhpFO1pb2qvPlva6sGOI20tiwdprgnWyTlc8slMh8KA9rrq3hmKk/l+N18HRT+YGwi
NkHNC0JBf/Gpw2VUvw6+J69yplPqnNfykm8pPF5O0B1zDYRpDiPzpfHQ2rEUu7ZbNimbCBgVCShR
DeI19E6GkSuuG6qqY+92iVUG9M1ik2xOAu8lQY4RwzcmQ6IrGCU5RKJmqM1oVgEhfxtSMWKwep3W
ZsnsWsPUPQQwZ4chmh3dSd6ffJYvEaHdYUyqiH5BbVJDYyIMxZ6dnDSZm3N20SfBQAmmG81Dnj6z
kUcqjGRYLdTsZUPu/x+hyM25UYzSoY6m6NaU3kTwaf+0akFe8XkV3+aF/VW6YE3JPmo8f2WwfjOs
YpaKy7mdOQ6LTF3gTnoxtmi28b6XH7N/RAboGShc8Fu6oXUzVgxTrXTMzTZn6ObD9ut5jcIfOCYC
Dzzjxo3Hg1qKSCg9IRxmzWJXv79uZq1YqEMr25a7BUPTiIercgJ5v3NtRKaNt8LPa6wdTTFPi3i1
WjgZo+1D6cODAFLQRNJl2fF0nl9je9XM0SqvnzbGRl6W/VdpRVv4Lg+vgeg/o2L5r/gtby/p1fvc
BOy1+anRXLVkJYVQgiAu9cB+PwBpsAPd3OTS/XBF1DzQwSka27JgLIFhrwPeBsQQpDYprD+wd8tI
m2fUOU+1479lNsqsvOYZxZERFk9J4PIgYcygQ9OQdDTojktluuv7cKoJH7PubBoNeT8vBiRdKNa5
ZnClb+ABpLkIusj02tVxs3251TBWi5UcF1SRwtc3UhFoElylsYSAXp/z1+2hGIWbAZetdkxzKIXW
dO9eXQmP2DMYdnoXsefw50rXuQSBP9/Baz3jp7OjGJv9PN/E9gHzWkYZenfU5bj4lCQntOFM1vwE
x2+bTF6N3CEXZnxNHUgp4uFB3npo7HQtdlskPthxXcFQ58mvvvBmWebzyza+7Dja4ClCbhIxA5B7
9H1EluHnpdDuuWKOzBS6gbX0w0kDBRQ1Z0pq5IOugQP0DXagnZ5uSDUlBCu0vb9k/+z6EyYwiyaT
SaNrk0MeeY+PKE35mlnqjK6aCyq38cJpXbNQPIHe5BkCvExYWVGr6f+blolbM6hCKfNs0zA3LdZU
Whp549HwNkbZTiAaPG/+ndcmP9qqt0yaCNTKWbGjcneR+gAsv9K/BpxLBHkTWI15U4H5+UK5i0z8
zyenek1vhlXesbyu7cXpnzWlqN8d2z5i9zLF9kjroivf7DdjKdEf6nn1OE2ZYh4Kj7mM54IOBDPX
052V6uD2ZiwxWje372KSjbU2spxcCUk7TSfpY/dzPviEXQWVMe/rnzqWZj2rI9ybcZWYL0aFM08l
fpeyL1zNU7fVtTpTOqiA7AsVRjYDbkSlEKL4n7ey2rHdDK3Y4f2maZwJg+SZ0n9ejyjxcGJngIro
gv7VwdP8PJ726Cj297BqJqZVUrBrRCQvu3QYw6ob8HxANPZDWzORr//D2t/MTonvsnX9sNvV2NCn
/B3wArqxmUAI6DK+RAhnD8SDg596lEDl54lWwcegIP6+mqp1XdR3Ze4wNJbg+fUNLgBIciidxdAh
eby44QnqPOyJNXWuvDLy+x5Y7c53zo28ud0ycK2DoGhIxlBIoYG37oNgT3VMSwukO74qUi4+1I/F
SjLgTxzfi6jHpp1wmsF+DVjtH1Wj0Wjtr0M0NvWaYHIpf9jja0rq5tIe40beOJyvC81j//6Zjpeu
sH23fSk0uIPR8Yl44kHf1KS7O1eehJuRSRg76eVI6wUrLbn/N9BUm/4sHszoJe/cm1oS/iqk/u2h
aisGKj6cltn23Cinpkta/G0KXwosUFMBa3Q/y/GnE6BPQIKPPqrgMYDWkmBKqu8SsUDigjSb6W+B
OUF7rDnuulOnmDBzC5j9csaOkOsRTizerLTuDVDSQsvT7+hgTtWpnptTrtitZVK/oDwtbwAGo41s
HYUJ2IowJMM0OPjSakM3f8eHxwGo4P3qUds7Xh2r3XyCYsogCLPN9YGDR+EHTPN6eG0aDHpf9uhD
FxjqzMlVnuHmrCW1+vE0P0uwJrwFCW2/3RRWb8mdyvuxY3ZhHavTlaLTZNOecsWQrVuNJN5ZTJOG
7mHIwxxg0CQhYw6LQOxvPC1PQ2Uq4ntd1Q75PF+0js6SqQJJEqVvq3MH3HRijMbYkl6vF9+Vrg/W
QXOCK1M9N8MqSbTkZNvFRVounkgXIo1D6fcTJ8EZviJm6HvQDKibpxJFrdYkY7MD/adZICCd8BRN
uwiEkoKAC4A+gM4C/iFfyxEqAdMP9lItKhXbpFUsbOZZj54pucDP0O3OQ3I8o1+8Zr3A126orNxP
IypWqxbXmqUl8AEh4zE7vNcdb+J6lNQ3XuJ7H5oYoxq4d7OTqi1a7Pe7AvcrRQgwg0Q1Le8NC0lc
TAfTadBGRIoWC43jveYCf5qmYpKSorBWjT3wvZOXD5bTV3gszt4xiKej0UYTtulsj9r+DmtKzWnu
CaMwt3Uvmby6O9qkRbqph7XVzExnAiwljDonxtZYZ2LpyP5lbj4IzQEZAspmBG5ekD7Tk/Tz5TB1
p1SxOg3D2JycOkNunp/aUd90FwMyE0cfGC3wE4iouZ+OOMBd7tovE2F6eDF6L+PMb2W+4IuTkA4L
H5h+b9G7v99vQ2JnXYVDtw1qh3ytPT8syShIevjoQxLuD2E8ItR6ORPg6Z4n1WC373NtKxZqcV6d
oI7Dx9JM/DqlNQukOK+DTqe/ftNNrYrH4zbUsBXrtFs0azu7AXS7SffjXRv9lgZnmZtrjgTS5305
J3cXle7V52hh8Zrtt+XXb9xds1bf2auS0U9E7E3/Dh0R+HKEuRV2PJFXwvUcZjyINEfd0LwYbMVW
xY6Rx2XBjoZDwG7Sq33tDe90DjqzqHsK2YqZalvby2kDM9s1ZBIs/pT3nhRnvV+dL1jnfr5R2rOq
mKf62ikbbYPT8yRB+uvduvc+K3yWk0r7l/5RoHGnthIdpfYhXZ45rhI2kKSdYi/oGEFpPth7wq2j
xcXojoxipFoX439fIYQNEqm0vQ16eu8r9+AfpWGng6TYky5o0GQnbMVMbcszgy5Z1P5rNuLhI0X9
sTkZYxUf6G776jVEEPjrSbOX1VWib1PgSDh+cz/ifbL5Bx9T61BnR0v2Lsyi12G/BVdI3476w6f+
fecLeJwvSA4fLYyckmjrVXqnCwQNJERHryen34RnKVoUW0TgpzRHfJ5ymGyOJCDGbbfl1srO7GUw
akq3LRLigkPpNxBFWw5QUejnYerCXL9gXTucIugbSBkng9ns7M2y5xkgDkjzA29g0jI98lKEnu47
H4vo4+fVqGK0vDVVjmIXy1U+bzsAhsiCIYQESlA0uV3KzeIfJvRIwTfoRLwKZiNaxeKw0z/E7s/f
oLvMjmIulwdc5EYOAvTHwug5HR/XtKbx4rWIzHV3WWOlHMU85sWyfbGbWKmmpBlJopCpJuVHUTJa
eRpXrDMcjmISj7npbA5tBisjKSZ1t9HF3UHTBt5UADM/L2R1ivjmZCtW8RL/X94EWhLI498yQkWX
Rw4PSTLwujhDOznFKh7t43J5PmKE+0NJL2LypYPxFyRCX/8Sl3gzN8UmlgvLTuopUdve5/kuZbno
fQz25Rc+XLeOGnPoKOawcTy3851x9d+Oe7d7kL4KSNfdgIitQ/+ccKoRBGvSXtr1VAxiXMS1rSWP
tx12SV7msNqKounDxtMF3JqjYtcVI5jk9f1+LdlvUdMGj0/iBxzk8ukFdnUMDZwEXY3h1UTCtoog
axdluVue2MEj6pCG8HykEG68g/n+xQGF4PNfVo1ts2m1Ww3TsNV83iFrFGtz+c9rRqDXEJsfQokS
qIffa3UzqvM436MptnRp1hLDvNaNr1xeQUjWXV6Ik/doD6h19GvUgT8V/62rZfzFin+PrFhQa3H4
Xwzm07AV9RcDdHYAeURjvBA5HTBjs8Mzgrzg3EloDQjuP5502fC/WPHvb1DsqmmvG5fm8XqiDvRZ
gPeEq1+ICKkom9qiq6zlnw/G79EUw3ounVMGETfMjJLO8yU1PQUjVO9e7mfXhm2N2/hLTP89oGJb
zdZ+XSxtHCV026LBSsmTAJckuNSKevdfPtSXuhsjk/hpkoqB3bX3a6smUS6uSiBDpIaTHqaIziAE
dwRX74zRN9e5yL/Ucr7nqtjaur28NMw5c/WvrHREoLDxTg5+9AKvNiKQ0nilI1q2ZAF/mqxidLN1
bTs/ntjRwjvHBFxw9TXf18ReFB+E4Yv3a+bSVbCxob7qkpan2NrDND4ARSP3M/ff32HnLAaj2awI
B2U4gDnIDXAPIDZgye0FL0CgRZ6Lth9tAK37eMV0H84rk/Yt6JuaVORJaIPzlobV8cpCxPUqbbDy
zv8PoEM1wPzbwqkJP2cDp1C8laeCEES8SokP9XnO5C/MuO4OVEfs/zkXlmLgTk6WrwqBevf7mfsW
vsF8niEFTa8jeCOSxvUpaWPAXboHtSkH/YezYSn2bVdrO/X9gQhR6AOFJvE19PvJwjPBKDYi/Mk+
rC+H5QTeCq4JKc/Q3Z5QRLY/6ECfe45H8/uMtDYgf0+KugXO++vBPAacY90iaSyTmiPcncrN3JSo
iBLGMw5APABVVzcqEA+TjIPOSmjcjqWYQvp8zuVZilY+SFHwX3fg/eUtzEnvlZ0H3QRbstg/bYZi
CTfN/3NzPmHfa3/ZBasMA34y/JzSW4ZdLJtIW7jv8O2QKtw8PvRtFDX6Dyk9otr2g78kLL/PpGIj
zWa7dtheU89DH8InsKJzojUAKFyDl9FpAPzD668t9+dQu6VbdMVEnq2y1m5LiXLIbQ+78LW5Z/AD
5wUQCboa6TtePm3A4ElS8evwhuh256PzgG54515w8rpDVx2xfq+CYjzXaXJo1GpiBpCYpqtlTZMh
MDIYoQcw5RE/frQmvu7g6Q6CYvRarbJB16ocvNDqgJ8gTTymaInRBRrcKfofWjxrU2MI1KThceFc
yoY4CRKaz4LrgtiCPoAujDxRSMw8iaNVfxag4dt5WH4C+NSLB/8lTP/PWqupRHO3bsbZjgvuX6lN
6ESQig75eGkg0qzxX6Iq2zYaTceBBlG9bGatZW0PUOPzolt40sxD6ngw4FEgxHw6Q/sXd/I9nHKb
jLKR7XIZjlzF8K4m/VEEchwiuAAf6fDWnNur8vmftuR7POUa1c16fjyb0mTRP6ITA30W9INvW+/t
7uKjgTTFzwcjAwIg1yOGhvyH6OP+Q59xqzba39+h3J9GkmfrRc686dO6Nu5wfd6ZNegG6YnVrrNu
POXqLJa1dX4xmDcgujdMNlyan8KsATGcPCz9n63VXwK6/0xPxY4h5rfdFfvrcMlIBM27JKlI76FB
SXaPc4tX+m/nqKLHDquDkyx3srfXOdJt/NscNUfpLxn+7zkqMUKCVP3Wkqp24Q3h5wpD8u2ACUSP
QDOU7paobYTxwjone7klnBYRPxHlCF6VOf7W7ej8rXY0xb8XtfRU1g60DTyRoBSEMDFwB/9O20Dn
S4CemsNS7Uu+F1IxOUZcGJmV1mUhBfNDNJUNUaAHF/dObnIkuJv72g4ovc6haLdQsT6nc72Y72w5
MUIqnNAt33UhTOS5noS6O3Httvjd9DRadQvysaZjNxrNP/AgRgY7isCSd/72qYiK4drLO++HQfMx
4S3385oaf4YLvw+mrKmzOh+W9bg4Tc9hw1vgnG0/Dy5BElq63fszRv99JGUNi3xxLLLjWQrG1G/Z
vrSXuEkLlIdXq8M8BarkAbFofnwJYf75GOjQAH+ZrNU0HAfGDktFFVm1PD2e13wCwtfjc3c9Od4Z
nfVHvHPtrSYOq8CyyHS/x1KyDs3LMl+cbA4rrwHqudTkpZZQ/zr6d2+mMLLkqMb7nwbJ7HkY4UdE
vrfnFXer+2NKWrR///9QEPzzBv3+UcqNtTdQJLas9uEuLl3+XBSenXRz9IufVw3XdNya4W2L6XHl
FxuvyPza2W2WnrMK2u9o0aZu2w4RF3WamqNh1MWr/HnkvxdLOYVxtt4s0pSN6ceCmti6KSr2jrtH
yAoAo1vuPNv0p+n99OAVUePsmjv/bmLMQNxtfSoQ2LfjsN3JJ5nX7K/8tzokkNteNmzmbvp6ce2U
IBgo9Nt0Pj6jl9r+oBQynsA55A2ibeLOZknTa7kSF1vRYAUZ6Hb8aIdbf2fRnLMOd96i9/V1uMAb
vjxzPjdbb+c13jJktAq3gQ6235eyEDKBH8uocLeBTl7mWuz4aX2Uu2O12mZpS89wPapt3LVImS+F
yvTyDqrlru7NS/fubn/nGN40Q1r6zq65nzUIXJuj1IsfJws/dhOYC1siU35xjbdYyutplPMP3dqS
MnAKCRzld2tEF3K9O/YgzoHjP4EofZj6zqVnfJbu2qYx/AH19XHuPUqfMtxBgB0fij1Cwu0+PC3B
Q+2lQCL4qYzdp0s91Niq6wv1j2WwubeWTauvrTaQH87bs91cY4bj1WcbJfSVv969H9YBSvSmW84D
5xyujm48QR8+/TqmYbFH1n7juE7DOzruvB5lh0HLFP32deZll8DupVbfepinbl5Ec5TjbX9ZG9Zr
QZ1NRoIhmyRtF236U9A3Cm85bjei+Oxnvezx4Ga/Ggd33avRkfhUH1pvh+Gp7cWpH1LVvqsZAXLo
ZZSiCUsuLnattRs/pkaYb3vzrknn+THMlv3F3N/3S9Nbbwa7XRAv+5uZFZxQmviyXudIea261sPl
rui1o123FTRRmM3OPQMmaMbYZggdh+2Fu7Wjxa9GYzC/c07+vh3W7pela4TF19kvn6ywHG+3brEI
4tbToPHQMlwYwOYoWiePpxZZp1bTs1fhrnTt90bi1u5bcWCe/Lbd3ezdS8+MTn7zq3l2908t8kSW
P296BL2N1lNsJ+7l4s3nbjsPrM/4+Zy5812wcG07NI3w0HjMmp12FqVzv3bs8PNi2Tc23sV6yg4a
9ZVWq0KBr9HiCYI8h2k7lq2CVbeL2sKMd8szNRg7OofJ0zY49Jp3sBjfL4bGSx6afntUCxv3m8F8
WOucvH2Xc7At3ct72/Lmr46bBGnbWyzw7a0IeV+il53rgE4BqNC/+M9llO281msZQYTdGHGkWsPL
Xdnbw765nuXhsruYNkXMYem3uw0vHV04LonbnC7kdzbd5sltFWH+0ho5TTfLXQjzv07Bsbt1y17b
CeKvY1jnDXXpHN9sKHf8LDL8dFR7WA72z+3H1gg+AoI4e7ZCNpIXOzwiJmlHlOvP3WZY722/2hEW
zzNGjrcgE2v1487hV8vyW3v3+Nx+zTfhyavfm5DmPFgPyagR7Vfe5rneK+8XCb+jFgfzYXvYDuKL
f1n6h35jKHcinGP4lq7hGaSj7OHleTFYtPxs7hm5f166x6VrbmBI2Gy8/dJtP64Gj6XbdOevl3CP
WsjcTyInOLi1d9jqinpnYwabadY7jHLDzR/OKAen/ubO6lx8e+/WVt6uWw+Od1a4mRYrt/iyCjd+
agzjWfq2zt17xNUXvXThOmP+LZ21Rtt+wbwLlBzQ8/NMdzmmecc7hvlgeum/Nl6ZsHdgNRoik72O
Pkm1fSz9TWgMVuNN13hn4qXpnvZUzttR9svunSKHEKjhXcLN1m0H5tj2GvenIHNX4evTXgBZkKKX
NH4YAAmJlu7LexZhHy66dc/wa27znevI3rU3AqsJ2r0a+5l8xo/2IO5GBh/YImgtPQTjg0vIL/K/
O3YyNs555oL78UxO23HGNvD/bQeOuwm3lOHPL0Uv9xveilpCqxf/OvL3C//dxS+ejqG/DZruYsiZ
WkatoQV0c0//84pWe+OBjXpZ5j6qC4e2X48OX3u+uhWtE8+C9rwN1jTzyiAZmf/D2Xf1Rs4tSf6i
AujN66G3xXIqVb0QKhl67/nrN6jBYjR1ta3B3gbuQ39SkzwmMzIyM5KIARbU7DEQhHYSApS5Q0a/
VbfezVUm0gG2EQBBsFkVB0SHwVHaIHNyvfNYUzRHN/FrKA2+djZzxAGXZLWkHTbobKxk0ij8Hl1Z
OLPrR/EQtEabVWyMisYw2e9NDhT5I0cFaqiOoVKb9SM8c2rtzADZjEbr2UtuhbZIYquJFc5rJyKb
jMGSBCViGDqBy6bNDrVD7Wysw3YR+bQdP1plPsfTqjp0MAc1ru+8n9+pA3MUa7IrFd5qNMqetgmY
jDEpkt84jbNzOY8/1W5t5cFK4v0eN+yA78JATbINOEqVFHWHDn7XTK6hYkfKl6QN0fZmeFeaLFpu
zTs99JKjcGBpeA1sMvjoSeu06Fqrsz6rNLxKp+zwd/Q7pZTuduuhu4UXCRKsC2UnOQwQoPGs8u+j
zjLKcpDuqPQYYV1sya4i0r0lPnzSqHMHwZuD5LrucEowGkdr3nb7Ca7vbYkV6V4PylYUEqt3di/g
tKBaxImx8nD23n7Bocflx9HNVQyS3y9Kr8JWWlKttBWR4fdfmxfBXvVajb3YqLC8UiCl6uo8Cn/W
G9Sd517upcrOlE8v0T72arX7PvP5vtZXFffRWAAX8kv34K2tgIVRIk0K0j3+dWCx8VFwRMKa7rsZ
p5lCKXvQeIUnwepiRUEWU1p+5nGhVic7TJGSzUpmj/veGhkyTRcpVmhWiRk1e6skpcsJnytrRWCD
FyV8m/XR5bRU54IKSlq9VfghD1hAMwRAqXlrCrWBE1uUuCLMqAJO8Sfp0LysCZHf4zPVEmrRZlYR
T+2rbHL+8Og6pUydRrrNt2WBiSSSLymcQX1R9s4U3eLRXeVKb41KFV4ZtTcipRRI+FqpFCk9yaci
wpZKdh1v4lkMJK1wUvih1FqOOzO1epfXIxM4G8oYYqOKJ/Z1sWu8C9aJQ809yFu1dAeNQe3TDtvM
2PHHDqZi3YvwOBFhghgFlHAnOm1V2qjCHIFmlt9Yo3KvERm84c5cYoxnoe69PqqzK6NeNzrw8NZ7
QP+gPrMqbfaPVH9s85BZ2BcREmTnVE+8Rh1QaAUtRRxYGc8EJlLkzWkZld8GojNd8n11KVVK4zZl
Ujd2Z/21RL0KpcxuDwj/IdmcVu9ptzvw0GzNDGNyZ8P/nE25w6aS8EMStd7cXMVqrliuTuFu4kp4
TKyFx91jyIYnnBcgh2PiFi51ylzqHQMUoTlSxTaVGTG06yh1nYJ+3wPm9UoNF7Qawhs9KlOlZYvZ
lnrCE3iduibZoi6l2oh6fSuxi28Na+Bvo9oQQ1ImRkFpJcwpS+oP6k1mVCE3k9yi0awulZrA2nUI
ZLWDZzpGsHspfnMlCy6IbFF1wFFe2pnLpFa0EWNh39f9fKP82EreYEXYfXQdCsIH3TWEuZFd7t7Z
nE+JRAgdpIhQDKNR+qKORqYjcSoSCTaggNmBAJ/qD7BC3YsT4WKtKBRFGyfV4HoDygB1Uw/5tjiy
tXMTTq9hry+x1X1t1rq32gS+lB5gFrMX4RAeIrOyO2P6xBnQJ61+TxaSWvMre4LaoL/L9e1up65w
SC0RzxKMzN8O1rzP3d2Js1dVBhrKBNIxRvfSWoKS6rIG1bg+JgJHClSjXahPsScRiATc7lFnxnO8
qnSKsGPw00J/4USEcxpUcpkjByjGAKHovFU8Fqj2GLlRewg64OezfdoQOH2sj0Th6jTm9IgvsN6t
OsXKYDdO6Gd76jo4sdfZlJG7dbVP4bLek7csJxW8oFta8ExOdcT+44gNKQ7bEuROb2YXUST1Q/bD
HaEmGKbNyCcPxohbwK5FE83ZbQ45Yr9P/GACEAP8bQgdCQUVFn7DgZs/DlM1RypFrXzBaN3IZLQa
Bqu1Om2y6Y+RVzh/DmZAPw+mJqg60h2zI2fzGHsoKanVurO7noUIIS2rY/nfNunx3bkyp0OJXzqu
QavDdG/9T7HVD9A8Cb3S2u5Tqs9mrnPaysCswq6b8YOB4qiXGKE5k1QvTF7nAE7xL8BdM7AHuG7K
EmRGpyyJkjmligGpHv7C5Q+cmuEHWL1atSjSmyM+Hv/iaoTAVmCD5mtoLQiOT+Gt8TJv2hEgKjjb
d9y6yEGTEoROFea0GmVPSpPDQdUrq7CMzo+cAhamvbL+FIQ678+zizAIoWmC0n1gwtoa3mKci/dB
P/eFkpi8KfuFxml4N4Sh8HRGjF9bjwhF5hbglm8dpoZDg90LPxNg5hn2ECDJaK/0dTajS6h3KqXD
+NqdlfqzUmvplbqxBckuKcLmg+gkZm1tLh2EQKzD2SybhjTOQgqvK2+0XmutqmCPaOoTIdhzylVe
z8/wKZdhQ68+IIGxc+BXV2Uzm7meqqKZ71esFLjPUF+P1avo9/aaq9V785phdwDrdSBa+TUNZEDE
Tknuo8MFPMSYwT0IubKD3BrJ3PnYFlAkK1I/rW0cLZQTiLTCm/MH9DkfojMcASUihb+mt8bmr50R
vmDPAfI6jdXL2wapWmf3xnyIClapNUezLAnvzB9RBOz5fYDv8ql34Sq89kSfubfQ4F87nH4c6sMR
K2mV1gIp0MSGZTY7oxOU7F5gajx2wheh0GjKehuTISPtbXbRgJH4cKPzO6/KH11E6AaN/Xwgpyp7
k5TxfXutxEl1OHOSfrx0JoyZNlvDFmrYFFrtI5UxD40m7hGMwY5Ilqyw6H7a4XXVythhwwGPL5k9
eZ0CaP6J83ScDNpJEcY4JaPsepykuIF3wS18yOR10GKXPWe1tp6KymYg5HqVzx2gh8fCNsYujeUX
zcKmVenY0QqEge36It7EjxwhluAt9voKgG2uRLiFATx/rwLSqb3JgK0DfXC/Y5yvSavVsfM7cHmC
PymP0SwUIPaK0DhQ9VVwZXCoHNALjbsTjI6oZZgV1b7FZmyuSqtJaOxTqwT4ucYlLlc10sCD2tU9
sQuF9cULtef2od5eEYvmp8WLHB7RCDAqQi3gDkD8RKOM2ADg3yGmlRFM4LMRhRuRGdoqbK4NXW+S
Y0mxapg+N7rxLTMZZKpemkN7zjTchFKXUZ8gIwu6IYjCrj53QJcxTlDtwByg8I0C7XWhdCPScIhm
M8R0Ea9Dng+cAqwai+VAv5o9OoIV7xO7VEV98sAyGeJF+mjU1RYP4BXtHsSHhz+a6Eu39gr3bxY+
DJMl6+Dp8CuNgro3tXzpX0bgfwBjRHBn3mRNb4dXrPfd5+hEwIcwMjRMHbyznp9SNC40fgEb3Vsp
6h0vyQEg8S4o+ZnRCq1Cb1ljSOp7hfkcLfGNXM3sSCswEUbYZ2D+iKwVXmJneExjYzYgB0MTqsNN
srDmTYPzn2jFZwKmEG2XtYZgTuFisD/UG4ciaTYYgJV3hDcnjjR3RpH3jxkqgjlCox4ojQ22oKTQ
gHYtxOOXTq0JAjB9PrRmZjQIFSVj0AZicvqh0nan1pVsVqd1WQ9tvKlRQ4NxJrIu6oXdGKPDOtRl
NfFm8nE2E1vGsBHQMaCLDSAir9ZmOzpPLnWe1E5l/fwhao0q7McvGqXZ8dYXZbaGaNe2RHrQOZ2b
HxmVMzOd0RuXNbr3YbMVbbiZu5Iia6qwx1rrc0T9aO7da6IiufELVcMyAZU1KjqOcXGAYkLldKP2
1avsbXqRuXFxa3SaLWqD/EGIEBTV2Qp+B0c+9Rmd1uKOjP7scSbtzRrEz51eY5VKbb0FoM/mPxm3
G0m9gnNUd4ciJOIX9zql0mYgIwaIAJcGWwfq1wwhTNCpsrEqkUHtp6CRyRwGCX4b+63lX+shVldT
PvLHBapOlN4ShriwYTOJAANCV/RoWwRxHB+pV/6QwBvUZI3IVCqRJwWzycLj7TRYgc96n+obul3B
xN1pc3fkUEawXY7ywhDR5gDPuV5lj/Nxd9lGodcKhXUb9O7Wwhg4zEchk3FRJLDEFoXCPEZLscOc
FZoJ1j73BYi/dCPiVxqobgby5/fJG3eoXka1tKov6ZAd8XAnuncoMPNE8H8BZNZ6gi+bCO2HVvEZ
fcqyOpvDBfTbPcX5G93BWE042pwioUvfV3Srdbrg9t/InT/RwAO5nm23YNJFIz+Ofmszzs6S1bf6
i9IZkqiitYPa8/dLs7i/1H71WYPSO+srvtg5iVDExtq9lhhUCsHe7S4OXosb0Bjexk5Uhny0XlmL
JZSyjw7isd0689X1KLi0v9wSY/WpPQ0Lj5LzgMfVHYNVHd0c8fc2XHqjqPfyscWqwJDmpNBy9DIw
G2LSV3B5s67CjZLMLvXRac0uJZHF44zTL+kxsTJ31FryQRkZ8aPzW6Y21iVXOltWL74IbntQOb1Q
F7PUOmt8qfC5I05NqCeGFFQXulK5QAS7C1bGT/VSb4MRA+5rwmO+tZWrySXXkTIyokuBglnU7dG4
j8yZNvACSu50r712BK1DrjOp9T7gPukrrAhtlmCeMBvq0umgg31YHFWESauVArzHSQK12hIOLobg
DKqXhsEoGEbvD7k2f7ZGSxqrzEEKdxWZNcHhdNx+qBzUqRJfSxQj3rt3+tC9ZhZ1ktw2VQC3Pm5g
fPfRPiSrck0uEZjjS6jmTuTOys6QTjtE53yQkkrdqbwVYjWvJ8HcgVwUHBaftNDk8zwF87HGvAia
NO+J25vwzOEZMLowEm3zjKPJYY5YafYFWY1FH18ADpzLtdZYb9LXjTUxazLg2qLEN9hEvXszMraD
lB5FEEoIUjsYOswaxJURYDq+BrPYV3p3njXWnjXcI12Ge2ByfXllXmcwI6/NOXZorX1b9C0GpAJs
gL0gBTS+hLlStKpYQ11D1GSfBmeZGlj75J7ZYOz90WUhjiz75aNCzNp5tFPATgApceDBdiJ2hfV7
J7sIG20J5WuNOTG0OsKDtQokLSUrVWu9ydT0VByANxC9JofkIFnMLb/CgDSTgoQL81EuAFOJJR9i
gUivrFa4rBI6m7EBV/GeAgNk1qQ3FqeD0ADrgyxgIrmVoPQP+YhkNmhdUBsOUjGAZTsNXK5IsO47
1oIX/qCPFA44a7MF4vJ3YC4Vbn4LnWtlYAl3yhAMfM2YYcc580vvD5C8zODVOwO5gwt+7NAXmnhg
cFTCPafnCCbv1X6BDkkIrA+D0TaGENCkAKQNLVxuRLcvQLLGTnuIJHsprdmdVfmEyAy81qiC5kIX
GG0iUooVAQAiO8BWXXDAgxUmaTZpcbOsEovkB04f3iOzW9jUMIhAX6Dzs0bwB0CuI3ycjEEgFQJI
3Jz99FnqDYDf4FOX4lAjHAQGHEeSmUj5KIg4zU2qGGp2SnY8y4p4Xw3eZ4+ittMiOzzLb7Dq/OG9
vQqqQPzFKZULcnuX4X33OejROXN3L7jhXJB5oh8CtiPeMTFPxQV3m18rwCyrvlIBNr8G/JiB0bAm
AMKxpNA41ovjM/vNDcQcydRIYdTakIMFnvEWI3lYqLHN3+YdET9AlEd6ocuIB0i4p95ZFL2DX/dm
BAAjDDMCkL3sIemqIr7BLaCQgYvszEbQEQCp3htP9luENl2lTDCMRgK0iZCsJz2+rNbaL3jwUmcR
YhjDawczghu1bAzrXvJmHXtYPugjc0rcDKWmiYHoF+k7t3ITCGEJcFUwnbpwvLDIXYIHMNZTeJmU
06jlL8v7DmxWpt5mG/DAWfZtrEz6rG2u/nRlAuqEPBKslnCrgXH5A47faqx2iu/f3GNL4M1bG5Wu
mYfFxDUQTsue9nfepC7W5vgZhyE7A7kjhccl5UB8I03G+7WJcWoao7+XZvyCn3YZtUJVwEO8zSIU
qWsXgM8R/AY2EKwMjRSowe1X5Y25StceUOSKBAWYc8CfFHvDKoU+ASq0yGPioZZsMK8L8jLADWWq
MIGEvqfBG03hlixGcllSLXRLs4OSqIjER6R3TnrY3ZorHXBoCum3ZK+IzPg1UTWO+OOOIBkR6Rf8
eEZC0AUySXPSuPQX8I8Se+uts+lTdF0MFlSRilVBMvkiHYtr8hDd1Cu97DRkCv7bed24LrV0ikgb
XofX1YjQYEejk77E/0dn5OIvmVWTVBvM9ZYbIzg6C/N89syhs8XzykPHKHVaYzIRi5WgJOeADhgs
aJBPSrmDUMhi9galil8LYmQE1OUXXMqkhqCXSgWGcuONBuxt61GmbHEw3PGjJDHAI1I81nqiT+KZ
BjV2kQPqWt7Xy3ovj7DTRqd3pTIO+nBrgaEQ+7NQcaKVdiHMK2vjkCPEUFttxthtzrx1aoszo7Ip
Oo6x0V/Aqm5iAL940YHBzItA2lkU2AJ8s9J7eaTsQDUg4DR8Th0dUEq4H+AGCqM60M74EP0NkV4o
c3kMtEKtuIhI6KgsmlJDWPsdsDCg5pFFV1trGDt/C81nOzzRh8jIjPmReMME/r0yBCsyZFy9+rQ+
4lNvgh7Wc9QHTGDkKFc0wtOi8m87Y9Jx5Y0C17jWeAP3GoVqiCvOkYVcKAxAa7BK6u/uS6PCROxX
DUbiM9bsHKOxagNpQMRw/AfYcsDI/I3Rt0MaHsOjidvoD3hYbEcnwV9AFH7Iql0SwPP0EWzOtFbA
iMk3iiKpoAjH5sFhytNRHDWwZGOlDKAgjmyQXxIk4WNBAXGW8EbGWc2juC4k17Z9TdIzg5hRuGO6
sQ/SEkEk+MxRk8DLyGpubHkgcCFsIJQmcwQfp0R7yUc6ajq8olscZQeyGYOvHchck3m/c3PPnJB6
ArEkkfIQKSIiv/YLUGbb761cKXkIx8nJYIaRlR6RN9ogJgL/0sONgs0hIQg9nA8Y3UEvLN7e2a09
gA/BuMXJpGCldp+JNWqU2hqZCue6ACU1p/yASowE9UKaqLHA9vCmU0Imt9JrT/7MD7FdGpzf6oPG
KfJjAImJCBpYpwENdJqRrl7O9BuXIMqQ4V0Gyp+RWUlFZ2bP9HTZMQea1/nMlLiY1J0eVre20we3
bZS81MpOT8EG53oCR4Vout1pyJdHIUHifEF5SgouC1Yr3LelUVYOTXnjus8pq1n9OTNp2pgrp4Vg
T+SxgHa5Lq/QpY5iLZT3YuWPokrh72IlYt0s1vh2y70DGoJYew/N6UZBy/zQDpElpyEZx8Tp9AT5
pek6Sj6X6XX1EooGKnhSkfSpwgXzlQVdxitIkQHcFh5wmF/rtJMZ9BFeMEcHQodgAkmXUG12x3px
UVzAXrvD5qhRqSCBNSxNYMDhPUVWBDNqjMxLT+x1LhEpW3KoVHfaZd6mt8hZvMboPBk8Pwz6ECG3
1yNIgj2EHcjR/CIf6i/cG61QWgD3ZY/gMsBdc5rXb0O+A+GG9LUHCsXuv6ZXGAc1+oxAdqWvOfpo
AFHQ+D0ocKaSzuKHGivVlgdiWZVR+ZdCL4DLYHmBID6HR6L39/reHtJ7WJAYefwgu1aOcMw/a0Zn
KFKdplN7HA/MN+zdIa+Xe1lJhMdwSiI1QiIVg+VyswC+76yo0JnBiEArvtGTWvN6j3qYAcBDVHZa
99kYxYVLQXMIaKXY/J+GST4cagG2cHEGhn3rvRXxbm1ESKrLKI9GcowsujTrwCOonXz7L0KluggW
D8MyAdiuuCmRFZ4yBtEC4lZgYeRLnQieIX0xRDDNiSYAfTMQeumBJGoFiqXOjTUAAnmjsSgUQhbO
+M4gbYj88ZZKqHTGpB6Twwe8yt0/duhRGb5DEAAsfKKSBIgNNvyPhu+Agg11mj1YpoJ89Qr9Jdo3
OA7mzJG3nSoGMjBLi98btUu6yfc4OeoGew3urEfAs9GxnCV7NxguY+dCZdjilVjLLxTZIfYeOSJc
u/0o4fLPYKY5VF6BQkak/gbaFmZhh6ZLnnzkjA4zNzmUUx5wd+v7YlFur7Te8ODT73+tBtNQa+Bx
Wa/GM1uTQyQxwo/lm7XcCiWQPjg05JW9TdeqJ/J5/UAmxryg5I8iiS4gS46ccjBhDluHnOMChXrw
9juCzy4vEVq9ESCVCqrfkJL4RMJ3couraJVGExPquhk/oGFkYbfMG2PLgLUxkuuFtqqNgAolwkwq
crr9O8wq/DCSAmuv9siOI4S9No+Jv9OzzUjnTkiQmbIqZEyGIMacmNpmSitdDBppWSzJZOLUUrQi
jbo4mRNU9CXSZUqFJB2YsVqVeTUV1LB+zXaHhtW4TJlg11I9T+x5VqKBxCuswvsw+v1lnLSeIxPK
EDKjRXlX5reoaMvUIT/jBvGTid2ZI6vFpgjBAOq1UyakZgcfA7jCUJHg52sN+fe6VwfO4JDqm+wW
3UsDrpXS8orM+EiLV7w9Ix0BrpDSB94uQgVp0FzBQcy9ZLuq02O4Ntfoup4m5ESoI4eSk/eX6E08
RTguot4UcAGkWI7yYILU7RG3ATHPNlfvlC7DSo+aOBsxivskgjdLkSRutPbCOLNRfFRqpcJgk0yX
b9hJKFxL/uBUTqMhP2ZQBn/mPxJwZDB6pYVZg6WHgr4bMHxmpPdovzujENUCBASnvTtt6e7J+cah
0rFBcOgWX/we+eb1ld3jNl+3j1KEdkNaA+TYUPADY4BDfEtU9gJUBuQIoHjirfUjtuIASbnUQmbd
wO+NlV56/Se8dtCZ7Tt75o4DrZXTGTm96/wZ41q1Hsb0YVxjfEEWDKSuvKXFddDVew48czCnGjue
o1GfrpQJg6XLeOl1X2miulxro1d4YNnWWJApQ/82j6xJRpA+OyYnxhkN1L6eJHKJtQWXoDP7m6DJ
Ks5Xtg+P7IaBOWcyJR++1qMt2UUKM0QF4Uf0ANZAPd12efgPVBb9u9aP+c8+BFR0iVB4QLGuyLLy
U0UoF+dRv7LxdAbjipwJfUWIGNmSBZcCTLABJ5gEpNYFLVFzOPu/uoa/mwCeaw1/vsBTyWVIsVWH
EVkzmtcQURE5JMi3eMgQHa2jqATa9SYuBBPrc9PuDTiDkpjRHrrYH/9eCHYryf2P95ApEX9kRpCe
q8EbKWGXUlwYiOagjNi7b02G56Psg80k0eFoCOdNDxHCnr5/KvZfpfLlfIhu/vrv1/ilLZ/hGAwB
kbAltCRyT+XMEc/S0cgJ8/cE7scZ7CEwtkaum+5ApP8vGl+2DX7+7p8PfCpV7kRqDHnm+4GUghGS
m24rEyBsVYOrC4bvK8Zo1+BD+rOnk9129l9Pfjp6TJgnaTjvKDSTYqSWJ+pnQWEhxhh/z4GyDCQS
XKhB3WgFYexWsY4hBSo2/08l+18aLP7noj+fwaJsozoRcQbRXYE8iAMpYHTQonPk9CVb5sdfddi/
lej/XPPnpqdFljLoEsznu/B5Ri8zGqwALBSIup0Qdvz7RP21yk+NTXK+W/uWF7t9kndEKI2hVRLp
Kyzv/37MLx1GWEMa03oZmeVF6ln7qU74VuIGeUbTCArJlRgOHlMlieSiy2gTAvTfKhVili//fiz9
W6X9z8c+HSI2XPmdLEbTGahA6zKkNANaeYP3Rc+jrP6lJEn/Zi5/Pu7ppGQCnUZUH474utlFup9c
VwVqg4AAf2zb7x+G5hSaEhmBo551eaqi7iKhqGeIZYhowfG+OV3bh/ewHNr69yr+6gW24fD/92EM
ruoPRSS5zPu2HHgaPSObutX+jG6JTQI20GxGReGnefhzJbdz9x+3/8cjnwxdX2ZzifnENJqacPmh
+YOZAMEmNZWSr78ET38/nD8e9mTkMjrJB1h9POwVVQ36A0TvEdPJTIhFQjwZgzdLdMIMYOb+Op6/
NVz8XNin40lzcxGOfc9gxCqloTNANwgyBWjc2rop/+yF/utpT6dzXFsmavlqPqOAUthISp02IK4S
/WG/mF/t14/lfLJfy5zH3VLhqxxVOrzKRHy9Y8DqpyG4y/4dHXfRNg3slBuQb/qj8+6vL3yyZnwi
8YIY4gsZD+VhW+UedRI9CfmVP27EX5+4vciPG0HlLdfHEU6MurXwp8EexT46QdCIZLfbubf/8kkI
adWPv64G8++PpKmtl+zHsznoAQ/0ui2vjhnswCErIFmlfI6mUV7BL2N+HThlUFXmRLqtajtVmj87
gX83QBwvYNyjiA6rZ9HcodklqURL4xn1iACyoO7eyRuD8HejzmLj3+v9i4AN3Acn09Do4USZfu6o
TPuBYTqK2dYbekTbuKv91k8+XdDRTTZtYOICjdLaBVnxby1s1OSQyvz3W/yOvn68xZOdqCD9zaPX
cvMmy1ZKRLu8U+5lvfKHowXGAaLYPuemzuVLwA3735j93/oEf67Dk8GIUwxW6zq8gUhod4JYWIDE
ut0aH3986a/ml2d4nhMYWsRg7f95xnq0sI5hwtJnB+Kb98dw1FH9QZCQwZitzNIARyL0BWf7w0lC
UPZna/CvR/zH458siJwP/VjU+Ex0OCCTXZDO3DotEpRDxSq6g1C+HUyoKBCuLig/ZBpB/uKNansX
xJ7o/nsx6G1b/8MX/XibJ6syJmzNxFmI5kw1cTKHdivjXTY2HqU9zMbXHzbs15CH+fG4J9vSUytV
Cg0et/VODAda3Sofdq9Vq4CAXty2Iyhoeke9iLILWoIkkpuCQPlCjK5nKsqO/v31vyjQ4+r99+s8
a2RRYS7D3mxHAWWPW8cooz0sSIhQFuuh+f5iw5YnkL4/YPDRn7buV/z24+Eb4Pph6zJuLNlY2m6c
m3+gtlfpjtSG4tBQTa4TAyrtS0IJDwhBp/Um86/wk9vu0z+2XnhCPhK/iFDfp1Cm522wFSXrm3QX
vh8a7BhdAQkf4HMroALYfSij+5vaXHQyzZTYIUF6DK3QGBFy+PeW/Op8BIGRJZ4WYf+fjMAqtzFb
DTggPUhkTgOxq0j6vx9B878e+h8PebIARdMWmJcD5LwY6PwwqLdCG4ytXyG2ylcJ6rQGkn4qUp5X
KeiQGEClxjH7REXUlu/Z0jojRUZUL33G+52WhuhbmFEJcxPU+GVLsYl+DD6hDmYkvmDKkTUBOaRb
JQoB3tAzqhQKChM0JiHaeTBSdYcCpkXn9NDpXFobPQbtjR22O0Z+w/8UAkQRNSnU8o5KCgOVJeeN
VkRUOKATqvsakHhLHt8J1UlFA4E+HjTpg/3OWoGu0kMMCLW2D+rRCTK9zepLqXR75jGZ6Mw9xOc0
QI0nRcSX9Z7byaZ2TNnSYVK4I2UItbK1+ID5ktWNzg1RTK+0n39ew19P4o/9eDKJVSVUNZdIMySO
Xl7EE9pz99bZ+oR2G0bmURDT8RUoUfx1+f86ak+mT24qoUmLmMYpgH5UaekQUtuUBw2LQx4ACdob
olIUXJ3+ity4v578ZAWlqc7RfU+D6bhLL4/KRuH65zZH6fgZLMGRIGP8HRcjRw2RXRg/ZN3QrWWq
p24PDSe0wWY6OkZBnH38YZ9/9U3/vRH0E/zqV5lpoYq6mefmiJpaFcW32ox2gb9u4G+mRwDrxnEy
JbPPdncYlx09pTwuIO4Z6k/N5BCh1itRYhRNzZetUuwvGQJmu9T/Ye5+PPPJ3PLyNLbc1MPW36EV
1t335IhBOQiDIFILnh1/vjb5kRf139/6e4D547lPZnZI2LSo2Ik+Q7YHArqccj4TfOlVu9lQlYWs
zF9I7le/8uOB23//4VfmKc+zMYRdh4AvZIIgFGRBHXCbu4AA09wmtv7xxN/xMlrrRYoDhBW/Y9Af
TwyHYmqbjpvOL7PKvaBaXT1e0eGuMoRG18m/1/P7DP7HPv542JOH4Hdisk06+4aJKvLtmrBRy4PJ
/39t3I8HPXkJOKexCOUBkTMa4QxPfWC6N6S+QMyiehl5qVJT/nrkdhb+89sEgRI4Foqdz0zshCbj
XbWCjQMPCz0HNB+8r5h9ADU/AQYpIb5CqRf1r8f+ispYmuMQZGyCyN9H+Mf+RTlXjFA/Ys/zHlJL
jHYXbP0OZR5ioXDO6MlVPEw65LxOFGoJviDi+dd3/+YAfr7A0x0RFznMpAwvAAFBUCJ3CzpuR4PD
3EkfJIWJ/zkvfxyj3+gsnFiJxfdC24Di/uctYdYwwwRRcTwjxYLK0AQVlR38K4P2VvGPz/t/rO9/
P+vpyLYtTzURt/WO6+FdANKg3jrgbfP/kHamy6kj27Z+IkWoBemvevrWgP1HYbCNhBAgBELw9OdL
V8Qploq7FHFP7B1VXqsMqVRmzpzNmGOcxy0yhGBPJTAGZxCJh2H1mc+PwPcq8s+Vd+AKgGNhtgPe
0HTrGk1voL6/0+ujiDWe6uYZvvwQKYXP9BO4XZiGYGLvnyD6o27mJd55fdsBzP4HInIYxDyXQlBS
dq9uHJZBGcDmMre6BT584qgdzv6bQJlG09irMABn/47R+fv6aa/uUK2lGrLRNpHRNGtWLtnFVy02
ziJepS9weF3IXgroPgVqpbv3UYnWTCi6yUD5DarlZZmQZEOU1tsDUqI0CcYINHrQWqYz/omm31fD
872KZp+fr7a/jmmUtw7mTXCmHuFmcTV6DyBKT3Mypxlqib9MccBqgtmJmv0PcAD3ZjfR0fySW9UN
yvNT1HZeqebXokVcPx+stVYAGOVCw9k0o2kdzdpxEEA3Ly9/zh/pBlzRzvu59cAPlV5j2v+VYdPa
qonYoNySeaI/T9sx312zrfmbq245BbR1xHWQf/ix99bw4l8mPCE9JpPQaltmu873dbuf9u0sizVY
43y/COZVaE9LW+4Ils430b4Sls2KispLC2ZalqgAGCp58j8n2H7cz7qcRCSuIIYp6IA+IiyiungW
ITCD/5+99TRY7W0m+1ulWVcGc+POQPD+DMoONAdzxI6mY4H5EISkVYB6GXIXSKc1nL2XWTpdljVZ
ES9Z+6WXerovylQ6lHKqK4KSdHDui67d2PEpW268Jd1+oIf6WAfPcXpAEnqNzHm/L7O+qykVWooo
27bhWfrzZd/PsV6oaVLh4UijpAewrnALcMkUPqrR39/171z+NlZtYcnTJ1Gs49sAFegUU6NHXsq0
lUWrt/Matm5b2IS/jVVb16hUJFJWJS5q6dPmoFCPwGgAS6I7bE5y4lNz6XC2oZucTmmhwaUrOp/Q
9N3WB8cpg65jA4Z0xtOxNPyenkJsjMhGnwcQUQN9kUf4LUL0a4/2VnULqvHfX9XL3PjzstRM8jaL
di2YzhWuuUFvECF4XDjrhC6KznQMnyBlbJhN/Pe3WaPOsibezN/eXM3a7s7RwXicC2WORp04DuOO
tuz0vTdIR+GC7QdJH0W7Idmc0P16zP4+78YtUjOy96N8rHZyJjJ6ZnCeH8CPt72KtqB7J6PR5e+j
vUwXky/WDE1TNMP6tURPh+9QaO3dIT2KeOLmrETO5mMNXCKcwre0HZT2fbzU0LbfDYeCpmMWe3Ah
a5Daq48GM/D/OIb/PknNgdjetegoXbmCF7RwLxQaoA7gra3usdNYkxCx+H/X99+hahmCqtW6G8f4
t/h4+1zF3T0NclAWuAlgf9oHM7Y9SGOVAtMd8LFoDwPfA382DE49y20qqr0MeJ7XoJY6SI7KKcFf
vbHdaLuHWiEN59/vp2Hlmf7k7+utvIrJdU1vtaBBNRS5HpNvy4tiFdtKFCgHAiYC3Szk8opDC8YF
OkK3wQg1DVezd9E+QzVX3ooQpHRT6Dx02+ga5JAapvXqwnyeVs3WXaJHdEzK4sY4lRsFO7o+xLUZ
+SWaXFIgQEZNb/LlJtJM2WqrsknWoWafIiU/3e63xw0KJ2hSgG9rQ9ENnA0AfHzCcjCQXAUss9Yw
1V/gyn8279O4NeOkFrElmw8CSbBj/o0Gz9WhT8seLfvocZFymk4tZ7OhrxCuWRTAvCWdbCq4Tmwm
OIyfkORzw6t4mZTQDbOtaLKhwFRYe/ulttUvO5Ni4tWwIToxCEHoqWvNl+nXxctWBdjEfh+4cxlI
3R+4WgQXQsMGeOXAiwoMGSDVaFu/SdonO3a/ttKsukkiAMudDn1C/sjyEpotrn4XwBfQzzYgs4ZB
X96wT4PWTHV5U/bZKfvFfIl4YQq0Ouy/CzwoVIVB1pBOe+mLElwapo5n2MJX+dNRaVHTkqQEs1VB
vgWHjlsBxB1GQGvBLwc0gtjLrLNDaHTrWh04YogEmpzFl+f56RFqpmobl4ahlFaJqYJfqkdTsiN1
S1ouGt7sy/P8NI54jqflPG937X35zzh0unHrhzm8qfiCTjkklbrF2W9cTXFg/3Ow/ndMPNI/xyyT
Mj5eIS1kbmq3JH8r+LPU92VkFyNqEw0zFGfib6PVLONVzuWzfmIx27a6SIGJBKTwNedBgWKWh38f
TP376yQz8+fUlEehnfc6U1vAhZM4B38KAVF3CnUCDWh70kFSMBbblh5MX/sFSiek6P/+EC+Lg/9u
X12uGUzN2LeT8+EfyA9EL8D7Q9GKJRop1T59io0H5oUrpakCQWW2VE1X1Lpdso4n8sWPy5EEtApX
gghZN49u4eZQ4TYBQF9kEv8crDY99f5Qkyq5isFusFvONxKtzMD+Gt7ifzMBfw5TM/9SrF1ixLWP
wMNOv2xcEQDTytuF/+cJ1azbQa8KU5IYCSjy5AAzFao3x7lKA9b/cUo1z699M86PrclAdyggEthU
ANjTyRd5TUXSxi1Ym5KiHluGeWYLmoG6gGfVXb4nAP57ih+qdsOt+GJDqPrzfq9N63HOzOwivEyB
CBaNoN8HINpHt3FHvPREngxX7V643VJzu21dLyNtT8950ZO7l4tjwRdyJFt1A6xIi9+PEcJq4e+j
AC6TbrsjdzPoGnJfuCux5ilFsDvMrV5ahVQj93CDnDow61leKliFZMVtzel6PP/Qwri3O1mgvkWQ
6uxG/KU+v4+KTgLRKCRKTtKpPqP1g8LhcE+/VOxeZID4wZZlXcKoENP5pri31N8YXYU2jIK9W4bK
fnHYAd3WQ4Pa/JqWpjxs0WsPDROUv255c+JAB6HU3X89TDttO9lwn3oHiHRHueq0SMvpthqCaL6D
jodQa5CMblA7NF1+Lwv8zytau/3u++KsFBpInsHNhJ6OFvvrNO1CKPJGH6j3rkJjmK8t9/1CMEXL
dDGuArm3nYm+9muvyRF87cq3LU01TUu32u3afbU9nG/5wSRgwgH1d/O45EIuZ4KhZKkSLMo+nXZd
AyKXxqSYuJv+c3eZKlpgZss0iR7/vE602/mYpreDCCK4Juc+6fWE2peHZs2B2uqiwT40DVczeeo1
l3P9Trqvot7FjeUIkg5hW0nQvP8fx6pZCGOrqnpVCjyNf+2uYicaiwji2t83pWfUl+7G00usmQcz
2VtmnFC2dQclukzDD4tCvLe2A9s7dswNxCTgIpzmUsVLT/lp3Jq1aF2tx2MbsYkpr/0y2kGU81HZ
Y5roPM3bw6S+nd3XTWfnZUpTfxq2dnYe0U3dnWUWMadr6QgHEOSiQUbrXEnHWXCdA3lw/r6WrxOL
T0PWnEhF2qI8KAEEuJ4F1xLUlbkTX7zBWsgM0BKR0MZI3yJ8QQ4cHMPsaz/tkmVseIqXQcK/T2HU
juk5jh/tPGWdFyARkFyaUyqOfPoxAMZ3kZPpNeUTXodjTyPWXMvoWFwP5yMI8t4KHVI0KiDN3oMc
p/jVJWXVJOLwOiJ9Gq/mXRqt7eGuS3sFlwSMp192PsjWIYMIB1BCs/Lc/kZEidk6ziyehN237ru+
EtrNPz8WyvKNkLiXzu7T49SsU1JlrUK6YJ2EfMXdG+neCG5rO+Ap+mBf3uEWmv38hG7DQr9sw3ja
4fUQNLvtbuZd+93hgpi2gL0HxcB+cJptu5DZ0H5CXxs9EYJBKgNyIePj9Cr/ZoO62Tk/h8khiJw7
sLSmg/A6yYcTLOMLq3g4tQ1xPMlVkSFSCRt7agupKd8fzasefHCdTuR+bwIh24610fszemNCelQa
c6rK6/ze00PUdolVVNVWM9klcOs6VLEse+RfJ/7R2Y1Eq0rsCyLoxFuronnJNsHn2+nD/ji9z2UI
Z0+uFhq9y2FCa8J+BhXx8DsNNm1kGG6u19W82C63zt3uqnRYJ6UzlNGHAtX75RZb6mDhT3cGB7z2
OTThDadx9F06Ix37RkZzxkBwz3TfJDYJ/TH40T+J+zO5R84PnZIkTLZ+e4zOd/gFZW2DiXrtkD69
lNpe3W+VypBi9ozg4s48IQewI2e1PIHXu7ydBk3Flte5xqcBa3fpUbZOj1KnUA3Jj68voFJzNg8a
L6D08GXqOw3GT1xi//UU/t15tet0Zz2y6Nxi57mtwSpmlkJYLA+2djaYAlsRNYc5tKag/3jnDYO/
dpCe5lq7YZVjdj8cxE1X+keKzwH8kzbEOQg/0vR7CI3pcv+w96EcSh1WuynYeAkRErBDAAFyW7H0
2qlLW0l8Uy5kxXrw0PkdaTjFFPkUVfrBO1rWzkzq/FCHv0IL/fe3/rJ+8Txy7aiRJ7pe49tRxrUY
+L4PM9U3egqTDiVaDwlqD0J+z5s5LHfYiyynwV97CVB4Hr62qS+6VFxzMfHFCpzLSPT/Gf01hZvd
DE4lH1/RptG1G5pQCSn2zG0s57/sQ3t+gtoub1dKFJ3IsNATA7uzP+2MNzRO0Z8Skv5sOlMv83LP
o9U2eW617lZlHcTr/vBvwcF/UJUPAoY0up/DN4BgkTM5NqkVvowvn4etbW/rAGrB3Fm3+eoG7yiX
reHd5leIvovu3/dT4wRrLuPloO8PSvtEgyGXh896dqbk/ZxDL3A+BYR3gDZcwx5+mbJ6nl3NX7wX
8Z7KtNhE3Ba9dPjxqw51Xk6nyJUOP6/j7mx2tRu27gtFOlV/HrXmMh5VSzWkaH+bJz/pQpDew1Ea
RmEOC94QGr7Jw9FwYgIK0X9/xS9vx6eB/+Ml5mftfH1kFVW/hy9D+yeIoG5g3tqu1WAXm5bzF8rz
lFw191krN1uHaj7wJQDal17wjXvocXnaKifkB93RFgTODcMqrwKP5ynWrJKi3k/lI2eKcf/oUbbI
nKg/3sBJSKGvz6nUmsXhhKWpXz+GKlPTx+mR1V9L9TRTRbnlx7ww2bgGvvdoTuNRZUM/QTOsQ8sR
WIYGJ/DFu/0zPVc7Km31Ll+MglyWMkoXN0gVDoAm6bDviD74HMWaC/x5Uf+4apHsPX14cEo1YrFe
bKY/H6J2dpKTVp3aLR6i8j8GyGnCN3Hx6F5rSum+OKR/DlQ7LgR15zzWGeiG21p41H7QnwGDCznb
BlcXZrj5pvD3udOetIMl0iw4WBZw9IbDI3bOn8v8x2PUMyGX7TEq7hdSrxzZM3ImsfMNt3cn75xp
Xf37WOpLWMXznqpt49iKdfWWAuHQD5v4aC+uv8z+atv1YbX5gRYbkkzI3Fb6DrGCG4zFd3R6Ps1A
DyJoU+GnJwunOYUSPDaXzX6VIMwCQw6CBV+n2G2PjA0s52OydjH0Hg9bh9Rpk9uLGxo3saO2VlXs
7r9u0/PFuX9kEPFKU6SvIJW8jGBZQ9EnubpHXORlvnvYsu5aOng1BQLiJQTmPwdgYfAnpZPq0Iln
Wi/6ybuXpa2t0ZmC9mpMUg+KoIegHv3OVg8YSTX45GCp+4bOZ4sAyRfEEPTTkDdIbaipoUwbT3O3
mtK/EEGokQQFlCxbNrq03CJW7sEfJA2U4Hq188H63KE/B5bV3M1IqnSUibRAuYgAwIdfpw0NyTWo
7GqyhI1sAR9eBonJbnJ/PyveUUcZGYKglr2Hu2jW/pC/2sPj23ULsZblQUKX+9B0KZT9uhpqQXZi
BdEmGyuLfNw/0YeQ+HzXWYeVUHBd/MCaZkOse8iC9t2RaNWoemfElXra/CGYN0/a0CqdR77Kqqmh
ubCAtMf3C8iXmPFcgaI03owH/RRwPh28vKPau4/bUoOaPYwyR3l41dBcegq8Lus78iOQFX2LEqQ2
l9CUWOZQpEPTRiegf4a25uLliX2CexH1sO6Fo9qtDt65m4323R07yWmfePaL4R5H21Z4m+UzIV7j
XdD4eGtBUwcR0+i4rCA2oQrYBJQwmuxnzZO7x3IalTEI/l0fWpgjvrJXfBp9NtgxDVjnBA5nWicr
RwnRu3gA21A+1a8CPkJuLyhwWee38+DiVB4/0e9IhrQFsCpxwwtbe1lIDhlbdSl1wlxxUCmTJzB1
yUPSvm0ENpz02FXMRROy6KU42fMJrnmHVnE6pcd9W/7F9BGdE6h3Rq6bLMOf0+AHVeFjDyYFiCtG
qdepOABzOCNtuEQ70+/WF4RSdv62G/kwHs8BVNFqsYzdDgmlYNyyl3DBBZ5DW7KILSfRcPITe7PH
N1x7ps3qxfYEHRIEXOi0aXK8X1w+eC9CZoyOJ43brhZx3Etpt31EO5kQG8+fYAOk1xT2BzhTPGc4
o/pPl+3f7aEuvMw/be+fY9bMoZaezqfThSt2IHRnM/vaRYhVsteotiCVCCMV3ZAdO1+Ng2k8E50D
Q4cI+96DDmPvoTo/2Lq7769eo1Mu5vq356pt3bbW2m53RGZzlxWCIWzrWTsHLgybFyEJtsMdh3KS
9xruh9deztMa1DbXYQeGaZtrAokidAwQPQKaimw3fODwwMtv2w5plnZuN6xD49rXgpCqfd0pp4ss
4131UC8H6ye6ne2pfQqDftZxPNV1Zsx40rD+wpf423uuRSGSmt1PkX6XqZpriJDZqPGwC9KfhWaj
CYIYRjBYc0MiZjAHxAqrNIXmvmfShgX1rUcHeL+kDRtukqFKJz/lgyaP7FU68PlQ1DwycwsIKb8Q
C14dF1GswRol5qnlaUPPdgQeBo8+/DIatsEv+uc/r6WltC2Vrm/ZqGM1SL9G7Wy3l+erhR6UG/Ki
0WSAF6p+rODEgRDen8bu+ERksdwvuNbwmIJOZz4Y8PJWSFPz5+W4oD5Jgvr90+p2yVdeu67789WE
3nkdrrdVOlAU0zTaes1bpEiulzLhsuB0EB3jv/nSqZDrs79b5AzGnm3RvnpxSJVJXPKwO4RNgpGv
I/anh6h5krTq789qTjGr8E6dsoPmQXgcnJYQggdZR5B+bqGWDCNBsxZEw6Zo82Xu1vh3+Hr4pZhF
JR0VkTAofdE08kG4meDGYNwpTryDUvj6FoaUJMLbTHLDL31rT5LRZCJP/36eml5EPTh7HPTbWdJv
ogBVISmwjv22cyGLDhn3L90c/Xvez+wTJkrn7yPr/0UWYMmf3kHNksuPnRVZ2VlGxvfiw5r1ARZc
iDPlNlIFXHSUfafyOyR7vtmXx+Ng897/vNDt1n28hbQ9/LQxdV8NAbkh1v0/54i2eq2lAMJX5Jp5
ae0OpWZu2RfaTJDV0fBqq8FlA6uXgowoYn1oUAgGW0i2OqdeAlHxMTDdwn904eGsDMFESK4RXtTN
He5m4DU7oICRR5crPYGwjm2uTjREsw8xkbvzBYcYrJsQ7tA5PWgkRXhpKp/mUrdEt/P9cflFuFa8
YeykJhqlMdMIcHjaMkn5EYrEdw2+dZxsW+3Bkg1PXNcaXwZNgczrVMfT09SOvXY5nC4tVd3OFWtw
VboH4gprsrPeJTWMl5kUXG/B9uzC7gnr6O7qJuyK3TjdzSM1/PvGe1kapM/hf9e4dvYt7San2Qkk
ZfJz6NyCrLJt8ASQZwpq3OHpuxzAhtcw5ivPtq1SO9dkra1Zv7XDp8xAputKeoh+e1PbV+c4hPPI
BAEM/eHKhPN9YfYaWw1fbeWnIeutJPfIqAq94GTrwY0O8V+xAMTLoIV1rA91dPcFWzKsuw7dh40Y
m1fuEPxH5KFlBehvvRM+tnQtPZRxNV+tAWoQ+FD2vHduYRE2udcvUFeq/jxUbZur0XUfm+ff9O8B
PWRpRD9H4kabXQXXaDv4+0K+LHY+j1bbxlvD2kayhN8jhfi8BffqFMUCMszvTtcJZ19N5cUXyRWm
R+OR2sLHFj9gsZ52TpxIWvu+wyIZTG1NbOhUztWFYbTJhX35IsF1GGQkZfjA6urBsSwfi3gn6heu
gJcmAcheejf9nbcLmozTK9v0PFbNzhqxDn9C1SrJP4LWHW+ENkje4Io1Tqi2M+5RkqVVyyiByFWA
plVnLTkX0A6fsCo33GaNY9X2xU5Vc/SneXnoTaBkAcEY6FzvHdadoGmhXlZ6nl9ezYCdzaO2B7Gr
cmcvBoN4PEhDXxTdp7obwHTYd279T4LBrwbf+2X18Gnc3xv9eSvurPsjOfE+4w76hjBVCfCcPt7b
sq94ZCqQXWo4ba98hOcRhZl5GjG53zMl1X8rS8j/iPDXtt/v7pAVFM3nDaOJWKl++T+PVvNIlOJa
VIa8RZW438MlQ/qLq3LcmtMUamtdxwshDYHYs8kTallWw3GoI5yKXNo9JAsYEES1dt7VwcxVq3/0
XG6OsqoSe2Ct7qQbD/3LCu3qxd2Rp4WHaifbmhbc6J1OVxIL3O2qfenk3bKficzoo59M0Tjefu4T
ewtvh7+d7joJirEIgR4629wpESU9++QQt9HQ3HWOcng2vGs0lLMZREpp7hw/tW0gnTvpQhcKudIs
Hap8UQa0zwbf8oCd/Ke8870kIfPpbXB/M/rXrW/uw+11UxSkxhxpc1ZtbaWiKsoHyA+b4a4MyDRW
SDP+INwqEbeurM1pvkcO5TOFx98KEq3Lb5zjYHeyFd2RINMq7W1hX8lUjqujHd1cZSXHDjqgEUK4
Z5RJ+eo2TftgtkjuobCJHNMw/jrQLzo+IJTzU0CiuCg710mMzuUxkB9OO/Zi5MJo+yWv9rmfp+UU
DraN0bt9U/c/zAhKzrN2T0bL7FNFdAqBjTPcEvnw3nY15LzCw/tllH8gfDO+lLb5cx2WsQ0Rq+Vb
PG9f/4668qLq8Dtv11tHC3er9tJCnOJgF9/GmjSp+m0sISAW+mHbbnwK77odmZ56ftNbzj11Cw1K
f688rrR0lHinsNV/6I7wHRGQ7d8r6L5Hj9Thd4tH9yK5d6uf8/+PZO+pW+fRCjK4cdHh4skVwNdG
6qR773Ri3f3iwaKCoQwrySm3/S1iR8zi4rRS95gtzu3Rjk7y0r59Hls2adeLm4elL40usQd4LP08
n92M16eh0FttsjQUyplp4rR+domn49jM2xukPoWq5+q2kI726d1ELOowKt5apnfD293kZ2ePdLZp
XydI1bW+DRiE4EkHlHYYp2GJAK/s5V1kJoe/GppIFR6Rd32gOFcQnSBcQK5bFY3o2zDz7t8kpuHN
E5qPWsLrP34YvS39levMQ/b0qxgiTGq2XbH5mNTBs1bW1QGnmsB8PDggJ4zz2dORBE3DtLsfHdxi
ulvJgz1wkda75JCnRuzvkDr5yT9Hc+agGshokG527vue/s2Gu7+hfwV/80gnkDXsDPmhM+/UNshM
ATpDOrHtSyuxRTfFUDbdXJ8kxYJH4Hn5W3R3OUCk5ZVtcEJKZaFsog+Ek0PECyz3Kw9pvvcIRrtX
qtcoGSPC2bv1SDFHyLZf/DNtuiR5WQ5rdOqYgYYM6NXLhojQ9hGyc01yUsFlZVCS2fXLlTI7+6WP
fBYfp4PJF9xBH6iqI2ne8g79A5+5OtvhmdXun+cPMEMnbjHNzhY7BA+kzi5Qg8eqvdlq3WyoIFtT
IRmq9a4TpIRQ4kKc/YbWc2uAXPN09972sUtoxmo+VicJHyU3pCk08cLDWDedO1NHBR4efyQUUQHj
RWVIuwqLwOkFQaSgPj9sdRGzGyM85VQh6ph3X7LsVtstJA8dGTRXL/1imjHbbHH3boEZJCgAmQ4V
onhcDNPhhUJcq/892H7efq6L6Oc0TnpYhzETtaUxel7+doEoI+ro2TAjT8eUTbr0sk+JTB6CXNPk
LZ6lk3glKY6G2PXH8YN/xaMLcixIgc7o+qLYdh1cZix+BRCtV9iHL2OF4LTXXqmeFgqRINSKB1nX
JAb7PSageksWTO5GA2tzFKrMfh4Wa5PS1qGf2kUPdVLo6fXuxdcH5xV01h9x0KKWuZ2qQfZzcyJw
jWYXtWwo89WAIzjFWl4/2+gXI6Q2OKzVMaqjZU8aRn0qBUtUM60hAl2Fy47Nh3tiUGOUDvMWKhP2
VsgW8jWn/nWBhVTFhnb0mYQAJrzOG/6KFmIn+oicyudYO0IrEhX5CAjXlZvl4UfInheDNd6jMN2a
e6ROtLWR0lA6ykjZnGiI0gPRQCT+k4pe03GQYo7ElWX48Vx8e8pk7hQtqve4c0NrcwVB/Km/c66O
GlCrWrGRFiw6bSO5Z4zaKL12oonsGH6KnmDiGIMAHYMVUE92SRLse+pIm2TOL+yzW6yQCACS0w4R
fBRiyliabIKkyVJ/zz52M4DrQTTgomwFXCGw65ROG+WMm62+P4agwd/EQS7c3acGfg0lyml6RKpU
h2obs3l0QIqfTx2D59r5WPbYcPjhYoRmFeZ7TyIUKdz7A4VcP6fgpU/YlaRM0eTY49djW1Fij2FH
d/ZH6tJRAe+EHnBFh+f3fJpNsbpCehPDFGjrbFKxNMY0C3YjhX59tJnLuf5jrbLhAfXvu92S+tEb
x+naLVeLO2xcBWrulz5E4YVdTBAfWLbRmEAjdyStD+8mEnJDa/TYSKEyloc5m4LMMe+ihehaIHx/
PRAFZXq63fvgnPK6lbAg3bzv7zoAD9n4517ODYZS4MZyQIZclkL1q9VHCQUZS5GVZpYR4rqCguwQ
7n/KrikqagPkcb3vwh3nLWcL1z5qhoZbojHxLegE1fdkQN0vRuOdEDJEXnKxW11M+zS7Trizj0Od
ZAFF3quDZPmwHZYdI/ZOJZM9de6f+AFmu5fzIjsR/GHozDLNhTSCHOT4iZhtCNdqSWObWGnTXR9o
umV7psPTPAoufa60bvTDKPIAabAAFawOvQ1v7bCYnufJNJ5beyf9/HU7diWvAglaxG6v1BNDeWdX
vceSXvfeGaHHOW/xKmavIs4JU9ZH+ma0KVNQIQ2qJaqbaKZS2UGQ3Jmfc0+72IjlHkaP8IKAwNpC
wkKa5ngLyIm0cfx059hlEb7URdmXRtvPEkenyw+9DOVV9pQnVJkDbYisWIzCjHNHJUQfI4rRQX/p
gr4MwnI97eygPkHT5CCZIATLlcpFeOyi2TZ/9C6Fs4feHpYRpOLkUcJK3AZbb/OYSG/6XB3jMISP
5V71lPX1+/ptXGwNsezc2564xm+yZ5qufAyUMjCszvbgxvt+/vDwRs0J5vUdOfiZNJNJ7Y6iQdyn
8KldnOyOeNquY7j7gdm2CwQsh+qQSvLq6lSb9igZalzsh1G51tbWGgXmlWFr44v/2GzDJEQ0YsV1
M4YGENn187yY5gf3utjPxUpW/TSzq6/rwPJPXObjq9A/tkn39q6B/kZ9NEyJYQTpBQqZ3YS2v3QQ
++u7cw/aZPAh86SzdLc+L3cjdMGnD77d6KPAHMjdB5Kk3K3YLmDe/qEnRHnHeX9sUaf0lH6VOdIo
g4csIrN7W6ShSMFEAQeh1cWbjbrRnnOBZn1HJjsjVKuNMJ9eQxMabsUVGq9T/JPuFDUVe4q4m3Af
342wcC7jFhfInKI60wLu/L1sLYS4MeJp1rQ13pu2Fmp9JSV6gb/v4KoLa3Xpt6lYe8dp1ccElPha
7Fe+ql8wwWIBFmB++sJTfEtCxef2xgLqXbbbREhMCwHzNhhK5HHHqRLC9kJ1obtHMkP4wl2tN737
471Pu9EN6mlo11zgtcJj1/oZGdPNo68gQYIDG5gruLfbvf1oGg9LsE6CMDT1EKkclaPzzVfWyaT4
lhGqFcpsbH868pdpTyMb3zsOq06FBguKmBHvKh0m4WWUeeriuig+c1omPAm99ggpQx0NWTwayLyQ
IN928SXm6uJ8suVvLCeVZJI2j34xsU4u9LgnqqoHri98Cwgq+uQ+xvt3uo0WyI5/HPrnznlMuPt1
6GA9zOAwbrOnUTpjIRfIXKAldxveBzt3A80plxrkCVOeF/D1YIFe9NVur/ejrBuxRUEJmH5/I03R
WoE2se1Pb34yr5yOiKG1cH9w8gl17nyLWbaGD9q3zIW1PM0s3JTS5dKrfKIo2dO55YQhX1w6dIuQ
bUY8pO9VBCs7dvhO9iPgzKrHMeluT4GsBe1e/K65U6SuHESHIoQHC+eAMuj8MLZo6YXO8R1pp9ug
DYlcSmP5ObYfndwTIr1cr18t54rV2/ZIHqNsCHTg/dJZWS6HjR3Uciiklnjlund7i0fHYK466B89
uPxvAeaNqhLnfrVBj8Q5aQRs587+nadkVrgFsF24JYLL2wnan4RkPc3fl7bG4i5OlF3anaOXLMwP
TDeU0clQ/bl3VUelq8zsrpDucHKQ2bAjXNx16h0p/enOdaAuWt9n+rFW+bTCKvMW6asNIeMErY08
eHAd7sZEmauWJ8SrAU+irIqcB3yuBTrIuC160LbXHLXEhUDAPi6jofVFn4HhY63GhCQsT9Qn4OSu
qPxsceij8shnL8sHZApntw0w3P+I+G7d+TDYIfC/n8BYY1lLhEGpcSm9YnDz0h4FU+7/OWpHjFQM
kcPhzzl1F5NF5VCyAjeGE0tM2Cl+9s7MNbfXYAPQyeVC4+6ij85Fwoztb9iCI7PkVzT8QdYKPVbd
KwJCeIyDBOOV4nyiNk5t9OhcOlzKEE9s+MeE3+Tb6OJHzLd7e7OWv/XTsJyVo7URgqrgITQufAub
XWA70y6Cp/ydOMFwdzDrC3SjBVLP9NjiXhHj9IrgNEbb173M6VsDC3TGdRdDcquDtOBG4ppz8jmX
ORuYfmBoRVOHvAK1pzND5pNrwKUkbC/HCr5+5i3APLxIrKg8yCcZ5onOVxZOqD5kH9tUOOpYXjSg
bNBYPAUzqtBKLOndusCDHfMiqh4S67BZiZenEJNh+D9RlnLhEeCbEhR1MR5M9ObF83hsothZBHzq
HfFS+4pvicQ2nI+YTybDy0U3nt/gM6L4jfeK03+ZF+x+8dRIDfP9wj+jMI67Ra8gCyYYU1PkvXJH
F+HGjtD6RgjDL4qLjKOE2eTZr16btnohhnWFWwAPf4pJd6+M+M5C8OnEKybGEgA/4a9YbEk8xZti
r6MBh4RJ8LLcCEtsDPmnj/nlV8RUbx59BRTOBfyR8cCWkBmgV1nYy3+mErvovBKyVvxZEyvLJDKq
XKmzkZGtPX0mttm9zPfvYlElZ3MfUTthqtFECI6q8LGhsIxepeTFruWd+S7BpwQV7grU1kgoYAnN
1R3/yyBoEy8E0U4KbWQy7PakBTDrNGPM+QVWKHYSL22Pb6VwsHCTUawr7DUD9OLRQ8QNzmWWT7Qe
XqeJLhR7W2x2axoTJVy7Gq+XtG/sE8mMTXRKYyycOGLkKmxpUHo6TbkS1/fW4wplkXX20G+QhH6o
IA623pCnt6/v4kiqHEJjdOZ8iZYSUarUF4evXyVzN+m0mdXOZSiUoyg8YO7tz2hEyoAu8BLrfcMi
rIuJqPL+wyxwGB7oOaUUXwRr0YeMBDFyb+cer40EsiVqh9N75+Qc0IuM+LVjkA+IV7iM//n+ckDo
5J1poxNcZFeYqnLQ5on7FrH/pUUElQwykzCD4hQPIi9dI5zHn+69t8+jH2ENQJN9X5fXXsLxYH4O
PLrefmmKT/AZMnxCfqk1FWcyYWlAXf2qLNK0T+2BCgsikIVbep9nECcHR4J78PNGL7UoT0Q2fxv/
Vs+1DspgPr9Ox4OQkhPxtkUGwXREWFLxX9L3EulCEHMDpBvhCk5cQZ8txYyZ9KMZSonzK0ERyswZ
YmraT/mJr+7eWJ8d9iUj1I1ceYyfzItljYUhEMGDsKP0mgiOgfb4xEUU2W8HFBuL3j6QxrQuB5D8
UXY4f5r2hW2o9EVDjNCPFZvdGorihxAtl+18vcdKo6HEV0Ck372PuEiZHnkAnJS3KPyEZFheSu4e
5kDwtcPERVBqAs3yhPwWr0jh1aGrDUBRcGFG7MN/DAFh3LD1vh3sl8L40RfDGRCnVRrulxc+iZo1
XPWHNzHUAYKXyOOxSQACvxP8IlPJl4Oro72jbYqdMB2D2BUD55+dN5UOF6Tt+eDJedNnFWyHEU0+
iKvQ+DzDtiTshpNzZyH3Qewh7MfjE8qTKSLzN2ayzCUaflKYgb99R3FY+v2QGMqgl0dkiMz/Ie3M
dhtXkq39RAQ4D7ccRWqebd8I8kSJ4iRSFCk9/fmy/nOxt7vQBs6PBqq6vG2TIjMjI1asWGsm0T50
Xg+BPct4QjXrlDFwEla0QFhesDtd3ly6SD153PAwNdajeIjcy7ybDDuNbxLfiO8Evhrm+3mebSkF
uNPzp0IXI59hB83+I3vC5v2yhVeFNt3XHVFqUDkbdfWtKMkxFuVKNJT5mwfv2uMcvXnHN1eYk/ny
e8ozjPDz8ijNSIt5y1gsExql4MJQEHTZUITa1D8xjIp3bWiJA40tbvgmi4dHzqMH5ODBZ1H2JRyB
OWLBJ1sOOgG+aJ/6TNoweB2meIsdgoxndKKD7iwqGYe0zMv53wF7MvFrMt6z2CSDZ86FLWdG993e
SIETODw+wR3NmcsDspud/3yvOLwoBFiMTXCaySGtj9xVkBfl2e5TIo3YNJJYHHzWmpkyhLqRXT+w
XxtCrdgU4LfugC+9vBAmFGp4/DO/JrZ0cILjwhUQ/Br480nQufN1SrpZgevrAT/MCi/3EjfK+zgj
lYUxwCrFnHtWQmlo36/7y/5AQDi5VXyO5fmVl4G5Iq8Cx+zoHGpAh6j/Nxi+L4lHAYg/60AYGCLu
DcF2JcWn7QNblwngZtBtTqvOv/oOXOL5wCfBwhA6ZxbUK3WEh7RPDlWNwMu8xw14zNpgKzhO/SuS
dtNblI3UUHojP36DEdqFbL0Y8z6/Qo/ufORH2PtbVhX+1keajeg17c3G+66FT/KQKAnexyz9bzUU
xqzd2AzkSHMRc9KIAMhWYzSjutfPfqNiANn73Uu+01/qnUakmuKaGIARHz6flX/Nxg4uzfYae/KV
kfIk7xgrGwjYCWGv21R+xxaSWEeo1Xl7OnybjgdCEooh34j94BbY2CdKJL/A+cW684kQhi8sznnB
q49Xfvqr4tfx2vYX2MjSztxQq0eY/XktNeDWie3gFKFWJ06BJjg6C96ozc1Pbjg2ut+y/41Y1KcU
35bCbj07nvPwdMQbXoYmTiCtA2fKtBo4jRGdRsr08M6O4ngTEwSqi9IrPpTvlnc0fZ17S/kw6RpO
dMt5kxyLuGk47PlOAvppa5Oh7cSMN91/NJFSvodb91/r0WXivJGdiaxoeojTJTkhymdPBhR4EujD
WMB5r9ug5fGAgaC8J+Gx2WwB34RK2jO64WOpJbydXc3B0iA3KDBxjuZRN74zeQXq5UpLXHEJjALH
tQh01fy57fZZMkxP4wn0pnH7IS5pjwlYWJXEGHwSbh4vl00/KfP4boZqQSAj3k5eUvbttJj3I+uT
BJZdoJBnJkSXWJyBys6K2okc3nZl605cCqr7XAXBnVZJvj4sAF1JCpRjP9FKJhCvnw5b+CglCOEH
3VhdgbgRtM7I7Zng5ofIXmaL+hPKEIGsXReEFS3u3aTeGYjVFlgPImg7ucZCK5PQJo4E2WUDp7Es
zrksdW16Za/spInJt6xOIRa1YKGXGIX+qJ5Ksbk6h/roMichCPPdnXxUxYv09s3nj6qoKV27JtMm
fWMPTsBHAE5i9DWkpRPZYYWBclKP6hHA3Tk5MT+amFhh155OFAhHD69Y6cnuW7ij55iFau66Zgjl
tcY9mS1HXTMAETznDDMcpuUNNNq9OR4tK2EVjgsmAkEWKcNEmhoQuAkLU0/aapHiqRP6VoteOEl3
hC6CVOp+DAGqQizrMwavs8sCBRA91ILD+BHb2AlcP2XA4NikJEkevhZU67oP8GolNJ5xqXZmZVhy
/Czthdp7AsuH9bdpIgDd93wqbMunfah9Y8+byCwjOK2TxSksIEdEgZTY4Q0How4DdZWnjGU8Zzwn
HGmCzfVY5jKJtjP6RMZG5ds6H/vXVYn6X8NxKFrmmDFHHT7SkBwh9Z+ms2LS0LC4ek7UbpxI7JiS
0SjjjFXzhGdyb7xheQucpKjd6yYf/REO59kGk9O3smq5+JVb0se3Fb3ZUDruE1K4Wf4yLLDPdkwf
+C/dUHBxJmE7asWeFjH5wI7jXh9U8mDG4e3bmYoAjaU3gMUp2FEEu9VMZpGh0hAJw2/MqWp33bHw
qGdnYzxG7MCK1VmSxsOS4Ys/3vCfzxBE2BepA/Jg2K1fAzVhR1AU2QlkpxuG37eVPDpWZ9agiLzX
8ezCpdBKkifyaG3MMIKmsiU3n7Is425yWRABIky4/YaCJ8NdpJoUGxHks0BGs7XzGbLOkxupFOIS
3rAlY8XsQ2Xnk5/VX83Wec1NXIA7OjuAAZzwy9O4YDj+lnpHelj3vUHWN3MW2IiOCp8T5S3BvKnY
mtDrRY6835PNJzig+qd5wUdbX6IcMXVUI2+zi5+ue1JovxjbBA2kLUaq34cigB1onwl1IVKAKJuy
QAy4UNdJylsMDeKX46+l5IpHzM6OHp4nH1yyv2FE63BKEwOr4S52IgVrHyOgh+Abnj5OKZ5nItPS
550vJXife3I06ubG7sQt9N55Jvq0nOWsq9Xhw/iWSI5Q6H4GJ26DfhKQOBoVJ6bAxxiYU9/GHVnm
GKtOTtZ9vpVoxEAXIKMYPbcylcRNpE7sdgyESfKfQcb5j1+r0J7DpRtX+zJBwlK4uLd72TV2k0OI
M4h/874vgCpoOpG7Yktx5BG9ntz9lYPgmAv2Y9TD2l6R8ryaYNbJXhJO0AHNafpFomXZjZHgTuzg
Mb5ARerR8kvXJQbm+VT8sPLZs0VA85mbtwNpXI3onXQjedyur1Q5RqREAAqhHhNBkhlzMRttIYXn
3P08QXckR5sYsTwz4pRx9CsALZGqBdgiGw2UdTbhshzRPTd79mI1IOBYS0B93GzJQ96WnvphiNqH
FqxOh5QjJhRxXCIbfbNiY+Es6qhMAKSoDV3t+PxS90glJY13i2jQB9i8ey3buCEsCCNbPFpm1YZk
Nmrf9dHhXXjP1rvnjpAfOrE5+yaGMRIEruiPePDk0ybFxHxdvuHJnblGG6r2qCjCk5bcdiju57vh
xLnQcP9kPA695lgXNEdzYqwuDGplineOtD9zpkqALcdElC905QkT6L9OzBer94mpE7peuGqBMAEZ
lXNlzI7w9xofYAiI+drxsH8QjuAWoM13Clg6zba84AF1n2bB9Rx0GJw7b93L0LhPMS4FgByfmTVl
upXyfVdSgM5Y8ZepFZTukVNpotKbwXdS3ctjnts38W6YtTFDPe0jxO79RUMzmaKASOtbXrarJqJS
upOqibBLAyTM3y7o9ryaKyXul84EQst42Brb6+dlUR97BCOn9bchzoCpIi4MTEHyKyUA2N5t/8Ej
Y7iq4PkCH3n16DzVN7l7lMcGIZ7jKTh80hxBpZbHm06E9pKTDHA5Xd61WNoC9OzwHYNgAUAigpFB
so3AaiPeSsc2oajR44HbPZKiLvJEHTWgS76WyC/l7DSq5sVc85QAOs62CI8MZk1bn96FT1QCvSMY
WEZYUKQDlYkGFppQ3KoaWjuR9tl+Q1G/t9Cp0MfIVjEVlvFmpAjra+ClxH7pyQX988ZYdi/2/NH4
rY9F+KvuIk52WmJQTXlh8ECoPpML+fDh5fChYfgcQnUMPnAUp15Q3obkEqth8aqHcnhG+5Tk0efs
ZGXDkPYXWiRzEreUgSiNsCYSK2JlU2hEzWp2O142Af7qnTUq6Liu5fiwgUxBJK/m2VjblbN6d3/Q
T8wfrq24t+SO8hdLR6WGEHHQdlPNzWfN7gFIfRnVtnet5prhWiC+nBKN2zuuQ7gDnmMpHYKamh5M
rEGZIczxxOWNTPUmecqeeo6YRXQ4bG/uaR1XS9p2C/p8Ee5lnG90iozRECujjCJjRHuy3yoM2Qye
Ri36libnryIQINYdmLfnbF1ciOzCV8BA8pCXTOwoUK4uQuzQNYb3smMPDCb7JMSLLix3t0SniUn2
IIrXHMQcE4d2wmvqKeyX7esVV/oeXGg4+PW8mwJ2ugz8jzXL7Xoa2+cEq+uRADaFTBW+9ycv/6Th
saUfsD7DXhF2QAE9gvi2sikJVV7eGJuBvR1fqT54IZQTDRuHEsW7b52dHj7pdACkIhqjexo90432
nc1O+Cl4lS6eYw0R9cseFjcrfFaBLoeV4dmbdEvHEEp5noU0DMYlYA//oOVmU88ND5CiFLQOZz5R
d3viIJNDXaRJYH5BEeUhLKCa4zKSgPqNUHrX3kX6eU9ww4zSAFwHJJ2KZooeXDuToNE3EN3AZD2I
HZQ3UYX39AN/esW/RodYwGc9B2Me3L6OzwQVxomT8LEyGiHSVtrdi7gWE6g8esHaWae0VGiCXEzf
YfoBChDAKboVEtjt7RNPGI2xTLpdQIekJJdRP61fBUZHs5k8fMEg6ebMYp6mCRKeMe0r31odgE6L
43ll7rQRbWwTVFaNwDD5ch7S+zcTw/0USCzs7CNN5H7Xupclfc7PbNF/C41faaWN6rDf2jtj/DWh
bsAX4j6/jHuoCK+c7BfKxshkVPXs9dSIRXT9AvrE8qJcIwEElnrZ2B8X3JhKGwjlxv5V2ZEi3zMS
sUTN/RDVs9Oq4Z6bEe1BAJdydZ+dX04jI2ngcODbPdGwOVp2bDqLQQwOkYx+9qsxSwFsL6AWctyR
ElI8T5rEwsXebScslquvgqXDZbxFJQkClIS1Nv2DvUwlj5rpQ1tWsajeqJ2WQ0KCLDAOUWY+XvSP
gfKCd9iO7YVeenUd5O/KSidPpFpxU+Z0HNr6gRXVoAUfACcFWD/PgCOlfLvM+XNGNOa0uF896jE1
3zpM0U6KEBSIuSLZb7FUmJij+1YLWO2kUbM+1khO5+ZIFZXyeZONlG1nxEbltfQoQB4ueyeWwKoX
xZwcBziDfUgBdPAPi3TKWXh5Mcg8jYt/RMD1FlVQgOanqT4DO1rwj2fnpx8Q4JkoMkjoGoAc+cV8
Ob9K0aUg7q0/BanmE6QX1sZchacM8SHA5oz1UR35fLFFkyJlIHaA+qLPrLiZ6hAlxhn1xJIjDxR4
WZUuEyVB7d/pDzZwvbRXbdMmdBjQEy98yFG5eyIV1+JyewnTzlVlpozz4BFzaMf5W/ry3CILRcEr
cWFEDffFnLDVkxGKxLYHr+28fs/J+hgvGbGGDMaVHz5vLzui/zfLqO1AAjW35KQmId9B7tSXcmQH
nACxtSioVjEDVPcqP6UkLZMQKKFlI21AnUoOpWW1sXLmNGs4dOulmP2SmEpSvXOyUTl26VkICpyi
M+GcUbQTqCYngqG9EUAa5UCov+ejy+tzS50HUSqLs00ZGxCsQOSSw8wEyKapZ8HMMqNdiuKR0wMU
VOEJ3KUnp34AmWLb6cok+1NqqVlJZptutKXD0gQ9w1beFGrA9VQmxy3dJ01clIz8dm2OkJY5gthy
DEtJ1/j6hxENQfvJU1aYR6YcSHib5EiVj04C83c2n12dO57AQxDfi8UD6DbKd13ws92k+uwYVlQw
10ya0flKtoC4eFAt7smrhk578yUlCcwCCCfuQvP0/WmJj8JAZsqiIFPQKala6ovFsGtPwUEEbh+o
qrVGBwXKkadNdR8eCKJhHD+LpvUMWB/A/qwJKiOdZoMU8HsPSDvuC/oaN5ePfZ9ObuPXwr9DsuIw
Hj+IF2zX+R019zwBQpbH5riPrUiDbiLguxLc0/LP4ZFKHqgj24rSWtlxYxKxQv+QyZd13IHuXx0T
XdkUdlvr1jj60WgdgSdHWQJgOqWwEjtAwMstiEYR9iMtPr8L0LlyfSPEWAL+mPJhgYFTbW0fq5K8
sw6ekqvCLmxpdWwH8kjSvb0m4O/zXB2Z4mSOVb9Q/uzvDilTFWLAeYU2/0IBepyW22J+2F+YLgdL
B/eeoBF6oOckxfwSHRicwqF6eOe9sznM+vF1rQW32TBFa21U7VHF/lMkXQh6vrxyYhlzONXVx9Li
kLqP91wNLyEF9liDYzzlS/rBu55Dec+GG6YcXDNp6bWxsuMIBi0yEtJvEkej8OsSjs9U+WbXWUvr
DbRQQPuH9+tcA/sBi9U+rcV53XyhUtqPb2S1LdnkGSuNrw7gnJ46NdW7RNl8XZjjU8Loe0HmduA1
cqF2YtNIQoXGmekiLWTHWPHA0P04DUE+g+smXUhTeX56uMxxUXHLAHbWhv0Nzk1PnoHGinE34bL0
mFTxLfgAl1/fOaMpJKiHS1IzmoigpvRJSiLDNeio16Tw0hBigBT8DI6H99n4h+Uz/Ab7Io4dBMaX
RY/RfUqdssnwh8QrJJAp0ZtpN7b/CDzWvL8HTEFzdYoa7xOSez5R1hb1nURaWlt0gkQlqoQaaUeo
QZeiab4e5hr/HTwtFrDI/wuyFEp8qHwrlvMzkJZK8PyiEzcjVO2G5BldWOJOUi/TOeS4sY7UBr0Q
Qtz97b69fw3TdEHVnWQcWFRptXAhbCjZ24Vov7y84Lyyq9ylNDejNpBG5yMdxc3h+HzVXru9bUQN
SILCIXAm/t3AEbqJpSZyGlE5nGYiUwaLH91kpmbk1/P27IH00EIYEs5BipULgaSmgSO6guW2utFt
aygXDrwAMAW3Fn8UnlS4cBudQLSjjKSLTcCeUUmGqCT95DTrJwO5SCi9ym67KYP6rUZDoApO8fNF
WzsCTcmnKj0OHVZxUfk5sYRHXvH62IEXV0NyhT7SQ0Q7HsBSBk9o3yVOnj5Jj8PL2fKlUTGuxuf9
aWq8mvCWv2TC8LHZ5QOgVybA6xfNE/Cakmwfo9lpd4mpzWYUIzAZRh5tz3vQ+QZQ1ZVI8yQPMLzn
9Kr51/VzC3C352lpR7xn6aUIiaMmHvXzW7REyL7z9G+L5ae6tcNxtf5sP3XqcANaPQ1IEAIIUc5L
D18ivCEjx5wFaNBlXaeePmLDgitfPu4Rnqj1imqXYUlHAF087ygnvlXzftyOr+MHpVr/nm2tGDog
8ZHlLrCRLYkR+z1z9yk1NI42vDcg1VvE0RgYIOICXGBdbU/pyOFYFpAYqCKFabExIpNKKAA1IUr2
7hGiFzXaA5oFgWWYNivAm9EhqKCQ9RxPTw4YEEfPfmcLLVQYrKtunC11OnHURACVCGSQYXmn2Jlj
yu13i+tc+I6Y4EhrseGsOTidSd8lB8UXNGRIAzGDyGlYb5sLJ3axsMN2naDCAtL8RMtVxq6kCu4v
Na3CLKkAxs35QPooeit+89W/t/i2Xggyye1Vg9XB3ssJs4LjzjOcA+SN9XE9LS/BQDVMM5/0h4bf
HDgb/OqxUbbN7H5MF6dZF2KIBkGWFAxiAbU98ozApAJS8EiDFE4oURDTfxdx7BpVb5e34b2I2A9v
Pds9f8vennBKILZmX8g6S54q5EHEUSwQTsRHfOCLK91yUp+Mgdk9z3p3oCpIjKWButDD5/zjXz3j
K0s996Q3Y1mQ0bYLK7GgmsR6eA3Zx31MZRkcRh2ntwJk5mwwYX+jkxSTXz986hN2Z7ogWbUAlLt5
h5AyjSJe9Lf+8tzdmRFNyrd23SMvxGuDvUiLP53jbQv4cuX3FJ48GWZX1TuM1UmKVthKnhgMhITt
5s4m/jRsL38GKTZ3bfhoR4hVllSq0jQtwuIx1lVfpzSAS8lcDdTLNpLthFTmxq+7gvxkqwIco/mm
Gk2BIQXY1SEaytQNvSQaY7VAdLIZK4EC5rPH3HUOahdmMboqbvUcI+7tPT+XJ9aVNqcTkHrKt5HU
KyeCUehd2BHCMJV+G2SBOJ3bqzri3Yrmn2jL4sFHaSd/0GynEWjQGns3QQofbBugsEesyn4fc/VY
rGayn8OeV0WsGTkjZZ557GV8jMCYoBiFqtjDX/asHZHdZdN21KZuQ18bSO3T3N7Jd99NaGLus3ev
MCDY9w1cEzGUwV+1X+37zBsUXqmnKGG2PRy8QvIYlz6MKcNQ0YGNtiynFT9KVV3hhyG6yhx2nFTP
menOpAULDbMfgU6dxjfSBDMU/W1zDq0CnObyStOW/qkojW+0vJMUNgrPd/s9BNvLnN9K0GuA12bK
8s625oT1gi48nv1+nLQ0IOgug3uuuhTRB/jNUDThzEUMlE3sVccp/co2Iwpc9nxq+e10hmHej/p3
y7cmqT9aC2COO0rInEtqgtm+C9lNbPL1+o+DI2f1zPoUXIHbLDm82OFzq76T3VTzJmk3ErIJp53Y
WYSvgobj4JbUbCw28QW/es+jmhcOo2IhdqwKYNeRBhzubg3VByYH3JDyq90rr+d3kWqgVdmNnwvW
bnRe00calUsVKLCcQZjaPgPMimaA4BQ753dW24SAw0qbXubDlhujMrwyc7SjtstnLUSwKVFUXz9C
nB94hDXBCLohB4oZnlmn/vPbdD8qYgNaVjHzrmMdqcpi/A1i9QBDPnJiMBVh4K9bzSWfzI+QmFSv
CvJMc0oo0VBDMGlkxRxPhH9JI4EhSXWF7DTLwqsu3vpYxaLkPgWOL3iP5YbJo5t7WF3HWU9f9ERP
O58wVxkYr4DR+3Z8JoOnFcKfTUQp+SVNKvSm5qK/Ce7NBqUNB75MtsNZQBSfPFaF4WYS02Ve/SLX
3h1RV+Jxyo+cxLvrWdTpu1OL45m5hqTYC5ga6AjZfnujF64yMMB5OIo1onjGq/OqvoPiPgRdBny7
2MlRWvkSR+zYRHHlXdz086uY1+aieycjtldWNs7R4Zkj7DqXmQthqcPof/o1fNl9tkTM4/71GPH7
tdd0ft+qvoVQTcQnb0KY4BPxVQ7LnVBRg9Ue9QmoHugsLOnUrSxun3KtoynBml7QK3A+nU+LNfFF
Q9zPVqKHdIrOpLIo3XHsX8fOopzyN8M0zwpyeDHm97R7MUulEKXMVRnpI9oE68YO2LYr8pc3nOqp
PcPrezW+UG8uru/kzOhu3WrS9YZmt2gg/zLlqvw25fpDw8fRLCu1bLxMBa9Yh8DmcIqBJvxmAqP+
TYXgnwOuP0R7HLMd0t74MxB9g3X6DN8LOjpg1DRegDLYj+QB5bQmW3kQx/7kIr8o1Shisvu/Ddn+
mPyWcEXsNDFlDqcWwC0pcBISVKtXQASm22S2kTT5vwz2Yp2FKKNlKCg//BgjNm39kQ+oEAuy5eC/
01X073u6egImvNGlEp+Us/l/uTtozVEJ/Da2rYhx8//45P+4ix+vOR0MzTicuQvBnxJsXwzD/K/D
ZiHwS4HEsphRb/rlgat/XV3/uOyPl65ea82UckeYe3JV+LhiqnmFIm/CkPj3529D4n8dZf7H5X68
X9mSK/NiNmfsNZ9AN096/cb4Pjb9C417jTYY9BpiYzfa/feX/Pdd9I8L/5j2z/RTibR1KrwurRea
CcCXdH/PhNtfLvTXXfSPC/0Y9T9kklRfxHt05kBTroVxYQH4SJ7nbu2ZvPrlcr8tmx/T/l2b1Vme
I5Ughk3gvqYMDIDzQtwnOyDNoFAVrMD/flX1LzJWuBNj0mgaGJypP7dMp9kO0k1sU33Zn7yOkyUm
MNJ5Ee3DTf+B0ZnghOH9DE0n5wRM5+3/SabpX3fxY8s8D41lGgN30XvvMgAtlJRm9GRmSvQCSLs4
OWHkxPmX4JoZv+2c357Bj52jHE7tQT9jY/WAGQxBdwvjcIAL1Yy0M4Nsh0mgjyg2qHOnNBhFY9N7
jMzZ1SK1+uV1qOKT/gge/3oSP7fV84JgVH/BhdtXkzqWXjiH3wx8WJiFV5Fyl73D0kzelXcm6YQB
tkqlzVCDV4fXVa4zpuwyKotaKkO/Ozg3TGRemaeoAi2Wl5j47JrJFRTlkTDX5qwZeJBC59NgAqOH
x/78M/inBhmDydhngawcpvhbwKOstsaoAVMt4V89PMa1ULiDhjoHwjm7u2sZiBnrUTGy9sKifMGc
wrLfngEqFCaVTuucgXJGZZnsZaPCL8O2qJ5XSytsZ/RO6BLBhQaUnNuY5BrTGzza6hVIFgHQ1j9i
95yAAG/o2zGgy3qsadXPrYgqJULrzaFxRAEKUPB1BK/YNTuays9dt4G9R/FYjrUIpEuFKlkf86Ng
l5ztkQwZBexUorf09AyasSdI0y90jCfXRX8Hya0mGpCM9X2AgBudbL9a1Ghn9iPyKOm1BAYFzW5m
VqLAj0jD5+vnOWzntxXNkehCZwEQCHfImf0hKA4qCay0sRbOZqh/iVF/O+kNXdaEELFhyY76Qzij
OJSn/Hptn5tp5YabcDXQ5F6tomDiCZUaJxYp4y8B+K8h45/X/CGfIRmqWWjF9bl5zncvd7xdjXCO
tFyURvSC97RsbZerf2Pg+983x98U5f71YX8c75Y91L300LvNbqxG7xIxmfEDgPD9Jm7deBOMiJgP
fws1ZpZ8Prxk/WsG9xetpX/dwY84JaeO1CkGd0AJ7a3i/X6zWay+XqmZvPXn+rcHLfb6z1jwzwf9
Iy6ZxbM6GHaNO7sfvp3dzSlcuV9CB7REdxNLme/l56c8+0Ud5S+JG/pDqoqYk6I6uqX/iECoVw1m
cbgJfzam71YFdDSm7t8H9qP68ahAjq8b2D7//d3+RVfn31f9carn9l172jlay1fSCQvu3Sn8ugXl
jO4n2dovF9P/M1f699V+HO13JzctveYzUpOtbCmgiXVdoUmBgIDfJkJaMxe9ANpgN2hsDASqrrnM
J2fg7ImBrQf/DcZjM3kEL0PYJY3mtqP8C2RZ4HroN+z6BDLPDepnRQ50D7tvG3It84wwq0iV7CU9
NujKNC0I4VekDK4JjS+H5slLDuHlmRyYPruNkSKAelBEJ8b/ehcs+GIHw77dFoRqgDPmSTOshsZk
X5DwChjqyEEzDMmE9agZ3fb1SF/Duih3reblln+H8yyjiwShfEJPhvPEp+1AzKMzeeXooFPaxxAa
yHGgZ8fZuEW9AER/pDOoDINLi395Db+9hR8Zj/O81Glf8c6fobhtIB1CB/0EsuNfrvSfO+lf79sQ
d/IPfaG8bhTr5rQVlZfAiFvELPSjzijO4hbks+ENp3Sg4V8u+p8J3b8v+iM2X3JZby+3PxuJuhQt
H0YaLagR/RE2EYA8VbFsBMUiD34JlH9Jkf995R8R+nI2M+l24sHeEfX+w2aDyB4fxr/VAOL3/DtA
/fs6PwLy+a4NttHwWCGVe+Ikr8c4AkMuqiPl/3OxGD9Dr3Q76M/HtdpoiAgVcIGZLIQM/6sTJtp1
//5UpuKotq4bOqHX0gzD+BGK0uF27mWlqWc1VOkURrdSxZrKCtXgkDNnqhnlWM5Ba5pzqNTWR50e
6wG6nzUwuOcs7l0b6Wk6KRTaknS7bsr3vTxqFXCPrbsd5BezmD1tBDhv9FJNv7w3i/TeMn2mvSj6
w80fD0+vaZ0hQ/5orxOdrthJoZS12nldnI81dLiGJK+3aehlcOog4NiPq3fNV3pZvrZIfmjDbaWn
10B+2vNnjTC21rvOAHOuoFMCJeV8wBTp1E8sPQsu+qsF61STQlVdlsYpUYzpIC/P7Sm00XrXZIhZ
t8GzczBv6QyujBxYQxxUlVlqkCLdEqlYWgj0XOq7X7Rv13oID/2ylLY3/eT1Et1cs/P7mxGah8dI
l/PvXqf9MVBTHBjI6BmE7i5r8aHV8rvTmZC77mRcG+0LszRqEbYHE97qdZdrCN7XBV03hCNq3d4q
1ZtV3hfSLZ0+0XU6nK6udIUIYljLM3JVTnGIlcxMMgycqpvl3vti9Owz8SnbMlEUJ6r1FGrSVGOQ
XB+mpvRVCpblqfbLPDnrWwoSX32WQXcrV3CwTvkzPKFacHaua0vLOZ/MAw3Fhx20j22nFHOzuU4M
fXCf2jcv+EDnpCT8N8w0qMuh0sObBNHZiLIH4g8ZPFGsMNVLGaSoRhuVOpVOy0d7QkagBS9Xvw9k
qWdJAaOjj/JQhnfnxLSBZXLLTz0xc46RUg5OBRbdmRYrpPNZiqQGh89TiS9O45bF8kAn+AC4+lCS
RgaIOA2+dbZjs3K8yjBQlYKH1R0QkGLKoRnc06WMrb0uZx5uGm45FKM78LV82EonRMoO/Vov6Irf
dtaJJu+hmeQGnC7+v3hsiopMFNoZgxnl6Zv2KOcWdkza1S+7bnuhV/g0IXWdljdNDvKqCZsKSf2W
31xFtdaNZe0QtMpnk9w745iXfOTTmSxfGp9Zm5q6dDTKlcqXr9Omx+LPfAbGo19qBVXL3VOlY+WQ
K+QF8zkO2kpP+8nzN9fqsJTu8K6aN6W+j+ECFpftoVhenY1WFbTYcRKwsuimm5vnKa7LfnLXmW4t
6UMP1AsYMBRnM2kp83LdmLKH21vtW+w0s6aTd8k8XvPdtL0WtqCtluP71RhXJiPCfFSrTpOeXoH9
gGZj0MtUOKuZ6T/874Zth8ZT7dzv7xRsPG2runr5/Tttzl99w6RD8dqXRzl9oBO1K/ElQN2iyqh3
2Gdn1fIwIJnq6rTLYQzcdsX5GlzghBxoo7VT5bRtgOZZdXL7VZ2+H7m5VWC+o9I57upVWup+JjYw
UvniB/WLHDSSPHncl0YOVnUn+qR5LNVjApjfsocvoOF1HeZKvhj0ajooTiDRahJv9Z5xdN9kr2kh
u51oSKn35Pl4O5dTGwcC+Ykpw+1opMO4tI63GpEQHSqBQzwjEjbG+gKJMIVAcrdhuOVJDm+JaPZi
cnuZXru3IXtv09YrlAHQentqGER6FkF7ozVdrJyyjp6y5T7ABGRldj7DCB70+KSnQaqiU0TH54x8
V1stc0MKss7xMywXWqMP5ft3a392w5fyiIbn0x86ekjqa03lVtHseXbBTZdCW9KCh/N6Qeylz3Nf
abflUHs32hIPCmh4PXIFBQQqC69OgUrDQTga0m+5XOZ32z89ZN+CA2LEupWjvlb5p+bh24KeZS9k
xh97Ze80X/jNHurGM9iw1wpVOth2txJY+IIgkDLV7xARW+StmkAelJlVRu1tcM+N6as0skrj/WZB
xVCgtaYrp2Nixar99kYu6xTjR0bHBzapXufr/JxBWk0cC4peCRvggXSboUzk9qiTdp5bGMfqVsLE
V9Ya7wAAY7QMjN5PXl0ya4XEEbZ5WRv1LTO/52FuXKv1tXtLWyO5X6+urHZj9n6nLQ8l9bC+TYkT
NuIsxeUrvZiueZHEWddcGOg4XJe9gPgLpoiAFarZU5lIYn7hyog/TS3n7BfXw6Ire3RmYH7f1eAC
Y/qqbfWcFwUZVE23tk2jvEYZjvz5YiGOqCoMx5/7eCBWpUdN/k45P+vc2IpzU+zYQ/aiOav8Yk4I
7EoLdeJKb0hj/EUGtuzguJhkYkTe5lQvrewRn9F4hpd8l9PkYn49HphtDMvsvFMOF1/KaXf1S4tP
aLBKTRbZw2F4zPkfzs5st21kW8NPRIBkcSjeWtRoSbYcy3F0QziJzXme+fTno/cBTqIYNvZBA41O
x4kosli11j8tIsAG3DVyIAgNka/INrHJ6Jr59vImpNUDM2ApcXlTEZJP+jFjExY5FumBR0XOXtzs
vFE9s2JrLd7xythTezRydOeeuVRtfdGWGFHiVy3rXIe1ON+Z+dMlCHev5q4v/M3UeAujUfaxtZ5/
O1eT5bzROXG+zGr2eqNb6TYi6YBHWRsP1XhObUjCYhekaK+c1PX1E/uarWMzwtMb8fPhhJM1UW4j
uey6ZJ2E2W81JB2J/x0R1tGKfVIRDGdAp0fVuuxdT1XdUlXWZkpAiZy2uYZ8gfms5jZMy5UMnJVK
6GHW924VGy9xUh6nYRvb2laBVqp0bqFyN/Uc4SxbBRlq7Gcnhw0uKaO1ZpmMsGFDUdb52DDY2d5F
BSVugxsErXumo1QleKU0txYfGTtws96rYwW/mAiS/4zySvmqzL8qgv+3XJTStgQBvgzy+ru3CILI
MCe98Y9ZSroQxYkKOV212sIagwVDwW9GvdpEzrGHsPPpp8oy+GKQ2hUq8X4FTMAyHZOhyTTtVx17
kRtRkGpTdlSielFOFwoy07z06WXezAvimvIvPlC7Qin/84lE+wsmEdiOZV9957hqzKDibDv2JP/Q
t9+USH99o94NxW4+qwQN9ZQkKw7sjmpvXoljXd0M1Red/HvV/0cH8p8LkZbQTMEUUsu8+urmOBql
nsTDIdJB6CekTXp3q9YPXvvK7lbZIG8ZlqmA1AHk9Mm4bJpvma6tVDEug0bf2PZEff9NGQjmCFLX
QswlG5swK4BGH97GuLcEeTl7HwwxCDEEJMSHcPB5Wr+w49CdBhfNcas/2eJgarqrMgEJVmQ5qGx/
EjAAmZ8zbIP+NIhfRXUpUgz0xq+urzalFy/1BAXpqG2ZUfN58+l8uCYcoUlbN6TJsvx7VRrONIxV
Mk2HmhenKjucql2xDIZ0VQ1rzVw07FilzVDYHts5w5+60d9IaOCECtYjgslA3CvCgyNXoZlss87Z
WUa5KcIwWTARhHvAAc5cpmGAM5WkWBGhWmrqwlYpWbM8cC3+rlgwa6coDr0g7vBhwnxcP9Ta3ah/
z6Nq8ahYcBsJTUPwULSQwRkhXV25KlAKeHa2GLl9dRktdeXgdHeBIHHPJM4ASXCZL0oVYtfB+ise
iYHdhvmdkyLH6pttEjxyT3ZBQDKmRHCSlatgKnCscmIbzbDu6TpKs0Ey4gTK79BEcNjmRy9HWOAU
6dISeOnfLBUqoEXUOj3HKalJ0Z103I3iMabK20eZthsRmxu+vvF8lNhYAnrj8PkD1D7qQi1VGA5v
tqoa1y91VDtdXNZFdtSCl7mKDYgOnTsmeiv8oZ0X3qXQ2Eyh+urlnrGv61eKyaq81CrLRlwzQmqZ
9G3W+tmRY8Ai0U7q/kLU3l1ec/hQoQmq88+/6zWK/f4WMz/YsGfa1oBy+nuxBlnoiFAt/GNOGzxW
9EmzZSTOV1EmfxVsL4nxRu9643mvfkDQiE+YVGKuWtD46nuCHoQgTTNaW5IudPwuec1Di5q6Vb+4
UHEF6fznQqVu6rppSTbaKxwpDno7LszRPgVb+BgLgzP6jLM9ueLn+OoFW05bo9sa7cH7QdFfHpp8
k9tLc9in/Q2ix+lmJAvY3sXJqVTcqTgzrsuMfo/blsyHnY7M+afyqGFuH93P77C4hoT+98od4ZD6
bjqWvNqxRVLFY2Uo6VEvyzvTaRYGxb7S7lJVrNo2vFX1cFHk6lLzvYU6OGQ0EteAxwZmpozcVufN
YC0E5NM3ibnOqTkLqpdRDOuQHAY2EoNKb0hw7dLJqwWqLVNd+jmS2CjbSiI0aSZk8UZp+L0VZE2o
7dLK63OUrecGePJTtw4jV2RvqP3S3tilJWExlvZUxsuS26FM9Zb+dFml55r6eG7K1BSHThUubrPq
5DDJra+eaqd31TA8CeRLlY/j/KwNvWtQG1SSTBqfDo6kmwC11kRqTL3zasa0myS49adAxncVIG0L
mkKxKgUhMba60cNTw+4oq2JlGUymG98rWt3yFvmEaabYqln1vSnMbZC+xC35R8op0RBezuxp7B1S
uqBisl2Ln4wsdGGg6KHkmInvGS9wq3k4qcZYbBssZGVFxsiwCZrxXqMdnm+52lw8w3K1BLdWN9wI
DcCEmrdT0tvAIpF7ei48UjL0eq9QYlUtiXpeA8KDvDlH3sYnjSWetPoyELMtMcEBJ82IDKf0UHju
kJyc6jQ/cQOlkNUFj0VNyKpzTjSCFxB0hnRcWqNve6daKQmBt9TXOtEV1XZqd4XOiRFlG8eGEzMO
Ovq7gOdt2uSm2gjDAjyf3ZmbUHXamqrdAx+bLycu8u3EHJj8JTPZ7Qk5HV6jAg7PjUS5AnLgssZf
VsPjf1USY2OaP2ik7CHndiz7kECWsnW1Ck3/MG2phgseEyjrTaijLeUOORMCo1xZ+mA3ka0ugpQJ
g4kw7uvAdw39VdXt9dxUzU3dkJPKoWNyBocbDAxv1bkxq2+e07hB0bjaHPBgGbeGbS1SAtQqDM+Y
D+Pxzq5ok0374vk0KyyZXHio57Mfih1R+pb0/7E7F/9jsysycxfZtJfWcxHj/yrBscI4fOHrRQrd
B76pQL1o1sAVXRxJjAqFtu79KJHLdQ14WPWTll6nuJIKeX0NjjFq4EnVbueuI6any2t9G8p+q7XN
mu6bcuhGpwXX0l3RHxqTNBraofkc0wtaxRjhlKWfYtDMoAgOknyCmAjM0Yw3FWjQXEWX5JQb3EJF
aVZDSuY/ilTF45nGziIzCG0pzVXB+h9q4lnNbCHCfM2QWdS85wLVlt8Nrqkla0cjo8Ns31vYcWOP
JBX/kuFXYPdH9bet20wg0XVJFXwFs0etYYiwG9nZQPbsatXQOw0ka+S4Pg826yNHDkyfnAMOhur6
8431o8PSNlRHUHcLU38n0/4gFuqMgzSUfDiHZUmGSn8K+x2bGlU3Z/Pnn/Vh1W3bVC8Os/gYTnIF
gddd509qP4EeT6s4PGTlLo2PKRkT4d5H6ItmGL9EvAy0W8XcG+lXN1qbz4jrysCWTL3VbCmEc31M
t4oKmNwM6bFuMM6EPkS7IFRH4azVUCHqUfxdxTGbtfkGcZarAbMkL5VOArgw76yElZ2zSxkXe4af
0tP8Z03wyBg8Uregkc3XiZYfJe34PdZ2aftWswlrB3/MFyMafg3xeJJm5ORvtNAk2uKgYF1NUpDc
trv1KgedIUmhKpkNCu22HS/qtGLGgPpCKwiqg9MOUFHRgBwDPIUMhRQq0wTt+zgE0KHK0Cb1ee6t
i+mSIEEUoApjcGlqXm+FmO8MNWpZ3+rqmyTQShKsbALoBRwwAFxNsl0q/anpiE3mrwPoABtaZX64
Ag+uQvVGsB2lVePmxKDkFYDsU5kQoSI2sl0huJjEU5UnLoUxAo78zHHiFGKt5xPCem2XABsyO1kZ
FiYxKpbfbNIg2zZRvNI7LEedc2dgAdGS/FbFGaUPe1MLvuKFP6p9bIeVblqsQUbx/F2keTLxcrtO
vMNYPpXgVHL0DpMFVlVwM1vCBkeFLZmhFJxzBC4Jfa+TKYv+2MT1ZBnnXvui+dM/ePnoPnVh6Brv
Pb3v31fkO10m+7xuDlOqbIyc3O6YqLfs1rd4Dcj/U1/j+CnuSa8c0V+TfN0PSxvvnwBV938n4HZF
LW60dOtT4qq051PI1ZJGG5ioTylFVesU9cm6/3+VY7zEqiZsykhbWleb1uAFTUvXjs4ZTDLjZFQA
TkHshs5xGwqhNiDoGKGLDiKL/9qYllOFrmcsHhTS0EU5rCyRgYfZ62Za+bm/LPxuR0UzzmHlgHf8
p6kw9kM5hfzcvNeDXw8d23m11CAOHPslLIt1R8fOIeJ42WODKrEkuLwyiTtrMP3Qb0Rxz2f4tx5X
UoLNKGOxNJWXCX1UbmO30A5zJSRbplLok4tI5U61uoNl/uDl1LaWrI+JA13EW8fRRUOX3CylqFdl
hMmTYqlO0iUHcKRhJp3PytZzJQ1GJrUTqMqvYvJdAWCCMuCd+NByuTQLHKoRHp4OupFsEIw42kU0
hKCoavtd2Kk76YiaC30LvPTYOdYPPfZvwrCjIZ17wHChiMHNrV0QhguDlqIXjDfOD37eus3cV8lo
Pcl0ZxXRhqoQBnC+P3O5aSrjUUvz7wX3IEo7klXS51aNX2KHhAbcWCmQL8GqKhFVNpAVp6PVs0Eb
B7WUu5nlL+c1yO943pZeaBFzQGbcHSqwSdhruAoKlqe5xOtpnQMyIaVclxG27+ns8PymiKWgj8u6
K9cVzYZ2STC2KBnirWI9l3/GoO+zENOgeDFMVk4OPIlreKJ+pJ63Z/Kysp4Mx9s04tzIcauia3I4
zeNgJFG6aol9SLVFN5S7mf+hRqyTh6Sz1oHQH2UXrbKoIB75BYQjF4RW+OGpHckjdN5KC1oLckOK
7Djv7UPypqXOoucWh167KbA59M+VZFJ0T+A2IR94sKn027A6Jw2bQ92roM3l2pYrzTwVtByqP7+T
N/64mosoDnFb7RYas6iLaT/DmTaFUxhzA/uzHhwJrWkfPMMkM2MuwleTrT2pKCqaeF14pG853P5R
2VVDvIxwmqrBzsqb2xjyM5LK2gHJJ69ik3qnmc1RqvJFCYOFZSxLC7NRIdfQoVH5BNvn8VSFicgD
gxJbuueXp3bRaYw3KdbSvC2cO2aU7QJb3Hs8kDb2OYEODmFxLCWV5tTUtnZqbYLdAHpL6WoE9jej
U7hub67Jy5RzIZhWkUkAlOb8yNo3q9kluvN7atqfeVZsspQQ1ik+N054R/04tCRE+joe3aG7mzk0
j7kxvY8ROCpXycx6sLvMxR/wAW7I1rqgPn9v4v/7yoTtjKJESMRounHVF88z4MZkFOkxcs5U8ECA
1I5n0GoPes54Bang30a4TMt3kqegE/7iCv49ndhNNSaN2oi8Z+b+77PAMHJhx8aUHOe9am7vAkLN
C/JTWI9x8cbd9X2Cx3gpFO3UwsyZzODRWmyV+UlxCM9OHz6/ImrPf8oloZq2o0mEVAAq1wiO0/lN
YsdJfzD1V4vG1Kd+GBnr3ff7vO33RqjfMPhqQ7m+Me1yYXYMBhmPdV5TpCf5LoOVMnt6VY8x0TGZ
Ba2/o/6fsDna2FBIBlEoHagJnmJL3kPArkrLwjwybL2BbHozJMQmeZr3WSdMv0feybCQY4fPNt2C
0Rb3k2JA0Q8Hpy1vUo/cAvr7LKvudYfmtpb4X5pNgwDUAtWuxCoIXNuZHpqW+eIiegjhzkpQO6nA
6LW8Np1zFt65W80MSdvuC9ROZK2BGYbgqJHCyEed4RlDAhEVrESaL/xWcKCgX2Kuk+k/V/FRoOUs
JQEPcpfqGQW0cDuV0zh4bvVfCIV2RX0M5MljdfU+4WqY5jobXbT6mAIwGx0Cmz6GvSDkr5CuZqDS
CmBX0n0At57jH8QDLvPnhFlHkQU9F+o7s8+XSsaMIoGRpkbh2sH3rDsqGIKL+OaULwIuZ0LQ3hGt
a/jCTXzB0fZ7dEipoRkeFVdDMhFnCFY5F0OVUhPQovZeDRHcJLTmJoYy0JWkwXdIM5Z2mDyTWznd
2c4qA8SwYO49aSwqy18qAd95OKfq3knG9Rij8uIKW1I6OuN2LJ5jQDgnyVbDuPQFxmHprPT6ObZ/
R85wi9TBbTI41E6uI/22Czdm81As47p3p6ZZ15HhSiwgOZN5GgtjCJPUixLaSLHnfAsOYy2lc62I
C9g7DQ7K7qffMBpE1W6ER6Bsg7y2poDPfvnhj0LH76aWmyh5kml+q4FsxAY2H21WWlwC1hLdKRbE
Y8U0rdFXF5SxK73lnatdPfpekSJQVsR3pCu9fPLRpJjjty7+YVjEcCbxyogYUc8M+NjUl0FWQkuT
K1x/y1y1t5cK7fikwXU5sNL80NCG7ijsQ5le0hDJijOjovQfTb5Ny8Cle7+J2AMda68m2SniTNU4
TDVLXfS4PhPb2YSUhKr9kowX3Q7cOI4gvvcJTYQ8qAyYilbC/q6p+iIfyBLd2NOyBfc2Y2iyEDmD
uXT8rSIJyNDuSx56boPuwzfrCPPyfVYj50cG8vn2Iv6lYAxdp3JkfqKhmhSSf2949B+hY2eRf0xU
GnBGcGWgZ3jRGCyl6HcyfcwlfBO/igLnJi6Ji1AZ2aBCLRqrdPrmYyhtmn2VbI0JBXXzDF1usuOU
BDZmcptqoRu81iDbpjLsRLyWCsRW9uZE96P61RTRa+sK4CTfRcInQQ8YgrGUf3+XybNGpekd5TDk
AfmQMH/jMR1PSn1v9d7CqohKsA6NjXdTezKi1rUge1TBkJn8qe9W9njvpHDrCJ1ydo/P7/MHTbcB
3mupFm+xBcd31fakivT0aqiyo9G+JCpKjrVD/gI7n9odTHHnIcryGeBVHVAVNM25NC6fX4D978lm
CKY8WhwlpnQ046pV0CUYX+4l9sGyowWyvpXwx2WV1AzQI78Lwjn0uaaSiQqd3i6yR07oZTaRJ8GI
r+BS6qzOsFiY1SOjK0nKEQ9hQH6Jg+o9VMmVoxqnHz6q0bpLf08MbWEPKINyKcvNoBMvRJZWKSs3
gddRpqOGwIGRIx0xE8Bq20m7eONPoT+VAf1W/DQ0uEDn08Bkc4THKYgy7ww387eiuAW+WPLerzoq
5mFQF5lqLwY7u+mKZqOMW7NnVA0+fhiyRBxE0C9y352SH5NJ5SIfATkzfNmJBofHOBIFU+74hX/s
X3zDMmhtQSMsA8pMveon1Taq/WlyrINmk8xXksaQ/nJCXp3Pn6j5b9/K5zj0rNoMy+vvT/wP0MiI
VNFPjRhPiVx7u+weVGry1/bGvAvih0Esw+HEMMZYP1gWQ1oYNGb1GxoYYORpbTuIrJYd67A7GCaB
sLdmvU+K25ZUU4k6CR/mykZ46DIYyGHE93SXhm7z6t3B9HvODbxKge2RBI1qbZRLp934yCqme3Iw
JQTeDTFKRuGqBUGfn3/pj7+zYcHwOEK1/qkQTd+KE8m9FcGLN3Fh/Vor17pquhkJJvEX0MC1B4/7
aiHclCpVF5ukeS34FblMElSQ5sFS15VlLYYIgyiodFy/6IJxXa+FuhcCUVUjH2bxZNIQdJCdBlYX
EpCdDn/9X39/09J1y7b1eYW9Yxl/PHNp8LrIQqVQ4GgMif6GxpsfGIEqZM/Vzerzj2Mt/VN9Wpaj
GywzYcMC/wPWtYGn6ZUmD3VJrDBQW053CRjv5Iv5V1WaHWU8nBA9bfMKixnSgRAKJ5hh3/IQCDpB
52yoKWvSXHeTxu1jMtXIYZ4hfuS34X0MXy5EvyvMkkDgKD3O9KDZotYjZAD5acDoI5tzcKp3Tv7I
PHC9CDc+iIFRv8V6utabY2qpRzXMXWfWxalP3J8cnoERpBA9in2h94XdMbUnpTpljNYC2dAUuTT6
+KZ1VFhnRDD5BNuXkNBTQFWTO5BfIgemGwI54FUq8nWiIZgNCerQmOcyFgvdj7YzwxKS48JAt94O
t2gzbtRi2OppeBdSn9kk2enyzYDqbGPnReu9kzbimu9fJUnC4m6AAhdDxNafrkPZ7oxMX84wxeTZ
C/piGux+RINPEWVKiK6x+Ma5t23yzjWrkMAgvd5FbLDC5oI4YicCRSWp8nXqIlDZcQsVrVs5sqQm
DDbp9HZOCzmTExnQfpCI1UwRdOWralNrK/yh2p1bVkUp32QYLaYYYzt/2EdsaUKJWa1yQg2SKcU+
6Ww0bonrsAdndUepB25h65Tuy9yc7trJp97uxEbhkc7y3gjcBj0UUmhWbXyaH7AMGekwk9FgolaP
ho5WdkZLgzcVIgTd5fsz18f2iyX9wQ4Cb8lRKOkwwc6uSOIp1eNItqF16FTItYnRqeUNwYQe+Amg
sz2sP3+DPihKLIzEbCEaAKPxj7REy2PsCVNhHfLwuwL0rKHYxs5luXZBsGe/TWej+E0yvTrKMze5
F+fQvguCtylcN+Nzm/+Ona98DB8UfVKjUpK2aqBPBzv8u1ASos/UQOklGRmPifjVeWQ5DUdTRfwE
cBx6j5VxY3CM0x44ZrGcZRTK5N203oOOU0S8zTVU0/KTaDHH8VTiBXHMca1YYk1Vp1jIXhtCuFAn
EsQBxFKh9gCQBN8zjp/fXvGvQEXqwnIstqePqHQv8K1W71SCd6p91n33suQw6uODrnyvmCJscI2y
23glSVYI/wTijcmAwhUMxER7KuQla4jYbi03cAhTqbtjGj4ZdIEKaMhAXIVtmCteXxd+ZpESmCvU
i1NfpvrVDpKT5aub2nzN2+/E55Tnwejv7K74qnL8t5zgG1KgUw8KPLTqVVVbyTYoY79zMA4hxiPf
r4e+vqmH1Ut+h6yOtAGikVDG+F8cNZr4Z+sHC1dnWopPNdX3lf3HWRM2da42o+9g+GxxvjO/gUDQ
Oy1bZi/0PsFDdyHGQandz5/oB/QQHysd+CmJlxhc++/FmcvUTtu0i49qz8A3ZACY9TaxjvCQPUkz
XmWREAKLfFzd93H/lFK/ZSY5saDSoX364mLmm/s3V4VMA65i7o14e8WVMCzR7T6NCg45Qz+V2S5G
G46P1rxQqJOQym5a4ZP4/DPfmcbrz7RMSjuHXtKGDfz7BmhFNgm9DJRTNed+jCRM4ag+Rd1Rybfx
CWReOWbDrzr4HZiXEF1DtHask9/MExGq1ZlseCIaF26SLLSzA6pyQNvu3zv7BIk/BJgrmF1zxpBq
PJO+cujDR6I+PGfl/BDt0qNiLrdt4kb+V6zjv4WE1P/8Vld7TlF0SS49rzl09akF+rDRnrKKHOTi
qOq0S0NEXFXtIaO+uJ/GRy8QULiOCcdWTUe9eoa21vrWpCvWwZoG1NbbhG01QTgqGw5bfV2Wb17T
3lQKuFVHtG55a7AdRg+yYvZQniy67lmZKbTaTUCN1VPR2QvptzfGCAKdnLvhLkKkPdgc+/rPph7R
qsXE/X5rrMeegKB+2Lcp43KAr/jPwJjc2lkp6N6E980HeheIkRgD/vkauva4UrjOd/v/vvNVW+8F
kylGTuTD1AXLamQEV32Ju2Vq/urFt3Egg3+iSS+fHKJRpf6tDzh9o8fAwTRCihYHUm4RsS+ZdhdM
x5IiAgQLzKtwXvxIIwx9X41EhXkLU3wr++GLLYCe/YPXjqVvYIIVJJA489b0x9bj1YMUHnv5MQjM
fSlAslDAoPhazbRa0iunwQYHfhUqWnBfvbP8bmvPWOfeDoKNrPtNPcJIaOLoqRRS/Y2tK1strH8M
krl9/oNVPlESzpgmc0dz7TTqylGvmJ0H7RqFOhhjyQ2QTAQn0wsnSNUo28pSTi1zulH1hGVwnPVJ
HAzvMp1ZA5XGyu98fsFyEiQZLeY8muWaSC2mAugvM3o8F2xzwTn7sBwDOXtQ38bwAMarHv7y1eo4
ImwIptesCLcyyhc22uPe+hHEIxU0A+Kz2xGSq6M2UlDW080imaDEpXqZf3pSv9uZvy5wMQnE6uqU
ry1tjYGPUwtEB21UFJPuhKRkpvVmz08jmSUDmR75t5SaBpIbKKR+vJsclLgHVEqLyN4W4kGLkJr2
p3T61be/pC/dgqyp7E2z/duGT0oYGvwfIEPTz5r6ogcohHhBDHVpRy+edZ8i+IhmW8qs867XVWtu
MHXFFIT0bjPv1IdMyICM6af8XvHWUxNsdORWbcLItdnPyl+GPGi+dQm30SKdPBX2qu3XLQUcTjQz
IGl+yHZ5i2oZo4QSM1SK59x6cP1QNq20yPrBmJTPMjnD3ntOvJ4lObPzhLiMxUCWQI1LrkiTDc1b
3dmUELCYFXRurKLn6sfHoBCwDhCGVfNLyYgbUviF4xv7rtRvmiC9N4R/7DCFzJ4s6CQ8SkVfbe2q
XuqMgGm5xIRR6oXYz5qhTLeXUgtP7x6Wogc3LFd4PhL67l4j9BTxfZC9tL7jDgWzCjjucyd89gls
auWw6/3xkOjTT17rDf1DYO9rBNr0ywxjSDdOFXWk/DF8qkN4XA4RQKrYGOhS05EkXuTTHVVbY5Bm
J0HsE2goCnktC5eqjqWAMEUDkw9sKE2QgieMWvrGMH7q2K6IcrXSXVWURFfoSOBMUv5IZtV3Dgi4
vvPbnYIojrZ9W1EgjJw7Fb2yP7zBkxHLfna05l1hX3kbk0agGBisohEtkG2s4EdG3tW484Y5zCyA
4oGZpTShRHsDMTNg+qqdqSoQvc29FnylyPwXHGO7/GO/uYJsahvXjD6Y1mGKL0nzWA47i/xWHJKF
+UU5946z/XO6//FR82n1x9YWV4CsRJSAymT3nvXNj79r6UOfP4/sM6W9oje58au9ghCntReKBl/Y
rEX9XGLCSm3EMceUSdSaeSkm3limJ/KkG+/UC0RajCBzEOtXLPudn/5IUDjm9lPcks9qia1qI8lu
B3dIUQTmuWt6DJQ0naUZP31++HwgEv37bl4duKjR60zhtTvAP3HC+2g8UF+CE59ysofBANqJ0DHj
i1PDnv/af++slGh/yaFBxv/3nc2CeCrNxAN385cJ40D6X7mB9cTU3LjKaEORBoW3EA2VwgykkLkz
/toJ7suEsR9tv7Wi21D5xumYIb+PaRGwpYlzmW6C9jgBKXP29/uwuYylmw+POEEAocLmaRhRJrDK
I7FPnVuFwQV5jGkkdmUONSK23UjNkextxIOT+Q2GsMuOCedxgrgm/V2VTwE5k5prJ8+hGeC42oS4
IfC7NJRvxJMg4EQKSqqJ7x8V+Q035Tbwb1r281GgkogR/PzKGRiMmHw1GN8/f5Dio+rXIQ9EhX10
IGWvqoh0ClRZl4Z1GJSLA/Q1pnynZNUX09Jg/kWEUN/iNCGNshpgpwtc8Cm0QPAw7xVl+qDEL6z2
heGtveCHnjs36kCss9jZDC32IW/w5w2MtCvuRwvVZ/pFb/jRevjz6mck4I83rdAsAp5SXmrPBtUO
bi15l6qIcM2vmoSPGiWqFFvOIBnt0lWHZo760BoptylyzqmovlU9piKsZej5dRNf24AmDa8XoAfH
U4gz4ksnzXsfcrX2ca5oUuiOabCVXX1XryysoPBseWpWbvwWMtDQYlJRs/e6s01iYblsfvonZfGA
qmtLZKSFecGNnmLEv6CWFa8JY2DKe/PMcRC3q+a5mPPgVTQtwPXkE3au/sXDuc4HmStUmnZdpbHS
aHSu/U4e8kRbWED0uu+sfQApR+60aRuYdyFYcjHqN3H0VMrzZNVLeOZlmJEuPHvWB4YLx/Xq86X+
LypEFaAZBqy/o8HPXDWdKFVVAxt/csQ9PlgXTPBdd/6P+nIWNX/+YR9tkBjqHHYpDRm9aV59WhGY
gWGqlnVQsscRqrzeT4obNG+VzhgGb6lM6tesxAd9tWMKnX9g+YQq3luGP16HxgqUUEsN9ZCFl4lp
zQgJ62nXRk8WCNwsvNPJC0fGNDBiSyu+mSUm5vFnSBHy+bf/91azRB1pWIjuQKDsq01FHcpwyAIc
KaoEdjVOsN5m/YZvV9CIgtz+958GCTMzghhDzGsyJjHaaqhtDEzTdMyxRhTRSyy+NdouGBizWWVf
fLkPSBnHtCxkrfS6QPTm9bcjss9qqz49tlVzNhHYJZghxfQ6+xpmDR3inizaa1jae+uSUlsJXK5p
//Ie04A6tQvUhUAIiuRudjbSrIBX7s0Q3rqYvfchY2vA+ucmlVnOU8UQCckAO6faQT4ffyVixoCZ
WM1+bDXjQvOU26oiCtTEWZckzX0/mZsZ5EVJPzsvSu2lH3FZb6YJGWPlr2VF0hS0BbkJwP3mdvas
djah59XZML/gJPUPDhgYSbxJswcQtY11tW0N+RAmndISxV3c2wy+fHMYN1IvIM8ZBVHJO/Fc7tqz
Z64Sf53PHZBL7NhRjmv/Vi9+j9YzmkWiOitzkeMoggMsyW59su11WP9UM6I1FgMCgX6LPis9I60w
YizKByIYIqir4SVvVl64g9jwgkNpPedvAzIzDmr9pi5vcSkk/m1mINlYlFnher8H+04G2xwf2w94
e6s/oAVO9Ts/fSrFbVus7PQ5L1b48Xz6wOp+qt3qW4Z44CKrI+2L8B6V6MekPkb1vWb8IJufWr7d
4j3J22V8n40kAtxIiZbwwRCv3W3g3RO7EFub1LpPpmP7opFLZfzGEzIyw2odMxzkx9h/S/2H0dqT
zePkm75xbd11Hvx7ufXqZcgcGc2dGF5Lv8mARSxwyEoYX0IorIqBzq29FUgPAQLd+Bzsk8fMAflk
x1+kjCcIb52IeTiDepmY1MpEHvvS9CcZnUSOv2INxE9iLsGq/lM8LWv89SnjvRYezSRke70YGU4M
gVKf4/zUjQdH2xpAyAow6aM2tAuc2sqDQX74ijmDJu3fnUKU+knmJ6c+DtmxJMVtvGdwVHhCzFg7
P0dmCRDgz3SFMztUmdJtXhh/QsYCAr72EGX7kvGz9kELN6W1lNN3P7hFHtL2v40CoIcu163LpZav
kNzJCw4KnVvoWodSLgaHYQIFotXwt7P5fP+x/q1CWOK2raoSWNMW74lVf2y7slSrGCrTPsSxucOE
B3IRNbu0fw3j+hY3uBoyiEY/x1Z4x1c10xd1+B/KzmO5bXTdok+EKuQwJQIzKSpQtCYoWQE5Zzz9
XfCZtGWXVbfP7LTbokAA/xf2XvuDxdXi1avqp0B8aTBwtCLNO5xwgym6iWMtfcXwkskvuBOaCpvA
QqNAFz/TMz0TzdqL1rZG0TIzo64+I4AfzEaoCdZRhriJ/8a8Q1EX06zVWJdmayNLZGLBfqIrj4QE
Y8ctPnU5ec/6RwcCvJxZik2p20CrYUfR03sjAePFMD+O+eu/L5j650SfC2ax4JUNqgOWnL+XbYFu
6qaVCf6F16STsWt1RyQ9nn4ZPqtmdQ7uqdvnDIHYSr+GDz6PzhMKnQrHLaKBJ73bZOu8sXUe0BVD
Nsw4V3Vc53DJ+4fOOcWbHRYoSd5PUInbZC/wW2D56+4ChFqXQPhG7v6Xw04HhykxPMaYyJn3+y8z
q1Jh5HMzHynu/QHT2c5ILqwcOjjsTHb+femWs+X3IpB5MVNzTjqF9c5XjYmkh1nnK/V85I3lC/h1
+eKFu75+Kb6zlf7tO6JIYjOOVhJo0ZdfSxIqOQ/yaD5OEzmh2mHiTcsQg4jVSyWpdiRZKznf/vu3
+9uNYS0TQQbjuFY06+vROgRxlanheBQ71dGq4b3t2UH1SfbRaZpnorPyNZJfqt6ivdKHZ8FkX9PF
p4l4NHl+zCXeLLU90T4PRgqZXXgYZ17gRut2M+lTAlAYMu/G0tEMUlKVdx/70shILzQDRp24iAUV
flFgt+AwZ2wb/GUJzWxAXy0CB+iRE06ANmZxBx3EbrR3a13JKOsjydX7z6L7jj/3l9UiV0JUJYw0
xnKIfuk71CZTu87KjWMXHPW644VunIxgQJUv2bO/XnytMloXWSMyXrjJCGB847NETqaaFAA50KCu
spXK9wZyapgPfnM7UrH+eUMyh2Z+y5CIV9zXR7kt5li26lC95I2rpJ4qrSn5RN0pIL/jVSFLfJG/
2SkRmASwtq5CrpdqUwMM9/6uvWtGd0ogddhi46UyIn6XiZ8Bm3tcdR+L948R9Wjjqykf+RPwBfkT
SoiqAC+22z+mjZOQasGS4W5CQm2n50HfGPtk7+/EzxJv+WRf5wedXLfCmbflQ/yggd4btgj9E3Zd
K9QxYWJLDVp/nIHMsVZomkDnkbr2WUV2dc+dwwiNkUoNHb9xdYlg470TIOC78KFSyg3h3vIXc++E
VEpyU5L8mEBk2yZCMUf091olFY4MgWJTl05IqET5pI87mpz5WXvTyQkUl3+NSaaCy0QxmLldfEji
fU8YLitH8xF38ohsZ6cVTt0D2lpN0Z01HgLiVtaTcRBBtJuPkrpuiqfl8bQQ2g4rPkZM1nD3Q1DO
OC5NBv6FtC/6Y3JMyqeUMEDSo/J7ygY/2MXZsSLPpPRqMBgMBpmxynuWoXm8apI9SXFK6PndI8OO
eDrwn8iFNxWeReASQlwdMzJgpG2rHzPayWEz62s5cbuPgPQZHAHMYfQzA5SpO5sDDs0jnuCWncN0
GJioAOIptqymibNqfiikYxl8DXe1v5cI07K8RkOOShW2Gn/WpkeCGGGQpMySiVZtkWFwpLM4A7oU
IEq569GBvssGqs11TXSzgTMS5pPXIf+S+O6WP2uSDN/ZpGRWM6MWW469Rub+AwCzHpmcEZiIwFF2
B0LYCbhl/AFuHgB+x/wYr5pTwVJECaXbHVHwmV3jpCB1jeW3sHyKQMbfsgpfQ80rgPhRzfrnMXfF
br0oKHh/LJ9TMk4mgNvQbQIXHQ0Xw0Kq5+8F4MnKNkMGTewoB7hOe7wxI3cigJYMAfU+gSzxyF/E
h8wqp8KV3WwzopzIoGcWnmCkdoJii7euv2EWJ04W1NDixGYXwnvPqTUnCw5t7uBxmiDiB/shXHez
t0NNrCTIvhB1KcaBMopZgMYXgncX9QlRKwTPsQnf8CP4OyAvYafrMXbx9+4AyYTCJgATP64VySM8
oPoZ8VHybVZsdGUzzffKcGGQVWJeCd9lyQ2R47ZnQdoPEm3aGosRqwoz2qYNCVaO4e8S/47xUgAK
7Ri3ayNilHQqlVMSegPp8pXH4y+Ya5oHxUfFyELBrs2NRe6t6o7GpmgPGSmmz62wwqpcjmsBF125
awkJ5hRBIBd6db/tiGaebJ8VKtddOU3FDhtc3m9E6k7FqZl1U0orG1k9Ku/mTF73wlYi/61akkOF
0GbjakieiaAkOKeSg3dtgATHjDbYDBrzQUyMrgadiNlKGWyy6QBQhl+cnQUaBfaHySp4xzprBZ4F
zQfZdOahvtDOEP1IyRO5pZGSI2pnFf5e3rJXXqX85+ZPIBj90SdERVwROKIml1nYNM3eADyUU+ec
LOjNynJ7KrLH9dURulZeV3v84mXgGLpb4cDiXcOKGU1W8U1bLJlfl7CUckgJJPjbJmMd/dfS+z9l
cJClcWlELGE7TlR/4C7rije5wi2GzeYUTPqLgRu1B4KceUJSMv/g4TjFjQC06Rx3thB0ToTmrcvI
exka1xe0NdoWW0uZnL+b9c5E2l3XMvQRnpak2g+4KwUsXk2o4kfghUn+YNYSwJcYb2r1Ni0OybTd
zWRglXgpR8GrMPvmMLhGHGnnYXpNB7L1pvpoFSSUJJE7SyGCV24a4yS2UsazNblD/DHnSKPsIaP1
0UxMS+RI83djSXBLwdFrkIKKem71i9zlXOTCwXS6kwDw9WimAggHJZvKISxcHXwTdMdFpzIoJIqx
fg4p4sw8dDrtmE2f1kyYj8mnVhy/aTy/OkM3A2lQnX2ahXHKzn2O9DYnp1H1alSdGeDFueKAmGBe
EEgaS76rR1yvG8VOOj8Fwi4Jpo0yjby8s9WsXpJgPY3PY0jyHGZCrSNiCUrKMJ7qcHTzmkMthJOl
9vKG80++gokgA1BdWarjyyHBCLWB/qcLCUWsmXKnxDAxYUru9dWmlxs7VlJUT9WL3LR2nwz0JusE
H7pusnVEZd70UHNVdROqz5YRnltpfKzMPFqNlPbqUwrjppJGdxbnQ4nqpFbpS54moTwZ7EUmxvUq
FX1WkIORr5XhtJQK7wN9+rSBDruZq/h1gmI7F0Da+EvbUXJEXaYJomvFUjEUsRfV64lUnipd/7ty
/cNhys2PdwftwWIzFeVfSpv/3PydGIdYsYX5Eqi3oLxW4rYVgWFs8Q75A5atrW+48XzoTS8gHJFz
pqw97FeYmRso5lehuuP/Q9oYTo7/M2oeTH8ftXdy+Pjvz/mH3HX5nAoOeBQ/iMIA/vzerciGEDKR
1bVjQF6RTtPV99gsws9AfBxJN1ay+jBv2+k+4njphpXVldtiRvkHMWyVDJ6hf6Ok/qPC/fWBKG6X
+dCCxVoKzP9cuLFKcBDjUzoqU7bpauLbknWFoy5CLL4zOvTfn30qrcJKcswpcCvNiSXGEtWHar0k
80FnibnqR7ii33yjf8hilw+mIr02qWolU/1q2J+1RpcrJZkv/aI23Zs+sYwDBbW0k8lAF07Deuae
4r0+bGvLCx/U99Z8riGINCPQ1tP0Xm+Y4oBdOOQVPQeEuPXwNt8bojupWBJxzWBiZM+f9RfzR2Ae
qAnDe0lC5bYVpB8G2ZvsocAqlJ/lybpW47tUPVUNItRVTVIkGtwCsP/sqGC1WLkRG8ZJwRzB+BH5
jnKnlVhX9qP0QOajSigad9M3I+6vAQQY1ehKRMVUaEeX+v/LreSXijyiZ5surBpqeeXL6+Fepmyk
6lmFHhyplOtDUChV6zYYbDgpg3wnPeXzrnyiJYdGMDlG+90x9HVT879PBeZBZeRooh///X7KWqvV
57gej5Xa7+Sw8VThMMwvg7rvpqPIvDXEgKBixwr4MlGUrWr9u2yGr63z8hFM5II6eA2TG/vLeGNs
60woQkXFZsSDhBhEqdbWfIz81JOxRCgmOZDVN7frH5KyXz/U1BZqD0sX9i2//95+nsmdweb0GJLO
CV9OpPHIm3vmJgqylDo8Qe1Lw/umPcyE/sH8AD0gbgGRhBpJDRIwkpjceE6bWUX42+Q/TA00bKrD
CQj3ESjCoT+a9FPC/Bp3T5hy9eBFj5nsLXlRlL6ZvldQMkTTpwEHpRkIfeN89+G0OrN5sK3G2I1C
vVMq86yRWjixOF3e5P9+vf1CTv13PvLrKqDkB/Jm/kX6W5hlnw9hMxwbVHXFqLIg88Gq1Rg45VfT
lpS7IQVs3twX1cAiSN0Y1s9c+FlQGSsKoX6QvLqW3yJS3IIKZiL0ISsEmrhTM7bbgkE/Qh/bR1Kl
qyyPDhhPytTRo2sS36Los6gZZrVUcHNL1d/Yc8AgSijvi3bezvNLpdSbgVbFbI4aShXadLkFj5FN
DzLuPBmBVkcwHdXZv6/KH8uo5aogNcQ0wSBHtH6t1f/zju3CwIBdUy6SeSfLiTxiKYIWLGm2loLF
65QN68r41g/1VeHFT5VFHgEJ2InBEOnLm30Gq1mNXaEdo1nZTrtZh5lE2dTJROkW72NFcFt5Vwto
ULRLbd7+/Tv/7VxhD8ZcFq8x4mF5+XT/+Z0VbI7VPHXqMXykvOIuKCwRZuxnFnhJuu8VGBD6MQU7
p3Trxlr74sFv7gbRSeLHUaSQYaddP/z7M/26zl/uTnnZBeqsRC2V//3+mQJ/0Kpm0pXjrCLwNSEd
3msxRv3koZhfpiCxQxo4Xhp7M5pgE1IUIYWScl7yk7KpLZPuVbMXEUiJeGlUnrZ4JwNQuZUbJzep
aLxEffDNq5qTZwgOORntVhjvZGlweTmwKMKbO5M4PqOJgqkS2FYFMA3XlYX1H54BkE4ZxxzJ0PcF
5TRDSLstX306V+ovTOoAjAVWCJV46ihQY1bL6UweyjbDuSD4+IGyHBD0FqKhHZaPkaHZY20eyluR
6O4UdRu/sfalkrMLYPE4DbSu5ksDU2lR/H1zpbmQf15oGGZw8X798/uFztmhi74vKscQUqvsw6iO
NzzKM+mMXfxdSbW8zr/+MKb+WBOXMTDT2d9/WDonBqI8hJhTXnotirNE5seEj9Iwr1OogTxpXXCf
DzpZ1uUmUGYbROE3v/CvM+XLh1DYNktMbGVNZOn++4eQO7EIObHZfLFHjEPo1Z8g351Sr9caI9CS
wh5PQsSMJWPor7YPaf/N8PYvpx4i6mUFYpqMp7+K2FG1k6nWhOJFepB39eOwxtQ957v2U+p+/Pvb
/UNYwJuFeTvPtYjR0pK+GjxGCKa5MdT9sZYP1VAzZvQxXfAarnY+qM2eGvocMljJ5PsAbRB7XFT+
oy1Uh/47JdQfsgw+i44DkMnoInag3vn9wqP1HIukmqRj729TuCyLilGuprW0l6r+PPbhPlxUW23t
pmiAYWSt8sRadVWDqpuscei54Yxue4xttXMn4dhGtSPkz0ZnehWe6r4lK7NibmqOm2qhZaH9DlnZ
ktptXmTYNVqa7eZSQsT5HWzxL8eGhL4YgiE7dUUxv9YxUxmFFiws7WhAMqmYWwjGrmT7jLzHt3aV
9FPBkCd733y5f44RJIp2SbE06m9upi93cgU6UcCnx4tbPRRQ2WbxRLWMjgueE3PNaHyYCAQXqWsV
4TmHYSBvdbG2Bz9y//1JlK+bneX0UrilcRCZJmKz5cH/zxGiVVHTj4LQH2OU+nGkAXodNoucOgBs
noJUiBJqgTjF2dbu5wCABfqfodr0dJkg8pqWUWK7DWgOikddesqyR9Wk161fI3b6opR7Jr2r0CqI
MMKHjivZa8stAO+9EYFZl+ss3gQqNHzFEVQiHL7FIn0d3n/9Bb/UykHgV91IssoxXmDVsKHD4Epe
hRcL60mKvCg7idWtyWTGBOq6rEdHFT8tvacNXwsY3mbtWeNu5Yxf6bWxTnfNu7bgnuDdV+u2Sb8p
7f/2dYAUgyamUl5bv76u/3wd5hCXwtgWgOpy/04JmVpKXH5MwNlIGdqyhem/UzD9IbL/VcD852d+
ObEboQbIOMfDMQuJ2dF7vh7Yk4BpWOa6OQW9MMJhxzEVM2TMomBvqqD6h/AUKqY9SabXAVoXRumU
I7YflY8Sqp8a7ZWw3JgDo21gkaQ4l48ySoJUdoX4XhuBqVMY59jJjAeIO8hqu9WkPscqLoOTxcSR
BxPv7f0gPkJESNtjCYm24UXSVcx6A9rh/hYkThRyI1nvsLfC4FF61Xr2Bz+xW5PC+s5z1I2IrfDu
JSzoU/8SEGgEKZ6CyS2JqMhJKIn9XW09SxJih/aWo/H2QWko3YPsfwgl81vzLdBYQIerGM9bYwjb
rn8J6Gvl/FF4URd6k4FwOr9rAAINwJjotZKHQCUiiJUK1vK92T+qfY55G3wuN808q6u0PFEcz8qt
KWRvUt9M1LmJdQ64u9ClZ4zrIObXpOPw55MZiIb8Zk4em2Cjf/fDV0tzklSzg/FutvydlNBos4Iy
u+eWbV5IR9Rr380JeB3wGvj96KW+pdRYqjqmBb96kv/cl11fS5lSScqRJjy0No118g1CyzXX9xGi
u0aDaIWj2IrukMIQgEtxGRqeCu/Z101O5mXB+UMxV0VIJZaorgn/zMpvpWnZofwzZV9gjFexQBkc
+m/FyOHGENiQ7rXgJIJSFFH/+4xDGsaVhlv4R7V8nY2PLpS2tazzbQpw6End7ZF/Y4BgGYjWZXbq
ubNLQrpEiDs9cQ2NR9VAjCWLnbvouQLtkounfsG/6um2qa8i4dr968zXjdjB7bVNUnm4JJhGkwmC
Z23GO0uZE0DtUO9UlOU0HPSRmqsGt1ll4ZSzQGCKPtyBWouia4oYOmKlNgFJCRlP1voLyCjutEgc
mG3AeYKPIfek1TAcRxOtDhq7g9NIQbU4InrmQYpfbvW63wwV+dtIMMVsIzI77yF/1aNPYN+9ErCJ
CY+d4cE5DEg6rO568gG7a5AfYusFMhoUE91uTYwICFui4JZdW6U65QNJX6DCegKE4h9BhTlSyBiu
Mthg+NPXkNLZHo4w1yDF2AkjqzFQHYEfri+rJAgFNdUIk+jwU7aeCj9bqctuyDyb6dpEOF9F6jpM
p5PFJgx6XDm8LcCTQmkPIsoR3ZLOEsO3XgSlgS/Z7pTxHKYELFq8aNKrkr/5QuJC2B3U2vEVyZ3k
GUTsR2ViHEyD4zidUp8Jh/SC8sxoiXAvRARpsSfRsQt9fWcumGsDGqfTl1tT/sVW7fat4g4cPAoj
E4bcDrKwEukIFAVWrJrbXvXUAyQB7RUdUwLVHB+xYWcIEYJ1iDOv2SrZWlRdnzzvnOBERltliDlY
NM+V+txixUmGDNDLrkQpbBziB0lr8A0H9YcQ0H4z/jPhO+YMtAJaHcHfTd2bpYZrjSmaNMEgldW1
qp7UZtnkc/9BoKX5ZO/Gz1Mw8lQ60EdIa82hpHuRlXRLobj34wLpWeJVU+u1o+kGCLArrWe+n28U
qXmUy0PbXZUaFn2od6uBtUsozq4ezB8z6Jsu17eCwr7JujQZ26Be9xGfC0dzTtZDf5nzTYfqaFKK
11Qf3ZYRqo61ofE/zalBZG7yRrOw5BXkP10nhYumgdPgQRfQgRYhOBIaoUurvpjWRwtJqMGWBH/S
jdmK9zVxxN1BFmN31KVzjXZSwa7bBKQG5H7vRE3xLhQBlK7kVMXjiebymRgOR2X5NM3DrlG6a80b
egjBoqDxwBdbrBXsHY3R0kWeq+6UmAKGbUrU6NNI2VoBFlYSgWo0XPU+omKi0kWkcgETpEnN1paA
eV9krIO3oAkMHoThIvuQ15SdWHbHotlEQ3fqEPWJgNcliW3ZgDuJeGHQaZjpn/tZvjczxcEt4sZp
y+UWHuNlbUBTGFNKJAEEwEhpMBvPvD8LYZszQckgWWDQLUpArWp6aqmdWSLYFv+qQXRTxOYqr04j
zR2A5CAYneUeAuofY7IRyxAocXye4GkX7JijkRCM3n0epWOdvfVY5CLrpR4zmx+9JkXRjVnvZYCu
xvYtkH+W4r5TCZWVxJvJC6sQxq05v2TSY8Vu1FxsjSxdMLhAGVlVZD5NZnvK1YW5ke+aRnLyjK1P
PK7HZNvX17J99QErzA2sk9BFe89x+mLKtZtg5S8k1IWRZ3SsDY0H0/oJy95vT3McHEgaYtDNQqV1
2hTprnx/ToZlTX8o2k3RPKbFSeGBXMrHgMFbCXGU37WSIUSBUZi1t7TCckIw2Zi1XtqLcD/ZybQX
S4NwCkY1M179fS7HTtJSZJTbsAQJguiu5diQnybzu8wB7c/REEcmTk1mx8RH0lr8XlkDV4MR3kXy
0ZruAIO29DEYXdr+lpR3kXCQNLfK3ogwAvH+IUknJrrseRH/wAOHq+5lk7Gi5n+ooBS3vvnY56kX
WYmjaeFx1AA5d7kn5cD7eh7m7j0uHqI0OehCu7FazdamYm9WxpodCcgu2SlEx9dfzOqk6rdB3y03
vyE13IGBrVOkl4O5xsEh0EGHhj1ptYMG+ZtW4y8dLZ07XTtTa0tmaPVlWgWXQBI6mA1HRLQrk52Z
fF92/r4s44thQhCifjKjlyTr73j5j63pNRFrG1/Zo4hIz//ue35Jcr8UNAajBKTri0SPJuj3b0dP
5fF/Q1QR1wC+EDWPH9Jc2FBKWa2r4w3zOYGxILbXmcia7qU3Z9dIOJ/x2UjdpqPUkGKMXeJnj/Ik
zPgFTE8vVDsH7+WD2Jz7Aq8Nrm7zjc3ZNspnt0Su44cnhR2+KMALTw6g3BoA/aF5qxR6IQw+fmm8
Z81C9SJH5zgJxEQwF0Pj2FibMlnLWnyM+m5tsIxfZI1W8RKxqIxKjlLYPL3G3p8ItdgZqFUEkIOI
FtICHVfLgypSeDz9+0L+ocfn2hkGIwrR5Gqq1tdojUFXhs5MZPQSWuPS8oOL7TZzRPNI1kQQP0lD
6anDSeJxm9l3NjJIYOBg7G1hb/77s/ytmUWlhc/W4p9FLv/7l4obchyVfO6P6KzF8jNWrnr1ViNd
0YEt5dE6SZCwkK7lp281mp8u/sTwc9BCok4RumSZQv6fwLKKt1MJHowY50q+qZhvFfln0Hz4U7PJ
aHGMvd9bLyK6LMkPbK0IgL6Ja58KSFTGXatRwCApDr5TDkr6X14pizsHGRr9oWl+lWE2ZLTUbdf1
R9F6kBDgSAwk60S02TEvlCrqptwW5VsyKGQToZNXsYGfdPOA87buPwYNltFyrlIta6ClE2eKof80
xDcQS4cHnGHEkFxx70mLoNAeDxVXJfXPBmRlH7x1G1wDTpHSLz1yMfD3kbkdN6uEGGn0WE3/2mQ7
RItDiz5Z0NfmxyzT56UHcXiryr1PEU3YkU9/MJd8ThEdGzkz6QH0xgApK4wh1OvvFLgj09tZ33VU
+1UerGQqeKL+VoH+jCpiKxMuto/qK/W0XxCCmBY0oPTH1wFJuaIcuira8B7VsRhb412Ce3AWfoaW
4jZa40yGiq2QOCzTeu7REXBQo7g6hdotINhrEQS0ZCjDMwtbcyeUVx1HVy4qbuBfNK1y++gmYF2U
LqawL9oEuYThAPvl+54PcIvtQIhsORSgihzm9C2oIXQ10IEtwLNPdWmt2+p+kd/A+4bryJgs656z
CVlvYO0r6uA5etOnQ2Ig3fMhuvxE/6S2N6FnYaNDbAiwYUwyg/EbXRjQWWD1+Gn9/YD4y8CONlFS
HbkHNo30nGHFqWuI2HFl//+fMlNXdRZQmmLIDIV/f8rquhoiuRm1YwvRSMXbAFqFTW5XfEr5xUfn
CEYz11J3AAkYjEe5fTG0FzCIYmSdDPPUz1xd6amEueXfDT33GaIps+0cWWVKxIBgQYzPZB9cmlD/
AUS/ndNtN+WYJyA2Ti3rt/KnJAFmAurz71/tbw+YxVwOkY9kKAg9v0zD/KyZI0GZ26M1PrfNYwdv
8uBL7QGeLwjhyesVMmQ5suvniQ/TJPgOsLOY3Ruey2VBTv6D8lRnB9Ve4vMsEO7keJm6uBqDO6Q0
O8kavHh4BZgZ+E+iDIw0q12F52gYb3351oe3Ip48A8r7PPD1Vg4qpNUodufiHOundqnCOUIyCfxd
/CiPCFlobJIcHRwFecQIONce5qiATAmqAXFbkt5mGjafuV2EKOjfV+vXuvXLGWopBoNwNuPwd77O
TkN9nEMpktpjjpIyoCATgnKj438waFSH8UWll2xGxFnIcfxbK1+Ns1Fu4vAgSlvU/AmkuzH7MWJo
KVHFxSQV4b6IaTsGL4F0OgYEDFr0CBALsPqM5A1pwylRdlr0SEsn97iOEBRgEUPHyITKeJHr2bWw
WcB1pR2fiYcsc6aSDwPVdBlQnvcPMpO+WWH7Gy+dt2bz8I+quIJHjAaT8LRkHSaIH0Xi+BT42/pe
lWsbus5Kqgtan5NKX+ED3crDkF6q2YTVtUXyVpcIOZR4J+WMw2q0mJBLRVROagMtClCkUKLW/ok0
qcTEGc9ruT/5BI2W2bQmv2/VN/E5l24D48dl2vj9ovKPBCyOaY7FZVeIhlnXvi5wKmyfZVlq0oVu
/xWhr3iZabUGu36bEWaxVZttcNRdvKlSJx3shQZqsS5GhbevCP+L8AOvkkuPWE8+oiufaaIGO6WF
YJDB4JxXWuCg10KDOKYe9lghdIZ7qOUESPoOyk9jcqbEKwkCrDklOZDdkflM5eaJzRKDMK4SU5SE
moiGeqXuK3MVvyD5S+/FOzQgBEbWEEdoLbMN8S8l6lG0YSyqQxtoRX7K3llHIUHMGQmiXwQZzOjs
STrhFpvesjv9VvK+zVcZMNuX5JxuUL9ew2/UCb9eDl8fB5XrizkRRYSsf3kvDoYcm22vNMdUJOo3
4JcPu1UGHVVGqimQo4Kl3WBvyJxuU9MoCgEF70SEoHasEnws/VXUrcdsqLZjqRDXQ2Ru4NVz/pD4
TFO6U5/94FsrDlPYbXBOXEYcXGh+04JXxBR/83CTXcdr/Ouvo6HyYjXAegRs0++vecsIugm8Sncc
CiKohBdu8a1ITk6KZntsSWUVu1ejj9E/GG6jrBXrbQxfZYsuegmCUBfdxTvCN96CRA5IQBR8dOPF
NZigIpySi+/z5tL8Q1KgFc7RzEv8FqSNpS8JerKiuPbyQ8dbYEDFl8Bp03J1xymw6sphIdCkPJJy
kqzzvlqbIjJEhcU3CGleOSY8koEuXyOuLevwzDhZc7Y6WqWIzCHJ0xtorrC+uAsDeL8a0wTk/CXx
dZF0lFBsKh1EQup5gc4gEN1cxj+ByB/neBeIh+KqTN1GiBkQ0p/Qrhwl1hkmRaPFOKQR2jsuVsy9
qw3RDtnm2sjkbbz4F5A3NuHjlJboKShC8dJrUJmFga4X9ZfJdQUAaRrTOuETsjOxA4hjfSl7OSsV
uf/ZdeauNVJeY/ct4Omy59j3jwqzHnTfj4YnMtaImURLxJBOTKLg4wRTSwQnfzE1jJ49y/PgTBLP
M4FR5lOUPo1Thx4u2qTMmn0w9kDhp+BuasFqYN3XocvKCwPP5zjRL2V5ldqPKXwtqOm6EyP3AXPB
4P8cfOs6JMleHJ45QglPsEvhg3i72FCYYAMD5PYEtIMWZMhuIXG6zP5rg5lVzgWrtB9xozMMnNd6
LTL7xgIx0r48MEZAq2D9GAs4YTL27epjRrPdILbVKTPzgDcwgZKcAClCvrzwBi6IHIv0ZpU3C8EF
VQ8oFdmOeCsRNECOKyKuJgBiMllYGExgJsBbKdBE8yOQ7xBxUjE6qnnuRVSCmPukDr+khW9N65jC
xJ4l3+rxTRcXwAhE+Y+Kftnn1d4CRlHKba6jK6dBMJLPVGncrLS4uwSvFfDw9KuIKIm2DTEX8RfR
wEcBkE10plAg7oPxpFRYXqszexIzBl2UY0FoHO5ByQ101ANv6G2ZP1/U+WPR06AknUC2MWDT4k/B
0veS4raVA367i+4HOCoRA2JhfpwYkdbKIlKoNkMzuBHyrO7SM6g1BnKVQp97axcNjOyVY1K9tt1J
Tgw3Ha8WlKTct3vjPdRfpPoQ+pk9PFbYXGol2xE17oQWRiGnRXwQ6TdDfhipOXICP835Ya6u0LlT
UlZlK7KVmgEDdNt0+qH17WM/Uxzo71N6DkQn7iss23QaLEGj6DGIw00afTeKIejxb++yZb8JZA+w
hrzsY/+zvsiroiMqTG6PqZ4cxnn0NIGKNUVAv7xadDVeV7N2HpRLUcCQjNJNLuX7BJB2GerPI0cK
0XubiskMqHIB40x97YMnNpezSWxc6OP1OWiM4U3lMkhP+ngVyhehfFLKg2ZIDGyvIVurhRg+qS9S
fihSeUMAJnGKfFQa0ku1vL3K7eQzytENbIzsjpALR6KrN9eJ8rEzMtIMNh1sHDF+1cmdHfF/CQjt
4HU6HbAm2jR4KyPsJHgN3fIfm8x1gfiMJ/oGR2QOOalLPaIzJMOrQa55aQrOkB2DQUZ37IrpCyO5
8Gc6vEFf0jFl5JPoCeHdLRKeI2OdSZzdJx7tbsNWPhz2Q+UupEvCxlcns36Upm1E6IoB524/IGEW
BkrCU96G7lDcqcJDROJWShenIR4htP1dECUnZasa5OZzpyme4AmTZBNvQ64HQ8hQe17aQ0bR5FPC
H5G7TZtRc/lT+lKFz2p7WJZlDECF+Q69yoph6UqH/jO1vIsrpmnIgxgGGpO/NlAsBAX8Ytx9Vutv
hWzzS00fHNCpRuDQIxh1wvOEerRiP+xDbE7TfTo95ckGRhcpzppKy7Kkt52rkYWBdhuCzeR/WuYP
2kmey85k5IO/OCByvL/l4WvOCqlo70Xt0sU3PwFxs/yYzMWpv0plvCZrY/gc5xOsTQT0sRuG17h5
bMYlEjGx5Wnrh5jDGIZjEh2Z31r6QwqrPgbsSov0AOZbpPXXUzYdwoeEs6RAcqk9Z5yVZXJYYDoq
xEdd6qCeso8q1H1C1G8Y7JNsPX+YeHUHcxOx+Mp450Vmu0siy4Ev8piRVRRR8YrTm4Fyv4xmrib+
HQpciFKvsqYi6Oree/ohrRvXpT6fEQ3YEZrKoH01jJ8hYwlFPrXdrQH/g/KSg3CIbtQAik7va22C
BSvSUREp57J8yuZ7ISZyUMLBpEIaLsKtDsCv8WXSbNrNMhMs8//j7DyX20bWdX1FqEIOf8VMkZIo
mZKsPyjZFpFzxtWfpzVrn5EhbrL2qpqpsWc8aqDR4QtvSMD0rId0PSKbm4DZjJZViP4VFBtk8utC
ZL6Qre5rp9jha3MoOO9yFW+e1w4GSJ3/GIAl+cmb8L2RZbSRcCGXULWVTAgM/ZOBTmbcqLskfVVJ
L9D0sQJ8B990yQSkclOX8PUiRBpNdk0dPvT9sPNo0KrYKKhtshnMJ4dMPqZuPfbNsmgE0+elVCF9
7CPetUzZqEGydo0nZdDply9D5Mw6ZV8QeMR0dauSHQxmUBRwulZbVd4JlwMuXONQzTLKfFWQbAcW
eyOt1OpV5N3cYNIu48+bsADTnWhYDsOLWcCsQarUoBWi4V0kyc4CX+/x3Yif9WbbN+bKwj0jc+CA
SdnDYFNpgW9TpAkAjwcFZwIBd2tYPDgotKxU9MwNn2/w22zHZ9PjXlD2pvsWSPFCqj5GjpO82CW0
80t7EeaQjPA5v68CJAKkp6Ja19ltEFKpjzHX5j2pTbjKryjMqXosNBEizIxwmPXdcyi94ArMZbbV
E/zG/yiOBFCAoZY1LhmOe4vkx5Jm+VxkVZWQESuajbCG4iW1ipav9tLjSgCHMKo3Y8ix0NAI4kZp
fDwr2o+qfgWJWxtAQWmuuw7cuGyX5dKqLF8C88FLfhsD1dSywbVdm4Vhv9RB64X4B5TNHau7c+8D
nBLk18p7dpVwybwkFUh5F92ZfimMkDk8EX3E38GxnppQoyKw8Qk29BLh2P69ajCbl24i2rxHvSXL
g/ApElYyPU1aq9iIFH8Wc9394eKwlb/b7q+qUReZeez6U2oVcy2HymUqC7d+74gMlehB9/ai5W57
nXCKcJKflv9RmSz74G40NtbwKTCoW68GqWhCV8jq3+RWg99H0Fy+mhzPSgGXlC4I2g+S/+SlKJ6/
qtYs8+WbNgZHx2GIw82NRcl43kHFs/2cUhsF3k1PISGT1ibqR3AY4NdkoJbQeuqjdSKnzzknl0iw
++TVIVSP8wfhgoFqwDLynuhm4TXW4T8IVCP2XguEKgTQ4xWhyRDljH4wuFTmHT0eesVCUtMf3DUV
k15/QgyPr310srtetW9kTuo8wQSk2fSRJXxOieTgAhw4uiuy+Mo9oNwkKomKeUhBHsAoZ+yVZHUI
/M8bnK57CTpaPPf7k12L/AU0lvqcSveGXc98K1y2kfvkeJyTkn9bO96iD39m1DTmTMVMW6m/Ih1P
TOU+6J5kbz7Y7KqCwzMj/H3NtCffAp3C9YbCVNM/Oagw2vUwB3UUqydZzmcZMH23MrigTyZGSPFu
hE2q+OncT2RixNsi3xUQZIdGpjH9xN5v6/hOMoAAAWm2RtgW61K+t7MQ1ltwW2Qe6qMe/kfWTXoD
7gEMxh8UYW9p/MC/kct4G1nky/Fr2L1KDrmLUyzMrkC91FiA4+r6Yp6D0mLO4uK3uOUJLfUGUB8w
VpOOQkuFdwT5rbroBZPepyVNo3imD8OrXkP3oE6Vez2OBsa2kdw1SUJMTtOk1Wqk4onHeMHtK2LY
tGuWYkU0Hh7p5as1HvoumEWVeYuII4DxnMDGKpgG2IqWR3+SFue9bD2pnBP5H6EMMi46CT+asZ13
wDw1DUBuelI1LksKOakScrrh6fNpSLVpaMxm9G8skgVXZfpf/AxVFUKjWRdxCW1L7kc4O9y7v20I
kA5oShr4lYxDUbgKoXH7FbkSEn/Cz4WMZ9CfyMZuNePVqHB9aJ2FMLn35d8pSJ0MYAA5R87WN3qi
CVwgwf+SoDRvKfkhKRdirYHqYogGMLx8tr1d1aPSio48Dyd6loBfzGPauGt6ixSkeJfo5JdPKmxX
MOVzWV3WOKSK3yrhJiLPM4MdVsF8YKBLEMjG9ndNSUYtEVgmbjA5zM1qL4UH4TtkCkcTdxt6r2Z/
NwRvjWUJiHyfF7NGpCu4vwh7CrzeQHGakB6AHmO49KYHz2n6Wv6MYyIC/ShDNqSaBOYzueloXukq
jobyEx8zJ83pNDrWWoR/30oUA6RqWETqsY6fO+6APnW5gktSFQLBDguLnLy+QRdkK7IH2XFWnEEY
rssG0tsnKdyxm30kQYxu4bfrijBZornE5WG28LVAaw7g3vvgQatfvRESyLNmL2oyX32HL0+RJfMu
UnZDjLwqlC8ebvDbmS895RrNaSjvOWR0IicL3JcxgiLxU+AT8pyaIM4jiArxh21nZdf3ZQDHehU2
mLxa+HmYy0hapfT3VeV3J711wB+hMaoRIpDGpk8/gvBZ5ILh8Ja56X01okxwrISYBMa+vFGOfXwH
dGXcMDN6+pBH0NT6nWjK0mtSgofCX/bEIQTZapWtW+XpcuH2mwQFGGlZxzcVwTIDdeopa8GwlTDX
6qHe6yNlimJ4LSzsWwL3VgcIao1kFZ2FD+CdLYWzSvNmhO4pVVrIH5ou9tFbS8MpBY0ccwJqO7Xc
4VxA1kH6S+XXFM0g8W2Sk9p/AKFQiDBkA/WT17Eg0XDiRdghJFNybHfBSjK4iFMysOAXbVf2pKVA
/+6eyxHDguJeCqx1rAS3BhQmz74CxP3UtPu7yMVM2NgNGJRGZXvaBq5zmKCVIdf7aJTnnctl0nEz
c2xthlq6C6kw3bR/HOlXl8MhhyQw5Mm2M/uN4w9Lupi2jM+ot6DmvZT1YV75CkoQuAfV3mdnCYgY
xWZ/nvqrWJPuO7yVFE7iDLtmXY2WjSbBgHhXV55vgu6A4Kv/lqhTuFwNloK59JsAaXj63WgCyiHR
U+i6AUJZqN5CNsd5yETTacJL5N6CJF0BAy/TepeH+W3kKthJ0eEzq6VdboqhuKUCvErHfJu6xkdC
WRGVNJxnFNoU6QmtwzGJ96ECbSKBEVlkt4ZVzbERcCAWgBDzcmXuIwxQSiBjcZpGanFDGCSr4WMG
l8qyUWUYMFFDAKDchOo1Y2FV/Z7Bq/BYHUCxuq7AeJsgpq3cV/ukoX6tlAvDPyrKs6dvyHu7N514
w0V6AHI8etf4yAPUvbGsNUodWHx5yGE7G1lZGzI4yVUfLKCgK1hRqYu0WxreTvNoQK7q5iFoF2Gx
6jjFzRmF6YHIF/iLvfNNiP+kgBsS3fYPQw1YgWJ0WMw9fUmCgL1VJ/SbOebg/C60fmlzyw1L6uBB
PzN/GgftDYmP7EiVBcjdoC6bn4TFEeHYcGNVN0U9R9CCwxeZiO6Rbi42fDKERxphkniQnCd1llTR
mw98fiWY1i+JNwODTFlCo1iZ001bqMYMY/o6EmyfQAfZNdfklarMM2lrewtMAInsJTZQtcZjxfTB
Wt8MyHN6WJGgj0aKvcJgze53CkrrdxUyBdwbP9AJAUTLs9Myr0FD/dTRS4qXRUuodeP95qCPfiTw
jro5Nmsa6nv8IIjwKN+Smz45ewtCCtYL0MtpTJFMyWsf/NvaaSmJz6rXoV+GiKUTJ6F6Ic36vf/I
Sd04yLiz6KmELMMWAPDS1Tc9BfCftg2SgQN6FYa3aBck2UZvaCdj6zYDPsKBg+YuVyGdM5RQRFMC
4SeLjH+GpIpVbPitibce2lu/UZSo0TPFgpOZ85dgj7FF1VTQaBSkWF43yA0jCgGCwoD1J4RKwSUt
ovEK2FuZlNiF2a0qPBEhVxhINk7pJJ6jaYmfJ+FOo5NK4WZT8Ap2905zrPPozK+kF4zMQ9hD0SZG
SJqfhK4BwmnxMR2uKdsLIPyXo/Cfh7Gp9ONqLINcmvQ+Y1WpfV2mfNAQ8SCi7fnbIPpV5zgiNc/y
SKd9XAVqTCV1g7VzGN6V8ePle8k8/wjwmZC3h+OpT1oOuVbKDaruQhwGeVhBO4CScWqUni5Pd9va
jykxUjmAK1dXdYeABkhCY3wpANRVJhd20LK4/ijpHlHC3tdWuumv5N6dewXsgjZHcYduP6o4vfZo
pEvVxc6X1wJApcgnikfrvsaN3tG3ZMc+b6oAsLV9dZ/aw+OY/alpd1nmQfM5ICP6VOmvopGpGJvz
rsUh1Uw3mCUtYwScxuyjDIVe8H5ojna1hsNLT9Ti5oAfrMUgd9XtgIT15embEkP/8wX/nb4J/EVt
lMwMBj/cNfIWmBjCKRl32l0i0Z2j7hl2L6ZrL2V6MlH5aJnpAmce3AFduNUK+VCAVwjMagUXo1GB
0sHbUhumcWAbd0VewdYQqQy440VOBSOg1hx3RGseIvI/sVadhfWuQqxOpnwdmd1Sck5Bc9BRb0RJ
CCJgU+9hYswNT50XOFeWHhgL0sdVkhCFgaG+uqInZK1/psOBBYfllYocwARvllidYfVidzEdeEwp
XQWJHnFjHWO9VV0aSwffkcufQJkgdL6NOdlEfjrkpWxW0S5RV32+laKSi6R4o/PnsrSCYOFiB9+R
Hvu5ubZpP1we/9oriw32pc6tNa1mFJET7gbKnd5aMt052rMMiyBp2JKHXROGO3uCQbnVATmaMoiQ
vwdMjSRrjIAdC6Q7rlaFAbTX2MbdMYyLa/jBSQjwn7n9d6zJ6WB7LV090wt3HE5FCOSHkHVhE6Lo
W4UKWTVrbfoe7NvLc0q788zJCK9QHNKIocJ6//sl7SFHCBryCwL1AJOy8QAK2xx+digmFf4pDN/7
+IAk3qBwWZc4U+mnCrgR6ocVLteYRC0s69B6irCawn+YWwyYeOJVGxV5KAVJtUghOTdWQSOvPV96
1mR0u8hXiwRWykCoWNhgryTu8NxHaTNel3Z0GyL/KFWrgeiZWEbdUEm8tWr/t0nztZPyuUpLMHWa
WdSTW9q4muWrmI6+hZAXoORFk+D4OuirNmkXcU5y6UNc4ZN5WBbIXfaDLpzrVQ+ZhE13Ii+q8FeT
a39Mw56Bkgico2fbnAAF8muHInrzYlxZa/J5KLwqmq6LCkpPSPUAqJpJL86H+IfMnJQc7ED64XPy
DW6N9ha9CGIGTiGrpRrBFNQJbaB+P8j7JpOWBjbbZkdeVnYLtX5wzKOnbwu4UZ5QhOUi+HDQyCj6
fJa2zx2prox5jo8Wgbi0JLfdQ3HYZHQP83QJhsDDwOKtuw3pq7oPdbsYoXf1Amgw3FoaUbRBZuPP
suydk7GvPSoosAAyCuDUUeF8zsTnM1EYkHhu7Ko92ORReXBL2uH5tuX7pPbHpwNEOhKC9jMD0KaR
IA4uPYTBj/AlcB1y1mEDk3OO70OMVLCt4tb2IdWIaylUg6HJeNZz72ESl+E4tQWf/ym3TZ+Gt3OT
g0OGi+nnuKOWOxaAG7i/SEBD9ZeFghd0rTI7ld1Pi81QDkedQrE4gcT/rFd7UwSo6h6xC6q1pxQh
FgevCbNaZdwT4mgCiBIG5jKHVFUHd6xrYYkx9g4e7s8GaFgdn40xfBaZDpgcKRd5xYcdo78V4WHy
JtZQmEJR2xoOYgTyKdBKIK2PjvcuV7hYBQ9eTUdG6pepsx8pOvCZ/SB7cCkUZca9mSJCiPOamfav
ZsmgUrcr6Ykj2VsMzjzvULmN4k3EfgoiNMcq5B1WHvArqxzm0eDcxu4J94mqxgCWVewDRMtQM/Py
F4UsDkcIMWFdSmeXIBPQS4mIvZQDc0GrCnm6Ojs1NEMs94R+qckpwhEqyRQq053+2DQATYhw+QS2
/NI2v4XqpSV9VNmJU+9zoUjH4N1Ob+mWmHH8kcft0grvcgAobX8lUpvmQp8H4dfzaAI0cZOenV5y
yfjOEaiiKT7NeKy7UwgjorX0uU5ZGYfSGk3+8uCPdPlXEWfO4P2svRB4Ix7WEYK6erAVss2Xj8v/
5emQtrSI4lACEKfplzvIAi4c1Al1KUkuIDzc4HSI5AQ99PLGrd7qbuX1B2q85i4f34gJCNXMdO90
R/41qx6LdxmqHcvs8mNNiJX/zJkmo+XCIa4B8vv7qTAh8VVrSINdp4Cd3rPLR3mPMjo2aH1z5aY6
dwubX8aaXFS+Go011ivBrh3HuUvPHspPFi24GOsgh6mBSnB+ZU1Mecz/eT+wAuCe4RvY4v2/zLqh
Dj7FFC3YUUBj98xGMiqLM8czVj50SQXFQ6J2CZTNfzOvCIQb9Kpl5GD+HreXqhzNTCXYKfUMQ02u
GQGjS1cZ9jrXIoCz80r2ryCCztqaWqopcVgOMbruqEQfOGttTplEWrFxo0ZACt6M7sqsThWvPmfV
ATinGoi9AbuerOV8MNssGMcI4SIyULQIa2mPYNJKXA9eUW6MEXhNs5L8Uy/vCSy5GX2ZY5munc/h
17YN5oFoUSc3HMy4dq81hAtdi3aCilwX8agrzVMUAn2qDf/37wJmy5ANFELsb2QLDlM5oc8T7eyS
skNJqUOy5y0SmnIJny8GdXT4LwaEQm8hJAWhXJ4swIZpITxj0Yfqie8jYR0f3hnSQ0UpQUcb+/Jo
U9rBP19GNyHso5GAaeJkP9eyVfAaMljS7FlACppgm6m32bF28vnApV7SViqGF2Gk1B1gdsdBOEOV
+vJTnIt+0SqmlCoDoMIJ4u/Fz1XWhwMJ5U5VD2713PW4N61q5a2z/++Ti9eBaoFc4R+OPdllaiZ5
dtGNwQ5zZBnqXO2r66Y4aOgwIPhcPl1+rTP7DLidQiCAOAF8g8mqj/0+sC2xdpJ4m3pvJVmbX93l
gON8eI3wo69eGop4gUnxgSGpPhj4juggov+eySH1bD1sfQhMylZX9yKM0uiR/OBGYA3V4FnS4E/a
XdkkZ76fhikl9g1UWtgqk+8nVXrtqQWjOlQa2uahdZ8oTGfIenkwIC5P6rmxDJSJoMpgGsL18Pcb
pp3SKTAwQWdAiSMCRtIYCBvqisq+kp0r2+PcF/w62GS92F2l49/AYCqFLeKS8CVpf0KLV/27kELZ
1VR76gsvtqP2dcDJkpGCXoqlDouHsto27XuTAZput1x6SkqAQtCMo+9NLKdzDDK6+CA3I5Vr98pb
K+KMma4iAyULHCtkpvhTP+zLJViCsHUrXOLEKhLGazhc9g21SM3d5nm8FM/gEEmGCn4CKRz0D6K9
Nnl0HYrmFqG4frxa0zp3UGlfn2kyMz3NHaeMeabejrkU5B9cIVZZgV627xwuhhAsiU0Fpvb3WbGN
hMUcuYU6Ysd0LTT7zMa/z4+uwd6w0SGcuoiERuiUo8GycOx3PR7Fhc25KYH3IQfDEE/F2QMpUMm4
b8tIiP6prf2ZohVGuZSoVWvJK3/BcFoM6XsRcaQOMeRSiT6DjTszeY/q3PRKOk8k6l+GtmqS4a6T
oW0irqQTVIv0l/aXDkhfdJRFdtOQGVfm3lCxugMMszJ8QJfJAaH/PHvR8o9KO6Z5v/SAb3hDscAA
B3PHa8yPsxsGLgNCN1wnqCH+vTsRiWppRNp8JZnkLp0tbffkCmKCsrdI2E6Xz4Lz20VXQCOa8GdQ
8ft7ON8ditxDvW5HkYA8KyO6yLKXvtnKkGWYprh/rGIZKWFwuECD4OGm2fuVZxBjfFsM+PaABDNU
5IEmtSIjIma06s7fUX4g4yX89kAkp/7PwldnzD429J16VElWr5ojqNrZsbHPITzBOMWavH8VNnVa
jzjI5IpJaWOf9tDIyNKEo0N9nxzFUirKPavBSU5DVK14Hiv+5S11lbY4E0TMJIoE8jYHbeM+Xpka
+0whmo7gv88nnv/LQSI1oRxYbRvtFNr5qc+ZETwm2kDh2FhT+ckT9G/BArF6NQCV6hjAW9FuUunW
p1sz0uCgBJdEHz7L3KydWQCUztSfVM7C3DQBaWW3/aBvQuPNJyOWaJeMFuTR9DGi7F2F0cJFa9u2
n5MByhwaFJn3RHdQHKNiksRkUZNaqP2BQEuWThQTRDrtSMeObRq14BEfKkXdCQ0JGOk3Vba0qWyI
2o6kdCsRyyYoWousLBS1DnqCSiBE/24ygagiBxcVKjvfu93BqW8z+jEjYmwB9RC9c2dZeVLZiKlL
1KXtpY78MnoXP4zfhdZB5Ddy8EunOpSXKzJV8Ne4U5KrExlTHBBxRHBgh5P/JaLgYhQz7vhSeW+9
ZE45gq/ex7T3+71IWl3QUilyllXw7jvUNZulH9HXjxEkdvKNcLUSRXz4tzAFbHSUgV+g9JoeTQrg
Ha9E8WupooplIay8QHNuYfNDY+3Z1reAe+ZJ+kbQHhMki8aKi2gIq03W8Chp6mWrvFXJXuYO5eCE
7mPcUK2xvTdusDL8JSr4Jl6XvXcgxhQBZuieyj6c+7GJVx+SJ/3G6ha1gDS0K4Q8xCaOdRZ8cFfl
JErU4QIHmJE6sx5MR4IMFt+I+ByN+0cqGSHvFCnOrIikpSVkuSl0Xb8Uzt6ZX5b65BgI9covIzQz
drmzp0ouh88OZWmViqE0pzI5v7K1zp86/+6sSdw+qJbuO7bBQdtsdeqfhnUgthRJE0uHFUE+Lkq4
Do0e2bh2AV5710m8p4xuU+Zu44t4HXs0h74Oq9FFBd9nida2duVtz8Z8FtKQn7VjJBr/PkYiqod5
EXYhiNzjP256JKtUO2DNXJ5W8eDfznJScIIe00FXbBLvZUkdAKtgIJx5gJygV1/fUpq9Wno690Km
o+pCB9CB9De5JpGAU/VKIcyT4HoHW8quzB/ZztXM+9yXIoajGQmnnHR/MpDl5BTIRykQy0REkQk0
MSLHHH7xcyytLs/eJ1FxOn1fRxNP8+W49zKpa9Wa0bL+TaPMp8A86UFPBQ84SjRFghHvQH92xr7X
WChd83zlAc7Nq0VZiqoGZmvKlLgO5mTEcZn7sMif6W4YMfQ77gl1paGdQ/vyJjiiO4P6DAj8KqPy
PpBCrK5+3vMT8eU5JhNRplXRV3UW7jx8TqU9xcW6XHHeU7gb8CKJtlW3Ih7z8Dv4byp02E7+OweT
zaI0tarnCmMLdaAxnsvtfkwc5uFNHL6k8Ffm/Nye+Xc8JA7//uiFFwdx0jNe0yJflhwM6jF5sZWB
X1TNG/ZSottOfcbKoc5wp2XJQdLDhUeMLNrQV57mXAKMCDivL5sKqdTkaVrLHqwYwdydBN+Ivhas
aVpD2JNDsKC7Xa64W5j52r629M4dyJTvLMppqAmbnwrYX9Z+l8Lijkc32OEIbqtg/T6cyMJYGimi
fZHRX6crpFYiFLu+786FWWTDVBporZnftCNMxNwoZP8zNsGDN4DYkLCawD+bS0GuDmx42gAbkQ6J
ErwWryCbX575c/Vq6ke6gfeQhrDZtPSQGo3b1LET7AxKz9oK73KnQUzquYQWM95b3qOdD8Re2BsC
3IV8B6tLfBIRl6fJicK1uKNHnFESsrnLz2af/TgwdhW6jgZ/T871BnJZXzm0VwFs3CrC0aMjGLLm
oS9CYH1n0pJ3XRvvvjsWLNdnl6K2+67CCDGIPYvhSDLu1uMNnYKcOEvMsOgGNnTkRJ5BhgWwaqU7
/a3MYWfaG1t/0LRVXH6U3T7qH/kAnfWRd/s08pAcapcEBuIwDkRrjniU2KkJ7qTk1ZJuTQIo+Jcr
1bUeIdt6ncIYWCR1yrYa6kXSmQfGXVbYuObAnCyg4+LXkvmcjeCAhqPanpIWB5sKpLyQ4hM8FHaj
V2EH9SgCVTObUZIqSA56gNQuKvFA1clT5PCanPS5Axk0oMjNNGhjU6XxfIwrAUahnB4vWA50DGg0
i9IJmerlb3wOBKR9HUqcU1834Oj3rV0yVJUsJLyF8eOB0qw+EKPgMM/52yrvDRI4FC/64U20tzJr
G4HRBEVw+VHOJcG2IesUNMWGmL60bTW6LXUBJdx6K0n3qY17Luo4fnaX67d0u0hRLw947gj+OuDk
1VXFkIvBY0AP3epGwZdJX5UQxI2uunK+nv2eX15N/Pcvk2wj5hhbKSPJSNGh1ALC9NWsEHtO9ujI
X36rT2b0NJywKSPoKHLTkfksdn4ZLAoRqCxSlWot0pWUKsr6gLVhz/eSHdqGtOAFdAAD9Jmh5AvS
Nl/v4aIhQW0dDPrAenDXpsiXDQ1eLD5cT32mg+bQqh7ctYpFnCLyKB0+qQdKWG1XiT8QLYvO5nMt
0WoTzXzR1Nfq9eVXU88dSIh/UKpVqPN/q5NUIGq0ymmDHdk3nU+OlYGbgkqtb23TEsgiXb4u5gYD
0epVYCGUQ4/0r+qywWEkUm9zqKpg/TFQiiPduQ7X+ORyfpv9L484iWGiVNMVTx0CUb22QvR56q2A
eIWUlB2QixDDCl3nOu8O6KfPNGp/KA3T3D8AbFOBuUkt4sbZiPQcSO/uwOnDveuS7NphvhiMKy2m
syHX1xmdhD2O77UNOu4B+VdPS5YYpER87xlKqpRwDAh/nl0drg3y6yw10EA4Xf6k5zqH2pcHsCeR
h6m2odbgYAsanxdngVJzH4o9QAQlPeXlUea4H4Nfl0c9e9QI+wp0ZxHomIoLuJlSgvTriO/RjPZG
rKx2hVTP6P5mZGPAeTjVL4/4CeX+ti4QK9F0mYTiG1TJb5G11JySXenosE4BC2tr7Jc2Yrl2bnSr
E9qmewO9GdylMLYsjfRYNXemeq2reLb6J/TD/+dJJsdeTR8g021enhBbXOpNTJMwNccfdd3BqzJW
ucbl6/wa6nSn+URBrfXmj7RuTY6Oy7Ny7lxEjE1UPdEuN6cdkBDfE6PtbX+XOU81CEnqwJX2hNYh
aiFXPsCZT66DEEMozBF+IVMFkjIvrL63OBWpN5LVEeNyt5FVEEHp6Axfw7M6Z4JLxiN5JIEkMbaN
v4/8sO6rztHpmcnFTEoBLFJPZzO3RbkNIxv50hbxF2zE+c+cZBE5BuWPXD/JbnQStXpy9g4kjw1s
Oxu2yBrmdjfH5bspPtDzr5GL5PORePMPokEj2lWZsKNEbQLXobBamWmx0Imz6mjdK6vBOKj5rWdw
kWuZyG0QPmKzoXOwGlRzk0AtkeOX5p2CcMuCTMGplAi+teX9oFBy/AF9qEOmtMrMZ1f9Y+EDi9VU
Dk7ZDR85uPQ8QRH1TWpOERUp/uQMaE5LlzlrDiGg4qGTKElRUUYxy428O2gMZkL1sdpkHZSw95Y9
4FcvXi5jrHsLH1FtEa0gCGutgjz0qGurywvvXNiNVTZRrWzb1IGntZEGvZrYl7lJNHtdJeNWUY8B
fVx1TPdjba4M+UeHZEQ1ZssRSJvrvVeAuuTUWzsKBi1mMRMRqZj+aPiVDb/N+PXyA56DcopunUnb
FVwDKqt/r5+GMqvUu3mw88NHEXnmvblM3BM4O0A1QmMT7CoREaijJJeWVwbXz+4W1JZR3KdIjsvI
36OH8B/rIeVUrtUCC0YLeJyFG/Q+aRBEUw8m3PDRGHadli2ilHgxew+dbIVAPhIz4UyN7xElbJCl
oJ6qUoKNWV/UaeJEXfA1TRpxIorOlAPRR6M1c68hkYjBSKEGF7NX8lPRWYsudfeiamtRDhAtmuRd
bd5tbCozEGsKnmc2Qw/wS+Z4wq9TWBhQEYNyuFUk+jsx8kEOyAzZOioVyiXaUSx4vzkIICJSYYG7
Cyr/we1t5OhmFtVQp8VSExWLlNqHEm8S771NzLmRYrGZbjM7mUOekYx8hgEalAlYiZSGSHcIzRuh
G0bHL76r7Ihmv76S+LHU+Eb/Dq4YpCyWsiRRAz8knrFrVUNAgmMPbGDtzFsE1sf+ww0luGjl4xC1
S40IoMicBc/Q1bbQ7ZmTXmlYOTrdIWk+FL+CIQ/wzN3QiB+QPgiSR/EriROUqR2y/s4q5PBGd5a5
Jy21CMNJStJGgtCgtIUZzE2fvYgkTIBGxqPiebvYzFam/eZESDcCz2twIK/zVEh+zn3NeQy84yij
T2iYC8/Pr2zIc+hxXeCjLIhQqEXJk/Ue1WFseAbomj43n+ws2uYFvsjwI7bWYgyhLHd76vyiecCq
B4egtKsBbpg6rLr0PVBR46OcLlp2EL5wAKf3wIS5OlIunKIhuEctbmkahBv8FmYimzHqaGHK9cyh
Me3QXAnyFo2Qg5X+bAvE7UR9fmuTUxIKJAqatA5CDxh+ozAJgVyUpp2uXLMgJX6Wnl7bgiJMnIQL
2AhBOYRwJEAXk7DIi5RKH4eamqAi3pu7SniN56fSfjCzK0HgmVtYWBYRhWmOOG0mU+8qdiuHFna6
hKw+iNrwFywdKi7Xo+Nz0Z6OTxGWE+CCcHSZhJtSP0qD1fGVyfGotiGQZi2rbm+3Mwj+0MZPAozK
yXblPBNvMJ3NL8NOZzORJdXuxihATe+gZPm6lX72NuLcVgMZ64D+v8vO05KlYEdcHlo9N7lfh55M
Lj4bduTHPU6M1sZPkl+28RL2KOxItypIYyd6N7I1uIgohqOBzLzO2tOx/zWDY9hnMHy3kHyXwEdL
JM1MdxNFhzp6k7zfufyaIormq/83r3UBpfj6hT5TsC/ZY5zlYKzq1r8f2qMbrVPjvtdQd4fPtorz
4+XJuTY3kz6n2w62gwB7sNPhYBORlfmiD+i5GcgoPF8e6vzKA0gHF+Mz8p3EY6kXqZ2KdQ0b6oBa
IUe36AsC4KO3y4DcYERnl8f8XFbflt2XMSeRdu4NZRFpMWUc9RCo8jLlphYtV0qrIoBrAkssP05f
qytWJYIcTLJFJGiLsC64E+hi0dEN8LHlt5cfToz9/dls/OpAsKmgx/6+4aOk8iXTZ9OLnSjBzc+2
EhrBVwPhqSruPwsKSMz/DDTZ8kOl9SkCy8HOHPOXwXwN5fCxyat9R5NVL57T8BbiwSAEPCpQ/3SP
qiHGh2HLJIHgICUzUnnn+fB8+8OQ1Pei7ie0WsEx6i0qEgQoWnM06MxnNDf1332XbApZWsqc3Yqd
Y2lbrksTy9x6T/5/eRL/ly/8Py/3jUJXGk06WC3HNBXbrtN2pUJ/6E0AWeAUbSysNxHC9NdWGaCx
CdkLQHbsjO82AjYRYYjo4ZbpdvQ02p5bap6XH+/sN9bUf8pAMp2dv7/xWKLmDPKIcom6BdtAfafW
DgrKB5eHOXdXkVH9/2EmwWLqZKlSjGxjaviiAkNAxGejCU4v+yoK9zMn/LZwhe0cQQK51RRFlFkh
O6UUhwY1iS75ABT8zIb2nX6bROrNWCVc1PhwQdHQuUxs/IWtEJNylJla20LV/d2SHJznhnUfeyiT
bbV+pKyOvIiBS8RdDb+uGe7a/ndoHtw0h3350eMXqAYEfgixddAUcJ65Eb6DWYwTjaajFE4pmgZB
AXs0NlRk17IlXb1F4VBjIxIJOmuTUtfHBiarFjWU7bxaxroLIy9ddlgeXM1vzh93mGahkWDZdHYm
36SJpFapkSXZFViAss3Aaagxcnb6tqtXdE19NLzwmrm8ED5RhN++jc6Jp4KsQXp+csjSUOl0u+Z6
bxmESRHYlZB9aMGKbRCVw7/e/Vm0ylF0AkAeeaElGCii7lWH+hOZTdIAwtCVBU7f9OLVygeXsvdo
JrD8blWj3AhQhoZ0rWYiTNi1/81SxjZQZisjgDvtykVNVbqFxLSxTILxqBn7KJAFekTyQM9fOYLP
1Qp15ctok/3ZDJy4vRhNEG+Rza9IfWp3biX+orcPigwTd5P37joefgFHIkYjc19ZEsxnJ33WYZ6j
IIjQBmdKicRBLm0FRkPAOcERXq/UnQ2ivjztZEkBPvJKNICDXdnMSiEji+PLpv2FTxFlFJ6PJXX9
2hYr5tuKMkz4YqLnr03BwGWSK04a+cSmItdGuzjm1EfFDJIt/DMVoBKLWc7eBpaW4yEqtkw0CA7x
4fLKPnvEAZbD0ZleoTKFlztephdd7vq7OngXDZlPsEi/73J43YvLQ53ful/GmlyYua2bfY1usihy
g2MvqIGGzwQq1EOpu4tdexXvcDYQ+3fIz0f6EvSlyegVrsWQqX6K9APFad05Sv6BVX/l5a6NNFny
iZNS2Y/B6dvpc4kf0D4lw4Vt5jRwnf8IIFRhIBCqr+j0teEHvC6x/ykCUOi4/CjXnmSynNPS1gl/
eGfAdcSeMvPKrUV+JSKwy0Odq7LrimXaKAtxJH9rr9ejYXdFplPnRGgN8ph3UNyb9j45mNHcD2am
sagwkw4oEj5eHvncS6If5OhwIy0yyUmEDWcgACNbg7Is0PBAkdrGp8rXsfSB7nZ5qM++0nSrwlZB
JwMaEM4joiL6ZRENTu6jTQKcHfJxCjs73QscnwjX4Kh0lLBOgNSggj9fHvezQ3Bp3Mml8/9IO7Pl
xpFrXT8RIjAPt5wHkSKlklTSDULVXcI8z3j686X6xG4JxU36+IQdbrujyyCAROZa//qHqkpSvVRk
ZPvowtUuQPr9pJVnMwEq0KIn22rXhANjkevO4/FgWTkycgj9HDSMmjHs80nSssbD4H0MRrIyhmbF
3wcWNplye/gOGr/FjwdpEXpJQcXQqcsZZ7MDPtnmE4eWQfD2AHNXHvOlxLBHbd2V0TGbBvYR2FN3
HxAIDd65lu7M+3TcDohA21msH/J9whiKOteW0YzCfBNAsJD1FHW18dSDYT23NXzkWfFLqW3k28iM
cbGyG/J4MNNu+jfqRqfNttghPxX22dO9u6wz7wsH0GnM364/avVzBjt91uCmAJKYoDCFm3w0TZI3
UVyjzfB83qXLnMJ2sh96JKXYuTXLhO+Xif6cHgsuwzDguw+iq9sbocqB1AF7yva3KcLQLHqpLG2b
i48dGaQy2nsVN7sGhwAn7+dZWG4g+whZMV+kLPqlZoui0avIJNGeJUT+Hm8aECjS43uzK2TkhR9k
R4zmMso/PLSotp5vaxfav/dQemvFeEgKzLCd7ECCB+rge695VwgzAnLPR/xQ9OaT4WAMxqzAB9gi
ycaCWVGbZ1HL8sYlGBeZZiHbFwpkA/8vE/8Fw/ytRPnSiq1V28Cm5M12BLvB2Yw0qK6gaKw1E7qC
+BYk1pxjYhhjmNiDfgxJLwCJFte1KAWNUNoXcb90YQkOZEkhr2LBhYGHCGd8jqqdFkYl3kXoS8Va
F1rWkYkZf1vDbJUElhbsKyEkTT4YuPOXRrJNwmonSMJC8RyaiHxBEkPWlz5Wv8RqEjtuVvqr4bUs
9yN3EuUHgYVXKNs0Qa6osLAJpWIt7nJQmo8mLncuNAnOXEFZpSkz9TPVCvhjS3xmVb01EGLL/Ec2
btzmw1ee5UTf/AOTenq/YQXNgpp4dtzAIPiK3yJGYEogM3MiTclr7wMzWOeRsmxJ2WJqPeZrLRrX
pfrq5M9MzOGFCOJ+oh+EtFd5r8mgcqKl3sCMoRaS0MBTh9jlOQTslFUFiTLfQrMK2fKSLHl2G2/d
wmAIGRInCp7NFBH4Sjpt/GCFW1co2us3O38sMeWXcW2oFA1axDF+ynULG1y8HeWDEBMQZ7eE6oIn
WfDcJd2qatNVFiUn2PUU2eREhpCBM0o6OgA/MdYe/yw/zEJxAQ2XFfZb0Mn7dMTk6knKqucUnzch
3ResE7+W58ao7zw1J3cJH4X6DAQegr8uoaSJKbbnvwZ8AT76jeZDiAOLsL0XolfqVDHDKRHBCz5L
4JGGit1p0KdvIw+dsZHPcmZz6duzjEkTTkG47Q3GPXefec3MkbslKWRdeI+IGucGEoLmCb4Rmf4e
mDQ/WEcARGnIyRsT+xv0EiZs4wpAI2bZcprGSbOJy7MaS78UNoWx1jaW4d8qky6Vo1+3osnRFlta
HfU+WxGXYrORxOBWVMgwiPUddO166BBaN3iw3ygcLo1ycYHCzo+UHw7zKVGliaohsDw49m1mHINj
Kp8Qr/jJTz1bCa0l2g0o8REacrvJyACjwQTsIMBF2l7fjj+5YX/sxl9+iOj/v5y40MWlBNgluqPB
MwLMvkK8eoEVRAklQ6AmD2CdKdlDLte7Bhj5VetaOON4YfOixHfSR82W2gFzFMGNP4q/zayd8ejY
Il+C3N7JqTlvx1+5XApO3EheXvZjUGekB6r+RtcXtTJXjDNRc+jpq+Wo0Ie/MnFhUiWmH6KwwyPx
Y8SaUpyo6aGMoF/lGPMWLDSMpKNsM+KXaKXFY2iMNx7QxSEa1ZYuCi+dUdoERbci2nw5GzAkQa1B
Vqu/KzDQi/q1aJ5GuDimtwZ1gVYRW7fMUC7N2WEYWGR8KSSw/SHvq8Gx2r5rwrtuGPYok2kmCwIl
LAm70F8UFmJ7onnhVLMkuGr/AcHpErmLmk9X0UDDbySb6vsCidKxqUcVkimvVBQ8otKWdp36ipNF
qH+KhSsbuQvz/3iXsLV5RrPGd2d8E1vT9dUq2pbpYkXUAvZPiLqMivr7b6GV18bWwA8HwJEeQzDL
CKTo30RxiAuQfgP7MoxLta/B4BRvK40ZijPZIDQv9pWiiZEWsMHZc2zQ62UFzoz92MzC+8ee4Vqa
PaTBzD8pydzDwjWZO+MKOg5moQEBUQgBSP+utsFD9Gycgvsiuo+SQzkItxfzSBLJYxNts4fmIT25
D0lyX2EF9ou91X/SzCVZGgr2oMxGQTr2RL6W4UKFCESxqc2H5/KUHIuHnDwlPO0fG3PeYcm8EEDD
zHuTX62HYFnNo733q8MbLJwl+ITi7/iQPjknD6e1ZRk/F9QbP4noBI1CUi2fnV8p8aL+Jj9hK/2C
8SdYAvmCSbSP4x8p1Men4GG8JzfTm7vZPCO0KyJrYaFsqgc/WNhrfV4tvRdpYcrLtuM4wW1jnahP
4Q/rh3Wy7nE6f/XuI/zV8YVV5r20aYyZflQekfXMsEDLEHfOO0EPX8MG0Kl5F+l9Yi8b6YGUOGMx
qvfBk39PmEqtHyC+hXv3pJ/wYshfSCJm6+DPRgf3R+HMpOfoUDyFGZ6br/kLMaLBbzC7pt264SL/
1UNFPDen+BkDdYtR67PFDoQb1iL9NT4kp+RH1cwdf94eS3XlDXfZizv+kg5VczasVWpCIp/7L/J9
gs07NnnRRv+ZPgTx3HgIH0MTw665om8lHWPxFany3Sl5MvbFU3uSzVVVrTD81I/efTdsse99Ju+1
eRrxySad1jgMr3hGK9BcWUNkX5yGk2PshhOUOtnb0RZI2jY421zsIBIIH/2j93dozdZsncpZxebu
fpSXytk6K/FCv3fvw02+i8940lab/gTzIHiMgtl4xGp5oS86aZVt1b+AjjDZCZi1z8KX/MXbhY9p
sfOW2Ct7SwkWWbxUtbWxtwgPMY5tt6Kc6FlRhKYkyj6wl1hb581Rfh2P7o92WFjIDrSXEc+5eN4/
DNKWTG0OFeXcabyrQl0xvcKcVZtFB+3FPmVPxFIY46LONvareNX93H1lTPygnBk26zDvvEXT7sPn
KLvnAej13DjKDLdO0nv+UspEoDzmx+JU3Bfkrb3Uv3FA8e4DglruzEdPWUiH4jQ8ZidCk5ITUQ4R
8ZpHea+1W0ufJffJi/xXf44y+DWL4dXgZ6KSm0s4ft0rD94TFs7M035XxwKMbNn+qM4pRdAcKZv6
GsYHR1lawT35HLG0LH2ePv5/Ebbvq1hZ87+DetHn66pelDUlJYRN5s5zJ1uMe4ySLYlGc9k+5t6i
XRE8jVVruqB+mrfKMiDFUVlm3gZ32YqsLmiKP7MEA1nAX1KYyKfB53Ym/dSfekwxV3WDnfwaH6S2
WZn+sQFw9pZqM8tUkhtm6puP/fu8+6UYc//ALZOjkC/scOUPG4Mk36VK6DZJrOWGZ0tCjAP296Yc
6KgI5LyX760dRr6Nv9IercfxsfhlEa2uvIhdKX8vJGbfBOEtS4+8XHDWTR3svWZlaMfEwXt+Htxb
zbIXQWOwPlL9RVZTc51Y/jk0m0Os+dsQZ3ATMXHsbfhz8jlRN86j48zyYeWUmxojcoKTnmiC6aJ/
kGEDgTnAwzdat9IDCYdesqQeHSWSylfXz5pLUmwgDwsptsK/5T8mH3ag9H2FCwwE1kI5aHeaehpr
vE+jJWewAFPTczJgoj6+BR0xOUuOoLFcwr2r+x/Xf8ulY4gZBKpnSA2Ork9qkEBzKz8ujM/pCFWA
Xywpi6QOT+Jbs+ZLIOXXK01OWKtLdS9t9E8qN+MerkSlY0knfBOs4AbqMrWu/RzrmRY+0Lj5iuN1
crE6V7qi1rkYj5dG86QS8+FhCCGThkAqqQYmkbTeItTIp2iefbXc0KWvY44kVf4Y5Wor0au1uXvy
/LPjk95NyEFA+jBenlZiL+q3zMSVyiAQBk2qckiTcyWo2WG+cdK3ymoOdU3gZfjsBecSPUSYy7sC
t6yC85BuNGQymKnursnkba33S1V+80hlDnaeaFtGGkFa89h7c7P3Un+j+DEqiCTOhhSOVaE9xXVx
5C90cpgl6jMd73JYYXMuZ2T1zJQKKKn01OTNS1i4p0q3cKxhgwv5gip0V+lPEreRYQ/ummQ6Mq1o
QnhlDN5andVuvFkd33S+q+QRe+dq9d8RHpCUkQeGMQK8ygkm5rR+7NUp091SfiYDeAifXWxpe6hs
pXlGWhPSQNM2Djc1jpeqPHxCHIg8XJ7v73uVl6ltF/gecgKfEO92XehkN1P3EgsxnrPh921e7aU2
kBrbEVZPJkjn5II1zuuN32mfX7rmv0NP36kUOvxLo40efBC+W/2feHjTShbbVKYRpPfClpiAYJ4s
Wa5cSXhpuG+l8/5puodsynKSRS4Jl5sYyQ4dkOeSNYyAm7SlxtmmtyxvLj7qLz9jUt9WCF38OEk+
P3cIn7gAukSPAd6wnemtOYcLcaOE1y89bFsX3g2WQuP7ue1+aTh1P8nHutQQ6NEIWoR9DBUWg1Q/
/iNc4dwGXMCGDzs+XJjy/qlOlwrJfj78Bcs7Ig616czlZqYPJtqbufpYVzjksmHkWnWM9CdMKGgR
W1YPFK4EjbmhlWswKHpoFQ2WQDNqOBOgIHPR2Uf9G4yaG/coeubpy0UUQtNExCga08l6auWiKiOP
NoWZOU8VWgTSoJuUK/vikxSiT65FEpw12T51vcuczu+xYGjqNYBp7IKukWWlWCvIZFi1k3sR/tQ0
IhKSGJ/F5ofhoVTKjhAYYZP0jbkUaIfmSrOQfyitVKSB/Q+BQpdyunOoPHSiNyM9v69cEkXce2AJ
pOIumSdqZLxI1JVl8+ZI9Ur8GSSgc72vFjmpkG4Lo6IkEiok6ky2I6LZPXNRuA8qJ4oaFst+eCgR
RwnsLBuEMe8b0JSktSeTN3WqcHyWgcY69Vg5KbGx8TLN10C4GRkiYR9sBWwpiFZC6ZB62UEDHzMQ
1Wu9vZZJi+j10wiR1Ov+ynFVSmXCqH67trm+fixffM9fXsDkIy4s36uJpIzFRO+frxag37TO16/y
qV/8YzmBweBmBP/CdMTP+PLFVM7o5mFYRoIb0Z6iYVHgYAS79K5jlYvZiJQkD2D4wh/AAPfsYmry
7tPFoJawqWMGYW+a+qjK4HAk9P4aCYSJb/mPXJw5MtmEUgGPgy988jQkf0hrRyviOx78HnX1P/T4
30V44rc1ZBlffyyXaiLc+RAWQm/En2byVLIw9JJYiM4AIxG3ocJnaf4n8+NLJdGnqPlTM4S30/fH
H0Wtp6c1F0LogbGTwECovkB9TCPDoO7GQP/Smvo6AZvsyIlHDkYMRnbXyWevBweFLN2uu/9CNQHx
5d9B2+TpebqEkKHnpoAdBYyiA9ULrepNdZB58YbQSsjC1RkYbVK7+lqv1IMUsyzYgS1T2Lj22gdc
OXSdWWSu5FadM8QtLBot/GbNw0B8gQ0aLJjp4Iot8H3L6vGwX+UEAIXTxnLPCJCpC4pbCyoukFSt
GFgG3NnhMQ62Arf0e8JSk3pFA4YZlhgP6FDCmL9AmnbD554LRBwvaq5jKZzCrNqpfrvqYuNVjK0H
ZZf2GY2NtbA7Jp2MVl1yITQM+gO1YfpXH0wuPIBJImEfq99S9m6P1sIFJ/ovlrmGRZuFuFkYMXxf
fbGfEfRnjOFdWi2FjBc3MzCviDqBMcb1SynqxXdF06MLA3XigiYnCnFQuhFVrAoELlReQsjD67Kd
8ahaJ4p0oQ+WqJSRdruYG5EggeJTcN0hU4d9NYfdrxkfaNQEwyapSCHW11nyIaiZrp05syggrVEf
GXKSxMf8wh3wsOrXDMBCPVrojeCazwXzXoxgAfgQ7avWc840S1j4ioELVxYDQuFaStNYkZAljNZq
zLqEoaGN44nQoVTQgVk6gfLbSutFLS2pBWqcjIGfhaUtq50l40WcWbK185tyx10KXj2nUQcgZZBY
4z2l2rjEcTeFm11k9qqx7bWafsBXSYNwha5VTOPULt2acrKsk4PQFHvxXwoRKFzGYSTTsF076kKQ
79EwBB25Q7w2g4kviZNCR0kXozHrxoNC+Nz2urdsM2LTGHk54KgihFaJgcrqCJp6fohRW0ogLmjd
fg7d+CylOOzki76Dr1Of3aaYJVtjUXTOi5/WNxrQS3UipTi2Jux/6h8guFNgra9YUC6EuIfc70xU
5IycAV7hk9ykylw8S3ACsWASMyDBDfT7qpfxdEn0foBpS7cLcwM5IaNE3puUfAhDgyC/TaW65HOm
f73oZOu107QhUwZRG3IZVl4hge93BGFK809iR7cTc5h4jZHoOuTUtYeA1O8HCefdG9/hpcLu6w+Z
nDg5KSE+YXY4vaZH4WtlGoDI4YwVyqeP0ZAguDPvu2lqdfmxYwYN5c/EH9GYFK5ZXHQtUp7Po86C
OW4vwP/UmI4vFxw7TlcxNb1+t584yrS8QT71PxcVa+9LeTNkuFHbA++aDGUOcuF8zXQh194l7W7E
z67GxSiPF5qe7NvIIZdZI2TNZcshQpKJCx6BZCQx4vWbO59A7dIr9kKvUTLOFEwL4brANxe6GEo/
OxwAtXEiaoYzCMak0KMKZhCT9MA6mykzL5mC2FkIWjChSAtVI4wzfTZQFPXuX20A2H1sJLBF5qmy
/H79UVwsaURvZCD+NVGxf38Sov7TfCHZL+2nullSKqf6gaqGae31C/0vL/rfK01edNEVRh+brDDq
NGAevIQZeMZIoSgBwn6dNkhFqhsv+uIwy/lye5MXrXC6lF3ARS34kJJz+McYhyUtLKjwTkKyS8fL
0H2UPrrmmRLh+l3feLzGpBJRLSk3SqHYZdqb+NoyrX7hiIMhr9DBXb/U//KACSTCgcEUk97vr9JL
9TgKYsATOlaKRox1mfjDnR2XlbEBT7zF+Pv8NP/8iv694OSN8iNGWVP4dIUTX29+yMpPPVZn9ASU
DCgxievuvJ0S/qiZIRFndShs8pkMZx3kb7Lr7XWbQD7+qIoNSF7ni6RtFpGyEpsvXjL4vLXxh+DW
Qj0RSnJkmi48ARdv9jHBdIRRSWmuxRmrxtFKjH1LjtgiGZmMJQ8IKFdiQFnVzrbVwgWGwmGzE64j
wj1Py1LS7FqUodqBGV6Yxxs4DhAHxtQET74lq735bibrUC0cH1t1Jrqj/+CAB/BDgfvM5F02uTGV
+TX1YdPeWBIX2wj7f17QdI4cFmNWdBkfN1dl5fNxQzASwrn/wBHmYh335VqTOo52SbaCAkkBLUve
SAt9CBfs3zeFGRfvyVFURRilw6+dHNORUaUabT+xEgnremCGsRYSOo6oTk2R3D1f/6ouX476FDwS
gdHni/1yUoAo6YwNwFVYG+zfhmhsZSwZrLMUdT/Zuq5f7vJC4Wiiq9UsOtvJ7cW5H8atjN67Sdbt
yi9z7Euoa7N3N88YODACPpEcdv2iFzepL9ecFCHgyjmuFRnAIJqaYoeNJlUHt8ZXdP1CN+9uUmXY
kWe5BC9GAn1npqHjDyTEMv7S+vDu1eYkPDhuXPJCGYkQGNgPq3UFU6DpJa3EoNKFZonrBmb/7Irs
S1gaPsNZEwRG0EYoiS6nesq4iPMgxq9HQBpu+yxD4K+jZzOyb7CALnwsYHV4E/Gz+G1TwQFZFjA8
HFTScrIbB1jCsCErUMEbz/vCi/12GfEzvixeU/U7R1ZMhFzNOzwSnjgAp+g1/wtMlz6brxFuIWYq
pvr9QhBWpKRQvc9hEapkOBqW8YYQgHUkyDn/gSLzApgtTK/xvMbnyaA/+H7FvLWDNvLQxQFQdXji
8hcawphSkZ5fqc4uUWVYdCZahZr6Q0uNnWliEJzf6F8vCfK//Y7J8ur80Q4LiLZ3eSkt0IhBp4MY
jQdlovwsPQ2whohZjE/pKetfIjZzpGfrRCRoSf9IyovnrYo++IH9ZglwFrY/bqz/C0uNcoBoA536
2kQxN3lQhecywaIqaChkRXYSzHWQ2Nr8QJoMBgqVBSAC1nNK9cX/EHkf0NcFUfj6L7mwk379IdOB
YlqTrxIoxSdx3Y2WUr5OQGFJUGG4ctMp5fLFBHWKslZHTPT9rluIuYVrouiJxgNgXQ2vghUZo1Sl
Lb9d215SC3Jz/15P/J4vX1pQpE3mE4Z21yDpH3iEEV58tO7Cg5mDSjDchO5r7MxV1/5o3T3PvzNe
NBmc52MszbkXPsDpNvUnqMKUpwo9ukiG0eqftpLPxqFayEY3a2tfuBzn2By6wZuen6GiBhWyJDTk
yZmYp2Xqg9JUuzQ7a9W4Btydj3kGDZPUQ9yT0mBllsdCbRZVHq47G59/H72Z327D1Kc4UlckLkCR
xV8KpCCde2S04hRyEmaxzBPS6Ng5P8i14QmaGjklBNsb6QlcC9Yc9LnOVIDcyPyEuSsAYzBLHw6D
zM2gWtpU8CTKz8/j3RJGS8AeQiyEf4WYbGdv+VkOtHnbaDhUDLNG3gnNX0ihzlnEYxG1m5wthduu
+FrSHWd+L5OZQPS6mW/bdtnzXQHxQalWieQdCd/28oe03jZEj/NbRHZEUSFUIu/cYq/XZRHM0xnP
TasuRL5L+bvP390GQ9ykXNVkpYMy6FG3SLw3PX5LOfeDYJhf/ywuzfxNRWjKCRGU/3R4iRICv2sP
q3OB7LFlOY63MByS4JIPomgMIyWHJC02CLoWyhE2NfBvwETZexZNpII4zhrUbHH9R10q7U3OfL4e
yhBw1Mm2pmt1G1mopkRoSAWxSnB7BQ2RbMs+2glyeN1aWxA6O2xgN6H7hTnSmf6jIfyp0DCmXr0f
zebvCMUwAUD4fqAQiDABNt+aZFu6Gx+7X+rDEglZiScqf4oX3lcUdPJHBOVZuEsEsPmgSAsCuIgO
QsuAo4n/Rib3rAC/ZfSmEHAszKFJeJ+XwXsGcOJm0aLI9xI5VSb/3PBbSI+6ImV0caM2vHC8Ekpg
MQvQBU9xWloEceNiPyD5GArmCyoa5jFCGciHcluAJM6zSa/17VqTyXiZRLqvNKjYkvxvFmhH0CYH
HVu4mTxIwJszL3tytFeaS1l9ur4YlEtd9LeLT+qIiONDTmw0RxidhCSixGjVBtVaZU6wFcIABG4A
E1lKolKXbfivQRf8lNOPNlxUPRNm2Oh2uCmzQ6Qzq8uQKkTpghavZFsOCOIwCIRtJHMuXHgE4z9C
b1yk/rzpl6FSLwanZ6S6M/t9BC8mDHOycuEpVM4KoIJPdcYuMMjxQrFfi3AdcyULaVRzl6wbG+Kw
py2G8u/YrjdJs43CZB4BqDoEcI1kkcNkRXKIn3WrtUxmH4RJfqW8490YbtzwHW8SK6ChCcCI1TMQ
vPjoWmExEK3G/ol4igOoQsJ0Uu4MpiYfHsIAT34bmT/2DCdx/+T/iiDrhq/HYEqaKHNkCXOBRuNy
ZOgYOPgHF/Z8xfErxIKI5IRsQ2hLRdhYWatLQoJ0LlvU+GATkEU2ayI3yIUO/s1IkUvnJsRjhXBV
g4JhekiPTW6YZYdgEDiGzoqKEQCUKoEd+KaX7KXKhDaOEo4iGGLt5IxOq/r/umhh+Ed8HYQmcJj/
BoHBUBBqB/+pCQeP7ydzWEuK5fuGL2wFzfxDNG7Jh52+xbemaJcsM4R1oUUki4No7o8RvNNInUVw
tQCsE0i4zIsU3qKWCtdsyYvutNb+IeLwsHsBBTPyWSZQDRASmdD2fadvRXAbIxabnHCON7FjYu5Q
2N5KQT4jQPfrH7Z58W1DNCMQSBAj5MmmksARSdKStx1YxLfHzMBPWvsxeC5Q+4iH/KKSj3YukCSh
7BHuSXlQHQoR+sHuXeb9MRLzX21dycQtIGX13OKTnS37pzGQVhzEyo/I2Qu/HpzxRFKfMKUXPBMT
YqGeioAnUhJFaI0cHW0f2SgagBrtDitPuAcJ28cqZtLM95fsIJsboOBupi1bqXz1mNOLUDtVKRek
Da07Cfu/KIMYmC/gNDryvrLdxaBX+7IhFiHUf2gDbljcmulqy+vP8uIxrgrWuo0IGzeaSQtk5I7r
F4NFggFT8XyBA5lnbq2IWQ2MaEyY2KOMwMGM7olhwqcyPJTuBg/ScLZKm/uGUdL1X3TJmghjYtsi
IhlDVn26HgMrsE3PHvBtN+U5uhlSN2k3nQ4XpnfP7o4oUciCsDZg0ij9xQhIy1Hi7XhrpaLumgJI
GskWQK0YKUVwftGr5IzihBGBKel7fI51d9O2AcNSVnW6detD0r7g74uQpAUD72t3KcEkI3dJ6QFM
TIRmFHD2b/rdFpvN2iPBPV/TjoqJl0ioACz99OnOrFvw88W1/uVpTPqgzqjNxhgI7sB4A8ifuxrK
hA/LmVlUG6Ou0ZG90KUh4E3ISEda5Lt3LaC+FOHajmJIokC8/oYuboD//qQpOGxlIQMKlTwTRots
gCwUAXPeJFxdklOYwB+mcLpnK3Qm0JySO6HVGty66JBxYbNAa/Ndmb2Qm8K33SH+68dqB/YBWpdw
DgmjgphTqlHLz1HF9du+VDZ9/TmTL6WRh0KNNfIEWJOCCSmyO0UWRACCe/1KN+9cVFVf2rK29Abc
uNER9/W6efaqvwqswV2aYBG1xNDlQMw1lvVO/hLk8VaICsXelMJA8qMbJfUl+RVvgTcKA8/EZ2LS
IhIkbNSWCwnNTASjABIEVjEF9HI7HB8bT19ISwidQXpAFBr4OE4kZ1Fs4MV4g+5xCYUzya5h3Gcz
3iFK5vtT0aIgUguZp/KPvwqfgu4PO81IZ778JiI4BurzlHHwjbchjtppDQufAEjNxpIA4On7deU0
CsJAcvw7qX2RtHdDvyPPQ9Pv7ew8kp+UvUOkvX7Jix+9hQ0DvQyRfvbk/bvBIBdRwwG3TYZ21qId
0aKFIAro6v3wcP1al6AgrvTvxSaPNa3yMkpaObmzwvcO12EJUlqb4dRWlvdsiKb6YVAc0s/e26CN
lJNBRXFYryqdkF/M2wNcO3rjUeOEG8zXXApX13/gxYchnjxdPyTIKWRmK26G3Hb0hdDdI3NYLHWa
eJHzKsTPUCiuX+/TjPKP9/3lgpMHEjSVaoaR6t+N2oelukQiwCGT32kBkYUycBul7cgkWzWUDT5E
fBAl2VhSYu4dbOoq67nxajIjjyPGgJX+t2VRy4OmJdrvoCJjKtcQbepzg7reKnx28O2QtDsU8VL7
jL5dkC4Gzqy+sbax8to376NOLFexFZwGo30tyhfh0Uut1rtPEGpi9U2H6Rfnd30RLmBOunBJ+Kmu
78z8IV7SSIpDqtde0zBZY623Tqtqk0AoTVJ3wZEacjEdlYQbFDe2jlsvblKmhXgyRUHPQW5DRl6q
+kyS/8ILNSsPkfz39Xd2SXoIf5RxMBR5XVenjiFDa/pubfT+XaOIBgCL/ZVotgDLoeeiaRdTMutE
lS54OdevfelcgALEXEf8i8DG79tDIBPEW7Zc+h/fesgXYDa0BNAOrl/o87OfLkwKNQBrziFmLZMH
aueGHih5xMI0OAoBjUZcwZ0eh4soeChGd/WJ1VXnGgkxbxYSqCZCd9y3GFM7qnUNY27oN8CoQ7gx
zVgIo2duQV5tFR8HY+V3+fLT5ilbCp8Em44txzBN12d+0KyQnGd0doKvytzp02kC9g9Nlg1v34Ja
BK71KYX9HIu+t6A9YvEFhD6RoFFguyv+CnJWIASs7PVoaivzM8zzSLtKpxa73b2crBLcBvBfoeBT
VWMWVnsxInU0viIHowZktIBJ8eCttNj6tMX/tIsgdaC2d0AxPHURlClE+/HNUbXYd/94AVh7EDYI
0/8PhllXIWpXR9//dBCSG4svDBer3Jm55pwOzTHa2aAoCxcnf6AmUp1u/wRRZfzxE0yoRZrscAxO
KZaYRVSRpAf+nYIAktad7RiWnvcbkYXu1WImRFUiOIGiILq+/i4sdKh1IsANo3vhBvZ9oXfklbVt
Zjp7EBwYq7Q6egc4gKf2+f/rQtMCs+LnJ1VkOfQ/c2YioEUlhLUIs+obX5QuvpjJ0/x6S1Phkl7l
va01trOPpDut2OQ47LcoFWUgTRdwbERRLrvGfSpVK577Kk5xHzMw03IqUNsAKWnanUxcb1VlXKrq
0fYeNMh+Lhp9Aj+1/DkGZRpa0PLI/tGOeHonxwb1Xq7eyU26aFk5nVqsU0yd9E5bdIa512KdAKLD
qLs005pLkln2pAHKF1l9cFCJ/T8/adpoBl8YZ8N7mBpwOY1v+RFwmJhKwxgVXz3Gp5CQlSi4calL
nabN/qxCd8b5VJvqODQFXiPwFq5HJfaMB1PMFfwHtSYQjSyWcab8QDdjl/LMZfilKesCRpIZvynV
U2K9Gbe+5U9e3OTV83OQ7DiAOaR1TTbTMlF7VEgYJWZgHnXXL5CTbYzqwOwRhzlcw92D0winIHuj
Bh8Z/X3hAHEQGdAABY+LMuw3jIBU/XeXHUbaxPhWgNmlNuDbT5wUnpKhOQFwE8wYM17lrjJ3Uhm3
/ucyPuhYhgcJWZLVPC0f/KxbaeySnHVD+4GfBrbFhXnjq7x0xtqGBnlBDKfEM/v+/ScKoVljwrAI
NHPUmbrVu9A6dDqeMnwu2Dfb7HwYqdCr37q0+L+eviyb9k0zNbwzMXH7fukYy0w/I9X9TrIP5nBw
s2f8p8eK8c8c0B7ac48VRfXT91eWnvP5EjF/Tm5p3C/UMzaoHysYRb1YyN9/RJ/oITNdgLLal+eB
foaXAoZU6wyKq/VNmpJy4bD5drnJAtXisoupaTjtvWUDy6/fM2jnmWNSRm5TZH+MRzzKmri7zcm6
ZJVn2yR+aNgYIBiYfqvEyxd0YPS6I0rC0G2pFBgBG8uhuYvUn6F7LqjFIQ7Kd5Z1aCkT8p+as7A0
jCb+6ux1kN0H7ePoVQiI7GVMCTCErFww6uvb18UlScIA6Qo4pwvI6PsrKXLLHHzw8DtblWeU67AF
4oqqAC48YzjjQCXm4DsDaa2WzBvH4aXxAoa5+OQJmzF6UrFevnTpRqgFYajln8Cp1JAnsYsJM0uO
mUK+ZLrkt0TUS43/HMLHDxJ0ubccRy/eP/2wKuM6hlHeNNZV0fRaH7uEljg9UgqoCdT8XWfISwNt
p4ntT3q2LbEb3AwhvHT3BKHjdqnImI/9IT2sjDzJ/d7j0VN7RZ+635ZsQNhv8k5kx8nPxMHo/qzJ
BcPBoxi//u4vVCPiqVOQEGcmk7X9/emnoaLg4hODDqln20HuTbFQhfmMLVJOttev9ef24wg/RPxv
yGT/M6BwGL1SxtAYE2kVodyO7Q6FIV49169y4W1+v8xkQVVRlMOL8eyj1Z8SZatZBxl7iehQvQJo
lfHGrXHpWmXN6vp1L7AAYI7jwKnYJGeAqk8eZdfXZVXWg3WMyy1vMwp3arINEioYWH6h6uO9tAys
vSatimHpygSqwCEeycfd2M12HP6KfpNmG3d3SOmr4SRFG7va9gj5W2U3kuibvIbuS8SuIG3MiLN1
gW2kkcIGECP567dyYdMUt4L1H3iVYf9BJkXw60L8t6wjN9HCrcn3I2ZBeMKhxK8QtdzR0Hg4nRUr
InmvX3u6IOkHaD5Rnhga1nT6lIifJpGR9I1k75PuHVcI3d8XwYM18Dn+P6JDnxdyDB0JLjQ+1RCr
9cu+Y/tZEFIn2fss2Y/NTklwnQqPADNF8pThNnH9tsQW+vXoFVezNLI7BALI8TvZYp1ey4aiGOx9
m+TzVj6H9i2Gza0rTA46A3JC0yVcQdb3qvOMiPj6HUy/3ukdTJ5XJCGMbCMs72iDZ0SddeVb4Ocb
RbmJFF68Egghoj4Tk7jpnlR1ni6PJIvvvfAR476FvBuytSYlaznHOu3FCXHUiHxW396bP6rJIUWL
2dr+4vr9ftr6//HKIA+xOwqF4XSCgqlbSKZ1Ze+7UltJAx+vFizikOaU8Yhvrgq9WGpejcle+qYm
D7ozro3oRW4LHKqqraP6eC3zRevVoe5vrN0/Oq7Pl4E4RgOlUcHzJi8jMNu4TZzC3tvBRh5VGqVq
bpG8ZAHNZEcie4EcCHtIWk7MDHcUhLnZX7F8Ih8Wfw+XgMFs13oOxBZj58abLN6qVYn1FmnhurQ2
xyeijJwuwVGlhTj4bPZzg3zubRB0D04wPJRms6SYjphshdorkrYH241XIaVNHObPZqL+zdO4Dy3v
RqVyYXNQEa/DJiZjAkv8ydbu4Bhou3lj7VNcsNX8OBqH3oEZyxZl3ThGbl1qUiureg1ykNTWnrdd
mgelOkIWiIedXN0A5C+s9q/3NF3tLZOpviwr7kl6ynqZrEoCZlCr3WKh/1GNsmZQyZrs6yya/0Pa
ee1GrmRr+okI0JtbmrTKlC1pl24IlaP3nk8/X9S5mFJKUGLOdAPt9u4ik2RErPWv37C9il/8z4bX
aOirF720j4bqzXl1wAwigyEW67TPCFVICW/s5xZnpwHGxbJsl+ZPPf1hA14HzNee7erNokdK1CO3
FprO4xj/StZfS99feckfWty/N8r2D19XiL+si7c8awQq4sphH+dmZ0nFHVzazVLXsCcKXoUJayPd
0TXE6aP4PEdMzl3b3OXY1hNkg8QvI85c2dBBXdkQ1I97uEoOl6VobAjkgVwc8HattSgGEhZdiVWC
OfhqxoB//W0sP6wI55sOI8Zh3q74W5u40qxZu/lf3QEVKhUGG+SlNVo0FmyZY2QLtXNbFF5tJaju
oZC63fco3ElhoLb7CJ+sZn7++tIfQgPESwG1QvqPRQ35HxdfT5Lok5PP5BesRraf7HDxbTgoS6zi
l/NiduFezkxfxNKlw7lHCstkwI0wYqqNpAJ+TBIP/dcxqJQ7Impy8+7r2/vg48vtiWAsW7jGacoH
yXqvd5Md04odpxmguj/NduMDYmMb5VFqcmrE9nQ/w6aTrnYPYoB6cU7Y+CHwDwBN0Ua8X1eWYXdD
XTG44NL9uimLjZxtV+feihrQkBc1PNHYVkZzc+Unf3Lgc13bwZmOX0778P66WGPWRWll5lFyDqXa
ewD2KyGNCzGvxvyg2usGyhxrlVNU1DPEsXA6XLmHTzYvDiFuQdCgCSW8+CrmQkIWvxjG0eawsBX6
B+0ZdUstDJyIDGTjLNUciumxbBOghXsCbd0Imw9uS58fvr4ZsSN/eA9k5YmvlED3S22IZDrjrPW2
cSSKvMb9lOG9XriV/qfcDsM5vsb4+dC68cmJiGEaNzxFIDJdvHcpLqXYzBPj6MiQ1eTkmMZYGkfJ
f1b0atQ8fdzPUfw6BGs1oea2thxoXQaJdPr29Q//YCbNneDGQdejA3WYHyKPoY472oQtyHHuFVeH
rJmGdqA01X9lyuFoRIwkCJjalONKasMfUSuohnQ0wjdtjjdVJCimeHtzlGIArMKfJ53U8R0VJIyY
B7yK/TZczjLwUFd7FBx0cZ7TTDK0Puh5hrPvp21dwXLPIKy2nu48DF36JC3aPnbMrWhhZgNTo8hf
ogJzwSaAcIdbidshwroV70gq9cd21IIa3m5SwUax1GXTsok0A6yECRZUXd00zls3jZtQ8U0tdmGb
4j2c+1EnbVT1jY9pkqJ7vInchJ8XdaM/pniggZ20r/h+xpqF+1F/XzhPXz/7z/ZFHjyPXQdV03kP
71ehObZjJE2TLuoEqcd7pbQwDYTavtb+gosibT1YSjp0UBZ3yYAd4ti6aUVMrfID5QtRzfBwjsU1
uwWx+C8Wg+OY4AmyIMHrl5tDh7NsqSqjfoT/DuiymfN2K2PT8fWv/9u2vL8MTloi+UzYziBnEejb
PzXFWqSmXoWjdqyWAOV0kcO9guFphMK0HYc/EM0hu3MKxUc0q40q7MjlFHf9SSHCxMRa2NyWyltr
Izy3zg3gPYmBDzLmdqMmBTJ5GkY+7rAhiubnpTADGfFcP2sQn8+46B704io6+9dx4MMv0hlD6rKN
+8HlETt29WiWUqGJ4iNM4WnKJR7q0s7I2hOUEUWNcf4EtazHoE+jTW3YT2o8MDXCWTw0yB5V0Gsp
0FVT3+5MRsyN9kuvv+21pXNp+p5WXrmth3AQ4l/Skpx0iGKpUe8r0sqjqCJtj1Cp0pu1CGFqvsUM
4ptO5lYFRFBKN8Uw+IbGcrNasuMOrZr44mpRnG5TffDUCu+7RvHCTj8m2c/GBlYimisVBOVkHy8/
0nxySX6jppueR+PblMzPXfpHXCST23OtNps+bvyE4WQejts6c7Z99Sd27sY19UR6+zTh22e/LjgM
qMwRsac4ILYgWrzfGlO0XWwC7viBS2YG+k6fTVfB9N2JUDiopBnH1nd8rw6yiY3udEjaahcq8Tat
bmy7/iFb5yqO/dJp/DivjuWa+obV+JlzP/ajMM6O7fQ+ztxikn8mjHpiVZHpbKaDZUg77Beb2blL
EHGJ/6kb+7OhJK5Mfmk+1AEOE6fYSoNacktr8WaMzshvv+OF3aUmngczkWQxGtD8PyO1oRsUXmXU
G2eU+H/g5TGEOx0e8ZW1I9bG5ZdmYDnAsFGs0kvgc6rzZpglWz1ix2UN/X5WSqwQEXCsh+x3vz44
8Q+5/NGvj3p+10+NOxQ/CqZqnfMTeyK/bNFDpKU7Oo9YEEcYwutPtrErilNebYAKy/Ru1o5LxJ8e
dMUG58Kvb//D5AfPHdnATxq4RoZAejn5mcskH5OQgJvOPle1Vzr3uGib87eljqjQkcvTljpZzX78
22Iu5tDIj88NobJRCRODAVXirIRGHyC2xuovqbfdKzf4cQt8f4OidvlnbxpyqWKCpqvHwXiJ8zbg
Q5fL+ka14WFiW2qSdUm2RFO8labMCXWPPWxUOm5py7cj1SP3nGp3RfgyIc7BCWAcXc4+h5h1x8qv
7KMfALf/eZhwLhDRUUhaF62F4dSt00DIPbIKRv0BHLwYcS1vh21qaKRXelV87rX7OoZ0Cf2+Ma90
u5+AHeJh/d8bEEXuPw+L3NF4ViVuoBstnAy+WfMmW/eytpBBlQU437C7Z+tA2NvLuGZ+iZAnVpaN
NPxcB92PRkTa0U1HDMWVl/ixDee+RNYtZyv58JfQvB2HjjRJi3p02vvZ+GZi7FI6OUv2dhi/Ye2G
0+nI2dF6PeZcw/IUV/kpNPTUpSTQfE363qwHOOA37VhvrEPSxL68KJsUR51UEYPn9DRSL3990zSD
nyxt7BQchj4Ysn2gnUOEDi2zkbhrCQv6lLiONvWyJsXoJfTiBefhMr0xLNxPdSzRQE7I6bLpxZ3U
CWTMx8P6PIZroLHblib+jOHjNLC7G8mxBX/KopAReH+nN90xn5kbjkR/NnDMsGzfUqR7KLF3nBA3
WZacprm5jdkGF8TEJmO/dnJlVYIQ0Lk51hN21d61PX92JruT3T6kyoOhVojyLReGhKsrj62R3Eaq
10LOCOUHUnDccUFNKm/qWj3GlPVkk96GUMDt6CxL9zoTNqVTAjuOg3X8HjUjPzrDvN1ylx7QRkrd
tZ02svM6ZnzhJWa2T8P8azLejCnoZTw1bckzzWyvN2SoLi3mxWyL6+w5mG2lvwvlZ9EqGJLhSB1n
nmw+hfy1MVX9ZskOhTXubT268hF+IG+K1WnSUDBzR+MOIP5+cVRhFLUtcZxHNdZxBP2xZrwEW0Vs
dFZTQxQ+c2a7ODgOxOnaSfnW6ZKH7INmGnL0cGVj+5/gpsuTg+ExsjEmR7DOLzoPZZYK2O/sbFXY
3cyJuokppex25fi4NRyxTYmDT2wlY+OPAw7dFdwf+EVO2WE+tQTZQjhD17uAWf1A5EI9KPRqyPai
W/O5BTlEnwzDH5J+HbpxTzXrohtyx5LkH2R0nUI6svpEw5lhiuTO/xETvGlQ4uXW66Ddp/rkGTXu
2L1Buw11oybZLjXuME3x4jwmfuRgGCeqGlEnY9j3czGqrdMcsPnbtA486PyMOypKm0Fz8SeZ3aFD
EuNA0qLJXIcHKZpAEDJG95G9g5iy75rON+JiO62Tqya923XOVpIqkXAbSOSgydV/dSK7qvkcz4Nn
zi/NsMcqeSieM+sxSfvbZH2qRn2jGm2gtRJatNhd+P8POXUanQVWOEYcum17Y3WYeq2Rvl0Llb+s
Yc1KcJfzDWjcl66KZv+G2H71oi/Ka0tJq3mAzHmsdNmveZR1We/mCT+iNPfNg0VuMAGObsSARi4m
D/6eT+j91kijkyx7eklc7e8mq/fiLbTrvEnWe8IHHZ3AEXmlIUKEoipuL9202Uta3emQQa1vshbY
+c2gPkswy+rbEY9Y7Xdb4Ap004F2D0627e2zsVgPZXaYoruhgjqXj1vZxkk+hYczPUg8jmVUMMYs
vNUk70XmQoR96Omml+gb9X2dzlcGR6zFz3ZdjBosyFWajbL+/TLlI6xMVU61o5YuQBB8hJ3mdbh1
dvlj02ylp2yNfKdR3MEeXHmmFat3sXVXpN/j9YwiSE4azyBbgTRbMMDD2AFcDXHQWLVrJUHfpedl
hSUdkfyzV40Bky58RHuSFyNkuhUUwMmLTARvucVX/UfHQNSILS9UbyucBEwkHlFOqy0rvloo93kd
nbIWOSpnVcZZj/GtZ05Qz7rvJYXg3M8bC8cO6aEvuaX9pOJD3UmGh3aDu5kQLRi4nbW/ilTCY/Sx
t4Sl3EtbNF4xGX7Z/xymo6k912iGE0KpkwfJesl0DFZhxs4AluFZbw/9CBvbl17z6jxKdKkktOPY
6aacsnP60nPm1NNzvjyvsp/OP9vKJvr7xa5Q2p+GsNo5Ji1699uovxvGQ2YbG10Y6MoNKt7UnzN1
X1iRyBTZy3a0d2S6I+NPNL7GVu5nHTpbYUpgbXIs1Uf1LmMilqip77Qg0ONplpp9y3FYhtlWMkPS
U0kU4tiO5JeKpRm1UWAYxC7G991yG0Wn2z57SHBXjg1MRK2XMZfJyS28LhwCmfHFmhheqZNqUZAR
bG4l5ttlO+Is/21eUmE3jyxllDxpSBiBQ+eU/1v5DTqW86acHmxNOrTzT3sxg1TvzmE93TrRzNxh
3sEbuLHiU/5Qr2+h9oy9aVlXLL2HcXqr1dsuHlxLeUrmY9f4RbyXx9wjfqRUZN/k9nvcxmrkT9X3
kn1OXf0qe6j73jeweI8YtWYU/FkuvZT1L63aEwzWV6ewx82ZninJfURNnbTL8o2Ol/v0pOU7KUI2
RpHR57s22s/VTRJOmMGVOA8clWU/Ofuk86f6ux474KT+WoSB0Xxb+iDTG6+tEja5u5XsAPUGwSlH
2n2VDpwG6XZt2d5VEK3WlQkcSCc/QcHdNhwgqyeNOcbS2PdBZXpMF0RameyNDc9yeVO6H5McM4tK
TqW0ntuVI359icm5+dkWj12/i6dvJnJM6Sw3WAZZD1n3Xap+xfHvxnltGYb3seQx03ehfS81FPF8
t9Tb0DnG48Pa/WjTXTTGvk1nWAv+Ak69g4l12bJJ2luTTDR4X9qI6AcHyCC276SEj0bbpc0Jh1bV
+QE0gZesl4ygT99m9cmyMa95LMufUX7q1h1qAYNUo7rbRxmqDcznsSu4sTkAkl9dqbgyZ0M/7q4U
kB+hTAqOf3ayi9YlcqrQtNaJ+gqArgBFwdLSG+igktq4d8Dn0HwXGk6IDqFuY7fRrPvIElw2+AV5
93MV2AnEg7whHUO/Vt1+0ldpshiIAn3qTLIvqiGtVRezht0vEC/MhjtJDfTx+zzPQA+zq6y4XkJ4
0CgH9KXc5E7sj4Rd9eFDj2na1w/q447/F3QTRtqCw3JpcRQvXWMmkoxFob1NmXWWpIv254ZKBrJ6
sT58fbWPb0VczVCgp+FkCU/+/fkiF3FL0NagHFtd1HyjOF/Ng0AynWzYzMu2zYxrpado/N5XAFwT
hoKs4WMBa1Dc0z99WUFNmtR9qxyt+QyUh7eKDiJRRT87CXpUdOaqKmDn1z9U+fSqtupAkad70S6t
bqPGZJ4xVYp4xXCUE7n2zPSsFbtS2C/Q7DOgjKzB+/qynz1fSIEMNRwbldQlmGgbFIBSY8sCwEcp
WMbGTjOYQeMFYEeLv0zP6WRde8Dia718wCgd+KGOgGLsiwccTmU+JGGjiCmKwErTh2R8lef7Tj3X
NtgjP5hum9FOl70schACV3/9qz8uJ1IWIEMaRAwBOZoXIxTbTFdk3p1yBD7hc2JcZFwdVXzsot9f
4wKkTjp5KbuqV46dxCoBIC9mzEIIzUnPE/EZzoOhwLqL3dA56UTJKcwJhE6VLAamN0n9+PUv/gTt
4HYYnVgyKnMKnouFpIedlizYMonPiyaCcHFXDMvyiJSRl4kZBp9Y026nzHGTet2NyfHKDXzszzHf
hwYLxYmNDG3Y+1VVR9Myy2zfxyNah2weXC18k5oDYwqpan1ml8+Dff/1NT95BaROAOFQnOIgfYn2
hX2EMrBDlYyVBcwFJuv26JFWe3XO/9nTtVC7oXARY2omxe9/3Aw/bbQmvmjdwdTkRqqeRO44kkIr
4AfG6753LTny9fJEL/71j/xkdA+hFbEpziEEHzONfX9tAhyLUJJ74m7CQ9vfT8Rnj+XCEBjAFSr+
1OBioz5BnmmBmTKytG2LKTHplgA09zM27RPF4Nf39MkZ8e6WLo4rs4Xq1qvsZczMcaeCU1auD3L8
Vjj3cv3y9bU+OKdoKr8fFSAycHbODyJHOywr3Rz4sJr+QY3y+0pedqIxlwuVVrGDz5n4RvlTUb9L
UX9vL4dZOsyx9GjL6VbRjN1akRwik36ea+l/rU7g1GSdB309hXP6PQcKh6q9Gjmpq6swJwtvWooC
R1B2VMUzlhJwHhRgkLZqkRyyMj4ygE6Y1JWG+ZDl/NmL+dAv7SOPGeftbK80yk7QdPh3JG84InbF
eSwHckDZ5O0xSBeYNZym5YPZDJs4nAH1r5yqn4zucRlVGduixYLyJV9gn1Y9J9LqpMqxLG5L4wFd
MH63Cht/1OgHydzYRFWZ8VYH2//6bX3CiOHKBsNbyBxQNv8ySf89XKVESuIpVo5aIgdZbH8f1GUr
jDtiPBh0HcFoTBshkxmEA0/1YKs/+2gNYsOmvIBz4twOJLv0c3GT99ZuTpfbwvyW32MUBWbS+3l2
zc7us0+ZRYUzIPF8hD1cfMp9T12SDJp8lLEnqc4lwcSY2Y0eDMly3X79cD7br6CDqxQ7No/o8tnM
dpfVjcm12KMpdobkSB7K0AbLNb7uJ4ME3sI/V7rYM0JyeIdQ/KqJLkJXT6HttaTFSwAGlt4x8L23
qYB7xqbSzAwte4p9sDW5wC0jiXclWOMEIhIXvwzg+exZc56/fhKfP3UMikHmhWHeBaxAvx9HDDPk
o2UzVXFhRoGQgLzU6/Z6cf3JyYRcgNpH8G8RqInX8s8nWUZLYjfWJB+jc87vnHy1xd6HUV9a/2mq
+wInliuH4Ye0B7FnQeFwLHIO0UmbF19VmKq4fzirfNSLu0k+SCz7tbC9jjZukAjchceA+GofjhPg
0s9ynf0Bx7Gxvk1SbAR8bdhgp/NDMrNvyTQ+iOKbGzXW7Aw9cP/1q/isMCV5maJXmCeauEa/fzx1
ksWVNrCZN/R60WBvkAtAMqGIUZzUG7TKH0z8nuprCq9PNykqfw2VF8MuZsPvL1wBd8hKqMvHQlTA
Br2yeWKMqvzJgVYrsg4hIHb2xr5CDvy7zC7KUz47hUWIJJYe4OLjy0r+sVSYsFvac5kZM7/xxOx2
loN+Ur0EBXfVSUGokG64qAyRr3DekAXxw766gYsnrrOt9Wu3TMeKhk4hO5Bxn948wxhpot7r4aBN
2JtYvxs9Oc6J42MyEgPBZpB0QZfX+i0eX4faOUCDZZSzcZBMv9XD65wsx9hQN1BN7apwTWMJxn63
YJDHeyxAOOLym7DRSZxxh3ktzF+H0SF1OQ89bp5zg9mE8y1HhgxKQmCWuIVJnvwJipcF62U64Hxz
1w1vXQMaQShdD7ExnWc/q8iUn85FcIoXLKTWxRM8hJH+WpBlBFBuxgyTw9GVx/S72Hh0QpBTD1N9
Tsr0UD3VPIh1so9CzYtf/y3uj2m/kzX2xvihYCo+c0hbnFbAszv2M/yxODTHOPTD5KWSDW+MpwBP
PnKWx02Tqp4t4fVtWK60/Dbk/jHKnyUbB5vyzFazss3RZDv8cUZ56iLJ62n8UimCo/M7mTQ+gy0I
wLa2fxN55qnzSagPNXAwgHSYu4X6CpMWCgBjbvISTMbwIviYgDx9DgNrvVugGwSxzywFSuWYPUHt
9cL4T9Qw6DeGoCZEIR0fM/nJyRqAdXLFxteMS4i/r7UHn6UnW3dDm+7t9L9RN7ZD+kSPRFDNbU2Q
ucHL1bQpQE3XFuDX+N0oDY1r5Cck9wwaVDDAN/R5WKoDQCK+QV0tE8igDepRpBdkjbwzSnBtpMiT
8sPKftMeVTpWz9lWbmSEpVAfWAbghO4JzhFGJvo+zn7Qy/WwlxIyH3qgWgX1H9Tn5T4qZY6PZ4c4
BT4oqTNw3XzEOqhmv4KcFtaBap4Qa4zVW5/dMRmbJOjuxnMm7+0CZ8d6o5LhSWJUaGw0lTA3x0ue
q/4BinpThJu41DG39O1WCyokZdHZTieE5rHA5D1DzhkLPcdM9OqjStWmhL3rWNiwYPpgv3XVfdjU
j3pBwdM5bm6uBw7f1YldiHv8J2yXbmp58XINB54mDLKy38EwdwftDUsFulTR2WW57ePFo0QMOoUd
nMYmwePnM4q6xRV8SAvAAm/ofcx/h6C2TcP6AL3RF2S1vv+GO0/FkDuxt0P+YyzuWzMncgTQ9S7U
X0bniYUm9zeStSsrw9OgSwiz1VJvHggvuHHWdd9ZyNrrPyZa9qWN8XAA3v1j4wSkruO9TXJcDJwQ
duWxk39HZg8O+1sbo0AE0eVnUmI8plFBKTfbEagbbatwrMk7oFHW3d97Vw2vRQ3cJ84+ikpffDGd
+pLVbAJrQhLu65qUGxZmyYiuq/DvSbgx61X8fYhMS9U6DoW+mVpy3eWOnEzk/JGI6hBzsFcrLjfi
STARg9JL+RuejQksfj7XUBQqKhCLWYr9kqBhrXlvOFEEKXLcBN/zurCfaemIKbltrdnrMBtKWHCp
Q8GdSt+nLGLK+9pOxcYIx7uS+nA0v1dApSledEnH52gvfqEwyMnyYIb70eNXApgLdVNjT/36LP3g
WCbOfWGAILSo1kcysam3q9NKiXLsGfj0uHERL51mBr6eiWsosRvVq7ewBUc1mYXRwRkPUvFqMntO
ot9q9xp1v8z4LkVQ4JgUw1HkpSZepwUfUav7i5TuJgkz3Gm5ct+fTGN545zBpGMTUIlK6P1RbObz
pAw99UoJ/aUZ8MoUoSCdcTM86237GjftvTKJmQ7OskO9odXfrOF46gs8wqgbu2uBOeIEvDwhkU0a
KPrp6ymV399P1xpTaOqUbGPYbknDNZrn0Nhr6f+C/a3xomBp/LVrk/9a0PxTG8Lmc5SmK4EQtPq2
lrGLmG2vqXLEL/ecUo3d7ma9ICNX33eQ5cg+8L7+ZD6tgvAShqaCXJOuQH3/U9UuirKxl/82BSYz
ZEpFICsHeyzlXiJSM/3DijGu8Sk+K0H+vepFg9AYAK91qvC7q99yHiganqJwUgqmon+U8ueV3/jZ
6/z3ahfl8CrXaiKllPvJ8CC2mxB4aA4zf8heYnTaQxBNMcDZSD4TTDrtAZdrsDLBsK6uZSx8/rxR
ajvICfmncXEv8Rrj2CF1dANwMtYKBl3ACLc0oeLOAf1YO7M3n+do9/Uz+Kz3s/+57EXR2SkqfqMT
KA5YFagJOn5+NgGceRb8/13oorhM1WiVU4sLrVog02diljkgdD5dTdz87Bc5guyFqoScz796qn+W
Dj4KplqFhSzEfqN04EWiHhEl6dVX9gmIjcRVZTugWoced7E7FdIcO+nAlaDiOyFihJX4lpEz+3m0
qFQhxePaoCb3unZm0XTJ29DI1HI1xApqAV12aebH7Eob8dkKAjRggoCiEqbhxQvVFlNPR5N1y02J
n09tnQpdpdwerlPJxEd5uR86/GEahaWBr/HFcg2dUabkGuVjr7eBkKDJXbIxqnlDMT2UD0X6o4uz
4xIPvtBjiH5R+B1c7Vw+vQ1UMqDqGhqiS5A5S0cDZcIs0y781/bJVs4Yq2qKv0rzXxfpsIGROxoj
hBjKbwCHgiBSPVl2jPolwU6JGLSINV44k2fVCSKp7ildoaSQWiP2gGIqvSl91tJHbB3HYvovJ05M
6OAgUO2FSFKruyvr5RPNAcQGvgKcI5h58ZDfb8COUkajiq+AwCLkmZSV/l6b//TaG+uGb0lLX8RK
bZ4B0GEM4JPc+l+v2L9bzsXb5b2iigRBBzmXL5ZsLNFlDWWvHieZ1EtoT50ofMkVnhjIO/OjXv60
hmIjqFGN5TVp6y1q7osZ5pIKtmWN2R9kQYjiDsKCDrZaDKvB0CRKCCA/5TmLnNPqqF4J7QiWON5X
IKantawDsjF8hCiuCQdHowuZyq3aSZ5OiVUr2qaW5Lu0vpPHl5oySqCaBRvl1KiulKf+wrlf6T+n
ZAosG5NQujDj2tv5ZJnxbLCAASxianeJvKvZqsoV6kchXO36B6GGaqt7lWnKsJwQF2vcLYflquBU
fBPCZaew69PFtWk8ZG2XLP/vEiGxCC0MB3Gl4Yu5KE2yZSkdLY80cUML9Y+5bJVdVz5ow1s7hO6k
0KRalifN9zImzIINFi/brz+YTwQS7+/homaw9TxtjQpWjpGVdHUE3kmTX6eMe+BK5IgE4tbCyBXX
2SULOlzvK8rmLipdRYKQfmxNyzfak2TSqNq921vXdL4f/MCogx0VUBV8HWyHEc37NdXIs4PfOYz/
diMfqrM1kRjIx3paC2+WTskZ//op22OCiv+EfZBu0yhobOKkXHuribBZ3DvfzPpu7JHEuhFKWJLL
XPtQ/sLSZKDi39f6JjvFLySaja51sMnyC6I7TbpRDtYkDAn4QhsUBDhfqz4DmuJxXj0bT/pgZBbp
GcYGGhNfyXqAc2YvR9Jms++6dAq7XQwMBIla8tTS7XGHYx22JOJ8G445NuhQTCQP9Ny6hsL93cI/
bAKmg7EsjscW//r+kcVL2Go1SrijhdhyRd9SlHsjeXQK+KOz20y/UuVu7RevbZNtV3Suor6U+u8l
3selc57qmA5/p0THGF5UzJAPnMNG8VM1Y7DYgzu5sbSrjP/6+UVefyzrs+xo5One2fBI7fbY5ra7
JJNrFJi8r/Jz5ZwRRdI/0blwcVQK8L1W4zkP0YF+z1M889/y9GGaTtF6nzXnmdyD+nnQ4W6e8TZ3
p/4mI/5a99vkW5+UfJ+4Gq+/lfmYpq99JmzPmyX3rOUYhanXnCX92dB7F0oCprXJpm3VTbTrYL3H
1UlO8LwdGXLlT9OSu00IPxHBOFKkheSF33Fx7yxGgPaDKeyhpmacmX2qSoVtVPyI7wE6EozyB+dW
5EbCUmlLPI0fWomJz5gFyswC4OnVsG5tdwwfyxCH7o01ZEFf6549zxu5zg/ZoBETP+GclhKCNeGH
n50SVcXVe7cUL622E5SF1QRbllEIFBBFHAiYw9BBXVqDcu7vHKWga4XWLe1TcA5SM3GeIwK7bw86
pMem+a7U9kYGesuhrlWgGOaUBoU8b63sp1W8XdlCxAr88LlRozkWWiZRxLz/3Pq2M7QhcdRj2KCj
g0MU+7XF4Wwr2Kg/TjBMJlhKcdnAv9O8WvqvyGVGWPxXe4Mxp9d3BYRUduHhV7ek2GFd8174bOOH
E0MOgHAtwP77/Q2OdafpxWipx9L8gXc6hx1t0ciDxYXhatH8SYXJs9AYyTAewFT24mI6tnUjJAr1
OIc6uoB7pXpdIrJo8bYF6QPh0JVrWAGZOp+8Ak0h7QCDHpb9pSyqcsYG1kbI0WbIe5JhU9Tg9EC4
lzJI/ukAloRQCCh6wkH3EqPwmqX2+5LktR65L/97VRn3rdQ+0LlVebxtuz2s9hAEy2ikWye3PbuY
zl0mk+kaq4clxkaA/dPRy/3QJjuBbJnVtLUc87ACcnZt/GoX8x3pFLDmoA9YYVCF6T1l7qkprCDX
d21K1Cu3qKlvcDlm1Qji2eez9SPwXmYaFG0WNUJSbOy8e5HWeBs2zaZrvrcIFtMk3031KZZ7JlJo
KuNjEQFmhMVOnkg+mVa3+C8j8YEhnT+s8C11to/e3MXx06pF/syWLqhrZNxtnPJxhNcpTrQW54XB
yTcL4kWw4rpot3p6blt73+XYPHbEQWlY2+XDr7E/5aBXbUX6wDoGBqXT39uumKUrJ6st7ijy5BmY
yr6ftD8AvXODOcWLM/wS48kKqIq/QSBrWXfqAL7aKoQHuR/NCoEBvlLwysylvRGl1CD/1hZkOSnO
LpIGw015SrPfZGL9KpvcN5IfqVFum8kAZDsLYNrhvBZGkmpzspYAUe8UrreaDON62EcjiATyfCoP
OkdcdqY/ayqctq6tuE+6dExCoVMwM+bkviShLSIqTQ85gSbeflQEY9sHtUqUZqVdKWCUv1rJy+2H
tpGBvs5kX7/snhyjrhAlmPC+pE09atjS32K9sVOL+Ake6YjB4OQl+CIIpMDRntW62CZotsYo3oDO
WwMp9+q2hLLn29A+tdrxVYvzmlSdzEkwNjzwElN0ehCAsvW75rzmrbGlYZSrDqInIWkU0hH4n+DH
LzGa0hhGcPENyCcp8kchM0Y31/E3SK3kgftjXLsEqyzddmhu6fUWsn+ypvWdQcRjiTlKBWgkuEba
zayqvqB4ZpixYf+AWgbNjBAgynofvIFJEjBTuoRFb1OF461cHgU5eFIUyvoy0PN6N5If1NkYmaH0
QCy6pTOKJvnZHCVf/Bl9pO+MKPOZFwQQjSxUihIJSXgN+HLZBhF7ldDcRcuPScc3vmoCUTyzrdTC
4kN9i1nRXRTj1Jr+unKsfLanUazblMhs2jAP3u/aUyuNjWrAslyHw1RmLnJCocGhYy2p3HMOybpG
WjeZuyGbboWpgViDQzIcxb+PCcz5+BSk3a/qV2HdUkAnuEAU7XilrfiE1/4XubCo4SlPP5BKgG/D
JQ0b2KDZghSaMRzsFfW174NGfi0aBO/ji+3cc9CYDpYopie0pkIP1ckd8y6ma5JOzB6DAgrQtbYD
1aI67NPALJpnMS9dkG9Jy722jldwh8/mtYAhEJ9kGdMRSEnvH7EG4zyy2vF/1obhfINbxy4S8ogx
zQC2HcNnIfL8+sXqn20ORM3KqBJxW/pgMdhIZV46Ki0HEq0d3HOvH+YdOcO+zlikjKZgnhxUSa8a
HXyZUO3xeWfTz8wAZCOam08hrKAgBowy631d/EnDx5hSojAkKDCwrtd2oyOQK3ndrezsBhhro67t
VeX/EHZeu3GjWbu+IgLM4ZSpclCokqwTQpIl5px59fuh/4M97TbawAA902NZrOIX1nrXG56uZEzY
lbhPrGk3N65cjjRabp+sE5dD9SULBvHhP6UCYmH/l6r8T3N8638/9W8gT6IK6TzqsUKDgGwsmQ6r
N6gCl1m6Yj5vz3TldaMyrjFcA1qziQ6yIEio4CxSCnxESglCe+esO1IutkuO6R4OyGmO3yoTQ7r4
v6DJ6h9Ypr+8GmhMof/8S9vXmtqkhR1QAnaRdk1dO0aIKSibS8ZBYmJ6AixxsyqQXIWgHTx6r3og
G+sshDKniph5rWbu12x8hxELCr7yoYFkOBK1PLSzeL6k2vyWt53TknUHR5+7PBELL8pRZ/c/m+TT
ir6n6Xkxc0IBBpsi92+3x58OGQit4AEcNRg1/IaXJEaGlLsr5FUmG1qwWHPjplbMT2H490xZ1pqt
x7YmBTjq5pMxDUTFn4rwb2SnP0FHQEb4jTJCAJz73Q1fxkl6ChktHFYruqzNjsPMHNJcTTowqcgf
+NJKEaKPfJcZZUM3iVcHkb+lXvyJ7fOPx/jtRKgWSw/DkMfIaPmzQUPq4A+rIBJTfEliUHuCGjlI
mdOPtHnt21cPb1ADWseBaT23yNfSynlT65dOHTnJHv777PgT5L7Sq2h9mI2iufyt1zCWSi9lYKmD
bpImhZkv80DIyFGoEt+suxDJbLIkrVjzaqX4C9sCB70/lNn/+9t/w07DqTDZJ5yXqB6vQzVB+8EJ
snMy10L1zuS80b7ECZpkYR3qRvfnDMmSlR5GmRxkRSV4MHYMv0Gft6zJebqbKqLTr42IqHkGSyyY
uh86kJrYEs5LEl6YbqP2NNH2ZlF6Ho6K1WxVKz4UYLe5jMlSLXsB49CwCewMwYoWbq1rJB+7+VAn
MJVLW5sZvmuJbxbfIb38ohTO3Bl23sKJkVsknJXXAGDI8mAXCj7+t5CBK47OnljjRlKl8AGATZrX
OtzLcuuoi3KMdOu+ZFBUl6/EkGwh/2y1w4RJr2XsckoXIdGcPGscjgf+Q0AZDaw3IKDqxszfhYIG
rjgcQ2Itlyh7mTEgwiABCWPCq8zDc4jFQVKn7iRIeyyyAX6xIsayDELDT0Ws3RoQGGcLTwKgHKrc
jQSMBXJuTOQfwCm69pUs0KLH1g2KN0MunahzhkreBkJ3yFV4JL1PLvXJEEzb7tNsHwDQmCksBynx
ZfGsw6KTGiJJzcuofWjwuwIyBypVdlYewFJ+dRkNSpD4YU5sNZHac/9S1ltBhkDSNHsJQwhJcdPp
pR9Uz8wfFXCCMdko8QtSZsdKZTvqFb8Vjc2An1uD80kF8yINelc1hq2CjG0kogjXT0g6yzVcpaoC
TM8GuwSXFiFZWqentlG05i/LW9b/dDEzFPlFoxPJvvntihqjbMjUhFJZBoxf7YKYAPzCHROG90vm
pbgeUHr2kIJlyLLwl9FbbLSZ/Enc7nXLH7Lz2mJ0+R1KBMB+0SVIkj+mclwn6zBDxsZw5OQFL7W1
EZ1QOyOHhOiTtul+leNmKBeWHq1zkp0xwBGNibuc9Y2zAr4e9VFORLerebty+Tok6hHGESaZvxz1
ouC9VEfOq/dY0e8jUEkA9xCCwuo0YQ2RJ8NZXWkalSMk+GOEaM2B6KlspUD29OHOGIjh7YiQfuUE
EHekupJ6Nus907ZNWE2vXYGUeSic9VfkspNGM0yFmCvjXBnsaOIK1hZDw1qkMRNvyMG/sU5egks4
Svu8TCGu594UzSDc+yVFBx70D6Ma+eucBU9PhEqrxw4WGhy9OZONGcOfKRRcrcVnhHh6fokYspk4
ixdlfpSBFPiUHX12aJa/UCNJL9xAwVxnlIk05UmxQYlWr6NCPzZMpEnTWKkmNUY+Eae6BqUAVpM+
t1sVWmehfq/sMfHNwJBwEFe7IdQGSaC665xlETP7iv8mVuUhBKBIBypeWLOnjL6Hf/SQbtaGesTR
HOtOO2EAjY/+8wSyE7Zwf3qoW0i1lHTbocNeLSJpTmcVskzzY6WLNuHykebTXih03x+M6kNKJcxJ
ghdAelHv7mwJhzW5dlBVahJF0GxokkbkJ0nd7deaX6ITK4LAEUppOymcPlWHfx62KOlZj29ZpxzD
zrI7yMFjrNpmu1ZUs6fwpy4pcBoTPrhcaxYhl22jBr4GTqHxp7PidaoJ5y0zcixle0hppDd6u62t
rRB9133nKbBpgrm2RRyEFOIJ+nY+FrK4y9ruxuAH4vFiKuwLeU/Tb7Yv+ejXXYYEu3AbKDDd0B+i
NvFqcvbwS4EXNACl0y+4zPS3cRxe0mXyTCHfCaJsV3lwWJ0W1hFPVoysbvlztVOKMAhP3KwXfTzf
VsQ2w2puKud92Qx/qeH/4CykoOLF1kqhdOIiXm/K/5nYhmUW6AuOFAfEsX4JsQCgtNXhUOUj/lE6
3gZfq9q++DGBBK79LDgPRoUrVFOjB6TVbCYyRp9X+ymDfKsgTk9lXu9WBg9P/39zyXOMxZAi0NJT
dpn6eLKk0h/SypWsx/+uK/4E2jGHUUl2F+njfu812ZxBB+H3l8wIeLDFt6Bn4gORlAEs9Hot+P7v
X/gv2/t1rLFKuHCIW1N4flXf//MFdije8ymn0EID4xRL5JmcHZJJU8s3AM/fCTA4Up40niaWUgTN
d6cermmH52711yp4rVt+h1BMleeBvEtU8u8z4SZEcSOPA4IyllQe034aOI1bt5WQ14NVqbcKO4LK
oMZXvmUGCn+Xxax3yz8fAeNpen30GTiJ/Is8n3RIvaIiBTZVcjcG4+eaILyumxI26JNKD4fc2G6r
3lt7hxyUhDiCooT8Aa30v9+N/O97kBEuNscM5kSLMvO3Mq8ylaCVJ4pMZCJs4KkovHyS0ekSr2d+
zFnu9UWyaTpImWFpS2rnlka0lUlrpo6zm0pmE/8wawnaiR9UECHBCGtMtLI8dAPN2MZ4cPH0//3U
/65N//nQv1XuSlNGZtewI5vxJStWuijSA9gvuBv+9y/6QyeLYRnCsJXkxTv79f//z9IV21pq+rVM
sJghdUwV+nA6wl9YJTxyXb8KpdtExQ5fCTuDLQelEl/sAfXAEn9PQvWKCRKXiFibu56gcXFsrmKk
ooa3QG6Hvz3sv7F/HhaJhIxLyKq7Wnf+/zysTnyraUWWdDCH+SDRWA6a7vX64M+DssmJVdMZpvTU
vKo4exGSK4RmGbFU0Ajw3vtc4VqSQgbwuVUTFf5ADsTsnoKsgBEs3CnqlzRlbtUTl/M3aOlPz84i
VDSDjbGSjP757JERtpmijtKBcX2YwSnGWkUaKjwKPYypztRT//1m/3AocfbhXgp2i4SWs/2fv9Cs
K2mhuZMOZAB6yY9coowolV1h6ZCJWb+So8f3zKo3wOPk0OM8pqFeIg3tW1zt34LK/+8H+vexrJKN
iVUEBuAmiXi/relckaRQWJD0htiKqL8uGa7mVME++20i7/xvpuN/6MJXw3H2PeJD/tvvvzCpYq2V
apg4K4sN5nWwKmkh6Ob8k9VQTeWmXSpvZZMDA6RceolmEUEe/k318YfdzIQSDSS+NqsO8rcjqJvz
QBxzaG5q8gTfpU1NV4/7CO224VtMrAup9pflZSUszcr81VJTdBOxUZMl4ntDT+YKAssZf68020BS
3Ytl4qUadSywV7Y4KhiyPLeLoxN3Yv/3W/sNEWUCJUE9wfkUyYrGEfH7nuvbvOoUsc8xHCoRb2Xu
yGNWff49yDhtLLclEuy0HNwgY0BaFOdqTg+SfOtDsFM9fKiZ2ADjeiGGpGG0TQfZz4jxiq0LrcFD
yFR60eGUjA9d8pUpfxtdKP+8DP/v6TkxVAg0wLmY0v5zEwhFbII9Z/rZwJSse4+7r7Kgw6FXoUNn
Vp7YWeL3y04OK3vJbkjyYswXrOJUwPXTjtX8kTdn3gVsmk+TVxLGaP3q4iAlT0k6uMRsQ90H/hLu
eo1bsgFPMJ8cEzb8f7+G3xIP1g9CPUOkA9JlNtC/CKmiXmgFRYZ6NKSJBhZYSf5cEsjAeuxjIMUs
8dD3byNXfZgAQaTJZU5Sh0LIVeVwE/bJ+8rpLrHz1KZTEyUbY8ZEDvvmpWBNiq4wMcY1NlLJshxg
RC/JTiu+OuNl0kr0eh+FUdtifDPiL5M4KDnv/oK8/6rK/n/NsH5AbSVGK2h2mT0j6vznm6r6OmxR
Vy4P5g0f3bP8LdWofBwwE1ehVAZs9+Lo1JjboL4mzFoGf/oAx2TkL5k76Zj4Ginfot0zIX1R9NP0
TCgk+aN5dSv0t+g7und0n+qXbm4rm0xxtJ29Hd5l2ILOvOklp9vMn0Z5xZSkbHd6eZnuUO7f9eCA
YGHazA1auW197Rz9hblcxmRvyzQsy67yIfaNH0NlNxTzLhrbsd5IEAJ+tNZfzpHfDrRfXxFwIhg/
YPvqXvfbYp6gDZR9rC7HzrxF4+yYQwmkXDrrQKUWQCZu3Sy9caEoGQ32ngSVGbznvxeiLvMefntP
uOZhFGfgk4BZ3G/vqZs7K+RVFWfq2p2mp0fRrPDMQLQvmhcultM8lhC+cAPmQEBfceqhknQKBKwe
m6RZ3bit+gbyleGG0+AS274R9H3l4270n0g93TktttJiOQM/1qsqevHceJzQ1IjGLUNLk08vmjW6
rfalwNJd5IDJLZSVetlMpS+3k41pNxxCICfp1MejuxL6DYpNKX6NC+zOIFOUKSNejD4xhiuoaQY6
2bmZ3lKQ+kasfFD7B37q72kpv6wF//ndwSxWqUNJp8BV/HdJXdgpUZjhC3BqMAqjD3JM7bVl0XJp
OnqIR3yMCaoM0tT4Wi57mSxynKTnWaZuaS03XYznXtm3hWAvwkeLFyfnbVlylV+xW9rNorLrXLmS
tmH/lSczQLwtjn4808OLRCbKHBPgmeKSXwZqp2KscIdZYBJafta8tiU7Pri0tXwvuodATr0APCQe
GtCDp1JkkBnNH3OMRwzlEcOLR6k/z8lRqqKNMaVeIu96kZB1zRWxuzEKpAnTmwFkYSyE+oiiH5ap
r8Z3LdiggrQx3pzmcRtOlhdqgw9bgSHk40THrWnHzuq2MCP2Y+cGwYli1E3mU0ZgdRpC8QjtfoD8
QbYcTkWJn6qPoxZx5KJXXVCrMIdtBwxiQ4kRlOXMS2RH0hYtDCosxQm1xYk58g3c75LSdEnuptWl
HSIxW8Rx9hLpSOOCrV5wIyOty+7jfOs1dI7tp5xdM6UELOe2reQnE2MQYCJYqE4Ndy3C7i3GHEcD
DbD8IJePfbcdYA2V1odQxa6O7A1MgwlzibHz2yy/hBzGU3W2FBRvEJvEod/K1bOmvOE846BNhXAD
e7Mo8RAq/RKoSxVbCEj8ELdmr5hObGn3lquAsWhrvvUqJCnk7MVU2ZIm7MISzyPNuP73/l91mP9s
qdZzaLW/ppzRcR7gQvrtCBiRQ9ZaqCWP4ffkv+KxsIdbkpJrgU0Kh+5gI0RJdovkauK1InKthLLE
yDd9Dfq7oe+6z9l0wi3B0MH0bOiboD/mSL2ZjGtP2gC+/hwKRJO6OHJO8aNefImoHlPCWK2LEBPq
fFAUV3wcAegex+bRrO5qsZmQQDrhHVJXcAiVnYgtGGnvss+BEfa+/tZKDzSgzXGQKfGddIOrdukp
gSPG11G7hsnPQXQtbgLDrb9xU9Q+y/ZzKn+U2R6MafWdYwDvSMc0w8bJEZTIkWQ3a0+m4Vqf6kYs
Pc4RNXGi/kIsoz0/rNqQxTOoGQi5fpeLTSkTZ3Esun0jnKCkRNhtAAxabpl7I7BVcxErOOkN9o8k
CughXnqbBIIA2sFsoymf+b3HGTDd6obTt1epuPD34YPGBSk7MmHLFyLXil1U2TX4I55d1wuGSUZp
K9ap3oPa8OApMRNfgvk4f8Vwidz+JBg7ia/D2tw71D1tf7Se4E7gLvwcnBsMLLAl1SvnQ9viKUyU
+za4VW6ubbreLparueyW5+IlwWHuOu2qVznBbtyTLv3sdekt0z0D0g0sfPbYmEFhsge//16yt3nZ
inCDLMRBvnonEN4IbIFwJsUl5cIX6te8KR3hsz5XsTfs+phrlwbUDQ1H30uXGDgt3yWqbVT+vEmS
Yznb8wSzYaPua0TUHXqqsrljLreAC+5L8YSDEzDrWzATKfMMJxgKneovr4xlzOLJsA1bsZOvgsxZ
l0UboS2dPVJOBNk1v/Hc0qUf8/iWPK+I4FX2hPEQM1A5sSDEPS/MLZdLB3chwA4z3QZvAyZuwybc
ZuZjmO8mHpuNsGkwkj0IV6s/yaeuceNkq24wueJkJaURv4hXfVn/x2JuO3eZzupmcMd7N2ywGkUF
WVoH6m7IjTMmzYodGOcFLmXmVscVUcH4MoPOtSWwrpBtQ/XabG+2H11pF/VugvHiKSWMLbSLNvrK
6lPUH0bjQV3shZffewPhxuVO2gHaZSed6aidHNUNnpQ/kTm9pumTTimI6aHp64+lije4oz1FsTfB
MfNYCuZtgSZjODwgWrYEf7Jdr/rUHBnBdsFTT4oNSSfDV1tsJ1gt40tenI0ngaMxcuQFI2CCNJ27
bJy71wqktIVaOgbnZDkXwZ64BSdeTvm9iB/FZavf2o8lfAoszEddDZnZp95+6IPbawsOgETuuEQP
tGccJfPxnpcumWPjg+gcZIAANWTrMLWofhrtVoNdFZuuAW0xh+tplJdQOLP4gw3fJ4WBKUGvtbGE
g4PGWib8Q/6JRF+azzDv2L+z9cKUVDZ8XoYCZNXghtal/mTukIv2aPkDyFFwkilM5zMl+MoJqXHZ
w2+hRZIqvoF+jbWtKLvyBnWsMTgaTkvmjzD08y9F/uq0x5rA4mxvdLi6Ok3LYhZcNdrV+d6A1932
jzND+9Gq7AnLOlmb3bLYJM98AFdqcaXzpPwoU0g86xumJYXiLhAQjlX+AFWleYa/dFLnLWO9ABJO
gSTX/ojftcatwXYfQvy9vc2CyxaH02HSPaF9irqXSUk8q3WV5rkwE47Rebylzb3g5LHmFyNzOOtZ
kktiq+fgK3rmcN8Hu9DwzJ+ZcCgKG7NsfADdpnWm6asCG82OdI/VUxYe6+QgaW8mJQ3gt5BTm38i
BhG8ZGA6Qt8eFciPryrGIXAlBugD2OSd86/ogll4NTlKM9mieeyWzwDXQqF5ifWXuaY/80Pbrxmz
irZV7phoBawM8nRqr9SxzuSVOZG+CxqI2+nGlHInRh/DFyg+5jN1avrZn7DXHBgF4akTxE9T7Onz
TXKhaiQRvGNoKxZwtqPqBGJ1zyVnrWXaxejj+0jGKj2kdA5Fz/xmu+Tb0vDb+TbXVxkBRtKZu0Wp
nSArqDVDf7A+ihmp1Ltg7iLj0YQak9JbxtFDP7/3WBPDcqX/TyunVdnX6bFhMGPCb0dVG8qTI9LJ
sEiUcBMJ78x9un5G0RH5Fa4eI6sjHrkWRy7CM8S3qX0l0dbJmJn0xJ8m8aOJ2FveD1i4aiu/bqWx
H0sDPI0YgVB4QVMenMbgZUE1vtdXhsdH0m4l6YhnhhmtzENKGixhbaLhi3abVt9LN0Izv7CHS/lh
CB/RHWDbduEulR04Puamxph2SY6R6lErmNUXjraazEhUswvStXM9wML+h0VPh7ngVPwITpk2Oor5
PvghbFA52Spy7g6t4SamClF0cBao8bJwHAlUVN+eSuTKpKo/TD5/jS4cM1xEs8By6hG/QuaVDU7B
BTelnDv6yZSHLRahKfkCk3g333CXCe+p3O9a7lvrHHOwNeJ3dJwwolO770DBQNo25jNuvW4CU/25
DpzWoog4NJDY11WMkmGHeSb2nGnk1Nta2dYRrsGk3eO65ZFMAvQd3if1U4JwmmwClj2W+uF0wVhP
rDlI7uixKRQ5V+XmOArH5dMwb8L0FCIQrpeL1LghXbruRPnzZEf5ju/Kt0jPviXBRY9OIfopGJoH
67UFtuDY94T8QdWfEt2rF8/C+LHCIrK6cC1WVFxvS8ucPd5RsejlWfJT8gjS2wDB0FM9SXCmnWAH
m+y5FU+GtVHvXQWdyxmUY4PfrIuM5cpgyqSlkbx42s/jcy75CrNEHEYPlq+/QwESofHyWSsc3f3m
udoVmpfXZ7YRmWbmPgidRUbs/zNCBKLGCKl6z4DdmRxFcBaZmbzqR+a7AGEl3+i34KuvN5En7UQB
m/knHaF6RaqJYxxpb7ziKrNY3aJwuALbu2RuKA8skhqw7lyNBpxc5NYkD9Kvt2A3y8V8YOXjhTF1
qOJdQmGvar3pqqMJP/kebFCohMmOfTMcVXGL0wB/bQV4+zzI7ugsT9noCVzKmQebarzieYtViWb3
C53wdvL1GzWHdEuivYrF2kOfbjlb2gNO0V27Laz3HF312YwumDUmjcvrK5otWEzLZfbJuVx6TKCx
Ese7lcqKM3+Bxe0KrvQUYAdDLQaqSewSB/nNiBiYbhmsIwCrW6el6EtcIYZgZ8uTpx0zPD3P+eMs
biNhn2V8tiHzo24PLFaEq84OEIEab72v+fwZxhmNm1YHQPI7nepRxqI6eMTMqq03ceMrnyX9UubX
yy6ltJ1d/SyF27o7iB/N8ANjm1rf5+ZTie9sQIN2Uc/hi8VhVLo8bYuWmW+OMjJRfnIARMFtCE5d
sMGBR+gd3heSFAWPruJRghLrav1DPviGeQd3WUai8pxoBwDSzzsQT+GiNrCrMQ3dJtdS83Ou0Fe8
UBBbnjsZd1oHOwjBTrKrgXi+f8k02IjPcUl/SdlkGzsOrizYC+OLIh01kr1yBiCVDSScqr4qbngz
LJMCUxPr51BhOs5A5FRRfxbAhb5MwyGflOotIlxdsNnhA9tydIAQ9bMob+GYdFjCepCZRkceXR0e
iLrD0988Q8bRxfcJFHTDLyhfxq1gHKN5jzPBOho7qLxEDnxIYoQ9OT/pBFOsGbfJ1ugfjOZCsDTu
t47FQWw389lcyXi5rf1MoxPSRD5Kd2EECe4hHEqQlcecKO7dzAZ0FkrJ0Y7h+htPfXOYpo0uetIT
3Jcl+6Hnu8b6loRNKHm15IkN7swcaXbafcfxc99dVdiKxp1/UyVXqb1E3aZQMcZ8Nb2elYMZCz81
GF7oli9EGOcQMSq2m9uwwPTpWBAHLT8Zhd/iaJIrpCDWT3P5UiVekZ6lYVsjVSXM4tjcAsmjahMU
D5Wu8TzVfury/bQmOny4koo3Ve8hO8IloJngYqpQYdtrW9SGyg8xeahO6haCRf9p+ok9vrRHuI2H
PoVL4LO0R9GhZDFEf3SgRTXGbXkaSThinAdJf3CXV+q19B2iirmHU/XazPzB0IXJV+27ydVhHX2t
1dOL5bYv9F/QhB1d8oQGju9mqt6gwUaO5gqQmi7WU2HsVIeb185MH8vWKdjkozt79UP8UOAEXDlG
7OcnyOE9pYwXlwe18HBivkwuXAeu1xeATQyon83iUBceaZizw/9R1j+DBxg2t9itSEIL+dlr4yCA
e2lOcJYwlbjFfnHreAW93zt0SbDhA9bZ7EoXXnkf+fM9XlPURMDrffCKIswN3dpyuyOl+UOq7Vl2
uZvjDOpW83nq8PIAW4Wb54WCB2MyVN7QghrVhfoge5+/rX4TBk+GcBrcIsVa/hQGZ0VePwR3UbJa
I5N58KSshExHaLbgUa1Y2BzqyOpR+SlXIPl27x6G6jTTOwvXRNgnIZNzMrDGfcxyqDeTfCAYQNQ2
9UseP/NA9XiUyAqNd2Bn9BNInTXo9TGGJHeuM5jGHCB5Str6RsiPHD0oXjKBvsrGy6gmLJh9wF9M
Us7wqRj3nwoHvWSn82MjbNv8ZyK/6Noegw1VYlkpPxMcFeNpciqgiWAbaOizUqfGg0h4VGpmjzRJ
5b6GkVO/TMmGGXvGsPjD9LTr8mNUdpMFeQWExov6H1V5G3BVIsAIZohGgGIwOeXHkLjBOX7C2MeE
MISuxVRPzKZD9TK3fED+TGj5grDhBaL2WYRVc+ykUwJ3/mYCvmjyk9D/aMs95ZIu3rg6cjQ1+CcP
8Ovclp65blHoxtcqfzR7v32Zt9/dF0ATqU+nsdjBgczhHnWHrjwWOg2lL4x2/iRW6I7wbXmOA4qS
XXvUu110YyQV8oW+aAWZc3bqyi81iWH5ziJEFjHy9/hAt10KR5EWAjonc1i78NEodi7EZ5oyDueF
NObHcR+85z1NtW5BDrBJVUJduFQ+VclQFYxibH6e6y3ZDCdOwdDXWXwvOdaLuHv7xVu1D33zsehc
JGE6Km0Sq2BYznvcw7YZkOHo82VmG0txE1JaQ0Q2eKo1GzKC3Sn4Hgg7M58tw5MV8uQSbIaepuQM
U6z3qSlK0yfRqEkOikH6ZPgzSB/E/pvJGzc0hmhMDQqHAXgRfxqqO+JlhGbPtPUDTfMNLVbf2SgU
eCgdNuOwe+DKQ3uti46WbNBgFFuFJKsyufCByQzCwUm5RR7hDSKggMnhHl2hk0CZT2DVvMInNMt9
05+yDRkrWvdDML81er3mUmvcLDcrWb8rjnG+qwDf79JtD8oOGGQAyrxwp4ily5WkIH1Ndmx8KfkI
xQf2an4I2mukPNYV3te8pTb8IQSPD8KwY6W0/dU65pFTFtBUYxvh2TzbdbrFcKm2oUisfQNqXIUr
a+Z+P0ivc06OqVPfw+mmzl74roh+cdReNXOrTE+ik1owRykQz1LklXcK9nA5RWgwUdHId6HZGVzo
2OM8quEpp3fCo9/TK8bUt9RwI3FFhcwZFctRzbb64iBBL5+KwUlbmzQBqTnpFL9oFEGZhfa0Cq4e
DcmRQCzcATbxKoYj1Vvek9EHjgdvv1V/IOTVJzeXHwJpEwCM+FSjWFnh6UUkBd+nmr/w109+fYb5
qvWblrnhlW+7E7aqYRf9ids9fDcLFMBHBGta9UwrKXrTK5RWDQhHQwsP3R0IwW8ucrgdN4AyxAck
x1QimN2NG0f7XOh/oh1/lin9YG1oA3tU9++goIdF/CJrlHvxScSgnFvNcytobH65abYyc8yOyhMm
gV3xrxiTNS7S6ISz0W44cuz6MQajlICzrMOyMySXEWUwX1QM4wPhZTG2i2VHxyzdjPORj0Pagkej
PZD17JKejdYR4DN8UOEEy24FlNA70Y/G2KYGavGfJtXSHTCX3qigKZ7OCQcPjefmZ/aWyo50wzwB
NrVb0Fze8ofYng4xskXNkXVnbfWXPe8TbwAwEplszcjtALCmx2DFHvM79bjQ1W7TnBb1Z1Ywn3xn
bSxEhwDdc1lwAAIfqWSRlK71Ou1A80+Anp98oQ2ywBNVQRFtKLrz8lv77F65eOk0aUZYI9C16DxB
GstLytcgfymAvwtRPa/AK8Fwq5dttFKQN0N6nId3QJUZOBc94eSPiFRiZpRl86gKr2Ae+YIzGl32
PQZCLGSXSUCfPZHmgghY/47q57GEiLmRzfOUHPvxSNyEXF6j+BHUpANco8LpLnqx5cbA51KUmay4
NTYmjBe95MvUHuLucfzOfmgBS8NnienoUHm/bHcI4Om2eZLhxR7iD6BiICsjv8RnEjLHa7p1Wy/4
ShIvOQkAiM26Uni6GLFKus003nXF8XtLdsxbQY9IEDGMLyV+7HI/3bZ2/dBTdgKWY2GykQ6kWw8H
TAjVTQ9lhnavedOFzsnjcx5frWJLlnvpULZO26o/jPPDJAZ8z5zol8l4g2diAXvC2lU97SHqjvEO
1kNeH3C8qYSPonvWQlDEraAw59qzTYCksZsLBFwXoW2Xk2OULvSJ7EeGqRwZNZwNlQHDbr6H2aYV
GT96hnRdDRLX/vyF0L6GMy/ZJdkxLzyk+s2ujZxhJ76vkrjFm9OtSt9AXEHzDEYadd7EKv0e32u7
3Jf0zT9rO9x2bMtgw5SYbuxu5E5+hwE/DBD6HmXHGg/0VVjsvYX78CDv13aaeZL+bb4vsgcAlBeu
0UKhdIlga3ob/I5TFJ41kxt3QYR4rVELnkH7Cn0nbeuvYduwH2AZKP6wPKZwSGGuEF6AL8qu35l2
/xzY9XMJCFip+9XUAjzINDcpNoV2SujFSsBUsALIqIuZMd6ihdMzEsEHj9LZKkDR75XKPsDpg5jn
4n1W0MncTeaJU/pADz9T6+geoDxBWLqrU17HQIi7bnpcDCDUj5rbWY6YOHDX0AFJ3IUhR3RmbHSz
ZqPTi2cn84cIWhP+SNqDKHC9AV4z+NpoA7QE4VuPDYhknSsxqxgCqPVrfsYDWSp2mRKSVL3j6bIw
qwBAWYv07mAtuPsCYKSpZ6Z3qX0J5dfco5w17xweKtFF0xMndqd7MZ/8adgKZyaEN+XAxjC3LZKM
7BAvm970kqf6Fsbb/ja9wMFqxUtkbSwQcpPdIO+Yr5FLiCdl/zjtUoKMwku/bJpy12+s8azj87I8
8e4l4wvJgqy5SBQJgPB1XCrA/nBrFjpgv7OafC4U5aKvTpkdvbbMXuEMJp/gbSRHO0Sqxb5yzmav
qZz4yzgADEKVi64zxtDbesOqh5W1bA202bHD2CGF6E2+BzaZKhyNj2mfQUPUna6GXwzLHs09GGm1
z0N0Kw30cn0TAgpVNP7HuTwKMyWPTWqc+TMcua4hNLfn4VBudiQ119G2HZ7N9pLE/kik2c6SbpK+
bw1PLH2zssMT3paj+iJeoE5EHwIw8jX4md6sAEbGSbT+H0fnteSoFYThJ6KKHG6JAuU0M5obasIO
IoMIAp7en1wub5Xt8a5E6NP9p35rDLvx7rfFZfomgsOZLoIePJIddIZA1A9bsTbq6A0SvK8b+6nq
xdg6w+WUBMu3QZpyvlYZwagl3w82ZmKtyLcGnZpx07z3HHc0WiOBmshmq5knvvszmaXOyqe1hRwx
4hBbieVN6ySKD8uqU22ZK5Tt60BX7V72MsQ5NsrrNRTV3NiBRldp3/cpgn0/B3XzgJffS6IMtK1y
Mrbt5E+wvCRDmnu8DpoNHRe74xroLnGV1I9vzUqLKQkc2MuuzP1Roq92p1O/oiXDb3MD15drfyD2
VA7jOZLyI98TmcOlgHMCHnMsJeRyzDeZNTl7bH5CEfQSwx5fldBTI2YlHW5fPlw6BUkeim/tiWWP
xJroSZR/lhyZJ+tUYsi70y/2h2S8dbTyxFAq7+rlRycY17Bgp4/Nd5puqPJeEi1shKvsekHM4HZE
v9NLO4VvsQa4Pce+EW/ks5q4z48Wd1yf+o2yMm+tY+dR+jkxEEbm5VHaUuwV64zQ1hz5jaNVL/B2
qxiMpNiUmH33uOfx1HOiNmk40OPu0mdYVav8+tplpIU15hib+Q9dkl770Fjm78iKU9Lnxcyre9aO
2ktw3/EsLESvmvEv/DuPB8ByM5D5C6mxHtIDcVZx5441Gj5zss1bbVBhPePUfJfgzzht0HDeafGM
1wtUEQlBzuO922i7u3sCRxaqyNIv+i/wPTSt4fbWuhvf1Ta0LdHTIQHvftJum85WWn9OM2dG7V7t
XkkP5MUo7KrBCgX8+quiNUHi/W3snmA+jKvQGCs15C0DEK7KUFpuLcbX2ZFKMvQg4o9auaKoJlAX
08nglVno92ZEFaCm4rpFGIOKCQmExCBJk3Wtx/3zlEt74dynV43tJ3QlH0/Pbw7wFgJD9L+638uH
0TnVP1UZwAAVymcPSVmG+nCxyp2V4ivam0nQ3porw8ILkP4RMjf5aIkhgtt8+Fhjk5APNTU4uuxB
YHG1E8ef7Q+mFldVvcxYY2ubfwvCRipHOklsbhiCejguSogZj0n9zqMKmRGwbBtDFUs65bNCRXzm
iNFgSNFtJZ58KdTgmazm+mgWXxr2OWwzcDt58VqnkhGUv02DLg2I8uKHFW9+rPqG5CH7VStj7z7b
BM6g5+EnJSf7YyZlDrlT3/kAs+K0P7SEXGjIclZqEGfhmVD7D/hlVWYm9+4KLmtHa/8N2r9hxFf/
Yx1ff+H+sPUzm6R0F3+oUh9aKyjx6xLqktoKtXxCIa55u/sqttiq7VrZ6LH79yF/1GScgikowdzb
JSlyNtMfAhRGpoOOtf/A3mJbRdRTfTR83L2p7f/4/1AjVbQjV/hGnwRZXDVq6lWnJdnW2aemHDHx
K+U51k7S4vS7u+GzaoLv5z2IcIsDDNWVG02f1nNbnlVhne5F93Eqy5hY2uiBdyhqgFKYrVnTzKpd
FsYpOcmuq+FgvBXAhbGdH/o8xLDyUC6tzjUDzlcq7n4GsfOeshcb+QLw0DYVD6UZztQyPCJchPX0
pzY3caFxIJC6tWfpkCpvmeChGdJ/Bssmce74WDxkLkaUy2+izIaEiOCP26RElXZMNO8JpOZSlpA7
7IYnuiZeJ7kN9Wb7/MDjPKnkiWKDCGak0NWvbIXT+KU/feNPSrYTHYHqk88raUg4EJYED2wyI8FV
D75x0qDUwcAHZRt/ZY8fleN7BqEa8ewF1uI9ODzpEo1/tY64D5dzRPiTKB4EPIi8A/bT+KmhqUTS
dpoEIVohBd3z/U4QEl2CK0jYOxMN2s1PcWM12lrcqwTkBk9rK+a+MG+n/O+ZboQrITmk7UqfuC+N
P3P1tI7wKzhNAEmWQ0GSZEZ6BwYZiYP4y1pMXwPWaWDEdC1j3dUdBNWu3rHU8RLmIoJ2KgMSnsEf
OXvNytf1jTG72LVeNUPHK6pti3djeFskINKWghdZg1/IX3gfCfzyY4HwLBx12ZrYWAwerkBt61yd
5/+JQMVkcyh2To7DhNhhkzYNbj5b65lLvzYIf4LC6ITYac7Ww8h8XK9QidN4iDfOpA9Wg2nfPWLd
Haskt8aNfJOk3JIvfNpIOcEzGx7DvD9j/GBAhwqujuN8BNB9phkCLjdacEhOriWcY8owa5JtPEWC
fGFVBwFdcerRNtKAxq/2kRoJqYNG3BuPRvS8WV8P0BECFdkl+2UZ2PQc2oaCK2Q34lc8hndgfL9f
NnQoYbrVp531VT1/3t/r8MnM/5UcytJJ7h4JTvQiORWrWvWA3yv90L60VWuSrHAiks+mNlsNhCO5
itJhbH2tYiPTBlGG/2QP6c+TM6Xd3BF5FuxxDDt6w22vfpDCUg/OQi+D9uZPAzWtD2BaU7+3kJJt
C6L6pr0ab7RhZeTfAPLt4z2LkvKiPFFmXGvjU6VHJoMj9V+UByXxfXmygOSg1isVBEbdPVesI862
EslPKjsOnWqKHlTm3nkkKlY8+NwvJnA2w2vlDWGz3pNxaec0OUGorBTiKHZmZEI//cm0h2n39rhN
lj+QyPyB+kic9nK8eaaXWVnJksN1Xlr2mbp57wiGp8wfo6Txjbc65siMPWmc9UzxoAl9MBp8l7Ux
eKghjJEUgbU6vD2lq9Zvc6D1cJR1W1F/k5ykIqzHxT90J5MQFNOOUIcHz2M8HOA/wDlQ0WHydCSg
JDBPsMTHVZD9lI61iBKn/ZaAJLzJ7wBkKU4OVL25AiEYplNiXua7D1Hb8J+1T0WE64pdMd0LE2+H
Jzaewh5Osu5sxaGnQGqJNNKrV1rtN+zBPVZkzaU2ympUGcWbkYSI8ZQrzx/jzD/jYPyq6QWxBQkG
AIsPSHm/u8guOQoLuEWm2e2mWmkGSieSh2DQm/WylS1EppdFO9CEcDLkG0vzH6yrjA80mVkVmnMw
id9ozOnqdNGXnxwkbpfvetEW+j8lPz4MsDZ6aLZJwu+EWK/VzhPozVlLetXIf8deQ+34vENMVR55
wM96b+BlZj+q0VMKmkOPQqdza7TfqW263MUNEd8YC/voTvpryHpQtgiinYu3pDVaMOSsFYQTHUIB
LuPa7FTZm3Y0ufT+IENwkANutbtNiU+E6PnTZ2BXTm6+Dc1VPlQ058hZJT710y4WVz/ElZ8DUye6
9xzPz3FtKZ/irRp27ZUKzgn80niQ2KUju8/gTsvdk8JOZ6m4XZA9gvI6dWsT0panlX8+j926/Mfz
ypgC6mN5akZA2aeqnK1XyBjbYLOZfB2Pl+H+PWyQwPalK82kUn53ZqDW3ati0Gx2zj2iFKnssZUO
A3zz31IeEB5yElxg/UD2mHukQEKxgQaIjHOetgs7OuBELl19HQjhJlowMK7Y88uW5hgsjRy86b1j
ZfaufefNTM6AwiAf41+8GmHxk9X9L4evBrXdsfL2b2mCBGg4W2vgNmCoB3zkE/uaHXocUKOuBkFz
Sf7OPIChR/Ejl1uzifTWY1QI9PWgsXYakNh7aE4Py7AWi+34vDRJVLFruw84vuO7kylvwvqBPq1z
roNTXAk3fy4nfM517OKGfsS7MmHNHcJVdFhue7PQbrCrEZ68dpedfm4o7TcyrpXuNID+LDsjP88J
7CYi2hGtQoBt8HGeczCCs/4EDPCBYl6rHT1sH4I1ONKEypDqCVl++H+LCzolp+CtiPSn99pyOhOH
+R0nf8paWelf9zuzGd09gUVsveBZe0sXZ/RHDNkMc8MO7+7IDtTUVxuMXPtmXuObhGZYUDGS/s8W
oV/kc9XiF2zjRpegenMElTMULuTsy+x03k/vTGeNBlWLqGTaJM8w5tQd3K7/tEa/+OvFlQygOvsS
PehiV+mF7lfbIYcBiS/tbmvkewMxcVbsS5HYn7OEm56Kgbjp7lU3UfZnhcS2XVUe+QOR4RHMxtro
kpNQWFyLaqz4OSNQI/7Tq/PMHirzMOvvZeHRbaG9Ihlk4sPXn4KyyedrHGNT6Hyh2SKpvUNabs0n
Q7ubFui8X4WPjfDP8SvW1s/uNLIhYAxQtZHIpd1dMGCpj4Q+UIUN8kD9pb0PJBq+Z/6Shz3kfwga
kDNM4hk5E2cGAq4nyWmIaCjI5fvCBk5QccPmBqBjcscPswZZ85Q9pgMFxt8Q/Ez/yaDeYB627beu
btvaHRM6JWf+enR7aAf9KmIZ2uSsXDWrw+s3cAQ/+c7g9pE5/lYhO0w22/BSMsgE4xqgi4RUFFlo
WtTQ/8zCIoyPszP50sfg1WKAwumYBRZdN2yma8l2fEsCyyv8atkYaGy2BaFQ0bKax73wCIi+UxcW
dcIV+7yhRevmml0q0aSxK2z7ADY7cl4WyqbtfFmOOrRwFQGjGrkUFHmd4t4isEUBuULGNPRfz3nL
ktsjuLg3o8t35fZXBGB6XMrkmJ40jpPS7QBwiTFoWX8KcdDuB8MV/zSkjcJ2aN9YLdw8Qq2+FAhV
uM448OdxI+YhJL0GvVz9Wsq/59+I7RI5EoK+Fxug0GzCaoWvHFS6nT+ecLBK+Y90hey5Zg9ItWNh
WW+iqX+vnmdQ60cKu1D4pUQUXQN2Geao+Ni40IRlpFhHHDi2KKONJd2lDs3buKbb4mDALfwPjbYm
exIhJHBtJBo8XmjQg2hBdKFZoMe/UuwY8v7xjnV9pvoUW3E83v3xnXe+mUEmn56iBxrg4H1YT3fU
OOwxCnqRQ0NwH2cgKk3dJwgV0AOszZCGluAPnf3J6HDyD0EDB14zT2rdWkBLACbJdO1S5IfZtqa/
mbhJRdsu66wOiTy0S8ZGgSNaurAoqjjXSRiH00oDEuiRBwJl9XCd5JSU29QO5cYfjF0Hib1ib1Ez
+AkvbQ6ylCCyUCHwR6hcFgRLc4jyQ3FigzXjKNKerC9HN7rdCJ8t0jSFLDhPpsTq9SUNSVqZus3E
b8LAqkRSQCnQXan812SrLvHKOFLYHA7qriFR2bM7YV7h2btIyypm/HzkJC+SCPRHwtXECFJae2oF
RCBOcY+NiV4P+bohHdvWtl21fxKLf8+jka+LemCB1FpCNSnAUUmqaEPhavJ/zducFFF8CyoLcx2z
OCWSrxk3wggUqp70P8jE3nHp3YQuvfaar2+YOcRwcE3Rld6yei0bYbFsCyILiplgEN7+Y0GkTT9e
Oe0lKKR6h722gmDS/HzzTvl01RwRXwK61m2KtxKOh1jWOWzqn8Y8s9wmKGPiYNhUmws2wLZlc7jS
bRvT66ce6A+8Rbro0h/yCSN4RQkktSvr8MvQYNoQ+3oKHGGznDeIcVqniw7xJK3iDUAOKu2JAAck
NwSCKbInmoUHBvIspOuix7iLXuC5ZdNjcAW6onIbckIs7rT55P4Jv6zKZaPMuCrQvPXZEYkwWFBS
oad9aFvrq5kdcf+ewwCwmRVwo8/C2PiW6l+db6yyJ9toMNVsZoA/CUVjgpgeAI7PSzhZSQIIqc/6
fScrpzi56gsaBHomEz0VIDKg7T0T/JH0SQCtodrIQmje37Kqd+JNR/SlwrLQn376kVOiCX3L24dP
mBApmZ0M8FxhXQ1p3gVrz4GR7pyKTrlbik2/gefUPNm7ZHszdUmc3XF739gFxIMFMEZ+sK878xBO
G+tj3ABbE47LjjHiHl55IkSHg/nRhVU+Q8M69ywwkcj6Weq9pJ/SHe8KxkbRuf8IxnHY1qdpX0yU
Cs52xmU6Vzv1mDl6oPcBF4BPfqLpuLL5DrkETHUoOrdBJHRIczvzy5VcePP8qe3VrU4P4Lnwr81F
3BYuCON9v9jSBhagXGyKYQf5hlYaoWJoXLn6tK5aST7R5Qlt5xIyHNYQZkXUodmPH1zKnR6KVL0X
OoZMmgD0dg941qG5+IUebQ5yxx10kMtVDrdO1I7LvE4Ip1822UeehNp32b9JQ2SaDksJo3nac2Rg
W7hoYMIsgU9IRXHu4l88b2OsQUHFaqNqw6Qh3DhFnguHz+rp6UFtrBsENSP6Rt1+/iF3IT8TfaAY
TOhl+Kw8msg4/o37XGSblM2wpl6njVQ43WMjRi9Lr+pno519lEk0rT4b34J7+gclvwbCQfMr23rp
4qmQQKpB+RmLRKfe6QS7dVPILu6yDKQz702JWPZwSXHpuPcMyirR/OkHKQbQMzmK/EYCLrlV+TbC
rtfSDUE5oOzrP2SxHXOuFeHiY+UR8VAeO9p3do7K1i5p/mn8+ToCZLPZsYjVhhy+JDMIgrGDqNCY
CrXnb+KlJNEG6rHOo8lcEamJtEikfi/hkOz1xy5le/wgkwsNlo0QpgpI/3zNgaEi7mDlkGpU3OcI
5h1FukrkNyLMTZqymsjOmv0grnAH1n+jny2+Kbwb969GfBA+9wCfhrlfEBSA3b4S4Rrr6iYSfS+C
sG4Dm5wB7H6mp+7xo2C/SvU1iOWMS4y9LyKcYGuDwLbJEe0e6zKlD+IplgaqZdl1fz1SqO96/Dei
FeaHk+rfdpCIdj7xUnX9d61Dc1vnYlrfYVNN1ooEqhiKDkxuiDBSsuwRbw71Utg07hERlOPC1o7u
R7+pTyhV7OJC/vll8fet/ekmb1zJTW/vxLBfvdsxZPfdhTp2YNgcfYPum4V4gj3cIRxcvCeJjIJW
dnkrx4NOKiJbxMpPFTnQ/eOBnQ+gsjrjf9G2MMpwIc/7u4CQZxYa5yFBU9XHBWXg28tbaACsOypF
hf5xXg5V9SdbUUZQ+k8+vrN8ibMuDXLMVlVICvhrP811ATjvA0oay5iGp8OBni0YNQR3slzoXWs+
TXoUZ97SrXNk6MamkGnRpa9F8vTsp/unJqGiBeDpr7aDyNWlpqMPsu87lS7dPGav1n5E8N6GI5oE
prF6K6HSKdQLT2bDv+hOcx/EEhM9eKMRLNahk5CxPfxl+lSlPylI4YiFbjVhC9LbVfMkDD7eGKRW
ozjSOIDYmuGn40WZ3Vz47aYIi/edARPV2ovkvNMT9ev6zn0PwBN1jEePGxdShTBJD71IG8iixu2i
fxRy0N2ZsscYbMO9ySlYGglKK2hq/aqMnhJyZDX0KT5ZgcNfV28IN57z4NGENPa8pqDrCiM/0UC8
iYGc+M/8gH+iGAMEE0oXtrWX3T+fAFn3KEX9WLuxK6FlPT1LMP4SXBTv7WRDK2fPQEoOOYPdmg1w
9+RbItt9eRwb08A4U2zTysMR55oULurvgPbFrN+k9mjkUP78LQGX4kTA54IqQgQSVbTfTkYLzHNh
GFe5WN0t9HNY27DPKMgG3hE41y/fwqZ+EwEslOG+eTXVsNfyq6xoP2wCS7h+SPVaNNz8rIa+ghcd
RXgMsaQkX5MFVz/vDSNsubXZqKw7BF45E5NybtoQBb0oepBGSBtNM2VGHLC6sgtN28rYR2YkzaZJ
cj7YbXluRpRSV/nYFQx69HZfE+DJvUFJgjxgCAT1B6OD8CEJ16rYVFx14ZJZn/K0EssD129Y2B6o
RHm5TsRIgtBvoIz654eJqL9hgTm6tYnGi1AxZwSd56wz8TtQ7kgrW+gdtX0hvXV/+a4KEbg+9lWG
Zsgjd3s8YxnVWJPIGmDkK4RsI22IbzHTO0q0fo8aJyrvALDrovrtDR+LTow8f1FWnXYQ8i2BC7DS
ds64MCPm7W8WhMAmz/he2/SG4uLZrkz7GcpcP/e+0o5EARVf04zwwTfqdax6D+mWfTER2rTGu6Zl
FN4X2E6ixAqE8Yq/VaZrY3f3urxUz2vGXUNLJXEIZqX74hwmAU4uTLPNiFDq/kTMk3hWdajAgmRE
GMDYvD8vhgwTcf4tDt7AwOkYW9pd+dB8q1PwWFwTa/e/smXr5r8euj+jjaLjL0afA3IoTrkKlhWp
+DlOvenLF1FxahXxyWMrf7BYoBSgn+EwrKC9uwb6gBetjwfgl1UpS0IxLQPSqoC2UUGoEmGXkYT6
h95d/OkLGHIs4G0czWjVKjY92CIfaT3XPikDCYJ+kMVNT4ap4YM515vxL5fRc3xnu2EDQmYIG1Ni
K8vk6wACM87gLoA72GvVSf7ufhfAAnA5+2t4rO5lUDux7gFudP8S5wvoEfgzbOLzkr9DzLXx/r6b
7kj0XOmTeMTqsSZErakjOUTsc22ajcFdGhnndsMQgRCqQiQ9mXKRU7fHuxh2XSiJn0l2ureJz44U
JhoWZzmLuB3/5hzHhE497lNvw3HPggWg15wIFEX7eOjpOVZLd2Epe6sigkuevOtnoy33StcH6dwe
c5NAiQ3ktNROQJM/UrVqEJ+WNBSK8jU9eES/iy6whFtteea/krBe1vs5aSSt7sAv932mhtO6pa5Q
xQJSgteYNa8Cg7nSBpigWQqtnXQdKhDW3vAYyCx3b/5W3+BNRh3175hc0PLCl/SNt8SYziBgEY/0
+aW7CulN/PdKfNsPOnmA0bjimculNSnt8XgEK9AdA5XoX2IG3Qd7AFkYheotnI2VGCMHvCoiunXb
OnE1eGXgzJzlE0dh7ugrKD2pBrT7TvuPGTfXgbsEh3TvfKYnxDp9pBwnZ2kVr0S7MysnJZOc8qMb
wdKsIigVRztmb5r20Qqf8z6rVo820Injpl9eUAYuOqANT+zDhn4byz8S4f6fKItln/ZQaE3rWNtu
08eeonBactDdGd2ouW55UR9h3Adtte89CP874eeutUW8YLxaepTqMR9dv1Rq0OtHFcEV6bPTief7
Kdj8Smwom7EUSKarAE3OiwYn/7qlr2OQeQGju4Kkv6dR1eE8iPHzK2mJBpSqoAEmupwKm+TbDLvE
WI85j42p7HeSH67Q/Qks2lgIx5hFNPz+0u0ylUVD5q5kzae8qbKVnm063iwlLCf2fEBHCQWpnPrq
pUp4BtWqHVbKJ3Eg9+vCJDzIbw1TIxMu5Xa4WvIAAPGvkC4Cz3nGzPHMdiKypDoyw6L46IU1goo5
+17qV9EgCQMfLjCfco2NTZL96AcUTYYWKeA+6O/SS1pwSUhAti0PqoypcrvIeyW1HMnEkLrSZvbl
vLYaPPIVATx38WggKJHrz6x2TSH4d0rmD4ZtI/swukMBFW+PSBlIVPSIT+Hon6RjD23ioLdoMTI9
zz0S9IRQSn7dwtoN3ZOfof2ByD0+UeUQ+qXhCLPrfyrSYBTKiGIpte17tnzTMfER04B2quzJ7SzD
Jd1PK1QtNyW/iNWmUMO8cESLydKptR11WMQMAgRo67ZDIurOdHt0nrWb6yvT3A+tKx+e6o6Cl4nX
ZPTSbTMcSkfUHME5zdBxlAqusWG3lN1Bm7HRrRFWvM/l/qVbfZus9xdcECZbXrp0g/Pnx3TxQCaR
j4qDee3BuSAf+QSRsKymxP4nvOWhHu4zv3Xnny8rUBzit9iwc98zOS+GA3LS1pf8aesHZSGVFbJZ
YXlSguwG5MMups+4ut1QrtdvSvQE9n989bsMSdF+xMKb+4bmN2uNgXQbZID3PxTZzpWkIzgzhpTF
2ZgowaOve6Q5m24D44Hw9cIRlW9YZbWfU7/14+81GaE86/fRJbOafcbJTLl5CURUjsQ+mKLgtYI4
3Sy1t3zed0PCnnLH3JkPGIAcdw768Ja4L3c+zy4hPLXITLRRtgF1ndEvJggJ1AO6toaAQZw3YNuy
Def9Lh0l8ZJeSP0Y1jQ0jWe58ZpwXLapzc9oYVpjnQGWNNTU2Mh1nzsc/oj3YPSgfH3QaUwMwU/x
x6BLhr7reXAGyDl8c98kxzxdc7mmYye7GzRJjnigOAL7uuzK6TyVZEw7ZW0G8Qb0BixDQkqinLJ5
3w7HwW2O6Yjry+W1SfBTEfKCgN3ay64DYHq3Mbe2fOgWKTC+Z0J1Idf5KdzZfAy2yZAQ4XjgVywH
g23N0KE/VtKRRhVV/L7YiR+JtdU4jkdr591mxkQeWnEIIFYHUOwN5zrCUfVD77wnov643hqjCwRI
NAQZACRwOuoPLJv4oC3GjhGok68iKlf9pLmwTjJxhX88O6BCUrymUsdY/gNaQ60KL2k05AfuyqB6
xlE84BP8d19cqJniqKFdRDhFTuHVDHH48PAHr5QbUk1waVAwMHlFysvq7vRSxJ88fzjAu7w+RATh
7yE4tIL8cSYbdg+RFLskKTMcuujlbdNWXXRr9WM1oLnbzAeYHzPbaEeKXdBVPrwXz30O1k9Y5n5A
ZYDb3Nrx9Ip73o6D9U7aDmJxjMmo1nlktqj7HPEZ6reScDXaXF8w3Req77fAc8OwSmgqB5R4zrN1
TfurWOGzoqUbAxx0QXlDY/c4IXjp9nDrCo8QhfBkwfQF0tv77KLYuv+hxy3WpnuKL/INJdxwRVKt
2UgSG9BybwAp0f0yxO661kekY3mo9X6isovCgTtVL1zNAuIWRvU7D/Cr+GioCk8IOl4AnNHHx4oo
NvpTZCn55rYzcb7ZhLjtUr7pdv7AqzkHhVf8UVfa3oM8SydHZfmCzZ4u27kVyE0Q7MBaTh7sxmCL
Z4CjnkKruc368dWcimPMOU9mrA1Hf181X+Uv3aTbnYc1BKuGbd0rDcw3EWse6rPoRqAHs49m7rvK
o+BOjmiIoR+XX4SeCNtN6ZmyTaNlAPei5TL9YthRSGPSEFBagAoGMcKAfwOPSfs7HEC78BNqgaC7
419C4hT5tDw15CH76AcPRI2TW4OYZpeydQz6ZGQVdhIMvkiCbhE8wJlnl55aOMG8nfIBz7rN5Knk
24l17pUzzTysPuejQXCAUz1OBnb42SWhRTswZI89LZetu/PgKfdLzxT5sPVVcRxgNuz7EsGCv8jy
UEUYB3a7F+7beF36jrzC9ii6M0YD5DVFVOBBFqp/8jmW/OSKq6PbNX8mps6vDWmLX8VJuy7bzDjU
t3YDdjyWyPWijLYEyQ45CIbHq0haUL3hfSxVCAm2u7HPm06x4aWk0xwhynE12zHQNCHJ2NvI0SCP
nPJto06LcRFl4NCXQD2rh9RLVwlI4Fo+lCF53vwAO78tkyUSL1JYY5PhL8h3hzQv9TMU7APRRqtq
FaM1/jUQIKC2GaG47YHWMfto1P0djT0ItYlWa/xjuB+/a5hnWE5iBnj3NjKR08B5zaUxXN7E6Rv2
mGdQq12d4QA5yRlRAfeCJgvL4kxBwiaDjnbyjNl7ol85Qc5ypRuGOCYqiJ3s3WxDjXcBspPmYS8R
xm8gn3Xqs+k/3TQUwZXVA6aWX9GKDIfaM98QzKyQacD9rhEkx6AjIPug6cxyHvzxliGkCTBl04SC
noc6Rs+V/rF48Nt3RDaQF5cGuTjujWyrmtuYvhTlfHOGU5g5DvxpixUKPepBKkCRHFl00fOa/eVB
rfQhiYh5nxEke5SfeU+eRedn923zxiGCzwTNqPoBGOSo/Wp546MewDSWE6OtjhluWWXnxPRY3Y1O
V86gAiLEHKGlw0gs/0uPtOxDwugH7TsHfez2RCFJtt17vI9o5bB10YKPu95p8ATbxa7GrmFQNvzp
qAWMrflHe+PBJwcH9s9J1de94AVBZ4dT255WxjUTkWztJR62iM5A+Yz9eDUrPk1VrQGveWixlncI
BvMg1W7RRih0ExZImMr5lRNbbYJ+RVGXD/JN3C+l191iN8DeHEJwWODKdHPoUPcDwpBfPo+kftQb
uuvE/n3aIHD24pl7AW+rzPv23Au/C9HzbMW5pT4vsl2sksTLVpkN71ltZ0Kt3ZeGUIkADd+JCiA6
dNP18E6G8WpKCtYpOsVRtAJOelBiEob+57dvT39DVv/z0H6QfQdIjBIihyuKlH9i6vamUzC/M50Y
x022woD2JHSFOJw/MGuw3/2MNhNwud9AMFlHJSI80wrM9cNR35ugg6uD321ccc3qt0DaSqQHfNUD
wXDcD7QrzVub+/PN8qwT6Mi99X60LRNAfKYH1SFrtta0yfmFKfJEXhxdDayLuVc3stse6m8obKJm
/HpeIT5AwxDDgbkmz8Nq/MTIX26EN7jM8jM5qIpHzBEMPOV2W89+UqFMexIgZL90tXnDY4lriK/r
IzYsfaN3M++XjCXbiGh/Z/zFhDCQ0rxuXnZi5xFZNxm82Gkiybkh5e8BVZgsAJRaWDx+qKQwBGBZ
YBynlssQvSRtGl/RKdbaSZDZ5ufUH7R6WMK8i0J79c6Lz61WOQkj4s+Oy8pyQtWt3tB6glmRyu5X
xPT7wDKu4FtkXgFm2QiyMkfdpbSJnnqkrUDsEYmnGB63t6UrShPsNO84M7/B0AR6zfTjbrqJ+Y3o
U/CleSWGZJyeTbfD7/Gb5ZHwpV9oQIp1+zM5HhI8xkXmfr4jFUKU3ifc+17p15Zv4P5R/rF6Izsh
f+aMw/jI45sFYRKRotLUIS8l/+bpyx+tT4AGCfSaXd8D+ZfMfIttD2GNABY5CkvNsIlKrKr9Ujkj
yQcmgsrWiWdDw7hnuLFeWzuhIW2u+ZGsBDuDqtllmB1RE9b7AmmJK7vk2nyk1FPUaNzXBqFnOPsj
uXm3CtEx7R9iw+/m8yVyguOGgniz/gaqScJo0ruVQSMEJ4VcI0owzv1xN9Ge99/T0cSAjVOEVEyO
gjyi9dF2IECMY90Tkv3lAeDpAphgv5qvN56LQulHQ6G3aojat6tT75jkgdgPkBrRL9Z4JcqEgMgT
HwMBy5/otgKXeCX842vTOnJmVc+NzFbThRWJ3/Nv9WWuctP+Iy/KYznGc083zUdtohlazC2MNegb
38MeZZhVMhDxYPoIHphY0GNbdtBuzPf7P+mKKvKNHRzk7b3OWWem5WHOBxF5eMvwBYCj23eoALrc
knXZHhesq3DQYHyzuxBF6nREcQ0oLzX/kXRmS4qiQRR+IiIUBORWdnDXcrshqiyLRTaRTZ5+Pnpu
Zqanu0tFyD/z5Fnsx3BsD9I6pokIt8QGm/AzJo8UyGlBeZNtPd1n23gZ2oq++dkLpvbN8LPpjnK6
uKdW3EAkaowgAk0yVBuff2hu/BecOsRCXOTF93vbYrisc2dUJkGiMO2tZEFzg7HNQrm88yUDDosG
7Cvsxsid9IfnDz6k4AovcUF/k6K7JItU7yizn+V7tq/SFcdnItl5Laxj5T67cJtQrO6lzOzzdIWb
+gYPn1vCuH7wofKT+rgYdjIcEDjoIFOd/dQemiosABgxjOUIgamLHQnFjS5FALf//kytYcn+NgNA
bdjVWzObe5gWCJQlJgAOTjhHzPOPISI+NYSxsnddYlCoSUyi1ouZoYx01paVbFGcrtl8A4IjJV4w
t3u5M1t8gdDKvFY0FxMLBffLZfiZXGgt4iX1BYbamSaTxSAndbApkZ1uShHHMX2p6nCBwVjJRUGF
0VKvHhBTwYQTbgFhHAFnyBtfBgxwPoqKOYWcrmBLKMyU6/Yv4kgcmRYk1vGXgWiJyA15TpHbGR9o
zvEG7aYMIXDBGDQ3K29CLiqMD6NCh2uibBnoI3AeeOK9BVyD7yxhJy5uRWb+DYq1mMEDgMXbmuFv
NjOQbNQ6M+zIGVRfdmDRb3oB95/I4grGH8J/I/JpGo7IRfexrnnRWE9QPdmqyUNEyxV/gCs47DQv
/OU9n5UjgEgHZAADG4pludiD9/bdksIANbpEYoHyQl7MYaZQjO4FO43MTHujYOTik5msXlK/EBHk
GvJNXnWITNWZh85E2PfwVQqyIZE5VKbJ/nA5X1CXJSdLsc9H4mUCTmBd5EI7xxxk5gkTnXGFloPd
/1xdKoILCDZTloyYnBC0bAzqeWQBpuILoUaWhhMgIvSa2B1dxXYenGGa+3wJ5L4WgrLgmeZtAfsO
H6S2+nviI/KTWDs2vdWKoJk4ocGq3/7rcaaYpCX2rHXfNAQ+jxrfTO+Bt5NgiGXqLvUB/8RfITWD
6Ev+uKzAEIDAx4GZOo2uiD2fq2DL6Et8cmwNTH2/jKMKUERoL+nrFLaq0tNrrvTUX2AWOM3sK1+y
J5cJSwZElTyEzAq++o1kfPjLwDxYABaX5kJbtmnXEg+NpRwYzYY124A2sgDowqfRvpCVkuC7Yvui
+d2jOo+QLMG3RKPxvr3gntSWCauJyQHJMzvc0ACjnmEnkQK4ziUwC69kSSjq1MTPPXtfZNKcoI3T
GbDKA/mDksp2ziLJtsOHyapBRvAI4Wq4QWPCxO2k/Zjyq0F1R//CVX+zx2MQTbBhGlYohCAAURb4
DZYPH0TVGNUi5Gt0bdyVFrGDaG3EWqS/7p5dXjCT8AB4+5T88CtkSfpcQbHvsbj501ZzYNsM98tF
ih6XiqC8vbat7bBgBdakpozoTUPaNrhXOqYPy5JZg0zaATkRewvEoMXhBbVnWCwIoucdg8OpuKpg
3Padvc2YE4fRqaDTDAgOMWgSucqKO9iQmXrlUlcsZ8ZNTMl1JN0A/5cTE8Fri3nCBU7SEwlZB5Vc
vdHTs3aqeFCpPxOWWLw6bpN/JKtF3z27jKnMH/CHzwJmeHERTtsCpsgDj/JWJaoKIvM/MObApQDL
hJ39uaflL9N+9Cfd5kceTCw69jyWfPBl/lcFZ5GNxdvq4GJiWaPCzv5KTigwtrDDAJzaP5qxdiS5
2+PjfA/ERfqdnLSv1z2afEc/YKqQ2jLp8EFmOtAqLJHXtZhiDvYckiKTeKctpFXthJxR+L2swc+u
RblkNcIxwJ99a3hTbOlbHhE6r6mzz8wPG42Q5S8XkwBkHFkX3QUPG3hSr9/uAHHPj2zMGitLQ3RV
2eqDN1W4MOrvdBgtWr+pJ9+4lYXR8d2OzrWC5GLxSGeb/OeRnJ/250bE61qeeDxm4p02j+hnA5e/
a2mOk4wL4k83g9ulRYHYI91kAzk0v1m3gOPCxXgf29v8J/8SFQ83jJUANPFRnJLAe7RBFHCWWxaR
WNAhwL1iV/1w9aNzttR2NPTkj9n1D7ud5fsCjiHv0jPb99JRjNcy22KuVq4DOJ06WZjb2RITprmz
Lgzhj0azavbaFCqu04jLYoaknYn26QUYK6loEyAY+Tx/rFgAoINoCb8K0hVsLAhosAzVPTcWzxKN
UPRHz0SDFQb7QFmiUglvH17H7cABDUHTwTaGNdHgDJFU/hV6lm0J9suQ/m+LyGCwGfz6CGLG4y2h
pVok8OstXpAyx315nlymtGrDol3VX7CgP2dyELAK9vMLbOHEFfzoq3rgpKNl4zH0nXxzicY1C84S
e9LAVPNYwECjgsAa4k5BTlNL7ie2BfCnJVeYs5PzHKE2GDDrOEiDyftnfKrhH6DPgNs0Hq5chPVb
ojk01X5TfBAyLqfqDiBDeOTvJY/y/CjOtiDknOCQCRsDr8/tuIACd96x30jbR3ru9809/3620Nf/
Sb7oFI3kL+it5I/bm94acHN4613DJhR0imJ8y/0ShyY9VvfcmO9NZsUHTginXRNCDlP+BD74fjko
PyZL/ECfHqOFF3pkNWB8ajz2T/1O09EozuRXW0s+1Kr6IP9A0ASgcV4fLsjI3gWjgRde+t2WwlsA
B2kvi2e6aMbeAzZmPZidbDIVDh43RcSZzPLkWmMTs3uzQDvHu/jRyTorA44jrtXkbk94uk/84Zkb
4UzHhkZxQRxfd+SCuWbMK24njKpOfMedAAHGkkEADF5KedFw3NF7mcWDVvSzFR6xm66FtzVfsNLR
CZQaPBRpwMXCrj4lfjFu+p5byZ5v0412RrALofknRJ37mKLA4QpwIXlzSB2D5ZO9/rF1JtfmKu1e
r5V0A9IiPBN12rg342hghcGZpGU2mELkR+xPCF8DBCZWJlzNW6d7lFeyGqAQ5wxAvPZybCPcBAsS
RsrwPrX5aGTn4KCguQCAcuJxXEKZ6me2eBw+Dg/+ZPtCqn3gpgGNddGLwYvbxu5TdbQveiDqdT3Q
N3+sWcN8wBWjUrC/IXkZvoQJOjVgG6/YMbDndBtxYO7lq+bWD3AnFnvVXokX+TorrkLEql2PHCRU
TCHJvmKO+EpRnewi9Max0b4f8VXCMMPJd118jZtFsQ2xadgQI4IUEHIN+W+IOem/kPssiNIJj+gR
OT6Szmhm+0wYB+fkpw18dT07xPMvataAGeRoOAHMtKzFFU9XlmOOvAT2AF6g7RJR9cGf5WeyA7En
P8q6rI33T36bOeVeQ6X4Fx4B46PTfKnpAuCSjvRh3xgYb2YuQ0YkmPXfC/MEEA/uF+ilsIpjoxft
Z7nph82k9jr5nkUGeHb6PQ3W4XPJi83uWnKOJisaDLYWnHF8J5xJRLBwTPaJg9QFwY2Cjx/JGGd6
QqD5z5wqYZKvQ38ndkCD2m8A57i7jpNla8WTOZq8S/aU7J6p3p2QBkPPn/wBa8NerVymnPTEKfZ9
RVZ4QS8qrKBfQHfFkjpZwVxV+ksOCZ+JY930XqRZIlFdrOwWNAmjrPyoRR3KNA91XADnDZ+IAyLx
8RBrfbZWPD2otAIzxycEMPMHj7RUd+LDc1PU+uG1BLSYa6v/mQ5qvmVRhXEuBjLlYo0bOSESNSsH
h2FujLXlm8HuZVr6aWY8K1xHboyabLZDZfm2zuCCOlpJuVy/3s78gmgitKvTG4bcC4EeOL9BzEKF
+ythGviPluUJnrXxEh/zGXbShvDZCAOoMAd4TdPUFo/+D3pDwVmavV1JI7bUDSHwc/naniMAJ+LB
FehHmSpa9SDxuNcaejrQa/DH9bCOACdOAGRaBchkBcjgk7yAnHcGKoUIB72ZpnkKw7zJN3yNwGA1
X8tz7Knr74b2tqGGAyFGhE5AXGXziQ/sZEeDhmnnOZ3uRLxRb6q6JoLW/mzCxGDcVQaGFKa5FH8b
fFMTEyE07UKCp64jU0QnVxwmW6uY8OWY9GbsWEPeiLBVtTO0hS72n6E3oUDi88AeF4US9B985SCA
MMLR0PDRKgjLfb5N1YmenmZEIHEC68IKCTu5d5k/r7w7i9E+PUj1L++WHg14pDGqFwBdqhmp7EXq
tdG8FDoiDwZ3YIgj/iKY6eMLTPcPbiCcF45A7/FJpfCfZ0A2Qn4KpQdY8DiMfLYZ0AXtVOzzUROi
Ak2Zq05clv0SFhX8ZUOeIvjBQgW3DS+creWS4nZfqrfOmr73PGKYRMTGkOOtsaaLroc9+7NJR+DA
Bs0qe0n2ZYqukeDOah+1Vw5XZcEoBb0QKLbWe4x8+EPTPybvnukPJlTJLTDdfSwpXyfcF7J0eb89
Mceuw+skCz9jWOIMAKtuagT9WcAZT+DiGLJMjbI0+JQpN8OH1AsoJKwokE7wPQApPl0mMxGtjM4t
mpPCMDaSfJ8ZhAZVTxQfHEBCwgUX76OnnSHc2sqHEp8230z0mBXG24/xGiz+MVkDvNYjCU/+FVrM
hElFKMs1RH+Oq3W1y80yuMAtEdZ8Fta7CKaDJQVyXECgt7hpY+K4E7PYfMHWQTBCvKGbsIXzmPf2
U1hG2jeInIxegQ3tjMeAYQpfKc5dCh0i2Ak6WxpHzX4H424u5tISGJoN/gyL4TWhcWSRcf402zmi
D769mVNAsk691zVP74wdFQbjvszufObUq8j0BhwwkidJfMB7ozJu8BRsUp+b/qFpwLuszGSjVtcJ
wq6Kzf+dEEwhdbPqWu1DjAk+v1209BCs0Gnlq7dmSb0OPws9wvf8tbKxJ/Gu47lmvbb9Klo48x+h
u/LB5xGUGE7F2AEznIGlQGrLv0O+oVGrC1QBmMcg8PrVyCuVL0+KSI2haTf6NjSjSzEM4OmqkIw+
+kPQ30ysutH0QRm3jnPthxai+su44ZhCS+iKoy6CaC8OYRxsXDzLiAeG4NetX+oqTK4NRpqiHbIF
0JYQBG61NtcPZf8j9Ctw05aHWT1rKn6Ijy7+EVRibU5cRU4ryqcM8znCYJ6ukY3rzOxUtyvZIUPv
mrpFMF4GFZUjPgnNYg05xUzZE4puvSOZRV7X2lKtth3+6q01TC0Nk5/BB41Awf/9afWaMxEVJlSc
FYtGhg5s79zXb7zRjN20Q/qxE5BUXJm5qtT9RvEDJ+f57QHN1weFZu7F49eZ+Qupmdu/TzVIIr3i
fA4Td+fpGiaB4v5J28bBOPhNT1IpkyfhkJEhigbZVmXmMUZRSifWc7yPPDI0xXIVvGWDVVB0YqJW
5wd5jum9FUAzvEPZ7/TfYP8HaEmpGcCahPpUi9fPZ52xvDrJf/IjO5CYWlgsK7TtKMm4TqZ+M9t2
bLpm4q+W/dVEEtb7QPvKiwfA+bAZOgm/WPS6ARRLg6uEJeAIMR4yP3Ww0H7B9eA7xnIc0nDFGbrN
4Z5uUEuY6XOR245MsvBK47FzI7uyFesV72UsDrE9gK6OT8o92Gjj1szmYzFiBsgr1QsjN/oDJ0Uq
AfvEgMTCwPFFl8hy0OEfuPs7TfClhruMUYQGHWO/nDYaF6rFaCHhfiqXefo7gCaROip+Ugr2FLqI
Ewa9qE6+gJzu89Z8gqTImL/uny07SLukdym9Lvd8Lo91lW0OQG7YXjXCCD81ttZL7u/+xDTIDpvB
VaNtZZKdOM/fyBfwvGJ7RQnwML2f3LLFsOVX4XBQT8hTCpj4uzm8gmaJn0i3xICjDtY4AcjlIq8u
mbAMB7wP0dnhBUqmgCr+TWgoSBjXEW2KUAVE2Ozv7fOHG/OdLbL0QKzAHCWGuntWftud02JTYsvy
i/ey8vYjRti+ZOfrqjLUbV4DbLoS+FPbNkR9MQU7XIbCinI5uU9cMcZ1ZPGqjvEIUi6ICubbfEHI
bv9mpFF88A9nnn47TPV8BL2E3Ubi9yoIbGqsq0x0KHBwPT7jFpr5CyRs0tidUbjmRPgOO9zF18kX
hBV4sAuyfxdK59f8xOCAgyYruqECr5442W/qtKvPm/pmJNAbDo25+uioN08SLi8Yr+C/g8faD7a/
s9Ub4IWQcnrOb3YfHvF8QI8FbIyVhDSUrWl7kul+Ywvn6s7/FZYYl87iTfCkT/XfToMaT8Wmmq0y
r8c5+NOdNSQrq9Mn2b2IfdXf22+0NpH1pXn1H5ue6Esx/RIb6BpvDLN81N1ibnabKh/RCNCtCIpw
5nAobEQMLCCje5iITZH2zHjnODxN9woS9VXmF6h71oztJQ+JPcdD323ndmU1i3JFdMh8gRNyvCym
urETRhmTuGLgNCkf3IV+kDtdt3w72R0XzTvYEqldOHsrq85Urx+HZn3NCQG6BWXBGAnOPRu5klYN
DiFGBl8wr4656rPOYuMQxFbIkepgyjApz8lsXdrSIwZohLnoBOb0Kip4EEzwc4GNDT1mnjvzgAU5
E8rmDS8YzlSy5tCX2PhVN1rMTcHPP0v46s8HNMAOFaN++uS2UALyR88UgBBt0SYnETZI6EzJRxrf
BM9Hgist6DFqKug/0C2HkG+IUJYnt86N7TSU7B5ndAtFD4Op4BHp3GvIm8wc+2FfcAlngeeJyxZj
eAriuMDTkwUVyXqzRYxV1USfm9pvru/Q8pxldmmsC8LeJ6TcTNjPs+g+qd9Je60EWzh+Na54B5mV
RgCP8Zz9DBTqHFbiQsAnDnYzO7ClzOZ8GLdec1ewS9wxYdexhGoOEabDmYurtfooYZKeoa5AKNG+
0j/lQDWJ9jTEtULe0iZi4imNRiHUh8EEk0bVnf7mgju0bFFsKihkXXEdZkYiLaUcwpMxoRW+ETc8
b78yH637D26JhVlL67fIshInCmEfVvY7LBdJf4zA4FlFK17yGndaM5UsV2BiWNOJYj2hFD+x0Av1
CqiuTaAUMckTMIXm1JyesggfYXQIF540szQKv0WZKxiA2FHoiKqHnSDdNGCw2fjUZHWZXvBQQI8X
Y0gvAP5SJtQlHq7DoQSs4w6u7MgvSwzwoMrRmm5RfOGkHBa2pm3iaoESdDtbDZ2Pltmfj0EB/TYG
xIHhwkLqtzSq2b01pOlJDLaN7H9QY3S5T7lUit8JFYhEnC7c1epJLnZydenq7/l7X0q/L9agbrlE
G/KmgcvWkEyDwpusi48en0apw/Ra9oc+wMj6PIEsU+qrMZoHRIUNFyNivKX4hJZGNT/2uEgqnggi
P8dOFjPMiSMIaxEFj9nSrxXLCFM+PZQMiY8iU7MgX6/CuT7fdfp0Cy1g9A9ud5OOO0JxX9D6YiKf
4mGMQ9AkdnLGZGYXeEWUBzU8oT3ZakgS6Zw5crFr5l08zQ5Lb3AgyU1Uc8Y+PG+IlTqFf+DLCtoZ
Tr/zHEk4zFeOZJBsIORboj2wccUBZDazOVb7al09jWfDO2LTVCyl1o0lp2AjS8QJkUuQl7PnsWm3
VId4boWxVVBjZvNrlYBX46A7eBAvqCkjWhguUeHuZi1rU8jbEN/b/lioq7HZqdbklHFB2mKZrnjU
BxJzkRiQKTnVofGQx5w8htBjeRyBl+WEIKzneEnMkK8t0ue67HdR5yA4e97lztD+SJevdZCUjcFH
ndmU7g86JYfz4tVyeL7oCJwi2wnbmXwrlFUS6o1CCNlSxrZXcInCU7KLIn4nCkYh5gQVVpr9fM4i
+EuEg1pEsIGhwrt5bhNlqwV7jX4MYfaX2BFo2f2FhSt1R+XJMvdnwp50Dsv+cwy5EZQOVb8uIYxk
7g8wHozGCppPHfxi2sTv0ZptSVBlBcgsh/1Fok/gR7arWDC8yZOqPVctwsm42Rrd6Ddd4oFg41DM
9jFQbAK6+UvyL38t8ibHDo3t1O5vIdDXD7UXC+POyYkBBGz7oRwLwn7W3/OvgCHTL36mUFJdgCbZ
fb/MrN1OKEbF8Cs/T0nkJjso1bNDlfzOwmWqhtiBfJ7HKL1P0/tTJTOeCvKb3EBD2HWqZv51qB4c
BWlrzDqrhYKowY3HoFNCQHQNof99gp+uou+WpjYWNXPckQ6HpHO+CmEjjQ2C0p1zASfbb0heeJKL
mS4/VJeGhYAncG5ryiIEdSrEAR2B27sDdRvxjwhbi0b7AX56Y0eRoRNyX3dM80rnTQMItW5OiNMv
1AVGgsxgnpy5k/eVLUldL1ttG0H9bgyMjeFnjIMM5i6ibI65H6CHnAszK4XJMjGG27TGQELvb/PB
+Mvny3nt5rRwss2J/UJoW7iwHxm/clziCIXfAafsOojSywiQ1o+IBPuZr3Ekns62YfeL+Yg8M2TN
TKC5Jid1C5mU87EGsQ7gP50aeAdu3tstDT6yY5Y37O1XdeMrkTsk38/93E63OPnX6VeJ6NhOk2XV
4kBupL+yjCoStSsQMpKVfjuI55gaPDNKY8D+mXb5Ah1rWPA/w03KM8RDtg9mq+x10Iw3jSQnwRxP
g2MP4zFe1tZwQTEq6mPoB2ccK1aAnjkree/FCvNppMPy1WLJIVpKB7vaVKtV0Zvk1a/bM4otDWYN
oxa4QW63dI/wmMmxCRxC6VJ9J5E8qFoicRg46WNLFVg4EJARbuIeOvOYLgjNxC9ac4KdcCkx/nFa
2Hub4Jbh708qHlebvjlCBgS/gdVqnJx7rjbchmGL6Cazsa+m5RPYlqESD38mnGUCfsPkmny/5Qbc
e/LLRY85r7T868m/hDdreRRT/EEITW8f4kuyZhJ/QhPyo8Esv0EUVpN6mxTfyprl5b1u3c/c4srR
p1R38RbW+1A4cP2bxBsCL2R5ioxFuJWYRze6HH/H1UOEW7loqLMhAUW3AEowHS69irTvVPQZm6hf
JMHJoYus2JDb038TCO8sCbwWZA0eDzSPy6daTCW4yTaq/U9mE/g3i1a05ME2TZAL4eKAHWHHMOOl
io3xNWbZqWyG6J2Bp2wZOBTzlfJL6k/NugTtxuyEiJJkSnqZcOT2R7QdFPTUOMUW6868SG8mZdYG
owF1C6ifssuGzWMJP1lqPtJ6N5dZAJ9pufXgFmDC1x54Gk9h6dcfS3z9BCSwYJ/MgBBhC43GcF4R
lTl2706EpwjaGxf7ENoX8cWgs0g7JmfoP4aqmEXudi9yebe1sDAAnx918iVVCBiwL1+8fImAZ8IA
SDeN08cTix6HCwdXEgUPlu3FFLrvjdcVEbX4+cf67KGPfeiEQ0c6zjOz/GwlbGuusiGCOW1TshkM
7DZbgz7uRNBFQdiN/mItRRi13j9t/neH1bzsp0BdhfXuN5MYvOKJL7MhwQqFxkjGB0Z3zYo5AuYI
UZWBPlcbpie3o9OxaAkY3lGJxY33pCHxf/XmnBQUxSnRHIw4K3VZxV+8hfiMg7mEHfymhGm9Pn3s
1oUCCjMn5U6BrcnQlY/CE1iH80W+Ye+Cgc5xcGtqbrzCXEdEhisSojEBwk++Es19rlfa5qUas3Ff
hzeRGwD3UPxEIhl7jBqerN7ac3+vQ/tDBl//RiK9aN30qrHjiMb1UrTq/ogS8uHebUEXNAft9Z2F
k4oTiVn8ka6pU6+zkvvpZ8BYCEJRT4+haygXXrbwu8Of6kda8CAOG3SAXv+rabuwM7NHTmdBVGG3
/URemVw/CD5nyzB1cBEpTkW9T489xI4jOnFiqKTK+bD2z6ChYw5PjltodBQFW8T5zaivc1S6Nu1i
G1gVXLT+EtIT9f0R6KDuvHxVkBSxh0WAm4yZupcXWSHvdVeiccZK5YZNnHohtae24tLBKnw9f+F6
aXPWpjZDDtV/epdAIE9xZtCRqyg3m72Y0yjZ8Ws5+06ugUcNW7TkQv1f5wQ2CKigHPgTzYGf+NVM
VjS6gvtmh78D6lGxgQswDUG/Q4Df+cUSPgn+NPXUv26VcB9wBz6PLQrx791jfuYcLG2sb8ad6ot0
KNDRTSyz5dfjty8SnfQc4QF4g8ZkTTYuC3fCSN7vJf+tHp2+02cSSa+HBvfX9viZbYTGfE6OXKde
iLBAAEXXpdka30JSN4ap/9KuuM0/Cyi/q7Zd0a29Py56neTtvc8cy7kN6bBZG0yHkK1wwckuwG2n
gBkKIwx2wtiMghSy9iEpzgxfRD242jZnELkSNpXglrv8sNrN058nA4smnitkCkTGBdZXtaKB7MjE
TDYtlr8lzwfHZSvtq9WEjDT2xPAUCG/SDJ/hWAaxQDe7Ps1YOyO/yaamHDq7xHtnx1e6IZS2n5uC
8McIIRsxOzu/ry/zEGc3vCYBn/WB7N2XqW7rF6Z9tFZ0X7GpuURDhUZWeaCPzDof7IxnqNCQJvGI
Jjqr7NTPWUXIxqki9szEsqj5w8NQ6Yw0pZlCuj8evtbnr99EX+iUpjA/ENzDYGLjA7JsAmhIkMhs
JO7iC0GhWWBcZcil0c6tivAUSOxzemuzH59HCnZawbMkY8/tFcR+0poy2E4vYbtN3NqVL0qwxAsK
H2r2qhzB3EyKGZxmEIN5hIlAwYZCoIR6gVeGaxK6qP/qy+3YrGbnN4/sxF5pWBhgl4OZvf9BtsJL
Bk7HdxEXv8xImF5dNGytiq1aHjE8IVCAtVLApG1J8YKfTNpAzPPhcuwrdkcTvG8IKaOBwEyWf7PR
1meOF4fGR7t+OCBUi/Y+40H4BnxthiXZdnS/be9J0B5qioqVN+ZAxtiYy0UKUUZ2FUdLSvcwdGsN
cbL1+uNiT+k/e16aIwL6+IBcRLLpii4ZTc8fQU6dQYSfgdc/vSZWhNhW6LnL5p89r31bZbB/gbRm
VuUeFbborsHX8vGneJNA2WWHiSM9z22363YSUu/f6LUADSs2EQy4jLQ1eG+Z/fRxIJtg/YGVklEe
ZYwpenPuhfxgwG+uzsREweEp8L+my+KJlZrzOonCGkhrToaYj8FZiNRoO4USehouw32Wmq+z5GpG
aWPoGJVWepl4xaIijJ7NMzcfzbveMJj22FutmKk/Owl5gGTRQ6/nBFcv5l+BZoBcv7rlOF+WGg8P
CjTIQXoFdQSFajviZllCBK75ydcdMtOiOVWYDxGBKcp+A0iKg+SYvFx4HXa6rQ3egJfqTEkNoM2K
ENvlTWsYy0gcFE/90wp2/WxpMfGzR57ZIRv2r9lULye6SM6TTk4SZZT1dXfIMDtB/jOqUHUBD16j
hg8OzBpfP358Tgi8NroFnOD5vvOns7W4SlwRe7UDRBcgIh7b2pNr9LUWtpYhRGD7eYJ4BZ+NRT6Q
+028lQjKCar1fnoyUOi+Fu+v1iUqDUqBzUHLtzezBcKYAOkkd2yPwUIlPYJZ3RMgM8pXjV/2kZhV
IbLBIGjJ8I/+QL4CdjvY+mC6MtyBDjrFULdK5b99gtMYZHvRqiNPVbHg1bn65MzLvd2UhxHBWHFM
ztirpUCjWBTjFDGKAfPIe73sKWI0WspHxYrKgUFPR4TsZq0uh1RftZa4AuvlLZBlOyHgW9e2U4YE
+pPG/AC1EeHD77oS13slT40ezzRtPV4w/JcFPbpR31P2zS9s4wIkkneR1Ea6KfCMP2mBU0i1hHHm
VcxzCPtCHcgKUwXaaOS/9Ax0ivC+EddBZ7WIdthIBxm9FVmL5/ILV2u8H/TAF0hRsvCyqJnMsYRB
yPAoiMuLb29+hbcUkjrUV5QmhhqODQ3/QvIeQ9Y0i/ePhKGsww77+jSm3FCJxQWg0cEMj05OWxJD
fBR72hqRAR2ySnfo/oJBJ4VvyoyCWnAAOia+Itl8Vspcf33jzCfHi6lg5L9gdLiKgdVXi9J4s7+D
YkQCJ84TkU2XMLM0zIp9DdtUEMnXaraTwCcWyGZIA8NzIzKhq+4Juoio4AXx86CcRMN+8KPAvO1f
ZN8LMvVkgeHsmGj8xhv0BSa5VyY2ZYlg6M6XjjJ0Dzb/tUnnULH5RNueViucn+gzBhZt0Q2IAKKh
Q9jsczGXnJiiMrUzYizWHzLOsPpeCxbr94mjso1CkfHDFMR3ooiucfo4mN9yRKWrcjS+tcf8jNB+
ny4ke77/gu8md2nzyIp6xmNn3Yt4bmMdJHOEznymUs3FzNiqNPo9l8p5r3r7DVHv+suym6wEhgkF
VyjyaugEahq2lRAt6/EC8VOphzm7lOkYHYeQ/lbDX/5TNFNqnVlhTuhQcisRx3Ae4ucKs/O4/bFg
kjZIrmhXcj9bC4tN9Yu5H6QfCTNnxkIssrgvG71xPntOWdRgbbdgOyU5arahXEsQIhTM8c3q+H46
k0eBzx9GqU62GwJjOE6F74YvHD4+JGYO+yv9EcbsbNfBIw8YPKZze8x5mTqCgmau1UmlU0UaqXEt
FiB5mh95Vobey+FKsshYvlmgN2vtmCDiHnupRCKanvx5rFNR51gVZP69LG+ZCNIVC6/IHq58/rfk
stOIWABK5+QBHFs3K7ruJ2JQgOfZ+i0jmgKsBMBhlGvGnPTnAejot+MpagFXFyGXnAUcmlPG9fNh
hg0ZJDLBHWNggdFeN4XRBjQpPkSJTf2gnMbW5Ch039LTzaQlA0du6jhwhcKRGFCJmcAACJeR/Cg6
UxBDN3Md70mJLeH4hnUG1Mu7mvr8TsWa3+TrZRPG4OaoW/rZ+DCFu0ySEcI5VF/dGEiGEUTyRb5T
b4p2DwcT9tqFY3CYrAUCv584Hbkj9qpBNgAjBwix6RCq++djMNIzR2sX0uXpzFAfE+KHetF70XqJ
a17Fnh7xQqqOLJmQbJgMLUazwzOqnSAQIFpJ/yCTeboh3FzMnDKiTLAwgRB/xFPo5cf3cCOuJtCz
/24YEv3Faw0hMKRxQkPihbBYqVZ01yZ75RTvg28yvEEsky+VrT2Euo3wNAlUoXE1E7y3In2j2NTO
jn0/csR9tY3IzMixmhctsM6JR0ZtTE9BXvCVMOBmcCfhKqrcStp/ZitAXtAANyWL1AsJ+kTEw5nJ
TrEdgVoUS+RDAD64SY8VPXA8IZck90kHnrD3kknixaOquhSEemo0kyOxxIxSpKk8/SCAQcoPS3EK
GRxsxJXnEkS/IZGDdN6bMuK6urxVTJ4HkH9OvkcxVtFa2mPVycRZPHDYw2ePHDREmPdX9qBjYBKi
LFOropfzxIISnhxCBlGvf/aVM+Se0jpTySVfQ4w8q8NRChJBxSOxLN/GREJfowdkwhjxTvmmHMeC
mbY6hrdi4r9XFp8Z6CBcqL80snzs6WV6+ORbksPfP2McLS82gU1kY/7V8cmtFz7OwDZnEIkA2XJm
VOxouOKYBPIOa+iULMsM+e2IX8/IUX+yz64o9Q1/8UWYFr57EOzbDfnvUbIk8jwe3KHaIBlkFfsh
ccpA9kpGzUISF+0R9esfwB30STOaMknxW9NDSLMTszyQDoTb40Ze3kNih5CM2GQU8RYonGwVZiBS
WG+OVhnqGWfbucdmIo/2HE840VtYjRihYgUn8WNDYIqwQLAnqMq9/Ko+lxEPxVn5Jcbeog7Al1tP
VadcSnRLG2AtlgyIGFk9UgzeyAxNPpqGK6Tt4wHIs4YoQCF4LjOwT92Rlj65Me1vYA9NL9p8ER1f
2V+D5vJD+CbbXTzcMbQqTPYgGcWU1HNN46DH/nFM+h5mexJaIETd6REKgy7q/Qa403vjtSivT5Nw
MohzU+rQZCGQPnfu2BoVpzknyrP4QvsZ9J64HVjFC76LgQhUKGIwMDYV4XM+sS1/GmDQoyQ+zVdh
fPiPsvNaclRN1/StdPTxKAZvJmbvAzwI5KVU5olC6QRIwkggJK5+HmpOVmV2ZMbu6KheXasqgd9+
5jWXDpfVwPRewdN6WtjNMGKAhsXuQ24CT078bDwxc9TDrGs84QKsEiM6NCfC0ztY9KEFnWIzlDoX
NBtLMelTt6OlqfXTY0MfwjtXM+5UpZxIOXgIouIz3aY9dnw6yjGPFy7fDm1wglnZWJug8TH4Njjx
6SdVdA9PetCcoBGMiYm5TMiqex2EJZFRVBFiEOqggYRlgQ6USRy83Irtw2e3ai/cJ1AMQ45pPaQU
5OnSRJ/tED4Y8kPluMxHXHYLfL4v1epwoXDTrO/KjP7Vg/yYgJdCC0JYBWEhZhXkROnmIK1pjeIm
O7TuKENXLe2su5OIQOD2hFM795xvuceJBTjaa6q7gn0HMj5BMJ7/V9TbG2L+t6cKErAwzuhN91tS
hJym48aguZR54ANQpIURHSJUmu+LyQ2CydEKoJ/4vWE/IyNdecKg5websqCjQQtRslPE4zk68C47
TBTdOW2HqxphPPvodYQvGFFenNtu/XKJiy2+odw/54Oj0LGgb4aRBdhf5CWIWRjE4YzaHbkFaXdX
IBBAw4BUFB3C/85pN2yl0bI2nOrtCmyOaggWpQ/g7bBge+z3rDMM0fsW58dmy6ll4PBCW1OhmxlA
YtQp7p3H2vxyRRCOBBx+etS3gSPNmdhy8SAHR9bgIO9v6Ux9l46sTSw46PdlzrKEzsWOJl4JZNum
bRE6XHCgG4NrpIEmCE6zexvpdM0GKoTo1Huyq5uxLo2lMP/TmpyRd0m7rdzOj1KQ39wxN9TkInsn
5E8xOl3f0R8BlqPPKLBQ3KHjBJod0bO4lBHAoTJt4uoT4ZQpyS9DySza2ePTurxvivVBhDj4TOTZ
v9LhIv66UaVE1SH38w9F2tOwGRnxUDOJL8KGNqp4mhTXvbJFdeZu2JKzZMqBGwPLt0myCMoFcJE+
Ze4GFC5YupkeSyDWG1+QE2kB8/KKxh+rtw3EJQcTRiXYGQI5HI2xgsH0pcQmbRQgdCkcObNDrpk0
XzS7/e4R9O8ER+vraNxGVLEhe1FpfUClGYJHKapww50Z4MR6F0nQfHWhdI+pEheR+ERLkyW5pmra
jR9qhAoNERHsK59b94ilzh51T0DTq3wlRFvJr/T1yZwaCIWefXPn5TtAHug2USEHA6c5Fb13hD+P
W1rK5nPh25c1xV7llWR/CKCo44nv6lKu5wc0JbHApgfergiZQLPZn0JAi0DN7OoP2m10eKLQyIJW
dFxJ15RvvB3OQuhOrkrjOSV8h0+rAojnytIneEvTRkplvpZbQ4Ql0PmVQ4Ea39qrnBGCTm7QIHHM
bBX/fnPBbYOiYPkpSjB0WidIMXFjvhvFjDzriMoeFHjDpQSSFq8tyskHwsOgwF9Zpi5BEOR1jIpC
VEEvDXSsjfi1Tr43EDgt4+WE7A1zn7ucorQnqmntI63tILn+cDkyyVve8aTAcDBCT9T5BFNDasRt
wMeXiRpXtYPtGzGdFD0wKSV/YuUJIA5cZP6tFqaQdbh40u6pIdIQp4diIlVoMgZn6tvIWnSeennp
sR4I6vvUjKkinrKxSkqF9RJUIrTmUVmQIxNjIJ0U3h49q0OTyOmPcZ86SkRqiIEvvzZ3IDSYZBBU
CI+wzKPiDLMHUDXM1LLBriHoSUKrsvEuN9SfkqIiEGPIVOc8hTpPi3962KbU0svP7n3HUclEd6yT
5AYRpHhjIQHYl/0LLV+bWhkXcXPYYyiys0fWWAZKZI2MBOuBA2Ood/5ZAKKKk/M0U16og9O0MslF
2IEdAt1Afr06NTC9TcqRfWEW74zNOXqwm2fHzMVr6fCOY4WUxVm33C1xlMGqBFkhKwD09hiuoC64
JxpUvXxWZUG5fATagooJ0Wd4hkNEZzTK32+XqLphQP5uJDUwcXPIVEYrtumdfg6nyewMq6NWwmVA
l3oAU5MrzBUPdtk5x5HDMj934yJq1h3UM9jl6eWjhTCnhep6AkQFrqESQOwXnKuajKQ3smU93NHz
9k3cnksR6ujqBhHIsM4IX7hU/rA+fihB4Y9Cgd3bTNqcdffweSvRXJgrBeP3okXFKSLhUBESY7Qq
cCCjMbmKjrPL+2mvfxQfbPoxwQc0nga4EXYuSf6igWui4Np39qV6GaAxSkhVscA3TZ+pN65HQCeI
hcL4Tl8GvlaF+N/iOMAFq8iQQ+prOUhauhvct5SbZEdvnBGarDEYXQHVR5Fi6jNIFU5Q/DTcUbUl
UWuS7n1dSm+iEO7e2tSR3lCe6Fivb6UwEwtXwzyTzirADmWrjGIKU/Tt7vnagHmwE5OyoGKMMQGC
lrb2gnM4F1i2BGbmPfSkvT7dkABEWgPvCGmAzfSGz+46TLPMp5FPcRBjrYccqx/ZVAO6L9G09K4l
J0QprxktPUOGHVxibKRUvKiq3occnV51Sv/8CTd60poCUgd1eIpsbfosHjeEFvp5cfkowEfNAEh1
9RLMkEbEqR8nYDKEqz1aPe6La0mc+Mo6Fo7zXpnI16k5+lCRPyHK4FAGMcFUoMBL8iS/owlsgmqw
dGFrEnU8tvRG0ggERnl/o/ib9xETRw+S5mMrDGbOGJzSfp1ySwFdWd9ViNYB+U8P2mjemwu5jIPi
OBZw4XZxhdVXuwUigsBm14HEKma4BXjsLn0+iuxWs+b6GjnGU+MXaBds6soZhYxHq0bdmNVGjWnH
eZSQKanvIlUlEAFWDura8MxwNxoLWii9ZrRzg1s26VVq4OzYE3A1zg4UgesUmnu/Pe02+aVFQtlD
MOd6joXD+PagHHd31DUIT/yFHptOTxAHu+2CAXeTKAcQFpo9P4///a///d//9+3+fw4f5aw8PQ5l
8a+iPcNVQfj/v/4tKf/+V/X/fzt8/69/G4YoC5KmqZIqGbIoybLBv3/bL7LiwJ8W/1c/0lWtveTF
goiUWguYSOS2OWFkLJIP0BuXMiQIORCHY1EYQzuE5ZnnKHFBgw9rLRwmA8l3OwUkVu7sn99O/v52
oqQLoi5LimCokin//XZXVXnUqVSWk2NLrg9fEwPZpjcnlYqHfEUC352iTIXv09zxTIS79Jhr5SAa
f/FbOblXIFU5FIBotAJQg2KzE2rPRH4Av2JqJe+dum7SzZmZ3gFm7Q8A/BBg7rNsmtJ2eTzd6tb6
+Yv+vPHf462Isiqgkyuppq5pX8Y77Q9y2kl3Izkpi/Yqulj1VOKsMF8KGIrpWrrDHDQAVYDRUW+S
x26m19SiDbXj5GcRPAbmJ436mzDGoluGrZYdVi2SeSakB2R+0WZCeFp4Pei4Ai9lZX89lMmBZdbu
dEdDKLw7rw8VmrEopYBD1OjTKYMNCu4rVDuNBtSjQLv2Ck8hw7ZdDmqJ1GRnYumVjUekgS2QNOUG
qhaADb3lxjTf0nR7ytGCw/WoarnHpCX9waZmO7oAmOQ7IitMCkXKUb2zLxIIJ3yYElEAd8sLV+hv
dYQHV7D+jWIgvgQYhqBeJMMawQ3BvFJ3yhqNDB3r0kMoPOhUKB+nnAhI8n6eHlH/th1UWZMEXVEM
WTB1Xft7wQnCNW+v7SiPU7FyD6US6IdJeXSPu0/9/lKW+47udq7PbxS3L/OuigDGYDdWnSlEyOuf
32V41F8rRZFU0eRdTEMVVUn88iqmuBtdyv6GNO3ZHbV+NVqP7i/Xcv7zU74fADxGFUVNUhXRkPnu
v7+4rozbtRN3yMZcKEVAAL7StuuRyUZEFOJoKEnPdUdlvmffH48ImLeW3hrceamvIOdh5GDkSaUr
6bkSX5oHBy9KDTvSwnu/lqQ6/vl1/3z1l1ExRFHSVF0TJUOQxb9fN+tz/Vw2xAoPutUTba7ZnU8E
ZaNl76Ih6YLkuljzzc9Plb7NhabJCkekKGuipquC8PdTi6o9Z33fdSvK09QNexRKCs+0jRibBOtD
AeiVKE5vk78E3VhZlGN8GhNQSkAdf36Tb+uTF1ENDQFk1dRkwxz+/T+O652utcbO1NWxgnn3KClq
LHiIfzY0835+kKLyk/450JJkcuzyxTxEZ6Slv59Uq0papMr9saJFaSVbwX551UAkA9FAD7O9W/3I
pi30BJrh0PuZ21uL2HInUW4t7csH+SEyR6Bvp+tOcDAW7hJcloaYyvltbkRpmPJvbzq8ImOji6ox
fMk/xkS+a3kndCyJC0mF5OIu6Z6jfoV3u+yh2YfNuTmuk+skmzzmuPC5WfQqfV5m5lttXWada47L
5PEhYW5mZYEagxxvF4M0YjptQUJa8usOPS8P/p/kojY5hoZgY6Q6R3rB7YPBE5kqoZPZBxcuwFz3
Tg5VfAdYvz4IUtKWLhE1cABuOVQTnmU387qnckkgBSd/hhapD9QckL0FtpgGIvDylkyiQWr8GrOY
8PC2uiluQG2svfUbOjJRsYec9XShb2p1S4nm2Iag67g8PKNj9frzIpD/4yIgMBAVlVWnfV1ut0va
qcqpe6zG+pK0lwZp64NCtct9IrmeB7TO+4A4s3h7Ml+e0F1FWMi6xi1KqHt9v6a5FfwWEZhfJ1s2
ZBXLVu5PQzA15UtEcG9kuemOcjPtsL9wTIpbN1d4A7ExWCJQGYia7v2C3zDFBVgOuKWjal35Bq69
YIlpUAhIakiX4H4nyyPQDh9lcM9dUNvHZtzfwhoS98AhOKp+k7sUvLpP9P5HxW+fMRwYf61Z2VB0
RRMNVZZlUTG+HGNSk6piehYVdtd4m0xFZ/pydy6rqXdwQz+L41iOniFcINMlBJ9B8EvUN5zpX55u
GALnmEZYJSnGlzNfacWzUtbqY3woxmDpLrBpjyM/lQjt56n89PMi+nanSrLJvYK8PNcMz9O+XGR5
dxhV3RF35q6gVGw2roYSdq8mbUHx4sijSS85dB2R9LIFLvIgEJCUPjpdwEDhN/BAhaFTo1/e6vsM
mLJuaBKhJQecLgwL7R+nRnvUtBapfWBLzaJSPo/KHA93RO0bGL0FFZBHtyHN/OWh344q2VRlHmYY
zL/EkPz90L4vU/P2SB/4kKgeJUQEg8F8heCwreMvkab+fZL/ftaXYb/k0lW8N1q/2mSbq3s+O0Ru
IxTK9Ien0fwHK7Pz83fIdyM3UWhPDhVymHUGWN5DABBrkaH/t0IoYgGW1onjbAZregKCA0bN9LGF
cWsr0Lzg0hN5PqNa1bV+XPPDLTQjdnogfj5P1IjYeh2l7rL4GMrPdhd8ggQLKtBQAWBCyP7uz0P8
7atZaMNtJeuCLsmG+mVpH03k1duqRiXyPvDi5/QCZFPzEdu3diMHf6WfH6d8m1FFVkTNJHMSBJF7
+cuMjqQiUwslu6/qz97De2gAWztlQscjs7ZIdzomv3d7Ijnlf5FMIF7oUf9Al5dh5NjGC3eMhLgN
7p9qCF1XqsdU7X45b/ThNf7a8YoqGxLviKi9Iep//v0/Vntx1aqqK0/y9BSCCQs1cEyGrzrKYtM4
usedJ6NmspBDcLYBefImjbsNpfTDhIIRl/5gEJTP0pjCitet72PtufKyeYcgkJUlaIShWjhao1W0
gFcZVpH5+Ugd+fO2OcbtbPd2sBFaCC5RG56SR8wK8c5eN84cVG/X2gI0xi9LX/52SXBdaZJmGCZB
oiqI0t/bTM6vaW0SWqPFam+2dKo4YVcjS3Cpn3ov06sdhr7qvr0RvzZ0/C0EoWLkJC1UeIa1evDm
5vv7xSMN/nm1yF/jSOnLiw357j+mYXeur1rPcbRq7W3Ca1Fw8RAOQUUIspMF+R6N2kkY55N4MpGs
KHggFRx8dhZ42NRXn3+Lnf7TsiCO1mTRULgKBPHLNaTVTX8a3c4IQsXK3GTJjharF1ov5JggYb0i
xIlxXJEeWrsXIGQh2XQe3p1dVDj4UIQX/sTQTHtuJ8M3UKeqXOIcW59cApjQ7iHE2MxrXKje9ghC
oUv2pE3zz6uDbEZEmWieomIgvD/1uFTYCE9QjiLVna9HILT/50NvGNxBumZqmk44//fQG3mnd+qo
Rvfq5JejWDqP4U4BeYF0QJ+G5qUYp9Nr5Y2uYwGL5mZWyWEjB0o2ORZxiyy36DQgvPOwkCLENuCa
QjTC/wVKYQ1QxzMmJyh0sEavE1BlP7+8Nrzc39tXExRT1TS2sSkp0pf8Q6x2h/ujbXGqwJPZhR0a
Kj4lPYAJty2tw2abTWimGcjA+ZzeLh1VAh3TpQo+vS96rCCfmnxViS4XL+oqiDI0AUosvkaRbzpa
IMYrIokMzuOYlG/nGBlfZaptbwtjLPe2uTGeqo928PoFZwX9qVinaGNbsk4BcN3TLhvAueLs50/+
VvqRlOGTTVEQVGpU3w/yW5GX6e0grzbweEtrOvXCfBm+3sOptUBIi+51LC2f/MqK11FgPtMjRZQM
Vm1uF28/v4ryLVRQNEk3dEU1h4vb/JqJXyq1k8v7le4M2FKAHe49Nvajm7VQ4za5PB8PwDr6+ACv
xvRM0b24+kZBpv3stU9g06GIIcczvwaUFRFXTLnpqU7FKIhYxuLnN6VE8n2hyJJpKqIpmoKgf72O
LmaplrtLj3Y0WPThXFcDnFARXnk5Ahp1cwj3gf7UBLUjft6CLLoSB1f2Y96EBGGtXybVa/1xJ0t5
PCMYcL/aBWJdne1dUbgsHAQgNXQke0c9zxBYGtT9aYlJCObZqBodmwAfwdQWXZpddFOgQ5k+gjKe
SgNxUK2cInr+AXkIrKhDb98Tghp15xG5rJ37jwXIlkcAjfc+o3S8OIX1javpAoN8wtvhGw97x84/
NKD4CDXIrrCgP5b6JUeJf4EKZiAEtwsG7D5hFdKo4c9jK/+HVaBQjCGmoC4jyF+v0HZ3N7IzQdW6
iyACuO1HDTUOfGAb1C4grtlhLL9ijWuJSLPe7EGgFZBhSHYSUpuc3CfH5W/XifgfjgVFMKnbmqJC
7qt9qQYI+uhxHdVHNiSH2NslzNbaCpW4PvXyqy28GW/wSKGZ0Jz9eSxE4XvYQwWGojHVENEwuG3/
Pk3F7nEyz3p2XTeeOb1uetpbjXtDXR5Y0GZw6srjHlRvkuz8LHgQawJTPgS3EOQLygQ7H0vffHXd
CJu7ZFFby2hNRI8NGHP+9AbY4wv9VIfUwKU7HnFLKmwxsE/RY1ttUFVJ0d658s0uGBO7DMuZwI9B
uNEhJkUOCwE/VEpHOhsumx1X8ifeJ+8QtWlDoQAiwDrdF3s9Qhy2DvPAtSe7MdtUer19aE+PFU3E
X85v6VserVCvkUVZV0XFFLhx/x4uPb8UpSAfz3HxOLlXHc/uGu40zMKi7R3p+qJmnioJr+njnPSA
aTos7VojvqO0ccowepZu2/70MWoW6ek6P52uE/UQjsSKmsGRX+DXlghr/TzFf1KRL1cONUFdN2kP
yOq3GW7UzjRORtOsgYCCPsdNTbaBNmHgCFQU/BDRoYx+jeq2x4AYAEYGfZ9zkDb25VlZg57OMI3C
VRbStI1thcW8fGRrCBGDlLo2bdCYmJ/RME0n51WBPNXmBItxavqXSZ88aIkDafVA2Wg3S4+Ubb6B
To+QcRqICVrOpqP9kjf8SQz+/l5dRh9HUERd5LD/2gjR+/x6O/VCPx16x76whzsBgARZjI6id+ce
PuTbBhV7HD8r5JSMCK8iQDe5L+OM204oPFD2NFYNDPF3cbE7gl51ETAsUfmG6YeKoobQPncvqh8I
cYKSNvIVrUgouMBVylcOwhYY6nPeOCZ6VDQeQeN1MMSxDPZQdlxBaQnV55/n2Px+pFEDoLxMEUJR
tW9hRW1WyrVTz8rq4gGPU62EelmINt8CxZnForemD5dDLpl6MK+s5u1MRrNKuuhMPN2HerDiz/pw
HWzfvcaW/xGeliESM09C+KYtETKNd8HMWpzXixmHkoRORFJYrlvOogA00DKfE2gHLeL9QCcRPvJR
zhBtUhAfRY+fP/R7iVDR2T/UO6i3KKohfzkom/vtdKhLU14lzlSxp2Hmcu8lA9nXd9swij5pMqqz
X7bQnzTjy5Ji18uKqZgGVXzz664/qVieKufLrBnQT0TUHVK9IqIyCoxdGaqOku1saPkjGtNCMW+N
+c+f/a3yohEykgaJCh0nk/9++Wyhvt7zNBVQc4B8xgV9sNQxjMxbGXDv77ymtu+FgwAeHUfyzrh/
H/1Srpe+puME2yQXoky1ThsuqeFg/EfCc7kb9REKbsc9oS715f1tR4whT9RFFiJ67+evp7Hoj6Ih
sKIvFK0PzsWDPOzQanb1X+Zj+Np/Toc+tBJFWRkK25qmSV8qPlKrKKO6PYG7QlyzxJ28AKkEslG7
+vfR5y9D//WC5GEmJXrOEpWCBM2+vz+8OVfFjaMV5tNhkQJPRLeD0KFFquqEbQ2oFbi593X+25b+
E+B9+UjK/4ZEXc/UVPVPLPuPATcuudn00rGcYUB6RROrHyY7pXF614EXDwr1cq9gwMqpxe8SR6Ls
90tpbVjW315Bp94wdCk4SL+Ms3mtDbMu+2p2aebHfHLKEpgBYJN+GeHhx3x9DI8wKWmoiqZ/LWIW
TZ41wu3SrsGzEn/cw9u0D/TFY4pgmN0fbNR0rFvs4DiRXOa/FFDloYLw98NZzzrtJ75P4D9ftnYh
6ru7XJfNTIeo0N2x1wALuC2oxT8g+FxIAiodyUYhyrIB/ymNjQMKgNzdzfqC6pUBDBL/gXMGEpJS
Y2niwLeDzYOUiYIozwHQ+ImL5l6CuC9dtS6cywU1bSOHbyj8khl/Sy5pnZgKoa0hqZrBjH0pmWnd
FThMdurW2UZ9QwvIu8Wml69oBRbhw5cdDbxi63Z0OThCkmpsxJrD0Ym84T3AnGNyRCpfdNeyi0CM
r2GgI0bGypgO4vW+MlWcqwfwy70iJntJTpE465+hPcWPgAJ8+0QFaKK/g+V6v/4yR6L6teilSyZd
LFMdGoVkbtKX468TZDN7FPJ9BesN13OwThirE0PE4MU+IdIUvdeEneBqnzenMx0T/DfkRwN+IyRN
P12eeidNrUq0D2sfX0f8LM5JJVqIO1uU7sJijPsHsGxIGoCagIg43UR9Szsb2SXdqkAJgfGGrQwG
BBOCAMGFDzyudcrfyPdN02VdW3gGM816pKOcovq4FELVVqZdTG/7Bk7S2qv+HSi7bSw7D9FIobGF
3ssXBBZ1LD5sRlzAPeDupdHNcE/rwldiGb8PtD12r7kPYufNxiMav2cY96qfmR4dEP/4Vs82yItO
Th/m8+g9TcyBJwzkhik4TI8e9Jb1aX5w5Hc0YMhoEkyzRo47PmDnwxqwNE97RSBlFNLEAh0mnQGQ
WieMpXe/rEzxG1pCp/VEwVyV2Wn8o678fYpm1+tu1BtiNxvhVP+YQYPivD5WG3CgksFDJdLbqn9R
0N6s64kB77xBINo0z45yTzLNkVSMuaD+DJ5mRNypaN81BytN5OvLwSsqbKqwPM366/JKzZtb+OFf
j+jUtNQEj7q9A/9xuiHmKr4euvCk7DNttgOSPkjA1k+HKsYX4Joj2BG0hzDrVphaH8pFhWg5K7yx
qjNSF6vqETf4JzRTlT0lT7H31vDjpHCWeiUKy2J0YbdfgxpmbOegcLer5/ruqYD6DUTs4rR0CFV3
0JukspaHFNZVdOqEiUr1tAf3aKEChfwK8lHUoZDxuKjIC2M0sEaHGzq6CqRR3O+uE/kGWShAOYVu
I0aMEAHx9BkhJqAEvYlWrJc+5ohMAmdFUCcDOdMFcEUukE+Ydlao4piFi9d7g4kbdeyb2+XeRQKp
iWexo43sVgkPetRgrVFFOMqpOIIdMe5wR0df0KNS9Y9qiKxXdnHvYnBC5151kA8XaUx4nemDi6pr
J1XGVxOoJ3xNiDXOBbS2BC3RymRSNzAxgXxLoB2pyIyN/BLG22h8yf0TIkI3p6k9SEvqR4qgKuRr
yZZ7F0OrGlFR1N/Resi8lHyx/WWN0sD6ehUMa5SMQRNJH8iHh1PoHzfuOdPE6rYzb4MYQzkZuLhd
kkXHIF+ldjXNZ23SEswUySlEB3xZRnUCTjwpPOy5nk7eZXaanffKHGPm4BqAapqLdIQB/UdFLIZC
cKEm3QZthDi+ryXnqBm37iioZnJ8es5neSyMT5MquvjF4jFOX3A1JIw2g3pzWx3H2fg6abZpfKdE
ux7NcC5BQLS4W1gCzYXxaGy80OfSknqo9gfnDQcBOg3FauRhOewV0RU+L/hTI7iGZdBFjXdalXt+
pd4B5uf9OCkn1z0AVxrme2FzidUpVNHwgIFN6+PFMWdvemKQ+fnmMu7DbHHm06oNTYA90GpcN8Au
sTkrlPhfMQo4Rtd5Nq4jdc7FQbo3MZ5HCYefMGsBAOJWYC7q+S0U4z7AOSS6j8v4vkDC/RIeEwQX
GU90f0dI0R5tauoJpJ3AmJl2MVEYWSWAEhIJOJmNFr1PGqYs0faOysVh0cRQurCX3yPqnYUYiCGH
cgngd1rG/Di5DI+J7ujLZAuWn5NZM8WKNf6kGl2p4UkWws0k4/NDeAwUtwlQN4tz9xSIvhRCno+u
vp70EZoRS/wLEjUx4ioY1PRBWu5c3I5jAOn4FOLJ5Brj2tPG0rgCOTFysul5mkbH6QOlqpGDDmAx
RwNmiua313q4EfDKx1BwdP8YVhMUpqNnNZn4V8pqdQzSKxk52Ni4LfrzF18KUpTp9zjRTjGVd0cz
1efvA9PXJvMKctmzvqI/Ji7l9+OTlKQxVw6Q7RNfe0HoYa6PL5isI67uNR/Nx+MJ5YkA+huuqYsD
NCXIVBAyl/lq9NZtDsPvQ9YcQptn820M43TcrkDu1St9k72DIGsm1WK3vc7qpTQ+wQ5A/uQ0N8ZK
oIa/RIjf7n8qYxLJvMrlQQigDunvP3bmyRTv6U2vm5lo7B/0nmtj1qvXUKcvBQBEYu2Zg5eWpqzP
BUatZGG/vICp/B0nDiglcFWCrAnAUugx/wEW/eMVOsns9e6ktquXVWttVyjTOquhuEXOT1H74IIm
s5PDPEFN6x3uprvlwrKnDbwpPN8XrqY4yfh9W9sv3LvXIDnbfviyc7ZO0gXbzBqDQ0bhERzGKl1O
55/b5GDNjrY7ckN+l5+sh9PUCTcnn6aGXXm+/2HCiXyFKOwvEjx47Ddq2lPDSV7GoFl5vS1Qags2
Qe1eAzgR16d3VCFsTJis+epjhaQqKtNT72ytFgWmaggphGgQ2aOg99AaCETH8KdTkRp5FaILx1eG
veUDLHY+EFKguVX6d+cFQbud3UaKT2H/EBTOLLTa5xXBoIOxnz8edzY6F1ZoxD6xFsSF9zNKgcnH
3YNVvde3kitaUJ5cSJlgBLfTM5WHZDut6a+usqC2tnO6lbyiyBBDNsXk3LQWd0oMd9ueb71xzp84
MDh8ajKOctv9rF0UipGGVa27A6+VeuOH6EkuX+tPq7DmOQ/3EKB1YGFF45YgYEyGXLGRALCImrYz
bOr5R8PJnRF/C27F7DBJAMRb7QTGlzOFIf3yp7tmrZ7geFkJfUdL8wX7dTUm8XVzJ3WmZOA0i1P3
U+AD3dgX3NXzxQrBE9Faw8zDzp3p3fHeX1Qn2M7BLVnoGPGVXMAAjp6eZzfX9FhEpsW5Yx0sa1VY
UWnPkpJZsOOP2mloCF3B6DyjsERQyRjHvvXhf4DM3HhY16MaWVozy+vsT/7Ogkd5+GRbjOfL9t2w
XxKSFoZwBe/c66JTaNiXcEyFyknCDa5lyFNycqA2C+sfyZgAPQIwUl6yYjkiJcIgj52zNZ158M9Y
hSnEmqPFn59TkZl+VNZiQlUmeZ3X9tTeikS/29y5Wofo4zV1VuPwdczzWxa7O7Ldp0n4kVmf2zFb
IsEEwULggZ8HkAbnJt9an6MPxvRlJeLQVtrWR+ZvyRI9f1tafoKbnPUanN0kTFZTJ5wtsLZFOtwb
2Z03mr+cXVyrLXdhB5Eru3tEBcI48gM8UpxQ51FvvGoQuq8HZgl+j8V0HazFqgw5Vfk5PiVvCJ0f
Xhx6PHu89Jwt8/eyTW16vCfbW2wwnbKmrmdYnP6FFa98j20S0bkI9isooXy66Ly+OFMa7/4cp93x
PVTcj51lybZPv5g9s8ppvd+tmGK/rcRLwYqwvAGxcbbjRezuBefkvwejWdzY2FMuj/ZEGCMZ52wv
S9BMnDjWbLJH58WB3Ixx6DnK3BilUGsOcgtdEft5PmktnPiGUvjde1gb0wreHzTbniafNGS4nnb2
06QLzDCaUeX1nxhcy9/XrFGY//b8RO/64FW+X/sxKDD7ZrG9Nid7Ep7tp+Wz+4l6uDvB8sBLl/Li
br/OUoaKQvG44GrMvZiftngDUGmxq/EzRxDSBqlwGExYUdJheNjGmE1CYLx4SN2O4e7Y8XK+nc96
e+FPDBoDg4kjC2zunuyF6t5tbFL2n/wN+y2ExuIYAEZNetXP788I+jEoPA7ZLvoTCDjFqbVxgzH4
PbfmjH6e2/iiBHKozO3P9fJZsHx8nVg9T87+g9lfz9hRydUhtijY2RQ3r0Fg2srsbalZUWfZb6nz
1Lh8zXRRc9o5yyvVLda4iR5VYU027509gZFisS4OnLb79+QTCU4Xp9Loo7B8zsjncOecLOpjV3ey
VK1hIPjS2cpgEic6v7z6Nzx17Nn+6G1sGugnf/4J39oJTCfg6+Kli1wv2FUwjNb8mXqJ9bx83zqZ
YzqTuOb/sgPP9mT9nFuhhXXPE/1M3oinoOxuvfo7C/AP/bY8mQSGPW2DZOxWduhXftw/iZM4ftof
rH1qbYUgT9ipw1nCboN5am0/SVGClb8IdZ5mOvXY81ZjeznncnFe52xyWwBZOddC9+DJlrt80jh2
rOcFVjbhw7Liz2juHuzpK7LzCyvqXd2aM2qdtV7wxsvLMGxTdiYjsPeXw4g+nyA7TmCWMfmc+/HD
ipaTAz3BnP36blrO2rKJqnoPEIr96e6sd3e9WAJl9FNnjysMkxjPfTechJVlfbIXnlam+3Au6wWz
E3P4B5NVnbiTd45YZz4ct/Y6XIe00y3G7GTPJjz+8/8Rdp5NimPL1v5FRMibr/IGEN59ITCFhJFA
QgLEr38f9Rs3zpnue6fPTPSZqK4qZPbOnbly5VqnirWP6kHgR0EyjXdn500yN474jP40tfoP+xWY
HBg/tuGseanTJb/cmqGaREAZbdgqn+6C+OrHCl3rMLTYuJwJ/TC1fLtvD7kvAn7ImhZt33Qaa3oS
eSW4KvAqD4qF82xnPjhZc/qGUWOdmP+zgNxJNpag0Jx/LQy09ToYrVmR+Pa57RhJlcqJmPSzZNQ5
rHk/OPo3C0nnte4EUxSDrf2C6UQr2L1tZ80VvqwdWQGnn8bOHwnuZGsNJ/vRJult7NEylGgDTF+2
GyBQ66OKba7L+GLHKSJYjOt38r6G7b7syB6OX/astWc/HZsWXT4GW8kZcGfhlSV99xGTeC9Lx1Oi
mWn7PBl73Mcv1ZlTTNiNBeHEcJik93QbN8Eb7BMSSlrTFrPFNV0IWwoBUNj6tsbD9of2CTaaldzt
FVvF/pl2O//mR8fMBbBCyNNa2sc5qlC8n6dz6L85tJ2Lv6OotE83H+JazYT2kV3LO/2VIm35G9ny
eu4htVafUfy1Z/40ECzCkr80nCFb0h6SnPn7s9W/4/txiltrfPIJ0E6x93FBgl43hyId2OyL0/qI
VjrozXAaD/vcK7exJQ077nK7yzE4N6LThHVxtn7wv2NrD/vBMppkPLHUR7uZPFJ3NkBNlmb9MC/M
VTqcdGdr5q+DwnbQ8LO3R+vUpWVLxZqC91gA7zSp77j3gvcQgzcvNuGQE4g1bR2yhCBJLeT2wq5K
sca03/nkwy5eZNaQlNDrnx2ujVEOa5VzHZwXhBhcCybRmfwrgBs+urMSRt0CdSPZggOGNaazY03a
QdCdrQt0VaHRo3VhjVcr1VohVWsdx5iFJZvx/L2M7ySFLD4SqgmB1x2guMVAcoBGnrt7W30iqjI5
YrBjMxD6l3T+N1rZn8n8b3hi/Syq50NSmtkgBVv2OH4/1sRjrDRko/3cHGOkWHY/qq1dYcfO2dNc
d506PssDqfYLgjn2XyDOX+XDf2DoP6/oN+j20dOy3kvhimBvshAXmK05HAI9dxnYITyLeONELQE1
Zbn8BfiQ/9nT/vOzf4P5n8U1631fcjP7knLOYLNmznUAKeIyWLWDJHTP7ghKmLML3SnmR7XLkW8P
kUK0SXQ5CP691PqNLvTH1fxib/xXoaW9s+JTfnkSq4sHGNufvawhdGoORA7rzO6yksVRdZHA3rIv
UHRz+FpmjRvrb+/kn22mP6/kN07dTdGugvB6wrtdsUi8JOR/E9/y+9bate0pZO6/dSN+m+H58yO7
KvS/bj77tKJS3rh51dqHoxW+iExroNjNTQcc2ot4a42ni+nfNsQv2tm/LD/5N+jr+1F0Qa3u7cxZ
bTasA9Lgw9Xuu2s7ILyEi8W/v+RfNIl/+7zf4GCjUdVnCr8X1jwKM5xxOcfjRFnX1rwHd4jZDAY/
//KZwj/bWX8+3N86eUrFvM1ry8N9UE+QaDJxMaJGPW7OFskKeEq44sTsqJMSJJXM2+eDFbUZtS5a
GiQERrhdiwizhaw3p8s8Q07DbjxkeHb6u9PTHeMbrjvjg3tETbbnnUb9E8LS1jbguxaN7a7PzpL0
mKCNEJTVuKfjlF/x64ia+kShlNLBY7Nf7N30L0/8t/7tnzf/W5+LwbBWNyo2OQJWnG4oqDin0h7M
OAD9ULE45N0fQHV/NW8tnxH+41+e/j/bqH9+/m8h1/hI55t65uFjJmoXlHSGs2z6MC/tvxFA/rqY
f4ul6quQizZ/MuuyQgAXkvCMsbJlv8+EIo4Q0+CvpOxf7Np/Lme5o6irgqIxIfFH400tqrQtBeU+
Y/THvTnM0iikXRWdlYv/78/R/GeztHuO//yo34L1tzorbftulWE2M9GEHL3917QcV9P2pxm0cww3
4ovXjLFMQnumhtdqXcihGMfo7Ec7D+YMAsOQiZrXFy8FBFIsaU1XRYOtMsQqr7AlLKn22fIzbtaM
PN1OeI4daHk/Fni2rrIJvkY1hKsLwJ96kk/17nr87J4zeVFF4jxPEHTJQMLwEJ5nP1AxvvC01sg2
vnXrurzu5SMSEte9OIKoC/F0C1Sx569QA1UfFuYENfZnve5PhvxTIv0IcYx8qc/ayV+eImH0X96X
8RueWHyFV/2+8b4qkiuGI8cjNcoBwf79U8R/snL+eFe/zwYJRb5t7jUfw7grceRK+o03Finu42+H
5j8B0j8/6bdzoz1/e4VZ8EmwaekWmvC30iEq7vmESSh7Gz59Xv2LGHZJlPBAReB+fFT7nEuw3WNj
M0D7Nr56wv7yt0fQBfJ/e9K/HSyCIj9EA134bmfY3mt6S3J7spRdTI9aK/jbc/iNJ/M/z4EuOCOE
NI21317s9ZVqaaWI9xkqQS6z0Wi/7pHFdaSQRk3ASOupIuL8LWcR//e7/M/H/pYpnM9V8bjcpDvT
QK8ZhktBj6iu+/Bnk/GZFPxvcxH/x8r6zwf+9r7funb/iMzTE02TMybFh74E8edvU/u/iDR/vr3/
fMxvb6+5pUrRe/E4b+F5p/h1XzsJDFcyiT96T9rBNcqSeglDF0hWpXlCO8dW5xLT3yLWo3g5uog4
UF799TV3TP//dWH959K6V/JfmZJ0u+TyXXzeZ1nYC2rPUK3y9G7dCoPLA4pRDBNfDsauWhfJd392
38PbMQU5h3FMEVotc4oPZkqH6aQKgd9qSK/Ar2KQXELoBAiGqsh9694jNBOkIYNvH6Z0wuw0x/Yt
FAHGi5Hht5AptjTJJHeFlRS6lY9Qs0UwvdZ9edUBCRT3AnN69ek3PjMrC9QDp69D4wo7HeH8O6s/
C6u+nrmdmmrw9q/BdYIHrAt7oNp/gut462jMm2IkDMnaoNmLAuSc/oa6xFAAQT5hvl2U2KStH7lt
wEPzDJqPuPQEvQDjStTl0uDWRzW/gwlMwLCif7ziAhJVoQROhmOcpUTI9ELqKOdi8N709nn06XPJ
4gqFp9ikEgAWB9N+WeogX9GstqFY2PQaPrYKPZi09ByzFoBxZ4rdAaiqi23znYkSNcbd1dXG6dDw
ERZBuQ4G5eTLdJKHAh9ybSJMRNydxpd17n6XV7f0R3mfAXT/6v7g8HuC/huKqJ+CxmlkDOsc1RWo
h6E+NDGK4XnQlXKan29sovsVN/N0Y1LEIpVElby+/iBSVwMvDku0JRH77PjHzDENRqgUBfJQmCro
E83aozr8+jgZKxYMjhZTXcOS5hcIhEFv66R0aFW0/2evGN48I6oMxc7rwtJTXLid3iMUyljC+rrE
Wc6DX0JweaE2a4kzersJ3oq3AAck7cQp/UYS5h4btFfkTtlMfAY52BqE2/c8hTDb+DUnOQdrHbXp
APHsF5PD9E6ljvvlQ19Fm++DhpPi0cYV39N090LI++lWqK5h9U7vCVmkA/K1HdsIh8XOzmjcor2E
pnLupIhqfEN+cstiKsMco5PGFvwU2LFT8tXGTAKjB47Y3dmwBbax0QlqnTuJXy5+hcBcPdMWKukv
DL+Z+Bx8Xn6OtOwtaGAtoMNrOGbmfNGT7DdPL5V8/aBg+iYwXuNIAMwo93eqDzYynpfwic+f+3FM
Fterf5tx34gyorn3FZ0eghPgyKj/01WG5fPEPRT6wnErjh9GKF2jc2k3oHD4UqA1LgwQ/1XxibpG
RYWO5uL97CuXAK3ilm6s4HOP3AhuI/kT3cegwZBCm3d6v4iHtg6SsIKc1KKHTDU6xefagokgj9BX
xZ0tRSbo5+qg38xM9xZiw3uq0J87pmjIPWxxcefPyyD7aQIVdcWF5OTOqaaNogO7X2nxS8NssB1m
bu9UelnnHLzu1JMVyLbaEPdihsIheYAnHrNZDdJ3Yl7qlCHEA1mnE6VBVJbecOMwb8Cvu6MLR8zp
I/ZHNgaGlrxoXXwTfdqpZN8d+WYVE97NdIsoEIQfGGm2sSlvYGDHSwxMCK1pJEzeY9WR1/Lde8zr
7lgK89zeZYC0pGj2tZ/3d0wZhRIIGb0GbS8OxF29S/F7p2/SIOKK4TU6HkN8OKAdfQdlwlxXXDu0
IhMGrq0mVmkr5Yv36R19p4iQ60zEdBGRF9FHnAp1tnJSEky896KYIYNpYx3i5hMtEiIx6XkNqGTl
dEyJ7VwbFEQILdI5Pp7YgWHO0osfq3zBmsyO+spAI3hxRWS803lx89MWAipTAuiYI1M+uusWQuOk
lybWtTx3r+gbqGwWR9718APkmAZIQMX17DWqp61iVbi6IwsNzYopWsYfUzzXaX4kDUoIF092ut7f
hZpwezJ8yGbIsvOq6UV+9iL1oz6FDTvqXm6xVmMk1/xfYmcOSpx+GbxtJh92VQhBgtJOHCbauDn1
ODy6Vh8D6Sus86zCQX7Fv3gbyac7Stv0h6k7+wcBUyh6n6VO08iH6NBXiGvFsh1tZ/XyvBGItjqZ
a8GSXHMkv3IUK0MNsi2M22p2y21dD1Aruxd+VTkYv69F4kXjK60rrrIXrlzdlrwOMSFCnpvlgqwZ
knHdumHj7PgOYo5J5zp5njQmgxYmCrgsv6L/ZvAIc3DDfoo+M4Udj9G/SJCsAgPZeBh35lQwhldC
T+uqAPWcs5hcIH7G9MElUBg24hAEX00+jFP1rBfS22jaXdys096FsYUOVClYT/7dOi+olo1zc7uU
mTMd4krP66zJkGgT7eJny/K69Fu/NzODx+HKlLf1WeWnHg6cIw0pmvg8vdHR7sWUEuqINakgNLNG
nQ787mK/GLGL8cp1Tz3vxeJQD9oYDdDelKWHV/VhO/6uPgdpwJNatBFkpj3FSK2iwSn5HYNHqCzB
Z6E1Ub77rp4LrMZhWfRF5434NvPD/ofGC9MTF8/07j7MwW+cbsr5+woPvxxWMxwBmLAiXSFzQ57J
gX1zmxW9iHewhXVY0+JBGGVBCmvil2bBRxydyeY/Dq9KXXFcbJGGf6LwZJ8XFXR+GEDPBWwr01IT
hjwedNR4TknmP6MrksEHXgMjEGzfi6sMS0YND2hsv0+3mXq4Dj8rY/DBQ4QsCplYxN9/pEkTpcMv
aC/ekXTFqwHDzJGa3OwmvrtH7El4giiT0XccoqU7VkPiS6j3kT/kAMUMcvxJMMAbikfiIv0lXAOx
E02HMjTEFJG9TuD5TDefibU+NuEhyrax4J+HwgklW/a2ND5vXTlRb1xjThZxY+NhTviMLj7RYsgA
Wb+JNBeGQwNElXuPH23/hNAHPXBtxFg8JZip2T0IVWfUsxH/I3xiOeoLPoy78OYbiLbT8pi/A6Iy
3RVi4WPw8iv8lI9PV/Sa3auvWxVUBTzo+l2iVsxEMkROi1hdbh0MIG0D9ujozitOPoEY5/Pe5KlY
T9i0e4Flh+46SQPdXcTkovuQRVXRITiaja+u0h0rhVeIcDNAdwblIfhO0z3mQ2p4X3Ie8SggKWnE
hC3OOYvLiIhKEpeNDTsmFw2e8xvABmrL7MztQBr3glvYS7QTCrhXJvm3pKmXPs4apwxa2jUWvV6Q
9RFF7YSoIZogjTvsrTRf8c2D4G4jc6Unt744lSac30m5K0ZooUjkdEYkr4wxIq7k1ryVnsi6kZGN
ASS+YbqAjGQGqWIiTKj0L2MJ0RzDZQOa/fu+YoP1Eni5vkwi3UKl6+nWZarvt/QuUeHGLPuLAMvl
KGGfUtrticn1rf/lfLagmE1MT4+/MeSDWB5K6N6FzTpHqoWJD7SZd5L7ChU0WDd6oGgWVmgP5tC+
ntj4nWuQvPh8psxJqFWoJ4LfRNsBlhmcoN+VgqCyYzKdQDxEPeQxVnT7e+7rup/mftqSh/W1DWcS
rS2Eu2jl9jnBwi1cjjT18hS7GFvKHZHmMmyYykNVmYFKpOXgSGZQbXse/CtYL951ooL0IUdHvZmS
IfHINSg3V7d1P97roIxx9BvwvQST6DJCZS9CyMxGSpk98I6UIcc7xDdkozdX/0Fj/j7XJ49g2xch
JMdK+AnyuTlMo3wujDQsHO3b9EUnsKb5jre8U9Ud7ThDw0bsk4B2nAgoHOB+HdyBQs6QvJvupRQa
R5hJ6VgWLPxnLRUuKSEAtvARGW8JpnU71bHwNMIG5e1OG8oy7iOjTXJhcCvHxWPGvCJrYoUXmwJ5
FC+Cq1eDmfY84RJUBFYtaMs9IqxG4eAGe18eGevsnITeASJ4+Pzcwct8NRQopu4LKDagVtNPsVqQ
GSLWE7dvskV1T1f+glzBe/AePkbwsUMeRadadA2yUbkgdPG45VXnnfKsvDx3TSwica2tHTIaNhfa
th6UanwzWKRzNIiRS2wBx0oMprFgcM0xU7y75/F7tr8Fgv2RLoTmPe1GDKG5nS+TsnYhvvEvBvRv
T+CUWKhDc/7G2AvhYab8b5PH5DvAM5jhalzBHMxBpOGW/AUZ7UVr2PLhA2RM0oIdg6s9vSfysTdE
pR1S5rPmtb/+hN3Z6nH2snNwsY/DmU4uuIfEGQgUXegKON3w5NWXpjn3/hgp0cNjCA3+1dtVMAn7
BOrwPMgHzzkCkoGCltWcUQTE2tAmhcHz6X/DwivnEKBfy3x+Rm2fd9tS39XdPezEKA3p/Y5q0T4D
KJqeMIDVkcDwiTG49j5kQSbMDpg5+OhuEMVv/T2Xwfakh+lQIlD+MBGdMIuu7PD6uH9dbpo0ozBC
8gWV7UTiw5WsmPntzC0Ye8djgOYoDgDUKV9bPRAHuHP05sEYKIhvbnqOOrFm5oC7L3UBQ9g0t6DO
PehKJJZnhF9xhnPQGlZOWW63vCapn2L6YybYqj17bwSEFzqUqdWjSFDqxgpFrdwchTzksLgk8OeH
zde3efw2lwUh3ozkBLH4D/kK89QvEWIr9RIRxMU/MxaGNYr/Y4HjMWfldVPDNw5byjENQ2ek9hmR
bW0NVzdzZoYViHrGz+nh2XuMgRgHKGwSFaRfZyvdLDztOlsdYl73JxXzJVQGnEdfEg1UrL/EmPi6
1ABYEmDR6xLdPTojVCkkRs+nzZxdCvuSgXRXGmD8SjXu81iPIicug5s0HRBzDsSfnn+ePc624eX0
rt921ecfdhh+0hwqbA/oQ13b2JwSPH28kqhCQAocpAMwV3EviFegJBpy/kRof686pNZTk/ZEUsbe
44XNKXxLbJkM7OLSM/FFsT9x4TxhR1M9MmZdcYXpFM+fSS+AkooPBvlsaX/6+w/gvJIYSRlSy6DB
RjcIr8QZSpvWoTcw7es8jQy8mUZI3DB8ShqF8W6UHWHxwT67YyCC3Mnh9SQZ3ML76ToKYtJRKCSE
UVrYSpV/gnxPHCntbMplcs8ShMVs9MaomEzcpLnDwLxdB7nf+FfYzueg2clcce52qBeAkMnowQFj
haCDVzW8mOSp6eQeGhcIOF9xr+ga+uqKatlDlKVfLslwMGYqXWI5oFGXh9YYJDEt7XWlj+CLU0qV
oA0YH8WX2s2XqLhGW14ar311mUg8fbhw5OpI+GHO9+7BNrx5T0RPGA1AVjWFE1wNTNpVtxAtQyaP
YOHdcfOYw0gLyb6WwvLN1eKmCYBFaEAsC+6P7PWYH/Sf1qRyGWiF8Vw6E74yJlfBkcRjShSGl745
8yd+HJgPDm4eLEaPk3nIGnRyDl8GvVu7YXk93XQi2Wx4mJZFqFO/i5ii2+JUHG1didwaagSx1kET
J26oY1c5pobWxxdiNgZvBGlUV7WOWlAmBYvVa/cABYgC4OLFy/VvxKoaZiQPrOd9QcGgIGczcC2X
WZ6nvWI2pisxuT3n+nPnpvBr2aMqbO8hdk6+nXJJzFALy/21IhhAmNgCNnXRbuvttejMAkNtPnw7
n5t1nh1Q3TiV3PWZB9TjGD3b4FAIn5zRhXOuPp6eFudwN2qEWm+EwrttJKB7LtihC29j+IoqdJAs
dDajm/eN1e74lQP8dZD24GfNuGAgOSwekUrDY1R0gqCojJBiwVClQKypBTc6pnEySSbvYPAz+3Dx
Z5fa9EOuGrRDMiaxj7tjdGbR3yeUgC4DCD6zZjmnOkLSqMxT396h4yHtt8n2Jowvto5kK+MGqhU7
gHl+NDhAHlk2w8IpEk4GmP58S1cDMrxfeV/PiNgpHox9uP9sLowZAw1RjGYgOqRqUBPd1CXg27Wz
+jrvBXaFrHo1xLQAEms52DoHDHgFb9SzVY7fpJ6WvuFQoC5RT8IwiDtX3AdG8dEn1E7lghpmjbHX
iARpgLmhn9z9WQdxSL7J2DKqodBEnkytCXjN4oCFLpPkVv3NJ+jotVsasUpy4D65tU66hhOP/9/r
MoxkBlzwXLPTCDgvj3TPXKUAT80cHiWjDem0oh/SWHvN3qCHqDvSCTVz8WWJqlurLjPxeKhSA+Lj
4ok4hnaY6pcaYOt/vEe/Ds/xYyRKqCRIlxCMo6ZaRPhfUj0wLE4rt4eUDvKupP2pT7nWVpYUbZlH
//TLXfr0Fh0sC/zirm8TFXm4rYvDRaQeAEkZ2Dvv5GmPeYdHV3ZhWWeuXrO3Cw7JJsDegx2CbiFO
Xc6dJECwLyPaHNen11hm0EaI+VN3g/qJbGJxRp3HzCjKeMVKQHDFzS3HGCtjdaqNxRUiD1+bPa7A
ZmZmwyNJfkeEtynX+3apUUhSwBkAZNA+Ydt3qkHox1K3XAYm7Qcso7zmByUS3lkZ9GYKjHByXcjD
2FaxtsGf/GwwZXQKwp0JHVPzOlYQsyJh4wbfBUK4FF9XrwBeweqMEoPSOZ/nV4jFJDfEb0ysDcIn
uLu3Z8A3INtA8+bu99yth7QrzxqYhXMz3V34Fsklhkc9V3cbT/ZDDN2YedD8Amie3RjLe9IFeBUM
qVjIH7wtKb46C5CA42vQWVbAOeRnmDuBtI9l4bw6ljj9eDg9Q2R6BpXDYWe/EoAnX3dlv4TUpk56
w/P4Hp1jYQHQpbP67Zqpk3LznpATEedYMB8eIhRUugWyk0hzFAYcE0i6gWgMvD2pHNETdvdNj09h
RAe/lTRuhs2w8Kgo8zlKBBf7EaR9dbOlSp+efbK7vGRQzGIN318O7lfE8ZK19Z5c3VdAHg9adrKy
vTzZhohf0vyV7nY1NX4yWqu5VY6zVc7c9gC2Ppi7mrzQoj/UmaMeAGJBMvA+msNSIF2Qj8y0xd05
Wvk6rNWvh8oHSY6v+Z9naMI8RGXBLbwtDYUvMzhyR7AfAmBNZOeeEuAETv+uzBXiK2xTyjHXvHlo
edWdlbUZS/RNyNc83SGZQumzcK5zXo7D1qOboY9K9v6n/4s/Blri7DGNGs4e7AYojDVrjqMENx6m
WmnEyDD719uuMxORNUfl7hEWjhyQTKxkE1/Zon9nTBzeGya9RMKKvs57Dn/910sou9n1Lr8IujDH
yW2A12JpQweDUVL1YESbTbtoT4D99oPx67j9eW7obTw3KO+8CfFgITGWeThkwPLw1fi15ElMcM5M
6pUZAG6RVqE47khYFhYhxqHl8K5h92NmrrwiQ9H9PL74JARxMQB+Brm4UywK4CGT25oFNv7REvBx
W6c3VMDIP09qx2CHCOQb3RbZ+mlAjcHTQ5hjgH8mAV+P6cMwMaswoNPztnNsaq47TDZM2Hk0hEd5
oAZvxSqOeqzYSiSSwpH2xk1cxiVpKkUIGmHs+TuCrFr0mHVN5e6w+SJAZ65UYthncGfjYOOBamrd
x95q8GT2JJDZRdeo3Igc1v6NoK4iFlDtv0EXFfTk6xGxFPo5+VwL5QEV4vH2tPMfkeEr1TvvPsSV
jyVMi1ihn/Nd3kgzOA6gBpD0kCjjGwtgRuGBWCvvmNqU3U17hsZ3kHc93pEKGvcY1XT8aDGRNOLj
7uVETUpj98NJDTIZK64O8Ik5GAePq496RxYcKGzpIy5jZ8SNKnyMTK+YIoCPHBFtQSrqfRqxYzzl
xKQMuOUzpqym0YzEEiZbnbtYh7goi/uQaFAAW7GVSEW//YyKjCMqNPd6bOAYfN3RlWmiO+C5NKB6
GHN8YPXeS66LO4t5zEas6oiE0oGzkzkAG82iOLaAM0A8r76wSC5vC89mYf7po/vo5LTDnmBaic4Z
Bk2P7DhldeGshyIudgPgjW/wZ26KS1Ki3uoanBkYTT0BBcOIypVG32WYsfd2D2C1/hJcmoyPA23G
pfMbcTqlI9EObk0oL0mI+s+htpAlJFGQzP2prRmoQqDvZQeHGRqhcnyZ0mW0aWW98K2+eHvJfRIq
TBJBNlSXyhNogxwVIAcki1eik3cmzUnCGixkjPegQtCmqnSqRXO3Dt2AouxcI42FJkWb/4+io07X
sbHGOc6VY1D73CowdHdR8bo5PIzrGFEvc1LF+nDfi68nslQiOJOBJDjMf3+ZbBSo2erDh7SOTufy
E2xiYAKZdEaJ9tlUZaIDoxpQ+icB6zLqJkKM/l5ebX0K1IjqxH0luNbt0qFgM0lEekpsHb0Ssmf6
VOwUNkPMcdZtGlyiA3X5BaWJHtPMIyAkKqMyekDGOvzEpa3DLRat98+VPJs0GPgqFnYFg7VdluQw
4jxpd9ji+Uq00EedoF/D9BRtjAxjzu8hHdb4AIsJQRKv+TXq+kDQ+BrSSjyR/+6I/A5iW5tLH9s3
Wr8d+3gbtEnq7z8e4N/Y/HXASa6+7O1vUyQh2axXRj86zvDU5Gjy1f1z8jq+h8/BlVBNvOxKGWrx
FiZtz21HNSly14jec+Y0EwQdSFXKnVYRe+sVM8q2mqjkUwzYTrqg+3LaIV2GIXjVeXC2f/b1TGE6
S6SW6HRNIa8QdkhzY+7hE3Jg2QyFzvnvPkUg6pzbIxvKMcDLJTIYhqgCGacOVJSg2zyWg2pFgIyA
OqHchJcRkSBiYXLZ9LbHqP7cyLAJAdZ2Ts+DnfU4qoJTJxgl07TpKkIlRCuxPWkROi/FaPWm8AIy
Id3qQDaJuRVSUJN67usB4UIAb7wXeW47MihbHkeoOEQZg/OsZowUs1gXvyoQl+sCZ2Oy059tH41G
yU8yL53PgPnP1nWI8LSHH22/Mn0N8Gl4CW/9zd32UqrtLgyjYe9v4SvvnzfCEV2yjW4RxLYa6VZ3
BHdzY48enwPaCXrfkDB+vc03oHpcaMMnIx/dY+8lwolgBG1Az9ELvcnWqgszDAoQSHQyCDrnAWHq
B9yZkxCl9KA3oVbHX9GmCxzXcc/1Wh4tUVweGAhI7NWVEYmzcnNxqmVXd4H+WuVPjj2WMRZAJTsQ
qXE3GR1DdfrgzRAeH95zwh6BRcBZheweJdmGoJWNGAYG9epkHZBpZ4PKHsgunc/a+9B1wGTLv27a
Db16smkNHzGXtmA2IncW2E8KWRmZDB7dzkDbPwbURaRgsvcJDTEp0bwAjS0QGNixTkiHtieOuBnb
7XNAX1azuhLzORfALr77T/gcN3PZKUbfPoGl8OQlY8IBGtWDelRJZLngMU6PBlPQzit0pBTrTlNP
cCqcbb9+S7zcvE3YKMX0dawSVY/43oYtH+fju58lFDSLwjOySAVL+3SXXcWpizBVNVWI0RBNONqu
9pni1Xszi8O4hIai/zD32/UDQWX3TJHOC431ScYkYhM8sbzVXQFzNkz4BJAiyxhpeP3S/6Wf/PA+
y61qXwT8b6wbX0ijt+4qqg17YktKjxwlKBPUb5KyswfkGOf+bamPZawjkk9UQWDD7jf4jjEagr8n
4xPqSvhkv+0v2A4/qjioT6aAO2/wHb7linnyxHSN9SURfnBIDhBaeC1vbFGy0SVT34ZsKaJnKA7U
DYTFeu6l9KslLEUD5C612nXVoORp8QlcWf5TfR0RPMHrZrKzKcmxvGcf65N03q4bGYGWTjZu/opv
ySP5kCkX4MSMA/PLOmwUpkcdfCfAo3HHCNNGn1h4ByXx02lggEDlwV+GsxuHBAhqTWq/cVkLddwJ
oZWAARggPdS9F6/OmbNmhan1lEVQg7+BZmvDrz64OW+kVED8GLy97y9b7y7D3BH6hPWCvpb7fKCv
9j3deDZiuvlux5cSzzZ6Ba9NYQwqZf9+7IV8dEbyltaZ0BfoCYMNOi0OXr6IryOmIKWnFDjdZphM
tU6OzAvrE+X5O9C1I4kBsm27krUD3IRe6yt6gxshc4KnwXMhv/zGtPU05p9sfJZ9klZKXqP8eTxn
T4hyt+BN7/q1Nwq3VmzzvIMPpGY4v/tKz+2AVnLV3gAXLpApM6ExSf9YXgGlcfYDS9QzsS/9gGF0
gf8NqpZ52oJa82CAhhNsBJAoRgdyLhW/0AAzWCF3KbEFoCfaKhwWQ6yZ37R0rtgwjqCT3ImKb9rN
mF4eapiouRjK5EkylfTjZW/yu2sgToehuBJxL6DBxdY3CShPTzgUFkIAXevqu2KY3VwJizfTUtBW
5Eg2AuHrKnBKytG2wDvWfV5DmDkv1WXindQ4l3y1Gkg8jI+j5U5dDQC+8qEJIJLjTOSLED/KH670
zsjky5c0j4csnQc3Dftj6yWNeCWXb8xDFAHyC4AF3wQyhDRkIJVJrzvonbtKy5VvfYFqEG+VJ8xZ
/4Gq1fCxJmioX+9zbPhiYT/xbvr6+v7M2ZoF0jsQly1umuPevZP2PMMyZ7yJYbeXd0XU9OXl2wVm
yNsXin/0raZn1THeMwOBk6vPf7MLs6D88fGKqV8jsabbwHRu0zjq1kEZz+TnifSb5w9J1cOwGsRx
a4tupnWbKoyKbtdVD0QhgoXW3O2iZ8NJa6nWIZRm0funTW0CnElenkViPrh8+93GyiKz8vliJjg0
dYiUxRTNnO3b+jJ8vUHLrFYCcgau/ZUPRBWGAaNP8IK2tE+R+/9Mm0kmu9+Hoz28Up2+QYRru5Tj
XI7vX/+KVIKOBqpdbuhBiA9HubpbMPGrw98/tKSCGQbhzHTPTNBfLchzzYbNqDwmhN7i4r0uHrY9
6MZIqS180FRxOEIJ5Fqn6WZlt0T99vmtMnZ9XXC0pR+VK1EdsV0QB7L3UID08vCQD/qIB6RoqoTs
+yKSFn2Rb/hBwIYwIQBy3nx2wIsyBVZDDXdqJBLc27UOr6aZCj9cR3vGO9bbUtzfXL1nC+XkgwQK
36UPvzhwtEFOEZk6GrpYKY3glmhz8T5VxIFj0oNcvWXvDoXEsLTS0i/egzVW4QmKvfdGu8U5laox
ej72r2zT4O2iGhNiSTusjIFxji738TNb3gX3SmMllZKPBlDnlUX0lgfqNz4/R080PCq09XlVCgRD
dSxeJ2U1lFzx6VzQlnoCD1ZDvn6X/V5NNjbCldmgsSaYq1s27H3o+7w5AdWZKo2uzUGG8lQqsOpg
rGinWxY/KWxRK6afpZKCnMetcbcUFIIkvklR1+yRM9Z0Z0eA7speNmLt7rfqrKIwkDZnwdbLZLul
kwns+jADEWqQABRKHJRGGnIdfE7R298Ra0F+th5fBBq6p5rinKRD8NQ6JLBomqcsHtcJV967zfPz
CqPpLyW++Irk60RAxInBThNO2VjO4tt93L6T63eclh5rpjasl+mJX9zSvUZZvigOwTJhv6M+Ui7b
ty3Xw+3H5+tnuiyqzSmdo0hwwafVbZr1TR28Sp+Ffzt7t3uArqgquoKy3DKIj80erQQUqGhHMQ0I
csHA9ryWg2t2/Bpej0xIWfJdxlovfQ5QrHgVeSo/43pfKLIlvGdy6Yvl/2PpzJpVVZIo/IuIEFDE
V+ZJRBGH/WI4I04oKOCv76/O7ejT3fue61aEqqzMlSvXcgelfbnaQ3RZqYRlk3afAsMJNieYDlRa
2byDKXF1iGZxIWeUy15LvYjFn8u+D1Nn4PKX7Sd5NEeOTkYMZKrjJ9pFxOD4UmbICvNeG4g2T2dE
L+dhYOLBbbjjp0Ili3Pww9OwUl9ePthz2UPVK27T8uv0zh4XcOsiFdGBn9UrwqZIngBZZ7Cms1cP
3Hvn9vvxnR4a6crX1inYBq7STEvtb5Svz+Dk1eWQX4EMrRoYBQdayeMGdNLsLZvkF4PRugfQXOXm
e+AO6P/qkleQizT+S3GqQfy52jUCSEglAYNWuBKyRfH3ROu8EYMTDzx5jRtEKBwCr8QlNjjaUpeg
Ru6cAc6uCwiDfcQqGP3/+1A6TUfL7lhMrhlVifKZNoylI/Dycke50z3prf52b8BxpXAHs97FRcuK
1G0j+RKSNFgmkudVUBBcGVUblDW52kQ/0Nlgyp+8mT33I3NW482czOiS9VSD2Y3R7H68jt9esZPQ
t+AT6CyEUszCQ6SV1B6Zz8UGgsrF/b2hZkNkMOkfvKkEVavfBN++2/bdXAuaNth8xnhVV+egKAPu
fdEuvjtSPNJMSXWvQ1jLJsvqMn61bl3atQwjZMyD7pGNIhINvZTbc1HTYjDuvmLQpNe67IIXhY8E
E/AZfEDlZDRovWEDcQqxVmnw90Ozg53yofc+xNscSz/Z0T4Y08D3IQtl3LQyq2Z6odT58pEmrD1p
Ro77Gj8sKkBAhYerBwTaAdiWBVJmC+ZAj+KUNKCkPUDpOL/bM5TBjPO8tmER078JNTaAXcVomDg0
C+ybsMfTkFbfrFF6A0TIanbOkITQ4ymUKDKTqk7hDeqNybJo/qWQzZXlk9C//gXqTlpCpU4pXm4G
fE2PM4Q5ncnN+iEzj5yxMAsvUnmnKE5zHOxk9Co4gYGWQLmpWBHCnv8ioGuaDyTTpryXV8X6m8pe
OTlC0WP4MrdhMd/Cx2J/Pm6csw8J3yQVsb4vY9uao+3H4WlPrq6OCj89L9SbxnSPtu/FJZrlk2HM
SgjEcPwzgvyw6k20OYNoNh/8V0NrGrqXr4mBzm16eRhtLPnYotqo9fYdNfhRyzOOjYl02o57ERwJ
JMRj9W1o6Lbf7e8JVrirkY+Rhb/DyvkFdNjiYqYGz2gjBk/oqm1e1mOTqHASkFthf6O3RLdhNM6r
2QA6zs0a/L3bSdPGLZ21R8yf89Dvw1O/OhgPKL52CT+SAVWhZ7BzDu93ONO06Cp5DUHhUJFGzG7w
3ZflkqCkyjZibwVsRKNe6hQRjU8XgF1FwcyZxkL4+1EQhmV69c5/ZCZ94Psc4PBfY8ODgYwoCXUT
9b2rzy/uF5ymByo2pAvx9UDh6x2R9Fg50riI622FoNSsb4/ooHJ/oc4CosnRB83rFOdp0axEo2F3
RjnsYu4GTp22S9Y11Z3TAQiN4if8jcuU5d/3n67DuiM18vvbJkPo06sEyWPHffMY2irtzmGQK5BM
HWEtaPyjeINolphjAApcQoUnAoDsfRNM/ybtsnFfvAkul1YlZL2Y1x5iq4iqwmBW2s+oSQazvt9P
lMMGURKBvtaIczG9Yd/9cwIKd47ey5ZkMQMQclj/uxt9EaDSaQ6m+jPrxSsCN8/OLoIZ7K4RzXuw
MhI1axgPbbK6UEjgKMIXHljKPQcVhu1GA8tkCBkHr1j6oiP74V3dAYq+pIVAJKImfJo0EBuxZ/pr
AUjqUEIks6T9gnEl7fu7mJOWkdIGjqEzwsIoERvrpfcVZXNvz+ga37BdapDHhnde08HfgVzbR/eR
r2T/4jtkBT4/VNa6ryXK+nxsBYok70QjidUkz+pg4Or7HvpzWzy7jD6TA4ovruY70TRDWj7Sdsfc
wbTe6Qk9zvN0ZPctkiyUAHTrtoMfD47JqYfGCnElaFY/wKJ2WYdkbzGPLWk9EDWz5+cLba+6G6ej
ZUM9P2cWhD4iwyGKsOgWfTX2m/nw7mgxoEc2y52B95nxr+27ObDftMQu/sdihF3AuUKJ6RVRcF79
jvkLnxEwpgO/yWWGqBqPpUeL9rtsOLB4BnJ4Kc06xT+dxzQMP2P6s2G95FBcL2VIIEDIIZ3u0/nw
goys+GLRritURSmXYD8TOvGkBR4v0mpMFl1OqqdJaAPiEc2y57RFIQN3WBMW1QttS+n4WJ6jL1B9
bTDbcjnyFG/pI/2MbwMfsCS8ZJuERv/1jx32XcpL2IAezb+Ech+xDRBZfdJb1ba0KO3+BPttwQo4
u6UNRlE5b8GUi9F7pOQk/gA/u7k3dP+7AaL5Jq7k3bIBarsjHD4pFQf83Ev1VBpLGckYJOlFb482
Z7d6KZTnzJiXrmoKzx+rmzROUTkv64d8WxV95u0fXjkuP0WviKyKtaYZ67vzRaIPkoE005lXoVmI
p2GH/hewiQMvx1C4CHTjHNnsGXkgQiPJpyXFGuEclGDWLtoFvER/lBEaFhvuqHGfX5MOX28TOXaj
t8O8pObZnA+/4Edg2nOSPqOvzZiJ+XCHST4thGs7U4esls7IvYex5wjaPV0h9PE7XQnkWFlguQgr
uOfpnI70XZ3Oy6LkDLLFFNvT/8YKi4V0On7DZOxBa2s8eF5IR6nzDmGbG1NfaPAERTywNaGn527T
l1cceXXS+J2xmWl2sPzNlOTt9a0BIxUDU0ZI78GArOJdE6H+f49+cedsqcXcN/9Yc/3wQfx78sVi
BmpECBVkWaTamnTe0rzPXCiwPD1UUCyN1vtiQMwpbYRRE64FkFazBdd5q+BPdPffsDh6DqWZ21jE
4+9WBuq8OUP0Z2TEbsm6rBcauMLHgwsIij8SQwGGCgri4ewo4R0tvjzuVgoSanG9uM5xvfB6u7cx
pF19yn/GB4gCUhA2SxgnyIY8rZk36cG7NrWPP+qsmmAmGIzjfoalYQwUNGlcThC2xnk8nH3Bxe5/
IjsYzvrJ9dj+rOtYP3xDBpr48/W+/DaBGOBrch7fwn4q/+nRyxr+SYveukt6fnHSomL5CDsYiQfS
TN3qpQN0EJv5Dx8fknTEuRl/NkfJ3ZJYhCgNlttuJZ9q4pTmX47ybBQvW7tKFK9ozYBkAG25JQqc
FTdcJVsJ1wm2Mg6BdiaQeoh4zKZcJ2R6LPA7qBsx10gR8bgj/Y8IkBhnSVB1yUjdmHOwYZEx2c5U
CKMPsRY+3AOjQAytGbDi+Mc/waAqI2yqYKyhLjzVY5Xk0irgfsyxvE5RarFblK6uaM2fdzwVFjW/
PmTPbxwN2Z6bpzmMIkxHfsGvV+nbHRw/fv9tXZPnAQJ8QFgVe5jhFXjgLAzku7N7ck2KuOX7Dt33
YoBgSR6gmAm5qbHpYUPD+o5hwWZNuKWLhe5UMLKYJgpRCKaXckAMwIVBB8D393IaFplQZ8w92NfB
2bpCq+wx+yhBirFbYNmllNymT6eY8o7HDgVPPNrZN52jOHrYI1EL6q0EmcevoudcgZfa53L/5KyY
NjK6vkA9NlYZ0rQPETMgB5vAmDSVEPKIo89KHsgnt++JRkDC1s3qRyWG6zVEeGbI7PMEbmBBS4pq
h8YZgs6qqwaYLu50hsOTJm0spq2ixrlsEHjUGVwjAeZEZWOQUmAH5rIKSZrFiCf6lWHnvaf51aB6
z5Ycpoy7J0O7wjm1izBCgOKh73q6IYwsn5ZO16BcblDUbMcI1OvIm2bEZZMfxf6cbGCBXWMhy8nE
Lv5p9R9W8pZcMjo+hEnWhThM0OXT/SXBFNpdOy7HeixFT4hpion3iL1A1zBV4Khm5XiYYGpfjnMA
lCWNrvH7qNolV96aKB2j4adnsGOOmnOLWafRNXk8ONSIcC9fsc6r3K6WxRjBVLrfm3EV5G4fIcEZ
wG/j1Ueow/l4kDDI7sPAM37k4ijn6LNGdzQIq7vrBP3c6he9x0jFIN0F/Rgl5+XNvs3gFZti0ElK
dDtHGLb+67EJhIQJM/c4Wo57uI2rxzoeEUg36QalAo05aWB0W6xoftG6rBRk5jRyG2IBm1kIi+m8
LdJwcwBIrySgYVjqKUlJ5o26qNX/Z8pBK5ijhaTLuYe469igKDtuz8iXDo33IKvaKWT8kAHz+OWf
IJqs+vEQfKfC2280v+4GzMbR1MkgK3Y962Gz/i4bfxTIJ36SfmY5a7faapSbj0VOfXH1wUExBnpv
60UTfWP5Ysr4dvva0+jhHvdM+g7JDbKmksT/Kd6FPpyAqrCeRxKYAqZjQfUsdI1LLGE4WRSn1Uwe
6jtD7ljZfTFXY2ITPhE09mZyuycdJD/IekN4rE+EtSF/zzeKFeur5xwAvfRzRnVI52l0K0ZfYMTW
82JpqGRRd+LQTXqI0tH8HUsQ6GfvWZ8P5x3nwx9WKa4SDaj5pnn4fbr1rH+xy5mE3j89nfmg9TCZ
+RkdxrA1OC5ILQN53vfmbQa2/LNLNShHJsfrhYX7NQuq+ZdZ418Opeo9r+EuH/Tckj/RqNrzwves
zqevwx3fDORuf0xAUWsa0t3SK387erikn5+7KSMJlrt3NPG+hkoThFdAaTkzvuBUxGEQ9NpmX2OD
xlI9DXRzeLqAzXF+E8rptdFkvltczQ9iNqA3183xpmBezxhix825ZoQArCF/m7gB4p43EUmFvhcf
aGkf8znXVpgzx+/toIMMKbjGvF3y080cBgkHJP3+eWs/Yj75kY91fce//9253ZP7NXtXTn5PVcgT
6qI3UIxKsVDMftLqrAOM46QpcI7DaaqWh+dlxpIqSFwgzhEJv032+03O3fJRARFbxc/kX7QMy242
woim94tLOCk/U7k598pTSXmgKukghH6JvTHJzy24fvFCn6lSUtyC990irZMZR6MTTjS6ejd1rhv8
RlkmmzaVYDlW3uUXc1mbIhJGRaX5rOyO+SrmH26OKjOqRSbm8CubVc4Y8lY+DTu7rCM+R5puHnOK
+gloriUodZvx/eFChq8R7Ivo10yKyXupzm7ht0hVzRqNkkpiDiB49iEbJWofDpkc9KW/XDefb0/t
uUNYXrXbY5ZkaOZ3dzMK9CeDOcZ3g8eX82KANvtt7E/tPuAqDcLf3e4QzcMTlobCLf08J/eP+/q4
pK3coT5EPsVtKh9jnhFEuqeBQkikPoSI95sVrLhvzVBy+4fOGuWGBjwEmjeRGBtDZvmZXMmIYcSP
Jirep7nVrKp9jb7xyx8wXgIA6wxnQ1vKNg+6lVbJGb6vMB06KWDU43tlL+8jY/T3fTs4DtjkPKCT
kuj29QpWIydDD4q404Zi8lEjdwhQiSa38o//qcihvEzl24F6bKLaQ6p1Kea/RWVF+w8SLmkQoqOT
SlzXaCwdvyT2JIaBHHxpY0IFsNXZwxtMuWGxNu+vwdw8Hm6+GCJhF6GCAitz90NL1ky4CU4z2RiM
azAZMYjrEeTDxkE4JO5ZcjD6u1ID09D3Bzcq3h8cJ1yREHi+W531PT0WssvFQoOhmCDHVV2wVq9g
QGiHyI/BAkJY5YTup/OeaSu2Wbl4n37XoM9EwYKKo2cpeLzEl8PtwYw34bWz9GXrQuSntzu94M2W
6kv1+Jq8aUpy3OSudnMZqoSfL68rMCfvx4HFAEgjjI+lpHZbl0fdYwD55bRunxPjnvRXzEMb+R9d
XMr8wVSLwAx7k9KGqzC5UzLB3KzHfU8VKUFE2/iHNrVuFCRnHBLK0Li5TBsGnHGMf6EY7eDF2TjV
2/rZTEpnw4bYyx05wySU4cGnukfgIyYwv+BQtJFREosgwnZhMf6ub5z/lf+JeHgvn4PC3sRZRxH7
WWEC7fzGiAlazAD+e1XPmJZWdXrDHOz+T8xA+xDYj8KZ0UGaqioDG8Xf21xXyGuLLKuYvslhjsqu
7+nO8zA4PbZQ6gKWzZIilDSbyg4WpEnrzh4MbQT0uXc1ZV+PpUrH3CZk2Ll9O94dxcpo5p9GSK4e
uBkpdgtQ3ofrR3Z3nmuh5C1UF2SYhiC4MNki8h4qJx3K+j1m3sutkZXDdeF05gA/Tx6Zuu7OXDjr
brEZyxMw0BrUecyY7HGUXEGBsvJPzaqE20fAekUjOqrcaqv7gqFZsvke8iWJu+ZmyZRSUllqMApq
88Sap/eZqqAeIZOFkJteJFMmE/Ly5LHHuKgqTCT486PE4wwlX4NB4vfC0sXHx32b9bE9ojPeYPHB
SV38tcfr/grpMaFo9wf2Y9n3X/vR38fKOoa+tdnHK0h+xejBk/HRHgMSxZhmRkBauGpYaSUJvhT1
x5vxh+zqNh4lt8eMJGtAeZEpYKsvu/g70zMgt/pY+Qy/N1hK8DpnFPtjCkcRTRhZ99vFA7BN9z5+
42+WA55ZO/1y9D0BR7npUNxJK3eDpAlvf2QLRUtWTm0IJ+Ggr5iAt3o7npSjLp7zx/acSO57Ss4h
s9yAeLwmrXyCBhHoN+v5naOaV6fagUjfdx9QR54MRJxJ33uuKUC11W3b7VtWhyIcsYrgixXSiyHq
6TXSJ4OpblTM9JNhUQdtO7qmUCfM7+niy+4jBAChBuPbQrAFOnL6EI2XpOrKjpqcOPLAaf4JL/Q8
Kf7YShg23Eurv7un1eS6+mVPJmtz6AbkKMyTzC6IeDHl5gbr1/7LRHxMFujk4YMfawqND1RcZksi
OaOQk//wC6/gxfKXU4BVlelAWvlWs+/2AyqMiw+/CdkCro784ekzjoOE7h1BxMqrkETQQp0qRQ1a
escGVg3WL1PNfIbChN0LSZl1VEf61nNHRecOWkaIb0eC34MZeyrHh9tV4ahB6QE5d+M56ZP/djsq
hIPu3YAF7nM54EwhmgIH9EHxqgi7uokimUgSgCS/3ZI30tkWj4AyaEXfCov1z07y+8jvjwKkLuYA
Jr9GTDGZvXW+a6e3BaoKjsQyqIXe5NV6Jb9ME5kxwo5iFhO/ygCnZ6t20VT2+rEWnx0cXsbMfBWE
ApOd80E+bc1RnooZh2IGrHKLa7PN8KynABTyqYx+CHyKdqJuvuZV8gi+xwuD0+cdI9m45FQhwzTp
lcZ6xS60MOZL+xFM+MMH+epy+4xu21HQblVgwg0angpr4MNgDYZ7SPp2HsEgrdIieCDHEl72uWiK
GMhlQKv3vtvbkPqg3A1m2ry0fwFGGb1Ja9Nb5zKhSDrNskJ/C9hGsqpUzB5psx98WFxAwiJgfApK
PRUGtN4zW3H2JoYdLsvRx5cbYxOr6wYdpz/iFujIUj7Qi6u5eaJL0MCCPQgzPHQ3jM/ukmq1waIk
d/7GH+4yI2ZWEah4ICZKSCeIwrtlAwBO4vHIksSLxlOokClTVXh169J9OdekiYSGxov3fRLjX5yG
fwPQbXra02daLRnvn3+gpk/R/JhJhc0tUfjYq/37WOW42RFd2Ki5V7rtWKFPmdXjbok5fX/ZPQw1
e8OMXY/oqxE0Jo+/59PHbvQTSmsKj5LtAG7Sio4Imhn3ntVnjj/V7tPfk8Fla9gFDSwIJqR7xlU2
vlPd+cYSCBMaGSmSa4j8fcyKaUR6/SHCA7eMm3QjwdjJqjM6cjWjRXdOenPAlRzS0CGTNOOekIkP
XV1mLhGQ8Sg4Q9BEQw5MF4YAkAOSu9kzRDxr/mHsVBqfsXCS7NdYAPW/aR1AbvNQ3zaVPbIZ09bs
TUSCNbKHdHeyt7uJWbmOQBp5yBMVTChriTkT+CjNTgm/Y8ocYPzOEVDI2ZEi6aDF6oGcYuDnfVQU
WHyI5Oy40UWgeb8tm9NlJyk7EI/V3WLqLa5po2XF1eL7lvQB0qEvH1T/s+yWQ3iiO5ZHOe6wSEF+
Zo6ASwrAEbBgHA7J71TWYEehfEOIEvJ5t6PYle/o3Fp1pIjR/QQOfTqItUOJVv6Pabnv9uXXtsIZ
GvVTWkwT1pPkqhkqJxFoH1kVwXtKJCCLRRAgIdEL5ewzucVycPebVTe5RB/r429y9zOXTWKznsoB
UOziEXO2JYCjpiqUbGWuR82UUMML+DF7bx8/BIPMf+p4Z+AagXMsI2XSrHIqNNw68M80yi25HTey
tN57KSqOuV0CR8ukomhQB6V7ELOYUPxxcN/M0GMxfydJLHwBLbVAkNjxWgXg1tDlaGc8UEFu+ZfS
/7Z6BseVsbGZtsNo8Yz+dT0tgXyJzOAbBC9sSDwBNdN3N6C2+LdACy94qH4sHEOmTAwmGzLZPtcN
5rEDhCDDG8L0BdHpDAGAYKAVXtbfRW81nN6Z0rWL5W1Hp/cdttPr0yA2U339AjJ/ltNldfNK43UG
fsAsS0yhugi3qEkJzc+lrRhvEZjBpwQGw+R9LP8GMPHwdUsQSYLJH2gr0Sak0Atfk8YfBue56n5I
U9vje/qzdYQH5YDPpAoo7Wp/8UHrwXersGQeIGk8DvylyDqQmFg9T+rkespdlvQm5qhW2J8p5ybr
BhcWqz3C4kTFuD8jBSG7RLs6GdAywmaCOVOMZ5DIOObljFSggi+839B8bi35X9+C6e/2dFcsbURV
7o76DtHrRh0JQ8Uqw5FgYOoqCiZwZGFQJDS3szdI2ygTRYEe8nVsaAYTbo4Ja00oiGz+RjQRJgyl
NAB/LPUqIBsb+Oh2BLDDrpPGU8Q0w238CckOb0iQYyV3SUfJAFUh/U9CBFeJHysNwUWgLjMte2aV
3Gn1MmPDiQDMCi9zKAZlGKN6P80PTB36H3BtZ2r2HX/JDryaXoDqksEwsz2/HoZBBNUm2SOW6dYZ
ZgEwwpDwUDmGhTw3A8g+d5y5QXvMnA05LjtaR0eptAAXBepKFtMbuB8o3ZN3DFeI4TH4NdYZQidM
LdKG1+Snk7a6NeDIw769k6w3l37u5eWdR4ZeWe03ujLYCVzL3jn0GVqG8uLgroPIParDCIXPzgdy
LgaN7w5uwDX37bN6co8/bq+cAFWMqJr9J1ZLqz5wAHy95MVE10l9uDWwL8kv6gbI92ghrQC5sXiF
HMBx7VbSWEmFVjjguTWgHaSlii+WNGJJNwTU2EjrG/rqAh0V9gBB43Uh6/hQzM6gHvK2XVD8X+e0
Zbmpjy1dgTMlw1Srze4AhC94foYCXQMInRkUG6KSPUJddiZiECk82z0ftxP03zvOgbc92lIkIdh0
dzC9ipDWsBCjcq7zqw/FawaHR/RL+xgl5vG2RsURNzS/WOAJDjeDeERkNCmNUroqfNh3QTUwTFDq
GMyHUJURz9GzCusHelFwdywtLLNP2J9JBBe8j/gbGABPFMKkVE1zF/Blx2IcrEFBr0RtWGEGfCGm
En4Osz82uZEWdwg+oRPDeiRfrZjQ5WglW+VwynISd9X6MtXOPILzok0l20/iVrXkzO/tyJuHaz3W
gI5Lj131A08gdpP4x8MxsNAKfG3kNngmyTMN46a3pxkfXwgyAFx6yFmCORWoVEku2RgwMV+iF20Y
rINuuq9Z4SAVndPSfSSWsd/2Ub7tmABkFlVo5JPD9ag22tMmzRejP+CK32nkqotNyOl+p2XAGWGx
A1DofYZPMrmcpAqwxZQhvaJ0oiD+1AuEte53ZOQ+Qz1sYnKgc9qBT8X5VFt6VcrqZ19+t3dqmanC
CJyNSZgLhd670HeFuuxzuhrdkkgInQBCHx3CLZXYUs4G2X3dRJsVN/AnDIlHlBgatzHfglCNxr9p
46Dnadz+GOU/kK9xwmP+C9OCdb0523ypaWWBu9QMnNKJGa3Z0mjrA9G8VtBqRWkGtRc0JblzKlwS
aj9SBSg2xkfAw6JS0T++WzmyS7Y/NKFuSAs1Rr3YzFDzmIr7d/evPiAIo3Dbwbg/4cNphA1vNucC
SArvfyag3ScdJIUQLTJ3lHzEcdpDv+dMR1NgCs3yRa3VOVoq40sdQMGme3JDFB7WpilkCC47hIwo
U0mwyNEGxyIEt6BpgbkOSCk5F/sN/bmou6FRB8eBkzkpeR9a0rQYL1EdcM8AqouFbBY2NW9v+fh7
B89DFZUL8mwsUdge/sjn/KOMeN5BJ8CFoaYZV+jpRDUftl60Z9KFtifFECHpZf8ntj+aM6URlWgd
PFzxlUQ2+BM2aD3nMYNAuC6FFsz8zfwwbD6yJSnJUUNSvMfQVDXjh7ZmZWFqVXEWPyfg2NEF5ZEp
Bb47oMtdOd0aAZxIGpPMMTLMwJpTRLVTjCUM5kTfhS4mlIMhDbgLDTDVllyd3+rzdNmKy4sjmsV3
8HmyJTxYSPNn1wSUVWosycWvBOgCbHdL7Ar1uUJaxapYkRENgzIojSHlNVUq6YyO2MJ/M20/C+M1
zl3kLTh/gVsRN7rEg7RzOYH99/g6GYEq4OgT5tNHIIHbJ7fZZvILrlF/fmdK4U8Zur9psRX9nT1J
KVqTZicmavZN0LnDA5V2ek+Ej9rQV2YjbjeiFUhq/8yssM9WRyvl+0dFB9em79/HoxnMib5FP5kH
roSN8RiDQAFUDRMGdyCOon/5CXBIRmPTuUWg4z51/QSAa8iywbvkSUTro0N0izZHhIy+zgXZuJ6r
HobzQdKFAGryuHZ17+JQHwJ24AqSVnQg4FjAkTNObPaMnp+F80Jwp1GssQwkwIbC01e3+OrXwRkm
FuQD7jaZCP51DcEbiZl5MaN1D4/hmiHxMn/DIShOw0ydlbu+34FEQh6EJkOHPB+/kbgDF3KbsASJ
AtTjrSE0MmRmlTS9iSBCBuOJUweFGnkBfoFPwLO7A6ZPN7vExvDt8O00e+jTV1hqywv1AsMkJiFD
7FRpPazBcG5ISXyWj0xaI9WjSsYjQ5+HKlFD8ZxO3m8MQR6iKcDlDNyfIPuQ3e7t3QDRbfiI7Yx5
KGaYyGIzzjn+9xv050+K2GRgf1lKds9XZ4IQg4+gHqnj8iQHIKkc4I/tdd53vmOV5K9cNKsPk7ig
9C6TE3Hl58Luzdb5ir4y9AD9l7A+zvPnfATy0gsFCPB2tbCZg82cD3cfEJ109caMAcwIsDNLoVvZ
sn2xok/O7Hm+8/+ha6/l4bwcGSBpaOKsbVOOAVaPBUTJWUUyacXkoKCTuFzGTwGgS+7d19DEskTf
t/L/QZnGUiZkyngXX5Hl1WzSqBKhR3oJ4x7VqmjJ4vU5OklMT+8VI4jvfsxNLdw8o4Jmbx4GPsP8
mLIdclc1GLLu3qhI3hFbpDDFw+nmThElYcGdTul3jLoGkXTGz1T89hZSpx3EG2Ob5cZpuhBsjcX0
dILJ4JQkBB4kB6pJEgsiFGvcHkJeuc1G5D359kPeIJ9o4RpNmoMEgAoEpLFrnBGTS1JFFdlhK5xZ
tpDOjHTqhQt1QpfdCJslV0uGFFWgsWxNfpmYzxViYZUzhMVmBCpObwEnO1oqjXESWSXNWi4pLbgH
5yQOhNPO6fQxpjQ8RZ14mh6QK40lp4XzDHR4OtUmWEtB5GX/r+4OFKHJxXq7eRCQJPLeDe43B8p+
mxKJ170DgdmWs48f57OYMyZNN/ZJoIsVgbAHbQOka+Bqk9tCS5dYqdCScO3IzNJ8yg0oiJVAqsZa
WcFw4G61Jukcp6hm7FGrSZhnQasE2oN5ZLqANjUN0Eh0HEihyEYuc1KLuHVvHrzHRUmpI5uviPEW
Ki0cU5x7JLv7zQUWBoT7Mb9tVs7GgbmhGQm8Kq/P0lyDzBN+ybLhdsbUdUuNpj/tRxPGytvk4cTr
u7/OvjxtFl+kkli9DThbnH6M2NnXEcC9eGs8Qok4ugF6DkzC0cdhZE2BCwfMGL8oJXgo3PaeB5YN
XQP7NzMGzOHsrm2InO6Sq1qXBGhA6BnFC5SpNw5t3HwgNDNbr79iXbx55j3DzthdTmCeTrBqbJI6
LzstYHt6jCcYq9ADWObh8FZ+cDpN77hNwbdZsSJuAQgzi6cwABM5dNyY5VyycMS7numV6Ma6cyAC
nVmI/DELr7OC3PBCIbaGx4z4VdNjxLK2QlzDppCCKYSDgGT7Zrguma591Ax73bOyhih5uBLkVeNE
MuuzCuOII575He+4X8ZBKgIE5Ze5eHmHg1jT/3YQCUjHYxVZ2hv/JHMt7hAP1IBFM/saS84xh74J
t3yf2EZ2Yi+GaeqJnRiycVEMRFUuxDTHtMWXiOLsdJgSqaPFojG8LsoCcypcGsT3kSJ+SQmYoESH
CENJcDZelNs8bFrTJicfdY8R20GaguPbiN4mBVwa9P+YsxVvQN5BQWbk0CiYdgCnZU3NxVJ4Rb9A
LAdsnrInPmROQOUPGcMXW1VgC6ltD+xlxPfk/lrTPuY4q5cxnvvO0FixxTrPjGN2wToobHgDKhUs
MgaNvRKjnOOXsZswSs9kJ1x/a/gvelF2IEdJ6VE7K8RcRsZYJZ6FU1Q+Yn02ndYOYpakEYhfenBQ
xh/eVKK/M0TP6emhwAWc4QycFTO/AUqYiGhijoTEBmKeQkzviqwXRnfM4thnofCAYBXxRQQikhDY
ywrbJR0kALCcvp4IT7ItJKNyQvsI0yie89X4G0/m5ymqH1idQSLhExGKsJhcthRU+bCSYzohKg7l
/Dz7Odi/pSLjEzkfYlybDiGcDXkJkCWl4T8c1WnCjX1ggBsFccwubT5icTBNyJofS2RyT9AMoknj
rLevCUU/3TRUztD8pNwGbJMs0RwioYA4BAODUkqE8Udwt2gCghgxJ03cqxdw0dCIFlw6aojtf7u/
BQn8ufvW5O2t+GQtCl9DsEtDJGmx4B6YbM5YNkHMIhPXEWzBOtFTE5qFN4LyBexKpM5EevE5nSVO
jJIOreY/6LDMvuDgbS98GU6uit2gOVilVZ6XPuwMhU/iOJF6Q7kCyWpGiu6LUm0GtQAb9B8jj3Q/
OQjo437JsOVYp5sr4QTz9RgHY1jD+0BLlXYOPkitkfC90VvSYeXP3CQyKF5sewnnj/+QqZL+0aGl
WiKpMZbuniJ8PLIb2IAW2j9oYrTGfm2mgCCSdWK1mf34ty7M6TQI4h+3B0EF+LPiPkB6eZjENeFV
uKQNNYlaypFl3zi2oD5i9JaLJXrHsce0m4BErVMqwm2MF2sisgcugNfO58RakWPEtncaMN2sTNm5
hIIPh8gniuCnDsgj2D285MRVZdv4x272vMVjfxXxiF6oSwabBmKD/ys/7d5kv28ZY3Dl4EN/L96e
ph9zwWsfPEyYUzCd0MEkbiuhWN2KFUh+ecQ0L6b9DcsUPNpKvS2kPQzCV9stWnEWjRiW/xutFwpn
VyGLofQTnGFqJd4P/es50Za6xIRizyHFrTX3MJDCq4l3IoWIN8L97WylGbzgxH1hnGnbAUeTFwfb
ktgSXCygyuliMUQaQAT/Kef7CbJS7HEDGfV3Qi97+SCEHP1UbRgd6kMC0NAaeVMzDnohKfxt7JWm
Z4XjEW8izopPIEKHSoaK+NSE6pBlK8LDJf4XIxHdmYjo90IHDdB3/B2//7Rlxp2hrNviwHnBiI+k
gzueY8t2NXX/uH/zQHSD6x2hon+YBhnPhv6RWFIs0Bn9gH8r7GYkRwyimeoSd4DHl0M1tTIqUmk9
nYqWrXcKOG1b/ts39kO7YTDHVKFrcyDwXuzPLQOQ7BAVQJTWeDkWORB7b+B/4UZZ1h/CF0yE4DW6
YiByJRDckJTvBt4gkieReZ2AiPv/I+1MmlTHkm39V8pqfLErCbXP3n0DtYi+D4gJRkCARCfRCcSv
f5+Tg4zihh3MqgaVlZZx4mxpa29vli9fHo3HPVKJFOvQsxE1HqPVzH/V6mOqMQmChChokzfwK3rt
/tlmAOcMCzFtq0G910BfR8QC0lrGxrFTtXzjMsUWwQAybH4Jbzh1eiRaNWwyUtcTiT2XgxqGIMfD
MkVzuVzVeMdm3as1GPE2rtX47JSZDKpv9R7RKlvUvqJIhzw9zS0i+o9CMXkXn4q0+VpDpYWHayT1
PekqcCNfBxwZrpJkrIiDutP5QIIBOV/7hpwzCx4Bv6J6RhEXSB19X6EzTKgSgSst7qvK587ydSLn
z22M2i0eo0PcbXXURYp9VGmycW+mjxD8o2u3iebXnS1EhUpURGVDYbp4UjNBk9nniYXdnYl8O/gs
Tm2cdKsLq1P2tD6VMeDiI6MTIBdugiNgyRrxVzorm0rzQmGtOlVzYisi+Ma+Y02t2EQcEtfcB7Lg
ANmUNIW9hzhjTOezd1zd6lrbgMoAy4cy12ZEkmtAjjw3SXEs2Acy/nTdLihD4AcvlHphSJptZAY7
JzIkYFEcvdU0uPzIGF8irbFMGNgx6ylwzNFln9sYW46jQ5sVTBDUncH7nm6eTCCPKMUY5MECEh6h
1dhiQEY5OkRUC+NDUCCdCpHVpwuwnROvwfTAK59AMJYK5Qi9RaZPhw+ongP9XkIKXCqC7kLPZjBm
r4BV6LQOuFloBZinNVWWI1VNKcWCVT1BA4fBG1WIDpKL7Zs3/kkxT0iPqJnRMuhVdb+KpnvzMLn1
ZqPCr6AGYtfViY6YYu8AG559GipopXO4vpHipaJ8xsYRaVCqQfIfwpO7m6OCyV9Cjc5omQMdjlET
BlpjNKXGTywq/OSqKM2ROGcBZVQkIy/082KHOHwhxr52rtstZ3BIAstx1QlsLnQPuo+pzA2gsFHQ
SxolyK+ZdWcttEYqy/m2UdJUzYeA31CZonNYrL3im6L3CUo75Zytt0WwDoVmdL4Gty8K4vh+mJGz
/rYIHcaG1ChDAg89aEzGOlCW5r2+C0QuKCeKcidz6kPsEm1ACPB2yCNouzn7KtN9ydHZHcvXGhol
D4gP98A6hYf5kR4CdQV9OkiJaJtUaTWkKFFZQ/nJACa504WGuBONUC2lz0mx4gQ/RkGq4u5osSI/
nSFH4O2/cinBoPz7ocDdca4tB4vMt23cjJYWMi9gfAM5rOu1Ld0GTCCHKDRiLgeaMQJ+EV4waFrG
Aq0ZAmlzwbUP8tLgL9lMDQk0JVC8yfZLNLCQoToHKHoBkDcgO3SUgLoyX4dpFst77pZU7KdH2OXr
NKSW/3lMQ6d7/LLi00jRoGncGiQ7M06tTcTjM3YMIIyr8bEfwKjD0Kg96XARWDQZOTHVJJhYd+jm
1/jRKkaFNMI9q5d0A1Pd+jow3CoVpkqEETjT/AnHhV54q26n4ZUyCFED8MNtVd5WMFpzWKydPZJC
dBpAzvgm86cOpdTmSR+I+gNIcOMWESol1E7lrlHixSMDaY8UnJEEMsA+2MP94NBSaPHbwiLOfa2X
Mcj4ipvfd1HzIiCBrX2XaSwPAgEK38AVFEzkghm0E5IyFJ+bxjneDiuRFI8FJSpGswZa6R46nPCb
yfRNhkDJtKJt2+ggElWrLK0lUBF7U/VI2xsAjvEB1BmPw/8ewaj82GMvtk0CCU4Qj+0IKL9eqsF9
DGUKoQkKJVSjQ+YA4fFGlCDhjthtkEjGSFQos0IdhL4Pg94zpjaW5fT0vpSVGDstCqdqvIJDcKij
XO5WJ4gIJ8OieUAT5wTJKDYuPjw3cFQUTgQbDu0wbwv/xP46AYruPLu/aykQzvXGdpL3tyDg8FjX
EURGqkPXhdkBo8todYahDeOlqX4qiydcK2CozMbQBluZQMtzxnlfOgOWVxoDFDwkBRnOqkh/wRQn
jDJxsFxL2AHnTtE+9KHnJo1RleL2GktATTDGy9cNiD54X4TmheojZZKUdssuusAgiZtvjMZhtO6A
iB9aGwpvh0uUflB0OW2iO3+0s2OsRNJEwG4IazYoJqeF0laXNsQaEx75bn7DHBiUvo9NmKPztKDI
6iZaNEO1lao44dFMcDf6dJDlQty0ayGA3T0D8XMqwIGtXtpMI7o2dDetb4mlnTp9fcQhVCdcjeIY
PSdEgEpn19iQvbWozswVAMUZTNHxBRSTVIraqkGx6bI6rPYxoT/G0xqufXhVpLJMclgmNYfarhqB
MS/tId13YLWoIYyEKWDLXHVyxObo+iHZPi3fcR1AnjYi8Zz0qXKN6PEE/bk12AJkfAFBlQ+9xsgS
Mil9wBDaHXwgcC1mCHSkNDZi8Wn5wdQHqYj3qGVanLMBxR0CYkIwhkboUSWE2VLtHlom5a/Zx70F
qEfcQbWCohBEQ3SR4yqZXdo5DxIL6qBeGxURnRKNzAc8H8GCp1yK38YbbpqAq0OLoPMCqH4fV+rF
514FG5ShKUmsRyoMZSS5MrKn0CCuEeNH5wmUUFZEyYtsloOhUEKCeNyBYwBbAg9nBrD2K819Yzep
UvQ+CbfysvEtxvx2CAqsKaCO8F24xpcHuFcVokpNY9r98CblZ2VIl8MtPl8oDl/GDpE+7O2uBhuk
dDOwCNhVTcFumEEN0iFNYzT79iDSAHkSSRHKfQg8WZkqjXNHSgv0j6BFfptUTOhj0twLzf0QbHpS
97hSiIRXF2Dv7u2sY8zhveJ/9lC7ezkh6sCBukIBZYqwzxqFcVJt0ied1Gi7PLjfKsJ+fZKOuEpE
npPJbDB99GtMqj1tMGvmX9K9CiEDuJCaOObBDtdTjA6dIacWtTKvStIkvDCjnrTtDpz58xDhYXcp
7h0leLL15HPXOtSdbvkFg4UaeDpQamXiXrsWBSLy0wghJmQJ6WgByydwQ9pfOG8bbiAiHu5pzgXX
aXYwHazzoYZqe3yOS5/+WJIJYDeSsATYF7Ml4IWJz8OQELoJMQEbC6oEQYS0TFno5MAQv8bVyPL2
LVpQ/conCkucc/rMMK9WizIMD7EZlUSoChA/xclv2EAUyPvqivS0Y8aVduF+VD3ju1JPFwA+cKWE
22iTgGy5wqTGQfV7DU2PEbKS1j1aOL5mEYEnFL0LXIIGfE6qnBNnXo024FkrgEPU1rZ0jX7DL+Lv
4Q8sdr1bLfuClMJdypYXKEt4FKYka/1DZNb20+OQbZjcJlsQJsaeY1k6+eeBEHP3fW2cAFiodxG0
8stdiGsHWBdQhHyoNzWpY1AbnU3gHeLtU9foaWRGYGxwkbXunUNDqkWwjaJaTbQx0bsMbh/0hRzu
7gnfdp9D6N/14ZPkdb3BezGMMu/dP6+DPbKjaF9SPc/A7cvmIbhuvcfIGV94oPXXk0wDQneCRuPI
x8aECunb7gDv9aR95xFQioZyCH0IZ4LxMcbCTqZMgJgOnNvdnL4bf/Hw9lPhKIzvIQmTv2tVsvAO
A7sODYXpinRG0b8OeQLzDvXEo3oMEwU/DfSIRTytqtKO/QiMUdbhNILkUgU3SQxJ4dKO3jC+7dy/
ddSza31fiTGetW7gG5OU/dI7dx+wtA898scHdRGUsfo0AyN+XAJigVCG5yXxMCVTG71tPiC4WT5U
w62bjJLWGYTUiWQiFNEC5gkrnAupKLQ/tnj6k/th9C38wTGUb1iSzmMniDU+2hI/lNwH3pCyt1iy
2RfqA0Uw33bYUJIdq2W7hDVavxpTrQOvhwBGoysq9rVsgIfGl26JUSv+/gvvhPDph9Y9h9BMiSqj
MjpNNuA2wBG8FRbrEjwipav7U7p9Q3WZ04aajUX6/TASJEEOxa61Aa6gmdddyjw8eq0gB6RdECJR
zKbJmkYd7qFDl2iP+V5YCgqw5GOSV9u0GVDYoo8Cdmve4tLVHXjEs2iyLGt1u0FNFlqSDPC9CGgM
A5UDQ4Hn08BbkLsM0YClinPvIKLKMBQLIoBTWyZ1GTNB/4FXTh9tWI8c6Lx2wbniFe2A3YcZPsPP
UMgLZgQ0PQUq/XUCDd0leuCcQ3knyV83s1DUH4AF6Zr8gMvQwRLVKcCdzq4xcuDgGpSiPIBHmMoQ
holky07SPjd3eUMzeKvATgIaPk6PwIIQVqkriV8izFgGtBgkyL5zeeZYy137BvTKhKd7Y0aL4xlV
Nk9TfQtlBhTHabqA1ejRqE6xfdY50XX/l3rEhZ23ohLiGPRmgEgoGbQEmYt9TFC1twEmj4SetPR8
HlF9pF+Dw0YdhkKD+61372DEjZS+g0MN2xvs0RG+QzS4BEY97zvRNvGdFqyWpUU/7zZ2einF1EvN
AUZbcziq3oZVhb8qvcCUk0FjRCgn9azRvW4OKDOi3jbUAQ/QhYmV+BriomJCHukdH1QCpZus1vEd
x5a3VQqRu9WOoDqCNbmT+Hp+IrBu0xtgRJXeg/5lBb8UG/0sogMgsGOnndBl413vdNOfPx8oTAaI
jaGChs4pihh57VEvEz8dEpQx6iAwiI+VCTM3PAaquCfm7N4tb3FtZZ/Zt91FVBRR2/STu7tnCIyI
myKFcGkgYFJDEL+fUKNm3Nj0irtIQgbXRFr3loXMgTHv9XSkTUuY246vP0eGoQowKFbEfZsbpFIk
NbIUUT/mp3wXDZjCRFPgSfQ04AnZRTrX2hrZUpjCUg81gMUGzLsNhMEJQxp8aZihTMyvnAfmh2gr
3rw8LkgaEPvxVdBQ6jQAxZoOeeDaTNr88jm02jqICGC6hhL9F8xrTyevbuWYEau5gvhELTBi1hYj
FSTqvqI5RSHs7qW0s9ou2wHAu9Im4NkIdVQAYKfbAY1UwSLlY8Og80Yrpb8kRaZGeOspvTMTCnhE
2n5hDNLmfoYkK4yrI3nPc8CTsWACHf0cCYAVDwMGCPcHug/cy3BHh6j+pCM7XWgTPMYHk3QGzL0k
+SNtypEHDKaQykbSuwKw4ec96tSkK9CzKGkBaQQIi9cKMhCHwgFDKIBJeCDl48y9gQmOtDatznrd
RptDoVbCwAayLxkUckO32mwzkwP7eE+8PfeL6GdVRiqYMKYgDXE1N/Z4E5lUPbLxuKwtHeBPihw+
Tkoc4xIpyyvDdD7BX+CE4aeam74kvPlIw3WTekcXEJRNiFgtIpsMDnSh5Ts+LTtMH9AovlggSrMv
eqmhoN6CB5+XpJ9eXQimPpr0xLoI4oLsk7uG96n4zzaKLjwoNp8Qh/pWHWbrI8xj/pWFNzXaPP3s
6wa2yECNkDTPO833S5AO3t1uoTw1vwXkqOTZ/PV/MYE2ETl9oPOsIJMI3d6bJX3ZNOZ+FOxuO18Y
QwSSAd4FHjyFSIDLFhOlAE9G8GTO8OazsJQqnzlKMpxBCxxEumcZdCPQUx7hWCtNCxaIkILhGcY5
ufIY5xmCjrgW85VQcYnp6D+QWPWOEzVC+4qg2vEtJZTjc0M7gHD2LueF0oz3ISeaVBupBw9Ca+Wz
Wic6kOwQ7JtOlGtt/ZHi5gbt3PELRP38OTgIcJfVu2B8Um82/cbLIS3pNNfUvQzgkRtdpkf0gxzq
fo0a1h3yNYGkjJmqLHKC0BUhrcftqx/6FsXuFWAusSbp0xRxfapckkThB8B0s7keXb2eHBLAsmoX
sDlp5ci0BjlVxl6J+hpRsw5lJRtwknF7FkDtWpAiv7dkOgHJwaxNbweW9rEieeD7URgbMEgGTfM2
wrgejYHdAjRch+RfRCt4mED63MQmU454AgWh7Avji+ZypEyasIR3lBIgb2B+equ2QsuDRF4ARWu/
Th11cPZH+0YS0TOPgz7XoMswDneoordNAqC2dgEq9VAjOJChDJrR27QVgRBpJZkdhMlYOAbZsNLi
jnt9lBMichB4dReaSC5nYBa1/qhrAMa96QMs1YroRRUTQbclU+fMnuHbfXQIwweFkZLQaEw9Mb7z
ghpzf8CkOpXF+sJcyQYNY3MIXKe+QjDBvLTgPD/PQY4oxivumNkaor58DA0IOxI+pHP5SHRx4AES
amcrq2mRBNq8sWQ2J6/OBAuPTocLVuRGc7k7P4xHVNLJiokXAV4xF1g03UdEFcoNlsn4ps1J/ebm
oTZOjzb9vt5yDFoyNNwVK0MIpg4Ir606JRp24HDtcb6UYKjy0d4z1Ccj4h1cOKETLdrk1eACl96x
CzbRQzMBod/nRq27pY9yG2HJsVaAmNYNyCrQYLn52OVYO1HNnDN1h8lENQ2GEk1dsNa7yTdKbOig
gQFAMri3SnhqEPWY/CCgrBrMOubAoFmNyGL/vTu4Z3SScNSOh+RR2xo9qHltYckiEgJPEQ8E2Ix4
BvU2uM7kxXXS0brIKD0ZUk4XbJFZdPQHM4LCpOd9Hda7yhL9kM6ebtX9ZD8xOyrZIW2BIW2ZfHOE
HVzsxKMj/K1NgKEVWPjKZxMoogzhf1Ak2SHgPwOjuFN7JdiFQUWBPWC7vsx+/s3F8kepjzzBMser
oZnXUbhObQhLZ5FLqzwgOt150sO8y9tJ1rCNQW6N6OT2rIHe4yxvvJHguQbo7uI0pvXtOjx2LTgj
sOfIpMuBLek8hymQ4XRFeGheFkz3UEiE8fR73qCuTU5QmCufeApypQr1LAOXgVLK4kJBCaQdckcV
LB86OvAcQM5ECXkHxP1oLUDaheNL26jUskfZqidTMvEt6CM8M1kMTnDyV6f6hoeoUJNBPUZALkAr
dA4JqOk0GqYn/7KSXyLzwZ35JbcS9I6TmFNyK3GllIhpznPnt3DdVLrSoCLfENywee0iTAnvmAl+
TDJFFf9AhX1QQPyCyumt0AhsQhIAxDk3uQzQwwGZQsg2ZNK38HYO7vUtBp5GQ5B8/dNa+7fEQ0WW
KuHKGhziI6G1Wwf2s8OZi9YA1QP6ta06jSQG4gvqsxogJH3hH8jHV8JjfI1z+GrIaFKukoSIg4SF
pO3xrxEm0PCj5QaK/FSZokvGTpw8Z3pumMF6XEY3xn2VwaVbBr7F3IpAWuiY9sSmiGB7VkOLEW3v
aseiPNPBBfElNzUJoOn+oxR9ocFYDLjDJ7+Hd1AcQHaLCIm/HsVX3J/e3oYkfxQ1nU8rYnQZJ3gs
rFnSiF0fooC3/3hIpZTP4xeDBz/0NI3GQrwzWuPPVhM+FGPQSCoaGH0GlowJ/Xp6Y00Klc5lPgLv
QlmYS76piVoQjQAcvRMrURyBmcGsx1Ac8J5/VtFygexDcwFVJJgfBrpEiB5J9Z3HJGQ8xI2sg+Xx
c+bz4vhhSpeUKao4H5RUeFdEO+ZrYiwR6IKLR1EoBK7EjIHLozdzpAwNo72dt7tpQGs07RYmv4eY
dCSjpMZ6BFkM06t6XUq7ZC2i8TJ8uAuxbXOGLx8YQcUVRb5a6lZ6bYl8YrRn6Och1iJ5DbOxwsUm
cHuXIkekkedmPFsawhElH4OJx45T7F9kmu8YTDpEy9dD7yheYkOuddr3COp7sI+h9zr++BoccYaD
tjZZd0/kiNKhajPvqDq9NkYApZDa4PAK4bH0JfxnhEsKeXG4o/1bEs5zfUmPAjmDu2QEWGdLlZui
MkmnTVenBQjUPUZkFj70RsnA4JkzI6q2osAVoyNAe801/D5DVmt9n2ieP8ASvQ0B0D4hzuJPDFJn
oVXD5Gpy1uEV0Vmp15zVLiCcODWJQ/Dnsr+EXlKt8HrjjIYaj2nuITO8tuwLg11Ax0BCi3rKVK0N
7c4ivM6AoHhMgck9OG7Zm3lQ4y4n2vN3YFOUTN2U8K158S2XU8fB3jF+cwXLNCJfgToyolTaYjSh
SuN40EioYC7EX5VwL+91oycyh7eIZghOB0VG2+FQwImUQQMD+lV3/o620U3/Fqsw6T9nbhN9AlBG
aLjuFwkIbWT2snB3H6L/QyqeNYoctwakRHsTwRkmComVs6u3D97oUd8IWwVIO0YeDLUYUhYmO8ZZ
wNSayXVukOqBXxEyLVPCP2Oa+m2VFjyafprMyaEOVjyFG2eUgdlchOgQzic4k2h+KU+MYCqHCq6X
TRxDKY55vmM8El8YXAzAu7b1T30ZpCZwYmoS/w0yepEiolowzUxEhBq3mgFcQZdlZ9/m0qEK0anK
hG7mDIb7ZQaBppF/JlRTTBp4ONanCMI989h29aR+igKIb26bmVMh8Q8Ut9Ex3PUhjEHD6x/QctyN
F5cPEVkTx7gf7IKF3U0GWy+bcL89Mz4KoxnDKrleOaePb0Da6MOxNN3hKda9Pg0BYxwcSJyNdZaa
s9iA1YF7uhAIwVhV6k+lnKHS1piqoIy3fXYBmOPZgC2B1Yacgv/HX8LNBfo8Be1Nb7SOofASC9fQ
//x4gvqhOsmHKIQLxMUtaRQEmqexQoxFaZuIW3OXzCgOO+kImeZg3YY+QbmJRhsJRuO8qa2usPpL
PD8lI1SzYonfn7mt0IWrtU/dSzwGNkCx2jbbG/hYTEyhoWkEV7Jwu7SWevTgwzDFPOMbaBcmVoZq
yBCR+BZc4lkkcfrJh6sBUlxbd/UQlAoebdY4TKQIopFRPVB/4yxyNIqQEc5une7MGHo3hQmGHcJ9
z8HFlRgBwMQ3lykKE7Q9zAZccFgYS7I30qbFdgztncDftfC2EmADQD+fmrPexyV3lnQLfW3cb6Gb
YmqHyPoYjKTH9QB2FFwoQjTI8xsU53p6hDis2L9Gj1o0gxAvIYV0D2443oZcl4yMTBiemM1MR5B8
5Mjxm0bEFbj5tHGD1Rj8dPZ1I9q6+Le5ToGf4jwQ2BjyDrWA9nhAr3zhzTR3nrHvGXOOoZGhDFYy
RcISNYO9i4nY9Y8cVmiiYAjxsXb+YkAhnQkwpVcT0EykD4RLTKIN6+0SLskLJ5exlHWE/m7FQM8o
FqK0BvpojFDIwjt5tT3k4CO0FBEAK8mUWjd3XPgwXyocO+x6+9o/IdFK2Y+vIn4VTzM+eSv5rjIB
hmIAARFKMUv5SoKlMugEjJMBaISIXExN/quYMCmMARQLu+FAtsNYTH8kuj2YPh21VZwPl7y94yRe
eEYRobtEq4ILHV7r0t+Z05UMnRxOnDSllPjFJ955DlZz8DpzgWzKchPPcO8Il6E8wEqSdhdjo45c
Da6jUiOXKe4ET0v+yJo5Mh48zCKsdEjS+9J0UwiY+g2FyC8WzFBGkJ2OAQWSUkI8BrIBXYIZW8hZ
3WoUOmQDNjG4Mv1khMfjvH1cHtonyFFL2QdF5pv2bthNMWDEqzSmttM9NAuNMUoWATdsApIRMlYw
IBo4tU8VBusdMqneXtEAyK6BjfRsyItOUya/qxNULXgR+l3H6TLrVkcSWygU1Ui+2juqaURL+cQY
AA9DuCHLwLpIix0oQgBGYhN9oT+AkoBEupdQekkQfieUeIxFxlBubpJK2KzUWzbzBgDimMIWs1sV
GO8lAR+GQVqeq12VWjPdtuBJbTuUX1R6BXwnma2963LROQwmX3UfcsgfvkNaj9ek6okhI5mIdeZ0
QpiFdPoF7ZNDnjTV5VkETCg5bj04UAm4SFabzUnH+SpSdoaLZfapZgpwv2JM/AJfUTdgK9GqN9Wg
eTI9CC4ZdwODQodpEdrRLLrOoa1OjE5ZV/HHda11ttw1InBuujriiXfhcYyceOInw2x1oTryASnM
GKK+5yVN/bPCh2dSW+c+KQ33waC/JX7E4CRQmYS/gDljrllXRrYcmTfZScc6mi7VLtPNEQR5uHBH
zhguYnsu/WOAu6VGJUXOhdY71624euvRXKh80aAPp6uLBla6gFek04YBKWjfxTW0RvdgN37gV+lt
gkWkYJTAJ0TBoYzSFTN5P3eTA2HFyd1CUpRIedYv8zpDp212WguVNCzs4AhNQ/HJqHS8Fwz/UYFE
MgPXcZnEuHxmzPWeBGrdtEZSb5x10cS1asqYLkJvNhTJZVrKnZbCJurBcYK20YKaFRkEIU2eNgvU
VprGlD5dCsfZmHGKHG2q4/1KpDdV7iCxLZj4bcF85nv/AvL94cCVmIoykfP5SGMThkGTKZTERQp9
AHdv3XU4vFSoYvbMExIVb8iYWcsvuDi0+H6RdMbmx2ME12QrnQZkX0eaEWbhhvmh7eqnDT7NYbnG
m5o00QhnhJEe3hT9n5AqHLl0GZbN9bJAL04VPThCC6JBIkrENxhkGF8Y2zRAGoNjTxX+G5xPIWLp
HOrHJSphiGFNjpNqJPCZXgMHPCFwWKWJoY6mWzGqftsIeVIQ+lK/T58k2Iikh3Ztg+zEEzAV1Iaz
TXpNmUghnahtv871sq7UT81iUpKObTtQQ2tJvKYjC07e2t3c+ebYOobo4BGBwbArdcLYwJpAbKzd
4dVg9LjHa3x17doxv2C4AhffABHgv9E256N/im6CPkAG1le/xUCTtvQJeDuVQaVk7tY9NkKGeUdW
8yH6PMzfRPgaW0VqlvINCBoxxrgQO8RrUlYiIJQ7iWjm6gbdQahy6/mR8da1e8zUoGC9Wn+ZbYKu
Dwcex66VofcjyhTw6o7iMwfryApgiNLSBqSEagJ9+PS4kp/P09CICUYzaFFnBljuZVZifPOYnkr+
1M+YXsgYxviSwT4Sdmx8JRhCJrOJgUdOiA9l4TwE0YKQzu2j6vcF32Tfubeof4+rIOWcUJ17ghNQ
IR1Cn4d8PpC0/rhAb5eQSZHMD57warydb2UAzN4lPy3G9GXAVBZKBqgo6Z1NFsY74yeZYZK6rXMF
hhG92sAO6ZAmeFEiMXCB4m9SULJBBoXyr05KLfH4jYPmtww9OIDSxsxm2HQdRgUwRIzBgR2bubYf
dDFnX7oaXOmx2hL3XeNd+1GhW2xDV65UESGjhF09tuNLg7Jb6EAuzT2B1vHDPvV9zHVO3ZO6XX0P
rXci0QtpMkVxaUAk2IiujfUALRAuwX5xis4dSEKIH7rfSK3wKVOkdOsKImUoJ0jVVKtfYWlx+zWC
J2FyAFGUGELYCZh96QbtMgmM84eZyAnecSLE7GuSug3w3wb1Q4mx9PqxzcQxTg1ViGg/qMT4Q5Lo
gdJQvpLvEcPJeTqCBGQRWY3ByCggUIsRKR34F/5lG1BTlvgCW9BH3sC7gD8nn+SzIXayB+ZCa8iF
nAeH50ApltIkm49CJohh986XpMfFdRYm2RwtEa39V3VKH7/3PN0S8VUawvnjzF4HeX/fhbjg0l9N
K36XXJHD3kY6nUCXQg4+12AjPmimHSIj4sRnYtUaYq/gPrR889hSmgUNwPCxJM/vhNjofLQfmDU4
Kt5pVALfUualOtunMNBLKfpIY/SaPrSSlIotIIZOotXoLoUAnDHFCyBmQJUqoPYFbybZ+z1awWDO
YxXHu4nLHiyj/ZcxLRlRQ5WUmB4K4w5MEd6H26bpyFv+8x///f/+7+L+fxAf72a7cp0d/nG47rtZ
eric/+efmv7Pf+R//ed4+T//NA3LrGpV23Z0xTQtzTENfr6Y99PDmj+t/te9Yuh2YqrZ0CAmqQJt
9tQa43lq6NVJN/G1mdNkR0CFeclgKqClGHFwKEm/eQ7nl+fgGVRNMaqmbiv2vz5HdZ1Vrtejng1p
dg0ntB+Nn0PJmWW3ZVojU50butvvNoVS+lej75UMU0yY/+cHUatvHkQe9MeGGJl5PG13VcQk658x
0zhikBkIykTSSm38Zi3tz2upyr+utX+stf15y1rgJm5rgvgCuSq+zq8GgzdLyXd8/c4/9ldV/3Up
47Y2rtuZlg1vNCh0ZFIyzWYyfT06gWDkZOl/XlCTv/BPC8q7/9jHvLI9qOnxwT62NBqijgyA1AOj
wTh7wKAHpJJsSPOhOoYEzWUr3y0vW/en5eUz/1g+mVl6xUzYWiijjTsVmIobboHjPmDH0PEAxgFZ
FCyTuPDa+POrq+avazuGYRqqUlX1l73WlMdMTQpF7tSlWQ0f8Z6FLeQwiGg2tL1cBykX6s+LVn+/
QH8v+rLfl6plK7qVFe3HccjYy1PvuhuY1V55/tSxIyXckLw/O3/a2DBmPunVj8oM6rTR3VMdglMP
+UsdWdueqbcNaiNqV02+NydIWZu1d7wOKgZNL8aHhSTUdQ/ce+rcNnUjG13WqbtbD/Zo12SjP7/R
8/T/70/49xu9fMKrcqk8zk6ZDRto7AbfNHMcqLPZ3ptlfr+Efy8jFvLHSSmPVeU6Wz9PSg7crNAf
9SzdeNn0Agb0ZrXf7K2umrpm64bl2MbLld9Ud+uNdbwj00kpg3Y9X31e+afKt1vfcyTfLPjbRbAU
1VRZ0tR19eX1+IlRWV/ZRamZHkIZ7UobBPHX7t1G/nbjf6704koqFUO7zPQT1bro4ZOTbKmEUSnA
81XfvdTvS9m6bWpVXdUMuYE/vtn65lTO6+pFrNndZxDlHZoOwgVkHcs32yeH7PUQWsrfK1n/utJR
L63Z2mQlaNn0XQ4JRaABFaAaI6Wxe3fk373Xixc01HOZFBarJcPKgrG8VE0Q0OkLVX77bg9/Pxh/
v9mLo9uczX2RO2c5iQxVvwVfDmhhQmt++WalX2OMH3tovpz5Xapo+0LhrVC0Dq/jZFqZAM/XyCpR
ZaKunS5RDZUi/HLdlvoGYwR54X/roluaplUVVXN0y3g5n3e1qNzL/VVCDBp0p0xEdvtCqDu18/rg
zbH57Zr/XOvlgFb3O1Pb6bxyEeL9GJj0qTaZQCTYOgrbQ/KeNwv+5nN+LvhyTq1z1cnNhAVzn+G0
hE0Anx0dFBjpOnhqaGBIFmO23yyr/XY9fuzpy4HdbZT14XLkztM1zcTkAEEi2FFCjJZGjDeL/Xpi
fyz2cmKvN73Y3vYsBsOCCUmym3/pxYzfLPT713NURVMsS62+BsXHJDfO98sxG1Iam2/nE2qfWOmU
iFhdHYcC971Z8Nd7r/294MvXO29K26woudizR1iOuR3A9Gh3q8HqzUq/7+HfK718sKNzcIqNwUoK
NYIOZD1Sa2kneGuifz0ZVc2o2oqhOJYuP/9honW1cpmdKge5Adn8NodkSe8XXRm0urPcW2v26w7+
WE7s+I/lzGJ/PR+VTTYsOf2nzqMG51zxi2gLvPBmC391CT+WktPzY6nTVjlmaZrKx9oND4TS2xrT
G3F2+uTM4XjrV9/t5IvdWh/Uh7p7bGUnwexJ05hoD7sGcWwRUXzzcu/2UezMj5e7XM3z9rrh5cBx
2cmi+XC/rZ4FEWb3JkT/NUwm0fvLGFdt7cUtlLvseryVu8NwDKwVK2Oj4FJv8OUSNlhH5h7oTXBf
789v+Fuc/HNV2YAfL5g4lYt61c6sqtXB+erbiA9XO717ud8Oyc9lXo5/eUu3ldvNORC8RnBEmjL8
+4RK9IMOlNNbF6v+dkZs1darVtUxHUV7Pf4aPzteEoT9GZSu+kdGxANvcrclZN682cJnzPgaFP1c
7eUGaLp23eXG/jDUv48R47Q8BMivcOr3buPego/35y/2PAh/Wu7lAjyM8/6mrq0DaXLSFfps0oO0
cA1yDgwD1zRUvs2rO7tSYQeAqiX/1rf8sbkvd6Ji3w6bTDOFrOYMGE8f6BQV14Sc+DlpKqz9+X3f
bu+LN7hodrrGM7G9PSEDo+5Gb0C1tW+inoZ6oGCXb1Z8d3xevIJ+NAwuBW8IxIwMzpm3w7eiziy+
zvLfrPabjfl5fF78eLrPbvvszPtdvcIX3AnAkUagItCJAd+s9Zu/+7FW9cXIJDdteykrzzcr4hKm
OtkPErnemzP6a7L6c50Xs1Jq5TUpb6yjR477CRmeoIvmo+Wb13mzdVX5kD+s1/VWmNrtwdaZPSbZ
c8s/bqEVzaV+/2aldxv3alHs2/5hnXmhi590T/EX9XcUxDT33WF/90YvtuSY73bZujwehijnYPOJ
swqZ63ACff0P3+jFjJSHfVIeC95I2ORmXXX7BV4UssWbdd690Yu5UC9KZh+u2YE8Q/Mew1ukul06
ADVh6L1ZSj73/7KMxFiKU9V1w3m6hR/H4aKd1qV1Ug/D2SeahAETMyGRJtCXaMt6fyTE7vxptZcj
kVnnIk3uBoevdQ0cepYQF29SRY6HSNjgtOfFkVL2O4f9+9X68ZIvJ2R2NAvVPipifssg4cyD4mnY
wX8rCrd/LPRyQHRLSasVpSpO9NTsSOq0RmvXphh4ewMR/u7Sfiz1ckbSJKkme1WTrWTSMaoxQIWc
eLhW1AgP0jbTymvmYDZgasHbHX1aiT99yBcHY6q79FBk3ATat4ez3m0OmzXMobYFRV2IQZSz/GYl
gAlrM0fg5DU2cSUka6ZqT+NGRMf64K29+fXW/NiRFxdUHIpKpdhwlIX1SeXI7d4Z2IAJfRu9vLs0
L+7HOhTaZTPjMxvuJxPN+4L2oS6GihbFnHdGR+7EH7b6Nch9nHdWcXFYDDbqoFK7hxqxw/d5Ue39
JTHyxiC8uaJPVP6HQbjbVyc/WM8jvG3PoiP8p0tNemzblKIQPKaMtHL8/3BR2fAfix5vqXa7brmg
CcnQnuObRbTq13YNocAJldLuIzRz8sZv1pWL/6e9fbFHp5P5UK8zXY7xHfqwpJhlNw/alNtpunwL
cD6D6D+t92KIssRZm3nKtfGRCyyaangN7Kgiszj3NPSZHasVmYOcijuAOzMT4XO9NVHvvu+L3QDZ
OpRWgt1ggEzbYTiKf3wQB6AkTrwvjSPIwTM1bkd3yX98lF+sRvk45mV+5GxtYjvSPcl6v2VG5Bkp
b2FNvvm6b66p9mIQ9Kt9To8Xlis9+kUKBpc9o1KYH/C10cR+Gx+8sUDai13YgGPsquJMj0GKbwt1
IhGjdRhv+hu39+eXe2eBX8PS4pJtt6cz3xGF4q4+zqeXTkZRCiJ41i7iZCHgpPO1DhYFDZ7PuVQl
w2MOTAAlnYMMViG/ew8Jy+n5wwGvyg79uMjr3LIcJWPL9d45YIhysw+GPzz6TGBZlnWo1G+24Z1r
f27TjwVLwz7na5WIYt3WwCr7M1oLpIno3WH6FYL+4dqrL6bC1NRLWVQwFeTHdWfyuVkOuyhYFV64
76/B2R8Rna7Rri35jvDNmbLk/vmTv33XF+tRVh9Krt6eV/dCYTl1AR4ewjp5Z47fXJzqSxjzuO/T
893kK558JOlQcG/rwHwj2dXjmzjm7Uu92KNKmlj/n7TzXG4cWdbtEyEC3vwFQCuRlKPcH4QsDElY
wj79XaV97xk1Wke4MTsmZjqiR2KxXFZWVua3DDulrcYnk1Ps0Csq+h4pK5sYvYlzVBsZn2MdFWrb
sjkNN2pIlVAeuWRdORtS3QQsdtIY/Hj9+ccd0UbWJzud9KqNaK/1tPmzxDCigI7Y9/tEv6Yma2R0
HNNO4rphAO9JgVyTf4m8HoQrsA2ziaa+vvIvu1sfX4WPg5HFDgtQlKwyW/2LeJavcKctpExk9NWO
7uvArqcObYUAv4dgNf5eNiOvHSgcQiSUnD18orK7efqc+HJf+Qe/fbmR6YnsztCimvGuuU9Yj+Id
4SvRr6Pua9LX1H+3c3/FppMuOpyiL8ehXFGYQUnRK5k+foPsATopFBlMzLL49n/3zrZ0QyOOpMoj
85NnlqERh+CSq1J2MFP8kMJcAcHL11Mm9ecF9U9Tou/fTGpSh0dDTZhlIGfrOdoglPHh9ZGJTunf
RLd+3iT/tDWyNFpQ9Ee9Y9IoYfmPGyTwl2jpTDs+4qN+G8GRobGaxNGSGh9Tu+VRhnQZ0TNjK7+L
mjiEnWrSk/7L3o1Mjm06caQ4rTijB/85RBoEUByh26nD6edAuPrPMI5sTVr1VlyFnIKURPgWVjRb
mFcB2bGUXlHUBRwB7Zep42hqSY4MTx7bTuUc6F2w39xFvgCanmdkemWziWH8ebP9T+++jpBvC7LK
j43lmMwcuZDX50uxs3X/gXxe4uCp50+0NrFOvuzMt9a6Q1ypQUC3pAtS4wuqQXkORTNbXik5GY4i
18i5nGhzYhuMozDawINarTfCU1UIGhwvKDL+lC7eJ5oRy+CXLfCVufata/VZz2yzpGtonpD6TBbs
3XlZI1YDWC1GDYlyRG8fzqkfmTrlfz58/5nCkU0JAvvonGw6aLivqIAgxAEJiRrvXiizoinze0fF
yvutnyOr4qSpOZwLJ98GJfKCxSaNnxI/jt7UqPLycp9Bifq9wf/l8PmnfyPjUkVqpSoy/RPVT6Sm
U7J01fsiTevfuTH/tDSyKWGr6nlfchCQ4AHOQ/ZE0O4GAm/Ek7nInv29Z1NDObIsZWfHhHC/fM6c
4E3kkUVF4cvU+E2tj5Et0W39eB4KVmZTU6r6LHkJySTtlaAR3FqX6s3vnfr5feQfezmOqRRKjasg
TFe3U3bxi0mAFQGembG5xBsUIJh/6bv/z7SNwyqN3XRxq9CiSKJCLZgbg7b4UiKYOnQmzLIqjvdv
m1w/GGWimUN6Z29ElgOMuqUIQcKYnH7Gm7Bb40fDQLciI8i+eoX7g8bd1wNav5gyHxM2+ety9q1P
YdCEOslG6R1U30vhJ3BToD0Uk+CZrAgxkkgtTblcE2tSHVkRSYsKK1cYSIJSc2rTEDviaYF8I+ka
VRzPnk0syh8GUzd1x1YU3VAc2Rm1VyVafUgG8z+J1JW3spGhscnfntrSPxmrPxoaGSvn3CqKJBqK
uTJEPJjHnrTRwKagyT9hPn56Vv6jrZG56vLhICvyV6fsRXixi2cSTpAokkjwuSZG8AdH4Y/GRsaq
N86OFYnGTJa+6VG75J0v3kRV/BdSl2q0iQZ/WJd/NDgyW+WxjotCpUEks10FmUeLMhUT0ccHoWNY
IutFVHiizR/297c2FVkso297QdXDrq472kR+aHXRkIb9ESwF22vSZv04nIZp2prmOIY9DubY9TGI
dckgl3BVUmeJzJO8T+bEKUm1U+4P79N39B+3wLcWR7brcLZa69DQIkoMiBWIaMBbgo7k7cQYis8Z
OQi6+a0dsfW/jWEf55Jhinb0Rf8pnk9i9wog4XV0g1LJRFtTfRq5PqVqt+djxXw9vkpbwmEPt5T7
Tjg8P2/pbx0a2Y6DrqWRadIhFKjX4VKkf6Ga80h5vvs+0Z+pVTGyHn04OGGa0x9i5Ju0cR+1OdqD
G1jpVPdGyxbtQn+iSTEdf02XKSuKQ3aKrlijZXEqgnMrnUmwbuYojewANZDOcFqJ2kjqnaeTg3+c
sm/tjZZHXmqhw38y/GQN1TBeeWsqnPvJkNRUO6OloWRF2smiX9R1k5NF6Evo6ZDF+vv4kaD6wwDa
hkFij22rCvmIf673DM+jbK2v4GWwOYgirPVpm/UqDAF1TTwMUg2O5IYacJ4qEZUOqXslHofC+Vy/
T+cST4qI8As+3cV5UVLRrfA4cEDQrl+gEwHsXkf6jgSl29MyXF4cN5BdUf5CR9IHh8DLX42ESob+
ZkmJXssVVfeSeeI/I/FCTSIcCVGPt3tOdkckd3L/+TSLl0cfV8kgiawTcm5I3OnIDpxXVFrrDFR+
Yfv5siPDLLm0gGY4KATJC5vqea6iqLMorMnmwsxxfyhqpfpYc+MHEIWUcdjEvc9z8BCPue4Z88G9
GbzD+/HG5lHNy24clWfpeCGvAkGtQrUshiTUrc8MCUbpQtumGFuhrIVyWoyWLqqBvnnVPITXxfUg
u+ezG+0q01OWDuW2ZKUI0Wkh9lvM6/cUtZrD7ng9bCAV8tTET7yU9xbV/NWlda2tszu19I832iy9
lkyQk5KFRm4IKgl+uuFJXe1lKMPc94itIuQ85X/8sEgM9pZsidRmRXZGq9HOcqk45qVIQDG4V+AY
zMsLy3ughJbC9clH1B8W/x/NjUxWKTmDHIXn9G5TrIGaux+gO8/7f2F9/2hltPKVtIjzyogJwYDM
IlKJfrFQZFcprf99k/1U9vVHSyNP59iWJ+10DoWPSgkvx7JEmj+yIf5TDcPtvx6+ka8TxOQOSg6z
FW43ivshBEZ46r6f6NTUJI0cHJWTUk2q4iu3ZljlVHuhdVciUjbRzu9r7y+nJskboy+thPsfhfwn
Cmt15FE/Kj/Ziljg1HXiBxfq21Qpsvj/347/IGpS3U4PIn3MXDy3C5ExRNUqeJZJH2qqY6OjK4gr
K4wNpkmoB6Q+5gaiPbcWIbsiyCYT4/j7fFE79mfPjk6pmbJeEUi6ttzXE6/oPBF5SEd7Ew1NDeHI
WBRFbxm6SUMCcnFa9nuF8srcO2/ix/y/bWtkKSy9HZJDwSJsfCSr8Ak/TBdVu/+f68rU+I3MBWPX
9pFFt+rZ6eY1865aaqZJX5kYPbE5Rw4NC5CUSEPXbYcyrj+nyThnVeMcRI84GuGG+frqo9lJM+mG
4mX3JYdacqEiQDcZSv15Of5Pw7bo/7eV30hKlqUmRpfK/PscnRjZa6hPXcBOIeHr37zOfu+nPdpo
WXCUA02mn5ZIMfBvhFjO3oFtMTGeP6/Gf7o12mWK0ihOXzFtFf7M5vk/yfQOj0/XEw2JpfbLxNmj
/SUfnEA5pnV6B81ol6GoJkJiobtAZS+4PR/dPXCTzUSbU50bbTXdqnnhS2jzTHnMQHoMS0RGqiuZ
TfVOfNJvvRtttByraNtaLja16Je0NVfiCUGEad9F2X7xMNG1n7fbP/M22m5tIhlhLlI30RaYkS+H
htZXBHqimYntZo+OZnk4a0assOqFOpWE5Fv2maLcfK/wVGoCvhUE72olkcyPV2VOnW1i8f02qqOT
2jjV9inUmL9uFzyfgUgKYS0btCuSlbP950Rfp1boyLSEaqgEofDiWs42G+1giIaetoz8Mzq8EYr6
Qjpyos2JaXRGViXSw+F4MBhfvHl6l6AvnKIthpDeRENion4ZSkdsle/mK9WUtDcZytbT14Ht9Sd/
RyKEyHt5ATw4tz7rS2mRoksx0fDEHnRGBmZQwlgxe3ZGicyCM9/dCTstNFAm3ciJ+XNGFsaKneJ0
Kgh1VmvUxNFFvz3OP0SNVbew1nvQalOTN7E8x25/MsTmIEl0DSEu73Ah73m6MJFoMRGvmezdhIUZ
xzhTdTg4TkXvwF5dbni40ACGl7OteBOlrP2/nbaRfXHiOKjPGvYF8ql2kXBVu9wfdqHvTyyPqTEc
GZhapqq5aNh03EXx/KsvVfzOexEaJ/cTbU0txZE5SVqzk8qBzVbNcmQHE3S7CoA0ApQ4GXiZamtk
TKzSDJsyYvyomfHQNFsjrA9/XsiSK1cT/frdiJjjuOZRTxWzNFmHPQVIqJly0xXcA1S+Jhr6vVOE
ef40Ill+qBWpxllAB3Ehk0bV8DCP/Kh/OzFVX486/7u5MuWR1Tg15RDmGstC2ODjbfR29Hu2F4gu
UmZSxCjhgSWwOvSHSkjvTt4Gfl+W5vg2YOXGUJbiPOfq+38BIXAyfJS2ocfNJ4Z1av7E1v9mm9u8
kOpBZlh5d5q/EqJBcDHY8SL5rwyWjeaMqFRD72W0qVX73PcHwyLhCSk891khxiNq97lRkeUw0Snx
WX/N4Le2Rhs70QzNKU+22NjtDOnSmeqp5DW+6W/KJ5hSokr+50STP07atyZH+/sQll0oSRTiRZdC
C+suQAYBIWseJePpsi0xKb/1b7TBM3tIClFscvdYrspL1SvWdA5SLLd8kwje1HOQNtHeOGs1yof0
5NR0TpDlkgUp7bv20wDzzIvoAUQUsnH5zPYlNMWfEqSlSvdNAEwiYD/pZ4tiAlSFS6FJNZmr86NV
sA0GXrNkHZf0z+WrqYOknDvKVi0CjNpyeHh4EtpW8I3+3fr9p6WxVTDiVpYzqlaV2yNPHOJFLFhq
aJGKUoXFxGr60WP61q2ROzFEQd5JPROMbhk6jIIsLuOifYC/w8HnIRNhzYkmf17A//RPrIFvhoCL
WEnKAIWrIsmq4sKeAaERBf1I9wHomGhtat5GdxbecTRKB9L0jkTV1Su+EqdTulYv7n9v5ysl4O+d
8k+vRlYnstqkbBpqsoS2KtU2S9YIAZYrVgk1su6T0IiDYAUaZdK9nhrQkREqrC42ZJsFI7AYOo4S
tlzC5yUYPEDo/TeZq4bybc2MLFAdyf1R/X/HFoBynbkTAdOptDVhXH4b0pHxcaouN+OAflVr1bsT
seatEGH7feJ+SjD+3htzdDnp5GPSORIT95+y5sJ7e+mIDEyZtp9ySv5oZ2RAyjMX9SYh/osu6yX1
r+sjclFv/VyfC0l5pPmm7MhPBy5PPSa5ArZqGvJ4WZy6uFQsvIvHeJYQmX0TkhnJZrJjP5kQFUU1
WjBJWTRG06RoUZ4HXXZi5Z/c+Y47s8h3vwLuvv+8vp7q1k9vVca35v6er/5QOgrNQd12hJJ56u+E
zosgGdHmjIMQDgzgFX0qGfUnU6KaNipHiE1QEjmaQadoCi2ojyfijJJLEEn3W0i/sBmn43A/nYPf
mxqdAU0p22WsnU54ZvAm7nb6LFswouG7eNMkF3VqE/xkQlRedQwmEE0Sc9SekttBr8S0x6UBXWiF
S4NDtU+MMuW/Swsyvrc2OnRkqxnyvGIga6ItVMmK/CPR0ORR+uMwfuvW6KiJuiHp2zwWS7OC+TS4
qwZaDDpOFG8li/eJM+DHJ57v/RqdNUY8BJVzErPG+yFi+PMj46jTHohx0mcmS89/3Hnfujc6c/pT
aiHIxjg+PjaXiCS8rrgTXW41VMvX18vf7aQuJmVsjYnvKbYjm7wd6SOrP6R1pLVhdGRJlpf5nUYi
HPKww1xkP1E+dbySdqLDAkl3uBQPo4z3RfyhXjkg7Xl7ZYabTYcCr8KKAsJiXdWB7wBVzq8lf3gK
KncyQ+unA8Q0NV0lLUCzMIR/ehpmUzdDE6p8ZUyuCeLgJbk6kYUjHKpMoNmgU9/BzBTVZcHN5EXy
p9X3rflxFqGsl2l7cpQjFv+8Kraar12IIjoF6sEw05fHbjIbk079PUumbPMOYbOZTaKxf3b5aB2C
09ApB/y5M3KIPYA1e2NvTBSr58Gax+saT3kQNUm936EMHM+qbKG+HLSN3vnpu37yrdqr0pmBYNf2
fFt/OPW2BTGoeJG1PlJ1iLgvKc7P5lMPSRAd2v1xF6LV/Up52QaN8EUyP6zzKyIcS+vmKr0AfmfN
TMpeBUYhmvcZ9BKWyJYnDU/zq81bO5d3DizcjIuvtRTyLKIuA5ZARfo9U4VCPOdk5z4oM5O4qJL5
ij2HzAgG4WLY5r1nQhe+Z0218yb3pH1NVlwJUgE2FgBIlBjJXBN6USImkWz4LfcJ1ALqqaU7oGPP
ZaJ5EAhHMrd54kgX54QwtnWXgPlAqBdiI2gdQVl5Qz/agtRE/org18gLbWfTb+T3AQddpNALkoUG
mNNsXOuFKklPoFwyxIYhJb2DwmBPvoMs8j4FevhN5903Xqlv8AgWzlO0Lx56Li3Dk3WVfsAMAqgA
YBtoaODBMkc52I9QoYUgyB1PtjAklyFJA+vjvtgJ0Ej6JoCrCNoj5g7QAmFZNBXb15zeEx9BS9fw
zK9fvkX2DGmRBbKDrweS3orL9lHIiZO+cgGFIngfFozlNZSwjOyZ8vrTwCE3me+5JngFs5Z+VzMu
Y3MDvhhU6YW26nba3ekh2Zf7duk8JddwZddAPmbmpr/OIOicveJObDCkVRDIj5HHPi4HciSR1j7c
FVRaATFEDxm0wxw8ARmGCFNDZD7wxGBRNqPV7um+vh/IyyAQAjwrfC39juwTHha5LwRwyALD7UBA
reVFtDFntYhF6TA4Qre9FmBT1JFJLZHmpwfLP88jh10Hj9z/3Tz+5N79sfFGR41lRHWj9sPhbtgd
CP2uCQjcdOi3oKu7yz8FM2TKczV+btMxNcNElkdxxrHgOumOetS2BwyMCdf1qrs8mjMSd0B0kJaU
LSSOvU2/6e6KdbVJ0PpN/Gxztt2AeLi5kNDGewpDNx6oUh88p/ZO2wqScesfpJlWPWZkR/LuvTjW
nvLWflqap7Pgd512Y7F42U2I9e5V2et2oJG6R3Wh3ObgxlfDu1Ig/M687I+wVmCvyIsSLiA6LytB
bgfesVcvhFK29tbNHeqYK1+96Rfdm3TbPB5XGGql9tRPXV6Vd+erFNz2Q3vwzdqv9zHLIvFsFEVx
+bZkVG6i+XlNKAnBRGE5xJqijG4RzUH9UCpUU5sIynA1rMuZKgo0bAI0xZJsHfPq8EU+jfcmV1+w
6pLboE9AbsHytNf5q/fs44CUbD6nEHZBBdvywEW8QVwJNNpNqnh6vQmuyqW1b6AJboOrcIH9qeep
AdoU8Lxvkx/UwMuRd5KXwoRYlstWlKYc1upeqLfkCJ8Lb64DhVN+lmS9Kp72QVLPBuCO9A5eje0p
P8qxCwXgeGM+cp1TIn4Iyfk5pNwbGUgyZPuaTJJNdB+Ti/Ysv+u52xDIhjJ6RHSgXFBLtygYzVt9
F8euhRz2gwxVBT0XlM6BGyLBLVleCV/0sLI24MDmts+4U+gRuWyi0jXWYF/V2wFwmQBnQI8hMlnO
otd0KSpsYDG3F6B0tu2OWME8uqdK5L651wFaa4IF46wV9JoMdOEP0OGkBTwc+xE5OH6nWqWUHpNQ
CTrJyz/apXa1BgnOPhl2n+V1+w7sgGyIuHBtHznfR66ZMCel9SWZH2dkzPG8A+/0+rl9aHPOckbN
uVsPn0j8IOwOP7JfOiukLai4hc+Ew2EC2ojclxASL30AKIE6+XW3aVfFinSrufhKsKModnHoYQC8
EBnvFSylI7Ld2S3GVL3QIbWA88afQ/X8HcxC6r0AwyQBCk3/BRQNqJQpCuaI2y8g7cBlCF5ayy0w
ZQCrweuc/GQJtsumDQFHEkwDqHrethXFShhHmB/zJsPWJt5nt/3MBSqLgysiCNxfJF79RQQoGze6
O17K1yWM97vionlSgKCmSH1TT0k6OLl0a2P+iIrVTOTgQTJZnO/yVbAxr8vL003jA7ajSPDafhb0
6fP28C50AJu9zbL6fJ+wiz/4qKb8zUaN7OLxaGVSpXaYenBt4fbk4pCsIy+aW7N6Xs8FWxd1fz87
T1xpVPWv65olZAGJ/zrIViJfM3JYUSsmryYo2zuHS9p1CVdsPqCCPlwNR0BtIMrMWVItw8qtS6IL
kIaM3ZntMj9e9ZZvae+NcRMibjYz75XlwfQOm+BSB9XumVdhtzri6qb9W4Dk/1zfW7qHSkJe+UfQ
Ldo8v5XbVbVxCM0+p/2lszWd++ZCK9aL+qNUvEriXPZy/JbDpXzvzOO1tZUQpcvmAxThhbMmz0j2
awgjs/w+uwzvsmAuL/sb6lQvZWth7vbxWzyPa6rJ2zs4KsjCD16+rRF731eDH2zrh8RwPaQQeUI2
kIT38k/Kf1QK004zI70ir/A2cB3Tq97TI8bkMK/Obi3v7W3LK2L3WXpq6a2fs9f6wnrirXT2GO/6
CxbnAtoASBXDLV6Vwyx/U2q3ALPzAgAFfuRrBehMcxWs12WyB9RqOrOinkcfkl8uKEhS59hfCGlb
AQlNlDlEHRX6A74aXwi3JDjOFWseKhBOm4dgXj2p6K2F7GxOFy/jACnp5sGEUX08PqiAfR/Cwj27
YeMCMZEML9rcX9Me0vo9+/gxktzr40e+6BO05HnTPj9zzvy+uM2/NbFHa2x0wzi0haOXmnS+OjcK
FJD2eWiLTe5027y9PRXabAirF6PGNWnAhaqF1x2qZWeFrnUACCXbbqXAMLfSx6RKKGwqr3JihSn7
XKKCJH7V5ecshIwx5PvE/Ghbzi4VPnmJ+lLjRek+da6V7Dkauk0Yn0jHBaWbvBy6bsWBcQR0leZe
rBWz2nDlEmOkdg9ydYNgv+cEzdP5rM56DShHJa+KPtv0beWqFZoMDX63ti7qZzP4PCrSog1hSdW9
r4fSonI+Oyfwzh3bRdJmYQ5QZV7BXpBavPPgU2UnBO21psmbsNuc7JmVVfMs54RpP+tSnp/Sw+ac
UTLJ7SE+r/X6Wqq5i1WpH0T5/JCdLsIjDxnFaZG1R9cuB6/r+8s6Ofm2si5yCRCodYCOFcyNwPGM
05Nhfqjxp+OcfL09uE2SzANa65aB9KkpsMyRIJe8ukLJMsi8qrFcNDg8CQjNrjlvTLO+6A/t5Vky
rpomQKjXIRbd3FsciubtMQekklaY7t6VytcTGe2FX3VkLRes9+Q+aQf+kL0AJXSTxBRAfaeFjYeQ
zKp4HcU6Jl8FGaY+N2a1y9vPztjHQDTUTaBD0dHtVQ3BIX0RvdeC3M8O9wV2+ayHS652rtLD6+mu
8/ZdylEvjpTisu8XFo0G9UIqt0aNMqBFcjZ/pprjWSkcqXRjyMNS6+N1qG7Ii59VR5AiGncRCQgU
f5qW9Cxz85SQyS8G1mf/0RimFyta6VvFuVx0WvgWVYCATAjuTdvNo2wnp8pM77XLXAXSVZAo0oTQ
I9YhXleYL+zq2eJIOge4nfGMVX55wldz5GqWhdpVGEjzo1zMFA2dnjyeDeVN7OxVjRK+RN5EirYt
lMOiP5BBfkp31WDO8h7dw0w/u6e+n9lcu2wpXcvSzTGwvMBUt62pSJ4V6jMz7rkQnsCqpflaVRIv
yQzyJ4N2CV9hZRz6W3bHIernh+H61G0V0BJJ6xml5ZZNudODzblpF62jXGbasEgUCxD2AWpyJA7p
NDysmxr8tkEmYUUJrGqQJN48H7OXKlLcMDRn8Rmh5XyYK125sW3gq8a+wDWKP3JMTl7s++hZtcHf
7LvM9BMDWLGzcdKtfdjH1uas431EuMdlvWhVsItGsD4YQM/T55QFTK6A37f3epzMOUFZZv11flAu
4vQ8U5BN0PObwRooWupeW+5yxt7hfhj0b3nxUdrHhRq9UIHhnwrU0mz09FXHy3PvJBdrMxxujJZL
KZ7hsCi0fTscbs8yYs59ttR0gDRqtMgdLIM4yI5rw0oE8qvQop022HdWA1fZDrdFBFLrBHi4xA9H
295NQ/U6PnHAZOu+W2fJK4YOrBr+cqyDbbHIuCOtjzVW2OSsS2Q2ySfqi+N+HpjkOJpckg1ggx3X
OSteGOnmIMZQLi4TeCUDF/VDBh+sWBs1QeYaLzJ1uxS6y8la1JrpZs4mLW/EztXXyvE801NkLKP+
IrPyZfHRZMCyjY2u3McKhy59QCnBH46Kr516z4hnZpH64YmIlcTlVAM+FwOVS+61FitX8P5mVV4Z
nC/70w3l+p4wEhY/1TcwVJR+i5nUumxZgWbVgYczE3V6cqXzS0l5F+0a1rUZcraXZxjUrU/hCNeM
rXqst0EUzHvpk21dxOgNtIfdqUgv6sS6To63QUjcJHBczWjwX1bZYVhJ6mF+UoKrSskXjbxp4b0c
9/LJeNB1PDr85gM87DBhtx88KSIeoFvzs9a/nOT6XrHN2pWO6ZvefeYMyxB+VvWwSEOF7X1d8Yu2
wrmjuI6k+FFtg6ip1sfQmHXpZdTcISDg5Yf7DD+XmaAM66Hr5LkVv9th4SeWOtMSy83BionFIw+v
Uq5/RAFVIvFVXSgfSQQva9A2gYl0lITfHJuXVtwsLT4sr58PuuUGWKIUEx6dF1mtP5nhc2JFfhzP
nEplRG/kct1XD8OgwuaSlnZKMeIp89lKncI7f1SsEibViO/rtMeVyGc6FElmS2wOGsQO+inMJYcs
ooB1GpL0poEj5pDi5CqCdq6Y0UWXefLQrKTDve0ASC7WZ06OkC2RluUqap679OjG2r5kcTZR4Nt2
vFlm9eLM+h3Oz7VyXssqKFfLucmbg1s00T7t+nV3DHyp6PkXxQwH565W3iUb7ejB9t3SlvZSAljg
ME+oVqHQJQk/jXxYF31z3cvDKk2UZXcs/apQl3VJWaukycu2iXE14KQOmteeng3jqdaIAFQKW3Xv
fPSK4rXZps3yxVJYgOrQ3TpsNGNofYMhF1/YOR3mjdz6HG93ZnreqKGryme3tSiImWX54Mv24SMy
pae0qmetzAX8gPdcBPuicTwWm63PI9NZmxYyXVHyEifDkmDrU4sLYSuxX/TKlaaoV2YUuBnHSVW+
6hWIG44BqUs+BxBnbN7uGH/87pP9HacWxSkyQWpD1wxOlbHbbynHtj9J7V1B1ZQ8k9f9p25dJIeX
fhupXpeuBqRg66uSQGU7yz4gzOFGnoiQ1d7Nuoy8RrsDqBr71vVxeZpLHBjR0uQo55DKlk23rh9g
RQOVu5LQNY/om5fUpIhOXF+AZ4wjuaIfkCdkBUcQefPRY0IaZXFJxKm9G5L9sVwdz3jA1rLNAMAp
qME9KMu+Xx+HG0fBD0I96IAyJ+w1yZWhOUsu55YReI3sNpKntiv7eHEiuHe+LnfKspSIvLaLqzOx
OUIld8EqvE602RkzyeSRx8vzdbXnpgMrLLhVH8/cLrnzW+BdxWVDfi/Bzjbq3LkCyBf4CgcB5MbZ
pUdk+0BplL1T+bGetg+uli36y6hy3cOKEAW8tE1HnvJy38wyxW93HIsqn72/j+dbza3M554qgW5j
zjt8FDQZ2Bce2HfuQoti1W1TAPdpwXGzPNyar8ca9Jx03/rdJsk8TPIWdw2azO4x+cgooW+901M0
40JAePTx92X2d+Ey02MqGsIitibryljva4hDQy3LIKCSYpg36Lgth2X7lCMnvsx20tPUC51miIvy
H+8vokHdxvUjrm/ZY/E4xeg1u1KMVpSboxy6UpahK8Lt9Y25aME13vbqdXaeh+oiFh4ukRlGimzw
kHjZQkSq033Nm4B6frc5vIm/L6JLnVNsDfCyu7QCN1F9nZpy5SpWdko0G+pFnM2auzMPSz2gWMJv
phd0a62en19LdRasLAjMT5Ljm9LbDcCjp86eh5nXyV6SrxvQcVxzUSF6tWwe3irgorBNq4UEUu82
KakouI1ktwh97rHh8FDBFMwqPzr6eeFZlufwAjAjyL/gJgBE6OHs1NyM3O7gsWiPfkt9+MF74qoS
X4MwBmwYPfR45R9yM/von/LEu2FTBFwFN1p0adc38qxw6UheLbJuSSg0tV3bnjXsGJWnocOsRgq1
vQmHtTo7FN5ze6NdBM3qHHi9NbNX5pOsb/m0JFsF7SJny+/0d14ZPuPM3TqgBRfHiyOgHWN7uhxm
ASxyzm3TLe+NBWx2wuRAgWHf3nfrzg0/hnVPICi8PZHmh4egE4Th8nxRvHOZKG7zjU1ynKdf5pXb
vnP2qRdndd4dL+wlRX/SqmtXx+OCwD756NF12nowUlvKJS1c89mx4IKzYPk9OCtbW3YL+40Hj67x
5ddBd82H5HR/20mIrlKLUK8soj/HVV3Oms05WtrzfDsQ7oClHQmJvODmQE03AinPFc565h1uDcnt
b4J9k7uh7Gb5LOEAf482Vr2q11w+sVCWiK0Tzak8LozGCnztYWlHLBtCWO8ozy7TDbR7yHgwjput
pLvVVZf69sXnGlPhXA3SGz3gKYTLsKuc50BF+mrWr06DL8Sl+NDLnrO0XxzkS9Vat9os/0g27cUZ
VM6Zcy8i98DLdsT/HnDb53ymDWY69WNnNdyvC9ldfpY639OL1hj2HB7hBUqaZPUnnkl9beEf984y
j93rWF8FN2Y1YdS/KuL/3MOmYiHPZTkiO5F3yT9f52Iz6cOwOPMefUZJ5D2LBMg8A47TN09hv7aO
G04mp1w04aVy2nBTrDvCLXe98qyA5I23pfpkGh/aacvN/hxey/lT073U0gunndqgFx9hBdvrCUv3
15MiBD9bsx1Hsait5kj980tHdmHnWW8mqLqJPNEB7svN+eHtKQFyWhLkDGbBLJkqavkreWXU6Chs
GB9PSMbbWnKXXtYD0XRla+8U4PTFrX4z0b8fm9LJfNBMKIWqPsqT4bY2SPlZTQipBiQwf8UlfUBZ
yuq/bGjkmaBjVobHhobOviiqCub57IEg+cVUFddfIVcxdt86NApKnY4p+TMO7YQAxpULVSG0LE+M
mvr3cfRHI2PMWGqU3HK0Rr/zNxtw8PPVXXR7c4X6z2zmrW9Jop+/L6dSjb72x5/7x1YtWRVpCLLB
GTjKwAnwnC1rcFRety828xWPKQt7dXN2F95+CUMcvPL7VL7R3ymptANHjcQmsghUdZzeJBHdSzpJ
V+4uqIx/3hyWiv9K8Xno3rjm3dVDt36YzZ5k/+XswXS9Duf1cnl90e1+XztfYjJ/9fyfbzHOekoH
0tTiZlDouf/4nLmvu/ndjRCl6JCcmW292S2tTq7Yv7f+H303R+M9SM6xRRZeSElJy+TSXhebcnnw
cvInlGtYRZA7S8zA/PfO/hBV/bNZ4Rq//YMMleu67Ioy7u4yt3gpV0XoRm+nZceR/WKvkUNu4cFf
3YWL86d5NzAf5zvNv8PXMD8Owi0RyfqXKk/Ix50F2EJxNcgo22Spvx6pXP/9u/6dPvjn8jBH1jGN
aqpjMjO6O2zvQgTogOuS0bcplpMZyMI8/LYERiaxtctac3BF7+4fN8+iiGTuvs0u0Sn2lsupAlQx
wr+1Nbp8FKocBofga+Jt8pjCdfBukDWh8OYfbabydL4y8set2Yh3KIqqwNtTRq0lTVZwTZSVOyoD
wJTuJPe1ZnvfnLybxdV2vW4W5nwducvr998nz/rBUtKsKqsm/2jqOFtGCrs+tdJDt5MLUgYyT1L/
D2HntaQ6lnXrJ1KELJJu5YXwJCa5UaQDeSEL4un/j7o63X2iO2pHRXdl7iQRa00z5hhjLp7jMr3v
0xwT+mqlPfe94PXvHuWvM+2YOa4y25XxypixO7eyO8afuW5PzdO+x59glGJ2LHvneVvSSJqJ96wC
cJrpEZUAT7X6p1NbZN3xVnwKLBI3hGWhWSM71aGDVECCfJESSgkug/KZmysAGOm2u1HnpGHa/IzA
xYzShcfWVPeFAvDlSK5hBOpzrzJZ5KTHS9a4VwDu2WJitFKDnRbltm18U5xr8Skz4SXXdj3l/+sS
/H9uAewquE4wj0RxxrDtX2+s9FAfSol75lpd6qYFYyBegv3TjsJAaK36OiQ2hLHGsGtWLLD++Jea
J5PZPJ0ttMTqB/smhirIIKwCelu2qVP4pfaT7/jIS3Bji7bh3dGCeOBtUTugM4zgZTZF8wgqb2xt
OolZb5fn59b4mB52B9yaOeqn+puzlb6yG81WXlZzZgQ/298+ZjwdNsdDksrs5LtMozpzFTmYlFWi
BANNfuaCIiafrHq+H3gfTDiKSztvNkP4urR/kICyS3HImSSD/MzsWVAdMs3JElYOzuPZXCyW+J+M
ngmTuHZKgBfmakzlx6DH9buzmBz/95P8D5XtX6/Q+wMwSYlvqEA2/u0KKQKWzLoEzX1A4bwucbZK
3RsL7jfuF4No59DiFv/1vwqNf0q//3hVQxfFf3YXSf9eOs36vsjaGO60tueEgRuYbz4VG8c/3fnd
/+9vESLlfwSlGcubNV2WuLJ4oL2z1f+TFvqizBJj7IQPcXusIaZcPD1o7HKbIqrDe23mZRs2Acfb
c26lie1s8/11C16MB1Y0wCvqGQgG3R59q18cttvcul3Pyx67uHN+PDrbAT4AdJHw93o/BPxlKzob
/sWYSzgmKWfoPPaxnChpjGXC9g5Hg+xc49VHZ8Iyi1XNrnag6QkjG2Ane0ZawhxbGi1Mc9LU5uxb
sy89GBVH712TJXV2u9G9xJ49oVnYYfkX7hIlZCrGzHj5p+2mdectbuhflp1zgrKR2zrhcPz++9Nd
ec+A4A32KJOjr55BSOdbrUvf3N2YRtf2bfv3YmGB1fzxH6rT39/ztHt8pkt1s4k9HUElp996V2nC
537+CEUjiH/ghq9uv3fra24evyQKmjM0IXZ7rdxsRQS+3pzmtOWmQgsRg9Xcss3t4u4S5QrrZLbW
SpjfrUVSwhxx+yNyAOfJ2vX2aTNMsqqndb9w4QQgGredwWd4BNsmAimVd79seOdLzqotgvkQsuUr
BWsy/RUEPqaX3rVaFqhefv9HgvunPP23k4vhpi7DTZANYta/3ZdHI/Wjxon6kFhSnVozgOeCwGNn
G+F7oiNHW1g7Q+2Js8VLtHP9yPS8Vmxt5lSiT7gZVU8YHe1uA8k/s0CAF7f4h8D2xlEZPb8YhN+t
3iTcu13rGbrNqEFRrHvmsLWe0GAwVJ1xdmxhtEvGHpmtyPZ/vzFvvPM/rww1q/hGjjSy679XJwmz
nruSItDsvYdbfGQbCZKlzHox2KAXDYjMG67pytxrkvM651iOfMUXc5+DAtvGYfLF7e0obp+PqJve
rb2xVfbJQvkwP+TLBKYEqhQKH6yth7L3PeLv5TzXbBNbE8bVq3me2Q//HYVQasJROtc7ZqmBFuVu
BVKyYPTmK1GxrjzzpA6OTP66NKplbJJ1ss72ENZYDkOS3MS/+mr2+XxBakoQxqNu+Ssv9eXuNfN6
J6c2czDhh7tEbo7M6Lbi9wq18DEfIS3eVhhC8ed9MQT7eeInYyKVrprvIdCcJpjmD1uev0nonS1F
oOdonGf+MSKW2zpGR7N5uTO++J0DwCzMMGZbbW+86UpOtdC90RnsKPETXyAt7KtFvpp4tOBmf6XP
kmcIZraJGaX3sV6HhZN51UKcN6vbVv7Ee/mDHSZuOc8DERnUExk+YgZ4EBDFnqC52AV6o/fmESUH
eFjvnXN4cfkJTKN98qHOxwVeWLt8iVrUWp8BEYIMn3GAbEyFDMcI/3Y5v0q8ZTzN27t7nV84qnuh
fYdSxZiaTVi3nRCZMNKOVTguFJgiPwQq8/wKh2Xj82l0NkdZ5puESFqrAIz5Tjw+IL2lPoS7cIaa
alPv+s3Df4U8ORLOGI0nc5V4Mdthh2X70axe4bRq5nxUKJ7h0gVtJOxi5x7Jm025LNkfk2yKD8gz
PlP5m/L+A+mj+REuMWSzr9fNMkur/+ajzf8Et42kXeq3vASssKV2uYXttbrKa1xgF8aiiJQlVMDW
Ui71z3NnPHxVswGzgSENUq9oARgW/OFUcQEN93azpW8KOpg/wreGeqRZCLBe2UJ2EnbtqTiJcSDo
XlXPy9tcU8JOCKYxLFIPmBMO4uxhNY8PQ131mp+ZXta4N7C93KobC1LQs7P5wxSmk716Zj972IrG
Rt0Yd8vonaoOekatDD2Bt63y0iMMU9EnwK+O2VGnOukjgOkonaRTuoWP+GZBj+VSgHSINbJhFch5
Hp7C7363isqesV+S5cbsYdCxJ3PetmUcixdDaktEqQ+Tmwnp02GZC2Vu24UvIzCF5cim5HIufnWd
pbrPzLuNjkwZuzdP2kK9R9LLuxVhWfsNvPDY0p4RZgrcY/hSpjB/tU68BdhrE8cgBTYrLgNqgFsQ
M2rDWi1lAGbpP1XiPvKghpzRWtK5xZ/MgI1gc4pJkdxT8830nG0JLURKNm3fOOJTtSrUXZzNSaZK
74sxJAX32AwHfWTm6L3G6AU6uJq2MIOn1jL18E75aNjGRcKXujUtXbLgAENuFEfn/jPt7j94v9nc
a3Dj2zbFh242T1dCuhBmgTHZFbMKbKbxajHm0xKiO6CyUIUSw12MKtavk3aqeMGcRVb8w4Y/vEjm
TGzdHiuqN1+9D9hFtCg54XzoztOrXSBL/ErSZfUthxAp4DgZ0NMLVrgym5kpzoPf/LfzcJEjh78v
8foVcUH3hEL8QXkHRNqn3tj3MZjeypV8m7KM+JsBsvH+u6/7Hl5U/rDAvNfTeiP/8nPGGE6E9Ywg
5O+Vb2JQNC5mc8NvF/FWOQvse2l2z309z7fcAw7pGAFrO+K+4ipru/xAUX172rFgJfs+moXi5rUr
TUaZNi+ohn0guP23uZt99oG2Mha6q6zk0DxIW+GgL1XWmBkft9EVQ6j23nOOXSyDkFWziNfGOlkl
K8Dh3QRewLz7U4rtQp+P7amFGCtA/ccWj8DPrTE22DYi5GItGBP0G59gb9/IyUyERsd8G0u/5gz8
PXLy6vHZWxngtGhxzW9LTPagzr38enE/Qotb5J/t/L59Hnpbdjooqb1bHI3eHj5n9AyNz998VQH/
VjL7MfkdGR+Tr8B070HyrS2FJbIET3LzzyJgePwEFNRdVAKnd0K6W/Hv9CmG5UJYSv6dlatlqLdW
zPZ2UsNAMxKJ1HEfNHC0Cftm+d5B3roPb3QbjoMctjzfV+OrY6AK73v+OOiiJdfcvdqW+SSj25xj
OMuIfAY0qWXPR/Ty5X25GOAU3yNxwy+efYuficdy1MrSIinI1sLOXNV/rxMRpTtAKvGpKzv/GRgc
+swbgztajDjMfd48liGlr7uaK1wKGNML6kEOMIzsn1N7pQB73VfjUboWzY9W+tQ4OdU2dODP9zN4
z2MIyxiwSU7lsEjO/jGX7VcTv5H3oAn0cAoqFBHaPF7nj2j4tB7Zu9GqaieR3DRzYq+6Jl/mdvgx
D9WV/SpOWtq8KKSHY77IrvnCF1axUzMbgH79tGA22fgEQEJhyUR/bZh9XeUz3INtukhOPR8O6lr6
v3XtYEQEBxme1Dm2Vge4Et4Iv5jtUUf0+IkNG/JRELJs4asKjDAl1EeQvzmPbdQ4ip8uNK5h7v/1
2FBpHKX3wq2Xj55pORzeyTwNHm4eeBLP1JAXMaMFu9qWe0YHKNFxxsdztLq217qwb7VVnl9U3ZyE
x7jlPazU8OarDheq4IMY7y5FzR0ThCoap7ARuIMqHi6sy4vuJyM0eQJPlEp3T0M7JC4buzmkS/Kh
thwa6HmWSI2NnztCqh42C4x0APLFPYi9ghb6KP6IP925uEItOPKrDJ8P/gmzUzJ4Moy9HpJmIOTL
d3ZkjuRyr8OSBhhyz6/5FQfpojjK6KXn+cL8mjaPz4o52KdUWrB91E1x4n9xC2QG0t98TGRU4gn/
NpkMfGtRCfkc8sOfEpjAOOaJ/zz42kIo7fiqcW4g2m8q55868F2y5W4JBfXm5eNO01z5qFXWuDe+
2s+713+Uu+xTwS1RfNldYSnycVTssrDIJFXYL1iOvcmDfpOd5UMepRHJz6h8JuTInI75jChaLLT9
YGNm1lrydioc0Eq4rWUcyUwHVxRW6qoJpM1I4/eRf6NBA7BovrODklmx2wTqdgaZZIktlD3NZ9vR
KT7kr+7mxbojqrFnXJtV+6F7wkn86w79CUYUixL+nt8ahiFIiC/3xm14FJfO55rDIb7NSwI5mSWE
QqjFzvBHyle+p7/paY2/ZGIaxjft7jcmThg2Ofw1WuXLan/lL/7TDfb0R/EpH0u+ExoMorv+n8oN
tUe/eYbPxfBVrrjgBEMZOnzLwc6++6hekqe8twu0uuYup+E4J+AttNJNviDkwxwpKhoztBOvK7L/
/CMJmt/7qv54MouFf4vFqmFr1/6YrP65gK+5eblPxGi3h7iyMGDahISlsBYsZdmdX5BCfLNw+Tc8
sRnHsgoYlHZUZXJYqxtwLH1VLsfT7DP+kDfgNxzi1919VSHj257hcR1ILCpCxLUu549Dv0/OsJ12
0iL7Va/6WZi8dPf2Jc/WYu0RknM0lkE6Hw7Kt3yYfZnECUAIw5EWZdCHnJ/FKxw33VZbKAv1OIbZ
J/We+EROYfWwoW2m3ZURzCR/MGyVosbwi84dpHn9Cm6IYHhCP90R/Mo8i1/lroYx/sV0nQqnXTAs
7tze0dbpMYHweKWghsPJWRWvtB3Fx3BMfvkMxS8mPuw6v4f1UTo/XChWaKTmGNLeQ+3cHWM/DSon
d6WAMm9FGWme8mbzkLcV2PX0cs2zri6E1rlRRlYuhRkroyngu8dBoDPXRKZy8xK9U/szPdfUR8W0
Edq5uuzkoE8O8iURPKny0m9KMVjqqW53F7pckxYdW6xDPm8/p6X5LRiWGUn45xJ30x2CIInpc+5Q
ZWoj7RGj9ihFNNM1VoN2kWbj0J76E1BbrDhaZ3WfxoeyGn5gazxuzu3mSo13T0Nx3xK33JbYZjrC
10DMAszbwfH+1KFpseMeX13K3vCBhCIag3RpuvJG/aA2SewqkkPN7eeU459qZcub3DddRp0phz8L
kqu0yk4D0gfTiSsvDl/47Bb0jq+ogFZ/A01J0eRofrJLgiRqvP3dJ2a73YeOnwYSUMiwrHb4Fjcj
SUaGdmmnNxcjX32pLLXlBBUGtevJ2FA3bru7x9OiL3USb7ZpI057cWoDdfM8pXgI0516BHjUNPnN
pZF5cknycELMp6HDSebiSQjbpRwYgQRE0sDH/2kLktr9azzGZ/1lz7x+NS3KTfmh48/9cHpWhuK3
jOPJZCHTu5rb7OsBoNB6kujXN7c5vy+VadEqTfSvuddQPjfO48e8jJol79+qxwY1JL0HtoA1DeXL
E+c47Od/hG59ly5vdIOKR3uHLBLIlAHKkoq6u7bwNKlW1wlLL8x5BKfOrb8oJH2GQMv6ZC5qF41b
EcIdcB/zB7zZ8Hl+eRNaO1ffa4OVgbfheLhUfmbzfKeTd7+Go3ZOPsaP/G5XMFjvIVe3UZ1O8pR+
pfXMrq3MsJoC/rXTl75UOPqlO0uTfSdf321tsqaPO+LA7I2r6BARNq/tsGhX9UazxwZmkwXhgx9S
blXnyQ5f+tkJL2RUDrNTfBq38qI9DBFxvV7fd9JV4X0iiQzJf/dvkOEnuAW88camjCsIs4dqN3VB
tlJO6FW/298aQeEKCtvepIkgIICHIHZAeMhL4Q/1ciGvyLJDHTjCYKK/pZwtAeHYIllZLxRi0Ff5
fbS3XAFpVneYLvLMIo7PeMmrQo8327fwciB6m/ZEf4R2JxTcykHYl/xmn+OmgLhVz1HkTSjY21Dg
kqfw+i0RciyWxdhSw/SGULxMSgqxSrBmoq3C4Lo85ED5RaI3obqZPN1kvZ2tIbxCq4rcVbbIR1ze
VoIUbFddeKMZmiyNkm9w8iTgq/LxCZEGJQb5nWY6dqqHpTRw+G1ZeyOtTWa/GkeniPwS9qAxce5O
B83rgqChcae9plA4qFHrl1HUypb2O83HsAGTOAzz8jvXt8ZWdZmM9GekT7MWIWP2YcC6tkda5fl9
mdPlybaGG7lm8fcZnpx69nwAsRmQxBqH9q0/v36mV1DrTokzpfBuJ3uO0sydyYGeOnc+jNajVZRY
MtF5uoR+lBidtA5gvMp0XHQNgo4caL+zFk42DYrLm4SVeh+cYma3+kLMbDRKZWfPVhBif1AMplTj
lzzITzUASubeK1v5HVAWwZFvbbgwT9ZsvWglbbpZQCX1rWSrsyhBAttzr5yxClrVh2LU1pAwQxqQ
HvAX/XJvneUVLLm6dgoGmnRCHtyiBzVWbreaH4Mi5su3lC/xajHSzOiR+o8hlM1dVjsESX68UgV3
Jez7TS55BGciZPNcCYX/4HN6HVqioOlQpsaU2HqoE1G7FTFE7u1cWlRZQI3Zqp6Jgg5dj3DJzaWI
RwPCJNUbxoj49mgCwWTC4epE1xcyCQfhQxu7aCGT60SXwDt8WnylpQo0nSFdZXJQx4Exczt8cHD9
wTMeOmkZCIrfEWMn5144MbRR1SnZdqvZwxDyJeheuDaCWWVLdCIiMBixl2RTn2ap37dRwfhmOIrJ
phu2irzWTYjue1RE1WMxIDakTg47Vn7CRZKDSjrociCpy3IMHrDvmzkIzAvl05Iu6w6ez0ZCruEs
yBW7eAUmztKFXcpkFen1NwGxzQGRFEZxsiuhDom0C/F3QwDQUBy3Qa/ypF2Jh4HWETj5I/4dzgLl
n/laJggJH1GLpGBCdzIQ/n5uyA+0qAVMNiNhvCjMt58u0pH0FqhJpCq7Svw09HXcf0jYFQ1B20ZD
GqUMt5EvRDkVU02IZ3CVHBLaljESWXRTrosr/U3b7aT09JgFXeMM5k7SbTgg2eNgpIdadbPSnbGk
xtzwblVqqsG7390h8+k/+tYbskNnfOeEGdiCWXgrPB05c3EY9ai+fwrcMW1ntt5d88bbMstPt+dp
SA+iuhMYlwLadPPusX+BMGYXPd7IL+qrQz+txW7+4B4I3ghLUVko8lYc/BkHqQ0EHkM+5wnCIB9N
R66991Hk/8rzkYFhfhEVMJl92gVS6Y5XdVoNYE7ZHMAvW5Kxb8i9c+8u3GwhDfl5POmb4CnUn5VH
q99z32pPkUCdAZgoRLIVkk9yJqAbjKZtu4sj5DkXqKLy0syDgmxJZLu5r9LlkqmKDd9a7ZyKqCBD
VQXo1NC1+fEjooBWTasSoEdv7qTbwZfEZWr6s36uzPl91X6OcfJEsac7NRyma7NuNecByMOKCq5k
H8TgZ6Ofztyk91qEA52jSEuBWejNl3k+aHpj96HYlN8JG4wSm5qggsKNLgakdITrD+bgDC9PMZjF
zKEGyvdAbuf8HAP8LnVeM0+M6facorVfIKiVO6jQKV0SVv7ytHw+Y3HR6PAISyMsTV+qidDzuFik
oEsM9FjjWTlPdHyig+KvZX1H4+4fYFmEDELob8IQrHF4Lz3I1IuEvmhv3tO0xQRSvNcUC7NyeTu5
sO4U6ldPgm9OD1h4ohHe5W3L2ndIJA/KDXQ5NseVOFPnnv6EtuFAmzexe8Bop3VvLOvhUZMhwRNJ
Ur0LT/3OwJEEaElL9ZOf8GaS6kEBQlfYyJ6oQfvYpZC4X+M9dsjBbJOULqAW3NJytmhqr+9sdEiG
YMmaXcWOkpNx6IgdJfUgmE431OJUJxQGlqHZnE6KLTjMBY3ZBjMGXprzWaAVna9wTCg36qL/U6Bo
FqGquQW853ZpiuHErJBm5SqAy0D0e0aoWSTqfoAnapky4ENgTm8eepj9X+Zydr5t7tdil/9InQVv
2oQh8MW8uXjapNKbJ2JyJIcgE1vheuvtB2j637TvMHaILaX13mveUmBvxJdWBuqe2Mia5H31BZuU
D0u4JjNLVwGwA/EH0GX86hbqjwoeeYajb7Bp+3Yu7nb92Ww6hnHozsqPah6v0mtLRv2MEXzHZEtL
YaYAymHY4oqs2MBeRfPpJ/C7dRwkhC16sRXLOX6pC5qvZg7YcqE5RdyGTxhTNE702gyG07sBX6pX
4YzGyFxU77Zb1i0BoDD9UANEeT8sFqo2j4N6FM4NC8n1RbvE4xYAKhDWwrpddMYbD6AOeUHzUawX
ZSyFjIOnhuSwv9zSz+yhLWTrDmvobrO4RIe1T8FTYZqRfMSJDXisFg5GBZhN4MBJBTl+zK4g0um3
yZtUrXY++yk3/dN6ML/8xLDgnG1aj8mkeazX7cG4lGDsCtJsKLlxxLmQHUh93+kXsye4+hfNE35K
XPXqSNCDioupeRKlSYDK9i2uBxkF2xhtnjpyEI1pfewO4NMA6XJjz67KmcnCD/BavYHkETVHk0MI
ng/mX7lwI5ovKcw9TGzeYRrwFF4tK2bDcm0EdTgsVK+LZL8+YuZwTldpYd1/0uv4g7iyZnLWu+hJ
EWi8Pgpo5W8Xj7ut+2XIcRITxDLQkXnWr3XLu9I8RWE7IoocOzcc/cnsyGFR8vhDXVk+nEJ1RyQs
hBPBGdFJcuro3uQ3y4NCccIaIbGNtwbRvgFjJ56p2b2OUPKjuJEB7GLb/XKuEnAJ3Yr5bo7rmWdw
E04zbvCDEsOrsawZbFNFkBW+aNA7r0EnAJaBofOFpv9hLkaFBOrN5G0nnDLjMNs+hYup+53o31Be
TZtePE49HdX9UsmnTvx6Jsde3SjJzw0hwRDkXZQX20yOatPTb+Ej9pRnkEy28f3c4Iv1A7ElF5dV
P7+JS3U5BdJx+H4wI61P8mU4TgfGSQ0F449ROuW8+8Mfhzpn6h2gH/Fpm5glvQg6gQpNoJs3EhL0
oGhCU/RGdTNVwQ2pqhoMIpx4l3R2p/UH6MUYApsNxPw9hzF30Mm1rPYa4LfYlKYFtkpfGUCXIltP
OhFaB+KL5HSlm03eoHpF78Siy7MuMqfTLBXFKDcCSlPiZdxp8ohmYeVBxcxd07Gd4HFTHzdoOyke
nLaycfUANGszZkqOAvot2iXoaOOSPhOgeUTow0f/R3TK5vJKWjMMtuLzFCiU/Z/KHh8ZTG6en3Qr
iJRvpcNER+j96QhOIvv3w6zns7WplHPJpqQv0p3Cavh+wW9PbzEk3sgkVHV6cjjnxfCm2EZzczOs
9Kc0PSEkj+Itxd1bu6Zu3+gP3OlUfpe0lEvtSgCEVoXqdmHOxU3+l636A9P3Fnu41vIMLORu79aD
U0q/oMEzulvJ4YESDgB+N8OOvQviVevFWzAKdp2/kR7zhwd4O9Ib8Fqtowhel4cNrCtxKZb+yITH
LUaXYz0wHRcpUd20sw3qj0dQXWaiNTM8w+QZ45plw0Lv/+JL5U/RRClsSQrx0eoMS60DIYvM0b3n
LjkFJoU4bjgQDzILahbQgrNxgmb/vjrAMTRZy9lv7Yx/b83iSt/WIVXQe4LhJYe3AIZ2pLFef+n3
44ZK+h8QVLO4pNzcPAs7LD6APib6qO5Es8d45thhhcHY/Exb2Rde9Tug4JN8JP/Pzzc6CtMe9Ci1
elAvw84nNyE6nAnBQ4Rk506ZA4Gktl6XhHVQWsj8D8wRxCUDZjwj3KmD6VhIbI0znYf1FvN0yBjY
RczhXQ+cemgidEZgLTBrwFP6dzOG3FfHOmXgGlgxy3OYt+UOZYqIExAuACw94k1fp93zYLwnEYvm
KjFsJLyFt0u6bX9JPc/Wuf9yTUGsEUy90CS9p39ER0QxjElviDYGeyAibxnejCfgWcNnzjk8CcUV
xszxPH0BlAe17JeE59ilu4RjZJzk3prtusnuOdrUfA/nAWKhecTwbpkumVpQOGZfY9AdCxhuhLET
Utm5tJ9d4m2WWeUK360etzi8VEaLTNngWl/brw99be5LPp4lH7P+0YFxnInG+W6M0JD/0tgla0wl
ovo8rcsl9ux0iU7hvYADZu8E8txXiJcfTpZaamkN38LHa6+w4lo9dgyYKSaS96bMO2OU4BmVX9x/
Nh/wFOiOBaxdKLBQjTIyZ3MWueONPjnlqg2RsLIVb1iNoR4AbWTw8k5QmaYD5rGrwZ18bjIiWoTm
ZW6/EKWeANxNnAVVV4qYY1Ls5FvpPFx1mlDNYsCsvoMnEpsH88unbg2qQ+XF797GlgFOrbn1qpyn
W8ZdACryp7BKNmRC0IznT3m6g6YjhGk9ubUaZDNuGZWR5ABXYsRgPRfgSxIjJaxK3205wKns86EV
cD8MaDewi9tvgCCJW6S5UoKTwoIHwVPgIICYci9KADXm1awP4cjMLPD/QXB1NqeKy05HPO1KNyKu
lTEJJSb1znB30aihXZ62zVXbw+55P33ed+aIlCFMnQt7xL2Fp8QADkCHtc6FLfIquoMXU0bphbRd
etumKeyKQt+HIXjpkfKALx6lO71CFZBMD+Vqg/HSzcknNJloGL0MJy8JFyKbU0iGHllIIHix6Mfi
vKZ35vOZzWtGBPVCjqMqi7LseAM5M5EwwTuIndfoyndoJy1DSEyl8ZZ52Dp5DIT+T/kzzSXIEBn0
JXoTDRFvB4cPiq4jLwSNaUA/GAEzzO+hWfB0VzKsp95vJleU5vfBZx9g9TvC4oHowwyaZVt/2S8X
sLmW1xuHHv9aeHngLMB5Y1DCZYHAwq7CLeUvFgnm3RPvUF1thC4zukV+Cl4Ba5R/LaOX9zGbrR4R
INqAcZVOV/7GqfofIbqDz4zBLIE3gT4yxJdt2xwN7Bkx3IFAwQiHIUTm3/qoo6C+OSoMO2mRpqGO
yQXLBzh45a7hL47HR78xyP3N/tGvknpR6YtqKO2+veSv3TvLqs6kv/PrHfDq6YEs4bExymDgwR3S
SQvi5gmZP3TvMrqFGROhYs4yJ0dMhzeWaY8/sxf4uVX1Dl/RBV9Vl+Zj/uodg6f7GDa/KnAnZJQq
iBSKKEarma9hoNb4CjmFzKyGz9qrYPABWQGAE1Tv8+HlFMaCrGmMnkgnw/gL5OuGwUpQyu44e/vH
kKC5bClR4vVJRTAwqmS13sOOE480k76cQXIb0C3dqjSHq51dcJvp6oBoDkh15+wzCSy2SvZzGzcJ
MUA9jQJC84AyBX9b9Z1ch9NtjarT4D0f0nXMQjwW0M+UAGlZvucL/AiTmbfmP29zwDQdahZ9BbPx
R2BmzgRQik4LVJH07zxo30DxWV7P+6Z9U0+qfBCEHXij2NkP7nwW8T0TWujO7tGVddjfUkckuYvs
tMvQqCTGwsS5cFqQb7i2HHTCbCB+o9wfaAJ5LQRBj/e9prpHCzf7LvCObv2hQRwZNMPKhCsUH+Vh
ld09Q4gKSgNR+VJnl2f+UwHt87vGz1+JnYqa0zP7+yOtvvmQjfX+4bxKZ/Nak2Ghd02hxbGOGRFB
JH9P3zAlX5g3VJbeWOJHv3p9DR/iB/md7xvgJW/bbb9FtQvbIdu1R2P9IkKxJVD2KJJCNbrtQY18
xW3YK/juPJEkFk5tos62nvM4eOihel+2ryU6iohZ8GbTHlmn9vVc6Zs35bJayPMzAQnbLv1KI9jb
BzEYotYZXOC2Y7wU53S2n8Q7IyhcxcUr0TP49kPvjv/Y/Ai+tGyX0gZt4HbmZ5sY1Bdzn3kRgjJF
lU9ZEuGeET5xBcWOyK92s2AK3sshgeOW2XaIMHL/YK/hB/VG4evOFcMvS5ljkwYLtbJtKPAOpEv9
88akH5gGU6/MBrS3bT4r3A1rpz0UvBEywyn/TkH859Kv8qt8vDb8RCTz/TtHab9chtfeuKTX2+l2
yk+/UginbwnzRt0hhv2e/PoKiROfxSvD8nnlZuhsrZKGgYUalS1ac/joW2k+LDSUCpxoXv6Az5G1
oUb33ha6pZcCHPn1ev7mkqAO9VPcn/GuWxM4XKw1twwlltMp3iWH18ZwB55zE7HX3MdsbIls5Wk9
D/DIwwR96Zs3JGClKdgY4PCjhfnt1zi/DROJgqh63+sVkFquDIs+ztH8yto+vlPns3d9jGg3VOWC
B37nXDKHUYBNd3AZP+WVvAPSDejUXDxcMQu9syUT7nLmsHbpBd/qHQrsIYASSAjNGiTb2Jt8m/i3
Pjf/g7b6n6qj2b+QVv9NTFAmZqmo3TP+aM/R4KJ1iQgOu0tih2+2ozezP2B9L+G3WX5q/x9p57Hc
PJpl23e548sIeDO4Exh6byRRE4QsCIKEd8TT94Jq0BL0txgdt0xGVmVkggA+fOacvdeea1aNCRe8
JoOHgePM7N1SHy3Pln1dZdOxfUc5rHfuuZ5yWOZfpiCrhq7LZs+cdDPLS1EaA2+Pcs9i8wvQbCjO
X+PRPkSKGQ33pyHbZn4o9e9tY+1za5WOtv7CAjJqHdPJcvlS72zXHclLwhJ5SfO5sJpb0+mUny8e
N5+38cawH6Tnd8/dfI7HL+VkivNFc9s77hepsyb170QzRYmMOU3T+Q9//e1lG0R+/v/+j/h/k8o3
a01vsPA9xdbwOXLIkpjQwrTc44tk2bvIHj/c83ZJ3cv766I9E6RayLmnirfuoovhfr8PD5W1DWxr
fkws+zD+ZLs5f7ibsfUvjyfuCFHUDFFRlC83/7dbLWNT0z2iKvfZcDD2tyqSvcunPlJg6v09eP+H
+/vvK/UGr5oBzk+CmvtbZPOF6EzOzmRSWGsXLdzyZQf6bPMQWg9/X1X71yfz3aPbM+oFBRijtrzV
JJhpI8QEDD7UshZTLvI/mnIcCS4Oa47rP5DbS0xivqC4NUFGMo4X8vgVJbPLEDYcbS6tAPJxqJ59
wlibIEybwQohgvbs1pMMUKGyih6CPRhg97rnHDVD9pQAPGyO95Cq0r/E699vqvelpWGkDG7Rpdk/
EDzlXg/VGHUNpguK0gghg3mXFtiBfqORsWXDeM/iihPs11g1ZF0yDUWR4C0YSjeqvo2aJmzbSxbG
NZFDxgj5CBo0Mn8BgcbPOYfHPRS0vLVgKW+xnXIkQgBacESdpZSdbF20ww1/tjuhsrqM9ScOU+qQ
il1JTKXvDLNV+hEvssdk7E/KpxxhFtJtcMw2/QfO6GN/iplWepI39PSVfabiW0Lytk66cL+X9wFd
+dvUZHfx0XCKXqXALm9jgd235FnBsSvmQhBzVQqj9JxLu9mYiJvOFoQlc1m9moj/6C8jvkNeQfqQ
43c11zVyRg56CFq4PklAw8FCemtHxbidpYeEnsU0Kmhu5052debXibY70/F3uuAOSrmc8h19Ej6q
+3zMhi06VLhSWMDMsbiCkDA5w5qYAbqao5vF9NxtJG1jgQ+M5Cjn8oEvPwEvTJ0LUkTpRIQoT5Pn
83NnzWc/nVqwaU6sg6VTP7L8orkfF8N4rI3AXH/SQB5Rj244Nh0b3e2qiEhMnL8/Mvn3R8ZwkGX8
IhIIDvD8P4eDfD0Jeeub7Z6iDfhhZ5hbk/3oxMOythPP8YE77EdbepYja+6yAIFySEbo/ywWzffm
jiNYFH/PpD9/Ts/m7Xn+KTmfRX9vbKo5Yv6dupJG+s471FP+uAAngCkL+PcG/OB0sNKm/gyI7bjc
mMNgjF/iiLAMUZmHJUFx9XE5yjEK8YUtspn8LI46WWvXjPDX2lM+P6GZOG1l5Lfi9LL0VihZl+F+
MIr36jSdhzQkzEW7ua1oiyLeCRdQz2YesAyLPs9YQr7KtmXe8g89LSlNTarDYH1Z6GtznT+mj/Ka
PdY4nXXiEmEbvbW7lvbAYDiY5zMkpF1hsRz//TLF38s4T08Fa4ADiE9b7i1+yjk7S20VtvsZi99C
tFbkC0FxcTFG7cb4w+7M0F8rzI91z9AURRPhsquqpMj9hIXAvFxVthX6LnkSPnWO6ZbuDnLgpxd2
Ci5lrHtm+S87XP+KUCYYrax3hir1ps9YL5XWiBRtFwFWplbpfZ5AgyDTGsLtAw+FjjZ8B0CS69b1
3jIo/po6u5AM0TRU4iRUUxL7C1Jet+zhTurOx+TRadtQIr6Yo8Y9JqOZcCeZQ/r1ZRoaV1JM/IE6
S6/cu1qYyLdK0jxl16x4m+he7MAS+Ti3IZvkt3b52NhUrzg9ML1wcsDK5ebTvweU9GuL0fsNvccd
hoUc3K5YcyVORvRXCvwE7QRkznoNvGjwTDGeGhwl2QxgyeWeOfLXWtm7evc+vi1Vl7aUPT3jCegs
Qzf7mXgSql/Wx2jNeZPDFeeyHdvKe3Pi70mod93educKGeSagkfY1fZ5Eq3TBTAtj5dNI9uuDqRj
Peb3vtx7t9qz7iXyoG78iKGVzQeWPvPmheutTPI88tntzmP9PUv0bq8beN8ea16EN0U968oue/JG
xkMMR105CsfkkUl/SpHiBU/wMDrEry0I6jsjSvzld+XiGtZaWeEb0g21d/H4ZlyuBV/3bjDGMbrQ
Pm6Ko5Cdao6QSED/tjCzju5+ub+Wld5VexNjkaQ3TznLyk551jaXCdqyjBjJADsLhmywpvb1amd3
cC9fc1Fvrvpxq/2lNWnLXAhVZTer7SfT8sfPCpu82AYAaDf2Md+/vHzerB0ybevvz/ZrIvrryr1V
NM7bRlM0HnIn4w22SkeWD+baG32017tv9F9D99sb1XobSuPUGGVz4tmyZ4tfgnFnHlKfFUavROvi
7zv7fRL5+SK1/qSoyXHkBTzT4NNYeAsC/Nb6LNw0j11RmbOzVUzxQC0qt55fxs2B8ttOPSKQ//tn
/PMT+n7PvXkxySpRDQYiM0Q2pIzfNcERub/Qk5mKW3XTfIrRyAVbjDKA4r1ig7C9s3H710rI6CI1
yuRfEJh6jz1KK9HTz/wEKUHiSzPzVTlPzsqcFg/FME222VuGYByBX4XD+rYMcOnpd57Dv1+HpBqc
/xSMuGbva1bU2+VyHpTKTnzCozqs9ukWstlempRvlwdsjGt9i4GLdEMLdim8b295FV2agcXd/LZ/
jsJvv6T3hV+vrZKmdaPsnsIXdL5o6YeXx+hBe6tewse/377ya5vVDcJv1+p92EIe+2Uktt1scunE
Gj4HKIwZFKvQedJxDRxzLIPvptd8sym2RxncWydA4LFErOV/0BHCiA2WUNycHnhNVGjVozQT3dtc
ekup7B00DvSLYERtk3cJG5beKOKxoh2XuEAm1fYemurfc5UMnkDXKQL9Z1/+bU04CcUgrU+Rsgsf
6CGjkofX/JRUyEjwY3QOKwYTjU+wF4AJPrPnalMxh07Ra96bNY3fuyyTzWS35RGJI4MO+HN5KprW
MM5JWO9ksWvdt7F1o9/I8/1MgAXAY8fri+kaSfMaNwK9JRgbt8/y1gm0aeZlMrYXYZsThUObBCgB
ZsXPZE9TLZkjDCiewDqMmmE2r+Y5UGSFBi2eRKv+pCnYvClbYZs9hSh1qRnSNEPWWNpB16Gy4CEm
63BWbopdtaLRiFx3T7sU3UsCbEF8QmT6XjeW/hqOk3XyfvukB0i/6KnJ3RMSC+ILRQwFrnxBojCK
B5gEHLpD7cVOYVzThTVGXKceuNJXXJHAwRrpAkEZuGOpvQEGQXqL5QXeHx3wswNc//J5e0OfGqPC
5I/sTYDSIZ+0lCc1s9a4HI+c43AyaLKFMXlaRDiTMKiwZxyj7VL4OWgCSVPAE4Hgmef8puzkZ5Mz
LSpkGpKoj6idmphcStkaaIj8Otn+6UF+xsRwqp3byhsqBB4dGRoSnTHFzbgnietXL8lD0vUQh4Cn
+YcoFJWvdCHp69uGaaUItD+5INozrbRwPsiblh4xLh1EY6olgsRn/3NB6UGrEqlG11qIX6+P5r58
lI/tTiMyhAIBf+uR9pF4jDFbImlbF1tGpUTU/BuwYLi7/G3Ka/l6/gh35c57pV2C3CTcXY/5qsLs
wS0+IjW5fHC25jiLfpJLSU/VZ/aifvoAAd911Uo+4yf8CsJR2wdr7xEjD5qBR4Qh0qM8aRCsV5ZC
mx0xI2AL0SreaPUjYjnQzaC3cj1eUbG95+8BJkvk+xAz8FCxecUSeW9V+jUtmYIqa7IsfoHEhF+8
Gqk0UzGXLjsU50j7B+iosK3YIBZxRkR3pv7fhyGuphiAXDu+kQgi5+dnmsWelvr56bJjEOMZ/sg4
hjyeHgd0V+YBAQnq3erAv+7v+xV7a/85TUtzEPi00kvL21Rr4x2ldPlES0nb/j3D37tSb3k3harV
M5krsZIYVBPW6IkDuD0Lcw19+u9r3X2QvVNOUyhGeu4udtrHS7p54E9CbVw+gdOkgUh0l1jYdy75
a7HsvbveASf35Fz1T7w7+Q1nVFfT10mqo6xGTxIvwL0Fs5uxf2xHe5frHW4ayfNJ4OMORdqHCFCQ
IufzDot9Lz3q96aod6XefqTyZM+nnHXZ1e4rogv88Q4d3D16oD2WmwJvK5AMy5PvHam63cX3OzTA
keim3hVdWLkksbdmxYpHMIsRIvmhayh/FBO9sg2nIGgdQ+JI3UAmlZj2cld4ygiIQMp/75V2Q/Ln
LyDnUhTYhUkko6r97WCaGWZaR8Fpd30IPhvqBZBRi055jJV4Kfo2zWzh+c4w+vc1u2KyqKqmLPSe
dlBKidZ6p9OOmAULhfIzhBkcEkW4kw/57KoMr+W9j6X7R/ZuUxdhwlC3VkFyqb2R690EXylV0ef4
6M+CykGxaboNYEv6wsIrmQXL+FF17m62+3sSXil4U+5UEURZ+lXoSi/kjAxqmXyqjQB16s0cRjvY
aBPMUuBcvUcor+v//cPVTUXnlAF5TFeM3p2GmZFnZ63xtsh2k7n65j3Eh5peLQoZt3rmgrs7F+xP
Cl/3+O2Cva9UO0mZUIi1tw0egoeQY5wPEbEiZ1CZXe9dq1sc+q/x+831Ro6f+4Y/aLlWpxraqbN6
7XGXFlsHrEd/35fen326zxHauCBJdDwMvlJ+y7etrZ4WxSkoQ3N7YstXUiMLVimRKRvSUp5uG2mK
TmalIqY+ag/xMj3Q+XhOVoOncHndkHS0aubXDTalbI114cgR01vjNJsmD9oK5++6nWKEmcUYIrsP
XhPBxyrjaIkPeZQ+xfNH3McP8QR1Kz4xeeKoa32OJrwTc65CdGBLbdztM1bKVrkHW/9Vu+vfd29O
MuX6fC6Ti7mVcY1W445jEwFugNMzrOfGOFwZy9PGXOs7ZTFwynsH9X98MT+eerfEfnvqaS4IF1JH
CA0AtUG7rfM8WnsoRwkm2Tiy62Rhjg6i2ywEK0d0YBsI+YN1VPM/H+923f4x3gyFOrVJTVyjVt3b
rLQVE0qVMgZ8+mrTCAoFBBwb05lGJsFH9BjpoA/ZDlsakVCDAXKAcalPPWBed5f735OmJCsa5yzV
FDWNL/vngxFuhpaX0kDbgtYoUFZa9TEmSpeYM5RCnesQ+dmdUvKvepAhsSwwg5kCSdYmvfGf10y1
JGnSIFW3nFGvL9XuuvDn17m/Rk6yule1/VUb+boYRLuu/w7VTuht006ydIJMiXmqekPZaONxeDi/
1R/hhwcexqOkWnS9u5gMDOA4tVUMkQL//cn/8ycoaBlkFgidY2Rv/5ZkTRgG5ddPQM3fzC/I3KVp
rJPcMaSWi4GfoxJH6csU2+r1TRtrhHi+/v0jlN/zKUTibz+i+0K+fQHRqTFJtBCVrfqGBd/woedQ
p/FV+PLNq2iJBvoP1KL4YbEEuUJkBx+0ljjZcQ6qdIeYqFiy89jxXjClOGdXm+W0AiGxdtLjjfRY
LCGIExaauH//cPXeD++NFsWTB7cbq/CWsym48AHuur2X4gceYm2/LqA+oI/lLPMkQFwzx53TxHdO
jhWRQ5M4nAPQsbYUpNx4YgRLBekxthu2seC/MosCB1beNxUrrTzWxtJgqD6fyMONR8JpqEJ/Orvl
o3FZmIUtwyI1nb9v7lf/nZ63qLJ/4L9AJUGW/3wrwU0t5Va9xNs6eZOfLkfvyHFaTR8x/69IWwoR
RT3pC7KtSPAVj/pledHnRnEQd63x8PdP+cdXyU8h5lQzFXYzHKR+/hTDU5tU8cN4q7YQNwbI/Ngv
mi+Xy7RKhmZihSwzgzs71V8Y4q/7ZxLg8Nbto4Tey83lk3/xBl60VeiDcsBBEVZ/ClREyEE7T27G
TmxmGslkLWyEgTdrELmtivDxdnnJz9jWmD/8XbyJ6+mA8v0JGwv7WkWeQ2L1/ZlcPgepc8MiKykr
NZgJSOcjRLhgA+Z3Abu/J1ImUIGvWycaBclSb05vMjnQ88CPt6dw3opzAGCSv7glH1G6Kq4Hz/80
i6XxHujgzVpX8w6lso0wsUu2rC4HyAH9j4I+tra/81b/+bNgeRJj0gHJ+3OPKkhxm6pmtKXY5FNP
GHxh7wUyBNrJNVlU0ghrx+D6qnrbv68s/ePKrCsaJH5O5Gx4epuqpLmojXi6RFtgBdXJhQSGaz5P
12GF9DwemSkhDi5IrTIcxrmbcvcCQkhiDAmsyjcZWk0MCbkD0/XOD+v3fBhzP35YbweWZ2IV881F
WyxlChgOjKWgiQAo3FbyEQn+JXBxFSRHdPs4NnFoacke559CbtMNXu7IS+G8WSKY0sv+btVENLrL
/9iMcnIBmAxhVu522/0zRamowTm7tsG2IBiOWFlSXJmBh4NwKGRDvAER5F8N5f7IR+oCWIibyPho
QlKf8DYAdHvTn3ApxQ/mCtvcDdNM46CpqYjjzidmMyvyieyPAhMan317qVbhRzK+Pmk7vOqK5uIS
P8FbeFP2HVEByfGrcqxap3gNPqB/N7NkhTCH4EHLuiLYRbGOhn7sP9dLSAy+atWNXT/fQgqEHU64
MKj8dGS+6FUoF0CNtuC8bHN02XZ4G4nYaaqZisuVU9mK3zASyYtTF/iBodLAkZI5jbGjWIcg5yZD
grZNHHyUMd16TcUQm6XE88Eip1kNAVO4bk8EPrnsm7zuofD/D/HMppWt0ypG2YtxUOM14we+DZXO
+uQSL8faRqUQT6dfTAFPiPmWKltLDRSm3AIUBmZMxPd070nDQjJuvqNrbWvLB2KH8iLvkLe4dNCV
+6KL6pPa+SR4DF6xQYpHrSMdmVQI8RxlAys6u80K5XlGsi3sxXWzUgTE5VNFWgX6MZTG0nX891gn
p/r3aNIZSYoM2F4Qpa+//m3Zz7SIL8uvA8rIBhRfBOkw9yYYNoVPisi4O4ju63yOI90yd9InNpbg
5fpCiZv4Gnx1QHeDh8Zp5xVjKxoJ+iybRyqJ9xQZcb+Ylrg6rUmF1F5CzRE967WFOyS43YmfYATc
CNkERNnViqCtBReEESV+8Cwdlgg5pcqRM9zaFEaxXUfCrEkO8un9cn31TqtYnUX5xqRIOQhfrsF4
UFmBPLx9FNKrUeADmBY1xa+1DOQM2E8n4yYHxblEC7LR1OtGfQT9pJfLGENYaJcfNwgX9n6whNng
ymOCO69jeF9ooCRbx0MT2o2yIqKJdCGvS7zxCm4Gn3hrp4vScD3KpckONaxuX5/90F2FxhzIYTKs
sQ8h+Rqd1Yn4KvljqQatF6e4q2nQo7RPhqjUIpA/ywLgCQcekULwLkwYFz4MG3B4p8dOyXo5opDv
0D/1+PzqrZKZ54AQBFui2dGKPBOgLQ8aWq+TVS9iPCFO9Xp9lj1eJxG5WPOgbqET5ICYU308TevQ
NRSLbvJG9OcQnNjlDq9T8XXwiGh2OlhSaUtwlTjtJB8JULeOJM+4KxLnx3y/EBviKTxz3aqlofnq
8T87o5bGsG9BcjnN69lJD5wUdISLwhN3kSL9QHk/uk6rFZBLgA0bOHwjeX6dgWGat7gy0Ddfp5k5
hErIEsklCPtUYLWMlBr5SDCJ1/FBmugLcoqsfbaG5AKHA5gAL6FctuNQsdKPZuwfAuwGmP2g5A0m
l0+M7B2gJyEWiqDseMWnTZnesMo94rx8Xm30B+wpfsdEliyDFnDBpG3rsKZwd5IGTO0b6Phhmk92
5pGFJoFvsNaPlxG8EnbiQxbkK44w0ldQqVOu97bvsDgbMmUt5zZ9H0xQy3nLfO3EM3UXz0jkJfB3
YCfT89bG54jlbKeuUzcfC6PLQtqa609slTJyeYX5CJH7lATfq4FsPbA/0LBrjwIharhG7Oyj3FGR
9GKc55cNSYyaMkk+wphkAJZKK3RNoBzDmjc4e306Lc7kd+P45cg6Dq1xA0fPlVPaAieZNFgrmp6t
KWboD3oAGb/rsj1GI0wX4TCzsfXD/8C3MTGeQDdlH9GmfmzRe7R2W81vxUQ1ZhW4AfxnsVtD1I7d
EvoMnmTNOhkzmW6WuI5oWZHZKAFlcPnzw5khjZGMlMt4pIoLJub8NEpFXGUOvRgs/Q+XTbW9LM5Y
0C9jIveQlavTExop9NBAgSfIE+nBJLPBCGMdLCd6BqOrU84Bnp9caG5TsaEY7cof59yitFcAoLCz
DQbtdIcsXXs8xO/tR9Y5lPgpQQA8AZ+JE+FFuh7M6DHGwr+k3nHDV+gvG2NmDtz4XWHC44tDlHDF
zLII1ylUkgcBueik+MTg+MwLaZ6zFwhEPPfnfF8tfQS69bAY5aubN/RmgYwmkuA1sXL9lVpPgN3j
SWjstgst3XSQGiB4WNAo0GAgQehqYZXtBgyWlOq5Vh+SQ7yLd1Cr91JhedlIGguwwJHd6tMUJFA4
ohxRLLpBN5OrcXqbXw5yMyW5eGpA+Fm2a9YZbMa4veE3fRl2nIsdYSkox+b875Xlq5fe26boqiKA
xKcOyZalt71rkiKRcwJTtjp9Taz8V9dYlJ/KInzBBxntMdydlPc6fcPIpjWuD1LiZSgBtMRwbj5i
rXBPDlV+us4wIvVkpNtnPMyz9ImJMihtCLrMC2TAfHhsuw7yCCIKHprbcATWGODXSzEu51BP6VhS
JXGYbvYmVYTk5XCzpl04ySTYn1C3zMvJ8fxoAx1G0tNoM/GznON8XxGMur3yd25bjDgctwWsiiOW
aO1w5zH9Wn51TjVdWCKlFc55vVOBRom88Kos3NKIl2w4emDBoLQp8wi8ivX3tX6JmTqt6veL9U5w
1UmNzu2ZiyXG6vpSL3Gdgvu4mA78UtTlzQIPtOXck3l+pST+HAk/L9sdBL5tMfxAuUk1FJ7tTZgW
b7W4CbF+D4DIbs3hjbBfayK5p/ewoCyPsHzJlmkM+ry0puVQfmjEUYU5tRxezQdPneeY41k38yd6
tV2rEhNaE+DJ4QtLnOY2SurFmVYCYyS3A2MYK3cOpL8MG1/PkAOLpMoiws6vZ/ztZgayV0RJeMH8
222uM4xVhm0ygUMMK51CfyZb86RNAE97x8fkxuTikhGi6R+RuvfZDakOFjd6/nfebHcM/vWIv/2q
/seGGE/0knO4xcSqwsUZXRFupJa5pTWeqAjEmcnb6eWg3zkrfak6/7pw76xUKnkoFLc43BoLgk2G
JVseY24c1cfyBn4IUP8rQK0B9Ch4U8UMl2yHFIcM/ZkDhmVrFFl0tAclDjPdxROZnQGLxh0G4uTd
2er+kkn231yvlHJh1Pm+fu1+akZ0O/8WZ7hxa1uYcDrAvEkl3L6rAP5Vyu2+uW9vpldY9lL1QnwV
Dwg7IttTb61Mwnk59x7b499jQPl9LvxxpX6BwdcGZJwrjEyg4obdXtEm+CPImtpLdR4mwtZMgfom
1clScRsMIF2wqitLXlJQb1atNq04n9h0NoAXxMubOamMmQ+BoqaSJwCJWmna9NTY+FxBZMfYuZ2Q
yVw+AFozlFmJdTbb5frzedTe6750L+b3GDMUFhJNFdR+ocCTxcpXmsF5C3i2LaaSACsfZF8ks0SE
h5Pn3jBuTM9Ln4Jx5rAihupIi+6MdPVXh6B7kUTZUvoyiP8UezN1m7VpW1zN8xZihzeYiytZm6Df
gV0hy3PBX1zPE7zg2bDOZsYyecYUCCGGjbgTRg57ZI7CID9WVbivm72qjGf4y2u3KV3lhXOCiR07
XZ8wn1Fs2cqLXAZUEIYv3tX2jyfQ8526BLD4lVAFmUKrVc/b2s3FO7XU3+U2GcW4pogomkh4+6WS
iPFdaPRhgq0ouy2wGgi3zZxcbOk0Zv/tTyWYJeVKOM8iHerUyIDPHM1pabLONtNlFy87ZptX7m87
U7GiDdYYVrGOKsG2NoBxefDZtygjWXF8D+/wnS7O70I6Px89ia5jqNN/lyiTskjPpzKSN5Q5agIc
PgQc38XS9GBs2En7lpXr4Lqth8mzKc48ZTXA/YsNWhEPYfj09+f4pQzujVpEhkRqqaaKl7LfOBn4
slH7QmEs1EKYEl/roo7kObyXQF+LUnLj0nebwjXK57R4Jd7cumk8stvSkAIoWA8hkejtsFYnFZYc
nfFQnEC65kOxlQlSoI5xw72gQXh6vOHH8U5LUzpUbJFKKLoKp+KEU0IIX/eqeFYj567ZriKjRvd0
c70wp3RPpQOLO1ikZnQJns6XBxFepYngYTCI5khlmMs5GAPC0E/rvx/N10zUfzSapkqI5lSRnWFv
tYrjKozTpBlswqirRqXjE87jSbg1Hz2mYe+9VWZJ7fAR8Z7qDZwHyYV3em89+Md8aTJIBAU9qNz5
Fn5uS7JUl5Qy9a5L09+aCkAJUDcVu2cKdzlFHY9O+cBPZxq1vPb2TNji8GSuY6lxbxVSlwpC1/Ve
kfirnP/zyRgUmUVdUvGpmKLSezJ6WsVxnnraor6hs26egmKuY+WS3vQLu5oKbuztuUqEWS2TC29O
FbGGoHGQs0MDlEWc+NXSGyyCyjpdFPvGsYeJkNTYXDiN1eg9oGkrn5+UxBsJUu7k5TRP9m2zqC7v
bQEwIlKGMd6zW9DeedS/uxg4YGTkD5wE6Onpem+XkAWNIKaRVi8uytstrYdRoc9K7am6kcOkLUgU
q4WKX5k7BRpHQX85Q59KZKipH2VOKQ093kyB0RYAevFur3+Pxq+Ju//MFVGgCtZVwJAm/xwHcUKk
301QgLYmfJXMtUK2BEbXmsBPtX1iPN3OkBo+/r6q0o2u3lVFk74im0hJ6v7s51WLcxwGQqRA3Key
qE7r1qXcphYj5NnsUOgAaBzgmRheeFqRS+7CWFzS6oCvIXU4vpoZFLWVsaw+r+/ttKYeFbsmjDuW
9nrcmg+cVdIrmsiRUw1b+FFwrd//voVf6iV8oT9uoffg5DyojWsp6xuTLUMJY8SunKgi7IbuG74z
RzgC0W0zO1Tm9SoY/n115fd6jIoJEyDTpiYreJx+PkAdldbgalY8wH0mu9ropgzDlwqIwUqkarnT
NCqMDbXfKwUrS3mhrx/bwZQYm2o8OA316xh+MPHNRjLVHxp3EIxRovq548Gip4wGfYm5xwrChaJb
1FfGJ5fzc3Jv396/CdMQSG6TBb4PzIxo43/exFXMm8IISnNzMUiomHiAwoiWG3tYRPVbSxTIxM9I
kI8oFmuAd4NimSjq6O8n2d9e/fwN/Jyfv+FS1gNRNK76RtFmpHjfCC3SXK9dRj7lq//Pa/VOoINT
7adycdE3UcEI3+Xx3EP3mQl8cw0EqHs7x1/f9n/ujdjkr4csG705/hZkvhmr3FuhhCv8cGCdNxVq
46B+8eu3yHxJzhIEHQDsEelnpWPmj6I5jM2njFZ/kD6Ey0L5CJXArZEBK+KjWT+rARA40+acLiKM
1c7gWsyn5ApIl78lagAAZZJdX/MZW9ALIUCXcF61dFguu8zEQ4TvTHtB01zlsOJC6PFUjSE8XeaX
1rmOLhx7U/0xNXPoQNNBV4PMqP9pRKFB01SjWXSTVkW1pCByq+vJlaZYpWjjBmJOiV47E0c+IlP/
+nIlElM5+05dhWsdYkttMrWNRAMZevHQ3Eo3DbS1gaxATw7VIHTCXCcHD/SuYNc1FTRdIMoyI+wR
TmmejQC0nKEkVenBNxYXIRhmt4r7Zg9HOgz91VtmXS5v5WB2o7FTxYDjiGsC8aib4zb/oJd858Oh
P8mo7M2fPz7/3ptlF9vczKbVN7Sy8rLrURDxBreQAzDH6/S0yqOZ39pI74NoagpWXY9l0R76zzCe
w67GcDxLjv+JzCJga+ool4c4doujSa+viwMVyMn6uML3mKiUfaFEdZY++NLkGKgrSHUD5EjA+TyW
6Wxu5pNBM2PaMb2JML29xAqucOdC9Kbhyua4Auls2g01Onq4iUskhGcsQn0C/UXN5xfyQNBRUMhP
pzkscsPJNwGJhKTgQSWB84FtuMEYi9DcG/q4+WDTURhU9kjQWDlb0H1n+PJ0rOohWxU2unm1UCMH
84MxmKKSDU7OYwF0VVjnR/3VmKx14m7oq72rh4oCfnWQaL5OwyHSXUqBa4McoWQiiosqsIliJQuK
5MDzM022YK479WO6qpBnonE/u+jHIVPBrK/HIKGiUZ1hQNStp9Jl2xitsULkkFPP83paLQ5NO041
txqsy302ukgzEwidY8rLC9hcW2CrQ+wRf3ENrNubAcBKHdA9BzQVM21I1DoESIT51cMp7fiqNM8B
D70PQlycMJKKOZ5+Hj8G/IaOAmL16M5y8yWJ/TXe0GMRVIiokozyn7NkUQmXNtdC4o8iSI65ORSN
xlGCDyVu3PasOwYsLYWiZlmfnZIACz1YnMBEJoOCsaksMsCUINlp+/w9eX9pofq/SyLzlX2VIuJS
7M3euhgYkqfW2uY0rzP4ch2mjaAwglkUuxLXN+xmRBOZruY0mzyfJufd1Yc/Rqna9tcQvwHOqnDm
FmMMD6cXQJijyDUSJ96BRALIVBKkqnedduH5pE9yUkXATfx9C1+Ou1+3oEhEIyIwEfW+Sa5VhSph
8tU2sbmWnoHqA6RTMTyex8aIT0svpmjMgJIxh65vcOU4TNMsa+aIsyp9SizXDQaPZvN5x6PwI3s1
3vGRnD81YyTtjdaHdxp0WyZjF+8lcyI/0OYQrgtRXzfykH2R1s7PPholxmq7OlO/qK2pP5gVjPEc
lwbCUnWFY6NFZnevbqf21162UJLUedEVQ9ZwaXXd2W/VxNa73Pxrm2mberqgcDMHeXx5CwgxdbPQ
VmcS0YNP9SIf5YuK7xwkheheXumD2fVQh6U0HDyoeF/HeZeNdX3K3OvcHA2uDg3b1fEQvIFEnIUD
+2x0zDC54691bLRIZwVzpK38rk/MNd0Cf5XOlDsivn/t+flQ2JbIsF4wv3e3/u3WbrerWqWns7LJ
0JhGbiGuBwObvK3an6QgneVJiKCDQw7YWtM2MImHI/88LEAaPCEkU72xWdl/DzSAIf1FAxER/g/y
Rtl2dyHJP39TLl+NNETJu4mJQhmCs4YsT0Zlq2BGB78muZQ4yq0yorP2IsFTHqIbWtXbeutNxRWg
jwsaIn1ct2My92Q6tYGDHve0JhwNaFxrrHINu5YKG7KeZrehHABtnIqOTzBaCuD6KlsqqgDUqxFV
UetijkpkF97E0AHnlTMqcxw56JUW77n/1BWCrkQuqrqlKE47ll/VclcffF7dRDMf2MeitgDCd1qy
vAwuGwjaoG6VYzSL58EbwFoU9MRJTTW0CmRiIeOnQWR0cyOkV2FmwJ6WZBfhRPPg0eE7nMepyAdG
1qILWDzbksRIBC5Ri94QEmfgnAkacdRnLkNVG6HVSEHXPVKnBtk3c2aQShsaHkD29QU4YXCei/Ii
Pi+vwPWCaZuGtldvSJ0BlzWLtJFALKmCuwjquhMyJLJn452QG6KYwr16GdH7PnPsc1sNpaGGwZzd
MC4vGMtp68Ahm3J4HYzcElqfdSWGTHxI9VFQ0SuLZnSLxC16j1GI9Yn+rKV+kAAN6dFS2doc0+EL
Y//Gevl40nf/Rdl5LTdubV33iVCFHG5JBOYgkaKkG5QiApEz8PT/gL+b02qXVf+xj7tLbosUAO69
9lpzzhEdIwbfR3P81PNnjXsUbmNu5FIGtqfzeBIW6TX58jEga/pA2q7xxh3dqZDlTqgCn8k7Uze1
YsvM8IlujV1ODMQXDz4fKWZHGwImpF1/85HWMPjNb4R4Mr61I3c8Mzf2D7JEYuCmXIlP0QO59y8B
BhCiVlah6lVO5hRLBoVz82xO/JKq1/K96aFoeeY776ldUZVEB1QZGVGYv5RX0t+jovmTYliaiIvA
RBX243iqSnljmlEonhNlZ0SOlC/M0SmfUmkzRVfV64sKpRPtBFKJ1iJexrWPGLQU18axtW5JTLCF
v0mZ5BH+2m6ZMUOQRORCGUX6JvlPHwEBxsDEcOiFHvbNOnfCaiOTOymtR8SXLRzL4tAonziaKoyF
ZKn2bPz+k1ZsguAxPsr3J52AwYYEG/WAxPOhn547wiDn3Hs4f8h7ZCh9WEool1L8rJ8+OSnNS7qO
A7e+3BVEtYzhBwaMT2AU8mrdaw+S4HRnMgJ1MJENbtyUpDtyibXxddc9GcEZ1EBD0jzjdJRJyZsw
Hk0VaMOuDZ3UoA6SbfRpTG3dSgP+YatMkDX9xCb6247J6eVfFjIZsS7/UzURdeSfC5mKPnoYxnE6
t/gQbdnDz4tX09qFRNgz+bYFmYxMspkxucG4gr8UrsfMzh+K1MUA2qd28lmRtvlZsI7xtok2N56L
6K0qL/J30nk+3bBxKe5Dgg9X4ua+CAnRiCPGaUA8HsrxoIqu2q397hi6CkQ29QgZhEPUnaRrYNQt
WnGAA6Qhqbg+TXvuhDMBJrcqXETjNo7OWXkYpmOSkFK0hUoSm5fC0R4AFRPufB6kfRo8TXuFBkZX
utoVBSS0hmGgr7GE0+DfKPmmxyjdd8DOAIRyMiFJO9C8IP8l/0GeL+QftQmfg/+90D8+B3UwmKmq
KFzoc6CwY5B71RJr6iJBw+7qtntmqEn3CfSEsoq587CaNQrte/gVECkws+5+7RHObZW/3pLMp1Ni
GoHr+EfFlwxWonRyQdIPDQzZDk/PGUq+Q57ZY7GrXp5Fp+KmfXdrwt5xkB6Z8DAyvVveboTNR00O
JlJ5OiAuLXC3Aka9fwB1agEG71Hxdr8d1aiN/+0N087U/1G+Mlv482EtpzjuTCGfCIjqnTbfqvdb
aK6N4CE86czV+dRXGim+S1F4bJPbcAn0W8AxiuDeaBlaa1/21O9E+4xPwWoIFxIYysTw0C9J6jG4
sh2iha6O8XN7CAAhPGBj3lOkCo8SaVtp84SPV3woyy37rj6dw4Sszw0HV5NKc3FHz7TPDQ7Rume8
4/jo+z3cGDSJvuxWCAt4m658JWb1DhDMTajjseL0l645yZEXowAnwPsZNsrwzdNPGwHvux84lF/Y
zsMz7aTRhmUCfxWJMuzQHsEiWcPiY7+rL5RtdvjW3R+L+yo86ItkcsC1pm4ebBNxbX5MqPCHLeoU
dhhJe0xAhLCvIwoStAOB/oSp1+lydAWf5IY52/oQwheBzMDxXSD4lZ0GQUqDllJ1F9KysQ7ys7Qx
qTsGgkljNBH3w1QuyOuWyXsQ42M07kyAEcYn8a7ZHjGjuuqJ5uTkf/8woVFr+8QT1R0fwKF0ra9E
t6vX0HKC9Cwme3QtxTKovWY4C6j0TpO5p5VQvgf9KY5PZb5iDpT/qo7/14+CjspEEZlb/eWTaVii
w3iKpjOY43Qp625V36iao5UerUZlO6V7OfaYf6PYhAISiDfao8HzQMCrZo/peQI/jke7cMTFJ7WC
tP7vehPLzp9PPt5GmTgpSTQZAc3xdXP7739q4FQuGjXqu3qf0YhUGHEIJIBU61rMX7DVOGQlRN+J
kdqWz0RhgACE44JW56oXmBHpE+Ny5b2IBbArJgrJXdeswzCg7PQi4ZYmZIxlhuvTLDAnNGsQWiri
n6k+JzmEW5k6mjV5SioyC8IGnxiuDvdFEokgzLDLVyIFTth6rURkt3R3zUq3y7B48ge759nJO/1V
y/MRO++Iz/1QZC93jTO3DmBeAvuovRuKek3Zde6SdDRzTijMbLS642PpZEhM4PkO6ZOvHHNOGEpJ
LRqn732tsxhNjsJgsZ6XI7/zwuK1hcmgKdNqlEdQOIITiN2jlNy3ta4tw6Z0/cTDSH0oy5Kgu5S+
uAhWeZwOCZHTUjKtJ005xw0UQcCKGow+SmmK7owRl4i8eJzlvxiXouyYGRF9vd7fd+L4LEA6Msdl
LJcvIxMosm+ei7mgSfSLWhYvYX/OwhwA1aUcvmTTDSQ4RxEWMMruTnit5+dbwHiYMGRJ6HCZ88RR
vlip9mTK5qIHUD5FPHlFTVxAjEoY3Iz53fsmTfHecpVymhZhi7U/U07mRKJPiJzOmsjybbStKOsk
UoePRSjv9Px75EvjFMFJVhzZ8UPilPvINsxPk18w8y61iTBE/UObowU6005ac62A6spFcFRze4/U
iP5e7qYqeqolfV83Pb0kWmeWhvI/75axnri1rqyT0qKqPkn3YA+TIDMoQAmGN++3xqQRXU/9LsQY
M8j3dcjWXGr5OYsgq22KCATg7I7MKMrkj9wUF3lloewo7TSbka6o0cBEZyQkmAhm8mdf1DZqziWr
hMLThXY9jIfA4KQEpMMcX3W9dCY5dmVxpsYQCTMgJC+1rR8/dnREW6TCYzEw9LhUU0C9OGS2nEIA
RH7TcK9pjNLSZ7qo8XueKeN7vjJSeFA7iWVzegwtsoA5BtRZ9xYiRZoUkF9wwjh2Z7FgZ5rxKvQf
YQm9jPVhMHp3wqIs9R99RT+sGF6R27iNgJk2ly+1cWuEq4bwSO4JmlRvQ9YspwpxZSKjannrZZ2j
e9V86LW/DJL8JOiEvAvwPNWjdBFifDS8f0Gu19EVdnBp3wPmX1ZvqyR9+Eb3orFxSEmMMLhGG+ov
Y6AyAakNKeoCiNq1ZXkRjAuLEZKggbnBGJRKJFpv7lWL4n10BLLba5+tHjX9ENbnoki8nLrY0vOV
aqRObgEVDLprVKrukEbOkCDXS/ZhRNllBXB/RfJEnioqyaT9noYjWolDqAeUufFjWH0JCVF2efDe
t8Z7SQRGXKLgNbrUsYZ1QcSmkV3kOFylU8wKfchjEixDShMsYyPOsaLei88ZH6cOhlhYB44olJsk
pSDtwAQbduarbLo9CI8GJtSGB4nc/orhHG0dFtZk2Cn5Y6pci/SDpBiq0UvaEmH5FbXazmwLAHpg
dlI+ADQre0Se05jsR0rbDB7IAEknER8GDq1NknoWF70h7bxPk82ooFv3I5EpMJCCRMRcQII3nrCh
6F2xT1e9qhx1gpSaUttkZb0v/GQbTlILenkkzt0gyUhd4CcTguLc6zK7DsXukLNc8wRb3EahHkAB
ZnY7PBqt7plN86h3iReQ8NnryrHo9F0biHzK0qugtlTQDGujAhhSuY8mhOcSw8o7Y7cge42VTSj4
uzERtz6NChjfvaJ5lf4aQR0b0xw6nbbMA6JbI9reOgfVsYohruqrNE42bfDQh3e3TmtPYqgdZbUj
mIrrZ/m2aRNEGyCJfFokPX2cdiScBj05W0hwv2+zFNWWLztpXiHYp9Wf0DEvNwgfSKsHLRiHZ9m6
4u06tPMHNYMNrd29qtqlFvF4E3Higo8StHSyMqXUY5HJ23gvaclrlZTfOuYjhsonHVxCmExu1k4v
Un2Imo1oLTiNqNQwAEoUddjH7IXFEDoGyZUTiYoRx+ts7afHMcu2YYtKSONgF1+kEXh9mJ9EQdpb
YBrEDncGdEKU8Jb2lSJaV02b+VtQXCrO2QG8FB8gN93BYF6fU+usGhDt8ZAVHyEyXJ7viLNpJJxT
WBMs6OgCQPsh8zN5JIWvWkA7Te8tSoVT0bj0P/cZkO0ubc7BBH4dTGSWFyfNatfqvXcUdfT8/Khd
0SewmjYnAwh29BGJ5oN+F917Jbu97BjSY0PnrE/bvZryZOqPY/acjclauk7U8utgiajdqUhbrNcS
ku65WbhDM3CQlnB1iA9C90poOX8KegHxvfGcH7tWlv6iBFglc9onEXZcVG8vslss3qQn2Sb73C5Q
9KARJwrDK13ZnpgN8Z8VB9poC3Mx95NHAPBX+lC7Ziny783FC9EZfFM04QvpDVrwanD4hrpLic27
mP8Di/eB9+icu+DpV+2a5C9hk6wQfqNG50u8or5lC7MbD7P1sViOSHHpRa8+wXo76eI5YeZAWb7B
XcT8AcHNol3UW3rIi8F9fh5XxN0sSDRaPAnu52e1J+eTuGLIMPTH5m8urkQ8IAvYmG6GDYCV7pWf
NFjEW3Un22/8XOtmwX8xK6XvLpUUGKjI/b/vwIRsSWXAzyKS0R+8tPyg1aJ6oPOxeQu3b+HqDZG/
Swm2VFewJhaT84LCwr5e5+83AmWaMwQBmT0itE+X0MdCCMCodw4Iyp/m/0P0gUgsyBjiCCxT2VYj
tPbwSe5M9UPCfWjsYshK5MbViULSJlxZFi21ufeVXPziWQ9CByBJgoGtQfRfokUrlaPGMUeu9K3f
fsmIzrVgVWfmTpEgsaUBoC58KngqBfRnevc99OJvDaYfndh/KmOdChFzO95q/Wd32CgkqzL1O5Ro
oC3JWqEz0CTakj+/NEJPHxmiEF5gDMZCU4l1BAT7S23+L28AER+hAzpGOpFIkD9L89CMGhaluNi3
+AnzJ8PCnKSI3wBMRK05j5MK2zp3sUcRZEU7khNqK/IgVMa7leUbP/3KmnYVGDQ3GvCq99oOQsVO
Q/zPd/3BHMODmX/KsXEt7+NDoiobrehc02P13fYjzjXd1iLVraZ30VRssbuEsrTNddw2BmO1ZnoZ
BmPdioT4FHXw5gMPZLkd+qfM3JSVCuGTIiR/1tkwhGi66Z35FQVQAFLciORn4aPwVWOb6tg88PEZ
o3b0ORnI5rDLcrC/7Ckdj1p3BzMZ6C9sKRdqN6f2e2DxG4lYlAD8mCBa1FCxN3ZL2Y5MLzYYlD79
922Y2yf/08uYHwNEasRcEAxvYS2eWwf/c0AKpd7UfDEv9gYoc1XrF1bxBaizNH7LftF+dMzmV0Jr
IWkIbvgnTc0/X8lK1EwYW6E+G/AC6JYx436hKVty+IJSuADvRBWtQ8WAsQcas3I1a59UK5MDPm0W
BCZsgZVdvYQ09ZRl+UCDgNb89F4TxonGlmO34CQv03v+So1LX7OkvygvIijEikMz25BhXDk+Nib9
ubzfKmXXlk8q2VA8+Op9heV3AKOkUWc4xK3FtOdxzqOIV6YDAjBDozze9bAhDAfCuFLvLHEDV1Uc
PAohSLJ+uc7gRH7SyOkQ+4BAp5c9rOXIlVWPObWKhFNd3p/RW4eJc39GZlBBMGovwlVIHToNITYc
YWOQ2Feeg3LPmarO2E4f1N7j1mvVe3zfGONKHg9poy12SrCXSJkTwNPaBtsLzDgKyGv0LVyYmVlg
EGu7w59xXwNRN00gIZrvsBAxYBjvu/t4M7o3Rd8mgZvh1OFH5VLiuZuZ6wsdXAztmJx6zeE2/fcD
91MiynPAqNRUCGNWeerIHvvzOTDCIJQ6RcwvjWs9kgfAROcEkGkL/cfDRLbr2YOCz/QCIJ4V+pcX
/zHu++fFJZRwpPLgiGFq++eL63djjOKMF8fw+Hlf4QxdydfEBcF06ZZvjOHXqJcbr338rVPyc8b6
f688tzItxo2S+lOBJ9IvDKcm6w4pm129GdW1UD5nLRSbejeQ2GVId9Qh3j0FXp2uaXi6dzqC6r1e
+1j6AvDRtDJD3yXmh8+p7zblqqd3oUF55VDAgJn+jnbnESb+ZxRI6yu1pSSOtkpHWrrscAksFPNR
4FnRh1uvforPZVSsxDuZ/Ux3KgWPN5V1JCsoUS5RgyUXLBSFFqe8tZ7Jq2HkGEjFWKfrcTgK/cYv
Vkxkf7k/cz/mz+WIpqpGRjix2UiJ5R/LkdBpWpWqRgVJ6Bwr2JyTjcZGWkhg1XK86LSbAcIZ7XXC
pNdq9OXYRv/7Pfy9IhqkchGfbRGKxSPyo7OvdEY+se5XjM7o4zXbdDpN4XnQTv/9Mj/FezwQhOHN
YedswoBHjHl//J+VF+1hZzaGkhGkz12zmzVqx221Um0WE+qucUvQov3/ywD561V/NMTCPi5HNVKz
yx5Y7zXyblAujNNvLXIizP66kabIbcQsgJUfHe2P1xmjus7RelZgI6OneDm4ma08T8/Go0wzC1xt
b9eErN1X0gftBZR10dtzVztg9/IVuw9qwtJRuCpAH3fGsXRMR/aSXe/wLMJRm2Fx6mv1oe6lY2EL
K91pt/FGXYUb7KPq1sTw5x+6Z1RCzIsbV6MF8gTRk+BBJMRee4OOK1z6c7FTPoLU9hFeXWtoQ9oL
Z+IB2NYjXTdgrd2H8hg8+Wd9L4MWNUH11YcWahFe1SXEOaf3GqYymRtsK4JG5QUzuoiS7XEuf19p
r4ERgnS6C6bFhCDYnwdEc6rnqnTuB4pBaReki+FTW6nL9gyD3ku90pOX0apw7065vO9Dgq6qo7Jr
/GtFJEBlAyDE1w0xMV9VrnWcMYKIqcqvBiivuIBdcGgmt57Ami+653YjuDFqqIDZef3WOxp0E6Zt
Ni3ix+IxPSuz6Ve7yaiAMAeFTgvT+60FXV/OtFX/IFysnX7Q1sJOPIRf2VX7jJ5Ub/rgDE6HX2Sn
cNsnaVcdEfK/ZJbbX4eL/w1KV9+onr/3vWJXrA0bPOrSPKV7shoIG+iOXLg3xMTX9k3HGghxFNt4
jZpqqT2jIyXE4dv8xnqurOqzXi7wOe/BRBF0dDZWFiDdbjlwZb/l7/Ytde6bft98qngWMc/MPBev
OE4QiNwQ6HcHrHFVHhQ7s4MzI9NTELAg4oWgoF3ScLl2NyzSmKNzvkJml2/f19lTugOpAu33Idob
jrWXzix5wqF6H97z6zyeuJpPwkJ4xD6vIyzAtbrnq+Gjtbg0i1to15Anj9pWsX1vNp6btuQNT8Hp
znRgWmacG3g+ULczlAoW47Xejy/3C14BYH2k9W4bFmAY0BBMqS6lRXHymcJywHtoTtpNvM6A4mwX
bLUt2trshchOi+cKkIF0oFQfY0+KXPEre0xfydQxeN8GqggQbguhWuhufC4W1wI6CWzAffFVnHW3
XaenO5Rr6ak5iDsEhbCTOfsIGzK3Ds2D4O2+hGW0PA1LUF53+wUmI6cdfwEscuHsQPLye3TanNmC
5TV1J4eOs4cxmyAfQso421I9L9Plrrh+fz148MrO4+LtG+4zZ8oJQ2j15j9zMO531rlcE581umW9
guvORhTyASATjeaxk64/PAY1K+heOH4X3YO0z4wlvmHru1xLGizhd4my/cqYYXrIP6y3YNd+lM9A
GjftM8oNL90lW2GPakJ6HT+TG5fevOgn4SF+5KHwYNyuoiMiQ7qkyrd1rrFiLG7cBzbTlv1GAjrL
XMBJtpLXP6s0l5iolza9L113IqbObMvvfkQMyhIXnXFl6AXsuKGNgucVZO+2uuGsOw0PeDy9PkBy
srBeO4czO1d6XxzMVf2J/Y1RlWYuizflrOzNY/xQn/hijdeZPAyChAcbVD2/oXdNq8PNGcPtA8Kw
YEpg4uu4nD2n/cHrvjrgag9IBytCpms7V4GrkSDBbHFcpe792HnxirCO9XSt1x2L8lt+9G804SYC
JUguZeR2ThzjhK2TLq71Qoc2f4z/8TVHCGJegNogdY2O+ZFA6qt4Y3RnFpiHl/Fr5ZVH7QtN7Ekg
XzGDUglTkSbj9X5EyYWqEB2CBBKnuMpb+XZ3s1fzJu31bXdNMPtvqmtyLo/mTV/hq/FA/X4wySYz
mB5CfCl2wSFeq/tyW68oB5bJ6+blRV7VzsyW6dzgTT8TRO1xwoNuGL5We2zax+pVvzWesjzc9Ecf
EDgPKtvEHU5eBTbw/KwvWUFtWLgfNOyorjjj9udQWEdkx6C0A1y8a1fGWrAJdtnGZ4vV7L9rgB/T
s382Y3KlKEOphhnO/lBDiX6fR7pRVtjUVYKdzz07ivKq+u8Sb+i/X+pneNT/vRY2GxMtNilWP+vP
qBaiFu9hdWjjjZbQ/qSyn9h76+bYUcd1CN8tk406eAzV8bey+1+qAYndXp1j5RjD/XTVjFnnl2N2
R3NQhW5LT9rENDhE2T7v1I8geg5QJ2iNsehE69irqAla03j77wsg/3WxKUKoLPGBEWKFHv3HxRbU
LgqMUOkPzXBIwjltCWJtK2+EwRmwEpFwQ5JjsLmrN9rSrbDCP+uXb+ZbfBQKdNQc6hc1OTz3pYBM
ic+CrKwydBb//S6VvwaWvEugMRSgGKMM8WdbJpXVZOQ+9AeslkiYJ8Dh9B0YFhJ1OTgwbtNpr0lP
I3W8oKzTmEWIwATMRfZIn7qYAVdVfYoSt7/o0pIhwZgROkov2kadHBTEKfzyjn/KDHUOM4qpkkwo
csLXSEj7s44tkzYplKGfDsw42biFG0LJaSvc2FZbt3st1wUr/Ee9a2Y+a3RszphpaMD+8ogpf5Xt
89vQRJEjpTFX7T9OdqU46eP93jKSXDPaDAnC+Cy4XRvGTJNBf3122sNhdkZ0BclZoidbedW4yzFL
Y+n56jZYPJjGM4a3ghVhHo1JRs4ONHlknXN0Y/ejqh1pSlUKS9B/33QkIz+rZd487izccBCKFAyu
f17DcRSHPhTq/qBu9C+zdxrKqZxpwXo2cecu/SDya1owrYSgqGuNYf427L9U4cGPnc50jWzdbEsb
spmO3A6n/l5fG2BOwbbDZW89Ee9qtcogS/gruBeNOKf9ildIpDQ4gQTDJL9TcU20+nN7ntXQcmVI
fZoYdPk2CWAETjKV0KVHPzrE39VTu648Nb6o6lGm+1m9Ed+Uqw7pTQO5MeFKNF2+t8AYcUEpGlfY
aWY9XhQd03wT77XPZE+nKQcPDYaIHiwVyXNhrpvnkpha6VH57CmB4m01dyRgd7ZHmaJPU+1wOPN6
TXsMjp1+YloIJi0nKem/b8c/h8w/DqHz3cDSNEejI1L9qei2wqqJ4ibqDxwD0oO/If/qddiOL9YB
QybSSB1DAvBN+vSYL8KtloKqkGGti51NsNRvLBr9Xx4OPLWGgjqZbokl/niymySMtbEM24N6to6K
O1ed2bHf9/tphQ1Ns6tjTjfjVO2adXcyXOM5ehjcyc4uxnO1q6IF+ZUuHvO9eOLuQy7Md7Q/TgwO
SiSZG/Ej2sVv5oeIYMYJTtkDGN2NoS+RZuK+wPRImtb8dwG5fHz47yv9dy8Ig6VM35GPrPgviYZB
WvCR9ZP60Mcbq8bjszTKM5HZJMDuy2DRRK6Wbar4sUXIW4lrGbHceJWUS/ygQ3ZMf0lMkeS/P4Yz
k4T8T4PkV+3nobXthKJUwt449KI3lqdCPikGZhvOB9FNwKiC+SQ+oLA1lMdfLsS/bE66JsmWprE/
c4t/LABxpBeWfE+qQzFqL0OinLlvYkuoVs3jplmO4r/046nTRPteyO4QDqdRKrheZDQpALAvGg6W
X97SD9HYvK4TwifNu5Gm8Tn4+dgZjaAMhVpyggfhrQHJM/JLR0GXsGAm+vfQXOij9UlOrza2c4VV
Xv1lUf+3vYWwyzlpT+fa/HVZGpNJSjrVJeIXhfii7zK+ldMxZGCalEw8YfL11xIBZvQwVpbTau9D
1F6i+DU1/FuOGqAylh0j1z7fJInyy5uT/u2eYW+TcQ7MWsCfBUUydYU1akF5CAg5akL85C5Q+qm/
yaVX6xymgm/fzIhNu4riSa0QQVl2ED3kCqmy0S9v5q++Jh1FIFm0XEA6/G1bFvScH7DIm0NZkas1
vSo1YJH7WUi/ppb4VeHrl4fjr2Y+rzcTfHASG+Tm/GxeWX52TxMpLw9yZW5z+YWEZKWmN5Fd60Bd
dAxs+hwjd/nbQ/kz1Gh+KgkKVlBysWgYgGz/3CnNSa1rbRKKQwJGhb7ZnR7lciQVEPYLizEmf90m
k5GWTw+iZGTbeVXzgyxfDIRfw3YatmQwGh9k1PIrJik2FiQe7CGdDHccdz6625kVgzInfFGJKFFs
a9t7mQtTx6ZhUo6e9l7CM0FjgDILde8CJ0BzwxATfAVXuVgQL7I3+eVTfqmxBJzim7lLvukrXMRn
lFFP04ayYl/gFwn21gPpliuB3HRyPpYFqTsa0Uh0C9Sj4hXOR2sjq18XDmdDb3SRfnuTN2wIY1un
8+F4TTzpurSjNRFXsExV21oi8L/vI0fbk86Y78wj+B3mEqQyznGMJfnJcFUoAr3iLT4IHth5xp9r
0y0O6Ym6bDXughflm+d5PnbSbqGzPKNW/Q9lU+/Si7G5n+p1uSZVLD/FK7hvj5zltjDdUeojBUNh
NG4NO3DRUBx9p99Co976Bx+auvZiXaYX7YXYReOzJxxtTqD45VNAD//vFXxOrWbJIEsVXcKP5i0R
IWOs+C3P5b7dsFLsRk/0clzZu3qj7sOdBMuncUWv3eSOiGMLeiqZkAOR4/uK34Y7ayW+thvxXHwM
xI95/pWdwBP5drTsPYNT99paBTdhK2wJHtqLh5nS6b+R3eYGt3SLE0+/0phfgqbFC7caz/VmOKaQ
c2HAnIMnZPnVc4VFpXpOdhZkUvmcP5lesfY97KsuecjusA2P5CEfDba/bQc+NLhGV5SC2sGAnw1w
2xNfIk8+aYdi1awCANraAUPK2rxkN/lkZq78Yi1PxVZdV5Qs8gkvxlpzMvCj5k6m3cGfvtBlXsc3
vALLbGUtS5pU/irZGsuAP4MpyMfQdOJTzMOI4dFTwc9lVA7zX6XduuLaX1EjAjMt6FZPXutCrXWa
Demcr+Lj/HVjOYNOCe8my7ElPp7zFbO87/kFKWmBFnebYBcQw+OvFC/aSWftlU3VQcrhNPyzAb9q
LXNYHOj83ooF5ntMm8sPmLLeBxFyNu6AxYeF12Q6PHwYy49idadNNf9V2tnWWs4/Jd0PL1sxvjgp
e7ldSJsQLTtpjGQZxMsiXzZzr8p6YSpbAl01nYw8wXipstuJD4IrH6ydfICs65D84jBqoOiPvdCb
XnInX7WgnnVHWhd0N0WC+oHGb3PnCdMe93x+ULqXAqSX7oy4SgistvFUeNLavP7WZ/+3g4PJCIEE
DU4+7JM/hqoauZxK6nOwzjAOdWR5IqzGS1WvGI6mNuuvmf62BP9LOcqGp7IEk3xLivL8EfyfuUWT
TpYaSbykkB0DYzuv/NVSNtZG5Y44IEjnHZaC8Eun5KePfF73eVVWfDiqJtSxH+u+LpeTHhsJP2hL
vOOqxpf3nTdO3nkUhcPX+Nux9t+v7P+84Fwr/s+P2Vu5RAAJNgma3fLdi2M3B3YzzQgsBTtHTCno
pcpvJ0Hl7/XLVMn6B8+HFVP5iWRqGy3po24qUGLeV0F9d2ITS9c1Fb6kg4l3pGvH1cTZ3xfsEsO+
FXn/vbHPTZAfRx8O0RrBDiSgyOrPTAd9EtqhyaviYBGE0Xv3AROgbaHGIaEbr91v0fH/1Al/vd7s
O6WUkC1yOP68yll59zvBKopDe0cxHbGYJCDx4tFJIznDf0d/ilZnnLwiIa6Mh16C7oVLe/Lu6OdJ
II0BJVLqFMJF5iA5iORSCnYuI9GWaHnez5JgncrqKmVnjtQS5/tBGxbycPWZckTR14iVVdcVnOKb
clC3qZk4iAMlFL8c8wR8/eIoLdW2+hrC+1qKmWTU61oP1wV5pWFRuDXno6hmRatR1Am7ON6Q3bTS
s6JfapK2UPxok4XW51jdmjAlbAitF71OLYYbIlzuUjpLnheRRZ2P4Lsyg1/YeP8k6Py8vHOxhKkX
xQUtuD8vryjc8zYdx/wQ5v27MiB8Ujr86xK2iBK0UfZkoe1u7iGSuzJeRwjROwGV+UsZbIr+OkWJ
kzYqOmUnLzem+tnE56ixEFEQJ2vZTYMo0ljOV1TB8tAk5oFaO1UfmsoTy7ud6mBOhOIJ7arNGrWc
RuVp6gO7HznCTusxZpIWst3FGqCC16hFYm6uSxgbKr9oM/PQpH5RKSzu8jLE7SAE+VLFhVzPI+Di
agQGOaeZ21gYpuPG+e9PAgHM//JZIPGfAheMs86p8M+L19S5KYdSmB8GhSponloCaCTNZAhs4Sg/
aR/YfxiG0VFTPrRH6RPdBX1u8zzt6ivSAhdJGwqXZ1IJMIeN30Ab9b3kho/ZTuAY98Tsiz4L16kM
1uMb4AKrdYpuRQZUOzrBjfSBd8SZDOBxzAyEIMtOoq3lft3L0PtsHyqVbzcE9/TLgX0KtTVTU8JZ
UcegvTRdVge5c0OsR+Wi9sxyh4tnIiaxRN7lEJmos45ZizBayE/qW3vuttqOXWqP2ZPeGEMPooQb
nI8e1a0pLCZkAqYb4iJV7VKfA8PxkqaQ71CZhoM9fCtexRiwW/lHysYaseGz8aRcw7OJsjHdkU7m
r6QHaRusql1xAWu7LbYZQeMOIVr3ziEZT8ZlSsewWAx44n1yhZGBL3vawvUSHT9fzzS4ATYq98J3
kM6Q51UGnkgaHTRCbk1vy89IXLRXbY9uIIDt/TnS5d6ETw1NSaxiHR9HyJALIeeKL7sjrg3milJu
56aj5baC1sVfWm+Uyvd+aWrLe+HG5oKOz/3Mz83frP/VSjqH05JeCVG21lfz2lzTW8vso7sO++pc
vJrk4PZut+xWKq/deYErsyl3AEUUwhHaW0xEdDnH2WjX/Ki/t4ThUBmuImzYd2wR5CL3R1qlTwlj
odyWDxh8PTq96ADIbG0+EAfeoA7Kt/oGOn6gIW3j7A1fc+KbabEl3LVZvGgep2+mWeNavCBGvT+n
j8KLPo8+l/6cB79osPkupi/9vWP54iRzzJzo2C7FjbCVH3gkhiNhhZ/pu8Gquihv0Xvwbn0yIFE+
xQPH7aRfTMqivSUUNmR1XFm7cDX3xmJ4+X+cnVlz4li3bX+RItQ3ryDRg8E2dtovCjdYfd/r158h
n4eTSTlM3BuV3xdVla4ExNbW2mvNOabGMQxhF9CMi/o8/gGHzz7LVPNd+MxP+Ubjx8xF/IfWncuk
/p4n2e2gwR/OABbVEIfSKbSCkcO/962WmJ0Z53FzaJKlHG9wO6TPbsXwynI63xHL50B++32vkH5q
ZFmiAcLMxBJKYXRVLSiKG9E2bOrDWDnqHkpco9Mww170NZ0ZGn/hivG85JDq1oyrzTePTpd0GdVD
atCiw2C26Idt++BWrxUugnhfVmyfWwjBWKWCN41cF3I+g7nYnZSE+bz1WA3LsEFICAbEYjVq+0H4
kK1NGp8i+Y/pot4EBF3g1rT0+954JwM1JhqmCz/L5mC0vZMxti7w3rTupHUnRhP54kZX2nnZuXft
xAyt3L0s79omm0t0jl1X2qNQACKsmMm2FpOlEqHkyPFAarbRi+uuBkxfShsZZUPadTvJsk6d3O5K
oj+DXl0MJS4GRhK5jLRMamee+GVEkVN5xSKLiTswsDprI7hGmt1kNgixtBcF96C1wyUaKOklQNzi
O3OPNbEVrFlGGYje/OCLx1CYYBwZkf5G5zHP70tEehYe8bjoZhCbjRfthq/sh86PhXLVAFk29X2u
mxCEno1ZYIblocCaEY7d3Mg2vrcX47Pp3dJNTqv16hFu6SaqMYRCsBWviQmhacol/aKaPOZLi4Kl
bS+a++IDzsoYVK4E3HbPgGH0Fvq1Y0JAypJTL9z4wP8VK0kqoig8r3RFpyL8qui3ktbrQ08tD3W1
afx9KR9U9t1au3hyiHwQWpr31ObhUq3Ze40lEz4N41eXrG86r6c76fp6IFeF1kWNqhPP9e/dXQTm
UBl9iBJnAGzxbAorqcHPzmkwns27R9gKpcFU+VZi49Q4uH5ZoBWQNCARQtW4Kga8WMu7SpEIYKOB
0C3dfB9V/8+1N+MrOuEcquDIQCT595OF+tiUUteVByOKbX1a0tzqhbGW+nOhwSZ3X+LmRoH437bh
vy951S6pgtRtkrot+TZPKc9GaP58Mt1bynQdihsV1X/vGl4M3MqEkEVprFztkYZVG5UYlkjCCh4K
1HNNyRw4nnlZNxPMy+9b8jVIlQMjr6bSuIanNnF5rsa9YmgkaRS71fTRvOrcJ6+a+KUF55JGdZYv
ScvoQUtol9y8rLFzo9Q9CagMGTwkqbaQhWKB5Q/VtXJRXEdl3stYGjElgNAIH9S+ZxSoxMtBxrYh
vFhhuSgF6iIqkdLCYFHBS5KDdZyd+zi9cRY2f7yQqjnBHEnfNr5nyH8dTa1KkoXeY6Fombz2lXKn
TA4if1gbonLXEZknZIue7daI0uX06WPAHXX6UAuoORYlTUwlEO9UlBxQheXsNWwACGTiHtPpYyiW
UKuCdOkzIZQKkl6BcerYmeS9pburDp+/SfJKENkGCQVR7LDndQqABQ/1eh7aA0EXKfHBqabSdd+n
XWz7xrhm9jnTEtV28VuFCdqO+CuA/ZO6rxkaPgEMjp6C3D2jv4+8Vw8p6zgsZQIzKVakyQluHgs/
XlpC48iKtBONd0V5kTXNbv19Wl5EtOvTjigKJFBglaqSBnlhtmiYiMY8+qSOceeAnwUbKxZJV2pv
fCXft/+/2wOrjXEJCEsC5NBy/Hvvam5WpWGBusLMP5SGXOtybyBWpf0fWBc9OCMh4K0GLSFdFLy3
IAnflKL/vjzPJJ4GomV9i4//WhFC4xW9O3olTIG9my3lCLAXtEocw5zJxteh3JrjygA600IlR5Hk
qTN/3YSPffShQDAdmSJ6NMszMsKnyK4eHAuBL3kBz0pAbU9YOOa1YQK34UumA9nuueNmLjMYQQNg
BcRmbB5y8QUpezc8+PHKVRTbZBjsDauUytYf7zV5n8l2v+wHg4X5XKqPfsQKgImOLJCnist3JRC7
oUhooUi0s4IHrNaAr/a+ujGij9+3hx+GN9MX9n9X7Opk3JdDUwVB8L2fRz7UXszaQKis8uQO5aJ3
z7H3mq704rUsOJVE+TwYyNWJ8Pgq3jzwtdnv70f772ET0gtkVt4TXnXjumiNrNIPYm8sDoY7AULk
cRYlSy7VKNmtbCsAWhI2IzuFrOdR9dgGKSq4HvTJ4MA/agDGw0XIBAE1gGWr0gIfLUZz/S1uZt4s
okXBwY5NCZavnQ387kqsVzkGatRhJpP/eSitoYEk5gqTni7aBawdeVEYG8ADTbDIs8XvH/iH/tq/
H/jqjkmkJE5LXSwOkowuwWreRuOSWy9WclGbCOYvZgD5yCSNWu/GK/+0ff59qa97plIaR0UnFQfA
r+heMYa40HwiZ0Ifgw/K8JBjvsfMzckp72esSZhA5S3Byg/DZi4AMnOVsDOwcdfOm87LAk0LEH8V
HAENaDhoDDv6mh4gYRPHuEWXpSyBcwXG3Cfwqb8ldP+hp8o7YGKo03sjrdi6ugf0vjWGzmfX8LKn
WGgZC1HnR47WXBqXRho+8Jy5UXfjyfzjXvn3y17VAWpcTpslLzt9cF0iKsd6TKKLAduqOWn5RZa5
6J7OLnHJLN2uwtPvC+C/PU4EYFQhJI2i7aBO+Hevzo3Y9JLaoIFdnhp1g18WcgXSv3pfE9YQ3pqV
yuJUuF3tzkgKYDvQUZ0m2VeFHXkValb0TLE78bFm/pVYzwn+dfVelE7YYgssluXKC9c9JCMRz9M+
I5tHxIUGT9iuAszmTic6FRMadcXJTisfDJotuhNxZAcy7EFfWNbjLpEX8iPTPZKWoOHg5HbBGpDy
Ztiq6pjFKmkfUlHBWPo4tpcG45I4p4sUtE6kHbN+aXYnL3+zCCCGr1k4wxlCQRas/GIdQl/1Fq24
K0SATQQ4HXN4nZ2tEkUq0H9dKTibisMIQZr+KYGAua1+9eiX8T3qYED2Qv0iw2LY5wERZWRu8YaW
io8SceVSLwm2AeYTq5a3KERnEA7UZiICbeaRAUzXbVru6/FQQObsZyKWAFy3hM4jLSJCb0SBaw/D
WlCOtUFV7mQvaDyrPxxC/QdiQqtwaXqrpl/p5LsNaJMWwA5qErmTVazcoWyizDZhO5enhLmZcdbM
fWGc0DXV+ZvR7o1+6QrbSltbF+NFepDKVeshO5ihTB/B9fBb6oPIGVyZcuTo8JovSmab1mXMnq1y
p5ZrnFxKE8/gxmI7IjL4rcujrcJ4eAAVMb6a1Ukrj4l/9Gmn6eaHQvd70J8s+mt6xwRffk0rAA10
Rq1X19ir5mvGpKNF5ZWKDKYw/zAmp0dlYHQgCVC4b6KTWh9z40bp/tNWwdGPhqsuG4bMyfffeybS
Yjdzfe6ZCCm5geBiVpDdg/qKaSFrqLJpPP1+l34fd67vmr9f8mp3CuoRqYtoIa8Y16XIM6KSVh3i
aZ/80+7Uh1sBmKawKdKlXCvcvWdR3EhIuYN9B4yFDLNOPni+S8edqd+4ClWSmcb3LmPCOaXdH2vm
3vleqcu5gos/EN6V5CONbkAYb164q80urftMiQuzIAhpQde1IHy+XQAP7op9Xy8Mb6WJ/x9PVkQS
E9YfBQ9B5lf9L73WEeGCe0ci8RqZhFvVc9PYtX0/x2BIqiLHFszJrJybMt8fnqy8Mo8S+hW88HcX
4a8yVCTKOenKoSBoeO/BMyMMWO3dXRXEzzkEWTn4SmjLDPKlyNJjyLRBMLS5y7kzrsINo5SRRfz7
KvpWTv5nFZmcAnnMYSG+HmjFSp0WY8RbaqnhDP2Cm3ceBJhF2Ddqma3Y6md12dEWTfK5oPgVDUnh
WWLnIv0uj84acpBBYYnX1rwyEEomLV7pi+oSQ218Wt0lcOG74UeaFDcaJ6mBLnbgUxzr0XIMkrVV
jKhzv1LEY1VBz0QeLxonICGW2V1mjRFDePPclZb1J9cXl4qZHZIuoS98ktKPVhbJ2xuXqXcDq6b+
9EyijzFJHJGccnT594ZmlKJkmepicwe4YfFe86HYWhH72MBBkifnrDIOUlV9Fd64NxW8HtlrAE43
FMna8zJiGxu7N5KlwJwh/NKGdeK6xw7Kgt+N+zRnOEcZHVJS1R4QAghKgQRJODl38cktTGfoL2Y2
EJ0KAAcCZkPdzyPYgkjIWDU2OWeOagEw0gK9MN4Ysv7w/Je4A9BtTY1apH7/fvSsANcjNGp+0Py3
gCwQmh4SOh8J05NgB+q5G250WX7onmlcaYRs7J90kL6l6X/dF11TWWLjopZSjDMJoBvjozNxv43n
Plj04V2vv4hEIuUHUf8omHQIXk+beqNHNwqfHyTw/76P60+OTJvmE+/jG1XMgY8OdcxchCHWE26s
8CW+k4+c+IhrYUvkKQW2Tid0FpIDnrY7aOsddCNhPm0lPuaQ3+/VH/dKHSGoipaNVud1EmrjRYJZ
TsqCFOKVDH3DCod5VrM9CMfJpU3UL49JV0mWN174p33r7xe+2jFNqzZrKeCFk1JaFZ5/UjJ/1YYI
viLYT+EO4nxPSgEa1XrcVwGgKL9chlWwKsrxVJvdTL15IPxpkU7BFHQEJ23H92T3ryXj0SeMmT3i
EmrxvbQTi2XeTn3x7pzmDF2Lc3Hz+k9f//Ve+fdrXvU4Az3pfN1N84MPcr+QFl20tiAYqRvyU+Wa
2QUMyJSAgiaZN9Zah11vlsuKLVBZ03FWyht71HTV//N2aKiQTc1+Q9DEv/dphfTTCAoxP+igZ70T
w2csTWV36+akgPnhhei5SoaJBYcz2dUzGj0FtpGszw71x/jhvcWYEgkjRfuNNkpf5DCQqHVMEoGx
RuPOQw08KQQVMG/tLH4ZeIB8Ml0UcGg8GYv2zgWUpG+7jUZcMunOdOxJ17YZhGmPPv/Bp7X15/1D
ctCYsg3PyYOKAwrc3PAQ2cqLntnRc0tDNHQMMLniLL0wLOtO7Yf3ZBylh+qphJBywLgj1HOCYZfo
FqU/2l26Sw75rnLinf+IjbMkRn02vowfFUQwqsS7/uNbITR9rIWKRocb/yOmMCAoZNM9lcd+R8Ty
CtTSn+oeyiNYZayzmjXrngQ+5y5YlWtm0DM0DTOwV8tqi5lrFu7kDe+EH0PmX33xuNeNGWmZvokM
du57G+NzSryBKd7z1vM/8LfOApndW2OHLXRdIK5Ktt28cMrF+CE8IIgD3bJjZoTh7TG5z8C5Hdwl
ftMNlCC8tO0uXyjbEHssHVrMYY57ioHYQI6GvzbbEha6rZ6Vz3AXvHE+wI7rbsJ1vYD3DJYmeJNP
3al4FkEsIvhruTQz6tjkrXlSN7iMP+Lj9GeCowIlel8cgpU1QSMkmZbnvIk38CBI13XCo7YgCGKl
bGWnOGiL4jBdsGRGVPZscB692b3nhAuG2bBwMAGzLuboU5gek/XbP0eb7Iwm5K6s9xDN4mAZOdCX
pMcxcMynhkcjMSMOTZ5x3AYryZYdHO6YoAenXtNUvCNScasRJ/VYHs03bac/eSvswp85AGxYqOMO
QSxvsYNQZ2Ev7nfRQd7oJ31ZYZ/OnkIetvwVP/Y7AF47d1M+Yg2+T1bRikcAkQO2sVDnrxXg58di
Js6z2Z/PPwuiDuzwLnzAkLlyN/naf+EWUJ/kpwTjsrSDEXjKTu/i3tvmR0aR5aM0sVlnJInOSNaQ
VgPQp5eAJeWTr9njxFYn46wtrbIladOkm2m7+KgiQiiPlTWfJpAvyWZ4at7kzaTUxBXAX0RzkFfs
L8bZWlvgrX2qefvFJn3geLhwn/QEzdtsQnq7yHnnOsDGEdQaD6otGeoJ8djQlMylEC/CyqYVSjY2
X731MeAj52TxVC/cfbhT2WdQUOebgOCMDj0gizh5jp77o7FO//jrJ8C982E+LDMWLdHva1SlTuWI
83yNy/t+4h/xu84UbDgph0njY0VwUppju55VBxn7NYsKJzw3HyaOai47g4Pm2GlOHG2t5+birqfo
Z/Qwe3Mt3SP4POEmXrHDnspnicB4Apv3/bPyTkL13jpo78lqfJ4A5wyKmAk+KGhHS1sY7XiRvQLL
AaPaw9Z6yTn+o1CftBTZmYLzOxEaqLcdnZJ+Rpe/jebqpXkFt8aWVdzDjHtUVtm+OltQI8hotO6t
A0IQ6R3dMz+Oc/kMDo4/seRu5j96zy4YdLbGM4kZONFRaC3rVf1uQFNnfIyiswLjNQ+reVzN8cnq
n/KdfDfeI+/QP/lXDTtdPmu4uALuNUjl8/4dpHTEQOq9oObmPZ4NNM0DgVWz6Cg9uzs0HoyO0qd8
Cycdab057580xA8oPeHxD5OQo5qNz/W22wuHUHakCgg/vZDpV3Km14woezsQG2MDqP1MD9kuffOO
2pN0KS8UOcQ+U+FgfoXTFu67HVUQR8/xS/1jPlpnDxTGByON/st90BzjPtnlT9kRa0THGZ8/Gik5
8hCQjHNqhZaDBu8aoc3HYDE+4mg6a5Q575REG/KwFXMu8ujwJ5Y6f4NyRRhmMBEhtYPNZEmS4VfN
VS4Lti04Vjwp6plnThZEc9Uc+7d2rtrGHly/Mx7EO8agXCS9xvVme/kMMjr5c4Agc33ROjXCQrD7
vuMqTzF3JL9QeKdOAnRJmKMm8VkLXPUlMlnxOfqERT8AIKSPDMWRWvC+OGLyUlDIi2sgZgHNlugB
BUl6IgPrK3yTDuJa32FU4eOzlZPfRo1ZzGPo6XTRGTfYNFRR3o4w9mm8fBLnPLaOSjEFwUtaIAaK
v1PLRazXrDx6DTsJ3B82/mQJ2FQ7sMHQ/MDPbq1l233Wlu2ShkhRMyelvT1rdhiyBcjoDmf84NNE
SA+reDlas0CZeZ/+G28azQ3XU/b5Z+EJtBXTOiwT6/J5cr4zd9hHlwKi/nhPDrJ/DE7NAkHOKnht
t9BSV9WDvvU3sB3rJScfxGndOt52F+vefOHGqJbNHsVW80plAA/53M/Te/rIIT2cN74YGnb9vfkY
H4bFTr3rHoVl+pDekXuwCDb6mku3zlF8zaV7gibiZ/3YzouNsor27Fm29D4+c3ge36V3471C2HuM
ty6s04mVTBTkNJlwbc5QClLpwaZObtE04dGm7/bOJKo6t+/6i3cWLhbV44rYp5iUl2RtPkQw02Vb
Sx1+AThlqVgj+CmmgDMk07jw3gy+RI3k3FnzMRAuVM5edNIQgfQDQchm0tl8Rvofv+b7yp/V9zgH
9AdvXYFqJBzgxfts4YiDjcMjKCMNuRfdWcAujYb2SGj0Ut+mnCBJuGdf4OiR1zMpmdXv6NDKLdsB
kyoRAlg+EyHl/NEAMnAf5m/Zuv8KsOivvRftCXABtw86YIvpBnQCIsjgI4BQ4Vaiic/GiXX33afD
T+nCDIt9oJslaLu4YWfeg/EYoJfS7wznPtq0XBPWoMlyYYJJFDRmxn1pzmmLJranQrWfJeQNcARI
7TC1DfijyXSjamcrm0/aUhz7vi2S7lOtzYqcGkBfyI6WPZ+jnqm5g++BwADaaPVHhs95Wz2A63S5
njyt8O5mS8D+WmS7LsU1VseZSLQFC+01/lM8p5fmHZCplVPa9cfmGRErzVRz0W07iNLcEq69Qoyl
nasH9d3cpq/dXfQS31fZbKcqjInmnsvse5Z8sK0AqjLZTXrUY/4Ge90XMYXotqr35p1rhFufBmP7
kbHVYG14y96oydozKSWncFe8uacOf0Nyry/LvbCWl8MhfkTn2P7JvqKtd2pXx3yl4G2BScWPsXBw
325lUrUNspJsN7Mb8mFU+qGIXp0kt9lukLA16Uxt5/WenLdwSrwJ190XGsu2mQ9sJsgov/jkbjKN
Y2gW0bMZeKAwjTcBlsxo7xGThcStMRlizGuetdw+CWmWeHzm6Wt+ET71cp4T/hw6HmK/xxuHyJ9O
bBa+E5puSNSZBf97XEkjeVRyjeMKw+2p2dShnPIBQtSPUk+/yTMwiGmLkfFqmUmrhhF1i4Yg97/M
BIYGPW+fVDyNp2l0a+Lyw0EK5QoQbKI2sQgYV51UaJhKHqlSTtOGmNUv8sdnRXYSbvaUrsMzJ80F
v1B4IF5XMGddDToiL6mKWu7yg1KlBGAjBcqZrFoVabB3dM01811hDKmP54TdXyAIFVwoMyZ/bWGw
Nk2nInpkqtc0fFOwiS+IMRSGQRpo66pfTT2TeMiXFeIz8FCK9+TFxyK/D0xiW4VomWbqrILiSF+x
EnoyboZVnINJ08WXRjlNR6+swkmMa77KJg0PTmpvsnY6CugbaK5Z/9ogIC9WIeqNor6oMZ6R1+lj
tMbSY0AMcr3HMkNmTEpky7ln1SV8d+gWEC1Yirh0k1OHZpqkKpsDMi0LnJkqfa9u+EqjYRlI8wFU
Lvba1mC74sEDzpWOx0qB4t6x+bn6kR6pVqTHdnjWVOS3IFkrM5wXIUPKQZ5HaAWHmPwwNKAaQdA4
iwZ84jozXdZRfg7hN7vxppBONM5Bb6uLSW0Rs/8CJgNH3BD2QtQiBuaUtTi13doUZ0zPZUZ7mrJx
saNvBhDnLtRTqVTJorWTBEicfi5RXbf1Po7QjMpLvkQDkJ05be0Dfws3laMlC0wHj1/R5Ram2CHS
+GY0H+0AzW4vo2zEOqpH47zOzlXy5Vf7LoZ8k+tzvaZ+6o+BxwyoR8zKSwTrlmn14NX3TbAJSR1L
zWQ5zegBwh6kpNmZPE599a3Fdq217Tt60IVUImPh5Ct3UDNpOMuNPcq4shFthQTdD5luJ/c11dfY
IEgBv4OLgIbTwoP2VLFFdymUZkSq6bgv+BCJ5z1O/ds4Cld8HbYrkXhDsIZP0r3yBiN5KM4NQNWq
dko12ZqE6ZCko6OCbFvCAhJggwiDmoQjC8Nca0AIUfvrNCKDHlGEqr3UfbARvKOpH3x2rnQqwVgF
7NUCW0YV8xCKDeTgJ43nvEHIhwVWH3UVhRLYG4QJvYYd0YD8IlS7Cua8P0ZOWvlLhfAFedkO7q73
ip2RMocjOlpoHcpmQTqh8dxNoGb6nW35WtCacOFdu3prJ1m/cjPlpFJVxJAPxhG3V6ZB1b24nsmi
3bQmSxrVL4+QKH4Ve/lhuinKMliF+YU/UARgnXd7b/hKFlPPV+EtxWHzXrOM1ZZN3HQf5BzxOS0z
oo/X07IK+AMlGh3Tj2a4uydtCZ5zqVha3NMAzXn5rFkCTLYVevex9jJh35KutfVmmhVvxJ4/DKVt
rrsLreFsONUXfXFRC+p61B1V9GrQQ6v8eUO7ZnrDWfoq07EfLWHDz5XooQvVXQrdKe4K5iQGeIgz
FPvldJNrHJ6URYyrpKYrFrLdNHitaGEraBwV3nuBRTwlzbCrD3KzFsICOUG2HbveYZspur1lIF7l
TpkaeBWjhV46BkNySAv3oJCnJmeASDNjLvBCXEGJxTh4gj1iexgRaaUnaZxqWEdnD4seIw2cZbmA
MA2iHNjPSDFtomhP2TUlHCim/5I1GA4Q7cb864RSLh2MRaDheQsvgjCuRTVZpvGwkmixssSZvQoP
KqOLMPYXrYRBrhF29bBvOCZ6FLm9t/H4siLjtUn2opJsUWJpo/gqSTzd2Xpq9aXtSLPQjn49OLGX
bPKJkMAMoIjI0FXxApqUmZzSxirmLNTYQiltTaKXpq/en+FuSwhdDdZhcUs8e/OJdDXmGJUmL1WV
1l6eAZ3zFrq0Ss1J9M/H9QNHHO0sXPWAGInNjWXd8UeSNXzHy4/R6IzRzhgX5JlzNleteV06Xv+S
eM+KdD/cSeLOPefuoinuzXilGeA4bWD6vvuBjZ9D8UPu3gn+fdK+J/IfUs0qMilJCHbdN4GhfYoo
3svTmYyXlkrR4Pxsnj0aPiyBONsk4Tlu7l19pYArK6wzihQDPolX2jsAnqWxzctFYux60dGt/WCB
SHj2yn1jLitpS9DDWDGuWQGf8i1GDnavbQviEqZ8gZUMsmzYePohJqZo+ARRHsJpeuZZDMsmGw+6
+mmIqz5+6i2npUNjrjzco+SiGrEd0E0R9g0YOQIHkmVichetCASz0nOEfoVQ0logGdJ6SYtsa2Fb
kfrHvE/mHeVcyiOnP7j1W+8/yfI60U+evikTlizVaaweffkyEpxhuJC9m6ffS7Mf+rsyid4MFphL
sq9d1T8kpYIydpP4AE0y9V5H/SQX5Axubg56fn4hIEMiQERmS1dT8n4QPC8bzeggNEuexnrgcLdL
/uamhOUn+Ro1pqzjNphURNevpMdiF6UFlRb4XJqmors1CwJEmJTYo0QizLsFGZaotgKhxEEYlyp9
Gcifya3m+U+lJeHtMjpbC5blNdRXJl7Q19uCWdoDuNDYOgfia8ThM0diGxKxwb6BzqKE/FMX2zFQ
yaJ4LL1s6RXL37/jH6rvabqmm3BScE9KV9+xFwVdLBXMSyh/+jxZ1bQxBq27a+VJbXrumSaaxo2B
1fdA6mpCMV17PjgJ9jgmr150bIKiG70qO5TWngkIBaQIbUFsGBJ1wUoMTKdRAS9OvQ8D408VkprX
kV9GA6TZdPjDqB8E6cz26Oh1sOn6FA5VsjIbsgQK7FnHWu/XHWcJpX2dNuahpeLUsHIN49Krx5VE
VJphzH+/kj9MgSbsDQRWxqsU81dFvGj5Y1+P1FjYZ8LmxHTUlC6IV7t8Q9n2+2t9/2HXVxAtOCF3
mgnw6jv09a8xl+Xlo+u5cXYYtWHWDevYRAs3FAtDvwwc7XIj2Spw+Cx6iNQ1a8kkQG6kp2iRSFFF
GmQkmuON6bTdUtKhPE91wRCh2lH1uTz0N2QwPywyxreaPgk0MUJcT6QKJRxKv27TQ5q+1hy73S9x
4HFJr7Y/pQiipVsL7KcX5NTGDTYhs41rGpg+1lpqRkWCBmYuAkutHAiZGgxMlRMjqQ9TdBfOtBKs
I961DBUOIcELSVnBcYqf6Tnm1OTanETcQbVbcR7SuUP8RAEuOkZk991KQrTub3QdmOBCb45l+2gF
KHdvyDB+0vypJlJHGEYT7ke9WlSd2Jut1RneZB/r+4ca8xshH1h5cRM5w0tWnmIU0o1nYx4sb2wN
34K+q0XGixuGCKVMQVJ0tS3HVdF6cFO8g8Yksa1IRBYvhhguUqY7mJhQhLUu5IR55CbPkMXmor5m
zBjr4Y3lY0yf8j9vhEEjWhQFAPq1b4gDbF65NRHGorjHhIxnZzqO+ca5A3lUWGhgqnH9LQdNG9st
L9x+PLKUhSYXWL8yVIr8WH/yiFi2Om+mof+aDkQqSYKxOK64m2Z9RpuKH9OLkAiQVxPB0VSqx0K8
nNoQiBzz8qI30bLJ0mXunypfXST6ueXYNpVjqvFJ0Avg+4vvPqlFDROSJpW1DtFJeFSQQnmmcp4K
9On5iZbD7edc1DFbplQ1SowEL+GItG8zaNTp16RmsKib/eK15ngyHUS1GoJkdmo5af2+l/ywb4EI
YGmZQJQmhPO//ZcRA4Cel1pyGOJxHqixrfF+OTombClj0W2wR/3+gj+vKywmdH00nFHXfZW2xgPl
V01yKEQeMsgXrRBgv4dBOkKd2GFA7y6+d8YcJtFt47SkNeGnmGOqJorm9/fy40ah4xGTFZnH0ff9
99c+qkSCIkhWl7BpO/ACdL6uOt1wIqM417tLf2spfxcY/1nKFDksYm4q7XrjDhO59gejSg4l3ysJ
UPOOSjXjc2eckUORXiKnK0kynUglqMOAYVe8FvrnqKt25warkX06R8cQkMHg0YfFzv37BflJ6wK+
AMeLZbF9/sf6Hk64wMyKkoNk3ZnpVuUtyclGQwRKj0jhMC954UohST0WCMbzNjzkokexM2yooz4T
4vaccWYPGBaSI0Y8x/8eALllJyy5SUNASW+95UlfcX1NWUuyZJmaDIfsagXDAk/7xveTQ5B+GURv
9UTkNuW3ssyjFWOk6kIIY8crzeVF9nFWJBcMM1MhMF3COr33hg8rTIBXvmBSdcR3NY3Wv1/WHzfy
v9+j9u9dlhdikxijSo6N51DlqgxQfNLly6Uk7gPjHgF5uadaAfAT3SrxfqiuUSf93+W50oMkXhCb
lWnEB10JGGBxVs73KeDCCQuQdqffP6g6PRT+82Xg79QAwVn87+qh0Rq9SQViscDJ4kFjzIl6nxfc
2k5IX+6sgU0ES6OS6UEG1szAME+yT7sIs5UPXRzJ6Vf3h2anptu4rFQmfYw9OHJ1zmAt4nxBljEG
O6FdFe2CRCFfs4lz9iB2pjcevd8G0asPoolTQD2eB0UHn/LvN1YbbiroKeA6D18XBnvt1HrL2J3y
LDx/RbnMBEEKUNuzY3JkkBOGVMkrzw6VNQdbmEOjFOZO+yy48UF08VwJoJugNZhSJM+i7/jXRy+5
H/r4LlQzOm+YxlM84iW9o2z0VyFAStVH/ajNTJXM2YYpoB7bisfcx+v2Bt2crL8bqmdPTu9EZoSa
kt1X3jBXuRVk5TU3oEQqsHdaJ3G3ZVW9K5CftXzW6fRvVYZbgzoiQiEdPIQsy38I9WAwXpqMzLYp
SqXwb90F0zW7vqYTtUSVFZEQC2Vaqn9tt7UwSkM2sLnQxTTo/XaXpGaS4r7QxWL1V0zpuRCudDZu
mUSVn16abdegn48sjML535f2JSHvfKthhmjY4KaEh7QC0LIg707HPzIsO7R50PJJUCOHJpgE2gzM
euo+WlScD6e8PCZY9FeZyq4b+EWYeyIbeb6kOKK/0MmCCG8sQfOHe2kK+0BdReKPjkXu3/fcqllU
j6MQH7wnS1iIA4oL/0V7j16lZ5+0p2dhGuXMKGr5f/pzuMO/FVVoERimeicu8Lt6jonIInyStmBl
yyh+soWMzTt3chC5ot1vqwVK0uY49lPU8fi/dMt+5t7T3cR00MPAxTX+IUMxY3rpYjfgIpAHz6QQ
wvpRr2x85BA7qGK6eSbalo0ayFem96PYBUHWzC2IxnTSE3pyE0618JI8/77nyN8zout1pU4bznT2
ArB09eW2KRUMeW8s++7eNyByem9V9RkITIVJL4qY9xEjoHjIkUsV5AXRVDSGfYXelEYbpWYq1iLx
Jjbb1SgBCRsVO/8PC9Ux3H2RXToMPjQ9FBguQrNSZcySlwjHSGbNZYGmhYlyK1yQHrJOs5gM71NV
Y8kkWSxFP8Al6xH/Vs0rNWmXx4SmnUQlnAtBu4xL+kdDvkhCCZWApc6ShuOcWqwqhVkngpcid7hl
ABnTdl/5dblS0/yxEuTF1JLPlUsB56DyqZqwnZYWM6ISBVXIuPFiDtlW7oCvm7xjdp2Clqcv6ryn
Jbes43O41oMvP2ZCTFMspdaJNqWuLMLoNDW1s+gMONQMZSwi3iYZxLkHG9BgrqlkgRNKEPcYOBn3
dHlDiXA8EhOaGIUzxDIgIzUJikET3TVRaGO8F4t9XZ8zhhhc+xkxARLhMdNCmeead4pAJbWduB7N
l9KAGkNqiKgEm5HhZzMtybRaaPm47MKzSyu15OCKcTauOOEjm3a79C3uSfT1xD2VYuOSvCYhn6IL
bUAcGfxgTUGX8agL+lNSvULoaRCo9mHr0L/+H9LOc7dxLF3XV0SAOfwVSUVLlhyr/Iewq2zmnHn1
56Fn9m5bLVjA2YNGV3fVtBe5uMIX3sCx04hsdlO/R2G+w8FuIKPI1gTpMzzV71bmdNQSkAby72Z8
zND90AWa691y7ixF/l8tH9fqFDugr608defS+Hy1ainlwnwfKVCC8FTWKV+j8j7G6Fh2LNCAz7jn
zxEHmFHTuHeowo2hYROOVVVBAyWrHoPuRazHdGHVL1KhAYWoILvhQo3eU4jGVVOPe618sdRgPQYr
wL5LUymWVrifE4Q5bBYVAbU6/oyWtJQvEdkpsSOcy9ix0q8TKXFKv0MIaHw36QXMLVUiEc7gAOw4
qUqM6gw+6Bl16sH/yDHV6DGEhU4/do8kXu1ssjhn09EhTW9NbM2zgfZ3gQCx6VN0Fc1Nai5HxUc0
Gt+GMnjKYmgLm0C9QhSZd/b5zteI3U3YNWz+89KC3ojqlHVlcvCmPTfKnLvQ/SoBFQD1/fmYkS5d
IRppMITT2XvNOIvhYkUv2raOCaToRQduz35VTOyItiXLi6JlKR3HjH04/Daja0TXCwVDTZtZB8hm
cHuZcyLz5eYsRTpRBjNz0IqTVq8+WVRHwbqi5HshF/w6inUWvNXRMDRiySiieJJaVE6afVi+FOm7
WXNODO8/T+jFbweJksa/Nt/M89N8eScp9ZRxVOf6Mqw+pKKTkxy9oKBQ69fKrRfSPA23PlRtoGyK
CCF/H6kuRsOguskqiflYtCsN2wRONeI8V2wpuRJuhMAtVftTOgJmN9X/OHk1a7xti0WopbvIulbb
ufT2X5/pbDXJbZeErclcG8mLH2yppkz+KU1PVHp+nmbk5y5skq9DnWUArRwNmZjI+WF2VEYvOiQo
P1VL/QUvnFP4lAK5bZxoA/wqXGAoRjM7ue9w9w6xhJlbWBWKD3aMSBZqj8ISbA2eQiIoTAyKQwX8
CZgw28dQ0rfb9ak5/dVX+WLX0YijN2S3gWr3YfAwYFGCAwU0GPCssv3r7wft8Zdmha+JhxnmjHuV
gMyWoLpAK69Ft3jwVsl8l7siaqwg2/CJ487RqZoshj/SH9zrBiB6na3IM1YcbKqK0I6NwQ22zSTU
Na7auKnaurih4kdrT1LsGRZDqWyCEzBjr2Nwtch7yQ79F1DTVmqr4TpHXYs83HMK7Eq7paStVMIX
bRX3a8hna/mY7ST0Sn9H956TcqSXC6V0i/sG5I7w2K3Nv8MWmYDb5u1YvI3YUe7h5JroKizAPyzg
QGIi+lfZY6S6Lt9RlY8kOykc0AG0bMPtsA5X6L5nj+3v4APVAfkP7CZXxeZllT0rb+UqyxZRv3y4
u4kW1aoV7NQ5IPi3jRblfXLasliP+AOTedmkCejW/tWAVi5WhwM30v29cKy7pfVbobypKMin+eJK
VrunOUuWxAWaHKSl/dHYwqoiS0zXkbSKMoTjxnhFpUFpH2oRqHdymuE2ogVWLl750W9aBlNB+uxR
Ur7GOr+2dM/OCDrAQaop7NyJWxspuaGg/bqaS9lGsPfqe3xwf94tl1pEnBXog8A5mgPK+Rb4ciqZ
KWXCMUo4aTnmSdWrZLQn7G7iG8DlGZ0EId5zPLRtbEvR1pMluwPi6Rt/AQZ1pub8/Dj6JXYPBz/d
EsqwcDDOE2qhioRKNcLkkABBv+lPQ+WS7GpLRKh8w9Ec6xi8J49z3FMt4o9yh+b4sgER9hgdDQyH
/gIIfxxgOQTH/Cl9VU/jKfzIISG/qNhHEbX/1Uen+Z1sMNFZJSsswVxzm9yaR+Q/nOLB/MAKgkMB
r65jdt+TPySHIFzVLbgJVmLtZMcaf4gtcqbRLzi3xJN1RWwLeMyZQHOjuBBAVF+BNE+OkCTy1RS4
CZrNHkA2LMXXYbyJqofc2M3WkckWoZPeO+Sh3TRgj9cIpTbVib9H0zIX15a1SGv6rqeYgCs84ArW
GetiRN6Tj0DzH7ktvD5cdFcMtjQmtSam2f1ulrrG7Jl61XP5HIMzffNx5Z0dmPRlvky2+a26o3/q
yPwuUnjYuhVOZPvOuMMbisRpA8J6W6CJrNxyIAE/VP4Yt+mTsMb/FccA+AH5q/pElpX8pQ59GvfA
M25pYu5FEg8HZVk3PGQbtvGxBvo3gjtZJK9luPAf5D8WdpvusM7uEwewN9yJX2CT7NYdlubKhzhw
y9G35BR1R2gk8xEJiWJp/RKgXSAfY788jTifSTfSTb8HTdE8R0vMeW7aFYoiq9qGv3sbbv2dtTP4
WeW23Su7/JTvvQ02Zr/ZxeFWeWsfEY2EtskZZN3R87wNOa8s2xVs1DTcW39xDDd/Ame2tJJW76DS
F8niD2rg9mT3joQQgC1uRFiI/mIChQqVQlsSMWPnZe26jbWsV6mNLNuNT7XDFvbUCavXnBXA+YxE
bO0k+H0xg/JC7uArOREa1x8lvBiymdApQL07yHW56aMPuN84JLcSP310SztyBvvPc83ig55AIhue
mttomdobmN230y7F5wE5zhgaw4L3C1ml4G4XwcHYVk+YNR2kJ/1X8TptTSdcKdvs4N0qJ7o88j1G
V/m2ugeFj99PjubSCZ4ATmHRW/PmbcwNws4bxJpd+nz32X2FZdcafxQXhc6d4CDDyXdLju89jxK7
DdSC+g6iyC9tGa7blbEYt7iBwxmR7d3uhePU+PSCzg+ha7kh8H/9iPi+KzqGrW+m9a2E4IiDzAD+
4gMQ1lcsk+UHEPvAtNo/nRscKsGdwOFl7pA6Qfeq0aqhUAB8+yPEUptNYffvwmuxA+V8FO+zD+1F
PIKlRg5aXLZL/V6/b3/Vf3Tu3hFwtLpRH8Z4OR3wQH2SN80bBAPrVTn1v/Sb7Bk1AGl0vGwB0ZBR
qgEfrMiy+csPyW8IHdZI2SiCGwd3A3pRnKCtsTJNhGTf5zO7i9YhfBHfrWvXb5zOWEaGY73oktMC
RHasjUanZEEe3m1rxOgNx5jcDtFaHS3wJyl6and6955XSN2CUy+Bb7dGsya24fJ2JixJu2WiH4xp
NWo3pb4ZrBvDOKrjEwg3ugcj5AJ+TIpdR7toKKKdTG53bvpHBQT63wRJ+dfugF1Rc0B9gWvzF+0a
BFwp83S9m5ZQapcNwt3RYryb0I/A0frt58P+M1s5z2boCsyuQIqu/+vuEYcyS0wNIASYLDTPx213
M2yM5bhHOR8zcpV7HYy3vDH24q2x9x8i+BfhjbcUj2wOljFr8pfhdra4BG7taE+5EzqEV1ByPIS3
x1Ww6bfWOtgEm4TTrNwZR0AnJ+DEwt/h98/vIs0x9U/vMlftv9yjVm9pnTbyLmgrhTUFMo638GRk
2BvEIHLIpOeeAiD1GbpFWyOaWueqUNunkPdPT3EW+ad1Yea1qcWH0u235ql8yg8jDLDi1trpr5Jj
bruH6UG5UZ7jx+J5mD2YrLtmLW9wCThKK+0F7fQ5ICvWrQPW2iGRvjV3015eF3su3hdAaVt0/Feg
SXbWMb4tHrNH8a2F5Ze7V+bzUjHw69o4yxdCPDNK1K/jTzSOtbKazRByd8R7aXwBLysqVIKuSb58
wj/+PX2mhVvHDII+b62MmtB2ZUv/GafdqIfh4g8opKz8cOu1yGrAVnBNTXHonFx520u5Nr5nimJi
koX12VlFT/fbKZs6k4F93I6WVmEuAqoo/cZQbnHLIFWyMO6itnC1A/bZgjt/Z0adRcGoJdJ9/75w
a7EwpMJC4kppaBK9KdoftX9N/INQbyLxqeD6NG8CaSVlhDA0bycdtdm0cuvwVaLW+vM8fAKB/vUw
uqYjpGyC0PnUafiyi4A2eF1QIyASFIptgmUDKgCEkYCkJbTKBFeJIJ336AdEdzG6pWWFGA5ZBcht
IdpKyT2g2Iw7o2D7aQnCI7Fnd7IGwAarqMKys1pCPTl0wjJyzPSaB9PFYJpppGmPbBh1mrPwPZoa
aaplfCWs8JFO+yDfsJB686BPe5U2d/pMBYxcJTfWMYrEyAlk04tMPuHL8ZUs+FIHTsNTF39immFz
B+L7Z40SMRpKZRYTgFIqP0gl9gY3crju1NtivGthdAI8ZILV5EHRjlc+46XD0DIwKELHUZSRT/s+
+OxCELQBqvjTeDSVX6p8KzQPiUKg2t75KLUXgN4zrSYnvVUbp8i3lrqn80ppGCMnQ/0Vho/Zh9AS
5vKEYiQCxK6uTJB8YcthlAUDA4lQVAT+pfwYJk3U6GDSYn8vFwYMTwgkiWVLMeTDJEJOmhhRau6l
4baBNSJENRnjW9sCM0qwa23g7+b+MvdhG4BwbWFSju+D9XFlJi8khKRBWCvRY/z0zfs+k50aDY1R
I8ChEenoHkXagIQ+sAO4LindxYSnlULUKUxvkRYfobLviuesmWHYVPxFOC70capNDPslxJspBVSW
E9upw72fYRPaQhVTVmZ6bOCMF/dXHv7CMkAGSJpZ+fwPzsv3h8860az6YMpxY0BQu0SNxwmOki6Q
Sb7KwUzsDfLAbdI9WGlvEu1kWoYEqFi45UF2MvU7c0DNux12pk5QAvMo048zlOTKY/77qqHZBBwT
hyJwcPK5O0btJ4M3NGV2KFppoXHshzBcE4JgWe1tFZs/BWoWuvySG5vmZlYq5ipAazIfBlfzQe1r
tx4qe4lK9V+WrhyJn6aX349ETK2QqUZ8BagoVuDfJ3GqkqlPMzAbNeUJepxIktiFMWD58FiN8cYQ
4m3W2iVeJQQ2lKthqoxQogQRKvP0REY/VZU7Wx5Y+kMvaiCDLFcFzJCCnzNhVFWWtvONDnp59p5S
SO7jdGGW8nJCdKdU3nvExlRXVnFBgY0zgxz8DtYfFd8B7q0YPpg1BWJiSwS1wuTKy18SReMM4Qyj
IwhliBvh+9tnraCJbaPEh9o6AtClbdS9FNKsyV67nmVPGEzLxZ8cs1m56Fc5tjSa/z75lP/7Px2k
ljAOqTkResE5AetUSOCe6B3HPH/h3Q0+agXpUNuVrv8xrD0s70BvXMw1AcXzltZuSJ8pdNC1EPMZ
Dne0gDP3gkwHl+pacAtaSK/SG0NQFsq9F8hbmhRN/OIheyaRiog+pJNq2tRtsZRAU8/oF6ox21wf
V7r2wEyrHnbTbbpO51PRfzMrwvUnRXpPA9xl1WjRtPRv8/cqTLYNGzY377u2SVmhyOYI8b05vMiT
vEXkI9HAG0LNAMUWEbdQs1Sg62bqTVz9NQW3aXt0gcGFvleatRIj+pSh+kvX0ucs3mMseavREe4S
YOXiKpNa1xK8m1bKPwRT2/VW+lur7mJlcAzhKDfgJ2VpVVg1HGI0XopaQpeeY0mns5rWWB/LORs6
1tJHHRBbp0u3hgfOJFapVlokntrwVtA11UzKNrjAFAKJeAZwBs5wJJ20LCth8pkrsQGCH1avgqyD
4tSlBzGpb8Qm3KgDKpaWHSjF3XOWGU++NSHW1uBwxbGtmit5ipZIpjwJBgxICraRpr+DtkNLXLcn
Odrm4nHe2THoORgmRnVTInwZRYMLVeQ0Qu+vjW5jZD2ELOADQnBK4Z0N8a7s49UAeUdorZsm/JMN
0lMT5ryg7MaeuW2G1lG8d1GpVpYpOCrC6nwKFXYV9KYEsmGKnF+hTRsPzFcdR5s8Z+tKNzXEJi0l
nSbkO5by66juwtktAkZlnEA1ZRX/fOD9uxT/fU+d1ceHxst1nw7bLFKdxY8hJjnKC2g8kr+fB7oA
/2Ik3ApVQ8P3lc7+991bhukUiUEbH6z01gqDteXtW5DW9FnAQqxy7y4MjEVR0RCVHhJUjsAgjPdi
TqUHihytzwkLcvn554fS/n0rEWnPwuCcKARG50eKmhkCnc2QzKJ/rIxNQj/SL4vNpL7Bd6rUP/Gr
T9QxV/jmrj9M3a6qbwdizjLAum7ylqmWwOEY1zM9MTXLRS5Ot63q72crQR+EQO2NdlTqxwakJNKw
E8DjAqWzPrMtWII5eWs+rTOgyQgWGSHdSAHV3GTY1zDrkvyZcqwbQ5Wes0QpwaQNiLrSwNKnKkOn
NgUwL6L/wrEkJ1eyrk+Ixdllg+kxHTeEgzAtPL8KvUHOhjiRUSxZNA41RKpUVHnX4V35WtA2UF28
NyVU+Ft7lof6HfzNNgVlS1i0mRNkS3NAx+MeiTCcSKh/jHSWoPhPNpUTqb0RbwoIjPfQaw71Wuen
74HY0S9GV0p2YIF7t/5Gv6Uu5arrcR2d0Lb5KJ6COyBRD/q9hiu7twTH7m9ocruUrvhrAlx1EJ1o
15yKU/dYnVKOIkBuA5IJNAyyVbv+efVInxqGZ1MECB2TSZ3oGpj3Wb4kZTUqnVpB3KiBGwjrXS0h
RbYJyxydTQ0VB5CO4MyyTrmNWumGkmr4RDtcTYMHNfurm4eKDockeMc8lO8KdOZSdHBkXDo6r3NM
WI8zyvdTSg17lQZqsA7YJJLELZRXL9S23nTqs+KIQMikz45Gc30BQwipR8I7fFdSDdXKUwOCYsJC
ZAZoSKV0SIvpBh5RIUa7vH4JnEz1b9qaWDDxDnWJpBlBgaj4dln7p4lOh4XqWifeYS1M+V+gqpzt
FOW3gRt8DVOBO2uqi6XeIfmSreLmd8Rn6Thth9T1s2yV5819J4mbUXpPQLHBCLKFO1QGAJjjEEM3
STIWVFD9d70BUkRZ3Y7eQPjwF+3HEo1Vzu27MPrThCJiAS6gBCldZwU2EKP0Nkpoc8xyy73Qnvqg
+AReRmyjFBM8UXNAs0aC4epE7x69asNamNQsMZVyeDSbOwFeXhfvMvxkpuZlxhrPBNeIAA8RfaUZ
4DNRHytH5p5KavxogVbV4ZWy9ZTyZUQSUU703djgb5Ksui5xIHJHNJKEGFJteqpwmcSxfIZG6OLg
1tPg+piv+GhBBKBDQReQwvt8M0Rz4zhwKiptyFrn6bHz2RM1VL4rK3Y+zr8sWGCtUBA01BxZs6Ki
GWcBpNpYYyqJvQg+BqbPbTZBsd9aoLy7uYSP1guFBsxxhkceKi84WNj5o2eTWFx5kDlWO38QEnvM
MAwD7PF5xhWV2WC2tSnuqoouAozCGCHHCZhgZCwa/SFWnjz6T4a2sFSHtVsMv7KKWnqf7q48yKUZ
AedPFjo343mc79fS0ChJDuBR3JXNXRW+mmZ+Z/IoHjukKrQdaFlrnBZKJ9thAi7QhaHZBS2KABhs
W9dU2c/x4Z/fxzA5cvlGJgyEs+tYRODcE2JN3IkDkha+uAv74SkXtBWgG4R5XCDU7qBnDpUj1L7l
lWCgW6Q22yTr1pF3zdZa0ufk/Owz8X1QccVCFRieeJa8t6o8paGOou6O1HHxMtqO1i726eJX5yD1
FC9efvFLisbXtOTf0sUbPSL+OadnTcqExlbJv7/s+T/li9vbl/lv/Me/Bmf+fX775WX+j/kVvaMl
vPDF2+3Dw/Lldnl3t1q9o2Zyc1wdn49UTPEoRE7CPg53792Ctsr7kbgem8k//MnGxPaxWdwUi8Pj
dvsoudvfN6/B+uDbrniTO5mLwxUd+gP952ixDRbb12rx+Ht7HzofW3Fx/3HafZyeWneXLgi82kVm
r9eZ/bG+v3ZfzCHO2Wya4lxZE5FYhV4yJ/hfKlrClBfkx2K/m8aDT16p59USH6n4kXvO46hALAo7
2li5Jtt94St+Hdc8w7ZEhdr5tSwP865P81U7bPvWnRI3wWJSuZamXdjZ3wY7i/N6aot9Y0jDDhbH
ojGBAyurHMio3zSLujlYdeawhyqy+UDt4B7dBcOHhQQNvnxejcR0PUJ1fa7hr7SJsBbrU0JfpAFw
lKGaLMVvV/b/WcI/77hvjyt//yZZEWUasH30UAZ3lLdtgj5+ce8BxoPKkmaIIFmb8Bok9yzq/s+g
loxmP3hcQoezDxLKUoINSD/sxGjNDFT6vsYex3pskiuvd+F0g8D6z0BnH2MQpDyLagUrenkLDl0x
0MdrTrJ2TTT32gudzWKQE0dqHisM80kdcahxW5pPkKJgGPz8vc5qYP+duRkSLCIIzxH5/XP1Va+L
k8RApGYmzeLMFQpXLzcllp7o9Fy7py4NR5kF9t5cD0L89vtwsprrHR5dwy6Fbxig6YiRlbDPwH0S
3INufDeNawT0s5Tk8w2/Dnl2IWFe2YaG2g076R5dgwf9RL+UQotOUGV75ip8SPYaBnvWtRt5vvrP
D6ev457NrEeXKss9Cmy849AiR6Ev8P/T0ZPUntvszjPpMRLa7zvppebO/vmzXlo/Xwc/OxmjQG3r
XFHEnYYpcOumyDUCoPYBDNSLn0e6tCO+jHROg+4bX7Hypp5V/p468yTJJ3Z3fs2l9LOk/sNsnvN8
ByUKZCljNlk4vrr1kycVeaIOmbmcY0yUntki2kjhKbwTrK2BivFY3/n1R9UNFKXQ8E9rmB/IL2WP
ZQqwodPtKFXuf56LS0f117k427UCus2paLG6mXWhBxknk0jlrz8Pcm3C53X35dJLMxP6D1wHxNdd
Djqzm7ueuX6lvHBlAX2yhr+MEuS6VrUmnzXwXqVuFRCotW5UfCTjlYEuz5kBdx04JXa7Zys1mGhE
5jWvU06r/7zLKLo/z9jld/nfIT55Rl/eRemnrCgE3oUuhIeuNUuFkYwCRaCn/9tIZ9dD1Ui+0Awy
lx9VDoRHisJNQXWZtS3WV9DK6uXz5Z+3OltsklwBPNPEz6tojmYT5AzVYd/FNCeGjxEITdMPToJE
I8yDKLxTsz+1Bg1BMdbacDeI+0o10bFQn/UYxRb10avjPRUdSr5zfTHAmpaetvJRjSeUsZatDIqj
7A45ZYteA3rSqTdwTbugISGH5COkC2HA+gK9FFmBEgsIhXTv59m9vPL/eeOzla827RBbdcWaDLLF
GB94jUJCcuP08zBXVuQ5whdZ+kZQpGyYb6amOQz5KtZWPw9xKYCcZfq5ACmXqeLZm3hh3rVxnHCa
JVsgqHW4bdSVML2gyWYYV4DYF1f/l7HOaipToAp+TS14R3rDAT2Mdxb6DONKHd9+fqmLnwdKPvkN
bVrp06DzyzZr2qrKo6YcdhC6ufCYOp1E6tp5cTGC+GeU8/tG8/UwE5qY2LvGc0l9rPPaZTfzlbSR
+geqfqgk/P+8GI1VOiWofXzywb68mBbKSVjqLAga4/Ntw3DV+BiA7fp5nIurYpYa/+84Z6si9xQ5
oGPNBPavmXUq2GoRuVZhi4SZhnBlDV5cF19GO1sXmld7/tDwVhzvnIixsApDMphtr/0fp2/eb1+m
T/RHLWiLgi9WHMLoQB1CBxbeLn+evMur75/Jm//8yyhdmWt1ozEKu3bOBQt9KxiwoKwrp8N58/8/
8eSsn8BKMEjkz3KNvDOaIM/TYddO8VIs/0Q+wOX7MelXn98M0THkq0wKswasto7Sq5I8/fyq1sWj
X1chfmuSJMNY+f6uWR8YcmYF/c4/TL8aALJIgP5SUAFf1/vo6L92f+JDvwKeufXX5srcJ/BJaTsh
xqitxXaHrK5ynNIXKViV1MEDh5JhqCwlD1ykv0HmdWUeDXfhbSIn3moHYIudjS2s8u7ZmoMq5UJf
Vy/1rfQkLlNEVA0bASqkgZMnTI/dfBls42Wyrraa3d6GR+8Wt72l2y7jv/rSeyu23SH87f/2fkV3
Acqpf4HxOdfy84tnxJf5OYsp+rbovCDIqbLU6N4aPrLgwvtQ/KnVu1bYV514ZeNeXHv/jHe+JDSz
09sKttROAfqRbQdta6Kmkd/9/Nkvj4K+AvQWauTivKG/rHAY/HXp+Sw8Dlc9OqjBDuqXYl0ZBVcM
fs6/Qm0gQv8zztnqagNLaboCZUALu3mhuqlLdGarYjmioxVE6FEdDQTTcxWHOusw+K9Vsa8CE/ht
edcby2EpCM3eCFEClLqT5htLPTbWyEqZFSZVyq08vZZ4HPpdsE4aaanc1bAZ0KAKluNvL1rFWBwr
UDiETWu4qmYrBi3P6KCUz5P5YHab3l9Po2oj3Vnm8u882xZl7Ywt7kPdDZjxxiw2JkZxMn10K+uX
2KAskgo8bBwgDg01vgQqStfaNCG2CvQo01loFnW6RFshzGH6+d6X2pXMh0ROEF9RMJ2NQY0aFos2
8nuiI0sQXlWTjmxjh13gZkm60UPlmDfmuqHeK1VvddcdE2/c+ejDDVXzlMv9A7k31D9hp6avzfA3
RS8HTZBZQNBX0Ikao62m7AtBcdsyWFZZ5aABZEcVSsQDmGaAogFE2Lhcy1O8SZCbK5UGaHzqEGy6
Rol8ogW6WTC3BiLS1IIc0RQdP36WKgiBcbFqqULXYgjmfHT7VHcM/L4q/OaqSboJpW491uNmMLVN
Gus7TVgLTGokWHYn/CF1XkbZTdzpji9Fb574W+yxId9Uk+Ik9POTDEz5YKx76bGQ6ztp7JY0bQ95
rB1ktJlLHfx9Lzlq6N+adW//vCW0S9Umqqz/u1bPdrrVyRkdk6rfFRis+R6mBVR//Ax5uRZoLlK1
AKRRYo828cEUnnuk3b3TGO0std5oJKnYTi3QTVt0iKByNRE+99XTgIXaaFILrSWIsyWm3yeKTiuz
eleoUVjdk9oJjgnFphwhnk7vWRguw2K2zS6cBk6lTK0/MvC3R/Q2St+oDwWzpUH8WlRH05jblldq
7hePOyrttMwQwbLOA9akp/4UQMzi6ltqOq5qT+OIK9BhFqV8vlprO2eRfF6AwKb4Fb4dhf6z8yHU
Vb8oMqquxHkIUiLfiLlv25k0tp47E1vMcal6V+oZn8Hj+aGkyDLyCQqdBdTFvh9+vRyZGulOvxON
g1l1+AU/1eazCdNK1Ac750xxI2Mvp3eir9nxw5zc4btFtdOEml3AMc7i4kpgfe5v/DkRs+KaqvJg
uBidhRyhHGe5ryqUn9vFOFI1O+rN4wRoUt2hIwo9uMp/FbWTJztgCz2KgyDxhVul22qYHCVrKWbj
AGGeVeImzzW9x3o4ZvBAfAQZnEmLnP4vFuwD5gV5bStbK9+NG+UpEosr19c5NPe/L0KHhGI5hNRP
kbUvNwtWl7LpBWO/G5SPcnwVe4/nW9EemRRv2b0ayokG3dUkSJIvXDQK4PT/GfZs/tKkHII8lPo5
Cxq0xyLP6Vw9pjQ1UzpGPUdXiiu0FuersZTsqzWlS/cprp+SpM8NeeyOvi8pPWWNS3MATPcgqlfc
2mSTWnQtT7/4ll+GOQt/53r1qElhv1MGcF6UoxofywskslO4RBTm2hbRU/9WkV9NLBRCZObUO2F8
j6vEDizcAQoZlWA45BPFemrpKKrzmNXwluq0ZbNb6v6KvO+ED5ULWxadtpc3cT05fUhNlY6jIiIr
pbdoYePAMgxLYzhY6M1302+QedeO40sfVBMxqYdarAIB+T6jMwtuGEqKydT+mVHUzqRrKIqL4bdC
8AON7T/w2+9j9GJWjprXf/YXhAZpHo5wH2fKDsRxjOQUsozbOJfdqaVIAap+apZaVFw5ji7lTkCo
wXJYwOYwLvr+EALaC+hqT5/l+XyEFzqssrmryaYZr6RpF1cphn4INZmWJGpncyoKmeEXEum7mR8o
kdHXINVVjStZjXzpDlG+DHO2Fw2s2gelavpd3bXUiJ7MorfrTnHL9sW0IleCBTu19VLGZLItK2fa
0T2Oe5diySJD2iTu5CXqacte+SAEKuM/RSsv5OAgTs9hJy8EknQL/r+MVKk5Te7PUcDFr/Hl2c8C
Y2MAfZ4YhPtU2lsJr+Q5mQ3KGRny80DmxZEshEG4bFHeMua9/uWg7BIpnSSwJDuhcjJzKYLUa9ZA
8WzVNbABwuTmj/ci3NNl2MKV/IjkBSVHWQPqsGjhQNKUXWew/MZtcAOh6G/+JvyVerv1nPy23wx7
741WD2YCwgrZYrf0VtpvodxnzabubizrVvmLAVKs9ouiP0yq273V+g1tbbldF/VB8ECfuCFHzEiM
sk4lt4uewvSvke2Evbw0HBSDt8KKO+emegqeRrCPhvAsm+tcOI0l0eeVLXIOBfvPpTLLaNHwllGz
PPsqdS5msddHnO6Dj9lg4WT6m5pQNZTgh7XTJqse5DZ0Q+hRc3Me1r4SwZEDKlL8MeoOuEpi17DF
RDxZDBhqYrIhOPM1rCNqzQGJSw6khcimAN4WUiyaFNxmuLk6rF7qvHLT7CUH4JKhh0xltASkrSfC
MxyU+zgxHb34kAmZ53IOBVsnpWFa6cNGwV8xnsVcBAk32dehkDCD1qEZXNtvlwJX5cvsnAVRtd72
ltwTRPXj2lDfgwoTEKwfmhcfR4UMOlqNUI5yn3XwxfM/ofGiwtAxFRL1XHK84WkAUDQNK6kQrgQD
88DngRaYFryoZYRcqTF8X+JNE4FdS0tpV3ngbr1XJA0oGYZIHCXy6mo175ymxirRuHk19tKspaub
Z8fboHqhEQZ+vys5w9FmWYIBFaeVKHh2GWoulWzqiPPZ2gGUmMvcghc6crxSKP61dtu/EuoCcZHw
HVIaNxjfNHXa0g7SvQ+ozhTF+19RFi4nKPyxRpxV31UlBu4obXFSU+qaS8mtJq288DkqESViJAGr
OAHKnBC9zY1dOSVx5bpu8YQPlDvLou3klQhcIcKNzUF3nOsJ1UStRKs3P583F0Lt77NzdipLvU/v
0oylXdugYf1CmY7zv5syPJEeuWz4HAk75edBP0Hv31fA90HPNu5UDoKQ1Wm/MweU1mDkKrfD5zZZ
gSGgU9tpJPErC7pdYb0a0auO8GkzBCuxeEWFYln0HwaIi7A30EfAx639VYSeS8ySoyevlU/oVybJ
NpQxdSWqi4C9QTuaEuFKLCLPK+en1zhbyJEf9f0gEl1qgTvd1KcuugUx0RGWQMdLWmx58BwHCL4W
7D59jT6y5g7maebjyOfdGpBZrQcLBdsGVSInv5Kxmf++1b/P8b/y1lGsopGLBMRh4yCH6iCG/hua
MnIWkDVtKmMYl7WpU4oZMCCkK/nNp8Lplv022LRb477fwuDf6vt+q66G5bS0Fm/vpOgr9ehjnGf5
O/Ti7PwmegoOwgnDSEp0M8faXMBOX4ABtNGmREPjo10A67OVDSYxiycMFx20OuCuj4vIDZfy4nfn
aitxibvClUtb+8QC//sDcchAzNNVIAHfTxrT6LtK6axuByEdDzfrgbift/S5ImFhLyEiz9PBt5Nu
tCUuzUvJGZxPVBQIVPuvBxm1Z15SWOIzdT6w+fNN6tbIqSv8jJm3PhPcZVfFwg+2PP+svs7OgcYy
5rKe+GmzZ2G/rZwSSit3iqNtjA3C6vxz7UabbjluW6Y5POgr5Rfq6jauaOC06sUD1PDFsFjcJTvL
rp5TO51p7m5s09G38c9ZNDvBNaHrU8Ny5q+S2w/hAhGEI3Ky/iLmZf4fZ+e51Li2rusrUpVy+Gtb
crYxNNDNHxV0UM5ZV3+ewdpVu3FT+OxVzFmzJzSWNDTCF94gu1DpuXkDZ8T0O63cA77q62n5VizR
+1/0i/uQR/oefrPX/po6GV/5VrzqytUvYDWWzYascwEI3gs3j/Uy8sB2LhBgOSsLiP5nsGUgwyw4
4R0Gd2BClzNkd0RZGNQjXXO+jZiaAJghHsC/4neixUu18GYuL2+fT4dmewLX5d41q3WylJaSK51C
9AZQd+MWYy/0ILcvA/4fFzjo8M+v+eL57gD7YSGt8VlZvb6KHzyT7SxwQFn8RBsOjr+9GFblAoCo
YPwvlZ15RrWfL5zG+IqWAoTmeyl/WqzXdz0fjy/PKkTNhQfD3DHj4vcRiLVx8Tv0tvf98jVcPOLG
sqgXqvdaP3WrZzgNfEq6eH7+SRGL9wER/re1XP7uN4g6rYLFN33xDOUJG0sya9wdyRt4MpziNvg7
8BZ/iv80K2DkC99rVmidcR8zX+Ni/fxzazLXZBdVu+XbzP7B38dBeXl4/Ln+nS0DF9kIwHUjlXUk
xPcA0Rb9Q7PEOdKlVr/BEGkZYmQ5r74tfoN454ayZXQ0wdyZW0RfVpIrfvX3PWIrv5+FBAuy8XjZ
YSjq1ize6iF3A+B3YvhgcSxVT1tqS2vnrEXc6Oymg/TH2mlP6kF8H2Ypv88va+7ruB6204NNdV6i
DK8fxrWJYvGyeWATfrD34xGc/Lk54x69e/+6FOd0V68zr6bor+4fly5jeHpY7tI1Ae2i9oS+BN6f
axs7SMynkPdZEc6yTLDdWtnr4alG1UIsW/PYLetVsSmEPE/qwrYJpft42A76xk6QbthHtA0CD/Hi
pe0GXuTl68ALj93i6RcLPfBuaaH8W/JANR7kLngDwLIUla42n2CIy4nAQ96PFTJ7ykve/wqrN7nf
88fqN7hUdVqp91+frP8e5+8XRYURnXXIm/JV60iejLEDwi7vYzhNZvNG+aeQwGCrPwX6CWhs5Ag8
2Y0KhPLPSchlQZsqpgEbE7Hkq2w1Sboyr2UUvvRddkJoEOtKgcJGHXqVvyEJaIMYgJRH0RjPu1sl
WuU90P+wz19d/ippsqxocJQcJqh2Zo74l1LaCWDgky5vpXanfC9eVedUV0dnw7l2Dg8KGq3nGsaO
s4gPmFSwJZxAi2FzaiFBgtZ6dCl2w1p/xVrW2Q5P4R30abx8hbpJcwwfgJWfprt2F5/ibBffl0/5
U/oUHbRLQebTHaaD6q+dXZYtzXP4xziZd0aLwmW7t0761oeej43j0QmRIl8Mh/ge2JaVbJO74I7v
4Ztz9jf6A0Z8ZBlCNGE4OLsYUt8GY2aMFWGSHSuKMKwb/U25FQ7+E5uLkaS/7phUAuCSXE3ayk5l
1Y/1eW86z/SIE/2CKZRSbkaE4wd5ISdvafxd6op1Fd3jXCMbaJJli4rSUSkl8KC6G6Hiv1VZoObw
T7kf20LtTb6K3uMY1fyJf/ZdN3m16S/C6vtcGssod5X8MhXoUvmgs6gVyBUqGM59p+Ls3L8O/qMx
X/BtQAz3dsP5s8UNOdqxhMQR9eL3pOOvNJ0SUJAFkj3ugZ3SxyK1JHLu4xyPqx2VTBP3ZWBZbXQj
qvv8ugZFIUF5pjx+VVFs/DzWM8tCCNU+CXiuP3Z0H1/MEokS5wk8qjpg4ki9WnOebmwtn0wNXSGO
slnpiu6YV1tLI/WEk3mEZ7Em3ApRJXEeM0wkUfkIrbWK6GY5IFcP9423EKWF14ETalkTZM8VewB8
bdz6/FsT5J80V8NxwNJkxVbE3veea/z1JhyytjJvZFph+Z7WjDb/zhBNYsMjBRBUAPIKg5n7XwyG
qMxxTRtcmX214YWZnI1hxLTsK8ifYJZKT+V1aCmjwPOCGgEIo2snhsIeT0Or0M38k+nGSnChpeRJ
u1UENsQed7UHklTTa3WYG9ChrxZKFhfJbNsSykJacdItoHRgFSW1XdZhsu+KAvfnR7p5FE3LN4d6
mlVZR8Oq7jUbLTiquGFl7pw63sBdO+hFv8vVbF8a0aptJZTQkbuZFDzFDS/v0QHIaDpMprXy+XxB
apOhAsChtiJ/RQ3PlVCrC0xyhxiNCQ2rJc4kKJgoU0+OyjRBWCE28KO1vvfNo82FMaVCFhilP4BD
lXl0gp9fv69/ao9MEgP5CUTXZaDV13B6pcr8KNMhRQT5H995cBAn4rRa+tVKN86D4wXSjYUq9snr
tyE4ZophsFZo4XzMPLKpltPODCcBtAHZmAO0IT9V1ddQu3X2iiX/z6VU7ChFlKHr19ihWg4npXKi
Scx+gDa0mWPnGWuQZvhGf6VH7KCgKeAOFa5w3/Tx/uuRvRYgsVH5BGeN+LiFDj/+JVdPapeJXMaR
GNriLkeIWlaTTZXj+A5XTO7xv8TOU1esc1yhmDs9AiNt8O8OchLzVvbCAUHEU22H3te39dn4W0DO
MYkwAJ5fHxt9PTpDXhlQGrSnpLh3MFBXjsysmzuy9tnw24qKChL66xwFV3l2r0gy9DWTNx2gio5w
SYgdtI0vtx8TM8CktFiHlvXilGjEJVHjzrJeCzFPc5oqlK7bx7AWXWXVPJi5feT4xcMRqHxc3FtW
vZsrbVdFwX6v2s2mb6glST2Vxzj55dAW9ytz1Wq2WznlU2dlNxLof0oIvFoAQI5ogwgwvdhy/tpa
p7mxuyJrp/2YYCpf7VK8wBnGm5jWz041roKIg4KCA0oZV0dLNDVdWAwVWHLC/HylPgUjuEhAC7I4
T8sOUVfQ1vXz13Pks6kr2jw6vC2sw1g8H58PGnzp25U/73sfKT1k+aRwPtuRvC2nYV0bL76TI8Sc
eZr0fXAehWFMXC97ExdGPGZNlM4M9Nnm4daKesdmXq1ouH4Co6cysRCf/3hfxjC3eWI1854zF9++
dol1hoKcqTkvtQAsRHTpNeOEGtXGdPqdjIldOoeeEhkbRRp2fvjQa/iAp93Gr6V9rUXHyR6/NVR9
xXr0CyaZfpk0CJHqfC7UYFXN0Li1lYArmGzE+jysRGc2LE9d7awGOGwJ0ghG7RZdjCjygAXCWpS1
9bkjuYFKaVEcmCBs8r3Jp6rTlUx1hZ4E5pXI4jnB2cn+FPZZH0+6Xawc9Vy3zSLAUCSS/swmGYnW
rHzHWEXOk5Vi2En9VH1WMTaUx9SV/ZaCPECPAnlnda1GpH2Sckh19bGWSy+UIfKCS5ACVBbjH7kF
DH8GKuLAdabIHCfRTwQY94OfguspnsFAHs2ku+u0dNHOIbw3LAI7SztOtbPTtMFN6Q4bTrUakVmt
m+xG0fCTNcW71al9K6Icfd3RH7owS6WAOTdajz5m0tJeyRH++D8DSjWyMWFQR1YmK4SoH6dQ1dIw
cXRn3hc0J/IlhwInKznn1yvo84f536tcLaBMV5tgBogILISO6H0ZHmdzmff/zVXAMss8CAH39eFt
SH1atj05STa5MuKdM6wLsZd//SzvxKB/Vh2y3BYkAdC/1xCFyC8iqQzkWZyjYVygN3tWfBo+7NKt
FbhZi6gv6L4pPpY24qHPtH5TIs3CMu4sJ7/xzO+J1ld3I4b+r71XcdDY6HGb3iuIXKAhtNCS1/bX
DDE/S5nuyg7hddRRFmNYrZo6x4TYXtSKsYeUe/EJb0pNuzFzP6stmETYwHEQhcLY6upt15ORGa2t
zPtZczl4sSd4tYtXWD9TfAikMxamAxrAX7+VTwI3wRyDX4sXhsh4Pg6DLhv0+GZYRiCBnIwKO9aT
AYYOym4yiWom1wDH8V9c0hKGQqwgk7b4x0tqhKlSWvbQi+0TKWY5Piky2NNGOipI9ITJ+uvLfT6s
f13v6hHrXMuqLoTgbUebRF2TSkrmLlBXY7KRlGM2INnyXzwhXuHEiySRCI1fhSypo0f2qNfyXvF3
UEiAFlTEFi4kn3zt3KrOfLZHINbBwlLJl9TrJi0g4raqwhJedO4a/TKL9yDOb4cQty5zdWZWtt0p
U8MzibUy4LPLhVT/qA6TG6naxgxSyN/Pc98KmzQ4UzjBlbm9TNR0A4kOC1z7xgr+9IZEwqzgmikK
Kh+nUdSmaZ8Wsix4nHQQCWWApUfdjej/k6TchA6LAxYWNTqlko9XUWJfqxOaUPuIxgowEbLOwH9t
lZceKUvj1g7wSVQt6AkcXUDR+MPVxNEgX8zYTcn7AKyZCE6a5DmXHqVuh69A1h9bO/KEFlUEPlbK
x5VDccS5w/0R6wXoIMMtWMZnu8Nf93NdkvARvu5w+ZIFGkjEScjMAXdy4u+Rgl4PELhbw/1ZpMqD
2ybi/AZh8XW0ryddBP40kkXdp/bVJYm+BKgMvkY8vGqGTxR2URFk7/pbbE+DN3l9IPCCURNjSgnV
u49veg4q24xh0oorD9IfjvObtKTPim04gv7vNa6jBmkmOCmoHnfFz0z90WM4uVU2qF3R8gZBnGHJ
oyxmfdvPb2H5ABIH8TWkthDyin2YMoUX3cTffjbl/r6lq0MnivNxxpRv3rM1si9CETQo3MMVvMUh
UcQA/jPA75wLqo3KP9CyouzLqSlKzv/hefRfgXYTjWoo2MyHujhpybrG7On/Z059UsFC3gPoqa5q
hPzvlZ2/jvqQALjpx25Go+U+7pfgThT9nD0imtKA1LwA8P36xLmW6RQpu4mTBWAvoe4kX+tcEp6X
TmsU814q2i26tzgeoUAeoOyid2+Skrszki+F3GzkqV+35eSOHEF6VOyjdDqy1S+qGXGyHmtbXIOP
0PcqHWxRiQ+RjbDom9F6QeJ1xE7WtMsxxfn69j9rNggfDnYgWweWfZ22BWUfYsiboW9fb6ZWwW9g
P4Xb0kZbxwFv/T2KH41Bc4vovsG+iZqTSfu1Tb2vb+MdgXc9X6iSO7pmKWT+10TzVrbxGy0GQmxS
KE5to9imfr1KqeVjE3uIomE3Wr/Z+glWMNi0aH8MB9PJVnrWEMV5vfQgysRx/1BQZru9OX46TqhO
YtuMFYttXp9AjVW36hQH8F7bezA2Uzmjj0LP0QIt9sOcv5vyna9hzujWCa1lcrcQ+dVGvxHfvPN4
r8eJEeK0QEVSgz71ceOiVBqAZhlZV/MpCdGXrzow9Mpbpb5EGEilc3zs0IqwrcRjvOTxQroYAlgL
VXAJIT8pgrdoCI5+C4lCsTDxgFBUqB4dinG0zzfe6mf7DaUANgDYwvCeruIIVZmliUouKjtYqwXW
D1BrlKwGbKTC4B7SdR1NCGyHy7bu1im1XGU03wGivfbKgo0A+OChBBZ3WXWxq6rFasS/w8ytVY7j
kMmtV+NTeitD+vRY+vuurw7mWIu1YLCUaY/ZAvFG9jKq7xn42NzTqGmndULR9nbt/bPzV6xBFYEi
0KPy1ebsz2M5OhKXJSPgsgjD+eGfRgofGCWsISGEBecJGTbgwzIJ1QI0UTtSdlhmdukNUuSOxf+Z
vMnehk03YHmaAmwQV7ek+k7pD8E4CaSm1Cmg5tct/DVVP7X2sh7O/nz/9Yz5LAKzEV6WiajxentH
E/+1exd0p7ROyad9atwTf9gx2/iaUK9Jljev9WmO+vfFrp6u1lW/iSMupuYaeofoL2l4YGB/S4+3
cKhXsL5BszHstX3K7WlF+KVT1inGZtH6N578X6A0Y03+QG1QFprb1+eIrIxaWUkGpU+QIGCJCAjl
UgDdRUIaaSd6mFHqzUAvhX1YciP0/TRxomooPBJNnVrH1VKVunqITGviGGsQNdv2HAAo1fTTPQoR
avAoIOrdfOPs/PyZkQNSKVhaXPnqDZhKoeqTxpRX4wfRgHOA8VU4n5FHIZUgepA0SJPeX5vA1pol
Ff+vp9tnMRr+v7b6HojrnDwft9O6MYu+0EvsC/oHuakR+5qWVVuvBJqf+YeIi+g25Ubg4QYOg08t
O9GQQ54rxcKojhZ6ph8RrLpxHH5+X0jcgrWECg5L6ON9IccOjULJ2IIWOv5/CiJO00OGFgJ8A2pD
Q+HZ3Y+y/+k7O50qNu8oVI/aeOxof1dE0jNDd2OoxLu4OnnoGXM+i+4PSdjVrhjYtRarRjoLiRsq
VCNYvBSTDMDEC6REivpPXT0r3KBiEFHPGx8+L73kr2/iHWP2z01g7I5kEHfxz/GnRqXZzyVuPEn6
PMnVBpmRjYVkghgax8ywzjNWtegECMHacTsTOjVtdphazYti+1ucBacWOZK2/l5lbq3jGmOj/t9t
mvCbEVXboUGXMUd9r7tYRBMzkGZKp+wESAYXfJ+FMFgOSnfT+V2bbVCXOU2K1LefnWz6oSf+DuWT
XW8U69io3NBoqLdaa4rmWwfDb7WwUGtNL2l3MGR8oYrLSBgRx6vmlvr6tdqoiEqp/VOKp7dM0HLd
Uk8qU8kdizDYkOa1iXUNyaWqHgfJf5ys5JRkb7ocrxz5zQh0keMheLgo2m+im6LOw8ahbFsZcv3e
7ZWlW44Gn8QFTGpqtsJfF3T+VTqvzVSKkpqaPFWaMcyEwgc18kz/Y90i4X62r70zPjjHDAgg1/oD
dZcmkRpyKWaMoQGIZbbozpMQtcssVDOyR4qfN8n6ny5grkZc/U50uNZjSfUptNu8Jqzm2JSseZVZ
6TZQj2q+n6jrUZ9dtCIn8WOMVTFNS54YgNqwXCrAG82uPXk0nsJ8BFZfrL5eRJ/EGZYoA6KByO5C
evZxbyHW7xLLqOa93rzN+hNxBrOBnBvT4BUqkTcZVZ9VXwXCgmoV1Btof1cXlJSxCIcYmIWh3ZvT
2VzPGe6swUsMbB5lyqkvFmxlLVZa7KtgHDjfxD7W0Oa+3eD9ZOqRZMjUP5l9HD1XBUlcxGNFKifi
ePs0Ir/uZ3tFzP1yzf4Fyn7ZI0EnKqOcPAOOBaAe7OyiFt2loYd2k9T2ScDjIAmMDb1Dy5cx+vgy
/K7Rh76lMs1ZLxAfXbQnJcfzlP3zdlb+yR6O0oeKiolF/Ve+7pf0dppbvh9CTsLxmaoOE5Jca/Cf
IGLyvJ0qVCdR9VLSJ4tSsEoA/PXcuzZlEfsSqAFqzyaVb1H0+fi8UVDnQ2FDB0tMCyV2EJf1LwOp
UKnSLlaHDkSedvvQtt1IjteSXHl5h9Ute6UdnQdDFfK/KJdrgE9pkQ32uO2q5lTG8be0OAdQr6vc
hE6CcUJsLBqjWXXZkyrlGxVCgD6CqZrlVb+0VeCunOttEx+I6Mlt6wryiiR5c0If0pm+5Zazkfoe
XcegfMy6aqVF03mA92gFADg05Vk3W1Cyc+RlZrI2C+3iJ/LSrvoDge0yibQbmhyfrNm/h+16mgSZ
X6O0SqVMqGWM1LFB5XYuDA/OfNE3udmJf0e4XJ20Dg0vgGI2OCA2648vqgC6phL6A8c33lgRLWr7
Y42hSIKtkqo+ypYEUP9ekgssaId5EY2FK7jciOZPVbrxDcsTi0iqHtT8VeQMlWW7diZtIANS/cBH
LP4uIpfRgfCOrYzjg+NmezZG6YWqzkaKco/Wf+DoS1mpD12GJHeU/SgayZWVainbL/Xw3A04xGTn
Ishvie3/y3OhgmSBdadH49Ccucab1plextoMEMM2Mhp+vxXrTdFORqO6oez1/tGuPHo7KPyG4DEu
RLAy5LEJdaWk/N33PFq6T7ojuBVcs3okhtNFEsW7oW2/OaH51o72U9hGL7a/0aZtjrvW9CT59aKz
0U1m6+vacNlJHW4VtdtiQE6hY1G2gM/V/QxIL9E3To1Bm/pTkLejOl/CtF6YSYlsvteWa0iXaND8
0aR7p9zf1AQEuMi7/zg3VJpIeFkYFGyo216F7XMg4Uei6e8EPo4/kHL+MiS2KcDKa7m8G9vhl4yB
BdzvuY0RMsH3L0AWARG/tqlQmZfdKVJ3DhDQtgeRDNVVS0PPhhVmy+XqmET10siPU3mS6odoBobX
HJlcppSSfpZuHqIL5vywsjMJyz5U1Y0BracHKS3QMeNRUzcS9vat9qoXdPXnxzbpFo4BJp41msra
JSzKjVHXdzl+4R0ncKAHO8EmKg14APBT66CjwqAtwaJpuEKEHZQ21LV4HEBjSMNjGPEaw06SO2mR
avMjfx+4tPn+ujGbpVJxscvyIsiXcbyw1Lt6fEJ01I/fRKPfp2Oio300IY3e6FSycvOgyulyFisj
LI/piMiUld93pQ/bzqd11d+NckVy9MZZHULEKftdaHJWmF6H3YDSop2hPRmsJphQpXboJUEpDN1a
fSaZmyiZsGvYuKfaqBwgXFXXb6S1ke0sFAUX1eIiGM6CFhvOzkpib7SwNST6XsDYb7JkzYfQKfan
nTrcl9lBxSMiyAvX/C0h5izHvkchfTEo5dLGSbdBUUEp4mWax4DZXkEQCknRBpZ6SKqyTxhmyz8Y
NVYP+UWUQiXlNXEV9W2YlyUiDeEI+KJ3HocKv3kR/1DrMOvwKI5mrdfxdlZ4+ccyvERzSeA4uKWJ
BjaQSD/YKsGhNRLKf8KVHrkOBsLwXzsiCxuBtzHm1LMamutCKSR2p745JFjfwYAa5NaTtJy+h3au
fBn6iI0Dg4HbMsFaxMhyhi9yFHnm5FLLjZCtMFLnQHYeB1RwM4t8XV2kLHNxz4FR0P+bdojIlVDg
GOU/vjQsqmGVEPcl0BtRpjLZtHI4ahYYz3FDwwXdlHHLTNHNZZbeERIL+twInTIepO9p/j2dfAwY
OAEjOiXTm1BwiPld3VfJdWBb9L9EeUZfC/lmzogR1bca9WiJu67Vx3HatHrjIi2L2uumrgJv7NM7
wdTTqauZNrL1ibEEV1k5r5DW1HadM2wklphbDZTAGL8SZwAcIDpGNTegKEXQQMbQFWXEqrhIpGDS
YO/guSn6N5OssIlXJZ56qhK/oPG+jApjkaraOiX1mWF7v8MU02UuNlh2f11q6Pf8sXRn6+NfYRWK
l1WszdpHiYFcfArvRfVrwC05rX/P3XycfJxFlewwRxyIsdvJd3L5LcxW4iwZEfPo23rp46wUMpWV
wqCDif8ndXk+yQp912rLlYVjvVFGQC8B2hbSNlYL1xpWEiwuwNsIvb32U7XJGXUZKHBqrjp9Wozy
uVPe2DEXZvCiMs9q2Ir9kKKSDnFuAvDCJ4IeTuJXO4OnwhQLGzIw6Hjip+AtTENaiveGZPpC3BWq
U5N8BwNW4kN70P7JmG26wl76mEO1T7rOOiAIQR6j7PVVIoy8MKCdx4sYAh+Go/hpyzoL4F9a0FWc
Xrw6u5bOpYVNsctMlNOBm4QrFgAxl0BUZ2/Etr2E9Dp7XFxSWC17L7PUdUa7vg1Nz4ytfTc057Q6
qWF67uvyVFXG2o70c9EP96MaceRjc4/YSqTMa7QZVoTuQkYLdBdqLEsFDwQjktaFvtbDc6mrnpzX
bl8t/B7sbKetuwDLWqZrNBcbw8DZEw5rrIqTrWO3VNAJzUimmerS75ocyi9xc42cO2nKCXxCjzVi
YP5S00uKaAPIfrg1A+Nd883nlWnGH4uQZcjXYm/MM/s+A2itqdIZCNc2KVI4A82mMarv4gQy/PwQ
h+amU+s/jr+Z9TZaxS3dD4MinOFZye/ZUg+CFFk0E6R+c6U1/ams8lU8a2ytL1EfLG/KCbwLwV+d
tZosU6KyTOFxf429lEszVDIFjQaxoyeN5g0EPaORrNNgWqWVvCnG7MVuhZ9VMQOHPDWa/ytUKs+q
5wsqHWmZrBXIS7XxDBHVk4zqYNtPfekGJni83HJJvSZFWe0ofyAl5QUoreqJcuryWCjyrPMCd4HY
JgqzMcLcoaTEgQQOenoUag0iUZWxIk7l02CMC8tMHiUKpUrTHvTu19e5w1VOTVseATeRQgKAADgP
Tv1jSDqoQYMhh+KfZFzTv0NNT5Rt3oJLe8ZOZ2HIa0vdDtUG9wJ0Zwd9O8hvsnHstE3ApqjdQjh9
DMn/527ol1FSQNxLfe+A/lWqnuQ4liDM+iczO+nNIS5/zP6l6c4kVHH0owjKVd1C5JgxUwGDauL6
QdxgV7siN5d1hMPwnOJ0kt9AFZif3RaThbjMVAjbZfXjIE2Wgz5+JQdndXpRtN+BcgwLr0iOcuhJ
8VpOgaaDNs9NfJHWE46Y8S4q96hJkOncGTacHI5ddaPJpzC5V+odfhhpuRvNdUzAEWkso34XjFud
PTne4GbW2NsOnbrBo8zUVns/WOfajjegRFup8jSMS+o9x3WXvETJi0R8bDJNHPxWm6fIo4odmEdJ
2WvKxvBP6A5SfPJU67E09/O8oXLS6GdT24Q1ZkleGt8AlbyLZf/v2np/hbQaSCcMXAH/RWBMFDmN
zsj9k43NarmMSqq6axQQTGxWywv+YQBlq/KpxDfONy4hDWUkd4K1kR4UDFZF5LGTsr3a74kSF5YD
HeFg+9smxS5k3alMSRq7Q3Zu7QcqaI6xU7GQNY6IqiOFORmbIuCgOWLb0hEI9+1Brdy4fhm6P1py
y+boqgbzn0fFPAy1Yx3fNP75OC3aJlWnRhriQ6aZB4hIsf5IlKrqMbJi30bfJ959ncxQ9AMPWonQ
rH2X21hOarVY6lk33igEXLXN329IEcIcVOXY2qhKfLyhGe1lNDrb8GQPGWEXJFWsK+2u3/XlNsre
Jj3aAuuOqj5bODYyuPS4fHu+lBnFiWQ1WPjwnmJqAOBG3LwzN3/y8Hc0Q1mxoq2FH32kPs5Rf2pu
qtpeVRT/587p0oFyBqIPO+TjnRuTNDuSWaanERuT8kwMiCFqM3ljfch+mZYXoCf29c6nfUy43i+J
WBjlKnzvIAW8dyz/2mvqcS4DqTDnC1zMorm3HmRcwb/jgj6u4l9Tysa9nbMLls9ZtDOeWZyT5SbF
wcSd7L4yltl3BdgByXV1ygE8dua6HY4ObFLrVt/iI/riP9NMB8+ogaGiunN9Wukaut1UL9NDOpJG
tLsq/GNLMMMLnA3BKCN5lLi072+MDxOYMb9eyTq4MBkPEx1JtavprQ2x40SNFh2yedpP5o8h/IY2
FtKHNFLnxiEGe2K6D/M3qezIFOcfxNurscSHSUV0LouW8FkuBirKXf9aa7hboj844q09IQ3pDw9Z
XLoSywFBE/yQfsYxWOr4ye6Lb632KDFnAS7gChhYTyH2DbImXBHx7TYUV5p/drXI0eDUZlTUksyV
C23hy0etW0YdpnfVA/Jok7Uakk2Iao9pinQOH7siy/cymlBGggM2aifSw0mLtINfyK6F2SYydYP5
0payB0Y1ao1F1w1POeihKLCXQmtKm9O1fqjDfFlNvwM+2abvYf6JkTpPGkwMvQodFc5HbbJXJRcX
gWwXxl6ckTgp6kHGaZzRa+t1n1WPmDdPIsptj7ENPal8avtq3Ua7wcHGo1nL6mNr09yv/wSTtuEv
RxwJclRvGLGqfqyU4yBflGBCKLLfdrL5GlhUNSJlNUj2CjNLp/6dbcfeXslKcgAXZBovXy+hK4DJ
/8xMG8iziYQznYCrwqNjxEZnzlUEm5RMzHcVz27fJGMbjBeg7kr5DMNoEUW4g9hPzFMJba+cSkpG
eNysGWlHY1Sww7nV0uJY/mzuQhC1KR7o8j+mw0Sw+liNRXpIMP4L8FqzyXZKZIG0jLS6QUQCYzBr
YBIjDTFPUFZ2Kf9nqAzmQ2LFv5Up9syyO4d4AqeV8WgxPanukl1e0lg+ZIUwG5sWXaAseJDQeQzV
ED4hfp6SW6TPiRps4yj27PixETobertR7GknYYEe5/JSb1+m0PfChlMyPMiNRJ21WJGWtuUdSst0
UUCeXHQap3XO7OO/Tv4UtfYxDC5SXZ0rxVpTdl4mtOX6HNRMpYNYhSdR7sJpXec7lCDHeEvnwSrI
wR/IMK1kl22DMt36OLvO8M2VwSCGL9cKeUOJcFja+JtkxENOrEuZrL7MjhWP1xEyOPou8f+IpTS2
WFiq6D+E8jKIV5V5GDo8VP0XNbbctObcDeF8xggPjPc+7p75fYNhVRKf5mymrvinSspNmA7e3EVI
+pmb5ruE0GerVvfj5Ht19+Lwu6bjr0wzw0IByTtDXmrFSCXZuQtGDMZDdVVUOz0ZVuF4jIxiqWZU
OzhMLXleiZeopPKqMX6zQjU2js1oH4QCbtBSFzRDT0iyh6Z012RuTnFirF2jnlZ5pK6SDGEFE/Zf
iJA8UUrdCnvb2uXY7m9ZjrzLE/+zuTqI/ogAHIzA1VFtoiwflnPjn4xqW/pnu7grJLdGGMuArel2
JVgkjz/gtPbNQexI3YXzfmLH18/xeG+3xkolQzUgdDlQnhQTEsmqpPjfu5p9SKeNbN+nlddKG9vY
zcM2si9S/Dbd99H66y3gCu8htgBdZu3zEDZmdTzQx4M7Dq08pjTKc8jmsmP3U1q37081jpfABKXx
F6K2I6bBxU+DSqOF6+hMgc+kk5B3t7KHj22o/9wLPV5ZVmjDoc55dWCZZiLpRZVJJ8tgzwdcIAff
nRFpiPhMZVx0L2D7x/DXUT5qqAjZ+YslPdnQbKRVWj7eGJl/j0/GxXQ4u7gnkVt9HBkfpCmeLpN0
ysvjbM1LR3EZCLrl4FxOUoycDfym8Ja9lvkRhWvTiaJqh2wxKpaWAenvKlfJkymbS8lMT7luLubY
3iR0EozY8mKS0IgFAWJWHQcwYyj/svP5XUEBRllglTdVwss0+SGlCAPnd+S+WMo9it/p6VrjHpj2
6IR0EN0qiLr0GcnTx/QC4a6eSxbp4BlSSbH6D0bqy3Eunug93UskbCqH9yjH24mDLYWRHcovhQzf
9kTbwROFoIY9ZjB+ztUklOsrsb80B0QcjrGDaEeUYI6Xb9CN/KZzVuSJvZVY61GQIGEmRCTQk5yS
zdfvT7+eTQwkPU2Hzh5UKEDHV+9PHXBYbP1sPDiofKgH7DOwkaTbr0sg+DFUCcZViQZ0af+u9NUQ
oAkNgxZLPxRxF+pAI81/MQ17GZgr7HGdeVhENpgHf9M5xqMUUh+ncNarboHLopZcUs136/43sjEo
W9n4aOUD/TkXgWQgKm5huCaEWa3QtiF14bihHBTGzKKFI7E5S6uvn52+5dX5CcoXPgvsLxkOlmG/
//yv4DgbU2VwZmt8/H4c8VVzPBR1wtW5Wb7MiP8cnyLcwRfh1lh8l5dnarfz1vD6w0uz2Mbetlkc
vcH9bi0SOjS11/7c7wPvsjcfL90+Xe6PHuJB/abd32/5UKKxhfZG3WmZP4/362bl/ugOh8XCco3T
zzvjuM4XJ8V1F+jXoIKzvi/dxUHtEH1x3co7ufW0cK31ydXckzsUSNTI3uie4o3wYLtsnNXDg3yQ
F/o+QbSdm1jJ6/9H2Xn1to22YfoXEWATyykpNlXLttxOCLewi73p1+9FzwLfxJmNsfBM4tiS2N7y
lLsgVGF/2LHl68/+5qw49q/cPv1ArtbM/7iBK41Wl2HIVPX/0HRbpX1RYz4+3V92mhf5lVt6V7/w
Cm+Q7NgNgzCAYOdLqCshQO/X/upDD2Kv3UqYJfqtn3qIjPvtVnOEnebwC19EDs+P+fHyDz1oeY/g
Ni4m3W4cNK78It1Rbo+t0hE92YsO4iYP4ntkmzZIPjlsdghKTT6yGJyHsq5PI4qNuXtx0T9Z/l/r
j8vfOZJRNV8Xt+X/5c/MwdjaK71uO72hDOR3fCVe+JF42LQ6iaeu8Zt1um3JtUk+PCQ3RAqHDMHN
gzyodpfA4Pov6/Jl+no36lzrJJA8gg9vfle81m3dlSPerZyVkz82W/lZA7nNrTICI2h83cFa4OtQ
y+FW/Eu+X96A/vjy5a8c+f7iLz9ZToaT2yJv5MXsidtos1zDeL64FXdgfKiCKmiCZofTqdcgpyX5
uausZYSxMidBjarjXJezXV6RBrI387p8l/IOab1clbzc0SDcz5tqB5WCd6qOZmdfd1bysVrmbkWb
8lN6pPPlSturj4CXt8hwFcv9X3d3ypoizjrx42fZCT3xQd0orra5BMlB5jPTYDnqZad6y3dxYOxl
r3OXp//PI++3oz/6Kx596cxe6VCkdTu338z8Hs+/e+YkakQe8Z9r8pJ2U/rhXvPEzfKlcvrLx9IB
8Y0zQ+Rl3HRu9qv/+mkciJvlgmUPGjyvSnlwXzdhkx2GncGQobrEvV2egfDwz5PQueNyoN03qZ14
2n3ipW+JV/nNVncaX4YB5/TPodsrzGSVBxmBULF4QluAIcwC3wgoCJ1bF0d1UIDIg/0zoCKv2kb7
5YMiL3TFuwrXBHoYDJPenTaSN2zMMyTgneT98zP6U17vKt4ypKJg2LQue1nIgOAjNzkKYw1PXd1c
OV7j9+7Kkza6lwWK1/xaPrIIJAdoiJc6uYM/d1AE8aEOrg5Z3Fp2ZXd2s8Ag/t1Lns6ALYKZjyiD
5TtpY+4vfuW0buUkgfkicQ5laSXBtMmCcodeTtDuZlfYK56yKQPRNU+X11VjLd8W/IqF6tdyKhT/
jyNX8M9X71Kj4femp28kTkNed6C1neVcTM/kk0Q3fJfd8l51iYMRqpP9wgXHvV5eo7q5U7iZS4XZ
Qz7Kqe+rW3Q9+WpOBa/O3OW3dHKD2Uc1yC+hSLojBUar9+Fi08Hjx6zRXvtG3rLtt3Ca+23PcpOy
SC3jMN0vY3B5//I3f75FdyD9tsuStGIBq7eGs3wWFX0dHTk9MA56oLJ08SnpPsUuOd6DEFyWNta7
fbsteSvDG3sBh73N4318nH8VeDuf+bGM/HK7LJDFG9/z4q93T3SL35Z1Ugi4ju3FG32R82mQdq14
mpkbv7A3Lr/856C80OVDUBq0Yk/7oeQJjvjP3ZI9klBeNKF8IDXxe6iXpfCqUHeS74vYrhTcoyyU
SmRbvgbMzwcCpu6pbTLqsJb6MqO1YDW77lm/uT61e/BYuHSKvzrsSY7V7MqfU+4K/tVVclu6yxr6
PVZ2q4OZ9MEXJQdVtTrDIvIR3ikcmwIanBYs9Ly3hjvEwqdH09Xf08SJGrQ77eZ9fDCaQ82y8SSK
6IbapojciVWhU1b76ScnKRB4uR20ihyGxWsTWl1HqBIessfoIS6P+lbdpMImVu3SVuF02SZ4lYQT
xshG1KwmdiLpSDFmRo8NTZ8cGWjL7BwNa2jx5tpZE5J0zXqiCD1ueg/t7cw8CPIufBnPuHPJH+05
SraxdiqDwTHqQLxTpXX+S8rX/XIob0AaibjrQMrAf/cSrg24X1spnr6m1X1CFLmezWHdXo6E/CFe
NI0PGzm0elAwKxuRZnwaKuL7B+hfyv4K9vI5o4uKn+zsh3dXRy2ZYfkDSDRh9SRXp9VDRjePeoYV
IWgYLKnB86z7c0BuPqofYW9HbaDnKIfdizti+EjwouFmPPb3Ykxdypl96l3FcQWBxR8VdAY71DX2
ODVh0P3ePoE3j9jK78L7er6bzJvVZ0uTDlf3at3fiK6GNa/bMVMJajurSq2p91b92ijANZywJBcD
cyKfdQaPVn85gZSO0TJf0zduw3VxXQO5sbqfuh//+Ar8O1elmKzDbQfitpjM/uE7gEd4X08Xdb5v
UBhW6RBa2UPMpkzdoNuseitt1pKBposXt0H1pNwAa5rpJ687kGjkBsI+Q9gtDXoBCeS1EtPGd+az
wth4FKWtWllJb19Uv2Yf0zcjvfhzsaI+40902AwXTabplPDA3ubMal8GaiqqJZ7xWqNXP+/12+iz
eJEzSz2bACcQGplIPdaDtjEwTrkVP/BZuSDt9Cpvx0C9iR/rxGo2so+Y8Pt43z1Iqa3etNL60lmZ
lz4ad1dv/hiuAZlK/BoNdmLy7ypx25fmbRwx4bba3cVYA5arIms4458pHqUG5fW1eZJbvNBt6TPO
1rUL1KJD/5JbU5PyMlyxp0VO2SovVnxrkv5eodvag+yNd1dkuOzcoRGvZejT76cX3lNmkEGgyHiC
sKiv0vkNlQCopHk/Sk6JMvBjsxkD/TVxo5WH8XiJe8erWHhUKntAT8AVqNcDitlrSJQUiAx6yj0K
WH9PFL5S6t+HhqlrxtJtWDIFemS/r3xTbg5pOaUqRO19OmmPZpicQnrXw2Tsk071x6rYGsxmmmGO
uALkkKBFH7F5ak6rnFoQglcQD13Ve8iVTwr61KvVrs/xMouk9aC7IcgZOqRKza1X4FBcHKoNgNuu
dl7eAbeNaXBX8JZMJUNipD52F0D6VNuOK1aA9Nod876iZH39oTj+R6cFOS/KnrQOIJjIGt//ft3X
MkqmyzXOdmiIVjeX6aYtf8FySZIHjWUtMejvsiRXLTYr46dS9RvKj0YCPk21G0UDyheUmbQ225ei
OfU1uU++4WcdS7u6Svxkkj6X0vgPD+v7NrU4kkP0Rm9IVODBmt8IEEU5Z2MqY1hkhDcDnqjZCxdw
CY9QDaouSBsnjN5jEux8fkd+uiuwZe2s2NhE8aZqtziFZoYzZ9s2e5PmYAgfQRYnzFdQGRRV9H6n
CW8lcwuhYSoB6SHqb8bkHqWsMrugUp2ys6yrnIHZ/sCz+eYojpYkJR9kchAWg1Jliqvlwv+VrY7X
PIvUsjG2F7guVxQlhQsCcHkbjJDzYh2Q1ljQSyQHBECla6RHw8tFG/ciiBn6dqWquIW/Au0AEwSz
yB1iJPOIcjDQL1F6HETVV64F5hg6XVYiLGHlgYZdASBB7nnBRbFLgQECKdQnDYAKV1kR8YgtoVvB
DkmBL4cDNSFpqo7eIlG0wEXEGsP3h5JyaLXK95RcPI11RLiENJXQNVYKZ9bU+y5M11IsIMIOgCN7
jbT0mBmgDye5XccjqodXFlxx+MHVBVIDd+y3eU1fc+mJIYiwIPy/a2YJFb5xWCGsTpguXMgRrltz
fgwvKCM8q+mjSUKpbxe/UmtKVEtFApxCB/NYOzfSQ6hQa0L0cN1v1dsWYMwvNGz62tEjf0WcPdqX
pzhIfonpI7ZE8uwUYjAhznXb54+a4MgPe9lpFnYxUKHrBrBmJvlQWHWnFp9AZZC1Kjd9/BRVW4Cg
V7enBVV/dKDfy1f1FwR+emJxfFDtFdCoTv9oNA1Xe81SwRJV9bEt2A+kQ4vEuXxzUSaelTOsnFKH
VI2MydXVC/g3OeAqNvnh9dqBJ9iI4n6mbqcQt0a2+i4bZ3BmoLFwIchttXkTjcqC3bggjIgInBW4
Z8eMQZLtL6MVHXTrDcDH4l7hNpjcpDAfi70muRdjU5DI0d0kkPDAgwhe+zFotJ2uayCewHm2WHSN
hPWNF5prJEHtZ8QbH3Kn2k+ClT3Gn/X0+ToHNCbtzq+uaw0/RoGM6pqqjlRtpNUxmfyrYcmmI3V+
n62nD7AIHTljcpod/J5xNuPOHPvmsHgJIH5HncuKHqj+PxEp6rVnro7q4LCdklKH16dZ8LXBycYg
rTfAJxNypoonf8u61hvb+jW7k8hjXi9UWZr36emCRCkp7IUgF5o4UISlGqFtmuhNbh+0jZTQPLGu
WkDnNLSmXRQdyw0Gfp9deH9kJ4234r54WVExuaN6utTUipu032KBxiLbXl7pOmnxRjgEIYKkkzdJ
TlV7AK7kyzl/AwsfCr9SEhzhAyi+onpjRBcDBWGDqFd8m4itM9+IiAFfhJVlfmbmqYXldXVwTKhM
W71Y4VYsTi0lzQUQFlQEL6ZNQ6Dlfjlop/a9J5qv2uW+X5fyAsBY0XXPrPKpVSzTMc014JTuFyLQ
LbBysCrgiM+5EOSfsr6JsaqHF9HS6cNlnLSp3w4efGIizko+ccCYss39jLT1EMh4ud1Pp3qHG0az
8ZE4E3xwUSECz/X7fNnFv2a3TNalO1Ja9lvRyk9w2QxLEX2j21yBQ8xHABTTqSLNClQa2IaLRlb6
dmFRK9ZXxv2wLtWz1niA8T8XgyUJbXTBUWYw2eu6twnKaZOW1VG5Oj1Szeam7bjA0M4EEMXPUXNa
lZRuw00brQvJZSTOzyyKnPggAvEkj287b26CGWgxil6DZxiYuVtZtdEGV9ceYyh5CSFzgYkjGa4Y
W5cajKNNgDVTbt6FFv+lB+k03wAXHBzU8s39s/FUPxuqn2RMStEyb66Go0SbS+bN26S3JuMmv6yB
GWMiN3EFYBHtEKfe7pbITZadQXFR/C0lu94umr/dWrln7+uh5e7D9q7KtxRhm01ZsYhgwhTfLIqT
lUdDjMNIpZv1aNsh9M8u4Q7zpjzSCLBCqkSX0G6lj+FFE9/TfA05TlztWrOFGQ7V91MyHbq0tOyM
91a2ovdF53ncbgTGiFXfIGdt2MAT5/ZRGPbpeb4D4zgdhk8JnOELKY68q/ahI9yXojVuY2vdnRCc
rXdz5ipUH+q9pvv6azFMVnWLZJ/ht5LTPa/aTf4EGJUkmizo8qqmdA2750YANJXeqOZ29Twz0pCf
dnBpXtWoyXsNKAhMV30eAk1F3dhJn0VnTw8I/fXMPrvbS+iY3CTCFr/Dv8cp3zsYGIpKYFcWNg1R
CjyB33dzNHIGManYXWggGV+OrG33U8TwH9sbTAzoFgZsMuRRfz9EeKmKqClGDtEtGGwAvqhQtsy9
v1/JNy4ugQn8bnbQhQurrGjHfIu4mnG16pMyjW7pvaVPK21z9VaTUwbJu8ooQfHA+qHw/IVa+bZx
I3+zCFxDtICJ9q2vuMrypihbZG2MywGsiGHUFuFbVwQkQVHsjGEgzNQPfpKbVb833LlIXVwAhF+y
caDkfr+j82rE4E+sBKQcXmdwzYP2kmusrXRAklp0q0o4l0jmt4CHrQpakYnB5UUX3M4od5UaB3OO
iHvKaQLQXVpMposHEx8ispxNVDqvPhyP2/jS3F2HtdFJOym77mOa+zLWQLEanTXznNC5bvisDFw5
CtGeYeMKWf/UG/ne11uuFGQilHLCIwCk35h3bQiFJ8pS7aDn7gqIa3QYilMNQL1b04eV4JD0yg+9
qO/KLyvY+zrcOvqri17oH70oMVNTWTQn8VRfXyBWN8W5Jy9u+g91jctq053D7L6ghvAjmfz3uaj9
3wNT1UI6FISH+e1ir42G84pRTid93A7FQi8wimitzPSfumOkWgCiF6Suhnpfsk09FKULIMZ/n0Xm
73nL10mgX8rsgSK9CF5868S1rboIrGnDKWrehbm7G4qQWZvdqNWuqbOgaoCsK+ZNLbDo9RSuq+6Y
XZu1OCXutABwuty7UvFiqhOfdlBVYelRrlG01CvZr+nRw212FlHJRsJgtLxVJzZPEvBs9d62p4tu
WFXhXbBKjZCYVPAtJQFlxwVWrqKeGscvF8V4rpHbVOPGq3uiObUlLqQYI1CqRUdf9JLppRhZglMd
gnDChosva32I8gk5XEuee9cglspuK/zDoO/jc6jTe5VpAZ6Ky32xIrySVfh1CIxEtZtnV+oHtZ2Z
FcU4T9c/y/zduCBvjAK5DDFjj3YY3TBNA0eht/bMAt5YMKW3I1vHnLyEef1DJeD3ftc/zwhvO8iH
lAIYLd/WHc1MutiQ4usJOGfS3+bmicyp6W47oM2z96NDr/wfA3Ox+VwgpghcK99XVgXvXKlu5OkE
DQ6WjUGJW14n03pSbUqkmYZjj8Vur4OR6W2QVYndEO2aNtJ8I5Hb/fW9MS0o4pFkE6P/fcCulh3q
f4vw180AewT7lGR04YZ+G7A8iamJpao/oTjcmdSj9drS9BFFsly3a0KXFKPq8IrtSfdc5lTkhQd4
lOYKbFyT+0Ybul2mY+aV7/oYIWyNwmI1+xeDEm0rfmqze2nzA0C7K8XYsOhPmqas+w9F2eSqti4M
4hzjdGknuwjvr7OOYV0Nn+OzTF1Tn+1et9EjtgqGc1ZMTluEllKL1BL13NfLlWtKMCG8AmbD3+8K
IIz/uC2qCDGfVZPE8rvaQR1HQhSFxXi6mFC87LhZI/e9dvWj8bJkiBR2Eyu/qV/bW8UvN/dgfX3T
Lm5XT8Vt/1DcNvfDjbINH6R7lAhWT819e0rvjIf29fIMUl99MJ/S5738cL1fMHVmILnxTXccH+in
y+fkJKaWHOQXCyfvxfMMUDaQhrsFbKQAHadybSkA8uW1SnkYjaQLuzR5wIx5GqA19s6FR7aernbD
P9GDKOwRJnWCljIwR07chm5So7+pWGqKo/Aa9ImCJRSZOgKckV1/CpsW/UvNVtSlUsufBL9ZZsdf
seuAusJkScJSt8vRARSWXgFNEf0jg9P+U0WXjeOPJ4FCnsh8NRUV+YkvRvG/CiZ5UsvhSgClrCwe
SsGVW4V5ydP4Au1rwL5a9pDhWB31I/5KzujF2P6sI7f3F08gijjrDTq/v0DgY1li3miH9Byfszf1
FnO+0+qYvZp3UG5mgGL3xouOudJRekrvSc/h7Nyrm/BUH+i57lV1DdJs37pkzfpZ2aNfdhzo1kEE
xdmG5GhTeBX8u0CxLrs8wPd6j1wvHB6aiPJRO9JCd3FyPpSnch8+013fmNbTNjrm58SlpdW+mffa
wfRlT/VEDKYW/6DqSKo9+S3OM/macISuoHkAXY4d0hTgFL/BzHurfblPpfeS2zrDGlslDoyRkt8d
S++COtW5PiUv0WYAtKA9y8/JuTgrWwEHpvZBcidu2GXX29qBCUtYb9ilP56ErbCrH+stoXX9ltNn
jnzdjY/ZPnYvd6qdbJBK9eK1sp4RBbOzQ30wAhCSzuoobhC1t6+BYCWb2sbt41l3SUG2cFcO2V67
0W8b8A+To++NIHwuyJ5xdqJOUTvVDu6PV7nF52orPYIi3Ml3chDT6qdOeQ5dIHmecJjWS6u+8PWt
/qg68k3mqTfq+oIBSINJD6Q8OsOhl+I9lLvhrsKlqgpI5w1vCtp9eZZv2qfml3KCrXSb3swP3X2M
GeYxw0bghk6Um/k9GfzAwwNOub4+xq4aiDdJUIEYoAaywX17N7nCk/jaHfuapv0VG5Iw0G/FZx0C
9P5NdrjqgCLG1ggufrEbyL5vBj/5NJ4HH2+pbbnJ7yc+HVbUgdZxINiXtepkm/6cHtO7cjNBBeZ+
NVtGmfJI/+gw2DNuQbFb7i9HyUdJwgFrUO3im8QnL3JVr3eAGWIEtYAbFmQB1pS0trazw/V4pjP5
yQlExLnfu5FD499JNoKtcc+aLWZ9v66++Az5cj3i4k4ZbC2csVXBOuxKB42BB4xGYf2xky0bgQ0I
0pWDep9UdnoM1+HOeC72NL+8HGspimIWskRfT7p7i87E7rcDre0Eh6Riv8ALohcjSPbVY+iO69CC
arjWRzs/E5vu2u34GB5geNMHVrfzVrgRdo0LW8VHhfI43zUn2ScOP6aeelhgAzig+VfnTIXLnX0+
hza5Yqs71S3dzbwNAdvE29JVmfGdN3jZEezyY35KjtkaK3mWTZ9G9LHaV3tAWVvFibfNfoaXe0Bf
i881/Hij3yzt5eKuv0n9kj5tcneh3oCh4F4IRD91hrO8G4PYz1y2S+xWHdOTrYvdePJuDspnHtri
qGUBbvQVp9tXm+ur4CF0fGQDtQw3jlheLXLk/ql/np+N53JPz9C4qR7le2GPBeJrtgMvSSj7Eu0I
w8b1/GS8G++06XnKnaPYpTvfkdz+irfqYNGN+fK0adB7twie3kUa6M2mOaWfsOOPlJ3Wndu8Kzfp
CacvR/Xh9G3OeHDR9V6DcnT00wSoQNpTM3ik+c3nd05o3eFFYlVWttOOwBlsVAi3HyagjogyEd5P
mFWpO8LZc7S2qVXQ9VUP7WN0Nwba0xigWHSgRLTJD/qGQnqLR120xlDhkN/WN6kzbnlyR7iyyfHi
QRTC6pRLsqhvHIhr093qWDorOvKL0ZFT3iseNE/MgfSN4Rvc1OQuPtWP4q18SB6lO/lU/jJ3q7sL
xEebQscmd/J9z7oCKIaaBI2bO+Wm5aOLLX0pjpx7/UY7lwyV6x4wAjZYOqjCl8VCl0qq1bEgFutl
z2gxulO9S6Btss3bB8xUh4fhG452KP3k7cooQcmC8UXPe8E/AWIBvGJXLrvrY/vYb2cWdNnDsmKX
PIQvIChBeVuSrT3h8DyvGxuswvb68UPw8md8ixw5oo6LyIlk/qF4L2h1lY/jOJ+6AiC4eJCL7qhJ
T5VxkOlNxeO40SUqdfFHN0frkhrZ6irvy4WCc4XiMBb3Q3YNiMUNWNPFDymp/MPJfQXL/9rOk0GZ
LmKuK6dBmNaGCew2pdsEN1myxWuyrmfIqkArI4WS8LW2Fsvo8BqelzQOjZpydbswVhXCIlEBuFlq
7mLFBU1UhYsOC3nhX6jF4M2qaacIY2jl49/v7n9EhjK3FgV1TTTgm3zn4qyuaqZlaaGfyonFGlce
Nb+LBBDmofwgTq/IFdRl+tDEqT+rhzKCgoyVLR7F6368HPoyXw9VFIgrr6GW05jO38/uuwsDSfBv
Z/d1+/91e7t5Kq6anuqnzLgzpIufVdHjPBqg7elrU2BR9JMaPWR6hrI8XvHygKIYsb2K7wC0bKnW
bbmOAzQmf4qo/yOMw3UKVY0VeRCKv8u4+NeJhb1sVm2oSYAXbhOSHxxkbDF3BOT0ovc5vq0oUg7z
vqUN9fdb8o0btGQ4uKkYlAVWKP3SMftW2CpMLVdyrVFOsFlWRmw3YetGALw6lMrQlKSsunKyeile
Nsk57vR1tyLmp+2VCEKgSoMdQ+uvdd2dewwHh1c92ZdTtE2KXSlCdjCVGu7O4NZt7K6mK1E3MUut
ufNIO/+HS1lKGL8na/jtrHBHQZqEzMT4VgvM6+QqU4EaTjqEZqRbggbfHVlfDzLKGat7bTypxWHs
X+kf2mmOi9Y6zD+kq3y8ZDXT57kaBbhBC1+iPptAnbIrjb8B4ZIKccNKg2NPXAFvrDlJi9CgmSNY
ZSo0BNSnZCFuK4GSQkn4UVxO/unCvj2j6iqASkrgCHXpaof0gpdDgM/Jj4cXXNIWkpHOSt6NKnOc
FZl1DdGiFJW24WFxTVLFYq1RTAjhmPBCOxd+FTOvRWSZShS5tOBnPy5l3+qX/wwsFTNkZGGXktP3
laDtLgrCI+SIXefJZFCCei65x2UQXo7jBfEaQE4X2G+REvwwDv5M2qnp/e/I32e5osHrKUNDosqU
enNO1yAvLwcZ9BCSOE+D2R2uwKXiZDXANIsQ72bX6p34ss3JN+MphJGxobi7whN9ntF+JWpfmp6j
8QsBCKF/SSbQH2I7gU0CoahX2+JqPhukAiiRTiizNHXt/f2SvpG7v24m5fOFnMXQRoX9Wx1iri7T
qKBqc6JQsh7RRUAuZ8Win8WRY15e0v6A9ZdctutB3CPLkNDRrs2XFOArcXPj8PjzH8pE/1HJpORO
xolUGDg6Cji/L1kZKpl1JRfXUzn7iw8RUiK65vUvS6s8Tu8w0ym6QK4ozPxkBfJV1P820ZeMl/IU
030Fq/H3Q6d1rSd9tepBE3kFLQxVc8d2xfw8iVpyRGPRlhL5ThDRL6HFlW6EFYD+gZxNXAsjkhGa
bndVcUClB/jX+XoJa6sU5hPYP7uIP0zR0/RzgqrkBJteK24GzMRyO9GqoBufq3SRRay2A43jTnj/
4Tl/mXX9cWkrHCEk1KZFOLS/X9p4Ma5DogjDKaTRLJTPl6J2F2CNYZJD0kqu2/cVSDyd5u6M3U0W
uivjqGWSky7eiDAQjPGgsb+NHbwG9Nu8NDOdToieO9MPH0z0aqQkgqpUIsn03GPSpZ+uIYGXTDc+
dGWD1nTFtChjyyxujexXQ91Ew8igBhE3Ra4xnvN0h0pMy4d3+bPZoHOJPo7IGYJyEyYYE+DAVhi3
1RTt2su5o9opCsgXxh8Z+L6a4rZQoq+ujGisP5fYokkyUqLpS8hKnedEmz2o8QGeaPSxPKy6B9Ge
xbCRZOs6FJYA86cbKlc/KdSDJh2TVTqkwKOi4HJ9jyZlowMCHmDKEAUlfQx1npyQ4mHGI33MNRrG
29Wg32X3EhBJKYVnddXtsHxeQH56gXT1c4tvUL1CA2Q8iQNuKLPsy7NgVQBjY0DiKeF89UvRBj8e
3ibOVFZbFIV0q9e54dNNLT0J5UNRjuvceLqGJpZG55hg6xKj03OJf+BK/Vk+ZUmg+WIAliGc/ROx
WshSLSDJGSdvXXxUioOQPPx9VC7by/cxyZYqSYgiUgr9XrWfVH2olLqdGFULjALbg2m1QZEfW5Rk
+OFYX9Clvx1sud5/RULtrGX9VerGk16vL/GaivPzhP8jALsE/pAjvJmP+fs1saqnZrR6HvEvdujm
LkfdC1d7zQb81GXoK1nhw4jxMJaVOmGdpT3zt3DbL9xPS4rxsqFKyBhDssgeJxu0RfV2+aUxE4hm
nqghZh/1x/Aw5daI2hP6Vcz2h+KDUvwKRVskhazQXH61ep1ZUF5SUCiE1qZ1fZhlK7vHckr6TF8u
n+YH6pGII4FlPLd38yP9unq7YoQ/X5DNus3ulOfkkc4YkfJwhjHylvwQkf/nw0M2WYZLB67v+4Ki
RYaQjo3enYh4zOoJClKUwkYmsKsd46cQzFz2oe9Pz1i0C/GzUVid5d+f3jCNaHZJl/6EXDI9NXF7
NSgVlphrGwhhMZWL8U2rNQAeWw1VjQvzSUzvcl2mzTdAjnyGAEyk2TsZwHBTvclXB0HU/HrYXobc
iylGZuKdiNoFlYRrsUNW0zPE8FAbol3rrsnS0wmZr+edrVxrDGducF0vqL6i0RcpPVhcxYJ+j6o/
9YgZSa0a3eawAkgzdp5KKThbzbbuhQWclvC6q1qwBNG4Qc2uQF3GmSanHwEObFf9h4ktb3TopfPE
3tfhN9bcUganVDqL81rXA1N/lS+RH7KLgC4eab6L7zqIDV0/tnGAvyls14PI0ieFNUFxbAlJZn1I
VbktV2A4Ou5DpBuHS/zDBJP+rN2jW8jesghcggIWv22eamJKRakM7WmeXvCfU9r7qp/WPb3kBupp
1NDYZdk1sVX5+yryX8kXBzZXpGCEMWj2/D42xGuqlXEqVIjuoyyFPQ/dOCn2splqybw1oo8mmu2K
Ryeqv5KBO4V34yT5s4kgFoJwV11wNPaVv5/VN+b7V2RlQjJF9EOUtKXv/ftZKdWc9uaU1ae8M914
NCzUKrWwAU0WAqCIA5XOHJ+yI1Aw5yApB6tBCC26bJSmsZUutcRUBTSnW1cJlVInGrIfagL/MYFx
JAajynyCpGt8i7OkUQxrQunhpGV+RgkdA3Gg8a/hYwj+8O83478ORQaFDIpIDgpd8vd7oXXDyuzC
vjtFaL1QKkQclBrnsGycHU2Wvx/sv2od9NUWw8xFcwUBz9+PNit6V5DWdCdBKG3MW8XxNporQgHW
YnTJuqG1G1DR/W0Rd06PcJ4qChgpXe1hSSPDyM1o7vYh63eLVXNPMDx3QVaIXpQMcOCvu2hGklY8
F8mjfJWCTr37+wUs6eS3tY7NkLRdJGlnZf02kRq9Ro7AaNoTnWsALhqZY9g+F/FWBrz990P954P5
36HMbw9Gka5SJpppd2qEF93Aa3FGmwJ40W0UndX6pyfz3c1jqQlwVaJOnoHEKcPu9ydTNFF5UaWp
PXX62RT2dYJejG6jUWmab5NJxPks0ALVx3OpgGDUDmFm/jA4/h+noDIlVU1hwfg2LfUWaRltVNpT
LoH6ZKqtqMCJgK2qwiWHjBZ42gpcjGJVkEUkabLNOJBN+HQ/IYy+mpnfnzPbDtadirECxfTtbqwU
8cKSKbUnsxMfYmk3tPN6il7J1lByM266qN1V4MoK9HBnvNuFcbQFHZC/O8KdUdQ3xOMwGDmITQvd
+n11uaeKwm4i2Uqcetn1PaUAKbdXv00fSV9Sgm9tnaLzMOFyfEl6R4JbLAj3uajaZh05Q3x1x1gh
Ri59U6p2RVavQ/qoVItT4ImyPm3Q1vYuiBe14kOkRTh1PiYlMoL+FGJph1AcmhFRxJOLru4gTnYN
DLkB+zENJTJ5QUp6qUXiURd7kJqHHKNdLIPcktaoTOQiNghLCuyEvdPEoB6HKrGnL7liAqX59v9/
4P/73i8T41/RYNTNK/GqadWJZSBmaxowGTUPQ4wGQISHzP8XmOyfvQCPB8xQkYdnQn8bdEYsd4pU
1u1Jgr4xIqtUoMwnWFL//Per+kIW/TGk/ncg4xvGQu3+D2Xntds4tq3rJyLAHG6ZFCwHWbZs64aw
LZs5Zz79/lgbONjlalThYHmtbvSqtihycs4x/vGHqRjKWGyO6/y+MyE7BIUfDKkXcjP1mlEAlWU7
bTmip/AqN50Xj7ic4iwaw8lUzuJYn6QCU0G8Z9Lw2tVoJvDazWZM+yDGwzfwrHyTyc9ra1LF2N3g
rKi7KqqlfhpsI038VnvMQERAsevEXdeUroz2qABs1CXddAOfdzwlouRUybILoEfBwwxkvy2/tNzw
qWKsIreTLPZS1qUOWvb3W7Sean/eoZUmBHmQpBP59wdvVVZP2900x3HOPQwZdxZaTfOuJ/vDCgWf
Po65+t8/8r/2c1NF5g1FCd+qX+Sl/7PWzLLNzCEIKohRm9FUEDq8RUhwahKU/r2/rdf/x/ej/GKv
JXzX+oUD/J8Ps2oTK9iBD0u7Qzx3CGi+u/EiwTduRRyh0CbkxqbKPhumyCjI/v5N/wNOQvVC3jJx
2iJA/U8jqqUZKSiyqDmqWCLjiZtFWGZJ5EO8go3agUKBe9e3o9fB49D2ZTJ7MAGdKt1ZbGJCgocn
vNRh9/er+vOQ46JAoTFyJKISYt7vjzxV8mpSYmQ0eXpappu+fg7ZbJdd2N12/0wy/4+677dP+0lz
VNJAGzNQ96PK6E+klwuYQySXeVwZJIMzIlJa6I9SnFL7YQWUkEOXhJ0o5hZrGuJ80cyNaCypmeOl
9vX8PskjdwFuLax9XU1ovgSn1SqaWG/Ek82oQeJoFeJO3ut95WtRvMsL6SLODJxjbyWp4VcJcpJv
oxzBl4YdRJccM86HuFuPvBymms5x0IVHcj32tXqGez5doNCHIgQ3rGZrQ4SNTi5ZAmtduen19F5F
gTiQl8Qon3Te4KxAKRJpr6KWhnqmAQPKGTS/XhJo4agApMQlHc6OjfJVN74S+UavNi2oQld7Qv8h
cxMEgB/cUGXzo2NG0YyA0VTIalzfRk11NqqPiORStocRV8S0wdkGCgzyG7tgs6lFC2VJtWch5QGR
bT01TKJ7YqE67TmT8+fU7D21NfHOwWElIksGW8F6k4gpYqwP2F5RdbOQh6CjR6Le+/vy+++XYlX/
0rZipKn+qEfjuK7DZDaa9ZVsYe2JDdJGjNKWnchXWiyIVatt23AXjEe6v45NScs+xwjOYfMo9neZ
RYVS9/8o/f4DR2ehrkovmWBPA4Pf31+LUkjmhs6+XS9rtuZNFWDIoH7AYzQITpH72dEr+JzyzT+P
qV913u+b1NoW6XRsq10mQVe/f3RPAJGRl3RsY3VNgM0HdfLbKNzWU7elgbjvdSSwnfSYIhk01+DN
BZZ9bZfg4G2qOGx9tPUxFsLP2XAitNVeC/kG68+QYZoicPLhfZDB8uGA+/vD/OVW9OPSQaVx+Fxj
FPAh/HHCdnnXSJlmtcd1KWLm1XTIj4D3O/LvxETDUxFjYrVxhK6ys2Byl65k6HaTm6+yVN6aJbEw
vKR9E2JxKT2Xdb/rYD0nifHVlWchFO/iuLlW3UcGntHBWOrIusnIJ1HvQtFvgCOUPaWUpiEG4NFY
VCsxXkWB/CBQuweSusuqS7UqdMzoXwtmbQb++OoUzbg50clhvf37U1sysywMiaOlGwtnCZ8zK/SZ
Uzm5TI6XDHAdg5OlZCgTo8XhhjXX7t89xH9s5lgW/b+L0H6s2ikZLYOpdXMMrLvYEl181EmMthbE
8chxrOQfX/q/tnOyaXl3OUJ0jHB/fJ4ZmspCYVIfTeuuBUEu6Q276cHK7uPMI8w+oYhVHZpaKkhx
upmJtg98HpUpE9BbBXYarKGJd8m/Sr0fwoG1pgQGo8G1ONKwp/yZVdX0ZtcHYtYdUaTJ81ElBhH2
J0OJuTx1A/emdqNA2S4Ufoi+L03++Pc3QVrb0J/LAREB+Sm0LvR0P5YDWa5TniZjf8zIDekY5kJv
U1CmLjnngYAURACs1Ktn3cC+fNlMHIDiHP0CgQbpH6KG9bP+di0/yvksFfp0FjXU+SrEYjzI47ck
2ant04Tb69+/939/FNMpgCawLv3Hbq6EUTZrZtEczfax7pZDAihQNui6FfFUBP90T/sThucxr3at
IFzMHvUfHXoSNXO2NEN9FCnhCkM/QdB9FQi36MRHRZsesgW/qN5wc1wh+wdFrTgRsQ4ux/FWidV/
fPf/gFZ+v5ofjUxrzGM5qhXMMPkYcPAO0+SKg3U7VM1dIkHLQZcRGncGdAd0tpShtoaiLEecXpmb
lKLe1Gq2xxze+YwnHdCgYN1LVeiuKGwgD+B3oweuki7FXkZJNuTZ698f338AAHyFdby3OqCpbGQ/
drGyzCUtDXmh4Y6SmGBgtshyEeA/LRoTe6eQNozgZO17VEi8jBhvs47T/v+7JURgvWIhbCsa6tkf
54g5h2Gcln11zKzndYSGnRNFTcvM4R/f948NE7YMlBmLcSonIT5Tv39ftRaVeOotWsJ0NzfPszHa
jYnRoh7fZrB8jKr1MQxzhlC6W8ddWXzUE/NR5OTMzOxe6NWbooZGGvn/uC7QuJ8vLVdG0gt4C8oV
ou1+TGQidWotS5yqIwdHSsTA4ohn+V09lxApIEXhV3CrEAL3VLyJ79WbSVgG+8kZrgHRGQ/mvnuF
2FWezX25lyCPMazZVbULGYA56ln+6gpb/KpO87N87g7hzYQS2kSYh0GE9QHFd6H7IgQLs83V7NU2
v2CezO/NFXY4lJRXngOfJr8nb8N1dU5BkX0MnqaP6il7kr8JmDjN79OrTCTDLjyLm/UbYImuPGBh
l2Gliu3ruV1lqX0PzunzN/Wd1VNMEVbhJHAR53XsFJL+ACZZ2QJzmi1MC6YHWMlVvSNH68ECW+7W
vAyfzWfe2NI17+xkpaavRHBdZOZgqy/JrXCIDt0rAak79dwi1c3s4Bu5Q/ImfQab7h516nO+j7+Y
KHa2ASiA9uOreeiPw0v5nLya31i0RJjxIio94LGCm8m2+Qzv2m/pVHwSRNV8BinzJAuedlpsoivm
qMoAg2X9qXgwIpgOzrfZfmhcrjq4EJw4lXYDLARYOjhkvVjMbhtb/g6+5W/pMz1jnFl9gsMLDzje
DJf8M/9EDoaaur5CFEX4CLcSRb71FX/Kh+V9HtBn2hl6IiDyx/g1+ID8SWcSM2/7Gu/LKzR77FoY
j02Fl751R/VlSuk47P4eU8/yGjB9eRWf+qfy2j/0CrWSzc/CsRjeCGtmoUPsBBKbsfHIeR5Kb7y2
96RDEDc73X1nB3ju4UpMZwTTfugf+Sn7Uq4rsvXZf9fv8/v/zv0wK1GfC3hd7+Ag5EAILyPS9ysO
i5x7NVaON7xcmK/9up9yhSknsiB+oQHTk4zge2xfq8luLtyS8h5Hv5fyBYa6sC2/43fCe1bbYopJ
Kl34NbVT85x8umwGGe90zsoZC8UwsZX1ZlXAh3TX2O/BmyJ5jy/K3XmabqObGcK7cq2/E3DtgEWI
5t6RSPXBquQh+WR0qZ/r9+hABFIAM/y7f8Fu8KXA9h8jv+ZAaJnNonoOXzTJZntXHoSH3Nfxd8pv
JlzGhF3pt6fwHh+iW+G1u19e4mcSlIr78pEROLdFO2SrJZGSOsOpO5EH4eXwyxGJCx8yziaENvG6
w6h4wlayuab4qQRP5tsMP/Qt/UKVj9fE+EyUTwdd9BwNdnlXw0v4bp7YG/j/uP87XsTlZF60T4Tj
NFa8cGNm80fr7yyn/GDSa0tPfFHmt3LoNG8i2OmXfs4eUA3+ej/UrxUPhv7K3JfqjT0ApeGp/Ojh
sS54dSG9yJ3pQXpLX+pz9Bl8M+zXv9HiCJLNwobQzA+UTziQsI0PzROf2HCpiEc+eS+SV/FL+Jih
+FywQeLVH3FG5HOwHuYlRIK0U9+l1wk9C9lLgdt9xLVdf838Jz4a+BJCGvchLWiX5KX66J/zQ7M1
kbjDL8XPDlk3AzbccHhtr8YrX+oB6wnGf+x33UeArukNFEa5lK/TEbej5KNWbPEtu29vgwfzau4y
N9wSIQotePmWP4fGTj7ka0HoW0/rZXeeFDkyciJrVbUwr0LwkqM/i7yFRp/9cqdbSKoJxcKK2yGN
XcLJ7KE/hQ8I6mqWy0WngWeHUuwSg/7Elpht4XLBefRBPMz0KDxnnc11vMVf+qH/pLxgZg4Xhc+W
X0M2HTbIb/lKX4w1z5Ne2UvpYq9pAtW/gDXOmsMUvXg3DwqsjV1rbnTzHCkuI14LBRfFircc+cA2
eET5hJ3rPsGuY5qudarYmasWm1C/W+uXc4xiCNKm+LxaYSEuPY1n6ZOChdeP/RqMGDXIS3wjvoOW
1+36gtMI8KOwsZu4rqPPt9s74wMt6/yFIIUnQNSVihaS75fwtOAKOLhiwPRA/oPdI1a4BcD+6JC2
whEFlsI7orEFTQ5HB0H26DaeifHij/JDndBIxOHZ/AqMjCxjffJ64uKuJVBCILr2JpwmWkwU7JhH
EjxUuaek+wofIkLSFX/uaBzd9mN+hAGRr0lMtsgvWX0l0bkrwi5onA5kSdr2mhdj7RXdlrzeJmwv
rxTc+hRWu+WSFO6CXFF2TLDci7plF10kSqobYP6l2Mxw2WV3uCv2wzPJWpeUX/9kUFj5svKw4L7X
uBYexRruQ7YO321GLsAlKDO0DAG76J2c86ph/0nMHoZos5MO644GWGN8hdq4L+70zpsVPJOwB3Hb
xKf9YwvkWUedD4GCsAf+iOoM77rg4g8Lh015b3QfOoX0PhzLa/VOepV1Uft1ucK7aNhLCIS4sFtG
LVN8z0wdLIKg5NUoJaB1vBsMZAN7aOGukhln/0IucVKYHszMW7O7Luw+5nfyhprpHg4gJGQpd+R3
5hq85ZQlvPwTt8bmpWQL4i1tL+xD7QUPbpY4biLv7H6wF5tPfbEnwVZGZxl5kMiekS/ClO/P0nZ6
aS/rdgol5Bq/GE/5DUUCv/tL3SzkVelbXONWP0COUgxqJoiHnL08mi+T8sHrJlv74jbFb0gy/OKc
x7bwDNXuYPq4mgyUQ9Mu7O34k0h4bkTw2hzFFzje1vovTXepZMsvy211Zh6JHu+T14kXWX7LTstL
izxEuRUe9bf4sHqhcSpj3sF5dLaey1vpQ7mLn6CHLJ5FAtdir2ftZE8poIWDCBXFATOg4Dk/q48R
+hnJNlYzBpvBOTa4swigYVtX8Q4+C97srBkOzAaWKoAhZcCqrBhf9LvotnueNiKiAAQ02+yoHuCg
Se9tZWPM3neO9lzfW6NtPf29mFX+6IV/lLI/RrZxImRBldbVsfpEsLi03mi4LbQz7mAL18Buv1ss
2x/ZPZrT0K2bCt7KGVxRqr1TwKr9mK8LNd7oWr8khr3s0nykuLpR/OCGGbo8xfmlf/n7df8JxK3X
baKXVpmIiH/ops0okYWs7NqjicZFZCroEeZkDXfW/IlF6vwZN0T3QYSMdWF1VEV7l8CLeZZQ1PQQ
X7Erukvxt6xhtqREax20hwGPd935x2WKfzTdXCcUCoWeG/Y/DcPvTUwjV3ISS1J51LGY7h2Klw5y
jOxysi8H7QZngEBz+nTDZFM4JNirYUDj1iTwmTTHh6zbjqi0Vmc+wvUcPDyqNfFu9duQKzggG3nB
YGUboE/BewfwGbmmsSnxpiVbwXTHypF4opEzsrsmvhLty3I3Dz7yYKzqKBeC0bMEl/9VaDKgepMA
YTlz6xutZy73dUgkoYM+uwCkFLxh8U1mI/kzNmbj2AKq+90An31XPjbdVuCvyn5aHQT9HvNBsr10
JzQ9qGQy+SsYQpFvjTLP8pNqi9MUluq47ZQ4IxKSR6Yj5lIwSjOfUV+Bzz10umnPJanTXhZvMBeP
m1eLHUiHeVrEWG7HjV1rX0n4GrzK/UZvtkz61NlvaVQofda9dpERk3uoeXQOkcLRkNe1xG3uGwz8
MjfJPGXCz434BAR20i5T9lJ506cHrfAKvL8Xb5RdPTnIy13dwXzesJHDwVBiP63tlC1OW0sDDA0x
PRSga6Jnkm39ZZjcNPMzLKNQXgnHTgH69Ex5m5o+F5CMHmwYanfy91igJiVRu2ng3g5uLzsK3Luv
4qtm5vGGrZuGI+HohoVLS1LI67upyQ6ybiNBP+BMo7eUa8wRQRPLG9EA/b+8Sv6kJ/1Yuz8acEEq
2l7Wqxb2z7AJG+WQQCXJXqZ2ImcS6XX/ZmIXFlKvCGh7h+ZuLF7jBHUbHo+FuJ+DaiNG1j+Sbf+c
FHNVBrJewzARLYk/NQ3KOAAWlGVxhBuX05y2u4UTzBT2QRrfGmQTaoD/yoCbUlSlvC8xwQm5x8UO
tMaSYTlCVaNK1Qa8yRXF7tP2sJKWZvNi0hUzg3QllV1XfbLE+bGFDJnMnxLs2UXCwZpqOGPyI5EA
U8MRk2ZKOLTorCKx/QjNfZB/LaNPc4JhColZIVl5Mnyok2BQrBjnGXWPKDzOCwxg/T7BLVmutn/f
clZY9zdA8cft+fHQQNWGWZiK4ohF2Jh9kVpnQ8WJ5Ge4DdATdtCO/oGtSX8S6H6RsWSei2jKMvnU
v29yfVVYszrE4OvhKntHaF+bjpy5Qu9Yvvk+0yynznxnoZiWHsPJo65QrO1Clx9jTcFW48gkizBm
LOx5clK2I3VnwcoonerK7I0stIKn52j0w5lLZZK0LkGkKlyS2Cd1kMhKN2kdXbwZkQLiTFG6WF92
iUN+VkCEFpO6Ch9G2n2XWiYG/nfTZ/MaPFnP2XtzV4q+VLjzqar9Bqfk2l5fKv0hEs55te2ivV5u
G+3ORHIb7mR1h+1FaNkUiWHsTu8KvS2Yhe5LLCqce7Fykrby4EidH7GNUbSMHrZaqGHwvYTaQFBB
5HV8BkQsFBSa0/3Li+AXEeDHCiC1RiYfHIMe5F0/V0BZl4rclEyNpbeozfYT1cyc7uG4P2jB42BJ
9tBzdZwhXUXtjQlrxCQoIfHzotHJ76Ko9uEZ2cwZpRXLqZ+h7CywY0o6RYt8UwHjCzmZv5f4VA4I
tP+FiSM+XK/xx3fgeMdwQ9bA/+SfMwKdAUlALF11lNo99ptBQGYXshSPgAVzcPVH8UZdXI2+EJtm
0letFRJgVammG48eqd/6GbteDtscIfJqLy9jsVa6Krtk5uJRWZG6gPPbRJylDZ4zY5ShueXN9BnX
TvYgHYybmDrvjF+PQl7dmnoDMZriCxu7m/57/dzKGUcXI5a+9VtxexvqvkE7yYmRbvPcZYJtVrQ7
+zTbJ7iJfdKATeS+cix8LxWEBjv+4AtBcYrEB1w+SJ1UGJPj6lbuqxljOkeZNsWwlXESQIlPcCNV
frN2enW+n3BurVGkbWS8IBSvUtl/GKjvJPoGcoshgJd+nyCT8yJY+9NGwy8Sv6GO1v6+ULZJfJ/h
7d34euiiRRlVfG/dHKfD1d7BLjfgQdjLtiWxuzbb3ExJDryChDp0cTWwfgGMsM6+ptgd0F/CgqP5
TzYDnn8adD+6MFs27BK6jMjV2tqDuKaoOkSsyajkiZ6+CjcrMneUZ6c+A/4t92p4VNuzLG3xRUpv
ejZU+s7IaWeIB06Oj7q0HZGP1++Gdj8xKBQcnrKAEwKyQIvu0x1z8uj8gR9zU1GZ0Ahd9W9MbDgx
tdo1wUo62zqIx/hdea0eplN8QTmvqwzcnabZKekqEq9dbjFJNRaO3AwplcJVRq/FTSGhtTZp/rYF
0vYTLz+GdIHgDOlGDih7vbS/Efp7onODyO/wnsOKkB4UEQ42iYZDr8Ad4JZgEQgANtYOSCT19Ex+
3godFQ+YtehkhNtts5I+rbsS5KRdgawktguPcgY0sJlgetkVKMq8VUK+vB3UJPqsYmWycazShz5d
ErFT3cTUQcljP2yUeC9ZDqWN3Lp6uZPSm8w8zCa3jbZnyE4z5VQdvQVmuzMj1bfSbrOC5yvPeVok
Z2TNpQ0z4KZHMrPYUvEcjMaOmXo63+f1zRSRFJsAyrbmHubTtkpqP44rP4FuJaTCgxIR8EzOkQWa
+opKRktm2nASqtiDpeQgRi8dTFXJgNoVvxbyxLSYvokhuZxY4A0My63RkcMAb5gA4vuHFR1M/cYq
36DARvmHEX5VaNDM5bsXsCRg1XHMkiZnS+FzKt+sJJIWUUyFmaDeAqVirz9HbssFTJLuEEAKj12B
qrVJk+RQ8WwUQ3LL6isC5xCV05LdigreIUyKs07xDHJ/jWKFSSzgG+gB9yNrQWzPaRNGTr2moBSY
EkMCJdAaEwHQuXFYYQUCDwgm0DIcT3cJm5XOE+wVSlkAEsJiho8ZO78S7NtYjgISftncNPJT7Uul
eoAKboTTtcdbtjWcUcmx/hgd/RiLgOTtRcqfoGBH8CusfPylOWp5cbt2V9eP8rRV6RO4F+zgZfUg
EFsJ7S3b8CB6+kixmW/keDvIJIdYj9Ws3Y9YJ+DeGVrrMLS8FxhCWv3GqJDUzQY2HlXyIIrdZTWU
ypLBMQ1SPIPsqU26LVWYXrY3SS5vRsHApBSjb5E34bXhNZ2hfPYKuehk+ZGQOxNNF2H6Xe4yii61
jG6SBBTX7IRjgveMVXg6NgG8lfwNJvgRtNAtLkfJK+BUwslJKc5LCpYVuGCDJezWuwZEz6w+9Iz4
c5aBjhq8gaJSoGzpH8Ny8qSZCaNBlDiOZgs47m7QGfyxvA1r8QTzGNfddmkVV9WLLUm5DjccJCvd
T6FnzttK302Jcb+EIuItYljVeDvhJxmXzhKRfjc9lh0wjUhznET0MYwMZSBEDdfyEp/UBZPXIi8e
GdbZg6nDDRW2mvGYNg/ZiFucWjzFZPAFOf8NnyBYjsZGn+/6BBhK6e0MN6+AwWMF5whKeFTWKPuI
o1utjNqbps6PuopJdki92gGnvSsS8ujxPcgG7IDxXVzeBwOX14YuPDyEaeVaeP3GVuQuawWamR+F
MvrS3Hp5MN5ooHoCVVjGEwjB5qKRHZCNqg4WFDIqbuxgYOS/J8aBzaaBtRFxLQs86HVcGivLRsny
/UqAFMLjVJL2S2RA34teAN5lheaTQPk7U/iw29D43ZRokhcEDtiQrb9EpnOI2uouCWZ/ke4XqM1N
P+5hj8eZwZyKlLkQSBHarh4pD00FbM7QeobAm7ENYQbA293vy3R21xJHZidbAsDt/sUA0hj7ko5M
3YazTPZ4hKNSD5JpIeWDEnKzCvy6WvbJ9ImqJ1FlyKbeGem07RG8RvMR1iFvqlK8rAyRuejdRbd2
zLepjfBVBgLU4JdB6OlS0Vv5q1qANHoz9pU9ZOomjvCrZQeXGz/F2zLZ6j5UueIs3WH/32E4T/sC
5v+Vv8kn8UpryUuuVA4hAepTMZNft6q1mI4T85U6lWTHZH9M2u3CCRp55UOikKZITwnc4TCNAq3U
3mtgJCLlcQ1rXfNEDJwBUcwrShLCPJ2wD1JUxF2IGbS0S1h5DaEU/Gl7uC1FF2EW9qXArFRFdJhg
hUBarOy0t4sLwwBOeAoKCZCVoEc31byESBE6Ybyj3pEIDni/t56eOabq4USCbkzVPAmTL4p80ErB
5yeNvFilbmBV2tY+GNYhVnO3vNN30xtrdE9nkMAMBRlCZRBCkG+7Eh2wUHIAS5yEMEfiqw/2hCe8
4AuDK4Jo0CjUbkiZaNmwssQMxziPO4NZN0GxT/Vef+fAy/dR6oBjq5CYuVkP9ZuyJ7WFNx5wGqNQ
6RL5/LGITN5mrwLnYQ/CB+w7fbX2j+UNqdqIx9vFA1YfaeosfHKplvC4e56xuipYFTr5ayHvHZgx
0KxOjMRAiMFqvVViiwo0hkuI6jW8Q6yKtTZdm5YFq7w1fsLhm2vPgIcDWDqc3hez3E389UM5s0p0
mYmCcZSvEHoeJAaZgVNiOp2sqyUFt3ydn3hFAUH4Ac2Osh00EroQgeYKfykmNRhkcq5LDNs4jRnk
UhRveuZtE+NFF4SY0EHCUtrtiJyfRX3Rvhgy9LEtZmAVLtQwGGPn8hp3HkcZcWh3LZEFnQtbu0R1
oPqz+qhPvoXhn76dX+V7iqdZxevUV5YtKpWp2HQAXOZGUzZZ67S6g6f4om+qU8l4u8HDjDlPi+mA
I7wMD6rHQQqjPlVBHp20c3mlktxlrbGuJGlTHwAfJnEz4nlkug0pg/BJMqfjvlbOYjrWZjhiPgBK
WwuO9sVdgKCaxl7JtFZ30x4AHnNZR+OfRxewZkBmELVBtWUWA1XvVqtu2pAUTY/xa7tDoPAsvC2n
7Ilpi85U9ZsKLNXtHiFB7gRYRQxkgaDodUVikXIXNkAUuRACusij0uQP80+o9dn5BZlRKB2up1yL
r+65vq4Lf7JH0K3cZgmYgksvFjJMwYWXFDv4DiuU6lLT6s8qo2yyPwAOIwcyOBsLM2z2P6DFKVin
clPnyYQS1I74bfSbmFMOhyH427wQ33w+c3qCWThfmOxZdINO+k3NNXOqAqOn/B/rLWCKnHzJF3q+
GPZCY+PQ/kLlIJBp9MIOanCTTNt4t9ZlCQI8XxHALImDLBiS3chMsYcH4YmRu77nIniwU6BZWRzG
5XxXEH76ZmYe1uJQpWZY2zROS53Bm976+DN3mg+ZhehKULaSCplGFB+y0FZP4bWOvTr+qFDfEBWy
1ix+xPbe2fAM5MmrML3D5Y5woNme3nBADN5RQH2n3/j5Yp1Gf4Rm8jv84DQxDstpJAna06guWNGM
WXFzYgber251YumF5+RA46ZiwcguxfCiYoTiYIfOjDS68LTYW3L2ITByPI45ahkqMThg7612Wui0
gqvpax+AISFgVIyVeW2LTwwnQC95CAwVLuyu43098II5rGhrdNkweA91dVuEu3U+wsJI3MT0+thP
LtEFnlFcbWuZ/3XpNtJ3ZioRzADaDBzd3sBFWRgVsUmPMW0tj1L2Ndk39U0zQTPBZ2h5ALA7aQeW
Cl2uem5O6xuWukD66IQ7HNhWl0F6KMgpIZ3co/luFrBUGTqXl6fEtT7glRRXqC188RL6w9oBtu/W
a02eIXmCbC/n+F17al90rMTKLdJRiTit3rd6L4RfAtzJE4IBw5NHfcM/weDLcE3GBvIGK/7mIcRs
RcWN3KnidU6qK76iru0oFAKO6Pgle6XtYcmDrS3YHHL0rpNqnh6/jIbcZP7LhnUhtVlzWLI8K9Z2
Xzltxddj99jUmk/LCDUhXTxR8CrUJGBDsO84xwgY4zaJImwvm9/IIfEBZeybX81oOqW1cTgcBFqU
U/oyYyfNpg2WTwm6EV7TG27OJ6VxdRUwYQUOaKDkjN/Vlak8VTRD3RLq+ht0luaDO82j4zcV1+Gp
eoBwgVb7E2CLMll+bm/NYt0GGe7Lqp2ljgHVgPOTJ7X6PAovwovkMxsO2OggrLVevDiz6XAk6XzR
2TFT7Fhonu3xkR0K/KG7BufhqT7TaFK/l3b4WBymWxwK8PuQVrU1ilKR1C1zPSOCyo07h1KGMJ68
8UzRnQWXOWoI2565ELveK3af4uB0QN+gQtQ7NOXmOpDloSg4sxOIRJnJCuHj2A/gwcQeCQYQjHD6
3Rab5qJjXvkhQ7M4yDgGMGjovOhKe9wWHl+EpwHvCIYOAxCBs0e329yFaYVFi6n5EZ8c2KzDAFkB
b54tnqGD6BeWPkYmFgksEMKeeKv1M63DrobxWttZ4cQkexZeRxDg4qy/8l0Wd3J9BWGXLG4LBI0N
7/pqN1TfZS3Wuy4PG1Jy71Vf1jk+Me4UC6+1HFDNL573O/ee9qXlzKYGk5l32dEnT5d4yxLsg83s
hLW/9QIEypVWYDyMBwN30TaM1nnhTK6BYSsnz42qsH/bADGwu0SGi7z2uQOTAxB1uVXepw2nN7PA
6YuBFVSqEQ8z5TW4tHvxgzHnMLEsXSV1Z44MRiuyx4BD1jcElyYK3vzqBwSXymUC0hmHVHKkt/B7
PHO6Kt12Xaemg4cA4wXGDrkDOSV8Dy6MWUbE+a0jseeznCSbUasjeT1P9Tt4oZJ40I7Gc0dQvDc1
Njl4e+tDxLKv+1bw2GeSJGPd2qDdgyRxaz203+ZdftJmO79C/TFybwhOleDV/V5lWKKd2/oN5JRx
rWbQZnkjAXVwhqIN9cs6qfeal4mEbfjSrS9C8iPiz9p2oqfKn5ALtstIY+n1DGSZ/yAVUTaM/jIy
M9TDQAQ6zvnNRim3/BD9YEQ+0AYBCZqIecF2wXaPPF2qJeWhEs5rPACACAgUaQkjskpuKam6HvW2
FZyoswgdSIovXT404ja3NmO7U8gMyfdj6+b1FniIR0Cj0xFZzvHgUbskhUdGQtxuhHSzKJu08GPN
U1DMV2QJ7VHBqNqjXtwHHKZVdqoPXXegfsMvht89gwngkpl7ZXsr9QdhT+IulcqQUdlu+fuZFhlH
nguyM5XhIsMrkpXCLTbsjBOTdKNj1moAkXg00DXmT25fn0f5OEH97r2y5Jf7i7mdy01lPPbSDmJY
7rcFNS6GSE5BsJ6075A5SEwb11E3dIVSJfN2p3N84flIQtSyEVlYo2NO5ABQDbi8Tey3cQBc5czS
vpj9iMwxtg1MPziMiLFn/h44FU106CQIl0lZY6//Bq0hE0p+pPu/tzRfwa6NAZnCeHOzyBsRe1Fp
Z+Y+prba3iRa67ENNlJ4bEg9RJUkElDj9t1NDJf9Y5noLeJNxYZDLYzDq7bFKZmilYN2EA782320
AaogzAVLggzYmKHa5HIZaXipxUPPiVkfytibY08avaDeRMK2Nn0Dne+0adUNKK5G6l+5TcjgFGDA
OOJBqu6s5X7OMWDZqtxFAZSCT4ZaeVNX/xgu/9do+f9i5D8I/ukUkNIOVf1YrJE1GhjJqkFGlLT8
y6jgH59k/WCOa1mPONaAOY5xFUHdgukrEMVksMV/sOERfP4H8I+0B/NeDKZJFvjxUYM5RXqm5uXR
fE4SGCR2qBP7ytEOC056lRD2Wk76wq3XcRYgSoa5LnZetH6RM6xeus01NxzQMqoFU31iC2fNQ+NU
Cw98ngk5Q1W4oQzSyanWHKx3EKJJhCfpwBDr8lXzTQqvGIPP7iBq/tLt6U04fjDjxWG09YBS4Lfk
0GJp2dDI0WM9NbfLbXi/vDKA4MNn/MujDTYBSXqYxVuKEX5h3PqK5Kp4E8Kc/dA+IWmpsOh0rxL9
RSHu2Sa7BhNWssKUfU+rTIgsNKNwQx1E3UA9VjDzilw+T4aYSTghpT6bk+IwThhwRBegttnGfYoL
eOLkxR5chbnXwBANYPQ0frbosYmfu2PEljKrvYejBYWYIZv0pMBNokOgs3yeL8GZIks1ncTc4WBE
uQYHZIAGGzGCtvvQFl+qY3kjfXLuwVIk6L55o0xErqYbLh4ReuZCIZPTnWwCXPHS+wz3GL2B6Yfs
WB3MZg7t2nyBwyh/1UeOw0pZCY0aw7Ct8VF/JYWNJwjzO4kG9E5/GmE5cWZS2lYOPDpN2oMtMGqX
e2dEf/aZPsVwVwOu0JW+19E77cWxPZg0RHSJkRP9b7t4DE4SI4kBh9H0aW5fo/FZJF8Y8jL9KSUY
/RoUZvJ+cFTPXLh7uuakX7grKXfDS/FhiI4BbF3susCF6zcB9SZO8T+cncdu41CWht9l1kOAOSxm
o0hJVLTktCFsl82co/j089G9GJfKsIGBu9vVTkyX557wB5BUILMB9WAcRm42gsIAIha70jHfGRxf
2QSe6ZB3Ic4kNldF9haXS3oNAN7kaJ6x6BizvDLIZD1cL8Ul2SpH5aMvCE1z/74HS/0BMtB8y1+A
HhVAw0CFZqwnUqC5bI1ItWAkNE0hJR8NCg0Yk6QmFJvo2HlTi2Y8oqEpDcmlUBwQIBSiWYvPGbxo
D+FvLCvPQrbwQGsalMSz9sVnckSS8Kdf9kv5kX4s3QoTp8N2KjDnoouXEYkhS8+6P2i0lvoGFFZM
JoU/JJslwC5UpQAp+Yu2XZj1TGMbm7hP+Ajth/vgcH0L7wFgEiiNflIIMxGLVqDLNfkaFO817XhZ
mMYMi3U8EyfY2NT9SnxleIJKrQt0w5xQvwU1i2PmMX4hK25mVUEPfwbabVS2wBYP4T8d7Ed2QDB1
9GN7Qmyracd9URy9DbEqStopXZlUXo7X02FrMMORCMCSBGeNYrUF3z6V7nPGdwxsaQupE/MXAhLu
KL9EuRsaYZwrWZXIUX5MxCcgA/iyzbL4zhy2+hUBxY2CfHMP3Grd6YuivLTyq2scEL9UMQPEA9bu
umMpvVbocMcr6iNxHiAKE9mV/OSqC1PCFjnChoGOs9ozlP7I4qXEuCNdDVdHU+0e5EOdHAc0rJtD
1q8V8UUbXikAiTK6cEBlSoWLdZ1pjd2Dks03LGyjWGeBnWE0iWGlv8anRCsWYYa7zIq9YQQFwj+h
9GcM75twZOhDLOAX+shNqxMUlmDQ07HHe84v5kU/FbWZwPP6HPQF6Frj7pUBzWGwPtde40WVL9wG
CdLFeFJQ9cvlAFauWKvRElrC6BoL54b2mLusdmZ8MNynlqaH0QJPJchxMaZrk3MFoHQA2QDzkzEz
WlwjprUTg/JkXEjTXFsF7QxFLA1/UX8Nt1HuVo3GhgDCZlS3l7Gnwy7AmNALb4O9BVxsbAUulHqD
Mxc6aoU+/hh95K6bWmMaYCcIEFAnUbJOUcr003En4tRHKRdzhqjBuKXZYMSF8kydNw7C9LlFmA4W
sDo40fbVoA7Dn4sxt7vT8qcgtr1snni8UABPbJPNIQY9ZfvAw2qnJAH93M/YkoLXgLbvyIiImyVY
MRfoaTMdy+hhHON2L5oT1tMSHH8zwjgjlHvCdWnZbTAHhWEtOGmFDog50yzbF7ArXYqEj2zVwK8t
l6HAEpi3fzwLVvRyIO9OqAVmnM/Qrg3LjqwZhXHeTHxhdgX1os8EyATiRIDHnM7ac2BzYQIrgJ4F
VI5RUQk4xyR1Z0EIYIqxwKS/ztXPrvHgj51bn5Q8P3QgxrGI04ivtpIsm3KViqusnlemLQDJEu2G
sRKAT3HU/YupNDgPFOeVDSGlo4eKe3B0kNRdgBO1vmY+K1cboV/j6YJjRCfM6P+ZwsUHs41vFug0
WnJ0Ytyl2k7pkVZ7/VG2JrGOAACFyIzY6+twIfC4mrYmEKwZ8XGEfdE8+wOlljFIRAv4TmMCWk3K
TWPcJ7TviPr3uCuQ5gLtjd6aOyCtdBnzBeTCmrrtGaZlxvPP5+BmLYVNfhbqjo6KfjQn7mmA2Lxp
b+JGDPoVvG9/ndJfpb+WM2+i2wKCfaTnI3QxqcmB6tkgjGGLLhGAUyucC+E812adudZFyOYTJL3h
L0izCCl5sHqY3fpLijSM27hpTTT15KmY06qeZuh+DQuJ2lbcZ8OdXm5VAYTfghEM9dcAIhnRx3qh
MdWiQ9PM+mwEsonNBqGGIt1K6PPL6LFLCnZjGwTL6BxgQhe0Gze35QIlFburN5260j5PV9NmeWCn
1jz0plLmMPwdCvu6tR5pMHWU2Awd+IDOxd0abcrY395FH4NdQs8ENWjaparz4j5SNiH2EYB5YZD4
xgaFqzL9uQF8zkFK5ipfpWn10awgjF3pBr9J8Yb1A1o6YVxnot4zbd/rZhx/mLQzQYgi8PCH6kk9
9cxS3SlZECp7ylPqDI/tW/oo7IPXgbn90xUrRKQp5s1Z0BYm00tlKp1MvAtaOvyIALdTRbLDeCN0
K8sx1BkYYAuVnmV9P65xA2ntybXBz8oe9F1ZXjrlpRLH+n+P8JpLOV+VS3M4Dd021g6NS/ZGUiCb
O0lyeo8AOs8nPQr5GGxHs5KyWJuLhJQ8nnuFHSPujV1lxqA4HJOgcFawt/X9WnM/ov4t+031+jtY
MYoBFigkSYH7eZPG54FR5jBsy2MTr1I4aDWNKCjOAhv/z3A3/TsuHgKwJlpluiQp+g32LHUbwS/l
DFYkUrPmSrmCz4d/VgprNd2QtovxLKDJckrsYhup4FVGzKkLBeFdR9Nc2iTRLvJWJGSpapu5gyHk
QJJB8kCjvbJlUK3uMhp7WMsWqEs4S2FenNxzvNEo4idDR1NnFmQzBeEGup3tAidjcEUy2s5/MBBg
8vSgXv9Y7TZ5+PnCjfHCbiFSo2KdoUOhBgZ9k0MgRJC3yGhgFJOJm9p/LVEkEg1132vPg2pMpAbm
4KoIs0sO+q3AyQ7zpxIs0ygtyBh8MJ48MieT6Y5+NdC5OfchJpSIIWdXY13Eb+N4NmJeodBWEMYL
F5OdVwMMZtTI0E9hMsqEoGCKCqrFv6NVifCG5CILOAZ5GLHImftU30gRvAmu/BD5rOAKmQ44Dwlq
LrTADQR21JI/Kwzrjtm22J+CfI7sCRh7fRGFT1l2bIqC5j8rqEJ8hYjb0NAvaND6ce70wLDaCmsI
iR9IkfSQ2uqXIlsaWbX/3GaMZAwZ0QkIrzfrq8skV4t9ITsO5sVErjFgKl4xks/yiyY96ezDxkWs
p9iwzkcAi4Z08s8PWpa+yxatL6dwQzcdlCG6ln1cHpVKnpvM9v1+oXfXh9B/SbVxXIa7cU0zvSlG
MUmN6NsN50AEm3TV3xDY8n30h/1qpjEaRJ1Y7Yu7tvDn8Hf14RjBjUMRYvyZUa5l/INJTW9EuvR9
ZHcPJfMoJPxw9Dw2Mv3W+0IJX1rQdwPN66ZydLFwRnlKDZIqAMqhXQh6h1h4bvP3q3LXyFAqWtMA
QgWgCWaK0gJwHsXrBFhAonrOcsv2MHQSABdlFkg2qdyVkgK9R/mjh9dNMtYFUrvw6E+bDD8UnWm4
DHXrPmqdwe9mVW/ODL86GVJiy0zLQyQkR6jFCL31vUuJ9saVyh7DRDriHy3d9K43Fm1GhZuHa5WB
iUVzyqQ71ZpHSxM2odGv0FSfhCgLjjCHGtyCElarRNbnhfXqi+eeXmhmlEgDsK1Xl6FR16N0mQIE
AJjGNdgn5QN9olgQl35QrcTQSeviY4RJiJF1ksJqV5mxHcD3T/tXgQluLjFxkrAklRaBC1tVKqe8
ncxj3uXmbqRyD17LXlsuaTChfU53c9E9mA2QQpLcgFF1oqIkLL7BUv8UGamFbgYLPQWkV/e0sIyB
mdpDktGPHO9FJ7xlJeJsFV41OgmPcnIXItGgrsGot+PczEbomsEGcz7kJwt5lB2V9PRYGcc2a1aB
5+TeowIscqhC0lvCKQPZ1qPv0j65Hoz5Vl6ixxLJwVLWAG+2W3TFHY6/rTVGBPmzRE3Z+rvEPxv1
vC6zteV6dgMmR2Qi4NYZOTWpc7HCwXkhM1gyGRuiFRKPcGaAS9aTRoBuIxND4l+qM/n7Nx62Bj4A
qmqJ4/ffXk5B6lX/81/Sf1sAUVDANKDEtFj6NJhdkWQFAqE8QwIHZGAhMbjO0qVyxYM1fDMbHJFx
e0d4cdKo1O6QschGczo/4YgCBC6v1pwrrVbtl9igimOUvwlPxCTULDSNZpp0q/IRtG2d6D39sjC6
IF1/+lQO0kYqS4XSjA8DYzMG/Cuqeg0CtCZjiqwdtmm5MoyVq1MZEjWAiemEYp4Wxun+TEj6bQN9
xBWv2xKc5PgLuvmoYgWLINBMVIAyY43sGgaOAAajX2nT8VSv15KaUdxkNKmiPoJ0s8mHN1zkENgm
sMiYDzHU8TMmdeWHPLyY8ZswMHimHUK/xfWR8hYvuXIfkItborxywd8+XqGuSKg/9d5OBdpKxzHO
s+WosBYa8q6mHVebJPPec2g8pPmFVqGLRUvooAfEnh5d26VhZWAkgP1Zmi13JKrUqG23i7TYUQH4
oi/O0S6CDwWb6WhCziZfVEqloCdmMQG7st590+W7JRn/Qw1C0c3+qJAIgBCr5SYGQKy29X2kcFtl
BEUK+DNWe6pAMowykMCN1qOKqgQAsHhKPAnwBz2SdJhF0VuQqbOWl05wCzvSHkI6Iumb0O1l+uaC
e6dD1olYfWZJBRvbDYg8qbFW6PnbqVJOBw0+J7WI1JtP8sBIROE+8scTkl0E7M4eCIu4fk0wFnfh
vTGdd0f2VrPLGeA3BQVYSIxkJzO7aDtAW7tG/pa9eq0ijOMGsIKFQZ73Pkm0Hrkg0hKodF6+gU2c
lQzmaQ0S0lQTBIqA3H1UH6KQAXAQzf0kmYe6saY1svRy3L6nHUB+V2SIzP6VW4pzHUcaOJ9q0FrK
g+k/RQZ4N0YNpbpOk/IxRtUciD3G6+m8lYNF2cPiaXzQQUya/L1UZfY1PV2LYWUwTBnA7Ax+hGjR
Ls3giYq7TpK2iQG1B+RXRF1HrCzBKjbACfS8OEisttcGYpOovuI6P2UZdy0IYO9cgGMdJIURk7Aq
eeP9SllWctwD1aLbqVKSkUTnokw8AHtqHhEBRVpnLRq0DSXalJT3vXonkeFcrQ+YZqlI8RJcoWRR
63vo/kgpa9df9QQ+oU6ASyTlAuWQAOGDZgU+k0QDlGumnd9rbkltHjMGyiHxFSinzjuguDRudi15
kCRRrjBmTUlAEPvM9A8LbF9tCXPupzDsfLch5YbX1b1KNKtDdxnIhR1GDW3NiibiOB6vwU/ASLyO
DoBM7/UazMuHCpG3NUZu71aAVgeTtqqOI4xvlDcNLByKCMelUC6aawH5e4KOMXnidem/xCrzgW54
SEI8oYYX9IR630fRGUNGsJ6R9BBwsPGWIBsqYxhhuucRv2uCMDJmRpkdrvzLy+cifcTaFVnS3Ozg
1KG2H9Jm6bJTDD6jVunk6LDOJBqcgxhSaeNrRQ9BUWYWQ4KmuMRmvWplNsYE61ImBRh1J/kuDquz
Sl0pacZSlldCMBdR9gHiJ/g5ACZoY9FDSL0v89VCSRdaiCYQBYGvnk1zH0pH9n8EglRtlQHS0Yaj
SE/OVvx+Nb7q4x8JvRwUHbktL00jLYqR7kdHkYNPE3pmozOmptIyZiAokzxzv15MdXUFDySyun9O
Hb8ZpnzdHKwb8qGuYu/agEU+ZswCiqAHfvQqiG8N7yfysG0cYzy8+vmQ34yK2IwUE9l9ydQ1/eaQ
uVdZGuG+OvqMMoJjqlzQKwzUV6P95UDfsdM0yUIXBi0c1KA/aTBftulMr/TKkMriaJDJKP4L2Ssa
ZuXMDxhUWmB7JLITo2Ocw3TsvWseRdaqUEe2AFJIdlHMvb4pbv+bOsw3zJWv7BvzJlmPaiXtxUQu
jgBKMaZubL3WjkLIjmxdFIxHMR2+kEkhEOTZKPruMwb2KCDSjAK40hhHj7FKBISR8dj850cj/WOp
NNK0KJRR7UFFWBJviEGmmXHAHmlNC3a5mL6N21FDf4nOiduASNuWwZ+aHD9If3lW1s1CxOFZUgxR
HA10TVmBuneTUoEaj8rCTx0qw9kCu8phEWKHjXtmcm8e49Vjh/CBPpNG+vndsNe36vH6Ub1c72MA
K+KH9dbdux/ZKTrNzKPvWDaC9atoI26zI/aVO/G+PEenbDcydzS7uvh7Ol+LYc3NPLt74YhjWXTu
nMZx99pROyaOeyds3X1wDncCDQJo6/fGMS0n2lF+BKZaOJEj85Ppzt/0y+sqtJODtca71taxoBMO
2i93R79plvxzd26eS9bWfm5J3B13qzymZ6Aso2hPcWF01D8IJ+HUbSUnOcF6u3Kl5dkPEKWfFqfy
T3/WnGGV3yXPwXN2CbbKqcRacJveC0f3jVGG+xhBRQOLIdkgJAljm3CDWuNGPMM7P0Z3wpN/UXfD
Qdz1T9Y5vCR3rgRqD9inf1R/0Y0yb5bfP5c5LpIvL6ychLnZjpfZrYOdtffP0U5f9zMv/6DJsJAY
L74MTr8yFp4N+MFhNLcXdsk2Wssvki3sgi2ekWt9pS2LVeXgdLAVV9bW3Of3xlZeRSgSQu2r13QO
j+V9djA32R7oZ37Em2rbc83VXXbXbIw76TF10KxaYxG5kOZ4GS79HWAC7B9DFAPSi/Gk78Rfrl29
CYuf147qmkpA1EenvZtHLImeaIRJOL4ALQ60+AyuvJ2ZzGNUmfJVtgtsb2NtUDx+Mub0zqfuTJ3Q
glww4izvrwtKpDnJCT6bPWeMm+OhWSnTcDInqZnmS38d43H5W3Fh6N89MdSfkcjDHEG3pBtxgFBS
gpxonvLGKXv1GDrVGjfENVYuL+GZrg8IPrbm+/Bg7OXjFS2qrbK37qIX9yjswzPws2DXOpKDje06
WXubchXZ7cpaJAhfJbyv44fAOhh/PMWOsVn7TuxgmXws7sOz8eadtMfuPj2nh2pXHjSn3Nd3zRYZ
121iu+tgo87Tp5LvDU6xi07xmXlH9kLxkbyAH4te4O/dD0C0qg/9GN2DSbxXOE3rTj4iwJVN5CVt
463vJBtsepSVvBvtI3H0xAnUXJCILdJ1sc/HhWGH686G/CtMige4eNoBJhbGwFvj0D1cNzmz//hi
HYSDuGm3pt2t0nW9FTfNhlzaUXdILtqCXa0rrs539K25BVu1xQj4aB7HK3ePwUn+wKH1lB6aHXSb
bhdsgk19CDaGjXktdtGS7a50THMhzI5Wridalrvaabit6T7ejzckW0cbyQk2gLcUPknO4CgLvZhu
i8kz/Z3J83PpYPqB6Be4m7kx2UIOXiNPNGdAx5+VcGWl0b1yV9HSXyAwBsVgsHtMaMFETok7C3Gh
T9AImPZTdfK2oo09Qwl4Sgt52sxqHGBB6/H/kO1ghUJm5CNbjV8vYOhNmid3YfEDxvQ938gH96we
8tcQMseWIXH5YO0sSKXepCXYaRncXOsUXChjUJYJLtG7yyQeE2Sqs89o6E0gwuwTkEOvYCOLS4FV
Auythys9Awq4C32o7iIAfd03l+gZ3kRyzO/Ku2I9LhPMh308iHsnPojzYZbtkh2j0p6U8yTsk118
Ts/eaLt7Z9JlvCRsL7yVFD1niV9uHZZ1Mi2dBtklimqkjnbNTnE0pzqOaxpV8DWPhwn3I3/4lJ2C
DbAfuskGwIv6QM0zTOoDRdJGcSp+t9plp/GhjQ+5WGsPmA7jdBwsJ9rcXA2bdJ+z3JOjyAUKs+hZ
eQ2OIdpUoJPw/I6OFbwgBv774RXLZnyiAXv4d0xf+4f+gYnoxjzoh2Bb2vlcwlU1xVc1W0WrYd2v
g9WwjMtJaqebnA99ZR6EU7KVNoodrLOtdwSCOGzcVW7jo7pSRnhacEh3nSPdJwcRePS63F3BoQlr
hkNskycF4PQ6pBe2g8wS7ur70QGGTShir5rGOxxC79034ASjn8wB+911cNBHeEGIFM7aP0VnfvDk
HUrEiB6DAydLYOGAwWHkMJzYpo9wkups4++EbeZ45/xefByuE+/snfV95mROcLaO4iN0ACfmNJuV
sA5tQAxbeYOZLkaluNqmbOHXFcI/5qbY6+zsul1v222zL9e6nbwZL80q56ranWlPId+u42NyF+zH
t9g4YNnKb1d/Yrtgn5A37BUTyBNTxuMEin5pbvRNdpfskbw+lhf/ONrN4mxE9+wA8RPZpgsWxQcE
gXG7rabdQ/cghMuYid7eu/PfBUdaGY7lSAcFw3GctHHThpjjjB+Wbczum431lBNS4jXTrn6rOjTt
VSfc9Dtmn+1u3NOVl/rUnatDdRj/l+7DoTxVf5pzfmp33VlnTHlodwBdT+DkisN/vj7Cd08osVUH
5OX4zfKk3TcHaetuZEd2Lr4N1qM+letKnAUSx+XIm/4CSWjfbtul+SChRTJZM9KeZYtkJs8A1qJg
A4KAD+1QPAi/oMOU79JIJFvxFtE0Q9Fv6xlEkQXkWa3EKYhb0qJ1YA/PpbO1GPeXZB0dg/WwYc5o
G/MDsJ6FwDMu2R2xKd5/2MkdDbmJabdLvIbnySJY/Naq125ah//Z5r+c4M02X8VqpeaumzjiUlz2
b2j07+V16cjrbr71JsOidqJdvhL20LEX7SJe+ahBAp/wbH0Jt2WqLk386KmGZ3TySXLCE5pBbPvX
BagnmCOQhe+t69SDVvFY3neOu8Hz8JdsVJa/3/X/7y7f5Gl1k+u1EHIRNX7h3g5L+3vv1NwLb+jk
Imvp9TPjsUHrkv7mTHk0j8Jd/xjdS2TtCnp6yWakzx0kPgBZ7qpX4ZBfym18DMk32223/1yZh4Y3
MroLL4JzPUpj0kAuEOwAd26jXfeS7XIygZSnO0akYVNcesJZQnxksr9w1+mhdcAEZgRyw+62+b6F
z0A43fkHa4+63SE91Odg068khyhMaAcZd08yshpW2qbYmgecXA/pg07YKxlgneoHY1c+aKfrwcOD
DL7nVDulG/TY6Fk58kHZpaB7J8gjUxoMa0AYDu0YbR3uCkdbgix56xZsgSvjGKykZbDq10Ctthrl
h/zm0yd8YbAiXKfio1ZOxEeLMiN9SV/0x+TgPYmObsckDMgnxmt1k5N0pHw2bW2KLgVvVLoNl/7S
nf8RDut0CsE1Xqa8ZuVSfXjpFv0c5+7l1Q6X+hzWybSzIaMugJ3OZjaO2780FORbqY/PFW7JCoUi
howGSM2/k/gKnzAxLcWUVBA87jrhCQQ2mgd2/6dbmu/x7HpJ5t0SkAm4PtDHC3MmroBuzyFNjjbg
YKJHO/DiLGGCrk2ROl1hTzcfdxmJ1ILZzHgnp4hHzTAQgvZlpxDwMMheJPN8AWYSeGO9YmUs60W/
R7/zASPvFUFWO+AlyCHRQlwxbdLw79ZHxQvSCDzYgwWQ+SvW28LB3ZG+aelUP6k7Vt9yuKt5E/NV
YKvz0Zu+WDaXYrpHsSS/M8B5btlpYWNEx+SYHcu7BjzSJuEfKJVcL0w8yr32AKQpvUv30sY7LuK9
Rp0SLKHFTmFdTdVFQSbEzPnOvGseq0f1DsQM8I3H/3ykgDkuKIIx07kIF+M5BSjXrNJ5uexIIePP
5NK7i7CfLy88dUIwgLnqrn6maYme2brf5keZWqfad3dg/koMz5M77OsvzYN50k8MkdSTcsjQzwwe
xN1vIfmzn/Nl/vCf9cAIGBtEJPdVawwmX4q6VpKE1I36lJDMmkCWbu8fCrhA+seIOKqOo15md0me
xyRs/Dw8gKPMX/NXSJf5Q/+KdSKZnxjOzKf6gZzPmFcLaVnPHfVx8jJWN9FCJsohAVdv02Nx16OT
Fj6juwDSD+W1nD0UjMsT/C8gvOkFtRY7ZJ90pz/3Tv4t0QExGPhKouKla9JnffflMjW5rLyi1zOn
BhPTIZd6j75KHi1/PsqntfTfd/Pvw9zsH3VY+b0UqrGjJ7swnxRoFyCxxkrcUxmoZ2WmgYB14Dqo
qEbNQLU05zixgU0xTI/dA4yajsR3K6SL2Ft3m/7p5/P75u3n/ExFwkSA/8rKTR+nlQRpiNQuc9po
UbpLhdbydY2ISEO6Bx1DmCGC8fMh/y2cVSx+RRpHmsKE9nbL1+LEuLYdR+yh4TXRPdSQyngeBZfa
Xy7uZsrOSv77SDf3vgoNvb4qbYZFLhRYQJAKg4bf7Gy1f4+i0XjDAfrTaJDb+Pf7EqPg0Kgi+KYe
cTDzIsTW3A2VbYYfK+0Os3j3OvFDVMDvsSmQXQvQN9tnGbKVmyVznexRbVcFk0Yk0cooX+riFdmZ
lrVwHNCvz+v3tLto6KcYOEr0eXXoQ+TigujkyeqijzDj5nuudLkyMeifXX15FYGIJVCUdQyQvIXY
eY5QzVv9WWneo+HSQsqPlz3sQtk4iulRhoXlD81vmd2/idPft2Ucc355v7w0VXuxEFlY8G8HSVjg
ELAQUVvVachJ6VFA2Fag5y95NKwgv2sVtqLlJboeC5hPkh5SjTFv6/XnUFzWYTsTcmjZBaO/UNmI
GA3ooTYJBXcDA6eF7hioF7fJEJYBTKFxs5nj/7xupX+zqL+vaLziL1dUSpjpJBoLd5wcIydtqseU
ejKcG0ijWGMNFaTbtDv+fNhxkf4dQP4+6g1apXWHwKCpnTkSWW55kdoPBjZxsHUrH/r8LwdTb4bP
vDL0+vGH4uWU0WL7TIe/XGOYRKkcqHri0LlBZtk7oYdyCg8JiRhWoQvJzrbCDrh8tMQZeDE8mKtz
P8E6b9otUClcaR/WulrVu5DWaryGCMXuLBzS97Fv8vNt+SawauDDRBMLOgVAmnWzvgZwKWmZG4mT
Ao29ikfsTODPIsAy0HjOgXQh/l1H6Uyk8hywAiniNauulkZPdMghFwXm3VV+z+Bzxkjw9nSLS2bJ
SRusFUP6iGGZtgwaeaS8MD+f+2dKdftMdRPTDHU081A/JTy/3OW+SqOYOVfieCr6JMJzOUC1yJdG
Dckjg+H57EUlrBBtolmXAh6rgeqsG2x19VghRtDna1X86BCS4Cd1Xn6mc2BtLkaBE7yMIK0107Rn
CyIgbOSEu5MtVPdY9dbGkw9hdEzj9dVgqtYhO7NU048aPJbmzVVpnXfbiJYRdXiHV6gUz8qBigaC
btw/DxnMX9guEAJa4Jld/osK4Hevl6zoYwZK2iHiUfT36xU1TVdfu4a2IYhmZCIKaYvCjWAsiIuh
fC7Jtpjr/0aEusWGjCv+r8OO4f3Ls7gaUVQKWZs63AwFRi4ExpbAQu9TA7aKitG8FAjV6iEoHgN0
nozoI6ArFaCUmoBZqGU05r2PPn4rlNcmQqCGtoV1/nnBfNqC3SwYnJEszZBArMn65/e/nGQqXttS
l2g2y2hcItNL2aYxjZ6Jnt0Zc2/VIpopQMr8pXL8N0fSZIABuiwz42H0fLOB5p6Up6GSkwpK26w7
IgPLEJyF+vPVjdXn7cWp8mj7atCS1m4LkCwX+1IPi9QR86kAeyRfgtdIUN8st7ryEix+Ptq/6QfX
RHqLgwlOMZZ8s8y8Plf7wMq4lfKx6LatunSjSwoG4LfL+vZARFPMpZie/uPu1w1CI+dCkjq81qnx
XKdrcB5dfEQv+v9xRZiIqMBGidviDTJXNdNclzt6+iHRotvqAbDFteSvf41b3z4oZh4KJj2moqo3
t64oofKlAs2aKkExZV0Nz9cC2aT5IG4VQGNt+fzzhanf5BCyhnUgHY1xHmze7Lhu3WhKO6iJ46vC
VuzMWRrRu+ppUmZPVxPFj1i0eyS4EQsKq2UVv2hIKxQA1DpQdfMCTGdNc6yPsN6xI+H92h6xto4B
/PMwhLiAyzsfrs/NY0RNJUCs8K/PPbAvI6kPV//ZA7ETotlShOKacJfRrGna/MlN9cUv2+5375mG
jRUTYBPzY/3mxuZCqfeFxI31ihAYBXSodVNuWZQ/38/vnh/Og4ammHwyb4GvXmOhDBeZyRjqRFjd
wkwX3rkjpbhCtFaULz8fTh9D5+2LTVtPHy3KcJtTbh5f3XV572UKl6VhVFXC8rhHDsZSpwri7qga
hWB8URpL4g37tYD6nxYB5Zir/s7InQYzr3zLhu66+8bYWiNYb2VWRw0nLzQb0PdGAmagpa+Fi+LR
AWmP2gtArmY9KnZQ47unUDqPRGR3cU3XZTGT9XUtYAM4N+4wL05du5egVs1BL0Gfw6JKUhFlJMdC
KseMtlK9D8Lpz3dE/ia9krGoUkXMdmi3fCY1X+L4kJdS4UUSSUswynFg0BGg0n69VEckIN2F9BG+
CM/hi/pWvygf+pv/rp2tp/b957P4bhmA5rBg4/JJUW+ieqp4Zj14aeLATkPwAxgspHHQtkH8HNwV
qv3z0b7JX2UT3oAFSIGmwm100irdjLWMXKfGqFc+NihO+Ot0QOynv/yaRHwXc78ebEzhv9xfsWqv
iTsejCKLNAk1JpW5C1lc9kvM/e6N/Xqgm+xTM4uujwUOFKVzQg+BJCFx+v9sIV+PcvMC6Wke0KPg
KARcZlZ0VtgWUTAQ4+3PD+nbJfHlId0EICv1SooBDoTGyMjQDpde6igf+XPHcFT8ZQfWbggenymX
aamKhgctO9ZnSvblKbmGMPiDnnBZAH7P4gf2Q+JHhngzrZDP/7TnikJ2asG+mQgg3R/4uKcWrh5T
O3yBWQYXKIWOdT8c8we6by/tcXhXX90H8axdsKJ57V6Nc/1ooPE2Ue4MFKbeUYxJXqOHn2+bNN6X
2wj39Upu7lsQq25buuOVhDavtPBWQEd8TV/ryukeh2P/gT5BqM76w8/H/e5xQaUXSWAkTbVu87JC
cPVrJ+aJEyN8gyBGNCqLFUuTpzduWmlEg6Bc/nzM71b812OO5/TloXVZlRa+xDFLa10ijJueQ2hq
5IM/H+az9rm9pWPlKcIAwjJYHl/xL8cxSN2GruGWtm/+n8V1p+eL7r14zp7VO/3cvYR/xIv2AB/0
jJz3Jf9oP/IX5b5+D5Atfcif0/fw/YqFNLxh/mXH76o3+fkEjW9WL3fe4uRMpIzJIv8+wTrwhDiS
eFeI3Tj7QM9sXuQPQAreuHq9l+IDCSXrTeD0fXfZ3+VPdE4/8AE6a0/Nx7PyeH1pD9f35D14Z15x
lp+Qo39saCL7L4E8QZNEf0MypDlfaG08XYEyvVzP9TF4St9hs0n39Uv9AsAp+SNt61P8cN3nL8lD
d5QZSjMzf5Kefr5c/Zu1hisqK43pnIZx4M0Sz8tcH/q2AmKlbXKUSCGOXJtoQmW+aYVjy2zcMkCH
065s4YhqHqN9ZDtVdIiQMdW7s4mHep+pCyTLsxAeF+I4GnxQvUfWqANCwC8H4XnoJp56CYCP1v59
F62LEMG0GuJ4vRVkFA6pci3MnwDx1mglYwOvQBgaz8VyJThShwRkcx1ms8o6XRnBDQgU+b2Bnmu6
UZjDWOw3SYRf0yXpN1rx1ph/NBWqOZowYtHQg41tF73orvRto0a0mK6aq63GhlsdWL/EWumTbnCz
xBW+CgGIRqgp3qZ7su4Gfh/UidNNGSFNUweVmkk2AUdkZ/P7ZvKnXPz5AO8yedQmkIHuytn4Y4gP
Tf6XtPNqalxZ1/AvUpVyuJWzsQEDZsA3KoJRDlaWfv15ml377MHLhevsU6yZxSS31Gp1f+ENmotl
gXu3fb8L3Qfaj3gFJdMT/UX2xkk1yaZPT1QX3cp9kiZYGN8Zy2waz+BJ7lir7tOHQHT8uc1cYwGZ
dKI/6dMGJBKt9gWg25nnerTAUHKfIF58K9P/haezEQ2eQPRZIWRNssln4yK38fsiu1R20ig7kShR
EgZQeLbI7HCAvJLFbC5SvKq7xRhmIg9UOSCCVlt6QztLMA/Tgu45RpySUlgVDHCED1VnrgKK6s1s
jPxFQjO9k++snpLysO+hhLfSK07Gkr6VenAs63osJw1vlxHLj7pBKQVlrcQAKw1rWzfGuQdtX66h
5hbS7alskM6yMXcyr9yucqkApCkcfCT0GARTafu5h3RdPBqnjhUA32XZ5F89ktKxkizq4DaTgBoX
ZbQkkoFE0C0jYKR6e/Bae9pgWhAjOiRqWwVUacnXVrWp30mhOdVO/kMgf2kV1R/EIspB3gfYYctg
vi1qoipyA+j3N3a48tRqY2G5mOms+tz+cPAPqGv7udT2KpmUGqw1FVkd6ZjCSNWDpa3OS/1gUW41
Bx3ZBkpBiCfq8xD9nhNII8RBEySTHataJugwlEtJ6u9PXTvPmi9Kzp1JNRZStCO1mDGMsEzK4+h0
n7rnrzT9WGXrQNsH5SJVD0a+NkzaQ/a7qqrLkhPVt5bJuPzXz1mHrQNAUg8BurRaYso4/FECVkNE
KJAf5WSvhUenAOCStg9pgGQCtXCtW5qjPrO8xxPimF5lLAcfBgKVvZx08LtOnqBBAHJDthCBQSZY
xogMjUdH6hECgRSqYUQjaq3ZlhBvLG7NF9gFyLPxZuJUbSEWMsK56feW5a8C517pdyTCTf3Vjdk0
03iD010C3L+BaG8LtgOygpbUIvGDjEnwnCE6HwgPM4YoLVxkbtAunn3RFSgddJfsLRWDvB/RBkhR
Y7m2Er+bef/YikwcXTUAvTZQxp8LUc+jU+HUZrIhH/SrfR9Wf8LmrbeqOdfmrKyW7SW15z5qxpV+
iIfTrIdqPozUWhHSrYt+LnZqAt/CGyYpG3YwHgmJVYW8illqxBa+4Y8lA3iastARvi5ZjUa6Czyo
zpQ/vRDNe2hNmgxxaF8DZUaKeERwszGG215Ga8bCiMtZOAH6HsmAPC1SbumbBi9EN4lWpaOH4KQB
Ex0PhE2rFSs5+AxN1HxWZY9gVbrzskOJWE9+o6rvxWRTB2y7vG8BpDsNUS5n3A508avU3po9/68X
irwwUbuJheYKVYY4zdenltujs2PRnAlH7U87DDPJULEgaKgadi7B0ZVcUdFFsvKPZ+NonBAOKTQH
6s9n4/T2ePJsIqEGxaQgGO+Hr1qLtqnibYrI+sDXZCJBlizhjOv9sPaSP8C/63zlWUDXyBUcSr+c
wwNiNP1IMRyajYwhTVtCkZIQQ3FOtxT/5mr2JZ6Blma3fX8Ty4iNhbhBocUS3mqfvgmYcsPZW1fS
XInVl5ESEALAfA69JTaDCFEQyETs0j4iFGWZL03yyOTQgeYYgmFWpF+ZVUxyY4YTj5awp3PGW+jj
MGMKQgCDcUj6XWnfVzVRa5LMFCxC9aMOgLDx0q3s8Z5rxzpd0GgRNXsKTzbKeTzzPl5jvde9GOre
R90W9iCVYurgvKlDGUyK+BbczsoSsnxqfG8rSARH8tKvV/A8VEB3La59eKTmCK/qdAcqe5/AZipO
zl2tqnvNRCAZwmXArdqougaZOjOkYzTu+7G6xRkFBWg0wUCNFf425sSBJDv1Kg3tPTZPCva2d8hj
1Mw/6XnRwbOIirrUmGpo3zfJY+Y/UDWcRD1oPkSSjQI9wToIl1IXo6QQPvTW1QV1aT2pQPapryt0
es2zbJLeYhkFkZNsiN2pYJuDPPcxX8zX9K+iaC0jShvSoh6oof1+vOPKfmEp0+mAK0AZiLV8dr7r
6VBwfsDPw49xgsHVij2ELwCtE7yo4JsSxtAHncgzeabOkMCd4fASAOhFAuFDPjQTtufUPWHjYEzT
P4i8LaU58hUzLD5mKl5z4wv86YW5iN94eFOESFw0j2YdmLJq1s/xfODznGkABKNYlMdsgY4UkRUg
zhliK2BR2sd0Zr9BA59g5sKPcapyNRp/pk3NZ4Q1bmQ+kyCDzzLXaNe66gSJvbn2wUk8fgxrAf4y
HrtJOS2EGll+g/fk9HOnrXaNtvqchqgIzJyNkLuA/eRNTjcQ9yawnydk2nO+pt7EmXozLL8W9oMz
de79qfh18wftGb7QjqLDOS/ACTkrIP6HGKxbOM8WycJ65fem4iO6ZbdMtnTs+TBvJi7Am6DzM7UR
jpVvFdxymC8rnOF56b4/5QSIHrh0H4AqWoX3xQ32m+/DK7W1Ce6KU0TZ+C5dpHtphkLHPYxlBNDm
0dzf+TMfGBCKvYuQ7zAlmfqzfAvTERjvFC+fKT3aKVDjlTdFcOsG1vqt/cpp6sZrTCfc0OXNd9/R
Sp2jcThlw+ZnpNSYeaC1CGPPmPoNmmUTNhr+Zj7p3WPwB4lKUiw8IZcIo0/x7pyc3JeOwFjmIRb3
CHTfwLgioqZVzANCTe0GjBb34nAXPvau9qpcEs6t/GO8iBf/ur94H83FYxfDe18Kl1Hea1O46Btx
SdpUhM/c3CKaB/N4zzzwidDqXKRwJtkStCUA6fH2ePx43a/zqXoTT1UiZeROvgHTxkR1sfl6HqYY
mkwVUFLpkzKpNs20mdouBFDXdjeYaYC5RiXapavsxhsLXcwsmBjBHxLDqdvMAWu/RM/Kwjoou3LW
74qZQF8hJ4eHqIGHxdT4Rtg0wKwE8ApVACC+6Wp4ERglk8+OnisQ3dVUILtboIfD3HvEyFTgt6op
fm/bagp62EWtlku4fduLUJ+fME7lA4a5AXinmQJLhaggEF76Bg7elLt8SWboIz8qwFextxFfz/IG
LeyN5+KkM7G5O5SUpvaduJB21k0H5gA0C5jc8GlgBgAHM+a4FigxMQK0Fv7NKyt1joYkUCHZld1i
wspz999XhTc1b4NY4FikzXP3AKvKbdG/LKa0OWcF//dmxit9FsHrATbnzx3eAAskJooZs3Iq7zA2
BR5Wz+09e7EbTTCT47VDZGiKVBFvTY2GNnsDv+Dr930Q1tylfZCCkS1MtdBSOdsHzSAwSjMm3Eqt
af3hHdqX6qt+cZ5O7/WL/4aCsvKhfLQv9Uv74T9bT9FRftde64/6hY3mC9Ha6DN4aQ7tY7MLPppd
e++goPxRPyavDg6Yb/Lb+HTiEKU7KZSpXdGi1N323T/66DKgWMVB9Md7yt69z+RdRtoLC1esPJ9s
ihBguJw/xTsqnFTZmg/1qfOn6gdxkf1Rvtkv8ef4Jn0Zz+1DvasCV34f3gskv++0Z+cZNaPmMXz1
XsY3hLDxaa6P6LYhpUJBgm1LfkdFqDyirf3OHxAAP/0+q9+0wPM4SQWrRquSHhHh0s84SZJGJfYK
IFbtR/gmfTBHr9UbzumUE6PXZucIfBo+AOKmA0rr/mf5hrw+BsDJW/raPNrv8jsmMaJCODyo9pVi
p3qpfgJAwaD0LWwjz2t1VY2NRj2c0k3e7c3nUXqneIaodM4TqQ+ibDH6yDYojypdD/J5D9az+VqO
B6nci7Qjx0gBh5Fv7XbOPuMuae70ZKv06wJ7JmUa9VfqfOcsTFGdNdCfobAIScimRPtzOiOpPFUW
TiFwG+SpTDBT+G8gJ8rhA0/MyYjJugokzcYsBgnJGFx9skZfKkRqInCW1Z+TeaU5dqk48OOCzl4a
2fZB6pVathHpRwAhGc3gseuXkoWcHXJK1IIhxPXkJA6a6EGJ+JuNS3l3wuNEmlFDnwUoDqDZUJf9
VA2tPx5Khf0JrkKhid7liA9aDQpkD8hk4hCMOfxzKdzkHORp76zQOMDaAZU4gBCqE846GNX5OBIq
91+dDEUPRfHfl/TlZ0DHBHonDX/9nHKqS/XQ+xWghCwOF1kJKB7vrxqlrJw0K1P2CuLapWLP88G7
V08BngloIsYFWjVHI8mm3mFoIyju8ZXrUi/UPg3wNuDqFIr36jkOoUxlqQnGKttIkoOCMvoerBGq
DogK6SV6GbjBDIsIuSLqLBH5gejzSIXwiCHwA68rMdvIdGa7q8v2wmtmmA4aLqLRBKTjbJGEvlm0
Uh9EG7LMun4a+lcV5awBSeWFaTwr1ZXW9KWdnH4JXTRq4mAWDHE9f5Wpx1oicz8Z0SYIZxUQnYa6
c1/epB5nI/iRIkBQQ4YcjggmRCcdikbePP++SkRufrbv/X0J3zpaf12CVRixUo1SukFiwUCGmmXR
72XjSrny0sQ61H81Q1TnmNyfN1qGudx3IdyBk7IDjuQhXUdS3gIUr+xJgz47VgH/5/sy6RPq9DZA
52I++XPE2DBtP1MdyqMK2IyZTeGPlNJApOr/N85Z7cNPjN7QBJyBgoVYuTCHnBWoqN9HuTB/TJyu
W1R7TdvUzu4GbZL2ZDY57QKoc8ouxRwa3ZuNyXsNEOEq4PjCojApJaDQBqbZ0M67E2bUGVmki0oq
5SOj2tIFjXxCQ+/4+21daOtSv5Q5IECCcPae3VauDeY4FCwLmQoJHVDxlJrgmXYr4FIdI+bfh7s0
i4ymWmSPAmt7VgsZUISqfdVCBcZfdAR6bPhd8CyyVnWfNVtEO34f7xIsDDiNzmAKhXpQhj8XoWKW
ud4ExncnWYZQmPf6jhfObanO2sWXjL2JFr82UUODxtpRv3FtHIkzpDFNigxDc1OY/n2tv5qwCzxH
eGEVM8uQZlFqXzmwLz1xzmsyeuJNIIVnO1GN5Ik9aCogGdiG8awtJ9QpM/9Kw/vSA/hrlO+e7l+b
TZw5cWSfGGX0byQTMXofYMYDZ3+PTQ96+5Xz+vsT+N5YzrY3oYP37/syRDnjrxGllsqrNICV8KNl
kN8NOCpV2Jl5+1N8r1lPSqRMQYhV9nxAddnRFVeKbxPv+ferMC6t87+vQv15FZQ0ZSCCrAMPrp83
7lUEstMKDWb9TkPtkXbGXNMC1zP+dHXi5qjjafabj7ZM7j0b/exU4C04PqbVvlDWCuJboUTag9yM
lq7MWqjtzJv+adha6VOMEX1vyhMPuJ3/EFrvCsL9obHV40PCEdK9jgpYJOzDE4jhPck0XouVD1+R
JKBgbFUqVjSbJrGnomr40GkPFsq+sJq6zPigsJWLsYbqSkjwzRg/f0ymjNyDCp5FaJP8nKChC4yT
FbbsouNdZ75QBKOdP8pCMdXxbgKcVZXTYvR3Q/NVqysl6SaTq7AP7UJcglakAVIar2QqXGcXYSVj
EhplEW8CIcxp0JduFx5Vx8g8BviThOOeN4PtiTNy1P3NSVTcqBhTnS+1ta1gR1Yu/Bx4o/2YI35T
EUphxZ5UB4PSPBV4xUITS4hehp9XUXXnAvki4P5x8WdbjTUSAKZRQ4Zwqt1tzn4aUkn1U/r6NCC7
QTjGhpM4lm5Y783o3Fhoiye0/EuLqq6FpaoA340vsra8svh5dP94tCoYDQA8AoB3FlMpiRSpJ9Qc
NwqOBCbKduE2RNPx90EuvWAATP93kLNHZ/Yy8n8e+VHgbekRD7AhI1zF2Fl0fd+k1yA1l/YxAUgD
zKoahmqcvc/6EKd6GTGcBGc/+BIdrUZDWrVb69bn0OLwVRjz3+9QAAL+MY0gm1XT0omjrLONTA99
GeW4PtmoMS5moHei57ATRVfp2iZ9gc3DUgJFqKq6QT58/sTkYUiyVPUQU3Hu4hNi+vG0IImkLq7a
K7t+9Mytp779fnuXQDAMKgzcSQCR2Dub0qHoCvT8VLoEFOVBCteKNS2xcfCx45Gsg6Hryxyp89yp
sUrKFjTWBVqgDq8oclxCKvy4jrPEdbQMkBl1lG7Ur54KCXWSJ0It/SB9DHt07YSuFSx2F/+gV+95
OHQHLJkOtPF6HZtC4aUQHu1PaiGPJ8pt0iGGN/qqvyZ/mhflGc/C8GXc+y/2OyLyyZEvYoFje7Rl
dIjZYt3mrn2Q0cZPhZ+a/J4cUCHDdZAqM+W00G136jsOXodr+IxLXaIfd332kg6WkQZaYicbVC8L
KJa4UTyUxgwBW9lwT4kw0LJa14KyAd4hXMg8F0pE3UzH2mcGjcNAjG/We49VM5H720ZzrYm9LIYF
LifBwb7tdr2DUEh/l1Ik9YWPFvAa1bpyilx8RYCCkVsCZIYZ8fMQyUtJM+MgjDcn9mysCYyVqIz0
/k6VhytDfQfc/3gd/xrrbMKUNFXCSLWSDd4fBHNY6SHH4KvzrJqwGUBGxd8CgThjrmzkfDHsYUf0
KYqc+FG8caQg8zR11oGFcNtCCGbjVweeosZuZqLfYkpW4HfTuWp+JQC+OEOO5Vgg5U3BAvg5QzJH
1jj4Vr7JGjTTJxxnlF7IV4h/f3+dLTHX/5ifv0YSV/JX3NUUTlUbFW1HOcS91yzdFE3CXn0eB2tK
b7gst508SwucJBXc4aiJjBId2pBlpgoRxA2+td6wrK2VCJU13AGC+CDwCwD2TOPVcvZ5iVeq9Sb+
adnQokTLXrKruY+vQOkcEmF7jTis1R3Rsu1jjrgMioXlgw7eObjFB2IXHemW3ZjF7jRkMx/zxcaK
6SYf62ELHH8q0AngmqHHVNGXJDZAKZ9lfnFbj/UmysAF5QYkzN5t5KOGpViJcKC/0HkDcAhVlVWB
xeXvs3qJ3UJt4j/P7yyBUZOgbAyTNLAkDwT2EDW7vkKhEBpe2zwPNNxP2l6p9lfzz0sLx5JJCWVS
A4ez9Ofj1Bq7isaBx6lgB63tvvM09Cb77dUo7NJJbsm6rYvj3EKQ7GyktK/jU6uFG6oWEwC4BTwi
bI5DeqH4JV4dzrh4Z4rALfBDh+r5c7wizDs1OWkcdi8tGx5y5Hf0bLc43IQP/k2t4KUxo2M/SfvH
HqPyaJa8C39RZfI6TgTIqaDbQa/hTXX7xZsye+Nbvu/u9l+Pj5PB3X1+YW7tFtsvOnCxsI0fr6U4
l8JWamlouKGZ+k+KyJB7uR+rwgOrv+3TQ4OqoB/uSNkLcKO6eu8ATcpPVzK5i4mVpQswHxutyTc/
5y3WzaI6dVKykZTpFq+l4Wu8wegbxAAwZuIuPN7sP+WRvez3d+C7Jna+s3yzu2A5WDqt4J8DG5ES
1rJlhwJs0mXJg1rBxKjWJ1P/7JV65jkomdJIbyWAL4M6z1E8zk8AT04I67dbLYonUZSuvHulQ1IJ
N0a5fraIRx1hFsUic1pj7r9Icj9JULdtQXYBErWf8+qQhPZkRICZHYIpERu5EY1TuZxawoRG/cpo
vqcKhNgEz7dwjYyie8JGO4wxlMNklDNyDKy5dfIm5AlgfGx4J6YBDYG8ZrQ3oe5f2e15OZmLf84V
KRWsbILvb27FX7swZtuFknks7nK8d4YbUza3jrMq8aF0tjqsfCukLYt70oBJQVZvlPAhodIgDweo
yje5TOeR98CAe/QED8ntuhIoyEEJOdZZ9iPtR39YqeFOxksEJOLKCMpNkY53AqhVjs28xVMy9nAL
kignNPiZeiskrrPoiPaxyxMcRjx3ItzUPcQwmvtW9Sa4cfiPeAnjyYNJhUrElcr3k6bDUskscZLg
NcPlSkFVol5EkYBPQN+lt2k1mL6GONyBMVQLlLshhqBQ6vkTDSDQH6OSJiqSm5Vu4iCCC5gIuKDA
mfsEqzqtR7wZvxaORA/AlmLfJljJNpg+WIBm/BDEm3NaD5g5yOokS5V5gmoWxrUoc6Mw/mEpypNM
/+VkSlcW+8Wo2DIpV1koNFJAFQ/4rwcoBwBKOwu8tJo/Z9lBwhUjEcgn49CejiMKqma1yEBFUQwn
wfRP791wLdRB3PrSKmL3h2WvEiV+N6f+uoghw62cV4l+o5u6LwdENFwBjgD4MHnmNzJwp8Bo3XcH
SMDJbVHqa+cv29R9BiMw2w3LYGb+CefQQfnCtWvRAErFRXeCL9Q0f8Bab4aThltN7k7IbIDWoxdD
Z997bh6MjTp7D13+i+4EKEA0zaG2TnAlfzoasw/8qWnRYxk/WRx7Ovv9UqiAiQ5/yK/u32437oNo
s+vuxnYnm8XD/MF3F7V7Cy18vr9dtJNFuHhYte4xWxqzjM75ZrKmd/wmuu/BjeruA/dr9/nc4fgq
05J/w8kUeOsemVr3EWSJO7mdcRRsOADaWfAlr/TpPUAdPgYVXXrxojUtevI0vdE/27g67WkKnfxD
TMvmxaSYiNnplhih0ium9bEEi4bVLEYHM8hmzOcW5XPQCAYTJrAbzvTz+eb5ayomev7+DiaXqTIn
74i5ib/wyXGTTA767NBNpjef0R5n02k8DacymILhG3nrTFGU56/+vitfzBmhQv57jXzXVv5aI1o3
9qUOtX0D5pYEHIQlxwBathBK43IhIQR/TXrj8rtBbwvRJ/OCCqFllZUl922yGQgxa+cLBCyEwzVc
/xDMnYTREW25Crq/mW2RcEARe1Gl//e+hokiEsGDARNFk89SjiZtOF9CKd709cLnnFVZ/7gMjFsS
c1me0uK8Ms8izf/Hjv7XgGfhiqylhlKnJ5RAwPVaX5334ocftv0wjndUl4qC9Aof1eZK8cG+eJAg
tiGY/WD4zxsCQQcSzB/KZFOVSBn3r6b+4tfWRMMYOnBenXJXFc/QGCIicTMBtdmg6WagI5e/8Wek
73nlP6gdcUj+1nYH+KWNchC4bN0qVmxtoUqehhIyFN4bim5UCVwnDba6vFDTtYH1fEzdfDgW6ME7
8SHmcIrNdu4oGiTmtR4dFQ3IJSZFxVvXTPWn8ksnufrSilvD2CktMve4L6gxqrZ4awElwfOCQFKt
ngIq7bUx3GhpOXHaO6/cxYEw310O8nOHELkhmBMdaoglllCWvTG6pdxIqOKi/IgnQRxFc6Vq3JpU
8/fn/F1rPH/OSPLKBqIECpi3s4WVWk4UIKMcb7YJ5mcCcSnj803rDFx7liFcRlkEjDVg1zDMF6kO
WgfkMzOVQ03MoXNnxBuRmFbrKELosXw9lbfiOIeU70D9JuvTTLZtPM6V8RtfidpHPcmBjEHOTzok
HsnypWCXov+e05chptMCbRVqJ+wb33vstKDtjHYxsf3DUPfTONDWMm+/yMhq5avEO/BKJfFSqP73
nJytfSpVdd2bZripkwk6Ku6o7k1HpDtXOa7fjd7fpv8syGwLqyyzjk6RVyZuoX9VQTmDUELPJqvr
iabjKU8nUQpBdEsLT97UHt5cxoF8RVP3kPtlFRdPlXCi3GVEFC3upAJun+tX9p+L++7fc3KWLvWB
BBFdJV2SpCnRr+TBgY3mQzQz/B3OJCaGiuaVMS/174Wv0v+uzbNkMG47hVZunmw8QGjV0faluV9A
a+5lMv3UVXLAVpR4HEuDEPve9hrdDCQBi2Ok49DhB7cagZV0LDkNi2u+T5cnRKWGz25M0HtOijCl
zNRjmj6CmY9WDlUZdADibs3y5SxyKipyV1Khi8uSihPkfNrMQC1+xmhRqahG442J4NHhhXuKFx5u
1frxvyvM2uRbQEigzxOD/xyppEES2YmoAau7sN8qxpb6hHzaCrN1f0NrSQuulEMvIRTg9/5nyLOK
A297X9kO53osL3B6TuS5BnwO39FsegIDGLq16YYJKGp8566NLV8qs9uIm9A4sCz0Fs7u17QjzDIs
2tAw0/bNUf8yXkFZvehf2ntymhnvUJ4Pzp/mmB+SP6iFIfeqvA/HE7oiR+Pdj13EWoFWG+/NQ/sE
z854yv94e/VZ3Q97+bV/79B9x3Ea4DZalSe3fAfqBuCN3+aT8kMNEw4h23c+gv9wvepeujv7T4sa
5vCkvZU7SrYtlLrw9fQaT5Od926+29hZudZT+dK9Dw/+H+sJ9Jr/6r8a++a+QJbsmBIOHqASHOq9
+QfGB+pz791d81gcAZDTucFHu3lHw0x+549+P1MurlMYAGyNFpxD9Ww2tdQpixNGOZsWO4NsC/69
Sw9snVdRNJdKOPZfA52tGT0JRq0qCoKF9BsS4X+VSLlVyM4s/qux6FFQCIDCSuPgbP9ru97olJx4
SFIEbcBNcb6gmk51DrGjWL4yhZcW5N+jnU1h6GRSZcDZFmWw/jOpFiqdUth+9uN4cGr9ymgXN9q/
hzubyKQP5WRUM4rMHHPUJxGamzQD0jm5aGY7M3GcK0RRUsMBNdNRmumASBnDa08Zv8vDFfGuAjOa
8uCAJ+Pvy+lizxafBQV8A6gBUzubeiMdJaXSaBNhizSn9jQ6CHyGUI7KbSlPrRtNW5zQLo0OSGp4
qTyLSOvbYDu2V86ji6UoaJBUoehZabp1diGD7EuFUSacR1GBqeJpNurVvJHXvbcXfA6TCgSVCRg4
bzZoIx/mFy1QGkhEp1emRIQF52GD0J7BFI66GIIVPzfogTpcbRoOPgEo5mcfytNwi04BNfaEXpXj
sN/gLzssqA6R8ZHSRs9XLuDSq+cYMDPotlpkRWcLtNJL3gdk4OiDrhx/ow+ghKqDqGID9cTI8LV6
Hb/UCvf5vYrHNnV/5mmgPI5/5e+X8v34/zkX/7mUs8VbhHLvGR5vpi0vUmUxakvFXLbW0tO3g7pM
8U/o5tqNBTlib6JLGk0lIPvB4/CaUMSrFj1ivOhvHbrIVYYHXX9IhpkHABez03aLz3ZUQM46OP6s
7dfluPj94i++5zwogRthXZ2rSAWnvPKomwGjr9e0GDHvsos9id1w2hJE0MT6fbhLyAPiBsrdggqO
1slZuJmV2sl2aiPeZCOFsd6fOSGofk4h6JsgsT/NDANYepD6TUmSmSSemxQ3FTGWZD1anBoAT0v/
DgctCeRHtxhwnQ1nVnSP5Yn/Ro4Tg/cs78Ph4/fr/kZqnj3jH9d99uYF5SireHfGGxMtYG/TtdRH
1GxeFpgB7ekOCCPGEwCnFhH34Mpav7DUf4x9ttRPRlkGKmbZG1LPnm0Pei7KhWm54wlZ1/DM4sN+
u9GzxZwWUm8X8Rhvcv2V7FUrH7N4ebKOY5pe2fQ1kdn9cyhLVTCxoeFy3pCIBr2oDJk57cp5hj4g
+tWUz/DkDafwak3Mqnca9P7n8rErMZx3i2xbVLeDfK8RNZCCp9MEzfWcZiNm9J8SUrkSQBZMqeg9
p/pkwGkiuvK6XNqBeRb/ueaz9euUttyd7CHeDPKWBBU/QsG1h3bfN2t+Fow74m91PGrFsdXAsfEb
V9VUlAu1kR9XcbYax1ZztLwkwKlphKnDKnVeau6/Sh4EO7skWiwXunFXNssrr8G1gc+WopGZMOaA
2LDtO5MWwjjNF+x8MnBcIvfGIxYEb0Z+fRX2c2GjouhGUcYhTma9nK3LWEGTu9FbNg4Y+/0W/6De
Q89tJkTW6gNJ/JU7VS8sTh0MCuhZTYcDeJaCN6VWDC2Ub5ovVH/YgERlAgY9uW+QGWt0K4UUg1RS
c9T3QvPvvxlf6HkAg7GoRInr+6vMWGhDHZR1/R2AAYINVY6CqRJtzY2UftmVkOjp4LQ9/j7spVkG
eysrcJwB+5wDYtAUjLpQVL+Q+G3C9UAmH1ZbgF2UFNEFkk9X3qdLW5uOjpeKcLJOpne2kMGhSY1F
RLNpAFU0a+DLBNCQV7Ft665hVJVLW9vfg50t3sBojUy1KgidOJColMsWFj0gURSivkQpVybIZPiY
HKip1iCAOvOQONE3td0Ekv77VF+79bMFrWcZjOWBkJdLEdoNAxXNE+ToqVNL4JyvnCHKd2x4vtuK
3ilsU9OyESf5uaBqXfBCCiJ6L8NkvHxJqZso3Y3jV3ctXl3SInbCadc8CwFQUEnwhpVMnvWgGODT
zDQ1nzbjgL2sxbGdI+JUTRx83vJbI1c/ky5b1JDS8wThJWBopfFwMrRVEyszW9NWurq1B2Xdwifx
qy9gBtxlZ/SuKLh142l+asyJFTngGDBNUXA7JYN13iHaT08WuzqYSMfeKVK+UrRDK7fThC4mIe/Y
QkssdyI/MItPbbz1DHmp8yqKnI9vHdOfC2FKk5BYB76oB+iCyG+kGNKpvG80BPHKXVdZ2zy9CR0M
Xs11ALadyp74m5L5XDvlpgsQOe0J9Cmu1oYyMzWAT906TaRZS8tMFB59tIlzyZkbpuaesL0flGBi
Y8btO8dOPdqnfJUhOgT9Gha0mb6RwGSQlbIDSSlC+qhxGIUgbFO98cy936yLYIvgHm+cQ3qMoyJW
0z3MoQCBFexMYRgJwYocPeCCqpxBwNTmxpr6ZdwdRYNgpEcZpBjRqKoLvSHuOFFRjpbVBQoOQovB
yMhX0m+GtabBPPPGaYnXbB3hEcdsFbva0F/SbHyobdo/HG8QygsZDcNSnsRpzHGnS27bWrMyn+n1
yona40mLpzFywsEI1TRKFp52TE9rE2BiF/brgSktESDx4v8iIfoGBPx7UZ/tH31VFXogE3qzP/Jc
2T9AUIi5t5stZbg+X1TmFoFUx38gG6OFiGTr768xGfiFk4IaANuXJVOIN8926qHzW08ZyQ6NZO4t
ovv4wV7nD/6yXLUbHUDZulzhcbH0lwPuXgFdtXW4RBgVxzYQPl/2tyuPsDVDIerewMAJJ6f0IcHf
oXnT1+YivIUv9NGtaxjb+W25KldQysy1vba/snuguz1OR2gN3+s0izc+xkfms7bRMJ0SX+FNkE1Q
oQd9v8GrV8FdrFsYS30/bKNyZi3r+xTngnElfu4Wwm0pxrFH+EY49BLfEAz0b9pVu/Jvivv8ofgU
3/erkF/hvYTywZOyjFenTXSLxJKzUKEqr5pNEU6qlZG41apadRtnPWziTxxkl8HS+YpwhwqWykxa
iF83aB+Hr99+UYt83m7RNrmJV+2yWOZ8Tv4kLaz1+FzcpvflbXHbrAb8d8Sn9W8nsgU+yFmnuOlI
C2nhv5ov/MrjCrKH0331pM9HRmm4tlPrenfJrbQYn+3cHTYDbVWGR+1X2N2As+o8V1rLm+IhuDGe
E65QWqvY4GB4hxFWpVDbdYt1thY/yMh6N8M6DWo8AAiccFoMCXQE99s9fmpI8S5o1++8axVCsZDP
d2/2D1uIENKdPgcL2Y4lSYUCCo96DKrpbNChV+CFEQEMfbMGWNz1lnA9Zlv+3kkRukjio5VQG9f2
v6/4izEwoFn6kYghArY+C41iSLmlp1Ap5cVKgtkJOlA2s9VFf1rk3kuIOnI2Rb+iHd506w4QfnRN
mPNSucgC2Uftm0o0BbGzVy6WxnGMKupunFyWd6BILLpnlI5QrMblTkCVkDWS7jnNvX81dIjIVe1b
lYZ+2NWA/NJZDipdNUC70Xk9DxbDxtNtJwi/Z4REmsgC3XG4PVV3fcO5tN2gRYoWEsViRGxFCPdX
YCgBcmrDmC2PNSAErWk+f0Oj0+br9+d8cSDNoO5lYpZpnTNx9dRH2Fyh40tzQSw0Qv24WqlYjFwN
Ay+FnSxheuqQsEgFz55n7bU++kF1LCQ2SxqSygL5BAtPo4hcjsafcY2OeEkqFxCZbED7UhjZPI++
TmUMhoo6hKXr87ZUiVWQcsr7meRQGM8F86hHXa54iLAFCDhzM0woxp7gKZ3TV+wa4jZPX6U9bAMj
XYskoaNeacagXYGtZLSjPEFuCW6ZvbEgXqFmiLvBhOUR1/m995zmfypoKHAF6gGFf/qKGRoGvV7v
JEmemv5pJkppBvI9Qgeus+q7wU9R2+pXBlo+gdNtLWWSWtZNWe8GqqBBszMkbSuSssqBj6FGroMe
y5vlKy+6/zw0YCuM19gIsBDeGjE+zbSqhDS3qBwSeAiXYgRvSauXgXzAjtvN4/aeOMHwtbkFfUKN
0/8h7byWG8eydP0qE3OPOCAMCUzMORdw9KQoiXI3iJRSCe8diac/386OiU4xGWJHT1R1VXZVlgBs
bKy9zG/o7PGMk096Dz0jBxNIqCJjWYTeSxrJtqbOOWX58T7hZzIbnBkq6DWI4Wi2FeotFScexKil
pr9NzwZjxsCeIfUkM1ZUkhTZO3UeAozNNX50MMUomxGFqjs0CqwSKbvRjxHUHuwCSFqEBFfrVX0F
hgt2kABCqeVC2D74abfptNjO4sYaVcj+58rGlGqZo3TVy+m+VBRX6N1UWeqh1T0f5EO3ErLkCaSf
aesfZu0tHdtrAA6grLQrCVlQNC/LnD73/VBFxF7okROshFKfrp2saQcFKvzFlkAtnDmaeCtnwAHy
dMn47vuv+RptxoAmqggLALCtlzFzaKtpnHYBMVNL9mbwNk3a+7KSgSGHjgyLRELQL2BOTkARfB4D
lIGW4ZRYHwv6LX1ebYQkUNfioQxo4fubU0XxcXG8GbIg5MGRRiLyEv3lB/QTCombm5he2WBdS9nB
voZ/FKVI7uKPyMaDllGFxVyCJB0qWxS7ifBCla4AijgFX4fsWYTmTLgKyomtAHIsfp6qR/hWDp07
B88DoVE2Y+3D01bIEzHMUwZL716/f5jf46W/HoZGiGDhm2hfXiSlRVfMIjUyaFWQk5mEsKwIPGEG
wKuvOwDwiVtM8mWX/oh0gJb6eTnTsYPKoD6Qfkduyi2eH4zuWWlDO82GRUATSbQYKpT1KyxH6WT3
8Ji+v+0r4d5AZXnGSgJJ1i9ljsdJm6Z1QEOd7Uior0CyU4XzqSr64fsrXZunCJEu2iowVBFRE43B
P46wKJ8FUhjBgOkpStLTGQ1vsGC/OfBv3UlYsSM1BuL0TMxU9UcyGIn4lOXYmGeHf0Hp6Qqu2BCp
BBBb9JY4Eb7ejy+pYX3WabCOksglqMZFH4/kIYgR5Cptuks3VeivlQ1fLnpx5p2jpG3gVCcbcv5Y
sYdVaMxhik8mTvYca4gvOOnr7D1raHsynXV7xRnQZi+WAHRS/ccY26X6CG8xHeddOB+COSrHdt1Y
8Y+wcCT8vXW7za1TP4f+2WuF1ahueV7lOWO1jVYCcFmQvcVEAWTobnzNV05zA5w53zOdJEYzF/lh
rSZdnOT0dftUhuy/miUHcXaIt4ldBn2dmz4s1wIswDSoxyCITBQgLi7ZSVl8llJARLLfegLJEo65
e06EknUOdtegOP1d+la+avmaum+yo1AQbJLR+Tf2NkR8BZcVpmPgCb7upSAazkM0k5ONhGwaJWka
7Ezik2DrNYxUOBODt5n+1iADwCmq9vpajDD9Bg2k043v7NoXTSMPMZWJrGmTy5phCKLyrOu08smM
oZwzq6D1AAf832qWGhMTWqthoEL8l0HLiCFWoZwyhgYsPfGjStezEnnYtx7B0FFkwmbizpo5ufeN
5RYv9jLWAoeiS0qiitfCxRwyViSt8msyRyHrJxWIs021rWgAdBHwWf7OoSEymwK/OyUSMITQ7oyf
NxEr6vUbESr1jGUZ0F8EfWzTJmEpQakdhQKfYqyDDrV9Dd0/uDr4MqvjZ5kz2EPoQjJepx1zveln
nG9PQb4EQbYBy72c0S8hVUvJmkRqNZ5SR6RNQgKQ5GSedZnTtD+iRFmItEgcAUj+J6nQZJUssZ+/
X9xrwzpYn+TJU4wWSJYvQpRsJFGQpCmvdVQQ/UUyY+IAeKtA4QTJMkbfcWoigFd/qmHu1IFsn2bk
zPHPpn8ck4dQf9XAf+SfrbQZi9TGOohh2cnxVbSKZ+Vc78CjmG+z8tg2mdXd2hrqlVmFgY2CbOAA
A+nl0vGo6fq4kIokgRDfvvqILdEbk5vzXhhjoKnqM6Vo8AAOaLwaZKFV8kTnyhpjMg+MfCNFdqVJ
hBBBtNqkUupM2/hR8DJPAWKMY4JX42RmFbEt0ZQXowC5/+VPUHmFQ/r9a7hWb+M4Z3I0AWVBQuLi
uGyzsQQCjHYKEVt0WWl9hvnx1FvVySHrh4gyKVwhZq5jFjypfpI+qrQkb9zFtQ0O7AR3FlSZRJrw
NbChxzo0xkyNhRtGdBYm2lMInnTtd5CV7bz8JclLgguJa9vZNwEH12LZP6/OZvx69fNZauvG4LQE
fkzhi9kbQ2oIjzf7eVePEhXxblXFXkchHfh6JVAqYzHLRpRqutJVMxKCOe3pMH2Um09BDlb1g1jr
fhzcUAXshzdccKPyvnaA/nkLF7Ekqv0kb/xTvFHrFdGUKEFvGCsDczgSR6E/3Hi11/If0CQKOxb4
GZnr10fuejlDiZLTk8QSzhvZXxHezRAbT1egpvIYbPKNFOEaeBEzDZnZ1tSkuyCL9/1HCmioZdBo
EpdMyTZJDPrmUcfUrvKKmGjjjVrJdODGRa90ab5c8+Jo7idDlTbtLNmU7QuO5JK6aJI3VNowIGy9
75f06nYFKEk7mFRauwRrqaMRn4qCS8XoRwI9AcpMh7B+M7R/5wAUkMz/udLFQsbghAIyEcABQNCK
X4iakHQgQSYWVWuOjJQEI6AjbGTaFELYv3D6X90+f9zCxbpmQLeySOJhz8hqz34olV32K/I+GMJV
FuM/iJ/QjWh0dX1J8xRSLSFjdRGMdGlqnlqGDhv4cKIRCt+NgxO+WobQyvev8lqrSPD+/udavw0O
/tiqbRaejUgm9PimDiAcS7Pz6DA5QolbDur5iaN4IBikwHZQh7ZnFZnWahjmYpaEfZye1+SZb8ys
gYuNEHGb7o3phBpshShu9XvkmEVPuo7SdzcPpHnefmTVQtGKhcF8jA9w9BmLzT4nYszEIAnIh1rE
c9BA3z/oNYyLgdwCHTyw+FPyua/fZOor/nk0NN7j+W1qulK/nJSvAtSAVj4+Kg3qH+Nb1C318saH
eTUaaCTuHNKI/tGc+Hrl7NxNJXkkeSryJ4bdzGJrubLbDPmOBPgY2qQ0mG51ka9FWW2CrQ/ddKaQ
lwWvWaal1gZVIog8Ps0hAqxIxQWzJFyJadFtIftrKYmmU2nKQqcaO8avzylN/FOeKka8mQG7xYcA
Ld7pMio3EXqgyIOmTpu42i0tqGthD9go5r2wWEmUL7I4ZQwS83zOfxf2vE16xsQicgS6IDdRGuqt
i13kKkaMmHHU8iZn9I40Omky2LZJhmao/EZH2ar8fF6o67xjmOv/LNMcRRamRmnnTdK0wo5lclQi
36nhrk5LWsAfytD80PPzskjRUcBNmtkifc9GWbToCOTZUxnjsxB/RrhX0CeY1PmizlS4K4arNwH+
Gqflv/GV0KLCABjso5j7fX2HslKOhpmTVmLnwegeCV7lRFPik+kLU1vRkSzp14qcfXoLf39N51Bg
LfEbxU2Fk0Xsrz9CUa6oiVpLWrwR0Z3GsiQdgyktCmiatdDwAelMDMTyC6ePQSJjOUwDnC3faMlO
kxtZw7XPR0iYYLQI7B+tsa/3MqYDEp4qWSkZCrfCjB93V3omzPbr7F8w1Lm6tf684MXWGs7pMD3l
PDxHuFVMO6fEBDj1f+V6tWbi3yKQzn0UpcHBozr++NsVA2V1av2hWeQzc6GFpxVsIKE8zgif8JJT
rhKIwXkgBRiM1OEpIEIw/qObRcg3FKtgFyivgH18XMlbnEWVW8fL1Xzzz8f6az/pZmsEPBaTvYTO
n7DhANWgU7bYZbWS4zmoKmX2AaLtlPYuyK7vN/TV8w3dNlG6orcHBvTri5TKQa4pPmKh6zeexrkQ
llCUl1R1xa80LOXoFksFruSp5pFfnCfmb2uaOosXAvymloiBUq7KLbpip7cz9QEfrHXSfadDzKWf
wNYSPJlPIA8duG4ETTyyPgG8CM+6vRryxgu50oS5NnDlFCUThR+Zw+4RjKI8uJUHXgMCYRMG7JDk
QWDKLo6bcAyMJA/hPNEYmeJrQ8IrmsrlyCjDKk5rEG0I7A8QKZAmAWR5qo4yHh5YSozRTaDXtTPh
z5u5OHWzyK9CU6euyrCXk9ACmXkhM9R/pN80TArYx+VDFdw6Fq4e96BwaVSBcEPx4uID7gItzbqG
915wHGSi0PgHiwEwFJkbjFKh1l/nq9P5xo67etyz8ByEM4aLf41vOxirSWHS/50YIIKYOYCkBN3G
yye8C1CLjwvFLSWrq2U04Voc+AiQIq//dZ/Hnd9CBxTxoypWUn/ylMFJSg+pWKcK8WpWjsRvlXNE
5Y6Es40YFUh5vCoxxvz+m7u69jhUqDScRbp12SUMS1PO9fEcb3KVKRWjOQnLHtJ3cspyOG1ABlHY
no3W0SeJK+7n++tfk5bAPYhmnYpzmDG77HhXWYTsHe4YIuFKaG4o53bDQGyRhidbqXS8ao4RV83q
zzo921r0kuAtLOItNzgk54U6OdtDNa7EBIucAq8Jgyqj7ApX1uAK8ZVzei3PwS8prjyRFXd9vWa0
IUB1TP3EisL3h+JKZ4ujKxlMm76wH/tzCYMXytA0PbnYTwnAfk7LzKi7bYFOljlNdsMMuTeWJzu9
CUmdKvulGr9EuEbl0xGCE5PZjWruWlLz52pdfCmmXhRjiuydqDZ8U51DR+NZpMhnZDknQf/+5Vw7
WJGEITxNmYXJl0liGOT+KcrZGywb2p1UDeTDfrflZIfKcbuFei0AISRFlxiXLehFF+dqrzbVNJOi
39drxukWbQi+BdorenfkmmH/JgZS5MTfP+Y1EDMOOmxASlQFmpZYhz+SGU1JQKlV4uCbHSfxsZc9
/fRJn14YzjLZIw+nSyu8fm5c91q5+s/r0nv4et0RMH3P7ufb++i1e7VeFrLdzjwDLaN6QbS/PRO4
tn/AuCJOPTNY4Et4CBIucdZOUhTfmARMxFygT2yfHrERwzjuZo4wTSH6AQ6kVZ7rfINF4dWA57CP
D1YzJKpv9piuLj+TWtGDQXD3L6hvFfZIhYxxvClBD4kaWqSx6eEfRtLkjGIIDT9aku6/X//fT3vZ
sifZYDoKhAW4zMX6Z2U/MH+H3KyBo+5iyUPjSj6q0xRObbQlmiQMupjBQXPoGlCUTevBMxazcaWG
/DDtOahtPpFVa+KsFFpJsSwG3G+k9sY59Vsl9/JODROpB+6VU+NSifAURadO6egyyEiFVyu1Lue+
RJJInBnUra+6M3Nt4i4/XZaQDYz0Nw4+xSlM+tU2oDUdn52FPKZv58G+PmaoiQYZjkAtdc5TWB+/
X9ir7XpiBpMGkNQMcC/SGtlMkkwJO2YhkUxnnXZ8nd/FKoo/cCmodD0e0wvibIXplAE4RT/9ipLp
ok7RCgPDgvapOytGq4l+CBX9cwh7i6eMEPAIgTGydSWzmQO3Crpd192ZqbmJpOxG8LuaDpugz5kf
cj4SIL5+nUVRBZj8MD8jGWFCgr6T7tPmBuMba8I82+TGQayQkyXOLPkkUxAHyI2VvNLrNmVmB1Mh
CS0K9q83kc3CqYZqbcIWRZidVATJIs8E4SIiMTkpVR7J+LDGAi7PUiHzJkyJegYbUgx7mAG9L2Ko
XkdIudN988VzCE2mibpUQOD4abjIs19ViR6wupX7uVS3XgqWiMR/mPo3IKpXws+Xp7moMKCg9H44
ZR5rSHeBBlnQYRTYT+YMY6vT0/dLd+XwwnlcYwTI/kPy/uLjHjHEzIaYUXrdCZGhAksxakLkUcjs
qM9n3Y1nuxZNuCBxla6RASn9In2mSRNMdZ8hJ7L6Q1QuQwWliuoR2v6qK0+IA2jbhllZaVjDpLPN
yKN7IOmASH4Y8VuJS8w4RbeFVEcdPpR4/NXOhNdWshyym6Ph3zCfi3iCKiy9GNERRuvorxfRKqla
8oFSIlHWeFV9nAL9jgIbrMtYMQuM9kIAm7YCqCVL7WarafkrDd6QbdrNTnc05VQtXgh13ZP6K4h+
NSignRSESICBagAtGQW2Ps4clLODc1I+5RDvn2AuUNmxBPJ4cqyTmALs0cclbsYsXpl50/YJMo1Q
CJ+Q1LFrKTfHzlzkvDrAF7QqTeaO8uwYKJ2jlqkj5aPTasIFPUAXw5jlXs8MUw3h5EbIZtZv9fhT
+Em38+kUKSlsvAzEIfPUQWnd7QCbTSY/ZkTUcTK4SfWWpWcvdoBzWijZr0b5GI0HdChC41cSt3dV
k3k6jo7FsFQCbCkmzQ6OiuMnR7N/Yv5DCEBmhaJeYGUG1bfkkzJPJoqwmA4lA4ZQAUMLH9Vs6giU
yfmsb1HLd1scGqF6xE+4d3gFoiJiVFtMupe+1ZZKLdsiCxF/93E1V8H/cTwbmJCYbXyUqYN1MGkT
JodCd6IGsgKUA8WVal3AgvIxitTPwS6cpPsKm656+rMOP2sm/nqHvU55nGapCwBxnun63fef3zVo
DVsMqrKsAhKdXg49z3WUd7468K2DawZtRlWHAI0PKwwM+HBaKSDeGiaHArpLJI2w54DBRfE7WX5/
J78V7f/c7GDN2OIyFrjosQl13a8xVB07LUHpJthqh2CHqDT+hZNN/tP0um21RVA1OSbbfBFspg/d
xoi9Ym9INu2rdbKPj8ot+PRlCLy8mYujsU8mQ6n3obz1D+YCg10nWUys4JAcy7W5U5aqXXnKM1Jp
Jh5H36+DOK++W4aL+BQwMowihSvjEWiXa5oqmCt9f4m/UrnLp7s4M1E4N5qsD2AkOoML/NozHO3j
t/TWrUv9hW27vJRY6D+SdmSgEhlttmB7PqSP40ZfN9vZTkNkMDn4K6lx88done+l3eQe8ZqzZezr
p2HTLVPIK/F6urvVSrg8bi5v56KGyPQim0XiyVXrhE2etItsw5MXkXNjhW/sn0vRr7Hqkyo7xdix
eCZ0oIX6zhPb+ZogYMNItqc7806DEdU5wf92B/3GOfyx5Kkfn1SY/+IZGTnbxkbB0evG84mE5ptd
esk2nMQzrGq0SOygbFftTCIy2sj0IS39iZ6UfeuruBUdfnOD/3ioSjbHZhj4LHAXQ8uiQjXewsVx
w5Wf/X2E1V6CnVp0F67D3fBhHrBIW0KJ92abm1tapCTfPftFoPKLdmhn4UTaZASpbXjXL9V1+lBs
S5Lopbz0FyEsEf2orYO9v5M21Q11CREA/r48kwRQQzJDxouefmiqUVyMvN4e/z/TVja3IvFfzaZ/
fCT/vMJF+6LWkqZSg5QrEPYiN7OVJdmBaytW4ETP3++k36KkXx6H2SEmWDpQUiHhblzEonPWnss8
kPpte0IBdFmS1ZB2UfrilUqzD0VKHCxlpyuRC3XQSQPcMJoeIjc+KtCILSI4vpnu1R3YPeDeySfi
W4vo0FMy4Zb4kDuEFy/ct4t2pbuagzyi5y8qp3SlN1iDLeqaO1zadpgSJCrcNUuCngcb5P6Ec95L
gHEBFURlxUxSO5q7y6pcDOVCnthp4pymdsMvgM/7djpzs1sfmfKXxJDQkeI8BFhC082Exvw1eCaI
qZ7S0ui3gEuddeW+rPG1XK8bitdV6aj7xIo3jTu+dK6yEvhgi8240VbbrdA8FH/o1guaGh4wbPsJ
3cPOrtyn9UvrqZb4QU8/15m1WL88lc52vX7q7JfEenp5elnzR+O+UErvhL7iltTPevG2zstW/GXi
nRyZuFLZhY1lJZgup8b8cMQ/cfA6Z/PbZbDabF5d131OLUuz7oRxolW6z/M7dB7vNpEd2URDa6Ms
laVlTZ2Za1kfHyhEOwg28KtoM5mfcMpTluOu+igXytJ0YeYQYD40i1QbBUkXN3XMFF1zxS92P35o
3m5nLx4eQjfwfgltx9z+Jew8fx1M58Czfr9rJ38fob9fjSrUDQGNMQj5+mrq1swx/DDZtt50W/2S
HuJH6WP4weIsIXZ62S6/Q2EEMVTeQs3Cd+hknpGX7J2TIzQ9z7yKA5g+u/fiR2VlvpSPqmfMW2xV
0fZAxfLtHV10FhoDYRdksytZkKRs/y72Kju7h+dp91bCQlbYTgohzXtIGRyeJmaS6W5cZUts6PEK
cdHsTDCDDBfPd/hyu6eVujrXziDfDeiJ/uw2soNtsSU7um2gdrtE1n6Bf6s729xYsb8zAXQgoeOj
Dw6pwaRU/7piQaD5Z3TqMBOyp3P2as0Y9xd7OIVV60wPowM3dR07vbAT5DGd5FAcCnb6PWTFx/QR
lV3oLPpeg7lyB7S72nECKJNVcJ/8qM7Lxp1ElnFoPzqbkYuJ3wCPdcA+e0XjFaNV0+5e5SWdmSUm
Q/Jy+jOJ3XOJUL+Vr/2fY2BNsCd85S9FsYkfChSydIeGdrXq7k1jMT4anx2CWvozyiPxXpGs6Kj9
lJfKfrTRNEDl32Hk3J5cRCfvxsw9v0iY7C6ni8ST1/I65RW9FXv6dObJRib4tDCegxdYxngVg2Da
T45D7Z6nc22NIOPjecMP3Bq3GiV/nRti/YV3FagtpBMvuz3FtISoH5TdFuJSPFg9qqj3cAhwJ13q
LmcX/j/SW3zoZBi98/6WXu9fU0P54vIXH0yQqU14wqRtq5wtED8ZPHBLg0nTzezJXvlFN88/yJlj
3FUf7crcBo+T+XSjB9bpXiftr5YB4PRfiOXgAgu2dJfgKit56Brgo1kx+H+abZBSTd7zF/mtjW+k
O7o40r8eUl/X7uKQGmkFKJOImYIwPTYYe26yXXyn4ZMbuBFeMofJurHhxW7Sxwa5Xt/JF7OtvzdX
OFvszEMGndrRLMbQ4uMM7OlCujPuwTrwhSpW6HZEgVPIllYtjc1/j0kD5tiYDt882rW/mn68B3Tq
Jwjlwd6gq3CRPnTm0GMHH1OlL8pl8wR3eFE+DCfgrBDR0KW1uk9dsiGL16+8obyHL2VBrkEeirxr
yFykZFHtRQoUlX+G4YmX6nY+WNOjUNIx8dK01uZmvGMKWWH1INux5qAnNdjTEXaVFbxPXgsk6qzm
3d+FLAqGv4NVf7bCwnRYGG8hSca63GOmET4023HRfEYH9OqKz/4dq4O49/J82UPWItcrimX7LO00
zVFgAI/w0zwtXvfFQok/smGZZtuyoGPhTeN1pXgSolLmIdWXU2OTlwvYecG4UjgdK/fcOcO2iFZ0
PYvSngaY2lvVDm4Fi4O9cT+1oU1H7iMVoCU8q6PAGvE/gord7TA7UmurWI72aD9jBmvhWtx/zCDM
H1LHfxrm9c/yNf859sIu1Z+BQYDIPTyhSbDUl5IXLtNl/Oj/YGYtl2wpBVtp1RbAY7qWKCtDdenF
n9GP8yp6Mjtr9oA+1qJZ6MvODjfaPLPKzQhYj2pjR8MggYRFIV8lM5SF7fy5eZrOh4O0nuyb1XQr
5RYK/tmP8K7eyJLLNxc/mh+9YikrrjRdIdk2b3EM3gSPpYtQ+SKxhYdJ21rSPbNdoHLjmsZYcyzQ
gEcDcIIJPOqwXpU+DfACOydLmHh740Kz9WfkC+iQ2OleGbbpgwp+B/yEYdEUShGALh0phnlsx/lS
W5bIbwVH5U69xwmkwFfyPZYtMrv63aTxuAgZt99D8Aw+I8MFvVz6Thp5CWzEbs9thIbFDone+hKL
VAv+C+JZfKnsse3Y2OpzY7jjc14skwMXHgw3OkBVOy1O79m8Yps51Zw/jgnKChY9MUJ/6gFgsxka
tg/yZ/jCYHWrbmTsrDbJevpDc7NF9zbME7c6qAuBBqhWNZ8N4rNAEqxmLgICYB7JMu5MoTlKrmgj
oshqjaPTfU7eFZgGBzgulTVRXEG9+TSf65Z5il1OLOPz9KBv5E+uJ/QdrHo2DwCZVUhbCCd3jYx2
iuKuDQAiJR3HFw8KXmUV8CyRvjAsJkW8olayZ42dSva5sGfFQifHbdfpfnxXnyeLBvwPhhFYzSTz
Cb9LseOJxaH12TG/fh/epGeQ7nNkXLzg4N/1zz3/tWwVx9MzP/C0qI6FMG0Z1zzoGYVuIBAB4kle
+XDiwntsvPTn2TOwog1tRuYtZmsV82jFJaO3RrOqbUS0qSxBbMOF2rCqo1k4BU3yFY/sdnMkQTxZ
s7JVS1xfp069hxF3kJ7Tj9OSH9fsyAqanfJj0i5ksvQnBJ2m+NHiXx45xOYKv7yXQAgRGJ/gSitl
W/rz3J/rOBLrDDdYdaebQ6w1rLf89ezyNdd3xLvxceYVNP0Gfo7b7PTSGZeTtaJZ4GtYq7pcnHgQ
PO/Z6SexeuP76TnCK06fN8l6hn0FDJZjkLqox0ngcOhP1rbQU0aCGxF0Vuko3QPUKDkfYpcA5w+E
1AU73AQSFqPbbI9UscOCOMdyJ7rTDW6ruCd9zgQ8SuYEMXrRcWvLDMLfeVez91PpROD5WV9s1FcI
3tPTyL1kFSPgvyVfXIWv5c/oXjm7xJDpfLZH9gG2JssZ37X8Tlzm59n8Y2Cv9naPS7082NLOX6ai
lPW93i6QUADUgWt4S6KEfcb8rvGA+yylo/o2e8uhMFjKQ0TQVqyiRXXIqpy4tj6npTW5nx21feel
61j8t/IDGB0dIrRdbIYSWX57dobaYfmvfUN+pi3D++5RP/b35+X5MV7nrgx5wa72Gs1Hrz6Uq2Zf
r/xnoJfPzUO0N18ZmQSDlx6U94CnjT3j/XTEMsJYF6/mU0uj15mADxcUt3rXPQav58dh3yBkf2CG
wpf+POENFraK51SLm71v6aCJWKQP30THvp9HjrabusN79jH1qmW6NpyP0ypZ5qg8nDf1QXZOO9Nw
gPR63bL+MfVWK1Qc7lObk51t4rV4V9gkfF1oVfz6eDZW58eQe2vuslfEKLLXfKcemk3/hKbFfdc4
0qEDPnRQvGa/ih4ogTfD85lADCH8oXxSV4Oj2tJSuS9cE6OGTY/FeimUPTpbR2EVVal9s9DW6Hqv
ijvi8q65qzzyycUi3v6cLOHLWKLa0PFhP68XzOptBDHISSQ7fQ7mmPBhHY8jhFt5MgYAhpd5kVPf
Y3C+T7cax6Er0QYdXH0vLU8obq+HtfKOyutZtsp5t5jCjQ1Xtd3yc1u7XiUd+oQ5LvanOf93Hj0o
rOmm+qmTK+v2uMVAAOWLVXlQFgpiGC3xK7Rgh3TENxxiUCMvD0huy07lRa+GFy6i1+axQfxDcaYe
FgEHZoz787vkqK/doltrWEfunHRbvaefJBV4hJEtpsfsod2mq+lz8YCdyLv/PDlO16Zm6Z8YW+BR
Qak/+RG9nn7E90Xk+M+Fh+bDWvyvfmse+qOxkDMvXBtevG4eMu+8qLcB0Sy3/ftzsUg/0bPl/6uK
xztOHtrPmsOussLPnoQks9Jt8yxBwUCIXYezylQLaKsVfag/yl3yQdeApfNjG2j4iAfv+/iEPaX6
2Qd2jlkDTuQTvic7+2hTV41s/oxUx6Tgybyut9HMbZzqZ42AP84PCGhHNl+LVHo4ZvbHEGmB/fAz
hkGp2ZOn5rG8zzz+8aFbSEsfA4g9C5TaCBh1TrI/DW7NBAnpbkLy/rRNo0Wl2LMf3KzEEVpa9X0U
00zr51N2bYlm7zSywsVRt8vciRe8x+iln9MjKbzCS1eoilBu4Y9qG8/xqp0T2X+i4LKWVqhWutpa
gl1p6fRtXlPO79DKHspj6BaJXYXWSZi+4e+VvnVsS3NTvmX7/tN/bt/qlfjZ+pFXdDQ/9c94fUL9
6dVYsAd+mjO3e/cptCXObHtyLO6wlXkma2uPGLFM31sMK042JVrwYn5mHzWKe/OS0/OTBixybIKg
Hv880c85cg/ygnf+Jj+nGC/b/LcolPPuBP3e6h6Cj8lne4heypX/jmP7kefc1sfJsWSu42nv8hq2
De/wTQSV2Y/h8fQ2ozOJ4Ybb76ixH1u7POif9UF8ES0Hki0vgj1CWdVziONd5E3X/JjNSEgYHvID
eOWzyWzSShdINQOAetYW5clut+Wxe+ge+Mb6AyYvvmKpT7yT/gkGeXU3sBm98GAOi8KwfN9p9qdP
+T1EPOuB3TFFZNTuA68nR8RuA8ahdybALnu3d19JPLHEEKEkPaLfwdvJk3nHkZzY4psAzCnCA3Ho
7NEJ82KX7a8QqVU3I17Uc3kRfvp2gj0Hyb3kNO+M+ALaI50LT3/ZeueVfxDKRlP6/Ady2d6ptqmj
eifqnOlW24amdb6HIcdUsOzd9NijfPqYz4N96Gb7en6Yrs8W+8etvWFFC8P25/TwaVEiN0GHimbY
XHnvkdNJV4nnu3yDITKbVv/qM8TdRE/nVYVBoL819+gtWeEeGty63QfrYBcvx4mVzKzxjvIrPaZg
Tt+rtcnLwRd3nW9npUUMPD/Hn8q9/qg+4Bp0qz5W/uqoY8w3gUUB7Va4yWiXTddO8/vCLMHGuSwD
BWHjnm2cZl2ONMd3/LuZ23hEaRfJRP4XOT/y+X/+x//5f//9cfqv4JM9n56DIv+PvMvuiihvm//7
n1h0/l3mMntThaqKCY7lsjYcp+cTVSP3IB/CnyRUZEVkaREZ9cxr71DLnceOASloQrKUrLsj0l7J
W/HWHJN1cR9/zJ7L2Osw0YXEiaqpSEWH++4+fJ0UvGtzoZgosVFFWOThzGNlm0SeZk+7btc0YPpF
/2h6ymu4a+gMfMQL8xVHKU9ZgCAkiehrq6dGCRzZwWrCw953D6Zdc2AOzNW5SshfURFIu9l94+mr
6K7hn+M8AxwboSl8BL1uUXnBo7yXlxNSTlqLq/pJfTvdT97kvbQa3nnD4bFa5xxjnJvP6RE+zb12
jyjYZ0IYqt7VB+2g7tU7AsfaWKf3ySOVHxCw/CleZA/DOxvnGB4NWv6zjboffiFEkT6y2Q76o+6c
Wsf8mb+MH8kTE4zIMtmBm2YBlz49Duz3VfMYLzCNa61hEWOTyCf33G9Xldc91LQxA2dYn9ecJ/HR
v//+tV976Soq1UKLCG7dJev7BH9xVihxQ7X82qk0ctNVQ8GZ4/O709ob82bRKLlopNA4pW+NRv9U
Ni959xUaQUUeJFyMmrXhYPG7w7RegJ4uMAj9/sH+gg1DfZ1hEP0bHARE6Hd7/Y+ZkeznfR015biR
s/VM3jTaA6mp37hRbwuBDDq17Y1GEa54Vx4QjDR0UF0wMi8hYPF51PRADnhbNtIiDsWKlezyDbxy
ghS2TvwVbQVMmD7v7yQ7diq7sUI7d95w33YhTDm91/F78+WZMMDg2WOASGirHX9e0M5H+oGOvGjt
M3ywI5cZB8Ehm2efBQ5R6kJdq+8Ignipl7hYQr3DqLNzr3I+6aeuYu9dst5amsrE/Xnq8Nuc99F5
ExcSt3vCsKpzu3iBRsRUtgIDPg2J1QzNk9xmirCV7OIguVW4yHbUpLgM4MVpjzTmf98EtxM7xby3
7rFecsQfrLyb3nE5RyOUVYjRafbo6F6/MT/OeDfxJTgnr6PjXbkqIWIQQ4fWwexzWTLYqB39Qfzr
mIaxsmqd0SG9IhxV9oQFrIiNvkOxZ89cqObESdNOcLiasLwSvw9/rAnHAzUUa6o/JNbLwI280Tnm
X79n/BxA6/xugpmVuO+P9+78HpSW9flxH9lIH3hT647SzZ2QhlLI4U1FJX73PLEpWwgp6ip6BEi4
PLmgXFaaR6JEjovDjLOjw2F9YAHh1e6Uxh9Nd5t/kFrpmnmImD21/BUDQgufNP6tMMCiL+Kh7eiM
9q5e/X/OzmvJcSRZ008EM2hxSy1AMnVW1Q0sS0EQktB4+vNF9uzpTJCb2Nlpm+qazqmOQISHy99/
P0I0SSjQLMknM23r8Y1Z8LMeB71fPPezeCl+/J0pbu9/4UItwGKSww+ZX8UoSGoIBKn8RfJ7aa91
5AR/jp+0c3serf0ViNVVjMkGqbaE548SipjRxT7+toueCg4gSwos9uzX9unpJM0gRsbxF1PJxDwy
ZSXNqm05e1rPSHdximu+ixoPA13X/QJgEvO/dtpc4dgMAgqIwfcx827eqMcuyu3AP64pSrSrbvkq
TpEcwGL+HZedb0kWmO6l/hrMXFHSIFPO5+OGUMqRvjP/bgIFcaX34CiDVMZSHDH1gaYGXvIH7eDl
Us0DzuVDt3BW3kLd5mj+qYTrtVkfrTIq4dWVxDikIOgP/lEI9PCrXhZHBicfjb2z6umHhw+sW0XH
dqscLibZYGmR7ad2cV1I/LyLMcrOl+M+ZAABYyF5f8ybmiuLiBw1aEMEZxNPnq0i8DGf9PxowVGW
OcpVx5R0vz94f4Inee7v8TcPNoCEO/lXdCx+S0TXU6XkqzYdoO8fb1QduVBJ2EVJy5Svg4mSo6o2
P9OfQEKWiXMnnuBRA+txXtjzbPO1obkaAzheWPh2H0TJSm1JrXsWdjbDwjpJxEpvKMjoVxEv41+X
7xcGYaGW6Ou9x4G685fJzmEE5EynznaUQPnoT/Lj2XXuVWtTu+mxWHXrywEX3JuHJ3Z8pM/ovlkw
eBrfXN8TmxBHR7P0mKKg3uJNd2QAbHCvwQlzCBfNOjoGR/uX8UaH8IN5FKGeSRR7yKaqoFfWnAOH
W5vJPlAzgcoflUWkMvaD6nxWDoFrnLpv++CucwFKHSneBm/KXPk7zElCT7mpsrjHsXAhPwIvJqj4
3uXgw3HHQdAwqqLBW8LkGNtitq9nP6gnU/YuSEX8AEu7uKweX/T57x/0NeJN48K6lC7AL5S7em1t
gf7Ntf15l61//QwWJSaVEdXLgMw15dTZE6xqS+mo3oWz79n8O2MMzdnDK/XUnizYbPm4/E6MONss
npf8s9fvb+kcvU52d85/lxoJkGxBImT7HC9/EfGRc/la3K5cDE4dt8aGOBKw8RUHdu9YQRJJ0nCo
dyL6YUipOiHQN7TWO5k3q4BqFhHBSKAlK2oNWtwO4Aru/H3/3JLzW56XkOSuknk1s5bUPX5Va2J5
cgnnRbSnihPck7r4+lONawljIzrtzxYEohp1y88bOZ+HqCisOj60OxVMOQWnE3Hd4G8sbZFSlOEh
kFw8hcf+gUQwiU2TYSYwYpNaWWjJN8Co5zOp3GVyGHCy7RlEtm/0B/8KfhfPPgS8uwrmFlzxjcjW
kUzTRRVcoR5EbicUlUbCZZ2CfCvyEzEkvM/O74QZHQQ3P86niY+9qjKahH6MJ9FAQ6t0DI9KpG2p
NJXvWxHPqd0Zp+Dp/ACMd2Ps88fwXgfzShsac7Y3xlH9Xpm7mLLd1nqVXn1IBPD8SExbx2Znnwo6
1uatS3SvrwrCioLEgroPHyNqHyc6b/ekxUChSg/alvjYPxkkUODVBY42UfR/Z3b9/FJNSs06cyAZ
H03n4EiOPDu0/PAshwfrlBzLgy0xCnxZHJR99Kjsu1eFSp/4X5RN2u4JBI8PyeN62F4YW3vIdtlz
eA/m89V2EzznnX93YUboMdgTNpgbmxp6daDRqIIF2L9jau/Wesj3vhu/2Kf8SENzsYJWgS605+Ag
uZELVXV0iLp5tpeP3SlHXg/xoXdlt3h07iRX2sMkmezjdma53Snb8EcitMXXV3xF4iZg3B8PZGQp
dMsHgRgMIe4A3KC7gMTORjpGj5zM8BqcFJwCao2kNFza4uw7INNu1C6kB8qV5aE+JOZcvVMevJXv
esBgpZ2+8YggcZcYVvVsn/GLT3RCHWxv4Z/Kfbaf+oB3Gzq+UYOpu3S5WCZhzuhGL0lgFX7WhYcg
m8WuUPgDGLzkPjhZD6Ho/p1VO/0UPUiEruQVyewCdDxO4XPfLctX2xidIyRySVyabXiwQejK8wuM
zfA6vtS7ZG8/0M0iueUue2m2+YkipHcH/7j63ddnpja7vIbbO4YC3ks7e4Op3Ns29M3pjpKCNpuC
m5rXutrUoRujs52OA3pJRxYyypjd1qt1cHAevfvGpVOTstDe2Rub7jfVLMH3bf0y74Mn+8DuX/y9
5san+OTnq8ECVJCfdGdJJiXh9xGZi9YFohY+dbv4oTkklJSYriW7wV70OB1TyjMk/eMdmcvsROZg
a0EWcpR2HcASeZ/0bniS98E99FMT79wQtz66jk+fOfKlDS8oJdlmhFW9k07Eed9hlTmlj8lGCHl2
DB+oaHduBvDMNTbiU+o/DbVooMcyiTjnwXpIAP3aG1Igax7tyV5dduVvCtlePW+3PHL1Vd2Dpvkm
OtvW58f8QI5OnkQH37B7n69r5K1nzhBKcc536PfS6fKbKvKB93lKHoxN+ANw56nbWff+nblRq5m9
cQoKIajPYMLq3UhcMLCLvizBeAlD/Nhdl+KSPqIUsGu5bIh6BdZO3aZvsERvv9ZHt57zp5VGfrpf
FJHSp5HPO1LvndP54bxJdlQAXeqT4SE85PsBbzI96ht5f4FoE1fpezLhRopDHQsP0+qhjaMxBwM4
svGZ7yVQr4GVBnAIAIx4nrKQNIl6f8c9X60D94QAmVrQH42E1CprOy+8RnJroBDZC8MYsLGujhRp
WKfiWCBuL8VOPS/KA7XaY76HamoXHa0CZuQdmHQfInd9E5Pi+/oWbgQuWMcPOxuJndwwP0lPtWGf
lkv4H6PMmMVoBvn8s3dIPFwevfCl65a685w49zaJyjY5wB5Or+DeNC4T7uXN6/h3M2P6ojo249Q7
FzJpe3C2ZJfUrTKv7uWHrz/aEaI1vg666unqR8yvuUnUTKUZ3Cu7wzeSDMAY5t9WwA5mTEsHbdrO
mPn9Es3n7htoTmbC7fWdgLP2pMvI3vzsZq/uq+vhjDI/cf4jICMkkl7K7E9FWZPs86ybxSeRJKpm
oEZTkjPK/DvoOvIk3XrpmqQjLtSXRXIhnu+t2cvzjoWoK4LpJsf29bdecSlj9iFQpl0SvBUdtGPs
Y25KWpoHEmBw2t9ddQ4AgwD8sl/nS2DshBfdEhDRKjk5d+WEL38NvButPRIuCNyKsqxZO3XxjuO7
NJmb6i6683YR/kZ6MvbWpmSGBBGpa3FCL6E1x9O4z56VfXDyD4kbM0mhGB6jo2pvKF3jUD6VvzEo
p+Ix17AsAuX+9YHdkkGDaZy0ecOIDNnEZ7c/92Q1hmdRKMCO3CEo47m1q6bv5Zbd+riO+PmHSDJK
0kQbIpDutIO4zZbRPXONbJg2F2mnqYTTLedP9KmKWTpoH2us1mE1aroi1yTXQ93S7vWUHPGK6UCh
43aV7OgiOIUHPCjzTqKzoXiJ7qxfBc3fvwfmc4jOmeDxfFC3oWuR5huO0QMGkipvt+5ggVk7AeMn
oDrPD/lBOH/eMGWWroMxE7ZWUZ3iVmSi/s+nVcL7z+AuenmsU3RnnzfOii2ddMARzc5/KoQfsgmV
GT7G89ficEtBsrJJ0QAGaJDwIxMRK3T4mg5mCnVoH6STtyOwe4bIXQfSC2D3KEQ0PwjHb8I4vYco
IzVlQ3FGdkMwFF+Rc7dh0EbsynMDHpDB/LCTasz8hzzhzgayHc7K2hcU0O9T4cST4sr3wd/MrRe0
FySaa+2iDYxogPQKDsY/TVrwq24U7kQU7OAypkn0KhvQDRd6ddWLR4QTHv0N7i6FlG1IYvnn5dV7
ivekjbf6a0+Y4G/Pr9pTNgUsFnZzfEKqw1gPASvVrfcO7Q+PSO31YJDjynMl0BHx3NxFTGjcJVRX
m815DXb/h3OABPapfWwerKnGoBuZRkhJaBmEG0CDkWicxo0paNZSF3luz6yjYUbBHK1Vt3MfeHs4
y74zdYU+nLn1eyrrp94wYITqIgclyGHUMadg2WRVpPYMd+ycWXI0/6SXtbKXqGUcpGOCTBKBU7uU
95TzvGP4Swx5mczA3UgZfNzD1ZM0uyE3IvYA/SgzIjTnyUInHMGSBFQyw0fO2/cWU59+QxF8WnWk
nq0kM5U+qvu9HW7oBRaEssmGnu2on4iXr9u+CDEFxwh+sEWBcsy8FGedbNaZYZNfPJuYTjJAwZ3N
vF+35bBLHDOKugw/AGAGG6mb7py71prFu3gDZoNOoaky/XVv1KimONJEdq2UHgzKg9sVW7VahXud
zJi+UNjGsFI6HAogGvYU99K1PaSSybgoUaBlvvw4jGTF0FNilXFQzF54UYFpRlAsrmAHZ0l9Mv13
IwBhPVqyoBxSKGOOwQhpXBhlF7Ie/IZIN3iHauvl3qqOeFItDK8z37rzNEo5ySEUkGKLCUyX6jfz
hvoMSKu6taVmN0DEcLEeAkZCkc44Dk2xqLR5XNKNvTNymH3kH/ybxDATeje0rrhLAtyRaOXVvyRa
RGp9I5kPsGOryiFq4EB4lZTF+awyCfyHk4Y7jxGA0XNZPaj+fW30az1SZ7q5l8uHyjvwm54wLonc
CEyHA8r+clCHZR8lEHDmFePIAK+lKCz+TPumKonLplglsedSay3s8iftJRBdDQIMD4w9JFKVvb2X
/zJVOE9ItwONT+1nJzAAXRvLXvNWln+05J9RsjWMb2X/eumsWXt+0/W/MvFtSDOOGJb2pFeE5mBv
dGuZU4cttbmx8/jOHO+j0JYDQD+QkbBKO/2yosvFBmHVQPDCDAt1kWbA08uAgVR94koWJBBH33jw
VYZKtvOsBAY/U6J1GW577467OzsrURkAwJ3G2+xCvwuJtAbmQ6ZvFf6rkd6V4RHxrdBaJJGYYwg0
jr8BVx7wILrH6Cywxw9pSHNNvuhoHbGlN49OrYABcfK+JmdSy4+6V2wtpjqZtED5RxWoG1/BpvkC
K1k3QbcsnWiWJ48QEtfOz7QiM9spzNeDmWXJnx+GtTiKAoKOra7+KttVXoN8jyHgmymOPBvUHz4T
AzuL+rIFuGQht8ehvQ+LC3Dy42NOKcXRpUUV3aWUeweb2TYTudkrmpF3LAFOvAzDEvxX41a8IbyY
dq/Xg/tDoT7PfTxrZDIGAXaNvOO5W13+qPB4EClNWrhrJ5XH+O/S417ieogtNUuawWUkYl3+kvy1
DEqwXyTlzrHnfTX39gpzbScbhq7tm1iX3C3frt6gh/G6INW7YnAhsXbUFwMUDg1W4BQccPInKVvn
9aKeoqy8qeksKI+Ah7DwmAi5iKvSTOxscCPmS2sLu1nKpKhpEANRWqymOWxFovCz88JHflhvlKBr
zHNhVQb6HKqaVn7i6QfpCiR+0hzCAM7M7tiXW0Ck5kG17ie82psXK1hPmPxCT5Y58qeVTirDoE4G
aLTXLOytKRI63iKig8XbpO2Cx6GRc2FE9NcL37CqfPSHhUf2WwqU4QKl4eBW0Q90pSYfefPx8If+
rAWUP5G+DqqHvu/WePOaAZ3bFs2rR48XaGetJbhUGWyTUCW1y/9D0ReONpGEuOKleH9vH7Yozu6D
U6l71sWR8xQP+/wIM0ilAsxfM1531jLFqZuXjDyVDyEUWDRlnB9ka8fGLlPWXr12rz4f1CjNbCRk
Q1IGnLoDFUV1kcVb7ENTbPXoNTxLKx5GED6k+facPVPPWRTOwHt0FjowcKj10V4pbazGHE2curm1
0adE6D1kvBJfJripTJGAH+a9ce3DMWl1r8MGGfFc4rmiLwfpWaU9Zp06W1oFeKuDsUcPYx/i805Y
CVDPW55t4gGJ3ebq6mvBuu0dfdjOqILVKZlTSD6CZZculr+Crhf/SFLQ/zMZ86OhLhHpM+RXU93S
11EIVyUYSSHLQUXLozTHJTTNQCtjWvCAohvLLNgY1j1Wzyzn2eSw52t4A7xsRMAagy4YS6+Jn384
diZqMCtO4di5WUTTrN2esA/G7+oNehgeE+1oVp3MvNBNfLD3/l2dfps46xt7ICJ2dNWChg9KzpHm
EuC2sjc56yEHe6TQ5gQakc4K2wQvo60hcHFmVQec7w6M+UXdR6U8L6N0IrV1fexkachnkLp1SOW9
B0kfTqJXEl3Ly4I8PyC1Jw81sqcNGTf8v/1aehVJndk6CQBmJo5zJ63RnyUmUVHD4MTbx6Hb+91S
dOZE6059w5/6x+NglvhBMu9CZeIzr8iERa8kWUqFu6Y6e0XJp+iWHdd9MLiKv/DpyzZnYbxJtRcc
2rxbmcn6nO/LeH+JTqYxxy+Aywp+uajk5Jd5+/LuU70o5VOvAbYCbhAwQ/ptGLZ6AE/Sog4X/dZr
29m5pAMauuuqZ3ryi6dM67RrLND7l0Bl62B0DATns+w6cquV9SC9nyRfgr/uQ59p+v95qUlFu9He
pnmThzpojxP3eCUvYnUBXzBIeAs67M+rF1mQXXoZElklZJD1IaQjR+mNX5HS7kyom3yv21VGQ6s3
IF0Z5Xk+ryrR3VcfGUboX17rUl8EEc3LE/u6ssViX0zhIY9C+Z148/O+ztlZraKz3bulTWhVPTjO
2jOOLJaEz5Z3LBWwkH9R6JOSdR1rjVYe6Uxo2LOOm+pdLDFignHLg1UEfA4e1cuCJYepgXPvquGT
1RgtOVIdRtUw3NA2qN9m/neG1jykdLRpmQxxMN3u9Yxsziysyl2+iqx0bzn1PK58LgAoJM0WRkHT
Gx6/lMnuRQGdUNM3XBytv031k5kGgR0u5MAn1GkWtf5athSlL/TPNdVrnmVr/3w+mR09C8mvKIHg
VQkniXtvytiHuxQ//6CT7KIzWj2uO+G44lfhNJwfchCoiBGogOdA/4G+MPGeYUIfZsTrdI5X6cPF
20wI1ZUHPTrnkU1yvKJMzdjsXbwG4lhtn8M7Unkz5TKvtTlX2+YLg+bHr5e9cqHfV4U7lGdmQyoy
EqgqHSJDLhUESl1UxU4C+yJ8yVn3fClcNfivbf5ouZEwNfIlqJ0+Toj86UFK2oU/JLSBk4eMj5d0
MwzkQwhy2wHS4oIaziQ/6JUhZAMM8gLfrTLQyxhbfs9PO7np+N6yW+RkEnqRl7gstWKZMHy+gyGI
uafV2mcSR1nuAn2XDk9cval1s1T7lg0Lx39UgFvULYNeTjGZ9OxtMq65+cw/7PL95x+EMq1AMtW+
1rvtcBKvLVgVkjDRdKQ6f5BBo13/12LAJCtgYjD0mg5zJT+/AlWudLnvWRATxclIOk78ElvjpyvE
LtcnpO46QsbrEq0ruinmQbLi5/VMKwQxFsidC+k+aIxlojDpXTAVwvbe/EGbXfp4Lq7GO9ax6xjH
ypgw0hNbgBD08xYcq1XVIO07Nw8W3+rLXYU3BBDItu8MYPU09qrrS5wwK/cOv/z/I1r4dAJk6z4v
HzCKW77oLF/p9MwOK0KVjv7fbmYMq6pdkQLD3kbV1mRqG8yA/UI3N/+4LSYHgmMwKCfNzmd0+Fl3
Rjth4vQbekHw9StiyJnNMxmZOAkCLVhKuSBcqEvZopVnnfSbX8NoW9Nmm+u/FTFTwInmbN6gs0Wl
Y06dEfjwK4+I7fJu0J1KX88GiRZ5kzqZJsIL2TlcoCXioh9Mxq47p6ISupWvOxMLKcskpcGaKS0A
dZD5LjZnSfVteCOq67dpyByA/KFXll8/AKF4Rlbu0/eO9GBaRWXctlwHZoCD57z5BiKgybBnaqGR
BjQMqyHqg4adOJ6XltGJjetNp/LUF13XwYSEfbjCsWVra8fOW1bik4phGVRPqKrLLwSNT7N0nMZ8
1vH06Lu8qz0RgDL8qwK48fXJXrMfjfYxeut6GIS+F3Sda6hziCx+MVVdTOSbYdWIe+k0nfLPbssu
/jdBnqoBlvj8tLpkUJ1UMN2H/fJnmS4UOGkhXzGWJvDpZkJwbvgPnPL/LmaM1IhUZ15SGA2aDDpr
Us75vvfh+sZiuHUywUc7tdZIZ0hB4zQA19EZGlmVLcrCxzO4CC09+SCukyrv1/bvhwkn+IMNEkXU
Qpc4RbN84M3L6zNFZnsHjUYQkV+Hvm/VO2sebWyunD+XeqF8/1pwrgFWYgc42TLjN6H2fYd2f9iB
ZfC9Wq9wjzWN6/IdXy1lxjaJYRaek9Hptb9Z8HCxHhvryUmPkr5nCGRsaGv7siEewVgj+Whur6Sz
BsrWr7d3U8o+7G4UGqVFmEbE2p3LrYuyBGHcu0wLpYHBmLJXVzNACSo/nYZIP304DVO/eJdMYz2O
AQ2V2R6UuMZdg7dk0VivCaWL4SQPeDFWSF/qPVbO4yV6zdMXYT44h5YuMJgg9F1r/EmLFVmwECRD
8mDCIwu+A60L+RB/a3A2ptxb8Q6uFOyH4xoZFDUJ46Do2D7U2wEWg7Q99+PMVBityAaAIJsKw295
UQyhUIDGMduSquvoacpqNVROrHZukt1d+kfipW7WK/SoNkty4EEc0ls+4UddV5jFLZFfU1V0gmyM
cWOwLTpqekYdYCo9MnlPjbPupRzCwAOshD6iEv8woOO4JBsIDOIlQvq1WF6NcXqXEzgA31H/TAke
GZjUi1u5NMVBB3O5Zao1ljtYNrSIwGTRlOsBKozIRUBQ+MrlV+FthGNZP6Tpy6WdKsne1Fig9ACr
wybGG/4stMUQDXklo7EwQIgo5UB+VYDnUF1iUIFIvpGMRJz9ZFvA8AThQvu3k74jG/y+sp545hcq
ZjLjcnqPStH3zohEnJs2E7rVuBF/Abb5d6sj5ap2nS35CueGqvPSYYnhoCgY61ABMAj3ojKkLl2Y
8jYP1p7PqKTkqKSXI4UxxmnNHBtupe4Fspp/ah5nINuR4C7IgM7PoqXevzRDuBBhHPq6BElW/Amp
SoMwP5+S9lsW0mIXnOeG/sRUgN2QLIRHxES8HuxIrH/nzzn1T3FjU674rRtCZi1Lx9djWuZIjV3k
oWNcDfHvedg25vICYXOxKaAYqReXaOJ1vKc6x0rg42IjHVbBH62lHotRJRjIdZIZsz1tnQcQc83U
6oQkkqyX23uAAiTLbaWm0PfArAa1+IYOC5JtaCwtY2FF6ypzU+sxyb+FJnMeTqpOnVuD3AOneG5Y
wjxEdGBPndY1LlRs/8NxjdQYOj/1IUTuRGpPck55vVOA9Jb0mq9s2w3NO0MVlT50jQk/BVkhPka4
W/kfih+U3TJvHzors4cVLHnFeBLR8astCsurQH8MnJcJdSA2dHXk4FgxRSgD1MLnF2jaieINl0vn
ysWK/AbOOc+v9P8gpynFIscRShiqdbX9S7RrAsCfrDvcelkoRNKHANvpsB7dulmoZydruXWY4DCW
SkWh9ynT71PDvcRvRrapjTmbuEB3hqPfMwZavdeYCNbNZUwEndCwjVTSVGFL6MGrg/mwq9FNamdr
CFujAmmufePGLGeOG4XlJqCfuIKp7x/FFgGs/4Gm8/1oFjwFZEMONggFqV2iIbVZ/79Yv1vuycdD
H5kBx6wEd/U/huhi/RycTRm92KFb9I+ltwKd8PVHGkKOro+TySuUOmjBGgOztVaNww6Erpt28NdD
cWn/Lrr7QcwHWFFzQO7k876ipTuZGxCQ4MQ4zEcDB9D8zD3GVLV3/AugvEzoNOeEhvIRG+DDfeqc
+DWCHKpd96SbnTUogVh+Lmmc1jZps4IXzutxJmZ5vKyyfm0FMKaRhQzllAaIvUrPGT9E6yoQC5bK
w6bSJyDZt4/6308fSVJxjnq16zMsbvXGE6saUXEsoeBgBgRKvJ6y8DclF4VN1tKAqkAerdeZCcOl
K9LP6CCsCx6g7S1JzeMVk00zqSw+XOAbAvDD8jjC2ErVc6eTOLdMhwOizWZ8rQOabrQPSy47oDVZ
K3ydSF30f+3id5mti3ZZwHhZzVvqrv2STpO2BabzWOlP4pbmzWSEKRYay97HjYweWKaXdZAVbCTv
jw5kFArVwwtMBkQJ/8cr15TN0ZfegvLX4My9n18L/80Q1+EuZDogmWIui5P64Jv7cq/2dh63rk/A
Ac0ygzMw9Moq8zYSFGUhrg6K7H5i1VsutWNC+cwoLzFsbRShNaESmIEhNWJV5I5XA+sboqfqS8EP
hS81GYTcXtIU/q3KbKdxaB1lUd61cti6RpYLXV4/ZIzjTIEdcdjO+XvNYMc838a1+XMw3qhueX2w
wLpgVGSRbWX+SGSQQ5rZHTmfrOLdNxtH2erkH2BwUA9B8dtU5qo8nzgrYWNGIuLggvJcHDLA+vsN
frihLMtz66xbjZucd/95o3DNwUdXnUBP4W+VrsRQTzgqzDmgqInVxU18tfroptQ6ryW7cBpReW+c
tzheSeUWDTYYO3zxS7ZPvHX+MJkCuqGYPn30yPbbtdUqmu+3bpKucbYxOWXznyQixpUxtxOfad54
iEC+ad0E701R2xp9Z3muB7vMlMbtvSXSkS31Tl6cw3bmdMfOgdZHllaDcyLvJZJ7CWSETrnH+Obg
kphF6qlrw/tuVBu1Fvl5qbzv4feEZyP/IwiA6n1TnAwjBFG058ea+pNgItIhw2SUmzKrohMwucbe
xRLNmYCdMLX++twwN7z4ZjcvOBO2RczVrcvoEe+SK9CZ4jsMrz5NO+gw5CLUv+WqJoB9IdSXR/X8
p/9R0W7XyQwXPovkZAbTFfXaKtSJ3XYDfQZ+M2+h41a/hWeY/1oo685vGZhLDkAk+ALaK+O90X4j
T8qApKArVzIQVQp2irqO4LwA+v0ETM2KYRm84xXIYT0LfXmlD6u6fwVRVFTBSjMXDRzQ5wYIOSib
swaZZUt8CVdMAxKvRI5+RNnO0xa4k5AD+u1dp5Olhe+T4Y9WWs2A/CeJyA8IzUBaUzDGUe2yyz1F
NrWAvdBpaaGDw4y+E0e6gy2gBSIt3QG14w8Z/lbOBUAiBjOhXaja0FUXkvKokk32/VwujKJYVs43
rI5p/jUzYC8nRRWIQkcw1zEfV3v+WtxumMFPwjaS7q6sErvsy9hN6p+191KZTxft3oh+peUEnu/W
MzLwW4GMU4MGW/tZuwfNuasuVtpCzJOTeAvn1k+Blnk3r9Px+6039HG1sbfcREVgR6x2tgAPPF8s
wbZHNPgfZ4jxdLwnbo3wsTcfSns3WZu4lfrDj7MUKsnwnXDInz84pjtT68tzK1IINtQ5xmulPDOY
CdJk1DwWhutu7QOAUT6/r5+xM4oy4VDePHScSYgiKBJRJvq8hyAKI42IvBGV7kF3yXX+k2HDpuS0
QFEA+e+lyfiw3uibrbiS7GToY1frXh0N0p16wy3M9Pp4Dp++XupWYgpKdRPXSec/ynvm/oMxkrO6
VgtDa1y0EKiP8HJH+MuHycoiTR6N8Nt0tetGDPJpydFx0gHdDnAnNP+JwUSlJl3Bho0gS8Ye6BNK
YbqOKV7G2O59/NDRodZ9mVlFqGN17TloWAeKhHYZ5Uu+lZI6ug7Fkgab2po64YmFxwggyUouZ9Xj
c41ypzokmyKPFNhyyNdUPHrmgQ6nPIaIFl7PDbrq6/u9bvbA+n347DHOKWNGu57YmEGMCokvI6TD
4nKgluvU5bqxcEE3//im0XCqHINNsBWCIg2KXrveZcQ+OolC0hcTQn6rJvRpZyMDnTIvOaszzqVk
Ek6nrRg7EV6El1zVq18Mq2u7x+RJVsBx46kPS5ISFDEIwb8+oP/LA4C+whBZp6tZJXmjaoNnyTxu
pIBeYnVGbwCZEyLi0BFpLgDbXy95TVf4fif/u+S4wh0HmZIyIwcX7PLNrqxjacM3qWUzz/yGo+Cc
V5K0HrQjHoMccFVzmXGLCiD7Q5+2P3xaRBhRefFOMTyoaQTLQrk1dRwrvV+hoKh6VvT1pOsgfiaZ
yZ/tsmam9m99fCdiQWcmqp9VzMQOU8XP+G32r2XTz0E4YkYaJ16b7S617dWAReZxdCaR40LTTmQl
MvtZDp+j0u1g9eodUWjwQe+l5JOc0LmvaoiZlEXTvGnGyurnArhvMVo1DNaScoqpocdaJMiPnYa5
cyWkuQDpu7lvbgROvw3LtdncocBBwQOlz5glMG1Pbr5GixK7IRAGcJZ81uVFXKcFzSOcfbEl4+vA
Ck/tcx4o87QWe8ZnqJUZUNPJgOUa8yqu/cPSI2sKFNZJo4Gl1XhRlUs4kJtkfpL/FM/QSbffxbhN
bX7uGT8/WzY/niHIsODhDRdfS99tgf+wDWH0P2j8ID3nsnbm3SkOSHUQ8rOw2xb2i5eeeGZy+zL9
xm75EXAn8vFiYBLtdp+XjKRqUA3mN7hhuHX8RaPOzD+yvmjoBai3HmxyMXzT8AlDCFRBsXuZcJqE
Qfms+hU4l2iy02y6/a6SFPLZDv1Uc+i4NPZMIJ5psOREvPDqJ8M6g+jXf3vAtiHSm4TBigzmUh7f
syPFdiS3idvYJzoPV47P/F5/cynvpFh4TDG636cQYk7c7LWAiYXFvCVALDA4vsNMPtzseRhyS49z
KClgWjWZ240TLf3pNegZmdaYQkSEW47dkal23wfBb8MCNfjU1N+14ZsFyqgvH5Uplk6R7/h09qM9
jaRNrx28mTpLXLqtRLa1Pg750awn0l7X4NDRMqO0y8WTdKcy08SNf9NkEsBG07tZtMZ61PUykRem
N2+UmczYomg5cd1Xws3SxPG0fFBto7945Fg0pXUe6g4cmQybsmyv1R4qM9VaRNqzJ0lLOSL/rizy
YjWYl4NnM8SG8mLQZzOzMOdf7+VK0MVWVJEQ4fahQhhJHtGY1yn0hrtiOA1ZEZjbEDw1cavqZzfF
EXOdacKvoNOFPhAFUDnDmD+/ak+uJdWUcVMjc5Nkv02L8lDg/GCidaosC2Lh4lL9DUgDMhHx6++8
xuvbhm1B9QuTGMmfK6ig3gWVrzh5JDxkIuCoPmoMMG6KR0atE+0f/P4lAKFbELC32mQ/uTjGkUx/
Wn2Uzz63pSG30T+rl/19+KfVHjNGJ5k7v2Kkmbnsy3ufEWtefAD5Pa/sKXqxazgC32/Lqq4QEIEt
H2e46bT0zoadRu5wTmdlAe28ShNvTO9ZAIPYvrH+2NmDrD52DJuLL4+XWJk1xOcRaJfmsreyY2n+
dfJi2XndbyMrl1rkrS59OaGQboijw9Am5hWLCXkglD8LiF4qWg6rVEgLCVSNjGKh/Sx6sAvaBncm
5m9CKG48xE/LjaS/yBKjky2xXFfN4euF/fVQUFQyClja601pA+CCe6huG0ien9KB/Iv6oxmi5zCd
6i64ygfYxqetjLSeUxcdLRBsRe5OYfwaUwPIgZDCY8Gnf/3Z11Q4o7VGqo9ceHfpJMopXR8tzVoj
zZRtI8XbqtIfH4GA4TUOugViGQFOt0OGHDAalh7zognXFr5IDvmCFxbMOxa0eJ5zl09lLW4KgipG
ASIKjIUeCUJoBf3Q6oYggHjwzstSYEPOmy5bR9lD1kYTgjC12kgOmlZL1LOhh7TGEe8sE8j09WpX
tmuT8Wp9MOFc3LpqqGCorDsgvEj9fxZyretLUxp6Gmb6TYxDmxa7xnzq1N2ln4gbrgEdeKxwVaDe
Rfs+DIqfl6LAIaANqPfLhSKhfT+EwbIy0mVjPBd2tiJBaWq4cQW8dJi7GAqqfatWC8n++7XIXYdu
YiOkY6iigsikIeLzRsyoNVE8bCSvmEqTNLP+Is8VwYxfHQSKmuRpBRwMcVi052OtMt2AsT+12S01
jKSOFir8qaTJDRcAf57jcSxHBUI+FjLHyBpVziyEjFsGvG1YJyPJZqTjUgcOqG+1RnFcOlTHAWqW
KQfkWuY+Lz66mlTOC0lzgMPi4yTwOZrJzyh+RMIbmQFr5YT9u3aqeEOipYjygWjmGlneWJVDvcwT
BEHaGdYhjtDy6lqB+fHri761Dqlf5mzjx+raOz3QB4ey0c6VqvUhzpuzZHJ72Gxs42Hy7K5fEIPi
/11lnCDxk7OuAnpNqH7vfGYP+dWpSJ7TAlv1X5dHEdz/4ey8muLWom39i1SlHF4VO9FEg82LCmys
nLN+/fnEPlXXblNQ51ZvMLvTklacYcwxYGNghgBGNQzjYq8c9LqKxT7MT+GyK4Snivrt/LsafSNa
24ePwv9936M5Rcf7kOEeNC+lC5c2hsRsUvLTuDxF7UsYosGCEh/4kER90b/Kefx7/nHUbpro1pb4
g73v71UpSZWGY61yc3kRVI3sFcI3Ib75fEp8YPXRirSFlNDDVKgo/7uVsSgruQ/nfNvLTU1AmAzy
Gv3A8ZJYZM4GEn6M3ELgXsm+kjA2ty//2/KicZmthwynJUOw8XfjrZ7WQhtl1tHM7zU53mfQt07D
79AR/Kyl+CpoJAp1ULgar6c7aVfuwl2t+TFLcCWFgDaVL6CZ9h0ph0URQO8A6Coe4vSlWnZm3143
pYYUGtKa5k4BM9tnrpwGWjkEerccyhlpzLEFAlXu4xX23UV2hhTaLbwKkolORtIEGT4hdofZff8r
tbYAyoDaSJYinDPWI1ydzR5AVlLt6vy14BsbgSR5ddskL2F80tpwL+TWgTozVwl/GGNiG8ud2N2G
yjcZqMzoj00xHAd52hlpcqwE9YeWhXeYdv7no/zRktQ2d5nxBXZ/6cLWKxHaSZLyUwUtssHgCrtE
k9ywpiZw/KKtf1GCLErqLviFaQAtwsWgSnGbhPFI8qSEQlRfv1mcWew2NQwVC1WRE6EhQ3A5/ah9
Ap+CnFN1JajLEeednbVLI7+Wxy88qY/WEpVIm7bEBtl8J478Y+fTIqWd+yHKT+9HiPpkod32pRvz
nhW/nM7wDm3SppCFob3w93QG5FfpwlgPJzn0pPRZb/tdacTOllOUb2fYZAnONIjBuC0Vo+L4vCAs
H+3WBWfudVV2WnXY0ndDFtSC07eBoCVOpzmjCW3cegqbk5n9JCumTsd2xMQT5y2xnfY+AbeWydvp
P7dooJuIN41ce2T8ougRyLDUqi7JNeSHBA6vKY09U39updOQficyB7qb7GUBUxEYsToNxop9OnwT
UYj7fA5uw/5P52z8isSN5K129e/OmZoy6VLDyE6xidkMVlbsWu/zJj46tY2NBGnDWspMvr+b0OAg
ysJezk6J9r0eD2H2yDaWbTFfWHu/MhE+nFKbhjDHDkX1l9vz0CYqHMlSdipmNiP9d4SDmhvaF7e0
RRsue81EeZsCa00hqH1xwsXWOOu5TPSjjlzim4R/y/6YlXeUu0BSsg3W5134wU6BxjcADIX6U4IB
F6NUVlqel2nFKLWwxBACoB8n1EnRP6+1L1wdfRuPi5sjfEgaTuLGUHy5uLkoM3qKDrLstLQI59QF
AB4dPr9V9KVM3olxV7uICQVDGT3nsM1q424gypbqL6MIqA4Vs/q2cVWZWoXlCOeLXPkG6f4s5WrZ
cLJZd8USSR+ZXNA55f1DrPnRJvYoW/vNu27Tyo0S9WaSo2Czc1MdCLt2t5TE1RfFmRUkQYC+lMQ/
qI5wLAlIGFrsIuVzBOJBdHRZHVgC2kHbH0U2IxiUpGagMFh9KHoR1PmCpewXqqmjCMVMZBg/Hy71
w/H6owu31//Y2FYhaeOoYbz6VXHj5kpfWl8WxIDEtT7Uboh8Wl4hdtm8RA1yL1bu6uSrEjqgKw8C
BBFyaDpzulsHaZdqtdNEzW6ZX8RO8cxRDzSuPIUzJ06UnSE3j4M4OKG52BasREpfPa46imbIRVot
J1uNEyNfqYDPRQHFpko6CVYEzYMEFYT4PUfbbUENcZo0O4bA5/OO+DcMboJAJXgCMgTEGEQAf3dE
FA9DraZCehqFlwZVo76FzEQ9YwkqSrPTHM1sbJlA8efNfrDj/Nnq5Sag1+LQTAgJnSaEYaagmi0P
7wRzV8NhgMDy89Y+GmwCRCIM9AQDOWb/vscmVeKhRejg1EndFUMaK9cSROR15sGi9MXM+iAmxXFJ
hF+EDBfb4TJLHq5qO4eZCoYIdnvl+1K9icUhzVBtiSAXWr2xRyJVVXZSn9yGMwosHlqCTPJJRjBG
znYJIlyFrl9vHS9qv5f4+csDV/6oQ1STzYqCTyRU1IsNZJFyc8RwTk9beCg244NiAaEQyn2toVeo
fqPumwnQNWKgGLYkGLs5Wl70BU6KyF82ThI5OZUxApVVc2yW9iDgzra5BzfBuaorsBB5dE/eLMCZ
+HwkPzKSqFMHN00mA10B/WLditIox4hHpKdSekuzwgl7GAu7R7WUr5WCUoYQ51stkFSwoPyXboT4
VujvcG6KzqtGKoe/znN8NJX/vKKLnZ/SZklfZyCGqnUmzCKpRRAPaFySyMys26j9im34Pbxxufvj
eeAyiRL1dNbFbIbkp27bfErhLew9XQzPSwyvcVRfVc25lhFpFPUrvUb3rJX3apmQZ2LmbfiJnMp+
ZUSAU3kSEUiNY2+XCOthWSZbavqdYJlH1cyu2wJp3aorz2B5qHJF67neK1X9WOizLWSKnzCX0y9D
2duU++euNiuTeDYsq+824h8bsqw2s2VlQ3ragkeCpLgtKt6RQIK1elaWR1wra73rm/sOgkRZkMnH
qm44h0G6fku04PNZ9tGQksLAROF6SIhf9HA+YUz3nY4cY/szWW/j4Yw9FCZ3Uv6Ytfeft/XRfVPc
TZU35t2mivL33jQKTTyF7ZKdavN1420QIn87JEJY4z9v6AOLiGAsLv8WtOLfi5sSB8WYwq6AZtHT
e4o8y2/huG26eOJVnznfPm/tozAU6FuiYsQ6ccfFzQz8YzyTuEnkcEyzkyk+mJymHJuzgkhndNLT
n3PeA+pHuDk7TvpV1lauRUzgiyv48IYNog0ycUkRB+7vK6hhIYt6BVafZQ7dqbxZ6qfbDpdCjVxD
GF08LBNQj8LhnVpnBOmlJbQZZ7kmEatR4c+eVsOZ+PlVfTS1rD8u6uK4HeVSiQWVi8rg/FeH1s0Q
hh93Ehx7uHNf7vQfNAemCd9Bod4OypiLPkjb0WxlCNC3TFgandnXTWTlsv1Aj/RfTLAPDhVcxM34
xYmTCcz+3d9F1Cpdp23pIHyq6ijnjySXSUKJX1GPf7BkNuQfB5hMfvkfUZmk7vREtHJsbaWF/CZg
Y1iM167pvphBH92QRrUrNXIKxTqXRkqsVkK8qpzkkUiVzITSpegMwkubHL4MyH00ThgL/Ec0mQjZ
Rd81GrRbBBvSU2NoDvE/I9xjhNWK5uHdW18VSH94Y9RMSeAwSFteevV50sRNbnKCQPNgstmwuUb4
CEz6KP0iLfBBihKdEcho2HsoNILk9+9Z0UtaX3YtPJ7EGTdSJUxnDD6i0aTlAIShUks+Lj0kWzC8
3H2+2D6aKH+0bcl/t73OS20laQ76vzzUcoUZ/dqSJJzg2/68oQ+2GqpaRcZvS/P9c3hVVSEUQkLM
PTe5NY8amll6bd42cEX72BL4+r83BxqUYBGhGSboNr5/7K1rrhdN1kXvaTVISxsyemzkUnHodSdD
Qpq43ucNfjRh/mzwYhuZh6lsrIkGyTPTlyXSNOuZ9sz17vOG3jflCzOAeYnYJ0ACShqUi1vDJ1SM
UCdFpq+Iv3lN+5YshHKMN7YTpdIBDDzKyS1wd7eaK8dsM8qMLCcpkYJWv4sydZwRADLBlVHT3nzP
HIVgZQqyEOkixqFFunW6FoYvJtoH42+IEItJsIyjqWNdHOJyYpldp3fJaUpD4DxPpD1m/UeBJYMZ
DZ5rA5Z+3lEfRFEM9lhEfvE0iBlebBiTUItmpSrxKZtkx2pkmyD3/09+BayEzqoVJbIs5sVtDZa8
5GlUxyTavkvlLQkJi5NcF18/v5cPZteWvJGgQGfnEy/ZiqdS6fMWkZ2NU0xLX7r0d4ulWlqahzf4
eVMfubsb3A3AhMok45z6e+lUUpZpmaZjZorntAvY+fLUMWBXZ84M7TFbUlv5Cjf9kS1Eogp0DNhK
GUbmi+VTp9mgTrH1zh20FdBqvfleBgXn79rdgNwueoeaNHGiPByuv69oMD/KVTBD6OEtOAXN5MVN
x7Oh1u0EaRvpHg4XkCkz6gLJCgM/STmFYo1vkXFlfjWu8nsl6+Vqxt+G2BIlOqrvL268SnSKmdOZ
Yy2En6kG8dhTMTFOCKLA8D5FvtRHb6I2HjMvy9eXVBJgJDHcrJAdvYRZpml3tVrtoji0+zC9IkRR
mU/LJBwnQv3pbDpmetTrq9Jec7utkGayfqkgYUgXZG+5IpKveABNLMdBWS3+doonSNz1woEAvikh
Ibg6oTC7W/6BSKW9FAZmMbmpVnRV3tz13yRrPeQ45JFq3lZpDI/sGQvOTrvvbH2RltkdX9Mk1/LA
JgSkT6r0m3XM9toUEdCprmojvG7gxwG2PmRnUhuVcEV1yawGdZE5RWQ4kbXezJX4VEbhTaQ1djZ3
u7Ga7Qznq+musW1M9bbub2Glmc0HVRB+9MqzPAVtFF1vdSYkiV5yVuUwd0GCQ5y3CdVSiGbPAI5W
1RUiAdJXIhFV57dUF4fjbiaNKca1k5DBkROTIuj0sBH2DU3QU9cbYukIaMyrg+Coo+7ksh5MiOvV
qwyi7MbIeptSs7s+zh1M1qQe7bb9pQGara5lYNXT9F0d70PhW2sWyB2b8XH7hFDOXmFBEj2IT3nt
U3rlxG19HYukHeWblAqOQvSjn5IUOkPyImiSb/sF+zccFRueqQMFqt1WiK/2DwWdWQ2Iay3rMRYo
2AVI0VCe4yhXbfWzSu66iCBbeJ4y2AlWCqtzr4mgnCf3pY/d/WYBkCF0+nXxxlJACErNd1vEcXsi
H5+1t5wAVAbJE0Nci+XjbdGvP2TKaPOF4qaxRfE16q/SHCfNir4IW38U38AV/H8r5sI/GKw06UId
I5oxysKzGcT6biGcnHE5crAvwIpq7VMDJ3oGKV8nHGrImThnGIkvE9L/yt7gORBpkODMB1yFVOff
m6VeogsmqWm65TinQvMw3GLS7Kj56WyXdW7ZTIui341vvy3ztEHcRH1vLIc4me8qUJfNF/n+fwnC
uCAdBCvxH2CspnhxIE3KaKVTu+Y4laDasFxrQbneTGb2MvBeQoN4fV35STwG+fLSxrdiu631L86Q
bbu82NVMjbw5Fh9no3aJW1fGsKrjKI43LKdYn0HyrOm1sjFmoew0HFbIE++VAknRLwvkP4K+AHPC
cJd10r/GJQfYRDW1FvdLdAJNFfvZcN0m19jS4/IbPxL3xByCkZAmo6OOfp3djPP3z29+27H/ufc/
LuBiSgh9pgwdjvVJQiSXxHaFyC0Y7vKW2fclpuijWCq3S5SS39jWlzQF8JQloSERM9DMoGuoV2xd
qjT68GHD+uVWssuqu2zQnkUyD730zOZeLjX+U2qrXfGE59SpFLcu9qiT04NlpkcCrHf/7z0CkYpM
2ZCCXXEZuCq2oDOTPTpxrhTkwMstbYtOpxwYEwrswlf6uf86NRR3A3uk9E2BhEm5GIFllptyRUF3
Q3GTrcGNAsAdf2Uo/TvORG2wVjbiQQiKL0/uvh9kRcg04Zi3OzaeLXlPmEInRzNfZV8ZCsYHGWCQ
nCqyj1sBPY1emP1p2sGjKrXxaY3gxwH8kheiN1apr6BEOMNRToC8U5ddk1vOnOf3Q+Fm00tXLBz5
cHWIoTuDJjGFGgob696qHYJM0sIJOml+VcZOyT2Y+JeQCyMdViM+qIzf+0n0qrS4YncjOOaoYeZb
xDiBbMEgorkZeImxUE8WmECtlE4FVkmHx9rJkLrH8U2EqRBNkGJMhaPCJFT3qw/wi8BaQx6+t1a4
QROnSsrDmEwUWeRONkxuaiLXBfSy6q41ZChaBcUhPmhw3Kux5MdWZseV5TVZ6BY1GI4oHzjke3sA
KV3XCCyq9RXSGnYFCfdgodgZRadoRpq6zb9XBkK4egzGT/GxSNA20kpbg1/oKe9mO5F/xeSx5hg5
gHqhQHUhcl74avozs7o7IStuNbKHc2w64OZgHs8O+RQes3A6hUnipJpBBn0Pwg8HgDU2tc7aavsJ
qwsYtlPUlbcx0G7hrHa/qog+NLotSV3H4mM4m4OK9RQfEqU9bosXZtFZLakuQkrNMP2Qo76rlEBY
6x9DO+6KpTFsogqvCgfzALQGXgNvzeagJCqMnG4tHBuKXVtLIFaHAQuUqRUbe1JgoVkK11wSwv3S
jsii10wdQQ75zlwOsAMB/+9dGTFEufW3EH0Hq3ZkNm5WmrdWcZwijVKTLDCLa+K9VtyQwdODLfJt
ztOetW1CdJMGYvUcDmD8zPqckqbBtLjvDeMwGW/alHmL+tjI5wld4lQtrodh2EXqfDRR2ChmOFUY
8Q2Kq67DWVewBQXZNZQdpDSdAiNUrbmiOdmtOvix2DyKUUfhcOFMpb5f0RQQLSHYdplqBcIwDGAM
iwrCU92bcR5MwbgRyOCYQovYCVLly4FCCBtyV7cEALvMVDJZIlXuSWhjBD4CJUnbOTDH3iX6rEu1
m1u3K1SSAiTC23SnTLBpjinpjDTmpNcV4PSMbCHeJQkg3nISA6Tp4Uo0v/eGcGsIUlARyJ1k6wDs
L6s6DF8oxef1IcxEdx37c18f6uxhGU3mZe9t8FswyMuInJ4pBFs8SCl+pd16LOLiPklCf5qqJ1lo
3DB8nLAD1XwJRHzstVuv0SXBVjQQtsmfVvWxGBkbTNZMfjZJma5dGbTU4yopLCO3S5QR/QENGh7q
5IdmPRTVUxv+NDrpJUz7Q7EWPnmGgYm5moo3j6On9jKYm8hOKcQsDlnyu5qV3ZjUXp8KlEyqh3Ro
W6cRpaBl+RYFI9a9hez2KrKiW/8NXXjOx1/jVusiE92yzP6sJitOAD7KVbqodNV4GuDiMEd1h2N6
zsBiNYDG5gVkpprsBkVACSV1SwpndPUWCGmYdV6KK0VRgdWbHkfSd3mab96hVQIcDTNQIGonIzhB
2UMBV/Rtfsiq4Tqbi+suOSRF2tmtqeROIWW7/thwPi6V5veL8DPpq+MsVru0M444FcEyxsF4UzDb
OwBgTO+dpnaxHVnGse56Z5iL+6Yaf0vsE4Y5BXUn7iAoxAcrdkWrXK1U0RhacSwNiFB0HGxD6DZt
5G2HhZarLVZ/O7Ut8VVexI1d2LNavGBBvrYgXehBoA1G9iB090qIm2j3CdFJI8G1i5FFo5qoBzmb
piyW1QyypLxWFmIgtb5PF90Pl9zNc+HnkMuEhpJ7MKKHanlBuvtYI/CUo8mLUsbCfiMN+m0CShgV
tptRjXZ9Nd6k8bE23lJp9KLZQmUoJRVTjodtzQ7KlSTo9+hKuDr8qb1o/EJQisAwkLSJfahPIcpW
82OBdndLYeDU/VCb8gjNm7fqP7bV3nKGRe0hSnJbRvYmNLpr0jVBAh49Va61BIaGtPVV9rM+dLOe
qsIGDJ8p7oiiEu+yflmjRLH/pPxYwJgI5w01YJWTLy3F9x6BHaA05r2Zjr4cza9FMt7I35dE2G0b
j4ayem46MOzahUHEt94iZQWKfB3A5EyCdSrDiKcLE9b6QoXA2r1pq/bc6JyFSxcskv4UZXcrXnLb
ARzBmzMXaAPBBhL98GndnsbZFkcIw7nTGK9ly/EMxhvbUkqppAKj+AIbPJefwTuHl4n+TcW8yZTy
UGnEYJImUPPsulajPXup2Mf7NtahFqpuNEIAqt44iiJmVGeLgYHx2WeJP+fSftlwJHY0j267tl6X
CT+joXmt4sipq/lHgb+iZeL3IvUN+t5tF8OL1eEoSsVZTljMKcQUpDQ5POtEsRt19gSOo4xihWZs
wXDw2aiF5z+P3TaugIhUO1Uf90Wce/H4TLZuOw96XXSl5LbLLTqrPBRsw2n+sy8qj/S7C2AbBXgc
JqOsYIlX0O6YvPYg9vLbwHzTs9gdm9HNBcjHFjqwcfMqdyikjOAT7Y8V/h4dEoNsXuPGqZsXqQZK
w+RV5CuTdVPk4X2eFIe2sa4aiJokDbjgrD1VdSmidNAfRTFEarxwwwZ6gH515Xy5qWv91GlqAVa/
7hwl009ZJAdNy+mfs5EVq2RC2jHBPifdN23j6ASN1DFycFA8FEk9mdoeMBc2lY6BvL5ZueapnYPE
5D7C8JGq+0J6ssLuF27Z7dS0nkUFAnNqshqy95vV9tpw2lWlLTQcDvnyS5q6G7xw0V2ylqQLWCD1
ehp//xYlRq0S4AIf7sO+PImp6oEpvhkrefuWljPc0MJvKSZRGQsPYt17plxojiyElPaCEsW/eEWj
101ztFEzQgYjcaPieyhOO45hw5ZnFp6Ui3tTGx6xOJYu/oZX5MTRYtcZAdasPihp9DAoC6mzsnc0
5kEM9HAIidapTUYOSj22JbgrJfluMMn6bo2R74CrgYSHWlK+2qv6QyUb+5rDsGiOodAGKUYvtJPi
fiDijbZtXhiOQSfN4A1jWJ2nAUX4cM3faszYHvp5UU7drBIy5MzUwKwPSfckrOcs3oIDmZ/r5k6d
6yupVu67PtopYmk5NZqGA5U+lYzhxpSerGmXk4Gk0nr2zKiDlLS5t4h4jWV187ln9G8hpoVCxSbo
gqUmm7Bw/h0/yMSpFZcqtY5RldjdlO7B+yoLJJK59lAO635YrtjNIy05VEk2cdTiZCBSkJeRXbSm
Y5AvatFLW2odARrKpNt19/kV/hN53i4QLWkJ/BPphkvg4xy1lsXRk586+KFiLFyJ8xEnB2d2AHT8
eWP/JAlobCNYh49qq5R8j9L+kbWp1KmZc6Lsx1y7IwSL66oXoMBaxuc5Y4+asi989X+RIhctXsR9
w2huhHAxzKNGQG7ZqWwfZvtmYk0wr8T2Phb8JHlapMxXx2ciGUUmBWLzc97sA/S0lM20W642gABh
6Ym6ERWmQnCxkNGIr0YHSSiDFwaqcl6WM1AbQ7fsRfiKIeHffkNkGpaATfSbZMdltjKGU6YdqL85
Em7BAHj39Nb4WlR6GM3fSI4q6RdltP/Ukm0NWYjFUCSxoTkv40xw6eSROOfiqdIhDcLyl8zKyeBH
7GdUG3P4qBCpVChvGXI3MeX9OD1vovOI28YldszbKHWPJqxaudK5zXqHZeNXc/hVHIqa1otoDDEo
sk0UzJOhhkfrsmvEtdPgLTfh27Gh7XUE2/DHPWxj3nNNDJzntofmoyLkSz64j6Dz1EAORp84ioft
9Jw66RVRdGdy4EHwBtSa+bQzu1eVPbqc1o5iI33hGO5gp7xpE/Ce3VcWsw0828Fu4yn59+JNPJoX
ywYAuj0c1ets0VN5DwqGfETyERPxIPF3er922R5pDWape/Sh/XSPDOL37SrC86+MFtA5crChbeXn
8Dh4/fubCUF7wJD81RU9ut8tb+DtpdHtS5PH7YZGX39WbGNP+sDuXdHhcHeSXWI/GB6+ZdA5nc01
PurB7BePxn3jNd4SjLWNh7izHiD28WMvc+vDi2mb9gumgzMGfUCU3MXe4hsXZ3RhobezLYXgzv72
iB8Gb/W3r9webMlBuTf5vbm+frnv4HIK6v14qvfbwwz0IHmZGYjJkfZsxXTeMbNzFMyRfALy6ib3
Oc8ZPBBwtAl70KEyz2g2uND3N4a8NXIXDovF/l3Y3xEAcvSg4v2iwznFO9li6cPJ24Zx5aom2tmG
Fyoon2rs98Fef87u5BXncj942flqu7WF0YL41KYekq9Cs5uHZMeudWe6pgtB32n7V/DGJ8ETPMux
nIwf080C3dVdnJiT4VD8sUdC1dk027fXBMc4R28E8fne11eKTpiN26x8vr57eHh97ezr1YYBwB7t
nzdPT1EQ+sQz7JyH5v28KZyZToj5Fpy6YPtbOUZeyP9nzk+IfHeSrTukJ368cgQ7FTfNsDA9ouP6
PnW3u8ofzGDxIH91KVrxtr+3O0P5zhfuSX4cyn31Ygaza75PL8mfHrcJFvO1kru6yd32folnVv5v
W1+viovP7EpMccSiDzzpTWe09ZzhZRup8MAS5DH6mV3Yj7+Ot7fHX7B9EKTg2edyL1wXZ9Fjr/dE
rna7wvF/p+pwLrnKnK9Wdvg7r8Vu3ePocbUNI4Ir7mR3WEAn1dmmvnTa1hXRCV4nt1H6irv1xbgn
6OQ/P6uNA+EbBhrrBQL81S7uwqDd/3c3GIDewkofHo3vW99ER5W1QZPPV9tLmr89xofwwIcO8su4
NxHg2Y17g0ZUj8e32h+CLij94bb2l/NyVfBsSVeIV1s/823cI40CGt9Fu2plPzL87fIUtzpsXfca
3yye5G+XwRp+bPfNC2xtB6CFd/DfsKrRCt5GE7MOH4GltF2V7ClsZPgtd223K/flnvC/Zv/aVs+2
GEQbSx0qS/CK6MwLx5b9Jn6I7rZ9kTa5v85+xTOxXxsWJSZfMDmkpwKR8XINV7HhHnGmQ2aLwaPu
mXzHtuCGXclGgBHoUHnDRsCKE1lXsytcT3TdNjzbdifZuYuiudcF9X3uZ3TGfz+Jh97uc+4Kr5mX
+0gtXW/Pl67i9vfbM9v7E4/S43vtVXvK/dyXnppvTTB8A1XOq8khvx7gdPPK+xzb6CDtlF0XZIfk
MLzlfhNIO2Jch5bYxhvEfcoOntb7trTLa/xft7ONHZFPF2gEF0UzfvO8zbDG0Z4ap3kuDhxe3tY8
F+XzCb6QV4PE6751jV0FyW0VVJVD4DyCxnSX3qfv1/Ba3qd+cpsdVt6z7rYlXF2xJrg25UjQ8Nro
7ew2v87vGxVd9ei2uoriQzXtYn/d7bGbS1J2fFXK7W4zqTlUh+yQ3abXyWE+xrJT3P7Xe4j5+NpT
6ZNgKenU/zq28LKj/kK3B2RlvSqYezv2wx/ja/iDrYGtKWSbAljvbJsS5rQzOo3beq1nONrV6OTH
bXvqXMOZbhreMfiNu70+e7JvBdV+4v8QffP698foYYw7nTs6iy/y+uxBHeUojwq/e6dypavsp3TV
O/NV6ZWe9k3xJE/1Z88KrECU7fxO8ranIgc25RvZ3T4s8UbF+5ba43ngqfgIksXlX/TbfNxcp+Uz
iPwgCqv7ZNdW3V695iHexTvVh/3JH1+EALXeQ8+/ya/o1+LKvhCovsJrizt7oq8FWmA9w2G2H/zB
xx/+PvjZfvGLvf7TCooHRD8Lp9nPXrNff89e+WLwgd6bfJ2wrLfw+fTFvCdf/tCciPHZRnDjOD8Z
yhvJQbDawz1zCUK6EKgcs+vyatpF/CbCwxFWXmXX8WHalVfJdXybXONrXOU8txzhaKT+6orI61vm
p95EEMIFa8G9op1A/4ju1qX49m7siXbvlLyCLg0/6U7y1sd0l9IDqi+6EDXvuj2aZbthLwQ6dz7s
+f0Y74wDnf/ShXb2g4/Qbaof74QAYsU9cmd0kvz+EALlt+yb36Mf4vuoJr9Wxl+ksf+GC8fRVbwp
oW3AeK71xhNcUeVWPpWQR4JhXDGhUCe0RUZqu0rxRJEe4zu5k+vpHGLhDqlTV3KQgH0ETXCaz5Wb
euO32oGV/G6wj7ttewF6yrZFXcBZ4QtnrmKbg0Yg+tuYiP52ndXeCoZTw++tgW1+qX55t75Ij7qf
/dg6SHSHfXfz3zdITvu4+OVj/WgExT7bd+7gU8bmrudtPSRO623Tw3wf1uG08v2ooRIqeNy+ljAx
xt62EfacS5v5MLADTjyEfXxog/Yq87eHvFN3wz1KCRuXZOXCW+UhPOs0fuNv96nuUk/kJ/MLv74l
DunkXsHHCjpOPqUeuFoHb+9/rap3W+XQu7DzYJ1kPP8LOQRfuBFu4ufEv//t3DtoYNstU6JiXBgG
BiI/JP5yXHbyrn5un/tgDCq/9CRsvOuGOaKyJuLdckp3ur+chn28QwTpEf1tVh+XSd/vlnvjhRXs
5Uyj5Ee6g3XOn1ho016jZ6FV9LdZYD0ON0wuonV84zYs20axuJ54EviTpbCfzytrSGSc+HmoHrZF
KrsFSgU2ZTNQLl9vy3mbaQ3vMIKRnQWvgD1GvcYV9vKzadccX5kbud1x93t3e/v7cM/0Le0f2yuA
klkqtRN72/EGyQvzZeEbiVLYlktGhdcKlwj9juAsdrrpKA/L3S+6x6Yo2M6DiS//9kL51fvJ+LlP
K72LYv2ZEN5cEIWENKXWFG+CmcdF+cOrXRe5JmKJC7L5BpvtIzqaDx5xv/317n5sJ+vt4/P1EJCd
R0Rv8x0MP3YgWQ0AK9qF83a3WQWN83O6CRoO0/VItioIQu5d9T37lDhroLq9/fPp/HI+n3+8vJh+
68i7hRsGh+BkPn3NQmLkN6MYxrXHxwzjQLO/Hyvv12bXf2v2ESv2W+TcD1/49cYlFu+yCy7cbFWa
pi6v6YJjvccWDQMpxo7K7q7B09r7yhG87caxBDZDxNHwSZAa4NSqHGzjt9l+u+vtp8H9wYC/6H57
Hh6QEjsgpmC/nLcxZzm4wy5xMxceo/cBPT6/Xn1nEgeR/599UuIW4Dt9PriX0ZH/7guYBRzNVBma
F0nZZq30Qljl/ISA84IpkHko9oD6zLMvPNl3tOLfk8iizgLIuCQC7qB46mIS5W3XWtGQQIXZHKup
23XJ7aSXu1zv/FHO/b4odt1wN/AU3PU65HzafKR+9CyZHZpLDQH71NGbxo9wyM1xAv5J/HMQn9tO
QzissZWluVF6qojbwi818XYYU3eQeK0mIFhHVy0MugmBQWPF0oUEb3s+SWUiHhDzs6to83SuezgL
sISir6SA/3XjgWEjf2ixfKCZpdb679uX1K5aykrUTlWf+MZ8E7avkp6TC+4CZNbtUujsfILjRG//
h7Mz621bCbb1LyLAmdQrxUGiJMvz9ELEicNBnGfy19+vnQOcxDuIce4W7HjLskg2W921VlWt5ZGx
9/vabKjZ/lG2xmNUrKidyI41A9vGxMXWi5+t/TIQlSrY2C2ji87iNslp68f2mjrYuDrmZtiU7aEo
WHIY7cRYzjnZ7JyWIHqFOimx6X4kQbOMAeir2M8zWsgWiV/nwiZ/aUl9NEdkubFyduMpjCLW54gK
LDUqsdUhgxVX2zyy3FbDjsUq/RQpgFbO3UKq3XlllReUO+42ablVUu2IecuDbvZ4KT6U5EB1rLn/
PZMh2RjCP2eYWKb+dy6LeofflqlCbUurwBDhKIiC2Rd8CMCI6PfiKUCnjqVKMBICJDdeDjKMgnQH
ogGMGGemXNjuZV6pAkTSnR0i4UdC2Umuk+vsPkWX8lyqjnRnJlvpLJ3tG+OsB9JdS76HvRVioATi
lHszoO4PsFEGlLcGsZsH9nb0kz22czvLtb3oQdsz93fGXttXuyQQD23f8BP1oq4eKL7b789iEaEx
i9VtYruEJoW62IBOYpciDYl/4AqAulGAUwdATH4URIwK7hB4g/A+bAidqa72tScIbGCccaAjkWKB
Ypc9VyGlhS9TMAXrvtjN+yIGvY37FCCXvUApUz79zQztsD+idRGmVzlATA9xKYEDUYNnzXmsvBo0
1XgXh8QkzIMgewav8wSvI1iHyVOe9WD1BRgXAyoeJkH5te4VnoZvF6i+/yFAqXbk0PeKOx9/EVnt
Hhdy9hggcygNjOvmbgEIcNvsrX6lX+FU6G6uAW2wJf3HUQlhIBBSMAF+cztBKMQgwHsWaWhegCog
/6gc+QK2au54Hn8AsQl8OCOAkwBPl4MKzlvAnjKIf73HbfS7AqqmEn1bMKZdwAi6Baeue/T0Ggxo
fy5d+TT+0GEc1K3M1/RBoRHhwMfw7uJokB9vBlOu89oPlkYwNau//Fz9/FqQDYI6KzgycGf3i1Jb
nesgeKeCcpu5NZNgOYmJoDgCa+Z+xt0liQ7Mq+/EKwSVA00ALhX/Bzp7QvDjIfUEvANO8rqMv8nu
BPgDDPIBEBBZjM6rYGgEh8iqx6HFW0gy3xAPCTkSuLUBn4kHoBFYVvuFpz7QeHCAfzgXnnUQZ6S5
0APMremBwhhelVFQwEtrX2FN9eYfBSMsn8SrxE1PtsahhwxqoIqoe4HgoT7ihyCWBJYTz5DbvxJE
kHTF/yPi4CZuBJa85T9dOdgwP+XOJHfqjFvzeH2b9JBKG4/iToIH+Sww3nxreGikt97gTzyMYPJV
ArDSuX7xjlQS8Fy6T/dKqITxdXxN1ZhaOdJNdEaJIrsCMvFMd8yvjHA4amFzbPiuhGuIasLHn0kn
+xydh6MVCqQh8Eazp5EnsILBV4Luu+ElT0qgEX2vocZz1rbf1bua05HvlEAJcTsIJKL/BUQa7RPf
3FP87BEH7CveCy+POxG8DmcgEFAOZOZZQUjKGVxCYOxPd32g7gp/YHx38JZBFhIWCSgWtEEO8KyI
vkuvq53mhYC8cFQ339k+UOp+2NvEzkDS6c72TR/86UN/3i73wFLCYQJLkBdAKuz2ZJI24p99xzkJ
ILbhapu9CQH58YQIfsVPKOTzYACnY/8NJHYNDgJrzPx6E0wg7BFcDh552IDL19sUjF46eJB6o0c4
rBJAfyCL6A2IQYxvvpFdOyVhfVrYDk/DYTqAL0OVXNE25SqzUN/Fz9GTuPLC77ne9jX3cm8691w9
q8LLsgO28bsPHHLX8lP+mnlzIIDc5I7eul2JqlHxd1MW019rCFx0UDjo5znICbtAIUghmgVc+1YA
oth2pt3yxlnsBCYqfEAJ90F5qPip9H4F/r8w7MxldRAJRwrJvHZneYaHcEKg78ft9RwONArv13DG
FC6M92uwodBhS1nZx1wR6E/3B1AFOM2vXBBVQGi/y4OILaFnPRXhNAo8HgIDXuTZrCdU84ADgKpg
sxwkFvvTLj0XMC7UR56WQ0mh1AEt9e18bbnR1obtql0KSxjKi99CeguGQkyYzGuZSGUAiud7Aoir
3PGGwRXPvk+7+iHlujMGWoCybw8UYnGLpcAA8BHIsNOKLEPkDbtlVwdJuOw2+80+CbIAVMLErCEw
uadiNMUJGV9UZtKi97ddH6E4DVk6elA/N/7LxjoMUy7nR9DAmW0IXGufxNYwshjLV1QhOOnVzPLD
8rd9e4OJ3pFwZ7ETj5JcCM62kLHo7XsZK44I4yl3Y7g134dUZbW6wCbpzvfeMfcjX7eRu+fOvj9d
P5lgt+koEBx4xQCu3T0ICKcfbJ86F+dhDgT2F/E9jL4/vUmutMd53XmonTAB2yXOz58//h0GUSj6
xYAIKPNbGGR3Y5KPJglPgbrL+4UAJ92NR8o6fY2QiB2aYGUJ8714rOxILbmL4soOzRDXu+LKhKSV
vos/EpzudDuNruVT9JPuCDQ8/aegacsXy7f8HpY6Z/v9QDgFMI9aTjZHOMKdwYOCnLDY5d9rzcF2
8VDsxh/9D7JXPwTTfNmJd9BNZ9xrcKUbiGexeYgwzdwKIr536WX1fmWoyEs5CzRt5IEKXqZDTK/x
m5hn086gdhCFKCcLJF/yKfgjCdL6SWCQvplgwFU2eJkU0rKNvg0fgUqMxA5jYTAagiIX+37ywj7K
fl9494pjPbHJsulfwuX9FxUrLoqw6rV7JcdEeKVxacNpOHVkAMIiNHa1bx3Evzwpnpr4O0oDxB/L
7xiaBH3Cs9qh4T01Xogy8V78iXgBhLG/ITjDS/ZdbdiOZfapV2OXfFfZVtmOeYgAxNhRf+Ubu+Xd
ONBZjcCReEYABUdzKUK51h82/vTKF09unrSDcmhO1Ykqu1Nxmg+bq/EQ7fsdtfuevl9e4qDeqfs4
yN5aasTGnXR1OZl7fZ8GNq9K3yVPEK9VQMnUE+mha+mqV7bzU3InXdkv0m10bV9vrky+R9fFw8jz
s+xUD9ivxCE6rMnd5SE5i6MrPKB88XGByBafOHvaV68QuiiWIVUarAcG2oOoZo3ryHGIhxjiecc5
EdNtrhKiGxIX5+iRKGIn3q87iSFRdnDlPRVBjrg+5Pr2wDl21h56NPpe7Tt274l9dtxVJ4437wT3
DOvA5dr7SzByAHGp5JyeoOIdC86CQPA9eS7d9mxu2zN6UA8E0U+QzT+Cp6Bzj+m1FD4Md1hhOKaD
45fuiiVcv+ueW0/+LkhkHdLZFF9H3GnYxAUbzIIOjxr7bGJexuNjL3fXk3KqXGpvxfPhcpAhupJQ
f4NUIz9xqNnTCnaCCvYYZsnVIEcVD8Mvp3UEmQrXI9YbgzpMR+xpGjwVtk+HAmp1YTeQ3OYJ4oAl
HcmwYNkB6cy31I9ZsdlWbsuPOOLXbqY99DeFmz5nTnjX35SQZdMH1yqiAttXvv2KDrq9PDqXH/Bn
eymc4TCkMCc2wEWCl4k/4Bmo7G/Yb25C4qOf4nXDEXpbhBAmsUXZOfVVty+vyiue5QXH8opQi2QO
z0rwnzm/6UaijPQ6uWWsb7Kr7Cq+zq4UgilBzovgadhvQsGUN/7mEftExqyEfRZoSmwxbPlhe2pP
KgHFSmoNErN/NT8iBrFLlqfk1ByMvU0+WNtnp+y02cdnQUNK+/pUny53tSC1eQsEq1BZOsg7lSiE
fdQTOG04RFebvThedEVJFVWTvAulRYZLLilo3gbZEYtSfpq4nWIjyMKagZZ3eUgzEfFKBeNYMgUu
8Jq17ki8GJ88Qb+iBs/9xq3PFTGA7gt+mhvMvYw4V9OrPPwaQzWoj/UxvYqv6qPKet2TLadrglwz
XWqhclbOIvWebQ82CyWc7qE+0R9zIBw4pXfxOb0TP4vL608qP+m9U5xbogWciA75jVJt9YP4jdiw
L3ew/MxEAp8W8i1/FTOSKDMUwQAnp3PDRXApAtb2Q82eVIG0R7GPs51fqh0lXCHFxqzc7HlneVeT
F2BUQhEHTEx2vg6A2eWNb4QfFJUxVS2Q87/3w4/6iP+wAr/FB58KlFRz7ZLSYDsUrIAOOic1zwNX
LHb5eNc4ZzJ9AnHB1SU+dGWw8ZRb7dYUGaFni0koPtg90SPdb8TXjAZ0ZOrnAD7UEAPBxooAi5lA
3v3fJ08r1t82c5XSGMXGcU7ffDr7oqzLBOEbBAOfa0I+TOT367McLqF6k+3FJm4H+b0C5BQJ1BXg
OVEBIofRK2CcV5mUI4gNXg617+L1yndKKXIwaUl3kdP7FP49qK+9P/pyUD9X3mY3M4WSPbWlQc9u
2lB6QZeTSb1DxFvF3zqesACmN/JHQcTKiIosq3SQfOtoe+qtCFCNlwy4TmkllR8zpRMrdRKUeMK4
iPKI4acazv7lmxrSCnEtiil+3RXB2cChPI6uGrTPv4oZzBNq0i7WvZSImEFyH92MbnQSBRnKsyA/
NCDrxaOstGEd3zVsWNTYkjMUm4ft6tfwVKKMgcYPsCIVZwR3pU+qlMBP8CXsPGDly6v409hrTiQz
qf3kkZAnFfCXBC3vLzgkUZVgu+Z1Gli8oQA2At5cjvrHAerdZStix+TuF/j+BZ4hGADsNTtJzu/E
I3KrE5uW5JnXAvma7vfOp4yS7cXaJm/Dy4Rl9TZ/uoCFN0Sd8Z7z3o7hCDmuvS7n3nkXkFfa3goM
Heyd2/iVgPUh9hKfDc2RODUaVa4vlJ2c2Pq2NTBEB5BkPynMBoYiaulRd3qIg94RwFkSUa9Pllak
qLlW0tZHWhYIwQQ1Qhx0F5NutW43jGZ0b98zpiLlCqATX8pN7Wl8qXc1yVcBc+ebjq8a/W8W+8JR
rnR3vcXmTVxqdJS56I9LuxJ3h0sk6CgA/JFrXM3UiHBd5/NZZA7eKDyChlM92lt4wLs8Gv70rd+r
j+lO4barohyBSOESEjg9lL7ITCs7+mfZ3OeDeMRhTA5d/ETumI1eRDnjYX4SU2NDcUtH7yJEKQit
B62JyCc+XbYCsy2ac3mfDyJ8ITnvk/DmYBlG1M5KgUTtdyeExcOBoOwSbp6UQ3JuTpm0zc7k5/Gy
hQkR2fvs3L1T9HhKzgQdnI10FYcXOm/3nMxbEbRQGZutznhG94DjwOK+tF5Gojb/JlKE0XNxXV+x
9d+L1JDIlIoEmwC17Y39hOcqSSfBC/S31jfSy34nE2YkIo/kjw/iZWDkhw9A9ia9iDiATrl95Anq
0doPO+mHWKlRunsbAH7GS+SBebcH+dYUP3jDIQdA7jK2OtK6Z2y2xQZJIopC3j1A7yTAXsb2y4br
FRy+9NbX6VxkUA4iGBHnCxvvzVyBctK26TUQ/CzAqkJ6s9mLzLYgQjaBAbkg6IISixhvIe0s6A59
3PJWXNzNehJBCmW0XLzA9mJH3OxtVAVhUMWuXIntBhFlarwWTr7yQIA3livdX95sb66dJJhfYF0B
zc1BvzVcyadth7Zpt9lFW0GpWu7kiIS0GDMB8jPPfipvxPi1gdj72pvubB/Eyi9CuYpoijgiINXN
CJEypbZL/CuS4MPuf8b1LfoIF/RbSkuIvdQnNtSP96ogPbBEIfQjMQ6kbsmcFr68g5L3uztK97mt
FHpzDM7kjqiNGIWaindATh4Mu+INvI3yGpeTB8sTPLDfPYngRAQg/955lL+hSPQMEHqnPZCMw6d8
hTyXctvKGQrLah1SRnnua6GZRKyReZGa0avws9Nnt7cnF4mKbSaRxWzCqf5CB9MS2jF/bt8bxIZs
WH2hbEW34p9otimiS4QUGvK85E3meKKUn8IzOgcz870iL4KFW1TFfpzeqOXPRP6plz+n/qeKRHKn
QofntGeOc0A/oTvRcrXSehcXLJKVeYsesqvn7fOsaaS7tPeyfK3mmpr2V5WS8CbLHSR7HEqZN+Vy
PUx3qUxNQAXxOdzkDTHeaoZSjDRsOdz36rxFD9DvM0ogAWAdFLB2WqgIWyJM0RVqFLXmINHNpq2c
SPEaJVSqNTdF+ZqUy6Oi3WdqYCrvcTIe17XcXXrD0dVr3oeyU1TkdST58EvNVNMxkvT/fquRGBHl
2xqtrbL8+VZbg51m7Wa+HMv2Rl8fuvXV2riV9j4m1IRu9ml5EnW/xMhgu/JxbF+/mGr/jXHQuLGQ
KEJfh1JyVUzF3wiLCRUQc0jSC6JS5X6pIE3pHxr0i4eWqCeVBhacOKiz0003g5W/0AavrXbqyHoT
Nquy/+Js/ksoMddUVSjvmHQLbT77Tva2mhV9OhjHQaIILZLvN51KKyWiFvHcP7jZBSWWlXDfeDBb
fKwoEbndYDYhB3RRagAUlsi+ckg2rt0zMnu+rZAm6ekminGpqfutQpvjoN6WRbmzS/oYR/h/OUyV
xtnomtMaxl0jVX4Sv2Y5qX10KzqlRghjCJRKeulwW0iSOMgHzNnnb7nKb8gIItNYCwmde/nelN6y
UsfjLHUn/9IYHzM5panApMGpw/AwRXfie33h0/OUL403lGCG9fJSmnQZMZ/NNMNvsw5XWt9KqXpf
jPGxbDTkGAa3yPX3smGdVpmfqe4OxbxfJt2x3gykH8QkHpJHTQlLNabDUf9pro2bbEi5RtNL21mu
ESlbrTPv7WQ4Xi75m1kkXomwcpOU9zmV6yUD9+/bqf0nwc3dxJiFo2HdQwr20/oxGa2sr7WpH9VY
DS/JSaPVM7b8Af6yTfcm7lS4Fj4mNAdNprxd6FftqJnpDxM9Kyho0VlM0Ud28WfbRhFx9Rtbf5wG
gFead9Qu1JYUJnjYjTrGzKnqmvTTLImOaAmSCXV5kKPnvBqc5QK8aCk1a56+uL7PlfOKuD4dXR0T
eGAq2qfrK6aJVK3c6kddlZ3i0u+yRr5FHMrUaBHuvCgn+DL9jdY+WrjiVAolzwoRoKlsLxjEltjX
wjotTGA5CgekoNsbi2bg6EEu+K2S7cXXnD9J1UHuwjF/VioKBLOM+jq7OaxZ4Rpc+cSuVAjZ5fW5
wdbv35eIxtbnPeDTNYrf/7ZA1Bt77fOl0o8m1awrZevkxNHEiPLRLelXsiPx8RvO0ezmEe7243S1
rFR+N9S1wVuOduS06nVKkGeTNByuanLm40YL5468zZT4QwlGRaYvJ/dtp68WMAMVElxV6D0Y3FpO
aBb1+YWifOssCEtYw/k4i9Y39dVoV3TIm20Vv5q4L+tV65UIulXLlsXbsdvY1Spw5OU+ryNnlEGe
LbXLOa4IzS63/E2+lyM/blwt5i3cdt7p9W5Mt0TtcM3JZVurW5aMLHbr2uV/y8hFaUaqvc7c2nCl
79ZKsx+SnV7UH/jrMdnR07iZ9o0ZSJMX48auubOyl+IbJX/SplNOaCWPEzr6kV/Xt+NKfV31hW7V
h2bIH3s29wuhS2QZUdhUNVnM2d/ul7FUk7Kqg3681FQSqPeJfTmuS3a19LZraBpLDPU/8nNGkQmd
T85s13R0q7Sv0DI+SI6iHlstsBe3tTofK0iDFWlALqciDJ0Uz65+Rtn3MUJ0i/00MxDEIFk40SZm
0CrdXdvle6HRnqC3PuIGeJDSh6UGcqdSfkneJcvfNe1hdaSHHIpQ+YmmE65p0XXbUAwYxfSEU1pS
y/RvU04l6VuUCJFrQtCGlLROGXi9v2T3MlVh8pMUkaouNEeVe/Yt1ddI04/LtrOJ0FaSYxdyqph0
XfrB32yWbaF9sVdh5fiXT4ao3eFzj+QnfU5/jjTmYGsz4bZ4xFNkqy/WlVGTztNtDI4olZTeerV5
S6ueZepEdQlWNKgjXa/MrjoObbvzpCbbbmQdT/iIPme1dgydTIXxYUigIYvQ0ADUQwqs5ZMSzegq
P+b65BgZeRA+LBa+a+UYZFbrSQXcF4aYls2+d9QmjGeNhwy14VjBt3h+Nbl/uDFu1QqhAO197sgm
lr2nWJQKE8fayA7X8b6mOmTVCNLfkrw59Br6HqvVuIr6vUvXbRyl+2aa93H8jNqgY9ck8rJnNMC2
nar5o0JTOkyUudkmwzWRnIda+1aiK8/KJXc51Wa7Tedhr0bvFu2HKW232fRqw7bO4+pvFOqugBy0
91nDZVstFP8XSEjL601h+WbahBkyNB3mUtXYv6yNjKi3Oj1xZdZm3aMauJVjCCXzJlZX9Gl474W2
XqN6iNLWb1tzOyGArk520DfURbdPStfQ+llu7S517GGP2h+a9T/l8b7LMRbNHtd0n0MZbyznEr0Z
NvyBRMmNiVUEZ2nWnWdYJCwZzKQK444QsYJwQeMgR6umPG0GJBqqa5qsE8CswYLSt9FxnpadxtxY
W31vyfmD0U3vRcSmsJLSSHPyZIeWvGf/vbTeaxsUtjwQViNDSBQoXEXwcVm3/XViej3SwqLNevrW
wsKwvFKCutlqlKk+Tt9GWkuvs5flUX5EOGJave6q30vf8x9oRhzza/Vbe9+QZKrvs2t6xfOX/h5/
NOm7HWCk+mw+luOWRsn4ls7p+TiQYcPRFcaKtDhkwNJsh2bbwnScSwr/27Jyym7fLogd85rRcoqr
OTqXLVUCu0UOUVJwlPl5fMmlnxgTY5ouIbBxLPvYxdujWLJAWWb8ZVkR6FHJKmflA4/8C+2eP3oI
Atqyy+/mgDJHfnFpk3W1Vru2zEtwoRE65pBpOhGwZ+IWTpXq1d01JU/uUpc0wZJptBUEnjaOXlA6
othBvVyCsoSJnOZghAaYkSfrRi+1ojBBBi3Ron1s3hVEhM4F/Bslpj+3GhoQ8cnsWIlwv+2yfBtf
pEMXs+9EiZea871KsIqJ8XjulGxbSMMB4cAguUAJxe1B60itm5U3JyTCa5oZUlenlnsDfW1tAkmj
NGi8ruOV2TqoLxPaDZcmC9YLzVV66ssNLUYsiMmUvFSSjJSalxhamFVtaM5vtt5se+TNjfSgt6RH
aUhTF4JOJFeKn3ap0rGq7FaJGJfPpb7CVLWkfWxl20/Jg0Q/NOYBei7tepXUof08AbASXXYnYM4i
b8JK709FTqMCVOVYvBsRZgW0j44zbzrpd9VK1iZJfdRbrwzt/hKNL7iEbfENQ1HMdlJEpKPsW0kX
gr0QIMTK1azhD9dutuu8T5Z8P5NHSCg2JsRuhjsUE7ysI5uItKNSuXVMurHBlJbc0URTd1S5lkn9
dj+e5m6D/lDlShvLq3PF11sNUG4V7DkLTRVxjUdDextjmNBZdLZg387CKEcPmzUoTVj/qQdDIjIX
7STsMTJdcvJ6CmahsALeliy34NQX5Iv1DTampbTttO8sTI4ud64UKYeR5cuuqPIwx6fSgHXW7X25
AFknRA9gkyTIrunnGFGjrdcPS0J0Wi032KrvGjvdGxGq4uX8PFzEpJDeypSWHYwfRkQmU+V9mKQ7
a7npu1ecLu5rZXDHCDQ2MkZI4emq+kPt9yjZcpf1+8VALK3HF032S9lwsgvlFBvYHOOkRsfN+jzo
+l5K2q05E5ToT8kFKrk0rxXDelJL8okFZfEIRBjD8qzrVHsBTyZccdOCona8Rh0aDhbz1RweS+M9
1mlhxbbCRPl9LsAqhAl6pbm2HR/lnNofg316rf0GXZ5WFYpypOcm1CzqlLKpsg+y8XaIrCBVqrOs
wJogtKP1OnJmhIkXtkFr3q34b68ldtQDnYKoR06V5BVZeyPVxFgaUNi0j5vNdkncC4fRR8Ptx9gr
FTqrLztVhY/rkJnRDJBcejf0HTDgwrZIhKbor3JD818OL8b+gWBItGph39+WshlEY7O9xA8Snetq
CQiZU0eff87QFtr3ptzn5a1JyVwPAWfN9KNS/QlWGkzEA+LkSh2HoI1xBN30TgZhsUljrxhbR19M
J0HAbp6oReOwavqS1CSKEv2E7jwCjbqjWVBfJh6aOfBuPQ7aWzy/Y/xKzDsGMQVXlamhzGPttNof
W/Kj1HrxaTbZIHOsXst5qw4PS3812L7KLUsKWgRnzHgsp0eCWrXrQ7yO9wN6iTN1v/M7flb3WHlu
LaRVGrQhBBmy2MhodI/95OkL7Q81xRaI0mTGQFCAKvtrTSG/LCVHcb61TjxA6x7iGs1KLQ8gjf2g
JE1JH+5A4zvRxb1i+EVi3V1Qyc+bbyYxYZHI942u3SSW3w71Yc7IuLatPzelW6vPNXxSgjxJphoH
LZt2XQf+NZ8q4xRhXGIXJw3MlI7NY1pQhx7VO22myxFzGatKTkopBfUDbcruItkIn9/GNHPFCarV
KKgYT0N/ZwDejewHdirXjd3t0qbCvAUhSXbRGWCoiQmR5l7cEVAQIpgm8g+qb1wwZaG8uVonpxso
pRq6PRpVSDlQUCWPbmx8RcJ89psBR6KCLwyIcIugX/5TJFlYbTovY6we60u6x80CviUa0OUyBQV0
MY598Z2FdHr/Atv957Abg2WTVmys6oSj4af8ltzrudL1i4KyICQoLpn5qzIGQuMnGVl4U50t1hv6
p02WfpEY/A8zgNuXLOOpqyGxhnyB8klo0OwTPUkQHDpuWroobxv1njiibE8WxWmUjFGz2r/qw9mM
7zbUlg17rdyV0kEhjMY8aZb9tt6Zulv+LLVATt3Y+iGPz+t0a6QntDa76WrIXqTxpQaqTPcWuy7p
g+kLduOzgpu4BNUU/sBIUmtggD/Df9ue27RZqvq48iHv7GtlejSQqlGTb1Z6KpcvuNj/cMIfh7MF
H2wIacIPnP4brisLVE/WDVKvifJodyDMIZgqbNRxFMqd+MKnf9yWeWiXr1Lxk/v2JRv8mez4OAFo
OeJpfKzMD9Ok304gSjfapeqJoCrIuLT0ewndv/4kDT8niF2bnQkN0S9m6F/H+LdjfiJYaqW0UwU7
kqMhK9vFlp/VvoUgI+9dNS+T2txpm8mX2qt6TP1qks6p+T6XrPoZS7BJn9rMKqkACJUveZHPFL0Y
DcR+hT0gvl6sy3/e/ZReC12vxuy80KHZ7ZoZUberjJ4k1Ld02EADOEeRIoHxcN2C+3t2g38PjvqZ
uv11CuJ+KNgUytanLEGGs9A6bmDngVq2+lpd8FSQzlZBwzpdLM35ot+M3eDmw+jHTI4hpRXISp1l
QaOo1J0CeS7W9RWhs4v0kPGJz9Z7a/mmEA+MP744178Ol4k1L7ocKovOp+HqEJE0W+1SHzeUdVZs
qJnWh8Y0ei1+zXWNdVibkvkbzZ3erFf9OnvWEu00eiSK0xhL3wm/Qxw+HlNKbhIbkJV+X0xSo6je
Nvig7tO4+PbvU/4g734nUsTwIvugYVEipFD1T6e8rko69tVwOSrJN6m4WbRhOw/hXObo15o39IDc
jq2EI+PorAOzrjgSVGy7Wt2bnaco9y06rciE0jLhN1WM+QspjY3tp2v+tMROc0n2DdAwL0kmze/1
SLyVU29EFUvcfaW28bfBx/mP4Js7wPWIifTbJze1pFSKE+wIVvmusx9NsL7abvXmvmbDi2RSaImG
cFhGoV16Www0w0SXrTr5bRk2RtBF7hLFrmVRMnl50xJuRIuOs5mi2JW7Xwz65y3pY9B/O9VPW1I3
TpckN5vquBomjPgrmpJuLvchYYMWFftksvb4SXirha6ULgSndZHT6RY36a40bOjnjI5cTOjUu+TC
VB9ramC/2bkhIrB0Tq+NrAsrc71vFIrEre6+Xs1DNUROuiTBvy/lIzn2n/mDBLrY5NhfP+ij30Z9
zPOi7hMC/rT0akmEw9uxKo8TUh3vK1l+3BObgq66JVyXyv/3wcUwfT62aWBDo2OFYhON/3nHL/mQ
rP10qY5S58nduz0Hpvme6g//Por2t7sFA8YBhAUF2+Cfh7HMUunbqqiOQ437US+5FWp9l3pXVqMP
uvUUw3DT9K7uW6+aer+frmPZvtEu6DSwIlvZeuoA7oj6QOO+Fwb1WStyXsh81zU6o8q+QChAy66L
WoGcpGgilW26yNp7e+y+WExFhPV5wH6/ks/z7oLqU1Ln1XGRR0eJbhTjxC6uW2HSzl9Q6n/b00io
amIZFJI7n5btzVS1zLiMQVMCBJhUBHVrKsYr9A6M0LikXxiE/G3b/v1wn6aCtRDA5FFSHZvLz4Zo
XUcQDMz2Tf9ejFtp+mrWfyZFxQf498N9ShdslGhJDNS7jhdK06YgIjVnSu/rR8/ajSoK0iXoeUv1
/j0VVXEZ/72B/zuqYg387dNmbbBf1+a6Ok4wQ3pBeaRm7JAFc0ZVcs2ETLJqZ14zt2G/WVC8GzAu
d2wFnNK+Dw1qMB65paZEBLV/zTeTs+leB/mLO/8Rx386SZSwUB/HEw7TJPXT4MRDJVfawOpWdDHd
hsxxmMfyNO/k6tsMWu5HkKZFvVN00gs8HtVhu8lFXj/VLSLf8f8qrczN+uN8Pg1akjRyEVVVdaw3
IUHEbN9cIvxCTxwx+0rz6S+fMFSmDEwS2IRwcfl0LKVLo0ka+IRl1G9RUFGuTkQIC/Qypi9i5b98
wjDXIzKjZIGez8+WX3FuN1KRmMlRlwMui77aXvmWz7eXLtjQtvnvmfeXgxGgWpjF4cGFu8anMEFf
Fz1LlCQ9IqKmbhAxRrxLP6HjX1ivzfCVUYwipsinKfTH4T6ld5Kkr+axTNOjjWBjRPeX/b5pb5bK
S6X3UrlplRM72ahTSzafZOP072tV/rLg/370z7DN1kgsIRGWHkEfSKw1FdCjeKvkg9X4kI8rftLD
/JjNX60q/71q3M0x9qB9GT8qMi5/froJNvTBhk44lhatexGUOwqXGD4ob3Sktd/IfY8UmMh9jH8U
XfvZF0J7/11D/zz8p7lLfqy3BmwPj3H2ZPShyc42PVp6qEYn7KMm++bfw/zfKUWshskXaRzZ2uC1
8+fVKtYKsyyrxXEqr9qcwkBEgysvs+UtuC7/Cln+7eLQfsOMz8a7k9X7z6PZWRWbuEcURyu+VaDi
oQAKFPdlbA9MZ66CL4Hk3y7Pxqse4XYTx2vz016rjnpXd1FWHLXoxMHMOairp3TzIE+PUn7776FU
RAjy5+cFR+ffDiaWpd/2BeyxtDGLL8Uxs4NhpXeXSvhmDWLlsZlOlzlgDeIWmn049eI7XkLWV7P3
r9crsATWReTXzU+nMOTFpVQ2aYGA/YkNv1jCEWHjxDO7QLf+P6bOB275n2N9upk9DG6UXhjbLkc1
Fy+UJWjy25buHuU0fDVPPz7u/xlcPAhFNEMC9KOa57fBpRrs/1F2Xr2RG+u6/kUEmMNtR6mDRi1P
a0a6IeTtEXPO/PXnKRnYliiiebYvlo0Fe6pJVn31hTeYcpbycrGu50QUCcIg/pFJbI4ACYkeqs2k
vKvbn/T7RaKDWCKhZuJqoYsxSTojMA8jKpDJafSfeJ1E97FCLntrLN1YM7H260qTjTrkso5oKyup
eSxqP5y5+F8nllf06MgQI9RxAmThcpjrEI8W4Xffti6dMZMZPv0eyk9zEvR6V8KQqyTo1YjV1HRd
Kc8eaPGACbv9RmfC+teVJvGtrfRSiUZWUtVLjKsLnQN2aUmTWN6zYOde0/JPkizs1e+BB88kE3gj
tlT8/aNH+Hn3DIyyWxTcxfP9mwv7xdZX31gRNKNcLFwi6vfU9Ot607PR+hFFjCYCXbLyMbNtEwg5
yYmRTVn4Pwa7PTcx7gWG/yAKGFxDV1x3Yop78rQSNRBbwtqJtg5CfGV+tLjpb3+HmRfCiwArRIfN
1HFp/RqrOs9XCqMmb/GaN129UDQm3UX1H9rowP4a2vfby80cX3bVp/UmL0RObUS2Vc3HwBMyO2Pl
9rXs3pmkGOne1NA7A8i5+Blm6mJWtRSOr06Fakz9m9sgxuTMkn1xuwXqWQ0uXvxMj33Vaj8FoTk7
ZzZKGE92+3z7eb/HYYx/wGuQGIqezhTqGKRqEzlSaj9E4aFLkHN+0dH2UV8IVuVSxjD7lJ8Xm0Qp
TxnrIpda+0GBy4eqo3ckVgXQguq9pRwY5KjFVuoYKa9vP+RMdPzykJOY5bqtqiWG+pH7+uFTaZ5J
HQC9Lkan2beJ2RkII5nRxbTFUJh6ntXJ6APjOXf0XFvzVVxryZXrGVTHQoiaORpAkQGGYnSJkvA0
VuipHhqR7UpHqz6IHUMRSVdUuOOQ7mp+h3fUQhHxzSkK5A6XC6oxKONqtq5PsrAx6EGo9qp0dJGM
U8aNpf/d9jSittw4TvMe0Jmy3XdN25OtrTJUpBzRZJHdl3W65Cc6k8WgQwPOiNQXO1F5mqOpiT/Q
SpKCk2k/1Mi8DQ9V/2q0EA3HPa3d2kH2CObhfZyD8Mnf64iuz8LGmrkN+Q0aUGWhoiPmRV+jU8NY
zRl9h0IneLIAuhWHPj9U6kPpM5FF8k1+1STQROMfK3vzG3shNn7b1+wyh4AhVtcAK09ilW2UBfL2
OGRKCiJvwVNYicSRiidKjYU48f3sstUAdFqOzJeX0U36+qR9Bi65w9n4FBTPGTAz1T/UWJ756H9F
GFDR1TdXWoOGv//aaG+3z+/3Tw0eHDs/UKVsP4v4/HVxFXDxOBCYjxWSCf5Wtr2HujwG+5A7uTik
Vzv0NyCPaeC7+f5oSQu35LdjzfI0u3EkwifcsazJYK7TsroqXHyJ6FoSsSK7WMXGvijPnndNgbbe
flpTHKIvGSQb2uQlI0qlIr88LXUGK21jZMfdo1z83QFjCSA5qGMOUxkaE5vI6h/wCd9VRb2hRS0Y
BeJHIXnK3/oReZP7GiPT3DHXvfSuyvsSIf9Y3mFEIRmAnxzAnbm9TXIoLPY+VC6NDu1EQyw+ea/D
X2AV1vsWYpGk/kzbKz3kXt5qAQsB6MrzVaAAZOtVWkXmKrIQ2iuEoeFGS6LdCJe5hcQCQq7Rf4f5
uTDQonmyqfiV4QJszFnalSIJm74qTLpEqca9iTna140x1p4zVtLgHr3OAivnr93sLdLA1djAgZ9b
uNDuzmzJRg9hj7tjvR3QW7/9uWY2J/6aRGBs2VSD3zJJFIdRybHXKdxjV6Blkb9Hsb/uIwSdA3uX
dG9R9vYREEKMDpJVHSLx4r95CSP1pZrqe+5CE4BoKHNCQGB/2zhpmA2B5+fO0UI+JrI8sHj5NupR
V1TfRF5eH0bJP7pj9tfCK/h+QHCFsAjDlFkKsPbJ+XT1LDP7GINTbG2oBhpMX8xHXXoH3np0sM0C
8xCXiCHHzcpXzwq0rcQ5tNlbJwPSM429sTSo+t5V5OdwgMhd//02k41ht1GelloFHRKr7hYjxvzQ
4M4XdGApwvKuCR7CdM/clDE+eLL2oJB3mGD1tPcSBYJgcZOIN/B1o4rfA6KB0kVTGI9/3aihk4R1
CLvi5N87aoDo2EZDzOFXJD2HeQpkJFhLnDsoMQAw9mZIz8ZzNiXsy+DX7W+lfr80LMoLRO8Y0Su2
9c1kLfVSbG3q8Ic9SAdblR6C2sYNPqNB/Aau94ihxa4OjI3eyXdyykvCrqk7ZSoaiiX8JB5BSV+Y
CqyER2r+wy6QxTp7ARKl4cFXj6H66tvD0j37rUzhczKkA4/BCcN8fXLGvCoZqnYs4pMC5YmRFulG
kIAM3Y/5g/k7vabqkuvj9yBsASrAvN6i6rBhIn39YIZv5q3m1oEoxKrsnR71KgZzZtQ+Q+OHAvW5
l7SG+OWR+ITO3e2P9L345Hk/ry5Sv09lYK51qqIEXXzy8YNLvTcOFY9MXmWN57zIz0l5GcPnFmDO
7YXntumndfXJTSfXZekFeh+IBDau9hCc5OrSmf9XbA+tCHrsgGuE0yep6+TlarjVcoXU+A2pwoFu
rVZ/U9jZAV3SVxXkJwfzDkbT7Wf7Prz+WJXWN7R1BafBSZQaYW0pjeEGpzLHlAv2YCuheQTThFym
4vpyKwH1QYZQJmersfHy3s16I0nBXYFScgi8rUJRQiqvtoVIAobA5dlQd4n+nr/l3Q/g5p69ScP2
EHjX3rs4anx/+wG+gxsmDzAJIlrW6CkJZ3ZSGonBe9AfIjeDFKLF94MHXFv7oUHtorbxLSiSA3I7
CCtajIbd5JIDVkPW2EY7IJe2wgypDrO9p3l3LRqJmWn+GKJLpSyhVWZuBr70f+988qWjLg4DC4Cb
iMOUCbV2pTyp/C0Zw2L1ZXzPBsS2+m+xyakJ5TRw3XqMf0Qx0lwa6BKlStGRjLeW93feIaOPlicj
qN0YXMtmHT1bY3iuugyweXquXEUFa+s8uTFEaFwHwTLuOr3Y4hIDJCE9exIcd7QhQnACsWvelSUK
wRVyLCp4VQ19ici68035Hl0v1di2VkXaYTxg0YrFjg8u6Wy16ICmkNRG49ShGBQ33kHuH0LkDn0w
mAGozKZK8pWSA4sANa507do3y4V85WOgNr2KRNHyga0DZTf5JF1Z6GMAg/Vk0F6G1kLNJoAFqo94
bv0KBD1X1kozrlLYrAmsaJOxHPe0naa4Mb/y/+TMqVP/4uhCiiFL1qVVgsfVF2L+N6KtCBImVvPY
ppuKrH4z8gnTpoiMMTzpBVSxc2lffchOVlnt4ITWkQNNZ5d60V4Nj/boXhvT33qQlTi1TY+hA0h9
C4OloSP96RWUKqO93z9H2MB1/cElJeACMaRHghvsp22B+E9QRPcxbwMHQaWsrkw7g+bimcq2w8LV
LvEQZ57Cv19XB408YvC1XVkgSw75223ene5aDH+cP1xKROcAo7IhhJFyhmKkgEQT81SV0znoyNkq
yOEH20S1dpaF+Iz6LkEGi7zXLuyP+lAfpBYIM4QURT2MELEWwsjcZfr5xU7CSOXK9Zi3QF9i74mx
jd9cinJYJT24X3U/FNcMg06Huy0ZfhkmBlMHpb/QS7YsRkxg6OyLNfyWcVq+/bPmIsXnXzXZlobj
G27scSf0CPKhTuNhCdq+s92os1rQurdXm8mV2V2UsjS+mEJQ1369YQdXM6FrtfGPOnrFp9XI7iwA
FANSTfoW/yGMBMPgeWFN8Wd+O3n/rWlPbld7VOvRkSquPcBoDEl/srO5ZwiKquFvlVjZBt2hCu37
FvFWbdhw3MgGpe5CDiLj66JjAqbWSwdt9sUjU0tfB8N5xpVf34QZdCAKK1B7LYlpiqqK8UtWflnD
FtRoIS3kVbPpJzhAlWqB9Ri1f11NtUsj0l0vP2EAVf5mtnnXS8kxs+F/KDXyqAK6ZDRHM0VgPkXv
xQF1paF5AbBaYRSf7hzCbtX46wyzu8iOyEPd5Ngn6Kb22dHnPw891DotlBN/3f58s1/v0y+fpA8G
bnS0vCBEkIM6zR74mxsnB2BEbNBYYXrPj7q9ojiI3/aLSc+OfIXh50eW+CkLHLya/EmrI9FzESoD
1OKcQ3EaISDdXmq2YCLWOigb8GWcj2j8aS1ZuEkbUhmdkvggzh5zSOEXFnP/WdajVyE8CaLVtQlX
6CIlVFREryiLDgXo+lai8xQ3+4Xf9G1OyQ1AYWnz7JaYiUzOi2M3rVTnfgQU41xpFy4BRQXcr50l
jqqdGvdOjHqLeSX0BrK/dyX+6eIFwc/bv+ObpZm4iYgW1B1CkoBg8XXPulkSG34r8TswcgYzCJ+u
g7Ctri31HbaI7hxTDdEZfXgeQzDYyUOQjjtuiaHq1+IeCkjiVQNoQPh3T2VVeOGey8enW1YGh8rW
7+QAUf3xKv6fQXcORRPuau2ikYiorXrfm0tiGnNp/ucHmsTa0cDfWY7c6CRp5UrSzxkSZSmX4lLA
mwstYqRBw1AIOUwDHl1Quol+GpyqHBY+qSl5hkS0lcPn2iPlaCluYqADZ25VMYwNHmyuTsC6XXwR
16q4jW9/y++QcfEtsU6XmXeIKfjkWyp6UPvdmIRoS6hbXMxWYYPIlpP8CBjMmjnka5+OW4U6KXQk
ih+RBel6v8r999u/5KNXPj3dNmUtOHnd1M0P9NanEydFnBgjNiJRYXoVrncNQ0YFCo6/A+QZtv0m
hVRtcdSZVvNeisja0Ew3kycViHI7CrbNgyK/UxtGAW5EVXWn5N6xkvMVf+5JLhHAzJKfqn3PC+69
916xjqj6l8Xa8ZkPu8+wYa+N9CJwthSTQOg1F2FHrb67/aBzm+Dzc2pfT8+g16Nc4dh7ypQLv1gl
fHUHRv1NfV5EiXxvyPN5Py82aRQ4lV5UqqtHJzl7lmRo8OV7TOZmxGRcJdbTWEPucEbGaBh9riE6
6ylunShV3H7k72NVfoZD/0mnay7GiZPIpSPlH/Y6OOmhyjet9BKM1zzB1aVBnwNKlNj4ik2bMNZ/
cgAYtKw5ASLN7BmwVuyAuJXXZoYMAInhCFX79u+b+yR4+NHacABgYATw9ZNUfWDLksb5b4uLQZEh
tAkwx0aVCUU2b6kG/D41Em9DE2gw4TnwbUpiSHleOjXLhep7rCgrytiNGB7Q0vDhKpAuozvDphhM
H6NFea2k75F7zxsR/7Ij9SvFWohMH4CIyeFjcCRQBKAJQAVP9olZVCZA75DDR0mvm5Aka3MfVsnG
6dEksEnOU/ndixEoDi+yguQ7wyynjGGXo1mZ68c0eY9ERSC5e7uPdgbBI0XVn+EwP7usQaw7OEjz
mQH7tiR1uCEZpSBXHxOd+3LEbgy+Ifnn//2wAfNjLCS6jMyEJmltmPmBHshWeOoOsryXioOfAe85
UXGDvV7IGbS5QoLJE205Dh39d7HNPkWw2q/7fCiUSFSSlpnsB+OSKvjfYf0bWhfVDR7LDg1U7dlj
TzW+fJF9Fezzs2av4+je8IpXRvgmGhiakTLZ4EMYr76M4ZGKwQYwLwLeoB5iBhUwzLLRWbwMZh/A
pFVOAAapOL0M1LqwhyGOYtG3Bn+ZcehiBT1k68r1C1IwtiJMfouFO+jj2ptsPoXuK4Nig4bmNyyb
PIapKYm8LsLPXhaSgAhKAJ/phuiO7Xo0Sb7l9hwY/ppmjks7NSXh8cn8Q/XNdPPf9ySfarcJkU7T
r2G6Mu0WDjeybuarrp5lyJ6Q8rKduBII/xSyo3xW2czisqV+NsZrzB8KUn1Nyaqj7RSArAUJqqbS
jmSKf+IVBHjcufAcghINQLKYUn72UnaTclA1mBL08aNhLZKxKtzIgb+jj/E6OLtIt59H9dl1H0ML
EbMYYlR+KU1EmcsL3rfrxlE3VviARAzMm1dxcIIaEzWErtJsYW74cYq/v2jGIbahGbo8LTaCLK6i
2OQ2qFWcpFGeMXLMNJwrdJJycDZFea2V96h7g6nG4Cgmg1WS+gxD8sHmq1eVc9JjgRIwY6zK4ovZ
lciEiFSpqg4OSkqSdLWlP+RyDjxvJULGWzhSI5SoWYiAIAQcob7ivelQ4ER1EBbZMbW3bRC8tJVN
Z2UhqulzJQrzyf99XvPrgZRbu1IVtY1OZu2s48x9THXzh/1i1/IuQLqqNLzToDhPTYTCiN2cVdN7
eDKxTKlDzOqQ/y2dlwgbyRjW7KOtR6sIbQfDRJABEXcQySIdq+RndJuACjlvrsq3CwADSfTGm+Sh
SJArrB7y3nyusntffvVia+v2zyKCVwnURXxSK8Q89UfFRnnPRIA/GX/o49J9M3u7AYyVGRkLpNgk
LPV+GQWJz+wnq98or1s/3CnyGxDuiCJSbLjbl+nMS+dmU+gjwNtkwDMZNaVDOaZmqEanKuG2YMx/
qT8AJtA3vPRKZnV7uZmn+7LcpFx3FclXypoI75hX7m7uUElSHskPJcOA9G/vbi/3UdxMzhBQOxGm
0N4DbTJJ37LOyTwZ3swp1J/UCAkD768cUQpTQcoQLYS2wKmReXzrGP8zOvKp19Vj4vQ718GPCjp9
kFh4sK9SuoiBh4TtCKDMxj65QqhOQzmkJhVgrlTCrB+xDBLQkeEVJTDdf8nJZAcTX8fohUdc0xZA
065bNQnS+G0rjtFapEwxwbOPkA3S/a3U7wO7Qz8yXIjZcxkdR4fZJppn5Av2JGEwurTsU4/6mPMs
+pAucJIQbRAML7HN0JSXesCdyK5PSjzuqGWIGqJKJ3MJxuBBt/KdhvG27RveR8S//ZE+2GrfPtKn
XzdJ6BwnM8o2FBlWiZyjiRSEcZ/Tx/Wr9NTf5cjXN2tPh1ZsJZsIulfa3Oni93O9RPbfcrxzDBet
gFfYDnUCjAWJhMGt17mQmgGOpcnDCsXitTM062H8xTCVDp1mnMO6Wu2FOGFi+kc/w2CNIi/DUmO4
2iqWt7524Dh00BrELa9w0xV+d6niZivV0iHN90Y5bEgjVkKkJkHWzTk32iXqn0pL/6FSyA/4HTEq
0CHOYGtNooZaZ5Rs44D/BN6gvcvcBMjYIa5fC2wBAOts6rz+IWJvG+KqYhe70FD3Xv+cm8hICCah
9sNeO9KSz/rcxI5cErA4RutwfT5mE59yoV6T5KRrk+jkOo+hLmg+ffPghtbaZc6ErQYi58nF4z3e
/vIiok8/PA1MAIvC6h5F5q8R3zcCSWocPjy93FS6Jv2+ThCuNxegZkvLfNv9WV3LOcvAq+DW5Jn4
xIuhbfYlCqqURZwCPC1PQqldJGpixE4k+NxizMs4DkR6yDkSM1fjDyxuOtBhuDSenwvhn9edxNTG
t0KXa1VUA+dWL/cIomhPH/DSne6qaEsssE9nGnsQpP97zslXywvdjXyP1xngwvXR2ELEVKR7izOx
pZUmH25wooaRJ09G2sbbBKA9IFYtn+VF4Kz4k77tRKY0Dq0M4qM5WUmvQklOMyk8Fa6662gIWmSh
oHQFwgJCAaAPELxOu+6zNyX4p0GpMqgWmsuznxG5TiEdSj9bE7v40xkcI9vWzXaMTp6Num/6JDqW
GrkqcGEmPa3kbBTL3d8+gPN71hLIMAHukKcSAJ5rh244ZtHJVg7ImUlOfu+5DrJye+5kvmeWS1yW
eJlzVdxeevbbflp5smudKEoCX4pJPLSLkIboDiT7pf3Ypwt59OIzTvYrOcCQSHFKv5AA/YG+sKV+
Z1g5ln+ohuxFeZAaHsScp9uPOAM7RLfv0zNOdpU9hLWFWtTHyTRESS2/NUZ+J3UYtpC4Ih25pWjs
HONYZAhhaIvNi9nIR6fQkoWiARSLr3sqLjqtRuQ1/GEUKGptx/6kmEc1XCCkzn5K+lZsH6KC8pF9
fNq5RlxVg1E4zDrlPW1ul5m9UCdw7s1BX9iwc/kjrR940AxV+WvyRjvfNNxeo6lO65DpH3e5S5UL
pZL+BVfw7e+nzr0+TYjpoguiWXQ6v74+29XGZnQgfIdB/Adxx50LQyBznmUMqMCM/WposzR9+SBH
CKFJELp0cWbccTxYgYvcHJVhgHNA/zIYh7oKr3XRIIoVPdi1+yN2/vTI3ugYhN7+1XPDQdBzojmG
XKSjOJMKQsqzrM20Kjy5yqVAYi+BKsugZ7BxlGxeK1pX/cB3Wi8sK/bSNIR+XlbEt0+7gJ1h+rlk
k9p7b5569vAS6w80f0WGxQU4euL1XTjeGdPj22vPbcD/lqbAmCxdJ24V9CbYGOxajIuVHcIUtc5r
s7T95hrwKlM0mda74PB8gFw+PWQkZX6aFmpwilAt6o5OqVGp2iuv6FZo3WjDKeswqDHuOM8bU7uz
sRNbwvPOAWm+/IbJRSGkW70kGbNTQNOJmk1yi/uIAaT30P9M3fskfuydANCq6HM4+W8kV3ajpa79
yDmKO0XMA7rOW9t19Jfl2Ue9qoHGmtvRN0+QMF/Kodrc/jxzfW1+sU23TSAtv6kK+J3e5SViVCed
Xzz6DzQv14OHbT0dUqt/lfU/YBVEi88xUQyItln26/YvmC2A6JeadI3plNFk/LpDgjzSh95oA1FV
U2qskU25UzwZNNxBwC6sFCMN592Qn6pCWtkOrkDaHhiUGw5rfppLJ2TEq7LsFjLTxd81yRnrOLDR
u0Wsm2AGiAyIdt3/Dn5Fbr6hwUL/kAokI0wMMkVbma5arERC3PCkR9GSSUPITfalSOqlwzz/yT69
sMnNMYouTVhnwSk0tilKlLCV7NPP19j8xzCD/YhkaSjr+yzEJ8HKVrVab1wdAOrGx1Kgfxrzl9ck
wLq6QEHwXop+pwbyZ1htmM+SfW2iOzl6kMGeVwzITTSDDbS5nQI/2MLfeWa1sRW4vx6OfBXFF+I7
Ua7tUxWHS+PRVxg8es+1gkGZ5/1MR3VFcaR0ONHgdNjIhxard7qR9sUGMW1r99GYQsNHUbmJH1QA
zL6nbylFVp7/bmFCEm5SSz1mzh+DLpgA0XnPUSmtJJUKrXnRUEFuEcqVLX9jOhV/SL+ix+ga1uOA
9IolPzBas4aXBkV8Y9yXyWPA+DlMytWg5Xs3igBh9UfxXzp+DCkJSCJSrMGYPDL0fxBQXe6YbWb/
CZx/Ui6XQvI2okE5RuldEuZb0V9iA/bF/0csm+kf01+CwA/7Q7Xg7X49E8DbLcdHDfKU2khuqqRg
yV99fIHzw0QVKiuyLRvfNxaSBV1s6W/3BAQBykyYwsxVvi6bSyMKOl4cnhg578saNF2CydKA4WLy
RAu4rC+2HqMbzFiHcZIxIP/X0JTw2nWFnXRsdYcMfwqB5wmKHMeC8Oh45wJFds1ct+ZjGD8aRBCB
8nLOxBI14iKy/lDuoUa6ldUrKcQqYTYpcE2D0PKJjVWMQwns+9tB54M/8/1JAeGiJaxrsjEJ1Gai
xFk4oq+l18CqfimethJYmOQgJmi9hr+ktepBxdQtsHpc1F4y/2/yhzTylgLw7DunpsBvXrcVfSrC
b/Raa3QliYxj4xXX1we6cJtePkOUE4Mf69lwX0mflqcs88nIp5UnKZSupVKvNRH8AeUgIHsZ/g0j
ylpvTXGpCb60XJabmrP5gMh/DA1+BcyKr1vMBzrvFqg4iIyfhBRBswST4eDAdGvhE88mPZ9WmiQ9
fp33amUZISozNH/Okv7OcEP0oRxtK+pGgZ2D2JPT3VwUxZh9t+TBqNwA7LBhtH19TDkC/ptoCZca
nQUxgGISGNGTwoR+YwICQF8QVIQF9HHhqeciB4QVMCXQLkH2TJ467PIcfTZgbUHmrMn1yC4rW2Mi
cWbOYOsHUMYQ6xYWnUv9Py06jRtVHTtNAEVRiAxQywislR3u3fhv0V3Blr0PyjtBOqUYEM3kjqNN
ktur+CdehyjfSra0dKxmfxJYdmblApdtTSKoHju1UyfAMaSE2hWFVdAMjJboapsdNzdScfGTzwFn
rzMjjow/jRshWHvBJ6x+E93fhVc0d8zpIIBZ4aADEp+EVkmyKo+zRmdGIDKwlxOV7biJSBzoBykS
WqHhketkUQpmDoBF54KqzCI1ppU3qbGdMtGNrG9C0YPKLHstteK0m8H4AHUXgS9g+NI9MY7FTavf
ONABbHVbouSv+tI5QS/q9quYa6Z8/j2ToyHFjRzi3BqdAN4mHd5s5lkcSd5CpV1BlMTctbdXnG0z
fF5y0sVWspZxbAs+kiIElFCrApcFvhsyp4wG7J/sC+OlwvawGFkoipcednLPgMaWk3HkYUUDcDTE
w3KJIwO3Fi1bOtCMLRYedjYC8LUFdZVW1RQb1Zdym2iB9sGZSvF/qGlZ1/TlzmH+Ltr0QNmWs9K5
sM79ZThkLOgnfKAzPxVfLjh/fZBo0hHWOWkm8D7Tx1bAqldIli0c7tnF6MTh2ERfnBj7Nbg2ZlGo
o0M5C6QwLw5VVGyRwdBh0Cxrlc02ioDn/e9ik0DSN1WVSMia/GjcxygB9p1sCXGh8ar1r0rkrEP3
L+HuHf1szQUo8exjQp1Hw9HRZXOqeRpaRkDPuPi4n/1gC76JyQjt8WxJG2L+tvq00uTSCHorLqMW
BCrkBXKgsap2REmmCyQhWvBnqBhPL40bZ+d/xGVYUKINh/jO16+Y1Wj3j+XAV2RExC1wn9vayhRz
G5RbQmvPxzWQMOtQ8s61csU4+dhREjTtCJ0NocLiEFiPjq+s6uSsF8pWXOQCmSVyFskZKE4upe+s
gv6cU/hTjMudfxc32Ra6IuxnGvDUD2g5yUIx+m2s/njMmUTe2mfyvTFeBWrfarP7vniPpW6TR8+3
D+rsDfXp+SeZkKeNbmRUdX6yQCEDFuvzTdes0xJP7vzedJeirgir04wXNDo7GS4L7N/JcoAAM62Q
8xCSUgHzDqsfLOzi+0p5KcUoNO9xR8jXENP+DmL0XbJ4EzT1ZtSAWhTlKmUkD5763unjFTVVa0pb
abiEo7+X8uccv4CEEb7X0J4GklCAcKxpntk+aMfxtbWKVY6ZDJNCUkqhlUNiK5AMVWvdq/Vvz2wv
/l9ZOOwjRV0VZbn14DTU+FQExlrxgp0av2seqERrWMNucdJXN/oHa4fVGLxpUF8d60diXBsIzal0
lm2cIkjtnPaXKzUrpXsa3X+K4iggBi7cjsr+nQD0zrBuQuWty55V4rEqBom4QsnBfQjJVozz/aTd
IAK863ABSvwzOkobNdm2bEDTO7XVkww/B8qv7zzd3hXzZ9FWqf0gCUJMnwQ3GSatMuqwUxKMSbs9
FLKO7su/dIV/8+TlpHyGaowu9adFJ0EuGrMgTwqYG7V11Yud3+/jbp29hz9AFDvS70L6x0o3CneH
UD7e2c7C5pw9CqQmzkfVibjR11DgY/kCGKAMT3b6rKoCOWhYF93/mMx1l9sveDaqQr9kokTLC9mJ
r2vlTRl7vt1Q+cl7T0Z1HVbxg0vyRxZwe6XZjiSAOUIcPCO6vZNMp6QJTK1Tf9zE/043LOOgputS
E/NUp0aYFz9gpJvw2jPrfwhWCz9AfLbpmScLAIoIu5W7eZJ0qoHuZYnPDQKzANNAbNHo+4IwTPZq
u4VPRHhXuKWhl99eeC7r+bzuZA8rcjmOhcqdmebntvgpj9shOgbOU4/0TQcBZkmBdWm9yfZtQ9Px
JBmKDypVXM5CFnA0DkNxRqIaSNgiHmr2vKBaQRg1aG4DCPq6iSLPra1OorrwnStXCIJRHFUBRBdA
XM8/NPYzFVeKbkAHwhCFyyT6efsVzx0ZkWnxFwkQlpFff0FnR2qrNXomUlrq6D629gQyw3gRQF+d
xPb2ch/1ybet9N96060UFareDK2RAVOhWEfOUy24JXV/wLZmbbUuhjr6Lg2DvTOWP00tfC4K+zHx
wnvTaY+VVb424Z9CwcusxE+8LZufbmef3XTYJhlGIaqzFSj0ArSf+8vTwp9Bjp2wFEBRGM++h6uk
Ml6kfj1ITGcGJH0U908APWcMzHuPKf4Y/H37eeegxRBj/vf9TqeveGy0QItbImJ1yLE9Sz2seCKs
5hIcoDvGTN649eNk23yMni5dGCkrULpr1fxhMlxKQVHGOCAtZg2qODvfPwTlPdAMi78mFUXmSgpe
CSn3+MeHR5FjJeXjrg3DO7nFNZu3AeJ57K8EFoUuliiqqr2ASzIpt2ifQyOJe5pc7dkFO3X7tc1R
oYX8MuNMUJFgUCfb0qyldtAxQzu5IFDDLgHjLK3klgaTH26UxvuhtRj3SpiYROaj1GR3bXrQ+niD
4ImRgjtTzn62hzgCZFwiixg1WgTtndE369KxV35o/1Xr+lankevq2Pf2/r2cdpuqZPMvtlLErfPt
Tf/3LNMtTyM6czWDQ87xLmQDuescB77n8sH9pZjrqF63exerK9y/fzpW+5Hc3H6bs2ccGU4aGCqa
T4b29Yy7uTYUVeHzMtNnxT2DpufNSGRiwMACa1y6LeYKR8SGUNtAh8mBx/51uRH9+lrvuC3+pWgF
1VVRPxA5OTjrq2iBLzcnltac7OY28hwb9nl4ElJTxE3wVw1DyVT0xvYoG29RDlgtzulmUfrIEdgo
5AqajDx5VIQIwopaITyhwEB7vWqzR0As8EiS6tnUE/C3TJHvQ2y2Ro6WuY2ll9DnYPXnksa/UM8U
kEhMUzBYpIOtDVh8swXMUhZWEIyU+WKpjP/M8CcZtkZ+IeMVPgnLSOTZK54pOAgR0eqa0k1dBfhH
qbJHmE9l5KqWfxVkKC8yV+bwEpIeW8mrreFcCROqllYmuW0X/HRtb+P1ykFDs8UcHgVo2qMuAJ0d
52i64rzjyq+u/gtD0ZXSPvmBuZF7HFZNMdkC8lybd05A/RT+CR1cQapLQ0+lbot9COhOj6udK2+r
bgmU9kFd+nYk/3vaaW8jKzJNLtQ0+1DcDBUoLelBkLJTJ76r4xa4tPJQ5vleoudQd88qqtISI22J
YRy2TevUjB6y9kHBQKJstb9GL9s7jv9XDXvg9sn9UPGY/FBgrQRok/4vlgaTBMEOIBj6DoN+A9Xr
KG3uayggbLZBP2ZbwfarXdyV2uKOctsOH7QUXGTRbe1g3+SYv41Qedxz7J1GJsBJWh7bKvhAxsW4
e7fhuvWSjWggNbookqq1iOsJKWYP0aWz8/s6eKC3jyy3i4ba/9SYQd5+vo8q5NbzTQ+Q3IdtIZqK
WfZAv2fIQHbvHZ3h/r5DjAc+AOMcfZFSPJO8f3mtk3Dh9zlzm5xlybss6yK4auRZ9CZIsxcecSb4
shRIAtCvhN4p7Czp1B6QECGC6J+3h5jEjhVZrQo8fMquCy905hx/WW7yQqPBzG0fh+BT7jMCL/GZ
avJNXF6E2Jy21xOYE+iXJJ2zqex/jORpYXlxlXz/nv897eTFtkEiJ5FCVsEULOMSro/eK7MZTz4a
AtXXmmv5F46kVbG0kz4EiqYro0dK7SeQG7Qtv946bgc1VvNItCwN7nPl7HzcUf36p594eyY3eUd3
WMdb5hATyyKcMDVj21U4JjE9qLRiZWiQ7wptJzcCtX108Cuic9RHb2Gn4dn3p67qbRYWW+pKMW6h
6ueUvA6QbWtIvpYEqQLQAUKgW0jzCoPsli6BCxC97/5YjrRqq3wfNskqU9HnbM9CsTXGMQrqQTYc
aqNcuUm9kht/UzTdSiHC8rmqBDY1Ex4cHnUmtUChPOuZFvs4GmsTPhMQmLb/2/XenPJPYV8FRt3W
/mjVxyUrfqXgcDlcuABlvODVdH94haCQHKC6wNWOwKlqVn4Q/N0ANZbIOvRg010vA9IuzP9MMNTM
FfprSTa1PMyYO4WfP9kkL0FUKs4Dl70Kl4qDSAlN6SGEHRab2XOHEAV7KmgZ5VpI5F83h4cykqb1
cBLIwoFhACw3kzcGhqTVjM8WzsDcERRKpRTqwhpMn5wBI0xT23PDj2rZY0JEPPX6C20ToY/UtlfE
g7xi2zXPZWAv3BfG11eKiKgBaYv/ZXWh1jptaTtRLI+eZAUnA0q3If+DTJKNMDjmBk8QTn3w5TR+
NRJ4Ngee7VwW71YG2BzYNB/BtC7wbTG3Fy4ygkeu0guXvDe3fDeDZieb1Z0YA5hALlzSFIMzUFXP
iJGvdUDvVmedYZJfRpQgwq7YqxJXOWDvzGt3FZO5PLMFPPL/EXZmy41qS7d+IiLokW7pQUiy3JXL
N4TtVQa1dEIInv7/Uo51zi7vHVXhKlmWaCY5uxzZjCxHLS6xsxrDxbWKLaba7Zu2O+OoPwtVupm/
Ko5JgUT2t+30oOxWf4cX39z2X2KSpYJUCdOB7EzE+B9uBtVp9CHXO2K84tzcaOer3x3nL+I+agm0
qQwnNA+4GyeAONmvLUjYXNsqpsJtn5OK+TeaTktW5f+/eN3aY5K7Aksf4XyUJ/tmYNkXHdWfR7PM
Zmzlkp1Zm5R0WE3NORwpsl7l1gLnerenKuaYZ6ViBeppIhmbfAjsrWrvG8q7Mt8h7nNwHbehVVAq
9PhJXxd9coECAJ2mnqUTqRPn3cW/jq8dNyESZGsoRLVRj4zazb2zMqiWV2zHUJmj8KjcfLBDnEsO
upxIQXjYcfvl+9gZD8Fp2OBmU2HiOWyfcfcJrfZ1vw/+PJ1uNDrfZINuTaYUvMPkA3/fQHsKtl+O
HUa9kgIbOywhVJLadzMqp54+2yu8xzkKtV2E9UXzSZPUThux21wd7e6MLqkMjFel8dTZshFChv7J
JhHBXBK2v22G0IYG9iBEVBdnVakx1h8pciH8LqSfaY2EZqfQIsUXYxcccu2XpmhkzjqJtTWzgTqk
OyhP3Dwv3g/tLYp8PzpSXcBkjzXNJ7DHxa790SZVfv9ZzO+3Q+Oqp821PRE2SiwSjZtRoVcjY+h8
JkP3kHJWrsJj0TjJpCnU1Zn7tX1Hpumt9qM1bU64J44H3BNznHLjaIcopU9w9xELQ+rDldS/masd
JGMFc8ZsKXXdz3od/7lTvjmDvyYQlkiy13QdZgDjGz6fhvbowMjtrBocIGpy6l/Ox8dWu+8o/2es
up/1+f7MNtisQNb9ZZVT1fQENvuLj9KSpfTb2MC4QvQNxUkoTPDdXVhT2WO0WgXdcX+Mz4V6L5UX
oEh91qrXoZpS1el9HZoYbYat/+oejBzVh4Su43LXb7bqHEXZ9nPqwxeZlC9rqutThQ3JPBjhoAlj
GXSuc2qFVajIxj9i/xgPPmtsaFH3Ni/Jl+pqWJzGtVJcg0N1JskVTpqa0h5zErSfqrwJZ9ovpd/G
Vv6jti8vpn5nXxviwLfqq1JMDy2Riced83JAA7GdwS8OeHOv8x9/7q7Z/9gWBI9L9D9WcbTRb+sd
HLzaZWa3q2vr+O3ugIfiGF2IWrH1Zas8VsPB13Fa1Oay70xKEDheXeEyay7+xfo1FYO/162QaFJ3
MJaz+mk/UQMao6SiPY0sPlfmWX/ek8NVh9289tTDP8NxVeAK2mu/tuT35hc3ra8VthcLloM9hiUF
JqF2dbhcAypIuScsnrtdOJln18nnDyb0EUzjQ2kstOvFlzlPxq+zQ82y6d6z7lkX3e+pI1vtXX1n
L8rtr6626Bh74RFN5kHR+FCMV6pvwBJ4VDdDG9TNKRQhN+OJ1IcdQVkU/8NCANmY37OnWWCb4aBF
Tv2EUq6emnD/cepeLXWf6AcTshTT/XOf/K8usW8E0STuGGxGv3eJRuqVXtASsamjKX+lZBa3Mj5/
vtHvug9T1VGZGiS8oBiTBDL7ZkQfptmssof6+Nh/dittwXoF3t1SY/MvD/Qt0PV2IzhUGGekIhCT
9T1A5Npqg1qdJ3PdahSDDobRG1OdMrPQ727pEtdRXdxe9ztoBU7e+AHDRtNtWJotttW/MU/fGBp/
Wxkc1caASJQMRm2WiG/AuXdojbPTj3cwHmgatBrQoUEK55Oj2UMErfsdxg0K39dYG1jFvfnisrAf
J6onHN2JUt/PTBIDP6FOpXL3TEZe6VEs8OGoU8XcNXEIHvymIgLUw92nefXT7vWw7N8JI0XFmhRi
i+WfDar+y1QmrfX7mseTCYUgZFgWQOu7rnAYWhKztHFcA5cDyLnW5ltvuuxF+S4w9yurjXRCInvf
WVFMr1heSpf63uUQ3orvRMqY1W1kKAtr8i9tpMwik4J8/X5KrxAerqY+QipnXz27jeoSsothilDZ
+qOlUqs3WymhHdmf6tGH/W1XBnXl9j9Kcg+I6d17xsmzkunn8HyM9beZBRkTsVlu/fO6OK3Vzu1X
pHU17vGJQu/N/VAu563fhsU7jMhwsX+yD8IleKQus+FfzjE2FTz1V22VHxKL4ovmHNu5n1NvurBW
8/OK9CllFl4mv7G93vQxatZWtIUalirf+nI/Y6DHFYmYLhenijvciETiHmoBUVcIokmHn4XX0Vfh
Rvw45x4+6vwUdpRWv4TNDG+C55BwesXF7EkMCvHYOZUASCfyS1qBlnQNevb5vb/dkJayOZ8o9es6
70dU3veJeu1n6i569qP+YN8NP2vYVHLUZfdI9N6Ts9pGTeqshiVxAk9FuvtBcRLLiBUHC3ywBaQe
3YJVmD38tezxgkfixp65zWpcqju5BjXce3PFVndtIkV1jY5i2N7uhbcn7X22W1x/EDKL0ZH85PrB
3EkEtGZGhhmp12h/WdbUrHznuxwDCzV2qQOLwllR/9vdr7VfJl12CsjGv+yS3cxTH4pX2l/MAttc
FVTzzj3d9BUoJnc4uF394xSMMe72jFqZ3fr6NAUwT95XyWE1/2yy6ehTqHFeeABiqlRDRyrBqHV2
2PtXmzKv3v6h2nvsFCoVRhmH2XxprpuL2z5fUkrRY6y6N10naBIIsqPSbdbVT+PJsfwZ9NUwfj3Y
pjc+nIKp8NQTNFaukUDvfnfaqO9HMX/55dK4U35Cvc7GoWoY8aBN8q0iKbR7E9oEEpBfd790Rtf7
ESYEyMLNn5Kpfs6Gw+tleNKpd8r7Fqusfyz9edplaDL3beeVbTQbvKkObMsrVbQKz3rdP8LfiCEX
msx4t7xGBsTSjl9hf2BWdUnHKzaHXdZjbfpoP53X2T82hI078tRdbP9ptT6emE/XpfOGg5xQjiGb
fZSdOzx2d3rpk5FEttGqiPSHPjwsTs+z+LI83e8fz59mYhLfnZXP5tadlqcN+SqogefKs3HcYNZD
Wcl5haPE797HhZLga0z6yZ8rsVZlvDZOerx+7q5x0UWUZ82Nd5JZGYlTdIFXmcVjF5LuNDZs1wnV
2K7E6++82f3paX9rMakxH1SAzMkmfmPJv4whGhO76/Rz/HE1MFe7WI0/cug40MwNz8yDMYI+a3wn
doJyerMptucP5zEsnqt4iA9LdVWs8o2+sTuXvXr32if2y/hQvqoMPsc1CfkgnJrLZ7ufQ6whmVX1
bMzXs9mDtX09Oo/7n9PLeReNBP+z3S0v9/lH/nLZmFQq2UKQ69aFa/1SJZfAbVPz5RQoCfEjz+K9
3xRvEFil6n21BlApC+2lPnqHo9fp6VzzLZ+nXO0y9d4hvUAPdmT/7heWddcPv7oxdy/6gmF2iE/P
gz+sz2NUFgkBmQBmYNyQWo/F2SW7fXmK/rzJf8sYum2+UvgC+iKL+jzGdyYREgCNfVMqu6chNT5o
fLyNpwdYEA5MZlcKCjNEfhKOpQH33NNKzGAeNuTOO/+a/aijy+D9uUHfskukQZAykEaFKgAx3vw7
hTLEiro2OvshOxIqemVp6dgbFXhGDG/kT4JArjjcMtZzZdb41t8Yrm6w8HcFAK8ruyS0EAS9UYH7
d/0qV6Zx2FPrZN1c/XIb5UZa2GG7Dbq9f6b4Bh26gTTF+VFpiZX72ns/BKbpX9ktx2hnRyDGS3LJ
g/0hDJI5K7cSK80D5FxV87Q7vBR5XEpFmMDQolMOx1+McnyBlJw9sXVn76x1ag5jWjYpVH/yjSk9
62FTB2dtgcNAuSRHMmKweWw111CSSx93zE8nGLbrs0PN+r/gpG9uhK/OmBEoD1qDIIKAld+FYU+n
tjRmu+5Jediu6qxyr1l9dwgfbQ/Y9Di57HMu241beT/6rEqOiRKx+3sn7xy81W4Tfh6SuMdc42G6
Co2/KI6iin3rKcLXCC6RWHMaJwrsfxhjdnWn9VqlXxcE7NV1AHz+81C86Xrfb4DfkyIZBAYJ49nv
NzhahOzO6n5YVLXh9pc3MP1hpi9a9Ic9agrRyp5zLuPhClU1euq2vvjWkcK/1EgwjPvjTPdomVNd
1uZ2xGA6uU3VRE3ZQ0gBqXb+YkDHtaPs7QUMdOlmq14zYpNtdm8IVah/Ojch5ai562VLdXPUADgz
U8v5OOVNtt3Dqq8Z3iXvssmY8HdPm215Qt0hlRSTD1u/AVFeQbuK8b0dN0Qd1iZ/lB+avlH2z41V
/9P2x5B1vJ/yoKs2xfUTLi+/PmxJgHnPaypEG+qqy4ugc5xMxwVLtPTobD21hX+udhYze++frpup
nN2Vak3anuKfiGTbOXO3tP5Wt+y/TF243YgnnsNxDocCdSB+74yKaq7Hw0hvX/Kn2k6FVfFvAVPf
ogdkuHMPWIYw+EL+xb1+v4d5UfcS9JBnfUoc/rJYOWtljX65a9ZzFdOiq6xGhdBt10zUBGV+vpxb
LnWXN4cVUZzGG07APXpWAFPG0jLc/Ff1F/vJLWTr9yFJYjOcGMIyL9Ds24QEsmxPpZYXyz7FArvW
XpyX/f0+Jg1Qf6JKTmeETlwsTnf7FcFId0aiJacs37SP8xCzFOo0of7Z9k3faMl0yspMS2ZLTNmb
fFncb++vGTy1XrVBH2yWxw2ZVnd6Mp89lKtjdsysjbbR10PtnhYq3H0Ov60l+0K+7tmJF3a8X7M+
jz/qZbsk4nIWQmJyDhipd9tHJ52n5WL/0s/Sw8bCWYfiuJzdz1bVwvlL1PI3rqivTrQIAnGEIkmy
nH/vRAKzm8u+umoLVfRhKMdV7DmljY1YTYrr8nqswktrPln2r16p02E3pZTueuqmi2vUvgpWKK7X
M9mUOWXrL0nFftcezn6p9z/qY+leU/1ONe/6Zh9eBhhloQDaXx5g0HE703pU56+dSeDm/Hhvn0sX
w08uSqLEv1yfjufmnfQ+kITEjCJZBWLvfBtMhGeVFnY6/S9sHP8DWZPWakDhJLU3nf8KcR67uYod
caYtcC0RL5MWU5uY14vbVUTc8qSKfY6N1nHb6p+WNWjW4JuvDd+CRnNvvuVESpmnDw1vz1RA0zb+
rXzZN/7ZW1dRsxzKZCGqtuffAxT76qxtq+4wPV7D8eAOgZ5iaHHrQ3j1ba+KLrGx0u570kaxWN6d
0/nS/rBSM5wtCD1KdsuidIuHg6cs5sk8wT4V/nn9v8VYfZtsNuOHABgAM9SD30ZSr+XdrDtd1EWx
Le+afh909XN5fdg2dk4sFsHKRblpc/MJColFlWMkaaZNs8UdprrnErKD8vgylIf4Um2u1dLK33Lr
6vWVE2jxvrKz03Tf9nCNZVVeEN7+cMAdeD4G+mikJwgDdGMXO+eP/a4iC64IR3UHH1DB5k8kx6nE
/nTXOWfXDmHKcBU8dedZXFJL6aK97qtT0u/eiotOeq5OsHX9WU6bPeWUqJS8gU7evTR3veJb+F/+
LDGxPX0XGP4IfEgmquR/cS33O1ufTpf+uoAxBUo/FO1uo9ZvY3l/KrHWkdU7333++Zay4H2/JbZ9
IspNA33N+rZkX/Jyx/HH6+JgPBNpYR8Ivj88TJef3d8S/PX/MhqjbWAHs+FeE/6174RhJBkTnM2j
Px7dl6XmrwuB1IXr/rL9uyxr3bR0t/7nEEPJ7z//jdn4fyjqv9/92/7XHvR9fz0O1uOzcnJfXoZg
ue68rfs4X/2aexcvgyzxY7V6ij0n+efPIv5f2+JvDy6C+Q9F66Q6437ortajvxyC9fz9cb+5ur+K
qPHx+P4IZu6b97BZTHeDuynd2tPdOP7H+Kf6i0PnfyADGKiImrJg3SB0+tbM/2hG0fenXMHWunBm
0RZ9o1SYFuQJw0E6B6aW+lIZljYaDAoPlW+8OQjmL5K4Uez9x3CDBAtrOOmUxMY7FgXVvznc6kN3
7vXtsXha7vxXy32tvHC2ZNaFMCiOHnMt3LrjEyYzlrHk/X30Fo4PC3EIBfOyd53kGa9O1AS9N+Ah
8rqUBAWf4mfu4vOBcnr+wdu7ra89DF4XVO7cVYPXOlHcxjt648/9cv0KD4/XxnvvsXKnj4v/qDAE
uDCZsi4oP3ppfX+pLocIzERPHP1TgFXGO0fQnLmqN+dAZcfL0ogb93lzeto8j9453K4s95+tv/Xz
ya0Wz01wyAbPcK1kMXgjVJ3u1X+XJ2vXVGMk8CCi8ye38zp3raavpZ+Qvs/DG1y5ch8PPlFoT1b4
XgTXuIsIrtwcwiJ9b7M6maWafwzwXL03vzCurc0UH1rKyu+ZQbPsXC2c3EeMeO46T9XgcevmyczX
744eTIseSDi4+Kq3fqQwhW/7zlMeHxaYj/z8ocqun9mqICYSd+NdnxneE9qz12Rk9ofHuym4BloK
VYM3+LOHHt8YS+fpXgvU8KfBiD3KxK2XKdT7IQauh8L7BH7Gi5qLU43GU+5LHz2GwC8fIyCWW+Zb
k42hsflBMcjsKQcIlTEk4Jihtt4v4nX9wr3Huulm6BGrNuh9bIYfffiLmihhHkY4MjxKOLpWtFo9
xBgHvKcuaZLRh0DSHxfYpvah6g5u68blchvmQXwMN4M78pHl924RzoLnTxC51/MZgNDdjIs8IFqV
OD+OUR7/PPK/mHq+j3wSL/F6ky8Fzc63kU8CTtcfa2t4IksiwlM/hTCrrqbQL+6Xits9F7ERTi+X
zE5Pd3k6PQ4LUveTJlCD8q5YoaKuDL6dQjtFYyWZY6EtDutuSZ1FZTW721denvSR81JngAfvvnlS
7q+hHqAPeFTXWTS+EsEBERyX2v2JTsd1uNCi+VL1dwusJukp2KXbde+3AbFqbh+ayZS2z/pL+2y+
OFiHH4fSN1/GpIx1/7qEIiM+PbVP80SNDkEbqQsPm1dapupiv65/bR/gQn4Y3oeFk/xFjLJK/yZF
6tehvEOgTRlEXKDfVIrjdbwU576r7mY25I59mhOwczIZBhAED5NU0CMbZE706bScFa8OvL1dU/wF
RNzKOv7eCNCsrGHUFILC6Huwh9XbZqVTGO5O+9CpU0cp0wGdjyJC4dTFh2NIjviu88uc/BTCiMI9
5BV2VNsViU14Q+J9GWtWNBQ48/35KS5zDvWbS0BOR66FFnNq8M4/zH96Cw3J1xy/5CZdOFfjix2q
ORVAImtOAKSP1wPrv7LzB4oxsIhevR258JNnkG+kueWvgcCmys9n4aGMczst2sjchl2dOlp4VDyj
8nqqAE7+RGlQ5y+bzQ1I/UlG3/QKO+/L6TS117sTK7EeSRla1PaLJtb48w8DLu8VrtwBrhVXfxg+
qH/3lrO0EYbFQCN498H52b83ZnwwGc8wxf15HM2/aVpCNw4pI4YqVRJQMZf9viWX16HqJ6O7PhIN
UJoBlEKj43eXrH+rXJ9txOw8Ig/w1SnZcdEabjt3TxgLhoUeXeH+trH6tmH5yJYwd42XEe3U09z2
kc1TeSH07NEJq+UweEowsQedknHmmRX1QDzYUyx/Fyor+FgnO2GHvb5ji27jNsY5dz0G8zzAA6a1
4baIHFizo5oyA+dAbx+V0b023uFedWKVimOXB1wVrv1w3MKXl5R2GOghM1VxfCOtR2TuWilOvhNO
9sE9NCHVm80V/px5ZugeBJkYRP8s0xs1wW9dbmHnsi3SBghjpujlNzVHm/fzM6yIxVPtL/pAe5lF
zsc8JFPapdamGxDGl/QZ7pu7v8xH5v43LZbupMAkOgUx/YSsQNz9e3daZW+UVd9cH8+hGo0p5fES
PcqXO153CbOU111y4EdNCcu9/d6/FVjk6kxN1fSQkLG50dM609NTMnw2z/LdIdHTYrVdHRIcOKkd
yfdyrry22b7xZhvqUkSo6Trs2e4hwXKe/nvQ8Mno4CTYuSq3zhQMIfKlmbYZdemTM3c6rvYrk/t1
z+btQC6V0g4iWLiRSfgTKlCblXfnzOASySyy0+39Ocsj5WMWcfI9J3zKBfT01ortqmVrqTOKN0XK
2vk485edkk40i/LonJ0zSg3fcW0uCo/Euno7JWZa3jkf+xUPgBDM9CwqBsfOImkaPsoUgiIye5P+
c6RRp2yXFMiDopDybCI4EUexUtMdh/A3hYKQqEhIvpSP1fQkUs0odC3HztfGR8sHX+I0EcnhwsXa
TD6QA2ZctnIvvrIW+cvDnfh0uyLufSQpmG+ZTrdr19kVPxin4twQ6fJLLqN+nnk+Oc1Zz9c1TbYj
acopUdYNzuUP6dFDIr0g9xtpyldrZ5sdp1Ay79br7Zb24nTdyOspo0SEfGewDnCajWTa7JTYyEik
+HU/uXtNYB19IE+tpibvbu8RapvJz3nr0mg5iYvK/fktHVLznA6COfGe+g/So4fklBAylVy3HG/T
UUPwyuKfUFiA15pvZRBJX0lPoTYkUyjtYJDdGoAoaXvL89/ExB1bpHW6dczXg6o86JfoRSTSHBGI
TAKeO9LRjujtr26WYS0HIJWvbjKjMkEmIgqZQfIjt8aBQ9+MkOa7LPrRHoMnzZFxc0hkvNfJ/IOh
xdDmcvLw8iwqxL23cWIyd+Xm0ismEvvqbUSqptLl4+3i+Ya4Zoa6TFE5QFmLKOU6M4a9zDi+kVPk
YaRdO36X3F9NnbWJWEdZAxjLcg/5L2NU5rkNj41M5Winc/YOgWgHT8a5HJIvm88dp86W5GglFAZI
SoQjC4sezZZfvwcuPHDi7LVkyZDhW2fW7Za8vx2lRrNXhJHJFSUfhwvCUZzBfZ6cQz2i+Dynyymy
AEhXD2853VsjOyM0QissYjUw/G7TMTCmDxkmalCk28gJ+rAL+xASLlydP7fRdVFF1/gYnWOo1lHn
iqgL62AIjajnv/xsk32yTfpQf+g4lbQYX4usII8xq8DfxpZk+m28jdiGAisoIjORu5i+xV91IKfI
HQniCdUHi8/zkJP5TC7tRPuwpPvPYRt2cRvNozF0IjQhbklR34jE/OjIuyG8pnKVmitOqRWRzxIN
L31YJHnch85yCC1qrLpa6nAJ3IWrJtNGd0uzu1CLrmkdzJect4H+MJarnGJyzYIp0iJ7fQ0qX/eP
/jE8BHXU8nMI7B87tNV9eHptHswYLS24RGNMygPg4BCwi8ZT4ERWatCWKtnieKGx1IQJ4S8YaYu0
Ge/T0orKVZV9vZYreSp7/fVc+ocRVdmRT6ZUPt8nch5Zngecsy5csOs2gJQFc/DEs4q0plT/mG+c
jUil4Zr2R8P5TbZ7OyZaOoYHfhPTn825uxPlH9IcuT6y+7x+yl2brUQBICEnqt+qZB7JBQZ0KK4m
P3InEvg4f58QgsSzVFwJV3GCMI9JRRM5UtorPVKhTyDgKcX5HGp0j/K6T2CbzAwaM4+Ku8Oqz8yQ
WpnPDfeqktlHw+XUikup9DIxenSXNAPqhUBJJ/SSPpP+FrlJK24CTUWWE5c3ovGDoln0uYwFLTq+
yMiCU+i5jidGH7670cdeHuWhI8MkglIwcBiQ030eDr0rR+8zTBivXbhNZFgbltu97G9vEY36Ycmz
EvKCVoxEGZvcWSSAKpIpETFm3imggDHjwEnKyEgsXq3EDspIS9rQDmQEH/3mNuqcwH6UZhRMHGlM
f2u582q99qH1ek2J5QtkUg0hodvrr4l2RXCkCKXKhpjqdZXJ/WVkVODVBhnt4g6/Hygb/5+WqgjZ
DFVf9YEJQZ/gvuRbJRI58o+CDXS9EbXBbH35dOhznY6cgiGDayGo783QDrXADCf+Ozxs/aaGs49j
IkP6TLgD3Wgzhv79uY2Qwa/oOsZPOmSUreSKBJfSw2Z4eWuhQcQzKcPrmOxW8n9kK4yapLt93Gcq
95ezy3vpeoORIl1/eJtvmDd0uDyqTAHGJFNBFoHZWv9QvxaD25iSs+UqyqbjXBkq3CQ0EIW02/6Y
MyUr7tcQ3OJEX3ccZbzVbzLS1LChEbvVbkUDOL1CshUnFv/oiKLyL/QeZKGBQTSPB1kIoh1urdZf
rGi23iP2MRxpj8wcuZR8YqQaE0KGE9FNdOo1has9Kng3EVpHr0+Eg8gqKD/57b+a1LH+KKtjztqZ
Mz5wmCSm37zI+sanYRvLamom+2i73LM0yzuKOsazJE+IRwq1eBd20RRr/BAt+2AG89AMCGJl5dd8
HVvANdF81v/oEDacuY0k38ylXUdPRFjGqm95Mnr6u4p3h0B+CEx7P7zW0bjANsN6R3pdUkenqI97
gj7mycDvXbT7Jb/lp4zsYB7rURuOvGtiQIMd2IESUqYj6TiUMGzeWYmSKSzwajQ9FD8o/Pd3g+V/
ozTMhHAfENooKR3fM1rPM+zgtm4Pj2qkRpATBvtPPcK6xybZfuwSShndNhn0Ar5H5aBSVFqyMcve
LhszmzD8wmgi8qG86lGP3/mpiWWOl1GzYKY/kqSaGn5OP2xxmUAWGBGIaCdtfHovEPDXpie7I2As
UB9qNkDpXtOv4/562/VkVSj4WnbCk+OyBEQtq9Q2MlksePV3P77236+t7t/zrUC7bQFfG6LDJGfW
MVCP/tlrox3blmxON0mH1UIarYRNLD0x3ovkt+/a3+wr383kIKm5ZswgSrdM8uf17zVSbArEXLcH
ZfsklstiZX2gZYdwtz/XF3e2oVQCFkoMVaEouM2z9UHiKVpT8bZ9zp+OC6o/+lo2D7VF97QNoPZZ
4wR/Oj5h9CzX+6cttR5+7DenNamNH0PkhIZPWc7wgqxUbKBVdHxF98VOeUheHy9e49tM8vJ5+pTp
c3jusvFym8LnlRHsFkzlzA7nENp8kjaJGzXUXok2xPx18PHR+SqLZXFXv21N77SaAipEPKuZ9bQj
ynShL7brgSq8/rAxHq3HeUa953dg/6qJcYj5A7bYP6NjTNti8vgdH89h85J8Us2mbuV3gm0M4mRa
kHj22KU9I9ZaD+kZpS9fouyhvRIhi1teQJjuiqLcJhoW4+SSWdjxWrH8ov3lUbU6Z2OA6ozudwSk
UZc1nfGKtYlvjTAHT8j/FnggGqT9/zBnvhmJSrohB8EMXwjmDFwU3dn5ODwCHvkWGIUeT14cQFnA
Hiq/ICRARJ0YofLRJk5Fu84cehT4+3lKBCwKCMGvgGL+BTBn0e5RoNF+JdASECyQ6wt52hEXAwMI
dgNnjO5FII6y5lBuuynuD4mci+7+KShNUJHgJ8DcBUgily/ugea0Wz6WL0nVAQKebohJPuMZBGpy
G2V9fGt1IDW3QroCbIeZJyBcnvqr4bfbi75tc+qXYASvf0FgKi1X3BWE9Wmn9udNtDyiPC6PClYS
NCuYqLiXW27B0ioJ8Cj/OnEnrvNB9FlYJ+on4I8fkbHgU8HaX/KWZtXJJH29wy+6Lh8FORwSokD+
hWuCfwtYVxGJYB25uAAvXh9BaqlOqwThf7VK5CDIMN8IRgRdi2hFiiIq6RFlDcbEyo9ou2cwiu4S
m3S7qEgAKHi59ZUBvBChCKa8mSVmmDsEIoLknk0AoiwBznq8Id3TDdL09Jdc3b5J+8hIFRGLkPSU
vijvpN3SpZAv30lP6gwPE6tGHnVvVtgyqC9ZEcuQKQnB+PfxBcQJKNRTOZezyYq6DVV5bbMjH36N
OTGHiCAEDkMFj1AEO0mvMw8EzuaRFn7ZQNRPuTOn0Qa5j8iux1zGmz3trlbWC1CwWIK+Ww66ZK9m
aoRyjrIWg43J+Lv4L3iXeN4j8mNyyAz5up2MAmmtADSx13wNhz3IVMbLvyNA5lPOgDw8coFb732d
fRtt8ozqp+pd/Hwj4/IsNpcvA8GZ4fA1zQzUFp7+CwDL1wJfZdKKoPONNXfFArJdjUBfjFAPJdNK
bAJfOP/LBMFElH69TftDUjKivswXcoxcSOBzscL2Ml/LleVj6XvmKCD3xKt0jyDW7nOgenWkHDzp
KllieDRuxm1wKQR11gNO18DeI8bsgvJbUTHzX5ZlF3fd+6UM7F/V8uLqj3pDrZ7nE0Hsn90B+EGu
4nhX4URjpY/MD4E+l0/RJUWvFJVZ3olObEXt5zEz+AseMeyyN9SzexMF1GDrNqLDp2ziorn3ISya
bL/lp+DZPDwvRJdqY2u1+4HmhmbGf//ExlT+MH3BvnqC3o+ZFrVgcdvUk8MP2eTb+Mxn8vto+vL2
Koe8n+Ovg/eRLepe1EJoj+dRw2SPRkFuDv+3fLe9KYCXxXZ5XlyArxdiAuUz4rT4a/9r++vyflye
UUsu8SkWBC8wC2XPF12hA1gZ6KkiA0EC8F2jxV4DAbKCAVRfC6Zn4xOos3WxC4NCA1HlVbR8QQqC
GXBCRB3aeQU4FWBugxYuwUxAQtoAP0zuJgq1ikYOZMlE0oBktGF5NwJ1biDzUw0JG9c5WL4UqXMI
yBP0Q5dp6QyELNhPS+lHgYI2sI8vImUJFAJLfCnugiHkXtYNcBAp/4Vf5dw5HStf6TREYI1AV8FK
ZbwDKVX4KAGky0t6vqFKQYUwW4BIRUgybPI1CCuz0RME3vbYHvJ4SwNqxoGMCnk3f71gVZAfEbao
/aLrVxkeJUG2PJtg1RorwRSICK9YDQSbWTdgAY4UkT4LmEF8dLQVKE9NZKC7Wyg7Dbp9x2A407U2
blrBrgDawLqhPx0kOket7uIGHVwUPTxrPu0Plac6ltYJ0rh6P4YQ80NihkeQjIKwv6TVgALp7UBb
fsGdE3+dAQP0MPDE9GdJFVHtMeijfUC+GBCiik6hGkjTlBfbo2kIiw7ip+MBroyg+l4FG4KG6O0v
A1P7KQDWBFTP+YQpBOQV5EiZopAIcrTV9klQlsZD8XD38qjXxS4k+Ad7lCB30y+SL+DcC76LsKyQ
AZjoWGO0ZX0/Bcd/uoySOdgkICRmYBvYCuQTueCtT+6ZkdihrhuZYjLBttEeWYuRwOJV5nNx61eR
GPHXfrvYR0VqBuJjZfONRrEzAijE7kbB55t1UhDDly1QuymkYpEA8r3KWvE1RmQk5DGieL1dXcT1
BPp7EQQoENFhzMhSBJBkeH89nMDYETOKvIr9hZ5m2MtRYu8SA5wIdghNJt1tEiJMAbiC3fbhLlUS
JaGC/KJZdCAzETDAID2GsAoudtQKcHu+6BguSnh4MV9Fn1Sjczjnk27RLexg5G87MEAOEGcG/8fc
eTU5jiTZ+q+0zTtmCUGItZ01u1DUIlVlZr3AslJAa81ff79g9m5X5ex03327lt0skgAhAhEeHu7n
HJc3YhVRrsMfn5+h3dAE7HFAM57XimTbvvQioI3KSqwBFVZQLKyaVxD1nEN9E12T8gD7zwCJ+Fd8
U65ZVoGp1L3iVRw5fhQrRrF87F6lNThOPjV+uW58FIu9y93w3KHWuAoexAUsuMQFq02xqUmgkpRr
yR+eWedAJNK/S2txR7A3tuLdglXcp9/c+SJwChpknbwbNFLDvfOZhyq+g5BCOFX3xDlJUvOIRaC9
2+jOkj5PhQp3iTstwqk4nMyPEaFY4tnkiWJbRHjF/p/TarMJrwtwE0CFxmjRPNlN+aVYkgtnnL04
OlHfQ0AcWCxBxf1La2U7fhOuSLCamD9FhFiEnpWVQYxadDURcReex2fygee2JVouMlfikfAwuHQW
I6vsMK5nIlAichkXtvQ875THxXpajdjmcjM+iViYCC1Mu3A7rUtCCzFbhBkWZleE2cSYFROemASV
O2FwCgIRIp5GWJcA7vzKGCZ8BqlmM61FaEEEKsT0KOy75idrXcSDCKIgf8E7yrDQQZM1gg6ujjkW
AT/RmT9N9fh7GG7CxaR3E8HFYFhYOBZg2MlovWRa+Qz5COuc+tad8Fyqq3+KlxMetZuKXpSs8h/c
33VoBVy9CKyVm/BZewpOF6IxwmRjYUA1ilcRqYE//52gJgO0vIZXW79ZshgXEZkc+5L6qogJEx0h
sHVUuJmLV3BF5fN0FHPLkhGZ75W78kkYQGE7CFX5+fVPhI1ogGvUTzSShjcQ8psL43rxROaVRmVm
+0bpV0KkIvAl7BWFH1f9vYgpy1w+4fXrbDVzfmGoo7UItUF6f2l5YD1IG3WLDhBTR4Oj8xldFvFj
ipQx61y24T2/v8buZh8ypJhMH0MgNcKSfAbamNdoFM0VjXVZAVQkms8X4v+YUNREWwn/CINGyBxV
GnAwfCnmaOKubBBZeHyE6LhQHetGRLaF8TdWVOVlglZ5zCJEJoJ0NVv6vXiSy621IjBPJLMluSvh
fAi3YRTvtyIaVdLq04p6UsfPObK6FZ1IuUY3o7WIcYoY3dIREXhh9ZYP4imVAnlFi6t8Z/qFh56O
276hAMW7pZM+C8cGZpfgS7jpebmd98U1LrkV8UvinlwCrS6ChtINvY0wMA9GzFNi2p6JX3fXixCn
EJAWHSeCACvvx43sxW9ir3azIOhbnumkW4lDaT4qUC/i9hgLvoJTymFEzuAzxzCvpc1inWw7enRz
I3IPS6fmWo1rIJGyVZz+swWNlQihxwTSRZt+zm/JrYjHi7h/uUGTRjwjJhnOdN3MABIPGWnu7bTV
Tp9pE5EEIeHzkXwwDT2L7orXiPdZrsDHgpGtV9gCRrGJ2yM8A3FJIhxYHWC9rEXoK8JmdvxZ2Fms
5/fqKdpb63l1kW2EwDGcJTZITB7Le2HkhUmuMc0Y17e/wgpf6Qf/HBwBGWrKopLGP8kIXdLqoo3G
/AA4tAT957f2PZLOgL0GOJJryVmW2w6e70tl2Poe8o8NR+9Yn6cjMPHHu8JZ9wirENBBnNQs+DA9
vzUEjJ8ub61h/xXy+ovKrwmhm8L1xpJKwsjaqCC6fgUcLGbE6WoVcUtozd7ojSvJUURyJT7lf1G7
8Fqc8JeWsZDPhUwtygJRn+2ruG5SN2qczuF8gCl7o31c9j2oopjAGUsG++L0lBd2QjRT7eQ8bIzW
gT3oSDfLxdr04f9rmlM/Z1ugiY61Hh00nP16Z63/MnD4hV4CiEah/BMitQQQKfr+tS6I1QH40SxL
8KBnJ4FO33IVCNrIzV1a3dTy2ZTfTSCvaGwgxJHppV+X2/6vngtA4i9BNnEd6OBYyKoCpP4nzpFp
JGMyXNrwYeHMTNUR8cDEBSbnxGsLVEFy/304S3buldvvcKQnl8CEL93lUHvxR4hkRvfjR4DOPxvE
ERRn2kdOcwJxuZM7O7mLt6WTr14nJwZSGZzN5xSK3eQsf7QON2tf7qUfy52uO+puucvuGIePpSMd
AeFtITo8BGfZbsE8v14cMS/Fq3v9HGwAIOvkWok8O5SDvCd5S8T9DR45uOSYReWO2sD6BgEBC6sN
7G2dHpYkadXQNt3OsFdBZd9ajmCTAbW5j9yzN4NjTOziJj6tm+/wixXAn3bmxXfBsWaoU6ymsC/j
Smvt+LFe549z4KgjmtseHkaTutpjxWN6NGV4Z4v7/Ayh1rR1i9528bpvYAbBezIPnGla3bl9TcEa
UejHRhV0O9gnZLstGM775StQLzdyUCkC3XlxWohbe+kwOcGJpK5CEPH4PHjQ29CUEf5BcRxuulV3
SE/xHeTZBVJF5+jBui/puhA/p+eLTzzPH8H43pk29NTV4jup9JvaQzNcsdxyF7osM196O3ACgsgG
GF5jEzLv/3ko94sutCn6utB9J4KrQXJaKF/QRtklUMwxTYhvpd/biIm2ejf099B6T3NurjrIxrzq
ZhWwPjIZqN7GLfKmf1Ue52tuRFwEQGqK04BFVBZfiafxpTaNVl425w5N9QFwWNhThMP83hvkTfvW
XzL4Iu0C3u6m06iVlX9Xl8OhibcGaLpmKT3nBpqFJg/HuPmL9vknWwDlQ6X0MGpwSMRAT/nVOHbV
WJTWJJtCpAZEJOq2QCMHql4hBW/ZWbMz5C2FpIPcv4xeJ637v1I7xuZ8NQOkjER5ySX8GFQovqp8
ADyklm6WLs7ZHg5xsFJukvv54ugv423yZLxOxal5Ct415peH6UzFNZg7iFEUA7VZ7bZ2iGGV+g6t
BUa/r96SviCn0bjtR/+BbG8BZPmH9JxSNPqkH8eQvBPwp/lkqN4FcdvGRu5Wr5zqFapiAPAaqTqU
HXK7e0Z2lMm1L13te/0hurR6V3NC0OazY8k2zARDttPZrj9AsHRP8l3wHuZeABoKoOCrlVE5wV7c
zDftR6jbhorkv9OiucPPbVZpl9cYzQ/c7skFEou62Nzai/f+AEsyfg7OFlqioZ1cXGQP4gfzbB0n
6oHfWrdw2I2EwlG2+mg9doFN3gG+UhbYOgyUyA2xLORdYLZRrv0NVjZh6on/3hbv8zG/ZbjHH0Xh
5OQdvyvsCyxW3y6+ofDEWoqnC3ez86jJHlHnLXK4MTjjr2a6TVvoB6DqYamPaDJB18mcS+8Yr9zC
RbG7t3x2TfYxnSJDJ89WM4eAensMMLdrCMV2K+QfwFMWwzEBLI25hHhHkrewkbCUFLvBsZNvEO6k
SrhFRugdCy6ULjWbWShb7hGJXei29i0nCPKATFGuAVD19EroN6BLITdOOtoDqoUsdmC02YtnbDAa
OclTukNUtm2BHjuFgqmbNK/HayO/WqKJhfytLVsrmqm4j1vb/LhsqpM2ohEoHsCcILNh06Uq6z5/
56pFGBABlPE8ANU7mdi4j/Q5UOxecc1XIqCInYQ0ByuDwG43xpZyAtPN2DsabdVQK3CzIArcuFmx
Ciy4Tl70LdyPr/UTGnLxvm+94MQaxZ2zPcdUv6mzbVA40GhtiGuLtyhxBOIiisBSOAGgfGo0xq5h
edgvZDpa1J9JMFu7ECmL2S1KFwHdelhXgTOOdjW9KkIBQUYFa2En2GwUz5A6SFZF7M/DBp7jPHip
sqO2IpLVerJSwnUONW30eE5D4PK+6Y/toUCNwu4P6sWt7pZwG41D9IRyiPZi5c6y8+aXFgICkfjI
vfjt6BqhtyTearghQl9IwQSePnuTEJlZwTZFZ8YAurNXtZf2XSdVe289AKROcsj4fgMCFuENqDeR
Oz9JszMYLg63lK4pfhhkfgR5l2Ih4NaY7iBCje5l9kIkcyh/GrlKiEzLxmJYsFQ/Njugu+SKacjU
smVqraAZ8VR8tJZNCb3pNn8PYTiXblg6iO9kj8C/g/v2iUcCOsd8HRab4DWhkz1D+pXAtah039Kp
6YWMS4ra33HG/L4C+PgaSvbFcBCpQkdqQMcXQt9oB0uHVxiUCl1Wtq0ZtC9PAVWZvQFSmDt953l9
p+qfArvSqQN6v61nKFMKmDGYAQnws3zQqVpyVAZ7fCtP2o8odUO87dGJ3heACktnsavvuvcaLPkN
6MdgsSoa+oFdrq1zhurKg0pJQIbhY8CN/kBUKYFIY3koSXyTdvN2qA/TSeLI0TY8Tc9YKSQkJKSX
6C+ho5egkt2emRp3iNrqFCwx9tD5otDh2PlJnsA82+2PtlgjmCfUNWrUeG1DssG2hwiK34x3xov6
3t9pBXIV1XsKs4+exMqXof6o38rPoBfqHw1iC9j2cFdXaJloj0riUD9qCc/e8IYE7DfeECJJyPHZ
MtLgiqPCQMKHgZlP739BJnzCY2P+YNQ17kgkYHAqCr1gYwQNphf4LpMKJ0t7flUyR17asflB1ZPv
6mFGF4fHM9rJo/wRkBD8RoWY8b68p6dBSwenHZ6Hb9QQxplHfgt2UERJUjt7oMURPMT5iWqiPoud
STFBksRoN8Iu8OYKaSQxbejJOronbEKmngGi2NarYdmAbS/shinZoXYQj27zmtFD35iEWCRF7/VM
bV1mGWCRyIWHRNmukyEK0unrlAqZjgFlsK16HqnGsqpW2Ta6QR3ELp/zYVUUCLiux8DWcE9VV6Ib
g9knXMS0s9dzKpPauI/d7awIpRsAE1AKeSZ+INvUkGHhjInLNx2z7Ef1HTmAK6eKR9qfIR8GcP8f
gkfueS5dZEJ4zojFDuEWJXnUqsZTdcteSL10x8lrjsKi2OFdfPfnLswVWfLzostERB3Ndh0G9AIH
5lpe4CeuXN1buT4P8mJvJQgCpO3LoCnrKj9MygXrxb1W6q5ENYzZ3IoiGNyhN+iXnW6AzopKx0LA
BsLlgxx3z03TvcZTs58SZOqmBkNovarN8kku+nslLv1ckxDFWpuT7EDHPpvx5WmRzYd0SSGbKtiU
6nRWjOpHXJmQPGCvhRXSNpQ3QlMyLKNNvchuqmX80iZPf94GX4pk4OZC1VvyjwZ9lxr2C+Fj/dQG
oabkY1IM87meTrO8qkkfzCu1fowIVFww0sj6IKNIdtl86tUfU3+y6Ot/fg1fBMPFNaig/TWY6BR8
0YzFF9bmVOlRLWnF8mZwK5YVBLzD/Id5fg/2AThpkKGdl96z7K6w6m5tUg3bX55z9XTpTnX+Vxcj
FvW/dgohK8tzQ/xLkBzMXxvEyEJZblqpOGbBd1YAXiQjHhiMnk59FOKiiGAxA5Y/5hoByoOMvlOT
5KuxJehixWslI2gMbyQPNoV+DvPFIYVEX/6g7kQzjV7FWuHP2+6LxjdtJ9a/0KQsoDwGtda+uOHq
3PbVMgunex11AnXfH5TNo7XKkA1d9X9xrn9yt0VdQhYjiyV0dEggX1qG0VDNcW0O97gUBENuEVQk
VPcXPFpxkJ+b36IIjyKz2rF4x6rrS18wonaQjWapnC4hJQ5fEJfumtWMFz5dNsig/i9bDyW9JRp2
KkwWOh6n/fVhZ6FeKWYSDPc430+yO0G2MW0HKJr9uVz6t9fp38P38vx5B+1//gefX8tqbuIw6r58
/M9D/NqUyMd3/yF+9t+7/fqj//w/fds1L1n8UvyGePH7S/9b+fHbXffSxW0Xv7Zff/vLoTjj71fk
vnQvv3zwii7u5pv+vZlv39s+666n5drFnv+vG397vx7lfq7e//G317IvOnG0MC6Lv/2+afP2j78R
HWI9CDDq334+x+87HF9yfnv3XqQvaf/bps1eirf239z4pZz77iX+7aYv3l7K//Fw7y9t94+/yYr2
dyHNB7WZB2ZqQtEG+afrFvXv2tKgnCKoNlaEAvZWlFRA/sfflOXfEblYUMEODjzQLJWra8v+900G
WqustFWL6JuM1tF/XfYvj/WPx/xb0efnMi669h9/074oa0j0WEND+fhazeInQ7q8jJoRD4kKHyne
1dsWjIy0Vu3KraCRHRQQJdJaO5pH3TOos4YRMdbzVr6DdiafAkA3A/TV4jA/zuvAm/zcS07jKt4q
DgvSLdUFX8gkAcoDLkQxHxJL/S7xEFH2qcPsBw7yoC7JuO2wSb1hrRGu1JEcVFaVm94GWxiiUAUi
sH41IeHWg1PsDTtqjW+kNcxlV0bPqtnMnsjSaduaPCveEgBE4sLb6o5Z2SUZdiSnPeG+Iz+5qfwK
sCoqpEdIQjI57w4chURVWRsstrlPD8a6BgQjkmA1unosCcnPXrbZMQbgUPk5+fEMzCvLRlBt5U1w
lo6E0bbWsTzk63oLwALir8x9RgQ9BYwA6bONkABEKuoQnRBpCEYbMytibT1rrulHvu02mpd6CYdV
CSu/bzwIz/49QScHooAbk9MLPlBkYo9qrV8vgxzfmiOQsFfdy1ojJ9P63uIc7Ce4FiUJdMlpubN+
VbgsnEBoX0CXNLsekGiz1p+bXUuKjIUJXDx8cUAb12TcajwLhkK/Gm/zm4i0jHUDLKMlyYQf6xpO
usq3vWanKyS+nWI1u/hXDvRniLXJ1vTVDyDJ5/QNvsB3NBa5jtZt7P7eCSFlE/p2Bm+JUB7iyieR
rUAUzUtZVQCUIK8BBP+GhSD47loAI13VYa3n6qfkdrHP38Dyw5se0Nh08GnrwWmOC7jAy6N6tA7t
Jr2rHgpy9BMgD4Sf0QoBeuDH52g3rBQAwctNAr1PFhnrA7V/XLTsyb/CEkdh9M44gwngbBYLXdVJ
/Ut6LohHQ4Ncxe7iUVtXW2U3PkobinOSnSPUSNI45j2E77V2m+/UTb+GlD3L6GBqt/KZnrgKgBtk
Apu8XfDdW7/LHuRz/IPxw57JjbGZV6y8wT6SrI5P6V0iEtwwbfRDuTNvk4PBCBDUqGhbbDUS5T9Z
rN+H/s9DXb0Kmf8xV/0x1L/MUbBKlZISLfIBWr43RIzCzq2IvZO9twEGcw2N+/HRrWLfYFSCpdpc
XM1beKgIuNK9ulHt1stf4Ho5UI9sye18we1fEPL8hr6A39voHjiKZ6GWRQobiCisIJauKJ3YyWsM
BIFe5ECidYCJ+waoC5PnrdLLu50WbvNV6kz8UfjeMd0cQEZ5s9zJa8nTXVa2pIvidzQ5MmO7RJzg
/fIjfxjWHeCJ9IE69hP46PlUrYVYAXzzYXcrOYYjfQNfwXfdOniOfH2T7UC1O4FbPpjPIS6HfAxj
4IYeWkcnOiRpSOX+cru8NUhYDVvjkCO4tBm24T7bXY4CSK8BFFIheLN3YCOviY7gtAJVQ/cWUXdS
wQ5K23z/0SOV9vKc2a8FVoE1jg2+zG1Bc7OStN8+En4/uoxJ9kUqzklg+aMMCeSpJWs57pP1QFa9
OBCnBIUwAQgYNllly+7o9ewc++g0z6iRmJ60Cx/pcW7lvOj2YkOhBEe3xcW9YcPBk/BQDtKugJ0/
uKSDnNLrd6yOnSWfBMe/Q23AvNXQQV1ZdAcBq1i6BnoR6TUjh3wr2ESUsrbivNlh/kFckWVNYYec
MvFKP/IYAiAtSk8D5gsNAFEMhELc5sjqDroywAl3RHtK3qXeAuWJ2Cfii4yBgPD3TDWtR86DcPhH
yIwwgEaqSX0AOXbRWolsa5OwF7VsbsFSOMa98Ry6BP7t+AkdXQaqQI8EnkQ3Trg10zHc4NbY9GCk
lZW0rjhItK0eQrd3/nwYCRmjX3y+P8YRk/LPa4/RQJ8Nj3NxQAP2gOgBSYR2JZFOIFsBCIJn0hAK
alwEgpH9MDi1AWZF4BEJBNEUliu5d6DN/d5b8hZskv2NWiM+9erstwKBvR4cO0HHFWJTJA3FCnde
97ueYdj5gy+GLPLD7uR+B0u6GmABIRKLOglabsyKLTkUNHpFtxGTJBvc0OMKmVwHfq2DMhWAbeCn
ZFgJX2KuhDLJ4nsPbFIcsCWtSqleJz9Ofs27CKNZey1/vddMO3PVe6ptOuIretCL6M/teumWfF44
zSa91ThQTXZWpG4FzwEyhDNxs+LgNTAflCPWnft5I4Q1XJT1MAaRa5I3vNArr+yIg4mMimHX33ru
DgURBxAYt5weaTQmcdXHenHnjA2/fEkQmeppV0IeDvE2T4ByLrSn0COJ+dMdkUzjeDQ3fUo6Zw+B
Z3okZ1YzEPEZoRYG4I8FQfM7EeF5aGE0VK62upBDaoHsS0Qlc55zbGvYzskXkGKLbkpFGcasq2H4
oCbzbGfR0d0FUiYzA2d20G/i6j/bjDUiDzP0Q+aOzBMT45KOPCKsglAsXdnYFExBoiuXnsXvgPBw
koJ7IIG63Mt25gZQQcTtCFep8/vdvMYS8PRmegsNxB7E4uh6KKbSeNAwn0xYn2R8/JarNnn2+BOg
fgTptN2SbqPBBSFbPGnDFYwOiw5reqEvKImNQ/JR4R7QaEWN5INgCLo1Kfk7cU4ExGiLJfnr1M94
JxqZNDBOnUhwCUKQ6oPfvtBhhYCrsutW+lpfd8zKZHxh8RD/cfuddB5J+c/0Y3EuUhQcZnQIEHnR
tWPKTBUjF5o4FVIVDpAzzCUTj2cw8kSXKCDU9DAj6MlYlwVdLMJ4BECSOpoYv8OpmLBa7/J0eYoQ
udVnVyAYyzXVhBumOjhD9G9NJFgFFXbBrFz/EFhHYAeMWag5cDAlRrHoqVdS/XbwBQJhTZwZeTKB
cBPDoWOXwkFuGAs8gFzFs8HVxUSjNQNw6lXDDFt7YavEGnemy4gWI+2NslRBi6p0g8Y1RN6XtpzJ
3DMWvcWN+TDeaEdsGs8ajW0QlKK9kdSg26Vr3F8kY6BvwgvJsXqI4aLNSWTMLlaZaA+SyzNTOEoX
WARzNfJcxqPMr4XhV/kNrApGQoAtUrkqIePCuMCNXsAKXr4KPBhZnRUBHuzu7FYv4E0wayW/6b3y
Gz0Ar59UNIZnxAYjDs0gFGcm0OwrPCnYAEgc4batKV3pVr7FfQqJG/QJPRKj4ETZn0YGH7gdXOhO
V9u2uPbwyZexWGLmEaN1dmRhhsjKrBipjor/WXHrBLmRR6WTSFhN3amdAQUh2VY82e8imhF3R8x6
XMpAvtyEfzPZZLJuo7fyKJq6hgShQOvpPawn20Ha4pILjgicFbc65Yhh1W4Etw1999Vld9EPiC3e
zO8CM9r6CMaSLBfIaiwHQx0cP7tZR1Jaw45ViZcxjtNDuM0IA0Oj4+O28PNtug235Sqb9wjgRqdp
h0TSoX2P8JYFl1W3EcdeTahIP2Q+S6orf4YwM/nqhU8HsyN3RJAWQPaBVREJ7h4vqVxVPhq/eFA4
t/g5MPbs2M4deL00i+wKYSLKT4s/n5j5m+SErBks8v3Cb4EF6Bb+fOiPQiwy8UnggwSzVh2O2rSu
CHBzeAoWsSoJNiqJ7yNpAfDFNS576iw21W55DO7BAwAKOC7ujIdaf5gbT9/jiHmRn5PEWpksJYBX
kx3ccIk0i+laENRIZGmbbkdE8YH2paNorgIW+rIqdsp5JO1TkRXUNgoenPpdezPvtXO8onnYN7kL
uRz9OX63RNLjnK9CL/PRXIfQFXph6IQ31BMXEPgVUyRupvBD5QtU9BChJlKrfo6nGPI1Wje8B4bu
9G5gv3ZIcelAvPkCoaLWPuObvhQvwAO62Uv38T4sWdcIrNoIIA83b03UQKvXaCkLyCKog4ifPSl3
AVAz+glvynt2xucTj1cSiz7cMEoR0JNN2rAEgyvzNMRzszhg6ycvGnp733FP6YBSu4dJDtghvAdd
oWziBkRd5JfIUSXPSOq4AD9YYb4iMu1P3guReowCWTvbZCRyjYYDvtkW2lhg6uEHGh4SLfbsCjcU
8WNbu3qNIWOc3MXFyc3UFnUNQLUDwgchCSHhQpHczu4+WswqMXIyNkhnh/cKAOF403jR8bKE+T37
DShnmoY7JakwsfyqOQMpLJuEAtd4vQpgFaG5lm6QYfdrX1xGh59Mhih8y26z4wz80y+Z3IRbhxOE
WQvo0xWY6vxgePR2zHroJxASkTbiXAtfZp8K28Ccw4Oj7zovnaMy0XLxjhg0FWenWOXV6SYWi7Mt
Ovdle3EePpKV8GdFc4klCIF9LkfoeonZY/EoYaN0m0p9tFjDlC0uCoMC0KPinmYB9+CdzEJA4TuZ
eYcjMy8a2P8Z0S8KI2HnpV3iMKmxGC0wdiBVxDSKShyL5JkTFCARgaf7vXvhQpCgxMgLd9DCiY6Z
D02/vi8x/haA4mnVcPkCCij2ZPp1ptOSG9DWSMZv0nsw60wFVBTz2m8XnwwHRtlk7hWqAuYaPV+b
iXQl4i/dKhJm2BOtzBIAo4xbsCeZXX60eIySTx1vL0F9DG1zd2HzAy4YR0pgs2ERwcARc5yBW6/Y
rEA0l0rKOGKRV72z1GaGEctFykW5f+5/E2b/F+638qv7bUpTnM+l0AhGAAO+l+CeaVc89Rt+ikca
f2YOQRGJBQAPgBQqk+xALIjIETYtxQJS2oOpDq40jsrFDdfZWfhb8JfFvLBCLYtZQSaWhGdqX07B
QwB8WnD8IGR5w2YExIhnhseKEJMLIt+HRkfMqP2W3ZOPXXdQucRKS19RORDrT6BmnW/bQ+YPO8HQ
IQrjCkaAoNXoSOAJI2LeUeGVaQtI4eP0ONlng0koh58KrAElteSufRfTgHwv5rec4E3qLdcyan2Y
mBtKYtivA4NbSOkJU0Wq/aoJiJ1nthNaTOSf15fIRqaaqYPKK1g1sBIAoCiNwbzAvGLCRJAETsw1
oRLKOL7Ej9yqw2gnfkHjEVgiSCemFDLh+xEXlfMDCqNgnJ9xCqBswmn1xaRE7QZ/dDET7CN8tOBm
AhvV0JzCvyEa+O3iCt9AhO+UK+NDPBoDaXHBNNZBccMR4gojnE/FqTFTPJGWaURjdkZSYFuoN63O
cLeB8OJt8UubnD/FgIggUCdUiMUhbH/HrWMGAhsg8zfp5sJAA/DrqfBCwo2AuMFiOoTgyPnOY3Cw
zor9BF/JXE34P40v/EjLhefMSmxmbp+5B5WV/bI7WefqsHhMbvJqHaOH4CUHWA/4rcJSSaEDZrhh
oIBZA7HgNq7ok2QJXTKKi928C/0H2AROv2nsCDM929kNtS+iLWAxO1mLpS2La8YsioAsATEw3ngS
LmKP/yNcPNWrF76GIieqhkKVXTiGEw3Xb5hasSVkYLl0LAJumWDF4YWre7EoMRiPJJixUtixffCa
HcPz6E7YJBFyELIjBd7YXymcyst/NVq/JHrytFqmWWQah+BdRhHSEvJJvfD3Hha3lzsdENph8C+Q
FmaczswTrqXsF2cJArJ81z0vN/Hd8lzuiKrdXF4ztKpGyJGGr0IFyD0TJl/lR6eA+LHwHoJzuC3u
hl2FfqC6vUAtAAmPzyP0KYSyR7zRcQyRqcJOkByGUTHgErOIg6IwnzJ8Dcqq7YwHkPO4pS0Af8NL
tyVdJEYVBYygdXhmcsT0u4tjisG7eF5B0EU5K8/dNt8zC+HQKsxlQm0mwBFnNYqChnVDSeTxFZUV
sOi+BmPGQq8J+44VJ3xO5E09KccWSUKW3p5Y4CcwXK4G83+Vyrkvc/77mov5JavzL7M9/x9mbARy
7l8naxycsbeXn1MyYv/PbIy0VP6O/LPQzV6QftQUIRj3mY6RZI0++nsCxlT/TuCHNDNFyzXeiSJp
vydgNPnvyMiJ+t66LjYs/zf5F1mWf03gAgUEr0kyH7lj0noABL9MaznJuarQzPBRkgYMBQG/No4f
lKZQefnpw39tkQddeeBDqsqMJbFbM/++25QqyPoDUzD7rDx3OYFHdG0ptaZ0hBC0FPZKPVGautOL
69brp2VNtepSLn/eI22Hzz2uG6+7jSrV7nJdwf0Wx7ieocxZR8J/0yVmomE2d1VQZcxpafVfb6Oa
IaSqcBxzA+6NaU5kBKRwsZmHQFsP1sW0h0TpQTYGVKBeDjPM1evnQTomtdXeZNbY7NRlqbpGDegr
LPrqcawCxJuWdeOpRlg9xmGFYx8us+11a9Yub2cpxtdKGjIWQ2TeGSWQLTMq4cPnsnFX1SHEzR6I
+nUrcb0AwODhuu36jVUCXa3KCBFbrTPvzJjzIUxhOXlnZKc5qdBekuptH5bNVmpqhFM/P8vG//D2
uqmRx2Z7fTfHS3A518+fb0dxFOt6lOvb61FTM6idtJ0tdxilfL2owTa0Sqmda/FCfnk8VqXqJIOl
ghTlJUfGvqo1w8uystxXcUYgIzQJe2RxebDKmeWqGiQ3cirDa5kLShtaI6DPsOy/j01/X02R9W4a
uZN2IIGMSgtXcj+cYj3Ey2jk5qZtw3a/aKbT9RN54/amMJTm+lX433upVtXuVX745av//qGmdOq+
vszdUTaKwVu0db4vSWkfZirouu1lHJ7kPj3oraK/pbp0m3RT/vjHrrXYtchGgrt1MDyFanwojMx4
ayhpmxRmelSVy7miQuhBH83moCxzWOpZ93L99Mf3bVl0YDcAbOmX+HPXxaUaKXwifnrdT8umj4kq
mqtptNgwLGfJnYaeAgGlRCWlQrOOejXGB7WykDq9KMOPrkZXOG6676XOMFzOer8t8jy+tZILMsLL
YvihR82TVBTlfaYawdoseyrLdp31iE+7uu7wx7GHVOfCKsp1/emxa2mg5FIWF/6FTL7fJUbhDFqe
nXozveznZcFyKZdk1Dwpz6hl1MFqdPeSjNbOzHXrlKYApvpFgIJBMM9eswwRgLxUCCCIl+u763fX
l2Gul0Rc/od9piztN5dmPJl5QPjPKJZ3WTRHx3pc3oxtqN9dv2o7+aYZcsQYksXybiFnitfFmuJd
P9Z6ER2tybiJUjaW1YjUlx4czTZesIKBdl/PmbItpdACgBXH8n5SG3lPAvvyuTnPVfK314/XzXKm
9lT44YfXLdfvPjd/HmMsgnYtxRLgwBJ8H9f2fUldBUCwcneggtGF4p2B5aa9TME2maRmI8VvUjAS
jy2n/i7JlgFy5RERi1npb3szB8krdvn1aItW6g5tuLjswzQN3LBfImFvVau0HsbDrEZE+Id2feFA
omAvixhzGSASkMxHyhmyKKUIzY/EJKHZR9O3uGogdefLaWVdlD2SOPKhVTt0V6jnUucdrufQXORD
GhAyKsPyJjHhtHSXPDxpuewYcvP7V4latGc9PVy3T3GHPevHdZIvc1zSWl7uKqugiqZ4d32R8gWe
fRiRY79QeviPDdePEG9elSgmUGV0xiHtc4ISBdQMWVIpfiteqiijKvD18+GiJMbhuud10x87XX8Y
pDMV4tIY8fXrb647Loti19bd40xcpdCG6keyLInbZ7p5ijJzuRnnuKCQ4UK7iyUdoqZe6G/ZANxZ
7BuW6c/7xroMPS2tT0VUbqcionCIeMEAT4dkmsG4z+qEJ8nW63fXrbHYGl23DoUebucx//xtPFO7
hmJvAfqG1y3BRDlBccBl3Gy1xUhCrZ3rbR0Z9TboteDiXN9mklRBOhWbri+LVEIC9HNXjbrn153+
2PzT7p97hpJFDqYnj533U3c7LLLudpEnIFCXWbe9fkzLPjnHOkIdYuP1pcnaYmXWIQUSm5mlmxqh
thzF+klpmVcpgWRSGS9B19dIIQinRXw/ZN1hkvP0Wa1X+RQQJ8iMeKtmRfuQGNVOlSX9u1aY+LzR
WO4ucqzeKV19d/1eTpiTs7If9104JLddjeKd2H9RSYVjmJJ+CMwRAY2pII5STfr3cYxVok95cZoS
MznlWFiQ3MZtVSDmN9TBfimFCNbMyi5RQ4B24iujXAT7Pz5e312/S1GCsXLCZmKv66+v764vf+xV
6/NtGi7+L2vf1Rw3zkT7i1jFAKbXSZosWbKcXlhre5dgAAkGMP36e9DUiuNZ77f3Vt0XFDqClmc4
QKP7NMLTWi0sa+fkCcQ9DYajZFMn3yOj21e1Kj8nyhsfXDbgrsUMx08+j46JqIGWjUtsRyjxA/gc
VRidVOGlA351+DbrLGtrGJ67i8NAfbPL3RC6+R+2OSAdIWHA/+088SmrEFhoSvGHF/AXo60uaJGG
RrMFHqS12DPwoPNzOHRfu5q7z60e4hHdnkepcHCRaPYhKw+IRQY3TsbEonmIeQgm0dxoECerPDSm
ehffKyak7lUjLn5Y9SPl3rTq7CnbB6aJmpIis2x8twNvxY0Kuf5VMRZPHarWPJ4Ac1pro/vJ39pT
JxB8sWIAckkuo5Xz6F6TkZdXPESIzFFs44hEylx5bYKRYwti9v+QTFpMOnUEYL8urR/J1hcyN7H/
/MVXIaMYwQZtgq7fb75mJl77uI7oh/AQNbg07Pz8h2kk/sodxgmFDZZ7FIXhIG/Pib/irbhr+0rM
GpHvilMWlWd0qGqfZSddZGIbqH51jObZdFvjA0f0tnABeo1fBbUXVY8MIC38ncGoDZBtj58I8zIM
IcoNBsAQodfLeQLg964KHcQENUkCGqooUzO5CHKtYuVegg2I72A3/rcXEixkj8xIxG+02HLLk2Ul
4X7xt+iRWWsjZtWN6PDkmk+BDACQT//zfoTPsVPGzkZxc3gK/BFlPhPeKfU0dVsvS9N9KOrgsxtl
X3jJuyfLEMnHOOiRUx36nwXLAJDUNt7a11pB5dYbGYTWgaQJx7GdZ+y5nmJ0LgunJ4a+ZJ/QIQt4
bZHrniqrfxtk1/60rAy3niW6OxPfDDr8WJFeURg+/oBaGw/snnpW/eT+gNSwUTfoVdUDV1OqDqQx
TTICzA8v31TIDfLzEN2qplM8jrJb+UDXSAp24sryznxiBdAO7do7T7mNcEmP6qkhFhWuYQL1PU3w
Y07SwRlUhZ6538q6f7Od3c1SslBl8GhIJ0WJ+4AgR2IjxcTCjY2maOjDBJXUmkQDuf/B41pKKhPO
LmLV4B20sewWwR0tKfGtB6JPUkE0z7MSteeq9vZp509nlubmObD4J8+O2QNRC9/WwjteHaNq30k6
a7cIOqbM82JGM+J5Y40G2ui2vP2/UC4zA7kdtoNeiXrdu8XHVjanrLZ3PErR7kHlKXp+4m7Ftaf8
IpRpPvdW+Fqhs9W3sfKQNOF2/lHENnuS+bRGIR6gsXP23Wqwf8K29I1E+vHgruqqbh7RGGNWYVWP
KjjG7ebRZdO/8zL0zHpstWmWJ9hT4+i+Q6f2ZpuVaCdG35OxrpCcbuNfY/LkGFSRQOtHYQxPjew/
+mYen0iNBjKtu+rNlHiRwczzgF0IGZVVCxAL3iHBH4fSbRp47YP0O+fzxFB6VKL53zWIlPykmi+1
ZgeGcM6J4wH5pE6cz4sRkWiUd2cEOztEa8EsniRiqk1cnQKr4Mh7rNhPnei+iy2FcpNZMowVuoRC
hwblNrjQCdthE/wqWJRnY0NJVPZ3GGZjFgI/V6Td2nFRqyZZ5u7LvnE/FpZV7sK2QHeR1HU/Okk0
HtAgCk2BNCkT7lz8OPhKulZjW881ygGJmhVGgOyIpP8wO+tNFOEz/DmI/P+xFLqVxkFr4chZGPNQ
8fFthrjBtcxCdrhhvas5RoWQuNWmm8WUZqTsZthvCtQBLUJXcXTtITqR6ex4kS6mPwRHda8sBK4/
ChPVhc6IXtDxVIZnv0ZF7eQ6VyWiGL0i9HSagmHdlzGCoFpvNsmyIDwb6MpMPNKjIU4zqCTYDGXo
ErO9E3T1eLMG6UYJDO7WIUHctt9iuwXcMJAEVo10h/P8YQVGoJkln4yKp49+F6KgXH9oazMYHljk
AL5Mf6TxY/I7o7hK+0MZ93/WA3aySRN3H62RsYvPhs9J7XYfB79B6j8i506NNCFN1H3zXQknvxCF
zXu5SRGDeSDSRlBsT75maadmX0SRQ/jKU5aiehJriaz73qEu1+J2+BBNsnKPFh7bdPACDvzMQ47P
Jm9s46PyGV4UvG8OslXZa694vLWMKX8QDs9eO4ZaLdcddRNyK331ccbbd33D1kSagepOVspxS6Cl
BvflVRXqM5lWzO4+IKq4IyqI0/h1QFMV6NFCHqpOBlmXl9pDmb/fx09MNauxNa0PPCitD6lveNj0
ZldTs4gfqYIfbT9Gd8V3NbwMkA/CUJJNvMwt+0sxRcdyLAPUxXHgz+kdkqm3PqNtn6QU4YVYqi3l
2YrTTySjgYyCBN3yiMRnvHnmNTslWRBcRtWHl0SppA9XaYAi4q6wcKb3Ylz+JqnzSiSeRFfrvpNB
lqwbYduvUWr9V6NFW0del3xZHZn1LdTTo6sOMFBR8XMXma2z1vXytK8/JXE9bpmLakSu1JeaJchR
LVA1VVb2+E3i7O87vvoSGV6/d60KUAZmNn3zoK/e9Rf+r/qV9tPF5fitxe/3nT75f1+X/IfMedPX
/n3pZxtkJA6HUtTo/ZlKlCN7cflFFuih0+fhcMjEVHwZXPmQDgEwHb1keKxDM14RP7IywICLDBdi
2sqeAF7d29VTh8ZAL7wFsotmOz3CVWzEB5dIw0Vz+qGXIY6Jpfoc1mgBBC3OR2y/4gG1o3pJOQ64
/OKWuRtdKzhi44WGvnqoJKrYsybfLCzDrPG6I7ofMzRNSlGgr3VvBDb+I7aT1cq1ypw3V7ZAfZpb
4EwQmyY2q+4EmIHOEZ9dE5GaOkLbJQTjis847OIENA2vudd4T50ln4ltd2lzHBGuWBvZWHwWuZy2
SRBPD+QD4d8ehV08u5C0zrJNxn5mdYfOm2OJk0vVBsAY0gO60huluFqTmSEPfOVqwrdFeU0cUTkb
JLw4EVDCp7wG3N5vDKRCNKqq2V9F07XGCj+I/cbrTRSoh7lCpzgHx7EyYvYqtxL/iQvXx0Yd/WLt
uj0QK1UB9OIGGduZsK4zOSpUXPY1ujb6I0cuX9j6T6RN/mXnoYb5nbesQe5JL44Gfkm66rCwyECv
k0y9dZ0fb16n79+ehZR9X6Hwt0UtpAZWkWF9jtkEoFA9U0Gua801nXuoslmluALZcyguOosJ8Wbl
dzeKZ8neNOVscONv0StckR+DDkmqvJyCtd3U/caMXGxYLClPsckyVLVMsTzRULDxbdZ1uLlE8Oid
1jqzOlmSOtM+hgJ4YUbH9nd80phwBPmPxAcUC92/j1wfXxUX22F0TESbr7v3UeLy1g6HIXptzNAD
cmdQpt/dqfaxrccNAN0MJKNhbiVD2fNyNRBKKzyOxvBpYdFM2n+G+AQ9Lmyv63GsIo9uiFAW07Wh
7ks6NeqBlRna30mDvQhVBU9JGG68qc9xY+2hUXHUB90JN1y/V27DYMNIOQ/rW+UCGRyqNg8IIOL6
oh/rDzQklZ0d8Zv5xkMktv5QszZDNx004FWavOMRSQKyJT1y9TveYktr9CWvtm5R8o0qbABscLYe
dZyypCBkquOaRAdmUKw9XJBsiZzGnCHFIWxmkxvtnPXttCL1sCjQFCErnGnDtaNfVyDfs+HdCrML
Yto6iEp2cLMmky4CqEWkvjupwfxNWzTntuOI2vuRc6XB9CZ2LScPeTAhsBWIl9slRzNHraOGarbw
xsj1N0yV8UPqASgXX+oE+cxwKGRlH13yH/YcWXLvfmZnda+uCdLOrRrd5aoQhzJH8RcaShMwmZWs
r0SRhm2wN42KefylQ2DlTkOo5uXm0ve39S7/uFl18Tf2LIC+eIRHo79PNyVuU9AnqZKN/+qF0Z+u
cFuAP3iDj3r73uGbYioBFmF55dbIfP9U96V/IrEKAwfxg0XTRDlXO/YnFnJVA50DLkY9zDQZkouZ
RggFlxoIR63mdUiUeEXXHZY18oz9NQZK7qbKtPlmeYJ6NP9eY9E2OW43agupvQiGoLoKca3DWHoP
Yx5l59oxM/x31W+zO15koIa/rUtUA2tl0iu6pNpNHTYBCHyZp+h9sLvGkDuiOzvG/lHrLGKaMcOe
jDU3pHnCbrUDDEDe9xV2InrOy+rC3Qjo0sQMe2ea3ZM+miHmRxYh38fJ2CUfkFnq4hj4tRYCSW1l
bZ5FbTofWzs5DEWhvk64KNrlTq4eiEzRta+3g/C15oZzKurkjKDO02BO4iQ81Lw6qnxQUyVO7cjF
yehxa7zyVI6RuOWIise130zo5EeMGxnRjbZ1pd2u3Ng3NnZYZ+mOfNEauPGGq4VelqIZ6ZCUyBuP
DW6h3GhCIqBe4F/1FrO7NUhAvPmfQB6IGcsMF74+EIC051lK0/mfdsOYFfxIrEWnol2aqY3yWv+P
tJNIKI8EQLonhP+YjQqSoQv8P3Bb8Yct7eJlFAWqQz0xbHFkFOcq5vWDMWTfPSWCAzc5UnYmPRgl
mhM5yEwi3iJQefE95RG62GhdYTUFQokxerGYPgAxRls8LQLtNyxdYP2PQQRglNb/MGaJ/wH/nEMs
U+NCVJrK9qlCuUbjui2QYmr89ARJ+IX0U20UIpD20BdesyYDEsgIOwAPV/Dbxa/TATtHxUV/wM9+
+2ilyLSSdn4J2ia/WK0Cfqc1fbM0a+EjhCNuyMp0+NoqJJCN3/VIuUdVOvA7tKsUffnwjkEig1ZZ
9EhYqhFFsP2I1+ym/itLkhF3uK4CSM3oP/KgCZ4r1cT7pEbASZAUx5GnIkz7S+Cx4HlslXuwFfBf
SJkG10SmcBGo+kRkNA3uaeraH2RQhnHwbDsmdq0JA1akXiLEncwldbrL4qOZQhvbyQRg2D40kpE1
T7i3Xi8arABWOo6F6c6Buw+xdRYcGBO5E7XHJsEXd7XQNFuG/9AhMWnPfhb6zsVC0uxf9Swn/2Ll
HVIr359wMZV1+/bUk5F8N2ofCciGwc40GJZ0AaUUowEB0YPRflZ8REetX1Xius0QFbah3UxGc0i7
FJHYv70sru54ZgZwIDYq5I+9K9OSC7nYsupLb+O8TKss7HlpovH9Dba8dt4edlHMDIUSB7MEvLYB
8IfRyOSDTZlEbHwjK6YsRAsq3GmmUf5Yqyl/ZI7hn1WNzEJNEb+qcvf4v3+qZ+CCX47auDizfCBX
Ah/Nc/zgrvUpcmsYIp1yfC3KNDgYLHushWt/9fE0604UqLmuAPJiigYlP76Dgl5uotaqH4ePAS7T
VzhsOj+4gwzllLG/WM7WZvxD5EycmLNxmxwdJxMhTjzrcKszxrgnpikxSe2ONDqFdz0xSbxYE89I
4QeeZQhss0bFHTJVkQJFQ5eJkG98SoEy0AN0FwcWKmvU8B1ZYNhek2RRl6SzMEc2fSjzDtVM2uMk
pnjdWjXuEsv6hbst6sYp+qzj0BTC1ny7tlFVolk0UBj7XX9h0eydT37IxTt/8VNQjHxs25dUr0ka
pEtWmo+7b3FM0m5Y256BioeyKk40GMXfsztemrRIAs1yA+MoONQZ4AG6yUZqOzEzwwMIzyinN0+/
p2dd8k1eSD8Iu/DAsNO5df/+SKQyL6l5oZCoeBmANmnFZXLqucHnQRUjOjoQncr47+kiL8Lij7br
UcX6btImNj/duSHpHU9pizSxi/V/fHPCu+71iFL5FjakSGpEIqFtIqfx112uqC2GtsZO/OoJT40R
EAVtJLZ5eaM2TWmWwCOp0MKi615VNMq9YRU5unxpXtb2/UNZhz+mpqrelKMs5QO2fMOrIWu5Jwfc
5wFufiTA0ZrIRRAUiYfrHGfgXW3b0VVkTXSVeiatJN9zXNasmlJCkZgk9oHH1k3heCHq3g3pzSah
O+T7lmv4NjZkx6oMH9M+ci5RYzoXyywA+2c4P7LMGs83LFIJcC35kOCqZ1VNJbsQb7ElXtxk/iqV
eEUugtkp0aL4WQZ8PM8s9GLW3Y09780r9qASqG5CniKcvh8CE7cTIWv4Y28wuWmrfPoyRBFwiXpk
PPfVDtl44x+FifsqO2pxfm2S6GGq7fHg5cmbUZZM0xc7Cp5ax/qR5Q6gyfVVI9IXIsssz7HCFSRx
erpepGmAFtYbERu4fta6pNMb3Dsbg76+7IIAe7yCo2YxGAa5YnJsTlGaAQWJpramaWbkuF274yFx
aOvFJuq+tXBq/eZEs9kX0f+Y3qmSR19V18YZ0YVNu7h5Elq+GuN4NcRd9ZCbuUQioycRssINRFIE
+IWOOnnFFnQCTAcHAgQTZrerApajDlarkxz/tmY1tAMClzGwRGOjPiAABdidAgHjqx273gaxGRQK
juWA3CT0bDtEyPuZyTjJ+bXx8s0oRv9E1GwMCLgxrcRlDuD3iqHdC4INm7qQA3CrxwqN0ZO4qoBs
3MWHAkc6vg5bHRCoM38z0/GAE3/qRd7GTgUgJBe6t7IaH5vG3MTd8C0d8vo5MZR9NnGVta7zbvzW
t803ZNfWz53M7XNm4T/Z9OPxWxGpG32cTm70zan6c4gNXgPNE1FEz6mwNXF9JPOw5DL66m0oorLq
V0T3Ro8alBKomETeKS6k7beoIqhxRXenl0lLon23XmBoc+x+EfTfzsybZUhuDujUpbo22i2Psqyw
8BDnRPofe40mU+yKoK6fYsOuscvP0E5FxsACRbrJzCNpkufXKEzYSXmTCldNnre7WiPdkp5hhi2Q
Ev2DDJj5OKu0YYb/8NFGoY72HEUYWrOKL4aPjp5W6u/dwrC2OeCp1lLJ8VvYOF/ioTSfI+F0uFMF
4GbMnJlvmMH0HBfgL/o+9LkFPukrfE+BkHmsJGuuheFFn8psHyLR4/OU9fiEJcA7rfT1lvA6VDIk
MUDjvAoYx9jtrCwzad+NSMuLvTejwm2dvTTsdo9L9tXUsBTHeOY+SicJvk4mAzqfH0YfsmrydqZZ
j/i5i5Eb4WSoL0sN8VyFply3URR8jarh4Bot0i1Lz32Jy/hbj7cHEq3AygVCILh6j7e+Jp0+LB6r
NDnl3DM2XivRp8ws64uwo+rStU6380eGupLESLoNMd20Qs5AX1l7O+Lfp0AFBzHKAEWJ+vCX6sPf
clCcT4s4/JHecigk3WqIbnVJqg+V7P0AOps7rDiQLp1HF+fvh1W8A7G+8a7XmQbod390SKXz6Z0/
0qirADgMUhTbzBd4Reshtrwcs0M99m8c5pV4B09ZimSQJpLm2sDfarNYFDKAfKH/zQN59CIEUvCX
x1YLR13xI3L619GIhxPFNCm6ubAsD+8iTfqu05+4m76RvTZYSLI32N/S2d2vtpbVo0IpbzPcw5Vl
sE/8vLv0JlJumZE+J4mZPlu44HngPLTWRJIAqcjZmnm4qSAeDWkeoPoXt8Iz629Hi9G/Ohok8qva
1PkTN4xovc4z/4qgNgJlYRp8S+Jha1rK+xk27V+F6uNXB0leu8RPrVmV8+xG1UijWbVxcUe6qOaj
8q8Nsro2qhrvvJJqhGzQHT1AkiT1Hr8BACDVRwg6DkwC8OyiASI4HRGyAlBeazoZ3Jwebg4bv5+S
v1LiI764mo8ldEwhf2KZNg0QhByJF51r4+8alRNSNAf3hQbsyz8pZOZjZ5e7LyLw0t3k4GqZhKLw
nKsLZNVFf0rrT6FMUGV4CA5Ml1JkdfoK9L72ybat4DUBJqnmesgJvUYBwvykFDS52Lc+A3SHrsao
eycGyG0XHIZ+Kj8HXvGam4jQcLcMXic0ANIupn54c6EMSx0aKwJKQ4y+M07P/mrDdo9Q4/AHkr/j
dZjk7Lkpu3Fni9bBhXIdICY/qJ1ZlMaz0TSo6lO++0cN8/Bv84in4725E0yoKFMhoDgQv8jiPjpa
VgWUoqIJ0IEnApbqlBXF08x811FpIJ68HGmOpNfUSmnMaBRE2mHsvBb49F4H30LeDChhOtO1l+yL
w017lmlq1hTtLCPKsXEdHttAA/NsAEcjJ/ImCXKIA4HLMHtNPMplXFTsLi/OAfYCFUL4czolqZEG
CU20Rkl8hyF3HIHweu23+PFB8oHjxEgiZ+hmYn8Nhg5pQthnem4c/ZnXP0wepj/zEr9Dcujql85h
9g5/BH5SzCgveTgWW+SL3NjI9nteNdnPVNuorsQdbaVMvJz6hE9PdZwBwZfxYpfrT1/vdeKC1//n
IHPZC7EQA0VOVBtee/2JTYoIvc+L8k2/jfJZP0EO/KaPJuANmMgQNqrsY68/V2Zgx0dVAeOZqnxC
u0ObnNFP9iRFowqAeWXMuJBU9T/dqrBf310Q18VR/YidhoaJhker9ostHxpcJRblSzcExqFXroMD
U+dcClwFbYCnjwrzIcQ5gJgktoaUXRrUOKCAxd8Tn1gkpEFYUXCskC53x190E7sH+pVdTOtlxXkd
orV3FIz4+46N5j6WY/XRbIJ1hqANX+lZXGdA5P11ZpjmGw+X7m8z00G1ierVNyQ3NCdLD7jbaE5+
0eJAQPQ8JW4PxH6JOwEoGBLQNKUJqA5N0bC4+L0JKZmG0ZzyJJe7qhLVPrb75hH/2Oax8hQ69oUZ
AMmjvHnscC54pNkiID2yWASdKN8sFldIkA4fSLAo362xKC+uaPFlXccq0pWdsuY0Wltbf3tz5aev
/S3RdVsb263XNklIYtFXnqn0FTaTJkpNwGaRaBuRDsBPLTjwm8e2RwMlIyuv+eSW18gT1mFsxycl
u/K68Gk2dOHPopEARcQZPd7EobJONDidTOMNi5i5LWVTANOdvUnudWb1X8Wjqp9ZaVmM/ygHD/By
VTsd0/dhHDL08embowyb4QFZri26tmgp6c20ndhvJqS9iO/ckN7vXQxsUmK1mJMqkVlXJVvUDaqH
0I2BWYJLqIfcz9B4XbgRYMKzaylNtELWFB+s5qlRANPXCoUekAT/M0bBUv5HaidXvDgaRGHxiWP6
c5bqWZkCj7lPBmdPAuKRdBGURo70ZmL6ETowkPbQ98gUXZgyYs6eSBrIj5MlT6Zl46VXo9wf6ZnT
qg1H/1LrwYmZOETehDSt0r8QH7kPqIYhWpqogjZlhs5mWvlG3ITdbEc82f7lBkX/zTKtnZvK8ItA
tvO2M5WjswbtJ7POgHqhU9cDD1CF0g9uNNyk+Q8N8uHkpbdKBuwya4YIj5yA7hgWwZG5fXDsgMg8
zyYVDWjs8U6TmBTveFHRj8WKxDTY2g/N4lJLiJ6nxEVlEVsHLQc2wbIsT1A5d0O/L3vDIx1ycbPk
zWPeLEday0BPHFVdtctz+Zn43d2KM1Mve+PRBKhOi8zXTKkShYF9Vl1amUh04zC87liF/o540ehJ
JCmr6oJYgL/q/AJwRP5oXdwwQEtJtwSgE1oNVV0enoivtLBHQABtM/oIVUiue+RZiut7Up6nsQjc
rWtbqOb/1ReRNIiyxMYdNxTbhUceaGGnACKQaaAD36SqAvjwCp269aAmdEUYBLDqLe4AmdUWHRDN
9HTRyZA5ZO2J6WjJDV0GgYQ7yXv8P2p/s/8uwdlwrKM6/+DXXn1sClZ/qPQQifHsWpl/JlbhNvWH
FmV3qlX+mSjia63mnywynKwURajaUGsthu/uZxYqkQ5diTQFlGWieD+ygXnDUcEgp9i6mj7qK1co
zLSuMt0y082vE8tNtM/Q0iAbkAA9ZmhvREwyITdBLZ5j7rIDmc5eJkv0BytsPpLt7IaUTRy8UQCX
lbub5VAPhuaU2LLRE5AJuVeqQ3dPtzDXlTWpc1c67t5B6PHYGnqv1XYjWm3YfiePph5m2unY31MS
EU1WRNKAXAmBfI1+RNkX/u98+v+vkXtVrDJnYht/NNv5/36sYzBn0a3a7Zx80NCT9mxj4jswf14W
OfFuliR6CK1x46Difn2TDc85enc7aMms601iKjdinvpgiwBbEEqkL9Iq2wrbBTIR1ahYoyPOIUzm
khVUYeTnLsd2zUR5M1JqfeNJ1CL+oDIj2nlZ3yKvFjwaWIfEWKtK/yKq1GoGXp6XHOFGMlpUbfat
8Cv2uGi2BdDLXWGfFs3KiAG9ExRyT2okMPF92NCzkH8STFwY//osddIZSNWrp/k5GjsHkBWZ4RmY
FQ/nSATO3kzboljJIMb3FvXIbM1i5h49PUxeBBFNQ8+VbN3mnXu8MSDRTBcoQUV6pvhMvJGczpJ7
V7OMuMtwsxStPz8KPRUp3SxKD1HXNaBe/exzE/FiYw1J9bUdUdkR4WXzGJslfvHb8JX4edVNWzWF
zr6ZTPm1KP4aKjl9jqvaO4ZxUWwmbd1pa9er36wt23gl9b6xgPzBn60xQjcNz0iQmeK2/ammqRnZ
OkICWmYIjoiuhXzUzEUS5sx+EKN5vTFpE8MCwuG/Ws+O8pD/iR/ofEfOaZlZsNDemNR4F2hHy7Lv
K948aTVyoL4oC2B30sG9g66jGDt8xFZ2hcM8LukeiFfomoxFhchlWFRkVcF2oe90qjREpw8vRShb
O6QhNBXKP+aRVlhEix83zQEjE/Pmoa6RN4+sHlwi8cJG3WjYcAOZvlO0GRwn3cxyx7LSRy9M+n0A
qxXnCOCjeAonRhsbQJvXkMo4e2xSr0Wbtm7cTzZ2vLNxjhznEIV9hyJv0dmICR83dQyVVKdKuGrj
GSiDmJmo2INCF1Q530lSnk3m0XSV4LtZs+2b5GRm/U9H2ME2GxDppGH2MOv802r2MPPJQwd4pi6w
jrfL3xrPDzE/ED1xhuPFZjKyCSVALd5wu3Byh6fJQKuGZMJlQTLoD0CTfe3SSB1JSEOUornTUNfp
JnANVGnWoix0VcMDH0eUZWoLv28T/E1zVH9uzazBvU6bim2coWx46ll9piFAVP2sKznPVR0gE5em
s0RrG3WOIuM+6dEG5t2GZlbbIYd3NteavIHm7x1p72QzOzdDQKDqpwDkiLMN07gzXpKyfctMRFYg
IC/1QGmGvAfYJ24gkJiHhEZi0WDbjtipPuXrRZcEpNdIb4eTPzuhguXPMJgi1O5i/82T0L/QzPMq
oLUHQ7lbBDbt3e1K9kc75QfEKrFPb/TGfJ6Szdjgi0vMSkuGAPDvRtIbL82QppfaQs93nVMxmWjx
VcToKlyYzms3pNYHu0K3DQ3WEqGO7gMDRdAtcQpKyxa7d813u0C4J1S+boUhE1zGIMH6SIMbqLfZ
IEJ2w5PcREMiYpKO8jNr2+CSam37jhpWJtATLkWEmkmcH3AmA0WsemrfZgsP77zPgRWke6PjzYU0
7tRUUdkbJAUPqDeC/c0Skyy/1CXq49BOpGVo6cbjFWBbwo+JZaAvciOmI6sZWr45gYHfKcf45phy
Du0uunktJtxkhOOsW1i9sxb+SSRd81S1qXHsJJqPRlEhvwa9g9KxSfzw0bR09T81ygC9tIAi8O8+
Fo2kRc852fRO9b1HhQWOJIaNv1yCGxxEpV6JjHFGXXWss19VjjY8d9LWRMhsUa41uSiTdCHJtu6l
8+qZqKhZbLOfUyjs3fI1oE87qvAa/PSL+etx9wVyEw7Yt6oEcOqv36Am4e3REdk1DYb0ioxLT9cr
xCL97mSi3ZtUyqBJ4bftnnshiizcEXAZWtrhXuzqUTmDVql0+cIdj8xcqpPoRTesvMJodwSqMCI6
uXMiNCniFuqqjmpElaEpgUYz4zDk6WYImvAF8chgUw6Zt6cbMGQPfQxtP3hq0jT+mLoo+tXXZ3XK
+cmZkCZE5L8ZDUbsbhEIQ+9h1hUvPgLoFLKp7LR4aWLAKDs9arzLDjlclosWZL3n4SeNJcZFjCy6
VJnnT3hlDe3eMvuvxKNhUcm18jB2u6xzs9NssOi5MkQWaCWmzcJbbE0xRgdz8M+z2eQY+aER4aOD
4q9zIr34rJKWn4mceTkuMltmNiv8lN4KSLoo/84WuSQfSqNgD/9qSlbLYuQOieIAx3PU029d6ocg
td+ZZq6PEDrePOgVhX/K3SMarddsPLNsHtKqYRvHS70HU79FmTuwjVKBOyeqkZRIS79HF5LS2Bbl
/yfbvEi8ozDyPwvHz5o/C8+2j2KoA3QHy4Fa2Ezu/obXoMQS6Y34KZhwB1E6x65DfWqLbBuY8UQC
zhOFEGtAMLXTVyDgGlOSXqLYt4dN62AbJZCpvivMzrykHpLXVv2YmxeigwxoQQxRF2L5vT/NfCJF
mCPG4M7qKgRSyTwl4ZT7/cEpvcvvLMlRnYztTuMloVdZjo6XTgsYSl0rf1NGT+Xxy7CU4MtmRDsv
S6EmKgHA7e9UZjd8GOxDUSHqYA/TxUSfgMlHqvEma2r+mPrDM5Jy0dhi6tHQknhTBiyS0IvltjYs
/kg8GsrO9R6CHI0wb7QNB38SDrhgpLF78T5j3XOsao5+nXBPA3kJGh/d3W2BzuNFB7Dr/8PZdzXJ
jfNc/yJVSVS+7RynJzntjcphTWWKipR+/XcIzY7GYz+7b32+YJEgAKo93ZIIAucgkIJkZx+EhaP/
hLMw4JbqEWrGe0BIIZWZhmDHcI740fF1Y3fFs6Ps9qHoAR0adOCuDhocgP9qWo19vSfdvuNvTVHv
2JEpTb6uPNZGfBcMZfmMOBgoSH41N/Gwm1e2tXmtUM3/unLYSVBmGMVffZCNSKVB4yTdS4+Ggvnq
vYxULMW+u5NT7f6nKY8qndb16nlxX0eJ/K9cNf9XDl4nwKmhCUZuxEM9E1WJ7F2WZ6jMokscG7R9
EzhmuqZrvVWTlenJNZ0PVZYiV4NkCFXEeyWFvxqRYggaFxwMbvzUszallQzHIItdme4SJweWq9Ek
98DB8W5gceRlZGlWVSR4GYZy50nSEIad3NsRNlxBH51JRI0dyeiQI6qAoj04mmIQhoHpEMlFBbjD
DotiXaGSPLLtPer5sYYnwCQkwMmoLAZikVSUHzlP0BOB+MiVQlq6KeuPOCMHJbevmo/AD/oR2oDA
0EVOVICk+qLauHw0tjSkCZIh4wfA1XRGjxo5sBEwJK0jFQwn+kMdv9iQuttUzcMie+eH146xJb1c
FC7qQgvwVpSFukoBAJXOjyQSm4Lh+qYRg5qHpBIzV24cbUEqZDsNgFRatS2AVshDSLXOiwsyRL3o
L4a9CYikWjtHUSdfG6FVNMleFrV/Z2cT8ExDHOoOtihvZRIVN6OZSjTASXEa+YPk1JA8rsR4zlEz
ljMDpLlBVCYXywr/jnG+sWqNKj04Os7Xs9q8EyI27wKR2MiAm3bv5DSMHHzEwKiB/KUNqGlfe5xZ
W9mY0dkcQDUjvARMmVSZPxf544B7FwcSjLuvlf6Fb6GStYkBCzBLqUvz81StE9faxPd3JBxShHvF
EGVrA0/zx0YivA5cBYVXs8F67IM+v+vH7tw32YSTkdYComMoE8A96rEHLKDW4f092Q5KuAc5TqgX
lZn1mOes/o80bf9dQRV+v8z0UDsQ+k7gMVQi/ppq2kgTb4tl4d6746gatu554MwlgmHUNhtmxeWe
SgRFzVAL7OGEjQoISdY7fIeXwOykkEUF41T1R0vVzZFybijJprVt+5i16jtl4Cy5OCiZ5asJ2B8b
lk0einnHoQbjgkaUsAxe7gAF8G2GmiAZypFfwSx+RaZ4A3MxQ1EQ4IXWwS6+OOHEaGclRnpPZ3uJ
YeDFWGb39KbIMaI5OhE0vPjGkAozz+lR4zjuPvBxYGxkHtC0M2M4mE1t33lFnW5rz1HPZekzwJgk
7VfhysvU5SBedtN7lyf9Tz9Sn+zSDj9HJqKUrcy6R+y8QEylKuOC9+R0RoX9hd/vLRvUO943fS8G
I2LggUpU//PfF7ejhle2oo36hxJIATEyuFV0QyKAtY2CtLs6bu4fC47a7hoVjDdsaUC7hpLaj6Fr
5KswbKofeEStewfRX6R5lSehEiRgIJNsxWrlPXEAoW6t0fwGNnSAbQdpvx3C0H5JjaL0ptIVjQQL
doxvBRenOXWKUqPm/KkcqVJbjto2aQzhV5E42zzLxRfe2cDWTtvoFDKjARQV0pRiQ6lNlal+o5Iy
BcNQ3PNrICd1kfFuFhW+w6+2//Hf069t9vsjTXNvmiDbAqYsambeZV+HXPGpBiLAQ5PmYtNIQMN0
eNmJRCFPwuWAix46dW7y6fvotd9dz7F/XnH65/wURfq9BWrDpypCtXfkNNltkGZ48AozOmADlN7M
oFIbr4v4pwGm+O8GnL8n7UNkBt+Bc9t9sQDdtWnbGCRMtc8+9+Gu80T3JUdB6zHsZbclrSxXH9qB
AVs/Zc4dyCzBF6I8dcedGFTjwpz2Tp8AcD6syudCRO1dVXUPzRAWz3aq8KoUmNsW26cHGnlIwV2P
td0dgdZQPIe4Je/9qUSeqB4ak+juBoFTGe2MDHx32lqiARRCm+O+ratPTVfUd0W6AYwPgElIZOnN
qRVX5WYQgbkh2TJhdJHUBgGovkbc7jzXzR7wZpA9ZLm5UXj63zUA3+BrmWX3KfZhF5rEiXL2ADig
ZGXiwOyIfBOoIIEMbAQeEhhTPU06ng9SNCcKs53dTCOII4Kp2SZRYG3mab0cCyZjF4Q2qF7ITzAh
PSOKQU9HOrTgCBiDU2p6n+eriae2wql1fexVp+4tZRg+iNCy4ACQPyC01QJvIh2r+cFykTuvRyRa
mj/JZttXs0jjunlBHp3txDR3wgM0Q5qz8EMCMminqsbPTAX20dRwEO3oq8/JWGOb63b1ldRwPrEm
eYxMpqPyEnwlCnXq8DC6IOtBJ/0B50nwLBAbxy/FnhnDV5p11dB6Ox+gL0dkjXwSCfvh463vAWSU
xdVycLIDNNvxLy23jdr5k7xo+R/lkY+dv9XX9powkOg4yLSTlRwQE55PejIPtdgoXsTfhA6GxqwO
gXOP+pF53BeGugce2SpyrOw2y/wYJMhDXCebJmM/AD1ofC4H+1IGhvjbMKY7EY7D5wKh7E3mtsE1
17lQieW2uzKR5jNXLFspAPl8bBj7Cygl/gekEgmgTPTh9wH09KqJQSwkmxjAu0n4lYeIaU7FmD2j
1heA95Fg1xbJ38eij9QBBJ/JLc0NexMMHqiL/fpzUSrvXGvszRRFB3OPZAEH1IocTHu1THgFq+pV
pk3mLmnS+I2fUYKFDefQuMu+KtYySU9ODkr0BfGzbiLs7RZkz7YE/0wmPBCqIEoJugPT+WQaZrtD
vYJ7UtiSnxKJoioaZgAGANj96zhFiQlyBLTSrPlqE9MMCZdpGrZui6zn5ktjleHB0gmD0eR+z2rA
QRLE848kj4pPiedXtzAsvpOMoYj7iHRIUCnpbC47C8aN09ogMdX2Aex9yy9e7EfPKT+5qapukci+
V/3V8RBg60/AswY8Nq/aEzU4ALaAfiP5yzhjqj2VlYCQ5qt3movlu+llglzQcHE7iWj8r80Vo0fN
LzV0vuegTs7HO5rjohTo3aMo9iKzQcZe+9HqkdQw9FlwBhDYJ5Sy8X2co8Q9YjwYvo2W8vY8ie+D
hoGHTBggL3XM+AkgzgDY79WVRsoWqNNvc7HGX0IdSBZoDSTDzxqWw8GjGeJ36OMlF/dCU5xfgCnG
tcrT4C6S/s8GCJ+fWvxdDkWD6A4NEbdvNobTySPw6pAxmg2ofMism5UF7kcJTkQt9Vgb3I3Mmj1k
pmUffB8BIZokD8FUSHAjAgaqQR71HD3sIxyoyLTw13NwkcaF1YMeQgOzdgy4LUPHbbyQATm40Ukz
aZKfC9sYPtmJBHZ53PlHO039B5RHvWgUFkoHbZY82I156vSdxRkn+8gq+ZNVKXjvqwK8OhwAV0ak
MTLdMWZrN9RF9hoMTummKmv7WKXtewvQme9e/temNpR7o7SMWx8a1cXMimNdG9GNGpK3wF8E2qoB
5iw9MVbSmGej2MWpheCXRR4gG+pUlu1nU2t1fQ82urQoUI4o833vpqD5YL58tLNMPpq44eEIzXSP
yDySjzIZVywS1t2YG8U9amdAEqrSbh+VFrJlC1neI7UUkKNefCGNRd5myl9xW3Z7Uss7ZQPz1gVd
H5IdwfHDgA0lqvxStnEJpPLQ+1wDNqYPg/TH2ANkcJza5Hli/bRvHY2ElaThg5I2guVaJQvBsxF5
zVfyxoomvHpszC8ABQGPmvZWwVsGnLUfdhMCPETEyXPuGoC3LeQPy27+6o0yv6lpsj4m+IoUSWE8
icbmz5PlrEVXWB95eGGN2uLhjmKRZMQ3UDeDbspBw4EmKPahkSqDO2MKXjQylqWoJO/ywzyLwgvQ
5nDEm6sE6QjkgGYSI35GalBwItQVhnNTUwHweMFgqZIeEYistoG563FjBYhRlI+6CHVYSabHhisu
YxFhU6CHr27CxvGvsyzKa5DOe669X9zWZYQTCM/YMwABP/AIRSDI3jG/Jlm58w1u/D3F6UPZy/Fz
M6SgPetbfmtDezq2URZqcJD3RoVQ0d9enD+0zohCmxrc9Pt0LH82lV0fCZiY9wAoM8LrgkGsfJQH
qAY3laTDscbax3dulSVxjC9kvgvL3LnhD+TcmrLMz5Ez3QH0ybnJxrNnuQKk9a5lHGRJrxM0C1Qw
QNXmkfHGCU20rXsYgQh1WZwjYcu94Bx8RwqLo0ECW9HoFVstuqRiCccC4Kryt+8mIqt9DIDlhp/e
P5eJO5e6c4Ov73ybMW5faYLKSDxAgI5L03HdgRJnwk96saePP8ng79quQUr46pfkZnrAMXh6W8SV
keQnqyk+LiLSxMN42HI/CN/8R9FE7wH0pHekt18s5g8ZgOMwH+R1+YwAHGdnkSIZWP9NFrldcxN5
9Tx/45x8AHUhX0vRTO//ClNhnoOqsM6LkwLBsCtKiDbL/xRQctOdzANwBRsxuwZR+NXsMn4o6tgB
uIGWxYOFbv0ZGcjDlSRD3LDrrOHWqFhF4elnkiF1gl0ZIvnjZqpMkLO4fbKZ7cmQ5v/nQouL6AMt
RoL5GuhCdEML1rb/eXGoqm7YZGGM215YZVeZIM6/Kq2Pcag3slpkI5UX+5geKKOV114znMq2mzTh
2bXoYzUgMzKqt5Ybgm9zmaJ5anz8zld15ppbF0eRL5bLdO/zM+oe1HFe2XJagJjRtG0VNp5izTzK
I/A3SfG3Fzr5nm769CCYFOgZcVp46/RzoOwFCHjuZT3JUyWrL2lmtPdpKF4a053uy6Bqccz+j1z1
doZKPx84RaSmJ/LQsG8FIHa1ZOAoLhl1E1Xg3wgT5GUtE7SScOsvyyJkoFfq+ISVXhfnIbZrg16J
vNFEjF3wLhbIY4iBGeOFYnrMk3B8REodeJ4iLvD/ar7IeKyOoXKHO9IovXE6GT6wqWhIjeJugdej
TmJ/BquARcND5T8sCkhP4nuAu/DNIsMB8CerS8SFREaN8s5CYAugL4MuqEqAOhmgumC3GKVBuRpL
nZem1XrXZQek2SLv69VqkEiDD8u4OJEsi3x+U2zYLz6Wz7h8br8fj0nev/2MhYEk7MUqcs1ibYeW
PJCVUUj1gJv2snBlMbAlZnH85jOq1HzzGVnssIvsjyAskH6HLex313/yGDJoaG+KDD33Za+77FXn
LW6mpmRTiGfL9uIzIuXYE8/apNjB34HZjZtdXWt6bnB+O9Z9dR/HXf/U4neGWDbSoGkYepN5y43k
UKCa8iny4/4JT0OQfdpudaJhGPvuMW89Z4UcihDMfoW/taqsujc43Jlj2qHykwE/VtuSu6DKDjRJ
K5C7rn+5oGbACRWBInAPaeN+nPM9ISPMuAnJq3AYUSK8tXj/ojRjD2edK1dirp2x+hHwDndD4MT7
Useo/HIIj63ZHhodxCIRNZmVxG+GpBagBuedPNc+FisJeMsj3ivfqIEvASEyMqMlsg5JMaj8ANHf
mIDuNwjSE0VtRWpOB8erwOCqUeD6MrAe8f2kYC5JAOMH3lkEhU8A/ATyW+j/pp+Uj6RKTeJUAAXQ
/v+kH0lEvKHvaBS52X8MfiG6nsCL00uQpo9d6kQnV+aWu/acCjU/Xd/6SHd800e6TnSiZtDKmduB
fSvpwHf8Run3fhnHxmz2dm5xNi8Umz4WTakFvto3PAZRReZ7wCswJTu7uvKCNTGbG/O1RzKaJb13
QzsUcpXaFkpHtMWf9Gji39cAcNjjKLN2T8s27ujIFZn9Hy6D9KoGcby8YsflY/xpxT/JaAmEN5Jz
m57+Dx9iUamrHL+G+SOn9nTIQ3H8nyuQGTWcix0zW3mcNBKbpZtGI7hxvdFF8sypjezxQCKafKdG
Ew1hrS22CPnJPerCn+fZV3eLF+rREovK4j5Kw3ZV1gxcxdp2dv/vxuTLMZG8aBa35UreXe2yBPUc
FAZtxqkJdokV7xGrQvhQg/CiHl6emVX9eIO4y3pUIgO8brfI7JbvM14afzISsjDWhpv6q9yr1LXU
jeMaw1W09aG3HPCa6BHqfNWVDZMzbGynOQxs+gD4jfQ+NUV6D+S2qhjkAzA25UMWluZ9goxlPSBx
NQ75gzzXryokbYd1KOzwnvTsapI7t8ezybE7MOPFzrSiAD41mb7FcSbLZvOnacm8f44A/NQG9e9U
AVjaS4Jd0BTq0xQ3R8sX1rc2HYHMji3cbRpT49zEwt20TVl9a/MVKQwmAvNlGLSg07LrG5LUkD9n
uOY3RNT2wpLF5wrPS4Dkue1RFVHxhDq9n2SZZMW3nEXuU4D62SOtXRrOQGt7tv3b2qVK3A2qO5e1
AQv4sjYQsetbE+Bt22qb5Ob7iKxyhEZ5Je2vhrSQDFe3/S3Hod/JsUoALTSlePYGRCt5hsJna2Cz
LiAEbCDBJi+6hu/W696MHil9JuqBiDglmX+gYQ74go3gDUARphbgynp2GY5NnLxRXmyR2tjf4bAA
5IeZwGlIWPK/lAkUlMBmwGr1csTpc9BJa7kNpNNVU5r1XRAE/UNvFN+lluN2DiY6QI6fse8vPgAP
BkEJyGXYBts+jd1DjvrUL0WPPEyIHbCE7TPHU2ChQ0Uo4ITA7Dw57l0IEIkNwtBAp086964ph9Je
IY+xvgpk4sxDmsm1NpISwH1mmAbyRrQizSAZAaDsoXUih6Q3z0YOMAQjy7b24KuoAgD/+8EBsaWv
s6+6RMB29Opn2bLp6HFs+1Rl8XO1DiyEXLo2aR+tNnEPfVOFOBjBkBqAvkSrnmfsEJrS2RSpD9Ld
MGbHpo9BG69zogQgoY+dHlKa0zKkvxMNW168VVYRMN8XW5pdlMkVzdZ6of+DbcPzzdDHzgMTsj4M
bgACZZyBf+5VtClAFPMVRfPZxo2VeZligfARAImRiokJw60++coLn5SbO8cKiEFblgv/r2REMifm
xWCDYDwf+NkPy+IxVfZWJPwOMFHjX6YLbjpzbOzriFDLg182IDLQKB2izErwBiYvEyzXBMZ6ouW8
nC0CjiiUjWIaMObYlQ3mbGD2gZcoAjWA7lHD2hpHiK1o1stEbsrf9GblTP1MpBXOnkjtTz5n3fCc
hCq+kFbUCKPDq98/q1IPwDTGHsggz04StshfBVehg2QqH4WEA4BYI+tQtkhPW5lZF94SMRZbd0Ba
SJ24ICbWTYYf+m0y7IdhqvzTIm8iaZ17s7+QiMypl5cmvl1Wz1YJogltPeDG5ktprgyckByZV4bZ
2u2uEtBqiIKm5SOKjcHHxoALMQ+1zMNB7MZLp3C7yAa8BfqD7C5u1pePblUkN1Rc7BYFbiSo+U97
HA7l0j12bs3XyMAAnbsBXvl6SkGn6sVgsuJgp2sE6+69psX5nbKsL0llFUifadNzalnVxzIyNiQ3
Jyfdjzg73FfavsYGHDkBw8ciKY1T3tvArtNy34uRHzKAaQag4s6tliYSeFKcV9s1QPDzCRCkAvTS
N6srwzPHGcQWYRgbbO4u0Cjr4vv/n4alfdi/+GjVQyvHdiZSy9waJy/zKQvxqTl8+hL4rrszNdma
GeQ///3E2vL8X1GkAxN7ettH8hWSKTxA7r07JqgKxwbMkps9dY29K5D1tmaqVB89gzu7OBfxzrVM
9VE0OHyOgHB8oNnewcFinVt4OdWzUSQ/C4BM3WhSTGwTjXx4EtMQPXsFSOq1R/BuYNueVvdkMuFx
eikNBb6+KhgeA+x7kA8bxk+ZdBBpVtYJD9P4iRrpyH4dgUAYvEqQhU7CUCs9zRpk5CM9b23gTnMY
eag2vVWBrO/XHVKnj6FUUY67ZYI2PAiUi2azTNf0wkB7pmHixXbi2NaYYSbPLe/kudcNDauwQl5J
P7r3jm1V+0WFeosemZFs6LzkYIzstOi+U6vJJ00Ho32PB8mL40XvZVl9GY4vd4Hf+QfAOSKfeFmI
rjkzvWRXsWS6odJtusUWnoWOF4udZyZduo1xzgnAbhC3a5VFb1KA2nDq8cLyCHzagwn+aDHW2Aoa
VnEZcdgwdYO7k0CiuVDjxMEjNj4axpm760QX7GLvHJyM0DX3dlaeR9EZDthdUPOLiFMRAcceOgMV
D5O0tHAQtHqvMHIQyh5ISgYK0fWmL7yn2m6Sa2qmX0skpz870smfQ5BiKJNXjyQSHX5ithMUpx6l
ps9cBuB+AVCLPQTxvaWbyo9bhI7rdj0oFd9Tw4cyuTeS4EFMCdJJcqsMwKHXxyffqb+8U0PGpgHk
8e727z9H+z18X2CCYDgMvDA0WYg0hPf0v1NSMTdBQdiHScbhZhp9+xjzCOjyOK6ixhLWS4+GvMTR
k9aY6QcXPcqep1lUV5xnWkKSkUqiWQx7X9pHDV829WJAXVAXI/uTpt+ok2aIWtOthl9aLy4WPyST
eCfd2sh6mY/WyIwmZl+Lh/cfQF8J+SIV1I69ePjTSqSyLEJmLaHCcJQTjII99O0YoYbYvoapyR58
3dgoiTpaoJRcVV3znEhPUy9kQL5ygV+EzH8Buo4bjYQVdhfwDT6BiBbwRV3s4jTOzYvNYpBjOWRp
2dGBLGjifzghBVkbwQHJ7sMeSHv9XjV44Lu6mI3pojdqJM+DMwoS9v6vclJDEhgSG4BLtugnkcxu
JXhcVlPq1IdlggzAFVRuYqfyN4s7mljWtyvQbKWOqHY0QXo4HPfpIvop651VQ4V7BeqLcr046S0L
LYsjOTExUJYBnk9ac9GhnudM/R4ADh0AwfGZAcmYniaUEO6RTdhgq8I7dhqE8IvVnFavx8C9YSca
KssdwzPK09lJBVN5BBvCqkVGMbg8qCWlRd1C1HYdjyC3HUcZnbGldfe1ad3TqEApIUrP9URS4kVj
RV1qQEVgHyQLjm8mUpQonheVtIyjM8kyMh6SiB1HEOIN2uGil0ccYUsavzdJu8E5pchzJpPZzayo
l8oH3GReDF+Xrgfmn/03a5S8HLHVYlxtkmZE+XaWAlmsHxF0UnbJUQr0DxYZjjNEiFrecTiO6XSM
jbZPn8Cu1q14G/Ndn+UgsiN1Sr4DqhVq1cEbYyvPru4UKKmDwODnyQbRnp+DOgtHB0azAphEeTFs
QJBtqDtLLaO/azqvOnj1VOIwsseW7U0XGwOkioBS+q2TWnsiJXJEvUUGPP07GzRIhzeixa1jc44S
xNdrI+PCk/fB5PFjGIMlEhhPQAgtExPRT/f8RpQQfCg2y1ecMxa7nFfWqlScjRuyoGZgXr5Csky+
j7Sihf3klrfgzvTrzgZVXmZfUu6zuQc638cIYfTDIsoiYFZuqrJsLzL4EgT21jSyAIgHrv8wjCgz
L6y8WNFwmoYAkRHA7I9TWG5IRk04eGodIcK9X2RB2fwls7g+Iz4LevQRexszGJt70vBysKhWCGsv
+l3rIng24RRpkblDy1CeWTmb5Zp6p8rWdRbzA+lxb8guEXcuEvyS52IyukPqBQcaCS1ylbKrlT1k
Hc4C8epKM9TYNEPd0UudCieb0CelQNiAZAKMxJYMl4ll+N4Fjal5syy+Fe1BA6m8Wcuvyvi/Emic
99nNFnORDesHdhiESFV7nz+DwyCjq5hkT10cdFuU9933/Rj9QNHZIZEcGcj9hEJ7ELAkgDs+coYX
kpXq7nAGJZJVJssNsmmjn16KFK+gZj+qkj2Ak3z4Ztf9N8th1R2Y9f4WQ1vemSCkRIkisr4b1vO9
iMBQE+gtEwBkEDCPqmkVSimPplmIR5ro1D4GKc3DPEAA5MRwiLRajLwAVSNJlYtdxmpv5XaVfcg6
FoE3RX7N3aA6swGAcGucp3K8czzMc8xrLqkxPlq4B4DZOwGBM0ys3gQwsCi6deVNfrrG2Ymx7qOW
7VpXRg8ovjYeZCG+en4uz0NdlztzqOpNom1/9w84hsd5bUTDXvx67Emyyb8nk8U9rU5r6KsudVZd
FnoWaj3KKHXx7hK5GqXBs8FDazo9SG38+IPonGbTJG20jy2RfGB8LHe1DZgUGiL7tTsMAVLHR2kl
H5BMAjrtyGMoPoQy71CXY07GZ8PUI5X3D+Zo7WiOmuCuRSXLM/Uj+dQ6ojh1qsLL16D2IOR1Tq1u
XCnAvzzlKG5wa/wxuwL3fpoR9RTZawA1YD4b+to80Bzia8jYQd5QgOIWOJi72dR/BS5tuJ39zZr/
rLbYvVkSRTZJiZpavTyJ/Q45f//+jmox+92WEfU6jmV5rmUjUxzpZe+JVOracodJDk++98FPcj/d
REw/J4CSvaqyILlQg9BOjSeGHr/pekgFu+DsSJzH8N6hgc7YBTzCH+xsXj2NAiRardGls9c/6s3+
nVRiDwnfa1Ii58im9FBASpfCDKRjI2QB8rPMUx8RBo8Og4WwDwFoGp1ZX1p3vC0lOeE/ohkwk4ZN
MNyozobUSNTDaMHg/NUPqQahnF27tXDArUjlLqhxvmsz/IYBTBecUID2jUbe1IwPaVLGRzka4Iuo
UxA3Kjdr9mHSIhpFFkKJY92A06zJTAdppZbrH22jePIcXhh7gXM3oBYOZ9UALhS4YTnfFC0oTIox
ju5SoxnBe5PiER1w8xbbtXmTNrLWypjzWbZMCKaKdWXn/Y5kSTIqfK1H/eaGZ0Q+Fm+bRSba/Cvv
8YaxiBbdRQa6xuzSoDyqWXUMN1TQPXa7RTGuAdj/H99d2/rtuxsy1/XwpXVcx/ntrp7hBBRvCrJ6
qqiAGy+X53hsnAv2Ds6FeiBYfzukCZBqfO06cGLPI62bpFMCgodXW2GAqxhRrDeid+5SMHP3q8by
iq05eMjq0m5M3qPSlQsHL995dI1l+bltDPe5M1j46CbDynRH9xmv0O4z0P93XtKIBxKFDuJviSXV
hYbAi/bXNcCLDzREZWe7A5fWsG2M2ns2S+UcuUQokTz1rp3s2shURrH1WYLDawkQgUQ31KMGIQXn
BBxq9wQSIuAHUHeZoR7JSHGxIze4MeblanGx2L1zA/5tuQUUQzL7X3wx8kB2VuuDAbRQzTXU5/F5
iXJchXepeTSiQsCLO7ajYTtkxZ0tkRisVTllBzhtivrdWJ1znQ/Q4pYO3HtTrmk2rCQSWz0E5jUQ
l9XbX5tC8IMaDaQWBbzPx032iZXguSQFaipesitexpGBZA0CZWnGZ5KPbQ0jk1pnKMUmKfHMWuyo
R3bUQ3X3f92bfwvn4Z6MwAZzPBdfc2fOCn5DcgUmHxDDe3bzNLqTv/JSJNy1VRVdyyGfzmUPkorI
RJ7kq5x61JiKYYccuOV+kS16YRV3e9PAyfYyS46XoR+b26nI6/M7Oa04IbKlj9xx29FrL46pF7Fu
woEtmycX++ViK5QbrTJv/JerUyjmePOJF1taQl+dV4ECZ1l/uYg+maqN4XYvV0emy1WA7Gw6T8ra
kEhJA+82eOPL4/DrEfUB/lcf56JbwKBKbF797KkX/bepH4OvZl4gbIYiDNSaogwlcMoOoYSm33h+
rba+z1u1A3GGswG4GxK8HCGS7+EEdnYDKVsDPRdDNiaXWVPqR2RXxVvJuX/0TMfKP5HMSJphFVVB
s/WHUCbfxwRckT6A8Veo56iNB1SO1VtzrDxsalx5aHj9TRngpGzEVNx1uqHhCJwt1HYnD4uI5K0K
izvkffqnpnEPJELhumei/AFOwjwsL1bUr2n0zmXTYP/Emy3NLW4XLT58ilFuC4pYsOyUdT3seOOM
11B24zXCj+maVMa0snqZ76RA9eueZhRv/zaVO+0jYwA/TZMUiE5nbLwFLVC/SSVvkwnA/VWpULUz
bo0BxBzITq/+0XZwZgtkxyvSvWsw4rHS3/7Xo+YdP2Ng4YcIGArfMbF/wOPmXXnkNArAsgKJ8gks
NN0F2ewHE5HLY4h9AbZXYrh4gD/oVjT20xJd4YCzOnaARLwoUQ9/meEy66D8Y3gxt70D7qbNkZwt
8sV2XoC8thH2/u9XJbeLOvVer7MagCzGXUCdxkHw0xdR+Jyb1rgrXDmdTCMM7mykHG9QShT91eSg
TGyY9yOFqmMqQLrIYNxhC/GiahoCLyF2Fv1lFTUqnAvvB2JQiVuYOnPB3ywg7VkfpffhdgZd11Ri
1Cvd1Jk1l1rQvEeKwYtmT+Dti1ZkhHcvaUx9Fedbo0yr9aiLGKhxWXwVKBi4o5HnTj0gpTwxa8S6
/EEaxuWdhjAisU7HqhDrP8zSCkhBywSwuH/zTrbCAaQVnvwZOAc+OOBgztYcjLun0ObYyRsxf/TN
lj9mBfe3aW1PqzgE6DJuJOd8As1MlJQI+elhoOmEhC41nMdvujjWS5JNDSI0B5HUE6krQMdbD9Sd
m0Q16zADIBQNu9W/f/Nt5v/2luWGyIJkoc+wi7ZAmPxrZfCQB6IB8VH15FgiOEWucABJOqKSKm5L
RGYzdqOms8R0KUNvF+NxdpvVrMqI9qKY2pWd9iLbKj8dNr2LeCaZRFH3Ygzgl3I1+E13WBzSrF4I
kbHfFkLV2i54NScjWgw8sO2KhrX3Le3q/kJxZYo/43YrzhkeTCSi5k2g3SqdkmaXWDXQOFAQT+PX
2TcW9pSCJNRm6drV6Hy2GgT2a7qL+Ll3ErqhXuBpsD6aKUwwp5hx8GZ2Imw+IB16p5YA/8hwlpL5
SLB/i89sEh94CigVVLuIKzWjCjW7q9PuIjM20nkGL/wcZN7h/2Psu7bjxplun4hrMQO8ZeekVnKQ
b7g89pg5ggl8+n+jKIvt/mbmnBssoBJaUouhULX3nkw6Mh4ZXkRoXenh34NdBjtX63dD7GQ4DQP0
T6uGGfBHoQYpZZvEIF5UcrMMUBXUAth7KADixwJv2lHbj5XhTGkYhbjQMufJCqVf3usIXqgnC4VD
gIxArxAOXo75APh/sqIY2iD0OUYi0tsY05Su0tbyXisG7J2ZBcUaG6AvK1JMGoj2ssqiZhM5BWrH
lYJkRIXp1q0EK/oHNSap0Y9pr4JAgPADmCcbWeOGMXYu3lpIXX3EvgtGS3JJ1FZ3UUFwhq3I5mZo
7A3L0OBSuVpzoJ+4ksFb3GfWNXQ08zMulfRrAU6a8xA26DAkIzTDG2gvt501ivSBmNBGQBXQ+Ldw
6os3J8iAZFJV7asOMmEUNQ3pY5Ro2lZniTgjT+ocIoOnhwHIwWhzjPotGPDQ4NuX9TqbivaTXXUm
zoXS5ltqsNe2TNy/wxZ8wxkq2/3RC4AR3sW/PKTKkHg4x4BuPFHHR56EKEhtkDKa+ztAqmj7+AdL
DtQD4rCaP3X5hhbkEPe92KO4IUElUtY+0wAGnx+oxLHSSzKycteXUq6J4j2yeYxDGCHXRABfme3t
sjAbtjW9ON/1wSBegwpcXajD+hEU/CuO+O1Xp6yDnTHydP+nwVC9Af/eOjUcbOW+zpoSyIpefLGS
v25EkULsHyXYF+wOyVsn+asPQyQqpF4kFyn/In0CeiP8biwxI13huuAJEG3NVxF17BXRxYLWv5Xz
teLm/A2KAA0Ls9dynSEn1C7bIDqaAM+bahPaMaMS9eUWEvUApS/ODnAlzy7QLGsUER9TUqTKhrSF
roebykpcPGygEQM1OvkIFlzki8hvanuuX2jKW46+P93eMhvdgZHm6p8K/Gr9vOTFr43nivxXP1YJ
Gt2K6VPSW8glWOj6zZyKH3mdaFsjt5FUxC8cBDUW8HkaUW+JrspskPJ0+nM42cgWLARXDS5I68ao
nZUxoqpz3VfDxsjBFIOTKx1wlwzI9cswKZR5WqJObvJjEPyta2uc3g3/0edGfzOlIG7X/BIWG0DI
k/3C4eEE6l5QEJ70THTx1tKi7KQFPTC9lJAGkomobdiKpjVNwdF6BUlbgyurB8TJuvtFfOdS82Jz
WwAQAoiJehqf22KllaLN8SilZLNRJDAVYxUiAd/6OM5RGtLP/pzH2iHHW4R0c3G+1XhlheqcAqiY
CsgiQb0jGt5o/N+5mDjqBkKFnOE11lEzzHjPdYY0LmFm8CyrK5/UWVLsRBL3R26gDcHnJc9RYWGk
a2TCrQtXpy3omGK49am13lXPpR6jIdcTY7MrSqs/ZWG3zoaOS5wF4q1gnkYVs1AOgLefeZ2QAd7J
cYBbaYUfuEbho+gjWlkyGq4dsl5XmukO2L0mB+XNtPRwa3KRbyh+hRxpPbIDUBuoCAtHPvayMY6z
CVnjUGILhPgRVJa/45Fck4+gX5UPi7jNcQurqx+xa/Y3u5tozD6jfW1Xu2PoG21a+1SinmRR9WDH
5SNVrVNpfBflL0bSuJe55n0w3A1Y4OSGliUDhUcT1Y9kSk4f9iTKLOZuAnTqb0hJ9iq+S/TpVla+
gLPnPXb6EZtsUXhc4knbduu/TC0xV9KQ/SrytBHFZTj5pmEI++OEKqjLvALH34Pb4DBUGdDRtlYW
7g7sDzUamH47/Vugusy9C3kh/T8HwuOsu7ZQ6LEBbsXeGEcHx3GimWG6lShoC+dSFwAAJ3xvJapq
z75o0v6Jix0+nUL1TnRtx5UlGVGEP+NZst50Ft4ZCSQmq1I832YoAqWXBRqA2wPGrKCeRQQvQ3KF
NLcSwFjaav3EuG+UQX5JjXK7wM2QHcWslV0uFW8UxUMJ47Z1La3cgEr1fcvFj0xUKAowv6EsH+3O
ToWagvDTUNoPXlL1J5Z2m7orAPxfyv7EM5NXvtOXHgB7cdx4spIA3Cc0naXkRGvlOQI66jArbpze
oxj8oKM95uREJigRgMPuG0HGd4PdDxFePH6vdXNANwthmKQGnhXR4cl2szByuvOY22DzrtJPmel0
R6naivNWR3+y7I3TwKe5+bj6aFnOOB7k8f+szd3KiyIxmn0ojP68iLgDQF+rY98b5W5LFCcgRWy2
K0/j9Za2MQsdr0RggfY7HXeQFl0sZ5p1rhjw4Qqx5b2e+qRwzAGv16Sep3aJC5udIA1KQtENYEly
dcDbIMwSi2Z3Mmm3Yhuo0DHgn1G7mAyAgLSBIbmxcBZy4oWXPzJm4IMBwfxHPKSb7E8LF7Aq+0nW
0VkHALtvmTn7WYUvQRKIH1ZqFaC0SSxciSoccoa5DeBpzp6bxBlAwGW5H6Y4GS1QyrttPRTPA/Wm
rdlaONtEivavsWZiHbRGeAF/UvzgVSVfWaHMf/xhAIo7FJa4xvW9+yjpmYmrRTp9RYl9cw6b6GeJ
SpJtZWmj9aWK0p+guGVb7qCWc20xS6xliTwqGQeBDQjgDz8ypFVeec15BNHFu7ZfpipinjG5HZLN
lDAJMMl8eqRZHv4EG0B1pQUNKNsFoCJrBDClYDWben26H6IEtwLlPnXj9ChdTzw6z0soMjfibkAf
4CT2iyWPWborkNnCi0cGyDEdJEQoZAAwotqg7voG9ddIJPmARugPfTyOOPRGAwIDw+GJBqRW3meT
x7PKXzR36n4yHtWT+u5OTst73yXqEo9kgYdstJmWxkor2AXXFxyl4Zks8G0g7a2ioQZUPWDJA98Y
Jwb6lML15zVOQqIHNLPhbVqZj8yyHkWEy74KQSsaljBzWABFv4fpLM0FZANQJ3XFc9MDIrVRWKnE
ZdX+seIoqXIVqipxYCFlO1vSSvmxXryMou/3kcr04fMByFHNQMAlL0kDrqCgR7MeKUhGWhoAHCMv
KU7zAHNUd6slwJ1dEQLgzh7ZsF58lwA9r0BSX3xxU4FDmKAw98Ip82dn0PNn9LmvUBaQPZIIiDLW
KenAzxE5fpW4G3BV8muDIsoX1ZiyyydktVyri1CSGEcveN7duHbLryRaLMiBZB8xFotiaN9jfFhQ
jH/ahSz+c5eqQ3maWQ4Vat308gHwdG82OjL3tOpR3g/oZaVAldisaAwGVqfO5Nty6vSVC2a/9c1r
yfw6ItpMB0mkY6znFxPQCfolj5M8fpiahO/CqN1FJoqPxn1pJ2uUKgcbLXfCN9T3b1OuyIhljNtv
YWvqnyx6C6LaWo1FMJ566RZfygTcS0o+hEkFstkwmd2NacK5UDN4VzBSuE+Md58obD5k6dYBc9eO
vD52YaadXVC2CYo3tXtvddZq+mMXktMueHnemJ53QFPC25R36XPQxylIPDyAK+IVdk3LWTFFKJvS
R3DGKhNATDzaQ+SdW/4DZJbOI0nHLjXBeJ2/RWidRF7vI868HsOs86O60g8ucJI2mocOkVREj7nG
jNei7eKjy/Nug6tr8T0xRlxIgvBNjnqPAtpg2nWBZX9F5axPBno71BsAvxfHrOy6V8fLn5wkyL+D
+WFa5V1VXbTQGPEd7wRKFaGQWl/7E9ftx9gDMLndpxurRJahnkTx/c+PYSChtiG5+hgqx33Oh2HY
2jw8JtkwXRn+bC+ON7TrAiWEu3k56MBGSh3h0xJkvQGeS18iljjPJGkSG7Umed0eaCnQF7lHimdY
0bJKY/sJb4zzikTSAZuproOQ0XB8ZxjSB0sNNNO6n9ILgzMt8Hz7LsaBYfqgjeAKkIN9WORkRoPo
dTA7uAO4VZXtnb8GfNRVLHpvvSgWOy3HM7vEGe9qiYwGfQAjaQaozJhr/lo2Wkw0/D8epQB2A326
yJX6/ONoWR09xLvFMgYi70UEMyVOIQtxAP1I7YNnpItWy9q2f4BUt0UNcFlpeFrTMmZse61r8Lil
IPudfgQDr9HYaxLSYCeCG1sP79xpmWyABIRedzy2ftbCYEOoXAGz8SKp5OwPecghJ3thIV0/SmR2
lBMQ3uU35soRhxViPPCinYORfHH62KTAu9spc2S9i1XHvm1VB+G4xrlXnf8kGgNRb/DG2K5jBRJA
siGq64cxxHU+mYDfTrK4kgZaNExvjkTGLB/wlCzj1E85N8Ahr6KqPaJ0NM6zmwoq4qLeoJ8Me6hP
QYPX6DUQ6DqUrUPkhNOErw86/yKc0IPEsf8bZY84gnB676lz3RdgfgJVJmLT1qpYtdMmWOVlByAK
20CXwwQ6zbi9eCnYLen6LfJ83HdjUa4MaeDcAKWQl7hl6QNdye+1kazutT1KRlY4T1FF0b8j18I7
20WZnYEl2G6MCbW3vSKplIq9kmZx8dYGYXTt4vFdXPc4ElxMySrMJBC9JqDQdV6rg8FZxtnFAjbJ
4ONa/2TjsWrvtiK7eG0+xbvRQDKC28gJKrsbYxZPb21XuNsMzwsnYhEsQway8R55BaCfGWuH+AWJ
EfBm2mvJT9AsGlsklPoziF37s16XxlZ3uxBPusjDk2KUbdDOax7kbbFOXftzktdyRy5jDEKJ8FCx
zmHr3P6B+mxg2E6O9WDJDiiCTIrTkGW4WpglkKY9vsez2PDYqmHEN2wX6W64oiUpcJRV4OHSXyQ0
85Dx9Y00MneLAmGHvWfg7uDi4rpDbQ4gRcZsbRQMfMZFnPj4bxKJH6XrNuZR6gPmwZhEBgl6nNE+
g7raBvlLXg5Z6Kc52zVua/7dpNV59LzyZ1bZT3Wv8b8ATvfVLsCIWjbsb2BsFt9cAw0TbQ+AUJzL
I78dSrEKtDTYDl6bvHLU2lJSlFYTOp0EujI/fegof7qsPnTK8v/PrwH2rSsKccJxE3gQpgh9IQIp
KRTbgzNOkZdHeNFa1bkbXqbCCkie9t67HMXg0b/KOQjCljiOrd3HofhG6IHefkx2mh1fqWXRkV2C
f9X4Sr2QTK3+1IVeeCWweLJUq8UvBS4g9UGaEhisSpeNQAMEjmS3mlBFvpKakX5p0qHwAW/W/IXL
9SnNYvCjddGmK0Ba4E8AUuvL3PiRe8A9sqf6K+561UrTnOEFR/RIjWXi0RriZ8to+de0Gb2VlmfV
o2U3BTi9pDy0GQdgJo7W1kmbTJ/LoPjbxX3nFwCSgqj/5bT5L7ypd5/7wGNrs8nyh/AJX3c8fI2O
9aijEHOVl6b7Rbjyu7pY/xISNx+FQ5il3dPkdBZ4YJx6xUCB9Dz1Tb9NbC8/g6s1wPOHdRvHsRP2
xSuGjzhGPyo8Q2RjDIZimylup30EFE9/ahl7C4ch80c1S5QsHCv+tmiX2X/b3Wn/NR7ZoTEWQGK9
22y4zUEoUHoZ+pFAkxEGxu1y0TaKnqNpnHctLRetVktgPaU8WMUTmKoPyNs3x7pBpTu9/aK9GJw5
Kb72OPbfZXYL7Bc1IOH/CT3C2olWMo3Zk9tdwjHVcEFWC9fsLqydTvNK1YDnIIkBVCFKhW58AJG7
CRsNp9zKixSlzgDYqLZzlRsp+j771KHA/CZczM60Hfk0bgg0Qwe1TurDteD8OhgoofSt0bCv+luI
79mVGyAvIwF3s/7QDM5fDXDV2WzUFfj+4TBfrvNIaOkm5uUvwEinh7FtgnTzHoNNScz8D//ZdHEd
AGXpulN7wE+UnmiwVeLcpXR6CHLwE60X9RS6SLQHIOExptLak2KxK1rBj8LySTyb3lkskWi2RKcg
d7J+sBukR1qAx0b1mhIw+FLHftKE4yuwPJ2t1yf1MbR5ccXZCltl09h+j7R6TRmYvHVQ4s2m4bVM
YwA8JcWKahlxPFam6Iz/XRtZFyFODu3GndVU2kjatnNSwKjCrqPyx2UdxcaxwBEHMNiMr0WN+iGa
hVb1PovVbChH4yvNFq1Usju7JUoRV8eh5z8ZmBRWeW6aeBzXcO+l7AzYH5DQscNIW3WDZs4JnTnL
g8MTNMaGOHBlRuldJSDV/TJH25GjliSzK9sFpfsnktTobpvFALxHAeiURStSDDiVrx1DXMjHA5yz
HwFpfY5DXoCbZSoOLeK+eEUlwPiqPRFD9ZCxDIivIHePa83d9OhAOOdJq5303IjQxmHL16rASUfv
Gcbf2lM1DgG6G3/7NGPGNsAlFMdimHwq+qiafvIZMEQPtJxwEz5PHNdsqQo8wC12q0XzAkpvWXYl
TH0r719xPzdOMwp/1+I7o5ZUEkxDoU83InISsDJ0Wz8t1cPKqm77W9GfsZhIUfcUGQp5GKw8DXhO
piysH2tkc2iFB+55RXxRvGjmlaN4pv60/FiR7sMSJz58nZhl+CCa6lGfuviVtU5zigJgWHpRPn1T
8raM41eviD9HPMp2Izo5HkpNvA+yw6E0srEg2hhCTfcXjeu4AGIENfdqkS3OmoiBdugk+awlBZAs
PLxRVcjLZiL1/MUa14T3/dB5OWyl98dOZZoIIDrrLznK3h4K0xCreEyczbxsx+CBZnY8OPsgFD/u
5LSscD+OkPc6h05YAaHBG/cK6/QxsVs8w8da69MS1zP5SLMsvno9kKZIEjkQSwukDEIiM7SYSi0b
92iSQ/ZTmdwo8IQaptnmnaS9arNPiaInnmmGkfl7KJ3CO0ZKNhH1sANZw0EmfkNP/CED7SEHoqjx
zTFRXxmDyZC5jnimofU8oBUOPXoCP2SWXX7mWVEiaY6j9j+dSGQa1ruTwPfgJAoXJQvrEofRq6JC
lQD+OKhfnqcs0YCzmheoAlyEaGMF/YsHvCU8naJg+mPQpvTJzAqxJ2ODxe/Ku6Vh9NohrLwtycl9
3u0u3LJ5TBXWZHnzOWgDHP88eXgL3GaVM6LXNdQ5RwO546w1y/W2NpKZryWI0o9VJkDyrJam4aTP
qcfxgxbgfalF87XTvO5iJAPQzJ3JWUs23brKAMBe5Aoy4Okx7cTP3kZXgWSif+VMmut0zPIdLTu9
Rz2gLSRS2tBawMt9aCPziVY06MX3QAviF5Q4QY/nWgA1/g5W1PZ7sESE/es/BQOGOtLABDI+oSAH
PQKoUsA3Q+8iVJbVqgqY1pmNE0yHB8bOs2tkhD8UNCs1T9vKGhf9G+cJnSG4OoK0IWahd5ojkr4z
UGwzsDbfBgxI5iA5+mJLKcCm68QgQtKKHEV8HNhiaAwF9iEvMbXV1I7t59gEA6QYUIODQmHIWoWP
iBu1fXKCGugXWIWDoVCaWzQUssis/Qqd8sDPh3EV5U28s3UTKd0k7DbzNvMOaFWZQL3e2dtmLJvj
lKdmf2zQG3DoQuew7DXvjUehfBN3RuAnBYjMjMa5AlxbntHgVXa+4emKqDh6H0ijKzXLf3Y44j71
TYEbNIlISbbLEqUckR82eM2tJ5Qj+0uojk3PYcnKIzAq8l0yVJpvhwy5RjUk4ZA9Bh0/V2DkOC0i
DWeRuwGNrz5ZLA6B4M+oe/eOi6hMe32fKFD0Psrzm7iMh9+qJItBeOFaHHgpgM0dTPnLVDuHuZI1
sovA382LQ18MNvczPPIeO8AJU3iKRx+Ah2Hj8xH1lLQkRQ5sARDtyKcpTRGKZLxlyOPgnHq3BMhD
oZ28xDm1rRuvJpn1OzrqrYYGV1q0Is+5sABIxlewba1wucHllrRqSbZ0XIxeldlhtqCl9OzZgswo
xhLyI4YzyNfUDPTPg4XcaS/s6DPrU8CgAfb+URSjtkW6OzyXheiPsd4XeweQrA9ofio2g+DsBWfx
yCXomv3mJOEnTfeGb2melr7LxQgqkcR+HNTRS1TFzs4IJQ416TymK3EE7xTdpqkjq0V3SHVhTObn
WWvwYlpRBDQJ4/RGK+FdaWAeNAK8dVlytLY4eBXXm8HE07zssmAbepO4pnL86vJ6AN9z1KNCCKkV
fJbuTEuakaxxvUuJhjmAroW8RXkP7OYpGY7KuS/jaK/XxfPidmOSi2o4ATjfFzinRaII9WW60MtH
PW3B79ex6C+9cV4TdIW/dqmXH5Km7bZ9W/dvRhiBiLxc13XsPfV1VLwOXXRmHAQaNrr+X+PcdpEC
M8o9KXMJCHHZAvgoGUtgQMgoerRyBKSVcvhwJ3urncAuVqfVPkLqHUl4FOHWCTtx4D0844SAPyaJ
9dmcjPRr1CbGrukSbUPL2EQtXVrUBdiARqC/9pZvK7MSVRwniyFrTY/rABEBzJgZYQcLKC5nZrun
Hlfax76pe9Q9pfwSamC7I1mJxuRH9NsiEymQ9aclKaSG6xNAyb/lymLU6ujQZMk3TRV6UjFnWMXg
VQfZAspGzUm6R1z+G3tFlaBkFWYDaNk05MKKqRI2QFHgSurZSaIWxNvMYSjiYkAzGmoK+s+7FNJC
3iIEzsZlpOImzcF/txqScIxPw8cy6xnQyc2ix6UJikSLk1OdlHXpz9ax+3uaIuu8a8bqC+MJ35dg
J12nCvPdDN1u3dXInsdqiZOc7+0kumtVeuGX4rPmivJL2EdAQTOSv8lDC3V2E6CotA4kLAhAWqmz
OUBot80mAGLnalK4Lgm6jvhKG81sN3nsCRiO9UmogbQ03MlmD9LgC4TXjsVyFqpYDQq6F/nswlL7
CMwEvossNB2tOC6Gpe/JMTo5FrKeUzUam1lYlzg3Qzdcn70b3HrMc/KbLfgI0FQdZAA79MWe3mVL
cFLfSufoqNSMThRlXjP1QZZPI1oLOQllc+NPalqTZnYkIXkHtOn8I3SuLtxVjkRYlCD7SSQcxN7B
pemC63p8mNk7SBY4wLAFnvNplgkJ+JMYWPNrIv0g339zGwphn8iCbEeNceRhXQYgNjDH0+BxzT2h
Y+RhEZGt2pXcgfOin9Iqmq+JdOmjFDRd+VoAQVpgvDjcyUlJSWqakYNTOdPWYXE0p6wXBfkuy8U3
QXMhEoXpbioKIEbe7bGET3ElO6C8GTVRv6/iswfte+eWuh3HKSiSk0uA5Qe6k9kA0zt17v7u0wXC
xedZvGiLhtVgN8AJ4XwzCapxK1BOdW7VEcQUxuOVu/v5fAH1QkDQ8YJujSLgdFNNeOYGsrE14G5+
8LoSWjqzWEzIr7ITbeUIx17RzSsCeJSf83Tc0ZIGutMFzOr81EuRkld3v5I57NQXNfMNd7i6XjgB
RcTNr8vAtQQlGpEe7BYZzaQrRhSMSWuzKIY+K67GlBSbMU4DgC1gSVpSVB1e8jx3kGjv+r0HKTJU
raCcuvh0J5902zlPhVwvMbQB93c0rD3ZU1g9kPcUn6xqyK52WDUX0Oats6ALrjl3givNgq6VGxwU
aiupD1O+yTX9BT/xdFzsKlFPp6b2zpH1Bbwu08iOtUAW0I1asLAHQNsH697vwegcQNUamYZTejyd
7UgDEBy+D1EkEeTOu3EE7iocSlf9+xpY/u9+5MGn7kc1gFfEMNB5DxYpa1NF6FEDAFV17nEZdw62
25dnWrt5q61QvmisUN9bnhdFZ2hwXtak9oTZHsG4tapCMKStURNVrB23QiNr7yGHGAiJUx0UY526
Ceg9e5rS4MWWfkgEjgOVYasFMKTpYkIzFJj9DmH1aQ1KJhWNhsXcHjRoElA8o9jKPpB2tr5xJ+mE
+wYg7lQMcp+tRvUZSCgn/VFGLu40ZLhsoaGc1NvTev6pQjzSGKiX2+UMDyqaXg94eVVUQDRo4N47
ZuYXUqJvukErEP4pAR6nTIQZ/p7OukwPym1omb9I7fRyAoS3spy4vRkK/IGsJK3PjhrUi8k8dHhk
5HE1HO/kNWqyb8xmByUbUUbrhy7v6O3mfBfT5dml64J0z1lun0AfaIEBwMC7XTR51gmM03jTDocj
KWhY7GiZo16tRkEi/O7UdlaimUk29YoUFG8OfWe4OJPNsmzwfc6QNAGC4R+f6iYKeZCe3HIUDKwn
IzvbIYqt+2yQX2MTYANx0Y7HuIvBtVV/EVqZfUlA7XD2siZDHwTESE+9WzH8254nQMGuBMfzstOI
6C1MqwGcKUBODUAD9cJKnMkqud0BzBXwlqCsVss8L88Oq+RLGg71Q4aklB+C3fYtk+CdS1NQqbOo
07+m5iwGDFV87J1gXJMVgL8a0P/a1WoM+npleI44Szl8moICnTV90gLCHQPJacii9nZJMj3AE7l6
H1/M/tXWrdF/2bTgp1Zb0UA70F7/JOuLMdl3U/L0ryHvPlI56sYGSUMwsH18VjDpFus8w+Pv9FIB
mukIUILkREPTB7jWdkNyohmay629m0VbUgbdbzNagm+uLVEGD+GdG8n+yWWxSzRbvDuPQA7aO1U8
b3IXb1kmEoWtWi/3eqt7x35ovCPNpFrSrMFVERwBaj1P7/Tkw2rv1ltHGslPjNpa3ynI2LTwpI7O
9d8bks3dct7q381v9GwEqK6ONvkN6vsBnoRjYJ8YNmcuTjDZ4JkZ8Dr1iaRE03mj/8d1oSK1tQXg
HXKfyTtDo8NW5EDxPNBFHwd3n2kMGWyGjuZOAMLcFQ7woatgCi8tH/Cm9qGZDUljlh4AF0zgZZEP
yWjQSZEVQboDBEbiJy0wEkPcVX10XsZ8Z2jloUbr8an1egvNrHbwP2pWZ89tFKCOKZXozWxEv43V
q/nyTINqgnglwag6v7MvikIfwhXabPVZkbUCZdmxzQNcaWtrW4alQFM7OBmSKPyKBu/gCfku1Ktk
OW7otWasaEkKhiIWIGm6fOukmjfb4Q7wLain5kRmJBfjOWjr+IkWSSrts1kH17HR0Jk1FYm2y6oJ
1C5qFzLRdatdm4GXzGHjvipR0S1ByWfr1wAougDzspwX/BHA+wmuvk2tCAIAVgKYXst70UrNfiHR
h32pDByh3dojiQ3ABQnibhXsw57FQfNAK7I3Lfyxs2HeomSjSVvItAKiK/OGa+JIgUxrF6CjpOVr
e0wtVFkNk3GiAYif5gmJWPAgarm7WhQ3hqKxknBNqhvp4qSjL/xk9R66l2IJOpCmAueTgaarS9v0
1qUH3ZZvZ16FxiAH8GIfClrilNc9B9ULLch+saJZEI3RFt8TEEpZwY+pARElHR8uwCkzpMpyDEmI
K2CUPVaeZu+XU8jZbvErFcQDk2zfmS0aEGoNZ3Quio9QDDOm/elmOlpjvY5ST/PxeNaf9Fhmzpm8
9GoaV0j8p8i4AtMZj1MKzs6pvOCEBAAYPmhqRI8sBdEaKe1Mg3yxoxl6l1Bg8eELh0rg19YWab5F
hnUsd7Uiq0716iEvGgHc/xzw7MgpoT9TtpvBskArZrrtXiu721ncxt0sCz9md3byT9/B6PBKUfTf
60kHSERuBXgC15F59DqgvOmD98e6cVXiKCtQtEf2cW+t0HFHaCQVQ4q1wSkirbR6xClXEuWbeckc
ZAcnUPgAsRdVI3GIas8y6w6EUlKAYOjYuWHrz6AlCtwEfEDHzMLbQqBIS2INz50UjiwGvZvDEeZJ
OY3AKmT47dQi0Q4oKvraoKub+VGReGD3abxVntX6RipMaV0NpBhrfYu+FReI98676MOfDBb5EoMU
7YQnj3dYUW+s+yO111Kja1aEE3ChyvxzNDjNjmR3vbG0JMXiRjLlJfVQ7O7kN+24ZMeYfulRZLWn
IB6rP5uNQu9Rjb2zLU2XKGaIR6NcjEj63zTMgTRb1faEB2qBo+GmqY7W/L5bbu6cW3Q0U4GKog4P
c0fdbMNUf16GVlMP3bzay3834bP/Aenipm6CBhEQdrrpeOZdC36d1caAKsHoeQY6Qr2g3ISe8atq
RvubmiD1aX9LLFAPx5HzmuqjXANqqDjg3cF6jkY7Bzw2+BDbprmGYzR+nlq33mpDs6vrqlotnDIz
XjIOBN+JZty4AQ1xlIFR7k8E5jvemsUuAHLrxsBVe9V7DCSLrce3NUi+H2xZomCdpswG2pJt9O8a
lE2gL0/ZMNVyHjeAGI3tERUGUb9OAGz5muIye3ZH50ekViQq6y+NB1glWpg52jnMsGZHWqKDptui
vC7blAagfcseGECZIYrHumJi20r0zqEyAPmLUAcmRQVgJdO0WxyX8eby3385955D2gCgN8B7PCAB
cw+HK3fwanXMygSH3CDLK01+HjQczFhDVW1zcIt9qXINTUFo5LFSAUYjbgKeTi9dsCIxjnJgwZ5n
sLICeDAnVLI+d4aLaxW4lfmpd8RTlJrhoxeh9JxmZjOhI4NaqYCH+cjVQAoHdU82cKG9HjlZP8iw
z8AUy7ryd1uZ4jdRx18coJzgPE4tQdukHWu3ewpUENYJpI6AJeujUH18BF5Iu2N9r/ncARyvD/xl
dk36AykDdaQeqtNxvXSAkIVK1/1sRm5iwB8EmBGg0oxi4V6ZNrstvqZyc4q63bO+QvSmLb3/B6iF
p3v3yGH4Y9hc13WPM89x7v+hONJXWgnQjpeiTfp9rN7wWddgEDbII+epWi8aJ1HveWl5IOUip6Xt
AcXNX9yywMUavFsY5/mim7coDcAbJJaOArWPzW+9yN5RH+Gfo1jcy+ItGVSoO9/FWjP/BGhLsA+8
cY75ZAZXgfPPpzTuv6dZWr91w5BvzAbV1LSMcJIcgBVysMLiqA8awLGUFXAyU3TARto1bOxs8U5q
E2BnyrthqNUJPLze40Tf8Kco9HZE1TYzurVhcdAkx6O1qsNeFOCuRKawMM6LvLRslIq3nliTjAat
mUAc0uGQ3shRAU6yeR8PxfmLXYaj/EM+4UFiIakjbaGLA3c8/bzIa7VPlQNNcmGp601Qj6t9gHOD
fehzjjgO9yXQ7uZ92voFWMP1Q2ggE6nwVb7HJntRXSCvPE3FIUeuYqsbPP8mkh+kbx10oBmBfOoc
fK8U+EyoBtHk5srkurMjWRqa2VVZENEuiWplga/su4WmhyANarv9OKWTnzoc+E8E2Gl1f2ML+TjD
dSJPdwk9+WATACjPpLZDPw/axRWOJ0Fu2nkIlqBCK7czhqcC8mw181ciNetIFiT/HXaWWLj+J/H4
sIRBHeF76AUndAn9f5R915akOtPsE7EWIOxtedt+2t2wxuIECITV0/9B0tPU1J69v3NutKTMVFI9
UwVCioyY8/yZmux4N08MEEV6cauArqZWswDphXRrHZ3qeE9q5JNpcpMKOTVYJ0anrtzTQNggd8G7
oLl2vZifOlRGRTFkMbCUTnG8OJrGnv3Zu7IF2D44+hL8J7+j5gCyWU2rf7hpPFSiPmSgagTllL+T
qtPfK1CYxMFQvYumVUscVLA7XsbZTmqQCvJQJn8bQoZohfIH/orTlidjECi0zcHgB8Fcvu1QCAHW
Bd35omThbFCrpK8zL3K/DJrZbFA6F0xeaUPeqNYGsdECBOOgz15XwtI3NDfQcGw/2F2/ssE2Y/Iw
OzNh8nOdWBZqUMcuGVVteUuJl8cVi8psspG3rCBcvqCYxgu20JxOD/qYZs419cZpnQuWXpbZj7OT
0tWqYx9JAMWH2GC1bL4PYEJd19gcudUTGUC6OTdeCpVrOKZt2S016WA2tzhInwIotgEgfq9c6yuT
pu8sKExxi6/BFpOvLox1gyNRLZLpjmKQ3T9zhqKJNPNWRR72B+7m+RfWageqhsmGEALro70AnceX
DNsoDK90R5QvFStfSrUaWOYfiyhw7iAdjwdW18ffwl696koAA9Do+h5Fd8lGtU327rdA348BNFPh
r55magOeWcCRxsDe9q/ga/SmmRHeBzexifvDOJMCaKZokmZjQdXFkwApLzKpoeBIiH0zZNEdNUwA
hexC5qCSXOZrhlIOKB5B63IOoR7eTcYNRuMGN1ZkkjLKtwPowkEyrCDHNMUU+rdKcXPfjvIIZOIl
7461E5zJNH0Kntj2EuwhLgCZv+OC0E2xbLCq0Nw5BUSRKuVo2tKpPf1YGdyAagW2oSDv3qMaS4wG
spLfEck6NbtmP5um6OvxNJuslILn/KEZxe7IpEAQvgaWBQskF0whbGxKR3jLAeLby9kGyLs8UvM3
mz7SigBCc6xCN9iibmgQUz6aMSdVLrZQZ9t/5yPvHEzXvRqmiXpN8VQ6CZHg7qccboCiyNNPWMkm
hyzz1zQiO+sGfXKSTR/DqNcYSXoABdc6sPtFHG08DilYgXeZY5+m0dQjmzM6qGf6QVwsrtx/m3Jl
c1FRVyyE7ZXLeDCMJbkpI+VSrp7grR8M3TjkrI/U+CNtOBTAjLEIH0YaE034PJyjsb+eAgCTpCuK
Q+UYOwgsot/x9vOdRVH3KFmAXwLKRSGBV2av4DIHAtPClpZvgbqbc4DS4sF5cAAD3yYq5aDSDtid
5QG4nRRd+73X7gyjcX5QaA2wwEWo6wprCk15dB1qpmAASkDpnJmML7A3EOOubkTgKAEEiXoCWpVr
rS+05ZUDvKXW3indJ4qFVk4G2YVxrum/oMQ5OE+mIe5uQG+qDj0E0y6uQKHzFbIGp2qzjXp0BT74
T7N9/ly4iglRoTP5XJvn1uLqb8hkFC6DHHzam1JAyBeEUuex3vZA5EbEjDSM9EjUC7g7OWfTHAYN
jMlJobOdYv9MS07BQYtCvU/nxL00T/1MOZvmqeMsNQThodWBoMU5YnbCQw+V+hogN8UoB9ZZ7i1q
29In6cYlqtrAlkB28Brdir7uzzij85dAF5bHMBkBHtS9HpPgDohNf/tp7AWuvrYgMoVCxN9SQbMy
D9kmCR/PadK9ZSfrMG1N/QvNq1BVv4D0bRLvLRZ9A7qlT+NlHWN3gpYzPYBop9DQlhzo6cO0/qGl
0Ox1Zaw3C8/3p5hpCSVrSz/NMalXa1vWCm9htZHc9IlgLzkoBkB4G5fnWJnsRWHrFcffL7En8X8B
2OKCorxYhNu/TSIvjmD+NikYJ5njlZSFdXvjdR2g2WDfpEYCWXlwgmLdkxQt2QJj1HMkj43Cm2Tc
SUhB7BluXez4gwYKun/SwUIrTpoD9aiRqYaf4TymXjIGVlYNT5iobeEn7pbmTbaLLoVfpczMvj5c
553GUztlmadK6ZkczNx/+SSUOo087PNHub/KUhncVMy804QJqSIZ2GxBNigUoQRHsGwKIdvkAFHF
sS/6w2zq5UHLIGwLfEEdLJVrtsdCmAH2bMFyh2rwBLS7YdgdSzKSvx+DuAhksCSXEeX2yhyi9oZl
3TaPiihcmIbAS5YWoHRMqCV+KaB6s1BFbgamGwMdf+dFBUq0bSixpwyswCJ0gn0QB9lB2fZl8zeb
RCkuKjGMjzgaztPIcWXzsfoBBgNbRFcOmnZ1jTlkukZhngLN1jbQJawOiZlUB4YtSEicjOOpKyO3
PBRYQPAFBcyhNJxtrlan+pLceqQnH90pCUVdJ7mIMlt/2xWaDayCG96Bt7HYY58sXDS0dhpt5EhZ
gidBCdGFitZ2o8PTBOqUY2Ph0JqtHh0Zs8G0VoO6jRKgGB07NZ1ShzAC2XDINSA2cKx8i32rW7zZ
G292ZQ4ABGrZfV337bbKeH/Qh5SfwU6q1gaY9Z4S18G9I8/t7xAUxUMNBX2W3j2abfhLAry7Q0ke
4KSNixMoFEF9V7xN9tOQPODX/prkQ3lpS6CeVdl5v0/8TuHgaqxn8D354lWFhZoy5CNTjDe725rL
L8qutI/5ZPPb5lHGQ3agWGog8iwh8M3uq8ytJ3tR5of/3oezzH8Q+GL3zTBd27egee47pv4ni2ni
ZJ0NDcbqwW2tEWmkpTc9VsE30tWgNQumq1U7Du1e1ObKLnO+cfvQBYLFUiBHHl3kL+1E7LTW+EYZ
rLJozJWfGdZBOcBzoXBIn3J3uYXz8cwHR8O66+yf1li/rJvWnSur6GCOIy1OLeyKolcXWb/l3lAC
VheEbEEeihGmc2diI+8wOcgWtHW/dRR+v4XbABv6mbopnlHA6yfZ2ajUqnOM9G3whbMuqkodKlB8
3BcpKAuUzsLvYZwc3Dg2UQWbgafZCow9UK7lQxi6xRRRDOEd7i3Fc+WwHNwGPMHLmFnjuNDaDy7e
F4mnZW6Iz0UT6XDWzBhI3t45kpPsYKYDfSLEKduzv7asCuyEZKeINvFxYOduHKXJsxGz3l9hrxdM
lINsNjh3Ao9PIXA7dRNf27Z+CGbz0TjfNqnnx++y5c6ZBtVnAGXKM9VsruJLBT0TyjZdktyO/jYn
gRLsF90InrxSWDfcDdiNG92WXe+dndEym0FeDJBiAe6XC9sYT3GDnCZRBmpQzmHdDGBiXCXjJLJZ
LH2th5zvyUkmTIQAi3emgQhr75DGxZFGdMWwAmMNhTcs0MwFeSp2fTX6THQ1HBt8XI1CyfH7I0ZR
0KGcKktTQHpC7IF+yqqlufcta9oCC3CwxvlhI+4zYxqQBWxcoBPpwcFFQ2pEjaJmw1DYqfmXPDGq
I26rGC/hI/WCC0R1zNsb23CaG+ystDdlpdd7s3YfG4i0GAvyUmNUIl+nFmD0FIcH8G+3ofu430V2
tJ1zRbXEDqXn8TW0hrxjOpVD1n5SrYwQzHLEajURWlH1JI0NgVJwaXNwzo3UWRPJVTFSX01dslLj
8Pwy8iKRobcg07Dkdg6mC1DutkEJARBcHEx47J3WgXilAhNOdbGuu1oK0oKPbBXu15+hZJ5XhAWI
kYtV5i8Y/xmpxMCCsy9q/eRy0MRw8YFRILQC9AjtEypFwCto9vbCF1Wz8ViWoloDDjAbrNtSgERu
kCUqTZV+JEBnqef5oXDcVxpNwE/mm284j8HWzYtVVijzBIbwiS+pb46GuIheDD54Z8MJuqdAgtHJ
lnzY5WW6E3jjvLVKYCT1JLszwYoI7hiI6UIoOrU2dtYZDzLxjAecTTBoDd2TZYDAwRaUIGpJw3IM
4JbxZrY8PpHJNHJ5MrPoxY0Ug+6J1VjL1lTNlrwoPjDWTEHOJ/O0aMtA+zPBKf0RFjljIyegZa3j
1qnl9u4aOkmAyTnDPI8c1EwZLJ3fG3Fo73I//so8nP+mYN58cLtsWBkCdIE0jEdbZQ/LLkvFXZ/1
w0PTQvYLHCRsQU6yZSU00+uk6PdgvtLARNBHC95wCBaMTRc3Hz1b9gXHy/Lv8RyTfEbPUxoDElNT
niv3HDNn8GxPHFSfmOvBBU2/VwTAyA96vQyx/xwtoxK1cRdjWcls2/CuRgX16J/HRTdU95YU8n7O
AUqE6l6yMt3oADOvNQ5G98ZRX8Akis2C1lNgpbLy91hlD9ALrR8zblQnKxsJokY7PtYvDRr392Hu
JzeVjzIbstcO9jw5to1uwYKu3bplAwAiqibfB/w/AL7vd2edO9C/MsOvVtTlp/9egxjY+L86djJx
4AQxBd+DUi9zrWsqdcMZi54d3jz0lcR+rutqBzE2vWkFEGWhcYOaHaB2N5k/aAcyWajZyxfX42nO
5Jv6g52CYfZzGvV462Hu5KdLNYbVz/mvpkzZ6KI0+3pMHprzz6tTdghEfwWbdr3RQI6+CYMqXGhe
Y4BaEmSEH90sF+GZrNQ0fqFtfMt6jisTW4kW6KSOBijnwjN1a6fAzChL/K3KkhuawkUTVvfTbIHz
kMFpNxMSoC33Xsb6Y51lOFb9PSLgAN7k3+0mzm5bNzPWqKItdiyshte+qQ6iKvRH8LsUt22EHwHZ
Kaz6DBs0eTABrH7EcugyjJnpEtJE2KOgu2hqATjtl+JkjTfbZESFRWOjdWBOHu1aacidCWgmKqzx
zS/SKDswqLEuajrbpTHIbsPF9EOZxxROvwwDimLTHBqSg2w4+w8X9Fuac1MuGpKjzCBDPnQ/TXNo
oRjKo8e4aop7qJMtWuagWD7qan1lgzprQ/rM6eg1sg7YoBjeZPTS3NDFtm9aQkDQLMNHxtJ4N/R1
B70EDAPTDHFMJo9F7eChPpr6IWp2bmeKJTnJ5rbxTWYz7UwmgLHtHZ5eoNOnlJ217AGWNjIjXwo3
71+ACTDXYYOKrlAY/YvLW+yh8aS5sRxZPeDLsy5UuGc4AH9FJQ7fmEmfH/wqru7BeaTwv4qvxP9b
BA+daDdITT/lOP1LIc/5moA0bG2KFlj8xJMnIPyrNeri2pe40O+tkfXT48UUGhsyWuc9vwzFPXsK
FSPr5xjagO1yYM0LgHjGxnGqLlrG+WBB9+nPcdQXqFmLxEHD4mwJel3z3hxCZxuarkJFtZeifjLL
VuB0Tt+wQ3YWjmv9bMFxWZpN+W4OlrUUdhHfJRrzd420m50RjwQzodcuJapTv3LP21RVne0cgKZX
YQUwcmTaEWQUckPsHZ7tyGaPoH/qsbFHQ51KBMhIjdOG3xg4rTcUQiaISIJWxgZFJLSdUREAoqg9
CawRkUIf6L9t9PWfx+SmQLKBSC7d16HnnWO3wVvvurV1sDR1wfgVqPmtl5bsEfzKe3P8TYeJW+4K
TSicmfn9K063AEfv4oswawwLoFd1EQbKdeBkhngd4sG5G3SwIMTMdb+4VmHvHBPv5kovvC9xp4//
JH2/Qom596XWuLHF2jBYlYPhfdFryC80opBrmqunqb6xZeusaW4eVsADQwFjQ96swDJElhkUuMe5
toOlrQ/E2Ja8KCVxVkMH2k4aVhCNWzk6gBHcb8WaCSg31kmN/X8rHk/TxqMA09B/dwXkm1BtNp4I
FJqxkjzQdhROgdOc6+k0TsYSjwTwbuzBgz6YlHI56dqOTcxYvsHGXzQJ3JKDSaDbL8ZkBEBcLkiN
hTg5WN5tWtM2bmkEefFmW4JLfZn2PfjQRm/96e1HrwHd9wsNlyJuN2UPsZF5PhsjsCGC+9Jnds68
8FGm3eX8P69PijCxFdsbgSIWr9C3ANA0L1Gb4zQZhe/YRFf1S8nPdhjI56xUw23Wa1/JWlvgnDAT
x1rREGVkCRiFEmc/zYnVQ982wZ3KpfNkgR6VMqe+u4zqUBbpPoPMUTlKTOSi+mgKmWA72IWIyOzA
eyAEKWistTVYaCi8N4uPyMyN0tMcTkMKmW1haUOjh2NJNFTWG5UqZCZItJMsyLc09LzmoWhGdi67
s+/GKCp78EGOeREVOXKKGiLPvoN+w5SLorwEGwOx7w+vn1GfufqxhIKuSFE0/GcUTc696LYfuq0z
4krnLxrpKf/N1maAhbEqhcTI57eSvqTT95WMkr66s9/z3WYVNHi2UNopMuaMA3ybOosOSNlHQBkf
ALBk5yLS1SPKWPH6F2XOipy1cu27NlerqEFRFgqYGh0khngOk7eLADnB61a47KLxVJKlJcANHOrz
Yyob3McrBVDrloLL1LZPmdO9TanGy0qRWmfbyf/9spNzjGiwm3hxaTf3IBo1aNr0R9AVxsu3BbiO
bZE2B5r6t8/QCvVG8e6Y9/PP9zoR3xShuW9GoHAv3eZIPTkO/9vWRai0xwITdXbjtP+vuX+7hpD4
HYg0y9dXF3cIz0xTSq8HAkirUSjlJlg2uXV8h32y6AGbAI+Z5TmvSs917Bcrse0LD7wRZZ7i1dZn
0MzGLVTHy+kDNQDGpUvTipNdHSc4pZRldGBgoD4LS0UPVQSVLEuLN9U4IhN2gfBOmAYWiHCRhMet
hroTEa/8cJcnDmjk7LbcQtvR/S7a+mcROfXrkMkC+7be8Kj5+Bw5z8tbVtvQAAb6+9gZqDfqFaDO
NQ5wbzwHD46G19mDtPHO3GSV+5z0OmjjjTD5pnr/VIHsPVz8r+sVQaEe4yxO13VcQs3XbkAROp6H
BVLhtkddULp/B1Ec3/iOK47UkJ16LI9+x81u6rmf0VMuyeJ+LVAcb0Kyc2kUEb9zzMjeQVrb2AF0
Iu6anJnLpizkOyTI9nja+T+LUp3KyurfoKWnLSNIeN/iL0z3uuog7qtH4bbq8g1OlPxbaowR1dza
mrmGRKKLddMfDpXG72CocqEB/9tedUFw+jNHMG5CRn4tVl0e9WeOUtbzMPY8DlUj0Vg/cIRjdSuy
UUjkG2qrc/cH74IEGkCf0yTkwQ+2HBHBmDpGkK9pS4TN2X2AfSgxXWu2x/2Aiq85+/hJKCR3DeDg
Pz8Pzcjp2nOGz2lpUIHYBa+9A0B2uND4MfyhE/bhM8GUL9W9fFlhSbEMPUjJ6I71Imow3OmJHdy5
bSduQwB3aUR2fGuDO9PuNr4BdQoQErnaAm8sMcAmprmnOGoc3NeWTAdXfy1zxEDas9zghcFdzjFx
N6h9r7QExC64GjnMHnUdfuBvphHlN918YSR9fUsXp49R8ujFTlR4nMI8OewsHUoGaQfdq0XrBvwm
tx4M1ObgOxJeNlqf7xsPopRXdi9FTYRIGNZX44TcbnSU8LqQtSxaHwXrn1koKeAGzqYKY2cxO8Ak
1W3rLLDOygB8T+VWcsN1qztHRaotkzpl33Trh29VwXvlGMXarYLsiIp2885LE3MxdIb5DViyUyJb
+5n3LNsGIO/ZNUVePOmsfYvGDIVWgVq053it6pNuj+JPMDjXLX8FhfNWDOUvvJQ8MFB43MUl6gSS
FmLzSppqE45DsvW9MWy5wkZI29vWHQVrRtmeyyTd0ojZQJQZHQMvIm+DA7D5H83gMzsfEf7BgTzW
p5uGZjWE23iw7q6mAYn2L1lUjNJPlMzgKhfdKVmuW2BC/XMqeXqaRN2sD+8T4Ls2FKez4qeneL8O
g6E9AD/fHtyxAacGXg2oC553dMmfUJeiaEx+6s3Tp5jZPUdfeKacF1ear0wzry80p6Oew9RPCDQ6
AcghY8tZz9VpU0FbV3NrYRfmMHnysdTtoqottfzwPMdMpW5kjAyBqrd/988Xoh7lYJ/Xmb2GAp2g
BabvZVkDDSwGfPtMq4r2vDCSLUv07BkCnGAySrLv/xkxaIpPEYOovlh4BO3K1EdV6yDbd8P1H0yv
bR+TsA6OPohaVzizbN+Zks/S0r2HsMSrtmtX9pLsIuXvg0zKB8iZeSfpaP2S8ihH/ihsl92nATiZ
c6hSTnajsEHpmuX8fjDUG7D32QJUc9WBGvez9zebm1sNvj9jTJqK7/9jJ9Bw/rERaDmeaaF2DDSl
+GRXcqIJYPF+MDT+PVYD9Qna6skZYhjJmXpgWPnoZQAvcUgn7sj+r2Fm8Z0PFfiWxhRcZxJa45mZ
gLgUiQpeyUNd4rxhHM32q2wGqgC3hTR+TWFQjesWFDJPM5xEX+U5iOGuHPOQesb47c0ipa8vPgvU
V/Il0Bpi5fWm2DLUfq4mLuwitNdJPz7Qzbp/4BCYKw37SI0Rat0+08TagAzBZOJ2laPceQxJMztD
pfynq4jD+hgbKwapeezsinA48jrv8E0Zu9RERRNtc0N7Uq34MJG9DKxtZBvxocK6BAwVzC7PtQY9
cQtoOBpR02soF1gJrOpQrFb9xFO+2XIIQp3JKxsdjGk0ZlDCgNonlG6mhH2RVtskQYV4MIjvQ52J
25ZnxcuOuaF4SfG4u00C83vXqeLFqvNwD23wAaoscJbMRDVTCxF5GlbsfxQXWe4/vouujs1ox7Jd
BxUR+lVxUVE6KhwAn733Eper57b2tINjohCHVCArDcsKvIYV29kWZj5KeSAe+eGZ5CIVxCjTxjPP
sjANbKyDNxqbnd3CtgJ12+sZv/2bA4L01S6pKoGXJuz8hj52i6mhYUe7v/bouXKbId7gwZz3Otuh
/RaiJk5E+w6nODfN2AgcpaCEoNe3NAQfc7X57x+zfV2cZeous00DFauub9m6f/VbtkXnxJ2lrHsn
9O9TfCfOFcg2j07V4JBrrFTm4+2amsbAvxsYSPiySlm8htiq8dy5DcQeQu1ngNWIZ4QWVKPBSxVZ
InrUZOBtzFZ3UO4f92c3A/OWZ6Hu8wLHNuHPCIpmMZD0LQifNsPVCOfmulG9i3O2u45TlhkCX83s
ZcSKHvA1YACCMMmPXiRw7xAatIBNnjznTfwzrq3gpya+RIklf9QgbQepXjpALkWojZfg5eK//2Hx
QnD9zTSYa/jjV9OHEKbnXBVP8SjO+wogmHunfG6TJL3B8qA8xBHY+mOBLd+0GoKFWwnvGyrsQYSN
f0QeBs+yFM2L12PPz9VTIJaBOlikfeCdrFjHPneQg24+tfk72ai5iJm6pf7W2OoxQOEFztegDY4a
Y7xOaMYzyjSiXeE4couDJO+laTNAw0d5cFRUL7EsCU45yJpvPciXLPKM/YJQULFN06Ewl4ntDgcv
VMOBFeWA1Y8w250zjslIDV5cPSjo1jilYPnHFFDElRnQfAhssqDC3XJM5ErUwi/9LuRrfP3Ywmsa
ecyr+qZkjnZroA4R8O+axXh/yNs1ELZBtq4yA0dkgXN2sQ8Lpi0OlJLfFTuAIuViCumGEmKJIQpJ
KA/FGGWwy2tN4fI1AzcF6lfPetC2a5EM8dLwmHGmhhxTTAG6vIVVBnIzu+cY6lVliE/uFccrOw39
vs4OVefsKSeZqOFVBGSj7oT6WpS9hqI5XPwqhmxY1KgFSm9AQT2GVG1n7Osu/eG5ugXlm9pGsUQV
HpmCbDsO8YunKAyKRdInzU+Qwrhx1vwAWSxb2FpUHQsw9Gt8qXTAF3GcqPcL0EOiZrvoPCi/B6yF
NhGwK0Ep6vNIvrhG7W+x9IWqz2HK9Gzr419iB3bOL0FX1+ZBG1p2iozDNFJp8SOOo7fSj1NU8pgd
jj2T4VYKUJsGbR/fxzrUwHym6SjllCn2sWzxBJ3FdsmhLPNsOQ0EwypfnTW7dTaDFtTbJjfZqWLG
sOtxrHuECLCzt9ze3wteZMfEScaXDP4zNNtmAYGX4jA3ON8Hu3SU9TqwG789+PonxW4eUw8FLDiA
py5NunLPNgsU4VhMjdlyK0j4YnZdJ7oIvehezJq619PmhBeffOrOrovPO3/Ui6tcdBP6e2nqxQUv
Ai66lGu+Slqp+OOfajZeXPpi5sWf9dcPNGcG2a23/+/bK55N17dX5uGg29aZj9JSCHxfPbh8EC3i
YCZp76M4LPFjLB1U5UIl9BsKRFflSLrds/ypzlz/RZXpsEqUrUFUxtxCqzxEmRMayyvfC9SH711u
fpjIbkugUKXZ5asrB29EeMD7zMOV3QNh+S0o6Ve9D3phylHH+ppF5g5nszrOuICtDFAI+wrtxGbT
4Xh+S8PU7V98Q/oQiUmah9zVbyK/Kl/bCAdaimdqTcMyqiDQiv+YG7MJ2y9FG0A9E2ESrOyHoUnB
LDPY5WvZo4YpFcI5ktdOloL57kvdRA0ouKJtm8RK5avY6++TOEm2vTmA2BrlX/oxydob0AKKuwzi
jVPTQAxi4RhNtyudgvuLzOj8PajHvlHIZItc692rRIxi2zEkhbzPDuDPesHHXHNCbkN4oCzSneHp
T3HrAEEQaQ+xY1XnOhUcB7PcfdNibCoIF/WA2IYZ7tPE/srMyHsLAXRduUDXHjpVymcPVaClUu4b
CAdsqKjXG5yMdst5fTdrgIccTx7HUO2W1nizg4LJ22KTckuOqwR4emeLLImxQ4J1zj421U09Itfx
b2ycIGxvnGg49VrhADipF+vZRg45xlGPmp73/c4E27VcpyBme+gSVT5onV/sg3FJ6jUDiJn6pmuX
lZ6Z22lsZ+3Sy6EgQtHAY7W7IrsDewr0IAAZA22Zy3DcWUf50QgrezcN29oqTpUHlfsFBdGYen7A
8cz1SigYuOVIkTbmmCIjo1G7UkRq4TNDWwcR7157293S2XOqDHNRRm10X5ZJe1CJXoHiHgWlqGbC
/2CiuTegCzXwMpGaEHhM429ez7cRB0oTW/LVVuKcd+f3OX8uKnWiANWGGQp1oK01z4z1MHkEHjhZ
FCFYKFsW/TKkfM1bHrwGvK3AS2Ozh8oFdQvO09ozq71qr3sh3+OV1zpbmWLrGvWLj60L1he7K8u3
uJfPZRu3vyDH3ilz2BZR4u2Bn1nZjcpfqxBnsUpUwxZIc/maYlfd9vTma4vH7EovjOyoR5WBE3ps
BVRZ87UvFFvowDItMz1sl2WQxagfBqCgTkRkrjyrT278ClRlgPod4pb7+RFLvrrqsDk7+mJZhuaq
tvo71wPKzo5Qpge5B83HBhtEwkWj3SqI0n1tId6y7JjZ3EgTBJUyAxAMizPzqwtx4DwwtScOcP2+
VRC0tzVff3eTk2ZL82vi4XQyqJc5ECyo4MbvaqI8ddskXFcml4sIZZTNHXl4C4G2dyeokmMaScS3
ee7smDKwPAIr27Krg0MHsYSt0aMKD3sKrjwMUHaUP/QIrEMamLyWjZHWqFxsuPNIfsfDptaicbI7
qbJwkWHT3uljnGkktv2k5+qH4B6H+gJ3noBJ6ZcihOb75MQhxBoHoP4ahNzOk8G8bJ/Lqlv6Y7Ad
a8VZ9cZ3mupaVfrgoBSLZpIJR5f/fSXPx92ecun/diXKFoMV6t+uNAVwnGZ//k0gxf9hAzLNmaNv
ILUuj9bYaEDRTL0A1EWgmRrH1EzjOUgBRn4RXgzLZpDxhYVmXUSBYGk5sS0klf3kAO6zLkYptDYW
AMCm4TMkWMPDn3YeM+1LX8rob3YJ3qYDE1G+NqrwO76i2iJySrD2egGyBtprUbv9gy/j/pSMdrDq
DO+BjN9Qxz78zR4Nbf8gAUaY4pskvTewnw/khx5Z4TJD9f8i1oF9aiDYhcJoM+Qbw4LG9jQ2uqY5
NV2Ohxt1Q2KJrnuOuoNCbMjG8pR/uLlykMSuYrD5xZfzJgeFU1OxoFqXIIJHBQ54p8k2xRCN9HTF
TEVfoXaYbqfPQpGVXYLCzQCQeZvL4GE6xcaTSUKb9lDRmTfZqOHjCfk8vLDxeBt2mtxnIK4GT867
LJIKehG+fPVAJa9sUwGxXVo3uPMVC7JbdcbWnlkmu0yv6le/csEzD1xpXcv2DodEX7GZU78WJo4E
A8MKNjSpbNUr7wcH+mGmeDAG51Y0MgY0tc43RcLVkRroIA+7Dj8JGkUlThnSJgOwsIdwHRBvAgay
oiocY69jHxPJmJc+avVbLV1Nk8joMQlOUMqHp7jY2nhXA7V+7vF3Qxni1padgTdb8MqjrIqFayiz
FUuu5xnEduCeG9CM+ct6kAJU5NIK12HRGqukFi3Kz6Qdrju8Qy8LcGmtgnHLPAXAaFt6+cnDEaq1
9qGPdWBgrbbW5EadBJD32rW15SJ8ogCa4PWuBkiOqtdB7dtb3ZXtve5av8Ck2r9zHlZLfdDqM9Xn
NXlVrDoc2q6cyKtuh959L+1Gewa4JD54EnTDNKxRubTGSRhguhCZeW4YSq6CwkIV1BhsK37b+nl2
P6jY/wL5MHsMooR5aL/TiBLaeu4saWji6GlKSENNgPgCun4LSkqmMWkBMPc9pLf9L7l1Q1f+81N2
PlZtlPTqU9IQ0k3JxafUGTDOQORMCS28pJcifPnzU8aRCpZpnLVgmOfBMcnr713K1QbFr8GxwpL1
SHbq/Q9bX15PnefjnguOcdvW1ppfDKi3A+iyMUqAcJoemPEhtI687LH39OnVeDcKpmSJtlpaeSve
Otex9qUM3FWZViVUwsQvnNTiaRwPw10isEkEQrQ30XBo+0LpGSKwGO5wa/yY2gYJivLHqXgd+GU3
vL9D6X63B02W2OEfwDjMjQIc7iDK1nbWZMRPEtyi1I1qvahAJv873jBweh3U/QvT25ihuAwq7ho4
R6DOhUPQfFEYGqqjR1rsVOJncMLdHzyW/0fZlWxHjiPJf5nz8D0u4HboC2PftIWUSuWFL5cq7jtI
Avz6MThVoiq6umr6wgd3OBChUAQJwN3MQDUZbaMcldKN9MudKN32HmCXcg+iJHwnYoisBUggdfd1
UzT7MQceMFawJzHl6KmEzfco5MzenTSaolPgKXAzToM5kKYQozsBdhVDcGrM5anOzMe8rJvXsR9R
oIUD08QxnE2qs/wAfuxP/nRCIQAyi/nBUf6pQ/EZ9Ou/5cpP8b2TNEdkab2AmJo4SvcSU7MOxOW0
kDdJ3O6QIFIQzI8Q4nKyMpCCWjnHygG0szFYMtcg/TN2KHZ01l5qeGushfgDjy3+AIROd1GUIqGf
QMyTOjwOklqcL+n73OpAp5IYebt2OwgAJaI+86Iq8IRSzaHmwPI66Wb2MVmiu8HHuv4UGYfyjOOT
aU/d1eSgcFYNvo0evLxfMacq11GJ09GA+j81aRANNyocyEnzB9O4jVIIKVdskv2ezMmVNU5AbD0g
s6wc+xp53xzX5k838VhN21d9cN/jcUySrFCH2nTJboLU5SH35XQfZUwDm1t8X1n+dE8uungM9V8e
SpODxUchkwkZ7AQEBmvqWIbh7ggBcC3yt4uvUJOK0njpBy89LjNxUen3JiB/UDeM7paJ2sTxzkk9
bBYXtSLXyqFSaP1apiY/JLOz7WS0fEXmlKAIBWIIuB1LYct5FuqhF7QGlVXjrN+Tj+aid1jL5OCC
YOq8TO/phXYXY/f18bFQZO4A2J0w+emToqk18JHvcF41AcQIOJHeRv4xLXLkzVH7+t2ZjMMwJhC8
Adp+1XfR9CuptSSwNJzSGi7k3Vzkph9iD7WyY6eBGGRg47kzebONzQy1b97YQMMVeqd6bz01nRyj
AOg4FKcnwMk6OOlNa+crwDMSB3mG/Tiklbl1RhcqZfUAZn1R852GjOmDaLNkXWKrZdRM7IoB/N/M
HFMjoGYnih00yKvTJ1+mYiQI/PS6ZCcKaxVKnvw9h2q6Di5b7Cqnle+Brc20uQyKutPejNz+Fgpu
/JzS7li5cooCHEQEOtY7ELyLfuc4bgTed4iPITgUf4ZD+c3Hxu0bBxMJCjRj864FLEZX+DNXg4J9
1SV9wAk9Rs5ModZ0Q7/Tsqk5uihwurPVpa90+x8gma5xe/zEAIJgzMDPyDQt/RYM4dhxNDE3449e
o70QKSWRTnaKhJJaeRKloGiT9oZ6Cem8xP2Vbxnrs6w9hQUqK6tfpA0pvDa8fFiDsrSs+EUik9Sn
rAIKrtAw4njZGjSmJgpC1tIbrG2rKEz9Uu/PKKD4OREBKWBS+6o3rHsGkt8VNwp940AHwTtHsnE3
nXrznzKRSw5ydiZGpINUr9Y2aej0oG7WMigPu/bjxKpfYIk1HiFUlQVY7dRniTOWDbRB45fBxOOH
d3jExt/6TNN/q4u+DtIGaF+dtcm2S83wFBWFt/r7w0LnljDNZC4o9yGIZBu2bzjeTZIQ0Nkk1bqh
fuyAcPGxiit1/doNxjfoORc/U09/m/rReLbxd+zGckj3RhGPz38XgL1Deid1qzmXUIBfIVPR44eJ
BysJp9Hj0mIcFe+Zx7eLr8EB/qFu+ofCQeFmWVTAJSap9VKCOC8oQLgG7IdpzubSC8oDJ8BxuDqO
4w+adhZMS5+SRE+fPM8MD0Vs10BYwaSOkE3OGorl1mbxaWP1w+JNcyJXyFsAubOVG8dIR/ulbZ9G
kTggP0Er1Cc4+w976W47/hSXMYpdwWt9+vv/EbP+LV9mI1HmOGAHZK4P/cGbf1LMWZoaUzM8ZDpO
aU0FLa57pGDCqgEhUK9nHhIDyT7m1nDiTQ9RjaU7zKfYCnjSGWccXayhhQR2xq4e1yLVh2s8OvmT
NN5wZjVc+7AcgJYxkN9ss2FPpmEI+2R2PgDwqtcBYe0VXGjgxor9C43Kqtrbpp3+JamGNCBXVRbF
k2l/JYNeR3aQ6F1mjfFoXecGgLJxji9KxXnDgw4bqzMSpe2ZWqnq8YvsKbWzcEfWHEdDyKY4d6y/
VfHQ4i6ryW2dgz2mxsnNm2kxJOnz7tWI6/7YFbpcc+kZb5Emf9pGmz9aTdzcywmHE2zsjbdUjNaq
BT3xCdCx/CWzyj3NQ9PqKBnchcOLWx5HM9OmbTqBMFamrDxrWrWDzO9w6EDJYFzIR5cSGzw8CRQ2
TQXP46iHBpeVpXWBGl1mfg8tLzVtnZbufnKhOSZzAb0lnBXKivcBjte0B63t7VMV4b9IHV7xI5pQ
bWkmXby1Sts6+Cy1rn8xsDMs+2RLjtP/2hq/+eNP4NcDu5mSOyqlbBRzLPJL/n50Uf+3lFdSB8jV
QJ2U49d60/HnSajT8fvwdpLWsrNT5WXfLGzUBFAVr/2EglospnGgpRbHyj8o/6j83p/8SzxSwZ/i
zZHpr/VkaXvNzbVNrlSr/2J+p2Ax3nYxrmf51IiVO9wToOIc4664JezvrKGqemI2ygPhejM+gI2s
t3CUHp1Z7NWvnYjlVuSWeSjjOn4qIqsLEmEXPz8ifBeV5RQR4iDnqTTAoEsRoLo441Txb+aorHQd
ifycQjP6QLdIlFdCVEttOApRfkFBoXsYDW2IN8rMVZggucmPkE8+uql+DJt1KD3sxDch1lGgfLZt
iJ3PQi9QLavXKeogNxEJweRaU9w37IlAwKT7QvL0oQqLVVjOhX0BM0QEQHbqS2SXubyTlc+1a1M6
0R6wLB+7q6nWjt6fL8xzL0hMd7vFD7l0BKdmBLgkoE9Hp8nBwtQdY0IMEksYlYyECmroECMZOcmm
llddRjk4F+gQhJaR3ZGmfIq1HsgW/IitXbPN1uSkC9Ls6AEZvD202V2UgqiB/KGibKABuTXshz6B
8rvamC97ckNadhvEMWh/grlNW/XC1grg80d38/d7eFmDW6odgLeLjVwVBcu2X0+W7qzSIWlssDXB
brQBalNmqAWofgOvHlhrgVcbRDB5mrcxswo6EWRT1yBle6EW7oX9yfPFKqFe6gBx5HsvmShZfmqd
ENUfGYjrEvXDV5fSGhToIBz1FUpWwzU5LadK7obaxyUNRiwTcf+38yBJsfRaIZcNKiScnhGZuzGx
EkCZiu/I1LtGnEz8ZIMYBOhPoXUJw5y34LMA3m+54HC+WZehna0i7aOb5xyYwEapo1Ak2XNrghJY
gGfKszZE7c4H181RmsZoVDhjd8E/HllnXXIT642kBdm3auIwr1pXjTGtTAgVoup56W8ryzw3KIsL
6nDQN5/6UXfwx/gqT57cWJb7T9008JONLGQwgkjylNtUWK1eAihAc34z9IoQIumPkc+Qdf2Yen6X
A1jjdu7ovN2MILOmPwQJzWhjlm20kh1owy3LMQOwfBr3dLH0PrykLQPte23OLvJnrhkdmgJ7naUD
sm2mYtKqNlMFZJOnT8xB5TGcbumjcEkOqCxQM6OgufkHTl7338rQHA/quJCJNB2H6cZtSaTInczs
6rp/AOYWxfXQl7q37Krbj7Y3YiPpQBegnPx1xrr0S+FbCZ6Wpf5bBDUd1Fn+Lof+FVuN6KtpRPl6
7HEHjKw4W+UZUkNM8vySKiIsYYHFs/O/6MLjd71w8aNUbntkKaqYZbUlkwYlv70TdnWHRmnNS7c5
8SR3H1qlS/9hUV88gFxQ9VUeBKyxqEIRIjIV93SBvscblgXDIbEq5xjyQpxw3AwqUKBHkbPpQdDr
gOwnM3j6q6p+Qzlu/cMQzAeVcy3vksmXKFy35KZ3Q+0V3+fz4HvpLy1qf8a65jz3lnyWTlyKR9SV
jwfbkODaSrx+FXqFgXLDST/7pa+fb0xQxEz7v1+AmrebBOa4HvYGnuW4psdM4uD5+f0J9fDdv/7H
+N/QEPiKY13xLIC/AmelcY7HEYTC1ii2vT8BkyCS5k3n1iYqdePF6WV+hrTCuNIGhLmO5gZ5nkLk
wdcB5sRwu54OrijM5ocetVjLCpTqu8JaD2wwXwp2BuFb94YahyPSKPWLL5LxmJcOhCAmw/uH76dh
3u5XsQNCJRqY+wHgN3xLv2EQghiiE1VhHz27dbuxIK7de1YCbHTJr5Fu7XFI6r724FA4mj1LABAU
7msEBrg1B8f0kXoTLzkkrWyuokNNsg5MDkW1E5/2MgThxnMPEo6HzpoKCFeX/VpP9PiH5U4BVNrZ
m1tFzRbVvN1BRChY0pLmCwVUOo5ILMidPIAst1jzHMSytciwgSmqJ8tzyqcuj6O9W+nVavHhYCFd
OfoAjUsVQh1ySFc+M/IHM4/bXex2BrSQUP8E1tqfFFDlpQTYtTICH/TdZ99rEnOLggexBWViHOCG
NPIALAev4OQrQuQsnDcQ5myw7EUKTAfXrWtCBcFupffF0YHOVf5yYNPG83l/EIWdH5tYAC0njpn6
YcqpSvF1wGEKma7Rlltf1tAtVyx3TdSBC8gBxByqGM4XlBfZeEC/ShTAnUz8saHIfqBmM6o3scXi
IFQkXYkT/hz9rMQ2rHtIDNCv2CCHCOo605+7SfPWQyXb+xbF+Tstdv1jPyXTKcIxwc4tkuLByLRT
ZEInKWqb9DzKda/bw7l3uhHa22ihzPm9RT4AbHB0zkwwafoFBzAM5KN//6OD7OPNOQoD8ZdnqXpy
HTdOl/o//eo6kXNZVUX8jDKP4lTmtnmBmN6+Jl0LMmUKap84hIxFWKbWpej4vhBF95ihqO8+iqpV
FCXDQ1V4YlNVbHiIMvzPqEW+T72dA2WadvBW3Cz8a17xDVM1ymDPlecJMq6BqcwO8PFdl7Tplnr7
TtarxgWDEPVKvT8VBSueUHGOAgLJ7F1YGMcuMY27ljnxNc/GbF9X/bByrD6+xm0pz07j/QibMsgH
vXgJ+9Z5zI3ojASK9iXTofSYQSU1IDO3u35ngiJlQ2aLdBGq85LpQGacjL81pcZAw4mhakYQYXvH
ufR5hPC0eITOaMgPVaioe+p+Q0+EQjjZyrMn7+TQN2zsVqNTFi+jTNx73jrfKcoRHXbXapBt8GCC
6Ao/dO7IsguKV64lAzlYFIKxDapBzRH7KGh8GGb11cDP35ItyAl0E0VOOM2EjoBbf60mFGXp4dht
dW9ApbuNvckJFdX2yRgSHDB0U1UDgw4evdDwi3i99Fel8dNM6zRoDX9oTzyyd5AnAFpC/df9xG0f
3cz7bhQuaOI/XKGwvwOfgeU1kRGUmjmbNIjCPlxSMFSp4kwlA2TOA5ldPchDDfEi1NniFSh4ikog
0aSSRFUvWDFmb3vwDUDxpQKJsjf88jW7CWSXRS86qp2g1ZC3lz6K+yMyaGIH2urysQ2VKjBLvLes
z++8ojZ+B3oIBVhx+TMrQgiXF1oIrmUcozHsc1BbJPJTidv0dkLhxJPtNiiPwff3e97Yhyxl7mvs
lEf8l9kl5rl96WsXLWUKvXQD7KP9DfmcqGuw1RoNLJi9jTNZxldHpA3OxVNLkd+NT+L3OkQuHdTq
9i8QyKwma3S+t41tgm6BiXsrLpIj3hzUGJFjf6bYMk6boHFNUGWMrD3r6lK3Xs+DQetxnIGbUZvq
6Y6sOWRCVcNYRpl4DD2oUYF9y9yKwurX9Euh34fJi5XeNt4DoJjNI6fvG4jkp/etGhBim3DKh8uy
V9Msv90CizOuaNfWyLt0tK1Nj6qC17gBl7j6MrIMiUHT1ypwMdfioHW1tzbxdS13XtS02/l1bDvR
D1DVBq1+BMwhB8PSOmry6alAbo9pzTM9qXP2VnvFYgBU3zzTwglh1AM9sO7sFIX6wSS++83XnkB8
AJrKLgYHuJia3xnDBnsCktZ3yy920fff7dYEaVOW5m95+KU3z4sstBMCUy+KNtwaDWLGPp2+VEbS
ryvbMO/HSeJ4EprHR2hVJRfkArxNMoT82lddGEDkIPne4WhcfbvqIc8ea3W8GOcFmIf+sKSeHavC
10FUPuHpoE4tTRDObLwwiteJMi21JV86Ji+P13ieIGM4qB37Ek2BNCQH1iVJG7EZkQU8Qu0FPHuq
FTVDu54UJRkdQxSKh2whFZtPJXr95GQQuyK/l5vlCn8gC7QRt/ShH6PDGLn62+++N05vQh+Tg9kU
40aLa+Mty5vHyaqSa+cl+gVkb0CSq+C8hYq3LStxwcFYfsWNAVIjiIfOnth4eZ0FbhbZ67xHCiQ2
43o1TcAhdeKLZpfOr7gDl7rRRNF1jDJzNwyyOjjYa5WVzk9aynKwlEfuJUpR4UYt8o3KlygftciX
eNCx0aLq8f8R+/dzamPz+RVpPi3VvhRFLNa1IrdzEjneJ9Btmi1FXcfixtxnJWSjyEcXMG3Ea0Mh
yBcfzo0fLKWuNlbxtDbKpAZ7HbIvgonnENvEPbe0aG9m1vRccP+tGyHH848BOQpWAc8MnNJMf+HE
9hA3yEmBzgQ1RoabnU3AMi961JRrmab8uwY1ukEr0l9ui1zmhFXWY1mNwKSP3bQTRZU8+wUQcZ0V
s3se6nZgtNzGxgPZyqQoq5cyjizcLlkGjW6YOkRF1xDjHHZIVtQvRR6muHnn0ZZ6WeFMOxtiRWvq
dULw1w84xF2VCUDbVeGEyKbiUVhjTY3fnJBIyIvqBxgrgyEsnF+QbQNpSZg51wq1ujsByqwDxfoZ
mE1d1OrexNalcK6Nih1UrO837j9AeZzbPSiOzy0bYh+24XmOb+s3gJOeG4nux715nZ9tyGbvaigK
bXW7j58blBsEYMzNfpPpzyYd258gQMYHXrLqUWSh2KNYZNzrjWge04anK7d3+U+v/TYPUTh7z860
q11wYHqE3R0tPDruGLR61wlv02/e0O0pVpPlvcSP9odIoBrgtV57NYRh74HG2WeGATJpsPrpoID8
Dvrz58Ewyuewjv2Dj23ihvwmpMVyo/w+9jLGk7AcDr3vnkGwGJ/GULANWI3SB4217y1krdhmjLTk
ocwY20jVisK3yrRQjsHNdEOEIfju9kELuA1ShzZ7NosOkiKQQE1GnK5S2BTr/T8sb/0/7yltw2cu
Awm8jq2lBc3z29WtiTQyyLQr8WBY8QEpe+cIWJ1zpJbx0Vp8HG8BxEPl/q9il7Bl/H/lQ3E10gag
2o0G6F3O8mKkIkY2iYD1af4sSx5ub/wUQb55GNmzhBg1l36aZpYVU5MNmR6CjBb6YhSSk6bZrDfW
Rz9sP+UcBHelHq1LJMeP9Z8vGVYMx7HzUESjOng32dgzfcRQD8CYzkHwl8V9M4o6yEctVDVDUWyx
/+O4JcQDWnCW2qSD1MzLuk0KVq7VLLrpNHYQu4DOlW3xD7R7pkk4McVlCv2fX//6Hxv7IogTOq6F
swnTcPRbHBkTk+lVrHUfSsPCca5Yl4Nd/ErLMMKaPmpA+Jfbe4ivZXsR2tWT6aBOG0gu3KNwcyua
4pecBvCcsQsViEY8xa6h7fWHAn13SRjHqCNA5ShQfCgyytP3jlwDZzd1xBBPRX1QOD4gVTB1SNgW
mX4AzUUHBo6i05FuqdwHW0zuA+tKbx+3gGMtvqbl2iWR0wbV770WUBzEX7bMzK0LWXRxoWgQmLIx
ADcI3QcanwOzvZni3ltTiKVewuo1d34J8lHc4A6PkeJ/nHJjm2mGd42iWHvw2xgl0sJ6HTLD3Y/Q
zV6TmWrxBNU4ER7J/PdBMkl5UObez4V5DkpJ0s3shzzl+blyh6/gtEZ5M1hJcDyL458Ga7N1w1BD
C5CC+zVrViO0et8kaAqAvBPJhg6PrLD5iZoj/6EKi+IBWbEEheQ4VKLRik8BmC+LrVu/kZfK1lCo
Wtbpi4UFZ1A4KLkeIcIBWDv73Wv9R4dn6dtkaCBdA4XzA1St2G5oiuLYe9H7cJx7vg+f3PYpzYpL
XCJDA+KJR9DNRo8icfOXNDMgvgh3wgd5Qf6pDeaNr5XYu2YC/I56WzdiIHk12yP18pA/WmqO4Y85
UAUUhMnoWyCOcQBbtXp9PRgD6iMVHBdrMUAcisat7samxpeGNdHaRnXFbtYc1IwSrEOg4lUaeZAX
KZ4FCi4DIS1+7qy+eLZ8TcEm8nJLITmOyk8FblXQz0IwYPL8amJzowyKb6IKp8Nmqx9CEjXsmDdu
+1Rk8zmeO4BKzu9QO93k7tnUynJF/wrXjvIVBFu08ziN0zP+kgP9g4Hmi3Z52mQ7OhVUw5k+sLsY
FPiEH5nxxqnKNKGEYr0gTuIwKaE58UofQ6sCrAYS22TSZQYkeyV7Hzq2gAY6UzccNDsTwMXhYrK4
PDZTceid/t1F/lGZWZzg83Y40LMMZ/uAO007+iCMshiQBASqhD6SttXiRwb2HLIogoXiUfcEvyOL
hheJL+fhxdAPhxbbicD3hs3k+ceir4arD0G9e+jTp4CDWPJrraHSANXg+d6ua/kVKiinsvb6awVY
yn3chFCRYNn0tYBWyn8Mi5o4A98ThrdqNmw3chmG+CbFVlRsKy+qTnbfNN4qDWtALiFDXEOaDs1b
u2NJXAc0YG5iafGS9RLixGqS2Ucjs3qADA81Pw0i2ylB7+GAmUfazmVywGwOEK63dTlycLa6UMus
wdft8Mo7CiPbLX5wlEKYicuIr4ouTDcUh5w1cjE0DigRcbFUQgKzCzeBn0LIZgBdr3vkdFCbgS3h
OsniCrTyQuzCsPi10FE3CY6IQOMH3j619KeOsdfLoOnM7Eg+unRiZxX58DgbYZie/tM8ffSLT2H7
6poTfueabpwyr26/dGG8RvFB86ZKzPaZL4qtrUycM98zriVXwDHLuxFK8sEo3fptGe5hlXiFnsAu
6svfisyVqPSHclkdjSiNl0V21piJ1OpiU4ti1Aio1UxbiiN/ZjhOAOpBuR5NZBcyLQyv1OJ1q82t
9qNVx1l8mEIHnE1RVgKg3zU7LD+sV3xxdiSB5fimuQLqRb+IevLu+gkq0nQcbTfsbPVdhjpur5hH
ghvVeo2zZyHAJaLe/c3fsZjUa0on2QsAWvOpNo8oVTePfgLaqFXVllh45BkyhxM033E2h/7ZaYcM
XRRrqJLh2X4f8DGNZ6Ug8BL8F1GdEK9Ki6w9dMJFt13oT4hA5cbs4/SBuZBs04BQET3IDujSgeBh
bpHZmx0kIuVwufHfxDKFK4oBbNwCafV5vNd2bG83A38YO1mtMnu0wGedhc9WF+7oNsr7sNh5bR9u
6W7rlxBEl07/DL709FJAqma+Cy/DE3cMnwF22sXh99IzxBPVvLlYF2h1/tKpbNYfBlXKwchQZvby
RxiqsL6K2tugdEQHqbf3JXdl8WigKuUJxwASUk3AQ5NJl1qT7crjeahyvfyJfBgkHBxvoKwaebmR
hauhTnDyn8ZfKn2Mr0AlZWeg2OF3TRyV55Agj7CKB/EpqmXOLXQWO9wDBc55w6heR2YEUWVl6jJR
9WbePbQdEUI+imNd/ie7MF9DbIBPFEGTztOp6W9886uBLKYGS42fBVPlaHvkSeSJLm02gV1ksU1i
G1lszZDvkRKlnNvEmX6jzsU/z+CH1QrH0t+Rm4XiVNnzp4En/EkC2RH4qV0dyex1t3pgSbUiiy7Q
cGh2N6Msp/uWxajB14MRD3KUamRJtnOQLNtIgR13UyaZfWdY4zbRxHjUeMvlERn4DShd6sfUKb2r
Aq0gvWK9fFjm4JizBUJk/MWfraXvvxtX9Y2OrJPmr3rdTL66kNOKreGVp0ZxyWMXmWvl7lBbvwF+
ALKKyrQn/wkCS/0jdk7Dk5PxC0Vh0ertdZtrSMIgCrQpCSoF4haZmHlqptfDK9PC96kBZ8yvpibF
SToFvxvVBaKMYaCjrmabR41uYGWunuSD191VUH5ojKg6KC0lc+dzpLdaN71QxBwcRnl/kr6/LSdU
l6/nsc3k4rDdSKDAFesm6peh1m0amrnK+8nAC6i56fXL0X1/6fkVPl6QQoqxRT1jY2k7LPt2URQ5
OKArkscmHq825FIAevb8vW+E9loaHXsdrUFf1RCiOELkyHqtwZlHgyDgljyWgwkGxa8O9gV7g7t7
18uBPdXBW3EasPGeL/jF+Mg0TxNQqcoZUdNpzDMqZKr3MUv47RyzXYaxv2KJECuKpDmpZeUFyqSX
4UvPx7uaX3AJodY8LTXn/nZw+UkHYNPP7/yQabuFAChRrEBEFXTjo44b38f4xi+dmVuIwlD+/RR5
KWgYXct68AT0sb3ej3Zkmqhueagip0JyFLWp5KOLkcry4vvJHlk+0KyRL/LMg2kW3lm4+BIqAfj3
qWiWBoIIJ6BtHm2/srZ9DCqFIYrTx6FpEqDLcdqBLD6qSA0jeezUxS8cdkKlwBxBfsU0f8dyfNhq
EF3InyQ/mymy7xf3kGhnNvrivLhqHfJkKCQERkRNTx2yL8Fbkcb1bnldvW7sNXSLqo3vJU20stT7
tSfUzCxz0fvFr64LFl82pvYpTZzH5c8aKhdQPQ74ZMpfw3rM38we0DwztpCgVKbT1ys9HqcvRl2x
E0d918pT/ppzL0BWSFygOF0+15iC/NnEs10Ddo0tDY/rEZSW0O0EkMjFRsxhAfmB03VWLGLjoR7C
QLPEeK/hOPEeWOx2FXtNsQ1HD76PDg6ys8AYGm1HHZ7qpVY9Wi92Cd28JZb8iYO8CLQuzjd+CPuA
JcO/W9zRlPSXninxJryN+XXVe8EtJTr5Db8zhdlfTMsPXNvIQYvZfb6Qz1UCt9ThWeu+HNnpr0Kr
vxjpSVRU9F6zXaZdwoDUNrrbVx2RD9m18fR28xI3pqSxNGuBlNgaulcOqlHx3sXUeccY4BvBivaA
it406GNdPNCFF5p4mMBf0OWVvFv8egsIP4C2E34YiIXMrnjIkPa9HV8wZHpAjlGCl9dwzjHqzACV
kVm0HY28DyIpa5yJmK1zZh8XERXNgJp54yDAzXCgDho9R8/20AAAxscfxB2tTb71hHMKMog/umvt
dmMCMbQhXydq9pTncwB5yn4CP7yp6RuKZ7gnPzWAkit66lrnDjbqGTTVuYCOkRdm+0RAL5vpbY77
GUAsjdFh9YsSCugO4VKouGZqkcAftXpLvs6ZoIlUqcGRGgyBDNg4TU1AJWpilx90qL5kYZGdlov5
Z5M6/HDITk3nfO37qNsurmWUEfqAo6iwxUet/zgdjViCaWzMIbfi9qgb7fQSK54BOiAh64Zd74KQ
FLsG1CcMGqgmwOdZrkq7ax+7koG8/8NHJnWQj7fbNK/2beJeJqhfHg11qUILvO3UpIslMnCJJlYT
Hufm0jWHlm7kYNMnvfcJPkXJqW93anoag7u4ue/1blvYDGA1PFPxrbWtMwq9cPBGzTpJnHrdQHsb
6/B6b7gJapQ8FiEVRk0VHkkQnDhIlB5T8LnbQ47eFHuQrTni+IGweHThsQeNqN7bt6YDyB75CLdH
iL4/h5CfXC6ELXZG4jz5WoxNkJwMZNMbA5SHMKlVKZNaf2X+P4ZZojAKcLGMr31YXYfSMvYcm7U7
zxu1dWvo9Quq/HAfgbDHT9Nq8dSo8EUc0gIUEVL80DzUtUIv2XgebbfaGD04U/2+qKEh03l7qZX6
PBPAmPULxJ06EPxXUFAc8HABCT8711y8X0BVYW6SzpUB+ajXRbFbvSa7VIEcLDdBK3N7q0OPFdja
1GWo12m8eg3OQRCOd/ezRR00hejqBIF/nnx2ahA93aMaCETrqK0w9TWvI/0cF9Fw0rrfyxIIgYBc
dNF5lYIzNt4aGm7YSVjrZ/LPcZmyQx9c9UGMDLovoulIPhtyTsmRIjMco4ToPUAzl7X9MeEx9r4A
to9HbMbBIWKXnO87aEIeUZ0SWlAPkCpA9f2blxz91LvGiQKWaZb4Eep4xooiQcmbraSHjHbPyg7c
LX47X4bRvOMTUJw3fjJzHEOVUKy7LPHkt+2Unz3Wr278ZEKYDymqxHqaLRC4BdXAQN++whK/vMTa
xAWowFDJddAqOZyAzLtH7eO4C9N6OHnqQi2rBQ4eiula/9mmfhDc33c9AIW2ntThisIpkCaMkO8M
V8tE1AOZCx/k2H8M9HNQDwUUMzdpJEV6hsu3pZvz+QkQQta+BYz/jh4FUx+3+8kZQbxiVShnAinZ
1WbaqbNksRpD6D6GUT9co7rIdppsGhSJxcM1j+vpSeL7CRnG6+zJsURMWAcOGBUAncz0jGr4X2Sh
bAZhdYN0OxZJs4Ua3nlCMnH2L04AQn4dQuimoIwpBn+AN17sssBhmrqQSZcxAvuIp0IEYIQjBNQR
2FTgX6EekWE9LEeoCWJj+ccUy8Bl7qV3eYFlBiHUrWCeW01DMVK99DJDphtfBYfwOLEGeSIJ9wKr
rIUR6IYgiOiDKDYWYK1TsYuLRpFJLQoj8yOW/DRlhp/d8f0I1enBu1wl3TNOfVDHOHkxCnFC/yRY
WF9dt34uiTjkw18Zsr6qeNe0wQwjYuBDHSTknala8Zrt2g5bGEzFoe6OFhuzHl9pzayDxabW7KT+
ZQyZk7QaEPHp4Hb4mIw6HAiuvM9Tqx7qnp2LTU4Kzyxh7D3NnN/T4r99O/Ru52lsgV+F7v8faV+2
JScObPtFrAUCBLwmOQ81l8v2C8vuthGIeYavv1tBuUhnu8/pe++LlhQREmlXJiBF7L1NCzDA2CgN
9MEkT8SSizQy2VBH5wd6qR9otDRX7JVkrGOzPM3klct4CV8ILdWCddtzX9M/a7ixf/JGb5Pqmf3F
6QJzW2qpsaNhBKmZNLfMt1pLw6PdgImA7CNLPk14D32q9TiE9id2FWTPshyEKtBJubiOwZ5EHr4w
O+ZfHBcFErV6VvSGceeCxeiumELjLmr0vws76/Yh7oMO6q0z42hCeo6riNnWcqsBcjgbsfvnOoP+
zK8VYt8IxPQeZmVM30xcw5mZmoujQ+SwqNsAJ1DFBvSBe5zHrei6qLYbodPT/jUhLXPX6o1bDMiT
OedOs6NTBK7e0yhZAQ6ijzEZszjH2yd1qSH3HElj7ChKP45GVf7xX9dYFjJDnKyZOornM+jPtpM2
riROxTYofMt9VIcE4L7tgfLgnH3pM7yyBbVuXqT0zBHUAkI/RdBMoIhyyq0L9SiEet2Yvi9FQ2qy
4jFinwiJ2XT1XSHG5ELIzaJm4h7Yow35qCnx9Npn4xD6i60eW+43QojdYvt9IZAd9xcj4ztUvIFh
TCJ1hQLmU9958sQ75G586rZaMOYr6pLfbSt5mjyUztlj6q3H1NZxkNdfN/9XNiQk3ufStOY4jgGe
/R8r/ofFCih7pCg7w4eg1XQX++8q6y6N07TbXESAjMmAPzZB264iBectawm+K7t/S/Os3fJAZ+Do
MnD+xSA3CFlpcYzqsHuRQZBtQ6j6baLKxjAPI2CPy2FFXh30Q48e5G8HcMC8UAMC2QOyDvEDxetG
hVIzhr00OW28JsyrQZ+6OYRpAOa5rAHpkwNihNOkQU6MessQBQQtZL2iaEM25rD6pKsmg/ykLKNL
PdpQ+FUNh8oQcuhPhdsgN0emKk5W2LXy82zrZHUA1MU8emaBtzs3AxDLMaITMfpeUfgO0KAF582R
7LliZl+cInNBLlp7hh9p+IG3jvheyxFyiGGd3bvJUF4ygOh83C+j72C62mQQm/3cZhme01yCC9bF
8auQ4x0FOBE2RDQzQCVv5OnlpVAsAXkHMa26T77hXRRq7qPI70bVc8x8PLynglH9Y2urpm3BNEK8
TuqvccarPwiYQN/bnr1k9HaTJZ9ppEUwNcQidRXYj27hh+bUra9cQTOU+ziPn3KViKYmDlGoOdQ2
31FyenFQrzOqH65byf08Codfs/SkuDNr51ujyXZ2xspkl9KAChlS9zUfRzw0Y++Y2U790tmmo9hW
+WYsu/oFJfcB0kJiXJE3AX/wI241UGNPpsZHDeadW7D4Psjy5gXKxoNvDo67p1jdTrpdiZrjNZKS
OHMpxSFEWW65mmrBTiQ7eDsWlZMccPC/Je8SN9kNHsRknBuvAEsEl+Ic5LrEc7Xp8hcmS4UYgcSr
grRdliYFgc08bHHYeuIQTibnYr+N7cBq10lrl1r4Ovwp7D9cy2qQkQTbECQIJ3tYWVMZbRYW7T8y
cC+M3DfuUq3A1Ark0Ar6bwSlFOoLB8i0RXr1JpHOALMod7xzXXcgSM5sZPzrdANyZwu6g1MSnOcu
qHKCM42lAWUeLfKOnos35zVNfg93px8QV5S7eUgrzm41mXqGK0y/DMt8TQs6gVGcdXD3eKzPV0Du
yFODbVcOHjTcrFlrxycyGsozUhAZyZ3Y0w8jl45C/OD2/8clrlabuxQbhbgZAM+cbKHE94mgLqVg
HiDSZXoWTaY9FXX9SSpEcpcOf7T/IZ7WyT/WScypOpRg6ITO17BWGYdXQI1s5JL69eSF5jIy1Cgd
p9kHSpH30e/zUDlxs8oyT/mSnVaF07LqckXlXWLV9ZfRh48+m4NCkY5lWbgSRbk2pdau4rp0AkDz
yvTUqsawszjeNiN41Ad9Sk/Uc9vEBnTgIwiakCOIFKYLJ4dTgzpjtYTroDQCTHbI127T15fc7Nqt
RE0BqrrT+kI26g01ry/Uq8ewOmkVNoJqAlcN9ZwSqrHzNL2cTiZkEg6zbVmFehXUb3GyBQDljWO5
Bn0MJ/WQtlcfY3HQDLrmx8eoPFDGdUUL6NKkW0ejtkt9T12Tul7rWUcgZ4t3K7l4p0WoNrMr6+gk
A0rVqGtPegW+T1An+EPuDj5NdSvNhmqEWmVeUHcNuQKi1gbtisgeOlem+7QaO6jmFi6Y0JURqF9Q
92lgwAER1wOZcDt+j6MhNeQVFWgZXCZOi53W9NwWaxp1Ns8nr4pNkWU7BROuQibsD39dX8UGHXTC
wXT9HrfM54WX7A3b6FZ01cXxEbvYlzUlbtgbplSLtBWTrNr0hJQ37AZfgMwpNt0MpA/UycDVeFRp
kyEJ1igb2eCfM56sqB1P1JuHwwT1n8WjGWDlMkpIWg+tax9lmfBjpBoa/slGIb01vuqaDjqFj9ib
qTSk+RQiQ97uwKHmtfFBFmGy0kA1hr0Xv7hZJVByI66bK1vvhQdhunOEFU/QyoCUE+7N+HXapv2c
p7n+AObjDaG3qXFZLldVlLHTbOs7aHrgFQUIZjDlaKSHB1xm6Wqpwq9XFyQWGVSSUBrOFLpEPqPY
N/i++IsCqmDv5DJjoFnrXmT5fQZprR0fqvbssrg6RLIKDm6nmScjbqzdaIB0uQPD8Sb38v6RdQy1
AVnqvIjIBbmn23efc0tGYImJ2+9jJ++asWc/G2jlMWcYUHfYf+Ka0k/Tw/Ro9PrwV6kN33XX6b9A
q9tcZeC1AKWg4/kCn+FJFGOzWT4Wqv4UHZBTzh/LsJCxqq3k/WPVQeai+JABwwSupkMqK/5kGQpL
37Mz1ED4UxOZ/KlUOihGAURjkuK2bcche0zjF/JRVIzzkY0Ead2GAshhlcMarLHxA0WEQErtNSuv
fboI2YTdv7IaoBiKx7use5wc1DLQGhTRKhFxPkDBi4ZNC9G/CKery1XszA3XQR5BFkZ93NGo2KPH
npEMHwE3GMGNAdJg8cbGAPvwWH8UiuVCF+Ad7gIk2vHMB8WHBt3vjwir7RIfyDNv27tJhxp1a6pw
fA48C/VyCIGhrKPUfBoiP1/PjiWuBSzvf6E2MlBP/huCEvXBDor+USVsWnByFC7Bf42g1D3QFWOD
8FDZMXRfATBnbtKvOpEk3yDq8TBBRPcnL0GoPMWuQJ3gtGZeGv0IHP1zVyb6F2Qb3VXpteaLU3XT
up2s6iEFUxEK5AFKk2JErgmipgfm+rKMxZ4KIFGnuoqLJHpzojg9JYKHa7JXFfQqDMmtu7ESHVQF
k2eq9NHzwNkYNYOQBw6TUg5pSmtKxy8eAJwNjgu/t2CeX2soqMbvfczvh9iO/Eo5UjadUC42fcrA
CIi9kn40EpD9oJCEI5XaZPeOZt7HWsZf3KFsXrrUT9SALJ0lzjjODe7z2rFfvKh+avtp1Zcie+F6
mNwlefFMo1aZ2MjWyO1Wj7gXpC+9jFCRwQU7VGaTvUxJ0ux04NzXNMGR1biNxyo6JZOd3yWW2aOm
2E43HC//5trTZH4XgqXNT5TRTKdvuZv9rKUl0naVgsBr1Y2dttKbSt8zqk2yDyWgsE+FqjuyApPv
47JwV7qqVKKG4u1s0veNLlDLVJ4KI82f0gmHKiNSgHbq+EAdxig1ljiWUwTE1NAwlIqAGNUT2ItW
DN2sG3+2eQvkoQqclIO8N/P+dTgvRdNoPWChf3r6j9ZQbHJQzWN27hwNT+NXzWJDzpyD7/F/CqG5
/yHuP4S4YG7ZYQN7/g+xy2XrCY/t1Tz+/ZPeLFP2ZwhfmkfHACsWqJKbE/WokZxB1Uk11CNbMVre
NqnT18V0M3Vx3EylODzucdi6rGyHoHtxjL+7KBaKDBfQDsUfJ1RDvf8fW1V4a9Nw0kPpNP9Yzk4T
DrruuN8Yjt77VSu8r12Ht558CH60XNzlXpV/cYE9X3dDO9xbg5EecHst9oke8YdsbO/Svj5Lu9tW
DgP9VlSg8rnUFD2T2HuTxsFlJ/B9b5UFvjnKDPptUYIZ3kz4CXxk2d8gMn1KQtF9L+3x24gb3lcv
E8kKdYbyCW8twzZAiv6yNA7UlS6uDKPL8OXGugyp12qJ5ve4ja1d0YhhRTNFbofD6n0+yNBgt8B4
68umNjgSE73gGxBXAmYHlrsj4Yy67Iljw/AGHsfyrONV1CczRbmW+xNvuHzGohlO6PqBCSSFVMA1
gJWDdYe/+M6um+JVG0AiIK3U2yBrmb8ajmPsWrBNzHPrnL/j2Ggu6LPjE+RYIMen5hoeTpUCy8F5
h5oLIowIN0b+NZsy7y/LsO8hdxe9SVsk2wkgyiNOu1zcXa0C3CyW+5cxbscwk3+13QBV9qaz74pa
hw4ZyFvXOOvy8eAc8FgFm6yn47mDg1PvAfnB9E64YrOYAg92Zaoymd5RFDkDvZXq4TscFpvWohzQ
S/ASAc1Q74Hi0hJPZc545lMcLae48k9ezl+WqW7MiwcR72zp/tW4OPFkOG7BtmWYLp1nWXjhm/p6
g/cjyGQoIzWtlvXDuiltEPDmAd4UyhT3KLfr8cLvJO32NhL8qi+Ce8Z+DgQ8Yl0Bk3OiOAt8uRdW
6Na+s22ujtabPl/bYi2A1P5sxR2+vKxpIZZQKbVpqFglUStPNOTp2uO5+KybwjmNedGi2rKA/kfF
wTISdfJY9wAI43meA58ZSFAmAbZq4WOHzWh+y8B77XPba++XWMhKvceC9M94q4VxmEkWoJkSr+sE
ErWegrozVMMfBxQgy4s+FufB7b9FkHiDkCAaJ2vemy7UrofkpTgK+dOQHBTCNWkfImBwhxakAyCB
C+S549gou9mnVDGnJzj0ReZcdSslOE4RSTaAeR1lwoPjgelppble/CgCJ157vRteqOESXHFrw9SL
reV2qD+rxybcFaUMDqKrXVRU5amNskkJCkHWdKfKqcoAdBDouoso89W4yF220R18Vpo0B5H/agxw
dovU6oQkmcGqDrAI6ZxbAXyYmQLpcWX0rMY5k1vrWAO9PsH4znUCdjCY90zVxtiCNE+lA+RTFbTG
pqVnPSrxLy3QtxcKCb1+PKsJJr04LMHkHTW8oWaVcVzqwHtZ4qBXgmQrNvLgSrCTqsQpbpbhLOJ8
WJUd6kkrl/vI5+enQuEmloZsjAAYf3ID3/ceHTituYrzCeBktcISjGzHqcfr9e7Gfrtoqq5+NS3S
023S9/Iha8Ch3+XWzwIdrbfMnxZoB/CXnztigOUjRrl6hxtvKXi1nHLrdpa7misqu+pnLC2wJi2i
jOS4Kam8qbz8mBtCyxa7219Fm1erILmP8jtsOYw7a9LKIw4GhhM1hSmHUxKb78MREvbY7IrNjZ2G
NIFib4bLShU0QcoVuaFT6A+dph/IixzE+yVo+CfbEsKL0Q8Zz4+1+q3FLSjHYgcl8zTM1I9w7CIw
zNF47g6l8ZOVTbclmz6wvVtH/V50wJV2PCxQAVHjNkhj6oHkojz9q42B0+bkvP4pcplYmV67Gbjd
4LYB/MICUZAQmdg0Sq7yxkHDxQYink0dhyZOLn6br8kYD/BIrVICfjSvssxFyqjaD27aQNDM7RPD
RykbdF2lUZ/HImBbMwh+kGlpQDNWn5ch9Ww1oS40sQFcADXtapHFsQxv5k6o1gBhZwiwnFqALrsE
k42GiyPETmoFerp2k2Wlto7byTlWwJUejF52WybKDi8h1cnunOSvKsVuBOyK7mObQWQtcL12i41g
98agol4rlD9FoLC+37//gIwMujofBcNUKjxXDf9rwXBHBcQ3dcdURUxlyLUU1QZ0p+4p6EIP2u2F
d6KhA1EksBF+eAKc/x16sDUtITSDGhQ0Z7vcg5Qgjmu5zwxoaDSxh/fu0TA2wOTYb/inXEyLRX/X
3vC9gUzGiwA4ZWeZWX8YsYN+TKwEdboqwtJ+tChC/I6jh8DnDQ5qor4OjizsunWeifR1LBxtzzzD
8mkYg5bxVMc2A523nrwyCb3LsQj/Jmc19slD7SKDpWZ6YRM9tyYHdWOTvpIpB5tzYoJFQAOHuuTB
i43zykukoIxWMeAtpE/SXaNAkG7qaQdhSDDUK2+fgkqIT52PxyCUm1RlImT3wm2HNPV6rlHsu/Z9
TKWHYICpkXx2v76zZHouir8IPYZk4rAfkQ3EUcAvRJlWA+qgOYGzJRs1fLDuUToSnGkUibS8z13t
CoZ2sxCFyVwGVwv1ePuzZ2EQsNBkKC7PplXEZPYAkQAPm14e3PddXJ3mIU6RAtRZlu8xFetwnKti
bC8FjX9BfJ9V172NST9+7oH7R51p8pJXun03yQFVUMpe53q90cZ6ggwChuOvMAhy2neiHb7iNLs7
Fa2O1yxZ5neRFWBfn8bmMRnsA9ktISMIx0jvra7j5NTyTIJkMYeAocLPxrbDtmnXNTNxFGQeY1+C
PnwmjqpieShA0vbkDbJ8zox0RzjaDhBBkE/V3gy6pTVExJrtoNR0TU/GfuxZ4mgAfIa33DxdLxQq
3Kj7XVa1n4LAwoEU0afMlK/UNQrw2YyorxcJpF8C5LoeqIGmJyj4QSRtyfFB2GjIbNklRA4anCZc
hQJNuQOAJ8LJ1q84hhz0vWXNk8hs2+C+rbz+zimm9lxDmEyLxuYI/rv2TCb8SfDtd/ETiF0PN3Aa
40Ri2ulN9olGN3GLjRy0lNS6yM8aG6eraj0rHCD5Q+65u8zxWjl/hH/ELJehy2tx8onWnj8XfcRl
GeG8ZLFXigC1zkWmb40oe4j0Ul7SdmiemngUlxGC9J2eAP6kmiDsy00eVfWGhpzb9VMqigfbCt8n
MdS7XQRn86QqBkM09zpv1auTeGpsdRxPvQLnvCcDumpmr7Ed2UPNjCFPRiEDdFjneQLsJb91PyYt
KwZuLVZjH+DtTy17NYVilsCe1qVLSMlRZZSauyvb3KVwAHTxYZaZLRLpyPgHSNrL5oDtPNBYpjR9
A5vPeQg1HxPKUfCaKtdHw8VLwf+Pc0FJ5ADrlu8ZSnU2A+VCYkVlBGgD6FGVcaYIJirhpK6B/wB0
bbMwEC8OihZqMtn+1VEoJEU9gRQtQqquAgKtRyHmhmCk6YUB7ALiLl5vKk3qR7vNuicTR4cAsUbR
99DV4hWqnXE8UeP5bFfiY+KQGM63KA+beWIOsPiDWbsvuraL87q9WDkgGH3shP2axt0odmOTQpJX
D5HOBhS3RUW56rJa/B1BbBYYQ2VLPA1Sr2qJeEiBhYy6bDMHzsaPxY0JLLld7VQ+XWu56hKXoZoV
yH38c/JJx6XUGc+O996PFopuJ2pML0C1fyy7YiNjZAwrLnUkliAxcrLJRV0mwL2zbUAQHjWg5p6H
NB+Ao0nzl/V4r2PXp+dFseEox12RZzYuQR1qaE9Xi3hRhEk4k9rlOAzaU+DVdSmcjDpEDbf9MH0d
BLKDTNWEUa+NkABcbAwlKJPD5IFMi30Zdmr+MvxTCNn+Qxx9CnXF3G7/ccW0CHMkjNXVbIgn+K0t
4g1wpPqFp18qoClm0mdT8ejT0ABbCpRGPGgAKu/ioEme9Xmx8EzXGNSDah8KbcByigZMDrF1IPo+
aoitz/mg9FtsNyE0BMRlzQrHnOe3KCufiQCXWFnYLZTGO28PxDcUQo3pqULC4KLreDAmpsa+QElO
+GCLHC9uOWlPdRs9kX1K7XIj+6o6jGmogYx/R2a37Lu904DuKUWtwBeQsJ0i7BheZOh0Z3wTcS5P
q1Ztv8KJWnjv4ozocYpNVDbhajhcBTKHOz2Q2FX0BtDTHO8OQbODEDxgOmpZHTx1yH7Fn+QUJMDL
18l6yvFz1uwC9I+ySrdjEWlrd3Sy58CqUCFuzYPByPJnqxH9utJKa0sBAq+I94Co7Wtryp/JJBm0
JbJWc/c0NGLZnx2Tf6ERNZmS+3AB1znRktNkuofcBuMoefOhLx+KHG+Qifclc0EpPREJi6hBRg81
lmI7j50IQLSUVWBYZRmyEk2BtxYcPT0Sx0oD/mU5OOKeyFZCRUIMktWFpkUtzvVxOpKf7FJCcEcV
Em/JNjO8qIswVP34i40uhNvjOsFhqV0A0SCDKTiBLig40bAxJnCRV9SSa/ZzT260Sp/AGfFrzs1E
GjKzGXe6Hb50zYhsomqgP2fjsAZlLKDTqDcchMXvttCKwaE9+01VtN1qzRtN1IVnAY5FfuifjCtP
a711nfbW0cWTZW4moPuPKfYiGbjL0CUPxXg5aDNn45X/qhtBn8b0l6VciHUBB8DfhG65ay5Qllql
91Y1JKjpdJLLpBrqLUMd1wThHWqXKK7ouAkJczVFgOnM1YP0ODu0YN+VEA1ZllsWoR4K/aA30Mp7
PU7S+TKR+8xCLzvfRN5ck+KXZakXg2F3yCpsnVzeTKvaGx1UjfTWHnnfVxrZVu5celu3kHlMh58B
x7uOk3TtezC5XfBv0ow5uJLjBW+BoGlonlBKUqwoeZvo9qUtE/dTJmxrq4u2PVBEEUJkhvayHxFW
NlpbJ2fXEbQfxuvAJY4t53YNXUP+1B52dGafOIyvnUqvDzSEDtrasKb6tQxj+8IVZTfZof/EgcF3
QXis9ht6AkWL38M6ZfcsHPz/W5ilVqPptNrvF+2HsJkvCm7A94sun40WVxelsEpDUsF0oYsg62RY
BUY+PsajIUDkWuBHapfOm2N7hyaSKU7LcQg4JB5koj8ieALupjIN3TUVKlcsAxMFx+HeUoE8MJyS
Q04bPJBKioaaAEznemZODzRrHCCz0uvx5yUgxX/V/7LQwBJgwxtQ/9nMnQ6prituPuigcdW00hed
Uz+TpRvSzNc0MESSCtoST8JnFGLkc3zXGCcRJtNeTm2j5E3MdY1/wbcu/0bfFY5KEj+CoO/dvwRo
qTb6wqreAzg23Dl4YLyyR+EAUgJPpg3inAb0rH/l7nTkdaW9ueGkbaSdG0c9y6uHKYUQKkVAesAf
Wxk8Qbn4ITHj+FyYYD+iT0z/FC3Odx1ekB/IhApcCJqjwmcrAkgqhcj/bxwJJG3gpNZJtKBXB7/l
rzEZqTHtPgADcmusFhv1tEZNoe6f5kEWxMbbJIQlQSgA7U5UoLCf3lBXe5LcmnW3lCyXl2rxIeX9
ZzKh3lcl6h2ocjmG/RM7hWpPQl2zZldYZJKCWQIpGLzihFu6a0O+Avf85c5+Nc4ryFzH0R09IOZb
fJ06/3xA9AxyWXbvHQvD9ME8Lu6Wsi4+SgEQqmOCxEH7VRem4sCRFQKVoGxVDiVDpNxKPP39Fk9K
/a4OoGsR8z7aGpUoQKHttPKSecM27Lv6ONviBsj7GoqMvQTXwmxDPXay1bAVRsmY+fA/02cjB6pI
HX9jh/NM19B10/EcpuveLa+7JRoQWA1NeN91KEzMHK1byRw1YSnj6aZR5/6pGWraloPNFA8Oj/mO
NoKCCnJ/PQrBmHaeu+S3LQtlkMLu/NnoMby2D5qb5QRL3lGZAJUELLUC/1o60PZ2tEYuV/rLjJsF
5lKEm7W8CvK4lisuIbD7eFJP6ZebnmV22RdR4+g7g3TArbcus+chypIt04R20pT+KDAYVbctldgJ
GQutQPmBDFfkXew0pMYyhvu6TNkDG6FQKaevfemJndVwc2drnvvFsTY4/bFXo6ixDbMKYJlV6RjV
j4nsCaQuxhNZTI5XQZAC43hOBaQuVA+lSM0V1ab1SnjEatsf9hhGoM1MCtDeDrrja0gAb8hYplV0
D87P6B7pQ2MnUDKLGzFsc3RSJdFFr1ufbIPn4TAqkaADQhXNHTXAVFv+BBr/DcpjCrbCcf+7B8BL
HJk67WkiB0XrXj0eZF49zzb86cY7moEztMAHEMxZ3y7jghYhkRKVMKKEkqhW1HvQKYd3nVe8NxU2
dkFbI/EKSxRiS4oMNLpqX7pSB3vrohAHIVErjxfj17gp+yMSK+4aufDxqzU4R73W81fwmvXHqAcf
ICkhKXvn4Q25Rvp/RyJ3rgWwMU5Q9SNyoVDK1HOwIvYgtCJvEVbBY876lW4H2hMDYEPPenYIGmdc
O6Ee+bwACmEbRyAM4XgBouyYMIqoX5lZZYIwowE4V4EmGrfHhYoogAJ6qNX7ZGpTX0tS+yCUxvnQ
Rj14IepmS8PRCKc9c/BnzfvafmH62J+BBUZFlhqCTjF7HDR9jtUizE/GdlUjr/tEAT2LP3eFHlxo
MbpUWjTQ/dKdC6nHUTN64RSvWyR8ub2WwN/6NRgM7lGp0Ny7DBkncKwcyaSzfsTnBkvgCQJ8s80W
DLTPqsmhx3dCquFIpqzFHW5oonQfeLpPcnmpRImVPibGfREaI5CAU7YBgyyHGCykG7hj6SujT4Cd
QlndW9CZ05krInwnA4n5lIFF3kDlY+675nDltZWX5uoD9CbBnT+84b97OhNT+DLX7VmPp67FVpqR
JXIHlC2IxzrP2dgBQxanUYRW1OC4N7/k+Zij8hinZ+QNCyvaRdwGbUYspp2TRaCl0mL9U5DaR0fh
WnSA+XzByv5ODwZg7KJq8AkJM9bGng9j9tY2aYoq+G7aznuTSG1Y6FFEjZVoqGOrIfuyMRt1+6St
i2mOdw5krPc2EmkHlBleFmDOyBly1gTD0SHWdEAh4uxd4DlFLyUE1iwvvJQqQzsJfHnaFkQMNWDh
96a6eVCvKCOk0sNu69hJZs1ecrRAIAcuKr2WWLIHRgUiGA7cMQ2XRuSZBcI2XEKdOh9EDh6/YOoa
lvsaA3lZTVIRqulzfQveIn7oAGo5d6QooeyFUfUZCD7QTZ2029ipNq2WGI/EJZYx6t4gmMu0xs9w
ALYeIMn3bNoRjpqZDq4LjKix7OZ7XbvTGZXCeAUM7GmbRdXfok1fnajDU5bXkY4NHrWEhYVNM5GP
02sJjrc2C86uhm9AbGbDqwEYF04V9OEVeaX33qRsDYpWj41k7nYBxi04uSQcJtBhKEjd4u7MFpzU
g4a/pXJcYevsAGxo7+HLTIDd8VWw2GYyIijlxJAYmyLRbeIM8jfJVJcMeDZlVO5ykl/Bhcn3ZJKW
iRs50NTJWQTWegmjXgCUgBHjgur7Qk2dVs9Fn1f7WJlaunmRY/kWfoTM37Xlu0dxPfAuVduBxTlz
2BGSHeyYql7bajyFahW69dIlfyOkibxj8wf/FJF2kVrlqjuvdbXsskyeZvdhxLXt7ZWuplM0uL2P
HRbaB7/LB5GGEGSg9HPrjK8o/ee7xUQ9akhviKbO3rG/jRUjaEBskULEUAMVMQrc47t6yJD8kV9r
EAS9sr5vH/B/9kJWJFQ96H2mIei1eP5WTlayidwy2ZNXdyAG3gOgjtNclJZ73hODGt1K4HUB+1ts
i2mDPG+GwVz+MDgxFAbUFpq8SxyzJ+w8AEqBim4mNyKucAtK6Ww2uM+Iq6T8fQg5OnVyG9yzGIhI
XwU3Dk9WUE+15aWIUSXNgyh3D6AptpBZ4snmXUEQMhdiUgxtfj9Capl4O4jUg2g8SMNbWKLesDjH
bY3c7xwgYFTESnCRkZqF+mOx6Xbvrnojqzez3Pey+DwG5Ph6ndlIC+E9FxA3G5nv0ZYhKi5G7Vg5
joYCDPTIVsXRm1ZYDeoNYUc+7j1iYFaQgdjjn9OssdQyFB4i8qq7rL2s0TWVwK+c5LTxXAJySr1w
oohuExtjf8iyRkeFs3ofXZrZyCR/0kNZ7UzR1itTjMVmoeS74d9bHAsn359C+hqlVRJni1ELYsJa
s180o8vOgxxTaPBimMbCeygiZ1dABarzk+4HKuiLZ90eUSlthZ+iCvz9FFmPVoQ8twblczURwjvl
BmTFE54ZFX8xY1nvbSsO10k8jfeSi0M0jOBGQMlef4l0iaLJKCq2Ywbe0141qN6KRyQq0K0kHmfk
pmhqeN3FgI0bryFkbk+OjmNUkOsZr4FjfnNqBs4Iu99pgx1/ZXFdrFFoX9x5OQ4CSrd5K6GYrUCw
HOgN9JbmymaOnt9LO/Tt0LJvg6/iPhYAd+z1Un+6xsgD/PyWy/0pZlkamnh/vcNFqhx4Xfx/QAtb
7TOQ4S/8uG/7S+o26WN0nLV1ihAUAJP4GrSs2AxgeDl1eWPfWwbEm02zAiJSk4XftCBYTRS3KqAq
bD/WKZRUFd2qaqhHzeTGY71axjSNGTbKGH/N+NO0G1sRhw8SfFP3YdpnpxIChD7jpfUGnqNwEziZ
vtcgMvFWjekns5cGjjW0/AUKa/j4tbhvIR+wk4rA0k0cMGOqHjU1mJXWg8m6mSNzpsIkusuF6XKZ
N7tbbccGBzV8H0tdMWrqCY9wJgKcjOjHBzc6tSgZfSz6sXr8ZaGBXRf1Y4M8rIohS68Cx/dZNCCz
lzpLzG/reLH76nVWFTK168CTXbbePUnG9t1UnEZnvDOUabFDgJetg6yw1i122UAPhN4lZ2ED2ZyJ
g+neMg8e3pZRQg5CRUqa0tADwgE7SKAgm1HPZi8lXMnLE4hLkzcGzqvwQFujVKXjoUgO3BCuP28Y
UOFyKOsRJHWxk0yfNBB4r0EIYd+zwbDmxmLiEUhjyBZ82D2oD16sQvgUtdiHJvN2cpRgLFPTF0fc
Ctsfo9rc1G7G9yzXPjeBycTWCar45Ka5nb4OnFU+qBTxWWhcJEnmj06QSbmHOEAJsKveHgfXcpKV
EYHUsE+CfDOEHGVjdhCuQL8F0uJBE4egslFwbINSLJCDeOsbiO2aodmtXTVkuNVs8owBcuTE4i0u
QF/k5iK90FAbcKtGudezCe3o5x5SuBUkLCLjRRjA/IMGrmPrPEZZZ5UCftx1jvA9df5fDYY37RuV
D1BH4ngDqWJ3Q118MG7OUeSfQ8kV06k/da3QSVeuZUWbUc1vcRbmbmhpcguw1aCiq4g3Ae/xYldm
Y/h/SPuuJrltrdtfxCrm8MpO02GCNJZk+YVlyzZzJkGCv/5b2JhpUPT43HPqPggF7EROd4tE2Hut
awJWGXe37fpkEBRefJXdFoldZw9n/x9bmrb2LeCpV1uftXiugPuQIHWpirH5uehM22EqXuf7wTOt
HUo1rWujf+Z9AkSsxXKfXTB5/TZhSo29y3bBpofeHsHHMtxMMJVcUDu8nCKsR1/0EpSCZbxM37Sc
/dCR4PUX4rhlixRXbz+koK5KQSdoiIwBMZqQPKlG3MxR/gaIEl2UwqQ4tXnAPQIoWAypWgZMI3aI
WrT0TDIb2VOffJBt9o3xvGD/qcCMEKfjCd7jdW9pF2rkmFSr8WgjAz2UOtt0zR3L8WsjqwE7aFdl
r2TkrhQ1SJbPfp4AruBYRUC9LHTj2AuuQNPPxoOVgF150Rz29QP5FLHo2Yvz9pRTUmoi0kv5EjlX
oMM5VxquNDRequNQAoKGzNKoeuV2jEqluz3JP/R8dx+xMbK6gGNMn3uQGLseWKATPQTyt3uLrZr+
A4NWKtCdBrgUEDrOcgJrTnA258wGM1nuxhdDq45UBd00bDzx1npyDf+tMBpAd+WVmnpp3DokO1KT
kIbUI1kyg0IV3wV8qC6aetT4zEl23txWyb6bKyAHh0HHs302Z+mVmnbq33obWTS7yRXUcTg6b+sG
7cac9IWpI/vciQCuLuKsDKVn0GW/1qiIFeQD3A/A4VBiRo/yuA11uJHPxTHx50kq1KN/arK/02wG
nyPyi55Rpxk8l+ViPIoYpTZehqzDDEigLWC3vXvs+6ibsaOLMYDw9naPF9pKRjaktSa/3i0pGHWH
GmT04TC1cCQ90/ziwbOKb2TITXAM4yDgd5VeO1Pa7jJWM8BBXmJjrHGuJvJ5lQnl5/rYe5eZvDRU
MumC/y/HYSjTM7CJN/lJJJCJR10T+Zc52GY8US6RGXl/AFznB0pe/Ss1hTu89bayVHMA3YCKcWVX
/Wz8774UXmcXPMFRQCdGG1uHB8UhjupRPjXof7h8MsinBP2/L8UDxaBnCxl0x0ljwUU9DsiATNfP
FtnfPFK8GHxUXYFzUiDAYu+birBl17VN1CJW9plkQV5mqHCgwm36VH2GdJzKNX+AG5Sf/BLsk4rc
K9P1dmdg0+PkLuAEI0VSuA8W+PCeSJQsbvBYRd0Fuw4s31EQkKXuGgtcbJYgxUQBNNjTcz86TSIv
EYjz4tTVcB9JC+wzUMcM7IuvjfZLaWmfY5EQadjgIuC5j7pEv80OdWbF8fisOSAGoY1Ilkw/2hZb
XrTxGICSxQH6zrCSkRltRAr50GPzTImod5eTFYmoEbGVvXKqTGyQpd3FcplzpPPszaE2HVvX3Ftu
gXfanLSTTh1zt+6QHLG2A4D8z8fyyo4UAWqcQ7pgbKTp2e69r/hn/JLltX3AVCI9umIYo3QbELFT
syNtn9j9k8GBF+yNxi8MtIW/cFCzCEuSzK77AjLX4Imcy5GnOw5aznPiD/pLb4BDqk3wBhr16UAF
rBnSg29+FoNSEGvWfjf0wFuM9FcqZ+3HDKdobQu+RlEJi82x7OiU3SVzG/0gc0olf58LXPiwTBwO
QEMUt+P+nEeVkZrYk1RQAmrQOs250C1xnh+BpC1ptcNQTCjL8YdoT8JE94BfSt0xsyOAPsCyBTGc
7C04MtQOSrMKREKgw8/nqfMlL4MiZ1C8ERtZ7QbdvvEBSU+KSiyMqEeNTgsjNSZmByRhrF1I642F
u/cB6LD3sq7yz3Y0ItUtNoG3L2gxK5Hc36Rm6TzilLY5YjKQhy1xZZLedVxsrTA8YqVKB8AZkAaE
61TzwDiSV63xPJRjV/AV2zGOG3iOpF6sc+KrR1M9QLRhqqfGZoBtm1DqSEwGM0j/rvpvSLtzLzFN
HJWfK5ylGzmA0u0vJGGkxzhq8TCnBw6jp0yafTJKx74ElPi5Uth61Oy6xiuPWWCxazLEgAOex+6V
miBPvxQOKx9p1HPfP/VdZO1oaAozht0ow1q8TyQCAXJy6FtUIWpDioMoMDw/g4DhSMrFcLGXidzC
cEzM5kwyuqiObWKT8WOMHUfs+Cb2fONR4NpHh7moN7WxKzfkvo2tamiqpNKqfTxkoHnQAeslZCtF
O44oFjYSfquaaARxR9LtSdYVMU7LMj/0kLb+KzhqX4I6SD8Pc8c+lTZ7Re1L/SveJ+5p0ID3lJdL
hZmChf9aEWuftHnQv9TJhKkLvOs24KDuBdgGDbHCw0IhWZKrHCZdmKZ+8zUvuPMYzajdomixzXHW
H8fVAw3FLSBTHly5Hl+Ose2iylA0VTOh+Iih1B6cb65UaNg8wLlJgULo3sVZnjDJXNsyQ2ltZc2+
rqMZS9EMQhVn6Y3Q0efk0SsLU4YmZRlX7AgaKi8cBy/z9ihaN55GrXzly2Tg+SBGFMrp++q81Ok3
uhApKJQJ3k1ujs+1PR7aKM0erQbftSGaCCWnl7nQPpFoArU4OCx9pDgOeJfslR317LH+g3UGP6dA
Wn0esYf8DBhv9mQih4IMlFwbguU0JT3yZYStCpSBuHPnR4lxVMakvd9cEs1PMyqBH6zI7K6AX3xr
sIcvMozuY+opG2PG5p8PYgElUrYkw+HUOt7GjrQbGQWIWx9fHUoAwZ38HuAjO9tx2LnuwK4oij+0
3nEOORMpmbT1q8ZyoxgAiA4Yx3OQ9Ar8avIBT9Y/ZGQ3YLa11zLWfyJjiqV8+f16Svaf42XIidzh
BBNlXuCGds0VjRYRarmO1VzjOToScRYBtkliMVJktnaUZoJxTDFwMXD+Ki/lSr2flRTS8OOHuQua
izpNrKsJxGGVjm3yn08YMWNqR+CRgY+tMcwHpZUnjjRGQfja2WwYyo5II/yQf2Q+4FivG/ckc2Pv
bzDa9i3ACrPgcUq9FgRlLAKOjwAYyASYAPXSRveBIMVvAP1ey0lJTelnQArYuCk1hSJnkkUoYAqj
aEBq0f0aytgVF1dDi0AIaPyvl0eZkjbhKExZrbxUqM1tfHTxwZ8DVE6bSDT/+TaUsbfMBrgJf77z
zVDdqRHkL0tejycVj2zVp0EKktX0Kf6rOhdfg42vgTwWIGBg6daHNgP84iDWj1Y6A76Uxpo52IDu
FFJqVmODrKSt1o36ruRWvzNtHPqhQD16c5BjV8SOMg1QqdKNBN7sNsmRuurimNa1s6AcFS4yunTh
dot1KZ+9Q1Tix+tVy1ObLewXy/D5DkCDHn6TGPIchWmm2YLdUAzzwuxv4GhJAValsV/sNMhesRFP
OmpEsI4NILMCdBMwdicuYBvG2vpEzeJG33QkHV+VKBOs206cPWtcsz5Nbtu+ZObfSu9hHoR5a/Gi
RN2gdedlCAZgH+lvkU1gzx6x7ELBmohDxsACY/ty8gMcXuIOSGH7vhsCeoA9kAzkBy2oHWmnMQAj
KUeJTIs9vxRccz5e1XI8Vql9tSIbG2BAWGtDNSZhajLrGiSzBk2xb+qmv65EZEKNISJQTxqT0cJj
+/S2X2QEgRXG9VenWwJM8GrMO5BPAQ6W2ZmRXFlPRuiCm+2A5bt/s3O3bi4+cDGOgNSIUVVlGuVr
YUhvfQH+pQaiiz3g6gAqz0Hyc0vwVr35g+kfylFgGmjam0xpq6nMWEiGcbwAy8GzkBKDtCkWklGG
3IZmbwesviFznSJIbYey+NCyZ/cw0hyW+fhb9JiBWFzMXml2CwCEVuTIulaIQsXyYAwol5NzZtJH
Q5qcMdN4aoo6ejEGnDp2TSlH9rhEL7zHI7jVTRTkCQtqLAOZNUaAebaS5YGJOtHWNnbk5nt+8OJp
c34xp+wvEpGtzfCzd0xtJ0fiCtSLh/zgstJ8/xWDd8kP1XuunIHHOw6YyNJrj95z3mzEO0PDs0C9
N527LOUgXGB54OBY1XFAXNm7IORKqy6ksZUa6M6OdgsqMcGgIWmYqJbQOtMKA+QQHt2CVy8MzK0o
oxq8I45wka1oNwww/scqM43vjjW1Ozc1+s/uZPTHhdf9LXBG69I0jX7Su14/IwOX79xZP1FejkzO
aUtnt5SWjmpY5OqAcbJ/NuplZZFiB3w3CwtyuFvEvZvvhgVI1iqVwzWnGHldIvOD0kECPUqR9ZNP
R7J5y/wQiSIry8yKAAxr8ycVB6uYGdTaVHkN4AhzZ4Ca6upPy1vjzDngS9WYe+Z4RaI2mVl325WX
hdN2LSWO0hnZuodxsMFqkKbGbXBArqmX84VE1IDIAPkCotFsDxlZZNeAUPDcGOyykskusDzL09Qg
4fcTFm2/0wq4rEF2Vsb87OF37DyS7GdFXMTp8HkWaGHCGKge4Lgc8Z31OorTnCk5gEQABK1eN5zJ
Uy7GDWRvsgCMIat6TyTnYBWZDsgA9cAHIqtFxwB8n1UZzKg3XjQUiXo6uwWocbxORvKTLK6nG2mj
IWJ4SKCh3gKKSlQX2dOehqB7xJerDNvkC6+7+tbMXjPuA8yOwiwFD68mEHcKLCZBcTSBiMyI9ceo
csRkqdGPQFVzQUVtpE+mZ3l41/nFj6Y74f9G9wfKoAdwYHLnVJtDikCA224w3eSgQ2qBvG00pwy5
VMgEBCo3aeMaQNYhR0nwA3imPqc0xCf4piYb1GUbQOiK7T0pAhBgPLwlMmDJgnRjAYPlIcXiTN3J
n7HFhY2pOUxMYGHLMalyJG2WWLgPIIDrx2PMqgzk1mgi/OQBPW33dUjjcWwjF2cjpX4edTckdRQV
OPrqxAtddpUnf44cwINQgmHVetOtiA5viYYi59DtnQoJFULBczx4vbJfJyO+K8hdQnrMUdEDv7C1
TgkyVFy/iK4GAFSOZlxmYZIEyLImYSfyFLbjaEGiAmnyGJtB5ENDpVDOG5mMNVk23yeO2TXLK0qu
BItMV78GiXl0vLy8pCkPbo4xtB2KCNA1JMSuoBpoTPOw0oCkxWThaLjLQdcHE1yKVtpK/9jCdGvs
UT0oQlBTYiM69LyxPtBmvty9lxv3tNkvu//QaUYUnfDpXP5hJGZrRjFznLaJ7tJZF5FP/KCyOALx
WakhlqI2ANaxZUsKTPLxSVPisdO06JIljWWGiPCuU9cG69xi7jYKZVx6QEZw3hLciOsBYJB/2DkW
F5ppIOltnQBH+lxPf8w50IbXetJUoPXFXhKOHekJ7Xk4MrK48at8IMun9iZBj57nrdN/wwp6Oqmn
tHrOb2RBbuwmj+EwrMAJcm9OwGZojWY/dXFXhSSk5n8d6wJVTrn/v2IYAmuOjOgW8ql5wP4fliaR
Nl4VC8qGU4W0/4VsLHu+a/LMkKQsRLCi3Kj3P8nw/n6LJ7lZBDtMWZTY9x2cM21/qs1SHgGusvGd
4aAUQLZ631D9cPOU9la3GntuQTvVjfzoV6w4B3njXz3RtK7mrZqPZGmK3EBU4QE36N+M/3M85qdH
1nk9gKDfLzaDmGQuzfaPqco/t4IIqRYN9TwTOJ/UawIT5OK26e2UDCXlYD/aGOoFsj9ZFJ9JTg3F
M4hTicagOWnPYDG8qFDUK4BFf+zGYkSBOaDae3OfiiPZyukwX1shA/l4/0xdnh0K0pCR7BKjY15i
M31tL4KkdycVaBVY+iBFHtWXCXK53HQp8FoEDnsPOJOfWMFSQRDWFMHyxh1GYyIFY/W3ai4BHyHY
xaTfqvuhH+nJ2Vkq7uwUuRgwosYLGJZQwM73aYAsfgIdJ7hxCR3eBQKZnATUTIQ4jpRFBpoJ6pOY
3ADZph2m2f1BIgIdJ7m0VnYyMsoHk/SopP+I6RbZk1/jyFndE8VULrN46b5o4gQYSzSc/VI3bq3q
rUtjapBfAEIS0kRAr73SOJ517VDN6Y+NXVWbQJxRwhJYo6c3VBLDsl88IIQ8j0PqP/VgPxWD1g4A
rEc9v4yOE8PSgRRG4OpemBU4/PMKEC+RsIzABWQMi9Pj/4lrN0B9r4HrEzdsTzeXNV6cHOWfFHTI
wg/pdtUNqT+Jequ/WP6JZJ6Xs4n0UQQloxJpi29Tb6/EBrLG8isDxwKo4NMeVct2jnciqrClRp/7
ebiRlCxtLSmuPAXq6o6EIKxBIjnY5ZYOBc+gR56upR1xsCZjChckHf730CTNjaPxVBcgfpdCNcWj
qV9bzi7g77LgsHWkcev/PvT1ctPqot0tKHHcp6jzus7ibDf3HYYd9fuYetRYYwfunQBAyEKpGnJb
hO9GpoaVO1cHEISiXPJuBy5unHB5A1J7XZ2xQ5Hpbok03xZJp17hfwNgRMVeaAKIQqIBeQiNIOnB
upzK8rPWtkEIB25tzNmA60lCP43ya56ZAJAZHeyzpzngdXFwIQ0zMiQhtg2BxMKtN8MRtNqHiIOg
0AdA7AMYlF9W5SuTqA5TIHE/myg5eeg45phC1AD3pyzfL+1Qfl8qdqlry/0TuZlfzcqYvjIjdw7M
ds0rQMz1x4Rxfc8DAFyjlrSSa60aZ8g1CqY49si68qzWX7M96jcDWyt6UXW3JDbNvY2qua9FUvxt
IoHk76YFNj2Q3fA5/tZrE/tWjlW3z8eBPQ9zZWDiD2zRbikTEB3V+3hmYN37gBwMgNTTY4vz6x1L
DEHMh8UwqnveCcTIpTXdSaq3ijvRV1Nq044uQgE/vJK4iLoPeeF7ABpSFLoPGkpSMnkLwrASF1Fq
GUHwmKlY6j7oVpUvmZBMmSjt5u+iC6XiI1OK7dXun4mKrOJJ4/sfTEOlpaCA9zfOi4uF4v2vUheT
X0NLf9v9QqvvRsVSt7r6tFQg9ccCGRo0Rp0AO70jcsTILUElGjJohShXCBoSTIPwNmRX6mSfAY/6
DWmD/DbgIEBqwYmeiww5wKY8LgyUpsj+RtGhADFomdmyI40dqgz62eYfarKMA//REHGkC8lQ/4kS
Ror5sw2y6aKrB0IjUJgEsjxE1oNMqDkq+OfZxMJbVYgsQtxHjXkq3bEMt3UmRVcCAC/3sHNE/hZ4
onWdA8PCaoMZoAFNgSkOMLTl/az+MOpSQ0ZtiTQWurc4y1ARRV1Sj2X+WQd/zTEyUMDnCGhlU8zo
qbeRaZkzIClR2ABYdjwNzoCkM4yUHQ2RKPYWiob/PzIblJz7DjtPWGbObznJgKbVLgn/gyQy5VgT
SmXRAUSlX3nEBTJn8h6UAnHclUjEv+c344w9ua1iWBkYKqYGn6slyJ+6tGtPwZx88lkkaFUEe5Ts
knolnRgKefGejLRDAKjiMGUHG2nfz0kDqI44Lks79Orme4N68zPJSEtNFJn13kWx6X6jyJZhfiix
JxUqY+pplqhReruCAXjjzHfbJvk0l+lyIDxULQadW1jUwQ8du1lHks29N15HgbZKvY0MQM/wkH5+
Ayrkmds4kgg49t+7CZlGHKngBxp7jhWdlp6NyWEpQHW01W/HrB+r49Kb8Zdo6aODZ4ztgz017Xcg
CINChAMkotaba4XCsF3FrPY7GEIm1DFZ+lPHQV0JmNTPOFj0nzy/nSd+1KYaGdLYBfROVWGX18wJ
9jo2ys80qoAdhEwboeAlCtQnx/TqUKqEcBJC0pAMhx0R5kWuPj+M8XiSQ9JoVVtdNTN/9ybHVXQN
ULEe6uMQc7Eb8Jq3HgCfNtELDVs8dDUZmfQpXVOa0t0tNR6PSx+XB3kREXMVXrqqeyYjeWfyTxQX
VX+h+DwyTK/PMkRipThf7zFB0diA/GEJIkpgv4XAEw3yIEVKd1IfSUMNKUBsh5VO6SXA1RNgpErd
l24aNuDDOkob0nRZ9GvbWd5R7QFTj3Z8kWSOx1TU49l13zFWW8GrveM65fhJKRWZK++NQl3go7AR
+MrCRo/nvR6AV1KRPwLb/6/WsrQDybccksqO1BtfNaQekVVSTwRdxANgI1dMlsqWZDjUBjarUis/
kgV69tpNdXzzc8d+BcNBi9SCrjlNVH5ZOsbVKitAIXd50YlclQP+mwYXFhmfDGSLP+pJe0CFvFYf
+hEIS0GcYMVCeAru0kp1Ikh4qCkFKY6y0xiyqULkKjNQinU7gyeL0f2eA38yAEjXRT4LMn95XQ1B
JPUKjgocZmkpCNYBF8xsABaGCjRYYgqDkBjSLb6wHINf6OxXQfWgII6pZ5f1bwwVbqjLQz3qiAqD
9yUbYNKifepn036zlnNs/aUwF+2i5EADsa5RgnmAcG/TtjuaDNk0cYkjQoN2my2x8WyW03zpsleS
60SogNJ1NwPcKbKryxicFlMkaqbMXNsXYOPZUaVUUnfzI/VkSVXSCcBXoaZiq1WdlSy++tmbCrDI
m7SJV5S7t2Wr1rHmqFngF22X+QkABcOLKxpTq5s9a/h4MGwUPYSxCeo9AF0hUyIbXqgh4ygFFmBv
sP6sFLnHbKSlF7Y4JIQvGcapD4gHHcgzLjZEaFdENLNtAw09A0ofybSZ91gBW38EqdFefCBIPyQt
cqWRlMSRoDaAn7QplxD7H4C4dIf6JQU9iwC29B2tigDCkukhAywWKAVgUUQMkJfjbJ7SDDisJJtj
Iz5YOpLILSRuPabe4D364CE4eAJbgQMXdQHvhwNUog5fX59lza1JCgz1wa13E3BCHrUsDzlQwNMQ
hfhvPSGbwBX2gu86wyIRMMcDcW7GU1lgYYqxaoLZ7TyAOENI6gVFLqEZ++VeyT609lM8TgEp2114
YWp7ZIFOJxOYvV9oiNnbdDKYC7xFoUXZ6rwaktbiS/el+aGC56KCmW6i9KJyt/SVL28swUeJubC4
R7LZ3FlJ5c3k+OHfOQ0gVgX1xSyXXGpaTyuGyccbFQDPLx+tH0hWRWCHAvv5y8fsy+/+cuXgAQdo
mYLzWA7eE7Ms78kmjDxQK+wGMSQZaQM/6x6RbxGSXDnQMADSmNh1146kiJ2eWYCrKY0Hx0n/3BhT
zCnGoUQ+ASFWXJrX2PoJgPV9Yjxt8RwC8ZtdIkUS21XJE852Cz2MRFcPUJ3d1F+TtEieHCuwJyQg
IzuyWfIzyQLUPbw5YF5s7+yWO3sSesEyGHsVusT0bIfZTbWjz5gWSPJTmeIG6BYs+Lb58OVyirQ+
tPRxq3WVMjb6pAYctiYtyKwRoMFJY97AEuRdwZEDqjYdkMkJUvBi0VCPGYN+rMwU/1mF1hia6UnZ
6UDM2RVDEyAnAAryUNogqS8WppwXkqvAY94vRyMrGcqjLBQXgwyRKLGJHFsekYjzW4kJQOO73Uq2
6krv91gUJltqVGOQc9++XaTOJ5xQcT735m6ovPyhazTg82Z++TKIhnqA5/oexVlxoREqu6sXGxnX
D2abguT+bkaKaW6/axwvujGdyxcSNUEKiGlhuxjNLxF347N8iqsS2rlD7mVfe9ZBvQnogU4NPd/J
xBgSWzBoTPJlQYpKvlCmGNVXS/WmfhOKK5C5ugAN6Sp4qz8vjf+caxomWKYPEP5oCupQjhPQYTzm
jWUuYa2BE6qp3Wumd7BEWSogTITaN9sEMHXWsKchKaSLNU751amG4zoYXSe1cFzNk245raJxj6Fu
Ifg7bX6jmcxqWtXQTIemP7ZloZZlNf8hWxrHXoQfFvuxMnEybEK1yANFfVIx6NjJnRs3zH3s/db0
xM/EuyERzTSDAyMb6hNI9YAbd5dTj2S6FT/rOC7XkRzq34JsMHepAJaNRTMy4MzkdlcC+hpDC6e1
K0XnYXlOMmoYqJaeO2+qH5SCopCvUlQa8oWl3yY+WQOS8dcpykEgC1j4eD9MnY1MNDTgpreBy2pV
117/h3IEPN+1Fw3ZYvWI7GQak0bHWUAItJv8SGplqIZe7cFFjalHjeZ142Gx414GVAplLJ3jgP8J
LhznMHnRcqEGn/2ErVUxBuA3KwGJA8LpyTPRtVJzEV/Ou8GbCqa23vYh61DMuVJLp1GGFv4UVTlR
ODVcXZ400n17+Y39SDdGrtR40RFo580lEhyWnmS+RCLOJRB8mauxYxbzCfR9VynzN+bkTj7UIzX1
lMLOQZKG02jExaQGGBPUlVLlhDx3VCra5i8qqS2rg3hX1cgG5pQY9+9pbFJPiXHT4nSXqp3wu0Ze
HLmohLkPE+gmCl473ghw0eIK4IlvvMELEzkq7KYL9mdieqaG6J6pR4oIsDKXruW7jfwjWwrHEtPf
gwJHC/815sb3fjsghahuqCIdtBEIfbmf3rCzPc1H6tpzkd360rqBNWl4cNNqSkWta7rT+4XvFyRD
gjVV+HBj6nGcJ8w9nCVk+8mICwB2BRmAqaxF+6TCOQF+z+ARCdPSaI2zPVlGiDTXCNguE/bXkMRn
7b0GhQNyvHkEJcYvhWl5t9Vzi55K5IYyNWunHlzUA8Ge9yh7yZeVqzIj114vLaQpwFZelh6G8tpv
V1Q3Ii1w8oiNCrw4NDxMd23CtcfKq9bNNGX2xV26ByV3xiRaQhp3zvQJq4Tm/JFrN2jGvksXF+k9
P8UkYyCaWCpwcbfgKfIYQsvTP2ko0TkrV3nZQQRN23Ed9Nah/gEbkSYwbQrXNC+ouDMvs4FCQdQO
oitVZTwCI8exeu/AsdR48NryYPpObwE+DUakpt7Kx59HPbgqlbRHBW0Yt30StGCgNizUWcQgII+x
YLq2DjsAPqZG9iKadvCrJxrelWSq5NQjJRC9Dhs5xSAlXiRSuXHXwGYWzv7YIcvUC3MrSF+SwY8/
V2Ckv7kOf9bTOvksRUs9nLjWg3dAWFCjpfOCBQQQFXEo+GaXusYLTwwLbNIw6/O8eQmMKVROucGj
85TlWNBbXZ7vgNPWHMyelwCGeQ9ijnhbo8zHOZMfKYzECz2zzl4YYzqeJXk1MdB2i6RHpFDemCAP
0LCX9VDp1Sca8b5orCNpLWIVaO2+301J1mPf+t3F0RjzHy1/PlooVDxLQ+kz+Gm1553THvsoBktF
6XgvBmr4X+oB5TSg0OoPJJOKdiofNAfzYCWrbTMDqEJ2VqI5GDzgazgo5JyXJ5KTyAREK6jnrO4c
i8t4QLwyJuDsiV+GPs0FHgrDfIpLkKeEqtTBFBocls0nMlypHa7/5KNrS4xyn7t0EIE3VRWkVdHo
MjIkaYwSS8xV+YWIQDYq6rt1jbuku3YMfQar2891G8JxHbEZQl+Le2Qq3QHPsEUDUm88kwm6TCmA
fG09ViZ2IX5GSKMhiqpfUXgUnWlULxP2ygFhhzxEIPgfSJhr1fLQyxx2sxgdwMDGmPfa9VMwuP7F
FlB5yKCfQDa9tFJWOSAKCZHPJu3sNgsu5EXNB3IS3eOSPYlUXJLJIV0RcIlAUbpid6y+gndRf6Ym
QDb583ikvhENb1ILHFhXP5iflCEpTZaMJ+BtYxvjHmERXu40LnibGOZ+o+hRqYbnUMZPKjp5aNj0
awA8esUJd/vYDf6eW3XyumgN8t3qcbrQsNcB+1uy6c/E1pNXEgGNEmlwmrm2KMrlT1KC8Cd+7U0k
zFAM8kq62rneLcisq5OXAdWiDUBAGDDgzk6BZxE1bWS+9ZQsZV0CzA6k6JCsv5tsjOs2qo5NWgOB
9h5PBV0GWxB1p0C09pDbSb4qlLJTvjgqX93eMs/f3nL9izQezwCax7uCXhiiyUQDRghAi5EQPNh4
10QNkhzBKy9HpHCQxoa3/t1RxanFO4oUJFsF61VcnCO21m5jSk4rI3mh0ntOO1DKgZrXuugoo7gk
zXtPyQxAjOw7YwQvjzBRis4dg1IKSbNR/08yFZXcchZH/1VoA0wCk5YgibgBCEeKfOgkjb7apTuc
a6brh9Lpn4ambW7gTbkRNo7nT/PLfQQwRzkiGJ0kxnO6KJEnZ6ZTXZ9lHSxwg64uM9NzAJI5Eq3K
Z5ve+j0HRWSbX1OsjJFkhudcrAN8qtHqM43UG5lexobNHKSit0hZe3+zqxf9XUmijfu/htWj5Yz/
p9pwjuKgP9kLR1WQaAyG+qBFNDTM4vmvOSmMA410bDFIOQ3JjBxo+F/IYrtogagiwr9dyMKYHFUc
dXXTwfRkATIQCJ5m5O6AMiQoigi4PraR7LmQDboFfiScU3hXarg71qegL78oEfIZzWQvI1BXqfIK
BUlLPPK9kq3Mp44bw5Gug7T1fWv52JvWAfGep0jMkbAlhEGisEtWOCUbqBNlo1yox4LoobK8+oEs
SLRxJRnBnrQbqBTl8qHNPTRpN3fQjS4qdi37d4Jv8SyGiSV1qamAPeXx9EaDuvEbhupZ173J7mh1
3X6uUB2mPKi3DZOCprLGOkeZbS2MGTwFH4Wiy7XO8loL0r0+aPJHPjIcui7x9wbFOunJspcc8Ido
zIQne5Pp8b7Ghs5jUBgzkH39mk+gGYBj6c3fOxOpeGSt/EipZL+mFeZeJFzFoXG0jBwMXphJ7GrP
bi9Tl2rutwJ0unUeLLc0wbODO8P4ZbFwOImD4ugvoP5hJVL8VaR+HzpJUPzSLH597AHgjAx7fTjF
c7oAO1ErUMIDcKgDeHoKIF2XJmCPBnCNAwP3d7e2AQWGdHkwOsSdd5BjYR05GfJ07Trbl3kfPSFP
PnqiXqplKLZCAtuRZH3dOGDfbDAPq2pACipDqRkBdFV241MnAkgRRdBwHnOUYwrLJ8wYKYIUqjgp
P4BZD/zN4j7oQikHWPq+6YKTq/fpDVRpPSjMUaxmAHHkNqfftstQWkHmKC3EqdNsAwF3wpJWLUFH
k1dYMyY89LoYZRRiZkFzgbHuTzkmMc8kwmbWcsp1z9mp6UUCdJui6kF/K6YSZKFikJeIkQkLGnV+
BTRgcRXDEvyCC07QNglw2ZgaFxMoJiSn1DlKjKNG2f5spiywYs4BhoQCjjFgwNYCq/MRqRsjqp1T
Z0Fl7+wfdc1qAVblzNNDAdyQU9U4Dy5fjAs1/bwEsxzrVoPswqH3DQCwpimQFO5Wyp7UK0vZJT2p
lCX1Amtq/KsSWi3eK8BIir1TbLoP5GItthu6LVB91dmPzys+3NRYHWwB0Ajpn6SRp0Y9b/JDYSC9
Qx4TsRI816yL9gARxI6GV0ZPqmlwlPCY8V9JwqsK9b98Rh68ObTaiYS9CxqjcMxAWQn0uCiM4vJp
jKqLK0AdqcFBrrsabmRDgVfsfzYhD54NQHZUUTdhaGjfr8miojtrjScd/jV8EaOwqJtrsAyJHT/w
ydiXTtwQDU3MzKpQaahHajKkITWpcFZD0iKpBc7KcOOnM+xkM0f/TVlsQnVcxw6huhun/92xsAVH
Gbqqqso1zLDgyOaQ1Vey6KqfW/dkeu2flK8rZVLfd0hy7pYRjElUyzUANgEUQThPbggYhWljh62+
OgHMUI0thgmFn3sS2hl+6UecT4FFXFCnZlrhGUdPFJVKK/ICTp0XruxlvLHlx9zEdHpqgPsAROoS
ZWI4fSrqlj0l4myKhoapgzobc8QDyUir7Cx9+Jz25gKW0HdX6vESoCajEcuQSkkx1AXHzo2RiViX
JzCBujeWF1Vw7DLPByMrPy15NrZ7VOK4N9l1m3wJW55aB2N2reZpEgBrOsivo4TPyM/Asyo0BtBS
kw+F7NIBJeicfV59dWO2GP5Bfcmr39RK5QTpd3dZkL3U4r22oy9dBtn8KFY+8gdWO4CgNmIe7DuB
lmIXFWBXXN795fiud5RD0rhuPt+oFwmYFRoWcYmXWV2AiOQuI5OuxPJLRoxTQMm06W9kYQBPd0Qd
Oa6kPNoBdVZDpM9aideZXp11gaCT4KkzZNpwkb8T+h0ADhulkRk0PZLQ/o+zL+tuW1e6/Ct33efm
aoAzvtVfP4gaLFmS5TiOnbxwZTqc5xm/vjeKjqmjm5Pu1S8MUFWAFEsiAdSuvQ9XX5NJDaF+grez
CSG07UO3EYWMrA08YGGi3TT5jYccMPoa0gl7cB5BfZz6elRzlcH/MHDRBF7Ph+6c+9Y6MIz40aib
+HEIwvixjvFfKvlliOouABsk24EMnZ3IR6HMHV79kfmHOaLr2YRnNpvuaA66ANSOhK9oxu38WjX2
EJsaYIn5xTR8Emc/FCu91KEQhVoHnJw6NeByAbQIlc1pGzhUl1pkKyscfEzGdH8TRk6mRrWpOe6G
hH37xznIkQzSX0WMna046/B30IDcM8aoWGvJCC3Bm/6UJj/cqJPH0a66SyPLk664TKXqjXWNpR3U
IRufzz67DtkxwV8U0pW82yUpfs6dwBd257iyFg9pwwFlCyAWoE1SlfOaRwDG3Tusc8H97ivWb7oA
5sOO0o/TrT9AJxiSEPXKqErjThBKBNTQ6c4AnY2nUR+03e1DZrw40QjOatvG2Wcfmh+zwq03ixzu
WI2oQRr7BzJZemQfUxxsUo90dXN9NLdG12IvoXR16WJbloM7gg0Egc6x6JjSctsBV3dpFWQqGliL
NTa6ZAMwKrhkvfOUhQMe+MpOps6E5mNg848UOpuUswBewTO0Ho/FRiTuSrqW/5B4FNCPY3jRtCg9
xVG9aQ29ODhdeWIlvreGSK8vfhzU2x6ksKsbB1dxXICgNwKX12bxkoO6kL95MQzdv6OJ3dFpr2Zv
zVNtMXa6Nas3A+mXk2FDwjFF8fmURA40mVvnESxJ2x61v2fqsUzKBx+6tmClaWMv8gNkYTvtB8Xb
teU8drwPdtjoqbwIhpOjbSEKWyZDt81x9B/jpw3lpCll8YGGQC8B+wbbsTZ+3OP5aRqVdaDL6Ibg
fpXSAv8sWmSrS/cvoLzGjb6EoU4J3O0qbhlGrZuxN10KWaZZxv7jVC5LXezhswTkuKIC1SKV2CyX
Yeg9iCZ0+ygpUD9NDpFbprijshwbJ5vFiqwmNYsGYGy9yz8FA/DKeROhmEkVb8/V2tSkS40jxthH
fouquMmELWJxwga/WneoQllVKD4S084IULiMp1dUfXa6EUxQDDzEjWTlZ5GVP8EIwy8Sd8rLkPl/
kZkzy14H3WDvrcJIP/cb4bJsDzQLsBMQlVkXda5kWkzjBcT0J6uXyQdRTfyD0Rb3rV8ZL0lSR5BY
Bc2s5RTVs4AoorRTfpxSlx1RUcnmFtmcRB/umfi++HS/rjZCcA6Jpia/6OULYNHQ21FYRV/iohtW
sxklbmdkowv2Nz8NOVi7EmRc+3DqoXJhBth14oICEsjDLP0xH+YQ6BLBkbwH/iZkMVEr5lF4qsP+
bWaaaUCZuSxBYgKChVZdOsWlYBHrAvXnpj3Uf9W1kpekSt5OyXNQ5DKGbDlylUrz+TKPDUA8DUhJ
sTH0Gryv0sRqpREob9DxiwHH+2SX50SArwAMzBTCVZyN/MsGO0V9oynMIsgyMv6UVy3rN1lxoAU7
aGFGHKrKbJe14/VaP4TQ4E4ObFzNC/2r5T01Kbwv8xUT46MGhgpoU4L7V3ME9In1YUckwGSKUDW+
LWPZrKlLjiZNvnc4+NpMzRRueqNotl2S8xdw3B30qc6+p0OP9Jp0jMcsjP39/z0CJDOFZzIud2Zi
8nu6yCbU59afbZ2MnpD0r66Gcl/7bmouAx1u9FY19fcCK2zjP+l9P36aet/cQEvauA9c/nMukRW+
FR2GSlUh6yAqxF7KPi4XlH3hM5wmHOWMqCo4ygZS5zDdRIA5+9pmDBHwOkGT77qQjeAb0cbLBDqU
XRNY9qpVXXJAbiO/gJ2COoFWFT4QGMiq5qGI78A2/hFZwSf9nU28twobUA8NNe7vNmqFg4nEn65Z
oHH/RT1OrS5vvQJSTidoZ4EY2qkEeCTT6NJTV/rhyqgBXI9kWBxHUBAfc6stkBEI14kykR0wpDxd
XzWxzXJWDKKUa9EKuCg0LhMNpE02r6HW0AMIGILosFOU3nNL3fqvuspRpX64dhrTnYOLWoLUkKKt
qoiBEvj7FLXqks1lOihrOzVlb5sCQnSqeWWtaKplAMvAqvFGUmT74O6ks7353PEf6ZOXc8Kbo8Xl
TFArsIBONL/yfhc81Lrndmn12sTITIiGv4jUtId1EUXhNgv8AcxC5XR/I0NRJxLVqzkki1EzZInV
3KdIWaESfIvcj4S2LpsOup3+ENnkPwGA396xyeS7xg2z594vPsVBnH1HXf2PaPT/OQAlBmAbTq1d
7ve73upQg2PyODw2vY4iG9UKAjcBtOi9T0ZWQ881cYxuc+MYozYEPSwuFDfSjNTvE+wvgBze9U3T
3fWhe3AHhrO5CkrJc0p/7lNif87eUzZfq1hreNREsgB8C9Sc0QFzU2WAWqYwBfOwvgW+Y+DMxxLl
fcDc7HjL77rMx/In6Pon8CGClwOi9BCVB/dkI3uInCfmhpz2WBkPwrB25AxCxOeJCe1afOcPZMsF
d/ZF4xo4OoHXxpJLL8PN1Z7aj7ETlzYQJ0fccDmEb9zwOey3pC1Ana7Yku7ALw9THO6/OuSxJbgW
8giai07eomAJ6D5cS4cboAlHFiYQIFOhMicqcEpxdBzv+75JNoU0/BVHDRCE4CDiW66k89RL5MEs
lM2sLMXPTd1JMYR3U4g8m/LSpX1vLQ6KE10KUvE/D6H5IzPc13nRA+EZTK+xm+BAti7OEVKv58YF
cAE0Jbl5rxwgCUXKvILc5ewesKm8T+FIoOywK0WQrBwwzd4b6U8qc12qXmfmoIVt6FfYFbkQOWkY
8Q9RF4cDvZrNcLwSS6fTLVijk9NJm/a/Sw9pylc5V0mnZXCA/NjJiQ+Uc4I44HfZxiBMVTwZC6VF
HrcbixnZfjEtLBci1VVJVzH10L352zCy1cJiHhOGCWK4ahhDxahQP0pFE2l05dehA8LXwTl36NlB
c92NZfeVT9KG6hS+D957cJWDohKCI/UyvtST6NFPUeUV6ftegFx5arvii278DDsn/DZJqE3rUeXc
dwC8XDoG7HBhNOG3wQ8+h+BceDJxVr8Xj1Xdd0BmQXcsa+P4ouPAOMWd5olMmuR/WUUDsRVlalGW
tR2QLACgEF0NZMpLPEVEnXkV32jM31o+UGEudJTuh2pqNs4YvAy9Ux+bhLMP0mnyY5Qlr4Ulpszr
jNLyfIBSdjwI+YcQ/AsfkJMg32BGoI1SlfY0ki6gRH8xbDF6hVvdOar6CULS/J5aS5dNAaoGTW5t
bhxLdwkeorQ4hFBwIiQ4zkEmZEo/xroDYYxfvTovxwLQE/WzCEqPuDQJ0rHgOuLAXNkGyLUXRMkS
FtTGqm9SpsQGJog8gMFbSvHQq4sOIgVQH2sHW9EmkH3E+e+9r2v3ZFrsVcB8aLB1w5psYrLZTkIo
dHxMmNAPqBdzNhFP2cEFH9tl1H1z1Uo7++7b4a5mRXNyO9yyZ5kF6By3a9+GCiyJJZCWwu+kFci7
hEw5l16bAD22sAIFRANE/dbEJ43DdUW7pGvOumt06Ou+y5UurECLbWYOWvpubL+NWwiCqAWOXIUj
7Nneqq34Eoh2K2PWP+FovH+SoGNSzMz+flQ22wXi3EpsuZq9yhaN7c6EkOwDmTIdQHesh8YNddO2
tnAbrsu7NsQBdeOzD3TpRd1uoRk3rNuwYJmX8+pcosLx1BcV/9CZBhimzTq6GlEJPfM4GK3uaAJs
pMJHNedkSe41LvscuIO+dkJDu4/8IblYY2avBpRJfNP8EOk6s/mkZTEWDLKM7kBJz5/jor1QAGQA
5SpklXnJTdHdN6kMNjlzw28NCm3VDDT1NEZiPTadxN/pm5ZG0WW+twTi6z/2IvG1StvoMnUh7lEY
x432mwu2hm1TQk0TFK4FTqLUooj6dLEnf3SPIFU5y8wydmSrupYgnPWm8c38JR0+ksZ3YITyENpG
BHIVMb06jpN6Xe40xxGK8i+mexUVWS6iumh61UNUhy1RbflMZqBup0NphvEcJfPkLSoTUC9yWLYd
uewhgRyhXL0awydfN/Rz2U0H5gRpuK4Usz22nrQJnbetPcumHevSr8sW9XajSyEyKK5CaO8KMW2s
77TgGCrBC+RncIaRPlCnVOoXvIRQK1Ks4KdTAYuDlQ2qzHDWsUuclDsrP65WMcoepwLQGd5vFmzw
DfxXoo4XJe7j5xsIMQ1IUKWJl4pRvEZ9J8sECCnHAOzSYDRe3cx1Fa7J0MMhm32gccvcSMTkaxTD
YTmalsPKCrroAjIxF+nrrvIm24y/Qu7opZFZ+eRnUNnKuc0BZ4A9mYpd3LvWJxdQizsdnDzbFMrY
X2XnubJnX8C8Z21b5pR3kCEyXnBKsiY/FAGjjYZD4kOf18nHwW0/0HxmkIE8ts+yU16b9kUbNKx3
1AvprEGNc2BFFxTPHvKsB8mTROLaKsvpNWsbewPG0ehOmIl8dSp2r0u/fKpac3xAXTTy26HxFjbV
Q3RH3b+HsdR6NOtsjTXAFoeS1sduDMszDgy6WcM+8pE/DYY82NNX1EQYZEU5QLh9sTYjQ3uy8/pT
mEvra+lAXFmYqfEwNEN2mgRupeSwwvSurdv4xa2k2GXgNN9NIJp9CUZzQwFxGSWogSzlEcQqzcUs
kECepsT6CpTv1wgF1k+6ETeHxkY6new2ShEBzvkaZJq9Ka3S2bdmpT1ZY/vJR6I9zPE0H6FE96E1
5eiVLmDp0bvA/ZQk92yABgKZ2jzsziVuSHGsQ0cjr5EM7/H5egnkjxMk7jFBBgHjqwlwSvb/MgFN
77dtc47MdNsoDuqoxbo6c6d7oNKLU6dMZKcuXeIK5aCtMxbeYqPWEjfJtD6ODNq99dr1/eGwLDIh
te4Ua1pv0uU9xCFtVZvUVpfV6XsMzvHGQ2GGfwWJjWPb94U4Lckj0vShNTmtwcm9dKk1xywr+CD1
I693xnC9BNI40/YhuzXnf3QNlAZOjnrhwG2qTagqakxVUROrlqUcjgbFKXKQjbyLY1AFNmRbHABx
vI0IIkdBPeMEu7LGLAD8owIh3UgcL4bc4SHRavdSNwmqW9WZkj7ihGfQ+GtShGLzu4jQrnclCmFf
Dc1GBXOk1WvfN/UdNGD2Q5NIiAz3vrZO3NDZhODRzLAmLteZ44aXukr4h77Io/3UVMCNUDSgkBWw
PF1xCDqTfQi0eDyruYIpRx6rzJutqw5rl+Pc+Uw31o0tH3Fy7b97nbAFo9ESOFn52e6AdyOTaw6x
l484ELVNpOgjJVZKLRNfnhYZo8UM4QYgOposm9YdVtveiAoiiWzJr2EYgQo65JiUpCkklVFOS85+
rN9G1MpDbnLYmXx92z5g3c7X+DzMMzEkAXNjrENLS9bYHv+iTSJKJGRf6ggcwhQ2cyolKti1knRN
xqsRCJ4sP52D+RDF57eC6Kzat43e7bADx8Itlhc3M8Vf7fDVcQNLgYz7Daqtxx9ge/pquVx7rVH4
7GXtEHwMsMyDvLgtH6w0wiaiKy3UeyfNgUHK4U7qJcogstrd9EnRb60qQ/I04ZAPURoiILJy96Xm
bxYT2ekyms7Yrq76bS/xEM1Oi4mYl2lsyFAWBsTbiJJyoOyDlEVnvPP0udMSqEVZw+uoxc3eMWt7
3Y318MrA9gwa6FieGHSHnt0RqVYVljkWVIhiFzIRWja+Fq5ACaJm1ji/Q6Xb3rcL3yvAunCKC4Bk
WYSbXddwsFIB++umebL3WY2yDgqhixYHOPyvEsNr7MbsdzQO/Jrq5m6zdTjo58IUn6oQ93u3w1NT
V7XMqcS9lbpcVTovXfIWKthXwUwF34wlb5gka3C2IJNbOqB/mK8hUC+/2oNdvLczqHfYTAcWRnT8
ni6GOvpduovtehxZ3wfPr/EffgqKa2x5pjC5D/PAOPGxx/khC8Kd4CBAwaoIRrq4igI3BTiy5bNh
sRLkIikhapIieQ8p39+MbAcHZ5+oNMfD8teUBOnIsPmegK6HbLsFyjN6mSUE1cTRJjBR9jNYfuE5
YM9DVgHKHWkZ9g+xugwdsvkiAIcxOeiCip/+IU/AIh6Wbnd3MyKa4tcYj/39zYAAqXE3x8Z4mYNa
2lBv/WgajtRrYiQ2V5GTrGwcCZyX2FznQAgBgdNGijVfXXBGBoperGfnLtn8NFM8vcpI7qtoLOBa
B3L072pZARM5BCSROyTxLHJ0unjq+rA+kgnV1/FaRAH4aWrb2Rgmkkkg5SlOyIvgZkrN5cI7tuOp
VhwWE7UcdQ+ebTG7noUcQnmT/C7CGc4H4ff47Ws1MsJqY4f9S7/PMqxlIKcJMR4h+jVHOeeF9n4M
h/cbO3SgDgAR1yeTB/lDJsU+7Duozd5Mxcqq3/eFLlbtiJ9Hluj2Lmv8O2CAwieILIZPZmvjGAd6
PbvKtAH3b7LoIdXcOWIKPqMSzk7BPeX7IPIroRkG8RsfvE3MBnS+YP6R+nmKz68TQb+hrg6FVG1L
7gmL4DWOdiuPum4eYqCjBi6jnWL8bppafbdAEgnMKHQdn15SFDs8TAFOyVoW7wYHVTlTEWozXLEJ
oJpVDOlr1KZ4VvSpYZ6x5zPPlsj+AqCsuaPeYs/6Mdrj1/CZ8cY86+riQxf2FFRO9qlwuk8Jkl6A
Aa1G0sYsXOO5xsrg1W816el6ND2COEPgP+fL+y62BmgF5Nq2xshHlBljvzsVxms+Np/GMKzUPH09
2p+lpj/RkQLwCC+VOfhb6i2XRdmRbKXI7Vki8iakasXteBvo1A6UqrSVs5F4Glbzdq+OtVVeA1pC
nmULiEM6x/MhBKNkOJoH3QQc0sK52KKshuJUfoQ08S7TQVmh1Zm7m2UhJtTHB1BpXYNivf9oTwk/
xdn0yorIbz08QVI7/0hqEkB3gPGlKE80Tkjj99P0rtKSqkW6d5JmuIt4KHfIPdXPeldDPzRB3kCL
f/LEtJ/mALvHY8TGER8z4h0X9XfSeXcIHkKi8KT2ThfyvMeRqQE4bC2z2sLToCqqEJIbsXkx1CXn
008TBDz7wTGMC9n9rnDXZSS19WKbCjwyhYFPFocHmr9imc8uLuqYMWhwTFjMll9N5Frg2RyxgoAy
tC6dTSsjcRh0yz1Qq/5NdwmhOFBQvo1YhhVxs6pDg+2XWGeoX5C3rbbYjjOAbf/+EkscveLSpdbN
u6CxN3EjBOBWRl8Xnq0IFtsGWawsd+2tqbrQTRvmC3nJtoTgMwPfTa0YAZfAaAJfJs1AQ5pWNnt8
sBAjGV15N2nltGe1BXyJaPtNIxiE7EysYgwjDb85sX7XOQGka00BvJ3Lre+QToZu0+gYzxXe6Vqk
QjvTTKAOnfZpH0OqQuT9Rgf47SzCNLujO7/tixjgb/lMd366FOZUbq3Cr9ezgqKjoMyQKQckzQqH
xBtDY2VoUXGhaKPJk2UCHoNuTQPPsKWB4MpuIX+H/3SYT8NpTfQadLkiPAlK54vepc450QL+AdLt
XWWET3QpsQ3cWLGpb2LAmZ6wBm0eyvxrkac2VqNY96xbH6zyc3+yQMo+gq7pAN1Q+MGduJoS239w
o0h7nBy8C7eVqPuv/Me40/1Ht4D2bm4gK0NdcgiZyXXaWGJDo8zaiR9QI8kAyUPeNTz6wknvsR0+
GoXVPDRj93YpXCvdiCzZBl3Bj07lTutexO7XcXhshir7LkD0jnecd2dh+pBh0PHesxDYQO6k1XZ0
XNzmbYENqu/UtrfA10AvhlwyYdLokgOYIeRU7ys5GG8OaNtmMxJOHya+xcfxiVU61hG6c496DwX0
Slvn3sab6ve5DVZq6pvQHllPHW+8ogESue9R1un4X0ojwZmHVDhCkumjVg2Z1T14zE5BGv+AsHL9
XPV+vdXk5OK4vASX3lCla9sJhi952m+12Ld/qFDLtKs5NOoLCYxYbB2Q2erPQwxOAhvEry/lyJKd
SKZ8m0rdeJECJyhSFvGJvPg0s1zYn5ZBCbOKi5RliEJkRbgH3jlRrjq97e9xDnTMwKgJxP67rVV0
fXP/On5uj2AwuA8zaOIZbm0dB/zGvCiW2fcqeXYmV/+qSyzZiygfj0PMx3MKTiyvAk39liUh6IpV
TkgoSnOrL/AmqO+rbBG1IC8KAfCRj97icCmjtPSpdTtFWQXTlsvqO/4qIYrSQaOzXMgmFAlu0KTu
Gs/gNy85YhY9hn0b3nE3npD27ywkdcBIcuymEpJTFVAHZMO66c1BLUnR1CwmPFUyK4HieB+BKKzK
kb9UyvHIkdSPCok620ylL7/YsDSO9y23kc5aYshduJl2tvIAqCZ/fAJn07QtBx+JzSSJT1rlVlBs
0qJPsR3/rFXNiaZ/7E2t+VGiBm0FLNb0BEGeaauPeX6fJMgrA9v/rGtDc5qQ+FveWhrms2l5Z2Qq
bXcvsGw7//tf//N//6/v438FP4tLkU5Bkf8r77ILPt62+e9/c+b++1/lbN//+O9/A8oIXR5TOC7+
NSABbir/968fojxQ4f8jTOs6z9vCOGdAvu6IaododbiRbhlHjeNiIuadpTuz70TQacG9fOskbTQT
8lDEDdlPLwQIXrmpA93nJ0fLBs9BhMyih8dpcsQZMz5makLEIQEuDDHUpQukLhKvS9hjNJmmVyBf
+RUa5R7+/PaPCfpBq6zUyo8aclBb1ljpQc+m9sEwE9wTdNC/kfSPZuF0H3u94G5W1KM+dpbBXUrZ
y6U/K/BhJeOvAjsK70gcb/I3Uqzn518cJPG21BiDZkQJQCL1a9Wf7Mwa1gBLa8cENzcUXT7mrqs/
RiGk0OvJeaCekUXjQ992nhMgYeD1oHS7R9n4xyXeGBLrDjqLKPmmkKwJs21m+8WaJqALNIbitT6O
zbZ5fx0GQfOVHjrBfp46ys0PIDlLjzQ142Z0HkQEhioRPlF+oa+Kc4qV7Il6cck41H6QunD8ofD+
/E1z2H980YAudYEXsIXpcN2w//5Fq1MrmJJAyDNz9OCedJTseizDWXxpVlcqUN0XRThemd1QnrkH
k27ezf2w50W4/nsMk6XfbFGTibsbURgyPF737dQGK3/SswsxGpIjacfvoA4z9kgXQK5pivhmwpdq
qwWrLJ6cb7l6kOmtWZ5CSNefBDfwXgC8BLzR2s4c31bYRWe72hcjSrJ2gQFmuqBxzXUL9vCtAV4j
VHtVseZRtgmsoICkU2qpNlMoik7Zg50izTL3wCcsd3WQVkcIh1bnVgdYkDZzavdWGHnlQWS0nbdv
7xFs4lnhpWEDrxm9eQPry58/Kvz0bz8rCPzgZmAA8CHAPOoo/9VNoe+1schMdzwDlul7o3SPjtC1
J71q3KN0zdIr+4B/xibUWKF0tzx3RlJ+sHXtmex+qMUbWRhyj1NC/TXUDubQ8c8o6Rvupkj3NxRl
Y/tpV6mzCbqmvTPTsnnIgTvZqESrR91YyOYhVJcuMa4dJSrzTp1EBrnmsRerJ64P5btNHpTB3RSX
xssQgZdQAGyTN3b5zDpwNaqoqR41aMVgkN/JVx40LUqDE8CnGO47a82ohUdL3kK4OIENRbZuuHv0
ORs+d53me40zGA+RW4d7KM7hz4/d7IXzCrVjlZRfijDal+rmX+TW0ZzyTayF8A9u80HYYbIq3JYf
qMvFZD6MWY+DUeDRvdrNgh2KWXxIOpXaXosdnJhH+utU+vE31QAfb/ItQmNQFtUgy7srZ3KJgWvH
87S6p93icqF9I04inDWUewqPHAZuNds/f3tMx7z99hi2DYQCZBQMHU8VeuRcfXsmPXGSILTiswbE
nVfZrnmy9Ak/KQHt5dbgP0ZVkEQmcpKdunnMsnsjZJsbO3XpEg59u3a6Qpvn/V1cy5P9yFBRUqhX
XobSK0wjRIKchL/c2Ok9OLnbH+Iy2Fld7B4MdWEZcmOo/LGdw6iNaJJrbpKV+tQCx4R7WGy3MTTd
4qYWig3vAlT33qVD+ISfk759e71/nOrqTSxz3Ux9+8oUSO9unp3Cl/edgWA2U6+92K/illdZplls
oxY9233bbH18dAeRJBCEoyZdYmgnHbC9Y4fFRq0bG7LrIxgV1BR0uerTFHPfqSIwNLU4hvrdHL+z
0csADIhV+o07BEndqtLqfMsF8A288H8Cc4d0pJCf2rQGH4VZDid7lM4BcExo+jla9IQ0AHgSgRj4
rqRT0tb0f/KSfwVvqvxku8OvQWqRUpVjv21L54Q1fAouUp7mnpM3EvUvOLDTci08J4N14nQ/n5S3
6JI3b9aXEXmRKQ6faIDswuvxFBFhPENCbju4SbQdAas4OrqRekUP6uw6wlN81BPIb/FO/9h1BiBH
ZfUZ68Nolxio2R4mp/ys5/adPXL+kYZPLrANlgpbhgv8n2k4slghRJaxr5uBdlxjYg1Rcfxf3zF2
M+aOPC7Xt5WTd+veLNJX1vRnp9HtH0i0PnItGV5MEPNshtxswSmdu8fMMMJN1ujpqxjbJbSKIVnR
hu6zW5XmWTQOCHla8H6qXur4BoiWJA4L7YkzD6D4akNx5KELysdQk44RN3YJrXGPTbXc6AOw+NoU
tHOWa8mcLQmuwbawIs2wKFFJsjl/RnG9ASRe58dvY2nETXJMjcUTBgIcWrgjqcAk01A4Sc0e6bV2
xa1g07RRfCBbUQqUvpGjdKS2x3PDhjaLFCWAN6qiuLIqfqCWpbrUWhydqj/uqf6YmhRtUtkwBaGU
GhXEy8iuSsvVJBoArIXst07WfrfUqqviw9tF9hFUlajPcMZXrzolfrn4xyIFsiEDPiZXFRR0aVRp
RE31FtQfAVlb6T6zN4mCryyBqCDU9gEO3uf/Mf3nIxeLGxs3jlkrMVN/kPmPxuM3D/2lgEfhXtwq
VFjfFfd5m75dKl+AWXrpk3vSFViVjNSHuIu+wUIwWs2e/5855tnspt7GGjOSk5uVKY6NQUSrCSEu
OCsdDhzr083EAeYAUmNHAGqKqPBbuegu6HgogoFAc1XWebYGMsA6gnJ1P4i+21OPLkLZly6KCbtD
FdTAuaJSsDSDAvUhbNxMRldVK+I6saNuup/71AwrKy+31KRLhjw3qwpjC/LYrtiTjWajVuSXCjKu
ZrdA7otjVrs95g025XEDrMwjeZbXoTE4pq4B8Bu02KsHXuwJZjmBQmBfOdAQJ5Qm2YZtY/nsidoW
w+6Owl1FcI4aqOvwoOkbz/bT0gNttLD1Vdf3PyQ38EpYr++oRDGSoB+jLldIZ6Mxs02rvFJ1yavH
abGjCsYp8zNwk+t/GLsE01jX0g9FkLqrGmW+94n6npk4kYd6NLL4qPhRVlbKHKkx1CF61E9RXYl6
LuWiS6xn/WYILCQJVSTZhjwKki31adIleh7iD/36z0szzvjt0sx0UQWo6zZ0G7kwbLV0u1qaOSzU
bBxL6CfAt+J2735m8avhVN6CLr0BpS5g038MQW5Y26tJQh2/2taHdrDfP+BsqTj1LG1R/+yKYyKG
x6wb2w9k6vSy2Fhd022oS47fDMr96ZEC6NKoQY4atEz0Pmgw+2qFBXs6b/tKE+xzRep+o/1fBiUJ
0KbLMFzhPlztych13PTjse9RHJe5WrD5DxkPPG0E7peHgUQ9CA6fExKemjp01baOGZd4oOXI1yXu
D7N0sCIoppciAI2CDk6QRwMk39sk6IJjA05C6GO25i6WhvXQY+8OECu3n4NxqpGCG9xvnQ1yaRwi
B0DYuysx7AR2GPcoE4RA65KLTONErM0GO8SwsIJxtSQo536rI+erBkYQ3/7zF0j8x8bQdG3TdpnN
uIPaF/3mtCj2i7bCT7c/BQKkP4GBCt9VJSvUvBapZxgBulqVQYXacXPQfqHiBEzfJYTU0sxck5Eu
Gn6ZDMdL0l9DuLXx/IIbG8cyJBZJ4PFbUQIr7sCh3OVSetSF7CswQ+pC0YsDf4T2gUIWB8XRiGWq
UEl3sdLKv/hNgaQnKlGehkiDvLIbQWjMtlFAhaIsz2cW6s+yVzAilHcW0nZeo45fu3fJFGqRDXUm
yc7WiieSUlnsv4u9Ckl9fdsPvVzF0xR5U5OxY2mb7qfG+Gkr3F8KbdJD7iBj107O+EpRdTiwIwpx
xCcr/2mqqGoCZC6wkJCjKGzFFK0p5qIozEXmJYoG0VwcXFvHP38zbOvmzgJmCdNysU1wUBFjMl0d
/1zdWXDE2HMrBe6oHvNQInMJLCzUC0qobXHzOX5vFVP4Zlta/xhXmGYLYje/f8z9j7WhpZ9lBmys
iHp9m8hh+uJWzwVIWz9zZY5w7LTVQqM69UkOZsUi8KF34GpHuzTbT2bPkCIBONfvw+jAJ7NZxwrR
q9fuNzey9OSUsmp6sCQWul7gQ3rG0YL6FGQQihO8My4+uCDPPWp7cOKAlxZFCUI4kEReOgAmrxw0
Apz4byMmE9RCNALohgwixHBIVN/OI3zoTX5J4xhTYZvx58+Em7cfCkf63uYGd0zHNTjW3H//UHSQ
eHahMLuTKRvXk4rtnC5hzCHzaIO3aLFRK5tGD7Q48TkcfUh/UBzHyuMqDrvi7OLUEw4Jm/jcuVGw
HzqzWRVlmj3h/kvQB4I0uDjd8CI9tndkQ70EOzp9/GVGQ0i7ftHwmR4ptuWgRUrxk1xTbJ1X1VN+
nCOHMBBeV9fGPE+HZfexidvPbgJQqzdF2ev/YezKmiPFme0vIkIgBOKV2qtcVd7t9gvRPT3Dvu/8
+nuUeIzbM1/PfSGQlJLd7SqQMs8ibSh50zqsNaZdaTQalIfsap3jz3yoIWEPsLnuHEZbi5+R+9rl
pTG+9W3wub8AZY36nSL73K/iIxZPb14yftNE/dAI8wI5gOYeuQHvVur5S4gU3qtV2/lOKUJuE70p
X7lvnt+BahE3AeXzf+YQ0jgTFkq1Jt/3zgSU+hgTU2M8fbQIJvXR+pgHWcdPq9CaH/OggOGdqZX5
0fwT0hhgW98HsFgt9b8mJwj/3a9Hv+zHr0CRH7/eJOvVkLUg6SW2YIFbGoUNE1+pXbWuT+GOLYoH
HyddpFOb4iFj1nvfMrrcUZzW1fw/nk/O1/SzKnRIYds6Xl9ISYkvX4W2B2HCT/vkXNhg8elNh6MX
VQXnUiHk5HaG2Uwwp/i7ZsidEsgFMdxoU4WqEBhBKwiZWY+a5sdnfLP+9CMhHs1ReneNNaxtPbEe
HXUB1R4+KWN6TwGOXf4RMas8z60BQgBd2+QHCkU5GjjTQPe31NSNeNwYZv8N2jGJC4VJftdmLb+r
6jrdDYEGqLPqo0sTlM46rux2s/RprRevxsC2d0KI9zjArn8arSOOLbeR/AfMeJd4fnGhWWmdpXc5
tqbqp1APsqPlGUDa07IC7xL/uPxGsRABYCN+dpwY6Ll5XYtb0B97lb+OUKHIpu9jC0xl7SUvThSG
+6oL811ZMOM18diKAuBcbqwHASbIgPTXPZf42NAALWnLlaYFKA64mZfYh/94KvKvT0VDNyzGDJOb
pgm+Bvvyqiq70B9gjKXdBAIK9wuxR6DyKlB/m03El/6F4POlD5bpzVpKH7QiMAvdIPWnTxK7C8Eq
yGEYwRxznEeXAdLxNVLYVNDcZYADGKW7NCLCpAE1t75tCE2eM6DR4gj4tVrdmkAcbx3TH10a1pD4
jXd0Cwvwg2f4/hG/W3dkDvZoaa4VrwV0uVZ5KLJt3naXHI/un76ovtyooSEq6p/T1HwZGtAzqaFf
YlCnSlwuhnJfbSynLK4koStpN1euqWduUH+10XF0uv7SAxRh5NZMgUlyp1llSo4gVfpjdMkmS7+J
oD7VkMIYcuVQi4lt40eZa/b+U5yaZgN4vun0oF1NEghxvar0TR+CmMbHw6ItFBZF27gkWUVaQ8tF
MW6nvth2CsPhFVXwIHp4HGLLDeixasFFZO8h94ZvcmuBIgy37CSBvWQPXkXl0i1dMtVJd1JOECKJ
WmvzdaAbH37/Abf4l62Yodt4wAkLbEKdc/G1emPVExQWbQA0Mj/HZgYiA099br4WkWHVq3s4gyWP
IXSqHttMB79ZROLU8DZ9jKMCCNSoFNCgQZNpcAkBLjYFCM0C2aV1lEppg0RPlDAHEJ243FFhjS55
aMU3QRmd6GxFpTfqZ0V+ALkkHu5YEnk7EbZaUyh5o02g/RwaPJbw9PvuiwgldyDCQSb9aNIokijf
m4/Cffx3xFyjpwgoQ9+FOIfPtTFoNelAzKLMR9U0yTP9pneSl4HysB1vdTjBde+jUTPoNy1GSwc0
qN//FVDt+MefwcF32jF03dGhSf2PgqfFBXbKBrJXXWxOoIZCLX5a+XFXB9CqZCVYU74Y/ihH7AUr
pDkejCTdQD8XVkuAhT1oRcBxPG47VMRKbF1Cfdrkji/voww6BkNmc9hG1PI+LrTuJsZmCpKkXbaa
nDKCQ6Vj7Ck4Y5CChPrSvovLIVtV3Ziui8z3tpPH7Psi4WIL+LzNvk9hxu7MqWu2ECVs91Po4YQB
QZMaNeW3ICiaLW8HVCuqfnwFv89NcG6e+5f4BHm3pf/XeFona+OfvYSpCXGMGfyfdyaydStB/OKl
TcNZChVF0RkevJWH4saPcBFjBpOvycIl0vpDnic76qLBJcxI8NAECh9xRghCvWxlfMp7wYAwxYWD
4HRpc/ZYVHl36JOo2ImMI3Xg+xPOGwmrbyTdDk0S7dqx+j434bt1l0+lvx0T2C24GrI8x2xy2BFH
ONyZDjqp/en2U+h8+ylgnqYWWJaap9JIULcw3SmBZC1K/RSG7bduDPi2iRpoaxmjhiuNAKCqnz61
53A1h+4qDumMHg+uzdyk6fMiMI2FVFrh/v6j7ziqlv8ZVGIZXHeYtJEnELolrS9pgkawrudWPp7H
BOgeA0bcyJOFMj/RZYyTAo5UuCQNUEMu3Y56uxky+ClRiJa2xcmCx9P7vE/tOVrNpsilWXteszU9
LXBTpb8Zoq67ye0yv0aDnl/prrFh1ZcHXrL+MjBB+24bFDhB00Cs3k50BwFDAGVxFEd69e+lErVe
MHrhMeLDw7I6RTjwub3J+LT9tIaaaeGgdmnT3RJOy9Ccqs9WKaTT4ZAd66coG4ZLWaQhqk45nopW
CsyW6kuMOjFc7JBLALgBSUt1lKHydOQ/BxG6VWSaMF3KHljfWa+FAEIG9iTD7dCDdlHDCnCj+94J
9d6ar6sqf4v6HnxuC5/23b80UWEZ93BbxS4EwJOVNsJ9KkgLfTc4BsNexmJQ01Ssb6vpIVoPi8Vd
yw0I+uCEC9DZdY6Acoi+a4uJuengIZYmfMyaZDvtGsiRXaZZfoDzP2xisMGwAamgUc/WBCaC/jSy
aIQ3ovYyPEOVEt5aWw0ngNaFJuYEAVPIoUJixsnXknhx8yxpl6cCxdFvddo5KwMY37NtAL6FClS1
7sJp+NEaa8IqtyqAqQA49noHPfLliRCfsJm0t2Bq4AE8KGTXggWdAaITfE8BZEfFWAFp6fIpMPgY
XkzcoJOJdSIzAT0epmmrTNU7fD940YIJlgDUMid0qUtLhaE5BGTMveEnV2fg9n1SZSEsakBqGDO8
BIYxKTdD2U+bsY/kPYUY0wvHq8INhbnngosHT5raus5BoCih5PMQoNh50xf1GwS04CSadSh9ZmG7
jkrLwikehL0wgfgeJBmm42B1t9QVOPAVcovUbo6mo98h5TKhjmdDNS5qnftlFt2NrYygHRY/fulv
a3iKgP739GlJiA2A7NHIZ/qhBRloVXjgHNoke6W+eRH1e8GoqDuw2PwmAh9qUnUNiI6pl987xR5c
woAkTg7S9H44pePvEhgXuEJV9GrFZ4ObAnhzmgfAkWatvvRTBPXF4ZitOgcajjZR46gzUHS7TodF
pppLwZ9G58lW8z6PgmkaoFL2CgJ7GbjCISQU6uwH9wXMJNKWPTVBN6xR1tGu/dAOu6GL4GOc47wE
abFyF6ECejv4Q702G89/LmUP66+s0H8klrGHCFAYuG0ZuXHSa386GX+N+9B5HbOhWllxWl5AhIRs
I1Smc8+oDu3IX0gxmi4LdWN00i1DmeCG+rvag7JvBdGxlZY11WZhbszDZlsdbE+8zHHLemqVrO3e
VxHxtih3VNNmyHyBQWp7c9MW0rlMwPbSoEll8tL6HGFVmXfx4/aw1MW1jwjq+3WNStFiCqP4KeAk
gnNyfAL+F2l4oJ1ZzMG8S+1k7iMYtN0NcIuHwYtrdqOESKbSrey5sQFjJjlqMtVvnCaBeOU87Cnh
SjWcDtDOSqAQzuz0rNfKDjtOjfDEI+QayH0kreD/GdXWDdFZcw9Ohr0WRtj6gApLFxqIDIiYBz4K
9FPfIwn+zor9uzOn74CRQSNfCanO6qnLmaVn3guvR/BXF+Xev0V6kdFwMvkSDqLafZo3a7GOmKir
iXM0oL2pC+M5yL10YXDfxFBlLIPssVUXu9RfgsgYzhxbncfGRFJfYz1YM7zJHis9SY9MbyAJoWKb
pA3uyyYExBODNOHX6VoIKkXoA55v9MnGg+jQvpXD+Aq1pG3SDuzRa1l9wVuggSwX+nUVJlVYr5p1
JbahE7NHMKpXKU/6G2hvQkCAaeMrzpuJUpVz9kESzytGasXC8t5XpH76wRSmpUBbJdCARSqme4zC
QFHMixddE/45xsnUNW2/eDF8r9rZbWdtqGmXvFt5ETAi1JSxc4ZqjnFHa+Spv6buUURQbFBrGB9r
hDmOWpVmrcsk18D3wSmXzrttDsUOvPTnrqUfSR++0j1QpalvPgMPKeBrQiQvc3OCAXxp9dBfRpbr
WvBD6onuklU2g/2wP1xkPBlHn7XIRWqWlVzHBp9lkDuHnVEDabBO8j4CWbvzN9hXwJUlaKHJ19n+
lS4GOM77otYSt0yD3FvLdMT/pLHvZP8e4dQpiNZZbH2H+pt/mJs0F9Zq+hrYILxkVXQXpsG8aKS1
/aHDQ57Cln5qTs1fsRmZwMjAx7ICd2MH4yVsR3wYkR/AZX3sQL27eFqcX+YBJ+qKVWdIFK2BIf5k
XS4AUvHaAoqHBC7+Ymc+W5fTEE38iKaWUZenSnry6Gw4FGE/0dfp6/nei5dXfR3oW+tAQrkvrjM3
nb7X1hquc9B2DcWTX+faumosgN0BXR8DN6zNFgCage+lHrbnMVMVUQ3FSjo886jtVhao39uYKpiZ
Xs8xyyEbwoPTDod92AkoDH2sYPZfhPBz2Z8ghlQdFuV7umsAWVJ8jSPkcu/AIhsfc/AP76M2hnkX
Wl0rxsdeRGcvifsrdVmN4a/YUPnAmGDQAzp0g62ataHRKapQp2yyn4WIc8jdxN23uhux1xbMP+V5
6zx3Il81Yuy+Rbnm7BpUjrcUFkn/Bs9k/zG22uSMwng8h2lOHa6GpitQVfKshziDpmWGD3DBbPsY
J1F775f6UzcySDSBm3XPkAw528y+SfDQuc/URStLtsk7EW6WPsOo7w1fiBuKSCTYIxn8j4H9PPUG
E0+DzZpHqX+jRgdJwYcAhAFqCfxNHoAphWp6YD2Fge7dA9e1niNl3d3jiYRvtmc9ovpUxtD2CMFB
KLQQJTGZZxA5N8D0ptpVzFCo9fEIuza2Nl3HFCYZXs7lE04VT4vEQ+7HeBuR2FhvQ7Xb25McBBwJ
Gmx69ZLvAIyYXKhQ3qLmnj1HuR4hlQ2MKoyItXvRNLFLuJPYs245AJbPPtTc5ohiTPyHsin/3xHq
p3gCrnhGzIrNCOqaC+VnBtPuGjZDXQMZoGDotyIefLAV8RJfo1gxbrpgiG7NIAU1MZDRbXsY6ka7
Ui9d8szhG2Zg0/2+kIofIziihiXE2VVrjos8sdOgRey2+PbkmzGyviVtEhxp2TnOivJjr1svc0QR
JtxNew1WEmDjvv+KfdVBblQtAGmR919xbmvHvA2167IccAt8Uw0MBSiaoFnNLle/lJEM/trv7HKn
5d2breNVVcC6/Em1WFl+asWBVl/q1DCeTDHMY7XX8afcrP9t3scYVJtyN4y0QytsfOaa/kfkdDgD
qBYM6/299MD9puYg8udUoixRjZvMQ1JoVKpRXZ1DX92ril2n6MijGPE9crRHh+pmVTD9iOu0umnU
YOQn7wvOo725CR0TCxWsX2UQhdxZBZ4jsTXOKqOL3qisI2yci/CGFEmpv+TQcmA5CzYkQkp9U5cM
J83qbyls6f+YnngaSIhp0W/l0Mdwop+0b/1kvN8tfV/uiinw3yYoyM0zZFVf7bQ+NVNhwgt4NJ7B
1YE3hTbcg9OKavHwYleJ8axe/bdFwB5aFQOBIX5KoPnhWlaUnZNArzfAdlf3uTHcQELbfIEdnX0Y
Ax8nUqVtrE0yWeseYFrUROvGiob2Pq060HChz22ysPBWxIka8C/3nvyuAbQgkN5qZk9VPIv3ow1R
TZTGwQ5hzdlSv1jPHECxrODeMgvtKWp31BsFlYCSiXalVg2N75uAg9tPzYR1bF/ggbymZuOn+gb/
+fk8NRMFsulhwY62qORes3DIhJaOwV0QGLChqCHyMEDI2wG7exog0ANzRGpWfHAugeH8GcbOsMcz
D9wrmJocOweyWn1V91cOvvU1An1zVzBYVreqbxkY8SeE6TjUTJc+ukvKvl7rEAFdfxmQrK9Wo2yS
LQ0so9zslEIzkgn0I2mAfhqqRD+cuC0P1B9a9nSWzjRtxPjNA1ALn207u6G7Gg5vjUu3fouRwEES
3zW9NF7pkzNC6RqdNEyXiIbptksFAAFZp605ywEnhUh2LUuxp5bfjzE0ndSzm9p8sJ2TP/luqAZo
NIF62n8AuQzb+Zph4w5Ou5IJ4QgHvKkvGTZbOoHZF2N4ZlU+uDOKqoevJTZ42XbBTDU5JPdL1l8I
MjWCbqmcut6WgPR/TAKUyNo2KMTCQMBP114C8u6is41cCaoswR9LD90toR6U7aVLYU7wh10Xq0hA
g2o0gqvf2P5jISFFOw1QBIC7dfCIugiDbP6IQrUanUzHewDAQA1RB8RfkdrQavNI4UzWCZ5pEf65
KhxOG86lbKwztWgWvIDPnTMlQAxw3e39yIeRAT7yos+8YwUl+qcaHqZrHJDDfaOasCIF49qEsB4F
6/C13/NsFCtqDgwV7dAawEVUwUVtlNcpi27n2BpYBZhUuniA+P2qTfAWQ73unn7MpKdPQvP6C4V2
Or6zeO3HJ1rHCiy3hmILYDsTLOiVZgpeqf56/LVJo8CRGfOoVtmfg0FJ/9z8t7llDvWCuINNucew
tYf9z4Pfl+LkhHZ1h4RYfae6RBqIU4xTxR31F8yYu5ymXmdFDC6TYUPtDbIdzrX3YZou1e48bp3r
pC5BmMOGY5B/UcDSj7NaB5lyL93SwLzIx/wlOKihrjFMrF3PsFAJSEfcR28k30ldYJYdtbrKrwQU
jesRwOlENNslHqX5N2qVVaTf8QakQpWHs4i3Tswe4qh7HfDiCeRiwRBW2TcKyhrd2XY4+6zaPEiv
oi3UBycf32poHeK/rx2vUFRMr00S6m6m8CMNkqLzAM0IIW7/aQa820dA1VILObiA7Uh3F+kNbLac
R1BcjKcm+9T4e4TCSm1PYX/PGerwHvVsB/46gIKPoucvejTmxzJGAoiMeHAgyPcGr0V8jib2Sq9/
2hmADbzVLOZdqZWBbrShCzVpQEXQFoA2CWAm6MjysOBITboDwR6IQto0fCxHPwEygu/LUXCID/pV
enhuCHyTraDDtzLQ5aFtrGSFN4d8tKNyOqd8+E4t3qXQkDTZBNVe2zuE2hg+dlrHsMFSYBHVNOO0
uAbYXGRFC5xgPIXnhMMGgAMH9qj5RrEe07TfdaUWPk4VfCMikGtdmsrjNLsZx2ENKbr85AeAp5RF
DwcULSqoOXoGsixalqW739c/dKqw/lL/sC1bd1CBhaSMAbztF4QBL6JCR/YCL2lfK47cwNFFFtpP
x9O2Wt9BgAWaqUML3KHiMYNQbkJtYOJgbOFA/AceD99NzfHfTBOfL2DqxHPNImQaMk08jJ02rTNg
eu6KsvO3hazbSzR4E+T7rQgv77I9+OXkH3XH7E5whoj23cBMnD6zdjtqWn4LAKy/4VXQrABJRhUb
282VXQ3diwR8GRgMo/ghEv8MXdTRd/P2njVFCJ3B3t+UTgp3BQvcDa62XLqnyH92/YTyar6OvTG/
G5su24ZlMZ21XNP3waDXKI310FeZBn1n+pEGSSAUIowYu+6k4f7BEsI4gePtuLpXGc/mYId7mzca
9lZoDgzA7rgdBDxu0YTlPeiySJqdqOk4/NksSuNKrUi2LtRGzUer6uKHKoi21O3zqrhM4J7OP6DP
9SM8Rs3yhxAm5E/cxoCmIcqbqDO1MWQaFACrdSLh5tZUngjwVH80+wBpVyQZHzwvvWuHdHhJhh40
lnYCjcUO5Y0Ba6INEJnxK4oDF11vrZ9IcN2hxN6/eDgVbDpIv95Aw8K+scJEX3MF/+yrfmekZXY7
xiy95aDDgF4xwhLbQh4ALOD0VnOgs8rhk7KjJgV/xEW8bHdM80IYf0XDRsuAIzQEnHuoaUJKAxwn
4OCXUYLFS1ZBv0cL4xt67wSmtuJ+ETxQq8U2dWlZk78u4KJzkjEzgQSMZ2ne2MTbDgdgCentPrsZ
am6thyHNvjP9/x0RFbIDMbZw/m2NiE3mf1Tluf4VB2Y5qH0DqsotHSQMaavS5SecKvNAktZKLFzx
HqqSi7ACiS+EsR5vIhm1sxZDbUCQYVZZoOFZgoEm6TpnGTQvoL1AbZqJE34LhaYPsQaQyMNVA3z4
2uM+O0l1wYFyOlETeCOA1umWOmk4Ru16bWUWNL9UoMUdxNDtMvHLOstkx9RKaJokPqjqSOdMIIm7
hOtsQw6MeRh3e2pCWzC7HeKRH1VcSXFWMma3FNcjg7yfOykGWjuPMx40BDx8JXt1RPDGvwgUOfC6
Whm635yhHguUR9zP/WOIagP1T7ro71Q8gSv1Rv/cr+KB1nwLsBHfW0Wmn7Vq0M90p2SAzkG7cYYx
/dQNh9oJydTQ6Q5BWl0o1Nc8GB5y+xZQprvBCgcbuLRGXlNUS9c2FBDW1KRL0dbp3tfGE/zds0eU
sqY1klMJMuM9mgbqfZHjOW5Q8vSR47AHuQixslQsTQCe7AkpUOu8TI9LmewofkwC7QDN0vfpeoDk
hwRt6tBWHQwzWrhmQOxtnSZtfWJgBIwojmMXFVaigYiL+UJh3eBoo6vFuje6HKdQbIShvE+T6fIp
CNvUeTHqo7WWOFpVlsYL9evMrg+ab96wLtcLKFtr9Wm58KhoPjUFNdlQImlorJcwuqPYOUIt8mUq
hXz9GRQT1L7ciCwO3C4zWOEuExtq11qEXlqYhsYwwKYGVgo4vbb3cSw5KB2sc0vJ2vtaXWBflK+Y
PcV7atJA3sI9ownuaZJyc9gXXHjuZPjd3AeHEhNo6yk+ULwmoHQv6nlMlkAhRza/cOxG4T9T199j
gx89YVa+KxnOipnT/vQZ0H4t7DOefUMMoFOH3TUsnXw/YRO8w6+99y0cSYAJUjDkXHtjIINP6m2Q
F95fjuHJx7RKp22GPSyOPQjtudRWVml5b1CN2dCLQ8KOpEHBtOoL/gSFi/HCKvnamZ3xZMVQrsY+
4nUZGxzxWjJpPGlGAYmFvyP/ZZ6KxOsZ/LQ62Pm2iWKOHY7nCBKpIDNCZo/6lgGhRqkpIfEMg0MP
Yllgo+Gspia3viY3ZVVVG01P5Rb4K/tYZmUP2iVotAzKLs91o39v6sL7sw0LN4hN8w8HCoMgiuTh
g8eta9b1T4GEWqg7ai12DOoS6Lw+hgMK2e7XWxoH4a4+xjQ+Tyr9Zp65TP8UQ7chJEB+v9MTX98m
NjNNywAlxrF0G6z3L3yqbrQExJVkfdPAHo4bMjhmehu6s8YItfNp+LtdpthWF2p8RJ3ojoRFeBIO
e1Bj3crg/swOltpoX7rKhhNlAu6wCd9ryPY75UoLewd7Rw002FVjiu1yMoLQTeDGsabhFQ0OXepF
IXTe4n4+SgE6kN9CKxQHJevMowrVE+Uk9kUJEWYH43ZMeTETiuSikbgQjDzY+MGprj7UkclOv/+/
/EdKw0Z2HsADrls2g8uJ/uXNbEAlR4cQX3rzruumx9B/mt9h0sdXL3NSbwu1BUe64wTVGdmN728p
enWhvnK0ehvyGlcSXfJk4N3EeKG5JP3gG3G8HYsaWTEl2FQ7HLoxOAJeRqebnv85KYU4z6oPhnzf
K/ihZ4B83mt+fiiUghD1iVqr5j5RQ0aIBnz+S1yr5i59TWFUkAIL4J0GYrRstraNfKTjp/fAEfqX
rByk6+P/51uaxeCucClRaW3K+76cnqm/TROxRnYyO4o6zV+ctlj1rWd902v1D0NOc0dNxiacYkX4
4gSsPIbgoqxpuvpxLNWT+y4OgvnHUXyVwCWKflzqAev5+z8sXiRfklU2syBr6UhdcJAl/qExFHel
Zdoglt84Ve9Ojrl619yJjPA6oEkKPfR1cP5HFz54q1mYhyLUGvQdopn45kRXFUGtvgQGGX/nE7bT
+RFa5PHWAOLrFXLuewvnoD84g7eCJf3yLhoqROS10vTKXq2A3U1BWd/1RQjLBSPY0wcHzGuGb+2E
nxgVkHqHjQQMNM34QE2oqH2apPvRPuea5oIt32wjT6F/f73UOngvLnXCPDrdi6Y//1vc0ley7Awg
oGm9oQjVu6Hyuoksk+/LbHql1kLA12244QRqEHuuV3hC5BfqWsJo5oTBud/jdwNAIq5sL2S3IadW
YS616oLqGr9hBR/WJRQxfkzxHFADWrsKrLK6BDZIGr8LsLyyOEyOsw4Bw2fp/vefqn9gDG2uQ05I
kM6IaXLx5XGRIX/TjFIPTjDeQT3N7cPumLax/tyYtisj1j7acT49eJGxDgrOnvsRZqxGmf3wopI9
N9XgAKyQQQdFzXFSsEClHVcwm0XsWKbeGj8h2s8rCjCbmZgGWO5grjp4Ms9j148fxzx7zQeYnS6A
6DAfprUDHeXN0pc4hnWFOhv1LBjphBmfQ2mAQut+RZXerodIozBBQ8XXp4A1SmbC3bErWA3eLXAJ
Vml+azo8w6Ie/xYU5qgXKhPmxe+Qi+7hxfEC2LC+n3ToOtNo8usSha3PS7T6QEvoauHQZO9L0BxW
22xewlfoiOW3iGX118Q8/7DgoUDNujWkBVAQAaUWCFXgGAleTiaMzBXmahkwgvg/EjFSfQY+52Fs
vJclkNfc0S2DgaL462HPKgPTmoqpPiLfBM6BSqG26sAPfR8c7lW+tf61CTzq+6jIGP8UXFfmD4dB
DCgqzGzTMJZsfc8RD47mQeLfjF9A4RYPkMkTD1BWOduigRSk6oLN5ns8DcagDZ6jJnyh1kd8hm3G
ZV6wrHpYBI3Q686tVoc/gRfuiTRhJBrAWgN/a6Dlcq3Uhfp5ldXUT61eJMXF6cIVb2S2tXsjfign
HGfiyAAvB4gNkCG9v9IRuiEMtitep8xn0th+MLRYbmKrQ2qitdkRBdp2l8IJQT0OIepijdE3no73
GQwF/6qTtyCP0j8HPIRdwevoOQF/dp04kPeCtZt/CCxbu4XVxWtTaDZUBrxoy0Jm7/JusF8TsJ+0
bIgf/cjS/uNPzr+SH6QOtqNpm8KwDOefPNR46E19ylChkp1EGmjUzq0ORHwSNGwzZlKDbyf6lovX
Ko03M/y5dNGdhpT/2gBIf93n43MPX6M/O8eD7y4K/65T1OsmsryfY6W/eX4TfDMG7FCAXzYfphAm
Y3Vbx9dKk2LXtUNyCpoiOo0BT5H8B2Qy/49nIdKKXz7ooHZyZuMDyEH1xObpywc9FrxDSjSvTiYY
ajegBdj7FqjWQ+Pn/mWQQu3O9eZRc5DJhUZP9IPBtK4sixZ5sSJao2am/ZGloKgYNfCEBtfYmrV1
ec2sotqPo5Qw5LHLM/hbJtAN7fQw4InphqmBVOWEfBWtFLQ4PMCd+88pTwMo9Qj5PPqiWHP8F98y
o7d3Rhd1RyTjDPCswnRr1a2492IYg3kAxL5JW7+KVEC6zdBuO+kFfzlJ+iMImHiBzZi3oiVC6PJX
V3wTO9g7DOMuB9t5tViOaUb5m75auZJRMMUVYQrArYDdGWj+clVWARAVQ1/dA6Mopsq488y4urfw
KD/EDD6pNBYMo7wkA7Jg+FMWzwEqHYBIj913/B9cyw64L1d3njw9tPE5GVFGr2X3E2rD370SnxMc
p8OVRJ3oAq38aBWk4duyeczrDgAEI36jrSTtHX/tymJgz3LI+e/8oFrlJcNn8de7iMeg0g15CaKJ
jrtPoxuc24CFMaq+vqdjpGpB8PtTi8boUJnl08ZUkXSo/JhXqyOmGqN5NFag9f+b97HKxzxaBRRq
5+C0fNhU4TiebF0bTkXGEndqC2Pu80G8hL3q3xeKW5p0R31dAkFv5HX3PQx2SlAOsF6eDAmkOjpj
M8eN5U/J7PHA7CG7t0Fy2oVBUCOLgGY3Odl9DJXBVSCnZk99jerDV8B1jLS4pS7kh4pTaNZ/UKv1
IzABmM52ULhDOsSHnYbKXNHFoGQV3dYoMe5a5IlxwFJ5rmRiZ0bD1G71AHD1sQ7hpaASXMsadOfH
YGJBoCncmaA4HZBaRzoRWOCzBULNCRrn4iiqYOae5V3sj4emLdi2GKFfEDscLk12UxxGnkNozJfJ
uc2Kh8CE/0PCpf+wRFBfqiIAKH6geLrgufOva0R2fkHW66kVYfiD83ptR4P5Cvtvse2lKfZFpcdP
hZfdUUAAhzR30JG0zyIbWoJaE65hsBv8KPVmDUqU+ZqGhoUzDdRjsPkA+85vvS1Sbjl2kWjqph8+
pMBeyCoFBF114an4HkGD1PdrBK0xmiJfA3xeXSpmPQAzCnUNPUQKMWqq2wh4mpU5cPkD7lxIUUD4
V9bgtkIfoID52vAeW4yBuBmadB8m1bAabezJzaTZa7mv/VmYJpCiXvmtcZpgPWRivNbgphxQBSz3
hlPAKU9N6tWkBkQq+EA29xYAz/jDxPFjrqUHllnitbMSbxeLIdhWSDJCPHF6GyfNhra5VdxJzXyh
btCwNGAaYf0AY6mrk/SrhJf2nRFp1l2TC/tY5OJnBeXBCOIVFfD60BL1ZCQPAdhO32I4pRhQ/0rN
6aDrQCcnMKf4xirjZ54U/FYruhr5gg4ZLxUG+XWx5pB+PIDFFmJyNsXdy+9387r5NZMiIUoj8N10
bGFAmuaraKAnPPgUGnp0apyOQ0ZA75UTRZBsYG4GQRSUrTYyGOQfVuzFbmXWxjNrQC739Xi45U4A
Bhc365M3dbggibFTRty3jZnANmBCmc1I6yezRYEQyvHZCiST+snupu6E+jNzY9UsbUBxK/F/lJ3X
ktw4sKafiBH05ra8765qJ80NQ2ZE7z2ffj+gNCqNzsTZ3RsGkQBY3WVIIPM3Q7zw8qB9a9VuvLDu
/pBT3bzNnws3OMuZimkpV7/1YOsxsVND9yUfvrdUc1ZNGDqrcjQKmCYcujkoj300kPh6tPUsgtf0
aCtWe1LtZKgRTwh7bdkLhYUuGrPn1tazLUwAZSFjj4Oe1AejjUtqSYyVh9/GYrp+qVLlM+5Z3iKu
Iyg+WauHmzCJ/QVVS3ViWTkpq7uFHMLgxrHifitd4aQs5MNiQDblYaayclQgMj9CcsIfY+UwC3fV
lTWmqrLwa819njTj3BRacXJZOyiYxeGQBB3BRTtFtG0gBmvuG9PPOY7fKbtKSfCv6fg7F0FRamdy
8ht5sfscNofLwDGmi6cG3rPsQOU5WqhRbgDKupktfAJVohMGMritPdzubnUylsOmWVkZmn2/Bbth
gH5qK2QOBJ5B4ByA7t/nPkIyXvnC1jt29P+LSq7ckfy+Y3FZx7GARRVYp4T8PwSaBhhxgdFO8dHJ
Mvi2FclkUsgZ+9SwQgs1j26dICUXirB7zpGOC715dSfYYqfOjP/9d2n+uYNC0UVD/1X1qGireMD+
sbCMI8sqSZChXOSo6WkC4sBXlYM8ezSzohJGVyUpNtHLnabbeG5ZU16f8FOAsHypsciWrcfBtbtr
FoXYVYtR8hBDj1zWMeXbKDPINA+KXe5yOEeLqMc5Jak8Crip0KGr21HfeQkCMSUCMRvJtZI+qPLs
QbAyTfWfIULDX/b+dhCxITRu//v7Jt6cP5bknoNCkk1GU3MtlqN/vnNN44/wjNrqkNusfy3updba
t9Xh3AiYKLuTYCGbbQYy1KiRITZs0uatgIbmWCsvEjRoVjVs7gXiaeG5iFsK9UZ2dPM6PMsQBTgQ
3LJtZ8pNTUb3Gpa+t530Pl/XVqe86+qEegBW8nvZVBw1WSTmBONY9Kb4nJSeW79WTTnf0NPe2aGr
kA1V4bYU3Bll042+qVj57cywTpdxA0HCRir6qQCWMTkNdIna6l/5kS2jsFOuckDQlw3mLlV/lJ1Q
TlHDTdtxI3tnLdFgaGVoGOTKAoJi8QEvz9/UFPc3kjTh+Ha+7GJu5rKXvcMhKtP6FiS5+WLmzlpy
KbidYRYpEiK4ARvHEILkEm0ExfxG4fN7PJQ4XXiYok2S/F1/xGlt3yS/yECwYt37iPxWnbGy2zQU
OOL3wDZ0sFB5+BwWA4upyQg+FzlckgkQ3B5gYvhZgWqu91n80fSRdixrXVvK6WQOwmWR1RELsi59
A4O6we9QbAyVYNcPPj/XAUCKOeCEMCuZv+uiIUVBHC3quzyZ1iSf3anMDnesP5Kf0SK23XhRK165
hZwyASowryqWrTd1CvRnpR3/kmEsy/qNGaXwwoS+UZ/ZVyMKIhatjAq78a9BTHYys9/Ia3XhtPVJ
OrPHEuyrJjWXijAbD4Ufud6uTJMvk2ygkp2uzKGvt7KpNFN+Bub6lqg2HkVjp3wZBqM9+cLqvNPU
tWWjqj1PMbtjISFQlVFxsWPthtAhv37fVVY95dprItQHVK+Q+5957w05dKGm7LfTgONJ5E4XxVJy
9Nqj0UTFd3j3Z2t8lgcFW8jnIrF3+Cq5p/uwLDIAyLfhtE5H/I8KI7KigMV/9e6w393kPkZR2Ova
n4c6+rvw4uSKsQquInBfFubYOJ9NFWXJwEQpqjXS9sWNmmecBJ3Pka8hBFT73T4box455jd5mSgu
vK1i2ONGNgODd9/T3LcWMNkxcUz8MCaYayE3ygXJA08jE1x5m8HLv92bQVuGeE4iU1Is2qDV9loX
wshLw4lHtKa9Gl3v7SLfn5d4qmqvbhOqZ73wPsuWOXrtS1i+KTEjZYSf3QlHDP1JTrbM1FqkeTUf
7sMzq8ZSr1+aFFnXKpbxt1JQJTRIKDWq9WcZUu1gPOVq8Uo6TEWQOtGCtZzg2RV2k475HkxWvyBr
wKsEefRU6jM1qxRtANnhFIHxNEH3fVIb4/cOXcxQFMyo/pjx6KjFpRIhJ9DE5Vr36rDbYwS1DRPH
3QRlXFyKQv0fZ/Gv3tFOe97swk7OE7DrJUt4cvx+8w7zAIetSkd6J6mDIzl7SmCkNfmAE42dUhl+
d5S/IXP7f4fUBfo++TnHKBD+ojIXsIirTfxQG+ZYroplmPmYk7TJt35q/MPgkx5uXco5qHk5e8Wt
bThgGKw2wjSldUPI+fb48RhhloF9VSP/zxG1Nfdr8PE/6hFfolAfMPGwTKfddA1JEUebXkDsaU8J
pJdzZ9c4w3SW+rkJGu48XTmcJ3ZFL4Y/Pyt9jt66n09rGy+ZXTjQ9FY464yfdcWI964GnFdOZvN1
RSc9eBmU8XkAibFJG6ODb+TZL4HGR145lvHdTs/ybUobgGqsFay3zAvxCBtG9nCh2h4pRq2mcdrV
fHvY35EF7cWhweIM41brWYa8ripWwHCbrcx0AkKbjpOD7oI1aN8cz4nXJujBxZ1/XBi70RbmZiPc
ZFUj3eGQm9zdqco+mg5IDOwsDzVAgPqoEP2yArm3u2AUaF3hHIKbJYwmY0g3bTs3/D1DPL/DtQT+
IGBSin/TMFl9leqgufGid9PPRlS/+EMtnNFUvfpaNoNR4VjkpPN71BXle57B37E6IzzDrDM+6gK5
ssB873NrvNg9Up8y7KDqgeBSkm0GYxj5q0O8RQxucXY5TZcs1/QVNLd4JZumiMkzeWjN6XlIPG+v
ppHwwhG9oZv5hzqIDvdYDaVtb8ER3mm+pbH6ZS8dhfprS63gtVOGjAqB123UNoZ0ZSMQKAY0WIGv
HNjRpwK2zHMPp3ccY57GStW9DNnQreGpsVHu/HGn6U4k1B2HE+QTFa+6trhWjYKdAb5I78gHZzzn
MWqfBUEvbnLM5YB/uWYW/whS5V1BtPuzmcbpMksLVl/T6AOaYtEQJeXAelBRdsBU+le1gfc6KIm1
kr3oReY4zkfJQvYmSuXdgp7Elpjai0PoGM99QIUDPaIBf1myuB23rXOSWse0r5PbJOyBTQVia9Wg
JiCb9w4Xl3M5QcbkQZ/RZqIGdJGtMcWF0NWGaEHdEjVdAAwk84PqNdVMNG8gmPrlrO+cvMCJVhBM
Ta39u7A+tNDyX9zc9tYZajQnElH+gY0DPtm1Zl3BW9ZLsyiav+K8O+H/Yv7Q4Ml0dRZ+GwDpLxQz
MA9aZH+zlNZ6cb4WLHFf5LkXDOkSyH+2d0RXH43DPmoLdDVFsxzUbql2yoiKCR5eg6P3y7JkH/pY
BMsFr1l3OLO5KNkGOfzmoIQmjvfyz7OI2ADkFIBBDKxWnj3G/bs3MmtzYYZ9s3Wqxty1qfL08PaR
Z9LHR9r6oJxn7GvH2gUZtmlRXYPhHGs4Y4mR/avd+42zbgxe28NudfbOLlTTszew64auHZztZC6a
VYTayb62nTNeIt80P64/Rmt+NVq1eCl4v48JC7fVXYSGb4k6cLufW406bKaFKyxh4/0ADGEJqCXw
+BoU4V9mB2H2baz0L7Pjt+0LQtm4OnldhmgK1XsjmNrdXLrGAksD0POdAVYLJxoDpUO676naR0ya
B8k5coy8hBthghYII/IqtoHiC1S5V1GFNiyIBIZrhTsbF7pV7WfmMWtXmfA6KsUdrRM3sD+asuMR
K0dgrLnW7xu83NEDH5Q3DzC41NuxGsSO+8gIDgOYskfcn5BIfsTdMN/Jt+wx3rOQQmm4NaNn+CSF
VAMf4Qy3GvYyJGVVf8VHCrB7GdIR3tmoIqeESlVM8qENMODRk6tm6V/6eKo+Y9qXrus0qPeJzDo1
myHFvoI1cXZwFXVejWIUm+R4McL6qWt0961aK0l3a8lzl8ZfyIQh5FqzuVAlsHVsjYWWhf1R4uVl
r2zyoSD/LAY/elMxeBJzDYHBl83Br9ulz+exlAvTuGkQo01CqmFinTpTbznKhalsFirIc3t/F9NC
ODZdFHnmHdOAZFxdIIASVQhBoGxrHWdxkE15KPOqXLSTN69T4Ab14tEjB8opacAjN84Kk5WhUao1
ey4MZz8skD9nxVMWDmjQlZ2xZJTYBBieZzOKY2iwgXGzbYrhAqPQR018ECCglRyFekq1KuPqGbed
bLzel0qJ6gp7rjk/l6TJ13AX9VcAXO1CVXrvWxemS5un2Q8DfJZamuPntsM2c2ys+ErZfdxCW+kw
ii6+4JVskSjH8wAAGRZx08lWp+hrFU3DimqF0CyPSjx//hnQlKcoHuKvs9n8a4Ce3MbZ5q7ieTki
F0X+Gib9k/xWqgY+Av8R13rkSfjeFMdG54MS4+W3XlOabhW6PGkK350bHUqZG50GZTiSfUZ+XhR8
ZCVIhIy0gJ4vPaB+NWcBz0qsxrvcVc+6rMvPo5+xhaGW+hXZ74Uq0HwQk1tQgV3x0inKsIVJ3u29
Msh3U5DZsOet2sZyr9VM61C6+e9Pdj0dNnmj6sfHw14++xM2QMhTF+8ybgTGP499qLT6kkd5upZX
yp204gZsTgt5/3HnnuUdjqXrR+Xoj5i8Edm/xsmmHPxnjCUmujLwnQvAT/u5Ur6wEG2e7poUmYhN
hvufsUHorTxELeKqULe+8dLnfHN614u/tixUwbrZ361pRCJnnL2XwG6TrZkIIqWtm094BMxLyy33
Vm8Zzxk4nlU+Ve0zHGieonaCxAq6qgcgPApb0il5UlKYCQXckFdEgByUx6f2r7bQr3UkltCa9XNN
kjfBsTP7+Gs38Z+F4eC8jXP6PvomosBj2m0lRD5scaFocPbZypWhbMpeuTZ8NCWAvom9n4P/v+Y+
rixf6DE3/PefIV+Xt9C93BeeDUlDwH8Naj0CNgG0AjdLUx/zM9SxP5AUd8jFSGZnCQp7XElUhgf2
5TiZ7a5pFOt11kiZVV15na3Jem1s1GJy1xtPneiMZyR/+nZWd7KJljc36bEc13Kw1wfm3vRLtObE
XG3IvHPacgcXrTbO3Vvqjws5U76UsGge4Of+9B62nVdPbOcDi528PHNT+0vZm+nB6Ut2/ZZaK+uk
UrylL7MAtpFMZ8z1Nk2vWgdwS9Yysxq4f2LllTmGDWk3L86K3UTvA39V76IOQkrO3qeJvbq/ezzs
r8002HCAAm6GhuPYh9DnFRJ9jl/yog2Wg+tE66J0y55EJiNT72zayCqUwbjF7iJ5xvykWWEdmr9T
pSuE0kX1DWXhzQAIBSJJF60cQKjfC29E3y/Uk4+4UoKVhV/t8+j04VYULY6DZkRHeU23x9e7UTzn
lPsJHGubrNPodvpeq8jkUGmfXyAjVEh08IPRsMkM9WK4Zt7sL61WOzpIdVzMCic3XS9LtK/JfUkX
N3nQTAxWBRtMCcvqzUvsfd0H+VWy0AcVQTwYVlfJNB80896HWHO1iVo4HagiBuvUtrLjHJj61baN
fCGLdLXnfoe/5N+MJigPjjNQTXbb8oui4edA+U9tIOigqnM1ila7/6RQlGAdKpryiy+b06TSFI/f
R1P+pFDbc1dq2FabIsY0WwAtpTNiFdlX30Ci8eGTyLMJBs4Unu7ujGKoCGkwiyD9ej8nipCcSMqw
fKq16K1TIPjZdj2ES70p4i17sn+1I+4SC6WneqbE27yZyL/l08+TX5HfT5RC9WKWzMgAmPOZFCxO
NDpIMEUNLvLPlX+NDJEHvgRyDelrjBDNx/+IhjgJLzfwqPuhQjZXaNGSyXRWGFja6zZAmH4eNGzn
9HRekZKxhvtkU0BPm7hez0E/3F9RXlSEajjp91G/QnLi4w0Ko2otQ6H4mCpFBe1ajUu2W8YHjwgs
D8kO7mQTkao3snj2s4/TIwTedCPD2E1Ex1UKZeaptTXx1ya3GWDcbeLeugMM5AoLzuQmDykiossO
ds7mEQNy/xyFuQPsl1l5GBdP2kgahJ8B4OdQV5YjhYRtVo3hi4c97hNanSJNBsVC5ny6Ir3CsOYL
P5fNLhP8VUli7ZzxZ+xBczXimuTUKAXqG5Y6hoL5z0yClhJH/bmNn2Uaqh4z6x7OxrT+DN9bhuVo
knmuTAGo0JkjTfveCJ5zV2JhrNbNUQmU7Av0GY9U2TQisdbw2bELP5eeFx68Isp2ZmTPT5Wj9isT
JdL3RkCoesWyL7qa/ICPZV4mRPlIiPnOVjb7zMe4IFAUda8P7os5Ud2THfIw+2a6ShP11S28+erV
yRK19ISNJtrEsFEr73DfQWqDt+0ty71vGZG7D1b3TAj7mY0EzmqJ4+1sLHkXsikPdjr/jD0g62Fe
/4xJyC45b/TUky7c1appgU+k6F95VnyTB1+NV4gDqk/3loJoVhOaV9nC+i65tQMp2nHALeARM3L0
Yyp+BilV0U0Ut1jzigP09Z9nPaT7ILLOkQlyB5EMOnVIc1vXwwjnMTb1Irr7kkJALi5lmfG4TIdU
rGSFnFmep+MphiJUCjW0qTEGzOmb8ktsVsFeapg1Rcm4LMzVtROBzJPBJJnsTW9V2s5zonhnlixa
tFmtX9y+qF9GfNuNEk2dlO3SixGxBfNJ1q1lZ+X4KJuoylp2ykkAkKOl1RjRXo5AtNFAd1esXn5d
MnP9d30Ez26LF1DEi/LxnIoqhxOsR+rCQSxgVYVt7SwrUuRHpwm69mQoYXp0c/xfqaYSlQcZlJOM
ooR85/h5kuxAkqj7FG3yDBZkGm3qKGvXkYmR6mxSe0ws/+8ysz4sUwVJao32Sinj4NIGKkpkvUOG
y1X6m5uFAA1b8hn2UC47QfkwJ+dDb/Pio6qgB8pJubmzSY5OBqysBme053ikFiEPasfvrlBR7CQi
+0x2lessRQHHJWnw21AN2VK/qLXL4xJhGnjr0BmgqImxfmABktYyPIMAM78UPYKYAgE6puNvrV99
Eg466eZ3lkGs6jt+Pk3S669wmWckraf4PGJ3eJiVAqk0UxmuVhF1Sy2r878yTT8VaqD9UEEpQMy0
vqqwwRbwjgHKRWm6mau4wPqg745BNxibuANIOdZuuPRMffjSWOXOd+z5DUeaD6d3u2VRs/Yi92y9
mEUcH1CIRXpPNOWhTa6up+g32XiMD0rFfNHF+EgjOyF7Z8N7aXQ1O4OmXs9N4j+ZQlnPKgBMaGmI
+apoSvG8ivrNgCH2kwz5KSCzJs5CahnCc/Q/eivRe/e3E1dv5p5KftF8SUnbbuoEUGhWT5+8bNa/
47VzKMlmfy4AtixcIDQLg7LnrnZ6tAfz+i3JfOM5UKrktQ7wBxXhBvvzo+L3w9KuI+PDDW1/Ra7P
4nEA15laU8VSBQjyB8QCsgpaPXCnzd2dNLaz0k9FOTgftZJrB35MoDiF3101YC6ftW7zxN3SvIKB
/rCt8hMe7B+emcyfChtCAt4Wt84HVgEt+3uFbdcnb3QyfGJhWfdF2CzSzGg3c3/J9NC+ybsrxV40
Vsxa38lm5gQh4vizuRiM0HopCtt6YXw+bKhpV+dEZw17aPo0WyVNEy/0FAyu/CfVEraCAhBsK9+C
koTooupy9WJZg/oezRcZporpoz/EJCg8G4cH6DBtvPnEjvq50ns4nwjT5c+mWU0Lh23QLoV5A2nG
hfguxghOxBLzDusu1h0psQ0ZSx22D0g6b4Z77MKfgPZAH8v9vTBT2zXfCHAWKGpFX+dYgcwUKMWt
9CjVZSZlLJlhDhaKnwdfU4VfL1rX+oFUZn2TEwOdeqOT59G+qd36diOjTzVK1KUA0hg76PmgbGUV
yqwGb9GyrtrZ1mxdrXBjSZ6NWZJM8/vzPR9X0izMaTjL3exsd+aqnOcJ1mdW4A/IQZ6xWU6WkREZ
60esAiL9W6/lFCR+xIxHhxws5zqiV3bIAwWGn+MevY8rq3a4N3qSKFExfHL1jl+QH2OCF5jAqOI6
jl4avxpOSWkuzVrrFkpm1ndAejab5gKxRaoTAp/u1C56faJX3rtk89ErB/8/zEV+E3zZo4oacnPv
UhBrrtxxhSiXLAdg0htZXpXjOtdV9gOeybKFa1KCy1xzjXPholTmGWrNszsu71bIroqqSILNVz1b
xiUvKPuknYIjVJM5/7BdJPFl7CjxuQWVf2W0/HE/Fk4NbafoydKMcfIukUxNNreYt4NZlE2vK/j2
lq171NCXvSOeGj3D+Ddtp52u1fj9tOXnUs/xIcHfaGG7WnmTRWXkzI0FWB2ogiKVh/a6vfEGlrqy
l5/NPmoopUipT8fQu1WORclSan3KmC9EPuXBFWeRbca7xjGu01T5pG489JRL+6nzM48NG2SfR7zq
9arfyKCvjsUm8bVkfh/14qnLKx8pZsTwjYD7Y+lrJ52twItb4wmMbRuqC6ZJSSFQLDgtfnSWbBFY
ndnWEWApyQh5MEjKpjqI3+fJcqp8Z7p9tPgjQSxzyDJWuO4nqlvx9pFbfowdWwtIIcnLFdju/mkI
nZ8Jb5/l+FPNp3H/vTkskayNHXcOOQGE5K0SL6q6VN+mpOyuba2W12Zo32W4JKG9gguxi7sJuTy1
NbKXxg36Z69IN7bUGY5DtKuLybFFrZXnHXfFbW1H7Urr2CUiEutYzv5ThkDQW13ErHG4H0eZN+KS
nBloedNsM26FIwzzs0bZA2Vb9PySoorOpVosS22E7quWWfDk6Y5yKf3pzQXOs3+EEEIMnnzH6Vf8
UIeVHCZ7ZYcxzCy8teHNBLID0kQMlkMGVI3ky8ixIDcCMqUc2DRYi85OLeiGNO/TGtEuRM9vwV9/
pLxozlevQ2DHTkr3WNqKc5zT1jle5ekjKJv/FftjiGnZOj9K1L0eHe6vSz9if1yPFfq4Y1d/inrH
X6AsbP6UOr5nnFLVzFBE8NYyp3SP3dNNcnwYGea96x6U7B45h3r9OhRCyfc5j4zV43VIdU8bBLzV
RdOPGquYIdhCOLBv3CJh5ZR19w20Gpkl1pU2EiRqNeOZ5qNd2ha5cY4aLQM7ybqwrsrgA2rYTtFm
C9hfmb5merySkKc5S/2zyS1oIZv1ZHi7OCMXLZtj1SbrqvfYzAh8VN5nE4me2D4ldegcAvyM1wHi
aEd5cFUExQMnSzD1omOwA2REZPB+eh+UpqT95akzTtURMYOf0+/dbqdt9LEIVjx8TShR/2ycnLZL
VhCF5o3cJsmOTm9uDdzrkwyFSWAC/bWXj0ntwAJIXmg2w2sEFOUkn4pBTBID1bRsqZiihvVod7Je
JdtlWlAQw1jlwuZlJRPEYd1NWxl/5IvlWNQns6W89B/XlzUxt47JgVOu35KZ1dg9VPUmhO5NgiOx
tP2seD/Gupqe77HGQUovVFLU8cEgyMNkzZdQWO7GdYkUQiqPljUmyyTz2vUgdBTuQW5uSCqIg561
y5AU9FG27hPvA3VMS3vN/SJbQQQoxMj6YNnmpEfODda6izpwrXVmO1G4jnp7tK2VqaJI/G9ggQQT
5DzBD4NaIx9Fje63IbmuFLvC0n4Ac562WGD525qb9jsqJIegc8KvKkIty1Cvhovqj8HFmPpx6SVV
9JW6+A76f/5RZEVMzsZ7tjU/ZA2EUBSWId6zoURUWAbvVYamftcWXvIqI06SXQAITE+yCzB4t+iH
TD3KTktlV50luBjK3say6w1GB/Na9moN1iwVOohL2VtxgzphdR0u7hc29kAmSt+5zuOorEc7a06w
XDDMCcznsi/HI6It6BuBoz2NrvAxlu2+4nK1KFzyONwmSgJsBVdcdSvbrsqu1iqM0kAOmNydgdLP
oia1v5/cznrP0SZfKHzJAbLQjPtulwfqeFP4YN74sFjBEq6jeHpyxuITyULrPfEa79DFoNFkZxhm
6basWmstm1HXlasgUpO9GyIll8Qx20U12SQ4lawlJqVFG+SCnjb4FvAqgaD0+eH0XredsP6ruqMZ
NfhFwpf/jQUvmuwSlwAp6+MjbodSpk70VlmYrGeQ16yz/5mb9Va5N9Tx2IMMp3oTddPP095NJgqF
Y7sDRraXrRamcrG/j2GVerynsY25GzeBHTRX303ibVv2bOCbgGTmow06wrj4nrFUROVcls/lITPS
+IDR+vZRVpfxLrX8ZdkH/mom4fDUgmk2B/ZeywjX0kNg4nWQdLp/lQdX94110ZTmKvoVC1NS8H1T
qzs5RHa0VXiI+5kqvRgWx4W967L2bzSr1kFnqjd5UAJ21hj1ZoAo3DlbToq/HSnbXWSvX1ne3tGS
fvGY0aaAy9A/QMu4SrTbMEHCHYpuHQd6fIxi7U2uyR6U69/Y1jLIfenkZHGz+2Oc1VnuGrxHtVAL
j/SN7o7VqlZSfflQVQaAR0+nO5/uQOsCs9N9ZXrukyMcLeooZJ8/m8PSEk0Zk72uG/6AIljsH3ES
d/B/Ym8pB/CwpbyhjheUzDT2qXl5yZUmPQy12rIFb5ObnSC7PJbd/FWdwlVejP7fXja9eVpuPQ39
ZCzlxk0uDHWgZavY7FEJUIGWPjr2IeXZ56nyThqAExJUnrUz28G84PDlrSY3799SCs6LEd22bxo6
aQB30TxBP3FLlb352ik6Ht5dNr4qXYTtdA2x0IytBmO8cEZDkWVXjHKhRNpaJe8melj3VAJ6Fkj+
I9u2BMEzUiEAZT7sdb9U84OrGt3S1Vh6dWgx5wfsknjWDlTQ1fGTbIQ8oU5DEzmLKiOVg3ql3gIy
x302L/uWzUXud8usjQEkieBYwbBcqY/TeiicozzIIDyLnV9Fyk6G7leTp/eJ99OAhJgezWcbocl6
8dvFrAwrzG4M65UusrAIuPXLgCfZWqZiZUyeRRkWlfo4LluZu72nbOv0mx7raEVb3bB2xmb67HYB
Crlh/o3nQ7AsUzd9Bv2XHP9jxOikwVJPxvRZkC6Pvj7bS71q88uI4MJzXacKDzUjAD1FUx7UEY0h
LTFuehSb95CMz72/0DWPfPOvOEn3cQFDotvJEVWRXPREWHMJYfoxOVvqkNwF6mVEHtx0theVUmsb
m++it0JA1thSuikXc56P3qrNxr/um54YkXBYMSUrLJMzWQBRgv9o2/3kr+8Lko4t3Cpp/beJx8H9
0YItfZmt7k+ZzEPZeOy+hypm3D2CBwtNZX0J1GjPT9c4sD6qjZXcp3NP26sipilzoC0eWQGdwdy5
jMNjsz/LIWKGvEpkZJVxzyP8uvJj2//vK91fwlBgkeq8dFFm+Nrz1NdB5qC0F6YXY8BlD/mi5v7U
h+N0UKveeg/xV9mqfadvvT6NPnon2XeTizqUXl0N39YvUZJ9uicn+0G/xEb8WyvnOThR1dsZXtDD
8a3QIo/NsFmrGEsuat2GH5CURnWa8qc77mF0rKUfzSwrpedWyv3i3sYpDuPb7lf/HRNhWfrP8RIx
AeGpePb1i2uYM+4B8ij3x3K7bIa5t0XK+1WGuq6e15RHct4SpFcjQKdoVkDAlX/IIyabEnIhY/hG
oIX1C6NhtbaxkDH5BzzmOk2H1pp0pZtx1j20uJVtkzQaNnKPCDL+r2x2AcDzj92C0rtmUwpG+Y7M
KHS22TXQA8lHqEh77iACCk4foDFt1vQLqOLrIFoyNCnfA9dXbrLBTR5s0lyUd/pDGibmKqyzZKsI
XZZa60/uHJO+RzfztwcEIovWOcZfVz4HHg+OwENHzh64i/3R0Ta3GEnVgefOrTBT+zq65nPo9NEn
Wjix+ROplNaLPtmFxQM4b9yTUML9yLBFi6JPldJop6jVqZOJOX3UQmOIAnUneynp8+Tkyn75eq+j
tc5gJmen+YR9qbLF5Vd7tYz+M1C27Bs/k78GgCKvMxTXHQbKM44b3ZdcrMA0Py0WY8vuWy7IOqow
iaOZN0Bgzms3kegXqzbLh7WdRO5nOQd9NuMwOHNzX7XpVRhujdZz76s2MmvIf5Z6uef2G7D86+Ba
of7LlxqEQTewLhgDUpitwCpkUZ5c0O9+70XLTxF/1JMUbSolF2ujahuZRXiVnSnSsIuiqOuTbCak
w5cDlp47eSHDUQZhHwYTLS+wek1Bhcjboc5yexGMDt5Xv26ukNfUjeJSTXrcRY0qrE8Rnz6ILPP5
EXcKlxprY51lSN6lm95wVjzji3M4V1+yODe24A6KM8ugJGHPi9fGqJsfcoQvOnzpAT+yUVyxqnKW
YZ9+8dkcbO8dcqA89Anb3iB2PpCKRT30fgU5OQiLL6GTNqSEM+DMQQbZXzenfF/5gNXBu4pNm2/m
1wGaJNaoYp84mum1BrnDcp6SuutRlPYq94jKOb7zjfAjvZ8CGCjXyjgyowsKdO44dNKu9DFm0rH9
dSKeXW6fHmtXnZ/wifG2XpZlu6JJ61fPmb4gd5d9C435Uz21OOmCuhfAgd8GSJmaqhw/+Wma3wYv
S9a5Y2KoIQ7ybILTyV1Pi8IzjMJ4yvoT5KoA94Hv1A/IROfjJy1XqrXrgxc1Nb4/hVMmK0VL9S8e
zICy1OLvOLOD8PRK7UpyINnbhYoUe66UZBKUH7rX+c+RD7LQc4L3ACXTFyDH6clqEX1XYx0VYnat
CdaLDZKZ3L8GazxQCLzIGLJTuJr+OjjdcIq6CuvLXyE5rPWUZuUViHrLDgOZHsgUW9vsKkym8uRb
Gn3pcZr4rlXiVzb68YuiUaMIsNXYa5Q/nnGdQDXMBWdd2f0Zl63yBcb93hM3jRyDl72OgsBKNkm7
1yg7+vpRNqv+Sxz303uOxsHZ5xQOGpMgGeB4glnOVo5CCu7DNnrtOUxsFhDO/OHHZU/RRulQyuGM
ikN/P0P44WNQXWMj45ZUx38M8XAdKhdKMfXHLByS/0PZeS3HjSxp+IkQAW9u27INPUVKukHIzMB7
j6ffD9kcNkd7dmP3BoGqygLZJBqoyvzNqYvwXA+y8qYSwWrU26wVDPF/tXPSCpuoB3rcDSY0/97T
VoLpDI1wPlnWgoZf4KHXpsBDJVhGqywwWOdEX4TfHmOMELNcY0sLqTwZpv7gF+TeZVAO4T8R0jJR
YzvYhvoeEaZtd5OMMfCjYP7pJtVwcmyreVLC3rxTI2vfqWn7JF1AAepdVdrt5tq3TCo7e9M3b/pi
N9Cb3TdSOOkDxH77JWtybNGxHUiVHAFRDHHWSmsabybMua0ejjAkQ83Zx8XY7PhmFijJtOFOU9G7
u1j4BdA18BpZepfMBAhkgsR8WM5ieAY2ViD7OsbNbUSw9BX5n3mPe+ywlWaxPJKrzGoP0rQr8A6o
uE13l2B3WoVkw19gPURPU6ccNb8P3mp2IGceX9bK8+cbrep/+Uai4OkB/7GbPHWjFJ6/F8Jjr0So
aklzoUNKc5w1YzXrKk5wp7JKn64LLjlD0BzXk8Gad7KAM8Wr8DoSkTqgNk4xJ63DfNcVuXaqss08
B8MP2/fHLU+V9ljEKJB4afS3LNZMAwlkNQrcR4xRoxNmYPE271mo1ziOuGQd1Fh97axMu1MwFKVm
5hlvNiX5/eDm1O0ENFMmCM5Ng3+WJpPsvnR3kd9AFVh2ZEqoGHcx6kfSum7S/MVZt7BYMl36lsJa
rI2wRqgg+sgpH+zA4l0u4I4h2ZiYN1zIAban5GvdDsJDV/0o0Yvbl9gj3Spq7c+4AnFKvrxd93Wf
brvEUG6lTy8MXGNK6n43aAy8vTeX6GuM4iRbO+uGE5aZwc51gh66WochkleS6ZRTlRQWMGwO/TLy
n/qGjopDak5Pf8SWchXp9LNzWdUu0Hy8qTGaoCwyqWTXszg52zrOhbF+xA4XBqRV4bjWO9Y51pP8
ocyHVZUP0520UulSCn1rW2Wwkb7Wm5YsUs+rsCNvWzRBdRolUXttS2cSzHwmOb0ERbWx5unSAoNn
TqBB+VmBLHy/hnRWya7KpvG+7BxlVRZ4tMt+W/6Bup5UZ0oyR9mWSz+JtAExdsdbycse088cr8jz
9eUt3ddmF3T5JkCran0duLzvQ4SX/gE3e2YebbtKHf8ElEcLEP16uIDOLyhzwZ8ndckNsUwE62vm
1M36MN6mbLCdYuUM1oRUXxJtPy9YZdXaJ+Ag69SNttK8Hhw0SBSn908qigPOKkty66iW8dMcJvUt
hkTsddVx2eGOD57W/tYmxz1cfWRaBd+P1EFrV8LA6E8PSWM62KK8z5wHuz+YwLy8vVa4ybfALkgY
zlGxTQKWMY4fvuWZq+2BENh7f3DMV8VPj4JczFiArQE9YMRjj8ndNGKsJYIkapIcWPjOWyWMk70b
9+2pM2Z13U7O+DVsWOhCyhtOg6L3XzFrsJTiBU+OfalHw4M3wn9dqLWJQmY1H8ANCx939rSHociL
p8WXi1d1OvM8RPT1VfHanwiStXtUD+q9mAucTbsbvttLp1419V6MBb5JZzZivVP58Gu1wWpvYUQr
MOXAOiCN1LD4BeATjm39xW7V3QX0gBj8flAj49Ks8uLkdHX8DP/mUkPI2PWguWUepWIQ25X/6Nxd
ywtjY/ZHlhgxuGnewmuYB/i5Fm69lfjGMEf8z8XKKqIChJmFfZxJ+F4LpHJ23Q9KIVWa1ZLiCdE0
FYzY9Ufq3HIbwEUqqGYqHzKw4MP8BSgmXaT5tXsrCDfXSQIxkwv1OCtsdAG6Ji57oiocmuQVG+fg
CcrH5d0dztMuBi94L6/tujK6vRME3vryTl9e9vH/ECErgWos0jOLhvMFbpzjBV1600M36enTlGSP
0m1TQdq3mNTthgLNi4W9vhEBj2kR2obqYnRY4/QxoBLpmRdhE6XB60L6Ml7euaupt0kwvgYLWdP1
o2ibV5l+UIFufu3627mD6lkrYXdTokW8k2Zh9ecqyaMXfcLMzMssWMzL7A40MJwXtb7rWEU9LVct
w2953WbYb/OI3pVKXd60gcP6ErbfXvwaO6dXETdFnkqa5liUj3qLR0/pwN0GZvTkYuJxJ26OrdWe
BiGToBdqYOmCh4ntueOhiNkkWjqv3lSf0m21NNHnmE56F9crGdUqNX4q2ZzJoBzqGFkddu730uJG
AE+LcJY+G9izt+l0Sh3fuHOrkpRbWMG+KuK/pcvSZ9AItgxY2TfcT8PDhK8P/g7KSxBERfUFHne1
9vdlV07fAV9X+6Ezu72RGN13fx/wFv1OLavazypyd9JLQivo/5oRtrZLx2t2RRs5j7B5EYP16+Ah
TovyxooKYIUqf/6OvcYZZSeW8GMS7JpGhS+4DPR2M5zlDMABnANpX04ruz6mjh4fbH0IUJpfZl/n
oGphZItDwRDGzqPaGb8FUeMkfr5y3QBRMrfOTzxng61gcCx3Z7hD8QPwtLaNLaM4NgBIj72Fzja6
4cj5LgByJGBXbVTVP8dWHyEqpf79ZI7mwcf6Yw9rxniW2LK78zs8JH3Vws0gydyzltlYdGbDGuuO
8WyhW3E2loM9o+28a1y/XQHtA5rTWmFzl3q4v2khy5ve6sceDQuIaaqHZ50yp/qZNbuN5IICEsBp
TizwMeqSAaOcmpO1HPzaOEbkJ/eRT/Zr7fp1fCqUWXOxO+PU8sMWLcw6qW+aHoVWfFRP5KgRt5FT
y0s7Xl5z3R4ohX7K3hua050mTV9d0vjJ4pMYaiUZfTn9GL56JFKTZxsp7RTOYhbMSJB5ZngDHOJr
ZlgVRib/HNjlNuNK2pNH2TbtqdhY/ecQzJ3ry4yqnbK1G7O2/DTtei04WNkuo47QOSn6bTGAYETg
AIIbFYakZlIcBGTTSWY59bL8RgKl01/gwxeIzhKtqm5+MJZMtYzKYRi6/KZGPmYlA3poHWqA3sdJ
Vfu7YTm4gRGTUS+9bYqAx911QM78sDgmDbtVGQxDBUvDJaxVFftkKWgwLC3pl3hpdhrvqDlAhEqa
MuBWIV/LEJpfDeLtHo7/K/4SKO01dXgvB+nPLcjRJf5BYOX+PaCqxY2VlNgcLwMSLGdGXGZ3Vn6X
49lmXgal35nyG/iemBOmxs0feVzZQqSd+jWlInEjLTlc9xxdMH3FBs/djyUZhBfTi7L1JZOCP+yj
2zjJJpit6E5JyuCcuH65JSU2f+VrfnQbP/qtdWyZAIsWLxRRMTaMmxhTgEl/7LxRX0kIIqBkYbT5
h1yNRGy9bme/2BeBo21QX1K+aHOM83jTxb+r0FpDjaZC0wKjwu/W+GFmgOAr21Ce0ZzAdqCoJxIi
qnFQRo9XY2lk96lazAt88RCErPfiXHNPQglpJ4EKRp+bnVsDQ1n2ahIMje9zc661cVWlVn9EGktb
BxY8MWzj1sJWAXjI/sbqwhfbD6J9AAzmyOMhOuoB1cVpzCgHdd3JsjGoNZaDnLlan53SmU1+ngx3
Vde/98tg3RnprlapXUjzOirzAw3dgIZa9O46er3Kxw+s2W52rMufbRuLmcZpuwMeGMG3ukbFIhne
Ml7jJ79r7LV0WzwrWEN49S2MYOsFuMneWiRgvBFHGoDgoLqW2W4avSitGj41FVoXpoN/qrOEWQVi
Ce4U3ks+RJIb18zI/6FPQnJ9Vg5OaaNoTCrlkicZusdwjjUqadBIrIYbuhiPVHRYc9sxa0bWAOnu
j2SyXrjrJO2022t/niKyt1QnZQUfWMqO4l11nJO4qzZuUjs3Reje9kkKyBw+KryoeuFF5R16ilZa
jrtLpG7ZaNiNSGCgljk9VHb7SDKnPQm1Sw55nidbHe/ezZXzRQ05O5uYdsikC9GrYKq5TJW+61QN
c4dNnPAMYH/2Pk1Gr3HLT23V8qZEcuYknLrSD5GmjZPyVpr1R1OIR4mXvI9K89PowhkWN53rXAlW
M7u4FZbSNTjRym47qxOfbvEGdlkSK3249RYDYGvzqRHu8W3CGNyNKdGReGD7npja6XqYm1D/3OS3
ACHwEZMVpIywf/81y4A699EmbyoHQqBKjeIx1Ef/aMJg3qADMn2Pg+FW7RCabuK63stW9Y+dq2x+
wwXJJKNysJss3bath+rax0AvW+VrWwJlclsbSMSAtkWoEtGBevFZw7bOv2ET8Sgt6RfTNWleI3qj
fZxGMA+r64DEKbPu3/TW+PjJsE1CqgnD1jB1DmSDXgStbi+4dV53fDGapCURR5OMLfazTvUiLTkg
zUhpZMYoW2a1RRveLte4Rsg10AV5v4ZELNe4/pTrNa4/ZbkG5BTnNJXmX2quBS9e6n6xAUHc4goX
vkQVBPupn6udDEZgZU/YhOCLtIxKnwJSs6C28SRdHrvc9ZxG86FfImrU78iYAcuV0SosmodqMT38
mA43ZN9Y0AMXlnZabX0rD/9GJoK6Exbmr2qsmRSpW/WuUKaSbZc3ATIq53u+jFRivUx7i+f5m0fK
8GgiBVL9bAJIhinVbsN5cwuT9JbrT98rgyr+PCW4rKN52s4xamLzgFQP/Y7i05825UlFFoRbGs0A
zfDznWDC0hjep6FpOOcKxow82L/aMu7ag7cWbJmZB0+h6cQb0CyjtfKrbDxOZfBo+gVfnD7qecSV
/gOfQf0yOCk75do21mlTRz9tz+K539tvClaq+3ToipsstsJXdrK3EtAC7l+zE8Z+DMsdjHuCg9PC
UHH5N912IQZliGM529T16lc3nt+GqXV+d4Z9iM2i+eYo3bTxl1DNzubT1PmfQkUr9N+hvDKjY0fu
o+CmPLtFW25Vv9S+DpAgEq2Nf7uOEcA67vIXxOeGvevP0QGWkfkIQgclpCWkTNxVGjrjj3y2UpY/
Q3jHQjAkV/S1MfN8TR0HsJ7VF9+VJvROiHWPT5nqlrdhpdxbvPmfpEvBjmFTOna0+2dCvgWCp97L
KMhFpGUK4OdFr+bs4EZLWVF9NW5k2DTsnP3Hj8tUxdNCkFXY1Mhg0KKp0lCj3qGyH910s56BKtDi
+6bueSYkaa+e2wYF7aUP84fevAyrHj6QlZdjY9xECs9CbuHQ6M19j6joe0yUqSqrvYpb6jpRfozS
I82hYLQTIkx3dlUVujAZpoM9JciWDxr78iW7lLRmualye9gq/oI6zFXWqy7wcr8K8nu/xEAw9or2
AcWnkK+L1+H4RHOCzfSASI6+R9UV8LU0PwYSvK4VuDQ4eS5hS3+gRujSZjBPYteFkKhyA51zxzrK
lS5xfQO6scldwPV956W7anL9o6bO/rFDFQoW/NJGN/12SOuG1clHX2RU74ESLXGfhisqh8pWhq6H
wjdUa+01Sb58gVI4OREr+zJxVJyvdcs92oHeJ+cQJpnPTb7nYY/1PCkMEhG86NeTHgPQVQznVs4i
zfZRYZqfr/2pOcA7D3li3La4FK+yNBv3dpIb8yZeOjVtukyR1qeBQXHDleX5w15G5IpDx07ILqhj
kzyLEUZZZ8XY4f8ejreXnjQ3hksbiEfudLfTMpZKtIzJoQfCyJjMu/a6c1eyX/S2rZsieKpYFFmx
in9qlSpAGGhnFDCSAM4hH+wHSgRLeWkrav9c1qO92MuoTyoKQ6didH40IcIfazYaE7jRpt3Hw0Yy
OZK/wS/U3Ru4Mq0k6VOKnxqKIPdT27UnCWmX3I/Vte4+y0P1k5yrXGWJbcv0PRYS+4nP4t2ObdLg
AGYnR/lldGvQ7qjkHOLGV5+ka7BgnPHWMWEX8usOaKQ8mVhSJXaJFefSFTgASlwgravrLMqwvxrz
d97OFHD01H+sm/Cr107qN5Ib/sYabFTMpq74msVfij7QvvWNxjO1gZyE6aT2jSQHYotp9ZKP5XzW
IqNdy2zfKKiTwJW7y9PufnRRYxhWF7QcuVpuzMBxj2yhlZW2cFugUb43xWfx2pTRa7CYMjoRHohp
PUPGLGdjn6WtSmm6A/ENd+yHYjZb3oT+X0o8IW4+51/LIEA0ZEipviW9dRhRSVkXM0CJmb3KsR+t
+jZK4BkHveW82GnRrBLdi38jGbByzML8O461B2dQqm+55mnrCpsrCFWOunc8tPEdq4GP7wTdkTef
cghSs/3zLAGvd+zrQDn873Esl4rdgMwUbt1a/YgKMuy+n6OAOls/XRphWY63rPcNVvxBYxmIV6FU
DObreCl6XY5N6547LI8/4ZmsD/aTlvjncplx3dBe8FDLQMobZ+el3vLf8svwC7zFXagH1t9piKEq
Fe4fFtrE697qqqe2iOydGlrNCbJsfs4rJdtp5LaeZ9+1VqpJhmmZ7oB93lJxyneqDenjN67qTzZ+
FMXsWQc79ycIfTRTBC5XKYWAO1Z3NbLaC754qZJdD9rQPQetA/h+6S9T099lnumunQCUhwWU77Io
vzZluS/NKgmjW5EduDY/jVKEvpXVv4z2hfr3Oxe2cRTq3U7m+dvcNb2jk0JjuZHTdGkP04gGhZz6
Wey+RwXo5hyTks1SbMyPA2YkOaRt+gYr9I+ANuxdMQzPzjAj3rAczDFhkS+nqum+d16HpW9QjG96
2eoYefwzrbUjWPpmgNlizarkiA4IvqXe3J7GpLXvKyWFAj5a2a/IYZOgVuad5+g/geFq966pIAHp
QjqzISfagFnpHAa2bkFiu7t6LPV76ZODNQd3rs2e3KpKvjf1qOh3tv0oUe1HKErEEIfN+ft1tgy2
lkN5sbKfiq4mQfoP7Ctp8VDJk/Z8gZtJc4nIsHVuC8Rv4GmBAF0Ostu8bDz9NKeQ1sc76buG5CWV
sdW1jTQ0fC+YPFsJrBDBpkQ8eUiC+eAi3bQwj7oK09DNi2w7JH6NrHwSb69u1WBHvPt+no95mSsn
dIUg5MQ49t2YWmBCs+Tx+1eGg9MgGO7QL8tqNSzwbTl8an86lSGn0IvjuMg+jcB2vGHYFKYf/1x8
JHoFaIrlgqfE+qCClZo0BwyR8/2o6dqL2fe/JcJxYAQhFv81B5GyzctCJ/OZd3eOpilrTWepr1gK
wDQnzddw3Moz5Pb6zU4WhycYWsagHeOMv4Q0/3tUBI3gK1Kp71HRIiUrUdTlqjOYY7mWdPuDpR1x
GwkR1OfS16iqe0ihsR2SaIifFABWWB1o4U83B4BjU11njRrNRxRE2m2ftNaP+osaJNFPw0iQB9YN
92jOmzpitw/9FlqcE3fw9RbmnRwipYWYnSre9tpHjg2G3hItfUj0gkuUwLhP/a1fJM5+LPwv/6O2
ed6rQL19+IdXXXM5Q8g1uL0opEcVmjESEy+oom4I6pOBbDriTqkxABMiPx3unCU/Dcyc/LQpWWrp
CCWNHZXg2DGadDYY0KJxLxnrZEleXyY4ugalNtZ1YNRVrp8REdwrfafeaLU+Aald0uUIRJEj70Cd
oZVUo9FYW/YN7DLWN+P0lRdRfJhRl9wGKgKFXpXgFdbm6R16sOPd2HjkKIx+Hw7I34tmiEiCXPuu
WiWt5b/HSYgEX+OkT4Klb2KTQPZvAYtdY67Xv14rHrAxLLNWp5iIfpEQw4RDNidavGlzKNrSlIEL
eazSVfU2+nkNNSs/W41WkO26ie0utK/YPrkYcax8xWq3NhDhk/TJmRxU/LKanZwakcbX7xoe6HlR
r2RI88K0WyTV/mKZUu3CpXIuh0Qq5XKKCB3Tp0XTDcTnCy+NCs9XAj/F1I1PzHW6nMkUOfuYd5nC
JuD9xzjZ+KsYeXWwC+T+lVsZUSznuOAP5BaXrsuoc0HdLjc+DArnmEF8utz3l3G+WA1ZePxqHKNt
Tn1PAuDz6Wgbj2Xk5XsdzaCTxBhhVuhnOdVCOzsGYzSz2Jic2uOvEmbNqu718DxELeo6H2cu62AF
Kt3hj/5YZlzjrnNjj/u2GpZU4sdVrnFKQM4ROZZ/iVXkM1Igi3iFmjZdtIsVx9vpjfJUfAhafNK6
QC+KcDaC47qXN2TIN2LzJ0OnwyDqRO77ws0Rgk4iwMtOwy9jAPC6lU4XO4rtu3o71PVy3SjQDNqg
z2+kUIlaobUPDbxJpDkUU3pLIvKnNWf9S1D68Qt7QhmSg1Jpb94wm7fSkmtFvvKiupqx7fpYebOr
Yh2DNP8OazrejZOFfyd4TIwo9D1kU2sVLZvOMJ7B9MbsRnloqXfS1y9bUgUkxAZH5GEbyW50Xnaj
GbvRBMFeXMqXzW7ZaR3gWaJl3vRxaY83OJYE1kEfNfNeDnwAe1X2PTfK0udolXk/t4F17/nm1vQq
NAg+YlNkNk6tOZ6uXXJmpKTAnL7D8nmJBSJTYpxl9RtYeEAkQXzpa3Tgpg2aPOOtHNo4sM55qfXs
iPVoJXLwVKn7GwNgMhkBbOn6TMs2sT1OB2nGpvc2dlnwEDlx86oUx3Bxp6vdrAN551TRd9uNyDVm
aDNPCcXc3ujBtHsdKzWzdXjfcpjq+O8hSo2jtKS/nLx1krvs4pZJqAE6d2Qcto1ltfiJ6bBXQq1A
1myZLhOoGY+7SEd2UWa4bU/RMgkttv5pH1aHOkcfbIXfM2bpy+HSNuCTWwoMciCVebqRkctpMocF
K+zK3FlV+DvBWJJNytIXEbQzy1znrYW2BCCAJfsqaq+BblWbJkY87dp3dTsQfVgJqZaQ2c64x9zx
KSR7doxdWKgi6Q0u8Qs4lfQ5KObwnGFiiJQj+twf/amDzNZ/6EdlKzyHbXJXjgGqag5k3c7VtyIG
exWIbaSyKm3T8zXc1HjvKSDgg/01Umb7LMI3kAdcckEqe2nhZHrgJvV2beZ8b5gJxlY0emAbULFI
zZ/SJzo9vYj81D7YXnPSz3Zd6Zu4nMwjNgK/isArf4RWeTmJ/zn5GFpO8AKrfkiPbuXfLed76Q+3
7YJQTOu6fVhagmbM/9X6GMugZ659/k6HC1DByMe/FdTx8SFdlL2KGDXaKTa/CpYhcm08NvMbUVuM
dSQXgdZ09cIg91PA+h/iiv90S4xESwDpfokeh4H86X+/gEQ2I/gEp8j/rpOZlasJBdE1y/RG7Utc
OLRpOsmZaQSMXmJwm0iVtXQ3eWLeFIMCXYVwnclkSlLcVrHbe7/gp4kSdD1cry59EOwQI82+Tn5b
HyPUQDdSTGsjHZBhhYR2h0fjs66Wt9IfjpkCRigJuUWouZmGc258hPDZ/fd3tT1Sx1/6k6CvN8Zc
tUeEkpWvv6XTCPmNKXLvUYaPIS6ysGUtjZWFxT5kAbW8FfoX6c4nKCEJ9OfL55Vf9PLB5PTyZ7l+
kMufRkO4f+0YfCAJ6lFm2mpVk6+yIRra1TyY9dmIG1fbGV71RZlqde+GUXNOS3YnNsr5rPN3qKBY
z7gjo3VueM4K9Ix1wKXbfJ5qCOq5Y5drGW0jCA5duSWhb3v1GkEqBMDPEwLjZ83yzbXvN9a6NlRU
gz8Grs00D+ZmhbPKfOME2jHAz9hel/kUnP63UxfRfNDMQ1yswPnPx7nbSpe99MuZXELOKh3hUzQ6
kQaa0eR+57800Q4EnXKWSqNUICOjtw9oiX83zYEtlgz0hovsZFAa20tnkcQPZtliaAsat9qg0LvK
402e4dM0I4VhrkKEm+/jefzJRw8OzZim99VysPgq3WtqjZ6CtVjOL02ntcBqF/iYbBPAfBQqHGrA
U2zgCmz6v/6YTFnBBpOD3mMCgH8lo3KZavTW8htIFymbA3oW6tnw9PBkFPZiY6E99GOh+SvXNzed
4od3rTTTfE7XZVKm+yLz1QcTEcQHJKQssIzs/PplnkxOc9e/Q07nvUvmlmX7I3WG8ihhcnDJf2zh
kWibax/11MtvAUpm4Ux5r2NTo9XrGfk+Xqo2NboJafldejFc+eg1bL34nqjo+kpvV0ZL7Kz3yiNW
5vWqKRB4acZB/1729W3rBGAZCoT7cZPN/uojUAigUP3XvNPLTRy7yn1k9x5ed119DGvVOTt6De4C
54FnuZLZsKJM+7RqIhCzIKnDpWSSYFOzMxU3fWF7ky7WMNbvtpjXeTdbPwaFlYKXxeN9s4juRnH/
sx3ZKNa2jiKqaYPiM6LyMS06xI8iFK6WgiCuK0i7LRHS/IiQlkwaEkPdNHn00GCKcnk0lIr/arZz
9sjXb3iMkvDyaNBbvBHqSLV2slEeS/vVzKr8MQIe+kcUylUW7ke4L2RxympseZaHWfCkJXmDVgst
6TKWxzrFk6eu9+tP/VmPAlYzYDYwLKaC0xTYw2awu/EWfeHx1svQcM0jm4QnipNbXIbGEIM957EL
jOKyP7luQD5tSOLMwjVJNiOX0yxZzFooa688nONXE9z3h9olb6dCoNuKjKiZ9GSQedcuOqNm3SWI
JITzHgfVcZsbmnUzLFrd8fhDG0fjLXJn42j3WgEACj+50OYd4iZtSQFRcx4jE4DP4ifXJhYogUF5
MWzwFQZ5osdEX5R8XFKAWhb4jyof+aJ7mqJQ5M+/EV14j4y99D0SZSHgqyZZR8Gc4FDhturvZt7o
pBtuL7yHC8VBex3sJr/FSw1mhDAhLvwH7TX0oxwXFBzyEN27FUyBan6PC6e6d9lL+KvSrXhPsN7a
XyAKShdY4K2WvN1FqzaOlT1yn6AwPDs9C3sJPD7uVCQvniIz1Q6ZPcw7GGXZG8mas11a7DnFqQtV
A/KCRfGWQSg+Q+hQn7gRinNfOG+BEOIxY7HWyCM0exm1LXV++i2nciBhW4GgSpx13ySULhK1eiNN
AxOyVs6xCeBilQxzvsa1Z956SlLc9V7nrAe1X4Q1qPXmJHIeYDuGd5phRmtZ+yXt/D6gU+24G1g7
r83ajDCFXfRkiwr1/dzXnqnUlCtkqJ3f7UDSv0jbnwoMunUfZVQgg9A8FNpc7CPWehtYmfNGy4fh
ZKpjuZHHi5lUj3pgOM/S37K/IelDwfmjH4zlLcpi9S/XTPO3suiV/NA6FKkctc1vAUsjnLbI+ZGJ
y2/HGhyYlA36aWUhHHMHUMQ/KSxvBcf1J9xrGQxcWOcLEeaK9IoGrzyiKJGhcLUdFm6V2lCSNXKv
xAg1j2/GMrVvGqOBF4z0HBoy1Hqea79E3msYtTvHte3b0qA0qrSQfzFi3Ftd0b1hZ9HvazSQlnun
eXUMIK3FnD+AOxhW/ZQWG7jtJlB1W3vTql/NrKJV5zXWTRaME1U8mgaaSiSM3cdiEZGq/b5aaWME
GHyZ3UQIE1lQYd5JuxEkFCgq3c0ly6pa+Xv7Qvrl8f3e/hSvG2p3o2eDsR7bckIQMgaLASR90+to
zzldEewSp7Z3E4abr0asUYbgTXyQUXIMCcrtuXUro05s3hh9Uj5lg2MjtH0jQZCunAetqu6lZdjR
BKY6pOq3XD/ra3KsKdq7ObyIznI6bBu87Fn9BUC1f+6Xg5kjb6mjU7WXZl+7M8js4ru0ZIrbRG+O
qQa4qBEPhKnfx8gsbqLCM25w/6IKutThKqOAPpGE1VrqddIndbjBs4EsoBF/7VeUUNstKdCLLaPE
ymieALxdYqUrT30wt9XE5p+/+Rrk/JcqHyeMWcEz4DEcX5p2hCcUlYMRRH7u31ll8yolCCqU/p2r
lK9SrnBDz5MxqVZYS6RDpKCP/sO85SoS6RcQVy3qY7tIzfayfJRFo6+gWO/YYXyWZWboh8Hey8dx
I6OsStOH2XgbdCyFFyFlOZTIWt/62rC/Jvxs9Pik65LvwwvCw8q83/u1h4JNUqQ3qV68+QszLQ3N
4aZvxxgUJLw1KwRC3oRaTeaTJgTZrdlE/UtuRv2DhaVEFX1j8eP/5Q5/JUA3fmcKbkvhbJXP2OEZ
uwgc+4kNEEpvgbU4V6TNq2+Xv7x4mjduYDdrZMEL4Ku4t8a6Zu8dEZ0BP/6vtoyny3iX6nyFK+gi
/9Bf57ovVkLIq8KuecJDhadPOd1KV60UyCvG+rMQ+OQQLJVX0pDowi48v8vh/zmpDCk2jsLGVcN7
r5j5dbLY2cZN5x5c0TvQO7fdvDN0e0DcOyf22N0VbQVwZVK+WHCoJf9ru7Z5QFVn2jQTaxbMGKL5
tQ5BB6YkhjYifyLydBfhvX7aUKPFbdk2rD1M+mfbLJzbaBHokjN4U85tW/HwD8t22v4xICEDdRb8
m5yNtPIMl7p0RCQknUx7GyLPthUChfgLe+YOwZEGhA98C63UbhrKhUcNw7RpdYWIjbl/8IIyOgro
a5ZRORUoGWkAwP3jv0YvV1hGZJ5canBidWti+8pq3+ElpSpg+Z2qz/Sz0f8aebkjIk/mk5UFi3lD
TpdEaasVSAGyyWgAbWqrJoAenvWTvrncTNIePUPfFAC41f11/HIzDUl/dxG8yEYP7omGkEfQt8op
njV11yVm8KTiPQoX12i+DYb7FItqNH+/pLDUv32n/6YiTfw1DXP43XUUPKbY5+3HwRluRkv/NY/d
cytIqsZuMBehefkeWrFunTp9eI5KZT23+kVH4IIHHfl7rfhf8myVfZarxNEdzrWXDdelL02wbGG1
UyMwbgC+DJqXYRzVt27D89N4o1in45mRd0BKPOMNE1x1FxmNsZPR2sVmywwtYCNWB0bbLNFU6LwI
5TgTu4HFbtrUpvBktzjHyn9f+vo6jleGDUxemobqvIdIUw5ylT1Q4uFGm9VE3deh/X32xuId9con
0ch/JesqycZNlSJkhUZ1G+yFBC6H68i1T84GoYjLqdZhkIDYMTSmSDvqg3OIQ7hYjmv8pSvqOans
4HeeAIGBwQnSLPnZp4r+3a5yNAb6PPlWB1Dh5xbUmNYANYIxFr8GPlJ+I4ntl6HUvbXdpVA1dZYb
acqOag55LGbleKd5VnZHAYzyax2YP9Le3afZguaDiB91tfqj91iX61ljPwFcGncVv/CpmHjG2zUl
YbE8a5UuOSj6eCN6ZNIlh2xxD7qaol1iFzMhiRtMIzv0aXIjmmbSVSnTazi4PdSZrn+eoMp2CbbT
3mLtCOEp2fqhD0pgacIoj+/TsD/6lBEQ3gI1TSlZIXea2f0zen71wdeWovJypZIsCPtEY3H5APKq
fQBdr5DXoHL0ahWDwduZbv7tCnuVs09xCfdVi/jG/ErGxPgvys5kyW0kW9OvUlbrhjXm4VrfXnBm
MMggY5Y2MGVIwjxPDjx9f3CqxEh1dZn1Bgk/7g5SGSDgfs4/zDs8L3QAkSrhRW7pkh65PPhq3A7z
jlDGdIQrdXcKLzLEjYrEYMarT3aOCKrfQ7B9RVI1f46cfCLtBG++j3hfuTputiNrFsmHynFmWYKR
qPaGp2bPEfjXrZiMbKWog7LRK7tYFkrgFfC+Iu0eid2NPwXB3TXmp/VT3g/Gg7MoDbNA+CezsNCw
KQfOazjb0H7mVTGAbjSm82BZP2SYapnHU9rR90ZehM99VW3/sCG2Ig2mTTDB4Z3r1vKAHE5/EmGC
La71KyTjWRnom6420iV//B6I2mxR45AzupcyYFd3LVetcZghzbaUKmGBFfEUt/N80SHuQP0cZn1Z
1MducoIzT8HwXM8Hs4i8pWkBLpAdMiZ7I7D16ozumMfLS9iBygPCAMf/xzWSQv1LFJ62lxNlp6EP
L0jyGTuth4lTuDj4ybrM9ZBZyGLMEhrykNiNA7DE2d9C8uxW+5HNwdJ/1v4jlOF8d93haWEybfNA
uIsrwlwTY3TOzZWN0VizRiMGAch5dO8021+WnQYbGHDXufU0NIH9FIXvbeMPjzKS5oMAXdEMO9kX
lGN+p5QuifAAhOV1DwX2edrcIB95NHL739oS6vEJHNI2+StFp2B7G6IL7Jaxvkn30hAPHUgLKPoT
Yrbo1QRFgCVfqN7Lvtx3xGosp2YreyMX1fooHJHbBTj+rFhqdRoj7Tq1HrV6kTUzFloE5hIdiZzi
zezJYpPT2Gdu8iNEF6NZk8oBkB8rx+v/Q4wz1+mEtmldaDb1Z4A6KZjHcxmU9SmGtX6D88i4yr8E
DhpjPVRBPo0lE/JprD+b497GjqX4CcQb+DESU0ZxgosttsqoFCwPSelqfvbRBKI612bcPYKjfJDh
qI5/jZK4B30qP48y9AcZDqlS+IjercKqMZD1Ed6d7uNByvLWAD9RNksy3uXXoDHvswTjvrYfVoau
xB9h4U78OKLwOUs6d40XYbGsR9QlUbNtH21UG/dh5zWz1UTzKA+Clyurjl7dwhnBazV2IUaifH2O
ZzR7Z9vmtd5mx2zEY3OadrLoJutnsgbXAVwV6HfdwpPpB/gj929y0C1eRE661jCvWt06eqy2/1XU
rBofQlxZuCsfVMUSBSQMEAc8Fq5nWjSecIh9TC3kcm9x2amzDzn43OahOTswyJg8xC6c0c7Rf7K3
7R5yB6RiacPqIs/0JtR+OpCeSZZ4cJRvlUAX1FYizDbspniDIecunNTM7mVvMJkbTxvjS5eiyWmt
0sJP1jJFMw3hdyus/L3kf0hOyQT7cmM5nrW83pFuoNhHeBvXCXJIKnBeVpAtxuwYM6nc9p2jPIuU
wj0OgYZ+Uzy5x3E+I/Hgfu6NzVfyTcESk3rzHSWSlfS78VmrroJauPdCq/QH1ydzL+nmQsEYsNaS
l8HFDcNvWmsTANFe2n3r7MHRmctAafytH/CC5LXQ3g9YKct3q3xnRtH0ghJdfpQtY/Zf1gS8Qvl+
NWZ3Zr6B7JMHF8Mr4FnS1WRISL/XVrjt8864tPPBdr0cg2zV3gcTb9Blk5n3DXDf47XpKXvKgP5Z
jrUKXh6+NWzk9AJo52Uqw+BgaeKvX8Oj2c+atOVS61q2B+SkxrVWIxvtj/PVU8VXl/IbyNl21b+N
ho4BxVyizEiQLZ22DNa36qSsSd6atyGuk5D4lD1AbagEyHqnqzXaapwqfU6y9Ub1FqbDhTUCGel6
vMNEu/w5ae23thRoIFWmjyx/YiICVs5YBfw4I7vKKL9CKMlzo3yE4lsty84BJeUV99o01DgNkua1
WVRZ22l0/qxoj0MRrZKAh6D8Td0OcFee2SZWdzIkf6lOwP9Nw/8uIxR4EDEMakz99MkrFjJYO8pq
8HzEsAwB6yqffG/Xp/XRmHUQkXOt+sX19NptYErZcz+gCjIPh0FOlS5GMTsonfDBmMJ6oSilvjUQ
cHwY0OkzF9OIolVsKLjHzcHrwPnMoPp7p+j55dNgedpYCD1OSXu8jXVcxdo1rvMiIU0SwhRngbsc
qDkvcwl5QuArPshuebjCmiTC6TbnEyzqNvwalNeUw7MG+W7+Yd9wEP5uy318RNYXBV/xXZ13+TEa
l4g0kWs4CexDZMd1XPKvcW41RTtDFd+H3/LALTfLUaNwflQi47sJpHErO2OpLSxPx0hP79tWXdzG
/jHfCbG8ssoct7DfFx7jcK+hs3ffOL3ygIOJfEbd+GldWIlFafnl7tbRsLrYluAWFjLWOd70UCVH
ea8XsEmw8xoffSq01p1RKzS17rHGvbnY2mGu3f/zH//zf/+vD/FfwY/iXKS88PN/5F12LhCvb/77
n7b1z3+U1/D++3//09I9l+2MY+k6alquaeoq/R/fHlHIYbT2PwBFiyIK8vQObHe2tqIECp3Lj3zO
jcoMusycGzB0SVfrTwKnl0ZPxbPO23uPa5i7xmZ9+iYPlCvdNSkKbR/n9fjsWTXyOjOlVdNSFP7L
8aT54MPrQSCNa8bqN9RPH4Xo9J2eTDZ8tgFawx36eeYdgnaH0iGvh3357CqAT/gCa3p/Y+eqomP1
lwf3qENuKGlTRsId95qhC4SPXUAFA1zLox6sxNyMUuSWVJwinMKKl6QiYhwrOCQj+ujAytItcIfk
GovG6Ggr3P9yRFFN9kngfHybBII028kLpSnO8//5r+Hqf/9rGKrqIc1OtsZyLUPj7/H3v0aaGKRd
wF3cpQk4n9EK6nPq1jUFQ61Z4bZbrmVMHvCP0I5lE19D6MjB2uqAX+tmE6+ouKLvklbDA3ya/nrA
kCMHK1rw3gVYjbhLGg6glDttO0ZDE63bpvqObu/ql8xH6TbuSWlFsAxVssuIYkFvvLUpNFDBmoLm
oZ7PZIdekR+QMTd3ACJ0Ld56MnidXVqtjmLANrUMHyoyG8brFjNHMWMqfm04lZZ3faoZvzacyAXG
oI7qOzlUThrNhk1n2Bl38hUIp6LZ3y55jXHJtPbss2zJS3aFiDeyiZ5f/IBi0XXPKq8rLwlW2rh+
jLykpys+Gm9senV+QLv//Kc2VOOPv7XmOQ4/OdLEhgVyXP3jl6coroHZWB7uolLV7kTqkrdvcIfQ
UzSAcTBwV204gufxC9J1sj12qQ035kkfY+vUmSWGeQ3+uUskrer1te1FSnPvIezmRN2/xtQNfwUR
o5dr5KVzCkF/72otG8ikJ97z6CVfscmbPowpe8ZEyXsZESnbGErX76cqsC8863mGuZ36EbQt3ICw
+eKHVAonMpIHrHR8hB8ajDunYfpAbq4dxujD9m1vmdVdftJ9gdM49zsUG6uGUgjJz+TTkqCxF541
KOcpyVNE6ZH2ML30CWnU4M6ADPcgD2pNuiHMkwZx0smFQwt9S8Zkr9CjbtN1RrCs+76dbQ+ZFxZk
I/C1O15juZiZl72u74NB9KtkSCLe/ika177ekofi1oefjhqOPOjkFBqbba1sTc4gjrYlDjfBawvp
PPyVeXpfLyJcyswNi4j17SJWgQYGEIT4euG0qqo9ObAMN8FYIzmI0wGPd40yUqyVpyzFl2hI9BLb
k6o8lXOshY3Oa861f4RtFO+uo2WP2cZvvtMBC5Fz5xlymmzCyH1QBoB8MnS9iDzVCmev9a0BUcXg
wjImr+LpxmthR1urj+NDPwFYEL8Pul0gaYCiPFhiyuh/dMhmGLSwaCpgxbIpZ9zGmbZi7DN0a/+I
35odSmeOh5vZv5s+2COssQwApJzgdPq0CkMka280L7V2Vq4SZocAOVoK5ZIgNtPG5g5/7riFrqQy
65i5bCHVr0qRiW9dVFmLpinFg2am5rGu3H4pO6ZsOiFOn7841lTt4zZN0JMrs28IZ8p+DOK7hVYa
OxXRkRNJyPbkCIcD4Pe1CSp/ac1NF0CEiQg9JW0V4MTGCkCWr+QctcofDLyy96br6tpCDrciduSg
nObLycC1z69qe2/a7fk6SF4DL4J8A5vTXcjRPfztHRtjsv9kdOOnst85OsZ7ZaffN+SYUfJ3zUti
ICCkRddGTNb+aHTpXnZ18yC758dHoS/D/YymjJnsvygtwkaWTdlhzorOeGmkpLYZJ2M62Q9c7If8
ej150VILWKbNkJ350+XYIQapFrSX2pgskMjGdCwDhKdsICAjWctQ0VFz6KDa4Tc7YWEbV8ZD76vG
gzyrMnNa2Lo7biNk6WygIHR7arFpRse8v8YcJW7vUxbwsvMaGxoKFJBugQ3JD5BdjSV0SMS4P8jm
p09JSY6IpL4T8wfLeDYN8Eb72ZfNA7Azx8tiJB/Yh9+vMeCdx//8itBd749XhK66rodfm2N5nJrW
vFz4tDjjea87JLGMLcYfM+IrtbV0IxqzK9/9fSyq4Q4ZLv9sKoiRtkOVfZiquq2wNnqvTV4lVTF9
HkGqR7yXGSZmea15PA8ooFe9QIPdbeACz6y8KWy7peyVotOyd+pgClu5anwa7Dko+vLTOruT0m6a
aIh4E7lQwJOxnJ+xLvoxldAv8XwQBoCoGK/unYyFUf0aDbV+EK79VwKd8w5JY/1yPajKFgf2+CRb
crg8k9fRkpYORiC4Y59Z5ZYHbdZ6N7ywqxdTjFZ0pWjzOxHV92ZUCV5P53aQwqD5tz2oNHqT/nnA
PF5eeZovLyfJpjyTMdnsWHuufT/Asub3J6CUwXv204f9v65l6cOFEoK6vV3v+u3mCZ+//O3fUYR5
s2sN7XD7WtcptyHye6VZvNczIH6xZ/tHtknGQmhO9sXFi24J22Y4gEh0XkcPJDkLe9RlRrHRZmqK
VFn6pL10VV3iCYdC8LzFux2Q9TOWo+VW7PkhssiO2yWEhzrF5o8eq2/w3+wCZ9nB7z/bvfGBqoW/
H/US1zdIMDVGWbq6dJTZBW4yU/JRWbtA9q8vWvednEi5G2NVbFCsQrir/5F0inMNu0OSr+zK9reZ
Nhj9YsoSnHxDoXj30VAVm34mf8hmPMfk2XWkXZb+fatRL+zs2jzIN0vjVIjLh9r2+p6RfGOr04GR
R7r+wx9V8atnftHIMZFlNMu6s5DsY921NVoHv1UjTt9s19l2Y2F+sz3HXWJ7GByx0g3OVUxWuMSF
9JsPy3RA/eaptQSWCFjlrWWcX2nQDfU3CxOsdVjl1j41zOQ5UTL8EqdgPdWUh9gGz8T0BKs8Nega
MBpIpV2DLr+sQ4/mjYzhrG6eWsNn6zRGqrfgUdjAziQou6vYA2PiActfmNf/iKhLtmWt+AfXaOK7
pCrITfRqTaUvrzdATJMLD/xyBe6jeSm6zMAeQk++2ln1CmYJsw+RrrD5EwcR4o/aKYp2snOderko
WMp5qn66xjK2pIto6PcxT/9D21W/Our5zMwxkYfcyN0nx8mgnEcl6SOIcB2pujA4xfG9dKgNUBJX
fSs86TFcNzCzykY2gTFCUaqLaDvxvD5J59qQN/Xej4Neebom5jXPbIH0NGcJlhSJUq+SOG8OBlOe
57hELsl43BTn//yo11xv3tp92oiTBtNs1QHUp1lsBiz7j62fOhQpm/Re34iOQrEP3G+vtU1ARQhE
kU3R+htCVqumj9MfthX/SMy2e4nNEFZ2lSHIV6Ta0QUtv1LccXif0vzEG/H7NLEcQU+wXY2Uc97w
5YjWqKtmO9k0HfZRIcUN8p70GqG5ynH+eyq1QXs0QdTLcNiY1b052CYydvxVS5FN+2b8Gmid/aK5
oj93kYFYt1q+Ybzq740BmYh4zviGSonbUqomO9lb9tGbrjx1CMY9SRdETXloxRA+ykhblagWC+5s
BOTygjLKtVMVVbYLAzDenp4mgEn/dRCleKv4YW/dBFWDoHTja6eBdhu/nd9t2S2n4TqCcK0ROOvK
KqyFqXnTKfcac9m4YfEyjFm2zCbLfSWnoKOdnE6YkIALKbHc+aq0w4cKkPCvIlOfOsxUv/PgOISq
H/0EvbbRVRGjh+AAhmNdFi9iAHlCzV5bNa0X+HUMby4SdFBSOzj5hfKIoNVehrFUCAEvK6+q1dz3
fT8UW8ueUDnwM20/x/KpJxGqIwC1sJIiYbezVUrN/0C/nPxrOsUXiGXeLkbBeae6pIrcylDRteiQ
BteQA8/+r6GuyOKFrZng3OfxsBP+GO+E0OXlpXXIRDs9bH9d+m9DUTOynoPO/YimWr0Ps25cqwDc
XpTc+Fl4lf3DGl5xvMi/Fx0ZuzhV0ycoU/2inKIXERpkvxzd27MUTJ4LC1XGaDKAm5lp+tzjRXMC
Mf6gmphwYRca7holKM8lcLqlDvJu24gOUoQy3M+pq4NsOVo4Wouy7O/trDW21Da/pKmivgJO/Wbh
zP3DxurLrUPzI68LNtp1Fz2ZceVuOjVz7sICNzDLBpqUz5OwvfrmzJOAFi5KMfyaNAS9vUpb9IQl
SCFBFhMZ+Px4bcGq23vhhNfqDHz4+wg9wdgqUqrzaCgai9P+eAXf/W5esXlhW8JUAeerIuwN/rzU
lf5URFp5MSlGadtO6TP4QJXDb0O1H3ykYw+9k93LUGr0NSWItBnXYES8ZdQpNlkODnJw7nCHplmK
SOaQNs5iUOrgTu9gUEP4vsgN7uAWd6oVUDyZQ4oCQTzk4XPb/JoBOm6NS0n4NkkbPXNdB52xkjG1
TVeJMJBwb7qjavrWgz4f5Fmltza/vcZYkqfSdkKDISGfBFEbsIkWDg7QZR0+uXpYXYwIdcz5WSEP
qZ1qK88jwyonBG5VXnzEa24j5DWyorDWfQabzdOeXbTr7iphY3kjm22bPfSieWi4RbulF667ykqe
ZZ9pJy8d2jIn2XJqpPNxAtu3vladu7j012pQaat8aFHGRWeIFwWZ9v213eZfrClxz6OpxOB6zOkQ
99aXa99truxNMQp4vM2XMQBa4wP6PgsVEs84siYeCr5yDM/4sU2iatti4nY3TcbswkNtOseq9G2q
rFd5g6KkvlR/T8oMtXr0U9D3aII9VHqWnexSQZ3bNx/lIXPjYjUpOctzq6tPWpcmr6HLlgwLgqdG
VOEr2OtuTF6zUFGfBq1dskFMXvNgbC8T5ndyggpO4MHmPQGBD4FhRLTwui+RFJwQOZLNklzzoS6T
77Il5hGDVWSokFTBIbaom+GlvGldUKYC1fgLWcd4iaGi82HFe/nsEjmq60Zt9Y/5pCtbOdTu7PA6
tChK98Obdl0Lg970nadmliqEtR9CjXe7rWRp5UCPAOFr3VV0XvbemhnaSZ8Hz3PRlzqm7NUPdc+G
PaNu8sUw/GTJIxjPt6isn9gzn2Vc0cSwrt0cOjZY3S8Yt6KXGq/VokCSE7WpZTWG9TdRKDuMufWf
FbaAuEFY35qkUha5qJxH4dXjxhKxfnBmoFgn8P+LgnQX+Va6k9st0/X7FdWabCc3YxCMhpWox1+9
KbXoVU5JAFa5nqzGHN9G2LXGi8izZKeI/nPTm5u16uovhdX+6r015dwSX5mnouTlOIQuq56Miokd
whDEmOJL1FfboBrG7+DTf4x+6jz7XmhvoqKgcFDXYFs6KpwZYgl/xcMPOVJPkZWcCuoFOcpEW69h
9V+bZXVH0g5L8S5ql+XclLEAPO717D/HSsriU8CWlVWGjf86CFwVvdhgO82nrmVXyyEXWMs3IqSA
mkZHeSYPGbCdtTO2+kodZhkIHUULNS/ehwqTRLxC+3VbasW7A9ZkEVeUgLOsjl4NA43heViALtpd
2vTush+TL+xcWuVpqEptY6Etz/bFEl/biGqDAibopJdqgeIPHVLoWwUHiVad8qsDCkC1kGLfsuM2
Q3Z4FjmdycwuIQn4RwikexZn7km2fLhGOz/o46VsyoPStK8sHV9HHvOLOsx+SklkHpDmSXIL5WFw
Q0DlXbS/xZsoORcOCApVMZW1ojr6M0pVxSJVbdKOq1Er/B+W5WeLqDfdZ1XpxdqINmZW2Gev90yk
kELlHT+eR60bnJ+e+F5hrfbdtt10UfP/6kURDg5nLjngwrDEXsfGDrphd2dleXaMgtBlTZpN73Dj
7q9o+6EEXVYkbzhUVUstsu+MsEREoijzj6kvdu0IKoc32LE0B1AuZjKcxzL1v/aapi587HRfChyQ
VyPrkXMmYDjorf7WoOdzloe6r/CESKt6eYvJswlDhSkDznyLC6vT1jlw1VX1e77sNaMDDjPDAybX
sbeAPeHNPPIFq319qSklikSel/6VqYNxQAt0evQjaOGKScbNsKdHGVIFyt+WHvQb2ZQdVaQvOrz8
zto8rI4be2eZJE0aI+yRC+Y5lHVADstYPavszw6eD9wyBrL2V/gcWnn/VyQia6UYrnMIRVWeBxM1
2QEK11/qYB+Fb6t3ddpUGzP28aiR2qLXU/ht8a4ekcr6w5RF2rPcFEuv3VLG9CpDaqRBsguU/NAh
A7nOgeIdlbBylmOKFsOUlHOp6Hcb9CmwIQfMfwXEY5F51Ci6wo7f0FbGnjT1HnNvVJ8a7B1498Vv
qGUGR6fHwkg2nUSjXtukzTof8+QNX3GK8NB5ccdisG4YXzHM7B9kp2NRIxcKq5s4vOQwvBYqRqgv
eaMKeMBKcU5YnG1HoePfmmvpHWIc6i7tS5wvYttaa+rYPmZTqOLOmIm3XgWpqo5N+aGY+S4WDgnp
NKVEVA6z1GL2oI9a+c3OUrEQYWS+RI1SrIaid86T5cEcGAb1fppQ4R0CN9zzl+uOccEiHiq8fYlD
21kKw9tXXdUgjx4290GmUiyZz24Hx3eqDZqN1aLxetzlMHhrqe7E+apnv6Vue9a713bZqQUQxnmQ
DFZpka/qOciOob1v6vQ5UEv+3/iq86iGnv3YI24WZQMbGcr9j5Nj9IfESn7Kljy0TW3B0gL4KMfH
edSefCO9jleUwnkcMFaFZieiLaRttCjcUtw1cTWu1Eot7nLV7N+tZpfMnLDG0ou9J9p83UvmWBF9
Q4IyvzhxVixbYY0bHz+mBXuH4osmWO91NsxAAevyPcK5ag5PCOHjF4tO2bWptj+D3u/P/aQYPJXq
7+S4yi92l1HdbOJ+H7RN8aW31oCy1ffcqJGvhoW0kuHab7OF2TsadXt1vBTJ8J50Ku7hwh3uXQSy
11PYa7uMrfi77+OFQxH+hZ8Xhp0JOWC7mqz3wXGzle4gwYvAgv0+ItrgBsV71avFwYXIhkAZ4caH
udSZMFaiBHqRyJV07WOy8Sp42b+W6Itd7KnChZwQqfX4XmdvtZBNd/LjXR4WwXVC1EQov/Pq38le
Oc6mOrQlZ9WC0Z7eozAUh1jo3F/zIanyRR50xZmyl3OxO0wjQ/TVbwPKGlSSU8IevMV8cpib0e2z
VZpQxVpqcI8Q8gSFKK8iB8Ju/1mg/HgnWzIemvUq1/Fra00zXRmhPeQrPygGeG82UvdwmbX1mKbD
wrR1kWM95ff3Wk7WYYOK8k6zJoE7FbFJ80fleirn+DFEKdkjrybPBkCnccYOJnJFdw4y6MmjEg5f
DSsjCV3l4SkYNP+caybOwXOHE3GTOZoCqaMJ+wtZpZ8Gklxf3azslrqvJMfaLZVLHel/XS80S+iq
2RMunWnoTqc+h9jgxHgdZJOgNgTiTl/I07hsX2eA8P5TLFAy6053A9RimItejbBXeECHK8vRzZWc
Fhi9u/FquI1SAlXD2E1rsvBB6qf+DqmWEzxYTdlcZFwleypHydBkNRrldYhOiN8ULMcbbaE3E3wI
Ny2fatVKD4aOYLPraDHAJqt41RQL9Uc52CGZDIu/XTphl5RIzepIVWb9WfZmpROgkVgl69Boi6cs
jNNH03y8DgUv/1c0Dm9oE5bXT86MujuZETYU8wfLK9RF+evLXC+oRdn1y8imPBRx/ekL1WnQ7CBk
YOQ9f6S80t+/VOd090EbHKfQS85I0afnWDVZPJDOAvsNjel3vGs0CtGZX25uHS7F9FNUUPybh8l4
mqoxfHl3xpPwSKx0HasGOMhsYmiCzsmOZL0fC9hKACdqlp3kg6Kd7IVp5j9gPQtdvT0U+VDfUcfF
sgov0rWFtpi5z6parMM4JAMMlnXlF2G0kVpo8iConq0q7DA+xVJPwz8Av9BNEdpACjHRqE1Rb1qj
bl7tVn+qnCD6bkYaON8oJ7uCm0fGcufOc+PoDFiadfU8YuAfVBbqh9aQkbb0tnvwdJIclHOjTWTr
ymsRG+c6HhCmt9w3i6zkS4/1z8bO6nqjR8a5QioZEmyJfzZ+PO95ZJ1RofV/1Ea9UfJWfBts+HM6
S4qLllb+dkyzcS8nxT6m26k+Te8pk6Rbcd+WG9hb46dJmRH522GelKOp9TBEKtTxedLvT3JGVANW
7WimX5CA0ta6kqDFp/Nbr6DP4GaRZB9DgLznfxwxMgJJsn9/Dfjh6QcSvtdrwD9fTXaQHv3qi0iV
7CwPOizvcwVReFVAU15nWuK6vDO68IFh8dSx3pfjsjDzlg4CU0lM5bYT7sos2vRVSbNokSua9iNO
77LcNH5amvvWWoX/Zk0qei8mSGUNkN5OU6p+L2c7v2d782xVTfXfsz0XOt1I2oPHH77Lne0sJG82
LyOw25ORnrXAmk6yQ6axS6Fyz+JqIqF0Shdb69ChBNtKCpz+2EQoaib6JrSaZKdqbfLFdV/klqUW
LGCKfKaJjE7yxf4c/ttouY+Ro+NBsxdDU33pgtYy9zxP8/t2PpjFLFTqOaxJm2KmeXtsmAIeH6zv
kvRRixtjS/XD2lbzDnXSig9H5Qnem73+gqjkp5ZOK4EPCIaMne48UrbCuhMfufLksRUBN6KVLx6q
QxN7iLcgSHTM3Mbi2uyGNFlTLBA72YuOFPXyAeQRms1Pepdve92z3yJDG+8QY6PmncbkLYWtLYf5
+0oCv+Tuy4PaRu2u1Qxk/LRZ/L00bCp0c/vG9NfLvEGjh9WrFXQx6cPUIsHlxRDdC5T2LfNJhuxx
LBZ1kZUHwAbWk5r1GA78fQLsx9UgneqtsEYyr0lWVYHsuxmq033ghz1MbuRK5X3dZk+DkVrfAM9O
qxZ7XLSEmv7EDcAbI8y+4PA1w7ch5JG2gDZoeGIjU5Y6OgsXXJgW8Vjyxrz1uqoerW3IX1uN8g87
qU5su9Yo36tueAbWVl9EpioX1/HPwizLdzDHFMEUxVrLUTrbo0UP6+7UmAk8QbQkDsNorGSnnVvK
XnVc0E7zFZNUoQBAoecge52Lx8XuKm0eTpbwrqRGej1ULJ7yxa2tFfavnhrm+AKeZ7Zm8+/c3ebl
TeiSERInPUdwFGVle49CeP3YswO6eNmjj+7Po4yksIl2uVPES9mUHVMYIAyQR/pOxuQhLzaQ8TGm
SeCfZ243LoesKoLlhMrpHkOUcgGqPLrIw+Ai1jLk1UPsBmVAlqgZHnSdxZdsokZdbID+FUvVbKyV
EVloleiRKRZx6bVHeaiKvDtOcxESrNZ3GfLLqT1+Guf4cXQoKoDW81g5JCWXs48hR8eF5t6xU5xQ
iU58904e3N9nf/bI4aE9pktURhHOmgfKmDy7jh6jztgGqPsaQREdoMRFB3n275r/XzEv7pGmcKx4
dbseDHGophALlGwcjvJASmI4FjPEvARTyXPWXd86vd/DZGxUsRlNAbPI8XIm7Brkp+WpOlTxfYYw
oBwrpw5W8BtfT03dWAuj1gAKm+p9YEz+CqgKxtkRtC+7idRu4UQ9In6KrnEuB5AfDK4DzIrS9C9B
q9xvj2xsssdIVZKL2TwGqIgnSPmp2d5XbXWhm6iax7z3S0wAt9HYGGu3c8J3xKqpVdceytgkUt8w
sW34Yb7XgRbfF/qcrAzL6L0vwAaqADT2sul34j5V0JjogIRehkR7srI2e21MkH8CiGhOXcauAVrJ
poUFrr3wO+UdNU5tL2PO4A4PcMUYbJR7hTLHQbZkHMJZdjLwAZW2l1FUhYdJIJYtm13tuqtSda0d
C1WDEqT67AFJPhd4HBSOutLG1D11fYGUJsZHPgITzWONYwnpIag1qwjxV31WyP1EispsQz1ckrp/
63rFgkU6BI+T6kMFaIHFu8FjHqXBI/aeIRLg2XfZP8yDqi5JN70Lq1qOkB1hfPK0Sxk7L2Qsy7Or
D8FrIZ4kZ0XHavfUqEVKdpeC5qi2xW7EFmctm96ciAAHYV0JLvMlHFuFWwDxZ433YrEyO1N7VxJx
XT2h9wCscuy/icaollY0FRdfBApl9lbsI92IHpLfk/Cyvk4qwGbISQZpnZyV1/wCkG+MDHVD3Quz
i2wZKRicFpIa9VDeKZYLvVY1U5CF8wQZy+vo04QRbHGL+2Fy7MzspQ3ij2yWH6wTv1/aICOPgdlZ
F1JZ38tKH78ifY2NqIL6Rt+Y6qULjR9yvN5q9TIwKG9NOG1eKhfzc9kRqph4lqIRRy0qy9lELYQf
45vHMHe9jSbtxeZDLgJEijvqjLOz2C0um41VDD0iGXm7wosMw+2/j4lA6KINNcDqtjMXJV+ul+FQ
uf9FFROu9tc4ta+qMLP3brDnvBEr5UpD0dztB3WfRUp2CpyQTZ4W+y9ZB3XSndzmR6uyQDbNn3+f
7dRmeJ0d2ubn2X0b1At2HeNKJmGwGSpOEe4VJ1h1+lLBLHL1f/g6r+W4kSUNPxEi4M0t2nt6kbpB
SBoJtuD90++Has7hmdnYvRACZQCSLTSqMvM3fddDLJfpmKqN7A1Anl8tOoSrqQqcG/I50LQFdG82
TJTUjYh1Wm/KF2+0rhPmeqC6SMfO9TmLPO2jXi6c25lCoON8Xhh1U//gJYSto+sVpwIf6VUt2ezR
FPGbILUzkII+3Pd+kk2x9HVL331/yCd8b8pB/Ia9Q2gmw8bON8CRnQfbroFVJHh/frU6dw2s3H1I
R9E8ounWPNIzGd23ZojLG1Dc5EZsIXwjrKd3UnMomtgDgd7S7AJMB8m8P8tpQUHVsDBNhIhxE1mF
CGJKiJol+GwjYxrOsgxi/LMpR/FHGs5jmocb3ehYAYT5Nqll+kq9l50laPF9mifRS5kbv6SFuBjn
N6PSPyfoig15LzY2ihU2jxW1rIepfbZrFNm/evro+S7nIcdpyaFG64KdMUyK78YO020SQ3Ef5fts
+SQstf/sK+My38tm8J95sk+PVbJX1RUhbvcp7rLjUFL8li1McpR9PcYsgS1y6ytrcD/mQIizHNWd
pkQmSyeda/cTnBl2zr06aQfZlBtp2YwcRr+acjS3t3fMi2HoD1akg+Pnx5ycGmTzguWXXfIs8mrl
JMJ2T6a2XeRZKl7VSbQvWWT2sR2ML55WfO+iCEnFzP3IW29+kRPUIYpRkIEFQph3n5BpwUflDp8T
5B2iQU/9xYXw/L9njUoV7Yk6P2/j8HMM1Fl//ec2XxPkL9KI+rtuiPKZyMre1o1i1eRq5+CENwOR
mW6B17DZfp1kZzrq2zK3qsO/+uWg7LtfJtuBq+/mHIXUXSc07VETgMshWiu+MTbOR+lB7RI6zrJe
jxEYW8v3gZT8/w8Q0lXP/RdVx3Q8T3Ng6BgWJBHV1t1/okHBbeW2rZXWgbVu3keYM8wrTxP5sSH6
mO6nGf8N1EyWXhKn/aGEVaPpXbg1MXfYaGPlvTRRsNRGZhACqm2S3KMvavPi3Ixl7lOR8l4E7ohk
DK1j52CJsRI+2C73Rc6M5/jkaBib6svEpnVzlDagbcpBxPUsKlOuuZdNaifKhqSUspGT4xFrFzd0
Pxw0fVfQGuwXy54IXVqy7LJpWJS94Dxtq76mxLjM0Phl2yLKsMGmFefpGx5RxVW2sEePVrFuJseu
m+Akkio/mqE3HkYSW+sIOd19N4BS8pKiWvMRoaXRokkkatbtYk68+6geejasv648yMlzaaw0F9O1
Ar2yQ9fO7WuP6PrajktBwZmmp2KNze+VQeIV7Sv4jHAbDR3C1MuonnXBthBDRdxDUzGUYDeG6bhO
NDWGkYdmJlm/5OIsB/bKyWW2Ve84ed1atpBJ++yX0776CA6B+aWEE65T/O4KtbjIgx0X5f3sq0/T
9Icxdpz9VxcJJzzMloPsQyoSTg/vIBIY/xiQo8oUxChbxPWRNIZ1uPcFiI96IfDW2UqfYzjelzwL
A0DfMIm3RgI0Xnb+18hXe4Ao7zl2CJuN674O9zsYYhF/NrsHbdQ/R+fCRc4oxHVEn4X6NKGjVJnF
k2ykvOx2U2ROK9lUlwmZXf3SMP84yS5Zdyus9NFabFBkV45SxRqSJEX3pa9to+ih6Mt1yQNGtvNm
Q5c4h9EwPJGOAhQv4JPIpjykpg66qHbiA+qhw5NtE9AJgaPycoE8IKuF7BJrOfpP9EH+GZ7iuPxt
jTMO4kuXji30tcI1UbbkfUaEHzaOkxQb2Ye4DCni0vK2opgvDgJHFxGX3VNUW/UZ8YhX2SpdFZgX
9tjwYxHmkn3ygFjUoUcG4CpbLeTck5fWP+V82YWdCbj92nkz0oGikeo233vzL2XojPdRCWc8/wDc
CtjVPO06POfKVV8zZzTWo6ZH684V3626UI54yeY7p0jHVS66EgG6qFtps/YQD+wUFGMmW9bW6kev
xRfNFd5zjOcV7j7zDzDgza6GAccPGeYNSib9fhybCOGGHPvHsT2SQ8D5Zkz2ah7al9AKkt3IphqP
pd651p7xWtRoMbgtIYbHL+FpTXZo8K7aeAOMwaEWu8o2m7OSX3AtEUu45fWYHmj8RoO917Jkmxpl
uk8qKwFGnqHGEU5+Oc3QUPLIflQDXK8NVRmPeRRTkXS1t8oZ2x9INPN+KU31WiqVBagmZB/kluHO
dGpt046ZeQOVuyonPXySB0QS1MMMyIGb/90H0jLd1KVVA8H8u2/wcJaPlCw44OQe3a8NG4MUQ5Y9
yGkqULYz1e3b10VqpQy8e4IOHeS/L0ohX640zUl2sm9CdewcRN6pN8Fo+EYzVUdKopjfyHaxIC9k
Wx5sBahsOOG6jaJc5t+POmZxRw0JiGOq9Jq6kW29N8ujPINyztR5GW/kVbL381K1HP1AUP+RK5Fc
pMIkQFt+Oci+r+ZX37/mJXItk8P306/xr1vwZXU+F7z7qRA9wnQQanBPPY5N+3mIQyw40uWQOFaU
+bIth2WnPPvq+xpI4xrxoq/hf9/i6+rPmeid7yqYfaugiv0htNxHBfnQ5zjrD6hE/AV8cL6pPf4w
Zh/q6waQD/B0ETzPmSh9hSzOb8v8XYYjoIcBm1ne4tEj70FzX3pNCRMsMh/7QeCGGbfpX7m7Twwt
+V2JsUfrKhDPSls2u0LLzIOhZDoETbT6XIC+P5LJWc8q9mmWB0Q9RNBgbaENeTLmMnvFXehg4S7x
EWV9vHXDGtTfgIUaF1AvDpPwVev4ZnZN8rOlDviq92LjmMKg3Jm1H+mcbsbOVF6HZq72sWL57egM
JxsflhMi/NmpNje6aKeDl+VLyZWMB4nKfG3Ytbe39PwQz4lx6EKEHsCQVafSNt4X0IN8sSdL3tEl
EFwHr6ye007YLcppihZ/JDUFOz7QpyQu9xHKY1fSppigmBmOTPO0y8sh2bliXk9K22wqsRTGyxZx
I8BlOyMMVQpgIKZ5btLDpCDI40CLRdTAzfBCT56UWuv25sQOJ0hI9IPBtn8itr9PCorx0RgN5y4F
ism6shIKlmDa5Pyew+TR9BSTGkKyMof0NUOw4gch1iYJ3cYnLZ1dizIcrgGykiu085QfhaucgrjL
32y0hfc5On672SGE7wGyeTV1dTfufpVgEvzRrftHqJruIZuScZsEmvIG4uAK/r86Q8rO1yLIzRWO
JfUJAHz2rk4b3oLaahY8MOjGeWsrguBb6cWuqcb8lLkUs52quBErYsXchtmq0Q1zrVFKuvWa6a1H
NEg9u1wPjW3sutj0rrauvoP7Q4OiRVKxwqzkkFAuW0Wh/pdjj+kRgTEoaOazy2vMSYv82CfgqZVS
XTB1YXkoDMNFCzSuSDGV6t5WxNEcKm3V2KXvxVm79vS8WhdIJl8dO86ONhs6aB++0la+p9rgxkY3
+NZViH62wnOek0PMvhKZMPL8tcfmxBKke2Ogn6pr7KZkejW6Kn/OD9YQP/atjcE2sjZ4C4DPicg7
be20Zis/K+6mFuzCJv2GQbFyDIyG6o4YgfYtxD+BeFLiJaQ/1frcJeOjbicwqR8VXLH8SUwxr/u0
O0NgCYPkEPzukknbNriJHuWh8upsPWGfNxVu4iOO0x6rEo33SnjId+Xp3lLMbW1mur2x06pblb39
oTLB0bECGqJndkLtttLH4igPuheX9zPZVEq7OHrLQTZDHG55jf9n9r+GMzJ01PwH3yCmPNaLTyCh
3ZTf201e/Iysn05l8RxEzgp/Ov1YiEw/zmZkEaKzv82gGbZl4ANY/o6bFFbvvEUABWMhDJnIm1fy
FNTzq61H5TYqR+M4JLZxdCZompBGRvBvhyCNPb+IejIkAwZgiVB2sUWJ3fdc7lDU5SpJOlb9Ggxx
5SJEjQPH5CCb4yELveIdD9CI17uRUKYexaM9qDzfqq/qU3qoazvXVmMm3hzhYGm2/Aaw0mxPLQ9T
+1qV+Xj0wmE8KsvBU9dZFaG7WPT5MVgOcq2RZ6jgRJB4SGH6dqho62FA/UxNhu5IEggTuOWst/pf
ZV284MBh+5Wa8glUyxJLVs7aTawIGMfVPOZDsJ3j9Ip0uXKsF/NHeQhiZEWUzCTtn6Lu10wHK+YP
k/9/mlm9WaB5Ny1pluMwzfmRDVCnZP2x0XPzYFoAPGxNEKM5VPN6o8s3ptqhhoKs6LHwxHejaKxN
riYTxYyixUWlyt9CzauPfEvh2fHBmqNyshOMPLsJupDn7OQfFqFMtspLAf4j1udjXLXz0WpRjCJ9
jnaYWx7JV1RH9vLuzkliNiS5ekwXHzlRl939Y/q8ER+TPMvyqr+fpeg9H1qDuC9AxgM4vi5WYeGC
IVXredvY1qNRCDTzQg8RfSVqjvLgqlVz7FKoWVh2gK2EpOGXReFDTG+OIg6+4/b0WFfgAcuwaleJ
rq1BoZ3cuvPVwD1p1ngMY/GUVKDQDHAghz6sj1VOWl5zrI/aVoJLMvbzqk3yxyIRI64m2k9U4xE7
b4aToFyLGnyILKadu7A9EJe1gSSkavtUpU24tm12RHWZNdsYWekVPF0qr5WJmBa4ScCLb5MeiC0S
L8kacYB6E1p4UijxEBL5wRJWSr5wZrbNA/dHqpAAt+z2eSrKcT2WocslXrCqdT3y7bnNthGRPQSu
4TlyqK6OUw8KfUmALcXV1LIxTHcQlwJXhw+qs/D2E8efFn2I1tI3GtYJW+RyQFsRVq35UsEFdGtr
DxZZ3TZey+bAcutN5EUsEuIR0CcemeoAOzocrT0EpJsXrpW6DGG38J3QgnzcoTdk8KNHHdU4/p4k
msl3jpof8sbHOFjnr+zYy5BlEsFDlobIs2aesgvj7GFMrHbv2u3ZDhT7lEblIWHNOsZBvOtE0vJR
9g4yB1ioZliJ+dhxiU09F/MGmgheZ0p4TWNRrtK6Vje8W+0NttTAvJzsDV9IdWMnkIsSpcLVaETR
II6yzeDpGNYjubhJ3fBNmLDnBgo/odOOVxa7G9+h+pRHWE87/XlZVn1I9x8qSnjrmJLOKncNsCPs
uteu6lCt1LTvvQtVvm3r6Ahwe2XV9oQtcoNGTR+nG6dru7UXVtc6ig95ZIAQ8MwbBrGQhQrPhGWT
6Su3AUreZc2O7yf6xE3xqBclDIW62fCfNe9tV1i7zO4346A3sGDM2qeIxEMt7JMVxfy/KknyNBs8
crpxmEkebgkmrsvu/9zEaKdl01gcNKMnNOhVapXsxtN5ArrfsdBT2VgNJdKGFmpZp0yN/yRTJ8Dq
L8pJPQrV5GUxFTRxVlORDwKqi+dpyuLnDbcwnRzfUmaUIkC/n7PuoZmx9lJL/v52Sv+yyirfaK5i
XBQL118yMH88M0E7K6tfCaZOc6Oj3W1BWh5c9ZYkiCWU3rzTFe9iZlGxSrXWO1oakPdSQ0cmTdxt
iqr5tfUuY6iF6EhH8bOTjwHhT2btXaV31uSQLCg/7UNiumj6EZ/ptucdtRi182hJZHtBcIFSjREH
KbJrVdXKbbbwywLaqxfVdFSybt5Brv5eFJruu2yLH4bhtcgyvBwG3KbZ8Gkb9lHDqq6ts51F1h5B
e1RetfrXOLFdQYwjOLEaXZPMqvbTeEM2z/ItqNq72nKSk52plMeji+P1zTqnMlz3pXuLRlwnjLpN
du0AIskgB+8nQepcqlnlrT93NgxrU8Pmix3V0At3HXpCX7WdUfoaALjtWHo+GmnOE4wjDZR8se49
4SwLtwWJ36lWVY//UlhhZElqC4lbMHsQr5Ab7azll0quUZ8/UHBBZzAMGiRJUHxNPZ4TYVOaVNI4
pNTn2JtuPqKVxp8PsXiu3GilzPDzEYrMfd0lLaeZ/Xouvbcp1VmiEYDbhXO5xR7zuw7dax3MlGtj
DVRoUcbZrRjBGoKHXoXq2PLzcmD+uVWuhgg4AtKf6WogdbOaBmc8DkJ70MOu3gqW55vwclgVFowh
FoHoIQyLV0wtz8jdXTvSy1eUYyfMxSj0lcM2cHvv0bT6XTax/lSiMja2qiIlWsXiNimT4Xtjt/w9
bEXzyp62tVo8A/xvNq5RdetC6X6kuWi3tlvi+CRAXBgh3n5phEScYY6gAomc+I8g2A9mdQCrVKB5
V8YDNHG4hqn7Ohem8uIlygM46ZOOqvyF1Ee/1dWEAMhuhqsWtVs3LbVTtLS6Nh6utjCGq6qE1tHG
hQW+MzPiCLQzb4hVBuNzFgoEJU+/xtGsXwXstXWD3NBKNnlpH8cpaTAdaUZw63P1Hprgq9uyat7L
chj8zui69xEmv+/ZRv9OTrcHOBmO7yFrtg+PETYkEYkfIwTzruVTB9yB4qY3px2A1t54bzobsjYP
9LuJKR2SIbXzDlyq8REQdN/ZfhD9wGxej62GALpJbqYE7f9OvMMTVbfat6SZAb0aZvRtsRHwjUD0
b2UUofmPnsBrHSsAOzE/rbvq1YZZvGrV1nqJutxAaiMsX2LBW3myqZs5XpDvx6ZBAQgtlCcocESA
phmCwLjADI5RrAOhbWnAyuba0W+ePVTbUIcNChsRQ564ni5eEpu7JGunc+HUw97EHvpElr06tE6j
HTtg+Sh7Yi3sAh6AX+UGe2XK8Mezk2w/DZVxbAFTboSwV1ViOQd4hM4anwV+JdjH6JQ02aaNVcLY
uHvMJnVXhI14AKFd71sk4Rb+h4X2Uv5Sp5g6JnP5rYDuvAYkpK4KE9+x3DzZsXnGWUwjCtJ+9Y3x
Bmr3T24rJF7Y/Kt6dUjZPwACFuuxgk0xEoh3EV/wORo+D32qHHN+F9+YXG9N5fRsedG4q53pDcXC
YW0F9vLeG81tPCD0UmaiOhGd+EkOvUJztHGfIzC2GtEB9F1DH1cTtr8rZwklEssYDuYgnkzvw3VU
/TVXpt9RT2Ru8rxGyr5TwuRWZznBhOe8B9AT/dKyulc3hPkFKx7wUF1tk5CUrlLrwM4Vg2C8aa99
PLjb0Mt137EnbFPJ3/b6GWo9GkSLGEPipu8a+PF15YmD5ZFbN3peqLGIoq1AOhRJzvhpotzua1n0
VjoNxAPfGGbwNt2xjBVtHynxIwvXejCTcaVNqATpav0H6WXNrguwIe0fErIDq3kLyk2NY98KTeso
Zq3fzHmX48FenyLdSXdFoL3T+wBrvEE6q322FOWcOdnWKsFPKmwC71WbYYkas+KVBAAhJZKQJARd
UqD5tu6zeKebH3ohjC3vx5eqz/OVLpLh0vHAU3Y0wjVC5Tunq9OTMACqDuUAS9IeXsessndhELRY
1/Tf1aYgpWCKzWxHvPvGoL/EpAbsoEFxD9brhir9h7Ba+EBG9xoGUwzCw89meH5djUqDErMyKWW5
KVrN2WQOC3/VocEQ4QsDYWcDoSN6adxtlWEeWai9h70Nwk6eeZ3LjrouCi9J5M0PBTtpO+l/KToS
ZJqbokwZIKVjO89C/zk6JM2ohbPjHLuPRyfK3L88OGkJJgYgWSFO5OExaLQUotOIp/cwe49oOtrH
Vp9+11Nu7NJh+UBit75NDmp/qyYm6Ymu7y30Yn075HNzbPAqBDSH3O2w5ApE1QykikhRiHrVpvZY
31Rd5QGPPeKOciLkyEtcwQFUdwc2wv1uksNypIb0hG9rkzBfdtxv8F9j8i66UI9mLKad7fxJq6A+
9J1C3aR2Vyo0lKOBsz3uPFDTtFK19xjkrErY6asSaVctSuydMW1SilhPaN5cMzREV3HbAePK0aYd
KT++Ql3FI6eHs5Snm6GFGq6kOS9L0ELkb3ZKbju/woTaPxalLATFvLbnghx+gNNGjMyzShLKTxuD
OL8cTmXUrru+e6C8VvqYWsJB1QCY2kb32M3CAB5SmhDJ2k0UHqIQnRwjwzV2Ss0KGYrFH1KkYjOB
CUJGLXoqMtYrNM0UvIEnz26RILIM9PjqYB0E0UsnUJ/VnWPb99prl72ooHJQXgjra1cMv01qvrt+
rpJ9pUaUzzTWtxloE/5mG6iaxqoYgTkoynQNPCR+yrp5jYOaylzwJxjy/EUN+h/Edx0C5M12CoNF
0ZrvYlmmVxsrlwMmueHKs+0Nkj4fxOFoX4tu3nROQLDbuN9xC832s4K3jZH0lI6MYPZF5YQ+1js8
V/Vbatoh8VPzux6wn3KS+cUq022av1dFZP4IqvZi1xV2FujeiulbKEThozmOteVUPOGY1W2d2Hky
xuxbkeMCHzcf6ai9Bl37O8/Yp3bhDzWe/rhxnbOj8DoqB2FIXS5WT66G8pEVH5qq26l2N/+oYnTZ
Agx+9azHAbXyi5ZUipJr1VarjHaTWDk8/PivFpc1CldFexl61CmFmiWABSu0PL1ho8VNs1b0I3UE
keLULKzgT7NgsywHIgGyz+pD35F548mNHcyQMzCoqP7CQWb30QPZ8GbHIbYOvqvtYKxLa3L9Tszf
Mz4Y7OaJR7qHojK87SjK6CEYTQvE3LXw7HVM4PzuNOPBsofANyHO7dA/flVcEd8WGukuCRSWqNbb
k472diy8PxREbQrVCA95EBRPYZ3+Qu9x9F0Nr3vdUE4/HV4QbB+c4hhS6vOR5sdO2euzlTvygt+z
604PaWpeB5edV0FKbVVgWUlKIQccqxp8JTCJqIwyX8fooPH6J6CKwd9sZ1Iua1U3kXArzPEqz4yW
dKsDI00dCnglQd1D4anjR/zLD2FTOnvbtpVVkZTK1Sj4Ux38ZixsaXiEM+NaxZN1oSyV+2yQlDdv
AjBnZem87JeUN2NWoauHdrbXrSZ6UJIigWga2cgUe5l2AxbdkFfxSGuHyVxv7KnlJ2FV3j6DJEDL
O+vObRhQ40nnFmmLAiTSpw2WSIG299FF7XkLm3OWnd3EhsIDlXVVOHNwgbO/bu0IzdtqSH6rEMXY
rUfk/jSkR3E6i00IhRXuB9FEQYr8hYLnRGL5EqxTh6I+TSlsJsloLjy3OnU4W/kS2aMmJKq/JstR
2WRDubIS7N8yErlLYbjHeiisxTpWo2ErxsC72VrxeRgC9A5ArXx164aG6eMMcqydZ+no/jm1VjC+
TyZoKyimo8vd6ZQKyRTygoSPDt9hem+Q46e05t6mGl5iPSELsXTLWbbLFgJ/tPsslzDrNjeW+6Rb
/UV2IyR1dTwqfykcOawg60epNdMN6LtmaXpi90nc6dQqXlqgZOWgVK6RXcsM0kU4CMnmcg8j1Q9Q
9iOWast5kAdd/K4wJbuhOM4aovJ/AmIgPn5NEA4aizNh14YtFyAVM3PHXTRqIUIOyyUUVvEZQ2RC
XpKXc7m2k5RCkp28s6uanst2qo8qaZe7tKsWXGpUzb870dRsK3SGD5oVTnjE9heevflHNKkDaSHV
vORa096cdnB8OQCJ5N0tm0s3AuiYPFwlsialPgnAead4ybe+96LdnKgUiUYQk0Ee5W9GXL9L878k
BsU3m/1HobPVgkHcnbPgGy8++DioCqxsu4ORmeh9Sjmg3WaZ6VzlaFh09cXKmkuqB10KmShId5qn
4my16DOYSP5fQfG89Kq9VoBnPlULcqpAwlq2JK9gaU11qj9JBsJ/Zn5irOy16abTOmmNG+rSqHEt
rhZ3G4vZanGHE0h0TbqW7z87l/F/WV8kox0fFj9B6UAOWtc+3R3K8TNrdqTQn+UA/MOCHCNsqdPd
sLyYY+jgd4PuanCd810nW3PyVdTUxulTNvjvJnrVeOzYzrap947jeg8BDgVbQ5+1lbc05QGaWnqc
CvH7qyuMkemFN75CicNUUGphLs6+G6cuBWDNv68cGzXy3byzDlTSgweVzP/D7JKpw1+63Mp5cgBl
P5dYmDTMj8SABFJGYnxMRaxfhrlv14IM6lqP6uSmaVpyk2djbCCF706V/6+ByZ7zc2plW9k/zGlv
3qc0xOBVDpxI3qSt+870g35GdFMNY9Jr3P7roNhquy7hj/hdN/6WCvT5OFub0u0b5BcXufpJH/0K
Bs5FjlZRsLIdpX8p5kZ9dLvkGi+zUvL9x7CvAcaA2CWK86ZNAT9/Ww3I20tzszYndRpbCnu+xesM
owgc600rvsgmn89Z79TuUbYmlkd7eNOyXnusgI3Izqati0vSoCUg/dUIiIaD0UThuhsT9S2a8p4k
HxU207V/6R72JKLpK/5Dwa8gNCVe0mgS4GdQA9dLzLKGyHgvCvC6cq7qzmSTutjdyrmWIT4v7RdT
FHkpoeXnpX1v3S9NxkK8OK1lU0J2nO19LlkTiPA1RcilaFw5nfaCNUF689zxViwtr4y1l1lsUJyP
7w2Rq6+8orKrHOLQrBDQqw/yYr0DUjUNrbqRo3EepUc4jYofdTDxQlKEN8dorkM1ZO9CaBHw39bl
CxG2Z+CM9Waax/5byZPmIunx1z+n2q7+ObVX3epfU4epu6LBWqX7OCqBz3Vh9QCOzgYuVPylLp4t
1jyFG2Lg6TB0EMG6P4jJhR9lj/xVzp5mLSfJiwNMpB/guNoPlpn918XwTKeDnFYTh1p4pXxdLe+p
wwD35dVWTcaur1JlFYyA1BpUTfdaHHgPbqR0qyGgvlzN+s4m0/171I2rNxfxR426w8KtaW4qZns+
3vHUURbXErUfSI7Mg76SzUko8ZOFDahs8R6xnvt0GDHAmuFxhwol3MTJ5rc0u0E5a5BKNKq9GaoZ
rFUdhWfZCc0EVheWGb6BW8Z94lSbWLcNLWs4JEc/7PL4XA+eeFGGTN20SatsZDNvNPjKISgYPRnF
C2I07rML/WFpyAlmSZaOet95ypvmaKk48cC6md/bkI13U5v6US7QNhTnpm2/sZJUAPFa/UElus+1
WbkC2Ddekz55Y7VSYO7SWsYwrVWuMb6WhwrD8HWYWj7/gt/VPH/ooxawtTcCsvu9yQqWqcepmaMd
3nTmkzVh1pEpXfPL4CWj5c1D2UjL1mR8MJ11yFs39XN9HQ2UJik0k64V9xMFVUDMeSiF/K85KtZl
27L1cHRyBnXfN6Tem4XlhjmkulerUqwnLy9P9x9l2osuIn42Bkki6VE0m+FPWHPhRXblqOJuSJeA
8Vu+yLotJabtGRY2FywEpifUejAjjRbR8PZ7rC20eNHkZy9twwfUZHFOKqLm59i5CKlE2Vthde6O
Aru1s1uvfMtFfiGn2fxsHGAAuam4tyarq3NLgLyuTK875T1UAEmUwUKr3zda9tR3ggy5U/4ZrHxf
6HX1RyVf9s+TZY7sGTkZHOjiSogMnoND7VogIH5A8nBCd2RaVyUSeK1KTSEFIubLx2DqE3udDFF3
kM1/ToN+9jltbN712Ps2tNYQbdQxxaBKmVEFGwdyJQoR8KKaIFH88sxpQ2dtaiqSM0g6rKke1AeE
4z3MTXP98V9n/HqffUY+lCfXi7KHUAm3M3HXUyN0/XVpNYZaPEEt0aGX63irdgBsIvY5CmbNpvPC
psdCnhyETbGwL6J6OosI3I3B83pp3UDZSzMdTcfnOkYAcstSB0alg2x7ISW0laY7sYqibqqoRnrJ
1QirHAQeJ7+FX7ZrJt47KD/AfMrLNgZkAaYPuEar7pVhJNSJXErsqDKLM8JRiU9Z2i6nCQ1JdwL+
xpk8ENeMW7tEbcT8T9/X6NjAaVQJyXayr8QV+X4DY+ztixGfsbDWUSYZUIWIw/hJzOV0au29WbVk
i+uBYjV4597n64krtq4HOBLk1hF4DSwPuuShb5DRBF6SXGtzno5fc+WZOs/jelpWe9kEyuTtO6fA
aqBwg8fcaLbaQADYLa2YivcVy0UKgbTkAcJKeTBsEmFffWCrcmQNOcir5IBLysZXc1GhScK1SD9k
N6fPN+5QkOPqjRu/rvo0I7N1aNHzJXtVqGLVdB0xVz0oKJxW2lNmIvODIM++laMRDPGN0BX8DAlj
xWq5X6pH/S0Fvp0pDlJYnXMGU3tTxtmBt5A7j5mmwAtOY0AIS1MOjFjUcmGQbKysa5OVEgUern2w
7UNswilimgFyJeZ4lrO95V72Y0aAe79lnMfGCtZEuoUiqhStcx3Mnm+Nlf7fLfY+gBfIpci1I1am
+FwUuPftUsWJ1k2BaEbDnnDtjCg1rB1EaqgrYi0m9KC6H0bRrlhl+9NX/0AFoF+X5WJL6RkFHw2T
22KioPF1XWDWzq4U+vevLnl2v02ysc1tVNfhQ6v//orPZA9m5vfwrGvC8EGIP5lUDZ1z7CwsO8Tk
GfSG0m50Da0fKxqUtXTGQD3xQM4x2GPqN5O313E4Tdtq25gTQt5LM40DLHhirbqWmh5+m9wtVhjG
NwPWzBlB73o3tYh6SOkuFuyX+4vgbisdWmOLPrz7KgrdPt997Szrfzg7ry23dWxdPxHHYA63yrly
8g2Hy15mzplPvz9A1ZbX6j779Dk3NDEByJJKJIE5/zDt+3RE61hYnYM44NonW7XSzCB6mkldr+Jg
yLaR4PZGtRnd4+SxjiSZ1xZaLbCSvnqNKo7vfX6hcmyaonrTe0b3B8MRuFW/0QJIGpLh2AiaozyT
B3lvr7OPLJictUKu+zBqhn5uU1eBZ4WQZpaF3yRvqQWrwzqt/5EMPZmByLcfY/JmWyTijm0T+6uA
u/uTiVDkfgyAqiWCAj0K4lprLHNggk8yQh4/X9rsfvco4B6iIjBeSegNwTR+xsaIOCqf79zkiPnU
FOspywm6COtCJ5j+GNC3s3I2A6pFaj21jw26E8vcMsmbBkGf7LNLBx35bnZNNo+gEH4kJJThfoTf
UFUs1+Sc+iNkinCljBj1+ogFsTrR6qeQRf3Om21Ku5Nmv0yd9VjOY3JyW/bgsT40d7rT9UJZTN2a
wv1dHv5Th4xlFiqLVMjtjZt76GsaarsI1Ulsk2nKmDyTB2Wa1VMamCpA85y7PcWs11jg0R37X/a0
iaotlTKK7qWn7dh37SFyQHPJETLmYPawtASsXHH8j8A0pm9+n17qJhyelSCLjrDWxhWEw/kbesTX
uCsAIkmjfMVdxrdivC3imYjHqKfuM6dFysIL4gUgMOdSIq77aqZvkGaMt3CILBQCEGR1UgV+qN7j
NY0639YSTXX0HtQyyOdXch72Cntu6GjS/FGvgiesEr0U7aCazHnbwVDcg6bxAMYoYxtQ1XXtE6S4
maxeiWCtpX8v8BB/rJvM+SPeZuo1HqnMH3pw6XZuY2jieUu8odQPV8G6Xayu9aEF6xgM3zKjQhxG
L4Z7s1P73WTXyg5De0zHHIv/3UAlJrHj5g6El33IXOuCyvGAQ96IbKmB8IGMUXhjAW00JUoXaoIF
g1kqPw1+We2zY7TWoz6wSOu69souBZihHidViZdye5pmfr2p587ku2IfSukP5bk8zU6y6WTuRrNq
74xV/JPGtXhqSi9eSV9yJB1YOVGSzRNKSggoUmgqhuBFLZwHN6miT1UfhVvBaN1paRF9McVgeE27
QG+NNZsgTHkcPMSWamqWCzRhlL2muvGjPNTeyVIN4FN1kTx2nl8eba3/lF0yZDmtKHVAOZHW2aGO
cA5OpyF3mDG7lzHpxg2p5lPTKhfuCZIrXoIQbzROZDNQWRnOLqWIUsXZ9hqbC7gCYRQdChXec5Bo
1sPtbM5KdxWOpfUQsIRdYSswH+Ipu0SalSGa4iG4rTvxCnJ2fh/rydfBgxJQKoF9kXEhSbvUvdpH
sIsVaRQn2sPUI1oQpka18U3PePMEMF7ccW4j0mD8GmEUtfmWFMV1hE6RZVE06rHPctDWkjFu/3Fk
Jz1sNC9LgDJ36gnTn8ZRyVr5OLfPxhTsg67/qGfLuKCsaV7ivKQDp+e/kI7pdlXUYvPg9n+hD9Of
G+wZW9tQinWqKP3SZReFWoGOjKUwaWw1DEm0DO3DuIYx5hjGPf7c5r0uDpOPeWJc8lhuI5xw0CsC
ONPpNYwMxslD1Fb+JndNxGDEDBnzldGEuZ4fUtMHBokcBdtLn1Tv1hWahGSfeLeKoyyySfVPMiYl
CqVsYdmM7ZrU9LSUMR2fFTOzzeoz6dvvboSrnhLxfaRYHARohyHwlfkr2VSoWJOMMrm3WyECtbNS
HBods/MaYbglBAecLBvscu4iHz90afBJwYKiQNW7u2t3PSLxjhRfBj8bLrXureUaQYn75uEWu2Vt
CzGu6QWsVKZtcbn4at/WFnJeX9a4+aiaey/vXZqnXKxpds6muJMV3mDCpSy5nuTdbLLCO9krx4Zh
ae5av0V3FpgC+BQKsKVXn0ITLrA8ZKKZgMBbIoQ5rG4do5011yFaP87rvkMdYNCHDmmsad35Xv0Q
JgolhOstM6wiascNa2kDU6cD8PT8eS4MewOH0lkZYj9OWaE6T3Xz0YmNfCMOWTUvrKYpUfBjfKjh
NQAqaRvrnQJ7B9x/iDDB/TynX2cyFovYKGLxYBWbEQjij6oBE9x4Y3iwKi98wka0OgFA/8iqMXxy
rPYyWCoO18PAPRNH4umsUmjoByXgp+aDAIVVvKnE1l5zXBuplRCfgL83pSgsFH9nPY3UNb0WvkWv
JAuqE/1DJ5SG2U0htoTIzko2Y7jiT0gGUOlIEVgTVPkvZ3UT1IXXpnOHoy8XlQXmbUWhCutf8SCW
j2T8aOim7v8XS09nQZ7te6TN7l2lhMkLAKerOIJll5gMTtijecJfu6Pwt7YUjWqn0ErA/+I6qdW6
/6dJU5Brx74WH7BC8EWuLQOgRHvZlMKv+Jt8NWVvOP2tmWCEcx2c6ArIqCB+zWqzWpUumolo8U/v
dtEs0qieX1XFcuAngTtRxijbmNoc7DOF3aVXGvVjMZKg0TyUV00ckT8Ltpg8YvDfLOGEKiayeVbx
6E2sDDzR4UFeVfDEkW9xRu/5gg/Du3yHRT+rF2eGRA5F4QU98H/2TYwM6xE/xMihmGk1VF9KSIlm
mUPVl4v5IQwAuc+9upcaXHJMj+P2f4y5opAjh4S93W77AZxjuJojDTXmrLojx+HeWaIKJc+SiCR2
HoPN+0cHDuvnDnGS4y1egDQ7mlO8y9DMkLlUmUG1jOaA4i5lBZG2jROQZah8DzuZqI11t9uB4zGW
csKkdNpdNhmHOU/KA4rew1JLE+TR7SDcW0prPeW+ru3Zt6AvR8H5qShs6wml01LNKqSBiPDc/owB
7gXoEnxGNsZdGMiEAwKhapR7Zwrc6TmNh2rl5NRRWvn7b3W+Y7GWtcsqOlPZRLaLllzKynibqNe4
DI3ycv17TA6Ts36/hhw7gKy6vhAyOmtwOPega0HuRvmPgW34YrTamsLnEBz5bc7rzMQ4Q4zoXePu
mhOrtXYNK208y0NU1OM5EAfZJPe9jS3g5yMY0IUJiBwRxEPZZCBShql+6MX90AclFw7TvSkE92SY
iJs5030ruv8VMSp3izgDaWJoTqyQMDRaXvMvalkaOwda5kKmZ2QWRh5Gy4eqE3cHf/LetGEKj6VJ
Qi+PvKsdhawC6k668imOX+TjQx4iaFKp1XyF5KPn98TrdlU0G705tHoNMC1TxvuxrqZ7vSmgB4Kp
2MiYPWjTPbQD6DdJy3ZOjLuWbR2QNQYScBe9/hwnvCOikAV7pWr4jETFgX1VtJY5KBHXuvwrnjhp
tIZhPX/7+3gZz1jl34ORixdJqJ7aNDSfxqDXzsoEbl5mvW3FRKHPc9ITAnD6i8rC8po0r6lhI3Yz
bmQWfK7IeylY3LU5cMq2QvFs1TcHwFrh5dqyWpEXtNEUV8RayK3Sx+utulHbF1SP1QckM/FZvZ2R
CUfYvFqPuFKSkZyG5Txq6nuU5h9arMe/7P5D7VIB8QAml6ex8X3QQXCko2U/N12hrApsVS6KAlZv
nL1YIA0M6qlBBTa9B0jiwnT9xYdJ2K8VdnJu5hmoWq9Zr6EX+xtsLCDFyyYuKiuvc5u97DUHB63l
zNXPVVlYrwL7Xma199i7of7cY5woJ4FUze6ywPom58B/mg9q2XdLC97GxQvRanQy/8JWtlr1A265
je4DmJdBtUXBPU7qO9mSB7T8SKOJGa4xHqu4Vw63uDlmOgVpcBI1WHkL2PgmEk7zVWR5d/IswH0m
mtj03eJWazg7vEHjhYwBD/XuNHGQL1K5NbWMILonPT1VLAMF9kRJ091NajhTj8nkqsfR1aotev7v
de0i1DUNZn2KlRRKRa909akLvGt3MlCUXMmYGUPY3QSgOVbT1JfIh6wGXTUPneKTiIx7NTleT1Nx
OvRecpRn8mANQJqX13YwzlzBYtA1ijuB5tTmwZ9t3u7sHStR25fPEGBwmClFD/8euT5yyl99NMUP
E3aV4ZLBsiWfKv+X6QrF+l2UtBg0NHV456UI0sYzlVvZrBUtJKlIBySa8hCb4HLM2Qp2lEUWc4aQ
fT4POABf5xZJA2hIn7e3abIjVdGltMNsiZ3qCBBdHe/lwQjJPg8oRLXiPnGLW12wp/jhnAJFID6C
AIXI21Q5WE514uRVzprErUie/Z7qUMFBQi1BJ1JOdVtt2hdccSzrPIOUuOJQNYjj/bWpaMWdj3OP
bFmtZj7yzhGU8tSAImtpPhbigGtCV7JKl6NcoHM4IIT6UvbJUSD4nqAIuCfZUtGgP6p6B4RRzJaz
Emv6lcGQJPVg7gcps1c7cPNaZIykfBIpyfQJ/SjZJyOYVUAD+v8Zn/aDD8M2GncOgJ21PQzWRhd+
bLbvTpBayj+bt145WPaqYrArBt96b3M14eWmuDp4pMqwNtbc6i//mHtr3v7fMAApXenONhbZ6ipV
2QO22qKR6WhncvJN20K1LAZzyoDm+6fGa9yzK+QUzNiyDliLJQtDJqtLr4qXyO9MuwH13QfT+TSM
PN9pLhUpqRipTd/QOFLeuyT4MxyF3zvMBt9vo6UaZRB+/8doGR777zAv/OtoM3SNNRqG/KKFznPs
Fm9wdB6r0hPqRFH1EsAPkGG7S/Qzsq/Vou3K8g1suLOdfK/Beqgr3pQstJfX18i+OTUOzyaiVjFS
GvzaWxOmhdWa8QW7DhwjBs16MWdWrYjdF39Z6ZNU+cw1/aUPwvq9ihLy3eWQ3CtkYHc1CeG983u2
9nu2XY75X+74lKeF+UvMjhEje48D0oxz6ST3GbS13dA7X7MDDZqj35ZPmjXgl+OHYBgdf/xwNEyY
TF39q4G1x60WvfwR06hZq72f3Mm+KeiGvrcjRkeDCtBnsChiNCS6LpqZK1tU0L1Da4LJcmJj3oam
0d6pbLNWTZukz8n05gEzW8RaG/9ERWAB6FX57kRKsBJZz0ve6+YRE8NunZRh8W667dFtfOCGmFWh
UTU+I2lTbiu8sGEvYycSgyYACpnEexuYNTW7MjzGCXYkAumUapFzDyZYvx8PEf5zaCB5LWG9fA6d
uTheY8jy9su54WKRvdeZJromxYB4SCLnVSPsIjtAz1I5u0pkfgs87Zc8wU/tegIm5ZemqsY3cfJf
jxHTZzHrb6/z79N/j1GnbN0bYfBo+U6Pulr4rsUDe2Y0Kp8bdllIeMePsmUnsIRix84Pph7nz2SQ
WTZAF1u5/tifAZwnKyPBokl4MhZu3z35DiRNcUeIKds9/e6j2Hztk1g82acxT7Z+z0N+A3zKGBVH
K6uSbe6TQgJNYb7Yc3ORm7K59MNlibPEXUJ55VwgU7YM0CL8VFEfITfTvCJZtpgF+zAtRvAWBcnX
WJyBnv06kzHZK8che/C/9N5ehaQO5KVwavcTpHE0ObSP3nNImOpRvTOjQftojIcqVtv3MFTMvT/x
P8tR1dS94dUekZfQ+0uQQkOUcQo3DSqWtX7Sccx+buFnDZ4XoRRVa4/egOm2XXTNvaXXCrKDuYq1
gVp+BKWGKgj+Tk3RK2tkeue115X1TtaYqXfsh5pEa4+rwF3VV9m1FB0CrbsOkxVrMYxltvE029jn
1AieXIfNHuLQiZstVSU0BAyz2BZoPf+fz/73cW6qqUfT95dOYxRbchn//Ss1KvbtISJFyAY2dw2+
IssGtbVN0TZYa6UwFBfNhJ+FhFgEYdZv5efXw/Ze6ZXqMR3S7h5xxU9Xc9uTUVHnNNRGO8HV/ZQF
HlnECVR7H2oGlEFR8ykFs9UAYbKR5R7EG7tFCNhqC1UBqKap5htZZpNoVXkG+rq4QPOx8cPo/uyV
bvVynNaY66lHXVhYaXmaRdZYsZLxLNuOQg5AhSe2SZ2ChCj+VTvsnIOzPBT+HJxJlSzVwEOR5nd8
IMG904yaykbUnGaxGK3kurSId72i2UcZkget7fsW63M1WDkFdo6OA9QUk7b6ydT4zkhjoLdX6eW9
1oUt9JLa+VQgv/SKb//spyc91x/l9wp7mNyYF0/XrzmytDu2c91j0QMpgizwo9L1eZHbnaCBgZf2
NrcafBPrwodI+yUL77Jor8L61xe+WifLyi7AzJb/KuLfxmAqjEd14Z1kqR4jv2blq4m9tfz+Re8c
43Wua30NxhE/1ZJb0RA1BoV1XXkHhnbE2TL7rrlIh5Ywd5B5zJZWYTV37hA503P7bFUDqiihz0LY
tNVg2yA5upSSgVI8UMbSKh+X/RRuoPl3J3WaC+uc9BUkUlneQRUByhs7gp0xZzVLes+4l4fBr7u7
2fyRjXD0r3F0UV9zfXTh0RfmdZQqVp1GAaTsFmva2N0VFLuL6pfUvFP1gZ+7kVjhLgybEiYlAnmG
OMhu2REJOLkKx2pZIpW5lb5eTadrO90A/j4JpKmMlV7P4zHSKNNIqCr44/vM8ayTHBJh2XY3OEiH
iAk4CgE9l0Ai1Onau+v2fpprIBvmEM+vVbSv28RrNvjGTvu5yde4DPVINs5sVFrtlEGKONWIM5+m
FC6p1nnPOGYNW9iMY7OQMTnElvCKrPaj3dg5T5NM0uiKox9cY0L2QyhZe1ZiHCx7uOtFWqbSscKJ
tQSZmOXoeOFSfhPiG/MRmr2KBsqQ/K5E3KsQH7uFfo//ZzwCvWiTDl7iicG37vfNfEl8QbXjTfxu
ifcwjkq8wAdoQA0KKI52LzM2cUR9dsSuXbOx+PxXiypAs44KkZ1nyXJn2+gRKF2GL5RoZlnaHgGW
HK+fXPUnCBehv5ea3Zij3V9hC5nen2UOptPgBISkwnZXI1HPx7M0a51+9wUYEP2tBsZJ5mf4UyGl
39ehsAYqznbYQrSUp2M8JyvX6EHyiR6n7IuzPLsdZAzgseqRRhODVDjPm6+LvAm9Dxm8viaKKqhb
u3gYyOA/Xk42PfFfqJ25DEmYHm/Dpq6q9xH0h2irCU/YWFMPg62P+l4YVKzzQqfSfZ+jfUU+9ve/
Aw8C0Z6+/v3d76L/hjgO70ffkap2r0j1PgMlGWW5t7oC0UkKOLs+0BqyHKzx5EBk972z15rrK5w9
EB0BEJyJssc5lis4bzaFlLKG8RXquktcMO0VkBp9+G7r6bdId4ZNp7f9sR2T/ghbs/KRistK6EEl
rjHDrKGDi36wPLsdFJ/Cqu1Mu1voPw2TMQBAPbiwKb4ikSSSSC98bu0AZJeyeTvk+dTybIjWt5CE
LqHc4F/SpoAKU8dIQYFf6gLT3iNpAcrB568Qm561NCsIdfbkW85Kb6nftd6vq6FvONfh2s0UdZV1
IyZFSNepxmjf9WraPs5GoR7UfE4WslPGvMSEvOK64VY2q0l9x8PKpT49e91wxajqgb+2fGg2lqHm
mA6hWyDTcF0ImCxDJfycGzgDBm55CoehIjGmgFE2cLPzg8lfWLZjbeUDOUARelfNydvtQX17Hv+9
8xavhnrjU/g69JAzrwwRA9G2s45Xxhd/hJTaWfZKe3LS3H/2dqJ5myt70TB6moOy/a5jkQF9Es65
XH6x+iZtFkyPo4J4ZRDFP+MJo9q6H8ZjMLJ1OPVDnFws3ASXrBT3XoH9p9r4EEuj8aMT8FtXdwx8
DyFABI3f7tS4ne8x35pJn4bqNzHJH/qjppGBlvnVwXfm8xgqsIxFFuR3ajZ008/RRylJhuQhiMVS
OpsxtTHK4ZJ4wyoq8VelQvlFSxkoq1gWfiNybTDqCiYQjVtcDKe5DpOfMhjiAKng+d+GKeWoXSoB
uPTRpXTGB/nIicdEGJr5P2VLHhJSruuuFIrIwqxSxmpcVheOqmeHL8dLc12a2Mf4UNSvqWT5IeIw
f8viTD+EMjuUIbC0nl0S2LfPGUeGcipMVP/EV2LWk7fyFcddyWc4DLg7IBKYD3LJXx/YuQe9yCX/
upEj5FO7MKNwBwrHuD7mZWzQWBTWCDzeVgR665ZoI2o61edaS+Ztj1zJBXwG9SxhIO7HwLKSqfe2
aeX+JR8MXT/tasrsR9m6rgPaePwjJpcBsD/r5WCyqXioIRZCgFgYZu3iKTTY+8nmicaztn9zC8yj
BSDgP43Aw65/g7jyx4imETqiVotSl1jWRLHingpN3RtRwpJGfsx8jndNigb37WOWGTglrwPSeYvB
jQm3luNjByOWPgnPuv3sxvCGlfZzGPL6RZ/IsMM0pxzSNfUdtVswflg/kEWbFvCzxp9T4/ILs1vY
TRi4kn5z7R1f6fjQ8ge7DhGOmWru/ZAvPei6KDq4cBMMO1gUSfSe6Qg64mXXHmouyINdBc3GwUEU
ab6sf+7DfjxmeHItqnjun2u0tx/nAAvUIvLbpZ+2p0Zrp7vGSjzI+eq0sk1+bUFspg81HLdDpwFO
yWO1gmnZ7mSdCBn6rxGtGNH8dyOSLqvQMej+eA1vLtu1ilPcEsxFsnW1OF3mNhwXwLJ+fafEH93k
wIhLJmixfhibu2tvB5t6ZVbJJtML0nitabwpKIUu48COTrqXmm8mxadsKrqXCWj6Hdm0H3JUEZTe
1jI6JvER+GjTEYdElnRFgI+APLV7hZ89Nk9wXIS3ANoZmz4S3HQhNq4WirfqghLhF9G84ZelCnmq
WR4CV4m5vHXUHRBni6TZyne8bOUNMITT1Ng71uAB6AZFAtk5D1g3YoYDSVkIgmCGg+UikoO5+WJo
Xb9HIwOVeyco34Yc5E0xpdMuzLvyTY3BxWmRoV5kb2hB35yHV3iL7l1v2u+dG+FTg/nBQq3wCbWV
0Ptu+frBtDK8VLPhY/LS9Fejze+YzFnvcxt1rDzN9jFkA7MBSBue3Vyz926uqruoHwYoJEa6UmEZ
xPhcbqRbljTJ0tOcu6qIoX3AGjEPmq/2IGp6cqCM2dhNXOfJmG8P6EnoereRUIk2BZOitxYLacf1
T3M0+6ep0oMVdFpliVCE3bPbzZST7M501MSRHl1OqvsNJTjn7naorTpZ2QMWLjLmduyswC+EJ4zh
teNtHCrm8zGPW8TmmJ+mdrgofHdu9KUfo0oSqH187uxyXZGVuUP0yLqTZ8NQJ1t2sa4QmfuKeaXe
H+rY+jlF1lJHQvqFbAYuInNkolflje/dhESq2Vvq3hTC7B4qggh/PX2Bd0SlWNaPZWHZiPUtl0Jw
L1uWFqkrvGK8jSwq1yOI8UyJf8mSNBaO36mOOWdNHOSZ2qrvfua1u5D8X7tlhx7u1Mb7jJz2a0Sr
VtMGqS72nl4z7BK2kCwYB0gWdjFRzR60bQQm83xtoi1P3rYo6pUck5dOc2/XLc46GdbZue/wBEag
bgzt7COfMgvBg3k81slgv5YjKppJk31Aop1284CYj6ljqEH5aVxA12l2s8HUqQkgbSJDWl/bZCr5
Gfm68WT62sdkWvrrmM8vTqNjud7HRy7A4CNJfH2VAA45W2PqHGc/16neoLKleobp4UFqVwpYsrGr
VmOIJXPRGocurw1AWNB6T9wmknXQGZS95RhTr+0TzJlhy61whiagIoekmxFE7+KZdeNX9uKWryDl
nKDvB1j65KvPk4VymBOvUdjq93bKdbSdHTUCKZFgW2MWzvkahA6BqThjNgkUoUWJtc9ZmngMXKKm
Ub8BO4guSUfmXIZLFeKY1jv9RjblpFBr6qXVj+5Sbp5yp1JcbzHyN9mQbev2c6o9pdzin9KaL6Yw
kUMRAN1vdmU8TbhD/hFvxHP67+NndsKrtPeu8Qm1ojjf6okPuV/uclOxB85/H1D/FltfeYS5AeEF
s40N/DTkdu3+pYOycvDRHFvJ/0pr/f3gzMMLCpXVH3ExPqQmIrDTzTmv2bQbvvlgOW74VJrTXt7Z
W9ODOtc5gEap4b+hH92z52SXYZdp8vAFskIrHhSRZqVws3CQaSMA1YrpoKaTNhS0BsCyV8yf7JYH
O80tgPKZXn36pePvK7QPVk6WDVtPCBzMIT7lU22BC00c+FOlmz4k+Eu2Rgf1T4RSraJIxtpHjlfR
atbr8pCSKDj98xkj2wizaSSAatQ2fSXeqHqjLIeo1i/ohyK5qMWkpS0DgInSDTvotNg6j7X1lFrt
+Oi7XFU0Zojzh0TVf+SOGZyjrmiWU43DoGzeDgnF/7Ns4m+LpgfYxi3KTgNEAZdvwmJrvqmoJO2p
ybw5Y5RyoVTx1hawuVwJ83vVc9jICAxwoeifnd2p6OID+ZAg0duhTlsQG7Xz/RaSZxjkjGe0N8az
baSoGJrmdQRKIE+haePnVmb7VmumjxFW3AposXtuup5tpoaafpSr2atvqu+YyNk/qVhR2AhPutK8
aYbSPFZj3VJaDH4VQZweZajA0u2uHfPNLAbIkG356iZOlGyVh52BZN3QrIOxTHCVsIKlxMOWs4rr
XDzZezyqmlOEyIG7MPKfCmLhWq05D2w9nH0VOd1mHht8GdPyKJHrwMm6hS2KA0i4cYcNwkuSN5BE
A+OlVnVE82gZVOyvLeSdfhghUj2jPyG4JQE/DbvZxajGxzDU9ccpAubr5rrAFYNWQw1zXyOgBbCY
ZjR20UpL3eggLwAxyZos1CpMF73hIQS4N3t2cWRDdbo6BJP14p2G4QlZnuyukxm+QdsgFSl07fj2
5DekO/60NDxl3N6+VqscgSi7870MIfYTHIIEucOpiStSt6B2cpxHQE5b1XqYnPJDaeYPTzHah7DW
9DuHJ8FCxtFORB/cD9tDG9v5e9OfnaGsPhz3udfxuA7TZHpPDd66AknkDN3Xf0Ee6xq3ksrcU2NA
oyF2VmOh1pd8BB/7Km8rAeIUEv2gRIXDNg35C1AQMiKREbGmeZt5isPlPzryEoWlvlbrnezQPT/Y
+ZZvHnT01cagepH1GytdhhMNuS+mB73L6gVJyvmiacBdRObbNh+0wMWnikuv2A4GLiWNVmn3TVWl
Qk03+6vG6iELzF+qMrzY/PLeR/RWkJ3U03sPraZda5jGHo+A+DKk2L5g0qHcjTmaVBbKGGcKq82p
HKoXtoeIsipm6K/mprbWPbZ4j/KgkVWwk9g+Z3mHSKbrhzs3svTkDJJD25qZ+wBdQ72Tv8g4tR/4
+ankWvkNij7ZAvLmPc7avA6GbFNb3PknR8FyeGRtqSW5fchRh9roZpi/QFr6OfiZ/VMMHcwmWxZh
YlefGPwk+55U2KXQ4lerKoNrC9fX4iLjo+i06vDVp164l/EEGLG2sJOftWG+1d7kkIrhYPAMhUUp
TgdAi1Og8j3zAJWdbtp3MwAntVrpeKauCrRqNlc40pWG5yT1K27q1SryWALJP6TTTn82b72yoGdg
x7fsx+Ck5wkf92+/IFS6jRXgXVSD/t6R6+Wl94L6eIs3uVsfxWt4U11sqhlTu76zjPMoDlldKiib
xhQsUjgkf8SuYxon2wWT8iE75CGRM+QpshD5Mo+dct3V/dcLRlvMyUEFhYY1fzqdZe58oXAU9g0K
k+JyjEIHcyhPhbXSuOGLGk5bGSd9T9EKD6+NbKLUdYjzpH7GgyA9y+m1E7xeBQS8Mjirgx46H1Po
PXlAlEq8l4+JXxZHtugB0kWuCtC374AisFKPQK/S35I+KBfy9I/2dcIffZ6r6gvDKIsdkprunaO0
9/J3mYSdewfk7V7DhPE0xkOGeB9idllWludmzNkJ1fXSrSzrGWfN5qF0ZhTCoWhMVaAebFJqS8NV
yzcfReB1i8XDVk7qfukd4IL5KDHMse5Z91UCGdLvKfF2k3X/uy/wC/va4hXYkWjhZSihjra1khyQ
TzdIPGgHUOAWOrdj8Bhn2SWVPLTKmfeGD1TZ6+bm3q1QdjBnPO3eFTRPGxQFL/5sjfexnfXcwsMP
xUymexm6xpNu27AlPIcU1K5xPmq84m5PPggBkPO1RhMO+UHr/R3GXsq7NSfpOs7j4uQhiHpGob5c
mRSbv1smArlhBpSghTfnGbxTdiPujsehtjUsBdeIzEVZzdSjn66r7Fhd+fvrMqh1DG/NYs4/tHn4
1E6o/631HvUlw2zL3R9b1Yjc7Gge55aN0aEcdZigVm6djBgxak2NL/IWRY0uPqnF9CZvUTJUqBok
KHKt1zuZZsfVeeiaUx3rOxJsxkc7Rx2Jqya4uIVXH5mNwQ6Ex1fMDz/kRuD30Ar0LCrq0dfQxveD
zWgk4Sta87ehXl85p9lI/pIrIgyqg+uyyDGVCyx8Z3dbKcnl0mRr0FOmBHb9b8ZKqTxXgZ/cSQ6L
ZK3UjlGvnckrQOnCaylz7aIorburfR3InBNUSDVjyLQOGwfcXDko/QHpo2/TwF81DLv+afL1+MkF
PpjZPSCDsH8Sz9ZlOkfuVja9RMVZcAq+y5ac0xTN6xRP8VlO8jK/RWwui1eUM1XsY2Z1TV46OLcz
HBeyFrh3ipKrPMgOeUbaLjzZWQaja/KmhW/F+s9+HYh1lhlXiP71hvtQmnBYXQ8Q1axiSZemLIvM
IU/XSQ1KHVehZxhCwY+/nWDmEcoIO43riVtWzpuVZtuyw5udu431kLgt8EC81teD34afNTzersVB
waLub7GkOOgW4qqdOf4l++VEG32sZdno6R1CvXuHteGjEwzdkyakU+X1P/MsLLGFWSh2U7x1s4B8
dYgVyN4iRd7UbjNuAGMUvRSquW5z8EiQ8GCehdu6xyPXGFrvQw+vYRUZ1q2apF9hRs+Kj1Gbrw3I
oL004s7BXqF7piEVEGQjMlHShCXRx7rskXz0fzUCv0aaEq+ihyvP3OoKgHQ2hBxsUr+5KYILCTuc
i6NzKwMACEgXrc1nt2l/IZA8fbc0nwzM+NZgprSbqR6eiwG0+nYi1vE4SkieP09gk2BMhsVZotRk
E93m4ixRanONuJjsZW+qb7o4yVamhX3ToKvd0cFT9imLlfuK/1N5juru2tQSZ/wmhxXepzqDgZlL
NGZF8pU/1QcVXu05inqsFvUu3oW1inij344729TGhwE+kNxRyEPqJf/D2nktN65r7faJWMUcbhUt
S3KOfcPqyJwzn/4MQG7L7dV77X9XnRsWAUyQardEAnN+wVrplVVuasGvRTh6Isv7FlGbNhsPEZHb
U4lSI/uQ0Kke0HvObw0TbZLGiJoj6634wXaRGhZiITismJumS9ttM4MlCW1r47LqgajSd4c4q5Gv
6+0GrSGRUC507QoMW3ifmOwBfB95rpMR79Qoq6DGFEaORmI0UBiVHr6p4Qb3cxOs58pObia7yXeJ
T877iUp9chGmiMUYKm4FJ0hqgdgfNQvajqQtyTbyqb/bc2+uuhmVZrjgLgBIuLhBqaB1mqHsJJsS
Amlhd4TPwL3sybwSQUsRH4t4S8MW4hwvQ9z2r/FGlieLKMQOtBYWrr1j6Cslb2YSFt7Ub04Y6iIZ
ItKiosarRcphTvPpgFug3N/mqpdelFS2lpHY7hqtk8PLcA5yByz3vE4+40pSpTcy3sIskAWLaV/Y
SNvuKSi/IrAkMMRq9RBXeNl6BQhaJBobPBinpF7nqjYv7Ya13Okj6Jk9Q8NglSIzjOg4wZhDAIAn
3ipgC3+LKVB96yJCctWnjoC28bkVPzo15aAMkxFKZq1qmNLb2qjh7ouF5VhjSOFlprGOIo/czPv6
Up7xK8r3vmfCZWfdeVpynqZNzU5PZpsKXxMhP8Zfs50CaMNzM25MFNEpZ9P34VAMqIDlXnMKOQ9M
IwpXC77/xsFMzW9+Rq1b1kQKK2hPMIgu0hDvFwOy5u/kEEbhcNLp+NFwipbVEjnsieKpHPA0TLZ+
Fm5a4XSM5c01CiDmdrCgPsj/sBZ73au4iG7guzioWzrlBiVB6/Rfp4DsXGbhVO6GZAxuphATkWGa
foSqgsy6WMNHKPobKz3PEGt+jmKwUt/AJE4wLdjkh3xBVrFKEflTHuDEIpXDDTXF0/A5OSCjq2xW
ly4yY6ftwRQq9b7ntSlv+2HHgCsLK4II8Rv5UVxzgXVKjK08osBuXikb00ZYDl1VscV2xu/gntjs
Yu6pWXCUg8p+QnEmWI9pE+8GRAjXsdDdkZCsNHWDI5jb1VCVKDDIpqLUKxmRAvZ33Uxox0bmlTwM
Vf8rJ31xce5SwUZdBVMY76BWvsj+PNPgENi1MPQNjm6VhUd5hrjXvDYzhKPOfXLA1K1oWZbltEnz
INvrUf9y/k43GbJ1CMG9ROKHEKFTDklVcrIhzPDrVXp3j7JlQj29oAjko707spv/aSMuXoz+z8iC
kqcObvI4GLm11gujOagaUNHG9GZs1tEE0IwJQQvXjk+YMQ/ZqOMc108SUCZhZD7uaVmOmgdE2XGR
dqW9ye8RwA/B+hbddTZE30wzEkv1MN2hlNGvZLMFqbPKg9K9kE3HV3447hRdy1Z+P3sWXoQyLTL3
CEO1NsI8maFjfiZ0k+aiMNCXuzGMIamXldBOyrQ+upTKSpQR82UX6htVQMckW0EyGuTZ6VBZuGgr
0YPsP4cpul+vjbyqIXgVzRWe9utTIeNTMw3qi8H0smWfNcE9D5R4Sclg+oJ03nFqwgbS6xAuHGBT
P2dj/JXy03jGOL2A6KpEFHhaZ4u4aXtpJJ6JfxpOaXqpZBt7qH+mXe6lOzsjdZpY9dden8bh6www
HoUo2JECXcEy8u1wbhbRRKJYtnN/wlWEHcbf4mSf3q1RUAiO8jlli4cVlHOdB2DpLuSD6fwAk6Oy
GXiBvsYM4i3kPNBYqIdo5nVQTcXahyq7Qok2P3Ge5VkcXSuRU16fu3kMfQxVZuJ/h3ZWWn0IbdPo
BgzoFaao023SK+pmcK38oMzDdBmqrc97G0uEri30FSXe/rHvh24xsyL71vKIP5GLfEtbGHZeonA7
fnfxl3uuh8pcdrWLWwBJQTwdKnsZgi/4piDMkQ4kIWvAhxs/6v2dXujmHZti9tQiAj7Td1Tyh/vE
K7ud588IQOud8dKZ1EZEwBTDOMWjo7xCB08/OjbPMuDkysHloXlUBNDofOja166ZssO5R559CIXV
tcJ3bFye+8hSrRxqgjdR3ZSbzgOsYtn5fN/j7XjjodEJnHm+H1Rnui8bq2fnqY2XsmmXSrjTWduA
Cgzbamn0T5o+1Hdy0BR7kTEl2y2brNp4wM3Wt1Oo36LTqcA/koO1w5qszYI9gF7MK0l4XSHhhbBz
FLfoA+NfDTeVpLdozVrEQYTE89BdzEnyQ/afDnIWhjnFcp4Tk1WVml8WYKYWdsEW0NW97rrjF7mC
YdM/I2YNCimwfqXJ0lLU/Bcq5IjH+POT55k6iaDavAKmh697rPbrU/prJh2Z+6tEOFl5Q+UizA7a
Nva86YWCPKLxOHPu4y6aXtx4nYmoycFy/RQluk0yJX9GKVGlfLzWe9TcI+Utr/X7jnUUrvwMnqMy
rdwM6dx5jM27rojjLXrJUA5EcwYsdNfDVMcRdj5GfU/LmTBW0+xygWcNbHEFD3M8cHV9F4jhMBj6
K61vL+X804yiwcQHjt0mRcmSGdNq6PHAOfGoxwLUS9ljmpOMIzn8mHyPkH4vsHSXS2Cg++jToMQt
h1MxHPrh2zAZH1iUYrY7YXQT69Vtj5WrhtBdC61yoCT5qRYA3ndv2621+/RqP9cCsBnZl7lu7eR6
QYZVsTJcjijq/K1skWjGzdzb6kWNG9iwkCHAXnBRkBv292E5oMdFgc2HqIjIUYQqT5MnEsK/Z+C7
ihI7O3O0apP9HKDTfTqV7VJ0yrPuFddJ5VKem0qYnnptJSf+HCWHP8XIZqD0kNvS5DXLvPr0Txv6
/KcRowpOffAt/fC3f7LIUqhpn58myX/IOV8hJwxZjg60M6EEWQbCnUl1QSUExa6L9HAPIOrtgD0H
o8g+BOHm3Fu7lYZvrQg9BcghoRiTORh+GqW1bQQQatnN+ZNqFjYo7da5nZKIg4/aOIvFUyPiexu7
1uUp3B+DfIdMNZr2Ij4WB7UxSF21kb6SM+RAECj50hG36Sulv/BLRRjngFsQjgd6s3fyFosYt/eR
hnaNFoyP6M3sJMCpRfHWn0csGQ/JghrQsPKTprxuE6MCExJn32tK/3lc6l8GIFfrOc5c6AiUTj2g
xbvC0BeV6sW3WJoagIywl9q8re+V4SvyBcmzn/TlrhcWJlLiRsVn3gnGbFFR5tjkg+ODqakz50Kf
0su57KmFaq61nqIE97kRW7Oyxt6usG2+sI5c+LUd38TBRfaBF7qxECYiIpHAwjXBJBJaNrmD2NdZ
nVVrmTuQIzTOI7/Dfs+BA0gKJMkNyle94Ia240JidyWduprgiw4RQuS+KeAZ43uMHJZMbFvP/zEP
CRKsw43m3iel92AHzos+1dl3byrQe6+ah6ynfgGGytsWTREsrALEHnWv6BKMHnZw7eQ+T7nFe4cc
QY4+xsK1reH2v0d0VvbY1HGLxWXXXJ80fEb4S30PKsTVQkDMUvpH9CGqqxw+xamiL8eofRuqDZt7
0PubXCuDQ6iMxYFFtbPuk1p5MAx4JNif+z8tnLw146cxuqh0apX6kIo5UzgHB7R4ioM/mA5Qad9/
gC3xNqc7fJoj7+MNeE7GbvSk8YA/glHV1uh3YPApigDd6FEEQDfXINdJex7yn+GYsDcTLR+BkWkh
57GZzw9TgXnMe6zsP4WY/nCFCujOc/sLTevsH4luvRYIAaG5qYWbplKrfWcMId4AoDSo1ZqvIrTK
53nhp9kvKnNeg/Oy07dblF2nNW9r7CY0lHR4Ktb3cW19zTU3/FbiLr8YRq28xWp32AeoM65kOi7S
bigNWF/ixniN4t4Et6RNF6qPsEwkXoq4npWkMXBSQKIpfsg98odK3OwC1TGhpFJ+442FFHyjOdXK
DiuWovZkPrUdWGiQ3ygTFgG6iumUIa4I7jBZJTpZ8zlS0P9loO2s5CAc25azW1r7UDPvG8OP7gbo
ftek8XFvQcX/dQgx7Kn8qdvJpl2++jp5sqDK0URPkZrkiRK+hgNJTdcymmMUu8YDPjlb2Y9GHc/B
xGMTLS4mbuKCglogmm5f1EXv7+XBdlMfUWjzrVlNMQyfTsdc6z2kBrURrdxxXAx88vVU+t19w6Pj
sh1xkpNNfdZ7FnJ4xQSJcgVmpb/XijLDgg4zHTmIXRBJOcteykE5Ken1AEsxpdj5ZscOxqxGvkoz
BnlO79wp1ZDsoFeE27BKmie7ZgtS5c1j7+rDZSPc64R+YSkOru1HlzwwUl4Vrn0rB3JVASPuoWeh
+XoTL0MhUojoS7g9tTNX+5EUnXPpSzlDMQ/x5qXZxuq1vAqKZ/rVEBebQemKTQ9N9hI3qR9tlGTf
cRx4Cv0ifzT7Stu2Nk+OOJ79+9oo/hZQjVl3kfdkJjUn2aQmtrDQ/H5Gvg9+0gMLafY+TP7U+BYN
YN+7INIfhwYb1iDjCxHz3tqWba4j/THGB+TV4YoYQ3M7QzYHrKbrz+ik/ECsYLgqRcVHPo/Dvlsb
sded9EStaUA9Yehu4/ERTf0Iqx+9AFmdus+9be/kPwomCjvhFDnkPsdZhNVZflAFCsGFnVSooXEj
W3lleTs3shHHF4OAOdo7BBrG5ViG6vbch1ng51mWoTcLOUGGWaONHxDrl/84q88p6UAIbgSclALy
ecapLe5RT92ep4V/ABwZ3g+FN28sD8aMOqQsGPG84sfk8NVjPwAiJFY3IbkUFrACEjIySiYvuG20
9UBC8tnq2XeE6oBTUucdQhdRq14oSc2pSlHMSBMcLXlAGIQZaTh+CJP9MqzLkHygeju9VABkZVig
JW9XG9+v5oiryaYIK8GbL2bgxUffZA+fygokL4xnm4LRZnQQ0QKPx1ZACYUNrxtca9gXPPp6upT9
VtI3+wlBoWUSsspv20lb6VNZ7OToyD+mQq3yzp5G89b2R2AxXEyPqbtC+grWslnO1MMVt/b3shn0
v/CsrcCv8IH8wFohgmYv6hg15jnI4hfU1JB2MOunCWG1K0S5W6QCq+ilHhGvzfti2iInEb3obvKq
KWZ/4+Qu9aIy2cnuVqumXTbi5CInVcEIl7D0x70c/fPaalywZBf3bDLr47WR2X/tnLa/Sdpi+Nu1
dfEJ+lnwFN+v3eUv6kCOzTAOs2OEKLRwUNX27cwoeY44hiJFzMKrbMzxbJSBiGD4q9RIEPYT0Qis
MiJnj27a7KKuu4V5G12ZWttpKzkFTtBCGULzMJiVdYGQ61OE6icyn0pK+RC5pF6tLbyF2jK/UIqS
3b/faisZY3mWe9QPHUbs2d7Q3Fc8s5B7ENPlIXk/M2c7XZF5yTNz3ORCeil0Wbv0TnjrmIN2a6bK
PbtndJHCBpmEEpckCemktvYpSk6WUSrq9uigOuYy5Zl16Vb1j3yw4q/ipPx9YpIqkD3yZA67H/JE
+30igv+nmP92C3lB0KVH/qYsERW0sJShnC5YAIwvRT5epHkbPXSZqEBpUbmQ/TLMNxAasFk8vfBy
uQj9NH4Ap/aPME9cTYapffchrOoVNk0hstLnq73fdJpQqx//vJrrqe1a3tSizLUqFeyLwwgjsmSC
3yALWbJpma1ykGWulMfLaVTKLZxHpZDDpNj/X+fKjyFvJK9MXVw5nO97/pDn+8rR4f1jTFHbb+EV
OsvEcsFMeN7RigfzWlVs81qexQ1eKH5ijhi1iIG+i5xF5enqIp/bcSsDddnZ1NUqtevmeJ78f72o
uFtQpOb1+cJtnmBkK+/5fuFT3/9yUTk/BVh3+rQfLqqBJFad8OOnDQ0UBwJDOf0JTrGf//nvfxd5
UddWx6384Od/879d+MP9c9/O1ka3kgL4fZg8d2WsYluI/J7i4qFLtjPcyiZkOAAfWY1z5SDk+MrW
vy0j6iNCiU9GFHr4YTp2n/+Y7lb5x+mNXSzlxd6n40AyL8q4UY9BRxLTFiDnxPiazVP0nSop21gU
qdGMdKETYuC4Lf0+uQ8oO/8lNLGbt9DRho8jQyet+pkMw9J0ovTRKExznc5QP/BidfcA/4Cf4lb3
MIvcW11PAzuSRcvD/meBHhQ9WbZtWR4tNFHWmMXBKHt/qQ8m5mKiDmLVPRpFqAGaOL3eyzDZ7wQW
NjuKTsm0x66lQ5V1L8/OBwMPBGqO7lvIeeBTsGz6rlEuMwcsIFXg4Zj4NYyHwPuGwnCDMMrvZgyc
uwC/6uD31yvzuqCigIZICmIoyidhBzlcsni07n2UxIDK4cBtCjE3BCTTO5LykJF/oZEYP0ABbh9q
5Uluu2WjVJ7khrxApfbPkWT6EPZ5jkQD8P375xy50DRNo3lQm2d5aTsP3I2nOOjeT0//y8S/fib8
wfRlOOLkqapdsZRvJwwLlCWy/ualfIch5smCrH8GhpYdPHfi2ynYCmFpfozStCOc2v6Z7ctblDrX
39J2zkHBqREClqO281Tfuo8H/4WCUvitU4FszcbgonQKmX2aEe+T4rdx8XNU3eLLKCbCx9R2DeIH
927ovshxkCwfJ8ZBhR6OuGKf/5ITB1Cwm8h4amarv2wSHzNztJXAzWgQqyxemaP/JL/BSuT9aMsg
eaJEUK11d0iO7Jaw6PzLnGp8ktYU73N6MacN8+Q4VkW2d1pj3ujFRWMq+oZFR4WbkGvt+6w3hXwC
cu41v7GQqtprqiLlAgUlWHj1oiwLX3yfXkr0BF6wmTeXvdplt8YcJ9s5wQfZyIT4Klje8B6TT289
m8IXchyT68YZNYrgQ/y9NHcSyaVEabyM4nG6Ydnv7Tp0ZTcZ9k6Pdum9yAjN0q8LA6Rm2X1V8sm4
SQTTbS4xZMMKgOItLdlfhAXGBDOv1VJtWaYr+ExuzFTzl3JYHmzVoHqfKbe1DInj59HG2BtQRHw0
msLeVX2gXlDqmK4sz0zXrhM3D82ELU4Iau8rwkPHohb7s4R9vGmqv8pienL6JH6dJq1epiD77wKD
/802czEr6fp6I3/b8pDb5YjQLD91p/hmRXl7KFFg26ksIBYBSYn2fppQ/feulZ5U3jfkSQtU6uFo
LqSubRx320hz570jmb6o4ZUbp4sVfDBn84qysoZSaxTs4xpw5NS1j3UARDJx9PEiRtHs3nC1nwhk
FDdBkkzLQu+XUFsp7/15VpgTCkBB0uEZK87+HGW5SB+byLfRP+MKteHx5OKXKmZ9jg2ZFcv5f17z
8x3/U1xQHjInUKtvAKxTiC6mesfbHJG9ZhhRN6ZpW1l3PRb43KfYgS79au7XEWvq9dAktPFK2zZs
Aq9l8FAFaHapJBbrKtHuEOrKtgZCq+uSGgvCiF9J7nnrIjH6XZiF5aM+W0cYNs1Xy00QmEe26mjD
R7zB76lbyIE042E7jXZ3m+OLeihtrM/llRSn3IECb9AjL62LtjL7TZM6xhfTXLUVID40Y6rtaPPO
gcT3SAYWCYW0+iEh8XmoOdsis+a1ZIzYTRCK/V16kPh5MakBMVWEVPWQjZpZjZ3OgrKGHx3TN8q+
ACzrh9HEaajbuBo4O31cq7XbAPkBt44jwW6effvesihiw0ZGcabxq3u8yTDGqX7mdmJ/1wLlWFUN
T/jK5CfWG6AUJiCuceqxlAhUPKXi/WiUoEB821viB1lfWXMAZp8E1rqzjeq1NMNtnsXO91lXoEw4
5XznzKgWs4/StrFWVw94ef+05ti/ccIMmeMYVoeuW9+aoCbv7NXugx/o6XqomvJKV4N0p7tKsBvs
sWNnakdrK9ejR6s0sJHlT/JdmX3sOgcq2uJKTZrPb+LvEQYcqKo1yVI3eptE1RheFeGEDqY52l8t
tr4uj8wnquTdhTWP2CEGjfMSUo4yL7zsKKG3w1gaD559lGrBsgGMTY7MCKqJkQ9h2VECdMe3kT/m
6JAxYYjxRExGtFFKq1tTatFfSauvJDtjqKtwWWHhefPfI+aoyPcg6+uwRThqgT8sZiE5htEBVpkD
fxMEMTYul36Z4EJskgFek5abLVDGbDxFpNWwV6uwfK4ws9+QYutYsY3anWIo6VtEYd+2eek+Yj/e
bZOWrKlWm/69G+TfTzfp5tc2nIcHjWLuRQNIcYswurO0BHsQkN9NZjjhXeCkzW1rDA/UbssXVUNK
jOQEb1PR1ODrLYY88a4yN7QeahK8sr/QK2c3KFoLg8QqX1AtoITEGu0gR72XAj2/l04DDFKpuMSH
rle8dJaUq2vHnZwDnWyjD0r1wDaxvFZcNIWxtc4eC200IU0WyGbf8hZdF3hY4n/K2awPnIW5/aEv
Thrs2Euk4s6FOnyvy1VWTDwq3ktjsvAlm/ZYhIeue9CgJh0qfSaJl2cP3VhCWBFdgJlb6i7i9Bxy
bsozV8HJuoPXtvo0kKrFgLY6JtsY3cILyaty3CNiPe6bJBj3lgvb8NQZ1dmy0nR3JwfOIXLGKU6O
OHLKefwcDnLURdIhGFYfri1PvTTxFiguTquo0qw9DxVrL8/Oh3NfEsaPJG6pI1p1Xi/+FnLuaxr/
d0xrBad50zj+aOFvvtRYclX4Gn4p0ky9Ls3bWBnB15SGucuRwjzBtOYuw4A+yfAHA+J1LuXKM9kn
ImxQVwdZz5X98vDmHfB79DzwuWzs3byxNi3fSHfkhIyT0j0ul1jytK66Ovd18IcgvStf9XdBfDnY
aBtvVJKTsr7sgS+U8EBu2t3cCwFhMrebxkXFGppUn24paVWLUzuawuJKc+rianwfkX2w0QMNl0K9
uJJzYhP7yVNnCMt3HXdorOMuc+03XfjiOkO8VlukLsauG3BjSyAPg2F6tnzrRqLW4fteI6D0Ftom
A84cIQltB47oX0JrTbGX7HXhzQpDk1gfmmsrtKylE+MWfxZ6Puk7k/IiV8DAOfjTgLxAWsTzsumn
BPF90IoS5zMADVvOA7hbuIEgE2XnGa5o6c24tIMKIOVfAI6y73yF81UlXGhwpnHPHnFllmm3zUeA
p5pr53fwfPK7BNot/m2KzbssK+7cpM/v6vlbYwfejWxUg2ddVhmWFo6lI6+vU1wHOh+666HslGRJ
Jf/ezozhIC8XAe68gg63kS15gfNdU+Du66qHdH5W8JfS/uemVwiMn2fGy7O0vxxtUKHMMr+7DL3a
g20rGet1b33HeyPdtYFhL7w81TZS27fD3uWk+WsFjblFVqlcnEV/5dkprjta6pCcQs/dJtjWBeUp
+bIbAakuk0nDSFsYm8mmV7fNTr4kzWF+Gz03IxHc5Kq1c3Sx9PNrLFDC8Se4p2+p0SYvUeZoy2nO
zFtPawVulXSAX7vtpe7jBRxiNYgmlW3ii9aVj7gcDot5GotvU43BpgaTeFHWlA3SCD8fCWXvgQU4
Tf+QzmW31rsMKZEm6AGtU3yApk+NSoxq8OBuOqXmp8vgaQJJ8c5vptN0rQoGCpQwObMwzG50BS5N
lVcoOdsjNL4CZ8s69y/A5cxL2QQepx11S3uVrQ6r7/vWJZNBZJBo2kNh9OgZq/r1KToBPpv7/XQZ
iUG9C6t13YzmOqIiICUULFwSlqXT1peyiSXEraF6wS1GQdlj7My8x9BdqPp4PnYFlZNxmIvnHEfp
rTeH/brn/XEwhvpXHgKhkgejcNvdmLFt7FEZOPen7xGyT44iXIqtpur763queC69z5ADn5rnaYDo
SM7D6F99ipMh5xs5NsibRTZqrz5UgO35s5xvfr6ovNSp2YAuyRtkusVH/vdbWOJf28FkQ9K0w88O
NEij1PZDNuX2sjMm7aJvFIvEilpvdOxv1irs1YcgUvRdzrNgKZtw9d2jotsvsoU7o32X9OpCzmzF
dDUARR+41a0MUHwfxJJpT4dottAPLPlrVMpUH4GsrzHsw2hxysKbThwSAFer2Qy1lWzKARmiz/3G
dMHqnSeEGtRrSq2Q28RFTocRGbS6zVtMUOL8QvbJKxW/b6g74bo/uRiMSXtAZCpansqlnosZG1Wl
cX1qlx5vIdbV3sW5ftqo2gFEOIJmoppKZiG7RUbgFJ8r6M1VsX4vi7MyIGjQzyNNj0yppStXUIyW
7I3rgwS2opssJL3Jfly2lXsS75ajetujnShPTzHy9D1QQmNrOfk0IMC0QYK/hjMH5qofzbjcgDpA
uaENLg0jwDS3KYNp35lzVG7kKdDdaR8qGiR6xMdIqCFIuoHquS1cF3rXpPBMQHHFsrGYLxAyqeJF
Aa02QqgECHvfoo957hsRbjyPns/+L3H9X+aK6w0BCAxpkRwkOmqrbNuCstBeP50VTaK/jqqZLeZK
/8foKPpmMfrvcXKUhMVb3Kd7nO/7OS5Cg61AiF/kKqUOyGi1K2wNIurs5CvxXk9WsLrRrhTNJm9g
/3QO5vZhl9VLEezkengrVUXOwfJyUJTfguWo3n5hwdXdlJq50/H1forrYbyCufG9dKfmKcL7bq/a
E5pEYjDCBW+nam4K2ZPR1E4cSvKas5ajuWdh25fZiAGI4G6cBSYgLC9ZUtZPeayA8FTHgMe2GI3b
OxNN3hvZGpocirc13oee0z6C15G9Rd7atz6qOd3kevBokbJRjDraKHnUHSjQZnuMzXBIolB5p0YF
exqjNb6gs7N3jMH8ZXT9Okeb9hskeqydyDvdm1YXrZvgTojlYWEe5IdcQ4NEtHQFERXwBfCPZTue
9JaK7hSvT02hoCLPhlFxLpvI2J6yS4EyTKt2GhCMGzSYe2hH46nXXZnRjEznjK5jtHRD495zEhuE
mlaFG9IHLEPlWstX5l+ZqnmXrHXaBfvMZC8dSCy1KDb1MNdr2QxapccqdPg147QBpcnaa5lf3kvv
knm6tiFof7U9lg5RVdqPcWaMq8YzrOuwbE34npp1qRRdcLBCsPqtbhbQsip32RbO+Fyl/s8B+dwf
TVAsXU9YM2jOsPXL1n4YBpbUrjvBu5mKncyjeKl+g4DteItyaXk/5/pF2CFPMLvuAM0B2KzMxchJ
Oc7ESQ3stl6GVYpze9nA8G5159hNgXs8Nwu3WviJ3R7mSjFncI3EVXEQrBPLGJZ1mA/rpFDdBYZl
9cEP1B9GFODcN86Y3vvshw+2PJ1svcQ4Oa3WqcPnqEfnCMCHu4mzog76WfyBedd4QQOdmk5bTXnh
hA20co8vLuIJztJ37S92W42XYTP7twWVk6uhMUFbVcqt7Ap7z7mYoU4szEDxb+WAk3beSg8a9tui
Tx7Kyq4WiQ8MbqSuEwvDxFVWxfV1gPT2MlP5ltcTicyg/NngUbvo7N5+1BKstquqTa4MtCJ3cWOx
gQvJz65Cd65e3NJ5tFw3/9XXgN93SgxlE5XBGf0KdSSfipZYaWGXp1lxeNv4MZZUZBOQngJYDFrs
HOqkgcLPNFYusqQP8SL9HcpVDcVNHyJznhZJ4Q+bqMCPqR/rTIViFy1RIrm3sWjDwESt13qlTceW
GgtSZ521BTRr8NZNrKXvk+qF9HoLj8r8pSA87EdK+yMVlJQkL6ttU2ndCn+yin08rrRO7daQYLG8
l+mbTLPvVId/7TkiQGblQ4Rlunct/1mP+aCzdMMXZPuBJ0RVAL4Hu0R0H/FtIC38nGuOgQRRpaza
MMUTasysh66P+F0JjUdkUo0jX49DJvQfZVdjKNoKCfVlqHnBGkrkeGcU9XQXKgppB8c6yi7Qld3e
NdoffBGLDE0r1J1s12u2MlaGoMKutbzWZSOIp+rC0NH4l015UMCtotCIsbyc5PV1fO1gy3COyGs4
q2YVh6fPoXfucywAEsBKe9DAdnplaUp11cBOXPZWFH0LfGWnog3xBA3C3ha9pW959QXPqQukVQTI
mYMPOLhVx4XHL/5fVVPRLbKWs+1XKxknDx/EV0mrGge93PqtrWzAbeJMnEcfnEZLvGwQCiy6SylT
3SDQdQEBUl1KRlGDn85dDN8iCygA9cD4UHJCRgVpFwD6OJNvddEscSdd+zxPeKQhq3IeldoBchQV
G9K178GymWRNsSUZiiWvWxxdddZ/iJMctK08CYIsuM8Tm9zbImLDYVuropvdJ8O0qa1j9nCc3ag+
gNKJ133UxK8NeIhBgV0/xrinOxq1z1b3jS0oFPuirPPkzu4xu5Mh7ErxaJ+dh1xnbWMYuruKqD08
G55jrKbAmi5kc2oh83QQMY+y6Zntmueuel/oenXvmQ3/S5ryNOP9eIzxfV/Ipm/2zYW8ZG3w533T
sY0MdzjYEBbAAqrdrZ1m7T4bXJwbO1TlFR0srK58sZAZWceDEpHJrPJ70/C+lQgyvKT4NaBt3b3E
uNpTalLbm0EcOqtGgtEt9+d+M69z1s6xDrWCWHnox8i9TorNuUeejWmMXGIFx/M8kFISudTn8iXv
9GnFH7td6oHmzPkirTXsT+oAOD8e7Vh5hGa0LZDyHqYNuFRrIZWAEUqZ9oFTPMrWpMXN7Z9dtbCR
UYb5FCVbf07UY9Lsy/dJinAinMpRvcriN0drZPXu8kn3d1Jk9qw563qzv6oyJILkQFOUOPulNnC6
1Ak/B5eZrV9l89c4JOFuqPuTIIB8mQGQq7MVS9IEqZpN4g6/8FSz97rrWftanDU1iNXFh1M5FA2D
vfepDl4UZnOUXYECZNQaWM2EiYq9b9RlO9QBEI6JaQY2rxr1iay+fS875rYL0KTElm4YMxYeeLeN
4cqsy2JhYrO6T9i8owrxxxnW1m99AGz+MXqeEfgpko3qBDr3L3FDedPXZkTpkYB/D5U3PMd9+jjy
hoFhvSBsMF4WfqMc5aHykC/SlHbCfhVYyXng1AxHVoxJAcDyfcanOF6neFzqx3M3RuPOssbpjCdE
VccK8IKyolA7VXt5FgdzieehaJ9Oz+OYIbRLI7aM0xw54KYkiBfyVB4mPXIvokK7aOfZuy57s76C
ybAI4Whm6xTXw80UDXgzCzs8GSLPwhGxTyRYjYvzQJN0p7m9uNK5X16kdOp8+Wkg62uwUeIickBe
vepTshYoWjuz+lo5WCXGWVNeJHVYrqWR4pwoxbKJI3Uvhek8K1uFSmo/GCYM+r9MklG+A/yFX+9/
nBRYtXlb2u5P6ijYFLge6iVUc0YsyL/EsCtWnv3/KDuvJbeVJV0/ESLgzS29a69umRuElqQF7z2e
fj4ke4u9NYo4c24QqKoskC2BQFXmb5zqTldH41Kja8MvL9S+GqO3U+cu/hnWPDj6CB8ADXHwQ6I6
CIrD53gujQQkqeY06IRk87EbsGwZlkdk3WTmQ46O+2rU50XGqL/rAjt9U/XSBwbu6Xur7ac3y7PP
EtAGWbhOs6h7qMLJvqh6kbHITqp/kCta5XzoN8rsynaC4nLUhjF44XH5S2ZaC5XQqmb1ue0LnFvH
1kK/Oum/mcj2SATJrhqtSwZheqMTVISf4tG6OmDkWjQeNB3rl2oB0c06blu6CwfLHtTwU5eYB+mX
sMnAx8paoHqqq4G663Cf8W0nkKv9ESaSxtpytf8O09PsC4tTTKHZvTwkE8JyajX2G5zEoF9IUvnW
KUllyUXfBgwA7Yj5kbO+Jam9GBPprIIMb6qo3vJTmfaFVRv7Kg3tz1FnbEn3z98VH/WmDsLWRVWU
8skKs2IVNpP6nSoQggQFCrmdbqJhDCJuIzOmDnd3fpNfKE5WqNucIsfyUTCx9VdIFd61KTJet+ZV
Gcpg1+VZnn/Vwh6buDn1w0uDu9eqi93s0U6n/HFO0LMG0/2apPV0uvUbuCQeJJb/VvTjxv+Ku/Z1
uvEeM2TVBIXMiLb+aIG7V6HiFLx7LrdmjOmeNL3I4U27HJIxa564uddmWmcPEKmdJxbs1rGcoEhZ
aQdLKyVzvLO8vNoEbdrF67kAMojzQ7m/tpVK/64M+GEiHuE8seBynjIseMcqDB/lgrDNq3tkk/Yy
pvEk2hZB5e8Lrd2rRTn/u5yMqXU96f9z8r+HpEftje08DtEH9/UsHIsj+7rvckPM4obwu0/uHgxF
ce/mMz7ESfDQOtxCXvF/6AeaAuTDc+pr8UJqD5HuL69i7VFqEtftt5Q2UogVR1+fH+2eEveqXnQa
ZmUcdkFfaOt+yKaV6mBolFph+hrGJcpswNjFELlGLuZqiGzr6nYM/ZN9kv1KhVXlprcd9c7vtPYO
QxK2plEX/qiPyN+1q/eXRwEL4RAD4ClWXpRlZ6A/S2UyatEhWTqDpM/OcsDS+f1Mmh+GP0y/hdta
OO/MBkhcOCl3KFTzEsMOUrmbPdIuQV4qOxlxbSwNNs4iAhtkcBYk5hou44VvaHdUzqVx7THcVYAg
yqOPQhWSOs69EBBCgKhn2+p+3DgJNerNG/6tup1EzMFYntwuu9dLNJLQy0e3YiljoIL2n+ZCfsui
+b0paLtbUxByH4J/z80Xwyk1N3PUTqOUTCfUobSC0VgW85RutMgvsAjgN7jDC09fJRWlnxZMmn00
p7y8UAhOgMTPgbdDwuKfa1NfRtB3Su0jum9oDvj53nErZxcFkfXqzD4VIDAYmd699rXrvMZeaO9A
ExlHuN/pU8T/3ipe8Bw5/EYPFMH3oG3QwWm17E6Dvogi0zhuAnSNv7Vjs6bH/lFOLa71vpY/VUOm
H11jdHZzaY3HoYUSUnX5N5vEwU+7LQ6D7dtfawVxCgeyE1qjanluOlJhCGd6r79DATpdQzvT/Huo
4ZfXq4bWe2izhHaD+n7V0h4/XDUlVcUeBKRDMY8XBzGfAyuAZ0RVvXwTLX0yIIdRLccLqq3jJbON
rdaMMGWWLj1IoFf+eToli+tllI0bmfy3a10nuuxaD9jhrFG3w3a+X01ukC5Gg8Zrir8JW8YuufSL
a/FtVAyOZbTsjOTCJuI9ePTLeNM7qN0tPzQF5CPAsdTMzv7ya5TO3BzGlVOyCbz1JfLjlGE5yMgf
8z7EgJfvV/jZh93RLXVjXy6wqQQCzd7NahaPnak+Xw8mYD27nS/SwgtCOTdG8u0Kypp6IICdrk17
GUU5v3hGZFIuJj1pniFkWmXKGvEONQOBmL7W/321iqtdIV23q8kFym6CmB6vY8F/FWysd6375CZD
va+Lqn1Ma7Qrosgd3yYDbq4XVsaPuGq3rRQB7dDe2FYV/NR8jFjrUrfe1LBIEWdX1cc8d7K9laj9
uTS88kyZoN63jg3zYywwMGSr8SCHKp0cnGf7fHvrC0onfCg8xd3bMeLJfwxwN+k8X9lG/76ITJCm
5qUvoW37R2lJfzuFhwJIzSlL7KcQWkqz7qrgoEeAe8YKMZC5TU12QV51gI0cffJ0JT7Ojl2uZbTz
nepJn1s27HX8KVKm6JM/KV+yyC4AhhIfT3x5jM7qnQx2ljue9ZLvnXRmgxFaCECz61+ug6CX4fj4
KnxTpnamHux1m4qzNJ0eBWEU+p6kVYfR12QRbo+oWO38NJ2fJvIOG8Rx0RYnZbyyEUn4xlr5Exo8
8y9H89bAlOAUZWG00tLB/zft6oeyzPTvc2VWqwJBnDcc03Tw5/70zNpz3HpqbdxjwWEjZ47KXu3O
82lgnX0YPN+5C5ZPjg04Tn0Ssj9UKHIafencI5lu7ivD7DC0I+Vr9oAmzdYy77LCjHfYvvdPfRin
G7fptNc2SdDbd7vqm1PMr0Ezd7/8MkeGN+C7tuPPxFOiYKWo5v2klfZ39FFZ2OhJ+DkG97AuY01/
lk8uMhCvipbpm47cmLEpWZkj4cELUm26c9164aPVUzxWhsSnYG4EX82osMnMwFHPy7YHvj8fLJyS
v2ZKoaIDU6C1soTlSIOpqlU993XePUAPZpG59IPRcjaZHqtHZ5k1WtzVmv25XUhthhaCV0o7Yy28
talA8GrSBv1chHb+xcZleKG5OV5fnLW+NNZCgpOoHiIidKS8+GJh4Ps7ipqZsRY22y1KruVmVwYd
2MIC/DxR6FGq+7AbU+5J4CB5pVrrIrb4v1mW23Lol1WTPZGtuw1IcLDMuA1MshSTzvIvl4lhB5/h
8z/KbsK2Emc1OHhjACVM3grkRKTf72zn2Nj+gGo4liGIOrYY9gb9J9Njv+oZ2TOM4v7TkIWQXVVV
O8ugowMeDVxL2wkUAKW2/ojWJRIVy9TazNoH087vZDAoFOWAQo62ZnnnXPNeuel3e7925q2kwcaU
h3rqa9NRmrWi/6r6xLqXlpEWK6UJMxZyqvM0Q9iVBNtQdeGlDE0k1wqb6n7lWCy/8jasXrX41af6
FqyGcHpoUaz7puEdvW6bWnvWIA7sGrMcLhpSgCeUedU9f2D7aLRzvKlZHnw2+uCnk2X5F4f0Fg45
ZJLQcF+TzJmbfuXqarvpYxhRdjBFK6XwOlTwomxHeam4OAgAnUnYOrsaL4rnGfcdKmilgihvefJ0
0/zX0WMkDd32Hy5qrbyuVLbObKtwo0t3l5WktWXHQlECm4mxyA5VE5sX2Z3IgMQ5KO5c4wrZvExz
fgh1C07fsouRfU89Yvydh+6x7TEkEZUxR0TIal4Ku792dnXsrq5BEn+LHGpuEE/J21MOIfChQ7Pw
v20v9ALxBsRTye4uVhgGknKnOB6+RtinHtyerV1XGcgF1nH0Ms/TpY+88l66as14jwjNRRgjqtRL
Y07vo0boBYdet82zE0YW7k2J9pZ1RX+oLYPUfmmob/lUqdsIt5q9jHYh+XTHMPuTjGZR+S/qEO29
DJZ43gSxEbwYCbK6kfLreoWiydhjFC/XlsZLHC0JPk2lHufUWLQjB9KfFC9L15LGvjUlje1ofJqM
Shr7Q1OS3H+Zm8X8/iTJ/SE4VFlaL5dKllH5oBwb733IV3Gy0D7nCuUJqc5luAhswe8mBynpaXH2
PWkc70FVq+jVqVl1LBr7rley9QvjYAeoyPzcx84ZQOxA0WUsn9Vx8W4ajc9+VOKyFbj5xqL289lx
nQRhftM/tnV0wtYUqqFqHB3bap5hhbfPaR7GO39ONLir9MnBNoOvaqR6Z2mplo3AMpPSnB9hXnSP
iutP3z61ejp+C5UBoUPDqPdTlp5nu8A/HccQ1K1a65ONF9CqskbvF28j1M6mdMhXVhk4nyI4dtsk
n9ML6tbJZVEzdKf5YUqdbpuVQFQGscSTdhkiEXTdlJaxn+6TNCzXtp0/4UTe3YvI4VBghDy1PIul
acVee8w9JV2LyF6OreeTb+vbMuYNj9Ji+ZR4C/XYxHTT/e1wefO6nBeghSbgjGA2tK1rOSha3Trl
lDwWqWI5zVkZXoNu13BUfARMDLQR7yy2Y1wan3UejGu/UOezNKO02CApZH0aShTI1b78akWJ+dlV
jfLgBd5hmtwXqpKneOGJiLWRnEXztA/jrr679WcqwBPPqOsPrkilqfo7v1bgrC3z5QCjwrz0cXFy
M6zYwnhJ4Sz6lVR0zI0T2sZOROXMDqnOZvJ+ZK4LVwvtOaxAoCVKaegWK1PVmYLdEiuD0hWiKBe4
tvHgGdX0eMV2JFPrXSSJYGaevZ/nplld/4tDW3tvy3BnAOFDlemnqMZDM0u3VGeqq+Z36kDgXdV2
/FLz+j81ukMzzNLoomGrJjOqyPIe6qKGcNeY9aH/Unu5AsNn8J8osGhn3jxfhsL1n0CN+U898po7
uK/WWvokFnAQapyFne+lTw7o7b0GXhsiWMCFplA1nvxvYYD47lVyHU2ZZB12Ff8ptTawIOCsmNxh
Hy9nqNO8n0nfbRQsT4wYZeKc/ZaNVzPX7ZaMv/NYY2Pw6OASQV2711nQ00dNnYFKje6CqjhKFyIg
rcKLC4/uTlfvrxFLrFHCtHOtuTne+kqzHjEL52mMsR/OqpCh4/ouM6wKkwe1Ri5haVM80089G9kP
fRJTSUwVxJ9cHcVL6aurohlX18igcM3N7bqWget2hRSS2rE1NpVUefBGdoztUGU/fAz5kk61vpZ5
hvPUXyKUATuRIbKvEY3KHRCy6HzquvirF+nKW2Xj2ebFOTLcsJpOkx4Ah9e74qUyoLl6BYYRHvIi
2eT8qiqdfdpwXGml6V4tCUQp3qhZeiq1Cw9H7ivp9NRYW1mWNUMIQ35e7ikZuM6+3nK3mTIukbfZ
je72CA/59ZseZJsKWaXPqeZGx8bHcLjz4kUeSmRL2caU0PVCRG1aAKubKTbzC/hqMsZoRK6avELO
VDo/jEs8dlOkVKpgb9r6cJSQa3RjAYlPrBA0pdOe5WCO8FlWsx2b5Uo6MhVRZdtYTKyl05aAa9j1
PCim9mwOSXf+OCaTI7YhZaEHx4/xUdGhcgZKpD0PNRvfReVoI5DtBFgOCulIeznguQXULf0C4m56
dZ8BaTn/0S8Rmolm0DJTBm/T2xFrDMXyfgZep52NBBMpOftbU/qU0qGUK6dl4nmbOOQGkXlKOuAw
NPmPvHn788jb5NwCybueSV+zDNxG/9an6Q5WG8W4+yNWRedEJ4c1VjYZYrU9JDOoataW+UNnDsZB
Z9V4sdzevaBOWPi7sgWxlOHytbZaK0T50h6mI46bFpmAfIp+Za4aI76nfxE6Je+6NVZ22Q9rXrBg
/JieAXTDYjTn4VTXs3sHF83dYGuR8zsy803pWfHz3GI/5M+VupsbVuTrsgielcaY+Qop5ocYnDxU
JVzTJVYOWjDYB/DK1kqaODC7m7AH3I/CJc/gsX4AiWG8Vtbwwua8ftCXRc8yJi0Zg2H5ofV7TCKX
eWbl3PX9mALANIa7G2fhxm9AFOZXMKsjvBoi5HDTq5PmEtHW8PBJKvq7RHeDY+o09zx+9NdaVTHO
Cer7ekk6RXOZP/4eKxMnvmAPAO2CJK2l40jcqU5Bda9FfVU6cydX7vQ6KfcjeUtYMjRvA5bkdVVc
2KwmR8OewWuXnDZRwI76KPpNg74pI6v93s3jtA1tpz55WHc8K4P6S8a9bBF4DnL7KYC5ecaTMNqW
A2QfXCzMtYMK4Xl0XTTF4+ZBDlhHNg/Sz/bkfFXmkoHffRJxm1ApcLKQOMEgBcHWHOPTL5WGLo9X
2S03KE3HsY9JpAJjCzLtsUR3YwgxNmzVQN878eihDE0Uat/LtqnjFtNjiNHqNzJpCJPkrX6WS9vI
cx+6sZs31lIgLXrjDAjEPFemh7PE0uWh33VydR8hG7rk0C310TpQezyPFEr5v2PJIKtrk232ChRr
sY0DBQhmFC2WZK31dc6MT1lqTf/W1RsbOsp31WwdWKda/wxhRk23ndq3cQiWVJjrPhomr4mh6LNL
0YT1qXSA/lCE1e7l2mUfRevJDvPxaXTC9gGZTf8QYDCzHXgifiNjvqaqqn3mHvEPpeKw1dOt8ZtC
f1zUyR3SbF+6FqOrZjnImRycXll1qaucxABLukazU1EcpTI21Wq6k78+RIjcYxV3J3+8/NuVfjUc
o2j4IV34CamoTlipti6TSNlKpxxMaxpXdpS9GkABH+om2LhOmt5Fi5aydGGVABBt8g8oVJrOpreG
R4ifbAjYejpAg6Nhr2ig/kjZ1rgr7qJxsDApVsnSZO3w1aNWhb/kF3RBolNj+mhOZ0r/tTHCn9o4
KI+qWqNaUXes7pdwlDLTjTMF0RlFdvPNtqc12tnDV/I35n5Gv2kn04uwOem12n0yK8W4QKKq1jId
GVueadh/3RWdEr3oPsazy2XlSym5O6OdbuvcYliDLVrLa1zR8OZaFJzkALN0xj7yWUyVxjhXDkmU
4KLwO+Bvk2bnOkmi/FjB0cPN3yfJhRxnptzcs6LXvfizgqPjuYn76plF3K+0yJrvXefgaN5p6gOO
He6dx02/btgZfY+T/jlVm+oTHPHkVFZRv5UJ1vxD8QEuAwEL9lGvZQfA883nvEt3Ms8Ko3GjojNx
Dlu45jMajgdxpUTD2qZEEFuUvv7LrrJaOeiyPE5xU12uJWP8OPF1XF6+6nKIHf/sAYQ9SStQXefS
oIgV5jFrHS93ttMQ4AO1NGtZXWep/b3zVO0ofTzCvAdX19M7M2230jUtyyS2s2yyZwNHLwUBKPmS
cpD0gd1Nz06iKCf5tte/IAiKQ4JooIFQQBqar0KZKQI/ePjdqucifIgq+1XINtLCW+DaGrI5lMgZ
9Ad+cVWOxqveKFR+C31CT6Qwv0i6qqsrEOwUmC6Sy/JjT9t4JrKfMmpRwz20WJhfM10ltg73dgkc
eSHJyIHcY5s5yUvWzcHZLsJ+1YIKIvWmsIvqCxT6StJKMiBNgBDVS+J0d6Yx8RKf1frFHuuQWiis
EBmUsGRfIpSNiB1XsIOi3cwe/lgS7hTxdO814+V2PfnIIqZ8p6A3O0Rh9mgkZLmH3JwRy068T1pi
5cc4xp1Omosc9wUdazLzy6g5Vu5jo5cHacnBM/eOhWeeNKiV3iNLPT9Iy7KdFsOsmtXVMtnSp2jj
tx0gyaUpHzyNe8v80rs5Mt2zmqj7vsA3Y8G9A6KsY3XvQC3fmmNcr7H+NVluFTaCOI1y4qdN9QJi
UoEAWobjTdcg39DCElOqBmZqX2UYg3jFeVjwdbzAH33VcR8drc3fajjfaaG8FZMFP3K0vkirz+bi
ZFi9vpZm14WLYyrZt2vscsForC/I6vX3fTiX97mCLSbiXs22tWMgjnGOpWBojAjsc/DKsNtZWFkh
txZNj1YbTXc6RT7qR6x0IACQ2wC8wkOAJvS/96akirpa+V9NM9Leg/+YK8Ey2uexhaGbWW/Z2mZ3
6Ommd41vpXduXZuXSd1It/TcxrolQPq475Odhmn7Skb/uMYtDoBbht5wr+/+iBvUBjS+MuyzUHF6
1sp2PEPhm5p9q1EkkbL/Nf9y6/wAPtFDu9lT4Z+XB2gXsiVGtkAYHWXn+HiHbAfLD++GOWsxqntv
5aNaS6tSvQRhjXFbIt16B6HL3TiONX8Z8vliLeXWNNdeuqqJPueuN2zdWosvhZJNm8Y1f/WL9Zqr
m8MWe3M4RktTjI3iuH5ucse6SJcB1e0uCI17GfPcEDsgcdtpiu5zo4B17fBBmx1PfSug8t9RcE5X
nT6ob2WVkTlTNHMto11jWMt9Fe7soNbeKtXA0LRxlIOMluHMW3h258u4XGrWkofAy7xHGcySg5f2
7uvvj+thFfJIP2WuF6CLOJSfu1+ePihv6eT3D2SUvpuLaP9sYcoYq223kaYymRqs6RLEe6sVn51u
+OVYinOknK1syzG1N04xUHqczRxB6E6zWe5NZb8Kkbdl04kfIc6KZGODwN7o3dEgrwfUP4NINGCC
cbaiDrpQEI/sTZZTx2sxXWnJpHmeRoGs1D+LOevVvBVMa72F7W6TxFg+T4ZGpNxZICol/qv2oo7d
WZe95BbcCbdHu0iD9YfsgZzKYSJ7cGblvZKWoaJ3sZfTRKn+mUAXXq8iXR+yExS3gPFcdYttHj6b
Fg/dJ3V0zacuwww501V9V6YNuHG7ycnze4lzvLYzJz117azdSXTflQ2MgnVQg3JeO+WEmFnh3F1D
8xY4TNlSR5ZYOSB5Vew8Ky8w5eTT7Mz9B/WS76PXkqgJ8UVHuecu9tKO5V/Ia1ENMv2gdYn7KCGB
awTbiK+Il6/lPAbLYSG0HIbaxBd1uYoMdO7sLxaU21uX9GshC9OtT2XqczvF1Q7OQMifU81POHQO
Ky1A6zfM05NEZHFV7fg9BicADvNTomLgQm49//+JCDPYCVHGhttyNe5d1dmkjgaw5XqczCg6Wor2
8gHtcj3ll7AvciM4X9EuAmNJ7R4JKRM+mVLseOynn2wDNJqF9NOvNiLFXfi/2sJCIb3Ju1fWpsB7
fHL3iJVp57q2il1QxNknntnvk2zEYVvT/+XVsNfKTMV0nN3VNqjM+TKU2vskXbGyswWT5MrUR06r
3GUkqG8c/T95/NpC/xe+P/6aWb1KkOfnF6hceKrVGz8srbeuhxJtGkrwS0cqmX9k8uQAKC5VWbvf
XE9RVpMXlC95z9sCEA7qdKmPxL47BAdsUJ0HuRJ8ILxHglY9xQCUT2WofS+HqX4SdnO6dCGocu0S
K2+JWrqkJaHSpXdYUzXcytI1Zfk/+Yj7JAyRnSSqckl29Zaib3Pub+pOLOCunXMSfYvT1jnecl9D
yV/a5uku8OpTYfv6AADQjoB8XrU58FZLDpgZ77W0n7/z3o1wXu/nS5SZ+qMzQHOVgSiJQoj+fvLs
NhG5pVo1kL5gRurjdA6x9Es2oG6WQ2Q+1JMdfW7ZKWhoUK3apogxPzf6x3ruj8I67RfqaYEzD2ns
F+mxq+olpZR3LzzUKUEnBDp1fZLBakAIoMpMZycTo86JDvitAxZdCLE8fd2zmaG4JnOR48i3jhdj
qxa7P5pIiY7XtPVvyn/aWh/6r+/BxtCvfVc8ncAseWL8aKf5U65AZHLaMLyTQxQpX6qqsPa3LpZR
4d2UaAie5AXIGfQAwFSohYdO+c0urjCUndW12SlZDOWkv3eKX7bP42yYXXU7F5q3QWElfpZD1vKw
S5I4PjlLdkf6UuNgNUH7JI0p0NJzOFg/bnMmc3h1oHeE/yaoJKwGMelSSu2zBtHwJdJTKgTQaxBE
K1nAmVYJ4LHjMWWq4Qs8VAMz26Qj87eMplMFmcSwUZOg7NmK3S1ruQzIZeGisjKiTuv01s/UuFSL
IdBY9cGqtTrzVXWiYQtKwLmoLlwevQi6XRa2gC0j/x7NOH2TxvW008cO/lFXJw/2DJRsacmhSBNj
1XVUOKTpGLF3guFYrqQpszRbf1SaxLmTrt4Ku71bueDtl4sobVRju3ac/G5+njW7fnHVivRNqW+7
QJ/24jqZu9ajnynDUzonFZXG+SCuk36bjCetpWAlzSqFq1cv0rX/z0luCldvWspEt0k5VWdeVbq2
rtDZxyUX/IO4T6OAFh0HPc0Bwdd4U3tN8wJp255Rwvkzdmj66DijkrgOcEp46UJLYuPYJA3k2TwJ
EW9VNiqovSp/BKLobmP0F3ewKXoevnilJC6GIXtn8U5JDbzE09o+/sk3kjb1x2ynQPNc2WFLpfHP
IL71qWjIh/qZ9Z/L3j5LrTHrNNxRVbJtrQATcNinH654dyN77efQfiwH5El9I9lJt+UW8Tnzw3Et
MPh0iv2N3UB2+D1JrXXMRHMM6rQ5/nOSRLkpqlkyKTIrbZ2q/XgOHQD02ojgK7YnpPLL5KVe+HlZ
nhkHg1LrUw/jmDUVIcgurDQKm/946mCsG8yEHwo94vmtF/nOgGH11vfe66AEzU/ezeTuuumzN2Lw
m9SNfi4jA5Na8E+bGL+i78sHU5XrDk7JC93JEjhMXpltLU0d36Y+wXigAqitjzkSeTYWL1mj9icZ
nXsUgMwo8O9ktFKDU+Pp7pMM2vtyGltkvuvkmbX4UULMqknuwxitLWe5/Jw12in32bLJFPnwsFP1
dWXmB9NNjW+lj5z6YkrpWt2vhMLya+HmqLj4jnHqFPynYgi3m9+hw9Q6P31CHbImfw11cvXDVX+H
xkP3flWlHxadPPvDVXO0f3U9KZ8xsih2epsre7KSeFiDWtXDqHwDS2WcsVU3MBocqq9Z0pHVDcP0
Hk2c7IWb+EHib9PDgTDU6P86vbbH9+mGaaUyXS7rew5cqwRKeFNs8nZ81xgR4RDP6FyMPNMXaTW6
bxogWQiJKgPWRjecZaC1Z0hKY9HiQT3xC+yl/R6IIx+qCS8fJsuc31f44yN1XEk3AWi463cxM6h/
MxX/VTzOVNMjs0Vd78/TZCyGFVa05kbGM00JznI26/r72a3vw2wZ9lw0Bd7fV+BmN5WbT/eJH3jY
MGtbad0OFhD5e9i45Ta1jYknFLFghfkNyalTwZ60pvDI/TTdf5gW+wh7uAOZZqBS8h72RzRqPJQm
dtKUAUGtY0j/ceD6Xs4b9iZeCsPow35VOt3I9He3y8ol3OXa/4cBCY54yo1eppwz3a/ulJQVUhnq
J2nJIVcLyqvLoByaKeixSVPNzR8DualWd9KXcOEDksovyERRj20LmDYrmdwXWK1Mboza4lL1uh1u
9a/BLihz3dq3GJinSEuHcX2drNRVs4OpjXTMYkUrqwnkkxYTn2VhkeX8L9VGSMJDFiDSmStOBl+n
brC91lL/OrP3i+RkDv0Osm1DmQ5fGDGHuVrA+FCzQjULT07VZ/pFhq9mMtfxuozuOyjWuIelegjU
P4/ZeEaYZhhkNs8AtTx77Xf0ylCFREkZ4/bQdZUPHGQJl0CdXOWxGOuVNQ6tvZPsuqk0qH0idbCT
jDvo6KlbOU2kAnteEu+3oLS3CQpzp8Cxt/6eVkqCTI2BWVnssRueW/311hRpa2lmHiRGfeG03EZF
2vrWvPq7RiGo9Zw8CpKaRe4+Q21N39xn2x6aNy1zuue4rfalGTdv5OFjrLO9L9cx1V6+iKnyZzA4
o59wTKmJkLhiZhMYoBPGkVXSMlqOZFwUfej3MlomLs8+Z2LpsIzmBiZAYeh3FxmFTfKGfGKPwBiD
iwS9fLHYKLzjXCvDuyiX1GCjrkFuM/KT7bW5CHO9a3QtI05pvo+UkQYKlL/0vfNPIa/biBR+5Wp/
vZCMzGQ511fPLCWGeY+rtal/91T3abJtoDC1W26MCV1JacJJMh+zxnIPMUo0K2NpyoCaqh3c/h/S
uIVihfoGfNU5Sdc4W5gn2njMWGT4DkB7/bM9uP5Zt0oEFI14AB5BEgxi+ogR8tKH6udRtcqfqL+s
BcijKrlyZnOH+MsC4ElnxDudns0dEj3G59we/yktzXho1bZ8XSYNVdus7bEtX6xS3fjuWHyvwCqv
NYTdlsUDsDwqxDudPeknNXbDFbY97qLAQchkd+RMcXPB/7d5hqnDrhJRyghm+baohv7QTxjONwgk
dWGZfq57JT7HsR1upF+mJzBocifWEW9uFsXlcAyQobaQW8P2FjEzJ53ffM+27/tKP8VqoXEC2M8f
tOSgRQn0dknf/h71QZW9oNWbHOZlVIIDa2xYeoy0eCGHcQzF6U2pB/j/nFx7GAqbpedjzABQetun
Ck4kmTI+kqxJKYH4GvBoyCPs62F9JXP8pQvV8dGt/Mxf1aDTY0OP76TPqihdAH859+Tlto5vqCxg
/lNlvBbLTFQ+Wdweb/0xT4w7iJIYAVOGvPU7freZwBLNWLIHHXJdWWImuzZg957mY4X6izqvmgXS
8peIxUbxycfH4hahmSiB62moIeybVXd9jfbBb2KoED4Tv/C3aBvpV3bpjR1qxcEPNWqno5BIpZ/K
/QQsJg/vY7P4GfX6/J2NKwSqsioejaBXLkGsOGvqWPN3fxiOY1KO6C9j8GIYqberLaf+6urjSgKU
EDvrMqrDM6kW9VkL4odO9mwgbUBoV1X3ovnVd5EqgMzesMRXsqcypgzmm2jRtYuGwaA8J06of9PN
wNuW/egdkTLfX33sU4P6OWWnYY3kRPo164DwizIz2UKzNL1/rTr70mdm86VpEZDIyO48IbGRgGmz
YLnrnX2OVexiOs+zrwrP5Zig8VrMaC9Scn7JR73eKFZi78JlP2oiLfZYqaLaXN2l8dBuO8s6wGHu
wrU3+vOdg4wIFEW4f9Bt/tp0W3038Jp5TQCLIkjsz3sAMMm3HCmpBBNu0qMpS2s0P6WbmzGk7vPt
j+jlHqXC+qJAQF0PWf2gWiH+56PfeUA7eKhf26bJXgwzrP5wA2DEQbHVcYJ7kK5mtIK75QKZGiur
RNHVvTfp2WOwuH0CWfvkdvxkU63Jr12J3vcHd0Ahzh9zKpL8OhOgE6jqLC/6mBQgTjTKVpq3AWlG
KMChkeVpu6FswoeYxc0K2yKoxzqFAiMDyiRNt8IlW0n06YIXhfE5M3/OZBvevFzb2nZgNYgBRRpy
79AnxykBcoK9zl6altq/9+VLn7+ERI261cn1bYbF+bYdFB/uFfoCbmKZL9KHrGitNO6z9NSDy4P0
fxg7r+W4cWhdPxGrmMNt51YHBctyuGF5PGPmnPn05wOoMTU+e5865SoWASywJatJAmv9oWCXaBXh
k9b34RUuWP1gAzdDMqKcvlt2/NDGQ3hsTKp8b82AgoSu4vsKiGE6ImQboQGrq9vZiPtvYZ08pVlg
/hrjaKuHnv/THzv0uZrQfK2Uctz7NkwTwzGjbd60eHSa5T1WbVzGKE0km8A3movnhP2noDWt01Cp
xdYvQUZvB+CjA2j75zSz+09QP42dZzkw/kLYKEOIToi4lI+X+Gbw4UKu5IHIDtw9bjTDVhID5MDC
NJhsZx84I3cT7/Bb5o1blNR5bTUZpEuI7/7lQ7tWfcoKdnKUffJglR5eWQlfEL30H73Z4nHaWeVD
aM3fAyuZnpy+5IHrDtohJO10kxFLWM2OJU5zF6tZ4gY70o+xqeJZrAf9xelRqRbfR/k1lF/P2GQd
k+iJQwL/368mmLPukjX5o4xY+91YUzcxyN7lmy0HBtNKLpN+8iLtgbx6cKt0YT+ZCXXaEQQe5Vi9
G87k+R9knzwkYvR/ChmoFV5BpLNUjCnXq8V94bBoyEddwelt+i78C4KOdigjvRSKOMFnZOc9/I1I
0MaINb/2k2AH5fZbKFpUI9MXF1qSHJPx+vjTRAv7UxMOyqszpY85uv6PcshpkDrIddSZZbhqUm+3
h9wD8M+1VA0aqy1E+eToZGfhyc2ccqeMZCLfBUXmqQ5RTsoxbFDwYtnFah/sKqjGNxT/jeWAYAr+
doqb3fGhmM5ywG9U47bGuSGgWaNSH5bYdW7QFsc2ty6ygKqWKmkgx+fBIyqyzhgf66wFlaE6Do9c
E9g13WPU6re574uNbM5oM5+iDpsB2UxHwJrKmOeANDLtbtlga/yqLTZyfc8yF3malDzgZEN8Xprr
Av9D+8P+YDmFG4RrsG5dsIxKrvJgptHUbNyxohDUtgieybYcmnkjUensXXNfxY559LQUshyufxdp
txVGMJZA+8Qb2RwceICIljvn/sGdxxlj78S8x3kZGJsCRxWASrxvZGcQM1Kzm78DrShui2n2SGqH
PVDpO5i4Oc+hkBKeRC1BnsWyliDby6nsraU+MLj98Sjm6JTqdu9M5TgMQVjwvMsx+XyrUQ45On7p
7VPRxIU53flTVp0nbuI3DOJzUaeab7LZN3jRgZZ6KV1EIbwGT1AxabLr6jGIwu8yCJo9WujiA0JE
4c4FSOeDBxwI25Eqv+kNyrHbqKktmADdF4msUwar3PWR3516WGeovvjvzXW0qPXuBDg02OZJxctg
8mr7JBd2kX5FU0V/XJZ1w6AFW27A+ijXcO8LOac/WXXXbeSEXiwH5QBTYysxuJ3E6g8cQLAt56SG
RVYVyNSw+j75JHI3jlwxujyVHqfpkts1D7K+oRqLezlOgd3OyqbkKM3MTX1wyY+ARzCknTn1D/wX
imDvqGnA1D46Cf4yBqHiI+RPkf+qodA+LR9iFGTLHQtLc/ljyh94nbX8oBiD8rD8yX1ZLr+HjAp6
26IAG5rLby6nUxqLTp7VPKdmd44hIvHCFjJ4UhFPSt7hx7BJoLxdC3j2/+rjiUA298ouUtxha4Bl
OUVOZ5BNLRVEwaI0gIJmKOW5EbjItSn/XHnnmMuoxEmuTTm6Btu8Qr+4vvu98yoHjY7m4Fsm9hqG
lRzKYfb/AsfIeg4YEURy+EO1bTZ3lGmjs1658bnohuquhy5eBbHpvQatA1Qa97qz7qdgoW2Y42bi
xjcJHfVtNeEJlyY3iRaVo7I5C+xF4DC6BluB+gxxEtvvxnpEsL1+Zpv4Xe56WjIVgDaC7GwPZfVt
sB+o4/FuQwF02MmuEu/NjWHH9llXUnevdU5fHOF3YYKbUfZm0z4xx4c7ONX41sgvlvwWpMMOydr4
/WuAs41L4SmfP3yNFVDAbMqYptXBPlQLuOeg77NwZ1VOckomsPC8xnVktVi/IB02Dzw0Kx00DWpJ
COJ119rUb6Ad2kMEQn/ZzahRChSQXDoUU7/yT0s7zrvoDlachC4oy6VPToSbdImmH5kQsJBSFpPR
fZk6QKWyBaS6ec6C6ks+xtVlkcNwapBooukrWnpGHE4FsIPQDODu1t1lSqluJGLgT/AAyCP0eNzO
mPfugAppVFenNixAhfs1tiSZrqj7HgW7l6Tx1RcHwq7m9niHiNZQ8gRTDB0lvwK4yLYN627Dk1o5
BxRBXqLcdO7iejlW9DtnGHD02OGdAMAtcdQnNgdwxrT+VR6gwB76WPWeZMsxLX2jxK76IJvBpFp7
s638vWzmddU9zMbMPeyFw6veNM0hHhrzQccU7pH1b7AdQzLdQMMSMM70yQOARX1fROqw1TQtfmxi
G7cVlpnDuY+6L7JvDQ4UpbtnNW9zy+adPiSPwKrHh2US+QHtmmB7J1FF/TiaD4WlBAtrTMKDZHMB
GTX2x9Hmv81ONEs0k7e54ZTXxNeS+Y16prZH4Y53veKTW0F3R6gZ+c6hFJpL66ETAk0JGJsDgLKe
dxejilpT4pen5qDaN+v+oUd2y1nymuoEX0cbKG5AZgYPlCX+LQpt74ZFlY6DSUVdXI7IzlRRCKoT
pDAghV2Mcm5VbifC2ygcdkCIFGA3vXdbryNHTZWlK29kdMiI/XApeVr5bbUJHTLEsinnTmVzshWj
OZqTB6POaZCFpI5gm212bizb39XCaMkfwO8MKCw86GbLnm0ao+VZvzzA07bb8ofq7vLOlwc18QZu
i3I8LO+xyAs6Hq9Ub6Mw//Iuo882yLqVppZtweTmp06AlOQBUiXJn/k5zbv2JamcArF9HX62CEio
2F2rrncpic7huZos5cVq20TkgrKfgaI/zeD73qwij48Fwtlp7rlHJWqbW8w+eD+ltgkOw7KFckr/
w266h+U5rcd4Imdh83eDEwvsXa4RtqrwqTeaxy7l5hoSldqDrWB776CKVSUxVsUq1sGp14EPtVwo
ZHXqPmQUJI7d4KvPcPFavFu97PtgRDe5g2rRsChM8iKWDi4MzOA3dWibvZIE/G5ONt1c3RtOgTnX
1xl4ztzVh6nNDNbEoMVFwWQ5k0058Edf6dsK2lf8gdaBSql9/vLiCnIeRWXa62XXaw8lH+ub6Wkd
lJfR1EF9cJpfZYCxcSYcjzvhbjz3XnvMpgEd3P/098HIelKGFH4m5AazVycOopvZp/15JkPNkpAS
i+yTh4L94E2epbFnYDk4fJOtD3FriDJQTU3UCm2UPy6zXssKPGdn631B3o4PXgf+aGpTa2w7Ryl3
64AaDNHWTDJzR1XCBwkQoaOOjxCaFzqqBbpnPsgBeVBhKSCEL4+ywxKB8ownTHGpkMt2J3sLT7vf
Wiob6AL7cYACQkVn1eiQZ/+7UIccRvbvXfpjnbdOIfUdbcsQTKpdlVuz4LseNGiGCjpfQPL32XTO
sZKg+TpD1YssM79osf9DtmR/qKvqQUfebyf75GHO0nYLTGQCyMp1ZF8Gb1BeGku+YOO4gBSmg2X5
7gMsgvril5SC9ZnNANs68y59rjzAPFiKJMPBkiOk7aPrrKsAVi+dhd1JFd/NkhTAgi/O1V/j2LGa
FSz7VNcHGNB+uyCTNd+ZT5mOCYscpZRb3HVPWWbGgsMf9TctsoxdXxbuDr+u/m7bVn9H7XK4m7H5
j+Na+Ul2maJ/GRRhabkvbS1YIteJPQuckzqWX+UVNJ9/GznJp/S3s7M52a3XULo3rFNY0Ys91HZS
SgRCDCyLcwu9kLzxT9qkgQEp1Ib0q+FuDeNZLiT7wtyyAU4+yS2Dz5dStvxecTemFpj8F496W20D
NIchuwyjt5xSx0djS/Yup02s63vVq1E0XqMoMzYXlp7TyeiNYrvC0Ltc7w85tgpbIwPksA7oOeZK
YVnd2rD71Gvw7WRZcWgdaDYTnFU11BfptLVfqwzvqkTa0i+LgbKQ+LtfdrX1iMJrCaRtLdX2rHsd
qDq4gWX+fe2feqopQHXG/donQ3Q0agD3KN/Wfs8lQYRzicZ9JfCx6MzryKblyTfbwyc5q93xVmqO
eTFnxdj76TijUpq+mWQR/xahAuzzIXTwE+sCRPM9FA2yt7IwbBkagKw+cGeU/RuGe3GlFVeJNZOI
NPg0x9Gp7Nt/u0yFJYJEnsl+S/WWqLXr98QVpCa65MQ5xU4lrPtyP43AUTeTMlbnUVXvqwUKQOPx
JhXEZJ+X2NW5sya+zdSJl1nyVB6qKqrPoz/ca6EptvYn2GNc4AHulFpP1Y1f9OF9Zte1a42y+9jp
ihFXMcNT1Kd/L9EI7QgXZSHM5bfwuYnwgBDdwyhFUFROEIfWS79qLINPa3/sZ/2hFFmBsQuK29yW
oJuUYjs1pNd3ss9LYmH6CVRh21hVhCoAgUtnVvPC2RQToqYqkwI9T5OjHJeHIQDpDvEGPXV4ubd1
4H22WXmnfPCh3gTbJAqSG/nm5Fb24Ujl93c7djEZgyBRbFqvTG5yYLRCGArytO9yIacFQ2uZWIug
KU/ydqeLuwjpgrOfwglaLunKU6URv+d/Phbdhzor6oeeQvRlUufs0k1hdpFNeSb7WKKgB/U/xeCd
Qf7caME9c4FoNIiTp+sVdFdzkXc3c4pdNoLl86Bd1L7p7kUKx3HI0uSvBnip2/jR31bu2Wj4qOUz
dZLmTCI3P9p6ob9GTvq3jLBz/1LqWfIVKXKUaFgDyZzHKPSqkMXBp4s9tf7fpiqaoDDeRz3DfQ82
7Lo/oxSqcw9Hrh7vNVDnDy5iWMcyLwfgeSlVtsgIvquDc7MsUtJRq2xt9MZ+tok24h+el68VhuX7
qUu9qz5VAAWW6zVGXW57FaCqm4rdVIyGrpTalX1sqCp0HMROcxQxSkV70eUVgU0NSkD25TJGziF9
hFX6IrZqUZ7cpl4TKjtqkvoGRKBy0MXuJ/Ir9kbibEL/cJ/4kfseaCA3elL16SeL/PcQGacWjX6L
+gwYoNWbG9knDzG71azt84tsRbMO/bRJ7X3bQqsbwVRduyhivVG0Z+xgMHX53SUj5CDGJBll8ZeM
Nc8h8yxzN4/kGbZmh/KnqY3PpWDdjE0nDBPAVEId/w79SN9GTlA9VS1emoOK8IHfNdiWRJGzDdLI
/UYKFZG9wP8HtN4uSKZrPis1Tt0QU8OiHm9dX6FgKFmsMVpdUZk34qb7t08GyoMy6G9y7sp4XeYu
l8kQQhFXVueSbxvssq3EYUjExpBU7/hP2ceOwWH1Dn8ONMcK6Vib8kz9GPUB2bGGoX23Xkd+RpQg
kxoN+rz3ZNFsBM9/Zsdis9vgF+7UcJuQBLzI1vp7gLKdH+A0/4zMa6TrxVtT9dGTmTdfstgtviTk
y88BgJkdCNvii92MCkjcHIK0aHZWE2909iV32XTCG4ujmPKao2zQZEUKz4qso9Rq0iYLy4jafuEZ
rjz6ZfZLdvewGQ/j7yhkiT5EaUP8IcpuyQJHnjd95QV4A5P8fq3OCH5J/aflWvqoHkrDx6yoMrLX
AmPWnZmF8bH1qgwFMj98iLLCBVDOaN9VzrOHCaMcDERX6rZvrkMOp6z+aYFZHIskH44dTPDXxpyD
TS+Uy6cxRHMm1r5CVi/381yF10ILIiBjLf9R9jj9gLawhCIVgGJokpvPU28CA+0an4WaWIy5cZ9u
KlH3gq0JmDpEPHdK8Wl1c5SCi18BOos4q/bPRRKG+3Hw3s/m32fr6HqGRNHwPIJq3/9/xBUTKAhe
w0c/M0v9izvGW6pCE1hGsN8qEhDbGD2jb72WvSw4ea86zs7Y/8qH5nutYMamh74LriJwn0r03vHN
hkaKNUCEbiHXKRS12piZsOltMefY1D0w3sfO/rQUmXt2yJbZtaiGJs2187rmM/JCB1b2GHcOZnfs
zVo/uMDjvgnQUlt5wWuENvXNrn2KXaJfTWfe6lNVAacthrOBbcrzPOVXvaisN8ON1CuK7EJg2CDv
PhXDCV1T0MGiic0nrBelMI4yeKoGqrQ2ji1yNCjHl7wPuyc5aOqHjj/8W9MX2FW54Suy0urV7Ce3
YCXQn8fe4UWUe+rVNsy5o0QO2neua6VqdwXkpenvIBnrfaCqp6LO9UNrwOZLPSy1IIBpmyhxsldb
s8aXKs82clBK40CD+WEFZFhll+aBO6zngB24GRz6sqm+Zmzd3LqfvoPDZSnh69aF3Ejz2IwT2y3X
Dw4GRJP9QsAZU5LMJFM/rVoikp5TWj0l99/6IiTGDjlCiA8fBUNkoNVnwzbpUwP7HAuknDjIeX7q
s4ahsGqxS8fGdFcMjfVq2JpyGay0xJTCsl7zupmfkAs8yZYS0YX5dBF18yfZo2bxq4oTKKBxhnQN
sRTHDosHeS2tJx1Z4xt4kE35SW0YQXfCyo6KYpzb6n6iXLyaNCV4emZsuMDOFVk6H6C71VdgVC7C
aUIdCO9cUS8W46NboxIuOmVQrMCROaiiLTv1Ln6PWeaskXlqk+iZkyPeeskl7fW+peLN6RzwfQQU
qJ31voxPppLTlCPy4OWW6Z00U3dOKsX5sOrmCxwPDMblKZRkmH1aj492nNXnP4c/RC6nQ+QovB6n
abO0/cGYL2g1TMpWnvoV9heYeJ1z67ftpTHkRbgr0hqwW6OjqCdKXlRZy3Ax0pRteVgi5WndQ1wz
mzneSKKN7EPz1G0OSBf8S4gIYHEvGLROieeTOyXfJVLsD+EQvVEnObhgy9bR3wMr/GwdDDN3OqVx
/n2xkpQXlnGeomPqkrV8D1CzAh/Esl/t0P8kf6Yke7dJuXea7maMmvmotoH1CFMtJ/lU3pcI3UmC
A5bv03YNcbXKfFwvhdrBFpjFzpoztvSjHj2Y5Bg23qT0r87gpE9xMZ/loOzqxmLvenbzXMVz/+oF
NjIxHsQqOTgN2bgv0C84dKM63Hsd4plpC/kwLwn3stSNf2pxB/pKMkGcWek1GCNoP9tgzJ1H6bLS
e8BihnLyEApDH0zarwReic6i7umnJUQObLysGx7ebSAmJ9TOPWbGUnUsTkioF0HibmXTsJNxFxdB
vYyqffrk24P2XESK/myWgnvj/Kvv7IeIPAgpRrMPkTkS+s6y2c/thBEfxNABsj8620hBh/leSkEv
oRP0F4D401c3RKrT0CyfXCRhf1xRhOGBNH1dhaVLDREgI7a531BZzwalupmWYX3C1iuBZE31SNIs
+g5hTFRilsFAsClsd3gru7K+yQAZDwYQAK2gZSBhYN69ebghyWx9kl3aROLE08JNU3DpUOAsuLen
J6iEJpp6qOj4AokhD6aqOecuif5Zu+QZeke7xuz8m2zJa5R80tZyBPtCXE0O4L7nnK1G+Vt2ybDf
042JxPzywYgiF1pZLzBmhJ9s9AvhhEpA8oJDXtHMaplU10n/8gGZvAKcEwF1RtAGBX2/zo7L3BXr
nGQUYEu+GECkyPom+TXSZu1SlB6KJKlIC2veJRFdclx6gXrFDA5ethlU3epg1X/xytAuS7HMd+vX
P5qdAYl0Ga2G/LUznOScjob+3HSwcEoBhpe1xbLi29U40X+aNbwdWWqUwXJUlhprESznokbov6ga
FsiA2wBYUFBDtSGKvosUCsyL2LypzahNu8luc1bHQcUOnhEFsftps8zJGn+LCq4m0y7LnIyV1TbM
akSAz2VUfJIZpKTvIOikSXxYeNVrW+aiZIw8y+2p3rLrit4DZVtOlMNr5goaNYA3mTqyU7KzpUsx
aJEfknJEvmq5V19z8wfEog6JFCwaPPVFUHpPhpQlMi3c1ZZ5aLGdAe49yNSOTOakTWvAjyy705ru
qeLxvS+0Yradmi2+XV3YnRRTtJvf451m016v8Wd74TlmiIjZoWccSosFUtm6b36Hz6w8hGTD74ri
OvdJDx8bU6sfsKZDBzUD/nafMFrZuxr5aRks++RZU5BcjcbjOl2eLddtEG9hq1gfkoqkIogVPkx+
NOpkb73XPWaDag7hrilLA6M6KyhJ+KXFhb9WcZFn66HyvfB9+I+Y2q4ZCXoteeiFyKK4whpiRJik
6U16le+m9QXVtc4nVQ2K8wdnZDkqBgySOOd3kLUAbv8ewBnu3xnrpRRAEXKGfC+iO1Ccah3g4FBo
Pq7kSYTvcpd+nis0osij3Z0OLf45VfUXrOi2Wh9qGMPlZ5GhfZWRVUN+MJmzZ9kCifMlG8t6mYeh
CDrhyMhc5CAGUAPKOmg2yqt2Vujs3B5RATmqVAjYewIXJZu6iTp0YqK4W8gfKKoQvNJrdoeiKX/c
ekZ1OXRnNJ+i/ArfCaQRcmzxpfMNqAaZP//b4TbjXz60wsOHIM1X48vSXiI9nzfuFiu0mByXWm0d
PTevVTuaVzPFmC+iiFOIlqZo/Frgp/89lTE6+Ht0o9toL5vr5Kkpo36zdnpxtQVsEFxk1zK6Risq
UD/F0/j6H52JJKWH/do1dNQe8Ti/X87WPrOp4TM5KUbRcY7X2/8aKCeb/YUCHw5G4koDQiPnSWkm
1Po7hKUs6xyS5J+QhUjwZbDsYTn8HvU1XmPUqBiIZSBI0AuM9CsPCKM5IBbawGopwk+u/ZdexNqz
hOeWWpcfVJibOzkmD175UxUBsoE27HuAjA+0/rMdku1td4Ijvll/6xYvlp3ZZfjCif8OULaIHq//
FTLQFb+ZPJt1d6Ojb/Cw9i8z1rY2BLs6yJKXwXa16eRNfXVu8/m5VwT3zWju6VRnX9MMZ8BIC7yr
4wTt1W2Lel/MeFmWCJH1aONsDXzHb6VrWS/9ZH9CwNn5Rqk1ABMzu+cBvv8XDKo2zTw737KiG48Z
lRJwB4TZ4Oq8HLObLtO0BzjSmNSLsKjQvhcW6pPo3ZLI1FE6kvFQOWOUFpPhhn3ObrLAgPd+dFmo
NR9Ou9ELt6WCWI7sXKB14Jvjj6FLLwugcZ8MqnIyTIwEB3gIB0MUzRW1/eWquv+ohbXzQo7o5npd
/dw4qJ3eAjfyYdJk9nXOQDcA94IhP43xpybK3Y3hqcUeY8Q5f1DxFj4s6ITen6h+jcYXVd9MECu/
xE4So1SEmy0JV+OL0VbuoQOpSuqaZjAYw8bWcAcaYouSGi/3/RQbgndPSjfsXKynYoTAsJdzMXIP
NknJ/9fkkV5A0GvTVHXNx5nBvu+M+NFz0uAUU7p50ELXuoDfS44+WHHBMql3iG86nxHoaFFcthW4
Ybm1gxhtsRbpyZ5WGtkvJFxwBJOn8hA3esUeyY92a5+cEzmesakqt9v6GEU/DYmm33ueRCtaVp4N
qh/uBjwk2dv/C6PttUq/D4hUy64VMqtMcfQhFm1g81yBPzhJ/bmgwDHZC6frKlg3RULZzuxw2ZmQ
mse1vrfVnRyPKh9IZOj8+kPjTjbTOc722VTjwLrCQST4w0NRbwvGu9vLpjwsMVMXFgIa+KO1G7Mn
kQOYJLT1rS/gG2kFWDpmDy0FSuUh/5Lmvvq0dlhAV6aqV8hoIIcqFU8ReJi3oa9OyzxTaKICdLQP
eth3cGpoyr7MTKtL4iifZJecCt/we2bGyBJlAajx0FXeBmToD/PUNQfZ7HRw1lWPAoNsuo322cj8
6Em2vBcEl823xK+6p0zrPtVWp7zFzeg9yOshloJaWYiofjI8z02v/hQnRREsJ+P/1fP/iAmGpv0a
kUOb3QAN/rh6swEA7g3o8tfUGvKrm0TgwwBjfW7c8OfgIeNvwF1GCbz6q8spi8+GH2Br1EMnDGb9
5DcdCsCF0mxNtJl/lHyzwyrp/olq/3vt5t3d6EBdTy6b8NjVsx8+jG/MnQzrUbHZRamRA2gEI8Af
amB/9sHPo3DVo0fhCvOdOs1/TJG5G4GSfbGpLp4sMLLHCrWHb6b1JC9YK6qzN+d8OKPWPX6OQ8ht
4oNK1QhQP6k7PBCr8dn2gGR7SES9JsF4bm3DPoWh3WymdGQr23SgfTrF3Ms/p/xOyL8um+5DHnfm
bflbi++KFQ0dQnmjflr76jAJ9uZEFV6Vl6t/X96aZwo9fnRe/IfWWmM8wPJyZ+0oK4dr/1JmFKPD
RKJVjgad+Qjsqtg1gVrepjQc93FamK9OgZ2fqsfB3xkZRh5I5q+5SZ+C0uu+GbqpbnMWT8/UKkA+
c4s8dLaZbBND0x9Ny882YW+6rwHonn3szdk1q7LoitiNsndVR38t3IoqcFU5/wQ7ZIyyz6id3D2R
NPRFNnFu0a2KSC7u3TYlh+i7mbaMoKhO25GRnRBDEUHrRPJEPVzKyjwKWZ+1NDd5dnJuRxXWEmW3
tdZWziWlrDVOjqwxsokB7L/FvLXCJ0dyCnIbAA/fhrENthJ8IWEYGbfQbnLzkHvUgl2XFyV+4SjP
PcgYieaoEhWMpp08ya4xaprbRFIOxzwHMxXeNydePwF+EGVyVEytuueFmvd/K7Gifzcyvd9jqRjC
xpqMJ3ko4W3e9Cw/1kjILV2yP3Wmh4oV3jUSatqyyzYxUsZ7AukyMV0OVF7SHuUleZRhHgIPLRh9
x92U7rAnI97eELjKniah6z9MfnPoybVuu2jMntaB/8bKQdUAHOhjzrKVYVqfQ1dUkvmKyKLgjNh/
F0I9Z1DMElE5pT/mYd+fjWasnhKXpHuK8uCL6mif+qH2Hmqv0fONU3mQGprR8fdqq/57KgOWXhmw
xLYkQymQxv1Odsqgyvdra4sVeHFOkX1pwwT4nlZZ/rV0P8Gr8m64o3m3McArd2cIcdVJ46WfOyVu
EfVYDafZqL7KQI/iNBAMcYGxdi9B3UYY74m4dBqivWXwnyRjZoiUvL/y8UGxcvVQQ2kVi5ThW95H
aIPG2c8ROSw0wfPsyUEPAj/SQC5jlggJnrMd7WNECSZ4YwCDD50++ho5ZicUtb0b1r3Dm+uhyUA3
L3q0wzX07dzWi776vTXtKm/sznLU0o0z363qU5d26lNnxl+LIoq+4tKlHUvHhbptYcT4LsioRZfB
aYLHutKTq1uP7s5kJ/yjB2snBZkUqG7sikN4njw/9tIbr+4i4Lqxc+eXxlcpDr50A1hYTTCQVSv5
Y6xVWuf+/5qHN8dw0FiL4wDoFPfQDB7bIHLJ343F3daz4i775dl/B4PMC4EFiRAxgGyOe27FrHXq
0GTaaRzTb06OEs2glci5g47wBCYiNGJsrcQZoqkw85rQ2/0xIIOjoeiOWCElm3XGehXx+12T7J+1
hy9Er5FkTl/mui3PKKgVu7L2izPOjYhkJsn8GDa5fpybMr6UU99eErXsjiO+4GgeIoKr8pt8VmMs
tt2pH36UcX7DhkTIyb5VmGsEm9pKHstcDX5gTKdvbBDwr70JvwVsMnvietPrvva4HBpVf8RXbtop
emfu/hhIQIBDqSCfEimeYUMuE9FuvDcG8HtLX9D7xtVFhRWFU/3RUWdsChKljk7yk2TnZGQ/weOU
W8DTQNCUKOnuPj9Xm5v3pSv1XQQ5mrTcxVEwY8dCE0H4CbFodOBYHqcT8DABptF0/ydQcJ1nvWgN
Bbu59YWHlcRPIwHLJLvkhPVFGJvpFzdIqqNM24eG/ivSMBuWLRKArIvl6Xr4U1wrzpv3yp3TvtRC
BsjCerJII/tHZqtkPRRreDZd1zpOqKue7blz7gBgG/aAbv11aJVn3KF8rLJ98xwAhsqbof+poJ0t
NkDVq+5hgNhjQnVVvV5/wF4Khknqt88k2VFjQDTxW5DlyAKaxq8YFwDEt1/SetRvg7Sf6CNt80ez
qcL86Kl6RkYBQfWY9PypFY90+VyOhSllo5mf5QN+fayvsXJgjUXt6bNsrf0yNonwkXQjvJdumo98
EuoA+NJk4bx1KmhUsuloc3RtnOAf2ZpggX2Cvf7Sxup06/28/2RYWXx0oIejLM9gb+fjSxwsYy5c
qO0M5POopIb9iDHYbtXH9RsLxuRke1tq/GoKL0Q4+tWJ+lCNdfsy92+TFbb3ZA4QGzb96ETaFp/i
UAc0J/rWAZsFz6au6ve+VpxVuRGdQhy/N2swLwvXT8arhC51hWXj4hN8XxBPf8CZJLCpmQP+cqG/
4J8miZ8iAbFnPZlvZNVdsRMFNuacbKYid1DifS0BJnyyqOu9BgM2pt4cqxcZOpqJB1lB0QTdR99j
FWvt5R/FVvs3x577B9mSBwAw2sm3+a3WP/GkHLxmClAQsHh7nD8AEsGhwqLVAHMtqMUwQTlrYwiY
osQyas7oxGcylA5GHMP8UJmZunURgzyiC4F3kIOicKbV4xOM7vZFLc3ooXUC7qpEpelN5mPpo4YR
tQCuVmCcvFNneR9bbVMdqG4M2Jf8vq+X5asckjMtDcnqxIIqKIrG6tz9Gq12uMoKMbK19T52zWIp
MNdJkVyg10LKEvXmukD8SvMvRWonz5SAdh1uaKCCnNTfZXkIZOk3NnZFyabTy1jo1k1CZkkshcde
6oyxlDU0yFypsCSRZN/sqvvt/El2KKmabDu3QeZWjPtRxPpGhOuoO0F5F4Vo8VpyxKFq3RyNy32a
jNbNnAreWbJLHlI8nEW/bAT4OC/QgdrjbiqD6bIe5r6EOBYb46Wou6KCOkjbHmpEu8viQcbJrnWG
PPNGlUpSeR8aI7p0TliBA0V8vAMxhSVMHn4N8+w74LCB/+d3+pTp1C+jmQ3fQlcw8PwgeRnraTr0
Woi4fNtFl9brT21lmhtMzhEbEocU0sxd6R3/UEeltgzIPjlaWO5073AeivBk3smu1rPIjFGJPxam
l5+gBmGxZTX1c+GbOB0P1K2X0olsJ3X5bzuuh/xBtp0KBNU2E/Gy3QiWUmX2OI00QXWYVEooptX7
3xq3RMwTPcY47R88Kgjfx0bokiCX/TQWs4aPHYbKijlHT/+dNArlRzEpI6f3fRaTvP9h0og6N1YJ
cYsyKRnwWlf0O5m6bVXif6LqOWn7mE0kIgzBDeISe0Jx6LwUwLYdJKe1LwCeiGBRPexkn7yABUXr
3Fuwuiuxn5R9Wi4sRh2KCM3/Ie27liTF1W6fiAhAgOA2Se/LT/cNUdUGhBNWmKf/F1/2NDW1q3fM
OfuGkENJYiV9y8BCAURabChFmzBjsGx0SnwxDP1XhdGHOuAMf2expjgpD3eT0wv2pQpqMvdS2Fm6
aCwAO+eyD70UdQdhkaIBz//vjudOeNi5oNEe5xLqZz7WstKSnWDj9UN50mHyPxZxvCunK2o5EygF
XJfb9XaD/n2WYTLTdVV7prat+WNgXXoHUKLaFyDALm5+mYEDzTphKQ7uJPw2HbOvrkzr/Zv/ZQdO
4bqzar6cDTRB5dpDKLE4YzKt32Mus2MytXc3iASBJ24IjHIpIUV0Q1ZUXYWlAs/YjoaAxlTmGYvY
aExYyTbDed6MHRvOkq9KT4ozNaU6Kh6BFdrEJcgic3sB60MTgHN0J7wM+Jhp/7maeuijNXU3F1NK
GtX77j782NwlUPlXPBPx/hZZil2P7zTB7j9EpygWBTDofUoNpujWHJ5qE0tbhZGX+XM4a669Ravm
PIXGxNSatYG2oh+iWl75EP0OrpoTvDlpZ+xvsbZJfhQh8G9URCE92kxFTQ0DpluEDgIat+wM6AZt
WOPGNQvz8DJqPHqyOsxOEennB2FI8ZRUMHZmYMjsqJbHY7kK48paUxbO7Ij99Ia9pMbGiEC2xivp
U20HAhkgWLhdw6krVXUacBc2wsnIlVFqPBT2V6q6dQZHFW/EN4dypVXf01GlBtDsWKB86XF3gcRT
Rt8t1ulAa0xZeNiK4y0JeyYkoVx4pBS0KMURYiAN1rEBmJT2mxExZw868a8Nm7L22JY5ALgo1D3N
gdSrW/zKd1VY/WeSmt72og4+zc+/RG0MQFN8yD4rLEL8fQicfpjynA86rCCrRaMF4TGpEbP2rD46
zlkxlRXjkIAMaPZXZXTu5kMTBB3TenFrQ13QPrxnMdxYYA0ydU27UOWHrqlsrqB2WCl6S5jL1nN5
gcXa+naURabGtWtk0BAFkmYfwwhxT6nPsv9L2Yee/3tX0Z8OI62jIFnMB/jfu0myDt+Tz9r88Wg8
swDrdBiutNft527dgAbwj59+X/dZdx8P9X37d3W06+0X3pXSr99+ES5iYPZSwX8c07//3fe/Tt3Q
rnXSws9g7nuumcs+HtX7nv6H389SgB4+XqB3+Xc/+y5Jh/V5vjJHvK94UGJKKvJ9MW0o1dl29jH7
WRNqN+HJ9pT6475zk7ndh1/7Y1f/Yt8PXc1HOv/aH7v/sO+/+LX/967+eF5aTbuDQDdEz6dT/8ej
nSv+56PV4KaSgKnwjyv9L/70H88p3P2wAvZvz8nczXxOPtv3//N8/LGrP/7ap+djPsr5zP+x6z82
mSs+nO65KweaZCIJIerSwvbOXQwYQJwHzJ59u6vhPQpcuQHYIQqjCR2jWtDtE5l5K2pIZXNtp2Jw
HabaueLWA5CsqGE2ELdTNxBr/tUhZUMo9fiQ2oObxFjAsaKuliXr9ZMW5v0xkaEG+Qk+fHER4G5y
YT55MBgGfE5nFzVtPOG4xzjlUL5HjjYCNHZM+rNhk4fxpKpUa85tj3AAmC2xWuPWmhrSLliDQFRS
Fvu5A0frwguknD/067ERCmopfECD3guf69pwFnk3toeyY9EzQsAl4sm5c4z7Mnp23OEb1JrhKTTl
8hhiDqAdXigHHDyUA0EoolzBRqxAQTOIeg3TB73zxEJCn2BdVOVkNAUxrP27pBWElen3gA/9KlVz
ktpi+aOGmFwMwRgBXCHA4TZ0mqEysXSdQNsEf4Vuy54zmDkjLlQ8KD0JX/rGdfdRFMMHvmIQMgow
vWZ91qypti565YtEM/ZUa/biqUdA7eoEDvAXCGoaUzhUQuJ1kQHd/gpi2zeILxn3kR5DRT0SkxdC
3r3yvPcRmhCbrIIHVsD67sKhYHuBCcNeqNw6eHphihXTIC0AqZnz3KKAMMy5Nl6pxEEDB3LOyjs0
DQxRp34KNekIY6l7C0sP74SFyecAMAi4SundYwBhIE2KR46VB5jcHbHYwNcWTM8vjmcBu9dAR2/E
ggyPpPMEozMTYo1dBoNAZB0Hy9GQiQKoaMqWkRtsADs3l5CWt58cGzaZMGgJftVCV3IzhkkOUhAa
sx46uhlQuCtqnA/gykBCyf5VO4zlOla9WFPjfAR9wIBCy5oaW5bFVlAxMG+1gKG2K8NTISRhdfSs
G+kqhQTIhhpLWXpLa9CNDf0FhkUt+Clp4ZZ6Tk2vXmLaXG9pX4sBmy2VzbaOBtcuu4yw4o/DhW+T
yo8F1hNePAeuLS6mmWOeaA+eZsMicSqOrOIUWz1ituMYv7CuFls7KdMV1UY6rOY1qM/vqBYSet/B
tgnOliy6k9cEZ1318ZK7RgADcK16bEHW3Lqsg/DOlJWsMc555l61fqgeWVvVj2rI/DCWyX1cac8W
oGYH0NTGjSUT6avG6uFE18GWXOXdPvGcHJZj2TdoASb3DWDim2wCz6dmAdaeGLp4DYw/dFY823hR
CbSRRjOrjpRtmQXbBnwSrclDJxjkowSXtOAAeBe1Jh9tPYFiKEQQ9mkCZhael2Bdyt4B9I+dh7Sy
oEVkWncMGN+dciCuRGURKMZ3XA/Vugyh0U1ltJEZ9KiaxMOC0LQvtTNLrMojOJ5CyBZdUYVZeZda
Kf0ovDiaHM7uR9ZB2sIA6yLhe7MVuJ0Dp8fisiex5VD7P9CGqgQe3Vu20bPXoYYtWQRgkhhhnmjH
ZfQAiDZmf7xun9NeIvQB08uvspVfILMEoZ7BhgNPLZtVE1rDGpGFEqyZ/bwxk7qGf/VU2AT1r5oA
69SLpIV+XM9kdQ7V9zZSyQmu7l/6yss2TgXltFEEFhCg5jKCDI/hmkcYPo7X2O6XonXSbTrU1YbL
JrzD1N/2Ta2wrjLVzzl4p8sIuOyNSp19ZdWg2QIn4bOkHretK/ep1fA7p7L5nZYAzmyOWPelMkNa
kMLEK2dRR0N8Zxh8E0Nn8JThBPddGuygIalBDg+bygrLjcbDbAEVBe3EbUet+7itF0BdNQ30tsFR
uSWlRJS5UCpZNVAGObYT24VS1MbFGvGq0fPEVxHWkwyAHvLOumS50K9UgiWGydAk4kDDoQFVVJ7e
Q4QQ6tJUZnEjQXguh3nFFBHvrW85bCHPs+2908BXTADzsqQy2uS5l18Zf4KvenJxEca65szPYRL+
6CbWYww5hHOZNtVTN8FAbRDSTlodVk/Q0gPTGxwgSAZhch7IUN55RiXvMO3YDLHmnFxIGgALADlF
PHT3kwDkfcFHc8kLXVtGUzRwLPp8l4TAYFiRaCe53wWghNUqqFzHd8OwO7hNvE/L3r1rXa8HWyIy
V0Et0i9KS/5qSq27i4YKpxLCpYiCVtnC0DREjHI2QJFyeLW6oN3YAMvcIwYcWfpShaPzw9WcK+x7
IL+RTRHDikHG3rT6XepiCcJq4vyByoDtOimzhBpigW9gmsh8y0Q5HvVBszYIi8ReBCxHZrNrW0m5
hDaieOZ1Vy/gVFcDuVOfFO/YonLNDoGQgR9po9fwCJyzlLIkz7ZYlX7IyxYy6FSm7Cnw57B+mTKb
rwe4kvkgVA/HwYXXd+iZcITkRvoXPJl8L9FyH4K2fJuUjvEE77F42TEIaoSWZt8FqebDJGrcK2c6
QxXc4FallmYLrY2fhmhapUZ416z6/qc9NK/Mac0XGXrA2zWp2EK2JV87AAw7/QVWqP0lwvhrZzVN
D0P1yFjKImG+A/X6E8uqYD/UEKwfzSOEfCGG4hYPQrdWSquBWxicr5Zi6dEesVIZhLAd4rLITz1I
iqtOdeOL1sDOwdjgS2Jqizxn3pUvE7t3rpQGK9a7lrZxlVrvAEeLXBhUaBNb3gKIYmszlw0VL1ah
URtL2osqjHjUt70Bdcu5DAp5xRK0xy+FjplyAWDWU5CmP1LRGj9sr1qMsq0R/uy8Bago+X0rIHLa
ezq83k2sxEmlgcKXeHBSzfMvOcw7Cy+2rgrRkKub8h+Da+RfmtYIV6alup1VKUQPigavs0CC0Kvy
+4bb1mPVusBWAf3GlducGwwrILoNNJ3dCfDNk0YuqTYP4GYejaW50bomPZllby8UoJu1BYlNR+0N
o6mvKQSEHkcJ1qYj7B7YJO5uo64MVy4QIcteb5xLDx3JjT7GEi7FngOXNpCMmr7eGl0tN7yU2V0E
aiHE3PLwWxY6+zJX7UuSVljLy6xup+fZcO92eD1SC10Md3bYeU961MD0BaSirTCK8BHSwG+pB1k9
nqnhDMv5eJXWbXww7Nq5a1yO0SZE7N6yuvvhWR2/V/CEwWgSIuSV7pSvebHmcEhbGHAyfGTdcAq9
zvjLsHNjOYzMPuGulwdIJ+VrNxcAzkeQzAslrK4K2ftZzZO3HJSeSVmhvrox1Dh4Xx2KtJFYzI/b
daGM+t6JWAGxqYZ/GSLnOtYRiAKZczKcLP452vUbmF/my8jdcNkh9HONTfjP81rTN1Bsg4CGgE5j
hOCL1iYgszMD8DNWnaFaXvxUbJKn1yGhNthQqSqyB0OvnB92Yq84Z8ar9LrSh2NUdqc7cbzVbV7u
Cmmmq7ZoE78JcKOarW1tJwbSVVQt8xsjr2El1QMcAXAahnxQqE2rL7iWYilCr4EHdlXtWoXegDUE
SaCySzz0dwkkxh7BfuSQPxAQhCsbuTKgBXEx5RBAzV+6xzAHzzHDldvnIMbjhVsCZdqFV2hXA65u
YLYUw936Uib2sPYE5OPDwKk2ZVCFJ24W2RYG797Bk0m8c6LI3ZeF+Ok4kI3Re+04YV2hpmBC+L0o
d5Sjctp0U4u5WRs5r0nC1GYumptFoWpXXtLjI1tz+zEzc78cs+4+n3LwnnxlkTmcOruFkVVkVj4D
DGxHWXfQDwjnvY2mlZ3h7VZc4YES+q2ssw1lU60trqkJfKtjYYl9akFFVImIPjCDWhsAlJCWwBhD
kCgXoVqWQ9cskpq5x06o7klZD30b1z9BwPPxQQKYRHwxpEsqXJCPQATvOsbNW94ZwEZ57HsL9Wye
NdC6ju1LVg9X2UXePuzONoj5vh4799INYS6IuKDrK5jLT7A34JWzqfSWxKdi8LNwLNbwOm13NgO8
QPZu+WxyD7oXDMhcynp9rlZ9jTlzZPJ+wTGquDNBsrhzQaxbKMMednOZHJO3tud8Pw5Bd0fliRXd
2U4lwc7AR9rver5NoTB4okp4736HXG8GaG0O4fmuVs8phEH2PZQOfTgc15jBx0+dSuHSHgxPAZf5
0o3qrwSNhMKZAbEmDTYSlKcNAGooLKJwU0QMpvRoQuWEtYRto7szvPZU6m10YBrQ2lqAdy9GNf3C
NlV35kWu3QeDc8EznX2RLZR/YXcDuMuU9VpvFWBUKq2j5mQCo6m4H3ajCO9hZZEfI++HzOL4oGIr
P/Z2dTXioj7locHhcWqAq27oT3rlpZdWVo+FA8mQzi2uY1f8pfhgnKQtjRPIr/Yq1rTKb8MovgsS
dl+UunHophxt4iHF/3PVnuBWLuzMYMU94biKtN3bhglDWluCt5ByXE9YEnMbT3yTdNcKtvVvRuGK
RQjjj0setH+1gjnrIW973AOp9TKkNfwUB+8Q2CJflWWwt6yk3yaYORykbfNN3cBArk+wFsARPyoy
ly9DlW29xruLpfR+AuKjdBuUw7AD5wLkym+9yzCzBgzoxQET0FeIMW0c/A6QIdDENQKrfbNy50Wr
INEFqf1FXkhI5YbwCzGNdnzlgX6p8YK8d70A0lI2vrALqPsC4jmUoa/kCO6uxKLipDSx0lynBkRj
gBMd06tDKAOERUXp/TUyOOKa61wK9VNT3SrH/DNcaPLVSi/gadsH2nS9cA7wqcaLKC7v+g4S5mPT
Rb4Jdsm3JGPLJBjML6FTnBzozGPuBaF7cP6DzZi6zgtgMCBgq+rVKThm6gYsc8t2YPdDWb2BOBps
MZYztpGsF2mgxHc4XHQLJYpwLUyB89mW6qHvq6+pqAAiBdLyIRhNDfpTsP7Fu2YHTkywhdeUPMOI
tVgBFwMJsTq+Mr2EPoAZDS8sA0TRY7X3pS2r7w1wP29ZrO7EyMFjKjPzrAvY13il0M7KaTJIsaXf
ZdLYX5gQFSbbgbdP4CNw5VH06EKTGA59xnMVOcYF8L5nypVdWWPwkTaLwpRTRLG6zFgioUMMVdR5
vB4yjJr1Ae5UWaQ/FlbvLnThNYcW5h3LJg9suNTIYJ3XoHBIGNktofjVr6cw7U5OIU7vew/r5Duo
XgY242cZOt4iwVrW2ss5Bi14VdeXudCeskHUOkuERYuFA0k/2I9BRQ/EKbhPt5DuVYCv6WX3FchR
5xWYi1tiKvldJflo/7ONnvTOK0dj6NH0Pjwb8nNv9tECz5sEdsTh16y0vnVtUH7R9ThahWbd78jK
CiR9p4KS2cJSkbXEX8AKDwM6CkbXKthFsCa4VD0IQhDvi94izArlUHpPjueUoL1b2aYUrveSeWDc
15V4wwKa5cNXS50qMDeqakmKwyRDTClSIdZY5xxz+fyheG6KwZMPjTRI3Cux8KLJz8MMsUSjhnrV
T6blbsYFbs003Q2Jnl3NrMyvibDhtpuUr9QCM9yJ+h65QCuCnpivQxaCnwHjoGtQmgYWL8dyE+Xe
8BCUFazrJ9myHq6CZjbINww0QRLF6nk3ypfBwwKXxwXW3XhYvCRmFi+DsLB2VGvp7bNWN5h+ijR+
Trs7Kg3MsjwnLjSGg1YC9wHJjWbnNUCtgUWbL1XGQE6ZNDRBw7C+AdWJgSAu6aDhw6UFWrrBgcp7
2lTM2gwqNs6Uy01Rr2EhvU0j2IF5toNbEeZ7X81wq2lR8zraJuBnzDB2dhR4j0WiLhA7b16BXut9
kFu6kzuE/DgOmViGbpN84TJcE7DZNMCxMgAUgosf43i6IE/7zxajjVu0E9Leg3z4ZGrCPIA7yZaS
1dFbqr2AENB9ZZbQViCgOjvIO+arSrT2ogJ9EpO13PYVbKwfJGQQ7wbIwlpaYz+0vMGQntWvTNoA
BJpVucq0HCRn/MvFwED0KVK9wFjAhV4XkXzrpF6XdbQ3oJBwHj2vfi6c6ABISn+HqXrznFmXPMzL
J45Fzgc8YSBVoNQxk+AyBsNDkeMshE6qlmbYlzCd17Ni0Ria3Ci3tA/wZs7B/4QFFNgo97QxPEhV
1DFksjA2VInvgqq5DMs+XTsjzDGpTdm5wDXq0PmadusGo71OnUQK9u3wsIQFw28+lq0DEDm6bYhT
BI4WbYCqi/dB4n25WXK0zkWTsQQdOcIp12zxIpIAVhkQbH2hstyEp/WHFNXm0nnfTpPg+Ug3X5iD
9pcg10ZWWQfN6+IL4Jg21i6TeBWBSbFmk2jB2MXRaWoLhEbsF2aXrG1ie8xjFiKH8BQDMFFbrk8V
mm5iqQBDOa1fAp2n7inFsbJ7S3m/U5/VQjH5xOkRUaGOoSNfONAm/J7lWLTTg8R5gG53thkKTOAK
x4Lj7QhRDD4K+Ta1BePcwrxwcujQQIFhrQWMOWNAXLfOeIH8cIf3KlSNOhsyVtZUUf2zgvYwhX6J
Vfwc8QagIhGzJwHtsA1l68w0nzDfMTelRDQdfMHlCPfqvQYM7VVrosKXhRF/T3/YBbO+2WBPwE0e
045mFOZeAJm3djnTn4NkvNdCyDWxoHvKR7wu6sZS0HVp61WQuU+i1HkBhmQES3NNZ8kpz+PozNKi
vuDatDutCr8qPUCOiqZNiKnCTrjiKxVlUVlsIwvuArgv8WCGxTfYFYhTYgjrYOayxVrltXPa/iSI
agtKWn+C5w3yQI/sIeTrZHjYNhGMsyDkhrX0Coxa32gwQVzj5THuB6Al1UQYESZEoK3CKx+4IdTG
DOEQlIG8f40nUJ07gF7UaUMO0QK8vEETNJ8KU/Fll1vGhpzQBkgWL3UOX27yOqPafmqsT42rqXFd
AyJvJr24eDKor3VobnteQ+hkUjzN+gBesGl6JyrImeKOnTyrSr6nSqCeAcetETmg2qbz8v1YF1DZ
mnb1FKI4UKj160Cxp0xp6bpJ6xSOHbjqEF7M1mNYFStppwu4ZOJ95bX2AVxLOGROWXqH6Vq4hhZ3
d6WiLFT1Molc3KR80p6RoAbpRlzf6cpa4mNnnmclvakoDFN2LrjXXZMw8XUHzFIs1eSPPcZqdzGD
9S2hjlkaPGuNq5+sCXds4QZcFjWLNpTtHZHsaVeth/JcDnbtIgKDCKvFY3LUmQV14TmfsWZcAo8D
+YOpeq4QLCtAGIGMts7h1VHH8XCwsYD2ZBt4CUMTGWsXLIMBKgKeBS+i72P40+BS+5GCPMhyDRZx
TQNMLAurExtEeEg5kFh2HRUPmUwQJB2d8Hvd/WzqArp3f+9jZWO2gqd3ddIryXYiuVOBV91hWlf4
8IWpN7c3PeUND4i4Zqr2LN5jWDL2S1YP2VK3HLEmBCptELSDvFKt/yojbCm164C6Wo/T5aB2gcTU
0mS1jQcMsVNf04AFzYNGPoYW8KeUEr9Tc63WISphxTqWVsGla7rWvRS29DB6CtVbanEsJtTmc9yA
PzW2QmII7VRPbRVgyR0Neg4jPWgEhnd90kmsDMEXb7AFw2dvTQ2swBygDJdre4s/DpOtNljgCHCw
HbwMs1uGihGbiLdMWggyTa3mpo1luYtYFOmGKqCTD9e+FL6YBeMwD9HuabxKJxqX0z0wBVrqdF6p
nIpEze9vp56yNlpQpTVZgntBww8BWA0J40caCwnPivaBZ3g+ZU1ey1UNIYMtDYJYDw9pawAHlGrd
9mdmhcaTUXrjdWjthyzV1C73BJjfaQfVMbAKJFbb4Rkc/E5ljY7AS8UOVE6buRllsziBAFKdl/5c
AUnIdMPEmC5ICDdsA3VCgHNxM0SlMtLExbdSIP4NqWMqmyvcCIttDhDz/lyGRVt918Xxq4Sup+Et
9Ma9WA1WVwiKTgh1AqwLEPX28Is8UxFVUjmlOlArIN8DGsg7+effe1CTzJQRW8yty6k19cVUvq4m
+hrpLvZBWu4Z5KJnSUcqT8ifC9prwH+DzQbcJ4CyWNz9Dn2BcdPDo3XTWmH/YrXj5rYsCci5H4rE
PuVtZZ05a4FqLwz4GPHwOAJF9qxHY7z1RhADLeWtMUDSD6KV7jYfOv2gqfA/UphCu9vP2oV2eGzo
Wz1Aaqq/w+Abmj3yqEnoIdGAhE9xicAegh0NSBxRWNswMGqfajuNQ33O6y8w33KhZYZvBYaTIMVP
Wfp0gELYYo6JLH1Y+jxWfl3DZoGlkZgoKID/a7BdhpZbfKSfsIWurVMP7xaqZV6ZXoWebawitC42
gmE3BdTBOkVNbRx/CaAiqwHjcKRKM4UE+ACNtQ1WCur71mtArkq9CGpqyELBqbmXyR0Ce9UdlSRN
M33PoW5PdVqWQajWcyA1l8IVOLW+1Ijhy5Uyp0mIm4U7Iv3nzqitDZG3YKQiQMKTAErijcVepIig
gibUY6kzEMxt9dIEJXvh3SQwmLJ4FbZoVVVNixXFjpVvt086ltZ1SByINri7FeeMXbLSHL6WmKYu
g8wrD2ML++uojK+6tA/lLx3XdNIvsEcvPxtBq21KPjjrGEHgry58IDt4TDt9wdbZcLy5G8YK7jAt
hM3iKrOPHhiqSxnH3pO0oHrU4gDgEP5IwkpwikIsxIpvuamOcqbdsKffLUlkac79XWcatgWLGIgI
kQMTG5ze7zMYaZaWAwPKVvJzW0HUalIap02H0eqvFmBwwqIS+j9tbd1a0E5zH7QD1yDf87uPIbHY
tTcRPTRAFwBhKNlrsWE8VqIeV4HW52ssgBhQixjKHaAhtU+1TtEnZ6WCpyhBWx3+iI8GX1EVNW+q
4qIrnl5urQ1o0zBoNe/1wA+jSZcIfouLhvfpltP6QmmDGmu0er22JwIemzblpGbdRW5/wIDKp1w5
SVjfUlMlNcM6Xn8Aif5Xi6k8KUW7EDmscAdRuH4ZlVCj12G1pzgAA4NbvUJWbjzZYa5vh857bIdU
P1ERB1uhX9pR7EFqL7bxvhlAXSnVtGBQ3MEdZgBVsdD17EQPwDhI7YgR1h3d/1QExTdol5qI+8wP
zSc7ISxye4aolQfLy1Wg983KzLE06/+3HaJgrO/nX5l/+fdOPJFqW5d4AaksL/YWmKD72lHFnrJM
N2E5nYvaRzjBgllzjwFiPeQrB3fe0oZ72qqIoCSChVpfgl6ZrTo8gQteM7U1+97kWIwU41nzftxy
zBqyo9upnY5FuHVoZjj86YtOX2/6+NvCyBZlVuFk/67ou649K7wwqIWVQkBJOF68bhHbuvZ9H65x
sxn+qCOqUQ1ZdKWKgdlXuLSKgzF44iwzxN3VIK5uHWs7T4cgomAYHvdTWY1ovuFlnq+gwOOXZi3d
PbQVEHvLZLMOdejJLmMW6KdsopAIGR84BhGQcmD5wg4xV1+mesmOtQ7ZX7DVAgUzvu6LxKvpaIF8
vHTCFPHjAgI+iCFwrOAm5Zk2Ggwob6mmMTc8BMfQHNzeBxO7Og+5jRWVKABFRhQQiuSYzi1B3qrO
TQjPHJCRIGKttHEZ9VX5YNYlbJ4DvXjSTBb7oWVVL9LGTBAD3eaUpCLyowbGDDFgb4B+tLiRrQGW
7y7kPbFwhGBS8HWAYdCys4ziWSvgplDW3wI7GK+ssfSNC6GMNSBt7sIdrfaUePwhcUAgrvui2ORY
IlrmdeJHoRzAmcQmyYx+rQuYnlMZjKf6+yzoH1MZ64hJwWa1BBFXaDGwhnpT1ReM7Ysw5vkK9g/t
Srhasiw1htlmIOLbJqq8dc9VcBwCeJ/bHvy5dKio72mTAkAMvc5MnkLw/pZ6m/VQ4rG95xJLIQsj
qbKTGebBc2xkGwithmA24hUceNGSWoUWVlYU2I4LJmH+GBq93Ck5yFutBcIOXJjiHsMH9FElhrvg
XV8uMjM1fW5k+T6EWP0eelO/UnMZVcRyImdTNTcBpQOGCc1pQy3nHeeyuQmlIK2fA5LIh1Vrqq8D
6x0stQn0Ikvnn0lEoXAorgC6dpzQ05SnppSiMm1oQPR9AuW42ZieKPZe2aud0xSPLPDM9Xz4Iol6
vxqgS9VIgBB77WCZk8UX4Av7bgL6swkK7oz2d2k4BcAbkb3w7FDz8bJopjdGsy9rF4t8cz6uHUhS
5Hm26wB1wDIvHAQrHTFsogdQp91oxvVfxtQ1InGIGjfAoOwLYzjXiOgDXlquKitqIbrWxlseY1wX
S2A/fHvMwRlwwgLMX1gL5LcrQqeOTjFtbo2CxsQluaWpmNrPTTEvdLa9BtewROXZtp5wyoNhZ9mW
TqDEq7UBrRIXoGsR9IWp6XTaoRGRw9UqZ+V1YKdOtIgRTOXz6aeLSWW3SzRXzzVzGaXmDV2XOfuh
XSt0XPMmcoKtBVkGeFggnI8LPDfT6K6gfAtU0XA76BTIz8FHZKeEKk2qgGHFEc+b+dipLGxb99eO
lKczM7em1IddPmTf/fF5P0NVOHjYEWLmmvSPscXccUV3QMPNdPQVeP1LyGpgFaqx+3RFlwuL3fl+
vtBzlsrmKzpnNa0AIG2+4FTzcT/P9ZZ5AcqUCE0JXI1e6AixNhLyH9hUiNHhfs60evSpAG+i5lfS
ygBthjPL46CwLNjLvY13975C+B4355SkDZxny/f5TEASum0gR0rXZz5d7x7zW/J2dvPKWSkvWHHz
2+BisK9CfLWnTTydDzb9zmfZz8poD6qg3eYslWFF7FdXeofgsK51P1XiHW9PKj2TtGmnFwGlOJF2
KE8P8mdtPiuDlAQuy1zz8Reohrq9/cKQARtYlbEPpB1Wgaa/PV9Teojpwn4om7OU+rDbZ2V/7Gru
/sNukcdLLNmEaiGmd6TQ4Tn5Kznl1XQH0TvzXU2BSXUKbQtUDVmGJO1K+Vsn1NPv3QfALeDm9ruQ
UqYqx03dplvqvIRi6HJkKw1yl7fnmR5TenXNH4UPZfOTPLf7rEwaE3ODbkVqOHdDZXN27oZu6TlL
qdsTPxd++Km5m89+SRkmFAPDp5Q1UGOevqa3t9/HJO37rvD2Jf5YSg3etaLk3CgSpRpvL/KO3rHv
fotafewVI698p4Jv80vDnkBhczaZXiz0dqEyylLq37ajfWm3xEqXY2zW29trdT7022udju8/knQ9
BL3JKRkC6gQAz+t8IuhTQ/d2a8D5hymQ3/UwxM1Mr7AUAbXmQC8JymeALU4Ayt+vuBJOI23zNL9a
qa9PX7fTh3p+0KjJh3bzM0YVcehpiG8P+u0j/+E5/rBvkGlYxdL3t4N38m9DocvdNHgffYiHQNGu
Q+DCHNO1hYUWpOFi//dg7d3wIKIBBh3IvKGj5mEMV3G2chDcWNPJmN/8lP1QZtJZBHqNBmd1FOkr
emZzSrqAR28trH5ttN76OgDYPvo02oKLkAa63/TUU/PAax+7CKqqonbfjUFvR0/XsVaG9muomdIA
9HZNaQBKydvNPF/pGra8WtA6W7ppINaXLrUxHyAe+vuM0D++XUoqfJf/fRmB52PV2O/mm+l2j/0e
81L39LPz3UopKqPaz7JU9llXqVlbkE1ZWtPcng6OmjaJ/CsEGhZzhnJ5e92yEjM8CAt4QPFiCpeo
YQH5lB/tNLqjNxGl4BrxPiujLFs5mfEzZGa5T1qsQgKZV+4DKGpuA4GVhpMqXajvRIjBGNoIzQRV
bt990jAqxtdt/krSp7GXcTL6nZQguSKOsAD64Nt8YihFm9oG+p/9H2df1twosm77Vzrq+bIPmUAC
N84+DwxCkm3Zlu2qrnohanAxQ5JMCb/+LlK92y6dln2jIhyEGMyY4/etoe43Hb0dcrD3X/poDUDm
DZCKB3WgJi0SwLcX8yDQqXHqtVcugSrcdqA6QZELWGMYJWQZO7adCyq5bCPV5iyixFCmAYM8HPHK
VOlVNdu1BnRGC2OY5w/JZw2qdbDg5JU3dJ0VqENIB21/yCCiAz4tTIHr95IE6k2qBcZC0M6wd+ou
1Zc5NVUzDHKhmuc8qG1tnrkeQix3zJp/pGDV7PB/Zx+mnLQKOfEfqoqXTRqSfOxxI66vS7pX1US4
w7YYECJaFnmFgVKFqByF+2bzDT1GESLcCDX59XO/3J8G3HMIkYuv8EN6ArhDCztYRix+DxuKXa4j
XAdPsNKDlO1n6bpGaHVzu8dAzwxRAP5UN/9qVncaWL/aeqpqarj9Ur6nzmlXqAQiC3+P2V7eIrEL
ZEb6fquq1+mVrXNLVbbVSc7aoFP9VhvP/oVrSNumHPKImIvPMHuC5Y0amMb1pjGhDg13LOQOYS6F
Rh7sL6+anGEzS35vjibiQECJgra/tabqHokzj0DLpkria5YXfrX096y6azLXDtVVC0h6rhlHD3Lp
m4Rj3o0ShMKyVi7ISnmWxWHcR7da02F6Upo7MxXGaZJ6msWeRhaqIqp6/jI4ONtmqNmCOub082y/
Wr08wDj9jyoGSN9u9KKJoy6bNmCR2afp0sXRBzMEdLfrLjo1tAZeY/mn6FMreimrNTN9YIamrdqE
jDr6E9WmnH6qrWpd/VILlmg4KIGDBcaP08akC8Q34Odjdlb40nCchsGq9P495KYNE7tCyAb+tIh+
/B2HUMVE5izxBlh7gzVTvqqAL62oqpSn8Yy76PkWbQrCi5bvVqncqhIJAMwMqgH1ITQRR4SUG1X9
1BdHps2jY+ZsVdHrl/F0gLp2iaBbUDdiOQ0V1Z2dXfeftqWDu6Zms+t+RM/sc8n0DVBct6fmTEzj
BtqVd+q21dlYlzRR1f8VTlFntGWnI4SUfqFpTZbQ1hZk88togU6y2v+qh1f3feooT7VH9Wqn6qSe
0CJdtl8emDCDXmjN9iXyUY0GDYaF1N6rAbFO4YDJTbM+FetXRfDVT3XzZlE3QdIbA/M6qMBtm8pG
JwHMwabMUQpVH6/mvx1FTE1DNjvh2Qa8y36Xjw/tkrGo7MyNUdsYm6rSZHdlCuJND+n0/lssVg+S
tqVQm19n1qpGqAvDpnJB4gdgvJfipwrWeRHtpuFYNXEAe9rtItKVefefqNWrN3h6o2vnr36pt6gD
6O11sod/7t/Nljk0c9C0GZq9v0cKQCPtR7P6hJYesSAorK1DIqtm2VYCUAD/SLTCag56+qkGetJM
GdIN6zle/VxijiBBG2cw8su2JhQtA3W0KsFp0uLVqvUeIvIr6+00xFHXe9XovNR6geFeUMmEnl6S
ejVdmvUBrynkrdWs3kIgYW6L3Qi23OKbOZUbigS2qq5G1T9YZg4gzKnvnxBCgDfFl1dDrhnwtbAY
oP6FmPPMfBeJYIR6aYeXweAItj7hX69q+NovAgq5agyqiqV6zbirfQrt/dVRwB2il/fvEiSS8rW/
e9l2Gsv263NBHJGeYiA1aX9Y0PMOS8TZdnV1q4qEKg2aOy+o1pM/LSAJbeHfAjQQWiR1ZSbtLExt
KD2+qjXq52nRWF5JW3tbrSUGETk3bOF+s+OQL14HsJrQI4OADCRnhN1hO2+e5v6WXYFNmeoYla2N
nPoc6hcVUGWEYP3fLenpptS+U6Ehhb6E6qfaqBbqq6lfBnLZfvzs9JV9z4cmQAb8M1yS6GlS52Rm
DbiaxieAQs0Y7lvTf2J29tBrUWfzgfoTpCjVmzmN7FR7ZLYArm/Vz1OgUn3800/pdMneMr/1cTnt
XuZ6cDzAQMxkrXc2CZz7GKKsSwkVTbI8gP9ZhUk5eyWrALtDSCnVf5rpo0TCcztH1vodIe0DEIEq
J6rZOn1iGzhcr7gazDX8oMaAaxy1XBf1ulggghdmSflRbVILs70a4QawU4fX6Z3r4pbLdRQs1xrJ
egGziepJX76O6bUUtxQU0CCvNyM3b8feALJFQ1rVtoGN6Ij0CQPNBYOFpGy3JvDgkN1MPVOg8DAk
+kJMtgZPEwTemUAT3hoOK26HxTB20Fm9S1YnriyvlyjWsh8As7Gg1kYtcFuoAScAJiGYb3dItSfN
I7RTLb83xV+rnCOZBS0iw88SKwAvv9zng5NuDcPQIhZnFei1SFQ0i2PcD1xw9JcZEqjrKpx2PmXU
Ehu6ZB5MQuO7ZX5cDHjl1cD93VUl4E66W9lw40H6bdRmnBDAPHeTgbL4UMw/O+Cm7/jI2Z3Vo6xo
pRhA3c6g1Oxk7scOFNYAqFsdLZzmnfxA2yRGkZrBQ9USUDH7+Ro+1Vc1Jg+dDnEVChWATNNN4BSs
g5MvLm40yFyZhstgbLVE5F+4+WkxUj2C7S8Likk7kiKBRpwG3ozRBXXNjU8s/TyCOdSt42E4KMEq
YE1qwtYWif+f3VRFkL8E13sUPw3Yyml+TjC0BdIyAOBzCSBplvhtmbfBMm9IQZe97uQfs0GC1FTB
Egl67ron8mbaMNPMr0cC5+rV06fWGOpqww51knh8RuM4MAdi/lbeRwTWiEGZcwPGxUm9qxfyiPsx
9hKwgr0bI/WI+tfEIxiYlVoCCqeBF2S5MFgTuJ4iI6rFVAKY3C509Nl6BnUaWx3t9D+WGkwFWLaX
T27zVXIQc2Z3sp+yrv1o0R780T6vbvtJAiGZLs6BTXPtm5nVhS8d/GkaBRH8IljAfvAHiKvaA68P
0HLzpwQvAc6/V3T9pMYqWJHYaRmofnswY9evmDH7bHDloUxJ7MeQiwycdVU39DuwEzggPnSnVfCC
h+sh0l0ZnUOY/FC/K0DLAnVhAJqYkw2toSG5wLahjWq39EpnIPDLLIZtxUdI0GeyCJKhYIG9CNBM
9cyDg29yeFkM4F7t3boCSA1ftzWRM8P8dOWc3cyxRWDDAy23URP3MIIAj09IAzZlPtS7M5+6Vur1
Drt3hzq/QnYl9gDLBZJaG8FHsLsCse37uCc52B0yhxzioZ+Atj0tZpPBLba5y0tqwWkr+9iPJYyz
e255rVPtCruACUBiwxcVDiWA1WvpweFJf7+Yor/vchGOI0Tp1JpRS3JdTcau4qK4LtZFaUMWX8x3
SwM6j+lKYHGTZ2BD6vtlKbaiseVeFiR8tqApCkCZs8vpaFxBEL/dQmzfk7JtfFCCUxgwW+iDkLnZ
zA4KlANxjMCMufS0drEOlhgjZlfdTkwNQGXo+K7Ur5cFjzMwhYwiZAO8UycpPQdilXcx1vpYNwNh
Ww30eJ3HBmZBQDKUB9dqhC8cqOtaS+FuSat3ASQIQW20qmSfGqOfcEf7XjTu3oHz6AzJjl7v4+8Q
uC8AQRDgzDRzb0Z5nkdG04Claw3On3mRPZAGHprakoxwreuQ1LOhNTDBwgICy1z3+jaFlPgqgq/V
3NrCgw+pKij5+X1TJ0jWzRAgzDjcKpmW7Msh8et6+SJ6EntlCXJBOkG6tDUfTEvwR/BhQUp3QULl
+IzVwJLQjmPD48PwZYwbuBmVxRdN5KHOZAsJjgxhgWLI8NjuNc+Hr2bWZFDMiOEsE6MsMYace1az
nWwhLIwi2uyKinawKXKPadXfzsPcbweQ/PwJFgfXYLkd2xFJaE1zvRx5/gMjuuZVA1CxYPWusgBo
pxE10X0LRrB9odl+wbA5M5D4FGDk9s89qXyCCR/YaYCL5bET9es4oIOUMFILK0UCIIit04IC5wLv
AlU8mHmaPSwhC90IeJJ6bg7JTzLYIA2thRE40MGjEO31Ab13vaVNji0d5siteuGxBlgWCi/corYt
JMXx+khdPQFTX0FaHs53VtBXRQ9XKHmPUKs0bXbTmTGUCjsQeqCpnXmUWtK3TIDPuurGNnL+MdX6
7wR0tqsY6+YThr+4V3jwtXjcNkZjJnoN2rOdNgElDq5UQpM4LGoPaQGv1kwrVF7Qi/Efj+gRTMWB
SigoiM4fCxOzwIIHwzQiYFo1aLKLxvYHDbRvDYSAsWypZ+rEuiMJ++S6prXXuta6g9v4z1HPu43N
TPgaFr7RZuZWVIgm5NmPCYrMsMeoPrF2EltrvqtMh2xMOJD4SH+hmgLx7IFxZOw5Xajf63cl572P
5tC5LgfyLRtnqEEMOcBrcVeGjWjyJ7bEmG8g/Y84BkFCjBj8mjD4V5fE2QHGipiFMSd7G2ysa51o
LSzkoXRMRtCVFtBaKoSFKDnOq5zNMIiDbFpyrGUi9oDm/iwgENFYvgT9KhqYdiDV11Yw/QnCuvMu
rZo2YESbooIg+Gj1I7ux10VtDvdiaK+aOKW7TqRgdRR0BqZP/8Z5YoPGQ4xwqJFsh2inp4sCiXKA
5K6sDjIQlpYDuikyv4XnvV8aEGo1mtr1UZfByLXY19Ri35o4KTeFW5PQJc60MfJ+uzDe+NZopuDi
TRJgj74NnEq6u0rwqBMYlQmQ+DAT22qQdb/GYDX2czrflUz2cMQuBviFEzfUcyikgGbdX9uoidtW
Y0/92Lb3LNUQFpI0KEGzCbUJ7l5LTz8VMG9FzzYDO2kC6WaIogtRDsR+6lmxTWojpIiMaolFQ7ek
D40clysKUyivtKR+XybIs8YNva4FDB6sRZtQwmB6V/Ip3dv0B+SItUNvlTHmjTq0NwpdohcYP4E2
C05v5uwBLYcHwt+L3OGLwNATG2cXmkk4D0jly2OdfYynefSMLtc3VZwY19YMV9ZunirfKW70tHPv
lvGem8DkdqA5AFyLqA1MJ4KxxRdapDFsMKQo67mHoL0BjzR4C29AvULOzoLr1Jg6Dw7Gro2GgGjW
QV6GGk/lCMP2YZyc3Wp7GQBPoKEQl7vG0A+asEVQthr3LDjl4Osk20z3pUC1W2CAFhBuXFl6aoWA
9fjg98P2U9hZ1CDrNXSNBDWB/JzcydyUw6DtYQ41ByRzICXarc1sTiuvcr8AIOF3Zo1MCfzug2qE
f7DeokWUjdjBKwTsJnh0YXS0LeAk5pdW80C6fA4qRGZtt/2WExMyQiCpeC4fbzT4hQkjBleYtZ9K
U0cSui6vBe+cG1jeOXC2KvpN2kEbB75dgFPqEwfuKWwTwNzmpLpxpADBWpgT38+T8WSJdMSdmBJU
f8YPCzDGu3S2AaG3qu6BECYeCox79Yrmt2rTiPEa5Llhf6x2jryYjrEFkZ90hFKDm2t+0jkSISr8
p1XNy41GxNGUg3gA9skI3TnBiMoFSSMhdbFpuAZPE9hQtHKId2jRcGEg5Vc8vnY1TFI/dHkMUL/T
Qp4Kny9QB6ttBgmYNFyAQcFCg1DyvdFrYudYHFnfvsQrt7oeAhxtngZ9Ir5JVkNfW7rVgbWjrXtS
T2CF0eTHV9vUT7ssl72RNnu1pv4NlRweTWy+hq0WUhfjNEYgOuhHpvfyaAfqt1pYSQcd3Qmhu5dt
LWF/DkmcX7vAcB3bTJeQH52eXg6Yxj4JSgEBrpdtbNj8gFU6wOMjMPCOrsd76hbPEGJIjgBCJccB
rtibAnzs4GWbIVqQ1zoA92paZkCCCSeaYqc7qP9YGmM5YKwVqTW16LsJUeWZmiivTnJkjhNQu87u
RgE5DsqMYkfBcTk2cWncDGy+VWtq0VnQtm3BOtiqVb3O54NccJPr8ZS2yUM/gLQAB2Y7UtvAJhhu
QWGIMIpfj8BhcwsnJXBwm9MRLanEXWfCwex0DhwBAPYQmBO8vtW2stbaoK60OGyHn1wb7CMIofbR
HUYZOlXWwewdfjNA5Ev462jpvTokq6DMW6PD9vWeAmMO/O11V2OYy4B0O9JuQjIH/meeOvi0mKZV
RLyOtzwB57oZjIeJwm8Zg4DRt9dVaVfZA88jfWLGQ4HxzIO+iMSHFcawUwdMmETt8kWDefd6vDoE
6ilF7GLCm0hzVzGaHTXu1nsyQ/6gLER2zNcFX6GlwqwaRKqwqhZOihlqC1jlHhExXsBWBlIaINyP
utn4ABSajxzmLX5lUIwYRW08YjA3hRaBA6jaixfkbldqvd+4i/GYFKy5aST/ro6FxZE8xm162ldM
P3S8lnlJW1h6s+K67vOfBRQbQJAW6V7EdneLFBd9kHlahSmIrCWMT/x85sNDZ03FrWZjwr+uqYXb
rK6ZMZ9O2+LENEBgxdwjpvAjc9ZFT5sNuN/53em/YI4UooGeQ7VThy3vXQuf95dTDm7NPOBJyU5t
g6vXvE9XdX/1D2pbPILgn4LBdTrCQXqghk1lqFalmfF7GYPttt5lDevM20rLtnRwc59BPm83EFN/
4D0g8bqBiZlwCvKAkBd5kC7K1mj092oTyxiM1hdWReofYsnG69GQ3zAoIg9qU5m7NyZHxVBrDrUZ
AEzaGKrVjOFl6e0Ytk2+bakgN67ZTUdzklD64PQzOsfpqBaLk8MZxurJ2mH+tY27jr80JLs7HTE3
DvIKwNkbyAVEuQ0BunSARTUhcfpsjDdKMaWZ9W8gZhsf8QKcQDPr4mC2FiT+UkIi0LD7e62Hy1zT
U/fL3KY7c1n4TzhX72WtZTeTm3+PVy1mF8Psa3tdsNaOvRas4lvDQN6kbZvuYeD555lreG2JsaCU
15DiaFmguVka1KAmHwpPhQhSARUPSap2o2um8Eyr0raO8GtJD+1IICYnMndrPwxDFbraF+AUzVvY
LQokaEE0l4w0HzvT3aFuJhs71lrPhrDDWJOj7UCgov/elbB0mqDSBXFoG+GP1LmvR4i/mK7BIQ2d
uFv9U90BOJzowQzT5Ac8+kYQlt01aB+Xgh4B8JwDkG9dTB1deWMtLQmL2YJSyJL7TmoUX8ZiYptJ
5Ag3NDXSr5YdwlWZwMQRMddepuaVAa6oIbLnaaD6PuH2d6crrpbGzUK6LGDQ0Lb8lLBIdyjGdjDL
ahAF9t281T/qpa1t0jyzkfOtits+036A8Qg1mTaD0p8NjGX6HXWDfmxieWcO7ZNJqvmx6UoNXort
Ny4rfVesJhCYT8JlEy6SO2L3kCyDNBoGowP18qLI72pQxoDZ1uOv7rSPGYPUw1hWpwWBcXCrSeiK
ZXzx1HC6NEQNewykCzO5PE4mdA1tmL8Wss4P8NzJMUJkdUh60m22EBnNftgQ9/B1nrHbGiIZawKY
YdjGfxhzKj92s30sLCv5Qar8Y205sJeqoP8FagkyD2abXpFWxnt7FOVWmJIfINXeIIMCGU6MQ5MH
Ulm1nwEA/Nm1tSd75MtPAuEZe3U+quMSaWdoE8DdffamnJdPTjubwZKl3RZKAsSzMDWAIWvbiT2k
BzE0S3SYkhQcnoJpPN4N49A/9jHrH+eVIsaq8ajWSlpjSprqy5ValZTwkFM+bNTqBPOwXQmGgDf0
9fBYsLVDA3/05WxtrW0Kalt36niS2QwWtRaHVh8uZZlFtUmnXIZq1QV/9Ar+Gpg7rntTga7fsmZo
F2FNLeAzdnDMCSG0dROO78ERgEC9WmX9BEoeMO2BWoUVznKdIIL/19nsylx7MLVP3Z/F7U8Lq+mN
uvd4YnkwIvl+OmKuBGbh7owoxXqpBv3FobTqJ7XWj3MSpGZReskcp7cjnNVuAVoovCrva0QdsE0t
8jEmAZkTQD4E04IZbHr4GurJLcyBobkPBdVbTdfqvd2ad2fb1WoKJqo1LvP12CNI4KltydhjpAJg
+0b9/4TcDzD2bh4OY+seZtnqkZCIO3aGjQKtNqoFvOW8UUfFftmEAKF7aACo93uZ26cTqL1qhwFi
/K4sxz/hSn/QBR8xsaKNgQx6yg59Oj/Ojr7sXm2bwVHaYEYLwYH1kJoKdiBdin+xAW6wMe6+Pq1i
dgKnompKt2v3gyRQZ/mAdbSYfa3/Y3TNeEA8X62oBcR/sBOSJDCYm3skXNS62kXnubrKwEiiFWUH
c12cTgVwceVNlNiR2jhAnw/89G7c5G25HKB0S/dgq8HiFGtqExV0m4zWcifTeQeKZQudncl8AmUf
46BBP63Bzi/CqC++71PXfCqsfNMurDmqIwWpwqWUy2ktm9ugyxb3tMaBxIVbVfOgjoQTuCcWMT9k
MbeeBoqJozm4p32l+EFjTE4X13KuIAfEn3hFNnYqyX05Oc2TBi72UOTdrdoHCVJolME7+0aUvNqY
BdINpiOODbx+R8vLKHCKBnOA7dSKDmkAJKjLxA6ykT/kC1ztunQxjsC0Y8aQ62vocxZbSFXUPvT+
Uf5R9EpM7rZ0RFxlHkniGQ6MjgzetDt3mNEFGjq7AwOJXFuyuzFW/nQxO8l+ktDuVKukaShkZRgG
axZgHjnMBSWEanwoKzpBCuhoVEDGLNLmLyIX2fcE4z8fOmXdnQtlQQ98/gIihDaPUIE+Oh00BRst
r0NOlsGvq5XcUtdXHHxxqC1BGyR/aMlgfUf52GFSZT2NJmIKCfixaVlonwDwB88PXqWLHOoMMeXZ
yw8OdczEG+EQKRyqPxeaduPGhvheufmfrZIhm+Gb1VWw60Ng1djCGOs7zEuOVkIzqA63BTACpLhN
jNi4cTkK9ropXxfql6PnRgQiSO7FYHpBVSl+AIPL02TnRnCzXh5l09+Nbtt8zZFLBCOmIp4BcSXf
LrUeanqkv6ZU2MFi2BAtttsZqEEtQ3RefLKZe1vFEasKAUQMFhlMpcBNCppa02C6ZdR+OlYP5Qyy
S8NhP16aw2YgDg8rtH1+Mk7TVq8T2+cspxAOacRGSJjWTnWcPtVjQbaMgr7P5rGAWUYbldWQhczY
cT6JRwhLoY8ZIFoJidV7tda78cdBk/2B2ax8mjPIQoGNBML2ulpo6eCbRM47OSMC2SdoPadS/xQX
oxHVSzU8UYh5hJ3BLGAjJ/ZQQFIXwY51xiyAUR/vq4yWj1QmWZTYYxmystt8+OO//ue/v8v/mzw3
0Gadk6b+ox5WbFDdd//+YJgf/uCnzbsf//5gYRRvgolqGzCXtIlu03X/96/HrE5wNPk/yDODa5Gn
2Xaw50+lzvZKyrRddAdvkMrYQ+fSwDR3XZdJWl+vx9Cs+ZxYC/o13pL7BA1/0FSLfvqltjVmFQNG
gb0p/PbwJeE6qo6DWCE0gcF1PqntzKvGDof+LaZmVrVV+jpqgcEDBh1Vd1RHdA7z1IP/1y9P3qk3
8b3hM/o8MGh/Xf2f6Lk5fK2eu/9e/+vvo84Oemwq/L15yE32XTRd87M/P+qX8+Lqf91d8LX/+ssK
5Kuyfr4fnsV8fEb97//zBdcj/393/vGszvI48+d/f/iO0Hu/ni3JmvrDX7vWL06I8aqErOf/a+f6
Jv79YVf/yL7+r+Ofv3b9vz+49r8QYyZgHEJjyoEEgvvhj+l53cOcf1HIPriOY+qGgZ/kwx/AG/Up
Cpz1L4ifuNCZsEwDgel1VweqLHaxf9lMx0YHmD0TloYu/fCf5/6r5J4+2D+X5F8LskaJaUOV16S4
qdcF2KXZyLpS2mFvpcjoL8s8f0opk4dXr+EfKor9Sz15Ob3z6+lzWyvmSdZ2KLq6TPZdmWO6aOui
+zKKRbpeTaZY+D3p7dR/+4rWhSuud/KqRrqICDpDAQ/0SowkRyZDb2cfwna4rlFatti9fZlL7439
epmOQTJzSmpYrc98ND2eQTbISxfafHn7/Jde3Pp4rx4DMU2d5+7MMBPmsMB2Nds59lpNVuHdvpZQ
el7gAVTNLT++fcFLD3TWknFH56O9XnBcCff7Jh3A1je7Ic3Cty+wvpmXJvOlKKAivX4iB1qP0E00
rBDazkiFxFlq9JAJBE/YCoTROjOE8TurlA9vX47oF65Hf70eRy60QCIZsMQkGaFBQZ3IqKTwx9kt
tc/DwCDpPiOWAOTUjGg3LXTHKGFkBwPz67dv4dITo+6+fuISjqYjjN2tcHKo5Rui+ZmO867VxzKA
GeXN2xe59N3Wx39VUCAzyiZn7q1wxiT9z0QIO5wNvdy+ffYLj0DOmofSyTPWGQJeDhhLP+toxq+7
zgQ32LDgDG729bx5+0KXPhc5aykabbJ4m1oW8i9x6iFU9BHaAhhyMNiarVIX3pAMCAEzCFPTanoq
+jF4+8oXXiA5azAEFE44ulAr7BttAUKRCFChAeNA4PX3LrC+21dfCOMP4szASoZMT0rpFUVRJb60
qiz+zQuctRU0n7W66bgW1c1ss7u+cRbtwdZMPXmnTb3QGJH11b16gs7RB32SFiqQHZvRlKU9xPCg
OjxjdI4ssjbJdJvmi/HO5S59kbOWAiK+ZjkgyR81GkSEET8iHNKxWdWM0dtf5EIfQc6aBsNsYmfi
mh1B7IP225o1q1Q9RIZlyDPkbt6pPJcuc1b/22ZsY1iROBGnxfJYiDm9BTgM8Y68SW9/70nOav9U
SIcgleJGVIM5AszK0+LKnRx0FoXlFPL3Poh+1gqkTsILx+ZOJEpzBhJo0W/dhIjyNKj8ZUz5ejR9
4Xvr51U/zqDzAPvqaLAB+ff0XJqf2dLwdzqeC59BP6vgw2g3kK5hLIIiOiZPxdSF6FlrzHDJwH/z
DZ3VcQjg1jPUEBzg4MciCzGBkhrwcXO2vPOOLj3Euv1VFSzgZAJj+vUTILbobgCQgWFp5vChhyBk
Wbe/+a7OarpNZ6MjgOlF8VwtN9Rd2kM3u8bNPFrl7w0J9bPaXbkjYoBDgsqHgOwQWAmb+L3oYGB6
ZQDwpIOgC27qPaZmBvu9wZp+Vt8hr2+4OuTNoxHixWWUWjPpgxoTJeOdmn6hm9TParpE6Ib1mHNH
REtg+tzQga3GM0O8hgHoCPEvMKuzdy52oTXWz+r8nOQQxpxQ1qxq5PZGR1Z9ui4pRdgaKLWMHAoL
ydtrB0Fm+fntZmat6P977Ga4Zw1AKRNIZiNzGGEWkhJI6ZpL972jS8pDbRENuy9ghgWpbFqm/bWe
U07/nJFHsO7fvvw/NxCY8vxa+OeYYfhbaDDGsbUBYVQEgyZm8+Dts18YehjuWQNhjb3MWtq6kYEU
ZRMuBMmx0Enyco6Sbh6ST/CbmaqtCXFx6yAxg6tvqO04+Z9OQS3rnQp+6RnPWhCnzi3eTJkZcTvu
YGWxuM9cSgj0v/2Q/1xCDfes/YDoJCMzYraRaWRTlMBVKASwrz5qTgPpMSgtvzNvufQY6/ZX7dRA
BHPyPEGQB94OX3Kn1e7isUzeaZ4unf2s7UAyvIaoue1GVjnpINUTB0JdQwbdj9+qWwbm1L/cfpe1
s0UlMAH9PMXwF7F7Sj+2HIJAW/AXwShENpMn3zkS5vSdL7N+gX+qW2dtB5JA0FxBFDtiTlwN3mK7
hAMEnbTP44ym8Z3idekqZ43GYi5FOzBMDlLES0MIdyPXyBM4GQG9886DXPg4zlkjwWIXEIdWruz+
BGotGRuBv4JnzNsF+NLZz9oAwCZTTaKDiHKaVRCyJtB6nhv6ewXLOWsCMItqHJKhKkCfCMLxKflU
J6b4zRdzVrUJ47Up4XwTZWB43U9jTY1gTDTzveH5pVezfvNXdS7Nh54bYl4iDcJwO2DSWmjUd+Zv
vpr1qq/ObvDR4n2Bs/cxNX2zQm8260X8Trm81Pg6Z1XaqenijDa+Kym6wJiGLbzEbyAu8afpFg/S
0SKtYBubQ3GqsndvF6V/7kAN56yS5zpoPVMMyUU4rH3WtUzzkkGCwAIMoRcvSeu78OZ7+1IXqp1z
VrlBtkiXZUVdTpr1jOltAVZgX/A66ifkNd++xqXPf1a1DeRz67yIpwgUPXF0IYcbEmR53plhrPXr
H5on+6xW92BnmNPCpoiYbRuiAn7RiuJ64iYkqMz4z64BrASmCu8Utgufxj6r5aSvythZ8iHqLLAV
GmFYQbIg04AUfxA3AhAkWb7zYBdem31W5dHjg+lAjB7S0XlMfGFRCDemskiDtz/LhU9vn9V6wPm7
QlsQf3IQvdj3oOF4kP0qr9y6qN/prS49wnrpV1UTgVttJEPeb8SQTN1DTJIiuYZ+W/n8e4+wXvfV
+aFOPbbJSGUok2GB2tvyaNvcRb4KeJG3r3DpCc5qP8AAhek4MSA+yCAD8grUBQgOwztnvzDosc8q
usFzk8a5M4ZwYwGNDk5vY+fe8i7fg9uR/17rbp9V8YIvQtOgRXh6BJMCa26N7L1HuPSCziu35cSg
hpExBHQBgrvr2bvffkFrSuKXD6yPPC6BRA/bBWx4sN7vEs4Og1MMHmMQmfutj8zOKnVqWk6jUx0x
HJM+N0bthECuLr/3+tlZNS4kPL6zBCd3OgfZdDOdw2Ri6f7tW7/QHrGzSix7RLzKGSByScXWdMWD
7M3K66DGAkrhp86Gj8TvXeisKlcphwy8oQ8hMhXR1OmHvGjvLJl/Sw24nWbVO9HiS90tO6vS3SJ6
iDROQ5jAxcOI5bUDYo8GTgNkUkFW1OE4YCJvaoG0YP7mo53VcT22BMBMWh9KOEWZVR45uRl70ID/
agIxCOTY5u1XeKGqsLPaDq0QmWOQPoQ5c1OP5VCQGAS0Pd8++4XmnJ1Vc9BYQG3R3D5sTI1tEo31
Xr109i3awvKdwnbpAc7quhxMCmVLEKQX+Fd2oEdBt99fZGrbwdvPcKE0W2fVHV59bjXwZIysYuZH
V1hsA/MlfAtz+X+cnVmTmzrXhX8RVSCJ6RZsY/ec7iTd6RsqnQEEYhIIEL/+Wz5X/eoLpsp3p7pO
JCNpa1x7PQ5E+6F7XyG1LLlc2crXuEbUQ4pHZDNXSPdG+stNWICCCD223l8ufaU7XCPs4d4OFo52
VTKE9B0Ildu5r5BQGFgbTbVWvhn4vS4qra0h4cjqwKz7g8IgvmyrL5d//srK5J6r/bSygoJX+U7t
DwmePmEYOyFxYWxy4AezG3i40OvGrHvumk+11GVvyTBQyKXj7n0nkReOy6jHwZtfL3/FWiMZkY2X
7KntsUffIwVoX/fpC9fOK3Gr28vFr01WrhHRAZ8yC1sEnTCwCBM646m4TMshWpxG7LOm4IkPrHeM
NMzmfuZLtmMKZNHLla/1kBHvY+aqvETJCZxg0wetRb2DZyA8YXTgH9pAqI0Twlo9RtCrThBbpI1K
GC8ey6qE7QPBt7YEMtAu/HvVxzAj8NOAI8MSIMVkGlt448jlsapaHvmkfYL3+nUrMTMCHppzqKYt
0AQDp/jjKZffYMLxny5/wcpQY0a8k4FA/Ss5ZhOIl50emPtlvG3V/Hxd8efe+RQpC2vCIs1BDIZs
EQyKBtbVU/MuuuDKn2/EO5vYPHGK8gMLaJE6PUxFA0wS21g5VgYRMwK9mdIUDi3ZgKXP+jLa4CEp
yD3Z2Qq3t+H+fLmRzm39j6MgM8LdcVpwkwHFxW5xvB0qFmVjA5aiA+JS96BIt7FHWetqI+otkHOw
cqCtSijbl3TZAwlySKt8f/krVtYlZgQ2aydYlOKRY98s41FO5BbpoJdLXvvhRii3GtkgDXKGYRky
nNq+OVbYLsCFemM6XPnh1AhiLiCYVwo/nDQvdosn5PDP5d+9VrARuCIsZAs9v7UHKvQncuwf4Jp9
vK5oI2yBIyxnPXlDovvC+bpo2IcXCqYPl0tfGZDUiNoAQqvCFiHMGtLHMmdJM4jbgLSJb9tfCPKV
rqvl3N2f5oYMJiIgudvWHvPxlwUO7pbt/ez6Bel5dgfhnbhuYP6nNfxcDyDfnbCxJ4Adehvjta+L
GdDdG7Pzf3qGf0QvNaI36Ed/YO5o7ecDkt5P+RtDUj0Qm0icj/TjuK/3jbUTX+Q3KGa3btpWIoIa
oZxneYcsBT0keZfdw/HhHcl/Imqs9ONy16yVb8TyhHdEreu03zt5e+R449ilVvHM80Bv9P1aBUZI
S6VsPK+igkC4yLStPyDbuA/gtHLV7/9/6jvmarsLQuS/V2diRfkBAPA9WMIbxa8ENjEC25m4T+ns
DEk4UfbgAeN37JCjuRF9K4sOMWI779kosAO39nRRQ1Qp9eEvDahz1jeH0/66DiBGiM+hYlMZYgLx
iT3B2bmE1mnnIpFb7OC90G/t9lb6mZz//in22qliKV7HhiRj7U9rGl8Bv32zU7Gx3V8r/txBn4of
KUCyHj2brDOOV5HzkmwJbMdhxzJs9MZaFUZ4n1OUcfs/40RB8ju5+O8Fn+7TOvh2eaSuDSUjkovK
t5mf0z5BRuq9LCy+5yzgyeXC1367EcYqQ1oZEjBx2HJB2rKRoewFezEtGzq8td9uBrFr1TqjVY8c
WpfERNL38JzvctVvNxVyOge+LKiGPmF6vM0FLGmm5hEZfxshvBJkpiyO4JkTimFLJuWUPueBB6NU
+yssUDv4ZnTL/vI3rFViRHLjTnU4MlTShZzGSMA9BkH2w2uq3xbyzy/XcRZM/2v36BiRrGAYV+bO
JBNkJiYVTHsjqOt1BCf63xSs7Q7As12d5YAvIYFjyvMWVrjtCyh+XVKl9tYhZWWoOee/f4rEyaKY
cZlCd+XksUcSiAWoWx/S75e/cq14I9CHCcRVuM/2MAWjSUbce2BHYAywdX23suH5r20//foxDUqv
EEwm08Dhqj/TeEz7LxmV8HMJ+D0yzjdmk5WQMRVyHJlivZyB+wvB0CyZfgBP/LpdsmME+wSLRAHd
CtJvqxGuq9L3ivvOQz76VMCEZmO3s9YPRsi7ZT3XZeOiofTwZGGSFTl7tdry6+VuXmkeUxA3Qwgr
PNw9YEYZ+2Ol7SGGTpVuNP7Kjzf1cBnJXexliEwEc16R6/EM9f6eWe3GGF378Ua053PXlhI2IolL
OJv2BPZNQ5zhCbnc+P3niP7HTtM2Ip3lWRaos2vUMltfeEW+iq59AnIwmWu1v9wBa010/vunQBDc
7XAjgCpACr3vguy+UfNx4FsPa2vFn5vuc/GBTqvu7N8jqf/Lhr0cLH/I8MWBT9vGmrRWg7FcE3+0
3ZFjgKpJn92jnNusa0UEzf/GyWutAmPBBoXVGuYeWe6SZTKiHgHc3H4Em+j3dT1ghPEADynFQvQA
JtTbUZPb8gxDTMmVY8gI4HDKYE8CJhKYTfw71ObPgGy/eGP22HZb7xL/HqbEFLXhkV/a2HPLxMZb
oFuCS+l0d3NQ3U0y2F/TSMQUruHaFdm/k9UlvRe8epl3p/H0L8ru7brijUhOATAus7bAkoq2isIu
m6IMSeKxYv1V8ygJjVAeaNFZRRN2SRnO3+Z5+SJJ+UVZ4bfLH3COp/8/U8Ck73/jzLZxOAQdrkuC
QHg8yosOkTY31cvl4v9brv5VvhHHQBkWy1jAj7Ds2m+LXz3BVO6eW/0H7awJBC/vG/cJ0kI76iLb
34f9Vjg4keiKK7/PiPKxcD3wo2mXLKGEwXHPHsYp25IErzWeEeHKqoPGhQUYIFdLPpwzX7um/ROE
yL283HxrFRghznRjh3g17wD47ocWdkVd10dpyrrrHnGQxva/3Q/9iEYwiDYRXvE+zvVj6GQ3sG28
Ljx8s/VxYTYLQpvEVbBND8WN34TJAmbSdc1jTFEA/6lAwrglcd3MznblDPfdSAHqKjeOFisTlCmo
cypisym02qRIp9+4d72bvQG0VQdOEtJuD5e/4hxq/wiRwLgj8P15DuzRbhN46X1zuXYj2+tlTHEr
sfEZazUYs9QgoDztaY1ruWWp/4xAxN84SKv+WeoZtNfrvsKYp2YuPYkM8jZp8gLuxzCihIvd8yyc
q8RCJDAmKkGaqbLgqQribNAedQ+q5wSuw8ZavRJogREHIx2pbsV07mh3ebVhmHdkfoDM8MuNs1a8
EQcUa4RLNLo4rOHmcfBVQGHdlzawdr5cwdpAJf8bx3jbLZsapsJJ4NcFIm1IpAy+NXX904Wb0Ua4
rQ0jYzbyYbMJkT38AX02vPCs/5IPy2sY9Mnlb1hrJCOasxROb0JkXeLX4XvdTA4slNnWQ+xK4aaI
rqtAn7dU1SLnwZLvlueQkyqr8brhY4rm2mHIC5/CvPXMQ8B9tL2TwvP2V7WLKZOT2oJiBH57SdAM
A4wR3FNZb0rwzk8X/5h8TI1cx2eISwNkyANuz61vmb84wNoXjUwpjOMUlbdWnnp2rFI/0E+9n/rt
qQsJWPQOU25wUh0pnTJmIRwTE2Qp0Wk3TUCP/pzhR1PsYNrsYJkvBxi+VFMKn8xsRnpfYi1F7j7R
vsS7cUiJN77bQwlX2jBt3OHoub0f7Hjn2foAqykHDgYu7esfsw/P9aeBeVbxYWdeqX6L+uyk3JZD
B8c8XHDA0okXvr4d6FBP+6mVs961EnCR53CGyxAEy2knD05NtTriEnnJjlMI71akNbQe2E91WsA9
26dhCsO9OXdu7S614TjBFA3qK7vTmMiqmSn8cqyJFl7uo2aqcZmqm/jyWFkJUVNv5wLzo+FU1CbY
bM9RaoFxOc/Fb2Swb0zDaxUYc4C0M+qBztziaqUoogaTAJ2sd6+QX6/7AGMSKJABPda+jfFo2yGU
x5Y4IB2QHxs6VNcFqym5yz1uq5p4feLjmee0+IGD059kz5c/4Lym/iOgTKmdrLJxHNsR0TrLIoZw
t7jFlnfZw0adnDTl3Z1y7KveaYmpvANveUBSUIjGQtZ25Jbdd1nDNgqmPhsfs9LbpvjO5hJmCkHb
JHLo3GwXarc5EYiDf+B+BCY2l1tsrZLz3z8d9Z2aO4sFj+LEyyp33ucWb/+0Kp9/+xY+aWPtWpn/
TdXdUHVTCooGuoWJv9BO37gwIN4IupXF1zNW91ZNcuy03+Ck3Hhf67ZSb+ViNb8rBrizbmjz93JD
rQ0tY5EfQdWhI1jxiejCBVY9Gffxemh55K4rFwpjdm65OpoRLz8vV7jWaEawT20tHHvOsOAHzbtq
1AQkGL9yzfSMSG/9KS2WDMsa1YOMQ+V4WDkn+7rNhCm0Ay5B9y7HjVfdCHGTB3V5O5S9/f2qhjGV
dX1RZ3DAbHCuqZV/k9fUfschV2+E9Uqzm8o6f666pYKlKpw4hTipOijwnj5sSRBXRqt7/vuncCNU
qJCfj3xBFdww0T5gG/ROuf4OrOzWY97aF5ghLcFumHE4hkVUTf/kSCj4A7egatgIuLXiz3//9Aku
oXWRFyXOfR6c9E4lnK1jO50md0PnsSJ7I64R0UiGTlMPBJQEiq2hfOK11kGc+jUBUrpvrK9ZXz1Y
gT+SgweIMr8JPC3PBp+u22yMgZVJ0dQTTT5scWr42SUcUIy7zAaSb4Fj3FcW5ORweRCvVWF8ZA83
eAARQDnHmvUANNRt6hE4cm7dr650EjNmq2zGK48nG5hbFhY70hQWTbBnv/IsYmqIphJ+3mNJq4Q1
PU80W+TXpmDjMQdx7TojG8KMGQqkCCRA13aFjUJdQA4SHFN4ynZ6+Xa5A1ZayJQTyRbQkzTkZ/vP
fLoLhtDeIRbJ01Wlm9JNCcssWxXY2U/wSQ1iqypwC13ldSs2xs/Kz3eN1cGz6YIDIZY9OK8V1V05
A1SIBwcgxXbXfYHR/outJJL5SZ1Q6nBsZKdiYrgkZGN43c7DFGV6/YIII6igz/hbP5THfFGvSOn5
ddXvN+WYYqj0EKqlTlpZ9/Gc0b/L4G799pXWN+WYWbcAqFn61dlfGQ6O5Q0h/cYef2WFYMYKUVmA
PkzwOEqWCdJo2HEkdU5g6Z/dWxm5buyz86T0aQofciEzB4mYCSwTKWwzxgn2MjBuvdzyK1MbNa7U
wqnU4+Rg9S9ojiTi0GUuoCRDwfRuElbj/71czUof0PNG7dNHwDApDTwKqODkgRYfzXUYTHFp2WGz
EQFr3/H/egIQojHkVUKEehbAt6jBfs6cdH/59//34vuPwwo1egH2KENgg4+FbO5+F1gAzNTjU8eq
vZ3DOL2ZYfbL7jVN/9pNFyGfeKPetc86t+endquLILBKaCn3/UKdI5wTs8OowQqpc7c+XP60tSqM
xU3w2lE26UXCVdoeQGYUSQs3S4Bb3ODKzjEWuHaBT3Va1SIZF/Gr6cQtsaD21emycfm/9gnG/AqM
Ta2Vxg/Hpj/IQa5q23cOS9bHRYTNeN0USI05FtZIaQpHHCAvpf/hivLU5Dksd/XGTmolQkx5HRtB
uXSRUorE6CYtQF6m+VeA8raUDCsnIlNex0lf13l67gJapMg9AK9K58NbMdGzMz3cY1N4cm+MqHPM
/SNWTLFdQwo1LxKf4sAGveCAZ6lKImXPgTMWjH62DpNrLWaEfOgtvnZ7bPmdaQCngytoX+HtTLp+
I91hZViZQjtYj6ctts/4jtwDB6Sk7LFviYwXGBFc2etGfGuP464eaKFd5mRzc1PYjv1ASOtuZWyc
vRf/2RdGdHuMktnz4ENrIcuhQj5pZ4OUxOD9iEQVxx0PgFg1/Q7v73aZFDINkFdVBHnz6rjIfmtF
1saVz6xnP5sDPBZpKAOHvZ+HlnhrG+LA9RxImQ4Yt2L+RSvGbkF5Hm40z0dk7KkJhKcw53lkV5wt
X3MHqUpfZJov+jG3IYh9KNrcWgABsXL46zZUhjEFFW7c2FasdKApoLLT0M9I25X7fqZguWkxD8Hf
nrXLcOQTcr42OvE/gdv/H/C46PnfWdpFTgOgyzWDTUXwh4jJ/Q1nEXWj0jR8bvrxjU7FD9XKB08u
OpnzUR27eiifS0jZ96rKAS/RDVBeQo3gErEvNPRg6B6WW9ltK81AjOkX7q0dOWf3A3qD97gxLMM7
2IEDscns4vWqRYQYM3BuFXRcxrEE+9D93qf2DmH4pbT0lZFozL040+vKAmEhoUvfwkebnbpleIOt
8MYZcmV2NIWRcCWqsqWfzyD3WhCkUWk5AG0DScpuqTprufGRuh6c+tAqrhONEFMs6XSh67HRLXG5
bXl7Vk7ikHXVwfOgLRiQKbaxNK7MxaZjYI4bTodKWiZdC9rZssBNH+9rN21dH7yp33r9XRlhpl7S
sTOuSqnKxBOKv0C6zx6DPJt/zoVjbdxFr32IEWPQcmRq9ODOk3G8fxyUOwPNAJj8HkCYgADksflE
tXanYSoXsxz3SqkUZWJXf9PgDTLu/bDQv21BQctsT6UT7KFRehjk1gXfytOSqWC0gNLElUldJktt
HXMn38ErKLLB2Vu6IQJVY09Ed5iDa3vLCFafpmWwCD/cwbjHH06h6N1DE4SQSnjZKOyNkbc2JoyY
dVG2x+Eis5sb1d6dsbBxp5oaXDRrK/F1ZQdgShvh9tZxrvFI5vvucPA4yKrAu25daqyVbhyNRpCd
MqqcPPE0hX061zwuRPb38oS5VrhxILK91hHCF+nOGfmNDcYja7yNhl8r2tgXnR1Ve2QXwYp7YUjp
wonB6ZLLv3qlT+3z3z8dRzScDnkPF9xdycmtzIdj2D3J4rrV2j5/z6fCofO0fQyZdNcWU3eD/Mni
MHPrORPF4bpfb+yFUteHpy21wh388b19ULd9RC3b3Qsr/3O5hrWpw3Tvg0OwTF3Y9CR1Lf8Q3r0h
f/IBlg9f5EwPqeU9ziMISsgy+lO1W+N0ZWY0Df0yzwc5liieCE3EYQRC5gaoFQeMjMyJ8VAUbMzA
K7OU6eVn6Rk7n0pyOJHSW0nZfToCykNBpqIU2eztHcbdEoEBEF9uzH+PY8fUPM6F3ameNuEOtx3W
dKjPmTXwwgyW3XXlG/GdQ0rcCVaHeOr27sDGOGi3+3Fd0UZ0w9F+zqoMOy4xKGT6KwBpFuE+Xy78
3/0Aw/X/jZMRGRxLkzUpMIA+8It+bI1vQf9e4S6F1uR51Crm1ZZcZq0TjIhf4KbVj0PLcTcKthLA
KOpvKmvQby9/y78nFCc0Yj6EHJ35pRvuAtYsJBqcvDtYjfNXjelibdSx9glG2CuvTmu/oyFy4pdo
LgEe3XqPXdFsOqYFHwPAAkZyWZ442qLjbVUWFf3pezNkIFBIyJtcu1AdgzPdwIp4me3wywRaaLf3
kTg8/MyXSbJkwM5Zbuxj1z7VWNlnq3PgXjOcj5NyyE7lWFccgHLRWlfGpLGo15wPXuDk/k6Fi+Xe
BGWtZyCe4XC3MYP+eyfumDpCOZRqGdNW7VUDw84S7CaeVg9lKv+49nRQ3VaK6b8nTceUEmLL6NKW
VqinLXLssez7sgAevVfWsWL+hnB+rRJjGmj9kfXpgEpGNZWRVTkPZOEnvTivodP/uhxBa3UYswHo
NnCPUUhWKMhyAFsahKrxzffcP7js+bhcxcqoMgWFTRkAWElTQJ5JXoFaYsFxZ2b24brSjSkgC4D9
YBYQ0g0SiKOmlNmD8Onw/XLpKxOMadkHLGpLHa8b9oPd1xH3UqjOhtCJ84BtpWmtNQ/53/mYy8lp
8HY+7FO4MnxruYTjmGcDlHn5C87L0T8uF0xbvsXNp25QI4ygJQao6uGeb7v3hAfHumXHOgtecxBs
L9e19ilGeCM9nS40AOOahw7Q9nYNQqK16Z+4EtumspBOhC6iHHowEjPgLN0HRiEFD/vur3KQT1fo
35e/Yq0eY2FXUwdDO1/3+9QRz9zLnio/vxVt98h6/XJOWNpYWNbqOf/904bVLZVn0Q49MznOo8QT
N56In8VklZFfpzvNt8RLK71iKg+tpa06IFvhg4Vcq12IfMMYk/yWJ9xKhPjnv3/6igWpMSkfZb/3
W/LBBfsCK46/TZtt7BrXfvz575+KzyvQvJuWqb0b5n5kEYbcggVM1MtdvTL7mbJ54ZRQVTY4njWA
jOd7LZWGT6yqAArTHhHywGRLtqz41/rbCPR0pCkDGR6+Z673C3SBe9xnvo3EzXD7ABj1vJWJsfZR
xire5qk/DMC8760Kt12dOz3M7aziMg+OAaR+17WcEeplgYklWIjcA68ro6EAmNuSgDMFA3nqq3Tj
gXRlcJkKwhBeFEPlumCvlWo8VHlAwGrzxV2mnem6KDRlhLqinrfISe4d3AVESEH4tbDirsryx8kb
P5yu2XLvW+l+U0O45BVbGlwn78NQdFFptTdVaRfIYgLxcBB/627cOMCv9L+pJax97Q9+kLZ7Xo55
1DI3i4qlrSPpjTKSs70ROyuR6RmBnzImpFN4qGYALlhkpYN3mkJt7BT/A278Y90ydYTK0UuqZIab
E6iG/RKvsZoeyqyZYhgY302A2KEN51eXzSekWz+EnHUHGLTKyOncwwCK/ZXjw9j+pxRVKejC93k3
/PVowGG3175knXPfwsLQ665zHXBMSz88qeDhQofhgVluFI7Wr0bUXy/H6soWwPTzKx3ipCXt/EPn
qQrY+qmOwslNj2lfqdtxydR3aMJJUlZpfrhc49rYMGYHR0CLucBl77CkswC/0nGG5tZzRB1sTAwr
FZiqQ+DtFc4qbXgI8mDf9F0k7Cs3lKbkEFZ73aAJih4JSRY+7EK/313VLKbeEPAanuZ+h2Y5W5IF
GZKPqk75GyN1ZbI09YawB0KaiG7YbkY+gFsD1i3bJ9vzNyJyrcmNeLddyJBoVbEd/EMOs0seWc2/
XG6XlRnLVAHWrdMVQjU+3hTq4g3UUbwLLs4ChbLT3TAYirxcV4+xAgPz2TLwpr1D1Vo9MMJK13+I
Qu7LMauWKb8fsLPYPNx7/w3Gf0xhpm7L1yStR+BT93k/T/UcO4IL0u4bF6lJfSSF62AUAA9akTiX
JPQZ2JaLxi7dbllKoCQbOlA1GtF6eXVonawogYZfSoC18lRb6U9KJ0gzcYguhjLSMpvkhKwMTp3b
MAev6mHs08nxTjN8HzqoutwJ4GOG9Jzma+OAhxyNBPQk+BUBfHugRWV3bTw6Qze3B720jp+ByTtO
QNaxsMFGPuWNFc1+UNzQkg4x9ADtNxekvUiIRf6QzcL+AleADG9/6Sz/Fg7dVRoVOEouUVjPTnMD
O7L8pp08+17X4YBUVM1nHKqqsLL6pHZTxt+nwGmtm7ouWKYiv5H8BvJDL5lqJhJl5/KR9BrPaCW4
2noJ8hLQiorCsbbxdXXA7anK4mKesoNrLSzijJ9EHi5vORIBXmtHxsGcHYRXn5pAuuchHNIYvHow
QdOUVrFX2EEUKDsWHttTEvITjK/GJKh7coAsdVe27u9W6rscOTax48/3dOoOboOUg3ScEj2KpCNh
t7NH6cQ88OPeLvAWp8Vz7pFYdr9Jf1s0Uxc1cx8zmCeDAXcLZ1hQEQ5hlyd9J25m/Qxnm7h2CmST
3FYNVjQ4UudlxBUMLacGK4OCdXf5zhagYYndx6pXUd9/ZJjTK4l/1Q2Pki0fnvrdO8Vv4Bw+qPWB
tKn7pSMPcwDceVnHerIPg0BbwThMQZPUvo8juNsHb36eyIvU8gZ+SpGU/MQJWqyVkae/9WG7y5f+
Lhi/T1n+gDa/R9LIyZ2rD1n2blT1WJqlBo+bL0/IXumis2we9OQunkXDn6HzhcNX6jXHOUQi8myN
/YMzDCwOaNo85CRLEwiwqYi8UsgTa12qdxibyGEG8BeCe6DXBx2i4ft2pxfgnNG0NoC1DrxvG7xL
Ng37RTU59fX8UhTKi+Tk3lRS3KWaxX5BH8ZcHGwd3JN0/CHH7FuRj38AVBWwzG53yLkrkdE6Ia3V
yl+Jzr6qoX9yFwy5rqNRgEeofS3yj2Zxfzq19cpC9tEv4b3wOSjb062y511ukW8T9eD9XOnYtnN7
73f5WwDDHKRE70oyPAheYlxU4y9rKvoI5LU9490uVS9VkGF/dsha+D6NLnLbNT3avP9ehs4L5XTH
WulHummf6QIj2zOBnrw6nn8Ay2E/F+5dTXw81LDw2ziJ+9AWzxmQJLqY74Qf7N12BGWj21lViQv9
E/XCg+U4DyKvWjhs9w897IfyXu6y3D41dnGEocWeq+A4OXMCt5JbwFwjwH5vu2x4RKJQtmt4s1d5
dgJIMeYl/4FwixaRPoLb+pra/Q4cvXhxfoQ6fCrH+WB5PhDodqyxnmIazCF5q/HfRRg+tCi6nabI
qR9Z0xyHBZjEst1Dw/ykeuugvPYhw5Dibb0H9Gc/AVTh9GGxk0o8Zlwelfjje78ILb8jTSqpeYDk
HOzKSveGpH3sSfZKeI4TYx7R6tSG/IUE5GS3oN1kOLYAipAQJosdcv3uCLUPJXhCUcfRp4GcxF0/
uXmkSPChneIQjM0TVcjZa0f6AatsXGIFH6RtH5YzS2MebzKnvtMhP0gACqLKrqfzjPEVIK6nelqO
WUpeqhlijRxA5BjZndgukzDbM9t/wmoET5jJpVEDDvTBU3Z69HOQREMPuRptXwFGIBYMCrUbcTbd
zd7Io2yAv5yyGPuxlGn9AmRc2Eb1AAD3XilSf1UF3nMiSGn8pwEU55dinsMg8qdavdQO17sub9D9
pRTxwJFmrdPfrpYyrmE34sX4f1XzMlbaemKOgm8y78ANTgrLQVxXdo/s+Dwo/YQzmr+yCjiRmLhh
A2hBLvwu8lw0zvdwAus0QlICfMR5wfwKGfVtOkQBHdRXNo719yrM4HHrMEypuwV2ak005m2193qb
C6Ap5DLcSlzyP6WwxqV7nUJPdOM2nvgZ4NH5LfBxi9VISR8YG6x7MjcsTieBLcrYzVl96GclrX3l
hBDMuItTJpXlDj+pBS2vrxn/ARtfksWQ2zZvTZ2rc9Y/AxR6qe/SiQexrqr6lBOUuCOzsOsTFZ1y
d1UKh9OTV+gxvGur1Cn/eJbbq2enqNjLnIUQYBBhCRoNrdX+7Od8/pmmpP4elIONaaJlpxnvkvcw
9NPzvsWq/0eLdnR2Xd+G98hpeyur0LodfEAA90PfuQix0QrVTvQBMjChxaI3zGncQzqoWh4KMYSY
yxX5zklQ/FjSvEHYCCyYL0PfN6fBd/iLBNv8V5bBgALEp3ymd2MVdn+zqqf2Hkgo9QOZYPMfXhVy
l05ZuVtETU/S8thDyWfym5KRtehH2hwzx9YPALOn7yX0OrCNG+TDCI7or9SeBva01CJMeixMTxXz
umd4dtQvuuq6IwjuEjHIvKCOh8bDHVo6S/uYNnNwWvLMiUZWBa8cRSFKfYl9A+uXbz10DcVNgHy8
U1d0fAcuzrt0WF/vy5ly77kJJf9xRqyRyMa946/BIurQq7Anp6EHz+FRwWl43okRC3GnWYP4YmGN
hUkz8ejNTb+3QDH7kk/u9FYFzvyN9bb/tRmc6gY37O6B1/WUtEPOD3DgJsfQ9fUDJszxpzdasgeK
Yip25TAER5bhN2kN/doZiByHYWB9cTVSArRXQNDroxUxf1iWjrHMjd/k7NTFrim0O+KpxQ/p3QIW
uRv7Cyv/TrZTPblFr+GNPua39TT5bz7NqtjKcwdYd0bjyXVq1NJhBcMJKw9ACy0p3LL+uAvcmvMY
duQ+nDimrpPygQcAi8dLLTH16lnQ9hkuIbMFiL3qPtQ8BjaNsHcM3mQYslfBUzu/7wArzpCgC7bb
Rw1far4DBNHx48DOnPFUgoPu7ucaG5w0mheARY4zcpv1fkGWlhUt49w+udD/9pEz+3OvY8+FU9gB
Nul4zcxLO8siv82n9C8o6fVkRbZYRJfBd9JXo9rrqsWV30mwaVBy3xK4sVRigvoozDFBPHFYjlVx
6ZXhwYMPT9x481TJGKA7qx/jrgVJPWLMJQQb3po+86Ig74JmLy5cguIh66wUB7oufQHXahwjl6Ye
5r7Jr77OM8lqbACDLOtOWQqF7uLlLjYwqcWdve/qwYptbLHFLa2pbHcKs+BzLbOU301F6cbhvMzy
UOm51TEQw7b1Exsepe/tKgtJEgauT4oYGSI1uwv8KVR/lAI18WUqLSQfTU4/hDc1mRzJIN2BhfIS
j6QK+S0XqvS/NAzQ3iZqm0H1d9NI9D3mmEAfCC8csZ94ZYU3nZpcawe6JLWfpy6f4GSGxv7R4qou
wB6RjDZQawP9BnBAMcZZSSfcnouq+JnNZ7Hg5JMgTFjV1U3E4Zm1RHZN6le7xNZiN+cp2NKVmBd3
1zNsGCsbG3nIM2sePoTwrNO7Om3d5b6Q4G09jQWb1Z79H2df1iWnjm75V+4676orEEjQ61Y9ADFl
5DzafmE57bQASQgQIODX9466dburXOVyrz7nPBw7MyNjAOnTHleUYu8SXIwL3vNFLjtlklUUlWeD
OrYlMn6L1bb1ByxYU3PsTND0b/hsVmTHoE9yylld0SkvccPPOe09gtQkdRiwAkgDoaNF8aQChzjz
cg+7r3A5rMuWnaNwTPSxhelqKlDPtkW36HYU79q1WHy6tansru04MdncwYa+936eY+hFlBq/9qGj
Hc2kZ0GKspyY62/10CPZCG0qZm2f4Mi26w08Yy7J+9CSCM2AVZCeaji1h2e1oRQ9v2SPtu9T0PbD
Sapwu4XdSAK5ikr1TJO6qx7TDraPe+rbDcVu5bTEY1Q4XL3BleyHhn1XEPdU54b3bD103MzkSNni
15cmYlH4GRLlKP0eeFXeBnYmV9AYbd9SHSBMwMM6LGlUQjSFkm5/hRq/eTsiU5R90gDIQGGj6os/
tGLR262su3461iWUQ/chpVv62sjVBfGlK1SEuRWBWnjW0NSpLDXczVcBKhctVvGO4yBpdVLau3Ch
EMTmpFtpgmkdlxTGWwtd7yaQEnDd2HULn6qFDi6H/yTadi02zwQ3En7rfK6VS8sCW2RZ5XB+IdC7
IaYLruglKefYNU23vlZV2nS5bJFg0GRqHTpx0E0XdSenjRuLeeIJBkSdMFFtKI1BR+y3GKvUJ5Es
WB1weIBKMWQ9X84QmQqkFI56I7u1NtGzROQ+AzC+QhlSYgUSOOpKuuQSb/D0ivTPGPsUIA9dQ+mj
NnCvHnEr/nlFV/hQ4uQ+iqXNgq3zkN96Xtabyho8EG4gP80sfkWr4YATLuqclXps6OQCdPt2l2Vt
Iv1Ip32chuX4lZIxbJZs9FGvzn5xstLZgmrg9IhIBOBaC6KD5G2MNVM/pnLy/MZHbHEPTuO6Ps3j
5tPDZBA1XPQ+LNdrhmrRe6SMSvdsu64EyLyCtGTIzMAG/K2qI8PP22wTegtIYCj3bUTC/qqXU6QT
HKP06JvMLyzB1V3LWt8FDB7u0wJB3nBjPR9rOKDReYlJNl2z3g9pcApY6sa72PWk/RrWS6KvuWYO
qENbGV197/ww2OsJjLmGcnuV22tJgmZ80MrE1S1MYQ07IVqF65tpCNGBvFMT1Rw+A8LKjw0dLgvO
G8M8vc8oZ64xHiRB1FxVzbheLhPDQplBTD7TnesQg5HN49qGTy1JkysWGtafQBDO4Q3talQr50NA
FHZfSNl90RshtwztF/4DR0aDFRElkWOXGXiYGdbVOtTfVGisf4i6BK2cMql18BQDmqY/cMtU4Skm
Ec5n44CV4V0mkIw3mVBW1e8ztLMEmxvr1eJz14toOAVkpts7comr8VR21RjeTQNFlyoW8fRG2LE9
OSDM8zXGN159YbPl5RsdYja+0WWFehUd4WTCm+6Z3IB1dFuHKNGs4sE20KxvW2LuEjFuy3eCdkIG
PULQwsxalGlbxzoXXk78XJdtuL6rQXTyamQJzAMA35CKisCTyqh9q2uZfMTjVAbPON2Uy37GGDTf
04Ak5Jm6MCmveqOb4SatY7UViFdcukdNlthqPC+PXo/McdgBkptmmwT1mR9EAm172kweh32Xwi+w
BCWhp7F01GgQUzRBw3qCHXbGSRcFb5gHGSCr6Chjz9vjAnFpVPCqIqpoadKV75p3HmdQtlDT4wzZ
V2GaoeZh6SCU4yNXUAI1XXCOgzqa74KWIvd766okfV66EHFSSaCq8Zkwm+CyE5RAi1bzqkHwbMw2
AFpKuO3caWvJAtQlHjRoFKkafEMcueFmrAc8l4v4T8mbHm273TOGhlB2WdQIl14hB60ZwU63l5VA
DsCpeI4iRM52Ay3DLkcXxaTeGgVu3Fy3UzmsaUYTXHivHW409jo0w8oAtlDsCSwXmln6hoykVbNC
jiIGciT4rOGOoLQD4ETmwcwHteBu+BzTwc/7UCgd5Nhl3XJFrBybXQyU/zrFKOPHjAWtma8S7ZPa
5oYb8GkeKqSxYEkQTEfi1i0+g3oT8QtlaTfRbNJlMD8itrYZTe4dkkOuI9JfevHAMPL1TXlMQT43
pW7A0LEVpeYH7NzYcNoRBMBdH/KS3VRMpv4+QId7A6FG7CoNoQPDguqyue2U3KdNhdUd/h85fimN
dmOzj01bN21WIpoGh9DEmja2ma6atUUXu+MqyfgY+Z7mkePEBZnZAOfizK6mQLyVm2HJFXZ3Q2/R
m+PGvbHxpPCZhNBYPQlGRfg+kQkDZBatA22/p3OVNG3eNDjLlllsFsRj5C2ibuOvA4QZkc9KRhgw
KjyNSFUZDHWTPomNVvV3dKleFPHVmMRxm2mHOQDsK2vabV8FWxzsUUJbNw+eJKlGsRwfUpozN6/j
K46/23QLhw0LiiBd4vQUwIC7/Khh5TJ3YZNajuQU5aLlU9uRshv2uHf1dmYAZkfMhEk8/OAlPJGI
rBtxnx6rVvjgxjYkoa+LJal4VbFKT5GdWhTPGS8+VziJz1/V0NaiaBYbw1yzDFuDaVqUgE7LaVZo
XxumBYADruA37pFO/Jp43Kqfkg6SUV0QIMAj2jdSPfsHaDmVfd1mRMVmI/wHJk9LpsPbFegutZjy
EHe9T5qllo/SAFA9j4vg5rQYWvXAb7nBSSYKjQxfuJdrF2WpWssozhantU8xknSqPAwh6xJ4fho3
Bfk2d/gICjgcF3Lu2rjp83XuLptDUIcVe4l5YnV9gJ+ojGQ2x7Xui6Uxip/iYazYrq+21A9FD8Db
yIzBcI4U9CaU0Nh21rr9SgVv9y3Ost8QPkmusCQ05bfWqKrabf1aLknWiqHVrykXgTmtti+vrQxx
6sKXHodwBU2Jkw3Q5YdVa50N6K/PYCGWE9BEaoZwN0icka76bkHRM0CNEBTtOI3ePYQMSGJ1XruU
1aiexAdYXrkkHRqRo4ZIuD26N5bqvcavp0ihD6epfPQVChJBJvumv4JBqVuPSF9kL6yFwfQmwtos
v0w97czrwJJm2y8pVVMh00jQEw0BrqKMtwrq29oNPUK3aWOrm0EEZXgHS1kAXyy1WPTQ3LQ18E9k
aqoiyXa4fOPwtJQh5Z9i2qA4VXK6TrdURQv5ZINx7ut8EQA3f/ig0yv6eGYdVQfh57j6tPi5365V
ZdVYBEsHJUZmeD3VLpe18tEVbgvPdz0MrDqfrViwsdoyqIsePSPRlyW0Zsq9HdBWgUUZ9viswiJe
Pc9bn0yvJRJukg87Vl7hYTEt0HfCutaueWpx+lqBDqNnG8qIi4I7bZaB3MA14wACd4PtzKdks6y6
K8HQpy+itUtZo8shBv1QLH7E+nlEnNFkDlZXqJlaO7n5h4bRMH2AL2yzRxBJQnxOqlSaekd4r8qz
3wi31U6t0pt5R5CHz69HDy9Fssdis25DTmNthlPTYEPNVhYnT2sSo5Ahaz2fxAtpZuf3soQv7sEn
U6s+hwi4SvOyrrS669FYm7wAr5S4jGK/JZhFS5ytlgfejGR46hxj7Y+4deg7WQKpaQ6Jv3FNhrGp
bL9vEKHx63YTTfhj0NsEkzJF9c1rpJbJXq+hN8HLPHNFr7ZuXMZjZ6GlxPXdRX13xokTCeNM00m+
hlvZul1bUjR/ToA8wvsIh0ErMuArTJxh4127vWdIjtxXFrVWfUbmpG1PYHc4ZoV4BiUlskiXqj41
buTrt3lOa+4yK9wSPBMn7XSsIi8gN8DZnuNSbitZHteoFQ32NoJctRfEuqQtMO44Ule2YssM/Al3
1kuaUG1wWkk5le0JhIUpgV+v6XhV1kywjG0x7IlVCdj5Iaa2w3TfJ6ZkQBTiUNToGo5U04Y7B52n
i2/1RH3qb9ZUguDbuwrZgNE+FrVe3ohZYXLMqmBkdtpjupqxIduNB+pLVTndgBOfJVM3zVpKebea
wPkVoDaSJFCKpTDQCtBRNl35Lh02qUGqYGSAmgfAre0AsFddAx88ZqkpudNp2nhxAmXXWZ5vrBGD
K+ScTnTNAOwlU7PzIpqSZzgnjcE2O0STeu0IWJN7DAdD/9AMTZl8BCNP56dY1Sx+qYK4pc/dOqng
MaFjSBbETSL84x15iuWywHFosMGhwBR3GStozMfk7Lt5kbifVcKvg2ir+wfaTcjq0Vis/E5rp3sc
Hiktaa7abnLntU7W5kaEgLofyrjzy9s6dVUDrMlFgNMmkwC9ciOcRiamYn7eNISe+UWMEV9XVbTR
70lw0Z4dK+h+BcDEch0AIGuCMTMJp+7YszqO9iFKwPx76nzU7Mc2LaNzX6oZAHPHXOznE2BxmdbH
ldO4zEakzAc4CwAAG/Khc3LJB73CCoGLA9zVFUDeaLpZEfDfyrsWsjF1jSj6KXnthwDRYNFiVrvr
p3H0O+Qhte2uVSu9BvZKHxusFTpLB5BMRR2Q5YshI46ui8dxEudiHn6UZJNPDOgeyghWA1wqrR+J
jMyMI0UYevBobcCyEDxle5Z1PIMlS/sV+VRTpA4e13kPngVi5CuMdkyf1zBR7gqLMMPayMtwLPjq
QWQuYUdwwtMyjgt1mfbuhxBrzm2Kc2x63xlalzMGKsS7yrstlmIw18gg4StqCjq6bjRHmQEnL6GX
y3uncZ3xvBqxDd2SmCY6TzAG2AJcjC8zIuoOPRSX6xSLOCL9rxNbbeyy+CQYsaeGAu7mCErNaYrX
iNKQln+fdSrpA2b3qNprkEdvqYap7k7ilGT3MWgOXwApbsErDmsbZcilD8MRUcbgErDWb9IE9yVw
juWmbdsxOrXVVos2AyCCw4xbIeiM1tTPzzJg3aWlx96nMsVzilwj/G2ziTY5Mmhy61sw2ELlc4un
c9iYK91BNaKPrxXH68mYx5D3WLUBWbPSbI4eQep2qEmqXSsyqb3/1JGo1DeqL4O3QQuO81vjSJ81
YTmFd4Edqb7uhypq7y1lojnAgTYA9jXARW/LtGJlPrjadt8V0o9xMloQInC0fa3gpOh7st4A1+r0
QYwy5vdkwaiRx73wYFEYjqBdYWOkQucQ0Bn4N0sWYBFWMX+KOkE/A040DSa8jpeZ9hiXi4lA0pfN
SlFssfOWNjks8utTlNje5ptgm8pLh/koW3GV0tOalvEbYHqES1QRwQyP8Tsg+1hxDGe0D+ZPrXCY
D6sOxIbIuFsr7MTONHF4mOxi/ZNCIozMaq0RTRn1OGztK5hexEPcJhU5IBsS92u9NGhM3mpWv2/b
snQ7HNNKmsUwStFjq8du+4ZlqylzHuEV7zDZpfMZAWFBuJMKBYA3pXX4e7L25jNfR6d2ZYz7RlMD
GBYSBwraVRACXrRy6H2mmB/THbaNRRSIv50wVvdjdINPTVW5wc78PdIBEnfBU6I7veGxCnNk0q1t
juWthKzKYK7Pw1AMzdWaxpP4sfg+PE+8EthX2hoQAGQfK39IZqyGRR/5sCoS4AvzOV74IgtnMfju
7FpH5whp80DNlN2mG6RRoylkYpRbYPCh6pNct5vxeMI4kp5EoPmSCYzn7hkbT9gU1cB1dNcN4Dxy
nULlSjODH6AA5x173twQidyExstjbAl9T7R1n7EXsGAfafDCOQIJJ7Vjo+zO0wKNQWFHsugcWER6
B7LOkMwHW/MxdcKaTFUdmF7cZPV3VI14UwjuEBWWjxg7Kbz7GCUOVSqQDWpnR0HZEdHTR2ZgN4Ju
Je7B7wcDRRGY9kiXuJ5CvlKojLD87aKtnHXBxjGIiqEfxi9jVapmzxhWxYPgJPxeLSiHAf3sHW8O
04izZY4wgVSfB2Qxw1HsIVMqpJxIuDPebzig4ah3hlN2tqdAkvV9aCOMAevaN2CoQbNWd1jjtbyy
QYWtzQehEQVhIJkynix6xPUi2uWO+BpJZYYocHLoMptv0gEBgaYYqmbYvlRCwYePdIIPLhfIAbIe
olyTBxBjjl8ngH/JJcMGlSAL2h2g9Z5msGOIG5fD86xSyq9KtVngP5sh+dA4MQN1Txh/go4bmJpF
x3CL4pg+2brlM1mwL2UEM6RbM8lrV14vneu716WH1jvJAPSnfheYGEfLbEj4VhMcmgGvNFmMzXjc
MgDGzrQZdCsTNNaeTrZPd+0S8eqzi6cVmko0NyBP+bCqGehpMUiQayVqZcRMgmJgFSRJv1HI/TVQ
5F9ppn5SDnLMcca2Tu/GvTxC8HlM9+Er3YU8j3bhATNfFmXQ6h5UMeflOTwnRxz4dtG3LscVjsy4
34jdfqGl+zmwKtZsXpzD0yjlJ5oMma3OMyiofy9D+5W29ee8Kouo9rSshdgHuM92HFwp2m1sDXoS
vVxZRbh7A00bnJKgn3aYGnAoaSFD90hbsZkAk34cFYSwCGb7/XO6vMH/4o3/OeYKEaco/1shEsWp
OHR7PSZRdW+xQeBEG2KEz3zab/ERqYaIgZtHKaYckG+V5gDJ7O8q4H8hBPw5EEsu2whufBB7i9VY
F3WFTVyU0ClgP46OIEV5cvr3n8GvPuCf1IxD71YXMcb3m6x68YQEmMYUgQGMe1S1HfxvLFy/EE3+
nC4IELJPjQ/jPU9kWIyIytr1dVf/f76In7TJ3RDPDmEq8X4WBohu8Jr00mSiW3/jB/zVm/STXnLs
ESnRyRLWVnQjZRB3ncq0uUVW0u+iBH719vxkVRihCwZLx+N9EvU7yIMhC4Di/je32a8e/KelpFzm
GilwNVRVAFKzZJjLDEv6/JsV4heP/nOmYKg6BsoZ7024GZ6JMUX/7GZ/I1T9hVfg51g1PgTGwxCC
y6YSafjdtfVlr+cr0oMCjAtQ8U3wExzhDoy7239/Q/zq9Vyeyt8bbRLpBbKj4j1atOO3qB/cbRPw
3/Xp/jUz518sL+xyx//dw4tmZXxeZbQ3SYpNxqXtCmYgwL8fKya418i2Kf6mjYKWH+queW62+hls
bylfBluX/RP212o3rPr7MrOqg9dXbOPfahv+89vyv+SHvf/v5+H+8l/48zfbrUMtq/GnP/7l2Rr8
91+Xn/k/3/OPP/GXw4e9/Wo+3M/f9A8/g8f92+8tvo5f/+EPu3asx/Vh+hjWxw836fGvj49nePnO
/9cv/sfHXx/lee0+/vzHNyC34+XRJKjyP/72pdP3P/8RXLJU/vPvH/9vX7y8gD//cRq+/vO3f3x1
45//4OxPjCEQXoRBkAYRvRgS/MflK1H0JxoHOJaHaZQieeZi+WotRus//8HSP4kkjEBbxinFT1Os
SM5Oly+FMX4qDcEaMgYyNkmDP/7naf3DB/N/P6j/aCdzD1XZ6PBs/mGXEpRRFoZpyhOEFuJ/4p/u
bSJTMA4QoheTIrdQQu06ORTtYq5N/Bvj2U8lsv/8q35ao5QVdWN4gintKnmAvGlOD0Gh9wkGkFQ/
QU55CK62HXpfr35XpfSTL/yff/VP6287QgvJy6XdoTX11O7nI6dJPuy2nd6lJz3OmQt/82pRc/S7
t/anTYU3S4jj0UUkMbRwdq02PkrfbbeaCKQ6QmC07hzuxauS12C8ENaE8jOhk1zVcjlEfQuHHkxt
84udmX0OZdzPj2sKkAPP1kimC7je6lMp0/W8zmZ6lEp0cGuP6s4jwAusaLru42DbbtcYowZQoHi4
106oH+tCcfxSet4L8A/7BbjBueIkudJlGh8iRPdB86GCHOcws7cDOFdo+qPcuNYUZZBEn81WsZuk
r9hRt6P+xkH33m8TrligahvOvCvrn0Dwl4e4Ev5hbsj8OENFuu+pps+kBY8K8dwgzzgBLj9kALh8
N40x5E2Vpn18IzvCxK3g3TYhiimstqKDhNnAy9NVXxvgL1EOpHx7xMENvo9ExWbOLU5mSy6qyNWq
iA0iXQ5gTNIp60eCjGickDV5k+AcyoJFhjZAqsttgGMeQ/wnus3I8y5jw2XRVIKFryVNE7OXcxt8
dRx62T16k6AEjVMylBdZUQqn7xSUZZ+Hmy+HnU16/QPgQeeziAaDLtoEMQ3Pfa9CXuWqwz8JOE1U
BRxhxEPk2FxNnf+IXFfNMtsqnGQLSKSqqNCxa0xfKN8r9YoDkgjyCB7pfihY5bHkg+jrel80nUHI
HmxiyD5KorkbC2xqnuTRUA3idgip10co4eatgBDXjVGG6AvysaaA2GZANwmmA+Auo7TiAPXkmKBs
qormKziaZAz7LPjoe5YOajvYKEnWm6arkVz8aPtEgotbfYADTyb6BX3WXYzTe5W5OLYMGXVbaSD+
V8usKCbgHjKUWzk6Ag2SbbpwzBfgRFATtWW94LclOH87D5dul9WhCUQxd/2wfSV8TUkRbM47UFaR
keNb22qefG8B34RIsYPqBL6AXqSKfin53CYF62NQEjFf6xkGvRDwARyBBhQdlJyg33ZJXKHpB3pM
rY4GyB6O+XyTQ3ftRrs290upqviwVnM6vE3hMs27ugOv+JywWDCfI73bzR8QAWldzCPvovEmgrp+
GVEbFDiSZnao+gb5duVMxbdlg/zoagPyCRkIaNmpvDPxJKGMxhK0PMVkGAhkbyZgoLRAl/XfoE6/
BJTIrW2mb6STIRTcPYyB52BebkHe2HyYkcQLIMEBrvvexkMEaUnUgio6tkMcJq+WWEgxdTos7mvJ
kznMQnDRGc689nGClgB6eJR/ef4CzED6F2LI3D+uAPHZeV5hoNrVVet7XBtWpsgRRITchCNRpCBS
edfjaKBSAW1Aks8zkYE9E4crGxWBUT8FJ4hSyvElwXWEqyJM5l4MoOZjIXNyUfE81BoMoczKqhLD
VxcAyCx3pbNBdFuVG60vCi30/1S3wImCaQI7RfB2kwIuF1RdP/TYoUi7Rzo7ZFk7tAZ1sCRIGbuQ
Z4g7hM+7qKpKd1ERj51PwMek0BiAJ2ThZOPCGtASO7wCyT4Bw4e/QQH321XevvtazQxFMYBYeKHI
BARPTQhy+E6k6enHCuk2faax8lbkHhIzBL+Ct0pUluDGrg4VdGVo+wH5AUd9bvvQNzFwgRUrfd56
E5MZd48b64sEDAD2qe5JUt9xEVXBFSIyOUhwB74+WbKO0hCv24FOcDIjC+1WcqemBN6ekKIXe81a
tYW7fpzRBI2lY1D7KErIihtNi+5N9hHGwmxAo3AOWic4KZ3ENS3AQSZSZd41Cz5fbsNKwg0jB5Ev
QOmAdkGPJ/YqmMOijOWidgC4F9VC/NVX/LudjSc3K1IpG4k4RFDc5zKgdrsfFSdYtWot5AjmyrIS
i7OSSiHy1YXpON9Rh73+bQsoVvDVuSAvSbKcBGEod+n8GsvT0HXNclIbV/wMoIKIHZvbDVC4W8AN
tOgUDlQWjmwKoQndyKXuJkQ6MtSXKaM3Vb82K/ZNIEiftQ/TnZnRvPEI12qy7eUigPytIKCSV5QA
d9tnTnqzPPYROKfcC4s0RA9ls3wck3KGOJVAw1BM4HIY4iBLOhYGWqLmdaYxtNxdA/poyxkkfMkN
wkFXvM8sVPMxqEUy7+i0kW3Nmqm8bIkKhpwrjRXT5ljrTaKBr46K/WDRvAXAVLExoxYG9MKdrSlw
tCSdwjrf7DzEb7iu5XCmVUPbq8hDab1fwqCGjaCrh/GuKgMSnOAPkOpT30C7hvW+qUOAxTQQ2xWe
tqDHba6D+jqOURp5crbW5Io2bRcWZo7IOmPZ7roIxDesDgVvWTcryGsNqgDDxd0ha1R+YIUh9xUj
WHV9b0VbeKS7A6Ndyo8S0Byu+zpoClTRxOhQrZI7OrdYeoGNQYC+BcNLHVflKYokWm0D0Mo3MOmD
qEAVlG0KYJHjzoU4S4DMh/kK2lAPpUEystM0xxAsLpc7oSWIekQopn6BfRQkhEdu2gnIQvm49EMr
crgP2sPgeyTmR+B4LahePpzTHsLllvYd7BFuab9yCysg4HxUywMhAv9kIIDPWhsumLj8eFINwgog
KAMzmREyIqSJh9WA/VTALADVEq4pCKDDaKcXMz5DipScBlELFJUQfYUr0cq853381A4GCvdoRsho
RlPSpse+tis9TJBsXJu+X56TFUeCEzRoI5zdfQe3ohYqafFuhH2hByunUzk09AZzhZ+zthnYG3gq
6CrFMpdB0WFZiF5rpA3QF6CrYbWXq11/JGvATuDgZzhYljl4xNVkTsmlYf02arfy5JDTWZRzzT9B
Pz9ehXFIbyvfLt9itCXfDxGhe22W5iZmcwlwGe49DiD+hBogQneLXqJiivFiakwstwsZFixuruEo
C0XUUCNsewyRS/6ASS68DdjMj1gIY7xtiz5SYvmILFVItOLayCPWn+oNKl/4n4RfDl0cqP1FW1Ho
aITUagOH7bQK0ZjU47l3aRH0iEBGvCe2ctKcKTHTEU1BEWK+ZfjE6hbjF4Mm8bEbdQOtcZ/cg3Ms
X1k6NWcGZQmELnIY8ygR/aFc+/ih7TZPHmMwlwSwEcg7nsWYrcc3xEbL+TNRdDEQlmppETTKPCYU
mxL1sAkXkFwng/yhbIJbXNMRBA5kqdg5jg0f++O0erh3tCnt+wqHR83nac/JGj057MLPyOij735p
elpsTVztJzpHRQelc8FnE+KjjqIHi+3v4GdYXEzilhzK9e6MYGNGnkcA8wm0+JE6Jg1pC5BS287C
4rrnCJIbMqIg2Q2bmO7tBMd2NiPg6sqNvb/RU5ceFh4uX5Dmyw8gbcZ9BHTd7Epl3AuB4GYCrQSZ
dgY/0tfeGIidVCKudWRcMbH6WxhWfbZZwvNmWyvYljwsjB76rRFOli0DwdA+9HAWFMHKopzp9LZW
ITuEDJZVUB4fpGq/I1lGHPwCLx/mmOaTjAK2x5pu76ZeOqSTjuUPwUh8o8G+7YYuMoWMYOfMsPSS
AmXfzX0wM7839UR2I5om9yPAsl1omvcaKtA76HLRgVWCCzkgy3fOPeSJp2lI4WOFlDvD2oNBe25p
oZNlQ1KSfwaf/IJp29yrjurXgRABbRgIqGWEUbkmqyzinucrxPp2aL7ydBR5auwTfGzo0Rih1Fzh
xvKXK8CF6iMm6Zcp+CzIK2Tw5DAsY5xtEWjDWYyQrK0zy6B2/MLL8YSww3wAs5jBkljteMmnvWHr
yxi4YuyG49x4MN4ppBwByJMZFMQnARvGGRhetI/awT0RLERfNGlJBmbihQydhkPVNfWJd+w5rPGM
Nqj97g32dCjU7fY4xZs62qkiLyUcoVkMyWLmNAUTrS25BlCRXg9J1KApXNAdTfnnwG3PNXS+LlDr
xZ+SFtH/5uy8ditHsm37RQQY9Hyl21ba8iZfCJkUvff8+jPY9+B2lqpQAk6/NLqqM7lJBiOWmXMs
rQqscotM0vlaKsPDtNIBamiI5mrySXBxDCXlQ41wsMpkVEZ/HyfVXV+ZLx0Rj9/nPXvQS8RfYHel
5o5A0JC0KqWL4+0Oa5Mbd9OvyhLvZWzf0tBNHUtgTgxjr4q0m1TmV6+/61q6SYV9Ha+zh3PBYyv0
Wonxn6Whf2FMZcb8W4Ibs+K4BUN7tDT5sdDe05iJUmt2R/XEDa3n1cb1U07vaSc/xlb/i48vaOLc
RVpH/144VXS7lFdTOL0gF7ok+Gthy74QOvpaIyOz0BbHXGTHCq/z8NzimJH0t47tLsIaxQJTsM92
r8JqT7X0ZaOwnPMbmEd0a7/UwvKw5RiBVBj7VlwhraK7ZB6l8CNLdk1ZO6ZerU4vjUHLuOG6Ue+J
rK4J2k7tEEEitQZPyHTRpOJ1lWfV0c3hV5ZLQd+FRyqKWB4LtB+d9JgVyc3SiDcaxV40a09CxX2A
o/sGgeRVqiqg/BYX7fxbUqmNV2pVvtM1dBuKPR7NWLppjfZusJYjuzr7+GC5ipaQ+dcxuxsuz15c
LBE9NdXy2qYDEtu+OadD7c69/WS12nWDv+eEUYeBGDa6r6nL34xQfovnTflovyAc85l6SyzE5iGw
Qo+GO4AKDtPWQfWAUHlwxvwhqavD2O26ujvXU+Mbw6sR328yjbrpyVFu5DkPCsWEnbxbcPAUHW52
NdCSl0wFmWNXqRtXCqWCBOW16Q6LdQxbzetl81NVu6CQaHfR5ZJal9mL+7gLeVr3WOXdsJxouaPa
tt8KmeRPcyXDcAzjrerpg1HUwKTrVZihIqly+7W/6RCnptVNDod21XRcD4g0m+yL2UdbveY8thHZ
qHTEihjIVU5b735qeJPqTUf8kTXvcxN09cNoPtfSgYlA96qpnJtu9Fbld6/E90JuXxSZRRwXiVMQ
/mRN5YebZL75SlTIuqk+uqKfy6vKGr0wG0Jn7Z9UBs20E1qxrJYSv8600FXIJjycNQ3zknkROEgX
MDZ23R8Yz40/fT8to9/Ptq9g1s66dQ/xbzeTso7Scl3bj1gW8Qyll2WNjihYaGjGyhenMkMUsavT
XiBrWNwRTZXQKvQiOIkqeQ3k4ShGlLVrGYgs9ZlPiWAlfTQhv0hIZ2P70y6iZV9HEWMoPvX1vcgq
3Ox6fWeAWXg0OLQvZNN+xMyCfBeNIUKJlEjX6hQ0nCLjC1zq9Iyg4QoP3nMWBrpa3zF7gPPM9vtI
OdJScJV+9CvjMyq/sMYHBObYdEtfl8fZ7dPrbD6IRdkZ84Kg7QbiwLavYY6mnh5xro2Vk4EbWKLI
F9a4z3AUOeOcYIjC4Tx0h6zaku8CdMIU+wry5RZFxjoI1Fy8laT0pzaLXKVSbtuxQ5av0tQ2UX52
GL0W7au2lb2mb3Y9lSC0uhs7ww8RnbmNPpDOczjEnL18NQllfhJPtgcJhARqPqU7FJSPnGjovygz
OXEZnfTEcKT4pZjGd0xxHg2mC91EH1kY8kOHcIw5HCKIVfVJ3Rr46pdQxtWPTMND/MzEVLp1tRQk
suHXSfNQkKq4cDJlJ2vULdj4aKRbdLGXXEtdJcUcpTVNEFZF4saLVTmzWgWTUh/ZYnf8ZIcprLfp
8lDP+aFNShsm6kkvYOWA1FeKTcCtBGGCnEmufa0fnL4ebuTadJN1gNLRH1QrItQyBmxEnVtN+Rsy
MCdp5YAesku9JHbx5nm5kuwLBIPpDHCsMi51DD0j6xXXrHS+yfFs8RZNwz62oXEk6g8Q4ByIYPa6
rF5bePY0ziNV3o0zJ9GyniRKrUwfDR2zTZCEY3In2mQxV0FTUklA7h8oeh4Y1asoxIX2rT/O3JOk
naykv2olFP914klrc5bCxQd9hlGoyycnr3njm/JJFgx4aKwn6twxyIYCZ/40hT6q5sBUS4J4u3fl
HpnIdnCbWN3VhzovvI6QJJLsm7QkcDNyn4FYQTjaH1pf7HAJWSN2TXGc6sjJbfxTSb6bCtNVpeMU
EwjHTxmzfVcQI7P6bli3TX1NihtreJ2N0R/U34u+Qw5I3eAeCeV55cGqtditEuvZuh+0yiVVKobr
rhR+ZcKXvm67W5qw1NU0l3kfjkHs0SuDY1HOrse7rvoYp0e0IkQb1TEbXzr7OrJwnvKRSMa56zZS
TwVXoHbVKCOqivx1rj2Dx6fLihuRrVmSfFvzhVcWYOZWYzZaeaZNchZGf5KH+TgBMsHl5mJmPQMA
Qmol31ZKeZ8sw7MUE4F0yZHRVZh7W58pkH5vItnkjzB1bYxg+azWlVwuzNcYCL5MtDT1XotLL0nZ
C/BnRU12ZrzWqRabQzF+p+Z2Uyyax6i5Bolmyosc6/cxN2+SdnnSVLvgWbApdfHzyvGRFNQ3hNEF
sjXfMUYL0VUEmfupHKznEQM2fAsTX43ykCbzKdb5k1M8xn7aQ6phMMaKyzfnq3iCruKYYt4rWOZ5
PPeyoe8wlR6XesUEG34Nkr1pnGduv3d7GTyEdSrs9rcAO8vB1+ooHxCdKc3taEjbYrpqNc7PRblI
2rCb6v4sJ+NtSypWhBhVl8zT9GyfhcOhmOyAmptXISV15nF+TqXsV51GvkGoSA3heZCl+xSqoyOv
OhLJ3g17S3Ua6AD4nG8W+z0NE1fKWzKkF0KWAPuQE+YSdVKt9ywxnJIiP+EuIBNKvE4ZciekqO5k
9hq7XHSvs3oUBEytlfiWfF/Fc5CO2kOnxveR/l5rcFcS49AP4w4f0BUFKIKYKbkxE/G4avL9oosn
JNGJb6aU3a3ozeKNKo12yFr1XMR4i0dikHC6rgedmC4nnGjyO8WcMydn0IqLBKB3ChOJkrwq+y6X
fKVJjmkkHkm1OqeHuW0EcH1ONik7uVkZ1QfJal8TTblsUIlmOM4MGXH0OCHMNa/S4gVQx+AuMcaa
nE+p48TVxptRL57LGe0oOcNzHqrvdrSc0kTcJVPpmkN3X/frXlp7TIG1byd9+qilRXU1ll21SyLj
jTLpS1FpD1mmvERzeJkGjdI/Ow6i3EdhGB/9PFwjF+OEHvx+oOAO2niphNva2hkp/zVPfie6YQex
iFMFcyYNBoNMpZbtC2gV2B3d+irxnuRC3Rm2cjNJQzCk1XkeWyYuYsOtX2YO1lpR94BLbm2R1XBu
4gMi+mOojAMO8egy2oaHgK1zFCZzHRTGQ1EXK40btddahy5U+6jV4i0Zm4uUpJcuFucVGl1Sdkg0
oQ1In7h0vGFt/LLya2OfR7Si5vgWge6hGtPXSdav9fxNaeedNU+YzpZTvXZeGCsECzr4nPIcaRzr
xZVpPHAueupUX5kNEJDMdrHbosSG7TVdiri56XHbUStkgCkIAGl0dSzoi9W4ug44L8tI4erbyPqo
WtXTa9mLKu26SnuYOo1TkpJ0ueHS/fFnc7ksWnSazIJIVeUzH8x9ZUgTmWFxMgzFKw2EvTVEnnC4
wD04Jp1OzD4HkBBcSoMf+vKOYeCCB+keVcQDKbS7ys2F7JriGMh8eaH8SZE7MZFastlbkRvX6+Og
99fSmB/kfPALFOebybaI5q/CPKJG8Cusa5Jk7dGrHXW0RstgyU7aPGKwy52CIo07K+VvoLBgLKpn
ewCTjbUthY6SZ5UPffyYTOpX2yw7laNFaQ6NNLhdQmttkxgOXYzuGt3YWAYLcO9IPWht4pmm7DIC
0cXlT9xBTG2GO2uqX82qO5u2jcgM30nikd7i3Pbz+jd9G8/S7ONg9Leq1KCShFDU5vBK4h2K6n1i
2g4DWi5Cyd2O/GkUOUHruU7bIB9SV7Z6Z1qMAOv8VZyme4yBXoeXYRWhZ67LZ69qh63qKcoXM32J
8a7QetxRkIUwdV0A64Khs+IqUkjfQ/vZjnfhWLh51btKyWQOqucLS35MYmLK8ZitRN/Wp9WuKMma
25kjQowFqsiYdrYdZLrMlC3JeC1G2w8HbhzDLNml0HVHDsvrUIQXrNagaeBSgbDhd8tru6t0RGFM
ZqPIcjFG/WrkKnYdUnUZHSlf3DDDYKzJuzCd/GiQwMHbfqWWrj4SYEE0H3qx2YkpnJJ899golCgZ
g14bFN+Uv4ZEdivSsrLTXTWl7DlAcuqrvZ2mbtIyD9CmM1ogU1RW2OjhAa2Ytd5il8rGzzj7RcWR
APlGoMActEts7sl1yBUPOH3cRdu3w7kiEjSoh1sdOvTay6fKQ9PqVHZMA9x2qcFB0nBEHd1Uw06K
iDSS1E2XAw4FGrNYEaevRMppw+CMMBVf1ITrrPIR1pYM8Um3JKfEHaD0z02D6+53Q/UzQtvXy6Er
aQ8VRCPMyl5PB6rsrKDRTquieuVC+QX/+MxRo0Tvkf1Lzj5s/UvSdylbv0mxR+ukqyRP91Zx0Esf
twm7PT6zuq5uOgay9dbvbIHaJoQjd3sKJmc6hqfVLvxazrbc4EYLPwBzBVYdM87FOof2fDaEzUjC
LHE1qv+Uu9y+W15MHc5iUqOcpujKJCDO0mz9UOhLtfPClrGl1ZbXqB8U2x+7jnK87CcFbGOCBBgZ
fp9AZcMdB97MWTHjD/ZzO9JRR01gTs91T5+jJrovvGXJ2FBw/pnDSTFvqQgX9Vuo5Id8nvZ0Cpys
gqRnNJeYv61lLJcexj5B8LEWuHRL+ZQxbaCUs6ATJeYf3UHNe8xSpv0MLEWyhEbQMYX6ZSqaF/dE
VTOn+WgfQYEc0qaDCKf4A6JzaTWvVa3z66U4LpS9CuyoC5OQenNTQXjDf277FBkADPimRfmcMh+8
0H8x2hTZvsKOcBnqXUOTuamHk7lQdJUzPmvL0m/SzHxKIiV0io1cDQXvRLv2tZDCjJp19Dpr1UMO
jJhWfvemGiHHfKUDM2jW1pFHcw8IyBkb5agl+lmG2uJZ4ZD7VbvpVdHWO6qd2DudEbqAmUpC6e5u
zvP2bJRVwkwUqpFLapB32yQ6eiu/CX3aRgadIqRsAJQW1DQrmoI1y66U1XxjB3GLscYsjlpetqCp
oaxfvQopxo3aNOspiQdGGk12SXQ4g6gRZPGbFXPEVpkqRxsu0mhEV/EU/UL2pe2HFs6SqjDj3s0E
B44y0CmuwMPsyQa7h3DqYnOnm3ncXM+KVhnOqBa2fhCVNBB/S1rNVl6v6n0Rr8bjKlfGb9gttDZI
puLKuioURAtCfRtp1LSYOB2JJRURvjcQJfZrth6orDzZCFn2U2Z/2QWlzahh69K8qaQ0baniVp6x
Ubbla0uOWMzhbRwvWE1tZ5GN20mhhBDP0DVa/DbEClMkO/gI72LVPJbTeEysjKM16YNQxclHG/A6
jUy/s9YH7Fv3zCE7SEP+Edfah113H8YAyWboL0kTn9V2qyWPn232NS8aUfp4tWR4QFep86tByu5k
UgLcIMEqtKBuQDekHZlj5CGECSLlHZ3u9gIPqTa9zHn2XHevCFEuYR+dp6E5Za1CM3k+TUv2Ea31
LQ28rWQpPQkq/aFdY1jLtwxMfxARtJgwoq6mMpYZUpjXRcOVHMXBhN/bEihAJXN+LvT+XTTdvg2R
neqFh3AIqQR2OyP2zcoKlmK8TOwN+UgtqFX3tqU+UxuNvLJong2mI9LQITpd4JkF2CvHgBIMX1uI
yF1G8uFIJZYmYUyezTKBAC65doQxnn/TVAzqNCR3Qpi6oHZ30rHfS81ypBvtTpbG/tvvWqFSS31R
wtQfkvjOYN7q0ODbwBdsj2qw4maf8y/skc4sEW3xj5S+3tFR5S4ttiv7IqlFsM6jG8N7U/XhSjQa
NLfGTSb8uVWybxWK44rmcMMumyEej8oJicN12LfYMm9FJ/ZpXBwF6IIR3aM5vm8ujBZuRZOskwsr
o3Jxh0Wc6eADgB3ofCUjQuuhyg52EZ8VuXylcnptwbErGyqFAILUIaXeql/KJN8S9fXYY/PQOM2Z
os1uZASJMu/CIfIBh9G/TsEfSockeuBh+bGQL0uJR7TITqKg6RLnxhc1aKpAUv9pWPT3ksw38vF2
hdhziBs6kJzqd1PWBRxKvyiDHG2lHp3Eth7wNyGeyQAFxA1NSVLm+ghdaP5MmBuF1oIiq051QQFJ
tgjAyWYKiyLpdyPYXgc9yiFlObqtTpcg2f7nWrzysiiv2MpVi7LDU1PQhbXQbzvoSQ7WJEHpOnxf
K/bEMDfxG23Ot1l2rX70gF2cl2ge9lZnlfc27oQ9PBIPN01QD2I3ZeIafIJ9iudce462P4ANxjGL
hhaqURMWkLF4DIDvcH1Gj8hMXdUUtVeDflTW3xmLqhnojYYMsFBT4xdW7t6TQmp+dhlmfhzrT70p
7sclfe8g1NsJtBtZud6MhDWFckOPGPCcquucuWhsC0wlk+qNMFn8aAK64THRa77Wmg7zOw5lV9aU
l4l+uMd8F9lb7PaM6iN/UqrRcPJIIzsx40J1SLu0KWB6BwrhntFKIArkMTwo8jLfmFUSHWemqx/M
rg3PaWvwbFQKcPnMNhZKdwUdey/p1Xa3NNNjU6Y5GFSVAm5YhrQhDNJRgcXRVadicEQRf0y6Pu+j
vHgulDA86M00etPYEn9G2mVVw3Gn4B2GhQpEbory+6gHYIsryfSwJRWHLgwFfrR8cOOmQXQWifrN
VBdx1K1webN1pvoCY0BbFRW/B1xRrsa7hhDR7qBwqLetptk3wIGFi3v6S2QIX1Z7FY4OQJhSemfi
eJTQxamT/FgtleWmlfG1QBHE1UkOMupq8cybXW75ySE1kSS6CC0bdshjVDQ/7S+6ZWhCIoa2OZSz
KzfpBvmIB4KaozLTpUdlU/lJlytXTao2l3VNyST0xKypALWpjyyMIlmq2F5MYBgkWfWlw1nwc/zW
nhEOn1HVqE0AIPGxJnnUkwhQqoliCUxGa3lVSJ6Fl4+WCfbhgrKlGh1MhE1XZq0CciaDaBZoVpVs
mXfWSMQ8WtOJVlobSHVHdo3vdtWzs6wZDVOjIq2+I2plDECDiikphns0Bro3KKnkZvIag1Hasi1I
WlR3RPEY6bFxveqJfQO+h1ey2WUNYxmcsNmiOzN+rVFun6XeKO5zfW0CESnKcVrNQQ6kZjA9c+5U
FJn0fhzyNtWD0VpdsNHrOXKzvnitzegeIoVGuJUNzU5vDfuBkv4zvSEJv0mOnbjB9yspkwbkYc19
sFGrrw/Qywas3lTe7NAFdNtQtzY1xIshNU1rJlLgiOL16WhVkh6W1zKUVrPX62S9JW6ZcqrJzZid
9H5eFOSM+VLBoivVR+qWSIZ9ymdVyZ6sNabonCQqWsqVYEfIjOQJsQpClDxloir9T7zhiVhdPckg
Q2FwNRcIVOM0bRG40TXaZ1qOi7jS8mZprrDLaChkCQulpw5dT/q4rPx/jvj3ENA64xjzdVoqPvGU
xjhco5si6ZUMw74c23trtGNaxwA3BVRMGifqBY3X3MOQga9yMTFpsXOqajYESEwG6xrYopLc57CK
CjLPEWivSkGPDaKp2uVYMuVC2yE3ZTfKNJnChDrqVG4La33u+n5Dp4T2OuN6K+CLlIxuWXxZdPq5
kgv5mCuqLLlxMbXvOdoRN7WTrzpkd2PwY6rgEFc3Ti5pF/I6aZdVmBU1VY+uOtuAU2xhwHVgPob7
Ll3J8WKQwGXUyvcyCjIn18sE5HUrJ7+ivsxuiYnKo6lheu57zryw1PVd3rHNpwktxwUOUwBTXvIN
nlzHFPCJZ9lmjRZgHNsMoxEjwNSod7N8JU7LyP0ZE6WcYV1To9eGiCivLVElbKcHYbVys1oFLbpC
Abzaq9mXCSBzP8h4/4wInTCn31jQ+7aW38Msxh5WTd/f9YTAt1aHqb+so+UIqGEmIJZqignMH3vO
5DKGiRUTZLOSM1/u8X76qxWlVwIirofaTKMknkSl32q096nZbRMXifVM2VFz0siUfPBxSPGUFihh
N+e3gXuXfNJM1s6ZwXy6LYpAJHH151LlLeW/THsIayO/WdPyQ2kTncF6SLlgj2zRqRoHGmZR1ygn
q3QmbK4elbe70RQ00NrpOEdQrhEar54WM55izHHMGxSQdCMr/ZE90I1qQicgoOK6AH3jRcxiuRRl
C/KVTXQPvqEm1lpH/CPGEzoN4zVS7dVn2hzFYLYmjzaXSqUyKm5mNVSJslFA0ZpbLT9ukXO1pfGU
1bOK31FOwNXVracP5cNAkuLoIfkGcI+Vj635HFa5e5BgeZ2sPnyo4ja7kQp8czaSJL7vTExpQDG1
2EPafaI1MDhSbSZeScg+yinwVLiZHoqDYV9E+S3qXkP3FtkWX+Hai11FCRjaJ9qROdSpBuj1AbQx
SvgsRJONaCF87gspuWcx7gDmcvT1GEfLGEYUwIa3SVsejIpTRFTJcoxQ2wZNUY/ECfOHVISKu4YU
FhpVK11jIDugxMCN6rzxqGeUAccwirdYSw8dCL+XMFeygQ+mEU+L3kduF+vqLmNL8NSMKt7a3zL+
6slqlNSvxfI4WFN0KzEqNXOxYKR+ZqfHTck0qtHZaAgyx6ppXU0JX0KGCnIIi1emZj9qWp65ZatS
D0aT0Kf1Z0urBcoo2IZq1m7nopgOXRlr74YQLa6jwvowkSEnVEvr+CzN5kM/xuOXjEOgd9CattQP
mFkY2UV9ySzax4UyIJRY23m9SUNKVe0U6jt4Cl9m2goPbqJBZ3/o3UbNtKco73FVREbuWOqI2UAe
ZPMWNWHyiT7rrSClo+Bgxf2XUrTQN5I524dmAvgVbaKj59q9JLVkfGia6zSoOvR0CLuLafYmOoeu
ZYziiSlO2OPFShESNnTtSWDAbS+3ZW54EL3uN10GQ1KSTXJhDt6nOIrG6DBF8PK81IjqF0pk5V5Y
2bQ1T2+sxficM8TZSjRqN+GyUCGqlLdChBbZCbpSd4iMOnPot1nxbS4ldJ9XvBKntF9TIHmKlXsp
nYydJXSxBXaycrCMAZy1VUK5AcdLk6K5qdeR5xf1d5Ui688Y4s0NMdJRAVul4R2TtHyQtKo+9yCx
bjXR54Gal/NO7dAgLEpeHw05FI5o09lpkQJ7oVSPbp3jQx4t6VOae0xmTQ4oLqwvYgVPbMXaVS/T
tok0LME49eVDsqR1UA6C6afoaAUZfPkxUl5w0BdeVqhxxMpzdITftrgTuBfHoGxBaI4an23qSh9Q
isNcbWoGceK5JISLY2Ovts1DnFhHa8m7h6wuMx9uLsqltV1IHaTESTEKPK9LSJUNwPtXWJY01Ct4
l/kyAYaEsaq7erdVnRf5fehZvnUBVymXpy+NHGPfWuobp4R+Q1avBEaszWfRx6uLIqnch0y1r10d
NH4U8GnmR5RR5H+NZSGIkal3CCq6qiCMhUBE22ncQuiYNKkaE8lTB4KBplDEIezGllpNS7clgV7x
mJZb7WbCk+0P0TK6/UApqqQazIan4iaoFn9GxP2yMK6HTryVE9OpMNoo9VBO3EOGNa6gMmzNAKQx
nzQ4nue5zxDJpJTmFxgk7BUQOcuqQMnEt1UZH0tiLr6QNYTI7En3+WqcqlqVnaXEM78DCGF+AUlN
7oZF3uCEg+FO2EOOjQobgfpQ5ppS3bNrAKtdBZM080zH3gB+QqnW1et7ilbUjMLYmcL6fR4Hfo1W
RY0zW1CjHHiVxbWRUJsRQ3tlJdC+u3nAqLBYLPEmtpFW1A08onkYmicK54MrCGrdjcjhNmGIwmeW
yLliMalXALE/rAExHpyg6lCMEXrnUVF+66bQjjnya6iwjHe8Mvio7hupofg6ULbomv6tjgkdVLm9
dNZ8jpX5UUjJIzZC7RX2QPgRmwoy2UJIuElCjaEC+VzvF60ldQEELhC0UdjFdlZtPSC9C7LRlg4z
lv8HoIHtJTfHLDDDqDPcPFQeBnNk/KAtAhjDr7Wh30tr+kXljTvqtdu1tj6ajoMmgvkalllA21aB
dET9j29xQ3jiLpfhx5ET4DaoOgZmmCSL73Tb1F9dFYtHM6qyi0w/1clUZJ9WbUV+v4RtMEyR/gxg
Izy0jUQGP4bxU82owoHDUArVs5mnmcwmo437qgMcGzvS5vwn7UEWPUm2dqd0m/pfibIDP4i8f7Fq
TfvBgPufYfT/NX3+Px+brVqmadhMR9Hkb97SOZFKc8QB5TV+762eHRS30VG61g7oF42LvUN5chop
f9xZ1/YPxmvlr37Wv197G4r0h/HUMAt1BgzPWGhvDAB+ecKrjuvzzMCIeD/tGpdA6tQ1ju1qzuJF
Lp9TFJ2JSqZTc/rDW/m/JsY/TYv/mfz+b89hG8n7x29pwtHoSgkrYR+sgR4wbXlvHBpvCrDFBpFX
PP9wvc0f+C/XE99cknUP8RWuSOHDH2WDDppdn2CI8eQgcuk0XEmswH+/5A9PW3w3S6LNUhqBY3Hu
jy3Gu1yxfvBb/5MfE+K7pquGJhiKY397obbd5BFtRKyfrrFDIeSWFwqH2WMERNuZAuGnlGKOw6nb
R+//fnP/5Mf8y6W/vb9QtUdTEybTMfrWW0EP5ROqPsp6Tb/wrV9nDB3uo5Zyp3zozINiB//+A/7q
w9/WMqhm3dA1QzaFqW/G2z/XDxGDBhFfDz2FvKTRVbRJlpP+NED97wbQv15l+/d/rFLbJlNrIjX0
CH4Tb7UrZReanbmXi41QgXXK//e7+uYJ//ttfdselsWuqsXgsXa+cYzeVs9ww4O9YLCVAzhgJ2rA
kfcTYuLHq35bR11D8lHPXJUU3tNcBlBMX5LfeAw9d1ckxOi1Bs+g6PPDJ6L8lbDxv7drYF1WbVtV
+O+/Pt/OGuVIatmRdGfyYdCDY8waV/uKGPzjQT9DQ0r3wCkewuU+viNExewb/vQVbS7ev24NvOQ/
fsS3lyzLvWQy+SJha5h8zRVOqx+KHbNsDpVnVAfJM70f3vLftgYh6ybabEPRDdNUN2P6n8uqDa0s
hv4YUo91aNBn++mqDtY9Z7pnlrttQ5K8n4aS/nTNbyvLTHo5SXPA2JPkx4VAMaX/dFvbjvaXB8mI
bm7GsAxDAMiXv+14DLVfetj4oZcf7Jc6gJQ5OKsLSM5NArn4Ye38fdF+u5ry14eYq1bG0AOu5qn3
9j1WRpyyfuhRUabZfV680pf3+g90kb/vuNtFNTY2TeO8sL7japaF4Vw23gFv/Egf9KAOqAN46rVE
qJu6hjN5irfsIdEW7/IPMIq/77jfLv1tx60IGHUD4ZjHNN4dXwdB+X3jjT7DYPbtSMAa/LBKtwf4
t9f533v9Dhao13UZQBxuF1SDwo8DPb0FHOsTopD4ki7+ny6oE5Czswvcpd/usCwh/+PU2C44+aqX
+CoTNV1a1B4lR0reP6zX7Sv7fn+GDLRB4SZ5qdsX88fmvlZ9VTH3LPRSodDFZ2iVHHlhhC8w/mmL
+adH+eelvu1ztQyBd+MtetTQ72gJ+ZanOSUQZwQezs/f+j+uFQAIrFJ1+w4BTPzl1pauIJcXfBud
j9/IZWLTzfKq8TEKPgqgkz+slH9+kv+93LdPESKLyfD37Zg8AgxkQl/6qbNiIh+/hV+g9HJQAPY7
tGM/Xfmftpw/b3Tb2/98h6ltpOXCjWo7RLX+vBe/1CM0eDe5/xFB8fcdFNzYHw/123rJ11GqSpW7
7PyiOhV01A/dbtxb90gRmtjH0YDTf9/9gKHY9uW/r9L/PttvS0culCwBIM3GhsqhxIEJKzlQRoKs
mCFUnfxDkrB9Y/92ue1V//FA0fwxCTJnpWq7+dzt6CgGSqDtzZ820p9e3LfjqCgrmiMd10kPyb75
heTGRcviLofsPvwhqPqn92YL/iMDzzd049t7w+qgw8yrSTWmlPm/urJc97Ok/nRH/3wZbYtIDVmz
1W8vKtUaIbWkomR28lFQZXqKXbRMLmGUcVLdwkNO5/3w4W1/5/e3hf30/1/z29tSUlS9DVPH/7Nj
Gm5C+5U+LxUiZzPhmy4fvFsFVBKQJv/7pX+68rf3l1DflwW2Yk9di9sC4r3JADNHmD+8u39a/TxK
gdCK81Z8h88x9iTB3A3zw+7Lh1ls49rvJ9iXStQeKI78cFP/uG/+cbnvR16/tIjuQmM7gSpQe5mP
Sn8CsiftiqDrnZ/e398zcm7rz+t926cpfhhAzDnxoH+4QXVXPixvaHL2zS5V/GTHlCoPVrzX/ScS
ry6UKxYHbd7u//Au//uQ9e/bN86R/yHtzHYbR5Zu/UQEOA+3EjXarrJd5ZpuiK6hOYjzTD79/6X3
ObullGB21b7oRgMGOpTMyMjIiBVr4URkFs5J870x2ilM9uLPC95665Y4X6wUq8PcDmFyiSk/pA4T
REDnEl1dg58/Tsa8UF94PW1XJ+NsTdKhV9y8TqA8D/zZZIat8u498CUrmnC8abxyZ4cMjcLcq0Ke
1VHf6jTkk5Rgr7roxwzqDJnJ9MszIDOikKwrkW/XX2GhCNZNaXTbsa3BXYOY7VQ/AcTdT/R1x5NP
gfRdAQuDrus/GGbfpSVkyWCe7f3kmOML9E3t/cQc1ve390+OPNzyZKO2ZtiGRm1JVoCGULkINei+
fdaLUkzfG5tTpAwLF9GNE6+R3hu2pzmqh83Lm2E0O2cY044vOgC6R9Pi9KmEo/6bV8QL67lxB0Hf
YjniDeEZmi5FtVStkcHLhsCvT/nDFMC6UsPm3TfMUACuAPU4zZ+KLvZ+TKfIXFCKv7nKM9tSXIuy
BB7ahLhWFu8hP/K9ARlSxEJ/b8egA6P35xiOQ4qGEJP4Ame3LCNJlBk9HmNQ1g5Hh0m1Ng6G7dtG
rpaCESRbTMv2IABwbankhaoUrIjRzBXb5l9siKMhK0m/G5W7sF2a7H9iNR7vWLFfDsxmUvkAVm/o
iOmnUFWElJy5MofHrLdu/NRmjndNH/NfvGevoolkVPqErqrEjT6xOpRyt8ZovQP08kw2eIgcdSE+
XpcpdOH5Kr1ZvF/X5XR6BM+H7gALbLfgt3dQ4T5Ys9+9IFU627ti56yRnwO0As5tQ7td/ez5S+nF
9WbyEwD1OK6mAsxypJsitCCYGgJ+AmRK36LyU6x+DgpjQUL+6raF4M5FDYTD51mvvHQXbtmrdNHg
BuGI02RfFZCEwaWQPdIGSsDUjdV9qmrVwlF4rbxeRGqM8kYxHVOH2MR2JO9JcqjA8hOZYAo1peO1
D8Gp3Q22cozL5qEbzK3bTV9ydA0YjFgIaeJ//ZZpyYc0ZHeBx7jQSli0BQdmVLdaxn3Rm8zF1a1u
+VXczuup7NrV22fz2ntZNNMTpKOMVRMFLgOAG8P0jvaU4g8My636bP4ZT153pM0FetToluqKS+aE
d53FG7QoO7UA+eVnwCP6ZDShtgWgpahMLYIC7hYOzA1nhSLHAZsOk7Jr2lIQHWED06cTdWkl7Q2U
KOdGVf2Soorno4g9lP7vfUxCqGlBkWW64FBdWD8vV1eD/9GbOeD+6zaQrj1Z7hempe7S4vm37VCv
Y0GOZ7q660qbVkdO12aB6/ixk/pTFvsTNPigDtZzoi2cxKs+EWvyVGr7rm3alkFL83JNJijawNUh
yk1K5qCgTK/1X2E7HUYuwEY37nW4ynLmoQGM7+2Y1zZIAEOd10n1Ay2RDffKc8kEeob4x9sfQQ72
XPw8pCzK7oZnEfKlNMB0p6xVotT0Fdd5aD3lqFQvf2BB0/nKkG/BmyVtpzZnDq1+XfOnEumMFdDb
UOi8TvNpwW9uuSkXo+tQbWI1nvSNDd3Q4zkLKFtAbneCgH+2vqNzunDUXy9zKcrwHPzHjDic54cP
CbUMx6XyuoZTnkcaICbXLwGm/P/Enl7kIVmftsP34N1iiURsyJV5LmcDX7Lgg5TSgCyBwKo/ueJ2
1rodPC2v9SAfjp/6STxL/0X5acmkdFlBgJNqJgqAfnN0dx7JMxUo2x/XDKf9aTLA0BUu6dqGB4BK
lU5m1o7mpKSEFyT4IkTPS7eCWs4wSrAkqduGPB8Zr1jY2Ks0Vb80KrmPDvgCOhlW6QQuuOWfs/0O
xvpv4MfXCfxACqDncjA2v3c4DMmo5EwKpDTF1IR0TMZfivuhBiL9toHX5oPkL3xLkzeKwe1El/rS
XZtQb+NSw0K7HbeiR+x1H9Ktsqk3+nYM7sOfSJY8hNs/8VOLZz7XopDaIpRf2oXZRk9ag2MC0+lG
CSipPXW7bCcqzun0UrXkkEvv7+v3Pl/T1nXbMDzSSV2XHFVrm9KNArFW3t/xvgDOA9vDuvMFi61T
3C+Vom6kygZR3XYsUXLmvSbdjNoIPDlWmGZsfdCvx9FncpqpIFruw5bxQSTiN0uLfI2XlxvKw1ID
LcUJMT3vtQhxFn9CRIgCM41E/AHn76MNnB+UzQj9Jp3/euPtxJnMH2Yk+sZkle9QwlERQljP/WZx
k8Umyr/F1FSEOSikWnT8Lje5h0inhr2MPGDV++Wjcdfv29VEp3p8gdBnKbW8Zc3W8GEVkmbHsKSw
MDe26WUT1rK/hw3UhmvoLSJfP0xfisf2Rfu6cHKuwx49zDNz0skZTW+wzQpzwzr6SKjfoPXhzzum
bbb6Kt4uLu86Xb+0J8WCBAR9BFeaiOycmPdGtmaUOKYHBmDRr8kHjsO9senDNe35P/Hki8VKnhxk
8PLC7SV2svgb+Ubq/fFGHVan+9Pj/Gv5UpHzDnEb27pqeOyZBqxJ+rjWqJ14JCCApWeMERYvRXBY
2D5x2GXfdFSd+gnXCMgCyTeNebLjEo5/Ap8LrzWwfIDC9Ezsbbkr+4U4/gr/uLbm0f1FSpQ8SvLN
KZ5OrQuGgc3zfiDRc4TpKF2Fa3Rd10shwLj18VzDMDlwtgdeRPp4zHECMg95PQ5r80imqNLpR4ds
3jqRX0OXtCKfXYPFw3HexUdmPHZKTgQMPjATtU+POWwPEM6s280E2nmt/lHLiv09/4mSM1OWKAJI
XgIfBgJQfftmB3XDx/Zvc8v0+B80ciVzkvvaAFNhNuGLiP4DMC8oNNLqKNr+Kk/5OToayKxsC4r2
6cvSdty4diCE10zqPlyvsJhJ29FBTUSVjbWKXZgP8OSsmXH5oOzSTff9f7YmfVldyaHAQ4yQzWea
/160CSjbv3PAmqXfltpV18Au/XJt0od1EXMZWwTi2MfyoPk5MADzYDxASbTJtsM++/72qb3h2byO
qFWQ96k8mqQb3NSiNrFSwhCUmGvXe+8q/6MBccec3Z5pz1yVYrue32XzugN+WyR/vb2EW0kB38x0
HA3YhIacwKUJiwGT7ISUsD8i9OMAtV5pzRopT2IPBZiXHk7ERTjIolFxmZ2ta05hl537REBvIC7z
GZZ3V1SX1tMXsFSrcu2By1yKsDc362yhUsxDzZHpIx2bwhN17mO982GHfAWJzN8YmqD44b/9ca+T
dOPi20pHLcrnAS6swaM1bW2bXbu3dsxG7ZZaKLfC+YUd6ZClpy4JB/E5zZ26YcQ+2uafUTU7ELxm
f8najYv/wph0xqYkqujZwBnQaB+tydzYUPJGuX40hnwVRwtpjfhC5xfVa3WF2hy6F0z6UKu6dBQt
sHIn0KmupKb9CFS69uOqRtK7//z2Ti3Zka9fUwvRkKOLgQbK4CuTcjoqXpkxieQtOYXYjKslnRWM
pKCBFn0qAIboPUPpybBvF90pEdMmZjgeg4YZ6LdXdgVVeq2ZnFU0pLMGzN3t5tbRffNB6VbRY7Su
1uHmh/V02kEC+gXA16JDXn9NGicik+G6R4JEhpjN1Idsm7eI36lMwPHyPqFfAElYgDIyUgjDwjG7
utLEEtGFBdBG6ZhCgziHZ+EECQIG+UaWWG2mNcOB6+S9ez9tjU28DbdLuMGr4IU1AqZHtY9iFOVw
aQPNuMoNK26YS3voNtZW2yMo987YES4zfz/sl54tctySzUkBekC7NgKnyJyC0x8maBmsaLfgIvLb
QTYhuUhkQ3nOMKThu3CrubtgV/LkjtdwGTB7PW4KyjRLp+DWqiyNxpCL9ImGHs3llp165M1R1XN8
I1Rh6mEYaVP1nLqFlckRWKyM5y7iTAQQsFbSXhlZh2QtpJSAlOft7GcbBDHq990zROq7cAfzIVUo
2PaY71FX0bhahO1cH/ZL+9Lm1fpk9jAGu77znvkHdEaYgV0hW+Nnux/l30BLQf/7093S173po+fr
lj4vqhFwnMcQGLW+swoQk4B7ANg5mpoQ9HH1+ckGsooFP7px7C8+ttjzs2NYNYpbzbnh+KMGe8ou
r1oG6yIY8LWdqjPy8fbe3vQgV0QYR2yuLn7NmbWT1TYt8g+eX8L/256+lM3L2wausslX5zmzIF2r
5cmI6zrHgqid8jzJNqCCn+cSYIRBUFuH2z5ZiNY3P+GZSem+UxhPPpUMB/hh+tmuXyyAINq0YGNx
XdJl56HuN0QGRmAO7lfldrwTVScqXc9MV/ICXIpgtxZl60h2WCbPLOCGlztFNz2L805xGcfXt8hY
rguIupRw8VV7yyN4OjtY0Q1Lla+dKm6cYQqZqO23xja9H8krAeVCfL1pNzyn4Cbwl8og4qdfXuYU
0s5MSvtl1DNEAafC809Mk7ppdQ9D9ToSvDt25XdBuqZfsV9wSxEz3rIpfc4ErqkIGldeHTuEOZ0P
AgXs3oslWs1LvVt6VN0KYUxbWCblUcsw5VGSScgHaw4p2OyeUIeAhUZp7qfTuO2bPzFF44niJDVR
B/LQS0fR26bjuHEp0KH8Bu3wjwmeCjgSKuat+sPbn/GGU5qq7tHlgjzE0QypM+Fls9s2CbZOarAN
kthXW+d9bsQLZm74pKmKHhr9excGBNmMquVD50UoDOna+KOva+fAhZ4v4bNv3OBkyTph0OYhp8r4
GFpMKfN6vOKSmmIy+t3bwA+29nvmEMEvw0rrv/31rrDoxEYTz/dczyUr5wK/3KoiMuOxRWIeuH28
176fdiSw71uwOeNeWcPxQoTUV/DRfW/rRcTvjQNwYVu+3OKMpofeoPy2dY+ipxX55Z37Qd/qe9gX
P7+90hsZxIUxscFn18zEawfSwVEYa9F+E5hUGPv/JGXGEanIGWIw5SqFTdSqaHgRu36m2vV6crTu
Y6UzOy+GYxfutRueb4meNVULoDM0Ui9X1BFsGmeikzzWwQcIFtaRbW3mU75wP980AyUluEkajEyk
X5qZQh2Frxwz1QxnVHOC+gLh86ReCIc3Dhh+/48ZyRHzpPQgUeAcp7FqHt05r39ASFN+e9sLlhYj
uVzL8LSF1jxWovt5at/piBqFRfT7weJiLZKvmdATlZqISZPydxw+O4wqv72MpY8lbX0aRW3R54UL
MBGkkP1hpLL6JxaoLNLRAq4gj8aNQw6hW8MSkIZ/7ybqoUudBXjC7UX8Y0JKy7y2qOO+dxzfNgId
ujgbajC4EP7oU/1jRbqL8lRNbANhE2TBhgOK7j/R/P7r7W9142a16P0DDPcYGiZjuTwhCJ4Xwzhz
N1ix7q3iqRqf9aRTD67X2PUqdmzztHrb4o105cKidCZzO2PPetuBgDYpjq6qld+aITE+U5FIH3Ia
h9Bkqv0dGNnx+W3LS2uVjmkdzHajW6x10GL1Thsc8xNveVTlWi/cNAMis2/bu+kkZ99WOrDqwJMh
e2Vwrc3woz210TGykAR624pwAikVu/ie4lecXQ7NXE0h/GuODyAQsQ9vHFdVF/c7tC+Ysh/QOvDi
QvPfNrq0idIhnnR9spFTxjOd1t7D2QizuhF1L7mTp59DeGb80cuQBpxifcHyzSjIk51CHKhOqsWX
y826oCoBN7u+F3TrvP+UjY8gTxYO3i0jhgpQQWVeQrMtaXljhgphzuSiP0+ODwvIuIIcDbYJA6GE
tz/kLR85tyQFEsQNA7cQuwcl4gpgP0QaC4Ldt/zj3IIURKrcAU0MIaYfG/Z9PJsfGtxh1QaJhRCB
/dNotJc/WBItbhJ2yvmM+l/uEDTJdT2KG2Qcgk8wNmtrxpSnP9khjZobqr8CTiDtUOM1xjgorCpJ
k2xbJsiFh3qv7NoT8lRvr+eqtE2eyfPKQqIMqUygX5LLudrYdsgf4w1FbP8VQVP6YKEeeoceXPJQ
FrNxlyPbCHz+BLxgUmgkOm15cDzFWDjqtwKYqCPRwCRi8xi6/LLuSQ/ykHk+H0773dBVsKcN9bu8
GL54iNstfOFbnmmBHLBdoBqMAUrRK0qqyW2QLvHdXoEVovrYFd7Cem4ds3MT4iecha66UEJPVXrH
r/XReNYZ9PIrtzRWc4XU98Im3vp2pJsWPTKQIIY8m8t8N/xfOcsRw5yQ+s0g0USL1cy3lW+vzC0T
DS48qsv1txvZO8ATBLJVMHBoLEu7hiptzJiShY4nJETI7OWTVrsVjFxm5u1T2+jmDlmbIVKIMjpI
mMDqO8aXoDILutE2971LpNXXedw58YeZOYj4WYE2WYXMd879E2qSOZoNc1ENAaTHrTutm7qv483C
BxS3o3zPnC1DhtHlQa+ghSu4au67jUPJWX3stmKgMvoXZbxb9wvzHLop6tuiMXjpGR0E7xCBWpRm
W8XeVF04wr+ZDpsYUZKDnmZCPETTN9C+KB/fXucttwfDgtcDSTCuBq6Yr6gcteGwd+gu7WFdHVC3
rMeFx/Lt9f3Xipx2oYc35uE48zApymCX1uG0TlOl8D3XeoLObFu2mvVip6fQf3t1t07c2erkUJZX
pjG6DXaD0Z52Y17BhGJaw55RsnZhiUumpGwLVqOMEXW2EA7hej+mpYJITTu8Z5ioXogjt872+aqk
UOX18eg4FdrLIJAKcFwRM9r2CJc3AqPdXWim6kJNf8FJZFxVYdgqirsEYs+0n+xcQfgBctM/2Cpq
iODzmGpy5bGAIs3caIREwQdeXh+zGZC6lcY0H9UqW5h5vYI8ihsOM/+1JYWooFORv0SPGsyCi6yb
n9ODXBW73j6KqdQByEs7UpZ13aelCYSbXqLboPKgKUMHR/z97Aow4qH2vB7LGbMXv8p+OP1Antn6
PgequbDKm15yZkr8/cxUl6EDGkx4SQjZ5rquhx/ViEIluu3wFigIer69f7fyLhqMYrrJIerLiWoa
BHM0zpibUH9+SLWUm7qc401o1+ExJX/wp9D+kxcjYE5A86JOCpL0co2OnqKUfsJpVGbgMhDd+lgt
+OWt0r0FcBNkukCNY+XSRp4ZiNhUJRHyaO9Oe2g7lFXwE2U8c+WuxHx97fzJzv1jUY6WyMUoyiw+
ZZlr0zGuE2dbD4gamePU/OU1yen57a27VVkEAQzCH4Za8Cgy1k7xBrVITNUEHBXSlati2FjijQ3h
9speJc8oT/yKkBb841YFxqHY0OnsMrItRbOiEbU53N/P+8RHKGM/9OG+spfmjq5gsa+H3nQANagM
q5BTXu6jp5T5qCcRbzgAMPHe2NOXbJ5s5ta+Zd8QPYDf1Nqgzoqq352LqiBInLCkurnUzBb+cpVY
nP0OEWzPzmVdoNOqq5QdKaDAvOOdTsckct29OaEyjb5w6Pdt1e+gDVbvU8dbOjK3N/u1USnQaKTP
l/bNprcAKcbsbrFSfoC9qz8Ou3CjbKyHwUcec2uaG8ZcN9FxiQTsZvCD5kOjf8h0tyVFJKdv2wm+
Otufw7/yCOEIISZlLpQNbyETGCtz6Ue5YjZARiacTlk1I5VpvuLK7XUBN9a2XwvelPwBD8sWLuOb
zyXyWRihXDEh40mraiCtw1ux12/7e5oAEI43wKwForzbB/z3HxxWVkfCBtefxT1yuX/wQHZpTisf
9FjzCYn5hy7+0d5V5ufs1K7iXfRO27ifT3AgztFPlDMc99Nv/wATrAxNOOa3LDosUrJazxkomkrT
/do/vTPX3W7a2ABcgC/s5l1HF8JDEcoPfWW7YPg6DTEZELZV/oF0gWN8uXK1Pml2ZCCyzWQLYuAb
Zq1fey4IPgBWLdfqIpby2mMBktND5QHKgCQo4UuL1thMbcY4ES82R+s3njPWI2qImhbcWUkbNwuB
/8Zdgz0xtQOPrcNtI901w2hqeYRyPCsM0dt8EUhR86Ad7W3xvhkf/0VTSXjLZTQSUHmeveBBSLrk
hCTElWI1iXTwcgKD6x7iQ7Svd8AfF/z2OuxdGpI+5WDmg2O1ur4xlG9ZGrv9XUaZ4cnTSuPdhC6h
vk8VJ4w+ogWuxs9CoCVZGsK8xmVR1HAYM+cS9wyHIHG5nQEErhW07pPfJvmh0oKjnsZro86/eDEY
2eZvNck3xvzuFN23bbFyoLXyjm6mraCrXdrpq3RJ/BRee4z9adQz5Ref2dY8Dpxx8tUn3dzO9cb6
mR/6g2isGTx1YRRRd1ABA4VmRmMpZl3tBbMRryONdJgFFl26CofQmxG1tzH+CpL0NoKGcbnBdh2K
mXgXY5rUcEjSSLovvzcUhtpopvksMN5MUY/7E0Pi3u7f5RFXU9sm1gxeBzRBbIYp5UEmZN4bOPWb
mQt+2Ai0aQTGoloVx/ax/BBtHRJ7Y+38AjOZPKmfO3URe3rtX9IvkHw8HMKoMVt+gfsy1KvgiaGC
NTMFh+EL1Q3rCWkviHWWNvMaeCRZlS/0TIGQXKx7YvqOeZ+dY+zLu/rO2IlNte2jw7DhQii+ChuS
TekkjVam6UaHTfU43xv7/4CXlWO7CIW46UMi5LuiwApyTQr67pxZqK0ZIJb/H7WV+lXUYRie2gfr
caHPdRXvWda5Mclhm7Lj2ZRiLEHLvYlSaNKRaI+WXoFXM/C4KtwJYGY4/dyltnQAuyFAtztRsXNA
xdi5G/c93D28qZlCO7y9VVeXpjDluC7FYwPWezkdisp0croUUHLrDEjyfXHMRVrSq+oOzJ8GyQ9X
M3NnoMMuj3mrkGTGrTe/wrxnuNV87SMJ9ivkrts6u/JdjLDetvuwPBMlTtTF9SVMe4wN8y8AM/KZ
96pW1YtJ4UMWdrTvxMCppv1lGKOG3PX48vanvHk9s2GgGnVN1KOlhaIsqo0hQi5+eu8epwcxy3Y6
/Ad3EW3SnbFwZd6oUzBP/197uoxkKQb71E869vSnB3dHrgfsqN5nu/+M0PUv/+J1ch1NzEubUnan
1mZsJqFCHNmA5noWGci4Uj8g6U30hNjjUHz//a+qM8kr8BEm7AhyksWIfZg6IulxkGufH4OneJ+/
D+6tJ8NiSPrwb26mq3NORifQTvQWcB5ANZceS1u065KhZJEt2PpVZni1urHqof1cJJHVLUXLqwMi
mZPuhQxRJs0dWg34mFX7D80nMX8x36Wfh614ctU75xj+rMHuLA0O3FwnmSuvau5Gpugu15k0mT3n
VaByKlDnVtA9/VyVNnJUulJ/XdjGq6PIwWfzBLsNQBdeJ5e2PHQ4EdgKeDreizlidYP81INDalHu
wd+Cfz29D/1q/7bVGwvEKHkEKQb8Gp5kVFXaqophQ/J5MpzWiVIY+5xp5rVWjurSaVyyJd150Yj2
TgQnC2EOrYTn+M7+1TwIcJIJYV73ofpZ7hYxX7oc38RHhRECzBekIZYhbWCaNqGHGof6OrAsCE+L
X+KTVgdzrxycj29/zBtPWaxR67I9x2RaQB5MMtUkNryTrYIws7anjfKs/xQeyst5B6P7grFbn1PE
Uc49jQddDqY8rezBbYS/HMrTC93gDXKMq8QPd9V90n0XwSZenDq/ZRQkFgQ0OvWuawLi2nXodmuq
H8VAAnfci1ZMO0pVUnsvMIXqZmGVtzbw3KB09EVhDdSeI5xm9OtH9VfkO5sOfjfjpX1ZAnNeJ0um
qOAxugNbCRxQVzizypqjkEnDTfip92E2BRho358O4lv+C+cUWcrF5SusUfsXlKp0+lTxsc8qWa4d
oXduqQhVrSbGuyKU6E4wQYU7Z8dpn9Lt8nv1KpvhLU512eQupLQNKculyVMawLLOUJJvDHYLeWvy
2NbV4vzO1aYJgkVe4BSpGDlx5VCmwOJe2sqIGPdDuG/fUzRa9+vgvbLT98PdYi69ZE1eEzMZWS7W
JMa6xaBCv9cfjR1iUtvw/ZIowPX9Lq1NymHU0OwzBlIpx6/z+2GjrKw77U5Zr/o1ih/hv0hAr53y
0qIM+61mKMvmAosibuY/jb3Im/pN8Tg+oBW+evvA3XCQ862TA2Y2zeOgia0zncdo6FbZYC4Frpv7
xZyVoFaA1kBmO7JNxWhROaNUuoNGYtOsw6P6iHLhrvDD90sDHrf3y8PX8UbSpNe/nx8ytqvvaX9T
7mvv84M4ZoyyrNH/EiXN6Ng/LL0YrtNcNow8nq6w4BJmYvnykHUQR+mTJ77hDkWTdbXTJuiL/0Ps
Fn/wfi71O65L0mR+jMWLcXBHQJulQGL1fE6jJyqLl3u8t5oP6kv+FXlXQc7RrqpDcJflD2hToE73
+7tJtRj8NoulpknJ+HKxgAq6dKhoT2k/et/axrQAnXX0Tt8KFvPF+/zq/qHqDckT2S53D1mStNJk
NmITsXiVd3O8L0ufsZC7sYBwdMOjdpNu7MHeZgrS8+Uesb/F2ahr1700L91GRR/OU29jPvyLEslG
2xvvRL+zO3DX+ouLvbofpMVKyZlL8tkPLtYAC+36g3i9mH5xL1QGIGxeHnEWW3VxH0n2pEBaGpUy
NDFbGTxoULUXu2BfHKx/Z+vml6T6zsQl2wg679JttKq200xlbQSBexQZd6bPpPHrypaD2q0DAjKP
vgxU6dBiyBBfO0Ejokx1lUdZsKvfB58KBBOQUBGj1AlK1hHcBWILEYNfup6uy2riqzJyCXkd0hvg
iS5XmpH2ujZjX9g2tl6w0v/a5o/64I++4N+OIbLpwbPPK90foJNgIHnZka43loF/hwI14UGUK6VT
4/EetWuzpobBaF14J2iqRfN1OCy/mISPXPqQMEVrXgXvqNGkv1xtqNlZ5Tpo7rmB+aR1Q+MXdD6L
bDDWlWV/n/WvSvL49pV1w6QHyg7Umcjd6DNfmpxaKsHJTJW0tcJ9RncyIO7WySHPT2u9sj9Ew7BU
fb6+JXlnQ8BIo1EHCu1KQQ99Nc8pTiZhfScmLNSHZHtaD19c+Ej0fXTkaeG/vcbrpwX17nOL4jyd
XWNWpOk15FWU3j3IPvJttG3RjvHzT6KQ1w+rBXNXj9FXczxkYFvU4T+RvimRYCzAVEw4rehOoUT4
K+x8D3QHinx+Gq77l2Cj7pZYO8Wpv/Qescp/zErfte+Zzic7n/ys9dCrj5AegsZO86McvW64Bo9x
ZixlPLeWyq0J9SLdMbIRyWPHUFPpUtUT8rYOAnTBjHZ6SPW5jPaKri95zlXhV/QtGK1SeQvRSpFZ
u6ZqGBpE0yZfGc15nWbWsI4p/N+lOYJWeXXSaeObcb+NETX1VumcBF9dJ1ef3t5fsaaL7yyV/aR7
rLIDJZ/gs0Cf1qW0GJZHpzbq1dQt5UK3DcElxeQORERyOmm4OXLHeUz2VQ4/0Jg8mIH9eJqWRjiu
9pD1AL+m1yjKwlchoNHNycyLYParStV/0fsMv3aRGW1OYeXulNhofv+JIyziMdCvwQALL/HleYxK
zeqdkAo0JGHFSozUw094b+2CVXK3nPfc+ozn1qSbWTvRe+wGRPTy0VrlXXtQMzBe1tKqjKtbWVqV
9LhJapU6sI4d8doWTylRLxWpq2BgaD9nqO5Yu+zJ2Sd+/b0/Mpm9KY/lsHeGj0S9j680JVxgwWZR
K2fhl7lSQFJQgWwMi1+m7JX3IvNyNh54C+Ltn5ArMZBLZxGkuGHDH4y0yuXudkinhgAWEI1lgq44
FqTRp/sAAA+d3cNSALqO7ZI1aXcNjwRaj2wusK19tKhPlxveJut2l64XbV3llJItaYeV3ANrX2FL
7FX23JEKVL6xqw4J+zbcLfY2FuzZ0r5N7WAMRF7RfrJ3+itzVvHS7r0ne3vylcdFmrWbfgLtNASF
VMSBAVzuXNwkYzHllQrJ5BaDG4FwOAX76ouzM9DhMZd0Ha4fe+KD8riEnY/i7dUAsHqi6a7MpUjv
zCMiBBvV4skF9RFUNieGt+cl0QWxQ3LsPjcoeYuNAjWXGQbFLHW+dQ/1piGR+/1amLQwyVNOk5dk
ccqXtJ+Q+SJDH5/tVfDKuOYtN0TFvryxqteO31l+M0ZFc5pKrGlU149CC6f8jmzFF9XPtkuX0o32
4cWevR7IM2OwPrRNH2IsOthHlHMPLTi96qDvlxqVV3ki35CKG0yyoLaYCZHu2azWylw3Ix7mgZt9
b4KGHkaSlsHSMbvhE1RSEGama0/2JKfAtt3GceMSr1rb+3gqETSGqPPeajO4UPLuYzlYT4VNGjx1
wwJ868bNhJipie+rCCsyQ3l53lpkjAOqgNBVqx+SPlq11WMVWwvp6JIR6VD3sRM6E8oSfpAjueka
X0q13beJ+/tYVXJ6AVQCS8ljicLs5WqiLHL6IDdEIUUI+0XrodxScIZqwliHla8cpue3E7Hr8hQJ
i3hEACeBMEp3JA9Rc5psSA2IRFuI6Vl38bG/Q5QCd0SQ7c57XDrXsksy0QJ8R7QMGFaEy1W62vJA
O5mjeC01+fc58tbVlO3eXtMtC5aq01MW5Bk0ji4/IvzogROFKK6fLNXO/KlGxmStDIVTb982dIUX
EWuh28rUB48/8wrQ1pm6otppLBAr+rHV/ZivF7UrUZJx/soO2qZclw9LPcGriP9qFQFEm6c0NT4Z
0JxYRh9aCa/paajmde0F9tM4eta+09PHOm0fUnSIV045Naup1jhydvF9iKIPjt1ui9BeyOSvkgdL
Bf4kEl9LdCjRGZG+dmjkatFTTbVP85r6JiSq3sY1hrVYv3q3VE+93txLc+KonoVOLW8bdRbF9mKs
NlX4NGn6/u1dvSqYsCI6doKhxGZdsFZdmhhGhtYVpG78KDJXYY8WNEqwtr4NHNoIdrFGrvol0ftD
W7trc2R0dHquE30F2Xy8mpSK12m5cqZgXZ/UJyfNorugaJeqnvKD4/U3AnURzUW0KVWR9px9Bsco
zKzN+I0BwAKHXl+2hht4DwHnZl0i4Kh+Rx1o4e0oR0HZprTTfReHSqkQBZ18JXrSVqRsrbT9+Pbn
X1qZtMGGEWppH4uVaU82yYvrHIrqqKYLY6Y3FoMjUbYxBGs9+drlB4ztuC96cm/fGcI7s9TuTFvZ
VzCOLOyUCGfneQUfjdtJkAwLtCCluEs7bVBOfdp6qu+FUOzU+k84cUu/m91mRVH7qSiXULY3vh8G
WZfOdS9gkpcGu8FoPbNUKNrqH8s2XxfjMZri9Tj1C5fiVV/oP0v7x5J0WSWn0c5t0bs3nwSBXLzJ
XuKdRZrbvyzzXy4tS8oGq0jN1CTBWBHP67hSy1Va9gfVLB7tzPDfdsFbMY1irQ7uUSg0Edsuv2EL
iYEVKpHA0IhCtLZ3D9EnoSmG0PX3/9GWtLC4ZJIoT7GVHHjqPYmnngGJb/70+6RSYsMEpRsuT8RA
EfVyWeAFWq0oKWcN+pNef+uzz6G7XVjOrX06tyGlSmHKVLNtJBoNkvagfLY+Q3jvPffHwTe3yd68
ax88ZVV9Xqpy37gWLpYmxWwvSGGWNTFr5O2D4mirYFx82i3ZkEKG1vddO1vY6JFAF/CYFJlO+yDI
u71jtZ3uxq8LH/NW8Dj/mOIXnUV5WJjUMYMLjmb8iiqP+nd4Z+zHdhU+WEjvfLPwE3c/PxQfvMdF
+dqljZTicKpNuT0o2O6O3QZEoN/t6KPvHHQFnJ131GG+D7dLcKCrdPTVRcWt64CsJKWQrOaWmzhD
hYumh+lT3+zF4G67j+/1L7m9mv8ad+lxKSG90vuQbYovcfaVU2s2YHjBpmjONKvyQ/HMmNh9t5sx
3UDyliUr45N7lxz/BXjg5mc+W7AUrsvZcApK+Rz/++JTffC2GdLEH5R3wVY7xl/TTwYDaqazMh7/
xLUshu4oVsK2JU/ehXqTVGqKrrRo6jfPY7Tqnqon95fI3lqGX8z7oUXrDxrL3+7Yiu8N4ovZFzFH
dIUqV04jiFwnFd97QjaYAR9l5X40X/vh0z5a1EW+PrfAyen2i5cwAy8y0Vfd1HbsTOFMrhTsqnB1
Cleevhp2AZWLcVO6d9rL79PfWyr9cN5W9Lt4GMAydulUXT4mVnaizl7ZecmsmO6l7qqzmn4hKRNX
0WV+AV4PfgAYHERfWgZf2k6hh8mo05cZKpTY3ea+abOt6uK1PXJnem7BT+09v+098nNfLI7Ks0cC
BWntFSxx1odO8LdNfgq5f7DqrXQE/9WmhrFN2qGY3nVeM2R3Ntn6jIDrkAz3QJjHZqkqe53EMZxA
859mn0Y/Xu79R+58cgyG0enx/RzmnVpZK69cLFleH9FLK9LdopzQFQxzrDBAaq1QzFOp6imbrPWb
rbVT6fub99mH4fNSUeVGMLw0LF04edQVjSUMC2BRwyBEfGy/u+jyiLpz/i1/sRdm4BctShcOxEJ9
XxRYrH1te9qfNoxgQOMGth3J5Pdqu0p3S/xKN56zl6uUQr7tRuHYt9gU4UAXuFpREu787t6ltagk
i/Kpi6uUAr5SVMHsCLeJDsyhzffx0XvnbJDfnbav9fyv0cOSROZtT3U4MszKcq1JJqehTbQ8rDim
bv3dqoy/s97pV56XLBHN3IwHTOsQ8oS4kvwcP0VxELSGMQlkynNjDtnKcGK45JpvZpHtSaAPtZ44
q7fjwY0TIviI/2tU2sImSRgQDjCqNeVuoi1keocU4qoTHfC3LV3HciLPmSXpO1L/VkE6EO6SKXlX
mO6PfMjDhdXc2CtQU9wVYhaJ60laTVTnbVKVyeQjMFutg6FtGSCr7N3/cfZl223r2La/UmO/sw77
5o5T9UCJ6htbjmPHLxiJk00QIAn23dffCcjbshXf7bqVBwSrIWlJIJrVzGW0wMr5+4/z+wZPBiog
FRJ1YPF7Xa8SrCMWdxwMi7rTbxm2e6FFBd3oLLtHdEO94Do+6t8/8oNPh9huHYChBk6lv+WOAa3D
RhohHPmEPeh0VU4cy/xnRqEPfiYbrghUa5JPgfH5avXDejUyv4GJakQBEztCrYI4auLQfS7nXeSg
aAodZp9FR33wZb596LWLjtZFgnLeeKhAXnKRb+vYBUzDkfjfTa9Z/f23+OGshQhrzwfaBQxF1zkz
+UjywMsYEqjGfWoimAYeymUwG7uHCYGY1YYvPrP7ffCS2cBJkBHXcsE3r77TpgpaVAqEWXNItNUQ
58us1b92Xj5v+fRfjBHswWFZwlDB+3S18CCUSIP1FsNSL8tdwXi7SKZ8DCtifhZF/tFAwVeITZIK
k792l7n6JLxkwlRcVnVoFl+G9LOk0Y9GBdDX8EajRBmMIlcbsYIDqUwTAhNiknw32vGuB9RXorUI
DnJ+jsT/L7465QfxEbmCf1eTB+w5VootHyBkHVn4iOcdUJq00jlVHCVR/4tBiP0soJoArCIxmd6/
ZmSKvZ5ytXQimmvGI7sPsUaH4ousCJIuu88OpHKrc7XbhJ/g8sCr6ZfHbt6lmXpgH7FHGZ8uzd3x
jbuo7u3T33+8jwb824ddHY0MPMtuOzxMm27yYFGTPzXkMxWf2VI/HIJvPpNcUd8c/xIyFYWmacM8
y8ZFk6xJNX32O3005779JFevbluxzK7kFqd57hEh3tyl2hyIDUimnSIWo+ZyqMP7bXxyxvvk+7te
XLjw+7GS2xy3TMLe0CMbmA2l+FKST8G25ITwN+PCvbL6dOmoZ470IvUzfykHYhzBL7ySJQjtVbwI
fv79yPit2ioOIG/HoSvH6ZvfrK/GEphheJ69jFfdnYZBiG+wDL1Ixt2PawnJbqA23qwB5uzi08Pz
Zx/3an7McexIPfkaTEeU5/qu4rkRmla48E7/V5Gx6vNeDjr+1QDScmCPahx4fYX1rAXrKhWLjOir
JJhmWfXkia+jAaSIepjlhbP4++/6o7EbACsChywsPkjNfv9V58SG99MMsBviJWwTQMcSjxkiqfww
acqafLL3+sD06tvYfOFwCXM5zK9XjxtLJxFjj9T2opqQewqs4oMnWjLjuZEfNMAdLBuzBU6G3sFY
ohGYgwa4WijNP7Nkytf+eki//UOuZp8CtQGzuHSQNYkKnmFByjzS0swLW+rGt4GZkT8Tw8w3WWya
6//iG0eyGOLzYJ+BufbqG281yuG7wKnWru05SrhHcVZiaHWfLfO/W/BxEFEJAtLSJqPX3j/J4GKa
ghEpXNLGJ2PIEOQYndONPk/d+uhp8BCiEjIQigCE6l9NtHbi+xyhwDjKKlcz8tNivLDDTJZRY2X4
mUn4tygLeH8RiockbQ+ebenMe//p0s7GBp7CVWgv/U224ctnGRXzH6S4yxu9GypXD7qajUj7V0pO
M08O/kZ7IDAKTzOz+w+ycczf3kecSGC8hyEL0DGIaLzaz0wszSvhILmjmleLFjgJqOO4mdbVOkXV
yPTLhOK9fONvikWCBaYEWgMxWKS2A58Hc/32jiCfBfZpH2jl8OcjGPn9N6zbdDSA71jiF61RHdUx
w3rG5nxJyUyGkBlRvgHKzCxY15vPdsO/TxRXz776dYU+5gZ18GxZk8//WqIin7sT6/ZmXH2Wc/Vb
WKIjn4U4a1SeReDObxBXLauRZpLRMkp3Oqw/OTK8GjbL0ixMhPZnJ/LNcCtDNFA2ACiyIewkZJZt
rXQ23Y19MGN7d987G2os/P2UFkeK8oEo9d0/J9T4/54/4WbE4Q7RONi7y9z69z9JoMVji9DQIho3
+RdrPiHAv0bsmTOj0aeJ33Jcvxv375917U/KvCQXddIXkXcHQ/GjTP6sVr4BQ67MiQaa29/Pi79P
IOp5iHhAirsMdbsablMp/IzpeJ5xnBaewGADPB1QBucSTgLBtp9mDP+2Nbx64NUYmzo78JtsKKK8
deaAfJWRnwAUnWd79oOMbNXPjejzg97vYSVXj72aT+qkDhrUZSki4s2sn6huimjw4MFYmBHA6+Zm
n6ualzR68XD9z/Pwf+Jf4ub809X//l/Qz6IYqySmzRX5733yXIla/Nn8r7zsVe39Rf8+Fr/yu6b6
9avZfy+uNd9diPu/PH/+vfn+jojyBgfy2/ZXNZ5+1W3aqIfgL5Wa/6nwH7/UXb6Mxa9//fEs2hyR
8qdfcSLyP15E65//+sOUdrD/eXv/F+Hhe4br7vOk+fXzH3fN9+ZX/dt1v77Xzb/+0Fz3nxL2TJa7
DnAIl4tl/0tKYG/6J2AI4CxGDCbS2CVibi6qhv7rD8/4p8RiRngBQnXkVF6LVvIN/5+BBSc9nBII
nkFqjPfHX3/cu5/p8rP9I2+zG5EgvOVffwB16N2bCNQF3B2oWtLp76J0/XVabWqwKjd67vwqLbF3
ct26H0pYJQo6BUujc8373i7NeTZVwVJJdR8AEUpqVrl1lqYpf5F+dO1F+aNrjeB7gtoO87gryq1q
/DQtgQ7+SgfDWG6Bl/QiVgLFYzHOXy+KqJLj5s2wiu2p2l2atAjekomdaVvBV0EZWA9xkWY7yw3i
mSbJcsz1qO8pMphdQKrB8POT50BxBXhtaFDMgV6FVJmpH5+copzljRE8dPGwcABW1ZBQ9wDLlpKJ
bMexJFvVc4uAbHMCGMzwQnNiWJuuYyEScePI9sgYNpXF4rnfT8Z2SA2vXMh6sltFU7c9aoLoPwqe
sNXI7HzHJip2qWwoGbxZqhf27EqgSNW4SSV2vOBaHapusQrinu+ULB0GLYrpgOJk8dgtBmvyDwyA
yosYUZ4HKnvTAIz9KnDEvDCWgGusvwZ6qd00qeBLrlERDkUnDp1siMbReOUYOkUOW0LTx20R2hnC
6IoyRuXxpjkYcTMd4kKz7wyR1JHZkXhRDZVzR+Oi38eoKVZmGZnrVHe6E+es3gx0BtC0+tTqaXPC
5+iA8ZAkZ54SyHcFsP8sXivSncwYHsn/90XqRqnTrSygMa77wRJlCByAcdv7/G2jeIXpDW8EitfZ
xf3Lb+4Dvox1K9vo02NlJfSOEM1Z1thOzirbpXfAOcCK1tfDnJl9syx5Y23hkWo3hdd3WO3K5OAM
zI1yfxInc/CtmaNx+sBTREn1Q4DKEDIaXJhDOmN9zb6qXvraq3stOfMuPZRtNFcspW4EFNZkZni5
swwoaelM0X3eOcs4C3DyNcZ23k1AQNHqHhF+A89XU9WVq3jQ/VNRd1WICu7sJx36qClp9tQAUHZO
bS3ZA8qN7GKL23MCo+lCtLYTZgWJjRAOYyfEoBcLZCyKAx2pOOheJQ6jbEqvd8IhqBCXKgWVP2IP
o8QabZwQQKvPXjvsUfnjyWRZT2dFUGobSeZ516GcnzdpG6sVT3g98YFeSVT2qG7raQ2kqGw7OY1V
hgCGNbYsl6jSDRdABuoneBYk8yxntfHDLTK68jIniQTV3FnbacxfOtqzhmV7zz1iHbIhmCGoIJ2+
dmmfhnqZxH6OlCMU7zYcVCBDLbLxJpic4dzk9hxXJG858eCHoqymJbGhOqTIQbPNcZl6cXIriDBD
c6yy56SPAfXWDg9OXR28vFxyOY+oBrMe8AblPKJI4OVgMrnQ+AGPZEJFAK8y2K7pjGxPKxu1Wjxn
eoyJvkMZEPcnog7vbKBdPGR+AKgNhyBgYKqyfRIA/Fupdvm0Y3YmHt4shS+rzdvVBYhyV6sLQBth
n4XjSqLBSzsA5G+sLZ6RJTj1Uv8XdxPUrgo4S0MzSIqNVrhAZ+MmaNW9pq9V39C/da+vrZF4N9Oa
wY5sa9Lv2zI+4TQ+HLMkYfeiR+3hOgPi1kiiVP7MqjHcycYclvFdnjZnfmYKaoVK6ssrJKhypPQu
l71eceE75hRbobri82eUebUv4Yi6G/2Kh3Un+tsE2ZI74lI2d9ym+B7zbhMPVvw1C7RkbfsEoWSV
X3zvtk0S8+91JmqYHoW/AoZ6jSIU2RqFWMJ+au6GeMpvNLdxThlt9zGwwB5Hx6GrCdvkyPCa9jHv
yizMqpoeM6eOV1UMXFyjMoDMX430qSP1OMt0fdh1uT/eZby88SS/9gca6dlE1giXzx+mVp8pfhsA
rXhsmLkkGadPRnPsx8F7JGOurbq2siPFjjt73bAiuY+xQd429oRMkz5OnizzM1hqeDeuRx+y9zDj
2RKhDHgl1+G4E7P8GsH/yU+GNDSezLB0MZ1PT7Y+ubN+NLFnKIh1QkgllnIxPulp4M60uKl3Uz1a
JxSCfRjxwi6MXrD5mBK+qyyd77KieukpnuZnNzyfkMD7nq90h9YdEE0tr72ImVveIGkR3/gHt1M8
vWbLgra3cLWIaGjbfqc3mbPjlc+iTEzxY+Oyoydfboc4NyUQnh+UqkntF9UOdYEvqgJWx59Cs25Y
kRkPLhlFZBQGUuRoE9s01GzkAeU3ftuv8UouegYcsFD29NRGzEvc0pfee+m1njYki4ELXPFeT/i1
sTGr1p75eaDvtHF62wSFsWYopbK+4l90OSn0nSJdR+yaISOrhI9jG15ULtcqniPyo9mngJ2Ulyqh
4l9flgX6SeMypV3wBZnS8QsWTzaDEap6RBmjBJZKv/8RF81+4jEwUpgE2oULKAkzANs1TlCdjCQD
NpqT3xtsYEeT6ub9KzUFsXWfJOW92WXsaEhKyhRlYqW6aP5H103yCa93uTwvxhMU9Sq7PE/KLtTr
X+bkqbfmBRCQmJHQvV/E9mxwTDHPPDveK57qXRquBHFqz1xjeNH7SJkO5DNvlYpxuJgLZOo/zFaw
Z+LkLgtBe1fH2qIdEemmWf5PmHENB8A1RmlG6vwhjGXamtoXRXC+6p1C+1IkrrhLxu9d5m1JzeK9
61bYT7ySBdGxn2A9OUuDxKtuA9jkdcxUzlSaO8tOAYlb6ObOkT1L8lRP8S5SlLTQlhc91euT/mTk
U7LrvQAbUdscFg1clEc+xS+NEog2GHCc+IunVCZMzzMlKBAXBXhueR0iw19uo7SVYoAUt09MJCrt
9+o7thASBYP9OTf46jseaKKZFA7PnwnT75qp8m99j7F9zVFTXM2a2HY9t7nl32J7mezLV74Pfv3K
76aknwHTd5TbtOfBS4I3+opvxd5zSr6jjuApaFKUhMEEauzI68xw7kmePtVlxBIXccC01qEoJw4l
Vo16o1VPKWIHYoeuZeOOinm+uW+QfFZOSGTTBA4eZcqLMO+CfFvKg0cmLH1JdQvleCSp53562xgA
o5eUkI1FkJORDJnYJs7T1KQzn4zIeS+b+tibfTFrEp49l/iJGHGHpwxHkeii4To/ibOpO99dA4GG
h43hYuBd6ML6ZMelEIhEOsYil8YK+aYAxRPnQ4QtSjPvtc8ldrpE0wdqAf8bDqw6SYxd+9q4gEhB
wR1JN42N3WERRxawrDcXVpnj9UqTzoqmxLEPWsLtAweWAbNovbfH1j6YslH8hNlpFIyGPbsSKOkQ
pDjZmknUtIGG+PQp8dID8n3YPDGzx3JIjLUjnBrg1m19tGRP8oXtjquzLmc2P9ot33Z2Z95Ppghu
PC/ZVn1h3Vt89G+krNT9N7JaUrbdfxH4ziJhauW67gu2VT3Wjy+99LV3kV56ce+xLTfravn3u2H/
vVcVvw3KTdrA/gFuDLLXHGUrfrMZRllLnY08J898RNkRw3NF2E4lziw6Di6oaJttFVk6xAidCgEi
YsIuOVTiK0XmUwSdndWV0iDvoTQv6uqWilS39AvnmJpWtkhYMx4A3VCYKI6WtodiqzhTb40Hrthe
wcgi7vUBMA51Cdu0vELJYcdqQ89L+XIykvFwFr/cxcC5OqyqzIkEcmArH862TmurncFEmc1VVzW1
lgLVKY4Uofd2tXujfFEbpYTqfrDV0igpCtxOsc5d0iaYWD0L5YTrVOzrPB8RLYGsHw/WiL3iqcbB
WWsIVdfvvV2hj9XapQ3Kz190VI8GzcsdFBkUTvBJLR04MN5vSPF2AmgdCPZA0pDYlddmbwqs05SN
evWTN/lU25FXBIuKjto+9cubQhu6taLOLM8AoEcFeLh5DPCqWXqmpbaSM56Mm96r1mPua3sro063
HAPx5jZKoHRRVcueN6KHd6Go2IyJSfvmmPlJFJWB5K9dPDYe/o+tm8HMy6eeFPEsbXL9TqcTKgwJ
jezLQmdrM8nLNcD/rD3HrikyelbdWRnK3Y81jZ/kHSn3dHlHm8T85Fu0WtpaYYUIMc6ebV1flkM/
PiZdRqJJ8/qNkbrkRmmkldsfUoYijkgIxqQl56fBbvWdpyatvhyL0LHidHGRXBSF2aZzK+7yWd5b
9W0wiDAtB3pnlwG9Q8gx8isDv14o3qtGM5R8bgzkVEoDAuAT84VJSILsUpCKl8BVvygDbP49ZXKI
X+kcR/Vbpah4WsDYfDJYfasEl3tlynKBROrQQOb2xi5pVDZ+fkCZLxhEZM8zM3EonBxYfGUcXfGV
hhLKK5Xq5SJECcGKIq98va3SUHylZibD+baKdXX5+9vWgfgsdEVFx79biySAqYzPQhEdH7blK6cL
oOaZExSN9oPXPJJYv1aooR7c3BDtMFdrxGUt8btgOPhPipHkBVTVmjJmVjnn0/Sir3jqyimZhkP3
jIEk7ypXqfO93t///NCEeX96mMD4kNW3mWw670R1u7w57/zk9g9H8Asn9jN+U7CdLUvBYBa65U3q
3AVaF89rWyBwhATOXT65bOuWJsqlS+lgDM6dvMAmGAaKBYsrLuinMK3rfKl2qFrA2zlWCLFSJLzz
7dxMDbHSpTGdkr+kyvJ+kSrLu5LqUvnqWoPr+T1wqrL1VAx/ktHMbqhO83Ojxd3PCZlba8VSwtZP
uzUzqz8zo85vUt1EYCAiZ/FJMpG3C2ahDo3c1bCu5rPRHJ0jIA/brVc7ReTUJH6qPW1WEWo9ThOZ
x3EJuLWhpXPMLfSuKy16Z/AhCuJGOyrWkAwCm6yCznuHYYprezMKmhZIUFrSzRxDBMcS7rKjJ3uF
E8chrCnAoX0VDDyw96U2zZTaha9u0jZ590YAW+EUWrqGzUZC7GnbVSWsGxx7claIG11zn5vRGx5H
uF4XgCMcl25RjI+kFUcXoSknTukn74GKWH37GsAqBug0IF0iSsLA9vrKBgbEd78C8N/wY6hg6dfD
fNDy0LUHZ4992q1wMlLMvMb+0+posJ2Y3t3BbFuvuJehIJ8kVdMVX9x8Kk+KMBOMGxQTJAtFUiN3
9jFzbhXVkry76xLyJ0/LdoukuuIA26p9tnONoxaJvte2yoZ1tlWlfkAXtEsRsP+qZykrVtCSqAyc
uZZu1CYsC3De4UWqz9W+S7wngzHIgDWPrEegR+2tVNwp475qCp7dxF1VHBRF8BNEqeW50dkbwCr3
oi+M0ZqhYBCif9lgzVUvcwf/SzlWu17aaRTfHrm9CRrif2n84ppv9TpWQ5ZUM0SvxeSTnZyh0jjf
/6YyLATlqQIE5wE84uo39UuzbsYa6fH12PvznJBq3WTtgQ0j8u2GnA77GKUU96oneF6v3ao+4KxR
OxulLMmsJ2wMA+uU6qm3DwTqzxdBQDeN1md7j01u5OXZcId9VBBWSZJ997Jhy9uixvqKjCCv4+ZP
bxwRq6Y7BxM2wT2M+DksXP4IvxIWJIBN+n7opmN+k3s8DDzU6MkI0u861B/9ZcKzOc9Hms0mudG6
NC5FdRtfNhdelxehDgT8UCbfRQFW9+YkOnedE4DSo6Tpg8WomI+F7aydVLMeGtffETMoTkje6U+s
IVtMgfxr4R09b+I7/Cl8p3qq8acKkAOsa7aiToGPJKVV0MFDZMb68nykg+PpS1rUZHk5BKpz44Uk
8gSpzoSvuoqlNFwNPnGna9Z1EY/bSzN1xbhFOMYqyxpzhRRy1EW9SM+0R+Gwcsm0dlhvHycXqJl5
Vu4tSSkW0vnLrd4Me0Vhjnnhd0JPFiPiDmYXnlKBD+cJAcX1soeNt/rBUNg06pvBXVtAi0N68hh/
y6wc6UJuMm7FmOUPRsXOfEGIWI+UsQiWOfrNQhhFmCFU62hnuXtr2M29K/kODu8LHgxkmWsI9Bbm
SKc+JOVgjNtu6N273BLJfSMWyvBk14YilP3Ipj6VEkWkUg355xe1OFmULKDR3x+OEMZ/tTc25Nwo
K7gAdFkH7uRVjNdg9XkR5JP1I6N4XxCY5e9Uo/kTW5QjorsvPJs2SEo3YQg/6+Rpqu/w5jmvVynd
K1LpO4j+CRGI3C28srkD/tG4YV0Aw6hsRkef2TZ2IheWm9R6OJZmvipNYZ/VqOXyhavX/kzxrB5J
mE4ZlAvUMkEs51ADwGIogy+lq+mRaxXw6EqymOxqxRufYtcJko05/IGiaEJFtii3dex0e68oTifx
JUZgndRUTeZ2K8KYdxMHyTPTs3wLkNV41doD0L3klnWU+88rni55/L3ehac58FyffW1X17WWP26d
3kQpMQ2AdDzjX+uu0yLDpFhSRpR5BJRsN08drn/Tp3itG637870q97D62FLVKTuU3RuGfulX1IPn
paMHXzalDnOurlPgYqT04DplpodKqujeHw44BdhrrTJTPVS8oHPoodJ4M7PomEdvris101umPuIA
SkrTozU1T5MX6F+Zi20aEC8QUSXJqujtpcdpHimyRhmoyPJ7sjwrp4TOzLSrtoqMNYBvObQ9unFl
fKW8ngGg9FdLWjgTERZ5Nzplsi9c41GtYooF39wWx5vk6InA28XcPtmjgJ9T7ceNbNLDwoBF8LJR
v+zKldQsYRa82q5rRBfrwUj8TTARzD5NO7JNmdhrOuhZyEwfHsGx3lqyibOihsMQvUlwgdkumF9Y
qqfUlIYiVaM3Xr1FdRPAq3KWhCxuUXOEeFYkRJI8usiBCJNpnPa8j8nXYDwCayh51IlDthPJ85ki
zSCz58AdydaKFE2+7XKDnFjFvpHa/c6NEQVJXTJsAiqy+4am2yrtxifFTyQfuP0f8j3Y1DeJZk2h
cocObsAjRSqfqPKGKsHFbXrhtVOzKiZ9rdW6tSc6UoSx+OlweoO8NMErSXQnC53STpZKGuPoO561
q9Jk+wlB/kVp7VnAyigebFk0zPL3A05hYdz35TecGwEyQV2y7WBfvi9agpc9Kb/ZqNa+ZGbaLOpJ
L76Vpr1PsLLf+TYNzpdPUu3q8qzV5oqPrZIdOQnbJaWvvQl/sESBLMfMszYq/AE7AeNYT6inIoMm
xtxrZs6EXaLfxvzotffJQDw/hA0KhwM4G2U+UBV1DA4sxUPILzwY3j3Shd6p5c4j73HyCWmhBbf2
eJpg3BMzI8i1OTetZOFYLb3Tg5JIYSljH0jnflKgCbXRrlYIEwYrhEih6gCCjyUEFORv7GdepuVl
l3fFU0HsDnGQtbvVuySvQisx0J77LnGcLUC09RlwCYFKpURnBSU6N5VTLFmfpCGcn+Wyy/L07E4o
JOljbEbqyEWEWyyFVqeROpC5nXiRsi4TtwFeVRW/oOIZVK+t2/vKa5P1hX8Jhej/Eip9FRNxUQv0
/p5N9UmYeTjlPLnnbIi8LpseTSPFO5VkGiwc1fgY9NMQBrDxHnjQn9W0yev2KPprztSGB7sLfUEc
Izn7xxTvshO6srZflK+2U1fk5c5Yp5Kzhf1yU3Podo3F/GMwNAfll8yS/tbQeP9gV04Z2SxtdoHG
gx2iTGmkaSx7rK3qkNRw07TKQJzHTXwiWEtDo2jKo+1g79ub+gar9vho1U62qscKXh9JKjUToUy7
wujyUJCxhFl7yG4uYzkes/sOpWA258FsucWwsjKccZWKagDDhpOyK+7bXuibC/+iq+55fmk0R5zv
xwQwceqJVjMcUvkJlmhjjvz0ICoCh51UY2bJ05TZ41ZRpDf8G8IfFaGuoR4x1wDbAWKEvOaj+ww5
/6wgCUASfnuBAGqmI9kdFdqkEfrq1AL0hDojVBRPDTUR1T7mdJ/aQbwf6jGbcRw+5g6yxuu5Yn4k
VoKmcL7VtV1s1UGzCY6tG3cnRXAAPc9N4tOlIrWhNfY6GU7nQy7n+q9SePGuq3xnNRpOMiPD4PRz
FrTx3CoLMe+r0V2VrH1IcPSJREIRwINEg6Nj9wYSKCbrwc9ttlE8V9oH2KjBT0TKpaKm0W5lrB1i
m/quwAwoBEBkchLYtz6dIvVHZSYsDzp3aaROy0S09BaO7BnwiPo7pVHZKdxweYqQcHmULlFMZgOY
UwwxSRpWCog7nvTL1J7yXWEP8wa7pYNbjLCRlw2s6gbV+yhuNcBg+G3uzpWo1vSnoPDtFapkT7M4
Rnk5wH2iVsswGCfq1d18gnHnFPOxmw+yxyRPEN/ca2rb7nED4Cl2Ald6Sm8casJtIptaegkVH4e+
G0VNCYAGKAu2vsu9m0nrvqmpoxbxtOgKLVsaFbCr2oa5a5qT2yYd6r0KWWvMnK9pUJHQlVO6arSM
3HLu1XtFXTRUyJu66vUeSiOJhzG08MaHl3lRTXamUdN9Q35esRXpdSbdw1SliMuUqeZHJSPtz8tk
qXqlve9qv3IPcrEqfMZ3FjyuG5wbEQwD6Ii9bggEy/jpAHsfRXi97rCvwFbuwqwpxfcya26C1CZ/
us2PLh9dREEYRSQQQfgTWJdPuRvk32LuAi4B9u5NYeJAbWqWtx+RBL9nXuPtE6cW69zgtz7PUTiQ
Sp4S5P6dS7EH7HRNHsCHmM3yzoyXF9MccJsWIuhQ2ILe+jG1n187aczOHPZXR4oawztqtONbV0/9
vUbrdgr7CqbF1tEqHEXADAxEcM5LwIYtUG81uU2Y42wKfUhC2jZ6OqttB4V5dR4s1OYAs091y8Zj
qvnLEkFsu8v85+HbQNou5oTz1NfVp4b6WuQZCLPsE55+gf6jQez2R5u4WdgZsPUDDa/eeHphRWUF
F4KXAaVMaojWSOZNVfF91rbewSV2MeOlZ641X2DRRYLItsDJdVvJRpGXpir1ZW+ldH1htS7vlxYC
1KevRlW3S7h3IhjfULUD3sibAV7WG19jqDo2TN6y82yNhMJn3YKWrj5TYlsqJgNlOHnEcGSWbOkn
aRBanRUsWVpNGyPL813KG2PRGhUGj23bs9oh3kPpOc/D5OS/Cm6FXoAwvhAJyCutrIYfXEMshdnW
ZD7CKB76najuhEaBF2O6t2ntl3eCtYDYbTlfKKGVNN6RaMFCCRUrNnItbGCQXCtS09N+68QODvg9
bwrYadL7lFnpfiqLfF44iMddlLWOLJ4Mzj+awpUIzD94DFVXMVXDpfjcA2A0MtJyuBovOorEdOsu
fXvQNpxQ0wsHuwIgZcIeBzEER1JmwbGTvdJMtJnOizFSgp6LYUUAkxni9OLNOEkwrfjD+GiacJwM
3kPRmWQbD0U9Awp2WGY2m75Oua5j4JrspJpYu29JSW40GJ1PjZMPW2Osni5yq7L9qC8Gc654pl5/
98XAsFHwEGCGQl7ATuzj4nvjZC6KwZlil/S6dzCMsZ9hpGTPH2gUsW4s+sJ+tHA8O8Wwf1o4ZNwr
ijnI+3ylpAw7DbicpaYwtOhCSdnouvxXBiPuNhUtu2kRM3d+38oURv8BltA3wch53W2JjYA9UmSH
sTG0r45fz6pq6r4Qre5OupGv01RoX+3cGXallRohagdqX1nRe0tW0iJS0pTReg7QAkQXFwgEUTHN
pkjTG6Np3xwOur4Ty4qwl7+AxRbqR8achTX3rd0wmac286YUv0ySRqgNM8Ch59cn1cBddhgK4UQN
qY+OCqqoaviDadLAeC8tbWdmOjpi2ZnwpKEiF5YwV8PZzOT5TWF1OUJhtf7I6FpxLuyLKjWc7EYJ
ACg1SFXd04JlVyA3YpUI3YxgI69DRJemv+r/S9mXLUeqa9t+ERH0gley75zptNNNvRDlKhuEEK2E
EF9/B3Ktcu3a554V54VAXdpOgzSbMcYEuMyp03fCI4oMgRC3oIwB2XfkdBwbxzkQKxnlAkaitfwE
mpSQZ0EhmpudkW4/ZNEf/f7oFad6qt94xr0rDp+FXXq/Ii11lC5ikJOuJu5SpOTFGVIUlplDMS6C
oItBtvXeNIdMxEukncuNaVIvFJuCEtTUnj8t1J3eE9ciSRCl/XpwavDp3BipwrQLjjYKwZ474oSJ
SkX+hnfvfnBYdvM9HGCNy721Tev2pOcMF7zpTd9Z9CcpPVDHWCkfQOG3NjLXeguEzHAtp0gmZkoB
si8wava3Uln4jww5wGsuH/4lBm7qFdV/IE1caFiAZ4rSTRAQgFjHX96YB1xn5sRN+Y1SloRDKy+O
B5Y9Ey7bNz1rE2BoxNX0NaR3sOmXcmOaZgDqZX+vGi1nq+tYWA9BOCQV1DDGGLxhX37dILXO7z07
c1eIRiEjTDzRH8wl5UG7rgP7+2RZ/aHKyNgkLnH7A7RGfk0xTb8SWGduvxb/scZ8zqj/tUamye3/
x/dFcA6B/QMctA+U1d/fV9/Zfa64p17doeJrnoFk7s32hDNfzF2TlzjWqS2uHSUoDzwP0NmoUG2A
AeQB+g2xPMjdz52S0ejEXY8c2UDgAtUZnNHQOf91N7il+9k3/r77v89TbrcWQQahrDlPGQAQnOQ+
AmvGLTbNzC/YwSQmTRNKzcUfTTP6NflrrYCUavLX5K9m1nf4QaWVLuzRIceorutzpNmWz8l9c0G8
3lvw2PM2CMDmD+UUV+eQeAvftdu3jmkrAUZZ3IOn4W4bBicyj3wGv8DzkmIcwp8sTUAD736GTFoJ
L8di3zjYksOmh37sWFYvmcaWb+WjszHNaiSPVk2gsekiGQfk2B0kM/kLLet+m1sSVAPTLKYpCVWq
T6oY9JNXvRd8ql5UWVUHz4/mJxsfDaYBXdaRDYrrPKp9axHnVQfAqD3CncBvYD7M5jRbm9/gs+nH
j3U0VPcyrtprPwR3qFQdrIKgoDsJeOSyG0mAlEaTXmgxY2RZS9/wcrzSqPYePLvwdiF18nUPIehv
EXmzBMnf/lqYSudfgGmfsnV/Pv8IUUEkHMgnSKpD2O5vev7kYde04pA/hSNskSdUhZvrbBchlLPK
pRxkeoD6Z3rIh/Y+zzJ/Y1qmH5k10iVfbbBpEHkHDGyrlM93Oizg4+UQqVoQVzoJSad+5w3BeG3b
sLnUoVxkXamvpquqx2E9WJVYmqYZ8N34IewkYJ/zIgJyzrHPp5tpmcuYOg3IXYiqDID8rgoXvCUy
9WQDeYFpNRaA8cHIzBedLcpjADDC80iBSoi4vgFJl+3aghSQShoCMaNhQO+GjtLSvMSfr7x5lalA
JTG/O2TSdpMAx9KmiKf+7CPp9XlpmO8mfhmUfwzk8xSzAqISfGMmo4Dlm+OlIfgzDfhxQyaRnIpZ
exC/7zozYtpI9EbRIorIj7GJAfieJ1qjfSfs8PJXHMA0v/qoTiaAmI6mBxVsstNXyEC4WYssW+on
eVTlezBArKesSL/52PvPpiXFufTr6MbdlN/bJD8j7WQ9uTIfD5CdpIsukNYTSEp0EyLU2isgJ68g
4FRX7NXFfY9/SM7s4MEqcGlzVUO+r2gPpo83KMgouN6kRTMcrNSSB6vWwyEuXZQM+mqbu6850Tzb
NOH23eUIMruDg/LsxonLEbzY52lzMzAKA5wwd34u22SsYyDNdQNnL0Mo+WteUIMB1lvFBPPA8c8O
DYJF2MGC8uamudgiC86V39zPaNO97gJKEjGw9NQNafLXtKIVGqWlZnacPaX+gfVdfjaXCqXa7iJ9
MQ1EAxF2RmT5qZbutKsmxf3EjBA6J598B2HbeWmMh+kQieKEHae4jj1JylqVF9NqQsaRv6DzblRc
zYWXSHFN4FfBvPinz29y2PJNtOBsyE9Vp3/26eDdWNhEptXQwrsV1vRHCzm3z1bPXffGWPrH2ABS
1BKhV77MmnDaB3lh782dUOP0eWf6wMP0EluVAOjLst1Dh7nZe7UDafGQyKpMPu8dHzxFDtmDhCDn
vYtarXcjl+XRjVLw8Syd3knFp5WFVOe15g1d+lUublXQkiRVyFuMA30v4E/+CCoHj/MIHbKCFok/
UDgdfdclhGU8A71DHnlrRW9h3n+koYheqriOE79x+K0GS2yZRiAj/UvC9G/mLkpmRjacR2yq2ExB
7P0LXsXCNK9U25NbLlI7MUevamS7KFVR7k34erTAVG1su9ybo9eMctr/GrWd8tfo11oz6gbjTrp1
c/8/rTcfZxbkLhDGQde5+lC1ENGpRF4lfzECQgk4OJzhAbWOTBArKmJ19F2KkuRUqlvTpd0ii0N1
8+G0S2AdLcs9+z5tnqeITvuR1HNGFk1ECu1VlHkamySaYUYA825Fe5qgTP0cBPWi1W25kYGIV5nI
wy24P+0mGNzwJqfgahxBLaY8iQB4fihUEGz7zG43mSjIzRq8KwVVapsFub/1RqjG93X1GliAjVOY
uSffq9xDDonGVVyHwxPvwycT5f49lffVr6kow+F8To3i8blWjbUEY5Kc/Ai05KVTgjtV1PIg4hw2
ndRZdHKRgj15QkVvLp+uIV7KN9tr30k+hq9ew2US83R6BmsNlMgwHG4jAQmDx658KAvIhbUSQQrb
EsMqanP/XFXWsAYuNL9Lu8bejNIXx1D5ZOtaY7xHsVm+h6rZuCNK2YeobeutDkEGjGlNN3JsyF1T
BNYqjPR0cYEKRQpQyWtV1OWyoJF47DsXvrxbqSdsXF4i+ei8UGKVQE0o6xuZphf8Jd0PGAAnMrXk
PVB87UsoE2ZI2mxbhT9n8KvyrGvd3ldN+zYWnvPqZD7KEGVOu2c9iJBOqRLTz1FAe9MB27YeM2K/
5lmwzcsof1TyPOLl3kGDptg2oEqDKdXTBZJa7IffyiRvmXzXbZQlMpTNjaZltnYDyzuItspOURbw
VWm32TNT4ZNC/fp3ixVrKQN/HdaFu9XwaRa1x+SV16m39qQ9HAiw29gQs2Ytu7x56Dm0MMvc429B
O62dphMHVtNyQRhkgZH4J58X00SRTZQK7oJ8aQYgcqMgijrPsXmBWzPp8zael3tiqg6M/vExZnJE
hVoQuy53rhVDXVrZ3V1qU3cvw8pdZ0AtPgLwWOHA8at3L39VUz79qHAwL8YOdfjcdqogiupHW9/K
3IuVR3j1WtK+9Vm3MGuqKPqQrl3fGu6ztcSjdwg8MLNRwowAsJ6PCEd3No7Fgu+xGz5ARArWx3zx
ZivF9Hdyevjq+upHVvLBtFTqgtpS0v7zM/6/feZDzE8Yh/KFe4AJhDQKlgBZZ49yaPs7waOLaxX5
o+kKA7HvkUw+23NXFHccBEpqb8xgEUQccDIkA0wzdjXiceHGJ3bRL/oRsiOC33nlJM6hsMSDyOkh
KxnCWM5QbltoVa6GOaoF6nSRDG7cn1vPkw+uzP6YJjWQljx+9hjR2wZhOh4rYNbdNuqOYwDsmrmY
Jmca/78gqJYIH3mX1KmzS0H3oOYiXmm6LBV88+xY/OqbZl1AwADalRmFldH8SzUkxBn+MzsUgTAC
PUWozKLoE7Q37b8AOK1X8akuKveG/CeSMWvstc1eTdEmRNztvp0P8imON6Bt/mrNY1+teczMRHER
9zb+x8z/Xmdm9vNn/v4Jv9dRZnUbhWJhSTqkSKekUiG9Eh/tfgBmMgr1nekxFw2w1MYqSkgR/OdA
H5bwAkygOIo4imh01R7iWACyzyk3vOD1XdChutrcMhe/p8EGG0W3cIJcMSAQI7kY4khv8spZTMAt
gQMo4zPRNN1Tr7inVRGfTZe5syjSNTKbLJwY/wwgutWtK57puyJGkTU+uZdstlo1bxtUvbFawE6q
4CF3CvsA+4ElmrtvHeK8j9SJ3ifh5rfOGdRao/bR3klZcOf7Xg7EcNbvmlrFK0SjwCwSwZU0vHlg
TbVhPKyfw0oVx0AiNmiaI/CK2LUCse5Q3v5ZTy5dWM4+rBt5Z5UVXyIm5YJtUod4zVVQ32XdanJ6
QEZ7y9rBlBCrgYMEu9HT9D1wa5VoNogVItPRTTbu1UOy9QcfkEIZazACAA0Kt6WHTPr/MAPRzXop
UsfdgMjjrKdGIKnhcuji8KlZ8cbmTzjLfoInkL677qsUsr+UYBb72xTCy3CdGlRMImVwUWXt7AtE
SlbA3AcvNsqh5GPAfzhW+WsGfnt7P1MHV1DA7E994/eLnDOY4DPkFyF1uSg7+MpuA5ALMKfUitTh
EyKX5jI7Uj0eRzuD7nuPLIqwevBB+yKAcodyPzLHv0OYmb114PaixEKcPkdNC30dVbJHPVBnmeKP
uZQ0FusK0PFTkHONCgyAsmg6oLLPGNTbOqqjE8KN5broIAmA/xhEGTwklHXGw34NG3w6ea0GE8it
vV1mW/qFjTgDmjFGzDztTiPYNonp99N+Wnr5iGnzxjW24x/TbAZ9czHvYJZG/axaBL+mMQaKN4s/
cLSzZx9fIUQUutcMcgerEvLaR8gZd3elw9JFBprlmwPlkcwOf1DbrheTYDGQUbG770VH8cu67TOr
+R0PWfiDl+V7ZanukbRt82+mrylD/0csAVsVdGx9d1a0tVE/3v9rqxIjc0gpa30DWie+dv5T5Els
vJDL2AdDDMZAydpXTosmCS0hz4NqvfvRdSCtgX42sdWg1TIH62jhNSPbGUfENGkf/Nk0o2EtDi1t
7uMpKo+pQ9U678bmWnasW4yIdrx6fLqnBpcbR7smIO1HHzbfPV1GzxbohwuuHL5D8udDoALVwbJ7
JG9ko7/lpLr2UAx66Ob+HGD8ZeZ7+ttwbIu0PisboXfj0ddsstdqqrOF8fdNXAAJrvFE3SbYhSXx
xSaobdRWCrxiQ8oBliWI48hVRlX3K5hOlLMEWno4kqLKYCDZozqadprV6piNgURWYiz+HjBTwibE
EjMRxY1RHyAab8IPLwZJaLCHYLmXx7nLAmngPm9ICYmJSKG0nmufIiLaFXSl4QzZdgMJEDr+FBSs
SjcLPkjUXos0sl4gKAB156JzLhPI6tj/HcTifi+nKTBjZjm+uc/lYZD5Hx0drpOns7P0UxRzpWN1
7kErSFCurHrpOgoJLBLyjdX11UtOwleZ+upC24k+xKB0mm4dV9EW4gmQ+JkXVRren+926RHVD8Uz
rbe+l/KXuG7CA7LE3cI0R0s/gG12LmZBoKpL70gRtI8ZKhkclOMNS9MP6f8zQHXtoyf0soonJ7HL
Zu0LARMclvwR4PE/L199NhEoqVd3XmKmfA2YJpCiagWGHllWqtfL0eXlfdxW8Qrmho2Dkg4bWvD2
mLW63jGYhXsO5MIBGuzt1iukhEYId9Z2NkSAL098pXkxXssyhvReVPU3Juo0GR1HvqCKNUt4ob3v
bjrngJv6vWv6tWZpmidTsEGpo5gmnk4TyTKaJXaNJExKxA+Z0QdvmKriYwCYYmcyZmOPvEAq2b09
Z9PqiO5T7G/3ZgwZnc8xbybF/x4zWbj/XhezLl8OqnI/2QOxT0OASuN8axCY4MZ6+7rJQUWc+bsi
I9baV2UDqCueSPkQ29kOZnz2AaLaLk9r+opYCCp3WiO7K+PS29uQtlnzwiUPUYcsNoU0y3sRLvD2
k5+d09rJ5FbWNXKmeiNgDOzHDHJJWQt7s3VL/Vq32YHGKKbX28zbEETyEgQ+sw9ATnnlex9WI15r
JJefiWTNso3kdPZIo7eT5zY7D4qQa2aV+QFKKXRd5r1z8DqHnmzRliuAvtizp8on6ADId6Bc1pL5
+XfNoNvRhDq/gBiBnaat8m3WDd49yRm0xbUbvBH1DSYz6AZl5akTNTSFEIWtD3N+Us18BTMARNCv
O9/RI/QNaugL6yC8DEq8dk08vgyR1tBW9RFrnIFYwvGXtrTiR41CwEfwmujCFj59kXUBuBoej61p
xlN3kn2mrl0qxL2q2YM7z4prr9xyoSFKMzcRvEPk08p/VIGSd8gn4KtoQEb6AklNVBNkmili+b/B
VlpCQRCSU2fTRSpCt12Zb5Ar8A4lG0G4yEi88ZseO4MN9eTekfKRhWOY2N2gvomsuUddU0R2GmvF
GKvzBMqxB41KiW9ickA6z6h/s6e7T8PAYj+wUT+lwveeG+FMW8kryOnNzTge5MKy8KZ9juLPQoWB
8F8KbZjycv9x9oWz5jn+LxFxYvu/GN6OmkCRDluUrI4rB9gmz1vodhrOtuJs36suXYMcXD+mNcwS
3+XkZwNcYCbwEn/N1WDx7jS7g1mA6bSpHps2h/J97YVf0znULD8/ugS/cf85d/7oYGaT9KlwF59E
7WqSgNSX5UEg4vveCWc/ypp9E/3gL6goqovPOndbw+/YZrVTXDJwpBehVWffOBjZGYxys2hQhCEK
CpzGBNyEO+8ETcDpI8mKxJ3z8TkErx6ZQvJ33kHM2O+WZtPfY/M6oFzI8l8Cb//tKIFx4kGJwg4h
lglplb9gdAjfpD7ghOTRQ2p3yaRmzXMZpAkgZmwDoFh/iGwFJrK57STSkWK+fI5Uvo4XplOVPTKR
k44WGQ+AJA2nk8G5GDiMufsLE/NXU6lAQ9lAhP4WZCloA8lhgAE+RA9QZIbRGQ3y4FgtOQoWDqse
sg83SJVkyewFvfPmCEmN4KdZxC2KRaSQa9uDz28W9SzDa5lH3o2UDUz98uy6Tf5TKkimuj3ekjar
F6EGGAbsvu9EhNNL7AiIuIL5cbU1Awmc0fAkCt/agn9o75jN8lMAuMDan5S1j3P/KU8RUCsBsjki
RBcfgA8t1haf1GMFThzOSqXfU8CbhY8HBHg84D2G4qZYHKxo3P1ahEA4/VwEt7X9vUgbpEAHqa6u
dOnnomL+SbPb9PmTUtdSj3YaIkUCANAGip18VQHYSZ8mkX0HJ8w5Ko8V+6kpYhi7iDL2KWzZfhyz
rT/HIFvPrhOU4Ig/Y5CQl0LZVFT4bMpgqWzgNy3LCV+a4aOfce5CinHdIZ6yjYKCzN2tV9SXzGcv
nPAU8mhgpve9+wwZw/TOdJmLaca8XCPwXhz/6vd7111IrrpVpa9MevqQzwKIyICAOj/ffV1MH8uG
ZsuqI3aoaIDfZj9UbAYcl2lwdObULgmBp3WjKjy6Q+jezKiWdgA+1kPWjf3O5cx7ZlO8RpIufLBH
kt93uXooZxIYVKfjrcNZCN1911tZEnpAddNVW4X4+9K8tU6kq22sI/nZNKM8bHapozdBIz6C2TUb
AdRfI4wTogtNq3BOLfCf17T+6WliHftYk5MxcCGMS4ndnj5tXjcKUTXKH9xhieA0zBkGdTdlF1BP
63Ogq2GqwcvMlmCr5yhOkfOHYCr+7J/g9Y1VwB/m+YHk8avvHksNhD8X4Ngyma988xtR3uxg+kdL
5Q32NpwC/AN4PiVciOgkWF7fLJGtjJ+pK9nsOOLDC8Vc+aDHvNk0kVesTaIwZdxLOPPjI8NX9lwV
l8Z29BPQZ4+fIBhgvaDF61n2GrYx2fNUWqdoQDHutBDtSyDYJZtjnUPR7ENeBa+KjQWA4jE9Q6w/
hdB5329oFvvXsirdJAJW5aeAtD7rPypwHV6r+opgcA0S4T83lvV3z59DFdALRfLnnKoV5NUGuc+k
HIB9mXNEBOHW+XGqeqSMXOpkazMK5XVAL/VbRJJKw1dP8e9cgEog7kpK2FEGNYX2Wk9eJUdp+FI4
P3gt7SR22HRfwkgCEDCM1iVV8Y2L4dHM6DiFw0rLm2jKdiOjiu6cUrZXOQffzAwC3YEmGPSpwZ62
FLPeSDdflA0yjZ2jkl3k5Bp+fVigk4TeopSkuPGR3nlu2V7M4VOjhQXNxTzG89hXS3jZH63f69IU
D+L/fvjEtqmg8p/n/wy3QebHQaJuFoBFGO8PFoQXWL2V2aN+nOJ9ZzlK7igHJimO/WE51EV4MMQI
c5fJFA6QD47TsuhTC1iyIV3LCpI0IKeAh4/YxKH1xwjZc/uRERavQmxVG+2LYh2mFaLCM7TYgIyL
WalI1NDOaUFYoxDcOYTYWZ+IHz9VEXPPpmVnY+JVxSOjiNqgCke6x77dLbOKBK9gXP8kAMrdN3Fv
3bFpGBMOhtmdji0ocLPxPhdDD/Kf/Ikq5/Frh8gasAuDfi48SRe0Ky9MZ+quLsBChx58fdfFJN0W
jup3HbxTDh9ypWU7PIyuPR1LKr85kzs86LZyF4UYsnUYI6vQ4Kz7GYd94uG72zKnQOneVLzpDjpw
3OcNvo/MWyon7r47eNsrtyHPvvbTDejA1SZsG3mfh82pBJT3tUT5WJNXsgXUpbSq8wsp2ntl5cVu
HGl4SCtwUcwFxycQinULubWZJzTzqoYP5eK8RYaGtvFLXqcQ2vTs7hChXjyC6iGOUklR5TAY23XH
Uv+MqgbZQqVttI4UEAUJWNtQFJKMXKPUPnuAwX13AJhJ6qauEpQKbuDw6HVtR895UA1vUUTrpFVd
vyomWWzCznYW2AHUcxyGNOn8fPiRgQ7fZa1CRUfvcaj8+CMYrHs4xVuB7PxSEzAWNHMXQjgiUTyP
NswX8aEe+3EbRtY+nepq5Wiw2Mt+SGygq5+nSo7rAbi4dZ1KeOCVOLsN8Hs9QIdvkqlLhGTrO1JO
iNmQeJGlebSGXJDYl4DFGLYfJvxDC6z0NIC2UB7HLC/uzaVtbedgMUD45i5mWd2C8ihYNUHtnBTR
4B+o5mWMmgtK6zSPQOU+Ol1cniGiZN9qy3lCFWJy5xZNf9JBdwERAJB+XhRw4d4LW1ZHm2bXGLzu
XUY49UHErv0jamzKeDXlIX9VIaLGjbS7tWlaOjxHDdzD0B3UnQzFmGRWVb36VkGXnS3zgxvLE2Ca
EfDPULhKZyRlHuOuhWYTa/Jsw7X61W8GGYKYCNfMU0wbSljfLFJDSD7VN2RGqnNbFjdYJ/2dHgu8
SZNy9kr1w5MdYacGNJxvECT5iXNX3fNo8E7jSLZB6ed0AVk0BPR8QNDnQVun6n4YCdk3E3tDjhEz
FBQSdjGFZtZnm0IRN9FgTaJKbjWsGkSWn2DGyBWg9zjW5iYKc8QLlFqTuwr6zGsaN3qhRG9B7Cj0
qsPnLfEl3CRYXNFCzb0swwEVudYiV3eNyuN91etLq4vgHHGxgfe5Qj2Dn7VyYOEV4k35wXCZBG8W
bh11646+Th2AvgU8HQ3J/Q/lP6iIqFvP8viIkn3gDrclaBVMgkRSYEuHhF+6tRXlSYPX+cIt2Vyq
+Y74zoVj0z+YLjM41D3fKOWhQMs8A+Amfmc53RtDSrjuSfCIau3DTvVhtzBNQrMJkTf2vbCq8BHa
wurKZb0o51ZTg7FJs0GuRnu0jtN8AZrs113JvGEz5OH3r66vaV9zYzCKkdrAT/+9koT9ASjejzZt
ov3Y9sUukmkMSujIt9R3spOitN/kncfukErUa6/x2vMUdWQVc0h7KJVdYpzM25rX/AA9YrHP8fpv
Ja2jowel1LWr7ek8tqJepQB/XCXq2CxKX9mPTXnfdQFQB9HE76FrXWwHv+t2RRaLs6aSIu5Vdq9u
Wp1QEYy8sxLYAqfqvxWd9BZA6vGLh7TrFkAqezs0ki3a2gXdDlHUnRPi01RgzUeGahcR8ZzvIRwL
1+7C96jhDw5siEWPqOBFedYK4iLNhw9SWY698DUb8BuixFV9CSoqt50WdxFepQ1zI7UZA2BlbBIh
thDm7rMd9G9uyIuPKjwBpQmBBbzMlxC551eSe82iHZz+CrkXuW5LUR+jsTvEBXKCaWb1FzCM5KLq
kQlo63GR1135budws+IKNkkY+dUa9ML6ME1ecHKBI1nmsXJefKVPiIFESFTGDrbsdW+H7XeaB9NK
RXa7R5iSXKtevYNbgY0SWXt4xH14z3tZHDyaQWWOD/qOx7P7EgRvhdNkoGUIvXVyITdhBhMJAl33
EijdHzFgcolTcX3V3FdAmHf2uqsG+YzwBBIkmEFnwzlqa37vqr4GDqDf2iQrd2SKw50zFfUR/0u2
0bYIz7HfxkuqZrWisYi32qX6WDWA4480Th8D3+8vpBv3DMxU5anEa5HuzUZRnihkFDfIIIuVAXdl
+C6XoaLtzkC/JITNgRSJBDSNAP3qJYreQtP00baH6mqnNUKmIjgE3VAuPH9QOymdbDVFTvUKIsY7
si7jpY1B7ai9/Ced99yAxUkzWKiq5CIOq2MbBbfpoDfjwKpr5qoY8UrZ/wjjDmKe0nm3kLJobUpu
re1PK8dhr5HummVdefGFzxcQ7FXiFnhQ09ByrQSBIGc5daRZ5WkXX8zEOA5RM6bw4+SrD8Je4LcE
2FjmTzHTymAML9HnZ39+WBk6mwyohkFNz9rK8lVUN9XJyhAABD8Q9vPglce4iL8R5sUn6sG/zvuH
yfPowp1cCNbGYLl36Z7EkXNqQFBZTNDXBvQEovhx2bs7lF/T52a+0G2lebWGc0y3DTyFpR9K9xly
p9+9bhw/kJ+bgFSGoQJvu0PloqQXcb1SiH1juyyzaW+V2Kh9K7gfsY9sbW0VS1Suc25hkZFtyqwK
UpsV3lenfAFmBkU2oh4Gl93o45QCPcK9gKyL0BuhB8TqdWRrcqxbKQcoKcmHoCZ8a/q+Lk4f/TOl
j1zE1QjgX7BGoEjY989Rr/qkIj59GiDqvhx44F1YnMNFBRYCeO5N4U2gCICQAHwP5DyV26pkouKk
Og8uICJUDxx5pgSk7HFn+hzuhckwCZCKrehSeJS8IxeFKggLkWbRNfNgJVPX/m5blt4DeTrtfQtM
kySFdjLVc2iitRQMQfZi9bR8VXYOwDrgQDNwOUIAPN8DlT5A7s9DyZ0x6lYhMPRBTpGQzDg92s1Y
7VA3Ee9DY1vLlkwuUntxetVEXbMwO4EbneUQB7IQYGESdXq6+h7xNFCSrbYCj02ANh7CagKltruF
tS5OI+IaCIWI7saaOrqLmf+I5yd8nDTYPKCD/8MQJ7NazBcVrIUXt2wHJIANQdwMFKjddSeaH6YR
5rm9qoliS0K66YJKhWBSOWIEM8GbLp99UPvYuGUE7MU8xQzAW4BGigUNGPQ0qmALO6hgAM9ygWNM
2qOU5a+70mvYCrKRqJ9MVS+Qh8Wcz1vsRHiuSntYQzIfsngBJCctG9Ru7sTpyVzwGMQ7CaaVB22R
U9CFOAB4cS9ai+H1x7YIC5bcOxNq76T4ZnZBF5B70yeieu+yftrWReRCYArMLlmGyMKP0D60K2iq
tKhWjdq1F1vrYOGleXaf47feaKLLrQXXsnWzCWw0PYcQzkCwLofA9nFMA7kZNy64OIX/OoDUd8qH
n9qrkWiVulnHEQK3DWVk36c9bLH5zmGQz/nsNG1zEeQOWV69HiQVK4RNkaJowIRUVvmaspx9QzGB
WRHFEk/Y752FKNLsAVgUuvKLLj2HNh4Kyr7DuUICXnYA78sAR8vcNBcVu0DVBjGiA+C1YcgdSbiv
1NJSpfv/aDuv5siNJQv/IkTAm9e2ZNMbDUfzghiNJHjv8ev3QzYvQbXM6sbGvlSgMrMKYLMNkHny
nEejeY7MhsZG1YZ6xecFhhIB5mTVq9Nr39YH+jc0JdqWM/kAM0FpJ5oV40mGKqQlkLut7qAF6rut
bruOgo1eXY9pbZ7jBk27p6Bn3yaF5R3KeMGJO5p5aiMyLR4c1q9aaDfPQ4NuEgStr6bT771EVZ6W
G3W/a7Q3A8TqLQkC/zy1yizbxtMQHzK9jGt4YFHAKKH/P0LBlFKLLX64flygHDAMJz5raB+25vhk
waSxnbx0Plqe794ktfIljIvkeaBD0uzq5jWYpvq1AI1UGq12XwZK/eoZg7Xt4ajmG5YpKiz+UetJ
zfitf28VgKpo3fLv89j+VZvn+C3I4vo6UkMqQl6QvNl0y+zNoYmuxEtHBNSNoVmCXsGLzARcxYny
gtah+szvBzAWzKPT07cYFvbG5kHzxlFmAIO9ZVxZRpPuYBGx6ZhKGgibQI/RB27/lJFKQL/CVXfk
9fFOqnYsC37elcSxSLGE0DcCE93LWt3rg2Opld3+vLYDdMavPXm+JZg7vOZQzCDjxZv05P7Maa7O
U2Ba/GBNo3qQ4HxIqW+OJuSdy3nVIMn3dUdi7Lx2HP2dQ0H7KMFG3yIFFrr+2ZvaTQe/RVZdnddG
A4W3npKQ/AnJHCpbKqzJETGeK8vx+gd0QJ1DFs3lrZvcgD6JXpVm22vq8KpoTv+a1eMXuqi8u8LM
x6uqp3lTMcbhoWuhoIt6j/YiJbLPtlb7Xs3wqZ1NPWQF9ybFZl8t4bmNeWIGaB6eUDgcHmSPvI5S
OE/y6Ojm4zZz8oFbvAgRWTVOb4KAxm+63n6gvNh/L8tQ34DysB4y34qvotE9te2cPXZW8lOnJsEb
/cj6CQkL2Ji9MXirk7Y9kGufDuIFPNBsqRF6J/EWZv2SNUX/GESu8aX73lRZcKWHhborB0S248yu
dw19q8cmpsiJpgU0SF6JOsg+tpz/HKbLoalllb79FPDp0My08pBMpA8C69mnCfOLzZ/34iERDdY0
+GLwbnvy0+IkM8UazAdE/J5lFs85DJj58ENmNX807dvocEZjFX6Za7iD3JEanewat7Nx8EGm7GJb
MR6QHXwfTOXaUYbgYTVzw1+eUj/4SYJWe2p22j6cqBRfOIogVjeVT7fAGiwh5CN41oHHbPg4nd/z
wGjVmvYT/fCHaGinn93Z9hFMB9SMjqZ6p+qku8BO71y4Xuh/r8NttIidyICu0vtRalguH++c33AH
ZRTxah9HaZF5+7GnoeTCIcHiHTol+OSl2Qf5FXtoyEqQez3v2jTuJm1mgHsdTcUkWKY5P0EX9j7E
3Cqc0mWQo9Wxxq2Oi7h/EbJuPwOITzay/7pOpmvMeqZ/EXKx1br2b6/yb8+2XsEacrF9EyzAvAv3
xZnWbdaLudhmDfnvXo+/3eafzyTL5Cq1fqoOXRg9r3+C2Nfp357ib0NWx8UL8d9vtf4ZF1utL9h/
dbaLK/iv1v7z6/K3W/3zlULvUHN3aBRbCEK4tYuWj6EM/zD/5KIUxao8dd9XneedmRTnXc7z84JP
y/7yDGKUrT6v+vsrWs+6xqjUnef96vm80//1/DzM8Og9mDF35+sZz7uez7Oe97P1/3re8xk//yVy
9pYeCKsa+sN61vWqLmzr9PJC/3aJOD5d+rqFeNLlX35hE8e/sP2LkP9+KzD13W5C4WdjxlNz342h
s69BxG9lGvYLZYCZNyB38ILRsrZq5fo7xW0K/Zg2iPo1tccd5eKWwHEKwMQBXrmlSb0+6QWaTTtx
B/3eNFPvDswvHXRi6mcvvak87gJLvdSP+mQ4O5Oi0pa+vy1lBqCXi1zbWcxNdN1E0o2ePSg95dAa
50TZrkJvuvO+cDWtUnC+b8SwHDfpdz9qlGsTyudtnmXJkZoU+Sg1K55BZV6ZVd7eQ7aUPytkX24t
r30Un0RVfHIPnl2PO9rC82cJ0xOkxEKSLScJ0X2VW6ScW1N2lYC0LMBwmTFgweUk4viXZ9fd/tGx
dJ8k6l+c2ZtgXtL9X4LcIAOXu8PdDBJr2thwf9zJHLHJcDum3rt7dZgfIbapEFKMhBTD+zJZK4PE
eR+7WFUSHgqT5l2tpKPFqGOqAHIoA1lCSErX+aegxHXvQF9Ox09rQJ7+J/yTFXLF1N2OhjpA0weF
Oypv9n2vRc69HKVoV/R93t1d2Lkhinbcn/IeulgwtuFtnwSwNfxnD4mQoeTxFhYouz+uNjkKU6e/
og3ytwu7bFI27k1dzvZJnGJy0uGQqdNwXYG3BzNJnRAhJ4uXyNnmdu2d7eIUuxytA/A6+0amsxDg
yaFLMcWv4/e1sqwxI38XGXWL5lk2HoAA9NsonnVvA79e87ipNJIkiBopvGuBUJO2s8dD7BXt4xCo
7WOtlc7J6d1XMa126Lderax1edYgVIYMOPLBNoN+Oy0rxXY+h+y0GuU8rhNM5/OIQy3nr1lRN0dp
05UjeKCe3vt1L1p3IeHzys3Zdz6Wnl3p3oUWFrRDu/Pg5Qyp4Z7U1jBSeM2rrDkplWJz7Ctq/Yfj
VjNqdSvhflv3402LmP0maPps18TGe+90onSeS3aD7uh1MMoGsk6y+WL6FHLZeS3+IHZpx/4Uaij+
IMulERv6gk2EqgXCaeSsTYNG6SZ17ZtwAUWgEKl+ywrYgRYhhTUitDUN0uAh2+rXF6CfJAN8fhCj
s6iF0v9qkQDZFR/YIDiNbnI7oHK0ZAD5pDxHVFEhroQWTwYI2TN05dr+TJpXCp/0EtdSDTvHAbUY
9rCeNFDHlc3TwlBwiNo63oVQvYdbkII5cJAs3g2+Vz+Vw1Q/iU1bbB1N3cjhkKM9yFzcF/uMavzQ
dH5w3dvNcNvT+3zrDVSINzKPYaG/cfX7oivGfHd2kHwCDzA63S8h4jYU7vUe/uWg3K07dHn8vteF
LVz28/X7C7OtRspR0ZHq/lAJ/fS78q4iWvvzlhyC9ukX5vyzQwnw5hwj808rzz8ygx+p2wDQ05YO
P/hxFSqmWRq9DfSFHfNFVE6G9ONoElG5dS7ufkjOKy7sMuUJuj+C/P/aDJ07b0h80jXl0cScmZFy
tw6537xPzaDddMBEbsUp9vPanm6cbTDX835dRlbd3/VlpW3PbLcmDYe0QQ2QAZpGFAEC1qq94jQ/
G1OXBac2d4bbPM55MI2a6jqe0+o6MVJXfR4scgfq6OZbiamXwERaFSYPZHRH1Y085L2Y3FAvttyM
DtCDNJqabT3dhq94dOYrfua0B5pZ9Qc5ytAB1eeou1vtOtJtt5luwV1EqKcCqt1oY2kdUSYfaPHD
uA6k9fhLQH3vIsVbKgOLOzI9qCo/zia2ZjnlWCiUZDjbegFhnTe3fWOez/bJnqcV6Bh08YZZv57T
qDqSp1ZfvC6DqFLx7V91xGvCLht+cdt82NY09T/6H7GR4cwXsYPzteY0aQWfcqBRAugayNFSryGd
lAdXBnxNw9ld2REZSZAO77aCxqpirBBYWVacF8s+Q7gk9arQ3TSLp4bHTNvJjvYYXknI5ZJlb1pr
I1jfWSHewqp2qe44o/0AZj3fuw1Ew/zr7F/tkD4RLam+h3YMr4fVpA9VnaD9i5jhwaLP5VViha7l
j7FqP1uUaYA+KHqtbByNnyTpGWhQPaAZJmG6wIhVA1418Uq3gXgdF6CDeGVt0VGHVD3D9Oqtzz5b
kzr5pl70pMjXk4GvwE+tU/FWixKVeLMCDaXaBNDUaLD8et3G9NPmAaISOniWo9Wx2sLFC4JDO9ox
3QoSJ8MAG/PZQe/GrzMVvnkYKKKuC+QUFzvJKSbYTmCEZmMJXs+dLhcF+qq5q4A1GY5Z7u0JOF5k
j/HP9EEhfqT+HPACUCyMoBoeOu3nytIAWZXTy1QM9OcpSUolPNB+dnLVofip+ndBOqsIIPKGXZbL
rnmb19cj+d5/t6s/6nBjKApqVtw8XluDax01v6czG3zWBv6w/jbSo+AtLOfroCLb37rx/FpUxXZc
iNHonyvu9Q7VoGCJommRe2cbjRnxeole8aewpXhlS7ryhlvxRqb6act8yikUs4fbFr9SUkipMHgF
CHqne1YhHL/u3NA+oHVkf1Hm6F5+h9eIFODndRk51iFsLEiXTdiphk09W9VR7pPnODJuTCffXtwr
01TJHfisqsaNFb97323iiZr6k2ca+fnZnG/VKfhcGUXzkizyjUaawqJjNqdWHZTh/mNKUTS4k2HO
nWuao8s7W0GVkI2Kq0Zzo2cZPAAeZQIWT2ZwW+h3ldneGL2JAEw2ZeMx64aeL1kWzHz+n50sbbeL
/NKxgIoOkZhWPZVt59xJyKT7w73tzsd1gW7PyRXfoHTVywJfLaxtC336OeZ83jl5KIsiPG9iQO/4
EE4UPuUqHGD4yLb71kZiZQA1ne7ANg0Hc9l+VtxyO6KK8KKkOzVGOKXomuFlCmp9Gw0I34ptBHF7
CyrqV2/hexVTVZhQBWXqnbOYBtDph6S2uYtcpiUPfc+G9VV8Em7G9JF6GS07reqbpynzf4Y7ZLjx
gmC4mfwRFLocysDXu6Kga/ERcBlVfXgkRqZ+0QbVRuZQnUV73Zr7855rTFbEk79dV8u+Vj29X8d5
C5mXmfOqDnVwvAixG5Vf1MD7KbRqlFQ6zzy5vRKBHZxVDmVY5+KXSHE7UGW9R8rcXiPPLgmlIDFt
tQCeEQmSPeRoPSXaBIqx/cuzSSTPqCGsgyATVb0ZHxwIBnfxqCV7mfZeiK03xofenZ3NAAfF4cLh
D+mvIfWW60t7MZ7CMtNu6rxObeRU2GR0X/SpHO4DPWgBJ2XOwePJ8glS+3rj1/NwLVMZks59Vs0+
vpVZFcfaU2eNuxwBoYdimXlmEDzRmLkuqWDhuOs668qfmjnael0Ly4CXfddo/462cLzMfER0yP5k
+XLi0QyHQxNl4JSqegu8Z3iqHTV8oREAXKX/IoMR2y0IIss/pYvNbQCqzrOCuMsypVrfPeSBfqpM
732B3gNhsNCRExOtaNnemXtoY5d4sLf5bV84v6/xtAYC77IRN1sCqr6atkEfTlcynduyA4xmR1uZ
Km5qPOfllyxJ388GK1JF+tJ2ro20TUDdFAZJG3dR6YNLNOYvi4MdFOvFndiiwgJEvM7Na4NGObj6
CfCXRRIlUxmMyI7B0RTB7sKxTtFuMQ+hZYMR/GJoLjo5kxEgleJSbBrhsbcAPu7aoZkPVOGhrnej
8EmN3E08ldmfvLLWRJJHYlPDDV5kPc39l+slIoSc9hyxnuHj/OJc9wAUDJcvIHQPqv+DFcLhldQI
Rm5smnfuXKXd05kRQCRgDT/qNg5O8YKx3kh0Z0fOdgqN8VGGFtbUu9JvoLVvp8fcpskji/3sKNcE
xTSSDFZ9e565lNEaxRo3ibwcH165uuwvvCkpsU9ru2XtsLx0uZpYV9SqAzqcUlpvkrI+AReEWwoA
7PMYbtNoKfgvlkKNvZM95r+L6xxU+90+rdxov64JhiLdTH3wvo84IDP+f9xnPff4v19P18/q1rBg
KKtSy7gtGv3Yx7p13foG91tp3xu3U8U23Hqlxm1qG/FppAUYVUDjVkyDeM8xEl7RlLPXWo9ekmWJ
RMreMlVG1CN2VQDhU5tU016M4j6fUcJHmpD2NF/Vm8iNkvdv6XIC57MpTWO6QhNjj/pdZG5Japin
qMosoNt857cBP3lITDD35Ptd/ORyJndfVm179X5f44/RNVk+5Z4PSPDgdql7GIvWgOv4PzZ1caB/
R2dOrZ/tOcw7CPkuISiYf+11q7yW9WKSBRpvnx3vFGhRlvXiGPrMvbX1STnE2Ug/x1DegpWobmfN
Km//aioOCZlgtbbrmdba/z1Wdkqj4Ltjw4hW2y+lYihbOTIBrZyP8sVWpgrifx/ef45DDlQBFUwy
0033F9xYMtWB8Sp5BGB2uY8Tkwx12AefZLhToAWpb0DblgV3mhPQfEZ92TQzMM6jaQBgjl+Mxexn
XXKaeJbeytSqaL2HI0kBwDwXb7pGEp4sEISjSzB39Oc9Zu5pHmMnfAloVnpjSPjYmtzHoHBhZ+i9
HYvSeW58G+3UdUpzyHUfQGhyVBrv7A0gK3uKbdO6hSJ8fJyhSbEmo7uBBG169E2GJlJgwa4ifef0
JV9eY2wnt7P7vkBWyeAa6XmpzGT9aCXx3gFKsyvdKiXX2U3HQouMp5JGq31XkiczLQtJvcXmK2a7
LQu7OYeIY2KDDcxs+anUp9+6wNJOpIaNJ0hNT2ocqnda17rRtnib6BV7ahfX1LXKnWaPV63heBEi
z9l0ShT993OkSbMW6HSz2Mo514tJA7i+Y2AxJRj2G7GnrdduKyQ+juet1osRt1xg7KTnC1m3K940
L3Gu81gPIEzgwc5YnifdSOmvgPrTt6XwSL9Zjdo0g7uV50UJB/NNJKT155h1i9Wx2tZtUPuJNzOf
U7Tuxy+k0N5oqFRe22KyjkVnlldtVqevMPn9ogN8/PHHgDFC8KIOSMsIFdCk0idjQOQlZIBqaBs7
u8o+T81lKsHileB1Kt6LtYUNPL0FY70dOsu4yxLwQKPvfgXfqvmnQIMunSYeWL7qUplI08TmHbld
406im7HdJbUx3BTt72lhmacQiqcbOkn5V1UKOpV0hhY1JGJYUaMfb0gJiXdaQuRIhrqhSersuZzb
UWuc7P4HkmY2fdFLnGwnc5JIHa3Q1SmeAujag6TPaINmMGYtVK7GioT9zO/Itreq3P09Tc3sBjRw
SeozyrKbBkTUNnF8bSuLGjf19lHXRdxb5Y5i3iHVS9f6MNEBuOjcL1NYo6YHL/Q7pOS9d6+l9vXT
jDTAHQ14bzx1Fl+7LJ43WhH5b10HHEnri+nNryJr47VN/uY7yA4WReChotAoG8WiZ7cz6GiibOCd
NLSYz33aZhz756kmVA+w1Xyarl7pq/u3a9M0iLbOwCN5u3R/Gh3wGKOONO4VPOfOXthOKJ+BYp+o
Gd4MQbUX2wjkct6d3cuSrC+0fb3sYNLQtfc0vd67tVJeQZ/i7hPadn/Wk/hLQ4vBk9pX+sOQVelG
7HnWm7tMBUbuLaBe2p+5NdO++nPVnngBGpRKsuRnutuaTRN4/j1YwPm5VNonsQd6Vh1S37RIjHGS
qGkPnQmcqIVn8y36ZoTx+OswB8gV8LX21JftfIX6SXWlmlnwzOMgGHo7t3+Nvukt/CcSCb3Z9GTH
0MK831nDN0nnE5qOOygsUnqgUrJG9dLDJ0ZaDdL9NDnpHWg85yGvFGWrBBa/Zh9HQU6qVGzRx9Hq
PR/FY3HX5ZBjRYH9FHL3es170biXgSZ2896KfVQbUQ7cXDhkOsX+U1lm7rXErhHwvJMJs8Cc9mnw
DLlf/qLVabz3VWD/RUPjWKyU5dbqnfRHO8bb2ZzGbwHqYvu5Tj5HNEuJ5B8jhCcqjaNtFoWoiQYK
DR85VJtH2G0yPkWKGj74oioees7OUuEEO0uGh/Jw4qwK4wH9DUpk3XhwhnY7b3GI10tdPjRpfTcp
ZU1TyPJM82nZsjc14PGmqe/aRWpX70n4GpVXPk8AE68HV9EP41wqX8hgnSMMmn422QTxkB3TEpVT
H9YWvnVEoL9TetZuYNZtn+FRnO7hPr8yci57qxZTcbAmfdhJrAyGmn6Hwk67kVnVRTM9lf0VfO7N
Iw+X236uKUv6iLmJUG7bkIcrDLIjc9NOPzl6vpMWaOhReRxGTmUnXc6u7mgb17bVOxoUt2mo9cpL
5E/THtb9wqZTBlpcGUJbVU+KtQxgzTO+RTgEW2vqtBR0v2R8N1IpWDwSvvS0/91hHiACWdMOS99r
NY1P0fJ9DdmXRQ0ntXisp3Eh/2322/ywSnrO4G5R96vQCpycK7Ffqn5KSB4b4006heZmhoVjJ4Hi
WLeSoyBpjvHHVhdhifugeFrWREcoV/R412bWrm3t/NEqUx40zSQ+1nqb7ho94klTTWmc71R0Rs36
l6HMvIPeqzNSBA4K1Itstdhar5+3ozI2T+L4W5u6rKXDj9bUNUaWpHUzbLtp1HZSeFwJos9ly091
zBD1ooM/DD9J1fLsPnNH//n4XN40DSTpzpzTXdHZh77ofnKjHeSXG0sf07th6vtwnyi0ejr5n6bJ
0mWcD2To0r49yuwjtF2+x+TL7MMuO8pM7BLxES92cxFI+oiXU0qo982uIGAqF9ZqGYrSt/dNX8+b
1SZHC3/mnV540NhKjOXCS0i//vu61h1oCpLIIamQ0hoSZ19UyeeYdccW4rUj1ahf0UuwT1Vl3Z9f
D5nCekVbNC/A+hdRZTuHicnNHb7PP5aep+K5sJHx/e4HdbXR9EHdNy3fbMIuUDbGrwDq+4cAaDEY
Vm0jHARNUGW3pglPqETJIifoYV9YqMz/vKhtkrv3UokWaSh9mzntbmUyoSGFPPMmKe3xTuYB8jiH
fqKUKDZlifkcSNf1nm8r57xa3OSENSqL5N/AXhsQD8W/mVTerpV8Mh5lmNve2TlDE+xXW017HSVE
NdhkuWryWIxU+7AIh8lAthq+1Zqcdz76MDguwmGhnRiIUX+TgE/mrtcO0NlmW7Gte5CTA/fUOM55
D3HYuebd6QG3msupuo/zgQJKD/NsDpcO7jl+UHrtr9fNK4+PQWl2vPk8/QoGJShhFtFWSA3rJ0Mv
6LN2zIcmR+AVccj6aQkQkwTIEDufTRK6LASsbJ0X/nGvdfs/7jUV7VcvirWTq4cbx7aaZxlirUDx
XvO7d12btoAUSZ8987pT0/a57zPvsc/CJUeFlswQoK/qq0Sf5ySuqMXn2nu0QzvOY8GjzGX0ej5Z
oS77i20yR+9xZH+ZdaX2FmXh25hEztM4cLtXJUZ4LVNp3fFm54YutOZOeniy2AueYu1GJhIUwkxP
L6P5Gi19P2In2j8mPaip2qIZbNshnbfTGj45skJi6EB+P9W61XIqhyQusttcjNYW4ZNf0+e37KHS
eXU7cJrMWypbqp8fAjUEZAFO/zHM+vt6TqcbMclQwup0RPZah8yRMDKPcMnHxKkW4IFEcapTNZqx
g5IwsttX8iiRyE+cHMoAh6O/azVN28hjitjksUSOVtu64sImG5hU/TaqW3T7kAZQIEPwhX0iDaNZ
1Lmu1fTmTCdGu+s7YVgx1XvL0qHI7BEXPCj0Tx7qpUA6J2V2oM0gOVRLNXX1ToH+Y9RA0FDSi7b0
KTn7C5i8TMVbUnI8e1eYvMDpqdKG57UXjvNWizeZeSejbUh2iy4iNI2+zCVMXb4Go7/ba9YXv9O/
IciUP4iza/UNJHn6a5XV3vOkh0cxhxlCfMZAH+6oR/aXsVCb61wtk514raBR9oEXU0dbTuCjfXw+
wXnL0bk4AcXETyeI3MY9QGUK6pU2l/bWCpMtU9IuMs0sAH2Tpm/TpD9B4Onedv4U7Rorin6paOSY
dfhPEYIzD4Ne2JBaFMlPo1I/SQAASgeyi8B4WFciDxj+Umk8BHu++TWdM+uAuAtvKwvW+nTM4IdZ
MCv9AnZZB7HlCK9Ab5sfV7sX1cOhAihJngtxsIulMlUETLmspU8XvaiPjafnOOLNZHVBXW66RZ9C
BrvoSFTJYR0DwWqXYXWLbZqDcDcPJILEcbnFeZ+yplBMFnpn6LV9uw5D1zenvgS69GEPQCPdGiNE
e7v/HNJy2M/Np5iijcZj0nq/9MFY3MOVrN/VykEmUEMj82xzO362V9lR7GKRo3ZZMySNfse9zWoO
EJSE044i6x82/bTfav/DpgGCWH3eRK6z1emcWp4p5AHE8l37OI7JNzGtw8XzB43CXxH9Ak+7rARf
ph+ieCRbvEzXWGfZrQqjb+cnIPGen2f6atgBaHJvYiOrSOnk9UuT0sCnKjPNKFnlwCNcOa+TTWc6
hDW/I2Hn/qTx/UkOT/Nv57iub3QDICT6RcYLr/mwCZVW/VVpH0Tna1ljVfr7Gl9T/NsmiJDmTopp
rw3TdsoKnorJaH9r+X7e9JC4PNRND52HGvD0FWbzt8aB+wG+yGmbNnA5OsNU7KioxA9Aj8dr252U
o+40xZOreRVPPvRhGR50ywt52BQNj2Pf6F8vFmltrcC2ahZPbQ3vgTvpzrU5eFOG6gQ3kPQH1c4h
sXLjS1KP9+nkpj8SI6GTkru3Z/g1a3pMiQgV1fhSD/295M/+KuJjj7+NoInN3eZ0Ae/cLvkJXors
UYAO3V6luvXFmpqaBrDwVQAVRajapxGOrTPMISsNoJ6oYRyMEfaqDr7dY2nk/bYoTNS2FyREnEfn
TWV9u5NNJ9CSsqlgKGjsdM6bdtrU7WNES4AWc5uiOsNjoFb5LdoGPIEgTnaeiki98MZqmMidwLCy
3O6IfTHVsZrfyhYf+4gJQc+tEysaLzP0/TagRxqvIPkIbmdbTx6aRUivC8P8RxeCmGo979s0q/4u
5UHrHGG1ar8JAel4IO0OdhPTQPWRT4UOoHkoylTDgYzcJPnT1WjBg43MpcKji6ymaFNtdDgflh/k
wN4V40x6bcqyh6yES1R0zbsqHgFU/dlR2wrPEosjIKN2XpH0Hu/ixRHEpXmrG/AQ342kqrKiUZuX
9/zOYDjZYaRALXp3O7+f1O9t8oZSaPaDTJ+6jbxpvtfAN93SwA5F2HtA3kf7OlXA8ymxe5za7mCp
rXNjT77l7EiXJIccIkVQRmjMiztSdOcm4u+Bfgi9ypTWu+tUp4ld/jJg1nsD9P9bN8L0sdrhxtmb
aRK+/UW8vdj1yCtANjZwkRXQe6RJzad0yUnKXHWDekPZ2ELQjtyFV2rjxrSzFsnYynhrqLzULUlI
kgP3Yd2VG2HZhGcFSisFvkOZmrb5z4sqzQScl093JKkK6G+XQYGnEngh+hnt/B/b4oiRKUMRZgD2
pNr7CXbjUnOr27iZpqdwGfLR2jdlAbv7MpMBwL8ZNdx0LhYv69SHjlqxzKB0hI8DZB+SyMHNaorH
OrsZevVnMclgd15x7ap6e17ZRHV4ndfWb0j0dDdwfyJj1I1Jjzho0W0hQreoMQ0l+fbFKB6JlKNz
uMzNIPstT1UVvEwy3vLIpO2ruR82grXUBrpvuC/HI3OJkSMZYEmDtyC5Xc3Q98bdpuy69wV1g8R2
NasPie4gZaS0nsN3sqLzynW1v5+qwN3FiTG9Nn1IHtXynnQVLFc4lrCH2ppyI855UFUaKhFaF68L
/dMVotX+VrwuPzV39uR8p7N4erXggn5BDqCo67rbFrXyUA1wi0lkYdGdXU25ei376DUfncYapr14
9aYbThr9rrBhckXgOOLHWC9Psq1EgISEsE+pnmUW5RBR8shZ3cpu5Kw6SOyrCRotG71REz08S+t5
DJtD/SefZlYKHhE0USiRXg28ka8NaHTv6Mrmq7kOytcKcoyNOqDMVvCi+SR8AuSCmp0axONVF+QA
LpacKo/T2jaKwgpWPKaZXoTGBjRDcsePEnwtpUmzjWI6u7iNtW3qZ38IDB1EAPwqO6h5hQrwUoJT
lhKcv5TmUnJAXj+292ISp91AYKN65nCQCHHYHUROsl5s6yaa1YHRzbp7sauNMiBJg2YW/frabd1V
+VUZ+k/+rJhQfwmlVZDpEFlpcKTOfvwj47cccpXFEzYeh2jBJAcb7eCNGOFuJlwOz6FQV+b7rqMs
hTz1zvPewqKdHtYUwKSYtAX4kXIliQNxRI05IoTd1Du+YI1HcaR6Q8270N4gyEhPTlHkfPF5+tHM
Ou++bNE1yKwIQQV/nrdq7cRv7eAWG2fO/O+VW90PAwn5zTh/K3ng41UtWjpI+uq3xMy+WEOSf+sU
/rX0L08/8TyQ7cI8bZ66viAhYFranRuO89UUON2pUr0BVV79T2cuRvPzma3lzEpY3pdTQZ6lSL9R
tP985r5LvsRlpm7j3Owf5ig/QGIGG/dsKkezmJTvxsD73OsSHTLs2t1D8e/d0vPfn6ija0djiNXH
BEKzrdNU5Ver6d4W0Dbrf4faiErnnHxXNEV9C3on2el86B+D1FeO9G/HpyiJm7uxjee95c3FqxP6
EEaHpvYLQhrvl6FxGYofBL90BknAi8uYZu9PlxGZbvGHy6i5sbkzuE/ediOf52pAvoIiRPYKFWzx
ZLR8rSwz01MZwPLlzpTfi4m7rWbnNUZ3lKksD2ewSjJtjfG8nL5up9kuS2kMoMccUmRnNqNdb4TW
i19o2ROPWgATWusFPQHrpQ+WJAwiSDdiq4NgQf0uXFeQHL+AMMqebP99OZJg1BMji2yC2am3XWu+
D81ylAB/t5UedOkys6N+JreSGiROFw/kPKj2aOq1CkvlTnQdTI3sAiWQ+RY2WDT11B9iRl0UqZgl
SnRqJCqfp+m2rNQn7lv8bVSW8GFOg1nf9guDigx62/fcH0MGHUH/eL06kEYgWv2InsZ6X7T+FXKd
3dYgf3Ytxbs0gfsKhgkXMlRw1uKF89q7lsJfps/I8brQy9q+vz8DB+YhDDe+P7jHItJqYyd679pi
RFPBPYqwu4jFy5F4dVjcNu3irVqwM93QoroOSdjDHBqvurDULrPJVl+FwlZ8y2z1LZHqR+Qf1yEw
fI4sjdqgkQxYmD9Y0z5p4VCSW8Dz3aAYx6hEJ2S5WZRSuQznaLM16PKlNL8O3qRM+6nk7ncI7avY
VAxACtH0DWDXrky95G2K6pJWP+zCTZtEHkwWVXq2u9PCMOb607fFvsZruvkbt28D32HkXsaFsV2G
NtHpFhm6iHQbttUbLHGZ086AHeRpMU+z8D7Q+OFq24FOi8kZv3qeH+xGI9NPUt1xisd5npq3i6jB
iZfa4inlCf5J4Z/WGTaFCzdyzJ2bhxQ4F2HWwWjGp2riXypljV7nmU3Ka6OhOE+pqRovsOzsFX5v
0Eyxulsl5XlNlGr0VON2Tg9pIlp0bJB9yYGmh82NeNvUOk3QVjwHQWjKHmLukRa9DTP2kC0N8mDg
kZJsk4VFgoJVF76UU1VBvwNQqTKi8KWAuB+ylv9h7cqW5NSV7RcRAWJ+rXmuHtyD/ULY3jZiHgRI
8PV3KWl3tb197okbcV8IlEqJcrsKSZkr1wqWkwL77LKxB2gaRpG/aRzvrTfDsZqGkulv47UHdfoo
sFu70KRB7UDrd7X+p4iZwNyvnOaEf4qYOctNl7cn6p10Zpx6kR2HMwe/+a2Xfk3U5D77OPZvzvRb
w1stO8ljmfhqWXqh8cmIx3/djYq92eT73R9+RgotdyVatRVlZh+5CkC6o7+0wEE8jLUaH92hs491
P+ZQNcSXswXdt43Tywc7fZmjX/4yBRfoNFTSM9e15yNABBKT4yQ4O46s81aQhLcXZLt1/K2JWAJr
FjTu1m2Xk7fqOBSy/+iw9Pw5VtxVF9iQ+DIsfqVLUeWfUL/qA/H4y0R34HULl+CUz9cV6WWSsU4F
aFO8ABRov3snHGD33Pt2M9tjnNyeUPjV2xN8F9gtzRoXLlnM8zWNuDl7RvEYy2JvGGDZRPVSumgK
lW46qHxCSy5g+24ym4upM70GL8Kj2QNioDO9WGnFg0DMCTILDXRbtQd1FMLZW6ghmwehvLhfCYib
jdYUXSBH2i2MPKw/dzXSkS4r+LGIhvoFemSzvR2hUgRBImfdZG3zucZe1bKq6sEuI7AVFSOQxto+
6OGogIpvwxtIrj7GXv8MkYtqBe297FGaCLfQHdmkto3aRnf/P35GhfBCaYJrWiluLUN7At2+fqO5
22kYu1eH8fE4msAskzXLC2upJN4oNbehX7HuJ5BghxDhMUCQt2lFam1J6GLy7YtrVeZDVqjsLhHs
HzKTV5AE5rZ0nPFVe5mhv7UL4GEqw3nEXrM8Wi5eAsjHu49kqzhfKRQ53tuu7T6mEGpe+UBdb8mD
Bjgjwp1aAPaRbHrA4IG9dY4DBCxOAOLL1mDt5i+AS7f7aGjZmuvQlw+727kf7RWORV+0/9/scsqh
PttEC654f8lKGWwyNlTrquTFE2gM7R10KcMlj7riSfIWRct+7C+MEM10ihCUqEGPSc6WDT6foZAX
6szqdHrIQEIWY+skobO1KuKKfWK9TO6l38ndkHmBiTCc1x1qLJb5QlpxtHfsreUKMfxDHUYFuqtj
wVR3mN0h2we9GYhQAT3VgIVlqtXFSar+pVt5ypEvpiE6CE6pfEHNuO41w6QBGVjdC1XSGuIKKGWh
ZqGgYBa78hGZ6fA+6L0zmfHXBUNRDJB7nbWYMoAKWgEhmB31+tb4JXLGbpPlON/dlltER/JxkSBC
Ai2AD8swrba3xTdSa13U+8GB+jgpsKBzgszLvFbTQIYYdAIypJMDdnecIS25GXSWrehV95BM0abr
eXwlU28G0Dvm7T/UR6bboJvt90Gdmpqj1ct/yP//OijpgRYD2wM+Wi8CxEl9dQ3TGFCPWki7+Ta2
8dFIsdt8LKOu+lRm0U9L77oav00WATaTZ9AJ2nPT+71JvTdnRKzE+daUGSrOrDxuVqGxjxxdWazs
YLpDK6Y64+GvLdsvy4XMveYBkBC2dAvO7gNmjRvISrcnEMENBykglhP6gbgivmyvDAAmnqYGQhpj
1bTfgobvhQW87aICnBv8BBAKLexvUN7hrx7z2TJDum2ecjA07aNfvk0pJwCWeum+TYmS8lOM727S
CflqVGwANSPuRtTgLaBzIF9LgWfSndS2v/pV9gSa2BCEpUvVFXxD2mARwipnzwfFRQPi5DU1276F
UDgUOUkpjDTD6oL553c7SYt5CGBgMc5S7AXPQQnZ4AVunAjrzwJSHfPNx67/xccE4OcwTIm9iXu7
X/HJj/ZJGI6vPuSse1nVz8Kq0nMOhuiFgq7HK7klSWbswREMnU3HX9RsCHdpxqItR7HiCoXJzjqR
Nf6v63zqV3aVQ/eD2mPn9KAVcZy1gqgQdEG9aW2b/hZYpn8id4z3xFsP0FV3pbt3+81E9sm1Zn+i
uCeTqwEjCnasqvGe7GSizv9q/2N+fMc/fJ7f56fPGRKi431uydxNiKq2jWV4Dr6Qvy4DiGxH1l/7
MgPveyMDpC7K9Ftr+1G2BrYd8Z+2B8mIHjD72FMKoZfUhypMirf0v6e6Wd6nm4enoPT1VAGFcK2G
4FSu/haJehlaQb4hG2kn9GA+vcjcXNgDAy82llLbia09UqPmjBuTQe4sXBH0Zx8s809JY78twGn9
5jbDyLRb2FX9Gawh3lP2y23q1L9m+92NhldRjP9iD99+e8LBGApM1652oUlvN/59IhLnHmhPifph
fNEr85R3YLYgT+HY3c7z7ABciQyHEu3fTgmoDnkLrlvyGQ3XW7QCaDqGHMvso58A9mX3wxPM1eye
y2g6gTbijrxpWhXivWXPySFTqIPygVpxIqPY5dDBfDZrpCQiP4rP1ATV37YtuuTRgCLdYzHaq1HX
uGa5zVD1JKoFNafJsncgYzbn3lxxAGFUWe6ol6bkENw4U1NPOebg5KMpS9Dr5H3cnd04Ai2KESJY
wZeM4ib6ItoCMHHIwZ0oltLH9QRNvCTeUNPKuDwyE5pFQ8PLTzHyRo9OPodSyKFtQPl8Gy5EYy5D
v19bnQ2VwjgN71WDUjWm1UJrOYB2wu8ANO4HsD/820MG3bFVWOr/8AByCmFxnfL4yxw+zu8rldjQ
h8eepWBrIHEQUvFsB9dJ0+4PqbEhIv3ZNveDVB8k+00LFli3NKyt2zjISjCwmiIP1px8aiJlMjcJ
YUOYGi7d2XTD1LwPIrQOeb2bqEWu7wMZyhFOPEYpdcqqa59nR8gP+o+ABvuPPmPPKONqzyCJ9SFZ
3gRrxLfVmjo73wjPI0JWne4kU1nml8rPGVhpMTpL3HSNkvp2Q8MDU1g4ibbf5tF6EKQ0toD3J3dk
MoMBmyoQP2/pE6gh6I8cesAL6qU5GHJwpcmGezLJ2kAFkfSzHX0EqGs3B5d5JgAgvz4RSH+g+mU8
kKUzC6g+Td+iNBn2FIATIMjdTk1fzwE8mdjdBQvtPXXSlwzZWIi+p/yevmA861D28ftwUdT1insM
9M1lFuwTrAPA7gb7LmyKTy5Ly08F9km2ytQ1bmx8x13mLF3GxY46gZCedjaIEpY04H043lcFSFxH
fx14VXqx7UcCTTAsQitAeiew74DvPmuQVG6lSr6BBver10PfB0Qj4b7gUGP089z6goHUTwPH2ghW
bgrQTLkyzJTtXQ3Bt4xm3CEtbmnohbhHXthdRHWbbwKwFkjIIL32WWKD7TRHBiPXSlJaykXbgaxl
H+y/+yNneGZhy/s9SpcVIKwZkAo68vdHDLD2k3ppJ0ho3Do+BAtbigT6EqyaZYJ3+DBU4NKQ0T1U
vKJ7z0KWBdvjcDtAxvYeHAGI+Xso/ZJBeCIPFqXWneq/TqPrpss85J6mD/8R+dJLl65mB271lORL
c9CUbtNCs08/oRkYgrc91LujAUVv+mSH95IHGb+421OzZeaKgxX2KcHJA9uWf7vRUjG4UNAOi+6v
bo2ejYDM7276HDPPRnZ6qNE74vZQmq0fwKg8ZBLACQiTbbspy47QBcuPhWU42xEohCuXFWDslRU8
9hFC1w1zq88s4Z8TLusfTQq9u8xXfGErQKBbXv3ow+bzaPDyc9GUKaRxMv9xZPgx1wbPrxCoeHtK
Y6mPT/GcJF0jD9aC/vhLY5tvrDFQmpZHYLaII+aDGdqQM63M32w0SFNwBLEFiY0wWOeIvT1CJKY6
uEjZQJjHdR7JFovXTjrDg7SwHIQuZIfbCVxYN39IXwHSKEzsUlurvZ8vL0M3QbS0cu7cUXkHW29W
PWA3NlY2pkhjT+KKZLsC2vV34yweT0Zbe6Zr56BEEPxTZebJBMvJ7cb3rNkS/rr5zadKw/E56Zov
tEem3TJtlMcBYvMiMvdkl2Fw5XYA7EM+fe5jyA7cwrsUBtZ2h0Hs3PHiDVUejPK5jqFUAakIa5Ug
zwjJuXS62JEwl+Tghs9Z1zhLXqJYvRVxvhSTGW+mxHUuBhC388UKGT+FwlkPRYTwFnWQi4Tc0rLE
j2xDtgH1fyvTTWII0/XiOkjQhXRupjZVKfD3ayoDAUgxHrBpHF/BnutDotI1Dr1uMrZpQuW/1CCv
OboB1Pu41o62islf9gIU/pNvlGDCqn/Uo2180TdBVr/dWODHzQQEQVwL2cXSyq3nJui6Fe+Fc5UW
tAWyNikOSBiA0SGawnXNoIqQWlG5zGuQ78Ranq7Ud30AtDeAPGibFpJ+qTKt9X/2IUe6pCnYTrj2
vk1Gd7z4WpZdiOOWfaIj51Dx6Y4Z04lkyLKUjXe6j06Y1NcyfFv04fS9738bBz4UsNwr50sLWYYF
iI/4I7ejYDMGwNhI0BieWRom674R1nNl9F+LSkHNPAEPHnZ130H3bC+UHmSwX4MAvlVnFPSkYNY0
zOdJqXkQZFXnQW2FgBbgJkY0ZMekcY1lPsl0iZhTdowjBZJ26umidHy7pa4pMxFAcYvpYCsk0Epd
VlkZKARPLAivQwssOYURGDSMQrQPhpPWy6oW/MtYyKvvotZrMcivgwi6HyiZ+skDN3j2cxs8zIFy
rplvZtB9EvyAv2x9zkabrYUT+I8sFS9JFG8nnT+ii6zGENgajrpxauc20sWZqw4WZaA++Lx384CP
B2p1JhTnuzGctgQJqhR0yocWEb0ZIaThQ6Bk+btNeGCgIFFqciY/9T6WUEc0H/n9x/ncFnv0IOtO
4N9AeYrpG6tbhGVwzE9gSQfmRgdpSgegwMr1QFWm0dH6QoMiaDutb7YpDS+W8aXBsfuQBGGNU7Jp
KPwN49XcVLLwrqMsUlTuJiHCBSBOSvSFOsBkFy1st+TbD97YLa/aMR/ON2fX18TeWf34wQ1C7sla
uUULLvAXEMSEZ1HVrr3oEA/Yh3b0UjMWXUaBc8sK8PuNZ4OBbHZBzdW0SJPIwNtlLFbAE0HU4PZ+
UiyvQWa9phdTR3Zn7J1LmXfFSmpn6olyZOAWpgBAMBWz8x8vP5q9YLYFskWUpWu2Q0/TI8asRF0m
3ZpEfHjrIqO0UgeoPmAz9BDSwPvgxwer4itydBML5UF27dt75sjZNs9gj/WuhUybwxdFXUBuwrKc
uySbmp2bdPm+tN3xOkEIEhpxafNZQe7RN2LjRyCbnVcx/0vnF2pJgwovbXYyt8A8Evbj1caU86DC
9M70RnDKbocYkTcPioBruwvTcc2g0LcodKWCpysV6FKrZomgVXi2HWkBV6OP9uDa4KC/QukBCBnf
/HBqAnOJqBvgzRHyWbwPNqtEbqGPBnljpHOuwAyra5HJ5sw8KNQLVngQ3wEFipm046EKzXtqedpE
d+AtyXe9p8sT9FCahDpKI842Zg34nR+15dssYZ53K9YjkppYQZSsSwcHTZUxEBLeHoXcEj4NEDQ7
mk2N6S5KU3ERIFVYB4FM1vSLqvTPykzKRyi5sRO12ijszmXTg/cPfXQJG1OuPSAu1mkVvtlQuXof
VUYw/xZRVVue68m+kj/9FEEeL9Yxl836NpGMxJ0N2eIzzYPgMOg3Rj9FkAmUKrXmv7Ky5KeQqX/n
DhDvFhFY68kuPNdfWq3Fjm1cqieW8m03BtbnXFpQsi7bcUtuGVLouYWDfTsN7PCfpp2YUS88CRou
mraIZHmwCRbYGr29Q9VgtC7cqdsQCxk1U8TWPzS5bhJlmdk20frWG0kEJczyZ4xl4WmAptBBZPhX
UtPhiJZXXoBCBN2bupojktfAJeqmmQJ7KDRNPzWRMkjOWd1lczMepXmOa+PHPBMyHpc0Lr9SKxau
exk689mfpumpK0V3NaAjRn3csvldm4cX6lNALt61ow3OADwRjBrNPTZYuwgEK0+JMRnAFI0b6isG
Zj14IAykcb3bt49jlyypr57i5JNX/KzxzdvKFFj3PiqHR1mUGWi58uHoaXInwIbtXcqcGlo64Iua
XVBN09iue0+ttMwZMICJtaHmYAHDXWbhhVo0qMQGfYEAwXCkJk3pB/29n6WfRk17kg9t9mDoqG1Z
c2eLDcYAuRte7xVq9y/kgqQMv0CDYn8b0BXC3KIQAAgKPQld+iIR8yRx0Qx7G9DlBRgmQqSya2+R
NiHQzLXjGAtmuBwiWyJcOf0U3dV5Fd2hWjLfJZA3Wpjk0zCU2ZV1f6FeupDzeCjD2LubnbIWL5cW
34F53iwEU5LpZvHuNuj2rFI/xkpBYRtmpbtCwRUwJGFssqOLP877XqCQCdDa1P6w+qtkzNe9jyB4
3ZnbtM+HnYdqoceYu//wdCq+l2aIzIFfPRWgS/ubQ9b6T+FY1bMDFt5hV484dOkZchyWHnzwyCwS
D5r2pRXXZz837BcmNlNUJC91o5qLSmLgtLW5LyXfZgCOb5CMsl9ug96a2K2niGRNU3WcV0bFQvxG
El6hvA/ySB8ufQTAGx9GqPyio9VrK91B5t2/4MCT2CpckSVkDPucrKq2UV5CDc91Qsi65mLtCpY+
iQJbwaSLu38qxKoM5jg/BdJYtT+mn90OQY0c+GyctHscD7H9Plh1i2I7PTyC2M08fArM9gkpj2Gd
5tjttxoL4Wl8hGgdLJd+f6GWb4JNYeoysbRGC/gO3dsH8q03jlEu37gVEFN66Pv4MFDlxgzBYJqA
whqxABTCD7pGJbdBq4IfyCPy9gG4onAWGHxmfunlJ+qPwO22YnY4HWlgrgd2VNwyqU9NnowHX5dV
NF1QXlx9R83Yi/A7jYaTNUFrGywc4GdsKnkiN/KYjLjadj3IYvcAH/XLwC0aZDxHY64NiPK0WiSW
Ke+sIagvwL4YQLMiderJusL3s9bipL9G2HEW3oMQEBzmufPdF4E40uLUt0l4gQzatuNY6Zcti4cN
mPTa1W2rpwd4Mu+OZJKg6duYgQ2QNMKjIvXUlyiv9yDeMX5YrnWCcOn0WYBZYOmj3v8K3ixj5/bm
sEN5KVCbepDvom4xNZv9pHh1nSKnXGRjyc+5rkrNEsCjJSSB5ta73RVuKVaFLA6lDS7FG8kMYKHQ
9TF6H+yqZnmgjhxfr3WVO8jxswhKrr05nhswpL30P2tp9S8xUzE4csGKFjah/SLA/7VJLak25ATW
1rcxzGucF+u7E+c72ZTJfd/Y/JEVNoDxuQn6qjZNHnNRtSe8cT5T58R5fQZF9blUXn6yxyxfQRkX
Aou6GfZYARd0S5fISPEK0z2jytDjQ7hTC/V4azIO7jdA4vJ7Z/SbSw786KIbQvOVt8pYVQ0r99TM
kLGAOqZ8yix9BAPOdsHBDPMapY0CtsIM9j4P0iOqTr0ltkOLPhPieSpifjaNMQSBLmAAEJLtVkYV
xIdKN7Wb0G5m3PAz4pXQRItbJMOAwlqByoYfqPnuZunZABYDNxqBCqb2Gyo7wLBVV19DDzF1HTFP
zVYCadUHFxWW1QkVcd7q3QMpCZQApFIuPe0RdaCUJw9oElVf4+ZtDvIwoDgHLiJwJOOFZD50SKat
pwY1IKpqrAeU0lsPuQg3LaKUV/IoktQG4iBUC0SnwLPrp960wNtm3JOzY6MwW4wtMFcYSiNaPSfC
ke3aqeRULGvP2KjB/cygqbXPQMe06DQzjDtF9ZGaEKmxn9xevDVjNSabBKXKK9UIb1eXEAyjs7qH
f/VOVDJZ0UGeeqlJp/Wbs9PJ6IigTrqgrFbndKAKTsthk7SBAZBy0R+EYwdHE6itOTuWRaDkUsiw
0gCyU+qsHVWyHYEBmme6DfhzTkSKoEq4yji2PSwH0I0XQ3YXZljR1OTfN1EJEzAER8WCLzfTkHqQ
RHAKuYy7vE+XPi/EKjW6bDO363jSnOWJvZ/bVoTFt6nKC01RFV52N6oe50M9GHi7ef4cJbYgqVOH
PDkWscxO2O28XaYgBdjnzzav6uFYtEey04guCm3QqJpENWNffA02n4YIgsE+aintyGALsrm6A//9
1bIEKGp9owGhO4TRkUYF0o4nxePkju4nJQCTGZNrLwz3E1lsY9qDPqK/E9o02GazSOveP5JHiYzE
qhVQQmuN1sOOCqWSogGHFA3lkJI9oBgrXFATJbHW5b88ybeb/i4BxKVFFj7scxeV0lNTHDt9SZSN
dj/yApihqTjSHXVXTq9ATmwr8Da+j4nJnfrJs55q8Pn8eUv9Rjs0a0hpJVsnj7MV6YbvC10dVuN7
smKtKc89APhnN8+zVW4y+6i86oeIsv5kyf7tEqdOfyKbF4Bfz3XyI3VO2qMHWwPiaO8u1KNQQQdK
Z/CqFcb9LU01DT4/mmPzWbxXljtIM5CJ0lR0MTpQVGovapErDZx4Nw+cM1q/5rpN//tcZH9/4m0u
9uuJNDMrS/uIWmy8PvEyajJU3hKCN3hv4rjDntIOr5VbL7YTH5vUi4Q4z1l7dlxDnhUT0R5L26Fj
KRA7ZJtvAwBU9qllHchGl9KrUc+sLygzAEnpC+9wggBvl/DHJwPw+yA1Xuquqb6VdvAS4IvwDVTQ
8w3wpPPNb11mpPxnSGUcdHepR/6XKf7ffSABhiov8Hev3d51T43ynAURPRQ855sWOrUzO4TtQ9ml
rk330uGf/MyCT8nE7Je/DYoC1s7sEP8epNLafoltJznJEsWXfWGoO7p0iZ9DK3N5s0wIxN15id6Q
Z1yLvpqazbKsra2V4IzqSWv8MDTvl0bUVNE85WCBq8NUOiihn6BjendNxK1tFoEIlmwOMpSLtvNL
UIOW9XpATf0+8kX+PBrTtmwYQK3abtpZeLPLuHqz+2Bs2zfA1z27Fc6Q7/ab/+/2qkH9GmWv5sSX
zl6B8hKazOOcLGtAW3vqw/bTLX+WD6zZDm6glrf8mUQKE1HYJNjckmK9E3/OY0cdyTTb+bKKUFFG
ObfJiLITt+tPt0f3eOFsm4aPy9s0bTR8nJo6Riufp6aJTFA53/UeW04WKgSFNyEwmAOScslrz1sa
rShQB6Ciy9yDN9S4R13LU6Ft5NeyCAqKQJBsaYZ5LE3wPosEuw8KmvSk7xdsT+eZbqbbnE2SbbHe
+EfqBA7sIXXz/jSgjH+lCh87br2RmXceWPjq0UFqVpsC8EzvqnwEVZdu0nbFLWPk2mSUHcnmBSA4
ACj8Sp2zm57XQyp8c7OV7OdtWmMMPk5Lg0IDwaxUigznKGyDaNoBjNbUSZfufdpI4Kgw1thVqc5w
93WHnR3tZ4IYOAhq0n6Gml4wSBQiITVxa1Ivatnwe8lOQYxTz4AK4m2kpq9hhyNR7JvDCYTi2ONR
29dGuqNLEpWQiM3aLQ2NwLKOZUMPofZthqgCwb89tA9/2OeZPzxkzMNk4Qel3CDEMeyVHz8yZzC/
+BBiDSM3+V706bBsVRpcIPjbnUDjgXLCsQq/Ws2ZHFyoEi8rH5zyjarrcwkdkRV1eFsbGlPfoOzc
rLxGJueQx8WFT8AeILWVfPfYp6G2pq82itJX0LEt9bY52iJFjNiDgHAn1tzxS2E6YpFkdnxXlp5z
oQ4cAVBboTsMlNjNHbUB/uWIoY5CNQff4qBWdDUESgn5QDbZuUDZjcP40CAyuLFjQ16jnLOr1Zr3
Qm9qU6SSqCU7g28MMOZDERgij7HvswOiKnsqarkVulAT6s7uAeTncyf5k50uI1JLBzfxdn/a9bRg
hzYOldXtPvhrOz0gmwx+REHO3PnHcFTvIn9syvnj3eptyA2QyPI41fn2Ni0Dpv6cBnLZGEKdPQ8J
HQVM/nWIsFyj0Cx5EFkI2G8FxQbVhuXScqz6xRctyvhkm38JAqAApCy/hxnIk0qv/9k75SrLCh/6
oQ9IBqU4peRiWYd29BOpM8C48+ybSv5BjV7z5PT9uOZ4NZ4as6yOFrKrmylwsKkE+cAiLoLuu83i
pTHlxU9wcD/37ui8hIZCcB+R94tnmOa+clC67+NMdp+WwbCUnWl9GZ1hLz0r/2n606Efw+YLQJsQ
6AL7od+LBZfD9GiyMt1GTpMdGl9kVyfg8coKB/kFSPrtWGf5D3Pkr32ejs+DVCNOn1Z5Cq3eOeGX
Xa39wa9e/B7hQO1qd9M+8QN+bNrEXdZx2oMC2xXHJLCmx05Yj+DpcL9AoxlqTpHTnaAfVj+Apu0b
2fGPQVRmaOS5BG3dfSs4gNRJsDJCFNeBADO+GEWZnBuL47Bv28O31l17aVJ+B7gGMlnagQlv3KKG
kq9TlpV3KH4p76oIBV4IONSI17vFnQXttWBRF/jEU34lE2q4DGSmZWjzhTKqXWx06UZq0Af+q417
FuTJAmFjebD1ujd3RKgWmKLqjlrci6pzwfj5NiivsOqPPAGJ5/tEJRLGK/yY0o1BEBFsqN8mJh+f
W2JRBO13InubNB9nnfXjsSsWpasp32bit/lKPnT50K5VPB0FsK69FRwgYbNwPbB4VLl9mTELE6Qx
EBxIN4RxiEsmzijQeKZOMnncOjN7ePMXQLgjTRa7R6MN3CXRUThV+1oljvXAEDQ7/cU+NOVHe8q6
VzcXb/4NAEBLYq/A9+Y1jFL2oGJUU82RrDIaxBu/K5IgJ98DNyhhEqhUrQD/Qtd24J6InDv8Yaqn
AZJMuw4l3JtutK3XCS/euPf5NyxhoE8RmXEae3e6QqU6AFEGCpL1SOR0qyelR4oKgaHYq+eR5OBG
KAKjkTYQFdc+hei4/2skPdP0AVGkkS4PzFcB8BE5YKeH2ot4XcSt8wCEeLrBf0Z4klkCvmGIV+9s
YdfIC3AbauG9CT1qG/SqNsu+Q7poM9b+FKMmka/B0WV9Tx1UFgIxmz67kylXIZPsWsnY2A7T0B28
phtPyLNDfNyvmocGr3mU5w3lZ2wjPkUZwL0L/jD1LRjDar/WqiLOZ2GY5fJvn23q7X99trg2P3y2
xDAgsqtrv6h0iytRLIXNu8NcnKWbQM13Byr7Esx4QB2J2Ncyy+QCkVVQyFG4Lmj9Zm0nYAyYjR7S
tutAcWOBNHaJU2vnbxTEzJZcRfirk1FUCdbo2D1NWsVL6UvZm/5GxBA792u1tZVfHgxAQs7S69WZ
7ujSpxUYyiLPW906mib6lggzWhStrzZ2Gtv7wK/5QzDqkrYRVL9AnpxQ4lm/kMfo2Az5TfsJ1T9y
CT32+KDwKrFvaf0PMf75lpwmOFEKwE8TdyMVx7EfbHQjgruuH6AGJcrXjYYVC1t0C6sDMnAALOiT
5wIi7WTTK7lFJmhO3bpGBG7AWSNJuu7SabchRi2fHv43N4Vf/rYEFBEyVn7/1BbFFqXcyOvhl7dh
Lp+2hW7KvF6m0A15ycrGPGTMg+y4MZmfTVf9GNMwuEOiWV3Bpo2Kde1vW6G3FL2PzJWetujLLfmP
qf82bYW48W4qUNkOam0w7G4CYMaWyC4mezraUrM203Q/H3x1Lyo2kg9NxDKTfdqYyEQ3qC4NCLga
J+6wsKzBXYdlaJ5cQrtikRi8Dcoz7t6eCHWaY9whTpNPrDuhyAT0EgWIqk8Q6IzYJq5RVF75Sm6o
ny6Gn3xNvZptVcl61LDgkpTxcK5EU6GUP3fBIBN4akHGpBJvPrbX98taCGR/tTd19H6swH8JpYWs
RvIWWuv9uZcRwITQl1p2FSQaZQY0P1L3uMXOq9uA8a1bBAhNqgUZW91DdwGQMvuq8a83e20xUH/M
vb29smoADRV2Bi6W8aOgHxp+QvzcZQ5+c3TLg8fazlMonCFuThfkqHKJkO6vdgd+oRK8/mT5MJLa
U5ZY0Cxf0ly3MRASQiheX1jh22tH5V5+AT1YtzHBBX6prcg+m/2TpeFedCEz3U1c2ksvHct1gp2K
jzNIFJymuFiSS0a2MSxb6PdwZ32boU3MJ5xOOGj6gr5cGFAlO4T6Qndx5nYlmBQ8GHGeC9dk7abW
AXxXe7m+A6VzMe7Ih0yOW/0aTVPe2uRDzaoqXGd56/Esv1pZHgQlW4mEkSyTt0uKaGSLenm0cxU0
IByKf8y2nHrI3W39ajMUxk+KQH4IUmZJApUfDvL0Dmj2E86OH6OZfwQ3aXDgxk9GYjwDBW2fmQF+
QGnzEUrxY3puxrwE91Jv3KMIjS2bjjPEePJ4AcbI8h8VZ2uAFEtgPxII17gR/9Gnzbcq9rrXdkTe
3vC4+YANTwDuSWHi/7HK9li0BrDgtKjm97O1h8UVvwe3xN8ileNpvjXs3jhYLfZUZdagkkj30MWT
QGaNoMVTOA12CUPRHugwPgN4eQ+xzvYxmOrwhGLBdkl2owf5YtXy5ppF9nQXugr7Fz2AgysAGaPK
PTqoL/4UVJDTlWb5FFdTu1Bg5DvRZZRGcTL15WajZi97sXRztqkmAMJlKc7Ci6unECjYBxFES5O1
HLiWVeuV+ZOruuoJkVfAG+v+gRzjKr8AJRVcqdWm7T+qbMZ5EujVgVY15/gd6jkrfaDFi0juqZlP
7rQCFsjZUrMLaqQHEeDeUHNMIoHTWBusbP1QcIUme2Q37CX1IhNvHJoK9BbUG3hDcu467FCp11Ss
vSJkcE+d2Lomi9odzV1hGPYEtuWsRUFGe+iwOUAoqciiM75b0ZnuDFm/gi9b7phVudOCNdGAAPwI
JnirwMGwgDKzvqNLDFWAQ5Tgcmv+ze82jEaQCw27Nf/vU90e+cdUf3yC2zP+8KMOX8j/IezLmuzE
tS7/yo373EQLEEJ09NcPZ54zTw5Op1+ItF1mEjNi+vW92GTVSbt86zocBJK2BIcEIfbeay29b81H
P4TIsgGVkHxBu7cNiD+cVW4X/QJCCep4a3AjUNKXefpnFyrfmuU04q1Ie78eQDWISJouWA7/eZiw
/OvE6Ch0JnPl7ahUKaqS5wvBzeuoI3y7TSdx60LF2YR2qUtRxC9Q3iz3hh3l9w2kIR2Egk7ZxNhJ
m2JwkAVi+MVysOz3uo724mRjQNToPExPAHKjdb2pdAKsxF99qUceI1uud63zrX5kwG6PCjMRHfXW
MIBepxNdcslkiJW5DluxTorIW85H/GtgeKkA3AaHd0fHVjrDV3Jpxqt5KOoc6lflduHdPJTSZrEO
I6OcTTzDu9ggIdqCYUIfhGb6MO+5qn3f+00dmfSSuwoPNvrRJvtr71YnpmFuo1LDra4ES+gy5nji
Qe/mPRStC26qEEzqVPSdxHvQFiS0u8S6CyeLEvJqu7Bx2iU1llx6Dzn8LWnZsfPcqdNQCgSIB54v
pIhmus7upG1fQJNSfi9G52IIVnzn2r2ELnYy1Eg/rk9upMDN5DF/71b9MyWkUxp6MOWiwxMw19+q
yILq03K8A8p8wQZ8ECgnvgeBHr/GUexeMCGtqUQbYwSbs7Kb7+0QJIj0NcjIK7yyXkrhg8XATYNj
pfj0PV+K1+avvSQ23+tor1VcvIbhoBYsT93XuTXYMtN7TLROro7jJFfwXotT3YxHqoI4RHJtkIh/
52Mug2peHyzJrG2vIciY7smKNk1V7xI7785U6qM4uVZZ/pK7GZg0ppGpqq/BWSEMK9jf6trcrpYy
ZsmWTKhB6RSgixwgHqqjMcMScqJBw5PV7aiBq+1t0oOB+jZeYCtr75o98rVMiROO81EeuWiu1I1+
EvIiSiiVFh9GN0vQ8MbzKdx+QoIvyg7sX5dbVeZX973nhqfbmWnXjxYmaBKBScUFI9taVP7CMIT7
4VeVlo80Ugt0VWRCG28EB0ht1ub8q2hQt/Ugupemenk7LGsyuTNK5K3ffmlbtcaBye7z7cLBQQre
f632t7PrM8e7y4NXGmv+G3p9MXldh7u5OBb8AIaNbgLTdHvXgkiCkaf9W1w3T5ZKk6cYko0HlzFk
6E710LOzjby5jFiHI/lT1psGVEZ7mRb8WYPojoyYsMxlI1h1jmzHWBlOni40BPge29781DVDdu6m
kii8cYNcETAnl575WIm+upcgvWpkYj5SVWuC2itIg+hIdX0bFLs0ytly7uBYwWNvbnytTTBxIkUP
6+o23tPg4MRNDvCKmAsqUgcPN4shzP5KVe0IV6Lq22pLgwNtkp5iO/uDGul0jcg8IoQb3M1Hb+wO
2WaRWNNg0k26C+PFhexp48XxW5645olKPZaHW9+1WtCJ4AeNRh9ckamyokaqyiGRueCV3x+omIyF
vXMjOOvIhE6hAzKOjY9UYbjQePHKke3oBEDrwQ6B7vEpiW+qLnphkd1eR+7q+2Lsvvud532GtPuw
hiLgsAt6FENtrEC6hRzN2PNORZVCgQ8I6s/gKeSgxE2bY9FGSF2zrnN1CwU+XZbgC4GPZvn+xQ0K
td2cp3fLzU8Q+ji2WbH4kKhnxzXExE37wcBpF4H/QvHrgGVfda3zpwJBtp2uIfEDL633NBlQaBtr
wK+8/mLAyfk1dpAAmXT8R2Kru0YN1quOmwF6oFZ2FXbUbmVp9Qe/FAn8FAkDayDvn5IByrgZBDq/
Td2hUcp/ROjupnAG4xb1N76tcGsoBkjChCOPpAFmCzMB+EyF/SdoVIDLGfU3s25CnyvPRRgRDrXZ
TAB7T2ZAR7yPNkxmt9Gi+JtPRAeQPB5A8w14h7FIh++pGyK71LNeIDtcIinRTHd13ySfypaf3MIM
vwLPo5YF0qMv2rXYOTcHhNbsIfr6V89OQYyCeuYiQNq2bbOVEccIEAWZ+kR7WSCSea/7Td3v7AJm
MsybhfoQZzOEPRzBDLb7ENWbY2zO8Gg4o9hTeG1udRElWztGCZjJXzE6MqZRVFnvqL6P1SIbEdi9
FG1RbAXoB16stJj5rISS5jqxZbVHFhLEeVU+81lhLY36uAGBtuUZnyZ7CT8ZUGpIU3CGHDzKVtFZ
6yl3fhkKDzzYZZj8h3K3jPXCj7R/9BLIjiBVJskv6egg4GJ2K2pAnDC/RNAQtFfx2K+QQ+Ufb2b+
4ISbIVDusudAc3ZI1DjqtG2fws7K1mAp6zdzcQQRGxcVTsly2yfdmSMIXNWJGmnTuSAMA6jrSiUa
rU/M99G42b2PFthGsGl11sDjJa1kQZxZkB86ddKsLlSqmap3sZdWSyrSBk5eEHMG9YWXHhI2J4sa
BGJLPkmJUN1vxpgtpg4/j/G7o9gltF+LFtyT4cCLRyMxj8TN4EOddJcAa7Xup4cCGn3R5Ivu7kqI
dj/ybjwyiL+uMTm6x7AOwmUjR36qk9z+xECXPtPW6Sw/gIWyWAXImvtMZr4q+clkwVZaeQtQvfhK
T0xdQ7iihM/i2jDWHJuglSsWJNFXnZ7z0va+tAloV8dmjA4sVdnj1JHaqySHho6FdCE7SsQ+URhH
1Jb4HsDhE4ZN9xXR0m7Zci+8T6RpQsx1BMuonY8QUU7ebR0osmjIMWYrE8HTFgy94P7gbNXTno1P
1S7TEu4C7M2t054dvjlNDxV3CZjQtAEppg62NRJ6t07DEZTVmIkaLCPA7++OWw/zzLV0EVqf+NLm
P0bYDKtawOlKf0sVtvEVynKTBte94zHniwLXLsQUuy/W2LOlTuIOWnpBt2tEa+wYIp13HSDhS8Tl
xtey70/Eoe1lYO+M8u4LKxXkIIG/MLo4fcoAvQd0G3tBVUA2FFPykxHr97pbK+1ljNXrLqvADMQx
UQKikR7olH2h1EmU1dt8xtNPEQXIvsgiDfUOigXxs5cWpzw3vKcYhE8HzCjTU9gNX6Z6xfC2sMKQ
H4QLqpSf60cEMha5WZc7TH/9GQv+/jw6ooM+NM+3iVVEi5L18bCgFjeMxkVTOuE27wbomhnQQZDe
5NSairc6N1HDDrlt1bWdNjWI9RG9QB0VqeFWl9duvSl9q11Slhvlu+Eb+Opy4e8pv+1Wb7jxuGXI
HV4oomm9KVt5dnVFbK1eZxqzR2CY1l2WOMY6mvYCMbzvUd3vWpFYCvoc5EpuY9w9B4nQwaYe3eK5
qrLvNryM36Oy3sAR130xUz9ZIX9quGgp4dkz83qTKVcsrWw0Fr5MzZMkRgRyFFPZgUcO65zgQFW0
cScvMu0hTAEt12KEEC2SVzexq4FWngB3lMRFdSAAgP6NLc5w5OQXb5p+M229WmPDdjF3MCUXRp/s
OTPwligTaKC3dcAhpmPG3308FdISzlvhhfHKdJz04iVMHsMxr9e9zjSw3sCLQ83zO6/TH0PeNk8y
jJqt7+fpPkgdKKVNg5HFaENxPaqdN7j245XvjtnKZXLYgUKQctRp42VZufZdx1pTsQN470G8G3Db
2Yo0Rbr40DyOmQ9ofxKle8Q0ADCEwsMVyiDvdaV7Nvx4n4Vi/TvNCt/Gq3ZqHKdQvJuFbIWUxc54
hHcNV6GLgmJF2P8EoasdYr0WXmFQeQKRYnUN4YyZ66hIDchub3b20nBBgNDy1noGDLw9cKuYuKkl
3IcVpCFuRQECRVxX+xzbATKkpfCWycQwDqnWT6KugkfXadSpHRJ/SYze4s96ndvqlNuTPBM88Gtw
+SqIEhYLPLbmV/BtaOT8W+re1WIA1wv+EMqJ2kcmKxAOTVPtEL7btiEYjW1Lhw+hCfJq7SOQhW/D
8QtnUObp9fACuZj3ekrEAEfmXE/2Yxb768AYgTFommTHuyjcIMiBuJ4cMS8iVg52G4BCEqV2ZpI2
n8kibCK+jSHOt8BiK13O1PONwfrtb8tEPI94GVAyjvR2lgA1XChqqJ/RJdXVxyK1wuPf7en6l1H3
t9Zf+t6M22moUhp6OwbjoRsQdIUUenns4QHYZJVpP2ZICYPMcTZ+z/27ou/8P+yx/GE7Uj5rZeLL
Muj9E7LAq7mPTgtjnQ1AKtHzxgZebWMjzOF7mtZAelrwdNNGeaO9ZOzthpm+4aoLkEns0xLiPhzI
606kNQSKB/2OxL7ZQZMBa/M2feasZrhPuwrcNKm9UQ6Si6OkLM4AwWdrpD2VnyrX/EbQRkN8w7SV
fL/1YdEYrgzfedUCf0xCrSHDuNzcil7dlxvII4cb5QbByRkAvXL6F8p+z/MW0nShP1wkl93J0viQ
iUrffKuT2cDuH1lvLhAtKJEhgkcixwoTbmFenEiGJp2KzlSkVrsFtpNa8a1oPVPr7/omIkTkIs1A
oGpkFywTsK6EAK1V9vJYaoal5lTfVQKEAUPzWmqZ2z904soH6NGuwHAbpNcwmAAMOjqBqdvh3zJg
iFeg1eB3RgHVv8Fwk+dA5dUaSlLjGZAvdRBFIrZjkdv3dlw4y9YR4WtrZQ+pyvkPAPuR3+jp72H5
Z3c31EjfaBMLRP54V4AfwYMrxktPTtP6yB7oP9HjT/UWz8TWLapZfcgbrPQe2O5jlkEY6SZIlBZh
s3V0CDLcEYJEtwaz4BD8MO7BYAMmqgJZ+3CuLEon6o5UbIb8vUjQQ7wdPrYOPxepNWaAh/3HvvmI
HJ0yS1egtj05tZvtvWmBhWxEKLLJMg3PVKbNZOLnY7aPEzc6mVh8Ep9BrLs/fCcP70XX8wc2Jhci
Q7Czzt4ibTTekNWQjn8ApRfcY207W1G1Ndiw6hWsppXrX2OBv2K2yupCbLSs7TU8lEgQ7iv2Etng
hsNz7V+zsAYfNyb/MzAyiEH5bQinS2efR6SKQxyxth+avG6WuZn1n2PPfms9N/nDKht0n+JQjirx
qcSS78KD0GofOAyCbAGe6aAGN0o3IEzSmtHZN403Zfh8XlC2iZme8jh8o2UafSBIoFwX0m6TAy3W
PI57EGD4Yk1sXsTrpXtfnY0Kr4qJ+Yvqm14D2jHV804ub6ZUD5lOhReDVy5A2DtuAZpJX1zIi2em
DL+mPmDQLrjYLrEKu4sEgBqpBk34NYY0gMPAvWG5kb/9uWdiRuN9ltovGVY2Z1AwZWeserMzvkDi
ndMbn6QdRUc7jjaBlZaPSsXtvUhcJLR0UAbt4XNZVj5jO2o1Wqc5BYH8MreyQXyvAf44YnGErxbB
DUhewkNGtrQBcd3G6TLjjkpR6YnVv//1v//f//3W/5/gj/weaaRBnv0r0+l9HmVN/T//Fuzf/yrm
6v33//k396QtHYeDw8LxwD4ihET7t7cHBMFhbf6vsAHfGNSIrEde5/VjY60gQJB+jzM/ADYtKOG6
9fjO9iZWBSDpH5pkAAxXa/c7QucIn2ffWmM1f8cGXZgcgVjZJrTC6hyn3SHVzFEXMYbpVhKvHORS
+SIcymg7qwwmUfNTGTjiS4hEmNsyI06ceIVoTAqBEDAT0SZI/I91ZFymasVwjx8gT4zs2WnjZGl/
tqdNHzfVJsekB0amP1tVpT+DTD/dOS3Dit1JRYV8JNnOJtSXjGkAqCmwxT9fem79/dILwQXuLMdB
DFrwny896PFyo6td8dh00bBDEDhA1pQ5rlNulK9VgqDJtJzoRuCgS8mre7IQwDwBqs2QJvZ7qyrz
jUMayg/jdGyi2bB7DbFi4+A4dfiqospaxXbSnV1IYh7LAjwZA2JTn0aQPuPyiu+TKfinkeM9mTIf
SiOBGk70mJnVcKfD2D5wbmHOBaTB/S/3pWf/enE4g9cXV4cjNUQ4wvn54nQyKSVS57PHeZEuCge4
/Jx/QoQiv0JRtr0Cqv9M02FUZ8aGpjwqTlZI18quQwGtYiv03uAD1mvhpBlY0zAxhVkNsQbHaT5b
ujq70xoRL8WHLGb5i2MUkAwqOpgOOT/W7n1o5NU9Eu03CNg7j/nEpl+C2xZ0B4l/pDpQhiXbpgD/
I7VShyrqN87Eyw+vGVRrq4gDt2enSzin4v3oZmDt9zNAHnsfnBl2l1TL2geKMGweoV3vPP5iy837
Wlh7CeWOX5b2pDBnacc7TI0kPze2AdBJHZweWP6yk8mjP6rOS5+aaQNPYVE5MQjAUEgj0S5aQA8P
qVdkT5Y2q41hjvmaWql316m5dw7y3rvZ38gLi60t3iQfyOXbxp1mZbPZUENpsfC/3BHc++mOcBiT
Jv47UMx2AUN27elx+jBTYWaxBlDJBI8OXlGQj2P9pTNBr0w4w6j8ZHq19UaLMG60/Slw/P5ihB6W
aEYFKcg4OZOq7KwSS+Kxszws7VZeURSLZlJ7i5AECO2dMoa4TFIeqRM1UPE/1s2DBSzxt3UtkWUz
2FLt3G40j4xL80h7vE/scpFFA7KtEChiOy7j/a35bzZzBa/09r/MPT9P+9PFBAGU4ExIzwIRnSd+
vphJWDFTpcx/cPt6QCg29RYm8Av3VmR4SPpOzXWrvOw1Z86a1rpkUVUhUHod78BwC+JZhBELCexx
W+xqxBmmebaaZtcPG4CMzq2GeBsMqBoaH3A6mSHcacGYLavEBL2rxdKr6SXRgpwt1MBS470B0ZkI
XgLQuhtcZ8u4KMBl43vqKpDn8s9XxXP/dovZ3GWOa1qg3GXc/uWqYEXFg6xR4oFBLvdsT4IZoDZJ
kMI2qdwSJ2og4njVF9dIjGr1gXo5h6AB0SVTHfjzAIyVoJInamXfHZAH14tmVVexAS7utF5SKmDu
gJ4DUsjB0ZkyBuNg6+rCfblZ1QLZaS6DdGM3uYYKPwYpRmQEOyrqqa6TQCiFg/23OrIrJlfTbDzZ
Ud1QSyy1ufFaTfTeCzcY+SOmYeiKWEEMpi5R7qklKqGx5VeQ4aLWD9Yer2sI5HLvFGprugWGL7id
ik1s1eMuc5CoMtWzvBeYI+BUBGsKvvhB2C+RjO/IRVt7/aM1AUgKAJERusWX0lSa2roBCkqqgVsO
EmFhkIHeuTP9PcS9i4tuItDMj41/lKn7WWW6eaCqHK+ulUIMY0NFajAVIFTMfPvne8Ry/vboeNDb
8EyIC3gOx1f41P5hHho8htfdYJcPYWhOXufsJa6r6GvWIenQ7wW7R+QnQnoeEoDBrxd+LcCIgfi+
/1ogrLSBbipYMlwRPf3c06tahg+Y4eSlRgSMK7hYRBdX8EmBrpaKMhrXYaHHxzZ0wSoSZJtoUsQr
ciM/gyYWqaZTEV8YzU66E8vNVEwrkI+W0ul3VATQ6H1IKkIKeR0h1WwtbdzlhAiKfKteR6NoPkCv
gRbHyqiqZuAQHFXjXnFA3WbotZOCSAJKYOYMvYbaXH7n284H6HUR9PVad6meD0HHGQDMQd63lbiv
luXqq7C84C5pgX/tAeJ5tbUFpXDG0hMyFNwnMyj3fliYr2AVaTaYU/0tmcUx+M8LxLq6RiLfqcUX
BNUL3rzdhrWDER7gqTsNW+g8gCu+ONWaj8gbhXTjULbhEzjXOfJz4K2r3Ho/1IgIAFbgLsF+EX3H
8ilbpGPpPyftaK18o1d3GXJDdzpvrT2N5DSIAN5G6lgaPHhFD3AydLJav19aEI2DcxrYZDltqN6p
mmFdO7ZemmJ8r6MGsuvRy2bMnseQ0RYiVvWdDOBBybhOv4AA/kDKkE3cHJ1+9F6RxCiWsTuEwE9A
PtVtKnPXR3DYm5Zt4wxk+kVG9aH2s2eAGZI7hunwOuDDCJoXELh28vYJca4AcnZB/pSnYw2ZgKLd
UlGUSu/rFonjVIQIs31f12wTazu/wsNurnKm3AerzNUdK92tOfTuA1X1kd+sfMsfN/ZUZ/GyhnLH
bO53KrtYRbYnZy1Eg8BuqMSeHEYhRcimuqZ3kRvdMgDCsViSoG57NTLzGlUOnHp5vbf9qvzRWsmb
HY8SmNfaX+Iznd+Xpl1vuaoN5AONoGsAinNTRDp/+N04Ktn3aVFu4bBo12ULSbwsKh6KCY2CNEio
JE9AlMzIIdpYqwyPFOpo40A4gGzFiFlKRiVi8v3wWeb5ahzy4TlOANCQpTARa8EXO1a3HACNHC/S
idzQUcUKwKL+0FVNhQhc13bJuY7zclmbzLuCnzTc2rKIoDiTD6fEgnceKYnuo7AQKBB5KL8CU7VW
acB/BNo7tg0iMtQd6QDelQdhtEVC07j555nQ/vVtiVUDZzbDi0GYpok55eeJEG6osrF6o4VgvAkX
a+cjvESQAdBN3XuhNnegCoNHhOpaaEeFTfs0NqKE4A1Y8oVbmNe4zbAe6Mr0W467Esll/OVmgRz+
AIFqP9q5E8UK8axokKzi+6f11kSqoicBW9qDhCOEcZdBXafzOsJG9vFS8yG56LCx7qmBIQJy/8+X
wfx1XTpdBodh3TD9E4K+sD+8D9y+R563ZPryntPuehOSFI88g/IxSLzgBrCtEXyZt4deBfaK93b5
62RAPQqFJH96+sMCfHaIlMXLfz5lbv6yznFNaUqJv5zE5MH/9uUJpKkJocEovswL+tF3KzChB9EX
+ITV5JQH206yLT2fbf+spnd8ZSKV6u/VAXgb52pm6+gLpDZu1nXcuCsnKjNwNK3JzZm6XvRsOeBy
ydV6CGsQByPkscoSM3wwgvJ9D0IIfNVpwDyywOSrYdq72WWQyPsvn+P0/XDzhDh4p+MzmOPDwhYe
Zyj/fDt3w9hH1egku8EH1MtZ2hBlaUdIbbtYaMKB5D50YwdB3Qlw0unkHklv1aebhW/wEfEhq190
gQ/VRgtQhqjvIeUUgmBa4Z0DFGgePjosLQ/d1EpF2gQIBA+iD04hZ9Cq+qt/1jkJcMKm+ZV1x3++
B6zJu/Dzz8XDK12whHDLdYHJ+vnnAmqRDohkBbsZw2UXy9kjA9++d7aCDIFLcKhU0yYZgxo84Khv
hwyYNhBULxIBFsdAtyDmYy7c1oFlbwdwOYf4XgB090P51k6YMFn9l7sZfyR78gZ8+DEOs/BLPM+2
4OHhUv7qxWJQ9c3dKKy3Sif8oCEXvkSmEDLYOif4HKUeKPCQeC7dCkhJ3kcLqkcGkLsBFyMC0FEW
fvZYriB25IiLiZjDc4q4KJlluZMdgxBuFyrmDmip67hjIHWMsFrum+KAiNlXJFvFP9LigkUj3khZ
YCMi5cvXiWp4Cc+gfuC+ajYpK8tTo1r3gCByt20qPt4Dmx2sMJVbL9M4beNHP8bxfRzLANOjQDCx
KC5mEOIFAgbJ9oJE+7MMkvxg4ek2J/eQBgNVoM+j8VyBd+NCVlRNxUGX4w7o5zeqpypqpM3Qlv7K
xLJ/OR+BKutpyNrs24XOsmBLdR8OJt1mq4e4Pn6oS9ssPTWsXDldCb1J6kKHcgD+2lqqSj/WkY3h
VPmkgdbCYfH3s4YUNb4JJfO2WGmV+4CBBVEBOQYVRxP4TKmyFdB+lnOKCwvu+sT0QZOnjfZI5Vzm
wbIJzAir22Gt/FpAVW1MhiUIlPFGEU366OrQPY/cvxM8RGmq0so3F3XDHGiFOCniNwE/Gjz9cbPo
HPYDJNgupnaeYL2IngjEufvGhcwyjeFNA4E4HaQF2jmTBVdlsoNvHA7oqZHq7ISv4boK7+cjpd6w
SYdhXM1jRFjxxmN851bbqE7AFDf1s2qZrU3PdNfzCLlfXm3oW94Gdc0xWgHoWWxpVD4W/iVSwUE6
zMmXgANCkaLwh51i83GawOcnSLe8kDmN0yOsv2hApHmgoh9KPqF2kNc5nQJtygB8GkpYJ+oVyMDY
VQX+JnRWVGdbgCMg1n0h+4hHIOfwzXBF12bo/S92XkcnCW44zDHtxgo5fwDRI3+wR1BhQU/CWzfC
CbNlbyQLKLakVzJBjoENCBvUSCPLytdWzJut14JNuFZvqlNq04882nPDKj6p0ccCxFVvyICsV6LJ
rSNUR/sHo22/mqWfvCEvCkuJrDEvMvCSO6xOxYIaMtH/aEvXuEZ+npzGulErOgA840c5pTPm7XAB
VR9o7Hv8Keggyn/KC88G+2qvtqrovG3NjeIzpLeXA6v8jaVqQEs9hHGM5tjFJWIPGs7AJWaXeG8m
LgPGGpcMnke2KPqIlUsfk5hvBtmVWk0RtSuBL/8tFUPDQz4ThFfnoSrcwyV8NBfpafYIQYxo41tw
5FGxzCp2B0jjbrZteuCzIRWQb/za/kajuYVrbCGy6yzxFW4+WkbPH1L7SG1zTQYkRIqMt/lUpdFk
B3yzQGplOnNb4fsKJCKADdV4acIf+37Ok080RrBuS+ehc8ZPNs/ez7kT8g7pxNl8ztPtsAG3Qb6m
oyoHGeyj6yKSPh1g2tB5w9/czef1T+dMnfra+Ns5B0kFwn7E3e6arN90RuJsdeXtC8TmgEHTBRI7
jBZLC9odlK6QtoqYSBG5zs6jFmnkQCtmCrJus2UDUEfsyACqbVNeyDRGh4zqjR/Jl8QOISRNdQz0
ouGJdufaorXYAql2fmYkqzDCC8BOHuO6BJ6jAssbliDqEbhL9VimUKTsvCsZIGnAXjNAqdZULFhi
PaAzGVIXKIDJVRd22YbqaolgsY6WkEId9nmrlu/dMG4dNsjL0SV4t61WPbLAae4GU2xvFmk5aPxM
ne9oLD023hlXJGuXZVEcyY66VkEPOTbW13uqy3rWnQYev47lqPfSLtUKnt14y5veObAkS89BX2Gl
3q/8rNjLJIe8FcvShQqL4Y9w3KjMrX8MavyGL2jrk8wRXIgrP0NOOIjvxprjw9Jqgmvvg0cma630
i2VKxIrRCQmz+NJprLfYsUHE34zpAx25H3LnEMe92IMacFtIAXoha3SPTRz+YXdWiTCpAXJLIZ1z
hLfGhheBCTQdJLOHpPSWzEfOg1GvSw5iDoUsizcZsAsotKfwJ7w2ssdFjpEoEEZW/t3QwbcSyq6f
Rc+SJe8G/7EGP+UKMgwMsI/x/dhA8ReHX44b6UBegYcAbC4Mu0/IEgbA2URGwU/Hg0Q38Hx5XWy8
oQCDOdjPNxU4QFa+goRO1ppYcA+t+QZg3sJvrfrVqwG1D8Eat2PwZXzyuDiU6TRq5ZlLOULoyO5b
8y6LEsRyqCd8kX5YDo++ZxYHF2LSa+qQZtvRiuUXQEsUBHK6eo80ffk0euKe2kcRw6drlt0lLOCe
B7oReufTkVIvANEXd5/w2DX7noXJprQq/4tfbeaOtmzXlh7zg8ng4YLI3+f5RJA1uzAyXLgEHwRn
C/GbZT4NiMSlQx7p7NMow2FnAQq+SRutX5NiWJCBYQOfB+2+9AjypfLBkxCfokPVDsDbNVYN9wFy
IE4CDJgrajCceuNh1nzR0uZbCarSbZj0xkvO8ZefjgmKu3I1hlIhhIuMH2gkl/PlyiGsvkC+S/Ag
DCjU+JOIMPWoYmT8wJH02owi2PZjUe2gQjJ8GnPorEwXOknBqwACzPQsRsNDCl5sLUa8kp4RrHou
Byh4RMgn2OVBAtmwOfCN6LcD7gT4swRClxMRDDWYgfto9BDnnN6mlRE7D8W0kQpru9KOjTW9PiOv
RYP8Foq+nl+oRRqN2xy8P0vqRFYtsncHLCfPVBK99qC60eE1nOfWFstc8wAE1cJFVsyz4oZxTYLi
aPpt8NK7OS4OwJ6zL7KqTKQ5sbRfU6tIA7UyELrbk/MRmaQ/VCHZhUrTiBayKJ6zaUTQ04FYHf5L
p8Rx/wSLqxB6kwCFnJB7Kk/aabE6bcve2nWuvrOmBmDdACL70Gz0xQ6TvtiPRQwNO+RlyZPvWH/u
DqGAys7Yfw/MLx0PQPat2xROMM9OlqEbNkuJd+S2tBlPlpBj3FqttC818CYPY8XCs52yu3fjzEDA
r9fpai5b8BcCoVk2ULqZBqsz6JCy+KoiTz0gNA6Hf+j9oYVCm6VluraaGrcZHajm+TddNOYamehs
jXxnG0xcIn5RgSHWqeHlELZBsexAye6HSXGiYm9bO+SgYRWV+85jNhbrfMiSlyCsEMmYRL2wkE5e
oJYgtxXz31tj1ScrMDYNe2ptmfvG87C6o65GsB5tBsSCKot7OF+e6ThpxssDnVQ6jQ/I+O9PilpT
eB/ppAwwfGKxkJRbfxjZibI853zPqZghAL7w8SUzkwWQyUwj8CEzNDB8ONgnI5fIBG4DzUY0ZjQZ
OWk6rsomWOOTfom0pPgReSDjs41s96QBOphKrMuxRAMbO5Wkae/tkSVzSRXDyQ7y7p7a/Ma7A1+X
vKOSFbDHEtSScwlZlS+6d80LtWVB+tUMnWhmDWdQmEdshHfn+RCsUgs8G/6JuMFBsFotMm9AQsh0
cr7OwVlgKnmk1gzv+YWZcsRpqBX673imFDJtdcCeheupZcrOjaiSPUJj+dMo3HibGMxcUTFQrDnL
yv/sMhHhLoZOaTCAbYwaWYND5XbtHbLayJ/6pM03WQwXPbV2vp2e6gEz2ty3AU+KVE9kmmagKoej
Hgv36aCh7to1FB8Uou8YyAMDwwHZ/6rq6ouyIS2gktRcIb5eX5wSOr9IysFuHCLHYoBiw2auLEMP
TWVt3sdpy/8/ZeexHDeypeEnQgS82aK8JymSIrVBtLolJLy3Tz8fsnS7FD0dN2Y2CKRDWSAzz/nN
gdDDhCXccg0VIEhmZB/1IA7jDEYdccT8i+YN2bWKxFVVNKUALDqzYdMM7ISWVitq2lMwgTgLsqr4
IuswuvpmZTpArKUq8gZM45eN0CQvMGmwFvSi4enL+FEDOhUIzB1lUY7Qy61IevVF1miCtd5kpclW
tokpGZ4Ig9y7yx7DiOF1VxJJkkWXsCfC/f3L7IzfkMppz7K6VYA18gftj7IYNpUJ0wi6gCzKw1Dr
r0abphf5St4MvSJi9oKyxBuVB9Va472x5o+SPg3mqG4Mtes3PGmqbd4WzloO7AtNeRl+3D9tU3nz
eoJsDiyPq8yxod+SNN7pYsq/yO5WTmJWV2f919t3Q5M9kPXVS/CbWsEXhY8frnB2QtnbMYynxFmQ
2Yp7fFTJs2R0tiD5xoss3asw3CBtOI47CLW/hqPzbwAdn/oVSgcHUY7OJjXhOUygYJ/62M3uh6Bx
F8OF4Oh1BTIzWYPc3Tjmv/oZXjdsOwdjP0+U0XpIQu1CPru9gATM1smYij+DgwwzP9pVs/+v7XI8
U3PG5i8ttmS5nHVFiujUtXDzpTv6oyhFdB5FqEPIzyydoSnSmeX326NVjm2AZa5rTx0PLhmsW2No
P2VK2HYFEm11be9kSphV22XCiOClZRUqewWx8zYN6BWH2eBt7x5KuvbWd1H77Jle9Zwa6btEwpRx
6G6dsvS2HVMnKVl/sqFVQjIudg+drVSps7Ng25IkkShBAf2ni9TYSkZRrZHCGTfTUCST73j5E7qH
8UECpO51EiZlj22zvpu74fkNQKQcUUC3VZcvDSFlMZtAdnOIM+j+GW+yFYsxDI7xdUiTIdyOIXG6
UhlQ09T0Qr2IxNtoZMeejOUwoX7xFGbl90mvk6MsyXq3038NlXXyoNrKuJ7YtN0sA63jCHHq0+Q0
/auVdM2mrUSzHZaiqWjOwY7DaCVbCzP2blVtHmWjrCr7fu0ZqvYsS/jlIM87ZcUJD/bfr6Zq2yis
7WecstsXJbl0ej48a4v9+ZCRQveCVvVlm6yzQwUbq2ggILT0l3VecmnrTj/3cXZ9DLSnUfVl8R8D
jdwiLc4g+GADYYr51yvJAXGWB/tCd930mrNOQHRBI4QVOntFyfVTHgz2/zpjhb/VnAD0V0v0iEga
UYqFhQA8YKh66yxL3ahYJ4wx/pAleQDyP61inM53RjYg1N274UtPPHUZLC8TRK2y3N3Rum8SVLeX
K7bCss7DoIgXWwCSSnM8IOd3XX6kGFnrtSlsFwlUvj55iOv6lBqGcpGlaYBHOw7auyzVztCf68Kd
dymZs3MUChwll0Py95kVed2uTapP2SPVql89ZHFK05VlljG2hGaLBC0koBnLWt9DLfs6VKl3U5eG
bGkoTMCsCMJC0y8G7wbZ+NcI2K4/51KHrmOlh36BKBjabD6bqF/OevOSLTAFh0f7vikJo8gOsm5Y
xIAUsLD3QU2hmM+Ot82di22NKzvRI8DSuXmVh8EbsWHDQ3fbY6jEhp4G4S5A52lpMeEvjgYhNdlP
tgIufO1xZdtLZa3cs7FEsd2TFNbyNDT2fdkgy0urEoR/gvmEfy/wEsq9Qf/yOAuVSazLpU4JaTUT
7/fWR7+xsM6Y3XwXw1B9EpwlHcLPfyXvqr9UZCNlfY0HPWGzptyrY1R9CrZJ2Vja733HggcJTrbc
S/1jeI5LzakGmv3U6ijWzPg4fWUjgQD6clYvdfJM1slW2W/oa/HPVtcbfo0t6qBeeYPQd8psQJJr
BSJJKPEfAaBsZNWjXp4VdhteOtdsdp6VzK9mGlwUTDr+Wk6ATA7yBFP4e41T4+R7tyIP+CW6uBNH
pdae0oA9RCR/OXnaeDNmPe40ECDhN7WXg2wwZl0cvf+McPmk1zsVyMG4BYyHMa/1Ymx3g1tpr/yU
ym5Iw3wti2kD0tgibOPLYjMmbNNYKYR1pHcrQ9G3wxDHYIcY6oFw9CvuvJPSGtqrvHAdVwRWl6Kw
ubCXE2sPiPCiEzy5TwiMbUqhj1dvIQclIxahqhWue1hPpLKD1jS+ohiGpGGSlSvNS82vip0TrVXy
Cp5bZXyty+Zzsoz0KST++fovgxRtUtd5oduXHFttRYkT1krrMAR1yR2zjuTJMK+Zsey9bdjWNlP0
fDeB8SY+zuQri0ZjsrNaJl9ZbPFTXc2ZqJ6nKTWPeuopK2Sgpg8V0aRV31nZmZBL/xVMWm7imSB7
idJUoJt544fnItqL4FN2NnpF9pKD/62XocAFyTVbEA1J+q+mcpFXKNvu18vK4j9ell5NOhTbShm0
NfnD7Po4xAZ6cKV6edRkGvO4DyZrVddWeZYNuIvkV8jv3VlF2Pcjz7iXmWfecAmz99lUWduEzOdH
XzfrdMEsxQ4mBmHZuucYJdjb2GN5fgczMTKo4+QtrdpfI7Ugu4+UHdK/R1Z6ZtxHSrQTFpPPU9Hu
I7wq/mjy3Yhg1c8aJ0q/Knv7zUKlY1P0Q3SpKyU51cqobz3LLr4QaSG35fTmn93c+XJUUkyfnZij
ry3B+DWoMnEVJqlVzSJ+Bwk2eYmbQKzCLK2+R4OLygOZsyRgRlXK5mOOvArNlkbckIvsD25dfLLo
z9bVaBKLwngJvafJ/caCE0xtF/1cjE4SWG+feaY5q6CwoietDfS96yb2vjA0kkTg77HpHcZP0y6w
sWFu1ZTgs2NC6DTLuwaVVrz2UAhWJR4he80rileVVBV0T29elaYoX4dpUG8tboncd8Wr7GGN7j6c
p/RJVtm116xi1xUH2X8Oe2tXZVq6lq0E8dsr8mjP8qVklSvGNVY73bMstcLw4BvhYyKvHUW1srXx
VEYaljdjh0YBCLb8JvuORVZfs8iC8R0pBmY6UfZK6Orap3nxzYjASJtI+hxr1wVbO0PqaLTi2xRM
qHl2Jn8KvDw+SvW77K5oYJNGl4W9LKLL4BTt8FkYXbXHWa/Zymp8TNetGWdwKTL9UOii2siL9op1
LLgZX+28hZJnmAcwZMlLUpj49piAuxunx5+q6AOmwoq5mmjyS9mCMhJTD8krH5KVHdbdHhUvhQTp
Uv4/Dr5fanm1f72AFuICGrcF6iuLYkMLsx89i7dYQ4ys00rLl/W5Ns7rMhyMe7c6H3/r1rrp791s
FksHlXXyZYqkJThJxL+ipPX8xtHwS2hn86uK826OHvS7qnriZtuV8OflIcr6oN95cDM2smhXFnl4
AgVnWQyMtz6023dh1OZ1zMKENCYX620LMnGHxGHc+zY5/z9hs69VPSc4AbDpFGue9800cJPDOlF9
Qayl345Jq5wCr+pOkLvdrRGVynM8Ifgm4Hh/s/ruqsvxc4IM1BDVf5U5FhWj0w4otOI9XAZefnXK
qTsgYz3t46Bpb9mkoCqMFck7CaIfWdyLn6G6t3SD91Fp+pubuiNuNNx7ykIyi+NK28EM6I6tmHFr
7XNrE6H9+aouDwp27+N3xW7QsiYmhl9kv08MNdhPSh2u20Y33vKodfdlRRBCFicgZftESeJ7EZNT
Y697TXIvDiF3aYb12VotYvMtVUey5UaeM79SbK14pGgX984O6ep9hZHivdWuw3bvEBG6jxWFwzov
FVgNLmNLm+xJM2nYPy7vCnpPhm2c0t9bMwsiaeeqqFAurZ5XRvtQU6Z7a+oFyi7sNfXeOqdxsCPF
DhljuXLtkAjBEty4t1oaTs+WjuC4vJSIVGOntuioyiJzm7abuwbZgmVsPg7zTrcCTFOW19V6fdxh
3wZVa2oOjVu2+2DK3/AeGkcflmVzkQd+3l9nsXFzmnk8/7OH7CagvPok8tKdLDYlJsO5sDBNWuwj
M1N3L97cgjMqgxuTr+EgjmJH2ypE/FRWyn7yEBbxdycCWSpLstFW0J/ssmEbL+MfXeOUWFQakwt7
1MmzVldf9RxL08e1G5xZT66wjk0UMOPJbkEM57ZCK2ctL6xlPHz8CPZ4Bsv69HixoMB+pFKKp4QN
+W+vD4WjQeQojzey7+PFHD05WG5Tnh/1XahkR7Sr3+UrP64d5bq7IjCm3a/hfAkcDaroYrciD0qE
04rwcMmeFlbZf6rTVFitL8s6Vhl/n1qk0tBvQXLAULK1CsDifD+VXdsyVXzR4scnW/7L5do02ulB
SGpheclpuY4dduyKZNmcFBeJEU/faLHL2gwdXG/QvEMV8i+XRdtKHPZNoriolhe+13i4yXptdI1D
VassYwFffWgNVDC7Ae4Mytl8y4gGyPok88bDLEbIgfLi2PKQIwFXSAyEBa1GKkAeyjb2zvVykMW2
taqtGkAUl3VDVZGkJsdf+qqumkSmYucSO61zSdJm3XnGfGISNomNLQ124PQbAl/MK0nOOlt2lC1a
hG3j0lssYx/18swLtF/DZPE+tg6to1mgufq9SpvdNOnKGUhD6prZRR4mM0KwajnIM1kXkTBag4Ou
V/9oQGocAuIyVnaOlX43qWVx/Ee97CGHkiYPtjXL5fsr/tuLybFa7X0ngLhE5gj9pkMwbdXFHnFa
DuC6fh1KaaCYQis52KG6qWXx0WcwQnWlesqw0xsn9i3NijCUrsODU2bpbhBh+h4FybOklMxNEPO3
aH/v4QFG/+89AqVq19PcIg/roSDqdS3BqzbMz7rqbEwDr91HlZPGiCM8yo8RtZ50e6OoLtBjsrOs
v3d2JtVZ9xmOdlbXtU9ozcNsMXHsGImdeKT7amePLVXhV5PVPt0ry7zZAehbhFypK5ZDU6fRhj22
upaXuTdoDv4xCWras7rYOC3eTqMyqas0DbrVoy52hePcy4X0bno0aRpyqr4cKSt/a5flpkEL4x+X
+9eO4/IOZIs8yCvamvur7lHkrmNil33cvMIRZptAQFt7ZFxGvwyn8jLixkhmp6jUUwU3RTUERdnS
BY3ercO2hlvJr7yVlXZtL6YgkxGvkxrtU2NoXqpI5VmiR87B9RLCJUOdPOvuh2yTNSBO471D5HH1
qLMtfDyiHDadllj1iwAr8FK8yO7ykBoey3bVde6vIetMocaIhohmrxfusNcyFQxMlqUXgnHppSH2
sReoQFRBoQ38d12OskX2AcvZgsfu0XFeessGuJPatugNJMOyVD8WVtI3r0GG4a9VYYXnueGXzIrG
Ty0Ds15bWUseusKULg0BSOTNdJwqSPUsHMMnhDQxaFRgYCZsnf0hM6e/INqvIKEMoZ92A1gjwwOz
ZCIokEbdqxKQxOuNGukOB+ltNU3ig7Ksu+AuFRtjnMbXsgFMHtko62tucrhfCaNTgisBgo8dt1+a
5ddgzhBRbcuTYenkcZ0pLckO/acsz+ShiZpibzYGYk9heLH/PhBag/s+8ljLIlffqW7zKRsf9f/o
O4+VWLBt/3qNx1CRuP0RT76NvPajXp496ubSjc4RstnLO/jHKz3q5JtJZqSXXVwI/+7q5ma0q+wc
oa3Qai4Iw2JU74TGdnSzZlPHM/j97NlzIHIqReu+lrn+VGK/dFNJpL42nTb7s9Omp37IvNc56Jo1
cReH74BWsxnsrcHyf6MvRW/x0p0VIDjySnFfa/jGiD9ko4VU0EvA7cKa+1wnVokNW8itjvc6x2CR
syUDBZZBluUpMunDEUTrwvsYvbcswOc7HYerLEHl/JLl6nC7l4RJYMsdn+4l29lnc6E+y5KXECGx
0Q3IDecr+HNow0M73+RBBwi7yQNDBaJAXV6ZvxpqEJVYrrjuplWtzobhv7QgquKHPKH2jytU6ATc
4lDs8jTCjP7vK0OO9za5AfrSw4QTulNmbtAes59aQDdPZuHE+8l0YJb1JdCS5WAQFblkWM/rAbsR
VqXUdUa4M+p5ZHlKSfaNI1P3azuCro69z1OHaVKsjGc1moZ1RmTrOyo8lWZ/r1HaW6tJpp8NpXSu
U09aTTZUsM3x7VQ/+8GCwzm3PyBkubupaYtjhlkDIoCP0xh49pG0bjOv4lAvjq1m4901KsEBSwdi
zhAqbasuX0UPDJwZvj4Q3CtfMxY4uxor7LVszSAXXuoheycYnbarbph9t4ual3JJqqIyM/uWg4tj
H3qYAsCQwlaky9VjowXz/ZDkw+/F78psZwj9KuGJqBC8lOUsmAvxW1E2/KMuXfqVbo4FrRyize2G
Z4u1r4EDjUKQ8ZgysXGEWsOKjeJnzaphwlRN9b3p7VdvVI3XpBvNfeKYwTYt++CrAo1gBErzvZqR
HM37qb3GamZcRrKdq6oe89sYCbXZhSFMtByUF3oYQ3DQmgSvyEYPnvTlwK6pug4LkS0m3L8BA8si
vRlwjaFRdmOK/kH4Oj7Ka8iDsCNA4OEWWiq4NGHOeJsjZWga0zejLFHaJJGOK1QX76IeRHjQW+Ia
o+NwLSqB5msT2EQiKD4axFLMzBbok4EJ06NBsa3qogDcdKoc5dy8cT6MMEBrWdTOyYZY/HXovttL
dYAH1KFbgoNkCSofBHO41+C6ooA1KLij2soZ8rC5GcKMxM/SIOtkq6WxzUWsnT7AYasVGoS+ks3O
zWtBiLuOGX1Xp/SlqSrltQTatW9mU9+mVa585Jaykh0mHLbXXZWYZzkyyIHqSOsVbEZeMk0lv/vL
CqK1Uma7xLjFtqXfiEgO2zBTcBD5u06e1bGoVks4Yzt5Uw+HkJ1RP40uf0zGyoNVp/rVK15lwSh4
QPgZoL/DWDh/OfXUJRvW3enGhMG3foyqlvGhUfZ+MwXOTjbItxKAfcDCJ0RkfnHFdqDiK10j3ic8
3299qYU+CX0CzvU87ZyqcTaymxuQIrBNj3l3af1/j7L6qHrrMF9SDL1/Qpyof4KNgNSHgU8ymaTz
o76LchLF8+yyHaSbbEhSVT0TYj3IQbKez4voQzssIS7HuJHtJsI+uPZX1VI/pKhO7O3QHXB+KGGD
fL/mlu9Oo9jr3gNfZ4SiPTQ4Ru1BZhk3q2x+jeYb/QA9/NMIux9cLrzcdf6kAqCzSNMICxenKMDQ
8yENKBvafrzlaaKu9VQDDNy4l0lDVU0qUsW9vgvVyL3IkqxfqmQvbxbB7p741fMCwJ9piy/lpAfP
SvYCSBjKy3KYsWRax9UYbWURuOhio1xNuyqeEbZ0u3OjtdPNmjOELMm6r6BUzQfZGDnjtMWFOd/I
Vvxux1OW48MjW+sMRa8JHJdslFUwLYDamtNNlqyAGEPQnAO2N7m+Xvym08VOowdQuk4BpK9k8eFX
fTe6keVx6dNUSruSntaq445wo7Xpi+si26krGJmy5J2/KLB62EyMb9NSklWqrr8jE5teZP+Gv+wO
m3hmnaWHC4zouRcmAXwu5kGmQGQDpJiOjY4eXbHHYgk48vQp0+dJtVk9mtGFvJS65g0Nz8ja6Sxs
fZ6bz2Pdl4Ar9WQ1ZRN+e0qPS0D3EbaW95QcbR42zw7c7nSayLammbMzia5vXcezt2aRfpRxqQDS
t5WVID25Jx17QAg4evYCHu4aHMVvLoFus0WhWdNNA40Lc7zKM8UCblSVCDjqNj9rrAwZ9u3lInrs
rYg/MUsTiiVyxpQ8qAFux01grt1CJ4qbLEjyvTM+T96yIvKQ9g15fSQwpuJo6PW8etMjWN7IZxy5
/0cfGNufBRJ7L6VqhIfQzT69PvxDxKG3CyLN2yeBQmyL7TCzZMS/aH6zoind2QuawW3GQ1yXfFb0
c9wIm2LT8ifkpJ5KmIhbgexBEoA+r7TXztC+eZru+iqIsLXZBUQ7FcevDRJE6gTwZwi7VT9w9xAl
yPGcarHtQjNEffI8Fflz8oS+PgsIQCQiNoCeHYin5disyXRshqFjXlbT+DQCW/RF0V46wvEhEfu/
EitHYrYy2k1YaNW2bJXMH0wApnrar9CVBOgUfWp2N//RVt0O/8JDM1s3o6zVk9eAbWVy6jdeVOe+
Fk0/g+6POkd9mb3vD6Sw+S6aT1QGd7GXf+0zwCR62UHFLV500Gr+UGMurytfwzxZWXXFtFK12I8J
8480/0D3a2vwzeQepnmj0/xQWSasLfMdNkB1BHLM7gSzF9+Me0IGijKs9DlPAVhZ3/RInwF8s6b0
okKs6PAJmXRT5kywU4bZVFUm18gGWT2H5O2sBI+Cseh2oEX/UIY8f+2CnxUSujtIaG8K0VHWCfO1
HAkgZdEiODWmTB6zs1Y1/Qoek08yV6gyEV4AIjn8SOOwvmqTgRla+tr1vfZmOMceBOVKCcSrBi9k
XaBssB55BhDxNA/Yi1/NeTwWQsWJK8muQ4vnkwZFZjMn/BgkevtdBJ70GIUHr2o3jo55YlDUWOSY
w3OnRTWLz7baRTaig33fPQH9WJv1NIBCNo9a4Sq+GkUZSLvuizMXJCynYl53QV4fRTwc6g5sLlJL
pGaBryuduh8GOGaFmQN8BdeFbD3Z/sjBQqUkTdR2uMX1uDJEgX11HWDOuOaIrrJ3bRehnRmpKxsE
pEB6YT/P8BhMLIB8Lci1I9tydzV0Ckv3oD4Qw/bNqp1AcajH2BPww6sq0jfVVDXHLkE4/SZPK3hv
qf9b26yrVOSF3e8atTsUJYEu0JGMklfRZPP9AiEeQXGg+9k4DzvIHjlsZ7P2sXof0dGYm6PwIn1r
depN1cvqCJB85g6LXOxS2B+vmwmQSadPP5irbGgys/fciEVNnpWBz+wXHm0dcYU8XAWlgwdV6v71
gp/TZ+yygZucKvJz/btuO19E0Pk6Ob1DCFd148T9n2XDzyO8+ak0bQR8S7SbycAX+SKS3Xu3Ok0i
9IMxXrXFax7N1SbtACLX3Y/MQbMEoK6DbGpZbmYlcm99HRyy2VW+BAj8BlN00ozuLbfaYotyyWeb
p8rGCRp+PIQdUf/pL6otelL4JKq1pvjSRP23sDZblAwje5fYJFTKodsGfZ2veL/JKcvGnRfxhWQl
mi16ZvWXquDL0lLxmg3k9fWKrUsgdkmcbWcCyntbNOcsK5D2SYq3oVRXYvGGwacSmyg808hoJtu2
CM51iapEws2oav1TGWgfke4Qqmnqk8p+Y9XNfb+BuWgdFV0RxOwT85AKRC7qtvoptKLw8aQ21Pon
Kj2xP5ox1uRNimFq+NzmhrZHobcOO2uNAnLhNF/UVLxXphr5njGy9XWza+TY4bY2BvSFQ7CptZcd
dI1FQuImH23tzX6XuNPKac5lm/quPdm+8HIM37PS3Rake64dkMU6bNprbnVEc5EjQUwNHlYrVDQp
m+6NmH7si976MIoQRhYhp5tQvf2QonniNsdCmX54DvpXlvdpDRn2n8ZwyMk8+ZEgXczkPK4mCzhf
oXvuijD0uGfnlZJdQ80mzapTPLQ8g93R3GKeofvd4vRppNo7hO4R7Gp9NifXW8dlj3dGAjlVDPFJ
HnphxSeyo6c0q22ow3YGjLf/4iYQLIgs+Zmt+F1b/4wN690apj9rvSUHFplnwNinEhaiMxFHNG23
WqOD8LXBbHTj5OkrsuLWdWS699s6rfdl2GRP2QQOT4m6Z9HNvtll6SZjUbfWIWYhihXj8KUNYGkz
e9VpOCtXujAQBHKTfZ254RlbmgC1HyM6zV5mHQJWakcRJdoxHgwYmlE+n4o4GfY5IshnoOHGThNi
uvRRFrKYhdYKPKba9gPGiOSatE0ZJ85T1obRJqwvVQetxxQ2yVQMINHOYEmcV/gcRoj/rhYU5KpN
VPLmJpB4Swjr1TY87AJnUb01zb5XbPwG8th9a0nar2rH6lDbj9AY7oABGROWTEjkq1/nip2TVvXF
h1KRE/WSdjyUlmmtobw2fsvj8mO0YPpE8Fo+oBW3gJPBPoBTxfWvE8YHExjOilC1Pka76/DwFSre
mhb+GcRFPkIEUXwe68MH8XQ2bEnVf2he0PsZKKkPz0IKyZrd+iMseESgY1h9QCEbEdVG4i1UjCOG
g/oV/UmPgIQTrGUxFrN+zRVYRGP0MbdJuYKXZILpDtttZY5MsqZ5jGz2xEFo9tcWEddrw2c9jW69
BXDGXpkJaF16GVTL1LEurLWJKHlPylwrr23CVzaYq97mXSIxlCDlPQ5oJCMK04XGEgVFzQdoFLDf
EAc9ezS1lQ1kfKuqSoNxSvOH26ekmNEGgeNffCGnM2179ETWIIXsFW5Yht9rRnqrrMHxJ5EYm4QQ
sG9Y/U4vEg9P8njYzuW1T6pp3zVxcJ35LEpsn8EsvqVRIJ4IpHY+mlRMWbWi3pBCR9Evn59sc2LC
LuppRSABdB3K3SSm2MmqfdytIDO0W2MxQe3yeAUjPrnZQ1ccvBmnVaQd8WAp529FV+AzUsy7Cle+
zVR674CD1109xBBfuP+DGcTvVLmCj2KDDcFwuJ1Bazv2Jkii0A9SAq1NjQ6O4HQbx1CGRIDGlzak
T7aSXPXl0R2mBK7srKvXHdqhCjpsTNwC4gMBAbRYA2vVeZnjq1lBIpLpoY0D+2UoPYLqVrZtOqP0
h4KgRuGF7jrBAM5vyCxvmqi015Nb90eEOuxLLLSYP90MbqEhXKaZPFBzltA3p4jPuVEB0jXOE9J0
m96a4hPcjmrHwt/ind3QTav2GooZQmmCU8utijhU+afpzB1GbMLa90jRRFFMCHlytE3bBsWuCEW6
MuO3xtaqp3AadZ+I2jee3mSYBzEdc8vvp770oyZUbnbZdNfRHhU/J11/acQgVmg288FV7xhhvZEX
hHmStn4i2g24oQP4U9QoUOYWBtqOpqFMj+aljyitq2rJFXrjlr/EeG0bso3YKHrHMHBxTM3cC0Lu
uz5UUr931ZtJQGdj2NPka61ybL3iTQjbOeet8qMe+aFGSzMuZlnlm2ZK/moM8Ds1ouI45zwVXR2f
034YfSWeHH/EZaBl3kcVgmlFtbMjRt7BZgpwDxI9TOkuCDBdQ7pDOMoPczSHkxkA3xrLaBV1o7Vq
BP+TrtSzoyJ6KKAGgdFpLA7u1OMM4hbVGc2xq1qzpTKAihhYIupYbgCWZUUmMvtUjx6OLiOLJ63u
mx0k2000KlDWKjHvMyttgFaWr21TPCsqgDcEtpud0zSfmkj1lVFrJndYys3nmbe5G2HJzeHBDXEt
WmKiXR8lG+SgWcGH2rRW2X2UXiSOcJRUslfzt6YxwMqxLFhzU8ChwGd9NY8j7kOd95kGuem3Tk+s
A5mmMUUburFvpErH6wjIEM2iZpu64buDWM1m9HTcTEW6mcfQZjPc8wX1vdjaYaBuhJO+Ywg0ritC
ZhskV9VNGoEmLJQQoRW9POcjelhNwBSV2abhO0jCbZW4d1ZtFrcrEUQ7YnDpMUF611Z1+8Qa/4zZ
ZYuMefxkaJqyK7mR/GB6SgFwDFksnhv2s6FFotlwyZsIeCVt1bBjVWudlT47u9IIx11W2to6BmDj
Cxc52fgWitFiedP0qwyE5NpykufIEyfbcutNi0QueetM3fbQ8fazo3owfhE54RkOlaZPsm2H8Pvc
2QVyXjFeDOipb4NJ3TSOW/vQldNt4Fk8SQIRblB5+tTQ3dlUXTN80TLCQhnsm0rXsfryPDxLDYS/
qiAe15g/fuGncomxuH8Q/ky3QsHpYjLWTgpGJiQoB1rfqXE0qRG004MMmM8o3iPiM/BcVwrYQEDt
bb3qWVJsKwsF8wolCNDhRftSpVC4DBKBHjn/egRBn47m5KuspM0OazCeP9+RWRhOIk6flaCaV72q
BRfRGJ+2SR5+7stj3CXikE88rk0FOFdBNqN0Tg67TKinJ7x31xoudKuq0lBEKgKocwE4paQ5tnoO
yGtM0XQMKz9AYHWnKuxZ+sqq7wdrBgVhFhnWSLb1HHjJvIWjiRlGAiG1mxV26mMWAwTwqgOWl91x
HER/lGePQ2ib3TGLgU7BqWGmdgi3g2/fTXnq7vhxy6ORquXRJt61befiOiH2e0QSaT7GGZs2D17S
Sl7NbUkGdOm4q0gwIkNzInrh+oT6r0Lz6mNS5e+1mxFAyc2h3s9RxhbZg9XsphOyxN10HIwOLXOn
wQvX1rLMtyzUWfTcPPTKYohX7sZpzo/MIjmboDHYWF3xbkegAto+LLg+oZYGn93MLFZKVETspdzg
KA8sX1mHRsnVIuy+DRS1Ps5djV7WYO1qHofHWk3ALkYsS/2qLl7jpP2zafPu/l3JM/k1RbOF9vkU
zC7KL53YBYsbpdxnyDN3KS7WfPze67rMR940B3sMhqMdvkFq+h++zmvJbVxbw0/EKuZwKypLHSR1
t8dzw7LdNphzfvrzEZo9cvnsc25QBAiq2QwgsNYfSga6jYbUP6sLsrKeE38Yucg1v1Gr5NC2Mwn3
ea0NyUVTvBg3e/4xkm8WMpQoQTCDb5og8BmklhOoXvqieU4UhgskdP0omYJsFalBsJvTaj80FcIK
Oa6IcXQYWniJCpM1YLCjcZRngJgHeWFnfidtV+JXYbizLzcbLSpZ/gbGKmoBUSIVAv37rcg9llaD
SbwGQ6ojQAf9GMIx90sHHlv13Z3T78RdXK5sgIZcr1suq2PqeGBhgxqFB3mvSn0sjvVSyKosTMQ8
eMyXW/nfdgcY0f/We3C8ZjsNIcHFfKeVg4/Z8lcWJ53fmKjCbWzFRGAkT/Z9lXkkdeggSvy/CzdG
LH1a1V4NPjN0KiB3FD2Iv+30GeIpQQZw1JT2HKRddEiVDDn3lw6bwG0X9Zc8KM8J48ARlWwc0srs
G3JygkB5A02rw2N21l8atOEJhyvuxklqZQUwmnSCiOdrUGU5Y/ecbbVBXByyYkF2w3f9vVZdY9cv
YQLVsrLjKJCJrGv9NGlY2+wgIji3ruYd9noXvGRWvHmSBon9QC4gUvbDQSnshFfHnZ7DCUE2y1Ea
Zk3EGT3EG6o+PQZqiC53qzCtgox14tIc0IJRrNVM1nmljIC0XENfJZ4wbyge5WWZHL1i/uRm408D
aPVgDjnemnrcriNSZPrQes9DOBs7gsolrDE/ZgmxtuqmeFEzSI09yyg/TMt41aWieLFiMs4IWSHa
n+8g2s9rsjAevRB8NkaUbfG40d05+QvUf30K8tj0sUTO140yV+cE4QxDK5SPkmF264y1e0jxJbrg
nUlO2prbH2MS7py5xXu+NW+OExY7XoF8HxBH/yjyAMWEWPnWBWbpI0/bgxgN02dFZd3TeP2mTKPw
myijdyJJPg7c5tdehBcEUZ2fWUg8je+Cniv2SxowfclFXK1qFds2s7G/E5l3iQUwRjlq2+0JllxJ
DcJx6SqIVkRL1oVokoOO4vzaycx5j4rpvJtJHaxBaRrrWWmbDdPHdVEO8U6tlniHR0QqJ9Lahp39
DNAfu8Kwv+bwSYy4iL4GSmnDBCeZoN+SUi0W8kq0UQ17vjaD+rVttL/yoa1QJ4cwSbafPAxeLbEb
e+gADfkazeXkEsZJBrk1mRikNu2UpacqK4eTtUTvJqC+g1FXe6+vlXesrzehZxBShbG3Drp0M4pY
vIMU/B5iNPVk1rryZqiWgn2GOmzcLgPZaBXRNq1H92tN/Lr2XLD1TTCdCHyKdWoip9STQd6jyL92
UXL/1niD4TuJo72wAjAOdRk1uwbu2S0yW1jvZMJ/1sgHW178WWNIzHxaMy5ekZaL94i594w+vBhV
QGhDCfMfafkTWYGIHGlUruba9m6gjYOtiBwIw9WMx9aczC+EGD4nvT3MU9jehqZ1Lx3CFlEOnhmj
6XqHEjjDkcx/p5zsUea8E3Jp6epRv++WPWWjrMtCdn8c/Wj7rz8hd9tzIMd5xMqUgyDyCftjMTW+
bxYDdseyLrfk96aPVDrJ+m+bj/2P7rJNFn+0yd+RbZPW5mtDLccVa7sU7bc8L/moLpuqwxSGcOp/
Wo3eZEKw7E8VILsb/Nj+qd8PvZfhRBpQsZStSMLqKIty+cwOZoH4mKybzfSfOurVzCL7+FxMurha
msrr4GaGD4hIXGVbmdmM7rE57GSbLFS46Wo0BOd7U2Ynr4Jh7HFQi3PjwUTN/94md+TNXJPfWbSO
lx+/t8VKs9K0Xj082lhx+ojZGy+FmWqbyC3FziqRGi+UynpWS1N9DjIv4tM3tt9qV/vIACLfdFUZ
j3MQZhsbA6JLMc0sn8S0QuKt+BqBuNjFGEDuSYzAWoadiMneWtO9ft3XKbGUIH+yi745m3G6c/nG
nnDyZIo0J+kB5tguYcl/ypFs3SHu8p7XqfMM/VDdKCy7GFaE/TS0Y8wMX31KxvaIGEp2wr03xFIH
IDcoqnljeJqN6UmGflwxfwsdZCe50N6NgP5T3tbqV/TW8nU42PlGnbVX0s0dS8wOmcYiGf0GdcOd
WRdkelQEmTQdohxT73XS9+p75QwARttkYVMQSUrxh8KCShh/xeWn0XQNK2UAjZ2wPubBLNcZ3Llr
GiFSUI7Fd2L500k21ULvnr00O8iaLCAKi20D9Xst+8u2ttPfPauvz7LWR8VMhml8atvJA6fWhusi
S4ZrHgY5NNho2ChiGK6yLSqY7AKOepY1D1fOU1RlP5Gh+afDPCJVTVQSDMryG7LI9F/RYIUX+TNe
OUcHFevC1aND32H3YCp1epBtFe/tuVWCZ68hhz8Va/QSxas2Zyomnsm0dVyxhCcYtmWbsKJLlpNB
lU1W0YO6TYsfclyXTdEwT75aavpOVuOpKa4TUfH7L+RYYOsAlSTmVYJcgYO+xmXs7OOG8RXJlv+A
bu9dmpn5uRZ8ebT/2Y8Qfw4c0tC38vceHXstuo1k41jZZIOPglPxhGSgeTDGRT+nisaVbJNFX6jF
U7sUIlaAc+rTvGg+Qc35d8ejs5bMzr7U1ddHk9ya0qB4erS5cfZT9WpmP3Xkrdy6iZ8KnZRxiFnv
fevRZistIILaO8oeChmme7dcVOle0QHDtDqq43FpYoaiZu27IBC0CZgzbGVVC4sMN4QO3rVjNe9h
ECwgnyVWuHSOhjDbx2EIqHqpDmFX4hgMzgSpJtZeof1ueCn4tsIkwrxUTZLqe70Bud8Onf0+5vWw
DxVmbHJvOjbJvq3LaS1MuPJ9azvHoGZSYidE51RFCxFJS+03p89Zgnnhh6xZmZbcljyBrEVuYL8Z
poVKUptdZFPRCWYTWTmfZRXElOnj4fi1QudhrY+V92ZFvYIkWKRsLM9z3zSmRns1Z1InqwVSL+iv
McmRnQ2Gi1cYDCe5MwDR8fZF57Hu/WEyeK/K8lVdfjRpme62npefZUdsiZnTTR3OSBgXrmTbwJdn
EzaoUHms772o7CHR8Mkb5YdNfptc3QkIdy5pnLaHLuIbtj7vnbTZhk6fgv0U0S5HLeRNDJeyrLOt
p2AMnQ6L7uVg3wgSWCR/tW5TgMp6V5Ke6FSqfulEwtd9yrN3Sxsn5vmMcpjGpMzFDec0R9Cd0RFN
33tlJNniBR/IQWPBMSL+7HXmTtaqcqjfHOPA6BhtbLwsHVBBR0fXPehbCVLUeRC+NyORrLQiJQWN
Rt9ruXD8kJzAEuVz/B6kyyZKzW5LGGuJjblM57Pb1Bm5b+qZ2Hv6GvFR99Ve/GBkoad7w1RejLz+
0ukKVjxuNb1w0shwFCPx6pS1i2JAi4xJHvvCLqEa6mgIoppVfGvz/jUIKvUNJ0OJuFnVphfcMuJa
ScVcXVUqrs+kgS5aCrkVLnMMuzCfRC7Se5M2BtFRMfpr3KQ/Sts19g02Fs+hhT7cxBT3lFXZX8y9
mx+uGT73Y6b9xGZjm3iNxWLppZnmFRPynBx22wKXsJKVh7jyF7Hgr8O8Xgm8Md7NuDlEAHl/aBnC
cMprio3JVbeLE8q8+bbQiNPmSpxv3CEuSXpHX5j0VbvehcgQtl6IPn3Svpp9URMIsKMfdfhNFbO9
8xptQefn7npSiRHmcVhgnO0StFVBxtqzfpnjIX8bunhhF6bhUVbTCr1RQBNnmPf2a9BN5KG6oYKr
YYyvUW0u/LK42YIKjvdNhUaIpeR77J4wcUjtek/Qr96YC62clblxZerPn5/JQZKgWAOC2sQKiX6S
Wukq1tuI4I29MvULroNXMTMCGQy1WxHoBW7fOagvRSvfdadFszbLLxartfd+drVL2+hbuQ/pU+/U
4aG9Gu3PjsH53Qwd75aVyPNjkfHeW8aEizYmzMu+ESE4Ys24mi41Fb3Fa9UTuV9qPcnia44Tr6yh
B1xeGy/ZhkFpvbdFhdlunu3kvs6z1IsT1Pt7rTSrSzvMB1NNVGQt9H1SpfNzthStOpzmuNUJ11Ar
u6bf9q5io2Wk28+jrjmseadsRUQHzQDZaCx7YotvzDRlp0yv7Wd10NgbTO28MaOoR7B2qctdsiCB
ic1T/ywr95/KqsYiqVoQRs2GcD/0GWHJJsQwzbXqEMIQymGyWix/gCSAzdEL7JmsBXAiqmOr03t2
1fnQhdPbvSr3aHXZHyMrec7S/i+ziItDRsTrue+rfwoUMJ0NvnKV/8eOQfXGJ51TefRtDUczVs2o
VSsA5EiLLL8StQSDRj1GMMAMxIuRuOM27CFTaqkqXniTIAnY/TydFw8j2Sb7uVgDvciqW5mvMO6I
MizHP9rnqkG+qLYVdBlFzVQu0NbhFIQwTinyuM0BGEOxHNKSJPLSFpmMnggBCeAcdvuWWfl7GVTh
s6x53hQs0EocyZedQxsrO2WwYxbSefem2rn+ZOP7AWKkBfRCjwpYKovjm6yENTkm9Orns6xqLVAO
yHjpTlbLKY8PweCBHF6ORMYze5mH6P6HZZNtTX5Up+Iqa1Y2EGId0ESR1Qjv941tLoHo5fDQtsoj
XAx7Jaup7livNRRcWZPn1wp9n9pZ/SrPPVtwXqMVK/hpLue9AIsmXSs3slpiLs+jmeN2I8/NzpBB
ihGCWmry16Kgf01LQrwklkmtWVqu+krV1EebZAGB5KlirDaLZq/aZIYE5p/vzlhMq1gI5xsA4lPN
Fp50vE+NNf8ibvExEQn9WnbQRUjKhzd8vvnUMzVc4dFZPoPgSPdlYQfH1pjDUxAo0Z48ZL4vEPF8
0bP4I0We7bOdnKs54dfuuOVnnhU2lsvJeNRKTI3dGPQNsZ/o80AiviGCz8JAE278nI55DBJHiBMp
0l08zm/2nBsr5DiBb5Sp/dTOXTGvskrj8eZN7dPsRRaKbacvREORyA6+OSg8+n0CA90dKvJpouoB
XAE9h0OnorHZwWLx2vEEWH4+1E31HdtM5WBp2fRmdRWP3fiq4Qf/ge/aj3x2fRL0KHeXwTa0w59V
lyUvURyhW5s6yhaavvpRWrHGpLXdaq5uv4f2jpRY+sWY52FrKFG8cZX0JBTvB9N19WjW0U8zKr53
Y2iS3qmcvQZilCybi3EWQmNjHacoMEF+8EIj+XsgSZROlgsUqSJZ6fBiJ9XorfWQ9FIFEOBaFDsi
8jEpP0zP2zzG/AV1YrIE2pdqFt7e8sh8AnxPN1WIPKbpAFYawMI3TR+crb9dWN/PQ65dDbU5QkSv
VmShxFYtiIhZyF0SeBmJ96rMzWvHeBnHv3UcT4xL0drufso65A9HAMq1T5xR2WsKeTU4TdUW7ryO
PEhgHH8A9VCfUyJga/SV7HVu54uP7Hzg84jEpi2+Vplb32adjzZN+otD4h5wtxMSMaVQzDE8j178
Y8oxXRwHtHOxWvw1Q4MpW93DDVA0vtWH7YXkrbazKis8CisnKh+V7lrkqvEB8vP7YMXlLxMVTHJB
P6OuqyB/hwTrixJxiKHtVioidQec+4arWmjRawVKRdZkUVmttoU4T3Bs6SGLoNRBuozeKYCsckVG
RQP2F+/BRmxivBhees1UbxOp1Y2nk+uWVQshxecsRgt+2dmDLrwNBmTs0e7PssmAfbBzIrtaN26i
3bzeaEF5AiBaarJJMywE39o0OcoDlq/PweDLzNwl2hdasKh9lt1tCoC0mlF5kTU8qcQmdQMsdJad
Iysb8tXtUdY8XetukZKCEHCQpJdtOh4hh97LbVg0HCALJiVbXg3sRZcDhKtMm6RKVNAI9GBWHb92
OtmHZaeyFONA4E+BNHCQPQh1D8egQAXq8ZPCTY+Iryb3c86iofAjb7pNMeGOydL0WxNgjZbX4THN
Qr50RRv/slsbXWnmTlcntK/p8FniiftGTNOfDGvEmiQ33sqx/BEmCE3IfYRoVR9xSm8PYtR8szX8
DJXeGzayb27o4lhhU+PLvYNKpgf7dWsXmK9870vAMPWUHb2QGQRUtOgqC8RRik2VBMUm+bdNn6Js
JSoP8W5bj66TGEF5BR7a3+YuDSPj5hadcUtmhUEfTMtBVmPF6w7aDDxEdtEG27jxAZucLLr3zxvS
yCMqrXt7ObwS9Ra4e4AgOty2SumcqyySuGG0a4bx4IjYubZooz+PsQLNXAeAVpgCdjSONDvZmYhg
eEFLjjVN0OY+qN9mwwUaNwCb//m9uvtVZEqwgdkPMArblCtcOh2Lu6a7V2Vba9brWuN7JmuYmBa7
uQJgd6/qAUfN2S4AuPEim0ZjJp3XxSq2HpW4ybZpDo5azosha3Wr9PvWqgt68Edl0dvTSwk45One
BAsSR6vBWxlOHr06Lq95i3aWPenmitwumWJjEFdZeGq4Uwtjfpa1MXCb56h2d4WeRok/N0sUuK6c
ldxbRHzlU0sndNYk8fbRZnjJT09V+ej1ZXPRIlhlPx28RcdGvcqC5wgFj55s9aMtMIf3OlLHM4o+
6rUXQXyuNfuvR4eEdQrKG02ze7S52JW14/1Hm35AsAIZId8a7emsR/FrO3rZM9/A7JkU+rGHBHGU
NYwybXUlN700vGqt2R5+a5OHWU3xvW4DsdbKKgPkkzsXWbg1UUIHQgAMddpKVQGkSy6mHtYJHNVb
HQflLUhKwmteHO1kWxblxCpjIOZhXpT+VAXqimc/OMjOpoFHa4FKsWEC/ylV7LBShtmN6KL6Vs/l
tSVQ+ITea30rEkRuzVAJfBU6KF4Pw8npzJ4LwM4Q+NSaRCpIKc2ub+pUxy9N7B7kTtmEz5hG8L7x
Dto0lM+TOZ7sOuy5n4Px3phDefTGugMVNInsqRblJi83ijqU66Zx6rVmiRngUdBsTcVwnvoEikbc
B8liP7bBx+1LYwQFfPj+HJT9k9ULFNtDclLwEr4HXby1QgQPEouVTsEMwCu1aj9G9ufs5iDY6oPa
C5gTSgimW+31dcscxG+YfeQe/kJ6tppBCftjpEAkDfiay2wf+BjY9SYYdFUZjiAm3rXaiXaCDwIB
bhVIOiDlvtdP6ozWXKspBskF2EmusktH/YN1F4MN6IV1aajPWZceMKNWzlVXQo/tB/eQ9RDgDOM9
boaY5Z/LOhm0Z9aH7m3OLO04kdEm3tESTDSKVZZPLZyplTripIs6MenbCTcAr+yTVTvzjWQx/KT2
Fy1svNdFhG+CxGBPlQnvURhns4nVrYIxyqqIPuZ5fiMjtI5ardwWduue+gw3GAIBbD6KaUAB3jaq
E6JlX0BYjLjQtf22dEJ8XHU9eO7zT34mPCK3YqzQfR58xzTI3BaKds6Yq2bWqF6MlF8eqmw+WQjO
ihCQSKZguZjocPKmZN9oQ32su6DeYB85rBvHEefUree12upfxIh/AIipbiNmKBrqXF4s4B+XSjff
lTiq9hlqjWdkEsGV8E3ZpI3TnsuiIEqiD/C35sAX1dSfARLsuxpBxrZO/Lwud142eofcmKp1yryB
pZUZrgzctPy67/ZWtSACRadtzMFOtgCEvyPV9G0xE92bZMl9rlbvA4frfNTZiODx3NiNAlwvaduT
RolOAnAttCRYsXcGX3vDhm2jfq8SfYJXZ9anAaDBQVkCHkZzkTNqbZlWM0XhMerIg6Qhwix5gmRE
NLTqu559623lOU3h+SKO4qfxBfTyr9k1qiP5N5UvYVKjuaYep6LSriYMD5PHnnSvXQ8J+Bun8o08
jM5dXomjGJlhZBrv7xTiy5N2JXJ7w/L0lhkhK6dHk8KJ3jHqZYKZEEO1q7rehfb03TVV9zy6SesT
CmxDQqF3sAPeauSWbOcg+hBHCAGZRssxLSvqJVLyBSJA7g9x9NlkJS7ZkbnnW94nIFaQt6q3XNBf
dYpFzEgYnuwDphxtZb0SGNFXMeiydRA3N89t4Ji5De5vqlEcwppxMFZMfx76xi87YgJ1/oqmqXru
o0g7t0vhmBhWOpAw03wV6iLYmB1IvVDTWaEoTsfYazUbkSSuDyhrGxXiUyHzgBJDhKIQoYwfvTWU
Hy2y5ny0912OjZ3jwmnSBTkQdYSe6jE9fhINQJ75woqk9cl7VqX5jK15tsIN4D2N1ZA/71gLhHo9
QS5+GT0C7LXeTWSFxRVhFT6fbQVCKVA7cPhmfB5BXq6wzWJWwaKwS1Q4PGZL8HpOxdb2FvXZqv8U
bpAhUGYAb3T1FBCDmQM8DHbhjFWjDmF+1WlQmdqfA6TBCNjvpvGA89W2Q9TZWZl5q/oITRcbtehA
KHcKBiyaqiAfiV6MEAGJhdK9TdV0HUO7ORNqzPy5mxBFy9oX2MtXIs3NykJP/uBNOihQPbAOju0e
laD3jkoSuEdrwelUcfetcb1zGTHMmo3CMJZW1X5GYQkL1b8HgKi7quv+xvvAgBNsi41SJtPTgFfR
2SF4XCwEYpHqt9RxT+AfJmbZY8AVHP4eWbUT3RDAl+J4oxtdsGoKSBRZXBGoaIVJ1q209pVbFSsr
sdsd0PUCUJxnAbrhY7CFzHx0cpJSeoHmFtKxt9LqXKI8hbZO4nhXTq256+vK+yv13uAydWob/Jjt
eg3nnW+pt0BklB+R0fu5lYmjPgr8ESu1WbNS9/Y9wLOdBQ4U3AkpKSVg8dZBuHesgqCHaq6ZMz55
ozW8pgMaRQ41xGSSTWuKtzxT7NOjqIbCuVdtZv4Hu4Yihs3XsxUwd/QGCxyjmwH0rDxvG4jA80MP
9TWNoc9nybzSVcGrGJjGaa5j0qbMPj7TXN/kIpmO6ox8E0JRFy0WP63FIQqqzhndYvkwsjrjQ7wU
i3iOmY/aWTXr9jL07fTcxsvITc0rRXupI6a6VZ3uSuGooZ863EYwYQelZf3R9SkzDyv6SFIdnUOz
eLWM0d6OecT6eykC92n2OnhorRZvmu6SOk1yDFkeHNPAidZGAQEANnZ0smzzogsD9oY38kRh9ziA
uCK+F28Gpb7MGFQS2GNx1i0CZ1q2lxgwe8lIQxUGlmhai9cVCMx/C6UjX9SjbVp42GUYIZJaQQlS
Y8y8ljALfg0OsudLIkCZ9Y0eYOuK4RYcCcxAPTjWogeNNYlhYsUZcCyhkTOC0gce1OLUmNOrGs4j
1I7AXo+o0vjTUkWmYPJ7k5tlpi5AMydM4ZV0SE/OGugizyxOIDL2wwQjBbjSc2d2F6XF/yk342St
Y6I5+xIzFy4Efgv82cYZphxOwew+j6mmMRXssheP1NwxbqqPGbjRO14boA2Lb+EQpe9qjkuM1366
RcDDLaMEzhIqqGedlU7KA+V4rvYki4lPGAArT1kHsjca4NirlbJUAHsGIAWmOjeP8mdwrXyLapEf
srhkyB47Z41hN/AQUgqA4IrZL1BMi5zC5r2wfZMh72nQoPTWAAXwXxu2ScPfQ3IkeIoJsO6TOfwI
kYJDfHQ7YS23dpwRgvuCNwKgvU407i76v6nip339i3VNe2qHbFePNZ9JUIGJg6W1mkASauFx1vXB
Cb8WeWl8QUIeRc7xqifC2qeDcp0JAiz0VnVXmYvxQPy32hn72BtDsvVrL569QxhZzzGpND/VkVVq
1RzhPwPEuH1yTX06a2n8NqqsUsNKIKMYQhleTJqqAF2bpOHvAQX6uCtAiKzutjYJb7BcpX0Xjkin
X93gaDdguy7S2MrEQsBknNYWXH2e9s26SG3vFRaA86JObzMIvlcDMIKdi2ZbxcmXkokB8pUR0MqS
ZKqszqmeMecrMwCairJLOjdk/mSkwF+sdS46w6/Kot/DjijeOrNu9iNsEV9W9cRpwBvXFn6hSvPE
dJn/p+3stV6Kz8lWpl0Rp/MJ4Y/Xfgbsbbp28iKQcnkRjVaTGUYK0+mddGPVdrUroYEbAnaGkiAx
l3F6C1PDHZAKdkKSjIVYOfOYbVhFvxjEORjF11n20oWAxb7l9humZe0hWzAz5YKrC0FYHEznJVpw
o7UxqQeAEeGCJJXFpEcfimIEm/jfJtkuu2fLa1cfS8F19VrodKusSCkl0LPRQU5rdSXWwXbCEXJv
hW9xA1IguI2NSLcCOq/dGnCLhvGGUDnqhnje3XU1JEZI4oYykwWDGzsoeS+CG3JHF6SQJMfvk9uI
I7gsa94wWeVM5KZ8o60KLtlebiYzESRYWPx7Q12A9nVbHQWhUtlNC6SQuWx2LHrg1qLB6yFYJYq2
xBFoFWCxNmRVvjpKvk5UgUPup9kPoJiXC9csvyi3HvhEW0vUeSOhirJxnLMp28uekdNyZZBFFP8c
3y4/IntpoTqtbCdL1/IsE7SmScAifLa4+u1Eo+6kwojj+ZDchwMYzh/dcv9GM3L2OWrUMgcsi0Re
f7kZs0QmpYXxnaxmWbULS0XHf2Y5pxzcp8A7Yy//pDwNnJfDqBoQJ+mrjVeWn/K4dBRwzJfbeL/D
slHipfKArIu1kEYfbWOpdzukVvBkAvRxx/7KpwHaLRnqcUrHjarX3yQeWBYDMOquhl9HPBXJkawa
bMyIKidljHebjUx633FeoSr+7mEubrwm5I7aSIhu26S5yXtvJ+7LQNxnO9cGw7o1ROjtMXUnvVUc
U4flXxui2fa4aWCHdSDUjVjL2yXvhtwq8fhMVnJTPgVWqAfklbuVV/T5EV9HD/SZ3FwKiAg8G8qu
wuudsWVIZoAIwJyxGsYI9LdNebSDIwVIZNfIj/fNOe1BQ9nRXv69sWmIUTfruE2+zKN+lFfufpWg
lq4KK53W8lrLq5K0Bev/VkN8ZcEAyHsij5Bbsu3+OMi6LIwUx5CmC4FoIvo4dFd54++Pprw0j6dB
7qmJfK4qMOxreSnkSep9zfVpRaH7RNCZ5VrV93axDUHu8n59zdzpZ4BXxjZjNsBTd9OqvIVpG27z
GaJzq09XfRk65Gc7i21nN4sZJDB2fCsVOidKuA16QlaSF//rD/92DnIT2yvI7nqo33ve7x5qMjiU
9oa+lkOA/L53yI3vbQBZ4zWFy3u/uHc4xW9vzW+gij+voEEar4hgTc7N1ghzbd7Ebvi30mXq5nGF
GQSPuuNC6X4MLmr/mmFiuZXn0gfVS2rP6haNxn72myw8t4OuAPNYxqHltZZHyq3/s83ryhnhgDBZ
yyehj9MtUxiWLsuDoI9IO5lwrB+Pz9LBrmY6mLo/IMG2l0/w2FnDfsotliXVJncGjI/cBVz5f/5d
u0gPQQhW2MsN4AoLIOXx7M3xk6svAEajsOtF3obhbRmW5ZMkq4+2gujPMiJZ+uxsAqcawKykr45Q
GCNlf1k83tbfHtH7ptw/V96w9xrTl0/C/RBsBXbKR9uQIJBjIQv2ZodC9+Hxhj+eZdkmq2J5CtW+
3zaA9HahE23lPlM+7LLH4/g/H0FZl3dNbt2PkfX75h/7ZfWPtvtjW1a2/c/Qg60cCf7UPAi4cqsU
eEyRAnLrbRDOy4dD9yCaCp2F6qRv8aEgT8+8QN7xwdYxBnVe8rm9OMwNWB+edSIWs1rgsZ1cckAp
Q92drAWrOo/lJR/cbmuaM1OJRlfXqiiI3fQIzKxI8G4l72DKF7tIcx7qtYjKFwfz4seNl39VVu+v
06MuGx+PyR+HFEPa7nvsB+XDKIt6Ga7llp5AXzJjOE/y6ssfKcAzTmBWeOz6AFq9L98SWO20ys3f
WgfX+Cu3EFGS65YJ1+ANpLqvtuRShFywLlbSA3FwqCHxgm8YE/096oG7I2OykddYFvK2x8v0BKFc
1shT+j2f9KMXG9lWncdTYpYIlHndXg4yGqN2C2e3RD13HRbi/gUw2k9I+dlB/qC883KLkb5d2DB2
NHzOg/eKWZx7xywHiX0L8Dzb5vKJeAwGqqY6B457nJ/ejtq6nyDeP65imTmMpMnymcnczFoHFnQh
SSqBF/AXuGSDmbiH/KjsQm4NyomBLsqoWZu7jpmcbIHXrXaT6xwmgDnkc3fQI9Eojmw/wzHsPru6
r6IiTRTk3HTtPgjDpX6ujcTYyt+X5xXY0Xho9ZfZyNutahoXeVcft1Zu5V33IzamaDUWBUr/UMj/
WaA9Bg5Ffvtl/T6xY3la4kjD8gGM/0bL7Bx2fpsPTwiym3ugadVRsnaGqKuOPAu/yjDL7vdX3onH
GPO4MXygf6bQM83Jq9cWBGlkMRwDh5OCl8BlBF+jELgpuWTyzsjHWqjEHi3gwUGBb8i/g7ns8BjR
H3fy/kAv4/3jIjz2yi3Z5f//KeZqI+ylp8dQL09GVu9z8Uddbt0b5wjbDya0CDPIia7S2XsVj0XZ
Rf7Z+5RLbuKwyat23ySv/Q+s/v6hlOf52yzjfmyZuz6wgDMJQewx+NDL+SvJEULX8jWZC+RgfDGZ
f6O1Qjw57JN90YShupHd75vB8gWNAIN0Ir3P4+STKmd0j+LRNs0ZKQcNpUgNmNgyCZP/zqO4oyRl
/be57P3sy3mEifM0Fui69Ww3wNO3Nlmq2UevtyAJ9d2VJ2LWR93V1YOclslJndySxf2nl2mhrJII
QvNaQAB5dJZdHlW59Sget/HR9vgbfxwb5e8dQh2MYYyZcuDsAALke1mXbx5XPGEZv+y/n/xcasUq
Ugb1t2mkvIX3J2/+JiDaH+TjGqGkC2h6uQdh1yG5IZ+U/74pj74PVYBymr1bpus/qSACpshjCfcH
J0QSPOTex47HGlDukMWjn6wOwY9Bq/PD/eyXJ/lO9ni8M/f5zP1h/h/Gzmu3dSRdo09EgDncSlQO
lpztG2L3Dsw58+nPYql75DF6gHNTYAWSMs1Q9Yf1iVZHzVr8J/957sTWbZTY/F4XO92O+mXU9xN8
30tScGw05rMygZoV75X77EHs+29t9yGi9zbPFpv3Qvw/7lWxJfb7n0f9spwRo8XAb6f6t7ZvR/12
Jn9+4SM0V7UBGX3zI46GM76KcrqtVcUDLwpMKSRnkkbE4n02s92Le9uUoglK+h1jykZj8zZIvG7F
we9Dv/SITU/3iRDCBX+7o8XDIp6T+8Nyf6j+Z9t9N/HciXH/1vb/PZQ3ZXNyfx4R7Te4NgptTGvn
ubD4cN2L20r2Xv9iq/i34d/abuuJ+bC3M4jjfBtzO0MfO0dF6v/IrRMsxatBrEHF1v0bLd4h96rY
uk/I7oO/tX2rinFeBzCg+6lUIBHi3CSRj4cT3zvTW3EL3zZFq6hPmLJZVqdlulad/On+eieYirTx
e12a5jRyURdvfuZCPhYlIzXsm+nI841mWorXA9Z/kKw1ZOC/09VuLw1TxoYg3i55MZGECfzN/bfX
7f1WsMSi/z7mfhvc277dLqIqege/TjBZ2GR69fKku62lJtNSrH9jAgwwF8XDs9/04fr2xIuLci9u
r9V7XVyu/1kVHfdHV1R9DCl/v75F/dsRRNuUxsROKDGP0f1lf5tY3/rF/+e+Z41WCYu3dGdgGNFm
C8mXleN9mNhXFGJicK+KrW/jxEv03vblDxc933bpnVJaTdqJqMBLRSoFqgFiBJZyTSGSY/5wFSji
NU/i1eWlcZpuxZUp4i5Lt5NsLerUMrbiYb//R2/P/hdj5pepwn2o2BL/3jDvsOjdBt2MXJkF9ESL
QjApKqzsfnIK3DHQXJTxLB7Rm51S3AHDpEb1u3iQ/7ZqVbK/Qjob10mNczDL0l0MIpgscZLWRFHV
eCsX97pn+BL8s8BYFDN32JoMBMh4Id8tH4aq+Btd9Q4iZ9vAARDKsGvEVRX/lyollUkt8+ciIs9E
5JOr8z94aoDuNDd75rfLLy7ql3/Rbel6u+pizSI2b495iHNycvRxJa6yOO29ED/gXhUX9lvbbVUn
er4nc95Hiu77n6QGgbo0kdZbIGOIVJyfea9tHg0bDRDgSiVjliqpZwBI8x06k/QaKr4zzQLTM/c6
DmGeahyj3VT5T6GSbpT5GHJcpafCr5qFGDW16bCVpkJ35S4lSK/v80Ud8qiLwkltfWk6BHgqxBQd
k9hey2FgZCuQQQgus7JfYZUkani0drXq1w/kZOFrBhpL4nlqoV4UycfEG57niPZHHwzsI/k3lQs1
boDKQVW0pQCP0hj3RDVAgYjMMnmMHAuyoN6exggWgkXYwlrFt79xDG+6JGX9k3zHbacrxeuQ6ahq
Jd5nVjAlr9CB33u+TKR4Wj93zmT8cLDW49n1fBwOSgMdp+8Xfl1Vb9VETC9L8uJFlRNzCVGH8KoQ
bJecz7IAOqbkKTNK+E2y7JYggiFDFcRxI8RYnoe5B1MSYgI9igJBrGzq3CzO0xiXZ7ElijTPLbhn
WQZYGCO8kUe+W5Tgh7yx/9Bxnm0aeUb5pXKpIUcCicOdDcAL22PlFuUR1GuZhE/NQ0hUhmDoNmlO
TJDT9KyH69zeE6mBe83B2N5A/Rq7Mbz0c0GiS3jx5PgTrKa0E01Fikg33EWoXDngM83AW2P5lxoa
9kXGE3pJJEVZjsPgs4KgIzIdQqsSk2uZISmKhuxi7Pv2rMSt8zDNRZUStmdyb5FdzYh7R6CmyVIp
LFTRerwz+ojY3DCocGG832McTudbjWgOyL8W99x9/zI0nAcoM+GyDJoF3FNtZSmG7o5jncF4I5g+
1xR9b1qEOhPWqriqqcbNAil4MBgogBdOUBxLUu2O9Vzcq9yfmzjHhtqDNjLJTSvUfTbpibZUdE3Z
iyIf/X8a866UlqNDlrsTJBibgRo8dx4Bo7Y5dB9xn71ruNKJCyfdn2dLJ5+ZyESiFfISSkw3/cbd
+RZksfox1jHRCgBxnv0hJewaDtbDpOBLNsbYOJR21u3VLmq2SRLlZ/4FCin/jfxYDxI3V5roJ1nr
niuoQSc7jB96s6xJfZWqx6jDcWQBe1yJqujAFfoCfj1bVcOiQ7hjMc7DIyVBlC8ilmveDw82TZZE
2i3vDPfLzkb2aSWTfhCHqmpdOVtOsCU5DKXOFCzamg9O6d5/QePHf4Jgim/HrbSpeajbZpXJYG2W
HhLLnZ8+IVQ4YbTPa9bKpn4g0aJ+JPe8O2M63okaQrvNI6J1JEOlA7CmeYRos7Ti+06x/Szb8LhQ
DSRQm7QfLBbzpkQG3RF+WneseszKRQLtRHRYkCx2YDBjotm4FKouNRtgm8pSVMXlSRN5/lRZxITN
18ccBgJdynmiF23M4c/tz0nizNuYeUXO2Xz9oE4TkZeODvr03DNDr0NOEZuiKP2JDPd7XdxtQwNC
8kuj6BY9Lckdbv9A4AwReH6/IK4LSYWi5KWkVu9V5Qfbzux9GO9B+VkUa9Ef9UG1TlSoTeUkWRis
JRu1cOyBu9oP/WM7F30M98TWvM2Xjq5LkJN59T0zWpHCEB2KIUXDcC7ElmjTWWUj2WBCVIuUsEZv
8H8MFLvcRt/3bgfEAf8/uyR2T3yFrGy+H6ZpcyC31+FcyFgDl99+nRgtTjLmhVofk2bOo8DtqBsN
GbAQKU/hXGQAJk6iOnoexMLQ60lelyOM63N3IUMuX9wHiS0U9A58+Fr8yOwc2VhVgqJ00MQYJWlv
vRqE4kOWEr3fdhVVceIG6ujWAgR+21Wc7cseqaqv2oIAje8d868ai4hkx+uUm+8J8qRELk12cmjG
MjnYQ0jAiQJ5s03xM8p4K1ZxHihPchH0R1ut/soCRX7qzVx+UoPq3PKCPeObJtMF6CBfv06D/2VV
jXowCS15tVMOhTOnOCXQDF7DUnojH9l/EJ164Z+8PDIvoo9I4VVCQt1jNo8cqte4V/RnxQvzFyXe
iSF8c9Inua5JvzwHVTIeO19JTsNcAPdT+4UeV2ya9bTgnU003lwVY0g0xZHj2b/luEe91MZ2SeZS
8po6FRxtRWuWoqp1db/VUE11C92AiL8wjbZ7RMYKdJExqKuQhMrXukMWQSZfbzPnV74SCla4Zurp
2wHJzEthDs+E0LQfRvFjsmv7zZDsZp8WIegkU20/6olACtkysgsQHVi6QffHt8zmg5At1Z0iVMTN
2ntWCD6DYdv0xHuyFQXNakIalnzhf5pIi/y781ubalhExabTseidaoVeWwFhzsqfU8kw93XSjjC3
u/xZJWP6Een3heiUCGN7JgLjjUxe+SSaTK/Gv2D3xUZUB2gSO8UZ46WoVpGtXya8dKImjtj28kmG
9aaSEX3wx4m4hNwItEMFK4a06MqDwmZmJ4zuUesSiwfWE7TsqvR6ay96usZzVrrSG9x3qJ1MHm8e
gDHhayeX3ZIcn3AvqlYom4QphN1BVE2EiNCBVL2jqE7S+MPmm38WtbFLL7yvs4sWEd/jDf42CHvp
mqSNfAo90ogDD7mqPisvBPqswE5018JpXuKokQ8EK/RXVW14VCKo8mVsH8UA0Q4XcV1IVXoWTaLQ
oRyFJgkMVasiuJqjHpua/lUMj0hHu2T6ta7ztd3aJYKF1QqMeXEwRys/hC3JcjMsuDhIMkXdljaY
WXl0I6cDOm6G9UOgWEiBj8YzhLDkQzZKZwU3s9iKKjk6hNSr+WuhDyAptY5YgnmY0o3eAqYfUTXZ
gLqy3BAoXiYfRFGnG9LxrbWK7+PDNLRDZkvGkx6k1qmIDQIs5mHNKP8eiZbc8WlTTkzrFNSI2LLn
YlISb4kFryZ+95+2+xCxZUjN77JTlc2/7a82BMC0ZvRQDVN9HqSScOncBn1HVJfOl+h3Jnsv+tCb
r7U1wAfK1PyYBpoJ2bhMiIjrp7eutK9i6KAlxyrUnPeqzmTXriLjlBQOAixVBS0FLuwL6Ug/JeBX
qyhf2oQNHeWCh8oeoh+tQoCYodn1g6O3/l4yrXgTJoH8BFWlWojDW9O7XDj1zxa/EWFEegSHcdS2
2GwLqLuFcXVMmOM87hZgSyVbxGmVQ8aFUXUseKcezSJwO0+N9hVw8r87bmNEd3FvJY+E4Gcw/q48
+XLkiv6AuMejOFpk2TSaJemEpaXvblXRrTpKPKx5tMPbSF9Rr4YeGxvZ7Mndvh/CsPSDSXj53goM
aZUouYosVW9tDeJ9d2jd1EdF0621GafjZUTHxe0auX7haZQJ/bGtT+bOV9g80p/aebb7mCnpkBvr
65PZ5PpPchKBReq857n7eGjT2CJJxZ9WVVlW50htqq2ulf0+tBsDdV+vQJagteBjEazKi4/MTLUA
i+V13kfkDy9xqEu/JSItbydKMwVUXG78GpP+RyBJ1rti1im0Y2V6CkzY4ExR/AdSqO1NOkPFZclL
Dl0SGRvMAcmDTSoQMc61gf2MF5npTcEHL+BPkg+lX6qPDjLRScywmYTHvq3/TiEjq2337CPNUTeP
XUvMMpzi+tlpWBO2Xak8ELfREp6DwhJ5V5aLcc3ztqqqoUE1WDPSQE5Qi1Pa9CC2LKvCBQgC4dTG
YF3Qr3lUrN55zhLnXRkj6aR3jsM1AN9bBUm1F9VWgzyXWVG7U6MOMJXCvGzXFoS65bXtvPgkpC/K
PpBPXVl4L2E1faiGr55FbZojwC3VeBBDHcU6hIrhXUQt6PxNkxTJo56r3os34UvMjfqp0CzrxdsM
Xmp9RHwqN80gNxur6f3PXN1UfWV+FkRkIZlTVtve7/N3ZO6WnRHaj6wjj4g85OfKk4Dn+yRvtF2g
LG5tc0eY43FGWXfOZBk2wI5GHiLAa1qo/RZyhwYwtcDy25f7gFqrNLc0W2PdIyl4bueCG2N0a7SR
XVEVHThs83M9obaFZPWBYCfO7Lcl0Q0Iji6w3eVnbS5MULwHW9JOmVVOj1gB3tsiHD/HcA70aMjn
gAMFci9R36OpHz+HKjSWw9wezu3/Pd4GuXQf79kexyE8bVn7NsC3f45/b/9fx//v8eK8atmTue3o
Kz0zomXPgv1a9GN1VS1d3ZhzG7iM6io6Mha/tzYxBFBkfS3mtm/78uUEZyU5m0jlmygKY862dMpa
XnNnpH+3ychHO5m+vg8TnUPkOIuqIt/ALx6ktDFImCTna1Cq3l9ZPOtuB8fGTQclfxDFoPP/yrtX
daHU5UoNYvnolyTi8ZISFQjt8rGZC1E1NYmk+1s9Ld2O5Rqsx396Rfu9KvYQbbDtDllIQNu96Xak
ez3hpTcN9kPB5frRIf8Bkcz5iMln4qYqsp3jkUuqDtbjaHbODw0AHdZCp38wbBvB0RjeSp7IId5X
solJPN7VhbTWVGd6g8jQb1qOKoCnr6Rl7cQ5gpRwvq5sjBNK2M7ZaxUcXfOxEa94ULlqL8SNGKgO
aNparZthr1YBzO5ZcEco6tzEdYwgJzmXxZfoEEUHq3tlE2RFJnpn7fREL4DrNN41tWLpCiC6ddWt
g4xYPE0wXTTYMUDILX3BFIS8mGioNlKZdhsWf2DxtT+l3nyCGOnfwggl+Lhtuoew7pStHDXpzhsS
/Rz4KpoYUjG9JkHyh6DD9A87B8jB7yVdh46F9O8VPZmNNrT+uczr+prPhSYzPQxycInzAE2dU5Fq
QjaMpjgrCXnxIJPlVe/k7VmMF8MQeFohGjkigAacJp412QmZR0u2i68+sA501erkAnQIgQgDYTSt
lYc1OmjV2fDbeFOSWnOKU5IqtEGfjpZNZDHZ8ebBSvtwl4MyPjh6aOwwe+R7Z5z6fVoOw06Sw+KQ
ajnCPl4XHuPaA/HUW/YxLka0XiuMJGEbe+uoaWQUGORqbTv5QKIr0GUAUN0F/0SxSiKrvXrQnuAG
EzvIG4dooLLrnqYWqR/EnYfn0ACP3OqLrg0wSvm5/FLjg14Gg6y9DrYNyxvu6RvaM92iDMfh5KFD
BYI6S9xyDEJIWPDj+DaR8OEl019xba889Mje8V7XcG3COdd+Cp+IJf0TmvL0lxRrf2H4Jb3c8DGU
+7a6Ths+zl6vb7r5CHaEfgdxYAUSDwMLKnME0kmIyV85cYlqq/9wiDVgCZj2B9iow6VCSH2m8U9A
16qTY4wtKGSeAFZGxTatFUAywPuGcwSthUn5sM10KXz2JMc6WwrZtEIIPtA7Uu4Mr992ST++6yZr
J0Xxn+2cJ0UZsxxsgDy8hwQArvyi77ZiLzWKd5XWK/vMUnoXW2K+JyMoYqk6RwYbDoIcXrO4Nekj
QEQxRGx9aTTnHtH4vec+fEgFn5AT3I8j2srSJg8NB94yRTHwbBQNUo6N1L62CFjuB09OwVdwSVJ4
29gtezI95ipEO2c1Njk6l3NV1UeSlnQj34mql1TKguzEaIHIA0lypsWiYC7ULEDvqdDH4jA4cYmC
BVuiuI8RW6INpXFG1yohSn1GNNb/Y78JYFRBgvp/HVtUv5zaQkdgx0xo8aXtvos4/xAW0z5N3usx
CJ5553qLPLKMneqRW9Fl2pPsWN5G6wNpOWX8my0njy5mmW9FTeyka85T06bOyTCkLeii6ey0NSmF
Tda8dYNVLrTe8n80vvRMQpHzS1eUdWbzOoADvvSVTA0ZAJS3TaM/GDMeoINEf5VhFfHZqZv3We5+
GRttccLOfZCBuJ9IFChPmVIGa3Cm0yLW5fJ07xC9TLD+HqcjyZM31lJuXwmRQbl5PoLYRQy8Vztz
sBZWX+Gz/M9Jvh1aGmLyhVTvNSFGFWDmfJL7AUQ16eUtzq9o79q9ZB3bwUeACOlQFF+kLiCFRLUu
OiTHS2LOb18lJ8JAD+xbG5m+SCol9tbCVHCyZIRLIhnU/606t6HU3Z/CuRBthGAqK3TR8ILMvfcO
MU60lZWcrvUeVQBRbUwtW4VgYdw2GjHvl9VfIYkLTi5XH4o/kv7WFeOrVbBor8bae8qmrHMJFeuu
ahtBw7SG9MHWgKpEQNxOo9H125yoWgiOITH7yFbtjMSBCTK/xXtLDs9ZIpfrlLXuRYa1i8UA63Vi
VBKG9Tx94dcFS2ze9ltsQkAxJl3/RFP03asT82dheHsZQ6YPCYe8priKmUq/5EVjgu/DyIBDo/0z
jM7Ry7L8p1ZHPyQdKzVvSwLoiRoyjA41LB3UggHSM53S/sWr+hqmOQsI0TtYQXEIUlIBRW+GhOfR
66Z6IXqjJEjRvIQpJ3rHxkzOlaR/xvOR8HhkD0lVPom+SLexOQFaYk4ePhSNLJ0jlITY9o0pfBBb
opBT/2NS5XJ3bxJbqKEGboSOz22ve69spdYmwhG1EG1WHYCbtGvyToGDLu/j7ueR+/RU67m59yaV
sVOEKhWZSE9D7BS4iDycJ0qiHBy7VQ4yeVTkrIfKJplAxYgOUQw21KClNI+pJGks1/d9FE/6WUwF
ZLv/HObLEMOKyCETB78frUOmY9lZY+Hejiu6vSTiFF9GTqYkLZHD0l3NdEgEmw8v9RUpgmSwftlR
dNxOKX5gkMre2tH111ubJn7B/eSjE3MLelYr7+qgcf/1b7qP/vu4yq/Uh9tw+w3zVRBbX37s/ONu
v0n03E7aFulDBNiVVPGN0djyIZ+HiQGeXmHmEZuiRxSjuPxiU7db0A39Xw4eoZPU9mtmG8ipDfWp
jsNyWSFg4Yekmvl19sPI6xGGHjGNnbwzA2/aWE77m7Dc0U0AK8rhz06NkY7UTfQoHPhgTt/ugqT5
VaWes2bOdLBBmIalGrqKOc4oW+enKSGRHbULqeJFDmhWB4dvO9gYa9St7Cp+ZZ25JQnvRa87Z9Hx
2MH1GJ8rryS4uH1R/IGDkeYHETs+d3J9tCLyL0uinjDorBKsW7mu/gjy/ijh9RxzJBFHEAzF7PDL
JZwOMfm+W/KIWaY68SGUlGvVxNJFjljyFugZXUrvoDMXQV5ubuqHjjSpJD7d2hREXBZT3qe7+14+
ljw3rUAuoZsqXUQHOWg/momMq7LpSOWcnuryqU70/tIzEWqsChZ6xpK8nwgZAV4W8UP8F6lAZAWF
HGQPytaC7NAMi4FUU90h3tBIzp0yoAA2F2PiXauePP40P1h+bxD1T5FjLV6SYzas1RzWmGjLIDBs
JlTWMJj+09ZOTCRAmqqbEhW93Da8h3QuwFE4hVVeGhNcU9LAxRmYw1ymuQgTrdjaozUuRJU3iHaJ
oFGQMFTfmu7ttam/hUaj7UWTLZUqXLJhQi60zleiTRSa6qm4iWA2iiFfOiDmaWN9O7FoNtQc/+6Y
ZztxYtHmBf3CdBrNbcYKj/X8I0VnGMvZwTABEM5NBmb1s2VJbu8H0TUvVjkJwZdGUcIrPvM/Q1h6
u17RToDIk+OAWNVFFPYE6x+slbG+tyVjlyHiBpk/lqVIIqXR09C8bvexERsXjP3Gbd82NFdT7qF+
FDQ1Klo2izYvQWNoMgp7c6ujkFSuqzzRl8T50h8UhnqYJ89RbT9MDrODbirxFZWtfnGcWHowwoM/
V7Qw+rsYjOqjxWq5H/VkXhaS74P6H4EZ93FDDOUomXj1igNZcm6iXRFeELxrz0U+urc7aipCn1jj
ZgEVuX7Iq9S/6hjJrmqUPxWePxzEMFEwJVMXyAIVW1EVYxUo665REjku9hJtZFQkpCTEJ9Zww9KR
feeSZJpzgcs97TWt/fS9CkrI3K5aaYeSVLTwIpvMfzEMAuYOz31wEiOY+V3kUNEO4cT9l49hs5V8
x7yQLGpdUBArV0pgo2UwTNZFdCgNcE+5wDkjqqIDYIp+LhMmjChvSJBjgwZXsqYtu5D3b9wZx/vY
ANspYma1tUnUMlrbIxET4CyDa0E2hIs8S7zSLMhoS6spvbXmaJDD4bdcQT2HV72pyQ3VYuwHA/ZQ
W0sQFZq1TETB3GVCLQs1T3UamG0UPnJ4EmIh3kzq8wAP/701V+HrvWUNWn5oazjE383SKh7i0Hux
hVxziv9638xZQu0cwii2RNGLQMm5YFFL4KRoBF3bbhwVj/cQAXzJx+fgFng1x3nLTLurd1mdMLM0
rGLnxId7wRyZVAdRT0XWQ6enb/qceNTOmTTV/BPQJiLzyBT5R0YJ2A0aJEYBuLt7UahlM0wIHFUz
f+M/m2ri/AxjFQZGnYF9FN1dN5EhKjYjsDMg/+MINwfgfJx2UPZuV8wekSCJ4YxEtokLUVzFWzew
l8NsldnAPkHugAwz0hf0lTRqEil27e+x1X950CKSvNwMyH+5hvLko+u4z9vu3eKyHkLkwNaNon8G
o+6shjmqNuYwuXPgjZOuxN97v9piS/wH8GEFK93nWkmopB3kVnWr2Ne3DUJte1PLi53JIiEuo2oh
ye2m182XhL/aMAYy9EnqkPkPcwsoFXNyGyD9JBluVJHEPCelZXPEtTX/s8RWCrRhVYIF4bvbKfsa
soVfmji6tAISX5wMxy8XhhRlrpvp1CAULWUpSamHvR+DWxkYP/U0kFaaccz7atjXgdnfCk0Ph72n
zlcuHT9TRS33pPyWeycrgY6Lzcx2OmUlNoX0qtgSRWx5JdFODjSMOXY+n+VYCq0kQYdJx7/eWIVj
ZbswBQQw54jOf6YoxB98r7apBllGQTfTm3OYpjlGUVyOXOScis1mwuCVpdbo3v8z4j69V8WWo/TI
W5HAy8s7hxNIoc1hf/fCaPVg0+rGIZ5j78V9IIpwrva4ONZTWB9FU+EZiDv4NrMRIWvQCUUDU+r4
/3Z5/pgodYX6qJaRAzZnjd02rVbtdzGQL5LkuaYzH6LUkTEQhahGIRRiJZT+VEwp+wPCkM1iqq0O
VRQpGg6WnbsaMl1NPowLP0VaN0Cf2pXtklWMKnsbbD+/nGR4VooZrMt8BN3YHME5UulHXOcrNe3I
G41PaV4GCxhlOEqnIjiaxMKcfK9d4m+vF/2YnlOFT0TmlIbrQFk9yGWz5JVR4ELHsliU7Q7cwLy0
neQr2ffqdupREDJtNGmtt6ZqsrWOE4Yo9rZDi6X212GDEKWeLaQuxT9CmKDLB5eXRvSgq4q5HJVR
WnlSgyxMp65h/4Onm140PdllRYH9DkmisNY/yr5Es3BM1uCXwpVBol/etMfAr+QFH0cyk4M8d2sS
MoL2CPiVeJIIl64k43r1I4wq5FItgbKF676cNaIbjShcTBQ4p5dTofboG9u1W4CoqG1sjd3wp7a4
MHbnIJXC/lPnHP0xjpYhAlteFslwTZEoDRXM1Z0M+FaLoOMjmll2fyKPjGyZSKrlMBn2xoN1IxXN
tlEDLgIculA3udJ6QK543evExfSvjj2bLhGCZD5W/7L4dM/vFkWBHWOZuyzeaNJIIrBEvH/bSxtm
FNMS/+Mnk+dgZY/k7xeSGcMmIkzHnph76uTm2ODRCN/kD/czZ9zG9nUAgbTF4ykfCaZFPcNGgUHO
+EcXZOmSM9/6AINt35bR2mp1mFNkPQXSn8ZDW6YaTvMdpEZmc0qC6bdB5zKr+VCWLLIlyzvnavuz
TKEjqTyiS6XvEGsae/yNgYVijhzpLgbRYx7XKOCa5ImRwe0mmBM0naTwKZaTpdnMSBFYy4tBbd48
vhculNcFuszog6a4cGzOZZZOCBNi6pZE5YwQvYxTW0rr1K+96whxfSrtv4oEVT1f9n+MnbRubBaC
vdK58wSwM7XgQKzc2nCCXxIc1kU+oE2sDNO7U2KwwACpSL8tJBLhGmnhTlOw5DmRfIW4YC+1MXG9
oHseFXuNEC7hIwGhWJIu421lhSTFP+NSaddTObTuGCTFWrJfAynLFkaUeqsqybDPdNnaMKX8OAUc
sG+wDIaK8uAPUQOacty18g9W/sHSGa1u1VZPdYxUa4VeF/b8lekUH0rTgWcBkGRriB433SsRuRqw
oyhYouKZLpgNKssJ/urCQTB10YxDuoisYGvokrzoQHaZkf4KSKzUCZIE85UwPyplN4tQX7EhhspK
u1U036BvfPOd7ofnlxVQp/xXNL1Pagx8LQl+EpyburX6goTiS0e8JF4XaKn9wQGZOvs2mqG1XWxt
w9hamMwIAjY99Q/mGxAm5kfUG+d8wGmfOEddZViq9CdNZvbPOz1adagON0V99KYWAdls3CDPa6Iu
mwXb8S+Us7FXP8dZ+6m0CMrLzXjRI2b+7TTjenMMgUij4+jTeUNnQCZbYoYBG/rcE8sqbwGCRT86
LtKiKhAFljRpVwxMsgJdKZfNhmsvu4mFwR9JgYNWrKvU8K5oGzYrXDvRciitF3NIXS1reRFIYGiT
5B2N+8RVHBzeddWEi7pO34gXJcmxYQ09xCF6SURvmhVCwrNOLJHRw6qWkldg/lfQafaifutMCHRl
GJN33+/sUP2VS/GvNFR/1qWGWGAFmV9mDYWFe5P17bi2U5wFoUIsu50QRxSM/ruCFXRIgf31Y/4k
R+W5nA1V2Tg7Yn9rtYX0Qs8PDgiVrTt9AfeuWg2SOac7Fw9dEC3C3MRaMgfqlv6wyxU+CikxQibw
PlgvvDVNfxkpuyoNHywCMRZFkp/TOP+TatauLM0fdcjCa9AvgZ2kri4nWwJVsAd5DXotvUdevd3v
G9TMfFDVbkkE+qrVIog8fRe7poQavSo140IyssH1NOmnDdko8DoC0UNtpSMqpTaWuRmH6hmZN9zQ
qb7BCrAxJiyZQfaSDfJaR9V7bQcm8cPErIQGt5mUvztyHu27pR/YM0PssdMCaOPJ6zg1iQt/5jmo
pp/5YL6p+XjtzKWamuXa9IfTBJozNiHP1ehPKqZ5ysFY23kNZzBX8ajp9S72PMK0zU0fSq4donX/
MYbFp+Mnz2bRHgeTmEa5fw2aZFsTgxMP3BNRU69BsoGm6Y4B4EAC2gCjVYnhxgUrcKlytYrnE6q8
kWzLOu8x4o4w4+BDAw1Au8I3Psdm+ESbOl1YifRS24BsmlD9qNP4Zw9OTyuHD/LLfhO2S1ystpm6
cNfq6fNIGvkykfPHogVeHsJh6mIiqrkeTzoiYpscNwAxfxq2o3ra4IAEplbv/La9ommEhqCNfbxv
rN+1XoOm4AuLxjZS75kO8heA8kLSeyQv5QxsU3JUm+wag+ZZKFNvrHTH2Qyms/tIawB90IZ2+WA0
8PZjguVHwiMCdDRRYz8gipGfyRsmhM8Cm67yRBYelh2swo3xU06bYyz37y0/iqXfW0gQBqTP5NWp
pANvvieCy4pF21pcev+soEyfG+qmifrtkHvrelv32brmsvCSYOWP73BY4NsLmf/3oICt4hxipdo2
6KnJNcJig3OMc1ifrRbjT8nWfcjT29ve7yRBQjkmPi0bqjezbY6q01xaO1mi53AtGv/TSFk3kkKG
dEOffFjk1MMnzbslrhlUHnSkPyfuDTwCYOMzpg2V0jOjGVa2JhNg3G501hk7h9Vynp6RHq2YB4Qy
tioel/bNbDAqT4k9LODwPCTRUC9KCyKgrBNwpKX+c24mv4tmqBZpk/Ru6bQoRpJ0WAXyrpOdR0tj
EjkGkLMzvztoNbPsovU+24bnbmrVtQnM26q7k4b1DnJK7IK4M6UEb2jpgRIldgrk7hsMQgKdfExo
GrbDqtO4yBaXEcmTiRe6krqtajkk/Nv2oov61E2f6hRGVBdL8lrVYDbUVfiIAHzjwbbnA8dM8ur8
koe2PSqAyFiNGVvba54lfQS76bSfegNpfJRC4l7az6p21n4HUrQO0Sh2YsdNMBFUODgSAuPdTJZ4
eJiElXq0LH0sAq0s/x9dZ7bcqLJ16ycigj7hVqi1Ovd21Q1hl216yKSHp/8/VGvvFWdHnBuFhRCy
LUjmHHM0BYh1ti/m3jsQMvkmEsx7uIN3vfwyWmrjaeDyrPDXSZOTrVUkzA14KKacLip5NFh+1qiT
YDWR3zMn6hQl1Q8ho/HKNjrGStZL2HgElZSfBs513lyjkjBIBAsTj3zO8txF6uhSLEZteel9hobk
i2B1dUZA9Eqt/eoxtAicaMmKMMc/k0MHkHn9ePF8bjXutM68bkkY5G7uEiCVNvioqrfMVFwdQ+DW
s351+mKkGM+zle1Rg7k5vI0o+enBs9ujUy0OWc6I39s4vDjVsDFMZ6SwIjQjEXg7uN29NozykGjZ
vRVRkJNJW5pOubNAppSaBwrauN8h0rYat1gDCL24cfSJvxXeqRmcvdhQXAGcNNoPoN9HUmWH0LVG
koFbppWXQmJjhsW9vcph2+5nJ6rXDY6Y/pAG6eyc686Hm9p9O9odUcunhGDWEhAaw0e4d5ncIGW8
T3vb3uql+oXJwl1Xzjg+V4tF829lE1w9+gZi/Sp+kbagEoID5QESrJQeUXdWCTaTUNBLbwdpySEa
UgxB6iLucSdUIc5H2mEB2Q8Tme2uubWt6dnU3ZNKuQJj/sOZTagEU8lvR4T9Om9xHC42seHuEnf8
PY93MGdechipK3JB1KYw+D8RJX5BiQFtZKZfd9EqtdMCwTtvGs58C7ctwD3k3WyOmrF1CTxa+Y72
ZFf2tsfgdlmkqhU+qEihJgjUu8VdjvSPjIVNs45YB/7qY+vTdLVpG5o9ZslISHE0pD3Nc+ztqAgd
n7O/0tAOUJgQmxijX6HGb5MYj6TM+rHctly5I3C/g2sS6yYQooO9oKk/JJ5u4ion1hkppyvN5ywR
jvkB4PJNhrI89hlTa5PB/URUUWYajxj2FWuoMggoLWOtZ5WzvGGTgBGvTZPBvpftbAdfWmMc98Lo
PeqAVAZYzTW4p7TvqaGwo26PWsLZVtX2qsnlS5qXyJHcO4wx13NF/Ty0Pqm+gBQrN493A4njuHbO
FxcKu7S/JsP/I4s5XUNkk5ym3YMoh1+iGf7gJLqfpylwTeN3NSYObskDFr2IL8KxdvAnGcqAOYgu
7ac+Ew9d4yHLSItz73UMUJTOINv/lTotifaF9Ry2j52tY9WNhygJYiTu6CJcj3F5zh37ZBsul27U
kufEHKPWxVXSdfRVOazjRL8ncOTF7EnF9LtyG8XTYxw6PVxA8cBAhQCXNMSzeX73/EfP1SCJmIsX
X9GOQdumFNgUmNjXRevUrNYTLrbEnK/6umPeEO80WZ7L/AXbPJ9hZ7jnnAxqGVubMTXoxHqDXc2k
3GimawXeXRNh2AnoB3eBbHC/g3NSis2g9Hctzxm1dOYuHPHcG0PC8HJs0JTogqhv/8QK6r1jHagv
mjKnwBjEyqGqpPsarnp2oJJ2cB3OSalK/MCoepePIQ8h97UghJtbKssIPC/9mkT8HjOnnKauCLQe
b8DUN6eDmN4qO8k3obnLbQbSJTpUNKjRxiUHprK796yMFoSazj9M+dZ8tw64ITArqQ2QVvLqtF2K
iHRys5dx5O7tkOq9lQMlR++2jAkbxsMxIdG+8PFQ/pIhGRlZLC9tFG8tgkS2/jQeZWZ+5hqC3TjF
+X3xG1LtHxhJLwzEq60GR2WluOI3viboDX0upWFoLuW09XEBnibgdvhcah1mEe5sFbJAhRIhZ6qV
Nmj/8hAsJEm+qjA/6ULD1DyVJAuFDqOnpNnHGGysIC2JVV2ZX4OF7VT+Yrii3EWV8VsY2l7MI/iJ
D5vHkl9VhdUpft1f+M18UFEPW2XGlxnLYZx9sywgDRYXgvlax0S43o/cTbkUERyWH1BioH73P+Rb
XkKfiOWENcog6LzoxatvjMepxowEnzmy5K362tf2R8mXhSXKQ5L55k5bIpdjOZ1yR8f1PSm7bZLQ
p+nU/lIOr1yj0EAg1S/Lobupo2nH+5iCdxHGt/GBWKGXzDC1NQlYu1eEpOFqUCHsoS9/fFOe9Qa2
/SyKjmoTYqozwzgjuhrpxDHPfNpUlqjQouDl2oRkC9araug1v3TX/K0MuFQFnAkA28eKf96qHKwH
Lc+ADG3rvWduaURDvyb9Z/FT8aNT7NjP0ezujZwC3Y4I5WN1ogLAaY8e1jPxblWdBdEYJ2EAq3s/
jh7kNwtvyORnQFk5xv1DbtOpuTV6mnQgFsXW3+OaoIbJrMiDGp4xIM23cLjuU9GfGCsg9NPyi51H
7Zom8DQszq2T9WR8RKX3IbrmtdE5MTPnleyLJ9Mt13ZETiERwLiAEyQ73TU1VwuyLhji+8bS37vW
+dRED64M062xyK5LdcCYlPu/mBMLxUR/UN0lU/iAswBAg1vMm41f4dK8elp0mnEqxFL7lJnuDHDX
/JFq3CqhveZEEq9EbA3BUFF46w5shpCzhSqmKysfqbitrxw7v6vC9rO0kVDE3YwpJfSnunsSuX20
CrcJTK2jpiqh3+sYVI+ppq3tJZ+3840NUnCi6NPqT1zEe4wr7uok3uqZ8xV7NThVzRSQJFWiFJOd
OclL5hIoWqv8IHsiUztdbmCFf2RGA13UJKHbSTZpxuA5beG/hSXGwc6GX+HYxVeRlJCEh1OpGfg7
uUa8QvQYDtZj2CKhCMOfudSeTaKERreKn7XsN56JpTObgRbpsLEG8zLhPba2WuOP6NqD6SdP1cBk
HQXgVxsu/+w4/z0Z/VtWoqsmbQH3q4q/ORkuUzacqxR6Xhh9UEJ8EKwar0TVbx05/e7kosvTuZFr
hQ8jcK7wHjdh21GbL0jluGOKF6+tCWhWT0wC4E3QhPi375BIkTXlqciJU6qcx8IbbCbo2q85Gk66
wkLaL88mS7gtvF1bVV5QDJjcle0mGZL3JK/t4Ec58o9j5Z+hlHAtzeqhwK2xFQWLi1uTtuS02OMd
53LYhOTHw3JCq23IIzqjJ1PrIaej/EVlsZ8GbAljskHTVAfU68qesxHO+Wxba52ZKh5cEVqQcgj0
oJ3HlKTEJNvOkTiioPxwbfU7n+drj88XYzX3zBXy5ma4tWnd2i8rOJhetDPrNBBDB+FYIy0qnS+I
l+5wrZ13yrE2DvYG3H8M8ijzwDO5uvpZ7/dkOuCiDw189DpM1vmjpOU/jgLwRoCnrCwqOs7i8mzl
r52drQlQva/j9j3uGYEvp+A8ETEFsUTfRi4nCvqJy5yHOxDx91C0F5Dba4hRPl0COrRcGRtSiI65
XTy1sfmrGF2bRi+mrEVP5fm4PNktN8YyebpRBSIdUAbwWO7pxp4I1X6XbfqH7vcZFWh7wDafTOU5
XKN7eXfkqZbhL8oD+BgxJUoIUH/SGOTUBmEr3eRkG68w97CMgPXSyaJkUBH5kNqpElK70Gu+jQXY
7tyJLXnZ5bpy3IGefvS3xYwVzWzn2b6sz2WlMSDgABsv0/7Q964mtBB2Enr7cdbQTRZYVhKSFY1e
dNcnA00jzgnM9rVApg6xxZOzm5rCuNNyJlgKJQKTCEGj5sU68gxjN02+OiCPS1b1RAbTaFjFozY1
mMaLrNndnv7dhg19ynXZ5OFaIOHAiF+a3KtawsZFUZFlsKQ/je+enWDGTYCFK8YpUP50qASSdERO
v11wZMOGfyqsTtvz92xng0K1s0OQPkzsaW1e57xudj0Vej1wD+trAMikfSJf+KNr80XZxd1n1oaD
bfT+ToQ/gszOYMqND3hk3Gsa6G6pbkfkHOe/tA5D1cqitHcH4zssPS4aKuwiDD+t1O4CICJvjW2A
7VuYOOslf5PLsuSpu2RYSrZYO8YCDl8o/sS++advoG9PLMJhFx5wYsYgHcSq9c03P8P029nKSTur
5eOSZQJjudCnBpzvfe8V/zxsD0uSJeYy6Kf0NOvuYyGvMrX7VZoPT2XE9Dn3vEMtbSBNcc1M1OTC
+6pHBxP/SN1PTv6QLqMDXyuADcf6aOvREDS1xRXhkwKPquyOfIxyrSI1MsNv1xTXA5e1dSh7m0Ad
h+5tb0WxjdkEzA7dxZHAEBJP1MwSODRG9SZ15LVO+/exWIIWx7TfhVbxMyRzc25x2oiAt3WHTtmK
fG6wk8V8wLI2fqy/J5M4+9GP2VjMZGvy0DwaTpl4Jctj+lQMr6GV4C7k0aPFkRWtkFivxhYvh7Ea
A89P6Z2FM6yYqe7SRDfeMp/VGu9YulsglrEgH8pIjnYH+uL29oUe+9nVi7em8PKNVtsJRIvoHY8R
JOyeuUPNpAcQPVgGF9KhIHYI5BCQqgsW2HPTm4jVTb5jc5m2zhrBkE6W7Qgy5V3m0WIWttU992NG
yV8MQJVhz3AFCxUk7kzch3akh9PIXfLK3Asy1zVQNPXPRo4hoG5h+dJXEloVgJUjv7JU4f1SDvt8
Amc2csc/mPahLdpuNUUMppoZ8EmI7KMD5ONuU2mrEtJDk1fxIUr7pYA2fzlIXFaglRF2J2N9rxcF
gxXT+ayW0VP4W4GwBEamUbu2pwbMEppsfRchDewoRh5Cl7OyrAA7Ox3dSX/p0dcFcFTkxi8dXNIn
xh7ukljTKRC/ZO4G5mWcMDgjZLs6xqWC8m411ln3oMhMXzfEGy2G/Edw+XPkqCDvwG1GHDWMAViT
Wkoe0l7h+MEdIVZ2GKgu0c/toG8LasrVJFBOJzOJ5bZ+9aVt7Wy9U1scIg+zSsXKzcpNbBLYMkfc
HKLIbo4DeHvmQXBPs/HVLSGZ6u0LUzO+/3KG+gMiGyZNepdXwOr0rfjUpi7RK/0WLwZcJFSZnFrB
/FTVgPbSGjVEsfhB5n6xmVuLm/HQvGPRsymdpf6skMbN/cHJWEnzpHot3dnaC7OCzWxX053dLDOh
GjoN8Rtw+ERWU9fm5Imj3djYMaeFNtgIsBuAQC402izXeS3yugiEUYYBlislXE5UrzINiGwrMYBa
LslrPvIR2cQlbOW1E9i2veQpqJNjp2+ty/82NFp3nyYZBCYue2Q+r7XLX6wcPhI9EUhM5LKsMZJx
vf7N8R2IxVlxwupzPEbVgw6EwhlVrkK+lU2cNdh9NzXtHp9tyGlL0EjP1JkqSzDr2bierII06vc2
jTvxwgURq51d7hgWW3jEbP3+XMWEt6CV/dBdu30szHDTp9ObNaC67EX/0oRoPaEB1buSIBqW6PY6
JjM7aT82KUHAOtGntNxuLbzuLmKGCnDomxijRBOwuSu/8G/mXzSl973eaYRPeyhgeo/YjRJhgpLw
aU0QOpOwkY6EzZIz2QmxW+NCQvUvz/bUstyMpXnAqKSaKSsczjlbGl9j5Hzo5k8/zl9YzxBugVG4
o+7nxtVxxgnBocMPzLd4t226Wz1HQcHIEPeaBpEJuIc29JeBGbNLik8a95sm1n75te1tOqMmcC3J
qjOTP7HJZ490PJuZDmOvQDeodOhzEPdSsdLX7jD2sQM8MbI1t+1DaoXTnRvqzDZofewSSo6IqnGr
4QUPD/mp1XJ9W3v3eFxQGOrTaz8a+7nRQYXH+qXtmYi4QxuYUdkE4+AbFIr5zG8fneOm/ZW7jMis
H7NP7j26fZpg7op9P0I1oh3oRgbQsa9Rs+9rdOPXiDwSrSLMmnCn9dBoX3XV/7Iicr3y8Jx1cCvt
7mvwAPRlCgQPu/K5BRQg783H97d0AT+slz6kPUxxb9gg0PnQFvVaLKbjKIguKNL0QbMl7vnOxCk3
y2pVQUVZGz09n1g88RtZfuvW8Nn2OhWLO+wN1p7dYro9VPkn3A3SK3E/Zd5LZ2yK+pG/KOWsilPg
FyffxVjgQjZcZ1q6L3QCnevQuleNn95VDee2pdYR/+TVJH3ogQzBDeU7m7gdhov0Nhbs2bU32qRt
dB/TVF25w6ZUwdbKlsjn6qqEByK3U7oIdlv6DkLbIMjP8itFZEWrkD6Zuh8GsQJ6jSsn4SeAkzyq
umvposzV/oC1D7+1aM/0Vcfayb70DWO2eSz/CLF4s9i0RnUDsa7nWzH0eRf5c3NNlgcH9K2ASXt3
2+TmiigjkAeZufy1zRJBE477AvojnFyTtZRgdU/zcfGv+2ktFetwKI3ntEtSzgP9rcFeYm2Ypggi
a++5rrO2Z/8tSmIblRuYdtUUw6YOaWSKAR1EuqrHSh3U2Dz3Qs47M7WSTV/nlxHKGLNjpnNWnasd
Fw/Bxl6X4SM8MqtlEkcJxxqLSh+bCtDhjVU33aWX3mNe8g8t53xVSKO+tH4ryfDeetz0PYknS8t4
A9exax1OgPzAjG08fg6dgYu4YCyfdsar5cIslM1vqXByQdFFKVRs/FpcCyZiaznbTUDRugmRDvaM
WPHMWYI2hu+0ntah27fEF95ldTduMf6GuRhe/Dk6Ry69Cm3ZNjNlHAxaBh5jDHcG+QMUOeM3Sy7m
UcK7N6z6QXUZMIwbveYT80+b+1KEg3StTT8j+cFpaBmXxLH6dVsW0VbLSUZQhvcjHDiaRfs6tn24
srFBDsSkB6KZWJ+t+csevX1tEZOd/giXE3Qu8j9qRFuri5baTyPEqJyi42DJlzqDTNFycpnNMzqO
o1/D8InCeBMmNS4enbkSvv1nUZxQiONO0vimFYSmOJkwr3PmL5s+cg8+lJ87hIovxhIzHkmNaXvF
P0DYX02O2BIdUQX4uh1DD1ObNH/2XebUpiCjCC+QO7earr3F9MCxw1/xPQwUVpUgHOZNZ0Ld7+vz
1GX5DlrGYerDK3EhSF/AIjJjhKojOGY0TW9F6XzX83i27e5KlYptcXzMQvbg7NQgBDXbzO44u5fq
jDnK1U1jm3K2KUBOrL1y2oMxkoNejE/aNBvnDi6QCQ94WyX7oqbEbX3r28ysblW6zZtWtTM4V8bN
gP+biTJTQXqqvfjYMksDc/sw7bY9GYTFprE3bbW29dfNXAW+HXO2JA85zgxBxFpf1TtslQ5wJrmV
Z7qJvl/+zl3ixMLRInFa+46c7iOzs8+2jmfOfnM3KL4XOyG8kLz1rTs3vyMLEDJNFzl9ygTNIuPJ
rLwosLEoA2FgYuvwb+7rfgvxiRX2Lm3TF77/R/FZy9pfR+AFwLSA/o2vr7SBtsqJvsdmfGxM8S3z
9s2bmiemEGFgpho++YLgLB9HKRXSDtjGwt5hjqqRGuzaULKJPPBWXTErWn6dqbMIrSNGaZ9GOHiB
KuGJLdOsskWeT6eWr4ndOfSji/nD3WRNO8EVVEbVrmDhDl3t3eqSH8zNSpBnNe4qHVob8ve4/i5F
80bOFGh0WV2VvTVC7pys6bgr+/vC7nE/Lj/NzIObPm46L4FSp9uSXAZ0p3KJn9EmCHah8SXMbwaa
3iae/fMIJW1dGlgjQL1OlA6n14/vRmc2VmkSn2WlkVppFScXtVpWqmLXTo6+gTbnUF0MQVe6O2MY
I9zGpCKCRT2aHBiHNS7/zL6raUojFJ2kO8YIr33VssLvJpl+x5VaTKfag1Vq/N2kctouKA7lLU3Y
koE2Da/GHPtHkI1gbMge95zE2IyifI5lfW91BEFgU82vkayHAq6rB1qO3ts5uxmtkGJcHiSTTnCV
lZ3w1HuA/o3p3yiZWI0MMUbCnWBO7VSryc0gr+2sG8ey6LdDqUVrlVGUyWZflQZ1K5hwUiZ8e2O5
8eL5nBQsQGGsyo0u27vII7g90oldgHFk+Fqz8XMNuXL/no/1pu4bSoA2utcMiv6hrL4iBnoqJYzS
j7RkrU3mh9uqq623+8LPp01rUO/mbeaCB1mIhXIcWcLhvo2sT2kfI4tVk5xAwTjsx4fjUNkOMvfe
/yYj5QPwy1beKxOU3UgMHJqWo0VTGkeUEWNkXhGsXONBvyZDB9vDOMgoL7YG8IBbuPej6S9UHspR
qQhSnOC6ytp8a8bkGYYl5Sg+VE7bI9Qo3Us5W0+hlT7arClbT3S7rJ53vjTuQu7kiEWDrmJARjTl
Jk1BI0nsTJN6ZarRWkOj5JkXUexIeDFNAWqOljup4t3UG1vRtlQlgI0+mQUrqeUne6y/wrT/yhpm
Fem8MtRjrrqOiwbJX1i9m7H7lYzOd9dX+PWba0vP5Q7ze+ZlE8YKiq7djT+BZBnYy7IGPNOuVjU/
x454TcW4103roGJKVa01T9jvIPew4eh03BCdxutWpx/D1jZKl9wwsIbofXvrKO6w+vBZl9gGZp+2
ZZPDlh0AdR9cARKXt9XbHPrreprtXdwaLz45rEr5v+JuYcQn8UkbIFJAtCMFohhPTkHuaWUCcBfe
i46LWxdWVwyPephX/ZPqwWLaCDFsJdwzwjEC7UL5WCBkWPnzdCo7f53MDilK7MLE5GThk8KY1ds6
Xv1oOcVH3ZBVpukCr30IaXr/7NvAy5aPrMDxnobWoGBz1iy5TKDxSICGa79kBHQiN8FezLHqj1Lv
1hosVUVq6JiYV9cQZIbiG5iCuXcy3C+3POYCb3OZOSs7LtGmI/UJlfOgrObi1KMXMGuk7Sa0bqUp
6z7v3GZTwukZPJiPY3s0O6bBEeOUWvuDkwNRj2Crq6HGQRJeqin4agfm5Xlu0JeKAxA8a2NiSO5r
864zutdCBwLDFWlRpO80hN2N71KUUCgOqFWWMSB+Ugm2E3o0AQ5Q/YbNb+UZ2662T50Q+KFIkiEz
1mwMLUQFoNm150Ha7dmoku4MADEz1hu0PfSRYdVocjwUjS0fU1vLHmmrl59vG6oG/SM+Rdw23RAv
yDCOjKB29Gb3z8vsqI39hlhDdb1tgg7AHMKxf/17kHSIUtZxb9w4cyMfwWHUI3SxJ6lj3nHbZBHv
elG+vv+7w7JXToDplt82Xv97IIB0VPqDqR1u+0G2Hh9GRXz9ctTbA9qSfYygkrE1v9ltW+M2bQDD
zsHG5T/b8sQLDEx9rrc98O6aYLukANpONlztsf/ngd7uwbPL4e5/ttvUBljpDAy0/rO/oVxcLOwT
c1Lz8u/mnGi1SwTD6HbQ2/a8moieip17epGtNFV4n5Lp+axCiFOVHNq721PXr7IlA27eJGPaPft1
lB9NBZZYRkPHnaP1HshACHLkN21QivE86Cy+t7dOtd8EEWS9w+1pmvvpDmGDvf574CgcTmQVApot
H1vnuM5lxt9dbx/l+fKNqYt9vn3SkBDZOIdeBCDB7kOnij3ttBbcniYoT8+Db74USuP30PWrpYzm
6XYcg3cCZdTqdDuQU0LqU6Ufbm+vtqkTTHB6UdXk1cPtwclVvc1qLi2ssuI46NwKr4uhaILbyzCa
qwc+MNnXZDCzii/7FMkcw7piqPXvcbJmGukHyh0ghbltWyu5ArHH22oY83tG8AtzQMoHLOrEuoqS
/jHDUnPd4KrwNNXKDULUN8/UXnUQDW7+2oK+cd05w1s842cncke8l6NTrnKtq37btfwmVBa5ZF2+
eX1a/BlliWwwtb7KGSJ77lU/7UhFUTBTYcJRBb0uWThm/T4cqWhW9Qm0CkpugQuN7abQD4gmptzp
2XuudjGzkG8GEUerndVXXosHAcP/MxnSX14Z1x86PQHVW+P/MpndrrI0n7aJjIhG8Q31QJg8vpq5
YAlaApdv26JMIqmcNYqfXqmH2wtGZAgWiVBubk9vL9QJ4FAa5RrlDof6u5+Mxo0LxWx9e9ouB6iE
6W360cNR77+fQdZzBX2aOZozqCoO5lroW80ycCFe9rkd32cmuBuV0//9VW8vlE3Y7cqGmdZtl9vx
R02H59/HzPsrBZ8NRfp+7jPiIhmBXkkLKvadclIiQWV85jLTNq02pk+YGCRBbTjt7yLXLqYjh4gZ
8cPshfGPKpwPCN7+2+CaHhHILbLZQeSgKr46amVlHYU5eFua157rvzCZi1v9+xD2706FlUvsbFAP
8AXN2fxQCun+Gl2zCqJomB99I6m2vltgt1M0/R3sfm9HanN4Jda0WVsq019hFKYYJsX3Ss8ey9k0
L5YsMFqw3IHRBLPALovVhROHQVFUZZeM1mln4bVwzjI733UKl5S8ZMBVZMN0zhyr3VklrILSZvjf
2UZxNrrJ3OFsE50N33R3XCjilGUIASoWXK6yuxLSyU4i7d9bTho/UI1Q0hnC/RPld/hKuF8tffiq
aaPp8bZr4swaqMx/dh375n92tZA5P+pkfO/61mH17bIn2FPpieyz3RDibYrbMnDGbRuA565Xcog3
A3Gha1nrTP3C4aEwG5KV03DemMk8PNweiJcVgYWdxPb21Fj2M3qUuJElnZ1kaSO4OwXLxtUnOpiJ
Gv++L04BlT0zrO8Ygn/NpPlhVAXSD9f/vpU+tjfolOgGvX1FigocywExMLqEBwtX4TWknXFz2zZU
XvhAdQ9HH8dNZkLsd9smBms9TNgz3Z4NcVhcsCjb357dDoQ+zd+npOdBZ+YYtwfHdkKCm7mG/t0G
n7NmlOuah+6/+zH/WJtY211vm6TvlVi61fuqJkJ9zPN2rZsD7AoAlHarpTbfHXGQ8QY1InpMbc7A
sszmKrgtQARYNoJNZsHf542qMeADx/275+0pxvlATcvDv4e4vVA5UXt1GanjOe1hAzM0VyOc9P0N
uC+1nF+CE/P/szFyXH2vGUD8tzfedrw93F5Ah8o4eHnzPEvo45nvHqKlAVVxbV168J9rVChoLbgG
/gY1bBjyONW9KTGqcGb0OFXHwNES5XdpVv5DEiG88RV4+m17Ifwn7D70J38pd5VCFqPFHfuX1bGS
uEI5E2nT4VSqzW17F9MRDZ18Y4ojMCcaiVdNGV0WDpGzRjxox0ZwNq1uP7YTyaXl2GNl7mjH26Y6
zXj19vzvj7et/77e+wjX8kL7+Z/tt6f/s80xPeNQqGwzeGCo5F5Nx9ic/nnQ9eYh6fhbZxu+eBEL
591IER/oMpO/Gdp9ObZ0PzRRvraG0R5s17J3npHGG7+wcP3AA/7VrgzGZyg8StNjPY0MfJnqPHkj
8ZJQYxZMWBnaprGmo4fLVjil1hpWOOtfOV4mpYrvSWLq2TXme+Q0OgzSyqNjH7S74W1vGj22ojqj
+5U+WNE+LEpa6xZpl2cWH9I3fpFPrj1imF0dSxObwUTMEBLGbqsKmb/1OkO0ScuNrYaE67cbBhyg
2HRvfR3JO0PV+VZHIHaouqh49abpABhZfhiDVaF6CsNjEffpY2hHP7ePm02Pb1CN1VVURX8JI6YM
4/KG5feAQclMK4UbWLqRvcNO8jPFkvR8e7DKsTsru4Ne63hYHGh06QqC5NkyE3tc3fZBy7n8CE0b
DZx9/Ofpfw9x272Q8q0o8mr/76FzC1qwrfXtplNIA8ZxPuDb4l9uz8oMAZrosb2/PU1rWCzQUw+D
11wEA8H20ICAwA7Tk6BSWv029cxV09JWv8TM3DoZ8+ajyos3aB7DHyKazx316HfTu0iyyogE+2pe
VR4ygZVGI7/A0X6EvqUYYch4kb3I7Qt04i065cVcrhIKhznTkKuEaOnd7em/L2S5VpCDDM+yB+6+
Jq9aT4y4hSH1yXNj5W8bCcV3GN3mEFvd3e3Z7eG2i7Psd3uqFnWRPUTgZa14SEZdO5Qeuq4ClTpd
eo+Jgon4ap0sL9/2qbVQD/IcTLR2HPbhtvqHll67+/sW08iD2oyc69+d+Z4uBskSTu2IBwRDHOS/
n/H3/UNY1JxZfEYDpeA4ynbYBi087McoK8rHcGk5Er2Gq/PfbV7TtesMCAzqDpZwKFfM+1r3vJMy
0/qEluWNnth51pFV4Tfm3stGYCmbwicXnIin24sOrvZreCByr0t4gm1vyV0p4LvmrRW9JGElNrLH
HMFMR3RUyDsJz+mRuo2F+zznsGz8KtK+t8zXwu+ypyS16tZ5LjjWBoJsdhodK17LNEdABFPgCTRz
M3Kse8uxnKe5DgFOhUmHiciO3hxTd8tu09XtVWEx6ZxaEZ4Yz2MwmiT5RTZufREw1hih18mnEsVd
XabOa21JgaYiwg5kLpI3qQEgLDuI//edzFIbQHUv/oQv8vedLitWIKfGvGe2BOIuVP485CiUMPBM
HtIwxDfKaCtGJLnYDZNrHlPuEdBhio6JdlqdWN/a3VTo4mLz/9mILLMeqpz4u0TXxPO4WBbhx7tS
yvZ2TRfO06pYMhg6MRlnRp05wCWuW8umEgb/WS4Pf/dra7si20L75x23V9ppIiF5sMP/Y+y8lhy3
sm37Kx16vugDb26c7geSMLRJpq96QWRlpeC9x9ffAVS1sqTu6LghiSIc05Ebe68155hEEGJup8dt
o0js7nWlCx9KHWZFBOjNXjfXB05QDb27Z2a/uIAAD32esO7jBEmlHEgFZNj7VqeSTNsHRz1P6/MQ
DpmdZGn7LEfx+/qnlpTfI20Iv8e8VymmTwRdLNeYoIqO6nJNalBTqGO1eZ6VpX0w+B9q/uOa3Eql
jWxmP6+pdHQpSZofsVRZR6mdrCMtT/pbg0xDoorzwEm4N9SkYXMoXw/99SmTYGUndJGTjlXWEVKg
4uMjVXfT8NNDeSZHfQqAMGw00eQxX3Z8PrRpRAAwqtfHGSOt3Y0krjfRqJyKXE7sSIuFF0zydwPv
wu9a1F/VZlBe8C3ktMWbfzvVz7q7deqqhuO1tKKfp/7lVdVZJGO9qBLKiG9ynStPol+Xj0H/y0bU
v0m9Lv84Ilm/HPnrNaVVDm5T+4hQ5qonWbwRR+6xOP5piIqqvT5NJIAA0fJQWjGESfNOhNt1rJNl
vbY+zWHQCmSq/nnvug0Zvj7MCiVraxIOuRYcsYyobkqr+EBXXjis+zG+Uzxdd0rZaMJFXs6m6Wfl
m/WsTpc6zVtPaNa969P1oTI1emVGF29KyBk/z1+PTFLwtbPq8Dgxzl8DPhpeOlKYk7Iqv/q5lF/X
Z8xCn1uaqYfP/aMfSJ6p0LhfL/3zuahNf57bwu7dwDjowA6bwXl90AB98j7KVNuoMtglbYf3e336
eU4z0e746znrYV3UgLX0BMtEyAyDRwH4+zHPW5H69PJUFlB8rc/Whybg3oU8Kdx87utlc6rOn9uJ
PidOnMExWy/G4gip6S+vQ7mSJk3T6AxXJj2yX16DiZOxzadRRF9T4tUC19db0RWQQX4NxDC/Vulk
4BH3lZ01ydmvB7y2B+D3ubdUFGNHp1XZrReuD6CV82vj1cuZ645mQB+mM+Vw8WlkJM28zLQbz4Qh
VJt1EytT4TYKpKV1U1axjAp4NU/rZqRHO26Q8mNpyfI1ydTHdfcQwW5tVTLk4imfXhqJVi9LCGO/
HhU08Y4kzflGULb60OTzj5e2UrU7DnFXwlPiIjoekw1XiPXo8m1JKTTBQhOUy0Cu0ovsk0zy79+t
uny3TMNCh07S+PL53a4vmfDdZg2A5gqXvruS0DNuF05bBOiiF1j6Dzr6wlP/3KyaECeahYRmPboe
mMeUkX3dTsX8SyqlubduTVl1ZKjE4pNKthUz18UWGEVX2G7jrqGebY+NMSFlCrOtD6jgUjAVIjrJ
12g/1OCz1rN/XGgoIdrpylxyPaKrJjTRFb1ZwNJiuCXkX5wAyB87YTRfRJkvP1kjriPLulZ98tQs
u3MLn02d0E5vu8R8GVsl3lKIj07r0VaPycSYkudAQj3dqkTsjINgvtSYxpy8jkdnvUqWB8qRXRxf
LCG1nuf4tH5JU+jFE6RXOoDLl/LjmEZunQvuujkl05eZ3FkYVk352AS+vX5Jq6U3Js0kX3d9Kj+r
uMaSyDy3qULHQxQxFxNkdSYp2zgPlUbvJZZ0H12o+jBNqQpu6I/Do4CG4fOSeZ4nBlEQ+xq3VkXD
dRL2D0HY9Q8ELVE6TBGH+gGbIG8IkBmmt88zpM5/GmIlPa/nk3rSuEqP0XLdrJcXXLq4y2ut1wx1
pm1hiliupWhu20313Zjjt2cCgNS+Fvi0ikAyO0UPvoe3LuyL72Q4ZegEgyVrQMVtO7cmRv8hftL0
5pulCPn3xJeRv+jVqyJrld1CJjxRjdTP5SxVZCBZxtdYqHbrqZVJn08eRPN+TsmGm8SIO4lWD/dz
afWb9evpmBTTXq/e/BKpolCNTMaERDs2mCrtItLNF4QD5/XUNpa/9KaIB1HWJb4pKjrrz1D4Q7U1
WEf962dIWEP9+BmKjDnV+jPUuIaeorz6hny3d/wqUZ1UTGYPcUC2kwF7PK2bfZ3kOzkU5Se1bX4e
na1A+WVTTOTKo2mUObid6ZMoQvwskpO+EyexviCGH/aVlDQe2GQ4okKU7gy4ea/T1L8ggVZ/N5tj
kwrzR1sxTAAhjzGUc/Vs+fWloZ5ZdAAXBiV/G7IqdOFlZeDv0qE8UZkjMmp59pfNDsgzMcNqu2Ud
wNlVNUy4I4iB9ttMv6SSYvujEJ1oG5nblLqrve6vTBktEEbn/KRohV20A5ERQccVihUR/GKN5o8X
GPaKoZKqJS3xeoYhnlQVLeiyVcUBKp6inn4c7OtQsuu6h0iwHFhPWY9avVwcaSBA0Y9pUEECc9I6
0M4q9c2zvjysm2E66MeZcMl1a92/niFl9I9o+hiQqfMY6/ty7VCQcRRqmROSerNdAew4XZ9KQP8P
UYBgspHQWawgdGNunnTLTB5op4c/9pepse0kufkKbQO3ef8d2jj3MOQvt6BUfS8AHeSaYZo/JANN
jlYQ++/KIG4BQHdvItSmHRhH6QI6lQS0Lo2csRKa51qUnoI6GUDqEJQ15daLFpOhEktGcurKaiAD
RJmg9k/BlTUGZuw8uGErH06K3Oo3bXlQZXSLWnGb4khfiGLdGQnmEf8fWstaTeq9PDOt+Dy/a5rI
EVuWbOu+9bI+RIU/RV3mrpvrATGqP8DWa4fP0wyUVEZTZHeYN/VbWvnNndkL288TIMswNYun98+X
aRSjctsZU9960Xqg66Jxl6Shj+WCF1r3SW0+EnYdZft1sy983cmjEjWESDaOFWgvJku642AhAlg3
m2kKbUg1orduGknx1NLuumKm8h9wqDtN22kv5RRgYLPupTFWz7QuQPAH4u/IsEQ3rkuWNOu+9SGK
8uaE5wrbMueKc6E4/lyX+7bPv6AFxnpu+fJOEs34fphy7arK3zpqCxhniKvYgzHD8rocLOoiuRfV
SNyJdIfsdd+PA375RZlk6bhugVLUrlb+bT193RNpkrhn0vrr68RpIaKKaAW7NvoeI2nbfAnwUP14
DRYXyLWr+QvmF3NbW3SmY1r/0jIARfBeHz63fP/H1jpWjVAuPo/1f9r647p1kPvjzPU6ek7DgzzQ
q14GwD/O/PH1lmMLcOc/XGeNAerHYNgHw5SccTYmZy3x77ts6j1wLMn5c//67Me+aqRhNqBs4PTP
3XnNSL9Zt5u5f08DhPnkM5z9TCvO67P1oakmmCpy2hEg9q8DviRG4y/bqhF5hRhkh3ggh/LHy3y+
Qt8Iky3FC7tvef31YX0tJgX95re//c8///d9/L/BR3Et0iko8r/hVrwW8LSaf/ymS7/9rfyxe//9
H78ZqBst3VJNWRFFTKSapHP8/e0+ygPOlv5PLrahH4+l9S7GsqZ/Hf0Rv8Ky9Op3ddWKTxq67qcJ
AxrP18UadTFrvJP1BKc40osv/jJlDpdpdLZMqLGZPVqU/g7JOtfO5b7nBoO8dj1lfTCzytzmNXrf
aiNEg8VEhZCA1AniRL3Us6b8eMhm6aIytB7oDfO7hpakXlDll64gBd3m87z1AD03AjSLCGRyGVEU
1XKvys3hrOXZeF6fKX88W86AnJIzjUN3GrI0OfuytG+jrriVEVJaX51+2bJyca+F1uT899+8Zv31
N2+oiq6rpqUppiErpvnn33ykTej4gsj4XhPjetblrLgMnZheSLdYnuPebuhvLHsqW5tIJkO2MYIO
WR5+7o5rC2xg1fhngebmLlNFDeDN2NysyKhBKLBv9HUNOanYh7j6/rVddvV7ldYd6TPhc4Vc/y6i
G/4sys9p0nZPCqap+wQt97rX7Nr4LPlYDNfNVKKpMioC8PzlGg3vgR2kTY15v9Oe0Vqk29nI0+N6
NC+SX15/LH95fUER90NXY7T0JVJPfb8F1tH0Z6rP//0XbSn/9ovWJZH3uaGaEpYvVf3zL7ozc5MJ
a5B/UBEZ4MXw+1t/w0Fm8UvVQFlg7IOWt/6OPw8PBVjUJs8PP84Lmw6nMBzRQ6jO9YmyDn7YhDdc
pk8doZnLzt5c9MPrU99Xl6eG/POsUtM/+op5VxWU1h5mlWL3Zju/te1maqiHzwTEOGImd/suU81H
zZeu6/GMVQ4Vc7nEyenrlxq88bbpzfnNb5LHkRrzI2PAX14wRX5wL1oKQsPtmMItnbXx2htGeOqG
8rxuAQmcrj/391dyniHw9WXub3oF8iMyF2Xnq5+ncGmr5j8ulQW13s3MT7wiRuURgg4BYR+N96Jf
PU6jJBHw1lNLMtvlZwmEV8Owp04Tv4jQ/z3EQvqPTX2KLjke1gfFJCQoKrSMwFSu/k+vulxeK7AQ
1rfG//xp+GvW4fC9KKc6CsL2L5v/dD+Ky1v20fzvctUfZ/35mn8+Fhn//tdTztF7XTQoCf561p9e
l6/+87vbvbVvf9qw8zZqp1v3UU/3H02Xtv8axpcz/38P/u1jfZXHqfz4x2/vRUdblFeD05L/9vPQ
MuzzMfjlM7S8/s+Dy2/iH79dPoa/ff14S9/y7/921cdb0/7jN4FG9N8lUZVVHGa6aWi//W34WA5I
uvZ3PmWWYsmiaZmqwqiWQz8LuUa2/s4R6u+mLKlMqRW+iQanznJMk/+uGyKXGDIudRb+5m//+vF/
3sV+/N3+811NWb7ML7c1ndFU5Ytrumbg+tNFhW/w19uabPoUz4dY/m4U4/kYnnIldQRpdoaD8lAL
TmOlQLfAZN6NIENrPXVmpXFabXbO00Fq8US+TiEusm3yrMM1l4Lw2P3Oz3mIReWoTibV4Rh0F82A
emey5Dbdbu6PfloeOz06Tg2TV1gFZKPNh8p8DUP1Tll0Rs7ZZN2PX7TfSK9WY4MyOMLuvwR6eJly
/4zS9ywLxTlutZPRFSdusFf+AouG0G7M4VSTdRks0rKqpIVKEAXeDrr1nqQ/C+3BHCL8T4IrmYbr
C4qbGIsWAb1xjoYnCgA18k1QJMvniR7AHXcGuy0nOyd02lTM3UJqLE/dDSMg/X8yjx1khdg2jsAK
HKdAndd5nRDtrW8Gq9oa8GAkpq5l1K6F/WzskeqaGN0Ml4Kj+xjYCN7c3hjczexl4mSH+plCzVGr
zafMH54IKybSBrT1RUiyi6935/IFGawdBZ6aEdjrH2hWYq+7zKF6EoCQs96Ea698JfCYrMBG94jb
2ZZ1YutSa4dLZaihYg2bjj+mzB8TsozS6oRy0DnPcbD2njwgdT7hun8s5/RR2iInzdye4tb8uwwv
aaMcDKThiDSlml8UkPypx7H10OFhBdo2wYDZSDdLUG8qCTLgN+CcunWUP0BGftTvkqE6Y1M9w5JJ
N0iU/NPGjlRAxbXuNjsUNlVM0nV1N9ReVI+ufvfSpovfDr6yIDxKB+WWiO123I6H5CT6AVX7kXfZ
l4LwiKCaTl+IfOL9Vz63tgIUYSJqud74gv+S1NOrTfpQM70W3fSa6QX/z90UMmmQDs9NI3ipCPGm
mh7aUbo1V7ELj362HfvyOEzWwdAbMKP6GXDp3dhqTjhn24ei7G6it9zGa6M74uc4Tnpwih4QDbcv
7dl8GayMd6DsddpeEZtTLFsnKyrOpMCeM185U4A709Taw/T2tgGMzfE4yt0RKyc+DaeXjIeyVB6q
b7cxyL0yENxbw/eEGD5UcG0lG38bn33kL1362i/840WmlGhQPAYnLBzpi3S9BZCNtRIHaZ46WWHa
/APOz9GaFGVnb5dYVi3N2nk1GlXZ6YXYUc84BKt0h8h/5/Me6qVTKuFpJO/lkqgEtnPUOBjqvD+K
l0D5+ssQ+h9m2rK+TKU/p9q6aimioquiRFCMLjMk/WVMivHBDyJVki/UDDeUG3PhEEjlSWvGs8l7
15qIZtzw8QRoCJfgPDoFgrAdXLRbnRu3WK/vm0q+r6xygxwExAFO1ehcyz04HpnMYf8wwqUYIRCq
fFjbs4WCQFSPMljTyi46zZ6oouvD5NS7nZBMpx2K2V45Tkz48061X82zFgpe5td7+DB7K0lp9su2
QPMFBINcm4e60PYU3hH9PhIRc+nDEI8hlInaukBHuZDGctHwzwrC7ExjegYA02jupLduc3FMOHcl
EYiqrzn1XgqJ48sMB5eWLc62qddOJgBHOFWX0Kj2SW54clB4ISZjSYqwR8P3+c7N0ymKwnWoezWs
V7v+ENXpsQTnMX0UrEyr/i7Jm5tfPSXkULZxf098ZDB5k4qotZ4x+s+eMg1e1DdY+Qq2H/BG75Lz
h4IHNfYhFGXHpveStLH1/cITSXDV6s7YQjy1Iqf0lEtArQrXsV1B2saIYSayDXoGOkcLfg4PmocE
Ym+cG8R+ot0EZI9EX8EcOgCxnXGr3pnm7GqB5TI6ifsKCw/EVnG+NGnj0hXabqpXOv2uoShu2D+1
QrdrNVyhveblTbzPpmovQs+MHmNxTyIbat/4UWzjR8UyH5Ik3UUMcrgWrG1RZg5zOBuXa1mau3nC
kwYWc8gi7BujOyASg7dJqzsIdxXJQBSrdknzmtaRZ1H3Rg2AjApXW4inuz1A470puXSTkvZWx9ZV
T8RtKFwWywj8prtWMi6BaJ67R3AOewsU79xaLhyN3Czs6RFnk1MkrYPn2WFFhKC4xS5ouhRUAFeQ
LIVGyx4VZFxzdA1jc9cyqS7T5taU8i1pzUsk2x1oZvCmN/8+rCQMU/0B+wrpXfoRiD9g5RH/TnKk
pHlAZ8scM6RJ3R9wFl6NWHOYiTpoYsYydSfxSa0GePWZQxfH/u8fcaY/f/6Im5jCRKZGkibR9aa6
a/x52lFpeaCFpiB+q0vuF+kHwlVP9Yu9ODBF1zCHb+byVu9SvbuFcvBgqhTy+/ZJmLPnSdHRALEw
9q1nXzSeSxLAkJBecPxqmNfgDlKC9RrMVSzPPEybbq/y8QDJOU6RG3no+jxTVSEH36ZucEPNcr4Z
zgJjGvfdvTKDJDPpWnYy73/URi+lM6D8NWc7IRm3figt/06f1NsAME9Rj6RSnIQ6cRuc/Yk8UZVS
j2EhOyHcLSvhBkJzczb1A33ig+8S237HH1BxMqKcFLm71J10ViL5NINx0zsILnDv+QhthvtE7JBR
bOS3oW+9EGCsr5EQHEXeNOlehuWn1GyWGovB/ABBjRv7JenbuyLYzlp0EbPhGu9G5AQEO/AD6Cd4
zScDyT1yZNZbkhng9Emf8Ig7LVl6oho+ULRZoAPdGXgA3vQNEADbPxGX4Qs7wNaOTLJIad0afsLq
3BglqGl5O8ssCFS6UY0T7jAWeKIwela+VwrEsYutJeOz06V894QPoz8BnAfNJgS3VDCg1C85w3NY
gUxuUtfcf2TaNWEYI0Vhg+sJFi4o/WL2kPZ4Whl4yZbYRDH0hBalGGkydXGYBCRfMtppXFekRdvd
gjO8hNVw2tAnNkvjsJSYagll+KX5IqU9d4Dw3E3SpY3S60RcjKYfN9Y4nOY8PRfk66mmcGaleRlg
2Y8jdWC5ufTE3yDPwiL4YjHC+WbldIxuRdLZABPsUiQYoaocGUC4adkpuPxicSMrcLJpaBlCChuw
cysidQrVYDCxwxq1ih6eB7q/E/CkvGnOYfYQVcVpVBjl4RDrtX80NeXoowPRPBUwOFoVhPyZaJ4M
dMpd5Q07PDzavCu440Sl8ppvbNmHvmI5X7QDGRT77JFgkzvgQXfpvXADz++Kve/Gk+7O/FfIwCnA
KLZvaYbZg3tSR+QJXrdAd4ATMJGsHMTdDmpGShd0b1Qylom55YcXHVMJ7bSKYULqbkogH29Fu2zL
UxIwv4PFEOMP0fO7IVTPs761UvE6RNHNjKpb9JD75Wsdpa/dsajn58lXnrUvTTtsZ/93iGwuRl13
4IYCLZG5Ze4gz5G4ndSxF6uKB05rL3um+M4Mf1s1JVLo2dUl1RWP2R0MbC8hnLpEYatIDsWFfY4b
BTbtdv4Iq+agZrcYAmxICT85+514ToXgMkjtJe97KGgzcbTjRc95O+tbwoc2wa4roVkTvBMPxqFe
EjlsP2yPIMR8G/xVykT2Gz6OzWRJV6MKruFZu5INcKpr6wTBzTC0UzwaR3g+h6Sa9mn12tPUNCVS
QiTDNs3M0R4oXPnqaRjCixHsqPjdtbvXAjs4Pjq85RYyIdw9IqocpqiYiqX8Wb/3bSMFvZAGu6wL
NqBAXnTZclVDciHnuogNXVB8pq/uhJO2z9pL6CKOL3c7QqctHCGj49NjMjovJE52lx1N6JKSsmOl
+KN28KfSwa+VU4mx/d9He1lXqCuphqhqkrzUVn+pndZioWhoI+Rvedy4NA69QuXGuHAtRREw6K5W
5rtIM6/aRofDPAYHpUKB0i3rSkn/1r9CB6mJG4bOSVMI7rqGy66nXR+ftOE4UR8j0qH5XZCUu4hA
OJWp12scvpk4/Mtsz1+uhe+Jc4rRtNLPeWxdYiYaSgMvS6domhyHvj8W3Dr6o+brx0Y0j4lkHlm7
kXiJg5h6eGYb5WMs52BENt2wG2M+pdvhluqIFRW7KaIdrMIRNlqpCs7kV2BjNDcVecMqtZcqsjco
lgcqwa6Ea5aW+3kAEyZ0e6sb9u3U7skygGe00Q/Vm5ru4qZyKI45IWRbdYhJ3dwcWWZbQsEwkB1e
/XJr3E3GFipEIH6hNQmcUXDFmwDGOxq9WU722h33vODeZERDOPeA2ZaUrfkSwJadT1ZsnmN+DZEa
3eWnKNv559YwbaiXoYv7wFE7n4mbZJtAeIJv2mMsdeepl4+EfyEJ0ozRLgNtLzFLbjZQjbzJbDyO
kUqEjNspA9kZB2mHwa3H9R4pvUdJbQ+abx/H0aHutmSligfu8qZbqjYCAQjivsCEmDquamIqN+90
5vzIdykbVGezay6ARr72vewa5XlBRCC0g1awK0L/LE8NJWDtMpjRHcCasSRfNBK9qnGY7g3dhQDa
S9vsWWwcEoUYAX5tVPnO+pCefSoFkWEeI6+rQzcldSIJNqBd8R/tFfLZ+71i0t5mJqDkmx5wc7Mx
yPq03uU3fPGOChyyrtGJpDvAWzuzT9CWzU4aRG4cjm6+q+v6Ed/Yk6S+jXV/Z4n568DS+5aKaHiH
cEMfbjvrzHFxO4SqZ43jaUy6kyynJwW9it/u4mGmyRofQQk7c/+sleGBhMOaSJZmInVO92C0uCH1
0O8CS/uIEid/wsbYczsSstkD0uxNOB7R7HXGYSwTdFjdHgWw9879vdYOUzbtAsThsElimpEA47Vd
X+6akShAzQG2DNgVIp6d3XrV2gaz6+CmwpSCgySxO0CMUrkTk53ByAmT+sMstnUZO8ncOuUdGR8o
c6EuJFupfYn6nXb8huTWQC7V0F019S2ci5LEX+LViSILNqxKjjqYhrlxkdbTG6IAFL9PormRnziL
yTEg422FjkTZGV46Ns6ov0XiIbPhjBMwALxScUiRpW4agL4gnZCwkSHf8UdNlV3Xn2K0ylX3Xvfw
Nzf+gIN9+DYBUdxqRQYN3en3TX2lmaIBd5/MXchYXhIfm0lf2/2YDDs8Yozi24FW6TwdVZksNZ2R
W7pGM9nIVHJTzxBTuz9lFlP1KjpUEnolBlWx06A4vUfg+/gfXPfWIt4hIksGF3ntZbC4WsIWmLPu
/CwhvcQ/G2QjqodkVk4ZxkhYBEh+L3EPCOk9lVF6w5WhbqPW9uJls8w95F+4VWhN5IOORov3Vr6p
B1w5/mUYiSltrRsoo11SmU6/K6TJ01V0raFtEH+AR6jUDbcDzE2aSD3vJSYkcuKFGdI1+Quhz15W
Xk2XL/9o3kJgNl1Mt5M/cBPtCCvcjORAxSpVnwWaZALhnlSnSH2IlIRpaUddozIf+cdQ5QOke6pJ
LWJftyoJPMpZi+3qm9XSh2+OVb4nMcbirvRFgfesNY2XM9ubY8W1dMqIPmIwVobtqZvxBVegFH1p
m1rGngmjrx7AghxF6kmTD62cL22Qxznr852R0m4TxKvW4AyXNmkY7esT3BczlW5+qd18zHmMTPtx
1xHY1CMJrivBy0dArFF3xFll99rvk40vKNwm/eRULUOysp2m8tAM0TGl8YDCBTALXX9AXpN2Nwf9
FfvglRrlDRqRpbh9rrkjxr4Mya2vuOKIZEMm2XR0y75hDZu74878Ha2zN3ajN+iEjqiuXtItSgLM
gaJDkC9WfttHlxsvFNkG/xs5t9Y5KKU72BWP3OQ8oLotZGtMfkedhUnjCr1+azrpPqihMqLFakL0
LeB901J60HLpQSiLhyqT7kEWj9GlJO8ncqThu4Mfu9TILBNZGcV3k0ChpAkP9Oz1zrzrdNnWmmFb
Yfgy+uhs+cQWiGC0QsB+HUlshXhoRbfhHlHV4oFIz3KUdyViDWM3a/Dq5y1dtuCcGfIen9Z+DDb1
MdQlt5+okW73UV7eETzuWfFriS+rySlLT9uhVu22jhyNUQDlvl4TXFkc8mmTbBcElIAKyuK+nlH8
DMn580+NOV4GZuATQOekrZwEZ39m9vf+1D5MUv6I8utR7uCnRLecCqq7GBsjymofs2SrTOTS9Gw0
40mcjaMus5LTQLFsdWUjLaPYJTe/LKA3QRxcK0xcvYAlJmyuvj8epL7Zvw9XQymOSXPQrIIEjZ2S
SV7SVXtrtPZJ0R30jb+EzGVOazc7H8VtIKhbGf6qzISkMplgvqv7EcN3j13d6uBrAXEs/K8LE6Go
eRfTkpWtQ9QcfP0JPkL1XryXw1f4aqwlyt1Q0br1MS1Fp0qfgS5WG3ka4a3bzbsyeQvIg3Fxvm3G
4p15da9LB4AfwBAx7cFT6Y+x6BbDoYDoq8AlC2qWmNpBxSPg9KVbgchmcaVYoPuvI/oXfJN5CAjZ
1nNHFMKtwjceCdNJ76gFdR9hPKKiSx6VmDti36N1Jd8mgPQ/fKdafoLT/4Dz/x5+WZCaN1mbr+UU
35kDt0ly9LbJdgyGo18pBzLDG1lwzJzC8AgVioWWSDlQf+jeS8s6q3fDNSBPtIbbNF74nEsYDRa6
UNzahv5FvCZbfzcFHhRDqcpPrEEZsg5hehaAUhVxtweP6LXKXT7Aie/9g3QRo+OecXNoAjcZ3fsq
Hvf6F5gRh+BDD8e9P1Pn1w44V2zZyjxyIEhOFqzlPtQ5IRVXRXgVKyJWyoFmYWq3Or4lpKnqrpxS
6jBo6bZZCHFSgMQS4LE2QZ6NyGt340a28stIHzJmuR6TLo4lc0kosOuueegJBE16O3JTIm5GwhR1
VeNdJqDDTb3xvplKN02XeY3mKXW0HZDP+XxaAkk/aE1/BMV3pORYiUfNEI4Ae09mBu45F23egEAD
NHk4SQo3VP192OUZBT9QKaAwIejolXk2cVJDrLQrq3+KrpVVXaBGuaShIjFTz/VogiK3Q2/sM5jO
kPVU7m2S76pJz0mhS0WScQTv67ZyNj2DJ04ChlQrlpjj77TJC/rqOHXYQocH+ihFAxQc7Fi5rXaI
WPdCzxJggwTTkjt7Lrc+NdrG2kDA8sZDRuVoQsQMOgiylPTcHyRGopEP7nTVohdTOuW0QCbdJDs2
wRSH2xlQJcQhQCDnIaFU4ti4mnazyy2DgaRxBuW935baxkeVrJyB0SdYTMpzn+7eS2/yw+14f03a
XRY2pIDapJSr3abVdx0VDB/HJpKQI2H0UIofadoun4+6c0SKM6E0eCy5PZOCicg3GXy9h+1WBK+9
L6DKDk6a2MGWq55Msu1E+S5PgmPEFEXOz5XmH0sPTBBM3o1WjbbB2ECUrJ4z2orj3gTStwc30OvM
YKVDjyGvTtoTMSDEvkAXOCp0Wgw5uhO+UtDWbuOyFrIk+nLULPDZdX53Ut+bRnukVfwUtdHTpJD6
Fb1ph/INI/wp1zeIIb3SEGCQM3GMmW8psmsWwLwdnZmPXNMompATReke/KMfJMe4zk4y8nnzrZJq
z2eRG+2jeldL5oNGY4fWEbRAKWP63QJeooVD4TUV9uJrznqpwAjs85/adgdMGoeGyo9fpQeq9VHm
5Hz9+B5kkd+a53JjduaZMNxzGRIl3hMhucuq/ibxjhQA5l7q56RX7/VSvF88qsbM2m6wbngFsBUL
S52kkW5BNV+3oTcM8r6WY2QttwK0YxkGhBcUboFXH4K5gwbIxd1JmlaDN3PsbGz4uk/8OkpSx6jH
PTjHfaFUh35WD4rhHyItO9JScHPtMjXDkUArcUNA1TGeIhKAGlSbCy4lccbZOrVheE5K4SSGqmOQ
yTR44WCd0lkGxl2daA0dWzKa4Koadmb6Z2VQ77QE56Dvnwqv7RbCMmkG7VOlbYDdqymtOa+vhg3c
yo18burTkSlE6NcHxBKU0hYAbhPPjkHFN/5/hJ3HcuNYloafCBHwZksABEBPUaQobRBKZQreezz9
fOxVz2ZmoZjpqiymRIH3nvNbYZP9aVfR3VsHZRHdlbieCDvwTCMWwNR+mMTA6JSdfkQd7PcRrW4T
Ta4HjXOyPpJGqgTFNAZ5woJyyrIjBJXGsiY5dL9TcpY4ytxjiUOXSPFbi1GgITp/aV2TTxU+x1fB
j75Xr/vX+iiw0CYPvW58xCtBmDsdc9gv4sDa2upfOmiiTLaRLcmDJy9kEkL6FtN2IOv8lS4wFm4x
VR7qH3HFzpJtQFKIFW5GTzJAQYxmSwD+tnzWVR9MyUcHeKdJm2eXr0dtYy2pTz4c6KuTfFhK6bWl
uH2YInxoG/SfMghXlCU+cBt2lS1xgLHdbx/qSAfos4E6frVl+C0UmoE1qt7iURtUpwvJteWtFsAI
SG5PYstD9+wLAxZCN6xahxYtHSclMiRpw6C+Z18G8jxhD+0z6UhvwlGdnOwx16QBtAGReT7uI58C
DZiOITCvKRUw8jmLGc83AENZu5eCjv25bw5qtvlrYCITrRQEooY7kjwy70h/ck21DUhJbHsnqvWt
Bb6Ju678F8JL5qDZBSWB58W8LslWCPyykB0aOJaVyt9llxMxjN+x8Iis8ozUK4/k3vjlXfzTtFQ+
hnVwc+g/hoXD6fYWQV3fOhDQ0hbVgOR3VV93/q2ogm76VV4vfIy/fPwNab1b/KomUgV0uPWkZSfo
1hvXISrUTSrnAYnr7V0yURhBHXD+kg2j+pRnkcNkusum/w2zZJfSvAmdPcSQaIu44/Yc06Cl/D0L
IYoZ+peaeiALsL+7FixvDZGu5RvZGZCA9sdGzCsmteid3Jy3oSI7yOFg4TfrJGwqrQuh/l1q+d7g
etBnR3xO244bFDsVGZQN6j2ZeKEwZBOfNR+636eVBmM3N1UJXTVBVxG7F/S/KVdsOnkyWVdyG8Sm
4kmkTQ3ht/wUw92Uy7dyNt5hJCVPynYQ2mTmd2f5xyS7B4yoUTOPOQcBLGmj5YlIuDGCNGDXmrYg
3JQ3FmjyeWpwIQJZEQu/1a49HbzGYgtHYf7CsP/6MbIpdrDP2OZmZtk3D/gMj+7cdEc6F49hc1wV
NBt5vHfZR/dYv/dhNe9fEU8V7xxd65teFnaW+Bo7PNSSu0KaqFe6IQ+FPc13atgEJX5E3JoKgoiO
sadbCGSsfHxWPtGt28WAgGrDba6NXkfeqkzk/l0mxFmTYdSF5lCwKxgFfyCtjqoxHTs4dDLXYJIO
gqOk4dZI9/FVIRNVHLfRtBWgs0pqWt8p4UBhgp/Dv3dYZxleY+JZ+fCiedVX8VhY6imx9HNbqBca
Ba9S/C/J3ylP3C5+36wHsVcPy/5OV+Mmexqwq9VgeOK6ks6eBUVb2kuX2UpZ74RJ2kVGsc8YiudH
VRUfGcH/xWQE0a0JZTuBYXPofSBjdwjWAm3fYpBaBCuRA9jxunyQ9LJm0y1YuOENlmEbvjGQejT+
JIY9lozJytZiWCyjFhqfDYLpM+HON4rBbVRPphNBF4ltM39HxndJZaEmO70i9NewAdl1Pb3hZ8cd
0p6FUN6IIZQ38MxGQaXsiSXQwLH4wzqVNBkL7hhko0ENRuZToEQuKOE0hG1Z0gf5RkRe6/M1MoYz
SOBa58H/zRMSdfu/kWPUUTpSJ6Q7iq5pov4fbeh/IcdDmWfamOvhn55jeupS3g7M+o3bZZKbA19w
NlRhsZ3sZVetxa7A3ym0yFrz/cAOY17zYGp+nj1rp/XIDOUDB30gU4WsjZUzJvILv0Nh+zS/KG4t
jnmPV1bZi1l4GLcDJQlHEl9L4mZhk6pp8TTW4sYVPXVI9nMc7gkjHD+xZ/v0xPhhQh7g5HTsZTWW
7p8+vgsWxgdoaiEiL7wqfIZBMrvJht+bubZPli9uo1QqeRRoDWj9BVP4YuT75VfqNRYzRlo2v+a4
YI9w+nk+jmMKYzicGlk51bGbKe+6oW1VK99TWeJJwm4u4j0xP/QPf65bCsJUBqvYVNEok4VcH8Kr
wkynlco11VwRwBxPZ+WRGlbxSeGY13pr25rClhwFb21KrxLcMhxdYtk90RatOSBtKshZWBEpVHkX
GEAlmL78sFF9NO8+mDbXK9CZGF2VZIM7ubUbfVNDJg+98k735Y3r57oeOmzOqL+XzrJ1KZCA4AYl
B5+JTkXRIZJcLgVIuejTw5LIBdXlystHvTPCdUfp3i7pYWMGupFd2iR2sl77jenqXEWSPO1W8c8o
rW6NUrWxkp0YygEadsooZPg6Xky3sD+i3xEGkPrKZs1xw7QH/Vq8htgeu9BZGFYs2N5KcaNc6If3
osCExqSVdIi/euM8lqlrzkdZsdz+Vm9jpfLbEEgyHANBineJqxfjUZ/JOU2TbRLKJzVJzkg+zko5
nlH+nfWqPxegPukexZleU1hICvz4zywZ1jsUtq0aUNwbGNiZiJXVqOC9bDXljIPh0FeIUiYSGtcd
MYTBXIb+z4Vj0eatPFDF5YvtufqpDPG4QlbGKPRjisnzPAxapjbWmrClrEj8jc3GG5iveLN9QNtA
L9agXdNd1M2EpxAU+qVHsR+9k+wMWRIBd1sQclWCHgKpBGaB17JJB8VphiZuhwctFhvxrwwhGlMy
IX3Rzumz2xVPoa28aTU8Qhr9KMGRQz9OEnQODTakALeu9TUa3ZV4tTfuNeEoMRCNHMyIyGhQJj9Y
1ZoTLcxVdcCuLihWQOeqpS6ELU48oINnAKV1JpoST6ZPfMmTAMWBLyWTTxq836cqj3LrVYq11WyJ
DQWRCP+LTHfIswEU/fXLDWJDcfV8QKOcuqpJgAbDD0RMzQc6Z8zOGpws2Ybfh21Yke3R4F4r2+55
wBToN6A6xrFgZB3D9VDCIme5GZT6nuCrk8nHtVABWDBK3nKa4mYaDibdFSPkWRhYRKq2aDRrwKik
IjzUunzsi+lELJFGKwi9xZJk0/Hp6aQkacwFPe1NYhPZ+ax7Jpji52crTXgKwYkr7ZAvygFENIyP
JdCzwjsz6xNRggXflryXe3cULF+V510rWAHbYKL4LL8Qwvs77danRhWPhBdn1pZ52JNk08O3D3jA
TG0aqIxAIBAOYngJxjTaif7rFqZGyybeSVkCJVUCI9YxDU92bVqE5ZPbK2hBNxMRIyEculvOQsy0
BiNxD1ciYbugtQzKtTwpjE4KBqtIn47JOVkpT9mWyNzp/ERD0KEhMKXCk8bIwwUKTmIrKkOpBHHB
FC3MnuFc6S7dTzAjhjUFk8h59MGVlBOqK/G7WIDTQATleOKjGFAq4gCqkdiCqomeYgDcwzr6UmT5
4zrsxxWFWOpm2dVw/IhARyttt+VdmsbN9Mf6RMNuWZ0jKR3RdDVTSIItTj+tVOfmtEIzsbZ15Iwz
6aOOmaoPkpsevVY+6Oy7g4YVPHYeAlE8yijk+8aL7yut9OrJhNGtYvlK4pRBAEiPZE8l3nnJnnoJ
WjEs1A5XbotUz9IOSyT9PwYXSVeU/+20gKHlM6xIzAY4WEi0NF7//r9uW4M7pjUhzb5DTdzW0Iq1
U//ExrQnlaNmIyFWeGOBJs71NTbuCdpg7mGPyF86ByqWL0YI6L9SdlPGzVgI5I40CS4i60zc54aB
0R428zBuekVCnGF3dbonpGdnJewe4eCvt79C8icFSKmnFoWEymLLMnqgRoEblSXWTNBECojMTKxn
GAZUnVWzIhX0Rx+pOCP/hcEPtEIs9hFZSARJemJo4q4f3FQ+NL+S7lOc/upslMOLSW441+JdIu9Y
DzufXsdBO89ac9XKc6cwjrbqDbQ/+e4UGrF7ghLAyAqGBzmu95wENBbF/BRLCNgof6vEFDdqtMWt
yfxUcSxQkyKv6Tn7U/C5cPqFcJV18ppU4ChvHET/9GS59fqSwJnblf3VVJ8vE9BHbxxIHyUkG2Eg
LD58ScvDkMNwNSg4d5msgt9mvhD9dE2/k+oGlG3eGc1zol9UOk9Jfyit/qiOMKNihpagaWCxIKVH
YbVr+Z+2pr7I/jGjc/u1cuBmZiVxNvexmR1kEdThUpEfZ3pj7NTjYscX0QZRXTx9oNDCJNdBFvbI
3Q9WzZtE9UIjMP8pbNq1I9zg4kcFV2V+pHnlODqmga5Kvoaqx+DNgWJtlUvYX/IItYu46ZbVViKs
Gq0UzIbph+CX6tB6jah4ZTxD86H5KSJ7skOidhe/Tv+QXFA3rAPgYbGXSflVLZGZtPuJAloN82EV
b433Nqr2lByCeA6BAB/BE6zHH4KvvaKMBSc0IL+hosiTmtZ6x92+qMfJAL0rurO1pghsSRumj7t6
EGx9kidHkapn3i/PlVT6vNGCASPzjHnVWxGrkeZOM0Di0mEVLq5yw2Lhyoyoofj5UukWSXFqywzl
rLFfGQJ15g627mGlaCST4Nmm4EUm9RKIvgUzn++s+mrOGsId8dJB50XfIBihVL/JaKHk1Be6whdj
DHHkNDdafNSbn5IWrArKPpRpr9WP2aofxVg5CgB3EUr5hTA2YzssbA4Iiab/VBvTQelSo03EFqNh
TZgODAQtHX4BPajy1ciLb/KlrYNfwlPOgHWlXSnvuHqqKwbNfsSzayJMR8gQvpmnusmOGTMKPZz7
OZV2KwWH8s20dK8Z2Wr6x7C2NkXR3nrOiAaKWlsdsp3Yh0EqyEGZsxAlP6pxpZPCzzuSFG2hRXNG
tiOMuVhwnEfHCmi+BprvZS0I/9Wj5FAvSjglJy5FhURax7CBQmOQ0E72v8CPHL6Flbkryd4HQyFc
bTTnW55076jkJv2ttKLblLARqeZbYhV2gwJfftHN/YagGN+8TjrsIwoOA6nD1yIXOyJ0oblmfFDi
bmgeAM6yeRAZwOXmgfe9H28jPvB920P88kx0a+c2PAuy6OkCv6Sx97KOAO+VsTe7tehDEuw+y4RJ
nY0vSoJYduIa3JHMbjupoi2BlitiMj0h77j+4YQVxg8ZRhNoq/jXo6JhBEfCnW8pBts+yTqnRhny
PPMWUpdefJ9oeHFd+L2KWnRGMVRt2LouKZJ7M7wRQXNVF7dIo7uZ1vcpvFHefqrMelcY+yz3pQ7U
MNmphh5kzYm8nBW9mcSR93rARmOTRhYTk52rtKTnNHfSPDD+QJQC3Lyk443hkDEiUF9yZfQnuRZ5
s2RwFJT+aq0+KJavA4HQx4jnoH7INfRtdaI+7U1YzTepr29osJZd+MW+/Z4Y1WOEA2BbknV2QHJb
Sn9Oaz99D9dAY0zqI4B06FZhlb0UnryNL23VHpY4PxGjI63nFUVpxtZVrgGi6l1v3vOg+80y3zhH
VAjuSaT3NNKKyan2alp6RXW7/C5avcvMbqfzJRr1bgZ9bvToP2+KsbBeGz8KXujIE9BqW9K8xYO9
7dd4Ky2yu8aDG9FFodIbrGyn01hY/JkVdWTlz/jSk36G8Sx2eLp2SH80NqgkcktK+gTQ4k4f9vS0
LxHdLIDCsZYcxSh+RcSzGW0ZdFHG2zQxbQiHAUgp1pbWQT2Y9X6HAG0Xiu1+aKU9i10y3fsW/csX
0BElHn7Gc50twmZK4R0F6wiYSPuDrQxURcFPvsBS7gpBrr3VUlFrkTyp/lgtQc9scVAnUewtuxUD
xkRfUthT4PRqxSaGfi+EJK6MqddrPGK3Fb9iMews6YDil6GwtuXckYmVHKIdwfkgdPo+K81drRC8
Z2crE78+AioeMface0U5K4avw/OR/gwlM12Lrt84cjqcDUM4Jpx/3Mip9Y0yKKfIHROSvCR7E+C0
4UYbxKOYBgqxQVNqeekQehG0VjkCL8Z+mcX+gA9oKiwvJwMff0aLRAF1XmpBt4ibEvSO7pst6Cc/
u7TOm4I3i61crjOawFkZyMTR6VUGbQSdGGzmoBXOSXzdGNrZoRrwYvItD78y50aGgaLMBke0RnQ4
667EsS4Ll0FMPZOv/D36FpVqI0XAdXP+puTiG8WU9DBzo6EzxMAUaPpKLAHkxrfcVOwAe6CpYKCw
KUQUXVZmkA1v2sJpbba+wtc8FX6nXDVG7pzzz4jcFnnGzPkmjnfEDTwO4VtFEfjIYjdWnacXHj+i
P8xRIEbSdjYg8fpgIYQR5ZIOhpDeG3rrJSBVsRzOCpEQ1Sf2i1cM//os6JE0qWawYSO3KqcPEgYD
3cJLMrcsZxw6vQPaEB3X5K4k94Yzj/FhgfPRIjfhBoKFrhV9w4vUUFHjJHtTttNJwKI9Ydnp3VvK
Pybc9jLDW40mgAy6X3dWYaQ4JQqXgL292G5q449mBDOWIS6AWvkbpcEAWWzcxRqgwaSvw+kS+Q3v
mnnrRw7vnnmVSJv62IOQrrlxJbF+5PGKhA/61ja8pEZAVFp9cpyVRfkx/c7GH+J5L8U3B89L7ZtE
dwrhP4QzJ+TMn1cGeuRugE3WaZiz+2qM93XwOuHSNS+sBQkDKRUjzCzRZkj2rftESY/lrdVZgsIc
532XIfKKieU6x+VnEiOyA86ViyJISV/LA267w2RiQ6PeKjqOa3pMupytLz2imA3RCCuYbP3oDePJ
Z0SWgxwFLf+gljXAqgba9FyOXhY9s2E6CfmX1MGyrJAeWoqE3W1VAZkfefy0Q0xA/5h5CZmGaYWV
dieR6mfiqVyBkEmTBtr5kKZvvfavpz6029C55yn4VkoK23DWbRuarxcGZnNf8BJYGlFnoWaI/0D+
CCz5NJRCtiUawgDbSiNPS9AWAw5NqrAJu8f8XtEwgPSM1pwtwMg2XQZPPEaWEyY2cryOlV7k0qKr
Lp4eUcFkY6xItcL3UFFvBpotvgfFDLgfFcU2NOkQSYSOTa/6aoLuVWR6INrLYO7Uhvw83qu+PhfR
sxrRNslO1zyAE85JKJ1b/U3+NXgANeLThBKfQHNdxu8FpF5gcnqmiCDxHVkSm5zkUcKIZRk7gKPN
+7DmYBjEPYFxpkQvbAKgutXnlZ9+uSEaRt9Ai+I2pwsbyyPxTJzUWc/c3eSXmFBxMka2iK4u0/Am
mAENSNH3OqKja354TCIEkaViK0AIAxpL7UwVsuoKOd42TDQGh478b/5xwDNwNRKshDhslQ5g60d0
pcv8Bbjvhjho8qWktyC66Wb/FtN9/KUUnxLjN36MliWrTSj3eExQXKZ1qSUqWiAT42nPHFI/LfCd
SbdFFEQvq1jYHvrmubZNQAQg0CWyPddgPqtesC0hFLJMr0vjkSeNyj1CzAO+e6w4SSW+QdotNtFj
Yt2iW0T+6zAuROSeKEGZ9GchYr+CqlQn42B1OOVitKYtDryeJAJsp9OHJbNxsrLyn+FeAT+T/EFG
jxc7ra7eW3JV295DVbszv6zG0RAIKUj0Qauq8sTyRItLUdkVso5i9mYyjtZOY1saAi4nir+zX3I+
eeEjUbLX6jdfGIkWr38S7chfisg/sBIzGOv3zCCJJPWX6sKS6MbC6rdwQDH1Jm4DgF0zTfT3Do+Q
gRHBk1AfSoTH6czGEkDsO9J3pyQih0JNKomcQbR1QOAUWa1QEy000p+Cz6zck7d9CL+W7pBYl6nE
uoLmn2IISPkYkpJsc1/i6OtaZBOyPc8gePoxKZqzgh4iS7VrIQHMbRkJJTxYPEWlRqBlfUXaHN+L
abbLrPTCmgEeAvaFEC7ZWc3yC2N0Y1wjVd6pIq2mWXhN4+yiKOWJC1Qf4BByrt3xgwI6d2VjZBGS
kguVQyJbm16XuzFiLxtE4ot5BgEzxFHwxowDKpGDXthKEZ7IUNplYbV/3VwLRO6rdztV/klhHHA8
F5R9o57SQvSOtnKmuRnUtvTL8lMFdZwqNz8kwHG69nxRrMvAjx1WZJbbdIzczDx+F5qjEuhAKjJp
2I5CRsHqpcaDYHREouE2HBcvLBu4TtOX+fVPC3wWK8Arl8jJzdGR0u48MJMAkV1l5FS3pn01rNd7
dIo3eTf2qOdQvdWd04/4pJnQzNlZTdgmf6r7Q/GdWnfyrY8tZAoAeyVWnszXbGWewBcRA7IFcdyx
0mPRkDSXbE595YkYZReOMGZ6L4Mc12phLMgkC6is1RHjq6nzQilYrViT075pDN1TdaBXrQqEjmXD
sKn/4OzMAfv0cT6jON2AOQtZfDAk8ah0HNDVYHfddOkAnzPpTEtvQwlA7DS0OERoB6xkP+TTLomM
oEJGC6gH/IPXFik16gixldBS1eTgGtsRhYQmRX5CDZ9I8+I8x0F1LTNwG/nPfEtzVknNOJKFetb7
7pK5mZubBNFZSUB50bucVvdBlO4JJ0F34yfaBMb8oBx3p8nY7dAKLLbIdDZquR+mqGihq7OevUDa
wx/jcha8pkB8uTewGZFb+Mj06a7HrHLpZUZFIQvhniSobm+JsQfAbjqzMrytMk4Ot5byjbxGp9F4
R0siTwWarlNYDoHYtKDzVRA7S5v5UUwK8qBichq91Hzv9x2SipTKMyy4YkS/L6nkEV5DPU4O7Grh
0m2rH/pEywU9SYAcVKG+TVanAwaJ57QOH8TwP6bm3+K2dXnMY7xhmPJ/6WOfsJYS/NfCxfYaNlxg
ptmhlCDoLDHQkQblPBDE+43pwWSlShnchinZFutZVUqn5CE0DD/MbhnGRRgPxKKrH2tYEwQdQMH0
6SQCETd9ejzCaymgMwAFr2KisiipF2mAW5lEH20ru3TRCS120zX1BCPDqvOQ0eSmEEJSE1RoaJHD
BmkDsQ4xJCLo6kJqrh+aSNIfBDTb9SLu1aRA54EPYBACCq3b0Q7bv92JYitfaGLELvQItLQhces7
RDJaJSm44XgUh+4YCvGxSmxEhROumIYBjQG5AZXrZckW0E6KsvYcC/PJVECFxKNHN71Wn4ICPd4g
9Mm3alSfVEiENio2hhgf1tjBa3sauRbfGedSXTpZlYUFLPmPdZcPJJVr5ibkpOiwBr0bSOb4leAG
KZv3CF1KxcqseKTzeSvt4+dO+FAmjFKU9iGqI5sPZWq3kBUPbU/tb8LeSp8wMJ7mNY8X3vIqQszR
W5esKOLLpiXvTH0vDR7jV3zBXbdY8XFtr0kFzcYuNSUNJgEyB9NhX6wmCwXdMsQpEVXX/QUTtWlP
dVN9OaRTdlDIgNfKazbMZ0t2Cec4Te38NlNfGgVj31zoYFELRODx5lGhF+tfgQ8DH+mNYhZHc4lP
U22cpmw4S8bsaBQfEYB+kdLxoj3zruMd2qhF+2wHnXC08CGO3X7N1c3qDLO2n2e47bXdVcUSvDTM
rU0KHRXff4Tm3OVcNtT5qYkrl5S3z3j2a/b4q2JRMKRMbmfrle4oZe7+eRWy17EjEBKwkULKv/Ap
C0uAnrWpoJxmd4Hf63pajXo0e5GCae3YTlBFmDOJO9qE8U3Gl5Aa0jZzu2Q61H1xbEfxKCUSsoKN
lnBhy5a9GPKpmfUTCfMnfvgyehZZ/1FQmGSPKdI7szqamY/UgMXzRgIzucxrq39kM4KPkd8VSeSU
pO4q8TyJtdO0j7oHcxFaX7UAyFdrMzPh/bewW6EOTHZRSHNaX7T0u1TSy1qFtqSimRJtXGOydh4n
4VyFJ338NrL8FqZBsqDiNBAlE2OhNkzj+T7CRtCAXCgiqyWyFUoKZPIrGpDCJ89SzrYbT6HXk3rR
1pqXmIiE/6Zz40zUzK18WlNY0mJS2A8HUIkfPTwpGAQXcoMRgIGiv1odje1svgrWkIg227QT3GhP
gLNIJoj1Z0JjnsubdHjq7ORMLHy3keivw0z6hZ/zhKPlgZ06rwoD7isBu8OC4TDrLnwmLBk2jWsV
ww9RBPE3qMlJFHcmidM6oKp+1ED+LZB/MrLWbpfSY8b/p+L5Py+F96qBWxQqVoQ76Rwf1lo9eV2R
RnnrlgMMacLKT9C5KoH8E+5H/A4VFJrKV4tinVYsqq48BdXzK6WbTGFPmxLPAM8ZSpLqDJQW20qA
9u8cLen8HilLizmoRmSANhBRvhkhMYYgkx/TQrF1/4bAMRMuZjRTLwpiQfapIxJUXXOYslmryHgw
MQmgHkOJFYgFQhQjh7Px9VagHKIGoXjIekKJxdG8Fv2Bpms66cnuAryZvJmfp4MNBv/PBLfRRcQC
Z+VVGMtf1oNuVnP9ei8xBNUpgUG9sqnX05LfanwarKFTkR5YZV6/CbBkqjF983UsbwuMOtD+1UNp
0ksM+U+VCHJb3mheodSLu4E9NDz3eo/a9bPmxFLAKOiOCxZFhFehtqSy6w6V5hi5MmuP9pPq3cb0
ECAMKTKu16iT9NfRoLqagnn+D6/YHkT+s1KTN4Nu+dmJfyNQijRDPkwVwq4GWAqlAAlNeHKZoV6Y
SZURo8vaVMXHdvkAt+QZl03zBoTCx54m9E1U/6uMJ9nyEcbwhKB1brZK+dQkEgEvzfBGIOixqjpa
It2m/hcRa/L6BuLmXcDivSu4wubYlToFUGrd8K/B+av+Usme+tuojStReXM16P8xuRlISnFlCmmK
rbVZwlM0tA7KB2Q/G0brZNOkynGiurD5K9Ic2R6RXdvEOyw3STgOj6y27FnO7Nb0G+UKKFuqDz5M
HX+tkX9NMI6z8cOr1CNoz/frT4aYgqrcX9t3Uj9KYg5O1o/QyTdwv5su62/J+IY86lCrtvWsBYyF
vyEY7YpUDKrlFcegsLUjzbNHWhEK66II50U811N5mcY3aBgtIZFy2WvrxzRRoWq8vdo9cp/5xBbW
j6b/sbrRBpuW+diCVrOF054E/dd8FstdJ4rNWhtnoPqtbc56E3OX3M32r1CEthX9aTsHazhh7fXG
St9qbGbt+DRI9oZTuwB0SqiQ4x4pLeMF9XMlEqU2AYE7KEXu5H/X9Dss6foGY9XaV3THtVi+JzHx
aywbkQfcSgD8pmw/G6aexAXDUIDsTEXYqPbK5oPRkL85xKwlUccEshAtDh0V4ZwThZyCjW9iUifI
PPlMhp+5wEMGuBe9d+ARY+I27QWXmMLJZ3HDmi+jjj0u2iGzxr0anVGIxgmKTkJ/GOn0z4m2DeXY
yEH6cslbkPiY5tZ9aZV74vwaaCM0w/MbtDyzOpBDrliOYvyzMOOL5AaKE9XoIBwt8QQY+dN1gGn4
Wxv55pUNAMFNmB83R8JvIbEcXe6pAw232eyONepRhnq7yxWXUXT+m/+k0U9UYNaWVr9CQ/9ITUCT
3q5Ly4lNxH0On1MSZlVxy7dW0ffKesNVlW/ako7a1Q71m6lQFxp5hp/q93SGPV//Gek2fY7xFLyb
DzoQXRULES+vQINj9ykFJ5X+JuvnOj1T/sFS/mAFOWVVsjVbjhsCM1IiC2j7EK6lbpC3QLHRhD7D
mIDjsa6eeml0texTK2l5rR115A0x+Lb000xsba0Hacx7zzo4enpkm82bQZTvpgZkV9IZ173T6wFj
t3mp889GeUoESPGT0SXLWz7Q8te/x00A89T1rPE0oJfg7mwlynQii9T/k1GaS8kOFD2XY38L5+Ok
dYdYcVuatqgzq7PPVP/WSzIoZ3QtaCcZlNFvNMVOElqPyr3ui5mmw63xlTYWs/S8pcI22Sni6FaN
5grNroDVJG9E3bfRJWp/s2ZfEdQrwnUD07f9cQVFuWr6r1p5IV0Kich7PO1SZSN+K/pvaumb1wYW
JVes/dgrBppOcgscW/rqTnLxIWdL0PTIDh8op7gv34vkGC9rAOYbKBBenAjCTWrfl1W289iblGuj
oz17R8uVh/cy1Hc5u99EbfYo0yqEooE/mHJATHGxH7T2potfQvI9MKligiQK3FlJEiDhdyPQk6G+
FIgPY2p4kv718YQi5W+cvq30VKJ2zJe9HAkwArsuFINqdiA0V/LrX1jczOe+PoEHkz1cn5BO0cqW
fIR9TpOePTzq16Sl/cNm2DG/gBNk3N+xo9anFvMpDJRFbBDf2eAlgHqLS+6p0j/Uwhk6+PSKwuRn
GgJDv+kaCBBAn7aL+gp7hGgP0ZOqAZuuEfS5KeZJNLTKY8QN3iwF9ipwRODD1dUBb3XGRhKTzcJO
hsSphX7Pdwr86w2mGLQkOCvcROb0jfiB/6hHZ8A6jYVRZ8HvUPif0hXhjfI+MUEj9f8wwTTLtmai
zpyiuJlIzNMbRtFJzt/7Yrlp1fRmVtDDSnyhimyf02pPeRrqJk1zxHVxksp0qFx1++EWwx9+FBKu
pukwicpWSr9j3ZV5PqL92B2x0iJ/mvxah3ebjtScHQyfj0soQFpGGGRUN63La+JPZXOYIxj2tNyh
HoUPKAilp2GTsndNsdCuCgca7+GHxUvS1VsoHZe3Bx4xT9WNMlpbis1U+XMRLmV4HuBBFASODAsh
kEmp/zCIDGF0lcjC+E+yS6vYcmfuOGM1AwUORx+y1F8B/nKOnRSceA2/YSCNbpfwLgKXFjjhp+le
fKs6hua3o1BU27i9kmTiq7SXdlAVtfkHlgxutWZHVI3a1r0anL6OvxVFd9HhInDQn0xMFWE6TY4X
CMk/NhcynfBd0FitupL6d1ZKlDBNgEGIwHtds+N3UwMRZpIlmHPL5yMVL/X80TOMYAp3rf8h6TyW
41aSKPpFiIA3WzTae0c2uUGQIglvC/7r5+DNgi9GGolqwlRV5r33pF6dxj+jQfNPdJacc6LuyoLd
gH/6ZdF2k9AVMBWzCTNnPZ8WjfZLdKal3FZ3CMcTtBC7OI09xlMlIFaFHT9cmnT8id1CW1iM8nEY
V8kIz4ZO08T9k+PZpufWzNwN6PxgTsfLyM9L0T4fuKla26Uqwpfxj6OkyIyrSN7lAKNAyCR2V90p
Lwpqo1Vc5tmxBzHkDFtBpX7koaehCZrJjh5jLx/rSltwpASDUa9AiSDd+eMOfgYGtzAztiMCFYyE
IbxVDQHacUWzml+PrbRLOYKiPwGlmg+7cksmPia7E6CaILjRYbPsS6qxtopXp75JmbpVk53F/6XP
Q84gWTHzIubFZugfCYtEpvcWIQpKd4M/I5yT6r/z30J9BBXunHevZUy3oaAbLwtqWoUrjkRVcElp
HvItCersAvPFHGKpoRFJnNx+iiQ+HOkJ+y3zl2HqlFwd6Z6h6FRX+rCJ2S4HxADmWdNxRsaTeZOp
k8vGODHN9KzopLrzPx6Hgtyxyu5jkTKFgQjsRjfdhtYjMYEy+RzgKaY/pjPuGH2+54a0mDFIYBlD
tdV1Hso3hwYnKq2MEwT7Qt97tWT+6ygdtFKsqwpYQ7iACyIxvRvLwuxtoHzyCXL3DEDw+2VK3zsx
3x2mcssykyfxO3Nvx/LNVK4zQiHe2tlfQWHilA+7t9+NhHw9D6YTfwYnelLrsmSaJacV9U9CUMOf
60qzLDqPpcEfVCc2A5TYaIN8ZVXNyx5rTNVbGLFe3KEkIxtPsbHuSnVp81doPzU6L2TvZW9Jkt9l
w+KScAsTdENDW6P8qZgjtJFBtOlFEfikSFdP0OiRpXPWiTL4CsR3Xj78+ruitS+sdjsukA/t+lsx
zEsTfJHVXFYINUwpTHZRJo5aIe/R6hTFg0FONQawIImeCQ8PvCIFxaANvcS5I0cyNhLN6TZMF8na
5gfwamKZdU8CQFUEtCMWC/rlOOzD8vJSeRgHmvn5L39xRn0ALLGx5mBqRUUdxlOp/uGO2ztiR7bJ
tXImSqIxIyDTWFJIzp5LZHabMbnOXRPjYog/FRwRSv5BGk8b4lXPpVRmMxuPnrUV3XNQf2P2R9vy
GTP5M8vQUg8lc1iAJwkUonjdF9MCvI5+eW1gmOobpO0lPF9rXiJ5IwBM8sLEjDtFBeZ/DjzvCiF5
Ba170G8OOkiE1GJe/WNc53vVAtVUHiVwiwq3vOKvKzSmdDTxpe4vuQBz/zvImO3QT66jEztdRnzM
QV+1WIj5jHSaZiNNXF19CGu8a/PdHLGeNR6iMXYzF2WWbxjlv6n6N5LITKiXe0GpWV2HnnHOEik7
/8LFs7NgxR9TyPWX48pBi1fjd/Y71p7Ga3hoM1feSYIiuHwM1GBTeaucU43UPbzi2DjojN5aVhSH
rP3EoimbKV15KRrP8FMki69ZJoiH91mkZplSPkq+57wgODx5CWzLKf9w+vc6+KpI0OgM6Cz4ZnL8
noc3k1vEqsDjosWfMu5+wHUacFSz1g79eG64liPxmIGbwvMrc8t1HktJ/QX7C+08JANoLWtWFt6Y
bAog77ta1i0anpei+BlUztmkvXg3quLCNRaMluRd6tFDPAJxhtN5gS2uzI4n8lY2MfGcxNtLJNci
hC8TaVxflyF3h1zzcCSUDAAgyX9j1jQ+L3gddJKouen+RccG/6dCAInUh75O3nxjz6gXS0+2RDaV
fi/zRBCM67m7dYtewA80IPho+EQwrfGwhTx7rLqsAHxOZrozAtUoo3Ub1Ggr38JnQHvqWvGnATBp
CpWjYKHSWWPDZtfTY9CNRcbb3S6OncTw3nGB5QEzEy+M1axNSBKxsUtmpxrPWuZcW3304gYrWECg
aMGbzOhkj5s0tl86h3T/mPEHVJpD88oivnksSu54EIGGa9OleZUCr+dpaP13nmV+PLwEBJHJ5/0z
s18lMsirfpnXhMeocGO2jfmZGbnyNo6JhI5vwfNFHukuWnXRvXyccCJedtGzQbOEGcdc9dwda23p
IJ8mFurTsh15YRcBUmL+IxNcqXjH7eGz5e3oya/MKwRc+B7EM5e++mMHwj5TCHzc+m3+biGLp0W0
Ine+9OtLNl5JcfFVsePb8OFpJoFVPBWzoYJlKONulUAP6GwafLDYfgb+e8T/KSOsKddWs8BJnMCN
4DCKXa6OSusbDdBv1IWd/Xb6jbFWvI1E+dklqvo+8EzbJX2EC7AcVKojLuoKLKYV3EwOVJgp/N1s
lOnf+Z2aRadj6UiRIz6Nnh6lv0zZVEoWU94AaASLVvmYpJUkfbJqGHiyPtrEpzuC3ua2xosR439y
GpBIxVBP/wamEwfX4tIM5XLc6fW3pLzBQxDLiMs/8dE4s8aULVftjGQNxn8bs7b5xA0MLHf5Hl+x
/cmIEVVqzh4dRNzuuM5cg3IMq2DDM1w8GBlEcvwjdL4yzgEo6qFFbjb7CEbC8ONiPzT0nDxTvmo2
WC234cam9UtN/1TcPzHdufJqRAdAxwm0BLxjMrT3rwjbtNbFcJVNAoV/gqvMCFQ36iZ3ELsA3hWm
KZNYelZcuHZx/Jk10Sp54zGhw2mcUfNnBZJJZah3Hut+XSNpCw6S+JHeDT6hmtxN/b+HaWpwdyYY
y8lDRXvrPD8scaLeY/GS+LD8DLHo3ReXKsfyk2P5qdU/m0Bi234ZSMAKHCCtNbxcPRh4u0qE7JRa
VGFoSLGyeWIN9rKOJbHnzkRK7hFQXPJAVDBe5nasfdL4LkbJ6GjuPU4jyH62NyvODZ+EdMxXlO+d
EMEhnzGHFleSq2J1MGfhXw1gKvAH+DEWgeoqScWCm6a5kbjZ43YY5yMMJ81ko1QQRgK4jPw2RggS
sbTjhlWgPCx5OtPSLhMZl7J5kIs33TSfut+t7TJY4iz71EHCABRA/tK3VX4ZA+daw0FeaGCtohDl
035OnRxAs2I2V3iwO207JaQp2vRXZkybwIMuoomlZZUYUoj58qLkyKkFZz191csGGBAwTiSFhukr
4M4LwVA1Z8YVhPSxTH5/WbbJuQe/S/WdWsa7zu/axHwd3ydSX381xMOb6DNv4E3X44PP3WiDl8kf
NKP2VfTey43qEmea0RxQmcA7+6257TUZXSnAu4APYABYMI3qr9YTTYxz+zbq/sIO7Z0RPCNMGohj
C6nHIVG9YPoxVRbBfmnEYt3LjwhqHZOPLg7z83SfoS/lv6BEmGuDu2I+89Z5k0fIF/25EhcJAkwl
E3gDi1Ip+2ilqvkq0L+EX+IoZ1orf7tP11OAZwKjAdhdPyKiYW+DXtmWtF0Y+LGVAjaAPIOQv2m1
YCUnGK1tnul+z4d0qpU20OVjeoJi50s2E8mLzM/8mBegK+PSA1Zwi3/tErRlLQ5Z5XDWE/uu1Hd6
Ee4Yr1Bucw2zTnNU5a9BJqnrLNoWmQLOskr2CmU4k7ttNtFSWQP2EZ/OR4bgpkgRNlWsgOE5suRT
NOAXjpqjrMuHzMq2qAKVYewIyWzbhQoyRskOFcJDbNEiHJbYnGw854QcyC22b6FiY3MHqbXWehlm
uLYc5UfKi98IEBf2VZP3nbWcsICoGMMT9ujkG4U/ovjr2FH2lpeW5imKZEgleD2yeC/tNc3LmpGi
oTqm9hfZU7dnAG25NBzEsN5Ag4Aw1e8FIXB5vDWp7Cm9vNY0npph3UJFtj+Gsj4OcncwflR89D2h
USMeiMzcKfbrRt74uOdbpds1Tr+HCacrOjUiR0ha8gT+HeM7+8t5rclBasOJqQ27ANREz/o2mRsf
L7bKJCMO8auOc9TEljhQSjXqXxWFa6nAn1QJgoWO+ha1hE15ptOlhWkaRopW9B4RN2/C7NIX9YJh
lPOwl3CiVIc7J+gifbN2l9otIWWf1Xg3Qxe38DIpNBaMCoJzq8uLRNwaZvuafrXO2bFsaORgPDYy
r3+Kmu2LaJFN4IYZjAn6aFyNu9k0GNSR1xoD8Tt7a6UpPpszlXsMFKuxt5HyYMVZwUVbD/Vr4JDl
W5QFHIB1SgSnmLYN6S8rjViei91Q1UipC0nPH7WZMwj304qW2RzurFa1VeA5irddaGztzxQkCce/
qCFNB5U9BbHPmSyVzYXCkbQgkRmb5brzLOQaoeebMCk3ZldtNIKjvZlvAosxfCmJvdR0ERnJzrDr
R/TywvGG62UqMDWqjAc2yltmlbd8kK7kXEkpkPxVNc9WYZd0zMr8y+sWH+F4GFR5r9gzvgmHYnCV
KGbTFrGTjpCWrSSGtFeEmMPMTUZeAAwBKobGflX12E7MeKUCCCoAa0nFh6Xjg9SD3RDdQsU4aVN7
El/dIO+jotz7jbEjKrNL8PczLcwbknRrDMOmi+11QwV4pbtHdzKnyV8vSiVcyUZ6HD+lHh1JpzsG
BUm4OjKilGND3ZfZgeVkOfutJYK6Gm2xEBhVsM/pMaNKH9XOP1Fhb834R8nUiwxzDq4tHhhtn+F1
0TGgEAz1x3SdRcU6qlu3S+g8I8GZ71PMcOll6k9uShO3tOt1BsJDrzldjuDRmAd8TJZac1fKbUiI
Lm7dc87McYhGRXRPlqMWPzWpfasEbHgjAgZI49CoyBmI10xP4OX387Xt54tZd+vYglaM7bsaKIwh
EcX0oTvdQS6nQ03cnV+3h6QVQH3zgyVQxPFnkl6zvdFWHvEk3YAaaNVa4qcN8SkurbA92EzU0xkk
Rm5Pa5jmoxkYKYMTMJqRpP3wIxhZYylAxaeXFWueVlKPGs2mD/IN05uxFS3zIWaArFfn3aPIjVuX
JgusqEQvMUvYv9g6uJ22RO3IYGzg3MLXt2ZHl5gwqptjvyCh9D4/GSo88H5naRtHI9W/LqDB6REL
DX7GcJqWmvJ0Te104+3C0/SDino2rfBcts1JdzCCMAt8Bh81zJtc6pwJQVX3pXOQHPxUsbOfbmXh
e2FTsAirhIS5kBg4OIyQ8natWxRXy9A4KnCfTlrYXsgLnuUxPTsaZPYT5IQELKx1Ta3hSqk2BCeR
wGZJpZ2hT4cmP420ffgb7QdaOjhEBNd9FFpknlblu60zzqzeB+m3MQUH3o19xFbEKKh1NKw7hAf0
BBkuMrEg89IW0cFRS1i5sNZ0RgT0B6HhisoueuPpoX6FtljxdEJsVS8kRkufF75ihlgAJbnrVmXm
1hSAUuylkHAGVj2tH1ewaIdV2pSsngsre4WVdDB7IiI1DnBjtk0Gmzh51BMp138K9I42/HHVJjlp
gLHr5BH24q4l9Mty/XAzeAoJst1w9Zyl/mAXQFHNBa3AbDhh95kDueuq7Ulfm29MIKD4c5W8PuPU
bH+nYlv70KfLg16oXlwxclrTX+qUelOsrnMUblS+SnfohdNCBOeB37AKtVM8BPsojWk1LzqsQKgl
v/YAcSVDk2sn/Lmbs1JXi4g6MWzRr870Ks27Yiiz0R/q4UpRbgo533OE40z+rWgPbwjZLgvoyxpz
fgVbl8R6jYSkDcuJo4TGEXrYJApWrfgvlX+6e4xxLYV+SqdbCjEmS/D1cLiZLS+FggQjLmg4zkrJ
2o3FmNDVBB1MB2zCuDfNjvdFVDLBtF4S90ZAksotqQPBFsXJzcsrDyz1gqURJzghkBy3CFv03Fef
oHPq3zpzPhLMC+NI9yuGtAKDAHRYuYWHFgDQ4bSIY1ia3tASDfhDoDnTvF/6Xb9WcjKNcGjUyCeP
67Dy04GIk2+GPXll+K0ynQsZLPeUpiPXO/Awzy1QaddAWGBFDzsGvjb/0kElUISuoF0L5dNq4GXa
6cOW0GvxpCVy/5mYdKgLlQrEKTFvCzeuxWPAT8BBFmEf60Sr7SRpF2NJq+KQcbMcuOr0bv/ZUCag
hfT1G4MXeg6ii6j8y9GFWvmcaVDwwNDvaEGskDFi46+w8UMLD1PmZKJx6Q8gOdgisRK4TnJA/IlD
Bw0t2mW+tQS0uP00M0+039L4XljxzsFU9alqH9gyxVdp5TdY1DeG7aLVuzYDLCtpG3br1PrXJM8c
TD99XK5Gzj8FeTPK5EPTEZbfoBKxeVEX4TQ03VpHowa9+akwWZWR9Z76N+m/PZPrRpgLhvPs2t5t
k+EiFfUFFUrkS8wEoXwqtzH8Ld/ZwzDqgPfFMCQoiaO/oWy25pDtCo5slvSZMtKEblVOOCozjJVi
r8Nhn3bGiRCeBnfTVMc1vub1QMqpi6jZbNfS2Zf8O4tiH2/VJrzJDh0ddsVM2qgdOg+2cwqsHJOL
9E+ePunmT7pymFnJ0jVhuFe9KUXFcMOM6RgOSSekTtfOtAMEDEWBiFm/EmK0dd7uGomhKzu6qQb5
BJpL5nAuIFeDL+qh0fdbA1c3xzPbkKn/fmsp2ASi2sBu2NTpqgkwxYmT7BSXwXp25TXv9xTrcID8
cdvrKztqvBFfeslirfDrCqMrbZo4gvHCFhuUG3pLJm2lfnQ7TpTMEXGn7KN2XJBQlXGKcmQxurgk
hVzDDc3vnqB+Sxhp4A/3Bi4ocfbLf9nkbCebtqQIb6H2ptAKa8PxKeOj4Uh2CJCVGKAe2f/vhdOP
gI1sUAH3MuABDVaqirM02VD7dvS/uFewiXb5VO1p1ztK5crFcMj2NTBIFXqi9ZMZCpGyfB0VGHMb
WuXRsobk6vwG+tF2MLDF3y3pZB0wbG0RqVrEznDyK+c8qHMLCM5IE9/C0b6R270n3J222JdpTxXp
NgFbGtzL6XPs4w/AU/FHBZImK6luor1hartMKnd5ekBEtOCIGOhYNY4hAtNic0zUYVEzpLirETlA
Ufn3TKwi3jRLdo/MNaK8/GOspiuKfdE/IcXmeQEnLOW8iTLkn5rQs8HexcbPbBIyCb9iCI3mh3dr
YfjKaBep0rvRSZ6QCxocfw0jXAWgR1xwFQZM8r8uwygOpb2uZZPZSc4JS6kr21hZvoWBr37RaTZN
+JoycCXkdddihkb4tZdkiokT9D7ttYdFXpx8g4b3XwcEnEDXohlG9qGhXVHpNj4xiUIlcO4QxgkF
kQ6kG1Eze0L5qDPhkSJ5ko46ViOBFRoetDJlPd2jahnlVUkAWoNZ6oIvwznOzQ8IceRETWJDtDSj
4lRCuJ9/UtCKYRcCDVkqPAt1Le8n/aenbxfxFkfPkSqBxCExQwJRNIaVATZ9gpf5l+Y5caYaQYUi
EXEgNpI16gJPLVgz3nZEPwPJoJ8f8LmRfMOtlUz2Xt2NsXxos36tBtp/gV91tqmGiARi1zNXKdih
/e0i4pyW8WOqHz0UF9HUC4ULK9EubL4dizEfqmdVxxDPr8iYroUAT9LALb5QYOEauRiyK3yML5xa
cHrRCEFkrB28q/ouGjiC5OnOIhtfCnVZyVulVLc9hTruGPQA/jp9r4VCWLY3pSfJ0QmNFbFpmE6t
T1OCDnaBqZLsKJqoSenFRadzz/BVAkYfObl7ype8j292PHKsk28D5L5SbHuRkbMoVhizIhg0Fsdd
0HVd2XHg+GvqYR9mvIs9nEDo3Y64Zphdv8MRM2ZvrLWUYL3BbDMoTkHB6Bsr3WJwqOktYC4Rc7TO
iHSXyx4iOevmK5nmkBzJSHUr5QbNFmfbkLcL50uFCa0sHQ6J9bpm5Sd3eSLosqoTGmHBusZMBjYs
lt5JlE+k0NNNTWSVRE82JU9LRE8bVqQIu+1x6vutKNkl4tu8I2YJrklowHUJ4KbCE7ykwnXZKtiz
p4W9Y8CZLMlbw8lB6O6nmGoRJ0+CcaHOj0V3YFx7jQ+3wc413jFFUMXPOB5L2vXYGPjt6NZKYhEa
vw6mRNXA1w3fJPR3bYnnkD9Sj/v4MiY8H842LYMjVpHY5BAdIxVFu7AjquFDCv/XbIONjHsYgMQm
5MOK/G5ic69/Rk7ymN8wBjTLQGfp18jNzjFuICLkcNqXVn7IWvrg9fYyBc4thhFWcmRw5aKoXsDy
1sNCnc8U/Ns44FrMqAbko5s9x7OAqEqeww41oHXXJ314DtSjn46TeWb7XUgIODpWnhVV1ew84Xo5
471zvgFleayT2xymRFsTzVKrRcgfMJmr3rQvWuhBd1ODaz29T9Y/G9NY/8UnyrPPRLqnEjMZ6p+O
ygDLio9Hz8dlzDlnOEjlx1hJJyMXi0m51P4zKH2XKlKIfxPJ+eFgcvjhFIQtD2+yfYwmN6voodGo
mGyv9tHQ/lp+Xis5JFPmSiPMCVXegWRiJiluSBrOuGribm2IjWwnKwJ3n6LT3LSzObZ8TeESSDiz
pmmsS26dPCNunfjCBG+TDirEv4TvzQ80pu99GTxz46/q6kU3+/EnKGhweIUX5J5TyG79qPVFTynP
SPMVR26k9L9CPVLm6yUayWZe00FxCsRNwz/PHh01815wovco+XYV0lYdLkcfY3lfQBxH/AYghVc5
Im5bY0K2mT6CMyfXGfCobGy+8lje6FK3wR+Z8bFtHsxhGnb+lGDODNwWN7Ne8NaD9w2NlpyQzaK4
D8lNyfd2irzQhzmOy372wE1Y8JgWtW6qeNP68kYs2mMAQ6o1rJ1vyYDaEzcNtD2NG+nfZJM92RWi
PWNmdK3WwfnP2fC34ZQXqoWXK8bGehVD8haV5TONjYWDIOFg9pAwyk2X0BBuYr4y5UOnnWSOyHeg
VP9b4Fn3e+2UAHIoEJtDtKI5Q1wKCfpHeEAnGxgkOwF0UuJNMkfZewAxjJMq5kAAI6W6CATWP2ae
7Fi3yLa1u4zuTq5TFzXLfWHg44cmSZ89oIEfD4U3kn3KVWmhA/yI4G0LmZGM1MB/bfmvypZdwDi5
g1kNEMTE3eg7Dg7dTq6Ku00kpiQLX8dPX3Pu6Fy+blychxxmp3GwDppDeFGvQfgdFNpyMaPnM3+d
kmXShnwLU44QHFnwjcm/Q7VJYEwE/br71+X2RuvwMiiU9+8VAS2VSQeUGtup6rcE5Y1ky5u4zsB1
yski5qsgzmwSZw5ZXhW+YNXgzemXNqPUbPyAgxdEfLSsg66+bCIDSwnBuKo/o9UxwFG1/JXWqCs/
bVcrDpqFgtOLyvknwxqnwO2h340qvNJHCxwYjB2HlBJOvUZY8E7QzZLdNP52TnYzm4wLkTwq9tFl
NOosXf6OdgIlG8wpAlG8je1BMZy1Ld38qITYmhyMwtPCW1FX55B5SPOxEpU4aW6g9ExyltAD3EZn
MWwOiLB+vNH/7weQIbDROfNUOdgFOrSBCc49bJn5TEUiUPEm9tB6Ok2jsclwnYnmmx2uK2OvzZ1F
r+4cci0y5km8Z1P4FdQYzPiSGCdU1QhwdJ/rdJfpTHRcmbDs57qsdrZBHBzoq+6d1MfVswjEmzCb
9cg0jFH5lGzsom7yVmDMyWEdcdZ/+p9ZyUhuFFToddp4EgSNMhMTYaw9OKBYUFNoJOm3hmNrp6q8
1ZxGZhsBlDuuC96gEQdm2QLFkpY0AJp4upJDi2hk9lkDHrPdtKJAa+/cUQIpuY1NKi8Cvpc66lYj
b5xarxyYGTn520GHyoFnOkhhAidvWVi+ZSy+H7yN5Jl3gZNcWdt8Ymk+q1Lpd2+60hDwm5U12+08
mabv8GIJ60Zg+kidmoX5k4PbEA97eCo2oA8NK3v8OCYcY+YvAj0ATm4iaG8+/j6Lzxk0xlWXlqal
PqtgesBUYRBnqyLkBq/0kmCgyrGF6jwGEsEC8ZoV5w7YXosMtIir48w2QOlTeo25Bxiv3CFsvVnV
RKhlhocvw/hmTcTiU22ZDxG96wap+0k7Y92ZNfNaQ/N3VhMnRq3M1zXGKe5E+KjVeTAEuUJxauaE
MZ6jELIA3v7MG5pdgBm+4xzi4EcqKihOobxmzVlXxrguAK3JyvskYA60N9jzYZbRLmh27OQUBl4e
cOJGg7emVY7RtHuodGkGGa6c8VH+NBVHD73fZmxrcQiqOd4pmAVHhdSimfPrL6IwyzSpVqm6MKsv
FjwElvVYMCp05IXJ/VXgHIrypkz+tiPrJ/cbqVsNxZYurW6chpb20NKyTHfIVkP7CjZ9A/FyeHIs
4gyhTgvV2nepvOi/cv6LhOayMHMO0QOGQ+JsHp6pRuAHx344AEAd77QM2IymLlontoe5FBchYVJr
oQYvzPKTp7HzdoLuh9JuYiblumTY2HQZQfeEs2wWvluFR0ElZei/0QQaEDsANRUTqI1XOOb7AAd/
iQXnxM9GG3JYxB2T6bRF55+JpY/QZxxqUP/cOc+x01aV9ZrMf1k54aNguUAX4cwf3JTqMXGD5uLg
h1oBZ2XBP9QOtJJqUkzygmFjuu4mAyzwm1MdHWyLpqiZX3VqCVHY+Z+O0488CEJGyJnVXGf0EHqO
8j1nU/MVga8B7u4Ad++X3XRqchusz/x80rKP589+ZJPn8lS1vUqzcOOQ+q4wrNXiWvB3Ix/YJapA
sX918ZPgyehwvKfiCuhHBcc5Jx8hq+GlzM8Y+j0DXUOHeZOja5TA5X3a5PYqoZYZ+Ro4SWPW6T1P
8AK3c1GOiRY4VfNdvU2rrKXyZbc49liSnOCafc0WwLEQRwMVBf7SwWBf5sRuqWCBiv3Rwo2MzRRP
nTPExza91wdYKLpNPxBwX0WKrRYQaNpzJxdnfs5Keh/VaJ846d7mi6RXD3AQ9oHLLcvkTZmWG44+
DGwmXx8TR7QOAYmLWA8PYvBMRr0gnnFExAoxLlOJ3uEiP0xZ9Gz/QjO4g9yJo+4SB9K9C6V7LH1h
hz3adnAdwu4q6BQIOD8tWLlLwxudK4MbnWw8i1GxJwWUtfpdpVmRhl/cUaSZKv+LpKWF2eo/wsdq
DkHpWfYSg/+qKA1JBOM8cWHBrIeeoSOJtcofhQb3UiUuDLLBNn0KEm0VVmeHyieLBPzuW0CJjssG
YlEBokvsC37+iIwZZ26mcZXJExFWYRlu2JdGg+gO8R3SNyVDl/olenSsXMhMXjpZOods0Rx41YUl
lGPYzNSMWsMay1REnTefvppJUdXqENMNLA6lve0tbauTbS0ysZ3fQ2OpW8wG4wqrvdjDcdw5s21U
WeBulxPOpBcY7BvQZRhIGBZEuart2oS0C8Zsq+PwZGc7DuT11lZ3qaniTmLPLH4snkMxn0FItRr1
LaveIsYfhKp9qzW+TKgPbXD0gXTLRDZ7AFkxZzP4q4GRwwenlJPsZUHOjZc6QmPh1on9SCCPSgbD
97YlNEQuyDLtW2KltzyPr4SOQkW9J/VvWFqrMW95orBLk5qgrSAYC0ynTSZ4T5K6Nz9U8i7tqqqY
9lUOy6qhrODMr9jLpK5XaamvhJquqV6nnCHM48MPtmVu7mqhLHIJeDj4H8cKDlOfH0qrOsg2k5DG
4eD3rv/hh9KbERjvQaIyegu1xeifoyXdE8dm3DC6l1VelKE8qY/K0dc6RtNJIwGdxp6j4YUSu4ZD
qI1AmiGe4q2KhvdMOznDraauBIiQT9m+Y0CG3l0z7hKDPGp9C1KF4WG4CW3ufV6t9UxetRgSRHev
EIoS2BItpykYjtVX+2sZ5zGqF8lnxKnd0p5F/m0Oj5LW9zcGbPdh6BtEO9nwUsnrzHOn43d/TtIC
ckU2bGlTN/FKfoaYMxxLc8/m1ywRZgt9cTbqcNNlz9lBn6bnFil5MToL9U2QpmAMWLC3/3PKZ/VF
JqjD9IdsZYevMriobzQJz9ZsqpyJQxv254plAY76bUTS6AhXwKOgIy7bRLFU6grRrXj4+ijZ6XOf
/7P7gTlOGCZadoRee3IgRkk4JPhMjXYlQmhSfkjq8kOmlYg3ybZuQk0ekp0+iQ3DDB7YH1d9RLe6
fo+rXVMta9Esh+xI1gt9IU5CIkv9isNHDGwrwWlDmCUzWnCXc1aCZDuE74pBBOpC6Zpj2mcnNQSj
bu01pyLZrND3RdAyuM/1O1SRhxmrj4ZGkiRtxcz0lP4k6wrZ/KL3PnPKY8JbcyCMbPJDSVCko5xm
JqPT8dwQkNchPzDWllZg6HI8UZYRwyT7ao2ATWb6pUbS3m/1/dBeqlDsnJvMvANTBEzs6M6lHBxa
YKlddAL3SLUx+WApU4pwTdx6hh+gqPF6osxG0SJoywXgs/6BtqdZREGqaZ1JgYsw0DAJTeRYrup7
k4PicZBaUbBYPIKXY18hl14UB7Ki1lD7nEo/eFOxfoTOo1TsR5lEj0A/8Zb2go63w2ReoB3dIiVh
TdyT0sKGQMBICo7sL5gzbfOPd1xYDKRl5kV2C/01PuJxjPYmMYce3xIu4PsqFc5TSow39HGf18oe
tplFlp+v3qdPZzFbubEX43wODtL5wN7ggNMKUE3lJi3CzTwkKtpE8qcmHcsD4EMe3dUwcLXMbdD8
jXqGJMa4xUEmWfoemTXr60q1FklCHeXAp8Q6zVZr60tZYrZUWy3Ha4dcgTHXjm2GC9l7W2Py1qQf
cagHy+lfSRHLGtW11RFOmy2bWysaCedgaeYqNvvSP/tfMXMVgriH78xUFxF6hfOuONDOGmMDC2Nr
y5TitEKDLiNJpRzIGwS9c26MW2o5D7MGjHhO8d5PhOJIu6bOtbKiOxYUMW5bqd4nWucmTGqwyvhU
MCkeeuclosM3AxItUF8OX+1SZ2yIyi6mDM1WgUtwNF5s2wWZT9Mpjk4eHM1cPsga2jop8/HZv2XV
eBsO3QAB8v+6FqHu8yhI4eKAIPlPy3rSbKYnEng9MpwvYkgYHmVVoWDFWu+cyfYGNGt7pAlY/xP7
tk0MI6myrc5XbuRbv2bywBBDWoMEQWVHvrocwdaRN06DFFFHuBlSg4q7SP4fS+ex3DabBdEnQhVy
2JIASII5iBK1QSkZOWc8/Rz8NQvXzHhsWSLCd0P3aTzHHLV0P2NBo0VoOLhJBtiKyRbAivb++GX1
9QWNHqZH/3P+WVTmCQRCstDmg5yz3I4ldLTIdZDZoCb5HogGiWHmEO2O/tDRtcEJ+Bgx8xN1DgR1
objW3wa3kYZmJ0ZJaCHlTkQKA8q0ARtHh4FvjXi/J+BtpulQKLUonqeCLlAs3/HIY08IXlxCqh4g
ixMO+fo+pBMfo5te5NG6+t13lc1eNwGR6QSoCbAqFShwCovbEPmGCBRuxbtEx25J+SWiwS634jBs
4mHFzpMtxFlItW2ExCojruE624ugganIo+48cZkRmmO1TeBAdaawEaoFyDBuOPw2UZXYFoAuc3L7
By9QwHDDVxa17EewCJ6i7XxgqBeOJhQMIr39fNvI+sYtJf76HJGG9U0E1zrvC2pU4jSgXRikBlVg
YYZzwZZXaYGM/6FqnOmJggF5pNnv6wtnSEdSpNSLznSKmkWSgDCKdPOmsP2KbT3xCcHMNhslCytp
7HxnC2GK1mYnjFPC4F+Zhd2aZLwVFW/+7JEuNTWTXLbuYrBtQjg1Fnx/EXTbRuuiGzOE9VwvIVfS
hbEFUJNGYtJv0G0LzTFKogNeJA/mPxs4dVlF2wOPfJj+MxD+aUft2EtMY3BaqFu9I7Fh1ndiVnv1
PzWlCRzOBkEmHy1up6R6WPmfRQ8suT2ZfPMqhHwQyOpdwFABpiEPt4pKaCfZ28oUbfg2WHgTuZJ8
US+uet4jeMuFYDezWk/yJ2uu2jxOsMKy4d714zVkuS2oo6vR4CDEqQC4Jms3KxFRvjXUPoj83CZD
pWPSu4JlDpFJwKuUCnmrhsEuAmQz3rQsufuV4YiwgWNhuGd/OPvxBoT3OJ5vcqxe+61e13sN6eFU
fRZ6ypQLjAZM2NBVuickmH1Qim6cpu6Mzi+ATRwcyoXsOcKe4nEniCwSmXV0X31zmxNgvuQ9z9FA
Z6NsSsz+fGIN1FY5Kre8OMlr2YWawi7YM+P8aBV/xbToDJli2Wb020eqY+BCTZtgbw3xnuA9NLvC
WpwMT0YmE06tl0trWadeiLNju5/IV+3mPdFhbXuqiHMfDd+O/D8aN5KgRiSlL7M9Io9xUL1vZfOY
I2k1FQCMSJ1PKpkGE43KSqmbk5xD8tWqa0BQi56/UgPb2agCiWNByIsIlD2aGyTwBCtEE8J4RG4o
YFXDjcRg00XxpnpLZcBHGYTD9fwegnvhFYKrxzHjjTGQb4raB9RKmz7jKHyLjqSNaQvgiKYyfzdN
u2vlfZFCIzJx0Ruwan+Rjp6aNRQ/chQx4LYx9My23ExMDMo5oOmwo1YhzbpZtWSDSEiyPvHigdci
STgtjqUIBkRBNTSD89BsM4zueoGtsj+2ZXbKZOsW2rJi7C3yRxXjMCAhzQPCh3L8vo3bxQnZS7pD
DJ0T+LkjiUgRVVY6sm2OuNi3F79fE9TyssjQ+FFx8Q5wjvVw3EpxttMpZFuiwHq02iJLcx864QjG
gLlM+pf+i3vAdlqPekFxEpq3ifnJ4j6YWXUyDhwyhpiSTWgm+FjiKGxIXVO+fTeOAPyuUTCd6sSr
HX7fH9/UTnz2zrvlj+ehE86EfSZbGO44DSbw8/Rj1jru/syO+Y7w04qdS7qemNwIublVXE09gknD
lkQ2hMtk1kvG2dbK6nM21iemsv2SdD07nfxOyNoOizWfdUdeLdoXrDhWB2n2U66+s5V0l2PjZBF5
AVAJa43ea+da8y9hisEIbteYELqFRIKOEc88bZq1Fc7tomSkb2xhD0WQ8bpB2rIlqtiuSOmi+bzr
cwwUTN4GTbstBLYILc+WCJ7DZf7DBjA2HaElAH0jsZbSkuBURQS0sQEj64EnL8F6NnvjDgCSVSNi
/UQvsiMOD5Rys1EdF10I6prUIa7DyQTBkeO/qDA4dlVXldJN9anoCzQmX14vCRCUmkh7qd8MKgLD
ikWoee0RU0nT6BypTj/6ENI3Wz7EyduMwWaMQjNB4ZMUFjlZxFrSJwKCtcrb0GiUjL9pZlwinQLI
0E6mMh+lmTy+RHfl4g49jbSaRd7YVKpdZKSGImQaNFKH0QuPRexWPh8AnK4WP2SpSW6gGS5IVIQU
8abXCJkoyZKZCICkpTTZmY3+WZ7MsyilZ1KX7eBqBUTWsiHpEsLSrEOXzodJBJ72Fr3doByTinlT
u1cKV9vqr4BgLoRhnqVAPBpOhBKFD3xqV7PKyAuGvhjB1f0Z/YJ4R8KXIrSdKm8oZj7HsAwvXWZw
525kPziHbXVmcK+CFMm/kkdnL7+p1T5YW9ugnpcUTyo0D1KNR9wUQP7ZA8hV4NkONuXIjHKKt+FA
kiV+otTOicwahPqhhuV2Zo5uWcUTTGUWAfC04o+qh1dsgdsbGGq6lCxnBSqVan0Xk3lsjPgoVGu1
4YDm/hhQORqyaasH37Zk8ghUTt3uSQjHRltUcbJ1D6fqRsoLXmY/Tk4NQmkxOwQBDIWrkisHy7SO
UkcWfZxfMHtmpltgAPYr4frCOCX4xRug7GeLqBZfO9q+Z0vwCOTPckocjZvEgnW5wkmwpQ8tHcJW
9sbnyIZHggI6rs17ag2XkXpXCBHIkpkRTTcrJCPmZ+4Inpz5Vi4T1hCzvnVWfZu0/KY12hVF+MA2
VFDNfZwwN5YuEEVXNeyo7FeY02OERAS5GbFx5g6BwLwWWSkk5nc+mDYuhXUpUyOZqN1YCtNoZWsp
/7dGfD2ZSBRA/JQM7WZGRfwZcUGaBSxLYG9Z5SkuErsEhqQNzZHJ+yHUs8O6eij+xKEreNELbpKR
jFc1CE4SXVkUX0dDOYlMaH6ZlTMBooLY1R3NjBrs8lslxmQpJgA4Fo/5CoKghDSxNghxt5l1glEq
E/ISxeGUg7HKeEMUL/KlDV4ElWzZUSDahVzZ8mqdqM15GvMjCjwKx3QJdwIaEXxMd2oMHIzhwHwF
1IybvKoIRbCJs1Gt3JIXjmxLx6iQD+QIXbsm32l/0YeJBFnIEkBWnZP7IlFyluMPaIWZyta1M7Wz
W+HhIuZxyRrnC60Z7NaCsiuMahd3NJ81B7Sdzm9WsGgfJ0AaEJbMzq1DNvOCdLb80wFN5KYg/Rae
TFX7FBgICkRSQxYCLnr6Dp17SZnNYdd221SiybC2PZNDkG128MCLKBncO1p7C7P8Xs36vTrgF4+p
UyQ6On/ing2D9poXe4tntOSS+kwfc+ODtM8SO7O+HEifcl54BpNdgTzBTICO+T2h92kh7zwxYeKq
RwOzuK35h8sQHZ1FG1meVDTxUV17Mr+G+lqZjat5OrM/iT6Bfp2F6wYA1qbI3FSl4wbtTgSxqMmu
wEBBSPYZETlsSlUuaH/u65YG4tma3AtQCNeMjNuuPLaJtae85WvIFpka5SKG5UtK8JB8u7GOek3W
hMigsml3COx3tZR5itF7g4g8AcAASfIYONMwvps/uvRkUhL7e9Amh1opjjpNVTLuOyTb8kq1xruE
c3+SWBoV03MQxSf7Hvp2YXgrBM/oMDDS+uH+iMoU62Lk+YLA8NoLDX2n/aOvcmO0jhn2JPK84IcQ
ZhC6ZDWyZ97n/1q6W/gz5lddK9ikPQsjQ4WRQcLiXBanEF2dWj5yaVP580ag2tRho49NtGVIEfs6
PqT3AT36bPWQWyRQOr0r047L8Y2AyyteQpjyYkcyIhPWvsNCyV5soAEapr2oaSfdTRClI8l7L+gp
8KhGyeRZKA4r1bhw7uPpYiBdMsd5aJREVt/aib+9MM5VdwyN9lmBIKM+o/dWWCLV9D5aRYX+HjOP
IAwXZuEqSbuTgChIZpUMb4Gw5/Nc1/eY20acTmr82TBVzFsdC2m4FZd9Km6KCTw0wmcCvIE2kDBu
PQYpe3aLFFF6r4zhfVKid4F12PRWKh7pVre+Hq+Tyh50o96XRLx5GYgITjnYlc8xBRILYu7iHO7a
N5Od/hSQGrE0tTWh3062G7qK3F4f2oA3LrhEChdq5W2xEEI42jPA6VGUnxJEw3gtgAeQ95L/Ld9v
CffjujKiXa3gRcW0R+JWiYqQwnBj4oI1ccgHjzA4Yks8Cs0Ba6bxXTGSTljm+dZXAzU2K14scyXu
Hcg91E3FjuI/lmruG4mnDwgdkMGQKX/J7oep4HnoxX2HlgUKSkymQYDCJw+5c9BE/muSt3piyL/M
W0EtkYcyuaL6p3ZcffTiLDmn0O57lqQc2x2jBR7+gscBOFNcEmNPQiDyTlJ7ZkeAIjCoTgVgrJSv
yEzOBpq1iF1Ow4CNIT4nsRp8lSxBQpaICYPa+tlhcfTT5Qr6GGUwAbtidRSRkGkk0gegsRKIcRL+
nH4vpdBUg2zfWN8oE1ahSRW56IpwjBF9FqpcPCiw/SMAqxK9sSZAAt89lQnbftzTvQuvzAwdfFeA
uJjCSj6l9YBcn1JSnopHTVFki9XnIMV2bT6YXlo3k8SVWzcZrl7pj5oKWq7BUXef+dA6U6w4qfRT
ox1nZ8kt7Xa68V9JOMwVL1470kQaAG1jGBYZwnTgJh6bH0NjtlO5ov+saesa8aPyF4LdGq+jNbIf
DWNq1gfDWNBGgYghYFThdyfHuBOPIJCnyQsiMsNTGY2PeAg+a1M5Nj0EBRyv+qdkVO89W5+aJX2M
iZb5T5oOK6ICWZx5pYT8zrjVFUIcE39z6qgqzvVstJsFFZP7dg8qJpAHZCTQn7D3pgGZom6hIjJS
wPSySCC81SehqYF7vUbHuh3kemfsTfIUVbYawiMVh3WYYqrX2N9jVdL6TbfpkVMEAW6FUobICogL
9ammDFvtu5ZJfJvY7E4g8N6l6GX0Lk4o1OVrBvLguToSUFaNrtqBTPsZPiq+UzkHzSrDCdopc4oo
CAhDlqWn+WfyjJlmWHpY2FmHAOKSxAdp9wUlQk3WHXzTBJVhIbZvxVfbUu/XP0VoHFAync1qeqqo
ASyWUsTLbYoV8QCpvPfV2i3GLzS+XiqNHrIt9mJpjf6gyN0wxUnRkgGr504xFmtlQUsTi9tJdsI4
P8AhYPZIXNjWQyCDtqJajmTrfOpJ8S53iOP5k2oWOCKZwQWC2QluZUIuXYru+f6tTtZRTXy76nKi
BEk8qIZr2CJ2F84ZDilC5HUaoEFgLcfQWaQbL3C/hZQJgohpMFHctieOyxmyn868NFaM/+jDL/8p
Da/j/lDho+8Cf2fCQVxC97R9bdAC1aHBe4Mku0Jlq7XK+RISF7DgAgpcQNWKdung4qtg1C7jR+mU
jRr7dofFgnkL7mbLHXBCEWujh2j+s1XBbZc+SpNnV1L3k5keqG0Frniiyodm2JmJCCHAOtS6gYnJ
VpizpIv+KA7fQjbH6dB6QE8w97RbU13esYC/toNBYRgyteaYMS9a8B89xzEka5+72qy7BsYtyX+o
EwCIfldgr2Qf7NWYhaqaK/RNpB33xqCy+E2OilYe1bA/BsHd1/HvkZWKxwTFO6JSYxPHbvfXhf+W
8L5ayc8a4X3ToHppfymi38ChhFvTDvr9K2/Ug2GJB1lbBJfJgQA5mQXkuLmhXrKxwygTOGSiyiIZ
7oYCzHIXQDKSGmzAQsGsOnCafK2lZHdYN/DhkSbvFEy3ovHUSEoeGNHLIbRcXJ5FYJ2wVhJ1Np8S
f8QOuhxbBo4Cpvgy4OF472/HKnKVZHCDxfdIPYhMUNq0XeYkos5qkfW8cBUG+U1n7WBZ9+ygKOIu
lKxd1m0MjjzGDSIL+Y7/5SRpyCaB/Asg4KPMNb9PiRt2NJaIu+Qs3+j3QgYM4YMtYyWDbJrUGfFH
QgYo+NKeQyoqa08YCf7Wbl043IDexGnwVpbKY46qh+GZoKACGWlUsh+Mdl/MbAdUoGw39REpuLa+
tJT695/KDq8sfvQXexxhPJgvYp6YpjdyfTJxVaFrsgpMNBYJW5g1MEIGMCp+BjZDw0Ancp8z9YmT
GKl2+96p8fsUPyf1NDFBNSVxG3TNlkgXJHfuDkPMNdKUi0F1k6o+XdHBZBlVzwzdehIlhRvoST1e
9fOt1SN7xsBmaJesCi7VmPKIBids2s3aqO9ml4A7thAiWuxbsvvkA+6qPqfiVminMJkucUIdQmsV
UqjA++ZQDwIvFtbVmzGPh4bQly7ZopYLgrXybfXmW+u/UGTid75njJFUNARek5ZkHZB6i3SewyUZ
jhPyLMOdrRbO4wOjTahQfWmHiilhnTPN1b9C7B3rmBpNKxnkd4fISI7hRzBfTaAZ+I2PIRVHSMIE
mOSpdXOsVqWbhp+Df8hDZBoZ/eB40fKj0V4DXPLJtEWqfop90GgVbrJP/a9IIzsXorUZJvwydsQe
ACWzBYu1Hlt2c7Z1ThC/5HnaaPrIzNdHERxiEEGqHVQb6/85EOeuzFE3XSPo4rwQVeESUQiZ/Ipr
ooxl7PkKboctKoQG1VxFskrbj5jckcASrsHerDUHkKj470rkVwDe5FsUdYzIwxsOiWtksR1OD4sk
BRHFIe5KPNgrY8Z6wA+1ykf0Tb9jSQ1sIRDbNlR6oWtpsUNcrW2FB0EmrNRwjZ446D5lwXXUSw5D
PNTU67Sx8vgNXD3DLS3v5/BTPhpkL7drTZJJBACqWH1TEhOH/hDxLPpAu4Cq69JWqT1maxqPTXNp
9YPMv4DM+Vf3x7VvmIR5iAejhfucJl6R2lKELl246vojmNWtrxCX+iO22Cq62g3wMYyIXdWGF/or
JdsYfS3C+QKrd46dnkTwoLDrAGHVjEkBPTL3QhzYPTG/uv4SGjx0IHAiwupQBET9r66WbllxBPJe
FGE29WzAfYbnwnUU2Hrwww3zq2GWn50h+lf9LxOZTY79weJDUbqrSv65BBuyO8pITnXGnHrpRgLg
AMasA7s9NJgxz0hvJfumf07KdB5JTWP7ppNDvyAUTsl7zVra/y0ZiJVo2DbJLLkzb9j/8pANLtBv
0V2IWEG8hP/6WHwri7/lU9ag/GmcoVW9Gnun+S59Xo+sTVKgjYdY0zZ1MG0EX2N3sTcBwk8Tli/r
VksxPiEmLjkH/3HQsfhy9Y3x0pLZMbYwKbgKx5agbv6dNtW3DAH06R5Z0rUuTJLpGL0ae6TqxyIO
L2pkXYNCRSB/g0bcgRdDDKvGwbsh+O9Spnygn2ziS9eHF6Wdd2b9U0biOWJkhe/JCk9pGpzMiXA9
ZxTyXVmiO0HGILORDuRtt8RvpRieynYDFWfbpufKmI4+e6UiZiFCVHaa6Rc9jdYyZ3KLjiC20E5X
OqEAFqCf6Eg0+9EH0kDupTkDnx8qT2f4kkr3fDBuuORM6UOwTHtGZA2jgSoeCd7o6zbqimevE/Ou
igz3ABTgjQWswmym/5IRCMgN/gp8yhX1+4DjOGFIjKoRcO6WabOinOVq/miKCfyw6qgCsssG48G7
n7TY5UfiQ+NkE8SaqweVE4/ZZm5OpMHJd50kBlhRP0l2i/qH1T0ppwCpJeS6MvkO+p1FQETXsbPm
edQPlcSXS465OoAvYcGALbnwFAniVHuZ2ALoiFJ0ngfSP7LFeal+LsZcqNix5ChWxPBQcbJonwof
4rDRfyOEKGEC5h2pGgCG7oH2RUyRzVp//iMnicNCMmAma77Azcp49PnVsLwVpLVFcK6mIxpRsCGp
3BiswWMnLdkAhJuoIJ+pcf1BgBbxpo23pvys/G38Pee5V08gmS/90EJY/6DnW+mMIIvw8lNuC8QT
6VcofmX5G2Lr9GtqXuVW6n8SH/KRv83lLWP120jxX6kckhsDXoZykVpja4EClO4w/5vBk3oK1eai
7lJmLcuNr/H+phznZxbx7fMZxu+o3YxQQgf5q8sShOJHZ7C9SD7Glkc4KuwuWBgTqMSJatEffCHG
Nd4I3IHvBjLLJRzndTiwmMig+2Wg6IwONxOvICF6631GZoK089MY8obu+NM0MpD/qbWVPjFON/Dv
s7SUqYoy+dciRSD928Sz4egz3xoTCgM2R64esarrnFSJ1B9CQgkF0cnKZmseYKVMI3tlnd07AtMc
Bb0r8cMlsgCMdZ3FzqpisCR9DUQWEb+6SpYbiLCQVPNtnTnpOcDlh9GstQH9pMbDwtQnqApA4NFJ
KyACUHJwmtWHFLiLwG/kvqPVaP5Dx4TRwfaHUU6o4pBfyjJzI1f+Jtn1WMWW9LpUWGPtxmC0T6ee
nNLkHOjTJU88nyA8xOBdgRWo2IRM9wZU9ymJBXJx5O/ijQPHpoGJRuwYoTvWMFcOGmNjKUBER1pY
qIu7Fl8fTXctvDM+7lTdg+bgGtPngCDmOsd8DNDFWSSwZNEcorJNBgHMa5O7jAjbQoSdP+tlQMMA
adVLpNPHIirGkRXiQuGyDcDQs8B2GeFst1bBU2IOKzBkldo+adhL7RPcYFE2nZgrNPGbqvDxn9Fp
Hwy07teaATlh7nTL7OTo78ObqBKG00Z4I5DE6swvFTZV7IziVfmc+VxNad/q5WGa+WlqsPAIPI3M
aYmnCHtWHEb2JvJuyuzUzNagaVOA6ci6ZSoFwe89XlCe/xNWPzPcuRjJVIh6ptUmW0UWE956iIxd
xO1yD0JkfvlNKuUbcPIBnWwWZKtYwOS2HfN9NOj3lMeghrTNPjskwQ2YFLxAiuLwqyDVa4ZSJL1a
6VpYX+R8ArXiyKfCU0LIITJmolEBLUlxOWEN6FnnKg5sjYYrFUFOhwTGLNln1CjLIIL7Fe/uFkyN
6NaYhKPOYkc402EhX51Lh6rFVX9gyZDlXZz76qcnbj5/1aAV1FVZu4ZawAsebxIozMlVDPk4W/hJ
mEJSTh2GViAYxmcCTJ8I83RiCNQCbIHepB1KZkRBFq8Ta6MVv2X/pZ8rIXzOEOIDcjESpMhLa3yO
MKim6DbT+3LxGlKwFeFd5veT/lISvlUm72nVPTrxwv3RNB8VeNIR10PKbaRIBDTxZuZa5cWfIVu7
IcfkjdbAGbkvcn+wI45JguArPAPts0TYWpj1tkX8YUbkxEmXNh6dAHKxjngAOX42v3PsBQIJKvoq
RiS+YHPWigmphs1kmZSIcqDdLEuPfiWOmq2PdyaNKfd1pfwbCdnqChPY6ioY35PWM5lL8vYRQMGV
GnMpQF28xsHVXTZrIV7uBzLXV2L0VvMf/EMBGE2mfL6xKyVezAYeULApkp0yvbWYBUo4inu2hlK8
S0hkymDhstQBGClmz/gkth4NvHEN0alqzNhmbohl8VLwxxBYSeB8FHCt8iIV1vxb4wf3Yse4tmSN
TcbWz7LLGfGDQOBUblLcHE36R8GEX5cAI0aSwcK5YeHMNp737rxhNhrLXo96krEfXzhboo9FKkU0
xwOruRrRD3SjtEF/XZ3aebuqIDWiHEWmeiSXbX6pTNb4Mb8AXyEisVTP5FXuW9klrNPboKJUXZrg
28DiOwGtVwXBUT8LauMRXefJrBgQLhGp+zaAYlcQIJM6ijvoLYuZbtbXJpYeEC9iZD5S8MEfb9Rf
SX7khFNie5NtHXzZ0uahNK7Sk958MNDP1WlPd819DGTWLeRVyF3pj+/thO2U0z7RNh3jcxWlBhP7
miQemdB2sj1Si48xrVn6XkZH6E1vwpjW0GNq6Z0dxzMIhqdcrNpnsZs1d/yHpWsj8obA/LxBWrMx
6p8JNfOIXIm4Axn5faHmtwmKX2YHcbmOi71hyE+Gu4PyTxfHY80ot+7n40R475TlRxXiP6Jie3wO
aQ+U0N+LNmu6Y+eb2LHeSgbT8viuaz8ZCrz0ayaNIcbz/2rZqqsRgC3M/6iGMMxUeMCwTSNfxtDg
ViVexFWK5ohEd1ZsxETJzTZlCWCh856CHtqn3abWxRjTS4X3NPHZPIUkfqKwCLe+/getAZ0Qk77v
SCN6J683GjEhSKOw6rHnkgMIPcvbUdVJC8oR6XDcy9BBYjcgyg82LHt2tEWeldj1NfjAOedqiJkL
5TtaIkaxswwIzFlUa+SXIWARoh2YdJDEGtAjY5fUuqe2+l6UFtmrSwJTdE+J4+t4q88YgHCkohYA
HzB3ztDqTt4l7ujjJXlDmUnBy3tpZZlUIjku9uc8fxU4VMkkphOUEeZE58yWU9KH+ddxp2RzwQqC
GSbONQw1Odcg8uZPGhzLIu1U3hlaxSp0qaX/WUz2YZ5MX0Z30Nvh3MvpiZD7Oh85UAmtUVHSSYuB
9VifIvFdK5EfD7wWM0QR08EQJeABB61l8gD2qNGfnR+7Dcj17DC3vrtWfUb35AdF5CIq7shhtDJw
bs0W4aYI5wrrxyRWBkVT2f30VXyu2mMYPlDq2P6eUTRTFa69o2+n2vNNeqsCs0Wm4CzQD9LA0VQd
gtGNPpDXK1h7A+yAvrEyytLOiQRAwzNmJ7xlTj5fY4qawB7OOux8Pmk+cx9FM6EGIAILssNJ/dHt
6T43X+1MwpyIlY9BQUw4AjUj4QiWN1CyRXWFqZ6LwZsYm5/xJ6Bdcoe4RRxvOcuFnK/6NmxApbY8
+IfB+CfJn1G06W/MYkuE22Fz8KTAzTUwy1gmeLL3oFZGNGw95tlH1h7h5Ddlt0emNpCzwNS005++
JdlKdqGfIZ+FPclaRr+X/fDuUdRrAPmDGrQbumNKE8uKRVznE/y04BGYNLbCSmhgybVXs+0Jm+ds
PxNReBp+uTqq+B5H1zw4s4VguSDbzLjWXMSVVmyULyMcD4HMzCv8LMMKghbr4OwcbqNSRB8A34xc
i5r0DCt7FypuGubHh16SiO3CIy0BFM08sd0pPdQq7RETYVcBmmMawzdvon6xiJOOPIerh7SYNy82
KelcwHNCQar/U6A1vIIe6EH9aqcvGW2jUEqu4kjhx9ALO1l4q1cZjWXb8nC7HTtgc1+JfCfNLoqV
rTJ817e02jNB0F7SZKy08Kp0gNyzzp2SzP3yIclk8O+qVyGdUv7lwly1OvdG5wj8uYAPDB07mvT0
kMjxhTC4YJ3o/0qLMSbo8YY9eN7bOpohRLyUGeD05cBjvdejA+m/OtZNFqhZdufE3tLOQ4tnIzG2
T9+0nmMZvOeq/BbeOLYONaDzKTLJ5nQFvJSSDlcQvVLmkyHKr6Z8+cWLDGAAP+/zujOTHa7BHViX
BicT3kxK2h/6+CLsCG/Xj+SPDxkJLcVLGfs9aQIR9kYAJw2yE7HHvDs5RS67aCcy7VAQdJukwTHI
6FNVeg5wMun4VRbhRia5i3ukiTx9xCugXgHiLYDg7jYx22hnnWlHdwpDErqoeOZ2cLuJaTPhWqUP
MKdfEyxsacqp1BoY3bxWxuZoLchCp/TFtVL9KiE+rrs1R/h5TvXToAollZJLcmxmDUb1a+Z0x48N
DQ1hq488E8cuYuTYYELOW7wWRNJoPmauhwGsA4DypSH5RGAlmbpGFR9aHiPm+U7lv+VIhzvZiYK9
MZjeILFCiL/aaE0qDGfCuqWEjY3czsxmJWMth1mDP7/GZRfa0ShxDRElg9En69agJpJ3Mw3ztgXn
ky/2f9Ii8FGF6qPP7irJMQI7Tc47FfBClrmN/jMBXi72auuhZLyWhvAmCoul+SBL4aGfGTZma5OJ
ExR3xhVMyrt6TXIABOb8qKUQd4+lEthR9yEI702ICByCSHQrmckQxmrGIGpOJX4SoouGBjym4DVJ
fuS05zNMkY35d/b6nPoS6hdwOF3P0wxZgT8XYpkKq1+Z8YVBuLoxd5iNYL0B0iDCtCvvAjpqcz0w
FtfS6WYCk6Bw+q9tovFzNXaEmNMatiP1fNYt0xFpLOQPEawJQVElJzN/20QZ6KuU+IO1UlFAQE01
maMvZZrTGFt1RiCm3cR6NxE/VWou23L5qeFFZXtuSC8NECK2X7BkvkenmLOvXSVoO+RDdmj0+cz/
Q1Oa7w2Y7AkmdXM6hfQbjSFfQK1dM7x1QfFKipdGpqCQ/wlHLW8PbMwF3nYBn4XfQPEldq/m4dOQ
g1T8d7W6kpMlTq4wnQNkuwefFXjB064Se1XGgKK+jKtJTYhjA3LoMXiAql3JPII9ibkB8Q1Ke2uB
zvTlrxkfliouo7eYWDryAeEJXCrhSvkbsuLgB18d350UIaU1GE3maxpwJCvBUl7TH8KL7ll97kye
Wkem9ZL6L2YdpDhk5wTsjV5dIXGsZVVYF2SgYCmkQzLQyxooX8C90mUPaOGDMNyTljEQZqfBKW/Y
+w8KJ0we+Md2cqpeQ04pbQQg7aL8VPq3UN8PaLI7jnfCbRieZG4pFlcdS7UV4D3yMzBmyolC8zcu
6dbNxlylSN19QhCM7qiZESOyEVVsdwtgEJT7IVU9Iv92Rl96qLYGEviIqDirY0X+tHIeeaHJOIhx
HoDPVkn+FkUJvTlSDkiVUPG8GGBMSjeMZY6QU65OCUCKSIfLoAffPfYOmVgDba8U7U8fAlEFZTJ1
HNKVBSMLDJf5EpiTwIy86QNGGCX14KDtGtwnBPfEQHPFgPT39G8s1xHgP1lcv8+c3HPvCRwvdHvl
eMZjS8mEg5UJCL6duXDl39aytax3GE06SsFPrfROOK2sQdmV8xFJn4peyS+27YLyTOR7pViPjEQy
jEehqR/mdTGPR3ZabC12NT4OzTo1yj+sFSW9TSB4Eur/6tqm0jWpjWtWKlc57a+qRV1ZvnDkXXCv
nVE6dDE2FYCxoYJB3WZfShTuMkkHiOKqoGeCxPfEqfMUK/CUtRkoW5EuMCc5XUL6TCKoHrl+E7s1
6UrYynjZruEQ6BSzS8mFsD8HvIWMs8lX287KHkY2YvPb0qSMiPFTXug7bNtoTetjnvn2iFYgMc59
QLwLHwZ80g8xUvexBXOAAQxa0bT/TPWXavxTcK7jvhD0OxVXACvYvL2tvaz4H0vntds4lq3hJyLA
tBluFSmJSlaw7BvC5cCcM5/+fOwzwNSEbkx1WSL3XuuPn0baE+O/oc/RoWvLCVDV4JZ2xJdAxCPs
dZ9/zn9PgmtCmYxUg/2eu1iHHaznHhbvFnkneh+uwBfXIExAjshlMF/sZQWjlttr2iFl6MHDE+MX
/UjKH97FGR3A3EyhJsAScwfytGuYkMci06vGL40zoAsdlUspIo7F4FKauJRUHDLmvFrQQBhghZpj
um8kGl7bMbsounmK6GQutOPI1aC7Oc1eZfwlJ+TJK8Rcy/0mtlAAUoFCa1raEABUVtsa2tr3n5ni
dPj7dGizKpoOXLCpeMr2tPoaKTRvKKvq8NGUf0rzHfhMw5yjH9UES0FTYo7vktjfM68FHtiSjufQ
Qbi+1RMZ5W21DYhS0Ft103fL99o7kh2w0Fj4LZ0j4JSQdKGQdKHhe5VJuphIumjwvCqsYz3z3aRd
K5JjWqLUOE+Mag07ffED/TzG6smjiqpFKKwoKeIpmBwz2JeczEyuiBVOKo6e8hrhNvANohjsjobR
jvnxkZItow7HAR8Umaz0Ue3FHl/IUjQYCjHXTOtiII2lJIwho2COTLD63g2r0U3HgAQsCw28v67e
MguvmPxeMmNHxTOpzYdNpEwT2jelGd/ynzgUxwmWQa3PijEdvYOfYvUT1tb2FQe3g5XsApJVF6Mb
B1tPL0i4CfRtwA4TUPtmILZAB4nrFaZu47XILax8rY3DJYGXU4KPGPY7o0ntSw/1c2mJ06DWx3bw
cF7hI0DkmYXTCncckaojHDyMnGtN2DAK1n57fCg6W0K9s0jRkvjbkbqrrZ+SIjWZsFuTT7QNDqMx
gBCwl4KIR3lxiRXMfTY+qkk6R4QHpeJX/GHGO4tUPkV8uVEcHk0JCeORf/i9C65ZtqJxmKxcInpM
IgBkkoMy4kkm5CQBySParxWPpxYr/ghaQHbGyQzlk5KuPBJfIkIKS/ufZGO6rKVdi6mwahiyCTXy
maLMVhzS+hrzl+X/PW/K0ydYR6o3XfBquZ+wqigoQPplTtdWNxG4g/87zmA/dnKNnkh2jBkM1fZN
65qflHAkFYehf4gJG2wT72CAXvtgf2gxdA2xtXejvPvIwBvW4Mb+u9CbZxj2j2FayxZBVdo9N34H
Kl+7Xrl6pnQuyoP5zPo3tM1u/kFvHPfAq6l/mA1YLYLqV1trS1v/sHnFaxBQelJCZ+gS0kSqExKQ
RdOrS/6xQfNPAY2qDYBqJOEGpwRhJgpIggWgox3aoMXBX+wk4LxC3eddvufG3cVzkvCSV3nM3UIi
BMQcyKdm32TZbfnDaM/lqY++OrIrssFc9PUVxXE1rPTR2/Zqs0t/FIKHgLuXfFmZQv38UW/3yVsx
e8iJN1dXst7fczVb5gzxApIEjZoMTCPRaBYxKdT+Uqk3ckZ6F06onggNlzwddnjqW67I2OVevTFk
E+mF0kjmS9WQNL5igibUAMbjXS3kNYvhxVb384/pAyFHw0oGsx+lLypyCVZD1ur723weqIW8mrV+
KsZGUYovgy62DiEqygcTs29X/qT9uLSYYFAxXeaejLl7SyObI35v6mTJR7AcKOb0o+pql08z/5Xm
xuHilAvCIAqMA4i5QIVkQUUpwz9Y6ljUd2+8xcRdYab1kUB6IN0WWi8MsaWrQ89jSgZpb0CU+NnY
WwouIoHaVvVXJvkpSfuvCmYIEY8rHXKzKn1GutQd5fWLMB0O2mSfk0J8yW1LsL2mseaq0aapcZG1
zaumTc0jwDrUXCRStJ8uUi2GQmCWVY+l1j0L5i+P6qEp4L2UhnPrk63AjkxSJiBhAGmy6Sxi2WJ8
JmhTRmtiX2ISjRhrFrpK0yH3nqZ6b0FEiMGM/5XJZcjMR5vKb2l599ty4WvGfj0QMJrOtIMnXxKE
/fO1mAcZn2a4y9JbygLSRSSIlWWw9Meg23Q2YEGLIh3U4x10ViI4kc+DktL5i80m+hGVZatrhx7i
JKoR7uTTxi67gHYabgWTqzsia6d90y2qY8PRZ9ikeS0vCSytEHznFbZfAg/RWrVk1hXBHB5ApHRu
Rq9M6sieTgl5ICDBLLEwzZikkAfyLaKAUQb/ynQyKDQebwbzdEOMd+LdxiA4T0D/bHpbuRkIYohJ
23rOUlxmqZFNPVC2qvprqL/vUa2hDqXJawcVvq/iWybia06GZS/8G7AnA6oF32PjFjGdNBwO02Ad
gv6x5uGuQnIou/4epS3SYQDgs2RijIZQiPL27LdY21cJNYEaxgyYIP40ZbNv0aFGMCRIZLeKAi8x
QuOUa13Ndg2+R2LnY+KPagAmsrk1mvnqfyUakBLDxsFTf2X1b9bA0+mC+kg3XHEt7YknSdo2Q3r2
kNlLyOwVqt4oLs3ypw9tknWjM0TtHZfNMgLTLwwuWH/dQkLIpOALerdZ641k2di3gvyvpjfvo3fs
o+oSS/ucXHR+0CJCpFAlp3B8/4Bb0LAPW+dpckR+yYd3F/ols9udgG3LudEzmuOyrcyXmgKKch60
hf4WhPItYuXBkt3IRx89XpovSL3Ac0LnDBZOHidpYeY/On1cykeUrgTGE8+VvIvEB2MyRs/a9uy3
ZsOzkZSrrPcdqz0Tc/mt5RdcDXGyyRIc0FW1RGia6mtyaghlGV1KbI6pQnvHuGnYDFNXVzDGXMoc
8d8ptWcSVKITo8US5uMJAkinj6VF5Zeu9QL5/YB9tqa3iH44in4C++YDCtcIwNNVQIofSU+5y4+T
ENXU4Cjg/6wz7QcotvNvQswW2tECacKQWyM/GcAHCyQN8L8ZSbhdTmuAIjkt0p2hWiKrxINoO6nk
OdMVSSDSwOAY00wDZHowi28ZaVw3kcRG5BRNCMeO2mlbvnvys1egtCc+3rsdYOTGKF3hkVUTWECL
4yeddqm11dTuKMOlSOayEi9lXPLnDnQ26IoZgcYwFEo4QukEVPY1302EECr9k8j/ghqGQA9di9KU
XNtUdsJnVY3jVpsQsWP6adkfYZ0aQd9gHM+irUVpxKigaa4m06m24Eu5xpWtwQPi6wxWvbFKdzNB
FM7uPP5KqT0HFYEUHiiOfT+5xkFE4SpOlIXc8hR2q7T40PYdSZy6/QDxKJ4ezqeYkGUAlph23sQ7
1eTR+e3eTm78D9uH6ZYdFRTN+ge2i3fzRbX3mG9RoGN4y/eQLH2ytnlPA9qdJ1CbQN5pRnDsYKJI
bzcOEUUGHeAJNLFkn4A84Ekm/hq2udX4IsrtYo6OIt/72nLDyoGpogVmqVBbQghGfFPGY9B8cbRJ
8Hmh2a2kRju1ccTOWl5TMraCrwgf8pCTLqY8y1ek7L+JH2E3FVpK8Rj4GRm+erBjo2RRRSlhpJss
IISo2aLQ9WCvYBPrbaOQMkfgf7hjda2L4Zi/WrmA0TC3RrmTfZTBRBWjgcSms/a0Ymuc4xTjrW04
CU4C3ztbHE/JlyTk3QT/XtMHLBeCDhFWFiTpxH4O0C85GQ/MDVzmzOlNWJykGP8OWUWf8izJT+0t
8f0EcjUgrPQqgauBgCXSTdI++FfFvU+8KNrogtwlLANZRKEZXgyfMz1oAUl6aeXlLA+BA7jb2dIj
76sHoBvInZ9V1O2s6cRoPLR0TCkAU/AtNaTDy4TsUxcjYkUceMgy3RHwTWSYusDiggpS6rOTultS
PZnaPBfaKERuyW0u+sd88xmvKT9M1HUXhApHGXgL56RYVgCLs+UAihgwbUZiyAIOCdHXymc8vhuq
dkhIApo5dlwKCXo+Q6MvR35xM1Vcknxxy7WJ+LkvneQ0wvCTnTU/z9mHAjZQ80xZ/SrgJLMr1r9t
pFx9fd3WlUsP5jEhubrC2q5Ra0JedEgQW4HTPnc8SvhwKXJ/trxjQcCo3PS7hq8t5msDGp49ETRa
dDzLHIzVVefyNNhq7ShxQulLn05CJ2H9z+8pMzr1Xb+L+YIrhZpyTnHm8Z6sW6b8unllSrbgHSqg
mcaTQq8coShHGvaOVVWgmCO0jg9O/VBix1KbWwkXydAnFvPoxoWSEi7Lgse9s1D2BRWg+CZl7Bbo
iOiQTTA0E2ORbMcWELDEq47ZW/nVQxB1lUcUn1hDll9Elp8h2m3FWsqpqocPvWj3KCmKaeS3prWr
dXOhuLZ/LJPk1lLmHpERLALtKPrpmEiz7iQdGcnLHq80fHFSnCxOHgORAgZAaoAySiFCIvFBSFR5
T3zLXmr/4WQbhofV0lBAHRML7ryAqtXgWJrbI7SYGXaDBJo3Owq2vv2Ahy6wVCMQVgj1UAn1SMWa
4kwkeIzU///NmKRYmeB67cIXP/ImUWCImZDA8ShieMfaZQVvta7RXg9sl2zmxcY7aiHuMwaYHtCu
nPNDqSIs9lqpOJOVXy2iHaAktZ3YFuodEClNxQ5bduIHiHzJUR4/GVlKxurGXCl7PCDmsCoZMStn
5JA3QNmaBo6TutY+TvZjb551a9v9SQp5+nTjaAtvGhYKEYmNj4AGEiBCpwFOrFw7EglNHhRsjcGj
XMXhKQ/4nlFhhUZGDfuV0jaAjpXNJCCao2asklxzA17RpnIDJT/G/hdO5xXT8oJSIkHKCRuz9hmi
56J3cwXHSQ5IxBtBkgBmNUbeEnIrhrDHMQdA3OXf7B47IcK1ZaHZNDcDIaITd6PHI6XySNUblPtr
wNN1Sf8arlbC1Ejhpo1Om1CSgCJ+UD618dHExO+p9uQ3jcNwdmp58ITWVkbMotMHjoB1b4Y4MNiD
DXpsZY4Ha1FrTzzUOBRIAOY3f5IqxfUNJjU38+yNmMIzNOD9QRnLteWvLBwgUY9/EAFTPYAktbPD
ipg6/HAJsDt8kaAeWAHkjNsWmrfluivgCkKcfycJ00cHWyltLX/LDL5PrAiHyzLGAiaq+CnDm8Rl
vUrkHB8+zQaqv9MrLD/afoinvUeemBp8dX5wJZP0UpH+o7FuB+MtFQ0ewZWMCRiydXxvBlQ9ZD+p
q4+1qOsjcQdHj43byN5ONuWP5uDjky92AydPQyKQgcQN1YJS/ATBsamSC42JVrzVYW5iy9yK/zE3
MTEyRldDxRMjw0wcWS/2YT+ll6/eJSqZSOUinIjkQU+ebkab0DdXSN4yw1SVomS6W1Z5mvT0TOvY
VGW3FPaaI5wjjhBxJI67eYroEJPAYJRAFjQdLZcJ4omAGYgg14n0jGo9zEw6DdL1ylOkjQhJvSez
QE0tp1uW5GUECNwSjhmckNtFz0DU8WXNU7ylm1tNk7ZZ8w8BA0qNtiFxNlQPNn7j4C2riFPR8XiS
iLSOuf18HgKgIohka0XiRM+Ygw/i1LYp5ryMiSl1BDBi0f4zplPJTzCxdOTnfsWm1fkmowQck/ni
s1gMRONZi6r7U0MVHnncCtRx4bAz7XRXe3/SoGyCrt34NZdtbq2TEM/dMg7yg5AfrWmfGC27QToU
SBMRjbZpytPWcDhLzmDdUoqzNllB1MzGCIQb9wwPbXRKZO00swnEaDz0KDjgVVcY4ZUmfupJ+OS7
ydv6nLEF18W54GkUlFlgDgZMJfwDiJmq6CLFBxNQeY3LgZPsW0l3Q59uvUzeGPVH+xG3dySpBrNx
2u6gnOoParkDjJgWtg4b0796HjuFalHi3Tk/cESPKDwETlXL7ULzJOyL8tnUl7RV3NzHRxu4qfmI
JP1a2dNtVsZKPtIHEqeaqlu14bZB/4hkFXMfSY+kkDNMlYFKmFC+HRt1i3WFwXngXuYTsXq0rxC/
6t9ClT4nhmWKGSKpvnDzpNQ2Rha2N/OfoHxSo95RKRMSps/yXIrgjFbuJFXqVgzS5iMk5NhgiLf0
76BIlrVuHHzKQyXaFXtWoryjbITIjb5VFry9GpqOOQl0bVX9PYjMh+V/WcU9x8NeoLru+3v15Aco
C3U35gKxMksQsKxVARFSfpATP86kFlvUG/wBkmGCX6fxxndLrAOWL69H7LsyqE9WfKsm4gxs+wlB
rn5EoJq6CyklmDnjcbqIz4FM71DnH6wwRiL8kETnlGg1JQ4AwdAscb2gfuKP6zHvd+URB8156kns
uRq3YoRrUVyFVyAPEQ3QCDOPxByLmr1nsusYmANlVrj1/buNznSkoThiuTOh/DIohXivivSKYEoi
Isd7t1GkPllYuvzp1cbNYIhV4TNr3X6OfDBN94UDvZh2ZpncyxZhNwn9inaOo0fGB52rzHDkkMqU
Uyjo+CnptYb0ScHve5If/uPVCPFEL1jDsE/Se2ThniJBmxHdxJXe2KeY29Aj1jf9Swft8B904N0M
3b43yW3kRakRsFnJEi0xLAVG6XYrMbAUsQMCAblFWxqVhhtr9s0aNLPBNLJJ1CgooLvk7x6ia3y1
9lktLMcmsxjKUqYSOpwXFsYpPB2EGaZOSmTHUPx8hHYDo0YIMIdPLfHf1UVZOxOnn+d98d9ka5cw
bOIelkIKbhGQ8Tl8odOlsY4sXTaqZjrrfJwRe9F/l1l+boqfCqypr1acovu0us68eP8wtfGu7emP
JhXj6BPUa9EDPMCDIeLK+kfDb871OJZHtQq3QZRu0dMOf9UzgcAH4Oiki7bPIIoDKt6RqhJYvUyA
1IFUoIvjWfbXoxK/EbO+EMKEmqdnYXgPsr9ZzRpL61b/Qf7ZqUu5ftVgOOAHCbcVNdoa3RT5BiSH
Umg8+MEbMrjoKdNgw4OKGd2bFJdYnuPA801RWKna94xiW4bplJc4gPyj31qG25WzejVO5SGkmj7W
/mYERendomdYkQzX5tdiRGpB48MqZlhsWVAQx3l4q1t36L9iEt0yhhII/wlpUHNAoOg0+C4titIN
pNPfuAJ8xrJxpjKLHxjyhumMbnT6RWl2cHCaFTiHGNMz0GHgJLKrpu4LZ/Zkn7r6n4/cx1P/VOCh
qqxYPIFQNZqDDRxLJmAsqwOxayzqVvRpnIMZ2qLtFBrE5NHH6LmwjyynmY1xmVg/FhkCScjgFIeJ
kkR/apYeNt44O1fEfTM0VQAJYBmp/pZLGwRyok0X+NX1sucHpJCg2dbSZ1G7RvcezAF8vnAn6mfr
VxP3JBb91cVdp4aEuuDEXOnMXWhMIhqOAzCoee2k+9EZpQDPOvLRjm+Wn82wiGLILxV12025Yo4n
y8vIohUcdo2Auan/ob9VGQCrHa0Uy+RZoj/Wsdcz4y/SqF2JiRB7RKDIr7UyR4JCV93R6IaNnqKB
w7mdAeuymDGtjCpYBI9nfOdBi3mjElKJ27C7GglyMQJn5rAU5LnlMgq63YRDpHx6qCgK/2r2AZsN
cKMZQrrLl4lBfT6FRh2LLNHtiPaYuPWV8a1qvyXvF2r+FTw/K76FO5e/K/G+K4b+U5AP3MU0QXNZ
8yIo1NZjyPfh8clF+bVRj6K1RiKo/kXWHAJPJaqHwX4ol+2EHXTcKBSVh2IHr7RHtusGMtEPBHPX
VGtXgK0Nut+Uzp+auFBqgmnecIybb44LiVjurvPeIsbJ6dhpnSP4v7IGDAA1qXRWrJMyOkH6SxWa
guc3dDW+f8Ogg4nb0fwEo1BxhhfpLzq8Rrkn1abdtPR7fmqKuR5sLNfhThrZgt61YgbjOhCOYq31
Hv5XculY7/qGbqKcGkuUe2IbxDcrdKVuNYMmY2MvbG7n4hqp40pEe35nKVnPkavmuGOiXcjdoRMJ
roZDjuWCJ5QmgaFzcSV4PdVQnx72m0zbmVz9vUxCFWGTIrxiGcxE70yK5ySrosChEY1O5Asnmjyn
NpbhXhFk7GNK7/38scu7+kEa4Z3C5lJ3C1Jza8k7cP2DRTg4vMmhJa0+QI6da45HatinurMnKqBY
1cyNxtrlV+vpTTM5ZIJLf4lIX7PHdctaInXjxtNYra4dDdDSCK0eYQWxEUN5G8Iy2GK8jUf9pgLO
04JelTnyJ/td49MfI5ov1gP56mwVXirugZk/7aC5cM0NeAD4Y0jeru/oY6hxP7O4tToob60x15XH
zlaPCnCud47lcqfza4oY4fM/1R4Yh4mym48DXFyUCyts8a11rggyqgEp6fg2/uly5dD3eKaCuJLS
zcwtxBykLvLIiuLlFDCGEIBNxD0noI9k7PKbktmDamJ92spnUzZcE5PwmiC2ZblS5K0Z3YbBX7mV
w5+etLhr5i0b0imN1hnxKfemWBUqzb/Wth0qnErmWh1OhhQwYu670jia2U8vbcJdw2+lWgv53M21
1VARzVZh4itfw1XuFR4sb7VtFXUBJEHp+dZWibXqlvoltHhRzBZRg/8WGt1FzLZykMb0q6ZFIzV3
o/k0Klodf+SfMCBB/IoCohzlsyB7gfQNCSxYXpO05PeLICTzxzuaer0kKX7lbTr+RFaz5LcYfMzK
2tafjINJM3P5Gvn+y4qZUv+eSOwJQuLXUGgxfEoUqyjLefIcw8+RhUWiQqqmetWmVbb4i3p9Raqa
j7oh/0kj6kEArJFxqMExlPWjMtSnKZRODP12KqhvG8+o+RYZMusJPqdfKZOEQtHaT2yEYUeqEMxt
U1KLiRWmR1QuK04tv8M0WNTJbvAKrXyuXFwGxF918+m7IqTHYR5JpnPqDqjhVYBdrnVMFlFElefT
QkEQFCdG1IyYGs9ezGey5u9LDbSFQCBTOydQzdO8FVZ3Gq15cMDEOlA9JaEKgyCwndlmjGnZIat+
rCy7NlpwUZDj4dGJSTUjTVSEwAsh/OquRdlDwDZiTZJJOcTySHLkbxEoV/49v0TGAZVLS1Nr/jNB
rGbbbGyQOQFdz18I+IJP0hoccjJ9ikHa21p44NwvxLidXT0/6YxMo4AfyY+KCBoakMYlOENQwvWe
ffcJLKnRAZDOmhnmHc1gUl7K+wCdSLiPzDI4b+DFOVIAnbGnaGrEMurESPOH9p/3ypVm1wfJTqp0
jsLa0YpDQRY9fvXJGt5M/Ch5SZpoMlvR4PpBieEHbQpAlqPE6BGRtmEqbqUTLpXemDQsIlkwyaDX
R8ETwru1wDodKXwK7CdMhVweDH3d8Jtp6l1qv1QD8D1yZW5UuV6r/pcKrlz0uxxxm2XzBnEDw0JJ
1k1LyUFeY6vL67Xve7BpS0/qYbdj5qOJrO7oOC3nzalet8BzEAd9zQKFbzI/1Tb0AkTTiCQ3E4cg
jdzkqwSBG5KeIKUIvSAZQjQHmHzCJeHvPbsakpS23sYAvZmgE1K6zXLbKhguXPWqOJPcOr7Mqx0V
uxq2CQNMVi5BwsrAW5Y04c6uDCwL1nBroIgAuMbNhOjH8hD+lCs5Th0lRSIhbTQQeZnbRXxqw7ki
OsBn40GykSOSomo+hmQk9pOkmSZYFkw5xZ/5WabSFT1jigFHCbT7R9rspXlm97cIy9X7BMpN+aBE
mHFL0Cl+dw5xm60HlR8eF8xqA2pNzySqTF7QKq1HD8uKydQVOxO1TcxKN5AyL1jrSqjmegpWA3BN
qJe77kueYRS0RjZaox6tUasOMM1g0rlH6L5M+uei7NkjMe+r3k4QTRKNO4t6C4Ec3gvUdW9469DM
sBhYGOet3F4sylVHM+t2pJyuoyQQi60E68GjMqxIxg2eMR9GbJ+zP8FWPDI/1xvUeBdCGvlAVKYL
LzKvkcxMoVm3IsYtXoYPLSoeHzanTlwd1U3iRyjNxclDLq7WdBUYcNHErFmhue/Jk+j32jokb3Ui
Kr3Gvdzk8ZoG2tH6Ys6hs7Q3HF0hiDyU1yXUpkxdNy3x2P8Rm8zaTJaJydWug164siS5JK9hSnky
fK5q7ZdhsM7NK54gTrYMgirhPxsGMa/qETFpuzH+LJ61bL21TJ5UwcoM3LY8OiQJxTyX/BVRv1W8
h36SXQSOkekq19JVN6s3nwQ7H8kBU5sj01nNVM7RF4wPjNtPwRZDSxj4rin16z5ViDzeMavH7J5i
C3da+9lRYt5OBgNlmHQsRHAyQa+HkIx9+bMcvG0tfq1vcildZjePRimpngWsiUvWU49djMKg5SwQ
lnGNFtIO1gEpaiE5iUR/i3zmJGNeKQm+gV8RYI4ImFDJbJG6ezxmFAF0TyU71T5dcsMnpOSGN3sI
I3rqeauqHRD9seiMY8vmjaVLzB4/zsL/fEKIVTveWIlfLW+twuGh/U0QLOUwktMwO6729SQfcCUf
mghrLSXRfi/xqa6CjBBWvtR+Jwz0/zp5aPFKJlqe7XxTkWlpqh1vCO0IXMOUQ8o1dURn3tCut/FL
j8QznwqwaDEd0b2yh72wSVOeLquVo1Prk8aSUzVvinmqCJG2UXfqZbkJqF3IuLv4QTle0yS692r3
MNvuUHNOsr0HY/MsG8AnpnWV3EO5FE+SyzbCB0CRT53+AtDs2gl48IoWZcX0DN0x7rviu+N+HnH/
mnGDEBP9MvABw5GMAQAGTSjXhIvH5uKhF42nQTmYAA5r9TUDBVN4EFuJBgdvqYlXaUjHIetP/92n
cwjlcOhf6pC9FfKxxDhpW/USkt0GoQuQfpndw/pf7FZ41yhLGfJfkDNN7+fOz7V6owCL8OJgI4wV
cAMITAw1HkKNZ1hy4/rlRdhV8AZ4xT36mrruoPjqwVeAi7i6Vck4DAmSLPzsiHkCLrCJpK5BdgBJ
NUAvm9+9GNI9gz7fsZvGHGnVK6zsTZxx284hw5gHGSZaD4egdsi61EX2jHwLgLLtmjnPZcLX2FcU
0/PjaNgZR6oJp/d+lSXjA4qugCZqSIeyso+ig3kX1k2FbQKPBcC27XtCWkvDDl0p+q2HJ4x/ola5
0vi1HNDR6mQ2YTIKsbbUbXscUNbHG5pLN3aLC44qz6D90m1+xJR6oYjmDsuVqCwSLNYRVVBoEnSq
nP5bLb34iuUR1R60OWVo/DLQLurEw85UGngfwrEY5IXTBdUnLT/tf3KPEEdBAu5of0Uc+OkObQrs
rQy29jsAUhv87TYT21k2llN/C5q6LFBqIfRvP1S1W9t8jZVJpAV14aiTPZnjlyfZyu/MuRbTsL54
h7uKZAxffO7oDrc+fsH5cycsgaRpUp0pBgEf60tMf8FXiq1TZqrJVcv1C+EimTMfuNtdgS0DWKXD
hEBcA7BfImfOVGJIoBJgWOoZpWE25YJQ0YwTBo8duojOODTr2ZIcAm+IyRmQiGQEnXjlddgDQljK
U9vK5bAViPRNKON5FKkg72RddSQd1x9hdQzvc9Q0bWItWOFNG4PT/G7m2i/8Z8yH2le7JkCvanXo
66A0/kQ4XC3tz8IkTV77tUmZ9TN5wfXqE+jVOpJpkFMS7Uyr3cWIEDifLfscYNRVQQRMRO9QcQLI
LzeBN/lFxwUBMzRxwkYNn1Z/y3KcSl/iWnvlhQ9IhS9ggY3ohYGsz/4kCcSqjfZmS2lCFbgqkKYw
vWWgAhURLiJfoxkgBdDD6NBzILFD8zPUO4nH3YY4aWtUeQlwd3kPIWAlfni+/okMqKSgm25u6GLu
YKiEXRZWd4zY11sQvv4g6mhnnREs3jSjI9L4wWyJV6K6yV1xy+KdkqILxuCLzz3BTFrxQrNFHgS2
GmXrGd1jAM6r6Lsl40kXLzurXrn3ADBpGSuN2nImxhRDcaNEdqloniP3qisNai0oGMA+Qg30Li6J
kGFTE9QH5ZxiuwU9GePuOqwHj5azP5/vf9qp4DgLmyGyaatbaRsXZSRfZbzj6oAKUaCkMbAA9tSv
QA3PQ5xcTCO+ity+onz8Y7IihYI6GtJe8hrjUfI2x8bqL1M+tthdih55ZITcUDqa5krt9TeT6fwE
qQpx8mFZittn+LUjlLIQoIhiKXAux5M6WNBarp2sbGG4od8eg9A7VghAWiBABjR1kJ8qbbGWiaob
VHUEnyUljpgXenf2AuIOPb+TfNlqtA+LHInyzPC2ZY7VJtr7MHYV+Zl0dzCzERhCYiWfkDNSPdoD
qMVMWajL442GEOxaacpZMMfOZgf/rsMz+ehTOpINkF/ZIR8QH5LBh4UMwMkNUPJhBY+tcVcVcvOE
r4IQox9tsM81q5GcvOmUqIXGtCKc46rnzCrqArlFK2sHIg+SkQNYrpCrHMNycAK/dFs3Fm85fiwF
wNbAsQMGLJv9cgDPKo3vFl3daMRnGUGj+IlqhL33AK8YsvKEImf6WD0CKsAxG8gi7+xXVxN1QJ0n
e/1V4nPW6j07iBaLa0xR4AyyeqqbaMlBP/ffJaXVAoSL4NaNjEU7gk0XAUwrKn4kGtvwbnI1Dojb
Ms4wt5OPKpkLNdkPBdIRBW+NinwknTUjVHfOGhR1w7wXtdoaMpevslvPeC76Hr3pubcHxwhkFubR
aZ4MNQHXDSSMfe3+mqF5+J7+oATiEQbioRAeDK25dD0IrAERT88rVD3XZCpua/eDHfMCUrboK415
byIhZHovREHW4fjEl4ODi1YidG5zAifbeT+6Y52781ud6GJtIw+2bjH4da4T4w6hbYJjK/vKov+y
Gl0DRUODokQiHyLmiK55lKuGp8/A2UW/PFIlmnVLUXKKMKzPKqQicSwDHjVKSFql6k3c63tEzng0
Nijq5QOf14KUdJRhWzODtCZhBPBxYPztOBQlHIzzV4ZoYT4QQ5JghUD2H7ucix5le1KDohqBN7mc
AwJaxIqEwiwj6k9Rx0JP6KHPRC+WtDGt0vBthtktIAnEHomRHAxg8YljKCvFoaFOOOZJJH/lMPE0
xShIAeo8j+blZYJaQsv+1DFbVxDhfkJ1vHEIo5pwBGphFRro5hKqB3u/PiB1OZThW0eqaMOnzfsR
JoGTmagigRoYhq1Ofiha/CAgezFTqQ3M6gDRyslL2PFOK6ge/Jm/5lYDDeN88HlVU17VgXCAgZo0
BBpJT+iZvUOGsbG6bU1BM/n4qrcC4WJvGlc20Y+z65gCoOWc4w0d4+nloURDQ8s19l5pxVPZNuHW
4pedBtvuCakTzPb27J2crHeidizrRnbtzQuC24i+eub2UQj04k+Rz16MKA49jwSKA41FHPOYUAJw
JejWIWySmLcDjRL78q4gD9Dl0ywCp3dn9A8BQfU4fRSyiYdYRzxbko62nGYQQ6tP2AjzqSEYzMID
xg5CTSzVZcy05HBKe53FMvQvdobIh+/EqtcaA09h1XvruxqiD8mWXzP/i8NC+5/Whsnj2NGA5gfb
IH1v0O+rhC34Bx2viDmn8dDmWZ2Ql1s10jf6T80s+89KTO8oiYkGynNAw2XAJx2MPZFZTlYcNAOT
K+Li0bVjSsJI51dRab7jgwIoC9GT+c6i35T6tFHi2//xdV69kavpdv4rg7k+hJnDgY8viqFYOUkq
STdEqyUx58xf74fbNmD4wsAIM9g9u7urivV9b1jrWYqq4a5b7YJMoVgkJkF769ynWEUcMEyajsS2
Q1pQ1iqEkrdnWGXRpOOzWtG1UqbSKG3SHs8ph0qFJk3jp+Ng6ZBGrYVZX9G3dZiCXNLmXqR8VVPY
EjV+kp0bl/DMDgUXf5rMsTYCo1E41kK2Uznrw5IFGfBldjnxK2V/zgdspNWVYwq6BP6V9/y9E1H4
GvWVFV0x7tT4eMQSgGRci8Z/yqeQeo4JhlOocA0Q7xIfvkX0sW0pKau2sXN2SAs9APrK7egE3F4i
yshOcFUwDzlVQvhNcTpOxmXmLS63BiesDA43wh0qsN/PkLyV+I4TermJH8QmzF+MF4ieS/XglH0o
onUT2RVs0E0f0rA/pAv5kUmwN0gmXTarf6AklwS14Qdw+MV8Gqr4zsrast7Cqz4ajrElEpkxx4Cp
KCyFncao4wPLZIWUcpO+5KtqnO8y8e95JF7yFzR16CYWkxEkFe7GDYEGCrsJR+CikUMLp/vMXkjs
y8u6V3PraeVQilugLIRNrlExbjqt0xsiBqFVJEN7ImLgiIsIB1FoJb4mUZU241Z5Y5NmfWlxuJbB
d1JrYyJhRCfHTYcpvNmU13EqrlGkX/JQPcS015ZyXD7PtVRcTSE5m16C/2+WBnxHptvU93HoGFGK
nqGgR7eaLeOerYmRJUdJWBRYcDu+zxw1UeDMymutGlA5A78J6JD9WorPrRifFQX20DQxih2fHQfg
KuVZcAgjV6gxf03xK7DEkiFCJR7XQTGqnj1VhSwlLK7ZMafbjLZtbd0m/IaWL88PDVe0pM6AUzu/
nvGhCcaWLx6SpGKb+AYLLJTPxpU3WFy81PiW3tqXCLCsgAyYKAG3DBp3OPdNvGtVdMsqY1q7Jwxw
hpyo62+hIHmTCnKbSLHUGP0OJIZSsenAKQLqsSBMK7tj8SnnyB0xHJVogXLykE0JmCF/jLqiBZof
mYwi2VkS/aIUTjBNByr3E8S8y9B/JlpzMCfpgdzQCpqzUE1veXopR7TXer4dZhjkzar6Hbco6fHv
iTzPTBdLLzYk13JK8xbdxrK+RtUxpoNlODBVqKpWgy/1wgqsCAfdxTXoRaS1Gb+qyhYLZ292p4Ij
y4m3EvsDq0yPDYts/R1KStxsR0Kh2G4VN6BMzPDTwpiAGqHz+y4GKSxluIcSolc8+WQPkorA+0sW
+SEolL2g8TZa0jrrdAtLOzXbsu9OeMg5pKUzNN5LdJM6Nm/SvMMhJQzqvuKnQNPJ9TggwwcEjzFO
hGWf78m74M6h053n4yhQGpbol9Z84+y9SruncQ3KBS+WM0XTbo7hZXwQ98OT3V2acTMTpJLYt8mM
HK35UwFLVmriL92ETNxOYj6k9B70Rs9MAGubG7UTvGHOtg3AaJn4tZOth/V5GoYzAO5zlSxn4aO2
qh1IsF1h521xzCd4QwWAmHJEewk8Utreip88QrEyZ7vCFDD26X4bsfiJWPogoegUbWuS6h4waETw
O8mXVAlOklIeG+9QteJGrtNtZ8okyfhz1h2KEipSdBIcVYlPy2gdZ5Z4Utses+W9Us/Qp05SoB1X
d2ECnvs7Qlek1sauCAD/MH9KfvWVE+3lsg4KvwLSBbctz8F9cBqnEdlKVJbk/OiFdJbrfRrolz4P
ruKg37RiurdLQL2NQV9uH1z5VwETz1A/Qm8opHs/57Qw1a2zhqt6v+kijCoiIpqDntF2jNfAbOwq
/S6ygxEE+3QaD7UVQjNojxpkYimOTq0Wn4SdBepgNJdNuxSXtjbP2aKdjGsXQsS+z2P+onwElgzQ
sroIiRvly1Gti6NEvKHes3yw4m0DQ1wh7QEKsaQ828MkGgddIauSy6vr8APLKPze9HscIoqoTHJd
7LRD5afuv+OO+i08TmQQKWdVaZDmu8Noh520m7oMgfzk42PbiucG0KCErxVMDOVHpOGMkaVtv5he
gxJNuogZBYpKf47LwrBOArLfFLFGVlCpWcUZ9f2pMfBXFMkBDk8zYFIrnxQnR/M17c4YceUEMgXP
7OLkyrAT5WHXf2WDeugshmZsiXIQuIUUs+h09DsyeB7iR2eMd17BYWha6oNgCwpKkuniXaDt20Q3
iTxHlwfUgA++wGnXo0dCxzlJjglj42mJsj/jU4+1ibkC2DOWk26K/0XJ2LqhgBKJClS0e8o6qTG/
VCwfDIIwBAHUAbNHdUL+9t+p33SoxJr3omEQLm0AMgZucmRVORFBxlfKKy3uSf3LkaK3OSodifyD
F91ttOIsn6eS9eQqev0wSaaSij9R2HgS7OuuuFBonuvJOBbSRB6hI5fcEkdBkr23JUo9WCp8GGE/
7OCpRhUCbWSQ801muaOKL0nxOjaV05Nq/BaF9zYn/4SVHbKUZ/hVmsA6xANpYhugU2ijFo8mzcMv
4ZlI1LW9tdAJAW1Mi4DaKfHfJIpiyVPDHnWCcQjr5JCY5LTF1AuLtxSKn8wat2Lpq6TGJnapm87I
1l49sQw6jbNDQmSH9VyAA2vo3Ox3oLXSdz/AqEJkbKlMDC1wZRm8DGkfwuqS/ZFfVMtnVn3KurlH
tS2wSSco0NAoLpjEukrAX+69Z9eqkpOV9IiwmDSDQEU1NQY6UzOKG6rDp1V/ggzckay3kz5q4sgC
iNhYnYIAJ5NKgWZmp9xAtLLiPHGU/y1YJk/htOP9mcK9OdR7kj+5HzHMQV6qSQefDF+It2lBCqNA
tmKJ4ZgxX3dOBpfUBUIaqpt5NzTxwhsXFORSxNN5qOeTWoF419uDZv5ovBdaVe+yhIgOZvIstbsa
mpXF9pQQRaQClaXC0MYSTGdobChHQyR4Cv+wczQmgxkrP5VnXmfRmFE0kroXLN0mTAsosKziXhLV
aVPBYwyHeqJi+fMlgtRl8NWN5NUOTPDXFurPbLxkQXEV+awH4403QhP+LkzO5P5Uq6wPkKYm7+a0
8aW+d/QFarIOh/4tkpFiZ44cdo4Iq1uRKDEQotSfEeSIBPtRsS0rHX1o75GjjJcQzcO7I/IoMo2t
N9N1UAIomTxRZXIeRuWCCohZfoLDYeCRkGXCTegj/zKYO6n57/ucb0MhOKcdw5FfIZrPLUot4qm5
Qp8NG/gIYSDCwwJwbgUoLmfULDE75cuKnXsT8H4H/simaalqB2T1aHhhXG9qsXGYEGFscGbxRaCs
yQTvjTDaqSIulenXOL00S/8geIaYTMM23V7gN1ZQ3TN0lZixIBlD4DDp6E0ML4kPHMZNZh3bfZ3h
qHsfhmeQn40RIhh7C+nS6Ms2MFO/LlnQc/jM+2k6T4buqQEMk3mXmExniHn1hiC/oua9G51Oua7t
Y1af0bCZxZk4o+ZpRcIzr/P3RVvXEn6OT4PGf6PjMUTUKWFGDDEEI3TXsJSk1rSLgcTI6J1a4l4L
hpQ1T2zVnAzoBxg5EW0JuM3llqQVgu8zLTnzGR2D9m+PK7mzCAVUX9QaxICoeInuGuCz5xik/SbV
aT6gXeBmZ6cfqZbHynlacMJnfzR14sp9sAJL1Z5YtlOIoorwayX8MyEbk5mTDvpdLYvH/NvnnR/j
rxGMxu+7DLIaSozrAqun+gC6DNcLYWWWEesKVdcp+V8WEwL+khB0DR4l8NSKoR5XCsyI1CXCM2T+
MdX3AYBa1+84ShTuLybVNto/xAbSd4A1ikMmrQFH5v2G3N0i+UqfST06CuZ+ShSaEO7QaPFu4OoF
8yfSBScWwOF8aI6gY1xhcSO2DpsxSB4RDF/DeFOTWxZEmwXmpsBzXqvbxLaiN4UrExIJ9Ks6W3xx
hp5xlnmU2I3DmHMIXBgi4oB1wqu3SmFXkQIL+6ySrzgam7pyZRIiPwwn1D5TlAjc35XyLJ8jqEiD
gAnrdyj+DBbaj8KOXisrcgK5sQsZ1lqxs9Kvvgl4rb3XFX+EDqtO+UpG+M5Qr4ajd9eM4gGnotRx
wAHf5OEfZ66k2F2GW2A50fKuZem1llxiFcP6KXyXQJiX4N7HlyZr3QhwbnsoADDL813tR99Y3wmo
7N9TkLl4lfFUavYovUbEI4tEKncqe/gavsWUOgZ/YjA7tYIfJOptpzZfdOMmDSys8nVLFp/yZKXJ
kap21/UxQULLIifXZRqQ8TZmuCBFJMIo+5RHK9mLBHYtzA7ZVinZEA7nzFZLJxmweJQp7yonuko0
FA2XtkVbujSfBJbZUQgPbsfjQazdpj/oCaovlpwrzv66Aq2qwW6PqEnQka7zyXDxQHE9kkG+jwuL
4ry41dmxH2gX8uRSmGyAm+GYKugAnRIhfHhJsHhByZNMHO74gvgcSx5shBV5r7u5CZ99XLxVJrUc
tHg8ggStNDI4I7DC8Q8UVUwJL4qUvOo4ta0RlpCMJVClUj6GKfGmPVUrbqQBdQw/RKhtpeRgWeNr
n6svwmw8JF3YGTxf1nci1P9c9IXhKiBLwKJ3EnNbymaukUY5B4ieAA+2GRoYHoAwRJgOxQF/7Wxg
fR1UXqfOFVG9t/n0Llfte0KqbIW8NG/crtPZZGmPLvip0vKAHyNMewYOrBmtH41Pf0TGk1HRyfVz
yb6EsbV5rw0+7K567aJvzRIc9JMsdCyCDp7x0OJFhsYcE7M30srA+vGZZvepse0tsiZwUFgE0s5A
nIY3jPBuIRAbFw/+bMX+mC/bpKKfKUUvClOPqJq4/mrx3FTvMUiTEG7+OHI1k/4ryu7QhHy49Smg
AV1qFQWZuAuLcaPVy4NcJgI/1pYU8so/LWlNS6p3C+MafmjMhN34HA+rDYd8NsFyrH4EPEacXNI9
rap9w6jwUZnCtYnaqwVvCtmb2QR+ikvRvi3mcDOj/IqWzpIgmZKzPTZbC8Ws1OAkEyh56/yiSiG7
MfWeb04VQxoJxpjpBZ/yttWnC01Uj99LY+KKJ9VUr3lQAruRbmNr3dKOwFcBSU3+4Mph+tbcJmck
9LJDtTTlJAq0qt9KxMVKhsOeeuIgNxBnMUEyCBFWTOfLa2aAHMF8EhCeBBZjvLa9tTZMbmBV86sk
4BhNvwnVcA1yqoUc+6Jk7YY824fsBI316QH6hIzKCGGRRU5PTlhRZnh/OP+l6J5dRWgFipfrrCEX
T+hPMYFBuAyjOMVzB3D7vTZlO6HdyYtdFAKN4kG2qFjhd7vQKlEqrtUsXvnkGkxHsTBf1WH0qwgJ
alo+UmO6jdo+x2xtsGLkxgsGPpRaEu7CdxL/7azgkGrdTUASKH1To5Cp15isln1KOqJS12d4WKN5
VcI0iBeIDdeIzgExHX3h1QIbHpgEMlO5UQCmuyms3yRCJ51gVll8edksj+VqooiM/HZoGGiExAEo
W5jEfoaljQ9wQAHcgUUZ3rMBUwQgq4Yw8+mi4F6jkRKhnsVGzGiE2K0sdbRguWB2H7TiRRWzF7ES
H1PMxLkkZa0gQbvIbqNhXXJppIO3JaImgGqJxgc+qAkHuEU7N3TipuOmYkS0M0dGPWDstQA2zVGk
1krz1A6pb4Pux9jJC8bJ7hwNp96ovJBNoBERkcTAgc47KPdtJ0O6hHwnLDsSU+2Kz4f7YRD82Prw
Cx3VEAdrIvzKOQE0SuWbEg3oAHoIkWcf7cWMcqGIv2Dc2EU++FnJB2D3wkHWDF4+/VqLSV+3w9Qe
EkS3pWP2V75uAabFYd2jS/gxNlnEduqshbFbt9Mm4/wVYxRd1BkSK5+Fx8Pq7SH+7sKHqF3yjGVU
9BO10h0TpuAMIVZ7Im65WnvlVZQXvKuuNdFZokBLZazsZkkAHAJ9WKRbM2nuFifDHA5vQR/ZbI/q
vZZXjtBhGRnDQ54ajqade+umGbmdKSPRTmexlR9wwB+xbt6LsNtnYAdFuSfUHop1cbVIKW8n6fQq
Hofausp1CxlRcyMtOwlmc8oMdCvxUZ26k8n3bUpp/8rlIh902ZVSkziGDDAFts2d1KEDl++FuK+h
NMnjORiBoYRbuvCOLIu0TmA1cU/TzI7lNSvbm6Wmd1Mx7jLT9puVVUcjLE+hys5J4N/p01MV6dit
p2MqJEfgAHN6m+HeVgarwciLVAHU1ehHEy6wBI06DdE62qUnK6AYfYsQnJbgFtV/+kF9yZb2lfAK
8puD16DexpG+V1sS/GBMzwkuB5IJhHJv3hP1yQnvNd1l6QN7EH4k0XjUsnAfgl/ZDJyKGUgBHC7/
GmE6iYq/ROFOmctd0vQ7sz+zH/VwjsAbRkQeKbvfOkHfbFbvNcDzBSxxzxIlCE6D2Z+01jo2gx/2
Z3EGDt1Ul5YT5UrVdlE+dKIC2RpY31iSwASTeTMPPNGkJ3aOdWQhuGkKW/oWGfgztyQDmLBz/XWO
nqbFXIW1Ena+TvXy4jxXIdLx0g2LAw8eCzyoP0QyZ7/B4GgMC2aE8z3kiU7/GvdlB0dQoP/vkjeE
0lhSilk/d2VwVhuTR0E+hwILK2oXJHmDGp5ZWJ6E76hjX+AqHzOuuszuceOpHMbtLqDdy0LZbud0
Y7rKLlV239ybhedQmjfhNrImr+LDNEYYWFbg1324J9GmxkcdgfJ131UNc9/7YoI9IUJgxgOiIgud
GxoZJnssm0uMRAzpNgrOoMFJRSai/AgsB8tUZrM1HQIi9irEZH2EaswuBOz+9bn4Pk0BTySDpTD3
mQTRKhneRZV3VRPYOgMCmcwq8rwddA45U1ZnFNfMG1tBpB/CTdA649Bzr0pPDcFhS0daFzHU8Ae+
KBsmEBMaoschGO+WeD4mvOll/xoUb0l4J8fWYQDuEeG1kZKB1aLODBKSP77iGdaeSVDXZ84/XD1t
5nZqSOxVdAKwWM0i4W+bjUy29sIkKcJsB15EsWOhvOplaeejA69xHmAlq39TFCgBaQZHTXor6eZV
7m5I6Lv1Dh/wc5NpOBEpa25nAZcGE43V9cOrYwOWrCt2u2Cnokm/3XuvB7aASCXoXyFBmHgk1628
darDzjc/Y/6FDjPRfCXLPSsrOIisoPmditY1af0zVm3IO8A5sAHILxLhLRLi4O/wTTIvZglBhokq
0sxcezeQUvHQ17sWy0L8yauPFOwCn20K6rDNLxOGSO0dN75Thyr5lIg3kn3C4OMfs0jt5b9p+ph6
irKWPQpq79+5fxUTEmx+VdzfBGr4ymUi9DlEsjVfgw7tMzxB0MGw4b+04aF2qtN5lnmaUtMvxtpu
91adwYMJvDmrPD150Fzrp6LGTeYM0xk+nVNjJsQh2++L1BuNB8mOdXOfsEG0yYM066Hf9MmjLNBb
6IjZMXUNn+MtT6n8lTtyPdo2YZOK2854W5jPNDxzpV/TABYtSVv4W2maF/qEor81PUGKDrO3wMI/
9KqKf2TGsGpwUJNT3X8LWQ8TmZyMYyX8zSzStS3uRwaB4rjJrB/xPJEAg2HxPPDfbXMQk9tM+I/B
EETyofdUT7H7JfQTm1N3bobZ5TU08mEWwrfKQoggRE4I6IpZi2mcZk2lp5/3XZ0dRNE6DKlTVLUr
Wp5IPGajOVEG3BPXFJvkIFYOk9QeF3QUM1FwFPum9FWqnSNkFgtmwceFv0s0PuuaSOM83YXOovYP
wYweAgAyqG4q26/C2HaWzDaUPl/YonZdzwsgRQLbrNAfYUcfDDnY54aMZ4uG0tgb0bA36EPyYSZe
yBEHZpIBp2NbUi6BveghvCyAEzVn4FMGZ8OE1XQFa4+Hrk6RocjD5sArx/qarMm1FrPrEdwG09V8
RtLWq06MGbNj4Ps+3yKC5ASM0mr5txftpQwRotp8bFFuYpK79nalv+oZlhhzC1eCgm8wfyzmQlLM
hdn+1kyB5fM4Rts02Y8kbQkTVbg0egxW6TiUnnU1NrGOGzTUvC67F0hWEBqUBKRJh6S4J3xAwfCT
1wCWMk7JejtYFKsShkN07RqXy5r2ycS9GHyqNQgSnhRfTSN0B/6rYRfRzUSW6v7CrLwo7JHYmoyv
pzzaDUaYkDNqMS9DdE1n/ZjFxzCDClgeonjeS9fM0pygf2Pb5KcRslQ6iX//67/9j//+d/rP8Afc
E6iYsvhX0edEDBZd+1//liTd+Pe/qv/1C7vv//q3rpKEzA7ekjSLqaes6Qq//vfPPS7C9f//Hzne
JETGgfpHIDZ+kSfgD3StMG9rt/Fa87meuh+V0m6zd5m0HPmT/LHorL9q0YEPjTEbOcTVDjNajKZX
CXpvxFemo1Z00l8RRcQDkGfzNzLBd/FaEb8hnrMVJHMVJ9nr2LILbeWtzilS6jqRRGzjdMEbybES
cxY58z7DWoO+cEGvn8vocqv0QOMRwDTB4I1CKEZlp2CMfSn/lFAWJlLEE3B7RHQNDgNZmSDnxgmf
UvuxfKsRiESmnKMheiq/sEwpyDK8DgsLNSSKARLF2baAJ7WroA+LLytbsp5nY9j3+HcGLMJdsNX+
tgb5ZNam+jsJ3MoB8dbGeVWIsNEIR+oCJgNjslUxWXBoYsl3hRgFGtE2DN5QE6aY7OBM9KR30NOF
RfjUpeoZXTu065LG+qs4jGiLrPgOdf6GAS/CyaBhTFrIkw3YZR/7GSuTfheIk156EvNQo4O8v3Tw
lRdyQ9p2ORlo5pMVE9mYdJVbE10lVH4Wp84Qzw+5LR7GrN6tfyYf2a0zgEoHeyn4igsDNelyaq6J
QMQ8dw9MwEIiLA3boz2JAq1sBS6ohk1I+HsSQBgj8NpWHBXV6cN8E1OuBJID48peKjJSGltbBreB
AZazsox0aklr4MpDF2YOHppBlgImTm8j8hUwCLdl3eGAcClElqHofIi8jd2AEr7lp/zB4qykTv5p
KSZ6rnzfKV9UIPdqlB6xm/bltf+B9U5I7cKfmleaq4WrWNFWdSqV2GnLgHB0uJYb8bWqh3vchqjO
21ee3TdWLVbJSqJftgqFaZVzHZenSPWz70JP0DywGjKhGSnmvoG5d/0iTtntc5YlOiWNHLo6QT7o
C4heUAlHnRS2MmJlRyQdWKA2tabxJZPyzTF/KxlFLCM8tC+l8Kj7+T4H5kZXdCxN0cXwvnJL3ahu
cGthvSVGfa6AG5at15XFeQLtYuv79I8WVxTrUORXQytAIQ01XYuHxMoOUpMe0hVs3pA2pdqklQXW
gUp7WgVkgdsZ+WkR8nMw5Fjcoys2ZNNu1OZeIcKk5ok9VX6JpdBRsAWFiFGaAb0wP20xrqzLbbAt
JoxBCsa+nqxPdAPTsTxbkDBVkherA/cdpdvsjVPlsaTWKgxr6LWmEXEhKBiZB9nChHosIA2nhwiC
M9NGAnsb3qu2Ghn1oFIwUvK8qh1k+RoHkWo+RfR8EcDMAtNWds0oQTmfE9KZRyjKiTTuqiuCG0sf
X2pJvl84YEVe2Mzp3t6twbhpmXAtrka5MYrKTxgQQOqgjUhadsuTQh/9NSn4sdLxn080I4lBBUPG
Xx+XVg7OQcuZU0JS7iow9MSOKHBSkgqV24bA4haMulQcxZpmcEAurAJfju1FhaSRF369tAxmRr/X
RBJqRX9Xv9ZDfEweWhMeyh9dgBuRWfss1PcgOa6wdjZLzFDQn3yhDX1BsRAIU6WAjyJvfJFHMMEi
PE6WuqXTpepR3SmU2Oabca5xT6b2TtQmHx3oOIgsmUI3U7f8pzeo+ZlwLHW5DY3QX+FuFR9GGnqp
3HoytaaK6KBVXcN8WCe6Tgw+teoONrpcwGfGq9ij4snqCwwXAFnGp3RbbjHTKJQO9kAN3tX6dga5
p/G9mdV0J2NcKVCjE/G5d90UExwdDHmPrsjZkkvFri4M1B+bJvWt21E30mO7NEde4LGj3WZjErC5
RyrICBIIgIFesnqsJuKQVWMYpgdJqo4AiUKOQYpL4xTuZJO4mfyjCkJkaSzXTQF5nbGRF3wBJ9ij
TZvuqy+xYcfP9nypSJPD5KhGRAX27pBR9+TZNqhlYEDsuPV/4EGKLh2KijxIkTg+FFDPVEsPSkZs
PdUV5y2ZI6LoZhmWKDMj1M1wMKnq4V90jE6lZo5htx8Jmp4PMegoFmQnqARHo4dUIHPObAWXQXUi
gsBQxU123Dgj8yOMVS14NpRI2+TP+I5T7Bqmym3Fw03JqcFXUrWH+EVz+4+oxdK5dIf5styL6MKC
EwCtjjWRXDmteKv/GvZAGmnGBnJjrvHcMlfdpdeinTRicfvfSBTE/gbaX76k/DUSQsLUzvJIn3Gj
hWoAUWwaQWdEhcpnCdk7E+VX2u8Lhjm33LHWXEEV/QJeBZIAJkiZiFQ1zI5lQpylPPB2R4dwqRGa
MkoLrJ3EmFHbyyMRIqiX4oT0WqP19YXQSVKxB0rdfAkPibuAlK05xVutQKoMDKaYvfzB8+o0geIF
L2avnbRz/KOxjVA/AsEi0LgH65RuAZ3RMvLhW2x0uadxB0MjJos75jJSHBHBjJL7Fgj0NXaP6NAZ
SJs87CezPHS4rvTLAhxU+gziYrvtP/DeajPxayGmEYn0cwheLVxCkFZdrSBEHlyeXoBWFm8ihgM+
SeHUBcJLeexz2Ss2WkhsihR4JsrDuo2Z7zPkCy6FQPIfjp6eGHfpWavxExnvm9XMm9KsDxVpHdnV
1MoLLNZzpgTH+aWLmWWAM6+PipkCBoqvxJVyxURKi7vW4CL91GG7JyVg8IUITbHYR3m7Tz7jVGCm
FJ9l9GwWqzmDEOpTkJVOD+tV6RW/hMyRQqeovwoMlz1Khewokz4Q4LV3zHPZBJeo0s/BopyMrD2W
vn7uRflgYH1v9nRQUuHlSGkX1vASg5OZB5++jFJqKyFfK6jnu79O5SDh2mWhO7MuLa0ekJCw1z9N
tTwPYH2caA045Z3CpFNh/aHbNcu3d/WmgdtLAa2xwnBzakXWmOQ6skr/lBl68tnOJqc3m1RWFKsa
VCEExCG5Lc0ecr+KEdcgeC3dBo/ht6Q+coWfaBK2qMAHNjt2T8u8jBoJuAltfeUtPJv1TmcMDjKZ
NYsc73MdZD+tLAh4HpU26ykKWZGgOyMe0gX1cVQKMs5K8wTT7f8oOnUuUV7lduIircHRSki2xV00
xW6MpxaDIAVVQ/51ZQirHxgGjwRItsbWk6Cxj0MiW23jlmHRSWKWFyYRsGDNGNO4CTOIQacayY9j
O52kQTlzv6+cCPxfuBEpzFtvvkBIOEz9qwY9YErbU8hmvRodSxlOsP7ORGysyvOB9MCnQrTSYACS
At8VPmo8CPxxS08/g7oHjWv6FLCVlyR1lDOp1MrLjDBUx2uB7Dgx5gOqrkPCeChFgdqKE7U4X+Jx
hYzSh8+vKP+JwkvymeTKDf9KQ/0LvA+fEUAEeg/yVVE4KdhDQvqmBgBjy9KO0leBBK36E9uNhhpJ
ZrUhsCxI+wFXt+Vq8SPF4Y5UvKwPuTkdjUDDgG+e9aco1Mc2JAtniqCJNidlxrzFMSh+VbdVARH7
YSv7msz5Vei7pmohs53UBq1RTx+WzIccP92pvnQ58lhr3EtWsLdEOn2BhOZxF2qGP+h8RfT6OB8M
Ydqo5LtDaXoLzfAtzdimaY6iGl5lj3OwQ45Xds/KlrSHClDQjOG2l9mhHbBul/qh6XrXoF+3tOyY
8CM4YTxf0QeklfgETa9EWymiv2oppbCjNRK1i0DJB3+H6K48JveUSVu1SyrF1934K35CG2C8x2kl
7TKK6SIK99VPUv2ZovKW/YSN+MwN/b2f43fzzHAkQCeOXvANIzoFqS0Z88N0JbU/sc87quiP9DTY
Ebkn9S75vlNDm8g8ta24e/8mU7DXYWMb2kFcMV8MWQ1wLxQYSetwE0QCFZaX2TG75W6OfGNNYq+R
4iJk+4oqWusPpJlYSx3EJuEq7snuASNCmSjZKAM+wjq+rNF0Qvej84Qt4BrfLUX08lFy75qk40pX
VCYcVgv7ohrqh5jYU5AehAw5UsUxyFvDuNXrjOL1ppdOPKi79msu2FRVBH0g2ybcOUAjsiiyRwOP
8dKO6eqr1HBHgCfxcBYxrbdW6f6HMeRxngSzBMIPqtbkddZt1tke4WVcwJVuCJjLRvv/37DLkvb/
9Osm6C3LsHRZQyJkWdr66/93v94NejlpQv1pMjAoJukcNowQeMYKPPDE++Ltz+qTkgLQD6db2Ed3
cWaUqBwkyJeZoL5Kofaq9c3rzCsafbozv2Ix320x+m4zVMcRquOYVLgoET3Z/SzYOX0tx37S9qlF
1sK4nQn7WDRGTj5Bf7BlVu8kvod58c0g3mkyBM1+u4jR3kKKGbuFnr+EEgvlqHy1ivo1usSfApnF
ffqX50BRq1MJtoTgeiFO/I6hk0W1m+radl5ElL/jtiP3WQNJR/MiaKNvGcY9SbwRilGUXuot8Yru
y4tcVIxPpKNmGmz4hWOI3DQNo1MZg0gNfwo228Jd5HcUVWdA8tsU0Y5CxS++UCb0Bli4ci8Mw07p
DfDBttBCdhry7ZzXpyjxqyHfS1F7QA951M38BLe0sjvNvHJt3TYpm5TypsrNvfvFTEAI1b2rrJt1
C4VppZs9ABIpk0JpKx3nYT4qUX0skdzq7fl/EnZeO26jaxZ9IgLM4VYSgxiUKrpuCEfmnPn0s9TA
AHM8wGmgC4YbtrutIv/w7b3Xbl4FU7lYPUUffR0tKyVUGjHBmPZFEh49J6xcOkoUvyrOeM8LAkkK
89t683pM3Kq+nbUBtYMF2Fh8mZSI4Y8YVS19CvJOYoYI/n8IV3MOmVYmuT/jcUaJyLLaHnYa0bVz
/ltQIG/33Yu1No9ufpe3JZjl5GaW+i2pt1t+z1g6NOQ0MeOy7PRLc1axDz/twRr24KVNUYd0pqsQ
dUYObw8DQlNyqkZq+4gUqvDM+aibxOsCYU29JvjVKeV9krerjuC74/IDnoh9L0YrH0ADPlVWzg7/
8t6Y+v9/bwzTYKlQDE0WTcv6z/cmsyzIlp06fDE1TBgBxbHKgYM2XBylBVx2cvSKKF125Hem+8iY
85HHfTdo0UrT1zi2m5xg6B1bnRx+tmzyxn3V+4cx2CsptC4WgkYyAw6GsLItBMfAyvJ7gjBIqvL8
tbz3ehfs7Im6FHUN58ycsWRDBEKfIRgdZJtqQEpmcLMxw2aSHs8/8CD43TCcZyQ0JbV//DBNovJE
R3KNcF9/WelkLAJCOY0fv5uNcnCeGAYmMx6uWoViDviPGsYAQwdmhZoJl27z9Fp15RFedg1cvbHO
QsphXV8Oe2GdoBQExg+pzO7WpN+luHuom/bIsa0d0jU5VOuBpAq+Z1MOqry4G8V0H7IcrwQDslKk
9mq6V1Z+N+L19rAemsxoA9eNDA67GykINZizMZnnIsdlSRsnp/wBx5bqbPw4w0M4HoTVfB2H4WUS
KIJszi0uIfWJ3J6MUMRijKoRG9UlF+cI/kSjdXepkB+cexxKOgHMcrcxb5SVpcoWiEv+qMmzVOQv
COG7UxYHa8+0gbMZ8Q4awlr9M1QPHIgCWMZh2fxqQBpnJP1pNStW5JDMIiOeeaTNXBZ2oGQ9g2GL
rxF3WxbDoaCLi/aFAXIy3r2uvW2icC3NkzmKj1Vo/Umng6fbb01eckFiuFGmZKm+m8tyEP40K7hI
8OBNPnjbaz6lDFUyV83wRRgkxYrJ678UPHOgY6H/0kvc589zMPyHCDuTQBWahirKfMkgcj73MLsn
QmtTzfEqObfTdM4JHTC5yWU3aZnxM1uzKFSfFhQ4bTh18beeb904acfOHFFlGKwVvVdmPBmsdwXD
hsKU3H6aXXQ7pd+iktOptt/SqeRGNEWNfacQJVeHh/5ASBni8V5xSN/H0y78Ytv3CBC3idckNBtd
1EudPKfpqq9hqtBxqBL3PLYxEV4sNMfRnHBp9WfLm7+JoIMt1L/39rT0RxZtR9JSO2NIj71aV6fD
f18XFOn53v/f+bdpaaKqK4poirIm8kD+57pg1krNoMKsv/oZVSIpf1ereBrb1N4WTDApIkUINR3X
9Tji3sNXzDPobNl508hhV5mrJ4tr9rrb/UlFqEXNfu4LAWZ7cSZXs7H10hO34ZpVGuvSh4zs8pUz
shjUcByGXgsWu7BMIuLbSxXHBBFQTWB2Vl99YviplD/bmzBscP46tZtwVoaTQeahJ/NQ9XOU6frF
Qm8oB4oCcvjfLa9Z9WAMOuxQ+B3I9qHyk6Nm7lWMF9afKHNW8ZIPzMdW+S1fxPftGJmNFpRkzI3+
LELCXsD013ERPjWJ9FEM2l2HriFX0u3L+myINa1aGn5VRcU+I/oyANPFH1WUn0H0enn3SOwHIvka
4MWgRW0GY6PhbtxLBe6ly9rTYIWYL9KuUQ9+5stZ7lPMBCAxyrI5krSFuBiMyGD9MNs3JSntiQSK
+dxiJCAXEBpUetvLUNXWgG1LwvKSuZlLSBM+ISOko34yZQruzOUyyVUkZN21tWNHoEqRxA/NNIXD
pco28O9gTUSSytwkpJrmdkB4KiZbxtJnvM1d5gxY/z8GBtWTozFCa07pUnrZ0W0VE4WdM0BZOqmh
n7rlaYe0K34jr4a9rTrTMrlYznG1+puF1IGomlHhEtMIQPP8vqeXflcu3dxcUXQP7Qi7F9pB9bav
+mM1CbPKwO7mN6FO3kCeZ4sZmWL7sqo0xB8hG5DSafxJWc5buh5Xms388ciFcDz6LaNd3G6AZrhH
rIYN8MCpWtUp4spddz4h3LcvMx6JY8FjI0A4yCl+UCfLWUGAPitHBDlqEwWANCCCLGgBtheaGW6n
/pnRa8RQITK6hTJSAffLb0yRMIzNLrq7W9FBZHBSz7jWzCJFcbst1RkVy2DeJoFrt6cuhVvpqruy
40kx18oFxScZz5usEhp4yj27n/sYgZj+W1njzjk78NOHiu8kSNFQqDLHDkTE7NC61RZ7BtE8QSUP
gJRqzjG6nY69XfF6pLrl4MliFSzi4ifOM2ezZK1NHsPnTgDA7lKmVlRtBlydnaKkk8hFo+FAMrdf
bAis7MBOPcZx3ez2SIPF4W5xepH4qS6aTm10/yLFydLfShwrkSLxRpiKqouG/s9K9X9O9oW1USJk
NMVX0z/2Fzp7t/v7MOa+nAxBuzPiFsKt2qOEe/iYhqMkhXUImCjFjkJZkQ7aogOkIkqMxrAqSZ9G
wUozioHqOyPBSwEZqNVVXjIlqmusMkoeKc4+NmTVypBu4KRz02/YaF31mHi53DmJkmE9PybJSgDT
curqjTSsX4BQVAdo59MYlMYaSvsvXJcbH9VIl6dldyTxsmFziDy4cre5V/Wt1a3AMjo/YcIWsWOC
o5jn7mZiWBqr+fEqBZkhesvAddyRdVRrsIUiAwLpbG3SOfl6ZIV6QlzhQEmh0GHONX7GtOKRzjds
up/zWH+2SvfR/7C2NjoIlRqmG8lm9YsRCra+Qz4b5NBo7kDHNLcC1LnpxpBR1O0mMPwGWHQ2oo9N
w7kDxlhDJjDxJWhuLwtM1GrPgvSmAGnD6HYUm28CIL0C/sJqz7Ycf2d2OLPIKNVVELLrDhlMZ6qj
AtaaSyUaAGuZRh8mR9EkuR1T2oXVPk85f0twElvHTAy7R1tIUYxM3lW8zcAWVmRzi5BbDnDwNDUa
EGePafRRHQjelN0JW+KgIlXks93AwKmqUFD109qh7rkXgrgn0xlHkuCtAdOXKWVnwyewDQS4Uq4c
odkckZKMkYCHiADH6U6lh2EtvGltPHZzfKSLpw6713ag/iWq0BjxVfz4fKUO1jd61V0xrW1MxwYD
ibGimnFg3slAosJbqBipoz4YJtw6Uz/1xnNqXEfTIgf/ff+WFfOv/VvUoUzKlqwYhqQpPIf/uX9r
9Citq7xX31vkgI4xV5mQT2PGhebKnZxJ4kCWTd4AchUgCs4ZNQMiYe2ewbbEJFClkXHh8L8yopOV
zZ1PKAKAnHvkNkt515jWyX/UsiVaXQXDAKeSRheOuT5EbIXGxd30cm2iKuUBbIOAd4OoLDtTXlIb
LzlXaoAMfOGWKQFbJTbennYNfo7d13iKZOyjOahzaQZ0KtMvrblZxdxPTz0wf28abm0V3l2rR+hq
h76iyEbk3m2JnEPTczwzQVU3iKXGWWesQ4+BwTgYQ7ysX0mhf2lImZmfzsqj7vHgT7SlKg8xXR9Y
VarITDH0cmnTlsWDxuGBQOR+TH3MM1+CxRwpwCwFZjcEd7GV6cg9pZgwud7sMriBhzzs7kFTRgeF
8CT1T+D71OGwlUY7ZxYuWZZNxdo84tWkkIjE5mv6vcMjksyn5VPa1yMRezt+Ma/JIjJasPz5zwqH
Z4bDI1CdojJSTG4QV5IrAXkdHjuI7o9+SGxoRPSFn2EbWuMckMncZk7LMAwbZCOopbnRRAJfJrXL
4q7aFrK3TSLz3IwkKPP5PK/fSxnK9olpIjzy/rKZXVRbFeXPSAUm6oTIROWXjOBijScDnuRMgWpM
emOWFju3sy09m9y9Cyn1G2E6SNtykkvdt6oykKsxWNmjNFaslAyj8tI10gtzwxeuMA/jxmiy533Z
BoMw58r9ZCeTPx+rH3WBRwSBqumfMh2hK9t4fYauYL860q9UXr36U9RxUBOXi3ESZBjDYinhYm+d
cWOe53w9yww2FgYbiRZJRD808pSNCH9FXFzj1dBQ2rFCN54VUpdAc4TJqiH8y4CKEf5fL6RpmrJh
qJTtqKpIluqvA/W+7tVIvF3/QlNzZCvBZXhi2uJspKUI+RWEw2pNv6V4kuP1bdHk974/lSkMIuWq
jOoDceoxKuZD9xNwcbK356KXDqunA3sQAZWC9o+L64zdNp8kqNvhzgO6TMeioRK8EV9ESnbb9pyY
M80k4hEDr1dOfHo7nkRQP0o+k4LPYWbRHS+cr/ProqBGmLR89LaKhC8ZymmU1tPagOZpSo5Ss83o
GN3PUXdqHZ2qIhbHiKsYFfxTgluapZc3XJ5elqEJch4AOdmChFtW0goHwllLIMtToLByrg1lmeAO
Mm6xS2SerEtjUT1pkEIXyH9yQmRuu1SFx12aS7NBSlJ0fk5D/aRH0ZSQaKZdZEifFGNoWA4TFYUr
eRaNE8ZWwL820ayD1AMcUQMwlD+VwfRjsEll80d0bBWcTAoOabXVz6ZgCP1nCJVtDjboKHSBB7kk
+ArgkmzCNUZnZRwvYCDiQ2ZCjih96LkHBI+IF6JR9ZfGGF/2RX5os3YXOQ8K/TuTXcpq8suwa6Fi
H1MKJiqt8gDTycvpSW0tOCbYcN/ikT0quVEs16/ENJbb1G20/a0HA8/vgIF5KYuXcu1elJTtI+8d
httqF659Fs6jGnBoDKAz+yru9lLbjnGnnoUE/GShH99jujiswwkXQ0YInZwtOp/5RAdD/frvu49k
WH+PY0VDVIhTWIqsKBq70F/j2DrP9ETRjPr72HUQFI4WaD8Q6h0Ax/KG08mAGlJgqJxXxVfVMiBP
IsG67n6uz/REPnoyvltlxXDEzOfeE+J/Bnh1Av2jmxMendv7jmdqw0M8FAwg8zhgQhciPLZa6zYF
XSgUnMB9XPDO9pNjpq84akdLP8a/T3tLapIUYmuutiBgngdwjEY/tzZxbJq0dXvjP2spw4EnzziK
hXXHvMxFSjUbNkqyjwadJWkT6qDptkNkceRUH8p1GB6b37G4TxRu0VGSGp44mUEdqvclxgxZaSAo
TjPodC3B60LiVkrFY6GQtMDMgsfrYuz5RRPzy2iq0fC9uJSNhjvW5Bt8700Ifpp6gEFrq3++VCGN
tJjBqQoDvkFyCZWEwgEpdruZf6mCB9ePPVpESdIWg2lW2QYjvqcB1ZyvqOcv21i8aeVRWjRPKASP
a7lIsRG9v88LYf8mXBPAHpG6A7egChLGHycvgJWC7tXQ1WTO0mDbPdVX/cwQ3tpzfC85VY8a/gyy
R88bQapcso/dVG3OfPZpYxzCPLNmEcdYDj812ESbVEhR3GK6ELRNsJ+h3KfH9Dnr5ML44KZWkeCO
Ia1U86WaW2pUD5w19kl0KwWFnEOvapHpOb0LTQXJ66PWS1vaodty2TTwVi7JqbcO0PSHzYNzmWhn
yNANlh3ge3z3MMyrpdNjTwPdLWDm3djrCk0P9acE2JQXHPBPa9JZEfIA/D2jEOTUaDnmsHbJ9H7W
8m8uHutPeW0fLDb47WrC3jmUduDCCshpQqAmIaYZbmk+HUWaJIveB4Xly5LfrPiTT4J8nOsV6O7v
fckdmpURWctBOKXkIDmU1bisV9o4FA5lOoeyFAoOlYwxb7cmHvBl5NsF8fpS9WXUYSKWq+tip3Tp
IZBi2wNFc6bRzFkK3+S3MPiIYcO1lRbSxNyMkkdp1/ZQ+NiS1sSb0dpdjv3AcOMtjbZxuGTv608V
x0ifmWRE03dODvwj/cSZvBAlU+UbteTAlDEFMK/0N2T/maIlUKyaavegzOJ7IM1kh+sRwAyglINU
9oBWWNA1+my1U9egERNu+YcT0NgL+HlkLKwDzAxS0nAcypiMTdDmVdrbJpk3/Ecz5z5GEX+i8HHb
AkAz4TC/USmAWiJFEiUHYzhIbvBpKnJU1cZFwlxJqHziExcWmYfQcJv3yZNr82I2OElIcYrpGPUi
Lw+TWHW96QxKnq3nH4W6XeOd3oXXmvO6wf8I91FHSw3bklHVsXbWrcVtKiFIybsvK8dNlgP1QUi9
1aZoG7KL1MthvLbBhN9sHvJjXh6BF5DUFWMOpASprRjuXA22Ty5CPs4Gr2Sbf4GXO2r4apSJYTTs
Veo/AqMHIRzrgWoJwfCuQH8yNYGMHMdjLlhyTK9vbWNcWwfcSJNytSwZANX8kmNetNvBgi1LR8bs
TLoCiInVAq+l8bTLAQhtBFuQ/ii0f2nNwIlqd1dlJxF8k/iFHGxnsfncJO1zSKhYXOC9Qdbaa+GD
tPJHNYovA2D/tHm1cJpR8miK8UlEHhNT8M4KcMmDqbN8ToOvJizm0s+pwMbUotD2QbtRrt0np2R3
CRhVphzmFuLycVPNq4wadmoZ44+8+wOo6advT4/bhwJCNf7TbSWQZod1dPgpYmkjJgorMNCp7DKV
s/pnPaWxcjWz/MrqckFbjapBDOHtBAYKQD8n7JLzuUzhCK2RNezXZVruI0jqWmAV6qhbwFuzjqQ/
RJLvjIzuKzekxgBgeLD22o9rPLBpedyJVBn67q+Zw8Ef9GCNytbK0aYSDqTtc9SpyaKhnfS2qi23
JWatyV2Y/piInY3WkZlu3IEcXIW1oawa7kZuPEhMHE7KsIUZYGWk/KCdsb/N4XpC9bo1Q3vjMHfN
wXjPBIGzMaaC1gxjywy6WUa5g++CrWDWj8Qdjp1PS3Df2IWx2akBxqMEOfFiiOjy2hbpyha119hk
kI2gkeYCxsQjN3vIsmgyIzqzwrVx7q+ymp8GZHKGEvsbf/M8rp38Z8+ZcIaPkY66rY94iSMegfla
O/VJW2X6m+eX9rrTfmymzTsudmHHJOvXq3JUwkFJbGVQTkYNamDSj0QgZv6YZmImCWtZEnUH5FCd
3Um83BUS0MmL1BWsdeWZoH7DvTCZCyb1tRePIDEOyWGbiteG40Fy42Zz5cDlTvEKg6a/9NMfaX6/
oZwaa4sZmBYsJn79zilP9qXHgkNNLyH1wWSyMFNUIKkH6jxSKqwws4h9R/oGr852zd+xZpXDNSvq
22okaD77PRmFeyzXUCDWwEy/Q4d9zO9L3F1MkoSybL0VtfSaJNPLDkBK/yZLzasxOS0x5b4YHAyL
lMWIAzDLcbH1bgj7gKJujO8negqNvvZR8s6lhHUalgeWLZX2YkeeNjhU8iGTX9btNPwuitavWscw
70qlB1pS3SWhvAuWdXsgiZeN+DF7pmFnv+MZaJECrflAyckt0fP7XmU3wzp1nRWS5Q7cWAGraWFB
GYBSYsUZANM/72N8aEZ1jvEGVP01W/uLfCvuxTC+tob5KiFRbyS11CVizY/MsYhS8E7Ki6LIV2st
31oQgb1xnpsTOQCrnW5NogCTopXZDPcqInxNMHL657YQC2uQHATM/3nu7QjhaoYjnXw00pwwHLV4
OC9Y7Pl7U7ECvXzRK5u6D3srFbvF6ox3dhBmR8gsZ7YqNDeCoh2V6yJygcwhgNpobik1t5Qi44Aw
MpLWbYK6ntzp3spv1PBfkzkX+E+KaO/mDN2TO3bDPCFxUsYEozrC3eChY8BQGUQnQJIwR8s8WcD2
VHskjNtCOv6eoU71NYlG6gvSMkhgjQiHmMm9oo2exJyhS5gFryL6EvC9UyqmbiM/S734Sx7JocHB
1XojInAdlWWkJCSqZDYTyXqxbGXEolZZQQvC8NEiG7NHmUxiWZ2YAns4G4nzJuA1fhfaTd+To9p9
4f+Mi8HW6OEbAX1U8x1n9qmX6FdoPtahBCmuv5YDy3JceaQB4tURu8rBX61gnIHRF0PCYNhPz5BD
7103TgG0EdyPQ0fYZwuJ7RHE7TI89gSx1qP+ImAgo62pkQ1YPoTrpslLv5OOIXGI6vKi7krQ1LB/
e5AyPH7rffQ2OvQSK2oGOXRh9ZUNjlS1OlOkA8FHPhPqSQROUyY+gvkXYURi8Squ3oZY/DpJjkV0
1jFlQtpTRuHpaDfzRzcqPmFkni4t1DcVr95y0RHliKARR8ZvZm20SbuwFicKsZZg9/H/ZSPbauYu
BE0E/MFqxUqtU26rn4aBqCuuWVAnO2qGBpubCnCtLqPibNwFaOoxBqYRRxIjolW0V6OyZdxI0nJU
qV4ZN5qEejuhdsawBs/KqDYBHC9jOzXGDHf4z5JLg76gkKUntQJPuGYf1cDYqPMSSCIlmqvEV8uh
pf/e0yI8Qw7RDMazIo75d+mfFuKd9A2eM87RnbOF8efarrdlKn1DeEHdvUxjHckwx/H48bRWlCAC
zBhXmhfwTnGRs8sfmcmNKa7tWBMgY8g0VJMMwr37NO1yKz5lBGPIYROdc8EqHVt6w2dOTHhFu86v
A/WXiDaaHfGWT11opsGksaLX5RFP8KGrsPNpumdtXjfk1K7nl7iNZsA8O+QqgyqX3GwP4CF8nINi
j7EwoW7qRoS3DbbuboJqVuPsviX1XU3re33JIL0YFX9FSbhuJ65U5+Tb3FLhPABS5IKEvrrbKyNo
ThxRtzSUgg1BN1HZqGqnTN7PbYJah2JXws7EzdHkBPPwFWqszpidAVjAX+CEK6IGZRef0CdodY2A
GH8IspgUn+kfqOaIKMulnDBlNc1Jywi3s3duMU4r5fuer1exnK/TR7bVdISol0RvOW7eNotqXmyE
+nWTxUsXUGBilHcta26wFLJxeEHyXNUEZBCFe3NyyUA5WQxOuV2b0K4p9UOgGB0hlCVkYq7+gHxU
jaZ1YfLWAdoklrOSgJVMUnd7uqzNa1X9Njdv5tZbwwN9EkcIqiaVK3JWVqkGXIBI75/cY+gmPHMF
PCyl7LXAUTHTuclLLP6YMoeqyHxCKX0bi8weETMztCutqPwcMXNKFN+SDL946cvk1ZhVPwZ70SvG
S7NwKiRDpyxAZDSbzDxaYUU+h4CXecie+kjbRGuEbU1CM8kFJsDkVwr2+YkUwTdJ7MKW0/bOdsRi
QdzEbxLKrsAKbKRn6bqaU1cPARsZVyAGx4mo6eFnqeundCDErNg53WHGC1MzW6X7S08aH5hxEH7Q
iYiNi6VGBpNBFRzg7+2TGBS03CY0aXJe4B7vR/JKhuLq3CYUKldVGo6ErPRaWOmqec6rl0qRQPPm
nuVWbX+bnkaIcbqulnIZhzjqtt4vcf7VSTjAvPCTY50R8t84qfE0qqbm0UpixLhb+geR3COgU3ak
Z+SJWZ2UePU085zGHstyprFDEEkyTbL6stUcRRo+VwwqKM3VVuJ8samVROyNILXzOcDh0hilmGYC
xzM5LvComLYSxpqpCy25a8j6GKS4ubYmZ2+FtguN24AUB+JdpWJVpmz9FK6xjKUujvAQ43qvUprZ
5U2j6P0pmpM1O2gEsCxLD+Vdhp1JkDWJpD/cFoqOznY4KyAeyt5daR3KK4qAiHPJvOObo8P//6fC
2GhB+zeu9Idv5n4D+c+zEQM4RDXGBS4gXxT8apJx45q7c9ozfVxdmXkFwQlLp/VpmPxkwRkgzD47
jl9kgEu4KBk64sesERiWjyOnmjaJ1mUMC0sJiiEN/OlVhkStm6LPM+INv/TnezIf2+l7gh+m475L
YnqATEXTDPL4l9rRlkQ0B7PluRK7s1Qxcj7NlPdNIgnzZCHm2ftF/thLYl6jdgZCQaUb05z8jAUF
jHHMw6B8v8TqeJ4y0zXIUae4rxhiioJjrNA0tMGbE7qAGA624bieK4PDvq0oHPcYEgHZxmBBqnRm
YkU5KoDQAj8f0oEuwwObf1hz6XPYQB9RPdnWOtHFHrVJtiSWjqhQ8s22R1EAhWbz8exMKJalm8mL
rRBQq2UCXNZJb/i2v0G1qTZPWlPSCcC2uChI2KCyZvCB1/KAMMBTkqOlVkFzRJy5S7VM/9F2rwXS
0zl+LsIXcgkO/YSD+zz1DWFTuPNwbcCmukyAXekxV2dCFAza1kNezXa562HaA88e5CP1IAMZdfkq
X2d9ubWChG8aNJhQvGRN/orCyiMAJdl98oWZucEehoK/sh3GVO+Nsk1GkbWeeDPyyLssdWdrDHfw
3uszxT8OwdakgfHnuzmRFDOZ4LBT9t0fS1GhZydnSyEHC8Y+rhO3ZgesU5u4pf2GrkggxJD5H1zF
ED9uLaNDjYPfAoGlqw8A1nCWmJ4xZlyx0vYtp1OK/rARLUvERh52wnlSB95uBRCH7mAUpl6jRHI/
YJa85Zn86O3ebshNagLosjQsEwAGxXjCdR6t1mXWwaDB9YZKE4aVpdOtlYdd04RWjDHPP84F1B2+
Ul63BcQyDsoReDXX1Fd56v1swMU/y+d2oDK7wr0tc65QdRdQNT1qrPX9ZLlxSq+4kniUZXucrM+i
WvttnHpCwqZn7FnYFFIIjOhe1sO90N2YtvHtkJ2EbPsgY6hip5ZoEpFRSw3rw1S7D7g2fH4gMiCG
w9HSHzxm5kqv2AKgf7yw7kXmEWcZUjX0AoZC3vhttVafcyqZJEb4c+50rB0kGUeUv7Ui2dECeicK
OKfWmbuiT84Z946FJS0GCnbKF1hqpUqTqkoE2TqrS3ym5IMJWQz+H4fy0KVnGGrnk3VLOaxUmZPo
0Ad2BE4SUjWUxE7F6amoXtI0XjzA60rsZPmpmX9G4gMFtglzUs4VVfDvuNBZZw3clH2+entCSJ8A
rJvy20kNc8ZT3e7JGvuTNnAuLTwsBV2YbIkIs2DBRMnm42gRkRkjQAzbYQbJAgM8lUF+J2FFnH+1
ce9jGjFzu/PuFRQ/S8B4MtqDVdkLqMo9E086IEDuUKeV/V960XcB4gXFMRigYZzjPFH6uwVpLiex
Hii/Cgl8AxeIRX9VQcmrdCKbMtdE1eGZhNZKnjynVhQiZBz3EWVp7M6K12IzSpjwahyw2kI4MLxj
ODtxjtHjIVJ+4fq2uCZ0NCb/q97wl7iG1G2YkiEpFlhvw1D+EtfMOmsRrEfrq96EqMjTG0PfFokh
zRu/H0WfAKBUn5jRHYc/KQPvVEjP64YywfJYUuhTaMp5RVkte/lsuh170sgLYjJuRwdlhpK6shSt
SnPagDil0upseu/sek7IImbiIdqW1duTnNkIQCecYUPVH1ShPpH9XTVHS4iJy4kXs2w2GJTBGeEH
x/9faXQ/Mj56g8gd3+pJvrOgjBWso/glh4JJrw1XRrKpD7bAH0VGvFRvPaXk4P/8mhpmF7XXwCfZ
cSY+wHNzUxdnwEc7b0sxM62v8McgemWRvJRhG5ivNRdUeD1M016SvkLHWu3lNjN0len87PB0pStd
aVcCx5wRjHh2ta/ZvAhUpk6peZZUKkG2LFicAsKK4Vpd5ikMrYoFrf/cShRAYxpoCvOzFakNfHpB
8/aSzfoHdWvv6t6/0R70knC5Ag2aHFSDW/ixg9FDahq4o4mXr5xF9jhTwy2XOzTV+vuwXzLQxXOF
sXyQ72oxPxpKTBve38yp1yKqmiqa5yJCdgyN+QzCivd8DtGIgfrAnDvnkQy2taaLNLF8jRtsm/pM
42jl/iK5dptl7SAwKxDY8lCMYKPMMJCPY2c9zU7iduVu6LeZ255m5caPcvQvD/D/08uIL4iaYRI3
kbFx6n/rZWNSFZM0ifuX0axRZw++sfQeeYozORJu00Aco4JcV11/W5r01m5OISz3ZiUIMmM0hTBZ
dTWJ9xR6lUty92io5mPIp0eDvFaVnhTTlEH75bwOYMczZhoS19CDiHNaXRJHf5dVCszDLOgEKtRy
Jcw/Mw6bBtFko/nkTEcETCeo1njQfj0xS85aSmFMgyVNvep9c3vtAM6xSiQZ5LV3pSPRplSB3DbB
LB1lPbmkoxE5xW8ll+/mLSHHVE3hkANiArS9l1E6YuBwJ8C7RHkMXAAmLoA1LZiMS57GKltknLNZ
VLATHVx3MUyv1zNvpPCr8CmHAFmjhgJSetn+pHn26YKmZPwREto5fVAZtyiXCmPEDDsU0EDKGYoD
0wQRIGvIUbFjmm3PljL5O10eJcRMRtx1Op+7M0HbnJndmr+2UOVoDehwhOzvDVHDDiwFiFi5O3b5
FGxovWXaUX2MnSKDN5k4OBkdH1vmOIf5QTfzQNn3sBqEiMrcYGsBHVD0YQZrSok3cC1RUtmksa9u
RgSC4WKA1VEWxSvFz3I6VSDKhLS5CJsWVcseWPXxjsshKYMqRklhEKJ2bGSQb3vLpGVl8MYVU3yO
eY96yH45MhGXmB0+C39VYAX9Ez9jsvz/UYgOW3aOyZMEU6DpuB6vp0B/++8PuW6qf63SPOSShAtC
lXVLIsv9F1NDUyk8AW+5fC0ShpZW9PsTxliUocyFiwvdpORnxnbToZv+r3946bnJWay90oUOANxk
ypUc2zkjSTn6U427HB1LH8obc36C9yy8bvqLavaF9WyPqniOmmkAXA0rbLfLQQvFvMMBd7QolFXz
Kti+W2npJoH4R4DSn0/1x4YSFhQtt5p2vQufK+OBilBh7MrWc3SPkenECHFISFnztBonM5WOtdSE
woL4nucY+frxOF7zn8jL4Z5goQGUpF8Ek8zsoX2xNNDXyBrPpE6SvhigTsGfw3gW29rbEP00+cfz
BWu+lt+KOl6KIrvOPBD/w9d5Kzeurln0iVAFb1KABB3oKVJSgpJaErz3ePq7cGuSmWACJX36sCmQ
+PGZvddWRMg0sLs6LK1VdqkDuICxQV42MQ+beZsZ0lPSzGeYOEhSzwJ+cKMG3pi35zQIzvX3LmZR
md7h5hAvdaj7Szfs9Ag0GvFXmZBfyy7ZT+FPtiEPqCu3yaxsBMALDnswm1jUldYDiwz5mvSbT5YQ
CklWUU5G81JqXP3YYplYXmixzuY0nMjyFgav9mtPE5PDcCpEByHZVnp8T6BGuquEQ0o0K1sMSIdc
cG0CCitYrkyt3EQTVwEh411DAK910ioqeNqGKlOOYYNPPcKxTHbdnBzUCPeuQ3L0OvZDB0Q2T2MM
NhV8L2JPfGEtlzULfLIOp9BOmDw25LTIW9AcPFvfe04wlWpR4TESohWzhnCPdB+BWYw0G7ePOC/3
68H0x0OLiNagbrdb1CrmgJ2IYhAVxUss47coU+4lw97/Gdmm32RB1geTkZmC0uKXCJQLGOnz9DGY
PsoYCJuzzOQPZSkoCAISs9kAFNFs6y7YER1GNv0YMSTgkGxZx0N9c9AJu3GdbNC4oF+TtpIGPx4p
KJlDVfg7b+tq3RXOeZ6fsZ6s5LDaqgysLASOsXzRk4HBmsXp3VCa2S0gDjQ4KUzt75gySeEM6hKv
ntpj7qOp50E7lwz1sEzQ2ZWQVjniGv+E8uKMIlVSuDzq1GzF7NsIUROIA0ZcfEL1vFVEFH04zyiW
habYigAFg9ILZOPgwxQQFqMLo9rcdJvQsPVdcBwE5ZrG0cWy0pMpFx4d1hbtfWxg7WiYkdhexWBR
ZUIK0RT8NzBZNuxheeklviMBVr0uvkWzect2XsqubHYqxqRGcBc04Y3f6ilZxTEGaqXk5ds6WCjQ
R7sak7MJYJEmfiLnMUgLOq9wZ+WHkgQPgawo077ISbevZKKgmszDCuWhRE3eJn0+t+Wz/QsgqaHO
Uyp4JwNb6D4/9HF5SJPyEE46M6FDr0UHi/B4cZvQsUAIWknKNacwL0/5DTOtfVLQY7U+FKn+EOYr
I8L7Ke2kcl7PMUaXqNqYpeFGMYtHxMMSunUmNCkaxNyWCceksyacQxr5+JwaenNKc8nSCIMFxRMY
0sU/T6aKAJwq6PYasSotaZit5oOCI+RHD525+Uf0qQ6YZKoJ9dSIW+UgRPHaPGLG4GkAUWAFz43v
UVTuonLeCcAqZscijjabq52yT79Ynhxa4VVG7bVKehKGUhxBxmVmLRnUw9nUtJOYOajSJd/Lzcyz
suwA1WfThQcp9YHq/Ua0z6hhIxTwhhx5GYQ08TLO5jWIgjs36j2bfoJGQI0evqFgfSvjadOx6SwL
6yKtv6Zh3Epr5CaBM3/5FDYVUF+JcJuucJvMWk8ZPhIVvu3UrvtFTbKqy+kwCI+hgbE7icc8U+wO
l0BR8WzVzuZ3hZy8lFX+Dnia/tSG21JUKWT686yrZ000zxJgqhyzmHUwOvWQ8GUn0aGZs0P1sojM
ZD6K/FApmzdyDsiSc0f0tuRquz5ihYkH8AxngUkuee5P05JXgKQKCxequhGCEclGvQMDDZnQV+Wj
AOiikhNXvxr3roL5txcBKKRy6Ahx5Mhs2PquPjZpdrwakL7lCEGs7OmYQvEcVeaasEP/xsp7u8V8
bmk77Lg74QHmLEsxIjek11afCXZgfZTciYgA3mWE5wZpbRDgk2CJN0zHkH8iVO1mqPaGGe2HFlNC
0u3CY/vZSr5DE/zPh0ZR6ndxwQ2BGCvwU+jE8DTXANeNPCi3+heS8FYpglUZRsjRZLYWyrZWCBXy
RyZO7NA4MKyVZqwh4qyzlLgdIGIq70t4XLOY+DcBGa58HsDFNR3djHyOA0YSOKcLJxmCbckCOEkc
ARg8eyO8W8M32SNpv4/Edt+MZBzwfGPMPIJt0D6gbFMXo9cuFZxMvxnkT01MPbxAYpef87w/6cDv
xhkjtZ7OBNtRRK3yAkEWs/cWTVkxA367Q9+O9GuN7Yl1hT1+NK/Maq/4wxPTP5J5dERWArXesP7Y
4bHFVHo42gtTLx9RuWu7/7/AkixRW0qo/2XbMiiwFJ22SEEEqvxfG7RShqJcqan6hQV9qPAyQrkE
+6Z/xg1oQdbuYGBTzrYW+00Vt56QsGnHrSTtrcgD9ApFrpSzVUCYZyTtcZar6abtJK8KlpzfGO6y
eO3fQ2ve4LBn/NlMrA6YfZKRc5qYN1pLUG57g/OyjglMj5n5Fr9GC+ai+LXQd5BZ6h/Lwtaq7qRy
iIvIns1ZO3cphzrIA/2dqCsHr0aISSMwXNi2rgUUJGe5m8PSIWRzkyRg/zncRE61In35vyxBitD3
tJ5n9t8sY7QK7YmpS4hQUENAshmZk2G3VAGfFJUOU3l0JSj+uYcqe1sXPG0GHC0Bfxn0iQivJHMD
keBa465xHRlprZVAWCsoTLHASIhMfYWuXvmRUBiKJJvp/mti7JrI08ZkHzBrHC7rZsI1A+8ifLST
20zxBl/8RiItUhWPIl8v5V3AYS4GK9W6F6ZwkKpjG71JIztG5tkqYWW4LGR665IzPtOhcbJ9rqlF
qocm6Q4QKFw/pp0h/9HQEiWf9OCM/Y+qgHvXtMhN6vdh+ol5Q2wFCpbqAEghqRyVKDciTmyt44kn
o+z+k0iXG8RjpJl3pY4furQhHdkbu8nTkJqoLNpBPa4GYnmzyPZRVEEmOsU7nbocAaEVa5yYSI8p
zSFxAsqKPkWU7onPziHAowuh+s64PUFTaZjUvtG9gqM8rCrpMSTZTkmIjpc+yg4IYblWu6+Y2U2l
kQAmMrru91PMdo4AWj84zASk6N2XoSXghlnD8V2eAE31to7Ni8U2abX4C4W1O6jhsQ+7I5rFfxIV
TichHgeFQqBvwVWM2m9Lym+lWd/04jcy3nvSQLEp5xNqmEtLvqnpr8XSRMXHuBNyGnUzI92C5Jd3
tlNqJpHAYG0mwj4VXrIxHTC1u1FBasfsP4kZ9JJ+mYtrQHGRcSjpAdTqlLWeHov3tCd4prGH8idT
gn0drrsUMfQyse+3FZoMkRh5F4l6iYakJqNRLSO7sJXJtUbtZEzxjVVmEFwNamAumTAcYi4H+5g+
1XYFW1LWnzZ5H5LyT+tfuAx0JhiaO0zlvhqiA5vKA6kjRn8bp/buo7Id0aA2s/EA/wpMBMwUN6Fa
ewLC+kBQ923gH3q++WZC7GI+uFPOgqkwThPr8ilPL5kgXvgaReXP1ED3pccwtipLJNSGBRozVoHw
39dt0jiddBWM4KxP2pl/ibU1od4z+6NPucNGRKh8U56qP1XaC0q7FlpEaI8eSaasumn1Lmo0gZVx
FrSOlS8Zy/BorbuSmSDbp5M/neuuWsBDJwH3oGXNZyMZzoUdRE4YEtDd0JIj+AGWhiTDfgcldC5U
6ZwSG6EfjSRneF6dinpgTrEOkhStyS2VlFUv2zrLVt+89KsqGQlkGK9dXF7R2KkiRhAIbwjOhR3M
opVBETmz/kn9M3e4ZqWuPBEK8uVjkOqXpEZuVKIRUtKbtZycD/BKfM5yfOwxEkakTnYtEsp0q6qQ
GXPDrcJrif0ZIJ9JvViJClUDD3mLCf/0JuZ3v3JCI7TLS6k9y4FGvgKczDDY9AABwdgnWrdKj7pe
4C96oyMO0v2UvFTyoGsIBW4ZfB1hTVoR0l/+hM5qInoukt1a/xbLGj4bXLFI24z5hzzH+6Z8JtLV
FIFGGnQRQNWVQCMhK9/WJtuVE9G40ArhDwbavuDJ0fLp48oOiz2836zD6wZVfLE6sL2DGa+Z4U5X
x10ANKvNcM8Rl638s8LbZPl4RNHJzYS4c8j3/JTUxbKrctxXS6Q7E5f00aj1XTPQWcdfY5FfJeMG
7MXQdPR3xJAo7b2x+nsqfLF2cyaO93pigseWw9BvgZUAyAZJmh/kfB0yYhVGiaOJY+FfqfPGs70C
xrAy8m1uxNuQEjkJ1U2fOaEYr9Vq4LxtHlnV3YypvsCN4/6HMtlibVpigxFGC8hrY9RzC/i0Osbq
j08APfRvNKcFWgaTti6nSteF5lrJez0R75zQyfSp9Ehm8Snisc/hwUl8lecIOpa2WOYmQr5LO+Rw
mpXgvipHrAb8yn18s7DIChaLNe3R99ojlYYH1Nq7lXhGfR1MEeUPbLkDGxZXEaRTGHUkeSDem4/+
7LMpcoSIz4hxld1BJizIok/n0J0IbVl+1ObJvESb5bs2uy2YSyb7waUd8hMdijdMqV0wJ0/1fCca
7/nIZIkzQFnE5+27Ws0vS41vcoKR1X9opNTdSmbsGCrE4QtOxrrtQJqmDa0skT6WM8b+o+jEe23G
eB2W8GjS49Jdx1qN5U2r/YVWbBeNcKqC6JS3mMqttcowM16yHiNaCY2L7ww4RXYjqO6erFnAqMoY
rhKJgqBtkP7+odHmsjB3Vj46sEyRHh1SVQVmeKMc3PsMnwWgt0z5SbghUwZ/TX4f1KtPvgT5DSl/
OPgJfZm/9vcicDfoYxGXwtRd0KNGdIu1tcxRIrR8952cUM+koAhEbxVu8IMCS8YXid6GbL7qH99a
Xbo2qbYHoBF9BbgqlQlBzZcPNdLc5D4b9bWRF/u0YkWHLVp5IqM98sI1txcoqiRbFTSAA3F1f5Ul
HwtMLtl8RrU75snBRI4NnA1gZSBSsUO25HYdR5gjun4Y35u/yX9F8bCJvsI+PglAb9p9xHuotXrL
fWlrDdMTer881wCO3juNaMr+3tfynRlQxBHYeml9DACuEhhga+a3zNMqrh++hcVIJzMJdumw2DU0
Vo7SRoEzFX1hqt+VMKKyIdv1xP4O2b5aBtIJN9kMZacGBudZDKGCCk3QxIomRfrLyotCBJAl8Fqd
rR0BH13M+OcrawPkzCjgDBc6iTYSNPUHOzLD6cSK/6qM0Sahoy1JEe1ahJ8up7oKqrNiVjghO0gH
JvoMIsioTgRr2/u2YhC0LCPJ2nBtSL/0PUpCr0ImJEF3EJtnle7K/DMHBURcJA7GkoAhFOQKNaDB
Mn3ziST6qsirJsoOgsr+iW8PgggGA3Pi4XChL91EEEMV/7ygUNIXu9S9FBD9eUaRh4tOYQ3LOmoc
eMi/1zo8qfqZVKfkBgP7bgolUk47mW110IDv5Icog3PDRHLSHmjDB58IhmxPgum+4EqNKTYVATX6
dKDtaN+tRnvGqfaWLpcyB/+ajVDb2BcGRwHHgt8Le6tIDhpTDVG+VvOnwDhxm1elHYc0+1ThIdCC
gk1xG6IP47NH2U2tAKUc5plZE9XV4A6diJz7iBXZ9hnYVEZyhRIZiQMaC90bLcEl+90gyz4mE/ZM
CZf1ihdKpiecZ5fXN41x1zDMSBe/I5ej5dSwSMK2yPZiGqmriDwJql+LEmuLpPJ6E/mgHx1mdGnP
3uKLPGbbMA8ZqaqbxMLvNoJ6xdUztHdcCQ/N3NTqj6owBBImaGzndIAwOITvsqC82rR5pdaubtd+
Vh6qoDzSdHmVWqxlcbbPofI7TAJb33f4lEMceygoPXKneF4tiQ2bAsWUgmReRVu/3DR/lQioYHJH
nYkAgL5SvkFZBzPstqG4GUV505FIu4mpB2LlqfnZVQ/bK1VkEUkI+XG2am4IL1oT9hL1gmm8Fxj+
JITu2bjKtPZtmrqHXsZ3M/DZxOPWhLQwyRSi/haWqKQ9q1vuv+X6Ty6cQf7FBvJx1AueEZawV8mP
B/ln4CVpqauoIucUySTimb5jze7gPZmts06F3ryL0kemMI/gcTZQPlWmI85kvaH1zAkUQS6UB+J/
z40CN5EwMIdi7Qb1a8kGEAiBIwkaWS6jbi4Eq3CmGyXSNTDnqzyWWZcgiM9JB2T4yiOIthVitT9/
UVsXM9bkpNkU5iki59H3vdKaHZhocN4+hwTCeeqSLMGnsWRfRUAskRwQXdYqK2aYHg60CdpiHo68
l4LSRdhNvrTP/Bc1g7keVMAA3XgUmGcKgHi7a2z1N9o2QU88CbVXidpL9XWvKk8KKmXTmFYyhUWU
iV60CJfET+KvDFyCPM2KjKfZZZ7iR8RHEnfzNZHSixw5KeCoO/bQe5w2N7W0LlXIKgBMBbiokkGV
jjhdtsCz23NzJWz3KGNUID+tsd6jFqkrT9qhxUaORhMKcx6KJLs7hmE5ZbVFlr0JRLpBMjoMvn1o
duDKuoQ1uCKedkylE9GJBn36pqw+VDJ0xCf9NTAet42/8sk6AdU9NuHojRK3vrU9s0beDf0nOIoO
XSKygbm+El+0oSIv+JWNHqO7cpUZrgpZuNWRm0JnKTXdUVUUsqbvKpHo6hNg+9Jftz8hEs4FzHeh
1aAT6GwxRbbj9AWkk46hQKY6JQ+KgGpFsoYXovZnPHMxjPcxnaj0gD01qyjtd4koO6PqDeVhFsVD
NWj7coig7/OpelI8rVqzWCX9SNKDPeGuLEvy8LJoPZTFuiG0WE7Q769rE1TbT90gmmFFrbXv+p6S
JC0hjn71zTaqfprGLeinTcAvhPPED5M70lRVUgi92LAeFu12+VMp2X4szg1x31083Rosuj1EzIal
tAbKz6Uy3QxMSNj5bpdB+J6+h8e2lhQuYSQ0LJVGUlP8YqBXqyRil2QoBb7Dmso++Nkvtwi+pQpL
nvJTDy+Av1v2Q1TPmYxFAFgWpA48N2xJQC0xKh+YqkHEDUCAmi4xRQDkBwDy+mwhJNuIk76LcGhV
ibYPWHENwyqj9ovjN4Vg9gSeU9uxQMPboOP+ylmFKMiHcYKVBfNh5ovg8ncZnpoJBOVUIRJC4tt6
VRutUovuxkWGMFbTew7P+Z8EkgWlpEiHHoeHeJlOflVtSCdt041UxW8a9F7ClKET1rpQcoMxrnIC
LNAxinh+2veRirJOkNT5J6GT16Evb8VkFwYn0szR6e1m0r0iyxk017DaQ0d+OgFkfFa54pmT8cQa
bjcCklLhimOpuwVJfI9k5EXBxqpjkoB5cP4pmX/QRxgRsRebRL2KiM/LZ0a5xNMJlda2EUmIo3Kk
gCwLOqUQQzwZU4hDcm6ACmHIjGcmUY686SNr+LAftzGobCACxHmZjc1FEmqBJxEWIAFzj4IWbW7w
L5juVIBzjCpW69dZwaVkDxmfSLhpij+1/Q6EflvWx/QhCOY6GAFedrd5Eq6R7k600+xSkt3Qadcx
stYta2juPis1DlnzbMwVD7Hd0DKOawFLN8gcsrUpL2E6IswMJGSpE6De9oEJ17WC38NVYBFFKgJD
hUeGReguSapsOfU0IbNYBDCM/U4MNngphmpkw/jrl4z2gXQTvKMfdLQeml68B+NXcptS+cCytOJ7
+d5M8xFn9RGjv1dnxoFEbfhpB1niom4V40dI3wgy+hFn1Lbs/Zm7yKjeuX4FeGZCfcyyXfnpHt1p
KInPLjzKE820lj1H4bh0HVyWGWsel4qE8qgUTmLPKcsSclp0dW5WsBXRA/KyNwIPvFiDQgrkfGxW
QvCdmEigILy0+0TU3hUr/eDd2or/lfSGPeQbNioiZZrIqCxtzSOz0uJs9DzVDdFOsPStsoEAT8U4
G8Vw1thU0r4EvuZQa9Lv77kAUmQvW1M1fSnJ2zBGOErY9t2YjmyWQ7KwnBTRZ3XDIbfVSBOrF+Ry
u8O+WV+Xm1DgJ5rXNbIORE+oalClpce21jzy6pGAhZ44fg3mey4ce4DmRufQXhRZsiq+AAYTmHbw
h8zGJjmqybkb1PvYyHeq8tmqTj75bsunow/psUCMT+mfNbYW4agqxG1V4QosiKOXFtcDw4IePsq/
cRIcXPPogZtLtl44z+HRmLLTIr1rkh3G4l0nZu6cXaOs3A8hUsfVBHGrbF6T8pFDHRA6fHKcSuWw
6YVyMzHqqLKXUZ77kQcnQzH4AtlnOwu4QjciQsROIb4QKbiE1V4JunXFN1nnm5zyTfbNA7c14SU8
j9jC0wKdNeBPSs37l3fwLxiZ9P07AgvDYjJ2VMjnIy0c1YvTmBpEwWvNLZ0nbxXAYYE2zUhdVUAf
rIOtj/OrUn4YEMU1d8JXYRZ/jXSMUfmeOAtqXopNjzUT8YpnvXPkeFdNn1kXrc3a1ZGjmkyk6L8w
ZR4sZl9BH5ChR6/YS/b7xLBjiOEJFDy8dMHJRIFvVEHg79QhvYmDIwXWcYLV0ZUn02Q8xwlk8rMc
kXPkShxBrZ9sFI6gnpAxH390QwhdzkiMvEFyI4r6pyIFqZmeBCTdRYa+jUtCIjz/PXGw1Zek6WvU
LFH1CLPpDsAyo4IR1Vs1W9e2h8fshLCiDeJpG/yzdQjK1Nj5Ssy4DGaJNjLm7jkvyHoYWoesogoK
ek/PDMpFZd8esyA1Kp4cFuaqgL1/ThS5dvJ1cd23If5oXBURVDjMEFNfgCgAdq9EOx8oo7zP5be0
St0ZqSWqR2BhNQR1CV0wuswGtBU41ukflKazLNjEK9VEqwpqeWoTER267AmzfICQKCR4B2KyvPK9
jn87yPJDHRIdwvQ6kaRTkSYkdZ7YCjKVzSvfi0MgC8Zd4emBLFyI7zOqfawAVtCdmXpbtyKKCJDA
e62cRrU80CMPHM8DhmGhORE+sg8gqBofiIPKmZWGdaPfUM/EmV1jzbrUnX42kx6OJlDr8afMSWqz
1fx7MNmjaJIbVF+sQEedbhOURfyjRsUbeK8uTK5xvUEkYpHFpQ6kJKwSsSbFE+E95F2NJI5wspfC
a2dMPx25Pv74kCymnuD4cbsZ/qNyHmrBBMCbJeMYd+MpFj6Eb6N9DQ1yKjhGeb3XukNvfcJvKU08
nlVFN7b6zqTFfvwTJHRyYmMTp9MlNPf/phQjxrW/zNKrwBWcpSukF838EWdnCzFsaAZ2B9SzfdCQ
i8XdctWvjlQz9nqjz9BPZ51GkDmSXIH1ZPBIFZvxZnVAwIblxPNL+TDGBkNg4sPWqpOp+7SAdilp
XprGx8bUT2PHSZgzbySXrlEUQGhLWIKyA9VN2YYUc+UPKBWZIoy6q/k8aedgU5VfM8IcoQBzlR0n
0qzMWHjWivksQcYw3N2FKmEHgy3VC58R239OayOV2zHgJEaUboRnw/inN/+CLdOGTwAIZ9lsTgH5
GMG4tDsnza1OssjXpTwee0Z7JNC0u8IkRYtnlBzeYloztD485cKjmL4mIu8lGa3JOucrF+g5/iL2
HIUd/2jSbywwRLaH2jqLWnANCusaFfKteFoc6234JeAQRvjJMo+bnhlhEElU8vmR5j2Fp9ukIgcJ
fFs581DsTMDfGQLK2bIKYasEGDRkttiQFR/eWo1TlNmM+lPKEqQFbTPz4FEAAyGaN+hOebCY/Rch
dwyyeIF1Q39rpYUbh+sBFGjFTJ35c7EsNeazOqyahggi1njAi3OGCPxJzYhU7ZHdZNOJMzQy4Nap
zzxHmNZqB7HmI0pf5eyWBdTQRLgAV2HUZArFM2XVk1sO+5TlzF1UDrkPBpwl8p7Snoyh2BHYjwUB
rA1+MpgbgqiB3F1LLrVlKbbvfae/RgIqzk0MXBXvBSbMHXySXSCdKdfFPy1+G5LyTZ94USnsPbrx
LtIuWpMcFvAgRdRSMVZidebTDapfkZFCVA8QRAlt70235lO2nA7Fk0CPrhxaC22IhryKWR9kn3SF
I57HWNGvGgQmvkovmqyGv8mJ4nAT6tz3412453BBVsuuZ+Y7of68g7up+WVQ78WI/3g41MgV5ea7
aG+Nla4YN/vSg6V2oweEcxvX2T9Oimq3FbsVxaGSbXk6GQSBEkhfEyjwYhrd0YywrBTRFlkKT9Te
AiG1ByPnyMUPW63ObJw+ypy8uia8R1yIwVqN2q3BFts/CuxctCJwggrV4K3IfwmVcla4OqpAuqIF
63PAh79qpG6bYRVYd3OE4cz0gAQpdUn6C2/4etfjMjXRzsDAwWUIAml7TBNa5WeWf2HtYIvlt7VO
YoPFRSWKknX/V4AGQsImj/nFLmhhVNBkR5kQQj1llLYpJuAb1rC2uFY7taqoYn8Iey2vMW+7q9n1
HmfUrgVdk2QdQ1Zm4Le2bC8rPoOARI8hP7RY2nU78V8Jyw56NJ3MNZO7bawcWu/+LQxv6DhKbaSj
fAAMjT8nSDzeiGWupXULU8pK6NdHET8GQVHjdBp9NNTxji0r436ZYQhr7xbzBrQH6Zlq9GeMo8gJ
GvYDnVmtMvayQO9ptqR/syqvaQYF9R+x40u317BKsuwZlRpBNBKykJaldflIQWjHE/bwK+VuRJlR
/ETxTrMr/hemKxGSPqs4LP9QCkkk9lLAJsY6+FplEdvQGv+T/BtPCXfqXS/5FDAZztbRqCdQN3dJ
Bu8ELgJqjqsymonlpxlveRuATmKmRNOpGD/lJeFaRel/NfOLHG+XT2WQ9rxTUXpwxXxGK4G0YSWU
tPpKUAXXBH3DLjH1UILUdHndpeG/tKybCmZM0wkhhQVc870iwxGri74dZM31g2HDFwErvK3ZJEGt
ANnw/7NbkgjKwymfc10mKg9wAgEiFTAuucEgUocI7pqfU/Qa9OGK/aJ+r6KFDbIH7hoOL14jJdYn
brVtyt8nIj7yRIU5SvdF2sEEo2S4cIKwezS/JvHDChti52W7KJ55QTAsarS2smvynl8ZUmrqhTY/
k/DYEqBGMAB1z1oRPhXgBaFpD3utrlhCyttOULbBE+oXOZwGQvPl14qlp/5pEeRZkDvDi+lMxg5C
/1KPaU+pFNyoHBNpPgUCaxr+f+2OwkFapHEAAXLFOc7nknLIENpVWl7BeTFYuBMGAGXDHSMPrX7B
d48PD/DRUy8UJsp2yLsKUS0jvGLZXjfEFJMAegjLK+ne1As8o9GZ/UvQnurV92BdyKipRh42GsXU
GzKMOPocc2yHC+Npm/SL0wBL/D/GcxqBjjKTHsNR03rVyiBhvVq5yca9ni5l9Y6RhFeuoSDZGVIu
XXWEaabXA8oE17FhXjZgrlDWdfWOZEWSXh3kFxKEgpdonIg+7ldG86Ez/yTtMib0sMSGjru7uUgY
JZdF5koemj1/VzdODVTUGoePuKfcx1RFLBsBqqEX9QTJEN63/Ou6+ZKVI+ydlYF3S0N2/AT1IBtU
iquUnCfyWmpWnJpxLrscvfdeAf3lAz3dtx8BE8mJt6e3b511af1PvcH5K8DsXGXiNfQS9T2WfgPr
xa+u1ftZfILbAVqUS9mqsS6K+DukEROkPd5mzD/Jn8wvbrTOYepXlrgc/PFasedxpKs4julHrzA+
tUH/Vdg2FsWOvuWrHrwl8RJQdIUyYx7z/mWkHzXrqRr5GZ+PpDnz2bRIL8xJM5T4OvAnER8Z/+TY
3yVeU4eq1mqTzVaZuUtCZUdpOTkmFRj/Nh8aLOjBuK+E0DMyL8FFC5hGixiw3tXsMtXIRFCOks1U
bhSeoTS0+ZuPvyRL/grQbc8JY5R8BAJkMhF4keTglhV7GWxJUIw7x0iL3TB4Fn/W6AI3dcDDjKy8
bpuLh3HY63xcOQb0rI/ZP6drAWuWWDud+DWUG+5yXl2I6A7P80/R/s7hpRK5JE7T/YgVp535G5Qv
Zecja2waqD9rRbpX2y7vudTo6B7Rdy9VhHxxtCZOgUBv0K8q/3VCsGXCRBhKXE3M1g1OP1x5wCJZ
KxMepw4WU1iGE7Q/YKnayyHur0J31WsMtdIqz72SI7cIGQ7v8uhCUI49wNg4hD3Qf3n67jrX8toJ
E+5AATKLJ6jYs/yqS83xi3WuXnhxMErdmG4r/fpfUnhzEawb1D2Qr7ZEIM1GnxJbjlDJ0Q8Fe8lk
fiDUl3rcRMpTNhNPxAWI/dKTxMzTyQ0Tm22DMCUTzkUiIkhCv8pYYK3k2DIFYyOL48aguNkzE5P7
AVonYgZLpuFHIxexp0m4gEp0gQpzRYEwSrd4XRT1o2iqN3ximTJs71G1b0uejQapLDiOEmBWC2MY
Jgco/zyBFDVB/6CF0z9LVX419ct8kYXutXl/9Jd53j+DkGEB+3Zdr9E6McIQ9XVNwzG1TtejTRup
cOODbAelcigbhP6j4EgpkYjcZoGi7kQCNNIsuutd9Gg69SE3kOA1J4Wkm46PBQSlsxEkkACtkkIa
JyxFM0PEgJUxzveSHu/guK7TAY/du6G7Iy5Ik5gB8GFrET0pMRe6zE2zlY4qqa5zCZQL/o1R4VhF
gWrkrtjPbgJ6ZE6KjXxoQJ7yblopedA7kNhrrEAX5GZJKIq8oZgo+20dTFtDGAnFG7ZC1m+7bwnI
t8E0UYc1ooIk9Z1Mws9jCiurOyagq7DYjeTnJsC3I3gciRW5Ca5BYmC58xZsHsGImZZCyuip6YMt
IhWMiJbwOQ/KKt5hK8FAjZwtx9fEJnXZARl6t1EW1n+KwiO2+HYhsbV2UKtZZAZ7nR+jNEFJKnDR
jnpXupPFNp2hfvwTIGS2MEwElbVp6Tz8/X8HMYj4ejcn4RDGb66Eq9lrqJIsib94ADUp4SkMXAAn
lxn7DTRlLefdRiu9snYlFzmORacNtTcW2G9ZdRnhDSNX9Y9ZgDdLrg6Wfyz8e8rqFIEmVXymUVHx
vEBkxrROm08G+2mTvNWSqylpW1X5qL4aKfNCmSEaA0u5y3YTfAvcfkK9UtV2o8cjzVpeFLbPlJfh
JZtvZImEfYYfQrfvJM4qCaH2ceGKlCQS4xD9s/Sf9AcQVMvSFq+/9jtm8yUSQ+waBwnzW3ELOS5R
DA/KtR2YJyng6bYo10VzldQXH2Pbs544HQFSIh9bWqpyDqEDkEpf/Yel81iOFF2D6BMRgTdbCqqg
vJNK0oZQq9V473n6e5i4izEx062WKPj5TOZJ4jQKN2ySY9prxMXZSRZQQ9rM8dH02w1gX5BZhKo1
QvQeLmv3FQrxI6+u4vBd0TE1K/1SXsWKbSmxnNxMyHpzVnI6EsbMoP5Cvzg4H+rc7ZA7juAeeuFa
I1Usx7dIOQbyU2UChLCAqNUozO0wOIeVdjMa4wZI6KalzU1XPpkEypl0VXFND9Y5B/kYCfeKNVjN
vJPaKGJVVpoaskp83WwVvukhbdVCKPrArCrM2b7qYt8QjzrTWoHQo0F0akCzSlm4Kdm1JpYMfUNr
2iTKpVeSt3CiDSzvInjhYrqAj31IovaInCi37EAV3RBsfiJXmIFC+DmbBal2x1JyIvM2GvYdpim9
IpQlIOgE63mEsLQkq3QjC74Ot053FM5lOGam8S7SOq/BHvQtnPzlEY3ZIZ3IAP3XQfkeUt1Vc+K7
FKyHweIjFmJDAualUXjeALbwRxC8sZMS0htgUmYtIsNBclR5M17FQN1JASaQMsHbovgFz1yKyEf1
G+W7zuONJTI7Fz7zBWIoSQwPo5TsFmB8FR5UJVrvqyiqd1TKVbPDI1MQliINNmSUA30g+bU2M8x/
waA8ozJ6mBIFhkjivGGcyZ2EVlwSD/DO0xXDRSh3miHvytwjxeK9uRYdqaEXai039eQmJbUL5Qxg
WEawKi98PqYRcUKQbwiFEuaDUkeknHX7OlKRA7MyIDKqq+DRT7sMJi3LD6E5iSwETHnXlax28RmC
i4sbIu4GBPzFPu/edSZYi+mzFzGCP2NYI6RDH39O/otDLHHNH1UGK72Oyc36ijbpoSq2KT8Go2Oe
0bcFsBMaRkKJD+PQsC98l3llCyA7YLqLyh4YL/48k9TPjlMupAl/ZxOXydCKnKTKSIJll6uMhxxh
0YyfrtuLU4k120GRvy+/qksbPYLwY+QnyEXG3NWqGunG4NAL8SFuNgXCsCY69+A8Jk5Z3ElB5CPr
7FVUBRydGWPoGpgzjyjaBmDBR3OXPQcgsuZySWsyQ1XWwXjvq9wbrEszQrplh2hOhHgiI6P3FxBa
jxjhVlnRfK9DxGgBfPyeR5HQ7YDmjsCtIXbSAlKqExSEJbb9abGaI0otHFlwcAZylLruaU5Ej0nS
obdgT5Yqa6/00j1gcnhdonlxdkDWGRrI/DUWhPl2kiuvJk9SAqIVcvzFJmmQJNGCWwLNpeJX0o90
ryPAjPHdaqQ36MzPPKX0v6s4IDSgnz11zYiCaTagD4hOCYplrPBOM49Sjc0SstvWfFHhHc/xRNNa
tI7SwpAVoIkRUmOgpUUCf9Y7wqV7buB9G0y+iZyG89FkIDSOMbyy3OeMzKP8sAj6nh0j8j9GWqvJ
3tOSzM9bMuMYxXTzerEngCID8wYD6XUEabPlDEwj7ql6o4CSENY3IYMUkMEGstXmYKAUJ71Pi/q9
XgHbi7NTsfbDyT4sz1q1XlxvkZwpLq6ant8QMdmhMF6DYH3ScNMy59Qj8iWlG2qgIc8erajf+3K+
52xO2+ofQd+aqFzgJ9M3H1kSihylVnob4+k2FMotr7WbELJFZ8uWXHVNu4S8r1LWZTPlSHvscbkq
tDpT7QN2jYqJnbGOPHqnqdJRbIPj2AXHtg+OAnTZBIBtB/xRw5I4KdHRAkvP24JZwGQS18jJCWsb
CMhxJusOAR3TV8hMU2r6qZwjSmv3yyTuQ0IlswEVnb4f3Yp9FYIebWLszhgtHM29Thjf6PQ47lGJ
B+QWhST31vjTdXzq2WPqgaQnvlBzRVHkzMI1+a8hb1XKotL0iKnwgRM6atjYWWb6A0NPC6WchHF3
wLjLHlhm/24E4QMdDc/0tBLiCW4uxLs8Y5ImRJmmpKYo5b5Xg4jZPaGUZHO0XjAp2xRpX3luNGkT
UQGTOrErOE+HvkVNcBxZQdXAsCTTUyOcbeN9Su+xomwFQpAV7p+WkIIx2+m/RkseCuQ5aRn+C9mO
SRbA8glLq98uDPqzrrEVOWB3v7XiT+Bp+vLs7wOMl6aUd1hySCWC/12bbDZjz9LcGZs2GuC4236F
zQLQuMbNJq7S4/adgdEWOV9w6boPFCoykbl1cKXY34wrPSwhvRnF0yNr3TSCZygjDuCC11zwMFU9
Y/VtVPl/uvUenUMROWLc7BIF9RBiKMat5MJf2SNF1aeM9FRCG2ABJx6AE09lf2IOnrGAqyN+IEfr
4IlpCCt+yqk9kA7tjIZ+oriRJs1HAnfAXITEMTwQj+UFOtrGr26GOpa/amY8ybYciB+cZZZkdFxK
StelO9Y2HKxd3X5HRupMj4h0SMoHQtDI/04bp6YwCAvTEfOU2JrONS0R8B+bWT7lTVYmW17RWNhh
xc/iFl/ftlybEVYBkg7PIUKNCwql+pwOopI4iOg3RUU7TcD6IdNdCDuLcYl7VrzrYIrXRIAeGvYS
fCJ1jZWKvTJgsoAhYqB/QE44Bmve7EGx9H2cLXs5qPZJx1GvgNzZp5pyXGrEkECVZ23PVN1vNclD
6urzOOPTUA4FmeDEZTcXxnjorHOoKrLUekspe3IUMpAs/RIKuCTPfsvYqsglVIyksQE3KTFhJGQj
9OH0FljF21SozySLnzIgt5avvi5X0Vq21N4Virj4VCiao0JNKUaKJkZlnNsixKImvo+EtpbXMZL3
LasEVHfujLyrJU9ZI2MHXnBegA9qfkoCSvsBKyptU1DioiE4/D+5HRbN6irM7aWOFoDk2zDnj6sN
nCfjPrKK/VjPh+HRDCkpIujI+5n6MX1YdI+x1L418GJCFl+5QrIQduZO+c4Rzy4CXfp0mFhcm8ED
GXtLurKUjWy164uo5hcCqBKCUwJShRuvh5M3B0dLb44xANUielRNcZtZOQ0JmJKoOVW1M+E8XPoG
1jDwyZpolWQdfByRPInLTUHQk/5iTDFQFMmAPEwKUZ3VN/nmGYu60hJ3I8WXNeHAT+rdeDZbZGDS
yNiOlTbquXBXkQA5r8AyncQQWKRv4sweWxocxbohVdupMzoC5RAASGvgJjUC49ryZmbjrVk3exjB
2eknFpqd1Vzp9Cx+x7y7WR+W1NhIe9L0ZSIUD1sqasENbi3bzY6kY5DA690ZIb0VeWCj7yoSrvNE
SBsaMCqDaBJR/9aHVP3sQP7oAYuzoPBLhZW+cacas5CtINdCUZEgfTdEzSmrQzwD+sAoqsQQQTCK
arlKEiR4MN77HY8ZUpu4Z5wmf4kW0fCj26uxKwLg77FdhhFtqExRPaKus6hPRQfLkfnPrKZr0o2X
+RvNfUtmUqvSQdxkffbUoICpya4XuApyRmIJKsk6T2FKChZqQ4d1oIXmf8CW855T3FhYyLIrywE3
1YAAB3tZi05M7/Eq7SoNjd2iucBBUxZdPVyohS3XmvZYv+NKwlzlN0d02Spr96YO0QJuGiQEAn8N
aE5zYfJnNOoTl0LDUmDRss0SE5TNxJOl82RFkeKJaCaySqSoyNyCA4cIXnI9eSu4VffBNo1w3NWO
giA0lmYP4g7Cp+EDveJJoPWT4+kqt+1pCvm+uqvJwaKi5Bi4BxD/dMFFz7qrMvHJCZtuSlAErcXP
eG6t6Iz0iT3ihLZODZ0viiBN/0nw7pUQ5Efr3FMxEi+9GH/K9cXamMQnmkh8GeGXds9GL0Zi1oTj
+zim79WqLJJO8b3v/7QhQyz+rwbNaYGn0dwIfL1iK8Ds0O8hS3t1xYfR/ijsBVoLn0F7WpJ7z7sT
fCRNxD1uWJgGgIvPSancpHy5CaZfoI4JTE7HJt5/JVQ6KPv6d8zCl37ZxIZ26YK33NTZ/ENA1PST
gjBZ25bxcigwDi8zVRwwU/IT6Fmk2NHm/hhWJGJFJN4KDhlD2M5kdyJPJpuYW7EX+tPADs719J4x
bEFiPKAL0C5aA8mtlljPqAe0YQSEzgSEtr9JJB0H3eCnebU60/EWzoNpTyyOSx20muiBsnEw2M0M
aGTtKo43sc92+bj6moPtIijbsdyqRn+iAVToLqcVyaEQKXnRrWln9SMgy0OrlnuVJNmBPQoiuQwY
hOlmsezpiAH25kCYg8CSLghdmXo/ZrMBd7ahi1FNXiTdSdHHEw5f7EEeA1RPg41bERJbqfAM9AtF
0aUXPMZ4EnZdXiuhfuh4pu4ifSk+ab8b/lYkxBlwNJQANpmB9OeZQTjpDDYDM0jp7nfAj5slB62v
9rOxU4Fa7PlRTqWBSVEBnnLK7CXZzFJ7z9ckgxGP2p8Sv7ksXJuElmKrY6OHtZYtWym3xek/84qT
oZMU/s5L7Ec5PiCe1arYZ0TMovNHt4E+hJioWxCxlmRFppv7iPpam4cTTskmItbzO1IxpVw72AqW
wbVmWiuULzE2MIBg3lIGtzAshD+giGYfdWwy1G7FviOW3gXpTkImutjyNpeUVsa1nrTNgFl5YAeG
JZsqq50gtb5HWs8LEHSloR5iphRoSChP8nOuArHuah6C+FY8ZsjYQ2mh2TjOZJo0xj4JJWj8C4IQ
8ZyEtYOmzmFSTIa5kEZvVUuCrr5FsGr7iLr9REbixpVouBJStNWMJ/lQUqbjv/6UC3Lg4Laul41v
TQInw5KG2fNmDLHzyWe9f4aG4RTpQr9EkuafxkuSCO9AzrDwnOnclW7Cp1ILPwLDbO43ucoY/uEX
/x4RlrVYDdx0Lrf6cQbgRW9mdrNb0ZulmkXDZTMVQYK1ka8rlxpGcJ/3cBhgsXuYR9B8vHfTnT+D
HDGrmdzeKtya30g76ggjzZ+nwPyTBcBi7Cb53cFyjQhRW5E1dvzbadQMYI/DEPsq8h6zrnd9iwMC
umRavuX8opFpe0uka7EpsegWY8PLgIdDpOaFT8vxYRMn6ZkrOxpUb+1PkOOIq6F9NOyGSis8YBtC
1bEtJ4THvRvovvhZcNsUA3Z38MxGaxeC5i7nMZyPA7s1iJFXatUrHjmpxUwUbuM8fkMy8t7k4Wth
utx5+tR7sHtlkldniTZK2asTk1eWOSEbKLgjvW+OohtEx4CdQpddpHsPWU0wtg0pF7lE5EReetJZ
A9CqMyQrxp/afE/wmksRfD89djtTdSqL/Ra6pn1bZ47GFHfsOYhHe57OfHaN+GRiUkvcedMWf4TB
e2kUgWcgRrdnMhXQIiXAyvLS7wxwhUyl8Vzl+jYmvMOg6gAMAqTe4tSCEjoosNB8GKZT/x5xlYf/
AwhRae8kYJL6cBHC5Bgu15SYkzpPnnA4h+FfptZ3HA10jtsg07ZqCHqxBnVsflpMQ7QB2Td3jcxd
Y23EcI0ASvdLFfqCAWIt3eaSk9biXs1Y7uyFlMU++o85wMODRp32VSZoLibMpXg3VsAYhiQWE/y9
5QOYqwmR9kQYx+DNLIi6ddxp8AAVgI9+G5N/ILeMiO7uA3sZKyJi2dHMW8zxiIHIYNP/qRY76LBz
M4WdEWzfnmyjujy1JGoM0U7pe7RJ15jIVT1VNnnoRGWKFXVyuwFS1mxT9Hx273VyCJghRg3bHZVp
DWsukXl5Q/YJZ1mtWnYCai1UObeYxku65a7n6NSOxxEyNn4Q7GENM/v+2gTjTdO7+xTEjwZDoP4j
NyYoLpx1/b2AhEkOW4hLuI2+LeLYGnXmUeGf2kyiPL0dQgItd9y4VW6KdJKZgg9Nfwmy6JIPkC5Y
NDGTAKEjtrdhuVhLuevgqqK9k2G3CIMnsbczEhbAwYGTaNajbavKrlU9CEfaiTFeNQl2Ou+dcyBI
hCyQ4NIxCmwqh4pWZA2WzeXJSswt4QKoArULZgOio3xNUnwreYXICMweE/cL7UIDLDsY3RLnyQzA
GabRcDhiHyIGbe57L8OUbCiWR3y6P5jkduBbhc9bJhzYzCBV00VfVEMO5+MhYf7SQSs0KIPnyHCb
tNrS5pa13xIIVrBKr0dEYggaLGzk1T+yh6O6Rf1aX1OQtZpMgmf181L0GbfLd0/HzPdNolbb0HzJ
nFCJH3TYDFWRPLnNkHZeJd/0PnIDjC6pLnspGKSEtrGnM0pEOHwzkzE7vEoNlvN2XRCAbcEGBJKb
XPEtyJUwQ1cLbkUNM/jKxhbi7raQLjmFboyLUdI+aWAL5QkL1E7FiZom9fQhwvF+DZD5yMw0iJpk
Plxi45sG8yCPzZHrOONE1/DDERlXJwBWTNgsVnYoCYy8cDlxWHJ5lGeGin8y2NzkNNDFy6p+xaY4
j2nwFMMeMp+O8JO2dh2pX3jUTplAGADghbWOWvZL+c/CjwBHZYQOylcc3nH+9MiiA/5qcmtH/UPv
attF9m/smD7hAKpRpkxMEaJ7WVYPMWwRJMZv2n96102Ag5+ByLb4Toi/NDd6y+TTBGrzW7fzR9hj
KCiaj2g1kiqfnTFTaDFBRp0/vClEcJjIqRIp3Kv8tggOKcOoVrzOmL9F2kM5JzSY9lDsrLMA0osk
wkA9dTPqWsIeww+D1NZz2U6HBB9JiI/EzKBWDfa3cGqq97AmwYOjbmYmml0jS71SKwEsmm5aLt1y
mPFjAkyHuthMjKsknfTIFZPwHDB97u95JfiTrvtpJ7NQHPxO5IUrHs0+OGQyCXzn9LloHyImVcHc
tQtT9B+RKWTWKFsZHQ4Oj6jHVH5UvuKO6UAWHJv2aCbtpcH5wdqdNcF8aJPyOCEj1y55MF8TJoR9
BMofs3DWIr5UbiJN32JYtIPVzTI+hHAr8zpcWjzmibSbZpzoaJgnhljNJkEGj84H1fzOQAwmEkhi
SgnWwNoroCZ0WLDIqYqUJ+/YCniHTgp8heW+S3w+sb5BpYLoDmoH0uOMrnVK7uCis9zt+OLTpoJs
gRiFekeewJbDtF8WXEU6lvhD/sGamnCghzoSy46egrGfS4DAIj55cG1p/DLeMB7OFjOEVwrHZRFv
U3PnMzjUHxK0AqLrmx4sKYjz+k/Bj1evLXIH7PpYT9uWRTQo9W6Nez3S3zLWHv1dgRQmaJ2GlXUI
JoTDBfQc2GpHX6j1y6f0xbuCbquwJ2MziU/2SWh88ZGpNSPJn4nfV1JfQfQSBWkbmMuG8enoKLmw
L8XO5RxS+N77Sb+OBWJGaEzyYejxdWMGk6FULgjdSqc3dppyErqF5Ipk20HqyA5m0xxbZ+5ZkD2U
pttdjWxn8fYoMbwt6oetC9DdR9I0bAqFFpHEyKVSTkvpNmvGhq2UrkqiVYd7DxXbV2r+U8M3TG+o
cXLQ8C9wHn2861BYJIY9SCibMUZrbHcDAkdOc3OxvvXmUirRVqy9LG8omjfRnwj2okBZRWphneV8
Exh82WEV7bmmTxSNycbqQVFZC7IdLeXGWOz5yhiK3S+sdYdrJ3s/irHFrUjB/KkSU0F9RzOkhaMt
+z0aiJy/Sj73pHqt1S4B5GRUizMIOF7KHeukeUDMLv7LunOoxXvC2f1J+DBF4kBEt+P7mykapSLa
iwK9mlVvZeaWRB82koqolzFltUvmaJe8tAaNh1PHZ4XNcnJrkMXr8rlpsKuiZhn3BZSvICJvoAJ9
ex7byxifq+7fKJITQ44Expmp4el4ZMg5+P2t9WseB5Qc/d86+mGNydcjiDmuv0y2dYO2p4rtegyQ
hyWYqOCJ7qheC9Rq/aj/lSgFibdoPFP4WeLn2t/U0EiVO/9xVq9jC1GAzENxw/8viZ1yMwrmiNdM
9RLzu4L2Y+T6QTsx3wPxwPKQZ8hafhb9lG0ZYvuh9ijob0Vfji3fmCISFMCxp7SrOQqMEDJWbBPj
ysgy3tOu6p03QWMS0BkQb7FryYjWwk8rQdUz/C2yYsO7sXNIUzhP1Yus0E3xZEUxLaevbvUrY+TH
Y/MlwOyb8HgUOveE0RyljuBYQ9yXiep3jN1T/dkzes9+0FS6ayC6SCqUZdDxVME2lWpGCFDcUySz
zbbe+HKInmNDdItT40VSOgLRakQhEeT4FY78lMfkbSmiN4l5Osl0nGwde+R0r01HkwBeYaYHRyEh
05lfRbqsGkY405h4B14XNOkij6fULE6tKHpSd2bmeZyy8WCmgJGKwK8Oakang+hIXhc/ULa1/Cr8
ZlVAkAC6D4IEExkh2Y45rVSRHgKFtYq9QRu8CQqEnbYfkty69LTcrpbbOy9pRBPuSLrAZK05qmxl
CvylJeZSLQZD/s8IjWP4Ny6ng7wNG5NV9OK3fnrV8XwEHzI6aTLd8JbV4VsBLyGvL29NL5yzASWE
SlyUnPJOOwoAESeAiLL2VtMwjNZeiB76c2bBXRcb1W8FZrshzX8DI3C0aWO45froR+SmraBLMBfI
XmbgyRXZ6Mkmkt5UHk6gHg07k4GwEfJixNVuUVHtx1GHipEN3N8U3yDJsPIrL98QYsDRkLnhC9T3
bOQGtzUY0/AnAyhe5ruifpXKa1J3E5yClZhBJA3PG03nOA9kdzuqQhUNMJDUXQOMqXamd+UaCiDJ
Ntnwji/qT95DRUGiLWG5FDbFi6lk0eh2z28RJMWWr8FTaVVGspLd0RILiGQmDouq7fZg55wUmaN6
GpaRkm1wSk4TQ2ZigYxCObd5TwdBudteh+mOGayvviIMxxz8uXrg7IM6N8uvQZM3BFb3PQXWvh5B
hVCUc9KYx1Y8tOBVB7Akhr2Lg78mCzgYDR03UYWPNrGD7L6eCGWODr/1yLXi2qw6BGG6N4YtTx/y
ldjc3MIdthG4ioUkH2oL0Ge5zyEWWxsTkj5vqHV8QgGvbCc0ZXn6J5mY6wWcHYLNRRaSG8weu6t4
PUjfo4z7VHVABtu0JugkrnXDgHZ2qpdKtE9TPzROJC57IzA1nRkHF149gHrcj01NgferfgZWveGe
rdKb2GVAWR4tQ/og9vQC+Mm3qmHPbqBORsC7INqjaEvJ44yfaoaeDtJw+Dfp7ObFs6gjJCHotTK3
A4daHb8TGqxwvBBJYwfxWU6Y6Eg7GcCg5DISCbWrWX/pwb1ouTPN94JxAPyvczs8O66IiYSHzJMN
p1j/j5hBtAybRcC0aG4t6RuH0Ubprom00QipYX5l5nejfkwTqNbPMfgXF3fylVjlMwy69IOL3SeF
oM+tFsujPcXcPLw4LkmGO6NndrZZgBFyUqrhXzFIqZ7PC3Jc9SLMJtFeEcFIlyhmYbobkqfF2dmB
veOA5EWa9Tt4VyhE4F7KxXsYtlel5Gj+ZGzIF0BN46rKK33r/gSJW7WTM8cyUmvlFI63aP4x+Uyq
7EQwyHiP37hG5CkYFR4vZoQx00TyTMb3e1C3bxb2jNDramHzm290nC3i4MuJ7Nwb7WRx7ZSBTpgB
pK0XuT1gMaaqkPp32H5pQngZt0zhm9fu1TKxYg+ks9aIaKVh6THHEtjWPaxu3KQx4Plzkt0aowKD
eDFRwkTMLVc/w6sO97ii2iDeoStKDq1SoTO0u1dc9xhU6VUVLz+tfzBK8rFp3/jihMw1JHMsq6ux
EGx+Ot4JpsSAlkUPlKyg3U3aKUCr5fBPoPyb+JcR6lhJe5Ezg5jpS04kb3YZ/qSwX7M1Ru/A0mKa
E9scEXg7yWWs2ASs8smQckr6I6X1zSCJS3MmoX4tqG/1qqd7RbUWEjtbi6+OSrHoGapUflVGlPaK
twwjwfCZa6Un3kO7biaDZJNOa5ELwKQjZWPd7Wa4ClPPelPHxJMWln5Su8eeVXb1CYHXue81fDH6
MSAuxhZx+IC2tSuhZMaz5R0axz8BZ0I5sN6ddqylefGyYUN7plXgRmx93bbVLoMN7Y5hU3Waedwb
Z7x9RyK+8uoR6eKzd9HChHumnfsGQa0YXGdeUTTGcnNHGY14L54O82QekFiKLApY+R4HXNoNjhiL
rcO6QCcQ/aj+S8+tZLwP8fheNPQ4RbuJw+U5flNtBhf0DTbQAz+hFkjvk7O6b4wkeJc3KZiOZdlO
7W1pyJpqokOYdnRcM7oEzTNUuo1Z2RlA0I55AGRWAT2Yo7ARaJ+99ms0anubuiJrN/5Ae1QwA05Y
kpISCTHTP/EHq7mLH6aEL2Jg+ejE01xbp8CkIzPCcxMJJ0tXTsAD69eAw9Dsc5go2Zvtm8ku/DIq
9TlhtCudDkPYfUIgNF+nOr6CMiYYzDq05fauf7YN68NCJZovHLj/eDGqhXrAfrUXlreFCfRsGT7G
Uiqr+Ij1uKi2GRJL5WZ91QrHQNbaAWaUo/kwF/boU3vuYuFcVu1lcI9VXB1a9Iw1CthZ45wwnIlo
T+JhJIHsR1QUHatl/MWrA4lNnIxPWetNkBUgBlnBkZ+RWW7I+q3eYhYasYqBqLRjUi83NLJWdpdr
5Trjg67ZWsZhc0oBLuobovjsGCaUMRtuuc28WNL84famCcFWT78z720mwmPCS2Cy9iQadMGRkkZA
V+aTKJlnUQDegJ2G4y5R+ETx7ZifdUB3Ad6oMD8VmRQqXBCShQUk/eiAJQftISJRwjgqrXEXsLjy
BjfWmpvy/joGv8KMF6NDYYzNlzHbQClK0E6Y8LYa3F5+kNmpglzJBx/1UB/+FapXqLNb4kvr+4SY
AxMdWGWXAvbDmj0LC7arRUnAi9Bi3sfm7mccKVNuhEGO/Sef7UTSLMATqNG0TfwKaUmpjQDx53eL
KiVlNsbYIPilbsjDfZvpYO4ix0o/zOHJdpBOcqTLIVLD5dgMTM7KSeW8Zixn67h4OP/L5JoySZzM
p6AhZuHtxkksxRdpiFBxWSe1+A6jxA5ruzuYMal9afw07jn/aTZgFJNryWUPf3P2QduI2G+Jw7gs
6C5OKBCZwTmgke05ZP0Lhm28YaTV+BXjRuDriwLyd0jk88yEenSoxckZ6ZN3NfqrcCKO1JJVf+4W
x4g+Y6p4cnoHkZXA8MkuuvSMNNlW8edU52c1Kc/qcDIISGmFf5qFlJTEtk+B8C6DczEm+S8C18BS
KlAYyLRIjlPEQB7nDsKVEzhVJbb2erIQU0o4Xt3AK8Iur8m+rJsesKql2Si0pGAsR/KN5NU6wv49
3unFfWBL3rQbOMBLcQk+tTLlQYWQ2NuRA4ApLtDUU/xH42/g52+TzDU0gexUa4iGPb2iTGLxorLZ
a1DZ2cHn5BFFia2CdxkzNshQr8kDI+/efamnE/yEmsSX5e/NfJyQWUSRzVlRx+N/QUZsIfmC+Gyc
wA+/4nnfmDdyHlnp9E70CKGiw1xhDvt68m9pnNhPqnlBWH81SwB8Q5B60aA8KvqvAGgjvfhkY+bb
rj0J/+qHe6y4obu8atKjH1ajPsNbearF3uHRougBSPkWumX0e4+/8pD2iNeTy388Idh3y1PIxxfe
+bEv5cmUhs1dZPvC0rBFMqxPCYFyEdCpxM0ZeieXom0/wi/+JF1cPjhhYOEkl4R3WbhBLnCsY8Uv
5W1U2CRvZMsj5ltF0P4xogup38q0vXF/JpztyrffWf0mdKlHLFqu1K5/l9E4Vbphwz43mnOskKRF
Ro9iEN85KEiUj8X0W2pOhpToz4BSpzPrY5EylJ9umU6gISau9GvqDrGbXcwMRBo/qN0sg1NRST2l
P2Sf7au52Jdv2WNMMYS9+flUMmWufK7KK2SzmrnxFz8NMkMCQ9jncv2KAYazRshOojrlifuFT8OY
f3zqp7f8FDBkKvBmeknZ72hmWUEOBxMM8Yj1HeIBNz6FRtksR7FicpmGFHqfUSXgjsBEvDAXEQ70
1pQ7avKOlncZfwWyJOlas4cy/hOSi4SMsPUVBD0RY+JMWg41mEOCiyRNQVryVwNl3C7ziURVrnZy
QVyCY5tubt6jMcZmcwQlHP8NiUwuI1hQTKMY+1Calfd+QFq6BsfoWXVslp9o3Fu97CUGrPufdpIO
I4ebstVR5M2kKWAxsnN1dOMw3CLVgTE5Q7dD38Msp3VL9Fi0EBHfyUAj0EDRsWBLw1Uk+dJAEGts
okI5yIZ1HA1jX2jU3AU7aKftl+PU5qelF096gHwXtd56YZtTGPrSa5je03WyDLZdtf1o3EqHCAfG
iNpJSwtf+jNmh7TVj1mqnmpasYnBlPIywaEsuwwj+6IWlzKSLshiryi+LOiGn4oaw1dPHzJWCVRS
SR/5qoolXlrvYykkvxzwurCgrlg3uU1/XXF1JG5PLRpQ7iozPct6eG1n9Rb2XzRbFbEEiyr5AxWS
SUhH2s286R1IIaY3Lcl1zpJL3wcnKZWPshuQAURyMSP1LchiVzFIL56B96MFikjsS/vBM16LvrgA
VpqVkFDAuikbYgO3Svuacrb4RL7yzRfmPUxMwhBHF6d9IPnWthu6A8awmk6vfVKxym4CMUVl/qIR
xQxKwxIRFUbiVpzYO98YhFkKqTx1s8OKLyDtF+PdKmltl/3ct754qo1tFUHjUs0dm5sNDSsv8pS3
HHrsc59HV+AZ73W2bEg2CaH5MlTYznOzigqXHxmb79C6g9KgZZERt+uePiNPRlCogYoboGSoSMrq
okK6Zlss6yR5os+gBUGLlOaZZ+5JuDbEjwJyDNzOhBkF0wx5w8EYDei3uSsIaWtPJLaQNKgcDKgA
1mT6BldeTH/ZwAEELHPlXLTsqOvhHrbhE/c1kJFG+Iz1V2ooG/+pwusr5uhFzlw+qfBBdWhR1AiW
vA8Ym8XzTiv6XeSgetdbsAHkLOKm4EjWl9mFCn0w5QAx+LJnlmJY4BfL9k3W2BAhJUtoXqHmSB3Y
4WUnYo1OsCySkco2MFpIfBJbjzrLrnJ+QJFlIQKTHMlJC8g/RbXDIesnpDSro0qGpUySC2rEALyd
kNKl8usbbO59vWfeZszh0Tbug6HBqUr33dz6GK0mr0EMQZBgvsysKE+SOXpRMpE5gqxv7H/UzWSB
omIWTIXqlQPPOhtdgQwf9Oxj/T+WzmvHcavrtk9EgDncSiJFkcqlSn1DdCgz57yf/h/8zgEswza6
3VUqau8V5hxTCosCuPc+UvoPJ+4+Ec4cy9Uh53X8yhikWAoLjcjjfuRqSYr2g3iHVgulzYuwi8Hk
505BhM8e8EDZT35OsH1Bsrd14pOcHg0GIk5GRNtfWXfcqmwxGREhFpExwtFKVfRP+jTwo08A5ri0
V/LmWZ1IdoFdAs/5KBA0WAfV+NSiasf72+Xcne1vQcKqpbVBq1sklqQhKdNhzJsabzqeQ6tG73yV
6hg/U6SQJ1HqL6g8qclKTBFBX/2GHKEZ603EyzVmy+xLAl5C2aNSfEzKfwq+XtG3ngPmG9iIp/yl
CTmJPA0sFMob6w6GRkD/HDQAzivVCu3niIUH55wFdyXiQfijg+2qppN2tw7CEHe5rW5ZtV4MLQod
5nDQZtcOoOlyNSvNi5BlGoNKvAyxppsJe1B2ElTeCMHz4rWELkzjfhZ4kXWgOs6EW5M/PxHBmAra
NuTSgQMqq9dID5FvXTK7soGLrG5g7UpsJq4W6fA2uTX6Xsv1m0CLuaSA1/ElyuWlFph42JhVJJhs
r/8Ff9hlSFa1SPQLJGG36XLAxhTauQk4OCEPqQwGdQgSW3EN7Tcrj2D5QwFCx16hy45ULLDRPZLy
R1sOd8n8QEV0pT8v+iAlnwH1mo87/1AVOs70LJxL7Rxn6Hatd4SFgaGbzEGkR6lETyiC8KOlWnCG
1xe8fEENH0bXyb2UkIXZl1o2LzGTZ2ZpE6HcabKeRuECTAgx5zL7xfhCGtMMuKZlZ6O68zUvWo6A
QyKcYP2Vd+ZpdniKUjvsOxNqxt12ElpRP9MjFxUu63yIiika2Zhg7elZdspTno0n5dmkomfVfucZ
iFcpLC+7stJgaMzHiOJsUFgsUHZOlnbRp/UicnLNax2Mvu/YsduO0V4BfgmQjYGg7Sfq4JPjqk7F
ORJJuPTsoH+nThI4BRsg6xr5kcdhuivbL1uyLkqPVC52nYVeokvdJZj2ORwCdoGggyfMVesOFcrA
bh4VQ0lGos1iSWYNtioxs894vwTWpYuKYyXWY8uaqiOPe0EV3qAKT2HjOWz05C0BG9qBCo9YO9ux
AVUXoMH8rYJOMTMCBA0rBBddanhCe/b/hhoCgwodAI14HdD4kMCmjf1bqYSLXZ4cF9Le2iBXKFHH
x+eek6Kpuf3gA7ULdI9dDc3Eq1ItkPlQy6ILHSqijCSo1ZckaVdH/dNp3IHafZnSJwIh7IPH/82U
tqgIXfVSZfIA7HvQIaDKRbrLuLk12b7WpHFNhT+N3VH62d7BzyjJEKk5j3Ua3owHJr9JVW5NNN+h
FzF0LvpDBOUa5wQmHInRpwi27SIpnmiFU1d5cHwAVXf46OrKjybFx1kRB7m5OL92A4YNjdDuRHvk
rf4kiO6NsPcROyBpVcoK1YAwr6Fp7rWQblEq39SObtU89ep4ba7RuPixXPrjYBxNUmBUzeHEJGwQ
2KuGuorjtOfoRViKOtZDANpxnJWHJuBnSeethb2YafT7g61al+UHjqXH4+JhtsAPkDEBr4ku745C
YM20ZiJ3d7l5yfjJTjVehFJ9jJ+sNedWecsM641A2WNsWhfTqW7tTesn+Nn76kE40FBrUPuTAFn8
QU8JQCTd3aAvzWEbTs6Aiif1YLQJ3WvB8Yj6q8zsL7B5Q0HZHbuRw/Q589v0iWiiP6fUnwi/vi3z
qyugJDMapU6/WkiT+tyLEvtS/Fc2v8RYHlsYCizlgCpdIIHeSv3vVN0pVpmO52n71iY96D+0culP
blJvcsKRLSZb91kpvb6bAql1ApZiPFiS+MuoT83vCVmMefMU9BKJhQFCHVCEYVIG2TB0p37+rsYO
QSTp3VNzywniVMYv1htaIOGiSscZRFrkSRKQFapCHmoH3k3j5oXmqoRQJVPv6YnmiYi9I+JndLJ1
xd1PppNgG8G8e+WZaQ9D5wQUBKElMd3fE5x+N3LWp4l5jxhxNuV1+SNYhTCfYnVnQrBIeWkGdwD0
AehZyaEshp3ZDZ8SMav0EiSf5u24c0r4IFk44BPo6vSVd8xr+cDxeOeSTNpYy1f82JDuAuqrtdP5
j81k7lMmg/hYZnQfJqMPGQOr6oSsmfvx3EjzZf4pADktJLKwh7EfeTI819V4FuZlXoNSIBqhFTJq
icbRPE+fdrXsaxrcYYz8KVSi8lSbkk+DoazpJepvGRKRFp0+ljz1OrKKpW0mAqjLB1KE1ZrNvgBS
Q1hMDp9TYT3JnQ7zbKGFi/RPPcbNsZfaOdQsJmhJAfnOCqYWkY10nK00WAbllI7FqfokU3ZhJ7Fs
i4So9TZdpYUxHVhUm+A5ZENM2TbLx9wkABT/Z04WpCbHHmhXN+J5McEDbepIqQZnhICgT2TXgqsw
WqdBeZaGFdBO7+RNw6ndiq69S2RwdQmMR8okhP2tPUEKr181KAylhNpn6lz1f7fhttM9+mi6ryzj
I6ZlhSZf+cjXrDWAFCIKz1FkzaQHwV1Q+JGMFeFmOn/w0ZC0/RpFLpoRwiIH27mwjiOqaHTwrOVv
OG3RCbAKA5ap3Tt/rs1rWgKyk+UzqniDoDKNNS9QQnGKCSSbmMgaNQaB8cyndSFUlW31XmICyk4o
WjDwAWyVJWTY7CZTCIpg0pTmbHftJZv6q9rXt5JZl3FU/1aduNRzfauiGZSFeiglcUMafk5iKgMr
f6DDfwgCKyaUlfOhKLFG87KJZm5tiIRl49tRRKfPLgEBRSObxxb0PwkPdn9l/ZTVFYagyBUIanhA
DchJdjhNfxblVBF7Nr4yh8tDYROLtFxnklmY2PtkbyI8ayr+mQj58ggFxDQhGOT5IU5S85SqPpYH
E/QwroEUEIKCDBTPsqm7tnxIYPNkpQZYNPcyYP3M0CPj9F5RWkOrAB1UhKS4k11Pp6UvZ0fOccjT
/uopMwJsuXgrZFxe+abXW8moRj5hucvywlhr2wiHrMTHj+2bZYe2bF/qPllIxDFx/X1brbRTcGxO
InufclJMiyGcVuV9JqGo7b9G00FSAIp3Ov1jYO/joKAwvODxYXd70Blqk9T8NiTqZTUubKbldCSM
MjoZNBf5H6iVpLFco2S49FEo0vEUNZFfV76ezbuaCGSFekeqeeX7tWxpsQD3X8E6At+JWEgWuPgo
Y6bonyo/UcjjDxwoQ3gjiVfOthRm6GBge95ToGztEKp2sJqRm8NJKNX92mQuBdDbUF3XTECgbm+R
Zt4dNGOA8zB+zhbBvtHvROxVW/JY6l4t7J9z61x72bjqkXJVkFX0z3LQHr8bcHmsCm2JXrO/6Z5O
MYjPFFiLOuHqLgqMydDg6fsTBo3qRFzPoPoYqkn8PZo4Xyv69PIwKIjncOrk8iGXk2DUh4Dc2YAl
w81RxoOWKCd1skniK2DhDn5a7SVu6poBeaMRybuafjYd9HzxykP0mRjxcdKnY18aWFBh+RCmSj9h
Gm9NKb20ynyv1v5jkr9UbE//zU1gMEhtWxlCugr+bPVIcaY32Qk4thop5ehcR77XsZTuGm3ISLsK
gN8EawGuUfDMdm3lEfrl1jEmHHgVlduI0Z2T81LGJ/G+fXuDp2eOV8MxIghEesvnxScs0rfVhaEA
KNyWEWFOSGifeZlB8o/p9XF/bBNcQbxB85KcLFTEJmY1xToVMD9X/TdLgNyzcdbWrXJYteGKFkec
jQLxtZwHeUNSINCmhsqsbXiv/zQp82K3R09PdBgnJ8REr+ITkg7jUeIT0pNZpf3RTQzl4l8h1U8o
aEq9rzbBMOwTgWClYG5aWPtSY5s0XnMmmWCfCjRvEuBd41omeFfHg/SttO+SIr6kSf9iTbIT6fKM
mM7LtPtMRAEE+6t+KkdioXbTGmiJeUI1d1i7DjrAAdkflVp3A9yVMNdu+/1cPOxIhh187TuFbFmc
GPndIjlNH1ENlJ9qXn7OfveT2xSOTqA1AtqxfCbom3vRk7JjeouYAC8jq9p6L3/O83+m9CooGTSw
3TnwkARHYzrsFTgqFdRvm9qkQvcbGUcKoIdDsqb8tyVxloKNdFGIEXc6ugrMHIb1yP7VMxOxnfK1
qP17DE6pRzIgjmv9ZRUfg/privkg2feZy36G26+Iozqgmy/QsFjrqX0jVqHaGKvwVLvaJbJx6D/U
vICwduuHU9Wp4fCU+8tq1gdBgAAMRKJtXS5Wl5ATNzO/M6MCWSBTvHBjVdh7ZYKA9jYAhyr+ZAdF
/pG/Foav/Fgs82SVfif96cc31lVnLWK5JmyoqOJGjdSyMNBdq4b6rxlvNmkSKUwmaL2fEbrHSvrU
kb3SqigRBUXnaWKleXdncc/Ul9X8bYGbLFAubMgmA/CL+BUnACh+1WeTW4YZAIIMohjgDpvEEKXr
Vf+bsIiKi0O/vNnNZZUWV89+KWDVJgTNmyPykPeZK9juGWu1+6yrb7zcVgrFvGIp/q7nHvnHc/LO
4N4m27KHnfM1xgcJ2b3Co9oHBTrCaCUXBee7Zb2VX6TbihZ/2IgxBQMSyVefWBLFI/Lt0W9Il68h
lA4/I3ewsmAoqPGV4WhcDwpc3WLYp+k1mzwkCypDIzX6iX8iieSaXPuft6LFWwGx/Vt3fnST+XTN
sGOAIIU6U07IXm13AqdsZHz28b4yj/PMikxFuOmX/OpS46ueYiKHh9Bk0tLlBhSMt+ZmDeWlpAKN
u2eap29Gp7zplJyw8xzUW4m61z8MZC7xdZBWzg/nNtsrH3qY6liaMYYOmGNRf/j6QGToCGa89DJh
nJbI8CcT4xSi7pZhA/Efi0RpqNrsLFvfaFS/Lz7i+g9fnzk9iw5uXEWGJWCD6pOxRTCY80nGeEe3
ZAk8YLK8b9tnt0j4aUbiBTdzNNY8TlWb5khbezBEn6XUwGGR2f+/oSqFKJIdwLitTnrqi7/kqhNR
3iQXUsGS/WrYgTAdOIJ7YSN0zOJ9ZrWMJqizFSrSpSZ14V2yKRkZlbMkMvg09woCp/UnVrj+pfmo
9xowfemoWejs7Ib0wq1qjLj/p6XmHh182TB2KiP/ET+dQKASZjqmK625GCQ9CvE0hiRoHUYum32D
8WZVfG2SmwmxSj1+z/aH9anNOK7Xf4peeaZjhQ2Zd3k0ARTgDOIskhX1XF4wnPgkP/lOBun0aRe5
J9qjwkSrUNFzwxgSojviBlq05lQq3OMTgBq6eqMJI6oGCoFa+te8Jtt+tqPC1CfYnDPQz2TYqGX/
D9Pz1E+MqFPeftQxdPHEnVS1ff6jvCLkacQOuX9SCiqHy7Lfd6eoT17CsZ+/+MeZqCs9eWIkWxAm
DH9b6r2+E65EIG8a3qyFyHgdX35UnBLTOpGlKgF46chZkVKQlfDzeKaqc5EpCKglEFg7TSM9o+7c
ZsIwN/b0q3OQGb8ZrJPKAGTACrpb+ex6GI5b2hBNCbAizmwLoaoe5KUC87w+WdWKpBPJz3Jq8IWk
swVEuvBKwa0aa142SZjNuceo9PJH2smUd2dOQPb16Bo17M32/4YewBKtEYdh3IYGqcN1o4Spgce/
JXxkMPYNfRhtTwhrz57fCEz9MacTE5boJKTyJA2R78Sq3+g8Lej3gg1vu3Fv6r7aZfwzG/Pj8qn8
/6ZIjQn4JmNnDrQuD2a8gGUzeEivqkKgOysWoMr/1u/aWbzFTpk5kFbKYkS7ZG3uIn1Xe9r21XRt
HZnef/aMMEZFZg66UitsD52j8SgBYeKCflsNtIbKqyX/ZbJ4SDwHGHj0xq9h7XFtivE2YcE0J+k2
H2b2+JVxTmvj7OJgkGbWolAxYIZFXXrUAixaSLb1DjcBrAwFCxbJAG7nxtkvIq72c0oM25Z4wMGz
4klth9O0T3QY2+t1mIdj4SihZrJj3A2+gtaRGdheQ89BszoNAYNppw9RhiPTOi414aaD5c8MzDdx
pzG8WzPhMwMAL4Tkh9iZbpGh3rXMILOpujs0yaB7f1R28HK7rb8iRDZRMNCuzOQXo8izTM1tUIpl
MIsIJjGR+IBJQFeJHK9ENY1AvDfc0gWACCzWoSGVzlKjXKulxZ2oE19E7V+soZ40L9En74ujvefL
nrOpXB+sWNXymS3pkz13VjFQjroHUJ972cZo3LKbFu+O07C40n5iHTDtnumFuctjGMwbaO2zbMyg
17VLn1WH3GIjS4wm1A3NAFNCnJXF990VCtQAVH0qRBOGV6vuNZhzkPOnzGIxE8+YTUbTooEMBH4T
YKOhISSyVXgSoZ6WRF5k6pPkjK548R2/F079kWOfHUqEAMudVLPjWsSXuJzuyVjc0zscOrR6VkC6
Qtg05KONddDH1zgCaZ3Pp+S/us1cJF++DC1TWXtMc+IMyGmHMjHUHf3MYvamqzx/7wpzucE9Et/a
PHTInkLlMh3ezBvaVcEFszdgg8XGFpc13h07Anzb4F7o0vKo2qxUf8XOOY9xWG+whWUv13+kP5Am
JJlcsLLZ66gDx1q71AM5MPYUGpDLNErtMflUIyuYNc+Ac1AhYlIayKmL8PujU79WygQotisG5d7N
BlYc3R/YuqgCuyARWpCq34JAgt+r1ZzxymklBMHfBZHLdeLqfL+G9mxSuMcTZXnvyg8ZLwik0ZVh
akNsWiTeoLaC5c3K/qYNiYtL7tCcpQRZWdKEkj3QyK8hyzFdfeTGZaJBbJBiwD0Mbbf1oZ1BAWDQ
QM8XcwEzivONQ2nbAcK4u9mlCM0/8RzVVCum+FZqx8MjRV0VHfnwO6UcqoxALUk6xzHvy29kOr01
+RIOw/x3s3K197Y/EqyhVSAiQfCjYPJLNNeDX67c7lbmD5G1BXbiWPN+ZRJWCiODUIas6FDHL5Rw
AmDi/2OFFLjtN1ZIge10pBvZSk5iCpaS0Gd3unHQelGVHQ2ff5Oq29rEj0VlfQaLJ/F1yXpr6b50
uq/GHj9kQ/mIH6Mxvj3xdGy1f27trRq013bpGhcLUH2K9B89Szfrx27bSZUjdsySqTY5q5rqgeDx
ulD97rjjNmPqwT48WWhw3EB3COtCoY20T0mEr2xu/FatjvrBmqRj+5fssVDBRFdHy3WwGKx5korr
rKOLFsCcK8A0uhqMCCST4dav2wdiPScYtNUXkvKyoPiJmTO7yoa/SZ8mCS7JYPvZqyVFqi9IG2hO
CosiDRs/n80aqt1iuDr5WTqmEFvGlCfA9UoBgguFTlClE1TIjNdzspx5YE0K4o4kXI8RhrNlup2n
1pdC6azbzcF6+ZBjwctd21m9hdopQzcbwTqfrpW9nosvsPvlBN15SS6azTdYS7eSGQRzuZ22VM+1
7oGvvkmr+UbCsj2Z+BOco8qrLmBcPOvfkqn6iHf9FoddHM9+3gEnRZkzkfOlbOZGkuCh1jNKqEsG
yMh+yB/SQFOk5A+plopnEbIybAQyOBma9WCVNc/ScYiwZk/R7UUftaVvzw+0xON0IzYJARM74yoO
KJ5+5816GtIlsE09NFm6Ai7w/rxiFQVxvSfG6sGuZ9dAoq95qKxJfw2qa4jFjaHzo1paQZTRB1KD
2TKytPRCJoXdwgbEplqTqpkVxF4hr9mTqR2uJCtMnCN5n1ziUVx1Pb4nTfsY8+FZ3CqqbYWPSXyW
rJZM9S8AS1Q45Ej2QZZ+V5XpjhkXfb2f2uS0ApBMEN/O3a9Rkf0C37WQUn/uWL4jJsWZP8ImTzd9
FkuaTPijMHiqUUIsyM6MQ4J5R/pRCEJdKWrayeO5JYQXH9lHw1VKN3uvayrE9Vx3DCx2qV/d198V
LsK8OohJuVjqytPVh3VeBd13zJZnIZmrn6kAHQgxizjjyV+7U8daV2GtW0jEbgCcoijiwQ8ViiJL
3hZB9Xio8+acsRgQdgMaApaOfsVTr2Zh/i6xejPJaBAxJ7mi3jTE17mEF16/K9kLjao92jfBlTiN
Kb8vvmR1YFdnW5pP4/Roq/yCE0iH7jpS8rFckiHNzlhdI9JitHg4mPaFtEFVYX7IrTP+F0n/Ig2J
FiUVAJtAMGDOGTCvmIam4d6qKsisxlMGNhPJqx1frRyaZ/zxWyOmXVU4lIsIFWZr6uSSjojmKttm
LBFT5+xaOS/S1L5m8YUurEKDkCz/0tzN0XYxDZ8ItW/f6RCxUm/CsUIy7ugX7LOVUg85PMEMw+Gw
oW/Y13OzN/EeaBD1BMyVYjnxQBjbL5pPDsq/yThOKN7s7DBpvzfZg8FohAX6VH7FaIsSP+nhR0gK
peR/iVcNCVD7go2lcG3ExBTTiANpcF6OVqJF75/D/KPZYrfYj275SCpWx6S6kN3BdiqS/Hh2uyGk
GF6L+ogsUeQ4ZXJUiyiqygiMHujYITb8RuDeJSqkVYoTSi19zi9KVWLROCSHUWYGARwjJmIYuR32
2yNzQm6T08xMm7qBIjPC39mt/yxtOExxTAhyt6febqxfDO3OM/V1zFJD4juT5++R2DerCUR5sSDl
2ecdKSYrSt3VCSv6JWm8xoysZv6U9Nvo90NJJhweIad4TLCZ8m5h+/pcpqtkp/sxY0Z1IPUsssdw
yPdtUn+QfDKVDxmmt0NFyaGSX02NqLHMK+w56IFn6Pz/E/OIdkN5DfjQl9pCKVW5JcsXhBLcHHt6
Ym9TRC8UE1qhcqFp+rtScJbVe/5y/pTk3PTJfDa5gxBGFGYZJiBzVW9wSGlNE8A22K2RDoIzuiSe
5rycXj/De62AJ5cN0vrQhMsDMpSWD7ldaTAwkr2anar+nYDgke0PG+gXywkWKsfFSl3KMEGVgHGo
d/4zNvcMZMsMsiUhvm7/rZrldTaJM72M7clB8IALzDaSU6o/pfbPIEPsLmevgnZIlIeuuTSSLj2V
8zRgSiOCbUqwuwFWW3SBuoeRyccSFhYJMwg5CgQSd35I6fc63tpLmqAKlyDDTdfUoY1nHBivUPKm
gEmAExPQq+yXAUmlKF4c6hMiK20I22PVwzgwL4MuXIR5MrPIabrOCwl1mo+8goooQxayxNrecljt
F/rBMW4defLw21ALkN1AGVHm/wSQ4pyxPzt5EmlynEd3bZ3hZIYpyN9bO99IqN0rJvyWNAbgdrGq
Cx5ljX5X+iSUx8kOiN0SYw9bCF8/v788IxrYOU66W/ufPFQgJMy92DcM3yZ+5FjsRkhzePMc6YSc
QJvHN766iXU3HYRvFrWv7Vr2pTO2jCHz4OCSXEtJbolj+R9hf6ftc8S+iMaP75mlw3uUPlCl8nQB
kaKPsjggVOezDruRR4X1nP0DTMLTbepoay9lY9BInlPe5nGlboPqIXGh0fg4t+4wNY96QuTRgZDZ
9f25tea7nRqPr5lopBXrm8rrsFomMDL0YdAEM+LZQQDtyYdYDJKxJT9L0pNBnjvRA+xgM1KDwNbA
7xXmE3MlafSTehh/wxJe3ZZ3TW51v1OhByCL716AUszsqgAa1yuSb+R1bzGx1RSATpZ1qus0VDRm
AocO/lgs5L3avctk6/XT8EK8iooU/2RfSmHfAq7Jr43UXDkK9TVASRYMxk2TZp5elJl402Rod/KO
4yV7M+ThahCNRoup+ZoUWl1yihxi5HjNqQN2D9UGnBkj/crjU/qLTzxFAAbeR9RveX4oCkFOJjvp
S4enqiwEXjLNbxVUQkt3UGjytzDFdnWFUbigYiEE/02TnFgQ+TxMSxgb0s4mrbnIiUNMWLa6CXMr
WLaOCwcOL9aBPZtwTqCrYnAYptl5UIYzHUzBZbKUA/iOfEvYWmdvNRiSTdv7uMC9cFz1XXcwu2vt
sci/TUZZETtihnGjI/sZCqFy7k5zAewhOiBVvypxe0WDRNYehQBAnH6YrqXWXRuRXu1T78QXbs9S
Ui7lcEt/bCOiXprfunA4j7XOJIqZs4BtItHwEA7vFap0S4z6ptcNs6TqEoP1DYv8twmXG6OXah26
f0BcG6PdCyfz0uQ1E5Y+wfPBKupakNMUim72Naw57eVUpMm52CIqXeisGfG/qY+nAxGA5RukCm7q
TYX+YmxpIRqHDdVGlyzr/528Ga0cJFgke1jFbzbEI1YBeFYJA8INcGOouCVxEoHpGtWXMau7k/On
AypNSpq1mI+oSOEGMfBdo/1Udah0lT+lKr5q8z5yfZaqJ8gkQmUgsban/9kUx1LmStlLAyhmOgCk
Yj/NwUnohMewaKQUxsaWcWIOn9n8X68XN70cPu1Y+hiQdRgXxsacm4Jz06jiUK8U4Jo7NUKHNl9j
ncVmUBGoNETpPusRk1pDIDE1NLnALK7AvEPnIv4q8nLeVMq9xhxwHO+VGj3iqXxbGUuk6IGZUpk9
sSL1xWoGdo4MLZKBJNyDPnWXohou7IopD23jInQ+IxymnT4Q+7ncBt28WWtEp5reLQD+YPu4jl3N
YCJqHo0M2ouBKZywqolgQm26/omFvQP5CCmrZlnkWHRfyDYcqF6OzP5u4c1P/zmSxcwX2UB0I8H9
RseCfiXsUSM169+le7MdJsbqlr/D5Ah8TfeZEOtlaMSyHS3gQ850nzO3KPVzpBMoMl4UKTrTXmns
mUeEB1rrWaw7Ej6MFm0F3e1BhbucKRNSlNdsxsjbK6/hgB8ti04aZB4bLSbSx1Jgqr6sKSFJ8Ztc
vS0wIBRTPRbfiiaHbUNNsDYntSuRfg4hoMwJxWRsrpdInq5jvF+LEmHHBF67pKkxd31ZhFLB/nJz
F9Hb6yNEyzHM4YnZTWgjhshRsMpbBAtOQnTYiOqskyUjdp0tXE47U4svnWWEQz9zRtScw9MhTX8N
uMrrYvQ2R31SAFTYcS24Fil8Um0jgrnFGpTSFC00GpKobQ72uh7knFH6G6Pwg4wRaWRmEqMVbc1A
1fVQnwQjsvuwhHls3LvzWKGkaq65vR5s4nS3DD5mBb2yVaTHLoaiIzVHMQZ1N9y7fr4Bh2Jc9JWz
0I/W7JzKULk7JrYyGTcKtiquOOZpLQs9u2Qg0VlEeBf+iDLVHky/Rlc+8QjX63emsc+ZR3c8siR2
h5kVwTIAI168AvPSFhtGs5sOuHM9OcEzzwq74CVaNmbY5yaL51A/zYl8AoC0bJWGpd0d/Zdtk1Kt
ytdmni/qWJw11YBm2wZsfpRfLX/rf2Ia9ZH5aq9dTc5+bITPyhLXOoPj0YvqlYNGMZOnVt0L0ITT
NlkAqPNfvGq3spVuuITWK5YbLiYyfksd5PO7WX5X/zloOFZC66atq7ZN3zZyQllavIrbfJqG/Noh
vbAOScNsnqm79CgW/pj2Q7EBn2qv8bwsQNZLJDT6r7KtCVjnhtdOCRj+1flIVpP92EFZaYAIHy7j
cFp4WhrrNNE3TjsGIn9LU2JiinZxH6OpRjwwc0La9D+Ku97+kh12jhVCS+0b/exNTxifFgeCyh/S
VDwTNXpqHVzimoPv2p5hwsflvhsu65Wv9VgLfn69fGpUQjU0bywz0LzjsR805jTZcf5pK3iRHRJG
VMNjfn9V7E96EhWUHhUxr5FUBfpd8KUxFfDPkHU+JlVy6Vh8gq6UO8Yp8Phl67zov4BP9PI+nV7Z
fDfoGTrU0/Gp8OKGsDT92or+3dSid0FXFLPvtflP+b1KxY1sh/aYsR0rGDbHyjnOTTaZqGwY2xTg
4MahP8sxnv9cCTPEkjYdLapRFMfMaA2RHAuka/YL5zneaCMu72U2Xa2YM6hMwI3tpLL1y+YROxC9
zEOVPVJ5vKjVi2BZEkI6phskwtxL7TkRupZ2FogW1sXEYKy7vzoZs07tItjJe4Be+rkUZqgRNiOR
c/rbwTKt4JXcMhDwZ0tyMDlEAK2+oW5Aa4o68o3mYEPEpaONuXEIdSyJRhoFmSYHOXxt22HH73aK
47H3mmSJeqXmLUNI2wuXNEu31u2Dzi64+JtnUyiz3ZyBr6ZFcrUlLq2V7XlBduigPywUMDEHZObR
ROZqBiIyuSEnqOdL01shRJJzlP1kaXTUh+U21vEj52fTVyyAK+1Q4B8q3qn4pVz9ytv0W1Lzb4xL
PAGIVREMaPMlU5qLpnRYHv7UHT8U2QrNrA4nQyEggaUnheLuSH7lRW2bvYbmp2S4LHc2w+W0wDNB
clKLrEo5fvZ9gObiarjSR0+hDVgYz8jfHuJmGxtH5YGX/Nnq8otEOgGf+uFM5dmiq0uE+s4xyMyB
4X9XhzEv4Z9WQBYR4nXS8rZ2n527KeSjFtmHMmJbto5verUvGdeSChRqz51hSNdy6PeraR3QZamo
uQqyiJw6duelc9U3CyZDlqNyoxGg5xL6lvO+M1oNxyiE5eSQSiUuTv2S5tVVNDNElIvYa4T6EeSa
8EubhJWwwsWKn2bQBD+UltWugQOMJJMpZ5wdv3DT5RijF3ZSA8boRjj7zfSof+eXaHrlhnwbW/Ml
0dyVJaJDhmL7jJ1VzO4ZH1rJO69NczBZ35INhpYzBP6/QcxrY+MC56FFZGf8QgS3Yson/Wsmn4KN
JX7Agve1kpZ3KV8/ZEK5W5vt6LuGZUvVP9NyePGTfZtXmkrlvcEab6bDy47Egy8hd8RDydI78zhD
/1Us06m1WBmzc/5e01C9r+xKq/68oja12N4o/0fSee02rmRR9IsIMIdXiaJytuTwQthtizmnIr9+
Fu8A0xigr1umyGLVOfvscHPaPyOxjpj6HczIdRjb1B3mJGTDdDLIdHnknFvrfrEhz4TEO1T/FLqw
E8x9jHInkuhFnKM2CBi8wbIlMUKfA7P0U4gPojb9pFF7TGtxqJXv8idrsyXer6BXrdEt560BgPpc
GmgM32S/BoY0tgg0QukA03Ev5O8A6MoBoxwuWEUgnZk1g3lCCgb9qv85lA48vM1g5U9/8h/WPOkt
MI5sllWf3KRVUpfnIu9PQgzHUFQHMZGvTpIStmqdpOBxa6I4WYIfSfYps7rL4HVmx0QtL3zAPbwz
xua0jGFlVQEvqpKdNTU7q8UiSvsrSsogDO9Z2Nym1Lk0wKjLJvWUpNwm7bBtMdYftL8AlqBFnAvG
FjyZdexLe7zVLMyptCW84Zi13UzyU1TjM8JQFMu6Nrvr+otYRUZL3VlU0snJXEqOTQzzDVb9tBoM
Hc678HJRenqO8mi6W+0/PL0jDJEWIflo7LK1TlcQUGZ4xknF+gQjCt4r5omQgv47xMVw0HRkBukh
EGtqpA2U952DB5uxEuNxjC2Mm4G9Uc30GS3RCFWP7lW855q5s4tffVyaanEcmS4NGQo7TA6MxZSq
qNVMLyMBsmsQpHSQz0hvDNqbFJSbNryVVBbyrgHggW6wRAYxkRffKWuDYQBDIXwEerz62pAw6P5h
jzgSM9K5q3VPlKElqn002PsU+z03n7C0mOwb1SeW+AP6rI5jokeVQQeb3qObmpYPSXYe5u6rxzNN
LruzJRfnHs80zStwXJPzGkTYAzJbaUjMEKt4sJQ4H0mViylvDQLIh5XQ4lVkEJeiNKiqSCu14dLm
q5rZeDLPxn8Ua1rJ2t5B6dDwfWJV3ybWRaobL4dZJ3fKzldwUPXSPkJ3n12SOrlEo32GXKUH2yqj
ng/AkNYcyhmBKIz1lZv3NuqL7pH1Z2dW+uGRriGpFOq4RdWzHdCs2iE1zKhsg5WaK+gij6rTHcNC
WfoBwiZruqAkj3RpVpoXs4Ip8URo0vWinKi+7dw8hHV21KNsVwXbBOM28DBSDXbYLSAV2yAmzr46
Wz+PFB1lhpwwGS6cDVaKvqTTwSIxxjQuSdjsNOCa8SC3s+nvZoSmI8ZVCLkz4DpGvFeQszna2SEv
TBU+TQjuUCVXYpYIejAegoZPBM4qY1IrkahXDYqLo51rYD9UZ+tam0MlcLAOpRWx6+QlCIAVA2Bl
EOpa8leWEu8sBERSFxFwhueVD5efKJmh2kz80UzGqWaMgSiS7clc+8SCVdVnE4NIUVr2ezW0oFDi
gJ77uMBeWgvrKNPZOlj/+7PVtFFt9W7nvBql8nr9s1PFzu/gWtrVNvvscYNtBmONOnKtY/dEcEIf
3fGAO4WYlRDdJr8oOC4BOw0qhAmOVNnOteYmIbAKowcS24mHS0j0SKmvS6iFIdrwb9qU4h/IhNWs
G95g0Xk57sUWmW25eVUxIZvvWd1csDrKoUygStAJElD91s06zY0qyVURWDUpFGgw+IIsNahctmlj
oobooK28jEK9MCcPs4iRMG+F6ak29PsqFXtbW8b1v0MVyhsbWXTNFiqTIQl20Xa3ut7HkFN0cuGZ
ZS+1+KOUHwgULDzKHPKV72X/TIJflRhoZ7aBdUtiveJTmYVbbH/pzrtAZ+jA1reY+mc4ccFi5+Dz
peYHJ0bwV9xl+yPLyBnVOzx5QLKvZuVcWpWUkEy4dYQnYE8q/DkqtEVYftTmd7ayATAcoONATjZJ
OjIZ6ZcF7C7UGduhFNtc1rcj8EO91ljyvjwe6SiBTwXUFGQk8tCftAm5MLb1YhldRXa0Z3tsYKbo
s/RQTG3GRmzBQ8uzXXoZgDaGE9CR8ekg/5tU8ixhrWKqXbAqU3nbwrY0hE4oHuhuvM94UauIjgqx
IeZdiROB7+aTq2fmxrfEpmGYo1f2msp4yLKF6rxi3IISE/S0dfn0Hs4pkqKyO9Q0eR0IsNHqb0WI
BZWUP8Yufsgctbh+yF5TSNzYV6XG77H8Y1oHaHk3cCvtvjV5K2n/0agQmCwIzYsPE+iqtrFl7pb0
p0FLxJmLrYTS52ZY5VXE2cVm6oNKqK/u0f8HJgJdHHA7h0Jb7nzLwTqVzX1Kt4nguL0VEUJiDWaE
krhIu4ljFkwqQr9bQDaaoCcZ0j53rnJvcPTTYSKh1h6jjRFTSu+Fk9fawP0gY8bMPEYD7Z9Q4nQp
yt83tbgN4cuM2/UI2UjTHigPIPJJHXaW3LUYVMy5Gj8gjyiL1HCT7BTxYv+M0ss4M9LCFwLrHJgi
AaYwWvYgDspPh2JaxqnKhkp8DSz7PGb6hWg1bW+ENtlty5QEhZWGkEYtQIoXEkJOAyy8qbA5gy1G
NTau1PQ5jU+Yf6WTrX3lQ24JVqCvapd9q6Cic5kLtcWHhsP9vYYBVAOepH5zl+SFkl8zLfNCbWUY
xC3uYw1kSvN+8jDEzBuBDyIfk5AAM+SEv8MoLj+SBjcjHSlqKO+c9woNQCTvTMQ2gPEkvBoQwpO/
snuPs+UcdK3zJ+gO0hCuBhAILWYo2zcEKKLOHLD4eoap/9Y3GNfEw0ptWs5le2XK3dk0mmMddCcx
dJcsxyxLGVa51zbJnbMKNbY/4OXQ75LmGdmYteb3WYUZqC0qkMWswiTPRk7NdV1+AF0IMv9s2F35
CXaFG1lutqh1nH8DZ53hAwvyxogMpl4ibTqNNDIKeVxyUTC4Td0cEe4fBSFSqlMcJTU+Rgz3uxjv
htHeyc8JJ3IeBKPxQgxeQWKWglmMxdE96MmqxOo4G10Nx/TaotDriV+SGb223SHS6qPV4/yhmAij
tiWoYMyMC9Vm8RC29iDm5FEwWByYMxYM5uZCs+dFTcmbEfq6AsUMzGU/6wjWUZNc1C64yKpOpFh7
Nj9nB3KMMgL1GBPM3qik7UwWNv/JIn9P4bnn/ZvcqYfZHB3KFP7ZwAlY0t3MkMVWohLExC2uFJTm
2qZX+dCDOiBxpENeNnmFSX1cL+qhOJYr0uk3icUAKpu2UZzuMgKE6x8a29GCr5DuFYxIK4gtimUe
DmnmWnmzr9XPojUWpu3j03oJgu+KAOwspfMboXy69BCAsM66wyfVilFxkrTUa7mbFn8qTBeJAOLg
UmrGR1F+Vqqr+2f9Ihko82EFFxruutabj3emqNtdOlC43FrrLcDtHOaO6KedXJ8JA7ZGgPFKey+Y
0ssOkrMaeTyjNid3HT2AbWStUhoRHSLOxJ4bLA1riSIuqD+M40zVs4l8IpasVQ+UudniD1aaU66Z
/eZ+tbHfBjoHbN0VGbMOBjz/+cNaS+3kCGdtQVO/wAawR3MvW/IxQhkZd5zNKjyZgbsFACytKrKq
DQPUkW7BmLzUIIbOkjysttYzlQpbuJRzES2LPDHbIaY95pwEGc8kADhfsOg+fJmYV0YUFRqsRfEG
zp1lX/5IgmlQrcsKZCQ0PcbG/o+P0wgMIGMf01+sArgc6TJxGI45C80C/ZfIJYS5Wec7n1Ieb7uA
H5+tdFpFugWhTlJ5eTHCM+TIEVj082ab+SnH+trMl3Jis7v1l/zdgm0tw4FGSDVO8orDgMid9zQC
g+l+bY1cZ5I7LO6+Eh8x9Mu9fkEWmReHjRe1rl1g147ivO6Urf6JQxFOb5iovHFFlkUmT/82MjQt
554rOaXCOuTlPJ9YVt01OXaJcsO3zrTSXQOeiLne1komBFH+2oCMUTenZFI926DtxJowMPZ9lKK0
rCDc9GdBtnF88e3qCjv8FgXDjdKGfizv0W/isW2TPRtjSA09b9EjpumZjJELnHqNWh9iwiUVzd6b
JQhtn+xFpe7YYTDO15Vhq9humGTukHU7uwcI6Uy0+cMS2NFyyOzLcWajLqLCXy3MVr8Z0IOipMSJ
1MRhrzvn00r1Cp+F1+VrMiXT4Sm7KiRbI9eOu2mF4Kgx1i2ZL2XNxinYptwB94Z6h7cDt42YLptq
Y/BSooCaSxyXNwfDB3mYHiT5ZFjfHuPdrBZJp/M4aDf5J6EoMPDzFBrtmLZJHBbdJuwT5OMkQX4G
KrC6Ng9RfGT2bNI8NBkgo2NL+GrEgBpEA6bPjqrUHgpF3ceNtYtwA23UTacOnmt0+E2v+vwWPmzY
0ibq7gKjwpwReUqeRfMerlQ4AbKOCXLyawhlp9f46fSYbCAqij18jx7Z3ZSxlKTjiH+RE++7rN3H
4bjn/xrhw7q0Nj4jt2Fj4ihjFICAvD2kiFvh3vaNnQqXF4YvFGwLZ3ZBEMq0sS4Bqq5qGFHnpNvB
VzZh9OyURwvdRyUE3MTkFmH+XD0AbkwkWE47JfcsDPmQkdqytWnee7JjEJv6J60Ae4RX+8/5xGev
8JrJTaXQhb+H2e++j1lFLOpRZwkdS1phDkU7AYvHt3K6+domxZKJcxSDhKVfh8vK/LKmcoE+RNa+
HSQ1dtqfa4Yyer41hkUAKgcpOz0O/PIpwVmfXpnvrxg2wzI465w7VGY1TlYYFubjDvEi0WhUJZi3
wU1KUUAyeuJksEj6s2GzyLjL+HhRRT1CTBfrbnIkjqZAlwUmgyZ4rznPMI6WDE5lSDHq8KyqYR9A
mNaGJbdEaoiYgBeqQxexSPlAY22tB8wwaCRwDnSkW0S5tvRzxF/asJDif5NENFuxiYxzozhLIyCF
D9ulEVMgrg6BvU29acSXoF6//IooYwakXFzT8+v43IHp1j+VMpvCzuT6wd6qCpCHfW6AZuOAHBGm
lAeEQSVvNegJwE4uf+Aja5PelOHUjsQ+DXcNY+ahxNlteMnJG3MTEwl94CCzKDyfa6k081zCsfAr
l0DjZad9lw9+O047Xarg1uAlTUJqOgalVJFqqK79uVsP1wWuaZ3/CWVwXfCnw8aq60wKnBQxA80s
Q0niLZy4fU+G54g9bvIPqgDf8p12H0RlVQ6MI4h4MZETfeHctcYUdNy1Ybr0uUKdeyrNjmU2vIYX
U/NXIsMtwJ0spm6gH5HIYqnfZ20WH87Xaup2GQ6fU3LSedLF/NZY2zZgKMQ6kbmBHVZYOYF4Ctwt
gBj91MOI6pNTAnMfW6vIq80ljL9HiFzRF786VLNRUb94A+FMg3g6Cc4VE72QTHoQ46wSnjyKrRAC
dBDisPSRIc0guj7gOskoXLTmpU6eLcTRWLyFX5BIcR0IxvC9Ufp3mdulx+eKn2UBoe+cuQWP+b9E
d+Ybwb4MXjJMFb9ejAzPM+1BPDagMz8JjB2hCY3gLOncyfCvDmgQs+4w2tesV7FWSJYBSEVH7gx7
zz2zOSMlnIjaVRv+leH4Hp1bUqjb4j5sepqEAqkYhZqxJt22+apoM6gEVUhCCl+vEk+0VjJNSYeH
FGKpqse7joQZqFOxQV6T+OW+5SK41fqdudpIo/AX43U8j1zAUSL/U6VlZIXQ6ag0M8hY5HnusRx4
P+EY7NP5b2blHYzO7Dby7PmdIkk/LCrITQ1PSc3epAtuSwx4vEjiqPLKP+E/efwlAgodtE9sC/FE
h0z/WtA3v/dAuZJbyBV6bsBiHNdC8SZ98mtIbli04zoRIZp+DjsMZfi2PAomDfyH4BabxS0qtvUf
p/JaY53WsEJdy382muIp87cG+2ENslphMwTaIw//cFwwMJiMneCUKD+2fbXGhpf2l+i9pUaDyxUP
FTPfv5xZvxWFR5WpRrXT2pFqnc46ZwAKiMoiGzW4XBPMhi/eocgiHVw8sxDhT7LjNpfrwH8LRckI
absce/wAtiaPKzl3RrbfoMzOfvQJY6+veSzbZChib43+bdTY/c1CLbrKAc2J0O/ouCV1RXTwLaVj
gxfQnbscyiadHcfLIqZxmyyFQdIaqycMrg4T0spcwWg2WEYl+JXyIWggNYHiLPyz1HRr0jXnHyXM
q6Fei4QCxcDT/SOCIWUjRrO+YhivYlxHrq5/m027vGt8XI2z23RQIGohaJ3Tr05+jnh12AD78QJh
4iPlLGg+Gio4PzU/kU2gkObqvNVh8j6Il4h/I6yLSlgYfYQbKJKwipCvWMAdwqYmRFyseCpyaNu2
FjbU3G586SZswMykr6yhDYO+k/VIvGZMokvXKbzlxhL9Q2HmO5ut0WQORLnVRf2yI5kxgqeJiZct
luPdbnNEoMFKDnNXUwPMDtGJwS/K1TkxXCVMjZFblV6F7WrViWCkPr93LXFKjAVVxnhtdbHNeoU4
Zl0YLznrFh1NgFG8xzkZPbxGWsAkPLxgMp6PLvoMUqcLC6PR5I1Boo0rB3HSrWRCeF1XAsAl7Nbr
PHYWlqNcCXtCWY8KkPVCWmuouDJ5PwgzyjtGPwtZwxxS9aAOM96y13YkNlK8a6V+KZX4cjnnDvBY
gD8kFdY1IUjcLU42UqVs1ApMPThmBHZ0BoFgAFR9MS3Hzl/nWEeQRqtE6aY1ECiY+8kgjajPNlqC
m1MfUQc4a5Lk1rlw4964aplzOZmILpkf1twFH3eT4jxSDTLAO4Y+SYnhRwj3E2c1WxiHEsed3MhW
GSmiReCOweNbbXs0DVtnDrvWhlUorJXdAIriYqfh9wdPnefrpO0az5Q1BxosfeRniC5pPGJAqXQk
OF2u7qzTOBrfW2FR3v86pF1rmBKhRWQIF6PY19XTOLSnkHojnQ4hHMi0PUMNs4ffbng6LlXCXwzq
j9nafi4BnL7eM37zDGqWkdkHXsCLEWrv2BWbhuQ4vb7Dwofw5+P+HP22bCcK5KiCegjT4uh3IjKs
XIb1IxpNz+c97/Mfc7BPyDXPsaWfQ0H37FCqRuyK1rIkAc5hAmfUXxRAFAVAIzcLfIqEw0zkZzzP
TkbrttkPKQoRSsdCqSgb3UYBk7VoMc1phznMfFziS1NmT3nB7GU1JJUnyTglwLDxwaRmBZL/ZuK6
hTY4QUFhs6lizQ8shnJa3EesCOJf3aGHzeStE5kYAC8zxrjqEO6w79mW/PExdK5KZRm4BUQfRbu3
VEbl2M9lFBErCxPqHGe1ARLoY+GwYaaXfikxh/kU79PZEUgwZcHIJE+e7Iudmnvj+5SYj8TUHs5n
YH3llX6NOv/qwJHKKcd8zImsSzSgwIfYUbDRBe0dYirsXnzZ3AjH5ybprmqu4tY5XtNHoa6gz3JA
BtwyeMQDIQ6h5TbZh1SYm7TXoOBNGwTzG6slfXbyoqHzyoeSiLMKiiZTzo4EL0d0hE68ivW7hF1L
9ZQB4tL1S4Vs20h7mWZDsc9QwM4oywPIqGVsYhgNy4Tzk9JCDOmaWpNTD8bEAnO9T13yXUpsLn2B
F4MBq4Xpg4GtdvkdlHNkPWl4nwR7BrwNeDRxuGPKwjEvTGVBwMrsajutW/9Z8Xkqxq6UMz31SzOX
iPCHixEFI/9JLndqhVggPmNIiDt2dJbfDaqfCQN6AVOeB0rzhYrgvQ0JjAn//CzZovIKxYITPAFo
HABinN3sKMRhH87ZocwqnH0F2JsHW8GQW4gac+N1Xz2sIN4xj96n4lryBkVeaa+Q0ia5hRjCXtMi
YI1TchpyZNN2HsbIy+ENYuMhziVcTPHWDK+sAVGDfGRpjzoWN6dn2r3KkVcSEAqbGKyjgJbt+eY5
lbOl/8OQ1BOPZnypZX8bqAIdWkAZpyWku/BWag1yDawlJgNDsOlR9Zvc7ZRve++wqmr6aaMbFiR1
+Jtnk28m8QKmjA7jBGI5iAml/b1rlmVvkNOE8sm5K3F2lwuXMqSlDe3mNvSHpoZKuMJswIGT0Nnl
lh+m3yg7fU8jVDJlHF7h0DyM4erTlECpN6cb99jkuedxvrGmj/kB6rQPsfFeiVdfkXTSPJ3mC4Y3
y3xyO+dqG+c0DnYc0wWiYiNt4GENO6o1w0JjClafqijvLWszVMRLHsNVaQMnEuVTAtJ3Mqgaz00F
pA/444/6EuEv3T38W+ctK5S7FjBhw+VdkZ2bKrLbJNa8wAmLIixuMpYjTFYsAjKLin+pubkaYJRg
gy6+UAZmzo5vF1LH2rYNcrSOqJ9L3boDxPiuGp9rI4WOkx4qWh2KuWyu9UuclrtLYu0wFfcGagxc
Vvl7dhASE0a86Hjw3FlVyd6MgZg8gt+mD0AhFYZ/caOKLrCt40frEYZZsfZ5I2lT5ewjmk1rk2Vc
foPJRHP/AZ8W0kjRbTcxbivjz1zO1ryZPAUI6rR9MYy7jpwD4Lq7j0RMonT1fd7ZH86PeY/Ohc8V
f//3pgX+ZdjHyZ6KXoc/GkAdDgf+ySYwj0EJ4S5dwdqhIN7KyHApUG0aGkFfhLPUQlXp7Wcuxmg+
C0o2UR4o4RyZM/LZ2OHah73uEIYSmDXKrm3kQM7EhKJcsdNX6YCGRFvzdvY6/i94E/JyaSC0mkRG
Fw/D2jqfUdl8TLNLi0Z/buW3ogt3Dq5IDCoHfDYwlekd7BeDT01iuKh4JQrjjo3EKL57nk1OPYkN
OsRMepvEOCdz/7kf9wkmY06wy5ggYykPNUKLkLW4+HHwtfPi1iAD5Rq45RyZdM/s7LS8fARNE91H
hMlpcqkj7FBAAiLx7HDR/cTTdm5nGg7HnNK89p/smTWbSSAxBQ1pKHn/8CEAZcRe/spymDskHtsr
weCyVhFfmxfaJJNlyR4WaY95aYGGEqPYL/LyOwyZrMkbp/imJ9CRslCaRtmKVqtUvbmVFyb0kMLl
Km3uATsdicXZB+uBxgWw7kSbKlgZ4SDPvabR4GI4MNjb07uP72p6bTFLDEhn7M4RTCAsyAR0dlr7
5B/vZsWxLuluxDd51cnKpLGozJnlC0HZbflYhAZsmQyRcAN+2OK3o2uj26SaEEV27yiS+fK2PG7Z
IPhwPwHqgcC42URngLuhtU/snlysktCSZcdRWWZ8+EihErC2Cvo8Glp6zhYPKQcHcAm6v8t7TQ1A
lzl3WryctL71YKPvfYz7YAjf+Zfju8Q5jSaCNpcczY2eqPDx6cICvHkQZHLA4AGQoVojVQUC9nNi
ETFup1n3t8P7FP1KwjzJ9jXEDIHfbwfopVCzS250tnmdsBzJrF3Of5zPli/AlJJzaX7RRuTyLD58
hTreS44J4ySF4pFXj9B4j+iA9KnajQ7hLKcOYgCNcnTncMKDZ/Kfgeqwet8E4hgpvrzIg1vkD040
Hsr8tpT0u9yi8EskMrODoz38JYPpofNbpkY4M1EXNItQz+d7EYGuvNlQ//4rbfB4BefBpyRjcP4o
xVX31V1Crxp5ozxHUSx5EdLkX0wXSth3slbNLxZEw/MMzg1vko4dLX179tMibQK4kFl7rCGTr5zw
+LnIkjwIelC6aXqW/NHySSm+aaqnNgMKoCc7aTXvvI+aE9bGTYAV3YIAyB8j7BGyAWR93m0LNhwZ
h7IZ9M3deU/m3qj8ttHEKObF8pb2BryWElwt/4tmPZV44zswPi0RRMiom1HMEPxDlzm5s2EVZojo
sVwGk+y07IM5mBIgcL/eAM9NorpLn6zjSr6RbjpxJ/hn7BLcGN6rOjnd69Ceb7tpfqWGy9Y96mQl
0/JLW25SCSZSutQ382+Ky4PooDRGxHtzN8n8dOaFOK/CiZeKGxrjWnoG8YnFArbAtmjuCcRp7t7U
nWMuaeIRI5nou7PNVy7JBuHl0OGFTv/KPyw2cCRCkYk1NNHBMQL4YRMxYyZ27xbd83XH5jEXUewS
po8AlfilO/iRvlHta8dTmpcuJwSv/YiKEoE91Dqz3Fw5bYfPLCFpYJznNPg8kOZ74XucM7zSI3Zy
9AfSHHnN3dmwrTPgMQBnyqOffVSNfMTrtTKPEiyOlcZK5HHkxjt1Q2XtsLqGgcq9wT1MXDPkKryc
5LxCTgRyortlN5wBrIhGgIpQgpvtVbwHGvXi/Dc8R3JZW2XHblj+2dxKO/tomf33VMU8wPIxIMyk
AgvicSmxYLYlr0wGU4elXz0AKN3xpwfHUilQ2D1UlgpHgsJuoHK75lvCYcTV4eXTVtmdtXJMkyel
JCUonz/Cb8SeBN0nhhhsPWZ3Qui3BER8iXGX9Brlxi/F5jVkI6NXFvf5NOCJ1vgHZizm8jj/Po3n
JjPE8ypYqSbnZJyvuJEIv5dzH2Fy7OcfAfowMQ80zgrvCFl2PMlPJ0xW0Rki4wEWCz8+4z8Fnj45
JSq3ANwRA6GencjVyu8US9wB2ClfduLPgTnhwBMIuTaVWzoCmZox2nl2y7ETLhx/0BoVnJIlQkA4
ELqAvyo8nW9g4Pnia9Mqm93vo89p2MhgeYBGaYfy0FjJlQmzEgfV4VMLWZoexWqNMmn6B8oCnYht
M+d+Z6scq0KYGogSPgZgUegw5IdgPJFSHR1Bb8BgIs9seR/Ail9mFy6x2EELDKy5rNsvFQmuLqMc
gefhezHWoW15wHjKVH4AjkZ9MwKlUYXkX2MxYmWKiPzbl2zPpHbeJPiYJ/cghyBibdjE8g8nJoK2
MIk/RNjo3RMG677XQxS1LySMF6gx8HX5CtLvqdr3JQ16c2HOL6SerdPeW4zETfmQ4GDfBAM620WF
G65fGm6fJ9Cfnhq1dUHqhIMzaXPPW/XYFj9jUu1TLK6hhB/qpDiSs7C0sWds22PXvGfnkf7akAOW
30IIUM/pYJr4V6dP09pNKGtwtterVe7jxaVh4x6QgshzAOCKm9ydTcc6x+NmpXj4KEOCCjbf1CO9
EbE50F8iskCbd63sd7jB7FTA5f+qac5H2gPlp/I/J0D8VrbgUm/YwdS5EKoJyVqZLEzqy9jcRQRx
IXrGILxLzb0R/xvAEaz+aGrRkUH9ogFt74M/UyrdQacdq5Hm6epepAWh5Uef1JUacSlSnJ5lNKXw
c7AlR5msnlL1LtXqoSAgpOyuucBIpKhcfBZdUB43pe51xInMtv59njNrqyB95cQ+loqL7KMK8O8p
V1NDgBFGGS0+CVg6Z+hXs13KPJYRPcGbfvGvz+C5elKLNz+tz0kxH1Icu7IJ7KTKy6TCjEW7YMdo
ohJQ8dfMlXuFQ0trc8mEeUfXZiRsD6tLRhfaFipauWeWL2eLaXzEwZvaEd6pnOtTNzZrGrRAvYAa
SB2uNdFRV+KVfBB2BRyEH/MZwc5mtNV19YmyLvB1L42ZjE/o2meinRmsq/CQVOR45YitVxg8Zqrp
2e29TCLXsGQE2gSrFB9DUCwwOlD1XVSbexqugwkfKNzZvJeqE7k1UK+UPO0p2VlFv2PbUwnQc7sY
J2fsG/sEkzy8sw3OcjY4G9nOyGYVfk3mhQ2WMQaypoUSvOZTSQEZURlfMBGgTbco/Ez2YWB0Ob3G
hC9TQ7IJUuRSIfZMfdJ0P7BDRRz380IhqJGpK/EcpXlJKUT541HS8L+BI9anbp2rPmRvuvNWMq9I
50P6OJeZYclk1r7K6CYoWNAXM3cZiHjje1C72PzVXHeN6VWhfktRzG4S/5PKTHDaTjD4kukftQRG
bwuZCQ0fGN3ncxU1zNF3Pjl9Z3g+pVIJxZUCwKG6xcPmTzAZ/j+GEFxALyjimTQ5ar+0abwU1N5T
8DIwLgX6qq4JFX1TR2+EBIJvUG9WELs5VQrzGNm1mzUCnJntvERhg/s76iIbAYaEKE2nA0YUPo9R
LD7ctAPAhWObqksiL7cpuSHUQwpXJ9fZ6d4SOeWwM4bsqQ7XgA9nTQzPbAgDcAhBS44+Y+UjTfqj
MVcSlFRJw0aaJnfO40z8YdbGzAm3xJne8xzF0yKppf6zOBsnzlN6IhBIiTqzTS5YZSjlt9bz0jAO
4Bdo1LpG9NuHO5qsXYLLA6WmzflcYkYyzrQGXLoHtFl39YePoRM+9uU30wW0EJir/pArvAKp5rx9
y0DbGPsB2C7YhUuH7aPYzscVOqeRz5hSmgEHsthejSIKVY4RN7mzxfeAnaWFhHrE/dhehOFL4+5B
D2hgnDmBcsbaV6n1awoQbbjMyHMyXlifBrdQG5O3ZVLizTfwT8rDQC867iMIpswbggqf4wTWn95h
yDWu6RWQWM6XMzcKyPZLuN8xfaNOJYxqXicZpmraFdydFe7UeFSlh8KpXQcB3KjajOJHnO+QQFpf
KQpPZGdi6SeQd2gDw4ooLsr3iV43DHaCEUj44oaoqCKnZlMfqwHuOsgrqW4KolJ4YpzVi6TrcAI+
92xF+TA7b+cJ4b5JfSCJmpEg/mEsR0WHhuEZSbUzzBjKCXc79wwko1VfAvDra0NftBKGkwlvAtQ3
gUQ0x1eUhLlFCMyqBXgEtWsNMVOK/XziZSUx95hUcfJqeFk6eFka1BykSEp8hIP9QwPcqtX7/Fr1
0oEIQKgPoljGHEVx/tPCujHOIbbOEoYhk9TdgUdzm9QBsmM4l3q8D6a2QGqI/OoRlaSr+JCayT0n
Oe6q1N8SJnl+gNmw4eNVP+FauKrUcbHTc92TVLbK2epE88IQFxUOrRp0H40x0S3CcANiwZAFZ7Gx
URElAclz6PbboYKbvFAzCLX1KidvDnT4n2bBper3hfzUIsLOpeucjwAzUgAQ5LaLLTOhQOKoyr99
U61sRHs5B31D1TJV5Jmgp7jKbbufxBG1UYDlTzE9Ozx9e/bsKWxOQzGdq3K8REV3lfe69SUsItph
hs5FUmyhL+eFpwcvOnvV+OVWd8ptXddAca4RP50uOUq9c8ASgfOuX4u2wg1r3FkXbc6YDLulX/Hy
glniqUvDTkzLn5Pd6LwhHdG67rro7JTmKe6Mo25enwGoL7G+5pwGgdYKeFrlFqv6WrNXxb2Fsssw
K70OEtKYdFti4c9rL4NjKwvszu/DFL6XnC53OeGcG3dz4yctZtCnTPZUcybKdJkNggmiQ4XsDMf6
0QdbhnkTPsNkBBmqAgn5J951QOGKTviyCnd654fVqWW4SBJLlV0H3i3YRdREVfqmBHc/O2pM4JjT
kUBLnbOh3t4V4lXwbHG+aGwszMmBGtdSVBPU+JGZ60hGI4Pxaw6OuUnQxO17Wd9b7BlheWNOsIxt
ezkhreSX6CbQ8rrS02esFO8YJEeDJyZ9pwX3+JqIl4Jq2J+t76clZhYbyIZOcOdiUq6JleIUtzb/
odyygG3ZfHgHAnJ6+NF5GpmxcaC0mLOU3iZK4wk7vg5SJvsV6dS9Ej/mm1PiWc9+IsdLQxmPORXz
D4mtEbFYdMT9pT1q4UsJX0FSLiqA0vZR/4+lM1tuFcmi6BcRwZjAqyQEQrMseXohPF3meebre6mi
I/p2VdyyJRtB5slz9l47u2RlQ+0MoHW+FzOxhzyo1vT6r+Wj6ngGVZCOKt7uNOg8NPfx/IouKfFJ
qYIEyw7uGSVkL0M9SMFrzoXsGZd21bZk6FlD/Ys4PuHyvc8aWsyEvucLH689XSnODTTAlM0xLT++
AVEWhGzSmcST9tEgJqoZcIX6g6+MGep0j3n+NeI/VRTneIkvJea4HlG5xGquwByp0/VEpFGVnUxa
32pD/4Fj7QBhrVg1HOli6l1IvUn2w9WL5ms7CizbeNyY1mqF7QWqQlIcdnIEHpFOwDgYk/na88hH
cEUtZT2Ae+PFqdFLxuGweil3R/ln5PPu6JWFiIrb589fDGerSA8ehvtSuUWEMIyMahg4JTBhygy/
TPGtUJIzYiIZceCO01g7Lfz1CTqEtywfjh2YtpEiTItI+1oQqlJ2lBgy0CfQlpCF9B5x9qSgs8iZ
0YyNJug6l2cZYkD5dK4Qh25tujTf89lNS0c4CtrTBKMHRh8ZvD9j8rynwOfR0pwEQwuhP9tiwQ1I
k+gNQZEJyHKA+T98ZmDBRXGE/QCeC3g5zb9+00sbyzahanW7UMU/XJKGQirQAuJYfWMz0ES/J2KL
9tkeegdl4Vt01SISG/hT/FlvEQZ4NFcWSlilOUJN3s+Nq7bTabQXxvqvz8+DEUCgD28c0JTUeU4p
QuXpRurp+aQ7eyx3HKxl4kD4+KxxcFJjV1iXHMs03RxytjrbOKaof6oBJgM9O3VlKqkXRmQry+I6
ESQ7HHujO1lleBbpcpbz8Fw9qvBFoFzpML5UWHM47xkwitPnDo0mvdwbDHeifwBHBBLxJ4wVVXfU
gYBlAcygAE3UfbSNrU/Yqd1rEt2zGowXiCgssbNd+ykm+L64Wvm95Bz6L/yJZSIHYJVRNKJlBM2k
1URAsvqTIuEof5KaM7qaOauAyIv/DFjSEVPgCXG7wook88vHnE/Z+3OtOMu4dmMLp9vYemzbcDte
oKGW4+LZTctdUW+BugXtW6ekpwb9M6si+8eicUNoO3X+R0hklJPSsKwNRs4SvmRNGxBLeZE8OvD3
wScNJCKrHs9SBNyMmqIft8OjUQYgaOTuFO3V1tIb645GvYQQxPgb+V0mbauJl4YigpNtGLvFoLk5
5Ikl3ZCqlZTwfCzj2MV/zbqe47sBaAFtYQKolyNpqZ7olQQdqekh9k7cqntExYeaqIABVXzfzWD8
sBaBD6J2yRa3Ah6UNzgn2JWDdsey2fGvZT7cTCbk9A3flkfh5xvq7IWPbnkkcKNrUlMYy0f9Vznu
VWjt4BtvxlX+mSdtw+Ve5SI9tNObBvNFlgUKphVaiXQmsJ3DD3JRiJIRuoJsChmHVzsrW/cpA51o
Rgw5PyAATibA6nOFHZAJJp+eRN+ef67bGhlId+3S6Tqnw1UPAT8A8YnCQy2fojG7dH0Po3o+lReh
6zfd/I3bagX+Mp7ih2gGcmwJL1vU29J013Dd3imQyQrSJ3WHXXjX8GMK9aJFoHKAg8iEeDbQ4Mz0
Vz5kUeEnbbtTpW8YPChiFBdA9zhRSii+PSr7slAOM7k2yvRRpvVJ5VmZCsaVbq702+jKyp7FNPNy
eA0ljaX9IPp36ZJMw7N4gmouM4gDLs/sYS131BD26LeYSyrqcIJtq2fp9vSMiFXxyZGyTK9Wt9LZ
Zc2LgtdCSn6pfSx7OkYyDMau2ttx5AfYt9CHBB6cbvvVwH4FomiOmOgrOyOR/C7GRIScVT3aUY6h
AVsNqXepElwnhE84g+bU61ipLcz11cK07NtkIJayV9SWX97VKGRfRfaCuDwBKwPBY0scw1Dlbiq/
leXsSNKpCOEn6AljCJIHyXEkkGG9JETC2+9Weut/hfm7xODXo1P7G47vIBjKJjpP7e8SXWWgLF0w
b8NiG46sgevKsr3uS7zLlknx8DqTb5BRg1gYNgqCpUkQFSCB5/I6POMdJfS4EK40JXcr0FbhYsIG
Y7QFMWCi5T8yqnfqBjocoUXDTh4I/6jgXZTyNg4pxp+NaSaS5JAaz7gujN39FtTjRZqqmyItL0Wq
o59UvbCWH7GSv5Lh8RpIw6uN2naVRUdLro/KOtbBsWSXvG/8TOMxy4xH2LX3PiC4ngWrPoXinzmg
6M0OVucsggHbfG5rpGVRCzQD1nTmKFHslf2L31JuRMPaqEpHMTDkt8KxmweBvF0gO5JiOykg4m7u
tpDhbcAWM4UHRvlVS+HHga7mzMRe3/WfoZgO8UC6Au6OUOjQ1leAanf0Dk3BCIzRe5zfi0pm/vdT
ypshoOePEi+/NuJUBf0+J0ixgawHtYjyKPPX+dYg2geOPE2ScvnVKRis+TUOefTyOxEbmsJYH7gx
C7i4pqQCbQeCWedr+UE6jn6QZ8xE/5nhwNM1K7SzbXkU8H9lFSOUQ4MnLMkLklgHJaDYFlsjqJZU
8zp6SpHB3Te4WQPsgvpY0P4LqhSt7e+IlhXCdr1Y7NB7IJuruF9p9nsmV9uBiIRF7p3WCpx+bHGi
QfbqKa6RjdqSg+d1mh9kOnghpLymzd1cTFs4reW/PJmRRa5WZncAkupVWJKhi6bLlueiQ/IUmZKb
2yauR0Cm/SHpEXCVtK7yVb0zOEBc26okEa30QwgnyQPB2knu6Pn1mLA24lyaXtNpfPRenEk7QwzH
WNePeXzrlnOpdevkxKQGj1HxovTqLa0J/2KYNBABl8JQBGUwEmfUYZjKkoNWdoeeg/JIkPQk+ZpG
ah6M3oHUzALwcAuGLVMu85SQJTEWJKcPdIOMfUU5xLLFqJ2RmY2dJR0cPSAcxnILoZGQkRuw2wW0
PKYzRKDDYSVvOqR8HpqVRuRAQeNn2xSwA9LJlfvGC3pIUZiyelqbYXauxnJPL22fbg0K+pbblOac
QSYu9qgmkPz5hQnqhj0WakT6Y9c3PuNsRJcOTl92IGRiJa+qai8bsi8jfmc9qo99kR2MCHH6reE4
Pr+MpPZUVe48QIy1g3aN+u5C51AdVp3J2EIJHUW/8rNzPzFAz+WtrctgEmpXEHTBzVoZHIIRaQNv
kxj4p/8JBmkvroDiJPCTC/qk+JZuCMgkFm2Dionsw8WnfBIvEXN3bUN4rqc5s3opIjQ+CFoIO1dj
Bt+ePbf70ph8/lLTr0DttqRqbak79WJksknr1Fihk+gVpOAASfcjyEfZ6rc6BjeAw/H7sDyASAjx
tyy8ktL4xlem9mvQfXhT+Tg0R9jqKvMqHb2M4thwOGLlRSk2bXuPPE3zjepp+IzcySYzgdLRAJyV
da+LtZnMxM1hMDesUYq9ymQO676A7ClF71obcdDb6vOEEW0z3AA+YExNeKAi4uFs1fW14WDR34hN
kmCglGvM0BwjDj37bwHuMqifffMxEZ4FY1jtricLbP+6NgiFRjKHsWLhSPGtQ62mJwPTXWmPeRAd
plMvffNCOWUsewcAL3NaacpZGb9VpYYuAoVt73d0Ku1Ahtl5Q0ynIy5UTgla/OlLotNEO+VCxI+i
+W2inrRuuhIJdzb07DS/6CQ11zZxzFDX8CaP1s0KyUsnahuzFDrXzmUlekjxe8+5UPf5f+KJ+B/d
Z2FKZ6Gvm6DYsEkl3CddeG/bDQw4N0xW1U1so3w8Gq9K/xzBw5Cvd73xOjW/g6G/GMN3gxql92et
2D+vsQ6ObTA+1Jok03+WvSNbmBdSSmVL2FFQfVh6Qq92PuhDQPrlsNJlnMW6P7dXo/nV1ks2+kx2
WcGMmmusU2cP3wguc3C5LbhcnmhyySxMgnnwsLLPlL+3MH8b7Xbs32FNj+apr2YuW3SaluUoD7RD
j4vMmTvzAWa3jBWC5fQhlwuJeUTxDL15shG/5BklJY45IwkOeZCfVJDpsTVf0M2CDp/wUqD8L0+W
IFuQjLi5AWHU1qga6eqLd3vu0Va09GcXX8wy1h/FUcVPauVwPM2DipWt7GjNr6a0o+vkKma216p2
H3Ms1IP5vyO62/PVlvYaSejXWHtlgIHpIyfCWRSSk2gfXeYrw3LkVHA1UmUrS9lvU2qshXGzQutp
gNQKFeRNKMsrCwP95EfZS1IHhzQi53SujzQGWIpB7cAP2BIYouaPbpD8JgQQSxLXtnOmlo6mbxbc
kdpeCdvjTxm1Z0O1Ls2ys2V/FAsj5GJnkdBlAucToaea+npMOAKky06NCVoqT9kexcBOEQQT/Eq3
PgzvANedRhlhkNgHDV9Ob/p/Sbfs81L3Ww0jzhDv7J4TLBgv2f7VCj9UYj/qiWRAPhYpg59nzHV5
GPSVVZJfAw2HGEklIWRLGzjt00MkiZZtoVnfLLO50ALcMwxtnzWVZb7qNYeOFvKwtmWbVqwYu+rk
WiarOblgHZ0gpvkyVD6MgqRkB7BEk52AMYaYZ98nAY1kPiP1FSWgDt0Tw4FyYA2o8eQDse77O+Im
xP2XOvBSuESxa9fzjpXX4e9m4tRKDgUSlQtoAK5enHCCVSq/Sg1fVg/xpLKKnXD/ldpf097Ip97r
+o9ivyVmthnWQZl7XUVUzciyz4GDNoOiFkRt8Soq0ieFpYTQAYl4l6nuDrXSsLGXhzLMDkt0NFj4
QQQb1ltRnFS2zhb+OsCMbWoL0uFIgqwn124hV+MFDfXftsGv/mPOUMTab628FF3tQYOYY1bUuNrP
dgfzJnTo0EPhZMYYk9TYkD6GobvVaJ5smuStlxNv7HsAi6QeIL9WCOYkQnuXcAaM9Gcg1B8FJn7R
iBMlCc1GYvgFJ5LVqHdHptNnlW7k6BajvWajpMj3alIKElyMQkROi05g1tSdTu8Qs08eMIxfvEEq
d+07GiAFpXxFI36lSRq5UBzQIgmfbOun+P3snIeukfesVIqEFHM1tN9WZ2/Ths/smsiz1xuqNzHh
RiCACu0URTQ/TKzLg0K66uw1YlWtivaHHnKdVVhw4jeh2Y+IL6p/FuzaiXhPy3ZDo9BrWgUYUfg2
4tWWjOG9MoAp9i0f3wh5M24DtwuPymTtw6o9d+yP+kFK/3U+BA6GtQeScbQw2ik5HMkYFerT/qb5
9Mj3c2gcsBwdAZGJlxyijW0BiaAvKSK0No0EIGy+6HZ+JangCn1/7HydbrOldmtMpeHIgsaZ29hO
xEyEo+oWLF+jigAtRDLKChVgB0aAeJQxyUZAJQoL5CjJG5hkcY8xXrQJhqCVh0k2aN9R930KQEx6
j5To0CGFY+ZKN5lo7m1EPKuW6CTlzNh8yNQp4bgs9S6T+p3Bn3AYd4OunVYJZFVDZxvkJhq7Drhq
etDg8BfA1fIY+SzfXBclBvX22FbG4Tl9LY4Jq7FCmCq9cjuGJXEVZ1UVfhGCAaKOHJPmEkvqBcpG
wGcQK5VThsm1ieyLmvC0dsVlimBuoyTqXjoc5uGII3i4weheDV+6TI9t7nalCgeYNdYuKRZm7uT1
MiFRJQmjKzOvr4YV7FMe8osA/V20t1I4oe0pCkKfSrkMaHyygI1uwEbaDgdb8QgC1BWOugEjcQW7
Qt6DJ5HXLRVr+c8Y1Ft5NzLjMgXVeko6pPn1dM2a6VJJ+dnaGll1VFdFQ+SzW2Iz7XXsdHjXB5Ky
9al3S2bA4eQzcSKTMzuYTG3G7t4aE3Ihy61MQkYw4GYTxlW98BcpQKQx720SsdMKAR36G7pncfox
dPIGf+Cu1JVdL30MlfnRDEh8OoAsxbfBRKetxcXOFSRMu14wdRl37YQcl3FvRDu4cbIqQ4cFKoXA
PHq5W5vgIj3XtxGzmCavueyElZJDYjyiwXT6kg4L0vxqOHdHiangbCjblHawidhhQaOT+ADQoHoB
W1mzUDzbwCEKWnXbGsZLV6p3voeNPrRi+M36KR2wocDvViNpk+HeqTt45MyarYjV4el1zAmE0I4S
OuaIgEGRLDdC1Ngz4X+J7NpYYMMhFPe8W5bPKEzlxjV5F/AODwknGTILPAJRlPvBkPqy/J2jV0x7
ggmx/T69uWhPuwQezj+j6u5kU9ztLr2no/Fims5gGK5eYcI/Bg3LsBVTtW+XgdgUP3Nzc1kFPXfC
MdWylde3CE4MVoD0NNIYxfLkZQyB5ARyOKqwQLRMfljl0YGqRrsL+R65pZQYOc+J6j3U6rdhoEMk
H+vaYYyWmyublJB2ZgqkQvIN6y1SHLsRJDghvanq9VMxByrJA+Q1Pm8RbDLIakVnIv957msQsIoU
L5W50sREBtNeqT+NWt/3abhvIJtYPe+3Qv8WIF9kLc2ZyKNiDJmy1m9ZJL2CnH+NRPGINfuFlvJh
Kh+Lql0Wyz412yYGDECqb4rsjQ/LsQvyIwdIQg018bqnHWLbsRu27Na0Q7i426wFB1sy0JKrT0SV
6gxzkpsgKg4DG0rt1DrdQwzF1jgzsIXG1COMCFM36TZTfwwyfhdSjle5PLoywpHSm2igsD47gwlo
9SBJG5lfVTfJXt500o1K/Ghb/XERykf91sYDBhjJOGQLIiVj2ncUNcrFGH0B3iHtTc9KGbjWqmuS
B4yEyDBDT5aJme8wDsunHhZ5D29/zAcnMoiIoZEBAD8mVCkLvYm0VI3RXgnZUGWhLxkqdNGvXWYu
cbLIBrqDDXO6hRrUi7OoutOAg8qy9A2TuD1xvPsyKNHlY6msyNPhQLMZiYU124T+/4VNcfzptWrb
xhiwJewGf7N5NXM8ETjLLd2CO/NXlvaelIwcGT1TcDXzxjDx6HKtU8AXuiEfhH7siZIDewOFPc+e
gB2Oz7pFnNclm9WDqZh7A7iQEV8o/XEVQdRINMjCMFiX7DyV9JSDv2aS3crCM1Xqe6ALDFG5ekK7
z0XE0sjJlsYfmebMQZ38O0QHaPTGLdXr2xDJ15nIktAOnR6zLQnwv0YCmvSZkZd5Jlm6SUYXfYp+
KD7OS2pWmJM58bMCmHnOBR0jRv7IUp4m7AxBqPJs/sVLh37Rsu6VqbyacXtF3Zn30Vsc6a8FeQfz
2zSnYtXMWKxSnB72KP8zJ+sbIaMU+ugvYgQzLYoRMxv8YqRZNt6HsPJNCEGZbe1qHiUmOKmyrhuD
AHNVIkYN/pLCRZSK9ZIrN5JtGYL0+q5XUX8WOwiKWL+DMtzXkMB62nuI7NEtoJAkFMucWSOYh882
1tX3cPsEBcikPuiLgjBAWykN+gxooZEZcgSrD7q9kYZr3wSwyuedxHejpeBUaqxINS0Er/0v0TF1
prr1qkXTK5MlVfO8AemjZGKE4U8dwJUkomFYEPWO4D0CmFZIWSt7VjeWlO8I/3bRlG3k7H0h3ym0
P4oRyXJVvzSJddWC4hJGrKyLSEmEWI5MZA5LL3yt+Irq1NOH16Vq/4MYAFnnQgrqQk1xFwt3eAob
nZAIMjOq2aQGlbeJaTxqSIQdnKVAPzadtQJk4EzBzXLm+ZanuNH0S1KVZG9ikWcM+r5+LaJ+FysI
A+W1kn4nkOktexMS804+piduTdk7T+WW+nzuNhgIQN103LBqzlU6DUO2a/e4f8eqWbVAGNTw4zrw
ncnyGMuNbq4aLnxNh0P9kuu3xbhUneXOtcSs48E6ui9j24dyG54XkuR14RNKaef9rubS5U8gpbDh
zgfPl83D+mHDayLcVOJuntk8ihYzmBK58nyroR7WAFoSZHJ1epRJ7+oyQnVY0Jr9RACzHTMWYryV
szK09r4NDLoaGy37qIaXMD0OzPQNs3A4u052AYrqwprCCk+PfpVmsbdAi7Qmp8E8mvg155joeY6p
yXPED0b6NvMEvmxVdExqSYbMlL/WAOWqy+tiUU5ErRacF0pkTaw4NepNQs94uTrJd/Fkw+L9HjQM
WSqj0kXZlMVfgK3+PWKTpnCNXDEoW2l7bUyHotN6tbrLGOy1hZHHjNCAtc+CMZ9pJ5J5NyOMDg1O
EIucIiNQek2Ga9n/qVlxCKZbHTVOT7+b6IZ+dn4tcBoyouL3634ufRVYirWWfmlueqNsuwH7gYXn
Ji2BR8Qr7XdhOXtfSFnpzXsJMTf4N0Ta6nmz8I8OzA26qvotfIL/nh+ZZIESIExLovOqlFsdSK7C
AVH49mRu6RDUe2W4Q+5apeBV49eC/nJjRHvbHG8yLK/JH9JvDGl2AdQZKieLBG9qJk4TzC9S+cgx
O7AMKDG5DfXbHFSbQn+bklOKXXszRdguBGSfrHFwd0I1qMa74D0Zw0yS54UEf7PKbFIknuR7UmkZ
o0sn1vW4wbA1zYT/YLst1koCu3j8S0gEjQlkxGeBkV1/sdGboMPO0ksnv2NRj7ctwmqcDmgBnyq1
2YNboMW/iIGL8CXdmujA5Dc7/bGU7wJtQ0ZRx/2DyjtznwalBFMTilIhhQ4PFQfDDDK6R4sCri0t
PclThtAd2fPnfNkmyrDFJLodFslBWaA4IcZiWvCkX2kjsmP42QvpdxloFrjca53IMpGsY3wUmCEX
4oSYFCeUTMjVNZ5PPVmn+o4WD0Yi+0OBtKaEPiwMUzJ2BuEiz0rqCS/hkvbsX0bCjw+X2cwHL6MU
RI9+VEaS40MvnX5REfwLEkC0b95AiqFBJdWfaX2Sugae66l+xa8ibV6i6tAgHteAj+BP4idPECg0
pMuquL3L1olGD9fXUIF411kh356+iPglMGpifhHQs1NSSBhu9ofzZpGirWS/BtGHVoFTHeFR/JjN
Z5e+Yk1oUf4/Q+qcgML0P38/Fi6ZXx1NEtIb06YUgrUI8gLvz1lBQ9njXTFF/zKKTyS/STHtiCPW
YZ8WjCfT+dqE7TUlXsa2OZL8DeXBmtNNt7wbOcj1hHE6zFN5VUPD+ezzY5RI9yUsHyGndgu13R9K
/qbvtjHWPB37rj3eTcD/g/TPJOKl+OujGgd9unuCQdIXeQ48ieI37fb8xgvzxv7ZH6yA9qJFjYt3
HHYuDj9g50xnp/BSopEqLdutq8ZBv9go7w0Qdeb4mUCe0QCEA4qpYrQiAkXlEQYkse9BPI3qqnss
cbwC6Af1lpUgPz61OCjDERORBOI/h5j6cFlSJ3s2I8q1Vh1i/QHmgW1/ZT6tj9vx6Ulmz1zQXeic
yZT3xLwE7Xo9sfLVje0HhHDohBVxMBgdmlsEFCebHA0a8Rl8U0VjgHlT88xczbnNYp98FINoEDJk
SxRramx4RvEdB1frGxtR8seYHaUrMa1LhFnzHaAXZgXIivgkQ85yJo9tiWMGTuynKJHSle9cDLs7
iWqzxL7ymPJ4q6hQ/oGbMEqIUa2j6Fle4zlHYEPcOfDWHx1tFzZr2p/dC9FfKy16MYCvVLsW4Rlq
ma+YGWSD2r3weV9mCDP24eig9y/5KPamkR6RZ3U86C0VS7mufDmVfQ77xnSUwM4lRNvMyDDGc/n/
jO5U+QmQFIWHCp1h8jcQXiYjP4h2S4Ea7WjnqWMQDpKOJ+bEq+fPOjKr43ew9kURbExkd2ghNgEH
TzpAW5zXFUgbxYlrZTUy5JnZ1goNCwKRafAyo09EG2FjMz8+2n8DAC3g76jb1yVjML60FbtQ/ovm
dQ6lAL+gkJSvhQlP38wOUxAsjNwZYbIen6EjJsENJOjAzhqBSAPQ+0iHmVM1jf2RxIWCwoFZMtW+
W1ssoGSNKDvFuHdTtjabPwCQpDYQTqZP5L8+BkbNeQXqb0Piu5m/Zf10yRYTW8HbQ0WKqq3KfliP
uzj9+k8zbv2qmwoSFiY9CDxos7ct6/loezSbemk6mhPn499A/GMqQlC20r5mNMRj/G04wylmV0Hy
lRvYjYADokGvBlSR9yh+F9qE6SCHJaC7qXGQ+Fe1TtjnMBEPFBl3DSIIwK2isblx32o5pwxFbsok
n3QvVMBX69lwXIXplxIPjtCIP7wb1X6dkwwhB6t5eZEIS5SgpUlj896a3OZN5tE3Qf2EKcdgNh8k
pHSRRpShDeZ6cQeqA2GQ4k+SF5SsyrpMbWeoVVSFH+pBPpD4SKNLR7hNmh7KyuJlXQ6T15yG0m14
3PSw9WLk9lL9RzcQ+b1W7QVy3NHW9i2UQ4vLQnvdXJjtlqjNd2Uf+1NHwE7zoS42NxAmvuQrjomA
GtfJQMyG3zPREzbEyQhXAFBfjCAKvAuTebOMHLO+DPlbLhjYf/T1h5GN65j5hx5Nv4pNvE3kavVF
0e8dhGUB2SPc2r7ZKy7y6oJUjPTB7xBEG11l0EQadQyt9snnmL6miN26axk2KMRGkRcTfhMqtBJb
YaFTozvTHMhGeb5f3kEgeggGPEpge1Yr7XRiZ9zqpCrEzcPgaLjei7xP4mNE26laPf+eGBAHZkgY
uUZvPkTwCId1hXPC4ItLKeAmZsOHCicbd4nJTZyQrvTe8BNqYXWktdDhFTK7x7q8mzat0GVZrXUg
2QrgJDDYQjqCr7im2SG/8Jl3oDslNnPxq2jX5+h5GpD+lSCg1Pww8R8B8fIKFb4QCL5Rznd8zRuq
AmELP52wIYBsG8h5o8TLjiAEzHKfh7TlnrOCqwH9l47DSsTjBk02w9putPz4V7ANogfp+E1oKJUs
q/pax/sJdXOavoZ0Fxv/aG4t2dtzFEXDdF0HjCrcUTVIMEmuAj9U1/7wthH+ac233g0m5rYG/cgC
12htbaRRS7rr0p3Kj50ql0wUm6H/ZjlNS0SlHJEZTFvF3er45bksuRArs3oCNUnuiDe2+Y5gSJHa
daSi98KPaTfepH1U3KhYb4cHqeOgAvEm8Olqa6SMmIjxuUpfeYNLcGHMXiKGnddNDcXphqxhOdsd
aDoBtfVtaWheQyl/jWh0NiiXbKYJRkVlNb8UX6pa4VMSHDQQ1EAT6LvPOg4d46kYsBc/Rb8uQU/o
aR+VjBSXWHBfildduom+fmFaSmpZsCslFQsnQ8qCgdHJvhHzIwOk0MFKt4yBkpNmsEhwmIVisGuV
badR8IIfXkG9Qyp2EzuwcpekNHeVeee1RgvvGSEUEkT7Ja22lYGLDuaLLryx9aPvKFCZBLyUtu62
LKb0RQvWw2mct7MucTlIqRpoypAm2pNso5ETzDxAk4CHAILUSDeoe9/I21UlqxvZEH4r6CzPEqko
JCW3+a7MwXPJfnILxvlgEHcruUAgO575rwDNbbzyx/grtzsnsbUdRgsGEdlO8lHxKmC5u8m3iSIu
A4jbA7tSOG4W9A1zBiFv2qOPcZGP4fvZDY5soKufICbfmeoYqatFSCjN3hUdnMlFdZX0Ta5IVrY1
NwrgQMD2gko51d44zmtlyJg3oJRielpEzziEwR3HwtXWikQM8KgctSDYytH3Eid75sUNIOZgHyFz
s7wx5nJS3E8cestNvikB+kxEBIXy4jYSY/iMMn8kw5AQLQtRbQ7P9+nlO/dYHgpsDPI+CkKGseFJ
ulBf1sDBLMgFtk03HSVjRpXP4dw2LnnUX9o3LwYo0akI3EPbK0j9KYpbHjWIt4Z1jJzCGGUiTSoX
E2ZVu0pkEEUI+ZOzbE3RayL21kEp/1SbcjxElKC5PG/043yrLI6l66QmWKTJHZn5nUIcuCBWIouG
rakBYmrNVb0EW041KcdU3aT1M6Ods7+y55Z5kn27kq7hSVwN5iVhbLudSp4Wc45KASi2O5oc64d3
mXF/wvMfEVwVo4U+EJ8sVnko8TT/TRKmzhzJKnQN2Doq16D94XRhu0hBntjQAVSAxdKU0ggbsavW
J0tN14P8WZBYPKKg0z5aOpBqBCdorTbXaUZeVGI6k09D/RsxC0GOOYpb1LxCUm/5joQhCBG8+NZo
bM3IjlR5Y3eEmZOKnmXKFZFwWso3HYREu9P6+lwvJWYZTzVuUu6U4icJIPBdSzWnJLfWmQjWdh1s
SB5RBRUYBZLwpF7sotCgk4i0t/dyUDQ1PCQWGp6saW1/EpOBntI65ERSVa5oJ7dSUUENghMe1EwW
m5jzsgndvSI0FyRA/atKfi0dY6Nxkv5bdGgoVyapwolsI0HaPqGd9f+hnXqAnc3c0KbP/Alo7imP
4101Jju9pH+N3i6jacq0/EsCdYS/kEbxsqWRIVTiShjEW+TRNLr7w3W20X7f4fY6Pdz6mAxZ/rIK
e5RZCd5sHU8bopHtD7jrjW1Qn8vRMZmjUxZKJ7K1I+1eRPODcek5114RAbwWSXdFZNUk1WvH281x
cJfcj2qMLloF4A9sfYfUSgFbH5NwJ6MH3IwH9uJCyR32OdcfAXbzLKB+lOuKE7vhJiX1JZFb6Ln8
iop4VDiUCVjj09Y2QmSLCLvrxKMQrs/DEUJnNLnDkq8nynJRs8KRD4l8veWUUuXmeqrTLf05JAaj
tO3122STbzDm52XZ5QdZU07DnJ8jgQuR+bKht9hpKPvMa1idgxJ1CXtFdJNN7Vz37XmpJBJH59PA
Fgo+ujwzstv2c+ak6HCq4lQP1lGUPb6E+BjWZ+K5eV+dzS65JQZ1UiS/FOqHgpxNx3DdHqTSPBkz
JIKIGNgCCWK4XBruQztgY2r31iK/ptJXxQpEDPUkOdimnJ6Ru06eELCynziw98GA11vbpZF96pLs
wm2kMGpW53ofLtp+QPyQ4DrbDB1dnLHbyfM2ttNDWJUHwZ9wgbyvAaMfzzETwelpPWo3wWx4RWhC
ssE2sDjEmQPJ2FjNrpV5otkrCIdFAMIDijQXmZwhcr8QIWlg1i6L5l1uF1ClbI+6EW+2tRLGb/0/
5s5sOW4kS9OvkpbXhWzsS1tXm00Asa+kSFHiDYyiKOz7jqefD6qsymBkDGOqcy6mrGQpiRQ9HDju
fvycf8mPjHuMe0Q44jtM0k4FtmFKhNRdzGbSzqV5LAhLAcaLLjsS+Ka2kBZtSa5CEuICwl/UnYRH
Gm6ePFMN0hDAtSbbq/la11/aoVlLVbUJh2wbS8HO5lbYjOJe9y1YK4gZ9kioItmT958DGkxGgJv3
mH5BlQAkwgh4OpCwzcl1mxoF/WHa9dTYy0dVcY9RIp+M7mtUJ4eo7A+REhxg2qCGgXRNQjUdEYNJ
RatCKMNyTUCq4ELwOQhfUZmq2Ej8jjsKd+fZSjCzhx527A+PK8s8Mrs9NvX7nIrlZA6HC433ycCH
xtURt8WDRhSDfVEZa5q2uQuUiNw9GccNTNjQX/dZtQprcZnV5aI/EhMoiWkWHgzKQejRfMXqrEFN
moqPKD/W1NvjjmoUWXeuYZGHnm6zsqBSzqb6uI61WBfj2tjO6dHmKusd1rMHJxxjdAVj9LLjPJwZ
IzKtuGs0MCNrTDfVXYiLqg6EJmtAzdfz8ktPE4Xm11xP84U1nTs9bF70ptV+cgVDq/V76+4TLJZa
H8XV9M13RwhQltN12HsHj1iAIXO4DPGttYyXQNv4ioUWgpPNwcbrJiDVmSdjaFCr/MR5Eqw5v8IC
r+EEzBnGQ25XLmQShHtWnG01a4peCkVmp9QweJn1yPoEJ0NA3A2351CQnCCFVR4tGhYfPfCRjArS
YQ3ALRsoL1qwMVdEvAOwweFYfUIpoEsAvxMuDQza3H/QB3TpoYeNzbwvkAAY4sXoTmaQtqkfFZTv
KXQULmQ/16nCRfUJUwcKaD5U1nXdZqc2ju66Rr8TvPoe6dUyUE+yaNxXlXLviG5zj7ukleufqeA8
Kk3/kLfWPUgiysNZ684Map2l7fv17Lurcf75HDw4WqAXLviniBy6BeO3QSu17h+wyTrIzYEDfjoj
H5WuemSFRRS6gsR/tE5Sw6YZY7ISlCsB5ydF0Zacpz1l3crL5362iKm6txCekLtuv6aYChN/skxr
pENW1kCj61ls0a34Evl2DECmKBa+ArmcArhszDOJTVgGwQt9AefMGazyhZUHiH4C9tNeiQx65BA7
wh5nZbRjSuUtkO8y0xZbGX2afc10LAu/z3ZuYkHn7eOg3xqmvnW1mUinR74rQJ6TrUT5d130SBC2
KUeFgnKb2a8R5naPEtqHkwK8J666eid4L5Qp051fqPd++JhwLcHtJOH+DjI7t91nD2E5VKGiTxlN
J3NcCYGwqjk5yJ1wBTDqZbhOdX0bo0nfK7avc+Uhvcim8yN6amh3+BAs4IVq+HJqC0ZMstdigrf4
tikCNcLG2yx0mu3JyrfGVULCkiLpOAjoe+XjmguxN8T3CrhYCXO1HINS+a0EmGdCt5acccj4HVcs
QC3yvc97qyHmDLj6UGmyWYMFCpSSicZjPhurYxhJtKiXuXLoggeZVrCiotyDeaSjdq9B+92sDlSR
pZPQGlOf2Vb7ZJlXuV3JBi8csnqhrHw6/sG2MdnzpBjxq2jGMOAEgSWKtjk4ReZMMoKu6ozJPX/u
MozXoaeitMcrhkvwA1FiCsPDrGrgphJuKp/4Xm2/o39dwfRFKeMwmBNaiYKVHyC4/qOiFxXS+86K
T1NypyFngt9gD7y3TiiVRMvM/Ko0ezon+n1bm0CqFpNW8zoBbhzh+6udtLUUAlIit566GFHzwx1Q
VaE8h4YTZdJ4BKJkV5z2UTlPjLsQOwdQFEXiYHKzBfIZRsH+McqMbWsI3AGBHdJBsNKtlXY7lrGk
LDUJIOynMTnZZtBwPK1xcYSq9BW1Ko+apgQnGRM+yK0NKUqzwxfFi2jQlgKI8jkJzfrFqtRVKher
guSnmtQlZqmOmxApcFh/LiSucFi/9PBxlZCuTNgDwY5WcqStEIJcs7r4TLQyqE1l8dZFLwp6qVJa
ez/BHVArD4ZaHiorPyhcSArBhCkAMMSFpgPVelxS/OxqOx/wGB7mAuqSAfcfXyzXgQKxfZA2nQnv
Ltp+kjWqkhykMhSUXsduOEQURblPPhk0Hi1vJ+PuAkQZ9H4WsPC50CfhxhS4OTseRRJgUyoKF5zD
KwWIRsOVwRXgwbrlYazcA/B/IdHpydHXQw7YMLZmhjEtou6JtTE9fUKbbgxDWGn0xHs8kPpDrHjI
quf7jm5oR5zm0aYBA6JMZnviY5tgNWsi0pAUqywNEcnT1wFQnaIHfpVRjBzsnEPQANsBf0CXllIA
i4u4H7lxRaAFqMdo7lLIMeHhDhBWG3H41ptMsD6FuAdVVbf/W+WJltR2bvusD0TOQxVgbGV6a8mh
ocPesETbbkjWmor6NQI3GW7udocZneFCbZ6PFGpJHa38S6h6WJpDmtPRx6aqSN9FtrZ0KQq8aSWh
W9LwL56N+Fth3tFqWOZc5n1dg4AIsebeE752Bhr31PsDa60DD0SAs+jBsiEyhd5ZMB40Ab8XVE/8
lyRtYVqCAOrvhCC/C03EfxbKj0HEJxezgbFeG3WyTnH1KtEvqEAiw9uV6AKLuMWjht/albLz8E5K
t8BVWYg7itJ/G7rWkBHGa59DRFMkOshPUEI7wzuomkTV/E5LhZ2OqWf4GSH93o2hGc4V6yXKcauj
NIFlNRugJ9w1+gtpvPSorzIKt4/kxnYv1otaBwZB2f9vfjxGg1Gp2bMx3Pcs5IiXmFcGxFThYIho
3DdHWZH2aGGMcLOs8aVJ0UlGFQOCXqyh9ZBREfzdVckkOYj7t8GfhDmzVZo7Wozm6HzQnhqkJiRE
3gSwDRq6ippCaYNDW8ejVK01ROXvI5lqHEvKroaHuNmWEUq+zgMcZtOcq/BAE852H+JfauyDVFlX
EYKaID7XRTmj1MtZh4B58o0yxS7sK5R/oBJxj5NVFNg4O7wgXMAvncUUShr6vp/os0tGvw1pnobh
gJuCu24U1A9oO1oI0E9XuhFXzmCbGp+TQdxJ4mfJe4rK5C5OXk0+Rouif3eC9IoJ+WCtBGui7VvI
dyEqU2ZUF0ZQBICw6SUE3UGGhpYlA6pmNnDLfPXrL//x3//12v+n95adsnjwsvSXtElOWZDW1d9/
lUzr11/yf/z9+vvff4XiZRqSaGgSwiKyZhiKyNdfX+6D1Ju+/W91m+hh33jpi1kG2xrUT2SS+NbJ
saIcVy4EdVxowG5V/KL95ZdqXuP5lRoAABsnqpSFnpgLkfuztK2GSYQo2gVjssPoGRvrBYiV6vOi
Us2nOK6egjY+GQOuXNyGk+Ihh3U4FhQzc3Ty1p6FtbKIVES5q1Kf3k9/jJ1oW0DjopW4lMJFWISL
cRhX1FwVTLhSbAY66IRiuC0MbLhdeSvoCOGqXE5Lu+pjJ7Px+VrXSPzlINWqoiQVoO9fu6uiVlZq
Va04GWhDqmv9BE2kQQjMlykxzSZLLfMhrLaju623FucD5d0crTu5A8AcL/tcx8pE1Xw67J6TN4uE
TFYF4SLnhtNS9JHcYV6b1lydgeMmAxKpJoxrXQEGX82Tttzpxyd8yH76Dw9fuNPRB8FUpNp42CEC
FEXQC4njifBzQOaZLiMdjZnBCad9kWPzi9sgiyCGBzMVnmR6iEp40CjIYNhGvwKjrjbcpex2cGra
sNhUBgBXkxrdHOOOfZVGR9ySVyXXoLHq7zXZux/VmRRnj2EdflY6/bMI3lJYVvRlJS+78xYDZ8WD
moEkLbgTV6cuKU46qyJCpdi9TyF+DScxLk44jZwCbOBM7Nwo4BwUeq9RraK28SIYXHLnclSjxRbM
R8odft45/THbAqrgupnPNcXRWmFu3YhvWTX+HN+mKVk0cDVNwVdaeR/fwEDxDLB899lqCvQvnUoD
4EanjYwBv91tVSU7EIi7UFT3cN0PU6XHHTbNXHlNd0EO6SILT82PMjYpOoK+RKpgBDtb7kZYCCEK
b/EsoQxayIhTUljKsMWqe3hctHK8BARUTr0JgjqWkPhVdNVWLeWNMHvOCpqZqMkn0CwfFq4wMf/p
IFMj0rSV5FernIZEgZuwt6i/g+rozb084B4CnagofiRjtZ1cs+TuYDav2KAu4fTTlYRo2j4jHLAU
9KMmtGvQNUfutHiryzC83QiGdzfSwDaRKgLtlyB5OexadtxKp9zGZWYJvCO2wmPGtamtPtM52+np
ODNQZsZa58FFIl6Y1kRim5XC/WQiClF8IGWUuPjEw31n+GxkACcolRZAK+WHeOjXr7jgRPkxTNR1
C8RzySYYjkvVUpc0agKWRqgNGzTwLKi9EAYsvV6kP0iCUV8QgJIlwYq6IvgMHSwPsLQGwKKw6u1T
o2CNUerLvii4Ar1NyPEu5CvwFryKPmWqrWkoHhpYw5TFYgomELYB8HDhNdeU39GnSpf9CKOtSpfm
eJBR95bs6EGSaGxiti4i76+WTteGD6pRf+pElR6DctcV40mNH4eWGoul7yuv2tlw30a8obfxKmzB
EAXBUsK4yq5laRNCt2J3WBQ6zwRamgz1TaR4lgJ9TqTXOpjutTHFhVnrKYcw749pF53CWDxJvnfX
m/IiRZmqccUDH48S/sladysdqqQlxbsuXSc6DTVFoRgs7JQ+3kHmBhMg0IgVZt8JeLldY80bjeph
lMqDzt9WrjKXh3xfCt+lkoxTRwo6+ubVB4UEs5mwk0sk6OBBQZIxemx4EIcelzdOHuPi5IHwAjJM
t0xD1RQZya5p5Z6dPANUpEFIZeOrObYrVHfwukcJrbNOxdzR0Yqw0DNBRi3ucjhEGFF02twPhLkA
ESRU6T/RXJb3sYCdF95ogHyRMdGWSq8dxFg4DIlw0EQUTrPhMMzbOtpark5RqtlI1lrygAfM4++u
CPEG1KMGrN7zshWC6ksDbhdyvLwvtMDmNF8hOvIRlmqoL02lWvmTm168BdaRZHvX9w/psYK6uSxs
msvADld0OTaqH2xltNhdxCrYlDBcUbcx8nQYbLvgfLgROBbph7tunwoAUzXCdKiir4wyW2WSv0rs
Ji3XuirQEOnobbtLUsmV4oZrzNAzZYUwo1pulMpa+yP8J3K/pu73EfRHKdtXMM90vzzNYUhTrfSp
F/tGz4Ep05baokX20lvR02hPJgSxmAEBzu9TBVWCSrvrP2vQTvBOXsmLTd+yywT75HsMs6ARq6Py
uffSI9Zse092qW5zt6OWMu6VRyPTHdQR0mIrN80u6+r9iN13SIrnDt872T0WoHPBe5wG1J3RVPSf
XTM8hrp8CBb0nbF4XqZLlLdPbZqdAFG1E9qJspvBAwAhG7VYS0LPLM2lRaxyyHIK66I9miYWBfmq
p/wm6Wi5LIAVzz6OU1rM70+QKU4NWdEMxbIUS1e0ixNEGBI306tG/YrLtYPMliPQ26kQIaR88iyK
X0Vg98J0p2kDdztsRqsBelrdbZEt1xqMEacSuktFCGBjlQB1PyZdNDdeqSMtdWBn6iY6GMVetPdK
nB6MGaS0yt0hWL0nfZJpAVajsBFMfSPQ/9Ogxiem043zIklhL8jrAlhMMavXRa4Bac+QEtL2kify
QQNbelBKdaHr7bItw1WhKqvUQasLsq7h+Ytkg/D9ojRBVNJHi+F/5/0PQNzURWCIo2REr2xZ8StE
JuxJ0EoKwViGI7iX8Cvbr7lm0FBlZfrxlxTFvZSaNYn4WMDxQTjPbmkBoOxrsrukGNgiElKvDFCi
Jj0E7yTL/TaQyA61XVkk26UEhxJ7g52XJVwzWHQzKgwl86TFIzz7HmoORr1Yhj9U2mkFzswGfxxI
/pUlZgA0urpFHWCXjsqAglpGR9OcvaHYaZi5KtvRFLb8XsIC0Ojs0Z6H7PGdk1XB4+BaD6KEDnos
fDJ+eDTFxhiEfBjvNv6K8jxwD4AiqrITILv2GSzBet0rEr5mgC1CSMp4RqF93fRrUS826ra00yK7
+4RxwIBLFux6DGWQGarrZ2uM9jQtnwdP3YPnBgZhI1+b7wPHzdqjL4jHdI/urAxEMaN7qSpUf4D1
oZmEXrTCsQIOXm7BIFE9RjpuZpThY4jwuywK94XZ34XIYUCZUI5T+amOYda05Y1tW1GmcD+7MLAc
SKIMSdUxSjEM+XLbDgYw7nnX1l+NKN2aibKjl3UYjbUbathqm+Yn6rtFT9+DG5Beb+ME9KwR7Yoc
8kCYr1r0XNxoR1c0mwmUCZNdWYHMomliltYRM9Ng9qV2YlbN5IpJ20gq531vHIc4PxWedHLviNAe
WcQHyjX3rhd+yl6sITvSMJuPCjBQ+LsHGgRFfmpD49RV+cmPxSNH3sEYzX1UDxSF1LkLetRAn1rf
J1a18+LqEOU6ZaRv1lM1G5JuVybqPq68oy8FJxLHT7EIdWZrwhmKWx/b+W8jQhEx8qg4z4npRqLW
OHsoTGNrtCSOno12+YzMCewEcp2b8Ru/t6gflMpSGV9jRJhKwJDcIVZcPFaqyn9rUjIUkWdGMa7c
U+rBuKE7naQ6Oz+xjN1pNewDS9ulKUoX1MtixwpTygDU1u5P9BSSe+mevaF20qdAQ7csaeY18qEH
PfzGRUdE0sONtQWXHaAPLhD2fPxmUL4OILTQ4RFFwq8MDlkHDqsetsNR1h+RMzvMAhzNUOgVV+IJ
GBw6/OkTupWUR104YPkKmvLSsPUHVxOcsYmc8EmjVM+R69R0C8WGD5YgCzqjiF0vM1i8Kk1fRbyD
qTHfwaftj60d/jBCEGJ0DZoFTu+Csuppcln7p0EY7619hqEondYfw4gVh3VMcIUfuY4mebqUX/sM
smeMvgisPcNt1tZUaba4UtbjuqRaGk3oG2Aw5csIHmd0xbWpFmuRpkX/YgCYIhdfJT528WO1lHcd
fS1BBmZlYENTQZYrZBuMnTzpDdErMlxxnm7QQusAzh9VpFxN1Z1b+Oa0hMancC43AlShz6gS2Rb+
Kdn00lEaQwZy8hdA1Xg5cRoQggfGlb7xX8Wrl7oCfrVFOo+S4Mr4PEkEaNqDaNZrv+8h3kqb1eMQ
Y1Dp1JlH+c3YiC5QJGXbiOlOfTKs+OgZOq4qw9qkEaYG+oncHJldCYKQhLAxarRTHo+JoLXGtSVI
V8inIxK40ukzKKQcMZ7O+Jtb8GKSkK0nBrTSSQsP+Dw9LrwyVz6HrFVxTUPYw5uPLrN2m4Uizcaj
j9JtADKaki82bF8AhCRbVLThXsKJ6rf+0qTpX4ZkaEW79LEATfFQ/XlM/8e7Skb1s7LxmuVDGXh+
ffHH/z7iEvapLt/e6v1L/l/TP/3Xt77/h/+9D15LkHg/6svveveP+Pm/j++81C/v/jBPOUuQaXsr
h/s3NDzrf9Zcpu/8v/3iL28/f8rDkL/9/dfXrEnr6ad5QZb++vuXphIN9TpTUkRLZeeFYCKJUwnn
XzWeabzfv/nwkvBz/te34S24+e/fXqr677/K/KTu7efvjN84f61pb5dlAykQ89df0qysfWpA4m+S
zv8sU8WOSRI17ddfqgyLiL//av2mqIppiJIukxghVC3/+s/n8Hvt6R+v6P9Qi9LfnSzTPEVdlSRL
ElXL4k4wXRjOLgS9p7mdkNfPQ0qFZa62MSgCuyo5vke0DAwDqgPGY7C6K9QkSmUgBS4kFXhKlJAa
3lcRRpIu+Lc2zstnXn8JCg9UUWk4smW1NBLTkaL06//jwPv/MaSkjyJoXgYsopd3McQ/+EfIqMpv
kkKAmLJGe0znff0zhBT9N5VsAdCqiY4s9cSzEDJ/E2VxKjUqlijxjOV/hZAk/6ZAtZYsgo9EW5ON
fyeELiOIKsMUqDjpiMQw/38fQR5E3zgaqWdlVXIM1GSX9M02GLzvPkLJZ8/k9+g9r5y+vxWQ92g0
gA1FYkqGxvX94vaqpa1cChHghrHDQinsJRDmcWGtPx5FYnGdZVv/HEbXRYsrJ891+vrZmohiNzVb
iWHUJWW8YgbOKrODR3UdTaz0hQZRmUKP4Xw87PXJ/THqxeRMJQ2lQZDB87ct4LQC3fWqlp8/HuTa
1EyNy5WiyASFRbycTy00Gt/sFJ3iY7lOaADGGaDoG2Ncm8gfYxjiRUAMajUO6JYwkQIkUrOSqn8s
/3fHznkY/Ex3/0iHf74gCWU+YBzSdDmUWQ/nsxgLszTDiFmod9pr9bk40JfdcM+nJuE+SEv9lVuD
/gSD3HOsh3/7AUqSpmq6IRqSoqgXsTHmYioWHkMH9U70wf58VUHX/LUxphV3Hn8GN98qZww/xjM+
m0mI0rdx8z8I83dTuQi4Fi12y+N0mPk7fPjW8cJ13J110ObJrnPA0i7dOazPj6f289Vcvrrz53cR
gG4sqqPnMygAQUdZqPNiX/AH+gbLwhlttNw+m0DHFBvvOSrdwndQHR9/BImN73J5S7JO782UFY6+
y+hpKdZ0kgyErrNFGyZbtIFwbnsP0jy9wwf9xrKW/rw/ypJMrLALUxA3tYvHHFptF+SYUM0AeSAo
a4sv7anEMb6bIzppa0sg2Dq0rWW0CJcfz/TKYn838sWzBidBldEbgOEOi24yO7ZW003240GuTo8U
RtRFWSWZuFgQ5ggCEJtJ3mGZ2SS5a8V9Gk3Ayu6tZXFrpItlgZZpERo5G2SELEqEi2yiY8CiFNjr
lLT2P57WtUOADJB2qYLEGhyOi8TIFZrWqoMpUDcGslUOYml2sRTuVcc8+tUMTUC07rVba/LK3nk+
qnGxd1aZZTVdxqidTY3Hjub0DMZv1hyhI/7OoUROY//rjalOU7lck2QRskI6hwaNqbzfb/IR0sHo
c96ZjwjaYzcXfpVWYLYc6UfUzsqVzk30q2E3jr7ACMHHtDq8sSavTvvsE0xfP9vx0trK2tCcpq1D
1xQhcIMKKG680mvxo6giiYqumRoyMe8H8QbFz2AuqGBQIgc6OTYxoJNjzEisHx8/0avTUcmxNJ2n
qpkXI7WxZzShxUiNfCcluj15Ef21ES42lUI0IYLHvDKx9EB/AMKLshu7x/UVcDaLi+1DjtCeracx
po1rdCT6sRsBzdFlSy1P+8FdeI+7oTn/eGbX39KUUOqiLnElef+W9CB1pSRhVD1Fmh/uBEDL+Nmt
b41zNYlQ1D8Guoi5LK5A8Y28pCnLE4BSI7/tPiTxKzojFfZpTuFA9nMw3akRU8Fz+0Y4XtS4/5HF
nH+Ai50zS/KiJ0dDlc7pnXG3r+zCBgR3NJZgNt9uHQY3h7sIStFrTE5FC6ClU30W54rDgb9W7vHI
sKV9SEX01ojXjp/z+V3EKBTMws+mbL2jb5uzs4Tlm4+J28fxcnWtaaJKr9kUkbe9yAWTKvSkZmRa
BZD9sJTtzFx8PIJ0dX/UFFNTaGdz1Zq+frY7aU0nZkbNEPVr98P/br75TmIjCYZF7iafG5zgiC4+
yltxZXyVbmzO00P60978x9jWxYEAz8brc5UgoUmEhr7SWrQlcxWbxInR2Qj44w6CXt3K066+u7Nh
L56qBrmihk/NKqy+FePGjdHUNnf/k+dqqpTOkNdVRfFikMbwYtEffi6A1jHBElHzLR3sSZYIpDyi
gjdVr+7BStkJthmIFbk3dtGruZliUXnRZDpNknixJsrRldy8+7kmgFHasVN/A7xv2RVLX3SmrlnM
qQh+XbmRNd0c+WJx+PBLTS1nZPRp4RlAEVkFcxcI7NJzabPTJXGGFbBt+IVPHz/2qxF1NueLbT3I
vEpIY16tQOodAfpEXKVzZQSWsU4yjBuPeKpA/DmAz4a7WDzu2OtDUDFRcSPJM/Vzm9jjTq5mBg1a
ulXKEuczx7+LHOTKjiIctOHbIwwO+CIbBalVlBRuJRvSdIT8aU398ZGkizXV5fHvWwYWJ4sedfoj
wh7kV/Dx4IxhIVitPn7kV/eoswEvAr1ufMPPRW7ERdMdyGE3Zbj/ayNMd56zLQqzPt1VpkDO1dqR
vIexFW9F7PQjPnpqFwdzCmt8gEKPx9Scvr88l1ag4+bmq2IjTenEN+LmRtj8PM3OJuQGuQnAk9GE
FvStiMwD7D8fc6hE8+YqgOU+HpZ/7RlenMeV36HG1E4T7EXkMHdprt+Ig6tnsCphy0aeLVvcLd6/
pkTOobyFKnuKkErINaItGo8q+sMS6nROrZgRGKIRyqDho8FqIqpbd1VGfzrrhXXThNUqKGE/pYbZ
bj+e/LUNX5V1cariqSqn6ftPJvVGiigWh3Xa5cK8bFzDHkAIQdzQw/nHQ117tapsMYplmDI34vdD
eZWSKF7DQ8CzcB2aQNzjqAOGqd9nQsSJ01ZfpDK6/3jQa2nl+aAXO70y1tCULKqUamEu1KaB+N3a
yshlY3z9ayNdPMlWrDlqEq6pY+5Vr9aA+aSbewGalWI+iWeWt87qW1ObnvfZUgm8OqxL6qWU5394
cFyaERujybPDym/kWteD5I83d7GXq4k/opTNSKjOmQKntbKPevfGRnNts1SVn1duWbP+VNwzE7OJ
8tSkwtbF4rwJwoZOtQcL9uPXdDX/R53MQNzYIhAvs7rALTohRtZ0NtyhdLVq7qbsGylIGI+wBNfi
IuOy7drV5sa4Vx/iH+NeZnRW5LWNPBVMOttcovCEaePcQqxvBrVgLs803e6+YZpx+njY60/1X7O1
Lo4gsQ4UbRynp1o/h9lr4Ps3YuNaWqGquk4RSDVUXb5Y1drYu7LldrjXFM1DKxiNU0DdA2A7ea8m
o+3Suv94Slfj/mzEiyVdxorVmA1TkqxliTRnXKCgovtOZwY35nY1Y+Ayb02YOdyQLrtkeVdnfqZN
sbJxl8kKQR+OvvCAbtsstz3HvHH4yVff1h/jXQLENVNQ8nqKzWquLAj9iNRQ/+4fIdbOta03x4LW
Hpz20B0hmCzG7zD1vmWfbl3gpKs79dnHuAiaIUmDLnCnGxzVqGYD9GaTfsXi1BEOugNwVNnQE9yM
b/XbrYzpavHh7IkrUzZytqm11SiRb/Byp6ExVWruQC7ZMEvvIREhVbcoMV67dSW/ujQNpLFovaoK
3YX3g/Lu68jUWZqly7NHMLF4ldOw35m+WdzYBqat8jKbortsajq2NtP19f1QtSm7Yef3dM1MagyS
++gL4F4U/WUo8LYfLG3Wh8Gxlf0b5/zVFATQuqIyQRWM9sUeHvX0GXWT0zfApcVvwoWYlDPNgsnu
iRuYtpU9aO4JjMpBpirf4YvS4U3dVt6zNAKf+LeXsDx12TQQqVTkL7spQl3DhRh4CnJM7d+DU5Jt
SquZR4lwY7OQpgd68cDfDXWxWxhyJjRiT0Ch2ky9haLcRjoMC2WeL4sbad6VjendUBcZQIjda6lP
FX8Vticipp96M1wHKrC8vriR1lxrZgBP0BVu0LxOUAvv4yithcjU8PKcRZ+lhbGAnzqDF/EFr2z2
pZs3pysz0yyLgWidTC3ki+BRtVJtrKzhfS3LXfGSP5RHgsRctzb35cSuvmcLtCuWt8a9si7Ph708
MgdR9cF5craETZDO8z5J5tUQTAVcP5l/HJG3hrp4nqUcdbpChowq2l530QcPXyy4oh8PcuWsfDef
i80Nbl3oBjWPscdkDf5Li7qsh5xJrIVPiafdOL1+FrYvQp+zAsSIxrVD+9OtAzRGYFUiMRJ74w+5
8C0oyJ0TSc0pHT2u4w0lGL0rv2q4ViDG7G/pqdwFA14wtSp9VeO4tlE/wp5OzAJWqXsI/KzZWGOL
eJTeQVAPkHhNqmYf5N489VEfLHLUSCW3KG+UjK68HTILynCyTP+Os/99tDdSiUoqlACkWdFEglYq
f/Zx3fy33w6PS9F/XtLAVlyGgNRqfVS1lPukCLyWZ/dJ7VhwihUkLV00hz4e7spZ/264i2CIdS+t
rIZgECdzKFV9rjU1uLHPXntuOKeCIQU/Iv8Jo4Fhd12KGlPyLZBtj554GIPPH0/j6hAcZLDZcLX/
0wVS68NEKX3OTkPs/VmSRW+dbAo297zlxwPJU3nmT+GsqzI9OWLBvNwN/LTJRyNjMuj03Lt7cYOF
jxPcoaXh2ggnScasQgAGOSNvh01c8KlZZTcO0WtdbLgTrKYJXiP+KdlV9MjIvIxdQn529+bd6Ph2
cmd+dXf1NnvUncahafBDseWZuA2OqALd+gBXNpB341+sA80MxbTMWAd1kEM3FhDX0eG/IzpTH0AY
3ojQ66OBhKNoAXJEv1gQVqJYY5xzdx5dbNk09U2fpI3azgmtEpOZ+kZqJF0bD0ycSJdeMTRLmb5+
lvtRajfhTnODLjmosV0a9sAD7Hqmz6xhVuwUG4clx7U7Wz98HFrXqrIsD96qOnUIdUN5P7LVaH6X
laxFdemthn3zaHJJC+e6M6Xb7ILfok9VPXMhXH/7eOQr6aAOTICcU9MmLN7FIxbceBho0ZJ05jla
Q26KIRa6gUFwRNrmpShxdxo8+Zvb9re66tcSI4ZGSpZMlKqMeHGmy5Xct7wKMgjafO6mWdardkOD
z5ZX+v3Hs7y21Z0NdVl41b2+K0dz2llzzZirAY54gRQ1t+LnyrXlfEY/Z3wWP3IlMkz/e/zU7gzB
6TvQ4cFSn4FVt8OtvvAP+iJy0j1JxMdTvJIh6bSWgc2QznJGXUSQKoauXIhEUIWoR4pFxExtUPDD
W84ZtOH48WDXLmiMRmVZVGUQgJdHVTjGQ1tN8VrDJI8fcPt+asct9pIrdYaoUECFi+YeIpvZAqW2
5cejX9vxiViLFqVI7KoXgeOSaAj6SJoLB2ydN/02j7tnEY2Oj4e5dhWkqsBthV/UhS47woWBb3mQ
sP0I236BPaaDi8FD9IbWhh2dUP50/Edl/fGYV6d2NuQUyGcRlAeCJyU1h5klYxeRRMBgU7msjqXl
qjf2nFtDTV8/G0qADJz7kzdZ58YwspWTIkBwt1AO+HhK12oY7x7jxZmBl5MR9CmPsZojc9TaTWkj
SYdA6bKm1yX6u3CjJzcGvbqtkaaZIlBTlZb3+8mxEDMtnMaErn6INuWqW6gLTAlvXLiu3YI4hEUJ
UDRIq59o7fOHaMpc2HWSk1m/wBoR/UKQVQnAOXax+g1d16ePn+XVd3aWhl6EB9BnyxOkgjpoLzsZ
ggQjJNdBzxd/bZiL0GiqTCrlpFLR7EW2qoqF4rHW29RJUyG7tWdOb+IyqTrPrC/O3FEx/TKQmVK8
rtduZiPWDuAHvkI+Kx9vwZyunQNcWE0IfkDG6AO8D4thaDU51BnMEF5QGJ67bXzj0V3bhhUZWL1E
0LEvXkwH8Q0yGW3aM5ry5MvMYihavK911N3N4tY2LF95eOejTQfS2RqOTaVvyRPpaMxaZ5hXdtDP
IhuiNkgOpNRuQVeuhd/5cBePr4n7nqvJVEG28DKSG/WuwIk1r8AHfByAV/Ohs5F+puJnE9NwGLGG
sKRKNW/mst2upYdoU7wpB23vGksUUmlS1zBJ+1vheDVC0MYQDd3SDOmyR6TgDZPqGjf+0sFYcve/
OTuz3biRLYt+EQEGZ76SOUspy5JtyX4hbLnMeZ759b3oBm5LzESy674YKBSgkxGM4cQZ1o59R79X
DzBkkByTwGIgc+Rtbw92zeTifKRMIDRrA5OIQvVOJcJnNElXDo6rBxXUj/+Ma7Eu064ZgmDESLeL
H7Qt6rzbcQcRE7Vif9OufL61ES2WZZBxdXsj26xXebUaRf276JFmuz1tV32Q90NarMYaHbJkKv8O
KRpfFJl2ayS/DsgabUK3f0UlrpYfW3/fFQ9zVCpcj0pd3X7ze13nUURHy+IXjCI0BynlF8xQ0Ls5
Mz3LSBK1DH+P99V+NSx+1R5FoZT20Ymj2gsfr04DkWmQDh3d31THbJeeG2LT6X1+zB/XzV39iqRK
yYVRlUzP/sfDBe8L7coMa15AB+NkULHceWLtCJt/8/L8B3z2HyvzmN/tdJwDj2JxrNB76z/5B3EI
vxJod6xXmBeOclidxGsXDtlfdQ796pa9TPAHai6iSOOEbgNdOSnFqN0JC05MQ1HeRtJsFKg6uMVm
nFbngtfaVgNwhZsCL25lAV/7nLZsE9KEZIKbsrhm1TTEVzc5vaFObHViCcPBu+/cuRpEgqF229q1
r/ne2OKUyTxzUvrZU5Gq76n9pMBq+tcGTEU3SCwYhPTs5QNEApyhex0fMhcSEMBphxr0bQtXrh+W
CTUMFjuON+liuyVaEOmRFJKhkKcNEtyg1imH61aO4ytW5vQIRb+2QQ/O8mmT12VuD7qHu1p9LXVk
3ehFMPvXfzsUYlWqwZubTPBl0hJFn0RVOp4w8G23hfJ1BLbfi2zFGZkP9Y97CytzNSv7l1NjmVaK
dGk0+rKCXg5KI4AyXbVbIOc4+pvWy5z/YkjvjC02suQ1tjeqaJBaxW9zvPe1J9lcc+svvSsGZIJ3
m7vRLVVe7JjSrhsA3kybFNWti0D39GiVfvjgSzTy58ih//sh0dtGVo7cnEXX2sezCQxMmRmg6Qjw
TZuaEnRd+Uyn2MpXutyZqmD3axqLjb6QZRU8xVOpUdUNg0qTjQUo3erWHLcrC2FuWeKZQg8n7ZuL
b1MPpHEQ5iJsaCIy42n6EWTKIbHMl0GDrRt7a6UhpGYu1h68aIuqHktTaHdZ5v2HNEuJEMQozdQi
3NamWr/Wnhl867MC3IOMeOfoR+UmSOHHTUbOUvGDokYyROuLr1YciF9JJ8qfbaMazxOdHo+ZUQa/
IhuAWJyX7WbM5M5Ns6C/Q0hpOpu+2j1aqN88e0qdnQMtUp4UX0NewBvMBlGtHDk+PVSJjGp0dQ9j
f7JsMMhKS1Zi0Movaq2liDEV6Fr0Qqr2no4aai+l574FzdFNcrjz4izf9iOYmqFpy10e00WttvrX
zEJ0LB/bP3GYi01mFPAaqQUAgJdgLtStvQXAddPYFZ75YD9V5YAiHpTXh0okChif6SEW6XTqWnvA
kv5W+ap4suRs3KZRqO1DKx/dIEyB/A0jrNmoCjY1ehfOpENTGSmX3UgjyF5ibXhzOXASuZdB1PRg
UIsOek7YZN+UAISgrst24/SBD2Vwong/zvpga5fhF4PCQMSFYfdZCDlnoU4uz0JHqEEGHK2JxnC0
WTM5I0VwmJqMTkS8uoeRjDbSy+UvzUQDTDYDZCGUwCxc8iUvBQVjVFr1qMpZULjHQaDsR3GBW5S5
vzXb8A+9dC+qGv5oGzrwmx7jhoT2c10g/DwhNVS1qbaVpwwRF2o7dumkTLvc0sLzlMKWlPvAgBmt
/mgRj4oGa4bcpPuqqn7ptbGJkhZJbH9Qn5NhQuxb0ocHG0mu57ClSDEB02V6vJ6crpKD/ZiBrQyi
c6RnLJIR7mNutplbSArv0UxJXUNGkSgsxMZr9S+6jra1KsD0FcJ+agt06Yu0fVGV6gcMhwe9bb5P
Q+Z916VMdns7s++LVs5drRJvNV3POyY2PVRN/GaWXb4BlwHx3QqffX2MzkkZiY0alfLRqCbjOaon
lbCThmIBKrMBqhMQNfko/bhPjVzdN55nbpoxqZzBhCgYRybSep1KE5sllKeg0MpzIBfykQLK3iXR
n+9qhbusHZTkJYmMRnY8IwJPNJQqSIoO4mbYFi9Cg38naK7dKCnEzkZSERYow19Jn5zLsTCe81pu
YUcGYExiEyCJDvovbr4z58HGgNi/k708PxbIbx7UDikEL94a5ZTtCGVVp1AZEfmW2xwtJ9jFOYzX
faeJvEUXIRUOmo41v0qb+OjGWa3V79nQzYiCDFB/3qE6nCFiHz94oY22heqrfyJRws6RhxS95x6i
Io1VWynM5T+TIUqYnqb1qRRZSlihQJymDjIgmWVhwSQNrRGdR5rd9yms7u+ySO1PnFbSuczgUwdB
a+8oB83u5jKCGUmlubUFVKMq6uLOCyvl6IlKhcjZyI+eHXm/i7EtqbTjRHQmHgz309Sis+Hl05ei
CLWtkDNUA/IkOoC7Cn+MTejVu1TVC5TWaNThfdaxKqdqYosj7gwrt6kVt0FAdthniUShph2VqoXO
nyI1MAe7GDSREUvPzDlIbb9TSYzKmhzwRX0qR7Z13Hbg1wqrQ30gb1B2R/HL2Iy5FbRuBzX8Hkam
8SJRjn6oAjlFKSdv9nZv+L8bCbFPq6rNfcdBvh+E3aYOBJVuW9cDGJ4mLaDKSy3CV60PNFLIR9Ei
nES9V+wUqgxKD81FtQvgnuRK/S0uLVq6ek+DIhEINIz5GM96mPW/cy8BmhaHBmeaCMxjZ9r+r7wL
C9Raqu6b3UtdRYwrqr4qBTJwXoLQTaU10ROwLgRehP1PWYaIznlp0x/jAkWgxqslOOQI0lL/zKGc
jb96iSXp2FURPtfZBEjWHhjiULmNQMEuK2e0lVT497EY86OWoHlS26m8qXJp+KTVVQOEBth4mwb6
J51+aVeTU3sblDonj5Tkp6wMDFeXhPU5nDhLgIvIT2ORNp+9ElhOXU4G+mLe6CZKDIiyTBQqblSf
2mL+1DgGKjIJJMs/F0qmb8gQJfdDg9pNnnNByZ3ZcO7CrctkGIxRF0VHpfFRtdaAI4+C1ef42izR
jJpvpe+UrAnI6SNTm1mZ/sWedPYYnX0umd4R+Z9J/yy3SOzIfecfuQHNzaQrCK3YnCRxYFDFSQTa
ESgLg/xEizQvu/7eRJ0cdZ3SeODb+UijRRztKfc6oN03qajUXZ3pdeKOWib9Y+miOMhpJ98jpClz
e0QWxXlWXtFTGBFskKtvXlxxDwUdMbJy6Pg8Vd9+RUdHzTaeHo10qybNr2YYh7ex0X4ZYSD9AYI2
4Cm3wbnzhzDZKoMVP9ie5Ll+7MNhMhtEBToLrHCUJ2ffCmgibnmyhpqFWqOnItdb6hv4LZ9lOz6X
xR1PiWAXR2O9HeQkeVWHHLZYVNroPWfyfeiJ4hmCBqteCjrpLY6iCji/Ahe59qOtOY7yOQlSLUdF
Jbf3XYeqkWTLvZPl8vdAamGXjyYA0lYL3FoS0hPKklntKn4oWK+V9YYaePGE3rn+MJZe9qf1USCx
NIT6qqAO3MbwXxA7QIJIFLhKbMsgRK0M4ies5w7VnjKMqk+RGjQIkuaN+qj0Ij1IUaJMp6TpCUGT
SWjRF0uQYx4Dv0Y/UY7TpzJJrco1zcj61nVDku59dcr2U0mYhsOKerMg2bQKyFGhB7BvUl3b9Ly7
NpbKAaVIkbFhYoaNOnb2vrH6/MhJBDimhsuYaFO4McoQneEBTbWio8GhyJUMrbOxImYodXJoO2od
0fas2CNuWwbqURtRDipVv4eHXETBy2DkcrZBDEx/tf1SPfaDFsh7qx3q5iEFj4BgXa5XnySrUV61
XgVonbSW+GonXvqtVJp6j49p3uFRJGSmWCgPZUPxGAhB65hKWn8/DbTrJynJuSoI4clLbDs1RWmy
DJTgObLScpMPM0BYl6eYQyyN3EyF4DxmSkGxSlP1qHf5OmnanibFTZXYnnAKDSp2TCwUbmUYWuLO
6s3xzq9MSXxROvwWlyuy/I23B8hdlQpOJiMO7cyJpSwDMi1DvDxOYz8FLjgcjUCWMSKWFPstNSZK
pCeuJTycuZSIhoFfKSlJfugkRJHgTAkJzG2YvhpTDcRZsUzp0UwT40dWhuNLUo9lDuQ+ziPrR++p
NlLGYarfa4SnSYiwanagqPibUlB33wFY5seYWX0I1JJe3LKWX6SgrP74g5ScY73galbMkjKLrCmU
54IaFULplVE8VoGWIA1US+FJyqnn3xaiRz40LRIkRk1VDMg/cfZ/SRGM+2OAfnqdop5TsPezOy+O
7HMaAJRl4RjeEysvRSMxbEFrZar6YtfI5HZNZH7rcNx+6KyQ16gW8bNvWsJn9oYEP1kG+CbRVaTX
ozgmVdrc+Xo6oko7Ui9QVlP83Ris/DPXdovMpGSU9hZcUQDp2jYDjlC7b6Ad2jh7NAmQaO+RXWyp
T0yGb4FllQ94VbS2ZEloHiIx5P5u0OPOdBgf6PgYnZdfyD/7SK7ZTXoeozH+KuSo9LZZCKZkq9Xc
fyj3RuX9qIxQeeVUVvd2nE5nILlNdTL7QX8ayhabmt/kdKMFQfFbzUP/Uaoy1cK5zZTDEJDVQDes
nbqqdYamaJVjpxRN/yKzZYx7tq/8xRJV/ZlGI+5bNZbJQIQAPatzVoiA2KjQxI+qRbng1FLoqv6U
zRj5breO1KwrebuD9Ibdmoe/a0hiVO+Urlzb8lYy2AltY5ufVCPjkRMIQflx3WSe26p2Um3IVcb6
1kh1ZWM2nfhi2lG687vBkqHBB/q5JQVCNyYiDRSLJHmJrl+JymYqW/i2NsVDktOMdXkq00QCBOgX
EY0LmfYt0YsMoZyBOzIlLHPfi2h8qKgBmzYUk4372EeSzRZlezBaA0G8iO4utWoiCkWkElJ5EvaP
mjpaJy/wJDftRuspzyzvlMjddNKVsvah0Fkz+1qqjxptBv946OrA81Nj2OUECreV6o338ThUYf7i
e36wKSYvBXos8VySW996MP0KnKnJuVWFQcWZEJ4NY7gvYzm8L8NJ+xNkqITaSWtuuEPBLZiqidoV
3DyeTahXh5KUoZyX5PUPWQqJm7R6fScQXUO6vE3xi7Q0O0ZN2v+Uogggt5amvyzq4oDQqIiJU7Fk
3vlekR7BOua5U2aKdcRRlHTW+QCPkVfJNtV7HPsYiYgxNXteJJJ0HIMgu5toCvhdR2V/0mf9h66P
8xeNj7KbEkQguw5Z62iYdHzrPNp1g6BXchR5/afUC/M+LQ0YuKPW49SZWbPFT5Z+SHYefO2sqKgc
qNDWSxxUqpNZVXECN6/DbNSRI5MSzS+QotfSh8wsih/2OOKD+ZKiP4DNjX80kydtJBXJTkca9OjQ
1sI/txSHHgs1jX/2QyL2yFpr51hO4N3T6G4DNzWKX5Eqsv3YNmJwaOaIv4GBCiCpxX5QgmwQ0UE0
yvBkBrqZ8t9p3TgdRZ6Zw5ISvAsSENWFJtlOYKbhfd+mybHvEF6UG0gPXm0W+8bugMapeb81evCb
bWY3hTvoRnQsPNSyDC8MDmWtyJ/UWlJACcegStV8fhN7aGigcCSfp0hG17rP2xf0W43jaIng0xgK
b0PErvvJAyrblBMEzWzMUOih6ONVa4Lmsz/6OM49rPA4SsMN5WgoqZtFyntP89g/eWO/GL3ZfWn6
LNko/DIqJLTCLYO0fObdoTxkvUEgwkvrONz0sQHfvu8sZD5TE0czJywMNbx8MGO0GUveo3uqfroX
Ken7Q6TXCpDNvDYeE7mEd5OKvDhlBATyN6EGgcf7Fg//QctNmF0Nnt2pHuLc+6SINmiRj5dsyb5v
h8KSPwlYvhGKM30V65SepqVUuIoRRMq2mIzAeAoB+QRuaBjtuJuKwNd2TR73yb5WYsB1Wiu1CN9U
SUOBVtQGoenYdq8jNB2juwwcUMpbULlmUuzqzkjsR8lO+p9kopr6Ez0kJhousjdJaFKngWbhLqrG
gSKPKr1DdiryzmNfpPZK5PpaMExTaCmikYNYmDbH594lOaw6aK00I27Zd94/hAChk+E9rOQTrgSu
zfdGFlm3RkJfRKB9TSdP7fjND6/VdlzIK1bWhrKIiQ7JxCeXUMRsk/JLm1gHUkQrPaXXMnvvR7Ik
exV6Z1fKXMeuk9YGmp459ovmu5Q9ludwT+yPdIzTfqk+j+bp/1Fsfn0iwW/pFI+oF539A0ubhx9p
vb8YLqQPfNfzT/G+3oB2JVjpduBRYBY9/Bd5U8b9f4YXYdqUkyWNYsY91jWAcNVL9n1m+ivTuza8
RRYxQK6rK+YOkKKtUCqzjmoIc8UQ29vB86sLBYyZKSgBv2RleaYx8bLHDFGEbV9ywlZr1ajXekog
/dvUW1D8K/haH/dVmnjNEGV8qd4dNkRn3GL4pyO1jV7RLq1f7E1xXgulX6sK+5CFmqf33V5WOZwg
uPOgacjaZd+Vrzp9UZKLqN9RuMgFoWRyWOsPusx7KB9szv//nc3RQ90nM5jLofxsdlCX5bdaeaoR
6L79zf4m6T5mjD4aWkyoHPuh2szF1PJpBq9EFPbhG1OHmh/RugFf/HUtH7s2tMWp1Q1+7/XU/KMm
Wj0ZQYFPpO5FpjiDbq3lmi+X5JwE+780yGLlj2XPtpbIgTa04lR413SThyc/d+2/OKxO3YW7tU93
pWQbo9QTz6AJCILLLG+T+LKpjeSbIVHvxAxzmvVz3PBz+QPY0dHethSNp7R8UjNuEJxHZ+OBuMvt
D3t15CSx2CxAJy5IS8xpZ3apoGWRZMnDVHjGU+QTmrht5XJvGLLJNiSNPDeb88/HdaqlSZ/XczVx
vaXKhD7de3i60C38fyzQ3MDUrbm1deWguTjPFkYXp+aoGGSSOmNuAIBTgqpQ85jJP26PbM3GYuX0
FY9MVJqx0dqbQM52HZVWbfivSVHzUP4WQ9NeoFt/L8Z3+zwNLT3ORuYvTp79onWNSWzs5G2yqpX1
cHU87wwtbnG7TmO9rblQsyA/+kb02pjUjq25PZcAm3k8xlwjTM6ek2UxbaUt0UVRs+H0VqHxvdlP
yp8xomch+pwQq/HDz1kYbAXBfkTPjrjc2wYyga8Z9P1U2ymCdxmnjmxku8hKVk6DeYgfjrq/v43q
OGrMTYC7iymwPMkOW40tMZfc1/t4P5eIKoe1++LifMOMiWIgNC4hKFdeTEGVaK2fz51D04QUJTlk
QjFuMxd6EdH794v0van5EHi3erRBZEnjW9wSpDnDXHEjq3b1KdncNnP1q763My+ud3bACs6wM2Yu
OBbH0XDw1bfSA1gOdVee/K1FG8rII8PtPyX2lqf0WrfEfAktvxyRLqbTVP+CjD/a71s971WTE9Ui
+itHz+n0czB+REq8m3x1tzLY+fssjNHgON+KtmpBPV58vyhTurqlDN6Z3tqf9efc9TaNo38WYMiq
vb9ZKwC/OKjnXhcToiG0faIeYnEBDwFCwy1NtA4Nqv2PZEyUb2Ywvt0e1DUjOo1sMr0cqmYt/WtF
LhVL8/mAbZH1iOpq/p1ctrF728qVM8Zm9xMkR0DAuuixrZKgSOKWmevRjR6/+WhXRyt7+HIg85bi
qqF/hIoudTFbkayHeUiK2wnNkcg0aiHIH90exex/fPz+UAV0ulOgHWuAPBbMHqtq0lDks39SkFwz
pBMwDTWZNgWHJ8i4U48g5m2Ll/PGx9cM8MY4zjpSJB+X90BiPh/nKr+Ygg3LT1yBGnts/evHBvV7
783Mc/tuF4vOKvkBDKyaK5Xb4JXQzspI5ulfzt17E4uDQuR9LScGIxlC3dXanxqCiCjQEaHyXCXf
3p62y5rhxYDmk/jdgOy+HGHMYK0/VUhFfZmPJTIXX6IXBCnuPScuHOPF362xvC4PeJwqi2Jvrjl6
1MzFIFMtKAs5rKn7FBR+tvHOR7c4FupmiFY6Ni5Xu059lSVTK2hC3F4ST2tW4pwvMNhQBinejMZd
1VyFUF90ORpYobiKxng2FT3yH6fR76usKGEFOZpEwy1LcJTGQ634vHrNbwR198KOiGM2Z6v9dvsL
Xh3fO8uLmSzQbwhJrvEBZzFX6kE8RMhvm7i89D8ObrFGKlzWsBtKslFtiVJshsZL8ckv5lS3dZ6F
vENKEmQEcG+bvToyC81F2Jsc7ctWNy0mgJX2E8UljTnr4RAMXilcV2Yv9+NeY2RcUPOlQaO4tTin
ssEyoiw3dFxvsRNfssLRvmonzc12CJc5g9se002H2ucXAtpucBoBzuzXWAdXtsLMLuedw1FsKRdV
+1bp1TZaKk5BYcW+tPMMdVFL31RqN+tSodl7e1qvvDd0i4K2uclnduT0xfnfdqoeJx2ovDwB0kUe
qKcEoZQoo5t1hmlu7/MMVZIKzeY832lShBjn756ifssmY0F1z8rvmY/mxUfg9+iaweMHlsXfhvh3
R5DciqYKSL7hU9Y/O/uobib0u0bUQP6WoK/HquYtcWFQm6U86XUiyLLYrBGS8pU/b9ZQPo81uSPv
U1D9XBnVRcU02FpaCv9jZLEv01CVQ4+6NDbLiFAeZ0aGpl8jvzXirypgpDg21xS1IoF8VtSffaTY
azO79hsWG7eJaj/s9Jwv3X6VzLdEi09Uf7qDalFqw5sPBbuy+y33D97UrKyyK2fGh+EvFlk1NVrZ
DJruoAyGpk3F8irbETKc5Cu8U0LrGMt4uVKGmjf3RLAScP27ay6+MaIb9H3RlXzRBT0NvtWwtudH
tTruEnsvEBqDVYk8z318JKmWWO7wx3hNntLfKpt7blG+vQLUSyeI8leqYBVdJ4miLv0sRZ5j+R1T
EB0phEV9l4YAYZxkbaNpm/wUPGdkEhz24HCQttrRP1NHAijBewx/0Im/G6nkTzcyhJfks0KWA2WD
2p1yYi3Mm7+L1OfRXPlolyfuzEsCPUGlOGwAefHR2jKy28EruEvibNiGdRWcED9bI8pdHngGp90M
t5iDHvLSW9erpqY4j4ZbFf7TMfCHdtcaNLEJX7SbtpCGlQ9x2caD4sV7g4toGQVwU91BtCKYRNks
n8I/2du530vZoKl3vP3Zr8yhjToLbWyIUdDQNp92706zbCKpZBohPUPyPXCcjbCS7W0LV9YVMiA4
NTLeBqD6xckyZLEwbVCzNPi36hYB+TeTNmKjQS3MP0cI62p2263cxVdt4j9phN3wrpfxuK6wVHPo
A/w1S9pRK+eqnn0mEU+RPGph1MsRwFpZjNeWCaB6hNR4fyBMu7ibBcWuemKruhOiHrb1iB8djcEY
nlLKhHeRnwYrEf6//ewfjwwQFQgZaipbVkGyYvHlJHMIqYNmjKr+MAFJQRCHKrGnonlu4OaUvMuz
DEk8FPtuf9B5W300zLtV8FTWiAPScqB8NAx9sAmVLMO/8mBI1rHI0EGMm2e9RWdzGKp8P5bBWtPe
5fRilNTvXKRv0PS7iDrW/iQUtNB1pwgH6aWWTPEm9VOP9NukHUVQ/fso3WwPRxxa18wcWUSOJrPq
vVYhvd61/VsgunQnIi5Ddcpd0xqlFebHZUzewBxrR1D5h5LDMoKUQiOtqPAxnOGt24SHZDcjKUhB
n0egteFujXl03Z5N8gtdH8gty9VKbUwzWcXshp+ae2U70dRWb7zDuFM20dZzxcopc/XrvTO3+HrW
BHRCVWlS6crqFFGho8VHtQxgWP1ze21eZovmiXxnabE4iY8NUCNxT7UzxWxuvw8//y/dw3qdcXqZ
uzqV18fG1UmQgiNueW96ZlTRY4RF76sNa/mU8iBV6V2lhQFPfKb4Rcid5L/CX7eHenlyz/6wTjsJ
/+goLn3chmORj6aES+egq1Z9QYeuOsRt0B9uW7nifn80s5hQkHUQu1R2O4qfot8nR31HFPBrpxz6
dssXHREtGg8jjQq9c9v02gAXV5MeyrRadFi2htZVA+rPs9fbFq64XR8HN/+Ed7ff2MVdXcqYoAon
3Xt72i1RPgzmrUdlxrZwGl5VheO7shNu2sMa8vTa0lFti166OXcKMO+jeZI41NLQQeZY5pA4ojBf
gRIWTlR7vwJdrF0Y85dantvvrC1fbm1sD5Jczgv1LHbFLthR90l7sOLAKlnfFpfOPN1bJsAbOqyJ
C1rz2N9NbZVEdTf5eDHaXvuDROxR7POj6hp3/48e3Ws30ntbC0dQNGrh1Sm2xHMbuMWxQHyAAvnh
qXhpnMmdX8PFWTrKEM9XDrb5Cy3n9L3l2RF5N0qPsrvir+UIssGcYGh3qD3vzBUzs490y8xioSgi
bcMO/Ba1S4Nwyj76qufj19SI325viGtb7t1wltcC8PY6TCx8NR/mBK1fTj2tQNb+uss3hnLRM5bE
Q9uUfKtyO+2UbbJD+R20Fe+tyJlp/Dm8b/2xQ0M72zVr/avXNtz78S0Os6mKpqayuNWFr9YHCvVo
t9CCfFt6cnOoYoJht+fzShrlwy5YdnPnRqAFfsto61O7nVNQUe3C4zUfNBIoyM2mTnQKEKsaNs2u
fDG/3Da/sjqXYT7qqlp6kLAeHeem6/9Nf603ka+sTnvh4SdhYNe0EnGwlN9E/CdBiz1bCX1dvddn
vUxN/G3S/Pt6fbfRUMhVKKDGYZkbHPSd/jqnnGcIADDTTOyjJ7Ed7/59rIuvRwuqSXcowKGli91G
it8UHUYHpTK3Td3mO0pcv+c6DVq1Ycab25/r6jy+M7e40aVWDUszYx4pW3XIGWxb6etIu+RtK5eV
V7hIFqkOC/VPxD2WuhRGrsZ6UGOGrsNDspl+ZZtoE++R1T6meLeQWexTukNfccw3xtfbxq8N0eYr
EsaHi31RPNB6aPlqVLs7tYcIOS/4FyszfvF6WLnsrtghVo9mi8YTkGbYxcVu9FFBReSgOzSK2ptU
nWi5z6f8Li3yVd/9yqFpER3AGFKnRAgWh3PsSznNFT0dxJ+kXe/+L0Qq/ErZOv2vMGCb0mlXvLIr
G5tSE1rYUcck/nHR9K21KP8G+C1NU+4oFt3yKn0KDR62UgwypVPiRysJ/8nD9OX297t2fBMoI/aJ
owswS19MbJuJ0LdynIjm1XRmNKG4K3bDF5LDbrkxK0cJwYEpB/txjXt77QSwCfUQX7eJ9lBl+fGq
laIqbgoyhIRFxj+p4Zi5U7vRztrQJpecZvrHuprHlWVEaESQiGa8LKXFjjQlu+wSD+ao6k+f5a4+
jUpC0F2Pv9+e1mt2iHAThyGwrxFf/zi2KaOGdexoTNWK+i7T0Ew0za3SKc+3zVx79hEzgMyi6pyk
OJ0f7ZRpAA12slW2/kD/IhLamjtLM5ab+p42m7HerAsFXrlzP9hcfLdxGPUk74jFjIb2WJbyxi+H
PS0DThn47u3xXdmJNrA4jhaiqJckdbkcpaCCxuBUivytlRDOLpUqXzk/r36r/zOyxKebXWH0OR3f
/O3006Sme64E11K9438zFoOaEnLEc4/9x09VJIVdqPQ3oq+IRHdaUk+WrkzXNe+EukqVGgu6W3lB
LvzmmHLlxOQIBXZKPuleHBTjXoLfBqMxeCh+zgHdkMpcNzjr38M/ot3eHuLVmYSBC8iQ9yuv9o9D
7Guvyc1O5YEn9J2fPOTN91afNreNXHvAEtrUbHgl1lyhsBikl9R+r9Ycz/KpO9KPIJ/L/XxoJA/V
Q3Q3nOWD/6lciedcG5mKEgfvc4N/l1AJq4uGIgzZz+rUIjFnytM/rd3Rvus3w8pVcG17gToj9gBl
hJWymMQiHgCdzyVOeri1zK1OBz/4lp1eRytH/zxPC8cdWirRFaIZlDgtERahSStOKySVkFu6SXJi
OYFwrB5qonpnrCZkrs4ggTAIlKTezSUHJs3VfJRSrAWZRQ/HyA2nI2DfbFdWx7Xp41zHIwLSw7mx
mD6pTcdstFu22T20paO8jbfBLrvTTRhr/c56jQgatbW7hmS9EuSnHg11bMo/eEddBFE7qW2iuO1V
xwwL+75DfvSEH0EHLsS19pfhq6SACNsdVNmTP/fWGDwF9WQghaSAiCjnRqDbE3FtHmiCJxYBc5O7
bjkPKGKqA+Ftp4rN38Bmfqjt+NaH+Z+B7OptU9c+7XtT809558qDDMmDsGhUp9UyoBaRM46PBi1H
/4UVsCTE5ajXoOLyoxWrBDGuZDW48CmD7/MWwhGK5XjlMrh6o5Lv/4+ZhT8k92EzyfJMD9mFE4Cn
+WwBQEBDLNG//9onIUM01xoj2o4n9nFggy9BntAnpq/vf4ST97UsW8+ZbPHvSw15b1FsQNJGwVVf
ynkrKQgGeCGgmMp4ONpNG2/oXG2hmpCEvv2xrq4+mzg0hQXisurFoj+wRrVOpdnNe2xyz5Ws7id9
+vdx0e5vm7q2+rjTYLAzuss0pzHazdgCS3bGhgblVBTVpmmb+H40qpXo4nVLrD0KF+b05GJLTarZ
9KrNCgRBeE9x/5uaaA8JbZ63B3Rt7qiR1OeCjCv5yYT3fZSVPKnITbymefQJJMZWlSWW+zCt+KlX
kk4m4qlUynGf2uhbL3ZVOIR1ngczzzkbw8hNFTl4iVLLP3WlOj3VSm8efaEEe3mslOeUEmTV9Tx/
DWt7ddeRsWR1cg/BDV/4y+1oyWnbGfNbwPrs7QPETe2HetfBmqVhbVXK8dqXRNdXmW8JSG7LL5lZ
ImHZMGqpLJ7rCi3QhHa2KKNL4/a3vG6IPOxcWgNYZzG9SjKKOKVbnr616qGZ4Tqa8OB+SrTo3rYk
/v7o5X2OjyxmLp9ODlj5eI40lZ01eauTAhr6MXKl3FcRZY5TWWz8qBldOxyVI22g/gNt89Jz3TQI
mqdmexdVQ/BgNaaMtIss58fBzknmUh4nlC1Xy/C7agbrEX9FebVGT8qdgL7UT5GlQIqmt/BgFXLy
GtpFHTsGtDpaOjVp2EJpEE/KJKwIHEWZ/iy1WAlcO03MrWjL9lTEof9gRZIAzDRIW1/QJmOko/Xi
GbX5jxUN6rkUaWi6Uqgmj1TEhtLc6DrgQUTT8M2Kjbh11HzwHtFxzQ4pAk+viS6PlHwMlvc4Ft20
RcQNsFKKGHhNMVGmqVstMsInSZ/inQrT5dQXeXhulEB6GobCPoKiahxBz+++8KKMeEacNL9zK8u+
4FeHjdPLMIJg8jAdWiPbP2kPFv9D2nvtSm40TbtXRIDenJJst+x4oxNinOi959X/T42wX63mIprf
aMsAAgZQdrGqstJERlwSVW8Lt0/G8CPkJtaj0i7UHlnFA5RR8f0cGiV/WoP5gKMuvlNhx79IQW//
HdQmhDn9XH4PsgiNVpRj7xNrNh+mtEeZ1mT7jFqWmBl1oLNhKvw+agqqjFUwoijVOlDcUQw6mKX9
XptHCJp76BjBkg9fJBLgT7I50rdWi8XtSxGYBKEJUYJSdLvFvNennFoJxQOKUHCVGebqBaviOcjh
rsHb64v9pTYb+44gDNxPONblTlyzZYvxPl4wWeAP7FWBfirVfGGsGycMC1accJfk/GBJe7IewuFc
XyZbJuDHOYLNA0K8ytZKPbTnZe5IClEW+dbU6C7RwYEXo8yc/MQ8cHKoLbqCnVlYd4aOhNmO53gd
nfMD6IuDO+RxAxBzfZutgaA/S0NyeEZqPTWXPqbmjMJMiISWHF/gLmh3LG44YUpsVJ8o5lFKxOq1
yXAMM1uGnvg3TmW4zB+Fwp1JvyW5V8/7AKWN0pOwx2gTqHbAB2unX1ptrIxLLwBK0jPMAPFj/QTE
6JyfEI45hvHBgVO0cOcP6XFvwGMjU8a2KO+JeiJjD+KYvYhZ48pQlnywmA16Pzw435kiH9/Nj9FR
e7KdTw66frAxg/J4n0ueNR729bxfVzawDwstciAqqN3fA2gv7NezqS12ZNJHqJRDHbOpcX24/SJs
m0B/EWwHAct6VqbSxgZ1D0zgLp6XMHozW+HxtomtyyiEOQWZOoWadQlPjoc+MAxQDnpqfMtb1Ev0
6lvUjDvNgk0zSBGRzPzOwFcHU7Lm3NYqosly7L42uYkkUadBvzfsJDKbX+yFndULmkVRAkSUL5a0
RgFvbkgPK9qJuDbXQrivOlQvdM7A9cFT0iiwinlgVzIXBjUokX4O0R52act5EKBSziVbAjS1+mBm
mjDY1WFElT736Q8eaKbSSGEYngzUPajl5ld7YWz11dIM/QGSemqQ9dwdCW9Kb1Lhibl91F5HxVwY
W1fI6lEfsS3xK15cmCEP4kmBHMvljR7dGUUdX7XDb0ozvWkn64+l5gAKvbQmdvGFtTzOIYBpcA/o
Bz06xnypqotiQlWtZOlOS3HzQAiSX4qCghZiHfpGi8LJ531W1OBsyJmbEOgE455OzuYu/WvmdyLw
YkWOHTmFXEic7bAzLpC7WAc538UGbpRBWIVI+YhEaUut84m0M9Vp1vhwom8ix151RC3bKy/5T+Xj
fjl/65zzUIGXIxoAjygOzYtF1XVbhHZKkSOPZPmgJjbTuLOVMWsxUY7W1ffQeewd942RFQqcOrha
iu6I6K0rWZHqjDqppubGfxcPk7/4xjn+qDVwinmqBd8ALe9jdgJXrO/dgY2j8tLyegTMDuou0QeW
C9FUiJJTl1yaZokvEGnsVd73TK08COiLsZbrifJROCjeLE/NgyC3dKOqmD7cvtl7plb+Y0mlgR4A
puIpd/NhYCbn2dZ33MdGonu1a+t4KpHqIJltrGSX+olR4POPxSMlO+2qi2w4KqGYyXiRRhkSb3V9
Jmd4YINwGX8jv8FDDGgxfQP+dwrvhKTQ6Gsfq/i8P7K+EbAaiq2jdQfCkfh4FYNLFX3veORUNjlE
r/ZdJE/w0WQXM2y+L1p9orP6hHTT3mfdXC19fLqlInRcjzfV5TxIBKba7wmWHJar4wSOjJhRyBQg
N/s+OsjuHv3A1okheKNGR4hO03v1iamtTqU2ivyieyia6usMEbFmFTuO+XeMv8oByGVUHZoKWjbG
+sjA9LnAuJ2LI9Nd4sPQufIvm5qBcW4HX63d5Bh7Qg2n7x472MJgzpvAgrh7Olhbn/jlz1i9fKmR
KJmTUbarJ+XZSaH1Wt4nqpa5rbW3m+JWr1csRFZU6ucMDaxdm6pU2pwL/mfB4TJcevBPwLy98bKP
MdlALfCQ/2tr7cxSFFYVacTWcNSOEswp+ceCXuKhuZ+8/KIe9fzYyF4gu/3nXDvsQ2Y3HsQr+ysP
N0PfmiGNQzW0Me1vSmzOXtyM0bvbzm2jy329zJV3m6PR1NOWZQpx5kR9Sh0/o8cNJuS4xF49nkqx
uD0Ci9c6bXThYFyn6MRLRZi5iiqCbEntMK3/v51sT8M5Yyf7i3re83hbt9FBDkHkyTyH66YjlDFD
aicC5VI6kR9Z3V1rSOdk2O0zbF0EhpNF1kT/iEbctWft5mm0NIk0YBkb58Eana+9LcdwTysKVGVx
4t/euq0DQlWelckAx18VCcuo0xTgQvTHQuNx6Rs/DMMdE1vhEvAHwggFUQvqsCtPNjtFHheipJxl
A+lNbBpI9CDTI2lT+jnp2u4vC04eV7FqWIOZc+awJr/SLgzeq8gi7TQ5t86qyEqZPlB5txihvv7A
MmKGTdCTzg3BXfypugjJmeAYQp74TYjNC/HyvUbBxuG5Mrn6ANbUxnq2iAySIqweRjQK8mNm76xs
Yyv/CUsZ5CQhWsfYdCST2FrAfclac6Hu81z08x8DlBCOIgsW4yIGDcBVXlfoVUPrm3qNqRRQKjaL
9tjrgEwSZ1Z2Sr0b3+zq0Ih78iLqHSgNtW0gIyDVJ49NMp2s3njmnd9Ddm7Y4dgr9IYNIgoi+ms7
TmnmQU3hD6mTmTzVJ+/KfBg4vf6hcdv3lePVz/vg3429EipOZF9Mrb3uf4cW7w9kb6o7GD+1ovbH
2D7dvtgboZIY6eEoED7AJL46c2OboShGNdTlses+IgCZ0xGbG1+uhuwpCkz7IxwouT+FnXaWx/Y/
hNbYpCLDWcGZ/cY3vNg+xayqYNZBXA19WzEHmNcuognSsYVp9/ZCt95YtFxRXmFQi2mwdZ/DClu1
gSyGbCzMT0YC9Sk6sMlnknUKXI7C5HQfqQhPjt8XI4C1MKrvxhnyFonGlKuZ0yNczahNAbzzmqn/
EjX2Gxg7mp3yjijZrqIOAQSlUCGmkCklXZ+zMrVMKiE0vPQWSuOwkM5MdkWunRinONMfoX9uEYw2
9tAyG8cbYBHCvCrjeQJhdG12Wdq2biLeLWQpvVF935vvzXGvmbdx1q7828pIV01NLylstlUxSa2X
ygIPWKudJkk/6oV6J6fppUq7h2Se9lrZGxcJwQA65QSxcFmtN39cHGmp2Ek3Jy/4WGtBeRkCKT3e
PmMbm2cDXKCCa1BtsqzVo1xkdEPMCGCmHk+lFyqIDSbBoD10bY2uhBM1Z4b3qdYH1p6Q3ub6qKQJ
EhEx5ro6NnUT933b0u+BoLf0WsK4+7ytzb2YeCPqAMokCw4ARLGpdV4fE9kZotDO4U6MHoYfUJfC
LX0RqmHWE3yr81flpB6rO+my1xLdM7ty8sYol0aXgWwvnWZ2beS+3drMH1EveyglfNftXdz6lmIo
jqYzLRwoeq4XaWVGV8kO1TWAfW+ccXgPBOFy28TWglCsoXLHaCNN3tV3rBgprKyyJrPA6fh9U59M
o9BcR28/hZHm3za21VtgkEpw8YBOxujq7cqcqioSgeEVzAqaX56W6AjRe8BjyWi/4aX+LLuZCbc7
SaSb73VvthZL1A32BrQf0d3qewZ1VNZSgvkh/SBLzRuNUXfLzsAxVufbK93aObJ+RXxaJN/WCbgt
mKkT5Ezdapa6Z6Hg86DlTrDzPbfWA+5B5RYotBLWs2n20kI8sziA0sb7UFbuNJMcn/Je0EY7x2TD
K5O5UBsXBT3m71b+pBqiUY8BUQpAgvmQSPpw7NvOOKtCueD2p9taFLOgGnhrAoFXQMLWKaJCmhiO
sSbkMGJjhJ+FlPQhHaTgsYlzdScK3UrKmK5DApADCQxnvVdSqkNNHXMqhFS5+UkMcBgn6a59/m9x
9UtTYu0vgozRDofMnigaNANUdJrRM73vfDSZFNjxHFudtKtFrW5aHvbtPIqjPnqDr3+qsARLy1sr
dM3ySMvemw6lr7ceVFW57capFz/vZbubGyno2kS/FoKkVbO2LZKyaIAeuChuaC41jNJntER5gHCl
vEjG+Nftc7NVSwSo8q+99cuTFY3WGdhLLuW7ntRaFEnKN/vFxK3L8NLQqngQTVNS6Qhm05AqswMi
AG/gUY58B2TAzpI2LBEE0dzCZdGEWF9wJwziLJDJkOJPAKzr2htrT/GZAiDcl4QuBgW93I8Oe1u3
lQEjYU/BVPSpoBxcHZ+lCeGBJMyD3rMl9z3Up/hkPQ4Mjg0nyd8zt3FSkBKi30wNAXz0GscrqUFe
lwGsKLNS/x1a+peirQMXaYhDXO09eFufFOZSxRKzvPy78mQTw6h9G4L9sUfl1JeSr6OAljh7dAwb
DwCxKyMcUFQzcL42wwtUMbcJRr43oncULN7UQ7GTCW59NUhEuC5kE68lTEHSxPFSA4bgFD6SnR2y
6HMf/qymPW6gPUNirS+8VpK0LZowwMBAeXyxKhW0lHksM9mbqmXPb4m7s8o6eJz/XZTYvhe2qmnK
5B4madd8uxAhcMYhPWkf/m8Yz81NemFMLPyFsaYeu4YxDd7PGjKV6gAQbucGqyKkeLUeE0QDhGai
ELc6bkQZJsxtePwRBtfOcZ1n+656nlzzIn2smOZ+iwYzzDO+aE4lCeOJ6qm9S07RTnK9tYVwgzAn
zJOqctmuV5qFdgKbj6G50/zGThLuluPGnemG6k55XjiG9Xph6AXAoRg2vFWr/UsSJV7yOWRGOJbe
SN34lbTqhymHT2auRseo5Lju+MitL8x4nUM+rRFordEOAI0UCZplMWwTnyeYOn0BDZ4O42V+r3/P
vL3a2NahEdMGDBExGcbEw/WnBFMIV1OD969b6a4R5EmatPOUbfkoQFQUrgTs51VhDMoBzaosi5Kq
HsvPNnrTp9nSM6g/ir1o63WiyESKgDNRdRH8X6uDMSdyamQWc142cnrALI7x/FWaU7/qssc4YcTU
lHdOyOvFXVtceZOhU6Iua6l+JNZjIwuuq79GAqHbp+K1EVvEHMxPIHdCrWUVC6BfmlvU2YkAljdL
ZR5kQGGElf8/rQhn9sJ/5Pqs9eGClaH5Uk2tu1RIe40/by/l95VZXynqvoTdBv+Qp11b6ea5UZaM
ixNmSGMeqkt+SI5TdYjeixAHKJqfndGS81Vutht7YhC/O6l0+j6m38udvGarzS6K0P/7MasPC93N
oCJi+E8GF3naPXjM6bN9aQ7DIf4ZeskhBBuWu3/O4cCGvrC7+tQUExSUa7Ab5WV/F5WWdB8u8niB
1Bi6Omf8+/ZH37rkNGrgQsWrvJ5IdNRsaUFQ0QFwUM6SlLk9hkVrfr9tZeuUUlQlnQIrQZ9m5UpU
OTAdu6BWAmUukix9D2FEkeoHEoJ2pxD+28NfnyLKeNScaEJTnaF8fH2KSiMfsnBSyX2P4ZmRovJX
cz947UN5DFOvOUFNsfPkbPQtmDLAo9CqFdHdOoZEJGhhZorVCXZ/EbWm9oFp5OZeO8H44XUfHd1f
/vxKCqNIrAuYFU+Q+OQvrqQytp0aIPXp5k648Nppv1CRQiyJ5op/e/M2yriYgpiQJYKseaVtIQeW
NVI+FJCC4JQfUC5YXLU4jsNjx61UPPPoPKpH8bDX0KjHe2nr68NzbX51IyqbMr0hbuLojQfmS/3p
oTimp9o3Tu2l8bK3+8Ce17fCIRHhrFI6IXRee1VnsJ0kyRnqMMbZPNCGaHxA29lOXLsxSsiMiqkS
Pv+eO7BXyQeCoQMRtQXMC0FvvF3wNUarhHK5rxzs59kXPa896o/Xccu1TfFOvjg3RcAMk6Zzbnq6
XUl8io2nGPnebMmR6nqzc3JehywYYx4NiRkAKZRnV8YyNSrHjEy16Wbte5ks4WNqxuEpKdL0qW2Q
8URcwIomj7oPyO1Oap7Hqq9+mQDzj9CCzp9skt3jzq/a2N2rUGB1dVTRWdJE612+a5+kyocW0aME
7wuhQB/ymlN22qvDb+SZBAPUAfFHos+6Do9HTaGimhEMCP5zEe7bD4uHGJcXHQpvL83ctsb0psj8
6Aa+ap3lDEeMCe/1eGf9iM/1SfKYAZldRH69+Li7uI1tJr/819zqTJnUvcNW9Hl6L35qOMhwAb1B
tNitL9khpJVyuL2Dm2f4xbFa2SuanE41JUk3DjTlTBU28YI4rN20MQdkEOzWnZTy3W2b25f1hdHV
GzZNjs5MC3DxFHBKd5F+6Ify98GxTsYdaeJxvzoh1rF+yijXwXYkSrmvZnETnTYuCZdGi0H3usF0
E8f2Y12FFUFxTfWdoX2+vUhNPI63LK4TxTGK0SHNadqE6fAgxY56pzPFr9lQH0/o/bhRiVynm886
hAl1JD8bVSudS0jSvqPaCRGUXIUVwOIBLjYnmdzUGtsv+VLTq40sMT7Q2m+0pA+feyONPshLU5zV
GAl7qa0Vf4lz1Ph4weg4SMsYetOUItgeDnp8qUpt9nogo613e8lbrwskCXQAYdDXQHVdu6iAOcWu
t3pwQOiROQ5qxO2HKNlxhK+zUjTtYcgm3deBi2qrs9Ob9PhMB6c7DvbnWkO/MzXDzlOC8WFsp/9w
O14Y01dhtFpqzWyS7SPrXAyhSyMuelTLYvw2KX3zxG9xjq09pzuP2cZ3vPIBqyUGk1kgYIkPyPov
c/QzgPk+N+Kdzdr4ji+MEOddb9biMB2rlKCIx6Q5lhXzGd1XBz3uxdkbg99A3+Gw/+fTiECuTcH1
DTI6YT33ZCPWs8r8GqIViZ97yGcCZmIw5aA/xFBjq+fktBNyiY+1uoZXxleHErhrnncymVCcOKhA
lmnk50p6yGKE3XP5fcAIFqKh+Teksneirc23kRIDlUNcDrny9bItBfXIUGzjEHyMVNr0hH1/fOFo
tLM8qNzoC7+CUU1ZQqMfCzlCtYHC/e6BISSfblvZTANe+s5V6BEq9ImqFt8p3zXs2W9KyuluRDfJ
PBZvI0gpbxvc+HCUnP711as3KZfnDtFxYrnFDtyiP6vRuHMoNlJSoqkXJlZXDDGJpQsqalv/BMIF
+ql4LTc/wSpoe6gTE0y098a4O6+6vTbm66jwMvy+hioY2TRmtWXqdEtDeoiI0rJ9tz/fxs1mbf+a
ED/hRViqR6iCR0AJ3TIYHjXzGxGlayMnn6Ic/eeWhKyWgNXK0POvLnYg7hYi3AQPXfCYS+3bZpqf
xAy523bB+9u2tgIx2rD/Gltd5L5B5zWLgMxL950fnvuTeZEvLVI32WG/u7DhNWToiYFa0OLjDq/O
xwD5cs6t5u6CNfMGM5Weg6bJvglCj8dqDgZPr7PkIVc6+RA2wx+L94FjeWF+Xb5RRyMYppFgvzDj
5UNFa+NiZwlVi51vunFUdKGJKZptou+8clGOnWZWKWi6o4cJ7G5+KD8yxYuINM0+kTm1HeyM1kX7
edvu1gMnhjHp1wpO3XWjw5Zg7c5CzFKHyz5Hdu18MYJFR4jYWZbTbVtbF+7lE746o3pdmk1WAPpQ
ndRyzVZ6trNxB1mysR4mWKnFALQE0brG50zxGC2JqLYpcgiX4GR+TfI6PTSWtUf8sLkaUdRCSo7J
s3U2LUl1noQRRfgGVgY3sKYnG03f219sMzznlQZyzAXAF60OP7TR0wI+l+EUW2lSPHCrHgptqJDr
QKnYXZKwumN3p0cNONmDQ5HeT/r621KE+seqt0I6Fj0EQi7o1NCXJ1XbiY+2qijgMykj6xq+h6Tk
2sNFCoI2qjwSu4hGNRJ3Y+/XE4ob6q/gYjFxGt0T2MS9m6W+9XXvedryRAIeqkOhSh/t1YCGosZy
pIj0xQj96I1gOIiOnYtW8Owb5IS7KejGpl/ZW72HoBms1B4rE5SLaT+NkjQxND7J9rsJ9Yk7PWFY
AU2VnqJqbNooY0+y15RmeTYLJxxcS52Vu2nR9dOCV96JcTYcyNVPWx2VGuD/lKu8Na1T1qdosmDp
iWvNK2yr/hwFcpPtuKyNb8HkKOUPoQrmwLVyvfVJPDLULwpoysIcc166o/799vHftED7nNk3gRVb
h21abJi9ZPCo2VL3Pc7Dgz6Mu5Nnm0ZAutGlB6YF4dv1Mop0QAm+4LsJ9TutcNVfxdfs6FCRz56G
xTUlL3zeo8MWn2YVCYPXIlAUKpj0N1Z7VaZBCgsCbZsEJRavsBgjXdr4i9Gaj0lUM2+HatLObm2a
BIUOxp/SKlN218usp6AfFYVkrezCj73T3DWGEvmmSe1ztGsvdpq9yG7rQOIRABzBucKw/2qRsdJl
Of0dENV6/nFx5LtYuW/m1uKA7jWltvwkzZX/2Vq/0rpat/VUi8NPMRdy4/d572f6WU/gPqUOB9di
qKRu+LzngDaeG8EpBnONI/hI1u6vKOssWyQgfo2e9OdsqYbPbZUW93FhFztR18Y5BfbAhwSVsDHc
HuQ8nZJE41IJa/NUJU50YXJR/Xn7yu141FdsrnFlxVIV41Hnu+zDPwmG+R5lTMB943mvxrZ1RChP
2EyfcMNfVVLb0inUaRDU3lltHKWhPNpxdl9WzacBgSr/9tLUjcITlEX/Wls570wzSm0a6GgIyZD4
nL91nqpD+kH5bjxBCnKXfKdSSk2x9avzQuLRebGvwnAWeLDLTvQBtA+3f9DmqRVEBeiYgbWlKH59
J9sA/K5mcnrED0Kpcmg/QExnwNVQ+/IxaX61A8TjUKuddwxvnCXE1+ldQVkimqwr1920GYjxhEiM
geLpcwMnNzxIXvTNzryqQJ2Wpe/XUzc8ELkJIESBK4aWaOVoy0UqgVqK2bDMk96bj8Hszflh/Bvx
Fr677uf129Q6i1i3Ou093Ju2TdHuIU7QKSBff2lZCq1IykD4VnMZPipFNb+1giz3GrUrDynvAhW6
Qk8/3f7OW5+ZkOh/VtVrq1pgJkNkQHuW6jQI3FLTYF635eLPXTsXiJIpwHuwO5r4GS+yzKKRq6ie
xVixovh99aSW74bmoS1K3s2dF1n47NXDhRIG5E4KoiqQdokL/cJUE7darCZMpqoniAAhkI8ZKuxO
e+2cDbfKOAodKljVqNxZq/Npl5ll1bRuXSaCCWD0M5TrlzGcd6obm2Y4jHChGnSL1/FFAnGbFM+2
4S6O9c2Sgtptm/ZD0sfJzg5tGiJ15YpTKH2VlTAwk5vqGNIphjTp2BuQGVGDqtJjN9XlXly2IYBH
WEZNFp4KQd+2ThoY0ymlJGE+oPOVI+xQn+fMReltPthv5UPhR0fpYHnpqTkAIo39mGJS5BYn8/DH
hx/GG01IsTHs+wpo01RFlMcG7MsQoR2dWTfcrLT2IPZbz9VV12t1sdU4y0yronCjn7rL+Fh6g5t9
st2GslHhSTsOe+P0Xxlb3WdJaRq+K/mMpE7jl8Q0y3sKqtpdnrbRoVkm5RQFTejPesG4XZ/tUUJu
vJa6KF7SXYXUkA7r9eULpQjG1GAUym9275aScaosEukpmI71HP353TCAjkIKAl6c9GrlVCRzYtg1
pe6hQQz7NAVJ/nEuktiHrCzdi8E3FkZPGrdsoi8L2md13ZlLS2a1J+aA2YzrkLNQD1oP+KdQDqvd
rM52HsBNg8yfM4OKc5HXXzKtR9PMehpCS9HyJbPgL0dJvldO97Wd2z0KqI1XACgDI0OCEpA2yaqy
02ixE8lqg7wsl0EpQqqbu9Uj8f9Y+eUrG6vd6sJeykurFoBfmInfTJGbPcenCXxx/VW/j97+udI8
HvPFmlZHUc/HpkRkE1q4HNIu6A7TQ6WU+bFlZPl4249sXDpDjNoxTYAeGcDE61PfRX2rjFL3T372
f1cn34DcsyRGkQAHCi6cdbqCYrjVhRp2kosGjI7+hDs+1YhcW17yNHy2yCNkn9PYTS7yVuGutODm
MQGH8rvOycD36hJMelrpmUE6rcfpcih1ffAzbTBPt7/m79Du1Ul5YWYVc2ZjwA0sRMO3r58bJU7P
bZRInhyKR6KotEMrdz8TJ/0y84a4XcfoQZU3X5LBYcgu0lU/6LIfWZJc+pAqYRqUnxvIvWJZTdx2
NKNDr0aFixJp4/dzlPiJbhdMLjj6kzIPn2Kn8LNO+yb3/cdkDg+AJL+l2vKkpeHnid6Na1SYAfIj
wXat3gVD8hXI6LfOlv0iK+/ltnzn9NmlsAyv12GjCWv1h6pkn/RCVk7FksWM/+uOG/Zh7Hap8lHL
J/OsTvonqYBstlCi537ZE1HY2jd4uUlyKQS+puuqA0ue2kCoDOSJ35iVP7U7eNI9C6vLPS9M/Vkl
o8mR1eEXmYaePu2cig338XINq+tcRR0TnWySC3s1ZCOa/M40ok+Olkg7QcFWtwdGFVFmQeOQasTK
0tKHzGwyf+GmnypU1CAepvtoIvOSTAhqdAcBHkmP8a429fb1fmFYPAkvItd4sadSdzAsv1Uf8wbW
Mz98Gg/qIfEjH46c6V3/w7QucKwc0qPj7+lfiHW9vnb/rnt1u3nPh0HtbW73bLtWqNLplOAslct4
V7lk67i8/MSrGx7k1IBw0KIWMvnBXX2nNafoaHnWST/mvpGe6CP4t8/PVl+SCJqCOxklify6l4Z0
QdNMKIDC6pK/086UQjs/+KAxcmIeh0eihman2rn1PVWh5wjEGrDZ+lHN9VxCxRQ4QBOXF70J30W9
fq5k9fPthe2ZWV29qHXGwEDL0bV7NfeUOHYuuTI0dNjmvV7h1ra9XNHqZiizlTaJwvszz7GX0Vdo
5+FwezVb7X/CceQzYALgLK6/mh53va7XXILqi/TsPEdvsgvlsq9CH972m0OrutFT9in90F74r8N/
CRpeWl9/TKdtGsZlGQ6x2zslMN5UY/dxCPQdd7l51ZlGQi8OkRDIcFYRg2MNMXpOPHFCbqwrXOd+
GZ/iQ+4t73o/gPoyOrfPs3ro0LOTyXz2qrubhwbieijmBB3huthQOrFZlQrVFRl0NQGhO1SIIk9f
bm/mVgyrKZYK/JgS5CvsXUAmmQjGYrcfkzsjzL/a1fyzMRpIf+rsP9w2JDYY7+KqMf2+8l5BFAWt
UZP2x4H52MbLU6nJ9zjyd7eXtDHLiesQhLfcaUQN1nWpODGDKqmALQmqpPT8O/o6CHWg+NjuLGkL
34wALeUgyv5kHescwGyImAMNisD2MB+UD+2p9Jx3Fvj7wO2f8/fOm71jsekkwRrAHSSIEV5Rszp2
VenQsv1DBat6LWKRJOMOjln1YUuQ7/8DopDuyP8Mrqvio9M1mT5iUNO/L6nxsbd/DUOGjqJ8Z+rf
dvZuKwV5GUOsHthZLWl3iDgIrYujzsihwBQ1BwUUYXTXu/GOZ/6NaFi/qC/trc6kpS+RauVk/jIY
BwuMuuqlh7R2y7vwAAz17axQQ/2nDhAcCNc7d7zf29KtOygyE0CMACJejd8jGVMtugIPVRL2btMT
7iqzD3T4QN94Jx8Xy1kv14TbhGoiN+OV67aapGNaRbywivzJaNTPjl68szLnR5vGf9dterq9nVs+
DFgvyB8w40IY5jpcSoEvtjp/gcFJTI9uQ+vJhfVXPSc793BrXbBpINJFlQEc8Wob66LnDxey42h+
Yur5rIwzpbHcjaTIh578eHtZm3fwpblVcMRc6dj1jIz8nqMIJxAC5xJmZOukHYrlziopfO8dkm2b
9DDFw0uR41WjNOhseyw4qdMxfFe/az0O6AdBAW0elV/7MP/NraOnIBS9Ke/Lq4tYypk5FALsVrXm
fda1f5kRgPi22wNAbHprWDwUEDIoPb1qfpW0lKdYJ5poNO2+i8dnG2Fdov93baEcay5cN0dvkjaF
eVWa3XLai3S3jo7NQCQpu2iLrSf/wdBL0gCjBwww+O5MZlI9upSjQVqqjL3b7somb7k4nCPAEgZ7
hMzB9aVQ8noqKocqS3aZHuxv6i+hCmZ9tE5IADanfT7rLffCC0WqS6Yk3qlre0OK3Eag8EQFA2XF
RirfG1C+eNqoVg9ylP24fTe2zg0IJBWnCn8Tk1Mra3qnBI3MuSlJv/ui9fvkSyjPO6XwraYXlDbM
MDFgKnpe4me8SMRGZypyW6dbYT8aP4LG1Xz5V3jneAMXkPjChRnr/0CJtnUJxXg6Xtpkca8mefNK
7ZjNgw9JTPLy+AIVyb2YRpvYvepxj79P3TicNDUp+XEPwReuv6ZTyclUCw1H6GRzb4y+1O8AngoG
bJ13Kjr+iC/WKTmPD8Vh+CZC0nLw0q/Zu/zneClAjZz2ou/tL4ArNwQG4HUTIoH6Jp7snn586HcP
aBK6waUL3eB99jfMAIf5XOc7e72R0hCAUxMR/QiSjpVv17K5Woqe+yJLraflZwP95ttndiujYTAa
iKUorzLItXJ2yqSWyyzgvMN0FBRCxvfyFPnWwcoO+YN16hy//1JfKMeflJ/Rg/E13eshba4RVhyh
DwdSZT2/nKeGIbV5TVcTZPMbC4HXc2KM8Q7OasMTCCZmMepLpEET4PrSzM1YzG0Z00NRqs6Nc+cn
zeMFoJM0+ZUa7PXlN1wB42e6mBITfP5rFB3XNnCM0YJPPU2as6r1zRGuheJpcZq9EfutlfEyMkyF
eOzreezQUCQybOKaeazP9tJ7jkaLasavzm9vn5XNRekcFJ7FDYLbVFJiPQjxb1lw1y0P3FwvD/aW
s3UcKIzTnuGKkSutnGjT9xVhvkEVeVZcSf/LYIrnPyyDth6aPnizV9GEpg52YM/gpa3eah5klUEB
S4GvegqDPWHmzb1hJQI0/7sEf33qlKVdjERUOno1PbaKOcN0F3yxs/ZdXVin28vaqgySXAJxEc1Y
6oMrZ6F2Ua03OgOR2nMUuIpvneO78FGnjZFeRr976v4az/Vhj1lhq4EIGApaaQaU6aut31i5D8WE
L2mLqJaJMdfAV96lF/0onx1/2pmY2Xr8rqytSiD9MC62mQacwdKNn+ZPLeSP0kF+H5/Go3GHaMX7
fQD11rkn56BEAOEBZGSrB7eU1CpcYprPhjEMvhTqgEerAcQZ4P4dd7y9vhe2Vu44rMopqgJKL7O3
HLPWj37qFFiRNEoO2qNzGp4c0xs/5/KO3a2DKlgrbLQriV3WTGuQd9Z63jIZaKvh3aLqhzzrXMnO
/HGcd/gPfp/DVSJGeYJKCG1tTukaxhLERjWrYopFzEWLwd3ouIRua4D29FLGHwOkfbPTLHvosut7
BCtbe8nrDeDVAYdhreusZh8burqQ8eqpO0fqcxN2ZzVVd+7ilhWae7APAr4EH7RyYuU0AifmDwms
oxMQLZ417dMQ7KlrbfhKwdcpoMNMer9S48nzeFm6OKMeIpVvjNx+wDHsMUlsnIzftMYgSeA34zW7
dmFSpI0FM3sMbcZ6fjblupJdXXSDvDk1pnMjpcv3245syyJjwdCtUsoC2rlKEsxI6rRZRpPTqcdL
3s4/y8C5IBJie20R7/iTjY3iADIXITZJEBFcr65kFk0ZEsjWTGuJnmX4qcVQo3JRylH+8zMhgnYO
BM3D15RS8VDOrZZRnrZnya1HqimJ+r5S1OPtr7d1JkiuYDPhHRBUQtcrWtpsDsuqpVGOWJg7a/ad
ZdfLnz+hInsTlOyA01+VbUI1h4b6d4YcPqlZ7qr2nWF9+vOF0E0WZOEILbxi0rEbKQzgomUgbJi/
5ovzpS3U/4AsYBkCZUMA/BpRZ8lho5ZiQtkoB9eAfjbKs51PtbUfNoQM/MUAPVn+9X4kcZPmesq2
m83wKzWKd4rS/AduC+uljdWjKBV6pkeJsPF2UV3ruJxTTznNx+qpvwgk4l63auvWADxm6AwA22sw
4DAlNRUS7MFZzKDZMj/Ko/SWoGTnCIiIZfVS0AUAYsLfQsht5XvUKVtUSWgBa8r03kjad0nF0pzs
u72MH1pj3hl92apok29SLoP2hGHEdUVbko36H240AXP4aWdz89Roem8fcm1WPs+xUK1bEjri5qAm
fgaDrWsmbb5AeiOFF3UO+4nx5yb7S7XM8HD7Omx8c8oK/C7kIbnf6/lIpx3Mdor5FqVjn9CafizC
coHUcI9VbSuMtAVsiaFCMZWy/uj1YHRFt4h2PEgYEiP1U1R4/SPyZw/GSY9d6e/xp1LT3dojTNla
ITUwLFpEB696JFmkS/R8YoLloJsu7dR1NeEyXLOzVDXjTsCzZQxdI+J/5pwoB6+OVlH1idIKsY48
StRLz/T6BXqw3A1jufxzD0BQ9a8p9doDqGqzGKHDB1UCsmlLDdKz8f84+7LlyHFr219x9Dt9ORM8
cewHTjlLSs2qF4ZUkgBwAEFw5tffRbXtU0opKm2/dEeFpERi2tjTWqvovTNp4O8mtBBqQK/JRbbk
NEeKbctmfUQ1q23pxZSSTeGpG0c1d78/ht+YM/QfA10HTptv6JtHbupNvaS1mVn2Ae+1nRRntWa/
6VhampyBCkM8i2rPic00G3+sa4i6fiBK/tmxdF7s4xtHAxk0HTgSHHccuZMzkAutFd1imh2h3fQe
e/DMoQo8Db0vPRSCz5y4JTF+Ysw+jXZyDIpmLsEYa2CDpHotxxJZCNFHFVS/RwpaoGkoZSD06uH3
+/XtdYbIDnw4OLsL/cXn0+ePZs6sEinQBZ1TxlBDHc1Yvkj0ro4rRSJ3PazFo56F51Ig360ujDdS
9ggNF2bZzwN3TUX4VAAvI0v90tAeNRdS1Tnqx6aR/H6O3x196AQjmDDwmn/RKlNE+OXC44YzqaFY
rQx9Y+s832pTUUa/H+q744+GajQrLRzmKO58nhSjdVdkFEM5ThMoEB41xX+B+oEnsnQdL/TvwMR8
HqKdoIea64Cp+FODRLwAF02VvTHLOOYV+y9uM1LJ6Lpa5Mq+EHB1bNGLdTCdmh2L7i1FtvW/WK//
G8A58eXzAs71sND7FvZeNWMA6dwz1vWbzUdqBbDfJWmE83ayI+CwHBECITgXc73R7PK2M+tN5jhn
fKxvNh6YcDTLAOcGH4Gc7IqfI/HAU4ICPh8uCqe4V1b18/dr9WUmMEXWYiJc0K6hJrR4Q7/k9TtZ
QnPFQyK0SftHnY/XdjVcWlm5/f0wX5wqDIOFQqvwIiIFN/7zMNysqFtTxKYaoEJZwNpMX9u0IpvZ
aVQZFFZpIhLP/2NiMgwLjxGMuuBZBNvbibFtTRssrgtxxiybMJ2KqAWKpdXP8bZ8sToYZnFfoMgI
OiVAWj/Pzhm7npE0RTY0NwN/2I5+ExgIuEB3cuZonz5SJlqnEMcRCyy6i690cvBcG/TOHXSvA187
llW/mSvwtou7uZoCfTATlr018my3/rJKvz4iy6DQwQUPB1xvQEhOVhFoTk26wO1/OGd0t5Rg5Hrp
72AxOZOnOX2vToc6ea9yC2koSTFU5+shGD9Dx8q3xQByE6vedqq/num59qrTG3A65Mklw/nTJdcQ
8jkuDXQ8w7K/NuS5k/ilvel0mOWu/3LRVF2LlleY2bTthoXfWSsSUBFNP4y1G0E6jaMbIcivylsT
jbWgxjovMvyRFP3dPp4cnlnP+p71+AqLiM0/Ga1FUh7sJ/LK7UjfDD/ZM6BcGJ7FRagSfedHCyuw
ZwT6dRoXj/YF2v3PymZ9d6p/PWDL/fplbSbpKbNfQkmtGNezZa7riUDMiqG3ZqoueQUyJDpez2o6
87CeG/fk3o65ZwBsjXGXljMUw9dDYsT2+hwu6tSMn279ifGzoc6bzgzDNGhndtM8QMH99+b1S3rz
dIgTv4cZTYozvAyx7ZMhnqMPskkSLSwUNHTX2fVC5ixC4z9MZS3jIu0DvleIK38Vy1AM8psV87Fz
eY8GXK1z4xxUvSAHoyw+M8flIp4e3wWuu1Rp4FOeFmn8GkoaZMnCD+EY5dfg2gi1sNg1EfSpo5QG
/2nCAXNDAuADLoHk2Zfac2bXue8v2yZ69bOs6GOjQZ8I0O/NmYmdPh8fAyEDDiADCNTghn0+/lg5
yAXLCcdwz6/1cJiDpbvZjtg1o6Ct295J7Ny5gtR3Bgn5rX+N6p14Sagd1ZmdY9SFA0LjQf4MSWSK
nDgaXfIQRW8VODPgE/J5QRFPu3PL+42p/zT+yavS1FlPMoHx9R9aeidEv/JUGyq5I80cCb9d/X6V
v11kZMPAGbSIzJ1WtXvdBV2XN+KG+FnIK6A7xyeS3nGSJb8f6EvF/mM7UX1dYny0sn7c1V+smUYw
CjLIeFCCIdbdYFFYxSEKpqVHQh3+y61ENhnZ8oVu5EvWEjXoWq+N5QBt6HqAwysC74GhNuWsKAiS
tKDd1ht73esyyBMtj2oW+Jtzode38/71W5xY8SFDUZjrWOFi4yR2FxlNuJCCeyu27q6K7fBgtWfs
90efwIlJWIqP/5r4iQHXjUGNFRTEgjoGAs1dpSsr8nbzOl31mwJMXgmL2gAy0tfN67YCPgFqbUUw
xt3l+df1C35z2fZfv8uJlQcbXFFq43LApri+R9cIk4Hz6KJJO42QJA3SYHzXvJDv3b1/TAP91t15
Q3C2VvmNs/bpa5wYkzSVpmrzeTkLfG2+/XmXwSfKA313TpjpC4/MyZytExtSybpFfywGGxN327wX
ZlBdNMHSli7W02NZQhPWCJ1QD853WX0pAZ+OfWI/3I6BhKzA2EvXcb/Bg7eQyDgrExjq4Hx/3pe+
udPxTlxTZBz8WTKMZ6+KKxGNaxnriQGkP7g2z7wI35nGX47SaXU7bzyPmYsFaQWkvBsPLJYu6Bym
/t1v/WNfgMNr7M9mJ7+UgU9neOqiqqJyag/D2qspFjTiuyUNNobZM1vDI9waY6AO5xKw375Dv072
xCtVvWakH/vI3zMzaObYMQO6u6xXKYyH+WgBCJMY7867GfF/55X/kn8/nfWJ2eoUcxteYV+rd3Zr
o71zafTE0MQK5yL49zQwlkv4G7tlnditloKL0Frslg1A/rLIQHH8G8LC3ziesAVoBl6IrvC/k9DG
lfmsCgNTEw0GmGvIip8rZn0TPX0a4uTMVFOe1zRbMsDjTZfReKSPbNbD3z+pX/rFkNBbXjZw/qFO
4n7J0te959lyACWDAjYeQBs4mNGYtOAyQIUAdFUkyZNyU8zYrjw5/8B+WceT4U9Me8lURjQfw3vt
AxMi7Pv2nNPw3RDA9gDjhUotuFlPboHftO5cDMUyw6WhBS2qG/+i3+VhF4EHZ2cM4bka+9frjln9
OuTJwZ9yW7Vz/zFkhzZ8F5C+9Imu5hBk3xGwfCCDPke889VHOBnz5ODLvBkat8aY7iF/Bn/SRxQa
toGu1i72MA3PvofnFvZk7zSHp4ZjYO+G0GUhMwOy7WBaIFc+RDgyF3qUJ+ds2rJyn673ySxP3mCt
Bi0gALfgG7OywMutCBq7UVFnENc7t4vfDoX+GfRRLypxp4UzB8SzU9XDna38fJ3XXAs96kxIGPaJ
Q+szIdhXHwcTQ53HA+8PoP9f0Nalxw1TaZiY2LPVwvypxypyV2aIjprLxdeiKrIuKg4fy4y0TRZq
6/np97bgq73+/B1O4TE2CIEKRj6Ordi471a04I0mGSwJKbkSP84LyH13hFByhsiMbwIQcBo6dKBA
NP0Cawxpt8gungQgaB+T+n8/x/+hb9XVn2ej+fv/4t8/KzkpDorBk3/+/VK+iZtWvb21h2f5v8uf
/utXP//h3w/8p6qa6r09/a1Pf4TP/8f40XP7/OkfMVJN7XTs3tR0/dZ0RfsxAL7p8pv/7g//8vbx
KbeTfPvbHz+rTrTLp1FeiT/+8aPN69/+AMncL/u7fP4/fnjxXOLv7gRv317/AmYt+lqVX/7w7blp
//aH8VewPcD6I48LGhYQv+Ajh7flJxr5K/JGqNQjpgOiAEpEuB+iUi372x+u/tdFjQFFa3TiL9pj
+Kum6pYf2T5+hNL+UubHacZ///jnCnzaq//bu7+IrryquGgbTGnxcn+57uhFAPwRND5ohFzKoKft
XY3Rtq7fgpBcXwFiELEQeCZRSBCyG7CmBHFH+eBcmWmom8/5cI8uHBppyS/L9o8v9euXOL0Wf34J
zAntHtCBAr4CX/KXqLPg/tjDzBlBF/eRgMrn1NMVKnBzaKEZQzfaoEZMYmTROfGpU0jXl5FPni6b
DnalJEZWEYEpaMLMLNZeLOM2XjipMNdbUPXaAGtnK9s7mt4RajVO9B8y1/z5NcBND2IQkyCtcfK0
EG5nXGiOAaIOCGTY67mz1mfW+LOzA7YA4DnQsYNyN9JCyJ2chDtU6qy2IKUaCFMY3UGrPHmr7D7t
gkxOTrsBBqWXm27UGy0Rw1z2OzvXJrSQAZAxPyoDslnrURMUGgg4SNVB1/SsjIwil+YZj+nzs4Bv
ilMIhk3kOtCjjW7jk+BoMLs+N2qkbWWn9uC+RLxQbsFBlYwkPzPUZ+v451AQBQbTKYopKEqcbL9m
Gw3TC80IwJdy56F9c+dPLj+z9F9WHvMxgUeAv4IUGXb38+meC+GWXOD1zu0p0rIpHLhxZ5Pu5+93
eHEG/u8mL3OBzspiSZCJQ/fE6U32+15JTUeiRnpN0s+ihfJ2cwktgMjFfSb5fOhBZPH7Mb9ulffR
Brj8BxbuNNizkFTsRw75X5B1RCSVaPZpggrEnOCw//OZ+fTKfDISn5MDH/PD3PRFGghoAFR1Pi9j
WUCewh0ZAoIUpYf6ouiujHHXG0Uw9Q9pejdW+7TcG8gT/X6O4J34YGI5WVtA+5ferUVkHIWkz2MP
tlRUQi00UGZDyhjPrAf5zlKpNjF04aPBs7W5RMJKQpjb4H6jYxdE/ZOPdgrPWw39j4Hr/AVeK63i
vq+7LMzQ84sirE2Ll94YhufWHYcSbpDl/SSj9EFU3+U0ztSIhzsdrA6Ytq5y7v02teuwtezpZapL
owae0IBzmJfl4IXEYNmqV8JUSdPNZh5Rh5M50odeluuaufmwLieW3jhzygEU7wS90occ37bKxxYA
paHwLjzUzG602ugvtLkFu64z+F5AuNM3IQiMgNhB77NWR1pRlDfEmHwV6MaIFqvSSDV9p7mZuLUo
2tBWJCvqNoJSqeBLw0ijgklyCj6IQZpyVZVqfIG4baoiYPS5t071lulRRWxqJrxD+ROsctXEr2EY
R3nJJlI+yVR522mWFNUn/XWwzSkUU5eGyAaj+gHWksjsgLIfygIt0VrzVDadivUxo2AdHTuIrtkF
CWnZLbqJvBaXde33InbpCF6ZwXcyL6pdu4a0S1mnUa/G/irNPWqFFRrg0risVR+bJLfXFDthroFQ
n36woSyRwtN5Nu4LzVb9xkib0Q3bhhjDCiQV4FosXUszIwtokAvI6g1ZYE2d+xPdkzeMKOvY241/
o5VqgJxkLlZ2N+uPdWHSo5C8Xxk0TYqSgdi400CWklP0n4jcKVdT3iyKDQ462yTPxbDVLY9fAQXW
bF2z9begpe7XI0jgImqBytvJ0uK2pQ4qn9WM/t2ykzlH0Zf7Q9zZ3DNC0glnM5m2OuB8sudWr4p+
zZqqAkVjQYp4TNPGCous4DKcTDAORHM6esi0t31xJHPvPvJapq9y6ub9JIWXdG0/x42mZXnQWopv
esiWQ8hL6Jm1otYw4xcmXSbIX6hDo8n+QkGifa1cI89DvfXe2iJ90BnI60tkqy87VUHhx0O0BRps
oq+7vhD5yq74CNoiJbxy3Vl5qb/SEpS6mkplc+FCeJ2tRJfqfkhwreetRpo6xl0twBpE5x34j2hc
urqqA2LnFOGj27IddvMSMtXZ2u3qLARhSheg1rBodXlmoJfFBcCeh8ICbybld+WM8o0AanJr5JMH
JDGzyMbuzMjxVAgKnVdT767dut+ZVfMoPWuOSc0eTF/cdB4C4xIRQJPHaJSEDAHNAUY0SyekWeu+
D4P0Q90rrmRRxq2LzCBq9WlUyIZtyej1iWlIA/x+br1GEGXflEqOERZJ32Qc7/xQups24/WqNVsn
lgpk9WQux9gYR/PeEH5AajdJx75ZzdIvpghuf4Dno3xMwTgXallnrLuRyz0rDQCxmxL9LhDPgUBz
oPp5CiuSbfqlY1rORyG0KgBKCBIbYw2JYQqiJaWn98SVtzj70Iis/KOeW4Hhz3Clegrpm6oFhUoH
wIYiBKpdfIqmqhmgzJd2YTEoFjSqLe9MS/kb2XYJaJ+qGAqNzNlXzaigS41KtJxKP5iNedy61AWG
q9FtMKaU1nGE+mWQWmpcQ4m23zia5bwbfWc9WrmR3fWyKTe49BAf0gwf4Ky3RUJjsqoLSPPYl7b5
7DmvnJr5te0oHqqa7QctjQQvwwxxv4UkOa9ukPUJKvtSNCxxeBF01pOW+S1o081bYg0r3xuTUhar
3Oh2VoEuq7oIahCzgTwPnPpeceNnVdR76cow3ysknwuri4dZi3Gmtjab8KitJPxOqpC9tC8lux4E
eBQYiRlrHkZqvkpyLwxjPxVGEWYWC9VIn4piz5uLgaw1XBOY1h0jZgyZhmDyvFBoWQDs1gYqFDF0
KC6V/66Tx4bZoXITkj6qqYidlIVEVmExzj8sk4EWljyY+rNbbptqDNBUFBPYL8Msj+bsxei32rAe
tNUmPxZ8QL1EdTHCiSs5DSQwO1sPAHl46NS98h4tS4V5vkHBNfY1Gtkoeqh03kzpEA26/jrzJxBs
AZs0AbFK3eqouwKYYHbd1doeDTpvTDhJ3fUXefneES80UZFZumJmmwUWeC2bclp55ZMmrVVm5VE1
aruqLO8GtIaBc4Vfpqa1AST+hbZF6Gbz2lvObC15PBkiT+BQ3WQmtAYdI+pBJ+Z62ZMS82b2E4MC
Zj5dV8DqIzlRiwc1k2sK6coC3bY4DpmvD6HdH0C6/orz6NzWE6A5AxAZm5RwaFUUIo39Yp42MwUJ
U6EVVlhnzotBcuBh08JPctpHRouUBKNxb97LlKxARL6355XpSKieio3D2mcbYi+XA7pwb/22dvpA
09IsySRoyLyBPc3AON9yIlbc1xLfp7GUuL+iWVfom7TmOlY4k6nT4jSYQSrHrZiyS63GsbZzD+Un
s9s3EwX5rzCrsIGzD+MGBZTR6HmkxtrYyX5Qa8PsArPp9IhqXlS1YmdPLXS3u7RfAXX/4o92BBrH
wO5wHj0fiMc2D3t0Va0sPeNhPQ3jra35kd6acIIsFIglH9bdLO4L0osQ7dp74EvSaBhh7EquQttA
J3XJ60RZXqRo9wANxVWFnHEwdz6q5pA6DdzWLZNp7lWA1qWfGS8OvveDmCqeMxk0Jfz6Vo+kIHHL
WJHQFD1GQ81+lt6QFA4JBpDDuehiRx96Z8QIPHkwoBAYQX2ehKAafVWgMFqRuTk00sdhgR9NTO1m
nobMw95nEIGmLoWYYtk6OzS01/B1+JozfwWI6XHi3hEKXX3MMj7jfhsApikou/U+lMEYXTeyWzs6
/B5SNk3Sju0cmg4j8CeH+qdKB1yB0d9XmtvFVWWoh6Lu9WBWTruu+2Y9z3UVGJ12nI2xDTqk/FtH
C9lwJVkJElvEtNSOHWdCKwpTIcCwP8oKSLgU6OlgGuWqaXM/ALRzW+k4y2XzAvzXFkzF4UD4zSzv
UgtPS92ueK+StjHrwLLqY6+B4NW+geMVjLAJZXbNNHVk3RQXFlJ5PWQRCu+nKvSDy9+Nugs9ViV6
3h8aQ4UNK9Y6vAiT3KKdBwakjW2xRff0thixuqkWco/edgOLDL/+UfZ1IOtryx1fUCHGqkgE5z6P
XGE9FZq8kqa48Djb0fzJn0XoksvM+JnPEJX1rxEKBfXAozEFj0E23wn9FvyioQ/8/8D8reYMWYgn
+rGHd2qmKtTrt6JqYvTBghLgAXrDsdHA9BJx4ejq6DtNosstn0TU47D3vRdMDVgG66QV6Vp3rr1e
g4zJhClgBQ0r1rsKxBTNNcjCDGStpgsDfiR1Ie+ZlwcftIFNO64taNqE2sQuC3s6WtoA00sjr7Ev
ZJZvBJ2SUox7sHwch8kL1ayisphCQm5cAr6uoThaEFugDhbF9lWS5o/AYkTwJoKxbg+uKQ9yNkNt
QaqnKVoHpu08wKmgkdViaWayJb5cW35xVJm290W5FyKLZnfF4GKyqbpm6AKHhPCbMqkfDmb/QwiJ
O1ewJ0+K2J4OmQ8MejP/dIRCu0DKrJBpkJ+oMuPZU3kohzSYHXkcqcsCOosDKzUjFIMLlwrRznA9
aqQN4fLdAUzgB0PjPE5elYzz4k1a95CuiInzhtr0joNGu2qB3kCgFA3cXnWzDJWP1K0OCaq63Jct
fNmqNd6MwdhXg7cvLPqx4i5Lk7SwXp2m8kKf4HbZF549IG2uqufFy6ibGRa6u5UGj60ST4JHxB6C
OVcE54ZqT2WeX1M7fZh1dq1sHruQ8gt6fbqfXH3T5/BV1FE4+qXHjDs9bdYll4nWpDvPKdYt9dda
jXWDIU31AQuLz9c0tS5Qqqv6PiCNE035SyO0LenI3TRnBzOTQwTsCgkEOGO3lHRXtTbfIUW1pjVZ
EQbD7/uxq7kpUjadWuVqRpBmyBeWikD61yU0zScFtO90yEFg6WY3fTFDrdu/sIchzrgZm7q29XSo
pHbYozGHiMwulT89k98PUj6UrCDLm3BBhvqhgK7Y8lrsEQFtxdwifrGuZs+6r4i5saxcgaXOvuvb
+mHmkeVoJVR0nU1Z8ZU2l8jYgew8aOQU0EpcTo3YjrTbeCmaO9w+ti074rkT2xqeunG4Q4gLR7pV
0FKoJYrE46xw4cktwC1XXmrcm66BZ9GORwzteeISueqnWW/B6D4fbTPbqTF7dyZ0zjvoIOM6GkjY
NnX1uJ/7lTOlF0jQJrJCX0cL+JGCG0dzuEHQGCtJHdmjPYR1B7w5G91d7qPuX9hh6XtPisH7t4vt
aMCs4jNjSTuRGBrxo6aFUHBWyA57ZQ4hkKfbzsPVT690/IBTO/Q180ZrH73ZuNCHMiQjvxx1KP52
A+6rxnjIBAFPWxPltf2CxvKwIf6+T4sVuG94SAf9yQW2Eg77pa+h/EK4q+Bnz7i9WwkdjWaEgaxt
9tRR9CDPbncEj2kaZm35kubDLSOdFrdErPuB7PDSFCitAO5qmfmlPoOJOOsiKq/d3Dl2WYOWLSvd
See6RZFwAM/0XOh3o9/HKfqqtNmIAJeFM8urQK/RYWpPdjT6+GSKBKJh5BF0C8HqvRlqyG3YDQKT
VO/w0rDIqs0EnGFHlq4oBNUdrsU9Iqou9SpgieRWUR06mKYO1NKYSFfCFR7HiCqeDJoVek2HWN3Z
536KZxASgpCF2/juGDlMPUtb7uwZvcNDCfcps2UZIj0SI+ZLPWdvzPOP0ruaQEReyp1RGltT4cuy
FiTP6F4xayO2cJ2Grl5ZGd3pZbWWc3FZ5NDCysW+BZ2CVbYJEhgHMA1HOk/XzMuCER6CD4XO2Ts4
WbeaCvNZZuOPsp3W0zysSCqemIeV7PUwz2ho4JkoOoL3RYExpA4bH2Jz1Xzb1ulT43QBOA6uALx+
7arl1qbsfvCqlUjlfVuPt6XhRprpXvBRv9AdzYhQ8H9CFgdsOcR/07rhYBCQg5sQ0ACkrk4m3Qsc
BGZVQTOg7f3sdjCrLHIsTkIhdLr2xt68bD0AN7lOvSAVJY18MaBJtXetLcmyCUcRhNFuQWJuVMeU
asNKZy5ud1+bG78Uq3qc3XBsurXr/BCUiZi3xUEO/ppVoAyC3lAXDHAbwyIledAQfcOcMkD+BB0J
tbaZCJIMlLndTqDRDIRRRRdMXf+DFfkNRECmeGzGH/guI9LSlb6awecCDEQjIR594brtwc/f0hG5
lCuN0JWb8S0i33CcWie083HXeFk85gulD0KMDeCJfdSJNLsdc1WvbQlLUFXzitDmoLXOQdnIqaly
59lvVW0FQIwEeX43Iz4rZrCKolJmIzgy8GD1oovlhEwept7CA/Ph5XjqnTWIv0Ek5hYIa+rEn9PY
zed7Levxcnv7uasPRvpeFySxkHKqvatizIO6JbvO6t9mZCO8Wy2vwjZ7UeabVbUxtawNlN0D0iI4
8vfmOIbU8hBmOmELisWRg1UV6EpbB8scown3poiNj54nrwaOZ8ltVtn4KjkJuupJ5l5oN9lKAoPp
A0Y0sFfREYTV0KiHk1P1RyRNxchC5HOiuuORQHs69+YAjMw68gfWOMVm1m1dTwQW/g0V3W1Wwn4O
zd43VTADRg9pT3Tzv9Td09g/mKkFF8zd5+Kl1MvHhosECMEqaMRgBHNqXQ05CTmCnl4HCQXSFJZw
wnIe4A6RFdgeKeQqpkuB5p2RwYR7c5gz/3EsxwsFyV4CGkHwD4RTxeLKpQeZmQBbvurdi6nv7XKX
Ip80FCiPl+6VYXW7PuO7caQ/hjLrwJ7vvCvurIiAw5tLIgJe1/llOY3tnZf52mqq3GSoqsDJqq1R
ganIckPhLXzTpCzddzojF1FiYe+gOjXA/7U4CuQSeXW8G+A20uQNACA0QJ8V7ifRIWanGweN4j2Z
/RZepY8hS0W6wHO0Z8XA1vCR46p/VG57T3AyI5dMSct8sIBbfqDVA+R6tbd5AO80MXykfgr24Bvl
i5fTyAAsJHQrAJaJt+m99poNJi6REU4Tcd9dPD6hEi5LUo+/MMtW+06hqKObbcItb1NxmFRp4mVG
qjUE818yKkXWpqL9bTe5W21wPUAY4C1q86M9F2MAJtDrXFSoU0sBLmia184+06dxnfJWxrZdxTXE
TgGMEUdZgjB6dqV9rWuM8nDOh6rBdPQcfSDZxN1LuLj+kAwg2ntW9djeQzqimQLb6bQhdmyum/Bv
XJTBisKm6Uq49X2Balak9UaKr5/ySy1T9Q/fI72+qyogyhLEdzJLvN7rEASJmlfaqsP1W+jLLIYk
IFRX7Kep80niGbwJ+qkawpZLGwULpj8BGKrANmNqiZE5I03g7N51OoNIrOQ1ZDNNFiLjXFwMPkfs
phklu5inDsrKLWgCgoZxyIUUhh9SZOTQ9g/ibCATvb4DJKNAMQTMJLTYS8m0oDH1B2gkN8dmhvZn
OGRFE1sf7GqqaQOsg10j6M3abTP48pkoQ1xQTYBWpEfO4JbzKntWiqMltSTa8zzNeZxqVhWX0OYM
qaH1WiDzDLSCyLIbSMoa9jXXZrprwdHyA+WL+Ub4FUz+nBn3mkzltslmLYBImdyOVQmmJcTyyGZY
eXOh8CYiJTKNd5llThtDy8wyRtzn3UweyS96MbGN3o1W1A+VQsqurpJsyqBzO4JKsXatTMIzT80E
vNDgyOv0eYwZEqiXuVZaK7y5dDXCrdoRf4bgAtMMaifWhPpSXFGDe2GtG1qxPFpIEQH4C9lg6qGN
fKRyBw8aXmInlmCpQ8D7QlqVH1hNkYNBgrVEoC2JoccjMus6gplMsw/Kaq14xqelcLUKOq0yXjl6
wAD4AoN85tKLBu/DNVgnIX1umn2/RY2ahlXBLjQL4OaJzeu+mVfwL+oLCxnCHYojZWQx59jUdQyU
KjxtKCVq9RVVbnMY/cHuIW9mlVZIVHonc6h0GATOpu0lhlPeGoKDtlOi0G0NkWM3BjL0TrdGDcm5
aX0d/eypyOG1NUzta+V6r3qbVofClumPfEJyQQjUVWpDOWsQQnkh2MpKVIGcEf6hYUVaB4FNuFkG
hMnQbHBMC2nus6Jsj8To2KtRQbiQoCkt7CZ09Xi9764UzBtyGYbCTQVLXgEvuDQPE6exqVlJZ5lo
kyHNEIGRjL30NGt6+HxjdmmLydUCTqQTF3b2OBvWwSnacg0LWmIt9ANAI8hklj7STlNrvLgTqsmh
5dJcXxk5MnQytS7RLm++Al5uwt/umELvT6YT/nOgElli0NmlCZEW3S+KaFpowqYhmKqVYGHnsTL2
RWpux2mpUbWtLNIIzg1bF/C2E9lo7qXXeCD+XxLOYGNJspl2j47yER5P061bsPRa7/EEWjWQoo2U
d71X7nBHb7yq3vll/zLZ/ZXJKqyTppIiB3ue6tacOCuHmttKtLdirg5GW61b5uyMpijuJxidEBa+
Dw19QsFCb+LZ//8cncdy40gQRL8IEfDmSoAA6EX50QWhMYJt+Ib7+n3c6+7EjEQC3VWZL6sa66pQ
1r8XmVJ8u12B9OXkS31mwbtHd77Q3qreYS2GJFrmvjrNaf0QZYYKsZvpi2LcjwbxWc08KDU9tFda
17pt4pnDRzhDUHTWi+y2AwMAYImE8TJX+pfSVvTQ7qFbptTPB3Z5yodQKY3TbLeTb/fFR8En4q43
d3kxlUg3y+cCIsl99Zq4957VjIK1nXiumZBmRp7h8mrLF9ZJ/DVWfv6l9kUdG2i8pvhqPMcfnW+Z
Io2oO9dV9s18r0dU2auZP3XGcc6fVI8aitbyliKXt8WNbYC+Vb6620WxNlaw+LUZZtZt0o9W8blo
dywHZz67+VOOYmhAafLYqW7gsuWmwk1v5bVw0Zr+WWJDQ6ORq7gLquc8J/012txqkbAnGtIa3SVs
vV8qtpygKky/C/clFX+K9q/gXW7ELlfUeHE19GQ3WBwZzahWXnKtcu6TVj3huPjLRsG7yH0iFgZ+
QsmPyS91jN3mYqDFlvmnV9shd21QqsS2wbz8Cadk46pd6li6v5vl0RFeCnZ5KErQD9y8W7HrpgLJ
+XnDG9VmPapQYhWB8HwHwtsJ47jMf+QSiCZM82fx6OysaKbzrU5qSc3zPYoffc1R7iItS7FCN8Y/
fBRtdrD613xu/bwKi86JcvtMsWAZrDkXO9X7tiQaWPHqtfdCvPcYZGs0uLGbH6zlR6YXpcdrCMz5
Q9V41N/14qUsZGgPn2bC5Vy/EnHyXQxJb32p1Ds26S6T1T6n92fYRZlx1jexbp28+Uxx1qwfRX0f
nO/EekHeqNaT2OhVvOuS3YT4o7Su32xib7f3cuaSzYbdbLkHu8cDaKmFm44v4iCN/mrKMyNd4kn7
ftSn9XKs3F+Fhg5lP3XTm4cRNRVvSdaB8HcM8+2bS6bn11boX2ba+7pw4q3v/LT/t6VL6JgLq9JZ
bOjqX5zbwI19UfnGar3kTvGTeHWKgTteuDH0Ln027Q+WPpGBiTyVJ17P8LOzds9JpNO5XhoH1V17
l+NvKyt8Y/hBma2Kj6V8y8ebKF9cK+j/1/FPqh4rctthoew1qaOpnRbvtqbWa5snp3mz97bJVWPu
1/z0sJIMC0c/tY629reVP12NME/TX6hDmNZqmMq3pfxScloj7d3DaKU/XxYOhEZyWrAvRo2aLEy9
vchvfRvgfZzk9LoZR1uComz9tbPj0rrNyLpKvy86d48aGWjLG3jS4bEadDo8QAMGBJBvCnKRh115
HpefxHzvk9CrfxT1WVWvXvJqdgFTmn3VnkldmXtHOefe57YWsWLqO0O9K8zHTQp2wyUfbl2fsrU7
ZSPWesKkIjNEiwmEkR1qVCM2Wi5OF4vOPXJ+IPdetOIzkWaAI33UqQR6c9wvZr3X5iVYK8/Xu68h
aUI9A81IL3nN1l8s29xdEHkpLdKwMmKjAob4VaTf8/TLSVJ/EvfVi0x3CphZwz+DUk2bxALzybgJ
Mtae+tZUUWW8rnW4Qr6tjuJr2t7ZHgO3s51roLn030rl7Uxt5r39V2kDe+8uCidOgUIxD1+l/qGi
iQpKy5Sp4Ln8qhmEp8/tTsWfmpx0jyi5U3MwDSONOuUfFH9kIX3ZK9jFCoKAz3+aPaNEX1L/9Ggr
W3H1xm8O87AtPpSuiSfv7KyxxoyAlMVrni4jXd68CX5PFzyGHXeKHWEc3MAIdpxO+0mj+suqoGm/
DPGpms9Z9wvkJZrsr9ozA826bcknjXejxBVfx/g00PS60p/Lcq94hj9WL+kYTPkQdIyLXRtnoR9o
+XzxsPZMnl0CxVvGvdLXdKe5PeyGHN92qQ6dxRiN0amClr1extSLkMb9pXQXX1SfLb8ATeEJRPig
uX+VAnE6STo2SytnzanOVZrsF/VFcwTimIHkzY4gtWaKpixkwV4ye9y1zfQ6GM4HIw8QdBucPEW9
zmYeyXp5Mldb7tjnHCyGey1GlPOl4vzSq2PTz+UO2sDvmpZHhXtdKIekIxhDoQlFF4E+hJ6x+aJg
MrGzIKQSZhnqkBmV+0orXrpVPzOc+QuKgVdTTzjI3UXbVU55n43PGdBx56x5mCV/sm6kWZ7Yil2V
z/NifE2z85W77o6sHYTdKimtGB6/NYy5ZCuNUt2zgncS9i0TJqvWSlSH8TrTNWSa6ecGnieFK8uC
x4h5JbscB62gZEHldY+G0/JIIIwilwWbxPqfCn8oh3OfqL4HC9PlXbkTAhmM4rKgxNfMm5zMebf2
mf4l7eyPs3ozfpjVBelqV6E1g6UwUw7OZTT+ykVSJ/TP2mw9lTYXQJ1h9s0T3bayB2HF3a0ug9ub
fsekp8DSt+3UWBxe2lBjFyt91HnVV7+1V6a7BY2zJWcr7ZWoB/GJinIEqyjdq1Z17+OWCn9K02DQ
aZBoWU7q6p64qGmQqdGY7bu3xu7FTrJTr3nXrkyuM7+jQgh188RBMNTTmYdrtpR/B2c8gQvtZd1f
lvWts9l6agzS2U1SzS9etm5Pul31z3bFmFN2mp+6hMl2KvImGMFiRdtsVK+ERW7pNNhcdNPVzLZj
qntn6aywE97Y3MtUfTITeJ+h0J5ZuPiajX1susqL15MLDopWMSP083kPIWT6hYZk2+sV46hLedrM
gl91oxUoS28JVAYi3AaZZiEBKpOyB4E/UMH/zqQofzM84aJbT1ZVPzWUX56kfkweZ22zaecqKSsf
duJbc+aoU7+2zg2Y/OA7j6PL/OPpyrOcmr1LN+8Yz0t5GUsntBMWqRlfiR65jOiqBYvI5Hj1zN/9
cFFZ/a7Z0ZI/LVs48oaNXYeQ8pzbd91miavAJa7YujBPpAQN6201y8/RgZq1JDzg/K9G1Z0zCr4E
Bj3bqepTkpR+Xvx0CCY8Lztv+Zi0bK9ndOy6ryKDMo5jh9158uwKGZE9QsW50/+B6lKO2btp63yH
D2Xse17sn7z46IrTw1bavFtqBY5DQavs3eXWlU9Ld1+09Zg2z5WMvQRt2GNjFz/1kkV50oU8Ksqs
7sHo8u2SV9e2wSUU0ea+Zca3pbDcsZlAMsJCrYOtQhiIFPrPmbhVvly7ag6FBtCWQXLM+DHyNCpn
pSl5HU5Cwtx3Q1g2Ty4k2qPiZy2ZDWXHzHMUB9xtrpxNfd6avdX8arpzQf3WzTccxEBu9zS9GLCi
aXfiA5ytFDjv7jonRiK71Z8N43XbWCxDH2spwShjx+ICfZrSq/qYeHBN1ONkntfl99zs7Spqup+1
+m3YjS9UvObtmz1pYxsLbb/VnwMNtPdKoWLNVwO6Y0l9wFNarXLX6NA+rk3DYfqtpvqLYyCyhcry
J8dt7OpdPwZjbWD9yAhhG4v+Sa+KoFEN1PhYkxov2+8Bt7/f3psCMMClma++jHXvLOd1OxheFzcD
g4UHv8y/8nFGG6z8DZ+2BvjO3Z9i6KDE1J1eHgVSZv9ZS6TL8qCNQcv4EI/KfLCfVKIqfVvsbPNp
dqMZKbZYy8DsZtTqUhy7ad479Zejxnr2d0xesok0s/bkDTLy5F5T0FZA3MrDgGK66dfeZJCWXMQB
+3vfdT1eROgkGU4d0XITxy+jaKElHLQplkV5rqrxhJQUSlX39cqOF33zKWKYYMZ1+4pF0c6MTiiP
m0Oc1qrOkxpN42WlYpr0n1yPVSecUrGb9Tbu5pBhSecya/1R9yv7t5jvo4uhd/Mo5as8NmWLQdFD
0ZnFLbG8Z7fSA0nWasMTBCd1St50c/lC53wt7O7ieSfklsvcfo+dR7jlVOlXRJZ7kvfRUB0wXn0x
/Gu4Y8scBbhO4zU99B42vO2gLPFoItt42UlYw8Ee81OSnMTyBsDHsjs1qFQ2KU+v7NFQ3D96tfhU
ILWuAR5rO838MxX1nkFDwcrfLMO1IOG6HmaKgibFI4+UOi76Q9Y5F0HrMxISfbjfbvlbevW00zN3
uUysO9rVSxflFZ7bmH+mnhEjFwMEJc8MIxj3rO09r1Zx6Mriu3R1Ztp7NMqqkx+FYi2HdVLv+mTf
c686MMjneTBphCalCBdNwzp/s7z+Lxwl9AcQBt9ufrCL9rCp8tfoekSRtvE5MYHdavNgr2rsPoS9
vO1e1n6M6kr9IKYIM4VHURvpjUsu1m3CmI+nuu9PTZ+fFIFdlX9vrks5uiS/GYv81xjSAxXMSZlz
Ps052B7vYTIwF7IIpNoGplQtP1mUkc6OgfmZs++s7JCIMS42+SyWPOxRthlyIIbT2KRVvGTls71m
kw/yiezAB1DYe8Pg9Eg0duKMCqNoJnLU4E/GJv6ttRfJUj1404J2mb1M0/Jv1uSzs9b7bDYeZXu0
8OdZyLxnMFSg1A9VD2fM0K+yLI5a+uBC7ZgC/LAU9lmmKaTh4vdltkdTCmZniMi2B6586IBr0Ah+
J1HGVZ3dLUUHt9jioR75yQp5S8Zpnyru3lKSu+UuP7BZKKXc2pYD6rb4Ww+WOBq/erv86u3RT7T+
Ohemn8zeZzInRyehFdISPx1ghtJ2Pldj8iz7+Sp62hJ67a3PzvjDUYZxktic2JLo3JiSclDc50aF
/UpR2yuj9nlCT5rdhXmq7OfcRvxlvqGSJ0/atESbAspUa39LaR2drHpC5R99tjlDwzE/BOTCwb/g
6lgq72oNxpVlxFCN6gmBpYWiGCI0pl9lXQrfbEG2dImRIm5MjsS8Vx5lCKXl7MD2sCHGdndwBjgT
wE4N95a1XMwG63FyHvE1aAKv9H65CqdWpmwDI1loeWRydXDo1sQ5JtK7p2sNlkKj5ySBy4Yrnzku
BFks7Wbm2kdqpXdnao9e2v9RS9aDm1sSsi19P5tpUE3tRbHzO3M9oMesveZWNJZGsEHeMN0YZVst
XkXR/NIhVCyK6SntFm7i8tZ0bOMszGDu25fUk+GSKOeuM05uPhxnq/mpMsuK0xpOO/GaBcfOCKfc
elkcZ7p3Q/osegrGYtOD0fuj6FPHkdsc2qxxYsNmj2eDKhaU7eTsdb0tEAaYHzV1yE02DjLPJlr5
nv3B8VIaU+iprGVSzP1oQa4u5quhP0A299yNCtyWCmUB/g4gX5fvG2RbueknS/EowpqHsZbz6Nur
8dtQeRW25WeRj6+B4TC2pe6LJo3NcritVh71nnYZRhl4WRuZYxo2g3pqPVjwPnvGqHhmfviLo/dl
UCn5H5ExoK6fTLpCBdNDmljr1mq/TJ7yvliJCNL5OBVSfuC4zC/V8NYqzEAoU+smLXW4F0yRPpsS
WwWBFdZjfBK9hnArGK8uGCVTZG+jWR6TBBtDNhRalj1Lhr5YcDhbe+YNuTvufMtaEo+md+zs+j1l
a4U55WGT81W425m6+M7WpW8siL3deze7b8+lOkbGWBDByQOE1I80T/ZjpwWNnezstg4Luwo0F0u/
mYqZs18ce+yDxG5SRIfhSakZWqKsGLOIFrquhlsi9m51495n9M1mv0tRXEkAqIEh0lgfde6L+e70
XHJu73ysyhQwX531TIZyWlpb7JpsisWAQAbm/srYimNXDQer7ePNqcJRT2MGcO8Gx4sJVbFmXOOn
BmKsRL/PDCuc5hGt6g2zB4wV0FO4t1kFMadkNNfhKVe7e1YKQiYjEmPxnbgKDJW+m6nzsmlhEko2
vPVC5wFAUUKZEKRfXFVeFr4FSJswxxLh15VhRZmazlO0OCnSSOMBapgmrCTXpjuc8pn3cln+MIPo
DYZmP7OoxPHSD3VNAMK7C9MOw2Yyju1IRaZtH069wcSLMJm0q2s3obI1b4M5nd3R2dXOCFYiXofU
eFG9z8bODt7i/tSltidKtWeCLAPPBW5spf5F5d3PuosQ7HCre1sEcbOb8gynffruJYSUVYivTgDR
tFPTHOyS1eZ9G3v8bxfhS2wjK3iTqHQ38Fmz/7asPnKk/KfkKA+2TVHzcNcdO6yX8iODKAWCxiV3
HzhQ6ZyE0oWP4bQb9jcrAQBO0Cly8zmVZHdy+yS4J21r9RNdf6IHjt1qOpTGyC/B4+D1N2JTjFG/
DmRATM6nwn7j3wger1Qm88+GYf8DaRjTagHE+vSQVHW8iTL37VF/XSrltm7JeyHy70L1XhZDxups
XjrW6aJoorvBMWs8a77R6OUuFWxYUpXDMPWoxPp3kdn72lae9S0tfFOfzyQwIncxoryrIskARQ8m
ncIRLLDMCABpDQBu/rN6SmDThJnKocwb7nUtGDLQPmU9PsYbcDEGE2JCWtexLr3XGZWgcNs3w4SI
NcvZLx3TX9N/U3kt0aMNC/WFI7j/OxACfyRNJn076gWFNd/E2bWzOG+rv6q7cs9YsBctjzT8hWvg
kDYR6P4JGIQDf1Z+TevEnBn03ZqD90K86UcOSqR0ZG4GK4a43BOuODST9VNPq9groqpCFcVyIMPk
uZmfmjJiiFawzbdN3ZiBSAjfpKHL+TmZN+jD2WOe8jb5zWycTaU5q4N26du539mVGdQZiwjLEW7v
wbVpH7iMKPYiNmsbfNsJsVX/ba7ymlBOzI9HoOkim53RvdoeUPd8ogaHBLjMVep9a8MibemdhbsI
BYq/yvpQs+B3bbpLWScnLZ9ehVof3DQPK115xTuKbW3EuHajtuIcqDYtzBFpHEulZROHFQp7txbN
Ew/+j5vkpu9s0xTrRXEcM04SaVyzSrkaefemKNUhNdYfnLwHuEvZOLjml+eVN3fqTigo5KvcIbWf
lF7af2GFkqOFSclfSM/oZF4WuSwEeZ8qYbd7DlgNdKerumsuLBnYIgMTq6eHp5u57ls/mvjpZp4c
G2Zmn3VnWuNkSB8u3MAi61xg6O7Uyc2vyVbTTpmNvissWwmZ0NCcp6oybj3lyZu9lsiZM+icolI8
re2XlsIarNg3kWmxz2g0XkqMxt1IBHu/ipuu6H1+z9Px3QJauyRWU50z4NKgKLaGYEhjaccCKxer
jFkawciQep+LsWJ0f1uYz95iI6zPLnJUuyI5V07XBWMijL913r9a29odRlauO6FC9IxITraVO3Uz
FN/o5/51NORwtqYUc7Ac+7DcJu9fJkhULKPXHCbyPTdNY/sFGzZRSudBvpZMYwZlcBTIAYUZcp3X
nOa2Xw6dqY5/Rh2TMFGFOBtKkX9Yec5pZhQEXLyGDMxu8lKvBah2OQ8nwFRmqXTtsbDJWQQJGupu
Yh/HYTYtE/q7eiz/aNJz7a4leH3HPehCxZX9H5NmNmtTKvB5l+Jg1bBCHnjYGpXtWLX7dnZ+D0xQ
iyfH5kIduqy9ecvMcAe2Ov3N2eoUpqV4zWy3iZiAqDAxPWETx5plWrojMrPsq44Bv0FiUBMYhBGu
ANWkPTpG6vGKJRlmgZEwMqtuz3WWO6+eV79ZGvWU65jqC4FHwBJv/i7Wyjlq7CcNsk6WmCl4iqVw
lz0DObOdruWRnmdyt63u9Gs1i+ognbSNmKwHVZLoSx90hKSuoxCvfbYhataguq1tykMztMmhGlpm
887DSE7EvKlucVeKYfOzwQK2ajakI0KOPnxFtRtSOYWlUw7ExuQUjKpqxnQX3W3uKs0v5mILtobP
06XRaJJAT5qzwZeYJP16dsxmi8XCABc2b+fge253WqaS5klx7iSVWJtSTuq5rgZ5S2tbP7ggF0cd
6TEu88E8JepnnVejP8jhmXHCRjC7ixe5IwsFYXJPjj76yIacno39S/YOMLYEEZaD9646Zeyht3ts
a2aLvLrErkx+7FkBgJRmG4K2UFDweRA8UAy6Z4eAC5pG3gKMdDzD9hig+shQg0kNBSQTSSH7sJpp
/UpZ7cERJnupWM8ExLjJa5ej0opyRXniKwbEHyPXY5lrs2XHYnPjwk3fyCl9Wuv6Pc71e8N/Mzzn
UPf5ehy27UlZz6MxW7tkWb+Lgn8RIGauCXV41CSNuQf43U2Ch9kzCeSrCgkNHuJE7Uj8eNURUiNi
Mw54kXaoeI84q3ylc8/p+Nw1RpxrKa63e9BEp/p1a0WdAALZeu3irt3KAbvsSqkcO8ngHUOop9L8
6F2ewQSCzS30S6bivqoZh5ewHXRu+1HrDvI4sGEnlFJ+P1KFU7tFnpgDuXpYsgP6DFb5CiuzJN6x
4tTtkmJfrhulvqYdRuiuVJNn20JCbDUtGnD6E+fCm3BgjuBpLsWhJlmDmc4EOtKZu7lq6jtwUUzW
5rtAVbOUCc0osZCs4CfKUcXYza5JBcfjsKXYo0nZmQ6p3jYr9isnaSqo9hSvEaAv3dWeXebDeNzE
WW4cSGL4E6myXvb/mtFiUuwqvqf21zqovmvN3DXsjSf6O0UeOYQJIERJnrKt+5y162R7QSLTg+nd
HWBpWroTU3VvAgnHQQeFQot65TbZOScXFUSeYOgUm78laL4ii4y6toK5m+XNkSvWgauoWVwai3pZ
HCIBLAESQWHiWxn6/CGSESi+Oc/TcCZ/jgSa9XY04F3uWHWBKTFQ5whpsEUtNWBAMdfKThqYjHy3
RE6SwJPFl9sv7325VZDXvF6i2xSyqV3j11INs5yJEo6l3xjmfB6T7jVjx6xuoJaVctb9aXCYVIAM
axpVDquP3Dg/ogUlYqDVdc5z0UigQ8Xy/GzafolmA22rHPr6mbqklta5VSH5OJ7gc7LszOmonTTi
YeXoHEBEzwBlr/+HEpGv76NoXjYeW/JS2u8JthqIMC3vHCzFfc6rw6y53b7M6oh7/ebmLStcMgsL
KZUYkeZsB/ZYxbkNGzmmIi7k8t04fZQCXxdT/pM2VnUa9YHVtsZTTfcw6ajDnUe9VuCP9fDCCw31
IvTfiba9eHVBt5S/aJP14uGZo+Fp/OIFJWY1g/uu6nZOE9LXANe00jXmhlUP7jvR61OuYuRp1mFZ
k0POMHtmZ9XhZlTzc1YtqBGatAPyekjvSH27FPlsa4pnFa3WWOc3tjudRmee41yfjrKEpDDH0HOn
N09W79s2PXOEgqE3gvgwo22rBoyKbYk4JYzz8QsVdbVoJTnCJkXGN5p3vXE6kiD9v5SYi2WaESO/
ULpG81glasYzwPnHWpB3V2+e2t4VoVmPFUcNaa4ZUlU3KPp4todjolKUWOlrpSeAMBU6tVpHQz2d
mlQ5GSYbzsxZfzb77tgvw3diZqdxYgKbNLV4aZNfBXOGoNe5NtPMCkHvYGS1F6u002CS61OndRoJ
xenFgy+lsIcZMqUFr7DM74W1Ajc4ipce8kaVUZWI6dyUs33asiq9V7MHjioHc7yZdlH6himTHXuR
JjvgNN7isdFM5PxWoZqf8rjQR3ggsNNCL540TIWOTp1AQtoEHWuUdDP5tLSVZFnV3JlS9pYsSXmR
jfwHQm1/rYn8m+Xry7ZAMSwrFVc9Dy/utKaUb0SPCkl8wtDSWOG1fQz1mHNa0g5OV0M3OswrrWbl
ajEB8T9ulT6VjNdI8/RpyLaPdhmI25LkNHTeunq0GVDY1fwQyVv/+NLsBVlY4hC4A4gevyW2htyC
nqvfavOjoZtxrZaRp1XV1VxWGjPRQhE36l56PZ2tMmX+hJbdl/LDsB8pZZIQ5ga3nHtf+ILkLtaa
CILAQi6ru9qTrOtN7Wmett+jAZieGunzam0/81D/tfCHgB+sr1SlUC0yQm9bSWIhc4CJFIfJ+Y2r
LbHdugjXshaxB4Qf13R8qa5gcD6qqM3EyPPzRShh0+X2pbeT31yal0YZvQo12h24wwrrqmuT+clx
3/qid5y9wnkFHu72Y4dtalXPs0pC0WlmloKaE0FF3VB6YBr4QO79NbTbvjk3Em6KgJmzm+mHv7fS
psNb6vlJDqsS5c26lrtNWervZoV24STH+CBGXV4MQWukTc0a29s6nnrOZHrHRgSmlTaHyh6Uf86S
jNFG8xpwoBOaJL15Li0SG52AwB9K/O+yX74lI5yhIbAVWPMrj6RFpmCVtKSrZRbwglMby1V1eQPt
4VVRHffQl+VL9QgzFG6ehGkzibOeiNUFp+8HK+rzba0OrcfrP3vp6vnNkIrDgDec1Dy9i6JAAApN
SwnOrZl7kZ2RPTmdSHibeGv5NWrtVE5F8uq56gqAn2momWirhCGGhICKQl50UAquLx0b3k2smp5T
d3fF2CmBXtdHpicEyZT+q83pqIwwR9kugSxbFu2zlfPe66ZoyN2MCCjJ8n5sbr1oPjn7AdjLS1sv
aONE3+Zt8wn2EI6qL0VdXDnTub1/WKAWY2g66IverUJrcZThohGfEEi7glOKsDjWg4/i2Pp0yz2s
h/3LmqjlxLLryOxscM05CpnjdIFAdWwIB5iPz6ncmAz+aW+LHm4DeUD2p7h0v+5SfHmG89olGnB2
9ymrZAgbjyO4MVxM7cr9tJPleXQ7Rko04pNXDuVatSmeTe2z0pSXAWSI0RnsOrLUQPX+MqiHPyE5
A/KB+YMdax+Es1I7ui9eZ4RWLW95Uv22emV4KDoU/Jl+YADBp9PVn7jPRwMWqbLUw4jNVhje4eHP
u2N+KKS4iZGEgJqcqt5QuZkSlYKggxnSQRGe3XoFpF235qdcuzJ0kFZjIrPJzU6FBU5JjsjpKMwx
8aus8HYFY698Jy/fygq253H4h4qe8DQ3eXq1h2IMajqEYHM1Tmtz3G6b0q2Ramd5yAIfzLGxPRu5
M8WV1R4z7gLsB0P7vXkJcebcJoKRluZl29Rzj4+T0uk0eSwS/R8RWJGdNuMwqIeGTQ4M6QCL2RMF
RFsLhaiOqb0dsmz2666J5qL4kUL/7nkesonEncq2BA59tQ9nJSAa46fl7w5GpDhtzUeOV7nSRo12
0z9ip3u0C8snhqQE1QJ5MuQGcSpz2vf6HHbUVSjEdegM7V9pF3+ECOb2q9CU0Biwgm2F8dIR8Xpf
MGbCkpyT02BehEJ9zm6KJH9rLHKBfzpjvcsMLkhlMAsXg84toTdL2IOXFBX1TzXtqmkNVaS4ZfxZ
u8+kvVMD9LhfszUc0ZxcleLbTP91kFuls0SthXXhMRMrIz2h4H+kr6PbxGo3BTbuAdkqf8nYVlPV
RyF5W3FIkwJqTtGj4pHsI+laPVV9WE9/7SIJJYrVtiJE2c/6OvmL/dU/SlUB/dNcxxTcE9W1Zxxy
HoIa+zQHrWx2i4L/fOU1g731Z0ETJjR/tGBUHr6JhZU2HhYXux4HF/Hfq9qbzQQM5gkTF5oXJcoG
eSqoX7f+NPTv/bK9mg6GONx/tStHhgGrJOgPpU53RDrF1sLK8/yk7PzN/JOMA1BT84jAPXK5avv+
H0dnsRy5lkXRL1KEdMXTFCWT2ROFqcTM+vq38s26O6pdrkzBuRvWWTSedbPCzRs0D2BV/WrIr6tx
i6YdXAKnVMWu581pWF5aQwLI0s8yns4U6B9eEbU4yQhI2GqFEdjfLcnbPDeBARvHxii+lIgCUhim
h6Fi3OvzmcRneq/FV86qNDEWQTV8WWb5oUrSDz2TWnB0mZfkJ1SrfW+zpGGpjrlOz56wxdQcLdPt
R2Bt0GwWyWMWCRL0eDOkhLl0d3VF2cBZ2jAlXkZT9qIV91PwpqIt2VY7uem2vZoEhtRsbKAH9npv
pTvbGVEiCRNxyLcy185ulnybSzVAGtuUFkcMR8pK/sIAYXy1vliIwa/I8UYiXzo0nsDeWMQ9NrZV
+ii/SRxFZ8cufNItZIxxxpSAYMtmZbgN089M9Sx6ij0ZOHAFtJW6eNjnSJVZQpkZTzF8JXGDlPMi
LcBH+mi/VPUbXEQsMp7EOlm2Luk8dk46RsnZG9tB4+9IQZAkAVu67mZve3nxwcu4bN/RSr7sEgIS
CP1sk1B0U4heL+o240uq8neZq0+P1F9z5kHfDO+DWSc4BQYpz+k2M4PQoJK3hRa6zGnbscVwCOeC
sG12nM2S0bV1hcmUlEQHrQ/9st9rVbidq/StWOUHQWM3Uu/WJHtbyKSW1XZLueZbz5RTbFDTS8gA
fptohs/ViNVVYDJxnxYd5O5hKaMfQ6sHbryZWytlLwt1Nux7wu7hc9xG3Gkj8RwXkZlZkWPx9Col
1XSqVs71idboTgyphupDW/xFbQY+SJqpltOxt2vwGs+o4lL9q9iHVWl9Vkl55bqQr6Xr3yTbx+TY
1dlByv8aLh57ctv8T+7eJYx/c72o6ritMa2VCPet38U9CbnhOOnGtWumb3mh4kpMRHUZSGxPPDAh
a53w2srsc0svgrgc1KNGAWtz0Uh7hWt+l+3x3kn2vsU6RJ/5WfAlaZYkhhdV15XLgPsjiY5hfJSb
j7j6UTTOMnRdDIg05CxGCz7BcteK+9Qzd0zVbanRHFaicsRna/QVtthvw+x35vGuIbXpa+NjVw4h
UgeJsRp1C82j6g5T9aSh3jz+p6U4F/n0b2jz66iTCGKWKcrjZOwrFQLD+tSt9kReAkCVJP1aXGGG
fpG7+RBW343xU5hnMVGdsYojLaKdItRjKlW3oswow1mnUeaVnNXTp9bO14Y48TC1L3p3t3Tk1pjN
PVFa+naePi+D9FcvQAPC5idKzlHFXWrZe3mR/pIupklQcJet2iNX4qYMGlZavxjRNDmdVB3UvtkZ
PSjrrNuFEbJ1T+N8Q4SSsdSwfcKDm04nVcyqbgErAYrQ98zLsxSSM8hfojrqMbFV3jdfyZzgqL1Y
Ge8LuUJNJFo0FcdMAS2L7AJpECCMDbU7HJlOVZ+TaFP3t0KyriZtNJPUcC8ZfICjG4XZVZlxF/Ri
3jNQvyaKctEZ5/L+Weexo1nvYWc9KbZ0ah513Y7vq9EEzoQiXL1fs1OjsFBQVsrPPl5vxGt5EhR8
bplZN5lrJGiESC0Bu8PMoAD5tJ1bigdaNc7XRONdXnQk3tfaeJ1n3r7pyFxVW/STWEaZycRPOSEp
61JUrkjN7oW5yOYeiAQw/UWJ+6PBlMmDuipJyOtoQS1yIDp2AvqDp1Q0/jXYkFxioJGeZiOqTpZZ
jcKNpWE+9CSUYGGHF2kFhi3nVs1CQeKtILUOLYmTjSlsykNT9jpWgEDUeTpb6G1XvZc6JBuoCptB
SWZ/mEOK8Ia8Dm8IHK9Fzq5Fe0yi11oYf1VNBX2d0Jdj/q2pF/UEnzXBl26FxW9vS3DcFC1xbJIH
K0GHuAFrHcV3nVTL3LfnXhl2ArNrRg0erae0kz+kPPXKuuYKTEwvIqHjDlgGSpLvJ8NYuLKpaLfC
5o3Ej6Sj6KQzz1jdZPQrSxaVJ13hLBodlUkh+DZy5pKh3JhVCmuHYF3LDJqVRBWVmMxMs8jXJM8+
6kaHHiKVFg6AHYQxj14C2qU1BwxsjlrGvtEYdClJ52NFwDmj4So8GD2O3p9q5h2GW6QTgDC8I9Bn
DlgNx5r+rnkDzkZZ5S0+zBGQ0mFHbKgoqIWgq8stg9ijT+7GEe4yylDYmBsY8ZvqK0q3GueYuCzg
tCg8Z3bh4A/hrkp3EoEferlgpKBFNVdZcTmgihsQiZSVZsVetn0uQmF/qMYxVu+W6Ud6UPURx6DQ
KYxHZAaRLIsOYt9JpFowS1/z/LPmRDkt76sZyMNva2mePG5QOypF2SzaL7+HtqAe2K8DeXKFm2dd
obQNBuOG4grLF7JX0wPHyyRjPG9tninVKWFBhn1v5iB+wjSplHcKnmY8ONWT2jsaVlvpJ61rV15K
CPOAdAYJpdau4rUSezXbqsu72MvjNopPKg6I+W1KAd47n0TId2sStqLhyx37E2WfyYS8gKMbV79N
xvxUSb+1gdrAYcdI+NjNL7nbzj3JqY5VMNN9qEevVHYG7exEtoOsA0FO+LDsTFL93LUgTOnD0N0Z
XcsiEwhRLHYF/9AIK+Ph5IirEVM1pkyBEqt11B7yS5/hTq+BDCIHVtPjCzZTQrcrGQNeu7ONrmmF
f1RrbCqhtY6UxHQHjOsJcs9uGOLrCDVuKJ9raSXFvfp0qX1szk044qaXV0t8TRRN1eI6yW+jPZA+
7vxVo+V/CqX1Uj5G7DRiNYghneYVSkOkBpqAnZDX1SfyaEbw0K4UHjyqbxT/ykhxY31gaPmXZh+6
eDbi9zA5VyS/OiUwymMNewTEwPYhNjyWN8cUjKTht5i+iggJm/BYuJpcjzUHDjOopdotCMyE1mXN
T3F+16pbrvo2zlM28fAht5le0uG+qr3Pzisvnk08+Y9R2asxkIx9X3JZLBSLBqSZU6tP26mbt5xy
jlW4uuravVvrustGvnmG8gYXkECas85klnW+Wr5/SVkDLTVxLP4plOryZHbmBiOe2l/eJ1wfaUqI
iJ582gYJpZqUl07Gy98erfMc4qTEDedHDY3b9NZFJ2RvcMQ7VE2/bXNKgrPppsQgHhLZADqnHwWZ
K9WbsCpkQjBQyGa/mXQ/HAofFJhbPwCBSOHRtLhDzQ4NkXu5buw1e/yXjyHB/UeUq4rOI55F1JQH
khpuXe/a+IIfE6InCdKRVpwemuRY8cCTyJO1740q7R/hMDYKQnGK2rPZip2QaOnGOqwDe5+o9TF8
YDhE77UY7g8RbaHyST41p1cUFuGm7YYnTbLIvLpDVnMIyi4lClk1ED5opm3d9f+ygejvYalzZ9Jr
J0cAb3eKGl7nsj2u0ClmJjuYvF7VYL0Q/CIznsENI0xG/NEdo9+R5+VocxB+FJ9sNFM4Jlfwa9Qk
jPpaaMFq3qT4dRleJPWitizC62jP5OAHLLLzxyH2S5WO5C7XfvLSmaufqtCcToMA2BEBFwkHPaoG
f5bVvM8Jnk/t21BnYj/NXhhnxuhaEXqUwTIIAWDIk5pcYzxg3pL72RXF5Ft29LKKxqlmuH91cjMJ
q7X6ow+n7bsB1t6yynsAppRPBDW3nPzLtZPWv3lUSZ7EM1HORHVAH+/TSrrYUfqCQQOFk880ZpVU
OPwkS0aKa1JdeaA+mMSfGFPeTOQJ7+IcC07MIXWFGPhuX073bKYaP4550PTRzpSWe1fph1hrkDKh
3qc5xzKsP1bbzjsL8O3GsNU3qX4AFPV0S5X/u1DiGVpXxXPU2i9EnRD+OMubjj4Xr1VuOotk0b1T
Owg3q7JhwkFpY3NNSHYSJ5ySEj5jQcsmZACihOpRgvlTm+YGMvwI9qOF0UcR3Yox1B6ZI+Vz7KNv
XYsh6wosi4Ya8CrI3WstcV+rANkkkVhs5/wjG3Hb5mJBc1TCTdiZ51KRyW1LCW2wASxOy2eq2Byr
cVk/YxkahyBOPZY0ldMPlHjXboj3M3I5diKRy6ZIlSM3G8Y0whrTgswgBS0mFbWjv/OzbTKz/EtK
LH3XWBonicNthdq2iRf1U4+N0emavELMzFHR0Xc3k1S9AgHwVKmhTwq3oGpXVgSWskKFhLKq+Rnx
0kDp+2xhnBVDhidvH0JA/YAc4yfboKxoaM8dv3ZoE1jAUVs5U+hM9CMCzMTxp6xsFq3o8nPyiI8z
/6oFQQQyd3q1eGx+p+oNO9ZW3k0BLqQ3WZHB+7pJON2XEZ9PmwlKp/GrUO23KQz/+DsBruWuPfJ6
pGtLukUUpCF0mbuxtSB50b1cB7h7SprOFJTwzUmfboiyQOi1H6Z3/27RLM/XP0g9bhfKt7o2b4lK
OKlsnYJ0TjlB8lLpNAwwh8QKEqTHQsvJe8GeD/IHqoxauFoxHXCXKhqN0LUCdUYYuzaezH7ZtUNZ
O4x7tDD6p1wX+5K8Z4toUIz6pVDsyxprWF7muY4udiu/lAR9zJHHb3JYxas89272OFXbrpBuRkND
q+Y2cjPyYzxg5h4wskU0BT3Ceg6VD5av2rO/MMPR8E/Hr9i498mntJ6FaXsIOCku3fQ+rAHj+3bW
nIxPWM0/Hl2ph0OhzC5l8yW+MPgpWuHW9n6QnFn9ScTzgGQ48c4kD76u97r1W14gscJRS6KLy/mb
QAt175JwNbhhWz5mOJGFhXwmfzd8stp2sZ/i5TUcsere29XyVxCoS0i5klI9mSBqeM4MRtQUDFG1
X9fPsBpd2GDnLNqbyaeWEOKGO8aHY6OLmL0IYFA7dS28gfFSVgxkjPysm89DRPLlnbIXpypS5s1n
nklb5gJqN7+llrgCZS6dj1G2y7q9bLyvJbiCORjS14Rfx9LPWkXu/lUbrYPMWX/8mnFjdCxTKaQs
he7Li4K7HpHlOra2X2bPVojkilA5RbuuuhbmG7QrT8eCDBMQm7yUUUDtUNuqkNmX1HYa3S36oGGH
2zJE3iN9OmpfSbltI0LidFDn1VP7QJb+7PVmrzhE8Kmie9SWFwiVhXzrCMhU6l7jfFhEgd1SEvxS
qMgb0d88HcDAUubb9cVJmQOahvHKwJkdUvEvSvfm9DQTo9coxNQfk809AbaWbPhaj4eJcN8GhFMy
N14NA9O0NnV8aZNPdboVypa5Plou4MAedRoIFTGA43R8leSGjPa+tXZz/ZYi9KyuAkxjO0VgMHxT
2q9148CLMTFt7ecSN2a0CAbd0vJq1F9FQWCZot1Uv2jdNbVfTGp4mUlRCEnu0NTn5kMrf2fYHav0
O67HnlkKOazFyeNkGOE8NCjKkJjKi71AKJD2aRS7EVa+KO6kb0bQncmybEbC5/lkUDrTSb5t7ch0
C4BLy0qrwvRbfirRs40AzfbgNkfi0hq3qX9ZU3+afXom2nSapKNKkpGYQV/9RtNW5lk9vykMzBI6
cCnfCHcsDazKH2JlEt9fGmTZOz/ZFORdcHIqgtE9FVm4Xi7bv3aCgJessVsspIXD3N6aIFo5mZG0
6OlEVruHLJWnPsX9SBwkXiu5+qXU4F6qHyM6aVQALELpwxRIiX1GT131S1T9ivintoAjhW+szoMc
RG27+Fcvr0b0K7UcwgIaKk6HMoK2wDmS9D9d2MoH6JbDKwcyqnAHQGT6GlOuzdPUEhEg58qFIvQ7
Wfsh3OrVZZh5JEbbHi5kS5avXI61tI+jk4hPXX4X0khV6B04XLjyOX43w40rYV4/hgiuLIRa8SZh
jNf9uwyKgE5eXzzbvN/HaPXk3JNlP1z9vIXI+ZbPZBeXH4lYtZps6wc/8JVVpYBhaCtdppSfvTg9
RIjlu+yPACFGqhD68h0xBdZtsGZParx/2NKqUkGj5PEICWz0sjoJUIY4MscS9uKZ3p3SECvw2siZ
ScV2h2w6ANiRm13FwjLSrohC8sqAzKOKdw1yfuohmjqW4fWXLkF+NVy9cvUCbMhJb8+zdevJY5fK
h/k9WPA7gmY5hwM89AvMQDiVZ4PrVo3vMhnexdoNvDlAOc5XK4XJCPuWVr67RruJ0QObZxq2q+SV
4DUe46kzWxsKjHOME36Amt7kZEQZEL01IZ+J7+6X6PWKz9guq+esRmX9qoj66HchAj0m3ElPko/2
l04whRg0R1mcMWeAWamJN6XnbHS79Rw1x5V/zwyncBc19waHNnlVZpiXwLNV/ER8m5TWVsp4FaHz
tidV+UkLBgpBf57ohheZXlhFG1TizVyWXk93Hg4sPArEt2TLngAUZfpxM4hMKSFN923py9bunkRn
O+1MdzxydP0TqBFVWf/Bg8g7ecsekP0ytIQoUAfOVuXIkwvaDHx0X30MD6ox4iKt5zSgK0XiOaBB
27xAYe5tN5VTXwViGL614ir6jUGpUSn8MnlJoE8v2Puu0TojP5qIOSzpBS2NIqjEt9BlW8bZAena
3okGUsQ/kRwJ+vJwNeKPVDqRUe6JbTzsFj4UvKbEN0wHVUCVHYP5lpUConYk3kQ6smq/I3c1F096
dIz5hOmlprvQ9uduW49b0H2j9UIloNd/+PaMhsISqsy+sYKcoDTEM3k42YgTNedAGVZmdxDysyyq
E7WRvOQNvaUrH7b7Ct1hmT8fwAkQp235MUz7ogKMZcGROc24VkO2WwjtqfIuCymPRC9xe0iyp9Sm
014ezPZTrZ6j7lIZrjzxWVHHXc5Lz1O6K8iOIY6MB8N8hGN3sXyteNmo2r+KNw9ORPk1x16cgPlE
tedjsa6l+bLKz4X9VNvXPKaZwZc3Evx/z+khacZRw5FhKUb7wZuatyKtv2er4fegdvE1299Rl3js
iG4gDBWHXruzu6ECIricExYLLt2FXsTjqUTv1bNNWFUZogdwQFV67loCwN9L/MKbDidmj6qm6IeB
P5vG22JFrWt+YZuoo6OOhFefuP+G8txKp3HZWzF6TOVq1mtVHWaIYQayh3IQ5sFOtrb9FeufcfLC
GKSWX7mFoPpCs5WSX6ddOvUQaVta6kl/tZuTDK7BOin1zYToyGO/497I+R36c9MfCzIH7feqQn/l
ghnERz3+KOZt4vlsdtukrcFOU7Ciri5eJ8jYiE/S3WDM1WncN9bL2J6ADwjGilXxJp2Q2y5p/gbl
NbSAaqq/KkkR+8ksz4kSUJGhSCNwF0eGQHPZiXXXxa9sV3L6mSrmszSJIJPag6n+JquvQeY3dE9t
56AheSRb0VuZptdQXPJmL8gSKMyi2v8IvJ3K5cO4V955Lmkq0QeMUOpQNU1fe7D9cT5iDjokzKem
J4XsU6ffUB3zVetjyf/1q09+1Gtgc3Jc7Vt3CO+r8q+efrtSc+T6K+kqJ5ZJqLbvafSbLbTCspNc
HfJp5OrFgucHaJhIKPKxxmI9/oBc31qZS+85HNRNzY2YKtcuvUYa2PDknpmpq3bxBw8ws4NnFwXq
eMrZOFjt1c7TLR8TMS9PoHk3gBmi+pobn7O4ZgQXFXCaNV6uF5Z+haC5ENVrTl0WdN0+R10Tt0z9
jLOjSAIzLVkXu28pF4G6TJpfxhoDjwU1aSkfFeXCGSbejciIKvNVBt1yITsJZGJ+NTBwsvhPBnmo
RdmhRVWsrNTjyEowsYWfYXLFDsxw5tmoCj9e76RHWASwEqw2BiDIYNHNb3vcN9NTF5/Q1MfwYiPL
ARqIfbk7Rirkggj2fR5txLzpFKAcHFRUtlb256p2jRCniFrwVQY1kt26BhHmpkD4LJJX9gxQ0eL9
tGv6GzNY0EiHznxVwqsYTgiys1zxDz/aYDWMYV9WlmenwaoxhRAADXh25qjFE4mw8SkXAe6SzSlt
TZys/Qztk1WsGzpkBO82GWWHSAHFdlQkT5RH8qx1+dri3NU4ED1gHx4Jup8BPoJ8ESTChxDfdZ8C
lV7mgDpY25ryDY1K+AvyRuIlp19rLNP8OzRepvWuww8heGCJp8rcpzVPwJtU7CXLn+rGVbrvEQ4m
v3GPZHts422H5B599wSPKR3ogvhg6C8N72WBmX5T4jeksJHkYV3+SetDdePaZ06cj1SrauumMoOn
eserRmEqRSLWlVMjfcmRpzdePmrfWUjJRyWUovUj+IlPqEsNBO12RBCs96v9PaLvPPjidbhsjFbz
8hiqrweBcNPQFgSAbxAt+Zh1XsXfOaryBKaR92lUsClll8YKf66Jbn3Ks3wi9JBoJXae0R+lIQvM
DiRgNV5JpYJL1dRDbvFoYIUlSYx08dJpCfoVvF0/y+5UTLumJFWWl5esafeYCIOjRaDnomqvDxzg
DfHPzJYAz9vrpvg4gqHNFS7yGeiiMr1EVo+UzGNQ7Qmf8XxeltFXBx7eqk5Rr+oChQz5SKIAYBgP
hXj2JZQOXR7uQGLgDpc7Ajhf45D+deF0BHl9mrqJLboZ+YhHe8hODUSGHqfTiMdb+tBkk+6SA/Yj
rAqEcv3SmHm0dGEAtuWdqWi/WTb8W1rMxVJu3zNElsjudH8YcR7Win48eU4eHtqfjtXdPsgzUNU+
BzBSuGlcFBmaaKfTw+whjIQI15nKoEwtK84IlNZaD0IMqoMzSISI42g6lyxqMAeAifYoPgVS3yYy
1a+M106iQWqT2P0CaVgGhpgZbIkQE3kjokRrou8VSBmbVs3e1kxxbdr4+Wq/DVPxoqlIAUk04eUv
x8GOvxZiM32TfUPCmJOnGEmFyBQNKN4f0jLtzbQhv1jz2kyZWmBEacUCDJpd4lxUN3VBqgTdyyTj
p+YAbioC55Kg0yC0IfopM+OYIEslycfRTi/mnL4vhrabZGNrz+l5TlJPSqJxM5AsU3vr1a4Qv2xL
/LNzxZdy0kV6Ss4Oz6fUBanz8r2U18VNp/WZvs4PkfKDzWKlIV2OE+EDY+IR03zRnSE2ouI9hhB8
+pi0Ox7AWitPTTlxz85EnbnSwcWxTuS28E8tuKBS1g6R1nAMMJucYqeznBUM9TxMovoF927bjd2z
GLW/ecYlNbuTNQpk7/mvCIcb7shpkIC/NMCoOjKpBrvE0iTyYYfvGOc9qiQbxhAAmV76oN2z4SBG
P+0/Wy3a1Up9XIxK3sjMfOvYHyPrQROyQ7qbyw+9CncmHxLxMMMOaAjVket7KO5ovOPIhLgGuKWk
uelPsp0bOPR6K5Ik0KrygUvFik7P1BRYEU9PoRvaQGOkjfPh1FvpkfUwlCqiE8udvDQCiTEq/2CX
urxyL3KBVjVq9b5u8i+xdgwCKtxUundsesBJyigoEwLB2mDPzXc35dDZxfRBhpB8WggWrOHhCgFj
ZpsWFYV2n81MhT3KkEZT25bTfaktFlI8ZccS+X2R76OePI1GrGPNNj92A6CupwLMaoxJQAFW3su0
cdi95A4RA1TWvVZSuUvyxBH2vLcbneNNfkpkFO1HdChOfTRTbwbwkz+4szYBvmh+CXvQRab2yQao
fShZ26qGDaKywFQoJpEKSh212hqekqmY622E02CD3BqU7hQPsFTN4qLm9sEul3OP4VF2nQtwigVC
+FKzVEESnnakQGgI5v1TvfzFeoXtzUGKkMo6eeE8uEkdPRm8zVszCmo2GyV4lGE08BWu/oLKa8KH
gSLpEI+BaRaSvkFRVQ4pLfzZWtwHaLcw4adKzZsiRzyh4JG2cFwGVkvPHF0e7AjYwRB60Rkp59tp
EZD4DwYU+kJuvXaM7paELzZbQSsLPDI9CBsWqvAds/5sU2Qt/KfQLdAl5rR3xiR/BnvtSXLvdsx1
irSANq6PouQCjhO4XjqhxRZVTIvIeJJ1fCrTcAtI3GmrKQAhvlWW+WyK9dksjcug5TthYWQr0b1j
fZekW9dJkEHJeuTrJb7aoFGyiWxyKyW7uIz34DkYj9gVXD0+PLo/pvyJr825Tnvs6PB4lhK/Rmsm
AzuIfr+G2iYjBjNzGB5bZVukFBPK3AfXzEHb0tzB4tOgqSiqdWfF0r6WpINeNPteJCdNKXcNpL3Q
7PcpGMm6QwOy1M3YNH+WLXu2HX9i4PuLnXrqXHsz5zvqwY7KZpSK/z5l3DFKh2lr7tnAgLw4nMBI
ntgPxAWibPus9JGMt/oonjOlZeQXnrzmL0aNdT2CxCRbZkk90WvbkxaOY7a1y+EeSAWhckhircRR
az2RCRPMMNP1EaHVrXC7wjpqlOaup/Mt6synqtst0o8iYH8FafE0yOCzPxT4kfKXVD0cGm/pTbwf
NkvlP2YZ3lCeVu4AUDXpZ5191ig5dfORZpC/8b6in1786yjjVl7Pbom2DLLhpuS/MUN+uLxKKD09
SJV9xvqKnI0p4QHScZr81Cs0Pvi2IwORJr5LtJSwyIIx3ROC8bsRYcOr4ReuWfnEtvlcCkb4UraY
rgs12XoLpcSponZfKK82jLHwzcbVHVQ02pGps2YnCv/nEAWkwr0s57cMeMh4nvgwm+ZlKF+SbAc1
wh9jIH0RZ3ZmZls+12HkmflrLHByHzWod12Yx7o8sNzNGUN8TPWXBU2FnDl4iWuK8JmD5iMWInZK
Avfnox2OGjJi9HDQEQmFZBPmcWeuL720mUC3FXC2GQ9w3JntTjKV29jk/jQFkAE6OImwNU2Y6qmy
n/pt94jGPCq4Ju6a2OQDBhNUbI2NiZBthq/CcvXwSFgVx1lbipd18Plh2XLEvqJVA/SaIkdRQ84I
j81Ag/23gZ6ZHUva32Z3NJDU4oIlFs/MI97aEfGi6g6xtX5prF2kqA6FwAetFQKZ1cDmo/yoQSkQ
KEUtlhW9tiR7rYp7h3cEhNZNi79G/9UbPpmG4/Xk9TwElP4HqgDTrSuqF1VgQC7bhyb0CNSvAC/2
VGEJqo6O1QRiCgr0PDgD7XwnCOdYKM8hSjdETLHSYJxWT6M0IMZhmwPSspR/KVvd/qch1peK1xCC
Ss9JZrK3ysRhdsUsiGqKJ3fbelp5QpTTUzSydpYiRDGeiGSxzvM6kXNZ9DcFe24WfOUT+gfgpuzb
qj/z8Ixv7inAb1pvgJEm1n+t9F7Xh47HaviGDcmiCqPfAXFDS+blP/bFAVjASSUmx85jtKaUFYfQ
/2a2OM6z9DnO1sFuLbfN6l3cUgDmXAu2isALyI/IAUBG+jzJzjmNr94yCCDcO3W+KKj9koFIQy6q
gCa7Lic5M1+yclcRrEKeQR6PzObaTt0mw0HohE7RO9yPM7qF8E0b5NEeSglUPWc0JmfMNmrstfaJ
c60GtDEPwZ2Ak7zBNd6kbYkawoF1zGmBsn3yAbDBHM8ogNgVxYHkEdGlo1/5ymo99H0jHbz8EUEi
Q51JJHPFXlsTaGYdLoFMSt/g0MvAX64i3ZC/oihA8ldkx1EhsbLtSVksc4+JTveEt2tds75jkY9D
9p6W330d/QLNcFI6cepoBI16kSvQjpAGqe8TJtUrJlnIselRxK8xT4q62EmFmw2+rb8rMW4CNTUE
RdoNCfL6IL1I/RNxTcdcDiWkyEbO3VLTiNbkjiwhu8gu/enDMCB+FKaP6HhJl09LfdOsC5CDj1jS
3ZwXbB7vR/lFb5ugpbuWaZdC/BPGVwIQr1nvo33RCaxFafRWMSQZ80dU5FfLWC8SBpFBGkSMtsPW
aFLjHc7oCQQxr/ltNLNBc1oPi3Wnu8wxQBzMYmfTje35jfXpveGOEhoLpuXl2cKQbZLWi5RnqAya
EXtS+RPWTUD9jWGwRpUgrtsu2sUS0RFM4h/SklUB2Zmf0wcENPtpyEtz50wEaXN5dvKBbOtiuuUK
HTIEsrJk605HdRgI28grNgCH8jZcj8Iod6IWuyqWbhQvKjPbzSLxATAEVUt6b9Y2ejNv9aTw+yLZ
U5vRs7eKgykV1or7nRKkU9Xr21rhchg9PhrtFEaZfsJXr0jd5jXpqjP7rDHhWVAgq+RHRSDU9TwP
YTAW9WYWHCiZe6t54YtD+eGP4MzIzW9ZciKPOo4tCfHDgOqWm3U1RrC1BU/AyyjjNMjxCe1UISPU
K29JJ+1Z6i6W9yyB0fmWJNfQHFjZ+Fe2rsKHKCBTNix+wWT2rfIn4j+G0WXJUDbojyzYzOwoYe6D
zQch1JwgKvCopbkD5tTE2XrQrhh1KWBPzSUh9wBQyhsIT4hEQHdhsWrOaxToaUJwf2A4xRnrcdo4
8HooZzvLfmq6a1uF/+IWS6QjLBUPzJ3TTqIX0I6UM6EdYS8Ur4b5PEU4pg9Vn6oKd0Q1fpvzbxZq
XkbTxkgD1XzAjuDzPgrM1Kl+h2ImMYNs2u4YtFGVWLwnXkLpeQEGgHg8poTqCJI3U89iiGcdVPOS
tNsB7SS1vDpbPMNo/USyHCUWwTjpXI1PNqZ8EaLQc/cRX225dEztob2lTlO8a/JLxxATs/DYoDDS
d9yGHVVTe0MQnzUqzxTaTJ2eq2yQxWAEfJnT/zg6jyXXjSWIfhEi0N2wW3pvxg83iLlj4L3H1+tA
q7eSnoYkGtVZmSdfMc+J8TyJt7qagOsdGosZm4dI4cbWXzv/7tVXA4eCfA/wn9XVp9Z8onPWPxlv
erP6aUmqGcAJ+FNk0e48pVZN4JA3m1at4EZQXkVzMbBC9v26mvsgYVbFr4Gd7Kzo32S8aDlo9+Gs
e79m/sYDh417/qRNPuZ16rsrwa7DHoJd5Zw8vpKaWV3X7+o3LIqFKMzDfMcJvBDHHJ2TrFazn9R9
EyXss4QuYYWXIiVQyqVzehT1czwQSMf/YHwI/drQtZrAZUuOHf1vQL/88JS4YmvQ3WhUP0VHa416
IGD0Iwyzc+wejeBidpvaqg8mdSOzVzhig6d9gE1clsE7ViV4Wm8gFrjKw5MEBFTZP2A7RPMRavmT
PlTLHksfEmU358FZXWCwZZi8OBTSBICd6uG5QuIPIdKG0zYOL25cr3T7pIyPlM0hRduLrIa6DMQ/
+G6JM8a2vpLiZ9ZG0ZUVcVunWfiz55GxEits0P4DRrEpFAigINjG463xtAUnh6hvvSGJ1AWbjpbX
MKB0o5qFyYKEXbpqYF22ZXWGfYXus2n6o8t2sG2uQfjla9xX0nPs7QCQ0ViMQe5v5GgGj83L4FkZ
+4JB1HNwNFTESuP9xJYx1S+1ewi4u/Apg6NYprBVDHkJkJBpzmEnKsV7Zm3txNs1yOk1FzaKlHZ8
RxrW7jmtjEN30qK9xfJqrBJM4Z8OC1LTswAO6KhLFphLXAn8l8/lXo7+KNJzqt4R73yHpBZKRTEf
3vIHjLfofob4oPefHdC55tEiB4xs+ARp4OJLj0jVxwtX3U2QqjkbYZmEW0j/ufeg9st2vkqqfTSg
idZwr7HlMsdqYGRTtqfkHlBmWBgZC9Y/TauwyDhgIVgg5X+zQ99Gm/d9koA22GWQGdPIXsk45vVO
4s7w5+E4OUXmWchfE6JvoA5aRn/F3e0+Efx2gm5WkVyHYVpG2Wev3ovpMlILNIMc3SsokIE1sPI/
IET3kPg4wrX0runXOjphhBdw1Br4j1fRUuCKC1lFh5ZdUPvndg9udV11NHTuMYBacgKCpGDLuFgJ
dGS3h5LkQoofsB1N+7bc19a4lOa3aC9J+uf3G+50CiO1/TTIecB7TkBEISc2hliDKiu6nxEN07za
4Z2e4px7KGYgHTBn8W6Je+Z9ulW8jjWWdMNDE8eGOkbaG/APEZBQfIL2FxH9iZxtwhCaNKCn6D1O
yQWjFyr2NOb4khPDTPshWJg+4pYJdbnmNEQZ/LbA+IuZlf4w5Z8QmwL8fufw4pquPdiGfNshVgMh
XOg+N2G2hiGQUqS1GqXTOxsVdzMMLNmrZTwZ0+fggo+FWzKcTPxBqEQ4xxXXdh5umiJoQOmAGQCj
2Lnta1985MHNAdFSgXEPGlSKfC8C0kZRgCAolwPyCQwb746NCFDVq+9jECq6g6SXg3WIQ/VFG4/L
jllCDz75l3Ksk0xT/T1oNmbnMy+X2EB3ibVBfPL1Y8i62a1YcztvFZ3GLSdRrejNQMAGRAWRhRA0
1JxySnez6Z/+lmHY5PI76VLYt2AgYEjX1nDRsr8srzaKwMmAtyRhUd78w1C89ArnyJybt+Har3/T
7KqZ5xx6QMdyM57utCq4ya+FT803/2XBZ0hG3phfD9jIgaVWkdgiZUIycHcspMR0jvNomQCsbStn
WekvXrHOKaW0PmW377iXD1x+yTv10N7bA/7MhmxniwFGVD7R7ZYCAaBNXOl66yfEpNw0Do7OfxqI
JbfoTFbR/YVyuIWy+crnWESM54TfvANEhmtLHR9M8ve42Lr4FGLJ8AtaKCAGQBcT4Z/RXBy3XRG7
wNzz5cpiZ9nNn6XV+15lwP57rgcg+likRpw5NCygSfnHOi9xcnmXTvDLCp1PbfonmtfcGVZGBkPu
UlDF0tcXbnVR/oMvyyg/MuPqkh2uiGvIQSO7M78BwBcEFL72BVkH8g69/eamHrJosLNjPPAABSEt
WfgRgfjobyKo95l9EYE6W4631i2ehKJJTxZ3/tj97iStdk0CjogbcmwRqS5X1TS+C+5vZmpuBxMO
m9Gwao422eQuhcruafHdWHJhBL8GdDYrfeo0eWsnxKY2WDcRWjCgZIeFBhssRyXHKnE4gLlAJT0N
RCmLm6NSt5YBA+OPS4tz4rE/4fv2nZvJ/lEy7tksYkxeLgTddyFABAK6p7bhTYnWUT9pITt3Tt85
WazKeqvZf7b348R/oZVf4gaCXkZ9CD6iEs3SbGEYl+aiSv6NutoTnrmnKepYADgLbwPUH6BcXv6i
mj9D/UzBS46+00ATdrrm1Wful863nZgIXXI9Dh+xwFGKGb0R/4KULHSRb9pWndzI3vRMvxkm24k7
/NR8+m2586w31bgkDF5FY1hQrQ+DBfhuJu+/6fI5zP+E92LTEY9WnIILg9r2qcUPKikSvhlD++kp
LnSH36a+TZgFGuOvdU+aB4Pghf7K5ejQggo0A6nMGa9t9J0M0SFiuSaHh9NxfcDKFTyKJJqL4zD0
4DZx4qMvJ5YD1wl65VwL4mKGm3sQSl5Lk76jxZBbL+uu1v1qjHPkQ7MOtG3zf8qquyV1v4uia+6n
AGIGvOoIMOOHhR02289p54IBaThYwzsSXMgHUQZ4Jb4qd2tOn3ZSb7zEoUSVTg1xoux0zvuGu7Zc
1Rnwp20enj39Dy1V9ScQvqVUnHEefmQoVfHMRGEea7kssDvAWIWqgLNM8YWMcmPIT0DIbP4jPGub
oPspasgsJUko0jLTJg2/9WntZ1C2Sbx+lN4TPmCXJxw1jabBlWH8Krx5sE4nGrfL/I5VARXyH6Qc
tgs3egNyTEhl8JHOZRv2ro4uIfNGQfZpfqz6Q4DgoNI4XUAHWCKFMw9q1l33n2dmahpEhxhsfqx3
28b4Ma0WrLbHA3hjG9d5Z6UIFrIHOVXsD7hZjZcEpaCGqX4ujY/CVAtjwCdWapB7XkaWQRavZco5
63ODS9pQBzXtvf7sSb6eJy4Rs6xjNdfE/qQmEqP90+yPBDeF5y1/h/ZjkVuhptrXvrtmz6TQazeF
5RYIT8xHrgissN0FcqBmzipueqoYdcI14ZqDnS4RDJ1rPOsui8zKXufNQzPYnoOj061319o12I8d
pi7XaZaF2b3BMONnsIMH4XEuEahVrPDL6tOZkK1YxbbTmg6yZ5zmG6lRQw4bqDN4ewSLtno4vcGb
ZzdBFexjpvEdqzTRIdq3p1bB61fHFtoTMRugWsu0+9AJnASz0RA/0UTFNXsMHe/c2UJjkdgtuHR0
14bsjmY8C0Js/09ViIn1HUZy3j53Xg43aOUB4WpfCx9eTrbVuk9Dgby2HvM7pfJ/xICLUZykeXVw
Ptev1FwthPmi1Dpp3ztJoAbxzMXZoCA/aH8NUllhfvrutEHy721+dTqTzNTsDKd8kZR1GfDUArKt
XgbAw0/uTXuz9bsNrymqNzVzuF5la29WbthSkhiW4dVM/+r4ZbKLjTVpXHo3bQhrfVYdTo3+iQ4V
9fG6llzjDkb3YCNZmW897kffu4zMa1yIR6ALKQV4TveACkd32RctlJFrvyTNAybkb83rHXrg1i6w
D9k7rbm0ebYhZF5yM4mVe/CT4BjOt5TmL/KCZezGf+1wTovXcEpf86mH6GOS58Udix2BZdmX9DuE
EJrONGefm7iTntJYrfDXFaBFG8DQPqo5y7b6ZUCMEvw3esFj5H8smKBtLzaOUSwtufWtf5LLcR7g
OhzL04iJHpbJugJ41FrxPgAtXlWIfNGti6B9MC25QCWHaD8Y5gZOxybh3j3p+4pPwJreAtEuai+8
t8aF0o5HG6ZLa/ZE1Iyas6eycil1ZZvlNWwQoNQRWhG6uY7EtNARjG0LjSFYaMxX5qyUxKcAUUn4
ziF1sn1C+oRLPz96axkhP5oFcXUghnqjXwTtugEL7Fx6KMvpnqrnWcx6TaeX2cyZYgBupLabUGgd
QEizP1fYL3lGMqI9GFW0H3FBdv62J/9VzP2kVcpSaDlnK32N1yR5GCScGssLbn5GBfhbAczaj7Bn
r2I0OC01DEKfAp3BPBbcUoCvkfNMNpa1qZK/kqoc4mHLZFZLWOlJiZXTPGL3xFsU4aPwCEe3UX+M
Ebd8R1/Y9mXQ96RgBBeusGOazasn1726rKaJaSymbAunn9hO/KkoSJfw4eYa3aE3aEsC6m4xSTf8
w+VBE3zhWfZkYHpUHpxvHiSgYn16DIoBo8dF2dRs4VXXykvu4jy7zrcNOAgJ7yVgBbyA3fXEE1VH
8VYg/tXd+EVq6dlqPdRZsam4w1duiBMMC/bIWJER5hnmXrmcA7A6zWYg7FXLCO2j1NpVOxBjAO8l
d2DJiKi1GLPjTgGqJE9od1+SixPMGTKm79J0d5n73oxcOrQb202DkhC892ConKk/eeKYp88N0iqu
KO2ZpndItzRYbOz2IgeGb64zxnXGJI/QO/FeUnqTRo9Ju4rhMjTPVJ6sYgX62XxymPsTCIpec8w5
JAJurwX7H5iYYHrDdRdJtEHibLxq+naVmKfWvAkTa3h7dsyN7/2M6khJ+8qGME9WvQOpDX1SdBQE
hcA14m2qZQxr06ZO3nyEYE515ql+R1piSc0xnVLzB+3vzXrAKU8Oz3mnKJFfPG62dai+G/saK2rL
SCMYm5yKL99/qsY3wlUFCV9qMIVxjLEvFdx/G5sDEvGkPrLTwkQdir2BV8MlwTjhMY7Yhvj6rtYe
Fr9Tv0K9Dg4i3E/1c5ZfS+O9bF8KJs4o+XXIk7rjHo4Dl5NE/0z4txv5C9gVnKOe+4MvcvRZLdnH
rN6OLTz3ARHBWLQYwmr6rHL+DzKHHbBvQWOK1s1PKn+l625ah4M4YJNQz1aDk5XWO7BnSflcc2+o
4Mphfk/OFYstCxP6sBYiuA+hhjSPkHMucPGQt2nhBK4bcoiIdn/QwteINJsaLwQfjrcJhgjuMwDg
9L2qJgK+ncIS/Q+8+MIctJWDVaQDXKBg+XvZxcM9WVnaMscZD4p/6XJgaMV+7CsW5Gi3TowFAtpM
KPioXEB6iKL6KnacddA4lAIRix71iwyLnUNtRhdmoKCBHzIntAkZ4NooiAkT7IBPYthQF/P8OaiZ
czq6dlECnXpgAY/o0PF8TPgwjSWn2a7nJpeHMIQAoUD42VuBdmt07oM004StuaOhcV/9fzjwOHfQ
O8oi3elp/e4prAsuwJstQGekp3wzMRULm6E+c7moqWVbVU9KUi8Sc3ud6zm8rnqdaEix8I6sfMPp
j6HPpU7mkDypINvEsdzF5E6E/23O+RztJxyic+R2yy6AqmgV/MiYNUrAdAyXAB8owZBMX8k2oGJs
ApIw8L6q8CzUmVoWMOwNLQbD+Ugw7tdgwiHQLqVmvEYVMUQIZ/L/dSOGyLnHewpQmNmBA1xgqU5o
n9tsyTZElkwcTLF60exBsaYYm82KQGwQ71C8dEJm9RAeKyZz4Bi3Im82Vf/acNbTrLCYSS5uSTKP
CGJWVSAYqOVToDjrEAMCt1vfnt5zbXgOmmQF1BhPUTJ95LrYEApeRkqj+XlYUo65Dsmq2NpLiX+J
/MC6GmjOsgeIbOGJWNe+np6LPnuNQl6BpoO7igToSAgrJvpTBMzoeLNjSThscA+CGSMHoa5xQysz
7w/a67sU7stgQODUJ4QD9nNjtUv5a1modnNhisMWUfK7iXq5q+j9zqMcja+1l/ROPxnatGghyvKe
x1ln/oH4ewODYuJk974VgQZnyN4M2pWdMX0x6nQ3OvolGTGA1ZV9lnlSwLyAmk8lLrdQqG5Fkm9d
u1zXsXYtihJDEC798kdjNDGRQJ1s6p9BR93qHrORpB5sFO4v2cBb4eMUk1N6r6r4CybAUtPxeubW
JdB/YplscjP4cgZ5EsUscdN3OvHUVPU2iPW3JuLlj2luUejhdwoQvWdpafuzCGgRKxk2WRC/mR1Q
E+KGkFCsq5dYTxr0GxYe6DSYWyoWM0mLysKYW2ChrOhx6QvjoJgXNEHQjrIwy6u20pmYqdp749m8
lx9xi7sVSFWLPbI2mnODH2Bw6509elBVMbbr+lskgl3G5iJk7evX7l2yOlZEd7oq4geplctixCnL
AGAORHYzc6tFOltqbh9MEiVM2AHCbIizLkKfVpTa1Yy+E1uanhKjEEevksdS6iFm6Zq8LhRH09g5
1Jl40j1oKfSznniK8RYxXzSUeUIUZsthMZrgHsfPoOiPcKN6XYF0yFBcx7THH4f2UJGMFgS1oiDe
BLOGNlFjVWZLpapb11DaUGTXYKJieoAJkqNst/hd/M6c27jWYYnZvRxMvgjyYLmi7hZHc2jNr7fn
GcUgR5sW48J6AqLxzwhQSG0oKWMGcyiy6nUoSJjHRXKIdTrRtY7PD+2PXoqV7ScwBXEFEd6WpbWJ
s7kQE26BHWOiUfTYTP2ua41XaKFLttXnRKXYrs29PcpvM+yJMlDkS6DSgV3G74b7lU6ad+z9r6TK
vxqZo54632DA1uYUnquW0vYy/avSt7Rh2Yc3MeX4llRTMjoQfgxCzJrVTqbDbuytW+ZML25cXiM1
HtO4fRqH9tgyY2h4jEbFCDGkywwlruyHtTSr3dD1XP/be15dqhB12vHjLdHaQ9RFEJlJkU4lj2mx
JhLyrpr84I30eZX+ps8RrYUxnNsMY4UpeSlgjyPanaT/VJy8QQv+VIliETwi27eQCTusx7Y9F1nI
pyH7KOcln9EeNVu9lLHGIF4vXax9HX+scGs65/nY9AJU8k81RNvZ9elXEMP4+H0tW/YI8VS6P9Ht
g+UCAHPGqBLGXORxapm9NqdHoftPW5OphoKAQer7uQS9KKGNNYLKTO0ZNfatg7KQQU+3lb7uiESi
m8BvGtYhwTef7ZVOIY5uCyZvbv1Ig2XJmzj9yoS2SE2xzhy1Hoqbzn+JX5XHEfUdXf95RK7MEyoJ
cD2KlouorHj1i+rJGOR6oOOmrTA50Je9KnNv22bVGjFqp7ss/Ex+ZrWz7+L4rajNpebyyJkk6VOo
VZlUXBBpAMPkWpn+jjK6VRUZvwGXlBY+Yzkk26bjWe3C6SmCLbbgFNgOwiS1EG4iqfaxXz0CSUCV
laDma1vIXBcl43evcZb0S6w029xwXXz3fWARauTnX9IRidiHprhhVNjoCRT/ODnnrYZZljQD7Sxe
1HHHLoA4dAC1MV70eItT01Yr6U4rt7cuBnRslQqEarWit4VaFM47OopZYEPNoTTBDrJNTBxTJaxj
x+Jka2hzgoM6ZXLU+/bBjQlOOeSlJOlO2Fcvph68lXp1CMqCiKMT4eNysThV+T9L0ilL1pFn3Udf
SMEdVWTBEr15RTn9M8r8Kg39k+XGMc3VUmtKdifBufOHq9umb/zSt3Td7uj9XqRz8JG9LOvF7mw2
nGQ+K0ezG/+iBikf1ZOr+kB3DtpjTD5GS+rz2KmdSW5i1DweJyJ5tRN8Ce5kY0g5XsXecSx/Y5xt
JEGcXx6hZZGNX2HCNZX2B95G5pGmn566bEUEvqTTKfsw3Zo8yPShxeFrgqxeuGm3Mt1hD7bxpqLp
4vrNFSjk3IyMbOKmH1Y8J8G64WxmTA8x0EmLkFoRblSk7g1OWKTz9q1E5YKo+mJZhbW0OkzFidN+
DZ7Yktd/tzXjVNpcm/T416JYthDqyhT805aMmeTS9doSa7Mmll16FF9OI8NX6hAPs1nLeQkTXFRh
xHBafNNhmxtPdgYtJYKswelLRCiiFQ2XBgJR6dfPqqqyo6nGuTqdaXRaC06AICcdgV+m0iRDb4HT
IAGcJ1jAooluQi7/kDf5dXrZK9D+7UBawK/ZHE2GEqvB9LnyW0RKmfOZW7tC/M5ezdBpXEIE3s7v
NdwUpvOmEzMvCf5pjvrWqCrVC0i7Vdw8Y9zfW/j5+ySEKBwy0ASR/qsF0b2iB5hdP689rECZmj7s
KP6aBO0rrn+2pP8pKiKe/CYv9FF8SN/KGRaGv1IzBu6qcULokn/OZztmF7RNcutwHHdTivJuKCyj
fPR++uprc2khhROtad+o+cMIpYxb2wWHSqIfju2vpXHFDWAgmnQ8Rzajkq9/jmG4h+zH8lqeJpst
auG7RKC0cwP5gm+Ry1jTJFB2oh84/qSCDO/cUgiytPHTdRaSA+9XtwEOo3VbKxcnx/N3wzzpBhLR
yyyd77gf0E/SYJ1oc9o24BAytCeRUYQZhJjhhgJgi3uzspTPjfI2Q4POU8wyr/iIdRYUPt2AWQMh
keLvAflO5uKm8VOKHPsUtEi/vFiIkcabaQjPI3mvAGkwttyFTo9GnOcHq/J2temR9Md/w4b0rNvj
X5eb24he0tiPb3iO57vtmZjOzhgAX6IPDXS92CxKLV9uR3rTi57sYodyimF+oWoO5yp9KTjJbZK4
MvZPsW2uwgpEkXD2HiEvz+tYdBENYxLRMQqUbvxSt9mSP/rejNa5Bc2TDrxIrbIAqEe3hEXdMQuf
MaJzxy1uPpp/N3CnTetbh/HEZySNdPtaUx8l2cjxK+PhL2vMgZMZssDR7O1QhKuJUHzlj4Ah/OCg
c3Zp1rDHEfc8jRNrFYXgmRZ7pOwfl9wWfemYJHFkljc5Us8AS5gnmeoTQqeaVxzyoaLfhutbBk9N
S57piwGS065zZhJFwwFUto0z1hfgXQdwuWSX5fQ8xtp6ssiY4CU6g7J4GYv0QMnsU0EmiQ+GzSxQ
tSjKTjoMEFcPLnh5+WvbhsahamWlcs9OkCKglIAEVvVKd3a6zDBKGv8MRVnw+GqK5q3MnCfMUuj/
8TfY9fdYsfsjaqLTWOZFI7StWHBhDKnzbjdaxSsxgkE/Y6Dqkq0OPkysgP5VU/0n3cM4WhRYh6IG
4YkRD9m8JtVAZg8jxVhY6EneyXDRdq2hPOGneowu/zwLd5X7T3QS7jRg6bBEtjaMtESjRZ5/P4SC
tSli5t0UpGr5TH8hm8OG3PukhYcU7p8BaGTZDfVTgcE9qke2I/2qn9Jj23TPbVFdFf2mcYyBvJRP
jRyvtC0V4D6x2xHLjpS5dtP2I4inNRLNGi71csD0ain4RzKSoE3l0ioDyBAU6hB3cNti0QFLnZKJ
AMrAnb8r/3zRv3kSzYeGp60NVtlkhog1StpV5CwpzcBkkFwtkRwDREpMkUOwzEXxlOL+NU18lna6
8610W8GNoVnOHIO3mDJHfhOfucEOqEqG/aQhb8oMzIBraLseXl8HQc4w1M1Jht3MEnBYLceFvqm4
95sZ+DcRMPGIE9bAlTlDUwhywz5eK0EIU1qrCmBbkv2rynBd5tOmq5iQx8o9RTwsUzYjzbkpdOX4
kpFd6Kzhhjp3lLKD6WFfeEeTjfGeLbI8Zg+yNZ0hrAGpnNEg7zZmdGkAZhjbBycAaQ/p/ubDAJSx
+KD576Cn7V707ncBLZlSNvamU/oUjmpJ3I9vj8iVoNAnjqhygy40tcnTRFuPIfxz7xA+pRw1ktW6
yGijTUlC+TXNPNGd7vZVPvp/Qo5nTcN6S03jJTUq6lsRAFOQT36AnuHymoqJ56dyuntUbgrDeKBF
mKL7qqlZzvr8fVIZ7ZbWNa/Eqid7p2y2Lln24054VUvUQGCRD2gqHIjK3pdz2lvRCTAmXxx6W0kC
PDRT9EUL7FYO8a67p35+6YeGVHF4zDySpoSdfMFvJmcJ2csehFugHZ3Bv7h0nBqG8QpOh+IkbDA+
yyBhY4sJMaPGATDxvv41Gnsd9s5PKDnPPJN4Dh7DKkBTzjKU7P5T5OoxMYzrYXoYBo74EZu44b7D
yqawL+Oy7BzQ4dgGu4jFzbcp/TdHsdPveZOyJB/b+l9j02DbWbtaL7aJeHaCag9j+TUFk5D3GWGp
jpAes2hYqgMwHZq67Od5LW8M6c4s1DbD6aCR2yeevB48KNJSHKvin/L1ZUNL1SibZ58svim5tkbh
lc+NgQedlQbJddGM257dVCqNPRPKu6YZIAtyd1V6/3oEKaGB8DM0dVZmwPIOckgwPLe1z5bF3pVT
eJ8AsEeB80m7yMGw81cTw2AEBMIfcKa16Uc5Qewi+4x2xOYrZsiZoGrMmctEYDAwfoaRQQH9iKtF
PvxaQFaX1P6SplPD+9RQWR71t8EshhWXDHIlCP+Bo8aNm1uwaEkUGHzzZCGtmSpNFRb7ZJz+TV+v
MzJOeAD/d1c84VQ7MJEpdk0z5c+49zov+ikzPkIBDyyE1Dy5CEYTQOXAYSHR6f1b2NYf9NWvaxbJ
pSVuCvuZ46LqlnQqukS7hUv/hwQX532Olv5ATEdvAJPd9+ewTE9OjwlmzB+RKdl4mWxkHjUmw8KP
nhuOP51YaSLn7Y7/iuXmbmPvIh6y0lJa0fPsFTQ6Ni92z0b/r23yo4+509Wxm5AtzpuA9mg8U5o8
iAjgF5+oRDGAsLmA8XMc7P4kIRiZzUOJSSdPQeas9cGJ9NSyyL4/UPC66OGd+111t5qA4kn3M2JT
qSgr0HhILRPGxKgqDH7dsrEwGbnO2XCsD1g5r36bHbjDLCchPvuMYziylkxkPYYPn/8fA39T2ZfG
crK6reH665mY6eoOaRW1zgP562GhrPSEEtvB/2Tw++jNdN8ZvMwMV8O11sZLJ1SEAPzyL9AI1/fe
yAkUZp+FS6oo0R85gCM/62515xMCrO86McxVWrI7Znr2cdiPxzBEa0LMhL6TrXsgOqSYVrVOsim4
wZz9LbvxnGk3GFEH5CRcwN6uoNkRS5t/7oYYAAqm7rjeYGJZCuI4cUEDaEfxU5/0S7uKD3mWAZxV
9nvaMRVhng/T5prDtte0HGsqcqQajlbm1EAvwweUsHXv84fB4MrpBpR0QNWJexomDCuYsDxy0J1G
kZWRD+eB009240oVMbvQYsfwz1gNrzL/TGBgTwlgqfFix09S71+NYFyIEXtG+51O7QcLwfltSuSV
t0XmqTcqBY9kidYpAZoyObqOenESgj3Q/so+R1fwjh3VxwJBfWrVPo3io8djqJm8RWl74K+EoxDj
5eUmtImbHfMBjEYbMlQyYVSoIchufZjJZLFhOPZ9GkCnJNcWJhqq1bh1DQzaaX42BbYrG24RFS+7
TFIzpsvfKUckTnBPtAD/MxleotLYDxNiBRz0eC38uTtubHHXka4osvapoBzbrIhJalF/10yYXQ2N
ClBZ3SF52B1/d67ks97Yv7DmCN96vjp1hkOC1QfoSc106Xrgh9BT48R5NYv2W3FocRYAIO21P38a
tl7/UUjzY3Sdix6J4aB8Wi1Ic3dJu+UA7FYD4ujS7B6NQ1y5eQm57Wpdf4qM4c7fRUbDKkEp5MYL
yZ94bTddwpoCYlhrUa6G0CVs/HaEEbK5N8aRFi9Ro8E107LaFi4BRY2LYtR/O3r4IrLs2UqsmkPK
2bkE76dS/7Wc8jfJTL6G6jc2kvsUIcuYMWdaS80vx9iSzMo16evPMLIXVd+l/692MglXxupByMFI
ZAEwbVMRrmv64veOJs4d1AMT0o8/DsbJYx3UKFYGzKfM7kCGwgX61Dqq2BPUgjhM3woNwnJx963i
owfcgwdBnGk33Sk3v1hGcDWb9mKSaahHtUnx6OQGQFiXdBI6t+UQL2rjYWUTss0qyNcVpDrXWNRJ
vAttF0iLi2nZRLq0KcCKPIdfYrf2pDjEkbOXun0c+/QthDM5EBPzUmdn8co0y3AzdNkh0JKtVemr
wPJfWjwMcVMhK6XT3nbCq8H7sCbL++RLcH4E9zQsL65h3fpSsATzcrL4XvlF4dx8kMHhJUhP6c/w
KmODpSkpyTKkikwW019acMzWHTvTqtIObkKkThd7YqP0HjgYZJqD3yAR6NqL7uhvlUqoj412XW1+
oBXSJ+h325HHYczbGnS7A3ARg1EuKN0qX6KUO79oewZAMEpeToOdVd6UxupsqJ/7hJ9MxHshZQvm
dc6bIuI8yPEwl7XgcybSlO6bpL817WzSjJy1GalDX+VPDqDXpSYCWitgNOKeYrxwtl1JM+4BDyha
UFzkuo01aeSEGyUTC1JKmB9H6iIBulYFCJ1EDqiu1QhOeuHYAe9MBGS0vgLCXc9ndOAfcmH6A0jh
leglD1dLDrao7lJvnio17IDovqeIb13fMly14dliTAxqbYSG+MuLI9b7LXPOXmZg0G1g8HnVgWqZ
Hy0zdT9ayznEXnTlK9yXVgFkmJgDK8CQHVuoV7fQB25gehD0aTJ6VWlPis1e+rOOWZTPoWUdo3ld
7NLcXCWbLjDp6y12E4LfkBCGB3EuMf7QuLJtRh8C5+w8Hinx4tFFce5NwSzhYsovSIKN3002Hruy
2dCoB7KInj8qvUUxd2cV+C5j/bsi3SBJxdn4UyNuwiUg+yRMzyPAQSOIFqVNGjKTdxGCiOjdvU/9
F3VObPNBsAfYXghph3FwLfXikVElU1Yo1J15iWME6fpUhEBDtPbJ19o3Gzmtieig8LT3TDPw0Tga
OpdJUhi2UE+Kwi9G48npBtw/vPJ+Sk9hggKVDmC/pAtk3Jkt5t2F31GwyMFK+oAPhRhINSTZr5rK
Hs5X6JbsMi0r/BexWGxqQjNxtKopbxt8CV+mvhfAP4o4OfJS29h4SkWcXUbWyk2iHWVANzGTxzSt
+0Q/TMPlP47OY7l1HAqiX8QqkATT1sqSJcuW84Zl+9kkmCMYvn4OZzlTE55lirjo233aXPp1MKmO
RgvS2b31Ieipho97dKtnn8rdBjuGyaF9gJzJdfvo7OLH7NEhLygl66coT7aG2SIZBZ/KmGOOLDy3
Pl0bbMiXhU7x5tFhIlIYBIKqhAmiptK0hA4MOpHvEqUhl2Vk7377Aurp3S1pn7a1JCPX/sIDxrMw
qT0Xz6dCQHIeesDEfdXtpy770PO48ShLXJEtvtYElGcJnpnlBOovK1iH71ByqCvq68aIeBdKyq6p
Z8Ra0nZV+WVr/ghonIgU81UqiScbswRoyQCMlD3DRQpd7KdqAc+tKHPi25j3FlvTc68f/cJglZ2/
xkN5XQ6hlMQQkToE42FG4k3smnKPCW+OUBBKynnmFsUPUzgRWzX3ZMBVMsKOmni1wzmJr8bI3+Yc
KoIyKu9OJ+qzx4+0QrQ9O7O2+Fi9H6+WNx6qXW0gSc/+fBFFqjfsK/fdWB+I8d85zXPPetrL4C+p
ajdSIDHwjJw7kkgbpJcExSpHAr9zWsuc9hNllLKh3Hk0DyKu8EQNm3bikj/QyVLfj+3D6OTnFtFC
yg32vtA5NTOehHEVyvYwJs5DaJYrB3YyNliXZ2uuXth1Cf68vI3DzNx4YslcETS3+5/UOQ85h/Gj
Y72q6g1MPH6mHBMXliV7urIixRvIUUroeSmlDw/NLLc1YDMzFy9WAhqHN0Rf98cqYA9VTO8ajBnY
S5PghZZcLIPoLZLDtnNSumz6Z4K0HHfDZjTw5KMh5W24Yc5FqyDlh/4d3UqmnIHSQZN2GYpmP+q6
PprpTzvba47/paIjS6atXPyjrG7m6GqYX0V0T/qctNPIogE6sHaprX/rnMswnZW76+BELlT+LR5n
TQyFF50O/lr4NMY2iu41johZpAfb+JrIqFthQrnZd4prCZbHzkK183D2waFb+wKiBtp8uRtF8ZeT
sAySo2J3W4zmxesSchHOVpgVKc9Y7DGqP2tuySnHvBoAsxlXab8a1Kgb3nWS2wAzGRnROxK0QfK1
QP1qIzxWFJNFIInBzW9823qtEwp96sF9dwVEIjy6JU1b1PggjN15VLeU4X1gDH86zd9NOwaN62Cq
avSPQTzGzhWbcITkwb6f8SOyll73A4sekewbFhQjP2NAiEP52yW2PRbsHOPoRZh/oFiJswQk/eXO
bJ/ICfmDC4cQX8TAg4NZuoLgacRvDnb2tgyPnk3yfqTUs7afWtVtNDVY4RB84C8/5NAjJt8gweM+
oMluqgF6bKRZX2c7q6H9W2b9nYsTLDe9vWmbCIjdlyaNkhLBmJqR7g6s/dOfsJoVIoUZu9Cs4Qa8
l8nWxWEwgq22dh1Sieb4yDt58akAKse/2Of6bvHnVRcgsoewLKg6o+iL8vc+RpKtIEvrYdrw8P6E
/MfL4c9MKSCBCwV8YZs66WNrIyswctq8RWR877mH2Xou5Ebm9ADtq+rFmrZ+ve3SXTmfmfVm/ZFU
vz7EHzH4+xGURx5wssVrxRtIteKoSA9pomNIdtK1rtKH88jHT7jTSH/bYllAW8zjCXvHM32llWTo
h32L4lx2Auf6cwfgbb7q/BIQRXZMcVjKmOiY8Z2DWdhPUjsr2S+WIlylNPyF6QyInS9/CBAU7pkT
wxFLeBFZud6bkqhAUL2YRfOQO2Jj2PRzwKCls4+FI2m0tt2PuI0KvDZTpHhS0p0FJVDM0cociDVm
cHD79p8g5eQXv1M87VrN1WtTeAa/FsahEMQug2QNx8lJrXfIF69+/dQRV0hC7Dv4I1tF6weUWqvE
te6QFroPuCnNBFRnSD4NS426u9ic/QwYu9LaUTk7ecEl0sgRVF3Qz7m2S3/rY07KI2PTe9iDB1Ae
o2F/x9phi52IU4uUx5Z/4yU+RG4FZkrf57LduVZ4a0zq0AHBTUQdA1rK2Fo/WhOLnsl81x0x5J6d
SYngnHJi/c2G111Lhwgj+RbTlqsEk/VLk/cY8LkXxDzXLcUA08xk3N4Q0x7UfHBxVaUxOU/n1Q8P
Q3+tadTLQ1Aj8c5jju4xVbekfUrKQ2s8RyAMFZnY8rMsQJecl5LjghdXR0l1zXK2kQ4fO8BPx4Or
560lbL+Zt6mcn0awtqNdrz2svYX8zuZkT+sA4wMFuanaCTPYNWwxesPcJma3DTukBUlXTEZ7OgjQ
DEB5ymUWK4cmzF6/DVaIhGBcPPKjhmW9lSwRKna35PD31BbinvcOIqMowR8+JoajmOHNRLdjrxWz
tQeukCl+BS4F8vw2fbKTg6g3DYS2HMM+b1hxgmuyFhVySBccsulAg+q6FtOd1fJ8MNSmRBi6dRIX
j+MoPmSanGw2g1kPghLv06RosyDlrBh1XVBRcjr2A0Fm0gw9qfmqfpmoBlXddwcaW2DPBBuyCuIQ
Moz1qPzyVKb9LuT+leSfA7fPmpWM0a3p9v2bKBhyLPMuGQgwIXqBXAXMfdeR8VL2d1A8+8W7N7WQ
BDH2qJfBe+yxN8xXhy/w/wdauTGzmQzjTNBq4kqWgiLVe+Q0HT/z+XO/YeUG3hIAWgnth4B5Dsdx
AX4tLsy8947t8hNiTi3YdCg5XRgS177E+DVynjnM1gIlmqyqC9BFWuFboeRN4taSNbTuVp2hd+xM
LqkRZa0WHhx6dcaHGJIQw+pdUSvAyt+t+VpxpUCaJLZYc7V4L/pt/impfMB7udglHV+v0upZlI9u
QPYMAgrOMn4vI5TRjl34jEXPIwfNomZaVQP5iPRGcSxYC7D4fFZ3bfGQD8WKFphtmEBiofi3HSqu
gpDeM6KW2j6M2BRFz7byBemEzM/WUBgIkUK8u5k+qM5h5KMzcZyAwwTYRZR3GtvvIaUH+p7HFYho
Gmyx6lveCzE6ljF3LD1qdnrUqzpHBnbmk8DflNY6KSFnuOuOcQx3lHII1eF+Ce8qv15n1X3ZfZvm
rz9/KnnoIirGTsK+Km+P/s6POn5XGPuqdLNEaKZ7TT/a6KzL9IXuPt8BqrT05q4iY1s5B8u+dWRi
JLiXFetLGW0SqmPJByMaULXcE579FXT0hXsmeQO6u/2ZLy3gtD/Tc8DyhAkT70VxMfMvv3oKK3QO
JibniPZSCFJMvcZddW5oaqSujlqpXWl/OC52z7bfpz+N3uftsfcJlx8S85w1ezNfe867AM1DkxKM
3dx/oF0a55T/UFusDPzgLqlR2fz7xhfbajl4w5Ek2rinc5ZJ75tS+UPf/paAUYr0mhk3jCn42I4J
tNFyNrdTB/cXs3ptYbLzv4YQa2hd/FNDs9aQjrpOH2b/w4ndq9G5BCsnoOFyp8v4YLeKVK8DBFa0
FAA37wSkAwl1x66fu6n6zjnRaqmOVurrUxs48O57shfekXdOXS1ItHTJONujBbM+C8A1CuTi2MEH
3O883hUpGZIqJCXqBTPWM7KAoIcF7MiuQDaAJzUqzPakGaaZPUD1hmy8Gppvux7Wjnth757WNMG9
uEDhicPfSRxIA0hNfC5cWGdcpssOef7K27POH5qefCt51zqBf2h92xD6YxrnEkk6jsYLTDxjBdPA
ferNv7pgv2pjDH8sWQa65W8GP4GWJSREOJviFFvAvSGOVb2iEYaTBzudtFmX0PtJtw5mkd0iPjGR
5TNFqM5HT6YKs8AmTh3EAuo/gXlzBvrnEUdAR21F70WnyaB8rTQeY3Ips9U9uYunWlTsjBlJinjp
sj645LOtMCYH7B1Sz0Q5v48t4zLOCI/fU9/d8vgHq9C2xCmHvkjyhrMl2DRd9zLEgM5cmHF7t2jZ
n9S50odqHAL4cAVu31UrfB8s/mwiSsyuiQmlIQCAVTOemvopSbHGYqxlQHbcSEEHTXsfdHYxh4de
Ul+K+aqwxLkZ3eQrr9i2YIkpX03fXuJzvZE8mnaL8z1MPJxTdM8Tqeqm0mMRS7yEunNZVY9mh/j4
0wvaXYgmAJAUY9mjEMz4bo42vAiCADSI/rESZDM/0g7a7frZWJKmA9UpTIDLypx+PboaOp5uiqSB
7tHUEGd84XIOWZSsl1Hhpwt4laf4uLDK7amWTHAVwKitM6Bq4fBWNbaJxRU2TMLE+SIrwEw0cQ1k
VQgrknuzome+YeqmOCLcE5cA+a+qRL624/9psSQ58dygV6+LCSZGPxriz/TJg+VYbx1zGmhGpMMe
fMr46zT0Nu74RcjnsIvMl8qAGbwwZfxm08iMLEfom/CV/ckyyNXIfnwVpg+OJ6nYFLNjVki7Bez9
JvLfkU4+E8N6bIcIkIMrH2uKg9edjWmyi1o2ia061ss9tjOjk8UqzB2NUxEnfEebjNCZn3vLlUce
u8xmDgrxMUAvKenW6244lxYSHlBDrraXkDXJHUCio9LGJY2Nz7BNqdzsR/zx/rSvUMEJbyyvtHGG
6d6Fly62vkftHpsBIoONjXc1VOR4fApusUJiN4zRM035JhpTYPA3zr6VTgQK8VrUvsi37cgN2Gjc
W0aALG0DQicVoxBELi6cMKoDi+bZmNeN4gYrJvyfQA2BEVC/sGlZb6d8zz10EY+bfssRfadbeepM
sTUKjiMKffAJA9rgOzop29hZVYwTGIfr1h5od0rABrkVBV7BAgLKdfykRYt3i2eENfo/8B8z2R+s
Zu2EG8spKb3J5jZ6TJq2QLfKGbjDARg57EropvmrHfhHp/ZoarDvjdyoURa6o8vUuZvnkOKNQT9X
U/HmTuZhkAF5Qb0K7Fm9xFNVUE0737PRpfRSuEzxmv2TFwb2ymN7EvimvTbaYcUsuB5rEEUDd40i
HmsCLbCb+rhxUCHsdN/lebiPHUgWMo//Yd3ANTBlr8yZzHVsx/1EtuspMZoPRUphLP2HxVlfUvfh
0Eul7PTXS5xdLSSBsLwhWF1I9msVG+oAAm82fLc2ZawZ46SMXlQcv/smFArDPDSe9cOld9fWGEAq
Sx2mJAV5sCTIRbuOrG9J+6SyJphWRIojogmKNBb8GByfZJC6jq8UvMM70rKPrv2waLakxx+zxAbc
MGSHEbdEtbzOLX9fGtlPOPxNGLrcSm8nRx/s5FsDs4Ww5EEzLhXf39tMC06BA4ag3qnyR0bU6GK1
RP7msYcmx3r23uc6S21wfw694Ztd5os7cAmNeIQR7ymewobNtWzBLcMImYP0scnrAH49fR+ayhge
3Rajcz5dEhGSGbDveeKxuzhr6pn4XTNuZ2VL66MN6am/uQ0eCXlq2HONDn+3RrJenJqaGwr2OTf3
dpZiHxGqD49ygaB5TY35qIDBshQ1nitWtHgzR2TDhMYJPCZrXjTILRaC5IDxeniop+iLc5BPeSw/
IwYes663jqiAUPSqhEXF3aniOug4Ag9W+C92sFhZmIlYHz+lHblCvpkFAeiajU44BQck/pVVUe4E
KQL7qI6tVdDR9iddoBnZ2uzg6OP2saSzYb+yqjz7MRPuqZblKvOSTWOVyPQa+iK7GosgXkc/aBCx
+MILWrHb4W3hi3FFTeI2gXWf9A0vHvldRiTMjRq6VWDqK2afK73GxxiQF2/L6TiSYC0huGX58O10
OdKh03gQUjq8SP3BSaxDXRZH3rF0PE3VxSsgp7bFq8flPKOMTRXdxsaBIyMyiW2Bq5sdHjiKjItt
nTo4NYnApjuxdFhODalRYC1zWO590kC9Nzz6Ftdkrrc2YlIUwQaJ8Txqdfaz3wAqFvBSL2xPvOC3
7sTVmVAmEevdpINthZDLHMgebPTjTwvjdUmHn4yKN5HJU0gz8yahMccrgT3k/wKHLz08KUAEwk7R
7LCiZchhKuYJmkt3a+n8xRhaaKXlziTOga+JV1KHxMxIEIblXZjz7sHKASxUMHeVQDFDor71R0A3
39oO9M12BooZ/ugBEclLIXJyWLCG0zn6tR1cRY5gT4wsmWL5mMVlMU15mctmW7/zHO0c1oshlD7Q
WitvpAN9+h2pNBx70FH+NyV++DeSXc/hPFfjH1rBBlgmyy1crvTTr53ZHEGNpGhhJlxZxEbvHBSv
vUGJe053YiI0xyHm/XIhZoTf7Ado+jXlHwe0W38ORv9ojna36pGSvCT83wXfk83sRrR8jdNMKlxO
o0bvij4A0my5/+BxgAkGoAsUSqh+jJGSDbNtiy8D8Sdw3HbtdnhTsvEaxsNnyD68jr8B5zxZYXbm
nHkJfdxGfWfVD1E/77MgPocZNM+k9a2rqRpj3Xs8/Fl9HweVd3Ad+qw1JtemLA7+aALs6eadl6qn
Tot9OeOXIf6W9+ZHG8XbofBq+g7A6ncy20S1/WgRfLdLcRkW1pIGEamyNlw1jg9yDLykxPtjlXpe
FfSo0LJ38kCrEBbRzEY59psSsdS9ace+iRxDY9ju58whoDzv7Wj8cM0lh4PaWcRiRVsq12MR3JXI
TZZfDve1lQ13tuI6pBtyzjOEVEYwDaUmR/urvnxHf/kNx3jBP5LY4S2O7fc5DXdzghIfQSNhhmet
u0rh+QzZUeAoJVofgjJDvNm54Ean3P6IMYA2ziWKfl22I6K/YYjc5jEdW6T8ogYU84TVBsyf3zKB
BtODZf62DvNCwGUkbnaxpHzS/5G2u+kcfx3F6i/Xu4GHMOBfyIw/mKRFXCOWzk8uhNqieelolG6z
TdGzpl5GAiv84HPY55w4LqDkfCGHDOz4paZV2Amtfp20PRdmbMiZbE9Zi4Do0EcLSHQY6gNxvm3Q
uLS2v6YDJQX51IOiRHXgyz+e7QzPdhkamFCd7q4qyZ9ZUfrMCGysvJpV89T7dLRUVAdareIIYeGY
jdE+0hakoZbkdVFika3MPz+KWugp0FFsMrXgWYytcs3vCoTJOlAdI3fns7+aWfX0BlpNmwMbXsbG
vrK2Pdculw0QUSQ/3ae8f1q2rfumE3shu2PvEd6JS/t1zBeei1FT/tIhJgEk79m70ZRNVzFXHBa4
uwSTNf3W2FUttoa1F5Ausez8MGr/VwEr5NIFYoHtLNt83p7EbIZNHDEC9Zl+G/LsLLhOkr2E7sb1
9KVt/yU1buKx3oHsuDG60rAQf2BuP9IZvZYl/ESJESsHRy1Vfe0xla41OlurfFZn0YNrfTkMK0EE
yVnFuC4W/3NPDAKsAi6mrZxec4JeLe92IvwiCYABSLBLVLsBmIQhsB/0K8FDzWCd12Ci646I072g
VrRpgy2q9orrzbZwn1RALWYTE9MiFg+7Q1c35i5WDRPMthD6LUn+Qp/MsfijQ22b5/8m83NBy8Vt
9ylGGkkY8KnovXMX7gGUU0D2ytKMbD9MlnR3wT/o8RdyOVAAYqz8tcvcTRo9mCHwNIccFbVnfXcX
ymldGF95820N091AeddQXX1/2sJh5aJfopd7wyVceDAD/ooRf7zsiXvSzjN8LH4cS/KVajY4y9YU
05jmU4DfwWJx6kTtvuceWjMoSf4YSAGrHLw3vLcaqKIWC3NiK503D4tuPRwiczepj2h6cpyYGhng
6mzS0MzZxaxSx4ZZQrTPOiwMPn94jTHBVvy2P1VzhVdCfI52sqVpUOGQeQjpex8ePTi/AwU8FrS+
KMRm9jSSdfEGzeiC3hJv8j67jvAZA3pYczYeprHV4TZSbzQXzcz0doJdaSl1I2ZUQEkA7dgXf7aG
IDkCLWUrHPVfQfbZltYT69DtNKs959E6N30InMlnlXzZVXNMfODzUR++U/Nrc7+rRjg6HSwqnyuu
7YLFb6vfXIRrkRObK2bQBhraFep0Z8N3BJrJhjXOn0E93Cku9nQKu0+Td8v4R+YcBB9mXYq+239W
c5vw0dWIF0Xt7hZ4HWYMVKEXZ+52zfLYYeMDbr9y0X4TVWKbyh8GUTy5prOftUkkJdw2y0nUUc3k
TWsHx/8yjo5e9FhM7AqD4QRw6EY6d+t4AuYU2WyuVY7y7hWeEz5NVk7NfRe2K8f4LQLmpr+QXGwa
0uhVG5uJz8PzbpPxZZvTyXLjV28I76dQrQviTQwkrFleajn+DhQXTaS+x/FDtDB6PEyqC54Mui5k
d/xtEVhcrKnYFnrzVBQAGXmAcF/Z+jmwPtLSXzmJQc7+bxEk3THcdaiwY5HcN/2XE2wSdjCpw5tS
AXXBS5ZDdMdm59g2agd3UPPVSZytoSvCUc/pfLNHDBZRkZwL6npqHtlmio5dKD7nyd1ZeOI19nzJ
TXgcf2cXHy0tzPMtcsM3Z/Ke7fjAsseyaR0PHqcIxxLLNzPBDlDpEH52cQVn9zBohjJ6DTVZ/1pd
PLM9dLRzjNkR2NCdK/VTjVGqMIart9A/0dZdaqycut8m5YzLm0a3+Jrlp6h+b6wT4H2gORS30P4R
m+Ac02ZfIpxE7s843Tr/ZqOhGXGNZ2afTO9Sn2z3SNnZrN+qkCRhsyJnn0eMqFwKyKWsbZeaweJB
etbGzl0UK95GOMfxq/C0MwEHnKd93RJoh3PB1yZOjUvJnmiuu/UcPpVThkX9wZR4crO9mMNjGHls
imsY2/pfjIOiq/odhLODCthOhM2zxSKFzaNzJ0AHZO5w075ItxIDinCqd4jj65IrU05GMnMKtEOo
IMVAoFHRW5uYHD42IWQA5B/+IteMSgWrrqjejHD68SRafWMFP2lJ+3BSHjw45apmUrbzFoe0+z03
9lPjh9eCL69qilfHAFOEI7VxqZ4QBsMhQRo+BExgeUOoa5zXWFYehim8iZBmQDwT0uOaNcOEriYD
oVDv0xEIiFQs8ZExbNsnsmrimcB+HXPBTkw62rkR0XqljJUQ3j8904UwwkGpcvAkAgFmMvwnv2JK
5l6qCbnE+GurYHiMYiQIpN+6kU9zC8IuZdXuQznwOnnVDXRDF6xYjFE1D2wesjzEI2d8JE7zVgfk
tqUu/7Uj4Uyb/2NRQc+v7AvA/3ffmD44qMxVBDDWsuL3NpxdBpxy1c7GT9uW9SuVwlClsdqtl+5S
eNC23saG2uNJuXe9/JoFpJDEFHBqR09OUrNzpwIo72bjnFbo5z42Xspn3EPgQJVgETyQnuv6knZ1
56NJEVI7tQEN/JR5GSWbobOXQNwMqT8IS71M7dBdm0RwsyskzJTyq8j8BT0+fuUdTnr+Ym+qGGLu
oN9jhMEVvpwAFIS4DVRJEuHdhpEjSSk6aMialR5b2h1u+ofIdv2twlE/lKT5JXw0qXkFszOEQJOT
G7NifGN3bmFO9JA0hbqKPKqBdopC3ksXKeveI7QLgAvfyK8Ie3Nex2HbDjtbzJPaBl4EYQ5AYPzX
2TlGpgZL6dnQggVNyG598lP2PlQel+540l3/mwT/WLBkbjK2CJ+DEd7lFaIbfXytHRxKTVPBMVEZ
a38YQRX9EWXBpaRNkGpBcgcvVRA96Dh7bpTKctzsmkkRrHAFBYvCPx/t+punDjnD8+xcnCrPt5J9
rcq03uP6av29tgjUUA5HTTdJxpKjKpl14l6QjV21LW306D1pUMFOKUvT7EEUkGoqKi2ABgX5jAUh
sMiTiagwno0q9Jy7UszOB3UnObeSVuf5g1YBvnbpuM0vWkj7Y5bByFxEepGCdF6lDBYQOhT3P00o
z4uqJjhm3EafOLCJSrA3H56HcGyfG9nFeIFl+DX1YWGuPbmomKPXdV+mNcXNkc5PlZ1rpRmK3ZCp
eVtUvThiKVTxZgJAFJfokO4yirXZPLBN6r+M2ngUTvQ486A6Sym1kVu8WImYJ+IulSwULoBv6vKS
dFuQA2N60dFTpc+lAhHESXkaqOiqHoHIBM6j729FcoNeQeyaxUXNCox6nQ2Rhm3mYMkigaQ6i0WM
ItqcWduG2nkA39dE3pw4fjIqTCAaVyoHPlbtLEtOlRF81QPbaKs7wer88ylWM13UC7vysdYH7Q6R
HzOaCRNPTfFazsxqGl7qFGbGT6KB6ixsfyuL04eo4kZfDUa3ZTlNMi9CYe07Zns/Aa/Rq/YYz/y6
arjTlh21DEgtlW74jRSI10JFb+b4wvx70KQ83LnABR698CJ6kcnEmsV5UhUcq4LuAdefH0LKYKm9
2MjWxPdQvVmmsYxGlIM3U3psnYxkOaQ+frtEagF1D/F0MiEYok8hrnS2uBELsPZjMT50eLQoXWQm
zCx1K0yO19K5tNagt1kaESdcTP5QQTYzjjJaoInLf2QuXG3qfrr02eZMNjxjnSfhJc77u4WIbVPZ
ZSRgm5AbLY/mWPJCPnR/5rqVn/mbfFY7Jk0u+NzWQhZ5eBpDC85fgEyWhv0lMisSWEYnNujUS0mE
eS3m9r62WauyzR3QLGLyMuNmauguLGd6dWY2AYDP/FtezY9l7O8NJQ2wmKATa0oVXN7ZkdCbwSTu
GZDfb8t/YghXypjuqhFKW+fvLbrajAwNyzCZkf37cRg+Wbldusj+pXqaTTxDwYJH6KqL1O65Cos3
u8eHnnnW2RWs+y3rYIXOKg50S0uuRwvnyEPg8f/ODHeF1/IjT62DkXsPlWNsHFCde7JUVMzFw1kk
qQ3NAvtSzbGVGLuyrs6JZ+29tsF3Qw6qZJeW282OXqlNbdrnBISt4cUPPBD3rhG9EHl4izwouyRk
V0WO20QIVlKQSWCHWX95qId9TneKUMl9IaPLQIeQwa3Dpv49mdvfoZ1/hyR5jeeAX58WRCCLjaak
SDCyAEHKQaRyjOKudVc0Wo8sEuk7rYg7m9ZnXZBBJDgEtcW62lAlZdoeEhc5t62JmFcMOPi8oSxO
TfxZS4j/+giOZFPh5hwgd7XFtCPHiwRWREe3xjzLH+cy9cE3OshmENM2hkSm+2ldxs41xmHRp+oL
5O9JxQL2SXNvqgmulJUdxFydu44zhvmsEiV6MJd7gHxVg/OW0SOP4cNJukGimAFThnrnBQHoIfC9
SUTfLgRmz40f+syErOjABTDokTHNa6s8llbKfXWRAjAn/MnS3CM2f7JlgHmooTckiwO0vUyqf409
INHoIufWLZ9wx3i7KVPOKoDGs85ROsFZie+uMLgXqC1kFLgiubvP/OG3yMg6eC6SrSNB3jTzn5FC
83ElsjTBfbYhCUIDgxOchOYuTKoN888RAGiux2NXdm9DEZOCT59i+GtIHBJpBud1MEnUd21+iILs
Dv021xJ3Ze4GyAZyyVXTFjMA47OCb5PMwtZrur0fwyeLZvWqE/ILWHiMeHEuebrhJg+LEceoWi8/
qNPa63lqcJbkG6PR7/7AXEUdTpw5JDNA+ZfjvgrGY8zyxjQMHHTwgys13I9ZqIgXBSSmffQ5RgkJ
5nfASAXo4dBk9o6zf28F5YcDOJhwBm8MoOqNNyNcJ48JJVL55D+MYnofbXi5flpP+6iPXnAHHk2z
vnqFeGJNearm5kUB0RSMWxvsh7vAcu1VkuhHPeIYzbJi1/FutAL8JUpjSGo27FfHow6gZmY2wek5
qWzo4s61c4I3zNPvkb/UOAztv8C0n0bR3BfuV+Wo12UyuAsbHh0oi5R4ufmtruZTOgOi6jGw0UNA
LXtv8w3zWeynZPvClEDScie2HBvzulPTzRp/DknxoxcOYaqGPTjDiew+bz/6SKGqOu45cqZlqwfa
c+rS+CCFOExBnyzh1Edc31cEvdfBSUixugndpuVzZ4F+idEbZSfoQSyrR+kXj65U3HRielFKH2S2
lIhdUWnRxgLDtK9JGIIwcT1UpdCnuMp3g1MYcVvymiahjKbm662p95rdivrY0HlI3anfmwbR/gxX
LH2GVKGrOpyObRBHK+awaJ0F/Cfnhias0AbxM3c1Fn0VHqoyG57K0Z3gm5NyIJ5NjJZSJ86R8TGz
u0uhFLA5cy2zdCF5vFsq+ZebDOGRxB6a2CYwrewfkYCNVc8fkWntTLKkYY6DUon7aiI3D/F348UG
RsyulARruDCl/ZxRK9NBctdK9pdc+PwoARyULq4JryPa7owMmcFUMvgJs6J7SnPpo2lM/4ZQdHdB
4493XVVdTJvvRljRaUQQhXhG1HCnmPXFbckF4G4jKzfRJtRHQbmrxhkCW0TAP7eAA0o/ZShqfSwX
I6Z8r6iwP0OLno3wpofyxtQQr0ztw6RU82uUjy91ygSSuNVtcAFCEpk7akF1Gyr3YksKVUticYJY
B/pxKDvegGSFPDf9nLJsg7mqgt5kQtlDFGnzqX7oW4hLRLSgoIuEMGA0ABDKcapWbf5a4Mhl9cqa
xQOzG5R/Azr7buhQsYP22RVwiiao5Zb/lTJYs9CiYVkCbhgnax3hxfLZgtozngCTdo1WN0v4SWN+
9F/g+51dBw9hUWmea7c7u3O48b3ZfDRMrLpGZb6mzIsDVqdcdDsm6XuCPKeCNpjKd4p9LABSCbwJ
LfAW7NvP3Bdvc5M/N9TWU9L1UqL+9HL6NKlJKjVfsmq5jPTnOSJCl+DLAYZ17S0GHSeAOe/NNoQq
IYv7oqth+pdFTlQXVBoZvvpdhhQV1F5+tgpu9ZPK9CntrIvl+Z/8usoHHptgFdeYhuIylwe/6Tmr
NERCQbaZWL0JTohPMjuWMXStvAqf08HBdoH+PbKSGeMHSuBsdVCQKeWI0MBOGCzJWoKdgoz55ffT
oZTxDp7Ia0ULMNMPxqdpXzSUeRcVqoB1ynAiWgkTVWcdiyE4L3zuZkT+9JtqbxfhOZdkUIfpsfS4
rTtQncHml0Tn1LAmR3cSTYRDxbjPy+HOTPTe+I+j82qOFsmC6C8iAijsq9o7dcubF0KfDN5TVMGv
n8M8buzOrKSmi1t5M08ayZXX4Mb3UO3shyK4RaRwOhbBDuP+lENdyiAf8ItpjN1RckbkZ+zvho+p
Na9NETyk+bP0CYPiEamZoUZWezrCacS5GoUpSmu45hp9l85/eInWNVOyVvLqGnDZiGGn1CQjHITd
Zyqj0wJOE4n3YIX0GtLzzRvRiUh7oALEjT7VKMpl212LJN1YfbKbSVkVNembJRxRYq+T41uyIPcN
cGAYAHt9tCSA5YGWGXZGKMxYJT9dyX2e4VbLbe5TulbORnGXTzMoBB4O9qieE2wU7lZF2MdhIWhL
i1bSW2mvCG9o8Y3xi7F/2HOdIKbEBIgJdelPt+looGMg71dcxRygjO1N1BuvMnE50cuB8dewrgmh
jYTVF/5CZFxnpwd6Jnqemxm/ZLNgnMhkeQGijPzB7XSoI/NUlmDYIHnjLx7kJpFbzYlN53sNjrwG
T//UEiPCsR+W54GgWNpyYuEywOtdekdjeByac+GziurrLUAbLmPr1kpwA54ipq0UK2TBPzWjrLSL
x+ZAWLSJaPxlJj2IctdD848uFVaLZJ/5RGFZWkTZJ7VNiLAdrPFhXULo4P8gLR9iLgPuZbTJ3VzS
6N9c/+Ka46EjWoR7pT9aSq279HUGsFmDg6JsCZ5tQyvPORkvibmJ5g+XrvJUn8Wws41T1IMHLvN9
H1BRP5PJJU3B+RVeeoJ25rqm1G3Zy8ihIhUxQW7ZZRxReOvlBjRe2+4YTNviYpBpJ3ZhM5wh81nH
qMO9TyWu8YbptucVmhzpmHecW6w/Y33i48nYXNf7aFlYwPCzKCLqngLWZ1nTf6f9hbYGJ49PUfBs
Dxv4mSwK4/kM87J2DrFaTfU+7tdOQn1EihYpeUjwg2PCJ5feY7G/VR2vlvFSlQBibw2CfbGgZy4V
6YeofjP5oljPxK8bH1QIKggbZDs8dEsPZ7jTEj4V8/lb24P7R0txABmmzWvMnro/NtmuN851ByoU
VfKOAhxC4BcE/BRamvNXSlQkF+GWIDa1n9Qo/7Mx0+szUEUahEueZSKG0XNdr0dAWfaB7KMVwCHG
nrBKo0/dsRgjxrQHkFKUmMurjWF/t9wReZs0F3dZqOoHlO8gNYCfIRHHt4j/ND8SDhVAzJyXyjgQ
K+VpT79Rz5vsFnjfg2OQFCWHHn3kAqBJcxL+s5pOkX6veP0X2aZ0jq2B8J6uHH1OEiJmNMv33tUC
F4gvNw0wq6L3GJ/DSI0Zmb8eKZPDxiblv6y6bJxbTPie3vVzvV62n4vvXYwgnXOqk+Z/pj75+BR6
94ecQ5q+2dTYRmR7FgXFugtdhFMiki4mi9n+YfIziCmWkbt1+Xb6EIZzftmeb3Tpq/ckcl+ihWvk
PTfxfmmvy4mGkG2vGD/MultVS8zfufhEeIJLZz2YXCyVzwtviQFMXIZ08tFDG/Koj5+yLt6Oln7j
ovdVsG9otj5Ht+r/hB/QdvOlPXnG0h9wTbG8CxkfQLwgOYvgvgUhvG1dzg5FCEMUKDtltI40Zvxg
sjKwkiQsS0ZxdaxJPZQ1Xry/SOMq9lrIP2waMvs9E4/efOtMi30Ej0Ft/GtifUmlcU7cZ+L+CHHT
puIjWiA5Vqs/DBiKhbh4I26LsxO8ulgUzORnjEE5uBS8CsY14LvyIaLTJD30Q/qQIapkA1aZkThK
53wngboxDG0zl0UgitlGD3+L5libpyz9jcgW1RUmEy8uvTVvKfxl5EWG2s7WAQEs4VjwK3idJf6b
Y5c45RK2+bpjP+JyXZEQ1AtzBi8XYVoYhxkeHwoG3dBHw4MElxfvudHiG3CGT9uFhznOVIUP0yox
zE85+AdsYA+yWv4LimhDp6I9x2l3/lDcJ1FCGODiOO2354RbH9dL4bKWlm2RkCCPJq5sPvvK4aG0
xS0h3py3GPuxjAf5CJEpxWPOypa0NKdPCpDPplgOQY8Yato/Qxry7vIWa23Y5qztnJAe0Dh58ifB
Toht51R/h2rg5U0jkur7xyiIP3RHwaE1c1/IOwa+mK5wrtMuy8tUrwb6Y0bNcsutW4J6M/p2b1Z7
ttXrwP9JuDd1oNC7ufyMJOutqvdRhfKAkjEJ4duG6Z2V/EzNoAATqGemZgOVjhxscRtxXtB2sI2S
ZT2fHuee3VSbPOLGXikzufhlv7GaEbKKiLlC6S+74BVewp5y5LApKnxdZf6WNc7exI9WsR5y4xqZ
GsQ11ThHU09ATDL5klMYglg+Xkn0fIHDvE19d7SL6XceKGghKA4SCUBbqFDJCnCoFv1smhGXpXT4
lgvzNXRL7g1Nf6E0GtHORAsS/Ws46NU0pe5jru1bSNIINq1DrWuSvLWQd6rOfmxddUpkcZ+P/Ch5
P7Y7l/S7UAI7i4/Pa2ZLs5EOv5mhNwZb7bwGU0ax6G2ymKppA8O7i+VtCcN6ySmgcm9nVwJoC3me
Y9eOA33B1Yr46qWMluRD370PgieZrWJOv3P2iKMON6bnOeuo8K8QTT7siDfYwHI1JQi9Q5F/dJyS
S1Spf/yh+vVChk4nxlDeZfJg2/7OVc6Vvr4SxEd1gmB+ydvqAuvga558amGcd8phy01f4q0BAp1W
9sb3GQ2tyPc5nawAgy4IXYbzRxp9zmbib2JtIXcQeu6KHdQv6zQlfLuQ4AEupBd7CulqVLx8Jlb1
Zov7xC/xwhbzbSIqtgoJEs7mZKwGFkiJHQPmyAl0uPRq3Zm+fPdnZ+9RRT7O8UMMXWNtY3WjcuI0
db1HOISWCbJ7Kg/fEjddHCvesZRlu4X7cXKj8JYamvwKX2uSPIKmnnk3ESamHPtqESbNQ0nCc1bb
QHgtuyVKh2TsPns+/k7+WFZW3nrjBYwYiRS8M0FAQpUQFK0OiglZbjCxLtdfeVBtQLyy21qFv5MN
+vRMKN9pxDm1nQsxs2PZ11AT0uHo57/VQOC/DbtzaOO4rkyA7RVlkkFk80qKQFOQCIiyZB8Fxpcq
6ciQ+V6k7WMzSB/qaYFv0mZ/GU4eRVOO91o0k7mOIhHvPOIbNaspr+aMxSKbWhG5gWAjbOd9ypqt
RNGO8YXcgdLYlJSuEZO/G4ETpm5FSWL6IXBYpI7uD0EC7R0RvogYZzKjiP9Ke8r2FL5OO+Tm+DY4
8bCHEWH+hJ1Z7dg5Bu8VXRGvWWR4r80sYGnDTqz+TTrtmc5muZ9m45OsfQK/vK0OCQQIOgykTGHH
B4rbVaJjqmqbyiZlbSYjltcJ3lpG9bRaWSWo2aRyT60cg1uog5sR0qgV5Z7cZdy8XWe5YWLCYeog
ahH6QhytIaQrSwgqEWIZTICFOzALjHfURRl1CFhe18YjSO3gHp6pddFeCnS+gy0klRv9i+wxbo6E
lXhGCIsTyObsuUvJUl8C1i0fbdiaf32QxqvI87n4Nf6woU8hB0ZH9tfu+3htkVzA2kUA4CFVvfgn
c2O6UgbzT4icbwOdlopav+VFfo/H7VQGH5Z9tkup70rt3LeOka0VF8mypWyzqg9FV2IUgCcEwrII
153qTnYRn+fM2Rp++5qXwASaOm7eGpmrs5fReNY1hXWokr7kemSuJwe75WjnTInQpKyd4dHxObis
GDxdQHRSlJOFUVaxNaJq3LNHiLZmyswepOm2bHCy2osySMcFP6HwfuaUkgImuyi7iQ7Lfu0L7wGe
TbYjREJTxAz9DqZ5Vnc4aIM2gq4TuueuFd6fK0LKDLNgHDdzFKkbDQrwPgV8oTYY/yR/ayDdXnSU
mOFIHzuwEmbXQ61vCJWXEAVr7E1pB5VyZcxtTOOfaxcgRdLIPoswA3PO1+yLLcTrIGWNITchk8JL
y3mRTbPUqgGBefaiTD3jz4huiPghHozGeCKCZoMKyu1/DBrsgyow5rU7+x9d0AOAbBXfCLzMUJ9W
fdtEq2QqrZOfgyB1FRNOGOLCs2KFKyGtp5E5NZ/FYzWKkmAF/uK7rINFH7tLSUWCahyaP5FYBhpf
UMVF2VyYAeIAdEDBYYg52woR+4P7dGHfuTVkJK+NT52gFisS+xCwPhuKJdHYjHs7qFzueritmRDz
cH6TfXDCgM/7mJtB5x9tTVmyU1anQS4GWPVMkS9XbhIeCUu/JZT9HiruiRJdGhLsZrRo5CZocJ+M
wUTGC+00sYrz7LBhjD04xdIwCXGp3v4Kve6g6AnISZ0p+W72zIokDXw3tbZeExPGxUprDvMVVjYA
varCOK2tz2DpaxSFLMgWz+u5jllweieqG0Ddok3H3lvpS5KRofusXM0qapjwxEUWP0k7kefU5Nyi
NFBLJhG3Bi4bVRVXZ+k+jP1bYYK7NGYSO4pgZm0NR7uiiuv/iavVyx+mDh9n1fzOLjUVg0dmWKoB
08skzqT7gR8Z1Lbqgv70hoWmPy+3XhFpWvKQ3unbZQfRvhiBfWY3tLUMcXBLc5M3dPHQ3NTr+dWX
uJbzFCoBnQKYWR133yU5ED7Dzv7MamLVSWrtSIVjcBq7+bf3xg9R1Q+hy0RWkjcgWxeNzUdm9t89
3hLRfQfRu1TVeYxERnMfh3xvt+eGIKLR5Twqn9qmA4FpjVUyd90Xq7jFMcyT+cv2jf1Yz1+O7zMz
p/h8xUh/SxqUvxKBzy4exwTZgIuy6TpUbDF5VXVK4qobtk4VLQgkz95ETY9WjKOXEJoF1pS4gGOy
dmDDvyvmy5BimWuC6ol1bkz4HFcb3p8EH2U7jVvfw+3l1TxL3IM16dfCe43ZxjD1gyg7Teh/1K2y
C6H7yqKcGzKHCT3Dm+A/wmAxXHgrCBScMNj1m73bpW91pq7zaNDIZGB5I7JPJzPXt7pfCXrYxpD2
VgxJ6DjmQpgN6cCCaue45n1F2+lEAzCbw7njNcD+QkISj1hRReN72qmzaNtzFSd7Vjhn0HFIEuEO
Dsohbd1vUQXrQdUHIk2cUyURUzQeAAyaGd9YvmomxB4nXRfCXJdlv9N8n0mR0KNxdrDIlFjgtdkc
2xo+LqDJ9QDcq5oDtGS6ztPi2mv8QFP72vl6nVZLL21ESXh01+EmiOB8mKB0VrlPgJ1lW77pYveX
IJM6EqXmVlt7Xn0Z6gA0HII09oRV5/Q4dyJsst0KS9elNoPXNISRXeHAqQbjLqn0XiSu2KYul2vo
yByHFnFYWo+AfhgROYfLYP1NaNdNDfVERmv0AdzZJ0vVcI5wX0wMx8nQviiLkz949TAlJnG3KrkP
C8/fs2o44I3ZDU1wyMN2N/OrFXhlw9Y9Mz8dZRjsilzcd04AbqZ/M/rsx44ZS70qeaxjYH4jxmlE
hk0vyBHm9rGn668LSv5oZGZImM9l/+jpkKv22+AB7BWogk3D9aUwF9WoTB7Stj91PdkSUtjmGD0K
9h15Qe/B1HkkDPj7lOO2HSy0OecGpQz895h9suDd9ZZpYuRkd5z1HKce+951PC+tf1l6KoT4pt/l
m7zAIYBlGQBvameM/k4rLlWkYup0AuhsVp4e/Ag8YC6vumj5ehvImVTYT8oh69tI3JrHYZB7bMnT
MQALPUQ/fUJpTVC1H3kw/FnYDolukQPElWbY7QnbZjxbX0VT31ReQ1xtblKhiLaKmK2F3R+7PDTg
z0Z5HbCybhdbpHIN48jEtY3n8GAa7bgxFhNvMPMaFUGIlyHMTqAvMcM5OG178o0KB7pRlxer8r6Z
2ShmSECUdB4ctXkLDhfLMkgMBQZ7FXSZjcE3+myGGN9+tJy80j4bJvyMqZznIxb6Bl4WsKTRGjZK
Y7AMWmxkHQUyRSp+S/knIwQqKplIF9X4Ghxf3exC/Fb9jwdY2K2T+WY0HchLeo0SXzmHKi32vae2
okqqtRNLtfHFTwbeDvz3A3gcQkc5Epex7jFXmkpjnvEuQz69Zm7xTrMRdSKIM0OKqvXp6mdqEiii
tUlkJkRxNLz6mB5DDAZT6VAp6aOSsxIj7JdAl+/zkxIGNRXtkQ3o3iRg0TbvY5juePS3Eht7FS5o
jfQETSg5T775EXd4QtOlOC959viX0ZzK1Sy7KFBoXEjCjavw6+oMjVm9VlN2DXR+hrVpPjHSgz2f
sb3LZOQRpQt88stlox5upbyvhugYeuDT+vnk9P5DYelk3Qn8WkHM8syFpRhaMZYN7MrFFH3GDsNy
wPLA6i4Bfxq79+5LUd3mBNnb8EgG5M5NTvZzb/8I4IqGMu+1E8f4BYk+YipeIgUxJvCBg89hk4i/
hP9LFJLyCzkEUqhe12a0kXTcmKo+WlpfiW9vR14ZqYGpWaAK1+1AlzcTwF0ThNBnKyoJGgXvaey1
v24E9JhS0U89GcRkIjQ8HCuvqV8dlbOsfBE5q0VPJhe5UTD/J4p7I5i+vQnHM64eJiveC91ucemt
Zt7eXncDInP22yBbhywe8p4kmKCsOOXjStm+3zc1kpOs7R8Nd2yj5/BrdnxGQdmChEl3IfyUrtDH
BkoEHpaHplDoeywJOJ4plxMVh31LN0hHnoh97IM/tuFy+h8kUKFeSqKJqVXdmyqcsCEKVG3YgPT1
jAEkKtM5UAx+9jPueaGtuPqo/Fw0f+Mkf4yU5HDGdb5p65tuwnJFPODLMb1vV7NvLMzpuyKFneJO
mZqBartgwlfVnXMbR3E3nH1KVK+zS3o9DXMkfwLuL0XCIOWTzu38ZR9XEKmCzDQhy8vW+ajSxD9X
oWld0wzbW5p7h0g0r2pxGExm27HsiCnuHf0nXN24d1xrH+Z8bRMIQbxThhgnNCS4mQ4QZf5o294V
1eijd6bzxo9w0iWAz0RBgnjmbEDID46eFZPRgmty93/hDK40qgHuvcBG0mtWEZVZoeGvuUNQIkAP
F34w0DLLHz8A048F7BGZiKDjGHvbTFmUdY5jj2na+ban5qeYQ5x8OVUqqsYUbrINIJ/yCq0ZsKHL
/CNrAHuINf46tWI+7tTmf8ITpDVdxBrtD741N+IODqz5Wk/fFMpYw3Qh/QMCmowbTjafnK3iYh26
n/jWqN4GvAb0DE81ug4UnPBuhk0QlZYGX1N9Agj7VxfTFjPUXWhesDYys8LqJDtO3Yx5CGcM75on
9k5iD+KhwrqEUmawHauLCjc3vYjGX0SVUpFtfQelAxlS6OLenBGhk/1SeJeyDs3oLzR7PlbvXmYP
zoC3AbOXhLwmjYs54jL4shJ7nZS/5IfvDGvaDui2ZVnscuHuVf2SgbGLATP4zUONCNfoRww0254R
XKMVGa71StkyGNMifm5bbOF5IM/4z9jVFcfQgKpDtRXlAZGRP2nFxGcd43jbgok2ACnPW9Pszwsx
YsKghp8U9eCNfm7AqhVqcYOXJvCWpRl9ZXcVwRTLvkaIq4NJT0y5ILuH/OgJf+v09oVkGRgpD++/
8eT7RxmXG4hvy4t2HCjO4Da6dK1SpUSWdzPUFwCiA2taL+R7E/7xdt4kSbgzygjQRn11e9ii2nhh
IfxSjMSVsNZqBD+TMrskrvYBbgSZvet2kQhpfY9WYfxSM5+NmGAb+liz6WbPfbmKFFvVxhvEmgDB
oxnRWmdKdGPXHxm0LGP+dFlKQa0zAEXcVR6lsjZ+chscxyglzoIhOPdAhnaiI1lm9CwRHNXjb0Hg
h3wmR/JsqJczqje3cXZu/kqa0CESzlVGWhoTe0J6xI2yDavM7praVXWUuGEzWaHcKliAmSVYpIz7
kBCoTPbTyEvDW7Ch7P+K7t5kqQAHGByIc5Y1dmbNBBplwVa586NdYmficSHpyuaFtV+vp4cmZ2JF
RX/qsVhBeRfYslMWhuoNRwJdwPa5iiJ4JXsc5ccx+QLrexciuFJNYbz5QMqMjP05nTtuHlynmViA
YT7NvWuQwypY1rJg7AQVEPIgDXJC1qwuOcrDyLiluUbaRrLR/IaNkKtYY4ePygEj9sSxwK2MNCB9
SFPuAAw0bjL/ztKXuna33cKir4dn6kF2i1epg4PleePGj/lzurxGVDveN/G2g8tZzd12XsrosFVD
TKZsIc+731ourfBixoBM5DPj6azoYcxxj6PQvITqE4jsRo3w1sz+biKaAvD3pAf/uesooHhuXb0e
8dln8Ui/ckALsbPju3s/2vgY+e5R7LVUAeza4lF33k/vPzWKGhboYW6Ja8aha12+kdXdtwEZN4WX
H6b7ahb5XzERJW66+7qcX20NZMdkunagwpJxiLHSdSvh/NbTqwWnsdUtAdQQHDXbk9xW25nkqdn4
v07oOXcDy5OO13jZWsfBRIrsw3OD6s84tvbD5kd2zpracxwR+NUqThKqCO904+SUQdgPtWOAZSOq
UraXSgGLVjPEBQOkUMNbazdPA9oHvTMjF9vWH/cRS4Vn3lf5EfKFvzfCTh+yIQ+BU8WboHeCneUN
+FfplfhQjrm2LQnYhh7qidAmkYytiZoiSQTIOcQrELJebpTYMY/odVWrh1pMbGFY+/kSA+FosDGw
64xHgcRa7kXPLqtyRW/rLoJByQukX80jtQVVYxwpyOBOxUmf+iwRW/dpTP9qCtlxulCB7EUAZxO6
Qu4QtfyLnrFqlgLqv3T4vtESZq5dfPC7qecE4ssN2GpqrDujRnbXrYT805rk0Koxt2F0CLKUXozn
N8DHue779q9IRmRrXKbhPxnQ/mWGNcakaIT3RbgDj4YdtOgjFbLiUs3nI4bExbgNWWCu6tLKXuhf
0bdcSP3e0iLIHb2JR649kEDsEYfvKDLru+ylszNMID1TFmW4fM1iCzocboPGxxQt9vjMN5KGlE5e
PDbLnSgIY6xnPZ5eq+8CojZJtZsmTO7xVJFv1UFh/NZmTvE2xwTr/dKWB6MOxk3ClQKrBfw8r/PV
BlBWhzXFmc+9nKetmboKhDSqML0NWBAiOwnrte9jKELUzsE6ZPzbMkFBWpwPuLlG1wIP1Nj2fJmV
0j997r7NrU29QH2sgGCsyhjz1FQklFXrxwCI7FYVsX21SrjutWeHq2JMyYcPrDi7nu2csS+59eIT
Cs9pIbFytfi9xiIoGC5t0EohKdBnsG3u1cwpXArFlFyhuWFOYVAB+XII0/IawQFM/H7Xh+YNHsp5
YoFzV/ftoVle9HkWkv8sOmibrN1s+Ss4oGFI8OE5TXNkysJikKUb36r4YccPmvLw39AAspeQ9O4A
PiyU4vIbbeCzmRVwIJ+ceLWuhpzeodh4K+OMEBg04t+2qbBCFJCiCngZeEH0xOmrnJslsAYNeGdI
OuldYKhoZ2H2Y43yoSRKhAew5oteAp8YKRZ2k+CFb2YAkDoWGm07H2y2WomdnEoCHzuIyJDaNWX3
USnPEw7XeOIdLZbLPMJfQ4d7m7DbDS7xUL3XhX9KYmYK3rSjSTNpFXlUbI2XLJXo8o2xIfUy7J0g
3mAmR00gFi3zqb238GbrwME9FbXG1rdlgpdK8SoohUPgk/1v5aQsJiZeALLgkwwh8qbB+5j7iqQZ
kqaVIjT5EbDicnItrsBRzUs7TuhqmsMaKmpY9cfCTsCpeWA87TXerAAzJkXB2ubdQgAn1Gs9RfrS
F5yhgeEVN1mmuNT8nGKhomqo6cnY2o5uqS4hMFFrcoaDNtzmhZfy9Dx3PJRR6Osvi2D0TFJmdmgx
LtB73ZrsqFHk1EzLvn6yRUSGLWVXqMcMoipTNFPE1TdRJhsv4R1XigD43fTQNbQIGRRLccRMzPhZ
6Pzz/9+KqYLWgYC1vsLgzbpHyV0X0jSRG2N56Om5Wndj9YTnwFmnkoCwiO1fpAFxGzoOqMCcMa/g
YrAbXoVWRRFM1ptyXRO42LglLENLMQQVULEgfUO9zQY3W+Hpey98TLedjoq10bJr72IftFpNAwtQ
FVoiLBpMiiDggLaKR9/TlPuSN1lXJhxzZ8KN7Q8pLLL6K24GBgQu2E95y7MaWEw7DmbeDZ8RkyVg
E7MqxQ1ye/FPNHb+OOvowYoEGlOne9C2zZLUSzxup/m0niaOY8TUcdcls30I5oDWIovmwo4lLJGi
vnke4to8NlCLaZMqsY3VOcw2VvLrYYn6JoHjbR0nira23f5TocsYyUqcWvn2mQVKuRssH5KAmnrW
tKJxyzfg6KxxTOfPdev02IEAQRU0g4MOqmGraAtbI17LrSNrVkmujp9xWhsvs4WthBc+taMDQBF+
Rry0rf0bNHOKAD8YO1/xpwpczBS1aYGxs/sPjP3tGooSecFgAjHA6vQugWVGbG4IjuhilCZChEra
zru22FDWOW0223xy3fs5KMd7CQL+nM6Y6yuoKSvlJH+eB9UtmoG564RINpe7ogNVTrLeK4kF5v7I
QxUO7T6xB+hy8F3WQVWlD+FSMBC1sFaHMPHYr0fmcapgi6mqdCHnASg+MHyCWYsMOmd9mLAWNW9b
n/cc9nbgQMQAPWxrhGVCft7bTIpn42tUbVNAWIa1r8nv1w8RZmg2wLFZHYTXkESbXEVZnFSHwud3
neie4pTtxhf0GTD7SYKtR1X9nsg+3YwBt06jh/Vo+cQ+ZzvVXx0FhFhBBqJQFQbDO2X6WE0dTN1+
adP4kA3Gu6wxOYB78uH4jZ9eRaF1W8GOY3nEjF5zKdNWzs5sUua20D0oEXjba25yEOkF452FwXgz
ae8vLiaAh6MFHjjgxElryu8GiNOcYGIk5YKckw1jfGI1R1NYQnYmHtJ0VQs9FQBGsfW4kzk+iWBs
yd2SCC5SThhLJuZZTGywXJeumJpg2KPrmcYfiK38SzTUzoFXE1CttJmfXb+3lompMlFQ3HBVceLt
uLLs0onLHcuXj74ETV8mCIVlyA3Xp5BJQ4TMYpg+gH2EY5YI0CbxgTkn3ihFsE9t8c3OysMGFfwb
VKb3dTWIA54Qm9ZJSolQgMcnUCvhU2wOH/kAOIwgAlKGYwb3fU5hyGaEpHfvivZdhDnFEZ2bPOq2
SZ5M4YprvhTGTE3+I1HwHROnBtQ2/kY2YuysGNYEfva7zLXGA5NR85rEEKXtsKnuBSi/AHu7oCTa
aZFWSdxeSgAsZx+A3IuLieWUuY3tbbigG+AVqV4NuY8MffYVGMHD0LiPLaeWDt1/zVJnQhBrxRqO
catC1LBG6zy1qmXDNZ+tsbgK8EIGtgxXkH8m1/jEihzRv+4gVdL7OMI8Sau4uKY+zQ6ZQBaiOolF
nlgc5sPQcKmu9zLnxkwtIjkCt7gUXqNOtmDYykvMl62NDz3X/jkbjQdLGvkBNwnyOKRNbVrfsRwP
bjJtdDwjdVabnjyuo+x1O9KobAVQJFpDo9jFRE3gF1B6mYUQ7vikAV+sjBGwURTRrzVmTP9dk3F1
qaiD7slWGsN16MJrQgst+W16kRC6ibvPD1OZPiSheIhpKtt1EEoQD0vM717T7OTgYeU3zJe08pt1
kQOiEWb70CW6I3SSD5+cXhdvSPn9yTlS88ZtpjMwoaVUKsPZgqyw9TrOV+w0ACxgU392NtjBJt/h
VR9WsVIsO8Go7LqSbVfvLPNKdbRTRD+dEgSMnMi6BKLRRNxcrraOQQtGDWXCw1rIygLRXmJFJH1+
mxpFvaDFSkv2+ZMXAivnsd6pEFN8MlJIlnQiwWaEHJIF/RWe694v6OomfJFs+8F4KQqPQpKIYSji
zr5O4JmrLH32sZEb0/DrK2otc0cfYt98iqfAfWqc7tEijHQthP1b2X0FONvlte76COOTR5FGwIPc
OTb9Au1n22B9QfInJdVlrC3C4A0e4a3zuIxnTvRcyODCuxEtLc3xjkPZcPJhPmcCQJYjbpHjfyRg
5cJE7gS+Vb/MIGZzqein4qN1Bh78Se0NPf3VldhJcmNqzDmn6Jvgcz9jHUIPinlXGpxfhxiuAkto
B2y/XpG4ZapR0WlJbqVGtQkbtbRIYRQYVgn+zQyokRGBIEz6/quxu+ZKnckWaefUh0CHNR0k12Sc
2xPqk8c/IU4lCH+0jqSzyS0kxCytvnqOnapcK9f296yy2vVMbqvGB+6oYl9Kl96y5qwtOGt6WvIj
Lpi8mhaicDfxEgjS6M3hk/DH7KRM7B0k8ghu4UYiHgUO2gKFEnbhhVXjvRTiDWCy2MZOKd8Sp29o
bicz3hfhPSflIbSCb035Y86hHI8xkhFfmSHgNuUIjuw+md8oLPDvRaE27oh3J603bFN3IdufvsNe
hqKO33Bt0h+MoXLdN39hRnVAEj+nlN80zvia1TQ9cq9ZWelD2y7JxoaP3OcLbq+aotsNAq8aKc0T
J/zJTHJ6SdsXu45whhvbhGrfIozUbo7rW89aZJ2yQr4j2yM2HYk/KBD+QzZ/0C8V3U197u/CVgL6
leFbNMvnPq9PEVur5Sh4napp07n0PAekmRLLWnvh8JyYhn5xbMY8m2AZ5EhbTLwfMRUPC8bBoh/O
TaArZwYdwsPEe9lriRdUE3qexZ/KHbe46ztMByWmXMU9Z4r5IqcDcDDbnREkFCbk2exK6IaBqj7i
hJQ9bV1sqn17EYkzDztRaQ/+B1NoQnmIS6iS73+LcGPj0FqLqLDhtPaF2rkBtIw6jyeuSSWkhFVV
Gd7Zx853HpzGAd0Y6X/FWBVPrRAkMgzKw769IfefqVEkrCgDNwdNMGI7kmxHufkNQxadahty5taP
qVWbc3S6EGpesw1J772hYxOwTUyTvummYw6JvbzltUVe4FMNfbPvu7b5tv8j7byW5EaSdP0qY3O9
sAMt1s6ei0SKytKCrCJ5A6OE1hpPfz7U2CwzkTDAyOlms7unetLTIzw8PFz8f17V1zkviPQuzgr1
Qazr6ocVqdrX0kjJEcIGFfzylZqKxCA0wJYXdE7dNl4JdJouOtEuDbLuRdey3tyklugweVEWD2XK
eznWaEjqWsN69IYuPBglUX6ojoj/RUxFOskFxhgYrPX8TPnSJ8YbTFTpiE5lPIqhnL81abvFne00
Latu8m4s/zo06GwMUJsfa1En5arBM6lCGigMzzx/hPseTkZIBRQA5ry6pr1KoTDyWMRg82hml95q
bQzGv0/vC22Gxb7ssLhEFT57beAd41KKDmVhjBxclegpMP4x/lvranFTQLRJrq+kbFnkbXafRjTY
ZZFfbWmBle7pw0re2iCkwQKgh6uka2l8EOgqiQBTVsg/cRlI+tZwHHUv0kfExFM+egRD31dlazHK
Jinfqp4ogEJ8Q4d+WkfgpNdSDo2MKPbtTwW4GeqbFgAhZIuGTLwW8ixX4OhWHQYDe2Ignqf0PJPy
UeTkmEUNziijcwcFnfBrpiWfVFomXqwgUbMND7mWiBDCD2aKxQS+FqxLIVPCPL4L8+G2q3uVnGVY
6BWHs6oZLsOsQ3oSUtMAJ51KGXNtfQWkp1AqLae9SQHXzCS9PJhxIQOhrijp4b8q6M1gBKdPt/RD
sCMZCi2IDlrX1Tb//Mf/+X//93v33+7P9JGChZsm/wAB7DEFD7D8n3+q//wHU3/j/3r88T//NGVJ
N0zTUA1L0nUDVleJn3//+kwow38s/ReBu6magCGDqTvcVJa2H1TtuCzCuBRhqRI8TQqn1VRV8VxE
Mog8akkVAbphbEzlRSh/du3HjFe3fL8saUYZS5UNqNhUTRNlc6LMAOJZyyEBdYJ+NFPp76GRfv5z
EbwC5LF1UTNFUztXpmlpUspDRHjiY1c8a8LV8ufrF4tlikyWKroqaoxFysr550ex00eih8OpaVkZ
c+oOXdc1pEXMq/25JE2VZFoJDJNc1UQTQ2/M1PRTHvg0UojZ14gO0Lo5eIZ2WBZ0uf+skyzTlwsH
iaFbk12pDcvhpu2JN4DmBNt7I0rXXnXTgbPS9z+WZY1f+tycLVEzVNmUNVPSRWOilEAFQuSQgEPf
v2jKFbguB1hNV/ZIGTdhKkUXTZ3tkSzLUK3zTaLakra5T66KGW+73OkHuO22wgYMr42/IxbYOluA
UPmLSpcNzugWQlqbedoNeCS2sG03zs7Yatva/nPlwcrSJFXWDQbmJsp3gFAA2sLXanLYopjHJPd1
tyxCkedUZ3FlWTItiQHOc9VpQRZbwSR3n+9G1Ztts6W8Y4PQsBk2v1WHkw7FaebfMwL5rni4TWyA
KWzAiuxsu/ytpHHBzzbEkERl5KvSGUzVNHU0wRMvRnYrckwquQzYHMkfSExQAC8Lv+lLuZfunSsh
vtE3NZvw0du8/Fhbd/ni0E7Em+fiG+Z7KTQintqxQxbuyTTs5PjlIbUBA1VsMmn+EVKvq++NDTLA
Jtvc95tf7SawgxULuDhqnGT8kqZIKgQ5OPXzL1ISIhlUonSwntMDHCoH1fRoLW/djzpA6n5grJjD
qNj5uuOiNKxNkcHzZHLhXJ6UxhaJ/8GA2bC8Tx0A18Tquaxo1ukL817OA+LkeMXJSzNKcsBFoGNE
zeSUT06fHlmwPXsSSFGifj1mKIUsBMtJ+xZQSmyb6NgzL6Erxb0hgkuewOC75YX8GBehTSXiIcmH
q0IYbvtgWLkbpHF5L5bDVDTLEFkQ7d1vnJhhUVJZkYtxOZpvrdMeCbGvwW4l/wD2lx8DL93uQyl5
UGgPKNFsZfcvnJ/BbliUf0yLy1Y2J7thyJXYwyBMi+j4rK8AOajlJxihV9zf7KafiJlYu1lFjLEk
iNGcA30ZTHV9aI1vnfoiMdmax+F/qNVku0VgSJuuQZyqAygQ05klwC4iMJq57EQuggdWj6NjYA/c
U2zfuS2H7QBYV8QcZE0DYglEjAcC+5+KsBTQqwwKPTzxaUE/F+EavKmESqEQ6aWfNKUNHyLSlq/L
Qi6tALILwi3udV3ViYTOhWSxkguVBrWO4IsHifC3SOo3ei9WjuGlz0OMRecLEaluSMb48xNbB51U
ZojPIhkhvSbto5jTl8mgUKatbP+cHElSeJdLBkHX9FIDToGokskC6NsqWA8KKmeRw5veo9NMflhe
ukvPQqAqq2y+JPL36QHyfdOJGYenFKOpd272olcPVDdvFdHf1Z5xWBZ2sU8E3xgBOlmsnqVPjpGg
UP1KAt3Y5I0l3+Z6SO8CDV22V4kr1+OFWtzWsmKMMaWiWKo5OUGC79QqeSByOQUNOwodXfktfVm7
Rv2sMtL9x2rJsgp5sWSxStr0GNV5HIeuiLA0YKDJ9HYDp7alvfmPxfCS0DBwzqulTy8Bk2kulS5Y
IB+Se794HeDe6puVk3RheuDHksdmj1SCV1FVzk28SeKBljMqYkV/3/ifM+vGiN6G7tOyJhfulFgV
WEVFJI6UaZ6aPI+aSulNKQLJlgmw4jbt4p6GAsZhaeTWGL8F21Q2oIuPWyazlyXP2AWXjKoSyYlY
vT56xJMjzKsssjpDAqhJVttDrvdAZg2y8qM18uIYgIG50ZRaXBHKMeJjz25JEzWJ0A3Ad0TscbKs
eTyUDfSa+ma73d5st3fbmzv+aT/+2u83++Nxs+Fvd/v9nn/aHDeHanM8HDbPB3779x9UfJJvx8Pm
wI+Pm2f+fP9vd+PP+c0ef9n8sR1/s+3N1n56uto+ba9urpC1HX/jL5tfV/yU/2L85+2Pm9en15sf
NzAW8m83N/z6cTP+P/iaNyuH8tK4KLgYPCAN5gtNU5usgloDGN5VjPEGTNcpoGG41NXE4mkw/tiK
FUDDOSc89Q1TEyf3Qag0TgCSH/PCwIAY7sC8XX+jA3YdQVSxbFCXLo3rZjwzumqoSJ3oJLtmFMYW
E+y5oz4W4GoaAs2PqrByU4/+6tyAFBWHKYuopEumMtr1id06FTOQPXlQunMCCBq/NV7ICAvdMqCo
09Xam99VeUXkjGaazl7pGg30XEXjbp6I9KRQyZTAg2CsIa8VR7plF5TWbpniblYc6OWpVDTdsjQR
wFFdI547F+WXuqtqJHYBgAl1eqbCN0Zpu53j58AX1E3GtI9BZnl5597X7HxNVVkcwwactjJeTOdS
G81LxC6KqdFu0s2Xfz3mlIdqC4DDjnGrQ7NnRHcb2z/bfU5qZee8DNfRob0BMmXzmm3Fza8fpk3b
0ra/FlZOyuiGpl9N4X3HY3s8J/LEgAdf4FVTQi7udVRZIKzt+edl9S9d0viU/y1isr3V0LQtrHN0
+MWpRd2MsWmwJ1rbien1Eaml2IDz0tEzUClfljxnWJzK8Zox4BeZns44N/WudmoSYw3dvqHd02oa
JivPtDmTOhUyUS+TzJomtIa9ZFL4KasJDg0oaDk744hemHp7E26TD8uajR96vm0UuywII0n+EE29
P5pPjkwcOY6nNgiVvBjEfeqtAr1vflS8jigQfy7LhN9IJ3Om8QydBNZmqhSeO/BG8OldkITrUr4d
lKuc9sBlOXMLeSpHPj8lVlJXXS0hB8arreY/B+5nK+Z4gCVZrr0mL82eh6QkM4HLW2vMn57LKnUG
/SKJlGkZZE9D6XzyO2fF1cyI0EWiNUsiWTAernMRMK8ljh/xkjaZDdokzL0yqJOtnK3LVzFj+6dS
JtYHEGOtgBtoMCMH2l79s7FedIUEErQWkhbbAtNNfv21LLca3dzL+yXNa6hxxZLahlF5omFQuz2l
AsqYefhSyY+yKo5leAa3H0PnCFODbh3AiFZy+GGue+eQt6/LX2DmqkL33/InukMv5jv+aDDIdyPm
Pe+DkBGTEnjsZyE1qJp/XBY4q7CiywpBMbYzDSukRldSvUDhrABDNW7zz9Tp9ssyxkWbnGxd4rVt
gvNKqmma9UlllzlMl2k/pzRemaO6omT0OXPdlTt3XJuJGPhJdQUfIvM8UieHLcyAfhIDBkzi1vig
Gu69F0HolkTfQ1ftVoz0UiUeEwyvUJ7ghjGmZRChlXPavdinGj6gPDe/Kww2wuL1eXnlLlVCDI9l
GslwUpI0UalvvCGjt42jUDW3XhdvVVUHKLvfkZVYeZ+/78L58o1OA5RwUSMVZKmjpZz4X0sVGIxv
6Fo3oyitXg0QjpK33BtSAIlKPVOe6KytsgdwsGBxUYZCuteyxPgFPmn0hVb4tDlGZZ5mjJ1ESW+r
rV4fTalynss0gNGWWqp0oMUTvKVczkHfopdyBPcaaDPbC1nE/GejuvK3Ro3kbhdWmfjkg0X6IJSx
XuyWV/V92SaqkoeQCJsMg2fF1FUyPUeboclED1TqJGDljzFtZ00uHHMHYMNB/R5Ry1bEkhEUjxnQ
yparbOWKvdxZnZqTSpLCFMlTaJMbyCqGAPJiQNHTOP2M6DvSO9tA1J8BQFh5QV0ecfRU9bHMwROK
7T3fWDfMGCWuRVDrmJS+jX1IC7Ouq1fs5/JEjElt3gu8e8dk6yTIbhhhTN2GjtS8NXa1CR00E06C
kn5Y3rtLMe8lKNmio04i/hnX9cRKa3gqu9DPTWZAaET2gC4Y5yzgnlsWc7lmY2LHpCIkGzgTaRJU
B5YDAC+DOxTfaZ5Xkm9Qq70ui7i0AFUyRiuk8kQayRy/wokmrFVY5qVFmMq8qlQB0OvvGS0y43zl
UpvTxVToWQUiQB6f7ueCKB+HuRIwc2Hlx4iRsOLDsiKXQY4qkZUii43X4Q0yecWZAS3ZRhKMbaSK
3RgC1KjFRuq+WVm2F9W1w7smbbJsg55pgxUhjfr1tgLoqPoB1/I2z0BJWHufTlcObQhFKXmOtQPV
EMfb+mSLGtPxlLSgVy8edCYPTTsBlH958aYviX+JAP3JoNStXNSH4VALLD2AgbiPpENpVgdVg+ua
iWYHtK5OEj7KzJasyJxX67fMyRmK6DXNxBi1Wub+ALAW5JVra7pH/1LKxB+Mxs0Veb5uCfSifieA
cBvkT0G9BenR2QvgwoFvsbx6U2/wLogjhHVTWTWnCQShU0CZ0lm9pNzJ/bWXvg7Cj2UR02M6FTGx
N3rYS03yEcETPtJve0Yxk4ii4cqDek2TyZL1ldoHoARntkg9KvuiKE814MvLqozmenrtvatCvoXW
FIbJSdyeb0sU01kk09Viw3tESyQ9wV/BQr6VN86Kx7m4YEdJEi85KquySDw2OTgh89dR6kk0ud71
1+5zf+8f+u/C0T3GSKtX7reLoH0iTZk4ayO1MhHUPwCVb71DcJvd0rp5Z94ClHAYDtqBDroV+547
QCyfaolAsRmaNVFPUgFVINjl0Dovqc9mvSxv1PLn80g936hQhk5Zqvl8UXhsOnBCr5c/f35//lcB
XZxYgikMEFk1owJPjNrdM4+s/wDDcu+8eV+E/VpCZs62caQmroor+6IAS3jLSJqSA8pNBgBwZqYP
9XQEiXDB6lvWbEWUMVm5LvLG9qqMeabsu9Q8JsGbEK6Y25zHPtFmmjuQI8k3eg9tBgMcDQB+uxsm
uOvwS9oBmfkXlsaDmwITFQVSFRNLIw8DvmLOAL1KPyEUYyBvGIO51tQ15+Po6xHH+jg59qk59HVM
u+t4z9UQ7HWcGy/cR6q6Gcp29+f7Q8RLjYTqhcUJOrdsYnlFT5yI/XEB1QMOQ4gUaH+9lT2au4AI
QkmP8ZS2lGljlw+KNg1zacaw3seqgS+6eFPV71ovUIP+i/sBhajTkpTjgTs5SgwiSQI0UZldAWoy
KF9b0PMF/y6svRXTvsiLjG7uVJJ8vnYWoUI0SNg26KGfPAmMSLHUaB7sbw163gEL3IJ+dR1KA6yZ
9b2h0q/+55tnjtnsMfTmpTm5owAZJ1JSWdUW5EIfjFrayX94YnP7N2JM0ueqLkvStCmldhyhB+48
A9LiBfqdOjgMDDz/hYzxjpKo4VvatLIua3rPLDEWD067LbZAuYzwTtWvZSlz54qGY+q19NdIVALO
d6zyrF72VKSEmvazjqxb2RzRvfxrhqpXrtxZiz8RNTGOIR2GtK4JUyqXN20OiDYzMte1mdwHhvRg
SmupwDXVJkG/hxNkwAJ5Rp3fAXl3P7aqRsx71YTmy6s4dxueruL485Mo3APOCK7YcRX7Y9V8lNfK
trOfz+OFgIWy6kVpOOvaRi2Thmg1k2xYGwQwNJc1mD+6v0VMryW3CiK5jVgtv98xDLEr4R7/KD5q
zg68+dssWTGGuVsQD/tvjaZXFKN5VH8iNIq1T7VyXTKkDATDsk5rMiYGFzpaozb5qNJwbL3rqHwW
68dlESsbY0xsLOb172o+ajCaBjIgeVB5ZaHmJJAt5+mFYyV7MbmODEXtIfpAggJeo7FzutdlDeZO
JVMA+DKqRZZijafoxHQhLoaAA8Q4muFBR6Ec2DFHm0vVVg5eYmXNzORZdU7EjV/nRFw9VErKkCBh
3YHhxLfmRv1gANbLHOSN+Ri3tvHc7D4CMi48luAxXgk3tgtkxw6OmQ/Les8Yx1geM7HAsb9WGX9+
8kVy0wR4v8GFJ07xVpIbpKgzfA8GGG2XBc1oTH2VRAp0nUSY04te8KI+ycfIJYmZqa4BZy/TlVhi
VpcTERNDd9rKYAgOEUryWdCejOGYpyvx+IwzPdNiYuiyYPmwt/Fe9kHSHeSPULJAFbcBM3jF3mfs
8UzQuJwn+zKYOegvw0g9oxQfpFLYmymsTYLSPKUNjOOytLI9a2s3sYMYtMsqGTMNEV0izg9XfIQ0
4j+zgMkRMxgk18wclbJBvnrHJrbklVzt/KoZtEpL3EOyMTlWWTJIQTb6Idnc6v5bkXypJKYT6k9V
8P1vlPktaVLDK2S/cUUVp1pYX7PqaxLulj9/fj9+f/7E30l5o+tax+czvv2VKOsKfNc3Jl/3y2Jm
nkiY2f+KMSevMHo68qgGkcUuGUgQzL0q3kH9B7feIZGvc/WwLG3u/X8mbhJm+YXexbWOlXVgyhx9
QC020lVy4x9rRowYKnwQPnSaTbpwWe6s75FpKpboa7/MAoiDn1U5lQFbKZjrzepjoPor+7Us4iIR
ADB4YPj1qJnySy+gUmj+IqanIvdvJS4yAcA25GIFpyL9xh/T+sFvb8xm5RqfPT4nIiYONNILSMeA
KrK75k1ywIkK6HcHJc96MYLX5S2ZtW8airh4aGu3pgXqVAfhRy5argOdNvYORAIIfDrlbVnK/K78
ljJxOSDPqU6p4A8S82gZT1W+4tLmwkU25beAicNhVFMr6N8j/9P1V3DF52A/6GQaihaKjp1sfBC8
t8pkeuz4nyk2cT8+rxWD6Ut8qfMVxEdrLWac9Qsnek3dTwS8ljDq5VQfCzixhUdTh9NmX0fl1uzU
lctu3IZJuvN0FaeNUaDQALgPzJLdMmQvCy+p9CKQejLXhhrW5EzcjwnjDzmV0ejA8HXhIuq+gJMB
5Hz9N7fp7+WzJgfJyl3LIiVDKrowmLLdlDAMAQi/ImX2uCq88S2REQ3SGucxAlNBvuaOb5Ugu+vg
fe6++9Ktaj0N9dOytc0e1hNBk2MkqgIjdz2uJ0o/+OKugV6lWLm5Z0/qiYjJQRKC3M2yMXYzhzvQ
Yt2/yNrz6b/XanJginYcrLBYK5muHjEEo0K88pufy+s0a18nQianpmrA88nHXIXUattEicGa37b9
rh5W3NqKnOmtLfWZ0Jvjfnjec+bsgR6D+uIaxsdldVb2ZBqyt4EOjv2YqehBb9FDOnxWNl0ez8HF
wf+9YObknFByz6P35A7YCtZVC83Ewxf5ETTeR+keMq438cgQCvw72/L2IyR6I63HjbBf1nLlFJmT
kB7MuSQdxkguECscw6bUgl2R3sK1u+4X3qvRSwqPS34S1oOp78Xp+BY3W1gxB2krQjgGDcSxBDYw
dGGoguQvz6Ga66Ovy3quLvbEXQC0BW7ue+JpL92O1B6bYS/v2l+xHbRbyNQO6a1zU+ySV3H/5H4r
r1+X5a84EXM06hPVKzqio6FEdSOp70sNUBYoI54GBWiI/0zQxJWAi5+Dh4WgZNinzq+wumrVL/+Z
iIk36VQAvKtRlzS4avJraE5B4F8WsXb4Jr5EcmhIaDPOeKEf0vJBB7N3WcBFGxFZ6lOXOL11e8XI
UmtAieC2tAHge/Y3FLIfKfcUw9a966EetKFM3zvPwZv+Bq/olXxf29b2o3KIt/FaJXLFPKa5ZBC0
u1AX0HdIHzLpo+NcD/XnZY3nl5SJ+LHaQCA9MQxY3qSY1CsW6MKDYBy8YMWfrQmYmAWkMC4Y0wio
m/aLEyotOGDJil3MuitqcyKD6vTIT9uR8kIrZMAKeLGB/+CoTz0cAkp39IKjaG2X12s+uqXSxNwh
Qz/6tHcu1pMyZmqF7ORz+VqO1Ne2f5s/CtomflTvodlclje7fCfiJrdBL1omLauoJsAZ3l9nwH8u
C3hv5r9wvycSJr6eHvTEbFMUEq7Mp34n3vnXYDBEb9kX+mCOwQGs8kfNXsvAz5r2idRR7xPP12nw
Ufmg89p1cD2Ux4GRZeuwotn4UL/QjM4xen3ZqYthulSNOq8S6Bio8g9SuJPNt9K4Kd1D3Xxwk4e+
/ARS47LI2d06kTjx50UNIrIioFWUx8qtpxiQeURZvLJla1ImZxaOtrwOBvQKG+M+1oU7Rp5WRMxu
z4kik1MbwnjhmiUifPmuVR+H/NGtVh7Wc2V8WpN+b8/Em4OqqKWJhYwIgnfdu4dcORRg8t6Z/k3d
vsTOTUNa3t/Kxd/kREGatEQG98j0TtYv0lUw1TUSzbnzaPW3CiCt3kpOdNYjnYiYrB9ENOQlXFoU
RACO4/ibWUmbznp2+j2oTss2N9rUhZWfiJosY+H5jhY6aNMxmup/bvovaXx047+xbAAHmH5XSVlP
GyS70qGdbNwsn+5XWfsWCn9zT5wImKxYbQZ+6xkIqMxvofkR0tzlZRqXYbpMpHEUcCy47Cicnjsc
5jcFGDpxpOEQw1/bFv02H+Rw53VteQ1yln8TC16xa4z+c9XJ2YovmjlP4MBTR2XjmYoWJ9IFt28K
4PGBU5fBcKxa7qli5LHOnG5tamNGFCNNClOwNHdT6x5/fuJZM9krwjiFRN7RPxnGkxC8FelK2Dwn
QpEZrwV3g/aod4CKExGVHvWm4SpEk+qwrYviSNfs1iEhu7xlM36OzhGAbcaJYcbRJotWaoYs+KYW
2ZUwEuC2cIh2AOqtGMaMMmdSxm9xoswgxl2U6EjpnBwMsvQuENonQRf/Qhm2hS5m2ixM5uLPxejN
UAZyB405sLx70ejeokJbicDnrvJxFoIeZrqzgUWY5HKsftBiH5BrSKpvdeMaHEhflJ4i62XofmbD
F8f9ksk7TflM2sWO1Je6/Bx5u1xf8X1zC8pMNLBkWB9GODFAA/J5TfUA/G3cJjgkpVsU4G+L/a+w
1Nbm5edMBBQI2GkJxbQLjAHfHWS3AmwXIEPQMMyvWr9ycGe8KzPDIo20Jj1x4rRrhMyFoeYC7Gqi
a5fptdb/MsVxgvXnsqlfwHzw8DiTM4kc4lzQrMFCTh9e1+odZFOWcHCyr250J5d7ZfjuO0dN+DTC
Jbc1NOdbxz/k2rGpmj+/+RmloT2G1iMwb6yJnTaNnEMz65GnARLXMN1kS8+lugvA7FpWeW5lZQYw
TUUccRveA+2Tcwecex4JYhzbYf6jlYEqT7/KoNarwYdlOTOOn/nr33Lk84MXwbxXyipyIILbgIKr
lLD7mpuAWT0/vc+U+7DaLUucP4cnIidrqDtukJajt2/jMGogWW2sO8ePu6+dJbgPHixCILH6lizu
taaFSBRsP1cCgD3TSZE3vsE3s2DBs41GcbVHsUgLDUbtsEh3kuSteo3x20xuRkzPEIGbwKMzznG+
QKGbqHJvYHoRFSdx+JDlL0b4qBcPenZNvZi3dl3vpO6D1xykv3HxNBcxPI0zl7iZz2VLTiwUilTC
KQTqyQa6aNqlWKMVj/ResZ+qyMyMAZIZUDXKFD9h6IOG4X7w5pW9oNqwH29TW910u+/S1qWlpX5y
d8o1hIAMpsuYxnVwBOZ2F1+BvHrsbqAeP9SbevcCcMVLYq8lxucM9OTLTdtrssQ1XLLjI9qmt8mV
l9o68iVFYZ9BvW7cReofzrqMruZU3uSWaF3OvjAuRuAVEmDcICK/CkXpPtdyFPv28lm4cNC0psia
RJsK88YGb+bJBpfiYMghwN8+KOx2JCaFLdbFis+aq6GeqTQ541lMN2s8LqEOYu8OooSdCRZZ7W/S
fb9P7p2duP31h3pNFnFyxI3S1CGmGiWWcMQepPp5+fPlmcfrmUqTsETVUj0rWwQYL5/83XAkFfpF
tr2HW8l+HK4eR1e2UW/9PTwB+2XRq6s5ucCZUIEsWUZ0/cv4MHxqHr4BkHtgWP76MT6AvbmWdbuw
kfe1HJuEaUlXmRQ8txG5VB04c7lyRnRpLXmUspXFHN8OF8efp6bIzCN4ie+X78lVE1ReLIQFEUlZ
gXuqHVXhh6h+z8QvovZRhxJxZf1mtw6ovHfcLhPIhnN92q4EsWu0DRFA60Dx3wwXcHgzP1QQezQ5
3HyG21z1cbBPGv+4InxcrAtdQSki/AJ5SZtGX2EEVm+hIJwkgbtXAv1FUiiEtQ7tykNmVTsvNHKY
WPTuU5E3L7FU6zupF4SVcz+e69OvIZEdI1qi75u2X7Z0sgZhlih+53su6KbJL1lot7GYf2I+3rUl
L3cgMixW4utpODEK5IUFA4pFCzix2vmiD3XSN4IUunYmvzLfaQOnvOWmtSV9rT/x4nofsQANYsJx
f1WAhibngxHPIk6FyLNvPkE4tnE3z5vD9zd7Zz+tPO0vTiKSxgc3VqvT246sc6U85oYcDZ4JWz4U
WzBiDodbij8b8FuWreZ9dc6361zQxNu0ityFve/A6raJ33EeC7AeA1vfKfybgpLjXzF/3nz6tL2z
dncP+82xGxU/PH5XN7fg625hV95pu++bR1CRNwBtbt4Ouxf76unHj5u1GbBL6zr/upMd0BjHbqSQ
dWnB3t/2PpclMKOGXQA0vDFS4IMTmtpXwrp5ocyB0GULHqQyepkTLzK4kpo0Emskw7UzVNVuANNW
Nf2nalCvM8M/LO/JqMNkSzSiFYmxOhMcFnkiLqshSvNrz7cBYbi2xJApl57+FkVaycPNyOFhw9y5
pRkGJjY5OH4gqG5XAOQb0XWiKQWohrf+apA5s3hnUiY3NLDRfR/lOsxF4G/o8KWE0c8uf6jyL8oA
Wqjc2amfXUntrdXd60q2qUrDFgAK6YCGMovuAGzris1Pwy7OFlDADBVzvlSK4JOzpYt9mVhV59t5
oz14gvIAjfJ3QKtgKYSJwZI+DXCLkMr5Yz81mu5vKxoX6sSKIkcwKljpsaJBhzGVJra8OiSRD5C+
r27/0ITImjDUStqJuXiechNZWh3lXLggXMO5omvXbqgAivZ1WcZF+ZZr+0zIxE4TQBPKLgHIvujf
SgI9CKjT4qkcbj0eqe2PqH4GKXNZ5sXWTUSOPz9ZQxqlAthf0KsUSlvtxANQ14p5X/i/uppTCYB0
s2IsF7eLBagL5SWeKOQ0mEc+l1jXVhQ1HoRCUppx8M2kfZHLIts2KeyVPoAsr8saXhzKUR4A1aBp
jOPJ0xCia9W6CvQUFl8aKnehp5kHJQz1LQMsa/nCOdUYRUeYyRgvD7Fz1ZjtNsu2lKCTy+GKELyn
rB/2gwIfh5CC0rOs10Weg5cA5sj0LiBwJOCnccFQ9KDjqTpEkaUkAcrnRxkIvqnqQCrap75u63oR
FiCz1a64L3I9+tI5wA0cIqXpyrswscrqIQbIbdhpguvmuyarvdwOSz/wdrUUBNUuUHOmdpe/9nj9
nfliS2Q2iGoBY+gYwXvZ+MTglAEQTsUrA9tQnMcSEuRNaCSflmXMbDlOHugB7nx2ffoUFpWqzlO4
Y22jTyDN28HAtCm9lbffzGYjhGQLuIhUxKazzYYSdonry4EtZ9/05LZpPrrdY/bn0Gisl8pwKblu
EBW4Wc5tKogq3JxjUYwNLPnQFyDDOk0OBWrCDq4UDqTRwUw3Zxzf55oEjuDCgINey1Pg+tHJa8VX
ETIomstUs/ipxoX1s5KFWNgE+qB+HcoBLlMHKoJY0ocH8ABK474lWZ/apSomzl4rkhCC4jIUrA23
Qf8hDSRYXTPZJYBd3u25jeBqB/GFvAvABhPXHDlyA6loEVBPidIjt8JTEen+kxvQA5L4VXv4C3HA
bnHPA7QGBuf5hhRhCJ+8liPO0K+yIIE2LbX1DMDP78uC5k4KIDYkTEmZgiA3vo1OTkrj88iraMLD
UQo70xgOouPulkXMLd2piIkuQupXXmcgwnMhNO9ggrHsoIDpCArwZUlzR5IKB7ieEvNglCHOlYFI
Qc4GFQJwMD41HbyVwP8VSqb4ZdA9XNiysPHDJmaMCEJLPorTOS0RlVagFF3UweDbhdZhcAzhZvDc
b6pOI7ACudLOgkR35ezMKMjEGBYOTj0h5nTUqnIKp3cNL7ItRrty4032RLuEIn5Zszkp4wiRwt6T
o59C2nVFUwDiHkZ2KPk3nq9fF5pwyPp8xcZnxPwLIwRoHLBCpmkEZYDeqFHNwHaM0d0Ud70R7QNN
W1mzGfM7EzOJZEHPExMjgJSnal8y0xuZ2+xGfzGSlT7qmZN0JmcSn0pOaEBxhpwiIHMQFIfIj3fL
GzMnguEx3pfWOIE0dUJZJw66K0EajaPaqV5zDZnLyoUztymWBWQtU2oQnk2nT5SGJ1kATRVmdRyG
fYV/1f4UcICYYsSPpN40QkAB/Xd+TDUqCWmX1qFNs+yL18NRXgPOtLxUM3qMuLXQIHDBgHk0dTqK
6paFDrlJZ1Q3aWNu8t44xJV3XBYzY1zaCFAniSKLxpE5VyXJrKaEjD2k4xtapVjZuGYHdfzXQF95
9c1sPYLGOWjuH7L/E30qEnwiQFIhSeBkm5aQGBt/nEcc90UjxMMjchoBOjlXxhocuh+4UqFrC3a9
9WyZHzULRs9hU9HQ6UDrefCyV8nZFOIhj2G5ksSVXZvTEt4SyktE0QB3T5ZTD5tc89ts5Mc9aEO1
kdq16Hnm+YOSJyLGr3By4dVdTrxYIiL7zjC2mjAFt/Fvk9f2W/d5jY9izjqwQQxDps5Lau1cljVA
jh2lyDJr2oKjWzkKtl2yHf50kmLcOEqqPBnplyComrx2osowWtXMQ5J3xUc31I5xsPagmjtPI2T7
aCAy0BCTq9XvexfTRkRWw4HdQAdKPc4tXpaP09z+49q4VMn78oqaKNJJnVD7VcfwSazamWZuQmf/
xxJABySAk+g+VC8Cqz6RhiFMADKPS4ccpwOdo7ySMZhZKr4/xYARnkzHAZ3vetm3FIZzlLBC/9Xz
xH2pw/JRdivJxjkxI24yGw84Kwg752LEEkZMEpGhndTGtoyv9eAbebbt8nKtCZlasCpSXA4Q0qsN
xH6lLUkfxM74Gyk8LnXCazDGp9sOPJTUm5kfUfINjwLUyOoQ7J1qLUM3E7ERPY0wrLwKgdOZbIxS
yI5aVURPEMmqmyITbTAwrn0LZF0NEnj6Ve3l1ZsxZ2ax8dYaVI0GyAznW2TGZcytEUd2HYn3Iuzu
erzW5zW3QWM6TIVbZcwGjj8/cWexUeRaJSTwr0EmFA/MUgT1B0Mr/uLYnIoZPd2JmLxyrVjTEdPU
bgCqMmi2eylKi49/sWCsF1GBxT00BQ9MFCiPJQkxJNiPUqPf+UrxN3tyImKiSa95jZs5iIDEuzk6
mt8xMOGlK4qMnzJ5HIAJ+luRibsErdn3KwspUMDCsXc3qHsv/FCW7oo2cyY9xoPknPAA4I6f74us
dJZudFlku1p2XUN8ZEAeHKTxVWEOnyWTDqzlDZo3t/+VN61996biRa6TRrbaBPA1qz6z9lr1I3HU
n8uCZpIEuIKxDVjXeXVPIwFo1ctW9/KI6bPyxiq/huoPR4av7jHKBvrLVlz2XFRwJm48ySf2rcem
WJs54obUBSUos11d3PhkuuPsc9/fxtCaplBdr4Q770+cCzM50XJc7hOxqpS5InxqEd0DIvzwV4X1
ogUflfjWhY86LXt78JN9+cfcHpRtT9d2cgR0B6hrN0aqEEoQlpfeB0LPu7hLlRX9Zv3fiXqTUyDD
+WxoybiqtWLn5f8n7bqa48aZ7S9iFXN4ZZooWRrJCn5h2ZbEAOZM/vp7oN275mBYg5I/WWt7d6t0
BkCjG2h0nxP5ovBXd9UFBLWjxQyiHqciEehH8E7blDZOW84sa+9iaHjX7ZFupIuVwtsDRNtwfIQ2
wjmOPJRB0SlNSl9dXloUQkHjVz7hCe5R14ptH770xSkr/iIugrwKxVa03uqCAbuXQbDdlW3qJM3w
e5ymnRSVqCJQFc4VeXVXL3AYg9As5MorC4MDlb0/g58tgSK33nyZGpTaHSRl8EyGAws4Vc/nMKus
xEzGDs5qREEXJNPfJT32r6/T2lAQ2VEeDBWGS4bpuBarqY2G1JnAailF+qE352Mqjs9/AQNuOTzD
0YQ7K4RolL0QSV2PFEmi548ohwAbKCpipSctI38DhdsDCJmRjgHF2PmsxalG1CCaMGvl4JsB6plQ
9ZTgXn59RGsGjisE5Y7B6qAx5xxGUNJMVIQ5dVB1fcjyNvVCiVSOWGjNHRFv5/F+7IoaLCHc8gu6
7OdbCzVHIKyxZOQfcYVmkCtrxlopnWanldTbEzoJj3EPoYNQC36MMghKaPvEFuS1jS/0EGU3eiND
tt2aNqFAMltvUmn31bnALIALG4zbioErDzPloll0SRoMVOs5N5GhmOVv6iRXLi7oIKxuU8suIMdM
lX9zcEwEyZfv+niho68ucDaUzIeJCnnStZkQ44VuHrWtqUaHSuWxWLDbBFTi4BGnPdeKhrMwm+KD
6AFR57lunaF4UgbVsdpT2/FKU9kYzoIwbiVvUFPSNABRNKgQGLU9WxBdivZFlO7r+BhovAwGG29Y
QMaSRDFQk2GkgHH8XQZ1vm5yH8RYa2UxmIDTTDVpzc9BVS8hFUiH7LZeOIH5TNRD276HOECEEJ2U
3qABpyOHcd00L7twmJVjbLMLdQgD0zGmluUQ+dC1sZ3rp8C03FZ/McmjqkDJ0/zeZG9Je7oOzvqI
z7FTlRm8q6qgxGYcuBCFOfjdOkivq09yCCn40FGzLTLtQ7xpLa+beAckumBL18ACMscyBTX3SqH2
rSNU9yLUma18BLHVoR9LW+s4neIrWwIFBiC9hCtCAwP71DZBjFjsRYhyNAVxQ9U4gD1rrw48KvaV
IZ3BsJvCIHMzRrhJl5GKcgV1WwTf1elE5FtT4YyI/ihm9gCF5AAkgTXcehk/opNIzUmDB+ghhUw8
6qs0I8VDv+WSgpf8vqh8wkrR2jG8SuDZAAX4jGmUMW7QvZY3Tq1tZXRVCiguqB1Bh3T4jrbCFveq
4Dbhz0JOISm+E79MzMTgM5YSTYMi4I7a4DIngDOpLnyrlXlMtqsmshgkM6GKls352GGQiTb7JFPQ
mRh5cZNxjn2r64YQgMo4CY88LG2pkbRGNs5YNwtEFXNl2SkpHkgkH2Op5ES6FY+JZfsPipV3K8VO
avIOUPFUeLhH+shAO9edxkoUAATOZDAQqirBOGUTrGkRnklhheH4TTYiP6mOg5gdgmGyZfmQZCMH
cH36/gAyHhpCWHNnEYwpz4xNlY7OoHsZyBaFWfCuD2119nACxLu5jpwSe6BFnaZckKJqnEASvFi8
jUSRg7BqcQsExqz73JrqZgDC1Oo1zSQokqcapbo1xBKCW9eHc3EL/tzECzTGvq2+HHorBpoUCSE6
O8hdJpa3VmHeWkKx64PIE4J4S9ABodVcEQTeUBnHWM/jkBILdhKZu0mo9/2Q+fLAeaRbtQ08aoJK
m6bM2Nws2gosOaUgU+9Z9RaTu1W1b6NU+JyplNd87wKIWbignwxz6DCVivlbj7qNPrXQttPjJzMC
rZvZVnZQNC8hmgul3PJHrfMKqeFsbt5gmeXMwcdhphE+Q5geZst0AwGRWrE2PZk5lrO+dn+mlV27
2lLiQMK0FjMKeSt3Dv0G9cvX53QdBOsGlkdINLIy2sog54Eet42jaRlEhFO/qz0553UC81AY7xGY
EhmipMFQtJeANE8lIRDEnTgdLuue489YmFMc0dAIpndAwYubCx03LwoHzi1i9aCBS/a/08W69syE
lrOe19TUUVj92oB7Rpgk35BAP6xpHFNbA0MRCS3qQcssyi+wHRZpGBIoYdEJiIxZMT+3U/ytUkZE
/9InenJnxTUHbm2RlnDMIs2aXJE8g4ufrSaH8F3TbRo4N1vJJN6jwdomWkIxK1WhZGCKaBVfVOab
EcYw95Kja5GLHi3vuoGvGcUC6rPFZDGJU1eO8igDSqm121GRcLwwOXvoIuNIXfwSg3mSKGUhbTO4
HifsImKDEstTstzvo8gLdN2LgtjNkKcDgaybzaOj1Ty13/XpRD22iiJpFJox+KY4dEKlwSrryPAr
GSKGk+ibSn8a8jnleKX1+YT4BKoMcJJiK6XxxqhLYQD/B8DBbqy8cqNu5ili8lBoJFisWlAGSYhm
DRw3Sk1x0OOd+ENd8AiB1k5RqPnBg5SBTYYOzHMUaYozmSiYN70qQTQodhsjNtwoGzbzGOAN29yU
g8FxUqu7DJ1nOvRiFMieMJtan4VYM6gHiUsVzyUoZtfeK/mrycdPi1ygMHtZlYSuGye4QrR9elVe
72IcLQK4juuba/VwgwTXf6NhNrKSh8huUZebpMe6flGTDjwj72n/NgX7vvqeokMr+TIjLd1t6O0B
Kt5mcJw/X7WqQbG+VSFkKcawNQPLH6zW1cqYc6pZNcEFDGOCnabjeR6aDThs5Pu6t76h+pITTdZt
AS07iLzoEGRrdmTSW9OkYvY66aVEViNIH5HA5WzYVeeApqD/B6H/f7GVyhw1/g3BOHTLC6QbyO3Y
fb5ph68+Gvxjcn9wGMNGPa9opNTkphANcr26y9puDyfC8eerQXExHMayi6ioZIjbNU6reyKpPALt
4bl4KsOPVv9qNQA7JMa6ZdSgQsila5x+iqERK7XWHZm14IDnCpXHcbTqi6hUIDr4URnOpkcNNY3L
EgzSTgSFYzHHIgWbNPsomoe0/BDVv4n1f9DYCtURrDZ9VgGtkHZZ9G6R5wDlJxznQKeHTZVYCxBm
o4aaVQUiyuqd1kXbYejF28DtdGdEX5S2+SncQPX82+xlbvggHHWOmaxurQU2s3ujMKvDsgB21Msb
DeougZxs65RXr/pZvnVtjEwImSHRkOUdcMhP1dP3sqeannYqIcSTn6oS+sV2tBEPPG27i+67T8tc
DI86r8WmDge8apglhX0qvDRyhW3gqTfDk/qebXLwzTpT59QfSWNrf+Oy4Hfhe8GZDJ64c+BJAfW4
EgC4M24DqljfeLPauNctZ9VwFiDM4pGMtGpHDUfId+CBiCP0fMixO6beKJsO2KhbgTuj9GdeLOQC
k1nIpK8mTaADq8heG3MfnEhF/1B10CK18o2QvBhDvxG7AGUaO13kZaBXg80CnVlPFWfDtMAWdGaz
Bd1xMWxKkv+6Pqs8DLplFjYzlkHZpTlGKFmvpXQvmaP9vwEwkUZLkVdBzhCHAf1DV3/Lw/v1n7+6
p2kZC/p08NbOltGi4NRoFCIi6UX29XQUmlP6V+ZtQmCNdp/gFxPEpiQYQ1nG6ayd38YK7DFyWvrj
kEscC1+NYgscJorFDXpA8AiIU6DiiyXZRiD9GAJQREPLL9G1vznKLNCYOJZpZjzpJtCgsKbZkln4
4aT9jXX9wWAjCrTkQdScIC73ue5ZbffUTzOPJGLVghcYjPMhefVvGmGKB2e0KsmutIx3XuIsjU4d
xWKbTGmrwflgstoMvXtTfduR5nepkW2qQ68aFDCc2+OqswOvDtoh6csoewgUunlKR0hWo3DbspPg
NWiOavjYKgiSRmF3yZ0m8wqcVs8aC0hmo4qjmQx5A0g5KG1dRXnMVpnd2uxtUftmZBzrWz2AorQe
7Q3QBEdnx/mEmlOhxlIEtMLSv4+RtNFz6SAO455Uxfa6h1gd2AKKGVgCVVnRyAGlSsF+UsCop4c2
shleNGR46n/IYrK7jri6egtExmHMtSR2HZ1KVS/tVAOJ3p2hfMQZumfbg2U9l8PjdcBVJ7gAZDxH
XbZ6XPQAFMedEZR3NEIlQse5pfLWjPEYYamE4RACpS9HtOGEbj2ELohvGm7k44zn84a52G5zRSRB
ptcsbQrQUDCMz6UYO2Fj+dfnjWMabGOMALGlTiuBE+R3te4F4Q6XbzvA47mW/Sq7hLOr156U0fKB
0hIR755Q0WR8lRLWXSeGOGFP+QQJC8UhY+jGpXQaJRwpjHgXzEjpWuFG79t9OcZubZkc21xfxD8f
gfFkKSgR67LGoUKyvkXhvkhuxGDeFVbL2XWfVHcXZ6fFWJmzU5OWqpabGKtWJieIrZ7QqL8bc/H3
2IQeGuG8Rk59zRQe9NHyJ607VEb2m1SNX5XCx5iqrlGr6EuImrc4KhxwAZ2ur/3lJqWrIBq0zUeC
GDTz+QRZCcRBteBiUZE3uZZ4wn+y6+hNEx9RgSiSr6cozgFpIFsYdROrBHXRABwGV7aeat1Hw9f1
MV3aMyDQu4qGJRyIUER3DlHp6JNTW7R+R+2+C15Iqdq69WqoLyArr0PDvo52GXmBhgIFWnuPymvW
h+e9OGXmHLbOjKLbKQHRc87jL+ZZKzNnYERJs1yjF2CtBaP8R42ESDO9tZPB8QSX1oD80cJamXgk
9FCBxJ0NV5hwJyf3TZWj7iGwxfLeKk5xSezxy63An9e1BSQd+8IeqlmbQRmKnRgYqSuh5rAN4FoV
3sMmb2SMTURBF1cawhEkEfc6cQ1yY1n3dXfM5satmx+qUHjXzWIl8412DNR0ofkHJYgXXY0DNHsF
Yaa3puK2LQSfJPuhh15Z82FlXh1m3hR5RdfYdczrRVtxsICGqjdKmdGigzJ9Zk7zOBpnegWuoLMV
DC9K0SKPG7ikzRwN926k4J2WPOtt76bRt7RuOWa0tiWW+Ewg7vFUUYoUv9GjeF8r0Y/GBKvl9Qm+
jI4YJEg/kVukIkUsYSvSoHWJ/4rDKCRq1W1YPeb9F+tUkXZER5+KggUVOQPRZOexKXGSnnCsFY3m
mMrxWwCNb1LrKseFrA0FDXCKgd57vB6wpUB6P0RRSodiSnsCc4ih9PZ1VmgMZgnCbLRRt0IZmsR0
bztT8woBWc4o1lZ9CcDMVpOFYLAF2YeTmvt4ug15SiG8WWKsaq6bLhsFOktkHwfEEc292D1dNyo6
Cefh+nySqBtZeKMg0aJI7oEx5A+p9F3JD1F1VLrHv0FB4QOyRIi6bBdFiVaQas6wFKngd8M2DE5x
tMmqh+so6/P1HwrbOxHE0DsRCVAy8QetF5arx7rmme6lX8WEQcAZIrBgMgNNyPmEhWBzVS06YUEf
KoUNSokedQdloL3pSZc/x9Bj+C23YfgxpPjD7qK8ur8+zFWzW8Rfxq4Hcy4zpUT8JfNGtUK7hmr1
dYRL5Um6dRYQjGXPCQhEJxria7+4rTbBLvyhhRA9cbKdlz5BfM3Rbw/zm/JguMOLaU82mrKPcL3X
P8ZKzRv9GKqJFhUaVlj6XqVCC3tYxq2jpq68H934h/7a+eUWL0lHUti5Zz0KPO69VSNaYMrn66vK
lQb17Ajln9BLkr2082teaF5fwD/DYkxI6yItSwNAhM3TpJ16HocobwgUf7Gnu7yfw9rEz2/IXtB2
bfah5afrS7PqNix0P6INkybIGLeh5EltTgkgkLCyIaEykpe6aW0c9a/jrE6VAsoJ9AYqaCxkcLKx
7KVIxZauEt1WQBJOhC92edKQh6fXzx4oyjLD3M2KSUW76mzQqtTfZt/bAqq+mv5vvOwChDEqSwyt
BAVLuH3pe214kOJHNIPYM2he/2K6FjiMZTV4jQ8FBTiVtE8t4lWzxUFYvWosEBjbyhUlCpoOCGn6
3Yxpqeljo29l/ZEkxyn7i9UHa4qBaiQRrwzsPV0k3RgkEcH+t0YolqmViL64WVK+SvtAbWCJwyxP
G7VShneh1pHzu4wc9Pgvdsvy5zPLUpBOGRMZPx9CL02U2DmoStFdAflq+/r6r+18GWdggKEJ+6L6
zho7sdUlXAQTSLNCKi9S9vXAS4ryQBgTaMJoCocKwUFQfpctTle1n+aye30kaw5mORL6IRY+LEYJ
1GShpMqZq10uunU12niYnLla3uuDUTQw2qDcHsUf5zhm1tPNCZxJfBVKt0Mntsl9/aQ/hD1kwVH+
B8Ic5MIZNCxaCJBKep00d8Bri4L3OAnNBWrH2aBrHhMlLKCZoi8j6Io+H1AjaZ1eStgzpjbgRe5e
yX9eX5m1wYDBAkybBri5LohMzWAskT2bUTxNIJAoDsj0yHFl15bkCYp50AT0oVxHZIcEQj3QfyDZ
gI5/KHuzazQoRl1NIFSGRu9p6F6l9sf1n8/aGvvzmeXprZkkYSSp9tzeI+fYQkUrCXD9+WomiMVh
g1mSm0EMejBbGN+FPvCKai8K8fb6YC7uwhQFik+IaSAFRPkAYwBy0/bg7ZNBQEpk2xxfpvr3FDxp
I+QAjFNlvZJgP2gbEp+ymCeSs4aN7jasEChbPpnhzo0vN/oirZRWs8XiUM0nSf81ahtRFGzTiDyV
NK41fDeV0G+L24T3XPd5aVzuMgwc4CgHAT8ouC1YMxH0QjfHHm1uWRuibtU1IBpXto+SdB+aT51y
U5uxL4KcIC18szzE+laNt1n0lE0IZhpeWws/nU5i0Lmj0TnRMHuDCf6SGoy96kmEomn20aqK08c3
qnY7oTFJSPdy9CgVoZ0mBy24kZRNo91EUekavS1nu0D+ORgPVfQjz5WH64vMRmF2qIzFlmmgFiTF
UKGh4hYmdBGV1InTo2GFziw8WFLyRXfMAjKmm2dZL4YDAIc4tAs1vGkkC43AiqPLvAYw1r8wUIp4
bkMEzZhDGQJqtFK7ndDDkO5nQfOiAhUG8dc7gM+Mhq1hgJMjupX3sNhIhXtGh7PcQNKYV114oav4
z6ggeIPHakW/oMAOpinQSQccK4KCbX0ryoc6eFDFJ4hJWcqdLGxl3FiFdrBLcXIEddNDv6MF38CA
7q8M16+pdwrhPjdRSprYgsDj8r248rEfkDrhRcANshAM6xKmXQtBs5geVPWl1Hd1lHqaLtgWqqoG
3ABbYndtZEdShJ1xW1jPiXqc0NcIqkp3yHJXxQBG/a6sFXuub+tMRgddyAlAF4nGz4+KghdUyX12
jzIergE5xtg0mMsMuzyeUhvyHI4uZm6OjxePoZ3Mv1HWJgxgPtMNTnxlDwwsOLP15E6P08ACuJzI
dmgVriEfRuvj+v5eHyIOvBYlqlUvEpqjiQIHTQSh62wkdlahHF/7KLWfStjZielDjd0O0bZk9ZmX
t6J/Hfyzt/rCkS7AmSH2aT4HcQPwqXgKlL2MecxJdTDlfRQLLqq43Fk9meIhDaCRh3qcRHlWDMGT
hg7/+pgGkEqxRjuDJmtWPcdybldW7Dbd382RCq0UXVOhGM+c2udWEFNjQBcvbNeetZ2ZHSMIRggw
16Sq7bS0nM4cnSY9oj2KcyRZtQIsDRr/wHSksbEmNHu96OMZRMK0WqM1IG2SCf0bHmHSv7G3BRKz
GNKUTKpUA6lqZQd8D7gJx/sUwrDXF503IMbBZ3JMFAUFjXZnBU5eVJBATsAkzKsD/Ox7vrSt/yaO
9e6W2cloMRc1G/QtLliJNbO2Y+FOl9MNZD/csfydm3cymlGlbRgfyv7W7A9g3XFLa3aIeVMY9yWe
ac3OdJLKK+Snttzr+lYiT9enY/0kQ+uLaCocEpr6uTvUoTBTQPELCyxZH7P+U1ImvKEIKMDMJjvr
h904ls8xKX5qirgx2rawR4UXdC8qqj99zeJDMI5OGzu8ToGazNZbfaOnnYOnsCo65AVBW3kHmuV9
I95lCP3XB79iC3iqRiE99a845TO2UNfTDJ0N7P+qDVwrEW6CPvVI3nFqQdacHHAMUFJRsrCLmwRo
ZSGGaMCVhrFgucmEk1M2wYXrgSl6nRC8lkoqHoxuiJ1EKGa7RJGqrZOZ59JX7hegyaUErbqMljX2
ylQbJDPVCY5kNI2tlBF3zvrt9Sm9SGViKc8oB5Rze0qVAOmyDBgo9/+JDGNtN3rvpZnmtI3uZpG4
C8JhRyRrn6OoLSD9oxBkt4ISQxGJcCgo1+zq7MMwsb4tcD9sNbrAimjr/Uka7ue+tMvhCHpEO9FE
KMU8CtX363NAtwyz9c+mmfFkYPOd0olOs1Zpttr9Urv7oAPTg87pyl4f3mI9GftVClK1VglfRhp6
hjrkxiZOfqcROIyrn2H2PiCZoKSb66Nb3TT/gRoic2xNkyyV2hR7NbWgvQByx1K3trlQf7Hm9tOO
FjBMunIGTc6kphhbrZ3A/B2Oz2rP8X3XtwNaK85NtWyMIM9Huk4whiyEDHn1/L/NFbMZisFSE4wD
h+Ei3pQtchWk3mv94F2HoQbFGhzYPEEOKdK2HrYsIsRjMGinsCRNrXgiOobU4qaIvoupPxR7CBpy
3OZabEO4oDRxuP1Cb5KayOIIrQV1pcQJ1qbV39RUOuQQFUdQEMfXyPoGqhF7wvUsA591lBzxwLrp
tJM17EtcIJvuVlTeBvN3D8a0fHJEqfP78EYQ3wkUY4yZV/RHAwczM2eflIluYPGGCi+1ImFI50Mg
WpnTjO0vAY9Zvhi0ya9xJijovr4cdNtdgNLXXnoFAkcoE82MrpACNZIwDZlUeGFoFG4Rob5VqcMJ
FU/g4h5NqHQapYSDddrwskhrbgHdkxYEonVKFfgZjhbLM9R6NnetQo8ez1BatpUS5PqjH4Jhytxp
OmrKzVvBlP3ro2anGnoltKkMBcSgPYUhMrbei4M5VIJp2FK9K0bR0XUU4kff5/5UFJwyoIsgA5Y6
mfLkgkYUDVF4xT83QErb3c9CETkv/i9/937327t9CF1ehvGCX57CUPFHREpQCEL/4RwmFEqli2Yo
oz1pNjR4bPsI1Rvb8bacpxmLjRgUCDSFOAVoMn01ZuKUHKC7BzQosePeQOzn5eafL9+/8W9swOIb
X96//+AvG3tn4xtKPP/+P9vzbC+3j0fH3d7fbz/ut+7h/un+6e2JF99Z48ZHRQsk2vjotwm+gvM5
ySpUCoPALHYGp3F834+dz68tj0Xqs0d1uYs+gRTwqqLWhdYSMkDiUGQkmzD57sF1fdfHoD2b48nW
VhjJY5R4gcAVcksXJyLFyrIqhi4XsQ+Hp4N788PfPP9W7WePs8QXZ8DP4SyQmEMBurOlwIqAdLi5
wbJBM+r69rusR8TCICWJYhMUx6EnlvE6cWEVSRPPFMB1X278d3sDc3C27nWci+wjHcgShxkIWn+K
iBTAufnx49fj4yOupPYjBKFQHGCDM4/+G6C9o+dsHz5K5+HjAbkd/PqY8Hwe0T/ur3+izzdY1lKQ
DwX3CMr08LTBeIMaFG551EDHxKXbZfdth+mlSlnOdus4nOFfxL5/hv8HjIkog5EjW1FRMBfWb/un
DXYmkNyty4G6kOb6hFLRwmj8IwLGuB/kfsKptfAW7MItYAcAje576gkwPgzQpd9/M5kLUOZQFFpk
7JoKlHduZis2fiPQAcvsJwyXOLHzvnne3B3vjkePs4qXTWXUrhbATPzoqh4aBATAcIGF7fuPm1fn
ludVVjf8EkU9d19GKMllHdPhuTeGbWFG7zYw1e88O7m4V7OLxxglkmeokv8EenH93ca+5SEodEIu
zB4Fd6gaAaEfXvTPh6IkRS4QSk6I5TkYUGhrvM5zfciyld5vWCW1kS3dBpzoywYrnMzPzlQMLh4+
jF4scKaKqgm1R3qLq5USllvorUxu2CYNxyTZiMPiMQ5HF8ZAqQXgoaUhB9XAgNpyWS23RHrvEhU8
tU8Ct3Z1/QyFyP/5xoKYzEQftRiVXB9xpNYG3GD3SWo6Zuubt6nxDZRweBoYlVOtC7vru+9TBGm5
pp9j/QNrMpcrnbQQJO8BO48P3fAagklTMiOnTR7n/BBCO0yad52wVcrbqhtx3OdEKWqUl/B/Tq7M
VPeBbHRJB/g8QbHTtJdwQ86T35xBrhrQ4nzMzK2UBkFiTEARWm0r5OC7jF8totqm+DqBCz7HC54g
7mIdb1B5Yjfmr3IcnUCpHAs6QhFP0p49t/4z5ZT6GBsJFOiMl9WSItSjCaf1KPmRyS8gDHeryRen
t7TnFRR8JtMu5/cPFuNcu1DWoeooIwGT/JiM11jqbLOzblB/57ST7lbpTT5AuDLP7CncNMHBaP1e
ju1gOowGJym1OmwwZyAThOMVBK7OvYdBShTRCBi2ofdIScV2k3V2DdI/65cM2XbOklO3ejHwBRpj
WOgfz8DEhIH3c701hH1VdHhb8ef6tQPJoKreiu0uhqI5mt1srICdNSc0vfM+Bd091z4FY3htiTRj
m+BTGPVLEIw7czR8dZDscb4xiCcaDxPtRjMn3tGMg8vWa9K+yxH8bDB4obVL7RgntT/V90jSZKqf
FB8R+QW63OtTvn5OW4QHZsqJEmTZLCE80DhO7JfOeXlqvAHn9gm96Y3Xu66B44uNKw2V7WztFH99
Tu3Rab3RSW3dzvELcXJ7/YNZ7Gx8RsbFB2NWwczx5Izmp3+ONQj27s1/v/n4+80Nrjv0UEV/w+/4
OuLPzzMPIhq+XHrcuv6hPhscl6bBfCiW40iogqoTzz4U/WA4df1zy6Kfgn4WfOPkTr94n0Bhtwj9
BDIII6EyiFy0wiaji8JKNbWWMS0Axs3v8wtH2ZP9jNHfOnt6nHXvfd7l8wIX+WBwlRmog8ed+kJE
rSJVZNYWcEUpR2+pEd+I2sTJVH4WF55NLwPCnJrbJBeSyFRwOSnsb6Ed2nhGcnr7HX+bbTBx4hdu
1h7GaWO4m+Odc9qdNjvP3u+dj4/7N0zHzqfnnKf7w/bevX96OtxvO/sjdAf7jcdex7pGmr2gk4GL
LnoDVLY5QCN44MVrARRy5gxsPHh8K6GSg0xAb+tFaLlmoM65N5PK+HndCtnwC2BanYXGGfQ4obSJ
OTOagVBNswpJEUmeRSjKAFwJAvmQzrPO8YWrUDryJyo4yNGkykS9UixSKZkhLZJYP3Pj3QJpTWhy
miwuTjOf40GFlkmTYKjWYcYToUIe5MAA6Y1fcXrTVjeS9m6aD5n10kAmY8yfR0qm+M1UbkeJY3KX
F246mQvwC5MD73ERADwmgZ2asy8O2zy/m6A3CxLq5pCWx0ws3DTkAK/O7AKXCayfSZMCosoOSWM0
WEWxX1ntzYQE9nVjYU9R7OQy/t2KG/TIQTHOaePBDYpjPWZ2CmJ8k0f3sTogPM/LsBUFUYpZxQrN
4QIls3OisXKCaKcrjd3XT9dHswoCOjGUJ8P9gdXr/DgilbOR6pUMla26tOvqwah9eXr7Gwwo3iFr
iDo7lkMpg/T4lMkzLMJEJZTiamloT+Xr/wbCHPGiOgrmWp8gb4TXPeJFc47K/RT04uZmGtX0q7lm
PMqDUAuEwqhQRxaLZdCxotQsidwVjuxstKOYS15clw463IdWcGWz5MVJ5gRF4WB4+AexAkIxzCU9
LRs1mwy1QFt72Ai2ltXGqQ8NkIiBtDHpbbCJJDzMC9MAjAJeVJocRVqZVcQVNCmtylYooKbxDaK7
TlSfRI2X672IggABjSeeRpE/Q+MyY+TBrDdiWOINiKArV3JrrU8mL0uTZPqq4zVRr4zqKOQccblE
CfO5oVt1H+SWCKFXKFS5MxSMpc64mcRhd90MLy6wWCngwPMipkNUkk2fWkZWVOYs5o5KZieZGpTw
vJe6T7QEQWzb4XwdfJMjju+78EnnoOwpClraEwrZAJrWo6+JLYplB9zyTmnP2WUXIZoCUeo/kFFT
9T/GyaI8eiJEBlBIHnT1Vg5vZBFqwsp+EHmngTXz06HABfZr6GGgGut8wXKwUdYylH4cPOI7HVQT
iiDYJZbECZYrU4cuQRz/0AICikH2SWMy6yKywrJ0WhSAmNI3qZEdQX4MeM2Vl28nsHSQyUESSZXw
6MB6jEkfSzRVxaVT1moqo1HVSN/FNg5anGtCIm0zlMehZNtQ0hciazMOaI0mHsqo1hp7mEV1QtWg
2IXeNEWod5XrPuJ1Za1MxdniMpEtjARplHMsrtA/E8Nv294zhdGNpIGzFy+TdIwZMVeRuDeFLpWA
lGe9U1u7ur3V9G1leRmK8YuNDFGIzPw+zL/LmBPvVvwNuk8VfIEN0QAD/rlVSU0ygf0YooEzpK/C
ebpTJ8LJ063sEdgT5DFliyqJs49KSj8Nct0hGkQI2JHwPUnkDRysCypXO6ibv4gMSzRmQFo8EbGk
sSevLLfMHlHu4o3iNhk5o1qbOHg0COXSCH7RUQvqDHEoxapEXgw5i0I9xCavwPry6AizWGJQA108
oMpWS2YlBIYB1QxUx89KdYQys1uK9+UIThW53nRB4UGopys5p7oVbwMXI6GoG/U5eHxkwkNdiUaf
Nm0JAR3xpAoRunnNvRVMnMqYFds4g2FOKWGaxVloUpj2JkppkDhG473SP5sTJ8+0tplxjQJnJRTO
oV/J2EVWoUY40xrUAquiLxL9NpM7v40L3whk/3rMW4XCc60J7hFoS7Au1ECGSUkldAPpQbjppthT
OgKhL1QaSxYnvFIXdHafpRaygGIspDGNcCwmQGnzc4DKPkvcD5HbkJsy3Y4yz0+trZaEYgJo3ULM
EgI+5/aokliekTQpnT76oTV7JY5QP2a4Vfc2qjwRnbWRQZwKXIyWZOJ6yGAJYh4XUQi9HgPKwPpY
PYDNUHQgTwUKOqj2WE3rZ3nJSQmvWb2OggVwGqBlA3eM8wFm0YjXS6PMnQBFtDkRjmGobeSBK020
jqNCqQYqd3hnZ3BSK07NpAXOmP2YNcOu1dcJGjzXzXAdBE4drhcHPLYHXAnQsjKnde4gy9jkhl3N
kIbNeetEQxNrgahL+H8UNqcoNQSchGKVo5XvucEKlXgn1ANbAAtKkb+1o4eiyevjWnWLS0jGNOIu
t4Z+BKTUKc5gln6oTxvssW+GUuMxKEbJtp7+wMXURrrprhymr4cYCCSguASeEeoR7INXYEaKNE+Y
2GIQvlcZ8TqxO8q1sIs6XonTWpRZQrFHENRrRbIOqFyRIVgOCcl44nirtU2NNglosJs0OrPnyqk2
NSJOkBBHnW9nl438RlTy0MqTF8XtUUA3z/XlWx3SAo9xWSTIchCSAC/G7XBG34Ku/biOsGb4UF+n
skKopUBL3vkubqc5G8nU4FBeG7aapzYZa7uPP66jrDmoBQpr+HmUdP08dLkTNfJOMocHQdePca47
AkTfjRANJaGwuQ65ulR/Bsa2Ts8ZxHEj0ueOJr8XMfEEqFbr36LsIbd4LyWrq7SAYgJz0sayGFOo
KLgZ08ewfr0+FN7PZy7wERoGwobOXqfi8UlV68huQ542Bm++6IdYnJ+KfpykwQLI/5F2Zb1x48z2
FwmQRK2vWnq33V7iJS+C42Sofd9//T3KdzFR00QTzgwmQIAAfVTFYrFYrDqFIbkwgBKpxW2t3evR
h6H71+Xh2hzBhHG0TaIZjmUzH5RZM6cC+pJilPHnI8j1f5ny63UQ7mUalSX/ojACmQXYAzsFAqkT
otoa4+Pa5FCWiR9MoRerypsUNpuOGC7JasG9kKvLFfSigJUu9UJvlXQGdDWobqZuMusfs3yOU5z+
IjZmvi6R+gZNO9IH8vIpK6iJNlaqmvAQs9G6LaLCwXrQE1XwGsa1QDSSgOoCjxw2u5kIMmKkw1hb
xBOGUyjoRUeV//X1WlwZezYiWfQvBLOJ5BATbToCiF5RPB0EUAk5UbXARKfddSCRLMxuMuMZubIa
QBhrvKkN5WhNpgCCd18H+dgfYRjbG/JeBakoMJI23s/92ar29bwJrG3V3c2Wp42T0xvHkXxPtLvJ
SNDL8HJdSO4tef0FrAlWUoZcwe8Vw6zSWyXKnU5Hh2RdOSWoSYLaUeVNHh+DxtdEI9C55m8SFBkT
MLChHuPSJiWjSqjVIF1mWNJz0SG1aRsnigHfUWqC8qotBIE9f6sjD4hOKwQaqAe4BOwNNRqtACEb
JpTtCQE7qEXcpjY92nzIVvhexeXWGkA1pp4Fav70LrokI1Ctiywkck2gDr1ELkjXG6m1ZAYDzM+Q
iJcbhhPmoeqMeXmgevI6DDmGa7SnOkML5XV03t5fgzNbJpWLap4biG1Q6sv2L0s7SUTfXgfhRpBr
FEa5rYUpUNGwxMN14ZrFu6HcNPFHCE7jQPPG3qvG2DGls5KJem150TLU+/9ZV52t82yQ3iqsRbez
+s8QvNrjnWVtQAflteGhJw8zFcTKfHX+wVuCmJUrnTVslw7lUS66+avSN5RADj1T09L7vlfKh+tq
5YKtcklMZNcohdli9kDuxkrlhmBCieV6g2mgm6/DIMODhAf6pfAqyoR3poqZdZGqYPGMBNO0R8xo
bGVj8DOii141eA7cNtSFB2chrGHTu1FqZDiLJXDZSYNb9Ug5tqHb9MWdEYv6onkufA3FrBQp1ZQS
CqhQymovWXr6+0Tpveu64/rQNQyjvCIq4jzJANNjGKyqYdi59BYHL5GMGQSPFdmryq/YPjb6UWsF
qR6udaxMn0FOC8vAzLrF9I0PCff6pHuVKhFZ2HUQJOUv7Z3MZtBkJTZ2Fzb7ZQysaWH6OQbyXFej
wC5+14yvthUof2AxJrQoGTHaGvb6hFch7a3U/+YOv1ou9jlyjCyt6SgtMJ8R5NRZsulx2ipl5f+F
PMh3oG55YTxkXb6G8NHO8CDkDrq8b9EW2pB5K5ehp9TZ36huBcU4+KG36soigJIl5TC0yUZSFV8x
xj1m9379FQh0cRg0bqB2GU1JzEEmYfs2rYVVktuq9fo+nXw9QDnRYMoYuZz2gmsnZweDmxXFZSjZ
QGKYTerkZWeEWQYOXb2IpIe6zG2vystYoD9OIIKnGbxCgngDnLqE2UalGYxNrvWF21qBY1bHud6G
9otlT44yirqWPtUJIvpGByHqQJeSOcxdXbbbys77wsinrJILtwlb0wHT4BYG5BTLZNx62OSatkNO
8KAoqTfHsk9RSJEkk2sP2gZkWBuZJuDKEBEncLY4vgnjKdHhg/5RNpFryMWANK4CBTSNZzTfk/Dd
mAdB5M4FAW+EDhIhkAGw57SitF1odnhfhjNBQ3sLhoPRxaQtgTvmLSYg/oVhnf4ogxp7BkyQvxR2
6ATSe1H6RL7NCxG3H8dlgQ4JfTIqxoYRzN26XEq9lMc8kTHXWadbinrpOFG8OXmxTNHkRB4QcrK4
VC3u5NPLQRk0raGUQ+FOVu+qPiZle3b9kE9P110Wb4XWMIwfCeVOD3E+AqbYSua3HNw6dSmShReF
L+4QrzAqaPc+vRqgWgaElpjd7pbzY4kkizJhYDx1+6BwpuqhtgK3AwnC18n+FFgdEPFasTxYLGaz
2nY5MknSPI6F2ydvoOlzEvUHLW4pef8LFa5gGOsDAxRtVR0r1afWwo33VM8Fxjk1gpeX5WeYW/CF
NIzHmuy2keUOMFqn+1OuHiRabeLQ8I0KlQdx9RThufO6ZLx9tVLg79LPlQJV9H5rYwsFwrl9gCH9
n64MfTTRPUrU2uRhLdjGvPvEWkSbPWnSEoGVDRGputXynWTFjh48Tbg+NOE3xFOa8RQq33vRAcc3
zz8raDOboEnUVglM4JbK6FE73WZUPg+t8SgHlkcS3I/rwaXBvDFVeXddxdxtvoJmrlAJMaZiKKHi
Zng328euGjxKv5tdKtAtd58beDqGN8FDK3ve0TRte4UAR2qQb0gcNdgqyY+/kOUPhsZEjXqU0MHU
gWGbtZfWKBPZzYGjiEikOCpDnQ1KWzElcpnhxGyEIq67LJXhTOoUL+Bq82A30rFNLHQZmF9soMDB
vYZiC2CoWVeUtICyxxcdtpDnh2AMnOtq4yzNUu+FQmG0XiPMYqxetyY1y2pEB8l8VyyF9OlhApXb
fwNhTNwwQ00dCUCs4jHPfqrhNqC6AEP77KEuBGFsOQaXeBgtYY6RU8dKxqVO6esBBdglMVIb91W8
p7NmnINPL01MRC1ydUus2QnLn3GZf32vAAS9axqKdhHvsnLQKkwiGSBK/CDHP6LqTh4+ri8H14ZX
EIsqV561M1q9NwJAGMXPSPmeW09hPbsjFXiXzyuCWipM4wOzPbomZcIcTaDTGwuEuqBeDyW8I54s
s/jyglwiMJuxaTuKoQegiAw7PwiPsuyNnUCIz/vjAoJ1K9rQdFMmgRy0HI9y/V1Lv8uN4KDjZGUX
DAsZSaQIkZ5cvmG1HlKq99pQgRe4e7c6v+r98WDlDtmmh8iz/D52rN7DqwR5u24Gn0uqweK2xl3s
ZIWr5HWsGPWCexi25p30kHvjscAA0pvWR9L+TaRLPiDSPfhPA3cNu4HkvA6kAh2TblSdlT5EeU/r
KvUpTHHMgjplO+obtXqsMd5Xl35ZQpLHz0lRyPsHnl1LIw1amstglDXND7186YLHojhhjJgjF/s2
vs9KJ29FRx/n+nUJyjhYUiu4qnaQ2f6YNMd+CR+Vh+wmoU6+G92hBzezG97Ix8KTRSNHPgdQl8iM
16VNFXRJDlLTUWtd0j2P3a00wckXnnBhubvEXub04LKAiyZjwXIcNsjgQ8gGaYcb+YDUwHiY/els
bsud9ZjekNLJ7tQHgQEvuruMSiEhpjWj3R6TM1TWnkiBFi8d9ZvoQepfMA/ECR7p/rY52rv5LIBa
nNUVKNZ2YsyLRAwGCcvXzje21a3+I/lV3Ex3eJaeNtpGP+Ou/J2+gUptI4BePP41aNaCpoEU3SJl
74Gz0sm26dG8zXdv3wK3OAqthm+wf5SqMWYDMow2rX8rdWM7yu7cu9FN75gueUgd0Kqc0pvsh6hi
mm8//y4kO6VDjYwBPbIQcaI3enOUpu+jqB2WexqBxYSo4JogOpvZCVWQnBg2FnDUJLfRFKduReXY
IgjGnxbRTHISw7/0IeLB4ZRoP6+bwueDGxzCCshy0Nqgg0iIsYQEI2czi2JHy5OyKwJtr8iT35m9
l5v1lx8dLqEYK5gMaaBhCSiK6o5Uo5uofmuS1+vy/M69s6a9FogJdtR6jGm0cHyPG7KPC6faoZ0V
hxD6KOujWbv69+4o7QYnvx9FG5rnHdfQy2KuDj/MbEnxqgJobat/qD5OgdlLfNvX7lB3at8j+7Wl
+9kP/PzrWZxL1TLOMhxILy8TWkFK+JKFh9R8GtCgK/+4rlvellrLxxij3Q360LZAKUY/p28yRof0
AnNcwit29VDYZ+EP+qMQr16qcBxnmoKSGaTWuk+lwqG56mQYi53M6jbJ3Sw+mIYg4uPtgDUkE1PG
SlIo8TL7acqO6fQoZ6bbgX416r5eO4OCAhXpG1TFgRaBZSAqMfFJ7kaElkN+VKWf9nh/fXl4vmL9
+4z5SXXTq9Ly+7IcnpFOx4ilYXMdgndkrSEYO6vTRKd2Dgh0NNjpuxlsafHPWB5AkOvpncDcOAsD
G1g41lBPtZzJl7agxFT+33yzOvquKD/6rPXnjDgBeG+vSyUCYhzTKIEdcZYRkCeleWtJsU+yaNf3
tSf1nXcdirNGFzIx3ikOe8WODEDNxPDVhGypJuqgEEnDmEFSxnKcL0PoAu2Yl5WTGbvJ3spoof8b
UYzlEQV5CyQvLpenLqd0eSCCLQRnVQV917frv8+xNajq399nGUoVqQ3ydhk6M1mpZ0sYCdh1e6un
t60Zb7PEOpidkJBxMSnG/VxgMiY3zBkoNwdgStF32vs0vInwTlRF21je6zPmsk6343S2VP+6qPwl
+yMqY4BzmoWhNUCVEfjPI131lNk4jYPpmFT0pMfx4RcSMgYoy+n/35dAeICfL52EhG42/LwuECcD
iX2LR8PfdZbgvmf8OIlLtbeW0Tr6VN2msXbTBvphzkoMnqKvpGvvbZjlmBT7Onq8Ds0VcIXMuPMi
syRbSbCEvZkqvqbX0UNs1qlXLlHUf4NidkBvjkVgZxCSpN0BF6Mnoja+bgaCuInrM9BtjXY8DZ2G
bCQbVFE0yuDqAQfH41z4o4gxk2t9q99nHIY69kM2jvj9UVfcKu3dOT8l/bYaRUYhEmRZulV8pKjh
oI44a93pkKHH50bZNDfWz2arnlGMqx+0XXofb68v0Sc6deTUYIigrMNLL8qZWfoUWxnxGhQBs33q
/NgrnHZXoqmbOpE770wfQzO90c82pRMejFv8wyl0hiM5N6Lixc/8Z8yHMHu8SqxBGZbZNvpd6j4n
xzSEZ3ZVtLWdwPjqTrt3NINUjvSUfyP7UGBCnMj0QgvMrlcGFKpZGpY4ke/65jGcPCW5R9O+GbeC
U+H3O+snF7pSOGNNxVgnePFYFL4pvdmbtq/N6Pa72LMflIfWDx1z2gaCjcg9KiykA8EUsfSgMG4b
hbcL5WsK/lI1OZclOUVd6pCgvgmq+S0sDIyfEG1KrptZQTLLmVB9lJMesbBEfkXV5GX9CC4mwbLx
jWaFwqxbhOZp1MZAMO2Qn24alKuf43O7M55wlQE/s0PcaNP9lLx7FPz513eOSEBmHWlgUrsKAT1b
raMnlhumszvpojlWnIBfBQHDv0vH+ISqbrVqLAGT5Y+Bmbu1ucsCZNtV9AEb97X2YI8Cl8D1Qha6
lFC8sLQ6M4j49SjVKiDiGgquc2tT1d3bdd1xPeoKYvn3laOrQGKqzmTRXYWLRLnBgF6nt30wCl3H
4YtiLq8siMLQSHmJA56ANtHlDNlWvfSiqtnGmS6A4JvBvxBsFDbYYQ1BAZFO5zjazvmtku6uSyGC
YHYvHSs9zdIcOdToQc9fzexXYYpIIvgr8kcMZrtapZlPqEdp3Tgz030XJ29BaZQv09BWThHpkvd1
kVAqC+5OMDEubXGXC6MPzdhoE0QKFEyKAOe4uh0aefYxzTEQpPpF2mNchJmHqNGxsUB0+D7qvh09
De3rdWm4ZrakstD5qeKlitkxutlYdjjBpac0JD5NEvT32aPkX0fhCrJCYTZNNNphX6bwqBgfCjob
a6uiGlH9KoXc73gADcd4Z10SdywNqVHT0qwWv930iADQlkPNj6EWRYZ8jf1BYYLQWUOZkKXB3Eg1
IAOEXPYmbuxZYGXcY28lC7P91cRqq3HJ3YHlYkYbyyz7peXp2hHz08NQE6Dx1ge0JKg7QRSKxgjG
phtJI2YawaZz2zrJSeWT2DzNTfIX3gB906Ay0JD5R171cutks6HrdQ17DuyXPJS8EAzR/SB6Q+Ed
O2uUZQFXHjqOyrK1ugVlUL3BdqfeN0HmV8i7gJz14ducPH/duteAzB7qS7C+pOmyTdsCY64y8EK+
tKQXBELcexc6Y0B8jAPOgL+7lGscMabF0jF1W2seVNM3671mInGGcFe5yfTJkedNpQtjvmVN2Jhv
jcps3VyXhiwrgUql6NTpEcp4tKeook47x1uQvu8aENcNCb3L+mnTayiZS+kGpRAC6fkW+kd4xkKD
zhiVToKFJuVHSr05ekk6//oy8p4y0Prwx7MzO7vPTAw9ohi3SMF+kXfZNkOTadVUmwzMiIVtoynp
tZSjI25tThoUexw8HniQPFmbPVSsnOogF8Qz/DVffRLjBkCE3SqJDLFBy+Up1SZId+n0USeHqj/O
1uNg+Hor6PrialrBPCRkM23sVEbT6AGsyCRDC0MDGoqB7KJWxVNrKfAFy898sis8T8APyEhwsxlT
e+4y9KRg0xCav5el4mVKdC9hBlxvJvfTHAo0yZfqDxzjFLo0no0eaUY3xDiEFvOrKOZ/SdXXyzHQ
L7eSavmMle+RArVPJqTokKfNPanpfa0H64UurD7j+rgVDrMrByOX1XiCOBjC1HrJDoMO/ol2kpud
6l2+yy33rD5aDhhwUrfbTQ/XN4pIl4yFlDnaNlMk8EBvNnqNHfvZGG0lu9r8NxhmO0ZWqv3vUCrK
X2FPnbCJnbl/ug6yrPs1M2Q2GJ7eQKU7QpFa5tsoozAGUQZaoC2DqTQrSCsHSM21rqHcG/G2t2+n
SKAprhDg7sGEXR10Qex7Omk0hHEzhEhzlP/s6+zxupIWa/qkJEw2AB2+DYp3Njxoa1JJcw2XUHTq
N6LEj7kZbs1IPoEE5e06FFdbKyhm0YfZ7LtJBZSM2KCSdnrxc9AFTQIiDGbNZX2ZijQuft6+NTAf
K9D3hmiPLN/5SWW6irsbeogWzodLR5AMsxRrBAUrdGHabRqw7TbmoR7D23DEYGJKbowxE/g4rhlY
6EMA9xZoo9i2fq0DPVSRIeCN7b2RvwfDP9fXhn8aoWADAeIy3cNiFFf2cTX1xrI4teXZ9D2ghyZ6
llCdEuubfDqMbeooon42rvH9AWULe2dds0Lw7iABBLZG9bau/bb4lYL45LpwfOX9KxubZwrLPqAW
Ike3R733gJ8P9fvrCJ9Z05EmRMMEmlNQeqiDcevSJjJzohSPKo0r5U7oygfjYOAl25icaBc5mO+4
12+GzW18eDtjJJjbvT42x85Lj/q22uSYYhC7pZsJikY/zcxc7kyrb2ILVUp5qGtiNHi0unuVfKzn
Nrkp7tMXclMe59v4JcKj9n0iO/qZ7CVvos6oCyI7Xj0b2u3QqYAqLxv3DyZHkKBthmR2h0daDLw8
kC3otryhdHqQAcdOciaOug0FMc7vbi12e64xmZzBlAZ9bVjA/EFnVzmNL/J5OsuvlfcG7hRvclFQ
4IUH7Qit7/T9dTvgxplr8CXkXgUJg01i2857CHwodtq2QCu/m2wld9gMZ32rONEpvbU2lkjPi3ld
k3nZAStYiutfUCaAlXazV0LI4pAkju02H6fqSbtDDYpn3Jie7KnbShDscVP1a5EXl7zCbqdqkCcC
fZM7UG87z+bduPnxYDjdxvCUg3yW72yXbDVvcpKXx24zOFEsEp/nkdefsPiZ1Sf0eVsPRoBPUG+I
AhNr/Qfw/24k9/fWyzfZa7k1D8S3PcFyc/W+MPjJGFwD7jtmudEeOzW0h95NJ4bWG+TJO6d/JZvW
MzHDpjyC6BHNOZWbbQJX+DjB82tkhc6sej8YYGrDuHU0zTzrwVYaRQ0zPACUZy4dsyCTQ4BwqVea
legjzEeQFbfEkTC5USv/JlWuYUYRWhbQY4RRpJcQGKQ1xBFmkqAZ3lG8agcP3f6A4Rw/8ufS+UX3
9AlPO4fOTZ8t0eMOL1hYYzNm0wSqkeU2sJFScOJhE2IuQR2Jyot4NoJeY7Q4g4cWM7YZJRp9XSfV
DBTSOfOH7WDg+132Tp3E1e/xflZj/AlmE79hCAEGzm+FHokv5B94xkgGPENmxrgoeHL0j/E1uYlr
NLm6FBwEjuUm7yjqcrO7n9d3Bu9kx8Q4CKyBmlhl5wDEbR8H1UBQEKQ8mymq8H8tzdAVCnSu43AP
uTUQE1SaERnCPgZQHTnJfb9THPMu9/JjuU926Ik2iKPc6glOnNiJHsfn2Md45vCbJsqlcORFryg4
qcFuhqGnnw46EhpBXuGhPAmoW2qorwGN1D/WIDAmzmIij4sCK9sEocqnFzNVnazcUKoa4zOmZmOg
TdOZlE5GXrdONtc1y9n7YLwDkaSCpBRaNJkoNy/qsgvlpnY1Kd0iLH0niSaImkQQzNrlUY9YWgeE
0lROWyDTMomGM/AU9vsFFzd3GYWdTABi0aYdQDyK+kErxZ0j9CvtWR5+XVcVZ/FBurnMYsV1QPlE
ZZ31XSY1XVtjzOrNOP1SzPtKvgWy4JjjqQuPNthR4PK3DdbGwqDpB6XrAEMlPw/KfWOK2pE5Bykk
+QPBxE5mICeTHQOigEek07dUj9xxumvHE5XB9imaFsJdHSSjYMgySsXY88VOwE2vWwMkqm4GKXTU
8GHq/mZx0HoCZgfsnE+J6byf4qJAVRjYb++7Ca3iaeNk5Iew64y7Oiuc5d9XMUigxcNQtMAB/UeU
nwIRDRqnK5FgJCHIY0wcyDiMF2WuACQzSsdAhpVppD1FE012E6ZBO+Afqd2ut+sdSam9DQu5PKgT
2glokGc+vJLoQPv9dsgEm/gQdOCrC88SMtOXH6JoOcgIQcKG9ki0cOl0il/ytqnv1CQyPuaSGrMr
VZb9vUf1wg8MQygQ5ht9CALNfGrvzGpENaCVJkruRPN8pqD8dmhQaeDIlQ3MHR/KAXeSKtd+1dOA
JhstLwdHiXNM0EG80x6rIvKDJJP3tWzLidfMcvRPRJXmZxeVw3k0jOjrJLR4OFmymfAfKGr8HQGv
NI9pJ0ld4xgHizcBWbGPumzP1l9rKip+5ziSCyBmiVuZFJJBAKSBCEkvMVGlp6eCzrh5iyYqc7ce
at913Pgx0pONSoJJrvXKgrkOWXtKlXrbp+Zt2hhff+ZEGwiK7XH7VjX70ymij5qdRDN2RVyczGH0
Zp2CHl8lglsfJ8jCSFI8nKCEzDJx07y0yblSht7MIE5rT4Zvd2mHOmor+tVmseWCTmZ2swBMkvJs
4mAOkuHx+gnAg19byLKwKwuZZfRbDxqOmVTazMtLhu5pw0mXf9Ttr2D8maeydx1QZCnM6Uynya71
DoBDXntloThKXjxGRngKZRG9kgiKOaXTPMrsyQZUULR4E98b/X3VTK4mmmq8fDLjVrC9cH5aqEtd
AuZLHYYB6kliGW6ll5A26WSnLG7rYhfVT+qYb76uvjUWc85pQYib2wSsKtrH3bGw9RP6yN1Iyvzr
QJxthgmseBaF2zbBT8oIFfdwpDOFXaKxD7R3Yamg4Wsm3/Bcmn+7DsU5gGwF1xnZQj0V2oWXT1nb
oBlppRFDpqJNocPgVNWmYJeJIBgz71H0A1PAeWOVsw8S901lVAJ6Aa7C8DKF/21EOmzAVldGq8Qx
HMasPqtB5SKSaqioC5mX7YSu/qAw6z/OVSZHy/rn06MObv8xec3lvaJ8w1xz3RqdUfVyENBdXyDe
RsK7FwJR9POqJsuBPIdSmifpIprROKa2G5rMHehtqhFBoMjzRmB6wdRu3KptKPLSErK+ktqphnRS
Oewppbt+7N6kFmzjpDoSUm0jGvq1lQqcIK+pE8z/S1slrn0Y5sjgKnNL1bCGeSiNfirGbCNrKG/o
svg9qAnGHrUPYxLFToW6HaJEm2Ho93FYb1EOJTh1PtspmoyXh0d4EeRlfqclV1shsu05qsAwjaEK
aNct87sgHgUQn70VIDBTCWa0BP5svpyGc5hj6FIDGnyVOKEVDp7WUNXD5AKCij+y8OkMnQCUK9dS
W68TTFNU2chLTkOzp5GNuzw61lIyn5o0ENzJPhsp5FrqQGGhGB3G2k5MRlltRgMZrcafwSZDM+Ii
64P+LP/6bvi80S+A2JmUFfgmwhLTvF0iNxjBEJdN9iiNUZmhMUErv34PvERj/HDf5MWUFSZy4WGz
s0aCeZ966Xfl3Ag2OScdisIxTH+E+lDLgRK/y81X54kxZXKLCtNdNzktAvSbdq/5tqvelcfRzTwQ
GLuKP28P1l348C12v4EdUaBb3iKuv4Hx09bQpFPZ4gJqosIhNi1vpKpTdP6UVgJXw7XIJRmB6Euz
8fBxKS3JlUABrdmyivle06MDLXTvuqHwdpq21ElgCjX+sDlW0+7QtZyjMUbWMTS16koKEs1i3igj
eYv7lzGsXq8D8ixzDbjIvPIeQYuJVWMFwCrKvLjrvulmD7as8vt1GJ7qlqks4BaTdQMdrwxMj9fj
udPgoIxkm1nGRstEbO5cSRZWRRW5IrhlBmLhtMuJjj2WNiF4P/08bn1Ve78ux+dB2RZokpGTwNIQ
sPyyxCFyU8Yphkug/mJv79pX5OC9sXDG1+E2wWAvR/2w9sNmvjWcb/mNcTedp7u3GoXz9g4cZA4e
ngXGz9Pr+nOYs90aMYxrLvA50dw5alM4JP8hkHjxFpeh6qXEjNVHRUbUoAUE2ei3wU2xlc9I+O/M
2+yAg9brD+WN4aTbHlJmp9xvg931D+BtibWIjIUOMio6m98+RvmZpqcwfqprw0PWwMlETLmcUGmR
dYlZ8J64rPClmcapbcvN0ONhmMiviGDcZMq9bCY70I3vU7QDhYilnL43dspg/I3bNtEBYi4PmZi9
sShitRXTQJkrrUEDRJx0B7WSttXQbyZL217XJ2+frGHYK05FzQmT3lFWmP5jV4emKB3t65UJCBPg
KDGFjuCSyhZyGHiBNgYD1bjSuAmzJ8v4MYc/r4vBMwsTlMZgabPQvMVmiEiRIQc1A8IK2o+gITtt
qvZGTB77ajhLlirYBryNhjwkeFvxtLG8bVwujiSpqiTNqH7pMWCv13vUJAnuG9x1+YPAkvJHxOjU
Zim5kgj4HOKhcZIs9SYSCXB4ikMzgyxraFoFRRsjiTZnaa8sVSNThkK8lqC4q+rl3pnTcfbUQgpw
4qiiwRc84VDMgbdDEGEhv844EQoSRmqMqL7EhOh4OPfZL1V++LpBILWDeyfunipyhpcrpMdaVIwq
/NSYvpXNPo7fFPrWtz86+eM6ECf0R3WShlQu+PXIUl94iRRiWBytloLsIMcTaL9psq0cHXKcn6Am
0DeE7E1Uto7HunvSE18AzjPENTjjDsckIZLcI9yRtc3P0b2Xdk29sb4/SM9W7UeNXz//xUazMHsU
1o8co81S2heRGqHYtINdKtQp7X02vuTpK8q/SC44XLmirZAYzzTp5YCpB0Cyl9mP8ntHBVcK/sqt
EBgboaNJRksFQt76+oOy6zGxOT+Q+5Y6jVedq8DVn66vl0Cm3yfOyqkHRYwhsQtiTVMvqvEkNzxf
R+CwScAcQcuNW7AFdil2tNHcmEWvFeNC6WC4yk552oCvEFnnO+U7fcTgwm11xkixwZnfrgNz9/QK
l4k9jFrPKzD4Abf/NgfHnt4QUc0U58XzUjZmq/VySopEAka/SVVHfa4OgYeh4/vGA4vRkzJ44Idy
kUH36HvqHms0KXbOdSl514u1dpcFXi2gnti1bKXQrqR3Z7uTNlk7brVS39XJuL8O9bvynQ211liL
xldYk25ihP0Iac1HA+U0yod0F2CYu0tvw8iZBk/xYENbeW/hcR31Ca90Ox+sD/kjfLY2kSf4mGX5
Pn/MEk3jqRejrBjVt5GJx40QLlve6ptiG2z3GUo/HXOj3FYuSlipr3nNifxS9hSbaBtvjW9fT6gv
q//nExjdp3gzbfAkAguL9rbqq8a+oIIUHHd/Ylg4nPnS0MG+3YeB3dZSDintZPA6FMAvz0zXNcnd
JysIxq3lTYqyiAoQxtA6QXHTY6ILbUTTqDn06FAWGA31JR0Fth/GeJI5GecQaWs3KuO3vpP8Hk2m
o6kfTZT3x4Hq1lN400SpbwXJDQFrNdpynq5LukjyyWRWn8BcxbUmC4JeRrGoRUy/Sxqf1Nuhn9Bi
uLPkW9IJ4LiKXRirMXwbUrMEcvCqRaopOAonSTuU5Fx21mPciOr6uPHSCoURKs6tAoEfTvtkvont
A/62lZtXEm9bc9xc159IoOVTVvs/UEcra2pASTmmD2M0Xoj327C3BAbJdWkriRiDHIxSGTtwHbup
YWzC8VGVpZ003gW2YH24ewt5EjgQhIzg+LsUx0j7yCpKmENERzT3VE6eCg50niRox8P8EBUkq8jl
XSIg3hvNMIMkcfw9JF4clo6FNp7GEhx1XJxVnovJqM11EQ9dgIWRKwMzolUaOnFh3Nj067OYLhNq
i1NeWUCY9kVthhCoV1WnsZ9zirv131yd1hkzZl06KzD6ogRIab9bzd0w+VgkJ6s8S/RSKdLbYiEr
ceYEbOgojIJDMEq3SsBjLLtZeio6USaSt3PWIjGGUNPBimPk1hH8j4fSqFzbqiO3kmxROMCzafCQ
Ix2NoNe22Et6bzdaOnSI5+L0e4BKnqAVVD3x3M0agNmcRluVctshBVFl+gHcmU4UHMcmQ9fkORel
Vji9+zC3lTRMPJxXFZhKe0hTTA6GYlEneyWefE9e0PyHmjlkH6XnyZN36i1uipvghj5ed3hcbSLN
goo9QjSb9eAjqomsboSwUtI7RiI5WfPy3xAWC11ZYDBpEUCAkMS2O3a/cFwIvCmnVgVKXDoZwd8B
Fij2oaLO9DGtKSCy/DyCErmZMLNya44fo1WCFv9oxAc9flEzwT2eq7sVLLO3+nooe7xCIThKNLcD
A6VkPV/XHe84XwvGRBSzUcg1pv6gg87CYLjpFOICKFnOOLfOrA/e38wJv9Qks1h9pWvULqBJdfqm
zq+0Qc5boDWOo0CDMKp50CeO0qJPCfZmLOdRAUSKOeFUV32aag6dhawYIhxmdWiSqoOZI5QfQV75
qCC9sotu5q10o53r2sn21J2O9psicB4cf4umjGUkHDrHbVDNXlq7SgOb6D2SYuZw/N0FVnsFSs3C
XFSSwRNvDcSIF+ZNL6UJgEhwUIf7UT/q8+t16+Nd1i+EYczP0rqyjhbe2kk6Fwq4A+7iItwHyTfZ
uq/7o56fm+huqjwqPwySAJx38QT478ddjGFBKvNSk0qD7qp5QN966dFbctdhEYt3zX2ITv2p3YUP
3SaTnGCXnHLk+g/ht0ZU589fyj8fwOyF1gQNw5QsjfP6Lhg3XfDczbdZrrjXtSwUlD05KzlKIx04
hHpVvJN1hzraz3DzKzl9xJv4pVC8aE/PIKP8P9K+bEduXInyiwRoJaVXSblV1r55eRHKZVu7SGqX
vn6OPJjrTKYmCd/bQNsNFLpCJIPBWM+57fz0le8+BoUBXTFkZ1stvXhp2xM993DOCGrAu/U69grv
bV1Z/26l/Mohr2SDcAuvXH3rdgfDZn4DG3Z9IxWrkMcjq2IsHFcsQvQ7Jr5bRHG1l4+UYisDjSI2
nF20sSHRc66QTkdz3VzgGjzzp2HfCgu9V8dpDG3rPgFMxNjaqgWtbJuJQSbUOdGEu1CInUtM4qbh
xQKiTI1fBICGugimYVfXh8L8kjgwbCizFhtmYTcpRhDJvuTHuL8bu8PQPmvWwzh8IcOTPd2VbDfl
sz+1B50mm7baDPqxTO7n2vQn+5C5EZ5IG4Mj+YbpGJ8B1EEzvqOHclM31EfVJSjrwe/aIy0fja7c
JgyIvP+OSOiALxCs8cgf20BVliwnMgMMYZ6DzKB524m3gVd+0d4aRhZeV5OVa30mRzKcaTqMjWVA
TtHucuPQd4gk6sdY7K6LWXm6TfyjL42rS+uqZL4GIzG72YSYAXMyXYvuFI34rfEV8Lysu5+FSt6a
rpzKk6xV0ZXMFYs8hzzoVISW+VooOYRVi5JMFbHapOIOhICI1J/cJIwGzB+4YMw0t5y6h0xLFNZx
+Y3SpQMeKtAaUFPAVZBzYCn0pEOCqguItxGE7Bv2q+etXxflYXY3149sTZZpusDDd/6APkkaWFZU
zF7sAYceYFbteGwzBMws8xOyHSrFJNLKcYGa868sSQu5YSV2o9MuqLTtWNwVxmvav19fzoo9PBMh
aeAkymYuBbauBGVZijgmGRWu3KoEVPSR6oJxIqakDvPklMRdNgzTG18cnR/aXsXXqBIhPU21m3X5
PC8ixGdqABfu34cCkBs5WYNk1c3M0Tx0GXZBUn0DNR4AK8J0UAF0r572XyEyPlY780gTDo6COUf0
lEeTEeREFRirhEivhWnxztKqZascdt+2bDPFURCpzPRalvN0wyzz/FFyO2sZT4SYnjWY0qGHyo7R
3tTtBlf3aZuH5pBt8jIOa80JgM2xbYz26bpmr5ihs0+QLqrdC8z2a9hOj72C2UWUqCI1x5Luu2zb
qRxR1bZKN9XUowl9o1gvtfgOgwM+409e8/P6ihRqLqeOuYZnPvawIlM3Hkbd3SYzVVhSlQjpgUhs
wHf2OkSk7sts3S6cfNfXoDoVyRqQtJirvMZGkcn77CvnmzsPrk+q7NHRsm0R6du5USE0rfWLnKmC
ZB9Eu0yS9lEXzO2OepVfe7uKPjV035CbEQkHUTzpXEXwt+IJ/sk/4W1H0vsi7T2l3SCMJAXeQ4mA
IPUjOFQ22FKI7yBdbNyZKtrCtZcJ/CwLfzXAwTGQd37n+mkahhFd5EHelzelYx06pn8zx2LTzXHo
TN+uH+TqFT8VJ23q0LpmKXKsLz0C37rG8Ogt/6B30cub+Vx/MgVywMoUOxp9TlYnmWA3sovMwHhe
0H/q9+k7fcnvp1/C8/mRToG1CZ3Du/MUh4pF6iuexYlUmeWKU3DmNihwBYgrN8PvvvSdO/uQFH7i
c5XPuWZDTmVJpjm1RVInI2TpehxaHOPb9k3/37xkp0IkwzyXZUHdDEJK3oCBtzuKOgvHtt9d37g1
O3IqRjK+nZHUVtkua0ltGODcp0SlEMuvkJ2+UxHLJ5ykDCcQ0E/dIkLb5767q79mr9WtgTFb9tV+
yZCQVcC4rBXwTzVQzjUAYE7v8+V8muo9/qA++d6Gja9tUjTVgUtZ+8WP5mtf+95ToXDSFqt7bamS
VR408Me1ApLF+H1w3zXMZWfes6tKMihXeGFBckPTF+UgdxbaZr4bfntMb5wq7Aasin2db8bHPHQ4
IDJcRYlIZU4cyZy0nkaScVlj4fmi9I0HG5g8PuE+izffdFSuVTdh5VVYGp1MB3RP1KIXXdEgBauS
sjXQ7KrT0MzvzbIJ0+xlEnfI4HfdLqGbaVac5KWNXmQCQhqt8iiHypEKRadENZRosGX6q6YFbMiC
llB0nTylxFDcQcxxXOjNuTTpijA3dlNkawAmIN6JmSJB/Dia9zk7luy2Fl+T6DAZHyb7bEDQWb01
8U9wlPvdzO45YP6aKGwaErbdC7Hi7WyJsE3fRH87uu+1qQV0yoE2BoCWRA+c9D0qE8AO7Son87vu
MUN+XTCGwmgRRhmCoyQJCyfeONO2zRvf6e+rjO8s81cG9AH9rUnv6v4lH+8I/2LYn7zSYDOeWL+P
y9Qn2sYrWejNj0X2UOUf03yHuM7Lbr3yzsW0hguw33BKd5V7sKtn+F1kygIEBD418tCt97y9z2MM
pCEhyG9490zYbZV/EfNPfXxr+yho5/u8vLNYOOk/teF9RNopaoagAVnuiLlAkn42dmDad4a566m5
Ydk3EX3nJihayypg7p3Rv1bZi8Y+rKkJ6TQGE6Uhd5dpNPtGFLhDyJRk7EOf7nV2k3o7oBvem322
56LZZOwtEnvA7eboSvaG55GGbLwxtdd8/mo3hp+I215UviCfMaBEvHxDxq0NOnDei1srBjSD+VBY
6BnSh101vKJBZOvl8HHLwz+acyDzwb6BphnTAwur1bmtLQQH5AZKGQHjP5P2WLSf13//5e0/FyBP
XrARvYg0hwCdsmhHaz2Gl6RFYdV7X1rEB8GUffR28o4yx73hjUdqsrvYUqH2rRTa0NCLQTV9IX5e
4D/O11k6cVQ7SYcCMg+MAz3UAE3pNoBfvG38Vvf1R+uOvtUbVocv+EJVALgmHhuMoQWMLC3TqdKr
KQqHdfXShZbdFqEZDEEeVA+17kf+lxdyG4fVzSfQZr80G6F4TP/0Qp6/MDjcE8mSpSBsIrTGc7pY
3ybamDfCn7/EYPzoAj14BvrnHd80t9M+OUC3wwy4Lr4exuGbQg1WDNbZZ0j7n/QNA9gfPsMMEKFC
dBSSHd6AYcu+vsFv972Q3ub+V+/ndcGXrtf58qUHNvHa0espSmglS/yW7BqODoXy63UhK3j251Kk
5xW0SoOgzlKB9Mt7O7COyTbHKkXY79pNdGz2XaCCs1fKlJ7VEqNgHuBpIfNd+Mmh2iI2rTckbMKP
9u4ek4XBoNClRVWuqZJkK4YxN/9ve2jVbRjZD/OzYhsXP/j/L8DTF5/9xPHLB5qmMbAtApt1qNf2
GCGxfTczjlVXvU7m106bhC8aI5gww9VlVJHhNy+9sdNjRPnuXL7nFSb3lmo83M4nvBLWtjpkYX4f
hT9yoInNz3hcgZtT+c3WBcjLsEV6N0Rt2X+5vhEX37HApaLPHYAoJpi05akukSSk7c2oD+oMbZcz
FMn43RQPuft6Xc7F5YAcTKohmCUenBY5SZ0lRZfndjoAa7jxo+iTTUddNe1wicomCZFuoNlbaGxv
IASYOUDDm+EE+izbVXs0kB6soBp9huKWCo/uQlclqdKNhIL0ms6zIZiqx8x8c5jCBVv+/zNVlX6/
dPsSNKKCqAur0jJdPxS5KL+0TpQ+FsiTAs7fmxNceVGo0CDXNAMTMqCdJMRBu4akoWNpNMgeFkNg
aU99vxv1t8H6SahCLy5D8j+r+ytGjiVts0/5hN3z9ujKNIAtuItvzG+aF8S37kv1zI/OHVAGQbup
SCJd1pwXyWDUREPhHzAg6dxiOnuDl+ZQyQMu3IHq/hcQWoCCBQMFC5qSCgRDKVA6yC4WXVp3EEju
AHRS+mznASqLfh+24y65ce+V6Y6LxIO0QsmKas5UDTSBQOFsxxD+uW8CJNAN7G2lBm0zls+/0NO/
+ym3v3dVwfpJh7QxNB7cXf+J2l0zbcxgiQDnHXlo4AMlQfuB0bVpr3qkVg0M4hCMZ2Nw4WIMyY2z
WdfnEtITbeNWGwog4U4Jy7WurgscFhjzMIAoFyJI61LuYVvhV3W/u52OEVftVtzwH9Ej3dQiQN3+
Md62qjzguu5Yf8YqF69Ofi86d+5i4kJuFxif9hO6w7dRWPwwX+fACcRD9+O6uV71pZ0TedK1dDSz
aJOEDQE10c6CLmYQ2ATprgHU4qD7nY4Jx+sSL5sTFmU9kSj5rbSLClJqWKH7PQaM7q5Pt9VW6/1s
gVuc/OZhCulOO2DEYf97DOh3fqPdZv9aZlq+gaAtX1/ovEEtcf4q97TvMXMDY1QnR9v4DdoExSov
8wWSBMkGoKdsKOMWxrwRCQumKMn8koIkKLHfnb7c9cwOx3Jut67TIzuoparw4NJJlz5Asgl97uYC
ONx4TciBfB8+Zp+hMfiF75+5jwnyz3KLYX99b92MgUFCBKLhyz+3u5x/goyOm/RR23mLLxDZtm8Z
L3q+KY33nPWKzV41CcjJuEuWBIGYdJpN3+quEDBIMXraLNIFDfO2NnUUBdZ1mwCkBGCbY5bTcSXN
HSvaAiMXcjCX6xhwy7v7rXO0Sn/6hu7/V+em3aFBNd3W2+tXZn19f+UujsmJD2sVZK7KBnLxfu7b
dHocu/Y2dlVkrioxy89PxPSjMyOBDTFl9MWYwyw9GKra66J08tOBNhf0vCxkgLbsa1Bee7oJUI+g
05uNQTPfG5+HaufGE3pOgCmSBu5/c9VPRUoGrsEQtTnlAhcRxq0t0Qj1z9SGUPNTCZJaGEPUeXkB
CVV0N427Mn0rVXggq2YayNY2cObQHnoBnDHFtrD6CimP/DegkrywZSFtfHZ7n+0yBPitrojL1nRh
IVwhlo7xM/QenusCUFMjMnFktgTB7Cgov1wvMHJFcHTpxy/NLEgTgoME0Ai6Lu2cSMyZp7aeBy7i
zMT2I7DIRMfO+5K1d156sIqD1n5o+h2hd6kT1Ma/LvKPeMx7YqAZGSsZqoc4MXX7EuJBYgNcjcLv
G77Ve0Wy+sJdkqRICpiYSOFq3MgDswhJ+ji6Hx3ZiioOdG/PvP9xSdKO4sGbOi6wpMG9L/JnZyHb
7DfXzdFFwCAtSDZHrQFU9RoychQqB1PzG/aaRbcTQIGuC7oIuCRBkkHKGI9qt8LOkbh7TsCq2Zqx
Yi2LHp8ZJEmEHEnaUS/ybjkcDQcyHGbb9WPcLe++U7U5XFwpSZR0pSYrrudm2TaeV36v3dISuWjF
S3FZlJGESG6H0IiTdRqEVJ4/f41+N761n38UP+IDO2R4+etd/jqFww8VxsnaUWH8HPwiaGT0ULQ4
txcWo6A8ZF4OSgEU08QWEUJwXRnWtu9Eghx1aEPOxqaHBEoiHwNC/gAmwimKFDq3ptynYqRoWFSJ
x1uxLIS4L9Zsb8YWT7qbfU2mp+sLWrMLyMVgrA9QRR5AFc63TNCMRHai5cHEf7bVq5fuSzfzK0y7
Osd02F0Xtrp7J8KkO4uCjEZj3NsgzkxfpEmQ2XCzm/f/TcryFSceRDRWZslHSOnQCkKn99SLfL1T
mLjLtxA6DiR+gFNZDiDQZNyZJK1KfWgB2eACtgcksj6In7SegjByWwtz4yYvmdfvO3AxWPfK4sPq
Rv4Vbkr5xKGaGNE5hFdoEarNjbfYQKI4rbXbRIEHvwBuI1KQh+wAGOJFZs6KwBzfPPc+nRUDsmuL
ALQTQNGR8rExB3x+TlyPKrMpmyIg6EW0mpcC2BeFsrl57Sq5ABv9A7GBRUjaMA1GpnuLlEa3Cj+y
vfFrR7LkhoMPZg8rUnLf6kxjm9k8QsmwMvwm6ZNNnvJm45lcC4jWiTBva7FJvbi9E10Tbas8wdwA
NUXm90Xb385oiNxNlRhBKB2NoTVEhhmMdomqXpHcD2aJeulEMsinEdqVqZ2Lo+5GMeBCPRHqoxnd
ojPb25b2OO24kVF/6ghOt8qpH6XFD2p0BXosau7Tsah21lC8E1uQG+hltLVQn9yxfDAClk/zfWwW
le/R3twAG9YFZrcZVzrQ4gbjiKYJNvgapll33Gus0E4c0BMJI8UouJObdyBhSTa0AeBaPms8cHLq
Bqwc83tq182tVpo0LBODH2LDOAKQkfuxjvB8GgSq3i3K7+BB6x+twfmwzAJNLtFMMJ6Xm75WoJWu
1ojxinI5/A9TsGM+MCCMpu3w1HeiPtSsn48Zp8CSNI381mLCRMRGvPEFqJ/ktq/1buexdqHuSR3m
l4bXHiLDTgFlZVcOsrtlp0LNuRy/QhAHx3ABCkeLElzecwXN4zHqtdQsggnBWEBp22+Qp082UUVL
v+fJz8Zk1cZ2Kn3wRZz8nsDZjvoBRpP/3aChlAnoEXwEkA+lN7vz3KJpGsBRVqK+oQCgQg7ziP69
zXUxqzflRIz0akeOqU+c4Ka4y3gZyxGSW7U/9u5xKKkiil29+yeypLvvRiAFAuVCATR/lO0GkLto
jyT69t8syEM+GZHRZQkYlfipsfTFwDjZrw5zNAYDP0xSPw6z/e+2jNoOMMiAEIboSA4pGz3rZysx
isBB0SRtM5/jcjugiby+ojWTDDxGNKJaFFZTrp9MvbAIT6EJXjyEhTuEXqaIhtYlEMQhyFI7gBM/
13nQzC2PNPZMAJd5yzP6u+COagBk+SWyvwuLiFyCAUmOXDTuBB5oABAD7mjOg7Yog256dVo3tPrW
78fX63u2qtYekLcwCYr0jIz3DsjsTsxzij0besu35+yQlKiEpVOyydDNe13Y2vZ5GBpHfgZk3Bdw
/5mLbpJhgu9R8sSv3PuoVPhrqwIW/jyMDAA2U87M5jy3CkBBF4EBuLBcOxjT2/UVrJ0NavlA1MP4
O0Vf5rkCiGTyCm4nILNwjgCd/uIVehDH6JZxyKZjh+vC1rxP2E7kQKEOQO+TvU9uos0my4ogG9rD
2Hf+ZH21bSMcjdtZ7/zC3F6Xt6YLp/KW3T1xDXseg7uqyIsg9/gH6TYDXEM7IjdZoXAPVYIW+3ci
qKlI3c8JFjYTeNN6EuosC4068yPVfMzqeYHQDLNFFLy+skKIqZjjYiqLQEsYKrcFDbxquvfGmADB
WNtPnapYvma6MbCCIB72B/j5koL0fTcPbQ+BrK+zoGpwWuX8AzhPCk1fngDZSOAS4bhQgiC6zFXs
2UWdGkzA/ZzHgES3WQRyw1HzPTBY6+/2fB+poMRWD23h6oAlB2SLXG0BytcEdx8riyP3kQqAm8Y3
abfLMlUQvnqJMdK9jAov6BLSFjK7TyhsYBFwA311Fkv3UQzn8Lqur57TiRAp45PptDKB1gpLXmj3
GGnQreqVliopq0uBxQNW2RKPyD6SNlFvnDXYo0nrfuVa95RMU/hfLOREhLQQS2dCH4B2FXTGjDAr
6/am11S+A3C064JWzx/5zSV/D/A/OYOPcUWtTDUIoiVAbZJk/sLc4lARoC/nsfh5Xdjq8ZwIk7wt
UVqdHQuYomxwworvbfw15/++dVQHpCx4OwCUjT8lM1SbgOiOoAN0chDDoL8DCNKpqSrzrGzcmRjp
hNAa4FpTWcHadZ6fdWAJAkQw93Tf0L/+865RxItYDKEUL4bkN4KUImX9gGDIatw9cOB9AuSuSEUt
vnI2FI84MBkJAkdA5p5vGywNc1nZ4w1EKcftK59NFZouVQHGiumGU4IZQjTXAspGTle5Zad7M3op
goq+kaY8mJsD9TZETxTO6aocKAEaEjGEilWdLwcDmnUMuuLF2bYSP6+s94JoftEZcFXr6Z7YaXD9
lFaMAuDCAexnLal7BK7nAmNKBXWjJZJg/FGvu73hqchE1o7oRIRc1asbkzutBhGItENi31Qt35Yq
BubL+ukSAToeuip1FD2AZny+EOE5XcvnAdYtm7Oj6J3kra1McZwK+8nM4+ZJy/rhU8NDGTbJhNAe
EDvl879v5mloIV2uhjtV3FAdl6vsnxD2PluViqBubTORKnDpQjACAAtJQWwtGbjdI9Cl7JuRbBNy
ZK3CIVKJWFTmxCHS0A+NNkmIsDDgHTcayH2CXEVStKZ3p+tYPuJESBH3dougA87xXGwSKEbLFVdJ
tYzFEp5ISO2Mo4kHy0gxnM66hyT6klf/2hYApUOnkG0gKQsaAPkZwqQmxq8jtwiQLPmiGcUG0/L/
jCkAGQtVsYGGK/wrK3aU6M5sUw3HYfH4pu3mMojBGPF2XXVXDQ8FpABCPcDXyLFE72Ygc1sOvSQl
jNwdBul8QKmnwKXvVYCOKlnSNZkbcM4zAlkmA6HG/NawW8vaaQWBg5/5/9u6pPsCMml4PC70zMqj
ACOiYWpl93O1ZeLRHn9fl7WmcTCl/9lD6eKMtB2Ih5xe0AwIKUsmXpLcuhuEkyoWtW7sTiRJt8eJ
xshqKgteqfmLiVsbLaJ66jvxt4L9Eg7YB9sbR1MEgGueA+I/dGki4wBi5uVUT+6T7vImFxV2Uqte
tWZfZdq2BgRaSr9d38U17UDHKUrJmOlG9Cy9SLSxxz5m9uJtjVvq8KONkjWaXbV8B6Tz3XVha/Uv
NID8R5qcnmeZFbc8dWCHqocOBF2uMBzUy5uwtXLMQoy3ItlyI5x2BLAn2W1kbXWMzj3y0MgUn7Jm
EXHV0UK2gF2Cf/B8f6vUiJKJYN0ObbYZz28wyKlI5a0doQkmPRPtjYAWl6lHPYyB1FqLIyR64ZlB
MZqsRop7ODhE00iYFVbx5fr+rkm0kM3BewXsYHAmnC8KvCyT7VYRIhszt+47E6zIhse9o0g9O4zi
9r+oAFNYSiBBuujXAmbJuTwQ3rsZEzCWA8pVlV0Gbby9vqI19TyVIF1ye5wbfQCxDQpjJNlUuQfw
ROC0pnboJs0DSWOV67l62U8lSpfdzeqCjwUkunG5o+27qd/Zw6FiwxbE5XPyliNjXxHF62mu5HvO
dnI52ZPrLnDfBs3EyblFSMlew5DvZ78lm3ZrP82fTQHsjSBZpigAyxSSF83eYioSMUX8Sr9bN/Sp
fNXuMJqluCSruw9COgT+JlgBZQAcLfI6zpoJRmioMM2zYeNLMf+sUYsvc09hZddknd4WaQfsrs1N
xLPwWzugCBafffdmD3clcqAmUQHtrl5+2FQ0tsDqXXTB12Oaj47AzQRBBn69twUi7X/h1pkYFF+g
EUCMIYPctkk2A1YSIpzpi5e9Ft0zI9///W7g41AoRF0f7HCypjILbFaL6S4t+9Em7lEM9JG6yaYw
k/vJbsPr4lY3DTQf4E4DcCBs5rmK6vBS29KD7Z6HuTsahuZtK6a9XReyZsFgMv8jRNKCHikhQjsI
KaoGiDYfFWbwmHcYbMXercpZPHo0NoFFWH5euTvGvZ6RIqi59qBRD0mN/MVoZ0wa6snn9TWtajYM
8jKDhuS03JeIaYHMa1MPTpFNUB0km7je9lUTxFX7tR+Vk6IX3eZ41pB1AoEr/ly4nORzymjVDcg5
ZHr0rR3AzlVTXx/RdhmxwEsngM6W27L3QiNOFUq/piJghgCbJbrgHGD9nYu2FgYKxyuxq3Nr+xjw
H31aRL/+fTtPhSwfcWIqnTgZBqvC+jRLC6puGxWHAcYwLvWNACz2dWFrenIqTNrMtmjcKY9R6q/N
Zpu2P+xoX+QeWqtUTbKLnyUldXFqf7dOUvzZGitrBlt5QHNM32b6dMicuPOzotu43VeRultrZBst
roPrC1yt5Z4KXrT3ZDtdW2vjetnOEiVjgCfGXeF32n52X1j123U/BD+WKK9X9cd1wWsvngv8USCR
Iq5GAUqSa6FV17YgNzGyfUw932PRrZm9oNqVkR9Zr7Be6wf5V5y0vxkxYm7aEDd0+RvQZEKRzDdR
Wb9pnQqWZ/UWAGMI+OMLz6TsWoKol/Q2cNwAu9uGfbTjNd9e37s1iwIcXADi4pKBElq6Z0k6sw7U
d/Dzypc6B0CN/Wxm4B037kaVZ7IqCoh0Ojry0T8mFzX0LLL7PhPYNxCPE/iu2ZZ321a8J87T9UWt
KcRS03DAQYxUpgwsPbscVWgUoQDJAL5xDMHd9/lDPAtUUm5op1CHtTM6FbZ8zInWo7GDxwmFsGrK
0x1HDe+OAvVeIeVy8wwbtEZoRkeGbJlmOJeCoCBL8tpAinTESHpFfXj+fjqx0IzfK40ppF2oOFpk
4WsgJvbQeAUw0nNpHc8JFznV/Dp9643tGB9R5/A1bXP9nC777M/lyKw5td1p2RBDTgFrFYff06f5
tt/DSQ2S39Wx8Mm23PI31VjzhXrgSUFVCD0nBCUVZB3PV+d4lPFcMxgU8bHrn/W+R3PrO3GeKrNC
L8b++iIX63NmjiENZ4eSB/hX4CNKN2xuSG25k82CunDCNAb+3Kz7w6RSkAurDzFQEHTagz0N4/iS
grhNwszIhZi0+7Ctp96+S9hXZrxEZO+0n7lrKqz92rIQZ8B2oDCKCqK0iUWRxMUA5hKYptEHm0aQ
9vYNTVX26XJMalnXXzlynE9dPXdEDjmOhmYlHBWCa9oDOXN+1pO7vv9V8dQHxxkQUA+5vquEKnF7
2YX45wvQnbR0u6KNTnrWQJUZ8TF2MNvT1sXPIp1NgUTDUD0VzNUeI83gZEMzYxyO9hhNqY+iRm5v
W2du+/ehGebIR1FeVaS5sAfLRwEsxHPgBaKHRNp+t+3HjE+UBSYGHfp6l2ZP9Sj8Io/9jqlM3Kow
ECcu9EyARfHM8wuTN8zqShDVBIX9OfGjZn4s8IZu/p0pq2kXlmdZF1lKQkjuoG1F2mzNrllnLesC
lRH5inGiKnSS7MiLpH/Ia2VCbkWLwbuK1iUEA0tkKomLuzmLauxkENPhtimBlj6KLfgDFTbgcv4B
thRsU5iWxgDCpRFICkukWRbzgI2VUW50A7S3yDZqXo5JFRNabc9LB2HNDZh2wOR12mPtxDVYZKgx
5hs6xhhez7QaE2xWZn2vPSNWEZ2s7DzcDGMZ5jaQ+ZE9Aa7F3ljMObqSs59QId/l+6R/Gsaf183h
ii7BEsLsIqu04JtK5pBTQ6urrFx2nPuZ8zAkjynZ5I3Ydb1QpM0uPdJl22Gc8I6hMcmT37FI1+J5
1tGRhmyL420n8WJEN1wbg7xxQgOTekX8EVvvI32/vsj18/4rWH7YuhijUY0FwYnTHrV243mPaP42
0IRb2zdO+urMe/ATztldpj+k8Teje1Z8wEXodr5yuSwQE2FPkYMP4Nzb8n7ytTp09I+laGzV+3y8
sbR70PwpYpy164QQGMEHgFLIRd/KqIECUViCB4PnbVrnISU/kl415r3y0uGhw62FXwy/R658jpwx
/BRCHG/fpfeze3DzH9ZQb83u0TRBlmUbimWtOAxI75pITqIrbBlFPrd/5RSlTpW3HDAob1n/lMVO
UOV33HwyzTFsbUchbu0mnopbfn7iUVqkt4rZbbBAtBYLQh+Fg4G2YvKnTImvtbgFkndytjTJABKh
acaIECOgdlBjpA0g98jtMn0/942ftZ8ee9bYkz3/uK6fa4qCqvViaJYXVXbBSOvUGS86tIpOpT+O
QIcSr3Y9KjbyMgOLW3AiRsbpEy6K/62Bg/M0y+fWYSheer31swiJtApV+jcHtSvqVgrfaF1f/rM6
OdLRmtJpjBirs8YjEcei2RHrp90fdPuZuZVikYqtdMxzbTFnuAftspXR/BCzD2q+op1aIWPNaJ/u
o2S0wQs1cLC48qDhnzAmgWEf+/kBVqQXv68rxoruA5gChOwWutmMi9bIvK61orZmvELpYXJDHfRJ
fRlhXlA1A7smiAJ52IK5QsOqrIEdYckQaWBpMjqxrfvHqPhGkdli/fb6gla2zkWjBlptF6RXuObn
xwP0XgecUCMPcjR8i/pnaYeF5m3KYau1366LWlE7YF0TE9EourHxn+eijF4nUV8YsL4J00gg0PSJ
sRWiR7Gvp3S8cVrbi0Ma926L7k9aKpAQLwJhcLmeil8+78RsidkyOABV8bKn7rcorg9lq2+ur/Ay
YFxkYAr3T0IE6VZpN9G3HddZhyWWzrQrgQHXiH6TDpioMgdMdXrj4zBWQaql2yEfAczGwxZ4J7o5
hxFtXuKYH3LvnyeuUOo0UfQ0QGeLZmE5KSsMVpiizATm1QzzGOnwiWevj97qnpcKh2Zli1EDRP0E
rGm6A3K/8y0e0iUWwLh/kIwjgTbNmLMvMhWsycrVwBajIdQCBzDcNElKih4PL9EBfZEnyY41zka4
gE/h3n3bNYpq1dqCMPzhoR8QzrEuFzaNdHCmtIGopCn3mV7vql5FdrIm4k+yHPhtS3AhqUyUaKD9
sioRdJzbvkbNBvyheqbSzJWHFKUZkKPDqOgG2sbPj4ZwlmSeGESQJRgsHYpDX/RbgLUcHL3eA4AC
qMw2mBCtG1ertrZW/1bcjBWHz0OuCzCSGOtYennP5XObO2QkyHGlVrchU42p/vaOafk2cqp7I482
yKZv2qzcZW5RhteFr20xThDE6ktTDaigzmVPtqBMM3UoDOYq/KynYPg2JhW065pankiRH3NA+dfN
0BsiKOMXodWP/dT6qY4yi6Z9ub6eVUlYBipTiK8BN3G+no7OE4a+TAEu5WmXuubnAIiEcqr2xqhq
LV8TBeo7hKCwZnCI5LtWe4U9O5YIioQ+TsIMbThinI0AaIp311e14ihgROOvKGlV6MGw4hjeedB0
I8WAFa9f9Inx/WwDH+S6qLXAC4Uby0PSAFP/aI8938FoYkiG9w40wm32qfndFvBJKsKOc5W8RTW9
6Yz6Fvhht14y/uqtOlc4LKtrxXwIdstAoU9u+6zcenJrj0J+rH1lebYbE/MJzVr/jFEE24+a7P+T
88cBPXnzpom7mI13RWC3vAvRwlo+NALjhlRz/7lF2zXRp4ZI1lsGR4g80GOOmZ1kbISB0es3RAVT
6Ng99x2vV9EYrl1nTGUurSw4QdQAzw/PnFrXihssCvlMzNrV30Bi+alQkDW99wh8PMzaAdRMtsqx
FjVJlyNaK8FPV+thl+8rz/MN9y1pybGqDqA+jbx6k3kctQI0Zc37ob/h8Y4Nv65/yrKa8wgI3XmI
I5EpcMEiczEi6/SaSzvgQjDCAMq6i9nWBWMNbz6UHVKXi14aAYEng9BgaQGVbgXAJK2+Fsg2sSJC
QK79H9KuazluXdl+EauYwytITp5Rliy9sGTZZo5gxNefRd26xzMY1qDO3rZ2bZccehpoNBod1gLf
YUgybacXpuAFcm3/kAStcCUggY+JisstxMrGCSaYKrfHbEw5PKtT7dqdqJ3t2lBUrNmccMb0Jsb/
OCnOaOgD+GgrBFgjvBYD9PRUh7lAl6VVwxlDbhutCWC958yRdpJBmwiPj24cin2gyBI6AFXVpdnw
Vuf1/87MN2dV0YRk4Ywh4cltEqIUuW8DpBckNMVgdnrXhVTgiZfWzQHTLqI1QKJccQBkWVwHfY5H
d0O9SP+QUtF7bVkAUK+QgkEJn6851Eh5aUOOx01u3hesJXIuat8XSZh//8zxpSomirXk+/lU+Gar
76ZW8W4fzOvnDDYCbS9oCkeL7tXsupEHcq8XeDklvX1A6OjVaUPMZvBVxu7jvMO8V1oL7o0lZ/BX
JiLGS7XazK5Nox3gc6RNaK/AUBRpYOc20UcEvqvb+i2cUWDroUHY1PB2kPk7qsQMdlcOGl6g1os0
rJK0Bd3fj9syFoBeIQO9x3P9eC7UcNY8yUniKC2i3wTDcRNq/izIPd12iDolbywonqT6p5l1Xho8
xEP3Phb6Tu7ulTrzZCrKDl4n7i4/i3q5uA5I3Gg7R+IZcIYcHQnJbt/F7CSP9JdefgBg+Q7H0RG4
jwVL1VHks1AGnonX+Ad4WSlxLOnQvJMGZacFhuWmqG0K+lWuwe5wPSP6NtB6oaNQxPc0KU5T2IPV
Nm5xUD8Ysb3Y/3pPPISofupGq8ZXSeF3mxdMV5EHIQjdwlnBOcGQC4rDCHn4MFK3pchQh65xKXD1
GhKeinuM/Uae4YfH3tVeAcsARMpT/gxSBGklsLF537gbFAV9ByYG5wzcWc7GwsEcJa2kjaseq4NG
7J29Td03VB+3eH34/0TYN7StOr+1+PrBqAXoV2ixztIT4PLXtpevRxeEXj5Q1zciSLGF2h9irTNp
nJuLMitkpgPVat/chTuJRHeZB/wo6fiu7wsR1cdCvvJSHHehWk5WK6A3bdzpYYamB9jt3PYElEQM
tQqOxUJh9VLWfO2eeXATCBiW00HWsOv8n+M+XaM56IdJZBjIeKdtBfu24O0uVpK7xRW9Qx54Vq39
0fnTp7XvSb8rC1cngLh4Ap7ey4MIxve7NnxlmGe7x714Cl2zB6WETPsh30Rg5Wi8yY0ODlkByg/E
Bb4OnNb3yJdXxfpVoK+2dCh0ec5R4QkE5J/L5R0yR6JTA9nKl/Mr/QT9suq2pFvhPmO7civczoWb
CwNUf+VxlmrEnZxW83bqRyknd8DAdUEi8aN2wzULiXrH3NLLjok7bG4ruuDUL+RyJtsOk5NLNeR2
brUCrNHPR2MtA5teZK7L+s3pLaT0UaLk7CdT1CpSnB4ebqeuu9+gZvAiD5TTruM2fv8Zbz+jXbdH
NeG2eguVPBwT/a9czoacQtMS9GE1bvMj/TRT8KsGh+Zn4yvu6JcxjPeXKP22eFJQ1keTioMyOF+I
NcsOjEaz5chRuwFnKCkmeUsVkSf9Jlu7Oh1ncjiL6ZmtmkWMOwOcFK5zoP6dsp3cu8cfgRcAXDgk
1kndHuOX3yZgLwcvIuFqHe1jTz85zy+2YH8XlUbvP2AdZpwiPn3GRqdpESU1bhrcB4Or90/COY0l
EehulvGAxl2FU3l5IlkedAD7MXBCLMBSq7mrB8dBiN+48FoxUNZG2giPWrwiuPMglYlSpoXeAATF
nXbxhhH1XSfGgxnhHUaoVx/AdOex+04WrODi5YEYD09ZzbZR0eAkR3rd1XSSG3dc9famug8RePjm
nbSOZcGNv6jjmaT598+ujljOYyUfIan2ex2jBDYpRFHboggTVy9SqTPDCOc+lbFhapths1r7BV2D
JNA2dYxGVoEmizZhAWVsnj/F+AknRtfHoZIGmF3S36v1xqz9ynm87UEWbyEkoXCWgR2BESFutVIb
xD6BZUKVr9ED/DJJ15YPBpmtfUAkwfx2F5HTQMpNcKQbWYBJuaggIkMDTmyuU3BGj9R6o0cmzFEu
2TEYMQOP8n8RiUBzlpX8K4dnqcyZktfdCDnTTs29XsOAG5FcZV1k5HFYOz7e0qbuQ0s/UkniOkAR
97CtgqWeI03epYHpFZMM8/zmFY9SV8SRkpawGvNIP+3HMPfMQ+zb3vRlrZpN9KkxguYZP3yWNxjB
+4pXTi84hYt2i0cGpikcw0bn2uXRGKieU2XEJwj01TA+BLiLi3I9hP877TbC3zM5nPOeQM46lRHk
NGWbo4Q9/aK2wHCXTeevKpw/iZHMT+wOIiQpAS7sZK3auHt2rLfbm7bst85U4c4HrVAuN+ejbgWf
Svsil58YXW5b1bVV8PSi4dV0TU0QtXwXCjlLQeMiypEGUBXQqMO9WRKtniRkGOCmJ2AIbTvgkzMQ
sJR+75Xrag8apY/60K2MCGCuM1eHXwDtciWKiheWGJgEACjA3DuyWyZnLY0ZJ0okSfgU4H5k1nuS
PWWSQNWlQB+5phkoCffC3Hx9aZLgpEIbRhdTCCHKqrrTt8HKOMq/Wr/30aB0VB3vf9/RC4ncjlrq
1AE9BBKpn3loUbwf7h0KImvAkTcilPnFJTzTjosLuzKM6jaHrMz8mVpuZeSuJbrv5sPEG8v5CnIx
oNqDcD4PIaNytkn1NYrgBxbKJaicnSnBeWlAaZpd40TUjbbGXQRuqcSTMn/wnqa19eufbA5wZGbq
4lkkZ3MMOI1yUyYUDxPsiURYTnARoYd3bR7Zu0CYurRyCOpwjwMzVuerkmOMPq0Q87CuunbuZJ/t
g5XjVg1JPhOSrBFB3Ja3uFFn4jjD05nNsjbHQFQKLi7NBlaTJLLtea+vbOFMBGdvaaAXTAMnoAue
9OFBX0cl+AwwFqUgFYFLrvW1h/lFAnC/Q/zHeL6t39JrBPHx3/XkLHEMh/obIn7mwZozS6ef/Qp0
WPfolHkqfzVu9Pu2wMXTdSaPM8ywzjrbKrGgmrMb8xXgogBiK7gAFq5MNK0gAsNwMzrynXlTz6LJ
1rRK5NxLlOWdY1ttavVXGXv9IGid+O6I5jfuXAznBlVJrZmkQox5TCQy7My14d/d38kVqTYjCdcZ
2akEgGiB34WCuGTxfJ/L5uySNY2ltg5klw89UYjjBnfpuvf/dBapBe5+yT7PRXH2WafAMRiiirr6
R3GI7tqNdJQeqEDIklmcC+HMsO3yKG5K6GPRmoACkrbewETde4t3NIjhUT/GcBeqJJwqrdWqsZLW
sypsRTERjtyUTlJ/3Dab9wjcb85RfY4ep32CpED6M50E3mTx5jz/AJyaTVmE4TjgA9DiV1ackvQw
lV9D6rfDl65/MXrSA08zGkLVVyEM5fUcN6BJzoVzR6/JWTc68qz9MdlOD+Za2dtr9BNu5V/5FojE
frTqyegHK2XXIDSx1oUbrcc7h7xaW9O/7QaW/OrZZzG5skjZ6ChqT/gsUVuT3nzIGwEey3f65up0
zk3hGKBVwSnG7XXaxDWL5Ya6PVIPCFXWOelOEWKVMEL6U9/EXrdh9zKoYm5rtpThxfTbX8HcHheS
AtiGEYIZxpG3Mp60sstI7FouvDlQyUSD8ItH50wet62WkQTWkEFe4SAnryLolAIiDPrmT31jOfn+
c0OS20K2sGGx5cZ0HxZeYPuRsTMAqaMi+SlYxEX7+KsUXzPtQ5okfQmlPsIdPMLvgqg4qcyNCCYq
CGYJRL5hNodb+s1xx9mdkVd5i/I39BvAfFV5jX5vBNs4kzH6KXACgv3iH3TNNKkmBn+oK4VrtblT
gYSlChonl15A5zZocTegMdZ5ZyiQkRxkt/sdPGd76SMh5kkTdSaLNmrW9mzdogyZ2lLBulXSMw1P
aiE6TouX+ZklcDddZuptaMzLxVbRFo+nHSYw105IWlhCuqUrDAZv1Df98bYBfudpru0B03wqhg8A
wscFtUadpYgjoJfzZO6svfbmIDNMyX2PRItO5FXlvsFZuhnStvJG9pR3URFseWH/fgBuCyvVkhwj
gt62ecq0h9AUhC+L/z4Ke0hFz3P/342xZxunDYC9HVsoKKnQyM5ILgkqmMu3HZAsYIrAMcTLgLMN
jP/InQ0VzDWqXW7yK4qIcorvJS/zs/WwFeH4LkdFZwK5NesSOwkiBwINkoNaaSBv7yqhT9Om3IjS
JcsGciaLM3xaI0PXBJBV+gD1BsyunxLZHYm+bd8mHDWCUfn74P6regz9Fll9wKO74PK9baYLXhmj
1kC9RHIfE1DfSbSzTUzTJsjquRVnYhtJzzZFCCo0YOCbDHlhfeoJ1RrvtsgFR4lOcAD/6mg4wS3H
bWrW6RWTbL0GeEjpSeZaa++7fMV6pKXMt9uiltwY+nTQMQyJgFzkG3XqTDdZE6FvTDGro0K71BuK
8U7urBHQ9fVLnWe969jjz2CS1kmbCnzAgqO+kM5d5H2cBXacoeXPifGiZXhI1EACMETJjYUFnSeA
AKiFWhsKbtz9XSeBkhR9hMRbrkYrS69lH9M6Bug8+vBRqrX8KSmNYStY2oXEJrrl0NaPPlFAcppc
uioutWLK0dXr9mN6x6zAi5LpI2DKKbJbQIDSdBXmwSZ08n0dDKfJFKHpXi8u3mfzE96G2V5DLBjJ
JGEGakSOrmi3hhKQEnzkSvnztprX5+NSCnd5xMwuOkOGFIdWw4nlMTwQ082CEqoU3X0qO+vQCnK3
Gof725Kv3essGU3vMNsZ55k7JokVgV2SMlRrw2xdhMOpjei/FMF5uywzIgZKSywhwAh6OX9UUxFh
ytIuYUACXV9ocwfIAmcl+kRTZnUFelDazG+p7Zd1t3Mw1Xp7sb77+i5v2xlIDglFoBGgdsKvVm0F
faPqJVoHUkzjkdLuzKd+ZNO2yMF14uvgNngLgrg1XUlPFUpqDAW23lTCB5MKlRBfNaq22iuZg4KE
Ugc2mmIqMIJgYIPaykED58NvZNLjzmXjNCJblCjNRk3t6JOBiQDZMVltP8xJozLmWOos86QeMKVE
rrQPNhoT+CoSJMg3k5wVyG9VTtSRZhqN31XdFo03pnmXbxW1iOyn2wtzHfxgXdDXaSioACLdxfmG
WI6o1JVVA4LdLiBdLJVuldNwlap2fJBUJxZdKEtmi3lsVDVRocaWcBuuosegyMC159pNgdK4TcMR
KagoDmPBlosEqZexQYaAoRoMCCp1tPjk9Elu2Pr24s2Lc2VUJiAu5mQhcPe5G3oY1ZHqfQMXF8mr
nqlfeg83Z1crXG2fNC0Q+chbXdIFEatoz2Z/f3Yno70vzEpaN67B7ksJnRLgCU6yDXrbBZf/4uE8
Mw7ufsq7ZMytHktYWXVHAHrRr6w4d+4VdFEKXM31HQXcJBXTGOjMnRFDOJ2kcEQb+djBD3TRYchl
L+4tT6pQxEHznS2C7hNJ4xQbK9Ocprmzx9Q9XaqJrO6tFFRuKoIqR8QruXRFzCNQYEdEdfiqnpmV
sgJeIGxXnccOGdKveHS2Zlz0bmWHfh5XmzBO17ctc2nncOcDb2puBLmiNyqnUa2yFjuXF3VBFLNF
Hd+qS68GpY3gnC1ZI5ANgAeBmtR1l4s+1mXS6lBPzSJsVzlRtyky0OUqfQOHEo3/Uh63d07VKFqn
QB5SJKQD4nsPOAmgpOWFIIJZciDninGusRiSvpMDrKEqgcgn78CQJBglW96l/y4dH1zLoTQ1ag7/
kZcnM4iIZJ/0QVRhFqjxnbI88xZVNqkJa7FeLO3X+agfadUIsgEiPThXC5alKijnlWpBc9NHijdo
vkpFN8fiOfpraN/vpTNFNM0unSqHIgCzAnP4D4fet9gZWr7E1toK/vyTE/R3b+ZlPZNmlhgTAHwR
gmbzp1KBwas5Rq1g3RaPDiZ9gDsAwDgMPVzKwOAAesfQ7gDengqoj6c8SdxR20Xh5rYuy3IsG8Oe
8LAqbwKZ1o8Sm5sKtRRgNDIIdRwMsWCQ6fXfyeHsgCYIUxsLa1brGoC/tEejy/cSRqgGqU3d27IW
XbjyVycu/E3HrrMADQGbK9IvM9QdYvTltmBjSuzHPrQfbotbeCnOF9R/vTjfLaIkmjoObPaocbuR
K30H0oG91Qz7Ki03Y5tvpzJbDWYLpr96dVv24vFCO9+MxI5mML6PcEQGLIlr3I351HlJrZEatNx4
Nwscq0gM51it0bE7kJo0bpbWnlYqW4RPriKNgrTQshhMR4DkGrNU3+3/ZwcLIBFDE+YQ04EehAHv
XQ+2lIly1osmb8ywvADmwb5xzhsk9VSyevRAVoG5yiYHJU8QNUyGTSyWCY7xUhiIscH/l8VPeea1
UWB4GsFsiUq+0n/1wYoqTwNKIHXt5cp91ouoVBfX8Ewi5ziyujIyC4NZboqpLBU8fQYm9fNO0Ii1
eMTOpHDHGW17BebH5zVkT6H0aDrHSH+iui9bz//AwM8EcWfZUfssYmwW1Gkekzw5anZaKkLFEqnD
efS0kvAOtSBlpPKeJcVWotKjlkePSpG8FnIgcIbzP8c/Ds6tYt7DMzunmO5HYxfE9a1BMDjoRYqo
c2uhEgSnhCBPBw4iwGX4xohUB0BxHyPHkiYbpXobouegWinWc2KvHYpUqHHfWs9Z+5gnokmnRQs8
k8wtJnqRKsBXQrssPJV551fpvkxEmH6LS3gmhFvCDClkY6hn9dKd1ox+LYSgW3QTMzTPPAEDYBdO
QuFYsZJ0c4YjegRKLQntTyncjJaoiLG4XGdy5s9xZgyVU059U0FOo/yWDcgJPtP0x+1TdL1a6KUH
Ahn6CFF6BlwlJ0MZJ6Qn4BQcK70bgWaU5KI39bUalyI4jyBZcailwC1ymWr3vpVKjjuNTkuswBF1
V1+f1ktRnE9Qh7CV8hbaSEnn5cmrQj+DZjv1O0cEqXttA7MkDNN+l0KuEmlVFlqJoSE6Av6dFw3F
rhybd1lpHi0k+wVRy+ICqniSwdgA38bPtql2yqpRR7qwq4DpgwbrNlJIrTXktimIxHD7NNJCskBw
O/eNl6fMnvmox6dAEdGFLO4R4L01kIbomJvnrLq3xtJClgp7pGU/pVZ2yNjk/SGakmSd9sWTbrUi
gp8lkTis6K6eEXcwIndp5FklsVGZdOQJWLKhACYby2Ouu3L1FMuPtxdxAbkFsBjzrLABzG/wrHIH
qqMlEni5iQcg4IN+rOSnkagPyI/tTQ8geOil+hG6HR4Hgs3TruOJS7nc7ik0Tu3JNOCUyLO9yw7s
nvrsrl89KJiQsVCbLtYdvm2FxCHPhj+6/RtdS+gZNnzwSm9wVlzMRHmOWx5KTAwNb9qv2yuzMDl4
+Qm5w2mXZdNVaCNxrbtoHT1Xb5Yfubbn+PgE+wpdgC1hO5uojwXZRWuN9IbgHC2d2fOt4a6fGOPu
Ujb3LGfNptU+zaIiTgCegs/bil4/OS/1nM/ZmdtWKpX2AYOYgvqKftQwmyjFRLZXdFpVjYj/VKQU
d5ymoU+KOIa9NVVFBikieAumzrGfBBfF0hkCixlKa8iHA8uMs2tNbeJUkyxcq5OLMUjigJC6r821
XT2nouESkSzOlptwrGuQ1sJSdGC0tSvLfB/DhrDgFxMl9ZaODZLZQD1FuA8AYM41jCB3jxAPN248
3mH8qBi+LH3TOb+yGjwq77a+vW0bSz5WR2VpTpxjGpqHM5VbFPDLGuKC3ourQxB9GEBZvS1jSaUz
GXyCaMANPhYNmq2VLEERVHXr2HxN6veiro62Wu3DUvXZCNrpfyeWM5CyBrvz0M6qtcaK6upKLvOV
2bZuCqIaKwz9rGOkGEXvqCVbOdeWs5VQt2snLaFtxyY/VP+09COxNhr7EUaCF5tg7/hU0mCFGuD8
oCAIJInCWq8aPxmyl7eXUaQP56T0YGRpxuZllIp1rE+uqkZIw4Z+IwMRRYTathT+na8e56uyQY90
aYI0Np0otQkItgT6LHnDcwmcfxozPeiyChKSvo2Jmds4xu1BiyW31Ix7A6Aag+4I6gKineIOdZLp
LUBqHWR7x9BTBpVYreUCv1ig2rIYpCMwrI9uZb48aIZmHPUMppdEj7W6UpKANEjI3raHJf+OfvL/
CuHsgVZaELBiPs008gIZMzAofDtR5HZDK0iyiERxxmDEbShTDaJk+lhIexYk2wKAmYm5ua3SsoP6
qxJnEpSmAPMJIEdDCROsyVI5gnz8qTR+x9Fdg8d8K4JWWTZz4AWCpgjEsnzB2B6pUgL+ibp1H4cV
sVJGR5JjkFjESbG4hBiKAgAFurzBVXd592uZ2cVWgwGHvNe9aGTYtUezd61YkGVZDDP1M0HzGp8F
GcFo9HFKoVHQT++jbL11kUOqOPMUOd+DwG49mvqbOdQkRT6uHodfmtS/djZ7MAeQ0FRgCmDCG2Ch
ax9cxxjnBZweUo4GX9qcksZhSTvPw8jHtJexwkCBp2uVRi7N73v1Rcp9Q/G10LWGmCQgde1j0fNC
XXSgZx+Csy49nbpqUPEhrLs78x1z8GtgxG0xE4+marfdVwYZPHlbul/oeSV/Ggldc6knrTLf8URj
IaKPwvmhvmZ9A4Og7tR1BYmH9APtLV6R65sy0zytMyyBs1iMsc93gLO/LAwxXaNAYuNZpFihr+T3
h3OKSfArQngNvgso36ILrAndcGVspc0ocoqLR+1s+TnD1GiTxKDJQYOz82w3d3EhyuEvet0zy+ee
EYFSDp2RwPJL+2RWnyW46ysRlaBIBud0lSgMWJdBRsxCLwvewzryBxDS/QM/eKYJ528jLaNVXsFZ
TBba6y0yOL+nCX7JiF1n/NFYm64TXIzLBvnXPXFnAx2xuZqY8LyN/iolphsAKILel82m00SmuJBm
nJ3BX1mc8dt5PxiBOXsoY291qFMWdw37kpvCnxS0iqCHmVZPVPUbZ5cwwcpe7R/A3M65SjgjTFNW
67kCrhJmvEj2s5m8SKZoamJRBlKoqI0B1BNDx5ceWKF2LpcAd3YNahDgr4NbrveT+vG2jYikqJdS
Qr3VJ4AXAuSiqYiEjvZMvtOHX7eFXJnFvFxnqnBHqjH7uooKCGHa71J7bEFyqijPDlhCNEuUZbry
D7MspE2B3Yk7ErMflwrlVhF2xQQC6TyJkTndZJEIrW1RmzMJnA+cQNTVjTUkNK1kE9pZ+3psDnFH
vVhR77IoEDjdqzsf1zwSp6jkQJ0Z9+5Sowg9Pkpig9g5d9gnOikZMRr5EHb9tsSdc3unFswBstDg
itQZ4CY1bvXqUU77aJYlBzKx+8TV+owEWePfFrOkEp766AEB0ydKzdz5iRNjYoktZ26nJSByrtdo
dFGIPdmHqRISj2jf4ddF1QMriJXT0eLlyCBa4ewvLUZVZxp2TF5bBK84tLj5wIrz9t5x33j7/V5d
J9vGy8k+xzd/7PHl/fD2x/0P/IEjfnnc91518Epy9PDzx/cfxB/1DHzDm7+Fn94Kv+N9eMcjfrXC
D7Ii+NqS+ev7P/zPn7/8d5ecXOKSA35k8zfw08UX8df+eo0/c4//5j95wE9MRJLDl7/+v+98/4/g
275/wO/Pf3P+wrfnv3/6/kfIYe3iO+78N9YHUkVudnJeOk/ztbs/LyJurSWTUefsMabAZ5Q5zmTw
tEjaHGbils6blB3mPsPYEow1iWRwR04xpYFqFWQ0VCFlqrqZpG3QJLy5bZYLvsM+V4UzyyJHF6BW
wvoZagij/JIjo3pbwm1FDB4XL9YrTSkYFInBbAUOEzdH0lREpHs98gZ71wDEgS5c1G3QjnDpMdCA
rCN9D5LQQA2QSgOgWQwgTnSVawdlUoy3WptiiK/rUl8XLKWpL0eBaYOhoK5DP06oZO866sBzTih3
GaQC4q1NAiuPENuPZqW7CDyTyWO9lKluM5SytcXMPBhalbrKrPWYZqFz6Kjk1Cu7jip5a7ZxPhy7
DO2kbjoGfelroMnUvdure/1q4XiwuDszDpyYjQN4sBBLTY8P+R/ZBY+QG8v74f1t8vLti+PlIpqJ
64nYWSq+FGOmhka32eVyd3InyWxm32IOqXfGl7qe1vax/tN6z/cJeGLvIsuTQw/9ty/yXjRSeN0D
wknnbvDaoQhGArCYTQZhkV++guOiIWPgS2v1TdTBcD1f+C0NUy14gIF7jucILIFYU7IMuiaH+k/9
qrq5m2GWUlmPj+WPEROUYMDbpzIxBFt7delC7sxqbKFpH+Av/NNPAfq/0ozQsqzRz2d4PZoik1dY
IalEafxFHYGNBTBWEI4BVXI+xGdvX5oGfVdJ0DHPMd8i+0VH6nWxNx4zMhymlb1yHobNuE78RBBW
XvmfWckzwVz4DAIjI25kCLYqMPslGDEUMfmIJPDOWtGLAJ8Bc9vjC6jHiIymndtn8Dv9e3HZckpw
vlqyAngdsM4TDILWRN1VK/2+JSQ80NAziU1eQJ2+ftC2xr3oKFw5V4x0zVNBOipwgKjky3DqWEUG
ayYJffIvSunb6Gp3Xm9rtxS4gGUMSLAwQpBdcEedTmOUhgoIfjs19PJw2ww5HOsmM0KBKVzpAhd+
Log71QW6+S1pFlRaGCTTHuzyBbjxgkMlEsLdE7YxlE43QYha/IlSXBFdShpRP+G83xf28K0J2gww
kjzj0HKnSUEyLqYReH3LEVA01sEColFLXydMGILnV8Tdce0OOXHcGaqCzBhbC3TFQRETJ8MErelT
/Xcb7COaElXfyuluHB5um8X1zN+MOQ/KL4Q/8BjA4750GZYylEjgIq8IyOCjPPX77oMV98BJ20Rt
cJCRh2yzYxFOj0nVHI3W2CiFiGV4wTQvPgKneNvYGajt8RFY1sBhWT247NhWD6eO6A17va3wHAlx
mwplEVADJxWI+xYXKQUmVlfPh9xNsuSxTnO/b5TEtSX5FEnpb6dOtpjOfqp0+9dtudezjljoM8G2
fLnQRq6AlV3pMZSa4am00aS8f4iKsUx2U1RgHihFf8SdHPa17KktbirXzJUBDe6gjn+Fp+/9259n
cR0AeIbK/3wZ8n2DSchoG/Uj0BOtodtKk/phSFrqw9SeszK+N7I1q1ONKGP357bghaPrqKDam2GX
0KzLh3jFUBdg/JBzVy6sV1pJRM+6EzCsBN786tqdl/ubOxrcUnhSc/6uQweK2tVY7oY1pKh3JUZx
LHOlBr5sfNzWaPEMAd5GAXiJBUR8fvi9HQaj6O0pnydIomRVxm/xcDdop8o8GfUIirmRyNpdFm97
+qHYAoO+Xk9g+KAPWUFuGe7d5G4tOUuYJMugT60jAFSN26F3iJCUUV2SgrlgIBoCpwsIdvP1fBZZ
SBmGyMYIVumtjnfP849HvNzcnfs0kU1ENhvBLPKCPCBzIVRDfy4SMN+f50zeaNcFat1whki/kC5o
iJW8FfXn7Y27iikw8HcuhHM8poyw3ikgJMTs71Qd9F5UcZ7/hUtvM0tAtgAhtiajmH65bMwEvQ0I
kfG8yIAEHaaksB7skPpNJih7LKkCYHok3GSMpYJb4FJQxCaj0+Qud/NRqh6q2rC2UQEw1tsLdp26
xIph+HMevYHvxOTfpRgrnKEyHIgxpxejktGhHT4kFEUqs38fcd9bU0CcpDqloTkCT+0tNvLt7Y9w
7bfAZYDQ1sKNhQE73m815aROuVzn6CFJTpNqr6TmHa5+cqsBTbtxw17GVsc8tUj1a39yKZezlSSU
jN5sG1xSKfUqvfS0UcHcbVH9Luj06aBF67aeSwcAXai4o2Ywb5yEy5Ue0jgw64LmmAP6MwSvlQoc
DYzA/SshfENEPAC2OIohpCzhHRkw4EtXNwXucck0cQRAxY0JRbTWcjaTSJkkSSaudwmA5CV6QdNJ
1KuyEDthd85kcO4pawdVnmYZjsY8WTnI1YHVFnFYQQIjJ7myg7GaIs0WbAJ5CgTs3/1sEH+5R4Ca
j6mlA8J6yP8kzbofnbVhuqDIaoHddnunFhwJ+ik1dOPAHyr4cSmqspS40tqqcA1gEljOQ2GqLmq1
GIz9R4LAt4ywAGjyfDyIVsexxxAaqEnNTZ8dnEQhdFTQP/XjtkJLWwaN/griDlRUd30TIBhwy3ib
Rsey31TJhyV5KpAgcgQ+UnZinSAbt+A8dMRgc7Ub03yQfrmKchDXNUreBZi4e1cGQU+e2+4QY6TP
eirAxlEZP+JeUFla3Lkzmdz9PEoDSt8aZNrU9GptrWBM39J2EhXB/4qU4zyGkfVNjmbiwu2Nn+jn
ArnlfSGfaP1i1oOXRiB/mERJQYFuOhfTlsNU5YMK3Qa20Vp0k6TVKh5+2fUosMrrpxgqSSgmgI0I
TxSQ2lxu3DTKfdMDFNu1y9jXgJ+RNgepbEhaj6u6G8hYiZLDS2f7XCK3bYbRxeBukzF0rFRrOn5K
eeoOtrmKoxymOQocMbSBBpeRAspl4CDSkPVEkwBvmixtI6Z0SgTNEjpzmhmTzfxhymhPZHyGfK2p
VfhStIWpuaM6NRiqrwDjuzdpZZZuUJeWg1BaSndTBqBWlB8d9aMw1NJZZYE6IZnXllnhqXKgvwxT
XaJXOgtq3WstvbW9wWgyoMNHZoG+xVHtARpvambix+i6cu5SpwB3SIrwj+2sGivxFLIMHHIpgFtz
38SgGvWSaOysP6odKIEnJ6p1QBnQKrxKC8tuneXllBxmct3cLzQwga3xSynYyGbsTPsGXGGJX8no
qvbNKTMYpi1qTdtKep2tbaDmVUfkexPA9Tk9q7dqNaB7oo+siT6GRj2wFaNx9gL3XEpeQgskf62O
le9p3TgJMFUbZrpZzkrLt/t8QtddWTug3pY7fXCNqlRLkPFpiepFZa9YrlGOFrjb2ySh9zKwb9vt
lMjt4HUdkN/UJkgT5LhMVXKpWidHJiObTDD0oCkrtXYkoLI1zvCe22odu0PR0f5RzkvbfjADhTUr
TCcr6ilHm6Nyak0ayRiUyKIBIAlBFKzjuojaFfjtKPUmPIo1N82jptzFUasWXwGqg68dVZB6V5iW
OW5IB6D759bwgGa4uCdT3NRfNI+z3zYDaJ5bG6G1N4MRCAhpOmqWlzRZ9AlGHfmuKLQCiQUlL3wQ
HZW//0PadzXHDWPN/iJWMYdXhsmSRjm8sCzbYo5g/vVfw7d2zcHwEmXt7r5suUo9Bzg8AE7oLnzL
CI5VVjQveRFW2o40DajtpyKNPqNA7JttnCZK7kWZ0oqgSIzaxNMTNVVuMmxJ6QZZo+e2qrT1BNpn
Rexs/8+9uozBVQRG5q00KHXrhKMmv8MxexfVrrr2rNZMQAKRl6rlFhhRCJ1c7qH5OulC49ujMmDU
R6bj0HaD7yC0o6JSoBsjmGXgCobaQ02BoF9zq42BFLlhNQhoKALXwxeaz6TfSdZJJec7/dPKuPaZ
MmEBFPKFakZZ5mzix+ymRDVsd7w/ul+Wy2UsoreHCyikIxUQWeGxhecrHneXMU/MZcwQNpJgBzmo
JIrnUgLRRilxLLq6nVEUNC2DXxHPx6vbmTjKeRv4QBH1t1bz7TD4tX7QL6ZV5wjM3cwP1QYz7bJg
69vpZ7RL95sJdJvJXjiUL5Hz2dlgCkB/fe40m5Bz3l8dGzAORCh0jgeJT0zyXC6hhEzkVEQ0LU2O
pHiJkychaTB/58V9Z4cRr6Pz6gRm4JgdqxtSIEeIVL+mPqjiJtV+msGmJKcIerDl5Agh52qx5CFz
85iVxeHQlGNMzav2jeD6Cnq5yL/29jI20d8we4jHZZYZYggMvUE9PdjEI97jwvu6jyw5IVSLkIBE
1Q9uyBzvxuCPBqH71BfnVMHrknytA1wXFv+Y8ReB+W59qU21uKBmbI1TLRwmW/Dgj1BpUjb9tveG
XeVKnnYPXfej4LZuFIFZE6qDDdjifFu0eTcnnsXMZS0OfTm0CH7P2GheWOt2HPHUxTgQFnM5a8sO
zdF0UUf86Up/7pvd+qIuux8oLiBGDPEnlbnB+4Osd5inFGwzJnZSeMnwJusP6xjXuTW6cShogfXO
FCGSyvhfr4e6oHd0457l7VvnJi/pvu+30jbZ51uy47KBXl1pGTzGKCQnW1EugddtpEfprXuTnYfE
8Ykrn0/9ST6hILrlcX5cp1UYUMb/06qrjVHHStZKbBPrVkF/LMncWDvomdtjILmO33pS20X9UPWc
T2PRTaBKjt4jJPohWHD5gVeGKvhDDYNxWwjroz5yWDl4f5/58gg6gIwyw9+PYojMaL0ntr/XfWQB
AdUzSoyGvpzrARx9AquTCmpn2xBaO6yRZBN5o8FLEJSGGJ4OCW/USy4XSdZ7Ku82CHbp34gQq+LR
ev/hprg47JG3g1qEBiVUENuoLEsfLn0aCQsoxhwH13SCnXUHGbVtDB2eym420RGUw8fsXnUCzKeB
FOHl3G+1Wx1HZ25nZ3KHmvnR99Tb2wkkwMVetgP3Of3XmwLzE+kazU6CFi+EpMxTUHoa51y5j3xO
yvdqjfH3sXt43UGhB2IpzBqLGCUQ1S7HC4hsxPQh1zin5dWXTf8+0oY6Rh3/SHte/n61bvD07grM
B8jvQ/2KIYE+3GQTx4qroMigMKsUWJAnVQN0LsnFZPf+wbQ2aBfj5GGvjzOg/Pleoc+LQVu2YJxO
hKDfpw2dxtVfoBDnlafEU24/SjQ3ZxD8ak7RoYMoXmjHt+pd9QQ+HzdFw7fwVHjafv3zu+4igSox
iAEVpLhVeC9LqIFewsLK8j5Ea7WMNnbikS/rLnoA19l0hJ7cXffVn4p3RLS3ceO3jr5Zx19Y8Qt4
JsCk8VCBdw3w6rjTtDtVjcAKxblILvgOVQlRIYYsqVQU/NJ3lAYStEoDjEIPXHAtJtVdLzzXMcd5
Fj6BOQzLst2ipFWkA2ACdJi25NCpHICltcJ1H9O+4MmFGgj999k3rCYk78tGCZ2h2kvjq5VFkI/m
xInrCz/8YQ5CF3MG0uakq3odIMIue9GMXQni3cL2t9XD03l0f1f2WYDgGFritI2S2vqu5xh5fZwy
P4A50qzchJpAqcLKjSHbEbFlz3dLjwTbEZpEiK/Tr3UXvL6lMIiMDwYW5mjSAYi1sIleBGRinAo3
yeBUobVI/amZTulyIJd8Zb7KjEs2woSjRAVke8iFmxIFfOc3ev8c8S1CIXK0pcwV3HG7jnotGQdh
U+SGVdSBoI4MlbPLvcU8aBm3BKI44ZO2V3CbRrval781X/of9fkBrU1OtW0OGOlwlG0EWbDxVO3b
XeD4TuQKox3b9UtsC5wrxp/qFnN64ldB2xVSj1QnmPlViqBPHdr7Qqdzq1vkx6FAatxlDwN+BmR1
v3RI2RVOA0rf/PZLgQbVLRpqbfM2s3/0dvC5vkRL4fDixzDub9YZ0ZrCgPgb9Bc12wpddbQbdzqp
TvjZgK4/t6HhXri+I4PfzfY5lcCFUHUBzzi/YkSgigwA39V7TFcZFdQ1MdpjBhycP1u9tuiMz8dJ
IVdkwqKPnmJnNrmtN7KXPhVO9tDspN20fe4cdZPaiocs4621tQ7tLofM4PpyL3wGEEMB5yZ96YO4
lXlzEwKa0amwcBKSrSWcu4jj8dejW/B45GUpbQEomzGcfOnxFkQP+nJq4cw39V686W+70p0wq+mE
EM9RnShA5uKF8NjZrlv5GFhq9yyI1gH0oqMGsM1PTFGgpp/uo2PgmfvwE3rJd9o2gL6g51l7iXec
L5wRFwZffUxRJVcdkIlXpHb3pn612+mO2KHkaDfCR3UiEe4SvBa4pX2cLzPz1UwQcC4CiFQ5Ub0p
srOu//pXP0GnCyoIVJgZ3Irs7TIKewsTWAEuQSiDHOLAKo9pXvBI4BfOPtpQQ5WYccYgQjKLhwYq
PRamEFMpJwXDdZnXe5aH7x/PK1vZxl/Bk3HTmc4IBcjhZ+u0vLaXhVB4+QOYdYwsPVN8ZJWdzFY2
wm6KbOlkfjWnt1/mZjxA1PM4HNUv2VORUrTzY/KkylDjEw+3zeRUPvIdvELK9cZe/iAmHvVGGARK
DHIypVYcCdJjEa/t9TrioSnBwDwVjiZTQxHl8lPRlBHiacRPnBHDzGYV2a1MNvn0EVSP6z5EI9pl
xAMQ6AVBXIpiM3hqL4GSSosxFQ4gs2it+0DJ46OmBfG9kmuqk1dJ57XT5INPruJ1ai8tIr3yGxhK
0NGPyLiVYBVmB7ogdG9Cf8k3cs8Ccca6cYsQeJvgHYopGnR5XBoXxJWe5nqMlkrLPCdl9FqnyeY7
EIqJJgAc07DlEiIbLLVvW7QqZdMNSFtrNGysAyx+fjSP/R8ExvvTdCqTtgNCqDi9h6EwdPZDmegH
TfQ1mVfb4ya2X5InNLcHzi8RdUPOL6C3LtZF0BOA8wIqNig1Myaq5iAk6OFMnS7CmU8vHepdcO65
IjILxxLIymdAjKWVGqepHAFIewR3DQY/7Cq1y2O0z5xX+ae8MS2+AjP98WvGMR9akuWTRnS6f3b5
JB5ER31vsZ6/zbvIgayHnX3yGlToX2QR8aSE/BO6wJDFZ5Yzg3YB6hY5OrQS3y5lR7LOvuFq/rmR
duuus2SbRhthcYWwkItmGizkLIibHjMgTucfpsmV87uB13K5cDOkPUTIQoDcUKNDCJf+bzSVUHYi
weH5MdyhSb7adhvkd7pdsDUsh7iTB64fXJKdzOVF4WVsZMlA9UQ9k81gmXo9SJHZpE6yi1t7eMw3
lhPiG6GKTo7gVK71G3XS6SbYDJNNjjxJ6z+2Xe3kX3xWj0iM0b+iDsBvHf8e+lQ1nkio9DnFdto8
TE4fupLDCdcLdyis9wyT2dNo6OI2VLHeVKJvH9nJwXgTCvszcaqfA4x3Qw/yWa8lRNHXnek6CqCQ
hhupqYBTCxGb+VCaPJu0agwStDwNth9tOzQGmXiD4H4K5sIMDQvBPw+a0c6qGSRzGy+bQWoiBZCJ
Lu5b+RcqiyBH4RSDFt65lyjsozOSJT+fgAIO+F/1ZnrLDupeuanx0PHUDRppWs5nuRDRLxBZv4kb
gkgnAlFEzuAD3LBufDfeBA/dDgo4N4ODS6mT34ub6FnCpepQbtd3csGHLvEZH8pjyRcjHfjhXriz
HgOUH6oXNEOczKcx8KadgXSzUz3Jt8g/r0NfR6RLZPkyWqST2YemGCaYcXjJ1d99H2/Ef2buufQa
9vVU+1Efkx7WRV34RuTgU1DfTYy/r1tyPd3GwNC7x+wxM0hhkvjUOcVtdxLjHQh73Oj3aNn4EuS7
3h0O8hHDSa7ytA68uIQ0bQexFszPsm83cYq6CerXiUOkJ6HY1cVLN3KoYa6vTdglVL8s/A/FSzau
ylXQCR2FyKSg2Ip58hrkA4/k93p4QKV0AZggQ6EehTb25qkkAZSfyijBmGLagiOgU4p3VRXIb0HR
yAOmP5UbUdClximasHgYpAmNRH4Rj586NEYU3nZen8qQMcfMLOaIIGQksoW/LjYSLYxbLCumzKZH
TO9tokP5mpdeoDv1cdxXj+AV6G31gfc4XVjtC2QmsPr6kPmjCPbr0HwocX2sO47H8ACYMNq3ZSxO
KgDKAqwComE3KidvwkNgQqjcTyAioQTeZdrZbZBh1JUXM5WrWxPdH7RWGuCCw+wSc8/IfEue8mbA
5+b02+ghdbVN5Uw7/WVTOJbT3ehv0SY8xDaI907PIzSZOQ5y/SD7w8iJsw+c6wZ6tS8/9zFsp0xo
cWvL4vRMtPG2xwDTmGn7Mqw5Twq6H5fXCkCp9FIF6j08NBmouNPxpDAK3PKRAsqNp7D7oU8vhboT
My8z39fDyaJdqACg5I03Bvr6L+0yw7oiSoo7YllbG61tHDOAXGTQ7SC98s8FB9gFuQkNt0U0C5qM
l/QVpI70Hjwd0QCCyu4sii9y/TTyuumvnREwoPQ2EVI0aMoxp5sIyYzUBPUeRmMgcN40hyER9+uL
dh2DLyGYY6xR4smQKkDUOXG1dvIS/a4fH9ZBlu2wcKnRkAU22bSLHCZDYFh4H/slZFnzvD734CHm
fLl/jgvG2VAClvE+xggEpTa73P/Aov86wpRKf7P0GyLsxbxwJKgJxo+0uh23Lwm6ZPT6kKS7Grql
SoSRHHULKSB0UyfiBrHrIBNiR6LX+Tu/3q6vAsVf+31M8BINNGXWEZymQpbAApNRHx4q4aMwGs+U
vHWshSILrYf/XQzGQ9HiOaUQQcGDIrjRFRCigLgYFKJo2Dtr2o2q904lP2DMDK8pWyMF53JE//r/
31Q8DS+3IvZHqStFoE9dbycYsCLdXlPB8Wm+tvWwzUFp13JVnBdcGSZDZokymmDcijEZAnpT3eQA
zat7CEnZiLKOP36uLywH5M+FeHZXMuS6EqMIIH36iBe3203bqeWxsfFAmO++FNWkrAeAdPFzlT+3
kafzSPWXnFFFMR8zXFBdNNkSdQVCBVEPLFxZoGKSDqFdGymUt46i+FTwimELnz8q+4pKpbeQFWE3
Bg3LBdwdtBGWdB5Rezb++ZKnzP8+uyemKMRlVOHv+/45Dd59nRPtl7YDCUwMuiFpLF+Jl05WUWs9
BgUcM9u26aeBIVTped2tFpdIQfsK5lUwdslKaddNmo65AROk8ZgMr23BWaLreQ507xkzACb4hG0p
guCOrpF4E2N0XtuMxJGbn778qxtOKVhq5abnXDQW1w25X1y7wd9ypcskq3JvYV4FmMluGn820n7I
OScLD4LJs9ViE8ukAIRh3OT57QRS5vZpfWt4EMyxAoIR0OYja+nE0UdWnX3xpWs5Vizv/t+FYjaH
kGoYCgkQCdqoh/J1lBN33QgeAhMbAynsY4GuUw8NjZR8Zfp+HWDhDQQHQ/cVbQZEnxSbA9cTDImb
aAR3iFIefF8HkwbZJGHkJWTY6sN4U+nGNi3HGzmMDoLMawFbuPxdwDOOoIgk6VML8Fb03I2/0/St
0sBgzqsxLIRNdLNgVs7EfzDvQu/2s/Af+SU64yVMjOK2ZmfDqfJvC6gni3piZw1vSemmMKconXGB
pKeC4eWr5kojg2KWX+g0oUte2h+Zp3wqbvircHqMUu7RSRf8Cu3itbkxjyPnAF/wF0BjhhS5SExO
s2zwvtWGnY4jwUG7o9VtLJ7HLzwMwCKNyUl0ZuhoHWX8UZWwjHGI9D+hqnfgPPHv6JCE2d7GxW3B
U0ddcI452p/gONs1C8eP1vU+spvaWxqX9hTtp/YkZm/r38DSos2M+vOJzGA6MQhMNbNwTgiBU/V7
He0f6wgLsejCEPnS/WJfmUyzgiE90sAVesqs16Ln3KMXFwvDhSYyo7Qpn4l3baQFdZvA6yw/P8mF
gdJ9dUDZ7ZTpMqcVaNGcGRQT90bMwUDhA15mSGiFCz4RNuwm+/mNNZuBMK4WmlZb9TlABqm2lSmx
m0S3fe6w3ULTH4hSqEYXrp94gLBZZSusCrPGEDmSrzEqB2i12I6Hek/QFGA5wnPkoNR0gnblrfCB
VmGv3MYnFOpbm3iB+8/revlTmHXtqHhhbgixUxBUnUrXR8Uz45GaXW8eQNCmhsQdHQpguYnzpkyE
cIC9kokk64DCSPcQxE/rm3cdJwCCgiGe9eh9RiLv0uFJ2xDZD+miKr9y6IDLOTT39PtseA30B7V7
WUdb6J+6hGMWTiI0oewDTrn7QI/UG/EeUZnYtt7TT9A2vEUPPzPiofWC1g9LFA/d6FTa6aF4DDaT
p3jovN2a3vpvuv4cL38S475yMoB1JMNP6sBLkO8660Cad5Le/y8oCvtgQ/K07HPqvLIsJxnkahVy
T4K8ejERwMHQoXK1eBeyznPD/h+54ixaimBT7UFQgLlNpy7sHpoaltd8gl4VXYglBEcifBpHYcfr
5l90W8wYIz2KcRZU0xmPEi0/NCbkaltxjxl+NxJumr5115fz+uSGbTMQuqkz20atz6BjDRAQ5zhF
5woVZqiGwTaLnZK9d+o94X0o12fPJSLzoRiVNIDNHohp+iTEaDyfBI4jLjwhKATS6Sjhq0gtM56o
DrEJhkFAjNat8YMUP3vzFJa17asPYvQ0WLcSj3dvea/+i8gOMIeExMhd0L3qXUOLHFBXdNm/F3Iu
zGJLy2ScNF2gIL3p6sqthLag6fM77vDXDubYlgShBJMwqhD5eKsNR3CIZRmxm4l4lo85Tjy+Wl5L
NG/pmIuqGBliN0qwqpMnV+h9exigR8/rSuGhUK+c+XlctZlQU5cYzEOp3CWyO2Q8JbtFDMR/pO9M
dFSwYsnQ3hni1gLGpP6gd+0mdwWZJ8DFA2ECf94JcjkaAKnANZNQgunK5j5WF0I5JkXxeADzsoY7
ArMnvgTVywopXSdqPtXwYIWyrerbXOf0XC7YokNuCwlqNCCDI4IJBa2sdJqaROg9MfaDfO6SRzP/
54wIOhVmEMxyCUZYCdWINjYluzOkWz0PoK3zsP7RyAsh7QKEiTdDhUxJQbPG9VvyQ0WC2ka/4wvS
ppvgpNzaVe+odvjj0OKwJgdMZn19iR+8qZqFxghYirEUCfccpOJZEpERwwbm0KLvSpJsBYxnW/Mg
/kAvT/JSbM0Tmhemw/A1kA1vPHBxE2e4zAkSackgTx1wM+Gsa0/oGbaNlHNNXLhcXdjGOIraoZJS
6ljgrPypW18GziqpOOjKlxTfBD6vx4VnEeMzqToOA+b24TPDb1XYtNhEkWPQ4gc2WzTGY8q0LLTS
hEFp9EH0N1199PEwl8bndc9ctAQ8kDQfiKoWW7fOxwriPX2SQgnua2zeWwiG8vJ1i74/g2ACa2LV
basTQEzTY5c+CsJu3YSlvw+nRoDQYAHoTy8Dt9FE2Aof7pvlga0lXxEvZ7oMgC5bU8O4GFpfLgEU
c0hLlCCw27LgWl36MGnfWSOajZUgBioinjJZ8lYopTgtAOEXP/3hqcXzbn2RlvZ5DsAc26k8Cqae
Z3QTjlZUIeKcSc95nS6u08wI5kzoTLMBySCMsOq3KX+pE2/dhqVPYm4D40hmWlRmncCGunwK1N42
BQxa4PFLvhOwkPXDxVoxQIrO9kDImaKUBJQUTt14Iy5pWXb/jfI/QvAMgzEGIthmIyjASM3tGOA1
mDytr9bijs8A6L/P7jONafRqb6E0HpdPkfoEkTV7CDmp+EUMFEJFFWk1GR/gJUabCFpmtihTqz6m
8Y6y8qsVn79hxgyCOTzSOiBQywUEqSO3EnZtWbk5CGjWUWiMuExPYjdMsGZi9I72JDOGVArJtE5B
lSrJdn7vg1j4AwIZevgeg9h4HWp5zf5CMQaRSShafwIUNr6XdmrzPoqcD5EHwUTE0Izqxqc1NwOz
AfhAOsNNIPbzDTssXcKQMsZCVbYdCZJvmYX3NKIi1AflwNHqX3HMGaRdNOQvBtuS11SgFNdKhHZr
2AxDYJPmzVIe/yc7WErNKi/9aGyBEYOBNiq2RMVctPqNSyY4QjVIlOCuabL+JZZyGkcd7edQbBUX
/9p0hZSn/rcYf2cgjGfpEPsDyylCioCnmfg8mJzLOD3n2I8E3frYVaphcEUTYxADhGY9GmutvnLb
UjqacQJZe2GjDcpNJOR4BupNYQdB/e/NoCq6RjB1YdAbEXR4LuNMnCsRwuUEfuRb6ZhhEjB2RcFu
bG2roOvVAwXjwIFc6Aa9hGSueOj/aauYAFLe5vvo4SnfB8SWXtHU5CTg/HfLbXgr3UsfiiO4ELAS
fv27V4IAgLKQoQSFTMWlxa2cpXqU4+sK0kNkfUWtZ/FWdek4VcBzQZtx8LRi55QKsZSE1ITja6rX
xkc1eI7DQ6ZzsnFLF/MZisa0TxD0TqAeTT/hSXVk86ZI3tRq7/dnJb9T/r2nDpv21ySNuUbVfplN
CgUzCMi7Pnqwm31jW8CMiH1RkXlm80a1DA6qqcQnIFWN1bgQbwAnVWHIAnHA5mFl7jfgkOBGUlrD
R8fePCURLKOKNqDNRi2gSWWB3PckKDzq2KUoi4SaLmMWBwworF6BDtHiSMl63A3B/ZyUvVehn0WW
X9ZtWWjjUfU5DBOeolCIC7kGjLDzb4ofArGHB7X2klPvamcTmlu83vilQx1DRuCOpcy4VxyMMRwl
HaURl2rzFeNUtohBiAScPOU57DjxfcnLIbSFtjD06FLi4svP1RpGxRcCbFRX7WMZ2ihvUnmjtvve
2qe8PoGl5CVaLf+CyZdgYqaBj6EBWC7Vuy4UbnQ1hYQHEd1i0okL5n+7IODpKGq3qnl6ekuHDOWo
x1eLB5HBltTGfDDknBanS78BhZeGc4wnW8aDYEJvaMiBXCYiTmTjoZz28cS5tS502sMTZzYwD7pM
GqeeSIjt4r1+L+3DDvLg5HcG/hNocJuSKzz7YJSgc+QurwSydIbOoBUmHJpTJQci7R/C1uUjFJPU
j9Q/B/lG1H1XGe+EkHMXXFpM5W/EYvPOSFWQxKQRy69VG1rKhHdBX/rK5gCM6xuTlhsJHbeJ9BJ6
koaj6zd+dJ5Qrmu5NMKL1iB1isFXE52k7MtsUCZIZoEfzOkUsxrtQCqKwdbVMXtaD1aLRuGWgwYQ
8OSgCfPyE1MIRIPqFDhB0Du5eQjyH76V2rn+mOgcb1yGQg0HpVaUW9nBMxFEh+C2ahHjzRTkbe02
VCG+hRSBk4riNgbl87ppy0v4F48Jw6U2yX1ToX3Gzw5N/9zmu/W/v3SaKBY4WiD/BoYWtp9YT4xp
CFKE+TgrNm1XOk3a7JrvlDr0GQzLOeZLPVJBOsxQBusptcrnRE32nTDt161Zvgf+Ncdi3LvOzUpN
J3o43olgS3nIO4emTG8tb7rFCPk+eLK25qbrXTrjhQ6aPe+9uLhfsx/ARHsfzCl1LeIHJMrTgI9K
1zgOuDCwh1vTDIG5axqCmAlDjKUcNtJGewyfwtDtXPVQbctjBV7T0DEOTvAuvkEp2OW11S+bpxl0
zBmvb7ZklWVlrOghwNX4C1IKTm59re/g4veFLsT/ADDrh6xUp4TU32vfLuI3pXpPzLtAh6i97P07
korWQDxULB1FfsZVSi3Js9rHudX7r0ZyLygfshLZteUJhHe1WfrIEC7Q7EoJkYB4GZ/MNgX1h0rv
G8gUpvGdmYtoOuE4xiIIzYbAHFx32a3B+A8pgljGxMMk3Ol+9RmL6LOs/33SBqfxDIbdIHQZSWoN
GCEHB/2gO3LZcHZm+e45w2BcHO3baLX3Jbzmau3YGqiz6LUzZMqjVkTPSo4KGQRTDjgQTrERuXqV
7dQu5IQS3nLSL2GWkCs03R+LCr+hDLdtfNsUR2N8W/fARQiwE9CWPqRG2DRyUNZ51XZo6ZPjV5Oo
djAdJ15OZrGMhELSf0GY/QozPCGwocjIefkbXsd3YbchmLANGhfBEJTMjo9unU/eXO9SoIDqiUW5
F9DtzVYcO3CemlICl2/GcyHdgQPaXl88evCx6Y05ALM/WZrFhV4CYPQ7NMg+VAq6OfLfFo/nZXmT
/hpC/33mB0TNWj1pgaMmjyr67eP0UcWs8P9mDHPKtyi5yC19IwzCR5y8DRBLy9rUE3mDSovGYEZJ
hXwEuBDYinbeZG0dTNQY0NQAh9hK+PINU2YQzHOgihvI2oi4MkcQEgu7c6O/hfmOiJ/rMIv+NYNh
HgVtrelt0QIGGsI2DIZW+O91BM5asamQoEr9uB+BkIwTWqO3fnWf6dt1jOW3DTIGf4oL6lVaVi1H
ZQoV+rbJjsamexM9tPTGOPns8Zzb5Kxt9cfW/THa32g70DH++h9gNlc7pmpKzBzAQyLsW6ncQY4D
dOz/PgWL02IGw5x8ZVOiGSSmMEpom9HHyNM2X35ezxCY+FYpSpaoLRDM/CuWMPs9bsLkKSzOKCx2
tQnOz71ZeOvbtnRJmVvFnE9D2IGRNgFmY0yZbYpIMVYQZSsiy/UbCdmL/nkdcDHYzYxkgh3Y8KHG
Bm59JzFB/vrRR6fG8syGVyRY+qgoUypt+0Z1mc0xjulAwqTRcVYYkDeAsHCvOuuGLB7tMwj2q8q1
KDCL0MBT7TbxBhvNBT5G9Kdtu0l+dZCA4V29uICMB+oFHvBQFMMD59R+5Xv/0B2bwIak7/Ql2mCh
5zE9LYWNuYGMP2py4OdNaOKB2D2X40/JeEs7zpttyRvmEIz7WUROw6SESbJ0SGLMhei4Dx1r8/f6
Xv1JDrFHLKrbYCRBHReEzUyMxcnXSwTvXFAcjJ62yTdSY0fb+BF6Thq0WBL8n+JNgcyB2x4VxUaN
DPIU7+kzujZv1E0l2rxLxaLhf38QG7TkKW21FAIIENz9GNpjbICRBAIUXeNz3JQHxDiNOkpSIUkA
KpJ9IWyzHoxAnVtD32p9iRedZWYQ4yxK2GpT3gMHQkQqqHzjHVT+1iHoJl1tIjjwRGwhxOD+MHfM
7i9NI6j12CI3Ivp43lhhnR/EbBxdqy6lm2ZoxbuSVF6stOc21ngV56V11KEWJAIfAZOt1oGoTg8z
OvxjCZld04rCACprKEXgXr1u5tJKzpGYldTi2mxJDaQW1KWZNjpT/bMy3tdBeOYwH17TF1Mb0IGs
bOxso+hdIchuMyGxW52nfbnA40TpHGiWH8lwOvB9ee9UFLR+qXT0rzlJbu0fI2mTviDhn9sYbC00
29iXzvSIh/E3TJzB0iWYuUsmlWE64L+O2T5bRboRh82YSnb4nbcPJSgGoyB4CEARfIkzRHrWWb2K
rHj8IRabMjvGAydMLp1mcwjGFLUOjKSzFLzg4tgRxHCbDjxppSWHmEPQi8JstWoTJCJhDCuKZFeM
W6H1VKlz6rj+hneDwxwve3o4o5Z1iWPWgzaEdB6rMxu7Ihul9TcGqJLW935xwf6isMNKueZ3MhGB
0oaRI3e2VqnfQoAKsAzXRnmYsUOw1EbtI5xc6uSh1S+Rn79jwX//Pqulavkt0XIZFojKJpO+atS3
1wEWhg3x6ASTrG7iTQ1tTcaCsiExmjWAMCi/+nRbKj9S5YBxUzuabkn/qx03inrbRN/orJihXvE/
B2bQR/QRr0D5xg+eiwJSQk/rpi3v/n8tYykfzF4ozQYsbo6QvhPhywju1//+UoQ2QDELQXkoNF6p
JmtKqowYckEmO3mMyaOkHa2Ks/2Ln+MMgvnixzbRMiVAbmocbvTkVe52SH1AGJzTWfFHHoY9U+em
MJ+9Co3p2oJaldO0oLgxHi0bPQaxrYf2+WS/vk6O7Z08T7d3Co9GcHGTZhYyr+taBIc9ZmCp9PSH
3CXotHlb36XF3ue5bYyDx1kfW8EABOWuCd3hSXCEW9DAbYMbw6vcCqeOBwWU4LF382f1FIA0e/0H
LD6JZz+A9fXcrPVwEuAn5of0GNwWL5KLgaf48bfwQc7S/aF1a7u+4dHMLj3p5qjMjU8ei1hoTKAW
+W+j8sry3Pn7qfhV83x06TMwZVPHEC+OPhSrLkN50fj+FNIgOxranaUFz6Opg4+j4kQMuk2si4LL
HWNyaBSWUa66hKmFro+NFDfLATNyGRXhknKQy6G0cyNGn1ZduynPsqUlnENS350dhmocFYLfAlIu
RhtHCDo9Tybkz6bbHKSTHC+h+3FhH/o9caVEmQBEQigPM5XZYej0LGshSxoX0msvYthbE3dVFpwz
CJYhSe61UHBE+mFjhdKDHsnbdfyrSEPh0ekja2hxwmwSEwHC2pRVnwSlk/iVXVhvkw9FsuCzH911
nCtvoTg65RGDnhP4axi31KUgVCFtWDpFin4tbTumP8T0aR3jKqYwGPLlvqVSWEWDH5aO2EfOEKkQ
wORVxWSeHYw7BlU5iBKBHcIjpinkc/GhPCSH7KZ+RdxUS9v8Od3F22xTb4SjAYKwOygpyptyi9pq
+kz+tVLCGMw4al3VCrTNYTBmh1Jl3yuuJT+ur+myveC9QH8TmIfYTErWS3kPFdjSscazWX8MmP6e
OJGaA8FmUtAnoJdFDQg9PZj+QxfcZzz2pEUvp/I2mmbh0GZLZC0O8yHSsFB+Hj6kaWtXrVg5GhmP
oxx/Y8VAs2oiWIGKBIO9l15oDBqauLK8dAIJY8MkeQgIxuUb6Xl9Y5acXULEMKEKBCCWXqDp68Ey
86p0erE/DaOwDaavdYSFRQPnH6p94PoGnTE7BBX2pJVrZYD0plSiRWBM0K9Sy4UHHUzzPNSWer+O
d+0HMriH0GSB2Vkd8w7Mp6X4MvFDUBA5U37Ty4+CdNNx2YuvQjv+vkxlFHQQM2jYn8vNiXxJaQkU
MZ2yfZPyXTTVdtC+hHiatvtvWPMXiY3rBlQ9O7GTCqeId4JpJ9rnmHAW7OpohDF4fWBcHt29KqQN
L41BpxSiXQNtVDnZjf22tHZC+FoHu6o/5uHOIO/rFi2t3RyO+svsWKybXp18Chf1gzOKe+Srncqo
HBKc5fifmwOpbRYODNr3S+XBL8FIL4fwfLNwEiE9hlX2MPZkK6o+p4Hu+iuSwT8nmuB6tEDTwfo4
Uc1WMi0EhqDEzbepbIWX41zyapzrOPnQOARSLcbjiCTUQ9QnJYjNf2rjg1689/88uIy1AqEzaAgx
bYbOXWat6smwOl0HRGntFf1dQBfZv+88Phf8ZaRwEAiYS0Kqxn7QV3HpKNZWL59N61fbnkVzrzQ8
2q7rmIP51BkS8yyIhAzapyk9CwTkaqw9ae40rbRJv123aGlXKKG+AS5sygbP7EpYCmi1Qu4Z7GYf
pDyNSWE3Ba8xfhEETaAgbsLVCgJ0lz5s/B9pV7YbOa5kv0iAFkqiXqk9F2emd9eLYLvK2kXt29fP
Ud+5U7YqYaF6gAa6ATcyRDIiGIzlnKJG4DxnuDvHG9KjoiPuC2krItkSstqxOmjFsCAQMoc3GcpG
RLjvtkB0r1kJ+AnRDLxQtaJl5+tCirJsdEzDlhiGkTu/KUAABOwB718ciQouUzgzEba/OhJuJEh6
BLg3RURusxqyEIeSdH+dgYKxALH6f8WQNUxDn1Yanu8ca9GeReE9DffqX08Pr0Ss7FEL1KrrBoiQ
qB/IT5LqlPHj95t11U7QPQUIVFHX0ZT79USkqW9oVOSlGUUPQ/Tcqrucn+T+r+NL7BU8C8YPKUx/
jfUPJohyUHIsZGhiJ8xje86Ku1ytre8Xc1WFP4lZXSx0Gjg3UogphicggWb9DGjDj+9lXFXhTzJW
tsiVNhH0BDKmPPZkdXiMxmZDgbdErCxxVJU+7TqIEPk5T96MLXq/rW1anXmtpmEkcvx+gDGeoH9L
stAx6r+FLlp09/c+rYPx2siGBl3/0N1OuwsHPQHVXABmsZ7a0tBtDBtv7Nj6kp8mQVZnASavdgZL
i0M5vP6/Tl1dvQhFmk/RDKBjE7SINldGy9iCKdk4lPXATJL2RKtkSABAbk8dVd7Jhf/9Iq6KWGbn
VVyMIGVZqS4ZSzHNRohIiwiDxhWjwJuMq3Hjkv+zwWo5+k9yVvobSUM86j3kyK7kdLv4BjBiD40z
eqhOEjamLD13nn7/bxYHxkFJlHGxrK+WoE4BBKyXCC2iB6Wys/xXxzfs8qqvRHHjvyIWLfwUt+rR
rItzgHWBILuL7uReRFvKQ6ZuooYvfv1rKmfZwN+CloP8JKjseNPmFdaSZkyKmfxS7GumHwU3tgx3
i4VtOY3vhK2cZqNosR4oeP+F1JKCdyXuMBYUms200zS/Grfi8X/ek9/JW2lh2o4NCFwhT5y83BbN
+HHhatVv+l3tpb7xIDDD7u12J7iKW9/GVpls6Oci4LsPWKmn0DWjBgcOTakTW40eF8htFc+euuYm
6Tbc4HWb+32UK1876GUkjAqEzQqSYWX30RilO5TFxgX7Z9PPPzb3f3LWcxmCqoMY18CuTtGdWlhl
BpSx0MrLY0dBXNl7ROjZvJV731jcul1zlsZILTUI1bPiXMoGQGXjU9XOG3a3cWD/IIV9MgcFd26h
JhAjRYLfCKCOFI9y8zLkoOXCLOr3fuTqVfLb9tbkTuL8Xz8yo49DKLPbTNAv34vY2raVH5G7WAKB
MXSiE1/yzEPgzcr4r5NHX1zIemB3yIZJzxa962Jfb284v9/EeN9axspxxFo7d8Mighcg98LMzCHd
sp4N37QeYxlpEGpJDxF0bB/nSbhN+poJensIs8lGA53fq1tJxC2RK+8Qzk2r0Qgie4U8REl9Xw6z
revTLiPxLlLjPS3DDf2+fq8g+kYrvILixCrML4Iux+TAci8L5X0ni3aMHgN94sd4k1Lh6pkhAKAA
fkfOn6xERUA2LasYppT3MtrEQWqkgf+03+ox2xKzCpdIR2sjmbCJI4bRQ9QAeiG9UZrw9ntD+hO3
bvF6qBshnbzQpK0dENw4j0neIiz7IUQMmMAXXFnH2guRYfRxgeySkUkvib8VoV89sU9yV+vTeSmL
VQS5qKMAJRP0HhingawMX/H9Eq+6o0+SVi9m4Cmjnzxo4GKhid1DIj5///tXfeun31/5Ir2TgrSv
8PuG/Kugl75RWDhg8O0ukMzvJV3Xid9ntfz9kxdPF9DjPMWeTd2r0H+k6UPDNwLc5TL942b/tJiV
RwqKAsxdAMM08xDc88+NaorZgReHUd61oaVuYWpf0wLUvOQFtR0ThGTlKgwxIHkK/AXg6mQ/EyI5
7YDOpwwNsEmxVfa6dk5Lfn7B6EXfwz+diZ92byLGLIDyHXGEBuo6iToU8wMNjZHKzN6MUtvKBm3J
W61NEoqCg7IBFiynbhRa6GGwRFEyh/k23soKbclaxUh5VRe5HGFtFPch3QvdR2jchlpuTVpof6+E
y2evNWTJQEho/FNlVBC/KmEz1H0qtnBMGt8PIIuSgQqJunoPfpzK6fXK+l7c1bDss7yVo+hGNZTQ
V4jgWqNMJ74RDKB/uJ/oaSxvxvKhzENW6X+N1Qid/Cx15TRIlLV6qSyHJxzp6PYcXajRVuvpNXv+
LGTlOQYazFqBjB7mJF9S0QyVG6H8F8HzUpQAjTxKhnTNwa4NUYqoFrdVFMe7qcoZydQbMv71ANey
XZ/ErNyGqgYRnHmNlaSjx+PU1mm5EZ9fdRWAxsKsG6iv0C31Ve+kngdDTOFmI6ArS5SN0kM2/VAl
59/o2//JQfrzq5wikFBiHeEBSVj/mNv7cMm1AzpHVNDenaqs7GInTgLk36sN937togIqH4b64A1B
M7By7xMSuRF6o7HC5KE2zqO8sbTrO/j795e/f3KAVW9oIdehbhImz9HvdmOkCRqMit4Z+dY9cl0W
hhMRVGCmeY2SAfMJ+0TEWkTkKpmqZs81mJwjGehN6l9jdS3Kh0ry/8paz7erY6/UlEBW3ylWms5M
5PehvHE4Gwtah32iknegxIUQFUxa9LXoHuJoIwX35xTushAVVQqMUQEZdI1B3WeyTPsIVjRd1IgF
F7A2A8AwwTRD7hdPoTvuCneyUh+cB7vK+17vr67vk+yVmy2Epp3oksOYSgy4jBGwdQKSMkFQT8Pm
1XjF8UkYE0IDMsCQQGC98q7T2EX4k47Sr2aT/tILQI799f16rt0bCy4VNhRzacAsWllTOhWFlmsG
EhIqOmin3FW00lGD3DVq3Zty+aIEmts2tdnxrQ71a8sDHy/4FMA2QPHvr4amzeJQDAn6iEhXdRZP
wnQPCuXYE6PNTOEVn7EM1Sy1Z9S1pHXLs1x0xRRIcFFaWD60amHWE/LEG1t5bT3QSlQegJyt4+3z
dT39QsSbd6jQVUQ+ZkiK0LE/krLaYZYuOoRU7Hw1TwOLTEPvgu+2sDBHVzOpk0RbDhHQxSFmO/5+
OHmBUQccFJo7YDK4fb5+Vj40c68uSf5x7GZXh6ex5EgktiAnw8YWXImvwLEORFs0raBjga6so0c7
NlBwEV+hcG1m5ED4pQP0YBZeasH9frevxFdfRK1sQ9PQM6sZEJVyELhGaHjjLBjNWgYXt/BqtH89
LqJiAz8tbRWE1EPaT32L8hXC1d2gG7/qpPUUtKBvbOFVTUXxFYAaKFxi+ufraaV1pLTgZyvNrB2d
tqV2KlfO91t3XU9/i1h83KcLruNKLZYaRBQRTdxMTF8STiNr6Pq/BoGC6oEKSAcGzgLnv3ZgSV4b
Zd3gkOJ40N2cZLlbTbHqCF28lTK/vqjfolbnI2txIoBQCR0FC+6E4pDWsLot9oMr+v1lPavDmeUw
bKMSSjD02nGBLBDKHdUnxrPcjIWNe+6KhuP9AGp5ZGowxbP2zFE7Y9QfgKoYCeCFPSlNf0947NJw
5k6cpZPLazCFiZiM2giGr6wSqg5Ez4WoBUmilV9uJIMLY4AAiKLxUU4fS3KMig8p9oytgeUNSWsO
L97mEyDBIGlqhV0Xpn435DbpyEVr0UZKBfFfOChJ1UGtCO8E3JU1gBf4N+OiGwWOR4TOWVxPoPgG
PJkTCUPB5qGdnXket3KLV2KGBTgO0x2wALyqV/sZ12mR1SkOUp9GVo63XbYL1fe+3DDrP+cjYG2f
5KxH9GaeEzUGiZxZJRR9CFS1yrnHk7o/a1lspXLwJGktm4LR6QXhXlf6DYXdWOf6yVtj3rjtQqyz
7/ICPEkjBvYLhsF3mYXxfPu9E7sqDB1KClVBTwDyz69ODBBvoagunSoR7F2kz0C9t4b8R5RY38u5
ZoXQlv+Ts7rS0BjR9AkIRk0aDNaxsDhQz43qLKQO3UJFubokRUFMizYxAlygr0uajbHmsQpvWZbT
oWguhWj4bbEb/4V9o/kOcTMWBSNfdxQGapmr0lKdJWIPrxy0Lv5vwoSxEVjPm/QQZcm/aJVB3AVA
dQN98SImz76urYsJH7MQz8VkVPZFF5lC0uzRi/j3zw+ghurLjBPSZX/0L3VNUwNiC+F50bpw03hi
M2r4tN3o8L96Up/ELErz6QZN0kIJxAFiRspFZjSNU/OSs5qDD0bY4i65poEga0SXKYrNmEZcRToA
VUJH69IyXRgnQTDl+D1tvGa4p3rOgq0M2eKLVmkrnNFvYatrVORENniCbrYkpayf3gievlR6SpOX
FCPc7UGOXr63r2v3NlKbCBDQbY9jWyl9GcW9mCwCBQnON9P2yQTaenkrX3HtxKiMN44hYhfp+l0a
pGDHFtQlrAJ2bdHnVq8PllK+Tug/+35B13YQoxhLpy5MS113HnJNblBhWbwgPIVAY7ufTn33s9N2
oX4LeFZWhD+/l3h1C4HhhZciokYwq3/Vxpa3YTYH2MJKSS9TXZ4QlO0SpdnwhFefigDk/a+cdaMN
BfYCKVLsoR4OttiCVFyV35SsfSjD0I4L7sc0TViYkTsqho/fr/GaEVBlmb5aeOP/aLrggyCABnm5
20INDPX3Yu7r8zkNIqbTxgy6f2Hgn8WtzCCMlRhN7BCnaA+y6E9haYXNc6BstfYtv7M2t89y1gGl
Ume9svTBpvOpJs+82biSr6oGavVouUbdCphAX1Ujaoa4myh+v6DyZYjzu3EgFnAg7O9P5+oyiIG2
u/8gk63EQHKeoIKNlBnxRSNipGg3HPuf6HLLK/a3iHWoWJRiLmYpfLp+4rFZHkY/dadz9Uwc7U5j
r+WHZAc2t0G85oLlXvH/xQJV0H5jaloHh9TKS8kjDyV5eciokmS2Ckb4lY2g+6qCf5KwijMwPq/Q
eoAExXiodD/PLHmmqPcoZgYmFGXDlq/qxSdpqztFbklVtMipmxPKikX2q9O9aqsJ7KpSgO0eXeoq
JjLWUyVVV+g0XCoSRZ8RViUByPB64n5/MFdeEOh2R7IFng+h4Dq2xuTKMEWLX1em0ta0M56YrCHv
YnFvbI3NX1sPnA/BoMeC/bvOrM9p2CaaBg3s04ei+FkmGy7u+98HicZXW52qmeYZxe9L8WsNFKK5
fPh+r64d+u8F/MHdF2mEg+oOAibNMZJLkVnaFnr71hpWWkxA7RhPDUTUIWh5rVHbsJKtJaz0tuz7
Ng5k/H6ZckcrU2dqDQZgROf7nboWLYD4GbE4usfxBl8+41N8Fzf99J8aKDAGgNLu5yS3cmEPQpP/
n5zlOz7JyWIFSU8CMxSRk2s+gGCeB5rZpRsQ7X8C8cB5fl7PKvqu5CmdygHbNnTGKa8BRxdJVlAr
95Og74d+Mtu2t/Usb9EEWDpZltzU1bj1EddM9fNHrILmTMyagiy1wm4nnIy76dJbEksJA9iR4YKW
z5uswk4e6NPWWPOW4NXtNBG1kacEuxwN0hMs7EYIEn+aDLvkid/1xeX7Q90QtwZCiGg5dGTprw3j
4zi+zbdhdgB+8SzdfS/nqq39VtL1hOCcN5k2hZAzRcST8mFP8q2q8paIlTlrUjHNXMfO8dIlYohU
tci+X8SfI+dfVXM9LD2nxhyGi1aop/wmO7VOxTLrXDhjC4o8pi8tvM1bfwTupKpsyN6wcrqs/pP1
VTLJabOIxpUr95cZSHZR7Ytb/KJXfdanc1o5k2pWB9BNQIw+KHshLvZIl15yQ/9XvgSAkhQ81Qru
p6+rqauWT9XSM6zLeeC3NDBMUmcyAwVFdWiCPvv7QvOXF/3KnJVhNv5TAC7TH7R1xlpmMSDFVGkr
A3NFCSEILOMYHUZZYX3FT4UYB3PTodcGvDZ8NLWZW98r4T8t26sw/LOIdeYsw2xVMQoQoTqKN5iT
TcyRFXvh4UY8DS/gLDPle9AIH4FEaKc1S9/yj3QL92pjmeuE1mzQXooTfEMK8EYChsgk27g8r+j7
l1WurDlIlTYqOCSgrM8a5RIahinWlyLY0MR/MtPfbefqlu5LPS8jHYKqjKnAQc5vQJOgnCYb4O2u
anWmdtH3o0cvM9MUdp7ew3No6i63XmIUbxOrYpMzcdbETN/F1lYsf8Uev2zDyuwDdQLxtIGvU3rQ
RNS4g3o3Dv7+4fVFyMrowzJSDZ5DSMhDVvAakxCm1vyLFuIvUlbxg9oMIDSYIUXSbmkjsUp6/d4y
/uRGxoOOYLoNjUwS6tBr8HCu9VWSqXFjim6T250nuzHT/Lfayt9Upvyc0FBfPgUCo1bsFzt007PR
HF6U23fJjB3uA+HZSq2tljHwMCze7IuKrb5r9SDrmlah/fJdefXI5X3afmjSXl3G7zAg318AOcUm
2W340ygBgwNDn2VjBTlHExbjWmQpqteo2C/RL43bQnVBAtH1jxWgrpNLntqz9LNuAl+R4U0Jxu52
vH4Lw50RnqbknNDblBwmwReA5Iv0mD6dm/JWTi5SgB98HcJjpkZuDzYpLQLGYcwtAr/V2wqPzCmx
SwwjTO6oO53gpXaQWSk/pJEnhJaynztWR6ztfOmA4Yh04UjOHCU/kNrRdDuK7wFgLSaFOWaO8VSM
79lkyoUZAxuvQfs4hl7SC9wT12bWo7PDiG6MAW5L8KvJ738G047EPzW0llSOZDhpakfzLZccA+Cj
00FpTAD5JqeIO9Vg1fWdJLEe5Jv9x1SxYr6tX8BgUY07Dcc+sLI4gE4gLXx1aDDqapY9UEcw1H2p
Bkec3zAEH4RmHIAmOLfUcieNLr5L6FhXOnp9p4QlSytzfGr1i57Zc8sEUKNTP09dTXqKo5Zxyub2
JNXOMLnTe1OYzegqyS4qfBFfUzIMQJLWVB9E7b7vvXDA/IFjSGBaHoEG6sWoBfPmIyD7AsU5rWa0
OGjdvaQchbc5AX3pr06+UeNTOxVMuUkR8dbogrYkyZZiJ5JQp7HGCP3s51mAmJ3S2ygwA2RUHrGm
mzTxh/JQExvYj3LONMGcCi9LXVWxkGimBtAnnbb3ZuVcgSZrL72Ik6kmN0ViG/zYtrswcuQJKFxu
o7wog6OENgE0X5OBBRt6uCsEO0DBhDI0UpVtxOb+ESjLeeKGAuBp7Ur5WbVuGVlcfaY7UjhqYjav
UFTMulkhprVzj8qe0e7aOyUBAZPJCUvORegBVCwj7xXfJck70Ity9djHN6PgiBM6Eu2ucRLNj2Un
nYEvv9czt4lkMx92Rg7KqMIbU0zOj050U6tLJMvlQzGh0M504BqOh0y8TyjKTixqWPKmJJ4Rs3iy
h4nlx2l0AnBFK4eCY149cmXjtafoSLQFxRULaoq6zQUfq5Bmpud+PjBZ90bR7MC53rG4d3j3WBlH
sWRCegR7UI2B7oeZ+oO045jwAhFPHTlAb0w7ZyJuYjC1tRTFThXKDP0xKk6BtFM7N6wYiQ9KQEyp
8YzUCWez01hcJvYQiXaGc1dOAMMzuFe3r2N5l483cusi4Wl1z7M8gkBDYzCWLrdK6ojKnSg9tUHo
VggNkNIlYI6zVSLbCkqWKA21bot+LjlzhOmWtxYPvaL54PxB6zqLJjMGha1Zs+bImRp7bG6m/KWQ
ONr1blCMSVXAekpANRvsjPyQunM73YKoqTNejdEGzGfV+nHlSpWlN4+Av5OfEC/kaEOnsKJzFphh
s2u5NdZmzl/wwmFNxZLcDRVmqIgIzfLW0Oy42feYbkmPi2vKzaA1w/4QxjvpXQISLJ9sUXVEspcE
H/9N0MVHbPkRexPNTvCCD2n8sdkHg1+pt/1kDc8yEIZLBt2ipnCZRzD0Bj8RioLGrZcPRuNS8Rgk
nkbNPMBxWWXtkeIxBi3O4BPRhkdT05Mo/GqDJ97fRfpLiwQiN45Va1FfvuQcXOqWMVuSanfpvn4J
klOB4CA0aW63xJwwH4e+Sqb3AD4Sfin1flTASog+4tDqBMaPZWML9L4eP0J6KKSbWAMnz76grAmt
KfFwulLORnEHZxv2vsItdTr08usQPAq5T5KbLt4P8SPgFkRUwglrkNgwHqv0ooY7EKlmk0PFHVx4
0d5E2aWrTJE4k+xX81sASt3cRqfRlJvRtANSYaKYpQ4gztEFzl8U+3EB3kGv/qjOix97F/lFle7T
UwodE5kQAkzPh/uRh5tQtoPmjlZuFBQgRBzZ3DWIr45zPcAvHUh3DodHcfwQxl1X7zXSAfnEaeoA
g9AfmvIcdhaa1ENsO7WjXbuTjV9C67TKXRW/SPMlC73hI1TdAKgYpfKuTGcEZhMmuzB9CoRnBqrb
Ci3ZuZ3vauJGd2Aykp7QE9685hOLMgEaFpqTcFD9PMKk202VNkwX95jAv+kiRwh3wvQs6k41H+fq
Xps8jFcpy/DsrpYOffxA5B28d8734J1qZE/sz43i8fEwG7smA2LwYwyWSfgi9aDXnsDh8+9w05Kl
D+Ooiy1ryUmjj5XwURBXo+B5EB90xatu0Z0z6mYQVCg3Pitd5+TRe9np/nCSuZfjn/zYhAd0XsGx
lridg9MIj5sONiZyesXKlZ0qOEXgVcQpB6Yn1pDcRZ1VdY78NsisJKycPRxUirBHh5KbMvZFdpB6
TDALgOJEFN+kxK+kh+X40qMmslpy4KPaxM6B86bpTqadqWgLvY8/l8Nlas9TfOIADRPFXQmqcNQ5
eg0ENyi27IiO8ilbtrfB5a2+J/EPWGsMth3Z6t+oZteNKdVmDPvrTCmx8Zc6vgF0tVLru4LcdeK8
A5dmywcGEjOvJNzpac6ACslKTm6ahu7b/DbjJTBHA7tFE3Gm+jp60joMjpGqdfKgcoQ5dESALiqi
bQDNOR5Feyp/gEmL6qZBbGk/91akW3n0WBouv9XOGBJsZCt7SyjrHgeVRZFNRjdcGlBxmQNUMRoe
BGMh1suDX0nHFOKnAk6fKZIdDzu1etN+Uu7ouATjfTG4iKFUr9A8TbeayUoGbxBdiX4o2V5ECrjE
YflxdgwEMyR+H+AeBuqhVXbn3g+lSysdhtkrRKtPjyFBc4JnhNY84KM8Ae5stoZYYrKXIYq6n9sX
XO7dmwSHPrNyQLBpgBq2qjAKIbl1XwGbKTW7AQ8c/di1Gmu6X5XCzQmx/qyephSW+DRSjyZnnhsI
006TInhkBH0HAiN5NyB6KI0PQ3seZkvLXF0wEUBM9AYl+YOCWwK5ERa0H019l4xW1lEWiwqjwwXD
P+ZooK/OuG0LOP/4iQunCLi4Ew5EyE9xJQC0LGRlXeJKPQzCTlYwEF2hoec2IqYav0WwQtFwm+61
5z5HH6AyCeehImYKCUGjsVnwjcYGdYCBWEFATUV8bYRDVgP/b0nFyI+F9CtQA6tV3MCoPLnNmKjj
NUBvcG3RMDJVbHrS7w3ocIMgWQSxS00A2B6+pshvjs3brCe+YNwUWmMO/NDXt6qqmoBCY5HwVAmP
GeJmXv/UldqaZSbNyUUsa9No7yQZsSrFD6q/EpCdchTOKMaioktMEpS5YiYNT7nwK5+OsnGbaD8U
Aa9M7EuRvJTiOegqG2cjD4d6kFA+BwMdWWD/RYvMk0PCZ7j4Gc8Krb4LcEpqGaGT7EcKw5W525J5
J2Wi3cSeHqmPovwUaa7GFUdKjw210vhQyI9Sfslal3YtxpvuE1ljbeuriqdMLRsq9HgKGqsXjAL9
sWlf6+bY8YdOwLECiZDfZ7kDzGa3Ru+fJjqz7gH2oegxO9/FZgsoSOOcRe7cGEwHr4O6J/w1J5OZ
1qFdUAEItb01BHdFUDBBe4mGJ0N1gVGARjLG88IaxAuvHvuxsNS0s5T5ZZwdUoDdJQjYKJ+CkJtC
QLBmBJ4ltDnzlP6xQdqvwg/kMxDhBntqb4XmJkiepjJDxIsptLxeAFgFWxs1mw5Pkqwyo8zshYs2
CDDxUoumUOsI536M84+yvuuDu7J0Soyak+cKrlDOX6TsrdQ0r5caSy9OFRWWOyjp8IASWxgqcFWm
xyE4cekxxbiTFnllG9hBBLrerMQ7Bu6bPBf5z0n+1XQnkjyNIwFnV+aSZbh8NEm8j/OfaZKx2SCI
Ofdy4kqZoTNhqGwttUUOoOUmN9XqZ0Ap5phfUmEHAjU2ibM1Kq9oKWFJchtoaKiqz/F81juEt/1J
qiIzrjPbMM6GdI8gNsrt8SPGAys2c83sRTMxnubgnOLCyZ7j+J6ONrJyreQEEtObV42irU/8RZUE
OfAXgJ6zwNjRxkXhBJHIrGMowB4Kp5MO2RMSorpHB8TAIJzMX0u4DpGcSSRa4/iDJId4Oiv8XIV2
L3uoYjKwiMEkw9qLEEwSq5Z3xQg0Vqf3ECMFxSHLfR7/EKMz7y96EZlNWlhK+3OEzoc/1MmJDXS4
O/KwI72Xgtdb2gcGo5WvCvbi3M81YRo+cwIXsLO8jyjj5TESfbU4ozoq6ochRFc8ceX2WDSomMFs
/SpxG2AP77P2ps3AwHgTK6Dc3kmTNwzmIOOmZOJrGzmx4AyxK6QRq1QM2ME/5C+qdl+C5y1yRuOJ
CJYeOQ21QZIqJwiO8KTxFBF4f14s/YqDj0aUnRyXcwxDScjMimIfI0Zpk10HRDjykIe7Zj6X9X4u
zoLo4rHDicXpiYgOraxsNgFMw+81p0Fvz4TRJlbBxnC1dp4amfNkZYnXxveiYmuPCPfRxw0sED05
qoo/Th7e1QaatnSosiW8D4IDlMU8/+DxfZy7kX5QJQvFN7wDkbFvEwy0WwgDi7fkhXT3YJatfqQG
Uzz1XTd2o+CjWoFrMAscAzFuOHbANilMUc1NSgUrCV4r4EWC/RZOE18tPyj45BQQoFkC94OAVYtL
qyvO0mB30NkqPxuap4TECuULxVtLqpGxmHex0LtcNCt1z/ufFO+ZUPEitT0adWtWYEnmGHElP8oA
ETFxcX+1JLTrUkATPZCeuSmi4C52Hz0wa2Xi5wuR+vSUqDOL+EnF495ITxRer69sCZaQwCCB6U/y
V6699/2xr3QWGxehzq0CwSRtbV3cBcLoomWd9XjghHPtleEtzfE+xNNnCC2NWn1y4cJZEhAcBqNd
A3Cgas/ojgLhuSWNZm8cpRA8cNqvuhD3QXTfTodIxjiPcVBIw6LKG4eAaTOYE4LUlEEKWrTod4IJ
6oXiGhRVP+CmRmljz6PVpJI5y7M5U7jZXPbqbl9qHuc6YiDuBO17yB/F4IEXpZOk+7zzx+62M2Rr
Ij8m41JGlGULWbafACWqBGhC96ojSV5rCOlexZE7OYqMCP0WCuUYsQBHBUTHerL9FHg0dQx53wwF
qNLuh/ZBCTA08DBGUMAfevxTKhRT6902QKoC1ZJe8w2CWNfAEO8+iUerLwtGm8NUHqpYZjOCyeIF
fFi2kDxVQKOFjVTaDDZNbirBB0faBq6xr71aAzYG6GZ1Oy4vE9APAuDQt0LltQQ5LgpvUzsceZVO
nkFGe0PhlCrlpZVb5J3EO7ye8cYOu1OBoRwe7xpYUBg/JlXlBQhJY1gLnsESr+90gCrowWOXSLYw
4Ik5w0UPNgeTvGac+uwpFF87STAlwMMBWxqg6JGZqLGtUFsc3kF8Ce6NyAvnowRItPlQGZolTjd9
Q9xKPXXibo5GvxRLVyg+0lB3B6VFvREVJg0Uzv7QvQ5Ta4F0jpc1iqEak8JXTE9dilIBHMqPetyp
yeCP0jnV8FRDqIFRnYvcoItBtuUlPI0L1iEYiqlN09mugr1SHXKpsyXtjSqXKfgpCzckfh+DDNmw
Fq8JiwQ/aHrRRS+Rdk2Bh3ajM3FyEco3+TE3BjYH96jtQPEKS59bxGvPObwT4KskeY+GQ3voMrwl
wYlkIE3pDKiatkvg51eFXRHcqtJeCVor6jgbVXuS7/TheeGLSwcZc7X3QfYqZ6eYvwsBQlHgkIwv
SiBZHfdLXI5Jb038PTECVgigPUjOU7YTkDKjqUXVjkn/Q9p57UhuJev6iQjQm1va9Fkuy90Q1WXo
vefTn49zczQtQY29NwbCQJDUTGYuE/G7WIJofg+p12lS9WonrEemz6V64y79bcHTul30yWg3XA0m
xY6hvJAm53RUZVqI6Kh5FUAXsWck/QLvfF/SV8zaqTXuscI44dQ4unTP+BYKimfshl5jRo7awRlE
iyMUg5fzOUbrWTYubfxNjIydSweZHTl2pOWzedFWs+FGTq9iuIi5Oy8nWTiVc2hPdeIusWW3BVc+
nZEShW7VnLX5aRRFd1k+1zRip5wTaRcn4FD09FO9T9v3ZXyx9FOb7nUaF/mnS++p5o2uc3rNW4dd
twRT81qGbL/YtqiRBJVMqFoNMnyQIaAdafUHXRZtM+NA0yiJBJckeWgyjV9WR2J5AqRgEqzq5M07
3a8RPRNafbDyjzSveKGRbjEGhPsSETfTzVjVXsvhTeIYIKcJ9PSIZN4a4s9e+tHN6mKNzy2L0szo
2DJPR+FoijtRAGKewBgvMRiuCt40AzF3DatksiNNs9fqqsRv3fAQm3GQiroTgxgpoemVieBq0k1r
JHfcDn7rkhcIJmkMpqcs1gn0Ku1Uz2y5/1VvUJ12KeopkNWXcHgRpdbLeZDOeulybyoedAYvLuNj
xyAvkWY661/DEXQEqHUO/TBRbQavO6O0H5E8aSYQNXCiVobXlGnoEoGKQsyfvZUIleJW8nAywvJR
Ex/HCNi343c3Sf8faEJR/HbUAgCKcXquLa5t65gZ4LQtIS7wS9ZRmpZdw9RYUiKs9VUTma7+nNfP
LYi9CJSu5dxCwguqIlqmLwv42+hlW9RjXy/j08Tvloq2Yu66dN1NcuZLoNll79Xih0RKay4vLjpI
R5vFfTpS964vKFYeFROYdqi9KlS9Tl33Eh2JXn1Zc4QVYTkIXAODVn2Lbf6QNCchXfnNnoyw8qba
cjN6jarbidEltS7CqNlSKTBTBr0bshH9ZJmPuFLs9LMf78sqPSdc/OhqnZSPUYMMdvPnludr3ZnJ
dejqLwXERElBDNeg4X4ox0usK17FzkhBj7oaqkL1kpk+xUq9nqO6XE/JVj3z+4g/5YycgQO5qBPG
db4OVvdkCcCTzQT+bxBTTNmmBEVR7buI6PPqpG33bnqMyzu1vXV15InCbCeb3XUBl6ncgmsHBKLS
cp/0XNeUGYc8yIHGz5GlNB7TXsgVB27ZXWrT1bO93JhuLF2XkUAR4aqGX4nuGxE8gng3mUD05Fcb
mwS89Sag0T6hnsKLEHfLftmuHkGnYgE3ZdZbWJleMQmezG4agOWiaPRj7hdOIbP67OTGLlgMk/Vl
Fa9d9TRZpSPP8EgX6IgMsmmovKab7Hn+FKWgjky/SSHDHuJppXb/aKjk+vXeqAZ7BNCRy7dKYbCc
YZ7r+bHi57W2mBfH6AaXPa5098zm8hTGtMXlHOj9ReZIy9kNTTy6FSDsEj6uRqBPkp/0jji+zAIG
NMGN2sfGMoO8xpRwlGfBM/o00AT+8Y9ePRm1H0H3LvVLQgafsF5GrTqhpXXi4kFjO7X0dwWniJLg
8MyAtJBuAY3FpEs8DOa30TxHCS1zJOyaGHHv8p5KlzljuMK62ivYz5rtClE5j8OHyUGMCLhS80Pe
Qp+v54l7SKubw5g8SHXF7XKnMcte7x/avHRiSJoE6LWUTzVQgUR5/NAxW6rYJ6S4xLqH1M6eYloe
3UmsK1OMAFI+koJhRg01ZWjdJ+mznu+TVHYV/cmS7gWO4Xr2+oIPz+vk2V1GjyhPj7VGF/kjWrU9
sHWF/k4UGntW92F4RzKN2yczuPttFB6sUnOk+rZqljuRUQaiNdNhpeJF5hQv0qd+I5a0YBbkAEuu
PrzNW27x28QbWUzA23d5xvDcc61d0t6jbnJiCszsnHavOoknFHUGvVSzvFXyIYkos0GgpuQ+bwfH
Etsg5ISSSOzfqjLZn6bRkYfQbbd6ep2dTfuqlk+x+sFOilpuF+jkSNrBDOmcp53UsH1Zks05gSCT
Vi8byHQsweA7WDyJ6oVZnbmbS4bd8vpVh8K0XpxiPmcx76lRwOCiBN9j10qJl5dloJj+Ko9epDxN
qUTdFoiwdrnwuInmlfZVNkBF5M6OdHdcBe4witrmlojnqn6hAxuFd4MySWgf5pHbeuMKGy9rfFl5
7Zt7S/rIrdsAzxGPt4IgWy7IopkZ4qME0vqSL6XPNBkgtTczP8gxXwt4vja91OkTA1ftJDxnLAXG
tKtjhnf4XTTAFGndVjJy1nWfZRcz/14TyVUaqrfmPbHOJHvZXXwnzg/9el6Axuuk2Hcco2b2CAFk
yleNaUUwPAYDnvJfJjP+DIjWyJGXa8zPI18iwbXU65CcLMmPzNIptxJU8CspQkSwo7lNy7uUKzta
AVlfajW3p+6hlDQagMiZrHXfk3qzqNeKq64SfkxZOhcx1vUXsXnXgbOTeE+j4dKamea+1OX9FJWe
oFv+LP3I1akS3yrhIeu/xfB7RVtRwF8y0A/EdIXijE95xbWRGe/gzyQVRDrXIchLNoZOku2s8mOi
btHYErWROXgx7BL7myz9TNkAVMIpOb4Iis7e+TRVNxxSO4+vaQrY+zJJidPIB4UGeHXyiL8JV6fh
m7Z4clU/iaWXt8fMOlcCe/WbVNccOgbHN0vNw/nj0hBGChjEFsje/RDYbMvaZdEolxoIvTtmpMG/
fCj66In4FtZB8g1ZcyZNOhsfGvsoSmCMcYprlq9X94VwF0++pkS+Jp1apQwERbI7FXRXnZxqeh76
6UzNPo77eD4msIYyoCafdGPVwEPV5VVYZL+nNBxKP+sedOuhs46y4M30NBRKm5M/0UIQFlAW5WFS
991/ChB32HD5+kvv9232q11+NUyFkPdjcz8ScJWa+1a56LIjVSeow3gcXNFS91JTuCoAn641rhS/
yPy3WhLUQuMbtDuR7lnpVRf8tOgpddmBUZDIH2hyoupBHD9xqijDuaIfi+kB85UrrzFAGq/LekzS
u368MafC12bfGg5xdVFoX6wcz9MBV9y6PNQ9h9Opb5RdWUCBeTinvLWNgTe/pehtUqFb4p3CsBAd
fDaJfo2AfEBXxnTUpBdhopp5Al7R22Cb7LOmBKivJz2UgyU+SsNbnT82+qnRbiPlhzR8pc2uzX9i
eJamdRRjQE637Kdp9sakvyZ56+FU8CvNcGvlqEyHbnoZE7Av9b0vDjrC12kFpBzerPEYMT2qg6EV
qLf70K61dyu8FJa8r7o22w5JUR6/TdDbPFvdMvcbw4OGi0xPQ8kejy14Hs0vfUVtemvlqclVNYGA
e09hx2uekDzpCH8E5SDRtcwcQDS1GdX7aF30DRigtFhrH4oZzE8BOmWaC9D1IYXcWakljIjGlvSq
hSq+tcYgjw+1GXsmn83csEETQvGLbr/YDuT2l9E94IjxBWAajsBc3dVdDzcw2SEgSikGOUcBKAgD
3cv12k2fpQ7cKnmZcRYZ3Zoanolad7zXulPYdw5HSRoRzUBoYDs5hfLV50ghUAMstV2nBwtwRYBc
mZarDFZUwia3OpqEl6n/mdDwCAk9ihvzf6P0XGMGFawmyNdgXmPKwY8Jgk30u8ERy5u5nravQL/P
Rursa2S+jWQJDedODoY8pqhhzL0ZRCgJOkJf2Fx1ux8nJorU1227hVQf0tEiEsvS3HB+nInskGZX
Sk4A3j5VlKS5EqB5vaQHtfcm81Hic1fTR0N2kTUEVfxmlMdhvpszze/JEUhGgGrrIxFeLaunOp2p
slhPTmZdMJpTHh4bsoGk0wp0mCfnjs+Xyl9DFhBnEUtYqE0+IfLLxdY+DKoVMLPE+sBH6lumn9H2
1XT2AOKwa+HKMaxcquhDG52uee27oya7NXVjkmVuw5pU9MEx5pkytn/O9MvW5yIgyVNG/cCWpcrX
qp4VYycmAfgVMVpD37HU/VLyR7pa1BFSfVhhN4oBZVi2q6UbUy/tOY2OkSa4KiZ56SOkOOu7xwkQ
zVzPRlP46uhBoVfi6EjK5JK8GIjFg1odJeUad+cSNmgBjCFyf5/xC1nKT659jOAyYDIxvEJ1SygG
1zZlWfZeNN0KqMwGBAzKB7lMA4klcF0ZZMFuQ2+UxSFZgkojPSTriwLEZK5+Cti2hOGJq6BKrlbo
of4Ik892eK6zi5Duey5zVXlNZ29NEgI3gmT8sWhDaulXQuXWcuYakQBU+oszSgCw7OcXcWsABIkU
P3SPK7WNcNZBbCPKO2oVvga/VZ4N7TQtLASC49KtwOoyZ5x1p6ilvWJGR0n35kR05ZyqW2f/yo2z
3TBmDNlW+20bexErZoxOLTyNmXrDGvqRQSAsG8YyGnAvjRLYulXhrWE4LW/rKHVL+W/uZPFbxzc4
YC5ZTBkbC/TbwUrOCRiGUbRHde325cwY2Ocle28ay22sYIksN49V8IXwuoY7qd8gr8Er1aNG05Mo
+a1p3EZ8ymGnGQzadkh6xNENzUdD+Eysx5p4KKx4Tj4/poXKMuB0ovknGigikT+H2ywo6IbnLLKC
ZH0d6uNAw6/Hr3G9C4vTUv3KuVaqsHO1cSveOLxJoR2jT5P6OAmFY1Ovdh/DWa9vUx7abXeWq5xN
oyK9EtyS3kDhnVvdy6g+o2KXcDPH1i8DpCYvKiD6l1qqvRL4Ve+ey6KhgtstZEpmaDXWDnZc8Cb5
US2v6YatDYc0x+DZ8TUz1iw/yQmDxbhnWy10iKDurRkKvbEnob1WlZ8JL7Ki0UPkxGTddPMHjhoK
CUEbiE9Tv8PKiEV46+YXBm0wlhkLILWQidgiocytks//wP8aYLjA/IpLwWafSojE71VEkqIh2fro
Uo3kkKi/1I3xlGvrcWi7i7CiClQZagt3gI4vWyn7q/ZaGyktyjJTrKZRD0BZMnKq7GVmQsOfh1N6
yGf5PV3okBJKck1dX4mbAWGYn9XhS44iZ6XR3yRJ+ZoC//Np2vtWvYvIuavnxdPFUyRoHwMrQpyY
Q16Vh9gsfKnMdlS3K1iGYVVeAqlTmx/meN/qw7UOn0ea7DSqXASKRXmV1o16DgQt86Io0Ae/tY4j
ZSfN7FBxqOy7RvdLZo3b4ipRUUFqqecpe9TAyYJBCWblrBZBKtPVj6wZmRKQEuoZGHJmK/TDtzbe
1HDXzu7cekLmSfmhQmsn3AgYWGf5MqL/ZLnSkTaNtpPjjyrxi0gGojz0+sSJKATTeGfSnPTxqTcg
9yXBi/jbmairGYWwaN611UVWkf8mpFDrrbOKtxm4rZNEt+2OCt1ZWpuOrgBcZTNzgaXOU2LJVnqD
WaavLU2fPhKqVvWOkP0sokIn8FhywoziL4ni3xROenVa+xt0+kaIbmax2WSHPU+cdKUeLNJ3HX/C
cRGOANCk4RjZ1eN0QgUTc403Tkm7mLSPS3rSIlA78WHkhE5ZU8hLZeFTG/2alktuHuv0tWKbLwOi
H/rX2hY1ZIiUhLre+PzkdiO8R6DfeoTcz+hQ6d+V3HAcpX1NrXIpNEbDo9Upk8JZ4HhWMbCyX5m0
uIqZewNgfkaLyLWWVq7ZOFMkU5xSTcreouftPjWMjyyGUCjxuQRRiGZI17PCG/uVvoRecTeMGtXR
tEAsNDWURS1/FrKhIyoL5x0uq22VzMmnMbMGDavLPvOq7OzGCFciEDhQpjAFFdKU7iev8/Rt7Sbt
MFhWetLZE09jYQ67sc7iQ0v8EIwEojnmVrUPQ5xDB5oFEPvAhxoNqzwZWSc+GPMwB1NWIaMZMwl0
ftrFwy1KpEeBVdUq2IZWv+DsqBBoTJidQ9UKlOW9n5+oiG0LxLdQsYRq70r+mGMSliWVoXvHJX1W
sScsZko8rABo/KsZb7LM2Nuu9QgQKjlZs4P10U2+Dgy8ynqzLy1xvQepSx0LlccpWkzzYGSI0dJl
LDiszcIVzS61szxh8HZLFoQqpQILaxAdaRy/pD6NPdrTMQi1vj8PEYS3NeboN/IZX1/LqWJk1nwg
32t0NLIg6QZswXoOU9luQffFvvBiePRWzU4tEwe44oZAgtYQUN8WjZRSAI7nijXaCu2dlqquap0j
RfCWCV7HRBUpSQJ5+yFfQHpvpg8s1nO2cQvp6MsiVxfmp1DNWyfuu/eihTbuFfrvVlTVnRHWzdEY
zM+4ehlKCWvalUBVX0pYrMl9kVP7Ie3olPgxoZBS+9c8fkb6YVdjR9P0bEyjHUd343I/0fxbxc+M
lWE2a1vV7mLoorUd3bI6WbTVmnpZ1LtqeM0BkcXo2Kr7HInt2jBnWSxRgZE+ww0k1JFbUapN1Ufc
PgvLiohwb9Hlrceu+tDTwpFEbu8iOclW4Xbpqx4z+1BBtIT+FZlkjNiBn8se5+WYaah4wTLKLfOl
ZT+YynM+WcheUntU3hX10Ka/5vU8QDZn5s+A7qcDDTdYd1N2G2oWf39fLWKA29mZ14dw9TvdslVW
niE9DHTPrf7ZWD99/rVyii7kn6jlRdZqYjY2LFjZt6bl9m0Ozzg7ZrRfGqpIuTxn6YhVQPYlkzKj
fcqtH2PQXWkIkSFXdqaHdlXeowtyy9mTkHpuJJAhkbTeZ4d8EqgxS4oYzeXg8uV2+gyrKDCy0jPi
Aru+BicwOegUDPUkzRYyo8YWm4H36i5Zfp8jaIkqOlgVtHyrRfn2JbFzMn1ymCfsLOAKdfK6NQty
F+2j/MUyf+AcLeVRSASvgw/taIb69dhm60VFkt7QRMf8jMKDBI0zzXdjJwYTSoCVQQOC+C7y86ux
cJp7Ff07gInWgoMqvowcQ0vkfYIOswUoHWv90gww/YaCDqIIQgNZq9b5a/o1yImb9g3KepVtaj5U
DaolHcS2UT1z7AA2MlAUfk8Zfrc7x/q8wwXlWAlIFwrYZk5dbfXEsvfH7GUykLp3tdvIv2IkIEu4
Bi1VOMkbAP8pE1jCfW6Ze9KY3DgtEYoKO2sdDwqgk9QsNoNT7ZZxSSKYdWJVNxhxKJSlp7kt7sJ+
uMUJ/DN1cUFxrenJwVjxXNKBqsM7aiuomB79W+gxB9WZl+hRMoeDgty2SfBld/nD2qd+rD3F6MZp
pcp+2a3L8l0nOq1oZt20ieh1hisAHnCALIK1qxrM+EbCyhWAeubXTjKOWmmds56EdiDtitrFal6X
I3cFqNI0rIf6nJenTDtPElII+udrYdkVxw74BmWrWe4HtQXCjR0LkSap6DaVn88uyPoLv7q9zXsO
lcGZIBfK+n2BUk8mpLm0w/pyrqS33vjQk97tlxQyzherXUJhUic3k80Q9x4aPH3hygtQ25X4IHIw
omR8aY4dupJivxQfXPgw2tl3QyUtqqmdCt4aPzUkajTj45y9dgIfFrwVQXA+UTWx9oisyjekt0D7
rHiGrh1AKZLy1nGsTGi+ZuutbrNDPIKBc+qE7C9LLN2wgfegIiD6fZT30UZs5kJ4KsVV9iatbPA6
8M3HKSaTavuRI5EUmFElUYp5D2+i2gCFzai/a+TaIAlYa5Cehdzh2Rqs04TsNvZT81MWIQjWULkj
uNcXYkMMykxemGWqBFkcehrnYzU0VynrgrSvwB8NHBnDUzylHxX3YTPirQLvNk0EUenKEdrVkr8K
7U3LEc3kCdIW1QJYbfWgjQrFk0aITOOsyvqVyydsj+SARqt1zDMm4k69p6olqI3pWO+F6ho43+bO
TeRf3HSILyt/Dl9nraEEoJW7pSL9REIQdUKncxqKn14ynmYZmf1BqS/T5nyYv+sC2Po/2GSzUweq
5RKA6sbIEar+r1EiUumLKhQl94iMpqdG75f2W4Qq366wAvkyffxSfGNJWE27pGLWdlNzGVU4UYgh
oyzgRhk2ztyOoQ1PdWT4yszZs0H84YmqgXcieMhWlEOe4q9GNn0N4e8LhLpqYpxWsb2lnElxTfsg
vLACW0SY5bU30HiYtjodm/tGq+yNQ5tYEa07p466gFuhTEOdhmHfXX60r46GStW+V0DM/AyIqlQj
/OxnEiFLBFQgRjtHn8u+sODFcEP0TtxeRQtd3oOa3IWyE+s26znvD+lwNuSH2HgXha9KPIIkr/ke
Po6+JiOnARtG4kDRqfRz2p3RH+rxWCqSX8KUZPpuiD2qGKk8aN+tgEGJGXGbl4izY4w9Brp18TeG
/0J7yZWWNuGIILyxbiotd4mDpuxdwdgrCG6W+HmJDvLgRYOJsFxx5xypyHvVZ7t5yTg1IUbbLy1+
TdubOs5eWikB6rZUeIgM4EE9xGB4zmr0rZuhhDBdTyteQ2vercKxr3f58kDEWoglrg1SBe/DfRqa
+3ji/DAJx6yno74Mvr6cDPh6blZbm946zooSNmkCTUKLIH53Py0ulBB0CGIYF4prINeYkTTvtA7M
1rFCp20w9jrmCXVrlO96+OFilya63dzF1nMUvTVFkDGQBV2DGTPurHPUOqi5nizB50cOV/w4EEax
dcjMN/LMUu0exCUvPMvY1cK9obz3DcYB4JEZ+Yxm3Cs9ppPLKL2pY8PPfWXmLvRmMOeP45BD4lFi
nqqucCPzSWdhS+m7klxU9RiFh069s7RXVURlcJLNHXtVDd8Ww1mOMZ9QMV475CY46Y5aQU0DTiUt
KG1+GRZCBsmP13Mk9Rz3G9oZWsHK/Gcji51YexRVFOP7RUOHtdeQolbHMH1KVF+u0eeg2YhWLwSx
6s+T5VrdidaLRQUqnEj9XphqHyFxje7C+pZEwLappIEIkqn/VER06MpJyR1ttAvhRYEsH/SjKd7H
coz03B6fJ9qZKTzKdIXp3ZyHgS56JiV1RiOmcGinxUELd3pDWipiq0tb+TIaDag6CV0dAgflXEAl
j/yb8uCLdDrRYROmdnB4V4OyXULiAXIa20QOw2hY/hSCx3HiupgT2otSfrSCnzXfRv0Uqa86l0zn
QDhPOmY57Siho0KlvBHMeQ6n8BnjTAq9Ebnl6EeLpxHUbhbHBRSMrr/9WPhPCSG30+zXKF8QX1E1
ovmgwl3vlgjQTTuZBvoE8CCNg66eg37mkUsBry6dW2m3zY9J2+krHICwxmOBVjB8HyNgr5OlMoFr
Z5bkP9MLb7t7eKqoaCXwna0WFgJ6xk3Prei/6nBBXvtW1XfRIoBB3AGjtsO9NdyPE56I+3CkUTsZ
+Z0UfZcfcEm4QkWo5IbvHiDOa6Zzym7OL6LkC02w0ARzzWc2PBPlSI/uT9nLCFKH6RFZIlJfZP74
H371yz7tHnqlsvXwnKjP/CvAPFAk1jVuvtJlwN1HM92BORp+q70nqQGb9YXNhnmSdrvikEPZSr6T
001fAixopBj2wsDpEoVd0Bm0dmx2/S1Cngp650TZmSq73lKdzUvZaEhHUhuPiPIT6470CJiP4UL3
Odez/FtR7LEFPjj34m0oT1J/EfovhmXSFofODE06NjhbAtN8TsZdPOFKg+MUmx2kNrYHA8VLjEdg
z1UoDM+aEgDF4Qhs1110KJrPyqJYUI0jQ4+cllzk8lTmj4SQnI1FPhYIExOBPxGBcFcglxSwjdbM
VdG9TsZTmUvSVZzRCCtasBbUvpjVAK4heC9dLj8Wxltm3hLaLNwiTrcwoCppfL25FwqcewTOOFTI
vtQbj6O5rXlgTgMHo8SA9Uaj2DKkw1T1blQ+9/WpFCAAZloByBduBCOxLpMFSHxPuWhdtGZnfjHr
gCv+g1dYXSJ51/VrodhY7gYNjQxmaARFFn4Ce7iTgCJB3MOd/KtGzfszX+vqowO4RNuQfo1JoEnf
G3lippnDlEI7XD+EJ65tnQP9q1E+tg6smT+xDfKRtNQdFneRvD6+FS/xbX5WKJwvEkiXq6e9O49O
bu0FQiNNxxB9ZftBRlTHyQtfQ7dADNky44GVnaq8cBDlVpCpbvHdkpZMlajKe0sM+toL25MxwA5S
4Vduf0soys/bVaLc8w/T2K9u2l2JUqJCsvyCATBRHxekAbSdww+brRyO1PpG9Fjoh75EZirdrPgu
G597budI2pvSfZMepsE3owddO+HPlIkY/4jYYohdS9Cu+LNaXyOuKQFH8iEMfeDjpvXq+rtDsFMd
RtCniOveISwQrnuczlXrJTQlKrZYzDrZXqMtRtVXuj3HwDxMeIczfLHMtDOCCJXkJhf75tycm1cr
u4+fkhvmWNAUho9ibert4WF8RQxK+vKdnB0ZktVPoVfHyKe419sTBSJJL9LmHrIgpW3cbMaj+Noc
688G68l8jQpa3O5Y8evl0V6lt+ZAbjjQKIgfFjRVL9ZBfGf4NF5PjFCmzXyJK92k9TEIDuMXf/Xz
/JQh22otOEThq6s/Q1xYZXpTK2lPQ8pkQFt+rx/VwcMs2sIooA1s98sluVXPOmCQn5j0WzbECjbm
6keGUgFdQzy1Q8bdzRe0By3KyR/5FPJjBTHf6oLEyVW55iWXgU2xo7hGwp/+Sr2pt/SKvpriK0Xu
jJ7RGVR76MC4xSMNQKnf0WJ36T5H+IGj931+XwV7JiLQmxRMHk6/uMAE8YyZ8gAOkeKrOm0GvLsF
nbGOacvu7g0iBB7ncBddMBuW2Gl2JZ0SBfqdgkKswzDqgRC2D0a4y4VASPg2sWk42Wv9s4r7Md6t
KLqwzifOBIBQi7tOOKbCsFMa8ObqEk7P/SBfY+XcNL9y4c5MhzexuzUt8vziOPZmUEpwJOZeNBqJ
c9LEmIkVivXcT16Nh3VEUa8H/x4MIG8G+38z4P8WJqEClCuZSNUkn5MHjN3vqXuHzNH9LO0kkK+E
Abov09HYL34MgmP/4elbFta/Pf23hIki7iqLuIzOMYNfA6f/Ln6EHl/vUVm9rZ7ppfcY44yTcQ0v
dPZY+v7wAf6W1rbFD1ikqOoaOdoMbuDz/SU6BlyHKMYIT4DcVyrDmIRrp0XE5AybFF8VjrGlbyz6
WDn//uL//Fwib02eLhF49t/Pzc200HWzoJKp2SCFTgeWxbgTWwWkP9LxhaVDLqM62f37c/8WHfKf
9/3/z/0taCJa006dI547tcVpE+fH7ODoQ2a0+r8/6E8vuIUr/eWLDRdx7jOqLqcstIus1Aerbb4X
CAO0KsGwWo9a9T+OAeLdSKxnaruqmEzc/C1KQsgzS5vVFFXvdFyXGGeDV9BKDuDp//5u//QlaqJp
kikm8Zfx24P6epoqaeZBak2XX9AP1uhFU6whf4ja+qcvkcFDsk4SkI5s9vfVqYZoZRq+RGHEq5ef
ibZxTTobQ/UTALO5/cNh8LdEle0blCxJURVFlf4WeToPSstEFjrpCERSDy0/SjHEW9MfXusfH8OU
FEmVmVRBQPJ/r41oJOwvC4E2JGufocAoG6Tgf9rZf3rIb+kwZc34dUXmIUuIQZoQbRMFGEshD5Hi
/Pt6+MdHmaJl/ifRlHzf/36fMm7APOSqc2q8/Gnnx/1nZSb+/+YhBvNSWNokJW4f4i8bKusXea0y
HoJ/157yvbCZl8PE+7895bfzoTBVPI0kknGJ4pJeKp0glh69ZZlHzR++tX/cRX9ZBb+9kKiuSWmu
/ECj8iDF8CG0UdWXSBnx76/0txi3bVEzrlwT6eHJRP7tOYle1qkg8Jxy0DEEZN1dJxUfcYKsoRCg
IMBz/m8P/O07lKW+iOaRLnWNFQcZMMp05Wat9dMojoE8/ikqe/v8v1+hmqozYkJCb8f2/e+FYWRU
6DDLHWknL0v1YfQGTlXzD++07Za/PYRUTuZRcUvq8m/HuVxEzTxYvFNE+Mec/ch/GpLwj2+hi4qu
izL/E387E5ZkynSj4i1kcTw0Mt9Tjav//d9/Gemfih3tL0/ZXvMvmyjtAan7iackuOGkBdi3yh6W
Kr8U1HFxaBItqEkO0zw9xZCuQmgJf1iMf3rN3xZjWBNJWxXUO5ZOa7YUbpgm/4+08+qR3ErS6C8i
QG9e0/vyrl+I6qpueu/56/dQuzOdxeJmQhIwGAhqSZFxGdfFjfjOixDKx8uOXjMzCkG4CV0l24Of
yo4Mo6r/jLmrXrYhyVMxoSvoj1qWKqIP+3Uw7cilabDi7NRXwadL/ZqgqXOQnQerOZUFiSSanDT6
42tUChLxo00Unt3935d/xeQq8udHjEUak5B2KcEaBjSaZ6BW5V2h0MBgBsvLdqZH1JBxU0c6WB/F
J+3BWsOJhoXRNrjdxlSn08emmNvLZiZ3fP2PmVGAFlLn26RKkekqnyggiCkFqZ21GZrzcgDN5Ve8
mpzWZ+YGr8/mQyO7QPSGT+hpVFQN3SC6i2TCZZ+uDd0oGIUwcx0BIRGe704txZZq9FqSRLtsZEpH
DCCIJKJPzIOKPgpGk8oUuAdsXAW143n7qfRHkwrGKvjhxNuYmqI0bf7JXEZF+j878mhNTBRCu005
LQWBfRAtb01x3B7BuCshMenZmZkhZM6+kV97QqkOZuwIeaObRHtIvPQGuZiFRfbLsWgvL39dHszJ
LfPM5GgwBVu2KKTDJHVrKy/XT25CuzX1Kg6FDBKFjlc+3uQk/mNvPInNUg4Nw+NsU5P+zmlRzSnE
yk4xIkmXHbsylubopIaYpuenMYasAM1AqU/NvefKztz2jHhldrwnVR55sEyKH436KoJkciKcuSl/
/ZIgNtEfH9zs7JNDVZzCw4KJoNxlHycH06J2wDJM1VCk0UolhXmaVB0fL7TJeq4q4dPoYeLQXnDZ
zqQ3Z3ZGS5WjNpC2W+x0XsvTgUcTNeWFhnDFzOQSZam0CRiaqcFg/TpoRRqFQlcxaHLbrcIofesU
5cpuOT1if0yMFii5DsNeGM7vlZQ8xbX5mCX0/YntNqI0+PKgXfNmtGYUPpRcuWTQ6NO4K6O4nGXB
38bCDAfesxEbLRiOlYiUZZBqQ99cE38rwA7or6XO/dmhAO2yP9eGbrRSBIbbgr5j6DIFPa2G60KL
fE1MY2wkdN4VY9K0tUG2n/6GwcmvseA7kQADEWuNkfxSOZxpks7blQBFpXmKNd6t9GLf2tXPQv4Z
5cpOqMnRqUOln89DXHMKg79Nr/trrP/7i/SR1rseZ5nYlIy1k1L1RcaxItsblEtZPGS8KvrCx+Xx
npp0uihpFrgfXVaVUfxU6NabZZwzuQ2azNxYXyo63fxZ+HclZvHr3M4ohhIK+5yizTjb8QxS71vy
w3SGVci4XPZn8hB5bmj0SbXcdP1KxFBcbPzq1NKGQmtV5Z9a+bHwKFnKjwUCF+ovhRa8y7avjOWY
o9qUXdA2EaYjy+Lli9o16uOWjVhsL9uZmvMIr5LqgMwpAib+GrVS6iSKl2AnNaq1osdvktnfXTYx
dWw8NzFawSxH0e1KxgTpLxqo9h4XQBkBP5Q1gmdbfL9sbep4cG5tFIQERizHEkGvdFTHqA89yiZF
99BRaFS4/yBXdG5rFIiIkPhoZONZSEe/2C4cASXsv41z/ivaIUIAIVbIBo8cymI3tEKBWVUGGayD
ZF/Xyf3lMZtaunSSF/8xMfLDLeumklVqoDXdXLb5Y5SJ1LIKPHy16jX05HQ0/LE1mlPon8eiX2Kr
97RZzUu9tnDbhUnpG89JgbG87NnkNJI1XbU0WZFItXwNb6VvHE1tGLwAeUWf8u9SQzuufLtsRZqc
RWdmhj8/Owa3aaBEhoNTnkYZF2YEChqZdXO/WQW0cpn1So9urOQ+yzdi9dwjDOI+XvkNMjbGWRD9
7DeMZrLjN1HYF4OrLk9ZCzl+1qmPvO86inF5EJeXOpVkpnpjXpsFk1/0zPBofmtUbJaQ6NlmKBkN
Gn8eIcyFCJlA4XvPe33vPV929dpHHc0ItChMR+owWPIcRXs6IghhFv6ThVEGs6upIK/Ia379pLVb
5a3iIH/pIN9RlGQMBD26FjdTL0z6mZHhm57FTYP2kWExevNeeW7oxOqXqUI3KE91FrrS5Ql9gPJa
Sm5ygTyzOZoSmZCZdTk4JlBhrZcNSrsIn5LD1y0U9oriykY2GR2QyqiEN0SDvPZXFyOX7mKjw0Uo
z2ZAKRVF2s0+JbMulhue4S+HxhVr422Tqv5S9mOsSegJ6SYzj8qymDZhhTezoXIiCK9YnAxGRYPB
pqoqHNPxtBN1J5A0LAbmQ2/RGoRgc5Tam8t+DaP0bXKfWRnNsVpU4qKuKDj2RNQoC533P6o6kQ7Q
jIh2m9cSrUwfmZfLVq/5NppoCje1RHGxWmu0PFEC4OVbz3Ke/okVixcPlRfHb9kR0GEUN7TUZtOS
61mHDh3n9ApGYnJ9xsD/mTBGJ2GnirOkqjCRxR2qJYg+Uqzwr7wYv7tpjmPBd8VE1NJvFiQIIZ6a
7soJezK86V8GLGtBih6/uYmORMGtiRFN195KX3zKtWqTd+GmV4M7LwtRS0fC8LJjk2N3ZnO0t/V5
FPUeXbg0aJlLSG9bszOurLVD9H6L7jMTozlk+2HKTQi3XPSwBNr3TDNoZyhVrHtbuvKdrtkazSRb
s1rfHEKh1NxncJGPNqWrHn2VpVZdubpPHwvga3Nwg+omjcnUlatGVtkzdGHSbmK5urWC6KgiWKiJ
NMWF0kqh2j1ug7smkGiEjYqfasNZqLDXid6s/slnhBYJW9qy4Ct+XYfV1usqXzNpd8vatSiI90Fz
7TNOR8p/TCCf9dUEMnBa2LuYgAVj10CQriVrrxkY7clirAh22tKdkWiot9CqBG1q+W+Gifeerz44
Lhi5ePhkpvOASgSFUMH8sgVpctMHMvi/X4IHn68mYr3sxa7ECwM565oaqIbiwSDcFZSDI69ZGsuc
4jh26CuRP7mHnNkdTeTGDF0hE7Fr5jSDZC8ynS7NnUZhkyvfKdmp/NvI0OHmcmZwNK1LCFilMTTT
SMEjWITKAQHhXBnN4b/xbenQSCQOyUTeT0c2giRhWxy+V2RzR5eKrYmYrp1ee0WfXDXOzIxWjTqM
5c7VBzP0FDU9rffgGKL4GNM/fjk8rlka7bmq3JOC67CUSr+VdCvT3xnW71EoLf6dnWGrOTt6IhfW
FB7iBXM12vvNWqI8l64ML3u5bOba9xkvO2Jt9ZZHDNQpIpJBtpRL5SYL+ufLZqZHTddIvQ3vX8po
ZdBcoLBCx9Kjpx/oNInBQqWbzaaR6LKdaXf+2BktD2UmompsYCcO2k1kK3diZq+DLL6y507u8+zh
/3FntESYdq9LrmnRvQBFJDupdkzD2qZEeyNzFuG158PJZfXM2mhhyNxcCjIKkOd0v9AVPgu06EpQ
T945ziyMZimJJ2rVWoYtVG3nzeujd940qM2k3hzeQWw8KLxeXgmJSZu6oqrc/DUFSPLXAC9CzQR6
SAeIpFSHEAi4Izi059aoZSTiUpcpev8HsXFmcIjRsxklCYJviL7AOVZEUh/F17rKUJ7srmQ/r/k1
/PmZmUJRXLXI8MtC/UC5L0g9CgUoMQRnvWB12aXJaXXm0miRcEO5Mt0IlyR3oSP70RiQfoofGeLZ
lw1NhuCZodEyoSVBZ8g9TsnSj95xqb/Wfl62ML3t/teEND6daLmjRrExjJuxzYKPyP8ZNDXooJuG
DpBWfPTdjYdG1RWrMl/j2/50ZnW0MLWCHup9hFUN1EMToybuhMLSpM1QZgcp83StR+0+re1VaQlv
rZrddpFoXRndyZ3/7EcMP/IsZFzTF2mJ5TPG3QttIZp55+r2orN/t/mTSMkM0IXLbk/HKDxoiUZv
ifqLrwYVqUvTnPMf6xe0q3aJFgCCpAVaODsNvch/Ykzk3UjWSTKMa4zUSnDLpmGIBfU9UVEoR2ly
11jVTOMV4rKp6TD9r6kxHzqNaEuFWc9uRjl+2Pgsx1eQbtMj98fCKF4sp44zl/7suaHDUIB7pfab
Au3zpNr4VED8O3dGcaHngtkbFQt/6WpkJKUnUZeuTIDJDZOrwP99nHE5ZS3EtlQUfByxP7YOMhzt
z5Ji+Mt+XBu00QYW0aTaZN2wXdbqQkACSaBzWKjuaFt3rtWC/T/ryB+PRvuKbxu+pNJMi4z2i0K3
rNlt06hfSbSltNVN1K1iOouC4FpgTC/Ff8wOf342hzuxyjTB4CBloxIX58fYTtaVftQxe3kwp2P8
z745mru+7iLArrBYqEZzK0U+eAOD56fLRqa9+WNk9MVy+s1L3SIsIm1fystWyhduetBosvsHdgxY
2oZE0uRbfWVlGrVhZ3wsi+6ahFYuBs+ktTI5XLYzWbynnxkafR4r7ROKHoZ5a9Lf+ViYN3W+7d2b
sqcuQFpm4V1q9YjA3V22OzmOZ2aHmXEWFWHdy61X418fmDM7eC6aBHXyT5eOxcuGJufxmaHRSYA3
70I2Cgyl/g81eWqtU19vL5uYDLwzE6MzQGH5epgqmKgD+ki16lOq5Cuf6bIX3+jnhVAIQuAN4YA0
deHscvmm0X9ddmPShskDuCahZAKL+usnMS2U0ABVkfAuoxuxS+7zUrvRO/PxspnJL39mZhRwoiIn
jaIMMyi51d1tjuKJGwIDvNZPcM2dUYTJnVAUiJjlc9/Wb4rY/ejl7ohO2e/L7kx+/DN3RvEVdVLd
OiWrjk23UopCdy7ai8smJneJMxOj+IosLW3MHE+alIYqdGjBZyS0exuILGmGubls7YpDyigZFmWN
6rXDFc7RV+YgAYUU2WULw5B8O1oOKRZJNMzh3vs10Eh9xCXvm9TeOTu1+MWqY4cA2dKFhsywK18Z
vckz5Jm10QcqDTXEIT6QaD7I+ZNe72XrWQc1oJyk6MXTrh0cpuP7j3ejrxUUtqAmCd5lMT253d5T
UUxFJw9dgMvDOP2h/mtoDJ8V0qxzNJnqcT10ebO1960gPFw2IV35VNboVGcXclHFLc6IoXjHVBVm
yHFVs1i0s0XjlKhFIXVLD/NTYffbTqQo2TGbG28Q5s/zEGxcGDczSLQfcc27T9Mh8gJCQbhyjJos
YTJEUxrq8+j++tb4RTOKGBlDvbJRLw1034AJr4lkekcg0LVokqj+b1HsfqHlAycG9RynWQfkkBwn
RB5bPPoxtZiXx+7b+qPKqP+wdfM/iqrGTzedZGtBo7tIiQc/cnvhoQmQelcO3d/PdCMjo+8DZ0vT
dQUjqnAAI1G0P1VfRbcCTYDsWEjLPv2Qhdd/55j8dfq6fm/hHDY513Ur0rC0+CE6v5Sqtr4yd7+F
+Mi90ZEuEu24pX8B9xA2qd+r5O8+r43++4P9s1NI54dyLaP1x5aH1AVSK0F55Qt9W7sHC6rISmdQ
RCeqo001QUBeTbShC7yPobOgDO7eGAgGWtJrTQ/z5S/zbbaOjI221kQm9xY3GCs8cMP50pZ++NRp
I/pg6+ssiq9Mu8kIP/NttI7rlemkVo45rz+iIdUDErGi97/vEibIj8uqJOnjNHnR8/YT29gQVLSS
hNCCbSMY7IBw0EXe/wtl5+a3l21ORZ06dCJy9jZNHp2+RkXmAUGXZGy2SXxqgKUmTnXlPDc5cf/Y
UMdJHSeU3Srs6P+30dUyvYYmDsqWVTKLq6gDzZDCiB50O/srM2rqm53bHS0YFlwKE+kd4tHLn7VU
WNVDnw7H/8tD+G3TJRJp45RpR+QV0RjXfjWiq8loHyA2n6FbUEOL6ykNd3tkAxRacRPjJneFtdgp
V9ybHtczw6PdPlNqL5UaDHuiiDp3KSbgmJAn8ntkh2IxlVDA9ew1z8HlLjHiofvT//s37b+8p7GL
pk+dVtPRpJdcbk6awo/IdD4jPSDkQIwPGiY79OrBKRnx79bZXB7xyaD9qyEPsS6FN7qvQSvnYoBQ
JCXWaWQeYx8/y3h92cS3k83gliaKmmkaqmmKI7dQnouSUEcPWU+ezWAdKJ+WsEQi+bKVSUf+aooz
ZZmmk9Ga73qC3cTojs1NPd1VUHeFPP4nUUJ9LEvK0BQkjgfLCFNPMn0UqFDfl9aabRtIfaXyyVKy
X7LTKHM7R7MiMwSTBLKJqhdCJVcWme9nFpTEdIvXP0MxyIn99edne49ta1WrOW0w75ZHe2F9ePt8
i2DOUd/6JzLjpK1nO335t8f2i83Rip3wsqAnUQOWNeMVQwgQPKTYPL2S6J+IE0MZjj5sfRQXjZtq
21AOWsOUWWPkIUnLG+RM9Kp9LYCAl5C1uOzTtDWLApyhT5OQ+Rr4WpL7TeloBD56Pug8+yFK63T+
F+HjZUNTa5pOT56k0PNKIcto8OpQYIvPwToE6MSHkLmUpoSXCcvLSxHoshdS4S+FRP0HSylxgncs
J9ge++ehu+eboFNKE11bRKj3rpHdcY1fxrLrrhBeRFTJ2VToQF72d2JgNeaGiZgCj+H6+OyfdkmS
hh0rSicjkiUrS9tuT6jbrmqgqv/O1OhImdZW2HU0YpOk6TPgKw1M+Py5bZ3loAZ+2dYwXl9un6xi
526N1peqVDXS7tgqzXcLFJmRPifXdoAhFC7ZGNa4s7mdWo0R5BY2QhcavIMAztYGVIVOTXOtVOdb
UcbInVF4pIIrGZ2T0lpDZqhFNbW9oacgo0wxi27qwlsAnzekh38yhqrCIwmiEOK4NtKHGRfUOv7p
/UBptpt5paOhBGrrsp2/kg3fBlI2FUM2hpvMuEgxtCtdkEM2A+S5XtR5PH+OD8kR9Z35Hj3fOUq3
B7Rt5uADj+kCpsLjazZXt+3Oe7Rfs0/1yh47GToqpGW0IxCOGBdld2GlxZ3IBhjTrtqHwa6UUbDV
2rvLXv/l1TevuTFSKqfI7OmjlSaJo17TQgT87Tv1XlolOzh+1qKdyytt7azAdTezeXhlCk75NnxJ
diLSi8a4wS1JRU9HexJojVP72o0aKqWEPF2PzHAgVigRXfZxYoawR/xZtYfF52yG1KkcOqmoMkOS
eF8Ssaj1fIjgbRF7XdVG9A++nCmrGq7JPKlLoxGtJKsr4AfgHVLQ7da03gNtfdmjYU6PP5qpcC4y
ELeh/mp0a0B3VMpElb01QSNJ8tHI164UV0wtyPAth5Cg3pT/+zpmCtrlrWhzYuDUfdMBFRZF787P
kdcEbnnZmam9zuR0xJQlCLm7fjXlRq0Z58hZzvv0rsneO3cdyXvdRCPvBFKvrd4um5sMvjNzo/Xf
baXKbdyerTWMQXxDWAlQEhe97b8zM1r6fcfrnahhAKHTJK+aAFsipcV+1Sbgoy+bmohvDlPoRmjm
UEE5XiGVsuCuUeCRFYo3UWUdjNq6SxJp4aHgK6I7e9nc9AD+19y4fNwj+lCUFvlesDnM9JDH7kxz
r/h0zcgoKOyOV37dwYiARlygHAtbnRvUu152ZWrkLI7khjQcHb/tLVkPMC/wOc/ZZfmUR80CxzZq
m/yIDGmhds2VFNDUpDozNx45vaaqNqgx11od6Z9oztuNEO45Ul7xa2r0zg2NRs+tWGE5vQaIN244
xAlCgwj/+78aO3U0jyyRvmuafRm76JeXrzWaoGqd2ntno0dXDh7X3BnNJdg+Sl0NpvpsqzbvHpA3
Mb0yXyeWVDZabgkql01RMkc2ul5M3V7impbb4AeguCEne3nAzO+LNu9dqkiGgk3dGpdg5GGfAwog
lzm0D28rA3qqqcnOAxkSQBUN26FrJcc+grt42fCUawodpzLV4yyz6igajNCzJM8YGHEmVCwH1dXy
ygVzIrDZByyy19yitW9bXmMbph+6HAw7GxWb7MUovWVmgaa9sit9LxbnIntuaBjjs608dzVdqq04
mCsPSJB2a+T6ZupbsualtZv5z8XBWqhXbpgTwacr7EsW+jwWIzj8+ZlJ1GaSjusJO6FwCPW1p35G
5pUd8JqJYXjPTGhCE1Ceg1ew6PvoaHtPSnx/OQa+v64MIycjdkcIGEirjeLbt11Doh+Y6/i8XgBz
Qep7pi7qOTv7yjuYN+CXZ4hCr8J18/cXI4pNaSxEkGw4w4/OQ43p1WaucK6muqUwD0r7w1OvxcXw
60cHoi82RnGRwEiqYodTrLiGYb9xlvKbfahW1pqt6RZ9yCvxPvnBSLdxQWfNMFTr6wcDbOC5bj/k
jaSt7XxA5Uuct8sfzETEZcoprjwGmRsO5+PuutJv8y7wBKjdoI4b9MtFaDW18pnID352tB10YHeh
uQZtnbcrSLOKs0zqo1ut0XsWmjVCy73yRA6Qzm9q5mdqtzD1favdNglo6FNW7K1qhzTtLLJuLWEL
NzeBtiZCJuA4CaQJsP0sarcaso2ZxeEM9XX0ZW+qDGHWTzLJaB8VMELUY9kdHKgYCJrq7s5VV27d
LxD5hmoRpAdT2EKqoE9lpeXguN8VgDfFCs5RnO4Kd4tyJxABW3g1gPZ5KC0vOmcVFTstOEbeAzhc
5F3Bsugk//pXciF+eWy7Yy9C5jwAcepa6BAHw/yZJJSuyOvG2lsJeQo4wx5ATncBbWauWGuf+VsP
7IKl0hwAS7X0RSLjDAqgTJCyjk8u3C2l85H359kE0QEHrdMKNdWyuxcQR4epK+4d2jZVEGWt+AEb
XCuWPhDNKvvwAUNX9VPvi1zWHj1awRTkuJFrRru9qw+qepKTTy5ZswLSq5O4By+GGz+M3slD97j4
ASVEFp/tEJF/ZOvVmZV8WOA40+iYKY919lrJG995SPk5UJxmXa6uY3lWZrvBfmE/sJ+sRGNjtAtF
OVEhJOuPtrTz4a8XAtIJgxi+W217hc4a/tJZRpo4Q68UXVJHi+Y2Uvqtv2+rJc0UgBJKELjCXvEP
XfjTrZdqvFeq54rhjXn+NaEAujSvQgSv5Y2mrXXzV33j1p+991QiYi28OCgQB0SbCI5JoJ6IxrWZ
5j/kCeiuN9tYluaTFQH+/hToNXe2irGVfpjevNR3gggDEonWdasuEIuVn5FTRpQ89Q+VcUC3XUWW
NYl2XfPAhXkGcWtGXVRvNHAA4aX5sxxWhnu00P8thZ0pLHM9oqtx3sCtrRYaTMp2Jwu3TXkE9ddQ
ApfcQRSuxXWvLbviHjILUrVCt4B3SxKdXI0rUvi61lUU+40S3NdTgT66re7q/LUyVw7qto12F5t3
CR2UHcCu26ZZgK+wrLtaM4AdLzr/Jsy2pbEI1ZmGkm0frqKaebtykCb25rIwK6h3DR8sfdO0K/G9
qJ5CqqDsB5VOeRgaQ11oG3/qkJqTgZG+kbLhcwyNL3k1U729QD9Cqa/r9Bh3aHgRFUtP33XSWx5v
hHIXA8Ayq5Mc30vRts0WoX+HELVpQzJz4HWvanEn54CkV1K4AvcFdia0lzbi9iUBv1YUYJpkdH7E
NeXMEMo2FusL3bAgbJyFFM3TatXlqzJ96NDQjB/Dai6kTObfZvWu6jNROqC966kDE7SGXmuu/Xxf
uyj1+OuohH+4ycqD2b1W3czxPkk5FOltJnyAT4pFvsEqfyuBpqkbtMOr9j7UnsPsvgvYgTdtCQJx
kYQzyhBEPV25zZ6EaM8olRq0xlkjQTkFvHiPMeGnVC3DZqkoM/U5Cx7VeKO9DmiueFOl8+I+eWjz
nVevVHTcnFmRr0JmrwjGumS00L+fd3CkHi2wHwlom1UsbCMxWAEqbpR7s2nnrTzr25WLnroIW/sJ
nhEpG1oqQEu85XkHdGWTG9wo1pUER24FpkxzhyBzYAvqj0J4F9fZvGoQMkJ2esvcbNSZZ9ASD4qh
X7nGYwdVUdwL+XKQbo5uzPC3Jm+Sfk1uoXVvIEHlyixAzbxGSzpcCcmmE9a1sfDTxcCeT6o3v903
MHeVnemewuyuQGFNm9GJK8LyLbqDnCypn5DQjrZBp8ms/CyXR89cRByym7ycESo+q7jhI2H6UcAg
FYGyzzQYeAiES6RUADF2CxuwsrcqgIN22yRf4YUU7WVpV/Sv8IHh8pQhv1E/mOqrxl/F6i1cLrla
hFqBXPfWYLKnhE+JhBmMMr5EuMj8fSStTQij9i85W+UhLfqvNVub7j73OR7uuvQHispxvpeTRz2b
uQbQmpVcAVOrfvXWOnbrVVaGi5K27a5464QawXV5rqj3nfriFSkUhYdAfalA3CTNnYHAfUhVbDpw
4PV7i7kSbMXiZNizzFt36ackP9XCDb2QCWgCvWOesjNsRd8AxpXNhfhoRrdxf0D53FR/RHSBCoj/
H1Pp2QALqlFx++aESwG8hL6rK3FWaa9ed19YBx1mRA71GQrTKlaJLwg49ZPkvqXGs1XmUM5vDeHY
2M7RcE9kywxjU3TdUumFpVW+mLB9E/nRNtxFYVZHtds07m/JNdZ+JpPA3+vpg8Ly6G8A6ki9zFV6
Bz1uSXpqEbDTtLq6cbQ7lxrqwkCxxZ0LxtILN115qvpt0vxO1YINB2mo7tM079r0h2AfI2mfdTCv
/SVKDjCkSKMAI4FxNRN9oLrCawBwStVuRRhCBZHd68qyku+YFQOKG9I12E+bmrKoO4rCqhB+p/Gn
AXnPTz+K4gf6Gwe93ZYI2vc/Gu1WD9/qoFv68p0TdTu09CRlq+f7APfNOyM+ifaD1H/U1t6xlnon
Lqt4IRvgc5Qnvfiwe3nhxoh4whh0+Lqx9Fr64azrN12zKrKfQv5IFxHMut+Wczf8AxJiKGC+OgBU
IahSKns4KoTIjPt7JNPD/tly9zLLcg1VbleFw1no3vG8RWUmyyrhlXubJ4eseZchD6hAwWgIl6SI
o8hKL9eVtRDUO71DJiFuV056KqG6+NlcC5cavCAZDjLHKn+XdPeauVDFRyt40ZWbuDyIhKO2qbwn
sb2NIbA48tzMtgmCciZ07/JYcEZBiiTrb0XUUHvxMeGww+Mvj8HROmkOdfaUZTehDOW+WdXsKxCm
QlS/soFU2f5oC+h57OtFs1bz/VAg5z7Cj9Wb7KAZPzXzyG/1IiCt/p2mmXNBOHLCgRV1lKF2NzDp
j0IVLptkaQPGKV49jpCafQP9IQ9WloRa/UY0ln7BW2d3VDTU0595yl9HkrBPq0cBFfeBVUKXdqEZ
9zJZwIgCXfNYhK8AFX3xVdE3uhzOdPgfpawtkX9bUmGbEXSN4BD3a43pT78yNJaVKh0E47VXT15N
9wGLegOnUjXuOFfU7caTnitj5aMT79SPrflQ1TKnsrfMXrTyIqt/B9IPud/49QbojNUulfCjg89g
agevmknyg8nmqG1S9zkEgpp3EueLW9f/qRrESPiUdp+Vx7xA/17r38jdzlr33SG5E6us08ljJm1r
KMz5pgPPa7ovA9asbBe2vemyY6u967ygaMBHCncZo7hfwwIHON1tgW3H+k+DTc1DVtyRa34KNIo3
vfqAOgWlKl7l9Y4QQ6Z8hW5mGj8F4rGzXit1U1EY6Gu3VHUXLRTs5D6UX6L+rldf9Gpd1pvY2KC7
4kRcEjgMG1BQNM4Ekr0pm1XTb93o6Ce3WX2j5kBWpF8GTzB0L8PMLNBrCWbVsFY7pzg6FMIqL/d0
fkL0Owb2febyL7vAKODXAWziH402WbAqy33dbVtvqUIfA8U6yw1o3G91DhE92pKPz5vn2Fkq7aER
TlnTLFteqvU17015tfbMg5tDtjtIiJFKxz64r9Rbz9/m2doVVhBXczGGzQQ4xqe9+lcJ5FLW2bcP
jgJlZSvLn6b9W5coPudE1jkb0z4oIhO0N5cVq0BY/4rKHT2LXXns7bWRfgQKe9eNxZQywzfd3HOG
zgTqOwJKTF5Yb8z0Lskpwf500o8mOTgJrA9mp9CuWl9dEd+zKLbY/mHCE9/85/OTp1FASbWc3EB1
qou9LM9Leu+yZEtgVDlNcRKXrXpXIqSoVOkyyB7MTFhp8Y2qbgYGllKfEv3V9xG4NWe6tGyTN/5l
Dh9pB5EHlGhTlbMuoL+j3gXKi5QO4Gb2VfTjipsWVLTa9uBL3lHi40jPrWn4Si1VAAFAevunxcWn
CGMOkvrchGscgcnNEemJYVTq6YtYWTslQ56kP/LJfPUZ4q4FPnc4dWx02N1ED9N3nlgbG1iunX5W
3WMQWXOW9DS+SdKF0bx02bpt95W2lq0MeaNbwUIRncJ/+cFhMybpG5ogBOqHSPUAUPyy0tuUxtjI
4cqZbGIOo1wLTNVcSPnWCR5T9z0eULfu2itOruIDhtzkok+l07oPd4JDk0a2AgGscqUC4ZKhVB0b
2zR7AYESt88V0RN7+yA7WW7Hc0fKReKtydOVGu/U7DOxHcgqcLZCTnvJXlUzZh9foXgVxVWuKutc
hoXr5jM1ddZiv00Tb9HUi7Zo5raxlxKRnEe79g2L9Q+wvEqRxw2kRkH5IXnLxv7Q0/cIIF3zKRq3
ariKbXa2fluLH2kLzZKodELOySaimlQMSqzf0GU8yOkbq37RvZ8ZOrZ6zQ3F58JioYpzKjuLdeI3
wmgzP37lyjmXvGbWQIcKU7YGqYXYe2dLd775AGfINqAfrVGSoMmkXVhwV3oOeBE7VPUAvz3n6m7G
vzxQHWby02lRZmWbb4JVlz7ZHI1U7SSR9JU0gDHAecSOg2MK+iC/q/2O7mxl1jXLakCI8kichA9F
sw0sn4/HnbP+ZdbgTqvnyH43kWbxLHWpBf0SJeyZhE5dhQ6h2/D3ywDmWrXs44H5lvLq/NB67716
44DXUSmmTMwbru4zByprBV6qQlVvpUsNC1TPLWmVxL8CdQsZzYVDGIjMPjLV1SksuzkcXHCnn0Z7
0ul0hc5X9rd+/iCG/VJnKUyNZN5Lj7rw26E3LyvKWUlldWU+p/FveE1u9TsUj4INQGshAzXyD2U5
7/1jnPAwXGzlYNmrq7bjHJZ3C9pcmuBWVJdO+tQHC6cAOR/MAuM+q95gZqpAlVz3wNvUzIMFCaY4
z+4SVowE+lPJseSjzzkhk7xV/ftK3IFHJz/wjhSZwsrswcDrwjv0CjlTltU60H4Y3lPVHk35vWPt
NcSTIW91VkfWT08BatLs6LB0VYI0mXOX6QHrqR3l3S0XjYemu+8LcOn3TQjY7iX25bmQ76R2bxjG
zElvffmdX6eXpy6BgNaC3P5MsCJJPwP7FkJpk907ZFe05nffkmtRNqp7lLutGB2a7FlVX0oqDkP1
SUQAl6tLIa8lZmu79UNWm4WpPKp1PYPikmS3Jhu4U4JSTLhBPHUAd5pj3m1cQL1GugqcdCfJK8F8
9Nz7IljH7cI3zEWoO6vWulGMcObF+6yvadp/ykR2LvmXoz7mubVKxYEpJGr7pP0dZhoD+wumUNV9
KN7PRiR7xRl6oRCUCR0j7OmVt4ukd4NG7ETcVA1I2UUbyDwb5iepXFXmm2beJAplfo1M9uReC7aW
9PA/JJ3XjuPIEkS/iAC9eZVIyqtl2kz3C9GWZNEVvfn6e7T3ZbFYLGYkkZWVGREZ0RgbfsA8+fE8
ksF2qk4vexfjNV0+5hhYiu9mZRG4FEYgz6Z9XeJNox1UlbW1G/+xtf+VWrIjauE+Ls+W2azZaObw
HszSW1szoZjVc2nttGRc8URrBmLNuuVuGJGHnGu/ut6vouFXkfsu/gSYBfNyV4r7VJufU/muN3uL
b7M8mrWfTnzoZPlpfUHMNqV42HXy1JmEn6r0ST92tNfKW6uigQDfGJx13TcrOhlZ8P0emec3g6vY
rsAf7nW+KYAU63ofq++W/lUDBc3mHhJv7vvVJL5Gei8n+TGUdRfvlelgLf+YDYPKJR7Y3T76iVjd
WV20K6Lz47SpA8h0rfgZhZe+Wsn/mfjjK9FGtc8CmbGag8Qdqv5mYGBbdoeFAOnEpjUmkJ1YoQy5
q5hsMADHdxTFx3yUvKef2rvnnPhe8ZfaL0eVke/QOLvWTpkPgyGaNlm8qelxG3mSyfPoXF3nMhm/
9rQZ0ubHq3h8ixZ6S0ww101417rv771xF9W1HG8uwZI5gbjSXfVTRRz5vFaji9LgjEknm5/r5K8c
foSiP9veWlH/Mpr4Nj8vNQUmfjWoT5bzCFiah3NLmKtbnrP4ySVDiFDvOpaMnsVWj1jO8bw3o7+Y
8c0EmqxQZ/Uuv25nbev2e4jWqpBru6mJJYQSPlh6UBQ3tz6n3puuX5vkYgtv1egvJlDWEPkyoygz
axNomowX4BhHH0m3uXhUMBuzaknOXgaS9Aie0ROmVCYmxi/LL5ydaYfVxMWRXzOr3M5ks3l/+LKB
95UACFUyrtGvJSRueqQVmm6weKA15s0i+tegpgmcplztpILQjd+lcipI/yr1dU/qbLx/LAZ52c6x
ogf8FzOQ5ulGcosv6Xqqv0Z3m9HYySfLkUw+oLL5rowCo+bT0Jyq26h8GuxPhjRyq89RRzBUsau9
wCKSvKT9T6wusFpGQ6aLWPmYVFCzbrqQzcLW6mdqJKva/Vd5n56HW99y0uuzVv0ZuIHo4L12ddII
dqur9BF/VaU5KWH8DMm+9k7zo+vXt2hPrrlmhb39nT+wZjIdXS4nR7uq7QHHlE1nxL7Ut0pxn7yL
ke8i1lzc3vH1VFyK5c2qtA9v5OwY2ibt6Qnmt7Ipwto+1YnzZXSfCa7NyST2RkbsMvHlztyevf7H
m+sg1u8zAZ/Dh0XSo01w82gGSlyCsfcUrX5num/kRfvtMByW+NU1xN7k/JulIA+4/4dygWKWfI7p
1dXeRX93ZvZKQKtakfmdsxmq34yzKOc3N//sdd0f592QE88M1EMcVyM2g3iqmxoo6ja4PIdX7tOJ
sECey2SIkJhlc35yl3+5vDDUaxwXte/XfD7dvDSmztW8nwVQYpIz9ZDFCLlY0dbk0etQ73o9GGoW
Ad493o+OmwwBRD5fGgKyvSdXnACUqoUbgHajapy1LcbzNBBb6IRLswNxV1RC6crT0KShUE5eRtfN
gNT8E94LoviUHYPi4C6BYi9HRFKrVAVY1oKk/i5y0tNuVEir20rOcxUqj169DOsJy8r4PtqHJSM2
kErYYJ+AOG6Cduh9ugzd8q3k2aQRzJe3jky3Rp2BhUnFEsu+jU/94qdxWAO2sfiCnblG4luPKSDS
4OnVTg5jsexavcPl9GTlu7osuTC6TVeHsvtU60DJf6flY3ocmQEfdP2nIg09IXtak/sMsYaR7ADF
fE15VRmK+5H8A8LIq5yqLmjtxPg3s6vGe26kb63cm/SGGWGetHXeWgdebl2+RAS09zbThJe1DAtV
bpy42DTljpayfvwd1rWFmMHo46QQ9c7yBJmP4mxW3bEAEK6XYEjeczH6GmHwtQvOl+7LXF3l4jke
ueIa76qTQzjaVoij/Kq2Z5BhwmOnfTt3zC5XcgEW+ZbVKU0RAbMZfZN9A1v12m3N9Jnp7IaVpDsi
YiOleBiijeyvqC4xoTnOy17lk0/ebh4Y421GbeC78kGkyZa8P2ClYltUz210S6dt09567uiMWN7J
Oso53qmQJABJ6YsST1gbbElxtbtuJzvbV73m12szXCsAMRXnJRp5wVX1TDyl3+aMLnVOc9KjNLdp
xK7qxNXGikIKeO52+Vp4xQZqaBWj4rfTMMMTVavHnzjFkoWYeGsqd7Jpn+qUPNGa4EInDyeikMa7
4tgXo/8nXXq06sk0dl7HJGunK/ws+OhvWtIBx+pHjeZQVGdtGT5ZWwhI+gj6ceQKXJx9nOjYUec0
O5/xWAeVru6K7m8Ryy4GDR0Xc9NG7b1HxuYUYhc15SZHYqrnIsSMl4nk4bdvbFSmPIJnVrEV7WX6
zKuxwtF7NTvPpkZ0MERgqsT/9GKX55fetCAsTji5rW0YNpedwtxXhq1ov7Tx0EQ3tGAQlEJeEzIP
EyDqUcn9jMTCqMKJgc3tSG49Rx7jxtrBoG6SzHgnPTNCLpxrzw7TuvEHLTuqz2Y3rm0TUgzwpQ7s
tPUdeucBxlJ0T3ZBlDkJqlHZbLvy08yftLF4iVHnu5+Kdh/kZSqeEpCLkRjmJgcx35jg6mzjxySt
T6pvEbc472PDvFTO3m50cmnI/3V2sZcS9dmdqlzsKOaYHT7L9hblrxPhxMO4UwwunXXtnqvui9dO
xoAu5qvUmq2pbr10+iQjLRiEFkQKGkzRbaHvD526NRT1SgApjdxZjq+1LfaTdqzkrsxCIM4Osi3O
EnJEXxbj1lTlRs03ufqSsxDWgItoBAxnzCc7YX6IZQF+Pxbau/r4Obl6+kvDmBwpN6yoSEMPPakf
OxJYDcd/wMDtcMnceJ1GcHyhbMQp6i5pXsCCRetyObfLedSfouhs0i+PKAY952VO/aUkE3S4C8VE
KHSXWjAS5EveRT4/w2AL5a3T7i1oV5NepXkZzF+RBzAQRvWiRGdNgG6CT9TxU1GeW+8aK0UwRyuF
tSwHH8fszvg3DtR/PURivdAlNUcK1oBBU5mwpbpAIfPJ3QgjoC0dho1qmXys1Vwd+3jw9Zqu/NkY
zLVSX5XaIMr4RSvo2Rm7HSJqXa46XIOKZ0uelmpPFHMc84mUY+wENVCz2byVNJTK+JksBaOQczUp
UtzfebZVTSLW/byutjrK3Vl7LSwq2bebBvH8Cb3tNNfauKVVMJjGyuCwmg3voZlTEryd473YxJDm
pbqy7bvIRtDiX40dbLvgFf4auCZNZTtxR2Y0iHLqP235ocFw9BHwhRlM9cucYLGZmuse7bCRHtFU
jtoG26DVf8BoC5dXYKEYgVeOSqDLP5wVfcV7rpJTSTPRZiEQ55xaOwmsULsvxvCjkCX34L8zKowC
7zAzO+r1uGOmnFAnGEUejsZpuujvKiwd/Rf33BCHA7dnM9fb3Ep37niXXKTx/NfySjoeujTbo9in
QUXhc+y9xcPR6dHmLvW7BGQe2jPvx61lEyfPsyitQyRf0qyiUurhpHd30VPlaQGAcToY3yx9jWfT
95D3lvSIyq+ujAe9uXrWG1io3zCcVMrr/ADk0RyLj7Yie33Kd4n1vahEfm+0+auje3F79wC5Gzvy
keYI3lcCStqBHM+m0DamTd2YtxlTr+G0IcUzzFTYYZQDToVhYQ3HhpiAloSU6IGuLVpYRl4740oR
HwXdn+6rYEbAQbDMqrptyIGBrh8QHzSAOUEfn1QCM9xzqp6tFigjYQzFEP6sZ2HT7oAumIMp6t42
H31regNen/sXBnijW8/ZveoC1EoxLJwBUOzD01nP3aWjScXWg4hQfRWlvsZmv8Dv95Z6weRRZeAQ
gHYTa+2hTJtZVgATDJUB6mpTk6tOuKcGLL9O5DMJ0cl4fygL1IHrcE2Byw1f80A6qB+MiC9W6puH
oV/jsD0juiZqud2rVA/i1iNOTCnDigBp9QnLPvBMSoLbBk53MtugsdZ2e+QCi4x/ThNO+N12SP5f
5n6ddmcUrcbAG2et+DzzEsw0UanqczIqc9N8OIavKBBOXOU7gYHBAxFF+hiqczB/lTkqmg2Z5Gmx
dZiKVKbBzVL503xe/vTcdz7TL4YS9Cg1MDu834NoenNRotT7pCOQ99T1ROH6LlB46tv1BtkYuODe
y0LnOWr8SF2b3nnW17V3NlnAg3aBQuTq0gJ5gzpO5l2G9yJ5K8661dbp+0zocjv0LK1/jzkMncPP
tbHfUVA08imSJ/LtddQwY0CrWolgdteMT3YUKPwRxCrzE9GQmvimvDGFpW1Y6hen3I1Iqas6dPKg
44U3siO/vnEU7lpCLikf8LoieTz5Rv6k1SPfuf+dXheQoH4V/yqOP305KAwMXOed3Sg2HrOUs9Kc
LSiQ5E7qQ+WtiOEsGVog6tdzvkcw0CanHPyNRlcL+gR8PA2jHDjkKIaNBBXV/WY8mAsTCc/VT6PV
/PKf+TQegeulWUWXqA30nyU+DtqG1xUklB0jO1/bw2lR9gvxBKiMoZUr4PiYbny8pcBBJ49kbM6d
1hxTxuGI0CGAul6e8TYU8WaiDKn36KfXNg0DpoFMGVQR0MI3C2O11Nuk+US24CEi+tf+kmUcLyu0
QxSMBuAbqVzhJ2gH6BGGfI1IRSPvuw/M9jhHhzbbOs0p1a9c47PtFyX4H9WOJaJ9JVAFuDe2+tDL
S3Vjey8MISoBwxi9M1rV5aZyuOTOyRutPyQpXt/G/NYTzNfHsB1+Qzushr3+OucbmHZFWxc4uM+7
BUYRHZKLfsp7jKWTnyHy8ZzcVxsfxDsp/nDwVwREIUIjb+voYSE+LHFKm3+KAhgCL5rNGwyq0bqG
gJOqxRJEWa81L1Taf8L5bMle7za2ja7ICEnQ9mjpoEIHJ5TGNvaeBlqepPjNx7/HLATwxKGTeOo9
c4zk/FGJd+48kR4WcYZhNrQDS9SInO3lrWjBeL6jZhdVp7F8z7RHr3tU89Jvx2eLl0TDax3yZmvA
xZF+DvPqBhn3FhEiAl1F2V+6i1EcxiGoqZG5cyhoXly5aT3IkSCrduYA82Ifc+uQI/dos0ueHDSi
V9OZCTYNpV2sCttb9eZ95HTMx8Rc9oZ4sodniio1t+43cjyWxlNEHZ2VnTcZQSkez6T0Netgja9S
R99GuDaf3YW0NJHmpcm9A9pLL1HNs66XTclUpU68bWR6Y6PMdlR+jFXG+1ms41kGQB6grAlSvG4t
0yioqLwzM09GN5Zt8IBc0ZMGYzOCFJDVLp+jORh1LnamkmXhinjOqt8kJq/612yZl5xznF0KDHhn
+dl3hL66frrk+PVhgY5Af22nReCx+5LWyz167LvY2S9bKfa8tU1xLXKSd2Tg9b8S+Ewmym6ZhnDW
UHSYzrrKil2JI1OiWtTRn9q9l90unY5SvEhAnNjRNqoZB3UiuOSfHLv2PdVeNdqHk33F7dFJ9ma5
sawvUmJ7llQGCVPifS7Jq8YnMBWiBV3pi+p95pG7mc913Xn7Fgv8qd2l7ngZxKvDsffMu4GVnNYi
nsP5Ob0tmepP+aES96w7DW254o1Dy5iNr3bxV3T3Wp6ViMgMxoaiC01rqzQ1qM/JouQI483IznN7
m4t1RtcyRQc32xZ07kX2rIp/jgzIOPT1gnD0ydhFVnUqY+5/5rVZCXKMJCWkoHvGN3/X1jhyNVsx
8miePHGxLb+M9oucfWx6HizgYh0fWofq35J+RxLdS/FURn9ueYqUo6HcJgIToFwacSitW9yfDetH
7Xb1eOxUw7cYVJtxG7dMgkypIxV7AkKNWkDJCiEHH3AggX0Gp8rbw0yYYWM+OcmwKrL7ot1YqVq5
/Ab6MVUwNGB0rvmZ3nQgXT2nErrqnlxnsTzF8R4BiTmitEQMpu16atuyW5hS04sugZLNeeWBTLZo
iWJYZLzAAcrqY8w1Q5NnFVs1J6ASQDBzLCif8ua1/EEVA7L7zRnynfbZiw7F/LFQUgfz5kXHJT/W
3XtbbnQuBUZs2adc7mGG8oN4MA5ppR91HUVEAa/+T5phhYUK5CqTmEFSsxhB1nqwGVgfQ/1MWM1z
ni3vSU8uLvUcoaFrhVr7W6U/cvy2s4tN24OBOT1Jv61UaPCXJIHrUf0U4WOK1u5nAqcmn1lLd9La
Gsk1o4mHzvXHBtSxdfmmh9FBLQpeYup/k6pjwqmtCb/wHfVq5Xwm1Qr0duPQ4LTG69TcJvJpZ6Sx
7BX4nXaa1L2FE27TELLVbuIU2hugZtKBRKZnwYVbucHQCL8AHMvk2wDYSlAJN/xrrWxzxB8t5Wjq
JVKxaWWA0eT2uG5ETyf+PLdmoE3fVf1dxvlKj/5m5AozRkBuPPq9iq3khKiUWaImj6+KgZH70Mq7
rcsM1SBhM8RNTjWu0NijRsPrCKkpWE5xlE06PpWsmXkVuNOYbtM42Yx68WTRJMrldxJHloFCtpz8
BtCv6bnrDPeiW+ZKB0/TmtandMHwGqhVwd5NH1ZqUh7k2int343prZ6fH529Unhno624wLWAVfxn
w/jTbD8fQ5ecgGiC6TXoG8ZhjayrRmzRiVs3gH/9TuxuadZCcd/NbQ/+d9Aa2NZ6ClPa62zJ6INB
rx/k3ZemvbX1OctY4ASEQk/i9jA4+fEBQtQD0JHFtFMkXbeB4L3mAAsR8rKsRHWKQMvgJJWOg2ah
uHRDcl6i6rWglyC4Rm3DQb6lj87xK3nMF/ohdUxuWjP0mkukgLrJfD0M+2Hca9Epzn4soa2N9mtE
S/1f7l7z5Y3dKorldrKVF60xArP3CLI61N2+wIB1mYGIi/uo49mZLit1tOFgx8C0+JvbalO16aY1
UGu3z0qxXSx35UIek4gXxHYC/TL5izQYMM719NL1DBQQDMSs1qCN+hgK6zuDVZGA3O/QZyuve7I6
seqI8fXaPyOBog2r6LNSD45E4HpKra9Ey2/wDyj2eIHG33o+zbEWzjE5YwwZNvz4gsoKaXRbVsE4
Sp5Rvyb2b90hJjd5rLQvCVtxduoPXRFA2uN67oalY3DrPys1ID737JJBNUY9D1/udWCgh2u5yyUw
mqfSpG8wX7o239jgAa1tBmPR+AQQrz1x1uotGSu0w0cb43bloZKO0Q8kctUlSF70fy21S0T/KqP4
9BRUcNlz48bB1L1oQyi4ssb0mGfIYdBuLsDoozSRhfBH65igUSjIGQYRc/wS5GPBagOj/aR7THgc
MymdQNPTAzRb6um/U1L4NYBdlSDleczL1s1d/IGccVG8ecUXjIKrfS4W92DqbFNXbh96jIHC1sRc
3hon8vHxBaJZhsP6obOkSCiaucsrmO62fcri62R+RokCMGD6qLQY6JtQrf5cOmLF2QJ428mvhWgx
cT48i1BOeOfJTtbTrJ5olZvmnuTwRMhup6n7KdJIrLRRgjH2Y0MVEQijo9kIW7p6uaRoyZeAIuX3
y34Bt7XNaxYn1D9W2lqZjryMkOqW6P2Rabfu1LCjnW3I7ZnfS/yI8ms0qA/xlIcYTrV+pwK029Of
58Q6VsLdPQpoLlnmgfZnULOeB2V6yphiqtwJCrP1F8hV23ivR31a9Qmm37kaf6W12E28cmK6CA1y
Ei8IBaG5ZnwsLV3SUpm3pOY9nGxJ8kxfoL9wLgLUtoAdkM0edvFmC7kakYCUMS+/nQTmsoA0ukCr
dZhXXkja9IHEzGCp/ynwqt5mWi59TeBuhRTAuCxAOma3mhBbsAmFtGUix43sJdS8Zfxl6H+ui6Ii
jOvXWn+Jyktm3oV8q407MtjSYrE2rtBFRIfKiw9uEvtF9uEVt4FZgiSinVk+Z7xGEXrgQa5xmcGs
c2djWFBkexZZ6f66IK0uQjwXwgrE8MhGhR+fX0XLJGr/ZvaVhWLEmmsnCnJwLNDZWPwVeCkNIv7R
EvXQxHVQ5kzqOVqAiYle/dFFDz2w0R53MHz1tG4tUpeAfkqzXzfuvokJ6FVpobcDDU1zUOVZmDvD
PHjgFVq/UxYgbQG2OS+YtMnXItHDoTuPyofIw4VZcDbSjan8dCxHRNWPkWtvmgvNRoMtB67NWfvq
cNqomUd6dL06ene9zVaJ+6oAJ5Q+d9/0s4zThn0+0FguN/N5UdJgtu6JqGlIQCRcz68aLeVQDQ7w
xuBW7lrE4rZ4InpqW4NpVEFhkjgxgvA2mrjQZX+fDB1RaerwHSUzT+0BgCqO+y8yH69dDjPTTi76
Ji9iblmgW6pRvri4SKyq0mS6bY056DAp3qCw5Dg05rSWULGbEZErP4r0p9FwTnoafSkqtIxlDNEx
Mth9KQdPWZFDfFOq3vTVCsvy1ga4VsvEWKtJ3d2ybkxw++mqfb+o5nYuOSSWSCM+fSf8qZyWLTuE
cehkQ85J1RibYqf/1ruIfm8aaDpk090UDzwym3qVLjFNd4XQXwdF13zPWEzoKKMOzakcznMMXjKJ
piBxBWshHL8U8Dnrl8Tw0mdxPKfT0/PtkESf+kyi2sKyeqB0C/QQEoVVpzi/JTtUfsIO3Q2Vcsde
gQ0UXEegxHZq2GeVIg6hlaSHuKJPNFzYnoaJDxK6n1Cn1b9DNui3RqbpPnLIhs5cW13Xaludushz
Qq1Qfwqz+0tyqw+jYY7YQajGTy9r+V9FPF1diYxXNdT4ffDs37JtQFxkW9favsml/lFF6gyPp7qk
VxaTLxcWH5RS2CwcGR91xAwcj/Z10stkr+Ry8N0Od8HKyvFElzIJmij1NuM83lpbGfdGWyfh0C8Q
Vp0qr3aq22GSMr4KW7CBwj/fEukkq6aZums2syEQJRole9An9nZSbf5RU7QpSf/A89OYq6DX1PZa
tAaIUxM7FZtT2rTvXM0IRk3WgRelSWgO5a+dW+Kgd3TIfEN1F+UaRW6ey9AwJWLHZPBg8h7bDIVp
36EzXt1RG8NIKT8UtnkAq7CZyFsvWiXCeXIrffZZl5VBKyq5HUYNTDw3gI0yRzmY44hwbInqoNa1
/pyxKA33NDwSiabPVj+bUn2thDndTTktyHsp2g83rIfgu8nuwuKgWVDl9IuADKYKdms8dItall9H
gkTZH2YaM4TbsqhiAkynmdwWlrOs+KBx2A1yod7WA19l+o5StLD91OlHM3OVU8eKTuocHrs7M5F0
i+f4muTaR68Ra/tRmWhlq0M11Ks4/jBQWRgPF2CLeOUxBSwylrVWTmcnKdFYMFIjqbZa1KfagOaZ
/iioaIbbYSfZdgw1RaR+geJ7VKxgaT+62EEhCe+NOFsaJXpO9DbyCgchFEBg8AA50ZnVb3jpPMEW
VcNDyWGvI/3VVA64+oYJyzdGpaxH4ay7+UMindBZqy4tuW4WMIrppnrXrFJWjvE0PhaaAiNFXxWl
7qoEhS0qbZW57079kiHNzlyxG1PL77zs0E09Lq4HrRNgCWh6YoxaqnzZGs0ctKx9qdlFcmOnGpTU
QjesnBP1EqFPaKFKxSCCxenuqUISQGcEyqSR8nrT2Sec3N+W1tQkNC53cM9iplbqn5EIXbdFCjdj
IxtPvIFvnvntCP5g7dLkHeQ360vTvnjU3h4C2m6BvX9r7h2YDhaE6BNdJ2gXuXFtEdQutIejX1Ss
NfXpjfeOh9IjP8l8Kx4QFS+QbgUJfb8RCcGsuD7rTUoq4MMkyfHVOg013cZg6zH42qcY/FVRu2BJ
v5qKjcihCWfsqBN2pzSyprwKqsF7aBXJwQNfnripl2F6XtKchkhdSWaJaik2WNqtYYRDwdPIC9Of
m+OU2dsFUDntL71FcoAGxVz4Xakg2X2zilszjEEiLRYtlpWX90FKrzFNxUqf7QBtDrZSR6tU1lP/
Yiaur47A73q7e+gx0xx0i5WY5LGItrhuCNUi18WIZFXI3ewuL4LNt4LVJQ18kl6fmcuIXxUyIpS+
CmwYCtqsVdYmb3VVbaV7zGYv7MnKNcfad10bVMTYWmYRDMVy9+hsO97LWgdhSA9DucElbaXXw8Zx
5cqzzi4dlsWYitftWmb3BmG6JpO3KiFdYADAUdtthOibLftAT+cjxk7vRg/kEHMbOqi4leam9//P
OnBKY5OlSZCo9TYFgWzTYz/803HpRVyDZ9tKjhnEydkFXFXQExf6dBjc+2C8F51Db1Vv3eyfNdCi
dNNTPBfbeOy4B7VVBTKE9OQ6Wh8dQjHSdAvvyeNLzdnKfGxd7K3aO7bLHCY4znoMT7oFnj/5Gh3L
nGqbnu9ay8g3Bt1/0G2G2V401sfmWYSmzgxVQDp8N6j7rWGnTR+V9apOPyk65VmrQqu7mfob9cW1
3017n/QynGu28VCPx96H7n6J7G9kiWTpWGGsfiqt39io1ZrpEkM/dKINTQnKnRVPvLMbkwl44ewa
5F5KNCIdUv5O1Q+ZyAK2wFCkbefpXXG/GAx35vJhlt2N/Uh/UltABAQ0pW+iqI7N20g3N1Bslvuk
EkH2o/D5QZ+1knk0+4srWGpso7Rub/W/KclbHkavtfYnomKtdycB62XnR+5KVlw2y4ye7NMZEwQ6
18Jkp44v4G1TmYU6VEjvvA0G8x0VkQqfqF+l1IPIRs77uWQaXfOzZxzp/VqWzJT81ivnvrfWJtAT
TWXDqkQBZrfsPC4+2V1qiMqyg9cbgqT5tqppLYbjkmV+1W0K4ay6B40CIsS/VvlHl7IvydibxFcQ
mI4NQSRwouNyq3maKvR/9d2qT4q8W4jlrfo+2Lcs/enG7wpILsoCyzjNzd7sLtryqcpmlcCllcPs
V6QLZflZ5ZhHPYuqFtN1u0ZT07BCMoMIYejAt/9uHNCs+TVCKb90yO2hiFLxIYshgPHus9tQ3rDc
DKe6WMXNhMMb0Gk8bTuXd+3dUX8b4h9y7bXJzxWa74deUt/Y1h66X2EdMyu1TUYqHlDnOILQmxFa
YOSyLGo/OL9xZh/zXaDotMsqNEgyr1hCtcFZOu/R9W8aGBR9kKs0xU63j8IItq/KnhKINHJVgKzP
BXt2RlOsepIzI0s95m29s3lJuPNCZXwe+1en3Sj1aahxk6BLYWto9jgk04uqn/X2XgLbJhAzPF+2
ER1jV1tfObpU6R1ssCuv/dQV320cukqg+uGrpBYt4rknj2qJXgaa7Rq80ktiXs0xnGiChweWXofL
kr1V3fusFqHCjyubcl9k85b/7Fs5ux7WTRjfeb1VlW6doLiZn1J7E9Vs5j5Yi1fRLytAxSVBaUmf
Odi+Gf8R+rYS48vUT0fMO+CFp1WRwwon6qnSvlI7C1K5LyO0rU9TKmAA7F1RaLxy3Ur0TzQw68rV
UfFEG2MMxrnbtjBY9Qh0WinI4dluoitxys43GPtZ93bltzO+Wt3V6VG8g6/PrGvXSR/CiSMY/Y7Z
hnWbuw0APM9fufNS9/bKRQLd295eBWXX1O9GGTYNsgZR39H8S/M0sCDqEQ1hpXdneJ84gIolUW4V
EDh303vRBzhPxmroKmsEqQT5LhBRK5AUbwtuxDqbPvQZM4odoziXvJ9V5VvDSzPsCBNbpaQ0TH5p
Hw2n2Wr6QV9CFtyH+WpZjGHNzVK3uXmyIPF79088vGAiNsE8SEB43fkHaZIF4jZW95yRoU/+tdGr
LpJ1xgkyDaoqknl7oUx5bEa/jkCybc3O10cmXxwEHKAnYeTcHaono2ESR4E+XQtWCFX309bvXhej
FY0DMjL/x9F5LDeOJVH0ixABb7YkQYDeSqS4QVCm4L3H1/dBr2YmerqKooD3MvPee3JRMECfnhjl
mXE4Y3L15RfuPNVcZgKzJrpRfnOq/0yAHNK0lyhqqYDuwzsxEiTfSNm9yjtIoziNpC/NJztmzqgo
c6XguhkbCIw5XVUj/oPyQrN/tbSXJv8xjir8kt62ngf6ffE7lh9Nfk+pCvj2a3UREQtmSF0TS+Xn
UQkEKPoqzGwVERJhon/1lq2wt7yZkmVZmO7UpBiChN2Eo6APtlLNAF4baSR9O8M0J+g7FmEW5gq/
BCfdTeBREPp1m7VbMV+KXbGy+B2g9iaKayHf40eIio9IwWWi0aKaX7r8KzHrg3RMm4p5LtwmotPU
K73+0odLkf+G6TXSNkPxL02/jPSZNX8xlVstbLTsb+pOoSzMwOCi8VY9uWbdXIQ0M1QPZYTx3hF6
ppTyUmfOV+m7pljr9VttnX4aIUGc6jBbSORTLW2twi6QQnll+B+mfzRwxEnqQxZtxitW56r5j07z
4KPwdHhQtzIRnnzkXEPvF5WDpC+jetUkb0tCoGJaXkYvI/kyovNglHbd/Q0dxyFu+So7WvUuFclj
4cbPhoUQniTsAF1c4FL5U+j2GjwNSXcqsk+pPFNJacVnkq6LZIUMCz5YkLYWhTIqJgbAUItsqf+M
8V1o1SVuwESwuwqoctEQHzxLpC/qt6dBlGBXtbQzUqfJANT8BCpjeOAMZsVx8FWOH3702SCpB8hS
5jaJyV2DeKhPgK82Ct4Fi5j7uG4JfZXeVuzcmL5LVW+6Bv0he7fRS/d/yMD0/JeM+Ao5NxOugY8b
K0RF2jUxSiqdznhLs00zENGpn36ds8g6WeUlD6DB7Rywe71bUb7FIvYugs7ufFd8A3iYI+8JexKI
fy10VE+mPrjxnOlgIcbgJSesyAFMArZfEP2pfmrpI1MXaJRiv2txGZRdtuzDXa0e035DmmZEw2YT
BzaOyNGLQ0hqyVqgghJKBebRSTbfDoCG+iPvNoN2ENNvpo3Tt8c6TC1fgRSgRkUQpp1TNHlpaBtJ
+ayMLVNOq16Vho1jtC83WG8r9SNlhqekBZJPuqgbx9CJFIq42LiivFNItTchl41untlz4Sm+zP5O
7lQyvuXJEZS1WHyaAqmoG2tns/rS6S+cxaMs2QRJ6uiH4UgiHgVOE/6AUsL/e9EQALItFnii2YF2
UEwnm+kPmH+bnYEPqkfC04ZgryG3AKallvkWxzNa62TdzA47B4iU5mA1GAjb74LBDSJCwYPKbMia
ftCa2BB2l6JDT6xg8LA8rk3zI6E2UgwGJ+anXkW2EEJPMW3RdHKFXzs8h2HcRy39j0pvC+BEH+V1
yxRTJ2Uhynuof25UPuohXYrYWAT8jYnP14y1dqCtaZS7xLBbYZrcjgW+GeEo9iVlyaIDn0GEyzYg
aaRmxw8X0Kjiy6cP9FNMc6hcivasvF2YX/TsQxT5pmg5a2mXyhwxIgeq+KlA6lYp1YPym8mmOTX8
wHh7mfdn07KO220Jsps9Udworxl5a+qXOqrfabYOaTBFgf8jSodBJoT/mTKlJv9Q6t//I0Nc2s/Z
JGbh+JrzaT2iFx8Ss/tCDVgcLCwK7RES+ijmWbS19eCkMf2sL+N8LxBxy3MsyyuvqrZeGyHIfbbd
uhCkXejlC0nCGjIbWPka9VkJIBG+6pioa3KJ8LG3km0XiySg8VfrwLYaLLOPiFY0uAf+m7pTFt+G
53QBLTsnclx0dmOFDvZoO8Rqk+rvLmaGzY1d+7sU91xc2XL0rWPBrkKXXaH/5w2Hftvrh1T5i3C3
I2LGRr8WJcSqalgUGHuSoHF75dj2tzawo3JTKWuJvax4f2t8eoBRBOWWBuEmkZ9C/pumJm2GivKz
75gPETJJQzutegxWb1nbKdpxbOjQcTXOLxRj7ubQZNcq+jXKF3tUMLHzwpnHFKzAdGQQlyvbadx4
IhUx8bVKov3Dz9gRdLXWCaF/7ERquDIzE8M2+gZnjhfem+y36g4t55IhHsKSN4Y4gzWSvu0/PbgI
Zc17tleC41i1y4YZt8JfxytjEdTK8l2i89hxEeNCz6ith4rh70JrkBpTtqmyEoFY+lgQDVYS5lWf
WD4s6zzm7iB9GRJ9g44MgN5SH2VjZWG0DGho+9ZNUC6DD4n9MfgJBuseIrwGkGDxf8p7lhRzFq8K
qtPOOwcdjjG3B+thqJ+eReiup0bAEJId0qDl5bwb2TmgabI+rXptKs8xeTLYxABG3iVE7+g5/9VV
H31MQbvJ1WmdR5VtUsuiE1k959VvE7g5klVA/61FFkaiiFbQ9hWCWbzHVYIXLTh3rWOSj/QPXvfF
INzOhLXp8c5oh3zaevKmJAyZr+t8V3JpslbBFhW3mIiqNPQBm1TYA9Kmfjr7Pu45hZmDvK/ak6Dg
OK8EZFVX6e+GQBelLVk6ge/1Z0T6MD3qHOkrJ8MYRI8SqS9O1h6e+z7/ST2Vg54Xv3Rk6togfCUI
+TEN7chwAbLw2srupFpNfl7N3wjWYQoY+IvbRKYY3Zciado1q00UIigMfgr0mVZAHWTxr4+9s8VE
dmjzH/poX3hm3BFJvo9JBrWf7a/Y5cStf3yEM/Rwud01XP11gGu4d8eZL6PZaohdkC+cLwxvw0Wb
KHWUdNWiSY/muw2vjeB46VppBfK4ywr3QNgiRrZ/EpeWAeuV586HLCMemSAxH9jXZG3b9ijSA8kd
3Uy/F1LHBD8SUSaoLFKnNWAj7qjfNW0X527LFCvKHb95xwkoE53vgzDH+Ez5N2N+Zo0Kx6TrZBx0
7ME4TQr5DfPTtz4xcBbJxVKfofAXE5kdK76rzl8FQgvZRscoj2eGeIyq71vpWwyZ0rqJfhlDe5J+
Ze1pkS4pJPAM1qqpMXTvawp1BRtdn6L2qqsB20OEiBI2f7p46bvTyM9jad/mHJ2wjkWxTbpZw6qT
ZB0ypQyGfRu7MAvamMoX94S0mXB54Y0pRU4k+ivSxVnaov6ZS9nHJqItfCVcVqTUTQUVQ38GOo5o
TlBm6PCFeHexwVNycYcu2RGfMriZA7KJ0Jx176dDqE0TplxT72RCuRbIglvWKe3TZWeadpB2cG9o
lMxqWw4vXYpuvvYFgSkivs1zQjUf0UpHtF4qpcTYaMtW3FFRdHrmKBOjiPREiJAEnLIIkbupdFWU
YxIx5vDTZCCMtz7YoFn03emejFiNmfaQtasi28eyCyFpau2h4/izYY8wz+8uQD4yEWSM/BvnO0BK
kLzUgIdiVVMK4ZOdJbB4V0YOhk2NAkadnKraGIZDeRIsjexOzUjHHjUUU3u5vkbiUdKWBikw2s/4
QsKC9721qHcX3tPqN4oJtwsr8Mm0HCrvEJEFltTBaE79ScXpTlGpHdScMARbz09NuPGZxPlrVWAK
iTadrflpcohYVn1ScGQ3Ky1e4Lgr7La6hpkrR9seT23Gn30MuHMxqOpvayIR/zKgmsAnYuqNuUze
TfI2iMgf76UC2yDcdQqmtzTiWMUVg8NhIp7EFO84DNvs2pYrkBzeDtkZNVf1V9ylZrMVoQKRbbr3
+WPAszHG91Hcp0xe7Uzc6T54snfCX41jCwqBap0aim+WQKIHoAMazqhv4R4oUI543/Rd8gobuyIm
WLtECNrQTrDxW4E7YbUVXJra/lFRpXB8FisKqbh3+nbj372HCYOtWYn1Q82/PBy/1UZJYFXssjdH
mgjohEx6ugrR7Wic34TXzJ/plmzFwTZiu9UINg1PMXolHXUCdIHB+i0ydaVKvSMQqcdOSH3hDcYy
sXK0voy2YVd7ENpWao8Al5+q7INYbtH1KwErcKvdMroTBdBfOD41XsLuOCSFi/RdhGvlnmEDafuV
/4cuO2Df0lpnkjg52Fey4ApGAhmkJTw4ojL+2/pNY9fE3LYEdBn23MX8cra4jflSMSO2E1Ajsr8L
Fh43q/gbDhRfcbOq4bmdQobs2JL/2iPbTxoWI4xuhH1IXjK1YiTUkqOtzzzb2hYGTcOWFmZSMp2a
O+3J3KDyMu1lqsK0l8KoJdgYMU+2jh5ubSTWP7g649I3VwFR1Uy5ovgS2usxZ63aFit99xBSRvrm
Q+t3IRFSbEYZ3ntL3hf+W+9bDH+flfjtcwD5oxNIEYXHPix/xnDbjy8pBeNlbjhhyOwyVivjG3Wa
tQ1zB7KNFHHR8noTLKHqor2QPLsCPdXvSliGvLgTd5V64JFkxhlpa3zVoF7hIdT5MkUxLNpz7m80
clH9RgtOCWbHhNkNLl153AYKS9t4nqZwL9uBvmUQgD6GtbOhA13nBJp+MCdMySFEMIs3ZkPltPZf
UXWQzqpdu/jDNf3K7N/KF/nf2No8Vt4lzOGOOEq9M/NlWL0Cc6N/SDx5nY0avGO+TSijsBbmP/pi
gaFGZMOZaDEJDFeyeXiKJPXA5CplQOW7Jfq3aJP9gn3kGNT0w8swPnUV6stK7VZG+WOCOTrjNY8y
m6vf+gn+Rnrbw+zI9hubkSUryfRbfmu7M1l8ocYrtkwf2TF7mCf92KlrQ1mw+xmf8vhXP0Tb+rUu
fbXj4De7FVNmqb0r8k2zrhV3cfDQObdiLMhTR4VGKnaDwVbBiLXg4QrR16FTMexUefWdWtsmF4NM
b+7iHGzokgy0uLX5tBKneTfTgcmpCPCQw36ribjtn+NvY92wXjOA5ltUo/1EDIJAsHkCZ2kxs2VQ
tOIFl6ybMKwQ6nNlmV2Ga/tAWUi/0Q/xDkJVlCjSJyIJTm0ePW1r9feU8R4Vg9uzimlcofYuOgM/
+aKO2cR7HrAbCl+GYhs+QqJKg+j2PK1xv2q4w2KMVTm5xsaJUUinGhRl+PJKvK/cxCswTWHpxO+S
KZ5BD7ZH49BtlbEGL8WIJK14rw7xLBJ7R4sfHgtEp8TCd4lFU+ncSqEiEHMnLIDNIdDlcniV5LvR
RPss/my5ZvDSpnr5VOIRF/23Vis7o6IMG6PZJql+++ohNBhust6VHw6gDgd8sew0bS1X5WbI50YO
MQCkgxuq8jMZ061amYeheQ/cH+lULgdMpJklcKw2fG0aBi6GrkqPU4Q+byrshBW7U+kjk8gE78A0
MrNRkayNmAkfyxpSBSRdsTZktPIivXfELZmYevl4iEnXpHyCMrYjUs0mYxGIq+tA1baDoL0KQdgq
lQl7wVwGmPZ99S1kfN4JBSQ+d8GwQEtaK755lHnWksT1430ZnT2mHG1KO8r83zfPo4XLmy9O2LHm
xsBoVFkPGjIZmjRNXFKRkwnfkVEstJH0UKkviEwn8JkQDHWR4vAqFS81+BiHmB7QaTw75eBXAQRK
DE0matYKocHyftXmnaqbviH74bSIpkkAr1O7eMpeYd6JGNwo25ZRiyqda2xfmgSuR9tG6VYoTfAd
IPy+42ZrWfuu+9GpDLA44ykIpuMo2SiQi5DgejGLP8EqignkdLSYqzHLlrVEXkQgIG4CMRT4/BR6
Qv7Vid1aZ9Qhl8xbLpbvqtNXMbWM0OBrgjaozACd0Al0MgwPH3hSjkW/M7DR8PfU64KhDTu7go+g
WEd4FSTjYIZfrexm3iHvXnK2FWcdLV1HorqGm6Yln01+bLHlzc64ecDwOWFlQfTUlQ0/GJw6q3+F
3a+kk4s+FVNNE3s2qu+8fnjMfGhAAR7Uw1nP6Kvqf22wUmOATze5z8hBrkO6FeI3KdxaDCzY7uEL
Eb6aGuZhQ7OWi1vaPXoKsHqmip0GuuHQunbUeGYlERpCtA/vDGFI/9rQ3oGP1ICImoWFd4BEBgMZ
R60IGq1E41vve1gdrK1UPvGGSeKnYOzikUqs4dt7GuOzmBwFX2B9nJpNjPGK35KkA6cEHl9NKokC
HfTcY6jOZgXf8pIVJw2kilbsTL6CAvpZ89HpzLOcofuI4nNUHuC88VG+NSzXs8LgD8dZr80PhWhL
xUdvHgwkMDbkatB/yvMMklK8hy67pczFcvaR00c+JP80w9arlAGU230dburuX83M2hjcuvxRw1PE
nL+xEFagoaXMetN4sDWiEpq4U+H06o7UPrX6y5D/EdzqQyyNe197qSPJiGJTeG6BT64+Fs2+D+4e
J60RuJn1hl9dqb9DvU4xAk3+lhKB5jFZDsVVa6NllGz1+CmM4TooXkN2xsC1sJjhyhouKgwokyfS
H3gofqQLLVulDEWYnuq3L1quJVg2ybGJB8kkRqm016HdjBwDinRL2jMrpXD6Vqs4uWqGi+9mwS7S
VTwbmNC9mWWYrY2PHfGYpU2Mgnt0dm8hF7sQto6g7ON8L0vbUKCwepv+M55Bw+lLAtqljq/S2Hvm
LmiOxuz72eLPjo3bLEEnKNexQjKr/Ygh72WWExt7K9zM7sZwjQlsoTDuMMVnEB59jNVMrk0J+Cf/
YOA/OOv6/A2lKpef6Dlpt5fwiEoXUJGgYBVrJ8abMvgppHPq8bZrNiM6ehmYBngjVINpzcPLGHiz
eQolBwwtR3++KWpbSIn5DaT3Zyhvj5viFeFqh/4XffFbLcN/827QjLkwOgRp9VcCjFMwDgn255ws
ukVesLA9ax/CaOo0V6AT82VShVq3bsqYEDQyPk5nz2zPERKIiYNDGO4GPWdrgny8ZPpzaH4a7i8N
fo1yIwlbxAdMQelwnMzVqG39mjoL+YEWHq+nyDxPOycdnZOIE8Lfx4Q8qvzDCB+xte21azJctOCa
o2Mme61/4AbwAvoIDWTRWfJd+K0paF1iiWrqMJfEDEWhd40JSEituaCz0KgVyuBCiTsR4Btriu+H
lO0K7zMaX9rgGI0jM90tzpW+1uRjMcnLPFwPNbHkt+RtgVnqRDQNkBuIk5oqLWektYUZV8xr6GSv
BPAgtIn2ZDGEtcIvyZjoF7bzQLKGKkzl3DFMzaplxa0keHfc50ZH/GxncveNIl0+4HwIaEpPSGkA
ZQs4ldxq5gZRKzijBKO0D4t8VfYCgaDJ0+1OoU+JdDNci1PRuhLxE0f3tW5Vm2N/SxNrIyZ/fvMX
Ue6ZdExN/6szNx4sxTahrpGJ0arQ7riCcr38MKZ6M6iSTVSpp42MZa9e9NZR9p6BqC8DM7ID6VyO
W6n1KU9+TTyZpoqExO1YxESsOiacK50IyaT5KxoCuefw6k3bRDqWuPml6hUqxZoP+fSk/uJjeqhn
dBpMY4M+AUvUXhQ/FNDLiJ4Tjb1HmGgK63ND8qmkEhzSCCAnAhpdUGxiJp8YK3t2PK6NNnHI4Dsl
k1ySviK2v8iSztKAHUeCgNJiGOpyfBPVqQVuYcZMdCL4Ev15SplzFg85FbHtQvqrppuM/SfBKtbP
893GcFNGICO6TRuTrtVjMlBxcLRkqFIyLWrGZNyTmZBUwR2OGsPi0G1T5a6xfFi1kp3npy/4GhAr
CCZyy5AZ7rDQEKfpQdyxOoWvQZe/pO4xRGABiIVMJ7VDU5CWXSK4UUI1GgokTEVhW4w8Hui/fX2e
GYJN9xkk6J+15AQd3v89N4aZwW78gA93kiXUyIgUcuNh8OKEI29Hp6hH3xNrUrOd5Bm2N5xnCcSg
6ssFnk9MEU2uICa9hM7chtZkxw3KPu2WV18CmBukVxQB9F9eUNM+GszVHHWpj04VJ0uN4zCovmVh
WOTw+poepHly6OEpdpgImnTajhVa9Wc/7ZvxnCipHTYPhXfMMyI3S2AS6RxUOQBEVuKktG8yvbXs
T7QCqd3OvyHsAFE5LVMMqokCh5NhRltl53LCq5O6kncehmlvthuDesXzKkfK5wxSbisEm5P6DOt2
aSKgyLTd6vjOUdUb/Vciopog3HVctuxnwOXJqBZzgEyCVkSm1/zsIhEJr2DZpz3xUM8Cl+fxq0yY
/TQDhuRW3qQD43upsjto3m0mHEeNG0U4C8WzQkVThxAiHCgaOBtGwyMbv00IOLyMlpnABOho2XHE
49uK/Ddv1irqE8eqLLhmwyqREQc6wa34UfvU2HcF+24Nbz0AQsdsyjw5cEmldBTDprmpRg9J/CcJ
PjoqPybQEXdSKY9Ujda6pmkU+i+VBdeeWIBV/8oa7SJlvOnIP1BpLiEdQ2U+ZwbuJE+YMOiOkw5z
DDqIAUgeiBnNdqBsOwKDiRQ5WXKUeLzMfG2k+MsxSJSw4QMSmmaCLd9ca0EBh+oAQ6gv6TRFa41f
bOACUn8zGAA8s9jt6NEwzKWHsdvKxrdqoP5557CC8XNO0CQMVwrWhfc0GmVhgjDptItcucMAZYF8
/VAguDyVrMdXfQwGD2QNMx6Sdm2099PTUPxOw6c5A0I/wvIrZCecfIh1YuE7T6GeMOze/K3UW2J8
xvopJEE5+2jZtIDL7mj4t0FasWaB4KDXiuRaiSXqnwYtOTShilPX3EHdLTSJ1XfbijlOVOYU48wH
7GwgnA4+4h+rdafo0xLXMTHV8qB4uFkdlqTDwMF8rqsrjiRmODgaA3ya0fX/UcO0GyhMFHUTDUdm
laweSbx1nf4zpl8VyEK80ZDeco8kqzk6UB7UghGb+iNR6eRHpqQW1XdiUl9Are+o2DdK/BEmYIi3
hNFr7zEYF6kCuHgo+4MFFTQpddtKPSJvc7h8Jt6gYBAaSYc7THTCvtS5dL9Nutf8jxGXgpo4gsEM
2iSyWzAkNTn5oRII+rLil6nWTk6+TMA9luD0RgdZoHDFs8yguUPD/e6U7dMCIk7D0qFjwJFTUicY
CC29/IjnqNjmRMZQrbuBOdRJCM8j54WqkpwWCG+1x1Zi9ODFDmb09eDzCLHWNx/LxSCcRyMlrAYX
byjWnInSlNqSuRcynd6GONFfRBWYtxZ2pQskBCTSUj1ME+FPk+ZAdCAogUlsyEtW+kMEC13k9yog
3d6zdQGJPXiJKNZaBReCYWW1wau7LJPn/K2I47+AU8NXsQl3S31+ClDN1aU1pdsen6nG/KYH8QD+
GoQtb56ufyeYQEti15RifnAETV2Im8Yj/b7MhreMQauh500ZT4xnsQldfzpojMIRbecMcLT2yOgL
WH4IAVTlM6GqVSrmiJzi7UNJrwIs4KCH5hF8TtlXJ7zFNwxZzT/20TMOudxwW1vBvWm4coGfsehz
iWJA+KyujqbiKtgnfIQ6wvb0XxNTn55QywGYSJJeaZKBUaQazpGboK1w8hTa3W8Pnfxuoh954F/F
MjtlHXAZij7fTq81nEyr3pBE5stl5Bc3btam3xmvQMRwQE0NXEZzhyca28DIF90Mbql/rOhfhBas
F5lj4ewJEMGFzIfT6YCTHbyHUf10za+pXdXyQSpPMTFlZAAzZRpG4dCa5jXAE24EykHzlXXKVz0w
oC/g64sSj+jEDJzZSyswgEBQNoLCmYCQp6ip4UcCPYvBvBBdRJTwPt3rnrny4S1aSPpgTFxKFtJw
8+2oJlcj+9NKrnBfPOa0P6Gnbw2Wr3QQ9jrG5CaT9wn/YzSDKCRrxcXNCL+LHtjbMm5oUqcGjpK4
vhF7L3VmlFxG+A8gpJlOYiqbIf02Aglg317AkcD8QrtoIp1nvKvbjc5eFR+IS8iUlwPAwK8tMb9s
/zT9gdPDgATia66p35WA9SCtrQx3fbxB6teZdBWQ/oNDxW+Tr6eaMSBsIfEItEiLiuAdoncrP3T9
OhH4VjY+iQxgKMl2JEiieGdT2hHDx2/OFXCbymOqvSa9YEL+UJuNxbxcA6eiQ++rYEsE21q7duR/
CC6xnRd5rGXI53PC4q3Bam+kp3b4B8uoIVBluJ65NswT5GWFGTYGxaYxsK9/YN4iMhBapxjvuVky
YaDE7riaixByirVhP0ih3sFb7c1wWEowf9lhCYxBXPWE+KPYt3UoJAYQ+hxKk+KKw40Fc0qx67N9
6H/IgPrih8Fcs/3W+RL87mvS76F5FeW/viMAauLfNY/QJ0tj47VPATWxmR2uDFUEc9fi6YUTT9yF
/vKAW7ulL83eNUdhMDUIqikG2nMrvFWyUKQpWuEVd8yWP1vtLxLYc4rRgAOk7/CsZa6B8TlVrmSF
mDHCd+KIzYAJ4Uvo3zEW79mJJgp8SM4p0QiXmXoVhVXVbAvThlImZI/WvDfxP2MkUIl9NQigLW05
RKpg23GMFZndgqKLCC5gWYnlB3td6fe24rjnnqK44KVvkalkQEHnXr/7FSgIN4zXefupSYcC8V4j
X8rqHLFgQ2uAubG+wMHYKNKhHv9woNbCJcOSYQ3fqrrhu/enbxETFhMvD1uorK3jWRokwVfGWAuM
H/SngLxXlz/oDiNUa129le2OFzKLLkPynBrXj75LY+npn3UMITt0sY6H6btWuWnHZTdJmz5jqU24
lfqXiDNdvmUApvFxDf/wo4vDHnCGLNNyMnUGVonvR/IvJSrgJB407hucG3J/m4tqCuboc+wUetId
vKFjgIEOwJcfn0LAe8kl9a+xda+sWx6TaSvJBkC/J0kDxemVKfnS849d6fbxPmN0YmGPPIZgwAqC
F+vG2AvmAbJhG/eo7SweUAE073K/XZREEPrhFBjxbkTCaJkxSuXBZIYfXKSAyaB/k3yPyCDeC3zf
1XcrXnWS3VpwKYw3z5ocPjLg6aITikxZOFD6sOTFCpwJHInM/hjI9lwnnXzR8Rd7CzP+0MNNS3BA
nM5FpeMwfQ2Fkxm7IvywWO5TA0xwOZUWIa22ZTyheg3mPiOOKAYwfG9DjVMM09wi8465cs3iAjoa
bFsFAABA3gbMKd4nJt016ZiGP4fE2jJumcUKD03YZLRQjYimQELhQ7KOUusO/rhQw2sP2LS/laiB
zQkrmKEvh4ztWDuyVKFx8UI7NrYydhoVEOuBszAndIiiVWTnDAVfrrSDR8xtXudnbHCFkWvUgDMp
m7x1gob5sfYbZYfYcszeCQ0H1qzPNE+UbrGwFCEbDOmNxTxex5QBhSV3qhlbZtwa/WwypC2fsbke
pM3I4hYfZzIJbIjS7FsyTyOjT8upy0fvX3Vp2egM4ATcyug7Lr9sCmL4s5ceNKjkNPEd1sVo/psJ
0G2xmukrGkUuMjujYRuZo2UNlwBpvCwVN2ewNFDJQy1cpG2JiQeVlkG+/GVJuwl0EwdABNT6AS7F
0HCl+/kirEdu6LPaPCXhCt8tG518ovlqlwbyZcY4ThRokrJLHpwTc6/BaRtI8w0s/da1syUzsPdg
GajdOolAuwxnfCV2gGEoix8pcZfsb54pFeIhHT9Vkjzwf1byAOiAlT0Jn8ud8gNKIFYxNT/XTDED
ASPK20vu5NM1cBjtugoulYXxxYUEBGpbik+tzuPhcfm0h2h003C0/eyawdkg6WXWTzX7jMuHh63b
O4/gjzyNaXgIPIv1YpF2VylKO0bs7dRj2MSC39vVhN2Mt7xp+Am3tUDATTx5IVZjRASeQA+ArYlM
mCkgt2rlHpebkS8xyVmJwUfpk4/ZSAzolazkygoIUXiBPeATisVvXzoHQ2/rPZi8AipsDmvHSbQr
g/A56VZEuzY6DTG46u9M2JYYmFPxhxW0WL4ajIKKPYY69kyKG/SN9BqnlxSNVlySP7Oxh0HeJ94O
MbT7Uil1mejBjTS6e5fsYspOBAa+uS5zc/1X0M8tzkaRDpr9KSXE4jrYatJ1Uo7sUOi6yyick4S/
y0EItlT4GxoCC5q+yshP5vgW9l6wxcutW19aaGvFyxtfHitBzA1oH1k81dY5GR96APsP4hq6d4f6
m8wakXTPZg/0RsiONOap9VVmvyKYTgEDHvwko1119WkiKWy0myL+Qxgd4w1B22VJM16ETqPdc+Ep
j+uBETDbalDwDll1qXmCU+82+G7Tv+nbJErToWHfCY4q/0NUNlkNftUegB5yZXXqHNRnA2X/TwqJ
3uA992kYhneQsKfE+tG5PnUMzPmtzP55YnAIDO2he8lIX0uJUZbVoiFQ/KK7xYqm5b9Z7vA3WVgs
eXRYiyWuWhBiKRAip0D0hc5cOFBvR0BshJgoDaRNrbrx8JNMp7x59O2f/q8zHO8TK50A9MUnjLBi
iw1sqkD5gajnMNWcBBBVn5pfgh8lK7HS8ivdgyRsemAdOLi9j/4xl8jzJnesS05lHfD49sgMJHXQ
Zz+bCgWQQT/7BkVyvyuz3vUqws/a8jADyUSiRyYN64wbrl82xa8yCEx/CBCAeLAnIO3KxWo+PILV
3tLMT5PPUXwF96/8BWzx8uwovwJb0xhVmcxR22YjsHcLe1by6DEpYISuI/ytaGHbcaZn1UAit3xq
A1Gk30J/H7UDn8Drfom7t8YmwAIULLnSPH3X4+oKvluDV+KkoUG3cE5vk3rXcxtbbifSSJygdYDh
mZi0jF8DLLPfkkFXGN6UntcWQz8V8Woa4R458uD2HuscwKwtW4yahc3kAPW6nNZEqhhDqsldoPdJ
ja1UXsyU1OusorBvZz3jcj2IbZQ316rG4GlwUlEbCVsvurJJRWNqlnA8SWudIhk79HS2eOHL8rdJ
75F1GE1oNJdSdbNpDQM2aXdZ/0t4lEMcpJQWUnocRPPegSxhUVDLEpODDG2dk2eONj3K/0g7r125
cWYLP5EAZUq3nXcOzr4R7PFYOWc9/flk4Pzu5hZasGeAGQywgS4VWSwWK6wFoKn9MHUAx3y3Cyi2
jzTzRrgnKqM0gzEpBkfX6N6DumAHJ8Z22jmPfwLDOWPaKofhi2GGFAlHCyg5M3/s+mMSPTLiEHug
WG2z6NHlZZIzxkF3lEEG79APryHn0RtOtHpl34V/zNNnAIssAzYE2GWewZLJGGoUMGZr4I7rMVye
hbgRMItoAyNWwc8uuWnGjOYXSHiqh1Hhs8ptZT1awQw35kLoZXuMaNDmVGx1BvE7eg+Crf4p/Jc7
ljk3LfzXSZlzvbNAWNMPOcMTAC+R/uwpiX+2C77Wg8ZvG1mfJm0n+vdlezuY9Kxu2B0339c/GDCC
GRMQtcK462iipdnF2ZbfeTLTPymKL4TrSf3RtLVj7wBlfWS4wvrVNOcf/XHcaMW7nq4/kHO5TKN9
l38rQM60PuELy+phEPNbjXiQrNYPz/iXUXMFy83bD4apEv2scM7qi5y9DtUOVxjUuh2Jv5mX5FDB
O8tLfUNP7aH63Nw89XvuC/sIktVOMD616T83t+h+LH6i89b9YGqbE4Qc2v461+kCDTe4QL8/ReKm
DUKCWcPxwLRoAMhWPifRV6YdtBFwYHeFV3yZB9c1XUuzHVVVNUmWaVa6H9kzCzM4CBvmSSiXhuS8
ySzdBc9YySPUDkQAz93PEPCd90zoXVd2kTv27ANmtuYzst+u1irXMPgA30m+JrTbip5WeUdbEaOp
/I5MiWuqlm65tqpZmibR7tIqb9Ra9Gt/QXemAZF78+S0G1r0n8Lv13VaorY+lyXR75Y8OdtBQZab
Rju7PFHFa4G08s27OFbBcCi21+Vps3FeU04i4M0rqE/zFIEU5o1T9SO9pba+Nf9Rd9F+OGYfVsQt
6+fYrmUJyzAdaS1NFQgfT4EcXH+p7in+3TwBy/3ALBgzulv9mbzpTQZ6y6P/pKwc01mRt4r+liyt
rFtNTLvN5gr/YXGT/PTvmf37GB3F/XUV9ZkE/JogaUUzNw49+prJCoDw8i7/eJiOtMxsSMNu7B9M
qL0G3yH/efSzjf2of2rXNnTJBZi65QjLNE0Ltmg+7+xU1EKpgJtgQx/y1+bJoXC20Q4lLUtbVnob
fc2fxzsg6txd+um64osO4VzybGpnki03yN1gNqXms2NtnhSmdY82YzWb/B+HfuBDtQl39V34HTYD
qMJuVqQvGvKZ3pI7ChXqXUGG9PIjaEv+6YlBhORjvytuAV87rC3zku8xDV2YwF/pOmTcl7p6pYhL
3WOTHf8zTB55+VSWx+saLZHNn4uQ3Fva2k5e+yEZY0p63QcmHa7/vr6mw/z3s/0ac02vPX0+EQdm
OGgL/odtS/O77j785rs0gTJ1ANbZlpIDz/4e+hK6ZD6RI8vJ2Nr/AMngfP62xnG+rLVra7hu1xGO
dHqqoFaiKZxjFuWZDu/M/gsSekt1DG5JzbY1W/p9R1OnqelopVUr774vaJf0YRiFkPf64i6t7ZkY
Md8pZ2sbJUNnxPyzJU1g10+5c9LCFU1+XbCyozmXIZ10kr1WqgXIoEN/7leBIMAA+hUeSgVMDLN6
bME+9VE1nbSH0reOVTDsUlO//W+qSsc+Ku3AUbO5Odn4CBVfW75PjZXDvWQUlubYpi0MR9MtyVLD
OgiDBiBRiog0HEevVv31ug5LIZxF8EYtwzAoWkrXUm2pNVi10NCn9DIx/0v0C5wHBZHrYhatAodh
46c0zVIlr1G5YQsMHCwPgIzAVAUQyNC//DcRktfoMjMd9JlIIohBqv4y6Uewvq+LWNyNMy2k3RDl
VIvegQc+UL7H+VM4rjimtVWaN+vs7FSa09bFrEIFkzAgw07+NRRic10JfV7rN6fnTAtpy0E7Cnzb
Qgqz/NpOee338M7QZbdrTsYdY72P4lR+qP/1DuVz9drf0zCaMES6Tf7jfklhSVubWqOZ82IGR58O
v9r6mE7fr+u6tqCSz6No4SgiR9Va+RRb79TyZVJW9mzFJn7F0Gd7ludxP0YVIpTxOWDuqite/0IH
HhtCtVTdtoS0XaPaxkBV0LWYajOxaJH+VL276yKWHeqZDGkvOgNuM5Wmua39kn4rH/3H6cS09q49
UNgBDPebeloRuLhqZwKljYkTy/H1WSlqf+4GfKTTc3cHaNyzcfzg7tT7tct1XqQ3Nm8ZqmqbwjZd
U/I/atImTQaFLEXvz1X/PIwPFg0t7YfUWNFs0eLOBEleqHVSPa98BOnJMaD0PNAlVtcrfmjxYWZZ
tmnqJr7UUKXli5LUsrsUKd5L9CRouSZVccu4sr43fngr9re4Vb9lyQZuOzH9OiGyWgdmskcR/c0B
ErD66IbGk9qUdOmbup9aj5SPnt31PbMM4T/XjW1xS34LsKSIxDLa0U0D7lBFfQ6V17J40sWKL1tc
I8dwDVU3Nf6dP+HMCSRu6eluM/c4BN9K/SfDmH+ugm27ju5avON43Fz+vjokcaV2IM7Og8ntcPKZ
dhvVlY2eF1o+I+dCJNNVlagChQ0hQd0U951Om1HcZAAdjtU/OKaM+fV25ketnLn6Nmz+QkXSSDZ2
rQrn1+PybAlVrfLiVscj1G14qgCfYPSwcj9fF7KYsSKU+p8U/XIhpyk0xWQjxSeuD8BCpT1tY+3e
pRvnJf5mHaYDLX+P7SN9RfvsY/YzmNsZgWDeqHR8bOKbaCWEXDIcW9iC9IpBUk/OChhJAnatMbsL
oC3Hg9GtGOaS7Z//vnOpr5u5IK0N/H6dMhZIbjejTmAw27SyrtqS7TikwgRxuWkJyUBNR8vAbkNO
pmufVDEc9OlD1YR73dQBXaAhmWbYAeRhAcROEEPLaSiPVjLAM56eXLDkdSiPTZv0KW0lIIXDzsTM
x/T++lcuLsbZR0oG3nR5O7XzYrjet4LZgolyWA5x3XUp85K+OUZnUiRfkDYB+QAS1dvAqMn60ylu
/Mhb2oRv9PzkM212XdyiBZ2Jk2JG0fhJ5s5KVdprXzzFa7HB8qIZbKkJWB4P00sLYrgA5Dm1wfXA
a2ScIEXYAH6yva6ENn/l20X7LUWy09HOzUGPWDS6rSBrAzn+kenEPYwaO/sJEOBd9jN8375z1i7S
5dX7LVe6fLpJBEoxbxaNtuFj86zTM3kbbX5A47RTdgy0buOV/VrR1JVuI1frvbbIkdhAX8lsoVZ+
AvqP+v3aki7b4f9Uc+cje+ZQvd6jC9zFMJKb6d64M3a0/D+622LPoM0/6j/6hpnBk0Vv5uv0fH03
VxbVlZys50L1WuqYTBAWJyqWd12sHK+LWLFKOQuVZADy5S6raMMgmY/U4nJ901ft4b+JkTyGaNTQ
aDzWcCZWcvrXAKwDmJOuC1lbLslhTErvtqXNck11shdTBQ3VSmZWW1suyUlEdW/Wqo0e8Uf33nyB
pf3g3RgP/ZfmzjsANfM6btaMYE2k5Dd4dlWGWbNDCqd5Un/AM7jpjWrlNC3GLI5QVYIiW9PfeKfW
DgcraVm7z/1juY3v42cYebbhp+tbNH/sG/cEXaJpmbrrEqJcniUgcqN0MBFTTj6RCZS+hxEunOCr
NTorGi2umzsn6UzVcFQ5lNSZcog9yNi3vvoQMcqhMhgCbON1fZb9LVU7TRiCB9GvjPaZczD0cGjs
kmlC+4Fsp/B37lN0sI/hS/bJehAA+xwJd7R9eBC765KX3B9IOOQ4SR7blis53NE0glxvBu5gMbyz
yuxGFP5dSytEGTL4dl3W0sESVCVNTTN1TchJp15Je73SULIdQqs8qH1WMjQbzhTsfyFI6K5KAVJX
wVG5NI960IvBdA3IbMbHzPlCo/P131+yCXH2+9LxtYrIMPrYJHs2qDd5SsNuHj0mk7qixpoY6cga
vd054YQYrfGrW6WlSUmNwJpInDRdMYOFrRE6IK/simNTsZFWrAkZiqFgiUMawafN4CGx7RW3uqAN
IoTtuKrBuZVdQ65oSlkZbEqSf+mj5yb/qCk//3hfLkRIUYtiEA7zKAS6x7iHOKOnUdFeOalLLxZh
qHy/KUgCW4a0UsXQpbEaWaR/yMQkP4r78HW8fa9sk7vhZB2qO/qhb+kdftI32aN/UO5ewD7YrFW4
lrbr/CMkA0xKd7Lq+SMc7QvTFYwUrmyWvhCtXKgp2V4/urUoYyRYGwDD9hRJb2iZ3nf3cDjTm6lv
6uO431Q3dJ5vqTrdQCBMTwrZqXt/B395vLFXztyCyjwUNVsITbO5X6R1z6esafUWR+WIcpOoD7W9
lohddIVnEqRFtfIuzYC4xxVqP0T9KSEWa6v3rfjyx0Z6oYi0ssM02Xk/P+tDKKa9rN6bkAcqwLz+
NzHSWVAj26zDFDFp/jxBxpZ/NLqb6yK0pVemMGhEMFTHhRlCujxMJkdraLO5hiFRujf3cCbeK/9a
t/379i44Xhc2/5Z85VNzscy5MmKT27n06b1jOL3TTfQEmD9ECAnitosAMsm+wB0DQomZrRRiFtzV
XOP5f3mm9C7QjMgsFSD6t02T7e1B3Sj0eWlArl9Xa7Ht4VyO9CyIwZLTxhI5+m3Vbd/X9Fj/qBjs
PVIxYxSViebDdYlriumXC0mzrtbmGYYhgBM1T0F8608r8e2aCONSBHG/SZYfETpgEumNP975a71O
y+7g9/bMfz8LmERoT4OfqrwEABSiE6yP1rptFjygLeYAU1MxcEtOU9oVrBk4I5SgrVqrP2VFswEg
de5XSxj3ZWz9+r4suh/TcSzyipbmygk3S9RJUWfIM8HUAzdS64btWL6P2i/X5Sxuzpkcaf+beAyz
qZpXLuViAv3DpIH003UZy1Z9JkSygCyKFK2dsZxi41had27zGIoPxnhvuvDQ3Wr+Abpw+H4CZ8Xy
FotphC+EmS4NcG9eBl6f2lrrYXqtZmoPGY9FQBsLZRfBRgnoYWb5UILA9lzkTXU7WEweKQM0DL0P
BwC8i3DVNbSIOL0d3U2JPs+Egh7kGXqxhaVR2flwgj9AFTQw8O4yeKpFtIvGabri7BZsQcxdBzTO
YAu6XAU24TM3PFtnjwoHIE4dYMMcRu0bG9Ab0EDjaOVyXXx/nEe00m3RV4U26oLI6RWyXOsJVP8v
gHkxtHxnvDAiuNdfcUinv3mTnkuVfHo+BAVDdwS4Kaydqn6ASqYWD9dNcdFR/I7VdcmPd0kQq3qJ
jAwM+Iq2S8tfCQkXD9SZBMmDBwFfn85axHTLDsVJB6V0tJ6uq7EmRDq1dkI35eSwQbbzTjgHz32A
tfq6iAWjs4Vj6MRYOv5OjrB8X7VKtaB9YsierO6n4j0zddTrp+tSltwqb2le07gH1f3lOc4ctxYP
ELIx1b5V6X63kmKPA55htUQKZyz0Tx+vi/vVEynHDVQvVE03yb3ZctyQmXEwhTkVhv7FPZjH/HU6
MVJv3jT7+3HHVGixua+2LQQyK55oye546nKATZV2TVUK8zwbwinFow4NscW3cCz/sRt/ZSnnn3ir
mnCIvCB6421zeQdWJfhTxUQWKZhRbKe7lMk2hu5L93tA6HB9HRdl4YyY5tBt03IkWUphZXpBBnNr
DniFSNkG7XgaOxqxQKiOGTW9Lm5x9SwMBFMRLm/GS9XyrqvgqACEVQD2V6mHkKnx6xKWDhT3w9wx
7FJN/XWRnNkhcNr11FQ17wkwgmom6+GGOCZTfrguZv7QN3skLBdVNEFRSXIOcSHSwLPIeeSm/xJU
9aNh23vNopc9KNp9X/tg3NUQiRsr+7WonqM7ZHRsCgW2tF/UmKLacwjNJ+Ofwdso00uir1xSyyLm
pBWnGOYfScQQTEYWGly1auYcdGNG4jUhzRpXNmrJLTnObzHz3882SjUSJxdzvKI6oFYa+gzPFvmv
1rRicmtypANrtKEXlg6BuFmCbzowxV18LZlO76z/qJB013Zh4BTDyLo5QQNR4btJfdUq+9jFH6+b
3qJC7vyghe6JsTLpDPVZ3mVKgecLwLfpHvzwjgFuP1+5/ZZOqquR0hGEXZYuh62j2RWJr5AfTcsE
XpJjBh7AdT3WJEhXX2dMEWRFSFDs9EX1PJCq17zbmggpXO3rBv6ydHY3YMBpw1M5rgRYS7cezRSW
cE1Tw91IexGrI7hdFccxZxAvSD+k4+dqfPpipY/Dyqlc2vUzSfKzRY9S3y7mLMYwNUDWAon+SL4S
KJeVuGrp9J/LkRxblLejak3IUUUZHlVlZKhEMCUXwxz4F/v/e+0saf+HznQ1d36wauDC2vU8zfNy
XcKaLtL2g/sd5Z6CLlC+hTxYQNuqxv+4L7MJnrkxRWkHO5pHoXgZAzPB/K39HbDy1F7RZcXS5Exu
Z+euqHrkUODZ9lO4E0xteCEcisYuB4OwB0Tj+urNjlG64ij4GJpGQcYltS+tnp4WTl0JrrjAsw9K
AZj4g6IDOAeKp2esZGUWtJuLS67Lv7Nfk5y0Z+X94HrIMkGd6KFNr4FeEhXQSwCJl1MEiOBaILdw
oGgHscEI4uyaNMxebpzdtVoa6twLKjVpBw2dT4H61QpX7GPBBi/EzJ9xZh/BaHKibMR4anRbm/Fj
Y5Y/x7zZX9+sNW2kBczhZ/WCFjFhbh9VABwj6AyE+1ABg39d0qJZ6HDDOq5Go5S8VUpoY/HzvZ3Z
1icT0JSg/emCFBG0L2NmffxvwqQ7VTGV3iobHswjE4lu+W6zMWgmiZo/f4UJlXieoNTWiHuk1Qsj
4TRJjZgoVfY9mP+ChvekiFfaIBZt4UyMpI3FSLpSqogpBP2lcCLdAapzfcEW7cCxLJ4oMM0QXV2a
W5zaEGAJoGLSFojmEPC7dwOP8LFeufgWblahQqJumSRtHXL3l3K0zEsS10FOMwEWYp8iIKuua7Jo
Z/ThzWUlXahyP67PZTfSvsr1UFngN4LU+RQ0ryMTjmv57qU101QGQoinWTVHWjPfH3TFB+4HeJzs
Zy+AzFen6uSHdrpxw7UWw6WF06jHObx+8D3ygyvqbd6tBcwUdssMr56OA1wjgfUX7uBcyqzymddp
fD+BcRKV5oJE0Zr3cFXf+Fmwq8L8LyxBp22JeQPqBW9eq3UyJE0Rk9+0q+qdEOA5j/brdVNYOjfn
VUxpg0oei0kekonxB/CZlH0U3ZLW+28ypHs8UNLJGwfUgJBhog422sAd+v/+uZDz/J/kABR6zMH6
p/o2CW049urkHDpNVY+BOeq7vxDFdNfc2uBwjKQDWouwFlCC4jnb+4mSf+bsFJBmrwtZqhTRsGYL
zZ4HyWgOubSzTlemuMpRSKjtowHeW5BAyKNDndfBrAzBZgkSVuLrp9YMbvOyDFY+YMkyjPmNCiGN
zWNIsoymTcIksWd3Nzig+IHHAHdYFowrXnVNjGQcfEHo1bXgOHXRgzkZsAJC8tnZ++vLueSIzrWR
VtM0uqyfKrSx1fE9CEPvI8iXGEB+VEpzpXdsaRSBEt/vlZM8RKpzGU4hKs0TwZvcEF+tArhfC07U
kfqb5d3xlgUs2XiwjWGnR+qpcobXoRTvruu85A8NWzVtFVsFuVbSORyAH8haLKgGGdQC+7/7iwIM
Xem/JUia+qRMmgRqUEYFfvpgiECHKJxtGL6/rsiijZyJkWIIQ03VcJgVqVoN6L/Pnq5vSiBarktZ
Wy7Jg6RwVAc14PowTZ4spsiAe95el7Cmh/SkLZwhEdmIHnHqf/IK935wZuD2aiXkWrrez3bFlvL3
0Nsaozsghuo8YeT4oCXK41R6r10Hu7oDvMt/UsuW/GEagcSWp8hT+hkyBawNAFD9zlxZveX9Mbjd
DZXwS+4GFUldWG5M1NKq1aHRE2gQ9f11TRa9BCAM/y9Cv/S5xRD2lupxcj3u9KgL7jS/PSTlsK9p
fP5voiT3mhsNqzaijTn6N2493mSOutUyh+qsvbI/s+HKr01DmLpqMqBCM4C0P6RSAzEGLvYAgaye
filBxVNJ2MxYT/toLZuyaH1n0qQ1tLqmIcuOYqWAu4rOkxHYedjB1bAFROtvNuxMmLSKatYamTdz
09qNcSiHFz9sd376oYtWnhcLOWnaDH8v4WybZ0FfkA1B78QsYQumKiCmHhQcYbX3wldDeU1g03ZW
LpFFY5/7GmdTN95MzZZc/r2ZI5BI91SW7Y3jGX+ehiS0NCmWaqZJfkAyi2mM8sTWCWSt1rtTmIsR
Xf0XWsxt964qVFtlOupy2cDTNC3FzBP4MGFs8ZrE2BVJWe2uH6WlzbHocWG8UFi6Kj/M/Nx1atVC
ihjK6n0zQooq+nI8pk0DKg2UPYPT5rssxw5Tu7CO16W/9RkGrW2uKxhlA2NEPl3uAHUfGdxka5Kn
DMsBLqZbOBM34OxdF/T2YCHINZjOMlzq3HJyuu0dWq0SUsbQZDjxDHR/D6yVCohv1Hy5Luqtx6Ca
Sb2RYWeTlgA5ERGZYS58HybUIrw3/GcTsGIglOgB0OzHrF65rpZMncud+qbJDvLqvTSSwoVVxmxq
+MP7/Ca0wdgp4/d/rI/Js1D9Vc5kwm22oLPjS3e9Z8Rmx/EtPzrZt6J7AfU+0Ktt2MERk69cVG+v
eVL7POBpEjYEddv572fSpqxq4sRDWj8CY1pBqXmjgjl9XaW3q3YpRAq9OjXw9TojrZfbkBz86JLv
139/wawvlJit8UwJxRx4Os+cjtYE7BWXOeSxWnEfAS16XdDyanF+6QxSXSGf3tFUvaFtUKQsnoPi
1vRoTV85Ocu6/BYxr+WZLs3U+9k4i7CGTwBTOjBCN98rY+WOWNoRmqcFxVdGHC25fE0kbKVlN6AI
WPRN755Kt/hjf8oIk8OLjGwAfk6uzE/1xIXnkSAsiqc8+hqvpZ6W9sLhRhEulJyMa0ub3gZlHP7K
CWrie43lasDxpdNfbPi5ECnOtrp20PM5HaAmt03yOVFfuF5XToc2n+jLmGe+dXgOz13HFjn2yy0f
RqfxUpvmj+rgfdU+5862hy1gY7+UYAjuin3T70Cs1J8m3tTjNn9f3L5cN+tfXc3SFzDYTKJOc0Dy
obfq8gtsRRTq0PGc4NAc7JuvjL2KXbkHk5U2YLqkNh8f9FvjYO0ZY5k2n1KaGLtbOoE3MBEyZxJt
vnl7fxs8jMdk5cZa8u5claqpCX1OL0n+qWIeIyOfTM9347x2cfqch+UpUMzdWDmvrW7s1FxZm+Va
urzoQnU1+NSZLpZPedUmXg10B4cjhKA09J+MwDm4/2oPRuCvOPuFziwabKk8OIQEXCzyuzfPkzju
5zZEu/GiL4L/MJ8vfJDEfctoejjEq6KmSD0OD95QDBCdNQDg6sXBM4MBbtPIdX9qXgHmWWgPYMfH
mRd/p9cZbpjrNrLgMS6uWekk6BoTwkJwow/adNAaAF70tdzbguujxGwCjDLnkd48mrwoTQ0jJTrp
xscCPAywQ6f4EeaBPz/UF3L0S2uvrJqmHlaexz9VLcs4NCF4tKBMX1+xJTM6V0c6VAMILKrrI2bm
XSiG5xmv2teg6Yp+xPaao1o6J6T7bRdoGdCi5IaQ0XCnoe6bZOtEUD/c+9BYB/aL6z4C7NkC3XNd
tSWXxdw4vpcRCdByZKg6rQQmszJIX5dgdhbgMSrli1rBpBe8QqlZw/KQ/1MpT4Z6a0f3cIJMZXlK
i3fJBBcwpAXwIKn+4fo3LVkPtQ7bZnqDRgW5vy2Os6KzDE5tmoLGGI9Hw44YdgbGPxD1ymFYWm0q
BCD5mLhtiqOXFiQ0L4OojKec8MipOlOx9YvkWKm09ObhfTOB3F0XKxX5RZk4JRNMKYuITZI5THGt
tBNPIOF2UFekpyRTYbzK75XW+GANQA4X/p9f4Ra3kgZeEeEhXUCXambcvlPq8bCz/O99ABFGvfbc
X/IqlJbnggGoS0zHX0pwRFzURefharN3bvTegZH0ulUsYHcYtGX9liAddtduFVWpWDb1Y6Hv/Q/G
d/XLuNPtB5Ny2MpltaaNdOJrYeTV4CMrnU78z8aYPqxoM3+tfFEblCcNl9uCPLe0I3U1hVNVc+4y
i6H/oYFGtNXse5snOIwdsPnlQQcAn9KU2yxpItrDhnzba7543zXTuOLgZmHyx5w7AelKyOvSUHI/
gBimenHqJ0jTIv/HisILsRGTpnTNzcGRRnXp0kCg+Ky1wJoZ3KEjykJ40B6zFrDmGP70aQdacAHR
gVU60PwCXytea+clKf/xkntRfQXaAgSEbdr9e/2jlhz7+TdJJlW4eWYUs94JJNYi2ITRaYQtsgkH
CC7/+MFpMDGANEqEYLbIR7Aso8BzZi6tKVC3pChIyZ+ua7O4i2cSZr969uCI68LN/BgJYN8AAnEP
crMnVrZxTca8omcySihUXYa7km3cTZvKelLBGDXDlQtgSYgBeiqZB8F/5fptVdWd7RfwFOXuuDM0
67mYuT+zbn99vZY9iuWa6pxj03GOl8oYXZ0wnIfzN1wYzPIsBalkMNxnr2inbZBHQLonSXzrhNAU
ZGEHr/yk/rz+Db/a7uSjhw/QuXq4g+gBvPwGz3KCAYj5ZDsWAVjHY1hAuFm7uf2xsjwbomqhuMpt
VZaOty9Ltc22WepRROoT60vphy4E8lXfQQtSt/4HsFLg0kwsaIU8JYoAN9Jas7pJp9Rt9qICuN8f
xuJ7lOdkSK8rsnSUCKVVy7ZJhlGHutRjbDvoX3Kiygl+MDW6MZhQNhlP1b4F4YqdL4gi5fWrg4ma
u5Djg2AYa25WRGlkiHzluY/3RvQZpCoSYSsmsnBVX4iSjlQf6X6iDIiKo5uygROytDcOBOh68S6G
8oN5puuruHDvXMiTrIHbz1KqDnn1CB9omewi2qaui1g4XBciJF9vh67quSUiGr2B2WufwAQ8Wh/+
UIjFU48QlikFJgBpjri0hqL105i6RrLt55bG9ouqf3SNT38ug5sE/0Cu922BAQzJLExnV5TBcBMY
u8x9HpJ312XM+3txOtHDme8r1WY2gXn/Sz00ywnTQk9IScIUlwHw6L462kd9/HNVeDKqjm7N4/Zv
YLCaKIq1roScq6I84ocN6GdfV7ti3my8BYgbLURzJpcsq3xCTS93CsfusGW3f27ohQG+GqrvP67g
S2LkO1WtIjC9EGO7MZjXzlFRvMcYRqHrO/PmpMxiKFGQLGb3NRkPQXiJPtBXiBMQ8X0zGA9uNqwk
8JYWDHdG4EytgrfIHNGc3XW219gjg4dcQ8U/Wn0jaDc3+hU13vgy1KBpyBCMMBLcOpKD0SqOOxEi
DJt1cLDgAorIHgEE82lQ+l07rvXOz+dOsucLcZJ/0QcRZUUtWDVaMuPydYreC6fjIfLR85/TZuVy
Wzg9ZPM4PzS3zw1F8wKfLWAgqqKZGp6yrdpuo76A6cE9en302lRrbXJvoksynyrPOLBMbLIOcnd7
65ZMnqR9slUgiy+NY2HftiHci+/c9qdH50+Wv163vyXdNCZ6GI8SjP7J5ecp1pomLjR0S99ZI2RE
mr/Lu8dxrZi1KMfl4UNNhKSeO//9bA31LE6mMkdOESk3Tg7fd9XWmyjOjx7kvtd1WjhTTJQZGsM8
eG7XlKzDzPK6J3ZItqnQgs+xOZnPSmiumfySRrxDXQZ6nPnRIUnpdR4Cno7Jp5AIqdoD8Aab1vxX
XWM2WDIJxl10JnoISBiYu1w5141HzMVl5SwdovHMf5jIFUKm5T73pvuxHaE+TfyHMcs+X1/GRQVJ
UKDkPEBnS4KTdOwn5kE5ZE75Q4uSo0/P60YzxwNwRSu3+ZqseUvPzINJr3QkqTnf5uJbCN1oGDo3
mii3g2/9uK7Wgjuco/H/qSWdZqU29dSNWE9quIfGe9E07xD7u78QQuLHJTECLIycv87zJrTd3iOj
ZwiwTRyYkK194KyBBS243RlG5X9ipGUL/a7PbQ9dLBH8BAaOaXHjUev9jV8PB0crt3+ulaHPXpB7
hE5eyeTHaWSELR7xTnBA6Q9aP0FW6K0IWfDttEXRucs/DpUaOVahE1m0io4pMDlQwxzT5O+tJIOt
rX4pw29WudLiv2R6BvkLxwCPCJAgSSltbNqgK7gey5nT0R/hW4TAG6pYP/hyffnm3ZBurRluiVue
0IUllDTLRBaSMSOkyN38e5Zm266dPl0XsWTcBGB0JtNfqTIAeHmOchHQx1LjZsdWe2n78WvPCKUK
v9JfiIEPRDhAElApksRMo9E0oVAJjqDENhhfc2/6IVrxCUvGTaD3PyHzxp35BNsM08wt0UVV7Ko5
WppIjU0+2TUkaSVk1Ajf6/1a0/XSJrF6M9AqFXVXzm+oka+Wim+St/bil7RIT21mrii2ZHEMB2Nw
PNqFLaO56r6VuWOFCM0roYKKqlHr6OsVA4TZhkYvah6nxb9/vmO/EhHciCTqTP1yMb3GMLzawsEm
JhRtvg/9IVyLW9tY6ydZskBALIBc4qqicUW6NVRfiSxr9uQzh8MG5xVs3Ca9Leo8W3EUSztF2YT1
47k+T5FfqlSblWsOg0IBKEq/AC7x2YzXhscXlaGuQLyCmb8BX9IbV+n0GhFm9qPsQzo6+mNdvbu+
NUsOj9iZ55IGefub0VknV8aJ90u6FYrmmbd1oKjlQ5tMRbGpKk0fT1MzAcJO2B3ehWGorIFvrp0z
eR2joirJhHCYm+hGHW99i8Smt7OyaWvFKwn8pQWlkY6IyXbdeRLkcs8SryUlZBjsmW77dIG19xZM
HxQJ10hvFpU6EyTZux3gt6z5FvHSaKPBN91WPz3GkDQDyvHq9c93kKe7RRcTDYLs4qVWFfx0auZx
hWTmdJiU9ENQaadA1Q4JzNEjlJp1uPZuXFxIVoqpEEBpyIRcigzKabAiBiC3AkJIs4AvWffopbdW
UAWWgk/c4HxjIetNH7sugCDMW04z7WebojgR1Wy87L025RtDuSm9d070p/llXkAAtM9jQr/66uS1
DDrDGWcLMSdlo1XmfT65K7fXov/9LUKG6ODZEDqhhQi1M3cauwXJdBzD2Lti7EtyLDrAVB5YDiUy
SRXfUrRIT4jO8sHrNozH/3DLXmw7BebrcKiPf26E5x5esohJdbtgqgg5QVi89WKKDw7U5Lk9HiPP
2OtT8gVCPOuPrzJeWdgfzosEhiPHG5bRW33BPb0tNOZxofsdvXznN9Ymy1bO2NsDjSTm8gGfmN9B
siRyGwAUuWUGyP1tZn8V2pfEuk0Y3hjWEHrfHq1LSVLcEcSTyDNA0kgBZ5va3btUzKf82/XdWhMi
Od1i8tsB2HhoH5VPxZRsvPwm8U5/LsMl0MTTcoFxhC99ROh0FID9PtvGRbWzk+6UiuRgKOmfi5kp
XYjWed0zdCOZuWrFDClparY1Uv0bM7tH4WF4rZquHNu39z0vgt9yhHqpTqobdlMYUwZGB609U73v
qnhFlUURtNnMngfHKhf3LH2IeqWgi7JX1GKbK3T7D1GwFv+9LdgAYQfGyK8aA6Uh+cmha4o1iNid
STKB84eJVWvf50z7WspdGTxPVrr1jGarKCvaLRwhmpZ4XJE8td03YLl2WAeRFyK2jKPvU1s/eYV/
qFTlmJf9jzoQKy3Sb90fJkH7A1UhyqV0glzuV2f4UdKChbP1hHrojO9Z4Z2GPjyMVn+4buhLip1J
ki1jUBpnKgcklc0rQ2f4271v1Md2PNT6GnTD/NWXj7gLrYTkZgOwuPyUacVt1G0n7Z3oD6Z4jPqD
DUuocPaqszbXvOApmGeei64avu/NLWIaYWQldZxvBwOiq+Bl0GHkXaOBWlzB/wkBPuhyr6q8UAvP
nrXSjB1sGRvH9DZh89lVPzrK2sjLwilDm7mvEOg5uqukJYxbeEDsEoeRKLdhBHTn8O91e1hYMmgA
QcDBI1G0kc+XN1KIqBuOMeMo7Ya+5q+GzZyhO4l2f13SkipkNW16b+djJb8WKeokSqJD5zqOBVn1
G6tZabJ5K0AFRAp/MU8agz0tHSIrLFrHnSG01e7/SPuO5chxYNsvYgQN6LagLV8q+d4wZLrpHUD/
9e+wI969JapCjJ67mY2mKwkgkUh7DsAuepJdjFTU7J9X8V2n8eOopqM4hIIKgFW+nn6iSlFm1HAm
a42fUWO9DBUgXEjw0g0wgxPQXqNcsfJEXPH1bhnCmVsU9BBA2ERMsBDcYlw/ZQEsUhSwbtvr0wtJ
jG7Ly347JS2zBfAxo4NF9hQBWByhqHQrluP79krASkLTMQJxuDDfiHRyokVyGpWWJsgHDQzDSEOu
WYwbMuZ2CWRkMISMiHih7jVyaVkzCoUVIIorwkeWM+/n87uh75BgYtoUTG7oU1woSZ7ldV6NIbAV
ZXM7GZrH+HtbbH4Wosw2YGH5NABpAyVLhkn/Hm9nZEpkDJ5bg6u6wvEdHZdvnDIb/MWceuMHe750
lnEqdvv0xMBAeS88RNvql26vdTV9V1fUKRDzIEZA1/u3qLxN6kJSUixXKUEXS8qe6s3gTxiNYay1
x4BdmgptHZnwzyCgc4EEwcksGi6VuFDXkjdF0REIblgCKBB52CtT+K+N8AsZC+8zzCQjE1vIAEQi
5WQ8yiV5/fkkb+0fanVEg1KiM1GdH4OrxFqagO9PC3CQ2nAiwbErXmKFmv3ebN8k/RyvMYgYN/Tm
Wtz89ytxScLUto2TEl1gb3LnogLdVRtWfXTK3bCGjSjdumxzAyRMJnQUg0VfhaUdJmIqlkGYLzSe
cSc6pSW/IiDRbGLnm85LPz5/3s1bl+9a4mJ5fZ9gOkLA8uqpP8qysCnjaC8DJvbfxaCkBQikeTZa
Xgb8gQgTqmbAT0XdycHU1KZmYJmWupWA/zuSKvQPmIy45iay8EhRft3AxuzTwRjK0ppO0X5wuw23
kDX5Ve7JR0LFFWVflbbQdkyEBQC3gLTGbWzBBwOBJ+3Ybjoi2zDQNYzqW8qhoNcGowUagIOWe2iO
GMwhUo2jYg0105CWayC+f8PQpZG8FrHIO+l6pSLygQhFoiCbf5GtiYoCbagG2MJ9t52sNxSF1uDT
by0MdBGYSFAQJCNP8/XQxKQOWKlxuNrsUiYfbbfiyn9nOIZWoLAPXEsAISFDs7hWgcrkgA19aRWb
5GQcHrRPeWMep614n9qWQbltIS4TYvvfdZ7ATsHgYl4H9urrsgJJjeRaaUtgrMgoxyg01gOarY3Q
fR95+Lu4/xUz7+6VgRqLUI9Y1cFmnMoR8PPFJ4i4H+SWpp5+KPfsCUOkO3Mzff68ur9pwaWuXC9v
cdXUCnSrVY7lyd6vgXb2dCr2PWyWq9yXNP1d7QHdZoOfqvHlU0LrZ2HrtOAAeBuB8K9u6pXo8HsL
/WIbFndRExItFDV8TsMd1dfvMeWx0zDtI99Xpc3dwTFt4tf7+JQ+W+mak3TLis5QdSj5QckQN349
g1jUG24WUDC1fkVPJQLgx3IVYntewWLD0WOFoaIZQh51qcWGA8I/Cc20qaxojOy8He2mPCMVSM1B
XLHWtyTNMJhYjonQbYknKupdE4UiWp2zIXlR2mJXxw0mwlQc3b+3rOOpQ7EFXVdzHPJtFLlQpCqI
YrEEnk6pbnGJa3QYq2vvzy31QIu3hiwwtg/+8uIyJpEeank/wmt4NH7p+8bWKbeCsxlTV7MHCwxn
gKem5T7xQfD+8025ZVW/yF7c0BolsrqtIVu2+J/8ie2zs7LLa2pAL01EKJZS0+pRfP5Z7PyrS3W5
XvFCXViNpp88g9QkAUzfvVyt3LgbOg9YLzQySTBvABhY6HwSaUoAcOISIDUDleOnPNgGa00ctxyi
L0IWD1KVpmZTVRAi7DSv2Ut7fTftTEf4ze3RjiUq7vjKsua34Nu2zf0VyFigQ3zZJaAn5aTwEfqY
iYlPisZNKoOaVefktegY2bDiQ9w8JaDszBDs4HddJoZ5H/ccbO7QyzzyIrE81H3g/KwINxxmBN/Q
fFTnUJZYRnBxMgRZU6qlheYsK0LeIt4Qvh9qpwZ8J3qvqaKtuGG3VONa4uLUUnXohhqD8ZYcTMJW
Hutu26n6U6pUjz8vbU3Q4lZLJdMaPi+Nd7kTNYCfRU2ExWsv+S17OPcKgNYAfXRwIqAz10+sCUDS
wYRONAO6dSvDkobUluJTXa4BIN9a0JWkvymHK0lTkvVVnkp4SFLD5yKxk2JyxUhYqe3cEmNCuYGV
D5BG8Fl9XVDel0Ndo9hhqXJ40obkPdHze6Newxm8oXlo5DBV1Lh1DXgWi30Tk0CqhMCEbe+lQxgg
8i7kXSDIDlO1rQLS3JErv6OwXLF8344LIT5wj+D/Y6AOM67z6q82semioDWEnM10Cq15VszXamyp
JPz+Wfm+WYqFmPkzrsSQcE5GEYgJVUwUS+dUADw7r2kR3qHnbOVJ/nZiEAZjO7OhYknfWmMwtDJi
LKdjVoYKgpLTGnzJ0tok562NuxayWJGegcUnagb2N3qv+8RSlDuCUulase/Wzl3Lmf9+tXMTurlH
PYacOjjHk5cmnd+qe6nMKft3KPbFxi0C3Epj41CKPbMqpugHJvANols4h1rR7Muy1qhYNLL9s2Z8
M+qzTCgeaLvQ+/id6WeImpaokKkH3hQ/JMEaceAtbUCpCt1QmHCHPVpsYJLrwdjIIFtM9Rc2vQsV
cvgPP6/he1yBRVzLWGzcEEQSujggY/QCL/8zuc3uHdS2lu6oF3IfnisPI3//nAtcCF1YjIIVcpel
EIoWoi4+Kf1bQv71xf0iAiHhV+VjSiTFAzhdrDw4RrUnBu7Kxt06HMx2/x1amHuwFo5RWOhTIKUK
Qw4C2AOikx96D9OLc1lZo+m+t0Vq2sZA65UK45rcxas7tmTiYgu5dchoYv7Kq8QGfuDPq7tlIjAY
DYMOXEIY9cUBoTkeaR6VAD4lvJMTYk/kpR9q2uqK87Og26v5H0HLqtikTODwnlejMJEGmXRJYlDA
asnd/03M4rB0QcsGYGYzYNTKrtzicNDhTSpjZTW3LB4CKSRvAOooo2vuq9IVXcKHUMZqhuFe7yLK
Uk77Exffa75yQDf37UrSwobLEZGaNIakrDNA5liZ+nZiutRavNDHduVV+vbAz12A8P1h5GCNgMD0
dVljXupBkKGDXL9XnpElsisaPxSevuJP/u1p+eKUL+Qs/JVBnJqkHSEn2bCSSntg06A9ySUPsdU4
5QY93f4j2MFp6KEXIXaNlWV+5/dbyJ8N/tWDFWphQPgA+b0TWNGeHBEWvIJrfdvshkvnN+BF0Z3U
Ezfx5vhnvEh3sj058XtwHP21LV/di4UqlWIBtqMG3xI+tY5iR/vY4X8K13TSffLOX6onwUuO98D7
thJvDbnuOz/MYiMW2mWqo6qm80GMW80JPCOj5m50JF+iv/cyNT6kt+Bk+ObKe3rzLQKw719gj7/D
jV/3f2Cljmz5iFu6J158Uf3Qz+zcI8Ds98l9vim2aHNIvHZt3P3WZbqWu9C7NkXGEiCdIDUOD5Kw
k5N9Xm5+NkC3DOq1iIVqMdTwDA6gJcvENPIQ7FCwtknlB/VAfxa0tpaF3tRpo0fVLIgljyMrqKw8
yf3nzzLmj/16T9EDenVOS/UAz1sfVtivDA9eJZ7YP48b4vGei5AyGFUBu7YcJ2knMEexDIto6w9M
5PiN+MtU16Agb+3UtZDFkdRSL0eDCm1rs3swNmJo5DUl3s879T0p9HclaBWYJ+gw3rg4DhIDJ3+c
JByHDYrQyT5xL9YdnIpTHQLHmFDSouTyz0Q3s1RERqjaSoCrWvomjIW1XurYv64aLQCOOCqrLoHU
Xn5e3S2lvhazeBcypc+FcdaDoImteKoo4a9N95gmiv2zoFvv6rWgxQUlU6FFfBY0os1tSE06DspT
gGQ4A9GKHSv1Wlv/Td242sCFbox6AjJtAJljPNCRW5sVT6S+/3lNa5u30AywQZSTmEIz4iG7hLzd
ZGL6PFWBE2lrdDTf82sLfVhcWEMbGgPOFbyse5tsM1d/UQDWeM/dyRo35T52VwmKbm4g5mKAb4mW
CQytLEx5xOIAWEXQ+7rZRC33WIZni60xN9x4qaDpV3IWKysnSUxNAZohevwCCDCn20k7bVNQ4gf7
Dglf0RZ3+kZe0fxbFhDxOZpCUBtB3XjhTyZKnMMDgz8JYOuHLqve6qxaMR1z4LU0stciFpdLUkuj
ZhlEtJP6wgbdY0p1GCbBqwd5XzT5S5M0Dz+r5PdWl1lPrpa1uGdKKBlTIc7euBaeiglFQMKdQkid
qBuRMQ8slWSu2hO7KtagmL7vKPDuMGtiwtUEn8iyeCfHKnrWJANviql7tWJsAFO30qZ0SydRg4AI
DYENMPC+6qSKIfyOGRqziLYjgHMfTKAAreSVbyrktZBFPK3U6cC7AkJ02Rp29Va6CFbsaBvAvU13
7abb5m7mDa/SZ/BfIgLUw1F5n+f5lqsTSTKWWoKzG9F7p2O2jzZ96+RSv6KXt3bxWkcWphEjMj2m
ZCFH0EbKGxBlcCRlk5Vi7k3reKWJC/vRCx0p0I6FF0z+kKLnpgQKWPQq8NefNX5tMQvzkatJWjeY
L7KAfM/6faBYQvL+s4jvio07hWEjWAmMNGEa4qvWKRgCN7M529bKB1Ha6dnHz79/28W4ErA4kHEC
w0g+CwBq8cvcSvgOvkPhiKjlWds0d9UFQyzSb8FeEfut02q2FQA/xSQCnmYwnX1dVxzqfO7jZZZm
9M7wHG/ZH569dSXVM3vo3sa1oGT+vW/28Ere4mKJPWm7pIK8OvUT6WNQW9qPzyw9M1T0fl7bLeVD
TRQ4MRg6x+TAYmkjGtVSkcH0Tpo/qq+kuJhTi6TlP8M3YAuv5SyWVKkKGO9KyGnIR6/sCEiw+vw/
GL1rGYtMTh6SKVMiyECq3EWnwrYcWz8313Dkbl2kKzFLhrUyLAt1CiEmHx6FFNlx6VAp/X85FxDd
68hMzWgUi3PpGQD8J11FKr5A82921PqtoBCKkakVQTdXcyVocTB63fdBpEFQqbqmmlOMkxt9/H8U
sjiZKZeUcFBnIeiJMcnB/MuU+19iW3Su/v89WybYTLBm5cHsqZC4JY6UcX0e9BovpOdrnGfzBy9v
KAY354oqamjfZizqZOox6Y2nT4vSJ7PSL+MgPuToJyVGv9Pr0O7N/J5LzYolunlb0SeFfBvAs7/5
YrIJ+umoD2DDm8hO091c8OKNn6r/5SYhiNNQYUXz2bKBNSwx6IVuNGTjJXGTYKzcFEKrWusbvbma
uWMUaAYzdszi4Yt1xFHVhE1su7dY9pFSpErpmZg//NnG3VTxKzmLly+bGl0cwUUGKqV92Lzq0sEY
3n8W8b0bY7Zvcz0L9REAFC17OJkc9/pYYcf6g3nEiI/0nPoYzzuwbfaIeUOBhpvwHDjBb7P10/e1
6crv/DoL8YtbrPCIi1BD+BBueQRiFaLE4j3bCV5scx/t1D+v9vvBIUmEuUoJU7JzD/Xi4ORckLIm
Bm9tKXkcTH/RMRTsUd78LOX7sUEKBioxsYdt1ZctSHKGV5CMGbfU5K2TT9zwhWLNZPzFYvt6kRU0
eqCkC28SDH9/z/UqDzr2QKzJO2VO/wk0dmT8l6PlUTnKW9MFDlfpcYWKboLWr62+iW3CrV1srxU6
vjtO+AoMJiLjPIcGy7EFHZj/I9i3uJWPD1l1bsPXn7dy7fcXN2AA/2idq1hlUT4o2qE3VtT/7wd+
28arBSyeK60TjUZIsQDxrtnXlrYxXMXDjKWHdLbfuqEXWRXSyQXSyoKdOOpG9AyHHNZi1RsO4pf0
/dKdIeMU9OKc1g6f2AeIlls6nTQvpMJv3Sn85Fk9SNtxJZf/nSLpawqZLC5frJpDLM9Cm4/RqtCH
BXDPfQyOce4Kvxgy5j8f5q17cVWiWOJHZUIfE7GHuEl2uPTHKJ60NYybtX1c+jhtJcvgx4aMp2pj
HHSa32H4F1Wr/bO5je+bg3T456rVl4NTF1kGRYyVvJ8F1omfqBtF9NS15+bWvl2H3YtjImErC+aA
sNsogdqt8E2bwUL300rR8pZxxC0GBwQA5DAguQiCdCVrmrLBGz0E/bvSAPwFjkl/7uE1WkYhSCu2
+HusAIsBMGyQK2rg0VjOuod9Q4behNOTCL/G+ND0zCMScDh2Rlg5PyvezZX9r6i/AylXtjKoVRF4
jPDijHT0O7U6qgiHJ6GjeZTzlTd7PoylQUEoKZqYVJzpSBYGhdVgNSpmB2tUMYgkcn+IoH9j1T0M
fXBpxc5OSvn55/Xd1PproQsN4WJdM4CYIzHTyo6uCftMaz/aNrCBj2ulIUYlGepD5SjcaSU/AqHC
m3S+CcAaLCCrWKXh5ecPuqmxV5uwcJvrhkelkuN7mlZwg5Ydea5iNnVt3TdVCI8PaqwAjANQyNfw
dtQ0AQ0/uBileNAaQqUqslrjk+sCzZL/okP67MAidQNffXHPg0GJEgTYCJ5EZodj8tK0BTWSZs+S
asVZ/u6j42ZciZK/Lgt41HoftBDVstjJk9QN+Uue2bz1NbKvhI9pevn5uG69stcCFzeftflomjX2
MTZBupY1dp6Y/5wr+rqm+ROurqAkh6YRB7gWOUe7b5bSRnhJwOCKkcGVC3jzsl/t3qybV5JGELK0
GsPuJcJI8b7ZwDyhQyH5crNWx1sTNf/9SpSWDCUp5jjArO8U4oNAlAbkSWVr6Fy3zwdMNujMxujm
smNaH9DmIYsm0nkxaqtCcFCzf+4ThSuAFrn/EbE4nxoXTNUrGP+qSUUbWB2SY4qJQbOU6PbP2nbT
OFyJWhwQ0kPR0LZYTZ9ueJ66SfRChHzlut7eMsDNYUYHOcjldVXRVmQGAlR65Bjg6iu7JmswAjet
D5AqgHkIjgt4+l9PX67SvEX31xxK/2baRamf9UGgOd5N1uQrj+WtVwWpGxGDOTq6h5fDVIUyoZ8l
QuASAaeyaLdMBKBxDBC/89i9sLW+rFsnZEiI04HXgun+ZbNoQdDgkRQIYMpQUv2OhfLJjEm4y8LV
csatc5o7ccAOI2IcaNkRPalZPeks5JbSRnYmx4cBJuif9W2GeEXIh6EQgEYuzinUetGMk5hbxDiC
B5mWtYj6ZOr+LOXGCc0jpCDrQk5gHoL+qg19VMRl3+KEWpLZmS6+TrxxgS1sAzpfopGpWjXJHn+W
STAFgp9duBuY5QO0MEDaFECzLp4lkD7moLJMucXIR92c45bv42Zw5GjbFp8q+t2YaiFIo0C4dsy6
cRK9oPUQWLm0AUWvA6YhWpKjwZCrA99CLdM2cxrBk+tH9NwXc8U9+zDqzqn5Z1nJdmN+Mq74eWzS
rAAqgpTvOHLyyvTM5CdJSmyDTFTusODijem+lOyG+lWr7/k4WAL6p2PEo1MWoOL4SLjbNK/B8NCY
pi0W51bfRYDf6jkl+msneVHQWOUEsHHAEWmYGDTBCAoqAHhxDBP/k/SkmHgYQYRWUXQWC8lDhUGE
CU37yAVjrlG3lcgb0OlXEk9qtyEmFBryNJpPReSI6aEZXY3X3pg7YH2lsnQYh9FRDFqgnTwJ3syu
olyTKJKwgA30R93V6k+evvQxo1G4qUfH7LxRa60xIJRLvlo/m2QPEEVM2ua0K06DeC8ovlFL+PhD
YJ7CPrCq6dw1FegKEz8tvKjyJ2mvlH4Z3qndWRDPRg6BfUTT9k+u3BX9tumsSPBV1WmCgZLffADx
F6bof3fGRVQ2A7GGPKeqeYjEPRF+R1njdiEw9Jq90jrYgErDKKmvDC9lhZ66ktZk00anKXcNEFAq
u36aLHgTVbvVyoEKzUZHAgsbEpcXLXqOVK+LLqFKQYrZixspRKe9q8C4JZzQTvqtcF8O9lr4bBRn
U6ZqzX0S9latKlYtbWutpE3iRkSnpuEV4lsa/JENX279TqN5Y1ItOlfgtKqLk9kc+9zVzdgplBaw
nVTjb5PpMiZaWdpRIE5b4HyIiUTxSATmQPXig3SO0Ah22p61+C4V0W02PGWRp+n3qnRp20PG3gd+
HGEhh+48SrZa2ulrCIQIFIVBbIePUnxgldhcuo8/x4psWX/mySY0fiUl6nGGZeLcs+quiM+BYU29
p5t2XVtNX7g894burs5tILnroKEAII7oQAkCEHUxyWbEQJtke183l7zaQwuabN9XTx32IkW7OFEO
dSPvcbfC0etywaoKJzVdmThq50ZoKE/NU5DaaeKl04FBaj9ssunSB7+6X1zzA2EzGTjLkea8sgSw
VLUm+CP2SfcQlOdA3ijGyXhKx0vc+wXfDl1Hu8cY48uKT6RHVBloM5S2UbXoCDoKzEnbyFLjYw0H
yYxw1a2wvxPI+9Q7mh7YWb/h4mM20VhypHwvCxfBPBT9JlZOJKb98EK4TLl+6E3NzoScJh9N+i5r
IHW2efKcatvGLO1EUGydXDhkh4VjxEj/loplDGeeZZTBHJTkmUTHrmmtud6b6dtMI3CsJzqUTzka
6qR3XT7WwQNIHanRYcTOqdhohyh8JzxHK/kdqRuaTPbQOhnDqC8gW9INoFTM7lRlJd6syu67D0Vn
FDiMA3YNpALS28S3GS+h7h6A6lCxBevWe5dfJGKFsJBSR8WYWBiPaEFPKGP9RXDS5u0TBlufLoBs
SQXf0HYSYMOVEP4yYlcvKvwstpQgdYbRlWIYO39AR3h7z4d218CrKrcsg9k5BfnvrJJQUbLMyDUl
W0LhudC3iBRhXDwGDJgooULVUw2jm8lzGf4pJVs33DQBBB1o86C/6V7K7xRg7VWiK1Y5FRTcTNLQ
fvITgPqyyW0TfB7LrYL1tJYeo/JUqQzg455ZvWmyz4DUHLpB9nsAj3l+0ZjbRa9it+Pp05hdVNnL
g0sEtiOGHbyTI9kS2gTHclSKvZg543iZBCsJtgaxTSDEdpJbctfg53G8K8mpgtwq8ocW/dXBR5Bs
8v5Xnp7DYmd0T5rwSNo/Gra3exQrX9FGC1m+7aRorz0sSKHc5+1nB4awKAV+oHkBNCjKIEJ+ytK7
KLxUI3GQFHQ1QbX19DFKTlw2LJbel/Eb8D03kQCmqGeheFSFg9bCnwCbW2Nx8zwatmp+4mPK9E9a
eRFabFK7FicnEbmdACRRrB8LED7pzItMXM6LzC4dNn066cVG4a9aaAHboKxcQVCsFEtrRkfsHiTw
yoGAplDdTFUcBsRy6G8sDb4Uv5baLupQ7BDdcvjo+gOJTRCFRLQLtj2MvHmnzfaol+wcQ0xChOsX
WA1I8fLAGZUBE2ImjQNjo1STJ1eKl/CeIinsCAOMkmG4eaRbJkZ6pycTClk6jWRpupcOvlzc1/yd
5W4yhbQPYieoNRqGiS3Vv6bUyyZHK6GIWymOaJK9C81hADJfYrcyvtqWyy1w0WG4EegGdl86I9kx
sM30Bo2FzVA1VqvbrHwMYwyw7ZSUylVg82ywmOb1eUyrFigJ/QcnMFYGbfFmGOO7aHhSX9AmVDZF
GeCN0/Ct1U6vPM1saR0dgNFBS/WOjedcPtQd4PjrnahwGI83We7dKNZ3MY6CvMvYpNEUnEDUrcTY
ROoR/j1V0os2vZhq4QWJJxiHpPg1GqE7IeVneoDmdUyUpRN5KzWCJdboQQpDq69bXFWnj2BIhUtR
/JKV57Tflb2TZD4AC2nRPbEej9r0Kje5W8KSCl2Ia5mJtowXIlQddUR3pe6j1kbVCOY2ymW7xavZ
jgltmy0JQSkw5jQzXw3NzrXIz9L3RjsFxrFsd3kAPFBbKS9J+RCkT2noqNGjlL+MxU5HCDEfngHc
qagy/angjth/pARXYjxjDsVSi5Ty0LQluaKw4b2wVdMBBMWHwjhrpeaa0EhZc9R6j/EhkBk+wN4D
W9IuzQm8ZsdqyK284K7IAydrDKzpSShOaJiitQ50XFlyKnhcowkP51WHNyQWIVW1vcQ9hREHPiMB
zlgeVluAIjX9fRbhmcZMKN+kMIOJ4cnqIemfgxDl8nhrMkeOa7ttKrsZvFBMKAESURRjjC96lINj
oQPkAG5gW3S01/ZT/zq1SMLLd031iH4SeQLtmWhVIcgRgcJZFi+q9DwOOXZ534+uiqc31Bu3TA9T
K2G2f7SiZF+hfjV0dlkyCnBuVf2lab7E/Yp4jREBnrTFO3FQAG1dAV6m/VP157zbDJM/kB2IaY6T
Im9ZAYiRuHJUA82MmDrdts3vARs8eH130VRMXYggZG33kxRRvX0py30w3o2aXSbHvjoOJKPKaFJB
JBbQ6NwcrLdTCLivo47HNdVqmqkTLTnbCHj4p8YK28cg35Lsj6pmdHa/489JQt4sfCQwSwr5RNpp
Nh1RQSwZdisbH6QRSDn80oRno9gp2Nr2LkiJq/LEyptdF15UIfD6MgUwKkwosZrkI2IHzXxNxeTU
YqOybgfI1BY3RchyGvAYhlYEqfErKKZ8JQQHg6zRgd0lUgioyYByboBgXqCdue/Vz1R+lPijaT5L
xjkNBlvUBjrMn1x4jJx7ttGGTwx9UXAyj5ikjJQd+OWcDvaoA+CPeGQKpr9D5EmFs9L8GWE72Ljr
c9VpUckvBSeRAidX8UzHH5XuieKDDLenqWjWR/6In5mUEWwnKdVVbovMT9OHOuk8JT6Tdht3AHpq
AlrhqYQ0ABJQZR6/BgX6Fv9HL23KCmOPqWQV0EdDPsnokwrDCE/kNpEf1eCg6G6pW2pf2jLM9Ewi
JSCtxMbNbE6K+lB0rTtKPgH2nma+mLViadJLHZfwQwDJXRe/MpARmc9tDFw++Gphc07qFjsHksRd
Iqf2JD8lpryt4Id3mKCAh5JrnYMptcBw2+q1Y+Rejry2cMl0F0lvgrqL8xDWBUnOApV0CNHN3Rxs
maYzkNQ262cx+qXw+zj3CrTI18BoREeT6Ggkt9LIrwq/Es4BYgkDwbZQm7hrif03xGEwPVDXFF6g
BliDdvgVNcah6l+TwA+yByK+mrywyvZdghPXN69jL9IhNzadui+FT2kaPZX/GRM4Yj236+h3nCJW
RANIFc3PuGhxIjpgotgOYn+o0mKvZe/STAJd4R88aeDMMhDbjabD0RZlTAkqsymtlZjy3i/NgywA
vQK8OdrvKiz8OIL9CZmrJXg7s4gGEi6HHlvyiFJ/tEu7AxoiSXzO5AfeHMyIeehVcfMg8uMMiMTA
ijMidE0GPU0DkMnFXm7WdsBQaxu7jQyw2D78o+ubFO4Z3ka1Ve2Ueal01w942pK9IrlGNWGC27Ay
LpyAO+PKAxCOq7eqeybs3pxKt0VhGS6GKR0rwN/lhWQZ8UCZ7BrsomclDftTiegnNiuA4Fb2pN+F
I3ZfrqnJiN0TlXYaAIAVPGahB2AJO67TbWIkVpV+qBK8j+QyIlAeg4BG0ZbB2wpgTnSG2PLcJCWd
GqfN7mqMykvhISt80FIaCacBjrvWRKqjpx30PlQHoJHwZ4Ahj/HPY/Ds5HzfibZZPOkoxBv9XZcT
SkhiBwjtCVgUDPEFjTdWBqMXFrEjxSUNEKGOjS2a7SE29Ymm0aHR5Pehihw+vZuoOxQ9t6CCCCOV
TZXkVo/nnNWj3akXLd7GOCYNa/BN9qxy3Y7YLynkTgRkEKBs0BGc3TGYxwpQT+E2AfRxFxuAU4Vz
K8ROx32VTF42unm6w5wApn5LV1ThhRcxUiIIRPLJNUzMIU3DJpjeeynGPJ66iYtom8U5DRPNUkZX
5ydNFrwIpquROy+BU9AWCDAk6WEsJ0uIzuV8VIAKnbMFSf4eYLRprLibKbhEQmujoPSYgjijEhJH
Dh6GSsXjaqdw9+p0cme3FgPkWQX/J3jIU1+JRZswREQZeDBgX7qMbapIVC11lD4UwXCLTvZU0hwr
xn9FffeZJYLfCMmxkJPA7c3nLmu9ajoUDfE06Rnf7gj1tBvVEU79XTP71s1O6uE4M7bLE3Zgbb81
2vFN5ZoLxFBwKoVwoKEpeGpcSf1D5M7qCQJ7+VNApa9saaZcct3SWG8RtCPFeevxEh4/jjOJ2g1T
PhT1nKkaDeR7ddQoL6JnQ0Bw1yMglT6j1DwEBSKGCo3yppbVdlzOjlHi6dxpxpdpPE/hu87n1RkP
8f8j7LyWHEeaZP1EMIMWtyAAqiKrWLr7Jq2quyshE1o+/X48V2fX1vafq7Gxbg5FIiPC3cO9eZDa
Snf+Ktxb111088XTHsX46qaRNyjubjP2kaJsDoNYUxGO+NV4P25hMRDmu3raTV6ySPkI1LarSY60
ucJcvT3kk/pt3SGMetpPXfdiB+M+zapjuWQvXVUQNWmcKmu8rJ7/ufB7m2O104jsDPgC1fxhBK+e
BHL4Z6t95S3vkzBYk04Coa6Z/rVgPiC2erfObawo8YJFc3e9GP3ZkW9MCUr7rKc3oZjPGAc9aoFK
n7Bn3BfIXAJ9i6RvU8h6/v1jorBvaxKkzsHAp6dY3hxpPJhozqT/4Xkj/KsTN8ZM0eOapN1pKJxO
nsb5JB6X3P02g/RvK6t4GYwje4acM2T9DTKuNfguttdu/pO7fzUxJgOwG19nVA0GVXe61fMXHtmJ
Y/1dtWvlzpGPc9GGyQxomdDOQ9+IZ0nLuFPDhC/l/FffGEKbqdQw5h1Ds45a5Yrd0rsfnbSTng/u
CPWoQe/uFkfsJM9yuA4efqZ2VEz6TjcG+gtX57/Sev7qCVA5bMG6csyWH4k8jScevx6/5wsrspU3
CZhl0IQZOIriK6k9pd52zQf5txisOlJrmZEVbYfdnVuymr2mf2QBiIo39ZE5IKute2C1SVu/XBtm
C8UgAGNrF7u6BNloMoVeJkDUaY04Xrd9F496kNRgA7s8ozwQV8u9Wfh0ifNtnOuk0p0XWWleRIAJ
DbCtEodDMOhVOKjsHoh3RzJdvEhNWe3cVhIf3naP/sjxdfXVex1b6OClNx/sbjjYE5VFt/+NRbof
lL2GmJCmIQv5/5yt/4t+KSpzcWwUzwZDkVsXFuBPca67YjcFhFUzOnezF2UmWeZBXob9lL/0hXau
xSRJJq7DXJQxKWdJvmYMq0VdPBQbCWcYgZ6KtbLe6944DoumwgyEYTQ5hkaq3/w6PVSwc1hlrT+8
8wqtuo2xh/9A4/Vn9PuD0LPXPtCujjclst74jBTrxVSHzTKenbw+1eZ88Ycs0YAFWlriuc+SNN+S
2tAjNS/3e1Z9EJdshoHrnBtNjzKvubEVFytXO5STire6/zHaBWPGJY073D7myY+H2owLS8aa0zKO
yDKS1vqI7fwH2VqIz+WGcVkXmWk1ov6zPit/PM6T6BmSgB5UCohBM7J66W0T2ok8p6tq8ychzU9u
7EuXy5Pe6UnbpMm8irg2NGLprcdGW5YI8qUB2CUJehbrq2mWoWPkh23aomHLL6PmfI2A4aXOFM/j
cyL07Vo6/YfuDs/K8B59C7smZ8hjIUFxgyZJjQxMhkVVgC+jsP8FpfWpRtXsmr7FuTl4aqf8e8qC
f8uybrEq8M3rzShrlgfomP2KncG6NMctd7+myQGf74pns6ju9j9NhEHpOTX545o3nTLaZjHpTEhi
b7ntZ9WAlw5zxqzqAB8M88GsNybUDm+uIPjdTbTA9txdpSd3rsg9MGfLBtPNHtFd9uFWladM+sxx
FJnGP9hBjVlOexr6yQ7HPt92g3N/3Dl0ei3jFIyK+SHrYz/neA81A8a2hmnftpHSxQexnWC8NZFX
s2j60POUgEMFDr+ruethOgo4hp2Vj1FG/HaX8SJ9Pd5KVT9hMVWGsyriyS2TaTTea1tn6QXOIveG
GI/Yky9BJSVad72fPnoMUMLFU/+43R/0eVVJtZl5ONMcWPafPh2imjRxbdDjPHPPrp0+4+qQVJSK
wBSxVRqvWVpjUoAXR+3px6Jtnwu7+Rj04mg22Xkcy2vVLY8j0ndP67adP/Tf2xqoWGeN1Jz8aGzl
fjBmoOLB3+cUCZcGCO05Uq+x/afbwCtYCvq/27bBf8/n1re5sUg+kR+2CP7i0vFiAhcshREFRX5r
/BSAwt5e3LnZ2WJM48Lnscow+uzzN7l2/6xpOHmm/0C62GPWMVxp63L1BqCmKiP0xu4epJzW0NNS
M1z0PqnX9bgNS1JW3lcNATyW+ZvozPOsPESM4kUbs8+0pnmiP0XWc2gXbefOMnK8ed/MKh7r6qWh
o6sMbT9s440gst3dVIlbDde3sXptZHkzhu642uahXNUnGdmfs0M59Lzpn9v1bej6THH+cCAv5bXr
mF7uRmQ56irSosCQp4gcTRQ81n7RadNE99oM62nNuxet/5tuW9yl9sFovcOwee+eue2teT2rsfxK
Tf+dOLcw7+qDbmnJtKXX1hPIXTWH7Zi0OWaz85FL40qszcHveby3ejDBklodKNihB7GpiUVh/5gm
FFAjz1oPQDIM6rNvXGab7HMOzNsSlHnUlMDa3tof+gJ7SFVwfy669VFllZcoL3uZwTGEtq7nQjMd
Tq5uJ4QeJXXqXfoFe+KsG05kV9y8oJ8vZB7G22AxIrboeRYn22cNxmnpdGhLn/Y++DvJ4DKl6+eS
wqNVPNyNGfwIMf517UmFGv3n1OGW2oo3JqWDLFBC6Flc6/6rXk4fTarFU8ONIqnDWg6w2SUtK8PT
UjxudhdO63gWlrzVpRPZZX+ZlB61hsh5AefLFfbTulWsy2aPtRDgltmZoIgPXHXDiqEoKKpd6WXv
JBjbzGbtrcmb41Lmeys3uAfUdWuLb6U1+84bnjZt5bJv6iRVxb5WxSHoZdzOaTwo+nJAbrAAu/8Y
u7+qyeLcsnbpaO6soo+1zDmbWE2ppX40KCfrliWjU3wibnotNW3aYZx2KJfhmOVmRKRQLCpiwBTY
CTx3OI/ZRd/Mn9VMYTWmtUmqHpQ9yOcn8jZc8CvmDTn1cS1c/AQn743xJyL1ie5g4vCM22enWnBj
sfFhgeC9Se1MKU/Y6f2kU3qU7p17Hl9cvfxuZkBtbvDTlLq3balvgVeLaLKds+bg5rks7bM9lM/t
KL+1bXHDUThvZudEjIoH/E2a2CuKq7Ya6b4puydXrMxutXBCTtppKOR9g+TFnLxrNbJlZCwdt43O
F+L0f+VmfuRt+oDdzuO6YDKf289LdwralN55OtgZnA7byuaOyyHK6ASqergVjGuNw4dax/G0cK+L
bLs1BWF3qtkb7cRdUT05i9jrhnac9BEwT+4tv2jC1hz3NTlbq9nwRbQhDcB5kHMsez1GMnO0W/1j
nVa+qVTcxm0K7Rp5MqMLOOpTu2WApe5BdgFW1Oaf2XSubmqd0sK9atwGIzulyNlos3whrgNQZifG
aMnrWJjluUs1Kpj3pvn2b40yFgYen2ge9v3sHZbF2OOFdR4M6OvGO6LWi+yJtZvV2K1amzSrOt49
xfoyfS6lwU/SaMdxVYfC82JjmKGWx53bu3t7yB6mOo/cqTqLvDo2i9qzLMA9zypWuHXLr43Fp2zw
X9JBv/am9rWVcmfnXlJlvh7mOjhWM5d0Q8NDkNq3YWNi7cdz2moNhDR/BeuQ0BL5k+dUb5kmI+I1
Y9vtmVPkfMn6ikbLS0ZVPOU5Kg3Xj6fZPPrEF4SmnVOxhwjPt/2aFTvEo1+D0Z7rOvi2ebhLzf2W
xd9+ml7aro1HbY6LKj0JHUZizPcpcNpkuOhNzbDS89uS60nna4gF/X3F2sZcQ9dIbz9m69nUNXgK
L+oH81rNGDiqLrbk9GAWuQrzevpOO2u3ee17PSFC7zB56gWqr+nRzq3YQAxmwBDl25JkIgX/nRPT
qWNTGx5rWT2lMP0S4BwG5dAN7ks53qfwdCfkfHJANUGdj5tb7leb9Ys+36vcTjZRX8ZJi8cMD5SA
u8ge1tDSlz4kSCOqyuDdMvqTYtju8m3fehUMJymiDlhso6+vTjXF/ZBH5tj8du+WfLbeXpY2PwUO
Jlxq2fXNHGmBitIy/WRCe1421O84y2NTcKmK8UI82iENisQuso/c5ZDN/r9S9r9dBRigLVddGW+D
WT1kvhfphnUu3ewwLnUbbZUGcDtffcABAn9ix4IUKf4q1e2rjamtyU7NqjFaFmZY1OmtFtkN/+o1
LKYiKarsQdbNT18519Uzi1PqeU0EHsv0km3g3NlHW2aPzmKx6aNeGnxLSyPY6UF5NsaZmxTeH27Q
rYNnQimYB/rmbPsLhPyinr0R5MNwETHApI1tIzFM71hSc6+Nxni3BMSJTsFLoNE/pN5TbvsrIYhQ
dWS4yKGLWEdNWocbvkCesLl/LWzC81a7BfZ0s8v2Z+s6Zj0tWdyA67PWzp7PINdO3MHNDmP/sxBM
hGD6wlpAuctf01oBUml4bs0334S32uSt0f1YA7hwKZO9AauXCXjQST1lUqChr7OTVFCBnRmEOdFQ
yIDEZyEVOekMibyzfEelPta58zKqlfnNg4Dz2vI0N85rPmnGY+vQWWo5/f3Q3PGce7+batet76Ox
XMiwmsPN/wX2EBHscbdoPfaGilZCFgA3I98B/XNfVtN87+v1rTSrs09qCsqknY0eRy5VXHXNR2Z4
u3RYyUgA1W7X3eqCfc6Eecsq6aCsVkyyZhpZRQRZV29RZlenlcTELOjjXPmXknyFLYV2nRZwIhlt
4wkLiLAJflPKsKvLD2NhQHufJiQok1c9T057RTkSKXFMddzbxzkcpxfR8Q24TqjN+mmoSE8lh9st
/rnFFrqk2NfyVVAZ8+61z+pkCF4LruJ+mQCPPfpJqBuuKndcY7Mg/WN+zYr8yWHSQFgWOV3/yNyX
eNwLtlEcU5IyfbQi5FmGK7BuSzfKshjs6vBM4OTz1knwHdKu4K08ei8Amzgds71/R4Q9gMG74M74
ZRtHhM/AyQZNvrfjlULN/N3LJRpHAFfIItYso4mhdm7w7F60aGHbiSPcl5/IjCr/V52BZi2vDUQm
BBA7NP+61Ytc8iEdJwtF+meSIHZomSj6eGqe6HbN/FsuoGSt2M05TTSyKAug0FVk3AaIJ1sZd85P
0DPYdCvpSdyIMFzcatEUoOEY0FoFRahNvzvxJ5BvBn1mWr7WY5bklKDAJWKOJr+BQNym9GR0xDcz
G2hMzVvLBzAXAEwBcS8eOr+KRP0heVAqp40a4l3QGmRGd3DZoK+xMilvpWCa8IALkBX7eRsb1g9x
pedN6yJcGd98/Z87WPtgAl5Hr9IW50GhhOnFzjNUzCxCTTDIdC7RU+gn6gyYt4xlwHGaXlCNAqXj
3WtnUdeMB1WjEAO69bhCpFFBKI4Pq36eu+/NGR+Vf0pLM7Z1ymcKndG3R8KxEm99KvQf0cbuBICX
L4SP8slNY285CzBrFabZzM8nwoEzIrI/pv3p8d2VIFNuf54LME3HP2yNd4+mN/LgPKBskU0bkYdk
koiYB3/oWsPUe7MVEvGW4DbjuC4g8ynm9P6SCA11pXwdNpQsH9C94WK/S8Rfq5DQTvPB7T98ZGnd
ehkhbcFLgbZhntO9Q8fjVnnk0Dd1HdzV0Ibm+mdDIeTKIQRpAL+Sidw+RP0sIfwH77df/+6nz7HQ
Qt/53XkvRv3m1GwSajai7w2OgHFonC8YTT9hJbFrGg4h8qh17h685iWAg2rGfDdQomQ97Fqd0N4t
/dzI17Oh8mylh2pATgHJWqF0obmm1U350xXyeLfnQvWeySqPfOCrrliiEk2Ut+2DtY0JfdstHlGi
1XMdoC3ZymdrtnG5/GB/bmfwvU0jujiOom08V8ZN0MZpPbkPKczbUuyc4JBvj1a5JSVHktHGTW0G
oba8FoNRU+jsl1Fah1wHqZLmQ0mbnnfEhZtbkk6fXLzoFfP525/teIGmyLzipVF5G80DkjrZHErI
TMYwEtttM97m+jsD1iepcdpr5qde17+xnoGRFcOHLLu/1crtC/SZrgRh0J++69yRtuj3wdgkc28v
6AB03HcAffMRCZRmRDop2tHduBSlWw8UKtLLZjQHhShr0gki9Ygs3OhpDfv3wCaTBIgMCqZiDJnQ
wrRXQzCxZiuKB/+lKajDnnFtG2QF6/pL3qkslXqgotYd3DlXEHUmOheQ6VNutLHOFLpKPSm04lQs
bhMupfaPzJx3d/jQ+zkeJAcvYzRbEHq2Wvu01nc1mv9gKQh8/nw7iZitnediK+MROFtn6QQEJgk2
UKCyOsyaEdPZJjbKsbIeP3w7+FfkPNaDd64bqw4b4WOPqNp4of8Olg2krEpW7mlhZ1+qS0c2g+Z/
rdFFpSzLpJy3uJ0WoP01EmZ1w1scZSbxfR1JQG4z3Rav3S9W9m8BVOhwOaryKhnt7OTxOMuu3dfF
FzuoD8sKCz33h7ridYLiqI3gLoNAiVk4xxl4xJF+sk7mMZ3ta0M8Qbs0Bw0Feaa7PAdow+oAkwiP
56kkqtOPRA+Q12lz6BfcvLrOdtFaUxpp4isd7dNr5wTRkDIUeHdnwwFhjh4cxEj2y2RBgvQvakVA
1Qzv1mYkQCQnt3hXlAlZjLsJzEqfu6fG5VpXtX8WjfHsTSLaoEhdpe/ALpO1z36JAHedZoZC0KLK
R7SQTSch8rDv6qPuL/GSM0RC4WqpiMbejDWfqOWmdy+4KT2vfXfuNvbBx4m0E5BbvJRqlla9hpEl
R5m1tADVwWn1KHK1fxGA2kM5HLKAjBJdHQYJPAeBgy7xPLjs/Nh5DGMRmbZ2MFbqZYX8i4yR0uZC
HOVx4gsaliGyKZBKuUmVT1TCmjdVPrq9QOTXePhljv6Lxv20KqRxHi2osulFWzRoWqWFLRU7q6pj
L/tXvfD/DNq0rw31YVfFZS7HU1p1callD2uu3qrOOHlbHefo9vwhjSu4wo71kJmBWpj3EamGEBXT
zh7VHi6WfmU5eL6zE0LE46B1DJZDXNGSYprztFrZLR2Lw+LwSfo5WnOGYDVyooazNDUKlTyntLYh
1tyHyjT3PTdd2/5gdxNmlrrW23AcPVoFn0GHWUPn7AybOMkxP/TUU9n4EQm7iXDnPZxNrFMUEba8
AWuGOiKHAr1vD8HkuVhgecG7lrZ2ZEngDJOufIAzNW9VPhzrRXF5q2+3q340YGdA8PzWpR2t1xrK
ChUWRO4shovtwL8HzluZ9gnNDvNugWKuGN/90j4TqLrLkavIbnkQafcwTlnChRenzor4tjhm/O42
qgG9qWVYTWwEZyoOBmefySUeRxp3233PfNR5QfeVq3GX2uqwuPeALlDcHKzDtABnU+swVMV+cZdL
2ug3s4UvNpCgAIDxBRPahOey4abhaOtXfXFicwn2oipjfZ33heMkjZlSkyXXfXViujz4dp1kd0jN
cS/Ifh/nrEahV19R0Tze4Xnf2kKr+zcVwN69EzVmE2XCjmgpv8dVT2SLC7yu6xetc5IOohXxIdhS
s6/94qjAlpduOQ3jyHCeEiYeCAxe+7/mQGMCv/uodRxqmrFGWFdHumF5hxwGEMS5cB9cpE3V0F3G
vn9FO3nXjD0Iz0uENC4TCs9O055tFXzeS7zw3AQBEANpnT9nRB6z1oT75tZ+OffFO7sEDPzWHY40
sWeY/e2Vj0mkGt/WbAzzobl4lUpktx0m33xPZf/ZBfIwITYXhfNrGZjy/QUJmLnD6zPR4P6tvr9q
bpGUrZsUfn7Qfe+s+m5neG3cjfnXYvB6jhmW9XDu+3JfD2q/LHM0Izxu6iYaO+el6qZHbwZ/a2no
W6Qjtjfdyqm6GOb2WmfqsqTZecncndCKkPiefcGXmSJR6BHeWP7T2o2JUzm/x3mE+OdWLWWxEwYV
z7AuTlolDrVHBdq+p8EQQ3HItB5QrIwCMaMPMw++1z/XVJV7V0cRTPK6fZzIX4cQKHa+QWveWc5N
YV1lcqzu6GtLY2irhkeCEFoEx06zPrc899CwTTgU61ELKiv2tuBZrqoMywx+S2gKNSbCIM3g92kz
5J/kvnRofbYStYC9xlmTexByaozwyPikCUUm2MU6jlTnLZv26cIjU7pwGKbxOBrKY3uBwQrYDer+
F8MYtt8BvITbROncnZhtzplXnibVoLTo2RpH0FNrOkJ0P4YgPeHpAVEEXAlx+nedUqb54GudtJ/a
42+W2uu4oErHVmI3uvolVf3vPugP8wKUUw+x5q0PGDHmoSPYYetw1snzu/SMSoRF/WXTzFu2yDUa
qxlN6Cs3ND9M1ewcePGyzY7NKA4jyppmK/5OjKkBDbnH06sbDKp5dl/ZmLWfssaA3tr2chqS1qgi
WJ0wYN+hHLOnvNYZN0uMVopdxaxn2HyVw3Dd4DfHkreB518KOqmCOjaCg9cET70UV48PZXV4iYs6
dpqfhgakdacvOVX/aFyee8storKmAR80GxUJnRhyNRsUurf53gLOPU7DDU28HyCPq9vY16x9AyW9
gOV79LGmc0hJni+lSjZ0qfYm2QGR8Eso9y0937tbA4aaoWX3hhdTMHK0XWT4tPDQUp7VXtJC+93b
TUzubNzLhobT15ydpU3cbd6KfDJbUL16fnlsF//TCEbr2Hagx6LaAi5aAwvclD0azUAHyqK4dhYu
11O6NctBlybk8Fr3u36VyM2baTqPRU9joLo8npVPQGbQkCumaePeCMApl3Hm95ArNrrdxOLukrHH
MTE/zA6Ifadl7v352R78DajfssvgolWMnU2Hck0LBuOr83lo0paBuRpj3K5S9h9KFhTuHmPVuVFd
+WNIw9hlZR08thoieb9ELpF3T0HuXTqjvpcH0HE3iBZmoYuXm8GnKBAx9oCZO60LsLLNtTF01qCJ
WB7Ld1PB0tA8l/lDUTV/Oq3s/iyrYg2nfzEcpm54df+h8Y3yls71vvHdY9erR1nVn7k0D621MaK0
5ptn83p5FzPlAEVXYbYO57blpctgvs4r1FBXsl03q/4xr4V5NpYliDtwNKTWYv3y9aG8mXpDbygz
uLe2H6MA95zDyur8rrPUfefCtqDx4KvWivfty2B4sdztVsHB+8XNE1c5/9nM/TbfSmAoufyRcJ4q
8xI5WA+5zgLMxt6Uuub2uzX6e1s/Nb2FFIrkXXc6eIg/65uWI7qcYh9CyWob3vN9fn2vXC5eO5xz
jyBRKxH062hIOtS63rVFGJYXpAhZl0X4UT5Cpni7QVw0vkCILB/wvSz/+cGbLjghQEAFcne/oE1t
LrW+r1fe/b+cGctqo9W+Gqo+KcVsOH013RbeBTv4g6f5uMvovNgWKLDtMz9seYXtiW3xYLR5lBdX
xyVzVCFb6ENN4zn2orZ2wRezaHYSNayXTTD32LtugoX9zeHYLdrvEX33Nq2XdL21KW1xeZMgH8MX
Qyi6SdaaznU77bpGhwBjXJrzkwALmWWA+woKKc4QWxbCQYJhnnO6zrr5JdhFMtEI+XeCG7TVfpxp
tLs00sWh782dXZ6MyYp8/wGWVp8EqzzPQSefjZQMH6jR9n7b6wpGrWADLGcME2fb+rRXYrGGd48H
bHa9B51Vi0b92pZfXLfmYCRTUIb+YH+zvnnMXcSpxkMjvjscyAXaihyiTeygD4B2DjLdQgdVCF1u
NSS+iNz+mb7SHo5Bk1PZW6ArKzHXAUjhrWTFgDES6CVZkAd0VyDQG8R3UjTIQJA9t73cdWkVgwMk
HXsoCpQTyaeuPfm19+zCdAklD5UWtY4JMnhq0RGky3njDvS/lh6QCUn4Mt7Ixtm5mbF3/V/D3BC6
+mgt1HzvZnVwDOJI+EdSKO8YBNu+tkXCYmsiyFGZ3f1aasmW6TfXMw4LcP46Mi/0+auvZ2efFtyc
3GTo34SNbGIYo2lFd7laH922HoxFMVrW6ENQpKguZO9xQHaGe+SFlfKkgBXWluOIiH3JVVSybtCo
+lyAx5ZP7jqfZoNRf9ir4hyMidqg1pe7rjmhmhvdGBM4z6/2OMN0DvWX3j4a+k87ctqLWBkZAYnT
64wkUuqoaO+tWMvOXzG1z5LAm814NL03/nd0UDqKInjA/yfcH1vbCgmzhJIDzn0Ag/DQqdU9hmt5
HIgnNV9q7cjcV4r0bCPiWpEPwaqWBtCmTTEL4MjWZWSWW/asjsSlJU9uJXcbFmcCuWdODyrFofGa
C/acbx09QoFkLjCXZ398HYq70PKRz2L6NDvlBV7V40IArj+n+nAgg3rPebg6CyJWD36u81jhsdD3
mTsCGDKxb6cP1HqoMmmFXkbneB9I+x5y66X2TtVyUsXJ9kAE9HNZGuyVFfF9Yy6j70SPDnYjKAtm
w8IBakbNj3TtYtaXeoo0B4TwtfDezfQlwyPQdI+juhg1mhgYMlYRgthH0Dq/ps7IHscCgIZ3hIqz
7D1ffrdWsHOrx3p7b50RQ4Y0ntHGZFj5i26eCELwWIkScZBZ0Mstgqw/VXvY6vfSP0tjDdFyfKVl
fiLgNrHgH6qp+vaK8mB78nHQ3yqUJ6zw6tBRBQ8+2gPb2VfoHTC3eDQsYLFSd2I3B26jRNUcTjBA
/0nZV8/8kzOtG5iAyYlhRcOWntfpig/B+linPajtK50RCCBQ1i8TREepQxKiXjwrFq3SfA9NHejI
u5NsOOrazaENIZbql/TGvaxXFgweATyBAoxd0T5aCs37S12cm+3otw/l8rCV59Jko618cJZnYB8j
SIz+yVx+luCnlK9o1jPjPdjS520hk9mbaLUPmQH6b5z69I/N9paUKzDGZ8lvwH5CXt+RiHh1rIwF
8DRFqio1poBhpcewuumpsMrmLVu14E+r29qpH0b8hDT0TPO8sClmTpZ4YZc8dJavjb1B9VOgF/Tu
Zx3Z/Z8RfnEzjCSl9Xb4oTsaG4H6M2CHTzfelVeGo4kM3pe4wJanxdqebOlE7Xre2m/UvU8mBDDx
MbJ9XSgLVd0xcf9U7oE7Z8jfe/9tLh6Fe1jaN835tP1b436mzWsrtNBBz2OlrOqPGeAkBYt5aOOk
4GdVX9Gu7UCnO3VOQTM9f70uAPTlPsgAdAEPNkbVbbg7Qe99Fo2nKlqz4IJIboH85UMAXC80vnep
MyyHy1LmWU+TwYfuYHtDVhcEe6GFEGq67975dTSPTaTZ+1SeWxJEcwQEpcfzusEptfuZwJ9O7t0C
E4OehSfAM4WEM0uU+V4gg+/MqNd/OvU5GT921h1GyMqKjchgxe3YfGhYSmSppar9uCh/pybnuLnP
XEB02THoo8BuuRTeOWlq0fc5bJrxxgJQ7z304995G6KZylb3BE3bCF4PRZpT1lmfGqDAkAGCZO2U
/YjqxgAhnpZ/BhRIxgJOK59NVnrc5YOgsXYLzq2pP/gTAvv09f9eTTf+Fw8Bg39w3SETm3H8f3iK
zIFXOX5f4U82ohiZTdQaGxu9rIrm0F6p1b722xLlVYDqbXwhIvP07c7usWnd//BO/heTjv/2Ru4O
BP+fSUdtGEgN8/to3mg3riwQDYtBYrEYwP+Tc8t/+n/9DxOA0tDK/yLtvHbjZpp1fUUEmMPpRI00
yrIs+4SwHJhz5tWvh17Yv2daXMNt//gA4wMETLG6q6urK7yvnfbIkpkv7dpy0+QN4UATvdqa83lh
hedG/1lgwJq4cWzNEEB2JKkIVcth9L8YlL09Vk+58gNE9Ac9Gm77tL0mdc44PUmrwF3AvJoBbVAU
EJssMEGAw/kNqnaypJ6ZJATyBRwcZfyQWf4XI14C/Z3BwDkTIUCrDH7bAK9RYj4BTcz+sO9ppQqZ
tLZeeFX1/jV50cvrOSdRlScYIVUzdWBWzu3EUYvOVMsKO+n8nZG6n6opV1wVP7uh4EVA3dBVHov4
y2Wpc8cE7mwdwChw9DSRutFnRlHTaqTKpbbq9GLlqXSpMjF0WczcjmlgoUD3DJKLZgsYGDzLst5X
hwk/5KF3shXTrZcFzOlxKmCCxzgxCd5fKr2LCFAHwkOnaPQHw5LkXZPIw4Ius6IMBb4GgDbogRY2
ylSipJIgWCIseiMM1b2nIVow8AURpkBMVbRBCk4qIvqAxlT1WrUdZl4XIJGWhAjQHWNlyVGjIoSh
/Twj7/zJURZsetpWER0E0j2NzjA8BcMF57uijZIxRJGCiMBPVr3RHvRBvk9Vxsr94dnVqVVfNoM5
BwiFBtCXMsYGtf25wKBuFNUaVXJ+I/Fhb64kf9xWMQ0UCzukqHOqWdDQoBz8uOJxpUQJ0ivTDOv8
Ld1M8d99+ZnodJscsh8AAkiHy4rNbZYuA5CqWIoNhJuwkn3ZjODUcJ2p5Xe5+KrKd8y//L0ICMUV
zXbwBFB6na9dKqdtX2rYQ1B+HxjSK7SjhUP474QI55Q2GOCxeLXQJFLexWF9W5j6rtf1+8ti5vyN
aci2bUCSDDabYAdN5Gh242EHiZ3tC029stLmH3bEhIMAIH+AkcAOOl+uoZX1vPIwAKkhdaZ2gGX0
oIytUxUkxsva/EbREc+ROR0iQPYsXXGEVRu4HCQjcQBE2vZvFjOSyfam3hdbfT3e5DumzR7TK2tr
fQJ9dcWtUV6nC7jGs+t58gHCenZOGRF+8gEtPRxm9xYPm8sq/nYF/7eKqsjF53SF1kcjEqQrshjF
9jbZ1u/wMu9BrDhk392X6qH7XH5dIpxXpjjwo1wDJwV4kWoYwjYalt6U6dTTWZWrr+MVxbfgq6+s
vcMzDxD1iimtRczh6ScviRR2U/PGsYtcVJXX7UG5opnXfGjpCdrSk/zFvNIe5Bv1TnqQr5ao55Q5
92gCtwx9lmPIjiEExSq1C5+KNu3A+/6ofmIuNNwEe/eKnu29Skvcirm0fXfzenlv53zXqdTJuE7v
ZsNLdXsqxBT6zrO3o5EzXuUtOJbJAj8u6h/Vpo84ETLabT+EHkLKI3O/7U34K30N4NReKT8uazPr
+U/VEUJDqtJVFNC/sU7oGryr31Jo16Rt1u+MvXNd76PPl+Ut7ZlgoArJJ9MfEJeVwD2Z9Hv/7Gjw
royvl+Uo82f8zwoKZlnabm4pDCutwV+8o+F9XWzfgMGQD+6zvPtGUmBBsRkmGQ3+9T8CBaeim33Q
thYCte889JNb3mcqz+G36sUbN9rLgnpzzxWg5Hg16KCNA5B9biC6kSmhVWAgQ7yp36q9+gVs41v7
3rg2lixkbssgd0S5KZLniXIuqgqrYgKcr9f03j9pz+0mZuLpGL4BFvKk69vmxt7V38K9s3BNzB7v
U7mCZQapqUVehFzlO3Q8r+mG3H5AW+CTZW6MtXqnfw2llbz3b5egCCfTEA+fpWma7qj8Y4p3ocnb
nlkyxgxiz0mDTV0F/T3jcrCMlF2Qr0gwxPkm0S3tRc+SXt9e3to5wz2VLhhu0SRJTAjBc9DMadeP
r4ZuyXPOuTBLM2ns4ImmYrPnO1rIYaB11L7W0ahPyA4gz3RutGoN//1fdPmPIEeI/AezCv22ZyVp
ld1liUVXtLO/LGLeTP4o4wiBv2+qjT3EKNNd50flR0Xug8tPZqhn5f08Srfjt/iXTB/ggoeeN5I/
qqnna1iPGRVaxl+ZsaGTXnOvyKfugDFeQ6cwubRHydUXfNrCtonk5oMk2747sppyflcXnwvpOhm+
X17NWRG6rBKcga+qiYF5Wgy9bbksZg7dpfMa0yUkv10WMWvfJyIE+zYTV2rDYTI+an12fijUq8sC
ZoMgEFFlnhcqU3FiuExvYyczVIknvu93Ph1JK+tOfig25vdi5xyaq37pnTarEu9CYnQyHizcuS0Q
tRt2n+H6nfxlCPex9NdEVzyUTBnOYFnVFUMXnH1TJrFKnZL4sbFAmAKiJP9RGktcM7N7D8OCbDu8
ykh2nWvRj7HcGR1axM69BoxAyQjvwmGdFQGaJ28MMg6yaF4+YwCS2nJreSZAUU61L8j5kgVeguL/
cDvqkIvCIa7xuEARS1iwMAHZQamdeK1TCgJtpimPVfeJ8oGlTeAetJuQQf57LmSkOjLQz/Cjw/5h
CrFNbNtpkppIdVJN+uEP9TRmE6rPoMBH4VrqLQ3gk0Sv15ft/cOiTmKJ92WNy1lzDMH6TGYfc4ne
k3WZ3pfKp5jUl0rj238nRHB3vh+FjeYCMwWSj+ccK+Zigy+XRXw4RYIewqZlTt+VmoweauIxrQFs
lruQwFlaqekLTqLqogkhl59WyjGvLWlny0QTTbWwHdMun0UPkxoASNNIppLjEBNqkS1nRV4y6Sd5
Ja0N0riSmmZVhcC9mMB+qPWCu5tdtj/yPmTXgGlUgeRl+wlFdK+9y/xm4TzNrpsO9btC44xDk9b5
ukVWrY4aAC/rMfwaADgR+Vu1/XF599WZM0s/GNwrJi9XTFk4PYkZly3I+wDarMedcwQ68pqS1JX/
mWGkdyhYtCeb4vkPmk3o3BiBT0oPS4+TGT3PPkG4mhqz8gzmBYFyKyYkWhpRGNmrTTdQ14AsdP3m
ssrTzwmW4pgKkF9Q2zjg7gsOt3S9USum3kTPBrNxVdIPcfCOoKMtIZ7Pre2pJEuIw5rK7IaBpp51
UFsvmabuKn/clI26oYhjKs8yaLbmMQEZwrPja1MOd0Zl3Hom86cUmcJy57YOXVjmQ+W297FVLviW
Dw8MXT/7OsG8dJr0UgYDgNCM8JW7jgIuUbdy+IfVnlIiMiZsysa0+SeH39N9IBEG6rGDOeqvYxHr
bxAuxm+5Ipc3av4bCw0Wy2wlR76zxK77OwQ432vyd9xEssINDsuesNda4Ep6GIEwWjRHR3nu4r0U
3XpwvJsbRlLoW2Hsae2bz5d1/uiLzqSK8TewdKnNeBE609Et7RXtve2PqfI1SN4uC5rZQkjQuNjB
3CVqFDHOnSZyk2qUEETPaVTc1dlnlVrd4C4415kTeirn9yP8ZBMLSypS3wFbxkmZ/lV+hM5dqewu
66LMnEuE4P01necR0yTnlpKBGwrzK8owwV7Qvv5LuqeNl9RkekPhNTha2+5BeQT1886/NhasdMZQ
uD6mXD8pPN0GN/5cOPhVFf123FGZz5DeKntVjhH9f8/RASjtPYNCl5X9aCFnwYPIImREFNG8Gtc+
gP2WJj8SDzik7HuaPxRLJcHZvTuJUwQn5Mql2zc+mkF9BQjZeEzoqxkB872s0cdEjE4IDo8AgzGm
qjpiEbCk6G0OGhdJqLx6NheFQWvx1O0OyKlkrVTpJQRPb6jaBXc+cwbO5AohUsWUi0zre8Jj96dG
plWT72mHSqX9Zf0mAzj3JOfqCWFSFUgKKAOIyd3rafAuNbda/65bL3H+6oBr0/9D6Hem1xSAnJy5
0WbjaEonLstv6CBmipUuvvfLSn2sCQibJnrnTE27KEarEOi6+lAyrjjhpZivwGllrrQJapfBeEZF
Dp2xtQFCL2wA5oCK0p/97pPsfRmKlxTE2KkV8fKnza63aagcxcmixJS6FkQJXaV8WZO/AtgfgNzq
Osde8fiud5dhYk8tFyzpY7sHq6Hzgp2efThVTdhjLTCy2LdZ8uFa/ql/4QULQAlJr+jFWDc3yqHY
dkxYbS8r+rFoMUk1ZJ03oMbrSaTF8EOpTiWV8KffMWv8zf3KOOB3B+SKnfczvWPQ494p1tohfFwq
W0wWJJq0zvuZB6GiwoQtONwYlBFyVTSQRdJzFB4V/+qyZjMOHZPQpyo3/RWWmDjxLWqNhQUcXVJn
+yba1FDOxTuViXbHuauXysQzfu5MmnBemA/M2zFDGo0kNPs7KTDOC7fE7IKdKCScFlvqUi2uEKFZ
1+Bl1fZSSLYkYPJ1J2cejLEaRhQEWMBejY+19vnyjsz4SsfQTVIZFJxptpmupZPf183C8OsmjmGT
D7YDO+/KDBbIWxs4zP9O0mQbJ5Ls1ulDHi9TcPlZDt8lZRcqe3npZTmnz2koL+gTZDmzCC0hLBRo
gMh9N1NA0BMaO/86dXseK5uCOoOUxbWUIWjsn2v7S+fcj+6vyyv2ce8NJvTYFIVcFqysQgTi1kPY
0vdPqCrfd9bB6BZO48fzwe9buBlEGBYR+fmOJG0elG7I71eAaDGpDOh+tKMn9LIWHwtAuDISTVM6
RrEmGzsXAywUD3EjiplXeHUkYCHo+nxVxu+Ve28AF7kC1qftt2tSAItMs3MrSKnE5MbQedHagj/T
9dKTYd9BdKgcFWegCbb/vqDeZFHnPhMqpoknSaa9QaF751y9Ok6ZHK9pQAZh0niR9+1Gfk2u3aN1
C6cLYK+3yY90TY/8tbVZkPzxQkQyDxkZJig6RVTB1kdZbqRc5kRlce4yd9gP1c/Y78mqlnUxgqCt
jdFTxTTpT5niIsAFI9x9ShBkD6Fkuk9FkakBMzMJyAj2mEaUqDOd0cHWzhQAjLVO++RYDP+qfQ9k
6uVvn9sYLE62eYTZmv07c3zqDMI20oqpJzcHnwg4wFUQPl2WMGfc8D3i3KCF5pEpGLdG82qReZxP
+qG3ngmyf/7gOgsh7tzenwoRvHPS+mWnhQjpnevWvRm7Zzm8oXcRgOgf/6AO3SUybTqkf8Rna2PF
oBBRtF0n/luaXjX21WA/XhYxeSzRkLmS/58I8Y1qFX6e2zIiCvm2TB/b8GYYYHE5xirIy0m9EM2p
S+KEc+NKCVhj+iTurnqUYer5BCj/ttv/iG+NzS1D6/7G2n9WrmBqptoOpmy+ZiB7ba+7LYgZS52E
s+Zyorx6for7OnOdTONrgOCp223aPbTtgkXOGsuJCCGWrFWp6fsREdWw9tp7kGSB9ikMSAcWgpKP
rQR4XFIcKiyksHUa4sMrDwYq0gHcFxWPVQMUuDeVQe+Aefxkq6YHyfoC7Csl3Gzdm38fsHCqSbYa
lgYeJx1M5wvJy4vsw7SQilozaQ0q3FL+aG6rbMtUeQqYZAVECVait3EMaw1ubxrMvwVyARyWBQc1
Z52mDYwkDtYk+Bd8K8Vf+HpC2GRoQKRDPw4MsPsYt8lDPKTiGsABDKC5DPKoLx2MyfDFc0jimpez
aWjw/An3peLGjqSX+MbwoH51v2mr/AigwbOz1g/uJntrIWS66rpVurpO7vU7/+dSI9HHEIpr5Y98
MbVjBm0aDw7yS8gRPPPGDfat+1m295fdzdwVcCpGOP9j5gKZ0yLGzR8UQMNd5dtlAXN2YqnETriR
qRVZ2EKTLHJsqC1oOGH/4BT90evTG6Bf/zonf57aE/TQE3WInHBK7QFHFPpgjzPqFIMIdVmbOe9x
krd0BAfVWSkz7ZMYhUk5c7wvGO8IqpeeQUjL+YfA81SW4KmivtZ6a0SWbH02xsPQLfz+nIVNBO82
hVTaWMTANoexqSx4dayjWAY0oZ0gLEqp2iZVHmwq3Zf+Ye2mjAF1SIPJAlvwSbocVZJcYQm0iWv6
sffv4S6MikPZfbm8STM2rciqNaVQFLh0P3Tv2rlfGSaCVBuYt7Cum509UHi6LGXGsOFk1Ck1kj+3
lA+pwpDXM7BOFBHyCTc4krcAX+5GmYnJy4JmcqDGqSRDyBQqfUP0ZuBqiyQ8jH0N2lO6t4DaKAft
uoVHy9HdtVnT208b/pOXLtW7tBlL4QMwE3BtCOJ+52dO4sTSC9vMSrHEjmHIdK/6TQ7zE0hiP6zB
726TbABWwIq872SQ3RVD7mDGqSqTDUVdgKykqrIbXZUqHAariOFwGE2kXn0rFb3YNV7Wv1t1XQJp
BTRMym0cO5u06Xpe8ka0439ihoZHK/4ijVkLLloDtrYXRx2APX77KulF8mmo8+KLWwFG4HItMcZl
d0yShkn/WAA4/RCXIRP9C5syu/0W/W3W9JrCw53fsFBvhI6eGdwPDbEQyfCr7KjBoXHjXnngju/p
g0z3yrP3+bLcWds+ESs4IAwuG+1JrOfGzCnfRtVS98asudFIT0/CpJctpp8oGLV14eu8CowiqtcW
3cFgJ/SZ86utLec9Y5Ya2OSQAdNBBkoARB6j+WWBD/UCrbse7/5aYVr+eX0bytTCa08hwont9WHU
y3lNpb0bbwHizKzFWtTkR4Wb3rB5t8FFS5ymin6psdWATm/qG1UzwvYJBMVVq66NELi98snOvpXx
s2Yf7fRQguTvwBxyWcE5Q6JFwrAoGFk8jgW36DWAPSYVmD62N/hIDqz3YEiaK712+oXG+Y+tQCT9
tKnZZCq9mbz4zhczSHK8s0VLhvrYvJLK3GoqAb58GK+zXUa2+KW6uqzcnLmeChTMNajbNmWIj7Wt
wCe6rhbP4ZIA4ZKsTUgpKnsS4DBMk7drI1h4Xc5K4PUKkTDTBrxlz9dMz2RJc6c+DHuAWcbKD0mh
v/71KpHa5iqZ8ttcWEKMlCZtEXZRN3WTtJsioPgpb/5awjQsQW5EkxlqsQQjc3Ofm6xACbPrNtoI
MxgUHv8gwjLoD+XGJRkr7AQTroqUT2XCroAB8bYGZ+uygJmEvEFF9Y+EaadOXEHbdaCeDVQ7h73z
DFymus6erJv43n2AHu4XhQg4M9QdA7abYsEG1MlOP/gICuW0UFmMIIlNRboW1W4UoZzybDzr1zo9
4eG7/vhu3DE3DT3iARTv5goozXVw0NbDVbjvlkqTM3aI9n8+QThK2cBF2A58gmW9T8y2wcL+zfn9
MwHCBoZy0BqBgwDjO3wbkJsFK4Cz4f+girRt3s2FLr6ZuvK0nX8UErbTD2K/DacCqH9objN63zfu
cdzrMBZcQ5L6CLj0Z7Cs1q/aS70QIM4lQ89EC8dB4m0c6yqqlm/hIT0E9gZ2LbrgVvCm/krX9VO0
+3tHeCZxCrFObNcLgBF0J2VrDxwUiTmJJRb3mXvkTILgREI5NOtk0ilVgSqTYcCyn7N8QY0lIcJt
DOw+GYEBNXQHdBIHFBTvNssXZhdnws2zK18wxGHMCzDPERL2zx1oUlr3tdbuvN5YcCizypyEFoIB
9mHjcdIJLeLsXgeAxta3lbrw/J1uhw+O40SGYGkGPVRp1SKjcB9y+CBBF6rHW7V8DNKD7Hzz+oVw
aWntBDszbdWRAhsrAFhHAhK+gY8+z27glbvsjGe90YlegrVlrdrpaoNedJ6uKhfirmJBwqwm03vR
Yaz440gH6JfwBYDTvjZN0izUl1PdW8tOt1LH98u6zNSXDcNRpycjGplUXM8PZ234ZgmgA+5g02+g
RHoHqSECn2wNJPO9sc5v5SfgoZbm+eeisTOxwmGC+iZEdRsY0721a6/6nbdalTf9unkrnosbayFD
Mrdjp0oKcQyUtHoEWRAvh3yf67fe4gU1d5xOBIidl5puEUlPAvwGVjT/NciggvhxeatmL+JTIUIE
q0hFPxYqQqqVt++pWznr8N664+IHe3gPnKv65m3AzXt61q5LeiY2XbluF58M086Ip/r0K8S7uG9y
YHsxmPH+a7ACJO+K4fdnZ/tTPVQ7d1Xu82LV3Nz0C/fW/BaSazAp5E0ICed2asi1DaYGAVA9gnr8
A9TsBY/4f5jkHwmCSXajYkflgGL1rt0YV80dfbvfkmO3cVftvrta7LeaDTp4e/1HJcEqmxKct0pB
oLpX4p27719gg3mD3UUBiWrlbC6bz6yJkoRQCCP1qfvwfAFjhuJte/KOhv4j9Y7Aw5rSy7+IIP7V
eTuzTYJCYxaE0tDhthQLzCGeJU8ACl0WMWsG2n9E2EI+yJM6EL9GREjBpxi8qRTcqP9OgrBOHc+U
IUzw7j4Ptig4yuXCFT+7EYzXq1Rsf5fVzzfCiuTE9zu6wuvmLaGBuaQNFBiZy1rM+3Wd5CZVCsYB
fj8oToKuRgstDxpTmh3W/fcatwAy5Q7HvlKfofZY549AwC28FGZDS8br/yNTOEF2qtat6WFi/U7/
Fd10W3sDJtoxvisOoEzujMPSs2gyqA++6ESgYHCxUZem1SJQ3ntPcLkco0O/zdfy0+XFnHV5f8T8
7qk+WUsjD3wTuGssegulCHi0OwN12i//nRTB8MIUphwNGC32i6aER/dI1VPaaIfLUhaW7Pclc6KL
7aluHXdIAQ5vD3P0ZxhptsFu6cadab0krjhZMyGQbWCH8cIeOfojIIBX9Q0cuqvhLd53j5cVmvUI
J4Kmv58oVLWG7Q/apNAEbHid1M+Xf39mwQiLaNa2ucXpGpv+fvL7dPwNpTNMQxXaU86cXWVt2+bJ
NW4hWQGWb6drny4LnPEPCGQ2EBehWI4IApTIwdjSrMITwHSBcoYpJvehdV8IMaf7Ujg6U7QHgJQK
4IsmXgdK3MSVmkAjZifl3ikmEM1gFw0+5dIRPO0xer+s1cw2nclTz5dRB1u96mighOIpgs5l19ff
LwuYXTaTLAUezyFKEI5P2bh57NCkANs7JA1QmibS/dj9ve/m5/8IEbSQask2JAchhr23jYeouTaX
DuiSHsLBgf8vgqQo4f6xCMizl0a7S4OFM7MkQzgzrdaMTW2jRtJpK2V4n+jWQM27vCFzAZXJ8A7j
4kCvUGSbvuLk5LgAN7u6ghSdHTEYl3bln2EO5OY+qK+M/GtvbIb0pgru++aTlC3Y96yKJ8KnJ9aJ
8EjS2lCSsbc+gT7Mkn/EmnGvt9bC1TD9zIdjdCJGCEudvCx14n46optPkX4TG7e98mUEDfDyWn4U
QwbTYlSWnj+VerLghDS/9aRmIj0hQ+qt4M07enQ8d21+BWXcZVEf/d3UsqECMIc0yv+C/dVAStfj
yDBm39852q/Uvcmap2aEJlY7yDWYeS+X5X10DNPIE6IA6uJkiX1FUHhHlZJZNMmHLxEwAuNSYP/R
Es4EiF1FndwHljoJACZ3T+0ayty3SN9f1mIm9vk9uaUB/uxoFq3L5/bmKg5uurUjMB4ZE7HzdfLL
WeU3lbaqQW/9Kt2az9Em++to+FyoYOSeYklh1SO06ott0ivMwy3oNfPoRAREJdgDc+DcSOd6FXXt
+UEB2QmQiS/QEq6THXRwB5qyDrQBZOv0SoPUfp+vH4E/P4L9cFyag5mz/dMvEHzumLf10AV8QQnf
JAwO5V4FtbrxvlzewRkxNNJNVQ6b0PzD0GHhVJrT1gGx5HhlODettGuGB19a8Be/SybnDmPCFaTu
w5SubtFHd76ecqU6RRInPMNWyVP0qsCjtIWzk2zzKrgGsmYDVKe3Dm/brbdLnpenz2ZOw5l8wZMU
MSBizu8m6Gt4rjdQAHyBFWcHztcn+/aHtf/24/KyztwCZwqLwXMjj2UCWDZdNl8NZdXJ6+i1vWFu
fWvcNv1O+QV50oKznCmWUJmmHZXHLk7TEGcmQnmAwqKfLGYjPYcPxV37HEI4doTCByzTvfMVRNkN
1GKasfhUmPFmFFN1mz5c+krpaz7fXkMagNFzPeo0Vv6zsFNrr1EXOlxe0zlTPRUiHHtDg1FV1aRo
TSH7Oi+y6zLWwSiWdpH+DxePrSqMgHAlGFOP/rk+YZj7blGwezqcNln6KbM/1dVOrx4uazSzbIy2
4GBMmZlfsAfPxfQK7Y+WQz+O04TR+zim6jd4GYKlAZ45MdS7acFhfoe5PkFMzJRNZ8ZTt6wBujT0
CdAaXlbkIwbJ1N1zIkLYG61z+8yuEeG4O8B/gOtev/N2YNiM8Y+N9lgcgiMcG4elN+qSakIg0hqV
40LFSqMMPGVO26y84a+TqOeaCZ6LAlz5v4MNFr0AanftN0u+UWWXBd/IkeHcAAdHmV58atVMXWUg
4uMbM1X6akFO+CWGzq5cBxr44Dsl0mgVgJBDhWszNdofIJSkxJJBdTM6g/lZgeTp5+XtnFtVMAmJ
vcDhoYAsmL+vlPb/NuXCI+yAc6523y8L+JhasG0GAwizaKT6+LrszKY2/WlapIRFd3zr+xI47kMK
gbKXA5K51HBBZ/7MGlNtRxzXHBi3wn3uj1Li+F5KXqiVinE1UlW+sVJnQobuS/k9HZNuDyWF6QGD
LGuAS0PnAM1eTc2uK43sNddc7ZDp+vDJApt+YvXrmys/GKHuSBK7Cla6NTj2tkyHcthY4PZKKz2x
jOqG4nV9nzqheV055bjrgiG6try22kS1pD2rA0RffWBXB7hm+he/lb1PUhH1sB+VWv5WUav6FmZZ
oq4UzQve+xwaThXGynerzOpV4SfynZOZySM8FMETjSYctcC2GS5oEjhT87TJ3l34zgsA2tx2Hyhx
vavN2D1WWm186isHbOhGzduHqnIVFyYDyTiWrm991eUkGtc99OY3JRxMGdw1CaTtYHGON1lV1uUD
62hA5DtRaUVhWwZ0JkH5Aee2etVnOSjVmg3dAq0D4ENLEgj4Yy41d6ZRmK950PnPvdcZT4oe+N3W
ZChilVZxuA0KpllgKoz7x7rsyy/aYHn7spg49WLXpgsYFuGqv4JAJP2Z4W1A147V9MUlc/BQ0lXz
TdHguvQ6c3yP6aWVYSmPNbApa7fbtvlgvIE0qj01hdfAQuJp33EY6ucojf1jwjT8baRq1ZUV6Fqx
rmsHsnODPrK/hk2aPKUsK9yXdPwzIXHu8wMeBL4ECREgHyMzOTkkpaChN7CQRco+VKq7UFrqI1Dn
zrNB8EWDJMNmQCyfy2yTovC9qe9Tem5pUju+ZRBLgdCmv7x4d+1NsDafjbtoW2yah+Td39pEuxN6
+cIlMXcGT73K9JUnb9PA8/WmKGifVMHpV0sDqPFio8GKYVYL+Yo5fU8lCfoGNu3+PTlzWFSjTS4/
WvCpXXZgc7qARUShclpPWkQEXZxAStQJzaCDAKjUb7XqGEoPlf73Lx3qForMAxFpdLeei1HlMfUC
h94/k5E96xgX/3C5nf7+dDWdbImTpIB7hFwvnp9dUW7fgHO3u7xSc3txKkK4SxzdyONMQoVQPToF
XvD98u/P7oTJcCujCaQpxT6doB3UljPFCy1Kd4mR7SpQykNYEJfGzpcECWuV+yA/wHE0IS9AdWwc
hrjaJME3K1yoJyzJERasV7geIpcacda7m9qEbaB/DxJq+qDH/cPS2QaghkBrMbwpSGpDx85gipwC
D3lFXg9yULrF6IqoFhp/ZlU6ESSc/EqJ9CElgciQDz1G8HBrbykNOPHrZX1m+ouo5VH5oaJPVsUQ
h0daxyh9OgK55bfN1rpynn/ShfEdV0e5jE4xbS9fdTfOVf7WOZuloszvqT8xjCOaJwer6sAmil2D
ZUsPdGAgvN6B7p48A2kTr2TnbgSwEWZbAGDt9QGODeglD/5VcCCp/qJiTY/RYQQayboKV38PXMB6
/Pkk8REqm6QwCFTiddw/R+2BOLELXi6v+dzxPhUheKhkLMciGtC6AvflSFM3veqmNvy8LGVypxfW
Vizf1HnuBVE8baz8pSt+uBmtW/LGUT8D+XBZ0kwF8XzNhEMRFomtSNObLPjmvMh3ibkaj+aGcRkP
2BPaDiCPu7N3wYIXm1WQpxl3NK2aH2CLR02ykqyBDdlh9ieBTKh4AARsnZmHXl7wL/OipmuFJAHw
IIKCjq/4nZfpBAOta8Nq3Dy6vvas6428UWi9CgjjLi/pnEBwWk30kh1Q/Ka/n1wyaqF2mtVh6jZ0
Mmv4la8l7aF2ao8G70o/NH6+0PQ8K5BK/NTerU/g5+cCeVzo0D9y5XBpVJDHKxpSTCt/a1u58sGS
L8uW6ZfO+XZZ0ZmzwGDIhMRJPhccOiHJBEi57ModxWcjGunH+4SrWPDYU+AinANHAQYRPlkiOS6c
c80kSpi23kxVOb92NqEzUSd6VbTRKc6s/l4Zqn/gUpFSwp0KyphxbMNqj88uom7fWAD35QvK/E4O
i9qQDzSpw03gXyKEr9n0np9oTLnY7WbY6rf+Rj1AW3Mcdgw6bKDd2/ibfk3+Zd1lm3S/+Xa9trcL
oeJcZnJKSv7nI4S7KbAYitLlYWoxZq6D1Ny7c+NuqlvowA7Orb0qfkQ/j+oqus839tPfL/Gp6Gm3
Tw5G3WmBZBfoP/LYDA0uin4hZfZ7CS8t8XQzn4jQitJubQXteGtHMLl//Qqz35fvxrV9TwfTynys
j8HX5DF7gXvz3QxWnr5Wtu4/nItTPQUHMLg2FJnatMTOsE6S/5++j7mjdypCyNJ4sZxSIUWEtYq/
FNHK7Ff5e/LpyLjQL/tKf6phLfv75N004ssUCSjCpLSF3TOGBp828ATwjDeLIRK9rhaO4FxIcSZC
3D1aiFNpmgfM4o1yX8Avt6u20sq6f4Ft9ru88n+ZL59LuDrX5TbZQ2gPEjupA24n8665WXy6zi0y
SRuaMAF2hCtDvOsdV4UtWUNjFVapb03RLyg8k8KeWj+JnaYUNv8JTseIk2YIpmA+A09kEzdSAAcx
+amt5/gNtM5B3v1SUjWA5c4Ioj11DdNaG2nd/fSNVHG/DLGWu6u8gitqo1sTUrDWg2V9PRhBra6Y
Uqv19eUz/DGTxbcycu3YYNoR+gke2R0izy1LvliLDOYBu9Rd61UlHfTULRmu7NtNKdEBDIOr/3hZ
8kyNCjRlupy451SG9UQYCtJkTVflBd5xnb4499lVvzGUTQNBJ2Cbq+hYb6GFPHp7e0Pad8s5+ExJ
eGHHPprE+TcI5y4lcPHVlm8gxF+pdFR3THhe1nNJhGATYVZ5GlBQ6TpQH8P2lzssRHwLv68JvXWG
T1+AOvL7nqfsqrreBY28cNPNiJgaEMHccGhFpI3z3Avr+TBkvORB0BoDZTeSp3+u2sheCHsmh3Pu
6zHFaTKVCQsACMSwp3dCpkTDqbl9on23lDQ4+Dm92mXbL9Wa5hQCDhUvQKADt5W4J7kmZV084VVZ
ufUI43M1Zd9VJjn+fu8Zt9XJEkwMF2KBxOr0tNBd9kYKrV2V2o+mmbxcFjFTqSP2OJEhONm2LuO0
BlWRUm/sb8OH5JN9lA+qt1Wunb2/UvLV+A/LdyZSsIcqsHwyGYgkFIUA4lMQLBjcnCM9kyCcSw9Y
HpIuSCiP1rMPy9BKXxtP+sZcJbtuQ/Pb2r63rpm9XXjpzzzBz1dTsAwptgKn90vwQh7jh3bDi8b+
YtyozGvZB2sbI955VV7bW4fezMsbOeOJ6YAiHUfMz90hVrkMeCmtqEKy6X/W3G+F9jQC8Wq8VS0E
tfvLsqYNEo4a8NYAG00ImQTIwt2PS3bipmR2OVPuB0D3vCFae+m3zrptnOLqsqyZs4YsxzaoRpI0
Fosxgxa3jZRCERI63xubJIGyYCwzcTi/fyJh+oLTINEyCy+wkFC/FXeEorDrrqIr3tjSU7yrr0xw
L+JVcYhXsOsm91K4KnkDl7fjc7VdgjedaaCkSZsUOTVRUlLq79N68i2VUduqoffp2v0EIfbzqGy/
q7sCWuL1sPAOnnGXZ5IErYuqGi3L7VLgcOkI859D+OIzZwkzYF4hDJNnPdDOutghEyRM8JntwOLW
+24LcMo3p918VkHUMRYOwEzqYprx/SNK8GTSGIWqXyIqDVbJXXJr//B35qbZqTv1fg2uz638Ln+9
bJwzDUDnMgVXpmTFoHYKMrOtDwhXtqoYL47WcFjd+nf16tpeKmYsaim4NklW+jZswL+2mBv8Lr9G
3pq59AOADBtn6z4r6/i6OSxhfk1LJxz4s6UV3Bow1UXvQES/lsYHx3mEKWzFQPyqWmqDnLuNTgWJ
0UiWtIZZ/xaUrqotoNhQh6z15/Qm3DxYj9Wzt2A0s6cA1HzMxqJ7VIzpXa+YuPfkdN1a3bot/bWi
fcnUpeTodJbOlm8CvONCovgKMyll5XMPQ/hWdo0ckL+zgO30nrp24Rk/45C50kicGehgK2Jf7/+Q
dl27kevK9osEKFHhlWp1stt5HOaFGIcRlXP8+rvke86ebrbQxOzzMDAwBlwqslgsVlgrIZ1r1R3g
Gov4mqsPCrtygh9lsesAx3bZ4s9UMTG/amO02gCBjAFg+VNVAt0q7Szu0GHZ6H5tZPdhOj1cFrEw
InMi49unHDlBVmAEfWogQx1yCkpmr0NyYCpueuVrGgog0fh9UvlqHNAyXF+WvageKCPQiI2dOkv7
tDWoUYICovsQuAjMuFMmGQDRAkwW1EMyDE3LwBbBap4uYYuR4z5IxtQLy3WVPTjxVRQ/401JzJWr
vev8blSB5XGLIUrJ3i2A7LrInmHX0NlO5sb2U8lWQ+yYMxOono9KS3M6XDs7P97EG3itkY5r915B
2qenU0t/KBvZ5ba0tkBlBkUKGB9BIiBEDeg+HeohQkuBmo6UazYIWnd/v3vODLaDtC7gC8QYKOah
mw/fcM/lk2N8mjIwpCV3r6JzA+SyyENaZ9U2E+U2K9VwYZbkKu5XLs3WHR3uw4P5iCaIUln/0rey
AEhfcL6g/8T7GnHB3Ncm5B2mguQNKbFuKW6Xdv9a+01Ek5DC/4NnjN52K33j3hRb44Ztq9F3dniX
eDahAcZVZB+zFOCefIx+akLxlFZFUuNj0OakuTTqKPMCVJOau2iNFIz6aj+EgGpBP4t383l5d5de
/CeyhWRD62Rgcs8gu3uNf4/7lRb4JTXv2rcP53PaDBhJbLb9tQWKnHt7k8+z7bIge+n2PfmE2caP
XFNbmlFRzXuR++6j8QosGNz0ZIOz7A2+crjX7wtJ+WApgtLgiJCKhl0bZ/N1LaLtPqjQMaE1m5ED
q7A+ZFfjbV378d0gEbZwHc6ZrZlxFs2/ttgGngFzM8srIECTxudJ6SkA2O7+Hu0ZGWfcHLP/w9NW
jHEdkpdh4WgQAhDORgEPlMzTLG0TuhIA34SDisKr2PHBWMaBvGKnXn1Tb/iL2VMMVrVUfbyLX0Fy
EW3R2ihLVy4djROhQvwJ1vc0c4Bpj4RUvQm2GgX2fLWt34oX+6Bv9VuCl8N6ZqvTZmDWy2djIY8P
wgA4diTh0FmGB9ipYdoubkaWOpgvXLFNeYh2zj4w6fCu3wXecA/yyBXZhW/xS/gYbZq3y8IXHBRA
ztAFghAKF4zYa09SRkpwA2XepKyz7DBqj6WzK1LZW2Lh/pghVS3wZ1jIj4pN6akd4k2PNgevi3+E
1WsuAyJdMH5kjb45wwi6eMUEUpvGIcKeDC9N50eVrfXsNmaSC2rpkY4JL1j+3Fp4RuSrYzTG6ud8
4WR9pc6GoR5uVw2t+tuxvQllbYZn+4LbFuaA1UJCDHkqwVcDtmesxyIAIHUzXQGVgQ7KdIhi2ysm
TWICZ3sjiBJcM3q9oiKylcqLDWVT2Dpww2W+9yzG/RYB0CAbyV50jgkWXiQox40o93kN+GFG1Dgm
lAE1SshjLy09nO3TLAuNp+iY1Anye4I6dWkNaWvy2mu5RYPyzkjRrB+9qJj/yyNsmQx8c3GnjuQJ
10rpKmlmmMBBcix1rZihX8a+Gxw62XyUTI4QgvGUjzmowmAR5J3UW6cZ/dDytbaTJC7PjtL3+sHM
HSweoPqE9UtarcmcDuagJy9WDj7efBMDMOgv3Y4gRFg0NuidmmUQkpX3rnFogx2GOWgXx+vLchZt
e76t/qOMsGgJsHNA4AY5VnFlkZi6rSrRZHm5cEhg3HANYmSs8s7ibYtt4eE1rytKnMCLmewAnXep
Y8G+CYhw96L/QT87QV2cxvZ8ggBLeCAP4531VN/od2ytInBDvQa58l3we5JVSZbUO5IrPuoRQYRB
bmAB83QfR3dx+GvSXy7v0fnT5lQ3MUgGWWzcNQS6qRsXwzU2IGSR852odZfu001xhczWi4pxl3KN
aBW9zcxTJM2ES2frWEvB27ron8bwD7RkAwphO7V9aoaV+vccoCd7KKZDQZue6X0AKXFsrkb+bHe3
RVj6l1fzPJQRVlM4Wo7TBaBpxGrWND9MNs0AMA6cfDqC/fal+cEerhoDOclw9Yv5gSwJZCx53+OV
FA6cPsWhCqAs0GlSvmZP1l2EeXVwx4IgftwE2Lz7CA0SplftyEO5Un6Cw323qV/RS0wLr94C189d
OYAx3hpv1Vq9V65C2YFdcgnIngLKAa9W4wzjl+tVjMaNCBym+r5Jc083/zrY+d4B4LmiBwXRiBiJ
W0oN1PURN0LZvZXjndHKovDzVJsgQdjjKiEoXBFIUINdEL2P6JgfXeazcN2Pzaq1vdrxB/48qZve
XZNRVhRcdgp/FJyP09FLCgPP5jSqEK/kh14p0aWewsJymSXP5cuT1JugpZhs6VNMEcy21AfrRFlP
/TP67cE+8FpHP9R8S0q0BUr6PWSaiRnaYkgbK4VmZqnsMYx/XU3Fvd1Hvy8fUpkYwZuXLXENZkOz
cToQ7cfYPeraX0/Rnq6eGNkbmV5ONYMMNXrRwYLIjGmdcWNzWZP5Sy/skcjg7KZNFWb9bAraTcw/
BvZi9Ru7XoGhLyM3msMk8iQrJ8bFfWxGKuZbay8DYFPxs9PuC0XWIb/sIf4xbzGCjNHmkTs5Vi4t
uq1dWq/mjOB+ed1kMoQTHNlhGVkuZGgKW7lW8aMZs/LfyEB3D3ICCIhRwD89plntwBHNXqKwwgcO
KKZngAC3H5cVmQ/hmQGgpQ8ZLlT5YLenQhJ9mMxJgxCj4qtAvXXKZO7p8zX+G5RREo1kwoRVC2u3
x9gOfLcWgW6E7El3iJy3lN0nzb8Jg5GD+Eev2RCPfJwGRi1sPUQNDDUaEAEPP43s4fLaLRrBkQzB
j8ZJpIRdBRluNWzUxLmNG1ladTGyORIxr+iRGmmCnJc5zWpMj0bxEkw3bryZuMQIFhXB1Cn61kHf
YKqCEaitxTANiphD65t923hubG0vL9VykHgkQtj6zNQLJYlxYJwDv6220xbprV16KDI6j4V6Vk5D
QO+gynVI12pKk4Pj65IOgfOWxNmlHn2DYBNNa4JlIYatdx+3BqJUoBI7n69POkG/Z4nGBLKxvckb
Xxy/9Yz9RNBPb0q+4Tw9JnyDYDPTEA9pHWAdWlCbrNIevRHDVb3pttF7+cHvDT8ufE5LWaV9Oaw8
0l0wpCTTR6suITfK0Y02FyCumq3+yT5bA6MCwBCPaPme7IzbIqKG7UuTZIuGfCRfuJmZacaxG0I+
eTy4YHN5YdeYldEjqq5H6jy0V+xBv2ETDd4vG97ihXMkV7iqtc6cdCPDnmvDlWYeKsW3GsmeSkSI
NTNQy2aRo89bWj9ExX6eBbZh15f1WHSdf/T4LtwdOQKd1BinnC8cgmau2MUji1lfOigHygatQ0by
t1XNUzP9LqQdiUtHUjXlCHG29UGKgbZ9if7Zh1B9KKNpfVm18+KCIExwP0GRuko7L+DolUAcxuPR
fsUPXqzsG1JjbOVNfW888lReZZvmhxl5yb1yPW4uf4VsFwUHxdOJq6kCQyEK4Ix0fe1wHE8m2UaZ
lPn3R+tKnHIMyKyq2/TeCIYutf3dhLLSusSff2cjjqQ0QdMY2QApWfZa8o++SleXF2vxmXhkjYI3
IQpIOe3ZkyZB5CuWQtt6NY2reJh8Yj+GgaxhX6aQ4D24qpX9kEKhtLweki+rk+2L7HgJbqJp9Mzt
ZvcIIu7OeUKZArXh1CUrJW13/9PaiaNRZKzCtps3J3V8pQXdFnpnr6ch2aZ97+HxLbE42c0r5u4L
BxF2WM17tWMD1fdpAnqh5spFS1x4qAFhXhvew7j+kWy6PYguqKyBRXb1iCNUdQawHGe++uEYrfBK
fYvMTamA/3PVEq9eIRL0rZRqdyHztPDOaFDgs2QVouXrB31QOiAg0agnuBj0saEoryOOcvLnlu9s
96opn10iacyXSRF8iFWmkx0wSAkUnw+f5nATAYURaZPLFrTsRP4oIziR0mZNWZgQ03WPQC5AjZqC
M/6yjOUTN9NhgZAWRNzCCWeDOXBuxTgQ1khTIB7ljaRutrxYfyQIZ9rJFTfvLdjlWDA/V8O9NsGz
BwQg8PH7ZWW+U5Bnrxyo8l9thOPtEM7dcs54aKW6dRPjtchHJNcwsqH0APZlqsVX2hyYrZ00fK1s
hKdts0eoXF5HISDCKQgTlPekdvKKgpBmzHzucISI4PE8TGEc+dE0VV+t2ww/FABXvurpYIHsLUrN
W3AFDjt7jBx77Y6MoNOjVqZrvdf1H0QP6marDUkhewLP+pzpi0YaFUUoALWfEZlMCTdKsBICmfuK
dzcDeQBrJGVk5/Yfo3ubckNyISz6z5lFGHMB6IEVq774hrI2ahCwYjh9bQ2WZ7PwkHH0AqrhXdH+
dcP5HDEciZtt6+iCq7IpGiM9g37dLwXEgYa2c9n2stEs3nFHMoQTADTaELAUUEmdjN2of+pDRzEW
Q/XxkU0xTWRZuaXzgAc40CEBlgCUSOE84CiYoMjEnulpfq/m1nqs853TKCt9yCS9k4uiALmFujE6
Dc7eeyDrttvRSZBjVrsD6bMfQL58743hUdVk/XdLvso5EiW4xM7kccY6iDJctiLxY4E7aGAye5cp
JHhEG6gxIGyClCD/inrK01eduaDo5P5lmzhvIMNqYdwfNRxgLOLBLAhqElcNuVsgsgp/6tZrqvsx
KAkbZS5rfHXpZ0SoMbS0g5+Qk5IsruU88jzzkpznaoK0yXQ9byAcGBkxw1wKASOcjN526Sh/z27/
R4qwY6TPx8zoK/hKNGSHQO/Kh5Wd/dbzl8F9vryci9sGvsW5TInWLrEpLnDDztV6HOMJ0HYqt30l
8KzkC5hpm8uCllfuH0EiivUwBnnCwhypNIe9o619r2O4Is2yf1GHQrLuv/qIoBmaWxR15EIfTTEo
xzO7HIHDjCIIk8FNLyoEFEew3cISzrps7B7ITUaITVL1eK3xfFWwkmZT+y/cOppK/hEzb+CRn3Xi
shvtCGL07MYcnkgQb6w6XRF7V2s//n6LcH+gPxH+CPYntNqxNitsBkQpz9CLTWADlgmYYZksEliy
uGMp+qlCIC4hOalxhHL3hqEYmWigRz5EiSTgmM+IeP8eixHCTRDJTSMwnHA/5do268wbM5DhCS9Z
wLEI4Zi2EZ/stIWIIvrhtr/1Zs9ryTUhEzH//mj3NdXgaqhCxDCMv9UYTodV+c9gkAEwL960f6Iz
8XSGhLWsrBGdxS56tHFBmMEzs3c5+WnW2zDkEqNeUmuOBP8TDIqntIgqgBXmCJ+TdqAcoN+gE9FG
Wbe2TIpgaYPBWahHuM4tixZwBUz/YbRPl8+MLMwTNiiJbTXFABD8J/+h2b9jEIQWk29HG6V+5/0j
0/3L8hY36iisFNxB0GtB7wI+1qvSW9t+B9MiHMOTgs6F4bGQQvstHaK5G/y/QawQgGGea8ZHhDRF
eQuND3WMJYawJGCGvUOFRQdXjQgPYfDJNEuzQ06UTRsMOoHSI5QUJBf9DQAovq830zYEHYomj0b0
+MCrmW7l1Up0r2TgpDSCfJMOg+SWW9geQDToswfFwmCy8PS8OjliSzepQEWiXRNne9uiuciythHm
gS/bwcLCnQgS7MA1JmsKSV15RF8p8ZcWyYqfC8sGAQDsmOHK0Hkr+E+jSayidSGA1baX9QD1DKyf
QxWsMJQpeYbOOyC4ak1F1I0JWYzvYYb1dNGaDLPgY9lUnoOJ76SO97GpHKLsurkehvzh8rot+IQT
WUKIH4N6dOgUyAq724C5q9794kEuSUcvWsGRQsJbN+OWldQcQrRyV5g77uwU9ypx+7WRmV6DmcT/
SSdbGGJuiB4WhQZxOfOTcaRxs4ut+8syFvzc8bqJGIqukY2sAPafx+vEZwMAzkGYiVnjWyUBc4P6
pfbtY4iJfImZL5sGaDIxOAQ20G9ox6P7D7yvE9P0tsLwdAccwthP4o+g+0ydXWZn3mUVF48UGvb+
K0sww7gBj4djd5Vnals8ZNaO1WwvS1g2vj8SBOMrGvTPmxO0GdN9ke2S8o7UkjnwpX1CTw5QCYAO
4J735lQJbwIGFqQ6Q26lbOvhoNl8XDmDZfsDmLtWhcbBa5po6AonmvYvTBFzZCrmw4G9g9D49Ci3
wDECY/aEo1w2mPXSAfd3Q9jvy8u4tFHHQgTfVyPdUw+AZvVCDkCf4K2RVeTPJ10cExTzf9QQTCFM
Gq1SMZ/ttdkXcHwGPB4GB8+wfege3GbFQWs+fijG2rCuh2bd22+XFVyy+mPxgp2wPmDI5kB8rZlU
jV/ScVqV0c8h8GxN1uKw5OdBtovnHyBU5tGh0x0b2yrptQKAs70VobfcazVQM8ZbW9ld1mkpB41O
ij+C5l09Osou8ihKkkJQ0ZFVPvg9KMPUw1DSTr3i5aaJrpP4wEE/6Rh3vbPr+2sAWA/GS5N+VqEs
f7vkoY8/RrDTOgStRdWCFFUhOyd5aNx1UGu0aoCJhaHZKZe4lqWDD0oIC8hNJnpfxPkEy7FZotgQ
V0d1tXLVWlkXpED7NmbSJB7TWDwdyDkCGQX4DGd9rklU8rhAjx7Q1mE1PnBBMDg1ejGNb2IKQnFa
+r0f7sHpk/yutuM6vI5evgo/vdVvwpW2caj6Ak63a3Ur68CVfJjYCGvFjdoWHT5MtdagwaODtEK7
tMwYrQEWJNAi8CIXdnUy+jFJMqPy0uo5AMZokd5puuzALKlxLETwPr2pBaw1ZjUwlhmWeFXItlAm
QfA+ijsRICZBQg70dkV57biksrB05o9VEPxLXnMjHuadUOqdaT+bxW3BkIuXpGIW1dAx8QiMEMzz
i5OedY8u1laFlKjeuuWjEUtKPd9lOjFu1MHGjqEbsJRjVuHUozCTE5VH2O6cAlt0XW9Qz6o/ws3L
iLl3JJdWzGMUb9nUpuiL9WUtz4vWdiReMATNQa5YmfXTAXVuANpf02ntPl12m4tCEH07oPF2DFj1
qY663fN+4tCxUe/C7m3KOBCfZGP1MiHzTh65ZmJ1bYiFrrygMmg0PShFDLvbXtbkfJQPlyqA8TDE
Z4EW6WzyDYBZrd3lyBB3doOmsxXSmfF0W8Hh8lgDFettGqk0SnyJ2DlrJViJjj65mcoKbxkMap0q
h8bDvkZCFfmm4plYFS1TTq3uXgFBj568D/ptNay6fBWhtnBZ8kIoNmftHLQwoyQDhP9TwTUmxSvM
NuLhmVpeot5wDNhbSbzukgZdq+vedVajZr1eFrpw6IDPhclq8LFYxhlMVxh1dTO6wL4KSYAZ1ZGs
h5BLbHLh8tSBfIaAAUP9GBASFFN7zYqrjqMfhDvUNNZOqQFKEiO5oV8DzD101pd1WjDPE3mCu6om
wyimAfLUoloFNrDNo+QGuOmSZ+j3BSRaCqYygT5iYMgO6YjTDeOO2VXMxe70e0zer3uPrXKK/H68
avf5BpOg4FH339GoRslDB0wN24tosPpIV/G14anURr/9ZcUX4kBA2vzzQeKNGUWBgjcDPqibakoi
oNv0qwB46eP4YeWB7HwumQ7ggHWMp2LS+qzZtQtIbtoZpGmgKqGKl5oYxPc+6le+dWP61qc0t2k8
SkKj75mN81X/I1ZwPnrVISNdQ+xz6g8q5s1oC5I+l7KdeRdeT1t33V0hWAB7ivuTU5bSX+7uV70F
i6RBg3X9fpNPq2Y9ekzmOBZuSaw+pjoBOgNjF5OUQROqUQMEf6DRIFy7DlbNRwswfdCWAx6qovPA
BSKNnaxbZHkb/ojVT62wKAykKAyIHXUTuaMffS2JxJeaME8UE+4UQ+1JV9qQMHx0K/Ad+OFNfhO9
1j9Cjz0SpP1p8Gi+Io9AnXdzted+TH9fNmzpJwibnhYxCRJU07xu9d764Vd9Y67yH3fp4eOtwER5
/8Iw7/9LWTkUhGlXjsTmlhpyTlZg9jhHF56rBwH6sLECyvYw3IK7ysMwhLV1dh+v+QbDPiyjyk/z
0Xl0N/b9SD8va38O0IVG72PLmi3vSPxQoQ/GDKE9ub11QAfdvWurAQ2hwf0Hpva9xje8aqAS97bk
tTETDiRmHZRWyE6dCnXjIsRUctx4lgoShYzaaQkm9GfAUBjscZBVec5hTGYdATIMKm8V/8RMgEUi
s+56LPGUc38sW6pwFeOqtpfq3mBsq9j0uHY9ODdcBoW0dF0YQIKBluA9UEVUm6RxLT62kIwdNfgm
w+RB6bxd3kKZDOGQ9jPER61iB7XY2aISeKsowYTUni6Job9xHM+8IyYDAM+jg8RYxLbhGW80MpuK
e8sw3c437N7xk93w5DxpG2PbXQ0PyiH7/Ug+y1Wwbj19Xa9GCqLbF9mhWRqgBGnLn08RdEaXvY3Z
O6xrPOJUdqukxuMyWgMOBNNx3oA4GKTR6nra2xKHNVumuAaIZTQwdgJE64xgahg1lWtm1CCIMtfE
rjdh0KzQjIj5xoHcWG39mKnhWq97iZtY8sRISIOtBKcGs6lCnDPE6Vg5A05M4u4c7QUpn783IovM
wQZOCN5Hwt9XR+L2wXzzNb2DQuiYgwXTb+tcjbw6DWRjjUvX2bE0IYpKLWQ83PlA1hVbKXMDeF/s
9bmzwJB1Si8uHPRC1xoQd9C6dupq2GQ3qtblOIFlhHRPtlUiV/KEXbQJPIhcYP195ztPRSD8jDVF
L+BeLLjrvPRjll8VU7LNYu6VtrN1B823u0RyHs+RJuDW0I4HAAP4F/usLKJ3aWB0bYVD0Ke3JRia
1KE6FGOyi6ZoXXHLD7LQS1Vjk7TjLnMHH6+APWD8PK7ku1Q1PZNbW7MA4KhpXaUYWZLY7JljIgj7
wUAAsEA0jxAiXC0ghh4HZIAAM9T96jl6+9mvhkvur0UZuErwwrBhu+K7O4vCgtcx2LyLvtUOvLKd
tZKTQEGpSGlkmbrzV/6skTnDUVnApQAv1elO6yQkiTpL0zEWRWj8K/DZpgrprYMB7uZK+QlUfls9
xJQ84nmgUpd7En3PzFn4AsHxcTZVaI2YvyCyaF2XVGHPlz3BmTXPEpDHwDsRjbGYgz/Vse0TdHKX
YG4NYjtat06xVctyx8b0Gav/xNP+JkumHdFfL4s9z8kKcgWfoGE2NEhNyLWDFX9y0AfMkRUc/dK/
1RX6gtfGowYUup2763oaSY7wmUOahc9YJiboW1BpNE6V7oI67UwC1t/G/HSc50RtYK33gXSMUyZn
3t6jaCuDH89cA3JsN17ZtbYCTPRuIsWeuJ0kJXW2j0jT4Klqf4c85hnIl9MQlWlpm3n6oK8SDj9e
prTn/lBwLwPZV/XA6oJe3sQl9TA5iAFFYqLoYs6n9Ug91Ew5GgJasEzbNyz7mnp03bW6lxiyl5q5
KAnASCam4VBeEh9EtssCXlmQVPsJeF3NTeh/82led7j5t2T92lNtbd+G1L1RaL1B6TsDW+obRzgL
zm2MO2l+vMtunFWf023zOl6H6+552jB6X6zYgfvPlxdm6dgSRJ8zyhIBoqh4qOK6HojZY2HUnRsD
nbr9+jcCZuJgw8KTWWzrr0Mnb8MSeFFDjHk5JSZ7preSKaBFJXRg2AD9SldxYE53t4+TPEjcBrBK
deaGNETgZNF2bG0ZH9B5eIfjiG4OHcEOhOGZcCpJxahzlY+QVPBNnd1Eht+r+z5epeUmACUDc9d5
CjrRiqrVKxAeuuBVKbearG3r/IIVPkMw5zgKwiAaYGTxcw1e9lX1Xq4wH+99tZtYp8qOX5M7sJT5
7da6kaHCLi42cA00pJNnaELhqgnrdOhUB7JnKCk3vW80WQ1k6erENYbOJ6Kjf1V09D2mrHp0NeOv
1+WaKOE2cJW1zfXVZcs880NYRKBFoYCpa3PVSVjEABndup+RzDpraGt/Sgflt9JVLS5JMx6tlYo5
icYz++EzwR1uo0FSsW2J5Z7ne+ePgC+c+3WBGyhWY4w4UqqU4COULfsJxMXhfbBWpForawUjpxLP
u7SwNqisVJR9ANApTri4ZR60xozMaZtb1/iJjOQ8KHB5VWUyhLPInRTAbiPMA+yAsb6NAMPkRE+X
ZZxP4mHVjhURjiFy5xmPAigSIlXt27RrgHLYvSEvkdKAWp/5xra9EqxOgHCZvD35HLfa7vI3LOpJ
0JsHfM7ZTAXrKSOW43WNTzDt4dO61lNUB9tQcvvLhMyXzdG1FaTKgNsfQsq+rzcFz7NdytE0gHhE
Xf+9PsSYr0a8oYHcKlwEAJcKJ/ACwbNF15N5WyqHQeY9l67GYxFCIGVkxFFUAhGR/lth166yt/E2
6SYZtt+inCMnLXgoVINKZlSQUw+4MwGSFYSRF6s9CgvT9vKqyUQJUW9eGi3PK1h7xVta5yu7qmhF
TFoVvy4LWnQUxzePcK6q0uZwi5A0uW9TYNOR33fOT14+4hceDpla7uI89i5LnTf9JKkwn7MjIxeM
guWxrQQZooPkqc5vrOZ2mA5qdBs+XhaztIrHYgTDKIbEMJ0JuinubVyb1NXXLNzUjowsYcnjA0Jr
RiVGh6Hpzt9xdJzMbsBEQoe+rOoViDwggtHfoj17GNEw7F/WaPHgzl16CBJmRzV/yZEkVPC1UVch
KY63TrRJ9HvMVf1PIsRxbrvXpqkusTcjRgW7t3q6KXqJdZ9noOf9/6OGOM2tsVapcAHOt1PtY8K5
oXj+tC0lKHNEfofhzGlj3oar2gbefX/PPHeHHsieKp1nTZKLZSnuwIQO+kYtC3v4nQQ8XtIsbbrQ
AiZoZnyRIaPaILmLZysTjd39/8gO/OjID5zuWYcGWFLoFvZMfxvJZkoLgN6DqbsIaG+D4Pyv2/aw
uMfyhEus55lDIgJ5Sk+oiU7OAMM43VWgPaZ/zcaAMzw3j6ooLAMXUYzZOs2s2JS6wKRNA7QSgYok
/WrchDbuYxdK+jq/MxvCOkIYXujfyVg8t07XMUzioA0rBsP0TK977E0QQNOxpP1zeNXsjHW6n7zs
AdIHcCbcuTt302aA47IwX4s6sOwBfd6m9q37P59jCY2fVs7irEIqz8uunY0FIqDAjw9sS5UDvzL2
4aOMcF0qULh+gn4sizyC/qFFnR34s1fBfbO1IWp4ZphuLjaflz3BOU6XoKJwC009YMjBiDrDyjYh
VWjsDftofTf5BghM9I2sH30p23S8w+J7i7d976Ql5DWr5tq4BoK8izpYTrNb01N/5TcBfbGq1Q22
mKOrBG5W4vqkSywcnYxXuVXn3x9QH2p9DRuz1h/B/kV3KLMpkiQopUhKQ+f1MDTgI7JEtQQt2Ogd
EyI+1OLazO7KwoObwN6yVZzrNHKCLQGzOKgOevJaIBHkBhzNset4TGnZbQs1v3eD0otB7a0+ByXq
V23mK1WCrj3Jqsy31+m5m78PNFtgpUdIKjpIo3QKlqX4PgJ4O6YCHMBLR8vLY1ky5cwTO3N3CkDU
dQJWwLNkY+0q4A3jFuCmy7he572NOn9mh5LYY1EKYKBtTGVqSI8Lxwh9FYWVhWD5nafyd9EQf8bA
pZbccGcRAVSxdaAhz28ipKxFn280LHYnPDWtzPTa1jgkCrLC5a4HjUxmoA9Y3U56INHsbKMg1EFS
D53DgJ4+63kBl5KRIKWHUM76irSnGi1+nAeUZ7J45ywKgSAXXUQOOmvAWCBWM0lkjVZIKghqrEc7
CG4ro3gKaxl96cJOIR9igl1iFocpklOHnzXlaJhKlnqaFbwljnmfTOrfLxmyd2hWRCoXRWExEKlC
Oy/QTQ0RCXpIBhOh/C/UMSyQPFz2pQt74xDsDtKSJgxD7MerBifJi8QE8nhxb6UPQ7pOp7smfb8s
ZWFj0Pj9DVGNOBRJydMVGwmec+HMQtCx8W7kuVczF2wBvcRlLYoBNSmybzg/mLU5FaMoTh0hn4Wb
iBDPVms4JNPPEyKJzJbEILMHwgNiIKQRDxED9ghLuhSQ5RGjTvmlBCDvAcHe5TVbsjJQ1iJFqZsY
gBFb1KaBxNE4Qkphlt4YtZiLNB7+jQi86F2U/gnKV6frpedqxU0CeG+g3+yKuo9AxV18XJaxZGBA
QNeQO0MWxhXrmcROHXViqG1Z+Ycz3Bf2W25yakLWZTlLy4UNAQIpNgQeVDiUgVlNGBYB2Zebt9e9
BhCTpPEvi1ja92MRwrMtspoJuV2IwNzgegqr64iYn4EUrWRRDBItWDVUQMAldrorQKNwOq2dacua
hzB7n1zmOdJB5bOXLrJvCMb/IwT3wamQhNdmSToIUbLAK4pdoZE1RmloHz4M7d9mdQRZws1mgT+G
FwyyeM3XINTaxWaOdL8M/GjB0uaRaGLhCaojVy1Ycwb4gmZoAIYPF+QF4MkJG4yzGM9skNR7Fzbo
RNBsikcvMytUuGaMM+p+zvMH0oZsh4zmcGUm+ri+bHJnbzTEnaimErSLomnlDAZytJWk6ww4AdMq
njqme5gjRKMFmFVMl10zlaFr1fUuy1xSD0ghSPHhxnbOEt5Jlqd1wVGvioHDj6oRHZPIY7I6yZIU
mB0KGLhLcfMIuxUaXY+EO/yCrnT7rHF+h4m1d/NaEvAsuIWT4psgJjZ6llUxlBnK0TO0h7yVYU/I
JAjWEDlxjt4icOXp9bhJ+pmZVtbruijCwKCMBc4sOGrBIzRqGKiDBhFgInkyXNsnQf+3qfL5vfxH
hDjrPSiMgGweIhICfntG3nMtenJbJsk5LLgd9/s6mwspqO4KmtRKx4PKAVUbeOn8KC1pzu+m8Wev
oFlelSG3LC6bCWAOywRb6FlveWnk5hR20GlQQGlfV9f5xCW3zqIVH4kQNr8LXWa1DkRYwKfPgo5q
DtC17b+fIMbugF0VjTOY3kGl9dTjpC4LA66CmTCxkjW6oagV3+V15JdKt0otv5LlNOa/d/K0mq0B
U482yEXwUwyk8hD/neYEnIsDe0jcDzudVkbzmUZXTeipvPCQnNpc9jpLlgFuCXuetURuVGzQC5Ou
z5oRrS8hu6utOx6+acZPdXwGb4JkzxYloRo0a+fMYHmni4lUztjmIRhn2o7dEKdYGVWM9goLg3s9
NVMZDOWSCwdRAuhbsZRoDhL2Lpn6LOtNEyaidpj4do2C7OKOafvC7aqtmZDSA9+8hvJN8Xp5SZcu
RGDHzjxZGiptpuD7IFhV0nFOzOj3GovohAZPq3ltJtkDeekUgAcGkyhwT2gUn1f86ELMso7ZahVg
77KvKPtpY16Pyfj8FpU5kjEv85GMOmoJH3K8VtvpNqhbWtnMq8DylckYzRaVmZnu4J/mF79gHvFQ
toGDZKUXtiGqoUhXKj0FbZPkll3U50jM/PsjfXhtxAWzsWaajbJ5QmPVQn/v1uglHndRDkJJtBLB
/tB9eyoHgy6VObYhyDHdPeMHkPFSRdvEcL2XjW1x2Y7kCPsDdH43YTHGETRuUm26wiDspMgQ+peO
7syn9F9lhLOUxkSpnQbKsGrt6rlHUA/Vq6uKP3C+/Z/0MYUAWa3ruK0UmEFtItEXP/UERh3/fWSM
x+o/+ohOr7Ey5N4I9Pk/0q5sN24k2f7KoN85w325mB7gcq1FUpU2W/ILYcsy933n19+T5Z5xMYuo
HPkC/dJQt0KZjIyMjDhxjmo85t0xKV8LaXt9HWuXIEbhQNihII9EmXr5/eUghdYIkYiKfH4b9+pW
nyqGi1326nBdAFyIRyrppl7gkQFH0YdKwnUhAkBVSwKwd2NwMDh5HyTFPg+m7eh3h6rkvbkMGInL
mktAdxnFHjI9hktyub6u6uoyDPGGlfkc8nezmdfSjdC/Rs2NLDHO7JqPY9pOFpGJQ4CcBqeVGtdW
c5tCw6wefE+b48LSIn64K6RUtT/+2dC6A8EBqO5Qa6I83TCyIE8MLAvszIehjD/3Xfx83cQKGh9j
sbCASTgAQi4mYzOjVCZMN0HzO8ndaNZ2Y2d8Nup0pyjJBkwf2zr7VJb1AaUWO51ileGZa5GJiExD
5AmVQY3eTUBE26RTETEaBW0CzMFNM2YvCitgUVidCnJ0OnNuicrSWqGKO86AJS3yoWSbCrMyo906
1InDA9+UmXmQG7mjjhOUEhufayNXMDLhVWkH8CuT+YkJAo6A0z1pQdW8zmicRVu/bpvWbbms2Iso
Bx8qvh83FXgVRbNTRlKE6rq5NasQgErT1/X4tQj1Kb2dRhmahYEiVOERDXsDyudym2Y2nrbhVu7y
ybA1taoCxxDLbD8WowCRy6KfgfTo473EBXYWtFxoIi7lqTlhegNsxeqIgUWeC41PWhfpn7Nazw07
leb2MaqyMfVqvdJnr8XxHcxo6MbuTjSieXSVUs8GW28C3neqQil9s+g09V3jR0P9PoBv4Ec6RnO1
6VvkMW6mdJjQAIABVItj65emLxvlbQRdwcekUQMo8LSo9DpS2YwvoQQohylGMST/rvsty2/oEw/w
L34teX6LKCRBAzc69hUU48L363bWTju6C6hZowSHFixlxxhKQStJdYyTvovQh4I+izmM/08jVBow
iXkNNQ888NXEN0uxCs0+LO9rgyWStLpp6IeiRU8odegsNEr6WjGAeQWudt7go9ujwr0MvPCZ93VG
6FqLyMYvU3SjXg96uSlI4dKIZJAZPKapainzbea73Tg617/RZSsQ0s68iIq/ilos0Xpehn89MHBL
15AP5JLC7KqvQfJNbSGB2rj19FDPOVrZO6BTTU2zw9aTcu7Dac/Svri0X6m4XocA9vswtUO+tQmX
g1xyDJ+/vMVhBiq+gEVj3gdzP0szXJuWEwiLESuFxGnlaScL1YerWjCBaxTtPoxiXzRP/KFXy3Qu
MIQAyp77TEwGiysjdYeyFMfwkJWbh9hSiQ4jsgUQ1i2X44NbNxMS3DxZ9Sky3hNILTdJbyq8mQVf
quCVkx/44lAzeU0uj/TSLnURqHhET6qEr6VpwSbGnHUbdqCdED6cO8IMqUKj8KmhuUItb6yivM6l
Boc6xwB0UNtjMVu6MDOcYnU1mH7AHqK5gurNchezKung/cQpsve6SSyAIeycYwSoVc87M0I5eB0m
TY1RXHyqecv1kTmw8AMsA9RmReXshxMoVFGdOypZbCri8Dtn9GwJ1FevjaADCBRLCObBaab8Uz4p
VqzMX67HIpKSLbMM8tV/fQ7yuc5edGJUdy2fYyHtsG/7lzgHQnnccmpkpeljKYJ7omKFhcuoDlg2
nvcGykLA06pUlqhwlRhlOqqbTdTaWfamN5pdgCZNZmBc1r7RmR2aTCxM6sgISUlYCIDrkKVDFkn2
9d1jmaCdeUx7ueNhosoGTyqTXSOyIKwr7xRsF5RfMaYAemVc7csvNFRDGfGkWtdjMc+CnCnfsWpw
B2jBwE9eFFaF5KRDL3NmGY/yl06T+z1muPzpNzzy/A+hDtXQYSgNlX10RNL8HmTWX4ustjuUD6/v
KXPB1NkS8mYuJ1C4Ys4kMYXmSRBaO21veO0+bBNclztQ7UIb4rrV1S8JogRMQBAEFh3cgzIiVEMo
VkaR7rtxxSs7lFQU97qVteCno0EBWgt0/WBr+S21fvQ5I+SwtPlO58Rtx92XWcNYymUqI6BEqENk
HrxfpIi3NCLpYdsmaVRYsvF5ru+V6nM9Qu00fTS68uPBHOEDVzsmP/Eio9mgxKoos6mtCmvqlPir
qg0AyhVBLh5azB6wijXrnwhVFNQjyfLIus9CVY9wwUdgeLb4gdvpRXwXd8NvbB36O+TAGbqIWb2l
iaTKMzHjUenPAAsTNQ+SWcBQ3vQYN1DF54/7AjwAWG7UIZADUrY4zuCnckRFN+MSN8waV47BZjV2
DJdb8wbwqKDrz8PlIFmxXNJoyH5dRSKaF/GXaLrFcAFo9R/zYRe2jKuE+BV9lZxbooppRlx0vJTC
Uiu+j1EJYefKyrvX67tGfsmFEeJtAAYDdUTjFrm5TpucLIcbcO02AJmAtnhnSIUXNICbqvyx1QLv
us21hZHRZmijk/Gl06DPmeNFkaKDeAdXcQ12NXROvAzgoyBi6dKs3YuYjAJNCvCzl9CwWU+MMiId
57zWReRFs+ZxBWqF/thBKELDe/XjywIGTcBFDGvI0Zee0WFQhof6aWHFPQItVMYjvAPEwhEK7sdv
WAI8TMXwOUrUGmWJy0FUA2nswhr72I+ccUp6kERIRTnuMJ1Xy86HzZFYBPJ0Mq0DpXFqYZIxhtyU
o9KqQytdDNwk3Bvpb8TycysKVWtVqyQC0LAo0EUDO1fzqUZBSNbS34iw4L9DqVABmA9p+XIt6tgX
YyHJaAfGhQtpQJNrSrvQaoaZFd/D6B+SfvDjisDCU1+oV7Nk0iYN+WwKzhLxRaskc5w1K8lfrn+b
VUMAuoCUiGQ09CsjkkLdyDsFUU/jXRX1IYXbJ7VigjuH4QVrllA00EG5i3BxAXhSizgFy7iKGz0e
LDx37cLYlTo0KRnRYeVaAmoL1MIwgUYpPQhXpRGoeHkUjHIZEQjz5IE5yqw5AoEkV1TcQwdVAWcE
kWzAC23pB3mvytyoJoVVGl+n1iUTW0J6X1SyqddbrnhWu73U3df+LT9+uv7FyG++ZpkK6wlp8E8V
wkRUQJdZ8cRct8r2wOuokWyum1pL/YC0JMgxjUx/0BPysYwh7onHmdLHZodRpNIc+9YuqspsdXEv
cJXDNbVVT9F2UKqP3yywDWykqpF60+kLnEf5rlW6akTUqA3/kQNYuZ5DIFcGBxqwb33SbLk0t6+v
lwQiamuR1yPg81gwviqV2utdkJZ5glMH4lJzFmpvSHNMJb1I+rGUD6rqBQoLlbHyNWESgR1kUKAh
oQ+62pYCoMA4Fbr2Eg5HPePturkbFGBcWbCJta9J5iVRhoQWKLgAqNgVJEEizhkSUUX6Hgbbeth3
/X2LaVyI1VfHWuGtEqXDD28prmhZBsTRAEaQzg+0oeUaLkVGqhmbAb0UQ4M+ZYky6Hso9tZQixYk
vxk2SXCkPiMybkQzXKIgt6Gxb4XeyX7e9pAPxxyR/6MwniWmDvGKq5zZAKxkef71Ee3WpoKNTuKP
othBbEqw/EG9jX1xN83ca6q03+OhzxhrW4tuv9aGMLe0W1epIrUgO7QSTQFWRN3pfMjqxJHfQe8f
EgDU5ECzcomBq1Ip6WZBLqxCF5PMmfRmCiyUoyIcBpAevgj9FDyA7k3K3UbVx87hEkEY3Bgp4BbR
qOI+X/ehlTMikIRcJQV0DDNRfsuNE/QWAnKzS9HjnGXfuqaHlowqbHs/ddTKZyCA174tmXbDEwqH
EmCS5R5HHepgRoMzmQQvE4QqUyHHQMah6j1N+q7kXhwzKiNrJ1NQZYwHYIIbyR8N25f4bDQCHrdw
3mwC1MeqeJtGD1n03RdFU1JBplOYreBe39a1YwL0JjjwTtgOGrUN7GlQhTpcaZSi8D5OyvguktoS
jAaCyHCpVVPA48jg1EEHmeYzEKQ6TyOxLcBfI6MxNR2icTB5Ifh49RlM02hTgwsaoFR6OB2ZlDqW
BY8MmtcdgcucNMzsAc3H6xu3VnlG8oymKmygNEtLcOpRF6MXh/x5Mjo7GCJHaN8CkFyHPAS9ZN1J
8tJqQJETNrqtxh8HypDU/Zd1clzOLsagq5WxJNk7F01O1FdW1Yd252cfz9dgBimhTFAsFwgnbprB
5Jjh/p10PB7R3DsCrXonK9pNKKre9R1dyQ0Bthdx0aMIiYNHnfAZUuiCkGFJmvbc9LftBNHD8IGb
P957J0Mx6BeI4Pwik3bLrev0zG9wzJBT6CX0r9RcMgd9uE19FtZuLT8kQDtcfeCfQZGQWpE+Zhib
5WBJS2KrTjdCdNOPoskPe0nx0uB+EL+HvCeGT9Xw8WONuIV3A8irkJwq1A3hAz88oGkMCW4J081N
BN7d3rhVjerp+jdbPQU4aaKooBpKStbLzZx8hOVJFgrMMUE8L01MKCsmHW9KyU5p9lr2yPWfMxnN
aybvzsoliEbFL8skOT87Ab0xxXGbALrDN5MpNoEn1AIjYq15JKqC4JdGbwmzyNTiNB9iYr2vYxe5
3sFL0NLV3oaMgynONcP516I/IGIEQYEJOYJkWC5H6WSll9sJ91vNx57Pa+CInBLhQR56zg7rUf0E
0YjIDKEGBKR9M2/7ImMB1lbuPHxH/CMouPhRW1n+DdkkaH3c4WMCsKmYadp5QxY5RdbZupx7BmY7
zMKoNgEE5H/DjRTQKRLWM2BsacS9Jo8lZC7xMblpsoZ41yUvmIjRJLvqpadJ4w/ybDz3AiQ9I5bt
NT/Cp9Ux7oEkFewey0U38N4omXFfqIGEbEptOi/SJxa2m/wWKp0SEQM0kLOQIanTOTrzVkFrqrQj
6VQsixtdCDfxkDlSrzPcaM0MeoVo7yqoxWEYe7mYkZe4GGNrJUb0MUkUvL1DcsS5/q3W9otgUPEg
lPEio/crnyIlbmMMSzZF0EiOEkdh7ADmCAWs64bWvNFAb4Nwu2CkjC6FDXHf+Topj3P1rigcBLJy
flNCFX09r8q9JmNA6C6Hc8k74cwgCQdn3yiKu6LXEhicLMGuPwcm9/AtgTLsjW52+xBsU8dd+M4d
O0uzM0a2ufbdzk1T17kuD23Jxz0mUMUfAFGbqXEnpgJjQ8kvoX3w3AhVNOgRh5WwhBEx76AgpZpF
2rqdNpk5F9pIq+3r349ljvLFUh77hO+xnTr3qFRgNAYGCYwARvAcB+/XTYF5aG1tqAWje03ouOir
do6zWMslPA+ySZ6qrZxIuGzTcTZw4mZNqcwpURSIY3NNBM4Kbmxnr+KzWHbVoh/2fQJZZ4ibD/ox
VbMUtNxtHXMPUy32vJmnZcNt297PYrtXAghb621cfJ0MSHxsBNBchk6lcD3vclozYWS7GRII4jRD
OVhJWOXfx1H0y5txKoyXHnh4HgrkGQ+yk6ab5r0o5pCPG8Ou/lIXYsRvpEoaSjue0tGZ0pb/Umqj
NpuxKgyPtZJJ9a0SVuLOR4BOQX0A7q5j1OmT6Ii5D7E7Va4xQpggDvQ2qshtb1dSkPqOEGTpC6cB
cWirTdtttGEyyl1giNO2gR5fbFZFLmtmLsAP9wrkPVqrHg3woA/qKIBBtE17SK+WsaxYIx8pX7pG
yB+LqJh9cy6xUrNXplx70LtORF2vn2LkVPJ8082N/pwNfAV/66W9GvLZd74d9a9hLeAyiw05Sl29
K8toL/hlI93wqZQ7via2ihXpbdvusqbzP0+5QD6PyHO3uj6Nn2Q9nN7FegKPsg+0nmxJSpjKVtNI
LXcoZ3F8yIe2bUxf0MASmo9VlZh1HifdnlNm4VGugUQzq4og4USpEIXjgAyaex3FBozzBTdC0SFL
BhBmXPfS1QMBOAz6CYhpkOZdxpe6bttyyEqkg9y8kaJXkd93WmbnssfrrBnwFVvIbVEzw7wXQJH0
uw7FTn/gYlyoGF68ATILzjKqZsIZbpX6CAD922lt/3gb/yd4L44/w0jzr3/i39+KEgr2QdhS//qv
Q/me/+2Yfn17b/5J/sf//IfL/+1f3ntx9zW7/I8W/w9++V/G7a/t18W/OHkbtdN99w7g1XuDBZx+
P/5M8l/+tz/82/vptzxN5fuff7wVXd6S3xZERf7HXz/afv/zD4SZf5z/9r9+RP78P//43zR4r4le
4M9f9dd///61af/8QxD+jloXegQEUUbUEvCBhnfyE07/OzI8NEBQlsYIMSoa+BHGrdrwzz8k7e9Q
1YKCD6laochhIONsIESOHwn63yFzgnIzHmGoaKNM8Me//7DF1/n1tf6Wd9mxiPK2+fOPE93er7sA
j2MItKAWh3QLj2UVsO6lL/pqoyZyOXzXb1VPchNn3ORucdtuBi92jYfiVt6CmsJrPS2287vqEO6E
Y+Cy6KZOUfn8r5CxEgzOQOaBQI8uqLMCnculuB1Ap2IPjmqhC7UH3668RR1pU98aklkx7tnlNYF6
J2WQugJRD4yzeYTBsN9H7WsESM2ZB/y10ecby1wSfetpbSElEQhaBktwZSu1Y4hYvNZOsxU33LFp
TdYkA8siPV+Qq8E41DkslrqH8Vu33/Df88/8obtp70KHO2qMe53iELnYRHrWQEQQG8ocm8htdE+w
ywNI5AJv3FXb3gvstDJDj7Gp5KF1xU9k6q0nRJiRr8mmKmZva25lha5qT67qlp6yZdhadxE0e8HU
AZQkPco+hqBnruoeAdOrt91o9d8wYQ6xu3LTOuEmvy9lEzLTDfMsrK4R7IKAZZIiGX076CLAz23Q
/nuNqe3bkad5og39MsZ+LjPr0wdE55xQKKFAgGcJ5aOxlvJDPcup2bugFdrg1LuyK25YE7Nrnol2
BhQBRLxIUCKggkxYo7XjC9LPJXFmaA3Qs7Jls7OHG8mJHgXGBMeptkf5ycIgdbwbDP6lxgyDtR0e
xa+49gsvsWRzsKetGJmBldj5LSt3X18mYbyQTs1tun3qGyUgu8ZMjvzgIA0BlsOE8DSsBlZ7G7gf
G8TB5wM8GdcA6Z8inb94GOWBkZZa3ICLSjw22asas2COFGHPXxaA5sCzGHcR+ifL26GCeEOejXVq
NiDD7r7kj1pmzt7QOOUxdzlHeNAf9Rd9w207DVsNdOpdwYLIUMWz098AdnzUwVF7xKucRiRCoqwa
/Ywg5U+7mtog3to0tugWbn5bfGaceuKKC89BKx8VHPD5gqVIAwhyuWIDBZcC9ykuhm3zSXRSVz6m
j5wj253dg3VLdmtPzCA5aTKjKWkSUZZRqENQIfPYqCRTh6SoM4BKCrgqVIStbko9WUSeOvN2zB9A
EOOqUbufIsPu/Y8VQk87DBl21AoEpImIdZRlX1O4GMjfBO8/qGXot9k0mlrYMF6dl8cD+jbnZqhD
CSh77/chzIAp1iUHJEcAVx6SLVS5Hjn7Y9Q9l6uig1vayXoXwVyoBGYs4WrCm0liMREtH+wXVugp
dx7CDRnYABJzrrfTcA+2ATFl1CNOEZ/2jLONo09hk6H0SBDHuInaLbSxA8zDOJrT2YIFYYL3aSNv
uFdpO2yYEe3iLgKLAoY80QbHwSMD78vTwKMAJvlGgQGnm/SYOf6xNWeremo9INYYCdPlwYMpcDqB
DlZECZlWoAv7Me1A9ZWYbcFbPSjPCsUR6tyclO89U1xxxRdhDVBSwh2EHJzGRqIzNCsd5uFMfida
UHc91AfOaU3Nyx9aq3yWH66HFYrRj7gJkASEIRnQJwn9S+JGZyWlUol8kHqgLP7TXv5Yc2hIk1C2
MwLCNmcJVm0WB34PBbnkUfIEi1xS3HYSHCZo+dJnl38MVd/iAUeu4jEj/tRvc7vlrPEb/1p/lrxw
kx24wWp4k3vVnet7cJkuUntAhZl0Av9UH8Nsawtuv208pIuhvDWszp5saBrqZtW7PjPsLIv3p61H
EgVKEDx0QGBP51NcNPhpxGFYvXebTy5nQv6rNdVj5PWg+5bd3ssSK/vMWCtJRJdHVl0YpWJdK7VR
Ueswqj0KrujMG3EreIMtWbET2LF33dpFpoqcA0O9aJVB/hL0XtTGZk1cCYFqQGlVuBvk2NRlFtBg
xWNOaC303AFzwwW1dN8wlwccTQ46H+EtkHWWr0qmKG6uL2MlzpF1nEbjTlYovwyUrJTyDFYk1as1
aB8/8/xzYdSmIB1TUqvyD31YmxPOThbeVNrXkUO/Uz8ogFzxPSMereQdGABDKkeyK56/yH3aoB+b
gpAc8DucEjfagazRnNxmG1j8nsUrTj4R5S9EdQm1IKAaNCR2yw3OUYVVpxyUeUrIO1V3U+BdIdQd
MDgPmshyzpWvuTBG7XOa9dxo1DAW3rQ21KWJupJHhJ6KbeViksmGIJpz/duum9QBZyUSBuggL9eX
5tmgyAXe9ApnWEO6laZbv2R+stVdJB4qAA5MXm5LK34I9GLSK4AeO/593ZvTV20jmMWtus03/iMQ
u7vitb9NDioLskGywovPd2aYOu5NjInVUDsZ/pn5h7aOuxLsrFvczTbLW9auLwUcMf9ZKJXbjEJX
ohVJ7NV4CMu61T4JG0iekicVp1txYKJis73+CVcPBJ4COBWYKgAOgEqNgwnIkSpFfBks3ppvGi/x
ZNyYHNhRJ2aB5sTbQ28p6veIODrhyaR7rmkcjhkoAFAFutfsxgkeyIMqdv0b+bU8Shuo50Gz3H0T
NrrNH8jLVXAyF45r9dABEc3QwQHazi/dxtgqduUia7JVhlNTTe/T1XKCIoGkAELuF7d6gRabWM34
U7hNuZWdYOdvmhuQn1ns9OjySYsaIRBYGLeVMV4BdsWlbyt6xKMhAFtaaEafRska7dBq0QN28o3w
A3oHk53Z5S3zWbJ2ps7tUiWXuuY4JRhnbLcXbIbbaK98Nhy85D2Mnyke7s9nPYBOW1ixX0QrN/di
yZTD1VIqz9yEJecvEC/EMIGXeaWjt7Yc4PmHfYZap40mWe11v3EVLUyTK/csX4vSLhMHHqZru6/t
9qXeylZlAfpqo3RReGAx2xVbTvQyl3WZMz80CaVnpuM5kpImh+leMLOv41Ovm5jct8TKnq3iSfME
p/QyHAXWfbcWwxCaUZ+RAJVGNrG02/hQEuYqfGj/mdwKmRPa0fPw2tjaLnU4G5QD1+PJStainNmj
VWeBSOX4gNiTZVTS/BzyNix8/mqcBF4Az3kEECAqqDXNmT/xoYxZFBmChoLbmILpH99kU/qhbwLo
dl9f0VoCAz4UlLEFcsXJdD0tb2pViHKRRMjB4UzZSb4oboMiZWIVENU5YkbUmT7rD5zLMLx2vZ4Z
PoFKznymbYUM2rYw3DjhMX7NXd9+G958d7YmW3Lq224jPV03ufb1zi1S4SgWhC5GxwwXOlh4A7mB
yDWr+kRJBf0Mr+c2qNBTghqjnRKsCjPPlTNZk5PsUfK1601yKx5Pr4bQzA4sgWbW0qiwM4p8wenE
bJx94cV3Xv4YYpCsC1o1wBKh5wM8u3by2rOvZcwVpgB5KFmTkMrPu+gegjVeuinTfeQy9TTJl1he
pEtrZLln1sArHKZid7LWbgeUQ2zOSraqO0Di3WZGkcsq1tIaFb3qJALeugx+JgnCjbRJPMlrtsWB
mY5c+jx5zEF3C8g9AVVQ6mwXKAmGRoh1TfezWz0IG7lwtcIOf1Q3shs7pSW0h9RjLvDyUlqYpY/a
1OoT4eeMzPxGBROwOeMazh85S7Uh42DxL+QaDu9ZJfRLnwQ9MAq9IKUANAmSGMuPWPYd6FM4PQLm
+mFqb4fo9fpxXttMgGRJR5G0xuipLLVrNK1MofzVDc9ze9dFDyoLSE0h2366/ZkNeiarNYx4LkES
Yw67css/+1vxAAgpisdMl798fWOy7NdqaNRjrkZQotBgqXeFwjRcf0v4/Istyht427BubMbeKVSY
msUsrjJiTc5Esx0+GWVotizqmDW304CHJQ83hdQWlg6gCH2CFjOM6NmuBktN1odeGndukiusW2xl
9zCLCl1VA6EJqheUrw2YU698Eb6W3hgvuZ0e+g0qQw+S1T8HyK+vO96KYy+MUZuXAW8ZKhGMxdO+
iI+T/Hz996+kU/rCABXNFQUqL1Fz8jrfa4/ZLrQTC4rbeCtNNm+Lm+4zi9tg5eJa2qRCbq+1qJgI
WFTjcIcQw7ZWDOFttTRlNCvru+EQucqW27LyjxVHXCyV/Pws0qeVMMlNjKVOYKkR+AeMmpv5x1js
Tqd4YYQ46pkRgQMQAxRcWBtKMe2EapP+rWAxeKzUCpc7SLm7WKizMeHNY/IecKCQvD4KuLjazRvU
DKB8K9qlNwQmw1VWbkq0JyUUYEAxYFz002pBLGU9hVHywG23wsa3oYqG9kTN7i6zbFHbmCtdASkq
2Eq31V39GNuQ04R4ZXPMDqz4tJIFAyqCcTLwNEGg8qKSJZUq6HFGFZcHCq+cqWwiJ/NUe7Q6dF/L
W1b3dc0NSfKrExG0y1exLCT9BMgJZFT8Wyhmm9AyNiGNyvhaFErzpyOem6F2cKyUJB0DrGqwINPL
a7Y/OfzXBs80tF0DTwktLTV5M7wf7yWoSd60D6XHeh1TMnqXfwTlp72PonPkY63lGx5NncU7iePb
mqOa9ScOLOtPjT3Y0GjFA0rEM9mqrf8i51oL2Oc7QVWfZqWaDJX8Eb07AYwhmuCNciMLAp6Gl9mI
NU/XD8pazCZDJ2TSFYymdL9QFeO26DnYE4OnKX7WWPGTZG5UxoqZdxRVUAklvL3UpkLaFgz/skTy
Y8WVNoZDYAm1x8qpVs/FuR1q3xq8hceOeJD2CBzm9AmK3hZayy/cZM1OjE/GQh2tW5RBroRaDkYv
6TKv2oUqn4hY2WDpXvIA8vVvxW1iEVQQQKmhw/LPlZ1ErgBODtJ8glgGdflVSSyXvSIgysRf6vAL
r2264X4s8WpDjoejqQOscN031u6+hUnq7pNDLQZFCJbYvnBvslUfBDDKdwCxqNvpbf5RfVcbO3bS
d8wQMCyTxVBugzlDwFgwmkyeWNSDIG8lo8z7OTKlR4BebVItVF+le86DxtAutViZy1o+e26Pzmf1
yQh7v4M98oxT9qHdm1DZ2fwOfkZEYwcLw6fEDCLECJZ3bt/HTYWOZXSCPdW+2X0BvtmqEFq4GbVO
QPBZ9a/1vfxlkToaBmYeY16BxQF1RhGV10G1OCsCFDB38tEc9sx31apFBZVewvuKKToq64xb8Fxr
4ckiKaFLdvSFs978A24oa/jMOhhraSGUa1GoQW0TqFj6QZXq0qAr/QQ3tXsbBwTA2JGzZ1STCUrI
mK2sM/knVJGd3/BSDNDJcFKiK0OHAKiexlkDCkxzPPT2aAsi0I6hLT7NpAOsWZH7e0s9s0hdlHEu
FEPEYamyByTic+REXvyYWO0Jl6Tvod8IQIvFWCZxEPowni+TcllolIZ5QfY3+aS9yJ+Mb6HrP/Wb
YESzmyBK568aJioe5YfwCzPKruRWCHa/tphy3kJP8hQ4dOK8YFndVx6ExizFU914xzwoK/WOhS0q
6Kghrt4qPG3uiJYIeVyQNrq4Z1q6vOWhFEPUG0XMwAgSfeuCtLUYysIPT0GAgBZIRuy7ZF3hjllR
vNxDjPRAYl4G6RbqpzTyI8gxNd8L6c+Qkx+hiu29dXZ991/0lVimyMLPXhRc0UTDrGNheePUwK1y
jnIXhfboAInBzNhWXhbLhZE4dGYt93EkOQPWut1tb6M8670Tn8w/+Sa4gm3m6WOtjroPxdbI02zA
eTceZ1u1hA1GbG4InDP+wmqyrqQXy7VRD8AQkhtjW2Jt/wYgBg6Is53RqratF7iTxzjkq2tDHxKC
AKh6o/yw3Mu4zOZ6HrE2/VbfNVa0+1nsU/cBE821tjZYwEygASASCAmogNIaSl+CqgNstsCOkc9G
DrV0OwLCkbmGzUJwXOa4GM8AKB30X9DJuDxtCoZFVBU10kh85RQEyOSVsXkr53lhgYpSVWz0XN0H
5GON9twTXMpGAxZG7NG8ZW/gaXRyGZExMIbSERglsX0XeOZh6sQklNGs618mJ7erL+SNEKJF3eC9
MO99u46t1ERGb8em+E3TnMKJdxVvMpsyaws//0OoE4G3dxVKHP6Q/GZycM/vDMd47mzZ5TeDqXz/
jW0+t0adCaPXxrbyYU32mq9kjyu7dUjlBy8j9mm/zGKWm0zdtZ0uFR0ehHjqoS+P4SLuW4xye2+N
DnhOfvMRs7RInQsjbMHMrQNEJnvZQxvuBTMNTf37iM5Ph6u+3IYOM/NdXSVIMXBBgKUCEyTLcx9q
aSQBmAxV350PQdh5k9v9ZjqqaMgXbqCbLIOXFQWsEYRnAMGQIewLAGSImdmSkwG6rUevLThL5/Pt
ODf2dV9ZO/Oo/uDNCSKnyyL4KOlBOogathLKo8aA0TAmlHN1536ZoN8MRQSCw2o6eWOwMRI8UQBL
fzwderQGv6UWxxh0WUFtYO9QioHCALJdUG4sv9VUyFPKFYDAtnbyFSMTwMHXoKf/JDj8RjgaDNKN
y+cfFMUwvk6ExcArdFFDQycwxU9GYk4zo020Sw8hiq3arf842MMWuHsLk4+sQYbLdB72wAgDyUkZ
Kf0FNqX225HPDJRYoh+dI1qc2dxChdrS7kkZ5NSSYZ+CC6882cRYHXAv2GD6xSK1oEsuEomcAump
mszoTnZiN7pN99XbUMAqiAEdFjLhwkeJURk7S3B+EKUkV/JZ+mIoDW+AuSmAjHj7FEBCvOs/RgWD
mhYxgW9IaEUw1k03zdPJhxRpOQdm4D9W4aYUX3WVQaiwunW/TNDsvwH6JbzSCIEpGLdi+aAkj2nP
6rKSULu474g+koDXJEIG5touPo+cjKLSwxMbp73JnMCpN9wdh5QB/GQ2XrFefMttMPF6PYaIa2Yh
cazq4EzCUA39VufDoa2EWPvROAKQdU1lkuIkqoL9hnvWt5U3Ik967tzZqdyqckhCTe565RDjXJjM
IaaL5wk2AQLDeGrCQ41LhJLfNn0bKj9kL9ok94ajeOR6L72QhVFf+aILQ9TFF4y90U2y/OMn8iG3
A4CXce9xXuWC48BJvfCGubiL9JNaHHX1CUmht2Ki/shHt8iBEoeAgwatNFGE/IgbtZ/jKPnWFSzE
/+kL0o5FCgfIQRFqgJhZHkE95ouwF7Qf0gGFCgxNqlaZ3T/odnKjWeld7hTJAerWzNb6ysknEfw/
ZqlnUqu2KkjutR+VUD7ksSk08iPDddf289wCubzOYotcdpyqzuir+F9SSzExWBQ9KBuCuUoBKFHu
FG90wn3v8HbvlRZwzNb1P2AtigOQjysQFDJg3aNrI7EwBaIfqjg7P1Gpkdc67YaAFfiN7sRbdla8
+jHPTVJ+W0xRPQmFCr/tbW4z4O7ovH6ToEEy31dbgiMcPXYGRTyTdiGA0QF11kTMvNKxaRZC0OzD
c1MgYn1hGwW75rWOBq/3C0ZOQ1KxC0saRHkwQwWaXHqK0W/bop4j5Ue8BeL+GTqP3rBlH/8L3wRL
IibEkDdhnJnMpS09J6gD4O9F+UfGf8m7r116/1HHIL+fXEeYlgcWlL718gCgC7GZ4RjhE/dCJofm
bxzaAty9ZFWP823ExHJdfCHKInXaQFKYCU0x/8DY9v+R9mXNjetI1n+l476zh/syMT0P3LRYsryV
bfmFYbtcBMF9X379d+C63SWBCrNqvpd7o8K2UgASQCLz5Dms5J60AcRyepT390q6EDN9It3O1gic
a+wBzdqfUXvkc5GNMFIZXek/xBXKEHhKrwxfedt3fniX3bB3br6ynNo1wZ1gC06+EpzWF33N6faa
0+/UdXwvPCzM9yxM/fxG6MhmiBAsJ3eyTlY9hWGlf6j7wQ/XLb6Dco3mbE/4rCct5i1mtxQEdlGb
ZAUfMKjN0CdpZLVa1agfnZ9fs+2noFUCtbLVUiV07qYyY8MCyJ71ms/KIeiOBlVqPX1M5aFWkR6U
vi3M24WBKCADxp5GlyuwXdwJ2lgNuCOs5oPttuQQrfIdWQN57C+m52ZvaCQCTQAaMWfahRJcUhcF
ETTze7IJ1+M3VqdGrRN90KxlaGnW5jBnGEPsgA5MpOaBCeG8gSrE6qa8/I5RdXa9YhUr3HXb9p5s
l9Jl4JjiDyzOGJcWAd9EUKUx3g1JV1SPrRJZxXAnSz0aXcH4M3URCrvVJOThcxqOOq3WEKrqSt2t
4jhIU2RT5FagIAkZaSJXHyOWqoEWvVEKUKu7kTBt43AFDtIk1FeQbBElQGnaMerlF22wyi47kiqx
SIxigDz0g102A/RlN7VG4mHXTQKEq6Scljp6QbTaVB5HK40YE62ipaBNmcbJsnpQz5jEgCpmn5eA
tZrJqIE9Rs3lUqw9PdKQ/nBlpSmjNzkpSZ3apRF07VGumwEd5ilRlBC0rxB78Sa1lLMrPRVywIFj
WrVosx1AX0IUOywEBcjkUKWShsZNRCnRsVWJEIve1FBhiDakUiZ5BBZkMuor1COLagOMLA62yKnR
/2Zp7qRZoaXaSZvQTNuHskqTyjEjySACZKkUaTxMvYqmLZA012gYsaOoSGrJrgS9Eb/TzFzXWIhi
3XdakD6RgBhkVWiFGKd2ghKPuRkNUyYgQ9WyXtZ8A4xlYWwrVmgIPtQqxOkWQs65fD10ENizoD7W
ERS0aChpDyPWQF2rbdxX92Y7BPqh0idpQnoor+Mh8hJNULXCjhsVaoROTOU2Sp0xo6L+KKJYNmzU
fKwAO1BoD9VIqDmFIYDbVo64xWhLObdT9P9GeOSTVtMrTyn7Id222ig1G9JaQlvampJUSQqilECn
343KJNLNWA+aeTfiD6TSFrO4HA9KNsbGt4QYVnboujCWHtvMoJNsW01RTI5R6aG5UqMRmmrrKWnA
uGNHRmFBfWFoad3iZSBKKV7iuhjGm0agVVKCFCYeoYmba6Mca36oayG4h/Vc08h7mrQxloH0SnEQ
+6Kj11NeCfK12gTSpHtyAN6buzHCp22yLsxC4lqBnOToS8DKKboXDmIfu1ESQJfkKu2DVNRcTaaC
UNs1WLyULQlor3sKadJhZwHF0V2ZgSJ330qkzVU3S0OW9MmycELnpFUnQUE9SNCYnW8W5dT/MGsQ
eHUrM2gbpXfrKi5B9xRJbYtXnqHgbGpIH912NWRy3WysG8EWSokoT0QMIGiTGHkIUAHVzUm3u0nP
UCJWQD9KnrFihLZ2MJFG/6C6EZfPCfg4gQIiRvXclTTuclvUU1HHDVnnarqD+G6CQ76HJEWAukJT
RZt4FGX9OqMtnXIkkuDrtZOnfWZ8b8tGKhh0b8jQ3472qKD2TAJ+pPtMq3OofcUg/tcgxycIanSb
iMDoXcUE1DSCPZkVHYeHLJa1GC9Nc1LC65CaSrWLihq6hwWNdGsvEj3Tr9uuM6ivlYkV/siolUJM
IKbUNDayTqn4o4qwIpCeq5RKttPBNDLioG+xlhXbAtEUJddtNmWh6ggm9k7gm2o39I8KEU3iNcQI
dG+YMqtzIFQTTF6rqaGVrnsqRnXnKlKVQ9a2NrCtRGjsqQPR7IbiE/xsADTIsOELY6l5OBeNknq5
2oV0cDSK0zhCjTSSWMuoP5oy9JQtn5hVkQ8tvLKNxhrCqYLS4lfsRiQ00lDgm0Kl3jVIEOnflYAM
oQ+486BdN6ZV1Qet7EmY21MtDNlejWUI/tFcbEnpik0qyL4q911xVyjCFN/n4K8BPwWRiqjYRmEd
SdsWGyy4FcPeoo9UhLDEIarQOXedl7VRGJsiQntDgjVXZfVbQDtlQg8tKMEg2CYYJUiKgzrSJLuP
IuyYr6//C+EFMicQb0TPIOSR+dt/iia1UAnuyTzcW2TaSos5jVk0D13SUwvsG5y80EhUdqY0xriJ
NV86qFvVkT8YIj5yGg8BKl6FK9EH7xeanZZysPMCDGebi/GFcVCEYoi/o0i3k53yjpWt0UhrC2B0
2/4Gqol93nlUzKAAkDtAAfKT6vl8rKNWoWkQ9tRVkTridbKRvf6bxMoFDkAd0PZUnXi5+2Ye98Mq
Os7AEKQwhmLucZ8VpaqUMvleevqqtYXOyWA32orH9Jnh80CKhp4ncb0YY10I6M7scu+NMmplKUvC
74xKR/UYWwla/FesB/w3Hr2zHBVbypNBcmGqaFStkigUS4n0/auo2xkaQFl/kbACIlFf6z4rvS4m
aWeYAF0Biaoho+zF9D9m+0MP1JDG4XeWIzIf9S1ajHwt2LUo9aLR6jNlopTr4Gl5xPN9w+CPCP3B
K4qyBU8aXqXtIJcC8EhI1yhrwVPQtbgMKJt7LNTmAcRDRI6yIVKP5x6bWFmArlrz3VJp6HSIbtBi
+6dq4kjPYhZPrXBnwCANEaJ0410NbjIUJkVlF1X3Xx9kSwPhtnocg/gFGa73soSSRR+C0L4utdbO
WmtRT2y+3zAaVJBkA4lKXNmcqaEU9AIi8O/6C8vbq4+4k/u1ii5Hp4/s/EZdo3LmxhnicXuR3WK+
54ApwsNG1CD/jXOV2+sCJH2aKOres123U1EZZI+o7hG8zPb/zQNPbXH7u4mHmiZh9y5uFT/zTTCb
1ZvlB+6FQxpJHmB88cYFrxM6Rc5dcCRRhkKZ8f5ZU3YlyMQgDWu9xhvAqFaW5qCw9bWrzPEUaBRA
VypOSogUzTEAYyoNbdQY73SD7iLVLg7GdfekXfe+7CdehzZNN2oWbF7YzcgmsZuQPUuR2zofJJSH
BWEwNcxluK5XrPcXGL9l1qoLuwApAnD0iUxwZCaYXSW9kMhdD2CvuUoiN/bAFH4AMzFyMbIfPWsQ
IVs2Oo8hwAn8yyhfIEyEKhyEtn83X6ThKlobV9SXDLBIIQuFJ1Lqm0/B9RJTzhzJiDU8Ncp5jRlo
k6rUAyb0JxmK4Y1op672i7ccOwHP73QYYvqsiPxAhcIXR+hQGcU4Du+VKzov6jcf1LrOdGutcjfM
lgnxLs7liTUulWAhltUnscezCcV4IQVgKvTQsGDs0RbZYfHISn9bhGldONDOhsg5ZxTFbW1mEnag
uZp2+QveYI7avrNu+R5VH83McdWFvnltrRd24oXj7NTyJ2D+JDjMtc7KrFB+r55BhN7tCuTs+94u
PARoZP0buK2L2/DX9PJpy6BHAizS2P4oH9VH+VZfsRb94CbYsQ3SraAOjipzBbaMpUme70zkCVHM
xjGHYwAI9PMDgHaDPrVi9apWfpC/mtHdpCwwOsxdh1mAg6IOoc/5OLQySkgzVa+p8BghRaSZxF1Y
rbkFNPOhLxnVY1CNWTzfkdTUJbJqyWsAcqWHyR3uo63pdo6xioCX9lk0tJRbu2wR8g2MpB+0R5xn
DlUe1YUQv4Yoy+cPdFySorhw+WBIkHtmkwaxHR6iRVoJj7YofhUJ+meidb0HNcM9knZbBX0P8WER
SjuPJ8/tcfsblPAamMvi19Lr8NyRby1bdYoDew0xo9Gq8iZgCJdR9YsD5WZyMqRBT5X4lYWTQfgJ
xASettoxqr/2hmxF4+Frb5k7PCNxR8YXbO7IlPCRSqii+w9gtNdB0m/A8heOldeLlffHRqBKKmp4
YDKSCZ6+sGlRBwiS+kWpNhHks9PqGI8LpY55hQ/iVigR4QGAZiSkyPmZA6NOX+XSUV0NAENC3Abw
XLxfVZfijK7swZPRr9IuFcHmQQrMYqMheGZh0WyzWSnNUuQHjp2v+IZP/WaNSti+8xgIJnCE9WI5
fHYWcwbZXjw5i0VEYWOX1UfjIIFJIV9peMxJDpK4wL8slU1n57AByBKk6iFOBDU97L9zW7FCDOTZ
Ejanu3YleK3f737juJ/d3ZwZbrfVmQagWZ0cWXMcOaYANFReuZOc1BXBpfDnMQlnjvOUGpqHuQZz
dCM8gyoMwfnk1GCeW7pLLrkkk/SQ4R2IJsHRfD59ZoiCXKTCiDe47AIzB8xhYyu3jLYTV/W91Dvt
n4fNcET2VMRuA7fsrOY3pWFjgkLhXRv86A2lCDglOQCGvDYHnwVf4nrp+J8jwTiTzGdPfDLOcwUc
7vQ9fNWeGRDM8CqwB2EPyFi/xR0wK4V9WlMAvcFZgrYVbv0CEMOTJoveyUbxC6QXapBRBLa6HDFf
8EvM5H8MWeyLnAyrgmDpOCQR3vZDZ3c31GWdMdpW7WwAXX6HiWeWPTkfGePmPjWojAYCPIxMsUWH
xcvghQH78SdPrxN1dmCjI2c1Lu3yeZAOs+gaAbaIkUbMEMlZ39YlCYM3ts0zkDt3234n25ErLJ3R
sziBM8Rt9IpMBVjYrDdxZa7ExwR0k7ETbky732mgNvoN2pQLhyXyfHASC8Sr0H7hdiBo7eoB2ZQ3
eSU9I6+JHpxppa2MbYNumMVaM1udsycISuynxrjRDYaeiHLGjCF9ikd/4Kcb1pe5PK4L83hmidsB
aLnJ0ZWpvOUqQv7qbiw2X9/XlzY0Yi2wxCOcY2hAtjNOPL+oppYiFfDGTmTmiDE6pjonxVs/+1g6
PWYRCKbNxAUDADnCD/T1ntuCfrTZSYL4NiabPrjTkIXVF/zu0nQBuWkwjnxcZHyVeaRWEWj1hOkC
sZcCbeB4CQp7wQK6vVD6Bx4GRIb8g6UyxGlKrf7Num+B9knvJLt05GO0URCgjgwnvRBQMW5/3tdg
EFzeuFnQ88mfgaKBcuuU9G/Ds+KDZNQdnqQrRgUf3DDGzwgMcZBiQOoeJOOhk23HNXWQd742Hkpv
qSlqDv9H/HjyXfhjsplGOU/LHs6S7Vpn8IPtm+60XnSXuRFalour1i1di+27xN4OyI4uPv7ZzuJ2
3tk34FwoUMJGE/L+TX+hjr4yEfeh9c10gWyxkzviv2u3AJtuf6MB7sINgRYm3LFMbXie57NoD1qa
unxjD9VonbhQsTsODrn7xGa44t3X23LuZei1B7bVwjGKtefhs+pYF5YyxW+Sgeyv+aSF919//vz1
AQgGumCgKgE0vDJjmSrBDRnEg/Ha+JM/IS0VevomXKm2sEKb+WbxOpgfmExAESltpPkMDTDS851P
tA6wCGK+mvvJV8Fkau7oNQuMGNfewsjOLwIAcjTkYYE7BtYLJDSIxc5NaTWZgqlunhkYD6EYtuew
ZpFz5kX+EsvT+YH2aUvF0xsMwHiuor2W88Ym0AStl4fnuEP6ULiiYecVyc2fDwjkhQoalnDaQJWI
m7uhCuS2SsRn615Hf5R0NaxVe4I+AmLmq0VCpAuzd2aMOebJdUDRjlWpMBY9VhsdlMaIuZ7LTeLF
h8RZDM/ZN/+1mX9O3+nIuKVqTCrFaio+001+pwCh1qs31l7bZl5/JTy0jqwtIMa5y25ukANqQhKv
h662+Kwc9C0YLLZgXLpnE0m2yy8qbovNjXERCdp4LC3G6Ix71pBY7gWnsYU9Q7+R7W+8dZZWjotJ
WoB9uioTn2MUxRSMzXTlAyMLRovSn7KBzMfGhyW5LAgBJpIZg8TdFvISu9FXQCUeH35jKhfGxquS
1DSoWwFTGT0yTRJ6YCy66Y6lfIEeW4qIFryS39T5UDTyAGPhawXK3p/GtBVwvHijRsvn1flL4O+p
ZE3yCMlxs/BH/QBcipWk0nNqotGYzWYmOJhOh6a4SVM3ebHcNQF96cKpcnGUv8zy3RPNWDYdNcVn
dSU8B48lqADU74mdb6B0JdtQKFvqaTgPY/49TBSMwTCFAF3h3DNX20oaYE9OV7J6T4Ga20kDVJDr
2m4H5Q9biP42h3BTliQor88gy0DIalnY4ylgxylKL+yBFYcYpOHkFea1cVKkErNlptPzi+6nXfbA
QpSEAgzSbOfnZzOVETBXKhIBLGdDfaX1IUruSh7ZxktK71xGam6MO6zRRAB8g6g+t6PXexNejzQD
aQ0cx7Rlt9r/Fk/MJb85HSB3ZucmpUM0qM9hYptgVoGQW4zygHkIbGHLkO7/J0c9Ncid2aaek0hQ
1edxZcb3nSt6rP9SvGm6b4PH7vSlIPc89PqcVB2lJQN5X7gNunbPV9DMay3Tm+hYdW23YWRpot72
64Xdd2HTM3IBPIUUFLHwljg3Esd1TqD6cDTu1X34ygIV5iyoxFuGoz+zOitFfWfpwr0QrqAQCR0x
vCOg08G/XVTSdVmTas+TsR7QlRwKr135sjCyC/v8zAY7yk8CCCEZYrVptWfQCKEvF0lLZTN2G3OX
bip7emFPZAh1Q4jFbH3lD4sHP9fudIDc7pN6UpWRrj0XbotE3Ce1cbBh9FvQN2yccS0u8sVcuJlA
pgKdSIBSgAvh86aDmkT1MJDjGHijJyF12qxRpyMQI/gdIoD5AkKFFchAloFG2x6fwg9GyWzFuDzq
5lOhuKrxGoVL98J8QDAB2q1PPhMkU7j9TWM01kxNhURwfA0WeUb12dmQkvCml9/Y3PPj8twat7nT
EcpDkKuENXaAQT3qCrGt029SfylFO/dLQ2Lcl7iBGA8On6GNSBipVoOpa3a5tDPiuyIdbVUB4r1Z
cooLq4QMOlqQQCAJEmQ+pdJ3ZKQk6Y9mvgqGm2LwDLJQWbwQyKId78QEd/JPY9gVYdxj3sJ1mtrU
Z2U/yNMzHgPwWk/217v60oig7gUmA6YRATc/39RxY3TBoMNc/BTndzpqSHTplTO/V/AiZUw6Kvvv
jDCS6oNU0Q4dTOCzCdELHnrhB1PbQrzsj0/akjmW0D1/esAccPs6609Bsog7KZLOHE3AkY6JdYjj
6zAF+RqwQoemqOwSXR2V6SSm7H09i5dWDS84KHYigYCHMO8YBSyqVdAeG1evbJY9t5ATpdeB3aE9
bPHivLBoZ9Y4HyHQlY0ToT3qsR0aiIFQHnBR2DkCNpvnNuM+r5we2aKvB/l5iXAziyQJOmNQ/FaZ
UP25r+hCIo5q0x3RpoATH6xhN4AiIvICyGYne+k2XSEG2yhOcGWZjqUjzb048gunCri62TcAFSOK
yNxXqGJw0uDFgK9gvbP0rOV00MXZ5CgLdsevh3tpkoEuRekA6Q2gdjk/0qQkL6FheNSw7+h7HuNw
WUIqLZng1lGy6jSTmv440k1AgXFMN6G1qDTJPoRftdNxsC9xcm2PdU8KiGd+HigdVoz6DKIkaDa9
Zi/WZLV4plx4HxvgYvk1ddzZn3e5XiUZM6n4dQX/iFeAl7N6O3pwq1XgpZb79WItmuRiO1k0GnMo
sVrA8rBkt8i0Slt/iNcj6BX7dZP5/58WuWdPa5ahFdT9Z8EzWqfDhqFyB6c3N5KjwKKU/VEGnIVA
mFW0hALYgqQUxFLOF7ICELrtYVChd2GAwqplLkziJXdkeu24TKGEhN6xcwMkNgg02IajMF6BFMwZ
yruqyBbum89vybvjqRHON8IOrRdiOB4lC/IF1QN6PJ5yp7titF+jArKLnwD14E4W7cUU86WtcGqb
c5LMgGw1KLmONeJHt33UIGjLutXEQ3CPIgzUl5YJwC7OKTTScMMCWYAu2/M5NRXwZDXZeAy+mSt2
RiK5PGwJAd9YAKBX95E5geWWS0c1m8TZJP+yysMENSVCJ1Y6Hk11dIVyW0BjfASSaEqXwgdOIPin
U4LhzGC8ihBC4oOvTNSyYRJk7ALpmYm+CF6OnmUQZ0Vb5a730XXgJC+dV6HaGrsWciztD3KbL5Vu
Lo339FtwWyNLI6RRZfnYPFPUPNfGGhLsa+VaRQGF1W7K3YQq9lLcefHMObXKrW1MJ6R9ehlnDpNz
IJBJY2GNCWqP3I98aSmwueS9J+Z0FvicHOSCKUc1jgjcfZ/6Oo4CGTZnWrG6efdSOPTbUoFqaYD8
oyQCR2Ea65hWcGp9klRAC35fIRRV12SwNcByFkKMS7vldIjsCXMyxCJTJ73FECPpVuh9EjxRZeHY
/nzk81vj1AR3rVfAHuXAJh5FSVgVenMfAX880ae43OVl5Y5T4Yb5YKvyCl1jdo4mROtH2F9rKbjZ
2tGXkxd0zNvJWHpZ5QQ1yBDMbdGspuJKtW4SSXWjcCeGwzoa/Jo+Qq3LiPeKfEu6ozjFvmBoXm/I
C7PGYVT+vQlB3oy2RNwPPEpeaDotp42MnEOFaLCewNjFqvKJDWbj6CFZV3ggL3k/c+75PP6yyZ3j
cdJ1xYR5BO3CWoKMQwXV4+Wq4CcqdWYGHQBIbbAnCu+Ckt6hjD3KeDzE1+qr/KNdhZ560zmi3/rh
bQWQkbCCSABqW7G2qOawaJ3zxz41BjQEy8ewd9Vt4aMfpfXRDZmiPc3B23mfb8AUs1dsupuQ0gFI
OesX1vbipj8ZP+eughTWBaqJxz6Wwcr7GpGFoOLiMp58PrN/suPGtK01qWUkduPLqNypsm/VoVcU
kSfiIS0pjjl+LAROFzf5iUn28xOTHZFLPcekNu+Mh5flb6N95DG+BrzTGBY0cuW7r20uzSLvrKjx
SjJGKYE5ttDRXVsvLBNHFPJzC34SmgM8gg5CHq9bRhnVBY0dzkwbCTG2ciBvui05GtrCkJ5Gn1aB
x6HlyksJg0tjO7XMrWCs6jQIcwWb34LaiLH+BExuoDwCPBxFFnUximJOf74lMUIwhYFDWQNyiw9p
NNQ0qtYyP689dFigSh+vgrXoZ964XnzNz53FZGwJwFrjYGaq5+fOMrQoA8RT+gJR4MTXddR8qWvc
dU4BGlAn9bWtjELREsHFfEphFMIxnwoXYBHiNl3aKZC1bfKX0kDfcLXW9Puv3fHCxXpugFszaZgq
dDnnL1VutwmoxSWbuizPIyaotGED+EsX64Ww2wJBMiI0qCyjs0zndoCUN22mVtMRICofKekt/f6z
WQXn2arcMUm89ND9BlHKfP3O7XIhNxrSlVjrp+NE7sY6sgPloyIPX88mC+7O/REmPrWxAadA+yC3
WqOihuMQi8fc6D1aFk6TtLt+UjwU5G50k97VBDKBX5u8cOOe2+QWMGu1QsmJeNQAijmMXnJUoAah
P6Q7sIjtk2sByce1vnCIXfAaSxLBYGcCAaFhA3JziSy1pVahiLeEvgpWzKL6EO3QYotEWugvFdou
rBwIgVAvUUzQOM6yPVaVVWPXSceu2WYl2OcNPzYXVo7NErdyoLUBdh2sQACPiNzmzrtYCNErfZTT
eynAVmvlhXViXj0zgEwgUBygjUFv5PnpkdGGMJKMYw9RkLK7DfQVDffg9nD/3B2Agvllh1sZeGAC
URX5qEggNrQqXGqs/fl9DN3kh/lzfaAq431tdX51W2dGuUdPbjQCMXCp5fGTFN2QKHACGaTPwrVa
4n/pVgZ+/tPif70P/x1+5Dc/Z67+3//Bv9/zYqzAptJw//zfffRe5XX+o/kf9mf/+bXzP/rfQ/GR
3TfVx0ezfy343zz7Q3z+3/bd1+b17B9e1oAl4bb9qMa7D+jGNJ9G8E3Zb/7uD//x8fkpD2Px8a+/
3vM2A1XS3UcY5dlff/9o8/1ff8kaZve/Tj//7x9ev6b4u/vXNH+d/f7Ha9386y8BuLF/IjoFpSkO
H8BvWVKy//j7R/I/EbaKCkCFSEHh/3/9I8urhrA/U/6JDWtIQDSJQGwhcfnXP+q8/fkz9Z8iNh0+
FVceowv4699f7WyRfi3aP7I2vcmjrKn/9RcHDQbRIPqHcOQDywTyLeSnuQNSjKN8BHUbtCKZ1iFk
i7226ta0lPaB2lOnGppjrT/2PVoI89D8djJRf3+bM+vnm3xunf38JNwblE4qJ0kbHqx6TY2jSDUP
p9hWgzJI3DhD3uwEdbL7AGJEInUrtX2uIurkcbxa+CIsN/zrMJh/Ee60aYNClqNeHR4YM58M0joq
2t32J7PwaCycPNxhDWsIkqBNAiJOdOWAyZ99m5NhR5WYlbSbxge6MbcSem3pfYO74fOm9Yv90nOM
QwzM7cnn9uqCtGC3gj0No5NcC0y/+Wo8qu+qj5blq+B6qZrOputsOrkBcl6lEJqBf6qfHqZwss2s
talwr9HFty37mK/McO4jg8kjiYNufOidCepEqpcRW92oEJcFYcmhf5I2C26yZJBzE5wcBUibYFDf
d7sO0ksMkoSOsR8NIrPfYDU8v6PmC8fdUaVotaplEeYozaZGrVlHwjzY6G5iBweWSlbX/dWSAIPC
VazmZrkrazSHNEe4PTyAS+a9qmTDtWKl8KvO2uWhAM1OciV2oGfqRKHxCjrco3X3VQrAjSJXmpeI
1o1UD1eiXF2XlQmSqia3QD2U3XQV+LPj7GOE8pzYmbfEyNZIzXlSWYO1SBU6WwjrKyU0DlqYKnZJ
kztTB9tq2z6lQv1t1DVworYmcXQirpTeSlA6qN7BAfUopuoGWUjHbM2XrMTTX5peIwtkQGVZvBVB
vcuN/DmXG9GTa93TwkG107r+HqQUhFoxvUv14pkIaetrYIJZi6MQ79PBCh1rGK8Dibyj43ObKuW+
btVvuRJss0y/kdPi2iq1HRllt0mmfS5Yz0kTPSsWuMTqNOihcyZu1Fp6Mo30uxUG78aQDKAjqF9p
HfzQpSDFqyUcHUDxNyTsHR1MhXYfU83XySCCR6i+7gsZzKQqUu1mnmwiQQmcOitAwhyRTatDB6Ma
TDdDHsArJOu97CuyqkJFA/lRvh5VYjpGC2YskB8TFkEhEUuH0DHC9LbRc7AP98muDmSECGQ1hobk
mLm8C/XpqqmTjSU3sT224koyhhetIHe0KYp1UXcPjcmonCq8yNuCvA2TCAxgV4MwCqQVrUKOgzX5
PbW+t2lxT7tmnxj9O0aOVoa83FrUBG9ajWbLEvQToZg4gzqALrRR1mU+3rcy2o+VyaZB/jFGLxPq
haHTkPAjaoRD1eBqAoylsMatqgtOmgDmKCTIsU6Cr4zBphjU+7Af9yQyczC+yYdY6nGqRlnrgnHq
mkDjxy6n4SOWSG8HpR6uylb70admjROqZQLZRPxmjUZjG6PRPQmVAvkhLYmcLDYANZ8aFzCNaGOE
ub7RwLa16qW+doOhhbOCAtWvxByEvG0pgqLITFyTjrlLw6ywa3FI/DLViR0MYrbtrXRFrfgWJGDr
QCyPQk/xNC/lQ15ZV7qSP6LKuUsMQN2J+BROwNVbIsntPrOcKRA2Wan09tT1T1ONszzLRjsR0w6+
EG0C1djXZWtswkI2kapEKdbQGtmJFWHXaWnl5AbpvKEqV6li3ms63UAy2g2FvFhDWM7V4kC1LWsL
idnJoZH8JkDDNiAWYvxeOACQWe8mWf+mYWk9Qq3SDcLwUJrJYxuGOigi9O96LnmtaHnFgG4JOJmD
jlPJrluyMY1pJ2ilp4h0XRsdOoLEydYTMKZJGRo3Ek36kMVpR6p+rRQy8CCh4RWCqUErLBR8XS1M
TwOplhsoU+eOQvlajMpNYijfS0XctboGvpsqT53UtBySp8+j2H90VljYuZA8W7TU2HI80qZL3Qo4
MC/VmscadORu0yofWiOC+MkqEIlLwaEPp8eoiR6sTo/WVYfKyGiMVoFFiF9qoX2F1vVTHeAhF/ea
cCUN3XVZx9+CgUygqvsxCGHqlxposvRaDFyxirLrSSbI+/dDfwAH2H4C558tpnFzv3A/zeIp7t7l
w34rgQihzO6LHWgLbOsJinas7AC4M9qoXWuzRMxz8aJHmgWc94htEUGeRxZx2kRT2/fDQ6HWxAbP
+r5PzF0dtwupyHmcykYGjAgYxtHAgKbVc0PRaBjCRKvhQWrCq6G/Evs3Bc41dGD2D9OVLu4CPV2B
+cldmNJzyMjfd+GJYS7GiDtZROujJOIKHj2ogK+R8wEuCiD8JUsXg4sTS1xwIZljbURSKiKaURTH
8kF3Z79nCfKElR1cFavFnolZ0MvNKRddmEUk9u1UMINMN6t2hqtg/SnTtfpD1tH5NHIhRRvHVECH
v/gwbiW/X4VbaEj5FvTVfqct8KJXouxoAJyBlzffDFLXUmRUYAB70JOnVr+pEapIwd2CY1xcLgYq
Y8zCaE3ngvhA1FKxHsDgx1BssgPOjE3loScW6bLfYt5iQTof7AJrAvA2gKMmOkPOd0BDSRX0pTg8
MBgD06hDGWelAtWcu+NaWYp02cb9yhrnGyISqwruMViD1pi+pUf10UD/U7eW7koLIS+rY/ZPESg9
V8kilIerrfz0ltOxct6iCzQfzcQaHpIdul/syDOuk2P1wLruoIH0YNxOJSqb/UG86u20seUFSvrz
rOHf5lXk00QggVGn5Za264MxMMpEelDLGjnDItsoYfqEKsEm6frSDpvuMOrF7dcOdensRi/Rf4zy
jzQrShowkEoPMXKhTQeq1XHBZS9ti1ML3BkKIjNNSKtyfDDk5mWaZK/rBcluEQJ/PRIuAzqfP+7M
LELSgVEVQxl8ZJQ9RIFuvDewOVgCm2wTCHcvPc0uLhmkapERQUu8+NlPefKk7kMzE1KhwdhKBXII
aBMcb0rwzleJ0zTfqjZZGuOlwxOK6v8xyF21RClCtAbGEly025Xb4arw0gc0i6CteulmuLgXT0xx
l2zQyiZoUyPpIZWnzItDsXa1zthIdQfVOEgWWD24R/MBmexGkFv/68XkVCn+Xsxf1j8pyE9mliSB
WIH6WHzIcps1+RDokW0KV78dcWfkW9aHCdFYl4D6bAMwB6j+JzBJqv5v0acszDrLmZ1mTkAhqlcA
Mk8PjAyNOPlHtDJW1pYVsdWl4tmCSynchlSLXNWmRMFjP3EFsGKCXHFYTxAI3mRXP7UeS5xEoHTE
kudvX8/6xZTNiXvxhQtiqYXRS9hCzTseiI9QSgJyBsIq4kGHGNS0BzH4UojFDtXZkX+y0NyurZq+
aYwJbqbZ5SNiXn3L+nshUgOyjk32Q3JEaJ/E90irLKBXPoHEc8ugzASxqoUDkLOsD6MJXWDEWEzF
L3Op393A+EZ/Da8ZXg9tt/ukhiZPgy8ybnTZru6gfvIKikvAnttt+lQ+fT39kH69OBm/vhJ323bd
aE6DMkkPxAK7/v9j79uW67a1Zf/lvCPFO4nHQ3JeJU1LlizLfmHJN94BggQIgl+/m/baicSprbnX
ejx1UklVEseBAOIyRo8e3YWtYzbLPDFD7MExzpmB3Ls2vILyskMnU3AThDrYNWOpEoir3/uzvRFs
amOQykBuchZbYB1GP3LiXsP07qvy2xtTFEeo4e4jH+YRwj1YRWPFQaCujJM9R2730Hb62HcNHt2x
NjtWKC/us+p+6nJ/W9BMb6ax9w+R01pJVzo0bWCcuevgsg4RXT/bgCsu4oKR76CF9AcqbUgqFTms
66HvlLZ27v4qleWmfdOfBs6v6saDJGzNhilVssx3LGP0VDT2HeRvrv0meBwc8hREbSpZc2p0hvtH
UW9T22YA84VbH8ZSsht7hPJ13oz8UBc+aHNIp5VV3U49mWISVMHWD+q7zJ2s2HD412VR+M0yM0nd
0cE6mbBOAX38DA2gh3YaZQy1Sj+BCrlMi3J6Msp0O6lEk/rGrtOaDt4hr/xp05dWvcPO+kEy0LjV
NLDY+Jm9MSEMvYPR/sx588Xm/XXO5nxTebTYhkPlpJpJP2Y5VL0rMxxrkAx5NbO4Y/D8bdoPTRPe
6AyEZt0MIpbQhU4gKK6PkKF2j57UFPKSs5vKsqnTyu8h/ZzbbVJxaWJH0Qc5OE5qLPTFw0gj8VHX
3dQukHWZBY9d2/2ihjzawoF9LGgWP5gCkIHsvkqN7NQm9wE7aT9goAvJKiEjHdJxkh+mUH8m3vQj
y9piw/zsB+pwx8G4N1Lac1zkA8TMobts6uJz17O9r+xrCZgu1qoWsbBrEufFLE9jWe5JzrO4QYE9
DvKMxYDtugkC5EGu8li4fjpAzj1uF1vkbEB2XUziQ+EztYOUM2pZDkSmg6yhsVSD3owCifoosuA0
1wYKUFNtJ6Kwyg0yaz+B6pW9YV4NIdDB6mIk7v2+KDp26nr0BWWcsG1gqc0spEpKt8rvu0wBTtBq
TCBVX8SEAIOxBdCzTvdTPLrAEDMCzoQsT2EDqfoQaGAcqqzaOS7i0xmLE5MS2bYc7/pcf68jgeKb
xeyUqJomjctva9+C/Cn0FPCGO6a8GcL5iwjKGlRrDq3gaHxA6/ocO3OHKYFPV9flLWVAvgTvRfz+
ffNmRQCI+N834CrcduZeSzLhkW2uF++neQ8JGgj2w9h3ie6hbPv8/oDLjbq+cdFNBElbNEOAnLm6
3vq89elIhfPQO0FckiDR9qUXbHkeV0OgtgG5j6UQCS+QVQwf2XPm8MCfH8Ccg02lBy7PvA+gXhps
vX+3g/13lAJQAFUxNPDZ4DGsJhQFnbZYOLlYQOSy0BqoYXVCoYIMIuR/UxH/VWu8/TOLVXFz9Y//
j9Y6EVr+z5XO/8ty3mCj/amaLqVR/Od/Cp0OipKgAsDNDjJzqGou/cx/6py2/Re6bVBmBPEJbVHY
4/+UOb2/4BgXUmj3glWOjeJjD/1d5oz+gvAaUl208kI5As1v/06dE73Gr7YjuK9gCKHkBo8/tNGB
JbEKokkuiWU14zf8FAXfcaUGEiUjLG+HXyajiqSFp0sx/AQeierHU9nA5yEum7wkv2RnsXaK3bn1
nTw1pc9LYIgT6g0NGNuOu0CVtmnYYZjdQUKmP8x8xCa6qT4NwaBCX6eAjwsyHiOCe9VsSOE1tJJx
VqJdGXrZssbKx23laxtirYUM8eQ0WS3zp7EUfoO3kOlpfESDauRtM1TyugfSjVrtrLnzzXPf4L1n
sWP3ZLzizhi2z4HVtlVaCiP7vZkjJz+2sLaG3W5uZdn8RRIpCIiKrmS9lZDJmt0vXj7S7q5h7lAd
S0d0mGlmLw2jgPZ6b2d6gYu4Hgc97Sacx2mr6s7L4F3YetYs4sF3cD3EJAL2mgytrf1TMJO6G/Ef
kHFiCeWGNfvcC1EImCfYdlwNU2ggQKS87iGQpHH3Lg/tfNc7KL1k8eSMAoaaFXXxEvMSNZnxCP9N
LQDvVpCkteI2d+zmmbUmEyruAyj7wsRRoIHgRjouj9T3Uo+DvHE8xwx+DGqaBZw+z2eP71wO3wU4
1zqzRI2k7o13lwnbqT4SZo3zUxaGMt/DIYSQuBpkTVFMIdWvvEbn5w1yaOL0ME7xgYbzvHIitK2U
pY2mLreO3DIWxrf5ps+bsjhWQzn0CcCoynuqoErnXANGRRkgHDhGZlUt7Qoh2RipPTGNDxNWMxTT
dkaEOX1oJ68GKhfIQm4nv0NY4buoNWywyPB+8YgyT3B/ol/DrgufprIfedrRCI4xOSK6Mh7Qz+AA
ei8VzIHdskNvrD/Vfco1UXKfD4OAi2IYEVin2LAsTgSldZY4IAoYBBKOW24mHWbeA2NuAXorIkT0
r/EyCq90j1nFJKxAanYKoqaDgR2atYXAdAfz2jYsf9lMKoKvYhfgcHImSGopCuB+mOAqsq0QaXax
0dlCFM87Bu0izr0HGEc5KpHo6IWA/uxlfIma6inWoTt+No5fgI89T3N5rVTp+glOk6V3kwrA7CJZ
6/3ULRSeY68nLTQGeFX/6qkuKDp9/PmrK6eap04/GnsH8c+52/LO8XjbxW6ehRUsAbTuNFrktHSz
LUMYj9yDoEy5jTI7KtEwGFCT2K3kY1JHYRFoKE+W1viB9HVmknAsWL0UMav8geeihqTJ0FjBYcy6
lhzx3eZwJ2s4uTw4xZwLnfSuT8guZ5yQk64LxVDRcSmZY1j11AY2HGhr5cGOFvlSfumD0m2vhqaK
MpSe8Nb5zqnq7TLfAGuh3zi+k2jhAIRLcE/hPwMtABOV9aaqjLAOqLlxWJnKKpoTlUOkvYpd3QgB
Sxm6mHBT1oHGrOZsynHwdGNuUPPR/lPt1RY0U4yMxlioaqIqHcqsLY8jsRpvV02FbGLHrfzxIPyO
sS0OQE+dWLC5LPa6KR04kHhCWDKeRDmNKPVAy9xsG+H32ttWTVgGx9xYdQQOlslQLQv8JrTBTOdZ
Iz92fjmH3zR8e5BF2UIzsuwi1xQscVur8aE9qKnB2hMu7FTyrNWpqR3YNcOeiNew7Qgm2M1YCpvr
YZxQerPT0R6riSfSdDrfSWKr/HNUO1w/ocKdiyMbTF1vTQnlkV3nUoFYlmtPkSf8K8/6Jl3X6uBE
JAKNmnZRuBOshcupyOeNFrDvSskMI54uxovYNQ82VqOGoo2DiyPN+qCrEvwoE92Fxo3IUcwB6Dcx
Q+ORH8KbRWTeKarccjc2egiubK4Cempl58E0ixsY66TlFHBn7zAooT76dT+yX9p3UMGNkSb2/B7X
YT2mvWVxaKJO1dzQbjvWA8rdsWGWaI9wDArkqbKrbL5v0Uo23vljUdjeJs/R7f6toNwNThyeWAXr
ryhjIy3Spug0WoVw5wPAP6EJlJc3VlaFYIfmWN82acDLUV2sOytzzUaMA/v3OLfQQINvM0IHdHeC
5Y/wboX6BNWgc+I5H3yiWfALP+8Q7vGBZ3rB+PV1VLyMA+d22AVCRsrxg7NucemZScO45lRXBT4a
tJvlBZ2EVZvs+Qgr1JA2RTCFZX5CK1IepeIkALP8HD5FX+BCtoG2OOwxq6/Bt36IswbcnP+VCOUS
6fwTmP/5GRaYZzF29BARrULlSeVR1fr8lP/qDu0Gl4ABuvR5/GYdYCadVkd2V1xF391NCWVWpLgv
IsZ/Rc7vUL4werioWcHkBnklevLXcdjMmoqCC3JTwS3k6KYVulHkVZCqtP4B0UZQ4S/Sm18nImcj
/i4tvgAwG2UEAQ5wUx3K/fCJ36A2vckfgi1sSj7VF4CjlYn1MhgqeLBAhPnMQvv73WL0YjDucEWi
Vt0Mm8VA7fhHXbG6JxAWHdRvSRi+NVeXyrCv0ao/o4bYuNQBe3vRd8MnfzEqjO5Gq3P4DUMjX2ke
OLywlDzx4kIv3bIzXu0cTA7aOpDfX/Qb0NH3epgqo6MH+6Yblz7DoSt1hz7tq0s6Civ20e/JgPfr
22iJdECPW+8QKd3Kqqvuhl33h+oJ3R+wDIzQ/FE+sYuVpvWJ98D7XY4ADj4MRM6UUd2GCaAGi/VT
lohpTBYM5v0Nv/40v0egcCCF3RQGWReuwbssjIlA8LH6BWq4UW2Zzn11hIXa4f2R3prLUhdcONPW
giS8/jrQVCLRXMMTjDuImGg4L4zNCzfk79LXyy2wTGexPEE+tgjon10erIVAiQvwz8tgGtgA/BxH
pAgEhgGlhcSAfQjD9rptyjsjplMzFfv3J7negr/Hh7JTGEDBkOJdeD3J2RkjiyEEqoKmuXWHob5v
0VEuE9/Hk/f+UGcb8c9Yi1NAAOWqM2/RCXzQsaGALABfzKkduwOqjyNkDIJ9HV3sQF6h4CDzeg54
uDYMgABiIH9ZTa1lrIEIRbRleowI3BR1U5TVxqvbgF6R3G3qK5zKDilRDkVOD60uBMR4OwEOVusb
IICFWmpdTMIhoiqrbpfXVt6m2qom6wNA2EhuB791zTVwn0H9shykdo7fTHvDm1KHseUQy+xHIdw9
dUdRggrTVqO7kVYdTDAfNDPsJwGq2Vp99PLO8q8EiMfOtwuLfraLoagAt1DcLnj14SG7KlJStmjJ
SmfbP3WHIrHj8ZsEn3NMFvWuektT/8+D9P+xnP+DV/bF2i+8+Fe89YdnNj+z8hWe8/u3/EF0POuv
xZUHRtO4tfA3y+n4g+g49C8Q2XE/Q0TFxnND8Sv/TVy3/sK7gNuU+o6H37lYzL6AdOy/4FeNEg9u
9T9s+H8H0kGo8vo5wg0A8W4fHHnIFsE8Yr1V2BTkvg4GAW5kP0PsXTRBs+06Xwz7sdW99xkmIxLl
g7ZD6YTJAOG5N/LwkYRGAQ0eYCu6oY0PMH3Op6bf5v3EpqvWmhT5DIFKSjYFFaVOMzPL8p4CV+m+
ZqLOuz2d+Bzcmn6cew+oN0w0t4yKzP+VzaMcE+FbbTfEQd2H3hXN+vDbHFLCr4FQiiguVF4KZM90
lubEzdQjhcBZYM7G5LydTmLsAau0hcdo3Ltt5n1mhDpQCdS27Haq7+VnAK7dAxoxi+BY18zhSFe9
8tSETt0eGiatPMHBqj4RfzbHQeOApyRDQWPnDUPRxdDcAUYQAQq6F27G+71s8uGzb8tMJcGYuano
a1skQTeRaGsXtpzh3zrZh1D4Js5MoXcgXvaPVdu6HyPf6PuKt9mXKWqaZoeUFMUKq4ciL+tVlqBj
CUpFZS64tXWDfII4DAGsH8up6Y6tX7FnJTzUbaImvwuLCHl/NXLdxTLM5bYBgIFLSgE9an0X7vJG
ThCSaWcY8gQoydYs4qmbs+jKHUG4jK1CNAeuc3M1sCFIvczrH/JutrfGm5FDK5uWz1ZjDx+hYFOJ
e04H+U0IhmbuOYigTTBx5qRI0KZHXcA0sxRk/t76oboudb+wgrXAfdrTpS7VDM1XvMSwBppYZtng
/SkXkHNP1G1YkxZ0xr4fu2REo6SXlCzwvjUZtU4u8ztk2IZNRYziQwln0LL7pWECC3Zh4Vh97Omp
Q9tfqAeDdoxqhDhcXptb1zLeESa/NU8YUoinqAuqZyMoSLE6LJ7cuilaWKKGbosG3UkfbUzzFh3K
OfSqAWIcPY0jEo+gwh4AI0KyWQBzSJqmnfJUcM1us7FiiZireVMpam8ZaKL7brTnMUbKQj8KqFsd
WNuZQ4hC7VPYWt2utcHqtCydf/HnAA9RNMAwV3fRTo1zcQpIqI8dkrQdzILBYCWEqqMNyAeoAzix
302T63En24A9uY6ySrhBwvgvHpqoRBrktUQnRTZHwbGLFAGDVvT9dSum8hN1e3fjBB6k5Jpp/BrZ
ZCQJuBhOsaOgin4DTtHJBL6+LIQLYz3sPeBlxznL0LsfeXa3HcYpL2+c1tV2wohCpUvpzC0OwELE
ZyecvX43zxWwwlIX/Idlj0OTlgW48KA5j/l96eLlBbu4xLEB5xb10GNv5WQ4AuP1p9gGXNihUEw0
3bia52U8tXVDH403qPzBWui6WwdWXeIYZm0+f6imYdKpnspsimfRoDpVtkX20eNd5F7PbjSFX8Zy
dqy9ARgcbk2Vo6pWOsEEfBeurSqxNRU6LmBlO+waVsPNFR8UpMXYRIxXqZs1KFn3xjcfIagIXi3q
Yf7wUDqmQMV6AIp7isI86mOatU50WyBbQhpWRWrZUE3jgMDf23nwI9I26Z5DNlOeghI7j1vIiEww
RyVlIwJY4NqwBbJATIcdyyJpnEJYO89jf5F0OUDNKHS2Rgnfj8tByiINRc3r1C89h2zGCYI1D9rp
7QMtrQKiJ7LXdGdbgMLlXrSYvXuqsaCjt2vNmMN2knjg+AFz8QACublpYP0yg+a9LS2lSVxHUxGm
WddkKKE1fTg/OmNvw5kGd2vUbgmkLEm1k24Pl7YpbvKJhuZrxnBds00/yjqo95kGWbx+nOCdDcys
w7URt6gmwtCwD3oXP/w2YtUY3Rpn5vYnxx5YsB07WX2D+ZMbljHzA13eB5nN3N1YeiVNVdME6ocY
o9A55LAdVl9QYFTds2U4ie7DEOWFQ1hNGUszPdpiO5JpBuxKeAVZwU7DvEdEo7cHPoIuwqDVvuzj
iAD03zUK4O4eOanHPtpFDbgnbCkK1lYkQkA7pao/Ki3s7qaXqN48AmJG4TdyAx0lncga6+AzU4gj
zlBJ0mAWHkkM9LQB7SEd/BUpymZ0ZkhTJuWQQ9oRbs5QKMe7zNtPZqmabOBX0KkjOAOOeAjmuePb
mVRI8T1rJObTaDqltz31fdSwaZ+BbT+7dfmBVn1OcSdWAPPtSA+WH9uVsHqgopYFPwy/V6pKm5ka
Go9j6w574c5TXSfUdWfrUxZkeXXo2zFsruyMjOjItj0645HyfNEvigsIeHE0pNNH0PWBLueVBZ/h
fBP1uWo+8VFO9pUjclPAO70Lg3YvW2Cqd1BYDeUugEvw/HkCdYxEcTm6UXMbBaXjdKmYMw0reTiH
MJwRVTQcpMDKa0GRjyPAqbBab4c6kri6cdWMTxMu4IKgx9+L2Imh9BqkdWHPUWLBTX4GNTXj1sHR
9rgpAT+BVBUN1IvR0cdVGghRQU+i6mx5tABkRjFuLMu9Y2M9+wkPqhkgjuPl7EFVjPGkoa2iJ97J
aNjBXr4MtsvytZ9Um7X8QYnWnbYgNean1gKId23gt4xPObYjXuaqC6ayigeT+Vf93NMy9cJBmVjD
SmL4WenRtBs686a9blDdnb4jTOBql/USl1BWAV9MXK/yykSRwjabiIACEg8zn6AmWfu9peJohP/o
kTWFy1PljtQ94P7Q8icJuathDNzr51Y5aYNHxBWJBefleZcRl0HiFsCEOQIInLKjcWCXsMf/xfL3
nmA93Tpj68mN66rC/7pUELxYdkAhryMUUPI9/JQzLJ6NisaJlYLBPEoJtBTOPIQNd011s+zu3C+e
O5wU62s5Z5EzpX3bLk+wS8sh9uECG9zVQ04abB6u6mM5T/qubYuqQXdN5tR7XqACisPZwHHUiTRF
7cPNQkhysxplgz7yWrOpJUDcjaAS8V09lk0IrH8YRYqunKlMW65bmtAK937iNjk1h0EayveT4NlP
6kwgQ7yI99/C4lY1UcjBQpjJox4MFSHtRde4qkINCtxoJM7NoYNXMcDiPQgvUA+3YHH4d9n8VYfw
K+wPicFL/OhsvOXXX8BUPTd5xLuxiyvYxKZU2Qcr6D5mqt5K8FK6wNtxRp8MaR+0CEQcVHC7L1m7
vTDts7xhgSDD5Q9APvaZel8PQ/EhH+sm7p+KW+e5v5+viq2oUns3QoaOp/KGF7H5Rg+XXL5X4MUi
v4sB6QLUAW7CPf16/pqWeVR2eCbbibgdrjRlFHqoFsUgHoXlJT21FfT0ezhkYUBcUT9wzvRxmmny
NFfzEDMg/DT090qhVmI/Rca5AD29pkpC+BoTeznS6sN2iIMDDcJZDKaMG+Ot8WJ0xARosaLbrpYO
9vncxSKgu/c/5dmXXHTTkG8iC4S6EdoZXi+oJJ1VBBXeZM/DJ/OdYGuhFBipLCWD+jkqfff+eCtw
IliyXfyJhBPEMwB6q/HGbmGfomYUwyoe1id+Kbd2nfPN+6OcryZwD6jCgZsDqegzmJXbediFBFvD
6zRqreha3+dQIkmLxgu3YRFmcW21cDm2rPDCeq5op+cfcjXBocLEBzIh/4JDiLMRu/LnUhb4IzCL
Svnhkjj12Yquds7y6y+uBLfP3BL1TVwJZDoNQXgs/Orb+8t5tklWQ6xQa8KtypBBD/HguNuZ+elM
661qBASZwngumuT94c6/3uuzsJzKFzPqpq4oMg8zKorh2dZzyiom9jgOT5nOD2L0Hrtu+P7+mCsJ
lz/fzYc5ru2jTIbzsPpu0PfuqgqCDbE6BrvuUF4xCFLln6wD+ZpfLxJ7ToySyydxNV3g7r71/V4O
vPp+i6AMaqK4S8faA9EVifMFWvLbAwBIwp0deJBDeL2cmYD815ShINajtgHsOY6iS/fkGuj9fX3h
Cfx7jNX1JbkJFDqGhlgOm/bk7iHkrWMP9Dt2sp/brbqAYa+LRMt4+As1DrCf4F3mLzv2xRbpSxgv
KuXXsfcVhcBs126yWy1T+0TopniEGwNUfnyWzCypL2kPvLE7Xw29/PqLoQ0tDUMH8RDnPm7rDPTj
sALM1OUOYmf/g8r51imGCy/uG+8epowyC9RDLRQnVidw6R6YXYM4ozRfQus5i8Dx0PH7R+CNfbLI
0UDjHrIx0NxanYC8lp5G/0wdO0DyepfFKIKl7w/xxnu6COhBzpLiqJ3FDW2vW9z2yDLIHCQTgEEk
4ft50DsHhNn3h3pjxV4NtTpWU2nXlaoROWPE554HR4gbIQthSBf+k4EiFA0jiOxAPfn1fqAAH90g
RM5eRgj9rTyo9rPUd0UryYUYYV37XnY95vTPUKtTlmk+elYFNpt/D/WZBpquU1r3J0MTxTf0c3vj
w1CifcjRSc7unXYLZg4SiOlTeX9JHeetA7hosWHRUPpDsXEViEGbM4iEUpDIhp3Srx4QTQqC+44k
3xudhiDf4Xwk4w2oyRcehzfeosWxEzU0G2U067dU3IvjpwlhMpoNqrThAHRqBmUI0OQz4c1HWzK1
sQdzoWL3xoF/NeL6wLtjVud+gEJdOQLWwcIWCdKrfcDUEUoWKY3a/ftb6o2T+GrE1eLSvBfD3GNx
C59sHbQ9oBk+uOTLe2EQZy14WlZWT7lXx/Y43vKg3gELuPDyvHUGUYzy0G+J5Ojs1lIlnwCmgO1T
go5dzGhPYIk2/9JN+h+TojcngvtkEdLyoZ23eguCYhBo+ADw29Ufy/BTC2+C/+BzwLoOFRd42J3T
PbQzkoDOICwubH73e+BdinjeihpD6Nr/PcQq5JEQGSRU4j2DN+BuqTN+Kj/J2D4uTG/nWw6a1kWd
+7eX7Z8hV8sGYyFO/R5MMWJ+qfl+qC4cm5V48e+I6tWcVudGDjRnZATP09vJg/+5PY735YZu9Pfs
MEM+eNrzry3KkorH9e3iwAisz9t5WQLRpPe/36r1/c9PguuCLp8PbP11N3MHRCDIDFa3U8629ezb
UYU3PANRR/F7G42pUVhDrra8ako0Lrw/+Ftn4OXYqy87T2DLWTliZT+yy9Qawh+DbO6FDv7tCGHh
XYGZvWAR4JCvIgRBC+W7ja5jgaqEx+briuLq5+OFq+l3FPCCvoA36PU4q/nQCjQ6JKo9aAupOaFW
eO2i14nWQwxvXgBgNImsqwk22AbSKm6eXCDQLP/78+EjuDcHEME/q1g6A0oAJkCQUg7DzeyPgHsy
LtCDZU0pKkP1f7Sq/wy3HKIXr03Q0SDvGg35gHrfyg8if5YXWRKXprT6cgAjDRjEA2JzU4uNhLI4
uoV4HWztmUdljGqpvPSInp/9peQbUDSvoC56RtOr+4KBLm5w9hvo9rVilyFAen/fL6d7/aGwVYAr
RDZCSmc1K9fjbPY7iIfU2t2MNsJJx2LTYZL8W9bPW7zh7snY5kKIdH7aFpZQBPxy8fuBjP/r7wUL
nsDIES9nmKFMBZtvSJWDeVw4l1g052EICjDgI0GEDLEIaI+vB8p9UYZA+HEM2C8OJxyXfGj0nMj6
s7Se3l/JN/YHhsIbCt9cHPCFk/ByD9pGTbJZhip1u2HzY4TIn6LHrqEXnus3srhlUn+PtLYLhLqK
V3cBRoLZypS6gbrxCOLzEjo80NGvfehp8PwGpjAZet7Dq7zO73s5P78/3TfeQh/+wGDioLUFocO6
EamG6pllQGAD+W/pZa2/wif6unr8g6C4cdbGl9rDz3cNRsSVCRlcD2X9NaoIrSbhZQQnUFFipb5b
3AWRYTEiC+9CKLFq7F+eoldDrXvBqfIViAQg+/pxdOe1KUvbr+MV3YzJtKmreH724Ad/CSI630Gv
B12dCldmrtNTdISijS3pkdW5+msebArXuvA6vDlQCGILGoQiILWrrVqjkAQiN7AMuzKQmJQ3vcZ6
DvXGIZe4es6S7Ly+YDCpf8Zab1Y+BWBua4zl3QVwfNgON9aN+OlMOw3zI0j2mCe6q/be3lyhbG9l
i5+n/t+Y5ixp8frn8CzcOIBvF73m5SJ88UR4VU5FEZVNPGyyIlnciVBde6Y3YGtsups89T6+fz7O
L1ZUHF6Mt1rj1jMoz8wLFAC2YIeGZ/dGQCJ+AZCW/IRf6qx863D8Mx4y3NfzQ5WZjmOGF7cwOVph
bhr3KSse3p/TGxEaJmVDCgao8GKVtXpnl6Zj7XGcQAfGXD4E76cj2VWQBfAP74/01g59OdDqWSqJ
yENHYSC3/jggOrLkQzD+QAfshZjzrVWDESJ68kJQwFxr+Tle7AqJ4Lqx7QqduqXeiOY02Gwjpl/v
T+atQXDMAOnhVQC2t1o1mxaVAQiGl4G2iRLXVTQkjqgvTMV9Y83QX4gCFyJnBH/BKlPIxhCup5Fq
Y3shM9xw06GbJzZ0zDgE9YTMUtW6aKEo2QgSDtgDWi7yeRV+A+870C7czkz7oi7Hx0HRkDxa0vjT
ldNrx9ogRgxhMzCBsRrLIiROKiYeTTEPAzNtjVVCKsaC5+OQIHky0KsabFInoQWB1dM4Nj2KbGhW
QhuWo9TPiVGC1gAzw55BkCbYFkpOYm8BrED7OEehOnZtiDbtMxRnuwuaN+chAZh0EQUwCTV14DSr
ZZomdAqBgcCgusjsvaoHJx0CC/Qxmi9umKT1n7vMHe7f3wNvfRwfPFuIh2ELoEy12mgyrPRU4PST
GcSpKbqaqdoMFmTu6uDC7X4eNaJG8mKo1U3X5t4APgQf4k6CMSi+utOn9+fyxn6m6PmE/gyKbYDj
Vu8UmbG1ArsdoB3Yfh76YlvNRcJEfff+MG9kpmA+g16JWBHttmfK2DhRTqkkosTF9yIyUIOiKfoa
T0uPNYVK4Y/F4SNI+XXuJZ63gQ3tM09z9G5uL+Fo50sKb3e8l2jocH6XrF5/vbqNKlQvIbUIVvge
LV9bYi5M9q0RYAsIEVBraR9e9wIgIeYE4gEg3fTjtvfxNqK/78J6nj+BAHTR54juYAR/Z2i80Z2q
/BLltmGT790UFMSm39XBrfR3gM3cKkHvb/aFbkQa3pnrZlNscshO9DsLSgQNNAkv3PFvTBkc8EVO
D0RwAIWrF7IjMqRdvnCpTJdSCCLkwQVs440R0HyDux1tCUuNcVmQF7c7KsWVsghC1FBB/qkI0qG6
pC23/JCvw4oAmiq43REDIyZfn4UsQ5efRwCjBi1edweMJLsU3RFanUefgMlkB6LZyWy8Yprv3v+e
b80O1OQItQCUhtDItZodRE19FoYMdC3+ONv61snh6fWfjBFgu1DUgdHm83oM4Y+5mwlkhTnpHsB7
/AiVwAs7/410JnAxA4CCEVK0M+uC3p+5oLkN5iN0f6vv9dcoDZNxk8XzjXXZ/+w8LsNo6N1f0haI
+q9DmL6b0N0/g6qboaE9AUpdQkHLue7r6hhYSNeQxwcxgy3zhdN3fmmieI/5IT+EbMMZ/AkmYD1a
4EDHWfFkWVdOfpLsQsj5xl7EEPhQAAvQmrLGltDhyYQUBSha+aMv7mXzIXI0GmSaWKDNop6WFm//
wgY5f00xLSzj0leEG2W9QcqsL/gYLBBF9XXIRRyOvxoLOVn0UekLYdT5E4oEHk/n0vbzBhqCRtog
6iXG8HTUbmRdiY8cPag7B6DSDhI5bpu+v/nf2iovB1w9pAzEjkZrrCekbPwg20gzbebiA2yK48Ir
9lEfXFjM8xmGKLchsIaPr4WDsAoSep/zEHEC+GPAsTznaZAfeopeHNJdGOh8My7W38DL0Hm2tDCs
X/CBUkQ/EKT1PXHwINBAIMPnNtl/sXcey5IjR7p+l9mDF1qYzb0LACmO1nWqegMrCa01nv5+OEVO
ZyJzElac7XDRxm6yyzMCITzcf7EygacnFGHmZiiujcYpzVQewCr3aNjYsRZdq5F+qxnxinjZ6Tea
W20YCMxp1emaN0o1E2uF9afE3o2hg1M2ECgv75oCqF4v7xBivrwozoyJDNtCzJ53M221xa2FQrMI
HJypK9p3ZXiGp7Xybc4sAlaBBC1XRd5PVhffphsjQ4xHHWEntRx3QSzVLwDI0F3yE/E9nxppJd7p
DgYfRn6BwxBkJGnZs+5iv5qGgVJHlT1M8ZdUN69k9acS/JJCbXt57k6W3cfrZ8YBoJEin9QzM52i
N2J+BYyAn1X3aCq/0m7N7WRJ3AO5BLuMqaPLRIFR0xfzF4VxLnseDTMhrNFWJ3lBpDqWsxu9VgTw
9p31pPSdYJfkJM4QyRLiDxXtjwIk9Ur+cWa88IDoEX7I9ZwcyIKlDmLMe9lO8UeERt9pn5VqWPl+
p7UqS569aWYjYEpjJ+6TTZaWoH7IclBpqb92j8qNcM8m0DYgRZ30i/QWPbU3a/zfk1U6ByVRpRwA
0A+wwHFiIKCfXVktPcNeRX0NjWh2RJCO+lOPhMadSMt5ZZjnApo6tu3sO4rVhnIc0IwNhPMqtA6k
IL8atfpWQVAmbIWN0Y4rW/zsjEIxppxCYkLav6ilWIEGWNhoKzv9pFMwejLe/SfEChz/tfkkbWI3
0dx1Z+nTls28cJHvMdEdmXF3ixFKU4I5lE7FyPuLRj2mYrt0l71n+2ZTX/mf1z3MzqzOo3jzSXeQ
HSMSgpU7+SudxXc9CF3IPE7nrWmkrkVZLBQrA8BuTEYNCHTOhu8QBplL1Cur4+RU/pg7ClMqjAvx
5NAMEBJRMpTf7AClQDmSEDKXcn0lhTvNVBdR5OMZ62KqL0XHjP1LRzrYVsihllfy3t+u+bmeWfB8
nr+HtFgORY22mxlTsCxbFDndLnxpitsI5sDlM/m0pjcPip42khMYo4kzyfFwGVgaCOEwBVGn0FHw
UcpRkidU/G3Deu7NO4RSHHgqgrAGBzg/mQdxF+OzSlErEqQCoQk6xRW+kniMIJ6Y2LOdHbCwq5Vx
zn/e0UttMc7Fco8nBPHMlniFqm6xREOX/q5VO3tEakV80gHFSD8Rwtx4GDR0nnUVqiu/4CRV4Qdw
gPHC57kmU4I6nmg9VfKxlmCSqzK0wFh8EHRjR7nJkdCAcZr6U5h9vjzmc7viIOLyHFMmdUT9kSVk
eFfo4NljutY2l8/N6mGIxW1bSmkger0SY/nlPfmmgzhiAcIOpdwcRX4kEJFyVd3apcz+aXqabXrH
13Sb/FwFD5zbLoc/ZLGMmz5W2mpgb6qUpmdL6+LVuom21mZwgmcU0Hwn2vhup6xsn7Wwi1U8aWE2
5eBCUQKycGtJ8Ix5pkCLrnXqXP6Y5w7SwwEu1m87BgmqdeQ1YtTj/fA+Ff02hpByOcr5JcPVTsHL
EE/qlOrQpGJZMR49g5Yu4ZExVCshzl6vdH+x9tLEGWe++FRSY2q9BpHFThBI+w42Dq+S6/ApvGsR
XFc35WNCRybZTS9/PDQ63X+HVY73XxKXo1laIZj2CPItoP1J+lPUA0kRbx0QvLRESUQXnyizvK4w
TLoJgq/dxTm36ltrPgtatHKSnFkKR3EWd2qWdshcScCDeQ47lVfc1GoM7+ft8nydWdrwRnSDZEQF
hrB8GCCQnBmSgHpeiR+0adxDBt1PReiM4/fLgc4NR9HQLVShIxNrcTAqEbqEpYh5Vin4Tt0oOzN6
i7JwcznKacOar4NCJ5IevHyxAZ3He5Dv+DgIFUWHNGvjdm75XL0EbuzUnxHVtaNN/y3b/XE/dw4I
DhjYOAgLINDHAYVxbOBEMS6lRV5Zw402Nfay6W2C9NvK2E4ecYRCv2MGBs8NTmsxhSpE9CTj3WhL
aNzWwNNmOWlTx4Fx2KuufyVdqz4aobMHxdooz+WtDJFmALU7QM/GYtUP8GeRA55vmdJV8eQstumd
+Ci+UOsSdjqZkfSnUHwGexhwsfw7ONgazFGa8/GbofzVoGV3eTrPLcjDAIuVIjLDfplxl+jVr8qU
diZEYTjP7r8RRZplUEgb58Lg8fIw4cdm1uw9FfrRjRFNb1jCbNVeWzn2zn8fyv6zP/P8hRbnXq6U
qD0IZOCNKzoTN3Py0N0Ax7Xr227nv6xpmJ1bitpBuMVykLS4D7MZOpFGut2RNwKo2yQ+Sg3DQ22W
K928M0kVxQve+iqVM0xDFvlHoDaFLtYRytVe4laTvini9C4sXuvyIYrE2U1x5ew9hVSz+kBkKaDj
ZzrhUoLKE+Uu7g0ienfRa3IVf6qu6l2OaDusa+2pwwF+2ImrPiVnZpWNDeAf0VlavMs+A+wpP0m8
DLh2FtpBBOebql2UwXaBgDME7ytL88zZT7iPKutcX1tWuSSMqsY6TkAvoLCT3BtqZIxuG1nTPjI7
47bI4Go+yJMcjltPH4rbxktm5YPWqu5SGYbpTSX03i3Ea/1LMXbWCyqbOdgPJUzvmjS3TLfppHwL
3r+ilpqn2V8TevlPtaeNFTX50PPvp7yTUpj9XtjzT8wEH8c+VfaNmhXYBvl1ih6CUqP3pwboerdF
LcobdRKad9OvDB3RkxZ+qq758ZMc6BRQrQ81a03zjdSpylj8DvMaQIoHIUS3kyGCQG6OSKbCYDUJ
2SdNPnC3ZgM6AlFUPze67iE7NqsRCIhn30htlyAuiUpgDtsjRVl9jGq8yVqxmdaO2LMfn8cZtSS+
PD3X45NC1kohSlSwHSi22HnU7DrlIW1NWNEKzfiV23jen4t3Et8bqBxdQjqeS1yXpwbIhI6sqs7o
nYZ9rFrV/vLymm+jZQiKzrPUIZJTMEWPxxMFqVzFPVPGl9qOMIKTsN2nmvSpU8ct0A803dqnEUXK
y2HPnBUUOVHQmfX4VHO5c8GbRFVgxuCraHdWzJ8ujNuiHZAbqDZJJl+n+AheDnnmJgHki5wHDTp8
vZZnb5yFSVcoQD8QmHJGNNd9ri1xTYL83Ceb2yIGXRiS9mUxru8rxeo0uC2VXIg/KiUcxKtmkNM1
p5C1OIt7Uct9vxRViu1l95zKPwVl7dg5sy6QFOTbfCAol4d5E2kNmZQRo73Tj05nRdm1iUjORo77
aWWVn1uCh6EWb5CuHnS5yCgYzWKJHCv7Wa5d3ke7y9//3M49DLO4eweEbVBYmb8/UBwl0zdykDpF
ciML6DQbtXs52rkUF7LN3xM4f8CDFFerNKmYUkY14evhTmmmOLXS3DStxsEk5++VWv2I5Qh5kMnM
N8gd2zp6FV3cTBspD32AMNn28k86t2R0XpLcJnPdf4nZ1MwxVSSdUupk1bYs/8px8PkfRVhCNQNh
xGhSJUJg/iizLzUC4ZcDnNvDlLop41Pvpsm/OH31XAxCcFIolU57y3rVLXZxs5LSrsWYj66DDycg
P4QyCxmnzOWhBi/o3eD+/Hp5IGcXIz0RWnEmZeblMZEFEyaSI9wD00pTRxsTwe4VpDSEQLnJEEvd
mcX0fDnkuc+Ppj0NphlwxZVyPK4yCOskiBCWQGTZNTIgcMj6XQ7xcfstb5PDGIu5Q8287PS64lzt
6hiCnY6SiY3ETu25CLprghNM9RQ9mZ4fW694mUb5a1NaeURCgV463WR/fGvMMMdgbvClHyCrc2PT
mLmaXVcK3uAbbVJWgYcnWxWgnArvBqQxGd3pzCBCNvhxK6cfWXn5jBkQjpk27iYbdYvV3B0Q4DX8
9DKpW4ZcTFST15JRmajd5GG71Wt9L86KZ20ZfDJjbfWznP/0PEpx3RDp2SyaKOHUI1SDshDF8uBV
7l18neEdilf5bYVZ505D5HANpnVuFwHcZoUz1Fl4YrHauPj9cqhBjY7vHjYySeBtpmj84yMNG0RA
xKAd4JLS2juO4mmCgl4mCRIySckv0kfvPUC5+493DlEslRNzft6caFogyoTSlsj0tYr1VBYeanD5
08rOOV0QZHi0YvFnB71xsjuzqtTFFvEZaqbKNv2Kzjc+Z/41CnLhK6/rWaUYj6BVLdq1sIt1GLb9
mOKigF+2bmwMXHBVSsaNL18XVvz58hCXi5CRHY1w8a3qUWwKSOi4xoEprbgFTWut/7oSwlys87zh
/MgMULS+n0ybIG8VtzfrcOVbnc4Z2nEcpNxApM0Uk44X3QAceuK5lZNAmt5WUxHuRlUde4XIa/ad
Na4V9k9HxWsagS7akFzdJ4IjtWwWA0DC1O487UUd4xC6uZi5l7/O6aD402fAMnVGmGLL7HiwxgT7
S6AOIR5YX1FUwddiClXHnFRo+5G/Em55PMyHwmG4ecwHlyxtZaiOmQb0Kxgf5Khp7VQ3vmnIvF0e
1vKeXcZZfKuy8/MIbwHEDUXRzZPK9br0SpM9uj6Z6qLOtxJvbVzzNB+MS0P4TJVKIYOPxoM9+Iz8
rt2vSWLPk3N4y/4eFJoGtK746xKWMvaimoueD30BxxW7a0QM4II23F+eurUo8vFQijIuBFWJIcT3
5Zan6HfPLL5cDnFSwPkYiQz7UhF/E2COY3ga9hAQwxE0q4AUh/viId15txjKlLblaE+ozF2bvi3X
zp8+BubAs9Q3HUDAzCe6x1gOYqfeAMcLeqq0oTJbgdh99GXs36t4rTF1ZlFA+Z9L3XBdUKpevDyQ
UW4nC7VRu1IDhBlLx4zfIqtaS77OhgGuzOFEBY7D6XgyC6BXNbIDc0t8cPv7urS7zEZkysUxhj4O
WAnVFm/WLvqTpjVTCWIYWhFQSqrry/pUJxuhIEED5uYSPlNw3jV2606fmp1xdXm1nBvfQaBlFiO1
np6ryEuzl60fVjHgdR4lt2g3rmkhnXTF5iFRQgf7PQtnUS04nkmt6S0t68a5galstVssYfK34h3i
tct7+zH+HAEBc9bcZD/kAxbbWqXCN3MwKQ9LyyJ0ZyVjF2OT8NEU6a6qhxzUSbTVtvFmbo+IL1T1
dvTj+DWB3d+UK/v9zA1AFgwlZCasAO9ZXp5xPPY0mgrbs7xneYz2ktpf4694X0b6yg167ksehlqs
VLkZozTAPcCOJxlFf4SPvwjGGnFwTl1OpvNgPIvzq1FLKYL0SvHM0h9NE8PLStrVibft63ILhvxl
6vUVBORJff9j4Ry8JBY5jhkOBmq5pFP4z+FU2+4g0+61DTA3J7KFK+PH5R1x9pMBwwUsCPb8RBwm
lBtNw5Qntc2mcdFK36qK99b7yr7K1hDuZ2eTDjHvpJkYsSx6q4ksoPM7I8OxxdHx67SuOyT/U11A
wvraqtf6Ph9Ot8vPh58AkDb6kcYJC0PtfI9VymkmXguf069UrDEfD9+yF2tjYaeR79o78yr4lHxS
rj17tj9PnMINXvH+cWN8wqu34KeMZvLm8oxL8xdc/CxwQPrcv0En7aSRiHyy0Fc6tsdC40S3VvCW
Jdtxg4/VTneb6UoqnDKZ2w/9Z/XzkRHgfyve8fF0OvkJs1i/Am17RsYdn07S6CsCgPnINpTnMkKq
+EH+8EUud6abjU5oXKUCnDJb+KnSYKcXmLjDZpZ3WnvEntnGoH1ncDTzAHd1cWLo9aj1pcInaoon
q/hcKcW2b/KVY+lcEJTbmXL4I1BGF2exV9dVWCLoaxcadKLgl1BR6h9eL3/WM2micRhkzoUO0jYR
H/QUS7EUQJKWPRp+ekf32hmn5EcYZahBt6ueNGeHxX2pUHLDemHJhi8Q6i1bA3kxejSyG6TWa46H
09ZMx8fLQzuXY0GoBFYGLpVEa/kS9zIxidqAdBRn31t5I+29V+l58JwOZxjPrpzsZ/AW3PV/Wgvk
KOSsQKUVDRgetMtXUmspXtVR4bHrgdwgNjtMWy1lZXBnctSjIIt0GyM8r0laTqQBfHkHU9JWULxe
SazOBaFMRzUfAyPgtYvCWYyIOsgtTMcMHP1QFnBA5ayEOFeCgsYL5A8av4Qb9eJGzE2KDF2FRVrv
eLupczJkUeWH5JP3MG2Qi9prkZ2/X14Y54bFxuUck2li0q84XvNt7mtp3hDS9GGHFj/89uVygBNY
4bwEDiIYi/MBKhb0H8GPKHG3tubjDdOkztR0m1z7Dp/D1pRfjffLT3DoRQ1ZnLaX458dIE0mdNPw
2TnhLIaSlIuVB5Ud4heE72yTiX+Kdf0Y4YeIEtCBGTFzPIe9IXlUK3vmsA/0TSoYPloIfrGmMjGf
cYsTn7fDTIuWuOZPqsXK0Jjo/VItFPb6tRe74XXgVvtsn14h8SDZ4jt+jpfn7syBCIQdQx/ywHmF
LBZHVANpMkUi6motYzs+vQ6qeKNOwScr6RGaN40VoPeZVIan0Qy2nuMhEnw8k1WsJmguV9gJDujx
65od64EbZFhzjb17eWxnjl7KJbPIKf8B+bb4aKiUwzczaR30gvhoNfq1Okm3viKtLf+1OIt7Ou3D
Vo6CjwxG207lJrzGR2JDKWI7YmrfwCdx6/e1w+rsPM7cc9QBoGgtAVy9ISpWMVIssvrojjfbkx+O
91EX/FWja315Hs8dWjQvNHxZiMYuWCwSKWwHsVQZYO9MW25J3n6dXbu9O21kG0PQVXzTiYIF+40b
7MNDziLdXS5L9OTlTtWE2M5up1tlbz4m32hRqlceOcEe/oETXtW35TbeJm9K4yo/+mvjNni7POwz
xwp1YFTAqMdRTz/powi976FoSek+Mb8YU/wNZ96VEGdmlqfnzE3HiRh+4pLKJ0yx6KUiKd741Lj+
PtsiLix8rjYDE4sp+k/rVtVWNuDpsAjJVc3WI+E+6chPfqoE3dyFTeVr7PJsHS+vyxN35j4gBGV0
pO00Xl7LxBXlgVwfJkaVKZ8ySjxC2myKKn8wqsLVK+GhxajSNiP9Nfa967BCQyoXUSpf+RWnO+T4
VywSytDPEkuNkYTMEV2BtN67nXA33da7eFe76auoPVf5zegizvBvJMzHoedvcJBmCorcVKI+cQQE
umNMlsNixpOxWRni2U95MM/zwXQQRhTG1M80wBWVnLuDatqW8OnyJJ4ebccDmef4IMKUa1GO625k
t35UMoJgm4c8egylfr4c6Mx76zjSIvkKdPyRDAGKwKyf/EmwAbPfCY6081+NO/PR+6Ftxu28K7rS
bm+GP67czdyAmdFFks42XObOpRGB5Ox4Q1mpUTqVGm3qAIlB3HXX9sbJqlxEWlwWcSloftSQSWhY
aEhu+J7cqpUtbXWnCGz/WnVLfWKgmrPeAzp50uKpJ+FRDjBgFpJZooz8Us+D2uKB8AHXv0ZvcKtu
xVX8xcmaIQwUV947Bl3Bk/IkTkNSbqbc8MiQ6m5RkbWrSfaUBnq9ubxoTtY/kXgW0CqhiEcPcrH+
PUCWeUOH3e5zrXUSsc8okEwrW+BsEJqbEKERk+GoPt4CZuopeSiwNNRovOH99dgLqbiyKs7FIOX7
uGMpgSzTSxTtRq2wBjJYQ7EN/wlrnJUI5z7KYYTFsoOUjM8P5pf27CksIYQToE+OKfxKmLWBLM5c
rJeQe0DfxqYWfpMCEhwreeWjn9lAFNf/nqv5JxwcSZ4IYjFNxsj2CmFnGNup9mxF+YRNh3t5dZ2b
MqQ7LFQsZmXppblmpnSa1eY8WELtZtL3WnbtreninJuuwxCLsaDVLfuoDVJkEoOh2xZ1h0s1pt7i
KkP3JM9nq8wjQaQGQgZyn8ezhrvqhH1SNB87nasKG910ZBJVDNK/6spGfehd0ZX3Rrcpfq61YE4q
inNoit2IdgBxpM53HDqRTKGIYu4Q06oqFl+tjXvqWsKWspJwbSlQ3eAX9vtOq9bYg2c/4UHoxaoX
kyROvYjlOFblXqp7bNgFt12rXJ1bkWTHM7wH5gayfMcDrKM8DBk8dbpi0l5auZcVWCKy8NlIIu+X
Vvd//BqdZxTJjFlTW4Uuu8jH637Ial8taTzWb1L0xAHlXF76p6uFP5VirEkbaUaMziM+2GM1tkN1
LpI3RbX36NV/yZbPydo53QT4OlmzbT79SgA1USvghUYOAMbjOBqlbTk3EWuimz+4Zv/g9cEmmJ4u
D+n0I80yQpoEGRAbg5M3TJZ7mA/mPAbxYUOFfg//0um1X/6a6NRpT2lurPwdaNm9woYwjMOYQPoT
mKjoR+BUcz0T3f9mfhHeGsNV7ApXay7Np+U/4s5yohQPdAXvzMWimNokw3NQ/mcvC9O67LOB8p8a
YH6HhmJ+VW4pcNlq9+g959/+fHJnfgheMPS05I/n3MF6GSxvTjwocuJB7j9omO5g9yfocmiXQ5B9
DWrZWNOFPrNoaIr/HXJx09S8fZNeoeiTBDhjKsgoYVv7qsrCWsluLdDijO7FQVU9QwOAWI/wKs3w
Z5A0hu0XzQqT7ewXPBzS/EsOZlHAdb72Wr6geB3uK9PWc6e5VTfJQ7hrNs3X6j7ZGP1Vf7NWSjgx
+DBYOoeBF9s9rKo0zirpd2JofEuv22fVdxBqG68FJ3TErex2OfnpFUaMAcpOf3zRwmJS6XLMxxmd
2MWnlEovSDSdT5klGGWnv4yJ3ta4EmT+TEelNcaIMAqygxZX+kka1w7GaHkxPYVYyD8lFpw6bqyf
l7fBaYJ9HGMxj3jrhHmA758dFzdz+5/DyCl0nB2DmzDHMS4MN9pQ//ifBV2cnooVSLGGwJ6NDdKd
XIh/jQilGRJOWzp2IxDyG1PZpHq6uxz23HzSkuKZz5VOxroIm6ZtiEwKNd9WSV6LXgrsfATrdTnI
ibDIvDJVTlM0aOkBcjccbwkMdSMO7jkKlafsR6I6tZMiVI4/Eins5t85VDSE8hXIYTMiYHGG9n0s
G4VPymfUu+nK+CtKNx8D+l9D6P+QLFb7//l///m7vXliCL3DEfXnV2HWHv/a/sc/vaKvfvzf3//e
b1doQVL+odO9omI0F8SAejL/v22hBUn/Bw4f8L94hfFf0Nv6L19oSf4HDWLQlIj38PEQ8vkvV2hJ
/AesE6SDKHTNltLY1v/rFz7+Phzqxd8fWswdpxB0pudC3dyg1NFgYWUuzin8MWUpCvO7vst3Zd9B
dHvC2JeMZU2n4Xhv/TMQkUgkIDPxWD9e9VJc0Svx8ztqZ7ibWdV3TRdWqoDz9vz7OPxXCJS2mGy2
13Klj1HZ8ETP7+pG/ZZb7aueqM9hLrz7UebO9o4H3/qfM3k4c79z4GU8Kqk0CUFI0UJeHBdx2Rg4
7eZ3Y9kV0LaKzvc3rVeLnyU15iWg4eahKU3/hpmn9SUqhnZPdVFBJ06qUyyEVCtzOdvi97ou2qc6
REsIUcXSSa0Ke+RStuze7Dw7EMNh26M4ca37AaKLfqMlmwQnkhe1zbLXUh6z5wjj+xdhUEv5SZW6
LNuL49QY3+IIL/rrrOx6300tIysxMAqs9iq1UG3eebVvKm+1mhTJrSEXyTOuqJqMJFmRBLakllQE
GlKSb31YT9hra1b9TZST8irBQW4jqonaOK2XF4ND1aRP7HRM4Tbo8PPu49jTvrRWCRBuatWrJgtT
Nx0VSl9NRkvQy4rNmFbyrsDH815i6fFYDA0LWXpF+0SjMvye5n5+r4m5eh2mdQEsALvDxityXGvL
WqhtDDDF+26YpM8Y04btphHUAG2TtM56R4tza5+OWiQ4+K52OBOGgfxYIlrpIkowfodnFWlurqTt
89TLkeh0Umy4ikE3BZpiau0nXe4fCq3UUbQNQwvP1zjN7vRQK29Dpe03qexZd1GR6J/Kqcszxxw7
8TnHnfk2AgiwjVI1vKPGI/7imB+vLTTTP9dyA5dQq/FmlCxf3rCemte287OnCJuZ7wJKnTW2uln6
JQ515Z5mnPolSIXZo6/2wr/Yo56DmXGFEFOIAyl6U1bbkvYr7b4z2rKpnKQyEz2+V7sJ720bxJtW
71vVEIwb3m6heq17wTRs4QWK+HKofgzkV06lYBsgYdK5NXRI9UHpfJhrhqC05r6HrPCS5qaPlG9H
oxIB4IGFqOdjWuzjKJkG28o6c6cAFvXtWZQWll/XAodMpSFOsY+fdHDfjUqvFPQ+hriN52P7WmQq
Iq+4Wt8KpR4DxSmyTTEkm7rpMx/m/vR15BK7i0Ihfy6tpHyRJwErmSqA0h8O8s7rBphcKBBvsym2
fmhDWb0gASpel8Vk2nEcWm++70ndmxBVVy2m0mgAh024E+bCeIlbUaZKiYPw/YOIpPAwxNPOYO6c
LBLZw6FSbcpWx8coStDFD9s7bTLwrRpq0TV0tKmkKqmevWmsH/Kx6u/axJh2liUUmd33cuEg4dG9
DoVRPpZwz+xqHNJtJWfmlRgVoxPIOGR47aRsg6hTb1l9Hlb1Xr0VtaDfeLqSbk1xGN+SzA82Si5i
n1OA2B9DU/9eJVbkyuNs86o176GRdyaY4Ch76o2iuCsEU/4Fp1XdYqCNCkHj5+/JKCmbauzKDQRb
ayOYLZ3WLMjkJ0ksrF96bcg+VcauvyvNvroLGjFx6Qnr3yoF3GqgxPKLIGvNjaTWP3C4Be6sidfx
ZMnvI6X/TdXX3/RJxv+9KYUXQU1xaC8nrXek3uP3lbhjqUDybD3hFRxqQ7vJVHPfVp7scno/QFRX
NphEf5vyqLMjVsu+9OXbxopgeVtiastePbldVd9KsvIgSLy+6AZwM6UIvud9XLgZEA23VHtp41cQ
1BQj952pNVO3wW3AFjzlPdbS712AaTNNOdZW3w6vY9a0V1U1sNUtFJNHWnafxsrAO72Pq19iY8Z3
Uu9H1xKeHFcVknZ/eQ0GUBGO1J+BigQzV1rZBEM1XiW1P7mD5CXXVutp34R+kjMU4vxfFi7ZdhTO
SAi5xqCuqb5hz/o1Fb12oydCuwn8MX3E5jPk3/f80hnbRH+fFLl9SFOjfrPCSbmWfWP8NPqlQPNA
HzZZURg7oHSB3amp9QlucHorZFOyq8cs/Yv5kF5DjOn2sSijytso/aMqe5FpE3w27O7Y4HZpFejW
KjpHjBMlZVY7g1LJbMkwUAy7DHUclhVf8D0ni0dhF+fNGNs11h3PUqflb4meS7fa2Cl8EVmuNjKi
ey8UzUPLrjM+i12MavesDUnyoCTjlNvRoI66G2aS/Jef6hKilz54SWtK+s+CWvf6pmpy/U7lvjEc
rVOwXa3JDSRdTB2s9cJd3UnTdSB1eF3zyx2pjsVNGkgKRGrJcgs5uw6myNv56tTYvmo+hD2ybkKv
XDWyAjm7RQFEV6fBEc3oZQhUOO55nV9PDbr9HAk7b+hN6O9m4PgRDqU5BcqploMHCTNafFhqzWNh
dT0s75quXtdTCohCP6zcqY+EXZU3Jvo5kvG59kdtUxuYutupWWiuUgy8VfL0Ua215Cpt9Rsv5vhI
9FHf9YNvXqdKMz4ipFBfm0Kp7arS9x7iyI9/NH4/3mlmquz8Jq+2mW58LiQ5/asI2Xq2ShrxqqeY
cptxFd+0sh9Ndo1K7HNieLp/3TZx+aqOY/ygJ17/UnhS+pAqcF8jOS0f2WBIRska9VjWX1oVG8xY
2QZ+FbBsOajyG3MSio0qhtPG7Jv4k16o3u+nwn8L/1u8yj9SNCh8lJ5nxR7lBE2OEqWXq0p3Z3Wm
/z1tqp1QR6NTi6JwHYSW7grT6G1qLNZwNpD9fRIW9aZW9ejr2FSVq6iZ/63ouwiJTrgtQOk83mha
oJZf9Dbw1iqtC7Di/Gtn4BQJ+Kz7TJq+SI6bzAurZDTuhlZwLf+nLogOWQ4+sul82jua950d+EIi
tx+nyY3NZOt1bLnwyS9rjtI3w38fjM4OBMvtJW+Pbfr2cg56mr3PvBpKZJTAxVN0lxTLgRwZ1p2v
9+rDUKvV86h51helEP37ajI793K4RUPz94QodNng9QMlO2HhWmPmq0Ik3GW3DRt1kHguvKSbYCtf
1a5pD1/VZp+A0bN2cg26p9llzpqV0ZkVBFqDNxPa9LCKqP4fvyNCuAMyRuB33Vb5LDv1sKn/0tj+
G8sZwAQan/qGPmPs9t/KzFa+XB7/uek+jD3/7wfFrIJkMMkH465W23dJhiAcpQ1AafSgHKPyJ+dy
tNMX0/FIF8+LIW+hkKbGXdp+ny3nleLt8p+/AGr8/pqHw1nU+HOlJWNvGA562eF+Iuk36dbCXdkF
+7Fxurdst6aed1xN+mdIoC+zbiuKmMuetMobzRIm844z4Neo41lpGrXh6tbg7cOa79gWYeYGneC/
omC8FnxeGsfvNSb0IPiicyJUaq3KrXkHtMnJvAm2mLn3zWJlTy44Jf8aI2xcZXatPCn991xlpZxY
d2p8JeXdQxkLXDCPCporvF0cIfkq+uWNb75e/prnVosxF6tnDg08jMX7Ou/VjscvYJBA7vYR0+xa
RaGvQFZPX9hoQoGwIYIExG4p5VW3qSz0eXLfecmWxi9Y7XY/6NCN42w3Bt5KtDPbjd4J1kLUOxAQ
W+JKUZRUx7RJ7z3PdxrhW94Axa07p16D73081BcL4yjQYmGoZhL6fZjea2Un7IRg1L9lmSi8jAaq
1jwyqVoLpbnzBE93ELqmkZMH2osRBYbjBeDw7FgdnUktnKTQ2aadtLeyAIJPFphXmpJ+qSBcOi3o
r505WqhAxWX4ZTIVnN7peVGDTlrI7JNe8P82W+1abErRKdTRHcZK5GlVyiiZicmEvUqtPmUZZhlT
Gce7QJqqlQP+zPaciWVUqShpYJ24mIg41fLU8IKHUbsJNcUJzMJRg09e9eZVJGENHsF1utIhOLMp
j0Iu7thJrbpR6et7L8iolkwbMOvg/6eVgZ1ZuDPXkMrQXCg/McUufLKt2O/uUXMho6PaMf0shNZw
Gz+t+X6D7//yurq++uM9eTS2ec8e3BdR0jc0cNr7roSyqYi2pUQr4zp3HR6FWFyHLFGp8oPy3svk
sHSUPiAfrqVHOuaVW+XTUwKtxw78Jt5XgidsIs/8ppClm3PqB/29cwp2HilrKF0Laii4Zpbctl3z
Z5TZjzMRxglJH9M/F9gXP7MleW4Mna+c/xLEt9i/idPPl+f63NI9jLC4m41yDCNNUO9n99GM7lJw
L23EfbmyWs8cSXBGSC7pD9CwXuInK8ObBsoe923xqOZfU0FyZEp5JTiyy6OZV8biRJqR7TSQ4CTO
aNHjlSNQ2Qv0SboPcvNKSrynLl4j7R8jGH5/EYRIaJGhYUg9eZ7Pg7Up9JFaNHr0wAJtjG2Uje2V
JlInKQyZDFxqrc+imVWe3U/6ypc6t+MPIi+byf5I9XEaqnt6FtdKhmBEaWU3Gs7gl6dw0Xr8PUJV
nV0yZqATN8jxCFvLFKYBv2zNlgOnc6tX7bbcNfu6vZJ2kxPs8y2+Rrphr2q5npta3Aqo4XHezGCb
48BdNShJKDX3tedpNojmJxXbAiUvdpXaXfeBsq9T3EIuj/bcwsSIZIZQ0BCkmn8ck36BbxRGcd9j
T2f7ObpNav6WadEuS5OVPXAuwYES83esxS1h9gIakb14L0zR9v9zdl29sevm9hcJUC+vqlM17u1F
sL33VqEKSYlqv/4u7Rvk2JqBBydAghwEiTksIr+yytid6rpxS/UlJyDcj7Ln1EpE6301FsHPU7z0
TWA70SiB/CB4nqspygPM7kQpx+i+uz1ES5trhJxLBxM8IyAlF22EM5Et7swVYVkbc+MzafiRDINX
4GX/H2bxZZDVmwAPIBs2bn2cQTonGW67/N8J3P//sYdqLNxDofoBDP0qbagqlUKFqIvhPVm7EkOe
n7VvZVM+w6P14ee5XFowxGW4RZB0ARa9ukNaW28KSRvj2Y6a6bbFvqjA+/08xgp78p/5/DPImlyB
AkZnKGWLmjhrT4ViQ0qk1S120gTrb2iV5rB8ZZmfdA1E7Iiqbke9IUFFW207p+MQ2wP7NJNk3jXZ
VeLH5R+3wEOgcbgQxlaLnUuz6Qy6FvchPK83ZJ/DRwxcq0gNFVCfpo2zvSpQfXHRoR9lwvkZoMH1
U2qQkjo5StfJUTzRX8iWws5FUAxEzBFYYp9GUAoO/5c9WHqYuEg1nJ7VjSaZNVMrbmCa+k717N/Q
LvRoQLbNFsU4rz7ySPwvtzd6kngFISkDaOSyDF/eJ1NKW2p0Mm7vOUSLnMKkLUF04jaHyUf/49hu
O6+OroF+LuXEABL+M+wqjDBaWqYV7jbhiYDcjdsSavIEpQVAcBb2Qu1d289Lt9rXAVcnqHUGRy41
Gjd28zFm05OpiGu7d22I5b36spSGNUB3pdNj3ikUrbOSDaGUdFOYZuX7SItuA5rbEOWNrQcaBInc
gc2aK9FJpPDETYXsdSlN93Lt2Lc/n6uLP+xLurG60aWcLI2vLu6YdpMV8v2oJVdawpc+lq8JzWo7
mTzlDUXcD+M9rwRro8QjpUHC5+d5LH9lHa2h0I1XCR4mi6fP9wUe9KmXSqRNeqEEnYYaqqSERPsQ
5lXI6+X5/HekNWs5lSpTRkMFH2ISAV1/QuVbioGLC3rIfbEThWfX47Wv//Iu/TPmapdk6I4PNLdi
x94VbPStLLlyQC8uH1C0qGBCu+ccxgQRJx3SmbFe9VsxdYDWWVutsB4lddb8n3fq8veNxwo1RNQv
ECl93yobyZIlcTlWDRf0lS7/azGQ+bnHYPz4wrZd9G/lxP7/BTOBbIU+M1AJZ7S22kLjdExFbHIw
lzkpW89BWeCAp1O6omJ8cSUXNhsc6fRzaJE9V4g7yRzjlGzz+RXkLvibDV6qXpMSuHQmIMao4s1b
Atx1iKvVE8spHeKhtGH7OPlV9e+Yav+/aF9HWH7Bl0trMit7LJPqxM3PssrR0P73xaVFtee/M1i9
L1TKWtupkSmKLMrze4f+Lpugr/IrZ/vSB/t1mGXHvkzDQnqVJrmIZfmtm3+pyq/cUYKfzzSk4PFH
1vcPAmNAgoAng3rr6lAzXa8zNS9OxgiecG27IKoeAD/eca322qncAPlDPIHOj8/geJfKQSMaN0Pn
z8k+0FBzSfUw5Q8kaT1icE9BPK+Wn6UyuIshGlduLGhCjeW4ATHu0A3jjkok6nro4sGa3qbTXdWI
XzzrXamh4NzmQAWmHTjfWhr1lhWJodC82dLgzWlszZw9m2iswCyRKi6TKXSsRAiN5kgCJcubNOsP
HfJ3lGWb0BrEDuULf7JgqKuKQ2LcOPnBoL7oHzPZeEDptiEb1A2jsQOcRao9AE2OvSBBT0Ywkahb
109yIfm62BkKHgAC66U57lLJY5PwBoW5Y4uiSbsVthxY1aNGBnfOYhsY31zzOc1hZM43JKNeUkKN
Ld/yadfxjVU+KPWjXN5J6T3MAkVrQzFr8pW+DKAG4jep8CeKWDBrwlTQKAHCFJpHh2SAN07ZPhb9
S9vDy2t6F+JGLhM3HRxI0N9OyQds7tykjyk4aabD0GiyfDYoW9bPG057t+oeKgrYszG5Dvq5TnZQ
WuBloJWky/gJj2pyTIYbDXiMEnJUypM93FQ1OjJHw9rRLoF43fto3Bcy0DyS8M30Ial/UafzM330
8cLr1RQZvNlwzfAnYd33sHquigaSrsa+5IeU6xF6vpFp00OeCBfy5W6raHsZYiVaHja2EyZVB9uW
DcvqCW5Qyr5MmtdE1/ZOAYm5dAKgwaYdsE2KZxnzI82LQMzqoeYjsBB0R9PhSICEREUQqCfpDt4N
fq7h3FB6aLVDIrRfxF5kj4ttRSd/ykhgSw3asVKoGZ9wb3wYVCeqYI7dOIZb8RI+QLOLWjhqX4CB
zGYfkPRZiCfNODgFvyk7Frd19kwcdW8REowOiUs+4UT20ErI0HORKxUyqprzIkCycAHobd2Bt4Vv
WtIG7SkMhGoldCv8uUhNb+Akj5oafF67tD4HY7wvIRCn2eBn8gq/u4VNtbxVrAdBoPNuVAdTxRmd
axoJW4IHi+6Vzli6WiKHgIxtEjN/qtSDMs6fPTcPeltvm8ZpvLrRtpZ2wwAAoV2zla3pWVNbH+A3
X8tlJELL0ZWP+AZfk9TZQK/LGA0vaw6VgpZYwb0Mm6ezhyGH20yBvnIGmTftWNimn/FuD5xY5ynM
9Gu4bIFYu9OBBpIhAKZqAzBDKZy9Z78yfkHEajsaqm/Rfs/nam9qEEGb7c0sNBcMINeBqPpyDSRj
FbRm6g3N7GYGYvisB7DyqRwHD8o7QVoTXyZ3uZ16PZq9DdM9Q4bOseOEnZNvlXTYmTr3Etbd5DVA
H8aT0z+nXbJdqusV+1MCBgCDTcSrzE8cCSrw6a7Ib5ABeyYIwVmRBY2juwCMxFxVDtJQ3TiigDT0
LEeFSrcprn05wQxboJmhxAFY7li+lr22JVZ5r/P6Qa1F0M96TOQ+7O3qXu2VZ0CZgoLRPERWujMy
B+Yfis1DC97Oka2x3YSTUlSx3ZgBmUd8qklpHEgChEAmDvPMZNfIxbbTavyy1HxnCXjn7MWgqb1p
cjJ7uWQ/OBL2GT/RnRrIGFoWSo3Qvy1r32x+9RK/we+8knRdqpJDWwB0JgRhgKqt4tgZkGgI0+tx
S6q9bh1y3P7d+A52GlxZ/51B0H/edzSsZDSrLBRzVnmPymyImg96vCjjyPJLgWLFz8/ixZd38Q0F
DwCf4LpRrBV6pY/I5HjnhI06bWZ8hzYwgD+P8jcPPXt7vwyzeuAJKx2SjkpswmvYl4MWpjM+nmAn
qP8YQXVMDsyfQEltT/SxeZ6ggUr8ypd84+ZaI+ViSLbMc6EDAXG82jw6IlxOeixo1tx1PTt1Zn8l
lrk0wtJAkVHrQSy7Zo0maD0BjoJih5G7LXszrzl+LEu1Xsqvf3+1lDbTGLwptFjhNfcZ5F2j1Owd
HyjGKjSJYj7+vHWXDsiiTIJIGZpxEPT8HpoB6FKOCZtiSUmBY3juYUJZZw8/j3GhPwNTS5T7UI5D
heisRAZPalFIU3Yys2E86KbU3pbmiDJ0a0H40gAg9LeTSGSjVQnimQrWRuBZpDKkS0ABNj1nJBPF
uyIXLw6QVyejNuEHXun9G2BB87aereYa23UlA7d8mA4aDw4EOnEDABG++jDhXWErfMIlEICoA2oC
dL0D4JvgvNaEkv/vw/zvo61qE0iLisRSpziVHzRzr45PP6//SnTjfDarrwK4GGsC7j3O4enxMkwA
SNti1PZM7+VIhquqW1I136SMJFsxZipkvFWWHorG4ABfym33QZtJ3Jl6kmzqMmO3ldaSvZERIL3r
ob9TKKvi1s71SBbqFAw9m67l/H914b99FmiAazJaNAjwlzroqvg2SpyXvc5ibpvPPVqyL1Yn2y/6
mFVvDMXAPenz/jQ7VRPkaDK8lLp2wxHnhzN4Jgdwl+V7Zo55oBUa7N2nBGidrswnf8Ck/piJJj3y
Nlf2ujLrkZ4O1e8a2ql/yJBkf4ToZm+u+u69sq66dZ0ftKWxD+YSiH3guYPA+/37G+QxcSa9jaGp
ox8IKk8uqzoWWX05v3FzUG9UwMFttysWscWhGxXfbiVUPUug73LbKO+lfFKvlXLOLwV8r8icFyFL
8C/WCAcNIYluie5UALTZ6spT3lS/VACZfz6WKzWR/xxLIKn+Zmzq2UtLcp5YaSrFU4TYAsD3nbKB
W/3R/KRzoG/aK+/6hVYYvrJ/hluXjUChzLmK4XrI/fU3dUhGD6L2LtAKnvFe72gkhdP+WmXz6qir
tLSw+mnSkiQ2qjrW2uQwSMMrJEJvamjyZoAB55J4V40B+EvQy6oMusYA0p7++kqArGtvTZE3gWkl
V4okl7YYqwEaCqIc+cx4adZ6zmjnxMXIqmcY9gBT6xSpFc2joVx5MS/vs45SPYBHy3FffsuX9D9B
W1pJHdBHXRFILwKaqHOUPyhehTr9NQHPy/P6Z6zV85mqQ6WhbH4yi40ouG84cWI4V7pX18ZYPQ7Q
bgY9pMbatRoA0zJysA+hXRMuuQAz/P4orG68Rq2krsITJO/aOrC5OwUQUfbp7CdhekjunSmYnxaJ
m/SDfdS/r1E3VwS98zdjFRhQZKsNanNx5w8B0vgdXKbQ0ik29PGajMAlDtH3qa4OSDcm9WAqUqyN
tVfOLOwnhguxP7Yy8IuwI46soX8Fogz8mdmDF+GNoYN4MXa7aWCAx360uep1vNgyqkVZA4gJSaKW
Et9osq3aUI83xbaYE/hU3jWd7legKPUlCyzynMAsdmajh5g4og6oLsroEm2IKuq4BNjwJLc3Uvks
121oylM0jbo3pRDG6tpIUXgsD1mM7/NYIY4BLPI4ENQX6nRnaexYWPRW6pX7Kv/UGu2WEdMDKSky
ExsQQxop9UeKHNdBwSYXO2vu/Hy0DwydB0VqDkwSrmr1d/CZ8SEv5PaKg4nTQGSaS+c0kDrUFazJ
A0bZByDN1/UP0G+jTG22s6LDq4H4XZPtEoluK20MIMoAFg88mRzdz41+1yE1NbPuZpT+VEb2ANK7
W9byndyn29y096mceDYbQ0mDBWvyMhb9QVP0Q5fvefdZq2lEJv5oiz9iTv1ceZd0KxQ2CTQJwgW2
HLHsZbTG0CbJETQaOPLl79DUD6C7ETlS4WlItaEE7TG52qgk/zOl8NNhZlioKFi1QwJOq4TbCKo5
EnI+vaC/E8NyR+WX3Zt30EfwpOaFoCEzq8xbRB0HUJKo/Ac6DZGkZmHa8MXeIeyZiCWJP/fSR8nI
TrdS9HO4tAM2/DDmA9QKYeAIYLLcqp5E3ptkdFWISEDD2QUFK5p14jX1L5lgu5jYFnm2SUbHYxZ8
7pMKf/1uskA+ArBpkrWtNrUUjVdn5zTkJI2/lCG7UQp7N/LiMKcGUsfpZnSi1pBeeoAvx07b9VIX
wBLtBOVDr4NKBjGhljXKwJpYrlEnUQFekpp3UFiuNmb63rQDnL3KYGxvx9xyhXTDkw9j/HCKMB8n
UJBfdP33gIp+IQfI+DyQpX21b/fMvicj7JLaKhrTzNOLESk0TAKmJ9UiEO+q/YoAxiyNkSlxf4CZ
+ARDvGZWb8U47JTGCdoZbVUGz2EZLq8Z3WTSRwvceS6UIB9QzmlssFxgBbBlFtQkFHt6BI7mFVEF
dwHYe6BtDvcdsOKkhTySAX0FVzojPWXE9hBYLMSLyGYIcRLtWCpWQOvZn0ARqqwBdniym2U3cq24
cyn7Sp4dVezPCMyF1kGod7KDdkmd53pbWX9E9poif+m6AuJ1huWhIBqWtnkseL8hzewVgx2U3W3H
2k1fCt+a8P+Cm06rv7f2J9W1qE5FmBERjU62AVFg45Dm0TC7wFFmz5AerbraGI0ISi4HAo4oExEn
AyXaClLtUh8UcxtLXe3n6oiXHQAUgp/AtFAonW9wyQVLx88IaA0p26ICs22T/snqPon9mozgsbVg
LzrJlpksmLQjod0BYpS/gJgkvgrQGk3G25JMr13/q5j1rQGWU25Nrs47T6vvB+1ZUZ7Esu/CcA1+
WoiKBIYnDMQKkClBT0F7U3ftxb7DBjCezn3qWhUUalql3k/g8XlU6P5YSLHV0WfoYn44FtDc+Qje
qMYhkVNNhxGRPoRgVdywA7IGPRP3fWZtrET4jPS3SjV74OK/KmVxyHrQ3/Te+jVWyq2atpsu1w68
o48VkU4l2q1dSW8bBeUv3h1sOG7ARskfVPsN3qvbxdfLYDFg9qFkGd7UKChkA1FgjNumQglbfWkW
Vo9pbppxm9aJq6AF2HXSW96B06gS7uWG5avVS0/hWdOVkTq8VeW2ht2gSblfpyyiJmrzLNsUifQK
zO48bjUn8WfpqeK3CBN92o/+yJVNzdIAFVKRgEGp4o/n5NT0zUbJrCuVmuU9/ZbgrDLOVeAiKRyu
27UUmwUaPVQQXEwjPryfQ+7Lkct/09o1/9gwKgZGyhQLuIk24s1RQBcor2T7yw89mwg0CG2UX0C1
X/jcX6O9TAKBBtWgUyHtuP5IZc1titcefZafp3IxqkTkCiy24qBzsEbRW0arFEMm/cU6yo9pAPth
nzxkGxBl/er558EuzWnxuEBZEODNs7ISqDkCTKIpZr0Wjq3wRQm+GwU84t8zxEG2AQFaN2Blu+R8
q3ywAmw+K4whdsqOftbaQgjMUh79PJ3zBvD3Udbow5FJMi6RIdbuyVN3MDb9hvnO7PLA2jWozdXH
a0pKZwdvGRDeSxCUgA6fvK7L9coAGBKmZTaiurV6o9p1lIGqSEXPrwnPn31JGGuJJyFZ4+Af1yl1
MuYVHxp0NZzJ/A371PzFGSblSg5wOa/7p0KkL+3IL0kNU6V+mBk/VUDLmG4rnPy2Lobklhmi8ZWJ
VtSberSyjj2kFnd1VzbvC8sqh9S61OsuZbK8t0abfKqpUm3NmTs3NYyvrjR4z9cCZROcWcjAwXMP
//7+K3WjklpVYbFh9qCyNccRX/KVD/F8azGEusg7QdoBMKVV8F4PRSrpDosX+UOXWfVT25X3IFv/
24QVmSPczMGYgaIqMM6ra2UE8QGusXWs9EUM77VTk+BFQBXr7sqnsdTavl1fq3GWFf2yr8MErQNl
qGMJ9Jjt9G5s2iMEnvbmgza76glJ680YVffD3rjJ/+0lsxp5tZCsYplo4dYxDeYhTfo6LCgsj6B9
CHRugX7ylYkuC3Y2UTicwn0Nm3dWAaiobbZGQ+P8qffhzQDrgSQUIYxfgiKACPb2ynCXjgkA9/8d
blXjJC0KhD2Gk2nxC9VE+CsVuuGpNjS09IrtK0s/TgM/VOWM1lD3xGkS97y7dwQPCs4/0i7P/P/h
JwGhbEFCBAZ0ZxwlUnBFYhmNy9F5rFjtsyp5h76CL7fToynUt8F0Nr02/ilU9akR5EVppidJ0J3C
dV9o8xWU1vIprvcDvKXFnw73vrrG+hXwNVeqnsaKvXTNIMOMkLGjk0ssBb6jjz/P/dJuAPMOiVk8
0OAxrp4Z3RxSJQNjYmS3o7h30FOTr+mlXZyPCsz5IiYEQNbqOBusZly3eIxGYgdvsqC1u8cJ8hC5
lJGd4zThzzO69N0C8YtqIohSproOO0zOGxlIuljoDgU7Kplg7t2HVjU9OxCMYBKP0La5MubFVfwy
5uquaMRctrnJYdT0iU6uK3eOKyNW/Xlil65wkEYWxinc43A6vl9IJq8Sp1TbWJk039BLT8jXZPrO
ohtcPEAwQzYamqsO9P6/j6DrIuNThxEKaDANH1m3CIxsRPny80QuHQh0U4Bl1Uyg19cHIk8quH6X
2CGlvEMWAKwLfCxm867VnVfLJv9+b9CjW1y7oICGcvZqUo1UaMNkjDEA4kowaArza4bqTU5BOft5
Xhc2CIAjlMnh+7BYMay+JVJlE524Esuj5ZnjKwAkwc8DXFg4DLD8a7E6O3the32QhIkBpJ7tC3sR
uklbtM6hI2JSciKViH4e78KxRkwNrJ6N/zg3K8iNpEnmUo2Nkv9KFQU1HmtUQ6GRKzfepXH+clF1
bBK4BqstypidakkPoZeh8ZTxU4H480ivaeCpFy4GNB5xxf1nlOX0f3nQRePgfNRqLN9C8oS/5Nw1
IyuEzpifPMg3+o10B4mXo/2wvH0OnFTroNxBGAZFigh5ZHitIXDx56DPihgfl+9ZR76qJlUGkvTE
gdepx3f0fqDACc8pFDW41zaok9icvP68oTiN54+LA6k1EHJkaAKc3Y6pnuSNgi2lkMP1WoVB+48r
d1UyA9zA8jdIf8ZSZd22FBLFlnMngaeb2DLyHRWQFXANms7vWhQXSI8mVeWh4gcJeHPb5gZkQIBF
g/F1Kl7rUQ8SVoQsH2+ldHFRUqAGb3sFbzdqy06CVUdRTCgntaha1aoHy8rEpQP0EPWhB3Mmme57
FVWL3GSfclc+VMy5T5skREgW1PN4q9fTabK0aCrSPbScgEaSTGCc2iPa/tsUEDUNChxoubi9QfxZ
yfaz/UoL6lVSegfxFOhQNK7Zmc/loL4lvD5JWr0nxuR1Ft4nHcB6Y3R2nVqAjqUIP3WcPZukB60r
7+QqX0RSvSpp7iQJBbQCtlFJBnsmMWwcYT4W0OYFCx4+JbrY96AhTtnwNPQA7LPiZhjLo8GVe8Ek
X2s45DTV/IjF36DBXYT2lM2unbH7btDV0MxrcRCliBPb2Y1ygaox2eDeZq4mSffFWN07UAnppMST
iRpBmHljoPbiOA5gjqiduTM6g0M2BqU1oNmE5IcZO2hxbegAEFlpuTJQOyXVfNmufrfKeIQq8Ytt
mn5TyZ4KAAqpwRUrsIR0/MxnuFDZZf+Qt/iHKkmeUWo/lNKU+n91jOrEfh4nGGPUTu43NUIptAmB
MdP2DbBC3dCGwBD5DSQjUJAJ2cgPTCRel8CzuKs2WCmvIHkIuRXPQp1FoUno1HDQqfod/nf71ICa
jiSDoy6pO2vQgsloEajAr+VKMnd+wUJNCWCfxZALvbB1NESZDilhkp+Kos23KC23qH4rXQAShO2n
QxMW5rXI4fzNWEQIkaHCqdXAM7V61FGVm0ljqHGvmDvAI3YEjewrccOlSSnAdOAOR8vtzORWGpu0
LTRQhooW5cbyY0x7CNlI1pEacIUBLH/0r9wy5xmFIy9cSlh8ABxzlqJJSiLbCZBTixI1TLhhgGTf
267s4xr109C4MtzKbREdKlhhfx1uWeMvF/s86ANiIQ0NMuvFRIEWpIbD9IjYMjaO845tzdB60h4x
aXh2dkfJv9YiW9717wE7xoeZD1x2UK0x1+rGCYooedqacbHNN+LYbYbQDNX9NQ7QpZPydZTlPfky
S2TduaqaegzBEZ7QMLOvBc4Xz8lSG1B0vJLWutlv0zLnWivHrQnsAbianOwU9q71j7x7vHJALs4F
FDG0omz93BEQuAooEdZyDEgdfdA95zl9g8pRDOtBKWIhrkUoimyvjHlxehArwnGE0iiA4d/XLydl
rQxmdhpgqYpnj2yqTeHPH7a/2NxAT0scgO720Pe5Yvlk/C1Anp0P8NLx2qKyg9rI95FLIRGdJiwu
oXM0Th4syH0gtxW0mkgIvTJgZjszsnlyl0npZmy3RFLcBC0ae5oeuMyO6ZT7aLttoUUFMDkvIIQ8
di5j3Dez2svwJydtrzq/uSjQE5w27UyjKn2a5JsRUFG98PFPAw2LHBI8jSdgrWPrrjrJ2wRSTfC8
dgX0KlA410wYuSBpKuWd3MOLI+tcTp8Nm0Uq2qzSQH2FHYQOATrLrI/oCL3oTaN7lqY8pwbAnHIX
aFa17ZvqeSJJPDfMa2G4mqf3rTWgr2h6cr5pKCIIuOD0f9Rio3Hu5gNwqRCCULp9kpt7Jn2MVHLV
+UbIUDCDVmKf1FCowhLkUF0Qxl0v5cDfy17btsdSbiMTYFY8mlCHBn5Da9zGQfVgyHx8lNBAJIde
e9UBM2RPKtQPnRGYQ0MKFsk/NQfDpnXcUv7gM9pXkFuvUR+sSshZQao82/WFFaL2HlIT2tBiP7Rb
6Im5k/LcQ0ZAUA3kAWglC+Bv3ERE4Om62sgAn4LYF+CGbXkCUDR0bLzHAGpL8NjM5QSvI9J6/MFe
vMrKR4NHth/VO6Qo8Mk6KdKtnh05oahowfhJ91XpI3dCWdpw86mxAxU2CHIBOboo50da/eJwLAcQ
e9vMeOd19DohgmXzT8tCy639MNgpsxXXymCtwidovEHLLCk3WWoFZNBenWZ4Ym1xoA70S/RXgxjw
uW72rfFcj5KXmGhIdyO6zfEM90lhR9wJiRwRBCB5EisSsOW3c/+WosPF68yXxvvOgU1nHvL8ocyg
s4DUnuEPEfsWkEM3SaoA8ENXWdgIrNomTByhNLEB9gz//cZSj1b2B7QNyrfNmOauMRexzSEs1baO
p9ZVIEyLuTVBPJcMrlB1r+9LF0+mQ8qgtihU0qKEqh5pw2m6G0DWJ8iORF25mn2XK75qPOXik2jb
oT2aneo6EPCQCtAmpw+4qXgmz30GdkSh7KvshfdoTdd+qr7a5E8NRgJEbF6MTNuRdGfr6NcypKuG
5HMHPbvjnDieZOMYA9evgDiBaKUoYDpJbWAKOr+B3B5NbqgB27yBeqR7pHYfoCbsa5CD5GXlOX3I
6X0+PjTap0QeivJVhsBXW+3I1Ho6zqZqHowiCxUNytPDXp5wiBM8c+PsQU9zk7XFPkueOYJwYuFc
Z7c94OYOutSQGPOKScWFZ6GHqrpa+lGrltul9ZbB7rUUb1JtblTmq04N6TUngr/kW6s29zLPAMuE
E0/G0RcGFqKDtn3fHwlXfAeKVhPA2CF0ivQ8yIrHeYzb6UDSI59PDg6LgbUVuAkqlMhyr4LUt5Pf
UFPyivodAO/R4dBeje05dQGj9YQNBc9XBeJlqO8V1WdjbRXWeTYU32GPHZqVHGj9744KICNUr+9g
cQhnE6jeTwIgv9tUv4f61E4Ymdflf2B37OrkXga3s7VehXYzyic0a8wEerJmINitWU8+w8NTp2SX
NeoeeDo/50XuIooIa/mN4GumiDWH+UChM5qUxBvaSDYr3zZ/OSN1GwkOvQ2ar1CtHVESLhS3xf+Q
4/9t70oHeVsNEUZbDWiX+1kr33cdpCaTCk5DtlR+1iK7VUa+700rMMkjz7lHCw392x5yficnmX1d
Hg66nW6B2Pb/jju95DIJ8goS2fTE8ucG/UCGo1CgL188FnSfOc8UV6md/enEY4G0iBPPnPFNkiDR
d3Mue2RUfVs/1tVwbBu+05RTD+02WqBq8Aan9LbVXxYSjb3wg8oxZLNfCsWlzfs0AOwKYEkpARcQ
WGLwMuQHyUACVfxm5qHsE2QTpsvazBuqBwdAHas5Ns1t0YaKnd1mTu7pQMUMYK2k71mpRwM07uri
o8ngRgKD9pH/zvTntkeutKnpg9BPk9z7QyOf8ukPKCAuQmeofsyulgW28zYXkaYeFaihk250C/uE
+nBaFQG1IPJmS1diy/PKBGpHIIgpUJZDXewvOOpL0KUNFerV6Pe1TnPsjDS0c3lj5vqVwtF5CxMR
rArlukV+WlVhFPc9QqjaHsIYgxJPuySi4biRt7O3WCFTkLqv1R2WMsf3aMSG5iD8T0FUhJPsuj5q
KV3eGIhGRpp6afNB8BRJ43uHG/dKwHW+dstACO+gBQ3fj3VqQ1Hg6HkG4Y+AxOkiqFZnbuarvxTI
gNheClk68YwnvRyuDKxenKG5iHJApHDppX1fzSnlhmkAidwRo9/PAAtvOsiChrbE5zu95SR1BRg9
kLWXNFDTSrGpzWk+DEmrhK2JLzODOeYtLbvioZ2rclPpXXrTVhT6VjniNohRpg7uNN0GGrzHJzs4
vQqTG12KHLllxxHwZW/IDFpGPy/oxfVEE2/hVC8dsFUAy9OKlTOS07kyHiwO+Raoy6ZOe60fdD4M
MlL0CJEFm9A8WsfJk9zMQLapsQ4FYNiJ4WIqg1m9oppybZBVMqOPOHZ81uIBKkg2jNyhpLXR6HD7
84pdSjNk9Akh6470+kwcolJKOSW9EuctmzY5eHhApjXvP49xKa1A3g5aAwZAt3796XKlNwvRx0YL
5zycucSMCvnBIMFc0P/hMsJthLaGAZl1lLq+n2sJgouEEhuKLJazqRxQUK2qVkHbduQrI11cuEXV
CbI9uJXWlWxj7uy+dJS4035rHb7a6eHnRbu0/ah5LjsD5Rzced9n0nNhCQJBJ11/VaxYdFuT3f88
wrkWyXKlfhlitS+8NRs54+Vp2AE/5SIYg0wHgTRAe+jiBjbM6dWC7rkS0N8hF4EqdMGBcF5m/eWx
GCSnthwo5jiIyIGOqvhd6vwfaWexHDkWqOknUoQYtqIkO9G8URjFzHr6+bJncavdjnLMnVUvOspK
SUcHfuzwNhrscaxQV9h2aPN701GR1YppfrNYbXz+5bavt/Xv2f162//zG76B3OPUZVa+dPvpfXAF
29ilp2DT2dE+eKoP1ua3/NGfxgleBXBznE7Sf+UwWpnpeEUP3ZLOK7G0pIbdrcme9e939eNw+Z/L
/OP4/uPBzog4mjzu9lofodtiFy0AESe/YeO/XeXb59VOc2SKrFfGZeLRgfg605rYZZcMQjJW2Jyu
fnPd/4Mn/udt/c/24rtCJTXkQsgnkUvqW7Dv+aXdT7nDkWcleNmOs+NJcfZsagIbxd7NteZdcUp/
XieOfKtsopffkKz/rpz/3u5807IYyUTsnVYeguwrMg60PKx6TmxRb/6yRP/0qCXLIgZCJhMM2v3f
X0oTaByV8n6/XEshzOQQclwfkvD/mVYCl/vjKt9mGWtqylab8kNZjl+ilr+GYuRaRFf+fXD+19R2
hR//uMy3mYZs6xK9+oL+TJj9LnIVvzoWLgpDxdafIQu864Efbmc98xr/d7DgH1e/fqJ/fBtdX8XW
MA17ox7vq2C4zVrpf7FW/3l/36a1mmNlKy4D0tbMXQwiKAxPq34DqX+cr/+8yreJK0pI4RYaksA2
5pZu9FV1zLehZ5IfBc4V2OZu3v022n8ahX8sEd9XuTxrYktgiQg1X0Xh2msfFVKLv4+OH7+oP5ah
b19UEMdRnHFblvxFI6Jdy5/FQk45gah/v85PGPQf96J9+6L6fAo68l0YhOH62n98LX7N/d+tU/91
o/xzVGFnD3xLL+v3h9a0U1VRdkI8DVxVYAUvkYgQPrub05ZShacqBFodxYPazqtiemA77aCQITOW
vpOuq+h5OQQLoXUvUzGck6lzZHGXyqUXRek61PYF5b9WEtwRrIuMWl4nc72JqU2YhOGgCuJKhR9d
IvziQ/siKhUlIQOZ/9VrY7CfN5wleSBEdjXWld/mijsY2rkt9LMqti9lH3pZZHhtSrKqEYC3kvtg
9JtKejI000uHwCPWwB6T4Z7mCba9xAIkS+IGwvCyNMpLJmtfCykSmrEJEeYLtEWUKU704D2Zw32K
tn1WUz83FGdCj9aIZx1MmRBOewJgNRAZy9IhKSob/54TKvJ2RG8f35F+MUXTStb8Kn8mZhdgAeFA
Gm7Y0HpLzMZb96RQtYO53DXiNaTqKjd1Je01FL7CerS7AaeMJmyUEYa1V4myMG0irpwWhEsfIGen
2Fla3R66xlXze9y9jtbSEVpgWhZSsKFDDv4Wkp5Ql8h0m9u+OYmptum1ZlULMbEYGors0A0L9VIa
5OgopImLnPGbT0XmbwmWT1WIK/ShIxLrP6YWWlgRkDlxJo761RFfhBo+KcEublVHCGS4YH0lZ9FF
KItTmhFyooqRDTbmZbNg92q8imkzybrZ0Wu4yuJhGi9GWHu5Eh4F8b7l2oIabDIpV+w8BAxgdEjA
kYjjepECCIhddDJOlE22JiRebL0QJ+AIgJZtHW/j5YOtJ3IJyQ4z3CZSbgOb8rrAxaV3ET4sKIAj
3hLV9Ija++cAlNXrBSAlbcvTIN7nVrXqxNcgJgkt2adLezNQ/TOWWCaoPFDiW4n/BJ3hDvzzMa88
0wycpHoZYV/FHlBK731cuO7cmq5QphtTeszMYtNVEkuFZngTNaptNDkNbyqpkeAmjwH+neK+lgx7
MYDwRHwAUuC2kUVjZ+zKWeakeEKzft5EQbq2hPSxaeqDbPT7uqYE1sQkJLhDqoDzUcISdreDpq9B
WxqZMh+Fb68DvSpwWU8XPWIch4PTZy9kQ/Jc3hfJdMSaiP82cxONmDscQ2JE3yW2i7EyvES8pZ1h
JQKTRXVNg8fDXFv2BFBX56kvjjs90ZyMoZGImxwufaZfVEo9mkmQesyYHe5zeWP260Q6TcDowmOF
DUGYcT/JFqaN3qGb0a46ltAsJU6E4I2YAwnuGG3c6FkBp0fuvvwyRFRsE5CRtoRj0zGlMmU8tjJA
4oUzuT7UDt0E7bAS1bVevyWMDqvtncLAdtKdY9WW1A+FiFD9aM5wLNE+rE598DDxZecPMsAFKB1n
etuonjEJe0uNMYbcuJDtGNO5mJNZ8qzGipOpFzVd1pKSbiiU3kaGdWngnNr5c5bKQ0raET0kvsQe
1uxrGH3SP6DeHRULjUyXEtYkRwqpAKKQYghBLYtxN4uGV2s89bbNv5QqeCHuYz0N3My1pUR80vT4
U5wmbzDMzbWIdqglfANTtEsNakLGMngRdSYGc7ECe1Gmh2iI7aZVzjofVVPV61Gmx2beY05yjcm4
scoZTvit0Bc75IX0WQzcP94K877QP+fwInX3SHNdQcOqmwu+iQW5ejW195inHq7niQamu6g8zvGH
hcpmWTGk5/bche8WKu+OGB+ysqiB/DDD51T1lTI5zspLUh4UPJRRtJO7YatgrYoW1cshf+Zsb6Zv
uP3q7DTqfl6du2ayy8ih7xCKIHOH3paakxm4xvhqGo0XV9rKUO+mrHdqZZ0Yu7Z8MgbSjyeLHrdu
ly7jKzFAImlAbebp5BrWxysFRReI3QzpC9lFG35ARY02ZMASXkJMRLmqb66GHZ2oxyJ8niYWh64s
XWN5TohTEfuVWmqOFm/CcF9WbpOd1Zr8hOCr6g9x8BZZl0mUvCAbHDNdF+rIHMk8CcmUhK4+JY5V
PQgYkIbu7lr7FDEhGtmpFzZ599RWtwnClYIoNhJvMgN5PuzHmDmW0NlaSDgLYUzt2GzSEoTLuFRh
6KiheEyxUM7xW1VQtulqwkEw81XCotDId4klesHyiFws1TrqG2qngdrTviz1kLHyTWRLlS9SfltG
uovH1bbqjQJfAfvSpk/qMr9DUVUgxCYrW0uEYJnVjjyIt6KWOIn1ITOiSZpBzlJ2+VUec0zHmle/
o8zJk+N9UW6MYpume0nblTjMMqqODvBEk+BH6n3+upgW//wBM5Vq7APlLkif8+yUqZ4RebnxWCR3
1ptlvbb6rRQfF0DhiGLp8xC6k+bFfN6Z17d+KMMi0cvmqq/KUjuW9RYLuz44lvVRy9dqSCvOOhPc
NOZ/bVWkM3jtpRRTZPjeDrLb4BVWitqJ6GXR1H0pZ8eEyOJYCWFJqcNRwxW2li7iJD+8BtNmEU4i
XGCbTZe6Cbb4tPzMql0y6WEGSbGSxfcuVY9UqyGdWm4oMnzNjIwPIkdHlaeE8iSUTECuFcIGA4BO
tJY19sdIrzalgCtvif75d7EenPS8WZuhsVaiZgM86QZk4jSzSapTvuH45pGHYeukDg31tmgPk0G2
lniHi2zdmbeGNmysIF8ZdboamuUhNcmWiogp665MlWHL5VveWIOtkWA20lAvV+WRm/TJQECm/dmD
4w9ZTpjSkx74c7vKTLcRJwexJ54sBgpBzlZ+rJWL2WRuWt1F0iZabqv+xswPdfAZZG+6mXlXk1d6
08xr2rgI/KEqJdhZlMPOVeEOKHxiugHEmgqM1g0mvzPIaZpUd+wk22owJcJps+SV2nPEaSGcHYu2
M7x/UVU6Ztm6fLwbFk8v1z41xe+q18nc9QsFVTP3VdzUy3uWTU6vv2h4gtPcMcESym0urcrx9Zol
1bsZVbimnJIOtZcC/vYJAqJkWRAhuTO46IpUtZMkkJo0umHuNZqLmLVJ9tPoUQAmS59d8iDApw4X
XTtk4aoaHaU+18Fz/VFJq1BbyeF9zhQWKS+LtoMeFuvQFoVzu2wggirrLtc89j8DfLIYO61MXbZL
dUYcnrPoTblO3yTcJpfe2g8wNtCW47rBf5L53fwK5dhkKK8oibPuTHVdN090LAYqtmdW1Nob+i+S
rSycyaFLDr1r6duxJxK/trVkXQ8bitqcQfdy82liySa/DBqaAacm5NystZzN5eImRF4lre42kbrS
rVdZT3ytY/ArAZVne4Ni4YWCVWnciJiO54crNR/eMn9rsTuOuUcYVFquRBTtbHkEK3F4CI2VuU1Y
YUS8hNmrpV1y6DOoJF5fIqG3B3uvny0l8MWJPztPK2W5Lwc/qkcvzCxb4M1U8tNIC5hyVam+GsKn
EYlrsfkIqg91SN16eSY3l2pGR5NuStgt7dKYPZp63H0czun3c6S5XisxHojBnWe+KVNZdc09q+2B
Tw1B77LquvqQW68UztP+zgycIwvI/TGYPLOPocNpleWILN+HzVdRbJoCI4/p6fgZUTrThpU5cnXH
HIM6nT26bxRfIWenRV51IxNsDj/vUPALyy7w/iHpRP5uzIkhXDN3txbDn/3jFFmeNThBJWFWFvh8
bkrxAnMZtdrNoqQriq3sGQ91yHszSzumDHFMtmPQwV1hJmVCRlxApBDhtoVfWb0j1zstG3yLBO5m
LlZRHN2HWWqPZABib6UGAv9kchBCyxur9JhTBpYHZ2xKHH1WwNyy/gwfWopsiPylW8cEx5EjOozH
GYyVHb0hXWTpNoDa7jO+4XSx6x7iRPiiLsZRrJ2VSky6bFB0tAVdZdzT1uVmNHv2mhsYkUtNnp1q
xzG5UWVXqt5jVB2wtpRelcZZoY8YTY/LEMQnLtuBqPopm3hrITmofkmT9wkTZRl8wkLjFIUFFS5D
pklY0W+M8lSmENyp4iKnyNnSZmXqFIiPmuEqNtmKyrqJu21csskg+G6Z74T6BR1nxnZXEiq6IvCu
dE6oeXqQPF1HQFbvAuWrW2gQyx5rmPH7odXw1d71zEsUvMrJmRkUftXJTIoBz6p+KMN9xMzZL5fC
KqFfnallGMdgbutWPunjWll8CPsm+Swjb0H0IjuZcJFVr0VDIx5769Vs1yLi72G0tduggopHJMKB
fG0FjyqPYppd8v5oT9kMzW68ZivKq4Fat/H+6no1OcLmIXpPg2wAAvEEnPjVbTycmgqFUe4Xw71s
rIXMs0q3EphTJzfJIe6eh6PU8LkO9tLtKBTQblpCvg0KNpygcQ3L6wYa8nwj8HRC3YwSEFH3lVHY
cvpu5udK9qPwjERD0W9F09VCTzNeQ8mZdIfck7w6hJK7fBEomZt+nToKswvxlOjp+3wrkpAicppm
6vBMmkQkPxHsVN4K9ZoYPgbkOR7O6kJz3EN6Yd+PZkrsDlcZTHXUGgpHXTFdTfrOkg+isSbFka9Z
Ldg8fE7KOmsvcedTe0nqXF+uIgZEcsEGjygzyvaADQF/p3ykRbIRb+TnYN6b5uKboUfguj2J92WI
SznY6OUmQcCrLozKhvnqpse/1d42nAjml7oSbXIqkmQ/VmvM0Hp7qxL1J9jDQ6neK4dY2uQ643Ve
691aFN8i1ADpITgIJatl7YbC66ygALPTbM3hustvQjhyCaXGiszD5oSOgAjOqPVT2SljTySboF81
+YnaVclL7ubPqNrmxi4P+fpt3N5UJ5LG20M8P3Xm28jq+tWWrykSstS/7rUn6XaInJ5lkaQc4dxo
nkHcYnSalJtFQHB1GKc1zVx2yp6jV2jTJJxjqyN/EEhQ6r0p2bLoCfK9Vh1TAFi53cajpwQns9op
ZIkXmwhl0kfQPk4PqeIQeMYvvp5CEdHMuqflLtIfazn3xmb80IQ1L6hdJ23EnpzKqp3Qklm4lYV1
V7moi0s0iwrJSCRG3FxXAply1oQFzJnMVda86BzfcbJvAEsSNhczttNbIXHFKKNOCJmCk2uBD1pV
837UMSdC4gbYKKhaNyk+RxznmnVJmw2Tz7DcZOqh0A4AXGwIW9R5rQ+dk9Tn/LmKHPDSkmzJwcnq
OwTt03xD7Ejb+FZlY++wi+pmzjei2XvyQIwjUg0jsAcqgTn3VYgtiDao9pXlBul7W++EekX4gTpf
n6cU6xRA0mZzbO/5gHLmq1Rap9PLmF2y2IsX0Z4f8q+ZFWeR+HTCPRPpgs9duAlP/asU5o44xow7
7RDH9MUxWZUt851+ls2L0m+y5L7mSD3lHHVQuZMNMHDIW6sP03vHsgv+lvI1doMjGPQy+l3C30u3
Ao13Y4BGsHsSyJpcJsWtdPaWi75d2o08ntnujBpgzYqE05g/oMvPLRYHkpOdirSQMY9WjSy5arJ4
i3Qjy3eDQf/T2sQRUs5ep31J3aoVbuWYKlR9myO1ne6XYJuqJ63bivOr2SyAgsS2M+NZu4KjVdlu
dItgfowFhbgx8QQkSn6IeAFVHtjzaJ7rkWyAsrxZ5DuCwDZJG6JlYhFhMdEbts7dWeTnCeyP6ABb
j5buz7247XvVFwSixUEsDL4imlI/YhHL62TMK6vVTlVurUiB3rVp4pQ01uTBfRmHq5jzvjJnhK5/
1sVtPX/GOsaIbLmUhbFSawzBoRyHdj4KNYBNQt5FUnzUM0AdxbEWD3k5d0lE8ef8lDZ+pKV2Odxq
3arpARJLWypkl+ZdTxxeleqgif6ycP+nIZacCLmVGB2Hwc90FSlZ5ksBppfeCbQGw0sYHjoEGen8
BlzklpW6yvu4c9lzH9RAedCG+BcpLkrwH1hKnYp1kAKY7P9ocVtlFIWhp6ep0Z4iiZhffXnOOZzW
Sc7GcGjXSwyFOowc0NlRq53RO60+FnYWKY7OECwCj0g3MZKZoSeXwiwvHqg3bb0IaHYQXBngLJxX
i2K5QrsrNQu7gUmhqslEzi6QPGgAv2y6pbVsNYSPaJt6mlEFo3axOtnNSGO6sV3Yb5sPQ/oAh8R8
GtvUuPK9rYAZbWlaZ8EjJ6PI9LrxUZu3oD3NshPGl4ae3vaULEdTc7seKCa/ZZLKOdcDEtuadcAQ
jkLXjgla7LpLpI6PdTvbg35rVY8C+CkAQzjddstlkCQg7K3Q6HbSU9f82S6c5lLpPAXE0hFP3R0X
UnNQjiINcUTLb4XXRToVeesMfP5pemwXom4ov5X8hvTiMX2LiBMitG+lIYZwqG98kyZGt7TBeQvE
xcZNDfVtb9Y3QsJWkZawVcbBWiVHOlgrDFGNaYHg1pMMcUdg2brSV1n5nDIP9MTmSuwZh8XJl30E
X1MD7xglezKMH0HqBuLDovVOKsuPlY5+sek8UTb9VmLcjsspYnbV2xx8DL1tDmJcr0txnaA+W+qC
nBg58Zoyu1pknOgarkRtAeQi38wmGls75iSkg2cHJlFI0rM8Kr42y94YLudB/qoapE50Aww3Lemz
BV9LnEzukgmP8eyIw4YofpYUh4Q1L9E5io3YFtRs16p0K+uEc5scTk0NRe9CHJJxb7GnzvLPBQHV
1aYVJgygtWlEnOtqdzRNVySyZHTz4knG01W2D5rVbQWDAbQoERLMe1wyBB8FRG6MLzISZy/px5nG
a9EEB2GlipRccuqA/UgASL8TmhGwWRkNsn/BZgtVFDlvk7KY1BgN49ql7sivBNEnP8uVFXiN5RLy
k62ArXV2wtdkF1pOHLh0qhuWve62QF6pkvQAsCmod6RBugRGrUR+ZkNEkEjUKBN4Vn8EGv8pr9/I
6GcpexrDSfOa7m8KpsFzZVF7n/W7ocPtpZE3PterODp07Xun7hT8PTM15XjQkPilB/TxflAsa0vh
mEfqxP2gZK5YDr/wYD/NLFfhCoEg17SD79ovfRFmoQZPssbHBHNWVTT2aPxmE/qRBEM6p0qiRCQW
hbP/Jl3rDBG81Kv7ax3iVkYmelRmss57qte3pj7EJMVwROu/hPiacWOmBylRIretI9Ue5jh66peh
OJhRxFhRSD0m4DjEX9fLCvCi2dz/nRr8iYL888d+Y1ZzNR5oui4PWszi0WT+YiUbLYRAMBXv/+9K
3xRqckFltaSKe8V6VRR2AezrSThEVP6LVOMn2cmfd/RNPTakNYrZRNvHQkkdpgRe+1u4749aHmyS
V1HmVXKlfuNTRRreDaWd92M6o659rwB7M+tpyJKtPoi+zrFwDNcGUVx/f4L/TWiFXv3zut80C0Rw
dU3Mda/7KiRSLnl07INe6Pne1qri6SrkUo7urx/dAEeTWX62uBXhr2gAB0AuW2eWdLBGYV+SqqZI
xgNeg6PFsfWXH/qT7o0QR2zoPByCCr49oK6g8aLhHYgnUuj+bzZusJkPwj66oIm21QOy32N+C4UG
iYaUlQXZjW77tXWTvPxGS//00asaZSlkdRt42L/9lom02NwcqDFRe6TFk4grskilA/a233K6f7vS
t9ezVKhVDDSYptImtQ3syCZerdWz2QKj/P0J/6Mc/C4O0k1DI4NcV+lA+fY1lVpcFZVBZEvcRQcC
4HS/b5khWvorvLIBMMmhk2slIWd9mGFbx2Un69R+VxoOUKMZl1+m1p8kGlcDGkIsVLUSDvR/z3pz
pgfRrIn7XAqQ/WdmWK4HU5l2uH3Zd8Tmo4CG+tBUSr+d9Cx+nufY/Cy6wkodqYxStqOjsjcCod9m
tDKc//64fhqPBHiYdEQSnsHj+vePKxQCrBHm7c067g5iEVHXVNb9tUhAhw2OhmkloBi+/P2iPw0H
S1RFBQEcYtnvH8GkCINsDJQq4hCAz7vPJDjFVvnfXAXVMOZN6YceGwRZrHU1NZs5x4dcTEY7Vuen
IhO//n43yg/zKisa0T0WueakXn8bcezY+3hGjqZg1q18M5LMXa1l7bnqNP1UiLVIlW+ieiSSZxvR
SCWvrWr9fpitZd8XmbnOw77BJaNCiaSdBcgeGSA0SlMJ7lQOGRg5sCe5Vmw+gJIds00zvzbN5pWO
VcvrFenLSMPlS1Lh63q6cDdyLCI+Dsxiq4g49ydRSFbxoDdf+VU68ve7/+FdkieEkoukkmsA+rdJ
RDFja6yC5MARL8+3mrVL5F+Si/5viPq3T5qAMgMK4p8klO+rihbISgwVs8/z1VUK0m1Dzr34wB/6
8KAEz2awn8OdEm5L6wXPUDAF54lSGQ6ZuT5SUgFCu3B0oVomcgnwt9lVl8rWkh+Z+8bsJqxu034r
CJNdVyjdYCSJ2uH8upMh2+Uw5GR0oK56mk5KfTRSJukpv+GT4uxBW6AiBHYQaUdNoK0EEDnE6B7p
+HgorkifLHLVVHUnTOdEItdzLU2pW1UQ5JwbklVqvjfl2lo+MuMsSbqjU5pRRZB9z2of2J0ZeLGx
1kwfr1yn0EdjASBsCzbDkGDEs1xhsltNamylK5xueCqnV2E6kRvQj++98jm11caKHsqUH5NscYkV
wUul6FsQGvxs1IhkylM6rttX1fTp6hV6yRb6p3J4B6YTeNhkOJHgOtG3MpnP03LTFH7WP1VMlRFZ
GrNf969ZihNa8HpR9ItFZn+6zV+s4rltvtLgZjG2/TB6YvUK/k7HTvmY1czFjwbMrYKLJknht44C
lk76T9TmHBj3HfmuqbMolyI+VOBKmrwdMsAIEb5OejOFe2FZF1pPLcwm7E7qgA+23peAe42fLy8d
zTRIjwyy8oJCuFE4hVLOWsZJiSwp3tWdyYGHsMPQwL9YEsKKtElsH6soMLDmLWuNlwNioUZeCPm2
JVszgsmHgyXhIDM7YHDcF/W9VhwHAPT4pSw/rZZJ+ZxQdRPszPEuFukeS91UJRJ+pA5pdGS5JQI2
8kbOQEIQAko8lGUH+WZ5c0r4ghVO2zzq3loykRItfQtU66Ya1E1lhU6tfrXGOZd5OIewe1LJ9gx8
5B1gE+J4v2TnxjirwaXhFKsp9zqKfQXGq1k1+8B4GENogy2m0zrsHQxwjkw37+jPS+sYwCLBtrBA
oNEucDjdSN2jnGhemTnEEdliczvih6vrJ5oC/B5KpA5WHQVJ0u2SXqIenRYI9qx9Em+MXSNrLKdC
mhHgzy136iNUpUgGRVBdgv61rx6zbntVCeQKFD5s4U4f8TLd1MFHsBxneqOGuxq3oZre9DREackq
VJ+mrGRQO1PpL9n7hOQrgLu/oB3KR9PBujFaO71YnDQ4Du1BwAGcwkIDZG5aLMAaAlLIXBAOjHiC
/AJboegrNd1YnQORO7D3wEI4OVfvbqU7jUjDD8Ll1wiaj2yNpTghW0g+BusWtCNMKDF5iKTAV/Mz
1gRD/5hruGHkHsny0BUbAqztCW8MtwR4QPwwjvpoec2mjYWaHZjVXCW4TcPobIFRDI6WeEOz1oRt
3T4k2kdHlzD2ByYTExfqk2je9Iqf158RghVjH6IgkiEClav3S12103OkbDL5/tqeI0n3seDnwrns
VyLB6zqpC+MpqmBtj3DalnlXkTYd39HH1EO4gxgD2mfLmt9Ut7d4+8J5p4eiP6EWwUNYz76FSKxS
Tok20aLzttQoqlAKxeC0cvzaUCpkhY+W9igYnlD4auMDoUlMx+Jkc1/d4GmADKFOywzHtfekXMGD
BcqNQCSNEl1msEgadiLqTKWd2O5V0FmlfJrhrQ+ZsdONl8h8gKrIMn8CitLr4xD3XiMd22avPObK
oyUd8k8p2Eiq18Rk6zgCWcT5umqwHo/Yl0nuuMQc3zPUJoG1FjhOyy9k1XLx5RrxGoxMwF6Z+IMG
/rC5znbVahp9c3TGK75Qo4TAGZsx8sWMeT3/rIX3JRydTirtgcCWtr4ppNrHVonv1NJoae0icJiH
qfvszbeUzp/2SZfdaHQFNEb0eKXomjsfxNESzW2Px7d8ROvlC9FRV9bKdCfxbwRhHcYbOYCiKndZ
B6K5EvpDmIiOxBzSHtr01Gl7U181CbjPXZutQ+spHA9JiWbEAzC2m/qhtw6x7hjCc4qAkw8I9RNx
uoEvSShMsE/rYAxOrUfQ3/eqeVuH6zwinPdQilummkFmWYJwP0kM4ACegddfMj08ToRNW9ImJelb
PpXytNWGl7iv7FZrvAqOslGSbUvONmAHjni5kSGV77PqWt02nQzrvAyXSXuPGFxF+zRVJlzgzuCz
rgrGGauSitW6zZxuRuyKNbeeR1sSIdKCVZ6HHEhcVJl3FuoGi1P+AtzT3lpkbt7JxpfCUGqND2F6
toJzGPk5tXOjLK3HhHiiuLEjMss0A8Rz2E7zapBs5HQ7mf8BfZDPMCOdk3cPmfGIbwuNHjurmSGQ
PFQ0rIW3BLTY0QTthX7zbiQxu4Etk46h6YwGAkinUzYSCqlgC4IxCU+UVrtxzPJvuYa0NWinzzpC
0gfYANsqnoJ4JQc8wJ6mOHjyjpGgQPyMQeOFtbaK2J0qBfnlpOy96Ogl5upIs8YQ5o9j/qbMoS2n
2K6H4xjDDBbERSe+Xq9KIM+B1HzijSf1IUjWekLXW/J49fky4w2IHeRlWzHTJZ7arSXI2fg6KyMR
Lz9CCNhG3jbxNhN3dX8cINqalotBXtCFpmLdx9Prica2NmK3qtPblK0OzJ6B4wBqtegeY0QnE/LA
gO1P+GakaylG0sRTnExoxvFihiuqsJ0UoZk63eQ53Ij2tuS9je4q7SvQQdY5B9JC11E4vRbZLgv9
gtOXkLshXRkRUx/nNjtN0BntIRRC9AXqnhI/tTjmaBSWc6fxFjU8Sh9EtYsoi3U5s1WKMOL7LO0d
Q760QJ4QHZKquGr0ESGlKaN1j8RLmjcWopUw82rrA9+WW16JUvPeVJWtYJqOTueWJpibWhoe/75f
/umwwHFQ5/hPXNx/wuKwh0kzuov9kD5XtK4av8Rm/IBaSfI1p4pGLFOkFvff5znDrGk6CpkymX/i
tHGR6lB+giy0LL2/38hPG38ZQvJaFaUoxj8mnT8cFG2JcambOtYuyhUp11NHmRV6+QUw+elxEYZj
KESQYEY0vp1PZ4kEJ0mMiIkdbFnGWl2//v02frvA9f//cRthKpkE69KXsKC1Uk95E9///QI/nLAB
VnWR0xGZPv8xhk51kSZVy3OKWhJA1ILEddObdIInZAYzlZIPf7/eTyOAR8XD0rAqg+/8+4aEpBR0
zoqsGQi1R+ummAzA80tb/z/XtxKNxJ2ZREfja/hPTrDcCNQFsf/OK7HxNGmOEWFU+7/fzE9v549r
/IM3/vF2Os6bCIPTg9oJ4jnKp/Ewt7X6yzfzK0JzfaR/XCVGY7uoVNCrq9mrRY8aa4/uzE3r1zfE
mZ1CyaYa87fajp++HxpkVJJTRcCQ76hBUCVpElni3ppq6KPUTprzGP6C+P40Fv68xjfENyMHIh8r
ba8LRyIMbFHxRJPF9hcIQLme8b+dzxWZVMp/gmDJi7ze6h/PL825h95q9mmdGu7YzpNTiAqRdUYW
7YxRZiLvtdcJ+JmNIwkbavt/mDuz5diR7Mr+Slk+CynMDshU9RCBGBjBebzkC4y8JDHPDgfgX6+F
rGq1MlWtUutJZrIy3SSDZAQAdz/n7L02pUKKktVOp3xDuFOyzUoQqkVKjmkwg+HwcSyGc7VAikDf
2y6wJphjWue4CccNoyKmu6E798cpa4YXELjmNg2IRW4SaLi240kiWcc72cX1P2gu/p1r5mCKZnix
EjH/U2/RcEk4KAJ9rUNjP5sQDwdUZ+3yDwx4f+eqAcbGD7vSE9gl/vAEe71vJanWN3U+RkH1bFny
2OacSJJ/lCD1d5am3/2iP9weWS6xtLvypnTgj9Skm1oOQQq1Ko+lts6CIep//TTb62r9hxuFCZPr
rJFd/Og/Zgx7RIHN6ZjdyMjcqgsALUgB16zLTXBb3BnVpv4AM7pZImdnnaxdEbFx0bqipi/d6L/+
U9a39se/BKYUOcee6dv+H1fJlKDT1qmTmwqfCcQ8f5YvYz63b8RX2i+Ta+o7i8Sbp2KkAPjtN//z
z/lfkq/m9q+/ZPjLv/Lvnw3g0ixJ5R/++ZerjMbO0HzLf11f9u/f9vsX/eWm/aofZP/1Ja/e2z9+
5+9eyM//2++P3uX77/6xq2Uml7vxq1/uv4axlL/9Ev7S9Tv/u1/809dvP+Vxab/+/MvPZqzl+tOS
rKl/+duXLj7//Iu9Xu9//o8//29fvH6veN3DlEn91Zfv9ed/etXX+yD//Itl/kqjFiCwAxGd597l
yZi+1q94v3IGcLHOgfoA62+vX6mbXqZ//sUVvwam59B+tXjRSn7+5U9DM/72Je9Xzic+fjtvNcxz
oX/5P3/d767T/71uf6rH6rbJajnwdphT/u6uAWTiOz7m/hXyy57Hpv77hc7JhgSbiG1vtCq2XpKV
WImaNPI0/185Ysw1PqTsYQsEsXUqA4XXimBcDsk2SgWT/MDHJGn0dRevVVlN5WrNHmd7f7oS9n0u
S7wZNWI0jxiXzkUMXJjBZ5DPz1rA3XKzh0X5mFianynhr7taOVTW0iYIWjcXfTvSVkHAAyut3wyt
aA6lyZNjlghAxiChTuv98MB25ABbGo+ei2h2TPSeXD2SnkpXHGhQH4y+Wsu/xdtWNXpayEHz3jZI
ClJogNvauG2z2DsyxcWZCx2i8zN5HjqMPGVGXWkVe4W8NvIWZDJNJ5nrG7AwyJl8qtUAlXIgd6Re
Sr1tkWQYHSEhKfEMm7NtFxLbnxz3Oqk+bD+8mZJ4xjlC82fWLtIN+6vt4nKXjiNULvdx9Ct765Dy
4a+Qd3v2mZiV+Zdy1c+qoPGVua9GcWn5kupzEFQkMjgp388eJisgDEZNWBwwrwo5OZvUrpITceQf
Y9cSoaemH7NPb6CPlwuGNbSGhv5GVjDJgPqGW49ZMFrcZ0LfXtME2YDPhw4pIzlNBYQjdLVb2SKD
TU0LxW18PcNJx1Ex1SCYNGHHgLZSuvvJKC5RbyLad86Lzh6Szo6juaDpRIkcBRnwIZ+Q6MlCP+gb
s9ylfevvwmB6Gnva0ysZD8WBMazmpI0/FcM9DxYA0mAzNZ4mAE8dR785JwBzN0voB7sl/XB7GiyF
5d4znpi3XRqfK/SWYeUQRGTtK87ZUZnUzj5toSS5TvoUQ7o9ltXEBc/AWkj52AMw3dVbd+8lybJL
fnScedEvDhcqQ3Qa9D0QxLp5CIb5LagGHYWpEjvXRupWNs2a3p1s48ocbg3VbGRJJ8g2gIA1mXdQ
szsfOpHYm6EKz+1cg1lFKOqYKaDTGEEQXRoyB8lWbvqA9v9Uuzs1vbSjsDbMndMduCix9YKlOxFV
+GA5bX2NZvR6QEJrwcrfNQQ4EJNOa9ClLMxKKiOzmHAC1ka873qFqoU2aSZCVLducj14P4Q7P2h4
OWfZhE9FVc53XiJ+Vhqw/JiOh8XFlonmJOqkDfPVqXuS4eti74yuPs/CuTON9K0z7mztocUbTEh6
VXyZmdODsaCKaXGppVpO27L3r6d6kbhpkLPz0VEd/zBLmu9qYghYiwAr0mgg0VEyOE4Xs8avllbW
Oavwzw5qTtERNfUVuShHC/mpEI67Y0La7OI0OcR1u9xVNcC+1F27ozaqlR4G77CxBmZi1RxaW9+L
HewU/qY2aDU1mX5FfkQcWNu9Ku2f3WJQR1e2dyIfvuZK1jQu0LHiPm33liySSLoIunqDS9kvlxbH
pFvuNMl7Ts56qJurMtg4BYKrVs/RaJPjXaOQickIQBh8cJwg2fc11D7L+WxbHCRmvPL0kK5ttIFu
s0NLA3sNvdtsBiyKSe9tuwlvaTCMF7OIP+DBRaFyJU1PQMJuc10xjTlKS197Mb1Xl4DzwUwrPjOK
emh9XjR39BxaRhd2QL6TsElN81iyEi0zqEfDpqdO63umB0TN4x/NmOu51vhS5e1HyktwjDLSIIML
pDiPfRgcfK+60WYWRqkl35rEbyKWHme70N9KQ4wUXhB70chlW/p7j750VqPahfOMdlzlR3Jfn8lY
q+Zyov0Q+1GeMPwJl5nYvHlhCGHTZKaFtbOqpcUty9owcdksUMtHQaK9sIgQ88suqgK9E/GUnrjD
GBPVO4SaDCdcwr/E3LwwVrojVouxhBiurG4+ZQzJCsGb6cOwB8ho3WZZVe/Thl7cUKoe25y3KWdx
2/dWekjDrzbn+2bL6za20O8MRNWuDPtTUKVqZyTMPXo1v9TxMV1QVXctWDam2adaiOxGUYUIjkWY
MPBIaTme/CnL+PCzjFl8Ee9cHJipIRVIyHkTE0rr8R9CbgaskMz18j4mQtHXO4f/3HhA/Bqji0oH
laeQeXwqjbOsEakvNVkCBgGvm8bEkxYLt9+lMWOrOivRUAmJe4dBh9dTtZaJ2BpV7x3MYRmJTBt3
adJiVBNMBHKynl4BaS/GcsLce1WFtXFP0uJbv4ZqMa7P0P458oFsNrKfw+DSA20X8jUcfsPJ1XF9
iJdDACdtO8WJjOYWzks+yB8BOVwsiwDiYvbfoTTuyff5XJ93m83lqFAJx06cHooiiww0smjJ3ccq
GMr9kmREAhZT5C6hu88Veu7EaC4ytEqbZcDpTPLecxPXPEIE6u0Ta8p3vq7LaHCCi7yJJMloqsKS
XK7DsLFyF/yYzGAGi6e5WTA0FEFk067Yun6mfjgYUQX1YiFe7B4XxZwjQe7bftv1TnBNKCm87/WN
DWZIA3WsLwxNt7usvXfdT/varfUhncyvAlSjKPxIxgHzqRU7GTM3WGFNhxU2GmuLaZo9PadNYJ8W
e0afY/dfXiemI+LxTZx533kv7zyxHBX/piNcR+sXGk8yBnGF3soZqDp6EPrVbFLYD8cWhmn+kefu
sW+0cbR7J75uguRMa5/zyNrsT+b6brbIOF1THTaWlGi96/FxcSXOZG10e7GUW1dwv44zaUtVfGVz
IiMLvIICmviHMcT0YUxqz1ozbBB+XFSNoQ5Tph+WZH6FVzB3A6GOi9vjDG4u+c1Er002Fy/uvC0Z
g9bBTjkTFZLQQfE+sfZEDqeDCfdPaZyqYOp3OsC7r9Dxyik7pYNNAGzelOx7SAl94rsOVWndau+K
Cf+6sXfQzSzcsq19FVTBbbjgvbbCs4P45TCR58TvaWKWKCRRahHHUTPg9NcNskJIkLEy5dV07sLs
3TJ0s+X9MiC08a+ZHyVkasbo7MNl33BCEO9eDYcSb1O17v/X2WzOJztYLuFiz8dgaY9mCoQCEiBP
M+5q4extux3OBDtCxiTrfqurlWs5z1f+b3mdR60IK4xbv4fkP/OTFeu9cNnpg0oS6mvSKkiSlqb6
Jb/5lmeRJbbF9c/Ryr3RiOyHSmJMHciNshm9lRXz29IWF76Q2X1fmo+KJMsxdqcLqQ2C9qoy3no1
1AFXDbctmmcWPJ8Pv/vORxHci9YImJYmdlQvId+Tlnec8TARElW579FqLWlxFRaXqD3Si6xpOIo7
02ea6Vv0NJ+LYM66zMHLGJf1waxHvKDTw5C1qPpR1sdJ+eK2un7JDPXg1gcnJc+Up7RMjZUhTMgp
0MjCkj8tbyATqjq1ofeK5IMBY06Kq2Nf55nHJDQw2MB9XMZF7WyScO2mC+IPeRo2uV0DOo5x3wr/
BMpnV7vJkzfVDZndvMrxVQJ23jmCr7Y2PVulG79Bz2ATtoeVn2nuFhNefzHjO+9SG1uDHInrdflv
Srvbwl+Kc+Bihlazd2EmyYDBkyu6gJSkPX3gMFrBHUComsTB+9DgI0BFUp9DBPe7BiTcHr1VQ3hl
kl66GeGSSTX5GGIYCYh+iUjxwLfFynrftcBIoA2eK7Qyka8C4jl7L7ly0G0RahjcGdeSCXbbecXZ
XSyOTMxD6ejepdYSJaUQ5xlPlqEY28UOlOcid36aHBSVqMH2G1+hKA9e1bcsRc27pbru1A/1zWCW
y9mNl0sE3x+i80fodOFtn8Db03P3HoyAigHnycM8Lo/SM1CUjNt00uZOjiPw9Mw41lVw0kTl3nZd
Z+84ldyR9vemC0bEtA3Yl3B30wRkgm5hrmsiV6TeNk4sKq8JYbzmCB7k1nAR0ismJQHkLztaJtzP
tVwc+4b4+QjqwnTnisqkSBqpaKzYOJrWcmWs5AcylT+72iivfYszUGzfWlKLc15m9OgySV7uhBAk
ta1XUoHxqxD8izHMENsqwFFghazCI28W7rHRisvEHCIwCwkFDn/7lBX7oOxMGszFLcFBR+DRwyZt
yLuPrVlHbakJhJ+jREEwVqbJAL1EwoGYP5vYnEaK5o0TVAwwxdYOhTqhlMZJ0XXHrozfeo9R4qAk
8mv1QYPFp8fGWG+qFeVfqqPCsTkRYLYcVcxt7+JNGifnYCn8QNgKCTmAxFHn34C4nSA/OwqYtYAu
Xc4BMZeqZpIQeEjWgV6nCWVdhoEhXfBl9/10GjnJnZYfSb5a+rN5YCA8v4zmRMTwnV2y7CHUAIoQ
MkkzWupmAnwTGuyNlcDOaW4qH5R37MizJ0z+Cj51bxwJBkOIuKlqv79MF/EMj4NPf5h4kgyMPPj8
N7nHfWHr+LVzk+4SWwANAxaKseuh10KVt2R748xmejHH3p4e5T3MtZeMnq6kct+3/YgFhUBnE1Wr
QzFZptbBC2YDkQ/S24CxpTKCn7NhghOagMLqmjuhLT+NRCk0+nhsZC8vlp4bvUeRxvDqzM79xCif
v4MdVfUDaIfVqjxNTPnJ7Nm0AQO/QHoduAcAEk3DMtkZCZtnj/uqT/M9qdGIRCymyLktb2rEMwg8
aIXMB4/A9og4DuaRiZ7Z7vLzCOKo6TyIG8A5+mp8RM+LABIUCEY8/9sIWEoA5na70k9/GLEHeqVB
UezNp6lMbhdwyLPpX/l1mEZjBxpEwUuFz0AcMSqIyXS4pc/oJ4dz2Ii3orofwq8aOUI/wEMZRla8
jEqjlTrf1Y3+zIeyuSiJ6Iw8mlDwdVBhdSPcc/MpVM4nGvDvioXd1jSce7P4dovFOeQO23M6VtuB
oxGrwbxt++kyaBFHTUrvw97Hrj7v4wVp5STDRz5uvfF9i2zpoBvwrJRXro25rIlxkGMlEIAQ8ptA
zMemTe6n+ZCHnryyO/dUK+Nzca1XhwH56Gkat71F4U+/ZzMsMXNdjA2V/LmY1Xtok9/No5RLdBJB
+1Z67m1j5dkhSKLOs28bVIZtauztoT8vI+o430DQkYXfVNKELcoE8QAAV2b3cMjH9oHn8lsOELvN
TMFKDOS+rtBeJMKvAL0SiWL6P6eszrd18VL2XGG1oF6lzKgTG+1Dv55NV0ccQ9c9oqhvK15+DlX+
1k00uxv/sfaGmArUvij89IJzYrtXE8ypHv2cbeB8TJLY2unroeW9Fj67wTiWN8zQyTFnCc78gZOw
kZZHe0ovgWyocqborbOnMECXIDJUfk5VPquUJOV5Up9+AgxFr9Qqf3gDpoKJ2u4u52osogXAWT+M
5F9YprHLDcxQvn9JP6yh5chXrSeFs7l3g9tE1lckc69WOQBOthR2lCNIGGoemhLQ7r5wf5Z10O4r
Z7xkcHerGJ5e4VHjMod2v8d1rbBFdvZnubSPs2EX+yJt0Jcs7uXSLpFuBhotWMn91ZVXWRCy0vFx
2JmVPvUlVREJMJh2GF8t9F/cEsFLQpz7NJnIvgKg4UH3qH+bsBTEIlZteQt/8o1t96vs0bT5g4t6
gkjpVtpQIlMLe0yPANHr0M1epKjY5q6g5DaMS45dZgQIeTsmTrkXariYkyaakVD5sbXNzfJ5dDE4
G6N+98DNq8qxLulHHYwBLkQrwkPjQf0tQ3VazLg9ESlQ7lo0VsLr5ElOrrGpEXo0Qr6lbr8cRIYT
q3a4/sJZdVZ2/KFJGx6Xg6vbEeWbopCbXfSMXgMevyj9Y5E5zlblnJRi0pE1Ud+G7TaUBMn3zPaf
VeUJJfp9OkDmnxG7lQHlgdvrC5DjJVOpjBVI0VKyzf6+m+Pb2Bpj7Fm0nTqvASRUWof8oyvRVqxm
Selgix7jqLAQbthdE14i++BDwq6m1WVYjq9i5ZtlhmDNFdbBrx/zTuoTfG4bvulVkZ99RPc7vFkg
Fkznh55X6828kjr6WmyXafqWhnjT4NhSM6DBNz7gFkEiQeckA0YTg5RqC0QRuM5N0Zb8ScF9GHcH
1wlB9dAbYobmeJEdzAerMiHR12w+kzkIVEouKRgwGhZb89DwuLVegJm8XMKonjtUTg76yhB8IbLz
x9IYgH5YqGzryXzAgkPXkhN6HGR4IjNkVYnVrzntiHCk4d5l00vqtFEj23JPC1xtX6n64YOIBsM9
95U1FF0kiwFWh+NvkxLVrFjSawv11mXdCbrE+cTuMuJjdWBwNEFzHsN0vkkKim1Xut5mSokAqbTZ
7NCPYg/GzRJ5cWtuS8EkSdtjfZTMKkF3rFfTnXb9lGT7qiDxfmyRYMflvjXxLYczRKBGZFsvHu51
mz5aYXa2O1D8WW3gekyaKspbEniK+tZyFEGfyUSdmfeHYUKG1ybtcxB3P6vUf9HWtJ+XCXZBSo2+
NMSdh+EV1BimkpnLw67cq6baZ33wg/YPI4PufsRnD4Qt3HYdZI9gSF99GmobW2nCF3oqx/WwE9xw
Vsk40Ln7dLLefItWla7tllADXGUaD2ZSrQbCFEFvd0eFe1XDtHgEW0MzmOPOpBy2S/E9z8SU2Enw
Y7Tih2UQCLcMjGvarIA9BPu+R2HaAjAxcH22I15Y5K21dUVIj32jET0nTcbVUxXhYYN3zTD2qUUc
d5S5+C6g05h4CDZ+IGNqMuNFJ8M+9qwY3H6aHav+R6WDN3eo31uIMkqBpzQN9crcGElrRSjCFKzC
YnIfqkScZqhZjUTp2/aKpA8znfYZOSyt5nw2XlO2Y5BE9EPHExq/N5UbQ0tiafRw0lY37DT78cbF
ZrJ3TDrb09SW27KZ6Niy8igUH1vOSfAYa3SZiMuMsrwf5lKdAfrdF40ASrdqUSc3Zq2Z+dtcvSIG
2wcrsU9Wm/6wpLh0OtJdwuZEBFrXKG7YKQDA5iw/TBLvcTx9dn0gHkyBdXSsJwhydI+KJPQjri3t
r9wGfCWnDxpoo1vuBHtGXOYdWDzEmrFBrIZT5wWCK/GcKXgb5C5sE5J1t7V+y+c+o7c03STdmtxh
jc94IE122jlj4+CRdxK/h9xBR8k0kOtSLOob1T53ZYv21k6fh9Xkl4mhuPeK5Gmo+4/520zFvm/L
5GhmT23oVJe16Lk3LOyaC0iU/cKCaBFxedeHfrr3TNWyeclzOI4vvYT7YVAM7mydr6J742XJ5nMy
S4Jyksbd10aabp3Bna7anpXNgRUTe1N1FLMme0PZ9F8MWuhuMs4/UHQx6srem9o4Tm75pQeUXdwd
w41CNqCz7q1qMPgOaXXZgp7HpXdszco7dBYOzRI6lutFRTeoOwxfDRlksXFVJnLrNHwkeRHj2HYm
n8gMSoqWOdpRlc5zr1BGe90VTtWLtGq+inCOKcy4r6YwDqKqt2BPTIOzkyG2bpEjsJYJ86vJP9W9
pNMDv6VMu5g2feleDHWlt/W7MLGCt1NGC+h9bmLirQLrw8sdli4ErlYeoovoHKy9XWFt+342KUmG
oz+tCIpocunWtPguUKYt3/RuYNZ4zSmmFN/aOX1h0ySjRJT0mDNr9Pc+LAeaJ90VnpAH/N5XSnBw
cBaQiPTLn92m/1m0Nbm7TeMgsqbB0gUZ4vCCc0qxQhNi1tzZL57jcnlwVO1deCDa9v7EGpTFK8S/
umtddUPu0mPP44hLFg8vU4f25DBQvXHNetm3NkaeTNpPMDZ6RcLFUmlr67VQHQf24DrFzRm28asy
6MQba0ARSQDdDg+sW/MwzZzSMgvWo+l+ZusT7JBByqqHADTIdTRWncXifpGOoLi6HB1otfjbatYv
jmi7bfddOO19irSurqqGpdFL0NCKj6n9zNfGn0EkcJoVkTDrewGryYvra9IB586+tJvyHmLTl/IH
pI3Nim6OXy3sQ0yDGH06RJuY/mRtFoegjZDkBXL90PA7wSUkSfhCiXoefG9HePeV/0oBYpvHPg6+
RouuAoXyUt+rzvvZ+Q2HdVhM4aoNJwnGL44yjWeyqdyfTkUmi+9tyILSHA4Gt3rPRvcHt/SyNHyw
mDwc71qaFtktqnkn21ACswiuIV+4oYFisocHrz+sJY1ak4Tv2sKxXk3fpZ499vbbWde3g69ZUEOW
X6eGoGkk1vUElHhgOjMUKiVrsM2OhdcbtyTmUlkG48ExPLaOIPRYjVr9LOLTrNqEAbLyaGEz9Z5b
czklhXxVbRfpXOUnGdNco1V5NfKHHkyYEwwQL5ZKpFdkP7ya4YpzocQYpgXxjJ+GkWQ2RGWfNfsp
VVHiTv3GJXzvqMKYY/zg0RrhUzLpl537PqghRCTEZ0kysgyn9U+Ogh0oBqT/viGGk5+vcZieSxBQ
1xl0vx7SpHkPLIAzndM95uDwTF+TsreYw951M8pP2nKbwi6Iq3F9bvx4PMOoveK4CkEgd4yD3oUZ
B6LUM8dNEhSnfplvltIBcMbZ2OQsftGF4+3kq1cdbFMJCMNLgcc2LdGejcODMXhHpRmprAwlKRso
NRPgkiYgYMv2Jgb1ybU7693SGHqXOhaTPs8h28ik9Oyr5rrGtX3Z5ODOkkSMp8XAAhGASDLoHxzb
BhqWmbLND/59Y9VFJC1Jkk7C0DvEK5U78slM4xOHKZNErLrYDvPKRu/nY6UEKJqkBG84w+xRy3hG
+LCwGPE8LWwNZw6DAHpGIBml6WzziTu8aJl/xqtnRuT20zg3TA6KfsMBNkGoTQHZzXOUAYK7TGzF
fAEfRmkydO0mycQmKHYVdTVVTGMyv9bAPBNgTuHIqj/bxr4Jqgfca9AkfGp8xP3EWvpgKjPP/Ji9
utk5NTNSxvbiyE1xdEqDLc+Ir2LIwieDhYRT9tFdKmu/iguETtud1XQwZMbuuVzEQ5rJR21Aq/O8
9CN76SrJlNUJFM3aeYgSk5q7LD5cm+GQaKGmhKn96g0rMrDbxQAmGfkOLRJ52/+0jO+iAcOk+mzh
If+0vfCFeQFyf0O/jQN0I6y3I3LuA65KRjqp3qdWE3mF8u7cWR6ccUafK3ODu2HeAejq3vyc4+BY
OoRFqelzqb6brvjyy/nJYlPXANk2Mn5vOV8QaBJGfgeXRI35nuNmD3FiuDdjPuiBlJ8LZkDPld++
expXnjNUX76vTs0I08Ae7SVKDUfzfng3JvzW2Fa0r3O6sFn3QluGKtdJnnuzfi488WgUgiWksMgi
m+cL0TspZ0gYljmdJ/SrIrkwc4MNvQ8iSeTnTW1LrhnbV2w5H2MgYFb6X6ELmbSQbmSkQ3AkbJjW
D5FPxOJF7truX/jc6hnnkAeDlqolCgsPXdbsmkft4UxudLFH2UppSbNTBijiydblFtQ+oSHkoDpa
5DuLiLslSTIAdsXOTWfmIh32qdoYKNryQ7MwLu88gYIcT5PZSQCSTXzBsTkgrdt5Uw6PqJGjBM9C
xqIuQ/hpyLddhVbBsT8nRvqnvGo3cl6+ISMDO2G80o+cfFViWlfT5JWbbPyqGht4MmfLeu25rvFQ
cCswHJPoFbQfYx3f0Si6MuKiOiztQK+OwX8b01SzEd9pIl2tMjsKE8DjGMb7hCIJdhbfDGDnEzIy
tgiR/UxEaTKHrRM6ywTbmXV5+dv/cO4qLwdFkNWMEo9W0ooiGvvhnMv0y06Z3+i+zSmU3Hkns/HN
9pILy86dyyyEwZhZX2QglXszJl/PG/lGVzHyMyaruCwkU1lzoo/OnExiaGNcowv7IsYTYgCIrGpG
5vE7p5nNEijSZxvv3Rydjejih7SBh1r3MyeT5LrFMnmVzdHkFc+gVVk/lvG188VeK/pLankeRTVi
uJseatvN7wYuONXPLYFh+n5qQRdUGfajkiC2kog6VzXsOXZnw5lhNXZE8kGc60jlDL1k5LwECGUC
ZDhpFc0jQ8yxFteeUsk5nHgR7ky8iX52ayd0pxVhoShLG73LAiQPfVecbbjQqIry09wN4671NcN5
QTEW6gLNrivoE/WhjszeySLqbpiq5Z3Umman73xOo0/HFH/vXk75nhk1Dfb5qgHTx2yfha6D9ZsJ
xSLPp6ZGyiF/ebHYijaxLpKjv2ztzCFWzMKg32O9KkTFZuKaD6VjMoHnjIWXi8YHkJXcI6CtZJ60
rWy/2hhWb9M+SY7vZZ3nN331gjW0oV+sYrMH57N8xiZ9pBK2TmNxdhm76me+GNed0V0RYjfulJXi
IGj0rQKAsk0EFj3NzHVcaO8QJ4k3PLvhIS/f+sLZDAEh021p3nUO+O7WMXekEqiLBoPKlnuUJ9qc
3GM8Ju951htb177vKsffeC7qXmWoeqdbd82M64++2akXbx3lF6Jl6pcg+cc0Cxan3SVLd0t5+t01
aXYIMwDX9LlpUVWgXhudvgSDtPdTrc/VTDZelscSUxJdqvwga9Y0rt+z6hYzGhHZbdNx/qgcisZJ
lG9o4IDG6OZJztj0l/6u6OASjq5pcgqq30e5mBSWC4xdWV7m8eJgSQVF1GKNwZaf2VDR5oGGMWxJ
yvqViCnU9MZIpdiPsqZnF+ormz3VtGc8AC0j0zQeUzCIhKm2ZFZn0nwel+Br7qULiS0EwROJPOS9
GWiy4H8zia7cC4/cSnLo9KtbARUaYzGd1GS0x6bOIJWrR3ftIGf1JRxwVBb9wnhKsoIUXc2oFAfN
0LDQ9UzLYtoMgv50GZ4bK81wTTc0eL23PMmgXUtY6zigOrNEz5PmN0NI7SmV9w3O4gpvEyqjvsTe
W1OjeSYBdNduXracQeCyhF0ZdZa8G0LF9S2X4xiDR0KNOGz/qfGqTksgvhvZIcsx3PCzZtjpYO1k
vIvOyX9JC4BzeN6BWBnN1jH3nXAAL9eXOtF0zxU3+7wOUIv+1eiQW/zTKEgb0Ei2N4mPioOA042i
nuU2z7akhR/yiV66YSavBH5E3sRQyTeyj8HMHwCL3tqBWDZhwLV0suoEWRihDhXiyFSdjDxB1ZMm
NITnO9vExVrUr2Yxl/8DPfBjU/F/f5T4/k4a/N+TDB++mlVsO/zxR/0vVAuvdKD/t1iYPuUwvdeY
ef4qPV71xesr/ioUtsNfHdKIg8Dx4C3gP0He/VehsBX+inQeia4vwFa45ipJ/ptQ2LDEr4K4aQfb
igt6glf/u1LYsP1fESthYuFFwvNI6fj/kQo71u81/J6PZgQBPyYB6CpeaP/GjPgPlogpkInZozHf
LCIO9HbuGYgDLsu86olA+wElnoH10Ge45Q0BtUObE9XrdQaHCUaJeRklxICZV4QBrii8bpyMyByr
Ij6PaSvEo51kafzD8qdOn7LRmodji7a2vmy8KfhcUNaIlxgdSTwH7ju/mA2HQWBKqLDna48SnZ6H
T1Ojv0o7H+5Z6yiEudR5zcmchOMdgiljYm/XcOTOpDKA52Qljfu9V+mx20MUhujtApFDuS/CcIzQ
SjUgtkIPI2hCxoSCvb3ufa5ZGE9jArnsQllzghKT/OXXEI/Il4U75HX2GhBqcuxw4YZCmvUPBjsT
8gZznInNnHGeoR71TFJRCr9hoIabasHrvyhkSW2OjTK0eMvom0b2ZKofqP8zuUI9fGpNp9fMO+th
oK3UXEwix9RHqQI1AAkLqa4MC51HYaSterGxRx2nsZnqXUm/dtkL0zG/BwZxL8KiBN0ESx/b/8be
ee1GjmVZ9IvYoDevEQyGkU3ZTL0QsvTe8+tnMbO6S8HQiFOYt8GggW40sipvkLz+7L02J9XatHYR
JynzveRqG/1unEDHNrSua5/HrNVElnhL9t9Lcpow3YatgAuSQxA4xJdKigguSKrOY7XH2xrirC5I
CGv3ft53SN4yyW2LvebXYel4SYoTJq6MtPlFKOVKy5Gb/rLSFkHeMAoSS3YuSvlObj2SE4IUJNMV
5IsqxlGTaiPmclEeXyEF8i1gx6AI0WtS8NatGgUPhV+RhmXUbOw9c0rFdrOxmPzjHlETMgLPeGUg
SJXRvAWjwMsgldQnKuduiFu0e6ESD0/8cfrRy8bwGnlg/nZ1EEKpDklNqa48Tox4wfvUwuXLKfe6
NYZeWwvSBIrsa27j170hFQPsYOA4+Jw1FyB/JLqPRVrjNw5MFO+XijEpiCMlg3eHNnm4l8TaokzS
NXmLorrQy/fQEnxqOL2Z5w+p6OcygSRlBKE0aWQqQq6l9Mj90i4LHIkQl2SXUgfLYHeXdfuQtKUl
EnAhh+YhoJDteKJY21rfoxtrRhPqeDymJLUiNbgKqGKle9D9iXaeMloqeFIDDplVqgZjgbzVC+nj
7pgo3kdSBKV2wSFc1G0V0VC0j1IDM7GvpsJ9L7qc8bTUrZ/Bdvg/AWKR8SOHpLPknMV9vXmri86N
troUWASxpEWgotzoCxS4laL1Z0WnVenWiLsKli+7WiI2RIppEC11NRSdvAY45AhKCa04N1DQECpd
jsTP9mUv3PRVWOY7lVMJp4o+lYOGPt0h0ZbbXsr3vZ7V7AZyU+n3Q6RzYOdLIixp/LR66rFwcxRJ
kqC0I2LH/L2hjqN8XUsCFgzEKh5k5Qz7b3oWuPysg54Lbf6rQPQsXwYGg5JdWqP1rOUUmzdmFET6
Hql8Mvys+sTg/iaTBcws8G98VTgzSy9s8WwTNnzolVygBsb4OfAxJmd83Zmws015hOBlelh8Gynl
ciWiikdk6mCqBAH7WjkAWJUUN9/K4kg1RE0SHalCmEZEAA8WioXQr6ZSgZVQbxVxZha3gihzXzDU
o3zbha5rXY/MIViTYhyOsGeEaHwNPTFWHSuyNGHLKTQML4IoUSyCI7p42IABpXYViDTGWT5iH5+k
RUG4b0vNadMw3/hca8VZ72itLyCibQJV72BkSEEa4Opg0BTnOXBSdMB9ZeCqQJCReEIs3ibcescS
gVF5PzT0mtTTLO6hh6o1H+QCackZBClmL6wnmn+TiJ31y0gmKV+vGbp23yucZTl6/MZKiDVzKyZE
5k38MMZN5ybhDeaOHpFjXwDsT10NBYauD/XAfVbjiRe+11WgGbwy/9UpmD3WQRBqyi33d96dWhb5
fa0gMqSCKJTtWSzm2Lhrw8+J39Pp0k4E3Yq5UOkIKmFuGN1dMibIVEuLY02IErUPGsLgxJECPwYk
tKeVZXTbGp+IfxuHcsh1XJyCCPx/Q1Y9/N4wsYv5Zo91kZXZ62t2tMWa/o0/eyxB+pcoipiIsTri
kAMNhu3zzyZr2klJ3IUSPMc2irORxf7rr12WglVLJtjVkEVEMRYZ8P/ZZMnivwxmAuKTsY2T+6oo
/2SPNU9/pvbBDov2JckQSSaW2M19dp12Yh+K7JJeqg1h52tpF9JZryUua+utJ2+WUu+kmcn1T3P4
0lRDh/J1QstLlDjC6zK+GFeYltZknNjyPtnLtni2ZKz+/cs/mRN5tWxsMbxhAOVdnZj4KeiIsZ4H
L1Q+7dGmQAPbZj3FWEqb8kd6YeCv+8/O+i+j22dj25ftkSoJBA4jEB99evRPm1XVNVw5JP4BiPol
sNd1tq53xtPgEC62SbeLjzfR/o4fz1K0yUsnUdGQCH09bs4dYnwPesmHGzaSHToxSC273RA2tAu3
2tLDzZyevExaw17NJmna8s8Jd30dyUNhli/NodlgmnOytbWewECX7l254WZjnW7Sp/hev5T2379W
Rs78MXEJSpbGf8Ni0GeuaAPto58K44v6KVuw3C7ZyE/7pcqnY5MtGhJUSX3+NikhFp7oji/iIdhV
Tz5pvahvN+UTUsw/E+WRcfWon3zx4Y6amv78Uz8h8SOJI2t8ifcYn9Y13GAb2cYWpAFEYXspcX1m
tuaQJhvyBE60OK2x3Z69P9PMxyTNCCC2rlTpqunOcu/u+y+01MJ0iPv0PFqFiGtQxPe2xcNp7VXS
u0n0+b4N6ctGNI2jJRQIGVHwcSPKUKI+4GJV3koOOmBsEfus+yHvBwdaH/k7mt2h1gFN73zf8PEJ
lFlxen2f2p09HJuBzNBo1zVuNW03FE9QVQhEvPm+lZNZeN7MzKyOzTFFFii9h/t632F9uWbquDAO
6o44YxcZ+sLr/PJtTgx0KCdwVOfMUqEuAOUr0juX8wYoIhGed0HAwz9/KP5qE+u9yirDbcDxN3PN
phjAVr5XB39f7lPH3Pc3AMNsPKrO0sJy+kQ6IEwDW6FoYUyYTxNJX5W4N9QPGaBZpd0K5DEF2vPC
A80XL24XmG2Z2WXmXJlT8/EDWZ6G4FGTP2q7pUi3Una4Qx3jQCkXu6C90Nh8msByI7L0A4ahJs0C
NpvfUdVpIZ3itXXSvbyJNu5e/FWxmGQOUT/awiyr8ss/LyY0ZhoqhFQ6u6izWB4/WdiNXej1wytl
X1hBT/6w8PdLSw3MxlHP1lfEk/EqbrHDmYdp6fcO0VpdNaWdXcur5R4hn3wtVkcWLB2mpi7JJ9Ab
vxl01KTeBwmDwVpxUsc7BD9eVPoHAdftOttbHwUxcav8UN6XB2q5/3SQzdqfvVOT3K8mof02fMrq
h8bCyp4tDLGTtzprYjZtaIQGqANN5JKFhfvOdRexuye9cNbCtC/4NLknVY0DrxzehV10qTnSDuHV
7eAQs+K462L3fZc/mWs1EakZq7CoQilQ55Sirki8skrUj9zY9T0SWCxRpN/8+L6RGX2AGZ1WTIkp
HU4v6d/zQdwGamGhBP8YDuU+2bS7cduds9e1o4VvM8OCnLQzfbtPb84r3UBXTOFd7TkIK13+6Bay
3cQZjPbo4KfSEhXkiy919Fyz7qa7+eD7mffBfvADTxBnRK7yDtIZVAFnKG3M0N0+f0Yv4XgOYpAL
UiwWOvxX3+/zm52Pcbc1RG7/P1QipIwIOyYFODLulPRl4RPON6PzTzjr9mVBlGcXeR9oW7cDKrTr
4Qm5/lV1H22Rz3ygQynIX77wD8Sk3S20fbLQzLrPbEBEUTFQSfE+tCsb6OIO0OD61b1tbG+d2Lt0
vbRSfzWLHX3WaX/8qRvBRygGYj8/kPN4l3FlVzf5lf7QXmEEso216GjPky6Div6P/oFIzw3Jev+7
jqzOcB1152c5AN+PEfmlNu5j4EFjsBfHj0JbnG6+mNA+P+2cUQzHW0dC9teX3ZD8dNGfTauEtJbP
0x/Lu+OTQ9usK6nTqPr0egcMN79HDQXJuz9fkxOiE14i09kE9tIImR9mZq3psw0EakPiLhij0zYv
OURbZWsdyq2xtNh+sfLxFk2wZRb3XQRhHD9UixxnqC3xFVnVGqXNqro3QAHh4NnqC2Sx03357+Hw
d1OzMa9Yjdl7JtmStnUrJ2fp3nBCR1inwZ4IF5/XiDjgamm38vUY/LvR2fiHEk4NJ/Q+6uE2D34F
hJvgAFwY50vvcDbOZcylqBSUD7UrCEH3r3zR20XKZUWgdKdWTti/WUihI/IMxejn923/N2P+7+eb
jXnd90dif5hItzEipSluhZm8vGYPyJAP7qxDe0OQFC6FfXGnnqs78Wwp1EA+ZvT8e5X8z0+YI+Mk
nE4pF5IfSCKuU2nlw+DZZFtrg7HxvNiDur5XHsRdsyucfL085fw3w/Lv5qev82lYGjEsQ4mlpNrU
52Bka4GLIsQ4XIqutGd9tD1naWhKX6/Xfzc5mwnU0Qy0gZdOGt5z2K6RpKFKP4u8tbApN7Ij+1vc
ZeqZtS8X73KWPvjv1/HpcV2xDeqCSZ6cSXYlGmqXbepQqrj29t61dVA28uOldIAuuhZsIqUWeGxf
PzpQG4lDgMxl2Xw8hfWgdUxLpE3ZFOm2Krvz0Javgx/WBv/sqrnTH4N/fjPBFmw6WUumTo2X/dLx
N46MhqqpLEPcB4/e3eZKZZMcvvt+LJ2erKdWOBtCJ+NgKP9O0/n0aks5RqmnGu/T/aZiF9vyER8r
t2SRE68Xb8lOJyYCW9hewrQTp2SG2fyuRCY39Zb0btzi+FThAJNrv/Yd7964F56i64LwU4TK28Wz
4umyedzubK+p1V4pVIb0Ll1BAE7GFYXvQ7IeL0kOtX4YH2jAtlK4sC34+lktDow693LQcI4/H7FS
MmIu+V0cL8bqDvODMSxs1U9XS2vaqv++PMeVNd8MxO1YhgQ6PId7b0fK4LZzVGf56m/+7vhehkxK
nAmDk5OHPuv8jZKXQYzgsEc+LSXWWlpaI+cv6ncDHEIJxuI22jw5W1MUoJTfvtf9rSqfteZt3f1a
6ORLTcxWYSlD7U71/L11vJ0Haoa9Ic6KaItkbFPtFeI67Wbn+Qv7/aVWZ29OUGq5pJT+jlfGMTxg
lG6686RxoZWTLcb8/c1WYqkok2jsm993Y1ryw9Sdgrt1dd/YcC61Tb+N9cfla9qlh5utwamMVKLj
lSbYfkvz4CG/U92F77bQhjLbWftJIQRB1b6bHJgCctIhHLTNQhtfvj5FJtdJJv0D9sRsKRUwkSOL
6d9rstduvPzSZVVz98bGuIhjRMX3WMs4NCydW05W8Omr6YoywZMV1hVz9v4GSzD7wO+Zd92tiG1T
XTfbacOb3VFNxuYZOEtNfvU2USuJlNgYayclCkQrOu4rvlgarkb3zgJPZvQLp2wqVUxrRzdlGhlZ
IlUlCe40t5ezTj9qgoBy2XuOMHgOZxF6Fv8idpXMwkKaCZ73YLWhBtIgxC3gKvtcB0c1kDrRhs3e
BPNCZqES5sIrVjSzvgs7ReDfTHIrEqx9rSUepPJESY2GiKWisopHT44yCLR20cC76M5Qb4s9UZIt
INcMK5xSqhmunZDqd75q87qUEkdv0rHA+BClfnnVlGlQ3ZVJXjzkZt8HvzKAZfVtZsVVvBmStHWf
CgvezQGjnzGsh1Rq5W0f6WSSeASIYl5HgpvtMysXMC9LRLSvYI50+LcVqTrHKQ73cGhVFLAevvAE
N7OgkBERheB4eB8XEBjJuhTlvEPcoJuNv8NQxiObmUnqBe/QXUewQiKEklbySLGnElddOcCvMMfy
OTV11K5JR35IJffoMkWBCECxjLtfBVZHUCp5oRzgGrM3Q9BROHGslh6S2BQFLR8Cu1FljshFa3xS
h7guxk0UY6SMpCwlwJVsOsOx1CESdn4q4oRtwH9dRkNrkqjeEkyKqMryD+moN+w9W49qugxc3tug
CuXGodaD+0GS0hsl6cQduFtNoGk0rCtXyWvLFqiMtP5WLEEjXwXk8hD2niMrJXYegxR7H37M6Ou3
MJLiarKv9yUy9ECqoVKEQVyWsCx6f5P6EWAmFTEG0gwj1VGNpWiPoWyVgprbcInI3EJiqqRoilTx
BvbFGACzd0F95J4PCUpuq6TaZ7qf/MD6ZsQwplGY26baVG9jqiS36F3Nd93AWGLHFE2Jn2gahBp9
bYYvjTQKd60w+K8JU8xrWieeu+kNA967nohSsA5z+jLiZFEg5rOThEPT81JQ6HaNdAjcML8ojc7E
j4uAOLbU27itEzR9iRygg6iVpJTP3Qw1ck2w9CTJSrXYN9F2FaSbyEYZJdcN/gjrOunGXg4cOWsF
fN69MInLi1py5S1OuCjZ6Yo/qPiVpNI9rxH7p3vLS1RmtzKQ0rfGzaVfqO2k4jbpkk5ybd2qBN9d
5WYilGjiAihBXtUmJL0rvqvD7R/l7KrqFU+76qXaUpwhjer0w/VURbaDyE3Tc/AswFOarDYMcpuV
oN5UsMkshLAlcKtcDYfsCjk8Ql8DtkNz7WeBIG0YnoNxHQq+5v8sqxFijTqmIkWfRE/oQUxgCJO7
IpCC2yArTO0Rz0UtoC0GgmIDEGjlK6FEs+0ZWAhdPWiCQym5XLeV+ZDJu0rOfueuYhzdpaUfpZeV
qhfJVY9QW7sTsUKCJTVLhlAgjueVqQbDtaVF8gi3tNEfi7ZJ9bUQel67E5khVHK4RnIz0WL2r3IN
1vngut7wCyGg9i62YqgDKY19/ycqKjYfWdvE1S4mJ7G4tLoMQVJf+0q7i1zalY1ofCvr3go0zCBp
qz2WQ0TuSCQ2agCSCRcrskIf6A6zDL4OH04ZLDI+0phY0WMmgg6AgeQKmPyaptdXSU2pB3SDIHT+
Rkgwt9tdSY4FNn6lqFCIhXp4SGvqVE5gmh35SVnYIMxOCNw6K4RW8TeuQHAyindYWJiJMQjg6fXK
C88YSIGIhDHP1ykYq6ReWXpTyuVK66IQj0uTcCEWp/DkSjeFD4oEMW9+jhmkehQ7btx2/HpwnPAK
wS4KbxE4xGylDz0sQRccDKlCAhqqqzzGy7YCMpf6OmYVI63qCaIlxGdKr8OYGuFlKSMYoTTAXOEa
/FMtPXFVkZYrNPnlqPf3qOEuG8+4zWvyzQVX+pErCXzJXOTGoifPXR6lGzjO5yStigRKC3dp27Mu
D7J53nkmB69OCre9rO5wgJ+bTe7fapAK3Sp5ES3ODwZ051Ev0NnGYXsuIRckDkWUSKGQCJsfoBap
fRcpxG6LmVNVRk3OhHVuMWxvhLK4R/w5ycJ2eGcdCCjbKNYOfa9dGVpzjw1mIsMQWBVK+nnHOMCT
5Gcr5J8AL/PLQFGQbyQTwMeqnazJWB8LFwilSoLImG2TIObfN5Tnfqh/VZL6s22wQfqCnXL9TnVd
tK4GwctuVEBDK7cTGWuu92666XWTx7bQZy8sGxd5QIfs5QrEU2GSp9uO5l5Wq5sC4T3ZQawBY4eZ
h9UVVQy8kEbx4xds9u5lqPrjbdRFkm3q3UOjhddCwWpl1VbpCBHfqreIAOoUTNyJKiZn3YhfxgqR
Z3qZ/hA27AcaC5ZXc5k3+l4k+4FkKZawBgEiWVdG+W4V2GTLSJC2olF0G6AKimCbyhD9rECTHEBw
/XJdkMpbXwtzwJfIU7MMG1nZFIfEKtu3bAS7UquFfBYQHsQkF1XqnoJZsDetBgu7aPJ8OkLYBO2d
Fd+1KPZwB4LG0FdyLQrXmUGa4qqQMd6vTCvq99N6x1jJADtUdb7Gg4pBLPRRAo5mjEmpzrrhCSpd
uYZp6q+00sgJ6cVqWrt+d8Z19niOBpbs4Di9r0SAgOgzYSGFKGZL3+tXDbubFaHMAJc8YmGEUslw
LwOeDcvU/KkpfUMFJb+xNF8QIaqUIcBM17sPQYZGeNMEDc81Glhhn1p1Wm1CJYIKsOqqlLBv1HJA
Wq0bJepfaikuY6wXA1t9iO1FeZl2BkylhrwU2cd0J/qx/9golreHXIZAVU86t91Qgyb/S8+iy2rA
MZr31jNuofZG88J7+IMv+jDB08gdbMwftVRt0l7n8Y0LSkI7X7wrdAKNMQGn8LvauMISVOEDtbzx
pjEs1romYlszxUyrMulDsihuvFayeyV69jpGUDpM/SFU38bSLFG+e3uhwAgoRMMhge67y3Opsys/
/tV15h4wUnLZQZGL8aziPTK8DWZC28tZLmVQipn8rDbwLEQVwBFC9c1ghrumLS57dMVEaiIulnmn
nYG2QijkA4LrJxTWsL9acvUasFN+La91r9noTRc/SloM5Dqt2CQGA5TnTjkvSuHRzKXzpoJ4O9Sg
RVKlocoskTcghFgMlaq7bgwvxbkuXDaiugU6gri8tpAhR6KM3DwBT7Bn5uXXBEnQ7AO0nElpFB+d
mCprc4jxeuspOYPEgoLfVDOdXfSoGgfJr/ZNmN3EVlC+6aiz12OW+xcgxX+OCL6HlWipxs+QkbKu
CxG2mGA+ZEMbbmItAOwXCtW+6oRX5PfWihzp5D3W00Td8qQwUCEqbUMhu0hz91yvUrsu44tAEkUW
1+ZG66WNpEVXcqMCUNTxKsF3ujYUT7GBUEIdzVVtH4aBd21IQvraqxEu0DYut5LQydyHGQ+463V7
hM0bRgoIm8xKeA8RgiFJ9M40FzJ5wQZ4T93vDctx/MQP27GkgnozpP3o1aS9+XVMiawoB5hSxVng
KxCsKuaWklhyTSBeMfU6MuOkSoexxzeL0M3zvGQ+1U6cKFulZEvUtWA/RClC5I6mFGIB2dpqL5tb
cAJkn9fD2qrqRyboiBMLMVPBUDe2oeYhmAcx2EsYxDd+ka07EvtgRnOwcc38Na9xhenShCkKoOzp
RYbHzeywusN1JYvJcw/QzGEij+IOzhY4ZVNMrgOwLg+KVBjFGrGxQTyk/x4IsKdKLUrtppKybd65
6CPAgXo7xZU9xycq+LHFnXA9ZjLWuz6MMbr1WALuk8JsyenN8usiSnH7e65x2WvA/zIp8gq7F6Lk
TtJSC9drhTw86BpHlzLxXlD7dBvUpbDNkxzWU1/HrYPfFwRVSSohbloW/pLUMNSO7TroVZK1jBzw
QV+1dpsOD2ZFNc/qMEJzb/fTl8wfIeJjYAsmBFjBiDalQahgnfe3VhafpWV355tsVFQAkDvflaz4
Z2VKhPtJDdCdAIA+IPPKqw7sNyVIJgSoQneR3fI5cONpKsBGv/Y0ElJE0ZXXmRr2HWfNuMTLqihR
fZ3qXvzD71WXFVyrh9d0zJM3LdM0zCsNab/TBKwa646dNbt2tu5WpJPzxj+7EvASWOTAZzVM9NwK
3kJ8F/UBhXPhnec5OO+V4IWSSo+1aDs1JQRU6zIXZP4uocZ6eC/4JbbdwAdFLQAFqjj6eHWwHmAi
GY8iHzI918gG7e4rAKzBxCvt5YlBnnJ7vI9FIZBHJ0pUUOZ267LPPXTSqPnnfHfiMpGSR+F54zai
dlZaA0F5nhgpjcZklld0PLX3+xpyUVEJ/blQKEHcrwbAzT43ShzeuMOtYNsQilWqArse7M5WtPMh
xoHvpzF1l2tNmpzlaCbxwIaqmGvryCxCBLXQIS2cPWWk+gkO2dho31qpLShhsI8Lqx1w5Sy9kQVN
wOisE6faeDCAXj2jVdN4K8cQQF0gAmLrvbOTF4UPjilaSZQhwLL+Ig7cpDpLUN+JzP250r3UHI8u
R7QwHWmdakEsSCx77orrVXLK8DBBjYI9ILjqbVl4nFFQLCe4D6Ix6y9K9vbGrSz7gvvC1ioIOKvn
DTGAfUoQAYYqQbooxKrTNoLRRqq4Dssxl+8oM7YFxknVF37kSZKE592AvHHTGl1VPbRmg898hUWy
2rKYNyp2jzEh89GSrKy3CViinCy1kRF/9C2JMABqysjqXkTZT4ufhaF5by32WnWzcFu6dIUzu1Bs
Gg+QmJs+T/IBzgi50+9g6276h/bG3yzpdOfXy/jWRECPaDB1Dvgnyioji0tsMM1TAQe5JRPS07YL
jzO/9/rdAtkrBvpche3A7IIvTeSubVv5iWLda34e3KjrippDsOUjQskxtqqD6X+h0dOKFd48hXhe
U1VoFX3p8e2/latVL6rKU/nTu1QcdRPelq5tXeIaRmKNKf7S4NZkra0h/iCsUi/MpeC0E7HJ9AMM
UUKry1UfRavjH8AdVGIkUfic+jed/+7Kb0JMTsLoLlz4ndaPZu3MSitqUvRjy4PCG9qw3V2FNj45
Bxglmu5sqVg1faqjy0UaQ9eHTIbS/emlaeQKRaqa0TMJ15vh3ncAmllUeWVb2Ef/WJ42tcVdpoHC
cNI+zy4yAQeKQZQWz5nbbEKAh1kYH5LUWOgoJ9fP0qyZWUcJseHrVdk8S+QX7DUndupH5cZ6zn5C
Fp06yFTSXLoJ/rJ3kn/D2RRHjqiY05D5VPRTy5AdX90wwju08TEwnxtOsMbLVMrtN6E4iVC3O/BL
b3ljKySZLlVUT8YkT41kXVbwvHMNPpfLd14V6WnbPasXMTRd4kXO9XV85drpGWuqfqWsG3rSoVnq
P9Ol+qz/8LgKpdzJUEI99/i5jSwcc6hKz7/F8v2qPYNzfINbm6hQax1/wM7Yizb3JABZJ64/kSb2
wmR0OixNdKuyLPPuUV3OlcVEOySVzIPX8drEt4fO8zI7FGsjWSk30flQXATXk7SGcJullk9fOQuW
RDaFCZJD1OdKHuhJeerjJf0jevHX6ZWHXkJlApQ28ipfxxf/eGrXj1ucTUFlZFgtZtnXprsR0kMF
627hZZ6sHbMGZnNPHIxcaI7G81TWizbpVXbfnmk3nQPobJXdEl6bPS60ePISsQhMQ0bWZJ2RK84K
iehOQr9vVV6iFa8HxBbOJJbtctJD1sLFJD4WH+FijNcL7Z4syYak0GfwzpgyCQPzboMKS807NX2d
qkX1Vei4dr5pP3RWLmMvLkl7plFwNEpoTKU9pOnUruV5aQrAe8qhCJTbA9T0LYBRCooAvx6lG2Vb
7DkIXEc229ulQtwXz4honEK9avI/0nxOIP8p48xQvWpXAysJCgtH3etX5opFcqcsvNDT7ygdtTXr
OUEcxkkhV68YVVdUdOx6Os1HyeYffjbuHvhelPmm8jkTz2zr4XG8UHXMJckHxDFq9L9FOkDW1jWz
+tKCdaIh/92aTC3T0mSDvjkbb2Yme1wUyu9cx9vyGkuLDQJzjcvzZtplxNulZWQ+/H63RynRRB2P
TUKczaYWxxB/SOOPuNoPcNJFLlkW3t+0+H3uiVMLKnYxXh9uOBwFx/N1oeB3zaWK2my30dfBxhRW
gMV4rA7ZiK1dDs5gJzanNQ4C2nqh8a8e73Pjsz7SKezh1Tz+4Ky/F67kdGM54ZV7LlykxGOv5V18
sfRCT1xWv5+X4U2Cq2pC05z1FzGOs4rruveoOje3k1LQ5MB5Nnl4ImdJwjaDR2BtmV6urqBowgLA
SjT7fL1UlWZb1O/1z+Khe0h2waZ9hFFCNIjjXdeX6YFa17btlr7pfJjPm51tePAot1R8q/f0HKzQ
GiBEstZt8eckXalerLeFjzj1kOMexEQiSuwzsKbg3pw9ZCNlQ14zqdQ/U241zpvtZCaLQCmsin1m
B86S9PKLQTjJZYB8cF6kuXlg8dBjx4vq+j0rncq6zJHQc8ErrCnKmvfKU7ZPN/7B337/lPNNhTyT
6Eyz3aftXJD2jd4g0Yk9cKDnajwFmewCaWE2Ox0P05P9LQSarX11wRQgyPV7UoUvVsotB6b0xRnz
9HsxdX0SKcwGXZxKAkFl3bt+Ydy622bLFedaeQLK48g2ISP29y/u5PSCdU3j9MmeTDcRv81NRL4v
Zkk4GG+US+3sRtklKDBER1lPWuolnfjJV5q1NQ2MT19J5FaFrZ/x1svnyBpg81e2RZZJlyf/26ea
TZuQm9VA7aen6jbFTepE23qlcc4tbpef6lTIMnus2RcTpRoSgWK8hfvoUrKVswAK31V+Vm+4xN0E
RE0snR1OJpBZg7PeLrOkQmgy3ibfcns3PR0uKbvaF1f/A5nO9OuP5o9ZY7NOXxEYkTd0EG0lrjNe
5Q3RFqt09Qskw8X/oLn5AfdPf9Sw3egI4rT57AFdeDR0mhMP8rpYSfxn0gQJWxkp8fdd//TBsPfg
A8Qkz7RI3z/ujXVvZl5qsgOCie7JJLkvbOeW/v5Zb4d7MYoUAF+jtjoj3scZEZx8/wQnmwNOkJ+f
YNbLR8DJPizw17C8yuChmeZ1nxKXQ9AjQc5Ayr9vbel5pj//NHpTrrJrKapfSwqJYm85enT3fQPT
SnTc04AfcCaccoI1FVvecQPeFBJSFeNrjCgWIOVBtNpd3Gvn3lRE4oJpaRh99UAk4IqKypGYVKTZ
MLKSXtPqTHwdPIpJanmeteQXKPA0w2Fj4Zlhj45CiUwMDsdG3TnuiG2ItCcrXtJJnojpYZayf/z7
p8wGWW0FRVeU+DHgCmak/5CD4wHiWBX1UzgQZuSvQ2xMmQydVLsl2s0OkEqkyR1ZdbHg7fP+rgIB
OU7lVOvh+6/yxfR2/NtmGwhJ7QNdaMTXBh7pABl3pT1yxYU656cr2cbHeJ/eQ6P9vtEvPo2uKpTC
cJoqijI3c8t6boWo6F4t98Iid65zy4Wl/Iuho6sc8fCJI4sCbnbc1+BDgoYVutcwynUbpR23/fWv
UpOvSBY7CBDAm2i4/f6ZTreb0NI+tanNxJxSqURFXfQcYQf28rHjp+WmqoPzoeN7ol2u9uIOJcIG
hsvOtTpHOP/+B0z9eTa+GFhweGDQMLHOl/pQ1KkqpdKr0UrkAO7ix8mq8n0Tv8Xy37Uxm/RUecxT
FFev3rO5ne7VqKDfmu/WY+gA2VnXD7AWh1tiD5Lb7mzxcvTko+oUmTXOSjJ7GU2f7+cpdAue3xhY
iI2rEkt0ao+o9qaLLS4SvXV8SdqfEzjxdmn7ebqLmrU8/bJPc6MW+FpGmeJ1OqYR2oYRpt6pK2JY
7PR+ccs2TetH73hqzFAsbvE4FXIZfNyYGRqhFBH/U23+nAlzbWvgfJnWSAFx2K+/7ir/SjK//vNX
z6LTZ//3/2iS+iTl/w/BZQpqPwpSB3Sa15+pPdM//gfao+j/YrfMTSJEcMLSP4ERZfVfyPUxy3Nw
5rpD1BiF/0b2SP/Cx8I345iA0JpZ9W9kjwROkemIExODE3aA8U+QPVMH+LuDGBM6Z7JcAAfiAkum
7nPcQUDPap6iEP/b6/Xa7NnUZ/EhL0hH4W7Zsqrtp7fyV/f4zCs5nqz/ao7CkkSTE2tmtpHKE98E
fWaAAc7lMyIMtwlQ0O+bmM0r/26DeYsrAR1LyWy+1uURfa5leuvcDvfAm2PZ1j9c7LXB6qpfvRMm
hDL3tVwdeMD9QtvHW9LfbTPMuCOYTkoiX+f4dZJU2wx96pJfnP/yqyu03Ctfz8+QExXepaeW66j6
ERMwNxH/F5qeloSjLzkxn+hE3FaDQ1LnF5FR5KfpINC0kF619Q8/VQ5IDy4pO+/61j2XYxCS+hMp
ST++b/h4qeCRuRcBHAXMByoCt/Tz1025uTM7OVqXRWKuYNApiCCrwW5kwim/b+p40v7TFMCgaS5j
HLGnOn67QasBXWtoqsqHKbZDOQc/dx+I/Y/ci+9LS7VuyC1bulj7olWcr0C3uGniqnW++Rf7toAu
DR03GxEfrDpJfonchsvlPtp3hAop1kHtDOH1+2c9GSkmFFUNzo7K/SRwq9lrLSRTAHrphYipUIFC
I5SyVykqPNX5vp1pu3jcbVS6zYQTm659jPmdz1h2Vd8UhMPVposeI9r0oK4zgIEYZRa66OkjwX/g
llw0TC6YlJOeEvoqqSAycWxNQ1bds+9/fP8sXzeA72raH09j/7h/ROi7FVf4HW6Yb9MYFVBSJtXC
dvC0v/MUGpRVTh1grOYvDM5oEANRD6FU6pYjIVZBkvVfnJ3HjqRKu0WfCAlvprg0lVneT1BVGwi8
C9zT35VndE51q1v/HbaRSCCI+NxeG8smB2XgX9b7L5vzpftEgf+fmrH5S9FRSwqQqXLNGYCVDNTF
G8ZFunef4Jc81tZf7ut3D89k3toy/uk0fu0oOEpNm6Ft8mBOrQc+9vtksv/ntcb98B3pmnpJYL4+
Opj1zIUuvB8jnZUzk6cDMzWZHD42A0Y+ZgL6cP8/rwg+ICrudDCJ9L6GeQs2IhtC+SIosNdEM1Dh
+VM1bvKXy/xmTVzUUIzqOzBAfgF+VQombEPqsiaYtbfoaV28wUwkF3++m193ooscCfEiHVmPOvSX
/W9UW21kEqjAhKPECMUYJXNPDHebH8zAkG0xi2UdOoYvM9dsRPjni/9mMRo6HTVQgvTC+X7/+3HZ
Tmqit8BMcVsflOJRsV9xMrxbjac/X+bX/YhREJNaBWMujBx+zew1b5sYCsZVUmfKLQ/wBm6bo9IM
0zc0qb3up3mRib+sy8te+t890GIxevQo6bBTt/3yXKt20NVVQtZU7CqEAf0BDgGmwrx+aMHQ3FUp
GgTbgSj/51v9zaoxDHiNfAsEeQiK//tEsYsYkon4PIDgG3Ua6Yfo1J3uJn9J5r5+2TaBCKtfvxxi
GjjtL28ux8hLkxVvrl1TBRDw2kRYkA6HP9/N1xf39SqXX/GvvAZn6ASZAJ41RQObJjNSB3+3zb7S
JwOHWEY6//LSvj69r9e7/Pu/rpeO84AQlrtKcDHSrrbuWe8e/nxLv70EskMmPwi37a+ZfytbU6Ch
yIO1v149xhVRsHlL+5ev+uvq40ZMZgxY8HTtqGZ+WX16UTAhXqtAAq10PhHFzRGkp+TnXBXaaatm
CHVYkR6mDTsYbLBScffnu/zNi6PUoKK65gswfrlL+ktaPbgrXnZDttOYZ4u1krlCF88uPwc//uer
fd3D/rlbogD2MQTZ6tcd2WWK21LriSnwrcfKGWHZECx6nb3UUs5Ri5/Nybbt8tzm6/r+50v/5nWa
pg34kW3qMuf2ZcVYm0m2Yc486LRyPjMkNrt2qbEPr6T8+POlfvPJ/edSl2f+r8WJigXLj4JdjDnh
V3tlKGAd/rI4f/sg/3U3X4IdFfUA7uYEw3PquQyo0pRHLXU3AHBGAOW3tfkdYZIS/D9u7J/8k/iH
WPjLVTdRjBYka7bnBDnkcpE1NP3q/WWR/PJJXGYcPRVEHq0mk0/vv4/PW+1xwre0DyydyWS8TF/s
Iafaarr7tAainRePk8x2m/PXjuTXLIoIWLdVZlbA6DoMzX3ZxfJuKPsUSnVAnPI0T84VCqunZtF/
lGX3yEN+GjhYxzELKq98+fOj/WV5frn0l+XpGkmvygGKfuO9eM7gM8kv0vIvm82XlqtzQdf95wa/
PFrmzgtTMTMy0brHxlzEilbvMt398Oykw2m4wFpS25mtGXo2DpID7ouFxrGLpZNfJulfxme+BhX/
/BoMIFyLPBIy4ZflZM/LpI8o/wNjck9dNh2HCZQafimGKI5SLT7/90d8+fRdAhiVuseXR9wNeLUZ
K2+XgeST6NJd5y0hWMu/PeTfrSLav9wV87q64X0p33oG6PhJ8CpTPf8xW8ttXnjHtsHhGxPcUJvx
KG5XV/ctfAcbcso/3+XvHiqUTDAlMCxN/Ws4UwhnlvOIZGDLYD4+ph5Oj7FR5d12O1LiSe5L02i6
GHfV1rr/86V/2fdIIC+9fOauyF9/oe7Zm5ajoJy6wFrck6ZXP02z+ss7/GXfu1yCzdu6eIJQO/ty
XDa5wM1rUXEOnbxHhFSg9otoSMdw6LXnVBF3I14D/4+7+tcl9f9uR5VlbomlQPUfK3fEYatD4fK3
WOOXU/jLbRn/vQauIBl5+na5xviOs8GdtLOrzi5wpVb+ViJjN/1lhyWrhOLA1krhhgDky5fA7bhZ
WWUKpn6dGtgdms4QBS8CemQHE0BtrCouLj084Hhctk2NyhabHl/TZywmKVrOqMSH0UDTg72v5+G3
ZifM3Nt2sd1jmvIpO/PYlbKLdHxZvzdGYSMuceS+rzTnbCcGBqSqAzqwzrvI9LB/HZFtXhmuVNGx
GN8r5dLEsteP2myf5LI84OsXctk3e3J3rfk92R4rC4HZOkerWZ/LVQmESb7fikBp9btiPinKrvc+
7aGLlhQrvQHnREQhEHqxDMC4vO13SFLCzpoDvZGR03u7Ld+nxlOnr4FVFbvJwl7Saa6GaUD4rDxV
5oM21Xv6S0cTkaGlfWtaTBqYQ87rQFPrY21od1nfh9JUYndE3mer50JxwkGvQtvOooubZrMYZtDI
ke4h2kX8Mq4bN9snzjOUhdNqNUgesH6ZxTV9bSMorYviQS6YU1hJiHUXHHCRP148qkq0MFZLGSUX
mEw6+Hcxprv1PtKf63rAzU8creRxtL8JJUOOnD8pimMfmoE+2WJ9s6hX0Ku7q7AgVyxss0x9jywb
EXjfn5yMNrpwdoidHwoxvsDUOeg4YZj2EOjTm0GvsRYicsbGN9k+nbmLFeRAyWzsbHXaeZbAKAvw
u5ocE7ugPTufjPZnriiR8HB9cBE5o7e6Q8UarbglqhlKrr72u+0pycZjp8ugc/MQgfdZQ5t4sbov
D/DI0TQhrsevJzL5Br0njP42cT8PfoX/SHf2bHS0e4N7yDEugBigtxxvPurL3ZpfV0mgdx8ZHAl3
jrL1hNRdrLvG84fBLxVEYbFUzGgwu7DHna9vdglS1gkTtjF9qcX3pbxV8t3GLzBDzUGtreWPa6Ue
zQqxIyJj1ykQzE78oBelmF6cSgvaDqfwJg3dKgtc79QnAdKaMt95WKRlvmMelvS4wdLoWz/HlUcF
5YSllvmIqcRVi+ZrGl4b9W6xtJDnqpk/kYrindIGynA0WQsuDp6nUiYHI8+eqjHBTuK8Kbemtx/b
+ySDhG/fWZgkWv2tI+/L7UZ2aJJzDPqEF2RptobIIIN5OcODP+q2cjD0p3z5udkSQweGKbTPrT2U
yRau2k7PxrDDsaKan1vroZhepzW27Mjx6gh/4HxyYrM4m/rTZj4182FYlkcru1m2A8GF7YSGE23r
Y98WWCIWoY2BTXqYSS28/mWQBHf4dOuJPGrpdIP/EC/YHg5uCn0yrw9TFc957lfroRRvyez46nao
J8wtj+54K7DR7hPcW64y99PBGsT4UDSUB5hlwBtxQQ3QziChH7yXRsZcX3eDxb3RchgL/cmWU5hR
hbf4k3rKWiuWvBmXU8XxCxxnqziXO0zQc/NR63zrsdSDMvuYYJp552pEEXckcTFwDeoWinLMVVon
nNTxf/2hAhjxuwQwhuYl3zRP3nTW+qNu7YA5uOdcG/0Rm6m4NOctLuVE6DNFFviJ25XQOuqHtt4l
6oJNq4HLhwlkxOCDXnp5vebjbsCjj1ncsNyK75MLdczhyxXgWhasxnddZe/QHO9lYT1LKDkX5aOV
uRf7kOTOU5qbquxu9JIvDofau03v4y7zrjHxnnz4GYV/+cF2Zu+60TnO9Xo0NvOE7PzJvlDR1WQ/
rDrwzAXh5pLu1JEV2Sgx7k0fZrskbFdHNpSDUDo/196lju9UtWC97e3z4bpJ1JtSHkp3Oxp5jBIQ
5xl8sm5MN1AWxokfqbiknsH6fuy1e8eNXXmas70DetZMqBj2kTrFpffUip06XyWoIEtwpYUV93eA
aHCYgmyyx8hTr9imCz8dv2mIocfiqq3PdRFxTgjrzu2f0f4r4774aPJ4rZ4GJYAGgtdysCJMdvQj
8ZmfcVaVVZAve3MJ8GCq0+ttvmKpuc1eGULFueqbWKLDW2p8FtUcUeIur9Zdaoyx677ZovxM0/EB
a7vrFFIXP6Mlggb44uNpdaet81nHLnv21htjbFBKb8xJzLoXDosVK8jjKd+JV6QP8YS/zGiu4Qom
XsB7szrWpupn05MsTjoiSTOf8KGBGtmdm/nVKJ6L4g1ew2Ce7eV72+wKe8dgzCh2ePo13u2EiSab
ozLdTPPTsrLIu6A2IUFyJs7uC1CFIYXK8L2iAuHhBlh8l96dOX1LMmxG88c+Oy5eJNKrQrwL7aqs
Vz8T2LOKt9R9NfQAuKQESlPMPcvzZ4bntPvTLna4zHKiAWIYYyZl6vSFdgOuQPfqFpvGtTI8tHri
WwlitriBquAG5fyTZmRiN2HTd7de+oLDZJxtqj9sz7N2bXp9mOrpFdltWOTuqW60yENF6ysDE271
MgatxZKfnOKz1GQ8IOXsATLgqEpdRW8xLeej7YzznItIm55TXN6kGN7s9N7i16cSVr5bHhaFaL17
w0Yx0mYIaMWdnq94wF4ck44N/gBlcwPKCG1/6qFgxxd0GHGSbh4sdMEqpQx6vk9Jqzxj53o9L9q9
rV2p3oeq3RjmeR2dcFysvQa7qGmfOpeWZN0iYlxvvBlDpS5/qkdxm+veFZ70h3W9G0f28QdNrLyV
J88Zr/vG2bWr9mCqTsd59I4NbShGDKt7MH29fVg2h53WRrH9Uel7wyVZT67r9WFh5ssxbjptCEyB
uLI5eg4HAXX/MuX9rW5Yld/RFobbPwpVw1fr85C+lereYWCgjNskxpA0rCRREagf5M/qDG+9ex82
nM+fZuNs1x9JhVQZsqbQ7RhWU6gq7CN5c91rYm8zUrJan466RTNKeCsREaHQyIiQ/Oyt6USDeFd2
p82Nc+VhTt48ChsrjK+LNXPTbP4KfGFVzZtq0/GkXNL95mo4YzV39roec22JFaSpWTWH0GLe5Wbs
5uxcJG2oTrY/GMNNUy77IuXAadt9ns3s57hEFcVOmE2Uu9aDHJJY2Sw8nGotVEfYLNC33xmz7cIL
Lspti3CutIPESWy+xCo8Mcw+vw8mlreHFfTVqIbF/GHgHucKcbUm1i7rqsBq2SBWdPxmd8zW4sHY
iHblFPVVeaiW+s3enBYnr+lEFfc+M58vtlcbM42yiKG5hKoUJ0gy970772bb/CGz15J12F5tpRWu
incaKzNehY6J8byTmXpI5bdG2OA/z8oyh2OTYVw1vOfNXTo7L2V2JbfuoaTNh3sshwCooT6SnRYQ
Tviz9QqRBDtWpoltl1kxu70DExZpjmBfecqmLW6U4WlNjZj59Y96/rGVW+CWA4CrSNU/dCPOnO4+
w24bIN21VYxX1ICPpXptto+lUxKUZYdiSVFBeJv0K3ZRHT/UxMNemnnsd9cdNx9Kxf06f0y9PEjz
pCaRwWmnrKYW1nB1CKa2hZiGhGJT+GV668XtlKwRpRn7Uc6c6tgqJjFAJGZezcbjNeM9mC69+0Dv
aYob0ddn7NThBmBI6M9J6d1MDj50GlZ1u2p0rurcuFIboUeb5824e1tQTKwqtLqerYmwwuv1B3VT
z24+XrRpAlaBGQm7qnZkDbHep88tKt3cLSO9wrX74j2eqTeNMx3qfgirQrkdxvIaDe4YNXgAPbtA
hPYFbWZdDr7aYL6qnxaNBeIoNyxDPsRRPzqLe55afZfjz50py21npkHv5qfeHYK0fkzld8S0NE1M
XxTxKJ7n4Vgv53zRSXJiwajnuB0qjsfWPHs6OZJGv7emj5M3V+bi+kVrviRa9uhiMU9FOuyN20Um
V5tuB2P2tDX4Ba4yFPBUttYhn2vutbJ+6IcPy/rRtHswRad0SSO13g9DzZCDE2b4tKFYDibnaZFo
J4sWC5IhsMc5RAHuK+6tq7hhwiprUVIaaRuMK+kHVuUV62n19oY9ceSQLbb6a9rAFUqXAAvORz7Z
l6rs4yxXS3/2vDvPq29wtSd2YaI/bT77bIrsBiBNvQQ90/E5iOPE5akBXHObG6kqcKD4yu332mKg
Lj+v2hRMKGNXCv5KcUHenNz5/YKyaBaiFeXWcPrQ8dpzbj3n7KLTREUM/BLQDKg3FXL0CZfyh0Y9
Ju14qmx736oyrDr7qNWnteDYu1kKLP76WwMwl5mDsm5RO1CKU/pv/dxfefA5hKCgO6ZRhqOukaUH
0wRRJIodTn6kM5SubftBmUQdtHkXO1N5lKLoP5ZN+dQ8DVqQXfpk3kFldjvgJP5igf61lqgqWAFJ
E5fLdptAcYE9sz329fozVfPAfPJaHLevdPfWA80DXi+0sFTMU4Kf7y1xrE4oxopw7exGS1GBZ97R
a/Hsg1JY9HHrnNeUHELsLsf8mj7U5X2DSTzvAYyTn8sed/eLAWA4k7/asKZv7PTV1F+3eW+nt1N6
p9PXzsW022T6LSlTkFluXKVZVKY9w5ZB1p8Xi1iZZLgrdw6uwXV9SLddboRrXu6pwJ1NUhR0eMEi
GWRQLvHUeWlQqKbXRY+FYqx2d+RiJrqdMbCrxh8uw04vpTXuuuwEKKPoA7wbCbPq4WRpB718nJ1g
8g4aAarRBStBniUPE7ieEVezZNuVzvJRbRm2eJXSki0OUaGAjqteyRoaBKnjcTJ3g1v1vtrih1Of
mVNfWFnQLsKkv5uyJNJdHtPPtt/gHqGut1setwlmCxlzCgdlmUIb9YsE7RblymGyycpIW2v+vlTt
2MNt1blKBPcKF2IOsTdP1qct0ZDQfBcudEU6fddJ8rop37XphnFcN9s5azyX133lAZD5cNiAhyXI
xXdYZY64NkhNle2lL4OB/NMhtAWXD3sdnpPb36rJ9ZhLf1iJx6f7Ub4oBME0aq7UsrpiEOs+bye/
BspBxlpT4YHkVCOVstWjssggMZtQET8UZjkpxpTeeizGPULulUIMTriJEhj6Y6+yf+Z+kqz+kLxj
uLLvesZr9EuWwxzVcDkfLeoAhW/hGoK/FcPVbTORMW6B2J4opGybF7QFub2yBhA8z7XWH0flKDam
OrvHAeQhtpuXRnn2IN1gKz4skve0GqgI+UDgwxrWmwI1Ee4IQVTrmxqHbZimsTVDVbmd+U5mF0NH
avRgCSTxENFPuGbE7kDIwFbpZOh9PvtVZVyrfXNVQ31rm/vGzVV/GVSCQqoCBVnp0+ypXLV/3NQu
TKw1sgSbq6n4nfHYqkerUYNhRc5Zj5FjjqGRwsJxLQodZlzOnV+K05L2waJBEEODzqrOJafxQKJj
aBGzdWZz03vH1GjPuvatSM5GN0Q2PkbZhBQJaqVvT5JZcDMq6uRbq4w/F087NFt1UFS4WbK32Bzf
FgcH4kJcmbKOGMVn50Z8lotrhVEhVZVBAQ2SOg0FDNtnvoJJKCZo3cOkfhSzCJLhWvbVcepeRv3O
Y1i+S9NDSeE5Fz/M9Dz0wy3hGre4RstmhQDiH/omj0DDXVUlBCerbGPj8rVYweCWmAjnxRJYvUIm
hxsUonfif8/rRSwyu4ula+enEUEyNy026EaDdPzq4jxqViO1sTmhv07x2/qUHrFXpK/2ipkBidpd
aa/Gm4XpuxsMQmyu32hT8qi5k7PPU71jpNzt3medQprCX8bYCs96pn2OfbWJoN4Wkw0Cw7f7tlas
GbBiA15umBA5b8mmvPcwLvtgZp578rnn+nZNMZj1MwBVEe6krMbSmNTDYGTFlXAxTucgVzqyoM7s
42QAzaRY9AucpaHcAa4GgUEPr2c/CJ1KpN3n75aXb1du4ThXDJkuQHzUtNsbml0+KWKx68OQme1D
hZHsLdXZpvHnWuBvkthyPyGOvVeZbT3Kedgaf3ItIwJfM++UtO+iDtr5s6kXK9Us3XgacPB9nF1N
fqsqp/4hvUSTDwJConfB26zuTtnq4tNNBSZIOKreM9OTJGGq9OWHVktR7rcMO2eQav0cq1IZfK2h
1YRJMUXutSJaDael0CKj4y2GNOfAVZRe370Blxt220DdcV6ViomMsX61p0m9HizuKa2baZ9gTPbQ
T1BzhEWptW8KmJ9pb2mU96xkgRJmjXeNJXS/VpShY3cT9ltOEfWU2TrFx1FU9bXlDb1Hxa9LfXUF
k0poqMJMnOoc+KJlsTWptTKFsHnmb9gYkRTP0khgi46CyvhUzs2zmMzJiNR1hlHlgQI7qm4iiNhK
465cYVh2a7XcVobevLuJvuCEKzr2r9IzflSW4VFEHWdPnqcB6XzcYqPF0q+LYQgXnWOUSYdFRpXS
EBnpqbZUgczr6XptLixXZxy1+67QjDOgxFb3FdNtQ30h5W+hYt7ZxE5HaTP0rSlGcaMqhcOnv265
38xaSrURkZ3tcIpuij68p3DBHlR97j7cIclOWZ871PmbxqNeUKrzM9KbfpcJq0mDCXfh3UYNizKr
ydYMzE8+Js5SRrPa9+/OTK84n0t2jLlwl/t2qP85BLP+WmkL8/tiic73mm4+G3XtXSZwGpMtU+5z
QOOa1dBtYQrBqUukoSvThaHsOxKJrtY7scs7k+CxE7TidqaekejLUTPHWB3brT6MZallYSJyWfmT
lYKYKwvIQP7UZ0576BgDCtfK6fHf3vrLNZ3cy48Ec1X7VmlTMzxYk1LVx3TZxLEAEsVOMm/GucET
ewDgZeRFbLfWANcgISFbbI4JEvbq5Ehn+rbJReWxljVsjE135ymeDBMwYpbbZxeD31e16ClV12sd
VJpXUZQwzEhVKyJDG4dy9llm6AJLkkRbRWJbQUs+/uzOXbdz11aHtsbJdzUBPbNCra8Hj/Jx1x02
r24IN9rSLAJ6yeqwk2pCFctjkdxJUXXfMZKqwOsoxlmkORUYiyoIK6BG8zCZG1lynQNtXSm75Xml
UndKF+OhGDRnj4Wd2AIcCXKmHpMtXo2CBsSSCiO52JRvP3uGKTqEP44WIwZ3b6oltfAYshWHjkBf
tt+gt1QiHjRS43ESp3Lo722nnp600X7VZY986jJlU6t1f0pKgJqVOb2vQ0YlYFlknDZaywx1pke2
K4ub2U0y+yy9CqdLaM9kMRKetgjskuaGl6YtyQ9KrEFtPzvck7+RYJcxYDmON0tdPtWRKu0yGosG
UFVSYNl09Wzlm/GmD1TR7Qzj46VeEr+ran09WUqTPxKf0R3oUOcRr2pdm4WD1KhRWvb86s7qZGDk
DKpK5d1jcTJRQOzGDXqBGAkx4OE5bDRbSTjFTPX1Nqn9G8RIhkRWdcxiyi80EbLV2nc2FiW9R1Ak
dGdlfZNrtR7e84Fq5ZZDmNi1RxSx4nPdvPza6QQK3KXmTOzHSXsyjLI8sAUM93a5Zm6QJblxzLKy
VwNXqdJ3+nTLS9ZkOdFzdimyyUW5gf1d7HRHye47tyA97fP2tnZXNYTHvH4yjNHRv97U26kb6o1C
VZ6FXju470rviQ8tMWTcrDZRVKop6/tsTJBVhw4KEH7oUFOPckkmI0h0qI3bkFaAmu2aqiAjPvqY
rmjq7ESpeVCpe1bbEryO5bVbCYmt6X/UQunHg57z5sK+dog58nGDRo0Zh3GPkWxPGdReHirTTB6s
zVGD3lxgzRWOS2BUDZwtbZc+1xcpU9uhTNPylF2+8vRXqxDNvrAy1bvySvM+ny8BupnqvYOVfDNj
1uMSauugfc2l309d6k1ce7FeU0vAcPCEcJBHYavshFIuxuh30FB6gjXgqb5o7Mq+1q2i7K6MNgNV
6PbTCkLcklZ3FNjyUIode0NcDwyuN7d41yfAXYvJTLoPnrpTRyN+tSpV6Wktw1xfc+va67NEPaxV
YvU3mjm0CRh4SU5diH7szg7oJVDvqZDGW2Gk+UjKoOYDYtKqqza7gIxqMO80KvU0URd10yWURDRl
IGgpFvuESVq4u6Js+6yKZNradkNV1sC1g4h7c95h2Rkf04AH4kqepW0foyZ8G6FYCFC+rwI3TZfP
ycymLOCZFN+GrtSejUaXt+XgDa/MJTnnHN7PIa+q28X25KHPNDbggq3kGRThcLuM2Y/RmeA5q+7O
6DmuKgGbWktWbCdG09wXTmJcu5XZv6dGl0dkSobPGNGwWzMyE06xF60neHLqlg1DtYFqehCrDeoc
1Gme8nH+ueUXpPrMUiXUMhxaKbbzqqp1LAbr1JvV2ZNjrHdUP+25/WiUdokMdTaJPUg52gmuezO7
u4LEv6JPLlb12obUz+h8T0Ro6ztrlXVscAL5WNUvO0+lcrbWmXu0zOFpTjYIl3a0DuaPxmbKTq/G
ozMomAJts69bBG8WFk3UybtBC2nuxOX2VndsYx6Uwb5iQG63iBUA7xNMWNqxeTANIpxTg45HcwNo
IEr6ze+Vxu/6jMLSdL+Mw/tgPEKX2lXyNBKi63O7lxWmsIW4S8kixjKNsckNlRm8muhv02w/aBKI
9E8p3Du1wxR3xQ5Sf2ValYKWvdM8PIanamfRtdGfNymv8DjdQfL78PKbVaKpo4Pa0J5vGwO/q+n7
sOxdgyozUGBnVfC1L45pNe2Z4fTNkajIuMpEFWjyCphlOKT5Tm2Xozf2DyLrjzPxmNNdwIFjbIpv
q5reILeIm00J2AGiVq67eTJAOEDtz2dKpqRsDLmTPTuhtdlHG/RrlhF/KNYbjttRMcpXF0Jii1vo
kuJC2b7Qe1raivau+JYO1JedlOcqWmS9rp8s4joRjJfoY5jy5jIIiZsaIgR2GDqxQerPztGr5NFu
OnLd5Kg6XlS45zq5dhMZayshh2PQG/bcBzaqPbTHu77NKd2FFbskLJcIvOfZmaezoxcvOuOfhfhu
ZBSXqKgNODkL49NA/6nR1nG5rJfHNIWepuFlsbs7dTqxxTK4RUd/LqIcMr7qKo/lgv53fAJp5hc9
o+LlOfOAVorxDfiOj+wrdlvjLqXXaOvFwXHak5R1gANbMI0yzsCYwZKJyh7+x9ZG0qOhbVpRn71s
w41RaX5qqn4NNFWRL6k7ExhvZ6odO1moQaJCoKgfNnqG7aXstWLxzfQTncMxg+mcArtL5c7qjZPY
Yq+677ObCeCt+ly0E4zeRyLVsJa3DQmyqcbjxgdeon2YrMgRGh/luV1HP7VNvxkL6rIfPQiPYT0X
TRqnMBEZggwq+wVUc2AaJQD3b2tDpbkji019zaVIzfnmek24zo/WsK+S7WwqlAjFQy74ioot6OQc
ZFa/m0sseQVRiTbHbantVoUG7+aayKl190UM4qWxnFBNIPwOW6BqL8J5kdtLU7+U5d1Wz/EMqnHT
rCDpkjdjnns+7uynLkx/TOh1UcFZVkHeG2Xjm+c8zqRB43o9lodp+pgwTzC2MlLluYUaXuj6jWQR
abp53hbkZU04mpGyqnxmw+1Uq+FmYlLM/yjm20y+TcWzom9Mmp3lxZcl1oyfSzrS5EwibzylbXeX
kad0Fk1xQ7AhaCHVlQJHkDnAgJhoy2cCxltfIBwHm4atbfIwsyIThp+JRoMGHvDqTgQpJXXbp2JW
/NQ4NbTI6YGxpTbO62Sot5rEXsfoQmdtnpt62JWmPDgpLfoMP+UXN3tx0oehur6kggMf/KDQKaXD
Jc1zP744y2lRj9o4PucNaOBcngcveVjG/LMA22QLZErGEhT2VaujuSCzM8ZzVoWbyqjJ7eU3NyLW
+Ce3xvCOZEHnS9CLWNj0GL0rp3zPlH3Z/DSgzwxdiDtykOtvGhCf7az0D57zyrhe4h2Q1+vuaaqu
Vu9UFMMuZSBVSjOuUy1M1dt5exjzF0S430VWBUoWJBSQYRRbV9KKmulBYNWK52R3nmR3GQKZ0pMg
ZVybs+G+DdZ1X/SRIcLWoUo8x6OR3Y1UHdnttDQ9S8bOi/KnPhDOLPp+QibQqlvAKM9BKW6Qbu6I
p/f69LnOB1xUggkWuEPUaZcegdjemI82+VGTUoZ6mSuSBuRRn5IAOLEXGoSMO1kmDVkl8oyfGWOI
WYNK3y3PWnec/4+5M9uNG9vO8KsE554NzgOQEyAcijVKpVnyDSHZMud55tPno7uD2GXHSic3AfrC
bkuiNovce631TyVzrYIMA0yBc8bfw6Q6g8zOE193w57MFN+cBrumx1mCHYlhvGAPxZReMyIO1Id4
Nu6Hiji/6E3kUZHD7WAuzFl1uE2+ogdODs1LJPHEtqzeraeXRD3Jo7UbpczRWwuH3BZQivIoyVyz
VL50ie5IujeIbLhWule0aiPp10ukuFZ4yGfyIevm2ljqVxofKrSCio0NO5QdI6SbzgoGeZyuDBqN
caNMy7424n1BfaiOKoAoqC/eoOtYbGOo82dZa/YZHvFLn3gy7JU4tpghfa2zcyrpdtA+INrzONXJ
q1G/ClYZOIXu6Yq/iE9yPD/KRrkTlNqmiWPWD6HEjDxL7zxBCLe1oGy0vt9bZnalzZ3b8KtVgN4Z
iTPhuoct/Mpy5EfjykuqmFOo6lMmNbcZNUurMAFoo91sgLIBwWSRsc/qdBdG0L8oRBWl8hSYyUtR
Ul7mp1pY3lPG50nDfpo/t8ottE9PDt7nicHZ6vhsCq7eSa9yvsJjwiHIDb/A9be5Cwxto2LNvdAd
5RHjLf1+6dQbOFyPKRFqHF5t7CmZCIcPFxsTpzaBElGlWhnbxyV/HRLKQ6rooWcy2tVunIhHwVKd
sFdBkIjtHmVaFg1DHzkC8I/jSePDHe6VGcpcZd7okhqx6xMvUMTpnSWrV6pGeiB1pRrMALvKNswC
d67TbV7cif1rH8MoiMHJF1sp4ptWoCmulw0z9cOwEH8jSptaCn1TxtDevE2afBssbGzTuLWkbr9o
SKoYMThaRxT7FO1zMQe0w3dbext6WCvbwQCDXmYGGQ86Z7NGpyVDT+5srgKaacHvw+Om56Ck1hLP
S6VTbbwbEhMG+TVUaUvOYgt20C5uIgqOFZdXSqg56EmObXZHXuIhbrtNM0Ky444HXea3Mm+mcDDF
h2F8nAvtkMxZSKSKQN3Km0dISUqvIirzTTMsHK7tPhtmKFr0uP2MbbiU7yNDeMhimdiBtD2jfCCH
B60Jc+24cZc66RhG094yTai9WWxqx1Tf4ql2+tjGvCTkdTfXabdvMOPdFWcc4qfNGLn9XX8owI8Q
01m2dDY4pqJ9d9OmJyuhm/BCdRtSH7R3JCQKdnIE1XTEBDO6W5GAk9rTANcE3tk94R4SJOS1pL0q
e58qdj4kxjF7AJYgQkl4MswH+Wvwos+u+CTCCXtSG9t8bHH7XyMHOLDcetOZjmzPHm/9eDO5MMoe
WC+5FQTMdG7pJkx08ZvvTn3n8ha3gh3DtRtIghGHm0jdBgPB8TB+pOFq2RjH8tRscm/EsTFmkyel
ZCvvgY+Pwee83mX3hWVT5PfQvjYKW/55edZ2nTPs6ZlqvhJuQv0oxq64uIiSyYZxeiaE2/YKxIDi
DHdIaqZ1YnwjPLd3VDVwqkhR2JiPuXzIJ7s+ILuvt8N1oe7C5Iq5WJJ7gBlht5eTAcAwccvkLSEy
5sEQ8aaIDhHnovLVyO94ltA4MuoNYR2Kx/C+Osf7cBUq3GKdvO/fRnxxIYZQksnJkUntDMLIXrbB
5y3mdhtO4revhUtntivc6Ikqjlci8ltE3V73VFVu+MBjAty1HorTphJ3MhPBlhzIHgy1ab5a02up
vTcB8VOfJOuubZ+t5VRwCZhF2Ua2dn3sSrlbA7w2W1mC7rIxpltgGguzD23fBu8F2fbQvDYUBxB5
F2DG/nHSXYZLWmsDkoGsVJyOCkM2KJPggNFOVB1GZxNcmmULiiBOm248Jj2U0HJTu1zdZFa0aSkE
rXvSOgbDExl3uLAD88SxaqR+jpSegf8NUtMkB96rJh+o2Y0ElJFXwA8PjRfcC5AlvYDm4zZnJS6a
GjS/w712qxyWdFO/KfjDrnu9HT5oXw2PulWnFCDRgigCP3aHzXQE44kdy/hGNLuL0p3Kp1DdF7DY
l279TGyiYbvGS1Ej8O7Aa4E/s5+K7XBXc97nX4z2WK9ns1OX2KiziWxJ+Uur6wLggNuThrNXXenl
dQzvD/bvgNVjPDlKDv/zLTB8wPhx8lsqUcLCBg/jwqXYUqUfcni1dNFUr+EtRBwR4/Jbbass50Zy
h9iH4hs+qfEujJ3+TvOr/bSH5E2F0vKsQ+jUfJnDmv+UeCM+6g/hJnjmgZkOEiFLsiM9TSaF7xFM
QucA7+yR7rm666CXd7vkc0Q4G03cKiyR7OZeCF1sA7IvYrKrodFIN4352uDvG3ph6pRvDOHmdyne
KC95/ly+mHfQ/sWbMeFmn5ThRDhFLAGd+J10xGdBzj1zwgHJEdtDlngJ6yRz8T06s803QCDRBn45
o5f5k/kQLo6+2MGpIh85dPlOvmGJIBu57ZN2bSm2ci17mo9U48g+QsnNoEHwVDIKMjudgRTt+Cao
KWk3be6yClk/6Old0L7p8HYUAuhKAMkNk2lb7zgp7YrbAZj2JRHWHaK/xWWdUA2eWutKrTf66AbB
UYFZJN13zU4UX6LQz1qvZh8E/cxszlOLwIzOseDXTFTecmkr53nYRJKtPrIYmM81nAhkwDxX9ZkJ
ZNtu5JPxQuMAvbzTXPOtuaIIu52XfchskQK1cCboWsqVkZ8zOMA8kYSWaeR+5tFnGl/0h/24GyI7
I8NA+6otn6z5U1deaeaVVW/k7iXS4dbnr2XoW25yWKCPzfawJTyRCEWRaQ73cDqNr9D8WHXlZfvl
bemQhTrAGsJWFO30RbgRD+k5f2xvYlhe78GZfajbkzCizPt1YiHa8hPpFAMHKt/lWsDAvMUNH6yT
IDjhUHgz6Kn54bXdtNvRuquqG3HyYvI0DkHhaHcS0peR0CFbO8mHjFaX/1k6xOWMjQMIwq70KByW
cCsflJcy9MC0t7qxi4DhgF16AiGcbLru8q/iRmUgd9vtU6agTPmX3ZLcdxUDq9sx8Vij8FqeeDde
ZP3BOqiGO7JDsEW3DjzQEcewicMmvGMWKXwxjjr11X5RjhAtmnwj7tmuhpsuuRlEW0ABhxUt7zoc
vQgfAExN6r1BDkN4Wpin6m6b7NT4abxetA37GCwksoJhUyhX7bHY8O/VLvV08PR9eB2HVHt2+7Y8
za+puOtP5ujoX3LCgJLdlL9X3ECZJ5LunZg0O+ifiP2iKC4csXwQOfLLwZsJO7Zcpdx3puyM8CyS
/mvEyGmbiSdEvwkUj3th15CNLO6Nbe+giE8SPxi/QClRBE+KnLDzNb/x0bQerRdYfXSaw5cKPoJ8
r54IyHkOvwSvKWy/o/AJSB/Bq61+Sjx6lkpyhEfiXyDtswnOgj2lBwhNqEI+j59Ha6/Ju/SepCW+
1iGt7El55GDvp6uO4lZ0IHuQ9/PJEvY1tdNnUN32pXBNKmucca0Dt/N5YMbsAGOhD/HqA3Ef4VN8
a+BYXZ11ZmfX/EOGAIbG8hCvfFg7WnbkJlIqTFs4SMPz4s9ene+Wz/pV8yX+1B6FM9xNZtmcFkeL
ozUZN/U2OnOu3sDHvaIjVZ6s2/xRfNCfrauEyCHwFpuoBc7iZ/mFkdggXlOPzcHaQ8EL0TZWcDaV
W13c1CRHKbRV9zQisvWYi4eheyigcFrDp0Hba+lNVftJcZWQ/SQYdz1de9YxWqSvICvFJJuqcvVn
CTNuzYfbPy3+SNaD7KYMxYozjUId9m6hxk4lQ9BPfTDGmyk+AgHjPeGUEUKNa4kCN+yPhn5YrG2p
fFrHxkN00CLuGqIYGpb3fhxEd+x4WcL+usyZ4+vW13bl0RkIGqKQA8gUFMvpiuCLKVfNNlbmEDqb
elbE4VmMtF0uJAfLAnzVqQnIpIFQUG7D+kFhz24L/SoW3qV5cRaTJ0lTNoGlb0YreAJos9unYmWK
QNTVNxrkuSEFPTU9hK1fQ36gygilDAicmSOoypPXcBpHXmud5+ZgjHcxXYbsiJbfESLGKdS8rcTI
hRaEh1H1R6wemgdhukILA/LTQIkYeEcPMqLmAV3RrtD2UXkunmKiqTgxxK8hEwJRtuvxid4iHWwo
gZTYUeDD9FOKzcQDIBuBU9e2MJIz2EMw7XZtvQ8KYDmO2eC6Ka9D8yqBPdnv09Zbum8fZuDKd9WX
lMdn8qLCh+pDW9n3PvEoCKJI9qxc9pYl9Aba58RVstYVV3pZeqtAKqdzlB461j04grnreqYOdn1T
qbeKwr7lNc/NTdfvOYB6xfSQzjpaPrg5aqngnGbmtcyNos1RXUJqnmnh5uaZREnqm3E+V/WZjMmO
qUX7SZNsTTroDwOEYflUmfA8jtb7rDjtExxPMPQKau1LA06sKptUYHvWjzWjx8qIDmbxMvbZTmob
O82UtxrSlwIQIb2ytRKIKAZfFfZ4JtirdKG4VYUrfDpnyGht9VQSSeaN424p9iVkNRNGYEW+ohk3
J7WvnEGgz3lY6KW6/CHm40irhmYYWdO0WQk2mtNVLzW0B/0mpS+u7flFt7z5nbdemNExuQvyEHf5
xJFF5Exi7hJOJJk0rDHOdxFah9burYeZtdY+h5ZCjzbA1Io4Ra21ChCszGMJavbeKruw8S3Ac3wk
Z52agblEU+trHq8zTa7aHtTum3YpcjCAUcxNIJyz2K8l36pvIW+M1nO5EHnlaMVpnB/o8Bl2ibA1
n5YCeNMVKsHJ1cKveao7FEJ174YGTzZDZ6EHMzAZgtZ3ZMw4EwNTLSeMKimJCK0qwj7jQ1qOaIKY
4lZK1rlaYQC+KM+QIA/NIAnIwfrqMEextImoVJYojY6C2VvPmpBA4Ud3lYnAdwTdppbCwIiLQByK
VYtCEnAecRlcyd4w54MMn32YWuFgtH2XcP7VxluTUAYkRvyakge1IQkMoBTR25Qo5k3QEba67TIY
vS6CBsaCtSkxxFREgYdc1/C/qqdueWmHMHiZEhnOeQhXkuc+uBmGOPPLRht3EIO65yCPqn0WyNl5
jRr9ElWmvOmXMn7Il4GmYxiHG6kaMx8TERidorbstRlySRbrxWnRg2knKeJNEjIuS0lPfFaJdT2K
KQgQNG4DlBNbrGk+6LlU1ITDsgmQuESi79xL87VW54w2xl5QjoKWA9l3Taj5AY5P99HIhMGK0D61
OHzQUITjTAmWtooXF9BDvAnMAs6FSq0pIDxsSQsBU5ZgDMomsZd2TCjhjRxynixDFbqpmBn3tSFk
z1kqh24YJzBFE73oywejaUGnIkb5OiKfboyWL31qCEcRTtJOR9HiClIpQNBNNErMooVOBsMTZ7n6
az6ZxOAmRQEFlWxOFA21WO+7UVS3iZbnp8lAlgHUkXTlVurrzGA1Kq+NbiwvKUmRdrKMyqFUBSmA
XRdWWxjavFKRHFb8HYiqjADPSr3N/MUMJHqacXjq9dVzDBe9G6ZhFCIJA0ldaxheBExZYwOcbBF0
PGETYqBGN26n3iULmiauigzP7DIkD31GU9gW83s4IokcxFA/tjHdS1hJ7V6eIpSWidQFfqUwXOmC
fOViQciKs86EoT6LtyRZURTFqlmz4TSNtfYaAhNMRapmKrRY76fnFhpDdx3KSi1vFjlPezqUqjVg
zCuVrcPEccaB7i/SlfapHCT1QSLKa0SeYUygU3FYu1kTQJatK93X07xeZ9pq88VskBSSwjW+kR0i
sAtMGWr+oS2v+kHrjimqrkeCek2adgXEehkKqJ1yt1RHIa7oT/ty4FWsDDO0XDnMcjpjVUZoMas6
/XYUWMJrNs1W+6mSpzw99zWPCajb3IiHsMx7axcUWm8dpsaA+hqR0ao/6ozwhdta1Ig4HSwmiI8K
t52SsY7a4STXc2Xt69rq488GGXbk9FrGIFMQZ8Fc47RQgNkGZiaIlMJFZQ45m4SEvo6kN41sIaPT
4lNimRwZUW6uD3qZKGL0JehrVAFL0Kf9C5AbULrNr4bzOsiYmiAfgmQlPBU4m5hsR42oXc3BANA4
ZkxA95lVDOVWVYupfLSEVaybB+mifVo46zhD03JYfCWrOeyjUIIghBKrL7P6ZBbLSAUrDTBAeN7S
TNWCmckB0dJU9SUmh2L3MsaKqhSfM55vSQLQAboiQLjojFHGGnlAa6IjKpLGVvfVLCVDcTKm+V4X
pkaYbQkLqzArXMRWMdrozVJn8/b36vZLuwAD19zVVUrHnAvrKuPCrGDIawH6zNoCjU9TCR8WMlsA
gaFY7i31/PtrXcrO12sBmq7GzeKaUnHhPiFPdWep8K2QnbU9fkQtG3xdfEpT7X6RhtyN0HjCx83Z
/ejpfn/tS2+Cb9cmzEhW2YYVUVuNBb7zZIkw20RcOzdOXBGNCe8kvRIEtf3AuuRSx79eZc2cgeAA
7+enuxl2Amdrxt3s5YQdLgy9BTZ7GVrlLo6mj7yDfrUmbXW0wOjBgp5xYYZQKYpYBCNGEz30NItO
uM/1D27brxaki5hO4ylprL6LP962Qc0LXM24bXK8U83DQMecsTcY098M9DDk9dZBOLXWjDuNP154
r1SZrOYyHEyqaNFTjYnym/mNWPqhaqgbbRh3VH62YejtDVljdtLO3u+fkF8sVaP4xztDIuWATuTH
pSaTAAc46xoacBFkekEB4IUtPQCjq99f6RfvgYb/CAEz3FacZi5uqmgkc4iZZ+MMz6tGYClf6uyg
iT7ctY2p7UgG/fufIvl6LI4nAvfVy6WRRB6GYiA1TtZGhZvCbX6Cd4tEUy5MRoLCRzZPv3gwManD
UVYH9uGFu1gg3NV4WBaeGs4qVOViTxMbb39/E399DV3HJ5P9RBMvPi4tQBQzwT92DJ2euYRsAMkH
ffTvryJdmLlgeqeupiY4gLFxca2LpZTLos+yWmIaQ8lTlSgH9eBKSitkRCfCKu2SgdFibcRI/mB9
qwfH97Z0vA8WKgXySvjgVn+uHx/HHgkcnhZ8ZgLGDiikY/lrxEI/WN766/98FbZirIYtjIAvnEA6
sRHNKlmBHwvBcBY9E4/6VEOkkMaBTO/MXej7hBblIkR26BtQMAhCFpTRDzqOs1a7TfIEUno6B5R8
6fXvf71fvJJsB7gNYvdCuKB5scFFMCdhoROpHBCXvoUVN7nDXBW7ooJUKpRD/cE9v/y02YRUkWwT
A3AOY1Seqh9vOqasAJE1bybnBRRmZh85bAEJCHgGgUdcqTfCdWJIyMlBPn6/2J8faFXkOSNlQpXY
abSLB3pZInXWDcYQimbeqkZ/Q+jqB+v7+ZniEio5HSp7gYW/7I/La8Zy6fWZZ0qhQq/6c8tHV4zm
Bwv5+ZniRJJ1mVOW2Ak+uR+vQomzVHPFTl5D05HNO0rCfZeXbp9Mjt4AvKgfbajS6o/zw2NM7UIQ
22okhW89e8+PlzRHHbqgQWXRS/RBVqRsDaV+N5Z420OCqzXtc1u225o5TjkaLuSx57S3kMiiCv39
h/hTOaUSn4oTqEilg03m5R1Okbs2E9x3MPkZ9uQLjrQkVVeQ2dEvLh98nD+dI+vFNPYGTIINqriL
p1XLCN5sShRSWCyeuwPNtAud+Knz//6a1s189R61FMu4eAsL3RpSHY6FI44Ev8Nfj1wjmG8rTbjv
MpGSDfDg91f8+T1kZd9fUv7x8ywKxcxxnUGXF8NoK78ykBsyFOjpaHfVHQUmM5MHLEn//PT+loH9
fZnz37+u34OHz9zEYdT927/+8Df/vbx6zd/byy/64Xswxv/ruqtf/A9/8ZDvd/NN/97Mt+9tn/35
88P3cv3K/+k//uVAfz9X7//8x+eyL7r1p4VxWXzvRC/zJvz3xvU29Omfvvwv4/o/OA2wmbUo+zj3
dJknfXxvu3/+Q/yDIotzF4884vN439a37S/nekn+Q8VjlH+jymAcuJ4nLY5G0T//of8hr76PHDKY
4a+7gvl3nOu/WQ1+98ZTw+NdjweYvloWYyl/8YTMZoPtvkbq9inaaXS1e8WVDsUm9xlk3gxoY+x8
l4DlGLvvbtD5zyt872F/udX8dOF1K/qukVAQ15ZV19mNixvEmlSYO58pTCmm3MwLN+YHpduH17vY
s8s6RI8IF0a8KXaLq5BUAUyzGb6KxPmFH2efXpxCPy3voiAQy1EPeniS8WNzXMXkW/k93DNP3XTV
AcqJ/XHE7ocrXKuA7+5oHY3KUjAqTXbNLkPws+aENp7gLzMMaTvyPk7i4sDjZ/74+BBvIooWR60o
E0lwsUzcDYLZFEABmkKho0eSoSEJV5IajQReGRYkAL1sgk1H9TfaI/nGLm5j8ohPhmCNj1EVZ5aH
XK//mo7K7EtGIVypw6S0vixXcWLXc8/kSGT+FjK/wnmVkWo7P8aRxXCnqqT9GA3laVIKTiCJr2qu
zKlAJTALoxE7EjFhe2T45p3QquN1pcF6VnUY7bA0w4WRTWbW8qGZGuY5fczOvc37vL1NR3VRUZoy
bkRpXDek8rbazFzSYObd4lpeIOAxkxMytbm7baOu/9zxS0+HpFiiq8TKQreRS9OP05FckmiBQtP1
2KShzhs1u9R6PpCykGWgRWD6rg9Uj5mtdJ+g79snBZMeuwvJROq1aMKNyJJGcsqVVttoCVhdOyby
WcgRnNizHJi+3lczIwd9OahWDy0zbkVXh+6iKCOGvhX1Z6wl+btmzuMmElZkt+nS+1zPpLtFVGAP
Sqm0MhC7Jo6dZvqmhmcI14XScFeCPPni0FknUUC6XWXCAJhba1+lSJQIULem05LJ6akaA8hicT9v
qhmoahJEaF4TjgU1Q8qc9Absi0qjNHYj+ZbnyWjzW7FLm9OSDNN1kKXGw2zmWLvoubGb4glcYzCx
eItgO9WoL/fhsJR7/FDg7QVC9AqxjbmHRVNrZJn6WMY5gUK90QxeOs/JjVq1AmY4VTm+tsKcJKek
VGcGmej2YeEXmv6kapX2VUnUBX8ysw8VKO4YdvncHvxLKlkGd08YWmGgwrT5uc3LCY4Om+itmBgq
zHstwRKnMuo3aRTw+xhCEUqTNuBXjhEwVIyewXLuV8MQFthHLdhX1EsNbUKVIVPlFfI6GxeVEQak
kGTveqOZcIjnfFFcObVIJ7KiES4LivZadrDBlIwNLDPjkxIk2X2IzsmPu15CIlzI2YF6t1au50mF
cNaNLQ44ek3Cw75K5WjYKl0Ovb0s2/u8NlLcqjToFUUggrxaUq/6XS4Im2Exq33SRwbsCAy1FW9S
i9RHCxV85X5Psq+UKcLmOMkPqVzXxktayUr6HvVSt0Bjqo3poTRCkVh7I8RFq5M7bA/6thxVeDwx
VNxYxqNHmo32BVc6fYdKYPbiVB58tTIA7URhUu+HYQSfiCNEbU7V5SuZpBuY/oh9D9gAR/JanMTe
0zsEWcwUTOPQVV39XIh9fcDrFlVLVQkJggUpJtAb7UgIIaW29qM1tQiBxch8Q7qJNxbHsmrTTSMc
seq0NJyo6BbjKYnF4hFVavSY6/hbmTBL2yqp7ErvnpSurR3knNk5MfscwXuO0zTKztib6xEV+dB1
V6MlVRL6urB06whhKD4O9WMnLcDvSVk2b0UeT4iHRmywEcsYG9RaBhYLc3RU6hByVqVVgAHi6n0m
9cKVPinG4zCk0T4cq+wV/jrRyGYGuF4vmHe0WLHVIAt7QQ0RpQ+4agQmGKds4kFhdFHsjG2GRr7R
Ywwshtx02zoXvFTNjRPE0PHAeNTYhiFfrWaFuidyREXTVKZI6KRmV3UZ5mHJAHGeVuqK8Wp6mFND
OY4WzNxRbjoHxZLsB0Vk4fg3rbYwJSIqW86y5iof6uQKThY+ghPQz1FZLXLHtp6RXhjqNu6r0tXa
UcfKwFoQF5TNZ7Xpwt0km7LP+7n+stXiNZ01PTY9ZG1JDRSX568ABVVFRAENSr69qPN6hw7Tkxz3
JjnAWtEE97tSM3BJzajKnaxwJb0ZMUGoxOop6fFPNLsx8CbRSO9XxdRVVqkCYNBSeP2SVCdxhqwf
CwOSS5TafhA0OYRqNYamriJQUkI12WVSbNpz0yWnXkbA0xfKuNUwzXDrwFS3pMtE9xr5Fr6kZYov
LUIHtsg0fJDV+BCGsKMAJECjZ3MVH2ji3TiP477o5OQ6r5vgjcEgyPZSvM8J9y5R+wjjNctCxtIQ
Ap7n+CC2uebPRZvQQFSJjepQP/ZmwYlQ6Wa2FeaocYs6lG7NNFDeY9UgXg2VuJtqXXDOwy5/ShJN
P8mGYL0tqQntQpVWYSk0+rgn8wd3J20D1Fht2MxkPBTkeTfNve4VsjS9DpaVbfIxXVxZ75Sd2ojT
sUvq9NMSR9JrpykBFKo51uAy4lamZpHmoZ8VQQMMbEKqvr/PB+AoAXdId0jG0mm7CRpZM+ZfrCXS
36aoqg8oiEp/kqvA66habxDiR6dyTgwEXwqnVWsJ882sZ+NmwqcQnj8+jIocD8+aiciZlHbRtWrT
QIMzhicDMfdhZMxxrBX4EqEsdaDiaQwhc+453UMjqimbEDpfI5NEmjb003VSRvoxojnF5o/f2U04
VeAGyYbl4skUGI7UCHBQ+iUKvVRCBOmMBkvLtIE/In4Rw7ta6ONmt8SgVjjUmIiJODiC8KCjWr8y
u0nJFxQ5Fl03PtIoAAqzkYPr9pvCXhtM9PJG1s41hOG2Iamngt4qmSmOgF0QCUTascM+iU0I1G8W
Fg8/5plD4laltoiPVimXg1tq2Phtc7PluWyNCRJZXlYSFm6mVsO6CrrV9BDoLoXgZZpNiCBDSd+E
aQB9xY1AfxjBgg00peGoq59zXcGxB+HxNB+HJO1lN6xDHbsdycyHz7KJjPDOwmHqgMimdRUKpwqh
aiteC52mTSiN4mkvh2KN0ZxangVdHkO49mO+wxNn+AzCuFzTMY0ncr6WY5JZkz93Y300O9x/KmHo
9rHawB5Op3cNucpZmdrqngk6IGMgLFAhZEhJQlhf4fULgViENTirY+CnYzF80ayhe5XX3A9kI7Pu
G93UbGZ5qG5KxEibJdaG7ayicGTak7hYPi6buBo4XVu4WlYLybqVM90eQM6crk1nVxbrwR/ViWyG
cZY3dTsPh2aMgk0rdIDJZRH6Kba8lMZmWJ/Nbz5/2B06jRJJDgDvvJWDiMcqjozHSgU9xVik+8Lh
1R56YZFDewZTOqUZH42aW6bXVbhUxY2qY5OR1ctVOYnM9anS/hyG/K3e/RR/bsq2/NpdduY/tO/X
1Xtx1zXv793ptbr8yv+PPbxM9/LfN/EPRdy9f/mXf29e3/4FZ5PmtXtvfxgBrN/+Z1Ov6X8QjsSA
09SIexAJMvrPpl6T/iAqEFBOxBma6dXaT//V08v6HyKRZnTTQBUS5Ah+3F89vSz/obODAZfQ8dOM
M7P8NiphlPFXK/1nPOB//f2H1vpiPMlVTRFjRKAzhVAxUul+bAQtYkqWpY00dw2+XHaZ222nm9aN
tvgEOZY7+4Xzd2Gnb9dUCZ0ghlwD3rqERiQNqbjU9ppLr+LWV5CUdqptkACNG8QHdvffmsrvms7L
a11irXHT6CQyyyrXkjClekeNbsMCc5E7oeN5a1jlx73u5aTkp6tejO862cRl0Ax18vBitgq73Gdu
6HUHw0M34QZ25uFpiC0t2qkPBoff0MHfLfhiSIPZftbLQMJ8dNVRu4929Jbb1iEVllxad74eN4sn
b+s33XO/ewN+NaVZH5WfrgyOyBifXDrr8lYHcyrqjKV0N8PQylvcYLxNPUz4HPz2vkT5YW2c3dnF
nsH9MHbzAjL684Z/d+2LG67XqR4mBjdc9rsdycA8xuNG36BG/1/d3++udHF/rV7pwxqDel6YyQ3Q
vUQvwzXET1JiYZnb1j444Km84FcZ+LgHfzB+5r3/xT02mUDj9Q9kezEJa/UYQXWZ6m4jfY7Vx7F+
+uBDXH/9yw8RzJKmQrfA0sWL5aVpgZNOI2tu50rPxmbZiufGg93qVD4KxA8Gbb9azfcXu1gNjMMp
nWtJgyEE0b2/svBI/WA964/43XrWX+G7QZe2KErQWfOfew0NsosgInLXT0pyMLn+9OGs8ldPIhAs
c1o2VWCJi8lago9gNhU8iWu8fXOWtt122fe7/O6jiPRfvunfX2l9H79bGsb2pi6syjvmQmzc4Q0O
3R6aZEfzh/0Ee4BJHuaPnrDFg+1/c1u/WyXj6O+vrXW9XnZE4rFKqN4uUQY3lLbO5Ixuf5a3H751
v3wsv7veBVCnd7UgF8W36xU7ohHc0kFDcSdvcFj0m83vV3eB8XzbTL67seoFxlMblhYUGR8heqRt
66fEP6v/g63kl0//f63pkkqCr0tMTghrwggXC9PBJirU/v1KLue8Py3l4nWW9bDWwpxr/JlrHXu4
bD+tk3OA5G19kD6a1P9qTYxETPgrqgh6fDHjTYUuLNoyG2G1S5+KWD6PueIXQ+JrmrKLmVNpWnYs
zQw3+OPQwgpEHjKgBCfQ7/z7pf/0m1BZUFTJHEfklANM/PiE9tjiYD6HV684GY6JMqFU649W+9Pm
cnGNi6cyQc29mIukuuqp99ZHhaHJaGN+ZuOS4aNLv/0/rekSfCwTxl4Fhw/CvmyXMgiqpfz0+0v8
XDD9uCbl4iQNUwU3mPW+zfvBHY7VBibAOTtAMb239rKduv9B2nUt140D2S9iFQkwvjLcpJwtv7As
22LOmV+/B/LuiIK4xIz1Mp6qW6VmA41Go8M5GAh63pYp2CrKGWmNdIGaJQO2qo4OUmd8j6T5flsE
x+9uwBA+mAN/cUpqbgI8EGwC+TmwhY/VHhB258W3ztV3Cao6wGHxABQuMhBmAB9uHyZVQSzEupxQ
muY8iZESPwcy3h83yW4ftBHvgND/yGpKmNwC8MGuO6922V3z8l+Ztf6orKlorJANisoiW/bF/SCX
kQGAMFzlwMc9NSA9j44srI92Qu+8eg7Qg42AHlTIpszdRLmWhCiayCwmSi6D6AJTHntgC3qNdAWk
KcR7wicEO72fFnYhkTvdqR4XAXDwWFg/eOYpOwQohETqzXBR7AG37hj75NdoAuQG1crzei+MN5lJ
8vJBH4idReuDDC6/j2ubmKYSD/6bfNnpjxjNxNiFPSHkHH//C3XZofskDq6MMtJMgJVx4iI5rXt9
HhDUn+iuZBXXk7VHc4BtuZ0tOCkiWZwDAB8p7RPlLawYwSjlxDu8llyQYljOvwinWTi0pRl39ns6
Z5aa4f2Znrc7fY964DkAFFxMKj0x3nDZpQ+lMO4kq9u3WE9m0IujAYpHn4D/E1KP2Vn5Ldx3COYz
L95FZ/E3VEV8F7B2doihlMfxQt7lXvJ3h4YR//7fnnLHs9dldewTRBnKFfJHKGozC6J7Y48JXC93
fEHItq4zBVamYkAmkKw+6qyPgV+OIx6GhTdhrguIYUA2CvYDZiUOkocJpav+1f+GieMHMu2kB/ZU
w3Ct8OiuuURVRWDC8g34h/sMWZuGpsjYK/HIbsx//U5b3eKFHG6LUS7VUYmKgesIInogq2N09094
egX4wgC3mODYfEqkwNWr6FtEAwcLvE3OB2aWFRoDmtvfnvzaIbkBqHl0IR9bT92ZZ/F345peRy/b
QtfX8l0m5wXp6Ou1ZQLGVWVv/L3lsUBV/ovom+lmKmg8oaoho2/4o+lIcwne3Al7Bg72fQU8RGc8
RBgrJe6AcaedyLuuqoX8FtoFiIyHFGciYdUTJTOgVnzUdvTwR61/4XuYCfC+B+ToOAoGe9DzjWOK
EtC8kgnwEL6NLvHSneQ01E6O1EG7/AMYngQh6ZqvW8rjg2PTykJUKBhYGrAyaAe0HWTUZfSURKm3
bRk86+Tb5b+UxT1DqV6A3AGYuzhmxSWmfb1juAOmgFvdY0TdFSf11vZM04GOg05nNJQTXl4iU8Cb
Yi37XXukePQyU4xPolCDsJtuuWc4YcgYAjIN6QlsDd9EQsMc3bJmD6KQE+CdJfpI0aeDMiDwjLGF
8S7Zt96I/wX25Azw8LB7UVBudJjKIo+q8DclWO8tBHf4IqQs0anHHQu1RiNFbNQEx888NXgAAzME
T6vqOj2J0gp8iPwmyiAIrRT0hZHPT9I6TrvCAiJFi+n/HmmMQmAxb4f448pCm4UI7t7H2B+Amnom
4oo96MNjGdmly6Ir3cH4dXlG98055kTeUifziRyVE6q3u8AFpLH4xc+flT8KIzELBG0ZoyPM3hY3
dDP6gDjFA9KNULfGCFYTPlZxCcRZYgtOCn9RcJI+xeid1FtyiV1koWR3SXEZsshjOkfxWXj7re6j
RVWCYiDmYvhbAsF6LCeSqaDvArhCA0AeH7bVIatGuZDA3QlNgJah2cLCKeBh6mwARVeu3vSaM2Pc
EePPGU5Ji5FrdHKOP80IEILpnMpPrTz+jCIVaYJGM7/3cysDpzBHYBIj1mZAh6EX0bBCMSQDfFN8
UspwEDXyft5zC37LIIDzohr6eDn/CL5EpYxJBwskow28OQc03a6P7pMRKOHby/R5Hz6K4tyViQaS
thogygSJYKulrlqOIsMSyeDcQ1PoSRyZKfgEkSOrxh/VKTgZXnipgTwhPcdUNsIQ0cOIfxepeGMu
l5DbfS1vMclOUL5vAswNDg0CH0M95Sie9jkaEYoYrCKdEQj47kUbxx3WFFOL6K4YFTej9zMmTGfz
MkG2f5Zq0ZquHtaFdXOSpITk+tzh/IChrwjAY6PIrpzpx157zqTOCctLNY4cAsqaMXpN0fm1bTbM
Aj/5yHfxvK9Ig9ZoWgDyo68+TIAdCa61oUelPRVND4kEcc4Y8499gYYkBRwUmDNLzOky9vVDgDbw
bYU+7xyc/kIhtt4LN2tkKfgBTXgLdMpFjDpqxOSjZbiSHwgSSyLHZHEBObhWyTiXWLv4aJ4w8OpM
HtCu4FYO1T5D1jp+rM8AdtO5jJDAHo7kTBQ8fD4cH5VlB3ahbF5qaTKDvAxYfDdZ8FwCbLkZMcNs
7fLsOUtErNBvT5kta+H8mRVrmGmdAdOiXQ0eaK0O6ZN8x1Lk1JsOQLDY3srP7uajdpxLmwIZzZ05
tCtaIOBX1wOCy20JQoU4j6aE4MrTQ1hl+Q2TFge0PLkDcKHUHbqW3OIgkMb+2tbycb6s1RQ5q9H5
7gIgxVV/dHvzWv8l3wGLRjspXuxJyNmF+/Ib8GoFktcMhaBLGRwWCiGINj8aSmcCByOcIJnV+Kpb
1aMvoVsfgASFDvfRIy64sE/SdWdL9wLJa5u4lMz5t0ltpASEqsT1L4BwU+4Cz3fx7HKNveIUbn8h
fo8LdNW51NIgYzgqjeABdOU+BEEG+mWBTo5yXHBt5e0hzESjLQrTgd9XhLBUBRM2amSUs6K4Vfwe
g//E7Zz8vLjECO0+3oGreF+5XufKO80BCu8h2Lnmf770MYuMjAMeECaqAm8ftjj/bWyh75dta4fB
dkNGKdDcbe/fmsniJYBHK0oOCnKhHw1HKZMwLtCE7ZYSWusouTTQF+SiPSx0DDU+zSCv3Ba4ai8a
ZpFkPJfRUs+tZY9QTrFiCfGkgmceIMHq1nS3RXyqIbEAGRyI/8jgTgNpwNIJxB6C0yCPgC05Nvts
X3uB/nOAG0c9HxO0gnt2VS1DMzGHiFFWwr+sIlr4Y6YHAEcam8sqvCfDcC/Qau3mIxhlsTB2TEwk
xT5uVZLmwObFYKJLNIA0ovK8JwMgE6sgeu6o8lJmw0mdhkMYqoBXrK/1FugpYVe6sSHvVT06dmbr
gTjhv/arvAVwFAl7DMzDWPnEsmVgir2SEcCl38hNeaRu7GaAMrPBssBaR9jNgffW+Ly9Gp/DDYSN
C6lcuAGA/MqXUoTDEtrKJyAOlpHq1P0gMKXPa/5RDBdtSEDu7hsTYirgNYKEZa+ApqMte9dMbv6r
QrBZCwALLHMFeABOIfADoKW4mxF7681J0oD0ifLSWMp322JWb0SkO9CpqLAhSJ078Ckb+YSzUTDQ
UB3REHougT/Ml5RjFEc/cnQH+mC3omb9lOTqDn72oFvDt+1vWPU5i0/gDLmqgOlCUxhypDePcWPe
BzM9JV28p2DDUMvs6b+Lg3Ei6ciyc58yEVGdxXGDPjfQxA1PCZonzQH1+KwGXlngSfn4uC1u1fss
5XE7OTeY3dBBGoOwUZaPJiDdD/MBvUxHX76mzt9kqJm/W0rkrBQN65rfDLifWjkb99FoFODEUGLW
RH0ARli3qzI1A5JdBsgfIFwL9P18Rj5K58JkudAn9B7Aosg+Pao3zNui+9bRnw0nQuyhOfoBJIWC
4Pzz+WdCYagoZaGlkPe3RR81wL6H0NFAb+1Jjm7pKDiRnyqwf5b1XQZ3jYzhRJKIwHDIvjwC3eqk
X+cHIiGm0m3WXgE6mvg7kIgEl/7qehIZ42iyrBBck5yfVzBAPwP6AbBcBQK2vAbOKEOCCkeAC2Ae
QnAaV5OCOBj/J48fZwfDcDCOuf/n1Q9CAHt+MrziOO7Bfitwp2/1fj6SWsrizkZHFEkFCya8T56H
e+C2Azq6RVvGTRr0wwMm3ZQSXfOzscfUsgpIlCS9DUAJAkI9tT3F2TiBagD4WI2BVoLJ6DEbUoA2
cs47IMBmMnnQaoDsTT3gPQMNgHY0Gy1HKoDD3xcA9h6VOj4oVlK4xOgStwEYz28pDsAxa4SKMCZn
unzUld0dqoJmDhOmyhfwM2UYLBJHGEyomtaOrfnQoBHf6ilwE0ET3lq9Q8HrB8xFUKrV0TkGkoTN
ZJ+PCb4BKW5DhSFpBo9/IclxoppoowYnmu3vdSAaG3szB4u1Kzn5K7DcvTkHLl/YHaKdMNvMDv6n
BXgX/ja/vYhem6HtqxiDGkw4GvqdgOqPyHc73U8LhRiJ6I/ivsrPh4cp/Na3bJiqzKOmFBHYuyaz
xYZrtyOmHWQgz4PxDdFIKkghkVX10K2Afgmiy4Dz+XhOs1qzkBREVK7ZskOcEBkzJztpO6Bj73R3
xlDWAZic6F6AHdryCXCZZ+F30QthpbwAhRdfwV2mIKGrQD6Or2A5O+IAQ/klKXcxKIvrO1Dcs6Q3
+4pyj85LCQDPAA43TqL6F/OEn3Z68RGcpwSNYWUCMh150Boc42U8tGfgwgwesl73j6GUGieaSu0B
KdvyILh91oKJpUfh7j4jjcsEFO94m51M3D3VbXkOH+aiML4vX/NHIDyauxavUNHCrwX86NWyTNbU
LsPSPu6+pYK86y2vh9mNp7IfgTdsCZ5Kn0pibxcQSn0EYxmA5pHZ6V4coLBWQVk4wVtWr+UR9uW0
T5hQ2QPJ1ANEuQviBMFqrqa8kI39RyJn05Xhk3hC3IiXE8as24s6ezC7AfMk+U1ELzBS54F2DlPX
anDdteVhQF0+bHzko0GxirlhT5QA+9Qy+rYEYPJCWEoI8AK4JYjLCWPBAPx7M+/0unuc0fWQIstg
eZXbegCNddJTffoX3osZzkebRoSxkMwthZrXaQvkLJbMmTzVyVGPB4QlLkb9EF2JLsZPTWy8npw5
qWQ25I5Ja1HAAsXzgQEVXZsu7Cp6qwamxS1GugX38f8jFikNQBex5BF3cMe09yNAOCDEuVFfcVN5
IVp1AryVew8zxo75JPbQ6/EGS6P8r0wuvsmMYtTDQGXxsfSNgTFo3uwAqfoMfV6OwDusbqKGvAa6
w8EArXGxaWMktWHFeL+RfXJp7MZDb2O2+fxPeVUkbdUVLYQxl7E4rhrp2sjIcFzTiJ4ii+707hYE
LJg8vM8i9Itv6/Y5KYUxHESICCxw4xEeJ6+tMSpqxoGMWi6o69EdSPfSPtuJ6rhvt/THc8DkwDo0
YGgB/olLtymtoWd1Ys6oy48ADDcx+TI7wzHbiZzPysMJkhQ05CGFCQwZjQsO5baQMCwJjcKjssOI
5g4QMl5wPjrqDnpdS7u/WMCFOO7mKJS5U5MUI7pZeINhb7ufgJqvvCjgQDZvo9w/C1tZYI+re6YA
P4qibo2YgbOQJgkAbaj5s2t0xkEB5zK4s2tQegVgdE+qMXUyKwOpRglqiabIRdcJO8yfdhJbifOs
AliOTxJrZFAjDdCm8KU9rsjGAdJz9qAgWDbPrZvaBvnXWXOQdqZ5T41z0en41M7FEkVkIZ4793HS
9zO4IGRXOsvPs8sMVOzn0eiVd8FNeQgvpZN+Br5k/OcMLR9nSHE1V6S1RQ/HFffz4TP49HGbz2nW
Ug2kuQjbZrexiwfNk3csT1WdbVvYSrKFyYLrwcEBBOmbxS88gpGD8DhMwJlbvE6egc6g6HflajV7
PaLHNHv5ojjOvGarG+B1AbTEGgMA1e6AVUNCFs7aFzugIYqivrXHxVI7/m5ui6xpTGV2rb6yqXXP
2IAy5PoEWn12qx8XkbuIjb5Sprqjszvd+BdALled9hrIqRcgoCDX6WP6w//WXU1n5q0kiPDXHdJi
+7hLeRwV38dIExiZjtmICqMEr9Sgaa3bzVp+qBF75A+iRV3JOnxUl7uSE0xL9TKmnOHXp0cNvbPo
s7yuD81u2Gkn6dTvw1O6p6JKmWgvucNZykalljJUHYG9ppu4jpHA6pReFHAwp/rJB1EV3UcyMtho
KPl4RxLFyqWJdjh9VyqIGKKTeQ4OHlvfsSE70QuUWQYvbNlbwAnDzTn2Khqr3AwUIk30cwS7kt/e
tVkmsNE1z0ox+srafmRd4Z+CmKSty8oA5WeUatUlmuSojW5ZwMPHvgbuvjJ3pa6Zr81WFtX3V90Z
tTBTjsZuIOnxbUdjGVu9bgEVh73/YJ52hEan7AjwlTMR8CFbLn45VSQyCG4win+45TTSSu3DEQg4
qhLeAjjby5TQExz2NTtEnhYVfuTdkDXhZPRaamTdDFJpsNk8VmH/W8XDOr7qbdDJ7pOweAUJuZcL
hyTXLGUplnNlMNWw1+NOdlNTe/arb8k07uuOODN4pgQaspDz0yqypBCS/QgW+XGVqlTzUPMpSxv0
Lu4fPOtCNKyzeWLwXV+INm01TfGWhPpfeexELu6gvgrraEohj9367FIIvicOhmM89FE9AXsCddoc
dx+19Qt6Pzjoj7sSXf2rq2soaFwlVIfD5Dx4CLx8FsUq7jxfl8A5tPKfA+DY5EY05bcqyETPrwUT
wpw65zulXC6B3I4iig+wHzV5rJRXecBwLTpstndx1UwXgjh3CSAbKwJWC1oXkNqr0+cKzIWN+TUp
Jl9aKwNAWJkS1DFVsNyAIwYc1M4wiDBF15UBhB/CFLQW8xYZT5ZRayyBn9NrKfmdGfsC5NDbC7a+
M+8yOCsshkqt4wEL1s/XVf1jlkpAWuFkq6JC7Fq0gGTJP8qw47cwd8Uf9WAYsGZVcWa+Vv4ENKFv
OQibx+75aypxrqqu54Z0AN1yLROsKxc5MshNcTOaj9tiRLvDuSZgzU8SYUYQt7GrhaBHBvGHWkkC
i1517ot1487oKFFAlrEqmTI9+ghRK8t3txUR7QwXTfUAh0JGGIoo2i+1Vk/jjCr2eNs0tTcm3XFb
mMjeOE8Q11LbofaP7E1TuSMFp2UWAK3nvKMC9GGRVpwnqGJaAOBkAlBB0DpqAx5ZCVj1t1F6JXev
2zoJLIFvqe5aAmINtkW5/1LhYqrBwI4EjsAQRFK4V3jWtTn+MKRo5sMQ3ulmCwoIEdC+SAjnDkgJ
Xo+2hRBJ1y5bcPYCsPlGm3qBLgIrUDlnIINBfuhlWEE3ouu7vQ/Av6rKd5l5/7Wd4VwB+vTI1JZQ
p6kSECflLiBKgOIkatYRnFE+GWrmkqXRDrYWdNgU3bJTUNRuayJaMfb7wn3mmAiyAMyM3Z8BITjY
qvLYtg9zMQmcgUgO5wxQkgdFdYY7p9Qf2+FVlwoXaP5g+hX4gbXIfHEdqJwfaNq4Dn0NT4BKi1+0
AMs2jier7A6ZZN0aqelV5fhrewlFts15BKXrpTFVYHRSPN0hd3eJmvurpALf6kty+LqtTqoCdCPY
Kiu8VZPrEP35NUgst4WsmhxS78jLAUQAhAQf7SGs9CKVarwF6Yji0Sxd6JksKOWvmsJCBGcK1dRL
uBqwXrH2Ww8bQJqiBB39IkAg39ZFJIizhU5KepCY4JROAGGcaeGU1c+8OlNBcfw1QZwFNPo8llGF
nfHB29XrwPk2f1D1HriaAo1WL5/3peNzWcBeq1QghuMUkdYZLQNEYiBJqiebpteT8rCt1apdL4Rx
F4OB1J7W+BAG2Fo7BQCtpvcg3xblewS7pHNXw6yZ8VANOLGhPjgdCCQz7aWVj8ogC3ZJpA93OZix
OQP0jAnC6JWSl4DrNO2+zr8ohp2whUdtUO4o6hliouK3pR4y9VfzN9MMKtq2WAIC3AR8+gEQqpNC
VOxMDyJBJShsEj5YRWMTX9Tss75m75K4swqSI+AGzMznTCBD1n8w8L+oed42tHULeBfCnVPageFo
tgbc2kgoKvGPQAJJdmc6DDNwW9K6d3uXxB3UTAkCU82gTmaVP7oZObewFuSABSv2Vr9fbH8VJQym
HtvfhhjSAt9a3xJHI6JIZ90T/KPJW2F3IabNE20MNGhSjd91YDwFHdjVxqfMvKX9X73l3s3tLdG/
lBWkqp6Dgcy1YhMjM52tNYEHmk0Vg4vb+yNaPO6IzoDXDNocWqkADQVioD3or2h3/ZoQ7oB2ZZo0
PuC3Mbli2tWc7tsxswnQmL8mhum6WLWQgMCujiFGYRS6GYBHawy1g/Z3W4zg8PBjraFeBKpeQYw0
3BnpgwVO3Ea6CNTE3ZYjMjjOE0RDlkR0wNaUagM+rks/+D1bYJicKru08i8qxXmECPBemSpBWCGP
DnpiqxY4+r7spGYsUGul58JCy937QeJcQod+u6yxMAPHJilQ9t/FbgjCDKANvJWIusMXXepby9zC
LpTBkuWhwmnKil8jG68mxBuMUmB9Ak/H53jGOFRihhDuKnp/a8zxmdnSb9sWsVopXiwdj4qTWXmU
GCVMD639Z2rRnvlyvTMS6SIuI/gH/znxmz1YeR6SURaFXAJPwTfb5ZacDRZ7t0igewDW9C4Eynss
/d5WUSSFcxWqXmTEzBFBlt0ADs3LSBntKhb4I8HJopyj0AMjtoDRjmaqEFzklzVmWgfzFsRwTiCC
Z1otUC63jHmThfFVcUhJNqN5v9+ZJ3BcAxEtOUcbATAS8r3I0gWuiR+jGQfwKQASHM/X6jGuT0bz
Gqs3ZE4El4bI1DlnMfUl0UAPCVNvyhKE9f1NKhV/9fh6dxOUcxMI6hL0WUMX4FSDABpku4BCg2CB
LgKD41M+pl6DniiBmCge7aD9jqvXrsf7basWGBwP69ZXYOitE3YBRhe0BLxZ13pt9TIkD01auduy
BJujko8GF2ohUOoRPIKHVzuXyHyq1eSwLUKkDhc00FAjqd+g52fUf6rjRReBG7l4VMC0oZqRty1L
tD9M3cX5qUvTJMBrRefUNNtEIoBuB4BhWX9RDPuMhZgUaOp+4eOOCHrDkefONSZQZaBx42va8N6g
oWk2V7gkgjqyuxZ42splGhlflMJFDl1cNbNBsGYV4qzazwE9mttt831bF3YAP5XZ3g8on/jp9CGL
QNcCLzoQD8gGJ3AkgCuX7mtTD+ykzSywYfdeP6YCC1/pqbPQsY6eb/xVxt3ImbjZWlmlttAvPTYz
BtB+hPn33AWbByqYVig5k+b9GaUXZW7X/OtSMG/4sQoiaZ0NK02R52uhO82XZQ2CklCUFRJJ4sxe
j8MSlRvYo+9f+/V1L7d42vyOpp/be7h2uhhvIzA+LB3IU5yllGCA1gAhCMeE+leGt9NsxY7Zv25L
WVfmXQp/X/hFg9Acy6YAdLUBtXiEZEoRg1U4uf+aJO7SAGp+S0sKfUoKwjJPBq+yBAY8KRQdsbcY
gbf+xcrx90aUk3qIQH3jAlg+dwf4jt0EzlkPSBa1hwx/fqA0qg5yL0untg6HszFVc2D7WeXFBPqY
M8WP5LNwkNDNnjTRPg1KNB9LIQCATKSe045mThh2uV03Grg1pXJycgLc+cBgf7QEWmarNf15XUv5
+Wy2zXmkJsNR6jv1OMd5u/M7Y9411kiB+e7rjoF5UwFykcB0+Dutaiawp2qYA0it1pvylwGsDnIp
Ir4VSeGOujxEUYdREjhMjG5M2mBHpm8bYfEXz5/lbnIHO0jhNkaVnQPlJsqeaF64IWo/uW8JXDMz
9S2z4c51kqR9aGjQJ7Z8vOxvNO23T+7iiNi0RfW5edo+D6LlY78vrjVa1KNPJOiV+z/y3vTkvLcV
IEBtSxGcb75RVimmwuhYPGBpt1N6WZHYDcxbdJoK5KzFHctd4rwVRvBHUGhBGytS7TAHTUiCp0j7
OzZlJ67HL9oE57WyyZQDS2YG3lU2yUEQViM0yO4zKnImovXjvJaMdklTn7B+Rlnak36py6+mek7q
uy9tE1/OUGkMHqIS1yb+i0J6spsmAzQbnV31f5NiXuwU32jcd0SNixEapVkOHtBnEJaE2v1QKF/b
I41zD6BhC0HnBDkl3omTdd7qyj4unqpaNIwiMD2+zT1B4Nb5JXMQyI9IuLoS+rPS0Qsm3yWiS1lg
Dm+keYtDO+ozkTJmeEb2TOef1jR7alrajKto2yAE3kHjvEOsN5Gu5DCIMQGjILLaLMNdaqInFvNp
Gz6Pr3DNpdxQysTkNRIvkXLbdbWgR0CkCecZKiTNNR0t5kiMwN5URBbxbaOLmhBFinAeIaj7yOwj
SAlQdVJmkLDNj1/bEc4TUL0cSU4hIQFU5KzVbo1WlDIWSBEYGF/UCoKaZn4OKVmpOmDAsU0F7b7D
dRgJBAlODT9yb1bdbPQGTs2UtLjxUBJ+nbVvUXA9zIIigEglzhEEYyaZYNPC1pSXo3JLrchTqyta
GN72Bonk0I8Xal2hHhMqkOPLF6bcOIX1OjYRDo71tbPJt2nOPfCeMlbUGtTnmYC3sv6hGvfbyghO
jc6d/0mOAZzIouWwk5/Txj9mUnsRqn9TOVlcBjwgQpBEhYZBa/jOAGWm7FD1sj3UoFwLX7RGNAAi
0onzBKQEs0vKiptSktslruo8v0uKRLA7IjPgPMGsNspoWJBSKacp/AYyPKREIztFHW17i9Ye2cu1
4xzCWGVJneYQRPXWa+LERloU9POYGATbX2FGNnpJBCIFK8hztoSdWYO4DyJJDhh07Skno2MKhw4E
rsHgat1gdBxMWYJR5NXFHBY2GPnsIQcJWfVj0m+2F3FVI4bZhBliA2NP3G4pA4A6wdHNugUyz9Af
/bjYVcnz14RwOxUETWmSgOX/0dNfZ5VTyb+TVt9tS1k1vHdVeNfdTdnYWilU6a0HTf9hNkC+ygHB
X4kMT7BmvOuu5HbK/QCXttzgDFkZuBKI3QQPX1OHc9v10DVgXMOipXlhT5qFQudLrRxkSRUY9aq5
LdaN89tabiV9GqEbiuQRsGEVpxqAFqIjQ4XZ7UCUgxXtEgskFhEc9a1k7lrkYGmLJFj9o2yIo7Y3
mvo3b/CFVmwTF3K6vOkjmsAaUrQtk/7ZRBw3Ie+2vUmrUzraQgxTdyEGwzIRUhhQR45AXAUcwGct
zH52EyCzTXNnjIhPu96ZOtOd0/5HOIOy16r631WqCKCQVgOwxYdwzr0Z0lIf3sZNIFubU9POYnRP
bqsr2jzOWyRDp2GmADapzdfNfEOilyo8M/vf21JE54tzF1o5G1lMsaZqTOyi+07G0E2Du20hAlV4
Vx6h90KSWaEr10JnYByTzTOiFtuIRFgcAnV4dx4HoBoOdFhihq4YfyrtcfhRWH9T31oYIo9XX0xK
JElKDX2o7phNtTcYIHHwKwYwxPbKifTh/EXc+I3RxtBnBPYdQKydKcCbzxK1l7Fd/vQ0ejdog3MU
VV7K82yhMKSVN0ACSOPWM9TKiQgat6vJNpIz0v1VqLyQyVRfnGaQ9IKrOoBqejfbQw+czfLCz77n
naDrcLX0udwtzm2g7B6XKesGpLR9VTB2T6KfRpZdj3N2Agfq49DJp4T07qS215rs//Dj/w5likLB
QlXOX6RUGaaYFffMdrZV8o2ge1NRnlU6CXyGyFw4n5HL2ghkZQhqEZ9pPsBJ5Cu/Fk0QiKRwPqOq
La1KZ3imrrruzdqZBgn3mSinInCy/Dj6mAx1gkEt2GSk3UuDf6gmEdIeW44Nszf54G9OSFawrqOm
75yoLc7qOcP1b9gTbTB9scss8rXzbJKPRq9mbalIDZTKit8xTZ0IobPwPSVwtybnNNTZn+JGZ51B
1s+uN221+B4nCQpUogK8wBD4KXcMlEs+OMRxhIsXMHXaQ7OPhS1BIiHs94WfQLNekuisJajy70BO
76iojFthJDg5ojXjnARtpbiPWFtdIz2ZU+aUzXVchXYsHAsUCeJ8QauVdW6UODyk+RnNvT1Fe72I
nTGXBBqJ1o3zBVHcRaXSIdTsjciOZctJQWhNRakVkRTOF1jTKLF8OC4omrl6angGKeyUioYpBavG
o1sH4EuZjAmW1piXAQAFytbJlOtC/qIDtTiPUBJCp6zF7ujlr1F+KatHKfi9faUL/BpPIUJa4qeE
lVQj/b7xv4P++Ws+hkezjisdY6CsY0WZnsYSKBMmsFC++jDjGUomI5IHtYV5ZcMt0Nvs0rgzjMft
pRLtOnf0y0CdpdmEcaErAu31IJCkxJ7Dylb647YkwbvMYl+ycDKtrlmRnDBtFCAMadQpSGXnSKxZ
hW5XovLw6qEBgKqiG+C1AKrhR2lzo6WNRLBDSXryo9RJSjAsiuxMJIRTKZEyrcc1jUdZKjtS3XtF
BYqMSPRMEYnh/JlSyP3UxNAlzdFU26Wgj+idAHnP7Q0SieG8WaMniZSyp2xNdVuWKifoBzsJn78m
hfNmGl4Mf8aK5wFUXyGq44AbQ4FvW8qqsQEwELjFOohw+GszoZNBVNbCWKSvfXlldoUdj9/95hiK
gELWV+1dEvt9adYKLacZYzauJhenLMIp1en57ItCtfWX+UIjztbCSAaETgA5MmDx6uNwGQE+rHIz
Ykvgggs90N1sL+Fq5LYQyFldmeiRBcQ0PFuDCzqF9jhejSa1y+ouGkxHqkStZqKF5MxvmuXG95mC
afE8zr8mf7LnRJBVWPV2C50444tUdGUErEjeamhIbh4TOjiT8VPWBEUqgRz+Lm0r3y/kFnKQ+XSI
9DtPfTsyrsr+b9Kd7/rwd+lcolOS+qysN4aeP/Q7ZbwAUY63bQmCw8Rfp4mMDMZbbceSdnXd7bMR
2DS6Z9HomJLdtiyBFfA3q4Yulz/FkFk6qWG0K/0S11Em0EgkhXuMZ/VsDCar8WYKcXO1tfPWd41E
BAknEsN+X/gGE6iWhcReCUNdYKTsptVLxyhFtUqRsbHfF1KmtgjCkfGvhLXpjPJObi/a7C4t7r62
M5w/GLssaDMJYoII8Cj6k5IDumx8/ZoQzgmoKFXGVYEg1AznM2KFXmn1B0ww3W6LES0Z5wfmqY2H
HjkmpOTuzOp3nugeGKZtTTMFgeL20fnEFDrmijlQlsZEoGBjaNLR5sdQndyofUIUv9vWagXgEUmQ
f9wBptc/WsJYRGFm0DfOIfoz/FWeT14GWCDpEuMDu+FbeGudzEN6E9yJgFG21xPUbB8F+4FBZ5+N
/8koZlf1OZq3HYD3hJg4FKjIHtaf8gkLFdnvC2MHQilwg9IcmaarGaWk6I2Q4I19FbSzR30nC3lj
tg8xMO4+Ssz9iWZSBR/b0tGOIwNVnxyFOdXb1ky0hJyviMeKIjyGmExCnq7p7BAkkv7lmIgYOESC
2O+LFZwMuSCNgXNMEDKQ4YK2KYCcjk0hgMgTrRvnL+JWsxKVQI4//JBayaHw5G0iSquKpHAOQ886
4E0zy5umDOMjmNpF9rbs/2aUf3myOIdhhmMbTGw4uNAKW1bvml4+9NV5r0vHbTMQ6PM2F7TYnbqt
lHSu4Zl8FAvGOQLywegCjHtbisAG3oCwFlKaMVCGXocUoMR62Xgv6y+6lblDMAn83+pL/P24viWO
F4KAEe5blE1sBuB8oN2vOLjf1kS0Xpw/0Jq81md2K2XFq9RlLlUkjLmKwIMEbvxt0G2hRhqHWQZk
dyQUpCcNFGcNxg7L7rIxbltV5MVFe8M0XsjqVRAwVyxNJmUNus8vMjyT585wwsQQbI5IEucJaJV1
mCJi0eMA+Ivxusxah/iJHem1u71LovXjfEEud+k05BiN0rQXtb+q8+eAHLowt4Pir1IzC4vjHIKc
l0nQMzSUro52KonBn5Y0V9MkfymEUHg6obHsqjZiYA5TD2izEUNYvturZ7EkSpsKLJwfepbLnCY0
xC6l9FEbH7t2sMP45/b+CCyBn3iuwlgiGfM6Q+Kjkf1A5tijEhrRY8EDbF0ZHeDIBigeKT/unBSN
EYYR/OgAUBdNjxzWpuxjrnZbH5EYzisYWqn3KgsjI1QNCyVw4jaxm3gQRCPry/auDRcaJM1ckJpd
cW151QNSTI9z29evCtFVun583uXwLiHtwFjOUD069VtUxzZ64JzJT1w1/66EovouyJ3YbfYpyAJl
hm4idaIrPA6ibHQDOB2Dzq1ztABcGgGAKZLUrJO9MmeG6oALZXyt55RWzmyGyewoVZd/H0Hx8eT7
pnodAMIR40ggd27PYvQ7E9M2DDO/iKouum9TLBsm+Kca3J4gGdUVe8oVMA+aZoJ2gul/KLqy5UZx
KPpFVIHYxCsYvMaOsycvVHcnIyGEQGKVvn5O3qarJnFsi6t7zz1LpOmcm2jr9gpO8fGub3X2JaiY
SG4FifZioeopHdkVAePsAMIUcEtj42kPT0LxUG9tB9puRxMvT4yfTLvAC5/SRrwlCz0DOFuPGdIb
rxwC1y335uwHuo20FE0yHcI+g1NizCDtYGJ5j2rbv3QdopqAHdnpklq8ryKzmj5ssztuDGcZxP4F
Qxcysv/zGkH/BYSNR/gSy0Pf1lcdUVNtTnU5XdJwp9cNsdKGjlk5zCQ+tiqYn1Tq8afOJWeNEK59
aFrYvzKz3RHlaneDDLYyExN+rKb1YQ1dmqcwPviP9y7U+UZ1BkrnEiHhEx7JcHxpsz+aO44mtYYU
scAOPQY3jrdeXdbMxG3u/HjYwNWuu4OqVX9qrRT7Dsqm/dZZiUSQeH6Plzrc13EKMUknn+DNNpOD
isNGVWNAPQFPZRGn5Wh+NRMmCz18jTGvj0ym7twFkd3DPWERhWSMnRbrR3sIwW1FLJx89ssq0j2S
HuiHsZMj5cZpkis7BSV8AM2VN7otklpfUoKIzXkCUXFNozzRLDkzBcVSS0MAuZ0IvuZ4RTaWEA4x
uhRnY5b0wJshe53WDtz6OHz3ZSzPzZgZBOiQXxcp2y5O5xP82fKtselFMSbee82VKMJ19sZiUHqQ
BTVuOAkQrtxRJMF8iBjNdh1tll0PaQ+kTFxco3HY4D/BPAZpsUQU4ZbRwlA0oM4m/JDWmlUDS0ze
dfFw8vnSFlGjMRxpHh7aYEPWJeIuApQL2JjOETOFP8kO4g2o8CF9kHi+HWC2xiLOxUcyuYdE1c6x
HbJJqqaP6hwD8gsx9hApeQ6GtYj5VmByroScztY1kHb1JcwXik7IJ262y+jp/5xgadEPSBOjRF9N
I8diGjmS/hiDHpqUfZuWNkMKwFjvYqaOm7fsklTsgiF6Vs4n5eyazzqCCY9JwodFZg9LKD/Xba68
ZFAnwkIwJ7T9WIIVcVhgLcJQberTuAw2Ouxah9ZMySIY4qPz4c89DH8Xtz1TsFUc3ENylw5nP+z7
InLQ7tcpJ/iA42oiZN814aXLPPjYIKEUoXrjmFZrgOx0s7G89+sNBwuxPjjzP2PdlYqEH8hvKwn3
d6Gav8nWIj16kw8KseFCdA+ix15w8xec/TS0FzX7D6uWsM5yBVilyLkQ5Exs+M3i9lNF8Eno1z9Y
W12Unoo0UX/WgRaLM6ZEVOspNVlOojkfAiTGCdD0NhjfuJbePD9rjtxtDzxI8LSve0fSHPnPf0IB
fichMKA0+oxUW5xXxasa28MWGI7J5jfGyFFuwWHrtv8SX/1NPdj2sKne10jGy6fe3pGx+EdJM+WN
JysADSQXRJ3iZr2NW3qLJTutsJVNVn7gdHS5hHeAZ0aWrx47NolfJDZ5o5M8xkv60osBKjN4iqql
lDBByqMwO8u6gUnISoHDhr7OJeSWXVyTqs36S7fIDoGYUz2DOyWSYhJJtrMJa45jptoSpgRIOl4D
hBxvpjuI2vk+PiIJoVVDmuBhxbV1mwXCg0K1tOBr2FeQirLLnPYKMj5F9orBXzjy5oeEgSG44vUq
DZfQvdN+yZcwKhbqKg+Qcc799ZbSGbpUc+p98gRHJQgcRzucgmz6iKk7IBjqtsFCqmykJ3edjySo
2ofTRoMiCd+qRRayrx/J2CZ5lrWflmTHuW3/M7VcdkOaynJJYLYKhgnJjZe9imbUV5wsVWQqrvdj
s53BzXsKfWjVtCM//bhtO7M1ooAR0k8SeEB+WjaAgDMjGRL5ArxbytWHkXmMR78Oz3M0/cFQ/rEY
0e5iGPefVptWi5OVxwKox5EewppxF44DEo9hGTzAhTMVDZKOhSt6DmbIbzmRW1d5HtY2vt7WfAv9
163me5R7uCsMCHviHZM5n/hwwLsJkJ2U6Vx73aGdtuU30ueQ0u3PFgDb7Rt/KQmGKS9Oab6x6FIH
asp7b00vSQILM3wfgT27MXlOl1btJvnL5xhJf6zxtzZ9vRuWju3gn3Vs/T+GrZ81kRKtXpJAn5w8
6a6+11NKS2N05Rnv1Ch1hELpG5YGn11AkXioy7Af37qVHpXQFXKV2p0ng/va6mpAlEqtxoqy5uJR
/zFIpxQDWVaKGZ4psTLbY92ro3L8MEBfOXn1RdQ+z4cx+sDK8TgPwSkFJr9NCq6P03YE+0u/dxnP
kHMkkNlZh7lWW5CPCu5CdjGnDo4HPaa+dSTlhLdKAUxCxIcgpJHt1jBB3ZxyMniPvhtKzsKCKlaY
cXgFqvyUwKof94occx24MkVK1y5gEg7BidjDm2ndRTjRU+BXBiLLovEhfV/Cx3iOTqKlL2Kpl52Q
30kkq5SpN1jjv9SkPs0yhDa+236QMvzPd+Y8dfWLp6E7pRLPy0QWlm+cPW8iexzCMO+Y/tOk6feG
7wXV/g0IgMndMu37Ht+z3tLwpc/gzIKsSXj648mWihStwJOgfyVk+D9hZD6qUtdjNU28tCkMWgku
w7rvL0hBzH0djPnYRubs6z7KOx6flmaddq0Z/XzSPtZifXzWC70YSQ6a0le3zO/dIj4wKXw5xJvs
uDBo1OzbEvI9MxTCyTDFNQafQd5sf4xJy0RB4YsF9ZivwXyt+6nQ4PcmbLgEbD4wHck8JewQRGO0
0zBV68Luhw/fGl4CYcCOjGuQG1iObDB+Cnm0+73fApeeTIMbG2leWRBcPYa2dOpUlYW0CJGARqnh
eZOhk5xXuh/m+qyYPKv0X9bhtojRjIK498Gi7jx3GGbYZP7qTpWdbpIPFInDZOawQBjPNWLh+luG
WbU2MEtE/7tdHUW+YITPB1nYSLwPxKEZREXS9HnhtMfNti4F/vwDNwuqjd1t1JQa7qvd0sEsKNoh
+e1rHs2Rz0jS8TfwtnlDCoS3VFvvdhNpqtaRvoD4+NoS/gbt3BvvzVdq9R5gDz2FFAMyNFXnvmfb
oVXx62C9E1dtwWJyCZFUn7r+27nmo1mDezB7X54SUGKGAtLupU530EhVMextt4wXxA2HvrOHTfml
8M0BWW5VHLRP8Nm8+Czdr6p/SYW9JXFncindHvrKFx3WFLzseCu1mXetr49NCi+8LZyHnbTRsCOt
ebAjf0KY0tkzSLZJNCaGeqo2ofdq7HYRbA86vy0WoXDZTmdTfzhi3oPaVb3vnb1ZVhPiWvXSv6ne
oJkc7XpZFBz+dCvWQxPGR5uh90K4W2mhvtYB5GTWw8FqECsX6fEtYkFSRNGCqIm5QYF1wdkfep1n
YVa1pN/PlGFkqPfYXnJoE9fHZpE4nsufAUekGqOoOeAzik5p77gF3VPxtkhb+4ROsVzb6M0MHA9P
GLwPffrHivrHy9zRH9H/UBOCJ+U+m1q/rc7fj0gcsdaTRbK1vMgy9VNHyiHdkGTYX2XlGI6vgdU/
SWgrIaCU5D7MwafMXdJw84s5nB76Xr4YSA4VDeFv6OGrmL312HTmW2OIaq1/WEUI7nePHXZS19fY
Cx6aoCud4CeYfD7Mrpf5omKWww5ml2bd5ziOkKrwrs/bgPxDPmabywn8S8NRMDI65oEMDuNI7ggv
u/hr4l8WP3wWwgexBd5dnjN314R/wWxAf7zhTP2uZWsVPieQieRyFJ92iE5ZMB7gx6fyvh3uUBLs
vQ6VPpX3JEj/A8xYoY/fijpbhoPKbF0FWmA8UclDl2FO8+ma5gZ2eDne91VJPeXDAGsHIqJDMpFS
1uae6WwfQH+JC2rsH0ZUV27aA2dQXqgkKLDbuKGdSGC2Pf9X+/pHSv4cZtve7+UBn+wT70lwbSNx
QWhbaUVSdoNXets852g3xxyr05t1nUUUhH7mNLtFQeMqmMTsVd3HhwTT3I6v6zU02uwa7t9CEXcQ
Go2HkNBPnmn0fXDyy+2K1sH3+c7z7H4aBNtNqb704UguVASvkY7Rx1jvFnfrTzz5pgw3dWhTVina
nL1hqN85gmIvAbSn+35ISmXZcTLsLUPRP3ozWm8MG20hJD6sedK/pWwGM3r2D/PA/WJawrdVtWeI
V73clzbDghug1+JFXr5kPUM8ZH8fvPEetZ3CQ/mCfuRpmf2fqCE/oelM4brwQZDxxDv+Gvom24U+
zAxYHJonEJaPIPRU8TSzwhp0t13P0jKw87Ef+0Ni7WHJhidC9d7j+iITeVgR9ltsG2ZRBw1g6M28
WldMCFv3EeIPO5CuDX9QZG6rjQBjLPXRRjLJl3ZWRRTClGebkr23qGMCOcWymCow80etxz0L6XhU
Q7cfR8vLRqDMcE0LK4dixXACa7bkKpj3srbee8vr53Wu33U9A8+aMYqkDBm8mD+dn5W8pXeknvMr
iicvXcSfBMjtBdAMtJ6e25smu6+2cwUMAzRCgwFp6GH8qX36tZrx728Ed84xsj90nCc7kNtMMcTi
Z3b1mqu+/8wmvjcm2YOM9E6ipdzIuBMmPlmDti+A86eNDxZjDi7p9E6MX6RTf4KtU7kaxCUkfZXa
F63VQ5K+Rr9xG74tFf3jrIQfJWohsJrHRkyHVMF91dcwZ1AFGnqMmuTkRvsUw8EpX+KxAMRbNDxx
u8HeWRTeZPfXNzHWPiNWTP5zPN+dO/V9vFf4TYmr0rkrNpsAQlW/cOPOQ0pEK1+S4XPGmwqPZN1O
KjIFCF5F6oaiI6okVCB+t39hzfbG5EEjV6o3j5tep7wet8Ly7yUYglwnr0vf5fWGzdb2LJZtN2Qf
sQmR3o0GSpdZvb46K469AF4jbNXW895rcajWR4dqttl7gz6qGz5TtLsq+0gw1yGKMZ+jR9uJwiZH
/Ffr4h1r/1qIncMZJTOKAY39gtqk5LSuzK+nq6iBNch7MDUfhG5npA/MuTWI9k29vHXZK1jdeJkA
jSq1FYLryiVip4FerUrCwm9SDDq2oHiJIsowY/YICgTxfGrvfhZc4DM/XpM6OQ+YXXEk8SHlDNuP
ifr5Ms5FaqHrW1Y4g9zi9WXloHOCdLV9MmQYdfxlsCq3ujvKxgIyu46AL5cBE/OcAptdSzomr0b/
6yfEjFK8o5S9j9O8NxpzOOJiyXpZtQLG9EC8T/xjFllFydHZoZjqazh9Ke+4Zk0R1beGfmE2bdiS
D5Y/bilsFrThx3rqcn+b1/skUpXLuk7fLODIfOzc+O4H3YuvOMDAAIX3F6sItuYJEzSitabMu7F6
vdVTizYAmbOi41XUiFuNw6+CRz9M60dtE8gn6fQwBNExS+acgXEGeVbMcVIRyuDmcJ+k7smHO4v9
sfjj1nHcLxvZIXwjT7Xdq3XGDfyH8n9TjceA0pIQpAhLgo6U5Gnk7+ZePAZieuzoDfG4D5iY35Et
X3HWFaINXuo2vYyAPlZ6qidUoQjYFToQDRpns+AgpKl5zSh/b6D9Bpex0MmXTlxhSXd1NX9i1FxE
1pZZ5r8J395Xl/y3kPq2CK9soEzdOcLXnQ6DKwIPK2ggClAFZ6Cx/F2NNoD9IU5jHejvvifXMLow
ZSHsw1XE16aD5QkX6BeBv+oVizO8vOnsvudy5+aDyObzGKvTaOVfB8Z5Pkr+Fz5txeQAGOl/zP8g
CdmzbHmJAbfF/KRVvIf4AnYdvcjx0QAChgFe/bVN+r8pNCjIfV7z9IIKXIRBM18ylZQjxpsBE9MG
f+JsrE/YsZ8hy1qATuA2aRHi4lpUAlYtevjXuna/9R+1iJ7rdL22PjCarvuP4B4yaQc0FH9mBAgv
B5DyzIIhF8zg6/KaxxT2QzZYn7sG6bnM/gLOr5ChPiPZ4J1KmH1vEDD1NegEHbXvo21ulqkVbhkz
6hFSlcX4FSNsOU8I++vN/feEqjiPK7bzQBUTKT7xrf3EsD6OcUmYcHxkLfunVgf/tw2OGxRi4TRY
W/TzuGpninsVbBogQX+J+I6IVy3We20VPFmRAuYwpCPG6XdzFeDX5FKZN7V+BPN/IYLIMebzxzCu
PzKEugFLfMUYnIcieFQJxf62RzP3ACD5P4CptyW4rdv3EnkX3o6voERWafDVk/VNQ4m7Duk3N98W
G6VtA43CNvfNBG9ti6JJ+H+8Bf6aLdg9EtIWnXzZsqdE2U9kz8Dxa45vc5B+Bt2/0A4vyYIHbZ0A
c2MRK3IDvTLp36nJUI7n5Gly7U1n2XdGH1tKfliNfcwWZwwuK9s9lW8D4C82zYCBCRLJ6GSela+v
YYPQumTexxN+ZeZF32IaHvEAnQGZQaDwX9AKmSdqeBUzRtm5l3BXQ/M9ihc3qufMq5+82T6lAKN8
9NERHYANpED/0ow9ExyUdhGPdkNzOtXeac1M0bcBIJqmsHo4jUKcSbv8EIqRq6H5gOgTA9gU0Gl6
HQDTIRp5Nw9oIGyWN67/cD1FPjJg3nzrgtKf6U1Ls4vtVqRpxGAhXt8hHPrrw7MvX1x9U6hfDP7S
i9vzIMB14pfN6K4b826N4y9Ztv10HLcmI3JnJ4Noh+wl6vjTwM0/WcOsrl7Ru+oaDxE+PPemCD14
DXYHQ7AcdNTdBd3w01Pz3zDHJxiL96iRGPABHuIZicg3wrSeXNS+BPHj2P0X23U3dXCb+jWqYhg7
Bh7ngRUVg/OojehbpGiKfkW94t4v0v4sO2tysDpwrvV6buljBtzcBVhNdnwpNt52hWETz2PxVsNb
lmOgiALzaZttt9nsh86mGkNygxXtvpv9En3J3qKUqWbaDTyo2iF45yTYw38QBx79SQJIEi2aBNRj
hCqkyPYCCm/S8p/eiwh6Lgu8G8huULlgAFBJMFMsCARnfPzjlvpvMpIvoIN7OeE4y26r4IV2muTK
MLniglwle5BjUEne2CqNDZpX/jiJX4WjsmTfxFmlmmWfZrwafZLlAPCPac8quiYVopNOk+1uvYvz
yekHKkRlel4Mzu5o5h63Ib5D0FW6jvtVIID5e8mBRNGrjxkwF0l7kCbjD9RbHudEHUMuMMqYFz6J
T88OLtcxxF8e45DcalygSXCWvTi5cL0vdjsNnf8Lh2+fXiQwtONr8afkmSl3CeLwjNe99ho0ko16
r5K1O24tOlhs9ja0T33bPgcNaU8m667ByGCq7U17okQVdvTqCX3CBXOgEz3JEVkcyXzvf39WT2gA
VZj+a/vgiTM23duFzwwGzOElidv9NJFqmMPKh+XZ6kcVWpzKD72icQwxruLG+/af86e4kAOcOCl4
DucohXFM3jZk3DcL6W9UA2XwCBKnFRefSdcD0Ij8+zIOwdkDQ6qSU8fBpazRhifddhZq24o+yLLC
DstfycPxsoXLF0WvXEnLPgemgWtiUYSAqbGrtlkBVQy6/hD30wagGMvJoW1Yua3oBtzaPHpUd6WI
LK8Yadd9BGbysV6yJp9s4p392P3TLoqKjCVwI5o0hLaWNvvaEYURGjYhqwHEwkYb3rAzq28eQLsD
bsLxvtLkTrHJOtbgBR4JcMWjiZvpAK5PUGSTSTAnoiUl/XxEVLo7BihdsCtVCHfqqfzupmzcJXF9
YyHGWM+6/aRJC1AE8zaJiL5pZ7/XAYvMeN3e4HX5C9HFpCChXMs2kX1lm2W5zsv4mv4OTpI63H6a
rw8MiapVEHktWh4PcJ/YTgz7WlSLbsy7X580JeNojxCt+XUVgLnbFF1S2rCjWdqhzmNLobFiXXdN
ehKVSgS/Cxnm1JXKuD+v3B/OZKC8cIDuSwDHAn6vG247E/W7CIX0jk1i8tAbj39baZrHNQThNFcj
ulFO5ZoHhP818AgtmW95EfQJElV4d3e1RneScVNOA2qA8nlUUhX+7mexY1Nhd2Ft9LpY9aTF/BDE
Lby8A/y6UMzjXiLv/GdduP3ngUi2x3tSN3BDu0PfTzOszZB4AnyiqSvZuAfVuOGKC1pVLOg2NAC0
rVKCCTqZgb1gZ9SIx2Rbw5x0ELii+4izK609+j42Pm7ImgzLWpphDF/mSOEQOh/eQrzvUXXw5Ewi
80uIvWrI7hv9TDgjdyt08ocEzhxrKVOgw0EMUVv7KcJMn2JmxxvNpmyvG9KdiMomFO1VNRVU7eRx
oO11q8O/vMuyqokhHcHUpXKVhtgFYsgP5TSjEcMmDTjS+jjj+1L5nKAx7gYXVIontKS4R0sSAfAh
NcdVOMCarzfjU7+K+pQiePAyLPP6u7Dtzw1ZFcwlKX2YZgw9NBUh5t1FFd08+AvgLRY9IISN/JWR
NuWcrv8WAzt9kSUjZotV5rphH05okfd8BgQLiGcn+YSq7rrvdPKTD8TH07MNffkUNYAbLVbNZxgF
btUAkPJ9iDNzgADzvUlBKoAzfFIDvu8VvJjH+d0E0gfyu3Vy12JXG5cxzgD2JfX2aJo62yeZA0Ux
dMHj0sLbEWSH8dnUhBzhhyIP3I3w/kxphIF9UnL7UJ5qP33KH/p2QVPNGphabDGbMX1MBFvCsD7E
ExIXhgB1sZXzl2VgRASAzcrFRugwt+GRz9x/8KW5q9g/9xEudb+FD8u6YOD0Fvkig/qeTHD2nepn
sa0fOOwgka/iUHMiYYanipbzA1kwsQv9KwmcsNkf8KDnjGev0kema8SAdqRJOWB8sbTdBWp+nB27
cmf0SXe/Lthoc2f0dmLervgtpz4g78EWnOhEsMRqcessogsPczDW58WvP5Moe4M1Ul8w2r8mvY+l
r2DnJm3Ohq4CUsvm0C7k3dWuVJE+aNGfDCCXwPNKBdHsjvRjnIuWodbRxbyvk3eiQuLhCYLLMgeA
54jGY2vWI4SVQH8m/4Q14m3VYAGwEJQGGuHFhfbnXbelppQx3gCq3OfkhfgUG9jlwClgu3gBfwco
XKJzzOc0s1jBTfWlS1rvzuMFoVLwgMwVeBNKDbD4ajWZrgyb330XJ8bLmY/7ZGatLsIUhcAbqCqY
Sz+0HNXeb5L51G4IVM4krv9aYMBr7Z9g3i6gCZ5Yx748QJlSbMWILXrQJrt1viyL/8DZU8jt2Q9e
GlQvSBC+vCV7dwg0L4YpfjW9u2fZ8jDp6TygG/SGe9NY7EHjj9Tf/mUM6/5YVRH/CDxa2dZUK77m
k8L4BtP2y5qk1QCi0xLb0ofPl1wvISa2EetpatdDjSUtCBPe20z4HhuunXDyItlYKITuuY7c4ENg
8nAmdtcCc5/8f0PUinxunvslUrvtt3pQPzx4xOzokJat+C/DF48NW1RGqP3Yi8Jeyu3nYd15BKmj
PYB9Xu/p8KYNg+p32Cn01Bb9dBA1u9HQQzMumHYC1GvvKICyHRDKSnJG6Vj6IcK8+yX72ah4DroW
DiSBOKcGhHYC04kgkGWHC0ZpqbEkWioH3UuR+Y24otS9x+nHHBiSwzHgaDv5EXL+B/wBVvQ17rz2
exYfKeBsdYX8UeSC2jcMpCF2e1mDEUGvBdkmsBXSaCcWD6oa2NVsc+5nH030hmn56sLuJBfs9KhX
1OnypsZmLfU4Ylyib8io3Ue/cvDODkc9IkpqBDk5lO92Wb6TOjiykKw5bc8WGzXkqp1kiivMH/2K
BMA1swQYWXjtJSsQevpkFixXs+6QyfSnj/95qDRiABUMrTAeykLVex+7d5du2JBv9o/00iddT67Y
1tdZ1tgCgHkSsBvthyKUWMoo8YSoe3eeQyMvQYuZodGee/AAZz5YX+9jeDdgdfezxYHZuQZo4Tp0
Ud7G3gUY+rcPc/Niwqd+cFjEpmzNCuOv+lwzn1aSiblaUkAco/G/Ajfe+qZGvxI4LKoHD1i+A30I
M3rhw60EHIl6OXomxHMCKC4emy9BggtITeXYphXmadwMNbY/27rddQcqbNa9JNOGYj0+EYSAgHug
L9GsTcGCENui4R+shrGuh9M/GO43jP9e7rXZpTa+yXE1vVP1W9qXz0ElB0uwz2ctopD6bWoeAeIn
L2Ri6x9w0pbnhK9vPcdQ08TwSl7Aijmu/jQDYzYpFvDTeUwHuHbMDtaAtMMBV3jIzQTYbnmqg/4K
1tR6Mt382EzYZfy25Yi5fsbuBRhSsGKL7aHfzBVbEGHU3+c+PY6xnGDpw8HomT6gSapiAWy6j/ax
idb3KJn6fx3osjjx/N6qLNplbvIoBsGNnkyMW99vlitPMYe2LjmFGwp83T8SjH+oXgRnEaffNwNg
sCzGNgxlc+lbifmKZ+JTdqs58KwbLyHpCVRE/DKx4U1w25ybLH4hqhOAVVK0nfOY+0J2h6hPCEAd
ku1JSn9zjA3AbOi39qrxKleH2Gaue9rVb3PP02dM2hv8j3VbNSL+SnysBlgTN2XKCLabfcZ3inRR
UWu6lBy70zb3UxsWi1TjFRJR7HRCtAv5GiWoVylsFjKqwUZQHrxNyRI/YMaDHUeToK8BpQw9tH2c
fVXO8XaW3vQMesy1ndYxp+Pyx6/H5mGetkdXYzWrmvSZwHX5xgl4Ik5hH96EKZgTIG5hVTOXlrD3
NcnKupsqVMRvzJeukvXyxjIPsKH41wfSlEoCTF3B6UJatf2SK6VFipasjDyuAPBj+dbN9A4GTgY0
o9Z5tG1nraKLcGtFmqaroiRdci8QBiSpDrwdLynBedyZrPmWkkEE4Ius8BqAHCaat9wfhrhY4UBQ
icb8T9p1LdltJMsfuoiAN6/wx403HL4ghkMS3nt8/c0e7WowPRB6l/sgKRRUqE43qqurq7IyH0Q+
ux2M4TWUY6eSwY8uppIF6n7eGZdwsIccgVZX+odhiLC8IWxsOecau5SbG0EIDooxN26ZK6Eb4uCc
9Sh+jTHhaSpcqLlCjPdDJwXAc7W9aoHl/ZEv5h/tqF3lxvyjxIgWnpXgDEt7nOkhF3kzmgvDnFCU
MHOl07ym1UKUhBK88DpcFIBOPPM5LuaSb75HU/TYJzBvoH3mFKNxhNr3YHbymN72StWaBsCEJsCb
A+A00qte4G3ZogLeLuqV3na3YsHVlzDRDKtrUAfgkTDjP34FKO87qE0e20mW/UTRT0PV3GcoqWDs
HMwGij6fAM87ALx6ksbykPf5WSris5y1A2YO9dpZhDJ1lgHV0KZVLoIBXDxeeN/KKET1PwVWkG/A
YddPgFgJysvUVQ94oP6OAFdAEmygONT9nMaqrE750BZCAn0nLUSXJ5NmHV2COOhRDiwiZVHqu67k
OGQGPIf6LuAfyK40/lcGOuc2sv4PlBIZ3yeqjFarVNwo8nw3zMN3wMIR1yX1YZK06jrl6ltF0J+Q
sPFOLqLtlDc1SpFzpl+h358CgVlH5zLnTlIr9aa4oPqWS8ZlAuQ75CpSFC2sAPk1ANPdTRui51Gh
94Dg2f/gM0KyGraIoFXyYzKCE/YXHdFYOEblFFto3v1sI3QA+baTnBDFZyvUmvFFCwpwHFdZFZYW
PBbBbR/j/Q5K30Ep00O2LTADYje3mMnR42u+y62Rr7y6y2skNMh3eVW4k8XCX5LlLq37H6o+ufDi
12rsKtsQEBHDGpckmKXi5Dy2qSeP1X2VF5iu1x/3f+oXPLXMq5pOpN55ydBFiRp/MOpRRpFcwMix
1xwA//TQhnJFP/H2zXyBo1NmqNGHcCGo7XKZ7FGpIitd6m9DyyH/r9FpQa3hvzQmYdbwAyNOjx7r
RhvlbQVWx6n9xikHgCG9MX3lwWC8b2cTyr+yI34eh+EzzZhqHXgFRUZ/i/8hlDc8Svz7RsjO7LkS
NS9QthUKhgGMQI0NcozATmW3moT6jQRAgV8BELVvj7UoanCgAxeiUJBFAZBolmiYBUluBSiB75v5
4hDUNyI/YzVKpExpmYyEeZNHiyTNn4BVM6fqFP+J6tvaF8jvWNlpogbtgjAEf1BWTze4zVR3itPp
uh0bFrEDa+eoozQBO6NHZIJfUtC8Aj+qMch4deR/MkCy8jrqKMl1IOOpBzPqrNtBmJgxBpWWkKWZ
yFoNCRyrjQuQdMtLH2EOWQLSyeBxU0ct4IJt4f8vniDy/GdDVcWJrUTEFTTgXmWAcbkmdNTWE1Hf
2rdEXJc+SqqBXrQEIm5DpNUy0K2GwwUdb6c5gL3KjyZgUb1tW9AlaOjyhqby1KbBeFzOUA6zRdBQ
apngyAGDYnrLgiaIgggBUEXgafKYIJtaGdUH3p7Cx0zRAbthca5uncy1BerElKraoSrR4pGcjFbC
L45aKRC8kPCYLpz9DyJsOdnaFnVkNH2IJqXlFuiShf5wXV5mFIwyk3cLZ/YxUfE78YpLwnCD98lO
2g/WVqkTNKPDt+RZycPq4opO7GBx4qFzZJf32+f8mbFIcg18NYcMBV6H98b7z1mdpFbnBBBtBos9
WoIrW4BO5yYAnpbs5m7bmX+0PJAMSxJudlGRdOrG0FBC7AxVAcbSHiBt2GL2wsKYhl0f1FPPm38i
R7Q2R10YpSSD2XoOeXtBSc7EtJWbLZGno32AlzYjjfj66UgeIQNKLOAMf93LSQb7YAnaa3tyZ0c5
L77CW+F5ftdsVDDY/7D/7b6cBcoctZV4lpS1qPMoNxqPVQREOF4GCa+gdSfZ+5aIp39yEmJJE3RV
EQR8OtpJ8AQGsK3BwkSgC1JA2gvMxYhvKDo4fKoxtvFLEHk3BvSyxoPaSqeDSMRPSVOnwOwWRvyo
6xhLBzUhyw839077MELFkaUOolbisHeZAaKAuC1flUJ60cMUijZ5yVjRlyyJWhHZ3tUZU9uU49Mh
BnuFeC0YLzFyP8BsDbSV8EorO/dPPtbH0qgAwi3z1EK1arZl1DUBY1OAXMIrTUvje/RLAQMdAgab
zrbjr3aTulnmSMtjiNcigbaAc3woXDycXMDobMDXLYXB6Mz4dPTzZTRA3zwmgINWOjrTGDQ8LUhl
ioQ15c1aFZ2pG72ockAlTFBhrV9lZ/Lf0BN8A07DCm2WP36lqfrsIwaJ0ysf4bulCg0Vq5qt0ZEt
AQOCLucAEuCEFvqYqNhKL/t+snnOVo8r6giIQyo0MvgR7bpUvxt4Y7cJSz1F2AwcKxuUY2AAcK5Q
95xwmXVnABz6u1KzMptzOnO00Wa1ARlp7eDUeKw33fsc+ZeY9WGazqemCi20SZ5R//GyQ3eur0ZP
BJjCaYGMdgMbg5pvAI+hNDReN5fsIjC8dPPMr8xTlDKtkMVDPcM8ajEJYN86sIkDCpq8D9ohkOYM
HiZMWXTCm58UuaPOG6ogSSLJaFZOhFe6pEJ4EoHmtTkDvICe0jG3ZHN+S64Wp7urvICRJG1ZJNYw
7ywh5VOpO0ibwaFkTOUMJs/0gMFG3YxkkfV22TwcOkAIqq4pIi/SSh9xjeFk8N8ipHmK+5dCbGsD
D24LTmOB1p0xbL+5KJLDykhRdFWkvDYLjBlyfNUMKB52rEMfqWkYRGfvTCG0e2LLQLOnYqpEUqko
XebYzjZIESKPsZ9/j+zOxDi4tVwqL2JcP1/yWIQWdFh5kVfIKLxMfaNcAexTTerZruvkXBbFG/iu
fgO9EjJ8YXtNK0NkX9fu1/JTjqn+CTFssBdbMMOjeNC8wik85fDfB6/1mihPNxY15jMdHhEKpdP2
k6v0jPC4vRqF1w0Rfg0GK2rbNKBowKuH1aRqM/hy0mV+G7cTaIuX4QzpceFlRFZ0RF8p90A0ABnF
mANyOu6N5Hl/sZsfcPVLqH0F+XcyaZWExuMkemLWOkHKWwAg7lvZulf1lRVqS1W54aZ2QUrE1/J9
hXndQOo94A4srmM4/+b5Wlmibh7MRAaaxuHm6aFbnfPLdYWe4f5ivuqAE6cneA1dNlA8pMU5pAkT
0Dmm4uwc4xbHrsboWatj3g5dLAEza3noDAkIGOZS6qxeKQpc7UD+smqt25Fr9TOoa32agIwAhwHy
zLPgRqqTOpELaLpTRx5mKuyR/cDaunjWC6fcFsQaM8pXuHhaB+Nt3uTmd4KZ2Jw13vD3ncPb6omz
e4utrL2ZL60tU26a8vIYqTPWGjUHPEoeKjd0ME+fuspsBmbn9f7+N952o49PTDksKOLkDJcrEsEy
9JS5ui06nkXm+Q9R4MMI5astAA6cLHOTrUuRDzm7Y+5JBbBx/Y8yiKwglIAccsZIJP1KxvqYzkO9
G0YpXzJex6dEVwUvSsmOndwzrNYlMbW5RIz0YTMAqBjq5mVJ5zWaQmtp0CkM63ECOh7wjfFXlV3l
EMXoBoadraQQ7Ch/26FSI+RkIx5+BjA3wvjQYOzBjNpcx5izBKtV6GoZK+BsBtCVReoU4lmOH1Mi
tLVZcy8mN00BKJTOeAWxto86eEEgJxizgqcMQfRaKsOAZmp9HDmg0wVZ/pMQuloRddZKRaqLlLhl
qKMADroM4OlYIZTsypcUZWWDOl/RUARSrIHwdXAlt7CFU2AbFgDaB9k37ImRL3+ttpGAvbJGHTTe
0BM+icAAQN6QQ/CouaWnohCltn6V24KlgKsXY+ksokmWa1BnDB07sVuAWrJ1cAjUHKZTAITrWYtj
bSWV7YGEWks4CcNUsjc+VVgZOI9M4beI53Fos5bEckQqfdWgK66rMpYkGOV8idBRFpbbAQLn/rBU
D/sxeDvof3w2mmVrlIxQEmSsrLGJF7qLr9rc99EOzNyefc3eN7f9tRCcREmHqvn7r1lnmKkMGFyD
kN90x0p5TPkbpXncN7F5q2iow8sS2NCA9f6cxA5J10x8ht3TyhddA5IO+MJ9C5vfZ2WBOrvRkgjA
zOjICbjvYXsTA4s91y9Bxgiz29fHyg51fvmUnytDw6fp7EW5i17QiDFTr7WhHLA4IKn4M8dbGaSO
cDFrHNr3CBhcop3GSbXAWtg0jZXnrbu/hZt+oAs6dNl19BloTvxAUENZULG0oH9t8ECDBgtGCJhJ
5OaxXZmhgoPRYeQG2nETSFON69gXfPKYrjFyZoNOwWY592a1RF+Zo6JEMZaQ9+iRF0eZSx5QrSX5
0T2Y8c3h92irbn0m3y1yWAFjO8nRFVERRUU2RDpZTiQR1LR/hafsJncG/y09iK7shy6zzrW9pR+m
yJ+vTrBSNmLOVz2JhKEPGFbi6jbGJ8zohLE+6BtY+46ymWusVkad5noJJS0LVOQaNbhHoCAPAr3K
JswXmJ53h15lRI93Rssvl+bKIHW4O4xWFE2Kw43ZGAeYcBEpfxxa5H2veYLTczZ7kSJZxVejOl73
oqhr6vufrzY1iPNFynSsUvYCD3xpF4AT1ZvqGSPYHsnCOatxjGMRmoOXuv2pBhmarSUmq9AgbEY2
/eN3UIsPpFzUQb1D3h6Ar14GO/QzNy8tAksHdR3uvPncYDLtmulW/NYOGOg8gsdLRNeAvvMWqeHy
ocbROQReeSyt3Ord6qpj1xU399pQII4gaCqAQtQadb5IAJlFltw62G8UM4GqDsBvak4o35BSR87q
qm4Gu5VFKo4DA1SkSYDnv5w/x8ODgb/Pd/vHZPvLrWxQoRuz58WQicjJo+BSHSr3UFqGxfemmR4K
jI2bYIJ0Cov52bY3E91HYL1QCxOpzZyAgy46kj2Q7mOMYX1r8gG/j/FC1n6TzZxZJrc20+DB8UV8
RUBW+Tn+tJhsEpseLmoMcMw2Ea4TEKdFM4hpGVu6tba1JcolOcKMV6ObBZcER8JRcitXOEUuWRtE
nNjP4f2VfaFMBxtlXadThutelQRLAH1B24JqPi1He39l5KPQ0QY4L3Q6eVlRRZ4sfBVtxiXFGFcG
f2zBamnrygByvAZwtY5hZzOBWRuivEPL+HKsuZCUfUM/Rp/f0e3qt2ABjwsMroUyhrm/MvLx91ZG
nbQRw1XL2CF4Kzl4BwOdi84cz5VPWVY3YEEUQwz8jpMQOGAaHhjYiX9YLU4CCt2SaEiUcaPNlaYo
cRZaR3Knh9QpZZRtHKBc0YrXwICZedLD/no3L35D+LBJHfsShKXCoOI2tjFX5yl+cHiWzQJhUzvs
W9q6hw0k1Kij4n5AWv3ZZ+ahj6RKxHs1x+QiF5VumsohqM2TFzEXLEK1sG9v8zCs7FELG8DyiKFI
uM4su0Z3r2T30szgad88BisTVHKoz1GAsSxka4aQ3wpyedOBzWx/FZvZxHrbqGilSmqiKKQk09ig
lfjde314TK3JEl3Ej9aKMTTvMdNQkoJ9OQWSCroY9D5kTaMWFjR9z4mYa0JrIvtZHiObZL2LFb+A
iYLZ+Nz+UB/GqBWOagEqjho1Lp0XZ4CuK8ERA9mrQxB1MTZzMyCjDQKYi4QQKFN1J50D1FQjdSfc
3BAiBxXiIT4aVo/JQB+8c4gnrMvmq7AEihpAdKmqhGeKACTxZ7evlQrjmqSm3jqqVzyAlSB3ai/1
xpc3DaqeboBmcnQ7Sv4tKxcjt8uXj7iyTN0+UtRLWpq1JCXsDoXb+Q0QROAO9/c3lSxgxwz9/MdM
cK71mAW14Ucv6ehmdfJ91uGZAC7bPGbmlZQRJ7cXpvGGgc+IRI/6il1UcIoQ/mthrdf5oxv5PBMT
/P7Lv67sww45JatbLgf7ci2l+HRQZXVk6Rhc8A+HdLS4RxBbaZEFvkI3f1Cs2C3BoRMip97f282S
mCF//ATqoq0MPWsj8lbKZ5MgoAsXU/+J8wZOYJx/w+bOFfv0b2XSa6Mk7K3WrXdFN+ocMmmhNPSX
pod8NaaQwFooaCCqEMIcnFipUR2gW5I408wtV2I51b8ZS9+8L1ZLp+6LYEjAVkvwOZ2te4uNtgky
UxtEU3nog9HX+F4fMLvnReA5CnyJWfrcDhUfO09dHxBHAGmNgZ0f42cJ0DSPdNI7f0jAivUyu3j/
e7qzv+TN60SRDA1od0FF4P2872MXgoslQq0hqBJPqJXr2YBP7dvYzjFWRqht7cREqBr+Pccgj5fY
ie6NuxgXCoH7qRhFZFzDm204QAv/XhW1kUMdj7hPkFFpmLryAk3PfDxiFVCmQMhQAf3Q2ZhiEDDl
w7SAjrUFBWfeBIybevOOWf0I6kIDcW9YqRFyfvCq61cyelRmPpWNb/SV5O3v8EY8BEG/pGmI+GCb
fH9nrU6Pkatc0eTdaDdaytmL0Tlx7ktc8AatlcjU+/GtqYfv+zY3zoqmIofD01fn8aYhJ3plU4+l
0tAwjwz+v3QCBFDHbI00gPNK55rpWR6q4FRLScxY6dan1VCHBTxC1wTI+1AO2yyp3GpyDPKR+tLL
y3gxlNNUihh7bEH/BF6VoTmIaeIGMktVZKvorGEmROFRAdQ1jQZLifUCRnhMjuJyi24gJupXz63N
4x6IjiOz5sy0RoXhkJvkoPrLWn5VuJM/HBeL3NzVf5IybISeT2ujtjVTwP4hde9rG5+INdlugXQB
ahvNAuPAqv1tnI1P5qiIkJS1VBg9zOWYDM/mM5jZgnZw9j10I7Z9MkJFAXkAnQvOOU6FeDNlcW9x
qcaSrtiyofNAtUt43MMrqIQHetjVEsXhaCdza4rTtxByBPurIL+SyggwkPm3BZ06Z12sqmlJLECb
+7YBkauePXC56mPKmxE2tz4KoNjAQQsGEZKgcg+MaAZG3IFkF8QrGPFtH9PeAEd3x4iLm56tazJM
gXMCOBcqPTUKUZhSkIba0Nfj0c1GsZAUKDDSOjnlf1Co3HrPACb6YZD6SEsk5VkXyeN7kw+EGpxA
ekY1Gn3IaZrElv6zNHzTNz7MqtSXG9MkBhOFOELVFOPEd1l/hL6tgzTcLaDllULp2sZ0J7ugv+kx
K7tUrhpE2ZjyPOy2juCO38s7DiHRIS2yBXRDvZct2ObZL95Y6EfWgikH4rs2HxYNhtMxveHBflRE
FcN5NvLw9aekkX9JAjpFI4AJAmBb/MafXdVlg9e2nlCf7JClrm43A3cY+j+wIyvmUpkE1VIeRUcw
B5+w3PBm72KY21x+pS+py9rHrVcArOuAVKq41VX6Ps+kMiqkgsclJwEHBQr6yAK5uo1+OHLx2m4y
6Enc5ailY77aHEswIYKTxZrtDt1q5ntge8s/fgyVx5R8FOpLgB+DTViuYvyWPrgfIFYQo8xOOntx
3YJF9mSoJ7m8njBn/+7XzCbOO470SyRc7QoVN6YGnHgRBvVBr+ZLGIyqHTB5oN9R35WvnNmiiBue
xZfB4t35IbnTZqs0rtvkDJpFBBXWDbaV1H76RnRQKfkqzHVsCzRpwQuGGehD64E1y8pQPyYHm7kB
W526tUn62TtWgZor2jzaUod6/42e+JMIvhoFKB3VWnBlx/VFlu9CBT/JFW22Y25GFrQ/dRn4UQXT
XJ9PhQ62dK5KBLDPSW164qCzcwtVJQ2UJiByGfhIYLy6N28kXQFoB8U7jKhRAWXQcAiiFIFbCVJw
JVbpFYbIDnJfsgYIt7/myhKVbelypw2joRAnRw9JNUPxeoiuiH+TCsZYVRZ7AHg7yKyMUkGmyOWe
B6EuLohItjRl8aszwHNW7RmOVgGrLohmbYCj75eeX6vXk0NysdbfTy+20nhMu/y9xeQTrAIdyr9q
XwvY4qUul5+YBTWu2omXnbQzZJAqBPnrUpULI9MQtx4sa6uUIxVNCEmaBiuXvdnRnwSoOfmg2XTK
K9WaXGDIcww+QBHgkN4oVudox85KAZ5Pb8Dh30HPhtlg27y6UJMm6Ygh8LRnY5KEk8Ie2xA05WOr
t9eVrKaMVW8u2lBkUUf/AkgP6nNnQlwFSgYbfT94Udn7xgzSnh7U73F1VUFSC/xfv/a/7lYxR0M7
SOLJZCTIeKngDdhKWAvvQKNLe5wtvIjd2hqALbfFt8nprPKaPVWydWrXNqk4Hc9NMU9TihZUBi76
Bo0FyfCLRHL217YVjKBJJqB/B5ohg74k2zkQliQIgVOU9PkgaoVoR+2c/pTKQbhZQGPCek9svj1h
B49OFFjRhqJCfr/k3BAoqL0r5uiQMq7mdE5/QG/5sL+0rSsXzoiJCozN4m9U5sg1ahnk6Fm8l1El
n1QbiRnW2Vc2t3Blh8oU9aHPeCnDl5Khl+WMmhx4SZiJXqV2+jfUmMHAUuGJ8ytSwbHHlVObW0KS
ySCFzRXQoAyKm09Tci1XiF11l6q3I2QcTUGCpI+ig8IRfXPNzUByAMYuUFLKgVjYeZshTak6TXDB
idKYsjGrXl9wsZ1BAsGOQf1oB7ICZlcFdJ/qIvHesijRlZhr9xGII0EXn+ZgKMtKQMaL2hqjFqyw
igawRdpiVFYEn01atRV4Wxoimbt00a+knn5UbdQdi1aSQH4vQQJD4TRAoMJUA7cgtCFB0baMsCpG
4KOJF0ghdzzY8fe/61aUQWNFJOtWBGBePgdbCBoIIING2BPCYPb6RjqNVcx8X23FGQxbY5AECE9J
pr0n4qBJBK454Iful2/tU3IzHLprwY/s4Kc02+VhPoOxuLM60D51psRw3c3X3do65VPQpYxUET1L
9PbAFgU1GDztQJBs6n4N/i9mrU8ke0ZnhWt71J7imEB3Soe9FAIwZnJpIGdkkhHf0lITEEDZ+DdM
TwcnVP5uOS9zqgvAvowPuxnyVltOpQ8yIFsQtcKP0Kbnpb0PDbB0Jk/7zrOZ/65XSt0fSLwKBTqP
pK2TXi1n6F8p4IqwoFaCl1BgL3egGUdfCXPws9Oe64caWKrotj2FLqtjvZm5rH8K2Y9V1hDzyVKq
ZNP54wwdBKt9rK7rRwg2qLZ+Dz5V0IUfwTN7H14vL61m7m/E5ilabTaVPARqXbeNQjZb7UDSKFoZ
VAX2TbC+J3VtLmpYQyUdJhpoXmQPXfUWpwwsNcsEdUuiA76EKjmlHW4rKDtiVGNgnEVWICDXzOor
geF4UfMKJsZecJK0j72lCNyaA8V1Oirg4qjtPISC2P7ebebSK+egZyDrQZXyUMLmoYelW4td2OEx
g7acR/on+inpmSUPhkfQPdYoDERpIZ9LWq4y7Tabb/eXxPr/UzFmgaTBlBN3lxsXxWcoQLJkXDff
dutNoyJIGxiAT48woV/k43hHhkUXT/2pIMNQ3eURRVi7cZWD6uyvjOGFX3JSY077cYbZlr8Wkzcg
aGOwev5vNshvWLlhBMX3NCL+IEOhLSKY2QnsrH/yVlxvIBUVIMqDshcHKzMEH0TlSl9uKlDb7y+F
5QhUXEBeYMgFudyKHESE9QyqfRZOm2WCigtBXWtzI8DEMmv+lBwkyD3tL4J5QKm4ALlHecxr8kFA
mxpju+bmURJDO5hDC/PBlgCdyazqvSkLzLHSD7wKoRfuZf9XMIKTQuW4fSCXhUSuzHh6KAXFy6rS
b8onPpXPkXgaA9Xbt/cPiYmkyzzoJAR0WT+7ITdMYZkZ44gTBpnS5pBjKC4Gw+qBvIMqj9mEJEHh
a2Lyt73318TK7du6ETFvW/2rlQ/IZvyLZEKkiR7a5fP+6ojj7Rmjsi5JgA6NIE6jbcTTL7nIc2up
l2/5WM84bZN6VsKaETlY+/n+56v1idPMT+C3w5P5IrjkvQ7WaJu0qIA7dlgl0Y04pfMCYHno/OEh
S0PvBR7qIrOBt3OuK8AkiX1pQ5liPhgFHhz7W7lxAIH6ITrbCoiReI2KxDBu9ODYRfF1Vq4gn3kQ
Q0Ymt+H6nyyQX7DauZ6HXFQjGaM91z2y8wDjdhaIcpLEBJRZPDSNsTwuPaeHUJtMWRCdrdwN1jHq
BjQxuiIqFSjbqKkxLIyDlxy4b9PD6PWX8jKcIBzj9d+iu/ZhulKfM099lP8gq/pkmYqeCSS75jDg
UO9arufqXPI3XXXe/3jM1VHhM5kUdYDGCHmjK2+gKQ9P3XV23zzPL9KlehqeqjvQ1z9ztvAz/7Fv
muwbdQQ/rY6KL2KB55gWBKOtBai/Ss9JeN9zM4hP3H07X5kUZXTcPz6gRkXOQlG7AWLdZIlgIDsP
h/62v7QX7qp4DlyQXx4nB4D3u/6+wfCrgHl4nnFCNg/j6gfQwWZsOHVQ8R178XbETIN+VbaMeLZF
pPFpkSS6rs9IM5d1W2CRoEF50r7JT9pzeNTuhtwc4aT5TXQCB8P30edvS581kspyIjoEgK2aqyty
QbZOd5ahfvmzPhbXUYRBJhDLc5fwZj73D9AXnkyULVgo0q37GUUfFfSTiD+gq6JOaJwIOhEnJMVo
HaMVuRM60G9UHAOvV/EHpCPtfY/ajHhAy0iGjAk9Q6TOpaGhWFFC7tTOoHugx7+ysWS8pzauJ6zo
wwJ1KtVw7A0tgwWoGxyGKjvIZXyChm9uQoHhEEvtYX9Fm2dxZY86i+gwp0g40b4DKfRlTqHC1jSX
ZgI/dfCwb2kLzLxeGl1tKYZxySDOSNIKAcxpi4+RWP5e80S78v4sgn6sS6JOXl9M0OxEf8dW01mF
QosIBWNBNUCXPw0MOpKt+/3TwqgTKAZBCqZfLOxfHG12ZIePAqhQIedyKRmdHoYLStSlK/JJAcoe
OAifCo6hq5AqYxUtNqMWrjsBGFwyREP5hFTnWZqH5ENBaKBLvxtl7xXQhmX4w6arf5ih81royPJc
B20lu+ktfjbju/5KDa3aCh35UNvgu//d/qzuQMnLhsVu1cKAxfp7iQrlHhyn9wBuY4kYLvY1qACI
+kWNqt9p1Fl60F+LxU91vC7qe1BygpIbghvxkYPW9QTKaOhzOHPMYyK58PUW8WZulhcBaEuhHxnx
hvEl6LZenI/cBEVNclO+VtwJLzVFvt//DJsBQFFRRAdWHkMjlD+Vc5JP0buJSbGRI4KNGtoI4GuG
RsC+pa0Wiw6Om79NEdde3VRVI0hqTmAepBcdVWjNWyQMEPh6AnLjV9FefrFB3ps5pIr2gACyPeSp
1AJlMRwKHvRnIBeobsB/2oM/fHbqJLhJY+g6R7EbN0HJuPi3b6aVVWqtHMYAh0qB1aE3wX7jCg8J
+MJAYj+6sgvVaWZhlWmR+NJqd8HmXUFyCq8okPur4GFaCgzkxF5pmLMrYCLGZCMeyCK+JHKrRVLX
byaMrRJlMDkEoEeaQKLt7LvMpv+DiBKjZ4qs6fSw9zyHSheWwPmC8l1ya744R0V1M+hTz/DNzVMA
QkMVLQcyVUFtHh752Tir0A7RQGStXpbsGAr9OWwq1tA3STm/bNnKELVlkH6oGjWAX2id1v2uSqj6
ViNoDaZClU/y0jR+06qDreNOuasXpE1N37BG3zZ3dfUbqCwml5t2kIlQSl/pR8VofW5KjgpyjT/4
eCszVCpTGkFQQQVqslXpQame+/Qc8j/2TWw6IKH0NDBWiuYmleBP0yLVYQ0TUVaflJSz8JCz/sSE
hlclrkJA/qjwkfXTAN4sdP6gGHoKID5cV0rxR9ECyeO/jVDRIlx0XUP/7a8KSHmHBrcfPHRmeeDP
HaiAtJ//25oobx9koGWTEDDzrHqR4Xwy2lz7FjaD7mpBlJs3UJydlgZoeS7SIAWOGJgpyFigHhgV
owU5gN7spNLZN7qdYa6sUo6tZFoLQb+JPNhnkDTiyrZSSziCBfXE6gizFkg59zhAm0sd8cUGVW8g
ExHdZMjdfb0abtWmhB5vx/lcCGWI/SVuHl1cY0B0A10NAozPQT7RxDCviOozYCEHVS4gAD8vd2O5
PO7b2ergg5f3wxDlIkWmRiX0GeAihxagaqgIYMRsPHTM1jpJJr8ExJUhylN4iIXHJSSmkOLgr0E1
U312oJJujvlsFWCUiYl8eZDYjAWSDG/PLuUrgIA0QbXALqkNCOcWU18An1rRSfRZoyPbV/NqjZSz
5NIA6t4UYQqKm1eEgyX1BgtKRuAOxZSMxXqlbj9IVvaoBD4XxBr6bVib7KlHzkzeQie1BguFOjTr
mbOjDJ+ku1jdNMS6EcEntfaoV6+zDO7m4df+59q8nwmhIKi3wRZHj4VDK7jKQXGMHUxGCI2KUC2J
o06GJjmkXEyM66iv+wb/4Zt9WKT2EIITYmvkOOD8sX8iMwzDs2EpXnKnWOBoeGYRYWy1tXDg/m1P
o6dEMmjHlWMHe4r5DVspmgWYC/LLZBqOcLuQYTZgvezRZ1PxkRvs60n4sEy9hUQ0P4uwebeMxOM3
AUgGP2NL8+oHEehn9tTstkGoCkqIL1g0daUWfTHLuYoRQfIOAB3x+20H1ZxDd4VSlbe87H9KEhO/
ru/DHBUzNW7gWzGDf/ao8aMciNcNi/b+H07chw0qXBqVXEMQCTbIkvorEk1Gtz40Zu6GTNKU7ZD5
YYwKmVqvaNks4oOFTSu7ghZBKyqW0hfIlqigDon4aHF0DJemJjhU1R9aLTFhoJvXH4DX//6EVPQU
+lzpoQqNm7Z5aKEiwMkgpJj9vvONENw7LSuf+Ifj+GGQCqGCnEETOcGaOwA5kp/ESUN0iTQv+NZZ
s5+zRrtZC6SOvyajtTi/T/tLUHhsU0uKVRMqfWYrvlTVZBklKwlkWKR5s8GSKVdViy2VxvtOycyq
PyayfCjDV47j/QySb/vHYjts/72j9KBuM4wQpBtxCvFet410uB7L6QRar8d9M1sQfZzxDzsijufq
XRqIJa8HBdbFHxXRxvP0bJjfyZh1eOSuYmDQoXJ+LVg8bo0KDEOsy3BzmYSlAg0qQZU16mTmWiCF
9ZTjFaLrEAT+2fd+mz7sr3E78VwZoU5kJMQcBghhhBx/EZCq8FicygMZHql9hq1NP8EEMBJAmTyK
yZ+v9hOasxEEYpFMEAA2LgmvXQarMzNTsBqzcwKTgPgHDkKq11pznJkzquR70eGUDMtj4sKQBIWu
pyjKJElBDx4TaCa7GJqsrc6vvy0WuK9Q7oRUOmO9W7fF2h4Vvjko1KboM5BMNPaR8ObegMUG1zHa
0aUNfU3WwdiMNWuLlMuktabVYguLpJ4LoKUTqlbld6BoylGq7v1gYaxx64ZaG6TcZ9C1AXLLMKiq
LnCmpgqoGGMXSUDe+2pUwJaDaMTQMkwQXY8Q4utPs1PYmQst+8T+peEYahj99Tmbmdiwvh/lr2os
x1q9vO8mYc6H+NwpAtdUfua8HGRXHKOvydpLKnALQl1oBVloONw1mDeRlYyxl5sR7eNzAd9MncAJ
D9q8golFekyV1gmL6TpSO4sbIkcq+29j90RETvngWgBEKGnjU102T30AddoF1eThNgwyL4LUHpcf
m+Ub40tvBbz1r6PSuZRXo0yrEIuSQ+jnYKSdotFsHDIUgcQVDJ13y+gJldn8UTdubZmK9E0Jdlqd
uHFyzp9Cv0DBMx6t7kiAWZUnvaQ/9pfKWinxvFUkDIYBQvI5SjOhUJ2DQXuZZ+16LESGRzHiAVDt
lJ0EQ78lxJMQD0D7N7yPXLRvBMDRWfIPNs3RVn633kcq/kyxIk9ZiS+IjFK7CqE7duxBxWNpoTaf
dVV9ljBBBPkVJD2yrBuMXd3MZdfmqWgENfUa+sRYLuFqk+FA2anA5QLoD7j8FXv/G26NnL5zr/x1
nag8FZjUXByWuYE1MoMJSkpXg5Ku4hESbjJtGt5XA1PEaT9GQBvh8wfllrDqQhE2jW4yUy6zMCfp
/Y/rouJQNdQqZHHwEXlQi81PZB8Pb8kTVGXN6ZHd5WA5KQ2imricH5bufR8xm/CWubGnXRRHNTlP
9MXAYjUJWVHwPSdanT5wSA3QhoVBkvMQMsxOsOrahAhXazxNp/wYueDown19IK/IWI3tnpkMkQ/1
z7fal0FsRUgXyG38P2nf0Vy3rnT7i1hFEoxTxh2ULcmyJyxH5pz569+CzjtXFIS74c93YA/sqt0E
0OhudFgL31AQdH0aKlBQEtdMFKeZMQBWtt6Uioq9vLzR7na8nsNu2XMG5Og6x7mCD7RBaxyI6Cvk
VuSg9oqvoiyj6C6+3p6dtKzbsiqKIW1205v4QHv1ycNM6znXfzAhIFobY3gaa7QaA9VlD4gf9bO6
Ov3zBtCl+Nl+mUPEXS7GwTdfw/zIgdzTZkBxuM6PUwA2iFQ70jw2Yw5IMqfodqAZ/aZ+qSRy3Y7N
uY/Gs2zPq0MavQj+6qJaqB7YaBdSLcZrLWrWxJmK1NLsts+UxjS+twB52jxrAV6ywXoWVRT+y1V9
k8j4rcWY82aMXiXOPs32xyfy8E+2n4LmiPIf3LorUHj/s0LGfyWVDhpLukItHFtXowhXbj4D7XP2
YkwLFk8ULVfUh/hfDPubVEaZyg4M7YsCqRi5fowPY1g/Sbgo6SPd1yaUjsJIk2/W3yQyjkslRZ2m
VCJN6Wq/Xyf5MwcEyn78k/hNCGZNUe8q/cmPBuhNJKOutpSiol5QkWjGdJK0ONQSpoby+B780MIs
Ez+UfpPG+C07nTowUP//xFn9QJ+ZOuCB7LC7+RPF4e4nWoBRNFfQK0EYF7bJWZYqtIAXA6nGT+as
uDba1RKEV9wb/yaFTR9LujqARBlF5EVvfBtogxhfd1LlB6A5nbZVvMvXXbAmdgCiNdNciioY1EHq
g5b0oyNrheVcFsK/4cAmJzLgFHWZDWo2oxhaKYFadEh4TEd6UM2ZZjgJJUQKRYRIQnmMYqxFMwHg
AKBg1Bc3dzSjKt/9qI+vvX+h+ShYHjWJH7R+tzxWMarBauQIRyadq+N8k4LESj6WR+I2pz8Y5udq
/Zs0NrLJY0CkDgSLo4i+0QnwBWe6mXaYHf5kM7n6qKooKAOGEGBfzF62qGcAXAyXDN2jvmmDJNxe
1K/r1LykRRY7zdq2Ap3kFtuUnUhmP/WikY2IxsBaaJ1o7rjzFWT8xXOsfEV5k8ReNnlZFDmaAbU1
2Q7GGcobDNG7SSAfu9WNJ8SKwKus3Mvqwr1yqg7ELQT6MjB930fbxEKZVElRlS0nlIZArp06WbwK
usm4b8E3IaySRFIG6gEVWcYy+6zqn+rouij/RxHMw9paFGPJG4goksrrlMghaGgFJ4Z/ebv4MZ+K
dCWSe8i3sgpYY9ytgj3EZT5tQXqgGJhbSE4U4llMRkE3/8NV3gljDmclSdNs5mvJnPro6UDC/vgH
CA788/nPoljF24a5y4Fa+C/3qgzY9ciLw+o3Rc+VPN3rnkQRCG8MlKI0/buRrK2P7UbWM7qR+m3+
0Nw1xOmOFKkwd+fMs362P+jjqAwS5GhOkbuG8nl6Wq7VM+jQBDecu3rw/QEvQTfBe8XEmEoxjZIp
49qRCXAVW1b4sZogXshNwV3jv8p2kqgx3T0Y6i2V9K2ToaRXwDM99F+LH2h4fzC8EXNyIHj0dHdp
QZAgO3KD5KloqFm0UGoLduItNTEAyAPxZd6FZUmu7W77btgCRD1u1LVbJP2KnRQQj+RVqeqYZJb6
UxzjPRQNnzEzcZJm46/eeztZTFCZ5mPZKylWpIXT1YhX0Ba2R5pKi/8G3tpSdqKYYHJSO7PVKQ5i
oU3+OJtONv6SMHmuqJOTwt21T5ctDf+wMLsDikMFASpzWP04tpaxok2gnr91MlKyUbjOP/83GcxR
FXNTKuWq4klpEPRybGrQkPzJnBdhzMX12xS8zABKBu48I0mPI8R2NPGLufar1Zf9KgC44V3uFg4w
EYDyQ5P3kS+aEqKb9MGA7sQy+jEMqqKUFZrppmntT/1gY3y/Sf7Kh+6kMKqxdhISVgSLI4me3tYF
sbza6tPg8mHxrQegQlQVJNIU3eX9xRrJoliVieh4KVzl04DgFY0IY5h4tq9vTvliPXb+5kfnfwr1
5A8oKnj9kQDV+88XMNFXiQlie4LRhv2KwjlcDsPJDpsTRi4FlpIfCu0kMZ5PI1VjtRIOjs7NdICk
2j7Td7/6QhNm1ZOoDimSx0Yoa1TOcY5Swevr1HwxXOUwfAZ4RzA906lKbOblwxQKZOKVVOnlHtwU
/wpEIev0j8AaoMh/IpCbPnrb0dfAZmeWc7ON2nLB2ZFbK5Sv45N8a4axqx3+4FHAi1uApwreG8VS
0dbN3HaSymSqJsweTsEyIeuohONpAJ8JLTqsd+MPIL9J6mODJP2IyuQQFuIEKHWl7M3ffwJz8wHg
XcjbjE9otSD/prrpGXynIBx1e6+4odnr6YQpDW+6tsMaLCt4sEyYZxXlYXn2Z/8VzJW1p2TrrB5f
IWFuAtCdaiNCY+K5CRXbrCE5b2ofSL3QJ1BFUoUhtlRra9lJSRIdLCmXvxhbOj4JlJa7nJ0wJn7J
NZKsM518lE956nab8Zkye2sejIBafwGfLKoQ4k3kdl/t10g/a6e6WdP2mlEk9AGN2SSl8UrlaGvP
BA9pG00mm/y1w8hp5FNSUHHi9b+I15F8BPoUcImZ+NDU6lEb2pQWCxRylVmHaCK+HvShhZitqc/r
iJQWeRyU63/WLyppclOE6Hw3FTpKiLkfxhgaW24aUrq8ojgOCig8HnrgBFIIxWU7yOb3dAwpxd8f
4JlTg/7hFr1JZqeAUGjSBmlp/ylMUzSaabpbNQfUpOFyyh4GVz7QDkkpQ07/WkR7wbWRu3Wzc0Cr
pKF7UYfJUn6ov2lnZnegnZkKxmFfoU6FXofn3/YCmZMmcrNIpMJytRA5brQogxo1pMlJUVzCP1LK
/6JbaNZAB857lbYbs5xnBb68umqQt+/r878Klduh2QLx53d1UyMmEkrmGkYbiU+TIkCjTeW9ZDCI
ZQlQ26BM/dQBnS+prU/5aPQWopdlxUSjXBziMpEBX0DskNRt5CRNbviJ3m2hLq/ltyQf9Ung8HmW
BehulknQBAQqSyay0EFamNgEX5XBFmfGtVyLhn54PomAnBXuSANlKTuNGis6pvylHrOUfd04ytI+
JKR5LOz0ZU0sAHFlv61O/tltswhwm3oa9g4RapwBmUfIhwJ1SwrTapoBQ6NdZjp6pQGypu+Ond4/
9mByFgUW3J2EpUB+E/VlNCK9P18piXJFQqXGi4xo9AZtaR5mM8ag0TAq/XA2tEy7m8eh81b0KCc+
4kwlclWTkMwrqna8rgB/mzmqkaMbQVejVDBjw7MoAJkGQKGKPx/QAxs9WXQcAIaC6zstfkT6MJTK
o2bfrmviKqUQ3oHnH8FjjWShiiQ5Mg7vt2NMh75HVh7jkoiSnS1BMRRDjCdin3/IttMf51sKRJ72
An3mapsGlVIU0PaAAf29WH1NzJUsQOnotOxmnnXLQY4h8y26wY2WA/G2fQAQ32koEcNf9tLcFe9E
M5FPEa/qrDS4Sk161SefpCIsSsG7+3WO9YNOo3sBIP24T/LrU2XnkZGVkld7pMtDw9L0mLj1vX0u
PBK5TeNln9Pr2l2c8oAmQsRb1Dd1oeTRftu2corrYXazJ/lsjqinidr5qeH88GU62MmQ3SewUMx5
xymGRyeCocxZPrbJbwUDJ6hX3KjrDzsHjNvlrebeNbAyYb5dN3HFmXjISki3gSsHymXKjqV2X6Q4
EmRTuN2LlPnpXxmMvTYqguz6ipFiANFdwQWH5g0dhWjv1MNf+Ya9LEZrx0xZJUmFrNafPB3hqo/O
ekf6podNT/FQTqJ+Sa6u7hbH6Gq32PpUpxAIfiu/sKJ7ZW5+1ZbiXz4nrhgDc4pIccO/sKRrhVYq
+lxitjVWNE8Z+5dKVZ82q/xxWQz30u/EMEe1SGjsAmYP5pYjtFsAFkDzltZ4rDBKC7jJLw1pZOQY
55spBdzMZdHcWAlUSQomeDGKCZaw9wZHXbQx1SZ4mWbrgcre9tniVFKbHpIpNe5sq6qDUSmnc12Y
CoAEWys+KRGSrtLatb4+gqGtMMc4E2w819oD/AGOHYixmGJ4/1Uz6del1mEnlqaQPAzRGV6/WZ1T
lcC7k9NIx0hneeyjORBsB73mrBnQANWgqwbSTTbb/yIpdVpOErwgQLZtZ/PKe9BMuqsV/iFKEs/J
7+UxZke2q6hLWshT4sntu5+WdgdyLjg5+5BpV1VuYsYusPEKzMfYXect3DTgkGv3MmappjQVaAM9
7A+rx8glktkEPu8VlWRnnmWrjMc+j+Fkc83VJuO5W5WHyzvMXfCbCNYDEPDg1LkKEaa+YmbjS2Ja
oV1/XyThcAF3MQShjAGnhglgRodidA0M9UQX46+/aV/sXD9EHsUg6EAjUpb3hSt6cfHsBYInSs+o
Y+yYHWhSa7uwNhtBSqf+1IrnSLlK9MfL+ycSwbzpwGojVyrY6TAQ3n+ul6BolHtTRPfFu35v6/gw
toRSFRph0w7+SSFh1d6O0s8JYGhbvgWAjXWnpj5eXhXh3jsdzxrMamuI2hmPqFSjXZMVy8KYdkAf
jEnlmAXQEyW0osc+2qO+xrmjoLe5xPQnBVTNNngWYLw/pZ8wBg8QEJDD4B0fe52wWZ2XAtN2H0c1
bXct1MiYhmHCx8knIPgB7ZOyQ6My7qtnIfYO937sZNHz38kqNDUZQe1F4RRkl0orGq/4Ph1yN3nW
/X+mDwYU9H5ePoBXuOgPV38nl37XTq6Vbd0K0B/4IE8JpB447EBEXsK189EkckCCCORKVwnSNIEo
8hKtmHnSGv3QLhrBpVkAFyVXjTfUnbsVsW/2wnIC1yYgukYm2rYIoMjfr3Io6inDMgE9NmZhrq1h
Vadeu2m+GfXXatSHo5YfLIDMOKUBook6Iq4Gt7iS8twZY+dc3nT+11g2MkQIMSy25ZzkQxqrI1X6
cqpDNd5sT1vN9OmyFG7pWQM/taGpyPaBvuD9oqWklYdKx1OGrFrujtKS+mOtPaOvGg1bGfllaZkv
5xPa/sboBWnH3CvHkjo90YuWF2MjiKLIcgScBmw41dI6hDED/9lGjVj9Zkg3WrtdkW46TVXsXV61
SBbd+50+z2SrB6RQ8HpOtuts6H6BfvxxVA1/TqvIGbNEII9nMvdrY+6tWebZZDWQl6qnotJ8q6id
uPheLZtD0tVRujK4vECeI9gLZC5sb0gmwiQIjApgeNfy8rlu1MDMAeJ9WRAXDgwmWSYo4aCf8hVG
fbeVo7pM61xaeElcGffJXXrobsuvxl1zkG+le/1UbTC7kmcf9DsRPOsr/x5rlfaiGduQATFdTYhJ
reFa/aIVh/ibcRrDbCXeP8RJ6FtNOjSzx8f6KJ3yBLTZf8ZnxN/vt11gbtFqT8sgd/gULT3aIKLE
CJO3ibBJuVoEWjcDRCeAC/uApgWaZ5oZmL1kw4MYE0SmD6ji2q/SDLAiXXnVpVnmpq3eh5cPmbu6
nWCmrBRPfTanMwQbWnNSLOtZ3tpzlHff/kYMKrm0BQZhJrOJtQ6G0h5Av16aohVXGTG9O57MrROE
E1yTpytvcpgoKbKzJhuopaHjdFocyL1TBJZH65zydqbAgJfXxbU2BO24hMLafICsq8uZqBl9wW3E
cC3p17bZx2pOnYZ8IXr9F72V+k4YcymKNS3irIKwGFMVarc6G0CF12hzm+glU2LR9eeqxk4cc2Z4
DZXWukBccrUF843iJMCUl54NBwUFdC9FIIwXNeBySycGMmCUjFRDEo6J3XuSV5iCXqCORPtpy0kA
0my3HKbKs2Vwwsxx3bjrJr1U4wZ0DrDCRbqC8koVLqbuGUAlATX6eTTGO3MxP10+at52oOcNTwoZ
WTp4sfeORTLyIUaj++op5rSFUYrx89KotaCNNYGF52oxTC5Sv8gD2XDf70WZRbRJIJzYXutXdGRR
rQHZO3rotQ5nxc0/X14Zt7l7L48JwmdbU6vNzpDp9EcfLDTLcTsbx632QbjlAG/lQExfhHzH2869
TMZP1+oQW0CB2DytuYltCzBeCPyXSRBpcdMctgrmBcwLg8CYzauWxqxtGfpivLxQQHsxjF1gp4bs
rCZ4borEwvzOSiaXxBVe3Fs/V47VKMCebKIGUwNm3Jzq8q+QqBH9vX0V48PXfoybZIUu4YkKDqvU
rzYPrWT0jMejfLDIUXizeB5mL5IxHnGMq1V34+pthZvhQqt+62a35dN0oPCp0vV8rG+7pxqNUCLR
3JMmNvSYsjkimHivzVVv9Nm02qj29kMBXIEJg1oAajZLVRCKCQSxD/8Shy33dFclJHWDWP1kLNUY
jMW94LrQm84GJ7aB+oyqySAUNJgFbcibpQsIwPAsTA/NbYQWRDCz+MW9sKDJcy87SSzkrb2tvbxl
EzUEE17Ek4qX8PzLBo/ByfYXQM6Y6JoLoof1IDo0ev0urNFk4gKpLcEkHI2bNxryUU2sT+qWCmIC
/t1820e2Tp7bddHNOvaR9rlTJjvQm4M3JQrkoMLKLEc8WEeP5tKyGEtXoGRfAvp/89IoerDV7XnZ
6i9tGt1EHXHzUQq6ebsdTFG1kr9U1FDBlgpudrBSMXdgMsZ0nNsNr+z8ZjgWXuRloImns7TDV/Ey
+R5kJ48xMAqRermLayqvu6JUFMuBPLzOtQXVL1EzFPfe0awhENV08DYynhHlnnhubbirYbGuhnUG
H7E8f8+2XARRzk1W2DtJjFZOhhzlxVLSZY2Fk2Me/NQEgwpE+x+Lm/WB4vY/O5TnwPQhuPNUMT4o
zk4y45ItXTLG3oTkfyy2ckB6/jCiVIWMwW3hpt8vy+Ne/J04Rk+N1u6Vmoqr8tJd+599o3pA8XIi
cgQQrn9ZmOj8GFesdhX4HWZ6fv12XFdAeWoSAi/REC3VuUtbyNwBuV+WzpqwJrBJO0mXH5vVdG0g
ocxZJoqgREti9N+qJKR76P7Jp+IOLKKnzJu+6378SFzZyW+jB9o8enkXuYU3G31VSDkbNipHzJm1
NaivlAaePFauu7UMm9QO5Cn1pwQlziU/rfMZgDAHObGDQrJFK6YK+HF336Qzh1jiAbKkID+AMVVP
mC0FEER6TWHe5CsxbSA3Tt+vlTlLElXVkE6QBpa72in/6UaRkB21ukP1HU3xGKfPnBR5TF9kbYSy
mbMt7BLEsBlkG/B/t9WjHfTu9tl8UG7sa/UlbhwKjgDeHWFzHheBfr9qJobSR2XEHBska+FwrNDP
hVFpJKWXL5knuVHQX2WHJtzMu7gPl69D7uXqH3CW81Ub1NigpkV/iskcdJboo9pEHT5iRMp0PW3F
VVH9VT3Mtt6kMAcsbxHwWQ1I6bwejXOA9z7S5LuBac/E/6sZ2r005khxmaoy7eCu5NMQRKHh9tfo
FcZMKykcDR1jojZLbhiwWx1zkCO44gxwcW7eWuaOaX8jMgYU0T01pH5itk5tro45C7vFuCdnU6Qf
FclYoMO9DwJMNbXmNsMqQdH7DCyax9QvQZwL6rKr6fmfGoYojKMb98Eq7EQyx2i1SBnVNA5oJT/u
gcxcgXFer3wZyNeXzR/9+EuSmCPMlnHq0DsP6zf8KICtnU6/Lwvg21dk7ykxNCp7bNg9Wx1Rtw2x
mxbGB3A2eZb3Cr/84w8UkrMaWzaIoWNuHYG+xexbogydGjd4NhZXo3xcrvKTcayvCAKOAOVLAqBH
cQ+7SCazgxVpyDzoeIWTCpQyeuvFmWhyiWc7362LUfwVOHJ1H014DnfAml+imy1SZeAxrzfxUJ56
ecicaivdpbEfSF6eJyk/NyvxNaULc5I/d2B/dtC+7adKK0hu8ZIQ7z6NSTdVydKOlZbS2E526zps
wPlNgbCKPqAM38V9/110O4QymZecWm4Wap7YcjksjmgbRatX9il/ok3Cir8h7yx0Xpy3436VLC4c
GizR4p1glVodxWEmde1BHbfqbjGt6g68w9lTUzT2WSt66bwkY1G5xmbZgnYs3ojqu69g4uikWQvD
HPEVUqOkTrclhVPHkR9Fy01ElkCb6qCT1LvRTtERYIiw8XivoXfimWAab8uyyFq6CaEB2vST7MYH
5ZCG2qfRSwF/JoSl5VheCEQuTTfQ8W6zQ5jbJEmDpcWbt+VTAMvv6PZdLZnhZQvFMbbvpDDaNGgR
IvoCASDMh9sYP2cJmJ8LGimnx/9JENslk3bWVuoV9q8vDtpchNb2MmBCI2oEesK1SKBHAem5ZeFv
5mFnLJGNrmBcj0aJB0wa9ujR03pdkEPn30K03CCWod3NLICPYo7mamz6ilgDCKJ3MtBgfctbXMtp
HtZPmS++hryTUmDZMcRsYcxYZkwtOGTXKdHb1cMgOPgRxrjy1YoYnqqvQPlTskXgHLkaD+41BQNt
6HSwWdzC1cJIQibVKwIc2zEwpb2hNX7FgBJaRtCU0vyyJYEy8lIAIIl+E8ms0YjayUYjDGwn7Knk
4BGU+8UYaEjfE389rMPdZaXk+WcIROMsqiGg3mbLhc3UW2u+QuDaAEunCZJAvzEUcNBS4ESRJ+Op
5l4Y48gw7DhYcQdhOioCVQmioMgRrIfzonq3HsYh9ZEVdfky0CStAXzSQx9K/nbT/Aa2ZfMgBl7+
Lwf2tn+M+ZC1stNMUHmDWM4K+xuaI5qc6QQg3fu/A/Lbr45N2ixWujQpWIs9XQEBPZ13IofyGgie
hZvcgDbVF2M/Uq/ChIjvRDJepwQpeyJTjZyXw2h92UzLNwqQW9+OieGgOwwg8l/muT1bg6jFma8t
Juqr4InBaAD9/10l20rKIV/XbfVs60kHVN6QCYvlPBejILX3rwg2YpSTOKttnB5N1SpXgJbzRjo2
hxA/PkphXqFnSRRNiJbFXHEznk0ZMMGrZxmfsu6HFX8RXAFO0QAn9rYo5pahwxOcfBUESAmo3zVf
BqE5mpMMVz/XYfV50kEKRtz5dssxQi1anWhHmfsnW529KiYOrUQz36e+kCo/x/D2F7WdRYEgXccH
zYRqoB/HpNCyzDpna1vrUcZVxx0EbIKymN6GTLCT6eh+I2CJ95IOtEKC3eXeB4vYimWCjkLTGKlW
nCvTYKUoyQxt1DjSoBWP1Wybnobslad0seR3UlO5ZSo1vpSWxdMakdHpjRXzU4Jv4XrE3bcwm51p
4CU1WtxNLaQtk1kwnH/1070CFGgPJxDMh3p18/xF1ATGG2yiG0BLvuCe/DBvUZbLWhYG1kvxYFDr
VIByGR0nChiohoYD+wTYLu3h8nK5F4f2+VJWS02xmcvaJ2mqljYGPJcx8TQVLXeixkZqrD9o1E4C
ezWn3liMARJkmowDCAwBg5gYiUO0EEaFYhmj95GqYOeW+qXU57Nh2qLYRSSDUQ0yTFlZRjl9M756
CrRUeGWNXF/htBN6MTFfLaS359793fYxvjBvEIM1gBrwknR6qiS186OxtNx6wpDR/6IKKtuLB1Bw
Y1l0elDWna2/ROiv/hsBGpLCiDeh4ozXGxVltSsbtzyPjENuFkE9HC9L4OvamwT1vXfTbamCV4Xr
qSUp1DGP5ZhtcjCbCRB/mXoe4uJrXWsJaBv7QaQchKvnJuVkoD0bbHF3TGOkKWMoB9DoAItJ2XAX
tz7S0V7akytK3HETGIr9H3lsjVdTBqK0UYGbGyjBBMRW1zjReDrxGvAcDI4ZVv4aX/1BSY23UpUC
HtE2bxvTQu93We3JWJMGijIF0hqYQRva/nYqStSACNph1s8i08gzyXuBzB0ArzfagTVYxoXUhWMO
601VxF9KlfwqWnGjBM8Z7aSxgAZZG+uREWN5NH5Zv5GDdaSvk/lxCEVQPtwH314WcyUaoO+OWwMY
keirFQ53/Q3Srpi2GD2z9MAu+gcj4Tx7spfIXJFyNaTJrGgsX67PakaO8VZissy0BFdRJIcq0S7Q
nHK1LWV62fX5pU9pVuXcJqKWU67P3K+GWuydlExbgFBvw+rPrgW+39oBJrS92oAyrl+hdlNFfx2t
Bw6k6L4LlJKdFu3KwiJb9qoms9/eEM+IjwTELb7hDWiya/AYi12z/oO6B68nFMRg/7mAr8Xh3aqT
MbU2o01gajAQcGuOzqwF0XV6gwbV6N7Sz8WxO2o+LcWkV+XYOig/N6VvZofFpywvouvJP2pNJxow
d2CQGNdb4l/XpMUjvhnrq3UpUlT1jAPRmyG8bN7pD7GhhAp2gH8FMYYnk5RxtBVp8aw6N59bAwND
aJr4ZraKdNRaEp9aSZMFeiySydiezioivVCRIBnUwe9q0K1aSeu2jfSYVq0SrHHiX14kXcSFRbKp
phGdrV2uV3j8lv11DtZ2DT1hGeLRxUIQKFU3RiJ/uSySm5TZbSzb47JWlZllI31wf0W+4gvYCHJ3
QG9N8mrSpzA5FaL5Nr7SoMUX3X2WIavMvq6lhkGDiiaerPilHqtjP5h32WQ/CJbGi9nQ8vavHLaf
OFsyaakyvO7NT7Dmvn2eNaf4vrhoTe2c5Tr3sl+tAFCPm1QG6gbGAVGFBsoouzZ7mbqI4L2WU3iR
xY5SzxyKAmzv5NiMExglui46AGPzgYzINtgiHDHumv8jHzid762iXYBXqqyx5kjq8lvJqoBmuUml
QFG5aS5gPtCRSUVBCx9zHafIXjolx5t4CoZjfaoxlkTC5ACOSWG0Q3fsw6XAzAraSnVQVLMQBHpW
d1ZZ4hJYc3Hdxik6orbttC3mTdPLzqgRj5jK9zrfRABVfA+NWUhiYYEaXsbv99JUc3usKthamjw0
A1RJCyOMQPSg2SiBlQHw66U6EAYG1A1/WDCNkik1GGCjmSNUwOG7EorxJ5+035RdQqmc6Ivh1Z2X
fmliNxaN3XPNzk4gE4mYMS6pUkGgEZuYPrPm6WQAnSvxNTKj0VnuVOIBL0cKsiYdBBeGq6872UxM
0m96nVfJBtzVdTSvojavfKmeO4EU3hQHqM0xlIhR5tfpzvdHmWd6V0YrjnL78U+v6XAuW6e53RzJ
1zEQhPMETOjRiNz0kyiFw2vYwpSTDCwFWUEmSWf0KCWmtALKngKkDMfU39B8013p628aPK+BDKrF
o4V8auJnoydy0Hz7vhNOjfEuYBirulV1RNGvs4XdI2p7SKgODgH4z5/BwXCDo51A5tGvTagx2ZRm
KjsOR31QvFHFgO+BtmpivBvDbRrqupo7DhXko8gguj9c72Ih866AzAebzmhzlWuADo5w1Gm/OpJU
O5jndsgkaqrmL/NNDKu4xaYXa4l9HRIMZeZhC2znOD+nxu1lL/ZalmPNAUBegACJNxeyNMx+jkvc
jpGC21npegrgIox+z8Yo32gAxjyNRmF466A8yuj3d4EVmZ7mSUfjwVrnh6HtvknRPNzMrfqUb/FD
tmF8gKy1cQMnobpzg2aIqGxyT5cy2WlHQ3P1ylRCa4yekTRCPnPLDLdG359rDFLr2Er6I12l5Kjl
REFg0v4aMq30k77GRyyqfEoaRXWyfFQOOsjUTpd3gmcqAAmDyQhgrIBbg9lxuy/KptugWHGOpRa/
8ljUMcdTHQIADDR+YDzStBjn3Rpaa2nrDCuhoaMxv7PM3JFNETbFRyloiyMaKB9tTDZ8QGOON8ma
qsXWvMyIP+FoSkdSIgzJJYBo6rT1rob2OiooS4AMkv/cZttVs2LB1J5kunVjDeg9yIBLPfZPl/dX
/fi4xwwUsr/oy6EYSyykazoWkT2bGnAfaxgilCOk1fZyffT1SvajoXaWASRndfY4awC7LT/bee1Y
GNLKgMezgP8n0kBhlQR9oTuGDSh+rXPn6WqKfuZElI/7qAvvP5V5YsZbU5kJ/dTRbP1hGd1V/3Z5
NzinpGKMXceciw4iebaR0ZwiTY+sbvLKNOnu4jYzjlli234eL63gPfnRlCjvRDH+ARl+QFuU7eTN
aDNH6fwpzyo/GZsgBZDp36yKpns1FbC97DSsXKLpUskbFGcwCIJhWGfavhar4K3GORwgrhECaBcM
PKDW9N7ldJhqiqMO65HkzJnTK7wxBDvGPZydBMbGR/3adduGZbSV4VTD7C5V7sSSCBbqY+iJg8Ft
oJKAC/XqW3e+02zlUdpSzGpkRz0A7BBa1ZPD38zPvRfDnL+5xlmiwEN5mE3B3HftYSbcKYrPtvQs
EdGriH84b2uiW7tbk9ykVg4eYuh1QQJp6R2r1P7PaFXv18N4rKqvV8lU5smTzWF0iIkhsVYr7kYd
fT3t8KXsUj+ylsa5rNrchVHOdBvTBTDejEkYKrlXpFaG1PJUJWgwaEQk8yIJzDkh8QBennGbPDJI
99s8n0iiHP63RTCnMxtbLMUpFpGqwBvF03jpqu+XRXDvDubhMYMKHF+FTcUb0WxHiwZtazB9uhiJ
A+dzUprfl6V8zJ1AB3ZSGGe9Fn0CzmbogDnU1q3R1NaMhM2aXiWxvDrRsCDgyLZCNBfOibXfy2W0
oCAxxtUSyFVDyr3V3NrF9bJGTvyUXukAfLSC4n6KgdTuirD0uVZcQzcyHsQwFQZzdDpSUYqdDJPX
g2f8nBRdfRw1uy4djGOtxypN8ufLW8zJgGKteBPLtoyGGnSDvr/KidYbW4O5UNp/HsiVl5YOAQ+3
5uSqY70k57gAsmgRop1RIJia1/ch6XvBzAWP6sYYs6jH4drI7vbf7e0FEBruvD7GfQEIEkQJVlim
5y4TLZmqzUfJeIrDL2M2VmUkp31pxluK4+392Seo0ObTF8qrJnuAiTNOpQgDi5PooEt9E0j1fGcu
a6tK5VqityV+KEfz1MmHmnw2WlSg44d6vtFyDKNJs0PbmgS7zPU+O9FMjmWYk6ruM1jq5kV27Zey
9JdAD8YOKMsWdh7M3ZEz997we/PnT39Auc69woaiAZGY0IlFxtxZUZbEegZbhKI3bY6hDfBd7sb3
rYezPs5XWu2gLo0CVyNaOv3pD8e8E81odjGW+bRosLQ081J8IQFFqV+Q5Q9lrzqhkeru/47yj3Pe
SWQUC5WQyeoLZfLyMnXq8gAoqmhuRReHWp+P6wL3EKbfkNsxGKsYK5uNxym0Sfk0+kB2RqvtcOjB
NIu2P1T4hc32InmMNUy1Os3rHvLQ6Q7krGP2UniULMLIAylsTuJ6ACfdQPfxbYWM0ixb2VZbsiCW
Nd0liA9JAfA927eQrg83f6Ww4ML8CldRaW8m+hg1+QPSr7UCtlqKasRPCzjzsmUmN4lWKZ/7WCkO
Spcq/timL/Dc35u0iVwJ4E/nRJFH3zSzx61ekXqp4zVY+qW+NoACdIibVjtevs08rwsUGoBq4tSB
LsZotJrl8jiNyeQZKYJudHcW3Q991AQK9jGThyTTTgqrxXFPSF2nyHYXv/QMg08EhOnqtwLwuCvo
JGZRuzpPv1D0piBjBMkJlmhuyLLagoNHuPKsv5i4pcltdQB3hQs2jscmFI7IcHcRfZWYHQUoIXzf
e2usz6DXkwleFuan9ln2eze/z24lt/HHFAhYRlB66a0uaOlUeT7H2Allji4zdKOdqFCAQ71ETyvg
tImn3c8+ALm8JKjOAKGYMow+ba4aTA+IawxXOFfH3endRzAnW2ZaYw8GXO6A9mDNLbz03pody+u9
/8fZdzXHzQPL/iJWkQTjK9MmZclKLyyHT8w589efhnyuzYVxFz5+tkuzIAaDwUxPN9V7QTFBeKp4
MRi6E5j/AAeFZbOdRrzio0kxSrziTsUz2IMA/Mwkp0p92hFXPXmvpP4oTC34VlEWAREaSMPZ0YC2
m2JzrvCxx4AEeogZ7+w/rJIABx25/XWuOctJebt8NrlByyC/jTLPSVsJ16miRtNDfVAwKJx684mK
7MX78EWMouBd7FtzzC0gm3kMQiq8XlUDMy7Row3Kr1G7Vc3Q0dTckdtvHZQ4L6+R+101FJtkYtoI
QEwyYYGeWM9NLFHOd6M9OYUkgndzzyZw64pBwA4CPurzs4nSYwJ1PXho3aQ+KRcdRdfKn6D3KQhy
fEOoX6gEM6YKi2ONljwDv1aOpSAXaqLqXlVzfzRjQc+A+8UMBX9fpZB8djB/KPOh6fIUt4r6bZxS
Rw9t7/Ke8P1uY4K5ntW1TO1CR7hGAQNCD7G77o3DT/iOfBL7ndAeXfImmY2A79TjFEuiVH6dOwF6
PKFzNyNu9btBcQuwLvmCNXKj52aNTPRUs8LAYwE2KbSRBq7iS7TrvOYA5YhAROLCPVkbY4wP1uU0
J3kPY2n6kBbXNlUz7691CJHoSwdhs5cyzgQL5Hkj9Hkw8myCJV1n3SSp5Tle6gGk4XM3OqgPyO4o
j7ULOcHuHxwfgRi1YygbGahKnm8fuATUViItRiVJ6JXaCBHiyo78pcsO/7BpG0t/tCClrJuiGZbo
M4tuWjZAL6fzqI4aup5C3kdeBgdWPB0IOhT4bcI4CbEwei/n2gB97gmcVX3i2UEZJNlnsroEK0bt
nOHRCB15L9IjFplmXGaa6jwmFcFSw5u+klwksJXT2F+W7KmqwTVy+cvygooNXADNAJEysfXXAaON
uTGC+iux9HcbcysOQPmCPgkvCQRZEaSVMOUFMlbGTeZGsZuk1Acv1OCQ9neSSoFsGZ4igbFq2Zud
oEPFDSsbg2y9127B6D1Sgz9pIVKvcNNvlG7bCMAw4CYvl78hB/6IhQFeAZJ9GcPfbF8+nYxKnQ3Y
oyg9NKyd+UrZU2luKkdqgJ4eqBUfak+iU0E/HPt6Qz0bIgHo3BBQ656fv7pbNQkTTCNGtJQgq3yl
f5xBkLwDGsEdQkd1qJp86i4uyU59A7R4J9hZjvegvARIAOIMWORZtFUsdUPTzOvgGbF+BKlT7Mx6
en/564psMIlCVurzSAvfEMxOn8qyeFrbf8gUkMmCTxEKbbhaWYxKvcZTiV48llF2x6qBAmnTWSk0
1vv95bVwponAaK+i4U9lO6giy/mOLaWkN2pEDzcqZLRcRACcQ/pK1UmKb+LslXoA4yFn9uhluLlg
CyXTVd1SBy8/YJgTFqvdDCLb5TWRQDyzYAgsC/roGA7iUTfOPYQmFS0DAgMN72BMawtRexJi38au
mu6qqdCvpHSWr9KiFY2dcUBOn0IBJmXXxz3EZmAYx2jmtJUGgOHbR2Wdg0TFY8wu/L4s75WkOoDH
99uohlel0Ynobzj8EwpOPnBAUFIA0w47MLLKA/QDKnxj87Hv/OJDgaBocQT28q5Kve4tuuo/lWYp
K+f4gIf+UXu47FUcEc7zX8AckcQYJSPJ8QuoslLZeWblZCUapU7z3j1UD1Ry1LyWg+wujpwo8qLB
QTAIACPWXPOrmAuEd2K3H4SJ90gWDHkx8XPSPMJ8KsBtTSG4tnh+vTHBKhpZRaquBdh6qaxi3NSg
0cUo1HozLevu8rflefHWEHNguziT06HEgdWnRnvIMIV6XOYFUp/44oIuleCzsd1ufSDrpA1Yk17r
u6wbbwy5ery8Gr4JE9zGmO3B+5K5MBKlLMhK6E1c4IU39o6KWtNlE5z0Bafhtwn675uIY4WmtFI2
FM/O3sFeGKj6uFvbl3Gc78bB9C8b4+/Ob2OM48ulZWNi3UACWo/KwQAK1tM1ILtrfS4Ely330+Hx
hT4VunmyxfSQi7VNeiDC4HHq9VBDsBoUSZcXw70c0AD7ZYLxNZ2U6px3WA0lG8cYubO+UGrz6oC8
+kVYTlE5V8PWGv33zUalEpnnecWCOr97roN5v+5mlH1TyLtIQswkr21BttaYlyXtC0FonlqTLPSS
C+O4FGrk4IG+r7P6CwJTvdwoevlkTfN7VKgirnFOqnRmn27vZrUYKF9Wq8G3pTQl5JTtpiDeq8Lk
nW8GTy+QiNOwwYS+NhqmPjXwblDJqVY+7PRpKe9qNQakbnGQwEHsXFiDpG7B3vEY0/9/NtlsV8IT
DAhF2KSEfcMNOSW7HCnFgqeRiFiX76LAnioGQDkg9GUOXNIYiYTnyc8CAX2yp152TZUDKxQ6RbIy
fKchkOyzDEOTkUmcb9qiS1I9tSG1horuvgOkwrfdNkdhFeyn/yAsgGsUaTR42VGTQkJ4bo5I8yTZ
KsxRBsnpOvS+S9cxuKOmvagPwnWTjSXm7ElTrY9yJOGxAG/sdj1K1BTvKXpK8h5CZytiTl1MSddH
CyvqIfBkA0KGIU58PYyl4HFQ3IrPuWhhzDHrVjMvsmSzMLIDOZVY/o7r87pu076riWYz4xlhNFTh
Uq4jCAdjB2rcntz2twnyLUUnjoLlSVrhYALTWWIMQ2rJ6+VQzb13NuaZezQtuiYbAf3zWvA8V3Hn
2OO7Bjb/y1b4/m9Bahn6CCZuOWb7RvTvC1vF12zn0o1wXS9VdIygCFAXr5M+PhBzvAb0fLT01FmW
THQfcT/yxjyzmYWhUqoRmE8PqAITLzomKEGbH/RdKYwsPGNoFWHsF1A80Lcy96ua9YudxQOqtWlj
OMACOXby0KdXMyi0e/MBPCgOGlYO5mzAzFuKSGK4nxrDH5iUIOBVwdvs/OyP+mxirg/NhUzPghZl
lqi5k9PGHYr9WCqeaT7asXKXhfej1XiCbabfkQ3g4LMCSQf4szSNLW5pXV80kJWjYU55TUMn2Tc7
C8PWMN9+lfFCizxNwCHDy9IgiGNaIO4iKkBx58sdQmntCsUavNms86skHqPYXcx2ytyxK3rX7vvc
GUqoeV1eKr0emJWCpJvC3lUd1m0mwsYdmarFjDC8TvAgtWUw/tz31eyEA2o0OLHGImpzcr7tmUVm
X5W+n9SOWiyIccCkPVQgJsH+fQKU2FWpKvQoVaTUACYwl2KeZQC0px2yakPFDI+6aHeg54rvSLka
14sZT1+acC4wqA8mkdvaruZjFK6t7iqjMeylHOARyTLzL2NKZEdN5QL8InpcjG5bjfk+WdvoOgJz
pQ5sRbKibQ163p2WW/IuHXQwRkf5CjQGUVYVcOg835lyUQC4J3euZa/VMbPN6gfJC8REJVSma4yO
VS9RVn7v63x8W4wUA3nSks2Ss4Yd/jyYyKQD6FuWG/RSq5tuBX9RbFCSIYMg1mhrlB/GyGiTo4KH
f+I0cxcqjqyGA26TUS8f+tHs/u8vI6r3htCAwwkqFsZtDDPOiLZYvRdjTinIe3twZimtBGeCc3dp
JrigMM2IPfxjaNqIw6oHj3/v6caPNn+ox2dZu6/t/3LiS+X3SBEN1/EKB1uD7LmXk7zJmwkGtV1+
l9yYQflYHsIGMIXFH3YhcEQQkV19bW/uICnQ/4WwNece05BxAs0vo3T5R4ssG6xutOYBdMRSeA/C
QvCsdz3UxGc1uHzweVBuDCyBG0iHaK0NDM95wJEkK5SqfESzGG+byEAlytgtxWN0UvYGnVFt3NB2
2q+tszyiXJI7deJCjfgvZo55KezZL2FS9KlKlaKd8EtylPY1DKknPs2/jKA8ihkTRNbYQkWBYrFq
Q7AK7JKy2z6BE/XU74H788OXv0BI8fZz85VZKCV0L9Y6D2GNNuWBA9sV98UO2kEBvbQp+WolfhJw
Lu7t92TLFu2MkQtF/fye+Z3i0KuLImu6WzEXI++WPrPFJETrXDaF0sNWemjBVR9Ex96JDsnT+i6u
YgmN0atl82QkiVVPJbhgcDyl7/SBjCGlnXm0Tn8xwC3aOPrvG1soXiqGXMJW54NA4Ud7C4lB5FrR
jzJ34j0tHao35OnymRT6JpMEhJM+SX37uXPZAz0J6W0GpWwtGEF+Lnym0r1hb0mLxlWIoGrQz2AK
Q6Op1jrufxoB2gS8Rapbeise4qabPHU//mL/RAaZkGPqElGho0MNTh9rBfnIzs0fwZh7q7hLAS1b
0aAXP8hhjMECXRElaGKWGFmJula2QS0iaX5TAjr6bz+UJ9vvj755rzwUqOXk99OL4avH+a7pHVHS
znWkzU9gFi2ZELDQIhOXWIo0whqcuH8wCsF9zDeCVwlYX8HTx46Fq31nm2EFI5U1BkoDyD75ogwC
9+SkqBroeOnQnIbJJJ2J02OvV8jzkaKaSl9coQdt7OZ+TK7rUWq9plhrD5qns+jNQ78P66X0yYzZ
TIxmggLq/CBCPyJX83QYPKl0gIdxs+f0rg4aF2jPhx63E+pj0rUWQIEvEI1q03hyyTRzHA0k5aZW
wDTwcoijlRzMSKTdfzj02wUyPlo0Wh/nFB7Q+dVXSg1Dbqh2EPFzXxJituhP/mNJVMUZSFYFNz+T
fcdjuiqF0Q9eax9I/NYDamik0Cb3BIviHXXADzCEh+yNNiPPd62Ks2QGbxc9eGBwBoh1PukFeAN+
ivPok6MfLlvk7dXWIHPM6mgo7cyQe6/JVZQ035W22V22wBn2Vuig1681Mf4POZyCYraA8XvUnXCH
ZiHmDOmt4NBq21whNxLyiAiWxT7CJ8Oas0mCTXoNQewy0CA9g7aotwShU3hG6FkPtSbaPV4Ggdly
OowMfB9QyOe7Rwh69VoPq2vyBSI/iJmJq2ePahD9BTiXt0QTxVLoHQLWAWnxc2MgNbRS1N7QZclr
Vx7fel1Yx+fFkE3kYr8ixnxBFExr3ZBQddfQAFnyydDAIJ00TlcbXwoNM95W7jbLa9i2b3H0OtaW
V6FaZa/Svq3xukmv8imOBcGNLu38NALMgioSIAo6Rt5YVdfVtkYrNRd9U3VUfHUvRFj9uZ/ndugW
bJKZtc0L0AVMOiCTdLYdrHW1n2AmAoKAt6nQe/68jM6tMRE7SutezRYV3DrP0Y0CnA5lBM1bJ7ru
AICl1cf0P1nUf+R0nM+tMj4rx6audutKv2X2QPbjfgjMo3H6ixfEn7GNWsJNSwVDzT8kwYsiamSj
73Rv/r64EKkJYhA+gFbuyghS3/ZEU0McZoJze8z3nOPRGImNHj0lB8i99LHwu46y4+4SNE2Su+Jt
vZYd+aX8IkoRuTtpg2QCcjwQrTGYZ36dpNEoQTLTM+TxaNXLvsj1p7YnosjK/aJg+wVYB299lFbP
/VO1bMkcK9hR77uP/E7zmx3tsw2D20BF+F8oM/FFN/aYy8Iuwgb4WtiLoQpaPSSAyWizAPnO+3YU
AoTqoWyAtpLZtQWt3a6OMsMDaPcBpJaY+zce62LcC24l3tne2mH8fllmKyel/TOGTNefsxtQoIih
4hgL9km0JGabIqtZUXiydIwWTW6hniYDWhejAEz/53WAXi6UH5CxoyuOZ8m5L4RDXLdSmxgo2xHi
gJzndTS6Z8FH4znc1gizkiJatNhMIxQ60IZRPMWhRYDR0ehNHkwnXbAmXpy3IINmoT8CRNMnXG0T
f7sqTs1U0/RfLJcThmvELJeff4e9T7Z2GL+ekiqGUDzsdH7zdfmYXFQjk8+eoA3kmwpx8CctGG7F
AzZcz9gskLnDLS3sUDE2EPKNJdDq9qiQ75NIbIXu/IXVsdU5ZcjmuVwITq1UDZCvmRSMX0UkBIta
aYS7VVVnIW8jdYQ/berQKcLLA+Sr1JE2O6fbQ9qGQBLSJytGSFxM2OFiSVK/WAL92O/y3QAtbjdc
HaNwRCyOXOMAvCIgYnIJuoDnxpUqS9sBBAReNIETxnhOylur71BlVjAT8O3ykeDuIFqsAOcrVKSV
eRiMNarSUQWqkCa33bTNg355JxAYvWyF0/9UKX89qN0BT7ZR3D1fUmyZcbioLVSJ8dqh2rN+1jjJ
Ndl1g0sZ0ItH0cOAU1TBgQM8H81xG/1xg0l+usqMyilKNE/GQA6woLvqi/UJ8WsfxA1ejo+eGWOi
ftyOubU0IfEWGMyL/6p6b46Pk9q6lz8k4YTJM0OMb2DQR1pQGda8tkt26pQtbqn193Wqx45lVbNr
zv2+GbIXpZOuwti8JqUWu+WQfAfe6Ds6pa1rmN0bWGNWUGaGV0MVrw7VGFTT8GhUae4uQ245q4Sc
PKr6wCoxjW+0eetqUZ67szG9NbL8QeJ6cmq9PowNhGAcZcHUqz6Rend5tdzFUlC0it6Yhcmuc68J
IzkBsVSOLwp55zvgGFXVTUeSDsFlO1xfAbQB5DEK2qy4u88N4afPRBsk8r/l2sSvE4CGKWMjorXh
Sk+X7XEOHSh7fptjossqhYNptgbx8lQ65ADqR5O6swF7vWyGe+q2duj33USxUEtbY8ngLHiP4whk
fvUFojH71qeTYUDrC6FMvGOwNcgcgykieVWOWFhkuW14HbbQVaDCyMYdCmBt40qLK9UuviqqNiLj
PGcB9w9wnwpmLaAGfr7YbM5XOwZlmzeWr1WrOJopEgLkfs9tSGHSBygrE9IPOOE0fQDBE7miiPbG
s++1BLw84OkSLYpT+z6PYszVLtmxPSk9TNJ2TXdT3mLWDnKqqme8CEEqvN1DTwhC3Riyo0XF8y/Y
IKVUq8hGgeOqyR3pUPkYtruadvGj5a26035AOc5bTqI18jZua5bx0iUlozFP2LhOhjTm/BaVsiBq
ci5UxcSgJoreQBYApnK+sEK1IT7TlJpX1PEujq7LdXVpI3XpFCcJa0E0oX+NyR3OrDFJUR4Zc26A
O8UrpRZ8RybyhhGKEeDn1+bxWPcapAdLybt81nkhZbPEz2fy5qiDHIwSoWKJaVNjZHCn1KB+RiP/
shUOiQbc8feXZBvA9mDKzZTBDM2L6PgP0NW1ow771HTsLyuonotg2Pf2Q2WKTItWyMToQa4HjOPA
tH6bJS46z+2hA+diDalRDUgqNC6VryBjFlTYBZvJRpVBXQCRNLGZYzm6TfpfMqPxDwKsGJoDk34o
G9GcK/c0oMSga7j2FIisnftqMpBKk1TU9nCLO3X5YaSioRz+h/xtgTlvXaJgDkCGhfX7zz0s5k/t
+ikYn+uHGrwNoS/KxvirojPYaDthYcwJjPosl4hBV4WZRjIUTilCVPPKJXg8Yo4ew/40w2SWFXVd
gwwZ/kGZIbqb/nH5r3KtN2S1HysgF36LgaPlAS/Y8EGEIuTwreBYbGwz916Izn6a1ZXmJYsffW2e
F7+7qR/hnJj5eQWCB3wY3Z344cf9qhuzNKBvDj2ZdDW3CZxTKt5N814v/u/s/+frYi68Flib2m6w
rrrCBZCCK8KKhSU8bnTerILxjaluU21JYKSLZkeTTrX50JqrE2ad25AvggDGdf6NMSY4g1wqMfBe
pgFMtx3T0WmVEjWnrgK8u3Zu/ka5kLtAC/PyIExBlYu9fuyxiBO7zxCbJfm6gQiBteo3rVHsFmm5
T+VBMJ7MzWZRqPxlj1mjKpV6lUdIm8ltCXoySgpD3inUgQLYKoE1rg9StkLURjHww7YgJwIBzUbC
7U2Um3X4apdfBTtGA94f1ynGiSBQp+P+ZpkdTCMG0Q5o1b0GAz2a3+1oqWt2JRSWQWL0L6zC8PmN
PeYsF41coROKBdVp4U527LVV4ijtezVf6+NJAy2WVu4Fa6SYyktrZA5y1JlmopYx9UpAhA9lMO7J
broSRwxOM+t8dcyJHtNsiZLZJJ60t3aqbyZO8lBiGA3ML06rHlWv3vVCPDe9mi8tjznhGihvZKvE
FtK8eX6iei+tb7xSabfEI4Ki2+ew8yVrjPuX1ZxU+vyZMmNE/w6jKGvs5MH/0sye5q/z6lL5Dclr
ToN4nIObRf/2H7bpVBlzMWcS3pKUMkL2yYlAgLn7AvlGvJOBIUn9FHJXjpAHhHsQfz+W2apRpfSR
DAl2DZowDrIjA9Lvka8d0IBJc8e+pxO35mG6F3iuyCrjT9BMkfMYvO3gebHuw2O3M28alG8XJ4PI
Se5PaGql+r+k85uVMu406n2hdzXiW69EzpInrmrHfhKH7pyDlTVMBPn8/+fM/CpDaIxDZXYTp2WP
NebgLSbfVM2hECSME4+UT00N6DJNWWCVe1H9XiSLV+stPa+KEkbtOcWQNsTF4q9L3YqyalpC+fOw
/FobCxqTJ9ucFwVmyqv5yj6hpoqK8eoqz3+h4Mc/Gb9tMaltLkU6Gaiv2I9Gf0XZVKJ3ywO8NttX
B4guv6iQNxFr+VF3uLRE6sKbLGkpyjzsG5jV1Wc13pflV0wye5GJe2QGp7jwSPCj3e9lMhdIm3T6
3NuwR3v3qPEE2c54okPvQKvs0dsQnECROfrVN8tTMXLb2yk9DZ6GcZkqcmkPTd8REPP+xdfkF0E2
jsmceFuO5MqSsTwK8dAA2oyDBDgBcAKjqBQFqgAMLLTHnPZ+kjQp0WBvOX4SKwUhCCfGY3agKb3t
ySJ7gojGwp1WNYEUDk2qRxuzhfv2oO/DA+hqi1cAtKuDfVw7RwxZ47+sf39W9toI5TwCGQrMxgfM
Pfno2Vx3X4w3/ABfC/pd/B5Gji3EBXG/Lp1CxdgaqAxRoT/3nkSd1EJOUPNZ7nsv3A27yjUO5Hp2
Z4pDOvxLrWdrjjmLVUqkog1xNw9LgtHdFlI1urQIjgRvB5FpK9AUA5IF+gzna9KMBq8x5HDeqKv/
KQv0d6RVlPbywvPWBnMnhDFZm2jBLY+OMnEso7kal9LDANCH4Hjz0l+MMII9FBgZUIMzG7SkQw/5
C9RwacVlPJTgn0oA1dRw3IwTwFyC7Im7ro05ZoOmVKtm0EcgeFn10Wwjv4waRyePl1fF3aGNFSZE
gjtzKUaMS3pESl5Volx3RVS4l21wH+XbL8cExriM0cIjtPodrKAMM1zlFB70mymQA+KCjP4+31V7
gU1eIr+1yQRHuRkx1kKTP/loBrlXuS1mBoBovxYdJOHqGCefjEHp9QXPFJALYMo0d4oHOgQa7aTr
7nt8g0QeUOx/QAKAyo/qF2smyGwtxjtGpam6JIFR09opITihpLesfrn8DenJYa9ri2BAAehkMICw
4Cizkkmipji9iU5eQk3qnDEsrg0pPNmTDTK/EnO183IdpvrbZcNc198YZhaX2FGSLiUUTbqu7451
pmFWYIpwzLRJpFklMsX4v65oU6bFWGObNbvMuGv1yjeheX15QfzgvlkRcwLqTK8bQuCN+mN0Ex6z
Y+iphyGQX1dcndPe8AX2eMnkdusY79ckszcs2tfSOzRG0pcmeS4TVHFSNISSD9tA907XgzrU3VL6
cdk2N6JslsochzIbVzNa8MRE0vzYSvbXJhN2I0W7xsR8ecVkaTTh7dzW6+pUU3ydjdV9SRrTk6rV
cMK6ggpPmDnLZNwMdnVY9f7eNFev7PWbPjPfukF9atAccNDY9JHSnJTOQPfU1BygjYM4JZaX1vN3
tKAqoAvat1XPwE+99DdDOdzms/WczFbqxX0DWuMp+0jNGGRijQNV3i+LVdws5nqXV/SX5YpDJANX
eaSlzlpYLbRI6ioYKw1F89gSwiW4YW/Te2OOzqjKYbvQ3pu5tn5sxG4nm3fAXnpTGvtRaTqzDLWQ
wUIDMDlc3njupoDwBY1bBRh1ljLIXLQhJTlObatfKXXqydrkxrIsSCm41WVkEr/MUNffZNmGKQ+m
NXY/O8Tac4sazbzXnMGDxit9w5Q3uR8FlpsfKkE85LYAt6bpA2BjumvanHQjgekkcpOpdknzVnZ4
pyWGkzTv7VJ5clY4pg0lgo4I8g/uuULmgRFCy8I0MBNC1qlos6zDutPWPupWt4cZgQl+mNrYYMKG
USzDapY6QYpDXnFavArZzfMMYk/izl+S2+zbZZfhf9GNQSZY9MMSx2MCfTAzMV8j0JSgZut3JH+V
+knxE7XeJbqC1HS2Tmk0/GcOmaCrxHVa0OMC4wNmQKBizre01aplLRuclzlafGJCBcm6F8rJiIww
q7Sg31NpHfKfjuI4QJRiX8WiRE5kgwmJMahgIRqCG0YrOqcc4iOoczxZ/Xp5wzgDmgBi/fpeqBee
fy95kjoUmQGvGV/7xAEei3y3HdVPoB5v4PBZxI2/9qinfwfUGx3IfJdWTioSJ6Sb8kdisvkRTAiI
ilnXQgKv6UECkFadW2NWtxkgPX5b4PxdXvLlD6vJzKG3kqIt1xT3WTn1rW+3gx5ALiM+WYjeAlPc
fsH26zJPjF6y1y5L4CiajoGwNQJ7r6ofwK3jY2JkcUELsqCX3N8Z/Zod5nCRXqfIBqNfXsSijEX0
jZmLpEiSwaoS+BOll4Rsq646+lXkUyLnCbRZJobwTt2t/AL8neAr0NNwaXfphmyiLMFsk2qXcDFt
bQM7tx9kI3zS1MhTevsR81GTkw2GwK9Fq2WC64ixPysusNpWjt2eFFDcTaAqNO8z+buOCYTLLsUN
5Rv/ZYKO3irhtKiwZmnVdTNObxgDfLhsgofGx0H9DcJhvqKklVIFcBMCW2hj4iK7Kgv9BnWHu7GK
3/M1ceYK0gTl4KygfxfY5q/vt23mazZ2kWtjhyNDySbNYLpGQq33TogAsYJ2fJ4deRRqMoqMMh+1
jA21slrcXZYNhhVzcZJCRN3ODQUA5Jh0HJ7WaM49cx3lMk7pvpnJVVle1813rRM08fgBdmOD2bdc
z6XSxJgTiojWLv6h+sTLUNizwfJTvZbLLa3mU9SrBu5+xVEO5p3oQUt354/zt/kF7O6piyIjNUYh
Ku8cNSROtX4Jwf04o+4lcBSuKYrIptP2qC4wi22Tskq1EXuWHqb8aN3HEHk8YsjKm2sQqyyB4tvy
oUooYsC/bJrrLRvLzCLXsLDWfEUqV/bQzCvjY9+J+gZ8EyZl0QSjwB8joWRqorZfWpRWxtJVMOg0
dIKMm2fBxmAmWGrBiKNZzCKSFgpodiah5RNPsa8k9XCoKlPbXf5UvHi8tcIcLNKGRq3asCIBduBE
DVTJ1GzCcAiAN6QsXJTfgmGqRWO73ER/a5fJmhqjTodETyjyew3CDwWkHLl7rWI0xfTrj/o5vM1v
mh+yA/JowXflnfOtZSaXqkarCnMFllMrO6jq6o3TF30SXAI8398YYVn05STEjpqx7tlkBfHg+KyG
spOj1OMAHycYheE2zrbGmIyprsNCWZtU9/KrFpjCj/pQQIA8c5vvZLkdfcp5KgojvFkIiPL98k5W
C3LQy1hVe3xFmkFkkTPtmnflZL2hgArkvhY0GNZSv0mTEPwq2D6byaKIXg+5vODLalWKktyNmT2O
moDml/tUgkSfASCEDCIqFhFN9N6cehur05CS7aj6Tewlbgm/RHz+C50Y7lnf2FPP7560g4S7HWMH
q9lARKm9pBEsieuQGwvMZ1NDulRUqjwzLb4lmX7CDDEa5fZBttLXyyGF++7bfj262k2O1+hZZVUt
PWGH/K5/jD3J7SBmvjyJ+zkcCgIagX/vFHPJRGs/ZfOAL2dhen23BtVNcgPWI3mHSh9iC52O1hNH
wyWreZkERot7OaAaOP+ETdv+ECZc111uxFOKHxJez1fVMb5t+xs003DL1bvmJf0Pwhn20z917bZW
mfANTsl+6WZYpWi88sf8mH5+7NXNMMFzLWYkEbkRE7bjRp3TkmBrq/y/JJ1A2RX5a3RfR4L4+Tlt
xOYptg4iRFyvBnIyxl+BHYuKCdMm2EOITMp7PdAPIGI6rKfCHT/1xqLd+NEUbvhK6dmEIG1umNnY
Z3xYymQzCTuL2te/m0FyTBW3t+7pLE28l0/acBe6mSSMbp/6aZfWzfiz1hg5SpIhBk+8xS+R737Q
/CkEAKLxBx+ckC7GYTEjVT/ry/qpIE3TbvT2otRBLeVfKA1wwAwdXPYYx6W6eueH2Wq1tI+hzekV
U3dX5elNufRBtGbBmOWC9JjXbAFdvkIlJIGOB4vOua1Wa4HXBWgXH51CZjtXSqGOQXtwKThhyl2P
koPoQcoJvbCpfYr4YTTLYNKB2opztW+J5qnNiWTXQyfEftAvxGwpLEDM2MCQG7pxzJa2ZlysAI7j
3b+DnDwm3NZPBgoVcwwV0FHCSMQ5o2f22EgUzbKegpIKMeEn8DibnSS7ycijdsgOFKBEdLdYHyAl
L2KE4dU4zmwz8Ugd8yqHvjG6+mgFltCMaBwKk1gC4lcSFiticOCdF1WGV2JwiZKhs6BPOQLJm17j
49IASF1Giyp33NfBBCYhtXLDQ+tPXulHb5RPjBzs7HmswOYIwRr8Px3TcbciPgDeK+/sNzEu1YcY
QIipG+cH+9W2QPoXpJILsIEnRU7ry4FiOrXfgK92jI7x5MuWk2DOS6zLRs/LH54HkUa8ZsE/9IeW
U9aX4VCDSg53Utg8U4iq4XWe2r+ieufRMvrli58TM2HqtzkmD+1HLa8w+6h50GA5NRpxR2k8lqhq
XTbDd7KNHSZMJB3qvd2qA+h7UF2M3SHD6J3iAGblXbkTeRgvmzlbFRMAi9heS23GbspHSOh+Ustb
0DprXXlvCp4mHKUzVKo3K2NunaZoUIIMYcu6Th6WzhmgmkBho/Vemv0mD5QP4sq47vJPlYsEdA+R
I92ZT4IPTDfqkt8wEassMz0foDmHJePexY1Lh/TUIAUgR1QSoWfhkikmWM0oHUxxC1M/mYEpTzVl
Bv63wLT5skxg6lptQm6NwESVnoab7p0SjlGw9pwhDotOAu8BcbaRTJ5kZhMezXQjwWLpj6FD5TNr
f/1YAL3T/kLRjP78S5+RCTlt1TXo7+BIDNqjtJrf2qH4Rozs60KSD2v6IfAP7o3262OCTRG/ZpPg
h3ElV50Fa3Rarr6jOOr0mbaRWuivDCfhEbwcxzBgdm5PtUcpn23Y+3xsnhQn9UZHfmwOEN5LHZE5
7v25WR0TXpY0jBfIgSN8q9MPkLbvzNLyByI/10YoeJUJ/OQPkXvJmA1JH+AnrTd7UgL5YMkfguyJ
BmgJ73bhORAtjokwtZauM+YIIFd4G+7GJ1P2iB2sLwae7UZgKC60MqrBURL3L2yLtpEJK2FW11YD
FlXEbT3ob1ExdmaXHJFPO6UrQlgJbgnCaj9onalkFfJJBLFkb778ZO4Ib0GQAycVKhiK1sbEF6kY
lTlCTgsXnb3kRDFJkms82gBrAnv/dvkAXg6ahE16mlqx5yKEMYqUxqUOAkrFF19HvDaDCpFPEBib
GiUVYJzF0PNmNqUZi4r6fa7Fx0gyrtS2jdxG6oPeStBgsKIXDeokTjzk75dXyatrwfznuAvgUODI
OT/2ZhiHWRvLuA3z4j2v4299rvp2asNl8+uukh+jZj5mYfoQy81DYmW3ZLQf8mx6JLHhXf4t3NRm
81OY7c26PKttsDV7lVGHnqGWg1eHkuxFVVn4l03Rj/pHKN+YYq4OTUdZOYlhKp+rd3TpCqdqhVN8
HCQJJBpROcEDG2Q9bG3egFRRU03dz4iqX617FT5EgA0XleL5PrSxxGwiSA0s4FYGAG7VzFkX62ma
d5kqPcbJfOjXFeQbz20UAfso0tESWmb2TG2XVasqWKbETgqVUvB/TmeJ0jaec6AIo0MTDDOXoJ4+
91NlBK+AZIPco1yWq2k0AciKv0Gj6Mdlx+BmojZotwFfNiwIQDF2KkgAxPhs4DzaffLj3ba13zuj
T590nRVctsa7KLbGmFuQ/A9p17VctbJtv0hVyuFVcUUnbGN4URGVc9bX39GLfTZa7T5uXx8egMJV
THWaeY6RGgqY+LCodYwcy1h3mqX/0rQORVNeuyMr2QM+ub8Lo1xszdLKVlpEghcEGL6XubLh9vrJ
1+ySxlYCWMQYIBFkjKn7Hmd8jkzWc9h+AKXoBiWZ4OXLOMFTBCaMHi1Hpd3fvMMPZd+Vv0slP9+4
TpGpgOq2hiSS4pB1O42eRCDQoABI7mbSO1n0NPx8RyzIUivbJVLvMFa0aY4GCCaBcv6z/hT7AEx1
DKSzcq/4xKfGYBlgsJgA/lbREX+qFqXIqk7pVlMtSLFTPYyjo+yS8wiIyuZOJxgOvLCb5UshP6Up
JHUEjH/aWsVGDy6TMJSxtfVp8WKHNGISDDcEFPf81ANLv1zJo45yNefQAD6SDB8f43aYks+C6gSA
wSM3Gck4uytJ1NnNVdYopYmdjDHrlh3Rm+gOPniKLw3WSH4eOdlXhn8B8D3k/XBqIpKvlH+P2xvX
YW3Kl6CMhLwKQJI/xK4jg/+B5MUIMBJQKq8fQ6rE6azGEjkxMuOSuyagTASvRawJzx5/5+4kQ6th
It8CvC7SVGihoFSong39MEwzMEzRvKAknlEgYQTcVIRnBH2+yZ8a7dkMbWN+BxQnTzilUqe60NfU
aLGt+jENjSAb78do2efCw9uqm/3yNquk9Oli1aGRt4PsNuHUoodKkZ/GrFvuMOMzOFKcjqd6GU0/
7sXk1IE+3gZWqepMk7E8AadTvX/7cxgqD+Ba6NiSMLwP6njqnZggMxhRp5HdaLHuQVx200ajZzYy
Rwz7PaJSgINFpvoVX3RTWxhAI7dp9EmixtwrgRVEjrzj8jQxnH2otL+SqP0FxELXSwkkkdEz3enO
xNkfD1ZQeuWZF8gwb40B2hI8RaDP0aODRWrO6jhOsivIs90IyWFo9mb+pI8pJ/3OPKeNIGpVsRmq
rYBBJbeL0Xo2yyehbR7VueQAY7DXY0gX+BsFJZbrR7+Ikw5SmlHGWOBgRxrGIEPt0E6Vgwy6/fbN
Y017gaVSRf4T9w7ol5QLaJb9miupDjidQ3jf+9URpmGveuPn+ti9yD+a/bsQTJkr3EilVljEmaYJ
nUrUWntafyjA2bwhlPbGTbQfErsH94Mtn/jQTCwHEcs1kLuAjwjGQ8qNMUOQREopBKf75bnwiiA6
aQfZlo/88X2mtUW3MpDfNFQ1QM9+fYwoFSnjPFZoJALf7gqMR3DNEe4FA2GEMrj80iMrrQ5Ygr8S
qW1tp1WV5xItN2ogAp5JAQqbojt6CQqaunvUUKOzUGfOjeOwtN+n7Ek3BCds76XhoQX/Z8JNd7PK
VVcfRCXd0DA+NlmBDwJr04VZPQKNCckrAibHITWr9MBTBuxtBzIQAnLExK8YhaRpFuU0gytA/Eey
7X8I6UQ0XCS+zhnSZGkEbSOMMlh91kWtqiToo5LKCR1OcgDk4TukUjn5DOY7NTQN/Z3oK5RAl3B9
mbpxUZZRTGT3qAbjiWDvhnuPwBkDqB1JRZBJAwiSoxtYSnwrk3IFukkoqkjv4L59ImR7OQZexb1w
Xr0UwPA855TcTSqoBwQ3mC5FgrKPHNf1AoukT+KhgOlvl9KLTfUmTbL9mEtBEs6uNGu7aFR4lU0W
QsOVUMrwgo+5t7qhhlB39WfUzWW7BM7GKdmV/p8+AWHd6y/Gb7BRAirO5cXF7GPdrJooyk2w00al
MuZtRBTh5JmB6oyfqsvYNBpFCR2l26Imx6t/spzX7VZTiknSmymsyga8E/vwkBxasM8g5xfw2AtY
2amr3aXU0VC1c9imONLlYAYAOwcBuoVSJyE/htOBACf+/08z6AZUO8nGKaZCP5KyN4YmtvBI6uXT
sr4o9d2sfv7Ao0ChGi2HGENRgah7fWLQr2JqrTMwe39IvngmfDOzA3oiAuTBNyLkKKhXAdRrcGpo
QKtCOxmlQOe+TYy10VEUQe/T776JxZOZdkhqmloYiDJGDZpeAeDf/3+RW7H0Rqpjkg5ZZCxu463+
ig5cIEOex4Ps94HAZZ5jaGwTgFzAkCbYxCKGp663NNKzRNaSskcYPHnVg/48nYWbzCFhqfCeKIPh
/V8LpLR2jcH6DnMvEAdnxzwgfjtKAcZFXP34jij4dWx6LY3yGvOkidQ+h7TOa/ehYILTLrcJJP2I
2fYktUeEUo1y96FyAvjHMa6NXQWhn6lTDxBDDNOYSTlZ54U+2MkF4oYjjMs9FZ1eHCP1WoVDHFxI
hcCrKa+AzwCetXSiPiGZEdbqfSdPogfiL+CulAYSN+tkPg4Z2BPzKFF2b19Y1hZbmEy/kKeR2bjr
G1RNtVQUMfgiYqnWfW0tMjvsKp3zLF57rRc6dwVpTJDLwF++lhK3fVUpaP11dRWtGiYyp0CP609R
Gz5mcje5b6+JeUsBQW6qIKUAPRI9f0zoKlqhT8npSf4a2sv5D8jn7KUiYjZu4Ys8s2tdg+Vt5FEW
eKoGKTZayCM1bfkpJcoakA/Ryzs6cF6boGtZlBZVo3IWmjDpL5mhvPCz4QTonGl14qA9yZ48O9GB
cIzo6rOYPYEL4x2JRt56KduLK9y2TZXhuoJyN30BRh9KfPFuQqaPZ3EvYdTrvQV8MPJFBlhGqKsj
VWFYdhghx96Kz8VueFIFe5rQNTC4wD2uvgAF12u8wk3c3FHQ1JA9EM4a40vlYmyVz7392rMj22+g
qoHxeaQcKLMiC5naKFbUu8on8z46KgCflwL9B2ndfQd0LFFwrxf/r7RLWmLj5IzDRIgxIO3StNY4
pMMrBNJO5a7PgE7jDjcwmkSulneJAjcCQXHcADECt2v2Jb//RAAQgNXiWJGt3/V2bs9oK1vs6Tua
JrFeAYwZXMeOs8OXx735hKawptmwYqwZvg/AOYBrVnvFPoKvznfoGIkdOM0iEKMxmINM8qUHbCMt
CjtND1vs8OgnD4SYbjxUiNzfkbJ+fZbXkijfMc6Wpkwukl5IRNc4nQrMzh9wgZzhZ3r/gUTStTxK
sy8S0RQxVtZ5mDLGpOUhc5KTFtQPIIPk94O9VvHX4qiHsc5rFGkNxOHgAJ3Zod0ApDtIgWLAGjnP
byD6Cz6UlrgSq1DqobKydRktqAcdQII7MH265qlJwC32rvf42lpeS6P8rdAYjUEkeyp/7V3hBznF
2JUBXgsW3sRuwSvKtS1kAdcq4Fok5XFheflQ9hCZoh5f385g4tJIXeXAfXjME0QeFd186I1GovPa
SIMT21oqzeqg1RV/BAiAY3ZPoKB002cSdrTT7fBJnVAP5NZxX+cCsMaNZMrPm/OyGpIGkklH0+rm
rjHe6dkRLro7ErxqbS+qOyHlRs6MpNa1YMpwi/Jao8cfgsnmwr9MfWLJVN+K3qHNeaukLLclz4k0
DBBmCH7RflOquzT/wfF8mEpms5OUZV6SaZXEAjJIK5oA6Pa2dgWPwMGJbnkvi9yqB/NFbARSWk1r
tFlpSwjs08Zvl/RoSMmv/3FRlCYz0tichAQy5DMGMRzBzl1kWb2emMB3oIcy5o+ubwWlypJJE/Om
grxjYf/x/qv4N7mMk6s52uz05/qXEO1Cz317oYws5JVg2k0ehU5q0ARA3sGL5Jc/MZIujKubqEdY
wYBYCtWfb+rwtERf6/yn+T3y73++/Q2M4bnrb6BUXNW2s9TP+Abi24GVxfxV3ZuqbSITilnSxRdd
Kd7HtWNo7jvUOef+XvyTjTnOp6bMFwXSicND7u+aOREIz3pPdEVUdu+5uue1P329Xkr3AAPsH4lk
vaiCTMluLe91tLUfoiC3JSdM7LpBw2xQHtr7sUE7Ga8pkBGvXH8DpYbUsgaGUvzPqjHwloMfAOke
I0Aho3cEV+NcNEZ2mQgkdUpZJ/UsatFtGmYLJkDJIbfQe4dR7GwLk2HIck/+sDd+1TXQDrund8wy
vc7LXIum1tqUvQQkFIgmKlcxK0ea/FTf57cEB4IAhnR3kZU74nTTz7aQ8kFWX/uX1x9AqeEC/TRZ
+J8rppzKWzhhpEFxfXoHCST7Pv/daEoft4W8GFmH1f6xbCDNHW9iH3QToJ3Mxhu+m0m275W7sDlZ
Sh/LRteO4giBYWw+l43x0I2YEuDoCN6qKIWcgmWiz4klI+zqgl3fAn6+cBIkXhWvRQDKjQLZpvPv
NlIa2UJrZ6sj4ewWnXhvdTeq2t/EKXdw+HVce3U16MlauQWqd99CjHgAwbGdff3PK2yfhh1nDznX
0KL0bJpjyDvVIWv0o12peKTVUrcnd74BKJvg8roTOPeCnqkVl3LSEmLTFukAPwTUdrLz9orYivTf
M6KHZ5dVUYWCnJEaJLvskID9Go2jR161g5H4vz4kSoHEUvvPXRgOg0fmTub6M26i19oZSDnQsb0c
msqV7pbg7fVxFJdF6Y00r9SsF8wO5tjv9MoeLNVLlG9RfqrGhPPCeKdFqY1qKCNBikMsywBATvu5
BoTe26thB77oUlEsVI6ABkg9qTrLC3VRLnFFssMLRkZl8ZeTuONNYfwXY/OvJDpEW5S2jtYYAX1L
OvC+aCiHkTlDcT/5khPvxiA+yFyqEbaK+iuUel5oqgWsqIjlafbikEme4Rd5zGA9RHk8PvCqmf8l
kvgrjzz3jeOyaN2sFfN/tvMyNUTY31v0uvNqNf/FXfgri6x9I2sQ0B6SkqzQnxmlHkjkGFIizNP9
Q3LLPT+2VvwrjnpwnVRBJcoQR3LhuCv/jETFx5pL1cK89zJKNhKw4MAAQlkvIYrBLUl2cdXSmzEu
jhL3oJgXYyOCsl1yFKKvjiTw1GB61na16GceaQubPROzr7fvqGIwFcdGIvXS1D4y2jmFxN41gEcc
uQR5Lvbzz1PqZWdS0SfhtVX79ZmXPeDsJ23QBGMKi7VEdqSsRK8SMSfff+boEebt+Ls62o6FIrCy
Q3JkLZkI/UbmdQCu7infCv6ACdNmbmRRjyyvxsjMiawldtClvCscy0vRyeeuXh+UZ+mOszbOXaFN
mjkbudxKkNf9tnaLQ86tctAIgryyKwRtkPEwCnnnRT21pTbyxEogELOudlUejJlnpXkSKCtmLQDd
twoo474912K4s9p5//au8SRQtkscUihelVwIQL3CKbC1hAt3xjsYSk+kyiQZSwUZYpA9w31Cf0W9
S07ojfEQL+15RQi2xt1cPEppCKaYqQoGVWBNRjc8EK7e0SaJou4WeU3n7Q1kOrsbYZS+aHV9UKUM
R1Q2SIMVIuCUpEc9qr23xbBN1r9yAOl9bUaAxwPoMpJZnA4xiJvX3fxQ7BUU48szdwPZWsIE4AKY
/QC6TR2Y2IDuQVKxJs2WD+upOPRHkpRqH/qA5+kyPRvgMsKlQflPezW2LWtprVfZgHYtsQbSUFgb
c1CFq6DaGDutJKcAz+B9JzTVLhWG2sVgcfIkDFpjcM6R0SNjgR0eGMhoeADGAd0yVwgAgV3NhYQT
+m85yEDKJQf1Y2eDT9EH78V8j0x1dCedF+SSeGOil2QRHQlupVMv3bAaBdAAkB4j0F7OC1iEn8Lf
wG8jzdCxG38PPy0VEuXT4/wkWn7e2LxPYD6b7SdQqiDPjHoRB3wCya3oTh9jUKZw5FsS/fYVH1iD
dctUHXy/FrqvAfRAvZwk7ENBR37hUoOYblDxOJMsiuIVsc0N4FiJ+b/CAER2/XyqVl+rcYAwMihX
/uNAS15/5ibmWWZvK4kse+vvwRmy2hWSyIhq/qVxKqc8akgO1V8nm4vBx5NGGVnQ7SpJ20EaOkxB
iQnULPMneavgq0RZjKsZWNpuuzii6jeLK5JaKpvpnzOrfxYP6K6+I/Kyn5O7uIVbP/E2lCeSsrJI
Ji9dWkKkKodOCTqPcspsox04ClZmWUJVR9MhxlSghmgaCnAdRks7TogYn9EHnzzo99K+88wWE0iZ
J30nqIYgTj6RNihUj6x7APM5Q+G0wQfv6r9fQjNTiO1QgbQBX9IDrHZNxvkQxcteUUFDAIBHRJrf
1ko8TSBDCLqQx7/I6FKCHvy7D/RgxNyo5VT0kN55ygspYYP866AFAK9AdJQ7gv+2YSNa5ZXiI3go
EloyXnOgLstYyYIOrWOBkECSnbFYg0J4BPO4/bYgok5oQeiWlXUJPTugRKTU2zijrQVQekS9kVHZ
Ht2AhKCNd12ZBg3INQSqCFoNOM7XT0SuFy0ycmQe8j1Aes7tbvHRSWrHB27NmLV1W0mUzZiXJhcW
Eysik8ZV91z7RdD5IsxEaGd3uVcG67fxJvO5SR3iQL3ays0Sqa1UhmFUkwxLbF3QPEyoMqIUnwB9
aBptwXyREzsXHS23h59J5ypIDPNpVFj6fLt2ykWJJMVsgG9O9J5hh2htIwxn0yk/8IIyplncSqK8
ySbOe7UwIYlkyjChFy6HPyNClVulX94RgbLc5a1Ayi4OgG5H5yUEkskkHXw/g4qEAXrqf5J59dCp
S57rwzIiG4m0wunzWlFnAxfpT4rCEm3h0rIjOckLMILu3n6IjH5Z9Bz9vT60hlmNSldH9bLAC8OK
36JqVn9D8xNGO3NvHW7VnMvfwdTvW6mUpZTEWsO8CRb5T5OgrY25P5t2dqN6VWCWDsD2iuCi5N1W
/yzrwZx5oexpSzAATAj+Z/A/7gNlTMswmWFwLjcLjp603kT57mLBUdXuytG2MLGRoGGKI5Y8jTde
r04pKFzoSUzDf+5XhDaIk4UEh+ElGEPNbki7Jjw+P5rAmsCNljiaQ6dUltlDPWI+tHMF4WlsYUvL
3onEKOiWxUtjsKWH0o6zXOblBrGvqFoEPVWnzn1Z0qQSMmRViD8mgR1MLpFaxEAB4Ga7zyvncpMF
vNrcjTTqTJNsluuU5NVz8IKFWr2LStVOZm5CmGnNNnKoQxyHAZgIPXLOpP1DM+0SKH+ftA6VyB8q
woQ1s6fH/hkVSd+M7Hq2eZeXt076IGOpWJcF8vPWsiW9cOLo59w+cc6O5ZMpm1VShkaQCyXsF+wm
aVOSCseUzsQjMQD7l5vunO+m23f08fFuDGVbZEMVl67B2sSgAFZWFxTOkNoDEgipVz5xfWpWHLRd
JGVgyqYe1Joc5fxD9EA3tZMK+1Jz9OsngYcQyxNGGZdlaOtCI21D+b5+1HYjeBVXZ32Wd+8olHNO
j2aqNau5GVT07Lm9n4HAg5CHa8UeiHCe4i27IXXSX9wglmk8/94Yg4q+OkNBoqSGzPA8ngwQyZFU
e7NfPYINGbncIiTnrhiUdokkWVNqC/uZnozbaNdh2LQ1bCWQMWgiKB+L9zaXhW6WTsLEysoM6yMt
Q/ozGTUfXgi9Kqj5vnCxfXm7SWkZoxXFtAkhTQ5AFHIisayAsMdAUITMEz+Zxgw+tsuj1EqWt/qQ
kuURl5akPqTQCb+oj+Vvg4zUBpPKGaVhu3ebC0OpmDRU2iicIFEM6r2MvJpywWT8w1fLfeu8J0Gp
lkYb/ukdIShPMEZukh2BuU7YHCUHKMaf4uyGe4o8oZSCkVsFRQUJd7TxKuRfuwAg5eFJutdtMstv
ueGD+sBR3MzQZLOrlJqRlBYIa+QchR3SaR6ZPynIcM3T1AOwgMzXwCzyITx5p2lSaR7DLKM+1S/3
R/Kjxe0AWTA7E8h0nPD7O+4r5/mblLoZxjFrtBVbS1AuC2ALD+Zzg/I2uauicpt8/9/21aTUDZju
1GYkfQidFwYl4j25Ue2+IDkJkP+WQV48qKEzHMJzzmNjYWagN2+TbkOKxLpUYtL3RGbdh/vkXr8j
ZgqYIZnDdVJ5G0tpHm20Riiei7DhWTuRiRASYFq/EUmDz/ntbWU+EEyHA2sW/VWv5un6eYysetQA
TZ3Ox8oS4SkuqeC+LYR9NzHlLooAQQD4K+UaDhOUdy9CCgEybu9IWjcKwk/k3Yu7D8CQIcjaSKM2
sC1zQV0HSEsx+VWjzvdjPTR7ApyDepjz9tKYzuhGFqW1CUVbVKKoDmeUdHVngRIIgbzj1gqYl2Ij
h9LVqlkDbZ6sSQ0Wr0DUBhynFQVFAutaBnHKOzHy3bQzrwIdSzWBUYA/KcUpdFPWNOoKxWmVUuvo
mDJ3R0HufYApRpiqL9bcq5DUuq2sBmxMoLRxzD4TnTRbCxdBh3Zqsn5+0K35m9hHUmW/ve3M5hqC
b/Gf3Bl1xkXfVQAtXpCHedED0evuE09PAXQT3oafZng85dfEt2qbl7Jj3mTVAEMUEPGBsUNXkXO5
iuuZvBftdj6hvIY+bOGriY761EtueSwNTJ9gK43Sec1QFcNSQ9rkVIQHzk3ux+N4ACUf2BzR4Mk1
0qzcEqZLRA2zaKKqKNQ1i2JdQVurQp5OSzAidrWX3PUYUOalJMn5vLpfG0GUN7C00gyuQLlzh/h3
Wfxq1pXzMFlmeLsS6gLLtdzrCqaSXLM0nKZvHXOt7UHv7FTL95zLSD721WIwwGcCHxwZZHqEV+vk
Jp9I/jxEFrcRlz2Apty+V29bCaCAuZzcyqFxAHLa2ZIUPx7bT4og/y7U7Ocir/dzKNytqHDatZhz
njFZ5BsfRg/5hlETzqE2dkiRRpG3VOWIycnMOIIzHAXiXATYplUPeDFqUjxyNoXlQGMaDsoD5Mgm
oI3wbZt6SWsUop4tMwmB1APJM2UYSx1c8laI/8wNf1gaciuPulFSt0RGpkNeC9D4usb4bX+cUbfo
7szPH8vmbKVR1ytKtFirUugfaZ1Td+nCwVGlYS9L6XFG04eaR0dBWWrOpb6Un18f6N9NpZxLoPkZ
kZhhkcptuQd2KVxLdDCiIur23opOaEy9qWQmjAv3w7YH/wqmO/6rtlOlJcF6zWb4PqRDaY+ThWkt
mPwPqXYgJRFMRgBvqtQa5QFdH1oGpXdBbHCRhSB1YCja0RHOxI4Xt5bL5ZNlXte/UunxTaBqLlWv
qcTFWzwpuiFoWMSdlaMbjKG9Z3qDqQI3EikHuu+mUcgirLMCpzKmicAKdTsEGOxDikdF9fljjA5E
P/27tzSO0ihV4GBPLwalP10caXeF20JaoRASIRP79I6sPvNlAvsfl4EgqNJIrXOcVlKywpfI0JTS
P5LOqx/5M/qSMBXDc/4Yg6FYIVgTCOqeKWMa91rtSKGplnoLvU9gFKeH+LFB98bJ8KsAnGwibhE2
G9Mx5T2IahWwzstnobZ59SmZ+Vz+fgUdjIlZHvVdhK9ofs+u7A04W2e6YASJB0S/p3ZP2HQMpx2+
JY/lA+DMA22fPMfcGg77QwCUCWRKjbCBXW/HqimVMiMJ62J6zEly69xbjd2XM0cxMe8yfMX/iKGV
vQQcgoHoJUPDXH6y2IZWcmwZ2/XadKlQ76XsIn3tUBFHwJk/qt4FluOAujQSve/I4DEv7UYa+fnG
fIl1K0SKhhWR3Lnu5P7YOcrDBUcx0EOH1yvLdFc24oh62ogzksbQ+h7iyng4orB5B2gezDWCnbYY
DQ6mMLvjZuN8UW+kawDkPam4nep58EhWJHSnO/IumqA9GrCZ0x6dx15+msDbww1lmJr2r3TaKRks
pdXWET4mACSe1W8kGCRD8jIGVEEowDfVrK3VRIBUwXpJUAyUqTazzErFCffGyJ/mDpNaeu2ry+z1
RedxfB6WI6hBxwF6U8GvS/lvc4qIlbqqNy00PDfSo2LWEiGxyr5Jg9biiRuf1GIEMTZAQsbzOjT3
6VJUgp1Y6rFCYdkRUxXTXLnyCzixB5CyWQnn+5g7YQLbApgclmKolIuUSzM4brQUsM2jcm+W0mrH
iumbafrSDTmX8oUlTQdCLyqLKEHpNIwOuimrtZNDMrEeAvaovZ2RKeptYD14VoCYorTN1YX7wD9x
ljbaSiZftjmGUhDAXUYkh3L+MMzhoTQWTvKUtzhqK4U2QesGAMBdVUwcS1lu9Gl+rGXNy/Seo/iY
q1EMCXkTGUDVdBUPgJlpazTIHq44uTbtvuZJ+vyBi6tvZFDqR+qbbBAmyGjaPvpSAeD72Eii4XWq
NuxUIa8eVTUUA6Fpkgr/aCwYoc1zZ4i6EZNvlVD7VWJi7NEYR39dUxRzM0A/r3WHBN3bn8p6YhY6
7i2AWgBn49KDsjnbdgn7Vpuq3q2HyVbzxI3n3FE1VwHBpvqhGsdWGmVzVl2OZUWGNJK4WgvH+Bzu
CaaPepK+vWOGnqUat+Ioo5OmZdFXOsShAQmYmsDuvctOhGilB9N05HOZ01hGbiuPPnYCn9iLkEfw
kEFAeapvR/if6GcbHX7DK+MiQ/9qIsJBNNZCGV8/Sy3VR20hXfFW03f2uMjHMlYTzmthuQlXUqg9
lFZ4m+IAKWSgJtkV96Bcd5qT7me+tf9AC/SVMHoDIz0dVtKaDCjX/rsVt+Z+FnPNQ4Nx8/D2xWdq
nM0TJbu7ufg9KIy6SsATXeXWbuVvSvOcZfeawgFAZe2fuFUFlMeolEmcWgbkjJJb70l70/pg3lrn
2dPeAQdM/jc6oAWMLICWAbSGljFKVYuDEhdDAmlzeNaml7h/mNZfb28cs+lGJ32NJsQAu4o6pDit
yzDSpd4F7RUqT8axtWD0bNUV/dJLPlX6B/NbW5nUaUWKWIpWCLiqQu88FbOSeuxwlsXcus2yqIOa
s1kXlxTLUj7NvlggzEi8fqfcL8AzRkPqpSaSuv2Xt8UyHjF8qb+bSR2YJK/AN1uxMKGEYjL2nfzj
bQHMpKeum2hVlEHQBk6464ve6VYR6dNIlCDgqUH8ZJrPpO2BVM6r3hZrTxV5e8lcFSjZcBF1Df34
lNIgBKhJl3S9Gz2rhxTNykATqr30xvwk+8jgHabP3NIkS/cCxBAWTFaQ9qPbsgcAtJTG2GNGCEjt
cMJRYDZuyFz5BE40XpmHQREHfmZD1TRFxc4iu3u9qblVTtBU+eCiYmd4WdzdzkBXjNyxG8NA69rq
EAHB5SXN4XXaqrUoQW0KetCUy7lb1MEXMrBXQ3vbZjx4ddt9lxN1ciddfzLWMAms3gBcmlyImtNP
pnIoViQ8DS2udSc0qtophYmjDlmpsCvVS12TdR4sTTKgemcfIOmyo50G9Pp8EpwHb0YbV1fb0nlE
OoOXI2dlGK4EU+8uBEn0IhEDIweST3CfRMFOS5tQomDcqiEAUGcC6mW5lUfsaofUzi9e/pylpvEV
JqYWQM2LwhAV1cz1GveziEEV0g0hg/Mvj9G6mNvVfg4EbjuETO4HpaevxFEhY9gX0aKGWLQGpBG9
cMfHzCMjZgDgzwPxG3gG7gtkeLX71RNTP1KQzHaGDJAQPIvL0ubbL6FHBcELg7b4Egsn6qEobO1I
4kcSvVY/CYkDPxfAsLxXEim/BWllcVk7IlHJXXm8aYrDaEpe2cmcoIJs4hubTM++I/toyLkEQX/6
tLPLZPo7YPEYPrQEaGqQk2H8BG48FbyoaTZkRYKyAJkSG76pB8U3jus+8QRUmpPKlg5AIzWRLrO5
/dMMoyXpOqJ//AY+RrqKH6tQEa3cdu4L4W+ZbgiNA5krSH7+wcjhFppY5uRKIqX5hjlfrKSBRNL8
WknCn0kR5MvV5fMyOPN7gAeZG7xZJaWb5jWrxkatkc0po1v02EyusmqjnS3ZPioL3S2WpfbfNpsM
kSIZJwIWqGXIONlrBT/1MxSCWA/uAEZiM/4dF/sVwE3IQHTaR5QPPADguJJyl4nJgmthoKhd+2IY
B4T2emsbfhMIwE+rZFt031PbYbyLK3HUEcr5CCKOEeIGozis6P70hL73lgIqxqowniYtgTljZN9M
IuftXSW7Rr1IkYzEEeZQ3CK6cWHOs05NY+yqhOR4Fs3epKdeP3zvzecoCYaWowCYoEZbedTFqdNl
qZYC8kjOpHSbc6qdJ+s5/InyjoMpFLdG7xC+ZrLHLyJmuAzv7fUyRzgsGeinOthjsGTqGnVSnKeS
Ogzwx5GYltpThmSKO6eKs8bjXlmrm7IVbLVoa2eZ1g/cYQvw4KqKKBHjKpSRydMslouhGzB+3qBZ
Y5xW2xwWdRebQxYUbTH4AEH8UD8xENcRgUgge5Ho8kTVKrWgTg0mpXflC4hovRo94dpDbwuWU2Bm
9zspA6Epzlcqv0zdVuPcMZaGAvarQdoJFKBpm9ShD2nch2PbELVf71cXQD9gJQKSlb2cqlu+OWNZ
UIAF/5tCoRccpbWpgBUMULp79YDD/NadQ1cKVjAy6DvlmY+5yDCgVwKpc41NaWq7sICr1prom2oq
xQkLQ/mq9aV5VAUj57Br8IwM5aGtZWZNa9Ogd1Mo3S6MbAV9xcNQuG8/FlaV58q0kHVvQvJBU/Ix
XyCHmJbc2qsm8OXBfiCdI+Ug5F/T5ssq24B5Jd06QTq7mrjvlS/i1Lh6t9Oqo96cEx3N+Dx3n6G2
rj6MMvCdsdZiSj4sTF4GoX5Ry3KfhrdlMThp+bVbJt4VJi4QpSevBFJqQ1YHpWpWCIzDwgaBiz+q
slNMll0nhhML93h9dq1jpno5l81HKkNX0qn7ZeVgFRonSCf+TP843oIPAs0Gkws++I/1Ym3F0R5o
WWejFQ8QRwqoa2kr4NX8FwStdLiRIsO0X8mj/M8p0nUrqiEv3UdkDEvxzXu0y/tZ0B/iZyNAr2fv
VMA0RsPT2zec1fh4JZoy9MDIlpBxhmjxgBjDLn1g3AXAbPbbM2/2k6EkQH+F4XNE4BiIpIsThbJY
ZaTCTxtK2Wmj9UsUARzeEEFI/+Mjq9qIom6rmheynuYd7kuLoVq1RpxSGGNQy91D1vV3AAYwboGN
38ACjHZcqpbdVgZnHIHh01wtl7qzuS63eUyWSxoHSS87cEx3fE3A2VW6raFr8iidNIjJRikI1d9y
ONsRMjeKNPJ0ALkLr3QAqvzI2YAzzXidykuWqtDh9Ga/F6CeEIjbdte9oNbzjrwhy2jCO5GQioKz
AlBk5Vr3mk28FippSPnTxdCcmwkuKPo1UA42HuMnXn8R87w28igjHfVhuCgr5KWYbZWOf2KzlFuv
ZzU2Xq2Lsl1zuDaF+UcOgXZLDlAwsZ9g9CCEdz0G8uc24PsELETPK7GUKTNzrZwX6bKd6aPsgbr3
hhS9i18L2gW+G94ID2j62Z/bQ3Y7fOavm2WxDBO9jvBL0EZHJ/3CIsz0pI/Q9CMqriGdxv7HkGN8
S8fQu3awGh6zJ+s4ES6pcHRNBXAatE61KmCnChX6t3QFLYLjMVIbRx4Bzj7Gt4253CVr+5wXCeeR
sJ6jKaEFBtx74DGhZ3TE1ljlUi7Q81M9L5XqdPJNoqS7ueM1yJLrSD/GrSBKcS9mhMY0AYJULQ1W
NGPIS8QxDqwj24qgXmAiplOXqRBRd2h+be+kST1ZKyaApNIWs8dU5JX+mNZoK5F6g0upxXIkl5AY
9sdVGxQ3Def7sOo/W3K1zwdcU81y5SiN7LIodpmZfXnbcjB3VUYrDckUQ81RflWVIZaO1IzA3Z3n
XratVHXflsDqzZBFEzUyRQO/DViSrvWa3IcgnY2FFlNq+R06rZHaB3OaAqBRDMgRdp0w+XpBuXaS
23z3jhlZhhq/+gBKE5T1OIVZgw/QbsXfBLbQdCPpAngqeegKWTgLZkWcaMsAMQzCThBd0xPYmhAW
gzzorVtL6Y0yWYGIRjxX7KbYTgq0N0565shGdCoM/WBElRVwNpwRLMgSMVoaqUGhi/d6w2NTrvOh
Sf44j6QLL/JQHJqRWATptOGVuz+wZ4SkoTqignggQwTG7RKMyLxOnDfFuGBXH0OppXIshDEp8DFy
8gNwZXaMdMPb62W82isJlGKQdUQsPUod7lihDS3sJxuO148VAER2EXcvJqi4wPPN2WRWXuNKKqUr
IilO5GyOUZc6mIWHAe9iRgH/QEIjjO3OrV2XwRB74/OYOM0dv/7B21fy802kpghzmMcjVi3KlW9Z
N+oo+W/vK0s5YYkmyHEkg5DxUPcIRLLdWNV4N/9JyK+7cmcAQGjZ8biiWcn/K1nUNQnnRY0jAdZS
+ZQjJiBjuuXnfsFQG2Yh3e7AWRo5HcqYXImj7szcjcOSLhBHxp/QyoiacOZAAzqXororPrwtj31Y
f3fy/0i7siU3jiT5K2t6r9m6j7XVPtQFoBvok91N6qWsRTXrvu/6+vUAORKQKENKHJuxMdOQQlRm
RkZGRnq4M84yFLOO3g44Sy8vaOuOrc9trfMOk9Vtr+IdHhLioHE0mDg7jxBJ1fqgceOgfIiG4AYe
csiU8PH6WNbd4sQOE05lUR7g97BDkjuEZCYCU+Jf+RvCCKsTh8cgdCEAdIXH03Mvj0T0c86p1QDO
EWc3AlRJ/B4iVKqt5F5X3rZ7Db2yvJL+6kSeGGUmUi5AGTnVMCq14I7WRW9JD40kcrbXSr4mQ1z+
z6Ex05g1USXLM6zQdUnapt8VrX8KnIidKkoAx0Ho4eKEb6ssVJVGQY8qiO1VLyEGWMjJhH9Q1wK/
DWatFndmj7mKTjGKYXMBe3StKO5JqIN00KGJfhdtq03BbRNfTTBOR0gzfRIKS62JIKQNi61XFxvN
Tu0WgpPkKcse3uJAArp8MADIXDxgjp557rK6kH9OsM4+e6dCVVkSTbAMRndCnve+ccPHGq3vOxAR
qTp62CiWnA+zqqM61seFHCa4IRBQBx5E3c8e+ZentbsoFvEvW8wiFoo+d8kCW8fQD9FZwtOXe2Ej
2hB39Hkv0GvbHEq+ULjVZdwiWAjcguZQPMbKjWvGs7Edh7DYRvmY7jiRay3qy8CwAg0EHWlRZGZQ
jZJxHGckZkcGCrCHtKUz4EnQRXbid5so3PHKlqsTeWqSmUi1iRdRCmGSVBVIHiucb0A+29mE/kBd
2vCmYXt9mGvhSwYoQgW7NNFjMcd20cwSRJzQDNCC77F9S60ns6yd/8wGc1ybUjxVomLgDOgyByvq
F90eQrKckaxm0njEAIxFwaOVxHZcSaEQSEOnNW4eAG7c9MK9Hil+3Sd3xVz4Zhm5gpbdNg0wscDv
XB/i+tKdGGe8RRvDsEwDLN3gd7vxUB7KwWu+ETx/3i6aoz9JPP+kX2SzEhwI6AE1JEAg2MRdSK05
V6EBAouoiIKaQbSLwg5vEr8SnHk4WKiZkKM240GDBiOP7WzNcaD7DEF3gHKB4GEO21SQ9EbMYN6S
XvEw2Jl4SM5l3rRSanU5yL+sMKerWpuFMtEgARrfRT2UjoU7Aq4pni6BEouLruDZY85ZIZX0SCd7
DdifI0e6NUenu8GLI/qR5LeB22e8FsuAXsFxq+uIZgYzi7qRqCPeV4GCatGtnVS5Pcp34iRv4vC2
AJnBBLS8EUaeTtVYpdihodIZxQgcQxIH+Lj2JagGqZaqoXFHEplNmnVm1jRoZnYrZfooFeNZi3mN
FzR57GIa6FoW0WqPfnuRGSxK3IMoFSjGQtPEL6f2Yaib5wzKR33WcvKltdGAVRDDwZOmgfPv/Phr
m7yqFqFHMXZBD0KSO9PECTcUi9nBnFpgsvSltDrI5HaooM2aHavPgiLbZvYaj8mTMipuPw0eJ8Ss
TR8KIgAOQyVXxa4/H1PayYlotLBI1xC8DdeWQwlE4w0ZYGne6AubHIoUym7hXcuPVZeLwZ6YZqZz
tirFCEeYnm+KPTAzd1QWmRw78JtXxcnBRMx79VkLL1A51SkLBQiS9ZWuNceky1Fdy4IZSqeWU1YJ
Xg1/hgAPD/0Q2DHo8goAyfmkJjkKodWAqr38OHoG9OPD+CsxwRHYdzL2YelyVnEtbJ8aZA6KsI4b
sWkIGyNklRMZaWHnIWBksXJf5eK3MRtA/6YG27ho7gXJdHWwOoK90g3wVDM0yz4WALxowcypQNvi
+retOdjpp5HLn6TG6CvIDDHAp9VatYfYpWtEy4thpj6aiziq8msepegWzo5jIVgVmcDeJmWzzAUw
LaH0qVogKq9+UbPpvpVNR2kNe7JEp8qMrRXGbrAEDgiD/ZkUYlXJ0VJlc33ga68OgIMp5G+oORoi
4994ki+VYpIAX5RCZ5i/RWa1sSrBrmPIZ7Zgq2meUiW+tbo3ddQA0Y4cYxZuerXwsiSxack4H7SS
fIK0DoVIauIEOQkTKodeT2RzUQneaOLGp20hL+IM9kAilA/8Z7K19OXMHrMcjaWOSrcoKDzeSLGN
ezoaIb5DItQ9Hlw2vByea5DZd0KmREvfY4D0flU/mh9jDZVNkk4XXRXXzpufoa44GyKz8eRKrBLA
uWhKg03kKNsw3FEQk/3SF6ubn7jonZljNpOplVNpxDCnboY9KlSbeCds/gZJKc9TmPtsriWlFdaw
Exwguk3yoaqbvJPYN7H2tre8h0BlhSPjdGDsjaE1pn4ExQ1EMuInwURTOjhnK0319CK0E8sbzBc0
IDuGPrnL/C1H1AqqxG4BKl9AnpwlvQ1NYnuxelu0ZEfubxV0kfXV+1iET1MIwWBduY3Twc+1j7IV
t4oieEYScqLwSqQ7GwNzlLaWGYZWh0lLQe+nF7tZeNB7AD+nknP1WSs3nFliIkugCHmxkJ9Dqmov
fosXwsNAjFT9I90u2+yt3ANUF3vy7+gms4sX3jG6Um6AeQi1ENrU0I+fdxLStUBOWiPV6JJg3hDp
H4DtdzK3IrtyWquWZmk6noZwj7SYcCXU0E5p2wVdaWqxE6XgJTLbG61vX66HxZWcS5OQJoMaQUdi
x4o6g2+irWcTh0YuWtJmatrRUSI5QxCeQlyNCyG1a2hAHMxGKyVOSF5xGQ0P7iB2BkxOUVnQcB9r
XaqbIWxbAu5XWQPl3EbVDgsapV0tCJa362NdmVJgEBWAQVDkQCsIk1/GmbiMaogjCVUOObfzXCj9
pWxTtw0tg+ema8cxrnGoBIvoyUADLxOtoBEHzFQ+oe5HzeWQYQqx65xwM6H2B5aq6FH3khfebWtt
c5xZZWKXIIh6Hiaw+r2wXm9QZYJUDIlX5r5euuEfORoJ9ATsAYOP6FaKv/O+Ye1p5vQbWIRIPufZ
1BtD4yIiTXj+Sh4kGxu0QDeBslF7B/RqjTPbDmB0vM25JjxxZpsJQ9ESNGYUYfw/iIkdpbSBetgE
u8wXPGVjZj5l1yTfHdxxR04HHpPUn1lnQpOoZGqg0uwnO910FlfZmg+EgVc2vWwTeSaYLEEaVrf8
a/bKGXJmmnHueYiHfJrHHwPfpzcNdBIkL7/noarWMrszS0xkGnTIfTU0yMnvX6lP5OjYBuDE5afQ
yW6KTellB97croTdM6tMOoVraTFaCsZnVqDqWz4vuQhw6eKl1f24dKYdqaMdVjy6I64/MUmVlFt1
IJAvj451T2+5BfC0ynb4neDpxoYaDdDWsO82o8h35pVEBGPGmz2VZdFVwYw5FvIgidr+e/EyyvaV
XwNXG6NzbRbvSOU750TItRzyzCIz3D4Lgr6OYBGVRSdR9xFeD/IPYlkq6rvQAQPap+sxmWuRySHB
SmiILQis0LQ2uMcxZvfUNPJjjLGb//4fWmQCs5DXKW4IGCNhO4V03yI4TW/UD2hFB1K/5s4qbfvL
sPDXOjJBOYp1MHI1Ha0jpKlTrCOCIQl8Z/VdDuYq4w/OEDkG2YSyqQ3SPYRBZCluN9+CsvB3Yr1X
m4MMyseSN6W05S8GiCdJwJ/odL24WxXd3Mly+32ARQh7+QZQr6MuqiYdyFW57J1rp7l1YpPZHBEI
N0Y0bdEYj646bsJHsjh4g3jfwVUzB3GYk3yuva7pp1aZDZJkeWkIzXGkP9w19MBsf9yUsEuzu3y5
vpprSDpkgToV3cADIh076U4yzrBOAG+TEfpopLVygw5BOGwM0UopwYCNDd7RoYiziSBa3G/pjsLd
pasOdfIJTMyHMmEe99HxdBk9LPC4Gd46e/aN6ED5hPx0fcjrUeHEHrO4YIKda0U+hl3RmY1bikM0
5N794U7/sUVmYbN0SPq4PVo87lGymL6QO6XqnhyYO6er0f1kjEzkU9So1dP2x7KKxi291ApPBohZ
sU3hwG7Jie6ru/TEIBP4dCnp6s6AwRlItr5cnEJWfkb5y4AgBekaKehwEpl5bNvWSNAgQM4aPBZ7
vK8Lewp7xM+sCvZyizqbE5vb0JELG8Bal+M5K4M8s8/MqhAbORqsaoru1r3kL5/oakjYknKnOT0g
7VyLK5nXmUVmWvtKCUB2c7Q4uITkJZUa3cfj4o4zthWPMXBNQzMVOOzADMlYwpZoYxMy9YCLLT4l
I9TrqO4yJCIFWtm5ZKErIRZvwbh9GjKxk7IqbvM46agSpqiUqrf57OjQbKGi2dT7qeQWJmU+rghV
DW6UXRvoqWFm+88yNIewOfD0F3p4RVV8Ynjrxw3aP9rBRtu+XZXOz7wVnw2Xcd0wabJaBmu6K/6m
PVcgK51g0+40Ojh9cTva2h/XF5R8kTk28agKWkJQWlq4jzK+2tdJF+M/QAzNtez3VpN68VDF20YZ
ht0SS9Gu0ZOZd4TRFYi1Cng7IJKoFoNylhlmHRhRnSHNQxmt24WZm/iWJ36OtpKGaxF3KVdODkPB
ixG6ghXQBbDseeD9UKoiTgg1QVrEuQLevOPR5UHqCB3+3vUpXTs5Tu2xqc9cCkokpbBH/DqyuCWe
UBANe0WGkzEB5JLXurq2SYDdRYUbT3CQeKQJOD2dtUDqIDNUA0Kc2pr4tQwCewm/XR/WWlTTDOxB
dHiQ6hZjBH35bRoOwHwJLTqRxMY2TQ6F2xr7gYEflhBXJE2XWZHvDqahbQ8Yjfkyzk5Z3BbYATiR
HB2gTk/SXeGDpF8TVDG4JMhrc3hqm3FJIx91WVlgu0hexD7+WuYK6k715vok0q+wjo8mcfJ70hNj
+eUzUK737YhkqRJTaC+k1hczXx7qRb6Jjfkn1GYNrBXgv9hkGrLtc7fI8kYPxRoInjJGvhTKeeyN
ZaK/Xx/S6sSdWKFAeuJ85diDy1mAFQmv6mao+Yu0HcaZs6l4Vsg7T6xIASBWWSE2rm7eCQu6woI3
iOq514eyllqfzRh9xYkVvSrMMKslhF8ru5XEV0n7tiQPdRy4UxuDBe2gNZq9JHdZhTphcr9Yz7Wl
c4Cpa/vsdNUYR2yMIqobGSO1kuU3eRYeVfFnuoPPxslE/WHpsy6dYIN4IKMYzcHFrgtsSDrcUIko
au3gFvzo6DwKZJdPCbZ2nTizz2QRYTk24YgY4hronIW2M066BZ14RFATO5Hmy5Ud72SfimT1LclQ
8lWB1sqUaEsGmgB9K1SRZfzWlEGFKWnIttsGl3Cx2KimI1azbaaL175SK2J9SDflHhxyj9KM78FD
PIkv8Y4nmQbLxgTEAoBFDGqPYBvEY8usosw6FjyIMTf1xvBG/YLmXsHwA/k5aSKnByBgiGxNegll
XwVSBg+YHliZxe5OraCvKNqqcl8ruwm1evD7cPbeWh3ZOPlCVvgnz4D31cQf5QoqtzXNplHeLY8o
mcAkBAKdYlelXMNHtNOVqWHBEVFXRji6kZ2gtQTz0gjNvpx7CNfkQuTXgq466WLl7tJm3caQ5X2S
4bkqDPqHWJ3egmlRoXrbR/d9Ar7sRDFdOSt6T+27uyEwlZ0AxgqvW6TUFqJwsNuqTpy6XsAzreiB
r6KcOdtTpoV21HXgrrOGwkE+elsKIHpbasCJSuAM7SkZgh3o0nq3NNT4Qwgb3Wtr0fqjl0TXnCyB
98h+kc5oeIpBsRGqphJ8xmRKOVpULl0UgQMjaeNdVZWK3c7pQ19KEE+o7tJ0+lJlKF9ppmdo9Vax
utmp++KfRqnjR+B+haYAPDCwLoHh6/oYK5VbgJ8wa56HsOEE44s4yFhgyuiL3sZ6mMGCVC/fqjJ1
Wiv8ej3e80wwB6SUBUo/GzAR1ZWNB1d7lp6uW7g8UZhRMFGm6TUNeAi5QuNRtZP2/SFBY94evPj0
HJJ4YNxZRsjO2hyz6z7y1/LQyE8OMqlI2yyeMLLRkXzxUE927mie6Msu+ItC7m3p4nRmRsmcm4OW
leLQYpRlNXxDEvcwqbgLCiBc5IxrdcVME4geXAU1RWOcArBBZTG+jwuKpLFNhObQuN8cyX3ALW49
8MLzZfmdxnZiknGSpZ6KYdEwtsFvdmHiAIdJCvSx03nWTfy1fl4OFARBBwYt3ZqD37uEv8I6/gsG
D/Qfg1+IyQbEsWzCcgpoIUUHXCVbC5Cwfvc3VIrJE89iLWOJyQmsIp9AXWFVQIMlD6V8GD7RcWwA
NdW3j+In/gl8iWZnLDJZwCDVaC7qMTbCYiuQpddRR4C207Z45NUt1vxGA30xasPoxhWPZ/DJfgDV
VWE1BkzJxddQ+1DGT9cdc/X3kWEjz5bRu83qYBZyWVeCrleuuAB/0qqPeDnn8H9c9kfRdAFTBRZ4
iNhAfOJ8T4uVaRb5bCCUIF8h4oISrOQA1yg30ya/NznHzNqWPrXGuP0Q6J1SahhR2JUeOP292Eht
U325Pm8X9yFmTEx4rIJZ12MZY1JRo3gJynLcamO704NSfmvboebwE1wskwpKmr9SLfaiDIiXKASU
yIShn2UIHm25vT6gtcs/KkN4LgMxPZFlMU5do/2qHWScztYztZWBMGD3dXK69+8Rghed6Kw/27QQ
VwWaEmOCDhXgt0x4WEypaoZy/h6c8CYIJEgLpkVub95FcDja0SQIHoAKHMnHue8l41JFYg/ULenc
gQTFy/zyIDggrvQVL0u5cqSr0wjar38bZB/wG12OW+jIfI8NEpLi9CY/5HjwhJatq3Y2l8Cddg87
k5aCjglDQeoCpqjzEUK6R05NCzPZgRhjh86CXbFNXme3xOPYz6ihmafGyE9PwlHbdNkoq8fRiQ4a
5p38oLs0tm4joFjNccmLZACLd2qNOZ1HE3TeSnBcvBlo2MKf3kycX0QUm/CVZC9THsCzVVAeGKhE
HXnbzgdnyLixmA3ArUWXCXYZxnpgW2hreAKPZ2+XeRUC9htNiT0GY/97o0/64zwO6Rc8wor7dFyy
5yGY0vcuDLQvnJm4cGMm3DDzXs5hEQD0TNulx1XL2EKH7iXwqaE19st73qmzGrIhQwcqBvSuAIfM
BANtHmoEbBlqDmBgNfxlS2SWYwn0DWEweCC+y02Dwwf6ViZQYQqUMdjsqJtlaRl1o8S1nl47YqSX
t7hHQkLHoerxFN4Yin19Si+PiXOTzDHRy6UoAxUBVI861R6SNn20A0gk3WQ1MBEcY2sXUQuEx5Bb
AdsrgYzPXStI4lofgwrx+3V2jgKN7ojWZ1QqqCdGA2WpDVFITs1urVIAGBxEFtBShbIkGxqCuZLi
uSuonrv4MoolDSTbi4fIiUSQF6hfKo9opNXaK1I7bd8i42Hectd2ZROffQTjumk35dOIPotjUbl8
Iq3IwUl3NaK9wGUAvzyW0YkHQBywyqoIYQYm3Bch2OOGCYo6Ympk2yYvpI0SmoFjJVC4aLtKfLju
RRfnMq6yIHrEqoqojCLun69r1ahhqDR66y7TmDoL5AfvEqsKOCnNyv7Az4PwEFJw6CbT2EOlz8QS
LBQwI2wpg1p20vaYQG0gKHzgP8utjerUHJOw9Wo6S8FkoEgiAwXa3kFWkbchVhbqbETM9guztgkH
AyY028jwxBk53TNwp0AKEV7mLgzQPU8tvgGX4eJy45/PJXNeynhPaYwMluXHHvSC5U1jErjubrmB
GBoE6dBZPNqjwRswb06ZbTCig75Vepgl2aVhV0VHfHn1GtgyXgFN72deAuGcp8vIOCdQnPIcoEcH
z0cTuoFec9DvbTqIlk+ernk43PjcgrxRMnEu7hCLihQmFQPhO2vtruNh9S89B/Qk2G9gJ8FTLp4A
z7ecPquTIUg9mFSHzq5nZZuWn2PtI5Z4yQ7PELNi0Deal9EcUMfppa8hCYtEkFOq9crTQl5n4aVT
ng+KWao6i4ei0sbKrRpguaRlq3X6YZwiTvGLju2zXJG43E7mjlkeo8ot9IjBTBsaJvhU8ugg9pXs
6l30NZb02m7LZXhLlKj2rsdJuoNfGAZTj4x+WEpVmXzCMvMkbCMsWpLkPgoT/twUk71U6i4S5y+R
BG+5bvDifkEjBRWZrgECbqA+fe4lcaFVQzLjNjP55R21gPd+AaQ5N1G6ADAwdpgZFWqjA0Uq7BR7
aBGjqPNd5r0DmOj6gC45v4+WUPiX4PjUHH0+InkssyyUp8oNfrPuNT/zw6f2DmBYV7sbQBUQQMOX
tFA68J0ni508BW/zlofXuNzeNKt/fQOzJaagEMPYxF0jjgFmGD43MU/Bd9VR0JKpgLEOhMbsvbAy
5sU8KjUFsyG+tKFW77S8DfaVogabUDfNd6WReau4PrcnVpkSUhGU4STmYuXqmdt79LCzuNZt9YzK
KtR9D/oDcccI6Gu8zW5qPORCGgsLzLsTX6KDaYlNsM7iOUUDdpVxJq0oliUKNSqUlK/6jQyOKUKp
EFC2eSerqctvMl5dUzSoi5aGNoWLNthsKma5RosdgBQwjKMCEn3XXXdtTYktREb5Ez3a7GNIFYC8
MUoSzG5xK2qJW6XvuXon5aMTpTzGrrVAiiCD5hINvCtg1jjfJbXRFKLUlAikav5CgkHOoEOR0+rz
jBNhLqH6WC1Fwq3bIl9FNePc1NiOi5kXU4kqYLO3ZKQwONRJkGhxQsfcoldBcTIv9HVIgHJd5eLW
T8ZRW6K7KrSBNSagLlEvFKkglq4SuvpN7gU74bWCxo4vgcBW4qZra2Hu1ByTV4uBvjRFIpW4f+Z3
lR/sjIMFf6wcXvVurbZ6OjB2Vmsl1OYQXaZoIKOsUEKapO4Ijc9nOVy75VJVSLSOd4ULTFg6x40x
pwJdO8OnEWKf4j3RLtO4Rv7uXttoJHsHcRFRkdE5dO4vZizJoFCCtaCTHWNvPsoOQCIgixJ3yxzi
bVQEDpWXxKzsPZJtUUCtRDIx7M06R3G+S/sKe88Y7M60No2Rugk4VlUh30R1ybuprPjlmT0mr1/y
uJkqHfbo/SYPbWkbHxrPtC30FG//OXYaZREJTHE44xFaoL9xPqUN+gvSNoA1IG8gapd6AkgqAY3c
0M3W9OvC7pEjck7iyzoRrOJGbchouxIh2cAsJNBouhWLKbIob9gnOxBJo0Bieeqz9aj7gEn5vPNp
JagB5wYYoY7/UXW2+QrwKUvr+gC1niW7Q3p11wjRoWzNl+txesVBLQWJhYSWOeiCsUApJdF6s9Qw
m5UxbtrpIZl797qFtR2Hy7lIvcQgdwHLy/mCWXGMElsKjgV1o882ybXgvvcVpMn7xBNcbls3/RyT
dp69OLNRcilzPNbgCUzYLr4GYYTcsRaQuS+O5IlIBnlcabTy5/ZwfkLvFjcT8gtW0Bec2o0piCb0
ZubnCCRpQ29sS/k1bYynfzyRsITYhYcVlOxh7nwiuyLUAb+AS6AG+b3PlrDBuDYHNgH1Ms4Rfuka
ZM6Ae6CQhC4FZiKTMc2nIUHsyqUQTRHBY63FD9eHtDp3JyaYI2YCdAgXLhpRojq52vizadl9Y24t
iXeFXNnBGA7aGBXgRo9p3/nsRfOkFLOE44yiVHCT3hLQWf9kbBQQqwi78plXils51s4tMhPY95DR
qjoUVJevIqCc6MD+AInEPtoOH7xosfL0em6LmclWCsTammALV0k3vi38bisc+p245R7WFM0v/P2v
eWRJf4wk7gczOJaJ6bBunfqj247IQZQPfs6z6oMGQJz0fI6nKsbl6wHHVq6qpStXf4SG4kQxL1G9
jLOYOFDaEkGZAoQIE50qoVfiNtVgod3H2dcq2QXF5+tevpI1ntugUZ68oIShKS1lBRsTeJLAKVoh
wzFtfYJcU+WNrrgfDlMIpIPwKY7sInV53nGJ2qKHXvAoE9UisleTGaQ+to1iZSEgD55+KPbdHsnI
tn5ccGrq98pBuYtfus4O4Z69e5S6RKEAEsTibXIot/E35cv1CVmb89PPYeYjiZtKrgVEljl9m7rM
75rYTjSFE79WrlYYtYwSKs4eRVZN5oY3T40xxTRq4jKTPWmb7DpUUa2n1LF+ix/wrrEpgMfYXR/c
JTCYJvvELLPt0xpodJnMEq/E9Jz5UQRAS4wrQrAffUo1k9+Mh+LAa9Sj32U3JkrFJqjHgK3GgM+9
bJlHnRy8dKVYrO1CCiHO2tkWdANS0e5lvHtCDo5zIboU4KDB4q2IKOrQd8nmD0LWa3Gh4vQbneRT
fjujrEt9OXFqK7E9C97yibL5wdYOnVdML9IBD5RO7RMAhXs/WgsWOsB1SDEI1cB6uWD29TQ35FaN
Ld+IHqBECPFgpe+89GHalNhbB+5Tx5ovnxplZr1uO0tcArwp0WqLFiFu4kPsFLbkYL/j/dmWcRc0
G45zX6JSMfGAgONdgHhGdda5h1ifm76Hl3Vu8XVw6eK0Q43oob7VbH1j+IpoD5ITb8Lp1pTt2Y74
z95rJ8HpJzCOXpTdoGstPqGAeiLp1iqbu8VTb6EgzmsaWEsUdJCBmrpMdyk2yYqKWCnNBaZC8YvU
PkaRZcvhnVJwXp/XthBxR0CkFIwHICE430KmqTcwdLyuxdtsChK3VJRdIE5fiyZ9n+Xs3Zr60OME
DDqb2Y17apVc7OR4mNU8qmagSFxLhDJZEOmvbVGGDqDAtd1n5t2gJ3ea1v9RhzmatPJUdyMUdO1B
aL7MqozLTmyoNmRcUzs0ugTc/WPujokgOdUycasCdFRc+1jmRA5Uo+oK+ljQIXjFl35TvmhPtYtT
DApddvbBy9tWI8zp7DBRXAQL5iTQhV3d5HdQXwHOukSFLnu2nlq/3jXe7CpHbC91mJv4T+YR5AJa
jK7mXl+p1b1+4h6Mw+dWNVhBhU+RtNdy+AK2fbBHcCLq6vFxOt6LTA4Y7ogmWLwZdvpNPDv9S4di
yG0A0AW4Px66R8n0REDf3ngAvvVd9qf7s6ldmuniaMYYn6gUbhjN9pyigBDjgUzYXp/J9fAFGWpU
CEWCHlFsOfH5UmnbWCywoZXepmt866S3zQO4mTfjly5xxofJafeho4J53m6cwANFAo/5cHU1Tz6B
SYrAjZSFRoxPsLSnftz28Us4vXKGubpbTmwwASVVUzOvathovWpnQYnKRmfGRniBPZK3jR+K285T
nOYG9KpHmEWAKlGica5ZZOViz6qoQOGYRghVmLfdWekDBQwjCDB6h8SgtKeF1/JyqclK59GJDWZB
m3pqRL1EIkBJVjvZxXP3NoOuVgLNlXVH8jrpY7oBsRvUWXNcFKZPNYTWfoLVi/kOZlXFGi+QoYbz
mJq/Cf6fSU+RT2wFmhMHvgyUKC/hW59eFIdUAFqoV+rcl9XKMJd4xo4lPVTRm3+zSpvgbe3nwBZu
AtPO73l3y9UjA+fTv00ykUicZ5DgB9iptZgqtiwY+1Ky3oNFsqey+lKaym2YGl4W5AsvPK3GCNSj
JBFIPg1vbeeDXdJejbQed5n+Jr8DBaR0aznCZA9vYAa+qfegzQHdbC/aZeVd30uXVU1ysL8MMweP
URsKxI7potabIM36OkAisEKOqyPzjDjhaTU0aCIQNAAzK7gXng8yD41osgo4UdR+glaVrXVPhskj
fuQZYWKDFS/xaC4wIlX3RfhFHzaF8nx9ztYWi+puhEMiSDbjmWGQQrdzxvW5GpQPUS8ie1St7dAZ
224UW/e6sRXECiyRfgfkfAxNZLmx9KIZFVkvRTQpGXY14gUtjj5GK/4iZGZsL1F9mAzrTQFNillC
aKQM3uMetxQpkDhhd6XkePYlLF6gbxbI0oTwFdJmSL0wtY16YzjBPSHL+sCdeVnK2lqeDP1YfDo5
zmo5jvRyxESrYH8RPskqdKN47RkriwkONbzkQzEBrO1s69U4thNUWtrazbTpoIggt9Onp7YQfHjq
95D231+n/wk/yofvZ0P7f/+Lf/5aVhBsDpExnv/j/91XH4jRzcdHd3iv/pf+1T//KvM3D/HXpmzL
bx37t87+Jfz+D/vue/d+9g9ega7t+bH/aOanD/T+d0cD+FL6m3/3D//r4/grn+bq49dfvpY9Oq3w
a2FcFr/8+KPdH7/+IskIpf99+vs//vDuPce/d/tRzO8Xf//jve1+/UWV/kUoaSAkcQcBzzbF+fGD
/kRR/nXseSBwioknT/LHomy66NdftH8B7YzqN+RFUWOC2jNCSVv29EeC+i/o2urEL2uiAo97nPLL
vz/sbIn+WrL/Kvr8AQ2wXfvrL+fuoUGBkMhDQVSDBhC8NbHsyWLRpoCLtxDOqSC8Piy7uo3cSI0O
bRNwTrxzb/9hCnR+dPxgdCwCjkiAE1B/gLew17dTCT2SvLWrNOFsY54ZGvHJpupHTRnzGWZUMXSj
AZR3ZbupTZ4QGQOZvBwOEyUDVR4ng+wEv4HKxMYLj7u41QPhLLpt7dZ783OwpfyhccbfefAKBiZ6
aZ05ysPe7LuUrEMy5G5yITnsoGCUomCU7wpPvJVv/0aphLKxvzLCS6OUX5xMrZYki9pOMEqdOrJD
mINuq7olLIKOjNMXRD92YcyUUCAihAeQDufGokEfylqpE1tLzdqfCz28G9pS2wpSa+6WVJq2+iK/
jiOEj4KszTjW17wIZyBYhanGC5zouXVLSM1m7IvEtlrFQSOvLWXVrhJ4p/l5EnicUYhXYfuj/AZN
bhbtC4BqZglBltiKYID+prbu9Wb8chKLfmz50y3OnGuXRhhPzQDDAfMFjKAVml6Awht0GrrSN2gj
/w2UCNNNdmmOcU05iKcQdWOElK+TG97WMIne4tv0N8Pr/Wm2szvIHb1LHtwUt23uzuBNKeOkQBHP
emHC/OCX79Ne9hI39LrcRoPz8cF+o33hFm/PQQ/HIaP9AGVUsOHjiZn1FkhExPPcFrFNfUvDju4t
OWREkpuIIzRO5w6zK4jkEuxUEt4fDNRsz/0yl6VMbEtYArwfUO3Bl3wdqmayE9+W+P9I+6bexOjp
jg/Lk7YRNqYPhvWt/Hl5JUkTXoWNeR+jkaOyhvwaXG44jdDecP49QRqgsNpEsS19nSHE6Kle+gim
QifeZXfZkzaBqYu7wpezfW6TSYHNCaVciWwWe5IrzTcS0M2hUzncO9rl6QhLGnDioLPGXjzWI04C
XrNIajcMcQxXltE9/zp0uBrSFbx4txYQCEOquHzIvFa0/1lq+GNeTywzF+NkNpq6rmEZ2Dc7iUag
7re9urseGWgnnofY8+ExiyeY0HabexjRhPc6+RwlotN2qauGo9dWiiMtvDrgZVQlg2AsB/kJnhsu
+rpLvTf0EgbTEiwDggAahj+kEqnVn7nXSrxbH9WfRlhgV6SMWaAGcI952dYgg1UhsBbVH5I62ABG
ohTKEwdlrjDfFwvPZBpOKghRYHueb4LSAhApqGERYh/hhrQXIY6noera2CTGJODx4voQuRYZ91CN
NClwpaaAEzx2e6Lf0bz58+JARheMEjx6hLV1Ox0g6yglZMEHA+a68nMubBppC6iefX1Ml3EbdYGT
SWR29TwVKPiNsFHHKPEsuzDnSSgyL6qX60TDPNnOshKNQ3tcp8aOAtuQ7fBu9pqHwkfLujs4cu9E
r/LnynKK3/ivEdxFYzJTIQBaWiHz2Fs4FTWwNUGTL4DhEo1ZNwCTbXixci2AnU4qc/Tns4XIpsCk
PoBcAiyV2ASV6cTh6/XFY5AEl1PLHPpWLENKroUhdSN8PvKI+elDBc1N3nsdUzK8tMSc74mlg7cQ
upR2YzRggNMFyVbl8nfUMnw1KConB4FJn73VUMgMNd0OIEJTW8OT2BqZXbepH6iQaRjS4lmxojs1
L16zNnqLM2kfBIo/hgLHrS8P7DO3ZqNRLqZLHNJhRQJ4PZoqRj/aytv/cIdaTAgKK0vAhR5mAEez
Bbw6lYnb/kP2qou5Z+vvwCMs+kBzr276d/mb2tiipzuxN/zeoHJJaCnIXlg4irmOzIkObIYVyxMg
rhQd4uRbqz5FQPxc92DeOrHhpw9EMxRhIEHxhxwYJNpouOOVYFeujef+wMSgNG37vF5gB3QrPvQB
xhdkp9DHED9nix0/UDSgSyPYRY9Qxcbwro+TF4VYcExomuUiz/gAEA5uZGo6dqrbAU8JCWTsLTd8
49hbXTnQnYlgoYdAEyvoN0adnrT6ccDBRoN2QOnoAAUvXvf/pH3Xctw60+0TsYo53DJN1EgaZd+w
bNlizplPfxbk7S0Kwhns39+dq1TlngYb3Y0Oa20wkEzY4VyORBKNqLQGgP4EfP536ZeKVlGolv3U
BShbYmarP0uQaALlQUZhvXHEg5RwTIehIVTDvBH4TpB20OE/H6W+HKCivZj6YQrQbWtDTsDniZA/
Ry7sv2nWFFqRXZvPVfmacxuIPAHUmXXS1C5tDAGGuZmUwNPEkWN4TAkgK8I7ASVl1Mc/q5AVDVDz
QZFtS0J+Hqb+vhtjTj7LFAEaetTN0PTHevZnEcpQGHFjAnmmFgu7yn+KA6clRjUg3x2gbgJqDg0b
kuyp1O2VyjwrcjSXbfOqN9wB/vyItg3olzzBQ4n1BC6OItuHu1hy5Z+Efa3ajwdd5uhJzSj9+Rma
TIA+QKNHr3+IUxwpjYSfUfQY3BNs3bFaZzmQXvbsV7pd3mDJwDNudM43ZJSdcIuxlfxHMHXCEp7W
sTRBMJlbWY7dzfzQ/5ow0kxoR8V7vfb4O9/Mr7qSSaUWwSi0i9aQM8fa/PgWiD8v+wvymyl3oaP0
gh0iTL2jGkMiwyortNoJy/4t/n9V6jZYZkUTSnas4mbWMJM0LbxvxxFHb+gGS10kcwdxgz+4ifYm
e8tWd83rGUzlnTe+Th6IKwj8o/jE9YyMdBBOCqvzAFjRQMZG3fIWu+uiGeGCqFcV0tBjui1vE787
zDf5sUTL3O6c/C501fPlE2Z9QbQfUB0hFH0m3f0bgnnORm2JbEU6zwKki6n7NxJAc4JtCQwd0623
seyaCYvckd3k4rhT+yF3MWHNHZ8i1/uLqSB+mwAIwQAV3Uyp4owgQUIRcR+fVae8TW+l+6XzzJoQ
POL2LY6FAldrm72T4zX2DtyLFTgfvAV88ivOr6EByho0dppFxK8ZhmW7zLeh8jhm3CtPbOKCzvRO
FiJegzopIkOC55/mxaWHSXWAvRobUX0kJUR+js9UzMDYKfobhCmU/H11I400mE0zR0Dtl96OMZNm
4bWmgC3wstEwb+JKDPUeS+dyjrBXFtlTCwr7Stta81EYx003aZ6s8bCNmJdgJY1ynUIohiUaoJgw
iuwMrX4VbX+sDBLoVxTuZ998VZz/wKfM/Hyg/wE2IPpPX+hOpzKX1ciCkqRmX9y884rfmSiFitgR
5BOIsAqCGGbAhhRp9Itwq5+/Xd5lgSYtUoTGxOiRRZs42mNnl2wmohbidmBLCx3wOl3+lIwaN1I+
oDhgI4VU02mTqTHzrWH7mqiJFqcr2fnkDGjDWJvM63SHh6VDzZf9jsBreZTtlPIQzuAyxa0A/3cm
uH20TU1vAQmO7pQgmuxd6yn/lm/IjBuY+Sbbwu8Jd+NBjl/61hlKB1tBvMcF6xQMMmGByVqAo4Dy
6fPhC9U011M0kfCs+HLnY+UdwzOTFykbgsbCo9xgpUOf5FEXtVSTuBR7MbL1b5IvuV217TVs6sT7
7g5ALEgKRFf5pW8ByAfmp+TbhFl/XgWaRGfKPQGgEfRWaK6i9k6/r5ugmowwJtEb72tSeB99tBe4
7zZWygU5qkbCJpA86DVKLZU6o2qQvpJxHTW+mk/YiyeE9oajbZrv467IwY5z4D9nGH7jk2AqPRma
aGlbAT4CZc0zdg4cra44A6yMtAAJOTZqgFCC+0O32nID6/1pC90q48eEp5kp2HNb2XLCe2QzHDvY
CtDTk+EaNI2OWPqS90kD6HA8Y4AqWmguYL/cLOdBaDAcO8SgDotXGZB06KeGXguVkvY4sji8bgfT
HitAh+yzYZfrPFFMuwAmnowNK+xXIV59vnKL2QJAANvDeBE0O8yN3ZGFe3BgXQkPZEO0sZsr07D/
j7QW7/4HKn6IpfxPKshhWC04ScLSiIXN2LATnxg/gI0zMH4hrnCrzuxj/ZBJRTAlqyLMOiPJkkrr
XionOwucucgA7wmcz6j0OC6dZfhrFam8f2qkpU9EYvh4xksA0J8U8pAfCckaJgEdvb+ZkgM3R2bb
6IeW1H0TxkorIhlxWjF22XzOtNLJIsOpwlddAK+cdDPNBSBnD+Z0V/eV08+nacJsZMxDgmJdypX6
7xXXVRIka0lOkLzwIhd1p5Z1N1PmjSkgvSz/4vqvJVEhexjrWs0DuFDCiq6ZY7YZZthQV4BFzgi5
N4bzXd+D2EoxlFp7XZrev+vkZupRcZdtBwSvNHc6NIwd/QAwH+eyMTFNF28DIFuhNICBy8+3VCiA
LaUQ720kzWM+q65gno1cfZ1U1W6W+8vCqGHsfy7nSho5gZWGmZGGZUby18lP0WAoXkYTvCzlBiiJ
op99L07j/ZLa3RWvX8k8WUxHA8VLtzBlQ5mupacLkkDIzZPKz8A9LeYjJ2dmWiWADDAVoSJi0CWW
rA4AAGFARD80z4D5l+y2yzazop50c+G9t9gHuZJGuYBSEKSoy2GZA1bgus4JmsmJ7rCSDi4WPPNS
px5vunOvbsf6P3BOMNMpshcE2Emsg32BIx17OLo5QCGRtPUNgLYsaOwRQibFU594KeX/RxphfcdC
FOIw5V6FtEjSwoK0we923fX4K3LRiMpsYaMeeoDFcB7l1KLpP1aKjPmPPOpw5bLNO00NY9soLK3Y
myhMDCjOtcbVqHZ40ZZDMn6vxKnN3DFaUsNNu7T6oYZWicWwIJkeLt8aViKngL8EvDvot+PYP18a
U5xjcyT+Lgb2x1LapoFs0nhT5NDB096utUdZ5wFwM898LZTyC7UFPoxkQvQmy37oxrkDFqDwVCHP
Bpw5N7gwXmOAAflQkvIMQ1YrVjDh2UDgC7v78VTW2DUnQU0F0NGej+rA6nl+kkjlJ+g9aQG+KXxR
bysZtNR8wQQXX3JXPBkPk4kRBs3probTsInBunz5m7Jeg5+kU2lKkmWzWEvQdwD9QvCWjJvUI48i
PEmynXrEXNffdMI+iaSu0dzGSboQ59uV17kOfBz1cQb+PUcxVkBZf0jq8iRG28hjB2sFe5JbngWs
0+s2aeY2njr7w6MAxOLmqv8RPSg7jmhWgrIWTXl5LZM0QPzCZglad/K8ALoCixPXyw+CHYuNEE+U
zvzkjzHWhUIziqRwTGCu0eng0mTGYFYxzpVw3oIku3U6wclTN30gaxKyK27D1/GpMkDbYOzUA/dt
yz7xf+XT+ZA1p8sUkkQb7vE4635ZbuTHfJsBn5IgeEehHYC++VCgo8Rb12Sf+IdoKkEKFAALSDFE
V7NkG5JwbOVgY+Sx/1df9kMO5QJHOZ07cJT+fstmgR+kB9CvY7savAe/cuB1AQgNmIcOLzti6kdm
kIHZAIAbeixHsOJGakgDS9cOkh7aqRrbufZwWTtWcoLRtT9C6Id6FRVDYpnoAwI62rWGmzbidZiY
agDjBQFENlBlpu7klE5D35LKOkLbIYx2ddI6rSa5l/XgSaGuX1TVSqzNuPmmBYA64W5uwJ0oKxwp
rD4xwL1Q1FIwLQ3cFvIzVjmknicgJOnxDInwuHBFr7+SniTJyZ6AUS58B7nfTWDXKHQUTo6MBOhj
oi1xPA0r10PNHiAs6IoYX4rqWmYIurLgPPuo+ZZP4ptZS3dWDQDMTtn8xaGuRFFxMQcOhYy0FsG/
eswwl5OG28HiAnoyXchKCnWmaEzKBpba4MIIH06XO9gJrXxAHBFOHoJhEB1qMIvqaIPEPo+GjtV4
N9bHScVCta20IDGgY+upe3M/XE/biHT+ozMwE4DsmbacRw/bZa/0JeexsqFeVnoBFS0iUXvuPazB
Yj9YteuN3NoNUG43gtd4w6OyOGOH4adDCnTRy9+VZ0LUlRQHsdCyGCde1eO9LHb+qC47JUpem1Hl
FdiZF3OlLXUx4yVMAQ0NL0YqgcgYq/EkR3fSgdQhJeQbXjGgKfQ95rJhcgTTC7C5XIXdSMyqGoXK
bmpTQl82M7yg5fkeng2pVCRaOixzDOY/QXj6aXWASUhRgJS8WLL1bezzQgP7yuAxqaFCoGHr5LMJ
DSWqbAj9kR02pdMVmiNqs52YpgOsOTcqvl82F+aDT8GOzB9xVATsp1ZG/QX6kdwGK1h7w3JFcXBU
cAsSYsFUOMTDzQKG08oOJpu3yszOV1fyqfeA1WihkJJq8mhWTzPqH/1Q3QoCeJACK7aFWHPzeDm2
AXpS44A9Qqy17S3dvJG08MqKJQ4IKzNkrn4N5RULy6ob4HMgySwaL2rBtVgPHBg2tu1+HDj5+8pF
DIk0lMsI252zeJsv1nK0shYjpJPReZe/LUsZ+HCMU0s6CjD0pHjezCGWuND8igzdacbWBn0tJ4Fi
eRtZwyYTUN6QAryPDq6UiSUJvQhAGthR0R/kZLpODP3eLD2zGXj5PzFEuu2AaR/UBgCp9nXiP10k
cwbGye/iJNkxaAY/xkXMbwAdiwUZXtWMOK9L8ihTsMpJDhJiCngZ14vpd4OFg7yOdBMrVPtwAOZE
yctBmMeJjQYk+2SpVafuvqJWMbAcSQoSzFjox2jLfIyaDgjmL39hGitB1K1vgGQ39QMEFUHoD8sL
4PR434vlx1BU+VcX6mJ3aoLV3Bh+LNuVi2fE9vjYTy4pPZL+DYrmzWM4OGGF0tl/6NQz/TYGHyws
YoKqEttMn6+ZOjVT/Z5KkbkZPIdn1Y78DuMC2l50O8cEUQMneWP25tYiqdDblVMyB6TMmu2yG/NR
fMAeb6w7N6hqbDpHPQg34HpzUzTWvWifOeAZbnmHznIu659AReQyTvoeZK7kkgS3wS0qoX5WgNCH
NEVlF4dNuEB4A8JsH76qsVBmGwh5lyvEC3SANQv2KGBnPpnuHt0ek9aYj7f4tBSMlRTkdh9ulFyl
ledps6CegwIyZb2yZwvjlFYzOmF+Y2EBoVvAmtD0GCpKu9sx4+Q9rEMGpSJ5lmP5CNQYn0UPHSpk
KpnpKWtTng5NEg8o84BhM8KcfjlUvKSSpaoObjIdjxLghL6b+kpVURjUVAlQNsSg7IE0XDMUHUjL
teUVj1j+B0SyWBRBpx2AzdSHHAwhEwzgR9vZ0QATNoYyvAxTNrFTvWHOznyF7ZKtn/+w6Mg607Vk
yiGVo9jF+oRYJV9lR0ICLv4qrkMvvlJt8VXHg2yT+imv4cMKkGuhlIvKUeEYCjIe1eWVk1qprY6c
8UWWE1xLoIJIp2pZoQ34dEP5oqJpNQB5qhNvw7q2hYmH7cH6etheJoxugFsV6ZEsrMcGQatDWFMZ
t6E+OYDX9DMBYWQxQvf/HkBA2AzmZkB4oYdNOZpclVIxqWApZlCBTOBNDAqeLyOnTwfgd5R4wEhh
IZXu85apLgQgHCQbN4viEAL6dIN5r/0cY5YmB4PSX9WK1xIpn1KPAtDYQkgEMFmwMVWAwJARs+SR
TO+ohR3tuXi1rLu9FkmFqaoztDxNIXKKhqMF5JmylTa9Enq6es4XDbjRys4MErTv/csfkFnuWEum
vBh4SgVxJMoCmGxXbknLV3X0EqV/W3oqb39Dmxen+WhuzXL3H6IG68qvfwBlQmoULPGU4we0XvtI
8JbHX9ZpsPMdJjQBDhW7oc8D2GGLxBInyMYM4PVSF74foz5oyGlLAB8Pln3eS7akct4QzGsIAL8/
Qqg73/RDN7QJhOjBTbzcY6zZVsGfVuucuMBThvx9FRayyNL7nlzBBCOzEDQ12n4wJM41ZHkwBNp/
taHuhBICLrslywt1WDtzb92qsr7vhNmdkreYx2TOzCTW0qjrMImYb9K191UJdR/sjW2cuqTI/g53
ea6vgbvJu4K8Y6Tugakm8ySR9RBlflKqvQL4wZ4bWFmRBu1hlEqxtQDoFSqwFomRaDIxvN9dr/ep
lR/WyUCKhMLYt/mH8PPy9Waf5EoiFVCLZa5M/fftAomI/B3dcGcAvHIq2+0Rr5lbflWGNasOzvYP
LanrJQI/QIx+a7k8T9iM8pZj1tvLgRBvlAP6/rbyPfG4jQpmpFjJpW5chFaBIhK5mj16zc/+IQJ9
F3AsT/1N5cxbHnQ172NSFy9qzVScydEuueG3k+DmEWc+hO2cMUiFHToUZjAh9vlu93WhiGEEER04
L4I9zjLYi1f5bXvb3YR77TSBTWTB0HPn6Qd5a+14VUTmW4ZMcv35AZSOoxAaWirgVhB0btTCN8oh
QcJ7a+AJ9UQI5xZHcdRje50ccrfGRO2JR3pJEX/87pZj1QJJLwrymJKnfkIpjUIMiD1yZ4Tr2XAE
tGOOGDQtYFD6Lt6Jz+Kr9K3/ZTz9HvqUvLbxklseAADzJbn+HZQHtLqiG7FnSQAACJx85tZg6q22
jVfviv34xO02El/wJe9Z6U35wBoVhiSfoLe6AYU9YNnMHRlzF4/8WWWm71uJonxfnwOGNierkpFl
AahfT+5ipW9tJeVhZzKvzEoQFeuzKmyqd3Pq0IMq8GJLAId+2eNxdKG7XZmQ/fOZgv5B1e6bCvsc
+u6yDGZ9f2UL9NJnaomlHL1niNgCil6yG7ShY+/3CqGMFt6NfG1syNUA+qU7/M06NfbO/r0S9Dao
HhVpNpEBkvgxPi3AD1e2+SYFa9k2ddJjoYPVpNnLB2wEnSfOS4YdUFayKeeeVItZWUgY7WgX3Db3
BHUndV5bPAshlZQVeOk474NSPrApQtFAOgA3q++k4mqYHnrpx+XvyTFLi3IxVgAkvoU8MVqhHJdN
bnZtZgddGfJQZ3i6UD4kXiSxkQlCwiSeTLOxc+Um0G8vK8P+QuA2AIAPpga+rFW1U9D1KLkh8fzW
g/0CqCj4RuQBU0fub9RK3ifiiaRXq8DMJGolgZcQ91VHoj2yNdNVr/P76tScGyzV/p1ITL0iKhIq
X3qjqtSjsUDlkrhjxcfo/0Y5S+o/U/+oNAEER7BVLpwi8wOupFLGKLYA535/73aueauU9rgQMCY/
d2o3+h7fl/cY3+TPwDPtcyWVss9G6mpNa3C8aPOfAVJ63Wq8lRyeCMoyhS4tQoNY5jJI9tKe8vyB
Y5bMJ+5KCSqeRUMGKCkSz9JHcw+SwycwcjryMfe583y8j0SFs1CJsB9CylcglMLEypvY2OkZqGfv
Jaweozstylfy9u/yz5WGVHTDYPYko3ZFCnTqWwd0XEJijZkk3U5AV8THtbisJ5ZvP2eH+lypM8YW
sU+o9akvqsGhCWoXrZfY5Xw7pnVY2OqWRQPrvXRDwhrF0OjJ40jdyJkNUJzMTe4IooLqo/0Zv2Bu
gNvBZjuVlVDq6dJoUR6CjQZOZWNuJBfYLthhb54IMv/ijWj6XvHIMnhqUrFNBEZg3srkA47txih/
mkbn/I8nSX7C6rVeJ4WmlN1v26x2Kd7Suh05CRYX0DAwbgvTlY/ylsdMyE5eV2dJeRDg0k+LRjQj
9Z04t3uUj4vZlsiihBPtg9z+q24AeJTBD46XIPZDqdtAcNek3oDIDoN6gOlzlHIXoVVHoJOXX6bk
RLe8oEAu9peU+UOkQl0I0JA3BgIf4nijNNegfjuMybStqmRvybHTmlLhi+3IaQOwn7srqdSjPjEG
saxaIvWtQ83QI5RadllitqX1M7yKAhvGGoPvx+SGI3IFLilMXZFQr5ZFIfeSfFYsKzh6ArYmRGBg
PFiJa/3kWC+JApfkURfE6iZs+BJVBz8Akg9Ioh8Hd/5OEgzd1WuQX/nFOXebB4WTdrJv5r/GRCP9
y1maERgkGFPS270KHOGcA/DGdKarr0jdkNDQU+39Kw7mQy3vErW0hXlz+fx4MqggqzUBqHPI5UfV
3MmMl1Fq7AQDFZel8M6KCrRVlk5JSj6SFZhebs520r1elsDTgwqw6EwXiUCeP1Nf2435zTRTO+It
c/BsjfIfYtLO2UKqOYrabJWy9IOwd/tA8IX6fFkd1oG9U0yB9Q/gfvSWfDYa0jiQhBmNE6eUjiV6
pZclMMfd4QPRKAGWnfVlfz0ollYviDLzPjzLXgwgSPUONBGYrLFcwf/fpNHbfuOixKVEnkxju3TP
Y2R6ZTy9tHl8K2ujA+i5fYRR9AqzLYKsnWNTUv3BTHhzJwr5QrS3WClNL7APYauEwfvPcErNL+7n
U41dhvKN5Ou9U+z62NHRYdHd/HHJge8nAcoIqM932OHXsPoAwCz4MmTWqgVgpa3W2FWEYcFa80Bz
gPCxRdVpz6t4MW3h40MZlEdN9KbKE/Kb86F3gngvz5nH+To8EZQTDSstSwtSSierCJIbe9I7xd77
vrJ8CM46ZkqfLsskV/7SlyA/aZV1BNUiZcUIkQFGdTEjNz4FIRBJgwBIaLky2o3Ia0Iys7f1x6f8
qZL9+fidn38vT4QyIvLFF3QjnRYLCPxHEjPHwY4w6HkBjYmKJSVR1UNQrtZY41E3EmqVynbaGldY
GYINIfpueOwizAXUtTzKmwNzIwilHPL62SFESku3Lb9hjaWz+2drY5q29n3J8NLgv3BYFrSWTHl4
ee6FuiMTXXoaXxcaIAwEXquCJ4Jy8VlnFFEy4h7EgN8d5TtxsnheiuXg11pQDj5oAmNIVOKlnAyr
P8/heRmQJpJahXjTQrLqTN8JVhVvc50jmC4RYidRDMIZgtsGBBtxq9oYwXcwZ3irineXLx4LrgCU
jP8aJV0pbCM1yLUJsswr7TnBlNMZ0C9ecYyOgzu5xuAoh8ivttLt4hj7qEEtfTGd+QgSg/+A38qK
24CDIVA7MiIRPQnYdj3YciI8NNq39rE9RU5xHV2jUoNxi9f2vtrn1+0h5bgeZuhbC6V8D/CP53hG
sdQeRRWzwWKLZXALZOEpaGPG6MmK9OtMaICd12A8UVPSb40Q3yvdtLv8JdjuYaU85R4UeWzyklh0
/jh6hl+CaLR1053kaBhl4cMj8M6a8g5NmWumnuBoB/R/gyDw+7Lp7TGO3Mt6sVw7hnRA+A50BOAL
Ua8Pw4qD2srghebppY/yzdB4fSm4Ip6ugAd2LgtjKoXVCBPbJCgu0rsR8xDXQvjueKpTrp2i4C7P
ny+LYPa8LAyqokWKPAmXh4pVQB4f0wDfibwbw9AGNYOHvEDEPwC1jtm9/Aj7cIJD5CWpV13xHpFM
z7eST9nrMghTapVwruLwAHY6JIUvlzVkbgauNaQsUeiKQU4TSGjc8FwBqLu1Lb/ACht02w0aUmm0
9WJAJwDh0dVGLsQx+0oaIqZoMeSloqDz+YjFLAmGgEwI/YaTx8FOGA7sbGWfHJLU5uVUTKtZiaNi
yaQQeFATJpqHt2L6WPYjWks/OIdKzIJOcTAGCGo9AG0BZos61ArsOmFMpuMIkdB7tpEC4WdCZx1r
rL+yjcXpzTJ7QGuB1AXPqiQy0uX9K3Zu2trdz/Jb+9AELiZnVLTqyl17I9ryD0vBZMaWP6bEPtUP
hamP2OlWmM4tFJawmKTpm356tkKe82aeKugu0HlFfREIN58tZQgLuBYNl5EMLAz3kRPeAnDUEW6z
LdY6Nsb95a/I1AkUPgCEA30gCvufxS1xqWs1gNKAPSXYhrIVsrul5YX/d+DLL6aykkJ9ObB0t1Ip
Qyn1SnmN7pvd9ExGDcFB+WZcq3vtevET4DUNW+G72dvFo6k4AAGvdwtQtyouwA3T36x+DfUdgyjv
ltKAzsFkAa6pqkrsYvWbywfLE0JdQbVP414FNjcqDy/w2kr08/L/z/twVC6HpuCAUXIcadzFrqrf
dSgujhJvrpktRTXAjoQ1hi9wOcGwmGojQko1VI3kNJLZ6nYxzmbnZKml87A/mZU9AC7I2CcA0hHq
lZ/NUU9kbclIypAAayo8qwAMRHLvS47uE7DACu6ZVzZl5qYrkdT7s9eNooBe8JX1YwPXkQnPDdjD
a1C0Xf5izAfaWjkqzuryJCZAWwLcyjUm491yn6BpB/Vc7KACEdvJHN7FY+hmwoXomq6CdgOUT5+P
U53MQawIqkOnKOeuTDGmDajoaHJMceGNMDMcFxlfRgMUyyLYm6a06ywhFIQe2v0JcQ22KQDr0LtY
u8Pc/d+kueDxAU4V6jvvq7CflQOAgobECMrpVzqQ6LVDsLNaLBkKADQYsY3O+XrMs1RlJGJAv4Vz
puxEnLqxSieI+zNJJmFBK3i0vM6TwMEoPwUmGk+O3PJxeohDotynifTsX9HU0fZiNVVNgleEAtKs
jb5XPeWHAAa5jbmrNBubOPfiMX3N9iJoPbcctYlal2QTP7cqZKRNUVX5DLUJGBiIk8gYvIqsKdqO
BThNeEt4rEvySVcqILUthnIBI05GysrH7j712toOMRDszK8Awp7voWPg9IZzWU1WDvxJLBWhACtZ
WQ3JEIWDvF/ulUO8N07aj+WHevOONOCEvZ2/9NdgZ/aaV+4pM1q1aNoA/gVgA6IGyNnPpxwC07CY
K5zyYoxOrVxnOUhPcgG0CqUTJodwqG0RGz0RDw+JEaXWcun+jdKGkZYQo7YK1JWrt0bm5DOsebZP
EiiPXleCUgUDDjY5Wlt9IzuRozxZp2WD8XWMtOErAyGbzM/g0m6tYxO6Ai9vZASxTz+BurmT0Kp9
RBCl1Y36lih2uWwmbaunN+Zo666yL7xFPszgnJ+3vBlX1hsYnKIgo4OrAtILvQ2VinpXlxI+HVZk
zphbeiE96hROUZQxkhl5vMyf6aVW8ui0o5GNcSDygvhXqmgYqH8Ri5up4kUWpuEYIDLUADIF0irK
YHPAAGjNAG+vWoM9o6vSybyAQv6LL57nQ8SXmjoQKHSZ7LGpmwAU7W52Vz8Qil8QHdjAcdkUJ8LF
peyKh2zPu5DMY1zJpq02w3cbF3jcIi3sosHynBz4CQYei5rjedgWshJFWWfVDH05ESTv8E25BtMv
cFKxAoBdYAy0YZd73/ISHs6no2fx9cioclQ3MFTaYidf0FCUu7vsTXmnR8WMSdd6YEfgy1XTaMdi
4ujwngqq3gGPpoGnCxUtRiGqNKuDJGMqNu2ifE81obEva8OODasvRMUGy8Tn6QgQ2OCPjxG42W4S
N3LFu96NtuZT/FN6s65IdoohqJdmw7vRXAOhniuWBs71IYCOBH+HjMFiCPaJoMihrudnG/V8WV3m
kcJnAVn2vZtAJRtpPoFohKz7xn3sjgoyKp1jHqwsHz2DDxGUfRRzMGjGBIcs3+qbbpe9Stvu0HiL
k98MJ8Dr/AeuNJ5WlKHUsmBNQgKRigwqHHkC2l+7u3xwxLV+8VcrrSgzaUNF73rM2trDUhRPY1vo
R1MKQifKDWDV51X0pNal7ImxXnMxmoiTuCSbspF0Bhdkl0M9LM4DExhwAl53qDyC7SW4XDg1njQq
yOjiUMVIVok0wFUe0We6yw6YdtwhhnfcYhY7JVwdLBVr+iI0k3F4V07yh92yGwo79MjLQnLGnwuQ
dnkukhl68PoEI6mGogj9DJ3BU2gqZKFYDhevTx8LJbRH/akARndDxrT7H8OkctwMM0tZySSHvkq0
R23M80bBNR+MH5n6MGrniDc4wxNBXe1FAFyBmeO7dcYPc7walquK19ln9ehwtz+OjrrbQAsCIoEM
Gdo4ovqeqpOdBn20CcL6LmjF05QIvpqLm1k0HXUpt5GmbxWMCEalfm5G7RV0yCcUIjjTLMyItPpV
1PXXo26KRAIXKVuGV2uNg1E+wMAAwTnh1TDYGe9KFuUHmmzpQCgMc13uhPy6Tna6tFF8BQyieH/v
rNkzNFvuAdPrkcXX1/QebAT/YbOX7fE+PgTlEqLaMIqwx88ootOgGls0hTiJNfNQwbaMQg24eb8A
ZIbKBGhuQvIVlGq+NVMr3Ay10FylXd3vy14UOXNfPHmU2zGlcGzDkHzE4rUGpboQ/6wSTJr2v/7C
ka/0ovyNlNSmNhR4FInLvMnr7kmWhslTS2BQKKjGKimKbjHmIy5LZYFUoqUENC+yc6t+2TYPCnRn
RlKW/D1aFnvpL/UnwbsRt8vfgMiTIjNwt9BbAno6pWOqB1r7+70r2b/BxJUr6dxhux05xZV85uhG
PAsdn1bi6HH1wJA7XV9wpKQ4NOzCaEd4FQhouigSmAJQC3v/o0gqhQeBr1Vp5EUvX3VusyPkmQJG
W4QrCcgIsf8XwHmY2gHmrKSCHRRu5LP7ruWpQH0dGurZvlSal3h5BUvqX53jSgp1BQpNjXWDsHRi
qkkAvga0wmsS1dgFABf1Tz6oJvnZXz6capGldtBYflltz6dhFEqJ3LlGPwP7aSOG+hb4rbtE6z2j
Keu/iILSSh4VPtpG0IKeQMDrsvarb8pfZh28FUnOcSUyy5dgJxRoC8CEBVMLZf+tnoK9aXm/bIPb
3KeNM+QPkurIv3JC6noGhYOTbeMcwyzTLxXvpNvEckAwq9nKY+p3GGDgXH+Wu179ILoSM8kLMNdJ
1IhjQPjkUpPamJ1M/Mu3gq22Cb4RvNmhPmWlKcZWGo30yNHXRqPzmEs/F7J5U3FSfJbZyGAYArY4
kDQh7PNtaFp8yIlULCW0VDOxdCfAFCT16Ie95M4Nr1TAODxM+QHfDSLRkXx/Qq1yJ6Evi7kgHrtx
uyMpMSXuBIxQgv8iuxMKiC4v4yYKUPfik0TaTrslMxtSy2+L6qY3+uchFk+1lt9f/l48MdQ5tlau
DzrBJdLSb2V0P2mmHQH+87IQ1gvzkzLEalbHN84gGIgIrkqDCZmwPOBJ5kdu9qQ1Pjh+FCfZ6xws
Lt4Ho+ww7OV5MoleWfWiipUdcjtXPAmUp1TloQ9bDSZREhAT6Uc4cfs5DCPHsRnIf+ArcJmodLor
tW7qOhxb55JZ8NhTX85mAmb6DgP3yYFQDCp2+iPacD4XiVxfbe9DLmV7XUCGmontaQKg4wo/3+j3
C2CG/A5TNbwdG/Y5fgijLDCJ5tJMCwhbFMU2q/tA5EGfMyXIJpBvED/xuylXbFX6qAcVbKHsDduM
Qhe9RodzZDLryD5k0ANoej6EmNH+x8IlAPqGoWN4GIHCAzkEZYvLkcfIdyx5JY9KPrpSlOSM5DuN
m56SF2kb3VnO/FycQHh2a91wJyN5+pG/r25wgNJD2YTQjyAWA+Hr+p1s6U72Sz/5xXsdcz4YbfeB
gHUlRSD2FyBICc+JwcsC2B5pdX7kJ6z0yWalFHOiD5D3HwkCDdmmjO+Fq/8GQMPTiDLyvrbCWtXx
ubJwdtsYc8h9y4m8TE+uaICuQocHQ3HUF1rCXK2FGhoJSrHLi2lXC+lxjlSOGNaoE6ZxPuRQTmnQ
c12SU8gh7FAkFObxXeKTLuXizYEv3lt7uCgwmVlHnqsgLvWLX1qJpj6a2I1ogBDMJbDhDAoSYRUM
66NmjNk2NIHPtZ/FRbEcIdf0FyUpZM4+CesBBcg5cFZiAwr70nRyo0VqYyUJ3qPiniheXJNtwPoY
HeYtFyuAaTEEGhyDM0C5oyGf0mzUqxQYz2hTDu/HDLzZ/BvZtiL0kAlQdK55ToVpQWgNkslDkHvQ
/RCtWpJm7IlPiVq30vYV6KAtUDFddl08KZTnGkdQxaWEUVZqC0cX3rLlW7QMvBDGyEMxEPuhC3Ub
4kCpNb0G+GjwYADzucFKIxCfYsBbpDfRifTTUze+450gi7obYkHoYeKJjbyUuueA6K3lnNDgdXMC
OJZcNmy9Ck4ge3ZlQTHcXtFCe8qXq6yzjoUSuJfPln05V/KpRCtN5K6dsY6OllY4uanuZ/cV0tQd
0EzQ9FFOwZ1kHBY08kH7k13xnqhMm11Jp5IuqTQCVdJQYRTiwsZokiPHGsd62HfQxJgjULTBhPyl
uSSodVS3uBdxBNAQyw/3AH4eXwmPCN7cnCySNVYJjk9DBBQw5qgxCvI5TBR109dzihs/79PYMXzi
6Ppnghc+XfHn/1i1zU/iqM8n1TXYFgglbLIrT8rg1HsyJyBgqlltAUoSooddjF574CGyMD/cSk3q
w5mlghElQgvbzstJkLBmb/LGd5jXfiWCSpfNRW2lqEG1JJqAJ6BWUbjVF6N153bkFbp42lD5npFU
Qykn0Gaq8NAdr7R+5lghRxm62gRKZCEa8KSx5fllie9RdU5zHrAEz/Y0ylGW6WL1ObE99UoExjnm
Yq5eu7cZEKf8qRieQpS71CJgBQykllWI4kGTv4c60EAmjZM7sMY01/ZNj3AZwzAOOeGsa9zZw0zv
Ps/d5F7SPOUobU03eSNTtvWuv148bd/KtnWFwogHRjSvQHbm8jqfLCCiT7+HWNIqC+zTUgzBYEUe
WOX/Y+/LluPGsW1/paLe4UMSHG+c7gcOOWmyBkuyXhiyLHMmSIIDiK+/C3KddorOK3bXfT1RERVh
p6WdADf3vNeCQSzOu+GAcsKmCsZAdL6DFf8R36cPMEINm7rpQYX7mAQdNv/X5pJOKS0AkEEaAVZE
SpcVhk7D7DGj6tUHJRCbWMhdYyVJWROxOO3UG8Qs1DaVVdVoU35JPfp3JBimhek1HTZzGbiXGYDr
LBfP1+3jUGrPIl/NiU/lprD+HqikgISJ6s/7R0Zsr2pN9XJ7tz93PrqdIqPPwVlVrpzmpDlWj8Jx
Qc8FXJKF9W8AVMkwlq7Uw/hhX7tbJAq71yzQXqYX90qPio2d+GtOVFmnZZB7LHThA6bUMp25hVBg
wu4URJSCZCgPa7H0SWU4OtviHj2Pct5PEGPKKSpcA4Maxcr9nTQqR+H64vqSxPAazMRB3zR6k+TJ
o64Xl21CXlaCHnrixo4zksWNEcoVUzXkKLICGxvFduDuR9RXzU0dsSuDreOCnLq9Y5GL28sdr89J
pXqpG+tRSwPnsb20URR099gCLoPc3pjrQtfOuXChTdfqeT1DKHocs2+B7EpVIMmT2odgm/Um9am5
lHep3sKRJlM6aR1RCQEWMOgGg3U7edY90MuxPvBHhVRc4x0AZ/W2OhtRCf1bhZtfCrQsWTPMhfFB
RdNtbX6Wdbkr+Bq092kveyRj4WVpZg8yVuUnNRA+YkgqwgozkK+Kr/lh2NGVwOHUZMrxldKFozU1
brHxrRJq7yZjb8KklGEcVnnogPovCdm5juXWdXClFYVdppNCT2KLDLjKouEXvevse89dQyk4GZsf
m66Fgs5WbMcdg00BMvu1GYmdsVezdN1hfaj+pG4ey1roJgaz/8K5V81MgBU4dwPmh3lQgAwmvy0u
+gKc1fDikSs3bQNKmLVc75R1O/oCS+XE1sJIHTUZNhZgvulkmGY2gGHXBodP1TyOxSz0UwiZikHd
aWzkL7OVRI0O8M2s2tet1/pjU21yo1hJe04py7HMhZIWds5R7cPRMPY/AmVz6gugdNuTXFs+PLVx
hWjnXx52qZZYixDpJHG6caMF4PDTMNwzHeSjvqlBJzCBH+EhAepe8XnENtZ2DUNn7Zzq86Pwr8aM
YlzNkG6NbVjJNqjilYj3tAQ0qTQKjma6RFkaJzfNiYWACISU2P9AX1820cfuT3m33+OFXyIWDwvz
uGYqHRyCWDddnweiaAFzm4ZpuQYodrJoClD8f51GOaij+zL0HGQAitElc9DwriK0cDQ/f2ii5lmP
DEw3F9qKvVw73OIJuR3ByqOqgnmFnviJrHXfpQnwujt2oLl8/fgqVw+4iFjqiriILt/UMf/cbJKo
ClLcaAAgxGjezZXvrEy4nA4xMYthgGoNm75LwC9DGhleaEikV2PoHoZtCtidCryOLPfVsAQyny3n
YJRYOenJiz2SuzArOq2IqRM1vIB1D7Jr9gQAYNVrfK7QHMbLGeDF2iqd5ElbZgEsxTQ0UMAuIX+m
sbDHSQ0wOrTq/LLtX4a+RCWurb9Zyaz5aWFdobO7+ztnBZ2Dhiaa8TuF+VBXBi90TYXxgDaCkQ6s
M5vcqIq/DADSfD23ERKVOA/WguxTk4UePRK98IjMIlyiXI6qB5gXwImaYRam3jiX2mftJRchAqjD
OhjCqtSFb2Q8dbxmmhG3GeeaDOx7facmU1IZjW5gvMyh4idda9qctuW/zmouobomXo4jxYCBumbq
be02MPS37iGoQs7jZFvuauGPVTidt5/ll3XqxZPG1sY8AKac1PdYvL324Lk4OYxFT5KNa9yMCVt5
bd6aKL8ZWxs8v6bmYOdiWX3kBah7YgrSGbWjNVzilSnQYQ6rBE0HXytCZgce7IWANdSToH/Fdo3N
wibZG2d/y3mBqAE2A2jOv42QtibJkjrFV8HcWFAU88ap+PXHb87JVPRIxMK1zEBfsWK1uWhu2SXH
fBPdAvxzdV32ZAxOj+Qs/Iro3MEsBV5QlcCVIX3APlaBa+R7wLwhqVrxmCeD8GN5C68S16LMdAvv
h3qKDGSnnW/eqzCcPuWX0/l4kw3/RsB40uQenXKhnqIkVCtH2IKSxLeJA9QelERvigErobNurQXj
a9LU50e+GjTUo9uPUI9SAw1Tpov7eML2da4BzaYYHz9WlNMWB3QhJljtFFD8wuI0Ba1RJ5HqRvVN
K32egfVB7Ho0r7C82F9TgTXrVSemsuzf3sZfUpc0trwWKQpakIrq/A2/iVufBSygF/FnByy23SXo
p2wAE/4blSHlHj+SvHCfjdvABLmwdfm+39chUCzC0adbc8Ou1t7ztyrTR7IWb6EuAMYIShkVI4tw
3LfbIRAbD+DtZlBEg4s5fHFIdwDTKFRXa+NEtq8qAv3Fmjc7bQ7+9ZCXJUrTqscyd/BFShyaY5m+
2NubfwN0VR3oowMvXk/R22i7jHisPaaFDIUixoH7gG7I3t6hDrx2rFPz1B7IRP9Hed/MxdGrkolm
4pxBnpptkOd5igo4As7AeWDbBLuozra9Q/6RNkFshKgo3Q6IgFfZIU9nz0dfY/HGTmYy9EmHr1Hu
0+/NRiB7xWoz4JL+DVKmtSte1K9igvUzM3uz7NVlhTd12AxAkjZ8zS+xJv6xdVCGbfk8TWBXm1gy
Rey3LNnqtAWBl9od8WbA8GER9Mox4sBqNOZ/LOhk/H4saRFuDSLP7dqDhmIg99zBaAzgZd2wjwTf
qKr9eonslJU9Friwe1rbmZlUk1KGRw5TjHakMDbaNG9scw0VaEWUvQivTJnYnA1wH06RHbQMfQn7
tc6vneLvzDoenWmZs3IqUoOMuETVpJmQUwKiB6Opty6WIm3lPbA9tRY8rh1uYeOwlaJgXpEZEPNm
1pyAm5guMb9abG364JTLOD7cItTIC0rRpFe3GMf7tsaiJ1a9wdTJM5zMSMIVhTwVkiq1x+4CVlmR
OePVODItuTSnROSIbNRyOw2tszfOPpV3xP54oz3kF2s3edIVH4tcmJFay2eEE3h8ijJlhO7vpYJJ
ADuxAlkeAJC1WbOga6dcWJOq1+rZc9Vrp7VBXWH411vL4U7aENXw92wLc7hLpTTqrqxbgnCGq74h
ENp7RX6osLgDI8S2zbf1dOKkQQYXIGCxXBPt/2W3ErEFn0Gw/vPhdWoWXlUUva05bvvtaiFa2ab3
VtKxqAI5hB9CPZouLlGLW2uSBTSTR+TKBdMEyEnvlXGW3+yvbViAfNWvvlvgL0ehZe0JngiJ30tf
WE6ncjhrPIxWqVLqlSIMawPxUBzUwBG6sM/Wl3Xwut9f+vcyF8bTMVrO7UaFqDZgnfq7VL40wFjU
+Sqo8u8K+k7SMjXN3bYHbgpO14fxdWqCcq7duiHd5pfxECjPgN7yitM7kdS8l7kIEV0jdvVK3Wh8
kQEfVoLIo/QHFAD+Zvv4vbSFAXUzq5kzNePaxucpK7aZNa2Qn51wru9FLEwncDM8kakDTQdy1d6o
NWHguUb6Dz1SrnWtIb6mkqZ6qEe2My0t3nZKnrnFwoLl+TqGBFQcCIIZ7YUeFKJDfLkm9pRSeqZJ
dVB0u46nLV5Dt6g8k89QyqF0N0Izg0HTA8/8Kor7/9g3ANtAgZrqwPoDx/LCNxQakwPWF5H1Yvfr
OrtUwUr9ALyV9N54AQkoVvbWMLdPPsNjmQvnQB0+MKZehJz5ADgF0pjKXYDA102hiICquvHCj495
8j6PTrm4zyzpvImqChi2OUJaeT4jM1b2X4lcy3h/dxHv73NpwpoB00tKX0r7Rmg3BOXauV7xQ6cM
yfH9LUxWBcgIVin0i5l/I2nrF97Xj6/r9CE8w3VME6n0coLCaPs2a1M0DET+lABn3pxrUG5vPxZy
+hS/hCzeLJYmLS9aCOED8dus8uv+6f9PwkK3tUy4layg2w67yzqw/K1hSq4dYaHIBpkaaShvWc/W
Ls3r/TyXKwZv7VEsNBcIVOD/BXcEdqXaXdWXe3fkYdfTFZV6q3ovHL8NJjT4fkyzIEpcOAqM2xW0
NBAjqh4Y2oiB3FkgnmLXLQh3xgB82jzsH+jOfi2vFHentaWBc4/4MYJ6nNGo2Tph2wRwbVG9tsZ5
4prx3YBxDqJWDayaizsAxrhFMVyBtxfg+QWF74rXJjpPGIh3IhavrZhzkTca0l5YioDI9pBonu/O
NlbhVna0T1RvkV5TaoOpEey25nJpDANuc24nTEEfxtf5Z34zXzgPJY3og7hlW3OvGi71UxOMY1h8
RdVMqsUuvpJfnVArsP7hQcPHWDqopt+7tSyTGpaT8Gok2EbpiyYq2Q9LlOHHL+DJsx6LWVxr01bt
0CvmbpUGGG7oOiG/xDbnq/XALgDHvK/OFZvZdOsC02vw9efscd6xlbOeerbHX2JhLsdMAJZCZVsd
cJhir/Mn1m6SwtiJzFg58KlwAQCT2DjWgGOGaG5hcjJTuvGozH++Ly5VaV69K8B9OmDDGSMVKVD5
mxWZJ493JHJhhGQ6t4wSHE9gPS9V/atdDsinlK4sHqhntbQQwLsDKJwB/mfgJL5XmZiLfohVIjL1
oMBKyHwGiHe1weqWwF8yIp6jb5g7Nx+rkFLEj6Qq23Acf5FW61LVYCB5fNfYzUUcjwW6ZF6Uat5B
U8szHws8+WYcHXPxBHtkYABvgCWg+bMJuGzCtmIcV4Sc1hMHoH7otiL4WmaSjauXliMhhewGoPUn
Z9Nle53fqgaZ+MG+89v6dW1U5EROjo2lI5mL6LzU9XE0lY1jUb6fomxnNhu584Iu4ufTXaGB8nqt
DqCezm9P70jkQmeYhvHhGgRPPum9TVXa53Hqrniuk89LgY67msJ1Xs4yFTMrY6HqtM1wmK3PE6gD
ixXNXxOxOIXpdYVk6uLGqQ60HAR4Ft/YYqULf/qufh1koenaDLrMLMF7XIM1qUG6UQ3Bx6p9YjFD
acAvEQvdtrjBtFgdxLpS1J/Vof0C/oxQoczIreJPMs+zlybwwjVK25O240jwwkZ5zTjaJgiF/DE7
F8PZ4H4FOlBYoV2ZOg9dXK0cVFn039Xu1zkX3m2arWxKVIPUHPs7Ny2vpxphMmVFqNPma1Im38q5
ijrNHcKPb3hpix0gRGMvm2LVHu4VJaL31kqX1dCWZqdIAstvRtoBBH50f9RAbA/clq2Bqi015k2a
iaIewEmAqLHM3UQLrEVbYEZDMwZyjpetPyA56Vbc50kpGAhH2Rxb57+ZKm1iXZUamBwStNUCJqrh
KsncYWXaa/mOqbOAB07HmIllYS5jEX8ydLR7PmVgos/Hi0FWYdJdTrqM/vPncyxlYQLNtopdrYaU
mGU7D+8Z6Y3Q1NOwTm4/lrRUweV5FjYDILFIuHtI4gbx9awEQPJ54pBd7KHSJOyd22z17x+LXLtC
9SCPXCXG2NpecIjUGu7bTucbzWMx3X8s5JQ2HN/gQsM9Old220BInlUBtdAFzNYW9U+9RIYO6FmE
UaizLmMotHBpT1OISNKLvvcOThH7nluHk16u+I41SerzoxvLyVhltIKkuLG3onAOvS4Tf+TWc6GL
lWT05NM5OtXCJlWNM7i1klVW1t7MyyePWI+YwV3R8JPPx8TNGQZmGmHu3x+pqgbaYFw5BySFU0Sd
1LMvuSW164+1AGsO+D3HJvZNvx3wo9oAckWBaqHfmcsyyzRS6IGBhCYwZr06NLZV3jSNlj+YrGvv
ujzJfxBJyJPGs/iKgaIsDywzFkmUTnb9XTen9LHz5qCsSCRkwV69gtd62FUT2gQZ0HR8AL4VTVB3
6QxkMoun/Wtv5YCtrnGbg99yamVYkKnA3oUR3zL1EgoICZ5rpV+ZejwOfsJqMoAOeu5yxPytNMqv
OpOjtcnjeHrmtSsNX9SZQQJH96RzY3W9lFeSsaZ6TIopt56T3Mswb1I7pJuCimX8W+lpbhLMxpTx
0I0tK6pLE8tdshGJGchumMVmRkdu9nmDdmSQzUJgsNNO56ti5Pm9x5MBZwJrln0mB5LkvtfkJhYH
G2ldtlzBjU/ETfx5FNj7aWyjuIhzlAAF96S3N2J7yrDirDsDZMmhCbMO0KXBZGAqaC/BZ1dEogHs
+Eaz5QT+WAdeNjKqpAfjBaKL7oxXBbtzktR57UQ35EGVVDbxZ5u06C7HFJ5gK0onHYKsbisRJ36W
NAlB/ZglutvfjBqPC+PcE0MJ49LmHQBS94JNHLAyKCVlned3BRFpFcyJg4cK4rPYxtB8EXNyBTy5
AgaXVEK/nGY+AI+GYtnrCjjyre0LKUS38wYC6LCGo9jxOdYnLppwrkxuPqmZq/IeCdYQJ2diaBIL
zIRu2lm4aZF3Iop1r+y4H9OkkXviyfiqGyaZbV3KM3OvkcJGkYkk+vdx7HUKBLpsYjsg4hb1tWlV
LrrPNVrwoeoSe2HvlHPM/ETrANNfssb44fC0jOzSMtlWa7wK5JM2S+sLB7VEFIM713CxrybkNIvH
oh2ryoh04nVeC9Bd0crPRHPHegfIGkdej4VZkeTCzoVrfHcZ5zX8AzgQ9d4vpqE0Q9vQwQJ1GLg9
3s0G+CfO02bKviP3aVGDGYhFgoo3/Jo68VRtZMdK8yIltW5fID5pS+A4O2TeaLqAFc3MFxIDaMcp
AehTZ3P+XMYSbZWUCy9igCGyz1zi9W7ksJmM57FLZvDHicExN46dm02kEbcA8AdwLSbfzWjp3LbD
lBW7xstTK6Qm447Ppc7yW3RTGJbwMU7U7mhWOOPG1AaziHowaM27nrQxnnURjzywm4li+rLwnOnO
bOQ87iQRPP0uEzr1r9IkhQwxy2PWRaBbVTlsGWb66SGpHQwRab0JFrcx7kt94ziT6wadPWTCR4Qx
Dpe2kHI+b53CtvyqIRJgMk0zkzNeTpNxN84mr3dpE8sgd6yq2E18kIBCcEVNYQrmOvNhPtvsklSd
0/hto2vtvohjUQRNS8oqMOLYhOvrY40AA4Cl83A/eRM2muuyb+fboqssqUdD3XvOEPKi07rIqWwX
UYCH2dDAcDJUhViUjIz0YkNy6mLYN/BY2o13+tjpKbZq5i7hQMZ2x+FzjuF0J+zj0nN8Xe8atmmp
S7S9Df0WZ5WXJZX4RrwGyIMb0c5NH+8/tvUnnaSro1YE0hz0dBeOK3XBawHyYSgSYIjnc8NpdlZe
bixOV+KX38aQ33zKkSTlc47csVPBa6AEiQDmAAq/br5VdCtyh3Hgg/bovuh1hLd7ulrvAZ50mkeC
FxUiphNqwDZCMC9QRtn085eP7/C0AMA1WFjMB+WD+vzoZIIZYhAeTL2WPY6YsgM/0UrKczK8cH9J
UJ8fSXCNkRfUhITR/ma6ZxZ/rauXjw9xWhF+iVhES1TvOlm7EME5OBw4lrG6e6c6r5yVdHtZ8nlT
A3AKA5cUmQ3gUd4fBQ4UHDQD5MgKOy0e1t5zLOCORZh7OjI6e/PxsU7eHEDGAJGGdX7bWoqjRpoW
Au9yXWibumXbtB7DSTNW0qj3YhxMfQMEzLYAMQc8CNTRFq+RkTisiYvhu0htnUWUKCPS53oZB7lM
qyn6+FCLHpsSp7hMLA8RpwnioiXyYZySbK5q/Zsl6lg3HoWeC3incnTZQyMHJ78uMM1g3XhxP5F9
ypkNijj8VX09UnueQ0zCj1a87QTjZPIbOAYv99++4n+9iP+TvLLPP4NF/s//xp9fWAMs0CTtF3/8
50X20jHOfvT/rX7sX//s/Q/986p5rW/77vW1v3hulv/y3Q/i9/8lP3zun9/9AW2HrJ+vh9duvnnl
Q9m/CcE3Vf/y3/3wj9e333I3N6//+POFwYir35ZkrP7zr4/23//xpwqW/+v41//12eVzhR/zh26o
v2fLH3h95j1+VPvkAtcFkHVK9R1H9WmmV/WJ4X0CTxJIqIDpAaZ04Nr9+UcN4vD0H38S4xPFpCfQ
q1zUgW3q2lAujGG9fWZ+wvMH5YKLdAr/WViH/5+v9u4Z/Xpmf9RD9Zlldc/xfd6KCseBvwv7BRA6
w8X/Ub1cmrK8GzKi0eZ+hqpfozKWhFNmxlci1pvZb+kIgqW8yJzH2BvnrevM7KydamysayZ6vOMw
XhUz0YPK1YBpyo24fnGmPn2yaONgsaUYaGS1lht6TUOvE5KwSLbasB8F6QJXTMm+YgQuuB6Lc72J
nTMXNMcyaKngD1jqwH6MqFABh+fEGKomQaWRJ+N8Q/su3UmzLW68vOte8D9rn1Yjj6wysc6mEakf
Qrwui4TgE/Jzt2q+WHaSE5/pXlYGo/WigY9+8LJtM5khUN9BVhGz5rqQJQJWcK9fVGyIn0UFNJm2
k929MbTIWMeypgMK8pqxTYwBoPpO5+Rh1jrjzpOYv2aeV/lZ3Lc+H7viUJSoExhp3IfDONeY/jRG
T0OpotUvxqbVuG+WTVHsQQopEBzZ+oSfY1O8MxrguOgacR5cOaYbN68l8d24tsuwH7LkpZQOi6oq
cTCCbYw23XtS085pk4oHgK7zbYKw+cvo9CAUi4kbcpnrzxad+X1fSnen9Zl27ZYJymmIQgDcP5jG
VrNjBnhqzcivpm6gKIuKXn+KZ+lG8VzPuBRqT24Ax4fpNrschmcX3YOz2kMM5Bt6xS/Q1oRlce0B
vK2xl0vkCZr0DWD2Y+x9NMvDYMr4keh1saeuN/m1B9nUIn3QJXl91ulDfJ04zhDlekJDJNPJJm1F
7M+ZJp8yl5MvQK/td1JDQi+HM4D1sx/cbasDw4TdRmN9fQ9uN3czz7EA9y9HA26m9lnTzv0+Mfhw
BTZPeuPRqg1HmaRb4ngMrTmb99c9yD7CYiLxmVYkaagnqYkhN7wXVaiL1rutTZZGZp4lT63uZE5A
QYWrgWTYnJlPe7z4vi5TuY+nvAt5zuhWoCh7QTXRMr8rHXI96b1VglYgHe5bT8voxsBCEroeFmXI
dWjeFMgOaYZN5AzTEkgxWj8lrdxKRkChUnRu0yPQj3MALHAK/B0LUDX3RWt1tl+lxDkjpqwf+s7p
vjf9YGHyomDgY3G49VRrKXNCrZStgfU2Ih5t2Wmo3Mfm1eiAYGTvsTzekQp8EVZXZmBTqUznANir
WfhtMXYX5pjMG8tmgKMEezeAhRHIn/U0Sa6NKUkDUXf9Pd6Fzyy2khLxttl99vTOudOzhN2NTuM8
mlnPL+20AqhWHtNwzhIgc0yC3Bqt2Vy4NZWf8WjkmTVSbWN2TfnVNVn2bepiedfrs3wZJiPbOlhX
eWBmrG14SnmYC8Ac5WJubt1sdB88I5mfAHXBzjED0VxLoC6g7OO0W12IEui5PfPKALWP/ovwejsc
+0KHkenzLalz7RIYsu3BTk3rh8UcTAOJpn22sUGH5Jxrkc41+45Prf48Dr38DJMyXpgSqRCrmwFg
cvq4oVWvb5qh4/eD1Osnz47x69uJFLhO1uxnl6Qby6rnb1PpZNeDnbYl1onA/WCbQ/Y102Z+HSdx
epWkI0ehwPXca5Xn70bSiq2VpPySuSlmxEWjX6VdDw4WzEb6zB3cA4it6BMWpDHdWqYYvXESc45q
rDGhYCTJWZ+K+oAYr/wix8Y9AHiIYgYJK6McI4rnPeAaDmiCgGDW8IadYdhaMOWDeQas/PYcJRxx
JYQNHYXRjKGZk2k/Sm7Zt1VmGiBxalJ6Y3rC1COkz2OxTxo9gb0ZWhByJ1MTt9sxQTlpU6eYEfJ7
WfTJHTNhLrcuuOyuekA3jOiNkC4eNrjCprvoxTgIX+YujaoRbezU6ZodJWn1Myb932DlTxeVuw+C
lefitftjz8vn+vtxxKJ+6mfEQhDWflL9bg+ND8dGexQlx58hy8+PXNvFMg6aIWgcIyj+K2bRPqnt
S4QsHhqgCFVNxWD8V8yifQJqi2qfe0DXeuPnoP9JzPJG0fkrZHGBZoO8C+TdqFZSC+Mti7yya2EV
RQVuONN9EN6F7LeudrCaiwHjU/yx5ZtZv0gdG0DoUTzeNPLerr/l+k3bPFNyVjTnJlDYR6P0veGV
xO2O2NfDcOHQCy8+d+RFnESjceBm4qMy4Pfiy9gzLI1V8HvsKsGUbhWigjRWt1QGvfQdbHtqVxxV
w5t53z01VjgArcP1vdf4Ib8e65sc2CFxmJo+WGVkfW5eEjuaC7YbyvxnSvK/Sv2norL4fyt1kD6/
U2b1r38qs0E/Qeuge2hCoYpraFDzn7qsUyi5jQKSjlAboTR+5C9Nxs8Aa0hpMjoWOsASEZj/pcjO
J+i9ZqNGrjAAMbtk/yd6rL8V1X8psmOorwX2YvxSD/8B2f59ZsykPZitbh8Ygb/1Ijcf5xnYfoNn
xhctAD3zAB9k033voqIRAVWkAcaSHGqhneXgYeUb055z/TJNLEMiokpB1buVfTtR8GfHieNVW/wm
jYyBhuFwSXe5PujTPa3bxigil/TE8HzRkVq7RLtQjyefu5lXADBh1kAvTGRJRu2qie2Uun5SEFqq
v7R08pDTQTe/VFJr7As+GEx/6jo7tmmgz04/f42d2nCuCB1RrQcxvGUOlxpzKisNWj7N031leKP8
UQEiZXytMcxJWVjV4NwIkUtr4q4cJ8Gvk9YxUt0HbJO1baiYvuvoMlIZdjUbkfmWNE3yoKai1X0g
5mfG3QRUPXk51Vlhgemon7TxKePUQ38/NUUtNsLijXaTxUZKb+ep4gBwhqGrxMYp0ck78GwECwRU
BdYlMLwWRfHOShWoO+F92g7+oLVGDHKQiWkI2Gw61vRBFiSeYn/oSS11X697CzVmXhej1voaoT0o
EJw6brCHz4CTdRbnjUO/YIhLzPsE5pdHDZtscjZkdlVuY2676eAXOR+0M54OfbcBo14+w6u7ZgqW
xhIBT/nEUH8ntwlzWueKTqilVz6YchO0V3pUo4sfBm9BlBB1o9HGvN93bZXV6KAUI4z2eKXPo5Qo
nCekLsX4pA1kqItvmA/N68Hyu0TKKr2dJTULirFvVpFyippKDC5Ub9IKrzS2AIeIqdjO+qznJEr1
KZFPSC75ZJxh5qzsX9LMpFAGtBlyAzZYdJJV+5Jk4KT6UVTULGfQk8muMZLtIPH6pj8gQXTtBVSy
qYCNQNNy7A5cFu3AAteGtW9BEyt6DDDXndYmfocdqSKYOpKjb5SzpK6i2dZjTb+kEweHy32FyZSZ
BlaK2qsBvD59srdNS+tM7eaWPWv82rCn9HlwRwp4FaPNs/mSSjCP3BQO5pMuatKU7oUGdnZtO3au
iL+xaaiHz3aRewj7MsRFV6QwpbxEliLrR8yNogTul0BVbwBfq/Mu6QK9xrsvQpqxaQJ9Xj6O7fdE
0+pEj/SuH1KFAYevaKCF3La4lNyW1pgHHfjb3I0lRrPwAtSaW5L7jtWKet8VlmAjIl9Z6cmmyqea
mqHLAYaS+yY6F31/4dogAnp2EDSPD66RuPMFl3XH8Rb0AwoF/1v06WdV9DE/jKNuXpvhW5m9/MF+
/NGnr38ErE7YcUClfvynD9LdTzb4XlHFQUgFyBYVGP3lg/RPGI8A4JyOIgzWuSwUh/5yQvQTerEa
JvnRQkAghvbQv5wQsT6BVdVBOEVtDXUjB+Wp/6QC5C1av5gBARQdgjesDLjK4alK51Gp2Rxaqzf7
ZtOUFSIdWlZdje6sIJoXVvEsyoBlpnaWas4YObQUG4z6o6ha1RboxOM5T24xe5rFEZbA8yYAt4Yb
yHmac/Q4MMkY0kavpI9mkOWFmEmm9LwY8AMbrRTuZ6McJi8o0fKYI2ZMaRXOGBAEJAA6uXNgW1qG
dSzKYhZMJUoPrZ/zYoo3zKvS0ieug24mZxkE+XFM++RiQi80C6qGW+audsvSQqkHdVK0LmeSR3la
oB2YVoRgiZxjRNcUEzejvsnkV1j2vt6gutBkvkTWSfwp6Rq4vZYkWEcBVwRg8Yc8L26MwcToNksw
eLLN7TivtlkiMozeooQrMXSX8OKqpHp8ng9UlF1gMWqQcEIViYUyt61pY41NPO079MVRf8pYPkc2
d3G7ddlW5nU3JxYoPSdHAvNaYiY98VO9boAD1bp2nt+Ibuyxi9CXDSplqZBxtddHXsrPc5N1Ymdq
xZyduSzPvOusmsX82sWulKNfdlozPXV2WZvSt/KWSts3hDPFl1RrZRc6yDazQB8MOpMghkYC6sdC
/SnOfavvKvI46rJpzjBQqRF0lp2p0+dA1nBQKC0gvkgV/0eDzB4AIbFbRG2M5DYPmgpk3LVvT3xu
hU+zIS7SqNba8f+yd2bLkSJZn3+V7wVoY8e5BWKVFFpSuShvMC2V7JsD7sDTzy9U1d3VNfNNT9/N
mI1ZW1lnlTJEgON+zn87C4GO21KpjgwTSVMdTUp53cWTTSDuxaqD6ofpy6o8tmZLPq0zD9n2jEql
m94ruIuJQUdNVUMh8Buy/jGrKJII8vFVaMdDOpndu4vlu3kXjS+n13AxTW8fFHk4vLvKGZu7Sg/9
9sXf6qLqDkDNqXOoHNsXZ492eSbeyzTki/L9ugT7mQFIwloYzZeKYqM+SLm6WAZX3z7NdpYdi9EE
vUOioYLzMJVlcYSSHdMIMe0mj3nXtvhueEvG203mvrlrHCql07p0w7ybwrn0z4Pfrt1tY2zwcL3X
2Pm7zkVWHTxlkAI75WEO7llXc3NjOF5Z3S25QbaiP9p1fqpHlTdn05mFOAld9O3hOpXX6iKzk0Lv
0pKJfgc5ms643/pRy73tGMEGCpODg1hzMGXmw9ACOQGKDMWPnPIEV1m/Vu5hm1NqODa3BYyKIkEm
c9C4ihG0pZDpqSxKv4yrFe1KYpbtMMfBWo7Nvqr71H4uRNtbdeQ26wr2movaL9/6KnDFhztxSu4m
Z0MI4shpsndLOra3Wm2GAvvSfrL0Pko4qavtmyR9ut0pmGFz5zoD3us1HWRkpBt5bGlXTiYS8K76
IBibl0WsArVlg9f/R9pa1lsxm+q5qbOhjdCyzOfJ75fpYObOah1GrzUSz9b2+EoHO5SHcvMnBJNB
DmYNv5717fOS8drfZlPZu/tZmbP1Dc2KrHatb6ZBZHJsK3QNiAWOzdYV7DVWT50SyKqVz1QsdrFv
hBNusVYuFp+iQYSyq9u06GJyD7zh1GXMX4yDOhym8+QNlXssSkej2Wy0O9zZrm4yRmS3BkZNoy6d
XXed+gzAPC7+j6pyjImyc7CHeN3Gydr17hRWx6XbsvGoBtkVB5scwj7xGJxlJYa+pvlHWAi97dhR
ihOJsgmhk7YBWN7NuTc0dw5CkzlW/jAM2FSKyUnvKDscDHmGSSz2RKtFsGfTV/mD26BmLKKmtDYd
F7Veio4RvvWiv/Ao1gbRxioR9LAdj2jJzbqPvdJmK2n6pahvcjcTbSwyN5e4+BWelNq2p/M2wCMc
SazNhvMaSo+J3aUm4vdbKlbqPBezWRgFetgIV2yzTex5XfX4zZgaEO9ppgqiuBqqYb8ZrQqPnC50
KZlCaUMjbtruTS6M8tldOAZ2Op+58nVLx+LkmQtTa4fC69YDUFetfvMqSN5olH6V3RQlg1NIihD8
QsdAxvTK6Rbo+6a0/fXWdVi6sQ8uJpKltkqLGYyrbe38YuVLG7ZbT7HoW/+Xa03a3/lbEeqE+lfI
Pq6txXVvCKgI6iqy1TR133yHYYRxPruIERRFrvlgpNPSJKMEv7zzhJ1XB3Nw0gkk0u6dG6tusx9y
6Bduf42C5KZk47FOeemN29kxLAZFpTOk4vMcjhWJUVPHzUNs1chYAtDNB174zDrjjTTz3SLK2kw0
285001mdXG4FM0GoREPuw3pe1mHqLuXSc/RFwuhnDnCGG2WRKXrijQ23VxvaCPgACBA37JLSqez1
NKhQovbv8kVe1FqI4W5GiNYlXhHM451Vu73EueKUwde5mVBirTr1fmmER+SlDdJydpnDrwGNNfri
ObUMWZy0TyERLalT5qfRKuDIrZmmPVGBEWY77VpsqBoZtvGDRnLq77jnacbJX0kiOMbCryKIl0mf
ZVaRGW6Zdmqh5iqNYmct3lK5yAjbpuGaQ/b6wUytmrQJwnYI9THyOUSq1dReg2F1nPgvagnmYtch
a/futEBKExXC2u7WgHmRVix13hbJ/y++fy++AzCX/x7v2dX/9eW1Vq8fnfxzyX39S39gmCL4m4+I
8TqY3nUhNgU17x8YZggaSSredYIg/yCi5Z8YpgW3eo2Zhl51TAYjXQUtfyA/wEUWbjVS5gAZwIXC
/6Tkhlelsv+z3BLY59oMICn3bPwiQlz/+59qbtbEslKAoVtU6fPk1m9djlNg/C4M/9I1glPEkwwu
CuzLtKQnlboXZgGVcVoEVmyy/VclyqW2YRgnJSPL2GEqZx0eRg3xSb5uNF/Vf6qEN6rzbN/6fnsI
UF1Gua7muJaAmXIr5zgs5rP2A2MHfsJgvopIpw4LELl1Ve19eBaoPeT1ZTHSIu6d8NkQ6Uvrf2zu
iGpEjk6UquD5+hWcznpHrcYYuBYBYhGrroJFgmxIabrRwgUMT3RG8E/nVz9fpNrPVv72+d/sIfu6
6OBUgJJEXRoUUVVV+9mjL5gC5o3Oukzq0t8140ZYT73ALLR8Utlbieo6KNnwWSwK3arTbPtJco16
Ptt+9Xq9rGXqGRtjeadtE8BKQxj7nJRLvp6cVjzbXQUuvIHhUhlHlP4fWFt+mumGfWIeBURgAwk2
Mkss0zQP3hK7BYOx5jbOtsaJxtAaI4NyPR6an76PS4B007em5xRiS7q3B8oObr40xyHuvO2dhLDb
fiF/J0yESiZXPg999t3XTQFLCKTVNuVPo3B/ff6bISzeje5lUFUTdY75Y2CtNJl6yjb7vILLHObG
PUljhOeb68uqaNmm/ELuiIMETbpIUYaTS2G1E5a/RjolVTw3fzRhUx/d8Knz2ssSOJRas7X3ZHbN
eWLCLDEZhM6mH2tq3GagWDvTJPWqe2cBb1BZ7rPY5h9WM5xsWsWoLPVXWcEKy/JlEHJBwWjBUIb6
LWD+mp7zKtLIOeGA06SvmR69hstTVmsz3k92LS+CexcZejoV69EahHGwHH3C+bYgz6tPSAK2mzTo
MjJ9iFHpBruPVsR4l7XhhqWG+yC3G7uQaRQYFlkLRvakXWyJ3mZDsY/nEAwT/Vf/Vl/XfQWcGyFs
EPuum32ECU+0UsEN4FqCNT+NNg897TBDCuRjmcegabxjWXiyoKGLsv9lltYQ1V0md17gvihvXJMs
tF7wYLW7pu3spKzlEGGLcR+60flirkA1JF9EfbmVu3qzHiguHqY1R/WAezOeZXgrJS6SfMx0NMBp
Q3g8cvx6u4ZXNPb1dxH635epqJPFrB7L/oNjabnPjV3YHtHUfSDpaJPO3U7TWL4suUgZ75yeCn/k
dlR0hG76tKzhexPUe9VXLOEijNsg5Yk3/SnlBbI3uRvymrnlddmd+ilGEKDvgvTFbPUj0HX+BUEC
2FHvZlxO1t/y3GUcLp5xYJwtkyTDBalDWJzVNjQ3rXJORdG55zQt8jvpFQlP3Y1kW1dxo5bnlp1o
6c0f1lZ3R4hkglVU86ELrfbG2IkbCrgkz8Lsq54AIefcTeChs6PyVGSlxPY4XrsdgkmNx264zhnw
qn1IsEmUl93LpNYmYWze8+LX+twMrAbkrfL6QLzCDr60JjxtG3g3PbN/94P64quuT0ylv49V+jMg
fnAu75HBZnFosOlOHVKNYOte2uouLJefq1e/hGuWJUOWYEGfkmlb91RHOtHLVse530ZCp8/20u2X
Lk3CcI8YQEbrV2cYPXpb9QYVrhLPYBMTZWbtwzmPmUV+Ao0hgFksIhoAOCO3uMpG++XoCAmz5aBJ
VakRGbnj8ffC40xzSlWGIkOk0LvuMjy2gUJKagWRazcfppqQQ1vD8ySwObpkg+ajcs5u2n4tVU+E
npgeRfGQmR5RmoyhSjqnUac5+035DNZJ67271jvlOZfRRoXQ2O4vYkZHegUmX+u5oKXbTv1IgIzV
8NuFZPoh9JcbtN/83E5vfZrbpBqKl7H1fo6T1zLsaRniqZ9RrXQWHHJdPJIlgnQob8O4D9V87Jmx
Gc9rkz8UYJaRuVIArzmjym1OqL3xW9csB/O14nIMuzIicsBYRGJFehEWbAthFw+uDeFWs0bRtTfL
t8B0s7Ne64PVXX/OnlVMfvJD7hVTMoLcMAswe5AhHW3pnPVQMCDQF78CKrjErUV79hq/jXOh+gPT
tiuU7Ku7fhmG9t3XJKvbAwaj/miI1j9DyKe7Cnyq1tN2wSdcRzLsxssmSO62wureu1ohKE/m/djo
WzpJBAt9dpP3a7v3dSyrJuAbdedaf/T206SN6cTEFPOWcOdTpqv1SzeGP8oFAU/QqPwwz8u+mgv7
CXANjaEaCAFd/e6pysy92eeC3qbhNJwuq6m/+hYYeV4b+6V3nLgA0Ij9iU6R9JOTQn79LVzSnfDi
gAMtEnL44hadIkAjoBsP7PFmnaufJFa0R9TOv2TWdyeopdgDpEcYvjVcTLhDzJQfB7GUh0rs1FK3
+1QML7Icb0JsAKn5xeuNvTFZ7Vm7y3E02OTmWRwUAQiR7xe3z9IvLmNXPaxNeWcWmYj8Jn+ZAjHs
Nrs7eNqyznNenMbeeLRRNa2G/9GbdPyfRcLoJsaCzpuYPYru1GKkH4ALw/YYIECnlriDyC7kO5Ee
pdFkIcXQyxpjatip1Dqjqb83wQJXI3Hzh7UV95UlLx6NB4BhQQbC4nyp3RVFW+ihkhjGZJmz0+rN
t+g9xkTJ/GdFxHishr0CaDuGvdxvdrhbuzzHE9seaGTjPlARDpLOfUeFZh3qqDT7C33zk43jiuOY
AetFOZ06u4m7zsoSiUJ8NPZF0TRROm6JVtlN5qvvpLnAelnhj006S9Q/yXHgEF6KpLbXuzYlvJAJ
4zpJEWN99SqKOMVRLJYxAQ3ZAardDDaInnUWptwiIIc8zp1uOoFBkrCT5fk+MGxEUTaaISRBRtJl
jYpE82JPQHT1ZJgI5MwqNmXaHtd5qA4QabtlLfa0kcGv1jz6GHniUI/DAyMxEbhRNiZFlZWJVOsI
auGbt14ZHOf0qzA0GnckY8HU3eky1ycrGFbavr09i4+y5DGRVwg8eVn69Tlr3RC3gHdTKPMXUDAx
wwVJFW2ZntM29+6vrpO53E68aE9zn/4qO/XdaLoXUMVoLL2nRWsZlaoNgCbsD4jLo0FxlqSSksOT
v4kixXYiEebXS7dDSMPUv6bgHPQjNQOeTRV5NqG7PtnKbZLrAKuCw0kXzVsooEdrp9CHwVU7Bsff
dEHxXYMxUXFgCEx78YSFg2k/fP9xX7ku2ZmG89Ot63dpPstQHVMbQlNQrou001RB0Iym9SVYvYc8
b57Lxj0o289jUfAM8hpVUGY1R+1+zdplQoDWYEBsJNnS0kaxY0BOFpIFIVFMqnDfT9tdldn4r76p
7qZbggTbkR/hYTxblSt2hBGRTxvouMz7PMmaLtu1dqkgOusLdsBvDYFy+LwY1JeJ7/N9j0gpMFrE
brX4si0lgvTqVqfBMawvfbbeB6FVnNB8+vJiCHWP7/mi+k6cSlF9laI+1RsYr0HqHk4pcPmUi8/S
X0E6PUlzOnY9pVWHZjAaB1DMpjbvgtlXl8VCMIGroj9b0+AlpaVuLQSn1N7DLbwB8srBf6Ulb+54
mMns148Ko9lz6oT9wfTYXD2//xE+tIFMz5kIrgtnWfkIAzpv/NaPuX+3OK6OUr8zD1X+MmYjWb2u
MtjH7epsKHnj5/OjCuy9Yc3AOjzjuBipsPoiONWVeEby7VCBrGE80neEI1UV71gZGepOp3qv6vU4
h81Ns9LP8aKVsaud711zCK69AnazMhbO+u5mRKumbDFeTpclsoWaPTPfUCHy2BpehtrPKTW0SCrG
CXE0Zrs09WA5Aoh95l49D8geD0L4SZotZtxMTbjjpfkK7dAe3G66uFDS7PHgh6WjYqhbcDZ04Ik7
BZyDOthLPeEz6F1jV/hns87zxJ6rty61ZWT56j4fgXgGFz+OofKj65KoIusZW1jI7soXL6F+qTco
ncxJPFfhgFlx8BAdDOENVepv4jJSDhmZm5jr8Lrk3z5/tln4uc87obC5gmHuC6N421L5ojt90+fF
W8bwMAYdcoQH6VM90h5+/h0FkUy5X7w1vjdG2dpwtg1+1DMq92IaS1ygUDoP2nvv26e6xZwlrfTs
wTydCyI7hCIKx6jXG2siMgrbpbnzrerNK9w5blc175DgWftJu+vNPGkgOFqCdMimp5mPV+bq7FLT
rRKogId6cZtd3efyYMx3sqkIlR2rmoe3fXVbIR514942IQ/BZIZNMxmv+OTU/WZ4ie1NztdemVEI
2GxW9XqHMn03qI6PmnBMzlS2JiON6BeGaFrrt89+c2bAynZtqkL71z/uu7+Kb4CYTG+28uOKGPUU
uKwZNctpJ62WrKQw/9LLNemHVZ/hYG77tq3oQw9zPi+X1TsXJtrVcu6eljbWq5B3V8IJt9OtV8s7
R9O6l21Du5OmPoSH3Z1lYJ+I0sVjaKXBvh6kn3iq4DDVznrpdEWPAVJ42Hx4kSxNAnh73pLsh7+a
6Tnwb70tJXCtW1Xsl9t52dgwe1OcwoKbk62PqUeHTOoQ3Zfj+qdaljOM0rLL6/KtGBfe3vwJUe0O
sfVzlnV3nT1+6PLjE1ftr9CJsu17Twc/u4YlQ/MGlhjc5pMfrRgAYs5tFfcmS2f0uYRUm5gqfSMp
tmxfGlNSdEUYKW51QzTq5/oW5owId1AyHnkWSY517DarXH4yAO7L7ynRnp2UtyLLjeea7gPY5bK1
IA8u9DySCq6JUZD8oxQXu5xJUf7Wzq+pJYET8/nBS9G40x4g1way8ObryX3dIUqLP9lIdKBu99yz
ObqCFmXhXzC3yHS5+3wdTJt9ZB7rt2D0TzbjeSNYGoBxtqZ5ueowV74GJZDTmLChfK/rvRb8bJP7
74ZyIy2H8FAtoCcCYieuRf6eL91pToM1Ciz7u1kS76ld97JuFsFRgccc4FO9lt9rCpfr4ryuS9Pm
m07Z9FBWxzZr99cN0Si3S1aV+6Ertn2W0mTYdIFeBnbkIT6GQvROaTbdGQ3vmGlWbyYFzu+Xk24+
bch1VwLe6ZWxa65FEjssgEUbG6tYknpSxOh5ePwCurDSBR3Cr8wQ6S02WqoO2Zaxmtmy56Z+WwOD
M2ckt3eg5247DpxcbEcjYy/s1x8NQ0Y/743hsNXZ7o+hbAj7rtlzPx+He73mtnh2Z+d1EFzW9UEM
o/9saSMGFN8N+AoQvNdXE2oVTUHw4xMyKxs+7vP+YlLE/6RdgCu3Qus6X0CYn8o6wz7enN3K3bXl
dzRHr84mH+uC5CZCe7ZjLRamN2Fk3nl6geVyjZotjGrFrBT6RmNUu81Yb4OFRewjs9mPofHcrKy1
6wb5uXEv2UBJpt5xa7MjLLA1an99/J9HwOLjVQgzb//5o07AUxFifKAcPbo2Y7FWJ1sTFE7V2R1p
jDqzTKOOdPSkctvsyHaOEtsCl7xuR0ue7r1OerGbA5m5QYIxYWCrjVrvGnG2hM9mql77fvxa9ZxD
fwKA//C1/KuP5X8CVAlXJDvD8uFxgXDBgv8MqPoyGPssdb294bJq1vKoYUqDaouqdIfMIvbb6b1g
wblLcMlL3q5P0BCW8vl6ZQb8OnjPj+smcH22blh/iOncwXa0w8NQetAXnI4zq7KHXWJPDHtTXX3d
z17mXkrHfrLT6H//lf6SOAFEzDdCXWQT4cb8iU/Zxp8gYpehhOHkQVpfMeFGN9TvIGNe8TYF1qEj
HMqvABO1/e8yY+3/1S9mGg9xK1d5ZPDX8UmYxgoCV/DUG3LYdynzYYV3ucLATKfbGZN/waH2uYv0
W3ixrkf+PDOHaCveyL6k4Q9fHMqH1bzxi/EbKrZotpvf3GtxM/M251lxFEghZi4cc9bbtWZYBw6Z
zv83ESTOXwyOn3cwIJaDQDQBav/pqfvTHXRK1zTztfD2TPgGqeXKr/ufrpbH0dj5Ai5ayXvW/Gko
eH2Dii1soO7w1wJgj9LDZXcouKwRWDdY5L7sLtctvmIHnh2w3+smt1rvm8eZ2XVOFKz8BefvhZDr
spte65jREV/WFrEwt+/6LLHyvX0ulf9I+PvcNfzvr266f3Hh/Z+58w6/dVdj2/jXj7pezT8cff93
GPPwI/zpnboa//7Fmbcb9etUtP9izfv8K7+zRI79N3SRjGpFRIWdzr2m3f1OEuHao2chJANdJWEY
psMr8g9vnoc0i0HcCOP9gFfUh7r5uzfPDv7mWKQamiw2ZlZcPX3/gTLr98He/9QHe+ibrtZAh2sg
Ryc0w7/og51MOXa/AAL6LVQIjLVa41a1xnqQHrTFmNbLk1f5JrhcW9zUo7N9xejSfCy2WN+NXOIx
GkKbKYCiGpiat24khc1IVnQDsCcyRBWQ+dfTGMHwvE1vFT41nPz5ckVq7Nsxq4ZoS8MpRkFDjKK7
Zg+rGr/IHHTDWaT7zVGN2HbZNDXmLjUonw+0iFNO/2qnH5L5IGNcuFPdfSFZobBvCSfI77x6wzeN
v2uNG20OFyIAGlJn5PQAPiE4JbPSa+9VRi2naZsas7mzm1kUH50jOqpPfKloaYzQMCKQEQMVmlZh
Sqz8pK27LreG28mnWErMyimcl3ViRuihqGyFAavPTOD6shIMMnM9fbeVwUyBhmiJzs/DbXXcrHCY
L3aBCmenRt0+hHLUT43rl/t0FtmtHKFIiD3ADFDQQ5u47CLNOXzEGDmf223bdwuje4a2fzA6GZ6Y
Ky4JKg1syCG7+bIspveoh4CETcc4oTV5RQRq7wIkuYesqInEB1/cF/zx0enCdp+7DomRS1iFzMNs
fJuEcnRHfTzQGVjfhTTC5qsrJrMEMjW4pRejRSDzx8jV/2h7+X/Ns3sNdv7vGeTkt6Z7l2wO7//1
75WcfNIfG4aFL/fqJOBYxkhLePvfNwzL/hsJR3gGAjSZlORXe/YfG4b3NxSf103G9l3fFehA/7lf
XE0I+BIwnnE+WSZmlv9kv+Dj/rUI8skfDXw8O6YDf82nXk/2Px14SrQKUQv9lM2L0R/GuVj77le+
qCG42crBMM5gBsV7PuFMfHdp0ttzVzThKxMgQeNVoD0AccjUkVVNhn1jQv8itLG8uBjSwiWzhja8
vxWT67b3nonS8ZZcnxBVodPJ8hW6yiJ+B9GJ8euqTpNrbEH3qVsk2Ft1JNQlz6EpK8TLEF72VKHq
bninFVVxZgTmQwq9wLDbTgkcOvWKf51hlGC2S+wNWe90h0YLr8deY1sT5GWHiKPYVfakh4clGOb2
Oy+T9ozEoHoR6Am7oNe/QSej36Z2roYSmECNgsFagdX65bXrMJBGM+RwIF0u1kPmD21iGOaM5nNY
ZrO6avq3GVkLV+Hi5i3HbMLv2dZ2mL3Oi9cMgHeDX2DN9OtG22CZYVC5v+Ua2dVDq5cKOjIEdALj
aku/hotVQTu2LZw98ORFIYNbPpjeWhhcsMja7CkvzBAlXN/J1o1tIyN+qOO1dj88XzkdOUVmv72r
wXf8YodyrBE/A2VO/TttKKz1zkIQkO6mfAq6b263TNs9NaMKb6vM7/T3uQgcGOXZXAPnvUnxuL6n
JDN57wTlpAyqLfzOGG+2ybemx3TWswIntOYOHKFEEbrtwq6xrJdgm5CUR2uzyuAbgzbD8Rastpp+
FPhaM1ggQK7Q0cJ6CDs0UjneFAPC8pY5Vet8Cx3ZBActtiLvSbOxfZ7DXEECbwiLnRu33mbCinUP
4q0R2uR25PYgnkwIKZCQHaBaqq7eAYaN2bFcc5OVNZey3weawnzHySyCI0IgYRyGKQvTx5Wgsekm
s+revrHwv3ZDEjIfq9mJKpzaB0SIy3pMW6nrQ77NfP9EhcCDtCkq8+5h5AsQYWMYug4RQ+u0XrQN
g1P9XEpTjuetqQf1S4ZmGfxoeCvHG46T2kL0NTLRyo5mSwJY5iQW8dCzrPDa5464r2Fn2cE2Pw5h
M9OsbD70elQHKQDfmJrcYdNdDgb8pyQvrQq9n9NEM7hvCqFDOOGW+YA7QomF8X3KcZU+GKEXZF+w
hBpwq1BoVQrzoHBgQ9owvKltMEW74Pow1Kl176269m6yJvtIZ8vBaeE1Y35eBEhDUkC1pae50OR6
pYI1gHLN3toZSGoywvDeksvUPSq7WMqvppNqHROEIbvboZgz/8HKOp+YqzKzp/Sc17pYzr6LH2gG
eEQHuUPrO4QJa21qbwtvCttdsWZWCMObjUYam3qt2i9rkXJG45eHhcTyPwxkBGjAbbM72NmSBYdc
mSmcQwemUUDk2Kk+9q03q51dGyMyDcKeql8QCShtkdJCugIkCxm8jVphxNmVvJwMTdA9riQVM7HS
ARLZynFiUoXVNwjDct5YrCc9XUr/3th90+2C2he4/wMXVOFm2tK+elrC2tSkbGZ53zxvgGZbBcVE
Vww5VZir2LHwcn8/pWBvr+W8SoeKpmPz3qIwRb2Dpxq9gryE24iElz9MPR1EOq3Kf5NDKudfVd8N
1U/DaQ1UCYv1u1ZZV2HxFbtvUNx2Yxu2YVSjU/DGxKcCNL8PTId0SRqbOhcWg6ROfi8xBGOOtKex
Gtt/y51raBpfpQfjilFedgRxN3bhI1BtLQmfE6HetMgXSLem0SR7zohdq9i5bhXySMePYCUW7Qbn
BvCKZQf1ds9qg66B+ZNZklnFun5jMI4Ph1JwDC3X2Qd9W4mDTDvXq4+W3jSmFD9rpqWNFjuU8lu5
VUK9tKYM0W/Y64zMWNa4Fg6zRFZsxpbZA9VxiWBk3A4WBKTiUPZrePb71dyOfNSUf3f5/97BMPsx
/K3ZwsZLRoK2xINhI9ST8YYz+RHDlarCCJfYErw01WQOx6B3+uoR2H0OHudpbF3moKWrvfOWtDgi
NMvt42ivfQUTgKv5KzhQJh4nS3GkJOzwGx59N1u3fYoRyTFjP1WWUSezkI7B/qBxFo1h5/vuHrE+
OpyI8zslLthSw2rHy2RQs5JfJyVJyJggvDgfpCGpa10DbiYmtQFf7pkws0nMp1S4hJAxwyufjPEs
5sW3borB5jSPDGsiIptzc9aQ62aGIyzURs5828pxlup9GYIcvk0TO3DGCViYB68epT4P4hohwssc
aHUI8Cj48RJk7JT7xXQKXiFKaTc7rvYmlvuNkDW/2lsjaQUozlZvOuTIxTif5OqRh9Myodgp8I0X
VnZyWwoqSezyZsrX1Zi0fZv5ZpXf+UxR1fcTqnnjwezC1N2w1ZHJV0bM9CrX7WaxUfAc0DOY1OkW
qXU2Ypq6SvtoVoGYd07VazG/89ys8qHuZm96h7/OWrIEs9IZXgs8ZlethGYGL4FpnKLzzwKCYGh2
TB5pzfc1VDr/mMBQ7ZkXD3NCF3ueHfKn0FgqRBjCcJDksIbD4SpssZH5cXWitE8d2lT/ri+KpfkC
02yh4cBCsU1xpELmXojeXL9S9/QfBF6XjIYZOI5Z8IMZxumAYmEx8i2I0maqwuPQl9b4fHWcNj9X
Z8LkFpeiXewWILMYzJ+SHgONKY1i+igRXskDPN8YHM06UwDu2+oH29e0yyrJ5/oYLm5didknMq92
CiC4Oq/KN5aYJFqC2IJN/1w72XdeRBJ/eecrRrmTAIoCMm6KwnNfN/alNF7nqzfO9QtH/yAIYAN3
niujIilkUHXTnYZ1MOVP3qclP3m2P1rfuw5SDHteXxV4ARoE5gIucMRtGS/aUqccE0r7vcvA5xdK
ILVWRNYjQhP4q6VFeOHSTBpeaPof7J3ZcqTYlm2/iDT6Da8OeO/q+xdMCkn0fc/X30HkOackRVTo
ptVT2b1PaZlKCQeHzdprzTmmVexGNbUtIGlq3MQ43gSqZASCut9fG/KsgGGtLLnXD0aZA32RQykR
h3pAhkMfPl5KtdyowouyHHJWxjiMKvtyzGqEb4y7LQmfyVTOF7y9a1E5g553w4VvZap8aPNRKylu
hiWrfGLOnl8Hdqklrs292bHRi7saewhhw9XJ6LN0/NEUUhxf//OWzv9dv+Z/285MWUjz//3W7PQ8
FW379lHY+/M3/t6C6WynaPAuhFLlp7T3Pz0bfoKPTtMhKkHhXIBK/9mCSWzPwFlAVTYhB6gKu7RP
ezA4TEC8bKGg+6WF/E/2YNpilvuvlo0F9ZgN2IJRtWz60Dj3Pm/BFCEVVRGa+P8LdW1U90aejA5L
7s4qkm27PKslaoV+SO9iFFwgYJyWsFGmAEPrqI9oQbMV2MPVIJn7DpKBxqwhmDYsCWsV/hI7wH2Y
sRYrS0BpfmsrOju1JHsPp/gS2fORMcMhssrLQvCG6358+CJ+12T/7BRcTs4yaXixyphArWx9+fmH
/SW4IMWK/cGiqJ22vXwh676ry9kRmuCln2trxKlkjcRpA385ZvDxRNjvNbaimywp92C0b6VBbEdo
CNj3NjhjCciDQXShjKqLCcVRkpjG1rWtHpB0Om26jsJ8rYUk/MjpORjcC3KG9lNruxVzClG805t1
/nyGywb587fHCS5ALqplABfsxz+dIC/cIKCowSEz1lSJ0UWIS8sU3WnS7H0e6ZsyLS7Gke3Qn4+r
Lp28rwcmpIDMIhr9IAawe368sn6vKyVkVEhC2h0q043SgkRq/ANzf1fr7+Y0p5HGy7mY1tZMUy2X
D3IWnDIp3ISWgZig3qup4oDxHnRyRqrrP3++pa/66+fDpkSO3DKK+BqbNeKICsC3ELQEocloxocq
hwUk72F9nYxpOiImPowmA/gxy5wIZhUmCNFgUqlf1V7hZRVAr2n3cfeQarjlEOh1hbkbtO4B9cyD
EUSXnBUzznoVyv62RIwbazs5Jia1ROAw2WfM/+xZIVKkbB9BbyXu1I37KpTulT4+NHG8URsJa2fq
1I2+71VB6TB44jiLcS2fFaV2pSko9IogXGOqfVaj7L7OsvPYsDbLELulHNOl4cw203M5evzzxYOq
/purtwwgWLVYFFgWPn+7soWtL08GG41adWa04hJ/GZY+sZeS7qQqxaHVXzpZv6Q5c6va+Y849J/s
SX8IBvz6AaF95Q1xObeGDEVo3s2ycOdQObaJ+tIG4VZFtUaCjitriM1N/SlpEJY1ayvVtz4W0RSk
AMozL2CK3E5IakySPsbIY4DqtWZ4IytupkmMkHn7UrmX9nwTmv1znIS3vZIddKrnUVCHDM1WlWwX
fjIiqHS+wZ63y1OWLll6hES0DooXe8gQqgm6sChgKqaUkrFu4vJszNJ9Y0bXCbeq30ob40hZSkld
Hm09v0RxwrD9UVoUho16RnV34XOMK6UwX0FcOYY9L25AB0nXmhEgvmLlTB66XVX0O7sjGx16pWyc
W+wOrSTZm3G/M1trH5vKSzuk/DtOu2ncilyGISdtyuY0DN05Sp5tWEfr6kHUPbSFYl3E4alXms3Q
NljmwWHGpoPixsXut6i0jkU0HXLJ3lAGe3h61mtI0mx0oH+m1T5kHjTKpH2IghKKgq7IDlY0ncfq
uMIDug/YTdqtsnujWjppcX0W6fFmWHobLerstupOUmQ9Q2x4tpku56cWUJQUqsdRze7pZWDocuXG
Aj5HC3xUTEcalCNW60M6Sp7mJ5sei2wW1Hv2416aNlvJL84JTbitagqX9AhWaZ+FbOTiajsEgRfo
2vot64qLmAHj3IqdMcx3xBi9553Y+umVXhrrlTLgkeiLC9+or+NR3/hzeS3MxAs1fUPLOl31hnzp
i8TBVo24LH4VvbkLWX+EnaCqsW9aU7+vldug1C8zQ97g1UNoEL6anbEhTnStaRaadCKDYOuxGRU3
VWWcAX5eiX48lnPyKonqYUapOqvMCJdVVzSOmMWub+47nTmk350MeFuNWl4UUwbDOjhTZScpgl38
gGlb4R6RspWqreiOHGKbwjJudYYbPPGi4gtVJA9d1LU5wEabN5Dwz2I/X+lzdlSk29IKnWW6qdeM
XP38usL4J2pjk+TTXdogeeLyrlEEbIFkeLRd4ewRfzHLd7ToF5X6Cx1NBL4mD2J1TRiXF3Thi6pX
lyDbtmqCOcWOXmL0kjmtKLuNX+TYPKtUWp6J/xz41k1pdicAeZ4xKZd4+xjUGw0DyGzdmfW2Z/eD
2LNxyjTc0ES9Bmt9NgT+fjaT2/556Lgf8wEueSU85gdopOGYTNUZG4bVbL+bVfWWqcV1lQ93uTQj
LQgkbtxl/j/GPLc3pZRcDQczkV4WT6dU65eQ1I5dOpyaUFA8V9dNpt/Vb6aJiKysVWU1HALrTLfb
exgyl0mMkiZs6eyxKYLSviJo9aGIwtewoLrJ/QSKPVU0yuatL8rDYFg3gRa9j/TV0DtAJ0FdKOvF
RdoMHnOkQx/BPQnTo1kYZ9g/msTYwYG5xpHP/kGV75LJv0FrtcFiuqHru5N0FHtCn5AWLaWETp2F
lx7tgyq/W0mdIHjIX/zaSFzKlmim6+ub7MLD1DpAXqA1gh/Fq/I8cEDWgUHPadvqG6QwFVSpOXFD
xZOt9Lpu6m1sTygbVf1SlcVZocbvyBNQZJs3YwORpTRgUvUMndWd1MIZwQEFT1NCZift1ZEVBm5W
QVKoAkleM41NZw3bIpcB3dNY1q5mGsaxmNd0OdE9I2avS4TJ942IwbPVp7GUDkORurIw9z4Igj5q
73SEovTzd6oS3RfSfN53+FB03GUJQ/BwtO6n3H/Xo8ptRXVZ28qpgXgVn0aluCqDylNlXDnZsxml
lKsSuBjg8prtSWaN8RxB3qQY7mBFZ7WWePNse1lPNrURbyP87/CyN1EYXRIkzajgkSbqlr6GV6vy
3h4mR5Pjq8iADK5VLtEClyjIF4Hgqlc6wEDKES8l22lr2/vJLlI3ILI3ph3vunLeSP54o6bmhd9l
+5b3wJ/f0D/j0b6WX2wcgF9Q4TKi+VLYZmU8xHna00ijy+Q3dxbKH78/zzViAOrZVUe8RzGuOnMZ
+WmO1XpDe6nLL4N0o9OJKgP2M2x5/tHE7f/Fgf4yN/vvt4YOsoS6+MzmXX7j762hYv7FgyiAh1Kf
YuC02Hr9Pc63/mK3YoLtUvWfO5hF0fKv6RwTONnS2P2psizQrSximH9bPv9COMLDzjQNlhavH+Wf
bAyhg30qAnFMqQYDPpO/hC6A3t4XYPSSRT7ZwxLkzpCQAi6g3aFGtFt3qW6FDfAtc85l18Ial9Eb
bG2LJ1akBEcNqXmOJS5TViIuUXotW1D4UnlQaRMv1NiIT1FnzeE7g2lMHbMFWx+LnN3TP030JOyv
ZFNJFRzRtGfOGg6cqgQCMPIpHTHQnWW8VYeaKru0cNt3weywPeI6D8fDnKpK75mxNoqt1ODy2lO3
JCXurHGYUMK0CfYnn6wA8aQa9cjCScc4JGxNh46+NgfB354UEdQ7vSgn8RTZWR9dmXKQpVezTw2x
98MieK7gvSoPKqEVxWkykzDfMYIfw9uIi9Gv6wkDbc6ij/wtxJ/ViOzMSAJUZnUb6yyoxTTn8TW6
zNKHClNQ0fplg1RcThlQsOjLSSkOKKVAJkWWVWpeN/T+j8EfG1igCuQrCoAuyy18RtEsuvupQjDB
PDQmYGTpo5cFAvY6a9W3YQHJ8A3UNub4gAZ1fo7+jzy5qMy0fpMWlEjdvKiHfKYhsgsJVA5Ilqi0
QZGxaKhSvssYcugnSc9xPizWf3+pn0ytZhlBoH2s/KAun+0sy0b2+n0LFkpnpHdiDFQFmAEyk6wW
12Idnh5VRAPT0RK1mh6HSmuGTRsvjCmd1ThHKijKxcs7BZZSXUaalg7JKq8LXdq0BbPWbawPjXk5
hnMARyOus9e0NOeeWkyOx2ptMIYxHyc10HFS+aOgttcba0AHmgUIHWu5aC40qzSCH2Ef6PfAFlgq
Y0olyqgo9FO2E1WdAgMiFQe8blzUV80cjQQf135Kj8+WmBVWmlzFBCq0PT3dEUm/m41WQS1rFmZ4
VGDOUFQNgXkJAkTyn0Y/Fe0iVK1u5VLWoyPYuQJXS6FkJt4uofqelBZ+6YBIRtM1txOVAnLW/H4y
pyFy5ED383WtDL6y1fymTw60Wrvxqoo0A1yYMHxTzncN/2i9uYFX5uFqjGg/dr09tKtCg1N8CQCJ
lzXGgnat2I0lr/QcTtIKI6kV7KwpEdSczDKJBjKGKUKiV2BXGzpdK06+raYJQSOjf55008y+IOEc
Lyw/lejFytFs7IRaTlhUqRoIrHGUxu5kRK3kOL4ryPKQiQOL79yqgB4VOM044I6cpKzR+F40TTlM
bS3bG1K9VKhLOnyfvc7M1twYkZXi0miUNnHbNmkwKRejPN0UjUVdktW4BJAO12o4r8KIxiojvDj5
YSMNklZdzfhzhREx4x4A3TA7HQ6q1NMDJae+Y6Io56vQ6KfCUXB4zq+2LuEsWXXN1BA8H+aWvx3C
Mh8uoECZk9dFSqbsJjv3zUtJlssYCG1la17VCp5dclsn9SIp21I/MAUW0c4Xba0yxGmGh84shOyS
0SuViOvUUT9IfSvd4MIee0+iywc0xkq74NrmD+cH0mGCdsfIXVGdfGBIDQRmHiXxaI62mXvwNFTh
lSqkqDMeliz0ehpR0Y+8CRh36WkSSFhwpA67QMhwmSRZlFhOrJVQjrKZNJVtm+rV4Eq9oIRkwosT
pZ3H7EXOUxB8UmIIwe3LQwrUZvw5VGjYFQRFGo973U5oc1h4puPK5z7ROgl5eR3ndefOQiluGrtJ
6U9o+fQep7DInQC++nmT2fyKiQUodhQrY81No2KUsK7ITQ352kxHysyp1RbehTbdVgiR/LWCfh9Q
EAMg+w6Q+FjeNQQqjU5AWAurnxL/9DpqNC3jYfaFB8/dYuxRsBHpsH6mYeoMUEkQW8WGf0iluYsq
L7FBCa70CnrIhrFMhX1zLDEqb1NN1UZALnGMYG0eepUNc2y2rhYzLMdiB9NoKxjqSbt40vz4UCWK
yPaU2D1iL0Tz+B+svqKxgffJ0DFxdUMYblrFHu/QrsnHkgClzp0C/JPOAnuOEJqnoHz8oec/Swlb
vhK7TgrgoP3JPFL5g/Ec3NGjQvGspwW1uR9NieUWrJ1oM4sCpXKGnzveElLEDqRJbPMYiqZBn65M
Z6o0hevcL+QtnHOYMFbbeQNdARLPeYF4Sc3nCdKq2FckNhGiKgF1LGmELvIZrOKjWPVFr1wjbRve
xz6rHiQzUfdQs6QnJqbxqSr9XLCCTbQEhA6cAVySEj9lUtfvAgwC3phn4V6x9Qq6ZgaiNpaGy9iv
wwN8K/hnpUUvC4yPbFMYJN0bhG7TqyJddrGIlZu8ssF4h3F6NiRNeCdaFdm5SnOaZYCy40zvGf6u
OoYzxOrS/N3abWvbnqm21cmeY+15zmH9kN+Fv6vpfO3cwoVIS7mPns028Ne5rL1GZfCQaXAsi9Av
1k3CLa6ilXokXoqGgo+AGBN/Ymxjo72sAEYczbqffzRxmzHmrW1212FXHrOyV5Zs0Vm/gvVo7rq0
ReKH0sd4iVLkiRNYd/yRvll5naETQhTIkC6E77tS45te0rOnY2Yc76n1GzSLGko8pVYx3Laj/Jaq
vb+RwjbYJjlpGkVcVHu2H/k2rvsSR8uom1tJ9fUdDOvK1awBWpIh4s4TGtM0xkTVNgzEpCCI6spT
SplQgw3I4psZ7c9Ghv7yABcqvswJXcJ03o3TCRYcGsuqj+e1IUNDCguFloxWVhg7hgD+ta9k+lXQ
M08FmkA+FEAe4Y563PJcNh20gGKuoguT0GPsmJVWP6JgGkF0GkiGpgxhZiiDMVDYIplerneGvcLM
CrwhrOvuwpIlvldhx+dVzF5KKmlOyCSgslebwzVPnL2aNZNXQliZt2bbpWtR9MXWt0rVzeU5h/Yn
pzfs/sS18O1FIV3ZCdy3uE8VwrGCkj65rlZbrYy7fV+rFi/8SO/f2RrOF3FDcFdU2gRgQ2ohGCA1
lL05M2vU0NMTLJF3qrUiPYweoxSZG9zvYlV0cn1o4dqxzAPT9KQ+b49yXeFU1tpsIZcKdbrNFam+
retwsfYTCuflQhTnfh9oEEJDOq0I0mQsdYlSrOmH+sIVzFsOeebTqDHGqFdXimCG/dZFLcmKQOHx
bfhSZqzLGdABPQX8lHfTKOUwvhi44jBGfpT40KQmNqdyj3lLn4elwTH2Cg2JbImsHe0aCpOaI/6Z
g4Be9aKrGFCeaSuNeIaINPJmeu2ltrlo9Uk7JUxW5ysTHR0FpGotciZGRF4USPpOqmqbIOEhrJ6G
XMl+hOiEAKBArlukGhiWGtnG/4eT/w7H/byJfaO46LjqTlGlSLiGICqJHKgebD+Rrwf4BscIy9tW
aIbyLvQAriOh4YB7LS04n3UmvFNQ9tdzaKDcuoqyCI1+zAm8aqpknMoyb/Odr/fzBaivfVsimPCo
NaO3VKu6N6vwpeJ9boSB81ofGSnLwYi42hlgviVXXSzC3jNiIsXuqn5us2M9D0X3g8ByVd4mRtNK
wA6yluTilLv6xq9iv9nlEeIX11R7puRNLjFH09Bxs9uWwunG/BvOFvbM2vBuLdQ25hYQ3PIxM5sn
ZdSYljDdzbbNT96bH/baISqYgK8msMNMpOiepwskLskofjb01EaSJRaM3NzwQK3ynv6hoxDKVVLH
Ydrzu8oEpYNED81hH05PChbZN6tvmHfHTP0kegKG9AZaLYH/2ldjuI46fvFKb+VafRaVocr+aoTs
QBU+F0KMtyziFWlvP7l5HzbGrKsT9/RHP8yiXf8wsBFsMBGnCw3wlqGRCq8uc8oPo7rQ90sc06mr
b6qzNDwAplR5HTjmHcIDQADVxvYql3nCe/Xapl4MoKBy44O8tbw/f5DP89B/fQ5LYDjlM6BM/TL6
qBA5QMnga5zOx2ChkxUrFZ/+/+wg7O8/nqwSarNe40oaFtaREa+lrLpoAvHNEOzzFOfXU1l+/uGS
RnmtEU5duVF9kfsHf/y754Nr4vdRPN9dqeXnH/58OBoNO6vK1Ydzqb0Lh3O5u/vzZaKX8fWeAF8l
QMbiKaAV8vW76OgeDlXtYgDba9tko23Cbb2JN38+irL8mf9qpv28Tp8O82WIyvsRPoxWuzD518i+
Ai9xrHNQEcgf3e6bb/433wnwNVnVF6YXZqnllD9ctAbVZFfIqVty8dyxDp5Um9nhNyf0eey9nBCz
bnxYwMdtle7tFxuGhUteVcvUbbz4hvfLdXeFPdxDI8KWcxU8hleoZtbpKX+o7v985F9vCQ6s0s4C
sET75evDs2SClLlIXIuXFBlz432R09Fm/vXNjfHrVSRNQbYsgPiMKTFMfb6KWgosm7rV9dsW4AHN
+vC7aOtfb73PR6A39/F7mhsa4rSdWI6ovPZQTTf6Ot5/t9goy631+dZbYiHgtKnETqs09j4fpoUr
GWccZnAGT3FNp3CIgt6KTe6FnnHx5y9H+drQW24Lg0yUxSSH9v9rAlyCLLhvf57T5BELu9d3xoYp
3eHbB+q3ZwUwfWlDIpP+epP7kKrihK9ncGQnwBq/Ct12le2qdf70/RO1fBOfLyGLNARJASOP8IOf
rfIPT5TJhsNORirUamsO6Woo55skVX8EzJ/+fP1+vbmxWMnccIpmsS//5eYelAihDJOPuWTbO5tj
U22ENXSjO80MENd/Ppryu8MtNzcTYpUSxv5ya+jAUjAWJC7BQC4QNDqwW3BK1qY8CL41IK1sFi6E
+81Rf106yHX4GT2hWQaJlF+avuMM1nOGhZTuVIc+ytsyhdM32lnlzs50bJ3+FhFw1a6mK+1C2f35
4L89Yza/qKLoqhA08flh0HGwsc/ltolL0EP1OB0qI8lPVqDU313cXxcQThPhFb1yWdBj//JmGe1S
Ly10wukuGd3ZVVYxciWu7/LkMcFXEydwfefPp/frksIxl7b6smgp5letDhrksdHLwqX2bNOH2LYH
4lnptl5Nc9C9FbhxzhjqNPpK0afpRFpaqu3//Al+e4EFrXxLVVmgl4HDx0WN3ltCRi8X2FYrqBJB
PJ1FNmabVTcIffjmcVm+rS/PJRjLRaHGQ2OKhRX/8WCBVfcEQ8VuQcrgup7lCvk7ytHAJS26POiq
1kauFhrlN+Gdv1lSmY0gkhVsU00eni/HLUx1sEmpc+1r2sAIMLaSE+yk0OGd59Jw+eZL/c3q8+lo
yyX/uPp0RMVBK3P92decutL2FMrvDAvwMfj2dw/nby7pp4N9+f46slfCWct+LgmzGzrpWjorzyVH
vQDzxwtK3sL8GV7ib87xN7X5ckkpW1gAfw6rPp8kTfBUgKt0a9ffhE53kodty7DnSVFvoyfbQy/o
xYfUQ8Cheo3k5G9SfMY29LvP8ZuH9tPHWF47H651g8Q6ka3CJZ4bX5ScKUya7PabZ+Q3b0lOlmkc
qjaBKtP6Ujw16J1BbBQuyXAzFL5cbGszA8aWFeOpDrv3PO5UsAVduooUAac4V4vxmwv+m0X400f4
sjph9mhqqya2qUh80MS6FhxmoWVPNgDlVzVgL00RSc+cLfb/jxmL/ib0GnyPf5jUFmQ7F81HEe/y
C//S8Op/kSVqGFTUyk8GLzfm34NaXfuLlVQI1jkczwovkv8MaiUF86WJ+VImq4n0008SXvUvzNsI
iiyAv/wUo/8/sV1/fi5wXWPfpFIwSRCmCFK/VkBkpqTKwGq/0jfWHnHLunDg4rUrKChut0s9UIjt
N4v7l1X238e0ZOjQJKcZ1pd1T9Lt2IDMbq4arz0S9OO2W+VydJb9me9k30QX6+bnJ+Jfh/s5jTYX
zbT25YlYEEk24HeTvuveUHl34cOybeh2SEWsqXTtJEMFVu4TDbil1Fz2JtENWX8pZ1d2ucM74rFO
75XZdhVDR5RzNlqXmQD90Y6OrOEbws6zYnFdqRP6mKewfYA7T+LZPq/Dna5Oa6woTtvdNtWELE2H
oC29GGp8kTQVGCS0ovrB7l5b+wn4u9N1kNTUc0JF3apVHnoVLuio7rCHnmAYPePZuzT84VSh6qrJ
Y0Lj1R/pTG3kQfEaId3WqfZME/yavA0vtE8SoaKhRh9We2dj5xZG5khG7FVQ8KeBQVJ3VXeZOxNe
GNKo6E3FtevzrFuCPGpPRq+FUbWJ6OSYIGKM5MJiSofMdDVoBo1Xc2UsUkUbzEOEwz1VUEyKZC2Y
AOpRcylqe59aTB0G+zQWj4VsQYCJJiekvIa6dh4q6iYkdmTsa0+pe0+2UXTB9AEBz7ziYRaPVV55
AW4yGtNpvQiFzOaoJZdt+R4pYek0Q40PyRg58+6gaWQsCCbAY9NfJlKIcNp6oUZeG0QrFtNzql8x
dnOi9iqgv0lCgovqc022+YGulpszA06iyI3Z47SK2Oal5pjBTTb6TteXHi41JG+0x/HkkwRaLhop
pX/pB6NYxaQTrWrb9OxUuQNgcKUHJC7pfnypJm3mkPdCZz69y+jpZgQgYVLMMCnVG6ujqwx4cV3r
1oWvi9eutaNjFC+2VnLDo+aG7GE4IkbhBvU2H/VtEo0bQlvfmQU7VXEq9QvfFEfuI0cJhsvBB9k/
qTfzBBMtzjbl+BIAgI7I1tS5oqHQdmIeGUhX50Uhr6oxO0Fxv+fWd9oeuBfcyuw1k6CawA4zyvFy
rp9lSKVGDvpsDq/slNauMEDUB+ZO0h6AivApj72+BEG9aIiWaSCfpviRUAzawxPQqEk5K6ibLJsR
Dm4gGGpJ/GgHs5uagKcS6+cI/bmMwqdMz3etMRGE/DypSDmoc+FuVe+MKDcEK28NGQuM8jbLL3Jm
bXlKdmbhb2JuTdD3BLVJTxkDKCmrN608Ojneo3a2dxjlqBOZL9smCr3pRg+522xpiaTgfEkfq7Rr
W6PesqftGDa7QMaSKncHo6MWSgg6loJN2bduzsQlQxg2wW2eqPQzhSyr0C2lzpmVwSnn2bVFu5XJ
yJ39mYFmv8/A0wXgeapuQG1NvTV3xJC9pvTP1eA1liOmr6jFLNoERDv7/J9FyvNVpud1Nt8VMmHm
ncrQ5H7MoyvfFzsiThzGlXcxsT/O5IcrHcu50fcevjL2Wb47N4lHhsK1xm4EDiVLDqEwt2NdbCcy
bPACr0riRlsm34u2XDZbBhPQV2WUAPRqy45hWP7uB0+E8DiBieghp0zAAGZ1wYq03blq15GunXhC
HFVlehyb/TostG0Y54+KNV9OVQOKl+iMpIGvW5prpZZANi0oVsIvzvw+eqp1dV0WyVWTI9mWUrTB
CSQ85SGa1HOyjYxVhu+ORj7S6UrWz4SOVYqlmisWe6EeHlQZhaCBJmUKwhvsjF4/wQGObdUjeBrU
eeDpBhPmWHW6IHpaFEZsvB1DKnBkSbNjGwuG4wyGs9PCm0378V6SrGemGY5Ac9zV87Yeh8uwaH70
yXiFrGav1ljNgvBZ6uBGjeadkhbktsbunDDMYlcGQL4C8DQOtoeLHW7Wj2SMnqpgwVBZDunAp9Jk
/kTAE7ZSpwqfKwZKprjKAY/lLXdGguVyF6r3qDtXOFXXQ6gjsF1ogep6GNFWBylOzMidEv9ek/xN
i6ZkmPnm5xLWEzJIE7mtS67IacxAfanT+EQ+xSbqMNyoar9rUYT7I5iiYj5DxQr0R2Ni3iMxiXjK
FF5Fefw8yDhug3Q0VkQiwsq1AJO8pUnjWsbTh9Lo4u893Mde/a8vYzqyJAGYFnWy9jcF5kMd3nLN
B7PFpojGBg8MEp3oWeGpnODAYkh0k9n+rtz4tcRZmsDkIoC4IXLrKxmpT1mhqm5GyE+jTHcatj7j
IXF+VEdrHa39q3+21Vjqjc/HWz7Ph1NsRKJE8HINpvrayrbOZHH+52v4FVr1yxG+FFB1xj7CbDhC
uPM3ppNf2yvjh35CcrAed8Fed7t1d9xlm/S+f9HdYmdtSUTY5c54Zt4n1981InXjc2/g32eMB4xW
mkLN+qUxzTu7nImqNzAH/GAO5dnxA0pf7JNvaYmGp5xRDwxIhgwn6Z6QAoDjaVY0vs5a2Pl5q98V
irYuyh8mnstewcs/6iwZ77kKOtt4qLhLbAb8c74YMu4I9tvkpKYzNXIYvm+lKj8ymDogvyfN0tX8
C9WX3JkNvNW16zG2HEz8rgQeEUcvw/MAGIH8KgOR9rsGQ1pwntnRpgfLuVB6bJ8IApRnBfrpPL8p
ZWJ0r8PkFIyPk341ay9FZyGafTTLW20g49Z8gtR3P06Dk2gtLgq6QdXoCYHmUATHuLwX0+j04f00
GC7BKXt1qK4RQq7AFaxQyLkVki87vyhVBZjbAyC/FclWbhKL1Sje7ei8na5lRN0TWP8+YijPsy4T
E0D5DPyBMnGv8ynYW6wCjSV2Sk5M6zwWYpZX0oYU8wZX99oeR+BHd2O0w169TnW0DepZSOki1NYl
yc4NumrtG6ij7REB/SOACqjzgLfT1KuN6MFox26LM3ZHgYI5OGLJSu+acNwuJYAWNQdlqI4QmRBx
E/jWvZvNLbQzbxKAuW1Ch3HEO6LOn0x+NZjTXaxRvyjpsVXGqyIj3IycB60iaj2h/sxeFWBIZB5R
CXbBfJx4ccXTKQpveemd53V+6tFEzB06znRaN+YV8RvIdVD6a/Fey2tHp1oXVCPYEzd2r7q6+jJw
xbE9u0lW7DFupam9UpMG4diSCNbxNs2dHJ0RYvdVYLzK5baIfEdEkkO39mowbQZgsdcOw4YIL1eu
HvsejuaAMAIkfRonq0J+LPQ7o+BzEXUEMmBl1zL4IrZTIAE0DEg0BNalYmwMOblpwI+LsCbR4KmA
Fpsw6pbjh6Ya3kxl3kZ9RkcoY3sAdQDIABAqN0V1bwU2fgUfr7u9rXsDJGjlhOgsDb3d4ANbq2l7
jPAoWGAtowlJT3Vn+QOaKyKih6s47Lcy6XYos1Dk3bX2nVU+tjxCfvo+4GQHNIzO5MLX0p+/PQt9
lfn02wQbE8I8hfTgz/V5YXqlfNvmBQod7pxqP9NNsag71KBaA0m+yiIyiro3OzhVEskFOT8tKkiq
w0o10nUc9Tv0sW6qXWvZnULxPutPUWngXpk2YuhQFhVOy+0+zoYzjQQy8ZW1CAF6wJr6fSRAncIN
GAVcFONtkILLgQsUkJhYNuwGWuaJcCiMITlVFrJM2IhChco6eSV6J8FMPTev+3pwwxCeHUnvmeUv
qiSopeXWR2wBj31bT/T+UKb5LCXmbS8Zm1naMKtwAtu8zRtM+1YJqXxY4OhOoA2bqK9d6ARIAudN
00L4AnkbD3dm2zrp+DQmrwlqn5ZIphV6bgxad37ebuxQ3pTGzmh918ylDbFrAAusVQblxbeDTVbm
x7yuXGQsbolCrpqeahswcpmd7CR/DWswRsolUJiV1MkeHCA4ucNGKnoHkR9W8UPCrYiowrPIs2tN
bDdZvA3SF52BuDz/H/bOYzlyNM2yrzI2e5RBi2W7O+DaqckgN7AgIwitfqgfePo5iK7qTjJjglOz
HBvLstykFd0d8hP3nptwuvqTrGBMwOa0RgKJ1W2puoQqFxstTYKeEhofX5DoEx1KWPtG3KzG+TZN
koe8e9Fy5znk+UoC4wa9qF/P36deu+vLGWqz+QtjypT4SXIDu729rYjJybGzK+RfqOBUB4PyBtzJ
j76mPZlb/Sm33hR62TB6LuhlxKhcknIXu8oa7SjCnKcQWPWoakHU/OhZ1cA6JtcqkJWNfKg8eem0
JV5i3UUF3JUKAEK8hpl0bcJ9a5Vir4L9CPvXXhlX1pgCC33qFefSNMOPXFWp2Yl9YHBuapDl1H7z
51e19nFw/+vVqJoUHSw0l1mL9WkvUdsj5HdBp6zdhTfzpjiE7+UV9s51SRf5Hgag2zbUti8QK8J1
9/zFp//mxfzh05dq7C+lSIWqOWUMaPO4WaEgJ4bDl7v8qX8bfO0gfXP39UpN+025hQOHPS7jK6hh
nxfvxJRlPX5Ue5WflDcmvlt5JA5lbRywkgT/J2P0Xzbz/94W/DrGlkOwFBBPZsxgwT7+SgD0dZr1
FppizzxNPRmB3oFJhx8W+iYilqO3fyBuxRd6wJPlTY/olTZieKGaRlWr7v/9Y065+V/F0DIK/Osx
b4fJsIeeYsjQViUCZ/RWbIiIFNB+rdBNBPWr2Peev1q/fdwm/K0Isz6NuUTPOsglsobGHlF7fzfJ
fpNaJg+16YsR8+dAr3/Wn//9Ez8N08NBNEU78hNbP7rlISQ21jd9XTDNM+7phvd1UDwU6zaQh9Fa
Y1PuHtMjTqqvNyi/ub4/HGvj47E2Brs2oJ4uhefTrLLPz/dx/OP/4oS6Nhs/T7V1naX0xw8JGSIo
o9VYq24T3jTfuYl90v7WlHWM71Z2QLDE5quT+ZsZ6WLKN0DcsXLTiUn6+KFJHPd8l3o5xEbQvpAs
BEZ8bR0Mn6gWQnSe/vwjf3PTfvi4T2eUHKqSYEB+I0x6qljM25X84sYwl6/86TZdiMUsWOjEWAh9
+kmoNecKBTY3RjRjqhbUh5YP9QdJZwkq/VEO7bZI61vPe7aE6idYha1Z+oNXbAVcOC0ZAqcnP+u9
VUWQOfcjExU3uSeDKMvJbDHLR+R8T/E87SaiQ0xL+EpRH/Raw0hIoY3vtyZop69duv86X+mVylgQ
V0rT75cSjK/91X3y1S/+dFQligPYRhzVsTvFc7xHQ+FrUe8PSbTm8Uk1Vi2DPSUoh/BmyFC0hv2R
RnbnjuY6y2OfsCZ8qt2ubZtLUdXbPEs2Vf3Fudd+05N/ODGf7iJPM5xE2HzNfN9eimNyWZrk9I6R
2d46WFzo4wZHqZ98fZX/9rIDbrKgSjzm8J8aWU/kM9UAkDlKqA15t352k94pazAfKxROZ1NdfaUv
+eoTP61BbcBpJhe7xWCbWRgueTXKv7jQf/NQcjSMb5jsDAMr3afDWZOZ7IJAtHjh/ASdBAQNy8n8
+ucb9tfU4m93k8up0W32N/pnnczU6LKLFO4mx+G60kgMwO4hh5CAGrCxCRrjfCVjOiNEVLqRP8gY
PBwrgD9/jd8dTvblpm6yRtJBcn58TCkp5CAF6BCgy9NEunXfidWfP+GXePPzD128jKxvoeD8TeaU
VYyT8+WMNelTi9rUtG4m61m02qaKp51Jbq5FRoaXzFfeLB6lNZ04Me8jbge4jn6Kud0tjW9sa+FG
hFtDb09VxyMAwTED+/lOguj2Ujv487f+XRWE9IatE6eIIE3jU03SITpukSzwsDPkmQmUP4UFGVsv
vdFuCuVFV0zfKitSLQWchurKTqyVpjBAsL6SUvyuAv3wTT7VgN3Q2uRi55yiJNkXwxgUBGJqQAyM
3rxJiypQQ9IbPJJHALU9mIuuvsQbWJaB2eSHOk3gkozfiU8mgotod+vhiyO13A6fz6/jeDrLR91T
kRx+vIT6YtKVEY/7ysTIFmBLX7c/l0dA565nv1szufrimv2kjvpVKcFU8iDYIjBBzvLp3CTdTDmJ
AI13q9x014mfbtzNm1yTNrrh7RoQdb/94kf+7j7xcFzzrAO+7X1+nedA8uoeFDL7r1V8n+zabfIw
3zbAPDbpLr3BEuM7P/78megr/nZkHQ+BI/cMlQSuUe/jkc1jOyzm3DEQgderhWNLUmr6syXWIHVT
HxTfHs1fgGtuywYRoMe4txRxjWo2cJkNA+ZbS9UM7Lok7CUMeeXWO21SWfGZm84o94bTBE42LJZK
0lfJCmGHQcYq+WOjX4nxpM13OhJxloi6XAymj/CeSd5Rd0St01szbkEj3eoIF0W41jGk1Kz5IOQT
r3Mn7HdBGFh5Nw9iZzJL6Tl2uB8PRoIB0tIPfPON0sFFzFuoK+1m0cUWkDNzm9XGOOxAFK6mNju7
4+tAOIZlPsxqvq5I6sF74rdqTIy0+L7M7RRKdDP8WYbpecjxK+qQBEN2HNmQY55R0OKMsEu6lUsm
pxljbWLMb5d4Mt7U5KFKlkiqdj1089bop/UYPpJIp9m46C1WdOBCCbPtXxPtJOOTN9KdgNpPLjZQ
zBFGHQ4UVyfrSBIrn7h+WU/XlmyZdWB2KO7mKfQTfjtztJVl3SY0jqWNCZRfxmhKd1TipPCHRncG
NTi5U5u67rF+tGvbiK9j901E1ZUJZmBO0xdysVYNsVM1W6R+nDaTay3oVHE1uuI4euVrWdMn6Gw9
cFcj3C/XolYJTwPyjX6H/e9LO1Rro7V9E3dcMRGQ1WjhxTV5gMUgi9K2DaALrpoSY0+ls5Irs73W
RRfQriTZlrswPpoQe2GMCDO+mV28L4wtQl5aumh9s2JcNnPzdeoGuddhXkLKlpggUK5mglsOgumk
7a0JGwV/D9M4+wNYMQzzwx7ehudjWw4KQWyM4q375naObpWwDSJlWptZzuyBvTBhQ/j2gqxugaxk
69j7kUobQgkiNn36FhMalQ+un8rsWLvztla8xyhBthT1jAHtVcefqGdCXJ3ZJ8eEonJ8JrvknGIC
U1vI6Fwfqb2E15lrGLGndqLQI0BDneW+sJXtSOy5+uqmxUYt601spJfMu47GV7xJm85+GyKd+Fpm
Y+lz1AHJyI4KkWiG1wIblEGhtbtk8QuF5TmRmEAYUWPkcvvbqXyNDXQDabrqmj1cooHvMJvzusAf
vhgmS6Yl2a03ocEsuZLlq6ck58K8gQ/P98T1YWkbTExL6NUxt6odsNdzB8QlVN6dvvIj62lmJi5g
cnTdjcG8jThwVsDL+Bxb8vfZutUTpIDQjesHXR0It2+YWx4sJj4m6+umg6WLvyoyb8keGXPvbkmN
Ibh+KxN116ekSdTBKC7pfK2ON3mbbM2Rsf0oD512q+vPYf09cu+aHsuLcTtqIbNBSKbmQ+UMrGjF
ugvP+CiXE4KfbSVFebG71s9xxxX4sYX7aGIMKUNil+XGjb9l5IilY7SbO6pyFttjdd10L5ioGRZy
cmOWxaM1BJEULN7Z3PZvkHZvmkHujTq6moqnumrfXQxnmlzEDirpY+x1h2qvWbt5eIsitBIlblpn
XA3T3ZAJX8prWdxL40o33ltwchFGz4IzjBVpSzwHyMduTZuwDgtCN4AolS10nSQCFruEUV1b2mvS
c964mswq2kw8Jox+2Ij5jpTNTTTtLcZrZq9SFyl30HrGXj9p5SViz1yLNy/qTh0gk8rGgDeREcxe
WNGyQI35MB0AMwSToDPTKxHJFaE6P4vUukUKvelIUyJLLMjtewirO6931kvm9GhhCDOntXIr+Fhd
VIcqqvxYk/vZamniSMcq+6soWgy3PgwpXylRxKY65NqW8rQayRXhNipg4c0WVmKeY1h5N20dvVnl
FOEBTDaSIbdJWizgnCCf3ScvtILl51QWG2wycsNWD9h+sb1ooTJpGPbG6WqoIgbW6a3akrarh8Tw
YfZkRjwwNR2rAwpEbFLyygrDtam8GZRADklQpiO2BkFPVqugSPnGpvsIEHTLd/Qdpf5mVsAHLefS
18mNp2a+Yj15E4t7p8eTzKQ8ZhDqNv1GKvsE0FejXS9mdlWt7kagCJ5b4lC+cqadkvSPnVn5HaQK
2T2GVwq4acs7dal+VG1CyeZ9kdqYzoUH9s+56ZxuW2b1vQwFoaL9qwu/FgbguMsy82wQo9paTdAo
p7p/iSzEnKmyni2SuaX7azsPXyBws5u21s52J/Db37iGvU7UR9BzLNfzdZlo9MGlr9RvJEBzUC9e
ae7w5vvG8vIzIBvPRtBZ11r70BChKSc3CJ3nQclPMUMzHY2I17/K9NEhGHPWuTT0e7nEA3ISBrPB
1fhNpaAL1a07kWNZHGvW42l7kvkIHrJYSS3Zzfm1mp1Tcsb1jCG3RcwwIZqOdTMXbxkrHwzkG6O4
S+OIvMT7SdxlEpEsHLPWiNeCX6vKu7hgu+klO0W5jhaxY33t1NORqf5qTsl4RvczJt0+U71Ni+G3
s/XNFH4vUZ7UQ+Ij/UKiyYfkbCnTt2y8y9sfNZeUpmKs6zW/4xcJa8JOjCSh6NeE3EPd0iBRiaCa
WLl2L9jkqDyGzRgJEnnvB1QMpGUUtPmCd6HdLPhkhD5EFBtLPGl+jMOUQWDMwgAO2rQfcJiOV1CG
d4kFKqJ/yPNLPAC8cJWgIeE81o+TBVPNbQnj5XbwssTv6yEArB54aFv6Chkbmcupy42Q7mdUT4Xn
LHssgjqLMwuzUzbWUJXxe4J+aiAwySujsPyRiB53+JlQEyYsPpSpeuuzYavzjMtG76h7r5LDA90a
NAOrp8RdxbzeiJOySSPrlXsjnQK7u5l5VSB+s+SwRZ5BAQBGN8vW9fDSQgqK4nOXX3oCytqJoNZK
3kIwXtlDc9DGIxJAxhsAxbLwGq43lM3moQ31g8iTJWFv7fS7rO03BSGDyP3XnokGm22jGZqoci5w
9Vwn9GsUSZrx1ixU/eSq51BVyZWs3s16O7n7CCd3ceiNhMBCIhbYtrbqthoOWXVUvV2n3ynKxYxZ
aqFxYT1CedDwrNYA4dr7QeXhn195pCHklbOCFr3ujBsDBIOcv2se3n8bs222jwhdAxWwzpFJNl56
suNtrpT+xBwnvJ5rbL1N/2ynz4Y8jmW/HVpyRGdiIwRJcW8FqJuGglE/Kgx6cDCDWZuOolMDuKmr
SlJ35f0hIZVKqBH3yRiY5h6QlavTHgn1EcLAKivHYM4umbGFoejaL6F+psj8OVNT19N9ORxqryCI
tz2VrNHd6igAGltZdzUn/SWz9KuIHWg7Ic5Kq03rbAu4rGxHifZdRw32hqzbzm68q0eLIRUxscbI
6+d1Ntwrsuy16DYfbzvdWvVcaBw/FV+w0NRt3+1dhTxIUFclerRhG7ZnQakMqxik2C6qO26D+CRA
Fut7PW9YPx6ld3Ca2zA9kB7K4vcS2UeSDu47/eJoFDrSLweiOaqj3Vwp2lOdi+Bb79QXrPmLwtFv
WSOr6nzEvAzvm9x1cSaEW1ACuT7JyjcphzwzxjsstDyZkr3Kk3qsLo29F+GZkOszEDA/SvddvgN5
u3LySwpvGcog7LPRn+SwqdxvpTddcLHuXIuEPTvy/9yx/WZoQMPmOKbK+gCs0+cuUa3GGf6CQbhg
0Pvto+4vBgRzVT46W54qzM+/bIX/vjRYliaYcRdnF//71CLOqk2WMP7hlQzqPY4OP0SM262e5zWq
Vybb2WbcfWVj/M3oitYboxDyH5IbMO187EulNwhL4gZfRd/pRevr4ZrmkQ1JR2/hL0buL1v+5S9+
nDGgNsbBhhcUwxy/9uMnepAeTLcnr6WRV41+9oyXRH4RwPZJ+79MFRj14DjFl4njlOycj58BEGKG
fQIsSD2Eh35LcvRB2Yo129TdF5fJ3+e1Hz/p0wxzkjkSygVLVL2LPcuIl+iYceJYEbxEJ3slfVB8
P9nYTrt/TrT/LVTb/5ugbovT9QeJ/8+yE9/z//Ef7yJ5+17+V47SB80/f+E/Nf+68w/T5qXkkoVk
Ow7G9H9p/jUT8T7UbA/8lgsc1+XU/QvOpv0DNLfOA2AJQDQdlanUP+Fs5C1hJ0dYhaXOYZyDne/f
kPwvkO+/3g24yEzP0BlQY4PFo8Jf/nilLhFakhCOLaGyaYIF262G8gxqNGNTYiztbVELakHVKPqM
WJkqzhA2NDMANYtxjLpth9Bz97Wr0JhbrQ7RtpP4CCgcrZSSjsBLKr40yqZbaWiCUFxwVtB69SJz
f5A7lnuvifTm6pRXLkEs4LsoBXqRq0RwipgUk9woxugSF0o3XQHBYIjdhF1GLAXTJueQSdG+q50C
a1Qzq71J6g9uF2buSeBZzZC8azJR5Dlr3KH+0aUTQ1+7FjUS6yxJnYr2zC7aO3fA0up3YITTbTPz
84I8l5G3m7TerC9p3zbeFXJxKwFvVeW98r0258SmRiXixx8GB3D/2k6BqQCtckO2+E2SIs5c4od8
1Rng9nd6a6T0UraeuQiFqtK4znhCxOc8j7yUXaUigOCkkuicdfUregWNyFT9qAoRq4cs7iy4YZ0z
SlLcpjaObo1G69ghwZ+LQHSnVkJmJar9IyEEyXQb1VNBlnUzYsbrcfA5D1o9DO25UMNSvZ6z1sx/
zqnQkm9TqBYwdKlKUQU3Sk+c2tggMo+jap4x4rsJvbShDE0weKjRd2Nl6PGliI0WyC0ZFpXfhpZL
95uUirqah7oXlFoKi0Obw4I/oO/6ctsZwkj5tgTOvWQM292DhL0JvHny0not3T5MziHp9j0QsRgq
MhJmIiiYXJjlcG5ko1awj/m3T/IRbk5tEKLDwqql2sHIZxsJRVWGBJVnSHROhSkI2unN1I2DXnjO
sOd2AhmVDA1Na9ZFo8uwtXfvpba03MiB+CZeMhn6ATJOSoJsZ6CwG0FGCY7G3BLrHGrJ6Ne/cn7i
prToK2ABZUh6W7MAjFlpZ8ebrfo+cYGRHs0aQb6dNHxoNLVMaMpQqPYamFf3ppZLrpPbWrSTpJa4
w861VQvzyay1DqOpiGzkVjUaeXRmBfnCOI5EKrE6apBqiwyFzwSTkDKvnmomi2UTvulKT03vWKDT
qdC1sVwlPWocVLT6sDIEAO21IESDYVCeUBXO9EwEHqFvnCuvig4Z7BZ9VgeSsrKO76bKUnkZw6w5
R/ocvqY0fYgX+mjrlvWwcZXO2BgtFSXG0oHqTnVx6nWtEpU+8sbwJmaL3V5bs1P+SNwWNwQz0/IS
I+mLN+QAWw0UWLP5Oeaq+0JmU1xdxrhSHRpp+Lobq4FedZN2Rts/pak0DJ8iCakTQkct6dYmLKPU
568o0duQ9A5jm8bZkBImIxRETe36XTPYwLqYQYXDyjWq7OzpStHTDzhWf4i6WIIDcUp26J7Df9jx
+A2RGRWGmQYFF3fue7aEuwTWp3122wFlMijB/ClShqsUVAASPcthkgZmx1hrU5RnJ6c1mIA31JJi
T48Yh8y4sH8EkTMXKK7S0OxIa29pzIVG8JbPsKcMt6HsE+8efHKuBm46uhIokG7EVwnPWyirxSiG
85Jb721C4pWVpecyx81ol0TcRCYiS6r3jIX5HIvKXRfNYHLvEpJFMR06vRZkfYkIIoPaIrd1VZci
GLMQxKE2Mgx8ggrjtDwz8tSh5jV1ZVPOTtNve8Jh9FVh1ioWnjpRAPFbTmgxsa3TfF/UdXprATCu
rj2r6+QZ46DOeGrMpsTZ9m1YwO60kiwWD1HJ3n+r89oxrsfKKZodoUnecOqSztVI7DQlLVFvwmLM
IXMg6dIE81GraR3nZVJyeV3lLPtIvIZphLu5Mk24VmE+1GuvZCyybTyA/EdltEEhptxM7c6OjNq5
D4GY68GgaPkZORwCTMJgPGOLgM6xXztOgLu1cmWyrlxtbsUBZ4Fn3hRa2WSvk1Ub3Y+24ELrLkXr
pT2CS/xHGHB4HIbzrXDUsXgkcKNomWEqqnZvqkS9e2Vekk4Q10n4Uus8Z29sB6DEsQO5FfljD0vJ
Vxpr1hHqV5aK8ZLIqi2tKKOqhhM5H/qY+cSulm0UP9itymtq5YatE22ttjGVwBpquUQzDEX6DByu
oKQ0xlHZizGF+jbzfI+Z6jWqjXhvVAio6sos/t63PGkOFUYFuSpntbbPFppgRn1aXpAYYFfifZ6c
Kd7OYbQkDFKyOk+lbaZFEJYSbaWCJ1mc4IrY6WpsJjO6s0ASmTtZ1XlxX1C1GKdq6ADHLfV3vusl
bM7A7ERn+ID9XPdZSS3Io5beqNxQYqLhI5orvoD7i7srHd86d5NETW2FdZkwhBPYbzKW8Txwuoy8
o1Nf5YoWdBnz1rVbKVF1b3pST4/QsGlfOzKxjEee0Fr5PdJGtRt3cTWq3plMxZDps97xJF7Xam1M
RyCyJp0F1iNjA8IN/V9VxAC1lcKMznbmJAQYR+AsT5NUM9TObhH3K2UQjOgBgaVMI3PLYOYe21Gy
7XnP/Whj5qQQSvSYYOwJquwamL39Do89vCIUjw47jBPl3pvsmDRpyGV5EBmTHh7Twpiyo2yqDGl+
H1k35EVEhu8A96wP5GzAkK5MN0vWg05a1sVuuDjYiA6haC5gHqlepFWl2gu817nfFkkVMc+aS8Ec
tWrqeno1w0yRzJw10leDlNxYBm6xzIqrMRubNEg0W+Y/IGR3sOHKZtZ4jfQVl1zipMUNcEYFIXIB
K97Y1OlkFZgW8sTBYxRp2fBkCOFAu2xnpQniLFMY9LO6KveQEuuITIepSZ+rTi3u2qEJSarQCdU+
iLCc3x2KMHnLZFfRX2KwaN2+capJrEq3wRRm8X7HdjSaZkFUAzkN9osaGrxGsMUtyF0Yg2PzzO9q
7B3OzHn0m1+gXkWpqu6Uuakz4FVNi5oNzzxXMypiw0sse8btI2X9MP8iARNCDxXYo6Ii2WpSeAOv
9BYG8VpJm8Z8UzzZuecOyX3C1NTS1Po/FQz/v2n6n3/smf5j/ilevyfp9/JDl/SvJslS/4Fg0yVk
xdF08oOIj/6XMdr8B326xVuY0b+LmZ3+5J9Nkqn9g8kIGbKqB4LQsRxa4382SYZL9izvFv4BekIi
0r8VL6t96pFUyzZ1DfwMfjUXnoi7LPT/opxN505v+oEINj11n8O5ta/qkbDJoucaxLbaR+UOQOga
PijMTxMS19yDjRj6p8jN6hWBqU91UtMiLPrTkQSFx7+0n7znPiPPlrnMfw80CFZZvh7jGpZzBiqj
X5Kuv3w9eLtNT8mr+7NMrzuefzdyzC8TYX9r2oatrreHKZx9QDDOf17N/1ty18eJEZ8MdpzOlcPs
UeQb7qfmEQhtaNV4+ny1enclmPjqZox5ykon+PNP/DRQ4ZPcxSa2eN1xwtvEFH08BdIuexUBeuFz
qXgveRsmDzWXBGPKZERNXpjQb9uoSTZU3fQ/KK13asnA989fg+vt87HmsjL4eM0mo4N+eblU/nKs
o1obZcWexG8qZUIAE49nwkNSokpHiu0S/Oz30JvwXuqlODd6PzymbRNvofjNb3rBoxUvY1TSddiR
eTHcSd6kRGxu44y8lnBWpkOmdETq4h/gzy12+Udb5OTLtP10F+lwevGqTMqx4rVDM2qD3hwsG3Rp
ppuDvRoitX/wQvgCa2k0IyGJwn7OsgpIYuo569DM03eHioK3qOJe6HjsCR1SnPK6toeDmTvlOU7d
2sdljnWiFvSc3YSYt+qI5glj9UYtpTiAGurpj0bVZuvqjOZbH8rmRINeXwym77y7B2P+MZuMq4uo
rQ9xOKYPZkcbgblmIo+hoiZ6EOSS7YukdO6z0WyA/UorGPq8OvSk/7WspkznVHpZtu2daAhKPdeG
lRjxXOhzAuQ4n4Yn23CmTZIW3kaZc/OC5BkOMPhecsh5YPR1ICIkTqY35z+10q3PLRntft4wVdTT
BdjouGP5OuXmHCjoVo4Ifqf9VM22dZy9BqNqhQ8dPDnYImM0cHyyxR7H0t4JhQin1CKNyAl1E1fl
YOzNAftEYU3KndWq+LmI0BAPbC1DHGfU86Zkq9hxeRypWQiXtip91ZrpeCNmSVHeAOx57tyq2zql
NgQaeZE/eXkP33iha9vI8tKgAz8UTEpV7CH7hrtOmJ3fGzK/K41mYhCuxSc7B3u0rC9iK5a3hRT6
dW9MIx1NEm54Un0b45AalN/J1plwR2CUjbuO1CTb6kXt3Y1tXZzSMk7WSyzXFtT7kgtjy90Qs8Qf
6U5Squ/E+VklTX074fFBWQiQINHtzlixIA1/FoZa7E0N03hPc7FpcOxcN4q9UH0dyZbeNaT+Qgbu
cIPEWEX6Thu7U2NH+2GP3ByZYbUnu8VhtRbSHJHFqe5RazU4813RsxvwImDlOA9dJCBjz+a9Kovv
CnnfuzrV20f+r4LJf2m+oM4wtvC/yZsyUmMC9KkaV6lUr72iZJM9OfM6m6bkmFG1H2Cyzns1c8UV
LWGydjP4oIgVRH7IRDy+6HGadr6RR9q3WHfCx7rBIDibwr02jdJ8jbPoncwB7HB/ftpohve3N8+H
xx5Tv4+PmxxIq6s1Ts263ysW6rXMvnVGN9HRd1MK96/uD1I24tSMTvNkAraY2GdYNVsbem37uwub
v9nUbY/+RlBjGuYgDpNZFUGTjyi4uuh1eWasRy9SD8imlKPhdN7Z6r1ih1DD4X4wPf2mQ6XCcIfO
RvNEdReqVns00R7BuNZi9bvrZWyOK3ZS2nqeUjNIKjyPiVQnwKPhvCPZ0n4glLV9L5xCvSsm1i8t
FqeYxaSad8EgazJkU8VM37Ukml4Gi+ShMSP+KjCZBB3ztLcKIMmSwK62MhcLtc1qv5T19D52WedH
+YQWKZlZ182eA6mY0NIbNYSA3Tmtyp7dldaTC7J724ed6XezJt+UiKqP+Z6NLTGbG+Raaq5vRyFt
bE8zDGS8kNxNcZ70SoADjA7PbNh156U8uLODJGSK80Boc3RXFoq5KRJ1oM/3ZgVBDPv0sontb5aj
ushxPPsqNSybkGWjj/Zgl+uXVhDgIxJ2Z+GkJD4isB4dkO6eJHzrdcsdjK5BwpHlibslmuinSzK0
s7LwW0GoV8fmKTczRHbpQgrbE+Rcx77phoDxnLZ+Em6a/dBwoj3PAwk5ltWOgY1NEv6wWPZunc6k
jylVX+9hansBnZR6amMyxJIOIb1umEmgK7rZMz7UBFOWoSQyDXb1qjGt7qRH4bCDO+zuTZGb33q0
C/eaVcCvq59Jqwosp+MNUbEmuRZRUR7idPDuZi39Nhsz+394FP0YhjcAKNHjFFGcPQsy59ltZ6N7
3fR91qPXAJXP+M1qnjtTPUgx2r4yLuxzS5v8JixHai2ydIm90B2oEkRzEL8MS8QzL5Wq52tXD78V
cip9GOSM2ubkCA/kibfFN+KQACVE0chUoDWfiYIQR90tSpacbYvjrIMIIph0gXXadCqrTUJ4n4Ql
Dm5Vnysx7YykfpJmdIwaVHzg3UGJhpbk2uTY4UmF96AAo19SdwUTQJv5neD9g9wqco4ORvqW5CMU
Ie77HPfJQZ3wHMwdMblewfOM3fyE87Ecxxr3Yrj1AM7jIxaM/8ZQR2iVexvDUZNLTf+3rrUBU4iD
1Zb56+s0FPgFo4EM5plgvzg2gLbULfQFw5jfld5IHzVWX6skrG6qsr5L9fosFW0vXTbVKtGxRjyv
U8X1Q6XcAi8Pb/KGXECjuMWIOCPyG8q1rRWEIqmYAUmuD1e5yqR5MgmE6PEEgN2IW/PbaKrsEKvu
vmy426zypZdomluL+YLlHTI9ndGNRIBKeIPYeXhmNveod9pjhqTDir1trIr3NkF+URlhtDLljO/S
9UceS9ux6Lb2ADZ74nqJFG8vrfokMv1bVJnhVk14VJZoMMzkXM3iGKOJJCp03aX2UyzKH1h5uRm8
jRxG0qi8/rFWjKvSq6ODUpTKvnLxbgoI0KvUKbE7ZO1b1KcPupUFBYgPcJSbUcEJa2YaA0LjmzaM
P6JGQOkItwkPVWTeZMunp65Qji0+k1zKM3wAfPDkvJEFHK4bS2u2EXlmq9gWFwT9tOkt4lrYTk+h
7t0Lw1jiQJq1QbwyIBkTQwwtbKr2NwoihbpKg6ntxK3C62xleNMpBijEcehXgvFRULYkkYjMY3U1
32hOhQN1unMtma2aKkeHwfMrrv2ehU44zihn1CcGOIDLu85gfibXYTY/Mjs7kRF9Iuz+BD6dG8GY
BAIR2WKpah8rCqd8UI9RPbc7wE0nh/7elga+QrffNpRMqJDPkrjQzmV5olo7q7Q9kinDjWhYRGaW
fAHWvWcVje41y+7CMN2MeLThiljn0sUjN8XfQwYTazd3DmZX3mGVwYw/MR0WHnCPxKeQu48yEmG7
+RKZw5FQ0wD17XEQ5tXEIOGa+p+ks2i6JdwxPYaO1yPzmffU7o9Tgm82Lq4kD8IVuV8eRw/tNWGO
zslT67t2Dm87UxAnap2bbrGwOyBgOlQdbSOCZPTI+mxw04Y5FR2ilY1eg0Zhk/e/2DuT5biVbMv+
yxsX0uDoMXiTABAtm2AvagKjKAl93+Pra0GVDRmKYli9cdm1vIOUXXkAcDjcz9l77VWVAUchJwOL
s6q6dhj+Ir4m3nNYMdwJGzB/JZChQWTqzm6bd1Wrxc7WqGqrUr1WRbQxQflaWrJu25QdXR7Avm1m
VfvJHXpW7aAESjA+A4W81iODfXzzTZ2k21ERpWfLof9aBbO2D0hFo6pW9kuPpSHpEOB1EiEDEuDv
W+M+7IzrPLKuKAyvm6m9kaf5JVRSzcuKAimnOvECj+wRDTTfUf9jTPBlWfW0I75mA8tl0yHtkwfL
43xB+VtDBySi75wZ1KtEyVEn1t9Hcqu9JMtZdeWqPNBzjKiMEZ1CSgYC6Yr489HXKsdcwPaNXCEJ
T/JD3gxknCKOI+18ugk6Df5AseaItwmrBJ2TcdX0ElEHgc4+uqp+1oPYJRrlqDmYXCldcPMhznI1
CgvPrsdvRqcf2CIJz7CqlBdp1LB/5PuEyFC5X8SguvRIT4CSWRI2GMREgRJG2UIqfwCuWTpBrOlX
Ztc/9kk7EJhIDT+tZu2GvaSPu7yYPEsLQX0p4T5QwnozJ2nkQHNKHGWEOMNa7gy9oXg1LUn8vfjO
axoNxE0JykvNTPReLGNPDpBxRrFGBFJYHTlGJfctEeL7SOSeH5tOnpPWwttfRw+ZXimOL7rjRObI
YJFRT/zx914ZvsnKkH1LxdS9KWVtoL2Jy+tcsstlxZGO2WCtiZOAhGF3wTNxeK9E/ngh2j7VQp3Z
o77K0KdJqXnUyMoUGbGGddc84BPaEK46rcClSSEIp0q9bflx97Qkzd9k6hD7whK9NvOSz42fHhLB
/9VJAcjrJvfftVFRVnNUJbtU6ins+boU/h7bsY1XdW/3d2EWTr+yzC5/oE4b6m1HHNdI5GFQZ04J
tgFNXBxkxrZrEuU1UHVhH+gZzsYusRLFIo5AFMkVXA1OTw29JeU4y3Rd30eK60HiquxqgUUh00Nw
xV6EbZ9/Q1WP3M1UKDtbrSUMbWXpI/8ijHBajRjmCbPvUt2lh1kjB4yi4LnMBfHMSqhkt2AXCvOF
R9S89sEYbGtzhhFHurp+VZj++MCLRN9hNCH0VA3JeelIOVEhyzkvpGQPq7449GXJNCo6c/aZ0U2w
GxpNPbJLkK76MrGeqjiy7gkr0o5zjNjcKBe/Vtb0zQ9gKPa11fvFq1KWS9CEPtyYJi96tpTWcyBG
676u5tupCvgwT5nFYjEBlXyYrCh+lvEBHFuhss7Gqa25cxtZe+iP4iGQ7XLfj0W0Vsdx+K3Tkb+2
yIBiUVefQL/VwS1YkOyYVuWwV2YmixzE/e2kVnSJZMREt1XNfkKuVTazbWyth0ggdzFk2qIlRr/X
obDS9zLLKkTj1GRalXCLmPVsnXNs9zi226tJqsS3RPiR7MTtzEkx642WcPsIjaeUNP66LqvUNZtu
vpPtnGirWJEO0oS6oGnU7tCZevlgQ/1HMEfA+k3FicEkKCLA5U0ppnStPKBOx2b+aWiwoWRpWDAl
C6oAct7FdyQ1EQyUQ5lmr+EfqjwKZ1izmuSg91N3kzSVV7AB8DjoUd1FnBrL/mpKU/BJPDj7uR3D
/CiFen2cU/ouq06YoP4HpSFNskA+jnws15Vppc4Fn2Oa+/sKj9jgBDktdIvAksPUm/K+jFKxr7RA
sjY8GBKbRS5nLt+ViAXLkojrwnKjwtizzKMh14CnJtn/5YOJu5eCYX5lm85ucB4s1yZ2lTU/K3Zm
PAkOBbHmKpkOwq5A+ds2S/lJtVJay1QUVoEM56Aj8G2njNLA5gII1ZTTSlAHafJifdG/U/f/OdH0
Y3tIULekgiVU8C9tdKM/DhNf7jwpWtcOIL0lqZQiGLZit5VQ/QGgKTdzNQN6CCAPKpwW3bKCgJBB
lr+PcxBgQ4GcMdIpxIcqs6E3YjTBvqLeNLWWOD0y4Ssjx6EWw65b13YxexM0CPpXpbWZ+zD1SmXw
j/QmUqBV5bdkCns3UjM2pM1genRLs3UCAs5D1ld4FbFt6A+FhB0YSFhq2KU7tJg6rGAK7tuq1VZz
qBa7KU0AQ2UGX0OCPCBqRbY7dC3roAKU3NVkMDNVXwUkDM+PLGryHUjZH1GjVJtmbmCzqcuG3Voy
6PzWJ3hplqgJtSH5hwjeYjdK6+6QVHO0MVjePCMF42ZmxDYJBe7aUGX9vVA0sc5LYGHs1OMtp3lc
9PFgE15Eb66JKU6gp4PXa6ojLJ7YcOWkgURjRMqjZpmNi5aPL1uc0kCkqETAOsC4gzmoxOPWXbvX
Le7MnAYw5+iMQB3R00PKEYoJjL5zyhpgkchz7gl4qxymKYIChfhibKOjg2yDlqolL7pmlc2EyMOK
QGgRP1md1B01RALfp8ovHsbMz4hVJmjp0bDmDueZNhLeV4/hdVOW0jsHd90bpXqqDqko5eOUDdjo
+7DN0y2NOfuAsYaDTB+r5pbgGHZxRRIfuryqyn0VjXhn6nkqH4HWYCEXWdtFG0wRRLxaSHdnL8l1
dauwUuMhUTjbhYDT7ggDJFq8CfOuxOuiK+wTo9kFkTPt8p6WPR4uIoq8gH7hd5ui1BYHVkiylUVn
eUU9BhRLznf7yQoL/6mxpPiu9qf4LlmQAVgohHorBwWl0CIgHr6NfHVD0BYEEiPRHDVKyisYTha8
J02/Z5MfbmISslP8WEn4kthqupt6THdZMshPUVela3r8xBEbrPWtLHHGn2qbPGpr184wjEwYRIfB
1FrXNH3NRYkY7/gydvcBfTLgOwXib6NIh4eOi3rCnsEj8HO7JnE2rbxsWFIVCjOPNlVuSDvJrpOb
WcmkR3brzY/cF/2rPs/DVtRQ2chlb9boNQoqI8iUMO2FG4oHbBAiFL9mm/SPNUl8oG2Kod3qfpIe
pjSyNqOMSawQc5YgBSlg+6gGW0errbfCqAYKrH65Gaqo23eaz2dE70EALPrm4q4lhuhGkiJ/09E8
v09NMHehrwXDCppfvJPHErTjUJSA7whej0JgfxLLj97SQQ272Diw39e3VZ1LoBi1yNiVgRpvGj/3
X2L0GHfDpCcb2S8kVMVKOHgSnrvfyIYILGf3jYxmUKXfQdHiuCHwysuk0fqmKlJy3ZKJ58U1wrdk
bFHnx2yX+6jsNo0hqhs/z8xfQ1lr9wa14NgJK4rEStEY1/y8AQBfOW4rJUozx0jsARObheWmN5Ij
xuYeuHkTMNFzoyvIZqZCR/pdLerbUPPZSdp9qVF1RnITioFEytBsy1VfG8FyVm7HoxmFI1sMdgo8
/dzepcY0VZ4alM0xoh5WrmrVHFE4+SxPtuKD3O3m4GBIpuW0vDPYQSqzfVbbYHq1og7IBeimeaW2
qbzF7oP5byLfcatMYBdx2NTvRgxPkCjpOn5R0Dbs+qnud1jwjN1YpqJ1MtLUOC7mWKC6WKtKJrHV
7NReJG/VXEVvcLW0d2PsUJjb3bQZjKp0xUgoxyokx8kRhm+/DrUvEsfQAoqQyWDm97XVzOS/W8Gj
jhSR2TAIvSZjqzV+T3rbCIdAzvY9VnP1jSRDjXg6PaydoejnO12f29tx2f053QyBqmPH9NzJdLRn
a2o3Seur4Dx1xT4app6/MJPDfW/Xyu0yYa9GfwgeB8uqruI6ge/p+z0lUo4h6RvVrcjDC0TiQTlV
G4mMzAe7Ej9Gs6KnHgQ5u66puiYjr34stLTeTEOFOkNa2tVsNWv6zTqB2lSKivE2arP0QcTm78bg
Y0IzAqNmWOgxhsO+Dj0zn5WtPcGpSBNZvrI03iWgnwNB22W2ju2kA7zVVzbSedPwt1QIfAx58oCD
UOabrpXqvijq9kiPfziAg6XQlpIC6yg+KsBp7jmYxz7WjT6spHfFH4b7JCM+KpFSYrtRRmTHobWx
0FF+abY85eGHZhLttVrOUzsqbKjqWDEtR6/SmnaOeI96u1m1jYEIOQ7kb4iOxMEiarJg0qqkwAoh
rTub5MCZiQQFSvPXihWafJ9rHV/iOLfYy6Z6Zya+eSv7E4FibZX5qPAAsAYAQr4lVaTgJjH9bQOD
7SHS23jnG51K5GCApTAyZ0qfTYYxMo/y4TW00YxByyzLY6GXwZ2VDdl1p9amS/W1KhxiLWPsLnxH
30JIwLrTFVO+/1Oe9BNtfpZjsgiUWWOv0SOk8Ggn1TeEdtUHvSXAaDK0ap+HPNpUnfsdOYDKnuBL
2LNs9dw5IF5kDnPjsWFX+0SJLYQ1HcxORP4iKs+uPCR5qd8mCITv6zHnOK0opFGuunkGETaOWBVj
YbRrU6qk3Vh3OrbplqIzwaZAQ1nvzZs6aGUvZkvnEl0GQKPIxTaSlN4x2jTdzV02bkxfbW7tlLNw
NC6LZ0mc4q6QI6SLqQ35I4rZDgZGu0HCOGF5rjp6aQHqszoS6btNBtxBm4T9FOIH+RHJ3cDiVCeP
SZOH9xRZ9Nu2Q9lKmWQCqhhKb0PSDx5hzda1P5BDuyOWE9qeXIbXdaNyirEbX4AdSWd93fzZnlOj
5kRfKXG2E3zrt8Ba+G7O42vKcX4dGXRIq7H9kdTNcFXrROe26Eh3mO6z3ZxF5S5hb3udTWbrSR3a
3FZwxA5UM3DCek7fkfxJxxLPGZV8fqjxgsBEAstKn5PjOCHEYkW9tK6cvMjtI/mN7H8bSchgzKoC
ORHdlMxkp5QUSGr6VjZfyzqp4EVWaIuwjemuQaIqjkaIWzaL7BYHeryd+lC7RianHw1C1VytCSdX
D9t2pYS6/KBOKrBLn6JgxuRV3ERrqezFRp4AFu8V7r3WdpRIEUFuWlaC3DVkQmg9iQWGLQQ9yGc5
ZcFZsRHCAKvr2MJaSyWjA1dm8A7aBRqTpHARdTuwhVB87KWdPuvunJl0wPgTVrMK1nBIV3HlQ/N7
sagHr9VZKSEZJ/J1lI9z4ua4+B+UOTfgxKFZvmVjBTiaE8PaDxPlZSCp1V58QzM0poomlTPSentJ
5yi8RgsfH+1FgRzLqX6XhGryG7E4zh22r+X3erQQc5sKTRc+uroL/rPmqrF/rdj5xKX3v1RmlJDJ
QwRsrfd7NEXFsZBMUIbD6HsGDcJ4lUzK8EuPtOZnlMvad1GGwUuok7oM4H5+/LpN9wffUfxRZex+
/vd//dEmLEJ8UwD3NxWUCp+bdJLdtS2idlQQgyRcqytVL016C5ZnGCc3uTnZ90U5YqJPe7jBRpR4
db9EufbZbZwjItBww7KrIBNnGDbpIEUIlwQ0vOWDfqsgN3ZHWWoeJmk0dqGcDbuJblHDtqun79hE
7S1E6oxiF2FM1I0cC0oyENRii57il9GTmogntvOGmhk9kFq+aQN2mR0y+s3XN+KzFYX7gO9OXgJh
AHgIRTdP7kPfBb0EkZDI26ootjnFbQ1lRlHfUYEJXYG2+ehjFuNznGgXWqV/9UmXodGSQtfDTEE0
zudHQEJkGHPkVzydroCsDWt2yoklbdHyr4RvXRjtxJv1zyv9MNwJ1UdFfxYL1JXe4s1S14kHhzmq
VpbbuHAgneI2HJ3sx9d3dxEZfZplXOKigUHuJMv8++TuRmpnToXG3a3qereQLiI9uTCE+Fvdskic
TLwSi2XlrwCIMouFZLaMQfz2WjzOW4kIO3UfOJPLkrCXLrw5Ynksf13Th/GWGfVBTQPbVe5RrRP2
4i00ZqCg1AnXzJpN6uVPxv3Xd/DccEvsjLXk2WkqURqfhyspepgayasMJ9YmiT5s2VfU5tf4W7Y2
GoNLoT7nRkSbBuqR/0G6tk8ukBKPGkUyE0U8sJfe5Gt/17zicl6nHiWMC+/fxdFORFJtMM6lYjAa
3Xf1QdlrHs5mN5LW05pvyfoS61ksU+708f3n6pRTdQINDGTnA+NR6rc2mldstJ2F85LRovVFe+Ki
dfhqtJMXgNqoP9ONVyj42OCB+s4y3hAK0OOnSesM+ITeo3j8IXpF/t6ac/giTaZdu1/Pob8Ub8tb
aGsQADF+suKcGPt8JS9KO8rQ2vXfUJI4sjm9qUnxVBvl9uuRzr7vH0ZafsmHd6OausbQ9FSh0VRe
aRzRw6B9+XoI9dwt5WapCyhTU9H9fB4DEW9tT30uvH5oXqhbYtrVK20DYUz3uoYqa6S7GURd0wpv
BS56205Z14eNQrerDnAnaU96NlNLkUkDyJ5QGElGf5+B7gn5G4guvhOyv67a3JEGjo7QdY1c/Eyr
EYR9Ayrg68s5Ox/VJUkG0ppt/iUSpBrAaSqpceUTdSd7jTNvlZ25Wdyr4YV0sOU5n07GZQxdwbiK
qe9EmFNWg6qCC+fFjoxjS8oT2qmVGUw/v76kc9Pt4zAnc75OEFokOW/YoE0HyVw2Af5tb8nrJjUu
3L0/6MrTSzLwFfKVYRPDd/TzZMhbijVKrwsvsMiuabJmW+eqdJtaef0tNImpKrok3xp5amzgOxRX
5SSzXcGfBwmJzGdV6YyVYYzzdTqbzbUx9yAcZJTgW2vB9Iw6MOL4D1lkxkf99W06964YMgoanjsu
S+1kHmMy0zgxm3S1IZfodD2NC5T9c19GvoeCJ4112OSfk5sjDSoFQUl44lZ2FCdfpw++20/bzvVX
5DRsxXBhMV/+wpOn8WnAk7U8apM5QhkkPLpzq4gqADTrVb2YwNBZwD4fKcx/fRPPfT40zKUal0eY
lHqKCKvjKKW0rzHkrneFC8g73tgQH7V1tu6oT1x4aOfvKXJvsvVUhMR/0GwfVji/nCOpq8kIWeI9
Zzd3k/FOLfY2LNWFgzxl31px4RrPvLaL51ZFmykE5uyTu8oDmNs88oVXq1BopF/R+EAjdvU/uZH/
HuUv1Z6IjYYmLaPI+36Hn29JLQVUtQPM6AUP/qX7eGYV/3BR4nRn2MShgp2Q4Xhuu/whdN/hXF+V
m0tr3rI9+mtKfrisk7estLBxUpoRnl2Na73ACDwckuyO3it4o/7CTfz6SQEH+PzCUeIxlYoWhoe0
D5kFLktqhIBev35UZxYOXVGEjbzGNCxQC59HySVdjTq1h9wUhsOdCKgyS6Jxvx7k3Hfp4yjmycci
lfvJUltGUW87L9iy7+T4vpoJOaMZFV6Y4n+7FdhuMse5Ktm2VGzin68pMjqpyVHoeLK+kq60DdA0
R65W/TZx8t+cN4G1rMuNvrOH1Xj8+kqX23UyQz4NfbJKzjQiuqLEo6qGb2VlqG4OK6h+lLJpM6Mv
WfU46qiHfT3o2durkimJIH9xI6gno4rF1IQrTvYke79sQ5dNr2xueq95vBzyfW7GfBzsZMaUqY9t
agIXLGWSh1PaE1r98PUFnZn6yAH+fT1/7S2wfOsGCWeePdHq6FNgUHY5RC7UrOrS2rG8RqdPDNgm
IfUa6yFHlM+TBbM77f0qBbe7yejKBqvmV+gaP4kAm9wMFJ0zI5K98GqfvYWABxSDXEPoBifPCwxU
RwAWCFrWEmlTWk32FnRBeYHBcXYUkz06Aea68ZcrBnMw6pGhhCAQxnci0+9mgFf/gwf1YYiTuWBF
bM7MqGKIjmJZ59JPWQXDpff53CPijRYKZF9Si/4EAH34TLaDHbUUB+nkb4rc4+RBvHCkXBU7okWx
XwMcv/SAzn2ZSRE3FzMWTFQEtJ9nRTFFxmxTZftTB1iAItkmfunWwjHWyta4vxTLeHY89m+qrCnY
tTAyfR4PzGWKWwHMli5WMyfz4YkW+UbpVr1HNWVdP11ksC7fqtN5zzg2kZu2AK+z/PmHm0pkUif3
SGE98vD21T7YL7AU4u1AW0vupRCoM3s5yO0q6ZrU7WRObZ8Hg8yUx12UEm7bi1U9QdQmeqOtHthy
o2b5Xbf9hc3jmS+1yYu1iKI4quqnOzk/FdmUqgw4xC3SIgqIYxWuelU+RkXxiFTi5esX4dx4hGrr
fKZNUzb+nDM/3E0fpU+lhhD+gips7m0YlF5mD/2mNpPKK2ZgolKpJJfWrjPPEPufgu12iSvlY/f5
toatORqSwqjhrt7pV7ELy52vqv8NYJ5z6RmeucRPg5286wJFvW8jdeVUq72nGuHlWPzJYer9e17b
u7Dzf359T5dJcTJDLepGi30RzjXmyM9XZ8xVWjYVDXLGum00YzPp87bS4wvL5LnrwndJPYNvgEJV
4/Mwc6Ebsa3ncILMaqOiJAOt2l4N0ngwWv01RKxzYdE897LbMpoSmOjUiClCfx4xC+nDlHRSWVz+
TwQb2hwncWBrrRHrr40LF3jmPn4a7mQjOdMNAy/BcFJwL4wUUzXhcgApv35aJzFsf0rCn4ZZPkcf
X4FgUAJLZRjAJB6ARY8YpWoV7Dke6158G7/SxqeYqtHFcGWKEmzQHWr1TvE7kVcouNdjv7s0Z8+d
6D79qOXefPhRE7ayyaDJ69Xu5EF29VLwsqvO1db1hgA23f36Jly61cbpcEYcmQnE55ROl9bwigDC
m/pL9/rSMMuU/nBVfdLZsyi5qj7pCVCd1wRpx8Ci6XN+fT3n6vyf7t/JCgOXBULewEiNN/FQ47Us
bcloQyQGHTz2mh/Rush3Xw+6vNcn7/2nMU/e+1gn2NVeXg91fvDFC6BlXRpuFPh7XfqYKY95Elx4
bOenCSsoWH0ZQPgfF9qHGzqVftkOjf2vNxLb3lN9aNxqBwmCYEvn6ws8+/g+jHZyU6eu7HMJ/YBX
G96AKq7vcJFY1oXbuMy1v27jh1FObuMcS5TtlmsqUuPKYm/W7eZhx8J9qTJ05iu0tGQsDlrCZF07
mfSqJUd+uMyRpYqhObmL/oYIQUfaZKTrrS7liJx/WB/GO5n9MBQizpJ/5qRYh47Y5trOdvDdbPsn
vd9eelongSD/XNg+jHfyuGqzwQa73EjjenKCLZhhr96O8LWoDCEK26MD3g4H1ObY1LyvZ8qyZv71
DD8MffIMkS/CAVuWLz9u9n59TYjf9usRlDO1k49P7/RoTrqxRvgfV0emzBpwuqt4mRceoZQ64Vo+
WjvTgaRy1T0QVz00zsWmxpnN/afxTz6/DVirfCKvzRvfSWBzNRrevwwXs946RToKecq7NOTZ1+8/
N9U8+fzaPcwNc2bEutMe/Sg95NFD4NeX6jfnyhCfruzku8ueIzJEzTgEAx+N5+YadyQioB3k5HvT
m3k/mLF3Zbi9hERUlhl5Om0o6NAL1qlns7Hhzz8sZ0ZWylJlMnLrirX1LIg/vEG/CICXcmp94PUE
x7Ox3JYzboEpaeWbK+WmxJzuzuEvMpw29i56MS8sSJd+1ck6IZJgiOzlV+lDNO/TQiDmAK5WGtaP
dI7dqYPJLqS3r+f3uTfo4604WSxQoheVaHmDJBv7Xg/vuvcvXJc4t9J+HONkgQgCEpolPP5LvUms
kSIlm0x3Q9d0ZkdgKfQe8u/54MVPF4+p56byx5FP1oc4KRrTHrmlFC9u8Ao76ja4k5zh3VoBCIbv
vwounuUuXO3pgqFEBbIblTHBTiN4C7f6eA2ZyFUK/+7rZ3dmZ05dkn4DJyuEeX9esA/TWBaSj5iS
+9rJ2zGGUuwZtbHNmrs2vngcPj85/zPWyTNE496p6GyXjY74Jnu524A4s1yA1o/ZDuKwkyfEKq7z
u8iNf136xJx7jIrOMZymPBIOc5nEHy50sc2FCDVGr8Q7YhNvHWTRph6DC/uOc+/Cx2FOlgWaKUGm
WAzjD4jQV2VE3geGQeJQvn5uZ8ehn2EbCvzXv843Zjol8aSVJAqJX1Ey0za7cKI5u7Si/fv3CCdL
a9BKGdo2RrCeyA/f5+tw7Q/78kXcTOQ6O+T7OiER6ZgO6BZdeN3/fliUmmTTwrttKvRtTj5Y6tJk
DVMkjyLcKCDGUzwGQ/D69S0881n+PMrJR6oMBjsBzzfTQSHxzgGbs6k2PXIUeTfukfd5CttvWlI3
6i7cXVqpz14inbBFwiRQipwsK2GJ/4CAnNnrKJFL7a4zxxXkuq8v8SSKadlXMdeNZddIoc2m6vV5
1vNnrYYwauaVk24n/p299bv58EdDlK5ebHzPK3rXFKQmTNzuhdH/3rXqFBTpeVDnA4GsnnyNAHKI
SG4oY6u3Ym2vsdA6lbs0MwMwz/qFtsDfb8TnwU6+QjVmmG60GSwFCaOYYFKJur1wQefG0OhdwtgV
BgnvJzPGCNsRVFkis5Gr0be+KLDgOOtCXlkLPn/GQ0K6+z9v4/+nef2XsnQd/u8M5KfgLf/JXgQU
ckQ0ATLIP//Br7em/e//UvU/9GIKcrJFFxla079oXor9D+xIGq5LmfgPQ172Ev+ief0DqIQMBIxq
Hk4ZU2FR+yfNSxL/oAq9JKdRYKRhoNKl+H9gHusLM+zDBhENHfVCDekGeWwyVLHTwuGQkiLHC3kf
moFubpuxsVMHCkM4rGpNk69Jh1P66KESnXyrB3iFTAGXAApNdEDMq95pYVcR0tZld8qYZvdTWoSv
I0jxYzGNyiMxENaupxrkSRPeh1rKCIAQpJ1vmrRT7gH7hZ6UJPZeRLWOw4HCKQ3+BNcF2jWMQVna
dXcd1EpnSuZ5jxJc25RqWtwXuvCvI7ND3NJpQ7IF79ekbm+G5EOOYjKlddjW2S4z+ZyitBDJS0j+
LR2JQJurK4rggKY8klnA7tzhBic+kuTxtJ21nW/2Y/U499hG4PT4ZakIp0jbanpoi5SE6x72o38n
RCastZZAGIjHOr2dfegEXTGWNbi+IfeGIFXXgV31E476HnNTLFoIBzba8c62iqNcKxNcdyTUbxga
Y7dU5jjw4JVpsJr1+o7CwD7mYW5Su5xfRz+ZtuiIQxdA77i15GShzJK1Myhj+zo01sIKJLuZzIe5
ld7qsZ5+toioYweYqfTSpxicZfTTTpGVElFk8IIQi90yvfTromqb/SjbEMvUqbHwdgnfBN8Ytnbm
4v/MUmTHg44/sJTgbk41ZwzSqQywwmFsw2LUbQkXVCDs954MSXLJO05VSL/tmnsBVmILTyjnwOi3
YGClGVVa3pbxLsE85zTKkK97i9K9WwdGRjJOQC8X7mEZw+BYrOeV1ZSYnYsmLjZQcnr/tVP85F1k
ZeUlGogUjKszTtZISRWAYLoymlfwN7P9SNF9NacJYaJlRwOYzLGXKZityMEUme6MpBWYBkhpXDdA
6bZq1SsOfJP4zhxFpT0HGdZx3PEDXg8/UNRnUN0JmRCYL0tDZ1KZWT77qyRTk6vaFPjykqKGhFGP
pYLCvFd0igMW8EkuxtZrF8KXHrqgKPkLMm2aqSpXEKcbAtNaK03XvhbGJKWpoza6/XJMIaQtk7dz
OYc3cdJOr2YMPEhIVoLZfdCGV1tVC+g0Y5bKuHmM9mdp+4VOPKFk+K4GgPUVYxper7aZo+8JvKhs
NRdmADUIAoW1arW8uBkrITZRi+7NaWwDaB/YyWeNhq4L5KbA9UDYhmISgdca5UoIYjem2mS7WAcz
9qMC9Mse17D1Y0BLCoGmGh5TJY831kCQ9MoO9GTAdj9YNzWQLRKlbDx17piGFbcpmZvfeVM2d1Gn
LTo6HKMCg/lxDPmlm3SUop9W0w6oKWwYXB5Zjf0jyGXlXtaKUFZJcyFVHdZDPuDMcnqE0GoJnyip
/NcpCez0d0AnFzyCMoD62QVRICO6i0OT1WBQTTexR1C98GnCGwNUEiUOvScUTyVZblMmNEdVGOFO
1XSSoysd5oqgzICgjXNFFl1oWVsDT1Dn1EkzfWvtaq5vTSyU1dpAqDE7gZDHzdz1+vXYJWYGZDeH
wKHL2LOidG6se32kDbYZoinaQ/3I37tQtPyeyE58Y1MOyJpIK4UuF+UiN9ZRHUobDbzyz67LVDcY
yMgM52hocQdl6Z3E43/uiiXIibVo67djdWPxzm6bIRiuMDO2btbDPRynetj1Wg/yGnFbjn2yDfED
x23rLZBtiEKN/OAHQ0xgkDoCacmaRrzJEq+MhUbKkSKRPCoy9Ge3g1KN2eEBkgw92p+gt2aStePg
0e6LAZ9caoxOW5vxY1ZH/s0kJdNtaOP9mJCr/tbVNDl0YbVgcuzuYHbTfM+rLFCQl3ZXuImMBZh4
kpTMlFIzIOXVhQ5PBy4i+fVgmJ/tjg1pNBr9e6yF7UGYQZ5gpTbtDXAJG1uT0XfHTGJaD5Klbcnr
K69Uki7ehyqIr7ooqHDs4f3xCpAggsead9+FnGSIlNoo9ygOA9kJZt7yKrLoAsmRmmK3C6f6t8xz
vo9F2XzvxqLaakLueQt92TiCr+p/zI3Ood+a5n0YGbKrZVJA1boft3gRzbe5DV1A7eTrSjEWiEwb
YO4YXQ8dOe88n8DuXzXRv3s71UkZba1IXpWhDn85n6z7Xh4LkjkrfEWuMUvYaXBywKsXYAl/R0YE
D5CVLwm7F1/CNdk7TW0nMEmgQ2X3UOXQ5HdlMrwlhYy7cgzj28qsnq0cY4LJHDkGRsPut4/N527u
F9eY2bvsVPFt+ZgyHkZF6reYygDyQafYKF0debOiBvt6jINn/A1iH6hZ/GPOygLWZ8YNU4KctMhS
83exYWNzhT23mqdoPKhhjh9vSGYINrGZrsvOhiHTzRnFEry9k2Ujb+onhIV90Lh6Bzu+7UbkQgQd
bGpDhwiVxtIqDnhb2s7OXSWwDdSnHYk2UoYiwDIBEqCOfDLEhPOZBda12mXOYAz0WsydsKLK1p2M
WjuokwyDEPgAkPglPaohK1LpbH3bKcO0LYKc1MBGKa7jKgp3zaxIt4MRk8JdVu8Qf1HzFj0wY06h
3ggbz0k6MHRLue+bUpjSveXDCSLWaJK/13PYHudxaLbQTFi7FbOARTOBhrjzu8B/EK2ibQ1e88d2
7BP/DdDCcCDfwUp+dTzPfpXxlZ5X/iBQH8x2ahIupOTfh9KSvwFhCbchgtg7yPftXdXwEWK7NgL3
m9NbLLrNGi+Of2RSTr/DAkEeETbjSH2hwFP+NrE+OGMhl1tF6eSXKImjDXTqCgcOSVm9wafrf7N3
Hstxa9m2/ZUb1YcC3jRe4wHIRFp6ihQ7CFEk4b3H178BnVOvyBSLGXXb1as4Kmkn3DZrzTmHlZvt
8xBCBbZnwwrFrQjmkmR13zBfR8lnWWs0OcftlQzjSFMRTW7fGdmvElzoepJU6Uc3KbnXEGVpd1OC
Jr5RSZSE5JY7aZjoKPYIK3oiE1rEspRb6iE0wCzaU9wVR6WUxLXQjMO1yT/Muh6x0VmNwBiCtdwg
ueXZxcmeYHbje1m30gu5htoFWz6JuKJivG9o1jvUHI39bCryta5ibsR+TmZNF1fCJaS7EqzqZDkI
g1KUu7AM/m71/vd49A+d4+W/Px25cfRcdG30/ny0/I2/jkeq8g05D+4T3VjOHtB4/3k8UqVvnF5R
sPOfLaoPi5Psn0QY+Rt/orHtR56tcHrin/v7eCSJ35DQIi5RJeoVKtrt/+R0hPbrw+nIIEiY8VVI
TDrakUVb8bEwwS8blHwkEmeW0tGrhAVREaiqtWaaJnU3zWSsAoNIJTIXc3tKIADnzcjkVqcgsxac
V+8q5CUFJB9L5ms0i+YmLofeodER6fSGi8oFKajFe+LxZYWCQJFvSOrRbyZBlWdblduS1rFBXAlB
jxLEOrOYL6KcXHRXU9PxRsCAcRRa0YrckZ3KVo0Jj9nM89h5koEnN8XzmqRG6sAKz3U3zaLsYRRi
5apv8BICCCaoWFw8zrXi3xt1Q4aVqfMJpENtkNwUZ1etXJJI26W9h/5EWQ9zVBOxRVR5KpSNHUi5
SoCJgKYyNWBTznLdQkIYS/I4rfy6Z+W8kgP+IOki1n/fKlbE6k/Y+zSw32zo1rOVK2SNx9khlXRA
6WHPSbAmG4PUJ5UUNI20gq0UX4+dlWwqRUk2uUFMiAXn4DjG7fiT2ae4n8K4WCPRF2WHs1SDI7Rr
L+KiiNxQQC6YNk0PG2aUj2My+GvO1pSxtLYjDapKIFNavrCLqzi4LbFaj/s4KZMtibjzZqrZ70Yt
a0KrRfE1+jxSgvHerCejDNwkn/QDi7Xw3JUa542qF8O7iuhJtlhpMF7XiZG8yvrMXFi18X6ewnEd
5011XRL0ssqDOAyJnwk58jSVADptHqbqQmpTpXVY3Joe26gCcICyAqEnpqERIBZZcPXCyV+Pcz/C
lYPwNvSFLpD2pYhvmppV64CDgGJHvd5oQFAwwRIHzdqDfaXQaqyfWkycHLH3d73PFoIDuQUbuuZd
jw6pH+gdfNJMEHb1XPSXlZYk64C4rBtCzyAdIrAaPXlI1TW5jflVpQjxvo6IgK2tXokEbMIFq/Wy
ZV633Kb4MSNqm6QDQ5FuOj3Kj2NbltdlbYnXshGUR0kstP2Yi72TBGnngiqJL6nHza99Wc1HjMb6
reZn1U8jCaVnjoLjfW7W5ZsiVfNzUY2vAegFR59iDXxRPV61vhFi+62ax4QSxSqbwyhcTa3aaDcz
ybvWQcKk5Ui5SGqWJgdAREASxMNKnslzWgUEFMSb3hpyk2yRQjRdYlhhGXB+hAfZyPIAtELN0i2c
qNqEh5u19HqtKORF6rJ2eoyJ4QxXaFNTTu5RpPv2QIH4ZqLIE0P17izOmE0+txuRlzLw2CoFgmPI
fUi6Z2dY7c+UnIYLPEHDazGieL1Qurm6fjf9Xv3V+/ufvMuuCtiLzf/5x1JLfdcRZI6jDm+ougpK
i3IUzKwPHQalIV5ErzlZqR4d7HW/UbxmW3vN5uthTmfO02GWGuW7Rkbel7GSYrOyAyMIgFH7ZKMk
Q0+OiarcfD3Ugg3785JIB5aoPTBJ/65xvRtrVHgMSqfJNk0Mt7lIacujK3TGTbqGpbnK7rWL+aE7
xqD0unXkDWvfrq5EO1qnXun6q+QyhrfqBmvrrth//dNOK9t/3e13P42l6v1tMAsjTUwyr2zzqCJQ
iOxgj0rhIY030nWyBRBDibl74NNcAzG8Cx6+Hv6klfV7dIxZSwEFAaSinjwEWp5BZUQ8a8v0uo6I
yvIZzK2ND80gWXsK7K+H+w0oPH233o+3vBTvHoQ/ECYZ1z2YPaiJutMcF/jeq3ABqcy6kTaETcIy
XOrq7VHca1fivnvOZvflzE0/1Z/9cdknBX2iy7D0wEbhfeCj3oc/2NlFm/5K2WeertjJUXDyDclN
borpoNoIrrhvLplCwmt9o+/Pa15PdSp//KCTbYTGVGCaMffFuIT16UywhKnHU3tYl/fp9bmezalU
6+/hDOrGi/kcLfHHx6AJvAsALHkMrujQaXBNEqm597q9vHDF7bCxXr5+8qdtuGVIxN8ih3D6OCb6
3o9DdplpxUZVEeSOnbixi101ed1rdew3lUDzRrcXmR1tOF++PyeBO226n4596hFoUIrXSsHYsqd7
YKfc3l2MJUt4ld2slZ26no/T5pwD6I+94XLJbBQWFzUNQC7/4yUPRdGQPsZDjfxZJhBGuWqFxLJz
gPJjySLacpSdQ/ZW0PoqsMCqelMFOUksd9Z80JPx8etH8OkkKGrslWWwDCAZPv4cmYlG1juIpUP6
XSAes6v09dcjyMt3c/p5m7To8KchbVZO23SaZEY4kQymk84Ot5M3OexAmFZh/tj1VePELjkauLti
XgC3dFLnPt8U2+pHtD5rJl++mD9+CgYXi4gFi/S3ky+K0FRdzFJuPsl7ilNcUHV58rf9M5A//7DY
XOOd2ZJ8iCPgXL/wpGVCJWNZQd+Nvcy672a5RKvTlthsMnbUta6tiU3cdA7pj8Y+qpAoaZfCr/oQ
fWfnH65MT0BINW4kr8svOSQP7q+xXkvQ2tW1uKHVcmYt/HzZ5aM3CSyUObh8/G250SgIfnS+BZ1M
0uFOifxV1MpnJvpT3fLvT+79u3+ysNRlX9ZmsNz+Y7fqKkd3OGi48OKzleLwRZx3vH+ylP0WtktL
TDxPfeljvbvpWRaP7MiY08gdVK/DO1LqnOwo/qgfFNGpHjVPXiur8pg864F9Lgvik/eesRFkLApt
Q9cW4dy7sYnwUyJd4GqtJjyYufVSze1tZLKYtfWZteuT9/rDUCeXKc4EFcYFn9hMMPZGMwN/yeWX
VwkEw1XCtvkiU5jWvv6wPx8U+wfXtnQiTz4mU51rLTXYpOQke0Zi5kSZuA21XVSS0yjpd1+P9tlq
SM9Rkum043LBqfbxdqY0hNjicjuH3WJwIaDTYZP2W1pzfu39ZLtraGCKRLqvqFCUk8HEWA4Lw1JQ
Zsp57mhi9lJOggMr9Hs7d+spHm6svHslBmb19VWeWsh/fyI6LwyzhaZiHTp5ksM0RqGcsAlxy0fZ
613KiHcK2Or0IXR7W78MDp0LvuN77QVrcz7zRD9bnEzTpGiB5UtEfHPySEG70Y8mpdDudjzTRRfj
Xy3RZrbirYptvQt3+3Naw88mhQ9jnsyL7VircSqwAi0qDiTaHrQLNtzxhW+3Duzq7dd3eHlyJ0sA
ZR7FZLUzlprPyS6PwrhvDpKukpU0Yba3bD+BWCCLZx7kZ68rieWMRCuDLc7p11+Zox7Sf+IAWA/r
tKhtfay8nL5BlqmOPHh6+2SRty4s4eV8N4KfnvsFn8w/LLm6hEqG0iMJFR8/mD6tJl4xfkE+9Jc9
PcU+pQrb6WsE8nYGmSjvqp0yK9tY9F2pFmyINQg5OXbJ3d6qjZXQmN7XN/+zF4zfhJML2QD1qFOd
vGR1aUpeoWrXCEvBQqy2dCYXTwc8+lXkyq2de+fEcZ/MUwitmH/Zc2EdO93iDKM49+UyJqqDNcGD
VbJuxAN9E2eoE+frC/zs7cI2hjMex5FOf+vjPc+zghTQkQgyUc3dQhHXlWRc5oa8/nqYzy6JNxhK
Dzkii03t4zBxk6iAnOnB1AYQD0IAaU6t6CLSZZbIIc/OzAt/bhIJoyLeBCcoTir59Kl16FEwiYHb
Ta0NSfdLT8b9+oL+vG+MQLWUeAgELOqpAb80CT/NU0JwiMBfcpOdkm5z2Aj/mwt5N4z88b6poz4G
QsgwoTnsVHMm3PjX1xfy6a1iYoHlJrPPP83RSNJy7udskGzDCEDWjuhSlP/NveKIJmJtw6t96oWE
8kFEp9pJ9hIPQp3zwijmW0WuztyrU9sCS5Ek6+IyhYmWTKnqZP4gMa/z8T5RZVyNhFlEq9i0A5ua
YXQNa9Jb3M1x4PiQPj2gBudGX76Uj/P0h9FP50+xC6xehsJrizvIvQ6JJMwShle48dNZ7e5nb9+7
K9VOvlqZ2MYu9BlrSb2JNso+StyedBLKb790Wya8o+ivzo366aBouUxTR9BF6trHdzFtFHp8Naw3
v6LgF/jrsh9haAZn3pZPdhTcSEsy2E0sgR2n27RMiIWuEGsy7a/7R91DTYMzo6HybvsstIrm5Q/l
SrieDs1L7YTDttmcNSd/9ixZaUUmfXAT5KN8vFTq7T7Vzno5drVb8RjgVlycL81V7Z3bTvy54Wdt
Nznh4aVFzPLHxzGgXomIYbKDZEer/wdJ8TdzoXqw0rc+jVoQV/dff/GfbGA+DnmyoxjpvY4gX4H2
uYa9HDCAcgi8rIsZM7wOzp5iP3lxuES2ppKiEE7x+/e8O1eQjEKENwZlu7SSLTec4pS+I+7ujLz2
VEG8fP8KmYwo/ZD5cUpffse7cfqhzjN/ZNaviJYTV8mKdu4StXmpi+vF+JERUSYXu2yvSMRgGHfa
ldn8NQv8t/35j6XH+EX/8+Fn8vo/2yZFI/q+Bfr7b/3VA6Vq/Y3sBw5D2O/5tDReu+F1EY8ufwJO
lBkbGSiOgKXg8s8eqPWNGAedJZbgNWoxy671nz1Q6xvTBIp4BMAclNnC/Cc9UIIreTv+NX8jCyUz
QlU5GS6N0KUf+vHtQTvAgXTQxDvtsl8342VIsetGdbRN7Kbp0Q9rlyDBdTPDiemekFQ6md5fxLRL
Yd3T3PxOyrGdajNR5Lah99uSgPY2ttxBh1OUK7Zfo2nAJ9jSPYqKh1l5LpKXbrwzQH6F6zAiepYm
aT2iKJqPVjbZlnDQh30g7CJtRb0BDqosrPt4QwoPBG2n8YTVUoh4zJwaqcE1KVg44a+rftUS2+6k
b5KjOHUzovZ7G2zrpV3r19oVpmCirOR7ZV2o23wX3bbU7UZXztbSuPVVRxl/WOUBsFrSXRT7soMd
BTOLzbdNxD2ILA6zKeWmXX03Yj/0vfgq34a9nXwfwSkBFEp2M8GvwnGim/hdfxL2/OVYu9FX1caK
riLmnLLfFtUKm0S3jbkzJegPRxvcKV1n1dEqriSCdsWNghzH2k6Rq4qHdKdtB/b4NiJD238uXCCC
ZNE5YMKEnrUcOaTTf2+9oQVic5l6pmOWTvYG9vM1TbzqtlqbxHZbtuGv4EpsVO0S5Yaa24lrbEfD
059UT+TUJr2aG2sHPJ4C1sHa6bkdk9E/33fimv9tli5UnkI/8q89pqthM3m+I2y1hPwKkGOIo3AK
B7+L/vJ+sSCFZN0fO3+nlLDP76bGSfTvmZtc5qThbKbribRNtB1AQhpjL+7Up67kgDyE9hReDNS1
zOgGPSMGblF8AiDrECJpbNOfff0yZ4iUdldo+UiPNk3bsLadV3jAPfJ9dpAQc5JORvRDQOQkaU16
51RX3C5PFG3Rze6Gx+WYKmkX0brZIJOt3XTbp6bdrV6EK5/8X8+3M1Rg5aUlb1GdybEbeI07uKp9
Q64VEi/LRfRpHRviVg/GTMTEVq9U9L83qeRksYc6U+ldFOR5vKlJPyKjfG7f+ugu669pIxvST3xp
qrFKfSBdcJtuqfnQFcVFlq6j1/ISRFe08hl0WiuOuUamlxwI0NzB5chsElCcXCbkT6oduLYY7Rt7
3nW/zEtitJW35uXHWHPGcDUYAxcdwR7o7BLXpGTHzQDuvrPuC2e4T2iO0S5Kv3cxEcquUOzE2CP4
MJquyxERLzo/AaFwRCBa4bUbQrDXInfVfMwO+QO/Wrhp6f723Fx7GPCJrtTb+AHBDkHy/lVOMH3V
H7PgNWueGvV2Mg6cGadhVcbrYiSqCIEs5t045CtZ12+gdzdInC+k/TA4II0NlMjNAHTkOOZendr6
rXno4qt4rbjq2zjeBrRuhj0vjv/WENdzKK/yGjDBynouXqEl2YayraQ9WnW+fH4N+yWp3ee001tQ
mK/L3UCHTdcQRQR7Kipf+/yhBd2j2cGd8lYd2spBp2eH5ZsqXsDeGRVv4gOcIrvRnxTaxOVwXaWP
wfBdXbBsheSY5p2aQ565MjJtDQpN3w35tu4LOy9+Kgi6zORocrj0wTLe6tkb4Rd2Bdb1F2j7tbGv
Rq56k/MJRWsRiFKDznV2CuBrxbYlmN+6m4Kdf5ccAAXDmaDXgQVK+yV4S08xP2ovugFjZ1tZd2Ow
U60fKR5TYRPNh1J4i7oLP2tXhvWqTswe87OlBkfFOAzlLssRXLb8Rh/RRvBjElviDDVbLlqHop7N
7mKrGKtGUNZRrqOOLZDvLUHgI1q+q6nY+TnNvu4IbFuXN7jzpsJVOqTew4t6oV4053qO7GU+W590
FL5LU4uoqJPtd17NTa/Rr7hrVs13VImybncePecI4Muh3OKzvdUelGIzqtspXhXmQYmwMeiXg/Bd
mX5F453Uvyaq6czacQ4MF+moFt+FlLAzvvecYMMJmfVuZkd4MzrwJ5UnOAK1v0+Si1Z6vgmnX6SK
s7TcoBQEhRoIa7FbGdflxegBLu5XSP1GQsWH43iMmDE3RJJXmt01WFz5VJiD3aoEV74jKVTmUOQk
b9LtEDtgLXL+BRghmpN3bukRQFW0t3A/nDF8M+cbeXbJyY4TOzJtGMMYd9vyZkE51eUhkp75A176
noIM0AffVqoHy4nxc2eupe0btWF92YbRtnGJRcciZ0Fy7d7mZI0ej3HVaZMVO6Nye3ihE31L5U4k
/qAG8Lzqf5WRbQi7wrpomis1dUF9JtkqxVoALYQ5ZV4BgyP3w9WjO2l8HBz8GK1ihyw77vx3JeC/
O8t/UAv697q6//sWhD/zqGl/5u/3lfydv3aVhvqNYiwtC1X9XaAz2aX+tavUxW/UG7AsEsFM1RCO
7v/fVSrmNxU/Eo1NfHCUPhbBwN+7SuxKSCvotplI6TmQGdp/tKv8HUT3r10lFgM0fUj4OM6yd6Wf
eHJS78pAbDRB8MlLlsIcLnWmdnaKNpmjltYLdNJGEA9D6oXDIEbzr1JuFARRUB1M/1emGVYJd6sq
yzv0oWn6Q68W9XTezkHlpHnGml7Xo78ozi0Et2OQAAhpEWO0A4KwUSRWG9vK+GaZ4GpucBZr4ZWF
hT6yc9M3RKZzVdNvdNGvSIy3cvaYgKuKHIRFLqk7tHlmc5m1bDLETHpbiAZawYCUog2rqe/nHkXc
NqyNnl1IhVFkBQHFn+0yNrLKBSIF2yvSxKJ0fKuerV0+qfN8mQtlmj8oYM6Cn6UYhRgCMM5047FW
Wg0oWibLsZPWgVhdDBQTkyu9bjrOc4JRlNepRrXfDtVi4H9n4RzuylCKMnilJhaXVJA7a5VqPmQE
GgMN2jOtpmpuyX3ArQ+ywctClWwsRUpq89oQI0k+DmFIBVkVQ8EFbxQkP2K9ICcfNbuQvQIvbqMD
ynA9utQzExXHZAwjnYzBzPVLgrDD+LY3Q61j2witeQ1qMxttwETSS9XVmuRqUm+Ja5BbQ+5EKAeh
bsVz/bOo9VC9Rh2XCAcRpwck7jZvuy1iaBA4OvBtttmGmfbc0mGEtlbPLZ4ybvjbIDS+D0G5LHTQ
ZJGsP4XQOjjGd6HSluTGzjKcc0LWq1XPixe6PO9ccRKN5IR9UEecQTpBmWBQDl2eXU5T3rbIowex
2RDdpTe2NoD+8gRVqsLnRCOT2nAC9Ej1ZulXDqLdNJFK07dSZuMnwtU8csCvNOpmkOXiPsmJSPZS
VPoikvlWHh1dCKUbHO9Sb8sV947U/M5PHb2aZebOVEa5pkw5Ybrco1JHdT2McBDHCbCG1Ouidk3V
kLBCKyIAPE/zvl+XVG162Bd1UNYO6jP/AYUCNPBiLvJ8VRvh3HncuvqJVzJM0JoX7IdqeDtOLVqd
SCcsaYrrrBVJf1BxtEnbmoVRWmetAtXT7wkgcStf9PUjgsmiQRc4xKGTAtgor8qcOoej12FfumoZ
JPx33HBXUTpwIGo0Kyw3FlCQwgPNON32Db7zvVmCKrG1dFaJPtRKGKATjyHaBtokHmTVEthL5lV7
h8AT8wg4q6Ryq4p8nD0PSkzeqlC5qQk88hFO4j7EKTDQHIllIEle5DMF2g36DPUHTEeOW4JZhPUO
HPZQuEuiOSvqqHed03LyZuMvhnlwF7ST8ToPQx/dcxpXiGwIRZ3671wnI36gfA6oIYpGaHBkNYCD
qhKRSBdiUjU4FupZJYMJvl51mdYmesK5lMCEKURh0SKB4ZxcmDM2RIDUJhCneaitpzJt8hiaamMS
/JO3+IYyH0HgquE+z3sgtUO9MiFoINRrlS5ZARovFBeujHahqUuKYx0OcrbNo5RdPEdoDHi1xuTu
ao2Or2HS9dKwUQoOmSN0k685TRkQUK1r/WACnIFVsjLzhP9/FvgpJ6NyMtQ9CKmpPEbJ1BSr0oJ2
fdNaZlM/lPUcrbSm6jI8acHw3AtidC/RQ+WAKQaqgftNNbZ5JRi/1FLNX/S0DF7kRip/VYj7cV0x
h1urWBTD1q7CzqzWKiTl6SDXKmmerFRB7BhDUv3ALimLsF7qKD3UEA9DRx19djNy0ZGogaYYUa5i
NprpqGUXkXcVSfVTVegqBkUDxalnyhmUm2GQGlDK6agHRxhNZXAT1/rc3nRhVxx6SxmJKTKlsT/K
mdLybw3iUo8YMJ65UYIQGcunT545NV1roIM8pZi77CAM9GoLgnjQHRHlaeyMTGj9mzLiehudINIB
meDeA9J+G/uBKV+QI55JqO3yBHTe2GUqVry8laRN28bicAm1a0yuO2xp5gb7jyXvUPU27QrSpya7
I9DL+SasB7hVSia0wTpqBnHcaSmY0I1sjURi2kKe4SIHk2ZUnI9aAb+lngiZtYWMWHFkijhFUJaZ
Zb4ChK6POF/HbFeaTOKXGah7xwjLwY0x6irIWTsqhfRDVJfANMxhuZZC12umqggdJU/GxlbqDsOj
xWeF/QIE5gSTvdOkNTOXwa41yIhWg/4W0zsJU9Tj4kBz3lFFnHyuIWiz4TapBima1VrSn8a+gYyO
kjgfUCi30r0AnREHaZhNmadC/Q08pRvqfq/xsVWHLJAGjDhRXoM562r1u58FxfM4GXDSoqwbBtuI
mrp+7ssBqUiKnAERUFiXhtO3GgWQQs6KaFWncagcY1+O4NFKTaQQ6yHEifRMdjThr4IFMnWNloZ/
hcml7AAeIYQHb2R3suSj0Y/8qF4jt64LTxtaAEOD3MJv5M2dTVdbELvrDm7Bw1iW9Y3SRpWFHE3I
4sjJWZKbdak3vegaUYrXaTLE/nEY6J47bAdSmNtSzKcNWiGQL6dOrTtnKYUv4fLoNzajWbcNrO9w
ml0hmubgCATKSLZ5kYjpa5RXqEvNdComd6xkXb1UVFp+diUN+rAVxU6xNl0oCMFRl6XJuuQ0ZNYu
Any53lVz57egiQql2pXdSCubx1A1AGzI2AhdXOuVMTtqYhSPYw567MJQYrXdyJIgTbddoAi8bG0j
tYBNLRFVnm220WwlnFh1DQ9EK4Z99aMNwGdNuJl6vb0drVjDStoIDWQOKU2bmIqS5Ie3aE8myc2l
ip8StKrY3zSCNVibuFLugihpOInAIYy3lZ70rItWXi7eTLlMWEU00ayba7/PlRldtcgbO9ddoh37
phyKVU+/1foe4WEgSNsMcgEm0NzcwHWw5ktSdJJpZ9aEhua0flXuQGVMtBumnP78ZdOMbYs9SYCY
lg+SontFZHExKSEMimWnM/BfCFRyFeyYWlvrUmqTKtzmOt5g1nc1BMPTgeDbVCAM022u6UH+y5T7
qoBGVisxsdB8bVgWi7lDQqgTqnyhhQK403hA77bpY7OrvUoJjGaVm1Ps43VsS4kSXGoywOJHKfSm
IQ8kxbAFFNgXaSXHuV+v+QhJX7H8HBa0yr87OVk1ZKRDg2tSHjLSTM3tDNE19Qojk+LbAhOBjAMy
JffyxbC4zgdIS0NjUUaagM7O2aiNB9MnYOCihkRIdkw5mBVQab0Jx92gBU0H3ihSwgbTb2llF4KS
9sVlHKRsHd1uLnQ/ciFnJvVNJ9VdvO6KfrCWFTcbJThxnTbmdl30WXoflTRfs5tcNc3pWAhZUMFV
zrrwWkyttl1bPDp/ZwFDHrw8B83KezPWNcTUfDD76jt883DM3kJQUUJ8QPFf6f5PmT1QS2F3ljJ5
bYKDfBjDKiLhufPHzP19NPvvGfUfS0vi3x9SV1X3sy3q6Gf6P14X5a8/3x9Vl7/6dweEUAsJR5dF
lA5eMEWkQfXXWVX7hoSKWGISBZdGhGbSG/m7A6J8M0xUExbaHEK7aW5x9P37rPo7JINsDIveCQIz
fVEh/AchGSd6as6pi3Js6cBYND2Xs+/HDkjASU5P+5epdIbcCwoPYzL5sDfUTkEHi1t0c09kQTnv
7tTVX0fh9z6Nk67dX6MqeKpUekMEuC035X3XzjTZ3iXlC/0FegY3MoYGYx+srJV6Ga9Nd2m7ktF8
T1itXdye01YtPZ1/nc7/HPukEzoJll8G1cvS5W28pSgsePLmnEVEpkf15Sgn99WAWFnP5cvi2og2
6Z3sDEeJ+jxFbkxNbr6iEGnLm2Ld06OEbX22xXz2Fi896HeN0bZPkTE1L2ZtNbu56vprbawA8/Cy
3g/xeFuGLEpF4iqx5cl9SWqeuiwW2E1jrVtFg97RxYqEx6irX1UrsKWCI1BZ3JXMh5uv34ZzD2T5
83e/FFRcWcT1y7RbHshSeBe88y335an+8dRhZkjYMSkDqXxR7wfpR8PEkfYSKwc/b928e6nMReR8
5sVeWpNfDrM0HN9dS58HuiAyzLbdqrBt6UIsphDtfnHknNNmnOjUNIOKMP1RUScoByCCcdr7zvso
rnrz1wJxSw/Ak68DiAg6L5jlqevhFiboucv72C/9c8STb6f0KxC6nICesp8yIajVU/LaYoCov6c3
7G3Pj7c8lfdPjalpAdRhRkB3RXv/5KkRFUTQiPZrcgg5wHqREjc4XQnHeBOTIH3W0LR8k3+MtrgM
UJFxotdORgvpEiup+osgDeri1UXjKPviXncVz4RUt0gl5u8BYs+zJo8/rpIJkKneZE4n/whq3ceX
JqgtXxMaXhp/YLKYN8sMOL4FL6JLyf38TdU/PkWknppFLDcZfEgu6YCfCukhEk91RybKUJClZTdR
yMYGttqhaEsVTk6iXYMunxJlq8VN3u+NVquSa8D2/bWQRzFd60wDDrqaEqoRLA4NW7yM8gYbUDY4
pFAoszZRjDMaaUVEHqzhPuEwacN7BmEqJPKL2tXDddM0wyaNstJts1rlSGDkWCjrUH4wBvbztkJM
z904iNWqbBrhZ1sNwcH3BwXTzzj+CudkPBKqkW0bq3lVxNpyuyofdl07tNraLHsdvJmgHZOyUFnd
0oogn5D1b7jhNNXdMkEMj33ZBpfxLEpPphrQzO71UnqLW2Ei91ZJDyXZcLe8nE/ZGI3LISPEch9B
7k58jZ51yrae2mPyyIEP07OsU0tkl8gx2MAFSfQFhbmiIAElHMLqKR0zc8+J2coxjBaYtjgLcWRk
amWj2yeRCNUdFG+3a/vCqtZaJsl3aTFU90nJydVVGqE71nFusBFtONI0hEmJTcGBkJBXaKdFuacg
N1RunMvSjYAmB+F5ocbzStPhWttWHgBTrjiPa9DT2yLZ6T1b1NyPlMd8ruvICzhJbZTEKi56vw1e
UtIcfs1zrq2aHhUDKGpqc2NbvHQiNLSqbfNtoeexy+F4dIamo8OqAQkikoEmO6eKPQfm/NBEhoYl
L+cciHzNRbRJkhInFyqYsVuUUXdIpOy5qcPS7cb8kCudSokvPSS1so9HDuVFjgw46qHnhhSAngh3
DD24sJzNq0Lweq1vt1bYzx61dXwFMVxqWGocsNNAIxaxqo5RpYdOB7nuaJQl9onZgIjTTsEVhS3C
aSCs/6yDQqF3VE2X0L+Qpw6BKIENN4PQI7MmGp0+M5bYK0hdDpX/3sALXViXRhxYKKPZ1LcGAa8q
qU/Qe62waVZfr48fpyU+V/aJbMwMZMH0KBjh4/TQxLDLC84mUjhfxh2dPLJSRkO4aLNh08/+7uvR
Pi6Uv0czlrXEZNNKpfBUm1abhWZFjcmC/0OACqdfp8oxj84s+eh03k+1yygLFQalLmpaEc3fyTWJ
cTJLudU64i6iER6vM+eX5sWb8Prc5LrsJP81py8DGToXAu8OeY9OyevjzZO0Lmuo3zliQZQlJOsS
mcMoOF/fs08uB2nTsliR20BZ/FTFXua63A514Ah1u41DArMC2OJKt5719GcJjNkkzGZuZrsheYmO
+tej/zGdM5mTsqfwniwa2FPY2RSGatxTsI2AUTtyLDUXBSjp/wyEuLyEDEJsH/YrnC2nYcuxRbU/
pIpK7oJN/JRNxQuv5+PXV7LsST8+rOVNZwCV0jt4wpOHVdMHjyhkUdoVy52UKeld4CvlrpvM8FDo
OloZkwAlGlODcWbk30DPj0NzyrJIyGSLCPzvVEccBQ0VrXxyfC2SqS0bMStS2PiV4g1UQl9iCmUV
yVllvpYIPli1TUBBvKZT8FA33DSEOToSJT0TI3ldDaGikZQV1z8hZyMqKTl9uUsuPwFACe0ciKIi
yQxMRlcTxQnPT3zpMauUwhkTrXIgz0e2JvvdM+FLuTd1k7CnTzauNKPr9pGmWT+wwLbPeRnH9VGm
KIHVezD+H3tf1h2pzmT7X/pd32Ie+q0hR5zpoewq2/XCqlHMCBAC8evvps7pOrbKJPf4uR+daxmB
pAiFInbsrX0imV7X2zK20YfZ46QKRhx4Z5w/4kpvC+sBNFKQfrI83j6N3BMAfPSgMwo60JSADa3w
emdrlre21RwogGZeTI6MIc8AxXuf/myMTqtXnI1y/fxlnlCwAXob+ApA/tSQqyhyJNxKcBZtxt24
cULzq3/th1Wgh+O+vp+FMy7vsLcGxNZCV+vcDgaPoNw8k9wasrKT4dxJO/cr64fxataTQTl14+3a
M1kBqP65pXGVhzQVCGbR3qGr7lSAN3EkrR968igcdOlXxsbLP1TJjd2jJkfH3eXv+9MXQL0GlW9E
r8g3/NG6guYYg5k9aB3B/GHVD5VccQN/fg6eD+glBIeQNfDVi3uF+jV2Dy6vQKJYvNuKCf1J7g89
eXSth3aSK0ffH7BlH2p9cyiOOxtIamz1ikMTyxeNbYTNtj3RK8QMoXYUuDzPAk7rpN/K9Q3bETtQ
h1Iu3DhSIoC8vz4tmqoDaykqHQME5szNrMBlBbMuNgPg4+8kyP8lzv5rnrYLiTOepAjtvrzMl83/
8Ve+zHL/M1+CAAqegePouscO/CtfZhr/AfIXjZxAi2MjQAbwd75MByAEfyOe0HCfgTuBWfydLzP/
A50TtIWAugHZJtytzH+TLjN/tca8PCeAPkA8YehoDkPDLCKk1zskK+SIyuUIhePE6PwHn8qGywBs
jp1znzBtiE/miPi3Db3CHAEvGE2nBAGhX9U6fzapCSyehgoqYp6Cznx+ieGR6uNIQHQBrNoIkkNU
2RrAvMxK027AbyTa0CTIGl+3YIcFHXaOkPVmEEaTndMJdcJrgY54+ij73iJgwy+p400bKlgBUry2
NzoQ8KBI37npHoxT8dhe2Q34vC2QOurg42zGuUah1a60tPsMPDfJgxzQCDFFxtCDUhI4WzvPLGtf
jWBi6u+E2yVFDKgjAUPqtV1apGX3Zm64VvcdzDN+YeYB4z2YTbdeHfeOvEbu1E94FMdFLZ/opLnd
rnQak10N7Vx9Aa0t4ibwJgo03qMknPFbvzWAxQSRS90eiNVa5W1CjBoPBq+hQAv0OGYZLk06hajV
ZvInhiZFHHSxDHFf8tODn5C8PDTSmIuOmW1AN4C2o7vrqR2D8pRXNRVQonEB3QXypkBFK0vJXgOB
nkCXAAhrdtIy2HdXcFc7aJRW4IWEuJkVMF2U3ePAWDaFBhSQfTQZjNl4TMCW4EWlgeb5e9FPLugn
M9QGAhGDgnCLy9EAKp0B6AjIUrU6SWpUeyd9GLYgPPLJbWKbYqy3pM20cm8k6WDv0skt2C4vSN0f
46zW9B8Efn34zAd9cljoccAeADgFI4/zwXSSDE3UNXeY3BM+xvJ6qpomwbo3YGfGFI1iMM82Np24
ThoUw8PKllDnAsmP1EiotU7hXxeoEnSHHBEgWJ1ICRpBc/JFfGODLfcuJw19cifH+uGMpahP0BCz
8ZGtJfxnlLkn6NJAqikJeitBUGE1ZQdgJUtqduhzmiCgyT207I9gk3puRi21wQ5MJWRzulQvtqAU
Kx3cXoXjBpbd6PkutYuSHRMrtRwkSjPaog8fUABcB51Ml+xoty5gPnEF4YSwBWVtfAIRng9SVx+8
e/faVMZJ/VjXxVSge7SEeFSds+wHYVwnxxErjhtqaU0gSInHwtjZXjZl3z0uhHeLYg2okXnLSQxq
3Zgb4ItCufLaK5qG/pQMLML7yWCDs5MSTCxZSJnRezcW14e0BFlGOncKtLpZB5PT+bwOuZDN+Nmk
wwAEfwO/Z++1orTcTWqaTPsE8IP8AbP3BJg19RQAYQnpbNTLEgJGZHtGLwFkLtMOxH0CPddaoLsQ
wgCCJS94CtpZr3TDMm1RtW2lndYPCHDBpFYO3Oj2DHtUXtOkdK0akILSQd3Vzdm0GXIkpzcIrwdI
QIEtNQcgnVm1gFyKE5vwBn3bnTstFWyPjBjIY1L4Gy/0p8LGP8SUioPVAK31JS1S23iqurjlSD06
vrjznNqY68BU6GjJA0KO7rnt0/ozPos7X5x+6MoIzGxZUgdaX7XJtrSsEUSWxAGFFfhVbedbkbtn
V6vN+JtvslEH7IARsavzGvFTJ4okwf5PABIvQIC9zYB3yFEVlShTF7UBYJIt/AQI/Yx5yI5MchKn
JAEN2XVv55ZzCxJptzm7IPPWwEAHQJsoHbAlT5016bvKMd049LRm7HYpKhTm1vMoqOqSqRlZAH60
mIKCO53lHFGE/pSOidGibuJNxWYQUHU5ztKtZZDQQnsQ6IixNz2q6/Fe+lbLznZh8fyGtUaKwByk
38Bcezp8diUbX+4NpyvdXef2+GIdZGuBV/XA1eWtMZUPkrQt3ZV1W2g3Pk8m7YZBFA11+6ntRNSi
Th5/mJAT8rZc+Hp8tMZaWiewCPrDyXesmn4aGNr70LmXVPHeAFX2d7g0mwLbK0a0lmRu1xy9wZ4v
OSBLBRw9z8hPQIL4+GRTxuQB6QJqb7mUhraRnTuOh6yXbr3vxjhBx3ZhNlwLu9i2kaJCiZU1R6tG
tmlr8Fy0qCQBp3YlC1CkXgEZ8jQCeo3uFqM9Oz1Ovn3p1F72LQeU0N0zf2pAPU77nAHZm+eAWdsC
zB+B7wNAIIKOu36+rzuty+5JV4+Ne3Kt2Blvi6rw4oMmGg8BYyXAvApVEwu4qc/I9XvAPzo1gdUG
rkWz6jwhdyg2sYNu903CdPpxcKqqDWCn2RejAONagEMHNhKAiCD1N7zquhqkt53f70am59VdlRMd
Ot+8rcEDUDP6RQO4DZAcE1C5Y22yYdx5ozn8pbHwf1Hjf4EA4FLY+D8V/9J+4+m3V4Hjr3/6u9Lq
gbvkr1CRoIX0d3BIAAo2bXsWgbV9RG643P+ODokHDQNb1+dCJDqhkQBw/k14+Dp3RvBs0Mq7YBp5
HRRqhoRun92V5ywdqx9xXTtXrJL8GZDO7CoBRf/KLfb1Le+fcebfX1SX5IgD302a6ixzBE7AJ21e
zOjtX2Hsy7rs62TZP89Vrj1gMNcNDzjKc6ffNWgMZUUk87vLz36dxfzn2XPF7MU7s2kk0MSFwYF+
Oqi6JkpIfTQoOWU2Wl+8lYTC0swoYXkMNJ3uVH11ptA03rjMsw+iNYfHy9+wND8KSU5mdOOMMMI3
5NW1RbSr3EP+vcmmv1tJv43/TX/U//8LYCsl0ISBBtxLQCFpOdqdXlWR05sbo01W9o0+v+g/t5ff
izC3db5cBMJrrlGct+e4Y1/8OP2oFfRIANRNAMJJun6XTN59DuV2lG6Cy3OmZFz+GVNJ8RZUy+0R
9OVnhBcM7WopJLtmtuvtiBYKcJrv6cb9fnms19mJf4aa7fLFHuMtqfNpdurE8LaZc64nUKtuuvKD
kXTIwz5fHmVhj/1KIb4YZYasTRrapM5lIqKiRaSLk0auLNGCmajd53ntmqXd8PJskhrR9NYwbxmo
M5C5Zs5KSmphF6u5NpTrEDwCanfGJXsLwPNRxuID7qUrJrjgBG3F0DmTbKxH6HkFkwVG0OKsDXnY
PFclHPrvbMG/sBHFxKcqaUtPi8tznEd9nAaGsSn+HdHcPxtIMXB0eI1dls31Rw7+EFMEIN1/11ur
eWXWIvaPUeQ6A4HTBmOafQVgdltVa1QUC4tqKZYN+te4BGdbdU5RWL3jqcNuZKYBdo+r+Iolv7nv
kRNThkAyPqWlM9Czh9C7mRBFDmvAgjffHo9WfMTYUxDDa3b9udcBbUyeiyYP/GyFd2zpvRWv0DCa
Gq2uUUT71QfT7L+LQv/wjlXFe8/f88IVcK9zBov39JyiTTxNjdDN8k+eOewuP37pzeffXzxe6hSl
4AHgV4ebO8QWgQOW/8uPXppx5agHFjXJdYo3l9V1n6MP/MbRV1zY0qMVB9DEMQjxPYZJ6WP0F7XX
kKG4LcW4vfzmb3pIzLli/xlCfdprsv7cdDvL++RMx3oAyX3xAGTwyk5/04VhCMUNQKmtQCdCTE6F
Z4WpucsJ37TVvjIf3/UJaplQZ0MTl4NJz7lBHxJAVr2KbmrwcANdWx0SVuwvj7OwEr+UU1/sHy3v
q5g2WORhAnhFrzZ9Xt8Y1so5srAQxvz7i6dLSOAUDKZ7rgEKADwY3Y+GEVHbPtAGrAbJO/2Oodgv
sqN2KplHThxISCQxgXZo9G/vm6F55l58g4V+BjTG4RvyQb/R3e+OPz5Z/RqX5NL8K/abZnqrcVrR
M9KWBJkEmgdmTdCfjvTVylZdGkKxYxMNQ1avNfQMOaFbb2p3cWLu7Uk+vG9+FFvmmVWkHaAeZ1vc
J+KWmgDxxD/e92zFkFvNaTNewU8A1UwDe/qJVp0sEK654ocWrPgXMvLF2jKc4babivoz8r+E3zLQ
a+RgIo7XVndh///ixX7xfNMlfGhMrC6f0KM8BBW/ouhEow2ATGukZktjKGfukKRI9yU5PTMOQH3T
RKTwjoUEm3nsf9Fqf2UXLQ2jmLLTDGjXA+jzrPsJ2vhJddPBA0JHig7A7HvOjT1MT5dXfd77f1xB
0NKuWLNZgOAPGBdy8kdnmzvVLcDo28uPXrCFXzjJFwsCNwEBMT+j5yZFy9KAImWIDBQYTiBQs788
xNLbKxatCwPNhgDnn52su8qmAnSIfPO+RyuWXGk5zHfExPDO39Gxfa5jdnv50UvLq1ixq2Of6plB
TpVst4wZh7JMvkGlLNRicT1Aa+fyMK+BvH9Hz1haxaBLk5Kp93VyAowXRGHQTyO1/qlqyYY04mEU
NJpS85lYVKxY+NJqKOc0MescWjwTOQ3jHWA1D9IQXy5/ysKTNeUiXqBbEYh5i5yMuADJzwT1w2Zl
lhYWQ1NM2tRoizqIJKcSTBR6Oj7ltYxDaKRpW8MTH7hhrIUxC/agKVaNJlB9ymKt/uwhW5HvUbMM
cPKsuIz5dd+w4zlp9/LkdAs3tiaCuYeWxzZJ9oZ8wo4Kyl6GkGqc9PvLC7E0W/O3vbDpPDNLq+Ej
OQl0z6BfbXQfeg/EKOZ3Nqy4jfmN3/oSxaZpZRGBrjA0Y+fGx3zyIl/qNzb7Ao3HFSXnpd2kmLYn
bELtBiOgEzQsvSSCdtjKblp6ecW0PWdsY2ZyciJQUhPDpxL9VX25a82VV196vmLT9Zjq4Ca34a4Z
FnaucpzAthDw/H2XM00x4co3phZ9vEgDimpre81Bd9dSKW9nngBaU4y47t0xjbnAFrUz0C/pUMqZ
BHQCZEUeuyzR96MHH6gTG8xUuAxtoehVQC+oH64GrdfAkjJpezuz8hWLeXsXoIL6eivLUpua3MTr
QPQO9bM0G7dTo48rT3/bHv9A/HjxOOgSW/mUCmvD7AnFbu8OvWFXjUV3Wj6AvWztnH17TwBe9PpD
bK2DMGcCm5zbIcPSYl2QtgLicGhXgrCYvZJne9v08X+vh2GF46E3d7bL6pZ4Rxuc4D3KkiDAkp6z
uexe3naRAI68HqPXsR4JhxdDF/29RewQ+Y1n1OtXDqilmVIM327K3Mtm6zFwi+xN5wpYizBLIeME
acjLX7C07ooDiLumlHLEcdLnqAFrQtt5LjYwytDtALhZqT+WRbcy1tJsKc6gI0PVcokAayz0x4rO
Akmg/Sq0/eVPWZotxRckDSHtWCICGkk06F5oSIgI7xMnWVnsBQNUWf5A6NBZqW+SUwLIcUCAQiib
buXZCnTsf4MfQApf7yRzGCqAnBu8fMvTKG20dtPQtoogP9U8O9Kqz0BdAg06DX1ketUPPy/9wOqk
vydeL1acwNIXKie+7ddj549wAqD5vKbUDRvdXVmcBWucuxRfHsQgIieIifBoyyGfAAoEjEGiSKyb
YafFjxzVkHd+g2L2JQi+eyJgkkTGuHMaN2X93umZp+1FMFGbUz30Hb6BFLYetXFaHIlVIWq5vH+X
Zl+xdtEaIzUoHHzpg1wP4laQ0KQ2f58v8RRD77SKlCyDLwF5Q2iBpiot+MaL63u/Iz8vf8DSGiv2
zSHg57TjgLxXMf5AsjpK2vTKq4evLS6DVv13y/BilevtMhTgt4qhW4AoZJAjwFUnq/ZGA/Kx0tmB
U+QYo0MobFLjvtG+6jGK/BRJvsvftuC7XCUYAHimBeQJYzpQDd8AmHAHWp30GorP9vbyCAvua0Ys
vtxdYnDFCFQgrj82uquBnTq4IwAtrLD3aZO+Kx5zXMXCxxSihg7FHasg7rG1DkjyX1llyLqbyx+x
NE2qmad2z7ppqj939TefHVtgp9ri0+VnL9gH6LVeTRCN+SRSNyMnlyTi2DCCbqM8XvFPSw9XbDvW
OSvHrMJRy8fsbnJQbHfpFB/e9+qKabOUZlC2xylr5AmUMUXsn9GoyN/pOVzFtmuhM5H14IOyLT8q
YitKkh/ve3HFpEntdoIOuPrrEOOg3adU/DvlmN8HnqsYsfDLfOgd7BRJ7MDTjhLSgWgWz8aVOuJs
mH9eyxC+v94t3DREzYcYQFqSbyyINVY9dHdMvgOI0TOmu7R17lMxbS7P04LxOorxxjoBYYeH0dIG
IWa8H3xoidnbslrZQAt25Sh2W7ToC2HmFJ+kad2K/j5jzpl671tkRzHamvUVc5B9OVkZfxYt/xb7
a2IES+89//7iyHTjzpwSBzYLv7O1mRkZtv59Mvun9027YrWD1xZOAynOk+aV9xLNjxJhflj0xkfD
Afj38iALx5qjGO8sZFXFBawro6I7Qo9yr+f5FzMDk2UBaU7m+CubaH7rt7asYsZmJfqmzHB+6tz0
N2NZ8BtADt95V1Eh5y3EmzqWwsNpDsQNJh98cho3f3iWEa+8/7zZ33p/xaRtzMZgN158aqz4WmRi
ZzPnjnvOCfzcz/Z44PE7jxkV6AKmJZsKy4c5uCkU0isg3ZHN9m4cIL9XVn1h56pYFxD5DTStZHwq
aL3z5U+tb65bkJG+a0+pzZgABkoBvjNc5s36StKnrARhNZvIVQ3snyWSfiXqU1oLf7vZmTn9pQGC
aNxyxoE6JwtKrt34pdSvGs0LUb/FwYxW3vo5l5+S4c6P1+q3i0MqNp+BoShnkA05gernszcZG8ru
gbMEotkL6tILHaPfM0cEzfRJggn3fROqeALfacamzhrrZM04XjGAbwsyO22+7Zyz37sry7aww1Xs
C7NQDY2nAaNwazMYn71RAu0MoempDyzQwjbVuGJLC05HhcHUIPTUQcUZnyYtKUOPPOZg2ArbHBTV
0EY0LLkSsC0F07+4g194aCjSy8EjhjhxwG2ySoSp+CD4VVl/NKYEhKBI+pKvVfz98jLN2+4NF6Eq
nQxgAyzQVxcjXwcy09FurkhVXCdOf5Nn/64F+feWV7EyVWn5YB2wcBYP9acpTY8TyJKYK782kqzs
gwXnoMJlukIWlt3hWIMS+L5wP4hUPIJeYOWwn/fsG5NkKYd94vI4k1UNP9p901pjP/lr/X1L7614
AwvgRtgEi08taLYLP0q9mXNqTU1n6emK4Xs6+i0mIMNPVsx3pZ4fIYzdgAD/8tZZmpX59xcbFW0x
oE1E3RKZKvLZYu4X9301RahmvX5yztGs5Rhw9bYt7zK7CI3034lO/rMXlSPdSAxiQN0hPo1ONWxl
1oE7NJOb3FyjI1rKUqsqXCwHtQ6fKxzMh96LPAjTZyA3HL2ejB+zNhU61BZkSbSDlWsS4o/Aieig
y5eFU173vt+XmxKSYVSD9EEJFH5QsGQq7jOUerp2BeqxtDGUwACtKrKvaRGf0E8SVFAakhZ0p+Va
HW8h1FeVddEBAxLo1LNxMeQbUHfiUrsZ3O6mAo0NvzUqsS2NcuWcWTgBVBTbRNsY5CRGdvay7jzn
4Gs9+Y6mcuQyLTSOpWDee2fKQUW1NQN4MNsB9beBZ+AdjGwur/L4+bI1/YK/vOFkTMUVxMxGkjd3
MGm6A7bcKMtY4CJ6AtlYkIGxIY5oom9q6gS1/MjdL+kATk6BbjTQreQltjBrcK2iQaG1oVsdfAuM
CJ6z9Yt8Z44Qe/XGx3oo95ffduE0VIFynVWPoKH0bfB8QCl53KTcC4ru51j9tCHTcHmMpV2k+Bdv
kJNugvf6VA+f3bY8TNa09UozTMiEq++1ND6C0GJ7eSyFXuu3X1B1+qayBskEGpZPHCSsPQgTHTCi
oi3vuvI+wi8nibNFexPwPgWEPogTFAkECxqISjV3HcVMD/Fx1A8deFJBDXdlZ18vv9dSGtpU/BUk
Tl1bVoZ96mW18bqvfTKFVX6HTqKNGIoDx69FBjrLYgj6EWobaLdZGXn2BW/tRyXTMIFzvTANnp1J
ke4Li4SgeQ1cY9yiKxEt/5tKY1UwWv1VhTDy8phLu0pxSxkDuHXoiXVi4FIW2j43hxBiFy210OxY
r4QKC4OoYL3YGuJBZ7I9dWAyB2EptLnMwbKOaOcHO0Mq7b3f6O1K0mPpNFAhe6iloWI/iBjfA10Z
1s7sOMEvYvWx3/F+iAbEE0ndbirb3vXuh2psr9va25fVmhT2gq9XYX2Ok+R+bpjxSUjc9pvUDUiM
6+bo/7i8aEvPV/zWyNCSFU89vGJy9ivQgF4X1uP7Hj0P+SLC4CXrRdIVeHR5MPTHtt5qfOWtF44N
Q3Euw+DpvKoGZLvEcNLr+Jh72oZqYmcw5xEU2GDJ01eix6UJUqIZ1/Gh/wYuvM9+sUPXcwA/AUH1
yzO09BmKexinSfReBaD1RL1AlCjgQNDF+DFs/PFoGveXB1lwxCp9i22QIpbGCDR38aNMQa9HD57x
rbAOXiYCFLzidFhxAEtTpTgAahc2iU27wkhD2PFhWzRsN9B+JexZulupED+rbygotdzq89gewaet
+12gJZ9k8lFHM3ry3QZVCVuZtIWV+SVw+WLv5pT3Lingy3KC3nwjsBlIYqr+iYmPWg5SamsFcLE0
zuzmXoxj6cSLoUuGrlBwxKPsYibPbNbIs59MetOXqzWehU2g4vyY3ucV4C7WqWndsK3Hfc4/NRUS
FvY19Sp0Nte3FERZ6CAPCJRcQKeNu/c+l+6mTe5bCYmXog7NBJTWZb5iWLOtvnFCqfhAr4bupJVP
ItLADRd6Ps9vTQ4Q1uVdv/R0xUNQ4lql62s8MpE4y+IekLFkZc2WHq14BCCgB7C66zwCVjzyS/fo
Wmuh94IF/YojXmyHlKcsQUdbH+VODjUoE1wujS4RIbrFz8vzMvv1t2ZdiQuQokwE+HP7CNRJ2zoW
dxmY+kETmF2VtHq6PMbCGf3Lfl98BRBJFKWlqY2czoFIWC8eDCE+Td5wizZg7G3yPiNVYYEeWrP0
3tDaCMw74RSDOKKObwqz30q/DKioz4SvIU0XPkmFCXr4HglOQhCW6/k1uENAuWXgKp5VTcS1KAc/
zft8qIoSRGietHUi24jBO/fVntQxYFIPlxdmYfFVlKCVmmiM9mwWVZ6WBiBk2LSFfPbKEiJK2fby
GEszNW/tF4tPdEfwkZtWlNfgm9C7ZFeZ7GjK7q6185+CyJXTYOlbFAMXzNCHeDS7iGgWSAYtdoV2
SlAJJhqID9ealRbcs6aYegKEMU0LEGxN9ENi3Pp9F7DuQ1tG+nCkzco2XvoSJQrIIRoRa2VjROV0
5Dwk8ivjO4OvlKiX7iBgpn61ICA2AEUEpGgiciV27RG6Hgd5C4b0LQdrqru5vOoLjksFDjJwo4Mk
baiiqrmruiuDYbVvLz/67ekBzvf1+8teg4KG1VdRUj1PbmSivtlAP6z++L7Hz0v/Yr/aDcRgtBHS
Yxn9UGvHDLfEZhqDamIrFv32HkK/++sBkKMhVgK2rIiIK+DNeg/C3skmJt/1/NGG4Ojlz1C4uf73
Cgwu2dfDEMoKUMGZRsS6eG82e6d5aorHyYKQ0UM+3lfTU8wfCvLB8G5AZB5eHvXtZUcj/+tBzY5K
1hWYPOE3t6R8gFrHR61uVp7+9kH7l07si6Uxc7PQ/JoZSKbcQI7HHlZig7ddFDirXr81aFj4UPei
ikBxskn8I0ROQmFC3ott2vLD5ZlZ2rWKUYMjRhtcA2N04qNtfkFFe+dAsNGu9u97vmLVSVXKQaB3
PBrTzyXbN6QIUfLS0pWTYmlhlVAeLJA5WEpiHVmyPbSEqNw53spOXZgZFfeXJKzsHeKXkaDoK22S
9Cqv6idvBC03BIguz87CzlHhf8SShIO+14jy5GzrH0trxVksPVex5aYANa82UOz3hB/BD3Qmcb+y
KRdmXEX0uZ7lZGLK64iwB6f5POrPGTgfLk/HwhnwB2GfKYq0bmNqRGYjw2E8FqYL0P6ubz+DNufI
xFfSXQ/fGxEf5DBtLw+64Pdmfo+XjtVvPN4wiS1UOF/z5NH00o2dPoz8FIs2KOUayfvSMIox24lf
9w3xdWgYHfwarJ0J9HmQ4+oYlIabA0uMFW+0tECKRdtkzJrBw57i7KFo7l15M+QrPI5LJqEYc+Z6
XQyynDKyClA50ztBnCzwux1wWZfXYundFXMeZwof4ttVNNUoX/iQ6s0J3VkTu3vX81U4n5273QC6
ayPSnY+IxDywjhVy875nKwd03OWxNeKSGmWWvHXyERmY5gm4yJXHLxwGKoRvao26HRKnigYXusBA
OJOsDHIfqXjefmlbp16xwQXX4c5r/+Iwg07U1FuZW0EmMb5KjfjBGddyhAvbR0XytYlbmJ5ulxHY
VgLRMORB9S3oRHLv+X1LoJgyNAC8oqgyhDD86IBbO+VH2a41bi4YsMru2RHRxVDZqfD2gC8w7txB
m+2+RFuRodUHVmn3vMp3lz/k7TQI2IVeLwJIYbXWo7OzQH2AJc+ZVoeOtWXWddMceRfQYi12WbA4
VW0URL9T2s4HaFlFLu4liXOvOSvWtrSVFGt2Mx3AIB2eKHH2RXXrk3Rljy5sJBXkZ3EfTb8Wjgm7
OrPu2tQOhnmw+YqXW8im2yqqTyNon431xIhm/RXw42+yjQ2twCFAH/kGSIwQVDHVykovxcMqxC9L
plhA0dSInLN3Rw/dnmzjQ/cEgtxdu/c39eFdO0oF+3XVmFMJxrlo5kzXD3Rv742NdvDed4iqHFZp
LTtWeHh8Xl3pybWWZHvb3UH0AIJ2ftD0Py5/xYIN/tKmeOGcrCbBBTqGXQykCTTtGCc/qHvS0+Mg
9hIcn5dHWXC1KvKvzLnDqYZjbnD4Tpo7vadBC2VXByrka3m/pS9RLJyOhkxzx9OjejA2srgvM7pt
tCTsbCcwvG8Zesouf8yCgav4v1GrcAcb/Doahh4Ke+yq9b2gbbyV+H7pOxQbh9Ac85zO0iMQR5/K
9juEwYPY/WJPUFZPwOH4vkBZRf5BMDlG96umR5J9o4ULctK1825hflTAH7jFTL824AA50jN8sMJY
3+hJ8b5gTAX81X5ZThzkTJGODRRz97md6u9o+llzVXPk9WeaFDo3rw8KXzfqbJKuHnXQ3J2gv8St
b4zgGt0f+v65GFtUih37Ce1qQeOsoXsX/LpKZTVCezc2W5zjZg8eTOIU55hOt5e365LzVamskiau
fa3DoWEIY8Nb0GWhkjnca+NhFBYab6ZgnCoEnRkYxMeg5j9d93FKV0ZfOFhUoJ/oOwGhXgyeCjOo
pygXDwKqqO0aSHJpsylWDzrOvkdnHzZbD2L+u2yENOlKnnFpUZTY3AV1O2DuWBQvq+6rAqJbWmet
GPnSaytGLhophJHCIVbmjwTqRjmkX1tI1V5e8oU3V4F7VkVrIhhs2zAfhPasTR8uP3fBNalovRha
6ODv9XCBL+TJde1P2uRsdJEnAZShvncm20ID9HB5rIWATcXuzaLaxK5xMJmUhWN3D5Le2zT5OBnP
PXPCESRMhPeby2MtzZdi8+Ayh6glJDAic0q/uKj7B3rZrcHFlyZt3gIvTtiJSXNoSrjDHvxxHYif
u/HUZk9UmhtolR4yv9pe/oqFPWXNX/diIGGXqadTHQdHe0j7jdRPTbVyi1yaIOWqnck6Kx1QGUeG
HiX22cjeGav9ond/8c4QXq3NFrrkUTEZB3/KQ0K+FLp7YI4RQkke6QIk6br4AN7YUDe/QW85mNZa
6heCEhXwVxpFodtgI42s9LFrq0CkTTiWMgDWmU/2iqEvlK5tS7H0DC3vSBthlKkEOIE+ER4fWZkG
mWkF0FwJeh3wkjHok6+Xd8GSu1dBfOMEHswesPHI+ZilYHo0EWyXZ1xEIAcmNxmoHqtwTUBywUhV
EF9b5Gk9+fg4M4NkpAuR2/pa8/E12RgayRiWw3dpfr78YQsniYri463VxqKHHUn+ocw+NaBKN8l3
zteaUhfsVMXxgd6Nt2aLrVgbErzXO6fvwjpzt7Zxlw9ik6y1XCxsOxWCJ3C/HQcASSPorZuhnhuf
XVLfQpT9SkCXpPOHp8vztWCzpuIOZK1ryaAhUPI6pHzCzLcKUIAnfHy4/Pw33Q1k1xS/VneF1U0m
yGRiyzl4HgS4mRFkkHW6/Pg3lxuPV17fKgl0yF08vhCPWfYla9IwYVfuWkH0zdnB4xWPprtG5zuj
TiPRa5EXOxBLTzeX33xpYpSQxCg1OhJBEa6b9bUBkTOzZ5FbDisB8Jv7B2+uhCW+oF5SZwmNoHV3
Z7VtEWQcWvGcpG2Q6BM7DBrzVi4Jb9oExlKcl17bSAygLg2PRUMv9rG+9Grw433MmzAtna1brfEn
vD1riBden15yknVaAeJ3lI655/lwVVZdKBuxsp1+QYX+iOstqI+9fj6EJHhnt2Zz7LbJ7bTJtxoE
M/UAiYgP3WZWf21DbUdDEOGe14RBlz5pXsEXh5uDeLvQTWM4Nr15rRvFoaD+3k3qlY2gaKD8XfjD
JylhCycsNyBl1Rzt5omi2QQwKDYkwCf8rHT8xbcsv8nsD+h2DAZkihJhb4usCU0uj9akQaFAOzaE
bROoH5IiOxq1f5JTfszYT+qOT4ZRhzTugqT4f5xdV4/jOrP8RQJEiUqvCrblGU/wzMYXYffsrjKV
E3/9V96LC8zhMU3Ar3ogRbK7Gbq6agqyrEcmqN8nE67WeC3r9J9Oax7sIgu1kj6wlZ6gVxh2+hBt
44wjoe4nUIccVHzM19MYGOplij9MJVAYbVpMf1cPAKkwPeaBdxoekQ2OksC6y3EhqfTvTpZOW4y1
qDK83L05zejXdrym/9wTFIiYeYTMBpjxbXOJ2eKFZsmCEcozS6r69evRElRA//51u9AJRHdgasum
h60ZLQnQ+91Xb/tx+/evh0viCUEHPP01GwHBjStqHLIkfzSzRuGZ1+MZ8YQYA0Q6JNgc/Hp2IYsb
dwndgtz52XiHAXSWd/2+mHk0LIiSlp21xPPshXZfxYvl7W83LZl5MeFoFlNbmYBuxQl7sepd6fY+
5yDyVhZlyDoQosi6dL0JLqEldqc0wnPTifJmt0xdOKTGXXXvF+W3f5vPoFXbwvCoheDrIKZDb47Z
iigl+33Bc2vL7QGjxtSDBNwbozHRfOgXAe+a3Lm2gtcC7991Nce/Z7W171MeZc3P20srsUzX/Pes
bGbjrtRCyzPU1WzrizP8aacpGHD3BYPo7T4kjiWyiXi2RkvHzvs4GR4zI+KOYue+fu/AkgoeC7CJ
ldd41I1Z+sPIf5XOuqfbCtkav0BsqIvOz9cwAzXN7XFcf3VHf4Ibg9OAGS7HZjSGZHe5c1T0Gaqt
oR4WkVeEUxKQl9tdSbZVMeVIdc6BpvCW2HHtHePOgep2gFKt8HbzkhUR6UPsVMvw8uB2cQ1TmiHq
Y6gejiX2JCYcXZ4nbQ4ekjjHi0OwJsT+6mit+eTlhhXUicdCQEdSRT2qbBiCS5PBaJp06vu4XO2w
zr1PgMOqgGUXB7hylhLTjoxYnDRuXsdNNnYhWdwgtVtQB1jnooJKDF2nGYaWer6bVc9QtfrO1nHy
S5BPdtDpUXiObDYvA/9wJJhYkU+QOhrjvP+ZXihy1pAW3zdIPRPVW7NsDoUAUBfIBrut28S2pQcj
g0bToHLPixtem0Lj339PO/DEFQuazuI+Nh+LMAmTg7e/qMSrLueSyCsmIhut0brMdseYeDzo7Qg4
hqDPDJ+5Ksjq9Qp1qAYLTj+2/QhqXK+JtyPZkbDb4wmzfFxCEmXHXlVcIOtFTE4yu4YuE1S64+xx
Dse421tn9/kixp6HKoI4iTGJCUqAwhZHI94Yp32+G4d90dahsUKnu38qVXhMiTWJecnZnfQ1szAM
nBd8aNP5pvJyc/2eRsRcJIScrKxyYU3TsX20dsPeLAJytl/YYY5A1uJDVv04HPoQIhCKGHD15Qfl
zsK23ldYkm1Fj3R/SbGWe3NPon6vujrJthMxL9mnRdXlHaRp0s9VDFjjodwbb9XPBANyd9lxZop9
S7Yogos37WDbiZE0cT8ciuGJFIr5kbUr+PdSzJCdMjE/ufe0Di96vru9O0mcWkw+dmw2OOg/tLi2
J9zcGuhrVf/MngeyUabAo8l8QXBql6ZeN7NZi/Pmc76Fo/u+8m96+sAz1aFH0oOYe+zTAdqK0zbF
HT9RaFpCaH2X198Iin/BDnN7oiQuIWYhkdIk0wJx3Lhs/qmqxl+Z5zM8tIK4e7euum8l/9zuSHY3
FTOSSKQuK4QE4XzWX2GdJqgDUPP5TawDD6Ai+5R2I2zoRtt05aYhfAxblOzZLo1GpIwCvITG9S7d
eYp5k0VbMRfZVkATmxo8Yt5tkRk2+235G9PNaDuATu/2pMlW5+I2HzZvK9tA/ZBh8+YdWm9+a/TQ
QKez472Pqn6jVrm3xF3E9CNE1M20gApsbPbrPrG1yO37x9LOwJaZKrZyyXFUJBjZKtDTljWDNjcy
LvWo+ayx9/WiIrSUBBKRVmRLedYRkPTEVW/5Q/p7bFSPKrK5Efw8LUYvn0q8qSTsF3FO8/Qn6Vuf
qQqRJU4uJiGJW3sUuLceEp891NEupFhG2LouBNzftnRRXV1l3QjvejOqy+cuwyjIwoLEPG30zeHf
nLHyZ9XjiqyLy/cPxmpXc+csfZkfKW2DznzN6/NaDv6Sn/Xy9bY/XM/aQDBZ8O6S2Jq5lMYaM24/
WKsd6OkrsZ4XzfveUT1qAFQv5k8zfbfnOaIdhEebHxw0v7e7lxiZqIq+Zq0zdeaQHaFvH9KNBLxd
79tgxaxk3pPBZQPuIU3zwObNn/S7styYMmHrRnYYTHGszo+Zq0F6M6d6YFKmoq2STYmwgYN1pQDx
HXC45dRFegV9TeeuMkL8uHA1h3ABlMvafonXJH2gVv9icBX1v8xUBZ9uWt5WW1N2McRm/bEFs+2S
HUiPcix7p9mpAiQjmRsxxcgX1+uTbl3i1tpeIAr7Aj6v+8xFzCgCOkRnLbG6WPc+5xxAsffbFi6J
0mL2UHMdi+sz2qXNXssPOsi0csVN+28p7ZW7nJg5XGnXGZB76WJt8ttfeo3tmQbmFzek/kz2iQ/U
7zuuK/vpcHssks1TzCAaDsvqvsZb8lT+6fRnyDGv058lb4PJO8zTnWt8WfsPQU/fLDsbFrznuOY7
pEBT88d9Py94bZ+2Wg2GbLwkoyBhA9mg9WLkP9ML7F2LVlXpmOy0JPJvgL26mAmAuLF70gOAAPfl
705DLsPXd91Oi6mKyEyyiYoqWF42V95qpWtsDUdKkCRbsIW6G7YJhXXJOhA8mtteZVcOHiFTo/Fn
97gWeGArfWU6WuIYIq3GrJeJmxTZGjuL9kxdoN9BeYAaWvPT7fWWtS/szyW3pp61Y3bcOnpooTfK
9O5gFrbCF2TNC3uzTqfMWiHBHTegymqa8tDMWQTW6ui+vxe3ZahcT3zBxpjoMXPeOdt7d+knUmJc
RvTBwRzG1ratuuxYod6eD3OAnaCEeJH2+b5fFxyYO2lKtxaWWXIamqvzWGy1z3Jy37HXEPw4JVM1
9xXel3HBbT3m2/3XxFGpKMqu/4aw+7ZFOXuJAfcdIrxgRulxhRi9D7Twu+7nYRIAtHh7liQbpsiR
4WxrO0wUw7CcLB4bEkIJHRpzv7w1j2yqEhCUjkfwYih3QUWWIpGefNL/IA4F0MoOqJ9UAV5+dylG
dHs4kmcZkSgDKmSuY5Q26rxWZwwI2bKoBEFO5PG5fq7m7KwNrv5OIbUWchdoz9u9Ss4DImcGEiXe
5LVVfqwcL2CGGZutCg0tC+REcHDcIgq7anB+5M9bcClizkI7Lj7jXSLId6oiZokViCQZwzTOLSOz
9s6Hg1d/rcdn14WGTvN1MlWoEEkcF0kv+qHYOAOn+3sKMqjllNrQKt8yHyuhWARJJPx7s/gQT8CM
syU5qaa4tNpHsrpBjcpc0CveFwn/WvaH5nu6gioQHh73E410jeJKskZ2q3rClJxp/i7/h+aJN5k1
d2FC89j5jXmc5teUfAaKbV6+gVPmtp3K1kA4eDdAnTQtyE+OzBl8iBSD3O9SMlX6pQrXKxuG4Oda
zwuj9ZIVogDJY9Y9d9Xog7PcB/XxTu/nYKpUF8ZLi1cOnSIFRou64jIDNeFlPU71+qlea8Bk/1h2
6xeuHtjl7KOEA5p1CvOSOaJIhFE5nLqNnfTxMoJL1XojUHRL58ubBBSG2zfHfUs4qAWS31byuZu7
811LJrJiNGWWJ3mfFEfN4c8ABX8u2FAGldsBcqwilJDlSkV2DG52BtGbnsemywO8fgGN+ReVjftf
0JY8WNIfVp2GBU8VhijxVRE7pztVkW/LUhxncMXa2u9q+rRaX27PmCQYi8C5ws17biZJdVxpHyVJ
E3ariktX1rSw5xtT1eZJ4lTHqvhmgf7douT99k/LJsT492GIalnhWf02xzzTYk0HI4Y17Nb7pMUo
ETFzuPoVtbZVJJ7zZWp8MG8V5W7lSzoGup4ULNRrlJfeNxQhBKDeITUGZ6yPq8Yh693vzYxHSaZ6
qrk+U7qIkxu4BzHZvNdjq5pC28nCya3DbfXuskxdhMnpBuQBJ32pjrzPwK66r+cmrHTFHnLdfnSR
EGOyhkvBKhoHMPWbrnvfU09VLnA9tOsiFq7ql2HuocF01CB/UJiRyy2/cT9psyLeyqb98v3D/sQ8
Z7BqcI3H2YRn6iJ/rOmfsuKKW8z1Y5suIs8MUjaMaRpARDyNltQ7tXQMq2x56MryociGb7Weh2RV
6ozK+hMcOavqdDBTvDZSbfGbrDhmNA9Ane7z8ouG8iBcpIJsVd2RJfFVF9FpKzNGt7DMNd7cPPNX
LUTgiLK1eQO5rl9Y9mEYs8e+8n7g/Sq87YWyEQpbfd6wlrkVuiQ08SEl73dlG1Z1GXheGg5zCzQk
ivaIKkctMz/B6RfU64HeVCMxzZv1CbI9Zshx1ohpaXhRx9wft0clsUIRx7b0zuwVGi7rWmvskrx5
8AwvZsxWJC2vn150Ectm6f0GmlycKXIddDVZ6pMLWwRBrSb/pCWfOUqgbo/j76n3v6cX3RVO9fOY
zjkbKdj88FDfocJxm39swCVMJQdOZAuqPpjHBJvv104z/WE8TuV7C84W7lWKWCRZMRHyZjWMriZt
8iOUZA9L575uzHvMeRZv7apKpV0/owH/8u+gUYGOgroVRukx6m8tfRir9ACuDx8Sazh/WqFrYrjN
LweaDrcn9vpFRhepN9ZxZMQrPdyTNBrg7l81q085DynHGVQpHCWJ4yIwrkiyISnonB+1Du94Jd8j
u6bYf2SxQgTEAbK2Ar8+5cctayxwE8NFi8mqfc1j2+eWgvq1brwMagR16S/Uc6PJJPb+9uzJ7F8I
GkkDJYlkwBF3AFSa2rsZ+oYN9kF3fcD7p7Wpjn+y+ROihbHos+M06KfS/2nI09Ir3mQkzwy6CI0D
NxBQJiB3j5PO3CWkjkanDamz+dR86nMX6fUfuqkDvg2N+Cbx8+3RaBTHTsncibC5tO9HsvUYkz2X
vpG+TclBY79N+3GuRz9VyfdIvFaE0PVgfAOztFscl+Kt2B5IAQbL/OyN324bgCS+ilQdM5u2AZX3
xRGo22B07ICO06FYqCLsyeZIiAdb2tS4Rw88Tpc1ME0wEmzvdPCiqm/2Y37qQOp0exwSA3Mu3z+c
VirTs4rBXIsjeKJ8SGZFhZaobEy2BOLZwXZMfel0pO5xd/Hm5ZPZm0daWg9DlgejZkL8oikfyOQc
2KLtNU+jvrmSl7JjDxsvdt0YF0mrCOKScCeyekwFJNIqMy2Pmf7Cnfd0eif1nybzHaISr5X1IIQE
2xo527RtjOnGgCyMwZER8KWLZgiIrJ3KMCSnFRFHNww24Q0BO/1UVU9VneRBl7k7raP7yRzezWpB
1MMLwjKo1A4kiyhC6rqmW5jeoMO5i73p6JQl2FCCTgm4l7V/8YAPBjjl9QZtcx2oszwe8pNe44q1
fSGWalkkKBVdBNPx5f+fP1YILSfpEFeQqnH6L1XbARxW+C3745CTC3r12TMU1ibt9DLaj6Na6Yrk
pNlDAxekwNkbrTRftw+Q3C3rH61zJHjM29qYY6e/7ceSeCSi7BJryGcA88sjy5pdWvyiuNwQSxHs
JEFChNgVUK7Kgfwvj0NVBUgOREai2sVlyy/EiGXdNo+3NfxyW3+n1bhzKHmuhl911ivWQjYzwoMB
KYeFk56WR6ozUDb+5PD6WVUcKGtccHqy6qVbpU553Arbb9PldzKNEWkGxblQ1ryw/bfGNoG61AaV
UrKERV+HDW33S5sebhuNZF1FdB1w3t1mMEzN6nHfyZzPTMMR/r62Bb/2Rp71Y7+WRzfr/WHqn8C/
pkg4S2ZFhNGZpdfweUtKFOGPQZnoKL/6abkqLjGJRYq0Hl1f1qaFYp04zaf3uel8C0RQAWVWmJf8
3tm5DO1DfKhWYpNmAarNmB2f12O0eOnuvokXdnSsqbdYjVmC3eZ5bfnD4o4vt1uWzYzgq2TA0zst
8urYDeTQWsnDYumRmbivdmeG93UhOGtRpkOlWWkFIrcUzO28jqH6HoJRr9lbZq4S5pXZveC1VoJi
VLvD7LMhfUhoF2yNKjshs03BY41eQ3UdqoBQP5Z1ILaewcEUdmRAnSMenXCivj1PkvOhCJkzHV6w
khgwUiujQKvW5zQF+hKFj49573zHg/970atY2CVjEsk8oDxSj03XYN3J5GdsACHMciCZrlhzyWqI
/B1b3up2x4o59uoi4FAYtGwVNEU2TRdL/uBmTj00DYQr9Ni0lmC1zxRv86Y3he72ZhAecBVmSDYE
wZ2TcmXZgheHo7nkL5e86mFLWHvfJiDi4hYOSQOuNVOsJ0uUGUNspSihmKr4tinJ/l3w6qUDmUFR
W9WxnEzfccpoy1VwSEnAEDk76o0ZTK+NObYrZhgvW5e7yZ/c63p7V051215kj6rEVEn8SLoTEWF2
WwLJk0/VsSHtD88eD4w0T8hd79k2/Lxrsv4DDluoadeGPcWgy8RLwzahOrf4c7ttiZuJ4LBqmpc6
cZA3xY68H1z3MJhZsGl1dF/zgo16VdfokzlWx5Z986pTa4I7HnpC9zV+Ma4PjrZ2Gi+twaiQhP1i
am0IHpsA6kUKE5W4sSmYqEnbZVgcLGyJn27nvc3OKDwI63XXbD/HRdGLzHyEvadaOB0yJE3ideiM
IM2GI2rmuV/Z9uHi2rcnStKJiOgcBugC1DWZ4rlbvoyg8CK0eJzm+lPdZ4ouJHYk8sikE0i6rLnB
gXfAM33a4OC4gfLTU9iRZAQipLOjLi+4tiI1U+SfHC9BstM4ArZ7XGbncHuSJCFJhMpRPem3Ituq
Y5J/WcvXsVVckmS/LmzOuTZSb4WQ5HGxRtRufQWmJ6brg6cr2pfMvIiQY3iu6JeKoX17/tOO/DAs
eoRidQXAT/LCICpNmZM9MWjgzfFS1V9Hs/thV2dXp7s8007MuDNBYVx6/+DKNekMJ7PyObb67gQF
sPAiK7muOVLp9yU+9b8CeR+6mKqcGfmIFBktvUDf9H1SDoHmqeQlZMtw+f6heQOANp0M6xyn6U4n
b9AXSwbFEVhimaKoVG5u4E4Yi+qYp+NhZsTXnOpO4xGC3GyYq2e3S32s8+UJz9dvjjPuMm1VNC8z
HiG6ceSYaU2JiUReF+bdcGCZc0rLOnBqJ6o7SPje9l2Jj4kwOcM1HTx8sBriJA0KxyOQ0Ozq9lAD
0H+7A9nqCk5sLKVrAIIHViTAL1BIHutkeuRD9uuu5kVc3MozkvJ1wWnU2F7sTI85nlyteYpuNy+Z
HhEAN0PpgTiFM8e6kwRaWUQrqasgS7YHWlVtcLsTiZWKSLjOQq0DNcr6mJN857pzaPYsvN20xIxE
/JtJe7CaTkjMuxBDGOhrVf0uLom5etfO90V/Ef8GQVsjsRxsMLbBDiPRHnC1UUyMxHZE5BsOU9NU
eQPYbLi2Z1R/WtYiwkrcOTmCC2uNuZamQecYNfXkz5Tr036lQxnliZ7taKO5fpFNKoiabCyCQ7tr
qi9WMs9xs6THdF120JP4MpnG6+2FltmQcEfOwXj1f0G069z+UKzrp0qviWKiZF4g+HAzzI2Fq0Z9
9HIrLpfK8tN23aV1H7WLdeeZ9D+4NzxS9hVp9ZiY/UG3171ZvzTz79vTIxmBiHEz9LXiM69JPDj6
rmifPeuIm05kbPeFaxHNxq0c5F0WUCqgaGzskGlW5KZRVYWeMiUiMSARy0YbpKys1ZxjlPsceiDy
Etirp6newGXNX75/2IXb0sbr6KzrMcW11U7LyPK240Sy/e0FkDV/sdsPzZN+nTZ75IjP+RaRGkXH
W77TaXvfZUBkfetNlntWhzMEHbcDTTOQSQ4vff95pio1nquRlFARh9TRvFtbfdLPwFuv3akDuLRd
5lMCIpECd5zbs3TVi9GJsAjQMjbGUjPp2eaB6+xnVYz+u1/9B5aBhoXpbxcnc5fCGc/a+kTx9q3r
6a6AHFmelgGoHoLcPpjsS+edZgY1BtcI9Om1d+29VgEDCs5Ek74wkyti1d9anWt/IwTetMbhkaTW
eHbc7Oi1rwSE/TX7kTrpIQUOZLJet3V6IHPvz0gyNlv1PHhsiMg2/85HlLV6Y1Dph87ivlE89/q3
GjWUbv+N6VE+dMhR7zer3fEJ5z2ncvfdqFV+rVevWVE+ba1KSMyD5V4bhBDQV4jgpu5GMKXuqTTb
Y76BKbN9K4kWzNUbAYqhdlXFDDK7EKK7O5b2MEKB7QwY61gcGlOxd18nz4NdCJHdYjlKVcp1hMGt
n/KOHEDX5Znf54nEzaDvLfrHSKegXp/m8jiDShW655RrB17i+riGPXnuB1wFetVl9WqUIFSEQSV6
M6Ua6bdfxraA8q7e8wVlXbZqw5dMowiDWmbNc7JxoGcAtjGNo8q9ZL99iRkfgttabkvnWFr6tjhb
0KbZvgXyvE4UiyRr/bKnfWg9g4B3mukJOwFYEA29HrRzAvJy1SHr6taIORdjDi+rbLWy5pTbW0it
9MnuWRMYUGLtB52GtwObrBMh/oyzUxqT4bKTbbx7I4gh8mPXzMGylIoOriNkMAwhpmjjqm396rET
KCHcV/c47JMwQ01RvAIkszMOzc9+d3ss1zFu6ErwfIA6CWpXMJjZ8+fQCFjYfXJD8/t6bh6zQ7uv
PrlRrThYyBZf8PyWeWCUdTCsxXnT65DR75qusKvrpekYh+D8+sKsDNmn5pQ1fv0Z9fuYMvoyfEvj
7SuefHfFScU9IRmFCF9qtrTosg09rcTZN4B6bca071oVV7zEr0WIUgNOlm6+NK+BtxKP2EDUzorF
lhiuiEuy+DYmjd0XT8NwNoydkxI/T/b2qrp/y2bm0u8H557MpExTpyueeqfw14LvSuefonSi26Yq
m5hLrx9aZ5Rq7kLw99NKfSepQojR3nM3I1REIqVlt3CntKfnWnfDbakeE2r4FXfebv+5iz+8sruK
EkIAOlVdD9jFc9V/LbM4md8967Vev/RPC4Qnbvchm3vBj0vCxsLUMIR5e3FoMIP6QbmzytoW/DZd
OWWcaNOzm5ZhnjUQb1z8scgVCytrXnDdjfDEhtbK/Jx1LtAxUN+BEkM3toqUveSwK6KIiiEtQakD
ieURUDAn8aGREHjbCC7lb+bw7fbsyyK2SM3VZJre5in2tfLzisJkkE0l4RwMjW8eL9RW6iJAaU/C
/mxC3mFtIXd9gnDQnkb5qx3zM9mjn6jda+/ry+0RSbxNJOtKrRRVTXjNOWlmoNuPm6VYDclii2Ch
KkkzE5Ry7ES2XeW8guKgUBX7yn758v1DgBiGzB1niqZLoG3M8Yetuk5K4qYoDOTOnsZIjVPF0Dwl
7W5stSCBkEfVhLfnWrqmgvOuTttqBOmSU/+VxZpP/OaTF+TYyOImzCIv5IpFlbmC4MhjDflhILUY
IGdj2NM4M79vGWDtRlC7zFcM5vLTV6KdLbhzmmarltrYwPgzOomHPXDR/LWML8JWTqw6S0iG8h/8
kFYbfO7X5qRPTbQ0j4ODqol6T+yXu0pVCRW5uUaHID29QaY7S3/UyIr2X4dGccOXWKqIIkrGXDM8
HU3b237qYyUdhsS5RPyQNXZW5hDSnOblDdwt/qqftlQR4mRtX75/8K68YFvmWjqO1skEpaR9av3s
cfm+bTSyxgXX1VAQXmszVrOl4EH7uiBSQw9U0fj1olCspHCcLomedCTdmpN3YMBh7usIW1g4ZsEa
WffWZ6Obi0N8mKG0AzX3uI7Ds7MMz0XGIj2h+xnIIbCgHPquUkQLmfEITlxa7sRZYWOumP4wud4u
2xzFTMmcSnBd3lgQdzc39jwwZ7O+8pRq5t4yOJh0/V7PjRJsToCOQWzX0QbF4UjSpwgnylzkvauy
np/7dK7W3C9zm/EnrcnBv7zk87a9eaBZ0EHeWm39+21zk1mEmEg2y8I0FxeO0pp/y/WTEMnALoSM
8K7dDw/afRceERWCK1yV2ZU7PWduGUJwIeI1e4ZcV6QYxmXJr4RaERJCeN3QJEf7Zes1e9PuH+1k
fWi9CsTGSCb5dpftiKlFZQ5V+M07d3x8vd21ZNVEwIiO+suuMLGTmHiTKl74lPlpcrRBnY1iz9td
SOxcJBAqJl4Vy4wu2OxAj6gJHDIrYE2ypi/fP3jq2to6dQpsUWMN2ToQNFNDBYGURDIRL2KwsiSE
IpJ1zec583XzH5eolvsSSK4ttxBgSEEm0LOmBZixnYe+M757vfewEDMoc+RReXHK8xZsB8BKs/Gp
H1jkuSrZJtmMCUEnc2g1LIvDTo3RHi3XCSpTxaIqmzEh6Iw5X1eSXE5XzsNIa5+6BwMP0beNSHL1
EmERo90j1dNNcHSusbCFUoRHyAvT+FvTd3HhgS8yVxXrSXxCxEjMFYVOb4dtRt+Yb6yIZE+W+2RX
u0ZV1vIXpXDFAkSAxGLmi1EnnEIbb/iq2Xyv2X0wJF9M+5XgtdjjmU+rM9leKxebXPG0aqW/5Q8p
f2q880B6v0vpjrHQ27yDmXxhdeVvC/ba+tvc/Kio4pgpWVERtDlZ1HPmAmFpdEefZqekbnHxUpR/
SmZZhGwaqc7bQYO5OO17P74N1c8BFZ9b8lws6f620cj+X3jHQGqzHaHFi3eqIvFB+plmNUReFF4s
a/zy/UPsMSbIdJtW1p4IGSNqWn7ZVxGklhTvABJHFRGb/VTmtVvCCNvmeaVfK03xwCZrVzhD6Zym
PDUqG4QzdOXpbmhKmj333ZxuikOxxFVFxCbX6mWuK42dktF6Ns3pU1InhW/aXdgYRqiBh3rJVLkp
mREJ4WxDTRbzDFy4GJsDL3mvtKjLBuQ69sP6z31GJIQ1PtIRZwxsBH17YvZpGL6irPaupkUMUz7w
3NJqB8Q8Np+/GnpyTFLrndWe4o4uWQmR9CvVpwHVs07z3R0f0xyVzcl5RBbA9KI1OSe1pjBViSeI
gKYVpQ5V0tfWGamc3Wa4IHfbdkO+KA5fEosVub+MrqVZ5en62bL71XcLA0IPTMWFIHkSEKm/+tRm
acVqeh41kLGQIShTOvosqx7y1jnfXmbZKVXEM1mGNixmazrnIRofjSiPyr3+Bk6saNynYfnldi+y
VRDstPRw9e9Ae3euIP3HhyVAZjG0Z5XwiaR5EdNk6P3SJQTZvg5Y1sRJHgCv3NNBRSUqa/5iwh+i
qTno+sgNZMEIiHTnvn6gae1ntUrvS5ZWEOFMtrGVbZ/W5nlNPnkcpT6pj5qlfq4fQDBUFj89+8kc
c3/DuWUgb0X1pUhMxRFbNjRhF+p7Haw+s9F8d7rXFISNTbErcsUmKmv78v3DtFGnXAZ7Wb2z3QVJ
/cjzILUUEGCJ24k4p4mVUAuhtPmeo3a7svRHY3IUcUn218IehGOPtYEVhJ5L3oYZqH0auwrUqAiJ
T/91ww+TYvYoSs9Mk/wqwEVA+sXx9cp+6nj+ymZVQcV1Glaw6go7T8fBT+GNXY8jC821QwbyQ3+o
IBTG+l+tDa2IBrmTgZDPdW38KU3ImuVZlu/AjGc9O9r0Q8vtPVSi9Kg3EP9vhwBJvP/LcvBh4Evm
2iafiH52cgLGaD1/Szv7c9tmX6uu/cLsLtKs4b6zlYiMSpD47ynu9udMHxM/SxYaZVr6fTMSrthW
JHu7CI/yoDCRmpPLvruXHMgaL9prvr5lfaDUyJAhUESEFClwjzf4oJ89wmlk5b13AMIg3aEYDYpX
rIwqN/k9d24ZzHr13WmTeM7cFSiE6VDz5k/NvT7grndBqIL6rMlschhXw7lzAoTAwZwS9ABDaZ1L
Uw8tK9vXm/kDWIGo2uygNDTF9iTxRpEejBietpFCN8+6ppm5T/I2tf26c79biPeKOHXVJR1HPOzr
XQLKK4vUpwVitMCLLEht4TKh9ffA2tG+MFWAAkIT4dJ+v5WPVINucOI8QZQoyCf90BqKXq6/76Mb
IdyC1XlJ7M6oT3TvHi+vj5AxX1/XgAQsYnvS+irBk6trgo4uQfmDJ6OSrTRYMtfgyd/P087rd5uK
NFDWtBB82QBFntmpLtmVw5itzG8T74luyz1xAX9u/PvPnZIkee7Z9Ym7nyqrALGPv2Tvt+Ob7NeF
mFsmXgfeRr0+rdtTunzr68Evuu+327663eG/heOTtdhtViX479HttIM38Oxo9Yvq+ULS+n/eKWvL
c5s6L06cu5Bt0A80z6K7flx8m7Ta2ph4MWcnbdqb2mOres6RGbv4KFlbaTkOCW7P3sGwfLJrd9nO
fbdOy26NQMa+V9GhXj8eO474BrlYmt40IOA5jbsp0iMWNkG5p2/GDiwEO213e5oktiO+QgLwbxpa
UuO5wfizFu9N99o2igAqW9zL9w/OmpN2yOvk8go5MmcHwK2Bty9LlYeT/bjgryAys2bqISNNlyH9
H2nXseQ6riy/CBF0oNnSSVS32ncfs2EcS0/Qu69/ybmbHowgROhttNACJIHKQqGQleVOi167i+OU
nqNPst6uF+MGLACHWZDZ0Xouwym6Ut+aaYji5j1mZ7Xu79rJs9KP6ysgmiYOvepImLJuuHhCh7BD
rK3PyVYerw8tmiMOvI21oMGZvWexY7QEK0uoUHVu4khuzC4GIpbF5x57imJNSmt2XrvMX/VDtyze
mtVuRfxFfb3+BaJncOcfG8rlOkSocU1f6V6vHVT9u0J/ms6jVFNQ9IT9/09WWtOtxKkwg5XOXxCj
LcMTGmW66HJdFzIhDsEK8/mMgRG0UKZILsflF7sy3xwm03sSLDCfydg176umz3HROjZ+5yiFO+4n
ntm4LT7hUxjFUpBcXfDmdFq9ZbGOW6cH5kRcU5EVJDqY5/+kfGFFHI6VqWuGDIn8M3Xaj7Xf3A19
qJoBXa6twY2LAbzhTbkrwHu+blGiKeNAnVZmNhUJrNZJXgwW6v2LI2NwiYbmkJwzfSNOglu3Ofuy
fmcZmoIXkoUQmRCHZJzd2JSZ207KS71R+VubEv8vMH8+f0HH0kjKHgBbtAyM4XB1PvIuCZY/Brzq
TTPO12X1c+MkKFBg56I4WtmbaR9M8/m2oTnwblpeLl2Ft8+GMKeNi54M9ibrFCpYTr4eCwc4w5wM
GH/S/AapxHVqtO/Wb6oFtSy+FKuZGzsbB/idzTwWRWBDzMhQXGd4uz4ze4R/AVZ8moJs1lSOhYlw
FjpMmxlkzTtub9xJ2jxMNDscbusa2fK4hOspoDo26/WfKinvp2mUZDdFw3MwbZa2jGsMe57ZoVIS
l5penv66bW44nBaM5nWuIRNv5kdjOmaorehxo6VVEoMXzT0HVmvrwdDvMPdqF49e00Maccu7+riu
3U87y+Kn658hChD5XINR1SaaCBgIgfb2j14PUpX1rp72O34oTbLbggg+37CZS6mlqBc8U/3XSl62
7mUbJQdHgVfj8wyraRpL5WCRm4JGKyvdzZ4kuTTR0PvafNrW5zJBazsb4O3Y47DhV7J9CGJCPiuA
OpysYwNmoy9eS+MHQ8gQ9yBa3m8LFLDo4frSit5+///T2+uZZi19tjuHLDBIqMlqSATeni+9ilHP
aE2oSD4bg+aZ6EY1fKwlBPGrkOGa9LZ355Crxk2ztiusv04PlnGeio/r4wpQxcuH2+ik0lC0RjuT
IZqGP2hLkk8+6ewbX5sDLanZgo6HAFMCrRbd6r1VpkB7eTFNXix806a47lSYjFIGkKFdFomRXHaR
Jq8SXiqMop5axUTbP8rkfmc6UpnWkuiduY11ZFqcFx3osdaCorLO/LpYquzQL3pvDppZQVN9SnCs
ynN2j2ZHx35pAqXvw1vsxOTr8qY2gXzTqiDaRnffpPO0rvQ7oHSStWy8XFNimXyBHlsNUmXlArLI
3zkwPNXN/eGn6c9fjXD2E6/wEz/5cv1jhM/ittk26a2+QV34WUWJaoQ16N1yb1MdzqGVeuXHElSg
0MpyDpf9g8lrhK9JVpixuoFAq9OgM+eHMtf9ZTUj3ULjxWKSfdXuC/4bnZgOtwOnMWSpnN2Lpp2/
7g1bK3QX0t7iJVRC5hePsmSNyNQ4UG/rUqZ6jQ2GTPmRLKlfEfvr4qSSrVGQCzL5GrjWttqsySbs
wOel9KA0HsTR+kTPBXOdwz9pGgmjS/AhfDUcs2NoSkD74WxU1UGjaZiQ9snJja/XzUw0PAd3Pels
+L4ZcbT6XFC/70+pLFt/2W2bvMT37CjxNmQw4MZ+tMowsWvPyaN2/Hv9zQWOiq+IG5wxRckAhk+H
+DDR7XVKZZWCoqH3/z9twns3TvCY150TdrKTE7oYX3/ly5eulsmXv1kxJATXHdP666B7G3MNlKVV
h8Glpd+PHjmUQRKqkqcJIM0XwNGij+ehwRFpNGPPVo628pFqB2iguxuTeFzRRHFotinkT6BvDK+R
Ly7T7idZ8bHIdjj4VihsmZUauYFRm9w6uUu7O1wYu6uMoSEYny9106fCRocCnEwbhHFWG+z9pnqI
JFjxy/WlFszMf4rdaDbUOcNJo0vuhuJ1sCTu4LIIrmXypW6jOcxbqWDKwcC+h4s+qpVbruh2XQfz
sR78215/n7dPCKgNdZuyGDt1utxtTYBWRtfHvZzzMa3dDX0aF6fE0szMDplD46uVHDpypyLb0DbP
GjlV7Kjbf68/R+DW+Lo3pYpJX014TlveVfNpyjwm8zuiobl9eZusNFf3SLoEw6oxjkbaeINsXxGZ
DRdCb4TgprrFe+vsUXPOaJpxfT4EvsDigFqOa5s7Y96cR9xvJdZd7/yZlOchfmhkqpCiaeEQ6+hd
k2kGMs5gxfhkqL11rl9YJ+t9JBj+P7Vus5ISxwaebDodSW4E9eZElikrIBXBii9z09ctm6iO8am7
epvfu9uxubMOepCFrSRmEKwtr5k9gLNF7alBDQt7tJS3SUZgFE0Nh9V1TnGHMMIjrIYZUX1ES8jM
B1H+uuWIRt///4TYwczKKRngCUY0ijHmH/Gso97wpuQmDv3c4OinQhILW5SqpOhqpn8ZlObG2eZg
Wmiz5YAoBz/pvG7rsekkaQBR5GdyEO1rnRpLh3eGBL122CsVl6P9No9udb8XgsWerKZNZC8cZkEx
bo1u3wOL8Z7ar60sFSAal0PqqJt2V+tIMaA+YAwNmmuPXbXIRhfYC1++ZmbWVpMUQJriHwv5ypSn
Zb0tVuXr1vSKTXq8IvFo1yv2jB90sMAwer5u5wIPyVeuzWuZ6YWJ905Y/DujRVS32UPZ/mrS3CWl
KbFK0exwWM3nuF3zAhcFcZm62h9n+N1TSbh3WSXEMimHVJyjC7gxfIF22MKdVEmCPmy9NAQP1UWz
srA7lx47tqimjYPrkyYwJcrhFz0v07revfI2LRBsSoJulYkxi4bm8Ds0W5ZaUHs+98rZnO4GU4Jf
0bgcfJVqyWI0mmWg2N2hV5R6E3UZs8+htZj1qk8r7H82+23YQe48aHF4fZZFRsMBtnM0aucDHHyX
vZsGtu9okRX1CGaDr1FrF0WFpDb2JGatfoO639aUaX0I3pqvlWhgHP2S4eLKiB0IuaCCw9OSzsJd
rjb7N00MT6Ia4jzTch0eMul/IihzLe15kjkb0cxwSO1Us0OhbIErPQ3d0nJqq+G8KI5725tzWIWs
L6u7AcBp64eYeYP9UMiqe0WhDE+Vyq08R6tQzEoa2QfdT07DiUWJ13hooSkB0WWyp2UaHDohSKLF
bD/4aYfxQ/X1O3SOM77RIH691z09UAbXBm9YVr0pMiUOs9ba2gk1kABOlu/1+JCsD4qscaHgKsXk
tYPrciBo0YzZIsf4WQv6Q3Nnv26e/k9faJlmt8iYOASDuq1PXYeHTMrTWvwsyLfrZrQb44VsGs+i
6jtztbYOTqcqXlnyOJJTqbzPmWR0wbTzRKp1adE3pEWk0ywdyLPHBfesii3ZCUX5TZ5NZTMHN4kj
IKC+rqcmUr9ufhGk4eD2YV662tfV146yfjuiL+HATFYtnSChirubJH8ditUb7RgtsuzbHDRPpeqq
uTINC2hQDObOdH5va8XN1/H1+iqLbFTfzepTDK6lhI7aAvNZRsjMloWX9Ytn2nPAKvOYtPbZboqQ
2e3TLh6TFIhdOpnCi8jCOKCPKDPpcgNXDYOJmCs9q8Xf1vlx620DT7TS6nwYuw4hXdY8JfOro0pW
RAA4Xux6Qr3VVO2xkFXEfWhMoDikzlxIshgic+LgnFWWwmYTZ4tp+rKW6H20IUclCeMEcSjPrUJs
SJ3MQoJ8KsO6+7L3QCbGV1Q2xlJGqn3Za/DlnHkSD9WyX3hp6eLGaemq7Rct/866YKIgbXcSsxWY
Dl/SiX0+GwmoB+fFOS8s6swi6HO0Iaq867AQjb///wkV07wsm73hHKOWiTdv3pgvXsIeV1k7P8Eq
8xQrbVgds6cLzl/V5jXNKTF/DrI6bdHYHKJpo0xVvwBWVt24Rna2q8mDPuL1iREdUXlmlVZl6lw2
uMxBPOQnR/Vo++pDF9juFuRB4hNJLlL0Edy2XNYDhVYf9ofRye4788MxcGeNgsPrX+EIrJQLqFVn
qPXWwUWkzUJnsI7LpIaplYXoSt2qyr0+oXe8JWtTIDo8aRyk29hcyxhUUgRNzqPT+ca7ChIaxBO6
YPbZ/RK0j+U79aaPNkwDW/KJggnkKVgmJYjstd2PQPe801ynud+cP9enTzT2Dv7P6NimEuRS3GFs
w9fGGd2yTd1s/rht8N15fRpcZUPW9Az3GCMNV4a4MqEuyHWSQisBsHn61aBuW7a1ADaEhg+d8z7k
6qHpfw6yzUE0Nfv/n95+VOpm6FQAm2h/nUZ3UWA3zJJ3F7hvnn2VNsOSoxsxopr1ibDHtqz9vjvG
zVHTZSQj0etzW7K9KWPC0j2zFa8ercuPUlsD01wkiRDR8ByqlziPJ4RHcB644XR7VHFB+Txxoewj
cU+i5eWADRGleor7tTqTpTb9pWs3ryrYD4c0X7SJNpKFEH0GB2jUKzh0mLGPJtidqXUsoJzf3NQs
zTJ5/lWqNEzXddRdsKQOu7W827pf1JAVMAheneddZWiFvGUlbGiz5zuQsDwbggc9yW6bf5571ZZ9
a9njnqnP82+2vhxRz3hAOatb97dRakxeBbst6lkZhmpO3W7S59g10Vxad6u0kLU0E03R/v8nCPcd
zs8xDOlcJ4q3JvW3GTUquO2UcMhEZ2iF258ZmM/x2Bgo2hndDhyFNKy/DKfsSfObg+w+QPgQDsgE
JIItGYoKycAgfyuOy1F50k3fOiyHm28dFA7OFQq6l5F01VmtUFNKc1DcHauRMWIEcTZPzVqG2oYw
w4LRNeO9GdFwYVXd63uMaGgOwBCfLlWKS+CzsTwWdmDGkrW9bDqUJ2Ullj2BT7aPW76msd+A8FVD
zvD6SwtOtShi+rdhbkXWGUPeImqBuPCHdtqvkkBnN6Mic2dc+Xu79KwVySRbL/tS6nAbsd1VRhZD
FfCMNorolnw/QBjc0P5qMs1W0fj7/59wltBVV7auQgyPTqJ9XwakGfyxtI91X4XXp+zyOlOetWU7
UGVWFmxn6IWXxk/mbWV9lOdqaWncbU6/vzrTPceOmnFzB0VSHCdgclCHw65NadUpWwKu2bs1uuap
CclD/lMbXXav/H+0tizKU7NyVus4NMGktPantp32LExWvl2ffNH6cnuxmrXFOuqofUzNAkXhRxNZ
2poElEhOs6LF5UE8qWMOkTXswuRpqB+MXrKHCcbl6Vdzk0JkBt7n3CPjMbLEU2Xi5qKROQDTqh00
bWEYmTwZ9mN6WzocQlL/RtKgag0U2IFUxzmlmd9oR/Tlvb6IAo/GE62SwUBnI5TaweckbrwuXr7V
vqVJTORyREt5nlWf5ttKTZyMJsC+a9+U2PFM57dGdNeJ/972BftifHIzJYQuakrxBUv9iMUc6B0q
ym4bmgOqM5iENrTD0FT1cjBltOQHWlgG10cXHLVxWvv3m+d5mU3OvqyL6uqPziP0Fdw8tH1rCZSQ
ekUou2oTLQOHVJsYWdUqIBzqyBio5T06PHt1Znid4Sq5zN2LHsLBdUzmgqD9zc74D8rWzwfUE9t+
qt7fyEOnPPEKRwm9UfblQLu+P7QdPJuUkLH/mqX1A9Pqm4J/yrOvph6HJJPCZZbbU07PlnoqZAR9
QdSGjjr/XvE1t5tSI0iudP7iY3v34mg4gfPp1wdZaa7AB1m7t/4Eh2KqqtGZcHavu6jTIykjU+Ao
ePZVRaHPABIQoJy8LP1BZ7lbdYfrSBCNzUFY6cq1AHEJU6793exvUKw1BklFkGCT4lXGNasvB6fb
Iax8sbVfjv2qFw+lIqvHElxmUYvDsJKD6EbzEQeiZwQ3AQ3Jl9ZLUFDmKxGyo0NADtoxKzyU1tw2
VxyWUduYaXaM9Y3VPuihrBH3FFJ1shtAkflwKI6zZRop2VHcn6wpjHVJvk8wLs/BssYNWmVTD6LR
XLiaXkQUGq3XZ+Ryso/y9KsiYUxDeTXSJqXyAZG6Y0XZc2dMvmKWP00lPYzoOgzJtFVirQKT4rlY
czpqtZ4iO1Cnxd3mrE/FNn8QdFYx65vacVmU1xkvsaa61cJPEGdwlfTE9MrPNM8pX65PmegTdiB+
chIaRH1YYWHnaaztoNn+WM2RSU6GTNtDtNocoBFHFExJMEXT8hrrL6usvYvAUfCa4zjXsXFJYfzL
rN+hTj0D+Tmy7ebp+rSIXpsDM5nzZKoTDF/pRVjFgw9V2ttga3KwVVDOQw0D7hPZ6NR4TOLHUiYH
I5oUDrLMzPNi3hAAoejOnzv9J9rNP3dbJgnDBfs6T8qq86ybYoL9kCjQhi6X0NGXZxW1MSXZAg09
Va/PvQDFPEGLVmALOhYeU6fLD7VIezeGpOtAbXTK3e6yDoKHjqa7ZJYdA0ThF8/aSpu1TGmPeWN/
V29vTlB5hZdE7H71gTZfVh0jMCpefjzLdWoWmWKlLvZPiCpqZvvdQg8kyfKIhuegjD7hSYwGMvB+
Zu7G+q9YFqyIBt7//+Qj2kUrukSFjyjbb9OAvtpEVsol8D688jg1h7Z2FuTQTWsOuurraN4P03tP
3q9bkujFORQbjT7P5YgtGTL1P8vW+cmMUnIgEGGBQ7FelVk6GjjyTv2pssLY6sD8h3ouC3tFVkAu
SgNRDs9OV6DQScFD5lPyAqmz9sPwelDxTD/JcMPqs0jzi7CX4E4wWzyLa8vyFIocWGY09T4YTnHX
6jIZQtHQ3HE4GQvyvyIePXsHS0n/c319Bf6OZ26VQ1u07VAjp6GcyQJx75M23rYB8MpXSzvkNrAK
l0CHn+AXe7nSy0JFge3wcldmS9QBXSqxAxRh0jzl/V36ZZrerUVybhGgiqdudTRJyTbBnY1x687m
E9NIqLOwIbJ+QAIqCeWJW03C4G1W7OqDPwdWWPppqEXqQQurMPHZz+urK3LLvOZVjsvGGGrOOCOF
9kELtuNwpzpoGzP7mr8ep9mjb9efJLIjDswZ0s4LI8CZrpquVYVFMbmtI3HLosE5EPcGqWsDdOYz
Omm76ji7Y9e6aSFr2C1YbJ68NWRqTqmFML0Ys1CHQOL4bBoTJO1lismC9+f5WyPrEhz2EAoxVXmq
VmyLQ/GolZnEWAWugSdwbaaWpDaLsbnE53Y/Lk0f1xdVZD68/tW0jtuSOWp9ziMaLtjQA+gNekqJ
thaJ13mQKp1qyW4gmqP9/087ZN/Yik5HIG5WD9ny1fqRFLfdM/CkrakEOTUtkSFGTwu/Knx1avxS
xhwQ2Q6X1SI6mbG6CEWJBl3b7WEGiRRKt/noX18C0fjc/ksXQrRmxv7bZOiXmYwuQTOaoXmyZH05
RfPOAdeat34vSNrzZh+dFhjs2Zklu6HQfDjcVgZUOEBexOSA1xlNEN9GX3YntBXihNOTmR/6Pp/C
fKblsSfT9KTjU5EvrdFRl1KJCxSAg6dx1eNYsSHH6huGEsUK8dpcdrwXTB1P36p6rWiRIQLusvfK
DurmV5NIIC2aOp6zteU9KXM1hugflOdoCEKmjzIokGD2FIjjy66tRLOzm90n1KW2kq8Ocr7oO5U5
brcZX6B4J8GdwHR52lY6N8mKjuBItFdbpNbb05wRw7Pp4Om19uUmePDqWJqlgVbI4LpXpodUQwPc
4dBtj9ogO2qK9mmewlVbrOlT+s/9Enp4H+twOvbfIGMdlMF6lHkRkSVxKF9BY1ybFEDZDGxw/WEd
Vi/XwutzJFpjDuFp2Sd6a8Kzmv10x+rlRCsJtoSTwwHcppVpmvG8k7XU0IDqaJH7PQQE9uBizD1Z
kkgwPTw9a+pniyoDor1F+YvLSTSZdLNaMjuCSJKXxiKFY1kI90AAVD/M+rU2vpIBohXEr01Jtk5w
GOcFvpNcs8quoPCCNDmWOWRN2OCOuu0V3d7jcD4UY+Oaxm2o4zlb+saqaV7hz6cuali01J3nFL5W
FJJ9WuSZ/jlpfXIZpULjau63PXBVQ9PLglJxjWhwp0BFQZM6u7KyO4H/4BlcbMqpUSz4kqEPKvNp
o5urkocW0cd1XIjG57Zu9F5zoMUF0FlDlXtqrv1sDSP3TDXbXIijOJLHiIyXw7ZtDwgNKEMIrvlZ
8jtp39a6c2/7BA7a9VqScYbaynmun5z2rbG/WU3u2uWNtsTBG8nxrsgzUp1rK9qcwh3M74r212Bf
r7+9AHo8ectBUcOcgJh3Ju3qEfukr6icRcEvQs1JcnIQrDHP4ELXgWIvKEYirM4Oi7Id7LX8Ndrf
K0tW0C26huJZXJZN9Flj8IGkp36ZaGE8V6c6fpz18tSW7JFC56mE+FWhBTTWJAsv8rw8sctJOprl
zK7O+f2M+EA9JmfzPv/LIhbWh0xaXrRj4b91LZTX2jJZVSjdslXn0nF7ENMgr5L7to/7KlzgVpHi
d4fbhGIoz/RaJz2tVwOPGqb8ZSHEJeggxKZN4uf3PMmlL+HQjgbdSaH0UFE2qr1jEW1KNya1ly/5
SYOyHRqpvMyyXI0A8jzVK681ZM0KaH47012hv+koMR17yYFA5H95phfVlqq0J1Aem1+4Ujo0Ye5D
PE93DejdgBbk06fb0MmBP06nslZj1N0tdnFQ4xg9cmg0KYvH8uRuM5Tg+mMuI9TgWWBwwcXGkIE6
19o9ZUe0Dw2675sjqzK9vOwGTwPL1glNLmIEuArNUpet+WnY6iCvUbqzbI8pIgnHNn5c/xTB0qAF
1b+jadtkNW1qCJsSSu6zrPDbyfSb5aVqQssyD8Z8Xofli9EHavsdh7rAGGS9mS+7UsPZZ/fTpqzO
BjoyrUjjlfBFzilRxz47rFs1Heq20iNznus/TTaUt4Q04FpwH5qiX2KDLt/Qf4sy5PqzAz0YIYRt
JDZxmdSF8bnPUcyRsSYd01On4zKhDlM/gVSZR96nwA6NI0H9ZGFJXOnFqcOzdhB/mrq2m7ZcXTu0
kdVsFxePG02CBOpRaRlUqlSsYN+R/+N+8JQ9OP/8FMR6WjUvbWQWdrgulau0L2ZNA8TjXuIUXqF2
gRYTtMbRo22UVeZcdER4Kuf0lL7bpr4z5mhum1BpzAdla/0pNiTrdBG7GJ4LbSyQ9w3wAbpIXR+K
+Vvs/FHXbyx/vg4n0cJwwU2vV1oy9+kSKdOP1vmYaOzT5KyVKDJeJB8gmh/Ox5V2zxgUZOYob3q0
DGoPCVOCWZetumB4/txioAy9SaxmjhxkVqw4j/Qc/fGMm2rGUfe8+7xPNtW0uJ8nDDmHHtJDi20f
+lZW+XHxzIihOYDHsxWnFdoSnWhsQXprHgcIKa+aZA8TrCx/RonpTJs2YclJURAMH7IkctDhyBhU
t2ikCfaLnh+fsC/Kp9nJ+3aCzFcLxH23D1Y4/+iRviTe+pt8n6HBkPm117mF7/i6ZMO8HAniiRzG
9b5YZ9s02kinq7tMD/1C3NjQvXZqo3T72SzfHbADzMxbVl1yuBCtEwdwUhZoNcF6mABEejd1fmL1
drgOP9HQHLjzrs+NGvZ76qyfwzx+pJuslFUECw7YaaEwJOHw0nP2rDuI+5M3q5YVC4qWnYP0iEQi
YcOWnBZlLXHP2i7vuA0vf+XotPRsVQXtghoH8cFNZ6LJ6HoCR8ifZOItVbaYjsmp3Aavtg4WtLRK
9kdPJelAAWD4Y8xWNFW72m1yItp9En8oxur1QzBDEXsZZIx50TP2/z/hRUsGRSOVPUZMd6CZbJOB
NJ5etb1nQ3+BBXQ2WsXvt7ySGNjlSUPxzr8f2NUTvAyOl5GZotqVbpkLRdK7hlkPTTlINvfLpgbO
9r+fYRe2YQ+2GkeOnf6ts+I+TpJfpCskkL88ZxbPsyBDX1iDPi3R2DnbQ2NraxRPC+6TF704kJla
fmmUVXAdkJe/xeaPfOmKbsXEmqeoqFN3bd7LuZJ3khCgnT/oIQgyYkvRSdRu1Ymq01HbJLHi5WW2
+XMdm9aF7f24XsYtWrOPbDY9SH2v2M1vmxbOBapKhX7eRkwitsRhtj1jObyhuqltPLX5o1xnxzTJ
bEIivX0rsszT29/dOEmsUzQ1nCNsmilNkgXJDkdN3LqyXV17TCbHLbbft80NB7GyVY1mVYYpIvbZ
0e9HPcdx56Z1tfiDG1qfDZo1oUAhznu3S+9iiO+yb8pNjBnQk7ngJi6Z1tIYc8MG5xECwPdOJ7u3
uWzrFn9MGzoSm/1qkqhj5Bk1+J4+mxKf9k9Du//G+RZ/EOv0FaclyMS+NFXiIbYZJ0wJjbIaaizT
e9sGBtKYOc0kz7tsQRZfszMOqEQqUiyCpTxp5I8+ja6V/dalZVSiqdr//7Qp6ElsN3qVt5GzxOiW
FcS67Nh12ZtZfN1OMs212VUriSrtGY2yXf2HQr5et3rRS3ORC7HW2ARDlUQLRbemmPWuBtVFCWZF
g3OY7XKnmTWqkAi6+Z6ibmFdZRJEXQ5dLIdDa54sFCocKomy4jVLn9fmvjQOJqJi3XxYzefrk/PP
ifOChfIVOxmajeS4jmgipU+qNXObSad2QPuid94yhEaW7SZpz/IXqjZL+by2jHRfk8ksq4+tK2r2
vKxxGUNlz8lQ8ub1FsvUxy2bqfY6LX2fJK6jI+o1XGOtCDZ1fbJNLX/I8xQN9nqHJckLSeqs8ak9
lrGvENXoQ6Z3W/N+/Qv/OaRc+EKei9gRVsFnszqKU5Asl4/Val6GDLKs1Q+UPASKnQdTMYdOAwnO
ZXIibSF+3OJqVW8H12Kja3fty0I1yb4tOBeAgfxvEI1WApriTPSXKfxfCSuO/8k9UrW4JYM+5/Wv
FhgPLzpXT6wyjNUZoh6afPbiW/Xma0ntWvXO/9cUWfcFAW55pTmnZZQlSjNE2YDa2GEI1245OXkR
Xv8MgUPj6YxLbef1lrMhUlb2vMboKWM1D7Hl5FBb296uP0P0CZx/UDO7h5Qm1mO1cq/Jv+o4mGWS
iFDgHniV8NU08sVKBhJpzuukP87NLRcZwOAegX5yxLFuECXHVVKUqLhIeh97xa3Ul1SlErcmSLlZ
fO2aghJ9MBf3UBYi1dAZ86BepCtdoGx9kC5/SxuIX7bvKzEad+ielEz31blzadX/vr4qAgPmy9u6
VO1HksBrD/aj40QFOSrpk4nWGOj0ho7O/vWnCNbe3tft0zzW6eSAU4M415nvxuFRrw5qfuPSc4Eo
7i4MJHu2MXKa5zR/a0rJHi96Zc5cqcLMpKQY10JL2+lP4eBeV7LjiMIVm9vNGE1itArBbmZ3jjNH
lW44bwylH427qKOy+QN6TqLIB60t3Rq6Crbfr+OKgKlZO1k9pgAxlHuFZpiLbqkK7WVxWO7DBVvo
C9bIrmJE/oTbUwkd0Mysa7rI6uID0Z2D5owhHTI/M1LJjir4AJt7hGn1g71kLYlGbDfjhvuLfgyu
W+uO7gs7GV+kV+FEmTm9RiJ8hDtopdtrqWtUXjr5Kfl9/Rmi7ZKv0RsnNG3M1KKJtqwG8wQdNUHc
+UpMdtzQE6hlB8c80bo9FdPor0vyJ5txFZwQ5s32NLvoNX00S9Mze5mUgcDe+bo+VnS9QRkcAVTz
0ft8RVufQk/GRwfJLom3EywZX9fXK1rjWKTCIxL1aUycByvJJBuY6O33/z85mFYx2s5SMTRLyNe5
aC00z0tX1F2Msruei3wSlD3uH/XpCcVYKURjSNSYaYULucFr25dhKo9abBzaYUb3+LfZlJ2uRR6C
r/lj6ZKndMkJzu565zKdfFcUOxoYPQ0OPTU2Dew+OWZ1GubxTaKc+ELO45lqqjKnmYCoxsgOejXp
nmpnznEprMq/bvWC3YbXYWfpXDTK6IxRYdkHe9eNSw8O61+L1vY0yKVU45/rDxI4IIvzDp1jqpWq
lyRS0cE6ngOiPW7KOZFlVwQegi8FzHUC2YaqQFxgVh41vDF+UZ2nPHlTeknRpwArfEWgYec7ywQG
oKvo762tbm9akp1NsAh88Z+D/gMphONwUAMBh3SvXf9gsLdcP2jGsVdlNSACRPL1f1qDHnl2gSmK
hzq5t3BQcVMl7oICkqOSDxE9ggM9M9ratpQdJNCCVNBOpAbpoyY3qfhQqLz+G/G4C13QoDNBUMky
r1TJoVhvTcJyQQubrCkxhxRBS60FIBMde/Y2qY9GLUuNXxZ0w8tzYG4so07QCw7nzWfL3fxpAGXM
CdAH4p/SsNGHwCsqtnO3gyzuTTKveCYXU+ydCzuqYMJyFZxQ0/Ti2pYE4qLv4Wt8UsKSzTES7UVf
vnTGkS2JX5WvNsRSu1fdTN6zTnWHnv4c2Qitq/vVPhtQRO7176oZbuvXFZ28kBL9ct27CMDJazsr
jd3p/Vx2kdlM2CadlT5P+aJKwkOBWfPFQWSkjWai215EjNUt6/xurXR/TpvbUMMXCCllh5v3Ouki
fSS+1TSHtER9cWbcthPzNULFVK46Qps22mYknAsLrZHtsnUhYCw5coumh4NlplaljkZkbZQ0epjF
rT+m2ampFP/62oqG56A5/h9n19Icp85EfxFVIEDAFpgnjmM7jpPcDRUnuYj3WwJ+/Xcm38ZXtkZV
s0mqvBCjR7da3afPSfPJZChiQqlpegis1QmrbrDjzhp0/ld1eiTT5K5Pi4Ut3omZFOrLa+6Ehpnp
2AJUv18yQhPMMADdLNPJsc5B/dyu9yl5vb40ikvVkS7VxQSc1qiE+ZSBahdoSg6ekn8GLaGp4pfL
DUH2sAAj4YgJuiZPlvk6jp+6/utNv1xuBbL5VrLSmM2nljzW6/ci/2ah24HrspOqX+7996aYuRek
wK9SpD57Gxk+oz1bw+TGw2Ab4fUZfIxycj25KSj3+IybFFNgw3eIheZz9z0t5l2dT39SE2IKaxkX
dAPQRSQZYycGNKK/6dJPiiMrMzxbUDmAc08BOcFBjSCFMocd1DM0Fq0ISORWoT4lTuETTnEbFv/g
MQ+IYBkJKpoTpR5Ykxa/jQNeZRrxVdVuyRbuEL+at5aeABY8CCCa7GxM6r7SOMCPm1+xU5J9D2iM
MIppnZ6E+MeEQjyHhLhAfrPoY+IAnbom0yRio47Haj+Bjy7f9pSAv1eXiFeYqUz+3FfLnPJ2Gk4C
LThYTLctihACCgVkSavG3RPWp7o4Q7GWf4Gyb15F0+pObi6ayyt2jqE7GaPzJ2KWDmhxMaAPXuJ/
c7tvhofudzCmBio53lQ54UCL57mA4nVP2YCS6ZA9bhmS3hoTU62b5N4MTjPTn4LmS5UWn7xBBCek
/qBzCZSkyUj+ct2QFSsmd0bBiW6AWEH2ZAGdHLeKcME1lq26Z7xixeTuqNWECHMB9gTwTXN/X3vl
i2cs1S71mIdnBHMfRdvpOG8UdivjEU1LEHNivnsqO++58bJwJUvCg/wHE+txqII707Y1mHiFA5Kh
iU23Ob1LzeHEG06/ZR0NJvBG8+zPbZty2aw35yz1e9FboH49TaB18Xn1eQGxKXySJnpV7fllVm+G
b8H4IIqgKSHf2+/7oNgNojhsg9jd9utlh2bmOTL4VXkiU3uAAPod77Zomqr4+vCqtZf9mcORfoS4
8clBx07kZlSExXDj1UmkcCWfjKkPtr47zZkTFcPOdefQcX/f9ssli66LNW/oWtITlFf+mdng7Ny6
aG9bFhlm2IGQ/oLGLU8pYE/M8vegXtFciKrLXsYYGhasxyXO9DTUP5i5ZwAvElD82dA+qAV46lHT
E+NzN7jYDgj9rtuuobritir3JKMQTbdoNy+zpycXdBycs/PKprAdobPeP47VM6cEySdwf6W/ru+S
wjpkXOKyZkaaz9Q9dXS+ny3ns9e4nx0qNPexInEnIxLrbHTsymT0tG4TFMpyA/x9jkMiP6iqo5UC
9OTaTh+lLSnD3LVMjbab6rMXa3pj856xgd5N4OoiPNubTnpGMf7ZQ/t5yBiNA7G8km74vI46gjyF
lf49Sm++N1amUTQ2nHHQzFPc8JmSg2Fts44iXuHs/56WN+OjJ2UBaGPDxTIWQ9RUdjyXtA233o6c
je+zfr1zjPnp+pFQTEZG9i1eZ2RT3Y6ntf8Xee+YFToQrGrky/TeTKNpgzo1/bo7gX2jDkWbf3Mn
XWubYonknqTGvEQrRZ196Ur897UrjT7YY9Xc1TtBELVjX0G8e3FCbmlYS8Rmcxkfri+YInaRUWqt
nVnObCOq2NLs2FXbsVpFRPr5bDbDbWGzjFUzswKJAnt2T1NRscg0PDOubMpwl631bZkPGbTmLc6y
ulXLvqBBzUDfG5Qit7n4jeOgk6RX+BpTuiotf5xd4Y3sy+xniFOBeYSsS/r1+iaoBpcuyqKHzA4S
9+MpM80ML7SGxENj8r3w6tv63lxP7kNCLn7qQA0BbNPixINYdh1yYJYNoM0y+vFE7aMXoHl9CSLH
EzHrSo1FquYmXaUEJNeUV9w9Vc3qxkFGqrt+WSxEsGh/ub58H4euVIa2tRkpMlw17qnJh0coHUKY
ZajvLBRBy0xAhpdqPLPigqMyyA0NOa09UsM59Ub74HRpyNN5bzbF18LPDo6xhvbWI1tYPqWjThfh
Y7dDZfCb1W4bJ2mFbZuLX53tsdjcFra7beEuTuGNT+N2thVzzWA2XR6S9I9VpnfLn2bi4dTpKMA+
djBUhry5woZeFMUEbHJp5VzvIWgHZRse+rkuSaPa/8va/XcaBvjDW/cEdPIxyKpd61W7JbCSipuR
P+pazz/20lSGwFFR0I4B5XiqKm+/9rkXstaJaz8/FsjEXejySKHLBXxsNVTmru6tURAoObqoE7Uv
ngN1oanYd4urKRKpVkwKnlPDBzC5MrIv4K2IbbMMg5JGJQiK2+xlLHQ9nKqzK5n+NNHOHQPmnvyp
jarMjc2V3hSbURkVx+xMLGOzDCe3hz7VYUiRZT02eWDYfwIa5KhPka1HdigKTICHniqfdcNvo287
HRu+4ljL/MUGLjVeNwwCgSk9CuI9rJ0Z2t4SLkJXRlK5GxntsbqQleKFbZ+aCXnkPA7mP0hFlmFV
/dsuCVuOokxPHjeP173Bx03K4BKV9sscN9rkVm48jbv5xY5BDxE1LhpVAXQGeUYjNI8UxdmWURJ+
iUrbWLn9Kcc2PrIOaAS0Qeav6O3XUUQpzreMkaiKrHQGWCUalQo8gP5ZW+dc2r888brNqWYaf7MV
73NM7xTlFwoF6YuYzyn4csEJbiGLwfhyKndtZESYU5x/DaLqZdm1cb5HOI9/p0MWs8Nw0BHYqZZS
cuC9Ma6tb9Hu1LYHtz5uQWSYGgtTLeHlk2+cqs9YRkqvBOHe+Dr4Z4uCfb0P0RQZFu3X6wdOYUMy
MmKejRFa8DU+saDl9Vj6P5EjHgNd5ls1AylkG8TU4NEOEw2mAOjWZ3ckIR3JYRX7kkwao1H4OBn7
UAfMsyZQZp/odNfmiUc0HvrjVyCVAQ9eY3mQLpyq04SElZGGtpE4SxYV6cNgPzM39otec45VZi9D
HiY6WHw2gxRmP92RXRWXB/PLtHP24OqL62/X91qxTjLwYaXWZnSjm52gpJLtAoq7hheejuVEYQcy
6GFzbRe7W5LT5vP0UOf99znL5gTZ0dswLigf/NccZn9C23sTWCfWj8WnABnyaLDM4Gue5+vu+hKp
NuId8mGtKSIK7/8bYcX/34gxvqijZ7H3fP0rCqugkl23KcmLDPIVJ39GZ8MMnMvJN/eZAb5u8eP6
J1S7cTkDb1zHZhJWgJalwN3E6qjpGQkzn5MY1GK67jeFechkyB6K+s6UsgKhRR3OUA8Nys/FSMO+
/rEglnX885b9vj4bhZeSARHF2negAeirEx1FfnToNOwXO7Cj1djMqGynTPOGVYSXMggi7UvotW1I
xi7rcPS7e5H9RsvYgVs/qAdVtC68Ph1VVCH38ZUQVCtAIYbveCPQ/lZc9vcUxayUNhHIB6LMZDsv
eBlyHaDnQ9N3fLmsZFppXvbd1h8a43PaWyGiNM1cPjxoGFkKWERNZg6l1R53376YX5xtXy3fry+T
Ymi52uIWmce4haEn8uIUr0F7P9W3vIgd/32lZVyKPK17kNusUGYE4tAJzjTvdtd/+YfnCMNLnmpd
RdGLyy/frLsu/dqa34GlIuCx2kChGxDNW/hDq8BXLn9/Y+N0toPcFWt/KMtvW/lMXR5Xy3Gutvj6
LBSHRqZ5qHzPYCMo/g8iW2K7W+K6KfbXh1Zt7eWTb346HDlo0NChe+hWZMXzInQh/bKxmwoTWBkp
7Gi80rb55VAayEKa/5ZGPM2Pt/1y8t9fHtib6dZokj/0bgcUxSrcaKn58BSIRifQpNpX6WWYETTj
TAHWPeDfcnGXoxcxP9n0y/UJqEaXDDYfSJfj8unBIfBpDe6oRcPJvytmTSJIMbxcWWGjWLlhd/3B
adsIDyWXwEPP51RXIFecHLm6sjh2k/Wj0x9McjD5c9Md6vaWlnHnHYODPVOPbe3UHyARuu+L3y2Q
cEX30PT3k7jt9MjlksFl7Ta4Q3+wHJT1IaVkAELgaX6/wuvIxRKPuF0LnEl/4AMA6VZYZT9sQBTG
9sfcHv3Uuc3jy3X9OV2Nuaz9/jAX1q4evV1B1zOZdGkF1QZL59MT1mi1NrzaOD2R/MEw7oj/fNPR
lysTbp7ToGxwC9rQVliyQ0v8yCF/Jh3/g+Lsy5wDzZZaNEfP/8EdP438cfPvs/4I7YzbFl4uUTgb
Gr0Ixc93/Z+F94mKMnK5rrH6w2jOedcq79ckr30KPpdiG56MkaFPaTFftiJ9DLzsn7IqP4kg/VK1
OvUpxTbLFYlhMIwBYhH9oUYbXkzT9eeKSv4+QK5K86hSXF9yQaIxq6WaZpiDZwMfPTT9cJpGoSNL
Uf1+6YrpApBhZIz3h3Wud4a/hcRvj9TVEdWohpeuGbcCTLVoMfxi+2BgyP/4lXlES5vmKag6qdIV
k3ZiQBMpVr/pvJ+L7xxGBpg6751otYLDdWtTTUEyZLJ6o7Om+MZAg7M3o+xE5jvmdcdbhn/XTM8R
KxvQCS+Txn6AKnI4bvucpzeZ2rtW+maYs7pArSlJ7XTPwW60kuIoFl299+OleddO78LYiqJrS7yO
OwO5xOEbnjhVPGgZuj5+YTjvmup9sx/Q8pItie1/Nhtc8cEzA/CvLO8IKFC8Be9OdtTrOn/sPd41
1Q9FKqyFdXkyWk7INziPsQs3At6e5p7mfM+Kc7PqEBaq1ZOCR7PnrAr8vkxS5zsZX8wFvdC6rOXH
TuNdj32O0IJ6QV4mFloq6VkYN4VFnlxMoKKttjXo0VZcT48bF58ANt1tDFSEdqb5hGpZJJvuFk78
xa7LZM2G0M/OLfqcePl6m7VJxgxEC4jHt7pOCjqJPJr8ZkY9gXnjn3JljuZBo5iBXFHIRedMHcUM
PJB71OKxzH6aVBMcqca+BE1vXhwoGnrCbm2RlCYag9GE2xdbtG0dAY0IiknbbY5Dbjp20f9fLtk0
Jubo/1iWIos7QC7CAay8Grf6set+13Xs0rTPUzKMiQge5vaQj6DmcljIfV1bvOoDlxV8s1JesTaT
s05TYnBILhRe5INpatjG+8DQaYWoNkOyYDudLc9AJ3xise5LlZNHEgD5wHWioqoZSHdzY+ZVU3I4
CCfIotRFfRAOqcoQaetCMdUXpOt5Kg1wOIiqTIzNSsONTsByMeBE/Dbkebm7bnMfx/OeXHtaWst2
eGMXyWIuLBxN+6UELIB05sPEx4M/WP5hHrUp6IslvyulOJ5ceSo7MjhDR8akre1DI1rcRj8La/5l
bd+7tTsje3ygeZqQvNM10Ct8rVyEsgdzZQUgEEkw7sTyve01wY3idL2rPI3N3PG1GpOpe5yaU9ck
s6630/t4keRGW3O0jG3trTKZhX0qWA4qlhXNpKDxEc9ZpsuOqBbmcureWKAPGu+mNLAV1Bt+WKSO
fGE3GgelOLmyjiavmO/UVjrg5LIo8MPK8kIjuAfH/fVDq1p8ybS9gBV5SUxYRt4ufwyoqUV1S8mT
MVhfr39BtTqSdQMh7VagpisTUvCfyIHxve13/m3eVa4lZW5OaJNi8K5s96i2Pfgu+9EUU1xmhk7W
V7UF0kVdppvXzR4tktGlkD00n0zTiv3e2M95qZmGahek6xqkJhkId4o68ZAcPzBKgDt1bZBFBgHR
bLQqxJTLSUbN8FhbsVTQA/hRzM5h7vJDxZO+Gj4NzRTXIrvzO2DM5llTkFMsnFxi6gqwrUF+o0g6
b/XZHZmr0Xrmdgt2astmNljAAiik3haMvKs28RadfPU4JR6Qp3T4XYvu6Ge657bCkch1Jni9bUBQ
MCUBfOrQottx7JMJfapF/n2YtHAChVOXK01dm7e1qFKRcJe9BLUb90GOtNnUhX5qbQ9zXt/XBH0S
hkVpaHaZTmzsb0Lrg9tE7r/NIB9qEbAPACIhvlXG8+D4Ox6Up9axEm4gaVf3kUH5y5I5+9mwoknQ
mNTGF487KIHMxuem0XUoKWxBrlP53A7GVhgXbzrveNbtfBAHZ1xHl/E37/XRVKVYIK1I77ftsCRd
tvyE3P3nPvd3Xsk/s3QRe8JbthP2a5daFiLN4gXNYIYmw6GameRILkU+H0QjZTI4xn4rG7DO5IkJ
XOF1R6s6o5ITQa+p3zk+RxjlrK+TS0PLFfuqqp69dT1WW7u//hlFmCMTTtZG6hXCX4skpebjtLC4
TRnUSYOHsdtOi5/FsxYGq3AgMvnkKjIH2gYVQtsB0j1gD2xadiaQ2Mk8HWJd9YnLYr65u03h+sLr
4DZ61wPCGlkVo/Q+9UZ6FINOOlSx7zI7VjMENjDIeKS6BbhZCVlEiOKoGTVLZmnCBMWDXubG8qxu
hHJciuxKMR7m5lWkvy0aBSDQX34tK0IfpvmQar2keGGdGEsDWpaJnZ6FOHUMc+mSOddNRGWeMj3W
kM1B1nfUAbSCPdjxpZPe+OMerB3yaTe++lzJBYzm6ojWwiTquds7TpYELYjbRHfby17m+zFb5KsN
1xmTDOg9NyQutNkirybN0fc68+d1M1RthGTtgy0KsNe1Q8JR9hjIT+pPobXEI9NA0BVmLpMArG1V
r87M6FPn+bvCt8MODTHBCEnRJthbcx7NtQ4orvrU5e9vbbAFLdKwAXzCybRb6BC1K5qTuhcvP/rT
S6OTe/gYLOJ4crN/nq6zbVd4aIw7IF52IMH/Kn4g/7W7iDlBOe/6xiisXe7532Yzd3qnhl5n5f1e
Ec5NRDxsXJcmV+y73PMflIFZBlC2TiyndHnYkY4uYbX0xs51hAX05pzrlHFVn5JsXbCATWKbcaFk
0Nwps+28UYghUb8O101n8KqPSM8Dz4dWnu0vSIORwg+hAHtGfXYH6BOIn3UtLh9Tv2HnJYN3xm2a
pnVsEmfM9+Pwq+pOxtijrxrtwGMQl+zsltUnsNbgodWPcekDPcZ0va4ql+ZI975vVMSjHCkg0kXp
YT5kOxrPF4XJapfv2W1PCJkwYLNXGzldRKhrlx9zlt77Bfpes/bhplMtEwbMtIMfGLA8LfrhGjNe
jD6E5M/1wf/KKXwQk8mcAVO6VV6VGUNSoBTqmg9G5oYpoK2GsNFp/9WFNi2zXvPqD61CRwQ7B0AN
s6/DlODi5uehnuKpd/dzcO4Qs4JFLGM3ns930qP2uIJE0ZmSPHAep018g5CqCNncf57rG59/Mt9A
1fSuXbf9mJTWY1PVEe8GtJdoHkaKsFDmE5jo5lTL3wRk4SbVrwWaRlkLqrPDpEs2K0xY5hRoN8Z6
Rq0pmaoOjcn1Nwh1P82EP5m80SC9VJ+QvMTUT9xpXex2MDY7Yu9nOz+ULBm7b9dPoCJJIfMIbEXX
ubxdy2Qq8uW4BNsco3764/rgiuBMRnMhb1bCNeMItcscNlYe8uC5KIJw6ufoQobdeD2CKJ3gpWqp
pMCgJDW6En0Uq3p/PJIGWfN2ssPJGcGZteiA9oor+x3WqwRbo82GPuH5nVH8HLoppGU04k0/+6Hp
61KqipWTcV9z5U2kdHtkBKHKJNxXVjzlXRMak70LUjuceUS7L9c3SRUdyCAwag/EGiAVnoCDrztd
RKfKaPH2HH662TUHI78tPpBhYHhWuB3DhZRYkP5J++qQGjzub0NXOwCR/DeY6rlN3LrCPcA6z+iS
ClqzFNqkbik0v19hKrLOT+bybh5sPDU2FE8Qqo1xYUK0+vouKJyVjARzyjm1GtrCEwbGS9fNoSmM
sDaG8wzKJzH5mgtHYSOyrI+JShjEsrox6Yx9LXZT/9r+WIKn63NQ2YZ03a/CrM1+XPpkK2skU+dv
ePQftmUFtmoAGXVDzkOm0w1VTUQydm8ZegMUc1WysbY3IhdyKU3YEyAQQpblrh9DHEyr2HsZ9INb
WsaKcYdbtC+xOfYmhPWjYh182QpBQ35si0uD/JIGqbfb0nUbjswzgvJoiGybjwTxvVYdTrG8MqKs
CibLymmOwgfPk61/zMWuhhLr5NYh85YXdOeGNdgOfTi+/vtgPk3mzwItHtnwpVnA9uqdPQCTr++0
ItSXu/dBLu6ljusPCQwiLL7T8cfUa25thZXJyLOAiKDtTcSMxSXiONDyn+s/WbV6knuwIfg1dpe7
um7uffKjqT+R+k5AeSwAZtTqNWb8MS+P4/0NxN886bgzdkTk45gYJEofSTRG5SMyRSK6aPilyRqD
DU+rq6gwArkdX4DnZV62rU/avsQ1BFkSAqIyPIq+X1+zjykiMBvp+RCkXNTrVo4JmlZAmi4mBo6f
88xfR/uboGXYNDs7vWshabyi0bXQVXZVZ0ByJJnf98zZ3CkBfWsx/SG55mmvGldyGlXqeFVuz1XS
zgaaDabFjEYy6PoMFEYho/bIvDZzDT4BsNMc3Z7GU7kLAJa5vhWK+0GG7M1Gj77EBnGgS0GY7kAE
xc/pvYf+hWwhaMTXyYIqlkjG7lnQ5muphaXn4lsTPIB58PrvVy3O5Qi/sQtacG/gvY0qhfU0FN/N
Obkcputj/+Vx+cA/yxi9uYWWi1iMFeclOzT+9mSWoM/tu7AwnE9+V+5dWxxct9tn1Xjnlh2A4v2u
MFYc4NTcewUN86GM2MjvV5QefC+PMzP7N5/+vf77FGYqA/y2wmVDUIgqqcSyz1m580Gp61ddNA/p
8bZPSM+EevVp3ZHL8nollNKhsAreuYX8cBddx5HqYEiugFNeOmWBgzGTczqBqP62WpnMNTBcmhJJ
h3H94IFme2tdQ9xVaDbRJaFVP1wyesNplsbM8AjZZn9HZrbLah2O9mOjfEcmUC9eW5ERQ9f5N1AZ
o3HwvLhnF+xkY/B4fWM/tpt3NAKls2Zlb+Pa4sbXNvd2fvE1b1rNqfl4ad4RBviW7a0DsEzJ5h1n
MyG6cVU/WjZ2S7hW2ePA+wO6oCCP7pfGbhqdm47MO5qAwBp7x2b42cO6fAGD0RCiTUCEfPnUMLrd
FClDhei/Dqujtg1hEW9KHOLuXVR21i5lQND0YY4EscZzqRZKMlu8u7N+bnH4K3cHSQlzQTj7cNvB
kex1aPNtZqU/JYvzq3A+B8Ormd64/tL1zNvRdg2+zskGNNSEWvMOrRrfU96H9ZDd5DOpLJjTiAzi
wabXJp6Zod3sO9h/Clyovm4OilfvO1YA5ERLvwYVAIgsn02HILNvn1bDjm17Af/Av5vxmFefLCBE
hW2GYi00IcjHYSiVRUTE0pmgI/DbxCjHgzl9DuohNK1x57BzjXNglLdtv4zvQ6N32wEh2iaQ3Fhp
uBRfkGu5frKUSyeZd9o6rIAkxpwUeMcfnB2L/VPxSq2wPf2tVunexMoPXczmTdCwpmgHzGZnSOys
iwZ0Mvf+Cx1PYrOjaYkNegffHtM2thD+VsXr9ekpbFKWEZnnrht6H4bfL2gVHUCAk30v0Hh+fXSF
y/Uli99SPCVLFzu9reQYuOtTQG6S23aoTDMRbKsNdiBYPNTWw5Z5QE/PYeXvtqzU7LxqaSTD99Hz
UIjCdp6I6e69HKRGDjZDs+6KWsU7Sgnwfm3QE2RzMhL7AIbJ2CxZaLZD3GefwQAajtkXaCTeD4w9
BJW1E6jEQOchNFpdw5DCNmWcXyHahiIliRzM/JPkxyy/z9jPOfudsniDLOf1A/BxMEhl0J9pmhuv
Z3wEXfuHnDsRuKhiy7WSRddSrYhKZOwfy2aoYkFpIxms1wWiuxOWcSJJRsCjM95EzAFHIvmAsU9L
buGhm7gNEkjg387RXKLx/YpjJkP/XAH60AWJwaTqRrROu8cSwIF1WDUmqFof6Wav125czBwVHd+7
Z/nTmv+qxn/r7GCNuoOkclyyskaRUbAWCTD+FiexQ9f0Lo39O/r50p0fxJ6mNKBaJvJf7+h1qbeM
fQFYKuhsrJ3dJL6rwcx9nH5+xyjhVxZd60vtx+u/m+k9q59p+7WAVaxJUyf+8nTdFlQzkEJzv18s
QnK8WmqeHxlc1VL7eyj6aOIUxfAy8G8oWboN4JRMtmrfBUlRhznbX//lijMkI/yqZnQXUaFuR/oq
FMsSGUDmr+ju2ew2NDrNV1QTuHz9zf1XugvbMg+WPJdgh0n7UASfwSJ2fQqKm0hG9lWtazekQLne
sO7W4t7V9UWqluYymTc/mma8qngV9IlgTlT3c7i2XzeO0G0KNz+75SayUdj+70dMuxkb3y75eZwq
KOQsoHMtynBsxu/XF+fDlcf40jVtp9xYsyIYz3n6zZl/LOWXUrzcNrRktnm1Npw5BT8XeXt26jmq
bOO5CXKN6ap+uXRHB7Pjsmat+TmvLfR3ohTub1+Kwt7d9uslk01zqKxVjivOIDn8ObX9C3QYeFTY
hQ6Rqfj9stFOaQq2c4Yso4flgYbM64IGng1CFTf9ftlwIbQHvHdr8bOf0vnT2M6IK7yx2OUGuclq
bdyN/z2bud0SGG0znbuAhhVzlrAz1siq4R1umwP97wdIZ3Qgsq+nM4q3YWW+1m0XMkcX3l9GeZdM
w8+/bMwb+4WIp52KERuQBnM82VW49mtUmveOo8nEqz4g2W4DaWEc0mE8ryPKwAGLaX632Wfi/7i+
PKrxJdvNnTRA1w6ZzlVx10OEBuxHVpdQLeTwQweHBZIMGLrIFDQv5ny2PAAyrVOd39slii7AoOl8
s8oIJCNm/RpsIiPzee3dzym951392WG3xA34/ZIJMz/gvleb0xk6iVv1aWof1vLx+tJ/eKfYjgyR
3ZzZbcERjqVh1Dx7EE+5X0jnxNdHV2ysjIp1UMYf3JKg27H6t7LBmf+Db5+78pbCE367ZLZi6Du7
ao35DILO16wBoCNfhSbRpthPGQjrTe0GAsDxsi7khAw4WVMwodAbR5csdkpLlzbCHM8WyMsqF+p9
AI5zbTSr2lTJXqtirlpa4cLKcJvHTuC4u8FpdO5GYU0y7HV1nAGvLtzkE0iLzRY6UvnwhZnVV5r6
d+Uy6DrhVFsgWa3hDOhHXDCLwKUczW9LDy6XYU87f3f9dKo+INmsYKnvemUHCpHtMcfhMX5tOjSI
agcki+26FkryHGblG/2BbO5XO3A1zkBhUzLaldu8Mleb87OgVrIV6CBBh9Xo0xCsNxqzVfx6WcjK
QXs9hF1woSweB5Nw9i3YTE02TXF4ZGArA5PrQC0szFYBFjUGEUnbL5Oo7tbNO5g11bzZVTO4LN7b
K5HU6DVkiAZTlsZkpmfoIWouQ8WpkVGtTcNAFMyw/ualO6jp3F9OCZqyevMmTbTwYVbDdpzLpN78
+CAH4tsdGnFGdsNGFSyloeuuRtRNsw/e+OrX6vptxBe/0RiCalOk+7dy0d3R16k48/Ub+I+H/Llz
v4+VFTo6qQvVoZVseQXzWb01F1sG663w2DF3jbucNvuK9ppDq/qEZM20xfs38ANxHpq94+0WAH22
LLINotkV1fiSSVvW5IKeqeJnqwTGp7R300JqEN1nceENtz0FZOiqY3rIAuUeHjHFN5IVaCL5nU43
vsBk5Co6hGZ/MDC4G7QRNc2d3ZWx5Ri33Wm2dBunaDljHSSUzqsNRCvIpyu0juQdAP/uvzf5axl7
mi1WR43U5uemFr83ziI36P2w7phm9RU7LMNP19Sd5u7im1znqZzua/PUbFVk6mhFFFYmY08tsyGb
YxFxbpZ7dzr3vI7SDbJZ9EDETeUp27ElS26yzQDSJ1/Oq1Udamv7B8xBca53TQq/KoNPjbJ1RyMb
YGSWwe8gIeXcDcWsw2OoRpdM2EizbuoHtpwbDBylNS9P4F2/CXaOtZEMODeyscIX1nPLs5OXIhzt
U9DF8tv8j4wzBbNnZnnUX85lWT7W6bIPuPdibv0dt/jDdQNQHFAZY+rYpXANx5/Omw3eldU6dWKK
BaClNdXlEVWfkKyY+6NN2g0RBV2Mg99Mob/Q18nzw77gz7fN4vLpN9dbubDJnrmY4eS8lwASV0s6
fJ/nHBUEftv1LyNLwYfiEKOzxBlXG+B2wafOXm5JUdqOjCm9ALhYWmaXACZNwMz3aJRrFnqWLkBS
hBcyrNT3stFrcuyxURZR0fr3pTkgDadTU1DEFjKcdKuQoSfBJM4pGR+txgRC3T2B6nqXNvmd1Rav
fF5uKj5hqSRzXgB/7Acgx8+8d+8G0BpklRtVpg5eqVopyZ7rBXLLHYGvK2bzPM5NuJjZI7fZbfeZ
DCElJQqZuZnzc9rYe140u7Uv7gW9MeckY0PTis4NF3hFpasZVdTejdMUWa4u3a2wYxnvuUGK1nZJ
gLvM+EfQhzoIomHZlT29LRqSQZ+ksIqsagno+do83rZq14/mPh9BK2sO89frjkJxHcisgwOINtuu
5vNZ2PTOtZo6QilTd9coTo8M+zSIVxlt3eOuAWZ/6V2C6uHQh33v3ERCYjsy1tPI16lFLmo+A+Mb
bVV9Av+gJieqWhkpnKYc2b4FXDdnjpVvB/cTCXSthwoH8bcz7H+cXVlv4ziz/UUCRFEbXyV5iROn
u5Pu9GRehJ5etJPaSenX3+MBLpCPY1qAX/0gmmRVkaw6dc6H6JwVw7QAHC1Puep3ynmr5TPyHnHb
+ocsAD9gvnFcmqageW9Ks9kuSWaDGxcsRovF/GfFq/voCairQzu5U0mw/sD+3bYY4hQkADFhYKme
KaSvSjr96bwRuz3wM2Qs3CQl8/fbRmtwPB322QbgrPDQUXRSpbOvIFGyyvYrtOyA9s3ui0w64tOH
jD3tAtyDURzuY7akLdBrUJuvh/3tORh8Q5eNyhm0N3qCOTS59+i7X2YvfV6GfiN0GHZex37OTW+L
WQQzrhgopbTBC1BtGxHD9McvQ34w3tBDMW+pfeRGArmTQxMR1uzDbCtmmP65drt2vB7Z0gFXPB42
NbKZZInn/C5uIVis5tNWmYJFgnrzqeb2ew1UnETyP5rLLbKK66wqGEA7jsENr9Q0BuqUDU6crSpO
2zfp7GnA0YOYfQ7rEDRWU+yNW8hkw4PH1lw8Lzu/Ggl2QxWOiLlEIV2uu8WeL+yizRNNt5iBDFOj
ukbUYgN86pWY2tDRqB9RHBLVHikHkLdAFN7LH/raiZepP4UL27iLX4+TVFeLsvoFAgchJueGaeyM
bSLb/TiuUToBXuUc6nbDpK8W9inVJaLWDIpqaU1w0KKaPGSgcOmjtPonzIe4nCBS5GQxRPE2XNM0
mHY1F14nWLU0y2nAYClEijvoINqjHTX+P1yE+9H6nap/bgcZ0wJefPiDrw65assG3KCn4iJVQP9Q
BJgaCPPZmrF6VrRWWxwK17uasYZaWMCN1y54A6xvb8GtgiXpit+O9cuum6hn9SETAum7N8HeUYdN
bs/ueiSCYsD/zi4XnnLXrrNPwEcFdQxgQ0N3XqCWIa5dCoza7WGuuxjVqdXSBUIuU7Ag4IUpHlKy
i3xlH3LZ7Co/+Gsct/Axps3SghNxWJCykS6nUmRx4b7TME0UQF/28DDlKGk20+72hEwWqAWpxZc0
Gx1YYJuFkfC8WGZogyc+FLj8KGUVGuGB4NjCRF0/rKmOWaUCdZLeF/Npaes4ANXujKxh2T8P9wV1
qvNO+k7oyHno59OaLzuqnMfRbiJ/3GJ7NW3/Zbs++JCPHrYZpIoz1MOtxzD8a8mnh9kt8siy0RW8
LBtJe4Mx69BUPP+dpbgsE/VlTJGkL+ia9OwuETlKQy3qTAOXllzA2eD3U6gixnGZbcGsvBxDEbrp
pW+vuq8SD+HT/10xXjtScoZGfDy+oip0d1S8Wt2WapRpP7RAQ/0avf0N3LFr5B5Ee8kcLC991T70
Vbov2m4jUXn53H8L/lSHpI5LCh13d/z37FG7XI4pbprZ1tPOtNuar9OhrCiKwUh023zAleC7W4Ia
xk23XhgGF9fJJ1dXdmpOsQWXiOy1Q9I2EvzB6wC1WB4PbvlE+vIB9HuH2yHFMB8dJMpFI/qguMzH
zX/Uih26qTyrdEudyLAZOjy0W10O+7zUg/r+PDUcpNT5++1/bvr0xcw+uDfno2X70zqfqjz75rvp
K3G3QDumK5MOB3Ur0eStNaFGvIwHxydfWUaaiDrL53p6KCt3RWnL+gY0QzKI+u2++WjOVwM829kU
7jHmIhrT4UgKsZGWMy3V5fcPS9VYVt6NDEtVN+gM8OtzGarj7X9tcGodWVblFAjgFP+6dFUiqjG2
VQBaziHh9XzsvGJjGNMMNLdLRZ9LaDjgKF/Yz4ynh2yZNj5t8gDtUC2y2kZrAfba7eUTddkhcNk5
z+jD7QUyfV6754dlmI71jH/upVWievfQlN+C+3TmKdXhZbma0rmW8C+vmJJQ5Y9o2d6IDIbjX4eW
BaCHC6oyQw4urSGYUYJ92kpjVMn+WuatWG1YHB1bppqqVrmFI5oG66Gl6XkgVVwWW2IHpiloZ2fV
98s8KGSCelJ86fkXVgYvkDyIqnxLccg0gcvvHzwLNPt2QFYc/il7bqc/+fhPmd+XIaY6l2MAAH8N
tCACnAoTpfqDmuiur7aggwaX0vkZ+1ywsl8GnDRjRxKSpxMaolGXvG32pq9rDku8lQW0w9fn3HuT
uZ3M3N1w2PD6Aa+rhc05Z8KZccDPOIqjdA0jNEL30HKudnXRJmwWZzffnIhphzX/DcY+rRwHB7Jb
pD8IBOLBpgbmF+vOt5COMesbnwrGcQlu+BK1cw52CTfq6ffb23C9CwVZ7csifjDQasLFqusCJENH
LynKNVl7lsyyjybydZ0P3opHw0z2LiHnFTwPTfqJdd9msfViMeyVjkJbpjRrmrBVp1k903qOIE8e
lb4TE2rHVg1i12ojzBrOIR2SxokcG1lhnsXqxGNgPVUF+ebSpAvGhKd/bq+maTaat6+ZJ/tZDeo0
khqv4pZClTJP91mgdlHwuy7Ifee1p53Xjsc7C1xt6mS3aA4iaB+yt577BnPW8WklYV6pZsACp0JF
0K84cIdH8xTsb6+Q6fOa24+OasaxQ8StIGnTkgBiSM3Osfvkvs9rZ3XQ2TaEloQCvGv4AvKQ0wSG
QdQaN/795Vy48nTwdF+f06yzKhx5czP+lVbViJawMYE0OFQ71w2ElMFQdYQaz2cw8BeIXo0vE97y
c5MNTVyN/i6bID8MNtm7lkqHqQV9P1E82JEHJ/Wjk4nnBjTAIIvY2AnTNC6/f4grPVEX+iPcmtK8
Aol2XIBMWDYhVLSTVKg7B7ns04dBMrIwkV7WitlrQoakds+jPewaEk1bmqAGg9UBazNRpMMmYzsk
ewjLMhKqf4FyzMYM3OsWpaPVRtZMKwh9cT1OM5CL1IQ8lTWp79xjLY9WOqysrAmXb3SV/lJ5/UaD
OgnGdgMoYFobzZlFFThTVuc2MCE0eKLQTA/GaXklVr7F32SyIs2fu9BbeDEs6kRA2zkFYBIf7Kjr
u/0afBZqqyBocGudUjGY1rTyS7xxC9DD0gUUmNO5ZW3Uot3ytrMZXu06NE02bd3VSqrTJJonC5iE
As223lxEQetHVIzfOuurqPL7zjodq1bU6zQ6dr6ehBQHapVHFlRHnoGILmQ7GoR3DqO5eA3Q+OR4
CrSM5C0TOyBTdyl5Isu3QbkbFmbYGR20Vq72JBj5N/tQvULU9kvJ2I9+WKNsLjZIfA0eqOPWymWe
8g6UV6ep9VDZqZEksHyoz9zeeIMB67A17lh8aBsUOvrG2Q0qySWgBOOPYXmUy8vtIUwT0Jw8871h
qksUNC3IqDjolytEurHDpk9rDq48KBT40C89TW66d0s7oe4Wv4qprKCTJRZhztbRs9XJ8t2YFc4+
zb50VEZBU4GB3oqKdol9Oj0Fweeeb2lUmOxJO8DZwjxs9iXRUdo7NabHPuvyqM/KkzuuX2/vh2EM
HcoGnp+wAsp5PUEIGzErfOjd9TUbSKzIVkuRIfDqUDbonou5rAs4uGB1jKZGL+oU7u51mP64PQnT
CJpvKy9NV8mr9TTKAclqchgUf2zDLSyewbB0bsSOstSVHvwaagSJyNB8UufF7/v++mVKHy4FA6Au
84rub5TGmlPeoIUj7IGHLNWf2983uPR/MGyTF2QWxamXSadMILZdvo9VQH4vUHSIpWPJXzbr65+3
BzMcHDqgrfe6pZKXAzAH2HX2fzX1zxJN9GRyE8Alo0UOUT1Nye3BTJaruXtVgNvPFdiVwAZYpWCJ
a7t/Q5/rHIJg8PYQJrvSDnSOy03qVhgiLb8juRNZ/FHOd2685tw9rz23BL3ryeklBCvdJPfn4xzc
h8KnOqRtqHt3miRCeUYtF/SnqEUVnfgbajo+eKXvWh4d11Zzh+VFjsPoUrwbRydqMtTHnXrjODWs
vo5rk0h45cTG51fbP9V2GYW9+EQ39dNNn7/Y1QfPq6Z+Wbwe2BTCfk4Xtn3/O7RG7lyay6AfPk47
sE+5Eh/3ZDrF0l9+j+B7iUbeb53Vpr9/CVYfRmCkW1zbzrJTB0yTajmPmxzaHfa0JS5jGkA7qR1o
wXF0ghYnQukQ+3P77IQozBKxJR9qGkBz4LLPq6EKFnDrjN0xqIZ9KbMHyK5tXAeuRj7H0Z+Misqu
8kPwxPeNyPes8oGCsSAOntGlAHHFPD4A/8A3IsVl1f/z1sZg2glUu0UJcGcKxg3WH9agfKWjtYXU
uLpO+LZmqEw2zM7SFkqVixDjk6y7IHz2+yHLIYfZbDIHmYa5/P7BoIDPGBd/BYV/vQBL0LSyjpw2
d2J76Jv97YBxNWRjJprN+gU0toJQYiazdXIZjSmxgWrPnyAotlWju5rVwhia2eZVzcSwruIRMKEs
6azhcxuApaZId9wr26TgoCOSdJNF/2Ks1zZeM+KatVM3gLDycZrbk0usqGtRWhuf3TxLUPp6ndW3
TnRxZiObDuzefYlcTFM7mqAaIWTtQTdLDujKZBN6b0CIpLac37RT2um0NCtkRecRLG6N9anL+z2k
XJ6D4W0QWx2ZhhH0R2YhHFpMArp9mQ9MTul0X902PUhxDsrPt63NYAn6w1K2bTpSK23hkxUfuxhE
x9aMx2zpBl8WPNZiD9rjn5qarw10dhYwnNw1rk7ZHUx243pLAaqkgsXKseI5a6IwP45tdVI+h6bH
r9sDGTxWv5faoRu2jivAKeWPuwmgbAUxlzbcukIYAqjeWeG3HSjTwaH+WAwvkn9mKYzMvpBAhui2
u6ss5Dh6K5lKOxWWEvJQYqp+5IImvWy/QzVtIy5fJ8nF9y/m9yGq9S4ITyzmQPcECo50xP3EgoyW
q16XZvxBsiquWvu9GheUjEgyVGiSsMuE0en19haZrFwLqqVrC2l7GH6cH9s0smiBmHdot1L4hmNH
f7CXI7hF1wFCsR5uXlY3vVm0/HL7nxuMS28vk8oXwVpC5YrNWYzr9fsciij00p+3P29aGC1uQnOg
6SeeQRjEDR9nhQbYwnpolf/cQcj9viG0ELmSpVPgz6we5xwQ1HAWdUJHGDD18ub3Mi787fY4ppXS
YuXU2CidUAiogZLyc2hZl6LUJ140u9ufN7nh5bH1wYIDgd6XtBigbdVbU+QOJVJw3cnm03NfsgMi
9cZymca5hNEP43ids87k4ilV+3kc8jijz1V26KWI5Pzr9lQM5qo/RnsgoTlTEET3m4OqzuKu4r4D
L//fvw6BpnLshhByoa2nEk7E12qZrR0LuuZTsKh7oHEYRTPZBo02A4Ms9qOVYUO+BIU/BQlOMad7
l5ntFtHtRTLtg2a2QrrQFalxMM7sU8cndONB80G+yeqPV/5z3xCaxULydBxFixNqqcmxcB/BAJX4
eRn37ruX3vVAcRz9BbpmKl2hHzI8hlkH8l3+pXLzg1tY+9tzMHid/vhsc7BAdw24dy+E++lqR8xd
n2RRbnid6fOX3fngDW0TNhAzhhbD7L6gDyBS9VHxb7f/uuFiojdUefnQL20Fcq+6O+fT1wlKyUUX
LU4eVWVk5RsR1jSDy+8fZ1BDV4yBC+1RVFlkF7ET/m6K3e0ZmL59cfAP33aBIyhJxa1TGWR2XHnp
CLbH4lgGd9Flwng0jx65m1YMdeNT4dRfoUj4xRE0tsUApOW08T407YLmztQJpHUpBZ0kcmQPkMbg
SQtqhKivcdD1YfUPl86w40ASxrcXzeDY/+aWPyxamXrFOvPBOll58S20+DNEviKwsUUNRGOyYOPc
vo72w9Jpzj210C0bvJydhJ2FuQcec9bbbXRJj7sCOnkhla+DU6fts887R/yZcYlEezop1mZIUu5L
ayMHcv2IJzrimjWB62UZYSf0u8Ssq37JKT3xCVet3p82guXVjKND/gO6tjFVCI1gshBdKi7uKngR
VSR7Z8Ecob0ZkInuUIAF4fYeXjd8ojMEB7by5iHw8j+o5Q67YlHyW5MxGWWWk20ckteHcPR2tpqj
aWBsVnbyVvIckPRntzLwqN6lTe04etOaLbjVd74dnuxheA758ObZ/Oh3kOXchEabTFDvWhtFQcgg
yuyx9EB0b7MIvZ0RcWjUlFlCeRrlkAQktIsI2aq9mlbtYoQfnAsSilNaQLLvRArrmDf2P6Eqdz1j
G/xTxildxv3w/UEgUy8qLwR8TfxTBe0bGp32wzo/Mz7vhjJ9dEPyWq7F5aG8u21rhgClKxPQPAM8
e1ygHqe6uB6quGvoUbZ2klpjYlN3pxZn46wwhCZbC7etFYIUPoVQXUBJnE30uCjnOVD8OIRj4jbg
Brg9JdMuaTGXcEVJmkpMKfWrBEDVHVN8iVFX2Yh+pololyc1DrUYEPFONcu/XR799mrvClI9jTP0
DZFjvD2P66HN0dvdqqYWdOL2Zb3WfcqWeHK7xCHuXlCysfvXl4rofW54aTWk80p2Gqp8jUBNduA1
dFFYtmzEmevmRfSutoZdgAQSToqH0Oj+tlvAm9Qv0amDz/rYpsHGnhtCtN7VVhaW5a7osH8swdfe
zvMuLLJkLgdIAqAmEfwdkjHim5At06y0OJA2bVb6FklBITklCysTWf5cqXO2yLsPpI2zCVsw7c/l
9w8Bgc989ofJwenmW2fHSeMRfMtj3h1vW5gh4BC9ka2HKEvHLCc9ZcWYiEIeEIKirFsjyb81o3dM
lZdU9XszbWTLrnsO0bvYHNTl52zBtcHv5BxNaROrfP5EaPs0B+ByT/mGOZjWTQsBXoksuc9bdgLD
1e9Auk+tRY+QL9kI1Kb91wIAcxSBGg88M1P582ovcV6B47OaoNm8lPvF6hPZj1sUPIY105ul/DBY
K9I07FTa7K3GOAOzvqPX4piVEiLx9HDbFgxLpjdNpeHQgngEF6msaR+aftzbjTjNYgs6bfq8Zsno
l11Gu+WYhaKABwZJPaInBzo79/177a3AaDdVjZV7L5TbUTDPZynzKKu2ZF5MjqJ3SA1gSmbLfPn7
wnOfSRCcG96POzer7Msp6UWKA3YwtO9l9cZUvQX2ufz9/yb+iU7ov6yrmga6BiewnqyHrlefWEHv
3RLNivnaCVK4ZfCrmyjeIF2aPxN7ASRqXuQGksi069ozIZ9W23XTzHthUxdz8dfYpolvb6V1Dauj
N2KtlqfqaiyXXwyCWEAYfFpk93LbngxOpzdhuQO6pGtvTV+mOU1AJ7tf2zBBMuYobJJkBdkwW8Ox
pRP1Z+BFtKYQdKBhUX9FZ+8+5TtvIiruy2c8ZiKwcQyZ3IBIX79PgDvqfw+TSq11uPAufCGSxGIs
o872onZMk5zfRbHpEJ23P+0qi9K29l66oU3sVAF0qnbtaN/3MNI5v1MZQAegXd0XWR6rKakJaMl2
tzfctDja5XT0U+BK2sV98dnYnKgrwiSvp/kx9dAUX7nelqKJybC0k6lDYbLtLOaBADYiBV6PRdxP
oM2DaLVzVwqRBJpfz+vk5GouvBfQTc8D0jIpNED+3F4mg0MHukNTVrC0l+SXzzlLFBuKqJybTz7f
qt4aBtC7s1Yon3dTk1kvosjjeez3vPscKGtjlw2rrzdoecS181z67suALIXd1wnr4m54putZtFt0
JNelHxyid2j5KPjwQWGQ7K1+yI7DwdpBZhAA/ITuluO8JZFosFidvb+t5mZoSwfUghKggz9DPkZj
1kcQw7m91aa1uuzQh7vnGrYLKDxgRkKBuHCElCkbeVTN8p13a2yRTY7B67hHLNglvn8YqUvLgGTN
5L20NCgeqlmJh7Z7zR3y2E3Kj5eqnpLWXooIf6mPuqZJY5Td5cZd0RCD9aYuf2q5a/O6+p3b655k
IL/j9aFCuRgcpvEKMFYOgPu6ka4ymbfm/lZTrWE41ezFy55WQDpD60zY1o6ZPq45fgu+/M5Bc/VL
hppww39yr39AN9GG75i+rrl+swwtb0vXfckXmljAkgHonsy4/9w2t+ttVw7Ru7poQVpPLrz6Pdg2
lO6DmGbv7VpEhTtEVf1t6dk+tz/N5RqB/SUK/Fd7HqJ+q6XV4E1609fk00aqCfE/CKuHkfTxarPj
QHEE37s9emOXGyDfH+CZ+CK4iKvqV94Xu87fOnpNYUdv57ILFJMmJIhexB/2KTvyfZp0icqh4V1D
w9vb2qaLMV25knoX8/jgrCDsWkVuLVYeNTJLejpEjvNuO6+tTSNmi6iyGBRKI4tl0ew499me3t21
tqlseyrcF6v5FDYvqjnMWzSzpqu93t4FqraU8yH184isrgXx6CawEgJB27ALD2Foq2MFmeld6Rds
JxYA7awxO2zY/MXtry2mFg4EIWzoi5q+rFNE9u1eHZGuQK8fEHAx38ljdmdo8LTQ4AZzb7FuFK9u
vfLDSJk88mbJY9Tdt5KjpjCut4L1nqxEOyFAuIfixY3r/Xjsfo47f1/tod50e8UMQUhvBQtKS5UQ
UmUvXXPEmfHcLmncbOp2GN71OprPa4QjOlL5LwvYHy3nEwEowX7Ha5Itu2xT29g0h8uB+8GDfJwm
g4K0zEtepMNeytEBk19W7cPc3ZLfNJxpOppvmiBwQuUgfrV0+WJ5wV/N+gPkdbHM6Wvt14lM6d+q
3MKnGWKn3hBWLapaJqbSF85m67s9eHYfhxmhTeLUYEVRbeqUGx5zuRJccRgd3Ad216C2cwsvAFYX
WVRlVpvGPEzL+5LHREf2OanbktnJ2UswHF3nuSiSyd14DJuWSXN2b+RS1UHrvszz42on6zhE7bCv
rV/3uYbm4n3p9GoNqP3SEEi2QOv4gbrDZyXEfTFYbwnrFXhP1oyFL0MzIUU8eq+y8LOHzudbulGG
BdLRenNfpNk09OLvSeDwyN5XK4s7taBf/b7ooYP1alDFTb7TuC8TbrTt6zTuRH7fo0uHmJWOAAcN
gzBiXiRVWQOd+USGLaCkIWLo+LJxpoPlcYu9CA/EydC+9IezIq+37cZ08dLbvTrw+NnMvTyKdvjT
SbGbj8O+S4YkP1Z7oFuPmyfExdKveK+OJKNDuNggPHFfaNqOr7mf9ztnCN0vPoS2xWw34MwAHYpv
8x9oiF6SkuL6J/oMWtBrUN0XQXTIWVaC3CJsWv8lD1WYQ2W66S5607J5uL2cpr3SvFzNgT2SHBdJ
G92xdFyTTJCfTll8vf15QwDUe8SqpcjU0uCICsCNsrbZsZfeRnbF9Gntgm8tRe3OAue3spN2fSi3
VAoN39W7v0IO/tdCeDa0oH912UuZb6m+G045vedrtryJq5IEv/y+jgSbdgyIMr8ZjtwHLzQ9lEsZ
Z36a3F75fy3kivXqkNtiCVTerUv2VC/O59YeSOR1c1x3zk6VP+be/j6V49e+QX3O49/6Ec0eIIuE
Stej9MUfsEuDCOnbOvyTSbRTjqjhkmLvAg0BLH6sfNSS2vUwSwn6rfpzU37KLbWvKmsvZPAgi+rQ
g6cDrJF/3Z7Mvwima5O5xOAPlxCH205XTZI9gUoDBUU3Wp1ylwVw+OJ3BgTrWPrxQKy94zZnf6jf
J9IelPJ2fvbUSpdGs8+SZkanvzd/2fhLFzu79pcuHvXhL1VWQVzVYH29vHrMwzQqGPJjabkbWRYr
5sWBSw/+eKyAb90Y0hCQdKyg7Y6eU/k8fZJOiE5RyOBEY1siuQGgXRUwlBKAW7BcIDwkMrIc3dYd
L/6y3WnrUW26NOuowrXwWTHxJn1ql2I4qYo+gmr2Ux4M4a4LrCaqIIwd2VKdc1b3MZXV8zCtW2Ah
4+hasBrXXBZL5vdPbj4mC/Wg1tjuM+uZON+Iqr7YeRjNkkZlu0Yu3bgGmR5cOo17AaheI+rUe0mH
4pFPNHb85gjqzot2yBtDmw76mp6C7tcs5w2JI9Pb2NFCm7JRSVVu+v9HXLUbj+oLyjdQY82S4Ott
azLEOR2LKFYU0aGtI16bpSj6fb+ktnd00zHYUowxPE90NGINs7MnhoVz62yvCvANdsVuQbfRVOcI
JcuTM7cbm2S4iultcShMNC6fuPg7o+8le1/5ySIHodLo9lL9G/uv+LqOTrSHIPAWodxHr4AsDQMT
wJPdtWXk2iCIxTPygS/B7xW8MRGuBS8lD746Qw3+DzR2Ci97V0Vwdqy5inLQiVu5A/PMUMTANkej
sP9qLeXvO3c4ZHw6W1ZxKDvgy30veyO51eHm3WURUOdbrJ+GI1/nlQ+YmGXRe/SxhIATGOlin/3j
T1s1wH/1RK6t1cXePsTFwFtrOaA7+HEOVxk7nDYxntr2QyXlAe0Tj2VdnTnNg3hGwRvd3E8AjvDI
mywGahFIH3YTGd4cPwMYwq3IvnNAsCAhZ87l/OqHvhuJmrBk8Xh7ysrFiSsm12hEbIy6EJwMbYF+
Ftdh+yCA4Ldctzrz/vWLa/PSSi5TtjhZOLLg0fXrQ43W8B06JB/cucmi1A4f+yl1IFSx1FFuW49d
G34ihfc4ZOLHaM9IRMvlT5M2P4IU57DbiwPCIv6eJf++baKmTdVCY70Mnl8Jlz6KmsUQJEAupkw6
IjeuoabPa6+1Jmvcqa394LH0109DCCLaldN3qvz3O/4+6Pe0w5S3Y9hAgro5j+WMxNZju6hYyP3t
j1+Pp/i6ZpLgp+S88NPmXD6Fh2C/HquYfWsenAS6H/FWEuPqEmEQzT7KflChZ5f8vGY/yupLaO1X
Z6MUavq0trlTlfdqtDt+tkUL8qt1sftvDBSMzXG0PHZPrh//X99iVJvKAtWFsx+UcQ6aR3gnHra3
t+CSLPqP8+Dj2onGfXvw8wr7m3aQbgNH2XK2sx+12HXj59sjXH8XBq4Oey1WatWkx//vdiTbARSy
K5M5Ul/Kt/pN7by42G9R/pjsSUe8+usyomKZ8bNzmBN7N8QituLuL2cv9vWh37Daq2ca5nNZyg9x
tCZBKWwX9sRWAXjwgYxFnLq/HLZhVP8eXlf2RIfQ5LIiCNSKn8kr3pQybh/cHTL9B+eB/i1Z5Oyh
CZI4L7e3x2DCOvHwyGvRquBiAP0/9vReOU+l+3rfpzXvnixR5l4ZNud8/dw6u6L9GoiNPbh6R8Ie
aD7duWEFnbIGG20DxLj0lYzDS9Xy9h83fV1za1t4E4T0cn5ePEt9JqIN/hJ5nie3v369zQ9/XnNo
UAE6wnIR9aBKM+38P8Ex27FdhUryFJNde5iOw32hQ6dh79phrrMKI9nUTnyUjNPyhaTH2/MwrJIO
m/Hc2cvnAR+vGD0gIXZI+Ubuw/Tly8X1g4fh9Yrm/RSGM1if7fBTvlV0MniuDpPxrcyrpx7hIWx+
F/5nNu4b8V7UG29hgyfpuJgcdODQcZP83C+fxzRaBXq3t1bk+gsrcHVEzKqsxl7WBUHUXpIUDPck
x92lXg7l7O1SN9/TLNyng3cMJYmKwt0qBxrOBx0qIyRkN+aQIjw0j7n35APqY6kp8odEDUN825Cu
5l8wN82Z/YaJyiWtOM/eDH0AEWVOGENgCViyPvZ6kMbOb81mx7NxKTXvHtvebWfocp1n5F/qekar
zp8Z1fnSmz7JDtkL72XxH1bvu7sZ0a++uDBDzeNTKq0xD4LmPJ2wgCDivPR9PMsDund32ZN4Kvqk
wvUqdqI25vGWzonJILWz3RrKxQNbGbz/39v4Wz+PkePdk6gOXB1goxrbgsoPPk6cX6qK2/AV99vb
9mCwOR1dY/UrGggGrFafA/D3naQH237LAMi2t66EphG0I9walgB8rVycK+QoU7BBSmB4xpLsJvGp
22LEMiy/DqwJh1SKqkTeyy2bA++mQ+V4x2lUG8eIIUj6l2E/BEkkCCHLerEp1/ViZdEnCLFsRHZD
nNSBNJBvUBTkwfi0CL+j3zlqyXoqCv97QLbYSk07oPl8N/Z1u+S44wTIf+bo42yzQ8bUoQCDX39X
VyFsVPP0VtqWC3wTPxdFlTjQTa2VkyxLsHFMmTZY82rWl8oDEh2XEOwvWeNAvS9i4+Q2RAxf892C
y1WsEn+9XoKE5ft2aqIa9dC0/nvhKunWn7d9zbDVOlrGQbui8Fu4MbX7XYk8c/ez6GXkbCH1TVdy
HRDT9S0RKsMA+QPZk6Q7WPHw7h38fXuo4y2iPsNO6JCYxm9XyiVOKUnK34whw116P9pN9iXTIl1+
/+Bqy2KlZZViDj0SmcKO++Fz5rypu0pJ6DPUPNnJewvVe9iRSkW8rNmD1W5dwQ1BQge8pGiNWsd+
wsFDvpDusOYbeT3TgmvuW0DUQGSgjDm3hbUb/RUdDN2ZTfWGZxmig6c5Lrr7qwYREwHImuNBHBz+
ZM+vtvOHWH/us3vNdxtovaNlBFdBxs7cTuoCZQKQdq131f+xp5r/yiFfbXBcNGcOxYSqaJLGnt9s
ukU3ZrBIHb/iUMD5wRDDzxmyeB0AAP/H2bVsx6kD2y9iLUAIwRTobtp2+x07yYSVnCQCxPsNX393
n3sHjo7VuqsHnnggWo8qlap27e1Phz4FC+nvy8ujODcygsWmoshnqy9Pi/+wOUfT0EQNqnGli3cr
C7tsxrk81SBumDwWUm/VPJsVR1LGqiRGAeKcBEvCnDxI/2HlL09H06RabclASQUGEB8kIHDGj+Xw
c16HcCijQicTp/rl58X64F541btDZWP4ukZVJmrqx1FXbFQNLdkpc4u07ICzAMP8TWVES/7iEU2Q
8Hn9hTmOZKROZlW8byysSodLuy2cJgJNYLJzkHGLCnM4ua7jPfPJ/pVOmR0MS/bzusMp2S6EoPHK
mrbytJqnxbv3rgK3YUKSzRLbTQofjX4nI79Dm3nQDmHbvFz+zYqNkDEpfHO9dq7gbxb/RPKHFgBk
o/xx3djnGOLD+ZlnPkDantentH3tiqeyPW3183VDS/ZaFtN0Llbj/mAl3dGh/LMgMg/Ysny57gPS
1ZpkY7/1Z0eDy2M3r2bs9MOx1SZoFf5GxqQki1WDZlWwP51ZpXsP/RenhA26pmdVJkcGouClZyyJ
58PnVMF8c05hL7cLR5UDyEsvILtsD8HAywuluBJlvEnfpuYM6VvsBGjHbMswo9meg4oVbuCz8cdW
utHlD6kiNiLZtQ/+tjIv4aOdA8mCcrfEXhpsNNjCJjiDSa9rtkPRXbLjxPD4DODo2SZucIeVkIus
bc25Ui2XZMuigfIPASvkyYMOtL/ctsvXNcvDxH9wTc0nVImE/wBSlpWPndmvPKiZd8jI1OAlAzEd
jipYCcHStYpLJFanbTgk4BHMC10GWnGq/wNYad0aMqoDzkI3ODdeto2AtE+agpXispPhKaBRF/3s
NMhOttOt6VsPg23cp7x59A3yePmIKTZH5oLr+8od5hxn2SGNHxZQDrVW8tbV7QM07N/GvrwuJJBJ
4TrTp+CUwA21eQ8QXeWAe+owQ6otOP//g8+l+dom1OjYn2QB92Q1wDuOQ79q7lbV6NK17U2sHhZ7
Qmp1ghSx60VeY4WX115xEcnEUIPbI/vlk+o0Djnqse78jOr/l8bwo8vjq46PZNTNPJWOSQsUDNMK
cYzxBZy7c+jnQFRpAZ6KhKEMw0C/IN26Fm53A5M5WdtwdPeO+TsdWJD775BpamoN4kOxWjIWA3tM
uVPQ8sSGQ54/jO5P6v++vFCKScgojHEApSyDjMAJOkFHKDad0A08BxsazPtyDf26eiW5eXT6WXOm
VFORrnKbU9J1HNHNMviBV5oRkL7B0DvX3U8yEmOarRUCnw5qJkbWhGdyxMZsXv00DVzO04B1/u7y
uqnmcf7/B8tLphFQmMxFZgRpxyXdATYejDoaIIXh/VvD/DD4aJFuhsg8PIZhfx3X5CWrfc0CqX63
ZNMtBJkG4cMZLUkRZOmNQ3ZW+nR5TVR39r////C7U69YV3eCw2jLQ36szgXDQ3ebbvG6t6PmoCuw
quYgGXeClrMeLqk8UfKc588A7IfVqsl4KRzHv8+MD1OA5CKb86WrTvn84rrhPFYhzyJv0FHVKbZW
pioCZaPItgTnv+I/WIsGFo2LUI0rRd8dd8mSUpS3ad/t2hT85Xl+ncnK1ES9M2Ss91vsKgWWequP
Vkpe14Ret+KmFHu7qLo4vQuTdTLyrTPJF792UE8ybjxoYGtOvcLLmZK1EgYeMQCMylMzueaBsv65
Tym9N5q5vhNEvDZWMqF7sStDyyLfLlvD56cUqit/e4gxE1W+zgLLtuIRt34tTDAdQ8H78uifn1Mi
FxFTx/GBZ0KZT1AQ4VFmRaVj74eG5QEl0+G6j0hb0whrWieCG25OkH3nd4751m0PG9ccLNXDRaZr
gjQmVO4FQu/xBjydyWE8pHt2vz6mb/a+2GVVoFOCVlmH5PUy11lWtqGULkb/6HZ+H5DKer68SIow
0rT/3mfaZ7PhGLgJevGS5D+JsMIWL5bGuYfs3e7yNz4/S4iq//4GN6ehMRyE2r09BXik5MMfa9Mk
w1RjS28UThYjZxvG5vSWexFZgSjRRHmKDSYyI5OdjhYFHTJyJE/T1+4INb7QO7b/LCF/xM1/oMdr
lge48b+XZ138IoGYOM5pfVuWz7VxU9RfLg/9+ckhMhUTQ8Qwpw08R+59SfiNQV4vj6uwX18yrXpq
WWWCsOrUlBASrJ2b1cxu8g6vxMHWsTOovnHe8Q93mVGk3copzLcucCDddP7engdPx8EFm0x31fkh
MnpuqNrFoitemO34w0wgrk6/ts375VVSrb5kt9zIjG3IcfUsMw1qbzyJztUEK5+bLfEls0060ysn
f4X8HgWXpT+sIPDP2c9xbQhIvazvxjRqnrKfGxiRkXM2iDeKnmGr+2YNOJi8oLKTMM0t8/nNRmTk
HCeoYW4ZWZF1z7ubmpQ3nNcgCpz39WTd8b4/gHAxFLlOekyxIzKMbl7KOTdaVEwX8qfnzxnZXd5p
xXbImDkg9Tt/tbBIftPugREKNseNUZndUyD2IQ6s8RT/diL8F9VGZNicPVncGMxx4wHvs5CZLyx7
NcYtSMhLS9aIjDfu8K3weMhaNyghKEu+N8ZuttcQ2ieHwbajwVluoVq2o5yFHELgGT+NVNfTpwih
iYy6m+DpvXlykP2Nlyywd1tshPzY/EiCfAfglMYxq3ZR8gxFRWtEizj8g6CHrDVvZi18/OxzP1vg
8yc/OJ0FfBP11GNobj1N/jN39z57rVoSZOV+yjSpG4VJycA7dyyzbCrN6tRUD8P0NvoIGK88iJJf
8Edvnhu6VafEqgF/d27tllQot5b7tXVG0MlNr5dPvGoO0p2e0m1ZTOucmSvutuWOtveuLqRWba90
pQMjUS2rXyH7YdlIZfcgq9L1OiiGluF287qOw5np+ZTSbjeDsCIROvooxYLI4LKBdZtvZjWO/uzF
Q9KjKreEDtExnquGlw6mnzXUcptzagB9UUUT5B0JOh15l2pw6aLqJp6R1mXYzA4XVRETkDWa/VVl
bsKkI0lQ9QNVtI3o1TGf0uabQ9pfphZbpzBYGRXG0qJ2uRD1KakSGuRVcUO7FkVoSwQem6IimU5k
uKr3lxGZcUmUfmqkDp4ttAclhQcG0CHdza1Ov0AxFxkOVjvVCmJUH8bbPdeIBcWhLn+USM0xJ9p8
3dtL9ZXz/z+4uCaZ0LJal4hKmvlX1dn7Znb3Fpu+o5cQ8IBHAb2Kq3yETL40te7Uri4DdGgpngkt
wo2tN03jRJeHVxizjA2rpsXNuhxZ2J7dTtVtpiM4US3Q2Uo+LJDnM2B5hAVso+EcVgN0E+iA7+ud
oP80VRdpRQxU7wsZIkZYg/jHGhCNPAxRdwRLzDF/t7bgfxlHKiD2rrswZVqlZMz9wjKRFuq3JdxS
O9C+kRSBj4wOo+a4zBNaf08l8paRsaU0MBk/jl033Y1s/DI06bC/vN2qbZFunHXxRm8DR/xpLAgo
Fb5mye+5PZZNMFvnkFGXYlSdKun2MdD8WLszQsQUeu8eG4LM1ThCVXQk48SWAWxZuDhheUBthcOx
fALu50Z00bbrDoji48sLpQAVEBkuNmXT2o5DjQelbYrbBS269VDeNX5LosRDa2eefzN99rPJ/2Sb
r7F1xWtNRo+lkI9xGxfGuJDfGaVBSr+iKWzVUToo5yS9OMvRoLlDkfkFlfwTxcOgAhGdaMWJLPVp
6a1DwspvU2p9r9k0aMxGNSfJEZiL5SHWxH7N1o1pvI2NEzDxPjY69KniRMvAstZYSq+zkfUUaDoO
8yE7uNR5m50nb873bdXjMbrqmGsVV7zMrNR4PTfZmqGBnA9PXVvd5TQ9pdly3TNaBpuNW5s764To
p7a9wBFZaPFtZ7e65mjVr5dsvxv8xqzdf3vEOlBR2Dcs616K2iuCyyajGl8yeqcdVsBuMmRx7SoY
iuomtR6WRIdNUuyzDDSbQUYC/Rjk2ACdQMfrNt5ZXn/y+fdhssNybEBth37yyzNRfev8/w+X12jz
cm6nHg+YyXsRtitiMGTX0K+duz3z06e0zredWViahVOYiCyDWKLzzbY3FLrRQBq5JdhBVgqaSOsA
aWnNo1exNzImbUBJo/cbzAgSFl+txNgDRCqg8jBoag+qKZy/+2HFbNaT1G5WdIWUv3xInrtWjOvR
dnWKZKrxpcgdCICKJMb5QrHvKL1Lq1++FRu61VFcVzJH0kjn1Aerb3Ui2z0Fp8Wi8eeqVZei9mIo
56n1suzPJkS+vlG2InlQNU1avc3o/dVh61Q/XzLsxfNrt29RZnBgJEc7Z36ct7XObSjQJURGo7V8
2lLnjC4f9qBgivhNFddHOzADI7quQYTIoDRiJxWashHEZT0J0GuD5vOgIPvL1qzYhf+QJBErawyj
wNlcAQyEsnINVRy85jWbrDiaMlFSClXu0jZxwSGvmpMyWLt4mPDk1j01VD///N0PpsVyf9j6FKbb
FjyYxSFrTlwX5ah+u2S2fjOI9SwIdeogLw5VaMjeNMEgDp5/FfCFyLi0BJqBDNx8qKXa8ApZ0CMT
YVyZApKRaFVtrcZAUWte+DP33/IttiZNmKladMlykd3oatNMgKczrbBsyr3BkC4AmfXlI6mwWBlw
ZlV0XZwUJmWnzWPbssgzSXR5aNUvl27huexSnowY2urJjZOYj55tnzsRNFej6r0lY82Q1mud5ly1
YMg3R94BHI+3BqKsL0jU7Ms934v3yxNRdB8TGVzWGmlSlZ4AMp5CpN4ttn+AgPF3yUQWSOFVRUSp
c6CzW+xB5jAGY7m1gWn1Zli5EIBjpGsPzIZEhg10QFCZgy5Bq1hhGZeWDVVjbjkegrMQb3Od3595
wSfg7C7PWzW8ZO+8rBjegRT2nscJNODYDzZqTrXC3GUYWl4W61ZtGZA+Y2tEdLUeG1481ix5aVJd
Gkz1QJMpiCByShOG9MjvvuH7vrJvtzWJhTEfSTHtnGK8540RVzXdG+n29RzdJqUOpqAwK5l7qC6t
ukYTEUAzY06DORU/iWtm++v2RXIJDNIikAGDn/fIq5f80wELp1N4ZHDlnyTMZQKhfKMTAFHwkll9
722HWfzDmwrE1w8koxqPowhpZaSaMdT5SMni/SJGvh6WMl1ecm9IUghVsyQorWwUwbIBEDRtVDxd
tWIyZm1Y0Dq7nONa6jnfNi/PwnKwH/Ei1BWXFaYiI9dsUrp0S1FbdorGgvpK/j4bZRcVLfl1eQaK
AyWzBllpl0L+CM50S7fqTNw8hs6SX/Pco65c70rREg8tJ+YcmzK7aTzjft56YPuWa/wIhj8ftg9x
gw15rdVtU3qcoO7ZzuZeuEkAkW+NOXxadcTwkpvyZiZSUvXkuEzvJDmx5KmZqn01jcHG7ovpWz1M
19xo+NJ59z9MxOqX0TYsTGScHORd1tAY7ShPdXb96R5j+PP/Pwzf1qtrJugQOW5G2oYNaeqdXxm6
lMHn9yWGJ38Pv4r6jMvqCHrp5sBL3uvqZSZzMLcOuL6Lt5GkL575uylBSlZP8Vi5T5zqikCfs1JR
V06WlRZL7Mxg+dFuyN7b1n2LogTUavc2395xbcW503/3cFuO7PxzQD++VhFJy3CeCyiavWZDsRsX
7w7YloPXTCGUmUNmD88FL6MWJC1dBTJTugQ+WZGXTmN33kK304GDPnWL+PXSMxyeoy5GVrE4I2Yw
Dcch++akb/iJEPrQkVF96hfxDclKWC420HMWLDYqL6Tuszkiflh/WsVv1HiXQZd3VU1FspZlnHza
gSwX7JbtfWc8AKJ6WOsybk0AC39fdlaqqUh24td1n+Hd58cda+zA4uB8z9YMHdmtFfRGT2Jj4nva
A59x+XufpxOxdpLlmKBDJx5SyvFc2s+Cr/vMG3HMy8gD2CHqmtKG5MAcug66ebttiy9/VjVNyaDK
1uhmRxhezNpit400nrkdejnYxMRw1wgQDFLN40XhGeR8XCIAUm5qy4s3AwLkbfvuz5mOzuJfmPt/
7nwsnvRonzJzqPjoeXGGLEHYcLbnTg5uGo8/Acw0hEVCTkm6dUcULOuw9sr7IatfjGw7NRsIxVzS
pHGfOzci8+7dYXQitnp5tNEKHf4V2pubLgmJyYro8qor3L3cRsrNTXS+lXixY/ZPY8bivjZuNxv9
8jWEeW7Gab1zRvwKy1+45pOf3u7UlTN+4G51Z77NybPZFmFr1BHEIwOe65rsVMdXbi2tcn8qfZ76
cbnRfV3+rsefgACFeTmEVYbUojuCTTlwy0WTI1McJznNl6KROKmJYLEAjevkQM+7996u2h05vYc+
h97hbZ08t00h0pgvfOThOPU9WBvbGsyjbkfNfmcPfX/MwOibBuvATc2rQmGQRHpx9ishDJEGi+lM
eeTS/tUAvaHfLnerDVRMX/oByX2hORWKVZTfn2sOjA7AlSxuPO81dw0aEl/o2JwUR05+coKWuq0N
D4NDWkDscQDFA8S4nxYQtGt+vuIikB+P0J8rC0CyXGTorDGcTBGmzBJh5pI8qNs26KCFd/lMqOYi
XTlpPpp5OzeAUFGniIhYi5A4ybqnbqdBtX1OqAYLlW4cSD/VojMB1RAoVKzJcjusZIgSWgeuaTtB
2pavq7VuARFjEjrM3Cd2d58XvI2yyr1t2ajrQlesqsyiT+stx1MApsX9d9ebUGkGEfbw7IujrVOI
Vn1CunaARE9pe/5EYW2RUVbBSr24t8WdaYidGHXZRMWuyb3M4ziZVSd8Ny5oHQGtEntNH22FqxF6
VA0v3Tplx1bSJ8DVGbMRgWX6UC5ptC6rpsygWiTJFdTl1PW9h/TkOFexVfpRuhrwAKyOTbHckpww
zeNG8SE5YcxNUxTdurnxnKz/rPNDUq8nJhzcSgX0i3Xt9opLT84c85pVBhlnN06cZdmtbmoEK8ud
Ryc17P0KOrPdXBIednWDrKlfXoWCoq6cUW5oP2PEwY0tYpyYsd1y27rfOl+zSZ9naDC+5Bkqa0Y+
Px+S5wkJfSuC6FG8PiyhcTiTB1uPl93PebBP4hu54blwjJVvUKiNxxy5Ja8kc7hmQ/IIbuQ/6yZa
TY5B9ZnzNfHh9WYbY9ajh53FazbVh56UmRNkneWES9kVjwQhnCYYVH1Isv9xsjthnS3HGmkJMYf7
WvRfqgZE7XNaatZMYZ1ywzNBaVmUa5E8bxOLpgzq4rkTimW47u6Rs84iyysbcoMshmTfHqLcqZM+
tV31u/XAN2VA+e7yzqvOl5xmXLhhFt0mkn/1F866OeJgvvxvetjXklMr1kpOM45Wy0drhj8us2IN
nBHo1S3r0Fawdrq6muoT0pY7WUbbpcUnXBDNutl6k3Ve7Du6lgVF3CQ3wNZG4tiTjTdha6Bpu4Nc
9WL1YS/E8zCVu8p9p1ub7i/vicJfyhnGmTsTqZPcjSuY/qM/D0O4Wu0fv+tEBNaleecAGaTxzapl
ky4Bspa+0VaVG0/Q2CtTO0wX+jCkOq4DxfByVtH3yCZIwZPn/7+gjWro8059cCakNv0J8FCskum/
8pHd9HQ48dbTXL7/Jls/8YlyOrGttwWsuggvQTcMfmTkhoIemiB3Pd3MXx2a0ffu7DV7YA/Kd9dk
6WEyi/kLUDvj41ybPwoXqJzMBvt1YKYCQibDvB4JS/mtmy7uY2bQ9nlZvf7t8plReLz/NNJaoGvZ
5vOZmfKd8KqwR7Iy2MYmLGdf15an+sh5Kz4seU1xKlvi0rgAf0Uw+f2tMTevpZXveeJp/J7C0ORe
2knkhkuThMaun9PQXNxTXvVDMDX9qRTDVzbVR2Ozr7O0f/OAHybEyVz0I0hIY4gJrUc8jpa7ZjSn
KM9Jvi+zeji648YOl7dI5Wr//f+HrxWiW7LcOj8nHPfWBz1G7v9s23GXdzYkBwXyBsekpRD4/VFm
3yyq05hTGYoURrKuHrykTt14Kyrs1OBYeOJlfjCDDGp3eWqqgyF5EcGhqw42dTs2eP7Kt2xnZgyb
hxofH4ofV31D7sSdncFyz8Ci52T7NotjXa1RSp5M5EEvj69KMZiSQ1ncOgWysMVhKH+hnbWp9kyg
UJFXUeLXcdrdG1BWKgwaX/6eIl6V23QdkovBBxgEos5OMHXl25rGZwVAOynf14JA2uXO3HRvLsUZ
kJt2DRCLZa7rkriuMhImhvUKf+EHRVK/Xp6NcvUk30Baq0fuvHPjASWqbrqnvfjmlV5oGY+WfZuY
3cGB4JKwTc12nWPGT9yz3IvaNjQTAhyzMSvsl8Lsb1aI0185FymW2IYJysU1fJCfoYOWpkdRRb3I
/+RLe1fbf+wE5bf2S+0Ljfmo5mL/7VczklTesHo0TvO0joYOuWZgcXXCZgqPKjejbgYzXHtgNG66
BXXcH2Y+BF51zsvnUDFMg8745/K6qQ6Z5AU49HNTk7j+82Sxg9joARrBAet1aIbPnQyVm1PnDDud
bZhHWS1sh0RWFwqW1Og4G0EvDGC5Zvs/nwaVu1O9mniosGMa6Avp+v+XCJ9q6HPE9+EGmAeeIBPm
2jGp1++DIR4qYYGJKW01P/3zraZylypC6on7JQ5Snn8XINHAXXqAClgwIiTeAPHzdXU41V6cJ/hh
IqOfFYPtIdxwWD/uh2HNXrzU64Nkdqwz8KnZPM2ULNWanY3mw6f6zadOu3A3NrvkOVu+m1a8TH1Q
u1W48f7UtM49FW7IgIn3linsqg5smPvCanDNEl2Y/LmFUlkNYtgGA8SMrR3Pwxp7Ho0gRH7tBO2/
J7igp36iHJ1fCCCz750/+igzlWdes8wEVVebRp4AJKjo7e+rWaJbHarwgV2kv1bwD4fVlDVIRnrf
0YA57q4xZCp3wM5NMnYb1JxjsxW7NEV/hr/cj63Ov6oOj+QnfDHXVrZliBagbgkYdVzmIqgHE2rL
1VVNDZTKfa90gigo8Wt8o3XYKUk89weqk9l1CySjAexhdJnpNHYM+cIuMhgYOv1qE4GfVWl0eQ8U
iyQjAgpR9qxlKT5BzeOwJrumKKAsAH0i7mpmofrE+f8fLKtyqmrF7vrPFS40hCOhX9526IxyWs0c
FKYrgwEGyGx3M0hT4y5v4omyoHWmt40smghKEXMAmPL3BCj001pvmM3npfOHoDHaOYS0bRtaTX6f
9NbOc7c/flMaB4s0Zx0aneSswhvIMAF/qheG4r8Vs5Tt0bJ/qF2dKJxqaNkZiCobeo9Z8bgZB9tA
vnfWAZxVQ0vvgKJYmNMZOTpMF6sJ89qYorkSurehaq8loxa51fXEhTayacZmkgWVH5rXsaegv/8c
Q384qSDLs73R8rAqEKIyKH/wNigv9929X6xfLtub4vfL9C8ldxuxjPhE6XfHZGy+gu/s2Dri9+Xh
FYsv879wbvoZuEOtGNDIm3JpvyG7oIEmqcxAlpAoPJvnzDKseNqS5DEfCQAFpgBXtpi+2FB62tnE
+OEXaEdsnNHY8cS8CgqOfTkv5od9qTNKoHyGRUP64X7pHupqObhtHl1eM+XEzov5cfjEIlvB4MTZ
0oaLae+hcPe+9uLeXsVDR729MRpfwOt2KDqtKPr5vP73XUFlWQnhF3U7WaUdZx4bAYVgZdizSuyq
vkFlnxYFepRAOUnaAi1tZmXEDRRGd5cnrHDIcuMwaFM3G3wWVswhz2Hx6UmMa1T3YgzK5royCYiG
/l7TqSP96I7wXWvX8NDxvEd/myJ0nNyMSQYaHPx5poOmtl6zi5+/c6ncQuzWWw0xm8pGEdW/t5L0
CO6XaNmmU1VDhrr/Mm927Hu9JsmiWEK5o7hFyyFU4OE/ra6MvYXtq9q7qe3nlV0Z+so6EwnY0dcx
XbBJKzhxzPdsHW+FaR+SUcd+pHBFchfxuoDAa9hmKyYkfTMXvuOW+xNaGpqUr+KRIHcRj7RzrIk7
VjyPdvru0O2rzxP6Som1HVZIcYaOuYy7KiG6phSF75M1J1ayurl5XjG25hD3TZss4BCm0VTIVDsu
OYmkyAg6P+FZm8EKvHHeGcXwZvJbKFB8u2yWqt8vpQPMrEK2wcV+LBb/vRrVD15wzV6ofrx03Zeu
MyfcOj9pPB7P9RyCb9EPgNA4NVD/07wwVOdJMnkPPmUjXoswLMtuJjyb+ZLHVa6TZlfNQbr57RW5
v76aLKSeycPoNHjcih+TB+lCHbZQMQEZGUnH3j1j16yYjm3UeUbQL9b9ZOVPl/dXNfzZUD5cMwlI
U+ecdXCJZn2ghv+0FWlYJeZVxUjckn8P7zTLDNqWHua8et+z/sey1aE/1j95oqt9KQ4oPe/MhwnM
hc+Wdd7gkoApjEBrUeyqydOEF4rtlXUmhm2qEWZjdTwTrw/SdDekZt8LH6qZNNUUW1SPfBmdKAzu
VpaNHa5dPKhMbj34SY9GEN95LoHJfV8mz/22JdBnr8gIhKRH3BA9hvVN6qdjRJLUCA1zAxFqzRvN
60J1KiSrr2tLCPh6HLrVAI/VHaRV/qx9dQ2LIqUyXDHDrbeW5YB4UAxvrKBBNeZW0OXWPumKL9ed
a8nuO2gtOX0Duxfp/EcY6BYD2jtNXI3vUi2QZPdi8ISTQRL4mY32gXXNr46hsjCYmvVXnDsZUSiA
iJ+9fsQ1ZdZfIL8TtgBEBQ64ANOm13xDEZvIqMKx6rrWMEorziyxBh0hJ5LMUVZn714F9fbW2aFR
OkTa7u3yjqgiWhlWmA9sXKvUMGM6tSHnIpwyTwQDdUNaIk3hejtry0Iglm6gb7bTfPR8mXwS0sqA
w8RJG8YtkDu1u/LeirLducQ/Rs4eqmXaEr9qu86n5IMPMtuksJbzgT5vFwd+reu9F9fM9yMSj5cn
cvbHn81DuultcFsbvgtPJChL94NHx7BD+u8smN5Ebg9hcr+Yv7Zo440uf1DhV+VWY1D++8LOCivO
begqAznU7qdFey2f/f9n05Hv/rkdjPkcVliCvnZkilqf38759pVV+RthrWbVFGbqSF7AR5q/yLoC
Zjq/g42vbF4r++Xy+qj2XPIANvi5J+TXTNRgzEBQe8+2/IXWLzVzdEqzii2QsWO+MdUCKWY8y8nS
xpyX0DE0aaWJjBQTkDFjKFAWdPYSM+7bAsysXmiv1l0qst1i6fgCFIdWxofZgIcY65abz35nFsHQ
QEKcZTf2mJehL7wtpPYYjcTUPSEVuy3DxfgyQHUth4MZiXHg4xwVDJkSUu0v77jizMpAMb70GSOG
Z8Z1hn7S7cfM+3u8UJD9JCez03UNqCYhGXoxbRbaErEtgECGvjuEhjs8QFlV4/VVkyB/u6qxLUtA
zYQVm6kTtl4elulLWSwhqLYDw6eas6W4W2R82OgPxKcFlorw5wRYJ+G8l8n3jpkht3+axVdDq4Sp
Wi7JwntmFHXW+WZszZC87K0byK8kAYI2nRGqzESyc2YOpWHYzhobqx8N/rzPQKAWGgm7bUxkdS8f
LcUsZKx4ulr/56dW8q2ZcLqMk811/QOKGchY8aSY2851cECL2cl31MstKHo3xZML1DXKlIuuWqXY
dBkxvnljVXMG3u2KpND3sIIC9Nvku1jeC6h7m5D6QK/o5fVSnGJZDiPvq81fUzbFbjMAiR7bbheU
xnfG98X69fInFL5LxgYC2LOA64RMMevTaKyicgTFItpYSqMOq2InnEXzAlPNRTJ4L6Hp6q9YNq/p
ws19ZuZPO/uZIz7iq6ahQ3UCJKNfc8ZE41lTbHc/m4kHZfWtz/dU98hTzcD+26dYzQbCE9xUcTeA
CqrdteYccPrPWmI3Js1NrvqGbOcm57Pwhh5FyB9V+9CUAxjafrZFEw6rrqlC9Q3J1M2s7bylKvq4
5ckdugaDOs8CWrCjOzs7tKRdPlgKW5dhge3CQKKDMv7BX80be2O3uTEeC8Y1TS6KvZZbjacMASFw
h9OhSn84/FexncbkISW6K10B5KIyNLBLlmIq+dLFVJiBBzgFb29F0QeZBXkJEItYYj9XC96yD0bS
hkWn8y6qeZ3//yHG7t0Nlcekaw6QVQbgEIFQ4JE73lylYE7pv6/zD+NDr5KdG6jLuHRv7eS5Itdl
QGRMn71Aya2zyzLmdRYAS0XsBp2n70In5PnpoXXQ/vv3unR9vg3WbLW3af5cGQZ0pkFhSHeD857n
4/Hykf107fENyX+0pjWBOrI3nxvvxjbNHfeLwN3KA9HSVH5qFPiC5EIq210qr877W+hklkFXkjpo
q/yZD+z58hQ+b2/GFyQHYtQ8QYcCG265eBE0sLzxwWq8iDvVIZ3t27SMGrQPD+uONv4OQJX71deJ
A39uM/i25Fim0ROg3Gz7W9EFzbHc5Xt/57w6wbIjO7G/SmrE+U8PdV8MvOzHtb31qyawyTdjK4Ky
+B/OvmxHbpxp9okESCK13WqtUlVv3tr2jWB7xpKofV+e/oT8nYseulj80fDVNAZUkcxMJpOREe86
cjH6cU6+8Y91sUraqMVwoX3YrFelcW3N9qrtUrOf79sivlhY7tAGRm8w+g0f9lAP8Kbn6nWYX52o
DFp0fOiyqq1oQ/iioWVR0MzD3y/QMffn8xClnVtarhEdTP8lGNwlp9bt2h5W7bD3N6vmJPXYt6Qd
LtYTCcEUzsJmcbtf0XXxSbCdXioVHe3u/fUT+BBfR7SrkWxraw6XbIqd7uO2Pfa1rAtYEGV4QsHU
aQtrdOzxAt1EdzYftjxqltdlDMZOZmCCIMNXBc06W8x0c8aLMvYfaqt/JdY4ujTXPyaqJUmEbjcC
Yj+4KADO/wrUhWp/AXkpOJt/z/VTP6y1iyvR1wmSHgYJppL5w0EOsb+ASjXWt9G19EEShkST5CLB
0AE272Sl9Tptxr8lehCVrGUHIYirDLJnXIEd8MXDGRz+EIlbrNfEGcNZtwF/0/xNzaL7ZnazKkEh
SPpfk266zSidabZeKfoXtXK+JGMuK4Ufy/BXWQhjH+b3xl0MMpC+Nes+apFcZDp4ARLVReMPnZ7s
9lu+QPIweRinSuKeopXicgp1rtGQrA59tDivw8oAO8YDsJTE9OZ9CJPhfH/FI/qQbBjdeKoerV99
7pIQ3Abe9kyi7BE0TMrDcQBsJ+YpJ/1d91V8lcsHqqUx+izrsYSjujzZIAMOtJKwC9pq+4+g82ol
riQyAy4nMEe7m4xixNqRl4ycbFPy5CIaV/+vCTho3i/TZe6jXn1k9aVNJTmMaK85z6/Kpqn0tuyj
XH9Yhid9PDuL5D1DFFV44kErXaE2OOE3z7/U3s0+IdQ/kVMRKZ+3KaKQB1J8mff96YG74SJ8UbDc
t5pCXLmPFF1boOFXT8Gaj6mH7t7FHcHC/EOtLRqQVu0fy9GaQ0WroO7eqqY/0XR+ZjtAMXapMF9F
gn6iRCHnpG0MH4y0m2uPqfXQDvZyRVWlCOukVT+h+NRFQ1uDz30B3eEEqjx30HQ76kiZnRQHplsZ
S+/pysYkR5koW+OLk01ubcq0wHfYefbH84BnW6jxzN7uEa//vozvU1uif7WwLlplAy6LrSuMj3Q4
Z7KTRhDo+Vpkaea67mzYJlv5mEDRZuuCdQgMmfKDwJr/qkU2g51o3WFxhh0AAhwnrAn3pTjdj/Gi
X88FkUkF/VJC8evZXnvl8pwO6IfsHrddhjMXeDnPiKhlBTFZs/TRNH8GWrkepaxuopXh4sdSmIMO
MNFhOcpH4yv1UIcKq0g/d1cSVJ/QBB0xyUkoCPB8myqxs1k3S0wC1DzXKesjbU2fLGYGjVGdWg3l
W9U59eX28/6m/KkQ3HJ9LnnoitqZhsMpQFQfZF7zPQtneOZD41nB8aRVv/QPaGGeLtWr9ZxJ6gmC
neJLk11PSqc+TEHXNLyY6fnkgkhBmiDfLLNRky9Ops2UlmjeQ9Z9tZ7SUxlCIY6pLrRhfc1Lvdar
I90tfPQQXmSuKUrK+ULl3HV5yVR8cw6TyPT20+4PXuNV3vqihnVQ/ys3EdFNg69Uzi1b9smGOW6x
FrZhE5nXMdj80cuCxJPeZ0SbxKUaSDMqKwckHpZB492voGVZeGMAGsNQd1sv9SdJYBZ4F9/MrG42
8DNHuNSNi9qGrfapkxUphUvFZRRoqph3k2Js42N9zmEK5nN9yb40ZzPcTpoMqyvcfS5A0HGt1n7E
WtkPS7B9KX3mF54xuGM8BjhecNPsfmr/3HdZQYTgu5krLcUL5GHdNEpPQ1REOLHBPSp7whclHjxZ
4mLSAY9F0Kig39MP/7tgZm7+kCLYTbNLPNVto2KQZMuCyfCFS+DmUpJm+RDpen3Kcy2y59lvgZQb
Cjp5kJCs3MIZ/dQx/72/egKr5kuZhbkprVFuSHWcJ4VEvYynTzQud8sYoIJoJ4PTR91sfCj0+Xls
FxmG/TbKgZp8MzIB9WaXtQryV4YXHMrq4mrbOXGVLUM3dP1HUV1n36oeScxYpEpQZqnz4/6CCbyT
r2GSKrFBxpANUb/ky8F3pZ4N1vxM5lbGzin6wrGkby5oWtvp1B5s+H9zmcjzMnqp7GVSkHPw/chr
2alQHz8WbqoD1io/k1RXvaHX0CDajpIjW3Dc/Ik9b35/6zjq0A4wqUz/XWqPWn7VzWenhNpyqbtb
I0mfbjMCwwi4y8baTHPR9yuW6aX8qsaqh7qsp52S84SXkesSjl9w7/spO6JFm8LlBSTtikWHEHDU
0l967VvJtUklN3KBq/CNx00x4S1BQQBbyysxX0guy/AFv5lvOO6KbUmUGr+ZpbarjDE0Yn22frrv
B6IYz/cXO90wZ8Rs+0h9mX0wkwQrjpPxlF81r3d75BQssCT3StGxxbcXt5lppsax+s7HJbBwwteX
ycfF3it8Oe+8wG55UWCtKTtl1GC3xPwHwgtnqtSnKuk/z1kaKFsR6moqudcL58O5eJEPWaoX+NT+
C7XqymUfFa8P1t+Y0AQm/XdWq1X+tK8LklENy2Zb65OxdNcKIm2FLmv6vi0GQEHj9d9IVe+aYhgF
xgevIw7fOkTl/9ydkQ5F0uP3GOtGQs53F9fV3ufzgm/UjXtI/AyR87hHg19+QOYavQsSj5lw7p0o
HTPsHV+BIGRAzOHBnhRvXBNJ9eI49f6exF+txQagp6pSYvh57wDUeB6qnwX73Gy/tUQSDm9TSNK/
uoqTpa7HOT/W6avzsT2j1zt0vPq1iJXA8oav6vMWJi4J1FP2sH0wzkVoB/cDwe3wZfCKuGned1sC
YuRI05w0aGkCTtNuI5J53Y5hf3UcqyCa05bGRpSxLnsBiSo8I7ze/+GiTTk++eacmnWwaukrTnKr
gZYmysNqWZQuNZsTOqmCvlykHEiiL3HurpAdoKbjEgvaBTOugiwEyA+XMPI4e1uoh/qp9tCLa17S
94lowBw415/qiXS0PNZNyX91he5XnfnRKnfJmXU7kTB4tVzmJFO+INuKLCNhFeglux0Cxn5nQJ83
85EkgRLfHZPd0GUFQJEhcMd9tzu2oyjpEDXTh7E5tex1bN6V0hm8Zi5YCbN+rsoBDDuPdnU1+4e0
l7xMC3413ya8JY5CEh3rNFffuvykMLSxR/fNV7AFfI8wwKOpZpC+OS1go0u9AVpaDog+nH/uDy/6
5Yctv/EOtcK1GuLEY1Tqapypha8PjrvahqTkcfuwNXjGcJMMRdKRBfe1jfq97nxP1cHTDn3fXvs9
OWW4GqUk+ApucAbfJpzsKLHuZB9Ri2jPplfE5nkI8wfqQlgrVE/Oc/7z/poJzvW/Goa3StMhrYov
aU9LYIRd1J/SM54hvd6T5ymineFcu53LquwKdYz2/HNNTzt7Takk2gpiuc0d6C2ZJr1WlzEylau6
nJp38f9Rw+acd0jyDDEcP7kwZ2gLN68TJE76RD/TZXHvr71oVbgTfNnWfcpyG/Fhr0+z/b0F6h64
Isnof6A3N05wvkO4V4fBWiysTP+rvE6BGjQx+VmD6ATyYx6o9EPnXPm1N10cSY4o2Aq+X3hNiqHr
oWUZ0YaeWuRvti3T1hYNzbl2X6WZpmcYOt3or8mumGcNpeRpSbANfK+w2RQgHrI3/OzVIyAdp9tV
k6rFCs5Rvh0Y2Ii+nKaxPZnggB+1ny16efb1aa3Q3va+nNmwjkV7E/fGdLYIrWCqFchlsn516/7L
bj7fN1JBzOabf7OM9hXE38doquyQmrMHOP7kMmZe1032/C0KQnyXLxnGtm13mGp2XnExK/0dz2Qk
0oL/S34hyP3/6vMtK3TC6haMqKPhHloh+8hesyraQg055iBrABc8Uv3V3atkzNRWY8Z2ZF71pfjQ
PmUfyWPTuHPpqj49LXjZvb83AsvlO3sZBbanKXTEqOnH1H62lKutSLIA0WLxPb3qNA4NLbAlR4Xa
CdfTGBux7uYhIoYkQol+PufUrdbb9WjC8aA/v29XNPi6ffKupm5q8C29e1rOPbXWEQ8+JKxDSFOE
SjTKL3nH0XUjuvIdvEQHw8CcYX3GsL9SVNYrD/JjiKx4Snr/ycnj+NJ2zZXMxGeK/VO//Oq7D934
+771CLeYO5UZRQOpqmCJ9l+zrwdDZH8yIisecUl9Z2jiAXwlW+aZjfiEib6CdNziTFlcfZV1RQin
wJ3SFZ6+Vr2Dr20epuBlXhq3l+Z8wCekMD1BBORheiC2MaqhwhYALWtk7v60hz10BPeT+U8blF8q
kB6EEHR5kV3sBQ96Bt/bq7MdGiEaJoUGPDuqAmUCRMQKS+wRC22/DfRQqwKnd80Q5aWzEkrsQXDI
8li+PUuQ9HQIJ4u3/K6fj8cvxev8rnEXX/UB4D3JPiX6Euf5ip3SPWMwC2XqABG+GpUkcRYNfOzh
26NwVobFnMkYNQ0aI43nHGH3/uqIRj6C2JuRLTanVj4fzmL8SlDilrEziMY9/v5mXIc4jjMlOJQy
59zXJ7ZLVkIQXHloHvg5UrLbxhjp6oO9vEzK6K7Zr/ethf7f36yq48rmDYZimacCBdry9f64Ak/j
YXhKPqX2aiORoaPlDtPBp3rd1+9p9u3++H+E1G4EbV4FRM9ssDulFB+IRt1fzyMo/6hbxcmz7Vdn
JaZhj+BneAx12urPS3NfuOYHW3Je/3nevfF9HoO3GisoWtCvEIEFsvenQPNrfwmS3zRIg/xh+pqE
W4iC1wX9aRcQnbnm1YKWus+C5SL7DQJ743F6VV6M0BA1YW+LcWaZFq6pLEkX3Th4nN66ZHvWgxgu
2l4s96iwQ7cB76ipm0ZO1OMZVQuOKnsiWU6BifNNvEOl1EOnWWOktrlfWGFHF3QrvjMB4nF6em3h
bc7A6KOvevmJ+VVkBVZEgjyUvdCIrvk8Ki+l1Trr1DkiLvlVPdKAPTke/bh7y5WdAG8IZbxmogyb
79tdNgYOWppOkRrZ0XF4bc8migmGV4SlZ/j3/Uu0IVxcaJe1NlY7nyKtXX4CbXPe7P00b7MkBIsy
a75vV9XRZmknGL//CrBarLmdZz2m1wMTYp/aSOYiosI0D9xjFMTUS4XF6gIF6BMaw4rD/lRFdbif
nMfcmwMgwj323UFG3D8kj7IvC5yTR/H1ZFlz8AFNkaOAh+hJ2g0iCKw8bm4ZjHxJoaAYTfCUjum+
TkzXMCBv8fX+zovsi+/pHRMrK9sNX2Bn9TdcEb5SAN4WHrF0kedihyXdCKA8fq6utjnPBgRQtfup
THG+XqfecrX+pUHPSTN2bsEe8/FiDt/y6eX+1ARGzWPqCsva5gxk/VHpAAj+YOPFUJPEGNF2H39/
c/Yrzm6XrQV7JtrvpPwxqe/zQx5GB+EkzaImfjL6bM3VT7Uvk4wCRBSy+B7eVac1rQiO0Pq6BYNb
h0eSmCMFPh7RwKPjS1/Ljxz+1l5zuX2vzW1dHbkcyD5fUyB9VPJP08Zr+jBnJ10/m58l2/AHpnTr
S1whjukzLaYZVgUopj/6yxcaqd4hLNJ4+UMf2OfRzc8shMzR1QZ8pnmCSvlr9fO+fQmgIQYPpSsy
tWzaGVkPA7ypisfTjjxEPaWh7J4tePc2eDRd19nUgNr08QU8efrFd8UDZwh0eTwzLJ4Sr/xahNLb
y7FoNxaTh9H1VjOjDxAfAyT/TE79ZQn3oI5LT/aGK3BIHjuH94kW/M2wC7yvqebVUCBfJCl2iayb
b+8FRXu+NS2y/MUDCf0z8deTEZhYqjVIgc2Tl24Ers8j5uhC7VIHNVukDh8q5UOTSHAHosXh7vRl
htYCPF3g4aD+pu5R2/7KVsn7h2ho7nQHItrS0RmBe3DyoGwblOW+s+rDfScQjc35et0Ua7lOGLsx
L/XK3KF7AKLQvT+46HDi8XC9TRSdHYXp7Jw/WjjDFY88sMcj+XF8WfJzGwdn8Di4XllUUu2YQn09
cAX2mURHwUkGKPmTd97wKx72phbq3uj2ke2m4KsfSxx2U2amwZa1iZ8bW+31oG70zSYpI5zGzC0K
UnlNxVa/thrLVaEe4Tp4g/PYoryk2uYEc9td9rSvfGMZ0H82pNRt1IG51YYG7WYC/S206pjfOMbm
5XVCXTXPJtcc0Q8ztfrmtuWY+Cj59yEpDPZDnw1QQQKR4pcV/br3FGobTDWjYTAmPOY26bnZR9sv
cM3zp8XYXBC6pm6pp6o3643kDinabL4TuW2dqtVG7AONsucWGO/CW738+QC8Lq7s6vFn1W/tBldo
WEeWN+sKP/v61Yz6c/YpPyE1DPa4dpEbZo9HFTCX9nAKJ3X4zZtMoS0pjvQJm9/7K+pcNW5VmW88
qGET5iGRxA5Rfv0nKr75Cs3UlTh5ggfU8/fOHVzttfLQ5oY7Txb/lhmyKMbyiD5jpFMOVtwjxs5+
fik+LBGuVt66ucVz5W8nNNYH9x3/T9i+tUtcyKpB2J2vJQ5250Rx79GDyQOLRox2q0B9mlDUei2i
PM4j9iNxsWOfHX+LFCkqWnSy/6lavlnPsdHAwFYqRw1d9agH6MHjgscG/TRJHj8Fef2fD7/5QLVb
4F+ssGGmGdL22iWnrrz2oKS4v34ig+BxfsRRIezQINk7zO4AzFmpO7qmmz8fGPzptEqe4IQfOt7c
30zEAEHlqjfYqC3eQyMEJtLfP0zh7qEig3rBLikAidyWRwDuylImSYbvoKnpf9HBeNwfk7PpV8C5
uIlbB86ZeTZ4VtxKkl4KDgYeCah04zixBqECTUvnPO5PFh62/g9ws+Nov2HkPAiQlSaujUdsAC0F
kNfPwE955cV0l8bV0EcOSTxJfBAc0ry+yF42Kmt1OG6mxJDv9fbkC3mnJfO4P6OdqpypmETemR/y
zPJa1kPcUQk6R8ZQL3AWHvqXT2VR9y2cRVHC0q7wUope3/RFs2WSP6L14ZIYHczrylpho4s99bPq
66H3W8qyL9FTB4/320YtZwx8k5HhLoGO0loaJ6c/jSmRrCx/e4UoLyfi1HXmmA02IUMlioX1+Lyb
F9Z9l0ST2zkv5VVEDD3TSYVeAAR+LVTcEhEFjH+BE6ye5k3P6nvLBJQH+KntTPOlwkTGr0swnjUk
fMiFv/wP1CLLAY7Y9Lff0b+URegAyuAKxZpZWY1LT/rhvO35b2XOwDSlgZVtaVvL33ZaS/xPYALU
4bIAULJWCZlRLyivSWSc7PMeHfdRoCJ82aRu2zB1uJLEOjXoUNRwZE1GqBvP6hg784tk/4/XnVsL
xt1Nip6oVO9RlgBHy8t87T/mhdtf0usR5Zevi49uVXe5rIsrI0ER2TN3/O/1jre0o45nsc/j9LjZ
P5I0MqR0U4J7NaTv/ntqtWZlNvh33Cuck/Vkx9NDFm7P2e8dYqTg8PChTys5RIR7z9UoHGL1ptPD
pIfguMOvJ/pP8Ycuoo6Q3N/fIcHm89C/CpoNhOgzHLSKuxqcwsj2d1vGuihwfx79t++L2uu6NUQm
2fyBpA+lqkb3f7igs4Ly0iBTzYxBc5IW/ZXpU6EGm7VeMmf6mSexZUPVnX2EENN5qxpXmfGwsn1l
7UvNukBvUR6bHcndQ2BvPEJwyJhNrRQnDBksnxhfNjpF+hSDyOn+NEX7w/m/XbRtiX9TlM/a97ns
PJrWLxvUT983POf7O00c6GGteCOw5861LJZ6xp4Sv5wG9V1PNvQvmRC0iO6L3UzRthMoJBJ/qtTA
SRKJlwgiDA8GZOYMosR0Qf28Vj2Qn5/r1fBRVf+46DkeK2kmcRSRKXOO76jzohrKhpXKVnD3FBvg
dLbpv28bOE83UwD6bRNJ99SkLq0U8CAXbqqVkt9+Ox2lPCxwmBeiF1k6R30DaSgTYJXm1wQ1bWo/
5LRycxPdgcWv+1MRfYtL69OE7avT4VsziDtWvfBs5d91LSDCdVUU7FBxoaOM4ULgHLycSGkXlYVC
7hQ12nKdCT01XROaK5VYrsC3eZSgspZA1pmYCmKNqyqvLf3cr0FZycSNRQGeRwoyzfgDx4FzZ7v2
WTXRNWQHfYO+7qbDY4amJLs7LtSAkmDThBqkH92FSrWCBTcjyoMIFb3pzM3A/Ni5fjZN7+jFSBu3
OBMP870cvc/kCRUz9FxL6w3HOXwjIeCxhZqhQvlISyYAFyMtVH+0IfMdzzRPa9A9s1jW7iFI1Hh0
4YQClaW2mJqtr95oRCSnXrvF1hrCWmz7031bF8QEXkWEatn/t3VDeVCmz6vskUhk11w4KDVmd6OZ
zZGSXy0Wqs7oZs6X+79ZUIuBYMZ/MxgVAtF7s2FwYJvQo3uiAdTNfIhGaVH/o/GzYPr5zsySBxRu
e0XrVMvnyNoe1+ZU0A/rIsksBb7Jq4MoYGpjToGhyf64zqGG4m7ySCBNen+VBDvAQwlbOuSKeuxA
C1ooEthJOM0SlI4gQPIownktgPMHZXQEtiR/y+O1qb15+6mMP9ia+1n900lkfK+iWRx2+6bEQna2
1RtRpkhJnlr1c5pE7fuq96BL+e/Qc2YsM52PWWjfJrAZsO+7LcGUi371ETre/OpGm6FEUeFXA2zc
Ls9WD2JXmdmIxuZO8Z2ua56ZGJvln802VJWXbZY0GwlCDo8ZXM1ahSI9VkSHwjXaAMmSAuf2b7ZY
bl1cNvXzfcsUxBweKWhMiQLxgiNoM2K5VqaUft/gU/dHF7gVjwccWqMlpY71se2PavFok19k9TvZ
5ezmEhHy5xx8s7N5mpVdig2IocOqT8Rd1aYCbWtrrp+aommMc6npHVhjlXpTTuqwr6rE526ftPgy
F1HVdFTLrBtT6OOCsbJqgchPPk2kftEmHLHD6EIcqTKKyGofzULyeHa7wkkIX0oFP2rfrumKjzKw
ohqVZzo0hvq07+zXaW2ioS6ALUg+lyxxF7yItGB012gpcSPBYvN91fbcjAtTSoZDz/Yspwp3NIsq
Bf04brqXW5BwH/Kv963mpldhokdu/mZfIUzasRLPTvFo24G9MW/tu5OFppP7w99+CsH4h7W+GX+d
NNI5Q8/iMqEfpmXdz/as76HN1MxNk/UfHAQsWEEdGm6OhQzQNNHTlOg0amfLCiQ/4ggRf2Uu+BHH
5N/8iAEolL7LsZvdQq7LYLlOGpH2tVXJF1ImV1Kj8lp+60fcNysZ6lK0sFwAbzW2JY3SsrhedPT0
ZxF6maM0o+H9OYmG54J4srBCZ+qQxxbNHaRg+I/mir6o1LehxPzj/kduhhSsGxfO53XP80xnBZy+
enRsEDB1a+YWGwvaope4mugbXFivB40aia1kcZ3lMduNxxlErqPdXtvyXXwXmAYXQexmZDP6wljs
tPPqLW3XekPeAwZeDYvEzm9vh87XYo0V0ULt2yIG5XhslY2vwaZKi0iuMzdPDqLztdjEMbWsqTu8
FYw9OyfN2niZ4szP97dZ9OO5GKCRatGGmiVnJ9MSzzYBBWsVonrOTiVRRhDEdb76umZ6BbWoLDnb
A4vWGUxnimuBzXJboP2790GSXkDkOlmJP3blO/fkmO4br8/pAnI93cxiK2+9PR/CNe/dRNElw9+s
XmBPjr16M3ySkqm3tzw5s3TyN/LSdd9THTDk5QdZZTxHon3nvHwCVdOYO3YaK2r/c8lX04VCvSJJ
GETbznl3odlNWoxFFmd9jmus/Qu1Kg+845Lqjmh4zrHBC1oPJC+zuBxpYCQghDb2a0eq6L7R3o4b
Ot9T3beUbD0Iv2PIhdMvKtH0f0nbdo8srdPeXUrEQonz3X4YJjpfaJ3GHPiNhOAFp8hcMz8NwGBX
7FnXXkm9hIX9UA2r30D4/v7MBJvOV14zO7FIPnRpPGyV69TVk4mbzPuG5jxdn5QS0okVnjUtqOf1
ig56ANWU8QsLdpwvqPbdbttq52SxWlqPtWV6Sad+a7pCsuOi4Y+/v3E4Yo4aUeeCxXmnYf2NsEAG
qiyTZNlFwx/b8Wb4ordTfdiUPK4BollRibKUMdQTKhleYK98LfVQh2jsCjndrH0xp9zP1T6wui/7
JDlHRT+f8+asJyMUAAcWZ3np5wWJaLb41SwDCt68+sIHOG/uJqROjmGk8UTKSzF9QLYxtd/7Cayk
Q+kVKUiyXt5no9xpPSqM6FpuZ7HeAcvfO6GlyEBfgjXii6kkz9LetjC0g5SdTqo3NmlYO7InE9Hw
Rzr/xoKcxJkdZNNZbKyWn61JUI1oHHaq0/2FEVgQXzJdOtY0u51mcWqh/tOsqKAsPfkObM5vY2RT
8L6vHF9/MwmbtotdGm0epx2YKlD2LTLzU9uBnkFJJa4gWqfj728+QSnNwbUEKc+20sPG3DwNHfVK
uoX3ZyAannPkEmjTrGnSPFaN5EOHKbimUp+VlPxzf3zRPnCHsrmyZhr0jcULBWGnYZ8nCLXuo/GU
rwWV7IJoDpw3s37ehomVRaxXxd4F5laPrU97tR4fHJbqqyQFEEyFr5XZuVN1hoNetq3pTjVQFmAm
ep6zl8leJYenYCJ8yYwt9rzXdl3GWQkUF1TvnDnxV+ddHatE5xtu6xk1lRzgxNg0aj+nm7d0Wah0
MnKgw2T+vjjqfKmMLMVcLTNjcaPq/jyC0HR71wsFfjm3w0bRqCYSriLeFXpetRpCQdVLbxreYtnv
8zNeLUNNNAQi9biCWmZs1vVFacGRZ8ju9kdYu7U4XKBOOxPYQHSEx5pJ8bqRo1nMrkBrNId06C9z
nXw1ulRyKAjM6K/S2b7Us5qkYOGr4gm6Y2N7ZbpMDkdwtvGVM+b0qIeOtIrBi+qyVXPNyfCqBCJO
1M2sr44NWeZ9f59n8/oYwGz21jpgJuPo+A2ZQ5X0gWnkkj2//TJEQJDw3+BqOuaWVVDMjCHArfsK
ekp9WvbEhWRNj2YiZztXYwYAT6k2/jZ1qHBqcxPYBiB0hdYS1xpVI0qV4t81bcrLjlLxU42bAv43
SxZ1BJvJC6rnDUmMOknSOO/NCLU91HKVq17KcKSC4flXEqKOSzmssEuIz5wbqr+W9fSkD4WsIHnE
+Vt2zx3zNc37rCy3Mh6qNlwT6wFWPufspNRfdXsNs7yK5hlSc3MTjV3Y72OQS49OUcDmE/gmn2u2
pfg20rzHvc3Vh8lU2He1plrYADb/8f4ZJ1hDXlslMZzcrvVcjdO99bV5+Dj0UHlc5/P94QXT4BVV
BsLGsjcwPG2/ZID3m5+YddmKr+8b/Yjmb/KLvTbSHarqe2z2P+c82BtUAF7N/Nv90UVLwx3/w5A4
ap4Ye8xq5QxWlXO1ZAFqGZIsTzQ8dy4URr+t1jTlsUYZdKBC0n8YekkUPazkhuXyHdulvmxVYSY5
KtnfHDzv4ygY7ceBBKUu64kU7Sx3KPRGYjpagVvUZF1mEEGOajTOPyu1l+QToss435Q9lkmuNEPp
nJfB9FO0Kozb9CsvP2uqDnoyJbIW/WRBpavL+uBdG873YOPBT6UpPhtDvNczLcdtNfo8mzIUjGDD
+Tbsdmx62lVtGdf9GmpW7lt9Hkyz+b4Uj2+73omR2VBVV2NLq3y7TVzWJue1bTzgtyUmewS+G2bF
9163KUwVSwQhvOWnBeWiArDz5KAV3lLDn2XMHoJcjO++tm1t76HABa9W9ddC/bLYq6T+KRqZ82hn
LNcOangs3q1fbZ681JB7uG86AoejnDOPtJ6cpXXwm7eTSuNJ+Y0/oaUmVMwv978g8De+yTpzVtUA
kZ4a9013tvblIVMTXylqf0g7yeuoaBKcS2eDAgrGvFBjUmVf2IzAZ7ePvcNiNIZcmrqVNT4KtoFv
p57UttZA6r3H6ZKHKrN9lYyS80bgY3xHtd7toBucEZWqQYk3a/NsVsYGIxIfE6wQ306tOc1IuhI3
TruFOpBSRQsF0W6mxfaOg4eYMl0M0QodRvDmYDObKSOr0+OtJF8v4Fi70GkI79uRaIWOv78ZujUz
a8pHvJHMk/PZGivfSbcPHZVlvYIQQY4ZvRl+z9Q2IYaWxk62BXaznvspc4ekOHLTzwAUDkjuJZsh
mgnnzWmxDpo6Y5GKRslP1lJAxGfJcr/ZFyZZLNE+cG6trpXR9T0yStZ3L0Nrvaj5/vl9+8Cl7229
puZe1KhCNnnksDbKZtMfFBlaUfTLOV9mCRmanGQKkhYbjTUe23MGSiRnYCz59K4Z8A1jqaUbXbWp
LGaUPNCk8TSHBZ3evs+V+f7r3JrWGpLXdVz1Ke5Ns7eO9sVW32mofPN1Ye1g4h6QYGed4uf6eS8c
l2qvGflUJD8nTbLLt7lXwD52RJI3/jDsptWZiVLG6NE0B9MzN2ao3/tCrRfwCqloHnWXbEjNr4MN
uqHK1fNhNhUgCpc8DTuLqA1xM6bnWzyMuBJ8qtdqV3LXSog1aN7MlKR9KLNcMaEkkdjVLoPSCvyY
7+aeq6ZuxgbvnFOfuegNPJMO8M3S+X+cfdlu3Dqw7RcJEKn5VVMPctux48RJXoS9M2ikqHng15/V
ObiAD3ereeGXPBiI2GSxisXiqrWCxY5mbiZ2lSqeKnbcWO7txmEgulwzcUWAfXNveyLefLZqS+HC
e5+XAlJra2ilrVx2LhcrbLYqLPgQ5oWjSFN3ToS/lEbv7AuO543pHoD5Rj89siK/gGb80Obkx0Dz
kDeG6oFwzx5SJILSgrXBIfSzGPDs/Kp1h5a/ee1PrX2wlTn33lpJMaknvN2yDZWXFjWDtp2j3GFB
Vn0wv5b7vcfNMjU6gQTYNAZsZ8CjBD+4g0qdaOfXy53eDCjGxqg8/bxAN84Ypy9QigiMPP1YdvS3
DvPO0ptGWg081OysFbMvjD/EEr5OfjXtI0FX98dCqhwtkNut1ggDzJYGvJ4TlMgzxkxVJ9w5FGS1
Ey3V2t5ZLP08Z+QxXTzf1TTF6ux9+mqUd6vDnbJzhIdPg6L6O+d6UDeV4tN7mAK5/3nL0rrpETgR
Q83PpNF9Twfuuay4Pyznjg5xVjkhB/tImbrfmpIr3rX3YvdfqNO7Obk9netxQgx0NhKOnojROVb6
C/vczuBUmeaQQ+6EZvkR74kxGugQtcEMSF+qZQ6nwQ3K+hc1+vBjW0PyzXTZJn2tPHa2y+WwahmU
j424tVUEMnv2k/IFrSzFZm2MnXHYxEOWPrJZhfPeu8nLGLvM4Tqh+gzHbHiAC1jMBh60zmXKfvL2
aXG3T2n7lBYfq33ImLpMMzZCOEabjQdNR1ND9W0Qbx7Szm5Q7MidxZKxdKTIMi2fa3LO1hYvl9nB
YV1038zXDP/GFVuG0VVsE/28ZuTc4XI9kecNtGMboI/8g6sj+Wk9D1Y3FpScLfKnZMaTACc0EyL0
DP1YeK1is+4t0PXv7zwn77fCznpBzmv/6nqXjX8sJ5TbkbvR8CCdiBBfeijGnsjwUlaKhb8uwK2F
lw5Yl3muXm4aGOpBkTOFuFGsi+LTezaVXJfVbOhmuyNnfUnjqvjldevgd8V3J1OmmddfeevXS+5r
1TVex4ySnM2DEW+PHeTxhjVegy2so+ZAisP93Xk72yEy+s3oRo/2BMPY5RvER5i9+Q4kDEU4fvDN
gMgIuFbMYshHAsKl2nyx3fy3Dg3DqzLM/RnctgWRW5DnejMyC0C488jX3xtBMXrrnk3E8EpXtRvu
LdJ16HebvyTlRNdtJWcOTht24vR76nSBYCGAoR/aUUTuOC6z3G3BEEzObLLDRdcjd1l/ZeyVW6ZK
amRvoSQXblpXX0hRkfM4Hdr0lRZfXHbJpvi+GW6ns0QWFSn02axbgQhakenEvM/WlCzdjzGF4BaD
wh9RBOrbjTQGkdVFNGGMpklbJFSxEbOIHQon4mUIhaToKlRplSgf47hTpG/eTS8kcuMxDuix6Ucc
ooZZPaA8FNLe9A3MsB8dZKIAJW6Wn82LAgm0ZyLJ6VGKWphREHLe6DMAwUFffm66l2WgiunsrZ6M
h6vSFTiXCqtncRqtnhdQO5mNf91Gjz3BnytXf2mqr7PdBOs8g3y+9g3tc9GsCnT87VOEyPi4pt/c
yjJ5c4YgQ7zx+dDp9rf7++92tCdyY7LdagPop3QEsqw+1rwLWjKfvUkl1rJjGRkg54mSutyy0a6t
ZQKC8RVk19fLuLlJ1arSqr0pXP/+LszMuKlNdgdtk4xaMWDOcUuHSCdCcbHdm4Lk/7lBGFQX8PkS
ItkC6gVOYQeOznzLUaG0dtxFRspBrNYdaGoA2Ul/9V7q02bzdfBnF04d5fwTZXrgzqliM+9EZbkH
mRaU14ORVuecaIG7fnE8aFTz1958dkdFtNmziHTO69TQsmLTEGx46T17dunExdgvAbSxVW8jN+Mm
NHwll19y16nJQuZkMfnXucnC0R4jPjhvpmO9MV2LoVkTfsBFKJGz9rKYDGuAGEDu0xYMZM5mDDEf
hw7R2XUVRrm5AzDGdZrv9jBIGlyHWMOS8PWfGvxL6/MwQ5zrRLWHzX7iH9LnwjDXPfFumG0wB5Cg
umuymr+8+asFBjUuPhU/8RqkOM9umh4jXL3o3QhdL0rLonxNKPmuTY8ZhcbE+vNjhpAcHTVh1G5T
siZ19zo6mn+VKvFUEI2bbo4fLrm5p29rjuRtTTocJr4nIOtHe7BscvtlS/VcsTw3nQ+jSKX6Np+4
S4lhJCUHEawh/KwGU+9Y/rYBF+/4h5iQMAz9v1YQTTGincE0ks2YTuC1OVzBgXameg3YWyvJv0uQ
HLcuM60EldGAaFnt44HjUjXoMqnqWRF3b3ekYRKSi0/VNtKWVCJpJpBdihDiCSAGNf1aIJtH+VLJ
KXO7ZYvqcjbvtdbSl9tsJZTyx3wzQmdLsmm7AA0XcvTOdN4cDs4aEgK+kaE61vkQ3d/St0s6GFpy
fK4bJr6+2kmb9T9nfSoOlsVOK1gQAu5Up9TUH/ianvQZwkheTXqfmpui3ny7HIGxpWiQDnhZc8BV
kpRe9ytf+n8WXQN/gNt/rzbb8uuM6CEAuKCcd3UtKAdNVd27He10uTfGquey0lLLSoRmP9veFhLW
RA5pE7AvfblSVDqWExt6o7jq30yfME8pbpAx50C51yIhC4ohJky8qMSlb4c7XW6JmehSOauuQ7t+
0fyyCG3khh+TDsPvloJFPhsZ6IHIlNRz88dMhz+p9/3+ttv72VJ8yKbMo2NOp2S2f1n96JMqEio4
9e62kqLDPLuuzUH5ljjz1vhe10fELK5dTnHVTBE1r360hN5URIuyznI7HdDl3hhWGakwOZbK7r1/
a+dH0dOHFHDDioFZawHaN18UJ/Xe9OS7AHHZyA0b01u3Mk6rLmK8v/CujtqtiwA/DRxRho01vC46
V4TCndnJ+T9Bo4O1mDPOpuHFmh+nUfdT/sqnM1t+ieFje0K+CdDUcVleC/NFIw+ERkvxxZoVUW5n
u8m3gGplbbVuNqRsrW8Lf9CNwjdUXSC3yfCpLksR8sUqW31Y1szva7whNqtv/zP3CWW/odKB5o0S
La5RbpyI/lrSV6P8txybyNXrQOiHvIJ2bH/Ms6DRSNAu/4zr4b6H3T7odVdOJzSOnkgorb6AhtbT
Oz/rA2EakVEEhvv7Y0NI4aEz8nEYtmlMqpJm0Booxum8GWSJa+7kj0O+lHiyclUK8TsxW742WPZi
0nSiQ3ItrF31qoyDiNR6VXtbRAoaVcfzpaG6SPqigYjeFOj2/NN12eljayXlEjSzUXik/ZQYedQ1
pxk70OLf85FFrf6xTS632thOPVfQIp4Shz0JGnTZi2Yr/P82kRvVZeXCsu0Nwgv8fHppILf5Y7hA
jyVYYvZ6frwy3qgASTtWkBtukJSm0GzDOFb7irJy2xR+o73cN8FeliUzFI09+o8225iSPtSeSFhF
Y5K/9ZEZzxewXL/eH+V2aqrLLEWNoRezbbtbgraegJhBWtR+tj3aw9v9799mcoMpJMfu1rLJQUow
JanJ0C8cs7H2+6IM+vRXMYBkuQQzGcDnPRonzc7y+XDqQecz4VZvVGGv0rPYSWlkZqIC3aWFQcwp
ccdY255SVb1md6dJmcEovC7n4wTRzaNFfBIbdQB3h7yIF6zlUUBOHex7/ocEArGYktfPULZmTrNM
ScGTaY605UeVfew4kyH3aFcqCtohI1gK9Poc5v7fwlNc4nYWX4bbe9lU2kLHRl6zl6z4OmmhYm9d
I/d/Hi+oLlMQpS5fPAvPgAmUdYNyapLFftTQpiDAZj9u5nHc+GXMT8ZUBl7/u1y+p6uqyrU3J+ku
QHSwE+atgfi70gNeGs5bquK13QkqcsvVKNLVphb2qtk/rFaUV5cqVZyyO94u91ptur7AGWvvJa1E
tKYW2EqWLbZTJ7DRVKyIvnuDXJfsXUnD7XNncPi2Jtqkg1heEAjC5/1TB2WkP6Quip/3rb+3TNdN
8W6Y0pooy3VsWGrGmfU5bZ8t8e3+p/dyVrn1CmzmrBqYuSZiqw7iihfoHylSEs4mv+6KGFwI4Hk5
D0ujcJG9yUiOveiDU02IJYkJCpkHYrX/5lqWRbXbqPgn/oJlbjmLdKT31USWYsiHJLPH7VS7Ewen
Ak/f7Gww8eI0sdpv0ybzy7pew5aW6ATbDNsDzM31PJ9N4NqcbCgZIgEcccytYxuNQFyBNbrsQjd1
l6B3JxqgXup8vm+GnUUxpF+89rRqS0eIhLl6qDHtW1OTBFwmCmfY+byME/Qyhv6VchHJ2LKv6Jz9
PBfOFwb97/u/fidCyA1puphTyCasbaIVqxU7fbWh8Uf/YElA7kibi8XmxK26ZFv76cs0925sWVv9
xUm79EGjVvvV7uwhaLLUQxc/OrYUMXdvVlLcA2qz9nTNHZNC8yKtnl+7hilepfY+fY0n7xxabMZM
Mhf5edr8GrzMB03AfUvsGFruJTI3zmfDwIdp/1KAEXM+Fipumr3z37pO5t2PLi0+Cme2+kSsxtaC
61CvWGCZnr5eeqdxFr9F1+bZrGcjGnmXJ5Ph5VNAGe3acBF294U3s33ybKeJW6Tvr7Urut/3p31b
d5TqMlKVe5wtS7ONyRJ4T/knAXFCx427H3aAUgL0QUIIYDG/jOhb5vrjpVDSYVxD8I1QI2NXKeJi
Zg5IU7ZzeiBhdxDMzx62uPd5qB9B///r/gx3DCtjTdlCxWplOCkd56hB7zGNukGB4do5xGRwKbVJ
780GFQkIoZOZQDsD8neCuJ+GgijC29Vlbq2StHWMtaw8qIBsidNkeCALh5qB8eZ7jW5HFbxjbxbS
GVmji1J3ByRIDm990R49zfJxgXMWhWftfV/Kfmk2Nx4bcQav+WHVXysI6q6xKBUBeu/r0qG4jnSd
DctEjpVab03VN75WZ8ci1R66LlN1P+1ZQTpkpolwbxPelmhd87Iav1ORBeiXTNBeAhIwFShir24t
y7fmxQhuV4g6JOkPiKQcO0i5+fMGQYerHAZVvCPuzMWSzGEBi4QTBw7P6Bb25HNvPU0Vjbrp7NaK
IL3jcnKDoEZIP7npxBPg8o6sWoJ1mT8Xy5/7Dr1jcVnPtcwHC8pmOU+yqn3LU8NHl+mxLevXoh4V
jr13rZbbA/m6gAalwAVqGB6a01WpVQsqEs64e54Qnt4+9MxOdbkpcF7LghoFQKXQeIj7yQuXoXnR
zeP9ldqxg9wTiO6k3sZTRJdMzSPjeGrtF6Ta8f2P7+1WuSWwZ7h/VxO+np/ak/6ljO3r+syRAZ2T
tQnuj7KzW+WmwDoz0cyQ4hWjL4cns0ljMjtHy6n+5Bx4BKFaqb1hpDCLHBKFWoaMxfOe0IeIaqfF
Kz+fIJhXqkD2e2NIcbZKl5QNwzAmddt+nlDsoI2Ocn4VslYPmlrFQrpndMm/u8JdhiIrpkQTeWAO
/3oL8uL1gztKirZDlplu3pojSiRfMqjleL9zL7pv6etS3zjpZP3VIrOcvE9XPBKaRu0LVtqBPtof
ovOlutwV2Jq06NIBAcIt3+Yitq/AQhWS6DaSCR+/PjG8y+8aZFDWnCJuDxFkVvtTi8JxFV7rudeK
eJAFc30YTV915O1YWO4TzKu5sFYbm3Wdk956oeOlKl7uG2EntspSq3a3pgzC93jyqXNU4L6bQx3N
djBZqmLodUluWFkWVm1S9LuVgogEtP2jr9lL0CHVFQ0/Qmc9BuPyQ53miii+s6PkbkFQEHVb52Es
ZmxJr/Ov26aijdvxZVlstZ9YlncV6ZLVBlA/fRygapA54mi4X0mu+x8zhuTJXpFpfWOu2LNt9tVe
KyQaonKhLoEs/k9boEPr/jg7rxCG5NRTAykD5ARDMrevHv0k5sFvBYhoCcAyRzG9ZpPCIDvGl3to
0LTBrJbDIMKenp3JjcYuPY1k+dbXwwneH5t58+P+nHZsL/fTTMs4d5aBN+R2TcbmkXDFqbc3heuG
eOfqHaEm32gPx1s2PD5dS8WN+6hnv3Jhhk5pH+///B0/lHtpjEWf155ZIplx/Cy59w3K5Od6Bp/M
WpqK7bWDBdH/XlffzYWQsTKyCXMxD/wo4uJIkj4Zz1eJPBDPK5EgO9tLbrCpOe2F1mEY/Zyeh0N1
AKlcXJ9VImJ7uZrcKTrYXZ+OujMlY8gZ6OyNI7T9ABbtkTgzaH2qhLL2rvF/f8C79erNLINsLyYC
teCIhKcuyMP2WCDCG8Fjf/BCle7P3uaVHFK0EP3sMww0Gc+E/9oaxa7aiVp/K5nvJsCgBszROTHj
ybsIOuMbyoh+0bW+YySTkvP6+iNvRHgZ2ZfSjdsphTnMg3i4noGmT87aAcqYoaeA7u54hwzsa0z0
Gzc03RIvS9riSUxfhsl3MlUf/s75KgP6QBvICmQLU1KaLzlOWf17Wj3f9+vbXV9Ul6F8oPdtoTUM
E9iX8tWIBwiiQY0yukpujpGI8ke8BUFz2HtVjLc3l+vf35kcxVp9cZtxTkrtMk+PeHEGt1nhr+nR
MiPX+eQ53zMoPVKE++2Yaf/ofPHX9oti9B3Xl/F/G4QOvKaY5oQe+niN7XPxyF5IWEBuwsKcq8B8
En9MjorPdiSfFINe8+lbG1DKswmrWFkvGNSeaVDmj7bd+nh3LZYEqXFgeJ/KMViap3p60nDKlXav
iKc7XivjA4uxxdVdzxEe0ku7Qo1GceTseK0uRwPGi6brYEINxfXxSycO2/Q8uF8G8XJ/xfb2iFTd
0AZn3OwUC0aylwotBBBL1BUR53ZwRkvPdWe823+jU60aoGlz4l6uGp9XFeYhZqe/SrnKE+Y2WxlG
uZ7W70bZmgLPdyu8yvosYhrNEBkEsDECmz/e86/huQ+WEF2Vhw8RBmJAKQ1o2Dqh/xdLNrDBn9PY
xZMHnf/ct8fNjYSPX8Peu9kMW9vl8wKs8mJ8Z81TLhSFuJveiO9KsaDgVWNWKzaSeciOw2E8WtAk
7Q+qWsaura/zefe7WVuSuuNYlPoB5+MDsuHHOWj+sYL2UAeqs3FvEpJ3T2LhnjljQ4Gr5gRK+eMS
m7Facft2UoRFkpLuAuK3eTFs+D60pNfQicun8s2C5CJFVRq0+NF9G+9NQ3LqLZtHwiuslXlID9dT
so3+v4TDseT/iYGYheTSvcnbrPPwecN4cJpPQlP4887WlHF6Lkg47WLD1gRFeabj8VZRMdzbOzIa
z6zSvvQsePAQkdgOoN6QFHgMINH1KUCpOHwzN0H3n+S21Ggs0o34+c0DDdAliQQO2pBQbQRByuG+
Yfc2kIzLa1cxeHp1Ddc0aE/GX5SH/dAmzg/tUEdZbCrquHTPFpI7Z52TTZ63wBb8Z60F9iz8vo+4
/po5NkgYX1fvMDix230yhs43Bxckg3jPoW1krD/L6jPTju34AuDAwnT8eQT1JrSkFWfWzvaWkXq8
rnjhTmJOPIxdYhHaVw4wJ4oKmlOH3QxqyG/31/vm6QiTSvEAUP/RGG3s9MbQAsudfMv+lrc/iybI
lRq2e9tGiglomSZ1310D8rk9mVDhXY/6iZ/cRC3BumdMKR7kqYdG7GtYW9JHc/m8fui+iuWRAkE+
jGDSW5Aq9/BYy/iakmSpt1BAcKZZoZipYirZMbgM1Ovp/7sbzXF/gjrucYqHkxrJuPd56YBft0Zw
ranXxNR0ZgNe4egHoFIWMA+hy2ZhY2b5I3VF0EEULIDWgaqV9DbKAx29UsiwbPC59x0MszW/XHL0
AH2tNATU0Nvyy1wfvfxTvj7f38s3EzGMJR385ehawqXYZ3P37OKhj+WHxf7gt6VoUdZOM8865gE0
h+M8D+l5slXB+2bGjd8tHfyLVk6aA2a0ZEUfbHcu4/Zo/fjfsJoG09lQZPY7PiLj89Y1m/ASimGE
ycLKptEGJYuPrbzk4eUIrXYxctwZgF/2Ygo8XqEIhXtHm4zH07y+qwFihVU9PztC9xD3ntHyVwgg
X8sTqkvx7jiSq9d2Ax6rhc5Jxnr+BA0WM9BWLV5MMUOIpcs+kRV83GvbPBdt8QZCMECuprSMnEKM
4mPrKKP4DM3jOi91ZE/aA6tDjX8dVKwPO84h4/hsIIFxkcAyuk0LKWGbudE2b9x3vKqM7u+C2/An
AkDF/81gB71wLMg7w1Sx/SxiM9guzcMWmYF9tgN+sMMNDAt+bkN/W/zY3lS3iT3TyWg+oD8Ggno4
nDOLbfaYoVlOq8Hw6CYTE/480IDNB92q/KJ9GuZfitnuHJ0y0G9Oq9nLByQQuoC+dGn7pgfxme6x
Ro83YCgPRe/6bT48aWPnW9TzR5SKRBoWlg5669hF/1ahtdHauSFx1yfdmaG6G2f17LsO1EO7g0Pe
yubzSobw/g/e2QGmdNTzzlvyvrSMxGM0ykwea6A4bRtd8fmd8CKzbJZz3TgjaZcEtas1v7SZIme+
Ru8bubjMrbkyJ3e2elySjRyy8tDPkz+vfmaqfG7PjNf5vLt26VfKEgiyoCStVaEO4itCy3h209+1
QUNDE6r3y9tNIfAOaf3bJtU7sMeYScl47XOH/BlXV/NrCxiFaUDSyenWnyzDPpr99Eew8afjjY5v
lMBpAeizhJuJ/1cMoIUs0HSjpdx+7Et0HkLd7QLOywY4qBWswralqBPu+pUU1rW+BVNMWy6o2OoB
/WdAvk9P9hMJen/8Ynz/0Lb8Dz8+gMuTWxlzUujHrnlwsouSCuj2yyKWXIrpJdGsyukwge05fR5P
Aw6PPkmPtp8/mnGJ24RKlndn88tARKf1uD1kODzM6qivh1kc7i/OzuaUIYiCFIgaBlrKB3EBPV7a
Pzlt5adXOVsVmeBOWJCp8C0DwkrQt1iAw0WvUmVmJ8uhPRSWZsUc9gaQ0jKNGUPRjhigmr+Y67lv
v6am4tN76aUMO9zy2rDbEt82D/MDi9ITOdDYRqGhDu4bYG8LyeBD1jIOhUSENcsvHrHokICN18R+
TbtwCkkE/l1/VnjC7T4OEMdIEYJ2Wg9FZIwlnkS8RXaAalxgB2WoBWlsPrk4v/wqVr2D71wKZCRT
PY21MChfEmp55mU28JrR2tsKVD/uvIgpDywV0NCGVEKIHIyqTLZzG5TRTbmj1xk6emCyNkgPV9qX
rfQJsBZI5yDWo3gr3Tk1ZJTTkhm8WjqMkqHfE4+AVub5dDg2haJ8sBcbZYjT6JqztiwYoDz1J1Sg
kvxfctBjilK8dcre7u8+Z+fsk+5tIIl3Zk3D2We7n4v+EYJGjRsXzRPJf98fYCduyRAn28wragJG
moz9KU/xgq3I2nd8XgY3rSVYlUxzArg/7f8ZivJp1Ks3lg0v93/2XpVIxjU5ORQre69fEvJ5Dq1v
eXCtRYE4wggothGywOj+QHvzkJIDDi3lPO/EkuhdME5/jCy2JsWN8vZ7KPFkxE5aWyvTBbOStjGC
YmrfnG691Gb+j1daoUG6F6NCfTkz/6X1EBRoHBad+XMCh8zGtaD5mMY1yJ6u4eFd/tM1rmkjb9gS
gkcdfoQISGcpfH1n9WRgz9J187JyUHto81uhP1H9z1yf7hvm9ksgfvbVZd79bK8ceXUtZiRoGUdC
wqsXnQnd1+vtpVzNyzQCEsHmp42kejBo2slp9d+swSOn2+H6XpOfmtC+LJt1MuHIisNiJ+jI8J8B
mGxiMQGc62yft+4nd3E93LZ4GhSz3lvQ69/fTXrO1rEH2YMALKMKyp/W8FtrFQFt5zSQ0T5NPphm
OrdWovcuPm+EmnUEmXGcG+WD1xUhHV/pMiqeUm6DH2E96aTrBDhJ6xwTwSt34bMoO+sn2wdn8jNU
PML7W2QnthlS9lq0neGsFNZYUUPRvzsq5fa9pEMG/PRtZ6LzTdhJ05Q/tq5+dTvrXNEhxMv929hr
wTYZP1x3Db1iUdRu9gwvJbLCBqIoZ6CLGNcefduPDS/9zVZE052Fkpt0LE/D21bWiARd9rN1QCi4
b4C9M1JujjBFg0syYyTR9OZPV7fP7nqc8xZvyUbUpeMFcLbjwslbaiyg+ODQeKLR/aH3piRFhyrr
gECoV5HQ5Z9B9H49K26ju3OSstkCeLu6XmCJ8gQEE9o9yDGL1mft2T0uR6Ew9+4okqOzzi260kTf
lPHZm3z73MRohguKIepO10cQ1bXlmkfcuFv/fRt5F0+8DAxVFb1KGJjF02iwY7+msVYArG2JIxHC
L5tCcZncs4jk8QVrcoPXmJFmXdIhSj9E9woOQcnLR/Qd0WbA5l3cRxRcNKI4nndiOb2mr++WpmMl
GopsLM2sZ6UP2e3fw1Lpoe3agaapekV37Sz5teWVtJ7ajiTuxiNO+UkHStHw6tADd0SqOd9WyNGY
puHXpXdYDXEcl9m/7yI7AV9GE0756pSejm4/xwR/P0Nn0pZvB6NrPm+AJtOtO4118WgqOd52NoAM
KQQBS+lqYLOFTMCpH14gNH1/Hntr+DdDeGepUfRWX2JtklyLm5MTd0EaDiVacYL/faBX3Zd2B5Jc
36nQG1m0mAEUgvDIWsbsAGyME8yRHbeHSaU8vBPrZVxh35dgaskQu+zpS29HDOFrU3ED7exqGUzY
Ql8ELQ1cJHUKDgITFJu2sX3qNS2cuPYhsDiINiVXX1NTy6u6B7cRWOksawFKzugfGma/3rf4TtT6
a593BhfZUlI2r/xHasdQF/fn+rnUHho9MqwNzLr/3h9l7+b/N3d5NwxzyqpD/DNfRPliCADe+c8S
sdjwfAN6xI1VHSkodqusjTILFDhDkLnliU4qTsS9asDf9OPd+JupscZYuJNYFUp+os6BZgUIzLW/
l4WofbSZg3msow/ERfYx6Zafo9EDgCz+ItIJ2u7DkdOaxAX+De8vyU0Xhryt5ACL3lggmEQzalcc
x+awqQQ+b+54fFc67YxWE4Vlk+bSAgaeVsHQned8VMS5m1seH79O5t0ygkNoyLOmby7IRcL+ezuw
6Kr+oAJs7q2JtNkrq5pazRzZpR9Om/Vp+JD2H362dK6xJRtyYZTNBbz6lY+EMyjM5UgzV5Hv3ywt
4PvS+cYmzVgI6HAvljc/jW3+U5TNqWtzMBW7J7Lpwf0ts7f60gE3lCPp2mxqLk2mRe0YGdBPacFL
5pQ/7w+ws3dkvGzG9Cyv4aeXbqw2X8t+tGXn+eXQK65cO/aVwbJsKaBMqrnYPs32bWiRC3Amwo/9
dilL7WxmO9tQsEszNVHjibDe0E0oFCuzY2EZKzvzrGRmYbALaS9lG1rLQ8+/Vj+H6df9X79jWl3y
2hxli9HL4VhuPR7zMg97m38qheYXdqqIwXtTuBrlne96q1YY9YLAIEoTZC/dgHRsw+tePq/NyS2X
9DCUdPmgNSRPniczb+0anuy45RBvxapHC3O3CJSYKgGB21dHCARJXr012WLqmc4uBtfCvGyP61wJ
f6n5sxDuZ50gkdBHELg0j7mn6gHc8xDJ01NOrb7wOnaZe8ufTOKnNpi1VejXqyn+c4XAjCQHhx4w
Gd3VaC41hNBRbp3j+7vr9q+mMvLVEfXM8rWBX+dmeR5S8r1n2xgb1qzIG29mEQ6VQa+LO8yaPsKx
uTP/cAzjBzf7Vye1D/pkJGmt+32uK2LIbU+hMtwVeLbMKEzaXPrx26qbYDj+bG5Q+lXC4q/b579G
oDLkNQcNtKMbG7toxxUw4eFwfTAwDqBxRduAqp5y2xmpjH/NNTr0xbiyC0WzLYUX1uAZBMymz7zD
WCqssjeI5PEkHYZW3wS/uOXZYnGOUidSHEGO3ceElGB4yc+3vgBv6jA3Fye3DmgQiiHYEiw8Dz62
cSUXb3peML0j7LIQ7mO1rLwKSxWW7ra3UZnEnmym105Lj2xDPK7mYVPVufe+K3lxObtVORfwYsqK
o7V2Ia4Erx9aDxnzaqDgk0EOu7lsxnNajP481Qh4quC288Nl4Gvpsq1brpuyEtZvM3d/e+V2+NgP
v27Rd4fPAgxAze2ZXcTYjsG0kpe+AMFMTUwVb+dOjJOxrl5VuAZr8+ZiIiNqzOFEoOGG3OuDE5AO
aLGBOS81ERUycaGrv+m/51HB07v3y6/meLc2xND7pemwX8q2+aPXbryx8UdOVXWpvc9LLiocLaVi
EM2lMCD+Th5Z+UnwKvyYXSUHNQdv1atVsMvqnKvi0SIHQIf8+9/e247SWVu1YDOfvLG5jK5Aq9A2
NgEdq49FFhmMmjaFBl0B/HA9+2atL0PxQlVgptstIA79DwC1nXGrLiBU4aPl98XNXi1mvhjQE9w6
yGp5+k9cF+JlrBPdyFqfu90XVHbFCfLFAZ1Y4haND6JkYHS6F8pVj6w7h4FMMWmC09uAVmwHJePK
e6zM5TvV0hODyFhq9WGTugoE5t44kqdzd9qaecBuNtMWLa+MFQ96WRV4aRt00E1mYl5eKhPl0Pub
ZG+4a5rwznkG3pgMSgTwS4ZGm/5c61/G5n84u7ImR3Vm+YuIQCBAvAI2bve+98wLMdthR4gdfv1N
ny9uRI9Oy4rwo/2A1pJKVVmZD6V5J4iv2SpfJ1iwnpLts3Ir3bKFM1vcsHi7yo/D0UPdaB3pC1MV
Xo0MW7VpS4xuGeHLev/4BjiGKcXTjgLLpNM4URwDMmIVGg3rMhW4qUdjQvCbBg68Dl49nl8G1del
c8DJpoFWoLEGgj+LM1FHbgk2Y5Je5sDKuFULTvwyQ3zyllMwqk124NbjrrTEZY6SzCXpriAcs1qn
uSXsR9VGIPE5uk1QgpVREB2/rmKGZDhq75hkcbLTaQZu2tUGi2gPagk8gc8vwNcRNs+SMakQ4cn4
InDM97vhxv3BEbhN4/TqVHGWfzShH+m0BxTHsgxMXbK6bUuOhobUu3btOrLTCx0QGXsK0YGu7Tpx
2kVlHyT9CNH77fn8BKnm//T/p4PChWyYt4x4uRX0zcm+AY4HIODvy759mqrP357zei1Pa2uze1cE
M7npiWZdFeebDHRsROGWU4Mp8VE00flG4Io5qI2jYxyQUbis+5LxcoYaf+Ta69t6yoHJNyLbWV5x
dWnSfKohSPc48Ra/nsaC33IbIN6Xqrj33G9LkwWLji1XEQqwZGwihd/KaI/bnNtiBxauWJT1FCCy
CyqH6q5027verx4yv/vhJdZlZ9J/YYr10A0UR57RJvHkOofFXq5Ip6P1UOxXGa2YVVmaDa2LiFMK
ZR27WGI61WDYnNiv86uusGMZq7jmVECPAm92wr5DvGnfID93/suKy8w5/f/JHKDyDJwr6XFCWBWL
M+em6ecuLIYeLCtahjLFrpLRinWRtE03p/yW+EvxwsCoe92uLIvczHL3acPLZ8GqMj4/ItViSAbe
GQBHIgTIb6EUc9v02dEE71BJdGv9NQAHcuL23zPmJN3gEAiD3GZ+0H24MfT0giyCGN2LuAVKOEgC
vu/A66Ar+VSNR7J4qxWJl/sznIEqCfIyIl0VCE/jAao+Ltl7kxVp4zGKdzV5o0tgb9+gWHvZOkhP
67a0V3d0EQ9wLC9OHXPnT/69Uehg94qNK+MQl3IsjXJATmZzSyj3ROX0CB0Gl13mJMkMa4XokV3v
EEQe6yQQZnbwNuCZgKg+PzkqP1UGIPbIHlruiNmB+F6Lyrc6Nn+7z9aeA8SnK/VUNiIZ98bEzEWB
C2nZn6qF67grwvpmjk68CbmOkllh3DIk0alIbzslRTicN/XeovWuKNwnIzWfmQvttCoROt/+tHO+
iPZRybI5HVHNx2EJlOWrBd30bDrO1AWxfNumOxds+a8NI8mOkDY7EEDGnm2uo21WGIpcRGJsnTUy
YGpvQaacHqrG+rBFvYDqdH7S7IiTPX81OsnOxyZ1C+pgR3QRPZq7KnI4kJ1LWD40x4wGOjoaRfhX
LivpAa1dxsTDcnX7aRj3xcrD0v1Zs6Aymn2WWdH58agmTDJ/yk3I2myI+Cf9U8/K0BAhHXTY/a8h
CZ4lgzdBze50wkEEaX0cwJx22tt8Dsl3D0XZ68FcNYNQWZCM5FwaD7Ek0OLftl1iPNq54Uajbc0B
3wwjcNrSCC0GfW133H6b7mgHfAJeNU2biyAFniVniA2XzGM/w1sV3a/CrpELPdg6IK5iheQEse8m
E6ryEecbHZD+PQ11FhTjt/OrfzLJLzazDIVwSlN4vO6RMccbfDl6i+4MOF1MX3xYhr/WAGtWW4MF
Sah9Vc3iVwKcawIS+9lPy6D0ndDghrlbmundJklo1rpIkeK+kTGuTZWThNsc4W0EL5iVB1ZyO+c7
onPsVd8/rdInR4zYvtG6DLEYl/SPluVebVUZdk22BBlk6c6vytfQa5jNabk+NbI4eMSOFG/zPAs9
cJ5ACxJ8OmYbpFfmr2XXBV2YRjpBCcXFIGNdh9UElqw8OfqQrl5a8MT+mGkfzPetp8HWfQ2Hx3ik
M3NABaQgLZoYohN5Sx/yVz/swT0N1o1gPuie0aq1kbykal5a6ySgdduuJLKrx77g0AP96fhv59dF
YS0yGX3Nx4KsG9aeDCSoWHFjjzqIiaLrMsbV4A2Bahy67jk/5y0ETjukSTTqUIiqFZChruvYba3V
IdZ+IuBoH8rjEixFOPxbpow6fhLq4G6K00rm/R5rsx5aL9vSwKQfSbs3/SP1NXlK1ZtUJvvup2Rc
CgK7mO36vs2mZleCKDEcC8SwK2bRuGrTD5Y25W6dJxQepqWWTU81Lsnu69wvE39EwHLYs9hHRUcR
ZdEQlDeAp+2yQxen+1IHCVLsMxn2mpc15xC3ReoXAsOcZa82KzUOrcKtsKRXEepre4wDF5VpgjdW
vDhZuk+9J9Z5QYNiTj5cFv+QYa80X/2RNIh/gJa9s686D/IQmiGoVkKycsNds2GcSwyhv1nKxy15
9y+8av8tHP907qbC2kDN1MIKx+kVchc3hA8uVOp11HOKo1bGtDosz1Z2gjr4DQvBckDYbe3uWYUf
jo7rQHGSyDhWnvT5SHoAjpZmvmq230PlXbXuFDSjjspX1cJpdJ9mySwm6q25Ud+ybPg2dTy2q4fZ
GMLF/zh/zipWWMbxVWYvap+ArxzixIFrPHUpBOr4Ze9dGbhGF3PmPYeDUPWHyr4qmp2WgFHVb2ln
TkQ09uQj49B35W4xxnsKmEbqkfiyaZFcdYBzNpCKYGVd8DuOTtQyf+fmuqioovMyUK3xLcOoBA64
Ejrd1OfRwnuovdi7851XnGkyTg1a1g7iw/A0aQPNmCPVldgqTEpmc5yS3ihnB2/nniZhQ298x41y
qPVwYNIB/jjfedXcnCzh047v+mQ0ZguBsSYFlaNVBNWQ72l5YZ5dRqoVJ4Ibs8/47ZL4IYVgRjoC
76zZ7wprlUkafcIrb1pWSHEjwRBVXhLMaeiQ6noqNbOjen3JCs11Wvikrkw00Xs14CqQOxzAAP0I
nw8Ik99pikK2PSAch+zC4KGMU/PbvF7ARIDnRXpYrbsRFSHj2/m1Vm0oyYgteHjVWCFxZS7TB/iM
j5WYfrvM33tlcrvO2+v5ZlRbSjJm0RG7QpoVc7aOdTCXAWT4Aq5lpfl6FKCI+3vHDmtZViZWBQ/v
UxkQuemep6t8Z4Q5ygHYM69DBJeu2Z1ul309HDBR/d2eP8x+QzLE4YYWybF6CU2QADBLp+aq+vxp
mJ8McGtBkzBYFjJN87M7v7YT8qwX1f97YGGQvs2hVrVtsL8AcbE0K6FfEmDJzy/z19aHmvm/Py5Q
KJXZyKfDWSli3/Jucod9TKMbkQLUL+fbUE3O6cj9NDkZaDuSgQHDPKR83hd2+nsVVh/wtdAd3orn
Awoi/26CDAXUj8Exdjsfx90C3l9jZ+B22JPQBTtjsls08QjVdEkPRajpuSbKymDXS38E4j5ga/do
dFWYQEjh/Gz9K9/z39AE6j/+HosNFoPR3CxYnpebUK03QpugYDnlgQlGWbArBXTaCbbE+fzMqhfq
l8CDvaTWH07ffF8EEGW2s0Prvub2AaGlgDSHZQ2nNCTZw/kuqhZUOhtW0M1niYmruLV+m1uABElg
6oQYFd+W4W7t4Ncr9Qjuy66LivHN7m8qpum34tCRwW6p52VTYeCOt8DV4Hu3fLxte8jSmk8Jf79o
amSKxzY3uq3zcN3XhD0bOGCCxnUPWd1wjTEpdqCMedtyC8gFB9G2zvk10fumOHL7pnQ0vPWqr0vH
Qb06eAHkpzih2UT9fIsi48BtWzCmaJbgazeLyMyMCbjrPZH1eDqOSAvmTuccOhdyUudnX3HTE5mO
sWXDYI85AjlQgonAsRluh/ZwCubme6HxV1QbVDoCHNcs1tlGJAQ8HEFSR8j8r6ZmdlTflkzfb7O6
KydEQcDy8WLQ5I75S4SzTXO0qPa/ZLemlyD0KIzqFhs0npc68Gc/tOca0YhrC8Ul5xdBscQyFG5L
BZiaUGUAK4uK8mjq3tWq70pXeA06B7wmcPaiVuJbbjYv6zJrwsGKbS+zLA6CmqKefCQZRBJ1v/3F
vQHnhqgHzfcV6yozK3bLxKGUjO8DEhQ2fAh5+5IvuiyGamJOrX66X0vwG/F0wXvXsgwWiqJO7ore
m+Pzy6mam1Orn74O3gdqFQJlKl7Cw7WtwqZNIo9+zLruqyZHursLJsrVGZCD2fB2md4MZ1+XH+f7
rvq0ZKvUHsHUn3AkqZYmoH8sMw28RXMQq3wOGaAGDlCrFH2Km2q3REYelLtsb9+5z8NbCkHl4s/6
dH4QquWVrLbMzbHpVjyrC+PnIlAN6nOiI41XJMCIDFGbczIj3YoDUzgBi+nuxJVkvCGMvz/xZnvR
+SGcTPQLl0YGqvUM5SjCwA7lKNMeGSpdqHdNZv+qFluUdmLv9LoaS8UZJ0PVSDdlbK1wPI9J+j3x
nCjL1mgFo0nWDpFtG7vzI1I1c7KWT1bhFNZE/VM8XDR/KmhAAFPbFFkszMgn7+ebUBiezI9Yp13S
ehU2r2B38Dt3At7gkkMnc9KMQWEdrmTZozDrBiFoGB6Iqg6inP+pZucXSDioJhKq2LkykM04zRLe
FoCheybonyHykOrgM6q+S5ZtT0tflA2iZJNlBfV8mPL3RPfgUu1W6RYeLacyjTKBe7t2h27Ymf4/
RdEH+birjV91eVEJAJHxa+h9ubl9Afiv+TAXb7X1j1tcFisjMk7NTsyN5cBR3Ari7Od+T+ouavmf
8/tSdfDJMDU+FAgReyiiKW4AoX8tojpcHgH2hsSB+25o836K3fMfsBpJFkFzhOiBt8uS54VqnCyF
XclQNYt1PvUolnfunkBSDuaDgCaoST9opue0Bb847GSU2lKaU5vlFczqvs/Awd7ueUwjKqJpx6Ns
l2isVzU9kvXOxeRNrD5Zb3eVsnuhy/Qpl1e6j82xzH2vwr2W3Yy7k1KDEbbXzu0Y0X0JwmAdw5yq
/5IFu6ZfGRyFA7d9miF1/JqnuniD6hUgU+QNYIP28hVTw93amHesM9PrYaxnEaSiuE3hOwarKKrb
bmZA/fibOQS1O/VXjdEnOrZY1c0qM+h1FhNwagAsG/btDVg14vbQ7ebIDsso19qIYi/L6LXZFAlF
GgsOTk0AGey6O5IlPzq3h3brZT7UfxBsTPiJcGEuLnmpmydre5h0eXdV70+X66dLlGXpUIkUHv0o
ysCb9ivgECyNTapBJaq2skyjV22jyKfTSbU+5m//s8TmOr3yb5fdSeZIZ4qKC0OGrgmctCgexaO2
q9Nfa27esXo5VnZ+PdP0vsteuMOi84eL4tqToWtuzyirWUd+r0mJItIkS0NIkoCycxW6/JzCs5ER
aonp1ZS1DLef+PAAxvfL0Pd5IGhY5jqKFtXCS7Y/MyfhfgKX1jabq6nwIfa3vCJVcu/kmqVXnC4y
PC2x3dWeGY4AD3qkO7dKjHBOdMlj1cclj5wu9eYOOdbbtZYmEguK3KvW0FE+fLnGjvPvZv5kFdSt
nCwjRnWYrDc3PaRWGqy6SmfVt6WJFyJ3O9/N64NAhLpix5yAa3u7rCAFXZc8Jz6DQQXZlvrQryE9
LhFCsECkpjF9Nn+dwDT5vtfcsqqBSEtQT6LDRHVtLPifFgSowDwFy3BRkM1x5FyjMfopN2fRxtSa
AmDlPVIFhv/ORl2R85cnBho4/f9pjdO2X5ecYqI6+20CibVV3dXOEtXDB2Qjd6y95AmBZqQD1jQt
u99Y28YMcbzMq4Opvj7VgPW5LjV4ytf8x9lBCycL/zQQc6kQtJpIG9fWt1QsoTvcs/RXvTwT88Oz
H6GJvTt/8n15LKGh00b41JDoxioTng/Fi4lHm3NTWXkIhc0gLZ42sFKeb0Sxq+RcZNak7UgdNDJ5
V5N9qJNjo5Mu+vouwgAktypNbJtNCb6d3CbxGCdX2U/WBH207Ph+PoDOwNEFVFRTJRn5xk0wAvkm
1iR/H2i4jXez/48ovw/5pfMk2bnRidF2OFad8Qfw0dH8de6ezy+BqvOSYfurv7R+nVQHy14j033w
+4e6vZ1KK8iM3+eb+PL2caicewRPxQK+PlYd5uShXCMOfnhnfk3mX+c///UmonKqcetMzhPhVYex
eRjzsDG/UZ1UrurTkj3XdTGbUNBkTwQFW3UReD/40F+096mcZvSIM7E+R7fz6Rf0Onbr+jy6tQ4Z
p+r56f9P5lsnyFsVGb4+T+0Rcx+JrL0RdRWzJQ17DkE+FP6VxncmwFwBNwDnbdpGrJsiUWlcgq93
FvVPt/nnLkyQUBIDln1Y/TfTik32trZQmvWmw1TpgNaqRiQrZ9weDVrCyvOkP1ACIBVkocp5n3l7
EwKK53fY17cHlUXikrLZnH4YW6h6/+6WP8nQhqQawry6sbgIN9TJnm9HNRjJzCsQpy3CwmDS4Qdt
4mx7Wvp/6uxHpb1ov/SkYIqStU/2nBVlvbRxU6BO0E8jH/w65zv/dUm+Q+VM4mi7Kd9WnCTrWByJ
9ad3eODw5dii2mM0Q9foQs9/h3bQMRv+EPGczySahj0qQyJGyqCCtGLX/NB05rT+/70nqZx6NEdz
pjmt2vh/AnPQKEIwL/kX7XASmav7cLgomYFxS4dE46WzzRbCY5TtIvkL6g32uo7XtTOG5wejOD/l
FKS1Ot620LI8oDox2Oobh/xAGvypMRuNpSp2BZMOCxskdE7LivJQCx6OdnlNMh3/rKrv0iEw11sx
bb1R4Ib/Yfe33VLuzSlMlk0zNwqTkROQnoMEM5/d4oCy43u2+EtQ5ct3YYdGgdxDkv86vwSqZqQr
3p4Kq6eDXxycPq7cMVi7ewPpSAYGaBxp59tQeCyUSebfco+lIHPKD6aThEMO+YSleuTrfbPdmKUR
GDW9Sy3jYHk/S3jgGX83dMopquFJx8KQeGNS+U6B6qtul4q93//BmRN3JYAvq+Z8UNxIcpqyNIzR
HAszP/TGCHbu9MFt019VriPZVH1e8vDngtgjKpfyQ5F1D6Jyo60ZX1pIqJ9fHNXnTzP36TJLGwMo
cqD8DpCLBuXdujsR4a+Vzq1XfV5y6z0/tVPTLKDJjmrkdATHU2EAeGTnGn9AYYYyvUY7TbRxURh8
GBb3yAbgZ+biHa7UjpP1wiYkS+8KkLQkLMkOrK3uvBSpP1d4uO4XM+5HQ6dvohqI/fc6JD7f7IX6
qBNs5pdkpVlAvf6fpbTguzDdu1px33uStbedC7LhmmWHQrCnhIkiZOspV1oA3jSCVLmtyRNinofL
tpZk9uBCyzhYUJ0nzquXOfWAlMkxrEEX+FXtLcm4raXojHb1skPpZIi7O82Rtyix4vYQXTQAOac5
5nMxGCZqNzNOn4CWvLfS5doqXU1WS7EacjLTFS3AwqzI4ChvgZV1wUas6wUlqqSKN4BatlFX+aSY
KTmXyannetzj2aHvqjv45CRYWBEWizA1Z+DXkXKHyuwbHS3zZFnc7IDXdQldsBoqfRnKEm0jYF3/
5v/LBdqh2qplTWSW1sdAvYfzq6SwHDm9SSfApJhPsQ0QMgrWYtvlCVmDuirCCg7t+Ua+Dk+ghvdv
8/Tr2m6MYskOC6iY3C578BvrR1v9IAMVuCpdHm5OE03l2Gj2nqpB6Tww7KVJp8pMD7kYgmTeZVAj
Gvxrt72lKDkqRYdwkpbP6mQxXziVrnQu2OAQ8PN0TQ+JI/qAzclTW45RVb2S6tHNIaVTHad6Cr3U
WhHlq3fN5AaT1YXWsgTGtL60dhvmxZ2orme33xVbH2/EPjZORwNiNmG9xqmXxw0RL3ZdRxkvXwke
5cPAjqSgMYBiV52B0AV5dRyeBZbphp0N2cCiuulod+1PLCgqELNlDLIi/bVn8JB530pWBy61gStG
elK8g/xUs9anNf1qNqRzSzAjAwVf5j6Not3XSXYsMqpZVYU/IudqofFVldDcMOKpAWXq+L1h+d5I
/N3ynXn57vxWVbQh52xHa+ztGUSjcTYcjLHa0QTwMiREmrQM80VT6ahqRPJKukZQz1gwkKZs4hK6
eDYLbcfeu4MRVUQX61KYtpy59WbL5ibbkniD2saUxmQ4EACfXK3ItWKp5RSuB2nn0fYMFnv8Ja+u
CnPGvv49FK/r8m0AobiD2EgxvSbJq1+UgVW8tjouBNUEno7qz35XzifTtj2U2G3trkRS16LZVdF/
39xql1cf57eC4oaRNdPMamZk7giLh9wMvS17NKf3bkh3xCYAf5MQiP/4fEuKG0YmIYEOogceMtfD
fsiurZ7f281TfhG1t0NlgbTCKTa/qSlYO5prCoUadjjfacUZK6d3ez/16ioBG0gGFZ92toIxWe/q
tYgGAN8gzmovVVR7icb2VZtZclfWpd0SIyFuXNM13sxtRztUEKx2lKyVZkCKTSVncduuZdwUGJAx
w9bTYBMxqY1wQBxaSxamauO01z5tXDbgjLbZRuMFxUfgFAVq2woc8xbq0Zn5z/mFUZilTEZS14NX
sCyx4x7yxZsFAt3S13gqqk+fVudT95NqLlrE5iluo27XJt01MZb9Zb2WTNpeHScfbXzahwfamyQU
5agxL1WvT/9/6rXVA5rjc5fGnlf/KMrBxjFF3s53W7WgkqdhZU3pFwTd9mYe5dlvD0naqTyuVuix
C5uQ/IthMMduaLFn5u225rHl4TQvjmnx2tcXRrTlPO1kDVM/mxhFLX662XFJZoh1aBx1xeFGJcv1
HWqkfIBDMLX3I6Qn8+GAQrbLNqTMHFK3m2ct60xjs9jM2DJzFrkbuTAYL/OFVG3JjLZhdrwlEASG
FVl9cZvNuoeF4oKR2S9YsyIDSR07bsEHWibjVeI0h7Zwd8vqdKE9PtmtDk6k2KYy38XoscTJiQPD
5cm3vl9+2QaJky67qYf+HrxR/5y3BsVa25IRFyvYG8Dmg8o+VkaD48UOCPO2RMdLqxqFZMjEnjzn
JFoWG52PKFvsTrd9m+0IoHXFz/MjcHEmfOG+yjQXvHBGiMrbdgz+PwHBQtK5QdXS8mkbm/E9p64O
OqlafMmqXUT1cFLjdOb5ezn83MS7a76N9tvaPev2l2o1JFectGtj8dXGdLkDnljr7EbuPHwMqaGL
3qlmS7LtJiFNkTgj1hscGtAB4DnCINUBi6J5TShWXCa8mJKkrtxstGMyvaf1IS1+QV06SE+UfxoK
AsXlIFNecNO1T0QBNE6r+srwgSHJHs9vJcX0yxwXhA5Wb0GPAds0D08U8MbIotbJ9uc/r/C/ZJYL
u01y4nmTFRcFd8LBHHa1f8264h2KuL/z2nofgbz23fh8a6rBSJZdofagqNhE48HzZ5Dlr1OQpUia
O/7D+QZU6yDZdgPK9tnrVwub9Qf0YqMxsTUTpfqydEV7W7OZ3cRpLLw5osgzmJaONlU1K5IRj2Sa
rBKy6/E6JNGSk91q7+z6x/kZUX1cMl9uLV4yergetn7lqP9FdISW3k8rq3R1B6oWJPPtGTfmjqGF
esruFg4GIXe762adTJfiiJN5LEBW1299Qe3YH5unrkDpbGEkdmCYpQeK2f4H9YqPpkk0hqw4i2RG
i1GM/bh6MGSrNUuoy5bTfms9GpoTQ2J26S/Lisk6bdAxStiQb3Zsj+IK5czXIls1h51qvk4j++Sn
1lkz506VOE/lkoOaYK0gyk2/DQLBnQR0SATUbtP8fNHmkqnI/Hm06hNEJeabFYrWO9YAMabZRUoM
DpXZyFKfphUuNxuLUfGoaXH1zGQRl3l9/6bKPk1U1oPetFpxGEFyK3TNEVQXOqIIhUnIvB/JCsXK
lp0eTVtzqLcXXucxfHxNx7+GI2NeJJu2U5+ZCFs7TyeuaBJVEbvaHpd/VcPTyHq6bG0lsx5wxg15
YVtxnw03E30dinmfgBLw/NcVV/J/UHmr5Q157cNDAiTSne9JmQWD1wY9PVwK/QNF/t+msNq5T0qv
teBAOjf+UB7r1t/lnkCZbR6dH4fiWpBRea3bCcQ/DTseNsRy5mTXMR3oQbGJZDjekFp2PvadFXdz
FhkN5JDEn1mb3FYcdDIGD3oeM+9SDp/IHELhi7AFZXfff3RaNlZV/6W72PGz1U4XuBYEYnOunx9B
bhqnlB7Oz7zq89KFjFMudWazsONU8G98Gb9v0AB0OdVEV1ULa/29d1qQ64Bd2cW9mRlB3/Dvc1r+
Ot9z1d6XzNdzsqVvISsde419zFC2Miz5gTf80NVtE4iM6VJCqjFIJtw0k5cwECzEJEcF4OzDyZs0
qtVfbx9bxt2ZRDiuCz2huE6tgKbhAhVG1h+5juPj6zmyZeAdH1JI5A6pHSO9K67SPhjmmE9dG9mj
yQ8ZLbvdJYthy3pUuBNnyGfijAAp7YO5PY5Vd2XPaZQkw67lOtLQr1fC/g8gD4Iahgcqx7jm1S0h
7CHluqiLaiVO9vHpGuunbMkzCJvFDZ1B6NMCIkTyYHT+AFmmQ8J9bWu2DLfLnILNKRgr4hHsWGU3
7AfUDifTfJEp2zLjRzaaPUEJHY1L2h8ByI+Lje+IJ6LLllgy5bQeXVHMjRVTd46qBqwaLXj+O7pb
q3ZX1KvGp1NtWcms22KbPW548Omy7NovoV+c3JRddeVXRYEorc5D/ZqY0LFlnF1XkGVzwD0cNyZJ
qggJhmIJhqHxjXCyFmNvuyL5YbjwmYIGTj8LmyRjh55kGPn5Cf360WjLaLy1A6zXa3JM6JrsrbW8
KwZstYmzN9FkUU/X+6zO95W7/D7fnmKLy4C73Cm8iZ+sh3a/KaqzhfgYsiocsrfLvn9a0U8mtKz2
5lQC3GnMXd7y9mksAK8HvcVuKCfNu0KxOWScHVRqPUZGeMqjzx9a0/s+jjwP3KVBGqJ7mXpzf34o
qnak04D3ols6Udoxy+hP0DqHyHIezMUaAkTcA4of59tRLcnpoPs0ZUSsYnMN2JQL0pVssgKT+zc2
/Zbl20UXsC2j73AVzoJXePdVHkg/UN9SpK7mQFAcZ0w6ELa6pgMviQ3WnTTq0u+1ne1Ha7voAWbL
UDuwE9YkZSVCKnNZBkOWPBKKQKywQdpZHt3N2E8QKD6/DKqRSDd8Uc8lmUpMUteLfQsKrJZ4O3Oe
LpsoGVeX8cwZhj6z4wS1x326Qvd5QZROp6mj2ESyplUCsksO3Rsrnhtg62YUH88tKh/zNqi8/uWi
GZLpQFKa9ryuUnjRA1TcF2gwdCscdV10VDWE0/+f7KCl6baVaQ83EUGCvr1rHS+kXhkU9P18/xUG
LaPrKIKJtHdcXL2JPVxlm1MHDr1xaG9Enkem3VTrLvmT6f43aG3LGlZl6aeIRI0W3sPjY+Vb31qi
K6BVDULy1U0/nbcapLlxkogAropBb4et3Pf0ftQp8Kp6L9m0UfGpMBMshN+kobGRvdNYlxm0TA5i
iV5wM7XwEl6MgJTtzir6VzfpgZCZP0A1ue/bXEd5oRqGZND5YqyVM2OmzCXZ94O4K7p5d34nKT4t
Q+l8w4dVgbU6pqXIQt+zxthdwcZ8/usKQ5CRdHVCncVYcEdDl+8579+8ku28arhJIZF3vgVV/0+b
65Op5VnrGaJGRnoBm2210dB13As7L1nxif6jpxwhTDbXx42AbkrMO88pHxtv1HiHqt5LF3MKPaAU
hb02IEH9e2f37a4xJx1loerjp/8/TU3aN/XoV5XzVKxuFwjutgcX2joXbhzJeqe285xlRdcZ6M8G
a7zKL+MLAommZLWVX6WgxEppPC7fPf9b7yQB1eqhKk4dV3LI7ZoXFYFMbDyjtsE2IsN5NPFG6sUO
Z4VmUypicaAM/HvqFzJayUqM/4/FlbsyNp9P/Ao1+BV0sTiVzy8DypyGLdsGcFfcpv09JCYOvt1F
UzXvzaUNnXk7QgglHtY8NAj5dt7cFAYtM4O4vt8SM8Xsrc3DMBxsYPtW8VL1ugig6vuSOdtF34oq
gXBvcRJO8O86vMUaHub86rL+SzZtAJu8GqfVL/JXFG/R2giyZQsg0qg5NBTbS+YGKevE3bwCQd7R
fzcBey2mP2yyIwdbQMd5pbBrGTxWLKvZ0wJPStQBRcyp9v2kQyWoei8Ztcsn319KxNY5YBoE1ClN
BmmJ3xTEPuyf8yugcE5lzBgz/j+XklXsMBARzjP7Xvl+dP7zqg0kmbflm+7ip8j1VaeicchXhpmX
/LGS+WABNni+DdUQZOs2WlvMKzwWUXbPdZsExEtIIAZd5EOxCjJaDBEt5GccjIEuVg3BOzswHXvc
JcZrm5lvdUU0c6VqR4qEt5ZlJmI5eZH5BtQ5GY4IV9yOq309e3Tv62HMX/uQMmrMTYcSesKLhfpC
EvVdf1gKFyqZrWYYiuWQOUBckCWXhCJtRs2VBSRxqoAM0ESacnA6nV9xhcnJ/B9OUfl14TtWzMbi
qqy2q226jAwCKLS/rwqwvy4rIr9W7Od9EazGEvgt/zkU3WUHksz2kXI8cdwck2/4rym9M+gYtOKh
yn/VxcdlkyNd155H7SVNMIJ0BA2nEHsCYY/zn1YtrWTNSTdTAR1LQOAar9xZMLvAa8S088AHrFna
02b/P9aua8lxXFl+ESMIkCDBVxqZVquNevwLY9ySoPfu629y9pperCDeUJzXjhlABKoKhUJW5pUL
jowho2Y51+GEPKYCKv5isQg9lZpVBrmxxB/sLsP7Bxd46i3mrZd9hdvJwDLCeiradUd0/WusQVjX
cgX93Rk7R9uieFGsm4wuMwDFEvh4ul+Mfj+DDBvM1f7MjI01UwRZGV1m232dlMjb9knGkKTpHk5r
NCiH5whX6ds7r1ok6aDuFkpBhYd65gDanaDJi5ekyanL9fgvm2WnKW+D2xOpvmVdwndZsu2YuqnV
CUoB/YSyZfkhB7asELaHmLu7PYXqWyQXN2hmTEvUoaKhf7Djnh7sQjePNa0iNxv02s0Asrk9k+pj
pPM7zUHlzqocUBqWum31aYx+G2buVdN9BT5ZRqnsDT03+xGLNTPzrdOS8afQUyiAm1k/2S7IMsVd
0E40BP9zW+KsACwoQpIz9QnEWO1zUjivPM43Kq+KgC4LKZWFo5sFErN9Olj73l4Oi7OFfFHsgYwr
K5rKioYi5xenIa6GygxfgLxPvwo81t7eZYV3y7iyPmHZFAo8wjcQgyDc1dDlEy7+7cEVKyNDy/px
iriVY/CosfZdO7yZmz6t+t3rir1zNZbjygiderLHKz+EJucCCniis08as8KNyKT69ZI3O0YYk3xB
bGXm0Hq56B2vpuVdcuvMkGWRII/lxK29wlvp+CLC3GtTnroNNTbcV/XrJffFTUQHLRTWHu+be6fp
9nWzZZWKGCTLIWkU/dZWg6HDuvfCvwywzPbkV93v++TDfYYjeeyoa6iJdThz9DT1a4h5Nt2W+onK
paSEm2YmGZrMpHsK3Q2vmOrXiDr9A9Q7zV2mheXG87Vi+WVQWdFFbKg1rJHR88eknT/EaG67vTiK
LENGkI2lzvDuzuk+7TJ0WR8WW3MX5zN0nXj0NdF+3p5F4WAygGwWDZiS0Paxn7LBLQsBtpDkiRdb
tDqq4SX/NU28ihsFhh8y7Wik7c5Gh1wpko3DRbX8ku/GDgNVSGqzS79As5U1x5Rvtfiofvk65bvI
M9oRKSHXAutnlTdz26/wZA1j8u9bd8lvRzaMLXjv/1ybg4Rm0IIpAmuYgtvDX1eSZsafMtO7n89b
EPOB0jS84FL4ezH4N8LjxxbP4QmKnWneH6u5TbyxLj7pBg+i3Gw9bTJcIwE0zjA+gjrt6GhQ+trM
aFRbJfk6lGLCXhA89LUxiXaE4frb0PJOK5a83bSb1NI0eDtIpXWfl/WegqfG15xpI7dUWIMMMzNC
RmiVMnbhTgVtCGgp29rOHqON3EI1/BoD3u0WqDKiYaF4MmmHZK83YFAJlzcTNEG3rUERyWVwmZb3
xmT3qKmXKGA6zeex/TqOnzv+mJPvt2dQ7K6MMRvSpNUdEzNMpePWcxOgo/e++psMMCudijeagQRS
xIM/0/40xPFxtJNdGhmX279ecVjIFG+WoemiW7PtKcw8CnRonjanikMIKt2SWVAtkOTvqKRn2dAB
32f1LMjLH5xsxUDV5tJ/2o7dMcskPRBUEX9DRyITH7LxW5GdZnujgKs4iHTJc81s5nRh2Nta+8z5
Y1y/jXiYFOGub0/mFjWKan0kD+Z2A4D5jK8Y+xDs72PgLFsi4teHpjLEbMxQd8Pb//pKT71GJwG3
Gv+24VxfGiqjywzRxtkwoPhJ2bxDf/tvQGg+ilAI18g0NMrzQNf0u2IElQFmNhkrvpAJryehdUB/
3CFm1E/1+0hLqIwsyybN0AxInO/nLL7EDnArrHzoluRh0tqNIKraiDX6vYtyZp3iAxpsxOjoHp5y
Ib0WA4Vzeyuuh1AqQ8sorn4tSbAVdlJccjoALDEObjJCzP32BNepj4gjnwGJWQKVPiTLyYiCwV/8
2Ft+ACrl5XFgeLmv+XcZLCaSTgNnSFhu2ZiocyCtixrly8YXrCHhX4UrDLyGkHcb4PS81XiULid9
b+1pQA5iP//6Q0ANYfNh63316k5gFinnM9KxjiPNsk+DiN/6sPle2iAVGKt7HkAxvGRF+EvNxrBd
TktX7hrQaSzVVmHnqoFioPXv79YntyKmVdG8nPBgfqhF+bhMW4uiGlqK/2uMJkCOL6exe3Tyk751
91ZapRz+qyTsndVY+gdrrwftPvb1F/rBdLlrBBWqeff4F9ZGOgXwkL12h2JtBKAXWvtl1lGQrzZi
m2p1pOi/LAsrqwZ7OqARve1yLy2/3GXzXI7+PKzp1EbZcnLe5iD2QLneuXHixd//5lidxEZwU2wE
l8+CvM3SROfY4RjdoK+Lv+pMhX6ZuOTVeCBB/GBsJETXF4vLB0GHzsmQ9PiiwtqP0R4tfXculeS4
1JnaZVwwMJg2+wDw5UO6X16bv8xdEmT7LRTA9ZduwmV5QWZVhj5STGOd+Z8o5ATszPZYoiDyt+hA
nKuhDpxB/3TlbqkGbQRl9smBoJtdNgHPshdnifcp1DGrvN1lTPs4hmLZcA/Vpkj+nSVa0oO0aDmR
wePhMWrebm+K6jsk9x5GyqhJ4Bn6A4jXDtGe7a3dfODB7eFVP1vy6likuhnTYTlpzWtRPhXx4fa4
188ALmOLLdpMwioqcppzAgg20AXQ7ZvIsau7Lcji1aSdcBk8XBR9ZdcaphhENbrFzF7qij1lzbjL
Bf94+zOuc2FhEuko7vXMdnJRkFM4OQcrbb5k3bAf5uJYp5oXh+1LWCFV1cInK49bN+dbgnLr+P8+
qbnM1xmaukbiPCenbmShP3ML0n7QJ7TyBUV6amqBUVjho5a1Gzn+mgFcm09y/XgRo7mi50+9rb86
euwPpv40tM0bNxqXi2ojxKj2TDq7Y9sgc2Zgz4Sd/jWxBvzjUPjgWe0L6y45BGyZ5PnLQguWmiU5
FST6bZf8yJoRdb/q94ZJrJ53bakkT59hx047WwhfKKGDtHs46G/k1Xq2dvoh8e7K9vEVkt93okm6
RMNx60DnM228avgJzoSNYKU0a8ntU5qnVjWV+ik+rgJf04E/Wi7xGPQv4o00TWVR0pFO6RwzPan0
01w/VSkeYaH/bYtPxuRbxVaFWhG9ZFjxkE2rzB3mcOafs/MrTLZgDorwJQOKF3SHJrMeGafCzPA2
3aMV2TqM8xLctiHV717X7F2emfVlXYKizTj16fjkjO1DCP6z20MrPExWFeyTqdV0x6GnhcTuKDxn
nN1uOYzph/vGlzy4Y/FciCjRT1Pta+3DYhyjEZzgG+V01bpLvqs1LKZhXYcXyNKj0Sw7aGJyeR5t
nErX4W+E25Lv8qbUNCNcOLRp0UbhCTqhtG526MEnbmKMr7gBvKUsB5dTdYyybHd7zVRfJfnyWM28
I2VhXhJOfBH1xyUBZjln/n3DS85cWnY+NRpD8hz/mJbnsT9k5laHjsKLbcmLGRtsqy6FcdJt55fZ
9kFtNw8CJWXhZF7kxBtWpUqeZUyxAEAwF2ZvnIAvMj+gE5Y89RUd16p44oJzNnPTrtRdc0q+DTV5
LfX4QaR95VErnLy42VQr+fMudyW6y/DjyphirSQ2OZks84lR7Y1hHwvEdYeeu/FT1J8hUHQgNHNj
82ykntl/KMlfA9V9uwtdaKZOSXU0IMNj2V5t58EyfKDGbyO/3LXXMvtnCHXBrBSTfor088J3SfiS
DRsBW2GlMu1nZDTzlM8aqg7awwwb0g9sSy5Uub1S1MgynnQDw5kJwLj10OOOah77r2he8tGNvHf8
YSONUU4kBRDCqkQbSviC/gr02+yCMyfQgu4BqUbo8kMcbKlX/uEOuGYoUigx9Vy3Om6u1SDfesgD
8FgehebWP9d6SrHevBN32ijcKC4BMrp5InxJqdaTU911n4ht+FGrP4xj7Udk2TH6LdE63wI9/W0b
U13QZLyzjgKUBUz8euegXuxlO/tCDdd8Zg+lrx3DzYvgulTXllAKLgkPjbYEPvE0/Fx6LzoUO35E
II6/a69/y8otG+un+iIZ9lxMJCZkwReB8Yu58Qs7xH53ijMXzZU+0raN9FY5j3RdqIvZihwNp6NT
uAgDfhTknvVhecV7EeqD9QbQRWV7MpfmIATLw3EgJ0MzIVBnufNgnYmNb8vOi/6Rg/6IlPGXLI12
DX8s5s7LTQGI2sZ5tjrTlX37F9PmLJKmWpB2GXGd7GPSoZc3KrZoxhVHjgyHZnPT1K1TYHSwy8+F
ry1+Tz7VonCbrV4o1QdIUQJQWeHEhdBPGWTSi2eTBLc9RzWuFBOW2BhIxBATMuc8xgcne7tvXCmB
WPgInpcU43YVmR+mRZgnlupb3F+qoClzZ1ZxkSBuImjGvWd8IX7tRQFINJlrueUH6jb7LYEuqjhj
ZP3DkEdmac74EFC9i5X6VySd5bjCojzdpblI0m9kSYfly1gzu3sqqyy1v2jaWKaZx1iet8N+BKuX
FoiBVvNDX0VjquMMXvJ0p8VVPV1mrrcgsRyoDfYat9cKDYj6utRIWuK/NiGqEUOd4uLgVcjwWRXM
TsLCz0Zdt+1x7icWbjF6KK7wMmYzKyHvyiaTnGxGf6doFtFE7eKp8Tw1mTdqQAum32+bh2omKeqA
h67j4ZLQk2N1kMUod1R/NtKhdM30A6Tp3b7I/dszKfZPRnE2TiTiZc70k+g/8u8NeyD68fbIqpgm
I9j7Fk81JEOIbgPjS/tU7FDHRur3NnlTEHn5W/Hb/nB7KsUVSRavLNsxTLUkM05s6R85BwexEI9a
DNFPvNvdnkJ1EMj49XQyeqMTuGDrexASQ+y1OoAGwoWkkRf5/cYsikgpo9jr1jJYrK9xuAX5kzVo
7qCHu6ixPSczgsncom5WhDUZys476Bd1bWqcGhBONj3ZtcUWKZdyodY5312FDV1MJVq3kAPshkfL
g57HgX3Lj9SPH3p3izuZrhnFlRNLRrSzonMMRzPIySo/dabhpi33W1IcGhuCcax3R3DsOhP1y1Wr
wTpHzRfEErcmn/hSn8C31FPdDVPiVfqyq8ItTTaFN5lSWO8LMxQALJmXxviZGH4O8KeTbOQIKiOX
LoV2OfHe6gf9BLoZX6elG4lzPxjP9vzltomrjEJK3oosM/XWRvLGdfKcJ8uxz7/dHlllEzI9KJ5x
QdlYR/qp8x3HZTvx4HhAN/Y+d4sACah+33Et84NaduPoOEYQzSbTj8fhDXfzjUxQsfyGZNazlrJI
GBg6gdqrbZKn1Ip3MTgY3dYw7ruwyeSgtCr5rMe4C3a9BetNdyNuOcwONz5BscEycLtCi77dkQbD
t0fHfLC37pmqdEPGaSeoNA/jjN8N1ubiSIPlENWu8IzZWzzDo67wty5pCgeTIdtab2nESkvjwnTT
ATNDL45RhytAxPsfG7aqiCwydLuZ66hNqjZ85IXzA4K/fsOMM5QEPxm280at+TXsk0td8I8Tzbb6
cxTGJYO5lxE3p2oK7YtNtRl4uuRZB9Pgo95CTC6FQrp3+9sUqyfDujlYJqCumeonzfyxLE8hqmah
tlHoUxxdMl1oG1cV3ByJRJPhN5eXrmNBNz9HP5cy27Bf1Sqtn/XuZOnT2c41dJycmPZNr05GKXym
H/jw8/bqKNxDBnaDm31uTN3ST236uUvfrK0TUbXq0h1CLF3Y5J3ZPLbaCF6XDyNuQcX0evtHq9ZE
OnHiPhYVW3j9qPd0DtLSSsD05JRfh3wUeCfhLLg9j6rQSqXjhzldAjrpMXxMGlDGmCap3GoiblGB
ns80oYvTVD9iEX3ORO/NKJdtTKtaPOlQckhNe5JSdgnPc4D8F7Gl+UGP5c/wubscIAx8KLZaslSn
lAz9Bn0YSOIial6GXfdIA/HfDdtL0KGgRS+3v0jxQTII3I6inM7TYF5WAZAWYm51EJGPt8dWGIMM
/YbuB3GcvtFAmLhMby09GSb1yqR/6NgW9aBqivXv73zQJqaWEYMXZy3nXmrtsnpfRBTiURtZjuos
kYlD8RpbNCaxobLu59/ZrkZlsdTc6QFEnDv9ZF3Sz7fXSrUP0nneWONIKkAHziM75amPJ5sq9e8b
WnL4iTSdGTbr0PlfvQY9IHHp+ufbYyuC1B/bfbf+lPNioevyVNZfRXQ2mg3TUY0ruffcGV3RFxrG
hUDx0HTulGwggVQWI3mwUVbTHBKnOFPjS2+AK3eBlwVRgx7UBrqpG2eDYjtlKF+n1wYXTl2e7UxH
07oIuhIVVCT4t5ddNbx0IdenIQa8sS3PYfpWDbvGeVvK3X1Drwfqux3NymTOMpS4zwCGeCPUlMpV
oTSM7zNGGbunZ2mbFU5Xnqv6nIdgSPtaWxtnz/oLr9zBZNyeAXLEAc0m5TkyoQEF7lQMT1q8v01u
AhGJ28ujMB8ZwVdPhlb0LCzOpZF7VAvovPjp8gSZxdvjqz5CctYy62daCawPdK5QX6L94I72PsQM
7RYdhMp4pDOa1YxC0g87bCflAyA0Xj8Zz1m9dUaqhpdc12nQBtWUoHhhzl6Ip8Lxui1qGtWpr0vO
C3xyWvY9Z48a+WXob1lXu5z7YfwzhTBsOb0VSea1fKuF5vpe2/9C9iU6RHKgOf64IAgB9euVReLX
UJIupg1vuF5Ys2VIn1noIlvQgfgIwIfXmaWXd/xXvCzQr/odrS9wxV1duMSWMX1jHYKJaybmRW8f
h2ZPnNplbBeaW/C067tuy+hukRazlls6XgHIdBr1TxlaZZYNx1aU7mwZ0Ic2XvhBl2c/aqf38Vrs
Qk0ZkoB5lHkOaTwTTRUdSIG5Njxb7MiT2s0H00OQPNx2SkUqhv7rfwZFO84qanaG+S2aq0fSFhfd
nLzKHnemYDvWWT6juYdmoE/LkHl5MwVhuVURVRmhFBAQMBOjTmzzYmjJCdfloO2nz6wVu7C8E7Vg
y9LeRhpBF2Uh1XcDPQC1X05xCSLDcf6rdQztq1anqFr1aDz8MsXdeBRI8s8hyaet90CV7UgRQ+9j
Sm1tIJe2StqnlDPteYaa/aUop3nj3Va1ilLgSIe4Ka2Bk8uwWuj4SYjIh8RZOWwlWddfUG0ZLJh2
vI87cBhfbPBBTCzQl8oVULdcMnAG0dh1wD/R4wH/tkEqVkxGDdpNPORTKehFY/qvET3v3tD1mdtY
/PvtCVbD/vdZasvwQEbsjBUpoRdeftK6p0LbyL5UP3zdn3fZBbVZm2TUgjX3/aFGe1vU9E+gJt+4
zSi2WdbwTpKJ1ZlmhS9l+6Mdn0uGV9jqr3STRF318+U4MJGcN4yBkwM9v7nlJ+PkQQPm9pqrTEjy
dJvmTtg6PLwQ4xeDcKjlAleOSOZSwE9H+yGEosTtmVSfIWUAEy7ORhGF4aUzPds4a7XHk7tqhsA4
SRsc1WKOe6H9B4aWfNhmFmdd/r9Dg0MisTYoXBXnsIzzq5wRmDCgU77qZmZGftoxtEQbtoAaEskh
5rVLtMw6z01avCVaG84bRSqFucoowKKnYENucMOndei37bd0iZ+XGUqlTbcxw/V00pZJRWsLz5Mi
DK0LZG4Nv3Kawk1pLQKzLxDSuQB6AP3NGwasMCsZGmihI7angxFezPCpKlNXI68Qf7jPZmV60SQX
YCKoWHjJcfQmDsjJxzQolvjttkuoFkry7DzFu6MxtOEFEeQXa/dWRT7FxvhCrRig6C0lVFUiIeMD
a7utIalt8D+CGDTI/A7g3t5fazqhl3++/S3KWST/NiCvXA6V+fcsxE+D/8gskqvb6aj3uBhql2kn
LoaPflkvsfGkjyI7ur3MLTIq5ddIfj8UU+hAjQGYTdTBICKy+z/iwsjferNVRAAZH9jzPi3TGsE3
JnXv6sSo/VFk/UewIptuPcwVtIvRWTDz5eftTVJNuP793UkIbiqLRlEXXiCTXBQfc+cxTQq/HLwS
8sRbLzir9V45xmU0H4vFOOgFDS/NfDLGb8TYsDCFp8tQvrCcFpMSbIndHpr2KS783tw4QFTbLUt0
Q5JGj7r5v11k1YxZt7sFT2Wz395uReSVJbrDxmhyK8MHJKHeurHRHYakeVvGahdPg3d7h1WLL53n
1lzGtGEwqbTWIJuxQLXdH+bE2eKCVY0veTlINItiCRFubRbYzgsRL7d/t2pzJb/mkUVKhyPSOu1B
Rw0FN/h480laub2SN3coPIxT/seb16ixHFKvYC60vz1Ihx+KcWPxFR/xb0Ces8o95dpFOJ4J1sA1
xym3ZPpUHyFTjoLtiFl2zK6FcWczJKk+YT2q3kUIEnULKmXY36V8JsPsZo4nQJFze5MVDiBD7GKc
Dw5NMHiO53u7HlytDA9x2/gAyexuT6H6/evf3/1+FHBzK7d6xG1+qOLnJDtY7X0mKtONRl0bDZGh
8TX+mPRJiO34o/rVktcS1gmmx6n2HxhacljInubGNMBq/k67/z8JrKpEIkPsiJOXSPNAx9L5/vpa
lPlaAHBTFyzBGje3UgvV6kjem1VJgkYA5OCpaboVHIpUn4Zhi1pRcQOSIVrLUPYaNxPtAvDkq82q
l4ijxTWinpVZnysBrYu8M9wqzILbFqo4g2WgVj4A5GhSHDVJZ555ah5sjfq8/sDi+KIN1MvKraKo
IlbLcC0wdJetNWHdJsCB7SPfUjtXRSIZosWBy4urZPg7EunB38nRuuv0sH1aKnZdxmdRnSwAz1l/
IlGifclbv9nSI1XEIZlqdOpsayi1DlvQk0ezQx9ayj/3LZh+9S0UjnKNJJc2cXWY67b5n3RYBGtH
3d/M17jr3ZcSyVirYdRnKDHBuRmr9jGYomr224A8/G1LVe2AdCZXLKdLnxN+EXmc/c4a0zmwOQuF
l3Vt+PP2HMp1kpy7LtnUpwa2ufHTp/9JtLtghcrfbUsyanWC7qkWxdiMIb0IcAWO1r4Y7yNBsGWO
UREnf4591GcWj9v7YTjcXhrF8suw1Joa2sBBvP+mI154gz52Xmn31hu0N+cN+1E4goxJ04cozWam
80u4fCVIvLTOE8lHPt9ZZJWxaEAks4G2M9AE1XOJWzmEHkHAupFNqNZnDXvvjvoBclKiKQ3zQrp6
VzohGFJRf2+2roCqtZEcODFID/B1jGSFnXj9J5+r+cO9NSsZiOYIK+QlGr3Wc9nqQMDu9eNGYUnR
CIv243+uTGJCeqMnTfVxNkbfMS7UAhxp7l3e+23W7RhqMcCJelW1S+4S0kWzjuTGtpPCNElvXrJh
dEXO99m8uHa2RVev2GsZkAZ2haWiTRq/mcNj6uDO33+z0T5329EU56SMPKM8bsdk5ualgJMFqSnq
HaLq6+3BFWYk482GIU95ia7hywwWHzP+FXPjAx+Ji9vIxuVVtTbrzO/8oNFwnCXLbF00Ybo4cVw9
+xiJD7d/vmrw9e/vBu+chaHTHGjeylh8GzRT1LDcDsSB9w0v+TBLoA3B69S6sD4JqsI8TtaXNrL3
940uubAZx0LncwXAjD37YbQc85G6eVJ7t4dX2Y2UWi8JyrYgcrMuU3uI+VNRbvivas0l9x3basxj
VlqXIUr8LGp3hcPcQes3zhWVRUqualYVKBRNbGk2gPOmiI9J0gVoVdmnJNs4V2xYx5USkIwiA1xB
ROEYsYsVOx5pX/M5e3Qa00/aFM0i/eWu9ZdhZEPK+2Jo8F40hJHpAV8tXCeatuAuimWSgWRDj0IH
H4R5GTugIBqe+UJD2lAvblW0P25/gWKnieS6UN9qQCVtmmvVA7AF1OK2YQuqsSXPpWbodFqsjZ8X
q6KuVkP6BuIDL5yXO7RWl67WgHLF5N8ZJwdQx3Rukbe2q2vTG8nFr9TQU9eZja3qhcJX/lwh38UR
2oRFXc4OXh1CzV9Q/deFtru9iH+OtWvWJrl53cdmFeeL8XnVcHecH2mZeYZG3YVnbiZaD40dwPha
bg9YlLESJaELop/PS20fa6M65GHpW0tyoNFTP1peLZCHivDRKuvdEjVeEaHzJHqbDAP8TTyoy/pB
Qz4gKJC3k73VW/Pn7nTtI6RgUoKobpyMhn2OwESVt9beZuOuK8SeWd/0RUdvfw/xkQoCcNNh6COX
Wi+pnXtsEC6ec9xWlDti7Tj/2vTZdyz0sY++N3bzOtg62AeTQPDBF3P4Uk9aEJvxa2P4dnqmLPdK
rXEj+jZptdvjTI3L0puTr/XS+ZT+1DI09tvjxYg/ZSR6ruh0SjP7CCjHxu6pzFQOdssyT8vY4IAB
EUjmtCfSll7ZD8fbxqHyYinYha299kQiSaQ2/bA04WGu6eNkj69A5P2+awoZdpdgBjDNAp2VdhRk
+b6+LH42+eW8EeYUKyQT50EGOYqyIi7PDrtMyQfKEtcptrqtVIOvEfydX4qWp7nDc0DjlhcCUF/7
ODobO6sATtky7K4zknCYZjAvj1X3c+7APFp0cXoYSAWAVvWgl4AQRJV2KPJC90Hgd5dICbFlTF4V
VnCQai5Oy4Br0wPqU7c3WlG5kWF4hbV0HdD9xWllUKAtKHnZdEhjyE2V7YGZhZ/kbGPtFAeoLoW0
aKqzKO6j9jTPB5ICA3aJ5peude2udO/7GCneEEOIMU9YeyrCMxD0rgaMipG9lj1Bv/WhBKXB7XmU
ViA5eMigrEcNvT2N4J6oq+4F/OuHhNMPlmO4o8Z8o0nRhhZ5oMf4eHtOxWEjI/bMgUyiMkV5Cgfj
cxHyoKqW+xq5ofP1T4dBWyqacAk+B5bgZrXlD4XlFV2yn6zPXelsmNr1L7BkjB61rInFg1WfkjCF
IPMHWm0kf4qarSVj8phIJhiX0Z5qO/RIOZ5m9NJqYXgcaw5uideZtV6pJz6raVDnNVhw8E9YccyE
8+v27lwPyZaM2stZONkW6bpTmEEzD+wi++l1rIPbg1+/+9pELvWgA7vo9CQH1Holsip202F5SgGH
2uW+2Fkbs1x1T0yyRoh3UbOqoQVRJU5+jikI0xb70UYHu1FHe5rknijqDSDF9eIY5pGi8xz2dW5x
PT8Pu3APNo598mN5HXdTkAXFfrPp4+oZgFnWjXr3NZDj7QZ7bgq0AVQemsjmLg6sZSOSXbVkDL5O
+m7wqGdD2Ansx8J+FuxLNW3EL9W469/fjQs58Saeh6E4DzXkY3jFvmrNy20bumqg+MlS8J3MKC9r
HuFAX55n9gQwjqeN/hBvUYSo1lsKvZZGnVjPw/zMqAV6o9y1K+G4JdtKGFS/X4q4U2SPYd/COpv2
wRqPmqW56y3vPlJirI+UU/Vz2gyjWPKzY0NhzHXQYWCFW70v64/8Vx5sE7nSkxLH4t2MxdeGIlic
rHDLZQJjUvacCGhF2N23zLJBpxqKYJzKT32zRRSq2BW5CoRG6mGadJaf0+KlCd1EfMa5dNugVEPL
blzNZhQWZn4eARge292Aal9bbAyucAS56TBMa5tDXzY/UyvJIUHd/2WWw8bYqh++/v29k0GxJ9Qi
Kz8vbX1KGTgtnBYAOHPD0a4fRthsyYnz3jLyykmL8/Q8N27yYnq1N53oi/Ypf9T2/ITOxg0MqMIn
qOTTIs+jiJMxP9c5rlKW11mv1D7SLQK5q6khPkRy6TTDJSPpEKjTyhjctGdfzDgpgn6IH63KPJY8
fihL/um2Oam+RfLvzqwYmmVoDs4N4nagFbayYPg2dV/vG15y7wS4owoIcIS/sXfN31DQCrpvpnWn
vcq1ITKFvQ2umvnX0JQHO35liR3c/uEKT5DrQWNEiVUC0XoOE+GmdRYYNtu4RioOfLkY5NSooaCv
tDh3MZqTem0OlsX8nHX8VKWN5Ze8vOtCZhO5JNTmKGdMqyUJVhx6lr3RqHStuthIKRQe/a/WQiTh
nZ10+dmMyT6yRvhCdCDsruwYv15yaFF1pIC2FQJGVS7gholntw/DU29ZXmvWwwNLtoDLqg+RHHom
IqsdgrA30e7U/ALR3j4Pv99nSJI323GxgCkWYS83zCY+oVs81oOhmdDme98Ekgc7aRxDlAMnKCRB
H8OQoE4VOxvPASovkNy3CbMkhV7JGooiw4/NkZ1p32wxsytij1zsaARJaL9g2dssckPnjVAOSO8x
jHe3V+Z676tN5GoHCeeoa9DZcw4/hufmCMacHX1B19Wnv7F4d72cYxrpSNY1BuwREWtHppO5GlS1
pzl91cd549qrCBhy7aNeQjY0HOsU9R9Z+2XqfjOIsA5ZkG69zCj2Wa5yCC0eDMFKLJTWPoaxcHtT
2zAhhW/JhQ5qQXhlylfzLE6Zec750dx6m1T9asltzXYqnIxg6MbZhcQP79LTwX5KLmu2aN411wBN
l2PMd6jq8o9Gs9FwvN7tr+SkskpAMjeiFCOWupmF5Q5D+pA1CWS/J7A76D7j5q9pTD6PldiIP4ps
Qq5fkFLYpMyQA1OcwFH1UWuDnEIeM/kiumDalIi+bqPgz/1ndle3IlpYUubngq8lkvhYC+vpvzi7
siY5QS38i6wCxO1V7W0yPclkT16srCKuKIL66+/X92muN7ZV85iuDCpw4HD4lhmCBsNYnwa/29k7
/z2byLqWAa18ObUZVlPufR3Ud02vhTrdXy22ml5H8eLMxeBUOIfD5810kMMcHibvy+savy2BL5Lf
JRDuIgkWUjbckjjIriVz9+F+2/9eRsmaXAjjJ5YzJ6yv41DLB9IzGdvIfIelfIUdOcp2Eux/Rxu8
qv73E0qg2ANoRNbXajg7uPHYMw7bancVxWGoiyLzC/IngK2an8xeNZqUjG7W7SyfWwO7Cufaj5pK
qQan+/FUBAd/OJC9HWZr1q/2Xg76hp1g5HWtAnEpG4LYjTJkWLj6gWXpjxzM7ftjvPUNq40YFRVm
cOhrYAbsFSn181j30EsKpmInsDZGYU3/m1TTgwuFNa+ZYWZRLtc+eBVjPiBrrh9A3ka6Eruw1eEH
26gK2BFLji4003YKkRvDsCb7larDFXGAqQllE9j3HfLxm+EAkIL6132/PwD/XrZJuApg0zfTBAot
qmfh2wIkEehHU/voDO9x0Y3rtAcv2/mWjZFeMwApwRQKB5QOwvki6Ltqet/uXdZvNb2K4KpntCQW
ZxqHO8e5DGKK3a0veXq/i7ZGYRXIDm4talMF2OlJLdsEV6LRGSJG7QdYgeOcXBPnr3KjVz5sFdQO
NNZdB6Tz37iyd8SxB0s18t5UIe7j9ubtxrq6ZgJCCTOarXfLHps+zfw3LRRalg6Ki3tMka2YWwU1
TvlLbmccz3gVfglrwmMwsHfOZhsvvyYEKj4IQ6nByuQsSQutJNMkOvja2Of7g73V/i3deLGhMQVh
u6jAXOrc6miXpKF9qoMOiIydBWljsq6Jf9joS0LGGXHQvsP1OQwHEz9/lepOQNZEP6G6ZSnn26Gs
Un+XbAZX0g9utrHiwDV5lSEUnnL7tBd9xAPWUI6bsesIitFU1u9cIU4ONDfuD8HG9Aluv79ovprE
MmqKj8AdzK8AJq8QC2E7sKGNWF7T/AykWXkVaZRlF5FgS0hMUH5oahkChwcxzXGnQrv1mFUUh9Rt
ihB2AleZZzz1BtdeF6f43LBqPORDwx+FdvTOFvrvRJgEq70aG3MT5RlOCxTalRkgESiZXwRosrY4
5Ej37g/KVlysYlqU7c3IDDHduL9Ic9Ko95sAjmA7HbbR/Jrl181ZyHAdidKjhjyZUuNHD/7QcRdB
Byhjex+xEXtriX9s2EHf0gkHc/mZ2u8KCkaAwNzvoI1Zu2b0hYuGqhB4yFfYdqVT5z4Vnv/nftNb
nXP7/UVANGzhxXQr40D7+xSIwxRUJ0Ofcal+v/2N2bom9pVuzWkZYWytCNu4GpxzX9omiXwaxIsc
j46le0f+rU9ZxTbUHXKq8gbjvIgnWKxAW6VKh1ycp5mc7n/N1kCstmteMM8OYJhd+7bOnwrolV8a
Kr/db3zr/VeBTTRkBUEVqq+6ODD2gbXPy3IAivh1Kf1afx8YkF54Ed6dLxelTawL3DX+vv/qW6O8
imDfLT1aTQpFU+ghwpKn7j55eZsyELXyPZj/RoCtyX1R1Lde2NvqCgDjZSxCUGp4kuV7upQbQ7tm
93GXCNzMRuW1AubO582p8PcE3DcGdi2sz/uuIjNs76+kL5KFvVNwCoymTybfyVu2emYVw8KiCpIx
jOzAgFh7oH+KPYL0Vsu331+sDq1HBw9QiOqqZHmwET81Wh+lyw6vmjZrRl+2gN2lggIL/0KTcBlj
+JJ6+hME2JOA7tSOtj5hFbL1ouFBbyEd4Ljqd026xCNOmfbTnobAxhbpraLWwhZ8NgMSFgLxA0ve
Lu6ZFG1cFJ+mMO3rPbLF1hxa7cS+0kvvDG2FCIPyvIUg0Me2+NHlr6KGArK1iuAoykMX/gvV1Qj3
OZiiI4mctBDDD6jC7kzTjQhbE/3gA8f9qkYYOJOfdLg/zuq9O60N1AlZk/qk4o41Y9X+DpoW+Cl5
JPxpDqNE8T+kO7PpFwDQLHJwyc92ltONAVmT+0KX6EJBOO8aKggV2s+hvmrnXdP+eFVo/B/FL2+8
rrZ+eZ0G1p5U4zpx1rnPmpI5DvqlvBBW7q0fG1N4zfSLJhU5Q2/lNTc/avFQsTYJ+MM0v/X7Po54
tJPFbETimvXXOB7L9IQeI0y/rxvv2FH/kdT9Tqbxb6BbQNZy7KQTBU5wvbxWXjDEyh1jYYFug1ac
GtwHL4QqbR08O6GNHYfvrGBbXbeKfo76JJdaoOsEi1n5oA3USFnMu2vrH/TePf1W5KyCX4FS2Ipy
wKll/kWKlIudtXGr3VXQj2GkBx3gvNg5y7mGrDQkHnY6ZiMjWMPAQpLBL2lGsPMAtrjlx6X+7ZHr
FB3KPeXHjZdfY8C0aGHAM+AJVXjmxWNpjvcjb2NI15ivyB3rTDQ9chmfDkFS1AH/NPAefC2XWf+Z
00z9KkYaQcNjHHbQERuhsUaA1REEAdmAjXDhIvVd3DiTkv7QQbgTG1vt335/sY9HM41aCRWa6+Db
Z6/3fkWRTHr/lUn+WpceNieOdSrkTmq5wlhHyI9T81mRtNvd/rY+YLWL67kOJfUE6mRtltoF2Wve
QEc0Nz/vD/pW++s4HsZ86i0Y2uPo0kOLmHgUTV6l1i3c9P4jtubrKohHRXQ7asyrZj4u/Frt6hRu
hdoqiqe2LhSEsevf0g8PTQBjLech0OrC6bknPwsFxVt96FEpI3P/3OO+uOgPrbEPk/jSd49EPr/q
+9bAsaCpRaiGSl5rVh4NdPbyke/UtTb22jU0bJ5s3wVLLa/UhzRA9asa9U9fvZ16b+fCdesBt659
ER/cCJSqNR7gRm9p9RxOT85wnPfg0Fut335/0frMO3BYKl1eLc8Sx7tkDkzcoMNu9OvWcbYK76r2
NXJpvH5Vz19D2n+x3l49bmPWrhFilc5ItLhSXkughQvgVEZd7yxKG/N2DQmrc67hy6klLg9JLL0K
2ELIbuXvC/MGdaedNG0jsNfAsHDK1DIEWXE1jvgr+fCmpu4DriV2cpqtoV0FNeg4ASMGqZOQ38P2
kYTXYDlL98P9kNrqoVVkL2KY1Yzy+dVUMh2nS2m+dKaOdXnJ9naejUes0WAjzo41aRRmvoQd5RJ7
9FMgaWK9x9bsCVduPeO2076Y/xkNx0zaYvjeqIuXn4j63tjvQ3EgGO/7HbWV/6/xYVNUo/Aqwv57
k1XxTM9eS2PwgI5de6rkG7fiCTN/SPQFYLGdR24ExhonxmonNPy2ZAhoNsoFzEG7Z9awATsna5BY
3qMCnhdlcQUdDEXd8wAB+ijp53hOIRBw3CP/bn3C7fcX4yLhBeFJHrXfe8+HFWkl43xQe5GxEXj/
xRe9aLweXKFLD9/QRJdFfLROyvYwdBsZ2n+77UXTXQuxcq+ruu9OYA6+KA9OlSfRkseL735cguBg
Wf73/sTaiO//zrcXjxor2JLVLlyOYDMQmTdOd/Bz0AC9d/eb3+qkVYAXQ9BSMdTF1QVrPxx7lQDg
9Ya1Ot+ZpVuBscaL6ShyF2gm9d9BkxZtB6xYWtqPFISjvIdQQAR9SHrOHAf+7/Z4/6M2+myNIFPc
ddxwVsV1ieiHkX0dxuzBabpjoPd0rTe6bQ0eA9cvC4IBc6sDdsz/44117P65//JbTd8+6sWAL8IJ
aklKeeW5SNzKT2iZxY6dD/eb3+qb22NfNM87KFpDphEDLj4N6shw995NyVztkaa3Xn8V0qU/1TnS
C4kiqXko4Ty3zPQt8fr0/utvrBhrWtxS+HMm6kZeZ+ZfrPAeQZ/emalbTbP/7RlQMUIDa3d5Hb0m
htr0oa9eWdpdw8eggOIVzYLpEiz5t9EVFxTZd8ZzYylaI8WqoqggfgoDu4K4MPuexQPti+tMm4Ou
sWLUU9yFe9f3/xxbEN9uMIsXcwcxOw3TgnxpAq8KyaRCrW6PIfHP3kfbqy3ad4SIZoHdDH7KNoUJ
R5v4w65zxT97Ca3fEoMXb74IrAYEZ5RrjtyLLgnEn5LQeQ78p6wcT4Pz9f7s3OqgVewWkzcADY5x
FhLWa0OQn5zOxWTKqPOaSYoPuT35xYdkpAg86eOcXjhzUldd4lJvp+mtl7+NzIumqWGzaGiOizgZ
fYJirIxN85fsmtRvDfDqAI1FDU6n1q+uM7QsmIKZtO1fc7+KTllFru9ylHogx39lRJ9GXaWt9R+c
vDg0815N5p/LJh6xSrP9AaLFYMLgER39W3cLOH/9KYx8E7eRn96fPf/MUvGM1V5csxbGNjPO59PS
x7b3PxOvfTQROS7t/NCPYH3ff87Gt6xRY0XrlossUcpoCcz1+iX2dfO5pUNcV/nOiGwM9ho9Ro3v
cQGTpyvl6pfsm69ZQ3aOmhvTdA0bcxtvBMxBoorhfJe/eqg5DMMr33oVvn4D/YWOYgDscmgycHeO
9zt8Y/VZo8P8VvC+kR2AK5L8kfn4zsfqULMQAVyOcduqd1Wfn+4/a6t7VlEcLYt2/E7Mv5thOnaA
x0Te+Db32U7vbw3sKoqV4ymguHAHKur2IYcnb25ec9QE33kVxOFN/jVoUcIL/Sqt6mPnfh9rk0AW
eWDn1/XNKognOkK4tsDEB/L/FLRNMrDx1DtqJ3634moVvyPOyE5VqPG7zLsEEv0s6w7QOpmiv/df
f6Pv1+iwTvjKnyJkhgoikXU2HY037Lz6xtKzloSvx4kPY4FzPjVfGvOgzEXRPPYBfCKvi601Mkxh
hvdTiCfUpj1YoZMsfBVZAXz2VdiG2BKjYEHiZgyLoJ8/vzWcv2Oe+Xi/3zfCd40IM53fuK1uSxBS
3zjenxkw2J7quOzeNnl7KudXDu9t2F/sv342i55lGN7KeB7g/pU+5xZV8vsfsTV5VoELRZxiaCYi
rw2h4MT7JYHXCtsVr8E7/h8/AkOwCl62CDaI2imukgcnMF9A/Kp2Xnxraq6Clgy2iPr/nofCL1F9
7GGoPAzxQJ6K8c/rumYVt6U/KMeP8PKRP8STwLWZt2drtvHya+SXW1RzYD1ce7QAUVdflgz+L/Js
syO0N3Z2861H3Gbti2lDiHb6ocSm5brvIZ/mA64DN5J4aM+NLw73e2hjU1nDv7KBQRygxp5rSXTm
cLZvWyd1dhfOreZXATz0CwuLCfujZxWUFv0y4aN3IXn563Wvf3vuiy7qJAk1lQVMvp3s0me/iJHH
sXhVLQBiFqu4JQsQzWbGtYPHptRBy4okOfly/9U31h5/FbaaGbiCZDV2xfop99sn2AnFtb3AkOSs
6vZo6GsuOPARqwAeYGnpNgKLj+cyoDsupv5DuzdltzOBbiP5j/VhDf3Ctkj1mC8o4teBvDkUAX5f
O8+kb9OsfZWCPL5hFcekJREkIRQAVJZlFz/Pfzv96CY2syy9PxobE3WNACMOtw6kutFL5oOgZTzk
77u9Qt9W26s4HkFOQGYO8EC2OKeBdN8jwJHIoHcueDdGYA0Bc5SZ2oWizF6ETxlACcs3ziDvdX5d
x6wiGAxuX3vNiPVfCzhY/IUoA+C5ezKLW+++il+d11Wg+a3oU92cEo4cERD9UXvMwY0VdA0CqyI1
w5MQXSOUB9b4U1j9aCFGEOpD2ez0z0YYe6swdpy8h4CpxCWQDSFf4b/JTf80ZeRYlcFVDvRsC7Jz
k7g1j1aRbIwuVek64qZiUU5ptrxhe2eLrXFYbcVqqiNqxkxc/QjF4v5n5r0D+y7xw51FaOvVVwEM
feZmbqYZtW5WvTFQQ7GCx6H7KhqiD9jQ/24DA1lwXQ81smsQmFRXNtbwGiV6j+21kWGtEWAk0GG7
tB2kLBw5xkzoH0u1B2bZavs2dV/sYOPA1FxzsAZgbgCFj+kYleNOp2/M/jXOa+iqEeLnE8Qe6j/d
AJ7vxQaffRTqy3EPPb71iFX8SgjDNQ1TzVW42RfeWSRY/tkw8TwW44MiM99JhbZ66fb7i17KukxQ
FkBWR3TkQAFVqobx6/0F7t/YLkyeVQSX2s+DQovmCiHWtDznD90ZbLhDcVQ7S8TG5F8ruSsL+8Nq
QRIkoCWrvgT6EVifnZe/veQ/tl++CtyohwITiGQAr5Qxe+4uN9uk4Km18fDVOTUPUcrf33/S1kes
IjgrdMEcq5srJ1cF8U1Xxcu48xX/bNtj0WoERmjgsroZ3ZMXTgen7E4RrEnK7FWVVTS/WjeB7G78
CoL3p3AIjx6NzpCtSO/3yj/XTTS96v6wyGU0dTk7TRGqVV4ajQoeYifgx14z8fGAVbfrwBpbRQs7
VU33Nc9VEM9ts3fD8M+o8ti6XOh2MvTCamanlpJUjvMRhcrkVR2zLhMu1muJWSIGLf6BAhQpLmRy
glv1/62B8u5O7/xz88UHrBbPLMLxPRDcPSlAuK7a7VEYLpvqSyeIOUK8k8fSBLB+yKK9I8FtR/m/
eMMTV+mQ8EY2DULRk7LzGSRaeHF+GLw5dgU/1+UnD1T+wO6sTBuTa11cnG0+KlyUuKdpCFKXQfFd
xpCmiwvy8/4g/XP1xsesVtUyM4bbfnJPARd+7JXq1InysZ/8E68yN/bEfLr/oK2Jtgrwbmq4RR7k
ngh8Zgt3fhLQI73f9MbasS4u+t1URdDRdk+uBinEZB9JgbI3Mz/uN781BqsAJx2d5AK7hlO/tCkV
NhY1+0SlG2f+sJPWbT1iFeJFC2qO12ESh/VJdzCNn5KgOo8gMd3/hI3OXxcXq85jZRlW/P3U8ceS
wrfKkzu0xK2mb3H5Ylsu87AuWoLeifh4GuGrY8o9v62NXllXFQNectU7mJtSLyQpAycNpPjqBP45
9/cKUFvPuP3+4vVb6MRQ3MK4J9v8hr9zKYoki6DJSXcmz1b33Obsi/ZVVvdzF6B9U8BqUI9H7ewB
3jfWof8jmxbtQka+YF7mrnkzzplKq5J/9AvKIPFRsLgtFHwAnXxIy2na01fY+qBVHLeLhaEL8d3T
DKR9Cf1qS3ZypK2hYP/bVY2poLzeC3aaqzL/YWQ3vdHuBAa2KH8T191DDm19wCqcBx9ewS1p3FNl
oo9NDdGnhuzxfzdWomAVx1VjjMphWnKq1ed8GVLKnsNmz7X731kqEAurI04gynBe2gKbQTGmTjl9
7LPlvWXLcwhBNGx31wC62px6Z7Ps+RxtzLE17RRUY82EEfZUwVYHd3NxMT33bR9TWOCNsIyQ7Y8u
2KsEbD1stZX7E8txnyXcU8dtYvkYd0BHh27P4rJkR6bas7XRuylonu+vihsTbu04GS2NxslF4nmZ
jqOWHbtmikG9vHR8j9W+MSHW/FSaex2FOCQ78XEBMPoTbt+Tmb1ubVnXJpeszPLAwb639FFaw0AC
PILX5W7rymRmiAMdP889FVmeyC6mN1F4+yxhlXC/77c6ZhXswvWmRnP0va3/VvZzzvI4n3/db3sj
wtf1SHf0xjZsMI8iPqVwHY/DSV/uN7312qsAb5p6UZJitwOxMKYhBDn95ZLT4HVL4LoEadu5Ntpx
kOq3EbiWLYq11Vsvp8fWjsf7X7Ax6ddE1D7LOtjEIitfBv1BW3uuC/mxK56ZVxzuP2Gj+9fFSEgC
M8iU4ijHCvEVnlND7LI9KshG/68tJu0IgcbKQTxNnc6Ttm2/hVVAY2he/73/8hv5sHd78Iv9epyK
2mu7IIBB5rMmT7WWSTOljXmG+Or9J9wSo38cH9YFSe24+YxDIzt5pPo9U5gDDjYNLfmooFPEKDtl
hO1cy26N9Wqv1jTsy1FjO6KZTnt9iDJI7ZIp5u0r5+sqiqesjkgTwPnIkJQ5Q6xtakWsynJnldjq
q9VenWemUnLBjkeJH+cNDNjKwzySs5Th0TA38dxXJlNrgqpv8mC2ELA51SBRE27iXB+zAKZjor6U
yxRHxa+CkJ2ceWOSrWuVGQwlwnAA9ofWvPnZTXpOC0DLHpZGqXch7/pzDQTyDi9262G3vn0xo+nS
iQAaG8j9SzN9s5z86AZP9Qnpl+IcLNnwAVTP+eurJveatqpamMv2OPcf3QAUYgOPwSPYW2xIGzfq
EogDeoeC9N03ZN1sZ0HbSovWNc4JMol+2LrkKOA9e+nosCAbktJNe8Ayr8IE7tuxkvoM9koUD+FQ
x0sjp53FbmNBWpNbw7mpWjyQv1+W5uJHyIxKwGdEsBMAjP93Yf7HerHmtXYzKRmqNFETi3GuBhT6
HkrIaBchrR9yt88YnWAjGMNUqsbm8dfhuEyZ3ZSIKl9YKgYVhgRANncohrlMvDyDkWTs6UmWHVps
Bt8fk8b1wa964kswOCUscip4TloCvzdYsYl+7n/7ZTiwVFEnl9+qYSrVWz8gajzh6L3csEIznFja
JC9p4+UJ7lzU3Jww8LUU6dz1sN+s9Cyh6TO4bQsx9ABsADEAXcdCT6SSWiau7jKGdY8rGieCeXNZ
hVH7x5nAPHtkmk59eYpG0XIJ7JadiihFza0u6qQJqOLn2z+Gp5qNLD9q3kbO28o0I/G/hi58ni7E
Sjn2Z6DgURMq6GLNnwlPlp+Ksc3m9xwI3vDvCG3SBSdYXJ/6idv3oC/ksdvYTBwaMGXOnDvMqsQp
wmI+NqWaXZy5HC7KN0TJTCxpR6isEtUvPvkNzRldwAiU8NH9QQGr6kXc8kWGpy5adLnEjPdBGSSg
C83RyetJocqj55f4IlrUuZzjdh7N50BFXXiORvBdnyC5G+UMcD6Yr1/EaI08MVwb6KOP+h3GUoZU
z1fIBbDo0a09HtG0c9g4J7ahUTXGc8Dr6dvi2LAHh71nPLy4lTbZYy3GoPgus6KcXaBZ61zUxyE0
ALpmpCkcWFcpRrtPskPm84X6fYtlGELhpIpVVWTjiUxtN6ayN1XTJl7f+2OddI5SQx6XRduFCVWC
Ot9tT4ubLk6h8hpeJB7Ucv5GgXRkFZdEwaxwNEyzKvaA9zQPIYQHzbUZ4cKgnUNbz6b6PPqj8lnc
TdkC5JvuyveOkpxabAfMz79alDBLhbsfv3LeQWkroLi/1SM9Ss/1foQ95yJMJRPAT3Rsbv0iUSIs
yzdVXs75kJiQCnWgQuYkzltH6ofcaJecRhiYBO9FPxrnWy0kA34BhSz+ruL95PBUZ90s3/v52NE3
pRqGTKIoLtjySXECjaFMAI3zq48caT4t0SJ9vHkmFBYKR85AYo3hkvVJ3pM+nBNME7+DRdWUT9U7
3Gh5sKgqgyY7A43hTufK81GCj8ENGtX7AcqewV8JKhuH3RU088kjAIFhTWOV5d3yMDtyAk2vjnJE
2rMvwsh8HL3AvtXCLx+M1/vD0bZSLX+cqCB1wmRu2FeoKEC+gszGep9rIK+qn6ib5tLGuekMyc88
ElmlTqWFxndiWKgiH35ppLCHYihzaLyrKKRHB3gkF/zZgEzmi1/yqptSFoSwf0Jc+zS8umUFP9IZ
hW34QtWd/7vmfSHf25qWKFZ0S8CP2aCFeMhCWfJLIR2neczywhl/lV3geGelO2k/4gTvg4EFLwRH
H7zIMfX7XPi0+WZDNo4XX4yhORVdU08u5EP1BG5qN8EJjHTloex74BOsaaHZT8q8e5pVQw6zW48A
UEVF4Yp4WrAxeiDOOAv95FUuNzKmtevw9+5tkfjUasj3gTUlweH+MGe5o0kMd8l+Pg/N6M1HDvut
6hPBV3UHIstsMqknxgIePyTMFyeG7Hje/nabyQmfsaRW7Fl5s1HfshADdeSQFRAwjKuWMDso7bpz
6lJV1SYFjszoyziHpWRxVdo8O9LFYcG7QnSRU8dhWyvxUEpXtCzGbpszXLR6nXQeTeOO6i/TxjMm
VsQBMSfQi59qv7DL20wz/dWXLSp5sVJuGT2QYXHoBSaC9u0wDYi2uA16rL6nJZ/HtjvhfnEoZGqC
xbc0briTW5ggOE7/FwPszCaGJ0BHVNzV7QBldSOCbphjSO0oAtkyD4zh6hHmGI0URwonx8g93fzG
yTug7FlBYzdq5iKLcy5nLy0gG1KE517gGvY0ZQ67uvlYwdLWZ2UDW9ilUEQeCO6YXag9i8jDX2YR
E61NqlzR7MPQa63TJiBLwBIb2SmHBKKl0jOHvJU9hEjgLZ8PWVxqtwsP3Jngo5MUrp7pJVMG6CJe
C8c9ktDo6VJzUpos9cuuJieEchaZOJoaE6qjBRhGXG1LgIMkJfng9+784JDJWxI3FB79KLGdwRSw
MAKufWbpbtII5aDVM436PH9Suc+z89TWXZGA4jY0b8ZiuMELsnbhJ3eJSEVjO0vSngrFl4bBLzWb
gSLPPFE8KMhuug/NMub1G4yrkM8TNbMH7ldWzPpvyANd9scyQgUbUPoOC15sA1tA5lXIYGriqrNZ
e1ga7OTueajoCFo3z5TTPlTBQMQ7EYyZOVLZud3PUYJLVsBtoUSfJW6+uHaIuV+w8otYFKykb/E2
P/uOVvIgdJi20JaBKHgo3ypVU1DdkBZ4GCBrK+/XMgxDe4AnuMx+Nnx26kd3koy/retyKttk0q11
LgDQ5FIeaJ23JXRwvNrpH9RolqKM88K66geEQmk5JZlT5n6fMuEAdnCi1VD1n0rHG7vq0IVu4Y8n
A+m5Xh2wpIbIht26GR4CUgxGJMCD9nnzm0L8bk6VyZT+XLEa/yMWxquojCsvKp0mDgoADkrg5eo+
++rlsDX5PdpBExIj6xBGpq6Fzdd4KN3S+uxQKAhkpkPm9dXvMPDtj067UXBuhxE+KzywgF1r6D9g
zYbzaBGH0m3NIyVQ4Rli4XCPw+hlmdvi4HZlLj662mr5fplCs6QGmiPzdGKN5LN7zH3sqqfe7Vin
jpEraWlSH+wDpL6uHrX+GiyEew1eiGv2M6ywpsoUGYFnLsZtQllf+AwFFZvUi59VR3fs0CvoygA8
WDA5hQ6WJMhnIehZ1sLHVSrQHajVwUFt9t82PbaSmAW4qXzo+BAM7/oiC1hsapk12J6EWxZ/hmFx
vRkWa8bIR7Ygg7+GENfJAoiUVtMoHuuRhVYeJPLckp91YJogPzS1N5+yZrRPrOJ6uoaE9ZYeQ5iA
aecROlWEPemGheaZCBN1S5pDgDm/tFkT1ePPuhaDOYwDNJWWOA99eEDHbTc7rXp2oxBa60np4WD+
zkW2CwlNXbFxWhI9wSbyU993oTirYZaPUx1WjCc9UsxWJ0j6PCBNmlkRc3YQjcMht4Pl3kHyivuf
qVvmWYYbwdEHLQnEYQZuTys61G+TsFc4BiaCEEW6tGRj0/dJBfsRs5yxOUDkb4ZGloUtO7a2AYJw
3OtVnInbVcjSTwQeGJo7ixek3YCsTsYhEV3RpsIiMQxSEVW1+8kJMePe9ThuIl+yBVgzcWjnZlGH
mggkDHGIevhyHTkyvjds4pN4qwfaL0GMmZALm+R13WQqUU3kNG8xJnL+xRCvQ3eMGm3b8qG1E4Wm
Fo+aCePb8qAPPkULGfxfopKKfkYW58N8s8148auveus8D5NXB/DZ811wtCPdW3uRQQgWUdLTxa2H
FGuszIKTrzIK6rOZLecJfKuyXJ2chlJcVfYz5bD+AurcRHDrzCP91hVT6Myx4eECoRlUoYx79QPI
Z73xaaQhxWgqYJCcZMwrHpIUFta850/gWfdmeT/AT4EuHyLSu97JCZTxPit4hIvqTIM86iDP7uUh
eK2+Ht3io48Del1dlsp32rNxkZ/lYBWaGapA2ESiqL0UgRw9/4hDjyXDWTsTZbesWPMP/hIAL3/E
8YXzA1OOnt9Xth3JX7/Cav4R6bcVfczJrQibwtcV1zuPY1VU5cEnwLLBl7QA3CxKcvc/FF3Jdt0q
EPwinYMEEmgr3cFjHMd2kueNjjMhJBAaQAK+/pVX2Tj2HUTTXVVdVSgLWIrPRHrV+g2OVOQOTema
5QCSgq6uG5/H+U5aM5mnPgPzEU4VtrOCaTnWMfgvJLXO89jC2VCPF1x4HTE347RJNBHTTostNZvh
cWyiIlAcEE7Gw10zncjyMasMD+vkO7I8+EHZNUf+Y/J6A2pZ6GIrEMSD8MRy+DLmuyhfN9t5+RMi
mMLdmg5z5jtTk4hIJqwXUSEv+5gcpr8kjg020Rvw2739PDKYTkPX1f1rjTTpsT8r5Dq4m3Ucl/4t
CU62vuloYeRjAV68lw3MIHv1QmPVs3+Yx/ZcnvN83lLZVmkbkj6FaWO8b7ivyxl9DndBRTxUUBFP
F55yqZfzCPcfh+2mUq0ftQ4Ck1JtaShOJmaqfCvrnLObg60VLvEJy1bHJdvCER6noMW23IJViNPd
XGSMAnvGBkN2Q4/DZOdOWa6/QcoqW7SZo2m7oDOEt2/76iGaHWKccICOpY4TfUTd39DthzqMSbbz
RvPh68ElNXfliO//Xc79gaphYOHoPtDRbXE/O0T/gdzd6g69BmTEc3FTmAC7oZtQd8WuW1mioVTN
MJpen+Ku4L/RbNqY+CBhOEDAKnW1xsg4BO2/M+0y+3c3PZF/HTpL/XEcG/M/7VqP7vuwO2d/ZCWo
uTu+doKXl7qKdnxa8Bgsbylge/oicXLX8M33vWMP64LE5ayJBoqMv3OCmgXXZ5QJEZ4HZ/cyzepQ
DQPlq38RJ55L9GJcEWTm4DQRNbpb2NB0bGuxbyaR4TX1qjh0a/juw6VyjqzTeYCjoH/Rdi4P366k
KGbzsKP53Jd2dhMNt1XocQPeLtjZGmfUG85UPTdz7+cBCv5CDNlZjV4FextlrORdlo90eVFJz3o9
1/IYsndy+IXtV1HwSjwvE9ICuzPHRF4UpwFFtE6nFDZB5ofKGA/gCUgbjl7DyphIeWXrIFJ9i7Zb
T9mpPmzvbmt+kNKdeofyc+GqwDzm+V7k/3Y2KErQ5wwm23CiItIIwbPTNav9H9rRGC/5bis0VbBw
28d2y3sDIL/zDN33qQSZUCusUxSL+BG9KJpp0DdLXk/vDK9l7dujh7FFaHouVw/bVIa3v33e8Op4
QFfqHxxhan4JhfL8qRzzUZ6zWlv4k4/7ABhC7vkxv2brXti7AyEZT1wf6yVLmJNyVXRbkxOPhS+l
mN/fyO4W0LkOo9+JDFGsUCOIiZ9IGF9K3bu7iNW/4mevgIw0sjP+VDEGL6FB4FgLBuHZQ2BWu692
ZrFHod04W/z5wMe5qVNc85X87XcboTiUGTbLwhSL8oyI+67bIUhPgr0eFB0gSC2FmNeyDbmaxTcE
HfAlnAS8KD1Aq2qzIzAGmuQMGyi/YbxHeGqttwMTwTCU84nCbafC514eA+ftAjR1+zobbETyRrGw
6a4ty2xkFOP8IfVwo3tN9+m0kxQrzECxyLufi0F26XM2+3Gkp9LlRf4dwb/B/jBrvYVXaftSP3QO
RgSIopqRq473ROvdAtlc0oFCuRXV1o8t2bFGurcAM7YwXBC1PAv3bYwpDw9jyTAQtfvSIyv1G2F1
sly2xA79oF9KGFVPLSxyIDYpVH2DYaiIWOkfp2nF1JbvR1E1/VgCmxjDBJzFCF7cpbzYTNn4Wrl0
Mhvbfpd5GrcvtDRYFcejc9wV2VBVN2Ei85dqkGVjVojHQX9utCzehdEkyCcu0hzOBVf1+KBgljze
akv3uWv3ig5w8a20G860oDg+JzFEjpWRY59V8R2rrB0wDVFlmosmYOlbayBOeoTeh/ECVem8I7M7
vmt75Mt9cfS5vozcur9FX3fjBRUR34Ap9/ISFNcYq9eqUn8knaZ3QGUqPhwk5QfGElyS1RtgNd+X
TVYp7/+i/df6w9vFVV/m0U344A6VLbAtRRm0jQfwJeUJ9h3Q7hb17ob5Tq3oBFwbt3L6hbxttCh3
ACCD2a5lZuoutQpADZ3/1KNdAIl1uL+79EIALnj2tSpEBh9GeEMU2wfmRJK7r+VUAaRq4R9f4uxO
as/rf+XoU+XaEjDo1CpF9KlSKf6otm3eXkbpE5HnI1WTv41Q5M0ntZbFUZwhRykCLNSKY+5PYpkB
eJ78FnQY0PalGcNsbtmB37YBYAaGV5YBvN7LhM4YUeEZrXRE4oJbp6mRXIr0DFdkzEsn0lUJsHNe
9zbPEOwhU/QtwpRx37V5rlPPToePfH3c2Lgvt5aQ6dMV0i+CnoGbrey569H+yovPJEfhgzEp6+4H
W+XDazYBIP1ZurQbdZqQUeKfNlApdDrB3htdzUmC4jCnykA78ms3tR2uPA8WMzZcEgp7Xx1iR0V3
PIeTGcp0t/sL834Z4jlPiNvY8I5Gp/5t9VrOZ/TpS8J3WRBnPgGWYQ/9wzglFdaGWjA32PaCYNUH
4BO2qkhL5tky/FMXHu5beKJNiXrEtuGp3mG8d2+PHbvezQiwZL8wpvAVYq6K8jtSEqm6DtpCfnkc
FR/h3ZWxxZ0Phq/snLttTF97HfsZSykpuHQ55CBC2VC4KikougUH2BXnBaFLozW4YeHuIB9J8CLe
q4gUkbFJFi4tX/ChVutNBd9Y8ase4NmnW4upa6bNFOYy+9PPiC8563ktQTeUakaxaeEOCcVMiw5X
HpBJ7J4AnCAaMCC5wm6zWn+UtXTbjBFnGeufVJSf7SeRNIIPnChZTFvheonQI3tAM/fBioo+C+pq
WNd3CdFW+txByZL/GJcJSM2pR6DsPp8hzZIsA0I39+Fm67UtHralo/PXAfE0R3UaaV8qh89ZTPvj
SMvRwaSxNsKcNpKhyLYczAO6w7oYsoqeMSCNklzJqmm1ov2SvtpOONPj8KMnsejehgncuHmt+2E7
lgYznvI4fjta4r/J+bG42QzN2XesLB7TdSwDYw3dqLzYJRPkTHM1RPSBio/JnCPwhmGAXG1wa/4U
Au6F90lvnwqKgY7uHl8GYxgaPRwYHviolfiFQebAWKMKXx4vjGDV5lYlQUfU/xIjzr+SOI6NDyoq
rw8Qn8Ny5C0w9NpAhe0CdvhauPLpHEhnVS/52gC1XuJTLXHR/6ursPlHFOljxvA3G/eVoAPfboc0
TsVzH9a6fCnWDbKJllB05/40+Z3zV1AZw3ohU/W5mKa2NWwt3dYN5hRZmKobDb1OAYdaND3+Us17
EqctHxfKznVSBX0eMnLs/CQzNXLW4JLSuCNj6DUksuuKTv37pDi1XxCgs8sHE9D5fkc7hcm8hQ9E
393mSFOg6ow/Wea/a3UE7q7A6tfp3UQwMI+z/Izt3UsbENYlfc+Od+9BR+gWZsZZ98WjTyCXcSDp
ie4ZcmXRNnZgCIBBILNtkT+xcF2D3xlRwwHKwvDzW5lzPk8oTNtxPTLCLrLs3Lr+3Lu6UkvLtwB9
N5m2qH/DxfNYiotEU6Dre+qr3hDkvy6w4HnpfFfX5upjgk2h3CvUz/OB4Er9l4HNc/P31ZBZxfMo
DVNvVtKt/gbrhmL4q3u51H86Qff6vymASbgyysf5a8LyTPleJRHZtZSoHuaOUVqv6W4fhgqolRv3
Lb+4revXn3Irs6pdhyOqV4UHtkLPz7XPXvd+G/e7LfS5QzdU1FXZZiBDsps+IvpvaABCuME1yHkc
ZvROHEb0TdxHGz9GpBwUtyMael7dZogNhUhqXzdS/gKCRsk9UpW9gJBnXkDwZTnvYCmG2/VZcTzr
T6Dpgltxw8dyvy60GPwTYugCRfIT2/3edEtVXfcJ1+IjHj8PVR4ZXfwoqaYhnazNbXbNhyN71ONm
nxbv9tfP6+8OF1x64gXOBsFFWwk8oYMB7hJvqsEn9A9qkLZseqnqITV2mDW7FwMb1ns6Wwq58Mz2
FuYxscNVw0vkV1eDExOsVyyk648AG6YI6BFAAHsGNZR3z8JXdYKbBj49+TB3E+z5GlAT1P0mA26D
eDpkrfr87Cfp5n/DfEz7H2Dgsbqg5mT0kRd0NL8I3obPT7DbpoN/WXEXVR99SnrNW1iFSnGGqqLv
ymtE4nkqMYb39fy+SzdYfsXSNHySsMzMgSKXsBbN+wZua2RrTQl4AgNxXhFWNFJjBxxUI/Iu9ds8
C6TOtRGgxII7G4QtUP48q8FzwPvbZOacutwXphUwYMKCzSKIPPnZ5siK1wcIX2LiZO+lPjhBccHU
i1AqC0LpSzaVM/bClVf4m6hOQbR6qTp5lvkBIZ+2Dvbl4LBHyq45iD4qAdHsYQBttWws1Q0KTr23
BcdM8wiwrApop7QAnsgKov3vTANU8I3CRGFBHUtndXElHEOwPhWJ4+Z6LrqcTRYBE1bBU4sZR/XH
itAygMLelao44wGuZuzZBoTYPIuEWCTMDyQGuB2ukzZAkxDHGjDrAc1ZoAS5AbRVbPDILY4a3CqK
gUV7sGQSb7XZoHv5TDhgfUALjjgUDu6uC4eiFn5eTII+3omYXetHs2AQB8zk3F0CbzV9k6p0bj4x
Gvz8vVcyo/Dsx3M3hidFimOQgFL3hEqVyFDH0GAeqTXsdDb857/SJGJ1o4TMPKJZBhduulL2WYNA
UGniBTppgfsTjvHMNAVEDxSDwrTi75+IRXDSB0U+LJyGwZPvxYGeQJhqAbl4uIWf1eTNX8SyUSnw
CFPKjtPQzSvmHYpYoeVqxSqBj9U4Nw0k0xW7ZCId2C/CeOXMBRjyksBPC4Bg8wkVQXWvQILr6RU0
Gu3BDpigu+7Bel6Z26zbO/Y35CGzL66iVcFbOvAsbBc/44r7qQcb6J0vSiSoNke3WC+RoZp4fu8E
kPx7tUlOHztcyOpLTvZ+vuaRYzW7XKd8v4Kt6cOZWLjR3u5HiNMt6ImjeoDp2mjuCqQ6lCD6JRU/
isT2FZQsreuQPwBu6vHwDWZeKYaqLZ/ZfcgqbHPypd9EhtwYD6ql6YoU40NEIXDfjwGg0I1VAPFP
vQBxqi4EeO7n38ch3AA65gOiJBs0SRs6ohFwWviFQT9BUJvnAWYxN3rYxfE18aDHW1F1Lj24/Rh3
0dAdb9Y2dsnF5K+OcZOfhR/LnzUOy7ceJsXioT9m+8FgFHVBGi+OkUQACiz8MdkuD5tw+nesgEyf
9xoBZs9VGBg9G4gE7BmQtzRfna2Sn5EnsPIMTtqGKGWgPbB7zdEB9vDQFOdNZdksYXe+z+Dnla3n
YsSoC8RpPks91/NvYbvBQBYAEe1sW68dKb6aMY5pag6Wr6D+huKI4iPWVGy/Ch3IBwoiTaAggB1U
MKMydCXPY97Z+oeGRGEcbmeO8TM2S20n/8FzDZHz4z6iGk4X+LBQ/SpDt1lzWr1HztxJh4knqMMQ
hrHeOjSy6YuHCiOfv8JKvzPVK1mPTuDCFXQyv62UBcaDXBLKf0o2p5G1FLo1XZwLZ/j0GdPo5/6l
NENG84fFoOPvz77CDO9RtsiAlaKiGxbwORjs1LqdsZ+4dh+GaWAPt2jI5/4X6D2qxIVgFEGvD2Im
kFctZrbcjmVCQwsKoeuqn5TVsX4i4HvjBd+PFaxleznoshmGAPKhARdV7jOG/Lw6WvBywPVaY4nA
a5696Gv5b8PVPvHzvhnAbvcgtNT4htzMXfkzGNy0+JZUw5Hk9SBs9AEilM+N0xcyTlRkCxT2sfT1
eZoO0aULWVg8vkUvhwBf0CVQS1uZahv2W2ySGlFfwM0OYripDa8QCEXQkYFG6DA70nZI9eHkFxFr
ADHtMVfgvHAulISJnc6CXd49NsEGf55JaabiuhY95rWbLq4rR6q32FS5NzpXVfa5o5cLlV/NXues
uOFe65C+ZiBOxM8MPVfZPbru0J5/nyfKZf8VKe0mNzeZppRiFS8BVL3A+CBN3zSXhqf3aHCQyAzr
s/oYR9WUGcQB+2OewbpjvUxMlutjYIJB70Bsvljb0pS57GWv60XfCWuRuZEze6xfMcJhMDzPc6AF
lmnnisERtlyVrvFju8/eZmCzUJVPNUCUy0jRAf7GzJ6Wt3lJJL/vnCsomPAaO2Rfxnm37IOXVZ43
ZvlUWDQhP2Be3GLu15hxoNlc9rd9z9GOQajBKpOaBKjpV1EFyl/qiG8XaPtcjv3d0WVI2rgjJa+X
M7qWTNFmXVbw+43Ml9L8mCqMrY8p9zT27bCEFWe6ZqWsxMVYY0BfGxDbU8NQ6I8fztE+/7XL2qq+
EUmLeAC8S0WGx7LKaPmeS3hC/hUJBfupDDW6nmaDF3n/QNlWZd/qhW7pN0D23P2QjJTbX1UvE/u5
abcRNJBjYJGfIqaevR1WGTLE4gFvfsCbrehvNgLfv8k/84qLNt/QgHNQ+7rU7zWFfPxWz0aU6dT1
ZAZLMbNJdu06TwV/hpxJYPMC0zJbyR3phjF+Xf3Mp3dA7qV/Dmult3O/ydG/mrBk4c8xIDDvD6b8
TwxE41MEOxBWEAL/xODp8teNWwx3NHFjfg1I95rATpkiQYI2gY0Nt1m9usKAhB5C/sF9HvC5GnJs
48+eTpG8H0PRqa9ysaRbTyhM9Q4NEIvd8UqA69Ab3aHxTK0ZVT9lF/hJm6IER+W0vw09VeErkXLw
8lIDU5DfS7Hw4k/eVX5s8auquWhi3AlDKnvVMXc0Y5xhLIIaUPLxChVU4jclhoXxD10GjSbJg7GZ
EMbxuU6BX4WtzHYLeCcChGeopze86QO94ZGjH0EVhpRSXClSI7GIwRCw+jeNmZlvmBOz/20IUo0g
qYOu4yIgZUOGjGVTFs/W7wXkVFVGipLdAFvBXHEHH60BOx37EODYWoajS8XDHlg/lbAVHUmBZtb2
RX9xkSdRnVIVRv6wr3NRiEvAt0cAMiFE4W5kBahElGDUabWqlD/RAyqMNh7wunJNZzkHgVVsdeJv
y7KFyjWadF33G5cMsIvlIGP5MafDp29QSczxj1uAFeyN590SxDkuAO+eKoiXSti5hY7+h4Yg4kbi
NM7JXgK3G+QBHHIK5L7NSzbptxFMNoC0NFOWvVnYTnyWbSLq+YsHdZtgnhSxdXKqMa/k9pzhd7MH
0M89BZZTwZfZ3W7B6fEfEBlJXwKbZY9nnEC/dosPjVYfh82KBJ6d2fWs8BCS31pV/QLOPe1YOI5V
ZAnWQFA4/oDVnRFFu2LCEXD3Bhh00lBCZXMDBBIirBZw84ZgdJ4P6/CyKU/RifC1drFxiEb2gFag
CFwejM5AWlXIuVu+fiIEoNuPshqe81IW46th9R5Oe6mI/6/vZqH+WAicqt+RmG56nOZ16e55zKh/
qcwhyX+pdoxBgxnm/DmhIHTnjqGN+QoYG/esg/EurkJwN4gdtgHYccvgfGrfVA7u961CxJi4RrsO
qWtqRPkmDz6WDYVufRpTjUou6/qfdtIlaE3RoNDbQo+i+JjkfGC61RtaKNz6PfjCFWop9rCEg/nv
chQyohwjmaE4ZWHg6ttqRIgQBASURGSOKTr8OqTBrvR5XEJl3lBQ5XyzT672d72tjxIpJyYj7wBW
wHExgzsbk9UnyDHDQJqQA6pCMXdV6w6+OwaRvM/laZ8B/lxwu7t5bVf3aaQYlmNZn9wnnXTTO2qy
Hr2jLY4feNNafIWW4Qg/1jybvG81DjyaSph+dfE0sXFxsG4vMz80dZZDBVEBPvnMYuc7nDysn/b4
s5ywQ/YOiIyjRZPJ9LbpJjw2/3V9rI7XJQWJTkeYIwH6xsLAUgAZ8WJNT8rAh6rvYbPXxGyd3EdY
d4hkG9svtNyaAxBj/ujnuGaPaYI647+FKOl0i1Nqb7Ap0MlniO4sf10DhjW8hC7MP0DedOSmK1Ab
L2HfRDwhmFgOF9Nhr/Rth7EzxDGuY39kWXZ3KilUIcjMnrD18bVHtGN69T6SiGY/1r86O8BcHhLA
xOCOAgUoCI1LV+dfNqSfF0BwT/CayfQ9LwG4ftu60YWHCLWtvafY3CsQtiduF1BD49Cif0liOB2Y
u3PVVHsq8guyeOAcQ/Z6Gd+1Qsf0huhzilKT9xoJWg3rspmNJyDvAqACIItxeYb+wZf32VjQzp9T
ZSf1JAfQ2U8pRVY807jOyLQrD72W6HdG6s8ayhR+WQK5HWAsUKomAqgS/mQ1PRbXMiW28e5YS7QW
De12ebwf0cfdN0wfy/ThpHV9y0lBKlzY28zheVB1eHSbMuwdVIm5J7z7oiQfMwVABEfaI1hgOXjj
ihzs8ZQ530CusMc70xf2uF8UFFVnYDlldrfQ3Xb3scwous0CSBeW3zk61RTNZhuoQwHD9NAVYpN2
9KCb0N4f0/1RMPyM6KCXhqYPiodrqATUcZgboRbo1tWv6bz3NSDHMyc8gVvA/Jim++5TKMgAr3Bv
XwI0Z9mfVPS+ZGd7QCeIPfjlqCnsaqZUxf8cTd2xXySuAnTNw7JG/g+ow7j/xL7n6p54DwE33OWc
M/mNxGFbZZsfmvW3dYeJy9+mEjCdueZwgIdwVJaaQ+RcglWzr2Tb9LYAlx+YdycxQmUBsMx2O9qi
ES0fEWfHNgURhIZdGwiZmVUJcXD8mPfqL34/7q/blaMcPpd9HwNGNDw86Z+Fo3B6H7Hk4l+Wygyb
PGUQ8TwvuJH3L9VosQP5D8hLqetT0NDf/RN5HO0pQTW5v60l/OGQJBTNjF6ngAH1G1R3EJQM4BRh
KSvXtJn5HqQfXvWdklW3PnlLAlTCucPwMUCaqfYpdlcyoZ5rqACYY++H8keVtxaqwPClxNC4rE0B
qsZCmjgT9Na7n5bphQ41WqBPe3GnQgvQHZh2YwZQNd82FDHFWisZxFT45p0vSFNC37cDhMungrwo
KM0Q35SjGB+g8uQMk3IxIrQdE3O0Md3R1a1DuMtjtUao0zWcSdsJUjWELSDX94DiJV8F9FYtBN/j
1p8CCvwGfMhO1HxqTEUuvkH6AH7rUs+6Cy87uCYGcz5cnuSGd7s9Xj3DI9PWoIXAWQh+JHpj3FjF
dxA2wU1NcHCuxjZ41Gm8DsAb2QfIwzEBRwNSJ3rI8mIf5wcIydf6rlorPmNCCAVnpwiHu/B3CgYP
YWnrvQQqkRmQ/LEGYA4bDEDX1S+aV7hLeJ+zY29WLBjE+CYyzrPi5Bx05v+Vm1Y8PyU6gTZpTB9y
8R00mnGvkDaw/hG6u1DxZsGh/tnHzgyQbdFRdM+UDD6gXNMVssGtZIW7wXeS9/ycNojdwAilZdz/
AT8tyQWCu6Vm50kFn1iLJZNuuuLiSZj60SHTHnszxQoLm6bfMr/91/eHpf4Kwqdzv+O612q4MD5j
/eSym7nw7LWTpsDFVDi86htQPLR8U0EMGs4SADzbNKyGfaE5ztkXKPin8qYCl6/vRr8gIPawG1Os
KTIDaqQ5yq6qfw3YYYIvFVb1CcoWFmEM7v78qNbsL9ZRcA6bmUDhfwWNt8BfqsI8I9ebYxHFgp1e
zdMfwpWCs7PfO7GdGJbtAvrzBAD7VsYJ0uZ2NFtYX5Z4zNnvev9UIjUVtM6CtKoHGz2BZhkhyMQP
leFKxJGgngaJFf13A+mR2iGOnwzGQPspZviuZlkad4b+ebXiPHTHAQjWq65ulNFOfQc7V4S9ZUXl
8+fcAHe/02yhqe0w5uziwSt8IlgNWbaMifOK9K4V0iC1jgHzehfhBdNgsaOPtwqEYf17TijE2c0C
zVYcv+FDcEsHL5eQ+gerZQFfPiyYlQwz51aYfPu5YvPneBjRj7PvdloxZudzpPwvXtQyjW0Yh5wg
wRWvATUCMIHl29k5KDGOs62h9w9PNRlK3n8CCyvDJ7nsrK7OpuKqjLfQJgrzBqjArieR7Zn5b3cr
13/dAlh5unVEFlSfhMNz94zDoOsrOiS2PIM13LFdrrE6IV9krmRfnro9lRCuVmzbKWt6dLteQuwG
2BvIaYU1ZcxcXOlMnRBzpqVuuvFTVNpA/ovMlvM+dp9mwEWXQY7RGjlved6ismMr6t7sxyqw4pRh
zKpO+TbLwK9qHSBrv0sdy4i7wSG04XqUIO4l0s4rjU0Si6XuP2UETvQyy06lO+OQlY3sot04VZ0G
9Fbk6gYUz3dSrJ3HGCezIc9P2MsS9a/RVvNyD5y7BMy79HrV8rQip0Pcaj3TRTRRoK2A4hRBn3OT
8Wy289kMSEeyzw6fwcAgNHfWPBE0iVtoa8gPp8eEPgjEJraqs2yDDqdYs/JsFz4s5+RwMj4PDZl3
iOodk/sjBm5sgJ3IWNXSXy1ybciNx1Esv2HlqTjoSUWfrV8ofAprdcJ4fYwP8OOAscCK5cUBWvhk
rfSYbnDDfceqCTIJuyg78pEDePYZpMPQD0Bth+Uz7APBJvWTwVmXybMT9yZAIQxaiYsWgewpVw+y
JOvaPfcC0uS+XazuLfbcsm6szY1YyrXOz9uixsGchYu4enELTVN1TnD4ic/JEzr8o1rjsDUWHT/8
Axkk/9jd+UyYaihUfmjTAtwZxrVdRJ2BOIL0qJga9CRc3eqBKSdvqQtwWz0LyzCTAMYcQ/cqiJ30
Jd8xHO6wOyir6V5XPuQvpELw1n/RrDBphTgUUE16SiZuA1Q5JRBTqOvzOW1PCvnU+b1CDHZqZ9Dh
oD8yJoexbDcJRgM9GIwtt8YDsBV/Ds0nAVoI1HX6k9AJYdFuylC6HhL+/3peJEA06Bm2FVtgaJXd
tr8dUOtMpoG5P9lsm3bICaozBoSO3H6Kbcu/HP41u7jqVNL4cyoOAVQaOG3e/d4wemWi0UIfDMyw
VFhXAgHEo32CqRh89xuYLm+xuDlilexw2XbipGxYIatiusllxhM0Xhy7ak9lpziYASv8hiiysQ8j
xAUKvwkCAfD/EAScsRZhsCN0EBPYz5zOJfliYVvM3+gEarw6sXrjCKfeok0FjoTCVA69k4PF03hV
DohW/wU7DABrz6t1GUn305z+5+xLdhzXgWX/5a6fAJGipsXd2PIgV9fkGtsboauqW5SoeZa+/oUa
uEA1j2kB3tY5LZpJZpLMjIyokK8PWWC4NyhJgiVr56YWcMUeVLksPdmk1EL36Q/SWKgNYoIj7Q5u
iuSXiwZfZvbpOsY52qJiRfq4zH50uP4EYp3Ylmk91DmwABArHTWOil9I3SogqC42uNGtUHF1bHMN
QGYSFFCbMAKtXaOfIGvEG+NamoUbNF1QbHbSRwlWDBtxML160C0ar4luJyNKshXgRhqosaY0nZFq
c9F5BqYC8wL0pk7KW6NGzec1y2sKMNC6rfQ4OQJHZAYAAkwJdhSayUiN84zGcfKI100OZFrWx4AW
r6zQGFMkmWN3AiqAZn2EfF9k28kTQ/0hQhwqSxACYvOQcD2E8OPgaURVvDm5vOyazCuTODPvgeAy
CVjNRhdZpQJ9X8krBHLBGuVNyIcChol7JDG6h7orqhbNzBVzkCNBWTY5EGCpcrzUJ6je5MDNjTaa
JpyeVlFzm9V2j3dbZyBfPKNWnJ8Tyk2PTZXWRXqo4OSkXxf4z3hajkXTlYDVWXEX116lo9qAKqhA
FTla4zLjCDgJnjAt2inLOusPnQ435qu2H+vxR8HRlFd4xRBW/A2DVgH+TTy44Cc0ukHbxA16OXoP
Jx5tTrhBIqUKepOhAX02rrK6Bl/pbcpTvBHD3AXYkY/0dgR0uXeQ/eABzq6aUoBYADU1sz8orGYG
xGdtgwHmSxxGSuQ1qjzvTlVOebNHR15dZx5UehJHW4kUSfeXKMX/BoGpmKUaUFwcydgvy6SJhWfM
gMqthgLNnEjQ25JASA1Fvzpu12Ry2fgJvB0z7t0S4JojOof0ZEIVAYDb33iaYiuBGCbv6wcAggCW
9NA50oePI3D6gB074K7m90gYCDw6jJi38boOeprc4mlVROh8HHINvdSlhuQgAvWE8OrXPfq7X9KR
1Wa/MVGx4p3nJGgv3ANZUA/gZOAx0s2bOgZtO5TahwBtvEPtzikyZFPhAqLPw/hGRLi9Jr6dGHsm
DhBb8tKqxyViBat0EDruAVK9F0iS549jifc0kiBIKYSrAK0k7muAEIFOCJzTDZLlEQVDM1KOtHWr
r6Zy9PiGNOjdCHdpXdLsBlB8TeBZoeOZOICMtSP6cGgngIWs0wjwaAzOa9CEROgzgehQoqPzUwyF
wbdtRvI+8yJURYut1hlliAojuv4yDbfNuIZpeoZUxkYUyCek6O7IsFHbdgv+Mce18WOBFmf1s8h0
ywbQtQFokxjAnU5tDxjlYDTE8jIrbcodSx2i2b4e1pwmW1q45lBGaKhr2GQ+xeDkIyU7DXphDEuq
zKrGdYkbAjiorp9IYB7b8LkB3o5kf5o0X6BJUXEOSLwQyRSaE8CR7nE0t6a1AVcamoc2bEY1F95l
pgHV75eoISYTsO1S9OzolJ+9C/aY8hl5owWODqLgMGESz0vI4at1hQ7jscCBlAJrjsuGbbQ4Xv8A
/A0dgsTryi9gydeVqXnYOSFDhdp4uzw5hf1keeO4EJHeG1NzJLgtTCFgqfg4c8BiCERAvjCIwoKy
wnEGDJ8DaJp2tOv9fGHO0Nu1KJmoMKAxz+zz1zHKwvp//4f8PzBwZgDBZEG4srWSfxAg/UENxwLU
Vi6biKhsNJOefBuhd3I9yTJw2nXvZNsCsLHKfMOb9synT6nPt9Nd6g87sY13lwdUmWv++7fxqNbp
YC/gwWyuqr7jmdeyBfo/1adnI37/dI7uUVoI85hS1MDNVdTsOQA+l3+3gkPFkBw9CoD3B6iCHXP2
PiCrRW7G+ieNfmgDlJSThUEUTDMG/XcGVmqU1OozdtQTEB0kNzR6cNJ81eULjCmqSUjeXjYuDlWE
3FNdR2vGD8CMbBwAIDXQas2Ze1S8FuhSVGshef7Qp3qHQmB+Co1n5J1XOHmyRZ1pxZ6VRYyL1EWu
rmHuEY22KI4TPyxAA8T2tCp9ZH83l1dcsRiynrEGDAD0QALjWEQ/SnI7NdNKp2uUEy5/XkW4QiXf
7vSggU4Q04+61Z3cwfZqt/S6UEOfGI8+eB3doGq7wUN/B46NaiHeqyYlubsDWAdyZFp2SqBdw6wH
x7ll7j0Tj5cnpVh2Ov/9mwuGQkf7TGE2R9C3u9FzXz5a/eflT5PZCc4wuMgix3pegiZGGO4RKZQf
+gYtCTv9qdlMG7oPPfv58iiqCUhu3jEAKF2qsyMpn4X5QQMk/xfUBRTOJ4sco+136tCHwI4l5+/R
+Au9VVtwiO2d3NnH463L64WNqzg0qOTl7gyc5GUZHB1k6uyerqZhiedYtX0kt860GC9TtIyC12vF
gOFrrFs0v+ONtGAjhflloeMx75F1LaPg2At/bIHO0/f1tXcdMi/Mt80JDAc6gAN0G+oVYBBg9x7q
TRZfuT3/HrDfvt42tQZ+m4AdUY76nNWAHR9QuU+2TbeR5ywsrco+kvuyPnIc18QpJCyPW489AzXC
r8s7X7E9ZTljGpUZYmpJfzdIJxu34EJPxkMWWJAb83BnhxIk7+rKfqTomuR7m5bjtKRrqYjnf6+P
30wH4ieqFf1gHt2C46E46km4D11So82gsw8mLqivhU6ThcCrcA9Z8xicI0Wd42F1JMCw3ZSoZaNk
UIkrvy4d4Y5tuEiS1c6xoDPQy/CAjbvufkMkv6adOxo1S82j3vfo+6oeSj3bmEC6LNw+VDtAcu6c
mg0HLYN5dLSe752BT0j5GwRMMtZjEaBa7Ab5KwCY2cJVULEQsuqxMYEFxiEoo6OG5NsQxGLd++W9
rDorZHVjvaugv4d66d+zgnhIkvvGLdhed9Uu9MjD5VEUzigLHLfgy67qWs+fCC5tRycX5AltD9kW
bYrW+vIQKhNJ/t5rdsGanODMG9NVkqIT2Ha2lz+tcDp9ntU3pxuSlOXtBHj6iifZzp3MfRg2yH+W
yZEKd8UDXBAuj6Sy0zy5byP1wphA5dAFqKdM69gMNwaaQRvAjC9/XmUj6cieRNPm2czKXdcfRfIn
jxYMpHAHXfLksChGVGlx1iUp35baRkRAxNqOByJotPhtovgauUiTysLHpEDr64DWlmMeNNss6O70
YolYUrXGkkcjZ1V2KSC6M5xmPWXRc4K8SdzRFcmyQwVgz1VLQGTRY61FStwER8wxAWqc/wiWrpPz
Nv/vlY/IgsfohONowUY3jw0EHiQ5OJhN9hXIJPlrgNbr5oGgVqT/vryPzm9T4s5G/LZNU8DugNEo
TZCUAck9c9SBTG04Xv74+ZUgruTIFMREFNoZ4EoCeQug4+AL4WJrWw9xkG5RLFx44KkMJjn1CIRE
CR6via/QOgtxSsB/O1p5IJAADg2oxusmIzm0jn4Ua3DQPb6ya2K9NnqKQhdwm5sKjZgDADBGv6Z5
2y8cqSrbSQ6ugXEgdoiF4ZBlvEuGwTNjdHW6zkkbxo3pGN5105IcfkAMQWIbEpOIiNXB4fk6rcMd
hZJKCj6UNh4WLrmq+UjnOIo6Q5YT4IZnrOmtqYt1AT2nMtBvB8CHQt3dXZ7P+cBIZMWTpM3GugIK
nYPGJDV3PXKJWzTl/bz8dcUsZMmTQkNrTlfOswirdGMEFjCixt61nEM2VGBEiJ6vG2cOz9/cMplQ
yNLSDuOgnZifihi1PpJo/G4ER6gH/XPrjgIAeRXXL3Hm2X4bDRD23ECfIu5A4D3T6a52wVUDNGvM
vy5P5+8180xMc6RI0MyA7SBO0FLb5Y9FNWwNFHpaDb0x1jbFaAyQBNe8Qd/juileazTq93G7sCMU
9yLiSPGBxkBitG1h/t+96O8buvXmR4q7+IY+T0CP2sy/NgTRBhjgwSmAFQOOP6lXnbGxrUcAitYI
Tyvy29TIwsGjSKLgxv7vWACTmTqabWBNA9zG6L7ZxsaDU7FVLUDzhXaeHDiFoZhw4jXbyyuomp4U
JjRArpKuqTPUUri+GmrgOytgIVqwL6KnqQIMC6x1TXBd8HOkYAGsWiAmO0AdzgE4MRoAANJ3dfUe
gi3BDpZCn2pO0kUh6gOWlS26YYH3Rnd6W64coL8mID5IR70KLFd8etSc626ERBZSceG5og00pMk1
ED2sIWj0k+cTWvzAc7q6vErnb29EVmsehyQjGorQCE9ZsiYA/+j1HYr9dj+uzM7dGaDNu24kKWR0
QYRqFIiTMRlw8fXVatLSvAJlUQyh9HvWBSP7NPI+5mAJKOsK1+oJrbn6wuiKIC8LO+OKGlmpFiDP
DfZSK7mFhmULYEfRNGazkBlQDCFTJ4OcoAtrNmSnvkYFNRt2KFEvPGlVAUmWjDMILKYnY3YywKqE
pAn3RLfpP+O7cF2t27ck9i4vkuJiJCvHxRavEpCXZacOims9OA76nxHy0VP9+/L3Fachk9w0DfTI
YQLzAEWvaVsri4IGw9ohgpP49bohJB9lETX1vMMyQJ0UCIy15bxaYeKREIQ1110f5YJZrwNaBYRD
dpqcX04EDHMO1AGwBsDvXp6DYhlkmXDbAC8CeNtMPDHrVfVVFu4GKT6i8YXzQPV96egJY7Bqup1W
g0bOebLZvQFCGBoARbpw853PyTOHty0dN1WS2YjHSME0bG01gI2u7XTB9n8Tbee+Tf89yly3RwWe
FRFfJR34ErQRTE7aio+fZZt7RfUa9sQDQ+86pTjkynwt0Gw/gZ5gbk/hxZIsm8ojbWknh4TqRQN1
MdxEcHwaPF11zviAG+QqcoetFjZeWhhrkHBveAdOmuLdMenC6ilNIG9xmoCbeKDAy9rOLzM6FkO/
Ljs0SifZiZsAiPGgfbZ4vs2bd9COoj0DQoG1STcgWd3pgAtf3qWKVZYVgkoLxOqOi0JiN93F2nsU
eZVx3d1fVgIqK50UiRlgg/LsngEAreVenKFl01hNln3l75dOpBFNSEkUThhEq/YxsVdmvKvshTCk
uCrIcj8gEyadOaHtB2RiOUcP+7sGPYyGg6cibrwc+lxD8uVin15ei7+p/zNuIWv/gLM/KDh4kFCu
AtwKnXTjFoWyTWCnB2K3D1l60tBoOrkAvhW5ueah+QimpQPYVZ/Hqj2QOLjrw/6mJg/W+JW3zZV3
GEsKNXaigS4hyMwj0zaZBuUA4TeatRAnFceJLBxkF0Ci1yBjwF3BwuuA+MP4ZRZvIOhEn5CzYFrV
SkoBh+Y5aqg98FggmH8b0XFOg3ENqMS26FtwPn+EEd+U14Z+S4orPbBfBD3IQBilJEevNDLXUF4G
h0PxtLBT5ihxbqdI0QOZNWDr3AF5j9Dqxy20VUeQKRPiW6IEzQLRyo+4FNlMWjhu7c6iXo+Go9Pl
0RUxQ9YcakRYpmHDzWOZ7HEyIGY07cIlSfVp6QXcNobpguUQCUIgnbtZRwfNG91QLLwwVBFfVhrK
0fJfkACVq7mwCtTsRuyGx9rje7FdLqwq7uOy5BCpkinv5vJYM4BgYxfRnYb9HBxH43dJrrxeyLJD
IIPIAPoCs3xADmDjMq1noj2E7Molljy+ioBhtmNMAXmHIr2pv9LxeN3mMf49+mkKYEbPHXy5jncg
QzCiHiSqu+s+Lrk5qYO8sNBGcdQDZwesn++aaKKENuZ1n5f9unDSGCUvXOnaYDtDMsEOchOD/eTy
51X7RnJqkGaFTkdh9AiMifUDePvBBrqaAhS/IFK6CIOajXEmdshaQoC2D1pguv/nAzO4gD4BELyd
C0ZL4ALFXGT1cz7G2ozlQjq++rCyp6T9PWVflrNPkl03vF+2lyJYMOnsz8MpSYBWz07ZeJNGd8zd
OXyhUKH6+fOl+1tuLASfhS6M+Y0zPWTdjO+os+00oqPgHhDl1eXfPzvTuYWY5/VtkDIUyQTe3uwE
VgBP6ybQfQ2Plz+tMI2M1IvZ2EBlHQ8o28FNErwCcfNLv04BmMhIvdhCw0TGWjydhA5uzLesfW3R
LeJoXhDkC7ZRTUBaADeu2rSbn2dpBAkiQdaEIrG1mExTPJ4MyfRhlwUETAZ4I9ufZfzQAatdfYVL
+B3FlcaQomeRTTUBBw0MZL9k6XsW/oTOAxTbXnvwjV5eYMXekTF6Lqsq6M51c6LiN+j6N3m+FEMV
W18G5jnQt+w5RJBO6H3xHIduZ+TciJBUxtkOrGjoEaMLyDnVUFI8rRlA9RzsYaeuPozJvjfe+uY2
1w5We2ckx8uGUm0kKaiCU3TGaeFRRTo0fk4TGoAaL0iW1kHxeRmfNwQDKUHngUxF+seevNL4DNqF
95NiiWVQnp1P3ArR1H6adOGVbfskIPe04F6K/S8D8iDQk6OTzk5PcfUc8AY4lFfL3KRt511ldSq5
b64bYKFDde5UDE8gPlmhLXk1dfHCOazwLxl6h4d5W1N3/vWgnU+rtWae2hQO1iA/zenCFFTmn//+
LTrTYUR7J1r2sHGsTStAwNqE+8vWUf1+6Q5UADo4tdDWOKXIOFnoJwaR1GqKQGol3rrsuo0vY/CS
KG3qKenTE1Q8NqL/kbjIsLByIf6oNpDkuoFTVZWhV+nJNT8awwts7vH8z4i+k8smUllfcltDF5BQ
MmH9ZMy92h72oiQLC6v46TLwDs3+nTOlXXoCEexqEM8uIHKNuyH89fJPV6yujL0LUrsCwWwLw3fN
zkjfbbBCgfxzFQ7FpmuXSjOqUea/f9ueTofruQ0CPpwxfkjfJ/489F+U/UGL7MISK0IbkXy466qe
5iaYk0TC123abO0KXPt6v7tsJsUKyyA8VLp1i9AiOQVCeKZReZa9JNGu+uWS60LFPIjAU5jg8gB6
pJS8mcErqnQLd0PV1yXvLQErTx2WJKfRMrfEoi0YnPhW6+sFx1XtT/rvyuYhODeQBUrQvaMh2QSe
TDDbGD/yJaSM6vdLrtuA9MrRJ5Gc7Em7HRrUDB0Qz+hUW/j9qp0puW6G9uemSDVxKsDa4YJGd4us
bTTeOUu9QooJ/AdMx5sULCtRcqqzO3DDVijfDebD5V2p+vZ8VfnmVhNxKKgsbXGCfhoo2s0flvvS
2NXChUdhGhlG1zn6aIJdSJwq6yMYDzr/NJ23oryDfv11R6MuOa3O0X+HNipxmrKfYE9fhyjOpM5L
pX2B+XlhDJWN5r9/sxGEsSaIopriBClLz43YxjbbTWPWC/FZERh0yXuDGtxk+WykxvkgPHoYKmfB
c896FqhFpJgJhh4ntqKw2wn2XIP1vLWO7fgpqgVAxVm74POS7QHmRmdvq7W7xPVtFHzRE68tHSqq
ny7ZHDz1TkMLfFvrnvRkZxSgVMk3bepf3vZnNyZ+umRz6qBwHQzzTweBQFtuIVcAPZ+vuviZJUsl
D5V5pLhZg7NEpDrGGOsPU7znwT1tFq7Kqk9LIVMzzXYCVTh6lTpjZZFyFQHXZkCs67J1VJ+XIibK
6wloGQD405OnPBSr1Njo7pWbRoqWORpFc2rh24kBOTJwKYBF6JpkKmNyoicY9VnCDZ/mw42uHQft
rVuq7Zx9ueHTUpgEpYgNoPy8X8JjZ9JVwO4gDQet5PthmsDTwBZCzXnQCwaSXNa2uB4UGlYW/fFb
qp+oeIXEEPSPnmjprAFGQObzrij7a2IPhpNcGNoQDGrTMFnoPsXTB2glL+8ghfvKos+6wxnNA47I
E942uW8PH2gC1smvy19X7E8ZtWAZYAwAYzcEhoqHsJhJ/e57uhAZVN+WvFa4Diszq4NF2EHw147u
wNa64Fcqq0huGyQhyDE72u2gLAF6KfQAfugj1HUXnlmqny65rTtAyBpyA92uARCljz/r+BR2C/cE
lQNIbsugoYgsNkzeVtbOHW5MO/IGYwL3ECB7OQPzQLVgpPMoOsZkpALJIGWRgOtjD8q51YDkSysG
YJdyv4pHcGi1hyYkwGYNm8QCcSZrcNESP2MtLBd+gGKV5FxinVngkCqHam8CvUfAnEhKqARr9yJc
gmQpFkpOKGaA3TQkSYcdd+7z9KkHsGgsF65cZ28TsJ7k0RByy6DehW+XDFQvEO65jTL6dJXfyVlE
sFNBMRDMbrtsuqP1vdPuWLawd1VGlw5kPeK6qZNk2GkgKuvDZ4jJQZn907WuC0hy/lADMwWonGCW
AVCLoPjT0XYDgZpV0V0XN+Q0YmGZTQCikGFnFXexeO8g+eYerzO75NfRLKQAMesBh89HUUJOOn0D
Lm1htytuQobk2IUDUR2H4XfHol6z+MFOH0CpvSJgadRfrvr9cs4QGvdJmc6/3y0eoWMpopcgWTjy
FbtdzhmGpW6SgOPTZveQxy+ReL/8kxXhTs4XcjBfgncPVtGh+2rrxmkMtUcbbDK5a766hXbXa6C4
uzyW6syXk4c430F7JjAJiIV3a6iy32HkZ7D9gghw1LxiTpRl1hE0TJBZQPLg8rAKj5OTilmTan3q
YoomsK2F+Qp2Oa8xfurJgglVSyN5dBAC9ARSZGyswA/Gu7BYCHCK4EmlAxr0UiDfcSBfAgqNl1T0
hh9adbYDuLteuKKexyoxJqcSdXDbOFCfcPcmRNUhGLdqxnRYh6J55on4GdHYb+10b4ApyHPH575H
wpdA7sIQudi24NzUCTWWNofKjJLzl5BOB8N4gN8Soad1EPwlLIsbBxR+EPJkfmCMj+gA2oLnBbQp
PLilefh7zNqfHQFIe6LZ78u75SygBCaRwoQNyRqHlJO7j23wYIH37Q8eIQOIzKudblnNXdqzW1Mk
zaoEu+fCDlU4oZy4BPaIONNouPs0BLV02uDKnbwXZRGv0gKc7ug002Nghy5PUOEOchYTOHNkWUDJ
s4ds8pPI4XPRQOcOkVuQMp0uj6EwotxHHCYs0gxw0YPJ/MTHcm0CYD40PlQVtxA9RPU7W8Xd8+Wx
VPOZ//4taeGCmw+yjnnoQ90MBLmnlKZejgIXdE8uD6DwQzmfaTCWBJYgoZ9BpyOEJKAZO1s3rBY2
vmLfy43DKA2DXIaVoR865row23ULRenLv1xlGimCgG4QBJfDEPpI9m4rugnDQ92AddJYuCurvk//
NT0YfgcIvAbcT0EhpYEijkfWKhm9VCz1jqo8QwoKtAStIZilgz0H19Xg3FrRZ0ciME1+xNlbZceb
6wwlOX3ORNFanU33OmsdSESCqwwavW7jki64gVgwq+5L5tSgzrw8nsI/5ERnUpY9lKJ7ujfJa5j5
EFEGEjaGJG+30eD1SXSYxm5hE6jGmk37zT/0pjMdUYC4D1JSKwqq1GYSXobCew6Z0Cq+BXeZ5eYL
hvzbx/0f6ANjciKU5xMDEzU0kYt0MO9ta4rfugpcf9BILYYUbFpRgrS6CwbOlS2ahG9A6ecCtUfa
jK56qMsuYTDO703DkaYtqkAPHacP0ZQNIad49AiHZSsGWuJuWjg/VWNIOYwCJGOcO6a1BxG4vekh
/n4fafZXb5jVLhFBt3D3O39zhebRvys4M/QXoa1Z+xoCjFA3yhIflNknnYC0OmNWDN1BU3xc3pmK
aCSnmcFNmghoJId+S8H6By0oMFovnHLnrQWBj3+noQunA0Vhgk+7+U0ZtLduSiAmKVw/B4piYber
fv/892+7XUAUlsVFGProsAUzNvfAGLfgtKrfL0VTSMWncTUE2j6w6rUg40YzIJ+WoMoLbOYSRZPi
sJEbtv/qXgZE0/bgZN1CR3gHTVv0Fi3dhc9vJSb3aVMDtMJCwxoU7sHW0Xp8x5uHLuTrOiwWzKSa
gRRLedoAfxNgBcCEuQ97c50zSM1nbOHz52cAMa5/F7iyLJro8wxAx7bSut8J3UdagszYxq3ShU10
Hq+NxIwUPPTcLnjsRqCBLaqDG7U/KbTWOSgNaRrdW2P/U3TjutMCD0qZa+ApP6fqF9UspNJQLymc
D9SCNvGkbRwoGEFnfX/ZN89vQENu7m7dpLP1PsXetl+iZpuC6RXSNqvImhZsqxpg/vs35zGI1pZF
l4U+iAh6chsiz64jNUQh3nzdDKQQYOm6O4HQN/InmkI5EN0PlDhfjR5sw0l/uzyGaoNIEaAyp7KH
jgDGACvg2o6cdWCbf0gzvWlO9ITO24VEy/l9brhSOLB7E+T00ATyo0x4ba9vzOaT0WghWJ6PY4ZL
/12KyiSVCSWf0OdNdlMJsnfdq6p82NzSnaodKugyhi3UgicjhAiDAHs6IQWWeVhCIc1+8t9bgCF3
bfNeN/CaxOGr4cqsp/tJiHXAPvV026ybRZilIoEKwux/jSSS0dJBXBr7XS3uwUuNnEKpQ3+RmVvw
19xqJH6Kodi8rmNurhmrEh+SGMVqTGNw/yfxEqRF4TZyQ7IJHuJisCbuO1m5H6kGmkb2zDVtNxlL
a6YaQtrUBgTFgZ8PhQ92X3CuI6aSscpWNtWEuNfGNgGJaNZSG6WTy16kGNCevetbKMiLjgE0lo97
inpqdC8y8FjvC5EJ+6nWRqL/arOgMB4vD3YevY9UrrSQgRWmRNCK7tGCuuaA5yL1xxHXwWLAHRT+
ohfN6ba6fXRry9NRVgAk9fLQinnKvUwdZARDTglEb6vJT9IAVPqi/wgrMwS5xVJIUriDJRlzgP5C
FBeYnstSz66RVmgxYEbWbeMc0zDa1cPoX56Paqh5nt/WbSiasNR4O79kxkNr/Ez0L1tExyS4G+y3
EULil4dRrpgUyVmE7jKQvtC9YVpbMNWCrDdeteAk5ax4jEHEX5Woawwv1vRhm45P9KUjRBHe5ZYl
ZxoqTmtMkDQu9O3/uG63K+z3SNxnTbKwKeZtdyZ8yZ1LAaQ7tTrp6H5mAnGSp157GjG1qbB2Nn3P
OuScni7bUTUbKcxDywQxQuAhGPAeep1oWUraQ+nuuLgrQEh9eRDVdKSAH1AGiVeU4/ZaFKMftvMK
pGGaO+YIz8my3ZRsMn0J46GakHT7gzgog8yxi2eXsJt1XoyHQkz7VscdsAzEDxLzYmGRFOev3KzU
RRDxKKog9KER79Gm30zQ86qreOFtN0fWM3vAnB3smyNRHo3RACTb3jAy5xP6hk63oVDCWGJ9UCyK
DFmBZpPRsq7mL0JHHLdebO3G1d5b8mNywEUY3/fmQhpZsSIyeAVSOEY/amXiZ9Fpgmoojdo1cuKA
mPzoF1/bqsWQwgGEku0Y/CalHzth9rOswXDZRSa55a4bLEBBFPOQWTKoELYupjDyLecuMJ7R2LuK
Qoi+sfsgXnhoK9bckbxRQAwpwHUIAmFIUgZM3NhtuLvsg6pPSz6YQWCqJBpupTHP7up8uK3HJUi2
4ghzJJdLB9ETyJ5y3y4GcL10PzS73A0ABEN+4Trby1wXrGmi1C4xBFjJfeh6eh1rtjF0AUny1djJ
QpxSJI8Mme/C5NDDastB+ALp0KBOIEx0gy7IXzg+70bjM9MPgubrDsIdDqULfq7YVjL3BAQCLS2C
W+8hGPejR9xf8Sncl25/E6dQix80ujS7eT3ORBSZN0BvGzHpWh3sY873VczA/iTWoQbh26rcJ/lT
W/TrsUy2g1tur9p09rwZv8UwZN11u7LxFOd5vYNo116HkMLlTyvuGTKJAIXAWYUG32CPrI6NQwXy
IGl1nw/lnRb2+950Dzq1F15aqnu+LfklpLIqHVq5wT4QULIxZoYhmvJjUFZ4hJc3UFSCRi3Izkxo
hfBwWBUloV5YdOvIco6X56uoXRoypQALQe7ZjwXdl0G/aiCcnOJGGg1QvQsYuOyhIKy/k6BeQ21x
wcSKmGpLfm2EEKVJHSSlqe5+1jqL1lBV19dJ1i/haBSRQwYHQvAI+lJpHvl6Zr/GAXC9xW2UN3+y
pl3wLpVLm8a/W5B0IYTmSRj7qRbu7AbSav2LsN2VA4lSK0QPEkTeuPFegyFCe7+8VIpQa0q7BbkX
vZpIBTks11lpYtoF+hIjuCJYmFIU17tZhxyFP1+PUmiFofUFlAEpRLE7+p73C9tdse6mtO5dGDql
FSWAAbEWjbQM2iN01WTFwgtBsegyeNCKoXdlUmH5KPnhIRn9YaBghb4EcrKuvb+8BKoxpMtTmw9Q
eAGHtt8MLvM6iAd6eEvmwBT39Y7UY/1yeRyVV8ooQp5zUlSiov6UDYcYirxx06xHaGL39vgjAPU4
62JPg0vW4VIaWxH5ZCRhn6Fq7rLE8GMD8ir6Fqo+O55WHpAUUCvv1sUiEYxit8nYQuYmJbRPotKf
eJc9my0oYRDvIpRx2EB0A/vC6lov5rpIvcv2VLiOjDdEjYtAedVkfjqVBJqcFBxGTOMLd6DzUhrM
kImSUAcKoD5mlf6ArGLYQ6c0njaDDmluBAMNt4mOedDd09hvkpCdJvadPayStlgIqMrdIkWGvoIq
KTep4fdD9JREnqF/5EHu8WjaG5W9JqirDJ9XkrpiulK0aHiamO6UVn5UWWH4BunALHtzII3cXlfg
NeTSdBrjipcDwOy3AxjdvEpoyA11pI26tYF2/PImTwRYli5vDlUsl5VQEgP1mjAtDX9A4Bb1F/Rn
o1VB7QalPLJOOd4xdQX9Ou2PlU17OpCFgK6IJjJOUrDKSPsorX09htqW3aLv4TMRBxeA7cszU2x7
GQg5pqbVo0Pf9Fk+HlgBASOSPV7+tOq3z7797QpWplEAKShi+oYe/gYPAHR6W3AjNhDjypc6xlQ/
fx772xiN5ozuWIvCp0F1Y1vaXTL9uvzrFUeRjIPME7dwLPQw+npVaHBRA4qgSe2Xrr5w1qnMM0/p
20+vaqOA5F1h+SVyK5CDWg2V+xaF8UZbZERVeb2MiDTxNLJNIFJ80YWHMaxWmb2rXApN224L3aO7
lP3WLShHgk74OqtJYSY2SFfR2OY+NDp3ObNvOE9PvWG8Xvd5KawUVDCio6nDjyskvKN6SwqyYRFf
uB8ozjcZJ0lAMTcUlhH7eRoLF0BAVB+7275LUuGJmmQW6OZz1r2ZLEEyuMy1Ol1q4Dy/3aj8/m5d
UhW1ngp/flPkTbITwwBB2nFzjeHQ+vLvZtOTJDcrbDTfTutqHXbmcYqj5NZgUbJw3T07AYPIT/HW
gTg9mL+yA+sKzwCjcInqjeDFwgTOeovxH8rJBIqeaatZ6SEHj7eX8XFcA4Jg7Zuh/opqq/Qu20k1
jHR7i8OihhquIw58Ficu9C3Lb40B2rfF03UDSEER8nPaUEI27ZCS55LvRySH0dxqxh/XfX6e17eg
gktG0AuGz7PS8VL3hvbPTWo+4bJxvDzAWRfBOszL/20AC/JDQ1u7MBAeNKX4zMDHibhV0GfCD5PI
FtbhbIoQw0jBMYH0tRlMU3yIjdRLM2goxw/J0HhDIVaR9qKxJ6ddiCmqJZeeadBNykrUYOJDX1h3
/M3IQDAKQbMYr5DLJlMNIMXENGjGqAEDxSFmLgBOnenlTSHWlYCEdz4tGEw1iOTgRY8Wn4ZjECMI
/DR5KqonQydi7SRQSr5uHtLjLDOh4FcBYniAInVcrxt0UN114HBId3BJ8dzHxLiqrAj173lbfNtl
LXeTqAFc+lDp4JflA///nF3bcqO6Ev0iqkBIAl4xxg5OMomTyezMCzWXPYC43y9ff5b3U44msqr8
6ioLaKlbrdbqtQ4jSSBXY4+Q1RpuopvCUyRntxIHyU+1WVEKKIFdtX63HlvxdV7+XDfYZbH+VfXC
+JKvt9tgFG5nW2huOcbuv0ulSU0u//9s3Msa+GAd6JhBCtSCMnCcfcvs96EvflTVaQRV7ux9u/7q
imgus/bVaQbq3dWyosQwv7t5vt9W8gbNSE0+rRpecm9crxoQ66V1hCtsiHItXpyL0C4dbw4orh90
iisKp5Avs0ZrNUvw+ZQRgTgnaHuHJ6NZMt+htT8bk2Y2VN8iubeVoUYFdVIrwuZErN/tuDfiX7fN
guTUHPqfOcu6Kqps/mSb051j9c+ut2pah1XrSHJoMc4xFKF7rM/6zWZfUKjf0T7wpme70zxBMQHy
RRUBGbpL3c6KIPntkwXE6Aluks7mqNO8URhfvqryCoD4SZuSiHqPNHsqxX3lvV03/udHdhwwJfed
yGrGUKezIuMUP0BF+2CcZ+HbEKkOl321rw7GK0Ryrz9MZajL7x9cOp9RAd/4CFWPudg76eX6tX7Y
ejCGrzpnUGypMrmehcS2LzvXiqBbf1gYWoySe8vOdozlRyjE2w40r9Nuf/17Pj8ww3iSh1d0q5rF
M6tonpp0B1H57csYm/V+LVBxGxsoYrrp1JyILZJgBG5xbxPLRudNqgNWqFaGtK2POaRaXI7dahvF
45aVj2Q2I5bXmnRXNWGS1zvrGmczr5CPEn5flm+ijO9IVUetc5N+ISwoOf+YUIuLkmF3qqgXUHd2
js20FA+WUcZ7YPCr8MapksLAspgmZKLyJkrn6o44RlDXaH7pkiDj8dNCGXoxnzfncfZtY9WcfRWR
Ry7ECqTyOY5SJBrc7x4ZjqP32ic/GgreepZplqBihuR27hXKxwuAt1WEDqW9SArf3sSLuf4ZaaOx
nGKJyRVYbi2jCen6OhJoMDCG7HEU8c5q6C1naQgVXT7sQ0xoeif3qjqto2ET/1BaH5qkeJo33Rx8
jmPB+JfP+jB+u5YtG3hOomI8TOJLim5bm5KoLn9w/iueln1vQ486fmxt23crHcW34gAh11nnZLBL
TjIStSn3EzT0LjWkegq+y8W8L9uHdHU006P8QCkEAJtX9pBOb6MsTnYXyG/+Jc9OE32jMcI3gP9j
/r20V3/yxJ7Mmya3Ua07KTLkEAUXTeFU0ZLlJ1NARaNiv4RjBjiaae6kFaFcrq56RmWT0nHbyDC6
XYWzxEhfTdTDOd9VOPcNEM1mTaPZwxVZrFz65NVEEyh+VRGzUC82ISVs6xrfFA4kVzdbG4rluCCr
o2rj0TCQ7ylEHqjZaMykmIm/a5txnacxhifWu2u/sPn7TAKCPPl64FQYRu7wTlBx7j2KIFYtp4od
uA7rrLKK5PfGVNQbBwA2unA6JyTz0VlZ6LA9CveTy5rQZ/SsxsFL2+zfWuxZHjUXnvFkh3qd1+mY
LlWuJ7NFrt1SZNa4kQjUFvd0n0TufVb7+R1ab4L1CBqi26ZA9vCUuHSObQST4oWZz7kOYKXK/eRO
byu3R+bVFonEffbDDkcIW3TH+Wl7HsGr3D3E+1xz0FKtUWmXXxd7bnpwA0VWEx/6ITRb16/ieCdI
eN1EqgmXdneHOFnK+w3boPUKCpPBOKXOa7p+yezAdrR8Dpfg9smRVG7/RgfXLCqxWlG/t0K+aw/8
vTtuB4Sk0DxuWnGDi1U+e4x0Yl8ySqA/XuLkW+AWzc6fc/JqDy8d0tgF+s5iRT4WF6GZP5fDv9ft
p/ByuUt86ckcu67zHyF1tR6Lm0i5bEhM/v/uaw51mbAGRNf5AIp4DycAH5G83S+i1GFgFIFE7v5e
nCmtkQeXkTlAwQkNNdQdnygZnq9bRrGyZEFn0laEtePSREVTMrZPGjtbg4Ska7WjvBKvw+QK92BD
1QZCLbhPuTH1/u+y42PeEpMG4EectnPvETjOua+hRvlGh14TVBRmkzsUjUFQYwItb9TFX9bU9hP6
h1Ndn8nngB7bkqVNWTPWRedgPbnbe9Mfc77u5mFEXwvkyUXmL+bPIf/GDeHnXnOI1/FQLuOv6xP2
+XUQni2daAuWkKkCzSh2ltyvvANzHyDUbBnvjpEds3m7cyaA9G59mrTCnbYtgYZMu8i0pmMafxmS
+zz+49A4KDsvaJMnNr7HLdHMmsJP5Ra7ZShBuFPnbbTybNvbdZq+lpbVaQ4s/xFEfhZ5pJ3GnRfc
oKChJOITThKz2LnCQsvyr2bm/uouYTrjfhNiC424a7IXYHN9VoNUi6d+NR8zrhOrUqxNmbXAJsTK
qwlrv2PjfVv9siAZZW3F4foCUY0ubUa446zNuLXKiDXikaf/isW8szvd0ldkrTK9gF20l6tm+BVa
Xf26tPakf2uA8eH279UWfjK46H+4id4MMlRSBdm1PIYqNY7/TZ2GXdGHkJ4JWmbtr1tK5UoylQAa
iEeRCkzEzBbyW9im63NvQIct1OF9PpWPnS3yuyRNuN9X9hYJAWIjzbMVu6BMMdBBny/nxqWS04WT
90qcN3RmMufnkty32WEo6a6L74VWNEmRovznEh/i7QQckSAdLSOHuPsUfVMss4LZA/TP1lhT4bsy
lsOtjSzLOxfbepmMwWJu9l3mQPjvur1U73956of3T5qigaIb9GZMtwyt+MvWvpiTCBf2ctv4UmiY
k6IAzSDsQ9ipzg8emvTX4rkb3q8PrzLOJeX68PoLMZaxgawXMvbprbSzgzB1dldZRvL3uF0piHU8
LOIyTZ6FBxdJjBIpriFcv2m8VjMDirgis18SgzVkA7l+ZIIb2ppAceP+5FSDXFekIaZk/qqMp7Fp
ky5K6izwaqSF7g4Sj348ciQ+L1x7nFQ9SJqIos7tuSQ40wj3yMhX2lB/2t5qauyY2/nmMIY3Tbjc
qNyA6mhd3bqJ7IkVhm/TJn3Pu6HWlJUU68mUDgTttrm8BJdHZINPcmlXcHtMmqEVxz5T7lCGsDOZ
DQPnMfow7pOjdYRk6H15D1qMoDro5LE+/wBT7lBuhljEDUdpeVztfZdYYckcTRLx+UI15Tbjui+E
mQMmF231q8vAzWREVGj8+HNnM73L7x/8uG6T2S562H0qX+uEBG32tSh+tpZuS1K9++X3D+MjEU/H
cV0AwJjzvb2Up8KkgSHGu1tWpelJUZTaczYm6GCOBj5AqBXc4q5uRareXPJgBsHFZXMulpnTezDC
3vHM3HVQJrn+5qrhJb+1cTix6gHD9/WT7b7T9REUQ7cNLQVQ17ZSpPKw+dhaUDrJInNqww38DteH
Vy0ZyVWLFvQ7qYOzuzW/0BIhbXN3SxaRZgmuP+DzOrz5VxdxmiczR9k/KvMI5Pp+nPyeqpPB3nt6
U/XQlLlIetpyJOacRAk5jNZL1Xy9/uYK08hCzxZqyOAU53XEE/GOblXoxH2p4+0wUV0G+Xm4x13R
//vTUFkiWUbWRg7HpJbANpip9S12xkPljr+rxf1mlvHz9a9RLFG5jdq2OnftVtpGZeHtDDJHPViL
ciZunATJdwHEXExeYB3VLvXZ2IVrQo63vbnku8Y612SykJ30oJiZE+F75UVZUEdApZoEyXebap4X
N0fUaSfABJZ8VySnDjzRXJh7w3tcsrfrn6HYU2R8XOpAeiNlgDBlogsat3/PHPLn+tCquZWc2Ewm
tDsXThrZxrSvXVuEcWK+N12VaLIrxbvLHWqejfzTbjOBAr1blruFWQu4UweTas6+iiAht6aRycjj
ivZmJBb3cY69XdOWEMYgrT8m667pTB33iOpDpPLE4JZdb2Ygg+2t9p8utn/WWmYW1dCSM8fIm5u0
wMaeAZ0oAHoHTDu4Pr+KJSoj4lJWovRwuaZz67fJekrtrz2/z+KIQCgmGzSJier9L79/2Nwnd7D7
Fp2OkZUxIHi3B6s3w+vvr5peyYNrHI94N2BokiWhUT24ufOtrlJn34tkh85W83D9OSo7Sa6cb17c
rF2BiA2xItupwjkbnskogHZ1z4LRb/ZoGRqXUPic3LHGvapfAVHtIkdkUSNAheQMpybLNMNfigh/
F4NMuT1tmkYLZAOsi2jXrMc1w5l4cqrkAEIAz+eN2AK6JicxLHVIR7SKXjeg4qNkUFzOi24DSsOO
ms3zZ+jOLd2bna6a3F01+mXaPqywFs3SS86XOqLlcFxHJxzA+Ly2ukzj4mifmEzGwtFtHXnWb3XU
O+CZKArooOL4lB+q8nzdOqoHSB5egAyMJxMIvWtsD0v/Ihiwgs2XVLdDqOxz+f2DfZY0tZwiXbpo
nUqfAA+eNLvKfrn+8goflJkdPN4lYq4zGpX9vUf2DvbPvL1L5qhKdY0eKvtIbk7AGcFcjpzdmgfg
aMFz72dbbGJXEu9lARDL9S9RBCoueXnB2hzNBcyOutELmqELnVqHCVbNgJRsj9xdKptiaJa7OIHk
+7oC9SJOUtffXDW8tE9nZm55Y0Vt4KOGYDBzny8ELb46OIrCMDIUzpyYORqQzo2G/rUj7ElY9ev1
F1csHhkDV4hxKq2B1BHoNC+KhbiNFts779h72XrnuR90hDGqB11+/+ACnOU8LcD6H1n2rzQ7lF4H
L36a4pfcvknlyDaZ5MWe54GviGRN1BkeVE5LA603WEgkHw/XjaWYZRkFZxTjzCnPaVRM+ZeyLX3L
W9620dTEaIWXybA3FscO72fSRGV16tljTNP9MgNbp6t9qMaXvDgH+D73vA32WR/H/JEvIiDt3oKM
/G3mkdzXNSGZ1AvYf0TPsmhMaIk1vzZz1MQ5lfUlF3bE4KKPI8WVYTWFFZkfWEIPZpdq9jDFviy3
D6cATHT5CBZq1tOwXu8MI/lqG9uDsZXRWHp+OTeAHZU3wUtMGcSWkbEbOaSColX0fj+e2bTslvzY
1JpQqjCWDGCLWe8CXQZjxcYYGPWwKx0jXBcdTkmRj8noNcs2Hda4NY3a8l8olBP4QDa/pDy0khei
a+hWhAwZwwZG6bzz4rKNXJw8G6c6lGMH4Th0dYOcNyi50CwshV/IWDbTy+OxFR6NevMBbe8DFS9j
wk9pobu8+pwv3DZl3Fo8ZTRPFkajwfrdT9lp4fvGmQ8CwvVNu+y9bdtZQ+nXpgjdLfbbuvaL5IXV
7YEl/f66d6qsKXs/sauM1LAmqP18Pj+bzfdpBefa9LA1368/QrXopADgub0oDJxbIo/8SdbinmT8
seyzURMfFR76F3KtoGlPnKaNCAgsSFff5Uu9q9YuRv3c/hLn6IayQTbUTonGZKoHSrt6XaIoymqH
Rganu1bc9eVR9PPO7UCRut1Z/fd11OEGFGtQRrN1uDtdAf/FDTR1fbP92kKBmqa7If73pqmR4Wyi
c0oIQ/dDlLnNt3KCGJfrtU8baLQ0wV+RosiAtqUzKyDz4yaiIz9kcf2yTDfJNtmmrFgCoQWgb+EM
0ZS7x7o5CzGjpPZ03TAKt5AxbePSxrW39W3Eu7kKQAuMTukcuQk4+3cgdvBjYLOvP0nhHTKsbRyb
kaAxuI0692tFftTp2dM19SjCsdyq2xpbWohpaaOKpX/Ay4ckkR5RgXyukmT2l9JGm52TaHJdlcUk
L0+ESVZwGw4RWLgCcNXP3p+LAA6KAKOuqK/yBmmrd+1lSaEKMkQOKkbk0ulIwJPzMk3H61OhcGy5
V9eIy9qqOpeiYwL4YfvezrawQwPXtARJ++3SVpAaXBO1FN8io9uq3pxpXrVtZDrTd9FeaOST0oci
511f6CiWFVMiq5xAaiROChseEk+bP5Y/++G9A5+PM71zXe+pYvXKUDajqtoZDKhtRB0ThDrkm7c4
fk5vrDLLiLaFdiPxLrtTtpZ+ir3YRay6PtmKyCQj2ay5HgZvGNpoXMadXcTPo+tpMgeVUS6P/HCo
6cuxBb8SbaKFD/veM+6yGZ2/lo42RzW8tGW3NqjCyokhJXXrIyQDgjojYaFFUCuihowHAjFqXjkm
hKU40PTV9LSJ57J5XupTtzyv4rbbCSK5cmJQp0xb7AsV4XuLZztoHoIkXceNovoGaYumScsL0SOo
tuYz3ww/JxTMJ6e8me94/GPVyQgpHExGBJHE8MSSYnk28zcg4fySPZrO2zYUu3XWtaOpnnH5xA+L
qUlSl7erAVW5+NFkT47V7coL2CltwHN44zFchv8UxDCrZU5YhDYdCF4BNvizG34Mzq5lc3jd3xSr
Vob8FAVtCKsnbNdNf+jNKZwE5N8mb3/b8JfHfjCTqOp1ccChFi3WAt2S5NAVxE9NUzO8IlzLsiKg
I87M1RiGyMjGgIHuAqGp9IvCBVc1+3nbJ0h+nWSWKBsjw6KFUo/D53A2yBN12tfrwyt84j+AxQcL
tZwwd1wzFvX5y1Z+nfLXZPmnYC7oqpOdO/+67SmSY2MDm9zG4EPULebX1EF/fVPR7ChMbzjEtB0f
SZ5CiKea5tvyJxm6m2XO4qxG10bzvB7T/nKNNJ2mxNQMr3A/GblLvTYpHIp9WtB5l3uBO0M/6as9
/Gi339ct9ukT0Jcurdwuj+MyE3l76qnnga3WyoGHcG3Id4CeLoayb4ALe92Gehn0r5o5HiZtTUgI
J7ceGDk7ZXwofkHMC9LZiyanuQzy2eDSAo4hoWEb5dSfmr67T83i2Hu3MSTjxaX0UozrmpqgIT9x
7nj/JKub7k1Wlqa7z9e2XSBVvJrTz2kBrddhaURz9sp8ylvs7I1pPZUtEcUZZCiGJTQf+zlcE28k
rXSxrp4ltnk5id7yq/Wln13fm0E1S437dCl9sTx46D9tKh36WbVQpE1tMgvheBAtOxkm/Trb3h1o
y54szwkqUd5NKIJcX4+KWZQBHGVfxjVZLTymWcKsbw8NtGSuD/1pFAU5grSXebRiTAxxe3Lt+jm2
Wn/NpoB37V3f6tiZFQtcBnGsAOU0HD3WJyDuwxb3yIa5PBui15wLVV9w+f1DEKVzvXnWiGW4JOtj
w6r7y6l/NSHG1eokLT/vc4aVpIAAjro0reJpOK1RfCj3yzE+egeA94Mk0NXEP28ZwDOkOMD5OIDv
eR5OuMi0wioQIX9HqQn3Z4VvBt1u/Tbr8BaqGZGigoEbltrkNri02BgHW9vjrmsECNHLG93lqeoR
UnAYF2qsQ+7RM22bcKuHxxWdT+WWvF1ftsoZkVx9xUX5ag3NZUassAmXY3a/7SDx4Kd7ptlnVJ8g
OTdDmcFsO9KfUvaT2O8EtITFbV2rIA25HHg/rNqi36B9AXnXk+X59SPui46TuZvD6rEOm10SdDqO
lc/BmniQ5OC5vWYW2n/7U4dVRXfZ3r0Di0hAQ3QCBqWmT15hKllMoZiKnhrgFTwN1bhCkShbfODk
jPvZaLVcA5fF+clWJvMYOyaE/UYXM858frBCO1iO69O2g6TjLg+8O6GJtapPufz+cWKo21Jx4ZlL
QH3jZ038b9ngmzbX0Xm6ImDJrEdd6QFwltb192p7iTeBjuEvVfIvRYOmxjcU24VMXYxbTacGsng4
ZW/N6/Qkgno3+OhaWHbWjvhi70CaLLj+rE8zWKwuyc2nvIFSkWVWJyLq6WVqWB1skC5wc+vXMlr5
aQUs0J/cRVfSUj1Pcvvc6WrhsqI/FSN7tOJkv7TsYE/bvlqaM6g3z47QXUSrQoyM/0ibtQAFv4cr
vv0S0F2FBWfe1XfFPgtTDfTzcx0mi8toDzMtShzsu/aU09px/Sll6FAfPQjL0Kys7lMg4L6QhUE3
XlgNZEHpTJhP2cpenMYs7yoLf4ots/m25sbW+7hHGiOwJVYHTpl7rjegVnajO6f769OtcA6ZS8k1
cN/cQNDu5Hji5Hk5XpjeC7DuXB9eMbsyfCRpiN0DQ1KdTHvy15QEHCUILrx/lnZ4a2tzn3nGpHmW
6lOktMF2UvRNglzw5JAtAEnKBsSKM/68/iEKD5SJlXrPNGhaZM2pZa99/MMSmstI1UtLOULjDrzp
cLI6ZdV+Fm+d9aM2PU3gu+w8n8RXmUYJBJtr6g18OWXFELDiCzSZ/CGbw37Nd3x+nICramga3mYg
KW5sbkFjB4KFp6SagTasjnRBg+f1sVVGkmIEBLWnqQGpxglxJwcrRHmfg3X/C6fJn9seICUGoHUb
SFZa5OyaaIUtf4+TE065ThhL8foyhGSiY7zZOOCeN/J7KJi/Vu8FWkavv7pi75FRJPMADZHZpvw8
1K/tdpjjYVfwxyR7vW34yznpw+bplWuyZg3n5xKtp4N975hJKOrU74VO/lBlHclt+yrbQGKDJ5hd
7ucVGJaTH7ZWcEs1+uX3D+9v1q1RWPXCz9w6eOBVLMIs1qRIipAgY0ayeaynBnpe5ynOSNCV6as3
djy4bnfV4FJC3wF2lBU93rvx1uHYknEIW0sst9wWW1zmm0cpMm2speVnXLUFeWuGWYKzwmYer7/8
5zQMGF9y2LWk3Kmcmp/p8xRkx/aQHzqx69/pi3eog/k4oFp8U+8PniX5LgxVNUmPZ20cMccfbc+P
l1XjXYrl8xdWJB1IaZsQeDe2bt9BySM3hx2qbjcOf9k2P6zOxS7dMmN49xY3OpC99UtBwVQ2axaR
6u0l541JfmGLxTR3yeT6aWGVQZalqw8ykZuw3xYgWP//BUMdG+k2J/xM+MkYftfkx/UlpHp1yW/R
qlphbWLcvi520Ks/LgmFDpCnuZhSlHlkVAgqLihp1jnmdUWZZwZfUlKhwFStIaCzIYX82G2fIbux
RcnSEIuBge5bvkZk7fwp1oyt8jJK/t/23OmEBxFKdi6KHXtxD2RfP7DHwdyZX6Y9DfPQC9jv275D
cugKyESe2YSeEeEOF3ksUOiEsa1j5PrvSuqTVEUmK8rQlhx7K+xkoAIHpa9UHFJuV/tl2dqgLOxs
30L2PSAzRLlWo66DzEygmlDYc1CBXDocoGwJan5jgTL8CHVbp6v2GSn6Q+tl8b6x+M/YnU2fglM7
vMkiciN54mVD7GSMni8KISNpjslEQ1pkt9XAZFBK2jdTU1WYW5ZV/rIKn1dfRwLFE91tlCJvkFEp
BLiFSlBsMC06+p01j2Lb+3c25khUWqmLy0L8ZFZlYMrYoW9gygZ+TmYU9ikCdJLly4/WdbtHlPtx
22l3bAeC2vKwpuLXVIHRjJYlaM9p8359mhT7qAxg6eN17hrXYefRHfdlUX9p2k6z/6vqezJ+BbcG
EBcYU3au/hmC7g6UH4cl8bP7NaRhGcb7TbMWVBUfGb4Sm1VrdhkelN4jb2zwpOW4PQ6dDzGaXXXQ
XeiqzscylsWY+9Yy64ydhzA+UBRFh6i9I36zm/2bRDotLhM0DR3Or1aVMBzra3/NfTbfuxbxjVKz
b6jmWwpU6RYXOQe85Gw4d7nzluiAUIqzlAxbSdIWpRAT720VYsfK9C6l09lK0ymA6vLzAqBM0Sc/
GSU/r69bhXvK0BVwjVdJ1cT0nHiPK9rzLiKwy3eoa/vXx1dsgH/BVszO3qAGTc+Vc+e6+7Gyj2Vf
7U3cJaajLg9UbOIycKXL0zkDPQg9W8tj06Is/TN3NBv458QuFpdRK3VhOS2FxOzZ9o3juuvuqtA4
u4Eb2Of4OAZgKTmy2dfpeammQ0pHWttJoOOH4rcJzDAj/liAmdDdWVoyT8W6lUmZBAjSXZ5iPuwX
erh8TByws9n42+Ma8jD/Ypa+eb4+9apvkXISq00rU8Q4jnbTt97cAeTiO+2u1dEgqCb9shl8yGnb
zOy7esOkp8vJ6/+AZiHWqVSoFq3k3IY5cu5OGNrFLEwb5PxAjEbNnWedCNg7rptH9f7SeQLKJ3Eq
VpueY/4PeDV3sXegtY5FUzG4DGaBN1R9jqa5MxBpLEpXCDqPozc8JIiLwfX3V0yvDDPB3SxaOwke
Acgx2kn31rzs0Hhe67Y9RUlPxpikpDN7M+WwD8XtzKXG1o670jhvEJkbXcBzdNBtla0uv39YSO5A
8rqe8CHo/7eMf1gfevPhuo1UQ1+88MPQUHirEwEOwjO1orYOTe/ByzRZgcr8snc1tuFQg9LzAG4k
uh0X6Ayt5L6Ynm97dcm9kmlhgl2sgh6JaYh4jPg37a+PrQhC/+UFH8xSOjhd9w6mdrTrx5LFJ278
vG1kyalalw1t3SPm0EEc5pY9dK5O+kMxlzJ4hMB9vBIo8XNtvsZ/MggtCh2Vs2po6XhudBCKqWoM
TeNvbpz5XvNGp1/XLaJYJzKnW7JydCVUWILQBPCz8mdLSqhkhKlOUUQRK83Lcz/MJXeSyeMDLA4R
AwdU3mXze0tfpwadZoWuhVr1DRe7fXiGm7N87GcLm1bzAKgk7Se/ZXvBPP+6jVTfILlp3jYFKKYQ
immPa6i56t88Zzk7WXLqL5sLMzQJtuo7JJ+FFD3uBxs8p2ke4uZ+K8sAJfKYO7dtKabks5uwsmEc
MH7VHac4sAXaKG6LZDLpEIjlxmJNEA5S586KUdm5JzqeXJVVJJ/dBKd04njr0jxCGJXMyY7HwXqj
VZhMOgTRd5bENiIlzy5sy6ZV+YwCF9HqcsTP3ZfJhENsaOwKLZbsXM+8DpCVeH7XN2lgpqgTXl+h
n9uIycRD48jBVV7N7NwbyQZMdieCrQNiCZB8vu2SdV50XSqqj7m8wQdfoxnkaJoZH5NDKLbzAM2q
O5b5dupqApLqAZIz456/aNoYzrxaD3b/b/87Gf9cN5JqZMmNyeDMjtdCu6rk1G9dC8x39JgkXnB9
eNUcSN6bdq0X20mPUkkejnYIgn909Z+MTCc38/muCNzp/1vectORrZcdt+K/kuaBi/D6e6vGlbJZ
cJwnIu4MXAsZUTafxunGcSW/BVvGWC0mJrJyAAKdv7mdJtYoDC2D1mY+mj3EzhAmwfYXkxAssrtV
fN1szV3o5+Geyci1ZCKgyOMTPXvuhvum7ntO0z+8Nd+21fXdUXvWuiyMv8tSTIavtVuRi6kW7EwP
694O6kP20Dl+G0xQB1mPHg5dv6/PsGLhy1REWWW5GTVzHORa4ZsG1mX2YOaaRFCxfGQE2xKnGQOm
FdWneRtDr+vSR+jZ2Jq5Vo1++f1DuCF0AplujPNoXUCfKHP8lGoSZJVRJHdFDK0s2IWdp+6B5akP
cSItelP11pKrLlVbN1BMpefcG8Kq3MJ5ve3kxv5iGuJ10ZKLQQoDQImlPZeTF4jO3F1fKp+fqpgr
OW2WrFU1CwSD2XtqLF/Qux7X517+goJ1ARDnTU+RMWqit2eIpiGhXcSEPPCYoNoAQgAQueb32nCv
mAQZnzaC1nFoPeQNowOqIZYGTq4js1OsHRmVRiGTB9Y2zO9K+ud5hYR5Tn7mXHfpqhr+Evg+LPqi
W4RnX245ePxINuYXy76D6Pd1239eQWQy31CHZtbKs2eE+4KZ952RCyTLcbd3pyR97NJUhAXPHTSL
N9upR9PLy/XHKoK2jE3j3eJZczLSM8mjSnzpp2qXtLf22EFsSXJnc5iLqqM9zgDCG869m9YhY+UZ
mLgBJNljF1z/DNXUSJ7NQdaUGHOLY3X6FdFosTcfG8RtY0sbccXWGFyG2NewdP2L4owx1vt00Iyu
mgDJs0EeUjjcKjEBwP5O+f0CbJvgYbLpGGIU/iYjzrY4z2Cemp5F/FDY37vboElMhoYZJS88MjUw
Od05wDKKFZJGt3AkWEzGhdm43EIugbGn5iGpf1jeYzpoSPMU9uaSE5MsN6yUwxxdF/D1H2r+IdbO
MnTwesVC/AsIRpdqhggSyl/lKa3vagLu5vD6OlRN5OX3D+GnIrRzIKCJcjmNix/gzemfUKGfNTuM
IruS0WDbYCY4Oa+XOslzu/mJu4Ah/xerw87V4VRVppectOtLc8h6PKIEXHFw0V3zGNv3UxdrPkE1
vuSoBSGQuFrgqPPAAw7Vqb6OU39lw7FOktvSEy656xK3JrdqZM/obzh7Sbq3Jrb6hVXo3FWxgGQ0
WNmTmHjLgiza+8Gqu8zO/EK83bSCZDBY2eLythHIoNn2yExrn3Kyvz6yIj+RRfXAjbqUIGPD2qw8
4CPANL+ftgK1XzdoIel8W2GWyTxCG6tEzj3sJqm4H+c7tnwvbrvCYTKDkGenyDYrfAHul5cSYvN/
eiOyek3UUXiXDAYrstmAINJlm42f4uwJon2hY76CPmHnpDqotGrlSFstGBatdIZO1Tkf7uPprqh+
U3ByX59f1diS6xJgW93GxNhsCXMStkbIdSUqxT05WHv/P66RwW2yfERc61CAubu0dgDP4Hb7ZRf7
QL0erca3X2/7DMl7PRcsb0C20TOkgQNSrQ9wh51d6qTdFBFahoNB68ceahvDe+Mum57L7uX6aysC
m0wZNC9enzMHq6cYotU4sL3Ddyy4PrZiZmW+oCGvFoLrJSS19SNIq7fqqZs1R1DV0JfP+bBhDaIo
SjIipbWHQ7keiuo06PSuFFgEJjMDJdlsr2BUxz0H2VVYNCJEuzHzzZDtcmAr/sfZlTQ5qjPbX0QE
CIFgC3igqlxdYw+1Ifr2IDGIef717/i+TX26lonwyhFeSEjKTEmpk+fcNjfKjtt7oDfKc8TLBhIA
ZO83e7ByXW9at6SqsxpN6k4z5iatssAQu0LGRv1r2Dor6KZe8VfWdSlzUzQ/dS/F8JiBIvsm/irL
Ubl+eE/MnDhoujT2PmCD2VFugY50oUDFeWXJ0MqxRCigH///Zi+iMSjup1/G4YyYWTayFxpoHARe
/tcyhxYZu6bFwiZ/klMd0111aO+XOmjrUMY2NGC9x2qrvkiz0iqSqk0Nv/ASOG+XfmOoPKghPdSH
3vxy3ZC0YzlvOZ+8bJiakg4S60FP7jMJu8C+z0/JQ/NrDY1De+Bf1g2slLYnxZ+x97Zdcw5D9MRe
azgd3yFJ1ofjnbmvovpAH4eto6LOElTwFFL+53MWtuMJBZjYE+5xo0uObgBA33lLeNpiX7pMAGY5
KniqsqWJZDw68t6HNqB351BCjOAXfZVx+puj1KwMyUYGU2cKitNnrduL3sAEsurUdMHk+NGMFIu7
sbtpgGCOip7KQOWYtQ1MwbIAA8Nr4Z6flt/yYd31Bx6xjW40scVW9ut17KakGjBjo3jPUE5QzkGz
hevVDkHZoZt+7tx2xRDG/bnkrzo0ZQgF48BG6rW63yL415mXip+yFi/3LYox9N/N8KxoQX4wP8TJ
b9eiyDd57JbbtlcVSEWWca4SAFFebO80uPcuoDRk+rrh+udofiFTrQKoFnCPFv751G1/GXbO3jqu
0HzMA3Y4y1iLg/u+0c95v7vUj+L4qwR9RHkehHc6F8ZZR/cpBz/dc/Uv+i95ZG9sKw2mMS6VEihx
c7tvB0Rme9n7UJFqnC802yi+0w3j/P+nSFlzWkAADsNo1t2SHkBEc+P8KH7t8WZJyhkNJ+/d7oz0
TCJ/DVKQRgfQR4+W+xEIvX+ud6YbhLKze4YBuG+HvnKL33X2+tyKeiProvUKxbMb06683MTkW7Cn
9FjskZwNz+KY1k4CLd7urw9Bc1lUFcPSqeq4t6a44tq83Dnm/LdgUCeTuZ8+ZmuTBK7TpJE9l0V0
vUNdVFFxVbyEQCqqz3BmGf3AWLAzyvoHKV5QXRcwqJiW7p6y56VPA7n6odisTNMEfBUFvq6OlYAp
035hdOclf+q1CC13L9t5d31gGm9RwVxmMhdz66L9ofzD1pe2s4OV/77etsbQVCBX23bUyWzDfhHr
3hWP1U3SIdA/P4/lkxeOM27xgFzbL2TdDcPRohubq3aRzwP51HCZtyZdwbb9Yj6fo2GHI91QB0Ww
hiQyj8nWS7vGev91nk/dFDmpaYKb3os/uaEANg94FgE7ct27ufxrLht+rlta1c9TQn2rQTd9F9dD
GmRmmNPbcs4qkAtomTl1gL5+odm3zIfQUvk4dh622i3hWN3HK7t41/OsaYhjv6SQIBZlGjlDZG7V
HGoMU0V0FSNZy4bC6MfuriA/7Xwjtad5gVElPGne50naFWh3cf8p5Bq3tgfauP4Aiw1Wn7zMtfct
y+s/1/1LkxL6D8KL0YWsXNovWeW+OuUYmiINHat5W/z1mPRsY3PSmKsK9OJTJ3nm5wgRqNC0nB3J
8mCRP4elCZP21bj17VAV6rQJXqsKhn748oW26c7s9/l49LshHPoJJDMbe4fuvK6KzjVmhnLZpiAv
U2j/ss4SziIY7/NwrsNlD2WLIPtAdejycn2RNAFcVaGToGY1ZtezXpb1VNA484YIZahjupWz09my
6uUzElBljvbTNnSrj3VTF0AXDVXk19LlfFi5b73UKKQInb19TA/LEAzRusOlMKIbE6TxdFV2zl4b
104oRUa2N0JhkGgowS5e5BtHtsvWC/Kt/43p+bik1bKgRKiq2VfUEI7FWzYXz9DceRwMFtbM2Tr7
6Ho6//8prLN5weEQgvUvqKwIW/fXXH5vyy+0FOGcffTO1zadAjOxIg7e+jKtItj6UTrvTvLXybqd
I35P8z/XbU73JcqF3rOTMvcND5lo6NTZDRhjqiwqijyWXrMfXT9mTfnjelcXYxDOCcr0FktlzQOY
jk4ZNFpIIvcZsXYOaw5d8l6VW0qdl8+V6EaZW/AatoKZ6GYlxunM0ZU58jFvHnNvfB5nALKmZo1H
U9xbwotyMJY7HtTKtrJKF+cTvSvzmZEBQqHEZL+dxkbMs4++yYIR5OsUHB8LfurpeH06L0YL9HT+
/5MNVSuEBtc0X3jQ9P2hEb+L9M03y8jZery86G3o4Pz/pw7m2QZyxS3LUwo2WSYipwMfxMb5Sde2
cnwS0GlCcdTZFph8mt2xD1O/cQIbgLHd9em5GOzw9co1ybSSgrcjvr6srW9Q+9gN43y4rWkljvbe
1OTFmpanmnydhh9Nu1FHpFtR5UYkltUfzbouT/P82FX3jd1EhARTtXVQuhymMSfKScnICWt6QuSp
21l7N8z2pg0GsCkiyKd1x/Tb9enRrK2a7vD8fig64Urg6otA9g/N0ofTTUBgsAIq3m3NeSsp8+Sp
wHGJPq4ImZCvTjCQ6x+vmyM1zYFq7A6Ub4s8iXjds31z8EPgt4Zoiap9cbDdDfPUTZLivaNl5iDP
xlo3kLMd6I8ymXbJvLG/aGxfzWsMDi1QDohJ8ucyNtw6An/9xvzovltx3CyxDVqNsjzl+bETx9l4
SrZYW3SRm6gu60IQEVXL5cl+XZAnO9edsd36PId0n+2MqNoInLrZUdyXm35BK++8QRSeGWYs++Xi
HnfdfHTTo7iw0VisNEfMfJXvmEiCtgrdZYvaSztBiv9Cf26Vy4zJ73/9f2GePHgPPLbu1h3OCIet
VzpNHFITGO4wdTR3Cthm+dv940qkLdZQ0o3oqZkiNU1RUWfs2eLL0zTVkbSKu8K/N2+DzYGjU9l/
V1qb1TwwefKW3dB3Yf8xbtap6uZfzVIYfVdK1q6IbPPePbA96O4iVkbNr7OJnpNWW4x3uhU4z92n
rRdcjWPVEXgC94oIqpWm2e9S68lFau8mO/331eVTB3ztJ9MimCZnbkH+hTPRFIxkf71x3dcrfkyl
B7SWhQ2gKtIAdQEuahAIclL1hgVpHPjf0P3p48vVqYUFMthTLad/6kICw78FPdA1rfjv0hNo2oCR
5OQNfEc4/21N5gYqQ2f3ivPmoG7hi8zhVeYPd/zpthYObhshTdO2mqXA2Ul6JSS5T03xd3UeyvIx
Tf65vpjn0/l/0vGuryYq5BlkkDWwFH8EygnaqW21Xyqfxrk72UExZvbBGA35Ns7dHHc1EDnX+708
JM9TorQHV6unFf0Wxh0I9oN13Tn+7+ttawxUzYb0boKMTocAlwtiHfNcTkFWoEKVePP60Hjjn+vd
aIzpP9kQz+gzcEriuFWCC+tYio3V1n3+eco+2X9TlEbbAct5SvzXyfvKch5YeQyCjo3goItzatpj
JGnfuXkiT2cJdhu3eRnyQ71bgZHBQX2/BaG7vMS+mu8wiRCQdl7LExREkDXgYzCL4U1MN5U8wHQV
EyLryBzLwhWg7prA/ZnSLLC2yAR1364EityFUpSdYStuaX6ooAEnneWpk8ZN1u+rmY5egEbKtXGO
kDwwyWNXBtNNclqup2Y57HaG2qzPyxPpfubFEngdnl3y6giS6QBio9dN//L0eGq5mzlYTC4uPGz2
vpjm0UmawDA2zF9zRPfUQrdxTPq5TyS24SKsYxtcxv5uffQ/ZpyCwJ65sct4FwOf55+975OXZdXa
cpKhF9fJQqsLZ3lv0tdsfvGKkDtb9w1dL4ovp5xOjbkgzBkF2WFbsMx3JN9rQBk9uiuzjbFcjkSe
ygI/4u7bgNEc+wN0qe/spGN726k27vKXw5HnK9s9q1kuRTIgUvP8XgqceP3yoSNWmDhJdJs5KZ5c
Qqm9GB1cXNf6zRp+g2mpu6l0Ce6gOLKUFPRzDQ4TVrFfMfnT222frGz3lTNnTT+MyJ5kR0vuGf1+
W2k8SNWVRJrIgOKfCYN4V8v4j8xM3IDlyU2YYLR+ttRPdi8M1GU7fICIcyvreByh2MF91wk4hF/D
63OjMUe16K1yaFYSULycbHZcIR+7ZebnQ/5/zyqeWuNWFpNwJ0BsTrxj/YOb5cADi58+JHcDlJ2D
orqedtdHoLF5teDNL6t2xbtWdSrSLGTgR8FrFiNv2VaM08RPla4dFViyqmZYT22AqO27yGNWvd/2
6Yq7etaYJuW04ByKomeoFdXfupkiC2pA22TxyE2nXU8tUWunsbKWCUthGB+1vXPwHoScyvUR6MxH
cS1kWF3PHNrqZEmPBs7aR4NLt9QFNTOvlqW5SE63djaVkBX9Ket3Uf1hW/LSuqYVzzL9xbQtoylP
VjruOYjyhsx/HPwt4jpd82ev+OS4dU4IXqSxYVU4/oNzXzzafMNhdU0re2EFBfIqLzDjHeTEluIl
q5/41iObZgdUa9GEZVN7bmdEM8f82/0s1iyAksxi3Hn9k9jCLmhMRq08Y9AMyTLeyBPKqna4LJ1Q
oX+bNapFZ2zlhVdMOa7S/ZSH2QCnsmoQON5k6yoFelEYS1JNfXmS7dNa5XeutVWDcBlh6XqqwH1B
88w1RoKDIGHGia6jGdft8sOuCxvvIvaD30WCW4+zoCTqi0TepaWJd9ClXXd+wpddVle32oDi0dYk
ydTMojox9sWDNvrcnBKvivr6K2QwyPv1qdQYsVqblth2jiJoozwVefu7gc6Jn5uvFp02VkrXvOLd
6b9FKQaFiS1lNCVt0ND2Zya25N11zSvenVZpU/rWOelh86A2i8C2DsMWElLXuOLfTeeU1KuRP8it
t+XDThxQI2y8+umaPv//KSolbJ4KkuJ0aHBj1xZDkIxNWIktyOPlJ3rXU2XvuzWf/NTzytOS8+64
NhRK9O0UZpZ4byd0Z0MLIXLr4gEJilduAOlXCxCq8Lb4tYygQM2d1gwWNny9bmSag4EKWE9MZpMx
9wWkgNJgNvKoqI2wcb2jXLYe/jSnHLV4zuks0mfMxvWn6T+mYrlr++SFTUXgDICv+htvCLpblquc
uS2oJYKLBi8U3W58cCHtIUMai5/iCHhTuPUOqInLrnL6TiZulZ3HsbEYT6l4Z9YGvEazDGrlHK6I
dFwNtLu0xt3A/1SQPw3nzjpeX2VNhsRTC+dy3jc24QzHGxEwFBKVe9Axh64Ipj1BJpjv7fh6T5qB
qFV0YNcap2ROyhNF+RnQ7+xtBCaksX5eb17jnWopnRyLZnLGqjwx+jtJvuJ5MDDYFmWSzoTUCrpu
7jLKuClPEP+LrCjfjUf+4J6ZQg/FYau+QjcEJcDMg08y121xN5zuRyQBxiFMtoKXdp3PdvspelUj
Ujyp2+NM9Rda1oBuw5mnII+BUf3i7dP9FhWpbjN2lFM5GT1uFwI33B5COueUBnspv6Gucdc/mkEZ
FiHY+a4v+eWErqfyra/MzEduYBsUvPJCWPKLN7U7c/T3w9rOQdJVR8urIeI7vF/vUOPjasnd0E6y
NBjSfA2drAM0W3jIU3eLRkI3HOXoMDRF4nmcZX8y8Fmxbo+qkQCN+7yKxmQMnbSFVEAW3TQUteaO
20mWtouDB7iVHBsAs5i7Rb+umaX/lN0ttbXaE+4do3GXWXe3JgvUkjveurlrrLh7+esTBQ3g0rxe
nwuN36ls67ms/CH1cN1YkEAsBAM+hN/VbLjtWK3W3EGT1kn6zMBG6sWuf1rq3fXPvlzMByE0xaU7
vKFW1YAdumqBmy9AR8cz9rfJrTtp1U2YVl0AHvlwnLzXSjZBmiQbO6rGUqni4n2VFsPoJuLUm/Jp
ECO5L1Jav9leC4JjKVjgcGHcValRRQ2rtkrtNdcrlZidyJlm3cwE0jlChF3f/+pt9oOjXtq0bUCT
+HS/lt7z9cnV7FZqSV06JZ2bUU+caPU4pI/EWp4hAbck/m3tqxAyZC0yiOW5Am/HRpD9Moo2allo
3VQyBclN5QjvM2TtCFz8hLvQO0R48exUFMzsg8YWpItSl27BxDTOo8LEqp4JPOOM9ce4WCGzkTMt
vdCeu9vu6yo2zCi7cQB/FUzNNd+WLP22Gl1o0fJwfZk1lqwiw7o+WYg1YJnrwZHBkGRhQtfYqr9b
56hbePslsyLbNDa604RGW/FYu579Ji1XcXIGf2/PZlR3W9kejcGqKLFiXf2+yeAdJmmyUFjkr5A1
gL0Ji+al/XF9unSLrZykIYjTL4QQcULa6s+0eChqoqZ9bxvG1nOLbhjKMVr4skuXCcPoCho1Hp5D
iLc3+XzfCPdG11P2WUI9i+IuJ06ZUYXW2oTcFYBRxkTGN82SChsb20Uyv0PA79GBME4ciojNsrFZ
aSZIhY2Zk02QHXYQBcuvyXT0ZnOHK+i0yR+puZOpqLF8tq1qSZfzpmJDHuEBTFNz9+hw1GTVW/yO
up1LpRlvRmj6eCU6IQfvYEf8rjxW8VknNI226oc1rqYixxrA5/sBvB0fbTJG4Bd/MHm7cWfSNa14
sRzKnicDvJikNdhS1vm1GenWpq5rXNlbZwPMdk2Bqan9wNqfziKq4h8oyPU7d39EjWXovN1mpYov
Uw/KIPOKCcoJTv/C2YMKKhjdG/P+/2qSfLpvNGCKpFaCUFGXDWyJR1BA/G60dOPsrzkMqMVwVZkz
d05mHKpS5wGJPQkJSvIwN1OLFMiHXeRHp/GdjU1I43MqjIy3CZ/N3hInHEGD+kcBVZTR2K3TBlpW
E1VVHJm08ATQUMQ8UnybzOmrnaGixVs2Dmu61s+O/mkh6grYMg8S1KdqaveMnRbDiqm7xSCmm5rz
/59aN0fRjcIf0Dr93kCBlyHjRgYrIObP62aq6+A8rE8dTKSvKe0w9x4oE+X0bE7tkVghnbdexzUO
pwLI1q4hYFjCdgCa7rCZx4c536J71H274sugiKuTbjKx3Vvy57w0d0OJJK3Rrbt02Hqe0n2+4sat
5RKbuOjDM437aqqPJHm/beaVrbhcGqtKE4S5aZA7Mjavjen8LWvjkRN2E/8jCoKUvZjTbITieYe9
2PuZe5GbfNRedP3zNXavIslmE1UFpexxgu+rnbGkAUqtjtwnGzFBM+8qmixL8gG8WSNmp3rK0jeX
bhweNCdSFdHVrT1N/aQVp8FZH1KwrQE9GSxtbDnPNPsYZitKt4ag2epVVBfD67g9S0y+6RNj33MG
thPjvaiSOQJN/SvOehtj0viBWuQmc3P1aY6tBpo7qAIYApHf8f60jL+vL7VuIOc1+hQj2sbk04p3
N8CjrMDs9p79KCwaJP1ObKVhddakuHImmO0ZEsti5scya4KEhl72/frn66ZHcWFAZMraGRtxsqbX
vvmWztDbQkEeHzZMVZf7U4vaRtxex5yig+XgHs4lvjJ0dmO4hnbYhmK3lfrTuYTizETWvb1Cx/yj
yo2vtUHvcw+AjutzdLltpmK9oAtm0Lo9R2nTjY12LgK8f73e1rZyWc5oV5vliLUF2LcEvsKXuxTQ
643T4mXLYSrGi7KlpMtYiBOXf738nyJPAo6L+PVP1zV+NqlPlu/4oiDJUMLym+bkuul+oP7foffe
b2v+3O2n5qt5ZcIZKnES9Bf9c+YV7reg1bovV3xWzqzIxgJfPtf9q5nar2zp7soluelMxVQol9UT
ytLc5adOwFN/Vn4eAURzfVZ0tqj4qzV6bp8gzX0iMj1W2YlU5sZjz+VAxlQIFzX9VfAWk5JYX5hc
f1RDlkb1bH9tpWzADM62bmCXQw7zFVcdB6/3gIzlqGAcioAmY2Cy4cnqmy8W+JyuT5OmDxXcBfnZ
BsJ66CPvDSvqijYwixLv79PeIvUWAOvfk8J/kVJMBXnZTpGv9bhWH/7KIgioHyCusM/9JeB5Hphi
fHKd/gmsk9Ei+o1V0piuCvrK8GTWZCa2G9E5P0Cbm0zsMNfW4fq0aaxLhX4Rx3OrQcDnWu9L6xxI
s5GG1n214sttv8zJsODAUi+zE7QlSLtAoog6Xcm3nsk05qtivQq/Wdha4NNN2wFVV7g2aQj+1aDB
yb37e316dFalbMRT1mSAV9S4LK0Elz6ZBTYD+/KIQnaT3gZAYv+B7BNbGp6LDRO6Q/uhKiPRea9O
mj/dNgblZO37bm6ZC9xcQt1JyldaDcchD0HsvOF6OhtS3NvlTjaMDB0465NpPOMh7PqHa9pVIWVl
2gk+NVjghExPtQliNvvb9ZY1y6rSmxeDkydzihnP5w/qhrz3z7JXJtk4gV4+VTOV4rw0QXRtQaXk
1HlgNJHLW5PPd6YQhwwPIyzFpZWOwLl4/U2XbsbOw/y0cc5J2/ZjwrHCZLyb2uKLieqh1rQ3TnS6
dVB8eYFiu+O1OFO0ycmY/7HKl+uroHFgFVwmzbyRrqTVxyL/cvo0yhMTbzw52H298eXnM9WFcK1i
zBYBTSkOCOvJgC5iPX9LnajOvieiC5v1EWDC6+PQWZOyQ0OE2OnZ+cwlvIah5WYMVq+qH3DlmQ5n
uuaNVLJuvhRHXggKGf1FiFPRT+iB/F6S7lvueN8XcJ9A4eRw23AUdxZTss6m41Qf0L0IBz+cahpY
/uumW2u2BhVPhhLerOYyh/P1bhv2mVmFxeyJqE7TcWMImplSac+hL8CGNodDgN0ml4EHhulGfsnm
aB7GjaCnG8W5608+57dUOC4Ug1AN2yFnLUKHIO/ubtU36JpXXLqXdW4CPsNP8+BEueC71qx2jG+V
g+smSHFpMieZI5yEnzhQBcTZZ/U3ar/MyZPYYiDVOIWKL1uyeqJrhwFQVE6kc/a+pM5hNcfHMd2i
Z9UNQt2cm0WY/HzkM3qUyTinbC4DktwZc9RvkoPp1kHxbcvq29UFhfhpLb/44gsr7+ltDzfQD/hf
C5oqvzG7Ep9PbfEy53k8VNnTYIIe8Lof66ZH8eO8rIGbJhTtzzKg4isrH1eZBtSoArn1uqWZHhXP
5bO0TwdouJ4qkFjOJ5emgRg2oPCa4K1CuHI6IH/mOhy52Pkp91m8jvRgsfVxGgXk5LO9ldUbXWl2
OBXO1dcJNytm85NM6/t5AsGkSDYOMRo/ULFcdua1nK+YIcuTTwRUnBYOd/0qd9LZyrjovl5x5jnt
eW9BggSuVs53pEyM0B1Yv7GH6gZw7vVToFvssjVWz8T6ttKL+tz5NvTJfWbVxh71KFvZQZ0hKb5s
ctJWFdS0TnZv3q3VesA1637i7m2XKBW8Vc1t3hoF4p0BUg3O/7S8+j2v+ffrnqb7eMWTC4M5ztrY
1Yd0K1DMGZGcpqBdu+h687r1VRx5YjXtk9rCx8v56Ff2bqz+uallFZdVQAe2Jf2C3EIxRo5jHyB3
tWE2mjlRcVn9yjrIAcJsbD4ebM98ZHbXB11PbivFZypAS3KkuhoX34585j7jZlBR+Zw33u761Oi+
X9mAbctD/qCb+ansRSQIbveSoLBwS6FYs6YqTAssAjUdx56ffLp+mTsec/fP9Q/XtXz+/5O/gkGz
7noLsQx1aAHtWWQwFt3WtOKkfjW2TtkRfnLlvePeWTdpjLtMxVp5/VIxh6DdlI53rguqxrk85mW1
8dkaPC1TweV+5nKvGtF+DTzomw/yaCOkb2kV8KfxUB6qjSCj2XD/g+LyvGEE8yQ/AUt5as6vKL0J
HrppiJvS3mU83TBNDaCBqXAunJ/HgdfwrcYYQwOXAcH8O06eHf5Q2EvUEx7J2b7r89jZkkS+uBlT
W0WZUF5WJSoZ0zjLq6Bv3jwJbuHaDqzlg7vQNbc3WC8v1yWgo/MHfDLfhFVeu2R5EVfCTYclqCHl
7ToRRDjF4seDaffGh5xkPvyYCwKJSG5xK+gtUpWh5I09iMBlwmg+urKfi+GuTobE6aI+WyR/BHEa
L25ZbHzn2Qg+facHWeHOL/w0tuxfuf1jJT+BjQxaCKA24xaL6cWtF30oMYiZCPYLQR+ifpNmaBYz
+N/ec8APrvuzblHPse/TGHiCOkAc0TMUSU5vpnUEaeOTLX/PlMJqp32/eQ+/GJMwECUmpbymKZ3q
JbabNWq7FntNtuEMF50OTSsxCdekCsqktowZ8UH64hCXmnuQ4kKrgYl0qU7Y5ss3pwALx0a2Rbcq
ypXAK63MW5s1j+vsxfLfZAnpk+TRhT779VW5mD3CiJTTxJSNZtXmdhZXC9R0529yfWsJsA5lG9oj
NJPaw5Tmh+t96caiHC04CniKqWR5nAKQnbvfDPN5ad+o/3a9ec3iqFCWmQhzwZJl8Uh/lf1zs4zh
4vxjWR/dbQgyim35f224ck0wc3Y0izlYTNPEB0IKlDz5XSGeC+T0ro9DM00qO9LcFMxYeZ3jCtJg
Tx0Dbn9dvOfS3TCps8P9J0+FQSiO7ud535fSl/HkmfafVvgkiUpBq3ili9HeciKjRJWnxF1q8uiQ
5vHYkF065kfLqcM2W463zZHi40zUJZUd5ggA4MAv42Y4Js3z4q03roHi6K3ZeDle8UjMwPhQz2dZ
Sj+idv5Qz8ZGLDl/6qVlUDwbnJoczAMliTNbyHDlY3InktneaP3y4xFWWXHscpjGtORdEXcl2Pmb
NODiNx9+8CH/SDsj8uQ7slaPq1dudKizWsW5JwJBdLo0qIFPIYv4XPZFkDe7xP1x04KrkJfcpsNY
sbN+XlW82f5zz61ocmTkQt3geg+a9VBRL8warNWwRxqvaeoGtje2R/Aj+jf5g61iX5gUNu0Ho4kt
OHVrQiCOT2Eqrej6x/8LDrxgTSrgxUnMrODGasduuoZnMhSDPNDhhDNIQMuXGho23qNltmHnD6i+
cYKxk5GQB1a+9vUSCHE3tCQQvh8OxbrxTboJPcefTxu+vboQlhuKKu6gsy1IEfpi676na/r8/6em
cwEFS8FyAGttcAyLL6axpd19/rhL86g4fpr3eJfO6iGuCz/n/r7lqDPZrWZi+vaROsPQb+laaBxG
ZQ9iYHaQjYXpKUbUjR1qVFSn/n5MXq5bxOXmiYoqafyOTXUtq9g3ZFA4R7d+WFA+uHUuubwCOO38
7wpAok3MxCnqGJCeLnCYdax94+36p+vaVk67eC3zDDBM1jGxTlP9zLaK6S+vLVHJgmg6WSgmlm3c
OuNgg129Z6BP5kaSvNgW4c0t+Axqq4xWZbqiINckFGKEXRm3tKIQrBPF3mXFeluwVVFP1cSLxeOw
ncYFXMgq6cdseMV91y3ikJh0I+bq5uv8/ycvGwaIevtpXsdL8Tr4X3NrDgrx6/oa69pWPDhdMrtP
cs+JnZX3dTCu0jiKym7bgE983MAFXD4REhUpwyfpuGCnq2ODMy9sWL73hwQ0il0bsqE5et0WhEs3
GmUvtzvqz0g1ODFj4oG3ZDquzJ3iIkmmv7fNl7KdAwFL/bav6ria67vVyoKuNqJsEwauG4Cye4uJ
lZycm4dIeVz0464W08GZb3q/wmnwfPv4ZEmJjYTIQrgbd0jwhks9inhmrhe4Q7lFJa2JdypYxnGb
npvEcOJ6sSI2sg+aGBx8SCzg47il5auJTCo8hpCak9oVbrwgegemBX7d1ai3QIaaRVDhMVlnWgxM
dXibMdt90drvDXjDBS024tLlCzhR6ZDKZFkspCuwCGn9dS5G/7CWTvFuTGsd1qm17rhtp3voTWzB
z3VLovi48NZs8VwsiZyNQ294O5RpTqFTkijJyUYKR7ciyn49TVlfN0U6xl7Hc3dvT2DdiikKi+VN
Bzei4kJWmjlms05t7PjtW9HPD93kHI1Z7m/yaxUcgsL4lKSjw15Yd6TkMU2jgW5EP816q8AQe+SQ
UQXNfnyu2gp50n1tSxT1sAxzk6dFEpd2J0NZsi6+PpbLYFxKVGiIbS08HxvaxXyN2at3oLtsD/r+
9uh/jDsS5fub8uXo6OxBn+IJTRzXnc3RjWeoN7FavmTlL8vxNi6XGj9UoSIN88AH0osuxutW/pU3
Ivnh8MrKg9QQ7Lb9TwWL4InIclpbtLEJvOBSgO9vsndecRNzOSZI2ZAgIkJWlvhNDGYE1MAXYbH4
RznI6PpK62ZI2Y3kMlIPotRNnBVD5PpiJ1EKz8utm4MmcDBlN6q9dvJQpM5iP11qkAzJKTJ5lR5L
z+dBm9I/10ehiR0qNqRCeUba5SaLCx+MqXZ79Myt0Ke5fhMVFJIOWbUk3GZxnUOt0hjHkNc1P9fd
VpHMye8xr1KUO3TZXcbHp1oay8Y1VjN3rnJ4ZiAFtMaEsJh507106qOVTFExtHuoZx6uz5tm9d1z
15+8Lym6arQ62C6kJ74wf46Snr/68qbCGYpH9/9tvho90zMA4oxXMR8lRVkFDrpDcmNmSsWK4L1q
XqYRL/zuPP+o1//j7MuWJEeZZp8IMwlJSLqVlJtqX7u6b2Q9S2nfQdvT/559zkV9TJGY5UVPm+VY
g4CIIAAPd9aELm23YBNaVQtF4JW5fzy6luXcZvyUb1N+JIBr7+Ylx7Ejn9xDvzm4TfJr69SKbr1u
k5JpgMoqKWwQYg+npLP25gwh0Wzas0kH7vj+TQtLIvm7lfZJk7oVhmBPz6CeD8lWHvK5eq7T5jgC
7gFcWN6mEfGnkJfitaOOxtZU5iyFgqXth9piDJvYynZptexmAs6majCPfIVyxVUG/R9gieCdQQic
tbbFbqrmXeqsT6DO1mzECn+RsSVWT7qUUBh0t4EuLbGjPK0iTnQ3b6rmJY83zG1yuspzT4RSSIX0
27pbq+Kp92fdbaiqB8nhC5BR0IlhAEuF/HpLb5th3tfmoFljRRx2JIevphEiwjj6nXLLOJCaArCv
46RVuKJz7vJLqCI99K5E2WPqG7yZATABiG8emml6g/+1X4EFnZxcMwzVLEmp6OIhEU1yPpzmNXmG
atyBFd5pI/11e66MKrHqbErAjoiMwZvigWH3AMaN2rpFUDiaTABUZ9tUss3H8/HYokSXB2l+LGpz
1/LX65xM8mQzWZyJrCk/EQ8an35fPlj+0h/zYdFVZSjsSAaYGOWy+kmW89NqOQQ6sWkL/N+kK2BR
bekyyMRPJjJkAjO0TPN6LJcpOYkcSKJg8On0kTlLE/pe2TlBTTpwtWJ0UNYxJ90dw/ms/N+bSWwa
/2vKU9r5VZEiBhctP82bERkrDROoVbHeCFsw3C558cKvU++zqcwcRMolA9sR3g8a9y/W+0eTJVFv
iwPE6SLSdQ9jrru7Vi2b5P7LKqBdMGNek+UNiveJjjRa4fsyhxC3Vu7lFiYry85I+GGLvNYJDZ/t
qG/vJiONWKrjNlD4vkwb5JftYg8pn06Nma9Hso64ZV9YFgp3mK/zfxm3Ui59n4ii4Sdcc0TmQEKx
FXvb10VKhf/LsJUJl0u9b9b8tK3Zb+YJ3JkBG+dwHrb9pEE+qvIIGbTSlSbQ5HRoTlbbBdTsfndJ
F0GK8rbrl2CgQ5QWEG1sgWtbPl23j5aWafjPFcYgo1jYhtedclzEibb3pHooMH9gt0aQawLLfrEN
3RlY4aUyO1FRj0IAHMBPRfdamY/UfRTpP733b+V3QTf/rOmVaaxMTmR4KXd6mMSpS1EPTPIx3YND
jEWDNeqyStWcSdu+my9jX2UYy5D/MhlqSwikRfJXYf7rd4+d0F2BqAKrzFRU9klR++ATOFHSHxgL
x6IK0vV1bETgWZ+9+QNv02zWHLwVdi7zFAljwiNrbyUng05B3qOn1o5FbQeDp0sEVDYgJQIEjBpJ
txbiZAFOP5EHXCLY7hBQ1w5t4KfgxsFaNprUXzUe6aQPTDqhrbclJ7/zzCBhHgEFhjPsgbqvbgo3
1/E7qQYlHQHWNPUbSOqJU44jRmWDCNrLw76fIeta7BryAnrgMN/+upwrqAKFLIJXMndbjX5tT3MV
2fGZatF+tO78X8beCbtDsrvcjWJMMs4sL8oUhCcuP3nlp0nfDfexW3nUWHVopR9khgPrrnZVPZ1d
7Ese2rdgljUYepqyt9xugwkPHYX4lwtQgHtlkKUv3WhoLELlTzJabLV6x+hA4nAS/PcGv0WxVjDa
XtiCLAvV4AF43wObjXcVTgqXJ/Kcg3yTm8jYsSX3M1Fn6HEEkyO4ofezNQYFKgGAQoiq1NWc0/5A
VL7rR0oV+h6KeWAdaU/GGm54Uw7SZxKMYXLiMX1pBSgrA9w0H0gXXCV/Y1MZTEadtVrz3IQhonzF
e3eanbYkQzVpUpjIi6WnuF4mJ9d5h8DFvqqiPAMFbrfny8fldVGkJVQKDqKdpswDevJEDf+Y+Pmh
OP+du5oTj2oEUkwYmtEd+CimUzkjpHE3oHmYVR84oES27jFYac3SuaE1AVDwKFIrhzwty0vnbEFZ
/WPnjwI1da19y9pj1Rr7yxOmQIRSGUSGpZ6JZWzi5GF7SLr3tTxkbn0y8yyai/S5SbpHZxtCux52
YqmOjlfFY5LvmZmHnZdp3EmREcsws8z3NpThm+RkEIheWfVNum6aJVNYxH/AZU0PzYd2JaeKpmNg
io+e9X+NvU4eUtW8lDIwUqcltxO8I/J5n5pF5My/5/wqQkab/lm0L1EUd5sbH/lGTkVy2Ka/R//U
eJ+XF15hyjJV0tIsXclMh5wGmoVI3JL2ra+MoGteck9jW6ouJH8vQd5ucY4utvw2NUK3+rCHByO7
pcXT5TGo3l/+7KZf5idxinWCpJM4Nat5T/1bUJCHlvvk2zdpci7TDTPWBGN57xoxIzERujcyZcdS
IDBHXGJ7HDfCczjvQOOz63jAAxYkgRHxw3hzJYLjT4z4MkCeE5fOeZLFU+LtGrMNGxecL9raprOV
frO9/AdkRnubFUORxsLO+yC1wazQ9tD3buqggLjO5VVSZNUyzswyzL5IaZbG9pn2ooPaWcx7GlSg
8ROxZeuSd9VYzlb4ZarsFhJihots0ECOAY0aL7tp0rtq0dxpKkKUjDfbmANwQ8fTmBbZIV/qJ7Mb
r8GnWoY8QQNus5ckKzkC65i/Dikj+zqh5kvPalPzFP7t5KALaXJA4e2ZViZ4nDXpfUesv5NmvHWz
9YYIoisZ+tbd0ce5768L0HV09GnbxzX42hv/QKwttmd64PO64/7nZWP6Nt6ik/PvXzqZa+h+5Fbe
xxt1j6TLd6BDCiyn1NQdfLvKaP78+5fmXYYhFFYuYtPLTpZvduHEDd2tsmoRpHi4dKO7bD0VMeX8
n3F66Ja5C96qTuwuz41qAaTkp6jGgRYEZRnFiBNm4DuIUoG1Uf6wpW652/rs0ZhWHWvjtxk+pkoK
gVtb0+T8kh9Pi3uoGius6ltw3IB0O3u26FOf/4TqsCbDV82cnBL5TkV64PbjuWV3E8/2PWlC1rcf
rPCjy5P37coDPXge5peVx9vYmE3GzOPcdOYdsasx4JuvEzn/Ngaidek4xNulSoUhnNjAeaF3usBu
b/y6Cq0xD/PqFpRAmmD7rQ2gI8nRPaP1LWqMPO5RAR04FY88r3qpxvKs69R6kZENOvmlbw0AXUn+
DqXekfl85bE/py/bCrEJlh+tcYk7buKya3YjHxIgvqGrA/3WCNCf5PquW+JBwHB5PBt3zfaXMPO4
rp94pouRqjWSfH8e1mztE4PHjjHNgbtAJZuTrkUoaLvnxuh+kbHwjqztM80VnWpAUjxgpE/Komc8
rsfiZJQ8jyzbOxmtA5T6dddmmDUpKPS5MYqln4bYct8S68URv5vi8bLLfBuL0bQUAfjEmT3OYoj9
usV5O7mx8Kzs2bpCPNX0SE7fD91attzmsTvjLCKcu9Tt36ateQLD5zWbOjC9ktNXzHANCi7VuAR9
TCfWw+roju4Ka5LheeAwpLyiC+Y9e6Pbrm6fzeyBeg9ddVyvg2Hi+yVv74uVzrTFCgD5hLPNZzZa
QVHr9itFSJThedxzgJXaCI8ZqLyfTdZ6v1fHvqryHd8uuTPx3GFcbQspiZGFtfvogDMuxwUoyNov
m6fq8yV/RrQTeIBzkFYVdshW9ohCoOPlphWW70mem1c8Aw0sFrdOHofp0TA/y+zndU1L/jpXvb/m
Gfy1nX4XTQ8K/l/lokk0VTMiOaw5uhAQ9xFBm4lCUgeBbKRMk2Gq2pa8tfZ91CHO+O7FeXegc9lw
T/OIophsGZB4FlYvtxVGnkFjjHIjIO1jpWW2U7Uu7cwQSDPz9ByEF48Ze4+kTbSQ8djkOnySYmJk
VOKGgp2cdHyIoa4Q1EsBwQbdAVv17dIOXDYscVYPM7NAusjf5/ONs2iWUxF8ZcChn8xs4tvgxG7z
sLE7vxdhbexb3HddNnNF8iBDDselSbhIaxanzb1TGgEgupFvp7tuTvbOtsvaFY+u6eFyZ9+XdFNf
Bh/WeW7wyTin9dkIjfi1J5Gfi4PDSZwb3THb8ikgdRmNkDcWKYA3lLS7y32r1kjy57YYB7yOwy8g
8IYbNPKznT9Wa73SNySPnnprxZM1ptEf7io8743bfoM+yOVPV9mA7NI0q8jEEUAJaMa39KwmTgEV
8tBNZVUaQ1C4h4xJzPrMw73mOsQ9wat+xo4Tv+pcjeoXybX7rXHNeTEx9etn7VYvefuxeePr5clR
GLAMO1xBkGGJohAgPx7MXc/Kz7GdD6O3mRDYM2+mFpdNmd/vQQCpcUnVTEnenrAt4eXm8ViAsepo
uw6Ppo7Sp8vjURwcZBDinOHksCYZxiNoWI3JieCKG/VCkZ+QeM6s58vdfH+7jUU5j+7LOato5q6w
mgWHYOL8AtdCGxSg/o86MJcAWvKL13hkG+c4zY1wzXXC9aqpk/Zr10gah9mwBGt7Ga3tOE86vn9V
y5J712kxu+mIHKkaU2OfEwsUVoClaTxQ1brk3g3Pq8JYkGd4joHqqvJTNIkmciicW9YibAu+TONg
23Ezv+TLEVgBKIQE46C5SFGYk4wwpMUIJULfsWN/uunGiC5FCDLXHan/orVuVRWhVYYZDiLx8gKI
39isyW5ky03eFBFIkzQeocjgZdoqXDiY/lhjCF5ym6QfXftB3H0Fyehi+sXmfy77g2IZZAKrwu+p
AVGxDmeoB3D3pYE3fIJ3+1flDvvLPahm6fz7F4dr/B5ivRbr4sboT+5WPEw9YCci1zi0Ig7KgEOW
Vo5lMEjz0dR8Wu3ycfTJ3Sbsg9fYASX2HkfcvdUUb9eNRvJkoyqh6l3aXdw286GozAjkX0++P1x3
pJUxh8syt+7YFDy2/Q/Dsn9NDt4nt0bz8Qp3liGHPem7hkC+La66DxQRxGuhq05VuZu0VW+ThZR+
bHqA6+cHl4iAsPXZcH0UR/r/EsOeNQFJ4RMy4rBFIF24k/WxtT7y9UcJUDRvg9JYAoc9ku7XVYss
Aw9rCPHSxpn72GNztIJnArWF0VrqqI0VyyADC9cz8S3dKjTfvMzg+ZnYpDEfxTLIGEI2FetQeIkd
L+5bxn8ID9Lb7AO6uEGqe/P6AzH4z5sNgHuSPyeWmbi5MMbY6yrRszAr14J/tPCJaglwodECgOky
i5s3flclM+4cOPNp1HUleHKDKe9Eeu8SkE09Exuvc4AEpbx+dupk6+BM+CcZtNTLxMgC36i9cgrq
zrFRVW9u6+B4ANrzZbmhuZnUduijdIj9tqu5KF+HuszTG2DbbNsKqnlsfc1WoogwMg4w8TmbSYUA
tp75q4j77pXbqQVboVMMh67t22BJxudx3q7Ls2RgYE6nYltTeGldsWBz+6OYuabp8xp9t3Zni/wS
i6vMKjeacdx50Ond4turJfKIelfJpMA0pODY0bktyxWGPbQicur6flrYoZ7Gl8tuqdir/gNmXMlW
bQMmxs/rUNjdcaPklS9A/rL8/XIXigmSUYtDY7WDkSGO+WkdFrkTpBu/mdxEY0oKz5fBir7wjREV
uX089kAJ2eNh47qER9X0OSR8Wdra7UBbXpd9bFfmzi+aW4Did9dNynk9vjTttVaygbULk7IVu3b2
RDSt072xaJHWirAl4xG7nPoU/tzHU9u92IN3qLfstwACpBTslNtleN04ZOvng+1n5QDH6t5d/rl2
r0KnGqOyG8nyl3Iwy2RG06wpAogEQyz1F0n/ufzdik3PknL8XKBMf4ZQQNw1D6UTWJgY17rjw99m
8TcIpjRbq2oIUq7vVLnlZYCzx36RhGVGI6seA5Lq0kDVGksZAuYH2QbvcAUy+e8zWX/kVTtGOBUF
niOeqhHAm8uzpRiHjDEsoddgiLZd4hyiqEHrdre+6c6BSa6S1oZlSsf60uW+TRyc4IbR3vVVgXc6
c+cuOoE4hSPLYMJqMNJt6xIeJ2b/0Qnx95rqIAqKNZBRg7NFtg7EDDz2PDJG7tr/rhL/roC0edJs
dYBS+I/La6Dq6Lw2XyJGmVIPUho4lc5rHXc5EvB8uyts0EHQNByH+Xi5G9VSSw7NqobShSUjwmkZ
rHkZ+OBU80xdlZpiv5HJ56g5GWOa+2M8uaeEhcz7FNtedD8uf7yqdcmrHS8D5dHcTXFb9Q+D5XM8
WQ4/OpGVQYPX5cudqGZIcuqRmmTxUjIDcL2FxboGdYWSrCXX+JpqnSWntiEwxusVFOCpeKvnt34e
QwGlkfSDlTolc8U0yfhADy+RueOii2q959mh8lCemv5mGMrlGVIMQYb+9QurjBW1+jGbtsCsnkz2
6oAZaMBFo/j3cheKRZAhgGQipbECFxyjNhzkUCLwxe8ZVJaXW1cNQNqda5ENDS+7GZx4bx2D1hdp
glRkEMc5TumVIziP7Ks/T3U/2Msy4SZz2FmNGUCP+6EZSs0zqGqCJD9uRd8VyYY1sIblLpmrQJju
h+h01e2q5qXNmflb6Rf8bKXbQzvhrr+8XYAwuzz9Kvuk/zs1Q1oWxOOY/sktQcD2uPSHEenpokME
qT5e8uDBFNj6kSrGG/lF87/H/M0oXi9/uqppyXvbqhE+mXDl2hFI33i8cvZQrgd4bZuu4i2gvgzw
G7a2aZhJxrjw3uzyLy9/W6f3y1+vmHgZtebMGUpkPHeMefvqGijKq6I6OSzafEiRdcmQNc+ffMuf
axHXQ4lyn31fQgnCfeXpZwXl1tG6bg+TUWtTW9ee5+DGJ19ouLXmqS1/41Jgf3mSFEssw9UI54XH
Kjw8LS3duSW5tVMnbGpH07wiV5HhanmdWDO38MKQVYBIgOnO8Ph1VxmG5LSbbyXG4BlT7PntI+s3
UFJ3B9Ou52Askht7bjRDUM2Q5L8riDv4wJIpdpJuWE4OJJ6frSKrxEGI2f28bhkkJ7bcpVxXn84x
NrPIm7qQGfRoLa5mDIotQGa2c6YWZKgoMomnYgH9RPGIStkyTe6HHLAMo5w1p9fvp8qTIWqrEMSa
GyzJvNQxpGoC4vu/TeacrpkkT8aobXkKMZ92EniJmw559q9gyQEsz9Hl1hni8X+vPjwZmMaSrhFD
jauPXiSR8UdIZH3oMhzDM+Pvy12o5ufc9ZddsrDEKijBKlfDElsjOKxTsad2oXkxUTV//v1L861r
Jl5vW3Psu3h+y+qdtbBTZV2lQwDGMGkTpklKTH5GAedFFjJ/eJjqVOPLqi+XfPmMRJrZWHOUt86h
Sbyode2d6TWa9EG1tJIL+9ynvBwSbME+bhi7xMX1n5kFWIGHob8uR/FksFnpjil33YbHnfvXWXGI
5m/JlTmcJ0souib3uV1sU+wDfFe77os/+z8Wwzr1df1J3FYTJxTrIMPNlsWfB7riWEZTPMF0Cw/w
Zz+0mY5i8/s905NBZ6WXJq5rIRCxxQ3BsbOHZvI/bsXuTEvcuLnxDjzdVeBFT4aeZb3De5sCHICL
+rAcbpf27xZ5F+l1Y1FYlYw+a+uBGMUAsNK82FHnv4KIOMjWN8PSuPP3QRt7/P+682AZNtCdgBf2
Q74z+iLo2MElTsBBHwQwylUhSVZRLM06H4opXaDmYMW84/dlNkeZ3151n+zJOLQtA4dvKao1Xury
ZrPYm5OngQs9+8tfr5oiybH7kvZGYcOxE1HuGNvAlJ9FNYg+OsN+sZpSd4xV+YW0PfdZaraQgJzj
kg0n5n8MTntTr5+XB/F9juTJxNxePqT9lODpIF/97FCmtnngLgLI5dYVn/4fcJrrsKpjJjYFloDO
1g+8ZoygnKlpXrECMlue3fm9VzgWHDpFkW7dDnvS0TfGq9gk9ctgNU+Xh6GYJBmklnQLah0mnKJq
NoBtyFge3WbRWJFqis4O/mXfTLOmqk1vQF5hkICX9Yr/eFG+9L8vf7uq/fPvX9pvHM+yMx9vNJCs
ue02/yUf2FPqJtftbjJSLa0ak4ikmnHJVd8i4945+fSjq4eDy5arziCeDE+DQlnflhbF1j/nDybm
vqJvQ0uutCHJi92pa0VqCYH6tx/T8oM5j8ZQ7RgJ+6soBqjnSv7bCCq2fszXOIF8Uk5J0LYZWPzn
8WGYmvfLq6zyBOmwXHbG5BdLPsc2nleTzrivi/xHCsq8hbM7tyz3l7tRGJMMRytpWzcFhTHN5s+c
fJLl1zz9e13T5037i50u57cnky7AFlSfNIPWbQW0x6QLRGdv+ia/lvFoTjJ2DrTIeWz6dxvF8o5B
Rg9rq6tgUbV//v3r1y8VyiMce8Z2ieouMK4Z3AzcMvLcn9dNj+TGpTeNbVdhP0aNVyBSXOuPf63e
lY3LybUzsnow4GGGOz8WZN6L2nmdXR0QV2GcMgFeZzZdUZV4krCzH51/mLN+l/k/En5juDovVs2/
5MUmqGq3rS7hY5kfErMPu7n7u+nbg+GAWuG6JZD8mPYuSNu8gcec/gspi4BUn5s2n1N5luTA61SS
AYIJgONb/rHMp1hsFNJlzeHyt3+PEoB45//aJ2pXLTo1f06v5V0njLgQ5LdfZc9JOt2PC9tzbu9Z
kl8XsmXsmY3y39bqtjm2aueebeuR4m/iTprmVaM5G9oXbytyQjtuAJV+Vqk5R9SCHcz81UfIy52w
dE6ZpcnjFcsiA9BS2oLW3sVzV7PR40zJTpj02DYsvLwsCs+Qqe7a3FgrYzSQWDSP1GqDqnyt5ybs
/ZOtS+QVniEj0PLNA9PIDMyo5bJ9v01B1Tl/Jc5bndaa87NqENL5ufKKUbRgKIhbxD5aPa71AxN9
0EzRoNOoUQ1Ccm82m02+5HgazMToH2cU1kUZHv0jKLD2xyVNTU02o1puycU7si4QRV2XeHXbd8bN
dyNJj64w3y4vt2oYkpOnS+87LvGxxzWPBr3xkjywzFOte9dUfL0MP7PaYnXTGgdo0zRenbH5cFP+
s07sH5e/XpEFy7gzmvup1XndGtvOdu9QJ54Z14TW8yb/zfYsY85SAC6xuzUi9srj4IoAdQE713iy
lkh0QGV5y/7yEFQzdF6YL4HDMJPW30Q/x85m303uFjY9KITBH605cSoWWEafbR2vl85DMmlC+3D2
luNE3AZUUs7J3+b3y2NQzZW0WSfO8P8366S+qRwWgHezn5629j3rPjvdk5pqrSWfbnKX+TOSmhh8
K8+J07/zUYcg+HYNmGNJTWeNww13sut4E9muyPwIV3vHqTI118Dfc0WhfSlWLOZUAAJYsWdc5u1Z
mO9sHvEAvIj74bCAbz66vAzfLjW6kUJFY2+gyPMsMy4oWPmLfZ69p+khSzSrrJolKVQULJ+hJGjV
sdPaz4mx/XImN+i4rZmlb9eXOTIMpUotNnDDNOOt2s/s1hs17SpmRUafZHnrbFyIOnZr71/A56d5
ODAKhisLoqCXJ/7bzR+fLm3+IPRc/BYcHDgw0ztod7yIxnlOU+tpLMd/XMvZlwPbL734vNydaqbO
I/0SMgrThE6dPdfxumX3s22+VlWniRaKNabn3780jWOguSQ9mrYyCxx350f4F9eexzHYZkY/rvv+
87i+dGINzWKBhdaMayHCbrXu5iE5XW76240fKyF5Mq1sWmXVaMYuZOgh6Y7SHtoGODvs863+2Xtc
x6D3fVkMepJ8ukp6YeROY6Ialu+yrQyd4UCTf7zMiMrmZzp+VPmLGDUr/n09HHqTXbsa57HL+hpF
j2XUtFbIwW+3zg/z5AVVS0LoZgSmV4RsI1FS6yp+VdYgeTxLbLrUiWHGDTuOfpivj6NODEU1fzJM
pacuxNGKuo4z7kR92+1dlGuUbdTxLEiHGRQh7JZkpxqki5dNQzEYGbfSplXm9eZUx6yctt2I8qkz
cRUonTctK5aqCykODEPfZhWMIk79NfZBfOxO1r1LK001sCKSybKIEzFZxdLJjHv/R+YeHFbucEzy
Jju8PEPfbuPMkcmrqNOSzLdBzwB123Bsd/7ahi2PbP+uH3ac/7zciyJ6yTxWW5VUGSy4jnEGDwVo
SJJUJ8is2mj/sD99iSxpbiK5ObtJZpi3eYO3SvNh4HOIu7nQXauQ5cZuMJdwrs2gYmtY+bq9V7X0
UjhYWZU61cxNgCuMn6kLUtWu+LWaOlop1dJI/g/OsrwWEBCPc+tnW97M5CET91WCko7Y1FHxKXax
P576ZfLc1UnmKW2beGtYHkD+PBqHJHRzc0/TZD9l/YNoyHHYkterDEGGuthbNvIccFx4S73vFysA
X4FmQ1bYmAx1KTPWdziOYzVofwNGjaBxaHT5q1U2JsNcjALi88xe0LYfsLjZZ3tnZz5BinhPg3Kv
NWXVEKRN3iHg6RYMQ+jMqKlDOxzDdDcc64/y1h6iIsA2EBYax1eO6WzVX5Z+M+10M5zVfk7fyYu1
Fwf7p/hpPvW35s44giLo8tQp4pcMflnwAtLOvEf8ojbA/FUMbsI12Hi9x0OZ7gFGtVXKOBjSkNo5
q2BDgyxKj81+Om5GCCTSrtrVTVAcLo9F4ZCyhB6u6NtlHWgdJ2nFw8rjodVAsIMOu5rRp24yj3Wv
0xJSmYLk/Gbmsm1ecTypUQQxr9mR264mOVaELRkIYyar6RQprIxkz14DlN8/ValDA3/fti2jX8yF
IEelmxmXzc1iRNQ9jDrtWFXT51X5Yq9Nk9TCm7CXZ2TZ2dmwN8m8s7iOn1bVvLSP15mbFZuL5p3F
ihJTRLYhbse2fblsOwoTtWUiJtp7tZEKHNSmfXnf7VHM+7SFSQB50x3R5ArKPs5j+zJFI/LrrkCV
CKrOwrMbNDwY6sA62Pt6nzaBqblp+942bRkEs7UecEkECbcvbgzyy9aKsStiki1LIw6EGGu/Ic5O
ezsuj+WuPtin4fPP9+83TTLy/XnBlsmW0qxiwkw72GjxY/FEUIw0pMBGWg8ku9YPJPedK15PfYOB
QMhp10035Yb03TM091SqBZBydNtd3QYFvWY8lB2HLEzPDmJOdGBdhSfIAJjRcMgCwCscLfM+Ridd
A0ofE2+8ap+2ZfiLMYKGYfARInyCuhaLl1bg2lN71X5jy4gXkPKmy9JhatbZ2eWFCEfI6AS2y8Ck
k+tmSGFBMurFcfHKxgxYkFG5zk072F4ArDRg63mbBNXU14E/4FB2OXKoOpOc2oUgrzV1nhF3vYO6
jSdK93UNcj22K1ONR3zPlMpsGQGzQOZm7tIK++cLj5KDOKB46nn+SR9m3Fd1h83SGO732YAtQ2FS
h9reUgkzZvZ0FMsaZWx+tEUa1h7TTJfKeqWkPEspNmWG4FSt9RvtRvIxkOF+7b1FA0n6PguwPcm1
TX9bpnxDByvxIOvZRK2Rnzyb71pUje5oUYdzUupumVSjkTw9dYCmoxYSG396wSu0aPajf7hsV4qm
ZVBMMpqbC7YjGPGW3a3MOzagOay5ThhGYbYyKCbvcl6mZx9JpmTfI/SZjXWLW5pwrJMbUutuEFWj
OHf/ZctDVbRf+SO6Adg58EG07iRRRj4vT5HCXGXlyLRreVEKTNEKMsh0eV2MO9AYezoVMdW3n3//
8u3dMNSU1Gi+Nl45DSf3xdXRPqq+/LxzfGm66kvUKFQ5crz6YR3eUTQV9OWtpysrUC2u9b/N0wLE
siAWx/bW3lveIbFfAuhGBnptN8UOJytFWk6xLE5W4hZquTHrm6bcXV5RVbuS845NTYAgxZF9EsV9
sbZ33NExKKumXHLVdRGjyBJmgFZgitryn5z596KA2MB0lRgWs2XYC/Uzqy6hVhODgzzMnJ3hfRLQ
pE+arVNhjjIT0zKZU3fmVwMrqRsUbRb7hhv6rY7fS9W85KlQlbczUCM1sUENKFIbL1aXBxvzTpdX
9vubDFuWfyxADAlg02Scr5gCgbKuYt/7nw653aofRr9r6fFyPwrTlymYQG8JeO6cs+d+2ANwadLu
3rBvDbKEmxCaPUxhpf+hX/KhM99bvhHbEwUjuxWRddA0/efK7T9vnDAiyXVN5rtunWCrH6Il+n83
DBSE+GOAG7JoCIYwuSc6dRbVOKS9eG14MxcFDNbZzL8g/4KzVa9ZBoW3ydqPo9F7wutAGZ+Jg9nG
C4qBmvUwgr3o8jKrrFXyZtPxEYN8JMFrO6ZB1bA7w3YPotAVkiuyCBkJ025QOijdrInXPLl1u/Gw
1KCx7t2TTdf7ec5ue7N6uzwUhcXKKJhmTcYGeiHO80B4ME93mfuT8kO2Hrfs78s9KBZDJmHKKrAc
mCRjz//H2Zcsua0zzT4RIwiCA7jlIDXZ3Xbbbo8bhu1zDM4zCZJPf1Pnv4v+YEGI0FYLiBiqUKjK
yuy3CiHEL2/G67yJhBY3p9gNGf9ylHbZe71oU7IMJwiChxbIAe2xPt3+fsU5lfEv1JyLZQDLbFrk
zTmHlCQUYhZNbK3wSzLwJSfF0EBQ10wbUIW6yco+2LwKOuvLvMUWeoyX+d/bk1CtkWTY0EftBMBO
lz86Atf7tna/QR6gCdxVg0uW3PbL0Hq5aaYeebKGjyhuBzO05m9/uWr5pUu5rhd/pQteOFvnnU2x
h4XX37mzkhnvnUnx4MDQBq7JtZrjujI1F45iSf6CuWxtX0Oco0kn4/jkOOwERZ7Pu3UXwY1ryzAX
2lr1kpc4k/Zu4IHcJ0vXn2+vt+rLpZv48IqMmgNkC+y5CBd/CFn2fr4zZpbZlQzKqQ8td5JOFbTf
Sv93J2oSNOWKQ49S330zuMzsTXjbG71T5hkWx8Wwo11Ewvg1IEV+e3SFO5MlGpuub1lbWBjdbsLJ
+Bfy8UFFIyf7eHt8hUOWGYAon2262sRMLed0wRhbRiLYezqEnPH49l+otliyV0imVkQg4YTX18+e
O4HT/hmJLtJV2KvMvdTXgzgyii22dvY47r/83dWcTFUiQmYvGtdsqfMFEcN6oqcmhvzU18ZABnOP
IM6a5OfM1wS7qlSjTGJUU1uAceDyT0Pknu34eGCvo3faQhK28f6QC80fKQ6TzGbUD/skmh4pj4J9
ose7o9uiYXom2T93bbQsuAgmr9mZxqJN59I51xeqPaNGX+hdKs6uTS+zemNou+cabUkA22BTH63+
D9fnj2LT0UqoglGZ02ilpBEZCifIO6Ew+5qHQ5gjERsc5yYZEggERd3X2+ukiLdkgUW3hE6uGC/Q
DbT+0BFSbMvzjKK98zFzfzNXkxtSmJ0MKmNGWdN1wKFq+ndTdYAkILaoLuuoMDsZUWZBArm2KSL3
UoC/dCPhWupAHyq7k2Fk2eTRprMuXjteIzOuoy40wuxUB0OC0sGJ3ndnygKK0zbYQJfjb1b+0Zqg
c/qj6e4bWoaSgder8AnlbWpQEh6sfibLj4MxzXNDsbEyoIwfnK3+xcwOZwt2L4/5Di/hO5qSnMJJ
yGAywbe5cC9ZrHbbwJwesHo+Vd/crdJEWKrPl8x4I1XtLAPMuKWoFdC8cJ6b2ukCn2W6B5NqCpe/
fuMpyNAekM+FKZP1a7VFmWuHxW9Sa65M1QQuNvFm9EWYxtJf/FAH6rB1fK5sEQ7GfS5aBpABKELG
3oLVQlnzIyRmkFgfoh0K7KKyT7fdj8rAZOgYeqEArphwITuf6lfnNJxZVD+SD8iEn6pTebY0jQKq
XZBCaQYybYiP4W+W7YdRPdVtYpMjOkCnc3seqn2Q4uml7eyyK1CWZtx+WLvptNbZk+8aGjNTuDgZ
IGbQS3GI7nhm0C+l/c0pv9z12TIOzFinhvQDXGcPifqAZ/6P0bVe88PS3C6KZZfJi8D74/hsowi3
xpM/P7v9iVTI1ruakpli1f8CgXWTte+gRUyrao4Kbw/danuoPV2FSTX85fc3xsWzAdRLBryysNgL
q8dzM7ifrNGMby++anEk250O1+2nGcH6bkxhvW1maPLi12bOX5mZ5dHtP1GdHOn1u6HLvV1N7MAg
fvVN9mFx/Dv3Vgqll6Y0HLPAuzrb3hMj8oBaacQp815vf7iHRb6Sj/uvlv9m8TPXgurBZEDVvMtP
q1tEbr29rtyNTBc4mSPXRCaqeFdGeqHibQwrwSbX3+YIr8kzE8EakI8zquvWw65T1FGcJRngBXDd
tjoccdbenLvik7MdwVJo5qDYYxnhxd06383aMYFVBAlECSJdcmcxTAZ4cUZXRnc8+WzHi6cemK7G
SsWko4hXbLLMX8SyqW7bBsOXWdqb0bF+qY2nHBAlLXRCte6SDZeZ09B5xfn3jhfH+77ncV9q7hTV
0JfteHNCvd3iM/pG8MSgFVtO5d4Y06mFqGr+JEyz1YncXt9dKvdXu20l7BFdaAjg8qD08tfxmDTR
g2poyYQbtxWOqDE02DVDsAygJZNobpbrO0vlruqhn0HfvA3wDtwKViiWtFAyQrGzPx068qXr/pN6
0p1bWcbGtxrrb5mWE9iidgJ/Nc6O8EK630fv4FK5uNR7xEXhHMY1TCgpfTXHqPXi2y7u+gGicmGp
w9IU0JCqIKm4hAWqDdVOo55QTfh2PcNK5abqpjHzZrHMMp2b73WfdJe+3r0MhPuZm+8EA2FhrqPy
uj4TW8YZDkXLDgRxyAyNdVCJ7zNUTIvj9z3LZMvwQpC1IEVTIKFoF+WTb5JTZezoJqnOt4e/foxs
WQpyEjPE1/cZF83xYpYvIqvDcYvNctBsw3WRateWcYXMLb1sglrYR/N8nIqH4WygqQpXWTBFIrKi
PCYCN38wlppY9PqTnspYw8Vums7xuwq96GVijNvJNbYgb49oyv3PNeqM6OK/vXSKPAWVWbcI/oft
JUqjc0S+4Xl8srzYjYARBLAOLnwOi5MOxKfwVTIFFzgZnBJUd4DKZ83z0ayP7THpdkjhrGQMYlm6
xpo1sPE5MsMjIkERs6T5YLwr+EP2sJ/QxhLVS0QE6OTvs31ZD5Iv3Qii3gXP8nU7oVialOiTnnLd
8NcPNZWhiAICyBDxQ1G59l1QkOcfOkLerUUWgWjyrrc5lTGJxbRU87AC9dt34pfZfuV7/jg29cvM
Pc2+qLZcup68ha95RnC6CNSnSpDq9YXuVa7acek9eNSFPc4WwoKdffK8fw2ox/DsmdgfMvRJ3TaO
6z4RVen/DQ8yEE7kkMJrU8fPgrmZTpnfRNTQpfoVOyyjEQWv/39YIPb3qw0ikSJY6YcGMlq3P181
/sW7vIluCrewJ7/D68QEuwtSO7MXWhs6rPJ1/0Mp03gQxRbLsMRj5bade1mDvgcRQZUqzLw7c3dU
RiPWRPQZuunh2JFEvUT2l54B89MaGuc6vjd3R2UqrhzSFAtYZcyUNf8y+qkieWhsvWYXFIdIBiAW
Vc5s5mDwcu/j1mkCb8ILSKtfphqe/u8ms5Ln4+Tg3p7cPih4mbpe/sXIq9fbZ+i/h/jfjzjKJAu2
MpF3vIMF44YLrTAPy/cC4g484M8XwXkgNk+jSHi0fb/9h6rjJJl1XeSGzdZLNonRgPOfFSui2yOr
Vkqy5nZqhqroIdBOzOOwi3CiXbcfwVaXfTtG0065oZmD4p9k/KEn3K7iBqjPm6p+hjJKdMz+b6vV
CZIo7FrGH5Y1b2gFsqnUm/Mnj1QRcP1fmTMHR9+cbq+V6i8uTveN6xAuZHbKBs8Ku0qb/AHC4Se+
xPWgQ0wpdlmGH7pGsQg24lQd2+NkfuHW59vfrVr5y+9vvpvtO2GFhzbMBWI0RueeKB8gmKALkhV3
jszFVfuLZ9ISmNXNXXiAOP+xJwc0YSC6l0M+kB65JluomIcM+fKXVqCjwihSJpbQZt0To+VDv9yX
S6Uy0ovh1bu14igBz9zCNWOR0UxzMNTTqeDbj9tboThCMtLLqFaa0SwrkPAsIPLzueN2sCCzWmje
7oojJKO93KbIa5sZR7pnS9y3TWTZR3z701VDSz6vGvNs5Y13pGO9vkxdcT5KnQaJolGY/oXuGis0
1zf0SO2uiN2s+8IhNdowG48t/o4XFQ82RoIRPdHC0KFQFMdW1trbwQHtCXuo0w0oy6im45+JTKey
9cK6qz537XSf15CRX2XZocdaFGVqZtVXsTafx+GIsrx9V1zEGW7vjcIyZMiXA5HIccs4ygCgL+vE
M9Qk0KHw8fbgio2X0V52lpXT0XZlaht7xKY6mQvz5fbQqu++mMkbzwSe6UzYHcBSDq8jdyVfGroH
tFw0NUKFtck4r7banakvc0QZ48PunsT8XeC12uuYuRQnSIZ6lYgjLShrgVa6SBr/sRCg/Zhjr/05
67TpFB1e1JECGcN38nn0siNdnCU+xPgC4FBoYLHsTcSmW6fGzqPdbd/XmfnNdBbNlqv2RbL1sc/w
cmBtmS5Gg2Wzg7Efo4LocACq4aVwprFGwzrAx5mu7DibhZ8Mq4c8uB3fd6qkmMYU7pK7lnOkZExA
o5U6pfewmjr+VcXHyziwrARdEwH3KvqZqnRpOTiD8ydu6F5wCmuTcWBTDSjPUiJ5NnTZU+n6zxn0
xm+vi2poKX656NLmXQ5rMzcX2q7mUzG3mlZE1dCSIZvduvZr3eLdWfnhXvMPx1Bo3uOq9b78/sZH
0Kxeq5LDfxr817j0z+z4Ypr9nYNf5vN28MIYm6nEJbBzYw0BJygCIfYlqOb6Ppg9ldFfIKbxENQ1
NcRoh6ipvPCw9ggT0hz2qyuPJJxkqn7DjMXNwT3fodpmDesZ2EFNvHXVv2FoyUxrN6cmoF8NEPyA
DtihvTwb9b8LBE90x+aqg8Y/SJZazfm6DoffQBvvdRExiOnAEwdB83smgIThJYP8ZndLr4KipFW2
KTu+g35mBKmXzcB4M0W1rxMTujoF/IeUT5jzpmv93hAJg9zS4W8R5/ljW0es1BSDVX8gWa2YK5MU
sy+ggZEsGRD7xrfMQDaa6TzOVQPDDCTbbcHTY6683JLOg4AQmpbxZIaQ4KlsDK5Jh1wP8PAfkhFv
vmW1VVZYSWEMAYr9/QB5rcEOQKYUbKufuCWkiBsaDE3x7bazU81KsmzSVZ5tZfmWDF39vOV2PJfZ
0+bYmtqkckbSzQxWwNIqq35L8kUExgp01jYFzQVca/0uIclZDQPA915CZ10693Ki/ko6YA0lS3fN
tfXJlltJZ2dh71mQ06serZfNXpJhfH+MvsaXXzV7/I9k9gVoIkwxr1titf/4/nlfusBbjsBkiaGt
4ah2RzL81bDJVJiQFqkLowjzdifBwKsxNMCUr7ntrsdOyOFL1t9WcI2rO2+J0dNHV3TPTfMwtsYv
w0bOhpCoF+XZnMpwKZ/QIaN5gCkmJnc7H/3KHd4vW+LXsx8hT3o87OU6B3ho6DKYqqMnJxetw64c
f2bIsRv+Y+4A4NL+Io0bZoSFuVgCx+LRCkYDNmkmpTh5csaxmFp7a4xhSyprCfKqDTfA3vPi6+A/
FId49nwdMuU/AM2VMy4nHVtnc0rL37YEEbuoRVhChrUQfmxZTbTkXxZniIwLzxpAlm2VTvs/ECr5
amf9KTce+n6IulVHkK48PpIDEZekW7ULHNF9fGjJHK72r5IcsT83ge2yeFueOusznjBBsf1zl8+S
26XNdmCXjg6azA55x3kTm5PLA3NhX26Pr7hK5LSlTajfrMyniQ1WtmC0ysAfql+5nT/zRtdsoDor
kveond5yoVi6JxPx4pZ89ZwinDMnMG0IjBVewJgd3Z7Nf2iua4dFciI8s/Z26LcjyUhhrGXisK7t
18BsLG98LldSud+pf4lignpyKh8tsSUEiY2AOKQcdvCh2zbEStjgCSsGKnlr2xC1pYz9dtd2umi5
OqPtBs1UWewrijZt9cFxutyNb3++wlPI2SzHqic+EAtNclZUjMhuVMFQ6AQCVYNffn8T+VRr7joQ
SBtTEEf/dg+nDAwGsQVXFzdfjODK0st5LPB7lS4lwkvWnlIa1QxtkgH6SO/DFaEIJznvjQyTY7S9
n4D2IjKN4bRW+XnuhWbxFd8vo/SXwrbm1nT9pJ23M3X457HqXm7v63XkFfXlRHezOFnZWu2e9NmP
AwXQxXvu9zla+RztGVpHff/RP85e1oaOe/QBszbNPysubjkFTob+cIbscBPb/G7XLxb7so0f57UO
Rl+XqVN4EFmSAgLw+ZjtzpCCBzto3d8lrNkyUu7pAsVL+HTlYMk58Hxal2xpaytxPkHzYkymcxZZ
L86P/N0EZDrwNq+3d0k1EclAnM6ZWTcZUIb2PpE1nLZvzfTA2of7Rr8cuzfm11JW9nyqxhTqL6A+
gIRwsIrP+aST4VEcXxk7xYF+Kbdm8xJzg3n0Y0HiqvA1t8TFxK5tgRRnOkVTr2ORe0m79Rf9RnMe
HTt1LYICRVDmdo9yHevXYfuQtWTtPtXgkCdf5gEARs1BVngvGWSVGx46B4wDMhJmf/acPt6n9tVw
dYpPqr2X7g1zM+o5Ny1QeXnH05z9bvvIyo6PRmVpQk/F98vYKogxZFvhUy8pD/qee/mD2OdP1qzj
ClMFgDLAaljtza+5byYUfdxeNkZ1MT7kFQhcnT7EHgfQLYupO0Sbr1OyUE1JeoV6lU9KygaGl5oI
u1FE1eEHra0TYVYcaLlu0S3mRPzZGAFJrle0daO63bLuz21rVPhFVzrQop3oliPtCxTXR5ADGdMj
rf54O3gWNeau+nop5jk8wmlu4rY97D8Ta+BH8uS+T5eOatUMhc9Mb0zreg3s7jwPn+bm0as/eaPO
lyh2Vq5PVHPv7MXOxnTL1sio8qgoyPM41Oe7ZiCXJlxCkFWY/DHd6fq8Ov7PxivP9dx/nEWZNE12
580kVykG5E0NsTgsMf0xGVoakNK+PMh/zIS83p6Kwm/IXembg9LyYbd+YnX2/h0INKAOTa8C4hBy
H8Z5hTa8Juej2pPL72/vj2WuOzTBs6TwPMDovCcXGZ+9uyvtRn25cEGmzCGduFhb+wg9nYxMQQ9y
iK6Jbi+U4g0gVy1mABlx/WVjukDZszc7HpTjcV7BZTtSMxp8+uB1SPzc/jPVQ82RzJsfzGyOCe58
H/pkPcav4/7H59sfuwKz6T4lG9+/M8t8NxddCkCkJlJR2Lwj2XxXVQYAgtWUZrYZdwPIJzddA4XC
XzmS0Ytmyq2j2liytxuosqBocTD6SgtrCEw3D+dZF20pjplcysjZOow8tyD7MXRoDM9jQY/IKe+S
bQJW73I83pxih2YOBC7HKW1FFTL+79AxKKFrjFGxSLJ2Q1U52e7mEyTQjeHLIvDs8/24YxuIOul4
arP25+3jpfqfizN4OwkijgrqsVPKTPFhMruYW+2zuUzocYd+g+ndhRjDYkkmP5I16w13gx63x9yA
O/sakp5+vT0J1UZfDvGbSRxutnCvBiHLbrw47geffBj3b7eHVq2PlAddh94aliGHFHfzfuniY/mT
D7/8IixNHbeV6uMl+4aWezWO0+QnTX7Eed1FQAJHYDPTBGsKZyV3t/vHfvh2iftvqv/s3bnY/qsT
mOKTffyz6igAFN5C7nOHitZgMobn7AVbUo3ruYXXuL0BiuWRO8ItelgL2XErsZE+HZ0b2p7xNNXe
+fbwiv2VO8LHtfbscT2mdLM/HvsXliGj/dR6p1Z3Gam+//L7m7O5LSWFwhHxk+7gkTGLB3REBKQy
o9vfr1h5uRHcQwMRoSCgTASECGqxJtPinm4PrYgH5O5v0+4Pby9xBYzQWOV9WLV71NGnCntw+w9U
3y6d/KMZc+Ydjp+YqO1BqDFZ3U1T+FQ88uQG8Maesqog2ZRCXcANcoDaLJujwreeh247eSsuHsud
Ar/X6a+o5iJdan6bG1Yz+H6yF8RO6pabz+Y4ZZpdVhwiuRu8a+p9Kpc2Sw6ThBwSTeXaR+2wxLc3
QrHTcjv40PB9ytiSJYAmoRAKqc8oQ3TJMx1Pner7L9b3xggsI0e7diMm0BqC8J+PD2RG5DRUD7e/
X7H4lnSJde5sT5vwpjQXeURq8x/nEN/vG1oy38rN8gabi/uRLEC0of6c3SWkS33rMps3i1LULBcC
vC+Jby3njrOITk2MarrGulRrLt1cnJVF6x88SwQK8v3kJcMwnZvy0HgH1fCS8dIWSd2GNVlCpjLO
jO2hqI1kJ7nGLysMWFYL8Yu1Y3Xt+Ul9mAAteM7nft8SyDKfag/1bQssu8IFhFHw4L6Nlgx4HCBq
33uln6zWAL3yIZ6XQTMXhXnJbeBLay8lR0UraVY3cfl75rUvbT4G3aRz1QoDkBvCD8dxSFEUU0qt
mYfVzk1EotqKnGKr5XZwa3W20l2Qr9oF+sSMHe/oJX838Ok+85X7wbuNm3VR4aJp++F58tjzUmis
93qnE/VlPZDKyXnfDB75v3zrnLSnLDJfum/d0xFD0zDytYwsqkWSrLlh07hUe09QGTWD3X5Hth+5
Dh+vOkCSKXdeB7E2u3SSbNkf2tYJ2rL+4i4sXLtKUwNVPTP/S/e/8UaUXOR0e24lOTfMDl50nfJP
pmtuxUPLVoN+msEPNsXM74h9npe6t8/lkvf+o+33tnjovcbwktumeH26qJj9r2O0moM5HgCfiTmN
EXj4YhekDzP/YFAdu6bqH6QFhXJ5sSBNShMImYNU3vsIOYyv1F2coKt93dm7DHYl0fzfSr9ZUajW
kab2sKLkE+RbkiZm34ftDIqy6CJJAaUjwIFuL9h1Og4cc8l5oSJouIThr5wAr+loCsuoCf3YDvxz
F7XnQRNVqcxJbodH9IHSZw2MhgiXeE7IQ/W5/FU/1oGIaNxehOAmTf7hevsl2rAu75k3q2fh6cnX
psSU3ntIxb7676efE3TnjJC8y+y4yQKoDTww3fFXeFC5Y77PWn+YmulSmFn+sPT/6jLT7yqxTnM4
hvykq8wo/ITcO0/MqTD2HBcBWDBC2FXskDX1rFy3RYpTZ17+9826iazIRk5GK9nDHU2RU1h9MHAQ
oK0V9mmvPQqKd5MshGIUttN4Q4GkMyix+UNTH4Ft/ut3T1BejW6f6utG6svdyVZG/aIUHThEi+X9
MpNYCP91NulpEnchdXHIpCDGduZt3A3iJaO3xsPIzvlC0Vegi6sVb28ZYeiUjl2XULfD28+J8+I7
G1lgDU6wsyrI+48mCBxvL5Xq9Er2X+zNSGprH9OhyGIONhUgazW+5fp5ZTLI0M2Mwxy73kt8s/5e
lgJ05N0LCGju8/UyvrAfD9JUIwqV/fLQoq+2MfYn9I6e+977dHttrh8jJncgW4yVdjYgG3x4CyRc
2qIO5sN7oHb1YWf2XSEMk0GGnWOIvB3A/uw37TkDcD0zdC1sinIYk8GF6+b4vbdewIW7GeUUDejD
Tw7Bt2z0A8vcgrlOKgrEZKEj871u20zuQt7siXA+4cVglyXkhoohQdcWcFeNHdZ2/gmI3PD21qjO
1sWHvfFVAK+u+1Sv0B1ooJBS8Qi6jYllzZpNUQ0vWXdVt9PoTHi7IdCmWCb79bAOERnrIDTGoVop
KUve1MvgGNDCSfy9+JCTT7sFxUnLmZ+XTJxMOr/ct06SeVelQ4zOWbMkb6246NrIneoYisqabbju
PaB287/bYAnqVC2xl9QFRDXroeCz1Brzvu4BmYwXtApWgSqJQmLahAaHQ+KJ/WnE40WBlSMSr3Wp
JIWR/4UZ7IlBqxkZjLyEFjcS/+duYGDexT4EyOBqtlu1UJd/f3Neh7VgHPgvDr4/+qOsHWAIxFRr
imKqwS+n+O3g3Oh5voksqRsnYSxPh7yO7zo/MjDOBWqtMpyCJiBnOk+d+cFtnVeSOX9uD6/aZMkK
bH+ukAAWfjIDsMnAnjpP9ruO2l8W+1/fbd/Vm45U53pnMmVMsgS0BC1t1ZElnWxnCX2nenLd7NVA
XxLpkLFakN6eBQ4yilXWvP1r59tDZXjhYOdfbNdJW0P8y4r19fa8L/bxd4DPZCRU3rWjgATokiKB
A/9L/G/mArFiRCuszhOfWJ+hBhQb637fNsoAqK06loaYhp/0qx/RjseTGMAecOdNL4OfRoiQkVx0
azpQyMBCRL1KbK7zlApfLAOfdneAnrzdG7hKRAit2egQdrT7ujYRhSP2JONZVp7Tre7XdCTLeci/
scx78fn87Ff22XQdjR9WmKjcCtxMDZTNh2JNsx4C561tfLG47g2n8GB/YZ5mAd6JHWNPfASEswmq
rYvG/qnKOo33Um2BdB1S05sIZTtPvaGas3jnOycno2vt5lQeZiVOt61C9TeSN1isOcs4WJ6SxQRj
bHWAN58Ebq4D4Kr2QPIA4zFbZBdTntYOrlwL2AGx3RcvyLgmgzg2OKYHI2k2KyTg4xw2J2JaEmvF
Dsuwph2M/C7EzdaUgCLz+Kc2X+3s1Br3QZjQ3fu/98fUWAzC9fOa2nvxsAOmIyi6QrLtfNe2ynhe
ozFEYUwlT3vEHp2wA28uHudZ59kVp0buTq9WM2vd1UPzFeHgh//J5yHwpx/3ffvlLL25Wn0XOouA
bBTpkK3nbmtCKwP1St7Et4dXbawUxprHslIoUmTJPPD8ZSvs915ZZKkoGrxZR/b59r8oDr4M8ypb
blTI7Bbp3vYnx3cAT9TBsFQTkEzW8MsKajl5AXkl470raMwm84xu+DMoTO5zPq5ktrbomOirGl+/
XqgxUOEGXMU06/tMV0Z5kW0AaYzZoQJhZKGJ+hUB5ANIk/t8mozyKmfatmyCbWV7hw5K70SA3i0m
oomSFVsrg7t8bxedO5hrujRjKPz61BNdEkU19GXL3xx9D+qiEKRAp9ueWc8l7d417ag59qqhL6b8
dmgXZBWbsfCUuCuFllvfx7bIcs2SK4IrGcQFUvC577bRSfC8iva+DFj5z7qiGajcwhrZv8L8h1e6
wP7yyVciORnRBfmVda1HuGbRjz92a/+0mHNIzPnnbdNV2JcM4WrQp+VkF5ZPe/o47Cknf6w+muz7
Hg4yVCvvh4z1xmgkc1tVAbW97/2uK2urFkYyW6hlgvUkn6DoYLaRubFgJlO8zLnm5akYXkZo9Z3b
zrzLc5D4kagkc9SsddyCA+D2uitOqIzQIo1TLPmBw+8hUGZWl3Y713QRqr5cum0972iKckA8Wxb9
HPS2/VBu/evu6FgyVeNLdku81u7MwzaSzEG9ingnCGm/9sZdWu+UyXAssCBxURYI0swiP3tG/c6i
Y5B1a3x74VVff9mQN66BZ7ll9J5AYrvzTl4xvPhbd0Y/511cifh86cZFsxPuKwZ7tfyvMwE5JjuS
efxobJ8hcIjAU2O3qmlIEXM1QQfHXm2eAk8So7ksQTY3xKnSuDiFW5ChWbM9bB6ZeJ5mRYNGoCko
CbpqV6MM8cb4dXsnFA8jGZklSptPfMU5zbP3hv+9PC69mh+2PO0aHWObYpXkXqaFkwVEt5gGtDVC
OKNk5EO4zItmlVTDX7IOb84SOjKI6w0ZLGHtztD0CE3kt3OQcd5eIIWPkPFl9UB5X4wV9nidJkCr
nUmM58OdDFsTOCt2WUaYAThvTCPYzdFB/++2FIHTvRv3V4//vv39ig2WNUcOw18hMYPMV134HqQC
99oRcYP6bPtwMAub3M4H357pVPqaDVElpGXMGS19sfiZi4a70mqRghYvHaVJ7dLA2XjEELvUtvF5
rboNubdMUxC8uowWsyVbPLIRXfvWKtLNGN8Pvhc743JyGH+1a13L4tWlxF9IYXBt7G7jOCbSR/PP
kkauKQLOfo6Q4uM6xeCrhxl/Id2nmed5S2Vlc7pQ8USPOZrZlrS+Fd8+DIrhZVPMykE4pbEvQA3v
gevkp65Gu0zWHjqwqmIX5MbCrhvwvLeOBaItJHKO0wbQO2u/D/W32xO4ao0Wk63R8RewfdTzklbE
ilBffCeq5p4wCUNfpvTGj9DW2HerrTcIBPNo9ng8dLrM2cUV/RU+YujLdrwZ2q1NYiy02FLPWeN8
FoGTn2tQetr0n3lBT7Cuf1y1Opff3/wPChrcpwNf0tlfI+aJ98xaNU8QxdmXwZ71AbUBn1VL2ozA
+GQMoq9+6Z/doX3vmmNcdzr6BdURlezYLPdic6ccJwi1noUjZ2uRd2h0vifkw1ZINrzW03r4bbmk
KMycud08O0wHGrne+Yqx/zJeduRiEiKlOw7/LEKae6dSBP6RFyCfrvaA76KNBtAEbv7+K2fDy25Z
Gv+nOGMyBNRrQfZo1eWWGmMZ71VsDF7g9V99/8XjH4pcV/tTHDEZCnrUM+t7t8ARy5YnN9+fMrAP
3LZtxc7/pQo0WIe7OrASo+hOwPcEIAl+pF6ruWdVw0v2bfeVOfvztqRtVkWDY8YTWLd2NL3f/nrV
wkg2vhozmAWMFgsz5qcCqvVuoxP7UH25ZNa5l3vW5qGO0B3uU2f+WHbrhRCNR1UNLoXK27F1y3zx
Tc1ePNZIvFBavG+1lBaqZZHMmW/c35G6W1IhitPKi9fF8F9ur7jqyyVTdroJ9baqWVJqj19XVLhB
7vAD5Hwaj6caXrJmo8utwh1gUN5qnbOcnk2QYOyZG93+esXCyKDPaTS9BpywG2j8vTXwAXp+pJjQ
fR8vAz5hSbwt5/ESqpQppOkDw2SncddlNBVrIyM+uzpzZ+DXtpSL4hcd2eMxZpCjN3WlCEUYISM+
xZIPE87hivHLs2E4MaXj2XKrsHfvDIX+H2fX0SQprwR/EREY4a7Qbhi3M7s7ay7EWiHhhBOCX/+y
9zSfXquJ6CsHgUxViaqsTB35GQb+tEqCbMvKyvvYqY8MqVNpDRvexrS95+fvQjFZAYkF3e+cEcFR
0/IObnxLstqN/mH83o1s99KK2LziohuCCSZgqYirY022bqCXb+8YX7NYy82FO3dUZcECzeQ6+NE5
6lM5RA9d4d03A9k7cYFLfLsLSvnlui0YLhc6EhJ4584LJO4tpH2b2leb0d1gfV/b16JeNszNdGI1
ax6aCp4C5F5ZBw6fEHp5qv61MLqBqjOcVx33KHrboST0xywETqz2qwdLxmct+UPZbKX3DRPQ8Y5x
oYQCgzQq21TuIWqeQub6fq7IRr7KNIPz1rw7VY2q68rzhhl4PfexQa6hj4dTC4L+aiDJ9V023FB0
ZGMfhSIaYkQa1XxznR/o9eujJpGoX8aiShtni6HfYHo6wnGVYMtnNq5hIH720gBwxyMK8GQjzpsW
SjNsGtJ6bUf8Z44iPviddeBl/zGWBAw//sZVzrTVWkjuC8/1sctzxjpxKGf7uap+9/MWgafJwHVQ
I29jCLT+u2fx9c4D1K3yu7vW8cddz1iCXt6PAtBTRqu9l4e/ru+9adW0WD36KDgSjv9a0TT3JSE7
oeZjH0Yfgmbd8LimV2gW3qHeKwvHnYHj4wniai2btOv3cbnFmHz5XIU60rFaJ7hFJxoBg1pTLE0a
Io91fXlMQ59N5p312QOBSLJtYWg3V0nFwwi0/Td/uGbboEuEwoOHm4yd59DgctG8uBxu+/DzZrz7
8CJoSRvQacqWtr4r2Hqa5E05YjfUYY2hJJxW+PQM0KFDH0xpwKx9W21Vpy7HnFAHMQZzSUkksChT
b2WD92n1Tna4QixUJY27sTqmd2iG3CjwB89TN2V+yVMy94/Bwl/U3CRd7HzwyNZvv+k1WsRmqmlH
hfsMOOmGlAZfvPAp6n2Q1OyCLdm+yy4p1EkRozHqQ1LGgDKpIGO9lUx5+NiG8/H6MTINr9nuuISV
1UoWvJ73eoyiLIJk1tzyjfBsGF4HMIoGPAgumP9fVT5aR84oBDciv/xA0P+/YcGGn/9QRzLytrCd
OFzJaxRSCJW1abd89MIpsYL7fP4mQ6CZ8h81cNJDXAIKP75cX7l//wv/n1sKdWTjAjlXEo1zX+BQ
fWiWj2MRJXn57K1W2otHV76GxWsjXhT53PMh6Tw3ifmvnnyN5sz2IVIP0veietv4mPPBvvQxmjvI
IRA2jZyQ13FHMpIO6VlXeczQFPZPm+Um0SgXW/Vfr8MqiB/LoYtfQ7rs15w9bIuDGjyx3lsEzjUR
W4UXFUkduI9E2FlBv1xfHYOZ6vSG80RHuvCm/R76vzq4+aD5tIIe07qf6dbVx3TQNU9QqyAMLV63
36f2V01BbwjYYbe/7fO1EN67VE2rx4NXCxzC43AC8WpKWJs404OPmvv1l5gmoDkCsEDMCyTEvddu
PaqKJc38Um9pghrG1uGYS1kS6Rceyaao/Mup/J3n3T2FgNpNn66jL2tiMZSGaj9jZH5ZV+g2qfFV
seq2ldHRlyNkgiNJKj8r+6XYTaw64WaLJquwfb3+/WcbvWC7OgJzhiiXiDyLZDGI285NhLNNP/rd
H7pZCDS94bwx7y4LM/GjGcl1H2zjRepSwB3y9fNY0EQ6W1xXpj0+m/W7V9BclAUKsiC9F+jjcOf6
F3hED3mxlck3jX92fO/GV6BE7WDIfiYr2iRt3B3a1r53+RZrr2l8zYAFrk98GK0gc3gdJ/UUi7Rt
ixBFOuDWr++zKVLp9HLIUa+eVzkuMpVL6ooPFgrkkKYX4fgSrABKOy+2+7OdpgOJnGMkl633nm34
0gHTbLskillqUnEW1s29BU7OhlTp0tkHBkifQL/jWgaJLHjiqp/Xp2pYTR2wKUbLCpscu+WUdTpB
qGiwwDJabF0hDedZB2yuqxqYz0mQFQEd06FV35jTsLSpCDszeNwkFuaGOnBzGn00ty19nuWz8+x6
4uQs7JmQG+9e/wfcjFUp5gHDRwqNC7XzUJTTl7gdP13fA0NA1YGbvt+sZcfmKKtKsH3S1c93MBm2
4RVNo2v23jWNy7pyibKADNNhluMXSvubBJew8Lqxz9y20XkZZMD57p1S7Iup3vf5bRnIUAds5syO
GZqbw4w3sn4s+PSyzFaYhdTfIGm/nHAJdVkhP+Jg4V6DMCvG4UcrBlAKjDN4VNI4CKzHxe7dZue7
QV4na+1svNNkcpqRW9ByrOzID4AnpEd/+ISf2juQZG9s90XQnxvqME6rs1QHEebwt8Q9FmwAqe/R
Q+5Y6dTWB1CgRbPa8UnclGkNdVRnC6fr0F7gh8cesjC/q3s7rbhzuG4YhpXSQZ24tPdDEGN0v+se
l+7HoNyTT26iNcRKnX3Wu0DlT5Bny+M4z8pYPi6EDYndxKCNmt6uf73B9+naQhSql/V4Hr8aWnBf
raDdmPekqdO2sjcK8qYF0mx77ho7nrgTZW0UDTKDksjQJmjciGVWDLzaqjUYrETHdlp1oyRS2nEW
EyS9he/8QQN9e+Ahf86jHMzX1RcbSiC76+tmmpQW4KcW0iqctlY2re2RWNFpXOhdbvm3/enqWM8W
VEw+SFasLBi6k+zHPRvHu7Ldaq4w7bpm3RWpOyKdKs5W3/3Tl/apblWRxPbwNMj5dNMK6ZjPAUmM
1uc8zmzUNdyRJ0PsfCwQ9m4b/nwM3hnGzFyP8b62MgcrI7xxN/vBByD0NzIZhp88nZevKonPxhCn
SXjVYfXD1y6ufjq8PIZ19zyG3lYa2hD4iGbf1gRpGssCbxWkdZ68SX61wZp02wqdj+67FVKow69N
JJxsHqNd4/zkFk0F+3h98PMyX7gEEs2ofWn51jBOThYS8riwrAK12loESVmCQGzOz+WA2yxNx4DG
No8g7CLtTPrVIR7lXkD4ImdbuEBDKNLxZrPbq3YcOrAbeNO+t+vT6IqU46d7XkAaMzdpRf/CRW4E
PtN2az/fU+A2ilEoujpQNC/D4RODtsr1HTF4JB1y5uYLcMp25GZEFpDGXmyVDdxhu3CB6NlNr9Bh
ZyOKMbTwzyeq7cGM+NBByXDZWhrD9+uQMytqFbHrFsKMQ7hzuzwpovxphJzS9W83HFgdcTb4wPUW
Nb4dv98pX8s0Dr/bC019Wu6C5nu7/Lr+HtM0NIOuprJ0O0G9bLat8EiDcBx2fomOqsQFnfUWEYTp
Lefn72w7WloPjBbVmo1DsW8stgc7NJRgqo2NNsQHHflpd9xxJgdeqSHrjhZTWgz0bvCrNLe2Aqih
fBXqSDQWD94MfQQnW6M1rZDnZsG3sZd73ke7XDb7Of9syyJx137D9kxrpoVshWpx7KBHOeNeeOwc
ax9HM7p2t2R1TcNrpj3b9cjDABqHjOb7UroP8UL3bbDV+WraEi1ku1NoqbwWbuZBf20p7zloIAA9
2VUg5b9+cg2+SUeeWS2bVrRdOlk0Lv0R0hs/0UoqN4KRIZ7qeDNIYLRgRWmdbIAK6twsSMt+7NF1
vORxihi1scX/aOMuhCUde0bDnM7R0jtZUw3HBkxaJBoe8/gjL+fEC0AwR8GjoSCRap9Q7oKiywyC
7Xzf+11SuRAbbX83vncAJGYPKoxUhk+FzDe+zZSv0dkLczcEaH7Jncx1reMqq8NYNUmEXpuSMihu
TjvmqR2rRUqgiDAtJBX+FluQwfm5mrtwYkuVTtA4mTW3OyKfGwvFeiSVpfwhuoM/8Y05mo7Q+fk7
t7Q2a9gFbHEzN7fTtaN7ig7w66fTcP5d779Dt+AQmYPA8TIGHcVdGy3+Qc1TubPHJkS30txuHFSD
Gbual5CgHugLVO6zybU+VfmU+lwcOrUFqjcNr3kJZEqjnE29CzQaJ5mD7X/qwXaYliOnGytleoXm
KaiNRhz0wuN+4bLfIeN7lKFRKLNuoqh3Qx3xlvNpUkRhk+feTQf+hbV7CSm3VW0pgxkmoIPeGMSz
BBQKvWySvD+0onD3uGuCTbrhN/GIYA5nN/XuoC4zn9g6CS/ra2V9r/zWq3dk6aFm7QwR1DNVbnd/
rh9cg+3p5FCgqwi6PC8JLk107/huMobzY8F8oK/BB+q2Szp23ha2wbR02u1j5N7SWGvnZTxnJM0n
xQ5+6I7paNXt/vp8DDauA+5cMiIvVDQkW1g/PvjWGrsJcQjJN8KQwdD/cdK92xo1NdYEFhMvU5Q1
YHZZ9k1XvQK89jD1Nd+wEdNLNG8SyrwS+WRhnTwfEUF6r+u5jWWQHMw13afrK2WIeToCr1B8XKZ6
dbN6+FmWv5oY6NYX1zt5/U0Ao1DH23nB6qJlpSIZUyLzY4isqbpoU3BjbCyT6ThpriScCo4MEV7Q
uvWcRihBh9RWu5jeRGjqhjrgjhRhyXwbgUnmLk+ViMa71WrG2z5fx9pJGfKwccFv3/HmQPP+hdJ5
31O1kSM17K/OJVhxsrS8CdwsssoPaln3qNruGxvdjyGSQqhh/bx+jgy7oAPuHDmOSF8yL/N791gR
bzcs0fe42tI3MNiCjrMjVQGKhK70kHunwy4qyxe3rqDqNUBrvO2d8XB9FgSu9cLVTGcS9KLaE2FL
g6y2nefKU99mvpXOMi2QZs0z9MfsYcav7xx0X0WN8oQYv0KZc8Mjmb5cuxJwyyeKD6GXVVMFWk/i
gnLAw/XwtnXRbGzskIuzownLD0bW9RjbLBqSubaGecMKLh/TQMe7tSsuxaQhbian+vNCrH0TV0+L
A6RJD8bNEZrFt0wk0Cn+WOmOZVjbXmbTsrjzhj56sKvitrAT6PR+9eTYy0hxqxmgBzoPubfnBaPH
659++QAFOq0fi2Zf5AMGr6rmaKHBUbrDS93Rm+6UgQ6Bi7yqJ/5K7Mwq5KEtvWOu3CPZZIW8bMCB
DoHr/CnyWIj7klrjT13xyQ8KP0Hx+SEqAV+4vkKmQ6SZGAErjPD6DreYwgmg8Lh8K0P2o1/k41D6
LVR1t+QwTVuhGVvB1NwHpSBZXyGj4bcp6C5P8RpueCHTPLT7N2es5ajWkMyfaAUVWOX4WV8O7mNL
arrjK3gDC8H/Xl+0y7nFINZMew4DyxNRA9OewTPuW1/XvnjgrXriEoqdvYPrc9C9hoH8cP19hrXT
8XGeNw8oolIn421+dOfqzu9B14v7+fXhL99kAx0aVyxh0fcUKTSSPwj/1wIE/uLnydR9iu1nX21c
agynWQfCdXQFdGjykccswyfoIQDrZh3iMjqMNNxwuaZXnJ+/u2KSsCmgIsA9YL/547mF1qHhUzjX
+2KoN15xOWYEOrRt8pYQiUDUnAPqfbKc4MHqNg7VxU0OPD1h7beLG7lQN8oGl/BMefYjLac48RpJ
Nvb54rfjDZqN+GMofBYHJQhM4uFsI1X3x/M7shEnLq4+htesAuWm3iKBt0Ax9sPo/GjdB1/dreMW
LubiKQ08PUk9CSEbMKAt8OXfVfQoom9O82T5n6g4Ne3n65ZgWCE9Vx1Iq16ljKy7tonTSYznzvGN
xb/M8Y3vP3uud4dzjBaCHlNPZhXzj4DaHKxAQtQxPIZB8Q17nrhijpP4jJZkYVop9isCcyusfovC
73KiCl+gmQdjakQKcCKvoj+JO3E4gz+tP/6Shkd3J45b+o+Gg6x3U4d56Kz1FFh3bEaWpS4yT36f
fbqxjqbRz1v3bhkp0FBobgIdAynm1KZkR0cfv/Xh7rYToMVDO1dAmXdgivKdJUHLwknF/S1eHMuv
RcB2IsopSxyu1Qv2cwxPjqQB0GqH619uWhjNuivhcNZHoIQZii4pluoEYfB0FVtXKZNpaNad+xPA
mUqCSYjxh6Cr7viw3nIHCTw9Qd123dyuitIM5IzHfFgSsI29NkGeAv6/66Nyo/Z+MWrjNWfH8u7k
2KES1TSCY1IK9LgIddda8R5Mo8cYKL4SDfPrmB/4uBUpDPuhp6whd0VY7OB1znoY51/QGafq101b
rWechzEf8wqA1jsh6lM/Fs9STn9saX+5bfjzjN4tVKlEjt/SCew/I0ExBSyQtnzM/Zv6yLEPmgWz
vAoqSbsCrWzLLuBFGuXTic9bnYSGMKQnlEXXgKI9AFlXrL7kxe+4feuaRzpuCA2YRteMOJdOPwcF
Ru+8CNflx3mWaVN87fKNQ2o6NZoVW5wpp7bB9zNWQxoxF0jiPM3BdnF9ay9ek7H2mhXTSKGPw61l
VtrNSYJZ1/PllMwAoIDu6a5jN7XEQ2r9bIPvjpDjdDwnZ1ubSXwXF9MHiEbel3yL6cWwC3omGYDF
shnROJh17firLdD3regT7dWxjLZKTpfrmJiCFq85q8Y8HAYfRJM8DWWcWIV/Wln8zbKtz1Xd1XCy
xamm/v2o0DJyfX9MEzs/f7du7lAxF3BDCuyv+yMXqt8jIY9uPC6KZBl9ugHdMhwDPde7xnNvF5CI
yVg14J84pewNuYRkAGme+nrbTDQrb71y7loHhkKdb818ICukTeTOXX5eH95gJ3qXdTytBRkbkOax
tnzz1UiTIOqeZrd4uW18zc4dCx15doPPb8SdHY1JE6YRmTZ22fTxmpHHLROx7RcYPEeZSIgjBcap
KbdaxE3Da0beu3ZO6hjDewJ0oFafTJP37NLucH1pDBdxPbfbCNdaS2Rq7lzpPA/23ZL7u8VeD4LO
KQh3u2XLGAzz0NO8bQTeRcc7LxP7EYxtIoqvzZYuqGlszbpH5ruqlxFa2umLaH4P5LRuqYaYhtZs
uOZR6DSg+snkAkFvyneBE3/q+U08wYGnp3VL6XWysmuasbjahXWwV+tycOQWQM5wz9PTuRF4gucR
RPB3zdolni3/crlu0f4Z3I6uCBOFtSvZgJODjN90GFYLxfvQatF5B2JQV7ndM51n67brtt5GLQBN
nRyKiQQ+skAxmKDD+rGxtqzAtMuaDa+WVYPFI7RPaDC454V8Rj5r7+dbApj/aj3/l1bHNmtGXPmq
I2Sw7ZND+j9dHCVykgCFxElPp09WyxMFCUbufPXi+OD5/YZnMrzW1ZPK/RI5DKzc9mmoaOLmHwNk
mtrxMHFAtkhqW1Xq9R9o/sOattLY/4L2/8/U1fPLwYK0AY0w02mcH/rgtZtPyvKSruzSuo4OZ7lA
i50g9Hq3MghU9d8Jb3Z8DNNpnlML1E1rLJMmfr3u3S5HYFfPR1eKFAWhQp1mMbICcsoxxb9r7+V1
NO2Ljlb9q9dM3VZX2mVniiaG/wb8omvGNp8HcYoqsFEAP4j/5Vl0O+L+FdAAgkjjBozwsu0Bcf7f
F0GBvKZOo4ajIr+mqtz5XZDU4ymQLxUanm9aO51fP+7XifgxEDqoDyQV3bl2h0abuyLcIMEwLZb2
c87adqC5P48Z5LeaYPiECFEk/tir3dBQ9CpNzt2k+pvgCoGrFw/ECupc2eXrKbLCKhMF7jGEtJ+9
TkQb63X5j9TV6weLZfcxWGLtUwOYQk2/Nix4oVEDvTw3ccMisaw/hbN8vGlz9GqC10OggJRkOYX9
/IWP4qRY9yyY/wJo400/R26s7Q+o933Lc4blVNWxlfREdrvantSLYvJxRY/XRn32cohyY/e/R7mI
mygHc95ysuZcfOgYoT9sWW81cppG1x27HbWu77TxK4AkCbo6H2ZHbPzcGWxQrxsoe6hUMcQKcmvd
85SLNFfyFYJrd8swPEfzTZRhgauXC9pyluEoQ3UC8g/3P/+zB23ptnQ2rPBy5IP+1n+Xnw4AQPg9
UadxzT/SsU5qCCZJW+yun1ODUeh1Atfp5jHoR3WagNLegQj1Ty3LXbmMb4torB1fepn2+dwnrNri
N/qXOLkQgiLNC8MCfLVaSp260iefSWyT+6WYs7b3+9QKrcfJE2u6xIVIwAC6I4X4WKv82JfiT1/M
92s4vjZ59bTObhI1xQfZA76ZizxZzhSVMOrXRpZDQkBgmdpOzVNvQjky7+yNdJAhZOk1CcLx11vh
9n1aZbGr6ke7q3Y9/RqEbnp9SwyZY/Ce/nfLUVPx6zkq4tdhX33ydt2xTFmckMRJ3R0UTbfax0wn
S/MfbdMEiyhrdVISmmU+PUyN+hPPw0Zovyx/CcPQHMc85YFYeS5PK513bfw1nH/nQQ/GhQFhpP9p
4ZYF8ZO0YWPCmuEjHaaUgw23Zls89aad0nzLLD0H918+HUVBn0rG9moIT3413NWi+LKxV+exLp1l
7eJI1n7JIxp2p2h5FgBGJ8x9rhVoLr16fIJA8nPXvcjvILJlSVy3G7cLg9PUe/dx/MrCZ2wCecer
E30stoTHTRFf8zVVFymW00ic6vV7PL9F0R97cBIL+yXpR2+Tjs907dW790vBy1LWHUpJ1rircPuD
zHxK1+azQlMmkj6pkD8XJo6570H9cYtNwTQ7/TzKZqKddKCu5lqHnvBkUekQ//GokxAwxA7R4fqZ
MMQdvaN8yQevzIfurJ/1fYruK5knTfl3Lb72YktowPQK7dSxkUWyUsLPvPo5HvdT+7lSIA87/x7F
yU2z0LvFGfIvVDm8z2Zffq/lGu27aDwpvp58nwBEukmSbJiL3jfuVsPczHQcAeie9pTKU742CamU
St24m1NZzWTDbAwHQG8dbyJ7kkMwjdnogfNmbNV3a4oP1ej/ZBSU770Pkj/7tnSKqzeSy8AL7WIB
ecRatc+0rPeskd+WUGxc/gzOW28kJ3Ww+qLqwCYDzenjNOT8KHgNvvSh2WKoM5lpoMUhJQsbWi6D
D9bGMLEtP1mrg1fywwSC74CsJ8pF6pRPqgccMPp7/dgZEsGu3mYOWqV+Ri3Yz2LB97Kok7aUp5Cs
CfgF9nX8gwZvLVKbdrfFOG9aSc0tAPM2QjuQ9hmPov1sqWM8Bkc+28frEzL4ar3t3GmLoRJjNWZt
EMu0pMX4PYxd8fH66IYQpwsFeTkHFjosu6xQakf6CtSmaF+y5vBYOXTjqBneobeZe6U1KjbVXQYa
zEQszh1f+LNa2N6GE7jN2+jN5X68ggYP+MmMNB/W+lAXYVI3zy3bu5tsQIaN0DvMndiL2FAsXVaD
ifKMgS+DrZ4f0wqdn7+rI7B4GUnUqQ7MGh7uNsGbN4JGAK1rNhp0aL27vtemCZwP8Lu3jCNB61JU
iExNS+pBfaTottrIDDagywdVs132sR0LVPGmManRMQbAWPsxrJW88eO1yyYTBGghB+hP3/6Cftp9
795E7hugiv/fZQlY5DjcPyPpe2cPyE0Bbd8eNwv/dNuya7fIaQLKtuhb6OKOqPO/DoXT9acodPlN
dIeYgBbMHcZVSVG/zuYO/z/N+MT6rW5Ww8HUu8edaLC8IsfQXl6lnB3d1Uv9+EtOt9hYDGdS1wwq
bW4RsImSrOhFsgbVETnZw03rrveO166TzyLK2yywgztQT7zl3NooyBmOu94uLqKiVPYYDNBNiILX
qAn6A+89+4SupR/XP95wqdEVgwqR5xHwCCRD8vI+739DMcWXKi2nYi+WT9ffYZrFeU/e+QPrTFGV
j2jxmEEYOyzTbhzjj0NV/r4+vGkKmsWODZktFyxhWT7Vd3XtnN3/n2rsUzGJ564XG68xHVHNfFW1
1I23MhBtyS8DaPKiOPXcY1FtwV0Mlz4dhkdK0Sy85+JcGfUB+Zrnxw738iJPffeeehtXy/OaX/gN
1NF4Q+WsBEgOkkW+n9K82jv5TXrTgasj8dqiGbywqGHDofvirqjMQZB0I0Vm+GwdgWflMu9zG2Oj
1QI9C9MehCLp9eNjOJ06AG/mfokmKquFZxjvqqZLwqb9ic7N1+vDm75cC7kuQ5vwXOHYDIV/z5zo
rlo2ttJwIHVAXdOXdadWtBUy8P4S+xSj092xH9d2w68Z7ErvCq97awUuBE1Tq/cr8g6TVaBjhyd8
PlntBlWPaQqa6fo2i0mVo4egK4qjcMITg3wt2nLzpJ/EVgOjaYM1wx0G1s9FvqKfY7B2Fa+f+IQy
EnU3wq5peC3s1oz6bT1RktXIB+DelgivTskmEt80vBZ0bVcBYOJi+BnKICM6O6XtfxiL4cP142nY
AR1kF45BJzuvgGFRAerzfg+o0Qe/ChIezW/XX2GwAB1gVxA3VBEieQbMctKo9VPTO59vG/p8dN9F
Fkilog3Olz2k1pCPCaLMVVtKgIbTr4Pp2jYOQrmi28tzVdJD79gjQ+o0f4OlgFzZbZAPV+/UHvgc
cGeGhGHnDVldND+Xhe+hlbtxfzDEFB1TZ9eqQAnVaTN0SaFbkFVH5CzQjO/Mp06Gh34YUY6ZNzbD
cFJ1hB1ajtwJsKQm88lrvLz27VM73XhKNROWZLUWN7bhoyEoGfgzuJ7HMoX08l3U07+3nSXNjgET
c6d+xFr5jX8EjggYlmCjMmUyMs2Gm6CwJgbYB8gcYsgLNfJXxQeKf/fSfeEN7zYCgmEDdHQdmFp6
l6NHNLPEYxU8KvEroN9uWhwdWee1wZlWDb2tVsdTjuv/KrcK/YbF0QF1XtmGQMzZPRTgJolLQ7QG
y/xWumDh8UBgNE7t36JhRfdyfSam15291DuXEVigTrFb4mUR0vjo0d7lUfNBQRk8Ypu5dtM7tLC2
Vs4IZZVyyDznd30uF84fyOglZfDFKp5BdpJ29C3q64Pvg/hb3UfB8wDKaUDD98369fo0DU5Xb0Ym
EQr5OZVe5i5ovwwhK93dxNwTuP+ycO9WsHDKRnkt+lNzx97ltoRAzfI8lPXf275cMxbV1SBGj0Yv
K2mZgsPnDwLIz+tDGwxEh6jJYPCKCULY2eDnaQ8IljNYmWRbJUrTtp+fv1sYwYgN8kb854jm26Ie
BQlT0oNTeKuL3eDNdXhmGPSWCKSLzz/nT8tPQhQpnz7Ldd+BOWcZ/9y2SufXv5/GsAx0lgpkCXaw
Z5OdojqUWnzauG8bAqveRl3UQ2e3rhiyIvrhdDR11vk4cZ6WoEiQwZaul2mrtb3oY+aUzOJDVoUD
RO0d+qu07XrvtWQrb27YbR1wBxVyYkskFTLlornPf0Yg3Q3zweq3YCCmKWieilpFg/7Fus9k3NlF
EnlT+DZUkLgfyFwdru+1aRKap3IG1ax5CM12Fo0HOfHdWq1vHSmfFQk2Qodpv7XY3Rd88fqANFns
vTriGxLLYMB5JeEvxX9dn4RpobTILUrhyNpCf58LguoBxUtnfgYGb3fb6Jo/YqxCuzlaULIegmLQ
Kktqtz/V+RaFx+UdcHRkXR1DIChoAgTt+aNHHpruy9hAxmdrbS6vvqOj6GLaWMSRCNzK7iHYc9ew
5yEfk6K+D1ADvmWFIJfwX4cRriVrOv/8juXJGT4S741vSXFc3lpHB1sVrQtqf5A6ZFOQAGgBld00
dr5c/2xD652j46zGVU7+YCtQkj2zt3PnW7Gr0wHReRcf20Pz2d+4l5n2QDPkIqzB+xgtSEw50x2p
Ei6gIkDf4hJ6NPx4fTKX4z1qBP/dAyuASlYZ4x3jRH+Tvn6zvXx/fWjTHmgGPIuytUnhgfuxrXlC
ZBDvomD5TkJ1m7N2dJmSJqrLBnwCIOtruhOjXxwhfmzXzQzlQUfHVzVeiBbHrq2zqP7Qk99lTPal
mPbdWtzHsn1seJgEJSg/R7UX1Va/kWHTdbTVoPCr4rTgsVTOQ1PLc1cI/rW+Ou39bP++vjGmV2iB
OswZA7YR7JIyck9xkO+C+vuZGhVsRqmKt/4hTW85P393HVjKpYeOa2tneVcmXntnq69R/Nl1Qal9
uj4PgwvUYVZ8VSxs2zMrzNylsnzI2Z7GY2IvG8lDk6HrSKi1Bk9SX2AKjoPgdk9jngLLlxQ2fRO+
SAgYKP3mZzWJdKDTsQsZRGy2oNMGw9QxUrMnIF6L8lQ2ohlMLADQV1uZS9PQms1X/hCFXRH3Wckk
T4o+/GP5SNBd3xST1eioKEf4IZii4/iOov2yhJ5A7snEG+/mtTjxwjmO+QfL/h6Rz9ZWb9Dl+60T
aXE86nqvskArktGenariofGmtJGfl27YFSqFYM7G1C46NDfQt6Q9s2fIsAJziR2fVhs+DVqSS7tV
Jrt4nDG8ti02RItmsYQgYKmixy4fjl01ZZYFkF/nbszA9ArNJQchR0HFnt0s74NdGKy7OYi/WwHK
ovmwkbMwLZK2Gdy1iQQOiABqsoJFkNWEFo+4ThRRGgCa4m/U7E2v0W5XcceQZmnBv+eN9WmugpNN
fUiG8Q3XYhheB6Axd4hiv8LPZMdifuKjO+9yWv6PsytZjhTXol9EBBJIwJacSdtlu1xTb4gaukGI
eRDD17+Tb+VWWxCRWxYCpHt1NZxBXO2uK+58xS2a382Pi7ekcAPA6oeP1WEei2NfsStsqw7reWj6
A2369ZPErnvPx+LBKfcCDtgJP4N0u19v3RBIOs+gVQKbPEuwqEobHI7Hy4FNqvu6AMP7LMrE+3Xf
a24/966PSjsB3us2yj71Q3gx7uMpOyfOK1fdfRmhcwyyHKBF0sOWu24g6wMTFpoXIbOqC4gaGyPx
4fREuaflddF5SwktPOi7KVzgO0V8TSx68koUEp68QXfZCutla44yDYyW4R0VM0y7B4a9Pktf47Sq
wmqxPEjWWD2QRjQ9rY+M6ae0NB+y2I59OFlFsgdiV8070SSADvA2nDrYjPH0ZaTZ5/V3mUJZy/Vk
bFiGaQQHR55/GvsWur/xG6x5juvNf1gOgWML/h1k7QgM9YRAi9Lc4m9TrmSIQ9f+63rrHy6D0LqW
5hUit7LUbZO5QKgGMAt2hREEOEke8ffFTNP90tpbJcTQUzoAsHBsV6a+hW2P5Z8SIfaAhr8O/pa4
sKn5W9C9S0e4VvM8VhUEccbmEtD8wKzgD6dbVyem5m/P3zXP5jyhdLEYIH/8MHf2ERfDB6+6i0iJ
kbiN/7vmS+injfGIgxcnTs5gr/yRfvsKFtN9Uarj+qygB+V2ROcQCvKqKvYNhLEdpN56HBkSTreP
gXYIjB56iEQR+EAHTv+ULUmFrMNZpz8dZJVesHXYMpYzzCI6ps+bc9FWTYGgbeoHOYoL+PaHgY5n
GTtv6/9jeoWW1GnKxrqYIcY32c1ve8xfx8kO28n5hkXK9/VXGFJPx/UlaVrcWNdutFRxOYVpGld/
06T+U/rVuKsdaJSDWnGXRAHlOsDPsUirYNlMIu4vEDQZwiXpz026ceFtmKN0bF/pTHxiFQIqba09
mK4Hufyz3kkfsxjw4VpS08GCu2WNXdSYkUMTez+wP79Yfhb6fnpwaX7M0v5xidWO5dd5SM6UQ34h
K4CQ3roYuE20/8GW4Au0vB/zVAUzJCQjCYy3gNuuaJ6L5ufilbjSR4xnZQj/9o2C/zH+Fm/TpoGE
9gzETwxU0ndPc2HtZPzNKZZzX7knhUvOBuDDhJ0F2eLPm8JQq/+OmOulullHKMJD234cAhRJ2Aks
7o9kc7tomB50kOAE8MDAINoTJbiiEK4KWQzvs/jvGO6NmdMdan7fwlu3nIEaHsxhwS/GvtT+2hRe
WCbDJz/gG8NjqAE6VrD2ZIeVEbUjX8j0IBKPhvDC7rHvXracmAwzj44ZxPhnfZwSuBYoZ58q69DK
/BnnSLu+rXfrSWUYDR012EC1Oy5jyHentjsfnXyuTr5bkUPJC3VsSlKENBEg1LFEbOkDGaLsP2hC
KUu7LhEAc9OHKvgCSDMUMvDy8bVF/63/l+kl2lyh/MaZ1YxQLrt0z8SXzv7udeIae9HS2xsRYOo7
bTbwgtlqcQIGp5Wl3HtZAf7Ujwr8vBhrjrIGf+6u00PKdW+a1lucrPJvGo+sxilxOc+oP60TpslI
Nv7FEM26KQ0PErcYE+xfgqw8jXkG84r8UA/zRvOGqqBr/PkKZ0JLMwLByJT9tQdvPyKCbdHnTK1r
S/wgKBasu1GhawQtNM9TzFpg8a9HkmHO1/GEXkFwfdTYtwN6UO5R95twqLMKsg19HPoNyo0YywS3
MtN0dO2q3DhSNwSXjjWMAzsHrQioqKqUwSs0BmGJKWEs4lY5aqpapqstPXkZvHRrnWPoRR2BCDcH
5RRFgJQh/XXM5FOcbZUyQ3TpCESANnwSTFjQtlgYkLo6j/5yDnCxvj5EH9M0QVTRsp12pIO4M3YT
buDXux62afDsZM4bBbNyb3W1tyva3H+WHuF7q06Aax0JGLVp8peAlvAGPfjj80R8hTYfFMPQ0DjA
9gxVp91V6M/dXIA2mzQSRqlQMv00qOmFQE9uR+kEMq9bjaHHhP1rvRsM5UKHMzYNQKRdjEjlLiAs
/t9MLF/pBGbscqcism5x01GQqb0JDq2jIMeirD9Bo2OjWpuij/57z2NnVElvCFjkEWDP3FG2B3/c
tMoxta7NENVSBnGSYGPe2519olbmH7hf3neQ6GgbBN51nUVSTD9tPvqHSQ5XSP4WYTDF99kXQZLh
350jRMObNMGWioHBxsb8YDnqZ1ZXO6+482xBxzCOAXdG5uAnhhFVQLkd3TvA3m6UY8MEoGsC1kGJ
i9sMkuyJSp+cVv4Ak2OXB9lhPfJNzWv5L9sBByM5doGQTbrUog4ZHS7LmJ/WmzcsJnQMoxpdQfno
eq9uuXf5W6lOakmODPIV3p2bMh3H2BXttHQpAnQU8muVkS9VWp/ZsEV9M0wNOnLR4q6K3ZvZTD7b
SSih+g5XjWo3+PGhSqyNCdCQZLrTjL8EUxvEFXaxsj5baZCEzL7P8hSYrH9nQJwHllymHvLDsrsu
bnHiffnKZbEBIzUFkJbC/ezkjLU3SFbWnytPHdPU/uzP3nk9gAw98x/cYtPFolFovrdxCdO0yt4X
im5J6Rg+XocuJtRTrB5aHg3QYyDLHHbW8CK6aWMBZGr+lhXvTqMEoH5+vgRwr6kc7NBoVOXeHt5T
G8llCE2i5a6AErBL+zZ+vZVl/8eN4g4x+ZhsefyZ2r/91rvP72wQWByFyLGb5hxUZK9s/3mUPxm1
NkbX1EG3UX/3hhobAUJq0AjUWL5mHYE5zfTa5VuLJ1PwaLvy0nEg4J+BX8EgRlEBWlRUas/jnN0l
rEahsfPv748XWC1PA1xFqjE+VjjcgojC0Zq2ipfp+7XUnYEBJX0NNf8ONSWvoHVG7Y1Fg6nntbSN
RZcUgU/daAp4hLTdJ2LcC6iQrKetoXkdTdkEHNhW2AFETTd9od0kw1TEbVjZ2daNi+kNt9X/u9CR
C+zcrAXktGludp4TnNqFwityy6fBsInQkYhD4Ft1XwvMmrk4d1a263G5KeFA5Mbuyav9oyPI6319
paVxCfHwzKtLHrHeFqHjJzi0bp6r3N/aoRryWEcjlm6Tq7TNkMcFsABO2u3JApFNP4jKwN7IZMNe
T9cAVEvlsyWJwR2TfhXGS1Yfihq2cjarVSgsR+7VIkk4qqp9y4ol3VgdmX5Ny3DfqwNLTTZ4Tn3/
sHTjDpozr9OMV5ItJQxToGk53s2WxccSWdJ39DT4z1bHL7jm2fgBU+taivdMNk4sMjhPgDybfodA
lqgP8eBU5MFPArF1Zfjxa5iukEQa2pTY/zKQu/2LnfKjyuM/nmMd1kP442Ue01E64+QoUDxyPwKl
Un4LlMh+sNm1f8wFkO5hTFTuhKXf+N/WX/fx33Bd6LDpLaYgr8sj35fnFNcjTFWHLP9zT+tMR12S
Lk69agqwGFPpocjaS+rMJwIO6X3NaxNXWaR5uagGM8sC7XBehN1Mdq7v3bXmYDrgMk/zwepxyRkl
ENTrxJnVPYThNr7943QDf+rfk+6cOb07CjClq6V6dAt5LIb2wclPJd0q2R/Pu0zHXTaySIQ/ADFR
u/N3NwOsc6DttXX95ZPXtS4c8yiOczK7+Lk+GoarAqZr3OV1A7mDsvWh6kqO/hIpa/xeyiZk8Evm
rgjb5ieZp7cB6vjrb/y4qDMdjdnxmAdVjJmysKtfonWuNnPuqrpMV7lzYUJGO9w8w51qUMcg6UEF
GBx37y9Qclj/+o9Tj+lwTMxOXPIB0StGeQDOaId7jwPsRDemQ1PnaMsSn5V17WTTbUnSThA8K512
OU/AKd+17GE68lIMTZHUNSANuJh8aCH+SJv0YMv79qJM17nLVNqJCj2OE89p53DojXb0mPAtaStD
+ulYReL3XMYzd6IANuUhFfKYxvOfFmrfcbIc7xpgHQCXehYc7YMYHKi4g5QZvbpYGLpTt3E4axhg
HQDX1M3kqgk2gmrm3V4k0A/PbbFlGGmITh2XyPw5tjKw2HHaEzylOMtsVPaUjVv3L6bmtWLduUXT
zA4QUZ4FAAn8LVLgRC1/58/0cF/va/EfDziKSWDrhYMAoCqbYPwJAYlDaW3dhxi6X8e8qbiXTWah
co4deHplGSGINkbWMHN7Wl2rszLhXQL1g9bq/mlt8uY2FeQ65Gfkw1ehujIsVb1xbmj6DW1jLSGs
O80OuimN+YEl+TnddLYyFQQd9oZN77T4vQwi2v9sJA1nAdEIH2qSatc5NMynn0H94EJR9q4R10V2
xRDAiZ5jI9Zk2Z9eqbcWZqdhuulFbjhbZzr6bYSvOnG9KoisIj5Vw4NkHfbAUIoNmrDF1bsFWDBw
gxlurOESvDGPGzJFx8PBQQ+QqyTmQLI4QBko/ghKSRp6bXNnBGircqBkcpIuE43yZP5s5T5m86Tm
G6Bwwzyri99RLhs/zR0exR1W4BZY9te+HXqk/fQHK1174x9Mr9GS3VJkKPIaS7VltIYQUiXfsiR/
9mdsaCs32ZjPDS/RkW/cXjzP74HVDeQQzZDgprGMsuF3EN93Ycx09BujLgDMAr8xOUAHRo5zGqbv
eQ6t/9/rKWLIdh3xBsFt4Xaj5NFciLOwnQNIut/XmzZsXHSBu65sExEsFY8cNl5jATvxOQm+S4Xy
Grf+Y5Ek9yWELnXnW6Vf1g5WBhUf4IPkPs0yh8u72K//hyHfdNxbn2V+3WJtFsFq5pANLz7vTnRT
dNrUuvPvZb89N3Wbx7MXTf10zYj3ILLlOa/KX+sf/zEHgzId98Yc0vTUx+7U7WoZNbACC0WW/eMu
S3BUtuPs8kW2p3JukIxs+h5DLA6wxKLaubGYjh4Z+Gn9S0zhoBX4GhdoARvgmS3moMTeb2Ahc9gM
bYf+F2BEVejSTa1wQ73UVe+KMZdwbEHoDbw/UsEOqZ9deodeh1ReZWA/wOHj7/XfMoyfDpKrgnwg
lZNjVZ3z8VCJ8kdOs/o8W9MWjsD0Bq34w2wyqTyKjkvtnB8WaDrtwNL/AdOv6b4I19Fx9tISWBHB
G9eqpohMNOR2dxzFFtXSMMfoCLmuiLkijgdKQ+aeK8u+Zi3bmIFNTd/67N1Jpe1answpNs3tlD0J
UT77cA1eH1jD5K7j3Oq8D8bGWRhOcTGd1LStjlSVPiz0phdXCH8jLUyv0fIfUnptP2fYE1CcGy7e
n6SYf/reP5T5G4NreoFWzVkJe9qRIxfqDMtepyv4fvZh3ixrmu5yv5MbP2IKUy2/x9FrID6Iu8JM
TceSLFFWLjupyvvWcjqwDWMARKEPGENBalB1XfgXjc4RSpNbfoyGftJhbfHcuT5xRsxPznBpMUXk
xRKSud3Xc/ayHlKGLtJhbR3uymtJsMHvWHWQ1vyQCbiZb/ISTc3fZt53yWC1di9iG6pOyRwfE6i1
pMq50HbZGOAPc40TX1tS1c1cj57dOhepEqs7w/+qKCJvGoef671jaF/fP+GkACDgkgaX3LXgfTzP
uFWC7ORGGtw64T8gWU70LZSq5rZUMLWOrPivIPhSOudYVGGffE/j1/Xv/7D78Qat+xPYo3N7SLpo
HLxd7xF4hWWRarY0vT+saWj+FrfvRhckDiJHb4wvxFWHkVxEnoeQZtvDbqGYRegN9wQp3nP7vXfv
EUsGVugCVyDlL8euLo4Dp6GUZGMcTKN8e/6u+SpZYjhZT8FlXsR1kc0n4W/q4n+Ywvh0bS4FpMrv
G6umlyAvn616vDZjFvH66xCLn7btXyYciyz2o+PA6mGWOw7Ca5EOJ+p4Ycub0HfvOsnDh2hzbgdb
1GpkZXxpgbZyp/SsmiS0ALpajzRTH2pTbV4FQo3ZhEgT0Mgqq7PL3fN606Yu1JK8YgWTSVl1UVf5
3xQUmWBn9QlbqBdHVeH6Kwx5ou+aOmnXeTIUwQV6r7+cGKjexP577rZwB4Y/0LdMoyy6ofCb4JKJ
h9Q7cXtElh8b9tf61xvmEX3DNNcwoRCQagEr/6VJL4TmYUU++82nKdiCNpj+4Pb8XYokg8Q1t2hB
WQZB2glgCAmgNQin2ZZIkWkEtBR3lmmEK3DQRXTI+T95wLIspF3mgyvgQp3+znH+T6YPNnw62vgy
cj8sWbyPmQiTqd9IAtNPaMlep1Y9++3QRbMLS87Zh12iA9L/1rWbqXkthQfu50UxL13k12IPfB6u
kpwdjt3u/HothanbpHXVIwmUKg9pXoe9yJ+K9D5xRKJvgFoFIflpabposTqQqebfNHOPVXXXUT8n
+qaHqly6kwsv0bxKjyO1z9aS7Escfq3n2C1CPqjVOhcIoemXMBMKLqxr9nIgT9BF2jhJNQyrvtXB
IbPTtBVtI1FevfiqulcmNu4/DGmrb3OWvLXHkZQYUvYqJMQcu3CYH+L+uN4ppua1pK2qrLZ92WEB
k/5V0Uc390+V/FS3Wwfwpk6/PX8362S8oVbDZIB0nfcTJYc5Zxvjaep0LVVLyJkCKoRopGP/GtdX
JxHPPQx51jvG1LqWqV7CUktWxH3F1TicYcMlfWNqY01qaltL0x6ctx78rha6589WfhSxCPstjR1D
JdF3NFOZt4WPa9jL0jEQA7OXJKEQYRXFIVflBQuzewCQnOgbGw7bWr/NZu8yq+LBjcuH3N+SHjZ0
j76hWSY/l76PmFyy8VdgfaL0dhDt3/nh2oJa5Tyl1RS3kSfYyYZv91C83BUyur53n6BecLbAwpCS
Byfznmb3H6vrduutGzJV1/YmON0U1B3c17yCyAl9RLG9DPRLgF3N+gtM3a6lKpBGAIGVkMZKCXg9
8c10Aa7gYotwZ2peS1e/AOTLooN/EYM41hnWHlZxrCXdmA1uX/nB7K6zbkYlGaRnIBFXVM5xge9R
3jl3RoyWrm5NZjHTjsHF7WvqdVfmtRsRY9h96Xwbpty+ax3o7kMSAMcCk7VfUvGcONlRLskP3E3D
LmYL2G3of51kY82kYDjW8i+M8B1PxE4SAumnLViUof91Rk1f0z7GHUwXDS0089wmEMdpXuTG6H58
xwfwtpa1oJoldX/LWuZ53ymfzxKOrL4D366828cze0oceyenMQTKYeOdhoTTiTZ94reQZBJd1Fb8
c5Kp/VK0txveLGzvg9Pit26D9a484j7arjvC3NdOfh5Vvs/J4yi2kDmmIbk9f9e43cNbKBusFkSE
LHLSawuP3LumCp0bk8A4BffG2A15QbqrA3HmdQ0R2S0EvylUtdqbUHfpY4XKXtQ3TePqEZrTGXa6
d2Hr0OtaQrfDTHtPYbdVOs2TjVVVrfhJte09l5FoXtvtTo2FG1qYZ0O6YniCLfehrXuc95KrgLDn
+gAYhlYnyWRlzvu+wGZOFnKfMXKSrD3d17R2MRCkMcm8+aZD1c2QKK8uY5Pd1zE6MyYQjiScY3sC
XbPrCM2u2UuuBapNA/PH9a83hI4u9D2M7pAvI76+LOaHwZtPU7+Ebhx8XW/e1O9avtIqpSThWLll
drVnTvykxuHOztGydQFy3CMZmpb9K5sfuP13mkOPZEu5zNQxWvnFPfIsvaqHsZq8VtB7A/WggFbr
ereYGtcSFnPymKik8y44TPxFOihLZcmOW2SjTJqa1/IVKgS8H4POv1DLPk4x34NZdYjhPnvf12v5
KrxmAhmct5Erk5APD6X9U5Wf72pbZ8OAIgnjni71Lw20X8rKOrqkPTeWc1xv3lCjdDpM21e+U92S
tU1KUBmeYdEYEu8q4vuCUpfz5j1kfuBghfa9MyG/iu4Ta5+G+tv61xuWP/+hw2QlgeAOvt7tqxNs
LHejx3lYBeglwNf63juwvL1vi67LLVdFXKUBwZ9Q+9PgPhN6mrO39d8wDYKWuQNsCphFsVAIcogq
smDY5Rb7S5Ac3oXxfv0dt7Y+WN7+/yL+XS2XkvO24ZV3qYfmsbWttzaxNpLX9Pla8oLg7fYT/O+i
nln2D5kBSSEswE7mCca24Ib596XZ/+FO736hFrnw+DT6l54HUQ8vqJjUJ49trXY8Qw9pWQyNSdLB
xxgrRPZLznvSP03qd1mcg/n7+hAYZiGdIWMrNi+O07URr065n+yG7NMN7bzeuGEQbK3q4tM74O+V
f+lKfhHZDItDK96lSfKC6LiLVsKJTpEJ2gmKMoXbRnPZ7qbkSqcIRwVh7vxY/wlTD91+7t0I2wNp
J5yagK8AWT7IdLehxSsS9ll7XH+BIQt0XkwG4YGGQEL4AizOeZjdx3aTVmsaAC2JMf/b5YQL+MvQ
1D9xOrPLk/yxTMujW23Brkxfr5XgJJ4gTAvXr8ii6gujzkm4W/dfhuC3tRyeMlGUS+eSy8Cqp2b6
EszxweLyZUq+22xL6900vFoZbnPWWripwPmGi4LWLnaySys+vUhQa++bi3SeiMotMie51URVcUqd
A45VQXPbi83l4cf9ZOtMEcCD2oVlOQ5qq68Mxj7jWzk+NPZzZm1JaHzcSbYu0U3hLVwPDrbZWWad
mdvu5y4A9ey+bbatk0XK2JuLxsIPTKUfytE9dsEWVt305Vr2gs7cMuGlOJW0XtR0XVgJxcCNcf24
0ts6SQSEUZmRRqDSl0/EWuCh8Sdpg0NZxGFiveHO5a6Nqa1zQ7w4LyFD2PNLEExPfKn+gABb7B1/
647UFD9aCi8Zs2a5cH6B9Du8KskZikI/PFDlk7m+Ft2df6Fl87KMqW3Tll+c0vpk9+TQqeqvpf1n
fRL9eKazdUJIuUAPdIaY38Wfy7AtvvdZHHpy78R/1ts39ZFWiKnwxqGKmyZa7CcSlGE3nJPk2i2/
3el1/Q3/Z+v+dzVk66QQaN4TfwIT+ZI+QATnUh7lYx+Nx3nf79KDf1h/y8fTta1TQ7ygdyZbjewC
ZcLr7WIkhqfFetOGIdDJfbyE0DPDguJCE/DuCmhOCe8PT9URqskbrzB9vZbNEnK/hcjjIoIL8IEX
3SGwtu50DIdxUEn9d52Pa5KTCaT7S1e4u4nG4dImV3B+dl5+sdt0Jyt+AGZiJ+TGBtDUX7effLew
qKAHKdp+KuBtPv5k1XACa/tLzPmuhLTM+pCY+kvLbK+fpeM5rIgk/atc8p3LyEYcGfJBp7iM1He4
tLwiWtIy5ME/LRE7CIxazpOiWys7w9yti23HooBED2uLKIFQXz83D7nM4avF/K0xN71AS+rSk2VW
uXYRNbx7qdLPHpYvi9oCQxs6XwdpSextUgrjgGj2xhe++LvRt47r42oIHR2hNZQK9LqyLiLX6344
cxPOo/U85Pahgazw+itM+aBjtAKnqedEJtPFhb1ClGaLfXKxH8QKWLzVMReQT3HqEGpJ42dPiPbU
ONaW4q+p57Q0h+FrzZccmeG7b83oHXtvS+nB1LKW5LhPUbTwAMbLqQXKCf80SX5e7zDTmNxe+S6d
6ZACpCMRTG3jgVH2Bvm6v+eS7wT0+tffYAhXHbNVES8NFJPjhfDsL8qgxFW7wzdHCbLxC6beof/+
Bc/1S1zRkCKapl7cDnfZxWLe5/WvNzWuLbSdCopkHsTHo2Kgu3xQl6JVh/WmTR2j5bHPRJ3ZCt8N
KJmzn0UZAVtYnjq1tf41jK2Owxp6CkIwQJyRk49v4/wDWFoCOvPMYbuYBPf9hY7GcquysHiK4hYP
r/Bng9vUV3gGb1QCw1pVx2K1ubUMvcWLCJpKqkzOTPKdBcKjT3YOTa8k2YKZm7pKy13gF8D6Xqwi
El5+augnrIvF4p3m8r5lpM5gqenk8DLtChzsZOEcu4cyDl6Cm+jMeiwZwlSnsOQVwYooQJh2w++h
X3CQYNP7YF62rtvsuPHSN/xW0Ig8us28d5cM5yFpuqWVbxplLYFLv/VoKuciqhS/xKJ/qyW4KvVy
JWx5kEt5FaDVbnSUYQWgCzermAPN4OBnwIALRXMsQUMVkIBNVLS9BDAtinV0VkCzalwcrDMGFQ+w
jUkhbuO6UEfidhS0y7RfqvZVCjnsprH5SyQOP3eQQs4rWe7XA8IQ0DqAK5aglacMuQ/G6jWukyNd
uv2ckiRM+/nv+95xG893tcOel7gH0gJBt+TXOqlwiyFevHQK8+I+sx9bR3NlmdtNXU4LeIfSM52z
bx6pvwrCI2nVLq416Ov6rwT45A92MTq0y+VKuRic8eKV5ckP3HCxrQAmic6p58tuyN3r7HX2Hpo5
W5sC0wDdqsK7zrMyNrZ9cZtxSAQmG4pk2FiPMIbeCHRDddHZLXHdEjrFCAB38qK277owle6+Yt7W
UsuQSUxbpSfT0HujWsAQ6Js9r4Jf4ygOfU+mXVD25zj170Ld2bpws28lk5XZmB06f/pRlO6uzrvq
UFDInt7uLdfH3/QzWpm3nVH0KkctFpBcYeIQFCFh8jD4kTfWG+8wrU11PBgDjDxravQYZPBfbP8K
82N3p3pxlIV4GKf4G3DT9Y617MwU3zgHNhQGHRumQFmwluKWQJV9cDpvl9pb4oqGPtOxYTAYX6g7
ommnfsmLB8jkhIMLUr986qpv68Ni+vrbq98lyejJ2fPjAJvNqv9OWHUtMntjaWH6eq3iQ+C892SK
/Gud321/BqXjaKdfEi9qNgHMhhTXYWIW7HfhkpOx16b7ZS17YD52dn4s060DSFP7t1571ztZDC0R
q1VFFNTZwYWFCXtcqB2W+Ubvm7pIy3CRspQBZ4MaUl4zH+arE6xSnh2xKwZ3YxRMv0D//QtAlmB3
NqEcZ6jB3vgZ9MQygH7tvIEXM/2CltdFNXt2nqCLWuhPNt0RfmE7b5x2sXNpoGl9X5RqC3lROV5T
3yYPOtI6rGCt+EDyXG4sHQ2/oIPFxrrJ4HSGNbAK+iCsY/drEbCHJRimEEIaX2p1H6rR1mFjQ1V0
edoK1EA7hmQTv7n4qoi147eCBRshZahKOnbMUzfOpcDpguNNEJxzP6VLEabwC1wfCVPzWlJb8PCB
klbrvtrxZ5HUe4qDhfE+yL2tA8TmeRwt4cLtsExPMPQJi/zFZfedqukaymokEyntHruo4k+SXxfk
QACt4Przer8Y5lEdJEbmxcL9KA4QpPJ2sZRPxM83aJuGDHa0DK6Fr6iocOqR0mfEyT6QFyV/9dad
uw9Hy2AISTC/vH267zaHaXBPcBE51pN3XO8Zw95DB4gR0hPuLBk2ZpSHyTyA0PrY0T8YD8DMX+p+
Q63CEJg6SKyvmibwIXxzSf3mJY67t7hMzzgg3K//hWF8dRVlAFtae5AlOIMK13Skt+ST6/nDRh+Z
Pv42M72rM84ciIp3Sl3ssmCHsWyXXd7m2YOtlq1TR9OOSQeL4U6q92rbcl/7fXwqDskh68Psl9qN
e+dgXcTWAbCpo26/+O5XSNx1vE6kupAq20/ZcCqtu9SHuK1LKSs/cR3u4nRzYSTG1nKgFz7dJNis
Rt45EFpBnmNS5GCRq4vfFQcXFjre6DwmidwolqZx1lK5S0lfTjWYOKXdDW+42pyONB/7y9BnW7sS
QzHT9ZTrHihb2eEYzRJ5BD75YxUPwd6pvUMj4yaUc/5lPSMMeU21mgy4M3GGxVYXV4nd0k2QHu3a
I3HHQ2uNB8GcR5DimtP6ywxzoI4sy5qq9YukzW/MnSa5jOABFMNBirf7mtf22WOX8YGxNI9i4R9Z
g7OEsqzCKWCh27KNCmH6BS3H+3wKAjV6eYS8rulhSUno+meo1W2skQyxpePLMl5mWdKj6nD5OYas
GHnh7canm5q+PX+X0wNsDwAYRtgGLT3kHhz3LPqyKOfneu+bmr9NJe+aF8VYY1eu8qjvs9dAJDuP
sJ01so0li2FG0tFkTV4AyVFKrCqIu/Nkf8jtfKPoGJLt/3Ptuy/3HbeMCy/BKRQ/1iOcE9RnUeIQ
G7R7j+/Xe8cUN1p5pi6OGGqeYg+yHJs230/LoU7+LPHv9eZNna+lsQ3xfisDGOuSlfZ1SlRoV+lD
0HmH9eYNPaTjyBy1cDZWAy67eB3OPirnM0loaLu7LP5n/RWGP9DRZB5s70jq3TZpQ36wveSxWKr9
3AQb4WPofx1HJhKSZrj7wMqu/4lq7DYgfLDDpqCF4VzMvr32XQi1bebW4hadYpjPqDiHwRNf2SQf
Mj6esiUvgBOt/zAP1fq+7rp147sX+iS3PSilqkvtyl0NbFwwLaEt7xJohPatlswQ8vW8Emf8US8O
jEEpqb7I4c/6p5uCSavOsVgkiN2dukyw9SUquNJUnesgOPdu+7J1Vm6YLnR0me8TiiPs1ob2ZrsP
Mnmi5V0CqOgbLZXLmXspwzUCrtD6fQbuEM6sg92syq2xNcWqlsyZ5TtOkWOuWJpLS3dB0e/g2r7M
yW59AD5MNUgP34L4XewQZ6q6mqF92fM37ohTMPyG4qe8JzTRvF6GAxc+E148XEQ9nvJBPFbK2w9O
8vW+r9cqMLFkvfQFZmtuqyeHIL38+EgCd0PWwNQ5Wian3sS6WAbDZQKw0pV9yNn80pEtYV5T81re
zrQQDqsa93UeLCCZ3EsfkLDotoQePwx79L2Wt7K3lZxTB3kb/AZD4MVpt44YTR+uZ23P6CRcD4pA
87IHomLftuoKJudGTJo+XFtTpz6DIUlH86hdvs40eez67vN98aKlKy4q5v5/nF3JkuSoEvwimSGE
tquUq2qv7urtIutlRvuCkNDy9c9z3qWGKRKzvOYBJQEBQYSH+2Rht9NigOLJeFo9pLjGdH/b8Iqz
hgAcBCT08Mf7c91/BYLeDv+6PvSHsbkbqpCxarWZ7eZpndDhFboDa7C3xWMRPszDw2aiptbY/T+I
sXImNCMhHhkoIEZkqJ19UVX1bcZRQWOVvbazb+d4iMk6ktb2u3dkTEn9ct1Auj+v+KrMsq4LfPz5
YfljddDbxrFjksT78BCG8S9+8O6QhFSktdaC1Ikjv85hDLUEXLG7xYTM1w2vOCrx53wdZ1GjZQ16
SBZkZ1xZgcR0Fkef3tRYjzkoPjtPSInWForFTi3aM/drDn26trpv82y4Q6p0jAKw3N8SYeFjigfX
3joXIBbGTuqenOIp7dzIWQHMNakw6BZb8WO+1UA1zIM8u5fq7AR58mMBFabj9a2kWw/FjedWYu+4
VpU0rQWdQhI1pdgDP/andTJDgvqyc/5TOwVnvnLtBmRaZ2KzOuFk3tk5+b323h51WsPFpbGPihor
bJYVTuiwVwSi6YHlQ/aYyuYmUjv8eeXWHRzH2eTApjM06J98Se88aJF5bHy+bn7dn1c8eYXcuSc6
xJttC5UFCZzG0+ZuJkCd5iBVmbzCgdO+DrE1L9F5H8gvk9c8b0uxmz2I0lB/2M2gbzPcZB+Gt7CU
4tlT0VHmQivvbHVsuOvn2j5kof9TlmO3y10Jip4+NZVKdWZTHHyaCPXzCadIOfhPOLx3/twZHEK3
WxV3hgQsSAC3aTpnZXNcwVXZV3OckvDG4RVvrj3O3HDFP/dmPwLDJnS0G3nyRyMaR2caxaH5XI3V
0CAdAZnZdAZrFPBQR6tP15/Xd6zmwPiPfLELyFsYrlXiuXeARnLiRq3zYoM99vr4GvurRfBQjjYZ
gqlOpjDcV0O/g6bDcytMgJEPzePgQfHv603YRZoWfpslUzEfRTWce/8m0iIMrewcFFqzfPID60ym
YVeUBLY3KYl+aHQMrewatHYyaKPn6dkprJNFl/0wIwFnje7rahNDdvfDwwLfUDaON7rzliLDfq4p
KFy2u0qeeP3ahUffOzD55frqaiai1jmGokYWfAnYOQcV43aPgspAvodS+OlTW/YlWDQq37LH8/Wv
aaaklj2mtV+WkLIxqfO3bip2TfGnoxyq3mO0tL+z/KbjCGKUyiXRMItWVATOeaHWrnDFcfX56/Up
6Ax2+f1dONYuIwtKPodnDzwydUviFGXLkfY/h80Ep9d9Qon4snwtAzow69yU4w5oEP9V+N2fjGRN
HrWlYzj4Lrb4TxQAGynXQ2GlQQ5AS3hOs6KIc8Hre6sHY33gLzTO04rul6D6dt1oH54h+Jbi5JVn
l27dZC6cezp4Y5rM3UPOmWF03UwUP2+AxPPJCme0qZj2vgTuK08LieogqaK6bDxkjYwFEd1UFM9f
BjRpcBqAvqNfjoVNTs0URlk/7K9bSnMcqmWQlrspqICz9Lz468j2w9i6eN1ySU0goI8Ldw70lP+9
gQvkoPwG4WsSlBeV6C0u6+owQSOWgCDYnyKQWx/7ie7IYkPA+twFn6/PTGO4/7TbryVfgqYqIBxb
HmvP3jfCQoPiTS88TEtxeZKOtEyXOkvykSRrPsTWmJ0heGkIpjQ+qZZDVqu3p7Tv7bM1t3FLY1Y1
0Lj8zApD6v9i/Q+8UW2x72dL4pUt1jPPm3NBfjhefrSh8Gal5GUCCVlBfs1Iv922FIrr12gid8IB
kwHwhQf7XNwT13CqaLeX4uoWOou2shrXM0irHueF7XgXxj3kDGg+Rn7GTrTq7kX4CxTYEd78cU0D
w6z+2cEf2VA5B4LKq/Np4euZ1ZJGvOrd+xXti9HoSkBjmJQIjGx+og3/UxapG42Wnd6xi/RM7wfd
rho3HnVBJk8oIaGvYmaneQW2v/N8aPytttEDNbeg2szf5Pbi8kzYZ/fTg/M7SMQx3TmP9NNX52gd
xxgp9N0ff5cazKLbuUoY0eAQrFHIQ3szmDlzXrxaQb2rtmBPM/+v6/vJ1pxa/ynLFIJ4jDWXGQ1g
FD1NmBF5dn9syba/TCg7hLedImp1pmhsZ/SFRc5olT/Ndp5H3rjeEzs1vI11M1GOkdQn5QI9PIqs
q3iqwva+S1+uG0mzDmplplwR3G6spueg/YsJYDC/Dv3dkhverf8cFB9sfrW9P+1zhn6FkZ773xIZ
13jbeXG5s/b5VxFGdh4ve3BGH5ghCtIc5mpZxq2cTuS88c/Uyx9q6p2KEcJQvomx459i6kezUU6R
CVl71KlwQhGQOXzrzyxud8vJ+2P1cfU5P5GTZwAra7eucmhsAXp51hFfqu/xAt/XaIdFadHfT7t1
1+ys7228mtp7dEZTQocRQJy0Rp4Lrck0RMyYz8d+7WQ0FMjFXN9kWsMp3r6mWyZbyMyfy7M8Vy/p
95pE67N79A7Qqpkj8GmbGGf/Oa7+u0a+Wr0pCgQN24ZPycO6d3bdEddVfece231/zE09V9qvXA7R
d/H2tFQCpJY2T2peHMFhFKdDseNUxsv6OrPf6BCMtpLf+9uR54ebjOirRAFVAUa+rhh4kpL5eQBl
5GD7O/SRR86YR6v4PrMaFL6/Mhd3i7VvlyWeTH1HmgX0VdHJYSV1Oi+war/bDtuu2kOzKkYaLQqP
3SE7dKfrc/z4nPNVUgFClmDpfDSyAxix6yUHYNvEifNxOO6rpZ8GFHQ1KP940lxY3dOvl4CyWh+z
8dS2JnSKxm19VVcSOZQ6B3EHfX/jOI/Oj+7+/zdOuDPVmzQRja/qTMqRsgWXKA7uh+zRPdinJnYe
rQey6w7FwUSO8HFM4KvEAk5YCyj7YD2kLL917mdnLB7FNu+nvn6awux7XY8msp+PjyE/VI4Ikc+t
cDyc3Swg8TrMu76udnNhesHo7KVWi1BLsKcs9/yzzOZXGYy7bfPvQVwPVgz+2tDXIiP7kvanlo8R
ym33K6tMXXUf37G+WkRKC29K2Wz755B6UBUSe6eCJkO9OFEwNYbywseRuq+WknrbKap0y+mZgeSG
0u+2+7OZ5n0NdHpvkx1hPF65CX6nm9Dl93enH56aXtEJF8R2wDDbg/cQLvy+IGkE7QlDXKLZeWp9
CQJ5S2gtGT37gx214QrhBSeapja2vD4u/GMALYbrZ84/b7EPbgxVbXNqc7v264WchfhVV0/ApAKy
MLx60OQLXScisjyV7bCHDGpchTiWtiki/lPm/7KLT1aaOvu0Zobkmm4VlQDD4qXTlNTBX2mHHc2+
+tMcU4HAuKCHqX6DmgM00E2pFk1w5qslqa6xwjp3StDDNNsZzKv7Itz53ufGm45W+tlehqMVpvez
leT9TwGiSxtobGhMRUHIDee9br5K7FH1aKywQAR4luskXuy59+MWhaZ4K5dfbb7V6AIi7psIXOtu
ch1qWvHL8B+tuHLWpNviVo0PXQOZNejK+8ODv7vwS4uu4HBtd3ZwVyP35OR+tHSml7pmP6vVLSsk
MiXBkp5dazr0xc+OuRFl+R4VFui/fHZva3V0oCv4b9/07NFBUyAdk3y+G8Ii8rYsXmR2H3bHUJiE
ITQHgFruSkW+FN62jEnV/Sm6nyUak5a4MbGtaq4CVcFGgnR7ymvkANFLfSotfso3d8/twfD01EQC
/yl3WRWSvR3IyNliHUGh4th+xIOf0CWO6vaml4ivVrnmfGMoECFL7vYQAZzS2CJiv4UmkLhuNynn
RFOwOUh5kyJLuqAUu0bCes3z4ND7j1v5JVjsw/WzUeOfqj4N5OSgm7Zw99xMDQjERdwC0+jlX0r3
WwUWptI5SGMbmib2UwU/U+rOaH9qZQIy30chp7sgsH5en4ZuQyn+7rdrJfOiRG92vkFMcIsEseOw
NJFfaIZXCRKcUkALaRNQ2xz9zyAZeg59cnbB/Xz93/9TvvnguFK5EUIGhXoQOc7nrt9492OteG4f
6ppm7kPr5mLOdrP0F/aG1quQrLGUOC/3q5tP2xdhe1PxyjroxaNbfKK0PwLW3CHLxT2YJJlScI08
euPUWFnck7xrkA1r+R6dGn2zxr5HreCz5WWWldCVD1PsFJs37eTUyPnPQj3itHuyiW5B1zbQDetx
g+x5NUXbYnfVYz5WTv13ThZol1y3hc7USiKk5NNE7Z6x17mXwV81Ke09AkdA/xxRc0MopXvcqYKk
25CzwXbd9Ny1/cEuw6QGI1vqrpGXHVNUYKW8p1JE7UKOkveGU0mz/VVqhxZrQBowjCakmXg80GyK
RnmTqJnjq7wOlVw6SzSkTCz5aeVfFuFFnnfK6recfb2+MJoTSWV3IKRws3Gzy4SCMNVv7V1dQE+p
FBHpvtvix4y84vUP6XaAkhkp2rDP7bVCNh3MwWMfRqVVH/3N5Gwfd1fDVEpIsnRb1QNuUSViniIZ
VNHatztUPaIqe62DEkDWYw+axKI1dfDrJqQcTltqNRazgY1mTn8/iPqtbeajdJbTTfZSGRykh4W3
BXqf7Sb4C0rXL8C/xLyWpryxJhRQNXgGN2VOAxhwUm3dAyd+Qr3gRPriWFrzl9umoDg9ZMak3fko
oNDgsQ0P+fKjlobEqiYWcC+zeveSWX22tjwISTIEp0L8YOUSMwZp3RagcUMooMuduJeFf/eN3BHj
tg0u/v7RPjg7fqyOYtz9vydtPdlldJuSluOrZA0MEi5yEgFJuH2aEWCK7BiOpghWEwuoRA0cVTgw
NaBFwMnhBaF913hrXA0kbodmv+BRJNoHOc7729ZccfOZdqQIpU+SdPwFsGu8VM9t8fu2sRUX90Eb
PZCQ2wkyQlEP6AiQDMSYJL747Qe3tYpMGTYuB5fZdsJFg0r/dJctwdfCDn6W7fiWUfkCbq+45O7D
BKHu6xPS3B0qO4O9irECcR8w346IQRpzAE71eH1ojYOo7Awrb4ucI6+QyLKLtmLv4B04edYOpUwg
WQxhpuYIZIqDB05ACj/ARxoCdiAayWo/ZiaqHs3NxBQXR13JDoGr5clgoR+hy2LRPI6E3uUIZ7sV
K8+/3mYqxc8D6Pmg+TrrkhScLCBjzn6XoxU3qQVCi2LFdZ6VhkXR2euyD96dKMD0Sg7BiC4h7V+S
f83c3/P85/okLlb5YPcy5WWxucu0QA62SazsNR9jMpLIne7JbHA93fCKWwPWNjHGpJ146V7YB4I+
o6G8C1G2vu3vK65NM8sfh4H1SQWSxv1Uld0RWfr1YR6JEw1ZwAw7VjcP5dIuKDBDTk/aZHH+ZOvn
1n6rscJ0NKEkNSussjV4hLl+kGH81kEZ8VPl7KbGEEBpDguVn2HjSIV2IYbOm2lXZts+lyZKSY1V
VFqGylszxu2AJ2DUaSNZykNH10cW5n/PiJevr7DOMpdvv9v7HXpYba/pcVYUX/m274SM8tkQDehM
o3jw2BZNhVCsA1tFd29t8kHWi8HqOtMoLusDr0a8rnASL6sfHR+PCJd8cmi2o70JAa77hOK6k7ta
2+qILgkE6EizIpqCp3H+udbfrltecxWowMUWqbgUbPwd+qL8eEBClNOIAWvO3VNADYAT3eoq/uvm
NJwaUUJcOx0/i45GmTM+NLMpb6IzkeK2QxvUYmtgolrwA87juJTeU7h6R18Mt+0hFboITjuRZ4t0
QNCGeA8km7Zd7q4vgGZ7qjhFAKO7HD2NTrKt/b7upi9Dkz1fH1pjGBWa2Eqn6ykQcsDD2EevQlcd
4fY/VF8NNfEAadZW5WYIN1qhg4kzNE1uUV/haS3wurKpIQjSTUFx3m1e6GYVW5+MoIJ1aXjsWf/G
AFLKx9xwe+lmoDox1CIskJ6zRG7oOVyq3cT5Afpxhmtd42AqHrEWKKzYqPEmG71f+592BuyuuK/Y
ybVNaCSdkZT7VzSCttviOQnUNUEzG5HmnrbfRhHcdjqrxAwLQN8bHgFQUxrCQ9d0gMeziJamNjid
hRT/BQ+WU9E1Z4nD5njy7IhzaPBwCNMVRSTZZvAGjaOpYERRoM0ilf4AEq9q32/9fQOJhOuOptlC
Kt4w3ToxbdRHgBKsuyLlceqP+3G9DaTrq3jDZgVbcFvVUHxENruQ3236FLTfncYkrKTZPyrgkOei
Jctc8kQsVmS5TdQvT3J8FUaMtGaFVcRhN0/DVI/5mIj+cSofl3qMy/CxGj5lICO/vgS6TyheXFuV
hVSl1ycpKs3uygGja9bDKu2d1VpH8KCYBGd120i5kGkAeaItc/tEDumxTZEXLkvDYacbWvHjqiLz
tjgbT9ZBQAytPTilbUh/6pZYuYLTmc6DxXqQ/dt/tf2pHOpopTsxmqBNl7/4wQvjn8TbuwCO2WKc
ueh4Inv2d+VclE97GVutB9Wa8Fl0JdSz/Ve+tK9W2O1kvZZR7pvadjSPQRUSmPcSSW6WQS+ntz1E
LvJpcvt7LsYDqcK3apnAn5Ea1khjSBUU6JGBd0xAKJC0W9zJJxv647yZI6c1VIt1H7hs8HeWBOQ7
2FqI2QDSQvAoj6y2fXLWPspukwB1ALz59xcGCUlaXKpYK5bvGif8Qb3M1MavcUMVGsiaECm9FnCm
oO5f/I0NEfFQzOrTk9XXrzSFLPZ1f9f4iooKBKY13JwZ6hUDs2OUYT9T15T11g2teHi+0c1vZTHi
mbY++zPAUNQ2nFK6xVU8vLGmus3QJZoEzWPdxp5oYlmcIU5iGF/31xU3X6vQByFQe4FYtWtECLT3
KFRxd9dtrvv3ykXtbL2LRsKKJ1V1gjRk1NdQnixOm58bPvBxNtJTYX52vTasdzY38cYmmkdoitI3
6BUeKpHGLYqVS/qFhb0hHtB97HKavHM0a9uWZZPrmEC09tD05VtRjCcKzaTIQ9eTu3X7bakhJtLf
BrDxVKhfCJBQXlQ9kBlZH69FGXn2Hya+FZupffvjc9BT8XytJ5egX6B8llWJX9/X3kPLHooBp/1j
DZ3o65vg41jHU9F8/ojmhznkA1DF/gt4sj51hXyxpu71+vC6OVx29rtVmTqPgrl0cRPZPpF6P7mg
tQT98ZxGdGh23Pp2/TMfn1PoQfj3ZwJSuRT8fvgM0Ef1iCbMx3IU0VYlBXu7/omPfdFTsXzNMIJN
aZ1H0FM3Y1JWhIAJ2eOGZfjYFz0VxNdyOQ4bnBC0YvSQT8kkSESDn3Q0GEjnHYqvl7Pb9oU3uEnR
j5CqrKLRqWNn+uKk637lL1X+fb6N6NXxVBRfCIIuWk7YUhaUV8KwOfus3kFRO5q69qZr21PRehAE
7KZ5hrlagHitGaqGkG7CftpoFBj76TWuocL1bFqXzBuom2yljOR8ERb5XJnQuprtFCi3drnMIZpG
QkCAJH+o8vI5G0yxs+5/X35/53NWuUDwt4H9aQ2qznF+qBzoBYX595scQYXigSswHYJ8GzE8xG64
u/rPeKWagmaNI6h8D83o0bWwXcRLU7XPlvqekuz7nKY//Lww+JrO9PTf9qmG3LtwKQ9JI51oEeGZ
TybuGp3plQu7spcUqkN4WjNcPkvRPM+e9TAVpkYQ3fCKF7fl5pdVjn+e0cQa7sRwXhdDnKo5IFTs
G5oyXN6yy20W/OzFQ1D84dY5X3946Rsy9db0+abNoyLfrHBiqZzguKAQ33d+81zcansV70b8ZSyB
8hmSvkDu0HkuxHA/Fn9d/98ay6twN+B3NsZAlYkHV3VmWxD1QfY5XNb99eE1W1KFu/UjqQlvV/x3
D1ES3nXSzT9dH1rjUCrKbV3TtApKbMml+BEGZ2fwohKANDc0RRC6Dyh37xgu9rQ1xZS4Tt8lnA/t
gUCx5T4Y0A2Mlvxft81D8VrPLdHo6CG+E533UNXTk7tC1qMZydtq3Vaz81R4m2uNIbfw8E1Y/ztI
wW9vPXv22/X/r9tBiu/WU1nWILkTCdpA96PvPOSduKOyMDzZNaug4tuyBYIa2KRDIuot7pc/wv67
dl6kKeGgCbBUeJuHyrJDUgzf8peh/NxKwMfArwoJCxPbne4Ll9/f3VpQgu0qOS0DSl7rt3Vb/sxp
fi7dNUYK5YBEuuFJpbPT5fd3n3E9N6u9EmK8ttVBiOXVQ7c3KgH73oRW0X3gsv7vPsCrpiwc0njJ
jAd/wN/k3CfBr3GxDEeFzk6XI+Td+PWMINTv6ZBsTX55tr1AcubgsBJ9+G9gzLwtwFKhYoE3e8tk
QzQX0nD7ZsiixhFHL593EBza3eQQnuLQQ73msq6yKcmyso2qKkuj3unQJRWg9HD9E5pjVcWJhcxe
XTaSKanXEV33zf1IyPH60Bp3/o/sT2s7A55/U9J3xXFqq0d/to5hI96uD6/55yoibOV253mZj2eZ
zfalt7wtVmAofmk2kAoGI2HfOuDwGRO5rICLkKWNilT8DQGLX8Uyo6O556ZKhsZIqqQPmTy/t9bJ
S/z+ZZif6/63sA3XgW5oxY/HOefQI4X9i6UiKDHULpCf3b3TMEOKVfNyVRFhk0NFF2Y1tifYNwnI
vQGZg3JQ3KGamsoozcXhtqVWHLrYCC82HowJX6vmXozjnJTUpCjxoZmQM1PM5E4z8YiXOgnJp6e2
yc/AQ5x638TOphv+8vu7w6hNU6ucu8WB2ABPIyfNs2j07Q59U21nOLA/9ATMQDHPUnu1dIrVSRy8
vfqsvAfEzWB53b9XIpeya3rWWLmDkKJ+7cevzQqdOQBqrq+rbnTlfHPGxl5JVrGk80q+HzL7E28b
tptEaqjDf4yBhmmU1wakU1kjJAqFo1hOBSu3k5MODpJfLX1b2Pjk+G1zKjuRFBm6T0t/WCN/moCb
vD7Byx76T5EAn1cimpRSawbQ10nKZgajnRs3VnsnaXqYkQu9/okPzyrqqhCbLiN+Z88dA+BaQLeN
f+oCi4PwR+xnFj60aAG8/h3NVFS8TTeAIWyDmEhSFNx62gKCpu4FwhzlkI27FY/1/fXvaDazCr5x
pyFs+NQ60MW0DnMGqJ5tqppotpujeLrMMzZUweAknd2e7Lr4gd7wY53d1D+Blbh89l+e3ofz3Am4
oVsf5saP6tk7j5apcVpnGMXLNxcKeSDbcBJwvVwEGculfCSFuEmTA/9e8fTOc7uFLI6DM3b8kiFq
gsx9HhwzSsSP6yur26mKt1tAJIViDmEfuzxleQDyEnSVz2juYtN8ylfa7a5/SGcpxennqt1WuxUs
ob3w9vVAyGGi2c/rg+v8QHFptkB/thW4sHt0wboLO6dy7GKM/wVKMobQUrNRVfDNFHRFA2AVjg1R
7lOn+1wu2d4K6fmmKagAnJwJy6tTwA/EWh22DH1EnfsANFrcposh9tNYSQXi9LM3jr6XsYRP8xDx
Gk38afO12sqDk5pQFDorKe5cuFa6otXegRwqf2IhcAjM+z2GJkW/D9M91KWKO9tSopjrWC6wkeio
zKeuPwW8YHtv2cZnDzAdoMYWEvstr/ayb0KDl+hmpbi5NSz1JntYrvXDOcrC5pTXZRnJvLvlGYx5
KY4OznfcFBLxDg7uII1p26wLpOr68jeEp8twRwkwBdc3msYRqeLxPvreJ4ghsSR0B39PCOjV6GCk
+tHtMcXN17ahvuddQueFnvjqx87gWxBNWR56Zsvo+hR0H1HcPR/x9BIOXJFk9kuAA+yiZXMSoCRr
CDccKZqDUcXpFJQ0eVm6TmKl2Rq1fhPJkA2x2w87Tpq7ebgpA0IBt/r3DVXMdp1WaQnoWmftg4a9
QKHwLNm6p1NlSH1rtq+K3JFW7o+51bJkENkDHUswhYlHn5iga5odpQJ3elGSqebwjqL1Y7H1e1B5
Ha6vtO6fK/7OZBmGtoOhhdwiiyOj0jev7tzmhp2kG19xbA7+rFH6WOWs814JRP5Em5WgKndfb/v/
il8XY+G7kkg3abfsF6mqB0dYiSNMjX26v6/4cl/kIBIdJ5Zkcj1JK9vXa3geU1MhXDe84sw28WnK
JYN15LrzBHvgrItp6Rte9LrhFTcuysxPhxnRzSrk3bpOO2soz8Iy4ck0w6t4HGds66KnwJ2OZQcB
c45OifBxkTfaXoXgdH45A0oPp8oRORW83c3jcig6U7yk+/eXc+ld4Jr1uQvT514ikCuOwnXa9pPT
fqu9yZRS1LitCsCxLWotXoW7tKeiRKd3yI8eCZv99Z2vG/0yr3f/Pw2rfuzXwk2GtSyfy8nZTiIV
3W1+q+Ju3GCeB0FnNyGyf3W6cV/V1hOuHcOxo7lgiOK2vpX6aVj6oPCbWp5FlgNiPadGe1LTj+Ue
Ur8mTKVulRUHzsZ0srlTeuAC9v9usvqbDQHzvjbNQ3OJqXopG9gter5mbuIK3I9+U3y3WlnH/jBU
MTRNoczW1waT6WaiOHPV0DRvQFaQbHmXZMjQec1ynLr5pgVnKiYntbu5REcPS8px/jo5VtQ3F56b
Kr3p7zNVOcUt2YIbH+8gPuaPjN+Bb+u5tU26pR87A1MxNyv6yt2mHfHvs4GxfWZlDGknL7VM9L8f
LzRTMTebxSAqk0kkHKYMbaCgO9ozrxyfJ+hS71kr0inyqDRV6nXTUXybdnlH3AGLUfMpO6BLt4jw
hL+JvpEylU2rX2fZsRmbVjD2bHl5XAb2q82Dw9oF++uH08eblam4Gz8YgFTnlZvQsTvWOYMoOBha
jZtJZx/Fq/OK9kV4cbu17oODAyHZY7oVBkiM7r8rl3LRQBGnI8JN7LB57NPlWQxLsrW3JUyYypU1
LlMAKTD8d1wOe/SbAvG2HjZkSa9b/uOTlakgm3TM/AD0xcguDmhOgp/XUZCWn7OmsncyuKkxnTIV
Z1OQhaRp2gDgOMwHPjZQVSTniZtSAR/m2DG8cje7biPBf2wHiTuyA7S/D3N7FHX55mfVcXY3UMAV
t21UFW5jV9k4Ia+BrIm1vKYTKgbFgrZuE5RSs5dUJqwwJaUv0JeWSC+Nuqk7V27xZcYWM6y2xhFU
zI3ft3zmNZCUTRdUMR+h5eQ4YbW7bS8pt3RJ7UUA8A0vTtPHYZ4f2LZ8WrJ01wD8dNsnFE+m04Zk
9Uy9xGX5TySO8ff7+1qOETDy8fVP6NZA8eeSl2MxbUiMjQwZGVm2bxZip3PQ2cSwCrovKFdzOTuV
09itm3TZsmPtuluqbZ/2piBDM7wKwRk6R9ZhG3jJ6kDysx+ixk+jABrs1+2j2UMq9MajAShqCHyZ
VEO2kyi4noKxvqnUR5mKvrEDm6zL5d5H5vabE8i3PiBOLIr1xn9/OQffhcH5WlQMbTMIsufx00Dr
H71rIp7W3Pkq+GZdSwATAxylMnNeqk4+5n514lV1HOcmcbfMkJrS2f/y+7sZLBt4wPMp9JAIWV2o
tfQX+MdYGeyj2zzOv0cfsqGrW4uwBFwiJxRI4t7u74HIMWx93Z9X/HetkbGta9xmHmL4XV3RNBpk
YGLz0VxmKu5GBsCc876H64bL45Zu0VyTL5lHIz8IDXGpbgKK74q0sKfCS1mykBYZIedJWIHhbNOY
XoXe5MIlbLy8MKvMH+974v9V1pLvKmf19tddV/cFJbVlVyzfRIHjvxxQdeGuL54mpya7SVqhYf9o
lsBTrmIa9tZGU4JnZlu+1k0Rxjldf+VA5YB3rfx92zwUJ0Z8EQxFmXpAIYdZZLMtntv0iH1rcDHd
JC72e+diPLC2Ps+5j2Yu507mNQBK3XP4VxPeGEaoHE0TBUdFG5Q4Q7s0Gj07sfqfxOKGZdbsURV0
I9qpznuH+UmzFFWMZHIay7mcDKPrNpHiwmwU1sCGycd/z+rjMsw8tsQ07ttsap9vW1/lCm4BaQYz
pMWSuS3PTjnhNcOfs80U8+pmoPhwF3QEYYPnJ/5m79ppO5aDfZw9UxCnMb+KuZkgKuqEvYD5BzAY
RIvbjFk0u4s0PDh04ytePBcFAKOyxwLUDj9n0BjdicCkPazZ+irUpgMiu5IF/ryfg5WlT4MfsnA/
jX0NqlDHADjQTUBxX1EWBbhIEUSXdnsW/rKfyJ+bNo4KtoFKF/rkOGITOo3HLh1e7AKELL4w1AQ1
N7zKuVQ3XW0ta+rjGSPQ57T+QWvm9wZEvNJy4i41pep0a6DcwV7pQDChL4OEFDl6VIl1ElvVxGvv
hA+W3Z+u20q3Coofl8WYWmuFQ5SD/JYSGoXTTeUNpuqBUSBUh3AYAV2sbGdfOx6JpzVr9wEqXYZr
RuPCKvES8+kqt3zwE5euz8wtXziYPKrOpJKnGV4lWRoggmOP4EUEftodd6zhn1OaN0eavV23vWYj
qUxLAXMDL714WSWp+z/OrmM5clwJfhEiCBB0V7K9vEYjjXRhjNmhAR3oia9/2XvSwwrNiD6Npg8A
UUAVTGVlhsAt7gq3vx0z9YfEwTYexs3lfkzj0HZjX1LRSoJ3lUXUUTOWICPzo8QfVhzZ1LzmyAii
SwnskHca+uEnCs+3iZvcOMnyfPnrDX7Az91+2obnuBQ5hME8pDuyaMjInqX8x4R4XRbVSiw1TcTZ
OT51URdD45HufB7FVSDv2BYqTofaTh6gPwRW4DUaWpOhNI9GibUqAKj2TtDW3NgeCgrL+dCINVS1
wZW55spZVzSElIt7UiPxH7IAo4IoGMOr7OWJ+DrLz3WAGOQhAaCWOPROckSmNdm59vCxzPkubjo8
p+W3RD52o/Prcm8mY2nbcwtWNZACYE7G0TksqniYa/nQTN63y80bplzHgpVD1VUFJE5PBZHvuZc/
9A2UKuopSq3gADnqNXqq83b8X1gb17FgUzvIuO6kf6YI2+b+EKUjSvfrNlL136AHttEJrvNyHQ3G
OoeNlDXwchlEPQ++4c62UZW9YjDD6tIRYc3kSD9FXcCpnfI7FgMK2Knt5bkwTLWOBqvbtgRuw3ZP
djVB/88FgiN9tMar+EMZtzXvll5F4tI911UD6kCaYT/hnjNk+e7y13/NH4r2NbfG86IVzAnCeONP
47b1uL0VFu1eUyhJ7oae/LFyQSLbkXzXlc2yIXO99gpjcEmdoEktLVTIR+GfpjI7xLQ4elXxvWfy
NlXNvY14SWV2G3TuHF0eq2kRaEfy2feKfAGM8hRgrUWiwNMDZGrX3txMPqm5fKJI38tk8E8uasc2
Nkgyh2G4kb1/60/1hzWsJUoMPqljxlTHXBEXLt5OHOQOi/516RhoIa3kSWbWvnaDvRU7161tHUAG
Db3Z8gBdR+mD2EGjZBNPZON7yZXNa1u7SGTuJtXsn1Lu7VkpHtts2M2dvXI6NHimTuAE2K8VM2Sx
TiMtN0n9TfjsuLj9SsQy7Ow6bKxVChBHsDqfgPvdpiiyKzz126PZtu26FSiuaQCa7+PBwWprT/mn
YehDUIzuvHTcZIm47iqgA8S8sZ8t2XfxiZPqHWPZO7YIRb7IiC1TVPvuiqVMw9C2dkk6z5UK8zCN
BJVx057H6uDm7co0myZCc2uHijFRFfNP3iRBBvaT1nMWFikkm6w4G64cg+bdTtvKbpwxFZXTHsra
2lBCTw6EKy+HJoOJdGRYKS0ypHEZn8Qc78TUhwsntx5fK5QyNX+OJZ+OiC0eo1mcILlEszxy1bSB
+NupoNc2r/mx61gV7RMfR0Mo4UJkF0K+hP+cQZFz2Trnz/ziGKKDwYjgADAiiXjiwr71ffVtkGnY
jOSZFe2vedxM0z+XOzLEcJ3NqZA2QIzQQT11Q3C0xykswYHqjAqJ7+QXoEuPl7sxrNh/5Zg+TYeT
k2EBZTcQXLYbJWm8S6AflHJQ7Fo/r+tB29VHsiQCUs78eYyDiBTQVrXIt0be8Nh5utyDaUlpTp1N
paUyDzQTQVGfyUyq5SEjK5dv0zRoHp1X4+x60+KdeD42IVmKrWP3IG1M//rzfOrVmv60aQyaUy9V
ITox47VaomYfdLgAqs8nN5j2l010DtNfLFsdLFbMfT8iZxWfxql85QX9HrP4unihA8WGPPZzUUkg
uYb4OXB+FoAatssKhs7gbpbuzvY4siDHqd/H06UIhm1mj7epa31Dml2EPKu2rtWvQd5MRjr7yCdf
yOTk8TJLglPrZWRXZt1vmkIA6vIMGCZY52yCTmmGkiyYybHcx9Eb9gVPtg2Zv1/X/HlMn77donZn
A/uE41GW31ZkiDLK78p8LdFkcAMdMRaMQVqjjjk+FW12bD1wx4QjW6q72ikguWATuBwren93eTCm
m4CleTTLmMv7fPFPTFmQzGCT2sRZnIUlpUsUDE6yUSPL75H1LcIY8p470XRXPvLooDJ/UHWTOH6M
hDUEhrDTvlbUyTZ+0vy4PDrTStBcffTOlRC9CE4dku1x5d5bOTIKq2IwX0d0W4eSqSQDed4c+ADN
wEKHNA02PLNuenHde6qtY8l8MJsJkcJNwAhSRJ0Pcgphj6HdqlAMw8oSMI1Cc3xROnUtM4yiyYCq
5ALkQV3bRLKqd05z3anc1mFlZTESktGUnEqneObEa8MgHncKJbeXZ/prr7F1FidCgoqNUxqcvNaj
4WiTH94Mpvl8uK1qefDmNR02k7E05y+QV6iqOSHYOPobpPMOZV9sJWjh3HFNJM/UhbaLxwoznlaY
9F5WL1OcnVAKc8uTaTMU170S2zqV00L8rvI7H+/0OXuuen9bOMsJxL1XrihtJ08nq69Ta0Sex/Ld
0KnyCJVz0Bp1/McG/FeXZ/zr/crW4WUpnQOBZB6OhxLH247EEcCc7+MAsQpH/E3Lt06olfF8HUZs
HWqGkpoc/FFnDq+xDcGte3DJe0ablQvZl607gZ49X5o8WWwwcD5j2wLFQDPScF4ycloont4u2+rL
Nxd0cbbhpy0rcB0ed3jSAUrxe2G/9t5zbh9o/720/9b81hlXTodf7uroRoskNAV8SgVdceo9tQO8
4M5nVzkFmj47y6cRTK3nBnOcFCfbRYG+eGmzHjXpO5u+XbbQl/ED7Z8n51P72bi4S5cwAVL1O5Sz
2M28dYLIt8uwaKZrziXoQ4sdlM6A9BVqOMaFn4SLaO+Wed5MNQjELw/iy8iBDrTIITqnkosvixMU
uJIfSzL+HAhEQ0k5sH2gyjXxENM0a0eGNGdWVuW2ANFg8EP5uGtkqb1GK/GlW2MMWuwAjWfSetZc
nAhw/rEfbCnbgDM5bOM35cT3brJy2zANQjsaOGMHjra4Ho4LpKQLPu0pYD1XTYOeRi+rxiaxOxUn
5lkfOQK3kwcPCR/26XLdx+sMFiMrBJk4F+Dpn/Y5L498tdbFYBc9jY60WBN0DE2zeHxqxuWGpXiG
umwYU9uaEzdFSRWdSH8MpmCTpO2x7NeAtKamNf/NMyeYehda4F7jBYeqPD/+eQUp1qQuDK6lJ9Ar
5ZbgwibDMY3jA7gW37LSeS+JCOMhXqNANI1Bc1/PVwWd7b7Ao3/Q7ntBj8Kv5+1l25sGoDltT+a4
AX1jcQJGSGzaJoB+aazizTL6dGO34xong2EQegJ6EipJZpsVYGy1thYA2fVYfL88hPNc/udm7QR6
7jnIfF5WSzAcqZ3vmMpB2qjCmDYr2ClT89ru1c3QUAv6ALvXkESirp77fIiE263QqZgMoy1+khGX
1X1boLbxtapjiB3zw2W7fE2DAcOcR/Rp82JicYEzQtyvs6WOrPJQxsMJ6NONjf9WLInyxUHNV7Zv
mgS1wGsP+YYlpROTULbElELK5ijFN7r8yUHBZLv3tuQr4cLUvuYPnTV7BEj+4SgToJrfl5zE6AIJ
HVfdO0NPgxsQQbGrCIdgRM1B3CFwk07x/qgYhKPS7qistZdSw+FCz0I7tISGl8KGyRsRynHD6B8r
g4JemKQreAaTqbTdrG85Y06G40uefeeAJ0kkhZ13f1X+z7B49dTzrLxkmBq035WyDJnI79mwRiZg
als7nBIHVTnVSMXJB89Q4fUPwl1TETKYRc8vJwmbaB+kw7F35f2Moussqx7nCiJL8VXVlU6g55hn
0Gf6uQ8lRiSdnK3FpNyQhsldUvbO7rJ/mwykuTfI4KkCD7lAXff0jyVTdkiEt7ZyTI2ff/8UO2RW
DT4jJX8W7GR5r47zeN1Ha87LLadp8FYpTgnOoJFcFN+OoLeLLrduiNV6EnmQygMOaRCodnSf/eZP
wslbr1auMYbb0r8Kt59MQptiiG0nLU7pIq0bMBy4Icvm5blibrWppsGJ7ErVj2XaWjdBEJPN5TEZ
ooSt+XA+xDmABHZ/FFkaLWwEC7KHpx53l0Jw3KPJyjuvwXR6JtmBYCEpRxdxLl3wwt5GxF42ENbd
Xh6FqXnNm5dUDe0I1RkI2QFwIRIqIxQ5ZXfkLGR0uQuDoXT2kbqCglS2pOI0LzeVDUxPeg/EZ5LZ
GwssT9f1cY4on9ZA4QWo3J1wDPYgYDcv6jQUI2jiISdsufcoUVk785nMdf79Uz+2l4IKJrYERFzk
VgT2U7KwA54Uf1wehql5zbsbPxtBNILmUTgSFip/AOc96vCclbVkCB56Ltnxs3yy7FGcAq6WG0gq
08NAy+siiE4vktj2NDKBfSFt/JC58yZWa6gNk1m0S2aXxqoEmBDBqY63ASuewIX5SsopWVk9pvY1
V+4hXEehxouIXfHnVMVbr3CeYrzkX55Vg9n1vHHqgyQ6EU5/rJds28TWLgvYim8Zvvw/HCIC2THR
wuhAxcWhU8sGmQAxh/7c/r3u47VjdjUTlMp6IKaXhRzDRIzdEYmNq4rHnUBPGrOugXoaOISPKklv
oHa+q/z0TmbOiuUNBwo9VdyRDqSsbMxP6XTjsj3xkigQN326suRNzWvuaslYTbkn+HOR7Cvg+eyY
hOCfdot+e9n4punVdmWAaKuFI7F+tDPntfWCuwFAduI6m8vNn4P8Fzc0yv4/mjEwrJRL0eEVLaMv
JU3upZdA18l79Upxz/j8QBPreLkrk6k0F14IME8ymXIoOh9K+4a3YPIsD7xbWaWm5jUPXpbUn4Y+
yM+FuX/7RZ7izNnXc/tmC1msLCbDZOiZ4i73KF5xCkShxqYvfu7JPBpJXiOzLlNIU142lGG31JPG
yB3ysQLP43NRNWFgRxOSuMJyw6Dac5KsTLwhIunJYxvc4249gCEtXn7Oc3YnVPl8+fMNE6FziyxV
atGxQaim9LWVhz6dQto8AqW/Yh7TJJx//7QBgwW8H5wOSza2WJR4ZDP4aeSIq3LRTqDTi7hu5Za9
h+vBvxenSf0E0TlQXfaVO5meLS6hoWzHWYOXwPnFggL1mB4DLldm1WQb9v+2gc44KT0HFw/WjSyC
lM1DVhfypsDz5uG62dW8OLHEktQOybFRyteO9FFLFuS77NB1nD+XuzCtf82TC9L0IIy281OsjqOE
fhOdwsp6wYNYSIpqxVJfd+LrmWDuObXgS5efFm5FhR0K/jizZePxsKHfLo/j68nw9VxwmraOojnN
T61yTzXIhyrAD3q2Rovydej2dWIR0EO61rDATGUJQZE6JGzbMRlayyNr77x07Qn4353yv1uEryeC
WydIAt9pkTzofHJHRVMfA2eaZdQVHdmgMIOKjfCL+uCnvcIU0b4FGdLsFy+TxZK3ynV9VN4Gc1GF
CYrJ+u3C6+b1OhNrsUCNihO3nwTyfEkR8c4edv00xRC8WdT+chdfhzNfpySJQTEXL0OG0483HBVI
sGY/u53ydOs3a7g5UxfaHk8zkqdlWeG1SSztPndB58rn+Tf4YpvtHEvx6/JITAtGCw44HhaoQ7Bw
lGidkI4yDNQ/aaruHP5iza9zK6+0mBYiqEsta3GgAKWqbqPs5q5OH6dg2AeNWHn4NRlMixCVvxTW
wvE8J9i+GP409GVIwy5ee8b8em/09eyxSkQOtR4c6lq/2w3EusuytbJow5fr7CTJ2MeQGPPzU5F6
O+mpPZQPmqiRK2SVhqims5MgovWJCnAIkvNDR49T8BfSDSHvDv68tn+ZRnD+/dP2m6f1UpECZyDw
q6FYcAz9hBw4qyLG1spZDIFTpyZhWdstQYYdfhn4xq+HMAb1sMPXcAim5s/T/mkEtJdKJaXPn/m0
ncCSXikoMNGV04nJPJov144a0ua8r3jdnaASgP+DNz2R6cdlHzZ9u+bDjvTm1rPhw0up7jg2xvPy
pPj3cvOGxITva77rDjT3QRHSH2cxRqOit3E8P5ex/6NXJJwsKMb1+ZlRJ3JSeFybRpf7NVlNc+iR
N03tuBKHdwKWg3rDWxkW3I+Weq0Hg+F0phK7crq8yXDeTaEEOiQepAlpFK9CskzNn2PupzUVjHEL
0EnNnyuroGHg93NUTpl6aUrbue44odOVoI6/knWNsFrkeDyDfs2uJ+LOd8fvl+fAsD38Ry+o7Vkx
dTOW1pLg0fRxEUXY0ywCbicCkQnkxNYAkyZjnX//ZKwkLj1qn0PIWfF9iNPtgo1iLq+qH3J8XT6o
ruum9Fq8NgZTAj3tmnVRNoH947KZDEvV0xw8lXM5kRSt9/Q1tTcFksl1siFrdA2m5jUHtxqBsiCo
TR2tPEWhY/mghiViKIkMnVEerhuC5uRjtRA2+U1+qpqXLDsE1SspDskaQNWwB3maL/cotmmY06oj
UjbR7D6zZNkNxU8nZ2HJ6fbyEAyLVYdg4ekYTIkSyYplkXgEDIiyLbBzBMt+HAu2Lcqm/z00pJ+g
BO/0a894hsnRUVnThNpH4rb5iVV4nc3J3qH2WQemhgjvGm2saWRns35yjrYbRq8Z0IdYPlLnNoOq
Gb3NIGk8PY7Lj+usdx7fpz7mVvWQCpyXo6zt7VQeFIQtUTUfLvFDmdz74+vlbgznKB2ilVdxoBoL
h52GQmCrtHa+Y680bQghOjKL2EMx4NETZ8xu3vszt0Inb8Oi9teeekxTrbl5n3ZJkkGf7Vi707bi
fciAgEVKeNNBOPo682iurmzG5sSt7edGAgBQLBulfl5u+et8mK9Dspo67ZD8bbojz3jkVn9rudw1
ngAy651VTwHrNqW15okmQ+nuDvyRBLEYAlYnto5oohqESIva1eK6jIuvo7PcZK67s173qYpZuDTT
Nu3SMGBrgjAGY+nQLJVX0BxpMNMio3u7vYPq5FCWYdkFIUput13zUAVrlE6GZatjtRwErSE/v0Y3
4oH3Y+hO/xTlyqSb2j5P0CenLh2IaPaWx5/rvkOVRvpSqTZqebW2XA2BSSc86S3Zth1d2mODo2Ew
3FSxvfPB5ZE55/j7J2vXkFuGsKEjt6ZRShY4ZyPZ/TZJ+r3TrxWDfl084SDe/L+RVG5nVrW4/Jll
jhU1EG7bJA6nISr1M1RPO3akhnroIs5osZNxlTypynKiy25pcBVHc3g+1xQCPiyHsrA64sYPitax
CBtGwoQWV7GqYYTa5k79nIocqsgnL97XyW8A3oW79jJtGoDm61ZSFLbfeRgA527Y4S4b5u44HmRb
p/veGa50Ex2SRpg1SJBA5KcuDyJesGjuMnB5zpur5kGHpY3VYKXKyvnzFLz5/0CtJ5zFcRJPl1s3
+CHXNnDZltPoMHw8g6bkYU7VeDMQXm64U1oryDTDEUuXyFJKVCD6wyPs0pdbSch3kdWP3kjz0M/A
IBbbVxrqPMRPIcVFKq6YkhnPCenkbToxZCAUZv2ekqzfKc+ttpdNZlhXOi7NHaHhMLZAu1fBdzrn
Ydc8sW4vwWV1Xfua14NwJatEYbdHGqgIBJjtKDaL+Oi9lQJwwxaiI9GGws+toZzaY2Z5W0bvLEQU
V8xRNad7iJWEXkmgYMpWZsXUm+bhrKA87glvj3Lq977qoXxBtgDDRTL3Q6l+i8E+WsDBX2c7zeeR
wuedcjG2ov3ROiy01Tn5/up3fH+5A0O415FqwQwpQghAZUi4JFAf4vuRyOsC7n94USgtZ5tAc1g2
we9mYg+gcYrctIkURDovf73B23XAGghXfAlqogxc9+VhsUcomP2oluHbda1re3petxaTucOfvQIP
27deFsVXKck5vs6HMgIzhRxLARiZOlC5L87ENLvLX21wZ/s805/CBh9iLtIgz05BZd0wG1m6OknD
Pr9r/bW8takLzaPjGLzq/syyU9nle7/o601egv2856SNSgZS8utGou3Y1BuqQeIicJrzZzXQXVbu
/MKNprX6b9Pa11x5IYGbpYXIkE3Lk5C1rXXMCmd6vPz1/2Iovkjd6AA1J6eekGC+OYq/IKR4TiPw
J25lFWXRDB+IaFRvpsO0bOrD5Q4NzqAj1ZpO5nSBPg+k9fJ6qsO4LUSOVyTeEOqGpAOLjFiZGYPl
dMoTq12wwHKssXFh+8wWxzhZe576em1RPUOLOs0BBWqT+JibJyffCbZAnfjOi39fYySq1+8OY5YM
KuDiI1DiCGKVMOHlXT9fJY8BZgttSVktTRIhmPggdLhFhjPqc+hm20uzkmL4eo6Ryvl/5x5sH4VE
KdpP0/vK/siyTbGa0vy6bUtPyjI/rn3VYmc+q34DNyCzDUnXVoyp8fO95lNUcqBo00EhTHzU+YmD
UDcQUYU1es2kWnoyNiirqgWISXxAYDJk/a5jJFLk+XLjXy9IS8/Axl2vKC6OaFz+KvqbfAwi6W4h
LXDlx58t9sky9Zh401y24kMFcZhXYu/l7MSgzXnd52vbwZDKkTBI2310EvtX9cut090it/EaFbNp
YrW9oIbegh0MDdr37/H+wK2/9trBzmR59v+WaWXdNX6Opp3sOxuhydeAY3VD19BjhuuoFWjOaqes
8KeqFh+x6rY2x7X6H579kvPbaD+49NYSD2C6v3KWNcedAtqRtMASFclbaQchY1tmt5ur5lhPmXrV
Ao3ECUs0ttK7pJbbDFzzjZc9DPK6zcXSU6dVGZc+wQbyIUG5U/zIJAgWVlCxhmn+T9o0RpUnEgaI
aflt5kWifMaFkFQrtwPD+tSFHJZ+KMXoBPlHkNx045OXHx25diM3ta25bjM4oJ8N4vwjZi9J/+B7
39UaPe/Xl0xLF3AgsbSyEWLJH8NyrLtd0tw2/KO3kX56vbxmTB1ofssBB+y54vnHBIaEwjnY4kfD
wN1d7ZK1F2jTxGr+m3B/gsLClH8keb8BLbXXsBA6FyFdo8M0daA58FIGfpuSMf8g/Dezd3h5jVr7
xfXX6DBN7WtOm6rS7useNvLzb25+n3iA1oz/uNmaWrFh/ehp0d5mqZtXff7h4YBmldVhSJ4tt9pd
nuGvb6qWrt+AnMw4j8mQf2TxFIrai4qlAu8C5NgoiCP38/Ri+2t3PdNIzqvs0yYGtZTcTW3MRND9
WPJXxpCf9ofrYqeeG6WF33pzM+cfZbmE9fzUxEmULSvxwbQL6GoOmch9J68VWrfLyMHb4GDLUGVH
lvfILRbAWJWR7b0N0Ne4PC8mW2k7clLzzLVq2EpNb7T75vYU7E0/LrdtWLF6fhSKmV7GKwtte/u5
jNox2bRzmK0Wtpna11waTNu27G1MBUshtkAjmf4G62E4Ddc9Flm6ssPsBMOQ4Pn5o05xbm5OEGEI
p84J02oNe2gagubUdtAzKrzzfMf3ztKFaX/rTM8Jv6q00NJzo12cxknnNvC6vgiT8lR4T4r/mFEG
eHmGDatHz4KSsg/6pC/zD57dTQT6X0B5dWvYK4NtdEYK0nVdG6gW09v24ZAewdQUy6e4/3bdt5+7
/RQlKm/xKurm+YelHmSDjKeP6tG1RJXhvm3pCU934WlaEYEtM0XFdryEXfkLFP0b8PKH9TSi0Pcd
6uYd9H2t4nsgXpDGjFzvuwWuxYStHcVM06M5d2wHXlB4Y/bBlwcK7VpVfCPJ38vmMwR0na9iyL1U
cN5lHxJxsLFuGU6nynpyShlZUHnynYfRtlaWseF44GqOTlgrKIDe2QdEkk6F/2TbP+zh51Ly7QQ1
xsvjMfWhbd8laum5l8NWZHkcQGhM+42AzAfzD0Ff7K/rQ/N2L/F56/cT5oNZYcXTkC9PIgFr7gSO
s+r5cieGidFzpMHiL3Hvlxl2Wm9b8GxjVeTvTNldz6eHEbLYbove6jWQgsFues60BPdi3y9V9tET
O/SbmyW7dye68dVuUmvAY0Mk0HOlNOaOxeIi+6CyeraY94hMxGFsAFkdjpeNZupBCwbjSCF+3pP0
Y4QUnYqfqjINBX2crgPCWnrGtMwh4FbkVvrR0dPkbBxbhSBrVmsvMabP1xy9SmMJMZQ+/Sgq0B+0
j6C5gk7yq7t2LjFNsnY+l8SdatdF+02Zb9wgCuQNsSpIFGDPvc7H9YxoA51ea1669KMM3uZsO0NY
we5C2Ue1vC7g6+nQBlgq6Ssn+Wh65+D4Ksx7/6ZkdXR5CRmCrS4OUXmDn2Wen3yQodrW3Zlvtn5M
s3llhRqa1xOhzO0kJVacfMTizRn+UPlapb+v+nI9CWrh5ujaAZpm9GAtZMuhlCit3eXGDUtHz4Fm
mZyderKTD0XKMJ4OJH+yzn8FL+WaPLhh9es5UNKiaFC5AXkH+WFI2j2faTQ4W39aOZWbhnCekk8n
BQhjTN00zOANq3+P7bYZunAs/iGI24Va2X1MQ9AceIwlkCytIu9F9l06byRTkUs2dXwdENLimgNz
VGH5ljuSd+FYm6WsbtJ8XHnTOz+a/jezYOkZT0flLRgmJOjbKAhK6LGR+7IbwwmIgMQ7sWztSGXq
R9ugA1WwJql68l6V+XNA4zAZ8AZXq/ixc1Ba5jyLgF2jiQb9M22fRrFj6kqGIfkq2fjEP9IxOfLK
X6lZMLiynubM52D0fdaS9wmAMof1G3DqQ21+XFlLpubPBvy0XB0Bqh0XOgDvOU4Yjl+8pXMfZrJf
+XrDUtXTnJw0nhUQgIvAAxsFQXlgrH7xR3nTuvMKqME0gnPXn0awCNsrCq+B/W0rksgrBHTZcH/t
WGzwZz3fmQicJVmL5oX4VrZRsNw2uNgF7GWqroPeWHres1SD7c59Td5Lxb5nfi0OnS1F6C1LvL0c
V03ToHn0WfW0TduKvDdkAU2j9WbhiWOo2dFvy5fLXZheI3SmjiKGBgIemMg7k+5mqZOd5EO0ZNVO
4O7iONZ94UI8YZiAUAby63Kn54j3RTjRCTx6Priy7Uqs3nTaLO58WEq2EqlMJtPcOkXly5RXcOsm
9UM13DhNvFHFocUx//K3G9atnvTkAoX35YRZ74IkcqGCN01uRJY10JghAuqJTjeXDpcA+7wPGfhe
4nwvvV3gPWWNdSoDtXFL/np5HAYH0Uk6PDBOysz1/Hfi/OHzvgbjIZjIx/zGSVeCiKkHzcNV0y0M
JXvOOxnfPCg5uUBY0jdu/+Kr5Tf/Fq5/sZJ0uQd/mQUfPNd6z1GFuJC/rH+2PRUO3bgfExou7WFw
9x07TOShbvjKWcE0R9pGnhE2SKtFp9CKjGrbjwBc9Eu5j5unCT5aq5UQaepHc38vwcOalaOf2mt3
2bJvCrrt4pfMeW6GB9xmoutWAvv/SNyrYshkvVjvkI0HbukGQtQ3jdqmJAkrlDRd14m2s1fWEviQ
pbLeO1Bs+QnWtI+nbVD5qz+r5XDs7ORfrQbN+RHFurRJlPVuVa/owxuCkM8hz5ddXYN0a8Sw+jDP
073DnMjFpPEPzJkon5AgiHGd8sDtYhe/odK1uzxqQzTSiUCmIpkce56t9zS4S7MNIJRRVZ2m5u1y
8/9KE3wxYJ0NhMVzy6pxwNRNy6Eap2jqXqVbbBVOTRYq6djwxGu2tRX0AEi4EIqXqIehXCuWpeeV
+FX/Z9f/tInT3mdJ6jXWe3aui0ldpJMjTxVhhy1dzREQ9VtlH5rqfgiyyJ1++2svEqZtS+cRsVH1
UzR9a71TeVcVL1n6nfcPC8i9PGg3+O/jWIGKfS3mm6bxvBd8GmYuuAsi8Ym9e+PbPO6WqQ0zFllr
dw+Dn+vCE6MauN0rNG+jDs5dtkO/a7MHwLXCLL4LrmRSAA3+/48iGbyk48qh72nbH92UnirOQwe4
xcuL0WQkLYx0FUTrJ8ul7/my/CUVWNAT/rud6A7m21zuwnBu+LeM8dM82D5yY17O6XvSlPspbl8a
p1i5Dpi+XgsdrSy5gyco+j53PxK5K4HWd8ZnFfy96st1KpF6Iu00CzTfTmwbF87R9bwVuxsOJDp/
iO/RvMxr2N1J6t0SkzcprCgp1/LwBpvrzCG0ES5RJZq3Bn8Dfe3NJJKVLzccEHTqENyR6tSnmE5g
USQY+eKDqv5y6AoHKxuoyTSa38q0GJR3vjay8bav5o0kPzM/212eUlPj2ikAFVWU2zhGPWfyMV1E
WMc/M+atbJemg42OSuvyJOlYR+m76urdGZNNexA+BPIPbfNNOkwQGqi/F+n4IB0SeWOwBSHOyrnN
4Ao6Ym0E4SNN1ULfpe9bm3IIfi/Q3Y54zJ9twdeSxabJ1w4E7lx0skDdxXtsvdjZpszskBc/l+Vm
WtYUw00zpPk0dShreTPTdxZ/s+YmrIbbZVWE8cvGefAf8JqbFbQdJvrO4/sY1HniB4CwK7P/5Qyg
7fNG8SnOFYttNSrBh2dgoxX3TXlUeHOpv19euF9aHq1rm3bSQNQPhBMIdaUdOc52TN5jEJ6mz1w9
X+7B9P3n3z99v9NLO47H9rwVuBGtyrvUGX7VSfc/zq6syVGdWf4iIljE9gq2sel1pnum2/NCzHZA
IBCLxPbrb/o89afTMjf86ghLqKSq0pKVuXPJctNbDkZxmZcPfVTzlOECf7TOYJwwqx3h32aTR60D
8phh47paN8WKh7vcmUkFJzyT2gK3lH9HunI31jfJnWMESj62eWW5ZSORzbrHMOMRkEJrv/Ww+mnY
RuNKNg4Wt3ZyKhBbczPx1/HYGltXsTqzKJ7bE4+vg9dZZ2OtYkrc+9X5YoA0/La1ozgtlw1qMS2s
nSZ8YPzk4R01AK5guSnpkFCFrhVjJb05Q/vhxHd2ByHNx8wqcKsyxvn4fH0MGuOr2DWwOzuTuzTo
ow2OTl58DUmxkdJ0TSvOO8p1yGdJ0XQN4oHCf8S73EZc0DWteG2/+HbFZWHhiAawTlAdq2UroH36
XgmjK84qZuhDGDiQn1sm3kPT3S2mcTLGfkf5cD8H/IQStsjwzI34o1mhKpat7UbLCySDZ5Xskfo4
ldSvkxz312dXE90CxW/XrFl4FRgm4udTI+IOrFjLkFTmxjR8ehqArRTPHagzumaJjy+gYGl3vzvx
1Da4wWTHqf0i191tg1CcGCTwEEJeMCMBGaOSySTw6kej/Tkwf2MSdMtJcWTbcY1JVIF5zqEZXBvz
PvS2qnA0TaswNiJXyxyn0Dy7lX1YQ75v6T/XzaIxvgpho9Jbm3nA3FZGF+GYlJd3JfsLdaTImOPS
nKLr3WiWkEruUTeuyGrLN8+O60V0aY+BG0RFXp8aHvy63oXGB1QMW9Ny7lUTJhgPonHgl/uwwa1L
tZW8NJsIFcS2zM4yhoZjnrtJRsxLcAsBKjUgj6LOeL8+Ap2RLrP/IcM3RcVKt7PNc5j9MNZD47Id
5HrDm/jaSKgi12YUILZW5+IGgaxHEf4i3ry32bBxttF9vOLF4Gsei35B67yqdsY4Hhon+00sXBws
WztoXReKC0PHZ7IhLowrteXJaEHK9n3ufocowLluft0CUvx3RTHd7DPc2Nmu923lwCRW5a/Zuans
hvxHVYkHOHGDxwMGsoNoCnbztERl9sbkbZs3FbY2QZIPWzVYJ7jchc07jiTvbIF8NLZRYWvSd0aQ
aGBpFqt9NAoIBYzkofRuuiyFbS4z/mHlu15biSLHtZqJgmgRJnn4tfCz2P0r5PH65GrcV4WuDdA7
MOyOm+faA+B0ODYuXnG/LeDTWPnGLbnORor7DkEzDCHK6c+t/ezhdDdnWWz1bHd9AJoUoELTCmMB
wNhn5lmSZWe2YxLSLXkg3YcrrltkpMZpEU33uIHrC7a3keGtckmuf7nO9IrbisGDBporl/NYfeM4
rpRQIHVG0CSe7GrrhUI3BMV3S9Rxk2CZljMkpGvjj288b2qIaT5fhZ71Pu4lS8hxnQ36Yx2SJf8t
SiCY98LbWDe6Di6p+cPip16DCqK2Xs4hwQXogrdOfoHMhmviyi83TYGKNavrwZPGEE7nNXyi3jPr
8ESMEu76oeb1xvrUjUJxYagsL6UfoAspfqLeoSVPpH8CoJFu8qRoPECFm/nUAtV1JadzmSdieC62
/FazBVL5OGbaQUx7qKdzMb8YUB/s9hbwHaafR6RNN6u4NMlLZeYYqUkmazHFWSx3HpWxiRxf2XhN
u6VukYQq1MyX6zSjSqw9F5xAblLGgSz2vhNsnFI1DqbizAZfQsfKoe3Zm5uoML65FgeFzOv15alr
XPHemeU2FD/QuBOQuOiDPVTCj+NtrDQkVFFmEJujBp3y9rx25ndGzd+Fwx9qZ3q5/vWadakizUCV
FRr95euDkexGGb7ZNX2+3rTGMCrOjKxm7/hGyPG+t/PMv3jgquSf603rvlrxVyf3YSkcJc7Dms17
cwL7dohigdt2g6oAFLBlxFsFWu/WJuLuIwdzbt8d5q10rvEmlVFjadbQ57hDOqNq/b4dXBzfjUjI
4nGub7ruhi2UU2+Vh33trUV7NsoR4ogGpN4N7x/DGzfC/ucveuhASbuZ3Teub2NZWlj1tdFHlhzz
fdNPvxp/Pjdl/QxW7iQEeTNxofdxfdp1K0pJxrUBuRhsQ0EO2som7nlYHkpWPNTLEGz0oFtYijOb
Miy8EVxAZ5PTIc7JmMfccLd20ZrvV2Fmvde4fOktfs7ZG6gpYm95MVDsed04mhym8mlYdLKKvHfQ
uDvEpssjJ+winI3z7GexVXKrG8Cl7w/Zvg0q0ypXDGA2odFrGs9GI6J8ERv7XI31VfWn0efmTMFN
cG6Ym5BF7goIily3jsbnVITZUAVhl7lYr6IvDtP4UAljNw8HV25UqeqsfxnSB8vYrAUv0nBJMX1+
sr031LGAdHfYCQlmt3zrSVU3CsWtpdVxHxGbn0Prb2efWBjuxyVx8++3GUlx6r7ui8bvYP8ZXHpV
X+y4fK8uRVYbOznNZkVFknXDEDhikPxM3XdpPdR4LO+bP9x8LOfT0m5kNJ2NFBeuVnPKZdsheosS
54w6IvwHkzyx3K0Dn8YLVFBZJzp7xNt2c/bLbyEX0RzG9hbpiObuVUWUWRUEVIOqa85L84yPHuch
mps0QOVksPMWvNBvBLrPwSgkVBFlQDeXPahdm3OzPhtQgFzIs988rhdNWBnnhYys+uQ0Dz5JSWHG
fXVHzWJjGfwLePkPEAV9X6bug7M0DW/Molzqc7iAt7Fvn8zqLS+ryKzaQxj+KYJj39aAmLpxln2l
oLaVeXGccx77brEr2c7r5x0Ntk6QulymwtK8KhQ1rmbwOdREMeQUr84QheJuBstFGMhd65g71ps7
P9uirtGtICVa8It+KOqZ5LvkzyQ/2sW3douP4vO3aBhXiRFr4wROaaNtkDXdg1Um8b8a393EO9Qv
LO5vIhxEL0qoaAzKhhzygu/j7O0t92sRfHF7kcjpzgrjZV5uS2q2kvE9ElZ07tCN0wRxze5cwARb
lkfrGjVQfLwp7P0LUPuwHKuQhWXAVp74Iow89mx7WcStZ9lspDVNRFJxZcvoQ4bW9yqw+cwyRbX7
8gUXam1UWPa47+eBJ9fHoclBKr7MacjYQxGbJx1/xKwU9k+cS6K+PjreVnGyJoJbygbAnGhogJyW
HYvlZVpblJeypPDPtThR6N5DWGAjXWscRAWMMbpUZPLzNvEaGo3uD5//Ee2362bStX35/cN0Q9t4
zkevapO2AUv3O3ePZCv36GZA8WspnGGZjLJNRrHgdJzQctiPl8Nmw3fVuBU9dOtJ9XAW9hl4JNuE
iq+G/8Ps3huQFYEp/zb7KK7te2Vh1A7sw/K7wHmc16feebutacWdGyhUN2CGapOlOq7FeTEfvWpj
A6abVSXtryIzMj6h6cl7F1OJ542HMfh+/bM1BlfxYFPfW/VSwyKL/eqHhy4UUb8mOdn4dF3zF2f7
sCDLhVlFM+PTS/s7n54s4Z3ITCNI0O5v+37Fa21WcmNYmzbx+/fAfG/7X44FRZjb7u5VYNhYliTo
clgnDB/c7o3Pb/34ev3DNf5kKq7qUglIokHx4TM2CuzoZnesAG3Nl2nY2C1qlo2qKGVyvhpdLRFo
3BdGXydyT/C0cf3rdfOq+KlJQewXINAno0Oxr4DKncRh6a6cNvZROusojspz6N8sq4V1Q6bYZqeZ
v41jHbnDoSEb6LJL4Ppkp6YSlrFa2Hi6RRdZ+5xb3y1nw+y6T1e8lZcVLvx8Wh/dsQJ2dth13XsA
yNxEDr7x97r5P5/a/6pI8aWkIHNjRyd88r3Uql4m+Xxb04rH4q5bluxieb9HEXfiV8dsq5jrc8v8
RzmqdgXELrElOdIu24nslFlvWcEPXhUb4Z/rX6/r4rJeP8QbVDzxqfLQBc+efZk6ot759R2tfhJ+
U7UVCVS81+K5Q19Su01cPMZn/GdgAnZhbVWf62ZWSbMOmA5cg5pt4mSpw9MpfFq3+KA+F1nBlytO
uxTN4Jq1y45lZZ9Kv4lHYkcGOc7BuZd1xIxw35lFnGffQmfDybR9Ko48FnTwoeLJjuPQ7dounWgZ
i/alnl8A440yw4uqBfLz43GxtsS5Po9NgUpuZnb1PAxEtElQvQTVfiBZxMCMt0kQoB2T4uHZAuGb
zEBWGPZZ4t5bRwGx+Zg9egf8tCUXbmlWgooPc8eBBpCHxV6lKw7Eqw+z84/DqnuT2juoWO+aZo2d
cXldAZ63jGPlmwenXABeGncQ0tld96fPCytIoCLIUCjaiHZgbSKLGHr08RDJb8GuAMz01D/Wh3xX
ba18jesGl98/uK470d7qTfRE5DfS/rO2wb4unNiuceW6BSXQDkeJD908sJBV6ISd8iNBhcY+jIN+
P8dB5MbVDhyrw7JhOt38XX7/MJ5uME05cuQB5vyx+LELfzZbLLS6ppUgMXQgSlxWBAm7fAEjdo8i
o+lwfcJ1s6DECJOimnedi/pI67+WmxR4catRwOhBiIJ68fU+Pr8IQvXx/1oGpToj531ZH4d9kNb7
8TinRmIf3ZuexP6jJcXCLgD36II5Nn6M4m5dHnJvo+mLgf+7ZwDq/H+/HLtlL3PsrE3Auhnh9B7L
+fd1m2jsriLJFhZ0WQGESFLlX2RZRo5/cKefrvvG6AZgU9eDktgnBknies27ZLW/g5LaXvcONNpo
cCJ8wzqaZamCyVYJ8lqxEGRG8qcAnToBH/IqtyrNdb6rAskAcodoc1d1iVtC8h4EMIBW7iv/2cz/
mCCVBAYpWgQ43lwvDokbLf7TsP66Pju6kSm+bM4Q98X1Q4vrh+8tXp04P09buyJNulJlo6zRgV5h
g7aH7veQv2Ql+IuNtBdbFLG69hWPLstlpJaL9pn9vWN3kAfdVx6N/C7c32YcxZ1DWTWZR7FjnJYf
5fo1aL+Q4nxb08qh2nFG3tMRgc4ov3X+fTC/1Fv7XF1+VfWiLKtqJkp5fZzi6md7GiK2C577PHJ+
QEPttdmDoTqP2PtNA1G50SgJa9+jBrZ11r2Lylbjh9FuvFde/PeTmKTiy4ZhXQazxvxOdRgPjXto
8wlIgDfQO0cg0I9saLTeNgglQ0OhJHflip76Fno+P3vxlZVb2V+zSlWkmT3RYBmHokuo28ZMntzp
Xq595LONjaiufdWDHekPZYP42mXPIbiW8EQZZo+o+dqwjW4WlJRM887nRU67BGUU8+Vlw0LxaTsB
d/BVIJzXoZdcnwTdQBR3lnbeZ1mJgRQhcIrdW9n9Gts7t9minNS1r3iz4Ux93lYlJmJgUZEl05zH
JTut5cZEaFKoqhGVhbXnlR6iuD+8F+TkDRs3BrrvVlLzwLMqmGe0C1kE0F09Tc19V3xd661COE0K
UOFmtcUnkddov3LOzP5WMR5Vwt5YPZonK4Cs/3djgSeAsLGHoUusF//Jf/cPdF/saEx2xsNEI+yC
j+XG+tHYX4Wc+bRqoTIuOqBKfo3g4pcboTr8PAy5l3n5sN3FpppbwsUI3CfnIJPxjp5AyHPcApbo
sr+KMqs9gmqcFt897Je9teuw943aOwB79s6+OniPKOG/7mA6AymebEOnleDZrEsK7sQXYbfbmH7I
f0SgJJSzWbbARE1wrMO/ZR8XW+yn/75SfJIFVJhZL0kFunO0bRxRXM9O1sHaDUnw/O86Stp9ZUfc
juxdm+RbyHKdoZTknPsB6q4kcpponbjpitSw/cP1OdA5m+LMjZSB65eyS4j1xbbvyuavvK0kMFBB
Z8IDS2HfY3rboIgH+wB1cRS8gV233uI21qQCFXcGnApwNRamgoGVyl2+4xW6b1OxdvvZSQTdODDo
9i8qBs33SwuyP+hG7KzDEA3xugOsZw+Oz5cw4QdwTx+C+Pp06JxPJT2zmTP4hYTRZDrt6ZEdvGe8
Q4jIi4qjfYeNxpZOteaJN1ABan0np3EkGNWwl9/JvjyEP4d382Dvljt3l/28Pp5/n3I/8RYVpgam
EdscF6wvPIgfqqPx23xgB3ocEh4bj/az+Zu8A6v/2sZNYh4hJXrnPl/vWXMIU8FrkoKplV1CgFxA
l3maUZHnf3Gmb+W0EYY1TqmC16TJ67G5hPeqfZbiiZGN0+O/L7qfmUzxdjqTfmDV5ctTkmYP+bE5
ZMC7R+xuTkeIujixGbUPZVzf/T/Wnc6VlDjgWsI3qYV5at69L/lxSuiePnzNno0YFT5xG8Xdnx5z
VL1dnx3d6lNRbNMsAby7xJ1h776TPU+qGDin73ZkRsau3PImzRypcDZIZzVIBDAlu6c/c6y6NYvX
hN9399bexDUIFt3X6wPSxFGVPk1MZGAyZ10S9Pe2czc153k63ta0ku+N3nfymuE6oSI8mooXz6wA
pbltk6hC2qCfnElxSfbCeAATb96/XP9oneUvv3/YpNgZ5+aQ45ThZ/ldT9cHsPRvzKquaed/mx7x
6MOsbEHTqCzPszntWLaxtbV0sV7lRvMsrx5R6AayQwjj7LnpjInPWrCj2l57CvBcEI8DSPHMtskj
c2paiK9yGjfBAtmBKjT3qMCQKV2Kag/+MZJUneWmWZmDYDzrKYtkBq7MshnqfYMzWEzGwIoFG5uj
maOOzi5re0dM8K+ijql/qBw+7E3QhkSFmeHP9iSbx3Bs3uba9na9J/IY/C7hnpQXXsmpkbsVHAtx
vXb+axD4DSjmeQl+mdwkTWzR8NUcTYA4assTx3XxzKO1tlNSliDyMRZG9g1QP/tZVGNkjq3xaynK
RxaMdDdCZS2mhWnHINSV9x1IxHaLP647y8K90xwEDqrwIVl46jnKmKAxbE3x0vI6CiWrd5z07MEt
WnminTWnLQnwEsGBx5pZy48lws6LnMt1Ryur3wl3mqNwXNtDIHHrDixnl3CoXaKe3a6fZ8NYdlbo
FA/EG/JErjI/OfNqv/Vdn+28ti7iter6Hd6pvbjFKsFI2gakRGxBQYkDkdHQQi0/agJEFNShvaMN
X3ecB84xYHiXMbq5ugszx4i56Pq9KById5ZD+eh65nxwLBI82kXYv1mBF0ROLea32QhAaztZSTAa
a9z04nfdmOHG/lgTU/49wnzwITpwHMxp0CUO1BtkHnk4Zd2GXwn+3X98aDsTpTCnAH6P4zqofwuo
HvNdBmtcd39N9v037H9ovuwyZ5gdv0sWf0iXYkldjhfmNT8UtpdUHAvmej+fmsjx1JoStvRFsNTl
mJpFfZqb18XpXz1jCymra93+30hjrSR3F0eM6cLsGQsdm7CqDWNWmBvxRteBkuonX0oKyvUh5Su7
81wCjinrtZ+2KnY/TeqwjpLUm1o2I6r+RBp25d5tnsh4NswYu7EIXAVgr9nYCWlGoW70l8ozl75b
ZVpwcx9CZnUyXmm4habXtX4Z3Iel1DBO7MHIprSo/INlBF8G70/Lho07vU8vMxxP3duHBTRwoDQ3
pS4190MQRgiEd02Po2+2xcuh60LJ33WYkXZZyJQuhouq0SAq3bTrvizhlkSQroOL5T5YKCwaWnHC
ppTmwx3Ngqgi9mkJw3S9jekLZlLSedYUTTh4i0ilOew7RFNLzEhh4ald+S07KHShpPV1Nd3ZYZhn
bEf+Kdv1wBz7wa62NMQ+jUhoXvFl25KEjh0RuO/Hfc/84PoHpPP96u6cm8rL0YXizWwVJfSkbZGW
E3KtWd+zebxQCuQbQfXTjQ/aV9w5sDnYn7xuSRu7AjBQ3kNfaWOPqWla3Y6vc0+K3lqnFOXlQHqy
pO62UBya1anuwSlr3cycqzn1jenIQE0zmNi3gcQwkp6VXE8Dus+/TPoHD0Af/ojmx9RhdZz5YK4d
txg5NeFHLSeRDgNvkljG9IJRbhcAScfsQNYteJdmWar7bw9vkZ4IrTENHPt1LtlemD2PGeGPTeVj
60bJ4bqJdNNwMd0HEwlmAXkehDIdcS01rV8qYpy6BkU+3hbcVteD4sDgTuJz4I4j+Ksg8ws1sTFo
XmzwZFmh+/22QShOPIB/qyKtPaadu+JM7FmvdlU+rgLKN0O4BeXXzbjixvXst4G/0jW1WWdFkwX2
aB6mWY/kcNsoVD9enAEbenNMG1TH1FMdjRnZdUO4c7euiDWJXy0ucRw5dEOFRSsWfHzdH8xOvhcZ
Td2+Bm3cvT04366PRdeTkp2Xec1IuTZLWkEWs6VfBzA7dz8WcLf71vuEItzr3WjmRC00CRlxc2qH
c1qMZnOwwjKPzULWB2MWP6/3oAkh/yknAcVVPbVsSR0icL/HrBmC8TPb8L5P7+wdT60OWUObjnYO
MxX8tSurHTWfcjJFxKJ4QBxjwf+pwOdxfSQ6WymePpvFNFr2YKZg8DjmzI4bQQ/W5vOMzlCKm5e9
5fpNIczUZU3S2+a9YcqNL//89hNmUvzba1A0K/N6SS88DATn4LkClRmt42n2ow53YLnpRXZu7CeS
7R1hx7RbT7WxVfCqW8yK53eN02VLgFnK6/YwojrRyfN4CYuIO/XOBJML6B9vXNBKDBgRj4U3dWZq
FRLnVTwkt0YdB3b16/oi0AxFLReBRLPTMAg8Ytc8PNkNZG9K96vjt7E0+L2RU1T4hxvIc816UytG
hJX5njv3ZmqgKnLJit+9791DeGSL9k/XvpLcG1lCN8PAegavMm40wruS27G/ycmnWc9qlUjdWX64
TljPTTbv6r6/X+ytUlTdl19+/5Bzl5B3cxmAuZNa5q7s2WENph0Eu/fX51iTcNX7gYKZZjZUlpcW
wTdRnKWfeEjv45frrWt2JuoNgez8tbJF64OG9Msgz1Aahx5BMrffbD/Y8HedfRR3X1pWORUtRJrx
7+A8M8I36W98va5pxZXJOlB3QollCsmeNqZuB66qmR4o36rv15lHcWAJrdpSOlSkAy6OIPixGL8n
/mqTmG3VuWhcWC0YYQ6toTDhjClxDBLVgJBJApxyT4ATd3YzKPCjilWnm2ZbpRT2yr41g2keU3fJ
3howr4Q+pPPs07rgpqCd7Y3jtmZaVGrh3FxHCAu6Q2o153xpQUP3wsArcH0MusYvfvLB3azVIxml
zZgaQMaFeXnoiuZ5FFsawpoZV+tI1kkaTjPD3aYLn33xj0N+dOyrQ9+tTQSZbsovMerDCAYzk3Yo
RpkatF5+YDPt76Azzk4CN45gWXdTCJwUT3zOt2C6mhCicg5LETRlxqwhHUIp9ksQ/F7mYY5KgMxO
XgiOw+szo+tGcXTD7xq+rIFIZ9PjgL6Lb0DWDAfiVPdTsUURqJt+xeWnxReeT2eZ+j0L47a2uwP0
FE45HbY27ppUYSo+bzurDIMMC4y5wY/agNRwYEwbDzGfry5XJRdeyOyXQVWJ1Kc/suA+yP7Y3bud
34/1VoXq5/ZxVYphoBMDJy9xfVBPw53PmhBb9PCha8otLMHn5nFVluFONl3les2UGv4Us9BKGG7v
ry8g3bcrrj1Zq89k0YoUVk8zw92tvHiv5/zn9eZ1X37p9oPfZV42o2QDobYmVvmLD7n7dQXL4cZe
73OvdkPFq2XjWg3hfEr7Lo9bsJF3gp+cYT1BYgmTsdyj063LRt0yUnbnUA6y2wzbAhTc25FD/IiD
UgsaqJAPyfjbdWvpxqN4M8oUcunWl2tl04qz+SGHRKzdnbL5++R8D7eYf3S9KO7s+yFKCCjudITj
J8Uy71klzzk0h01EKrKMD60IN7LS5+HJDRW/zvwSr0S2MaRmz6JgehAMOa/ZlTcVqqFc73Iq/LC8
LM/zQQKT4fZ0EgI3LtkSD2WR4xmMBz/8BnzKwoD84vXZ0axltY4kmAdLhpeNie2Pkb2KuzDfktPU
eKFaODIadDZ6jucK4r6v8h86v5lbqHzdVysOTofZbdelG1N7NelhdU0O+RsoudxmE8W/HaeY17Fr
ZWqHbwZEwbqbKiAws4prQ73UDxyKO6+hZg9ekR0onrtbtz1e/26dwRVvJma5tnmG28E6lLvO/lGY
xh0Zx9311jXLXq0OMfLywqaO5y05FXNsWiATCLHLBCXkr4k5X693ohuC4sYsbMRCZSdSgqrSFgLn
Bi+jstrawGjinVon0lkA/7GwnVLZPHfBrjL+tuZP13guxy3wncZKar3InLHVp70zp4zicR2xNZ1L
MkTCqA6yXA/XraQZhkpC3OdQLFozIdOsqoEkaIao78njsvRv4UD35bx5w3IJaf8BFzmuWjlS97NH
7dLAe5drF5BJW75YNR5EVtL0SZbTfAdjsh2uC+/xPOwc+4k3G9cEuiEqHj6PZiesxZpSUv+t62ci
HgQgh8FRjn+v21A3UYqTB0ZjzJxKnMiYlWSSQDOUvjtZHouObnTxOcsLzKf4OyuL1gKp25SONC+i
UeDGgBR7d+wehtLdi9JKwtp4DNrpFdRfG7yGmkSoshaTQBBu1gu2VVnxTyGGH7Sc43V03+k470vT
iCq6pQOicVZfyeyuW/dGSy0BBAvfA5uS5Fn9TEW18VCsmyElFggx5ZSueEUUxppIr3lYBu9cO798
icvj2xaBkspB8wmMbGdPqTNM0QAdTneN/P43ZzfxNoGrW8nl7pRVbIIqEUrBy9i1WGyQ/pTV/oaX
aGZArTGpbPB3142HRxSzTZkxxXXpvpJyq55Rk2ZVFuNgonVRgG4q5WXxWs31N4hjb2QTjX+rdSWS
4ikd+n8iDdZjWLR7y3Qi30pK+VQHdCMf6j5fcfEpGCzR5M6UrnaZ7bAVIYfRkGRj56SzveLcvC0g
vUdWrP6uj+u5PpCZ7XvZbjSvWf0qfzEZTSY4SIXT3FwOVdBFjIm9XYMJPvQ25kDXheq/3O1HYc3Y
mY8vpp1UhQ9F5p8L3fIunYUUB3ZNh8kM8LG0D+qH0Juf+7U/LCLbmF5d86rzEhA8iwxLqLeqBNvk
tFi6vTDc5Hps0DSvFpaENHRCpwUQAzEuWaz5tciqQ1FtMTRp4rRaWdKXsppbFwiDPHdEHI5d2nre
MYRQExuLh2pt7sATsjEUjbOptSWOJ2e3ylxs8i9aDs3DXCGWTuAHeZDuBrmbzlqXNfbh0ML9FiST
FF2E9J7kaW0D13rbPKsVJuDJomaWBVNaZaKLC7mOUTA4P5wCLz63TbXiykNtZauZT8jTdpV0pIts
Hxmn22Kw+hy+7Lgq7mypi2ma12BJy7JrDyL07UNOS/NAuIuoR9q/gWk0O0jT8r2Q/BHowBagAYab
tdCp99fHqAmGaiGKZ+S970rsGZshhCTGcOf45kbTurlX/DwbiEumDgdWvKrHju8cQLoEJact5T3d
lyt+bvCQAnaVAzAmAMnu6/uQb0HeNE2rWLTJHuW40HlKO8sydobVu3fmaG/BGjXxVS04AXPmTILG
R4ZYjzM/Vs7vSsRj8f36hGoCiIpF6+QSCDkNMrW8X8F0JPTX7EsUND7keNnxnY251VlI8WvLW+cS
9LTgkBMUOute3AP9eX0AOvNcltOHkMFqw/GapgTJwIIAWLu4fwi7Z0z2nrXGTaSBjqtC0YxpNZdg
qGTaolxlYidmeweQyd11ZRYLx4ScptVvRBFNlFUhacEk6twbgIrqzOUu8H80HeDTwVB8ZRXwoIUN
UdDrhtP4mwpOs6Rle/4IjNQ8kH1A6aFYwmM7bdEF6KZcced/X+xlU0q8VeEwCdBYBZ6961+uM5Hi
yvMYDPNS4cvH1v65tu4vzzGPft79MzhVNBaoV7vej8Y3VICaG5gOrsioTGdSHg0/+91OaxxyftfR
4VvlA18PJMrGbGjMpSLWSitw6txnc0rbfn0mrdl8IY554zW8WimSmRD8XgdEKMvz3wOXHxwPMHPc
Tx2uW0qzllTAWmgYTBgIgSkZyM6my9Eoi+fMXzaI2jQ+rgLWpINDLzPxRGUtS2xU68Ee6kjM1Zsd
9FsToJvsy8R8iCO26YtaWs2chra4y4z5TRRBFhesquMFPXqDg4rv2/CJruP8b2c5sqg/1XxOhVuc
zPxpHMO3oOaHcLjt0dNVa0rKhXq5a+P2seNit5AhsbMsam8j93dclRB5akMDVFkYQGYMz3hRB8Us
ao6nLXYdjYc7iofXpPNRbRHgakoOd6LAswKvaDK0PGUi3E+c3Xg+UkFrTUaoaQcuElNe7YTxhTVF
ukDjfc63kCqatavyIs+ebVZZCcfupP19nJY4G4x/WEb/9E7xct37NLFDBar1cvDqypSwlgFMpwz7
2BKoCL7euMYvVIxaTqTRCUpmgIZK+2Dg2gQalbKKat7hwQLqL4e6KrM9ZEjkxiFAM/kqbm0q666R
Po5Mo//LA1R6+p4V/8fcl2zXjSPb/kqtnDMvCQIE8dbNGpA8vXpZkl0TLssNQbAn2H/928eZ9Upm
mof3avQGlatsWQDRRCCA2LH3jaJQWFojCl1ak5mtNyi3YVBeQw+sigMHiJltLzPrqR+c3ndS/fny
1C14RTKz8kk1BWjQMBCOcl3juy4/hN0a7mBpCLNbd1eBnw5VdLjOxOlNzZPbeoxv7YY+kniN9GJp
W81OcMYqRgcbZQp5bdyahboey7Ui6qUlntl32KLoqT1fW0O17+2TLYGyEw8iwxuLDt41+XMwWkOj
IlUixZmBOuqzirfyBG0+oxiN7t7Xw9li3pwYVi0smmXnh4ki3PFI7YcRDMaSrRjewgr/jbEY7KRN
QRH3D/FTlTw3bhtk/KjDdwmp22yOQRuajrC8xl1bjbmfqtJjGag1omene748P0sDOJvFm/nhqHPL
3IShTqp3HpC0QrU8ybwKsudT8c4cvTWz5NYy2pxP52jZKA5dOmxB6XrXZOH2fUOYWTCDIwKDbock
avbdUV8sqv2Y7/J2Lc+zYAfzkrUpi8wsnmh35GUVNL27H5VC8bhJvcYxA8dddRfnl+JfpGDmkvYo
isRDPpXDMYeUZZk7m65SN2q0DmFMPW2mr5MEWwif3pc++JHKeLP0I+UpiSCvcZT5+LHKnbOUOB5o
W2Dt2KmP9G1dk2jFThbmcA5Zc4bC5RJM68eWCSgbs30+ZA8VIp7Uck/uGH9811aYg9UUqoOQbjm/
tFWW8qyo3wxhvNFT9MlS7spBvmAxc6QaQy0oQkM49cjln3Qb3fVmVgc5WGYn/t67wJz1OKtQutA7
cFtxdO12B+7ehMMKpmHhwJuj1WQZunFY4AlH4IrfucRnlPlgsvXftwQzYzcBTuSMnKeHxrejyzw3
7XH3Cz0nSlZ8+sKZN8emCWuk5lBU7VE59V5W8FdpCLz8+75/dmY7FEU9aQpoLqikjkWTedyxjij3
DkqyxuWxtAKzM7tPDDfsUsBkqvK55vdxdR2rlUvYUtOzM5u7rZ7g0LFv1AvLD2bxoTVW6Cd+PeuQ
Ef/5pDDGvBcVmCCObTi+cKMFo5bkKyv6a/cAoeOf29YGnKgFNMCxRvhd5Sctm10/JVeOrjfVOyNK
yLz+3EuJndmEBa5b5mje8bJDlo59nYCWzVaRE0sDOTuNNz7VSB0nC3WG14jygxwjL4q+2v2/MrYv
3Sq4vEF/vcSQs/u5i6mqWxfMDOAACUFgol/qobxJHWN/ufWlVT7//ZsBqAJlX5mLkt2JDzdV6F53
4OO73PTSh8/O6UE4OZSycQOKpvFkDuau6cqHYuhXEqS/9ssQDfn5y2nXNjkeY4bjOE6fbZkGlFXA
KxSph8e5lblf6mNmuUYCwgM1wPOUEFKu82RXsvSlcKqrcmhXzGxplmYWrOMpF+5Q4/F+sAMTSVjX
HW4SV614/4URzBFnWSd4XQpQURRQn4vDeAeG0F1HWq+11h6CFkYwx5mNUFokZYXX6hBw6K7/jlub
T6fkfbtoDjWrkSPVLmpcj+2oduUk75u48IlBVlZ4Yf+7MwNuGbgV3AgfD32zOxDJ37TZ2l1haV7O
f//GtJrQiuIuxeOVGqyAot4+KvKTu/o4udT8zHIrm+s+R43aETccwC4H65NjO6c2X6tUW5qZmfm2
HNU21J30UTSQrDNBPbMpDF5u3uUc5pCz0OlkIojEUxgYZXtJg9zK99nIV9za+SD5e2hN3ZnhOpGt
i5E54FNoJ29yDym7rZpPsoLUhg2SsG+XB7E0RTPbLeWQl84ZaD6aAyhdaBx7ylnbPgtHyxxuFpo5
K0dUqx+bAfSx9XPWXpe8OMWN33ZfLn//gnOYg81EPIiGDzaQGiOebdV3GefZlovxxgnJGjHH0jBm
h7DFYxS4hcgydcCv6Dx9kim7mqLkAFmnAQC3NVTZ0lhmhizO6LwJaeQjOFnZlbDw4MaKqb9BKsLw
IMR4f3nKloYzM+qwzJsUmV7cn8tY29dyKu3Iy1FvcOO2kHoPqqavvzu5wVa22C+HRey5cx20SGRV
9fzY0a9AlXmx0QQlv0sdHlwe0PnD/2Yp6GC2Pm7XgWI2hQomCz/ITvg83jOmNpcb/6WBoPHZoiAH
OA25pOwoMrIRJN+CKW33vqZnC5GUTZSA/8lF4r2196NOoJaunbVT55dXc3z4eUBvfHdb55Zj98w9
RhxF8q3Yx8p9BT3rVclN37bSxONxHIRNthIFLC3zzNkmzaSNpCoZqtQexLlSGxojJ6NfmaulNZ6F
SmPUp6FyO3ZkEN8jY3ywLNPruzXqgqXmZ87WKBkzJp7w48iAEoijoQvaiopgiDv7cHm1l+Zn5mnj
nkXp4Iz8mGSq9vI0PdgcNAnZ9Op2+j2RBrHnDjcXjmGHyXBeg2jbpRAgc/V2NNb01BZmae5s4yIf
0qqeOGJJmXmqyZknOPOsOl2Zo1+eefj+mSXjFmKMkTGiNmxUx75LfZ7Kl9IZj0NTXnND3oZl9e1d
yzHnhSdTEeVTTfgRogioRozifTOBDjkfkw0FzvJyJ0sTdv77NzYY/RAOc0b3aLbZxhLhddwoaIiu
gd6Xmp+ZeIb5UpGL5gFvRrGH2fq162YebtTb933/zKYniqLZXE3ukUOupkd+V8phI7Tpv6/5mVE3
WmZNr033OMXhaTSeFUW1/LiWg1uanZlNh5UBwrQ4xGay3EBzfofNdZfa+Rp4Y6n9mUFLriJIjRjs
mOd4BShynw3OgVRrRbkLzc/BuUZPI54TfH7atPuRFtCBcvaGfBd1OrHn4NyyH90C2EEcPqN1I9QI
kOh02wsoH9lk867lnQN0E2E3hmkoB3XcBvj1mr1Vas9V9UrzCw51DtKtaQI9KzxMIbnTnLriepLy
AayDXtisgWiXejgvzRvzHasSx6OGv6N5B3GNxlXeYI62V5sZKBWAyr88TwshhjMz47OWA2ioWn4c
uu5pqKYHAnGKy00vbaKZAatptIdaS+Nom3jAnuLbye58o1j78qXmZwYsDCsREUmco22LY5VTn9vZ
oR/livtZmv+ZBdtgdxyZqdyjTYbHqdSfy8Txizb8BNqclahlaQQzI554NLrcLQDP7cNdg8IEbaot
SJ5XHjcXRjCH6ca8zgyTUvfYSVBwuLiAdqWOPA0Sy06/CyBKULn18zYFVYWcbNMhx2ngQZYZXjQV
kATuNpf30NIYZocyLj4R6GRq+9grlAjEPT0VqJzzrEre4YBbOfkX1mFOBG/URpaqJLGxi+KgyLMN
DeVhitbiu6UxnLt9Y8lZNMlwLFL7yDKQBuIAc0vqVWN4MN+VlMcizIwY4R2T9sDtY8Jt008ywGPi
cCJ+o+jaPWchOpoDdcuQqdIC6PvIHdr5ALI0YFsKB8+ALlrVjEaQyfFzK421TO7Smsysu+f9mAJj
hIUP+03fhX5YVYHIk+3lfbXg9tjMunPFhMoHhx4rAcolPmxzEKpfbnrpy2dWrVTdydCd6DEr2EeZ
hPeu6MFjbKx8+cJumgNzy0ikUQPwyrGKp69QENrEiflMdXtjQyr88giWupjZtGnYVIZpxnBpTrcE
ZNJsesisLxOTm8sdLMz+HKBrWhIIRAkGiCS0jhz0Won5ztmf8753oaV7YsfswQ1fuLztmgfhrLwF
L331zI5bx6ghiFCAJibqhtPII/vFDMt3QcWJPYfjVkNsJMV50nkMUvx43Fak3sSrAcvCrpxDcGNC
clRQhPTo5NbGNeRmovoYjdbKrlxqfmauZkhCu2mVeED84zTXRuWrtWlfeEuYs0ECxx1NLGL0QXXd
pyLC47g73mTg02FDGZS0Psa9CHLIaV3em+eT5RcPOnNySAhS26RuY/fB1A89/9CJnTN0fk+kl68S
rPy67IEgQPn5SOhkDS5TTsTDsI0frGDaJ34PDQzP8s96F84a7nphVeYA3GJUaQFEj/M1VHZvf2A4
dDLg1DXQBDtpSrUKnVyYtDm8DTJF0Cm0iDgOln0rMusxasmN07A9QSY7idu1uqmlfuYHXUagMuaC
RbDLoTAJxB7RwFxEMQSjBJefcNl6vrwLFlzgHFxshaIgo8mjk0lQ2qSNLan6yGsRevRRvlZzvbQ8
587fBAaahJYEkCQ6TWq86hN6X4CRjaAq7/IYlpo///2b5gVom8Y8L+WJhfVLZsu9ZSZPqlu7QC+4
Q3u2FjSRUpcGUSc3fWzap4quRGMLazzHEaeoNAZHSR6fmPncAqHctcSLrSng1qFwP12emqXlnbkr
p4HqRGFk8Ulq5iklvIg+ZOFunSNmwWnNscQskjFriyI+JbIJ1JT4pIy2ZvYslYZ+bfexNa7N1UT9
UmeziCPXReIm2ZSc8vgJ4WXMgYJ/OEM8Yq68PHoXizex57hiPYaKK41JEz0LEtQEVy0LzIjsL6/J
wnadg4p1O0UpOxPH51UPVnvZZNPgt8ruPrJKA853uZeFOHaOKzYUNWqIpNcnXTlBybSnRvxPQEcA
LIjpmHmmGwaXu/o1CyMmbGbfTlvSKO9qcaQkfOB5dILY5D3Q8bu0zA5NnZ3A6bAvs26fmqiAqZnw
4HE+lKy+v/wBCxY6x+q2NbTvDAonRriBJzRVFDsR07VHnKWZnNmQVGEPiQOwY5us2zaOvTXFR7sf
t7JPb+MG0smarlxkFzwCmQXrUwHeNqOBn0yz6eAMASHD3rEiiCDhLRuH8+XZWvAJZGZFvR2xRE8U
bwlhtys75tmQVYiw1WvIXl3uYsFQ5/jd3g1p02k3OrWD4dnMAPvADYUghYnEC29i3NwAMgBH3eXe
FgY055O0bUXrPsmNY2yQD31PvYKJYDKSvdOtVS0tDei8Ym+OmDaCQqSdIM/ThNGtXZLCt3MTiUMk
9VpTPuYJnq50kW4mJ35nmmEO8e2TdswGYqFLUt2Y1NiDdfKqTMaVQ3Nhr/3QM3kzIjlCBivJE5DP
TMBSea4In4eRbWIr28Xju0B/BHoXP0+bLMUUW5UFxzBUyk+zRIBianokaRFE9Xh43/LbP3dSFxZN
TNtEnMxQ1aVzPJo0XuseURmwssEWPMAc6eukRqVkEcsTN3FE28OB8pdyItejO2yY+1Fna1XaSx3N
HIATtpw3ZipPQ6aDM2mfNnJfg+i5yjtP5K92xN85pJkTmByr6zVV8mSb0zanhq/TOwlhzAKgey1e
Ifq50tHCaTdH+JYK5VJdzwW28QNoqyNPdtGRNnzN1SxM2RzaW+fgajJcrI3k1D/rt4LHx+Y3Q3pM
nE3er5wwC/Y/B/fWI3d1KO3oxPjohalAviy9ToG+wrmw6flt33QvKmZrBSJL3c0O1BFkG4yWIjqN
RR2kzZ7mE2iQDJ/iMAh7aMiWrTcMHy/bz1Jns/CZyjYF8jrD7q5EEBXf4vrJoJOXxaZnAwQph2to
a75zN8wcQsisjluUI1R3QbBqktHeNOUo/Sbs1zS8FoKBOQpY9spFUsqVp8aVh94AlsBdQRIubWXy
s6Ox665vygktF2I8q9HnhedkdegziG2tzM/SWswcgNn1GRU1U6eY3FLpC+NgtnoT4x2VJ1BwIh2q
u9c0EJaGM3MBBh7jLdLkGA7qPfusC0ySj94Qjo+X99UPL//3FwYyRwazlvYyzxBH13b4KOm30tlF
pdg4yAB3ZoBEPUiZw6sk/VBnn8P0NopLr3TW4t9fn29kDh12ozEHJxw6z/HmKXY9e4lk6fdl0PNP
l8f367CDzGHD0ga0DqmY+OSgxNFo70Ai67XNwSIr8/fr9SFi5gQGCkxyJyt5Mt1B7gf0tpc6Tf0u
XVWa+bXzJHPMcFHqQTKIC5y0zXzScZ/o9DZt8NzUgNX6NePW/vJcLXU0s3s8f7YhQQ7lxCnxKC/A
I9BtQXvnD/2Zpz2BXPK7NM8JEbNwAH4FTBs9DoRWil0C5kR7sG8gTbZ930hmTsCgplOJGFZjhDa0
vsZNaYBFLmaHRpReyDh4l9eeeH/tyYiYOQPwIaFkmuI6kE9TujGQigg4ZJNWBrK0vWbmL1BVloHF
TZ6IcsB85cSHdIRKmanzlWfkhQ7mkGIX2kkaHkaduvhfPb/LoCKViZWPX5iaOdxNJEbcGBRtt/YO
eUW2JgK69M2zON/tzQb10nhKyhGxjKN8LEXlaXeNbmnBDOY4NwgBk9IicO9h9ZW3z3wIojzz8rr1
M/0yNO/i1SUogf75oMossHlaZpicWpU+ZSMq33lSjJvLBrA09TNTBky8T2NmJKfEaAMTYnl9tgYm
OXu2XxwY7sx0w7DqCzvEd+fqUxV+tyVyA69utIaUXWp+ZrpRGIH+nODLMQDPAvosca6APQtU6PiX
5+ZHSd6vRjAzWTE4qutVWp+aPvGngV4rRnDYvdqcBrF6KKW+NsbJ68Rz3LzvokjmjJY52Lh5CUTa
SY9ukLk1tNq+5GSNAHLBIuZot2xwlREha3yKk32mbggOoWHlCrrU9NlK3lxBK1YnjRyy5GS51xMP
vRiZT7m22D+eM36xFHOYW1ZFcTvyqkcAwAJdfXcqvhkdiDk6Dz1iqTitNhyGTZixyelH3YU7PRHP
sbtDHiHS7gAgsK1Na3ZB4d5DH+3yDlnYg3NEHDPTCmCIPDmxdDpM2t1Ap7sOJLggab16J1qIffjM
/vlg6HQcQpB2Rw4BLbtxVLq0961Z6X2FeoNNPQn+4fKAfh2xkjnBZcSTIaxtq0Zl6HVKrE3kyKDK
rkF97gn7pTI/kdVnxrMR/WpFZ+6hKZjqwqEvTmBpqpj0O5ZkeEgqSUOigCg8OgLK6BofrMIZDmWv
ym0+6th4hHKnYx5VS83Pl8e8tHHnjqSLUZY+cH1qp33m3AzTdZJ/vNz0gnflMweSNmPFeJEU/5ok
gIBGc6WyNZmfJefEZye+k8WWYnmcneS4LQ/tTgXCj+hm2BSBule7ywNYmJs5oi5RSWExJNVPsjSf
DHD1m5265ux9j5dkjqjTVsHHKGQxCsXynqVBmuu+vjdU26bSy+oxdHeshQLPGsB7YThzRczKtWo8
lMnqlEE8ZTvJnAflkHAvN8Ond03YHOcgImE0UCjWpy7v/GyU+xZkgEU9bC43v+BwnPPA3jhZUuRj
o7pcnYyyzfdxqoddpkv+APnfz5VZy5WTb8HlzOF1JjcGy2pxTBTWB8fBw8HkhdY3qJuYtbNyN15Y
ijkdpkMi0uG0SE6uCxU6nm5senTN9+UoiTOzaSWJ24CXPjkpyPZJYLwMV+8ttTY/C27Smdk1yocj
0K+E5akOxa61ybbi3ZdITfs+D3c1xKpSSp+NST9cXvUFN+LMTL3jUzGm2Xk5xPDAM8sT0ZoQ8MJK
z9F2eGmfqIGb46kRnmXZAYvqjT00uxGvoDR/X2gwR9vlhZ4MgUfjU1in4bgDnVN2FfGYj1s9KVCO
X56lpaGc//6NbYSg/jXZlCYnx/xUJaeRgGLVol5KTmZSvc8w/oa5A4GrA6W45GRoGUgHJd2vY703
2QNbu2ctgCzInB3T6u0EbM8YBoWWNgCQu3KrgsSnwMU92369e6drn6PvBqWmLFYYSuWAPrL3pm86
XCv/Wtiwc9idqUSbyQZjiLsnx36MorvLS7zgNOacl61A4kELfHM75gFTgG6y9kqH9vZy8wvedQ6v
Ey7orymr9amS/c41yE06jLu+NTamWKNfXDq25whvasaDgxAmPbnXoKfexkdp7wHUCazNiIfh/eWB
LMzTHOcNUrxG4Nm0OqnSNcD5p6JuDMCy3fErS2Si+BMJ/F9fhv8TfSvu/ozW9D//G3/+UpRjDXLz
ZvbHf96W3/LHpv72rbn+XP73+Vf/3z/9+Rf/eR1/qQtdfG/m/+qnX0L7f/UffG4+//QHJLXjZrxv
v9Xjwzfdps2PDvCl53/5P/3hP779aOXDWH7747cvRZs359YiFOT89tePDl//+O18p/+vt83/9bOb
zxl+7YP89o/d5+w1RqT5Z3P//p1vn3Xzx2+GZf/OhevapmkDG+c6Z1RI/+3PHzm/uyjXoaZpMips
63zG5gXUh//4Db/lEkaocKDAg0f5M8keCpL/+pHp2AJ8AC5+jG3n/vbvr/tpmf6zbP/I2+yuiPNG
//GbbZ4Pqv8E364phIWkI3HBfGy70AQ6b6A3PlN2U+PUZXqvTRu5Vjl5dc8yT1RE+hUBcSexUOJq
R8Yns64PSd0c6m7s/cQeQTvfFa9KJy+DSW5MVNR4EWueCNWB1RlASKJYruNI4RlWs3Erspcsuo6I
C1WaJOo8ZgCOJOIw8Vgc9p6bxa+VU0qPjnnpFU1Rea0RP2aq+toQJ8J5R0xIIth+3ruvg5W+JkkC
Qtr+s0Obr0CRSM/o233FIMBc3kJVsxEfsqGx/YhVboa6OoueKPTydrHK6YfEaSJvYMJ6be1RvEia
treA6yEBnCT5iyNxA/KoYZT3RqmgcN1H4Scorjm3fRgKv0rjZvKLFIhhOtWoe2vC7kYqvOl5lujw
ZizicZoCxksVdDUbWp/Ivu39KeaQn3PryArKTMabRPDoCZWX9p2oSXJmb2s+I2sfPoIhXDHU7Kd4
yqgM1UT7uGLsY+Ek7NUSJb4yNkXi2YMydpVdQdqzi+rdAJY8BLXJU1vbxVXd1cOO8yG9dfMJ4rgV
ERIQMGNiz3ysrJcYLwwNap6KzvJAem6+RuCBv4mJkd87cRk9RlNvtp4QdQoZzslNPjc5PtorQRdb
e7FTjicpDCk93EfNmy4amttIR90J/D9DADIYK/cNZsQvBTrfW72LDGE18uuYNOFBDNzyHDMt9oI5
VtCN9ElZwK27cet+6knChdcOPRJjjp1N11SjbETWvRHwTvWHgucN9VirhfLK3nC3vTb6TyUbqzst
tRM43GQfcmF0h67Af6qIkV1bj20QRj1kX5KOGi991NsHsCL1gWJOcyuILQ9KDk7QmlN6zFkGkUxt
yvLg1rLbdRHAGhLk3TsnKlyskywr4GBaiDfpKblW4Fv0VMZ6v5U6OU2OwlNXPBovpbasoGUq2Yhc
YVYBpJeBZuylx8P5C7PiLgwU6Hg2RukUB0rG6G5wHfJCpjREwU9SVMjh0OplVBV/DFMZQidhZJ9s
gfJwj4HA9yAmMIl6vOJW4WUTAcgzpfZYBGnXD9+5W/MbVLKGkdfgdzqvVXT45Haq4+fRIG9bCNbd
2JJP+9Exp02SkuouHAd7A8pndzeajW63vS2hUWtDOtTjmYwCIXBVGnsV3mTEwdMOSnzol2RoRR70
OjGe+xrZma6wXK/OuXWlKLUDu8qGh0HbzSM8kf4k7c7YsLocAqr4+OTWpkS4pnAO1mV+Z9oZuW1L
HV4nxYBy51jRTZHSfyFhO912LtKAex03MUQQR9t3eahCeqXSiG6tPtyD9lR0W0Ed53Eiae5HJk+8
3Aqrfdm2FgS38mzX1Hzch4ZtbUMEuB+HuL9BxVKNPRVV+cYo2uibweOP1Eyfe+meWJN9Lyrk0e0Q
pt5E6WsKrN1Gl527Rd2Cc5WJuPEgfGA/2mWCGXeBi0jAjbkbQtFvrSJq9sVom190SJJbmuXmDYjb
W9hIGUIxuesDmmavkRV9kziWPXTLgpG13SbrrGLn9Cl5oKGD6I+a9y2uyF6am+VVxXKuvXGsxBZy
F+OdTUnqpWrA3HTYoY1WAZL08SaNR8sf0iH0zIjz71LXIbyg0ps3R95fh8rbQ2QWqP44Q6gwTQdT
S21mzgVKQqij12E43utNQzy+nfadR72x8Oi28WG4wUp3P9+5/t7dOeZ8c2TBSmifRNN9HSSTX38c
H+wv05XjD9UGLyCbZsOOTgyW5o3U3v8kXF7rfnZijoZdUCh43Q+dQF6NbnhzoLaEtz10LT+Ujr0r
zbXi4Z/D6L8P+RyvvhlyXWStHKzx3ua3YZf4jrum2f4DfjSLA35aw/ndSYRj3mFUvd8FcFDUzz8B
C48XJR0kX131JPeAymzX8Fdr45o9Gct4bCIqp3sVb1xR+c6/6cn+V4HpYrj5U4h6MXz9/zAwtc4l
IsuR6dU3XTSyeBuW/viNP+NSIn6njDmmazscnBjiLLT9Z1hK+O+mhUosE4TjAv75TB/9V1RqEPd3
xk2HmZZpctM1z+Ccv8JSwzZ/dziH9C+DFCl3OK74/4u4lP7gRP7PfmQOI44FnmeodyHni2N7tuOr
KawSiH6HHiElfyKZcl1fhsLdtm5Yb3Bxrc/K6aXekwGhTiby9l9w0eMR4X1zknnhjh5wo27tAy/L
DoLmxr3bxPmtCu3qFCUs3ZU2if0c6GDHy6WVPRltMR3yUU6xP+SivGJxDEYjq6jCj0PugtgI/ILg
c22UiHYpAuSXjopKe0lZNztT1UPkGbkM4ZH4gGwyQs5NWXfpoagd1HmUQvXZVYb//5WUZAwGINy+
Q0mKBKOKEKPkIJnw8kxzvzMaLfx8KuW2rRSiIenYwIlMFqEgvraqvW6K4nVImvTeoGl6ZwxZm255
T6ZDZUzmwWkM+2PvNChpDE06nCCtwA92mtc3BiS5byD0mwZijK3AcaYSuhuxRWtPOE2zxX0ReKu+
Vc/oogmSpOyvkBmngGc7k6+bqgtQ6FmeetrbV33UGo9Km5VfNso9sFJVfpPHaR3UblX2XmS7o+XR
UtcngdqjR/CAyiPyvPRjMiTdFYii8qAAydlNJBj1y6lA0IOj7jkFOvfQZ7Y6IJgvAnmuFKt7qwyG
Jm0DMob1UVi9vk/51D26riqeSJ2RY5yZ4cbgw2fXiopdobvpFSjC5KGyQ74rcltdRXUir9PQRSVp
V7TFs5E7bCNql37LHNcNiMSBCe4/9dqAf/8AArw8sM2ePwFT098Mdaw2qo2qoymkzLYNifVne+iN
1yidKtMriOKbHveRbTOo9mRyyIjzPu13LIeSTeII+1RkA2JIUg8vE8uanVVDa8+3htHdR6PqT+gv
+5bbPPraKm1sEjCOBais0oHZJfzayDkqCd269iVrkk0dZWTbVLl4rBydBJ2djNBTg55GaoVIoJNQ
7vKoc2OPtxH9qo00uWaZjnaRGb8KnQPXlsV57Ytea8/Bc/WTirne5qmQTxntjJeKFM4VMxsjmCpd
fTIrI3rpcSXdNK7dk2DoB/Mxizv1aqdGdrCAaN3X05B+RM2O+ZHnnd64aSqh/hBF/YfOcalPsP9v
ldn1PpdMHYuwoltJYU5x6Mo7I+t5IFA3uZlqg++qwjQC8BC3L7jKlhtpOCVyejEyiqQQB9vKqiPt
StOz+l4FThyNr8k46UOhMvMwcRvk4RpkYbVtZx+jLhNXKhbWltQxu3KLgmwhx0pPoU5zEFfk9ecE
wgtbktLRs1yzuS4sVLxGYVj4jjkOEPfQ0xbXaig2qbzdEnOaPmdTZ9znwzBsdBax/aTbdjtyU3vZ
CPb1OiHtphni+CqKTYXam1ReRZlOPCs35Z6jGuGDEEV2x4fG8DlS+iCWQego20pcp3XKb01E7Nrr
nCHZloNwA5o5HHYKsti6V85GRw04jrpG+ZnT43TudeiFBDUzm4GMzhU0ssAugt20a3pi3ttVIjdw
kWrHJ1184kOYHas6tZ7TzuxRJQRGJsJD7hFLGydFIq03RgP5bNvRqLum1ngdW0btYaH7XW27wjNQ
8O2ZOW3Bu6Pj25JUGtneWm/KNOMe3m3orVUafFPqHLj6whqCri+MgBFVImc3Rued0jwJo2huBAg4
gy7J3UOl1P9l7zu6I8e1pP/L7NkHAP2WLn0q5VXa8KgcCRJ0oAHAXz+Rqfq+7q438/q8/WxUMiWT
JAjcGxE3Ykk5ftSh1JPZBhJbM1u6YNuit3gar9l6uCoI+yLt+ioEYrfxwItUmdk/TtW1geudEZnJ
M+OYqprMgwut8p1V9zTlUI+jn+vDGBbdKJ8AeG4ZwPS9Zkycc0dC+WAX4tCKVWV20/r3YTOzH1M3
ch1hAw0ejWONma/H9VmNzWSiTiGS0W1H74AVO/WRIoV5FaNHP7qyDb7IsKAf8KAkx9xh/ORzVu4c
HqDhQQeS5taq4typ5o3jET9Tll099c5Q8cj2gb7bnUGY7mK38nnpLe/QozO84Pw2caCK8N1bzXgU
NmKSOIAZyKzoylK08Rxxg/WYgRNljxDPlgdMh7CEzaY0B8wjd5GutbO14KpSB7HVt3YWmC7I/Jby
Dyo0TbEni40zLkMR0V6acIfWD0FFiGsXMQlFneCBCO7IrFmieoIYo6GZdvCDmbcN8iPTtpnnu2kF
ThStphtTR8sKTGFotoZY02mc7GA7+MWcNm6zpkuzInvadXGgTasT5+EEx+sAs7skgoBg2VRoAF+h
egm20p5ZDM1OkARGWLvOZsW9XbbV6zxwKHn81jJJjayLxCpr9Q3j3DrNqxJ7OKXqMF/xItL2FB6C
fThl7jjoXThNw4NqB4GHhmAQLFkBFuVpQaY5cxpMPUu3bDC/WqCbsLtp43qKH0sEgI4RM7XczEvv
bM08FiQua7/YOflMf6XA/F/R+l/MR6H5vxetUdd+cPnjr0Xr7Tt+gale8AdFNYACFPYSIcwZ0Hr9
AlPxJYeRkFGbuV5g3zK2/x+Yyv6wgXHaoUvhbwWg88+qlbI/CHN8O2QecoRoAMHkf1C0fooj/ixa
Awc/26U+JqZY4Die//vAT+9gSMtyGwzGFgxDUbIfIizgOcZqKiJXHQwNII/Uuou5pocx0IATZ4A4
AJAfBx+B0BOXUOwO0SRlShfsJwguK1DoFuVxLtsowG7jqyDxnG/DLBIq14xz/lZXOnIqJ+ZIYqmV
C3fdNUOiBdSf+l551rNPq4epq5K+t5K+qPYrAB4UTUmuDyv8ap0ZQlfB7tfhwxlQ+oglg4w0kaG1
AbAYlhXkZu6OuWURN2X/3MlmilZBTNzK9ScA7Gi2xU/ZeSICfoQkZCcfk7mv9gKSLGI9Iggh5jPP
PMkSwrtN5elI9z3cSFWGwHi8wGdkOkYcTLCiLFYEiYJ4TdTeEJ+nJQ8iTKMdvWUoY88490s4Zsg/
4PP8tKz5F27yY9DSS054YkwTa+tD48yhbIa1upojyHoBkkGZOrX3TVseB/ultz+4r6NmpN9cRc7Y
DIIYMr6fq9u/MAgRY9bguofBfNcjvy1G+tulpRTzYetD4c+HzratCLM2Saic82TTzeogTQlylXRe
fZj2YyRKPDlhe88LFpuVHYHNg3uB/ZrH/MzW/M2HlbUcGaA084VX02vu8Y3oChINtIxs++fM92Pg
VnFQeJvOvOWeg3NBbieL7XUd7r1RJEHfRLMyKQ+smEi4V8vr4TsEaUMwSVl6PTDvGRhxk+rA2pRr
/lCpPitWnc3WGmP47GChdyn6NlIY1y9QnIWFTvKG74caB8FsEJprHkrXSyqc+TbA7UI3SW/bGUSl
xwq3stf8WC/5ZayfgxJjBVZ38HqxrwLkptf1zzm4Th/gvkdWDjy1WGJqXXy/S2cxfEPQ5kU2aPhz
PCtIsE0dJTfK4scAJ0UMOG0/y8exJ29GLtBii/ns9RZcIwNx5rLYOoruXDRZpjD3edFvXM2OYaOf
Ooo5ilCvXtQRZwM7iNQp8Wp7YbDKuIEAcaCpWN0gUqJ9UIWJeX6eSx6tWAE5HFoLVaVIz/yg4fxW
B7hBqq6KiAhx5y0GBf2m73MQv++BWCJqD1FlvVW+G6+tFc+sfbLD6kfelnf1OoLDGNj3oIBznS53
sxnfjcxxsfX4VnJHbDFGg+Em5b85HFtD2HlvnvAufombVgTha17pCle8FJE1DjbWRe+iO2we3YY9
+bn4BwDvilj9y7YVeuCiPI+6/6J8LxS1O19LmnD2JefTRvAhDsTbX3by/wEl/A3que2NDCwYfgf2
afL7eHRHF+mUiJRMSuhLuw5eLOrl3/+G21zo76/DcX0cD0jDQ2La9XX+BSVbRRGM3mLTxPXZfeVZ
J62rM5JTjnBj26IMTMVQP45luJMGiK8jwwepu5dwCnEH2vrDbwGLAy4BhqntiAt3a6zwu9u7VWT5
3b4V/U/QXp/X/v/O+v9i1xnl//2sfyo/uPhov//tsL9+y+dhT4n7hweHNajiCfNt5+oB8XnWh/4f
tuN60IrZ+E8OmvP/j1Ax8ofj2RRYtB/4SMK6ygN+AVT4aUCtyBVKYlgi6Dn/k6P+Zjvy51KDkBQl
A1hYdv37YDn5u1Eo6WfMQmpr2paWAFrDVZGtiyFxDjOUc+EsZ9DvD5q21Z0L3GKP0h664Qa5N/UK
kGOtrVNR9/uu7sm7xumxEhZm3F2uE04W4Hp35FsyL88T5/Q4Tw45BkjCiuRaxSvcgDd6mdVmsMLh
vX5UaGCf2NQQgDnSIXB20yicVZfAglWfKoagrlpXe7tk4x3y3o/X2vwRTC4ol9oBuYhE9r/cx//h
Sb8N1P/94tiYz7QD6qAYQh30G5bs1n25tKIE9aEqfpyRVXsCqasnYp2GcsEOt9IFHXxlLtxqNxPa
iM1c0PGhnoo8AogyZ6Gcmo0cajylVWgeSzA9maumAK4+19cJOYOTBOAVT3KUYjOC1uNRq/rYFLpK
VG6px7ZgVWJu743dP+XS3fJ+/voKsccAnHRQ7LnYylDs/X2n8TtA/QtMdTbuije+t/RHuyq3OB6s
zUr4Kw2c/ssqXLh+XYEEd122LqLjU5kPa2KhTzq5QSM31hJcGW2PHXhY/PwP7wIaKBvqcRTDWPmM
/p5VWoehYe2A7AYa1jJe/QaTD3oe77pCLMdeWPZumCYcbLw5Qbw2xzmj5YNppg9pt2EmXZjFgydD
vXr9r6EpLwEmZZ6XWsWjDJZsNEKkVQ3YLUT6VVy7rblMmgy7Lgz1xYNnsbbWIA1MOGeVJ5z7f//y
brFzf78FruO7kFQE8BdmuB1/vwV9TQNkGBF3YyHMgCakGu3N1NAukZKLx3H2pqjyiwLxMJZ8aOGy
fwZ24AIHIyRuaemm/liBxCWYjJ308t1UtDmg8eXRiEjuMwbpUGpPYf1giTEDgAlVu8vsnQ9eLqqd
sDiZpYJVb6m7OtNTF2LCr24vBc//yUfxNu7+txfqMYgzAkaoGxLq3xQcfznVisFxGZjnBXqkft8X
azQPSKurZMUf5w7+IoVRKlO5Gxd63uaDecNoK/+OWvRuZkPzupI+T2XQFyjAcvtQ5RBnlLz/p/HM
mynEb3+my1w88aDtQ8/7/ZGgYWt7Tj/MG7ugKu2pcWMJS+BUwOA4u+0BmKur0OALQEc5dA3vJaQN
SuKRr6xFXwodfIX7CN9/PuKA5sLN0Kc+RaleDkacLbcY72d3ioZGrY8w7dEx4wU4qes+MGr6T0ZK
v5UTOEFwlACDwRgdRDgh+V3bzzAXlk+6XTbzOLWgA4jZDLpcEKLjNd/WgzaxwHaOACV4ggvUkMsE
wWSjT8FaPkogglBU2jL2oGC4n0RRbtcQ9byh676XAWb0tXQf/Z4Pu394MP6u6Pn8s8MreUIQ3kLC
4Pr1v6wX5ZaSzSWZAQF37dmyRxoV1nLELFuYNANyOaxgls+lp/aMiPW+Y96L1C3Hf2i/5hYdkiq0
8iNCuZEObEz/jty8hKC5c1xLnTrMgB5gWpmVHu5G6Xt9hn63jULlvTAjm29icWF3WGwRBkaf6bB2
af6P7q6/kZXXl4gD3MOzwIIQlcHvB4zhzdqvZpYb+3YcDPHAK/s5xJiCMvQB3zWmBhbzl8GM7Q6e
kehmMM1XmSK4xyk9bIY2UCcM2jyjzvv3V//ms/D3xwDLH1aGLnEg+HLJb9tS2/kr6BEiNzjsHRAZ
ot4Vahr3JZtt9KC1fWi9fgdjEHh0mHZOPLt/0xITlFqLPBYBJFckMqHuv/z7P+xWX//2h/l+6DFc
LfyLQPK/L4vCCyHonqppoxXrNoRW4/2oYUZtRZZb69Oa993RrKrJQWZQs+2gVItsErHO9+87S5GD
qPmK9NJw/fApOAfBwsS0eRtr18gjGQJ57Jlc47Lp2nReGg+iW4ZBTVtfKljA78ZqmpPKAnbY+sL/
7jh3xlQArld9Kj1Bsn//cgGc3NCWP19xAPwUNKQXMAdPsOeFvztvlwgwx9ndLRsJImNWifGv9CCa
5R7y1H2bi2hx9SNohg5W74DYc9+8NDVQmHpodh5yKiKnuXihXLYOUeCySrrEPQuhciBt2nVERWyA
dS5ZzAuj3lvpTNcsMpwsagiyUUITVDek3ZARyXEDZ0vMSx/zpB1kbWoiO9kXPxwReBFchf3IYj52
E9Y3iR1SP1vAiCbjBPAfTlWnbm4e6ppWMSOzilywBxFfhteSX4w9iESX1l2BxyUCC5faoodnjtN+
d7v+HUGg246Fd/OyqkgP5RFioTLNJXFTuIJbURtQ9+hrV6eCmRL4DQAIRH5WmTWVEHqVXCTMnxNf
CDcLeXEpF/xqUEnfw8m6y9t1X2A1xcL57tldmYT61TKmOC6NteW+cu7c9ULR6dEc2DTkUSZtJ6uP
vAoaiaCkF23tiwe7te6UBOgyjF0MlCTfcdYc5gm/2tV5bC8hAYYf9qnH8kjs/aJbk9VburjJ++tq
4xspNSwUfBzYtmSHFl7DI7J6IkC0yOUo1wnOG0O0rC0EDAsn8YJirbWqZz4uX9Xq5ekM5c0SQHIH
DU5U2XzZtJXq4lJ+5NeemIsuaiGYy+wWd68iJ1RzmemsZ+KGAJqrbO5+DHkxJwWjQ6TNkDA6v1Ye
PPe7BcYLTh9+E1pGFE9MJHFuRct1ydVjt6389hkqpjXOITxKmLRYhCn3n9oeX0gv2dYqZNzXo4fH
RA1x4UHmCFyI7GCQF5WmfalmEoneOYDKeSKlv8Xxe/ECH8D47AwoneePUgEvqsGrucdWxCMSoeGv
ZccgSfuUFVjCCIk7+W1wdWxgmWOui14MsVXM72yEBBDzcwdf1Ctakkx4M+if0mtBSYsxliDvqqrN
xpBEhFpPozOrlCJ9K4K+6kvurBSApB3BKm6Ki/LeGBdu3zZxYBnTvZtiTbrFANocC73t6oWlFARt
7A3yxBz9OqLy1+M3x4GZhO3K1wG7UT7Ld9hAHTEs1iTg8p8HWrx3i/8izbpDL5aG1G2yvoParZ92
Q9d/LRBsCo/u+bVAYnUip2DrGY8n7QAbaleE6RBadTQoSyWktmhUN1MQKx9L3ZaYdwnntB1ROk+t
PkAoX0Zznp+B3iB6Rx8oX2Hk75EnUcxlsuQFpE6z44Onh2K/C2OEsy1bM+HPD8uijnM8lls9pYT3
5woqxs3IrppBb30LRD09ec0LxIh2QnOJmwdmkodvLQSUruPWcYAWLvJ6tEaj9w0lqc7WuTiFXXuZ
rBw0hQrNg0/Fdug798XheqfpOm44tGepFtT/aE6Ek/Lr3LRA367O3By18tH2VyQUeVZsqYLdTZOD
eAhJxm2bW+QyjGCcxhZiynFqMpS6JJ6LSW7ltWippfdErxsR9g3rEek3beSwxv9OShELr4KQV9/n
IMwTT+lyX9u99+aShxZM1msH2uoQOB2i25XtvS1cD3GJEbNjThfnZXZVZHCGZXTi/aYovHnbi9VK
4SRBv8B56GjNVfk0mNI/2lAIx7rwCchpAGSjhKlStVriMOYI7hRwcwx8TM7mobw3fbAcAmt8HZHh
ciRyfeuHmj4UmB98QFilA8+CcYZe7+ADsD2XTI13lktMtoryGX2CjG5Xz1DzgdiR6s4ZHH0JMYSK
7p2/rNeTWhQ2sFQ1qS++VaXu4otvyvetqB8BkZqaYEMw9d5VtUzmqWD3YyDSAfcuKrvJpJ6W1g6O
Cl97t9m3vHSfoMA+3XoMb3btbCmu2hN/STwIXPaLNcujUY48WpiYqgCaRsx5MNh+H8dxsdMGcWJ9
3SVux+q4rv3mabDH6l7WMpXhUGfzSr1UORirtJyNXRL23AXBbvY6vTOW9BJ7JOHrpPgDDvrph0X9
rQIbd+CO00XArQFuoLWNVizW0wqKfhNQ3W3ZLOQerpC44kJgWUPIcVn10G2XaixiLDkccmXdPNUB
fQl6Wn51OTVRYHx9CRy/PhZdOCfg8toYMHZ3CnO2N9DzAnpVDTw+tP+KvvkofOymIFb7+6ltu31o
nDoLW+caMAfqdg4NQNim/QDzKdIA9ec+RL3z1FrWw+3zwbgucQVuNxnKYgZrm493jujHO8VFtYEd
lBOV4YqbD3HQ0bcw1lXa04WxoUdCRO9lZS6ni7p+bkA9sCfcfg1WW8Wi78K0GorgjFng4Hx7r8/C
2nb+8gm5Wk2K/cGL+QpGoyt7CDi6vLobyPrrzRo2KsVDQuPbFyirYUreCZ0OwWqOWO/myBwJmx0o
dyOQlsXh9rkJj//nV//80G3gOS1Uf7LCDIw+vSAShF6gmaWXfrIrcLQwNqkgKs0R3CZRC8wJBj2D
5FZGNxVF79C3ZdqhOjjX7vDoDy1IXDYeuxLWjHEjeA9sRxXxUBQdrPF1d6dKDh5LM34fdgr1TtOU
G4yORp6k8r63cCbdilodVp/AjT80JXhhYLT50H+xanKCxtqJGHS/O1gdVKnyc7LBhbe92BU0GYY5
hRJmffcR0hPNa+M/QQYa0cXMW0v3LG5I0D471xJiaS/UecYEyngPEdx6BiGcAM2BUba2MPxNqtPn
R5UKkD2GSmBqZmwWFtJLDzxg3s6acOwvPqTuducW+3LxYrs0wwFPjYDUKhBhxHspkyDvhsPtze3L
9Pp/AjnAn7jXOPJwuC0N3CxXXI+irPm3DpPVcwww4VLNEILDzOigqspHTSN/NKUK7oauReHtuY+5
gTOQayAZVz0uHQsL+5nBCqAuTPFYG0Qf0/VzJ+ocoy85uIys9Z3ihJ6pTdGRTQlbPPZMLC9rMT2e
ehihRdCA3UdWMUAvC2quR4v00FaQyEH5uYWWLZlqSN1ZjXVWjw8zFBsPQGYhbtITmhhMKaCVA/8v
YGZ2T7X/rLyiBQU/y4NobXWS8zPCn9E/QG+Etteey0cbk8+RD6VV1Fh9kd62m7zjP1D/AiybKeit
anjs+lAeg9XddOLaUw4s3+fI8IorYVdp2SgAfrVB/pVZ0a6oblhgQD89O3JaL91Efjh0+LnMdn1n
Fi4T1zj5OVAIJEKGVnk31+41PsAm+y7sxCN12HtRVR0GrSYOP0H7cVJl+Wb1NpTYkj6sgJQT3S/d
GWMAYCquv3ugttyrrusgKPdaVMtqfm3ru07D+MwWMJVnJKgeVF6RqBfoHG4fLkXz/Pntdgvj6vp6
zUZ/nVOMaUAiNHsL6ku4zYiy70585N+B5i2b20ckcNeU69bZdRZRSXtV8uHkCvd2oK1skpAYNe08
PVR580Do7B2nYTrAQXhdIh7QZifgZG3AMrbed5fk66brhLdF2cgvZbDo2J7S0ZrLy+La0VpzfpLO
QlOGgJ0nir8hMg63QQzmwRnozS8IbWjCj76zve8OJmN8T6Dom/uVJhKnxflec08/jFMBfhPnQ2V7
9a8rRxpoJxR4p5h5k3dHDSnjtdvhxrDX1WMQV7lVs3GnFjzqFDhnuEt9ux2oS9i0YOMG+2nRAd+1
boEMyEH1L47Ql7EhduZgBPoI7RI2dQdMWb1zWgqepibbGrKd3PHV82JV40nioYyojwdGFSLf8ppM
D2PbZgiiDY8KVb4/leXp9sZ1qssnnuDTJavxV6JQx8OH8Kw7LpsCrKhodpjn/6hCF9/sBfVmAcwW
0xl2CSUBRniq+QLuErDjbhzC79Yk9+X8JpXNv4y5J7ZuWUEAN8jvYjDu3aqrPHWLoNi1MOm6ml6f
hIOpKVQ1x9v9rxn5ydSp9yf2IkPXnG0yXUl2MP9XfBlVnB2ReYpggzJ88Sk3W1r2TlpNTQmMtlV7
19FuxnRpJ6tkeVZgk09C5Gvco+4QKE8UlLHXD2/L8/Y5CuPVHfQSDuaccr3LbWtNyrUeUXfo5VWB
B16gSXvrm0yrdtqbYWli3Bj7GWkXvz6UHaSpYyHuFfjNeMyVwGDZv76HTv7ZhdzqcDuD7TmgCCWH
AEzjsjNe3he0O7kFxp2Q9wbxxBDCvOfOvhZfkDgUBwdKucigOj2sDZo9+O7QUzOY58q27IsO8wEy
SOpFBLKzGPmVzrO22j5Gc+c8q24EI93wX+/dvnr63JtBEIYbai85Siu72X8CyHVf65S1KwwcOmTB
Fk3VQ5nnuChBrtCjWYYgGuYa8xYqhykvTCxIqja8QZEhpI17WZT02JLmVVWL3NoT809NP/qnZapX
SJrEycdQzBQRU3Ub3s7fHJwVwOzQCp8gg+th+XymcPHOmMMtHJBDd759js0y2NesjUYzbHVlhi8N
2Cc8TlMBaqhrMtApJLkhrytFCwIRLCageI85tWZoL25Qo2VY0IX0aJvj0bExsGMt44MbdO9oidVe
yBEkRghdQe0WZ5FnGFAy5xyyg883iBcHPHAFylFPOCfimh83oBwRYdVGeyKG1HR61NirEsgfqw3h
1b5elXlve9ImnyscPeN9O6kpAVITJCgFgj068arxutdOcOtcD9YP5K7DfLoOyMm4XG6Xzm1TU4I+
0cRvsqJyKMj2UmBxjKBUruM1jYKRq/KrfgsHAOfss3GOVedNKZOlz6ICWENWkZLDizFcn0Jh3w/1
fTiO3zF47R3c69GFUbFlD7MFGRWSfFUa7WFlerIf/KA8tR5MV/K+sbc9cb1IjCWKE+V3R+GUmCK6
ERI13H+zaV3DO5G7cmNKOPMOQFzPK9gSgFc6gztSv61mCyKA5cfStPypRYbOSge2aWpZZ7UJ10xM
I45JaFKr7BO1tBA+P90ILxVUeTRZ03XSqcQNZc6QYvQOvXyhu/MiyCGowvYOOZztngB3j261QuF3
kB3a1UW6IsA5qIqEquUqxWHmXUCIMzZiX8Oc5Rmadp6udpuQiU5H6HnHU/+DWF3xFfABbKKW6agc
WP5Fbr5UlxmqYpVP5VccgmsSjOG5G3ibBtf9xZoskRDh6KTHepwir11QunV4IDE72J1rvTx+cnis
TFoYy0PqXFeX1ekktiGwTw3r2AYtqkkVsN0I9u2Qpi7sGbfzh1W47mOrxAZlKN07kqCtt/kc13OV
70oIStLPH03Uqo6yK6PaZebxVnWSNWjKZK0QcV4jHoNKVLSTX1cPIJGXWDKxZtVCq+S2IPK2fb9d
QLV2zrGdQhopWrV74J1j+nn8rrDjwFynfuh9xOM1zbDADugKQ7NK7PiweDls1bukpnCEwfofdxXz
whOIj5e2m2oQoforsa3xgQrjHBG89lAG0M3Ap1Jupmsn61Kr2zdr8HO5frQChozqEjrPEBDEPsxx
5+dc7hY5WmdNxPecAodbS6r3+nabbpzf59LJO8ySFde5t9uPkgxxByUmK7YFRgjfV3dCimM4dfAc
0OTL5FmZKQqyF0s537kh31PPr1+RNZA0Vd0+5p39sKhSbsicl1m9MvsVHiVwpQlQe1gYxM3XPVOi
ijWs/A6OrayX3GnvkKAu7heIrNPQl140wg3+4LS9At5Rydf6Z21aCPavVFtXV1+HMq8QYDI6KYKV
Agx7AXm99RaAoMx2EUgThipnQthFgwEs9tp5aBYV9YaHcJTVVjTFU4sdJbPAlO0xTdhB24aXNbbe
XmFed3d7rw38dQfLYW9/e8/qahH545qnMItxs6E28kE3EGznuLWbhczDFW0dsfHg/EEv14AlUYaL
Zw5X5Ag1uUpN34P/HTmgtGId92ryzDGckcUQFy1RL2GR093kLTPQzQ+ekxVxrFzuhHYwmoItCIJJ
gZGOaw/lNTDatkXtbspBP99IVtvll9sRdHujavymqelP6yhT0JL2sVg9veEjEFrVzmjBXd8+DxO1
kKWCYIhb7++7l7Cr4EWQo10JICXIpO8HRz4G9k6scEBsRxeZpK0EotO+4yrad9ZSe5FhrkBTU3lf
LCeASqkKy+NaWV2KoYeoum7yNlZE5ruAs6BD+Oz55qUU21mLHwEmjTnAXAugQRVkQxi2cVuUQHrQ
SLxA19zW4KLbprcTq/OrX+8V1I3rHrFKvc/0vqmsNe1xGL2H6Dw7EHNfq5p9wdROsOWB/dOaV5L1
VTkeSY82CljUGWlZ0z1AeAuCTExvmw7tBOSSnOdNRCsHZZVpXnsHcYE8CJY4mK/ovh+WCXfovhPS
Qx6zxnB85leNTIB3+nHoorlzJKuOjnoqlDys9vyCTe4DMdrIRrGhBsQs8dYdOIJ9sMpzHygrpmYB
5tIpdrelA8seW5EwEqtBy6e97YyJhm2IIzqhNhrRsii+gHU20RTCIquxP6wWZkIlYrjg+o7dAVI2
zOeLb/B+3MM5OwmYqNIa9F0kODyUrGBNmQiGqLfK5SAhPOnKLWkx9x1CKwXGARbYjr8AqsYIYwgB
aYuPohz+rdoyDI6u4CAwOoKIF/jgJaQvyhjHWZXRkgJw4yZF3t+PHn9tOhBVxhoTD5YltjWVQYzJ
B/i1IiIpxNAMWAH9qOz+Tgqr2tMmtnKMQOs+YIk7pcYi4EBU7yYDyKkgmFHUhviZHFNV6GKwOdUF
mkiAtyY0iTeNYotl++ESFDbMwkz99J2Ske1ml2eYS/APgkYyB6OAIlDGPBhSms+bOafApGq/zgzZ
VEPfpNCqYRTaGRUgfiArFcZsmkIuKDcgHQWGv9PfhSE0W8COaM7a1JevhpUgrrDiI2kNG7faAmF5
4UDWV0xDufMMGLdeH2ZYqcUtC57RJ/BkWccmCYS30V3TZvNCuggJts8+ZBIk1NZZIfyCI34rdkRj
pxib3/Paj42D2SLGv6Lpfc9HLjeL/dFYOJEIUoqcAFMiWngTmJAgRtu1pPn1tAKt9rpwiBetUYPI
aXcybMTLAGIhIjJ8kwBpENqXf3UnDk6XA+RuV8hvJdVbzIUfker7TZsRVB+UgGEduAkOfroVrOfw
+ySYlZNnuyfTBinlGWOM4oXQPfJmITuFpUFGiv5lHKE1Labz6DBnt+6ICF4a7lIwRwIu0ZVjbSyK
uqlADRe6Youu+7sp/5uj89htXUnC8BMRYA5bBiVLtuUghw3hcMwcm7Gf/n68q8Fg5tiy2Oyq+lPV
h3VpBIEA3dlqqzcip0jwWT8A4hotfay9FFUvSwf2yVrc4mr8xkK/hoojvnIzfcWf3bE2xIp3pLZE
aF8XHOtVuctU7dRp2UdODvLeWCVMHV99JWKxr5TpMuXpN5zW85r+296VkYLoxgrRFkbxzpUZh1mT
u74yZfsWuFZqw19SOlBDojum0/o1Z+2/IZmLQPEGeDm3XUgMXuxATxQljGvv0rizsZNuBoO35JFO
6kJoV+s+n5dwnDLzZULs5C/4hXDEf6i2exykXXK/dW9537e+VvRPZuUdXVIIngnGCB3LI0lzKBC4
qtfKbLJAm/5s1py2TgLmCbm/WFaxdaB5KJvyQ11pidzc2MVF1Oaxe0m0+tnepKeSXicraxnGDC5a
Ez9byghNkVCo1rlgGcv//H5avXa9yZrcRvtUcnefzPXii5KM5DyNDwaeQ5yVX27SaeiWYfqaxBy2
ecIJ7TQ+6i5ZCXpZPTG/19FQxjRfmDXgyGS94+uB8HSsJDJNM6RA4Ykbqh9e78SHEmFCH0YfINkO
SgfUnSyLo2aZH0fCAb8WNCXMwWjclC6b+TKOFfyQKxU10roNWoGgCpz4K8/qOVREC9JhVT+TLpxQ
NOr7MGMQZ2cu0QIKtQsiLVXqJEjr4mAuzlkHxQlFln+wpLM4pXX9JdRjapBvTSCaAC37HfW+gDZo
V7oWB6JMR15OYEfkDQvie7ZJ4KQRh4ntlfNo7IwEBgy0yGRAzQ50eq/qaSoRjutJdRzroosEjJGP
9Y1d5ghiIJLqmcY+f0hbMu8Tg4spK6YdShrYOXBJ30PgFkMrhSV6G4kwW1biabGooviF9oVaWEFD
TW6IptBNgNv1Ze3s1ZdL4wbTz5TlMafTxK/WdQ8IkUUgwJHCVi2CXlVQKbO58izyxfSr1Mr2ZJQ4
kWGMHIN5tR9y70HrzT/VBO8aR4tvZhN5j0rDN9O9VMI4NqLkenf5qxk37139CusnDoXT/Fpu/lmr
Wf2xpEmzDc0+2uz1VCfrGol8UgJrZt4gLf8Vsc8I7lmHFY8j8gjJn/AQhp3nRDGWBgrJGvZsgcWP
xgTTi0PbtMp17iFg3EJVIdqyJShK9yNbdCXsElIRFZhhh0xSp8s/55RNL2aBp3BSW20/pOZnSWqJ
jgWJRl+Gi21T7QBibYQ7jSTtxpqnfJ94cJJQl3Pf71OdrN944nPQ2d23SlcFcqajwCNNXE1r01JU
PzZApOhYZdBJcw0cwOplzG59VUapq8sgEc5Hn+vC740Yp8UYSSBxKGxNgfrA3uUY/yxJfM6SJH5b
28XOkOTyKC5Q7Ng+Jsg9A9O7z8pZPaelrkTAAAgaPGvfOfFw4MAcJWuEe9xLdypJONEwLHt1IBBj
Vb07vJsXJPvGw0rcm6QEAhuLR3C2I59+DDAN6DsxNVGukF0p2+XfqIlomtyzUcz1kaExDQsl1jY3
2xn92jUfvZBWVyMzZZIBf7lxEutnnkAhy8S9eHx0zKwYAEvW6Rqz62sLkF21VszqVnsehkbuUms5
OHXhhWW6sjF9+Ky4IGOLedNwSpgRbwFL3/y+SdmGbjcttNlXky1SUe/Yd804pruh7c8zpGKEYzjx
+d6DZpHos8YlDpVi/s2xsLHvM9Lx2rAAbjzPWC0gsT9hRId93xN1aIwka+Sbe8cr12OlwjMlrLiV
Xf646N6KLbA9WXlvHxJvAtZQv9mSOgHVg87JEpaVYMPxYFStPwnvJiRfRNbn37UAn9BQGBZKHdoK
TtS1w/UtKsKBvO5abUoZuSZ3HvnFXqqQ+lElbA30nDUaZ42dmXq68yb17OXkHZci+6fG2mPBtug9
7hBJu0LjZw4xI46GWqVT3xaPdsBcOaqKGQmpmkdnouXroW7dBaGF7BDhZAqKQg6wSEnRzceeS7dd
KbBqFiid1A4zFXBfVVSV3tY+CBg/UtXjA1s8dxaGDI7l4EXr0r4glz430tMCl26QxBFamxFTN5Fy
qWus/jQoSVDA1IWK/pu0xRfhWCVNLS2Fm4MQrQxKU86W5VgW8c6Zqp1g6vfTSr21s1oHmYehdlSN
wJucPlwmFsOsaoGluiViyfNeZastT/ULCN1tJcFV2w3JQN8fW9chNfa2zTRtrjoV1ATSj5Mv1+V+
UAuBVRJgzxnVvduD+lfLudJULcD+8dp7bQK7mtNi6ly9iFGJWUk4RQ0CZeukjNW7rlQvLL0MiqFQ
jlb6g36IPCkAViVqa+tsbuI3E8PHVWO7BMJTJ37Tp7rf40kJAalbthrjeBmq7GO1J9vfdEynRlmu
CSFcqj1RUmJyBkGhiDIocGJqajQwdoVxPzXhtDRhXSxfK+6kzDNK9JCSpWBmB4+IJyuo4yIYUAcH
Q4qbfWTSyOeZlMfOPtCU0r6q4qkscbQk1UfZ4jsePhRwOLxKcmA8WNygtHQAFoZRY2trGu7bPZGt
w650slMyeFOQ9GMVVM5Ag9G70BQLAPMskC3ZDag85yBPMMvC53UHXXy7Up8ikuHKu0vXrAg/tTaN
2ErAoxQsqkxS46SbMrC6PNnbDj64lrilQDj50TDEC4CKHbi5cI+KbX3oMLYBMUlTSDDK4nvqO+FB
QzRMy0O7VoW/VAv+/rhkvLBNDgi7o9KMMpIZCe609EWnyG7lBsTUeqo5Sodu5kACi77bTWHujHi2
D7nVPPWpOYMh2WtgN8ppsp4WnfhbOabVgRq6S3SCDNT1IWfHr2LNzWWxp/OixeqD1dDXMZwEq6aD
4Ei9xoLspBvwBQPcOtMhxaockI+mB8RaDQwd08WowOmn/k1bYw4aKibC6z2E1Cxeng0ocwXx8nKb
a4eCAGMkye3yjTSJejG8DaYdWsL9znTvo0qQkzjEl8Uo4YO09Hro3Plg9VkbeJluBRr5a/VkfJNB
dVfIIQY5XZk2lfKUVO+ga8bFEBNnMIGCIr6OVkDbG9ymF2voLhbm6j5uWQJk/lndS0HXeujJH6EC
4u6rY3Cg0d5WwVriOHckanTVKXPV0ElcdEy6roDfzzslXxzfqIW605TkPNbjL+EDhZ99FU3W+FxB
c2i12m21RqLVDo17Z2d/o9dEwhl9COpQFemxnjmNhXHcVjUI8SdYeUByVNBPz6s++M6EJ0AkBxTk
wboecv0XvGaPIiJSFxyJ7rtWfYbmcIPP/WYlFGsTXtwyDcpxClg9F8UnD8dltbyuNWI1Xh/CsFMW
dy5V4/fdFEyrha1ZDUqw9+EW5nxheU69oofx9L+uJ9zOe/UwbtYzgm2AEaRe+WwHHTRwGw/sg7ED
OzHCVMMGAO227erEp8enpzgqv926+n3yJ/sxMjFkeoMgRS4hO0SGBuRCvGbM5xMehI0hbvY9WiGt
a/1Bu+kJ/RI/cEEgJivEWOQxcXy6jS0onvXhi9wIsk865oAPjLFRTY+lpuiYaKG0q2tcq/nbIcCh
dh5YJWpeO/GT8/cSjeUP8UurvJTrGwkuwTgjOsTsxhhGC1jvO1sNBR9LkaSGy5YkwC6EDg7Tx36z
ZVF4IBBLM9/VCNBROAQaQjKiXMI4A9atiqBhUDFzIxSVzWZZibcAqiUpg2L5dYCpCCqAueMLboKl
X4Icw6cBS1mjN3bB/thXKcR3i5KjEBgXUh26uEeGZEVjjOEs8dAedogeez/M26v20FcfJhK1dLTQ
rJVhYwtctwjn5Oh3SCQVVvYseFBGYwmAZAH7kOYSHcFv375cV3xJflWdlOEK6boYv3fr/FOzXNxp
vljI7hbX+dIxxXj2A51+K9+k981hS1F6ZrLxS/Vftr5O43FYBJh9E+Rop80KXVNe+qE3vtGj+sO2
ll6p2OPa7qRWBJOON08R7KpDkkcLXb7lDsPzc5atlOJrkb87wBcpx1afsmC1HBT0MP/eD2p3f87Y
rdk/luLdKrYqSB/guKGGC1QHJWm6Dr8qKglDhFrXH1tvOegx/nuh+F7lBPAd/phQsgZsxnETVeXz
aF4T/kC3Hnwxu7sKNEahBx6mFSQIe79lUa6fYWYjRSVDzvhtAJcmYQST901xfTBjI7BTGayk1Un9
sdqyd1Qi0LijW7cK17+ec769QBW4WyduuE4+GvujZQZanJlXuvaXpvYHCnOiv3jdy8S5UhpAE0YL
um51foLzDApNgn9tW2k+iOcPEgxBaQEbyITIW+kZTIOU/FFVw7krg+H/tytlHJjd90Zpg+2f2rGK
kRR0CDdrpX3iaXCLEOnikj9B+vidAmBh+ygKIp2TNMjnsuUyUOaAsDa6nIGbFSJ6kMzl7YdRnpkv
AR/9OLs3FYQzKQ7VtIksR4s0FzRS7pQeEBq2HbEZQ6oJlCUpFgXw56Q6e31vGqSsVV6wjlkg4+Rg
Gyo6pd7nqkrtp0b8NpoIRs/zRX+//f2eowV5/Kq2t+3dsIyFULk1FGnP9opjHLf+qrDST3p+apo7
C2nCCOczpdHM4V9gamaNzEpSNJDp0JDbIXxvmNVb/A8t21Ig0msCYKnQjCdwMeAjhNZJoyPDaIi0
00Ni/IKKVh8Jrq8Jc+daDkmW3EeoD/qO6x5UI2Z3g5ui3D0WWgt+Gb+xS2Vf0LwoyseAwhgdkp+7
OkGOWTCXA4tQYboVNZB5FdBHLaILyy0aT0fFESNEm7+5qzoC9PABc/s9NOCJxiL8+XPG2Dtip5uH
j6G/U4BUcZkfKocBTq6ojQDpWoH0Twu2L04pgAcY8EwUCYmIaNVrrpMMG3gVSTlFM2HyU9Pw0sbk
hd7ryfv4RZoagFl66SYym2YgwEzjIZv1t4uZdOo87MtZ2MY8fH0Ll/nTX5VWwqjwovFhLb7yBKP5
IH/tyg47l3edy9Ws2rt2TFFEk+HD22aaMVIzpKWF66c/TotSNqDJj2Knv68bG3R2JdHb3BxMkSsS
YjSswPXo1EhEH3QQaM2XqDJqt47Ckv8+qgUaXhEQehqwUdw3eYJFdZMpqzy89lgrlJ3qpuINs5vt
edogKwUE4j0hrQGftdZk4BpJYNPTpVz+FZFFY6ntG2M6jM5MoVlBtAFRyrCna6v6hHifIYR7DTyG
BMVyPrNZu1lxRTqs2lpbEwmZUX53aC3dlw4ZezVdZ9MiHhZcvkCq8tlxLxk89ZDFoQgl19Cl8gie
Xh7Dj65rgDrY/Rz6t1l8tARaZrCDaQcldYSyt26XZsmoQQQo3RyxSZQRQZmL32ZWEJMvy1iSjNtC
n5IQlQlG/9o7vyyJmoGrk0PSTsTpfM7Zv7WJ2viFDSiXRrjE6eyM8U+Z/6Up/AQvNJVztkwfU02u
3pcWqgo0tXO3/VZ9QzGohXb9PELuLqjZF7l1w0MEkgzGqXnh/4eQW7UhisVeRz9jilFJsWXH665V
t2dVBypNTqE28GdZAN3EbpR56P4QCu6WuN2PJlsiEvUw9VCRAFSlP7pluP1pKrIWly5mjZ+bCcF5
91EXkr2+JC/ldI3y5IjLTi0YCQDBeYho1D06SsDC/JZ14kwyGNhStvxoFkhQ7SUHsnrQBHi+k3n4
7T0Adlor8GeDjqMr5M7Mr43TkoFA3pPnxzaJpgYMoN7vekoe8TSBu3ZRGVcXOXx0uPdJQaUV1YPM
andd/5Z8DcAVrbwbygf2bIHdGxAh2B4ah7rwMNY/bUNIEePjAPuwXagVCEBSPm5HpWU5Jg1zm6WR
hgYqha22Uoebn7mAM+UY875J0SIkyUlq+Z2qlqGxYZJV8UuwJ8lg77LrbiO5DIYFikiOjH4/TUvE
yrhNaJNGU/zVGn+q8gaztjU3nJs5IkyWI+sgE+ho4KxwWKtDawbaNg/IX6HGjCgcw6wOmrkJCHlF
gaKSChHflUE/tjDiMfuDHb9pfhT0JqY8mETYpaSCEaEBlukP5rPWfs1A+UPa+QEqadBThVaVMcMm
jnc6w9zuHZxqWSJvLlwb18A6Gbue15TgqLCAmK/Nf2ZBAy89hMIEyFHsksSNTIdocu3y/2HJdT+3
eMw8sKLrA/eC4T8cm/uBAZdwphmbxfbFx5UOnWL7DlU4NtqAUPV92uAJ5EvbDm5B/pgpnFui0UHP
/k9NY8E23KCX9m7JLLIelINuUC2tntccjVP9nauANsRcTVP1YtnTP8x5HClNX8IaEycvN51FHDrK
5M9KvnPTn2Ico+22T/ILJXt7qXsVliAhCfVtmk6th0vtVSQadgnt/xQNYmV9SaJGnjzuWOvjj9mz
TcvE9o5gGRaGEBohji8W0ihlujAHlO/aZ+4+aY7GyqGGNomX5Gh2oa1j5Gn33cCHAYrQAEfxI1f8
g3JaQmr1Ppe/OahvS1tWFi/pjObxQ9h6yIeNzWf+V2nwtd5l+bHhCopj8JCt56NIz7QkFpcE6IpN
U78VvNT686R+7bwV2lIuBLjRGRn6MZUdanJBUK8ICc1qWu4FurvNimyWNfAdNVvnIXkiKDUypPbc
seSEuPXzdkZbonpzoH3wPEo7HJHznJdz9P9B9ewjWlAx5Tc4Zs2h3bJsYlHy+x4FTMrO8LwnpqSe
2bgxaXxVWkqBaiHQFOQfuvFMJBOasUOVuTf8LbVBl2u9ZQqBX3/avKs6befY3l4h7EW34HQeB7gR
9whceen6LNi+kqEVYWoxVSCsSbz03iUxF72c+bJKYqhi1wtrRw+2P5WjwOnYrv3tBrN5vzqZROqX
pa0gVmjeU8yz0+usXgl92Yn2Z6k/Bf54ZS53tiz3kmddO5IWFw2jt6t4UVbuzYLRfqZjZWdJrNoX
g/AQVskGljuFGCaibehKoddsmtk+eyWfxRku2CJ83Ez0/7+zuCN35ZlcMIXoREZaZfsisMRsz3h7
GQXXqt39wz/Kcm3aZojeNH9V5cFufgrluTHWu2r4XmYj3G7QjIQ5Xl+lrvfAQEFH1sD2m7e/dNTM
sK4m/1an066heqT516Q/ddpE2BD6L8Ksq5HxAlZk4JcUGaYQ3maDEG4v/2zm7/9fnUHnyWOpkq59
kvxdSXvvDTHF8XUyqORPLPkINFc7S/6p5i2sYYt5Eaudo7X7mJIzjybX+sCMyV6nvkWzcz+4TxTT
nvFr5m9d+qs74Hegb7IGy4cS+//f1JS2GTwatgeA+qDVLwsoYAa8mMIbpfF5cpZoEO/b7yNBM9gK
N/1huA5Yhvix24dPxizcHpvBzzVKhusU91EPbUfc7UgHzAHf7oG0I1q0YMZ3Km7KlIOTkQyG4J3q
sVWUFPdvKX/Tnqha+h2qSeS2vLL8X7bZX++WwEaFMcQ/k5sCPPQhMnjC8q9cJES80bXVB6dC+9FB
Wq1z+FQteTAi8yBw1B/HT/Q+2UEpnSdVp7hhu9obrbbB1XylJlcXG2ciVP1E3EQk8N3VyYct4gCD
650ymUfS65/VnLkHwYo2cvaTuCeeR7vjrLNqElUDUz6R5KC85W7uVWowAIBWge3nu5IlF1J1D9MC
5qQrPEHsZ+4cZMY107KdOlXEG5enZY33JV90Q8fv6HakuGicRLYXMAweJ6SJxck+FZ11alPOmXlD
hgZQkZOKAI2RDWfkDA0BwytpmuvnlEOhWJ7yg97gksZPGuuSXDLZ5qZ8cVzlIuvxfiseMZ3BhhRM
2bmqjk0y7llUCP7l3egfdjlpPDEyNJyZHXguF9pxle2b9u4m3iMI/m/aaZd4Lm6glm+pCI24fpF9
f9WH4REQ8Fk3vKuVcrXDp+/quguzUd5LHjXawb1qZrvtIY6ET6ggXriqAlg4zpJGUmWiG5GhpOcC
uqfeJFxqffbil6psX3QrJCcavc10Uon6yLz00Blr1GMCq5A4LikKFNJc89/MXffj7F3jHOoRTR0r
u3fK+5LD4S0Z8Rz5ERg/Alx30RoPwBCCNNSkUIImTU86kv2MQy6MeEeb8Lwu9lMlhxu4qibGUzwA
f8BHpUZ6Hsw6Us2KlnfZKfqC2ByKktiRLtl1Ch4lZrpdV7l3jlbd29I+1CqySPOkW9610kDRY5TU
wmFQxco5XUWe3Fw+CNwvwza7WOYtzBIAh3QStZiiFf5AjOnVERnMhnsl8H/v9d3Ncwy8zjUoDFkU
oZOqfO/MJxCxVwHCLJN91qIPK4vr6Jn/YOwPfVM8IGQo6uY2t/qlWl8qfQbYWRjTlNHe2577VYCz
tLzWxQV9/UmtxY/F9r3KjE+p4j16ZQ1DKdecRILijK0R6DBvQ1uOEEL9oXaZB4iWWmhLdBZgNqaz
Q4iDmzbE2eInU/nQt6KNKlN/NIryXrWZLJnJl4mhbFr0gvNqP4+28DvjvHpTWEGKJbI9dO563/fx
YVzjk01iSUuySaa7KJq/6/FRXyD4K7mLmWkI6tjHoqIx9oF2CbIl3QXFbF3Ux1JbztvFkgzdHssW
YAWpRVC3qL2roiTUgf7In6Y0cFgXpJvAJdYQyG4MjWqNYv3TBSMTSBwz8zklw6ri+C4unV9R/7rb
BAZfikipIWg4M6Zg64Qr602pNZre7KlK6C1MibJ5CbffaKFAnpxfUtC2CSVFntRvIqqVwNPyQ8bg
y7N5s/Dbaw76k94OYtqnZd7JNT7MTB69te/l71S+YLOOuouKZys1vECzxVFYhAYDB4HP9jqROhVT
EP6hgpix3MvCQavPYxfv1oq99r8k7MDJJBtkA0P04thZUFlMQQ1rRqR5rEovCRPFgyECmzMTJELN
07iMkWu6P1p6j1LH15ergU1GErs2cg+OcxnGugiH8gKhvo8VLxSld1AM85jE5dHI5iN4297L5ptr
rfuyf3HnLOjNPBrYpKkZCwp5sZuM/Ilk0IfJ6FlvQaRu/GVbCLn0Bsm+/WwZ2EmNzN0r8s3ss4Nl
dveqvh6w/3vJtN+C8wgsho3ncKLXH/gJakykff3huv1RqvUxU8zH0hvPLbKtmFggvpZ/23a80u0f
4aJ/3RF3jFfttMq7n0d5MYhmTrt9XvCeL9Qcl0baIH5gDAhaJnlT9XdG+dB25rTXDdsLTe+vbt5S
Jz9vIRCNgOOfGxJfYsjM2QDo6t+qmXhi442eL9AsFkRablBPj9X80aHOAc2r0LYg30L9VCjreV76
gyaAgSxIIYhPrhBGQhH1pGcQuUnmNvqXAihMW7k3hpc0b6OlvuksDh8t/ZiYyqFIflOioFWJ4qCz
z6Kz9GhR9VOX9sd6eVgB1NWi/PFc5FypfRhkeq2b+KjJ2AXSnR5nU/+R3bOZMxd5hfHk6sqHWbjX
Qc4X5x5//1vCO6fXX7WOsXQy70dHPkIahkrWR2v8u8KnLbp5MJvi0MIDmgi4VcV5bCbVn8zPSvlh
OyZCJsT5yztMqsf+6wrhY42rnY3SgZWDFZiXoX3Gqvu4Cd08nTHfgop14b/BOZWORMXhbxQWAQNw
oVyEI3ncaAUbE0iMEKlxRj1bnAoUhm5R7DQV6bemfuGA7HvdXwG/G9mjpAH0GAkXhIDQmEj4xVlz
0eYvz8Icz6u/jjHdSRLZrbjZziaFGAL3sV5zEIdvXUNA7EBzQZrUM7waZF4+O5+yUXZaR44vQ3jM
pTXQejnyNR93U7vnJKBBC+LpkmA5FxirbSXFKn5pqyuSqn5gGyxg0UwfuMxBX4PGeJlvy9euoNNF
0kSyO2ZuD1PmSoN8qGeceMPesSJZvlgNlJk27ZshCUsjshBy9lwqRodD988khpLA2bCxyiOC/Ehv
zXD7gZ6dbiw+Pn+dks7A44+FcqfOH0aLFYTARzvRQPBwLYxKMLniiO3kDukojg2+xa65jrF6UImK
rcp+17TyLKt8F3PhzLINcFIckvmh0+aoL4xgHHEhGOyQbANAMPdI9NEXtsJjXVrBMCBZZDUPUdPm
m7VkJ4Xeo3TQC9j72KMyZSV5CAASEglckzof8MhcgVFnLT8D2QR6Zj5KwXqWcjrV7DufC+9ikRut
sWyiyciZWkk8ZzpOhHh17fk19ragZ+eSpuM1K+Wz3jePa62/2JW8V6gY6WSe8XXdt7r9UGAjNezk
q6+Vn7SanmLV3SPh6nBpNhXBYAzp9kjEpYUFc2lPNqoMcN6jnJFtT4dhxQKfZNd+ThFiPMvBvgrZ
X6Z5QnmWBHg8d1m9RHOaHHaW1xPHjiweOY/0xhvbh//yIj9IvAEIku+2k2GZX3rShyWwUsd/ogYP
FJUk0+ZoGc5h4BFtB2Qr28a0gTV1qDtIh+vk7C7q2Vmnn34luTxpAVAcI4CAOk+jeon79bR02YtU
bDVwGuIXC1uDOyofJFppAkejrl/D2IVtgep8m1cPNrwSjORswUq1Z/pb8sOHr0khGnIWydOcVFES
izXQTTo4QG4CUcsmWteT5UHotV1QqvIOMewNYSjnSxHs0mg1JLALvinxZq/EU6coCyBJ7CssQbbs
V4ivuvbCfhn3NLGhpQz3hATsVpfFhTGXfF4/bCerzfVzPqz3lZ1Dw6YHtiiFRVdex7k9Lg7jvGI+
KyLBv96cHAJdTXW5Tkv53MXVefC6oxDpnjVJfm8xDTEBM1i8uE0MxJGcu5ZRSbPUE5q9tibLy9DB
nPJQeBtZhQ6pJosToP5bTwcV1CN5LcmSK2UDi6EFRkLIB2jb9ni2il+TIz7iuiiLt9HAjDGxlduI
lAyP8KSisJj2yrzcqUy0KWk4zvKXyPoXzGrX8LzMfHmVSbojruNMkvsvoGG1ynNlFPfb66evsE3x
OjykClKawjq4s3lNLe8ODfh90STHLRU6BTMt9fu2UdFdizdvtd+SgoU/uFko4zcWLr3xM/1cZBXL
Gpy9qZKGsCwHo3AecPbdiYonYO/NHhWBVzJQNcr4V2isclhmjJlHQu1ooo2nWp0eZnJuaw/em8+c
Ky+OTA4FTKp+A80+GiMXp3TYRPNOijRAX4W+IZ+BBdL+UiuedyC9JpTz+7qyEQIJtVnG4ew4J0+a
Z8yTZzngjbfDVV1PiAQO9qJfem84qUZOasIa7movJkwbhppc1dRNz2mt7hNBvFBa38pmOtOxcmvP
oRiVBV42PjuQJBl8CSkwd+Wq/U+RlortT6SWKOKoNIh1ehWrwivN/8LgrHXGv7msyBOItbPnyHBM
52dMgrhPDKL89R+vq3tf6uO92DJNGvNtnuX/VJjXNyeyOO4JdDgK2zt6+dMae8cKGa+0jdNAt5TG
36TtP5qmdx3YZ1+R1j6ODqoQ5C4wCxaLKeA9IpxaUTkQZdVmx0pYnNLqpqMartLnys64YdQT3ucn
uIQTCNN+Lf4ZIn4hc+hRFgacf39iMcTJjod9PJnIv70nO802F1yyj5eQBLddq5hPTZI9lZZ5Xjrt
PtFUkgxmbhHlUs7Fc8GzGBIXCeOz2tphb7kXstUfem/D6irKWXlMqrLylSrNo1V0NOzlgHEsjbnF
xHULFirS3sDWgIoYx/VDYvTgtCwfZna/5nZ+Z/flnYXvZLWHL6k45664ZVhWMI0+OML+beaPcWm+
1gE5r0jecczddat9b1nurWuMbyzv32X1ro7N0S3j+7KVr9VcvPhSICCzHMSyteN8MlxPZeWiM/+r
V2wLFVJwPy+9PyVLPtSlP2I83U9ipA4vUGy6h4HEvCsK4qczJJzyLtuqxqD+0Lxf+3J8jDXn2ciq
t4JBCq/XgcwkFF1upfreE+GIBhR0eXRMNG/jz2pBciOvlCg3ii3FWt5VLGL3MPTljYtgQ24JNxvr
7MykOHvsSBm8D0wSKO6LaBjns2XRgs0+0WDIZBfqd597oAwp0EyJU2HLAiSJd4iw1fokB1HKgDgD
w4QrWqFW7bqB8u41EoCN5K9EgWxPJBCPnrvtqaj6YNEMeAaWnCEBVhPtITdkNPTEK8f9Na+V85R+
uInyMqP0J4B/W4h2nJbswmI73nzwT3RiZKbk8BpzcY940q9K+a+w1RYrJ9oJ0dZ4NA6Y7ljURi7f
0Gcv0EDSWdCPrHjL2I+QcU0Ejo7OY+PvsJvfE4ofLhR8Vj6fvLbjTwE6NuKWqLBufaxZ0CHde/7p
S1nrh0Trnkclh3cYBMSXc9HK8Yr4s/GHpn+pNedSz8bfmp5WvLN67LF9z9b/4+i8dlu3oiD6RQTY
y6tEUr3bsuQXQrav2Hvn12cxQIIgt9iyyjm7zKz5HhUOhIK5o1INR1I+rsgMnlqC8Vktr0ZLuy74
+jY1w22mN3sjqU4iDhnUxbdk0H6S5jhEnL9WfRhl49zEGShIi1gKS3trMpI2RJzww0FnB+orC1X4
yt7GlIwvnJfVkoS4Z53FF0VP7qOCOHHIaUn6Wn8PXCViYsgOj/9aNsnDYHWGR2g/dvo9AF7n5wJu
2fhCFu+iLMFpecUBR6ENxeQoSv65aet3aDIQDcsdXDOnHcIfrOMtL9zMVhbVRx5Wyw5jSBzcSQKo
9mob7vOofqpAg1wtSC9j17Mq9kfSwTueGn/ccWjfghT/WY3pr2nTN07cX0P7rtBh1zqfhpxpAtsP
CDwJy+NKXvW8ZYpEXo8xepIxe/QDb45Rf/UamgUyDXYqn+O8sR6SiPKQakJTxw1wVo5AXf9oTXlf
q/Wv34OWSvP5aMbrMZldZfdK/ppf4zpY60W2zsotUA8saLU9+hC/YUwXXrlHD33yGv8hV9mzTZlz
iMo11cJ/Uuad2UKSXplcsCv7qu9kJxLUgO8vrG5aCSaHhuJnlLGTBl/Px34ACGUczBVUQwYX5J7k
OtbfYsp4O42uEcsPaeI1aujlJZY4TAjPhTm3yK941K54NpmSs/lNZFC4xlSlts5j9cpPSQqvIir/
nJu2rvR3ZMjfWSZfBpAHBhKgKe9OajWiLAkRACAItKFglEswc++KHIlYsQa3x8bMRulTAOmxaHXr
blIdoijnXLKqL9Bop7x5FJ4HVYPBTZS/fSaqIRjEvtU+4ty4aMUMD0BcLCe0SsjGXkPURdSFNMqs
rr0eIggC/3EE6B3oG08P1pXWbLk7T7EcvRihM+/WT8B9TxrHQKZIm7iyXlPLSEzNr1oiIgGXoRN4
5itiWShZ2lZM63us9fdaC56tKABdOgmyd/CmlH63uQ96crAovsJIuChlgakUw0RnqZdpXLP5AlF6
yDU2pYgYYmQISVu54HS/EEFdgvZTkDAJmtp9GhEL5z6K1dDcRkG/I55pTT4SA9lgReDlqQzEDTkA
9KyZ4LO0kO4Wc+TC189JM2ggirqfUhw+KmE3lQTGdE+x72AVB8kjmINhJHNAccxaluzTpaoL6wZR
cjsmm6bzF6o1/uu9/sQS8Avl924sxgM7VwdiAP1vA8doaBepl5FJLNuLUJ4bxPs0aeckG+ymj225
5COJsqcdzZPq6/tquiq5+Wlk+Q2PFJqVpPlX6+FWYUestvJe9MY9lJGD7Gtuj4+6yKTNaLzSXNx6
iYduKF6Te8I6YVonLQhYFckLsatp4zKTtRkjIWoqHSGd1iXTOL/qHQJi12KUu5q2g0tGtzAciwlE
jRHBVGvWk4ewqzYdQk/pUpOVMeyVsvsQO2MbQANTpwobdHdE7HeRfd6sqeHkMGnzgPFZaGobH5lP
NGcX4bOQQlA34mhLF/yTbhMnh65gWpj5xqfiB7xg1lpV2lVO+GtAfBGjeQ5pQ+4W/sYy811pbNjE
b6QIY4mQ30qo+UEBLTWqV7Iq2IFoup7YHmKxupD2dAotC/5YC106crK7rmr1uQ6vRmedUgaHiJWs
NF21Mk/cqH0EnXVRIPrUM2Uh7U9xVd25a/n4HoKrJyu70BMOOslqU5ndOCxX8RTsIe48iX139Iky
yQ+eWfWnsWAte9khpAB1nY4NjHk/9ic9SH7GMl5FIdsRrBQIVgJGehXbccK9Y16J7oTCcz0EOZpk
a79U0v7SW/3WMqhSApGVBoGcHYs4HeVRy3AbPUODzJMIzHuh5IdIGK6cPihLrU+epYXcRAejrY/+
ZH00ncLEK99J0VYtygMaeHRuFR6J4JiQlqMMSCUKNI4pGwS5+SlJNe/UYePr0ymbgsN0kVSwNWha
uzE/dAnDzbz/LcPvOtPYiv8TPCcEl7iAnWMtpowPeCGsCV1zq5KArhKGIR0CAx43k5S9lnxZOmpD
+mhWBumKNCC7x7EOC+Yn1LV4lWRMLVrcQ65Fb+Rjev4o49cMPZzpWKycB57O3MvXOKB4NlcBuRQg
nlfs5V2yh1YGucmYqWxwKPaotytJIqeCRa1ZL1UhttkQ2mkXOSV2h1apHAEnCiX7UofxsU9KY193
DfND6mOvZkw0tXXgwq88RnoO/NLM5KU6mksOX22VsF4BYUBURe4qRYQghonpusShMUrDPx/nt92h
nVYDis5UXUtDddNJSZqNFlgd1n5LKW2dAs0llHanRuahxKFo1c0RjuKqxZWry2ic0NfnBd7soEQ4
VP82BbOIznIUaheTACppaBD6LEdTOYuV8hdBkgr7D26JaqEXBaJt9VnoDZqpqeEOQOvVOzGJ8lWk
XUQAoRL7y8Totq3e7Cxpq+W9WwnSrhtUlDMUX10MlomZ+/z78CDWuT/sWCdsMvOGYMhJO35PGIID
H1klw141INYQEt9Napwr0GB+8pDtZlKg6G3YcWFPfWRa/tPNDqfElSxvmWEyCyyQjGavHREtnrVG
Bx8SuIaC6B5YZhyzIQkeY1GOy04JT8DxbTWcZZbCjRtedzsE/djDekFe17Xs6ny0IQrYOrdf1rYf
esWQtDyiVt3rica/1lHJJAyuZH1LUJjIU1qn5E0xAvFTBurMJhETaNpIjIz8GVsRFRX+N/YdHGDq
Tyh8D51u0bWL/sLkDIoJhOIzHxrLTBSDDVhxvvZQbr1oCZrNDrkNr0pb7OdpD6aCAJN5jzS5OPeT
cBoy0l29HOmXfMBvs9Jg+MT6Ok886MagpgfJLWt156vVUe9aaFT4rHEABK4itp9KLNdLIJMHCYY8
4OX+xENZ0vqtp2RaEfbEyHI6G1a07ztlnVTpsZiBaGRR1dkPe9zV3GebEuZJRdkP3Qpr4qovgxXE
iUPj1e5Y3TWAKx6PUU/SlanXR21g4p2Op5A/VrEfVHjmqrB3el/dlBb+MeqsgUFL2v+IVfVAX6or
DJc3ilncsJryzk9D242GeCPxMerrif5qztVB9pipeCZJica5zhDz3SUVFu48PHNqHCidPbRz2i5V
tE1TGBu90Q7A8bXxZMTVKQyaYDGxoqwbA5YrpigMJZkvuVO8xarZJwI6NtlJYan2tbK1umwtp6TA
mKVLj0W/+Fdxlyl9vzZ0dR0k8SowpVWUCry3QvSuOs3GsGRtshVlmalV6rKCOATDuJL8Zm8V4wcu
tJVn/tOhSvIZd4VJ3vax+TtAxzHa8CjjU2ot7XNEvzqZ3gG6PiVTek6q8Bo2nPAIoFQDU+CsPCJh
BVm0UhOqNpwUdncSRKymPWOSXU0+geVh0J/jDsBrODzbIj8LKgM/ddaIHqsJnV3NyDGg+YMYIjER
T1aAI/i+RMez69J+VDQBQ3Yyk+bUfE3EzYRaFi0ifTgXsg9eFKKaijEhzZc53nFvH1bfM3BR8nWH
vAjHj/tNVHuO6ok7I2NZt5at+ktUuAiCnGSaFsApWFfkiExM8A/SLFvlyyDmdJlHrPB8Ef1II6Lj
CvrsMRk8YGMwPYxU2YHAmxjJtoU5kNWDWN+Mpv4GhfXTZtEdy9uebM1DFMnrzGe2jwOoYL1ZCDuT
Gi+qIE4zIlaQYJRdvYx9FNz0V3mORJxlW8GwEa1ND/OOyaIlu1gRzIpIIKTYvPK1LDo50iFgbkyP
8B2dIMfaUZdAytLXCkpGEM3MqouPAE1zgVqKkDfs9ckGzNmSa4VOG2CX7zRBs9HqeCMYyXpkvqwn
0da1LPUIjNUhMmuvcbcV3Z84NEtF7NZWCNgV+UiHqtFImcVRVgZQ6EiaBw3hSPU5kX8K/w6emQk9
V6JOghAqdrPFWdCkszrCxjlILYwKkD1JnCQCWgv2uq3IVjax5yIw5A8nOgVS4jN28Gev6BFTSr2T
VDrtft9nuFIrHES6vM3bZ+NVOyRxLQW5b3gt2I2g3QDY9hYDXa2jGc0dB3DoMuhQpZGz1t/lSfqU
64MGHrMJLnrrE2v3aDTRTjFGmCjWNQ76srfcEWN8yUlbk53O0COYvR6uqfvrRqWiLy7khqDhhIKr
RltwHKAEkyOD1V0VsOi2lK+qfwHFXsBq3BTkvSoVmC05EVdSTpOg0hGxpQO2SW6d43kNkig4bKqi
L4lhxtSCXtLWVEVEsQyHq/QxRpg/HZp5XQefLCK5ZYCkzYLV/sWWcNXDLdG78ZjkBqtvWWFtsOij
77hdteg1kKKhzCWzpFSYTzZuPVaOYYKT776UIFiRTvpaDNskCxYjNh/rnyoflUbnTtjrGqxJAF9W
vExHfxkNI+931oTFqyb4LCLvPKpuY8WeUXwA5cuI9MJZQmSt3UMDg1gfuELROD0NDvLoVRN1JuZT
TGkQST70KKG4L1EPijl7915WgT+yd7QcVZrXVUx8IwaezNd9FdV4u1dU5StMJK7xbd+N+6IszlPb
0adXjKQmZF9TgFZ8jM5F0vqgtBPSPNvESVT8b4mxx2xh6wPGqFZAP62V6loINhOpi3OiaILIBFMS
6i/fbcTvTM6QKhFXscSWegin7twOarYicYRbn1XfpOFW0IehdgqzR5o3YZAQvGeq/Tb535CYjmgJ
614sVyHigKpF4U1oRF4fWdp9R/dI5G+L/nQxQuMz1jmhh4J2EP/sVpwImLGAvtmGGG0LWVh1hUV0
rVfB7wYVLvvma2pkZPmBFHMlygtJNm+yMV1KtPECCizEdh09BfOx3pRdDk2XDKyDVQT3WfyiaJgU
2T3IWJ4gcQWCeZYjBsqROWAg0ANGlDE+P4GNfVbdRX62khCfhRZ7nImQNPYsQBprK4XHRHjjCn6a
ZXoNa2bUzPu/WlQSjVzvW0Xz+UzKMCPQNkXSZ/7Re9tG2/oMl7RsW4E0M6pdN2spWBP3k5MiPycR
gRhJgUnXgNxSi1vcpgweBVzXalqv6yB6Bx3s7DqYhCVArm5ZivcS6nqgVDth1uwB/OkXBpoYvfRR
Ztftuor1XW38EhC7NIFDpCGbDE6ekdDPDkZOm1LNecuAT75bkD1bKT+Vd2FkjvY/6RDQa8iRKZFJ
KTmP4KIa8enHfFBKsv6ES5f/xRrdo0UdGBFxUNI1gUhvJtcAuhSwce1ZaGNUiz9z7UnK+kIoUJKg
Wu3Ybd0VeTiRpXjKGu7rWmLCVbB4W1ozDKWDCpNJ+ecvCmsfemnnP0JOS0vs14lb5vF1ItcNL5RA
Ipn0maGu5EQ2W/DnIxLnkhGlSiUqB38EqO6l7FfvjmZ6iTucnX/4lJfT9CSRSFPZWh0a4dNbqUgP
g+biWzSMHyAxeqJKGuZ0ScEWkibrg/ckm+12o7X6NkBgv2jkXYSPYJKAFSE6VFl49qoHPqQ9Nta4
lQMOcdg8njmt6qJ5RIx0nLCNH1pavUX/bJh9ttQjjW0vanyg44C3lqWqbKuEFTotzDyI93A1dA0S
LIiY40PAWUpiMyLBZqWz/jdMxvUhT3BfJTdBDHdljjsu9B6m4f/LtFJzOVq3MLt3raFv+8r6zL0w
QYgN0pc6VGqupvSni8y/3LT0EMgrANHkkyjjHwvBwlOPpFiK8iHxmT9jdIFhhZAl1BeiRMKTj866
Sf4EliExFZEZ3jX0NlEK8qBE0hiGxq6j5QLMJgHvF2JjESvV1zj9kqZoR+rcQZqMBqYWtAfSaVPE
uWk0lbJ9TRkqZkgd+3IWZpLEYYvBGU6O2CBQZDUvQX/3jZp9ZRD9Zqb4T5rE78hKNkACAifrmT0U
w8Fzw1x9M+hg9ES7oVjeVSGyA5hbUdoZqnC/ylZqrh3SGTMOGRAzczL2K4/OvOJxV9WPokjOyNYj
Y1GXLTRk9qhGOAjeqC4IrsTvKV8kujmpcGZ1FzfnnXajxqoE/lMXgHOPrjxpyyh+xVA787PZ3nNz
hrEwLgZj6XbymTee4nloqZoUVUflr+r+ic9Ky1ZTieujA7Mso/CC/Uw3Q2n8Gac/es8/VBJDiPfm
ac2cEaS7UoVPqEFaNe3Z6ucp1iZQRXLe8v76koHSFzvdQMuAIbpILhOu2Kj/S9tnlm6mix5znrAc
MhcNCcTinqZiUZuPInwlOD7Ei9qEgNHeGcOQGEwQxmxnNnsrzUKWd6i3EwZZv035mB1Vqk8j0ihO
mH31Q7bx5e6TPPGXmvq/wHfc3oh3A2bIw5Su1G6NB5csA80EKP8W+0uXbUZUpqmxF9hBxk+zXl2x
mLNgp5KsnMJtkCFY9YSsHQQcpQu4HgB6WbbINTvpHkaLrBuWPo6MKKzpMNvrMHJ3XVXhIubwTq+a
siHeGUopayKXvR3+eMYfut2z1fUaW2vfKZNKdAdQXVJNw0bzPQV0JeGtY5Wnk14ipeLJYNMuoG2Z
mB7K2t9A4xV76jLpajcxJWdiGJsFzLkFb0d+m1MUq1q5hdO27Ww12nUxCkwsSmqmApva+R29uXJg
Px0yANxxHSyVrW6sJ7w0O+piv0f4wxXfHEbyKAFklRHSfHwj6RtR+2JSwqWflJAQv5RouoaUyTWh
g8YRonAdsCbKdqw1Z+otYjKVQfbRTbRDFq1NINvxJg9WI1rkfEGWaBK4OGcHhuAEl336f9HVP8SX
2fyAISuqGMitNMv26hZals9lAvYewyjzSrNRT2ZD9bZcVvqXaH4bylb0TlGJnRbzgj0BrJZjcAcp
yF0ETL3hDIzJZkQS8dRw9MB5GFFwBmnKdycNwevtvNzrHIVcG4VE8pe4hGu+DEuovMUt6c9liVh3
F4m3MX9HDJzKl0iOZZmBjj+2+arP/wgBK0RtkVjz3UOFgLg8jr5UlE6iuMY32qPWEJS9wH0dK9g4
m21nvaL0u5udUOq48vl6EwLAQjpa3kELbTzi9D7HkCKuny6TiatBWkE+1XiQH4VyF5O10R2jdtMW
76Q5WOKvGWyL+jZMe8HalMURsuYiQsAwqdcg+cz0e22elfomKjukT6dSPPnZTYhegvo2UcGWpx7X
Umm4yKMfNTWh1/xW+XcsbhtuRZn9rT/8DOJvOWdx8db6lss/CwNaB1yy+ciQtJiO3m8m/ZBY3xYr
JzH5USSGUi3m1w1tAmL1/SwsZ/y7KMyr3/z41V9XPj2GS5r5h5WPUfnMb8N3sTf4g8qAgzW96N6X
Pj1N6TA/RAnhheK2PR+0P+ULl7Ep7PWRQDfX9TWswasyWcvBxfQPPD2p8swGOKFnHmrOEKo999gs
JX1dN9dB+Anqrax/DOaGv1ahydM40Buu9Wte/vbJibZUGo+W8cNt1sSfmHSWAqtevARq8e6Zz6An
sKxTWI+LnuubFfLY/ObExUkcpKNBkYes3PJe5aS4A0qUaR+o78a/uwDpunSlrFQ4DREVQi/Omgz4
OfkWY0ZXfAz5B6wzVrl/fpMg2o8XrfrBs+e1p07CN8Dl0OkMeA4lFhgEBF6ytvSDtG74TYFxDhNs
tIjmEnO0iuofuSrZ3a+yZLlHz0PYxyLHrjjNpgAK4UqlrgzyVdtdqoFGhPjbLF62ym+Fmrz+UXFJ
6nS5yaOGBRxeajyxo/XwjWNbfhbRhz9sJNzXvCqD+jKEx0wJKlEDov93M+bJKSJJ019PLVkvagXr
AiZ21sDKq0HOGOzT9rGFyuSqdY8BAQQNGSMT7ALC3accLdN1OO/QefI7/MbZUCL0o7GgMvSGYdNk
LiSAhWp274JrM2d+V1tnUfwxIT2VE4xME1sto3Fc5P09xaMVMqFUiKYqOmVZDiaOHfTvWbwoIhhe
WJZUD8kuYL8MPXpYv3OP34ZtVRVr1dyjwI3EPeAHoNZMMEOiJwbPSdlItTQK42Askr5eofi25SlE
wV+sgRC7IraUSDqKIysR7DgGIQGvRr/3WBsn2o9BL7CLMt+AL2on6pW9zlJSHWs8cjRswglcFiu6
ntotwB2ElYoDZcINDHU871nuy4CPkRUKOrES7zDbzt6P6s8s90pOZ8iPNjAJQJWg+c8SbCLvWgFb
kjg5Vce5RYU1paDnT5XxDv46WfqayqfVHXue1kg+YymaltQGl1ilRZx+VaSuRt/9TO1OSHIbpdkx
YKokaWgIAtbLdM0az2gTD6gnjlHBCC0gNhFveAWmLPZXqhVtI5oNP8zcWKg2IzQqGAS2ZgTLgpi4
yPpEnrUELBvIRPh8CiNcepYcBjVsPOcoDekszF1I/RdUNDtIkq3EtChCTmwU5B54+7oOXa+q6GQg
Z8P9OqYeWYBK55g63fKAvNNfTih7LczY40Swc74X5c9Jv+nlvBT1yUSSKOFhDUYoJXAa9dquLf50
k90w510vKAyHsAOVeCaRYCgpZjE0FVmPSJ887yl/NtSocY3vqwrd+Ttl2O2kAsADV6+INsxSse/x
DSSwS72hcziqzmhgT9ODQxaLiG+nE79H/s6wqXToA1VPSTCuWWthxJIcA1gjtlOIiA/CVjGU+G6M
DUckXDrUYRVE25zrE/SkyWk0YOACsu4lxnIwUcQapWPUl1GW0DvJK8OvfzKlXAJZ2UYRXW8GnCCm
QwxgsQZ42SbN7sfQ7cKeScPoasiYjLpbzmkuDMEw2qFmbwImtY4oNK5IEtBI8kKplmuveHeEOCb4
J0Wo0jRikvLHXmw5MQEC++bGUrcbMvx9OjvAFjeSZ7FgYWWdz9txBqiyuvJU8+wXd6FScFJiWjRw
VAqmM8A0RfJhXnUIH/PXU2gD4jaBqMSAS6QzNODcmFAF6g85ZEnTHRptXQ+fenFWhsCu6YCUKXHi
RnLCMXTqcqmMmq1waU817nnpy6KHm10EYLvEQr1UZNKE1aOTyGmKfwIkt8zjocvEywmLnYWfP4dx
ayGNbck7jAOHxy17t9L0liWQMd9fmlW7Qabvoow9W7h0h4qhohLTb5ZukLDLoF48ywkSsLSz84Ky
dnq1wr0xQlYhGCARmzIqod8pF4BtFmJ8BnjGNYt1dRBdzJRNwGlA4ksEi7W3q3S81R7mc2ojGOr7
ThpWXu45pRZtZEoNQtDoYn23ICpaGclIA9PZjy9zMNGoswJ7+SMyssOcziuBR5SozGsj/pyaZNv+
C+Zob3g6WvoxdnsV651mXIncXFTmddbFKWAKRoxDYvEP14KNypTPrkhKQro0C2pIexA+heSkFWvS
YiWoF9iaBe4QZ8I2njMy1MQBwhPY0gTBHyYKqEALGQrI/FWAOsQhSq5UXRRBvOl6/kg0CFSefHqZ
zYfld0/nFrS4+djJC/XNSk5jfa/0TanedFTbKria+qLqO0xGeroLAaNNJceqpTICLhxX1W9j8aoa
zkZDsGsuM0Gn+UC52lUOk8xOukL/4NaR3YwIPfOBqprS/eTNnseWUC9K2Iq8pjx9zf+Jomcs75r0
UDQ7s3v2Oe0U0weV4bQcazPQ3S4jclI0eMZzBx8u/KsPRy+tpJXWjHvJvKb6M1UurAhA9cAVYVU4
RTMMBb04lkgi5TgfxQMZQMsVs7zvvnwonQybkySN8d7qoGljStNGWIaorxhkowD0yUNDmWVyx86o
D6LAdY6nPOW/1s2zIkRMRB00CKfAXlWg7qCrrojiir/L4VUb+wQRvSk9eGT6NE/wbnGB0aWDaoPt
DyJEsDRJFiM6L/J+JFNelC3zB0jKZrEThJOY3gSFD07N98lHW6ygtU+zlwcCGrgYBRLx/H5isOIP
C7P6SZDe1N2rVZ6otnYFBYfanTLIk4V+Uuu/ua4smWykquYENYZBb8OdeiVFFjYGz6evOXmEFZ5X
Y0S8ZzXnoP/mjcLLXCgvuf0IkLHJQPSjxFsU3W+cXq3i5lOfNPgT+vCsC5sAo28P0lOqa/BJWPhB
ibT1htwdckWIEexCBm6MbxmY3Xx+QRG/eO/NvxwEPZgjBIjBrUsM3A90/yRzzkdK54RyCWSNRfhJ
1s+WuiIKCDoyiFdpGpZetc0ltwXhxwQBbeWamatV35Aca8MeoTp9gxhcihZZuqvo14g4M/FomBtV
Tk4A60gCNuiCVWvAxWRwZjh597xKonJIhr1oXdWSFJufJPka1XPEQdPwLml61CkJXhDOv5ifLHNA
udnhVHDCUZNGOlgYTktE3ZOXvCLwU/26TP0zq1aAwQsj9jBW/VkpHLhgp2GasfgSKTOf1DynHDwF
UtRUb+nrfLs/DOx9csakMV4/eg6aJ3pMPU94MYDf47uSiFlWFcP1At2eWDupPjvvW4Xsbt4BtswH
Jn6yKTZw/ErUeqpjxuMfTqobrFs2/+yOWlqgkhnMsDLmnKD4t9JfJSZjNWFMzbFDrGGVFMuwYOzk
IYVTjH9BlaEmwFEda+zPTylYHe9YyYzLWFHP9wxae1pxmRvjL1OF5UjhKfL4Q1yAUI04B7keGXNY
1kqv7yKBQKHPJVtgpx0B4pchbjMAFnwkZLmwtZEstoXMmEVr5jEwjzf0lnksogVqYGB7TFdIQpSf
IQR8Eae7IHGpBgL77XnwwqiOymciO0Hby+FlviEikoNGvGwV3B5NBWKDzcBEOj/PKrHAzYXnFq4Z
lSBuEfp6cFnYv/mUcsRX+qlhbK+Wu7Kbjd+/ucwMlSeoFOWlR0XRlAgcuG/nPzG9iN5ZNu3Dq+Dv
4TLI6YQZ0J9GPr0DlXoQf6IOZ89X5uoyFOVtB361imY9xZtwmJL3SVKVq0lY57xG3hTd0lQCEEs5
nf7jH/TqoiSdkJlb9vz2Mct3W7199aPwPhlxW+SrmvlfKK/dCQFj9EYolsvPJCaFhOO7+uX/TaIZ
5KckQnshKml6seFAGHuXazcMLwKidH+TSw+DQXTIAc4vVNaavxaTy1c7BEpM0T4cv2XpiU9njG6F
8F1lJ80ADPtJ2jBLmFs6XmvsZsI8l9zwN3pO0YSpRp86I0qm1Id/Hmj0VXseC196pCjisbUMOgcG
yJP/RwTewsAXz1eqzJM1mvsU4g2ztUr+qZGXSsDYkwjopfTl88z29d4IKYJVJ4C6RHVdivNWrkXQ
CxUE4wIeWJHmsOK7uSkQoHZgxDEpa0X5hG1DufhLrJRiCkydnRqoar6K1W078BpC/9F5wWcAz/ys
atLPqH6oIUtFbj4oistJf6XyTuNHZqsKICQIjvMzygJiTSiLHTTrma5ErdcZ9zR+9/CTQhk9Qlkx
fmLyLnybGV8F8xXIr/kJHOcZfdBiDLAWc91NpYQLCjvwyOk+rOyQCPL51UQXkVP942ymlK8daP82
z3XNNJRZZ+fjuTOAdyvXmu8CCjMhWYf8IVuFTKE2sNN28/uxQZXSSOxk+Ea5clH7z/I6E0k7/+i3
V74Fj2+uVXn25Cbk8s/WqlY68oCdvH4pWsNIzWfkpvNux+dV/0rY68WAORKRP+h9eUfea2zPSLHg
UMSAYURDXJDkMqJWVDamla3riiIZlYqMAKej42fdAL6Ep14AdpgyGrIS2DYuUA4j/bbi2s5YYA6z
CZ0bUmbY2fPWGP0PN+9+O+M6/998T1NTMFXDPK7uVCpI5WJ6dz/YTsorw4boT6/ZmUxGmRjb5QDE
kmnXRB1qKjeYTHOxQ/CxNzxyvPqq+K9ACd6OzOHEzsZGQLfd8WOu3TBa4cuy+u/Je0D2teb6hluD
9GoK12SxYeYXqxgXf2U6CKyVkfqtMEM3egRh5j+h+7OYtBSUOkCkF/Mxy9sp7n94dfhw8rFNQsed
S3XYg5ucVDjF+gC7I9bgGTD9DB9Ku+M9J7dPpd55iKA/RgKMA6x2Q9k4eqgTu7LTkdxY9aY2dsTB
LtDu2XPNX+19KFqKSofKOVVogqtzEDLrXfy/Q+uveO9rj6Nb53wdXHNUnEiDzLSiykU8w6DrPZcm
av4jz3VVdcrpPeYjPGIng532/wJkpGYH48BLUs3vC9RkasvRy9tW8LFj84nJNMG2A9pb8B4mkq++
Xn4kJD7Nz4dByIH5SNrH5MbiplYuxXSbLX2InTOYA4jHunljwY75l+gnMb9p6slCmx8lNCj2R6Cf
8vgvZAvhGfAQvdRO1ee3nL/nelyYeRZdB9TzB3/4IlHuvfFodPSq7OKZQfLV8gKXSQZwhgYc3QcC
ubWnsxHHoBDVFcd5tQS39sq9e8EipRv56MZ/zXTPU9Y31RuzHj3CMffflkzqwUnreVX4gz7tS5Gg
qIWA+KMHFyv+9OcuHiST4q/acmfpLzN6T3qwrAikHevQDsx4yYGz9eVDzjYb+GfnkRzMapFFBfrB
haT9S/KDjDJbsCq7ILSJ0mEY3mk9H13c6Tqd0WasPhlBcHOivWpuVveO9a98wi3LSHXeFkpwDtjQ
tbs0dhT5ZSKER+2Lkc2u8TaLrBQQCVP1AwpUNfQgBwBDaXtSLVbcLIaz705/cy/N9CB5RyVKYTHT
CPPpOarHeeyicCvwmYuTvyImdNm4GtTZpMrw7oCSpzA/IpwIe1UkoqWDxpBaEBEBw00tG1PmXgpT
qEFGuyc9qxaHgsSVXiO1OQ6MJc0fQ/0dZlUwWDyvke1Y/gj40QywgP0XTaItEEIj6bU7+C/GXQ3i
jxqhXEJPh6CgIhmqsxBJ4doRaGQjOpfaOMv9dXasys2ArNHxoi/BPFXU0SGnlTG6kjmPR+pAWA4T
WehQkTpjXEQK6gl0C1Y6a03eNFTkop4UOfwaxQ0T0mdrOVLDOo3OuAyCRR2B7OpREt/U9hTnhOoy
r3n/D7UITOIK3P9IOq/lxnUlin4RqwhmvlpZsixbchq/sByZMwkS/Pq7cO7DVM2ZM/bIDECje++1
sXQTwDO1n1hdkIZo3AvB7cxBJlRvX1b9VTbbybkNhr8yivOA4ZnrSxA9sE06gxkkqzdpraPmMaue
mCbHgIhUzzmDsxcDBUQxjGO/guGLJdQSvEAM3bmeEBdYlxVu4ig/Mu5k/jswrECAwDWKGfgPzm8A
4Wckjtv2/rYCPG0G76/mhE/luDCUsZo/HEJxc+q5jdKGFvRhhH91opibcVZ9g4wTlvewE2RXriKy
GRQnj2iO1/my4LO0VjUC54yty7ev2GM2o8uar8u89t1rX1P7X1K9kBXIQ+/Vv4X/jQOh4AHRl26J
XrY6QESplyLMWKH4Jvj1Lbo/GjDOHznQM/TjZDIQbCZQeM2z2VDMgro365MUDyU1rOk+d48O64j9
VNPE0pfG7Z9ItDaMz9x/0xcaUICpPvS/mRgvI9UtX5o4v1wdfQu45PxuAAi7XEbG+gPhqaTt8Gzx
5AC+j9W/lvymge6SYngBuIkzUuYyiHhB6PvfXea3Az2v9rP0HiwYGUF9n1q3yid78d9Eohv5XeCQ
yYcHlWo725xy2yXKxEoex+SXlGyr/evlBzoglGMrX76mgCYqLuxoXx3npjlWAX+vJOTnIad26ZeX
NHnKpDrVpfPE8aamHYVhNHROM8BsFwdndiIOads53U4/uxwkwLYhreP3HmcMSTsY2tnaJJuNaKHN
OEwb1/zq8ufIfRgtnb2iX8suZbAPs2TYWlSapscp1D+4WtLHUkEgDT9g1i4E30EKiU+UX8rrqMzI
GiW8GiFkBlExre8dthEfhRBVIqFmEMu6tTkxxubHTdMH4T8t/lMyP8ocUR9YwfmaGzb38OQON3KX
WfowkpfMSKgi4BLS0fb6n1aDVRg1NXTZ4J3Q0qQwYYTSvfJJmO7w5byQRnC1BgS6TDt75J3bKmCQ
SLVNDRv5TN/wsrOVNeGHYT0GEeseGleQZK9JnxPaBhjmTpj3UGKk+plQlcPSQGty4C6gLWXjvBOV
YAb9mbjxFjxsb2wRYa4S96WKv2GFMIJOS6g6aKPYAoJglaoIYiApulRqnFLvFJ0MujRT359U5aNo
JzpirJENJ/tYx1gxzVRsGTEtvZJ+zjvx2ivXJT2KmaR+9BP8pfrdxs2NuJsU1+In0OUF16OGKZX0
2MLNB+bRjU3nLVmPXF5EHFxoRgVR+eXaL1yhO1/96DsVTmTDQovo0IYaxKsxMEFTfIBR4sXpXeN8
Aje8S0PCdwjH6R71lZup+9LQ5TZyvtWjHguRXEt5bBN0hIktRsMlWg8sKu3S0iRv4jb5uB3BKWXy
wZ8p4rjSBXLmlD8mleyOMPjRpoFDugeA0hS+i+SFdtgGhv6JV5L3xQ7/kUK8IiNtpd8tvT435ZMT
8REy4HXUyjSNaA0gGeJpgd/Wh/d6ndH/nN48BheV4WZiWeVhbyR30QIer/5mziWV82qrm97OjIpk
XZfW4tXzT/oh4koJdkGPowoCvHWgLuQgsYdDMWH4NWsDFHm7FjN+O7zQM6CBLQdKmhICZVwee8gN
+XCJ2A/aI5KUuwJtgjmY65qdy+zz7UKRKSJvLTy++EDQOKxhPgKCMIKTY+7AoLUdoEjDPSI0LueG
naSbX/97zircWzFkct7tPGPLhEQ41yhnIqQh6Xcb7xP1k7iQ6N/L/kXwM1cmqYy8xov4Lp/agGoY
VYC+fXrj0pdU5M8ygHnAkISNtrKuE08j2UbU7hWg3IS1LN5IlAKBhC8+rgOvXeuppIdAhVeHR5Fp
QFbjz0VUxobY8HxK+c7LhGxr1Q/4R4cbVz2gs7HwdwQtgMDP1gMPRNSCN3nWKzmr8hx9RAw4jRuh
pqBaE3lOnmr5OHP7c1KkEuN3SB9lAlL3zkVTWb9H2Y/526d/Nuo6hzNml3+EyUswfef+c7Ac/OQ6
JucA2GcRftfpOeULx+bEWu9MzdoAcpaAJngAEay3xIoWISDlfLi3TJzlsMg48SB3x2ZPj8AkX+ee
h3qeT/a7BjpPfLOA7QkZMY2V95ZqHY8v2lSbD3sAqvtgL/dN2tzl4j3lVNODfxy5t3hm+TR8szJi
eUjPegwz8X3i4B3SyBAgxx5ofiKdeaxwwekv4bqPWJXyAIvQNvP/7AylofezsG/yU7Fc2VieWOEk
8VicBsFXMWtkvLlajG02HD1BDPaJ6F7wUF9mBzP2aaE5ISK5VlDzBxARYFujFILRukX3/zQPaGIn
ukosArx2LJT/r+vIaiJCHrEyzS6QpO1n1lLy9ae2eUvVhVu3UNXF0WkqYI6gZ2JRde3u6CMjFw8V
pZtSn07+1ud4JKGg4Cg2+d7DDCqZUqNUeyJjOv9xpsgZCo+N5juW3Q7gTkMMJ+oSg/UfCyvdNB0x
r2GizUUk7Axwm5XElaOYpHOQheWYnBb3Naxo6DDMqzcw2WZvp69eoddEHfPSnbl2Jk0nE93ETPgX
h5EB8/ghY2ziB0c33MEBIITUXA7e00xczONMp1GtYuc9JQDVO4GLSQyk/fddU+s7OTOjieiRV+0l
659zNHgCcrUBxtzLl02f0J+yyGzzOXNQ4QT+KSV7zTaw9YpcPKTTOVleWepnP33Q9I8ZfuGzyk+L
wohHVQYdz1mAWM7PMQ7OCgTwSChOfZfLr8S9AqMq1EnT0KiOdKJQfE3Lm2Uad7ge0Czaa+kymaLN
rT8mA37OmYxtxCMBTie7hTzsRjGwB7qoQKikIiKd54XDbcnoSu21+Lwb5nWA/DrEapB0bxnz/IQZ
bEn72m66O4aC4YqkD3bGfFP2zp0dmPdmzmCUXuYuT/UOi8X02SSew71v1G9AV1+MN1cAIOJ7+RzI
uvxCnOw6fYSYYpb3cfYVpKcoDfbJp+l/4icuUYzQDIgVCCobNb2zZqXPP/rwTGjzHR7F3kJyci3t
t4h5XUsfzooZU0naGiGxYsdkGNu1apt9WVtgnPbg11b6F4aYNTLltdc+i+4VzknfP9n9NdQRZY3B
Avapys+p+9BlOv3Q59QOwIx06PRZYWmmvk3Eywkgy+8ZLcsoAG490HmvnprwaXbPQfqovzIN8BCj
DvVVzfOv1HOGo960y8/A5yQQpY/Znyn4Uvr47Jw4geAv4ubq2i+xnF0Oj7NHLZ+j56CFgSKRgcBf
j1PDwH5ocwKsYR2Q1FOjTkH2n6pj2O54Xnj0K3qwTJWL8KvozzxR0y9+W0Y2eHAdj8WX4Xx174gf
Eo8RZiNrcFJ01zUzvFMiX7ocOfDN1i67c2N+5pI+sO42B2xY5EKhpZtiqsDDbKxFtNP3lEwpgPYr
tzxr3v5wKCry3PpXwAd8mP8cFxftWpOo54aQrZZWDw4BvPa4nT44eQXZ9xA8UYCy+sLnR/E71Z9g
jhJnBVFuQO3KmSH4CrWOaT1ydXlaxfxNYcbZ8Fovu5RlbR7xPL/yAzcwv50Dcy6+s/jvxeF1ZakQ
ibNpSkC0DLqqFD2E+lB4zIdTk2CJbyB33Ahhcbv7xHj3H3Dirxxy6ch2RrJ2TRgzWQkaVU7T1qI2
4B0HGsVmZt7NAQxnro4uajqHVjVNGkoTKV46+ROhvFSsQP14UMU16D6QLjOR8tfiw7fyrdfvEl6M
QY50BuAP0z61EaUH09vgliurR9G3wDP5CiSnpPDkY7PWhoxqfEMkq+prxcDJQozk5mf9kMaLvyYX
Yj2FP6PzhqOSbSQkOBNRkyyevCU5Bc61DS+WuOVc/Xo41uGnM5z1f6SoJnP5RP1gDC9obZMYwp4X
XThWl2wRbf7i1w/TAI34zGj9buKILcCD1unrKC+GSZ7ba9feUvVOjNjdrx6HWhHKyfqlLz698K8U
tzAPV32Kj8E5qfEc9NM6aW9N+21mH6L9qqMrf63jixMOEMAYAY3cLdcoOcG30N+nDK9Z/ToCYjRh
rqlVi9KmYgVGO06+lxudbP/ZmFIMMO+TAfzv6CNNQJSPQzF5zdyjfsJ9/4HJMwwSvqxSkJrZitPP
zdg928PV9Ria1T8IFqcdNVC9xxhmJUfp7s3icSB+lM8VDBej0o91qg6TOM32ASTXgCjbsDm+h/+m
ZD/Ejx3N9uW9srjV6XA36nZbfwpw/2Ia8wKTl35kDSTLQhpiONszTe6mpsLvTCRZaf2SUG7kNzf7
EYilsuoWdt8LnNnc/f7PtOF8O+m9kZe7VC7LWSYFC9IotxKMBfnBxakY63QL4saQnwNvKkMvVegI
MwBWOVVuxsYUh8xWZpkit45uC0WpQixSB8PGVQzKRzRTnGFCkmTDW+jBJeO/sMGyJE3bXuNLvkKc
9fY+ZbhTDMShRsgZi3LtWl8FO6qhOEOgNZvDp34+W9HPjIbOgy3XoXQEDY90mu4ro+HQ2fvBvl8O
UfAQdN9m+wjYYMO5ntCAjoFatg7pp+I/6qx/foWP9HeG/ktCZgmfXlJRD/sWfaLJ84tFHuhCxgtu
4u0cGjy0BbktyFfqKwq0RgffLU9RffXtS404TD/zJrS8pn80Z3iVz+78h/oylf9act78wdk1aF2T
4B96WZndasUsP7/NzschY5zfKQQnFcNFAdjUSDcTzrApeK3ri6h/eLq99BUY2dqAFYeRLk9coFdk
EAqUPNDH0QIBSgPMa1DIG0jRDM5pJfFGzfxnjReYJTRGKXi02JbV3iNrQ3DlCnJqUllxMRjz8UNm
fIAuJXTsUIWcyvlZUyox4Z1NF9q5HX0DQ3KnDxdyczUREcEIms81W18DUnTNdcqRti3/BbsgFGLS
oZktlBs1XfSa1DrrRUVUOMN1Qu7cgk7rbVAMDHGtAPgkn7YKAAqGq91kfNOHOKXVP7oYAbR5gol2
Y1InW5bWGfs84nn2njyQW+rYaVOnmzki+tCf7Qe7hxhRZ29dLDdNfSrbpyhAAED5NXMD7xqk4FHz
hE2eF5lXD83tlP6xY0BqXWdjvU/7D59hvr4Rk8g/isjGjKHPgDbH9J9m8rYdaOECtCdzLlqXCIs4
LhujXgF+RrEGyMih0Nh2Xrz1q0OjUIARriXIstDC9pC41oxrP5UY/udbEz4000fEvHeEa41/fpVw
dsI3VzDnJn8WC2C2Kdr8UElju/jJzoFt39E7n5D/BI9tpaNu/gN0+EW2TdK3ntVb8NC22TdL8L/Z
PudR/1b6xoHvtNV3n+dyhktCfhw86mzT59/At0z5tfUH2macRme5SeyvqSwRuB18D8XBkV5P4f5F
FBHmFF443p2FY58WUWyskjbv+ITzI0cILGK4afNWOUDZ3PUo6bAb+SbsFqrzCyVi0yMZj4uD51hr
B4VpkHUg9OO9wzkvVP6hg9FXYx3Soz1OMjDi/DtQxkdFMHgHcThvEWPxp2BvmCHKV32xDIdKagrv
mxFswaYHE0rvi0G/sbZGdlLPWCMkYQBIVMU4rnxeT55S/YLYtBdKGydd2R+L9J++KDp9IOHczwCY
ypKx8WdFeb4dwi8u0EjRlwIipMsYBO/x8iyMAXEqrcVm3Hr+m0sTPKCDwW8BhrOAfKFfetA3Y8op
Qaxknw4OeWvOb1e0j07frJA6mBi1cJ9zhktw7/llw8OSEkAiVoFprlyBFeaF2EtcLLRaGcFT6Dgd
kS0NczMuIgRBehiKbiiCgW8D2b1pEyQYdNfORgZH25wk9evMQka5NfpHTMA87i2TSv1PTMynbL0I
kLSUEQwBS8TnKictV0ISdNxBUwiCrR8nFJrijnFYu4K+Jzfd8KgXjzGLD1sl/yWYUX1rr98ZwSsU
JDzOMtkbnL1coEikF7T/yLSE6fjT0D0xO2ffWZQWabyDoAExAbEXbNW8BNVEF19LY/VdlQxtNQQe
giGx8ZyFrZXVolthNN84q7FZVjMlaOh+h/ifgoEx/oSrmjgM5pMka45ElB0xMYkEUW4di8f2VR9x
rIXdeuSMK0p7rdd3nK6YL/769pXbHjR/Lrd8QbtJi2LlRaBWW3Z1zK88G637XFKedcq/DNGl510u
uxeBtrsUMTkvkOrc8gR2DPMDPuDySKAApCMsJFgtfW5IGU8c/qDEFTgS68csUQ9TNPyAd64M+Qr+
bMWR4AzsMOxben7KeFnyDOE0y2m3NoZwPSqCOVvGxOaCmDpk6X6Iyamz7/UPEdYTWySaLRpkkvM9
5b/OHGRkP3QHm2S+NGPqwHUJKIXwX2NbpnPIy1+jEEKg4s7WTTG0JHwpYUKjrHpTeNeCu0RhcGbM
K+0XtjQW/IlXCItNyb7nO+DR1XECcj5vxXTT89qcfr7/bUFQ6sKLiyDKWQx0TlcI5fSafMyY9Jva
fF3mMVPAYt467mNa1puUzSKAtMXuaSRfY3KcYHk20X/LhX4gunjRJ1Y92OadhuMWH4JqN/T1fdh1
j9bwlZEwWSr2gW9Y6N0NhV9qfdBgiZhNa3c4ihKO4DFv0/tQmfhKF9jyf338bKmX1LzIAtv/TGXM
IYkQvrKftj4HYCbkOtbIHuqtRf+4xlph6dYn/6tZprumOS7Wi9azT+gJoP9uUDbon7b+J5DDiBaa
yH2a/elltqd1Sb+qROywZFe/fvfcZwoVmId3Jfit5beDKBFA0x3pwxC7kqi/KXnXS2WFP2cp9a3O
EbAqjp3Q0dcO/Sm0XKv0QWnkR9ds+XS4d68qfRf8wBpqmCjIGVxZnKlW/EzQnmx09fXsGA/Eitw5
qPwHXCEdncy+/cvIp+8atn7UmJP3wCrWuGxXiIoyzqgGoW8Mobg74PtIJfhsMXW2MWTt4E4OwH7R
1pjWv8z7dHGM8Y8oFiq9as75RSzXBbYi4RopnJPa0Mfri37B9D+gf5CpaQ7Kdjf62U3dJ25ISQfc
qkG2C4Bu/t7u6EiWW965kuqW1rA96MvmtGiO7hf3mhY3hPejeHfLLQ3zLLvy+8wEmlreb5cM1X6M
Vcq6pvR/9T+/mhAi6VvbFS/6URsdpjboksIBIBPPaOH/VgSQosTPuW8+YDnvgYcBLwufjeaEyz3h
R+UjiOZfRm5qifWCQz+/eOjYOiPzXe+z/E4UuONf9E8piYaGr7/hITPFB/dJ39nY5RjM01h26De4
JNuA4XOxMMpEg8nP8qkfNP4ul4XPmiFfpq4zM846iCeoTBnYZVRuHnxLork4eskEnZYR+M99yWrc
BfB8xvwsF/ZcFHuKAAmMp22QkqYuyAljUEDcsJ9e8AbfOU6z76vpKQHlU8Rk6CpU0hKwR7JgUArf
pTUQd/YaqXyfdtEDQSbvcd8x40/QUeLls1/MirFt1Rxzb7zR83RZnGqlXE4cZFyh1DLQjy031nVp
Ow+w3XddYe8Xf9zrx6UWYk+02pRh2epqIMUaJZjMWJXdGjcQSZnDbHwGEUxlK0kQf1WYSpeRIeGP
4BTRQV7z7XBVd+T9CgQnHqPaT6eGAgx0TSRyVRLFq/dsH1r/lL00TGe8kITS0eGydICtI8CtyP4D
eO0wxrfFRCApB6wIJkHQEsGqdsvX89zPLEjiXpoRJwryXrGLclDZz/VyWUqEe9Lk5DGs6MpGtN5C
UR0N1M6SmbTee2dPbMvZ3pG1eiiG9ECLYsanT6LrqU2We8fqqH90iPbC0WtC30DRg2Cla0gGhzOa
CEZKrGZ46Dd6O28ucY2BEN1vrev+4YZGCGdP3H4ZpWegtZ6/uzb/IYCO0YdNhMfAEWwxbHFUdbgJ
F/MRUdI1Net3IVpk+8u2dfyfHOrNHZGl9TbABxBWin5+XWIXHI5g6BCmRi2HLoLLZfpTzNQ+lYy+
AhvtgAS8zW7LbBJ32uC15aXpImam9H6tvHpwTU5/HiqBOKDtu0BMH3Cg5ngFwKQgWfMG0rkL8hU8
AxMk94eitfoGneV36LgjYA3NwiFikHBup5kxCSvEzVOJtQfQgw07YMjWVshkIj9SJLfKrZFiIUdg
TDpLS38xnH+U+xiO3rZJ/HU75efkkvhAdEbQ1znSekawnQHNiV9u+P/xkc8zAFCMIKIOIbqLT+0o
maH5HpUxA6jky/CQQSyI3iODkxzxDhMbCAAIoLBneNCckjXQW0HnQSJIAYAVCyqfM86rgdS0ZGH3
6HnkygFXLcKqullnRXuYGLk4SHqWYdv1AmA+Gb9A8NsCkH8XHrGRkMyL+bKV+wZuc8mgqD6mDUPi
pMcbyLwk9B66froyS52zTWrigE9Tjh6I9iecIbxgA33bnw6tTJZgzRr64jebeLyNCMy2m71IA+e9
ke7CGrdt3X+SZrmBdQlPVdPFN0M9EJ0ln2el7TjZ/djlj1U8vefsxuNonhjtYTuzDsrijjatf445
dE5teuOAc631vmwUGD1qEMOlaFZ46+DpmKgGjfLfPNPTdPzg2zIYHPXDRqV0C23rYLTFNsmJpjMX
ILscuERn3BPnxLQvEDchv9r/JHrJLsrt97w3nnJSfy3Jibt+kUkJ1y+g5+MfKsX5Br48cmhK37Rz
cTuV1XEQKFLM+QREDlKMVZMTX+db0sMgRjFljLvZOxilcXWj8OIE5tE1wx8xm3rG8WaUc7dSnbMc
3AEHqYPng/Y2E06KOL/A8WMRV4wYlX8uRPZkojDbGxJtdTiW7V7ay69ot/OIT0PSSrmUol1ZuIBL
P253KkbZEFNWxCKL2MUF01KwOzCGENSJotsHcGBsuqLwHcR6zp2v0O6ffNWLtdnQIZpjGISx3CsY
dKsaIgavLzs93q7EoKECCML575S1zMm4NyOKqQEASDdunK47+HldEDKJXnWZgWKbzuATqpO/V4CA
6NhuPIPgpMChk5vJeyNyz/Zozfuovdk52JjaCW8tmTWwWvObKD1iUsp2nQtuvRQVGCiaMmQEckCM
hm080woiSBdpTDozZW/UU2FCafDDfC2DGQtwme/KUGfq0WVwM9LLm3p58Ivm6FfwCNCAD9iXyGdZ
j+A8MCthvVEcuqh1cNN3uPZXthU+5TQDXenFGxEbv22W/I7U07HZTafRnNXGC/Nx9R0upMqJ0KaL
1yE89u4BzvS4wTnXm7NA56ASgF8WERqLtU1N1W6baPkdPZrUqT0A1KbYXBGk9VyGTMtwH48getJg
C54cAFiKUh4HPbIeXnAwVg7tA+r4iQ3HmWG2QWp329/aU5+dMYxn3083YxZ8k5rylzNDU2Ud7tz+
t6rH195TOeTi7srke8ujQmQTqIKqpSNbPrLunoR0aYSP035su1M6yF3UEJoU+vFz1d/LQH0NGi5Z
LDCYla5EZ8o7C0yn77kRp2Jxn0gtAnbd337xAg4S+lRnejV7JwL3hVJfDeZzMvsJPsJ42XZWaO0C
Y2RmFjRwTvrvwY3N9RSO5p3fMRTPi39IbB+VzR8kUwLIhDZe7IKtq8f+PooYI8qPKGGFT1uORoH2
BhV+zNNcm8m2FAv+Aj7eIN7pD+U7H6FcGBDeUplHC57GJmYD80TnHHwLeVkhqp1J/2FopwohQ5U8
wJW9N5bW2AbwBYklp7TXSqK00iMa582LPP1fuB5eitKWO6/azmWKu8ORv23afaWS2bITpCnSPULR
katglujvi9Gqt1PhHIfK2xIxvjFY0NYLAhWjM7dx6RD1YclDKdihKozu91PcH0c6ouccCUes+cGw
y5utOSCKcpX90DIMrOv4PCo8+qJ462c5rfM+A/KPwRJxE3N/a8kOrUKVk6C5rAegQLGhs2HXtoyb
XWLEdO5WUA/MtV0kClldvZU9LhgxSfa7pQAVRtMNpOx7VtsAHnhZdtNA56dLMH6XOdYAiw09RbKb
SLEv4b9sx6J76B2GGAaI1Xbqr02nDoFnwGrImUWo4ZrFcA7ERF7P7J2NJATk7j71UQodwBuc5xqL
EDYHSB5Gg6qgm6J9q9tG3AwMebB1FnoYiWreGpKTvSF9kWF/nCJM9PmA9WtsLXxfjc2Igy8HVyCg
5Lk4gK0ELfD0NIadeUgKiLEmb4FcgEDmri93yK4S4nD3DmyZIsDMFXnYwefKO6dGU6/HwbOp1+kk
eD2KRokbNeUFSEe3XIueVPMuO/SEszA1ZwAW1wliBq4QRyxGFKC2nUXihMrxVVq5/IxctQ+G4S1r
IZJABaE6j0hlGSkOZ+cg3MzaRV1JFeUjNQ0hdq/nhW6ab5XPGV66g8Tf4SObCvuih+wNkzoz3u1i
kufe/S4ZEeh2eEYH0i+spxkqn/ad3KrWbvdcDOCZBDPVvAuNsOZtJ+KnEOHeuvTNqylQv5dLtVMR
iReF8nez+0/EPLTuQltyEMxmcHc0S//oO9aLE8eSSZn7M1qRT1OD8KoOzdsQpliCA+ttkQ2ovoxA
DBXQPUq1wVK99I768GME6o01XPuCTgm9CKqSmJP+BKAuMpERJpKhQTXRQovS7C3j83AaQ4lXTcVV
Sm8daY26n/gPkdeap0IC01gGAOu4aUEUbRKNhnNszSTE6slh5V30qOam+lKGxtm1ON8qsdCGpq1T
xJT4VLhIg8S9N3cgMWyEfRMcH8gIdFH9gNUmy811mODhidqJU+qotagl3EuAyYCUSGun9TgLzpSq
GSPCJsjdYrQ19M2yz9PPeibRbeSwPAb8ZdOVIF2s+FbE1IuEkODK8/3fLI/9fZRjYcu0GDYId8MQ
ouEY0RrF7X4qzH7H7UWsOMO3MnkkIksP6LIl2xtj5+M0767ZzIwq0efhlCxs5UOwdZz5gcDLiCRb
xMhlNG/buLixXi67jPrSnf4DASUWSejy6E2q2nZlGCEOrbRHtG02rSmpApYwuOsFR+ys0c2hCDJM
soyXVmd8uslIeJ2FlSrKQuywwyaLZndTdiGldWo7e8suCHef6Mk5wcaY0bjk0cucBRp8ktBwsKv9
JBQRNp1drqXoj3ltXMaZAjqE3buvaMMg9WnWje6uN3ROk+6OWQeMFmEgYsyKbeVzzB0kqahTFdzb
+CCTII3XZu99Nx554IPfUBsjHog9b2daaItAzp77mCmT4d2GsGWgpdh7XUkoGHEitJ6S/Bp6tAd8
IuxNbW2z05qFh/x4oiPrLHpMKADpu7aEATQsuY1WtSaaGzIHCugEjOZxlkCzZuyMi2Hu1GhYTAPG
ceuCyvOI/+lKscXmgcAv5m/H7GnYdzDBdX44g3MJ1r25gEV1AP7Y4VOTGQgM6VO7dubf4XBRNh4k
M62fxXQIyhgbbj7rPnL75qgI0ILpQjArp2XtqRLpZvXhmRwDC0/RlumOro0wOkcbu21nWHztMtLf
cf8BNrqqmZTbOmyTbY9zD4kpeaj1AMKctF6Sm6Tyig0b5rYQLF1lEhykgkyW9Vi2apv3N8ru+3j5
yysarq5HP7Y1DqKhhEiq6Mts6TjRLAYI5V3tntF6I9FnRbSZkiQCeM127sO3r3uLs2jpAZ3N/8h5
eo46jp1+k7APmPgKPRcUYfYcWcPBBAYuSgY/lqwZQ1mGTlzOLtXk45im43XHEsKRE/3M4Artts2+
jJoJ7uzR3maaWfQEcmD+N+nP78YsRZbnfYjYHjeNk9F+tsGQMGC+6z1EQHGusQ2K2TxAs4OgVmtC
YGDmNFDy+ZDAzOmXxjVJk227mVL7AZnM2QbxNUltreBoQlmaBUALrBDIsr1pYnfaeBD3V52rzmU/
xuSKqx/HDl4dbwlItcRxJ7rlvmoWMuddBySh77wD3Iw3ZPf9BT5W/Tn12k3bHhHR9eU5F6Qn2DE8
46bj+MgDZCdoxjzYj04jdwAozlMaPdoYXroc4iFMvWVtuOU9jaCGxcc+Agyn1pFYIqSZIXZzkNmF
NWtFXwBSHwpymebXaVbLBtX/LbYaFq4JHYmf/loDHFU021YaHvsq6zdgKgnNqPJ/pYMyY7AfWCWn
TdmOz8swfVup2HqBwT5pD7tmcUkzqmG39iXPDYDB986EzNMszGlNWJos1ugFSMBBMMJlKQf6yo1r
7ENWxtJQETOe6RbNtOcNLbQNOjrTBloNSQelq9xl4+aYidtE24hug1iIaiqhpcwc46TIoB8bj6HU
hNeuR+VdVGRz+KeSFZ2SHbtIzX5L1ATrPbOhbqweI62KtsvngWldaRnz0Zd1d8feROGa066KadXo
jyRbGwNWgJRnSJiihS42VjffAPVkPJ/51yYIr1Y1YtbqGcfk9LXEhIOuyHMO2yQlCuEzDoCw1Rn7
MhBvTdqtx7w9WHAy3CC5hAkvR9mVlzpFikA+zkNRqrex9aBmXUavomFTZNHbiO6iTUoQGWnHizUe
clIGpcWNyzrMgvbkvThLsLFj+dZX6J5yg14kwNU7EXbgw/kiz/KBvRvGd8y4kibg99RyCLWWiSaf
HDHbwf1DZ3KqQv8vN/HpJLTkCOl77YkLXieV+1Xn0SN8Zwz9He3/noXMkua5zNFSz+2X6zN0QZng
peVLx8Rs6RnnNLw+xURPPkf9A6sHMwrG4DojZX5w6Wm70MnK9sFXtNNNGV0knRpwEBn87/DHKIJH
vL14DAItgGc61rVqV6HyNDlnivbPTtmEbI9Cudi3SZCtZR0/xwqFnnDewvlfHU1HQu3oHgRsj7VN
xEITsxRGxUuppmE3oWI4dBJ3hIMOArVT/jG3UNCcjBaeBDPn+3xsKyGdag7gADpQ/x4c3GgGM0l3
UUQOlWwyCRu7SUNwrNqfeWhw5/Tpv9Q7k59BhFCUfgzzsEfofDA4ao698w8iDOIe4F4qLLGcMJ5Q
MHVNXsXERp4nG3HJhfFlM8tMQiSNUd5/IOcJ8P5AH0ZvN7suTO4JqTJWc5AmvcV0wE8aMIVKmCSM
0FPk0LfR2TrMU4nHWFDloxqbDdh/dvcbe9WzG6u7UeXfjU9n0k9YnZIgyrd+E57z0VJbybBcttFH
b2fYEofxb4yRsxvQu1t3wBktDGpV/J93NMb2dePJ1VLe/NIDKVthu4jfI5e/gamQEXRQP0cpeJay
KxgNk8uQrRs7s7deQyfOt7JXt/zmLHjp9QDEiZCzw+qjxznaaxvVXBjvff4PKhEaYVDd74aRMBGb
zOQlDpb1j8rbx5HCet3E4lLmDbi5KT8WSXIu7fI0mTW40669ZrC1q5JCL67sbSOHS+whb2/TEO5A
p+77muYfs4TSWYC+VycsS41DBz+GzymbcTV6PseEGMCn+h9jZ7YbOZMm2Vf5kdfDaieddJKNrrpQ
7Iv2XTeEVu775uTTz6GqphvdAwwG+FHILClDoQgG3f0zs2MBY//APYdVdB3wRAOMi0ajL0tNHDRh
/Y+AQqxDrG2FR3lf7od4FMvkVrF/JhXBvC5qrjKbm0qfpdyktXkdheVztuBxMuBTBatAhzA0UJ/Q
js33zAE+UcT4HLP2eVPUtz8lC+GKews12kygkA0cGpxkezX5YhsrCF6CcXU+vMyJjsmksM6ZW0vh
mLU74Im0leDZRJFKR/Dr2tI3jaCzpYLDFmGMVUV+Nzvq1fCRTa0oIFeppo1OxhuR9jd1xB2yaUwD
ihmONJi9lhdvXcw2yzyLeC3XZdGwh3WCjttmR9hyPPEawPkkGSKG+IXd0HWRMbVkWXsIeo8onAYO
J6jR031/itlAD7E42POTOS1oEi/ioMKehJS3wcIOPxx9MUsJudbZI8yIG7Ywt06smVa7HEqm8dCW
zqOuG9oP3ZNlWtex0d3EE/49QzYP+dRdVkbxwWT81upOuZ89BnVDLYVvrzNGPRX7SCzNY7+0fct9
V+ttV2Nc66zt3BRfy9PwGYw1ufpRLttqadibOB7f52q49Pthz5kY+NH8UEBqtye4qsIst7PjbAor
ZQ4UffqGxp4KCAzDdZU5HNQssNPFnebeNqW3upQHppcjNuuqdKKLcvAe2ii+NPqOI0bQPfN9kTFt
kxZfWuY88oo/Jsx8tcHAuGrBQsucMnjKvFZMzrcYjl+1YTMhDxDnLYg+qe70c8fUw8nhXelkPnoR
En/ttRpXfIMT46Ba2mswKubhtB8KPqZCyxuDFqsLWr/6c2EtT040ycrp/cuahA2WCoa8ISNOL2Hm
jbtCafct8EN2rfH4XWTFh9l7dJGH8bXASjDTNwGpM2/p8mpzuXIsug0G58UdQNbXgXO0aT01qdbu
gFvroHr2Byb2Frln+mvVvJ2C8THIy5s40ftBcwjpSHCMTfUiRgEIVb4kIItKEX6OCWME+jzBYWII
NlA+yoiMGnYHWeq3aubzKNpLYUX4mrnJ1GOkN4EbogiCHfbA+kkmQqCFL8yJm5VpvPm1vUlGio+9
Hvp2yxSOtU1tYpClAo8B98RD6+FDU+orioy7PAFe11n2MclnNigpyqsxvv6+4IOPuR99bc8+HN9Y
UtCGsdwuGvyQeJycoV9bmfvYYPgsKH51xT7uf+amJTJEMLHOHggWJRCGGZHSI0hyxiJgdDX1wyHk
Trw2xvncRFQQp1jAJGmmhC6U3x885vFbqqPHgQPWRYVxx6OhpPu0ekjZPkphh6vShEopPNAEdpXc
impmojJaOeb26mjlxV0PiTG23H04IORrydpNryvHeE7kwGdyIT6CmhB/nkvcVsTKnAbRoJb67C/w
tKh28LHp/LZcktRByjYwQgt0M+6gM1hF4GVsF6eboMfszwb1MgLIOfl1vqp849FI4pnxHc5fUrFD
AtJ2mg5zU13bS9mYG2HlsVHnfyccY5e/CjvYRJG8coKGoV1vXaJjfYAM56HLlxYlLe97lygFmvUo
MAPpbMI2yrrVPoXOgNzqhk/eInI1ElI9GAFIsTcuxYSpp7G+wQOJgv5UxGrfK3w4tdKHOlS3WEPS
LacS6fjfYcsHpqyx3Xme/Wk0CHzMCB5Tji4r3N70R98Osr+MFnNC3mBfkjK5Ih/bNESUtRvcVwYa
nFNzgIqCrzaZizXATKUeY7KfTa33CGeXdY42TFxwzBowKYV+Lh5apXACEk0hPLauWjiaDkhUs8Q3
A2ibIAD+KCMrbgul6r272BmK21HEZwrvncS+tLX3MS5OY23PrB1vglpV+G9c0XQHJRMXbKGLB4qx
ezgQw47a4ORBRPW66szH2smB91Z4VpyyOjqQH6uooK8RHvcqHc2HqjbHk1KwruAlTGuZs2nj4w3G
tIzlUWLrYso6vA59dfAAZG+IVuAFK6V/sJJ8NVuzgMkwgmUZ2Fjlwv6xOl6eqLVM4PvImP50aqaO
AFhcKUKccp9mcPLk+B4LZh4w4b6r6QEcJNN8hlkrJbsflVLbSTvdrp7vO6Y6lHRF7alFmqytL8fQ
4J1D9E692Bnj6rsGV7sQmq/GltNDxpnc5XlgSjIRSnJEfclM3vsdNUeXdtXV+3g2H6xWE7So0Q+a
a27Lb1YWsVtsPqIIoEHLcrbpmH6vusx4a2diWkZ69G0aiwaPzekc3Qe4+3DuB2cltbroPW4XnMuX
KtJdli2OtAyNVHUGvIHgh8pwpFQybZNmphmO6GNByohaNUfoA85aOKiWk2XcT11zNTi1sWMxv00A
j0Wuc23UzbAxDeNtHrAQYxtw2GjTKF67HNfdS1yZZLeLmmpqKirGy1E6956Zgz8Y+7PvIdO2DRkz
ti24s/zwah7F1nCXPQVFAdARWDhCF4hdTDqUncWqKHp9cAt5WVKaHqIJ73kHUsFR0aYRqEMcD1zg
GIXZY9/rYgo7472rhh13TLIfbrNREgdELIIft8IKQrol25kGZ6dmMveOoFHGbuleSWxGWHbt4oyZ
T34PSj6awN6APhVcVfyMtFl2SIJAe+sRdE9fi8T8rqSV0eox7jXsXYqP4VSWChMWWtlxEvT5sOvD
Sy+qdbEE42xUboaCNtM/GEmi7REczPmsWTOgUEEAq9Cm4/yy7wCrTSheIukYabDOJIhprdepS7bp
x9rzChCaWAZzB86/sB66jj4m2WS3hkAAkeG1VOyXXIsNv3CwHMPUno9wEm7EqEGVmW6L+Sn+aSeN
gY6zoSzxBjvW9eDiFJMWlQct8JEpz+/TMv4oTbFzVMFgKXfBE7OQkoj34n2AQmfQ+BPGpB+h5kGj
S61rD1yWwNZXTua5n8MP2WZXbTVSxAq0fiYeCrEPaWNOjE87IrCBB78l2uhONqPl5KbrubzmJqIe
grLXGJQGySi8x7Wyf6QAiRfjPeB4Ah27ORghV7LKSrGrvOg00GtGywGsDqO90sGAVxfB1gLSwpAq
hwMcvRoFu9OyrZnWFkTtkoyaFluXz2lDg0wbs/I1HtJiaGCewPuExbS5BrL/0HoGexJK/daJDQ2j
jG5alliqrUDgGxKGgqpecUNw72TMQnV0vNa289IL58qdr4e+j+hLqGlRie4st4GLw/SbvcuwsREI
KXEz93UbmNRM1ddBls8saPoA7JRUXQdlZT6lBqOCBWaUdBIze+ZMaLzGZ2D2gpEEYZGcRhMPEoXC
TZfnyAax02UHb4JmY4RIolPsmKAHqrs+IPI3Y7O9SEDRrBVrOIgBNjoD9tZEEn0rdGtvhyC6ZnZy
79Q0NkPtqr3HeIFJQdGYN/QdbTTqNdHBgRKIsSZJ7meveWgF26CWmDNwbzR+G2w1AP5Kj1g9Ffjk
blQtecJ0NRoGt8bJ28Hdgh9mBiedlVdZi/XUct03JuqABcKUfQ/Zd4bPSERO6VWrttmUo3Om9i+i
lpTnGsE7jSbSUFWcp9suqe+UhSUz5MSRxAZec/dcVSZWIp+ZgY+SMab5reWRhcJN8142TYIX2jhN
4/yIz/S2n2vzugy2XQtbu1DVzzSE1zjYuWH3L8jot+bYXU/awVwGdWHnWR3WoDF4TORC7wuT40Dg
cqSEMoiau3L0ASskwcFaAkrVCs2ORHRtyotc8OuX5fAFRJ7BGOq98pslu6BtrgODxBMhST/0/S06
7QnpW9IF1ux8jEi25z1RJ7yOFhqajceVO+226B1E1tn4sbz6XbpsqGnb2PSx3JtW+ziwRq0Hu7se
CD97DcP/sR3ttdWYEJXC75Su5SGO3zsJ3ZG1kXhK2GHvq78S9DSnTo66BSgtUtgwVfqJQserYX+7
WY6Lz61RguZ3IfAgGpzScfgkcbz2h6m+dQKUO/p5Mk9/OWY47mwRPZvA/LrIeBJVnR34gK/mocT8
NPIWytoYtspfupQKnOBE97a1E3+2orstIFF7rPJkoBn1mMJx8fO40PZKXxJVs94GWOJNy9UVonmS
hZfEZpnCZ9Q7ypRqzxrdEKwTp+W40fd4nlZwc31O2sh/7cxbw4LXIrNXk8+qA/sUveX4w5nvyfBs
BFDjdU71HbccgrQBUs0kWzxMzHAsfniGLUaFATsTr/5Wynhn6STbYn02szNuO9PmU2FBS3D6l4IB
Qm42+DeN3iWDjjDlyLVy+ke7m3fKR+YMwlczaB8GmyOby50B8AiuyTj7buvse8h5oRoqfZYT/2NT
ZG+BF789li5XNOVojNqG6rWJFemKJUSbL0MfcmfrUBG4s2/qig9XQ0koCfxLBkRwjZuE28GQPCDH
PAi6WB2fEirq23aU4IZbJfOQNoXg3a64ZMLS/1EI97wt+ZF9sfQNEKwjJzrpJRxnWNu5JG5U5jXM
6oF9sbSbfcFJwgBvnsv5EHokloZ89PHeqf20nIJq5nCuU70pOodRz0gTo0Tshpn4VbAUAkkWF1o0
mGvMc7ZmKHdVJG6+ZsZC8sRsFqk1fRl9hJBgQg6uen3dCXR4x2N9lMJ9NAPkpmlBMhmx92PaxGSd
mJZSuwfxu2vc6V7B2ot6zAXT7KFM3UYcQrdGwCLh28m7JRCM5ip+nb3FzBWTxvOnfJPH6RleIJN1
PiqFP3/k3nBAqLpvRqCr9oAL3K3v3ba88mVckJitqYQUXwH3sNGU8WZWaQ06ukU19fH+thXXbbzv
zcA95p+xGb3KfjIuEneRCNAEL8J8hoO5ok7zak7hOFoMcRnGM0wth5c8oLaAIRi3hAfX4zqfKgZ0
IVuINEDmGCq1uCb8LZ7Baw5+uzqnPxQbKsNDZLY5IP0AhEsNRs1dkgMvyDON2MvICYopmsRHriMY
7Zj3dAVwTo16My9zoBaqaYGCwls9FAQYaiBxpNl6JgTkgazXFB8ojo+3ODWxO7bUZ9TdK8W+n/6y
AkVypgwqmk919pahUYHwZW10mQwDXQFLtx81MQ6yaOOqrMfHgYqSUJp4M7zsKghPge2aWJUJZdpW
u0vIRZo8CrKIQ4aTmE3ryW8ZH5oMf4aVMgoXlnOwvW6krf1u4uJk5saTTeBYBSyqppszaaL404na
myaEy0VdGVsNk/QKe8t4ytn2RNZHycGLD02Pa3zOw3NbuLwHLQZgledq5RmErtxc31ZSjPCxbWtb
dmy3QmhrNZuiALV3KhZBFjpFxL0E9LlF6wEbSXarR5nw3hnuiM0rPms/UttRfwrpcj9JlvGnZGPo
KwNd3VkipHb2WMnxtZk1GUFvWnn0Sa4HDRg8w2uCB5CtI0U4UC9jcKAa36lsu3ORxuFmsopnuh/X
CmvNqn+Osu65cFmKqgr4WB82p0kh1oRRKDZd3ZvbAdGZax2tvXYnd+VHtAOmNCdjxMh3s2upzbCc
nDgWisByGfIyc8fsvm5T196XDf3x4MhoKLbyNXcrfnTTrGQJ+qzDldwwtGFrykXlk4+DO5OP1Z2T
uLQ/hzdRVAIVAO9aNtWnWgoCfAdcTfJE+d589rFIZhYnkMQn8jcb5XFKsLT0Dl5vYTBtt0uL/Gf4
0nRU3WoyuZYy7loyt1Qdzlu0vm7d2VdeBadhnMJ3ZiJPjv81D0PEpB5zHF3UA9Rbny1dYNy4AnEO
VPqdlN2jEM3dSBX1ReEiSFrB8LrcNGwSetRGuPdZklyrMP80IvE1J2xDZIqghZzUgTMmyGIRWwqe
zYFBWUbtbRCPj5ZKcPfV077O6q9MuMWmkEQRm+yt93C3FwsHwvBGf506xUu78Kyk1X44DHVx0NFZ
jwyssJ62XvFsulELluOunckhkit/NLWr2UKlh0i/m9yH42K4Vaqluts+BstMvrHK9yDnI9HY6mlY
GuFjwyP4yYkkcdxj2D5bDvhCKAQutZvMmRaZDemzo0CuSs4pFFwxU3Hs2wsISnzkVn1MCkRdK0C0
8niPhADEykexW1lcpqLY5SK5SqWxZfLJsGWAe+SU2Z4lm7tSDEI9o//CBmMgfe5KrZm9a6I1us0X
tgOyK0HmJy3SlP4PIIgyxcZUK+6JsF8B8EDDyFWxi2AETXm3nzzSlFObZhvm/E5vkNc319FQfto5
3LHSDLdJjQ/M7QUIQ0F8oRjuaYwklKG8u2DsXlpv5JAtgMSa9HbFLocOrkTTAyZQdyLfFHheNE08
jEx/qi7fpsVQbTgSsdeWdXcxoGiDTZG8WvEneKfoIhJAWqam2beuybYIO0NSvFttc6sGeTfExleb
ebucCcnGVEhxZTU8zQoefEJya9WO46czG2+/fxkjB59oQ0O4phTcsUaiu3Z1Y+Ne0RYCmoyrcyk5
8qcTqxm+9ecRe7saTB/rTI3Ll6eWhpm7Yz+OWJ9RzUx8xJDeB5audUKoWEmX4wgDJ21TMzI5KIUc
O9Cg5PxhoGji0wKU5jdPTV/dWG37PXeo+8sTtStwzPTivTlsEdazzX3WKIKNX8rLpkW9J6dheIKR
di2eTDfsuK2El1mHp43r/ipenrCwvT3ZCs4rgcm/pmc1RaLPrGMUdE/UVkf0NtX5xnKAWrnDmspG
wqfzfWnD26iJrJH30sccbMlEs9qmjs27iDMEvM0DKSbQElhY15Utd9IprzDVfStOjhdq5DkkbgZw
sDplE0xbd1ybmlWZXTiukoV7WdlP0LtJAorx2mvQTSDH6PCtmMJ5o235OZCbmQtzpqgRMlqn+2fl
z5sw91hwGeIZQSt3Vj2dg8aFTIk0LULOlUZd4R21CT8HVnBishVdaHC7GRXgyBmIx6xd1GQM2F3b
lbB4moFHP7xAZR4run7SoF8P1M7CIQ1RYVhO3JmjLfsi2L+Fc67lyhILe7PDyR2EJUJlwpQWIVFu
jdD68SUd5h5sFqOP7C2a5e1IvWnvIyQ6dBsxTjCh75A/ae34iblQfK4pZyjMh1kO+Js6fe+Uat0H
mdz5DbkgK82J6Yb2Lizo6lYVrclOehSFzlYLysLmjk7y0ch3/nytDGdcTxzZ4QPAxsoYMeq0wEcY
8y77MZth2y6emUZM0FGWqMb81pQj5UeKbpK8XybIyzuV09Q8ElwgBYRCaeAfaAxNCZE5/BhLD8uU
yE2j0XbK8lV65SEQDWlzmhvCjmcXTgz/dIZvIKQi2WgCxvGRM+OE5PSJlXNH27BrtySLZuZUvpHI
1SzAmg1cb11MUZ7FbYA27FdpBwMdKSgkPa+96XbP5BjFOjXYuhDPXlgpH5WTX0/JXK9FL4PDjNxp
1BM3af2DV+kjKmrG3jraL1AnmwbxQPjU6tTM4BK2XAbPU4eHurZJrxvkduXYr5nn4lfEZrWqI/hK
TTG/h6PnbM0RjIs9fldirPYhLqJSzA5k+vrAkImcuEulW4GpCE9R89GiY12Ys19suacPBr46GYKA
CL9CDNFRhuYcTzDVCdGc+MMlUypcaBPAOa+4qqpNk4IKjuyethybRdvWPjYfgDE12z2ygGu7JGEQ
1LmBvLaYjTKTd5vpfYxh98JfpKe2LR9k8dP1hYNanf6kEQRmvIBbP9R0dkOQdpslbBWb9m9vYa9n
whd8kqhArsZNLDmq+KxirFAU7QSPI5NRulR2ffwoew/WgmffE3WvQNltenLEvP/Jc1YX95xLcMPy
KlDroSd36ZDcNlMJXdKJt1MF0I1YAz7Z3jzHEf5oR3Mvrxz2w4qpO3utLZxwrkzfvclNc6Nrirhi
iOhAZRjhCvNxzgXxpRzgjJS3elriv5Uv6NMm4hJ2p6Io8frFz33MyWIOvgurZf9A8ZU0IGNl9bNC
GuaUO1IE0JWfTEg/ymFxkFqCcWl3zMkCbDFw9xke8HghOAwawZ7jeBXwckwZChf6hDfy+Qw5DmC1
B2RKIx0hLPRBc47J56YGo6okvs6Sst9YfmytXE4PHNfGgqLa1ryrR+srJ9fCwH0C9zbH9Y1UmbsX
s/QuVCVoYWgdKgR8Wd80RnZnJITtVIleVdCJ4MUVHO6abHk+cdOZuOOoCVG5topHRunjekgHb9eH
vjo3QfxuKvepGbz+IZyRKzrPuraCcnjo+jTl44WDFwfjgZPg8Iyyd+o7o2PSpeL7BIuulU0Dr+Vo
8tRIyK4bOk1qy9qZqavfhEdHYtYyIskT85XAfnM7ur19cGjc4qK1Dq1NG0KqkvbaAcnJAXsJWMy0
5B2FAkgy98kXfPArv+BnF9P85WsUpY3jcBpz8Tc8hmpYhl7dne9pwMxZPLVwAOhrk0bnrItgrAmD
4tIillCRo2TW7aL0ml70EaSAJqnsre/4xd51qW58SwQHdCkkqSRxj0inybnE/XuOpum1HGZaGGo4
vVOR+OpogEIavfDy939MO3xpBxv3RSACrK6qCy9jqxG0LbEhj+YQzcS3HbiLrsEkU/QzMtuLOXot
SRg17YKcsQ6OdAY2Zh6SLkDbTOJyEzk51R/D+D0wTdgbswypdVAuO8ie5rvapEua/yu1DGMnzOy+
1n5yanSengqHATUW0YxPIiSHZh+YMzmO3t7Zpr7KnbI8BtRmFpNKEuYzYbW1hCjWbm2QtmUSdmu5
FmSpOLa2Hj3vawOq78ZW03CVFT49YyaCk24oretGjbE0ksuO4/etYYdR7biU3G2Pe/9gmzLZ1K0K
JbNHEWA1KoNTFdZLXIyz/uTr6pUyblhA/Lutgan0Kpg6ooDkTVap2y3fkuHMVujobotbQ4Rp/FEo
pHJ7srf/fNFny55Ovx4Z6brplQ+Ky5miaV91pJ113t42Rb4aU2s4pqObcMz0o8vRoT/o90/20l6q
U8B7A8jy18k0LoY0Dp4IDFMWLUV4Mke1LEiQRJjggxhwY0DnaTzszYwDW2VP+kbWtr7hrSFSzhuw
c+i6ZWbvuKzQ6QsLUwIMzZhvxayCfWxDd0A834amxwG1wZA71TR40DhVPEyOHz7kd/WyoLVWZ2KS
gow+w1Ks3YJpXP9shrqWnCG3pmdXGEC4F/rLlRhaUXpqSeg3vSivwhEzed4k9kE02FfHFKN4x8br
KLscowqFuzVc1+mpswsqYv957eZLNmV5qJS04r7y7ftQpfoSzqbcqeXKxbaSnCcnMa4y3TxhjZ5u
kryNL10vRZ2QU/wxorBAsMO3gwmw3MP3b06FjtFslsedBtqtcmIlI9vUgGx/ABwm5fnHSbT952ff
CHGhxiY+JCbDCbc1MGpGSGPP71OkuZnWGjw+l6YVVhS0DLyKJUagEMpInlnT8xSiwlWahjofP0xL
XuTy90JsnKWTwDbzPZ/mAZenTg7oUAyT1Exnp92nG6Msvoyk4y4vIvvhv/5UhCmmleVV4wOhN1HI
zlFZZbcf2/rLBUCxyXPCiCa/pU+E4MxaW9w4XlOvZsKd+6gJQduZn4gYmrL6Kj/lNH3I0mmvI8u6
/32PaDdduENMHtooLc+zgLsLMeJgRJX5OriAhzPBMTLGAmh3J66IkuApgPDkMRkae+MPLu+XnXhY
FgljW6JwHnQ3o1rYDhsoRgbg/Wz5HOXWSgGAuW4GCL8yQjuU9bFJgvY679l9eH59S0jljo26uimV
2z3WHEGjvKJutkFvdlDotDM1Z8cT2bnCpoxJaIs12cE+MNX3Km72tVF9xL4/vdSC4sTKH58qbvmb
uA0Z9Gc6PTkSqHxmt8mt69dX1uD7G1ME5S3zT7IBdE6tw3Z5NSjC2jkibH4H8KvZUeMlGVmAhIOX
7jQuoLtm9G6bwTxWFTHNTJrqwJEdc1Y6Vs+5/gmiGYpiuZD+nfsw8J17ZXscWJzkTWlNqaPBETjs
6ivPJMRv2xDP7O4sHcu4LrhnboykRNNfosK9bRbnoKI6DPmU7uIqFTfhDJDUnWcJ3LMclirb+opx
BycSs3arbWx9joWMDrohrFQpsopDWIxr5UtIS66OtsINp7cFBT2ji+9KryBoSYrampqcwkFKK2mD
Ni+lSZFRrutnon7lkR0DRxsHe37CSPY+B1x0MRh58oV2sJt0dGy6Sj3WuGsBRkjrZkz728WdukmH
kR5QUgFb4CbNYaCHb/P7sRitND4H0yzOoyE0cg3cvrCJuGgG27+L1wbZo20xeukVsypjOzVOTC07
nOUM2KfZTGJbZRIwXji6J8gquO3nJj92DFuOcsJMEz0IxmTbNFeg1euxPriO2+yKqiBQUVA04Szu
skqnO7RCZz+nnrdxQrAuBMgue5PDTRKZ3OYJDyZeQvHb4B/j3NInL2EgMGouzmK41jgb1xYGKfIn
BcN5Km5+EROYF40rSbDHkXBwQ/J8UZHvM42eTvxvJTJxhlNu7LpuFPt5nq+lgAXSCHybMWLpBg8z
H6YxPCUjlaGm67uruqEXqO26cKMt8luKtFliNDdu6qP+YMGlw5E2+q7fR/ja58y8a8KmO7jEzkYn
zc54uPx9yjoKYLRWe7zqzi6KyXuwosZ7NIazV0fD3gsp9MuRsOysgUtj5QsUGn90OUTHtKvcvRXM
x1I3bGpzj6MQPPzeA4YcBMvqFHwYTQ4UoSZOnfftZq4duDZ+uLOU71z4ROHdonX3XSZeCwtYXw2p
tgoqbzV7GAR9KzpEko8GyZSaxEG6z7kYiyQ0L2M9KDjTNT3FFm3ClThxbys5l2EvKoz4PWeFclp8
UZ7Jtn5o853iogR01Jm7cikILOJXdDBQTkKSUSJwORnyvs+Nt3i5/02tvBm4iTNYra+nVF1GE4K+
iMS8loN4kkyrVrjTF++Xm1LzdcZ5rJ94OqiCuHXKxtpMXmEBnbJv3GI6eqE6cqpBgbF5UL2A/gnH
MCnCMEiqx96SOViHkQ1JgFtuQfLGzY2f0gA8TMAcYuCYdZuSbizd4QSVcXbyjSE8wmt7rdioY44O
iE132B6rsliLeSJUPP9oM3c3vz+W1Wkbu4RWMO1eCosoWTy30ZXHCxxDIlfjvC3dkWM7stNK2BoJ
r6biFWexHSTNyXco+rAINnqivqtp6WXDu/QzN18N43o3c5iq4USqlEGUmm9znMi76NLcPcymh721
frHL4Lozx69gJETaturN5+CWes6Jd7SjTS/dm1pi/3anJy9CIjXTEa7eUB/iTkCQWtTKLjeZ1+II
bhgEdw4c6WQgfdAR8+G0D+24A1GmcV+swoWAqszq7HletBscAf4HeWTTdXhhJQJFK1OmnFW+5kAP
pGF50K7WT3opU88zajQF3IpVFx/9USDD2aAtiorETJnsZAbtJ6KjJAzvcqW7s47tao2Mc7bL4qpz
qdah8pJyY2NaD/N1nmPxb8zpWCG77ihNeZos6/j7RNIZum0BUfKWjYu4DAoTegCAcWEy+mCDHmeE
+xnJZmurHW7dlFfZ8Jp7GeIJyOvhljB+tiaefSxS/WRWngb5BFKWFClVFJO4T+T02nIRr7slt0L3
HlBOBmJYDNPXumdvpLgKnZTOxyi6nUoxvqoEw0vxmThMAYfUhEYxE1RW4pDCNurK+UlNrJfxpWfS
2dFGFXyZCYAQd+Jl9X1BCWAuvHi2qYm6hh1w6oCYte5ujkGU2CNxDdvwn/omg3PATQ3zPFJIjWEj
6qNbOCgfdsNQSw/0QZASfi0cl5BYbt6oSTwqAxsqBykmPmX2htlRbVr3zaG8sGB3AIqBgRDFJ1tm
UR6aqIMB2mOoHkecJYyE4S1tMJt6bwTNZ0uSJJyc96gsblK3/X39PAfsWhrXW1+SPGv5XdOqZiBF
z16B7vL7ISub+hYNBS7hTJfcYov1I3EoCnzNDgAlZrHBXcjsqFPxd2VzhqDm76Fq0uSc2ZxB7FJg
9qMH8s9f//aP//i3T/3v4Xd5U5KNKYv2H//B3z/LamriMOr+x1//8VDm/Pf7b/7ze/77v/jHZUwr
clv+dP/P79p9l1fv+Xf7P79peTb/+cj89H89u/V79/7f/kIRcdxNt/13M919t/Dzfp8Fv8fynf+/
X/zr+/dRsB58//3PZ9kX3fJoYVwWf/71pcPX3/947u/r9M+XaXn4f31tef5//7N7//i/v/37ve3+
/se0/+ZI1/Z99gCu79jmn7/G7+UL3t84aPlKCJeve7bp/fmrKJsu+vsf62/S9C1wXJblmrYlpf3n
r7bsly8Z8m++bYIp8IRUEAQ82/vzf37p//bm/deb+VfR5zdlXHQtT4bD7J+/qn++y8uv5bDr8H3l
8p80Td9BE+brn+931Hos3/+/isn0HA+lo6sLVGTBrGvHymAxxJ2Z+e8a0y+frdDFPjFjAPgOA9RO
bEmS+tGukaW79jz2WDBLHfNkhzVJonoqn13sv8A8HIaWOw6zvsb+Bgt7aNuIFIdW/XAZ0oZwXToC
qGLQCq8Ft5d7xQqDXnhF9K589p1gIt+sQma6szvwD810qc/ysKxez45JisGogRIZvmq2shycn3iO
aUKR2fI4bsOcgzODcBsOKIb5NSnmbBgJ+KkqM7yn0C1xoI+jQ6GtTMIrpCi2ivDMVbUK27Lt7+zK
FMSIlJyfYThqKlDy7pwhJn3nFTQrtI9AX1VtxPOLZq2vmlFxzGAnbMUbr+/5c2k2wTeYfveRreVg
0nRi0xuSuym/TFdo52HJ2i29Bu78nLRW8xJq0f1v9s5kOW5ky7b/UnOkOQB3NFMi+gj2YiNOYCQl
oe97fH0tpPLdIpkqMe+dPbOaZkMPAA6H+zl7r72z59rcl0KpH25SNo9taIz3URMX3xpRO9Qa28x6
xvEJx6BKbP2b4JNTb7WUHceyA7AQn+i9g55eQ964T5tw2Gt62OgbV2vH6ykzIGVYbZHm25xjP5pP
butFls9sXzg7G5czFLp2JYB4vKa9Uzzkhk+ubZW7oLy0hUPqTHV6I3LURsA+HLaFhS0Q+dj0l58z
5N7BdspyO1xPxRBcWNRZ6WrTDPhCyUr9UMaIuMyZ3PZoaJTTqSKUzKja7oqHoZ78p9gU2dee5vWq
9JdLitJOsO1r8RI2LTOrFuNlqtgOQfpKxUUc0g5Rds4gdTVZ36zSp4UTFgEWLAgW2xoRFQVhQ1Tp
eiyCYOfn4KvO5rnC8cprYz7WmC/ODafnL5SOQmUBMqA2EI+W9quiHvxg6JF9MaM3uhdubGNN9HlQ
lrDCNWzKYd81HFPO7DbF598J6qqmlljWjQxM9y4TjX3nG2MpNtYYauYZpTz055IGI06oAIaKhwTE
D9C+2eGzghc7kO+IUDLTDPWjtMzyyg+iEYvlZCLMsEOLzBFN75i0qWal5xjgGdUPKuzODfs8qhqN
vYrLpt3l5M1yFCk0WvFxtMdlmZIDj8sfcVeXPTpTq7p1N8/88TAYmhO1ufYy5b0GZe+WV4NcpMw+
Kt8fQz02p8npmHui8vMnGujFA7Ly4LXA0vYdaZW5j7SEDbPo9JqGeMdOrkI1c9fS7aYkJUw5roxp
ruFIJZWLnH0o7pMuJm8YmcC0BWMZ4c3sYpPsSVESIoK24rIGFPLssiCByQwGgrgzkSB2Lvj3Y+uw
NDSFOXxP+CBetFNqAZbiqH2lCnTVTsAjiqxYPCQyGUlgGh/dZuAtSqjB0NGX4X5oRHBRugmR6ujS
IWQZTShMT4NZxS9OAsQTBiank9stCiqhDHTpNPUcDgRSQHMwBqzekV3sh651781SI5VTtAEXSpt+
uXNjw6/nRL7HWAKZg93eg4R2nu7i3tK/6apsL52KOZXHdcNO0qzFg6mbkhhJbTAuZWahjGkm+7Vv
Q2K5KD/Dyx0TsthBPBKHpWdpvzFSpT3kMnWvuk71RJUFUfmo+4NueWVgMc05QbXYn/TyyjZUcBxG
iTRqorC8s2ZucVZRaoKru3TpoxgpuaUX4gWLl3HtFGl1KCL+vl/OvKb+aFN3asOMu808RU0X4Qz3
gm6cYFUWkdiNupLNthn1AetT0DDZbVrdOPfsxplJaKyBN5ayw9DW41S6GulY7qRuOfdmNQI1SLJl
EodTRiF7NHSNmDeaN6Q7ag2zt5y0Bzvyw+lA2WroPFJ8i/04y0mtR82eLtnPdd+kk1o/powqhKdi
JIJimJ37drbqH7mMte+1kcAUC6psUJcxzBl4b1MGOJ6nVFAEA2H3wldUv7QawDKF4lxCVb27cdgY
vgoEQbdB2On7rpbldWw1PdE3VqHdKa3yn+vBbCumKY5WQ4YI9OO+JdKznznP2T4V8zw1VjrAMM9H
U3tstcqgnRJwznCcCqWkdA2WHz/252PTayYJa053mgoA930TN0dD5rWn3Ai1H1r+Ohq9vE7gtCfT
d/rjnMbpox4bW3a3BdPxqm+BunZqnrfGGAiPMgtpRqFpborGBouXxgEFpx7wyBESFjYTcyJjouj8
87bV+1UEVWHv+pBiB4wodO4yoV+VKVvYRsONa8MevCgyA+d/rinyk5O8Wbl13K+7wBEXYyhTT6Oo
/LIUQx9Gh0QDn3lETR17TdC3LQpky7mKDUWSYRKUt4YZOVd5lFH2RUF60SfCvVaBUR5y00RnkwT5
TktH2lQYPapVNZnDgrFrysswZq2b5QIsGDv62JWFNggBsXuohMHFqto8hGmAAqZr7C/aLIKTVUYK
Lxv++QDnMaEthKT5WtE9mdgINoUDqjOm1Tb3z6UtVyZZ0OetHeenwLeLy14Hoq2reuBy0WTMs6+t
E6sDRgnwgh60VGQURw+lQ6FHEJOwteJAXdRKG9cC7suqGszyBr0er3MLkrRJiXyuAkJyLDGBysxA
x1huZ28nywzBQqVqH9USmKWyiq1wa5hIrYtaSTX90Symp0DoeHaiMLVoZDjU5FoEjPu8FqSQUI8k
Twl16GTpcLZG1lCf5ffcKlG+4bqqtpCz5vsmD/zLghnnFW0UfUVX3q2qkV8e14i77THqj2lCN1a3
dAO9NO6GMnbnFfCfYNeyX7nrwrh6rg3T/sZZnWpK5hb307gIMCrotwGapKjTsz2lMFK08X17Vm5a
YDaWrJK89nf6AOJmNrjekHL6qRaV3EeD6J9Nf6K0kmiAX2OQHc7s6NvIFCH15GI65dGyL4n76jSF
c/psNrXah0MXrij9QFVy2SKguCN4OQ/g0rKR3avJIYWEF+ymSHKx14zC2mvKHVAEohZgHUTCY83Q
BUD6r9GMLskLcNQaqkv7NDTkpRHUZs/skunOL0W7jwKDEnqPul6AP0XLFwdf7LqbiUUhotOeOuRY
WmnSfRQUYgTPFJo2Z10vS0g5Mv2EiF9hxrezzssXFKm5UqFt4tv1s51BGetgIUyGWdNkeEig3GlB
qnZhU8UQKthW3tod7i/UQiTvGJWd7oWv5c9SYu8pjabb+W6jHkfh6s8IINGmznwwIJziwm753BKZ
sU6z0DxXdQhobZT+UfR4k/0sCb+204D6B/ILkohy7u/iALoQRPQG1VldzOtJcyxO7hU6kAIL8Q+3
nPLHEBnc2lINPyfX8boHOoW2kp4IrsFuqjczoB0vM6jippGNU8Zx2iOSnXZdObP1EE5as8virDjl
Pr1sNVbhuq8GXGRBq/Y1aobtFNCriwofjbosoyu39PUH28/nnVMCplCd0o5hI+OLzrXMJ5Ml+1Bm
cXTFJqfcpHNh7YyiYDeZqblGmWml06YqVYqbJnGuhkyKZ3Y17ffBVs66GBGtjGCfPDlS9MgrCtkR
tZOTW6qvjYXEDWcQiRNskTbF5Az3flm4G0l/56KYh9txrDyfZ0ngWpseeegkdNKKAsPefA8z3gYd
2sN5No6vWd8ZYt2ArTuxivnkpUf0advA/WINtN5QLIbGQ8je9rxh34LuMqIh0Yhk2JldPUDp0/Vv
Scerqcwlgy2O0begISc52pjVtBidoCtOzFuw3i3bQwpdKuvqCNXQCPgtKOi1sibzvl2TFlAk13pF
Gvix0asqMbEVKnmdg+C8xc0+nFhpHE8qJIZnqOaaBkyGwmczjKlzoESh7eq6N7dy5Aehnys7auNz
ihGwsv0y5p10YHHAlGBJKErQ5dD5nH2SZ/gSyItQ27wzqwcZcjDe0F/F/1KZGtQpW6SmdcRZ2J6D
4iR+m31PgKJcin0hWUldIp2/1LHeXuRTF1xnFOX5/NiiPmVTpp1XbILwrY14hUtaG2jXrUTHKe4b
SKWmyCwwFVJju9JdItPzwqb4yUmBSpyVGpcxwJe14ZQg/5q+7Ht6orxkmzgLivkmQNh5qacq24bU
kUBIVTUamsGs+quiMhdF7OBPxD220Y+WfcBaG7D2Wc5Q1PASh/hccm49wXwdPTk47nWvl+NKj3r4
jDgwH9tMMyk2Q4x8sABC3re1bE584INLalHmzrQj3PkJQMJDU7nZvg2gb8k0PJmizO/8dKpfOnOY
d7GdfI+wxa6awDmVOrgjBGXf2IiN5O+ZRzdx7lWDEK2c9u4SGt9jJoH+EznnJdfAaYZl24zrpwZ3
0i5kMVjsWBQ1XbixKk/hVw3qNYqn2066d3FEb372iwsbx9ZQUbvrax0sHJ/GJiM9CvOFOWs3Drag
deZrRI+S7aZoryI1F2yMGvmIlWv2OE/cQYeSWH3ZWuJeWUszTIBrzYhx03Rtt6OEYaPttJDy+xgj
BjX78yIurprQfAiW6NmIiCC+vS7IVX/wIqISAh+HPsECnLcS2s4hm+qVoRNZpEwM3sA1KF5217Ye
vdpLyhLQVGyEM8arLK6/jnL61nUEp/f9le7k3/ygvcWd/wqdwN3GCVr7iQLnPD3lKr3oBA1e0V1H
Okv12CQabARM1km5b8avY+JfUyY+F118kzqB11v5LjVhhNuvTjEANEsOVBNPXT7vIxJz2cxcyykk
0cG9ddBzTmaIxovg9zajCL4k2TVpii0ysQJP2O4K6ZtG9AuJz64BbDxM9jE7wSZ3n/QaNX2fZEdh
YTJGRUuQZ3Bb6PA3oxGXj1+iiZruqO7j6kuqG+l0m65u4QCEWwnndoqmzdi0V1Suzt1kBO2mVpPm
Xje4jE0yyHAeOTMCK588J6N1qAmr6oycG3aTaJiifiEIG8CXMuDR1D5x6WENA4zkxkiE9LC8CuwM
nctwcIvhuzOD0IpCPKE1fcRQkfIxXevtvAkN8ZKW2TO27i9Z2JE9E2+tvtpWEuh9sxXEPziNunFc
3GWGn1Uby87vounWQdReNjd5Nm01grdSbf5CEbBvHRzpgUOf3cXoIvmBCvOE1JYjIb+ag7qTYdg2
jIdkbF7DRUyL1Rhduw/SU8PS2QzzujDwwNTZjymmCWT5JQWG6ouM7S8uVFW8r7cDtOJyohyRHdLp
0a+eia91EXrObfSwdJpopK+ylGRWEriW5EP+htchujfscTXZ9LNKkbyaXX4x1uFD0gF5qDjEMQ0Q
kz0rLF0+9OwsBVs44OKuV30Kh2nUNgkmd/pIEI5BOE3lOqf14iTuLX/7tq5x0xX5Y2oBnI4u+Q5P
4eWAz0Vp6QbWtlcH7HZ8YkDmNt+EKINqFOUzTgMAzDs9k9uWnR5g44NVxjSPm9U4UUcLLLYQRLW2
wAQo6mC92kBX3ITOrTvYnOqSnbVQC+w7S2KajsZDiefN7ePdxL1zXNDJDV4rHVSepcY7H0P1TDhq
L8HeheaW2jVCnQvUSrti3tB+2Mcwwpqi+gLibj2hZDNmjKkdErAltpNtx7XZ2zvHdb7R8V6lRKpY
RLUGOVhmndOZcSGgsySzcUcKPI/b2EK+9Px6Oq+xCYwxmvRyeBmt5KVystesKI5GufQRiUmKSMkq
mh9YCHeRPa0mQi86NipBfqSfRypgSBrS7IUk84QFr1s+XLqzfj3ai1FCw++g2dtBR19LiaEjxjTu
VimeYE8ftQQOKBaGxK3DFZhsvJFNQ4tyFbhyTlYzs31nJfjjtKFuD1Uf51eyMN2neQxCNrThZghT
dupRdMTNMXjCx6pWWeKoLcGTiYvP1BbTOhqyh5YQAdbaTO5a8tVJtDIRSjpBkl4Eju9O6zl0k8ds
Us0TYVpkcfcNzx0hvG1FxqEJHahbjun5OiYfkWHnqgszXWsLFz3JEjCzMVgKEAtEREdI9YMgo+eY
9ywEWsphbTirnIG9gE+nBC6n9NWzKvG2wL92sTYVQqu8qBjIVcnQfjxZxMIOfBGmvtHXDSfumSAa
vRo21NScPFjlrR4904wDlB3XdYA0eAqLL1FRGPV3v+OrQwmsRuwqFOc6VM/WQPxWl8MuTdjI+l8w
FZGSO7AGpS51IYySM5UezsV8j9hR9P2dQvYUXg3piMxlKJmBvkCPiDQ6ru7ftA7+KtK/LcpT3X9f
kXdc4ZqubjqGIV1pf6jIh5R+nEIsoGWt2456Ox5Mp/H3vx/E+mSQ5Ue8Kftn1mDPhe2yB5pDAhfT
eO0EBNPVfjigu0vq9Oz349HN+PtFKddWUizdBoc2yNvxpJISHRWuALe4YXpSB4WzC9rARjbSVtOK
ju7V70fUjV8NaZvSZTzT1NWH+yg575Y5CSDTttybJ5xRq3zXrWBlnsOb9j4ZbPlj79oojmtwaQZG
ImUalnDfX19nYBMiYQZjkwfR6+Ae4xUUaiT9Z+523JZb+2cf7l0b7pNJYiidG8n5ndbi3y4unPsB
B+YZsVGIr3SUsZ12+/tr+sUjezfEhykygMecRnxTiK8o8w3blvDQQHtpnVuzNLy8vPv9cPpyiz7c
wgUfwIfB0BWfaDpub6fI2MdVoPc4EDwMCFdudo61HGh3v0NsTC93Q15ruZEIbZ7Q0EjdA0H2yST9
1ZSh4qiUblvKtulkvf8JwCMweYV4dtf+1t7Nu7l8wFa5qg9s8FESPn5yxcuk/3DF74ZbXtI3L2Ht
jgmQj2U4fcMudiO788jr1/ExPLjRxSeD/eJ1wLjo2MJF+0Yz8sPrQPWt7ksiQ5bXgcwIL1yJPWXq
//h1kK7AK+tQ2ZJK/zAYxgj6V3S24pPwKLhr23RDmsOBDhjq5V2yibefXN0v1jPseUvH1NKlgPf4
/laGExgleitn2pHmT7sOPRsw1AqBJfeziFb5PeaP22jzn7z378b98JLYUKDcfnz33iMwiD1aJRvI
DpvP3vtfvSXvBvwwRf3ez7KKAcV23syr/moz31pbSnJrfQf7FSLCXnCl/fU/uMfLPfw4Xd/e4w/T
1bFQrZD4CN3CGzfmxqAhu/NXZO/WG0wBl+H604v9bMQPS4LV2l2yPNW/VlVxDqnz56pqbKb9f7Sq
vru5y5L45oWM3bRALmycZUH3QkYArCQjyz5bZD6bqh8+FQBkom5Y3g2SM1bjynV36SpYLy8jXC4A
tV/Mw/KJ8r1PXpFPbqZclABvLg6KZhmwDTzrDsLDdYHlcOOs/B2nmTNheP/g6f3iA/L2bi7Sh7cD
0iDWev+vqSq94QbGAn1lz1hzPIwOas28YW3FteolG2f9ydUuU+Nvk9UyLMtURElI8WFw3fpr8Gnb
rac1bbkwOUlPnaJDfyb2GKchCwMDWdHy/2Ro45c3+s3Qy0r85kZDPTdHyXVrx3YVZLfSI4adY836
as/CcHpwzuJjsvHXA17uLyj4bqPVZy/OLy5eoQ+QJo5BXZrmh/dmTCJ7jqhPu2F1QUKRJCtgeEol
9kW7m0zQGebzJ7f7F1+XdyN+eHPmQI1WRg6Z2MpDwuZn5CYvE3o+/weL7i8GY6elHINrI7LE+bAG
xuQzECoPLtnTN8NFvCJW489PWX3Q9trm91e2/K3/mUeYPWht2GzqdMv4c+f64W3tIByNgGqxqGNb
JBdxRBGYvfx+jPeP6+cYgMJNXbKXs9gEvZ8wqoOLgJ71zKQXb83JVUAR48yoCH8TOIYJLZb3vx/w
Vxf1ZkD7w1JghRRU2YHRpUSFjQPaphCiQY/7/SjLt+/DrZPU0JiCpmFwCz/MiUIYKcYbB8Pi0akb
WBTRJ1t8c/mdH0ZQBmooHo9y2QZ/+PomKorTecHJntrVtEbTigEIpAFVQY7NJARhmvPUjXlNT21F
YPVDcxkRAHSW8cpRJd6BKCVamr6E7sEo/bcvXpnsRIRjuyZbyQ/PNDNkkzsp80af6tsUf8/O9wf7
7veD/LmP+ngD3ozy5w16s9QkRi4aJ8a3w/eYOs0GfalzUk/oeL10PaAj/eRt+MUjtdgfM0uxi3H8
+HBVonDMum5B/SSkX/eLctNBHvHJRf1idlo20jYldKkMRyyv/5uLsjREN2NDkOZ9dV/vSXje9Ltq
q3k4Xtf2j/Y63376bXz/Tf7zDXw35LKkvxnSTwofOh8tAYxrZ+qxPP3cUcFXPclbCvfFVXeb3322
TOu/mL/vhv0wf01Tg/u4uOOagSaFfaGJCRV/PJ+UcDbQyXd93T/HmfbFoDv9+7v8izXn3dDLQ3hz
xWZRwAT3ESRRCRM59trkguImNoLzMozWf471b4lG/5ki9LL8nt+29ffv7flz+f+DLJQXAPns/yYL
DZ9zPqQ/BaZ/qkj5z7//lIX+oaO7NIUwcMSDc1gm+U9dKBJP6gf2cqrXl4OwIZiMfylDdf0P3ZYO
olGOVbrAkfMvZaj8g4AH06X+4FLd1jnj/VvC0Pd7N9sUkoXLQQ/qyOX8ZnzYPhn0kPMYvuZhXoHr
wPywLjfVebiyPf82fOhW/hmsV8tzrz59Fd/vnv4a2XUX4SvrjHI/TEytdxafyy216u1wn62pJnuj
BxuLnOZV8Hnh5sNi8/NC3wy3rAxv3gMk+VUvx1tCpP1rfwsEfFdstXXvOa9d55F6s/oH+5fPLvHD
9szHPd+M1GOpMkiUGf3tsoWh87gpQJ3UMN3U/s20u/r5QXhbLdKXx/XmO/G3q/zwKa6gQshA3Mpt
v89vx7P2zL5GzOVNO3nzyUgfvhB/G+nDFyLOA6Qb45/XNt2hw/fAETFrAgxYW6gz20D/ubj8r5Ww
D99AR6CRpuRm6xRu7GW3/2HCtCUJMK16Wu5mt43WeH9WyQmixnrZ2o+Xv7++99Plz8EsxY6GqhvQ
X9oU76fLXGK0m+pnZGFD8g1/Jxrn839/BMeypAl+VxmAs9+PQFdAyNl/9v1bUd2VAqTEt98PoL9/
RD+vwXHQj+NlBhTlfBjBhjRomO0zu+fH4bnxaDleSSaEfZj2xSbaVMdPxnv/cf1rPBYlZSFZtynQ
vL8iu1UIsNrnZl3uxTrbFddEOfsr1ADevK66M/8BO8bW8X4/KnWtd3N+GZajAScgMg0N06Ce937Y
HuJYmaUv0Rh0h75LwC+Nsj00jRkcrbbXJ+yLCN0hcxM6wfpsgWeVuKVKtqkGDGBkrip/TmNN7vtg
CJ8R6tnPAWK4G5SW+lmL/wG4iImVSSi6RtjxPDcQ8dd5bmpYcKVrr1pElueJ7yjDg0+lvbpmBgs1
aoznVm8zkteEGGoixxs3QFzeWiimgUGmgeUS2Rf0hrZqDalw7xO4d6bTp30OORWQbUAYMq47eJMO
hlypyeqiXqImSR/A4I21rXws4kXJ0amBZmkPgSG1HDpL0MAI4siFAVnOxbNIpokePTpZX67MeOAX
YTGS6UbOpSD9NMVgKOP0Bkatu7Hw6smJFk4b3DdmdsAR9dgCQxSm2x1x1KVeZ5fNmiQNcjfzZnjw
za5aARZGI6ISm/+7zWb3Khcz9nvkdBlqgMbHTBVzAMlXSzRCdMyc2tFisD2avyRp9AtjrhLDVTkQ
UY/rZyiaDemg9g/4+sOPyLFCdFK6aMJ1HZCzt9JF12i7IAzpbMRd72g7DPPya2yWln9WNyB866Y1
7lOIi4GXDuGC8UlzIOcsyDRa9bkgb1HT+eMrIyBedIwGumKK3I7vVjWFT1GVioD0URO5WJT61WUb
1MExAB70zXL1iR6YhhON9PKbHsP1ommjIVqaoKtLjZ0ArcO22bcY+28o0dIjDAtxmpsFpd+UXQzi
pC5JdemF+1XUSuxMPTnF7rjNTGgvGl+N1aQT9+S2VnoBGpSUqB5RDXbMDntWHO7LhGhkAsDah6kt
jReNcIav9qg1dzYK7+u4o5l0lg3Y29BtmMlrgUwamKVbPVI8xSgYi6h76WOc55hgm3w9d417Ujjm
ziqWxAPCRaPdinRh5lt99KWr/MVoqffaOne1+jyYo2g9KaTBEezMIwJ5yhvG7L4MLXBXPafVtDgQ
q0d8yCTiZNHrpIS4ZXLgH29yfRjAvfr1VgMldAhUSabgrHoeS8dG4bUs9P5CtFZ/krEki7jq5uKL
xCx3Mce8akEGIlXpXXtf2tiSUbTYnbP2NYPUFAkYcU26Ja8MLw7qJGCO+9LGDYHutiJ2zNVeZxMe
Qzer7LzKjP6GyKhkV4S9i/WvLJFFi+bYoZAHKVhr50gQ2kMEwYocsEw+GUFUP7oDrX7N1yFuwKJX
Z6Kwu5s2LMKHOWF/kRJMiE8WF0Y9DtDzDGmw0vqAylO9Nm6XFuO2MIKCtB3SBWPTAMLS95O/GWAh
rmKEUxVifJv1C5nFetIb55zMSHI/I7zmiPXUBWrS4RgW/R1mlkAjuETq8to0y/oFSkt4dBFivFSZ
ao5B3lhrPzDovIsy9KBu6pvRgaKJsC/2BtVNeN0IdKuthcVVgQpLHQs9lVXI6xTd/VVPYjjRCPkI
hzBuznNlSRfsbjBeVWhCnyV6M1DHek2kqD64r4iuy1e7JMDMq+OiB3nvhsHXqTUx3pbkmmzwXpQl
gc6ILtaDlmhrAaBz3eMbeSwGQFad006QbjVMqU0KAULPwvTrCOduCQLR9kVgZDsH7/eqFqHGEXio
LS/2DeiYlS5nGEkgNq6bftQv/L6bkEZa7VMwumULeccpvjnKAl/UEB50wMhck9wWkoUeomyFoZba
yO70qLm1kjaoaJcaHcK4xj4fyrK8ncEUPDb6DFxf0wkH6s3AOaImN578OM+39HfsTSFNHv1YlXI3
SM25mB0CD0NRwiUakZZ/jQaNbmvs+oBNpxF2h7GsEViPotVsVAiDJcszeVEN2RQYv+ub3qjmS5so
E5phBr7CwaniReOEAliIhnO5k1OXAEKp+j3m2ullxrf0vcBG9TwPoQTjlnTdlybqbYolnUVCI1li
a0Liuu8CyR2fql4+qMw0nrDuEvKZdO4mI24xOKsESUAZ05I0jHx+SX1dfK+IM0BdoJF7MankfkoT
c92aLpF/hU56pBmrneJHreo+8R+1bnSOMewjMP6I91DWTOjNOlQCe5RL/aXT6PGpUjyDqWkmMFFN
HV5kDdmKACaoCG5xjKurxGhwq6McIFl0HktCZ+IsgRRL4QISg4ZiDCO1mu6nOJZ3SclqwGXmL7VM
CCYXflDSlg11wnoBIR0y23B+DCRwH3Q55D9wBGUTLKu028TCxYliw2S/jUJ7+EGYpYuMIzRWbasE
yg7QGSe3yqNNGAljH5X4bAEiuuFeqqG7z6bYf1FU+rFVWUH8VJuDOucrr+/LFlU3fLgEnLrUd9bQ
UjVV6NfKgooWntg8OhWxPW1cMEiUP+YuAWoKwuKlSWaScgrHvZuVI7FZhWIztAAVg84nzUIzjQgh
cJdtYhwDW2cgBOYwkya8JH36O5WgKqgqd7jwywUiUgAuuawMp8ZTMbVXmqmywxAlWP2MtGm/dcGo
LaZ3B0m2H2fbOqtLPh36hKQPOEAlTqVDJtA96HDxxJ7frxGs8Opl/PuYXGvU3sosUYQBFe61dmOU
jpQd6Qgt4EdfS8zxLtUnrEPsgmBYwkNCh5aM2jow25RVX1XBlQFq+4YtrM4pSRTV41QJpcFMBb6z
EhrMafwo09d+ku226FKYR1M2p1xEX54rV0/IJgiz6tXMTZYdlRaIZEPETIQlpnXQnmEpjbYNAYZX
6KxwtwUzfLN6MrthZbdSXc6DSbnXkEMGZtgZkutcpPJI3HdNNKEGviiItJF01T429mjs2xhPeo0r
Trdr7EJ5lrmXWiA75SGND2+lMTaU5dzBBIkzRjtSuKCyznVF5FzbuNYxYfl4tuKx/WEYLFTgs5VB
hhhsomPE3vpL2Jkm7i1XZhdk2SkSD9pITzyrFGjlO90pXubemTHXuS5hY3xMTomvTY9TowcXoOs7
eFG1DftHVR0gd3DIDfFUfZNiRGvhUgZlBPUNcB6YU0tzFPkWfU0KySwa8bXMZqJtSquHZA2HgZtH
/geWjYJvyMp2UUUDhjN8D1lLdqXDBr0tx1RGXwtANMnL1NdVdz5lyRDuC9eICKjBAgpwEOJaH7Th
93zsSMc15RDa6yav5D2h4c6hLHnNEDqxuAibTW0/gDGGXGqKby2F5xqyEplmYS9SB5Cajdy2K/rq
u2GDP3KSoryLlPL3igI++2eNbLP5QPwR2QuzWaVHbEejvR+TLGZ7TjSkgo8k4aGUA1nVaNf9WKwK
vr4czPngPRrDrLNWThAOeDS2UR7rqO8ubUDt6EVjC7RY6oO3rcPYgLUbu08udAIPBNZE2AjE+Miw
OO2MDh40ryTJQ11WJfujS0xffCCCGOityXlgvmB7odyHUZSxyTqpzcmlTjedrbca+TaXjW7vw5yA
iJTgc6/WBvY5tu1DvO1MAZVpXEJcsXhAGArk6I3FeFn1Q7l2Ipu3BJNYL/ZRdKO3E1/pUXM8YOM8
uN6xNlnWA/sxiZqJTrabjdnK4FuLXA5Bz71O1ts5xWbIczVqUN4gFyhD05/r8KK9DAzFyl1eelSR
3Sou8uKhNXUabWhmXkeDpF4UdsG6mTVKO4K4294hWjrAgcBClGC+KSeA+k1Vnvwx1Il2Tsjbci1/
BWsA9GC8BOSOqbZ2strclVo3H6zBjbc49jtU4KkLjw1m/UKYJn6DeE+0Mxow0DE7aM5NR7bd4Ia7
virALUyaOKk2d6/YvqNXlaEbIP42KL1mUTl47JyGF6ezYMrqOBFoT+IK+GbX3L4BIOYjW9lgJANJ
QCS/c/EuNhhv42HubjXQdAYG5Q4yAQ60L9ibugsM58SW9Zx8gEpW2qlBMvm1lbGxK6aIZN+0CM81
xe7nrBBVfN0vrGE9JEz69wfiXxz7EQxRM7QFbnSXpsT783A1a6A122/NOrix7ptz92IprDln9g/o
onfuXn023vsq18/z99vxPtSc2mwC2NN+i+5H48xYV+f6TXKavfyC7+ddsPrsvP/3wsz7q/tY1DD1
oO3abz4Inc6pzjokraWszj65h5+M8rGHHjhalnbqVWOThUMedO6Ndei2hZd4TJYiXPENbLf/oEr5
9xLKu6uTH6qUeR1JBKXfSAhGYLsGyqKvprsA/aaHCB/PGhIJtL0eFa+fZZT/K93/F9q2Nw//b0iH
++h7mz9nb6v3f/4ff5XvhfuH5EhPix2Agi50HsjP8j3Fpj+ovlM0tyjFL2ikf1XvDfMPk6qKFMg6
USRS4v9X9d75Q+r8039BImgH/L+uwl/l3Z8Qjl9jHd4X+DTa4rakeP+nMOFNLZsxp2JOi/FAOrQH
W+oM/uXuzU34RSX5/QvwP3+axsPbMjnHTL0mdArGvcWbjGSe/ItXrQqe/rM//6FESHir5hekiB3w
MMLEr/SbykkuowYv6X82wIeON70YNx3TeDiIyVynUPb4LmaXEI3Nze8HeP+m/usG/Tdn19Ycp650
fxFVIO6vM8yMwY4T24lzeaGSnR3uICGEgF//LXbVd85Y24I682g/CE2ruyW1Vq/1D27ryvYhGsAD
SXKJwhj0qHC7OQ42B/UZeykgjbT9Dc0irJQh14sQeGgZ7QV+hHAzlNYHYgBDAxSyBzHbHTtpXMhS
NokJvfzQH+Nj0s14vC6rtdhToIflth+wGu/KSN2IoyoDq3wCZmwcSLgXRALkEWdjAvX89id0P2C1
3dUnZjRdeeniCXT2GUkNbjCQAF22h15t8N/HlP8u8frJq6HBJDlOaTWPSU2AbYBUZcH5RVimb3/y
G4mO2xLcvbgp5KStbvs1pvJrAgEh8ibMRWIzc0Dhr2MXS+TdbcthKj+IQIeNDCAzTZhLPkAM5yN6
y0aIFs47s1eeaP5jsfUl89piHioE9Zyi6i4Y+K79HJqvqMQnBsieelA60x4NRT39yWvosfnGF2i2
xUFH70DpuxMx6y95b8mUCUwBNGnbeRJJs8iTPUOqJiR/tr1hDbr3hlYyIiHoNeQQDkwslLN+43pV
H4OyD6Hv1PA8IWiliIqS958MERbLw/Y31zj59zedQFkwIMuyfPHnHpzzv1vQTy01B5PJl5lNOyum
+4BirwEkNA6kanvQBqOWD16SFhp249g8ZG0bb/+G95fECRS7dZR2EuI7feKDld2Vxb3Llpv82VGb
DFzQU86paw0Jil0JlexT44WJ2djJLTN3/3lkvYr/EKHilwMVSTsYH7hJDqL0v20PrcvsyvZkCQtM
4ZYvEub7s4fyvMmeCO74p9KDmP32N943vKu2KIBgfILMGhNJT03/qbTm9C6oHXPH9u97DvApb0M9
WzWmTTApJD73XlLKHhjSfIci6xH9iDunBE3ImcrmROmSQTwHv8DPHNCtBHSyDsY0pK9jkOLun4Ge
k0oInId4OPl5m9HWn3u15qj7haivIEVa4+K2R9bKvo1wUCx3Hkl1P0mJBloJKGqRFgnKDz9IbCJ3
HsTKDRcEGYv807tURgJqOts/Rvcx5ZRVQMugTStzSByT0xMlkkeOaT+AJPohlb0LhtgYsNZ2Z7t8
+w773+Sv+PQEwnafu3xIyAzZCTQdJ5Np/TXn4X0Y0J/SsOKZkxeH1nvb2fsOjtP027UqAEXzMmkP
SQU8Y3PBq1HzaQIStt0xn258xcXBK52CNQjmKzxIB3R48DmgvTzfCaD3UwC6lt7OvsYjb4Xe4QEJ
K4Re2mB5EeTlje9CDsF5e/11n1CceUCnJVTP4MwL9Z86Ovxm3QLgieW+bI+vM5ByWiE1m6nMwHGY
QeZghBoc6nnndLSq3zeNHygetYAV3UDJtk8sCPmAufCQgX9ue2iNaXzVd0AVvVhe2yegQfjYdM3r
PKL1yHV2MpfGMr7iOrSfJ6PLaJ+AHgcCfV3FLiIHL9n25N/PvegZfOs60qOMgxIdeZG2X2kmv7ZV
eFwLjQcbkprb39D8ApUnsIek72hQHOVoIz9D3CApV+Wa7bE1xg+VJCghRdhTGgxJOOYPuUCDM4Gg
DPQAbhteSXtm6IFjiyL/OPPKvpeT71KUj73XjTfOX/FLoA3Wmw0SD+jE+AdpWcaZobX4Hm+sy45/
asyvYnag3wcKpDLjSdhf5hR6phDXuck6geKaLiknbAkEOBT+UFfPFZcR5Cp2pq3xzJVF83r7bC3w
TeWtgbBiHP3bcwxsSgQV3s+Z0eycJzXOEyhJbUKNxijp0iddA4kDsMV/Hyh4fFL767Z9dD9h/e7V
CcCElt/c9ANCVxgfi7IDH3dzKT2yMst+2f6EZnFVpBIlxMvZhLxmB9YR2jmRQHF4e2jN7H3FOmOA
572mrfpkyW0QZgF+UKJZlDcgAAv95c/2R3TzV0wEDo96sD24kGXbP/K5eyq7/rw9tGZ1VYR/J9PO
qyA7nvgtAKBjeRTec2HsHL50gyu3HWoHLsdTB9pGlscCXCIZcACofZy2p66zipLVAo6OxIzCcTD1
33gmBjfF7P5129hKSsP7Z18Ku+uTEtIWh2DyfnGa78SszipKNgucDOwydckTfyaXwbdO89TeL+B+
2Z76Gvrv3GHVFgKPUwvV0xpm8e3nNHMfpG/cdXR6gX7IxbPo/wSn/P/Tp+MpaY0GhjVREJkibCEA
d6ikWVtH2o1gMYVcRL/TXatZY0/JbwZoYjj4+/skFdaf0Zy/yvr7tpk0gespgRtm1YyXPKwCp94M
7voOT7xeCd7e8SOexnYCQDf91QWuchtobs1hgtptYrT5venWL+BXuO3E462fvBpaLtC4BYMBCEJy
608/AeLCG0F3fGhdxPd8SAncrpyWBqqZLCmMT01xxwY8gYxfpvqVTT8qe9jZ1nXWUQK4CSEvDbVI
ZP4MeufhWEFBj5LX7fXVDa5EMI4MkKeHHmoy1x1Ipu7cfq/qphtZiV8e4qEvhPoC3kdptKqH1e7T
9pyVp8T/BJWrnJIpA8lWN6csCVoJhrTihDsR9EBWejgwo1K806f+uQCfnv1ChX1moMdxfP8A8Yed
7UyTm9SWMnO0zcybJE9q35lOpB8z8YMKGPM1Fe5ed5Um9FwlqMOeDT6oG7Fn9hTgQwuBZx1M9Faz
II22Lan7HUp0gz4umCjkJJO+AAdWL44jjl2j2LsJ64ZX4roCJw6OdAFLTPb30CWu/DJmf2/PXGec
1euu4tpcPG52EGlOHN48MCgp2IEBjBjEuOvbSvgA97/9hCPK0QUXW58MDI/iAlTRB9b3p+35a6Jj
7aC5nj+upAARF7iJmeHUxJmAAN3IivGyPbrO8EpUo9QLHF+4Gh44Ci/9u7R+VKDt2R5cN3UlsA0y
TjIHnWNiuuHJqbvzYEw7caUZWm06qMB9aAJDwpKhhS6L1T261bxTNdWYBIT1bwxecRuy3tRjCYqc
QHp8d3l/bJtPN5nEUULVkpnwcwZ7cwnlXxsCO0BMbQ+tcXT1yZ34dmabBUxSjF8Yu6dOj37SEFLy
YucDOsOs/7+OJFA2+9R2WZJCXimE6ptkH2bIRW5PX7ei6/+vRmdOW1dAmrMkZAHYvKqHiYudG5du
aCU+i1Iy6BRCPwtKevaz30CGs10h1dsT15lFCVCQ0YMXKnCQGh3rcS6D02ybn3kod9xx9Yx3jg6O
EqH+xKFKKFBms6fRD47CNMivebJsYI8mP/xtgtevOlZAZjk7C6H5PaaS6sGADVJ1AH8Sz2wPufej
bP/U4NPeNpZmKdT3QU6zugQ6Cf7fNt+Q2E5Omb7eNLQKdemXNK9E2yAleFYUOPwXI8PetNfzwjuL
YCvniCplMwNcHcfmzH5tB/AjonL4pWbjZ7Bm/gDc+ocNodBjXtxYvbKVJMQE1CP7oACjeU+TbCyS
end9NXlChVXN5foA7GBoKzMvuVFDDdS8d3rzHBbezrOfxoVsxYXAlxVaAnRnSUFAR+3ceXV7SJv/
jengP4c6W8lDKBMKH2SZ2G5lHU4HiN81HwleVQ5WSQzntmS3SppcpyPQnkpomHOWjIVhHooQEkOz
8+JWIGC9yV1VAqCid4AMDissw1I6K6U7j/zG3gO16VZASUq95TO0elAEMdRdD7MZRNiLIf/Z7LVl
67xISUuOgICID6xywsIxIayL/c56LMsBuFW2hwTUJAuVLABlJiiBLjj6sKkxSSQhG1Fc2oVKsrMG
GiupnAeimYkDdSmW4GJ5HCRHcxUUj/nLTStMlBiGprnvLSUCbQmryCusjwMbd/YcjfWJcoxIBS0h
yA0m2XSyL2mW+N1jgKIBsfa4YXSWUSIYj8WhLAd4JzfMCEWnE/paInTDnLZNoxt+/f/VZg8lWsC9
zaZPJOh8AaVwKiD0aV+c0FtY/L39DY33ECWCyyIv3bSeaTLPYGCm7Qyi6CVwbxxdOVMEJA0bdNyw
hFbeX4bLnwwP/DW3zVwJ3nkZPCIsyFkUXviLFsHD2AM1edvYStyCfd/opAunhAr439WQHikR9Max
lfO+OQq0XHlYVWiDec1pkgU6zsAiw5en7clr3F7F/4SirRcDch1JZ0+xHQxQ7GjcZOjZyzKL0/Y3
Vhd8Z6tXcXHQjUYXSojMSSbQLwb064yGso4bX7eH13ilCokrDLuerQ6Ri3eLx8V1k85bdopjGuuo
ULgOPQJZbmUodjRgu55JBIR4tEraCuhCb89ecxhdUaTXcZvblWektO+T0LQq9riAYpLdSatFq+JC
2sK81FkWEKD0S2Pa+VW69VAcdlw4iF6ZwCWyAjHfKiTqQ17CH+3bsvQ/lCdXqSjlNGVoIWLJzPNP
But/+v3Np13l2GiWdZ63tMOKBODzryC4kNs7RyyNH6nwFQ/ARzbgFSYJfHYaOicm3H7eXmTd0Mrm
MhhLQaulZYmbgewBfz6Gcu9yrRnbWlf5ytoio9CjrWGRQrI/MkRLeok+s9vObP9UAa8GN8qyH0a+
vgz67hE5CFKyMIxtQ2152zK6CFOTfmjIkPTwFehvvK605RS01IEnf3XjcFuB/h/Gz6vfgEbaCe2T
qBSnUD2CoDCUi+LcC9ht9QcV4Fg7zQRImI8MSrJPBWie27baecBQuDv+cy5fGWKu1xZC0bwbC0Sq
gJKqQWYIjUFxDMrMrMi/GAUoUiyajNR6gXQE6hL2HsrqnwPVOylbpc7DQcJpl7V0UHhTPFIII4x5
APRkKk952ZaRh+L7HUSHxdGbgkeA5M8hhLTBXBYeoYh9v7jlqSnCH33NI3tYHo0CT0nQCKqX9jdo
fh9Me/kezJDyBVlzF+ZgkuWXeV7uQR5x3var9UT43g9QNk70vELLr0VVCJIEh8zy8UMeLPmd+Gim
BCm6LHf2z/e/A/KdtytUMGL11noiDf366KaQWWjBdAqK8ao3hkNVetmhMLydYNF9TDn+OlbqOaON
jRSV7gAQ+eBcQFppGbHtQVOJO+ZXEZY75+H304qtYpGYgV4aCJKxBKQD933OPo6h8X17bd7ff6AU
8dZmEJmz2szH0LNpRm3jR5Nlfhp4dlOytVX2oDroRw9lepoElXgNa+uJjHt5/P1sZasoG0NCeWpI
UWsJ0QLRF/3nBu3FhgigHrBX+dZ9QkmI6NxDD6hYD2SpmR9kHsalNCMRkk9DvVdM0K2tklY4qSq0
TiJlDVNxAdg0rgW7bK+tbmjlbNEVPPCnAaVekBiezKp7HNGQvT20zm2UkJ4WPpSlVeH2MUKU1w6L
jxL8A9C43gllzdRVfM0Q4DUrXDB1B/dvGy2FQbb34K2ZugqwMYYhp0GAwO1Z/6mH3k1I5WM3VTsF
Td3MleNFQGebLOBaSWxhfskdEIp41c7mqXFHFVrThSNy9djQpE6DH2Pd3eW5+xhM5eeu+98YKf9/
kwPg4m06GCYiy2q9gowc7FtFzw4Oze+mxd/xG91PWK12tf+7bseasupRFsJ2dHa7afiRcgmWRBD5
PAWVWRy2/VO3CkrkWhBe9Z0eW07O21iO4tFz6E0ndqgCvP0Jjc2WAX1ENIGu0EOQsWNG3C926uww
W+lmrgTt6E6jHS7YxDyXZlFP3BTsCb573rbL+zccW4VsOnQC1xJYi5KOis9jx06QszyNBfTnDAHN
R2fe2bE0QabiN3FOsuyidGniifZlDrKPFYVgSGPuoBl0wyubby5klwPpwYCJqX43DX/IJvvIIWy6
4z4aN1URYL4gJTRO4aaQur+HPNOzHOUrblAnrxlO2yuhWWcVCeYbEONq1xK4MeUQz4BkTGDtLPJ6
3vn3ecv2lSAu0Vs3G5D8S0B+IECXND2ULnk1cuOpBw7b6qw7cAtEQ3YbJA/q2m8jQqaDHCp3xqUf
NeS2F08d5Md4gCZjxvcwnZrjlkqX33Lh8jRDWi1d9672DMi2Fj/AuhJlcvkWGgsI3u0i2l4anXcp
EQ5BFbqYAqtvtPxCveI5NOvPzMt3tmVNDPpqhFdVO4YFDi4ggoggxQjeriFe2PAhs40nKxtvjBFl
i84skHG7Ag9dpQzlwcomcajm5i+IqtxWEPsXT3IBMrF07DhN0j49yMz94UpoTm6vgSY8VLyYNFNQ
CefAAi49pMQPBgQ7hygk2bRX69F8QEWV2LOApJsHh8pWcRcj5AH0Tv2912qNC7lrYrna5+qwhb46
3ssSlk+nyUxP5ZQ+j7775SbruEqEc1vaUD0xcPySYHVMswsgE6+3Da0Ec08IaYGQ7BNUdg4VsYHy
3COD15lc2ZTLAM82i4Oqe4X66aM/2OyA37GH9dDkbBX7F4LTIs2hXp5w6GuCuOfUD/Zz4JR35dLv
bP2aJKSCAGWTDx52G1TFJYhqljm2Gv9+yCFfG0BQ8eCQ6oHl1k0lMBCrv3WhvHb9JcVpI4Hk4gdH
TAnYNo/ba6wzlbrGbLCNug5gqrwGwVG+JGTVbuzpBzhWftr+yDrPd3YhT1ltKAZyCEZMNPF7iAS6
y9HK+HnO9ooKuuGVJA0FaeYM0GFO0A129kXzG5dX8GyXy8v29DXOqrJkLlBCMoIONhKte280zSME
ue+2h9ZNXcnMeFcx3JaFqMEX1jc7C/+QfHyYPUhBb4+vmboKC8y8WaB/A/uxF7r5cVmF7EBk6O04
j2505ezVm4tbQ0S3T0ZrSvBK94mYxs/bJq6saQhFKuCCJWxOjAu6IP4eDP/r9tAam69kE9cJeerB
l9cY8MZysMBuCJpGcNdUe7oLmoBylRWtB7a0NQjpEmLNUHGuPwWFeY8nwI94HdrJy5ofoELCLLOr
poFgv8Lr4u/Kzu/kkD9UxDtv20ezqiosrMcbejobqFyDFBWvudlzFrg7N2JFzuk/l0oVFUYgkkwA
qFwvY1X1K+iG8hSO0ga/Zw+kiUn4caxGAVB1/5iWoxXVc4m+RDadXeGInUOXpnxrq/gxC9fMEJ2d
LGnH9tJL46cnrGc8Ft6XrLyAreoOqqc/oOT4YYVOLZ3zbduuGs8ADfgbvwN9AwFhIG4qGXnK089d
5h+D5gm0TjvRqDlMOut6Xh00oDEfWuWIXALqsJ9Law/nMK2ePYefF7v8y2fQ9Nv+ITr/U9J5mIFq
q6fwv9ATFwghRnzyjpO1V6vSDa+Evp+hryf04H9uevbwugqNxWdpsZ3o162CEv15y3ugNYHYMY3s
6HXmp9KuLqlg91ABed62j+4TSgoIwN7PLGQwFLdNyG2CG+6C1wgKWtusPsyz0+wEqsZQKlYrcwnU
rVu8jKFS88C5PImqiMG/tfPMockDKjKrCPMays8AvhTFAOnj5jx7zs62pxt6deErV03NsfQzsMkl
YiLHmZdQWr2NTsZWEVk4x7dkmeA9tb/c+W0DmWP3WLk7NyndxJUYbogLjVJjXdoQ+ulmA8Y0qDPf
xgNgq1AsiAV2A22RIdDweuzB1Atg007m1fikCsJCDbVGsx/esxcWes6Pxh+XH8SxzPHVqXEXmU3H
7nfykMZGKq5gMsAvuIx4RxjJkt+3hBlR1RT8tuRjK9khtacUlAJYgZCWnwbpx+HSnys73fHMf95n
3zmr2mp+gDhP4KQhylXEPhVBGYO+/KFx0oe5I6cxn5+IaUdVKj+wtDkO+fKSu8U9uGwfU47tqgye
tnOIxogqIgyS4QNZLLyWgEj3VLniAfwAO0NrXEHFgmH7E2nH8Qsbj59Ce7nPLZJMlvUKNvHoptmr
gDB/KETt9likwA8z3OzmlwFPo7d5gAoJA4d4KMGW2yXUzI916/XPo116X9NZ7hwQNBspWQ13lZ3Q
dtWQcPJpYoCeFHq1PAqD7CE124uLV3Y8BJ22rbQek99xNVXTEkWZYp7B2rUy3bYHaVrDkwVR4gzi
vAIqxtAJAD0hd/LmW987e2oeutVfHe7qxxVpv1I9r2AxcLL6eXmHczZw7v4HXwy31a1VsrNBtDQL
BSq+IDQHrMLGynsMJJ7bVtNEBlESQFf0Rco5Xsla6dl/ctMUgAxLceNzgSqvYtnoiPPxLpGUYMH8
wh203nXAr+4Exj/DvLfmytkAXf9e7wNGlEwuiODMGqoiRvE0GMZyyC3gV+30VA0skgLH7tCMHGae
M1kkhVV8gALqaUy9M5qsHkQ3PYFn7jLT9GI6VizMZa/5QeP9Km7LsnNJehc3rwmlW4PmcVVHciXp
H2a0i1W3vQqoEC6UUUvpWah8gg6SfeHUrqCd7oHC3w2rvS5B6x+feMfaKoqrde0MWuFhl/TLuFxq
QevXBbiAqK1AzJ2lhXPy6wk+OqGfE+SmNj0ZoOH+ZRh+iop1CMYt7jlHPw2hkJF3yxGUg82xIli1
oYUiHGtCcpJTZ0eTCU58Zxz/bpy8utRjm8U9YAeHwlvEKyof2ampp9Q8GPkwRXivniC9lkJ9JWgh
fBAa9f0iyBJ5oBGL5szMwHpbNMdwLrrY4ID4GJaYDoT0oL7ua3ac6jE8LHU/Hwa3yo5sCI0YBHTD
3ex0zQG0KuGhxwXryEdQ7wdF9lcWLO0JhCvDxe/BJOyDiTsKRuitdSIHmfkiIPww0299K5o712n6
R5JDdzoXE4Tb+ZgfJ9rlID0G8zF2RnKC6kH91PZyvoe4B4+4wbrT5IXiXIX5a8lzeuyJY2NBwV7L
S/rSNmg5NLnTn00Hn3KIqCMn5RMYkyVY3gPHPrp5vyptzO2Rty5E4crxlwnKZND9p2OEh07wrkBq
+WQz53cGvY8PfQ8d3glU7c8Nd4pvtA3pZco68oG5Jr9rQap99M3JSFhRVPdozQ0vZeB8JvP4J2Wl
DyY4Ku5DJytA/27Qc2egu4caY320OgMKIpylnw2XTSfHsyEHakDIrihN0FKTQkSzGJdoMdFaeVNC
U7mTrAya3mNGw3gofnLeHrpsj/lJc0FQG1zAfEtB09uFcctPktz3Axax3WMM1ORhtcGF5J4J2ux1
cAJdEW7gZOnsHFZ181b2KGm3IMLuMLSFnnCbL1Fog+98l+dMk+FUaFhOCwcdXmMY9xP55lDraQZP
xSHz/QvPzFfXKOXOyuo+pGxVLiDeGSEsjIt8AuCq/ruqy5+p1300XPFNMP9524E05lKhhi3j1Gms
pU0kWu1aw8cTifnQFt3OPVDDFQgFs7dHBi6X1scLa5V0lcFf4PiQY7ANEjtjWyPo+vAe+qL+vSV8
8r2viX1fZv783WJi/DnnUHvuEbU7FtU43T9TvDq9EEiAWHOBTiGG0tE3x1tmUIYjme+c/jXPpSom
sZjkCIEBeMYMbQAOCZulsyICLrN8Ko9z0RyYDdnqfO9pSFcOU3nr6rBr+7DC98CNbHwVj0F9aF/I
i9kd2HcjsZ2DuYMX0bmIcuwAIeYwFj0+RA3s5O5HbkPex73xSKby142pVXioP4SxWebBU+O25Bl1
Pvf7tntrTqwqALjt0GecgVE8luJnP34zm58DRCxo8Xt7eI1LqZjKMhVL6/kIUseAlod79sJ2x1k1
RjcVo1umUwCljjRmiEsNx3HBfu2WN60omNrfBqW7AA9SW20Ydx6FAlUEQp9DKHdM/r5NSLjeWK7C
rCwnGYy882If59/jMqBCY4GfbscuutHXdHk1ujOkRg1VBz/G6ZZHgQBR25JPdby9nu9bHSrBb0cv
xJhmRth7sVG44pTlafYMHVjrLoeGx8573PseCXWTt5+YXN/wap96cWNA28k1huauNcCaWrJiOXqp
cxuBElFxjSEzCHRGPDde9VQC1ziJ1Diy8bY6LlGJw8KWlTRfRjfuW+9Euh9eegnoHh+EbpHJWxsV
EB+W3Bq8eOH0kHm/PPnntvVVCjROKkwbnFtePCANRJVXfXKoW0e+y3ciS7e6Stj6BqqHreG4cKD0
0owpRJzoPZf8RZQ3Vcj+JfM320vJrMx1Y0E4bjwO2jBkByaLmwykohqz1iscd5FunEp5pim9h4bt
Y8/d5+3hNeZRicOsAK1lZoXhBZXncrx3VpC4QJfPTS/rRIU2yrGkAfBQbpxDziaqZtx8Asf/TcGo
EMr0HI4shd5WvtfwrEkXKsyxJ35ptSLEak8Qx0CDHoSIJAeHymDstRjqLLaGyFW+43Np87FBnJnk
aXC+1FkVW+x5afvbMl6gvMdICfyz2wo3bu3fjEHxwgiPhfNle7k1caxiHDOHldZSzG48W6DsDkph
nqAQu3dF142uBDOk3vBGBXmquFp8eRoWEhxN3IZ2IkE3uhLJBp4ZOJFw1Sl3HzpRfu0WZ8fmmqFV
VOPg5E4OBRo37rqW/TTmbByPkpcGP99kdpWWshok49NouXEBpO/ZrYv2LFt/bwfWHOmJimpc8sAr
IMmGnaX60eULogq6LrjqFkhFdvW1ZP2hqdq/gpAcvJ7EwquOrDJ2tk+d7dY4uYqHoB6BOiH4OLEK
5zCNXneEBmZ426KrkMeQeV0JkVg3llkZ5IfGgeDjwQDo7c9tK7P+qqvZox3cRz9478RtgOdxoKIg
lBdtD61JFCqyse4s9DZ3tRl3Mjvh0HKYIL3EFj/q6+JGvyJvZz+jv0Oi6w06Q7jheLjVTCQ8bc9e
t6xqLFvVVLe4QccsLb8szHxhzZ7HaJK0rwRy0+Z1RfNxiQtBkTsleqiXMGpCCKJtz13zgX9R39kj
HfwlmON8DI4yBB/I3IgfvAh2zhS68ZUDNYSlxoU1+RIPK9qhaAtIAs4sCM7A7Ze3HdpV1FtblROx
S3+KPeF98NrmxENzZ2iNY6potzmnLh7NlylG1Q4iTM6R5cURfVyHgNHL9gpovEfFuC2QnXP6dMLs
QX18kHP42ZtuQ1kRlfGuRc03yFBCjSeX5qectf05d/C2Ukkj2Ald3fSVPRi91GFuQNIAlXgQYw31
qc3TnZDVGV8JWS+UFhQXAxmjrHwi0vlZhtllMf3HdG6/3WZ8JXQ7oHwyswjxCat/COoJkn23cZgQ
TwndlFA8knJDxHh4inyex4G7RJlYdtxGE1gqwA0VfQG9zHyMrelrW3+EqPbBcD9tW0U3thK0HXpi
Jt9KRbyA1NoEft4S8rzcWEBFpfxtKi6dGW8KgDXBZaR8ZmgXvvA+GG67Y/wLdtzZzWTnpohl7/sR
CarqZMs93maNt6ug41pg/y7KUcTcrc4Ga+4zae0crHRGXz95tb16pTMVQZeNMTA0FzTXxLnvISsP
O8GkG16J09FmmeOyboxZAzE+p/kLT5RJY7HXbZfRGUaJVSYnVs/CEzEuEpdhcCJf7vVPatKAClsM
IANI0wLeODkdUOq5N6Mc8Fr1n4FECXaMr5u+EqzuVFoQubdE3LguBRl6nR3LMJiim4yj4hYbVkJe
xJxEXLTG81LKc1F5v24bWglVH+Qtk2uWIh4XKHVQPwmWemdJNR6jQhZnB32ZhTtgSXP/E8ivomIq
n8d0T4tBN/y63Ff+7tJ2FLioiHjA3WFyszMXaP6s9xjhdMOv/78anpdQLpYGZu/0DE+DBrsDWczP
CU+M24bXja+Eq1WXKbpWqYhD6ON6aXC0R4jMZ6ft0TU+7yjR2g714AZ4WIwN7w4opTa0LkWF16Zy
r7tLN30lXklbO1CkkkjxBRkh/inpBJcvbLxD4vVy9F62f4cmrlRquwmqMWYXChGXCwibe/tct3vP
9bqhlZAthRPmS5MOcVhB95BPZ7Pfqw9qhlbxheli05l0zhD3vte+QjLEu3cmHF9vsokKL/Q85mOL
MgaIm6dofgocEN1M3bxzLtDNXdlc/XwsRekW2FxLKPsG9rnKiqfbJq5ErG06gbQlzCIH72KHAGPw
Pei1xh1VwrfOaVaJJ4PHZrUcGdS+HBtimZApvm3mq7GuksFS4aXGlvkQez+C8WR3Nw6rRKmPa2RI
a9B3WKNxdP0ynkT6ZXvGa/7+N4CDqGi/0C/9wkNVJa78b0sDpDEfPpZswevPEqXcO0DGZOdH6Eyv
HIFtZxrNvIZtssGlUToVNDZHw7qj4625WMX0NZMHDaTa53Fful8c1n8YcvkDFCh7l9jwfWOpwD6I
QEKDu56HGP2wd2wcx0MVuFFoAUphVC8mnuuPs6wuzITO8vbyaIym4vwIl3YImkUeTw2JK1E9+nZ/
9rs9jTgNUp+oUL8898tizJohZoF7bFmPNo3PXkeOJsouVvhCTfNQT33k1tXBNNvz9o/6hxDpHadT
8X/GZEMpJy+H2BFpxDMgrhhDKaa/48twyl07FsVySAP20KZs55s6Q67/v4pMbwj6oKwHHmfBeKB2
cTTBujLPO8ukSYYqQZwLHgmSDlimFBimvvJOoOI6bRtLN3El9uU8g83OKzkgDsS5M406jVjfDJFf
tXsCK2vKfm85lD06NFogC0C5A+LF0k4kmhx+tjyoc1yzR0ZOdpmO3sFmeC3YMZcm6agQQHPuJJpU
KMy1BF/BZl8dmnA4Mq98Yjm7BEb/MDnmTVhJQpTtuwGRthGMNY9bY6FnwQRUusvyNkYRCK+/davK
GKbG6+FWkEIwD64XSGiNiz3NQ42dVKRgDuqMnPC+j4PJOLjAsJ5sh0P2uP68uE4RNVYQBdUen5Pm
KKgCBoEpgCAIYX0cpomLuq7sMjAXfAa/0fO2J+s+sP7/KgSziQ0OmoD72K7GQzfMXzvnU0ryyHT8
HSCN7gtKkA95MfUtSutxMzsRs/z2UIEWjFL6u5B7oa7ZA1SsDkBu81D6QR/XkPUxOj8GEfw59/r2
UNrydxliC1gs/yhpKnaiRZNcVEiOrK2uWMDBHQdef2/Q8mEe92oBuqGVyLcDOwBhR4eh5yCqoahJ
IFe3vdqavKUib1DixcYLpGNsy2/W4hxTSGYt+R4jlG7iSlSbUwD9CDNg8WiFUepNEc9ZdNPEVayN
h4tKboAlMO6r9iDACpzyz8701/bgmnmrUJu56VY1loXFTZdl34hZ56A3qs1f26NrbK4CHUMoUaTQ
bGSxa//JmurQMYqX3D2wnW7uSvx63ONpUWL00e+7aEjRWTQE5t4bq250JXY70RngVsfozCqB763v
smmv5UQ39Pr/q8RT9nmWhVkNyYOGDJHTZdPJAmFdtG103RlKRTvStZXWXgBI7oDhnWw0X/tomHAO
QI6nYVJDipn9mqzi7Mz8tiqSSo9XyMYtUnMqgR6y8K6YtrV8bfjS7Clh614vVcgWEk6ackDyYp99
KwcjJhm5rym94wQovaZ5kSy4g+zANzCOfXCFOAg8o9nBdFvqUGFdTh7YkJ4x3DunfkGB8n6Ywc6a
ktP2er3vDZaK68qLZulHp/Dvxk5AV6tLxZ2dGs3zbaMrdbIZnFECWoHe3f9x9mXNcuJqtn+lo945
jQAJ6Og6D0AOex481wuxbW8j0ABCjPr1d2X1uX3LnErnjR1RFWF720pSaPiGNdCQZUudZk39420j
bxJuf6gjA7D1dLSrTPcQvCMFmL36wqz8/bVGtqAuwBf7uKLVdFyiAXVsqICQMovYbclkRpi9ruXD
cIn3+PfHFNmiu9rEEnh8Yt6lhhwVNc0ebJOngDbvfz1T58bf7Hc5zzYAIHM61v36XgXhvpvj585L
qzetT/JvsC4PHjadxVzRckzhnSDuxw70SggLHd/2BYKfD6wQlo3RvKRYmG6citazz4GEE0xv5IUK
y98HSiTd5OKq5JMnl3g8DgO9r4MH0CxvImLycr6AQDj3Cjb3c686bVcdTkdPdjlpeHHqZYIXfKGW
cOb5t5J1hJvVA4tmPKYgevjyCsTObJS3XXzh8c+cEVuE19gTNUVsnY4+msfSNletP19AX50berON
qYQaK29nbLTE3BBNdhAHKX69bM7k1WSL7OrQJA04N9MxVPrRUPvBCLuz6rSbq9bkbRS8LETxojvh
e418W2cZyI+fl2sagfFjx3Y6crfsE9I9GOIuHKdn1tHW9X1SArUp4NyxUMldUFUy5xGQ/bT//Osp
O3PsbZFdyBUmVIqn6cjYul+mLh/XPyaKgofnXc9s2AFcjIXFL9Auzr37zb6OtV+3hovpOFuXVwi7
B1O+Cf9Atv7vtvchwyPw6nU17ngbQovMuJ3p2dtowWSrZudNTdkZX07HqJ693dqo61U4toN9zPdf
v4ozr3oL+ILF0wQNCjUdHfeKxfs86W8hDy5sjTMzv0V7+cnQohOBwUevgT2DALSF7H793H9fPSFb
pFfZk9XEAkP73Xeof2cOtKsTlcmk31J7KTo+c+BtFez60cBaBepcxwZls0x5+q4EBKL36UtP/Au3
zrk52mxjA04p7ReNJdT4+diZIuDrhfP6FP38e4WJbFXrGupXE8H/xzTkoN3279poyifvNkiCYxXp
nZsulZbOraJNuayOUnSABmyx0EX71ofPsaTVp2641Jg/9yI2W1ir1UJMm2OVVsG9ZXNmzdMYh4iP
LnE9zn3C5m42uk0D255ewxoXDdIJQW0Wp35WmUvQhXOTtLmd/TFs2mbG61CoJq9LeCSDvRmXS3Dc
M8NvsV5thPI4AQTguHgChA+XTfYbI5eaIedGP62xv2RzPUknT6gGV4K71yAKRn6fLSBJ/no3nxt9
cz3LYGqDyfPGo8dY7sIwY3TJplld2AhnDostzss3/Qp7bJyinaFLbrz4HYiY+5W4J666K02Sb7/+
Guc+5/T1/jJJadUwQSp8jTTtv8aJ95zO7i5IzS0Mj3I6dhfipDNrdYv7iiUsxFqJj4EZAUme4mDK
THy3JK+//hbnht9sZkm4Yz7k9o5R2GYTfZD0cz1d6+ZCKHbuXW/28lBxRocFKylRZWbr/qTBklf2
0i47c55uVc38jvHe6mQ8lifnm0SuNlciupTGnnv4zR7miWAQS0WOUDHWgqXRvo9d+mCjtL6wVM88
/hb4dSotxHOPxwc5/7A47zAjhPz1ez3z7FsrUxIHwRIzhvQjMF/6iBfDyBcAiS+pfp4bf7OJwzEc
oGASjsfOi0HvT7rgDraXBuxtcskh5YyMCdnCv9LBJQBCgwpt7Hh6C6Uz3QPv0rHMKZlk+U42pEmO
nehnfmBJYMAWbz2oDfDYr/i+hATKUijWieFaeCLmQGOmS5kNgkeXQrYzb3DbDi0N5C9iqKIdk6qu
8Ro5LHpG88bRt81Q3octyJshuOCjB+MWV6iuf1skskW/lRNlk9aLPTJtdpUQK6b0ovPGmVmhpz//
y9GYTH7SN6m1R5LC/Wum3pWAxEnx65V9bvDNiVWrisLlbbZH4Y+7OUHHzFV9cmHbnElWtv6trApH
rsoeS07zg9MlzkSmb3sQPPKmKm8TR1toeUX30vffJjtLtpg4yJb4Cpi1P8MpGErUbTu8mEa8jTVL
tlp+TaO4IL62xwrv+6puDL+tVuyItpzmC7XSM2fBFhM3pjPUeCHPj379h5pXWVp1BzG+8QrZSvlR
iVBzmqVFuCm/jQt55hZlJvgPf/31ejr39JuTbBIeLRWsxI+uU19cFN5SDTEF97bmMsznf94LUxtG
PA6EPTZGolLdfYXw4d2c1Lu3Pf3pW/1lqzmnjEhA4zk2LBng6VB9E1Gzi2b/Uix4ZrttFflav6oX
B8/M4zLBpjyKXIcOVnUpWDs3+mYzj5Np7WAw+TMLFrB2NM1GQt/GnSLRJvoY0VWH4yeevaT8sz/M
V2HvHX497+cefJNCTEHt+BSV/XEMqiJCfA+Tlgvb6dzQm7AjRQ5KyIAVM3lPdTPKPKVoef76sc9k
iVs4nD93ktY4i4+UBC9yfKepvUJhdV+JaZ/UISAbl+hZZ7bVFho34YVC5ESOxyaN9E0K48ZX2PIk
c6aJveQldGamtuaoBLUdf/Apbl8NsdxZ22/l1F0iVZ6J77cifGHNxkp2AS7fRuWUfWxmCNvKAhIz
vH359ds4N0fbzZsYTzuDjyjT+CMP2He45H2MI3PpK5wb/zRvfzkcqqEjnXYYnyzLNW3HA/SEr4Px
bUg/stXjY4toWwqBkGNFcOp3owcLr0p81XD1eONy3WxgxaKg92cEQPUsVBbR5lsA/lEUmINobB7r
tAWlnL3xbWy29BDOrq+7yMI6CmCTU1g0eQUB7PjXL/vMYt3izFjrNaDaI1RMa3komYZwKrtQ9Dzz
nrcQM79darYOzh6j+Q8BpuMwZbx+YytmiySjC3BKUGaxRwkNEaVvoWoULxce/NycbDZA43PRsRhj
G5/Rew22FKLz4NJBemYHbyFjTTomfhiM9tgzT3SZlO0EHYjO3sbN2lyRmpd3IELyt4FIyFYyLoAe
fNLZwR5t2BySKrgLw0t89XMveLMPUtqZtTaI1p1UbR4N7X2ZrI8KOjXZ2xbnZu2bPoYz6oCIXUTD
YZimotLB227KLTrMIxKsRImh4YFwLeuwUIu6AEY6s3y20LASsipuCifMuJfyu9Jn9T6UHrvw4Gdy
gS007EQKgIi0r5FoePdVZT7Db/hTNaKOOiXkOmjZJ6vFZ5UMydt2wxYe5lSU9sQYfYTWmh9kYzIK
minKxKUVemYZbaXkqLfqhspOH4OgudY2+Bz385436/tfL6Iz+22r4aSGoDelMPa4ql1kvAxowBuy
qhyfmiXTpdLnn2/3byrdW3gYb2xqDVHmWHlQ9ZPfF94/Vx1slbshb9f0riI3MvKBeftQJe8F0TsI
LxelHIu4+7oqcZt4UdEAl75eNL85N6+bKHZFtXTo4W5+tB05gFa67yryxJrhjct8s/td6NFedG45
1mWSFAEh3X5p/Uv59JkK4BZFBmi6BbZuXY4BSGo1me7HpSlA5/mo6SVX2HP7dBPRlgJmQCQw65Hb
UO99g1aB8ZJL/jZnRt+iySDT16MPXi5HFa+DyoinA5knPGLff72sz42/qYZz3daTROXo6IkwH+dm
x8wlFNCZcHyLJmsFGWvkVcsR+W0nMi8cGq9ohKOwEol65fLWcjK879cSGKQBViavv/5KZxbsVlTP
LX63ot+xAAH2Qtcy8/qPy3Ip6zo3+OnP/xJ1Oq2qCOjj5diWuHTrL71poPH4NtAj9Kd+Ht1bIzg2
JJiyYfJvyNwe4fT1FMEc9Nczc+5lb7ZyvDpPDTVZjvDgqBH2M5HNfXph2s8NvtnIVVS2AcDGy9G3
XfMhQSESQHkNI4QLt3jyp+zu35yNW1RZowz45yLtjhpaANH7nsT8OlkkHW5RHyi7d3NMgua9rURd
h5kf9KtsMg0sjyQZpQxLLkPQYvshK2H3oK8iLn2c3WHSxs+Kl3N6Mrob62u7Lifso5VT8wd0Ncbk
IBMSJjtoVlLQ9IgaktvWGj3shQ9PjR2ZjW9+oIEOGV0/GpoWdq04Ewpn4BySTxIKjyCy23Q68KWT
4UNlO88e0mBx+mronGB3c5dEuaPrsuzQDb6eVBB97Fo3fo15Et3xZ1w6g79miw/k+35ttf+t5l67
oBEzhuwYwlYLUl29Gius9REswnbpw6pwHXpD8J5to/YdaYLph1sgZ5fVc+NANPTtuF7PkTXt99An
1YBh+KkAOIZ1V9+AdyeTGwXflvXdOM1V+w5WH+t4hApIom/H1cgpZ5NEBswNPJkeO9GV1WPpGit2
ogVBNRdVqlmuwrT092CRrfTalVzwYrEicRkS0M4dYIvbPUYxGDGvkCuMwzzFSVflkRDmk1WkLD/D
AX36UsOQyb8KhsSURc1RQjjUXSNZNrRsGn+YCWzAxwakr/Zxhl1xcqXKCZLQYtBa5vHYJn6+zNQl
GRuY1nvdMAYnib4cXCFLE1FoGXiohXYgv5q9W+tI53WweMDHL0ODV+dCWAP480AI0vs5To6JZH5/
UEpX9MBJalmRYmrLjKNWvu4aWTZlQUfm2twHpPO+naZE70ZgH3FkTJVsqmsLolGyH9ehBO6oCxNd
gAHST7kx63BL6UyDzAx1F2dVT+qvPvTygRNrYnfbtIB/FGUAlcV3wSg9eSznuh2zKNWyA9/CA1K6
HmlMPsVLG/uY1m6qc6/RKb6sjZtov+qeJxmiSQgy08W5Mm91Cy40FbENdpTWLMi1SkLsADYvZT5N
vVvzxfGKZ0NMwV3sdYo1ZkMhWJH4Ip3ery7mcVYvABiCoUnTHlqdlEe7jo2DO3b+aoJcqYA3j3oE
Ey2DnYeZDrGecd+koh/1e48ZOcgMOFFfHh3xZftA1pQvENAFqaR9jeu0T4sBGN91V+MFgl20gJkP
jXnOCVD61fiOJFqwPDHtEhdqZazZQznK+dnQVyt9oHyGC2cu4NzjdpBqn8c2k72e5ZWuwiTee5Cu
Sq618qCdUaY+g9KOrvHrVYJReWVXJvy9L3T3SYbeO2bIzpVhirKAH5mbWE6KfxgSWb0nc8S/On/o
xOehS5Tsds2wyFbsZjtF8qlmpdQ/0JYkbAdZpSAZM3DGQ3a9DCFkOjM9VZTrXMD4poOw+eDPKdRr
mpHcdsyPpoOYGaW3iRqEhDmzAEkIEuWj+2Clp6aHCsrh1aFWQpU/gmqETwGmI1TVdwuLM1M4lMWW
XHA7AYyrCDAIEljy6bocKOyjoTkz0b3CYudfnOiFucVNnTR5RLFU37W9wK2Ezny1fvZSVtXPTOhS
71YOvumdiptUHNTYB2JPh0nMIh+GUIIBtFIbobNDBaSMoVc4h0WNQMYcwEFRCtYuBJIlquPxnIVx
r+Ut6sgVFPSSuAp3ATy1WGEcTdld43nzC9OJNletcEUIL/I6myHRtub18hxACHrFBtdoUUUZL9fM
hf2DqyAKXdsn4fWp2zWwfv5SQ3WF5kwzNjwuYUu/z8y3kANZHRcQL9NDc6yCFUYCBY2aHO6J9qOI
Jr/PGWFBpg2cheO0hotAiUi7jRMB++pahQewh1N5Rce4hjmzbL6OS32Xzqy2V9xF6VUQGYrNvajQ
Zmmi9Bdoi0u5ryNBsEkaT36Gl7tw2Tr59QNt7Hc8g/hK1pB/Czq/00+tSBgkRx2D6R2k3fx45zlI
rF8PdTK6HMkzWYuhaxbxJEPhd/cSidYIGWegcrOylAbWJm3Cqju10HAPq94TMcG/g68HorB4YW66
jeCz2+NcXa3mmRi8Yd7D1a8yd7rtCWZvxmWZu2YSIjMtMWGWQn5qzLiwZZpr19U+DOJBNM00a22Z
m2oFhKwfx0pdd9HarzehGKYu8108wuoczN90P4et0IdUSW/NA1pDbp17Cfg8MYoNy7XfhuRuDcUC
hAaEhVg+IzulcMIkwbAzUPJCsbX22Xhjlwoq80E0txiFw2jJ9enIsyp0q8qauAyDK1UJnI5pif5Q
YaytkpwBxZ/c1cozWCtuxYRErHFRxqqW9V86N5r6c7zylmY47Giz70ivoiId56AtrJNE5DpMZf8s
K+ebW1cxIAA8WAkHYPCDI33b+K48+TiXSbMzXts1WSjjqi5GJ8bwqgbFD6bvoCs8eD4vSU6jIFgP
XlAnZc477TUHA48OkrWgwPifooRNXyhO8g7a251Z8nbWJCpWigPkceKqbXe10y25bqkq6cEFsgPE
cY7mHPUnQgoeJDHJkiFYZb7wzlNHgEjXxmRQPh7Vnb/O45SrcQIIf+rh9w7R9Hn4XHdgZN96Q1XT
O9Il6QgrCrxgABwgCPoyxZZ6vAAkbgqfKoYySAbrpDQ8LIujRzsiSPoyyNCebkU+ewdaTn2cw1pe
H5a+jJZ7OBdClDDR3RgWOiE9IiWo8M2Pawmjp6waUswoLaHs+OTpRTcPoYOgNZaakuOaczLPMp+6
fhkOLcRP+XUfQ+KtYLjzcfc23boUOM/q9bMEbNvLfQKEaY7VpGBFUk3gJmvDZHmEjwSOYHTOZVgA
lFXRK9Wrfs5MEmG/xfUwl3d0Qrxw4jGDs9VjLyH9gvHi8CK6JXGPChpwrMAu5T0EENSwQox+7Lob
5OxesOuDHhAm7HL5EUxZCHpRBILiKkqHcryVUbiqR4db2fvhDxZILapoczK8kmBiGKMinZEhQjfN
ed5EriNLbAq4lQUvHE/jfow6RG+Y1GVQ4x3Hiduzzsp6RxzM/B5iBeHyvWixYlDDJl2V1x4cP6Da
6M1NUYP0QbOppNMfgFo3ftEQv473sp7Y+gyNlzAqIN0sppxMC/RFwrJVMp89E7v9GPe1zLibrbeT
sRjpzQLiXJDTMkppIdrUpNnKg5bk8zgGSzGbFG8UgZZiJzRX2+9Hj0ZPo1rD5c60la0OMmr0eOi6
wWHN67UcdgTXuMpcUPs06yp00g5CLTIqSjGs1WeUJAJ4MbQDLLNip/xPFDDcYV/HdG53cBjigCvE
wmgY6M5DexNXMAmIVENv0EGx4SEFiqq6Whutog8lG4KHqlRS3881cE+4UZ36HsJaE0aguu7gFTkt
QWtvBnjIRPsSp8J9yGRrMkdk4B+9CGaWe7R9xHhdT5BYKxrpD7TA5SXeOUum9CZgwayyNBhSUgxr
45rdEkyG5IgCOAwNEEKpXVgjN7iHC4+MD8lA0QRuuqitD/VayvUPCZNgKCq7waMPsGteJ0j/p0sF
0+BhDq7MHOsepq6qHfZJGDbRgxewOSk8O6+vRk8htAJrx47ITSwO2YXEuOaa1Gv7LNBhfRvSyscD
+CTaq8lBLA9u8UkJdkin2E5A7qTMcbkM5W7ocPFm8GxKgv1seYIz1UXxa8BjwmHtPJT+jnc4GDIL
/JjK/ZgP/o6uDYTylE2jL1L13tfSIFzM1iZuvXxJIZZ7UwpapsVMx/4W0ad/gMMHlrUbxQCrjRjK
7HEpAE9KhhpeY77xSZYSHi9Z1HPYBnTjsgTXuhzj99zCFu8uWbgSOUmkSe8rRFmSHDhuEO+57JDa
wYTYTI8sivkJ0E7CT/UoJMCRQukHKr1o+Da6eKmyRESMFQoHs39EIy6Czh9YGogLJKl3XTk1Dezw
HE6DHiUfXMTYJTwDHjwwuYcuL1JBpWWZVRMa8FdubEKZixTBUZYgInpuEtkGsJgQ4oUidv6ccDGn
R01VL3Mpuzk6lGsw39lx6h/bWbTeAQe6hX95fFpnk5zm+FDFzEc+lTS8OiRt2804hipD70XlT/Y+
pVEa78k8rutT2vcietEVt98XbIsfqOnBx2LGKoTxy7pUc27WMOkKW0JO69D1AHfemjFm4hDi8dMH
6q/0Plq6EOdgPYbPflvOL4OrF32YbBwtGeUoXIJL3HFSaJTa9V50o672ki1IP6hzkJH0ay8m+Zqk
br4yrk90Htd1Rz7ovnbkLhwX2AggVQLAl6cd7fKqmbHCcVXqk3gAg/RI0UroymY+vFf0PhIqskXf
q1Tu41Db+r6t2lIU0MFj3Y6RhpRHH76U6s4O5HRTQREyvFF9EK7vQ5B51ivAvFbyPqiMsd/5alfz
oZbCxjv4R7H5gNQhYA+IXHT6o68pnhJMHRKuWbMujj2wYESRYZbcde8aX3RfCXxygz8Ww4bwxuMm
Tr+069DOCA2Rw+ZUNn66S6uWR9fx7OMylS2sP/PW82dojmtHIJno6YpEj17q+S/IIZHNa2NEumus
9s0NhOhH/9AAgyn2SwNh/ZOg8miO/kjqHpbFcFhCrq9Jn3sg4DeQQnMsuiMGPLyjC5bW3ncLknqk
kVR1+9WJeURFg8UDrHDZKAo4kQrvSg2Vg8j6wPkn54xZii5MwTEZB+C584BZ0t0nOCWDogyjmD4v
2ve6HNfFMMPSXenxMR4bs8MvIMY2hUyJfZnUJP2B5IzOOx1Lao6enwCtZ+aJyOcFSemMLGEp+dUk
SUwFajSrN+xDiM6mn0McqLXIUFBCbJbEvQoyLtfwtYOFeX9lWi9wVwoHEQRTPJ3WaxZHyk63junu
xBEXZp1fm5lASTBcmu55gDnKiyYuRP2DL9xllkb8+8SbRB0jVvkfRBOlQe5Nfgl5IbIiFW5HnCPo
DMYOMA58lCzaxZ/inYWTS/Kx66FNfCU7CvFmfwh5coiFFyBMKysdfUzg6R5kHRL+pmhWn8f1yZ8k
Si2OFb1Ef3gDF/Rr4gzqBetkRiTDg0OfeRTBUu9QeyFttkhF1wtSBucKsptKNZ5PNHXZgoYJf9Vj
HCtTGNTEcxsHFJpQQfeoW8cOSRpeMi/++5qgv+VK9qQjra/67rgg0SogqA1ZjmX4F4LwP78t/1W9
to//U/qz//xv/P5b2619XfFh89t/vm8V/vvv07/537/z87/45+G1vX9Rr3b7l376Nxj3X59bvAwv
P/1mp4d6WJ/G1359frWjHP4cH094+pv/vz/8j9c/R3m/dq+///atHfVwGq2qW/3bv3509f3338iJ
s/qffx3/Xz88fYHffzuMtX5F4/9/xvrff/D6Yofff/Pif7AwTkFM9YPEB+TuhByZX//8EaH/CBlj
aRqQ5KS7i+Rt4Pi44B8sprhafdTFI5+eeuy2HU8/iv9BUp+mKRhwsLWOYFn12/99rJ9ezP97Uf8B
D6LHttaD/f23n9dB4sdJlDIG6O9ptBR53M/1bUCgwpKP+g53YgZXErgMXKhs/9zn+fcP2FS4K2oi
68XtnaUr7j6cMuSGae9oyLj/y4T/65v99ZvA+/Xn1um/f9bpy/61FSAiXguf7aI0NHk6uQmlJBrh
NKzqOxwpdbUnkx/s+97Zd0niIYOtmxonbBd+qCFEnSGr6TLLOHqJLYGyedLrfGXz+iBkWBYRbekN
0kRkIzrwUZ1opvQDR45/jJwKdjIp3XtW9uBe9iAN1UzKfI2C7kBqUImqFpDlaeDdslsra/NQUL9Y
Qu2jrEjlPSkVqOYzTBPhcNZ7xyjpaJZUSkZHSR2/HZt6eFcZFMGStWM7g8MryawV3ceAefCeikTv
8pHK5E7GAB3jCF7b75Po6A+/0eivmyqwwZ6ELXKa3owhOvtDy/MSC/BWKpScBk7XzI/n5mM0qvAL
4i2TpSMRDwgku5eSJ+2CBN5fzC5KOC4OCK5M10Dblzvpl+V7XLXNrqdskZnfTNVz1yBjh26GhC4P
w1e7MUE/H3sUoD563jrd94uiuzRyMJRFWV9+C60n73SH8lzWJAu9H2DA/UU3iZe7sWS3NhzjF2Dj
A9jKIGiBwWAbHSbXuPsgrpudFNrbt63tDmnk95/hkRZk4ZTG12TV7nqueHVTdjGZ4RO1VsC8imS5
NuUc3iBIaz7yBWl7RgLnX/FwZa+L1eTgsJ3wKpjZDUG9ZKcA8oVAZux5jsdRZShLDvup0v0LT6P+
yzJSfQ82V/IcwJEZWWOz7gLAufrMad38was0vV0Hkt7SYTRfE8TAeBauUDFPNUWhOwpBdSXecoNd
Yt8nc0QLyZTOmRm8vA+hbNb4XvKp4YbewV4LVkVehYxs1nwvPZOiGBbVB1iQfFsi6T2gWhYWrqZl
tuA8usd67u5kxbonU6EZZAcN2I6x0bUPHaBrAtJtvq5VfbOu3VhUNkKMDarsrhuMPKC6OX9XC+n3
dRhgqORUrarUq6Kkfl9Kr92JaZweeNhXhziB097gV2pXjeLL7K3XMAa6qRY976ce9eEFl+v3STt5
HNpJ7cOe11lap17Rlra8GUqOIgMqqNdDG/EShecVi2OZYmIRbYzNa2Jr94B+aHCqhk3upo4nsvO7
2rvpxbx87Mp5uZqWDtk9oUFwYKMdjgEX/d5ElX6n0NUWh4a1I7oUZZjcRgRN7qwN5pVlJ/2XOh/D
ab0KUD69V2NJf3hjOD6h/Dtc64B3Hzlq7zkc6fqHlbTdHiXNJhOuCu8RlNZXHjykdiNwAA8WCcNL
PQ04gJDWJFmjJPwFer+MAO6qsCLCSfUPYzSnZT72KtlXSrdtJgwJr2gzK5XNCeiYgsfogARUY1b8
QKur0rr1frCcP3WoDvrZOBO1n1EDyz3F4ZAXKw+dr9QQ9kgNLXEInQJ3nSpYVtq2fbUWcX6mI9J4
B/jS6GxSkjx2KpFDljKoM+08b0luCAqOI7bsXO6sbeyn0RfRdeS59R3iqjXvR888oCYQVacZiNYi
LT37ea1XAcf5ht/h7LAfllUORRUP7nMgUAYVqNHAN7x2N7Z1yIENQ25sA1tehz1tdmGfdg+WVuhE
Q8nhsKCw+9gmDTBN4GLc9CXY/rU26Q0TffhpwqWZqbZfITfXS9hOsAS2eCzYN+k0PbCo4jsoa5YZ
Si3TVavW5hDCe+Pr1HBVxPXq9h5D9wsmgeVTBMebg8a2yHg0rA+kGcx70UXDjUEefAuZIRT0bRND
YApnZ8YcRzzcDMEdDxU/pl2H4qul/RMggyEaUzDeuxtbf7rTcMYoYthh7tNAzF+91FHYlfD0iSH5
RIOHm+gZS5F9QFyPBK2b4ZjFF3YH/n5IASjBYYWwHvW7wkch8tYYcIDGZaXvECmEN0he1wHfaZqe
QTELjpBs9He6XKJryuNxb+0oEKGSMCi6sVtfFq/VKoMlb7CXU5CEB0IljYFKa6cbP/CHrzqd0x2d
mupzWzdDjRaIJ57qkY+F79XtzQSP+Svna7eLjIAfMdpM9W2L8vhz2FR6B5ik9LIO9Z4q43262l00
xJ7L0RrQDVx9/Ok5pd5cZwTcVllMYVBdLW1S/dGZUwyvVyXbDHWT9YsXh8NDn0CsdJq8+EBDCLJn
IdE+bBlhSngrgVS4rv1YXSO1gLWg8t189384Oo/lxo0tDD8RqhoZ2CIwk8ppNihJ40FshEbG09+P
d+Oyq8ayRQLd5/yRenhWMifzCxV7duf8M5qNd7pGXfxTzO1GU6XefAuAhT9mUqhfRMLDH6Pj+LTy
ctYDvTbFBW+pOrZl4p5lZcLY+O5wdkbf1QJDqPp7KxFHBxlLpB50Rbpeqqz1fkzVArtM6WTMUaIn
6xtTWgMoMdYv1CbUke975qmfWv2xH1PzXoe56i9QgQDfo+ovQ5cVZ6tcSIafS11ejMmtZFhZkx5m
a5pwsGfNQz776nmVXnnlsF/e0sJFrpjREHRKu76xo9V35G8hTftop3KW0dp0wzOKnWJ4SJu0fiJx
onukkTV5a/zCl+AeqLB0q3H7kAbK5Ww5LWIJ02EzLSxR7l2L78yosjkNpqx291M7iwvKrS7I6YuO
Zkae/xaqP190Tbq3TgItB+M2J+ctHcefQisgYByve9ApZSJLqNMPgus8GopRRdhq+THbaAVN5Tg7
bXblQfO66eZlxoRQiopIzleSfBay/IyhHEK4lGkPw8vXUpS6e1ES+gHCynFlrJm9CsrcMZ/bFYgs
3tbRT46TtqzcqpxSZWiU1nZeF318WruGoLCC2q9b0RXmcV28ft/arnfNtJXrauzpiobduqcndNaZ
U5Y/o0oBBm/4u74y1rjzHZIUM+6orHZmEu5KDeSIcJUTRDdsJnoH/NuVc0vuxLbZ5urLSPM1aqa+
fvCH2o3MVTQnvdfSnUw7+TXJ1IEW2sRezmkZAHWa+1p22dlb/ZYqY3iSqBn16rSCTkVa1VQW/vPa
3nepaN4razBPW6sP096oQfzjqhthiBSCXF6peWbL1fm7zk8GEWzs1BBOVuufPLuW327veUezXwxU
l9J7KYoOysq3zSLQ3NmFtJ7dQ93r3dOgedqN/LDqlGLYbKK8Us4+p+jxt06nLHZrSzuUo5/xcaR3
UGoECevB2gu7o/tZbsPR5B2KCpH6J9PjKCmKSf+sLNsI1ZZyfEMirqGW3puOgTKWG1PgdvWdLL3W
CZyaAxOyE3lpRDQO5KdZMHXPjl9+ZFjxYlvOgojaZnswxo1Tc9TFg+k7eeRYU/c0+yvcBWL3kyst
7zwb6fRmdp2x64U0oxQH1IvwVutatd30OWmJ8kMYtO2mLZkRL7wme+XZYzgJ3/gU85ZdrTUdmtCk
XOzHlyQYgMBZApib0T3Y/D6NS1yVF+WZ9t7wx2LvSA8wTWorykR/uyfg62v6YQzJxF6gPDdqNrMi
kVXXtldTq7uotHV48clOnT+qrWkOzrUiB4XJeu8/o0hhF3p0Ek6qQNPIUfpKGFB2Shu110XLJnqR
5gwpTdtr+65MvWjQmulRbE3N2O2tF0uBU1rOrEW+29gXl2QPXNyuidhIla73JOCnTgyi2xV9dHNz
BeR95M/Z/Gg2nXlKcnQZXZVJknuRpw8IA86pJfJvu8m7qOmLmngEt3OuUw6RE9E1vv7dqiWHlc2h
3Xf9TC4GBIA8Lm7aXvHSrV+1mgiNngBjKnIbOOn96SJ83X7EqlQIPplGfZvdokVpRc0zfGT/5Kfw
fVXSYJRr7/xkKeyoGLKBjcFtYUIKCO2aagN0HZ2M7bHAbEhR9H+oOfhqe2fcTc7UDYGpxvQXfVDR
Rl5PJVHYpEkHZozUp6fPBJIfXugITGs8ZMby5FdFUUUq6/OdYzTypDnSBEHSt1BO3a9gqVhn7cG2
LRWhsHf2mD2TOPOy4a30e3HaBEoknl4xHlYEBWMwbJYyIwVlpIdmJ9OXAeHPORkLL9Yn1bPgibZY
uXF8xtnOsGMQMjGxcWbbl756Of1k/lid7ZGkZujM1H2rjXz+WxcWB3mtN7Q9khUPuMs0+uB43tSz
UQ3DrvIzfecVq2sF3erVf92xL/1DNvXZALLeD29OkoiLly/L68jV9IjXedsxiDsfWpbysLKMWsiD
JNyXmbg7U1fg56k262c6WtJnkoX9b+Vu1kHpjrnvKPz59SGP29B1CVJbmrR9clOtuNVsAVcpy0SG
BZF/F+VMc2RpznSrUtsJxxwwLvXG7j/fd6rbVnnstW35T67dGgJzLrGzEWSxzlP9rNV5ti9rP4kc
MdR75MYIVsq1M0NtHYYPRWbB0UYIFJJOlZUwI9/SBzS1x7SMLCpZv9rcULFLUEw0COu25OaX2c4F
w4Wbm9y/Kp//w7c6HnSnJRKtJi93PMFb0pPcJlIF3O9MgWKdzJtZ6fZnZ4xEedRqG38HdsMno3LN
s5iUPPa5WImpB2GOEg7qz7lK1IWapeZ3UmN+LR3d2DVWO198BAf0Wpg1kpO2ct4NkOlryUbNNCna
s0+B0rW9Hy/hUNk29gVXkw9ULxdHw/UHJyjqzuXDMcj7UGpcXno4JSPqpVh/5w4BlTtZ/qOUHOFB
tdqFhrKr8Q+Wq6b+uvXlrNgCEtb/IdluQ9dr7F6QRUdTKwTvo+c/N53QotyvW6hHlZz6Umv4Srv8
V2tM+10t9P8Z89QUQTXzI0gANvaGPbQxX9AWG/qqQZjnMsoaaR0nn5DgPpvtL9do8GOQpdgHSrVz
FYzjhJpurFC6haJzeEIy1z0o7tqftDZJsx77dv2p0/s5bG0MTUE7DxSZ8MABYXebp518ptPhQzb2
Uu5FkpGIj7at7oJi2aY0mq1W94izwEUeFiqr9UesDvl/dc2urLYq875d4paC1LP+pVXFfrekVw3B
0I6kjSzQqR0HfrGKk6rc37rMin3i8jDqNsCy3eXfgKufs13/t07WYdO2P0tj8EaZ8TB0D+k2/9NE
gk0+32v2sO90XC5d8Qr/dh1GLVDewkoKywgPkD7Pib6HZ4hMH0VYzXg12vJDzexildxmtO8GXaau
iJqSwkuZc8Jo0/bXcqYthJHOorGvWOB099tGuB65znR1lvHUJs5rJdPimoyqDVTh+myZSxsju8ku
ufAI/5vEflt7HZ4dqjRHnhCYrJzn2qZCcp3Ff5VZ5Pu+rT70MW0Dq8qyuFwz2PzK8VBwIDxhZvhT
a/zWNLXnoQ8/nltsN3QgRwoVSWBu2zHxSZhggYmy1N61pXhws+bNXcxoTv3QsJLdpNencekOMpv2
drscq3tc9tBBt3IgO/5zygSalOA542QitFuyXYaWYRwWssP8MhqMarho6AloPhenhJqh/cx68zqM
uDfk3P2ZLHv5mdpsDpu2JVR/aW6c/dzA/aReBlQ/4Tg63veqWdnR9RY95B2sr70GXmqADwarspk3
dfQqTQolMmRLDXSCcjJdqzIsJ+9NJ5YNJKcyYL1nZ+8DpoW0cXLLdUUXTRBjgePWZWCQjBXbAkq9
cezunLPL7LrZ12LHc18wJachAkRGgWFxDkadb6+LnV1X5B4xFHbP6L70IIpbdirylRhETzUnXzTb
jW/3n1GV6sQ0Ne+GXNT7EalcOPmetQMvkCHhYa+W4/6MLOT7mis1NFcF2eWql37Ufpqsm47I6sZo
6nqOx1LmgZTyFRQLdZHJuDJ2XRMIz/irF+ID6b0f5KkFDe67K8oNsd0fLnnkVDUjlKgOYp/KCRdR
/A4QW0EvzE8z77886f9pVnnWlGuCmHRegGpQxUOeK0ahog3xX34i/GVzU1mLQH19YeTvdj6KtAi0
wL6uBcJNmvq0A7u5EwKx+Tsz625+lX8ySYhwMDo7nim4pysOMtVDjBGX9eIDUoyES/gNTNHdeDal
5pOuWjaXLP3CJPNo6oMZNfUsglL6il1NK/eOplU7ZU/IkZ1VvRu6GM9MTTLMpOucl7QpDsWiPbLR
oYxBfxPnnvOndFABNcQmX7WM6PxqxmG1pVCpa7d9lSipps696k0T5sybu6wz3pK6m2EiUXs1Ekl1
Vz+6iHhqy39ebWLpeaWfks1F9pC8ZeNwyGp2LUQEuwrqMDCH9W0ajGf0kJ9WoY65v/xdxjbBDth8
rMIC716XMsiL4t/ccHGO+eH+727z9E1lQxuYjvWwNMVpGsZfs25i/Ov73jgwVtI/gUnSHRSHyXiR
00DBVkPU/HBFEz7ttSp9rgeO9hT5gDsFqtcPdlG+V4W2q7Nih3yiPLBG7xSRmk0LVmUxi7W5fFZr
fjD05VoMsDTJTbZL6FI9hgBFPVQFMWtle0DlHUyWRQmsxxMpaE+HjKw/1pU5OG+mS+b5UdWi1ibu
ftLT/ZhZZ9UNmMKyfYuwa4Zm/UjaTYsS293rMi8BElqpP6OPPS2JfTSrlQVSZrHm5DB/yXwe8vGE
gPxosZhObrEEGKffLbtnGpQoyRObOOTBGbjbivqJMFesu/qh9v5uGT3vm9YEIxt0KEbtD3Pk1fb8
Kt4KV3AcDe/phrzEBr0KtgS3SqLW96ROP5JEe00LRpeU7TCY0V9EmsFhOyr9X9lzmyACaMZ2p905
aQRucWfkP+Xqxx7HXKeZWlx77V/dUxFq+TdRjv/p3fanbSef91e7eeXGhzy+LIMfGM1w2fLsq7HL
NbA6c6eZ+Z4wGj0giA4Egpr1wSiixpqjig16k0Uf2FqjRaMxffhz6gVNk1x9f4pHbQHjpwPerL6R
lAY9gIOnlUwSY/dw31uG0vvOCn/n5pRzOhPVtJ3+vXZt7HnDZ28ae93R3pBZVbyFDR2bHjO23rgV
P2B449nqg6ZoBZJ6vF669EO9ZZxToPUTnDcZIz/64LwnGknJ9Eo/9hb/gmtbzq4xzZs91I+jxV0v
4n4yv9CShEiHXoz+TgNlJN6m0UD3ZanpoZFxnkzxnLqnsQR4PqExi4wkfbCa8n4AFP9NS2Kd9DF7
tJv1ITESgxe/6PeWm/OJOLdBaWd7Ng+zsu6i9NNwpzREGyOxudkGpTZLjhIzDfQCrayyX+rZjgx3
iTx3epIAC1kuWND64qJv7utiZFdaKJ9yVuk5F0enNb5slcFgyVBr2yLeEO3vsjwPPAYHleTnxvTf
SgG64cpoQejoTflBdgsCoyc1/nW225w+5dU/a0aGl7R7ysUBZ1gh+OOIU0LTdMVbO89uCCfoBeWM
DJSkvaRE76H0iViG4a6/Rn0om4cSA8aoO6ELo1Gw1J9b+dg7FWGe8OjusV70WNchlKyXLtl2EMdL
sjDCfearEeti77rq6rXQKuyknAOluunOcpwJxEdOG6l2RB1BtJB7q+fmtWnmHacMWiMNyTnwsvG2
2DKaveoVzIj9rN8jH39JILVL7jaG+bAwjSfHsX5X5D8C2kut+7VYQosakUE3ngtjeV98/zDqGRoD
E8JluA1YJUzRxylXC575M6FSvAoMQYk2haOW/6IbiABBYlV6TInnIkE6wnlJ+S8hfkbQjEu0YAPY
ssccSZLluujqeby99UFzbSqZjCdxfzA9/bNLaaTv1bmrxft4V3wVRSh6ngkPj9nIhMZOuZLg+2ya
6sUpaWMkmhZc+ckr7MAvmrDoxEUr8VV5woo93R7RN6ZneKJwKftTn478mH63MpwH7FNHKaYGTK+m
aO0l1xhcXFA9pLv8V7cWXqBUH//vjfET9pTuo1yrP0tqfwzpHNlleSbW8cEF3sykZYat256Xu2Jl
ESH5VUGev2TrXsnDsFDIkTKGZI/COIj5m3QMPpyvsWfi+qgAQpDDBMv4XKTXVBJ8DAHRpQ3fKodC
23yXfIbpPad66G4Ewz9SY03i9rFzFViN/0pR/Y+d+R8Di3XQJc3eLrIesq1/o1bvZTS927pkb6sB
t8HyoXdjHk6lOCd4MQ067Wn2eG2Y3E1fXhiw43YpPlyuGMkvG+R6H8OFPRmosLh2o8F0ntKNg8Je
ImOhJmZNroOhPajt3zTO50x1T0XaEaiVBne1dug558Rcwbk8eamSNOeqrZ8mu3okHIGmCh1AhRNa
6rfN84/3SaFboRHKCfn8xihp5+/TqvPbQvoN+l/Rsdz4tYr7Tt9hILj/khCglYeE1CN+rD+t7pxg
fOuOlprvlw/DzFifkYQCjJa71UQZKNwP0fc/OFOvbX8XfSr1sgmO4nYZQxv1cLysExgg3Ei/ZDEB
L7BX5q5hgE6l2HX9dlTN+ir1IRycD387bjXwFb6tstVxcPwlwyYyvTHS3YZrNA03/nmx2e7u0t18
/DA0PpuyQB98mwTkd/93rsd4K9MPwlNvmes/JvxBT/GXCpZqzd9QUkRj8meos9dyWHaLVx9Ss3gs
Jyckn+5HGxL29WSXYkBy8VsExQxh4A1rLLXkK2/RnPvr2dqaG2zzflxEhMlq57Cn9cJ/F8YYYatA
I/rIS4cJXWNhRy4+Os+dx2exFZc6zePREc6jWMg5NM3ssXLyh2ZTTVAM/a8506Rk9/DTea+hMtR6
L2Jof2WDiUWWY34SHUdN87OmLUhiyogFQ1HzF+0hG5K/g6u/ztoYSY53dl/qUjwiP2zgzpn/XJYX
T7rUz3ZvHDcXoEFaXJJYtEX1LjPz15yqcDS6wGrB7TT71Mj6StHmS4pfSDjTb9J0T6lwAdYZK+bF
fvVU9hdy0Y34384Drcsd8EBCuh3ne1yXOnAK7+aDKe8tku+Dtdr0XbHob6QyajvWYufLMXR0DY4t
j0Vd5DFfVH40E5t9fdAm/7ejwCYqDOfmeVDnVl4EdrU5LwnjOOOaxdK6/fRJacYlYFqwtJh1Fsw1
FVsyevyb3iYosOqU2Y3Xvtqa364d+K3Xnd0mJNOOkS2YdnIeD7TVmL4W+Wfy/efMM97FPLzRlho2
Q8+Uo549N4mK3nvOlw6iy5JOqPz0Jy+sjwmxOtE2wbIMn0n9O9k1TY3lAzK7qJPTeZiWvac7KC+n
6WMR777DyWNqpyXf/vUex0+yHeyxo6/DPCfcQauus7qkDIIsEMzmQ1uDKo1mCMoYQ4seGTzYqv2t
+JCZHxXTXbMrjosAnNcyG36lj7IhDe3+bhXXjAC076CK5bQVxg1c0HdGnCJaZM4o5w2oH20H4MqK
S2GY+eL3LetNG8zFcPg/3L/4ACVUW/hUCnF902oV+PS9DNINexNjj47uV1pnKmEQ72o8LqYXLOWD
7dQB0Wm33Csj1ZBfpxWx7UgMOFWUqVNNbUwL/WDNLZjNaz00gUqdi1h+mmVECscrbZRhPhRBwlBU
r79y+SxB7rEdAIrAWvxO0EQU2kajYx9rdBZKf25WhQ2RsRYULFrc//pk+K2Kt9q6tAVnsGvHg1ZC
RT66zt9ZfKOCMywtqHkyJ/nWDZGvp1E/tuHSndr0LIl4LOY1dHw7HKbdAPbUiXPPpkaXeZil07vT
pUEyAT8vyx4FDPD4T5V9YKAKLXEZZpTplrH3PexnLX7u5sealojpm6KCQDBtz1T1aOZLW8VakwSF
rz9MlIAba8sHuVPtZWqG/UymaFO+yQYwpd9tVRo1NiNh3CC31lQfa3KL9Ww99h7y+M6Iph5ebSIr
H4glbNwWd6JAp/R193uW1puFQ4C8m0DlbujzcG2ofWohg9aXYWKrwx1+Qt+L8JsDmZfVN/846XOm
X6V9sTMMNN6K3RMzmDIQL2tPlrmxWTwPpG0X435sC6QFyuDm6ON6eJoZpBkEQtm6D+RvhWKSoeuY
QaHI2kWb4CTOQXiste1xFTb2kbs2dVcb+KzrP3e+d+4YNepXIhojCAAMmYFMLiI9eMXJ3V776k1Q
PWddXdkfXHEzqve8ZUbxebOzkKxuDtLYtbjPzrW6Tv6u0W5NhTB4DTQMQ0n5MHSPgweuH1nWg4HW
W98LFgvf85Ao8eXLX6XdbJxfbX7LnQZrZBOYoo300YuKpY5q9ZZsb7b54W0XkfxkfXZB8YCOxQoI
O43Q8kZ6cd9nP/3smzkSV2NyVs4b9tio7a4ZHqUKza6Y7XOrXek6YxT4z3WHUKUilBAzJI7ssvY6
Jf9sC53BXMYcduQF5QERjUHXXRNgDIq0wyl/GvF9ss0EnlVc19Q69R7Xy/0Q2R6d3IDoeeisv0B7
qKnaUCYP/vhjNuPONFHaz340liLQ+uKEGeeCyPqQOyk2L4od9G9u6wNZXrsOA401TjE+jsjr1pth
bDIsje60DFSFY/Wt0UlL8eqDsi2WeRpgCDPtjy4xj1Xlo52q0EteV6o0EJGHhvk3z0Ts9J99f53m
r9VQzAaYNJMTSq2Mg77/oB94V29sh34ed2zA1DZF7SR4Scs4N7cTshxMMdp98MFjNcAgiHjLscLk
wyFBQdw53pOt+HptZLwGsRbrE1oQVLDgiupft/UXNNsBB/QBiiDa6uW8aWOAEC7ETRtUUx5nrsUO
mJ2t1XxWAi0PKkCsxQRLkGS5dIDVSUAt0o2lJvK07DjM/dFx2z+z9Vx63FbylxRBePnq3iPrRaU2
PGGq/Gm05aE0q2NvdND9wuMOkrvCnd6r2YU7dt6rLBEBlDKov36rax48XEY4uu364GQ9fJoMgSLD
Dj3nrs/hCaC5QQ/KaLXsZ51hprbVpcQlGpY2cpnC2gsmMhN0tzaMb1KK2BgFewd7NnwW4XthTlQg
grkWl2rUJnR46MPDavGTlN2vga0Eyg8U7YN/7WiaDzCb/LpF+2oC0bduegSpQpAo2sPGDMExE2zS
KoHQt9Cpiotr6NdZ5NchTZ/op0QVV1hLnPfyE/XX27RKPVzsn6XAkDzZBwM/9TrNBxqs6FWWcY+Z
2bo3TupgcgZDTV3nYeLCNWh2/c8vmws31TEdtecKhGXSM/no6O0SZPiLIleR2aCl/qfgpsDkq4ZH
4vq4I8bsX63VzbVdYC31NDnOm3zHLZCEs+fdilkxB60YTNW86aG2WDmtGukrUup9SzclpwMYiaG7
caLyZl9U6l2O+U1JkIXeZ3mepH5aNY8By0RXAhzqhigan4pEvoBfd/GSy08pTaCkEYzDg4PcLP1p
1i04OqSQQZFWsUHidlj08OKEGnQ7ZdXVqWflC9axOyHdHGPTbx5FiupPs9a97yZ/NSF5EfXRCI2W
LBFbuOmuwKCO1WIyj7gSeHAq6b7qflEdy7n/sUeM4ZZv/cvVivHUmzACz/bHUurPxZrcKpU9Zuv4
VYj+jmT5kadcYmj6btolxvDc+rySHdqLH9lq03Mtz37andgR/uorF6aEpzkU+Go5ONdKD920ebc2
1Z1yxx6QXSij5tBq9BhG9cuZioMNRjc4KHtK9I31Hqtc9lVYbf5Ga2IJPmuM/sXEkPkohddeZTcw
iDqc+s8+2pbblHBHOV6ZHTsTjYAFhNf20w7k82dci2Zvluqr6LQxzOb6URqIKuYZS69t/1my/hl2
52wWtooTmr17HVSDTMdwaYiK9Jx5B2f6WjULACpLXkIzdOW1r6O0p2igeX2qjbNWdge7Sk91m87x
NFnnxuBzJ3YPO+Y1teeLKY2dn4w7uxLRUAHe9yUgbXOn3PVwbOY/Q9pzWM4kKftOpE9Zezfo/7Dr
Pabj9GOazuMA3zRhGhzz9qSjXhubHoXPKPsgd5cD01c8Z8ura0Ec2SYiW2yaNmZURa1y5cO+qPrU
yuHSTqCAqCIDUa52IHoZ1SuQYlH9sQ0z7i097OXdAMwiMhfuXfT1B578VLE9uWudhJWRxph/yKrW
w87q/rnteENZ8Oi4yQ3EChrF1I7aZD5kqxXDXv52ljjUVvLTe9kLjsyzW5qYoOrndPWPuikexntI
bc0mo28FSLF5WjyH0rDCZDVuYrwZNysb7+7BXQGcJZavGZgXDy82o+wm8jsHaHz3ePXWcTtnvQwo
aX93HP5oVj75/X+a/0lnEXd237BlGM+ySfau8mJMUn/boX5guIiHzD04VXc1F7Hj1Y/NuvinsuVh
Ts0/a+2eJ8N+yLT+S5dC3w+riJLc0h7N3OsCtzC4wdxLN2cjBMT42UzNi4GHvUvN79THDKbpWINL
Z27PoGGeS9uaSmkAxI3kQRpajQWzabsizFcB7oFCmgxmEgKco6AkcIfoctxZ3lg0ePhqmIp0ROG1
Jw7K/4cUR8f1BCtFuI63iUcrW3pGhNbV9mmZMbJxDzAtg2Y3B/TcG9x/MiBIWA3cIayORR8rC5sU
mg39TWEqA/nGNL1fcR9HRNBXb1WCUlXUSsjQM1ibBjUaVwZA7+JXnYOCDT44ntYWx7xlY6XkBFr1
mzbC/yQoNCCR2tK/JP2kY9Q2063C+6mnj3ie3J1dV31seLJg0++HBwHzaMSoLrL/WKnLG1tL/a8z
OnJ90FDpD0xMLvfmYIal8JFgzUOqHdO2cUOrbo1oHSxrL02oBtfsYcyIoThjuTN/Nk+uJ3+w3M+7
XlhnW8uX2+DYWkUeiDddU0JH7nq8EZRzhn7Hi6ZegLnXoxDMOM6ITxYJu4ymkrG1x32k4UGyrKe6
GsSHTw0ZDupJRtZQm6c036C4PTU5UYmM8GQv8L4r7tj7RSBfzMla9vOcChYgw6R5Iu3gSFENdlFR
e8uPg6770d3c/LR2ZUskCQLA76ZjhM2btGSCyxBmLSV+UfaPPrn7KA0weYyO5rUazf65no0FMNBJ
/kqxbI+1KBzENLKprb032/R12Y02GeahmCSjlmZPzXO7qek1LwzzrDCgqUPqryhA/bk96O40XUqk
SDhEjepZmMeaLqUmgT2zs6J408sNUsja1lO1jED4GqbAWU3Ao41tZQE2qPRJKEOd66Fe91L4Ygel
NXfR7Ez+X9dEw+Z0KPW02k7jjf+PD5zIAExSzLy9HJeoDla0WHX3n5UY67nFOXBI1laB4buV92ia
zAuqGqyCm7Nfrg7mYKRxqY4zdOufE7OpXyu+w2iWmfZQouQ/D4Bql6a+61tcNz0QfpfvHXrGgiRF
7JVN+vaS6YVN53ebU206rDvR9WYSMHxq+3U2R4a92fr15hFV2OZPD83cyw+LV8FCJZ5vp66fIzU2
xtPQdR4DhXTPqtanXTmnfR6nNH9bOAXdOQ+XtrBRuXpWtrMl8/tq5ibZHc3m/rMNC+FbJab/ZD6b
P6sn8ilsHCmZjq16jTt9ihxNiEjmOlrEJDH+DNZqz6BnNqqk6k7Ddt58Gudloyt3WN5Fs3pxqy0Y
Uqu5OXWIgp9bxDto53iggww10+tQ46EsTM05+33pvkOCXpOEPAFlWiRuZGK9zJ3t7JTr6FcL+vWZ
j9UCsdMAcazG6XFF5x4OWDHE7Wg4/yHua6lvhsgliNw599lUhl5Dxv5EHMm7luf6c8v2bBARKKwv
y+yRhYyl9dJK4+N/nJ3HkttKsG2/CBEwBTclAHqy2c32E4RaBt57fP1b1B1cid0hvnMjTmh0JJAg
UJWVuffarYpSeGHkenvS7LGGoNFmm1Tp1Y2uTX6MVCJIH5jcMPzIh4DmtcnYNmpY09m+Bs8scSfR
PE1oViDW81FzRA1luRxI9kq0ABN6bUq8rhvxKed22aPEt+VkiZ5q/lWMvunlnUKXBFHPPu5y0ApZ
XJj3WobaZ9Sb/iOse5XsQUn+2UGJeuxC2rmWVsVOHHfVQygz2eqHwX4fJtl+aOVCcX3GfXTvDTl6
C3B3qx5cHnBViCibByrB6Idqz/O25CQW9I0rZ6vZTjAR+x1bW+EbE5ygAawEPbKIYX/PJlHIKsI/
mv9rRSreonRmwo7JRH8ZVDNct35gv2Mg0ynoNX+mWLLiu2kIgQ9JRn6QNEaqRHXSJMja7qi0CgNB
C03NsoA+4IV0d+S+7xCi5oYJkyjgH+9GkDILerZ0XPsRWgB3RQdpULeUjgrOAAehXPI2Dn75ELWj
dAdWl5PMRA9wOQQMBrlFcrfNowaBYmeNj0Fg6b+auizWVaIWp963ghRhmkAjIU0KlBxQJaqnkgub
09nHBefWcZQ8416utkxtzHs7qsfnQml9jM1qVW0sdZLOSpdOmwFLvGfYUB5ctZ9QGjTZzIAjsThK
W1H1XuBXWY28U6/0QxPKOCgPKWMgc4bjgdSbh9LsnoJKNp/h+UQvLZJeNsuKs4cIUtNTRsML1HQB
XQF52BTL/g92rs7VEGo9JmBlEELV01YN1RJyPYpOyZDUB1FNcF14MBxzoJU+5kniaVTbD0UZtEu/
ASuSR3aIok5F/7zIC8BXeOytvFnGnNde6lC9BG72+EP6cPBYymlO6DTTwefGdyGhd+6/PXB/M/As
FJJ4+XTLEBhxhNCvg4WVVqeDKdfbsZu1rR40+hLXQe2YSVHfYL5pF3jc/yLffl8KqQVPpEU5C3zj
CrsXtXg7rNjYDs68DNYJHiyHfcjtXegwXuySAMJE2Kk/hNs77A/uXvKGpb4NHJQuwbJz7GJPfMeL
eeMOKF9+LqGxyGmKbFjGhRb6hwewL0I7MaPL5+KGL0Indscd3qSV5klvty72O9zn+iZopoa6U9dN
U5hX5kYfU0tqmhL74uCfK6HV3xONN9YXz2EWZXdUJZdTitE4WOP7dT/104puElhaiYaYacFyaDlV
auSYgbiqses0fYDvgExb2x8mmrXo1eo4Yd2ImB2Nrfhh6NpWnUfUD2X7MvWQO/JxHUvUGV0j37HF
GStN818r0W+arkaOoj23AaqeURIPhdArD523zGKX/szm8TtnZvUFEq/YEFmc0K7FQTZ3DIKC/KOu
aJtao7TVmnTV1bmnD7gjJWnGBda8GMYQOqkC0rgT0bsqi83YZPmiYQSzsCfeSius2lOIO9JrdFA0
lNHvMjOvfz/v1+ZSnndLyFAZVU1YQlwjbDO5zgJs4zsLaMy66qvyns8oXBgN4rVE/HTjoVe/eriE
qhi8RjbZCr85iH88XCTDaWzz4S5C/7LDKCXx5usheO0e2dkscHvR6HXCrm/3NpE1j3IT5u5Eagtt
nbwjfg0JQVNXyn0AWOIxqKPqbqzZfLI6Fj9MWc9XMu4yF/t+shS5Nt5ggV+l//7PSytUXbYF30G1
7avnlX4PQmaZz4+izitmiZkATQRMEbXweoVzYhhEyWqIc6ZEzewXpgtFRWAd0CiGulb+JSXprXza
r35DUzEVXeFTCfX6HTJUABRaom/RkMVPBmCL0YnHSlpGCN040cNcef73Q3Nteb48NKZmmoaJ+VkI
68ry7M9jqTeVvh216L7xiw9dCZUbpucv1uG/LnF5jv54TnR9YGhc6FvcVhvRH6gyYfSJGxf5zU++
Xn1QrtjC5K0Hk3f1a+qqkaC9NrbZLxoFp2Q3PGUrjqSuWObH4JFEcjfcVi//vnlXSaT/8wj9edEr
j/WkX7hR8PHqFuOq0iXvDCffs6rY5HXcOyKIztYQry0MkPg1gqd/X/3L+/rHN77adCjrlSiWjK0E
uKHLH6b0Sa1vfMHL/nB9Uy2WWE0hAUrXrrdQocrSyNx3qyvPSfUAa8dLOR0o8kJhdPjfv42lmorM
TsW/ex1ko1Y+GMrG3E7Bo+X/0IsVYeY3LvHlG29RvyiKrAKZ1K+ekalT4lGU5la9D0/iuWI7BPa2
shHzOokbufH/4Zm0dVvTVJ4+G8zy1fXyQQuUzg93ytl4t1aXSkBy8l0YO+wqjTu4uZevGOowMPz3
vfyNR7/63f668NVziT1JAXwX4qBeJJbj3/sr4YAGWUWrfJ0+wx6BtMJW62QuHccb3/qLZ8Y2VJOi
S5YtBR/m36+74DQjKVq8o0WQy06ZJdJ+1IN5jy9N4LypJ+1DJkDs9O+v/HkdYwFTdVuxdJ4iS1yt
YykOp4BD4U4H5gWjBkNWMFryx78v8jeZ5PK6mzYrMys8O62mXpd5WtjUitSaWzanfmk0mAu7YhxT
B/Bnsk6NpikQ9CuIiqYhuf/3pT+XcqousHxqps6t1eiB/n1bh7FtIS4qO7UeBk9vjHnTddXsThg8
X9S8Vd+wMHQlhygbFV1tVLrTQeNblgPFL1g7+3zj83xafX5/Hkulc08VLa7f15CkWMqydocqjMMs
bTD82W7k2Y5YjN6QLRn+xr3bfcw3fuhPvwHX5eSnKDYYVZOf++/7YHHkh5So7fqx9WnIyTEYtyw4
EMEqr2trMkoXUm0G1Dtsb/wEv9MS/nqrLpcGS8VupmpgPS/EjT82sgL/0O8lqnUVhLru0p+dhjXE
Zyr+GjCwXMCnOCTLcjv/pJPn/vuGf3W/bZ3mr80iqfKE/X3x2Mw6sLfKrsggCRTM9FK8jk//voZ6
eUuuvuHvt5ZpsWlZ6nVJF+oXZN0o72zDok9VjybrvQFYMrN9j1FUu+5Ss9oMHVSegU78whrg/mea
H7h9KZVEKI61O8mB6ZRKo97HCRR7vHDFsgop+KpC1Z6acET4W2LvvvVAfvnZdQMSCqBYnZLm7xuk
pAajXFPfTXWFu9rW4/sCSc45MdXUY0+A5zUbZMsoGQ0m1DOQr5k9DFIz37iJXzygumxopAALQyYQ
4OpFVZVymtpO29HMswC36ZTgaieB7aXY3LVBRcdvYnK6FtnNDJrfuUjXv59m0IgUyuUocB1aKJVA
KzXadmiV8zXm8FfSmpsDTC4YaJU4CpujL9MthuUNOK6ckhIcK23lyfoV4sQDGKZxhA1Hc1UaGYYg
LaK73G5CP36yNQgUwGtyR+tzTIp5yHBDvPg0YGOO+ig9tHdCj2g+CEZyTVgwMfelbMGpBH3FDIzV
EsxSaQCwUETzDd7N78PN52/O2ROk0AXjc/Xrw0dspKjXd9h5UV1bYeOFQu7uuUUmkZS9v6JTlCHc
j/j8dSq5fdtApOtUU11PNUHf3WWaiCIYiZdfm0cl1ObNFHb/uRZWdTaP//2Yl4fnjyVEzxU5Mnpz
l1T+Xgjm6FJbPlW2deN26F+sFn9d52qpGjIt9Ttd25lSh645Og6YK1fsakj4Z863dvRLwyaPk0l9
mUKZ37zMkIHV36qqaxe1nhfATbG9jvILwoEP2nkfajduJKt+6CMFH6/aPFN8PkYoWJiaoLOGpIHs
EF7lZPU/zD4yXNnWvmmB1kAZv1ggVQXWmr9RL3NfewyPYxquOtXe2fwbTF6CX1KJjT+fX4wuW9rY
PuGn56+4z05IOPaRzXmeNpRT4D5wphJfnzXPPL2JIBIMywVcnebGefpzuciPZVsmrSOk75SlV0uu
Cg3PAIyE0z2noRGneY/fZUJdXQa1e6ESN7W+aG0rcJQinDxjyselOifVrpMz1Y2kJDb++ybw1ye6
HB//eHzmJqyTWDN3Bk25Gi99Ukqg5d7+vQt88eyYHIc5EHMAvaz0f19ELap5zBV71yTgVJDE6KiZ
J/vGKvnVzTVZJBX2UptS/PdW9MdXCbQAeF4d7i+tKcVNXbukdqArsFQXicvY6lZZ+sWy/Nf11L+/
FdD9WQo1m9O+cLNhfEnlSz6t6toMLjAcrrBV30iN1r7Ykfh2soE13pTZUq9ewo4WtWXThdfuaB9r
r8gFdYwDekN7ZBSev8qX2QoC+5h5vcFOWznpDhEWCYyX8cEr2g0kBftwmTij03uq2x7K1a2s1U/F
Oucg8BsmECBVEZSXf9+V0hoSTTaU/ahiU8JuOgPVAkZj723RpTgmGmsN6dG8cWc+P2HsjKZlU6nT
c6D98PdVczQCkSmSPRKehZXuEtMbtP98nlT/vsbVStvmfSoGTdvT+bCIsItjVq6pXufEn6//6/vC
lSxbteVLdfbp6KHObRWrM/ewFOE+pDzfymPoP/OO3oqq+fxrcSUeJpXSl5t3nbYTtfIYkRe8V1Qu
lCLh7rI1TnRPlqSdIsmb//69NJ5cizrbUj4/vrXhM8BO9nbbrNRRQ61jbNokunFW/epZwDdHtckM
VbOvn4UgrqKcGdMeaX7PXKk1UfFlHa648FYImvL5fTRkvgqdSo5wpri+fVltS8pQqpCt06DFYaqb
9wPG8W2FFmgnme1wkjHnLGk+y7DHGWvaUYPFFb3+jSfmc7OKhxNYIV0BlRvMMfnqBQAYlvcXkk9v
NTsUr5pbam17F9p6scTFgZo3s42zEVrdth2aAhCZXC9ExrxxHHocC6IpUJWK1O3k2aa3Xf4f9j5D
poIwLhxBNr/rn0VrQtQR47jHJrxSONdhj1oBaFuNx9IBUnbrhlzYnn+Xb1yO5s+F7siCed27rpiJ
s05RmDattja1Kn2TyiB6x7OhoIpGyfENGml6IPZgPM79UD6lTUwP498P/BdFpCGbdLJNXeEpMa/P
lrgHhD8E7Ote9fwOxAXpQ+NczrS1F5wcP12KJfxa13f+fd0vXgGGR9xlHgjz87lSm/XAYjh3AFPP
64zbVzU2QWXcuMpX304RnI6EodBIkK97y1bcGMT7KixRPpI4SZGz90bVgoONQAE+d1pK+zBTx81o
CYTU7Nh7w0isDTba+WTWIvigJULiSMGMfCiRtPWVbiWLtkGwcOOH+OqG8CTwg5NbYTPK+Pv1MKxR
bRI9OEAk+c4EuAaz6ANN1qVbSVMXqOj1c8c9+d8rXVUFuWisHL3W3iJdCKGeyNFtqvmipFJGMa/A
5Mtqf+lH/V3fhaTW4eIZh+7kp/1Bg9SDbbw55wIiyBiPvcPoY1iqZjcu5lL9aBKc550Ii1UKmc/N
7faUV91Kgy22kNIKmL29zUftBTsonICSlxyud6mA+AsEfxhN+uGLeavnw0cYNifkfOsixgCjWcoj
zxEgtBkLSFikC1Pp1nnYn5hRPlahdCzzbFxACWORs32afTizFnOrLlQUjB7UGOwd4JCwdphrtRi3
RGyMPzuOCN4klA/GdESIX4zpYdD9GMdh9joTL2ShDJdMKsDOqhos/ZK4DrN+EFYM1ixbyrUEWoQj
h8dw7tZp5saPdFWkmD1s+9Iy9wL6yzOCV+42dMxHAzbSjcLkUxeRnp6Q2eqYioB/Na4evLwKSbUs
w0Okw48JivyhHIPXf7/s1ucvowtFZWM1Lt2c6yN6bsmGzZzu0Cm2JAFowb4xD1K4LJQouadbh/Nw
7PX2W0cKl3njvfpdcV4tszotEp2zjAwt91PRXQVmMqTRge7MRjdblJDxdihNp2OWbyTfAVwCLJGX
Nro6W2qWft15UVIvCK68CFYX2IcXvTk5+nCgKlwO5rDW6nfK+4U6DmtLfphseJYp5KkWXbuAyaVB
+ZpAgTQ41nnDCqXBmSydsRCRO2HP0kqWulffDL8H4uLwmfRD5hf7vkeEUWbPQTipuCmHB6ksDlpa
L+fY2KdSXNGjQExNOMxkHsKLC63pHYRRD6xsq4hzrT1aANrve3gG0T4zEUfiny72eYa7aG6dIeN/
V+hITPGCntVCkgESSmja74f8m5hPgxBLO/85dN02gPCS9OPCYAxdzVDQdZ2XutJ+Kkl8ZwPJ1/J5
LwVWwNcZphtL9uU49+nnskzd4HHhv+umRhmBf4Q8iJci2ctqsWLM7PkpbinCa/79VH55JRsCtqXa
/KOfOtsXF9xoxlDALkSCQI3OAdAeL5700guitHz/9+W+egnYYQXb0aWeva4u8oLTxTykBzz/6YNt
GtI7wHM2JSMN7DfbDoYnXBX2q4V489ag8IsVnypQtiikeQHM6ybu2MgG8UjpwZJRVM+pM/cfOUz4
f3+/Ly/CAQdPAlMDSLz8sH8cbqPcVEmAiQ+KUUkQLy2r+yYzoaAlDp/z/1BBg0TSqGhV1q5PneE2
IUMoGsMDYMtFizdOCu7b6FYv5LIRXj2KBpJmepqcBJDTXH8jKS7qeTL36j3Th6Wyxnvh+Of/vwnS
F70B46+LXe3KVGamMkA6tmYuFqmnVjK8uJ1XQYY01RLbwA4Bb3ZPkcrZZ1BPRqDddTMGt//+K8Ip
Rx1wWaiBlf/9KzJVKXIs5Ychuqw0wzqLAySbt45ZxlfnEnq2hoZuBqWOcX1vQTx1lU/8VYDFPq6J
vkwjeR2qrRMUR4CnCKXctlsF8qGWtnxUJ7LJZEBhq2pQ26LzQAVAv2wlJz/S4TQ856/Elaj9k00H
oa0Ps/Q0Ym1Balexolv0637lwGIR/Y7fapZhkbw0JoDVOHE76eSPT2HyzR6OhXGESLqQsIBMpNoV
ne5EGBVswV2PsaSskuZZ4lTiN8sgdvQJXkTtn/qeeIZIWnRpT7ZY6PUlPbPuuxyR/VgCRkkKL7Dy
J5MdHYunhLS0XSrJ/ajdaeFLp7hDC63b61YM1Si+rMHTCtfqHueCqDRmiW6y0mu3uje6dZqsJ/Fz
HF1bX1pm6EAk9pJfNmDEiKOdUyfPdf5BwzDUDkZ1kEPZGb6H3WnocFcsc5v3niizlRXf+wBWCPGR
DvxpKksobHyCqV8nimfd+wZmppV+EPGT2u8k6dXCKTEcw8gDakRaExGLZrgogOqoF3qfk8vLggQf
KIGUgNtQBtjh1cp9ARYj2pjpdk7AcmG1bfeVOEkz8WWrxtjoyU4b7gf/Mc63+YRwqHNAHowkKWI+
jWWPhnr6zZY9K/oO02Jqtwl27gji7FKHzOrvrXzTASKr7nTzpSU2gtgUYysyFO6nxkKI7ZH+bUMb
gl0yLetHVSy6nTI6YXomT6WHttNsixZ44VopzzUdKf1uQtGHR9/wClyDARSvFZYR3VxWqNgMcDaw
ULciQVpHOlW8EO8BfFlCx4ZfBriddtPJB73ZGiHnWAcB7tg4aLxG+9FXXzFHTMnGAhULyNsAX9V4
svnq10v7hfiFab6rCzKw3HxczdZdRFoNDGt10BaF5BW2g0iXv6ooC3M4x+R3FplrzXhyoE4iII20
ZRh8Rw6H7hKtIl3/UmZQByTtTYlTLLplT5xEWpy6lkdiJDW0Tmv8xzPJHFpjbQpdXwMAfe3maplD
cGnSco3bBxvsr8lkbAMaoC9BSyS+tETbtW+UGlnuMdS2xDvtW+K/zGrhK2JTo2eOEzSjUOigSmI+
5nFPn2UrX/rdERdZkp5/k/YSyWuwPc3TCZ6eSz3UmIondW9FkS5tQOVp48zVGkl21X34mHYIVpRm
nZfu1NcbXu463QfyXSmfJmKuxqOYHpRyX48eL0VAXilWZqzX+V0W7GwdhMRmkD60Eikdg2J7HeWP
mHv94CWrdoOygd9Epz2rfw39A8JtVo+8x6gbb4Js6ctHIbzUlhZUYWr1KIE76Bkm+XIMXD0nbnKX
2AcpB/JTJ4tOwBWfgSHP79kIpPQxDHnlllO/17ENWj3DchVGExUlHUbHx3FrTOBZ9XdIuHZ+Mqyn
Aa5g0b2G+mNHedcNraNHANsgKcj0u5TZP9LGI/5OjHu7fKrFOYvvYpLuVHJfxZ2QXjMWmDb7VtN0
RZiIGrv2IgzWXfsyDgfAnVZ+nKQXNTvHyVM3vZv1uJ0stLAkepbrLH+BhiIHd8ivwCn4qSuMyjHm
pVYwXlY9kLe2cuxQAdq4CQ6tvO1UlxhkRu3K4MT5HkqThEA6ztYFoajREsQCbNqKU9QwrCFpwMCC
KpFLDrZ67Pp4eEFkADxTjrhBSJQhpAMB8Dc8zH0MHnzcoTJapOGyBudACY2TPE5yL4XAMlm664fH
EIRYmtoLtBegHRMXPAarqQaVGot3JxtL4BVJvzUwBDejhJW2XhFPvB4sTnJiU0bnHo10AYWgMFEP
5OfxENTqQi5+h7Xjqe4l3BEI/CUIYswEA142dNn4kJvkIexdrIOQ6JGq8x63b3ZFUo3D2b2eljAy
F7pMwU6rIPBRt3eeKf0UxqqSlzqmZr73BP1oejXNjTkfZ/EM3xAfAlPaviMq1yvTZaPQo/Caj7r8
WcfIyHGBf9SZFxMyKMQDwlEzXyfTvRqtw+RBCiABu9G0rcbtUEHIE4sBduHAu0LvRlklBg7CFTOm
Sdo2ED7EXsJ8Hp6l1p1WcrufYKASuVmsMZ8B6uHXVwi+XCTfdXKhICkER9m8U40Wm9mWLPLKl2Ck
1KuAwKrqQ5DrdKMy/6qUVBVEBwrvhiZfNy0T3eIcX4SHsaZK1uQJGg+ZRfeCzGH1xqW+OP0aKrId
dIWKQtjFp3pHJBPJSwf4uoBugzHdkUrr30j3+er7MKS1gF9ctKPXE4fMh3uaWhxBS4o6snWHHSA0
bSM0Ed/oX3/RLTf+vNLl6/5RhFfDRD9C5vWMCQYjW/MDqy6gsr5GmTrxxjEkv3EDv/putA5N7p7G
EP5aPjGYqt80egEzU8LHLrWeEVxMk/H3f9elCk3iz+W4eVEgcYxhGvBpbqOnBtmQTXiofIqOHthU
4utOipnVD6q9pHy3RerkzaM9W/sBKYdq4P4uvzdGwxtmLOYiPXfY8vB5GuegNqk45tJekfrYbiw4
xiw1+Ia4ScITv23sU2rwvpD3ZJs/J2lkQ9SIXpTbrQzSWE/DallU7Ee64vkF7FoAl2R+K4su0Ddx
g0kmzLw5r9dhsTZL3P72oSC1LFkH0l2ETZ1Mp+xQg2quKkqmlakvfSm4Q9C1G6Te7edDpiwDy4Ok
7PeY8KJXGeIC9FigqIgGFxqpMv5JCrFfszMS6xo7s+9itIKlKifQeRYY+HT2CuBUabWtq5VdAoJy
u5/hzwGzargNieAxVlnuU814cOgBLJfzExlmhEES37EwrU05Y9lyZd+RLnRQk+MjES/2q2Z7lHAC
QjDuqpqsAhfmixWvqVbGrjpcWOSx/kOajt3QMUwlm6SHfw/6JvqZFWcZ3oAEOeApAFMluL3asGqe
x/l5an/YfbISlbQS/nNL6y7IHlLgoEHyIY3fM8xOTLNIqHtTpY2e/2jCbzHsEx9oYGu80jzkq4bh
gwESQb8b8oVuIn6Hv3An7dkQRUec6l34rSW/ZZtriBGgk67mdqeFni2xOW3tl1h+sHSMRfx2HrHA
FTgz4J90AQEUkKs4WAu4CdANpvIQwuagdKviU5E7pFvrYBMBhzspOWYjK/y8jChdJxDgr0SsTDbI
I3t0FS0g5WzhW2+cExgwO/A14o70PD6f7dUlKANtL2n74j1O7n1q0BQKTmyCselBKayC+NslsDNU
NuTeL5LGNer1BASOLhS7wlAzpP81U1pWy46wkSF6AaVQJzJk/bWowlOuPnfh3dhvOJjBwvtWx7uy
lR1CqaHoYdzQzrrN9qgWqEM0V8no2LKDZGRChr1YahgfVWvcaPZdc0k3sttVqeaear7SmTlq7Ws+
HwEAUXBFjilpC6IeFjB+HRZfT6mtDYg2rLVnezhwnHcy5a1St129FPieBxgwmNSf43kjEdgRlxC+
JfYzUI5h3tB9Y+sdG37SxNLXDTjwrtM9Ob/wsufXIJnuBsMnRRfUW7auzRQSDxSaez3YjznAns2g
PDQlePM9XsVowtM10YMUJ1k8xxeMODwIyN0gQeChFMEuxmc2BssWOV8eGptaKwk04CmMCFLPexAM
CaZF3GjqKckGwujQO5Uq1NDIDJwq6wghbo9hR9pIHnenTqYIigEUdMmFuIG9lpcPgMYxTl9GSP+j
mh6HKcLZvh+DjdQdauJF5WCr9C+pOMG4di91xfTLTGCpcz4sq19W+RZIh5BiSVIBrpz7LnWiOqCM
W1r6So+IWyo2ZCc6NCnLY2/vG+K1Q/9sUWePnLKShcQ3Kw458VHjNulfJIAaCRy1U5EgX6p/gJkN
dQgniRuO275/66y3vjoX8XeZqJtwO/ANOPDoMh60TQwEQVbWc30Y2gewiPhjV8Q8zSNgmpe5/hES
upovBkJf52Vp/tIsfpzoxxCeK+mnHzx3w6Mc4N/COAuhMj9P3aaUP2yxsf1dKq31ATJMd2iwtUtP
2ZNVe5nuGtU+RSWtD8toZni/KnF594sWN3AGesfiwLTN048oIDIKxtqink+z+TBzBLR/lfbByHcg
F7xuvmsFmdXSy2j8KFOdIilY+8E5iYiz1fdTea+AHsFJ6yTD1q7OoqfxfwISypfRdfrDG/slS2mA
Blr4I450V4LeQCogjwFxOy1B2JX6HLV4bQqq1dYBJ+2Z/MUkClbEgjolNBOU2a5kJ+gEs0Xfwk6S
Ok8V7Gp55gxa6TURzWHjZ0EGR8DDSk5tU6MYObUkZMzlsVZWeb7uG4IwpLUEOpEG72I4VuXRjveG
dQ4D8mOJqCQIovQyC9fVU3b5m+k7ViV3oMQW1bGPMFK23+mCrmc93MPzWkAl8PrZXirVXRmN2wYe
ntY8Us4ui046mqO+wBeDEPg5Dlm/fM1DwL5pQ2kPeaAd72qN1kRcLG2CjXSzYeeBJkpvQmYcAzgp
G5YmRJaqpFCnuzKCAcLdtOjZguQHUTJ5hDFTfzfH9xRjdXMyxmjDsmDb5yShwH5o1cMAtsnv6Xoc
CvPQdQmm3Yc5aDmqHMHMbNk4QKPthbUJlFNkeHbB4v6UGi5BzQpwKYnWOz/iE8SRaNznxZuInUBz
jfIRY3ucudkPQtezjSTWnOM5as9Aq06QJuscXuMqEie/X0+cKMKX+JxV99O4BOdEu/Mo2tf2QWOD
Mt2oeRT6PioMTi3lQrd/xZBjv7d4QATsyEcS4I1+0f80OhLvX8IQCQC/+reyfkFZOqkrqyLLQeGh
wZO4j/q1VAFSI+ml4EV1zBbV9U8g4GxL20y+j4snY7wT5dGsAY3fYSDHqICbEcs6WHZ4avfKtBzN
ZoFnd2CNagjSIrR39B9VhUf+3oZ9HPRE3q56otkCc5GKypXzXeYf9fperk6C1T41Vr1YUT+U9jGJ
dpVx1s2HpHjwyYEVWfraF9usmDepPK2CMH7EPgGsl9QLyAcWYF8jfgpbMkOFU0BR9GHVAYgzArIj
2rMerSsgH75hLJr4G0DuRSBtLRiQabJhDW7j1KFPZKGgm6Wf8OPZYB7VxgnEXYPnmoXHBq4LQHTn
Z/eacVDMB7LTImUZ1fes9WPwBq4U9k9Q7cjJI4eIVJYDxBJvbltnvu+mXRI86jycfrm3StLkTuX0
OKfb/ufAXCg/EfHupGWBZvG1ZqumFeqAqIkmHLBekJ5AFAA9088IrKxB3hak0IsRlkXUL7sUWzBE
mT6273m3N0Oknab6sQ8hZ82ruLubn7TC96oQDmkIJDZhNqOc1HQZAAguD3ZdLmPrdTI8CxBuXS3h
aabSaSx2ZemjEwQb2+MShgZFv9ZJcfFHs77O4FH7FVtotIiVzYVUnzRvIz6+ntEPyOqFMn1rao8e
s6p4uXSRsPICr0eGwJxQWNhRLp6y6WGALVaGT2W9USiZZxSwMey9RL3PaEjCKMnr96re2iSFVel7
qt2h4V/42T4p733os3b9PRUg9itSyvL7kmiDbGPVuwiHYY7pRGYleG7KlxYuaXVsSbEvvYJYWhKV
oRi9wRtcDP4pAF8YraB0yCn15N6otkOzLoSXjQQBw28CDHZpNi1E+7PH6VnxPpw038ugWFUWKGpv
gGKm8Zep6fzxvtZOGtM4bU69rsKKQmJVEJ9T9VzZb1O3NJCW25uW1q0BbofXxAJfP7/WtltO743y
TGxuQdSVrU7gxTlIZc5Mkl7Ea4xrUxm/CZ0PbRy4q9gghmEv0yv6Ofb7kpOIyXSaIp4lVwUkZz+a
6QCEl8mx0yg/7Xo3SctAwFCDVJ2fzQR8nbmtYdnFz5S0Vry0iUAwiWrcUtuM7Uo8+LM7N2BInsjQ
yGlsMpOfCKf1CISrq0db9YKnNls10zlJHbPicLEZ5wdYOYxhppeKlyF2jWIP5kuGuCR78ey1vIWt
F5uOrhyKcwIr5nKAgqxMwb+pZezWVBcgvVbDtPEV6la3DdYt6n+iB02CKikr4hwRLbF1j6W0DSxA
3ie9PxvKliMCURVe/t247C5Q5/3HdDiSykmEVaxvo/hkxEdr2lI5V0PvQLDV1nZ1aJWXYLhjWKXw
9kXZFiM4AF7UKZhVaIh9D+IfeqTACXis4uERZgdiQn0X9xAGURw8BsX4zbRw8It2Jgamd1Runq7v
7Aebejm0zhUxXYu0AYUw7AZ72/m/5ul7M/B2/SolcrvZ6mXk/TM8+QnwhwzIa7ZOIkBaPZgLBTpD
7FayW8/vik8Xn84a+UfOLG2T0mvro0abSDvV4nGYHzLZtUFzkZquhXexfxTp1upp8S+rfFXbzUKA
thtXrcUD/VHJW4P+9rALak8NXal9SqX/R915JMnNpVl2K2U96RFowIMedA9cq9CaExiD4kGLB411
9Q56Y33A/89OhkcWo2g1qTJLs7IsJgmHO8Qn7r3nsWZ2SfIGN+tTTECof60TU0akl7wmOIm7Agpj
2G/yZtdzjxr7vr51tGsZUblsSQvWJiBcNVu/dC/jW5V/Jh15i9J5UncwkHy5GtSNFx7nO6W47r1N
TGtdJ/si2nk1UYi3Y3LM6quhfqYksu1V86zNn4FR1TqG2tUtzfuE0i2/xeMFJ3oxRIQpoeZjXRNQ
+rWKXMSZ0NQt54L8WTKYNC5TAmtsArehZkzHPK2e/QyCcwd9a52RaH0QZUhwtBAFvVvJXkIw2cet
t4Uq8eoqn3V2r9IjGzOOSVjIB0uw914yREmW6duzRBS0+LnRJ/VzMVY06PWBi4+JQHIpd/4mXcFV
XaIGnK8Hnktf51UgudofHP1fTFR+Pbg968Z+meFkbtAlpslEZbgDBrgICCu1/hpI/Y1Jvv5riXnG
Yz77r//7Ivqqirr40ZzDl9/wmq/K7/ldo75/by6+lOf/y/+KmGYDxfG/j2le/t//03z/t2//c98V
kfr+Btc8/8W/cc3iE84HzwUwZOi8uXyTP/ob1+x9QqlngWv2TYx37NRRFfwD2ax/QmDJDFFHQ06l
Po8t67+QzRaMZ0Z/6KGRGjDTdP0/QTYb50NL/HBcmhY4McPVXT7h2ytEUhskqCOXKVF4S14Eq+7Y
btJLczuuWIc/yA/Vepzb2fANjR5EAofzwqZqvBvJqs4esqgYUbKETX9foRaZcL85Wuzdtw6Kg02e
Qq05OmRQ+uFCGDBOLwjVi/2vE9FDgdgTRBZVpEJmtd0yNPdTL1SEFUvhsOwQzPJFeRJtp33VUxOp
RzAWE9BeVAWKBU5uqDn3CfCMKe2R9BxVqXE9I8UiQkkroMGmns3KPKBDkAFyX057qmDdWblGYhIs
12MgJG2GVmuSOi/LUBmWubId/vgKubpQz8QEVdW9HphDcAv3VCEOYg8RV4umQQ+3ZLRRtaQb+E5w
ldppwSPbrqXNTAIGcnfqp9gmRJRIO32l95rDvC0ykRRCNIpsJo1Jycyv8krvR6tCTIsQb1QXHMkB
pU9yUBojlndqRlNgpBJrX3e6CnZkuKTAlbJpJiEZ+WQ+g3mr0yerrkedVg7eE8MjGRbUB/x41ffB
7/BFw8FrvAsZEoCPZz/CI+joKAt2Kq9S6nRfxRTYkTd6W8Y/4GE0Kx7vrbyOZ4hap03F59APFSQu
PR7qXV44Tr0e1BTBfzYqlie6Dhns1mfNiLPX6kw8+kbH10DaI6E59A9pTUZiBCBnV7eTT/x5KNx6
G01iMHIUZq3Z4uNMPW095+jEJ02LQvtFDsFTFplOv8A4xp7FCNDKtHJqKI6YJ0UbggBIMvfzock5
kgx9wjLCgnzRoDT9PRIDEewyggqpWqqUEAquHO2ZClhdEhsUAjdBc71im+cZN4JRW7AwIPDe5eME
Yi3tDBCvpOkY9bbVOxbRfdk7LhFiXLPIwOaFHJEx9rMcMQ0sJkORWumLdoQfUALgIAXRbO8RH1Ai
tmMNBA1PLlBauJaIKp3EcZONUfZRubOrerR3JTJS51C2KhiOVuulw6orhsy9yqvR5m3TEV22LCon
I4rL7egtYiEaf+vXvqcxnLQIIsxrYpAueFF1JsDymMpeStF999mbQOOR/uAuXKdx4E9n+JRYIKu0
w/PhJnAgZcvkYII6zMCYcLLZTEpKhesOqlvXockoFU2enh0z2ap0p8qe4WZORGYI6lRPW+LaB0u/
mTzJm1mwH0tPhJeTi5mwCsiWem+g6XTspMR+WAxyugVwRJ5iwYf116R9x8E1ZiYvX3ulivPdmHp9
sFSuS25lbvSDfzCSttUQbNDL0tiZOZcxPwYLySAK4Tp2gWUvyVqPFTcwgtzDmI5NTsNkMwIETcv2
LVctSSeK+4Pl1RT4z5lyu00exOljZQ0wvQPdinqi7R232WjMmaJLA5gkcYl+oX8F54JLsEQxrM+t
GROMJhHuo7KzOevV7CWdGlOaamXFXkGwPVhBUtxBiDn6TZlF7GP1BlT5RRo4zTEiCpbExBZyZsws
XfPpn8op7RgkGr1JjSelvodflIw7t/gZkc+AB0BS7hnhzps8Bi6JyBNjU9uhcpcSaTw80cRk6GB5
WcYSQExeuq2LNHRX6U/INRr3zljVXcUDyBgmxgqkkXfbhrvlxXJh2uzaYiZsF9KoCck2UJauXUvT
DggTY4r5OpRMColBId1zIuhkVSrgoxsvG6Zpxa3MRjFWCQSVcHQb82G0U9Y+kERTY+O6bqjuIqBR
hLvXqeHAyKpjZ1+Di0S46zQFgYypSDEIESSSg4kluO1ODJOWHixPNcxI6iyIEQez8AtPfAfll4K8
/YeWiEEQYqFADZBVZHEtjCogWq1siRVcSir64GoiepTEYxIdoR1KhLy9lkIbAfhB/kxu8D7fjjgU
yr3Ms1RbermuOJ9I0cBEVWzN/XdW9msrFWh8zCQu2l1cV+MDtkAvfnTDXl5msxnzWvVpzcTVb/3u
SMZaSKhllaaXlo5T7sQjrbsvB9ECBNNJ6FpAFJ7qFU/m1qOARuNtf4mKRny12h4Sl9dqrFacyid3
jwhydtZGxQ+wGpj3QEAmY8l8IdiWbbrMKUlJUgtGIl1rZRobO8iQcGqRkaY00NKJl2XQiEOc8JcX
NmmyaLf8ukv2bTJO8iDaprlIeDuYX1xYiw/aAKqWgBV/SFd8x/RwRIkTM+T2XaiA4FJBhY1V8JXa
3qwSH1kqbipQyeZu4NnLmyDTGN/2ehVn64irmoilUpbVFkZgoTOP1Qf9YohqLV6RUo26WBDBF538
KhoaEB8jA22S3Ee5/lnR/VFx+9+ubLWo4f79svXUDt+z16JV8k3JOv+lv0pW5xNiPUpO9q+zVd82
aSr+qljtTy4iO4uC1ReEW2M5+f8Fq61/wjKNJJS6DlH2T63tPwpW/xOqPP4t38X9L1hd/0nBShbW
m/LRpWTmM/DcMQXbHY/68W3FOpZ2KM2WvHVRNw2JmE63Esy8m4wmfKhg3fEe2cUFabyJg83HYDBW
+E8DcPRdrIJ6nZXoEa2wW1vsmUmyt/JNYvpfQfcitcmAECQT8dMkPC/AHRJk75Nu2yuQDbq9KnhD
oSAis9oX6Wvr1jdwIdEdqXw5GX2/stn11cHwokS5rUr9G1ewWqowuBybo0KrR1iny/Qj+sHzAjL4
tPOSpkDazW6uModTZ3mvBjORSBgCwmRwAy5h5YR9tbIlOE0zqh9ql6h83lsIu/IBi3i5ttpxpQgE
cdvskgVvvCKCEnr9+OK7RNgziXLbfBubDPTy7mLICbyZ/PyqCQixs2c3OU4qUgXlS1snMRYN1DX5
eshNZu0TKp4sAtQW5UB/C+3Wb21MTEVPEqaPXE1CEegy0ZK4mqNlGl2G8IwXyGX9Zgw+CCFp6AjG
Ge4HjfUqAw9JTKD7Ozifr/gleF7w8mHCBzVK2sWtTAi4N3+kUbspdHVPFulraFr9VjX9PhHJjTlo
wdJomW4xnGp9x1ryIMRjGxbmYqr72Usjv6XtgAAyZA2q9wMjQNZZVjY+WHV/SuNLiMY90EXrOYXf
EWWkRyv4n56sY6CgP1xXf5XSJ8Beu+pUcaJiu3eBj2yoJe7rwXnUM2iv5QScS3PRzMkZgYBFhLkJ
4qa+bU6JMX1TQX4VWfVOpeQzT4NYEJuMRZAvkLBLlIXeF8We/5tP9vOyLkPID+69M5jftAI4Q0tG
6sbQvafIUl9Gn+Wn75bXQDEZClPjLW2Naz4TU3+RK8I7J0IOb1nZYjpvG2hP9rgAXdHCJKIGTaFW
SXwAC9kD9tXTjkhre1ENHlMH2qmNSvqcLR3MOUEMyFSyW6yqjrYGDZ1TM2vkO9fJ8k+eRabyzdRM
j7xBtF2I2XsVBMiprL3swQ8F0SEaR3RHdnnbDgbrBBAEUK5X4Kehf0wYGXzQwabeb6cCYYHsGsbf
1kNFzNvSLtUjK1AWN4yzFyDBCexH/r1DpftAPmK6GEmr5R0ZsvexH522uNcJi5xTMw5V75+8IblN
w+6RSN21R9+10tR9z/wdiak1i45wIHadJTfTcIro05B7os+whHPR5fWTR8VLuPujjzshDUcyO7Rx
FwXsiK2AoS548Ce4dLREGkoOUd0RRh8sxrq7aCx8/mHSnnK4IYlRv+YlY3K3ZTWZmxt7/tixl34x
VHcd6GAlwC++1AH7afNUVeFlqqtNUKG9iNPkq5nN+QkVU3LDaz5LIyZmgYmaHX1JmPEmJLQOIBbJ
yh31nfSyQ9uYCBkk/ULuG68KUPbCy8RySKw1UXsPJDWi2QuoSLtqO7bxlyJp82U62F/zNKTgIZRg
gcJErUeXLEGJQJq0ymdkmoKuNrmwi04cDYgGzRQZS6urMKOMz7K3ATQPyalgC+HUlrUkt+dLbLA3
neLwKawHDFM45Na+al+SQj9Egu5NkbKcddfSmja2VpFZqBlsq1x9A0mB58hIqJElDuFURXxBkVxH
mg2kobcuNOiFV4aGxCV2GaNXXH8LthXkoDsrP7VATAw293FKFrITrhR4t4lA6nDInrWLiNuBqEE0
rlVDTkXY/2h6g+qgB8UHhueumeC8WUFAgRvtVSkPEoJN1rjRphmGfdbF14MCi6M8Oo+6dwTx/lBx
JoLkVX3IVXHTOsbe0vg9ih51b1P+GJuBKXPuLr1pLNcBDJOo8z7Xuv2SSPnKe+cEz/emGMipanoQ
JjYaWoiuvGrqoARzZlqbZLLcNXMHkN5BudP0RFsmykqW0wxbKWoXUBASWLtCnIByMT4hj9xwLIbR
Pw2GoBkc/S4ncgddC5vPoNCfDGVuNU1eNoxazQwuLGDHpVG7NdrNDuOdzqw8xj9eIfkJdXguIQ9k
Y/oCzO7eYLG9aCLDXA4tlvs8Tp8ju2dmGZb4jlCk8AQKNl7QbZ2kGkHZcE0Rm7wpbAjbAXzfrWYw
5Paior3kocz6vYpO8IxqbJNqH4QxmxDClxr6Pmg4ibVNWpxBERTeqkwh0zC/Fi55sGLID7Mj/JJQ
Fu8AtgQtlO7tvMzLlgN5wuDRBHBdtopx1qdXGhOP1UR1gsJ5PBJ5jWtJF0vdjC8US+Pl6EFQMBMs
+iVNqpRIv27oDa4jv48PYVi+kMD/FIekQVd5LbeVTPei9H/wKrjUC5TgcXEfZDOZLQ/ZnqQAzAwL
oY7wv8i8vnKiMLkyWxU/FmlwbLX22g4C4vW9G1q+tT+12yjyYZe08bMkMp7XQoD2pZ0eXNBFAEhg
FA5MDwDfSY83qRuCEinNr1HNvh61wFpqmA57u72ddAdFccOw29NWmTFc0aFvK55aa1XnP4o0KUgF
UCyYwJ8vNBWxfHSDr7Gr2asq6YqlO34pWiNdGM0gd3H4w5byuZzr9s55lIQD81ruLgI/Wwu/ORWz
Xm3wEUQUfv0CyIBpiI4KNXb625Tl+J/X2/cgG4vsfD78ZpL8H5s3b78Xl1+y7/X5P/VfcdRs4dH5
Tc0evX5X0Ze3BTt/4+8Zs8tI2GWq6uoWszmi1fCL/T1jNoxPCFJdFKnk15JCOOc6/j1j9j7Z7Ldm
GxdLGqoCE73qP0r2T5T9s53N8bHNeab1JxU78Ms3FTsWeEzZgjUNhlDyQs25bfh1C2G1PmntzcS6
zsq7TeRF7GazyB13vhazSA9+NnGN0Fui8mtTPyamkzx2cCe2TuF0WFUG94fHZuc+KLR6S23TfYNO
V97SwscPckQ5Z06BsUtz4NLrkrn5PmgnppqMZ/o9Qloy72HdP7JNapeS+MWbjirxMEwR8Q9mZF92
JJNtTXfUr2HPwgFUen05MjtGQjYVhFTH5leQts1LnQ0M/Ei6qReZ52KCjJvAJR5qiu/KQof1l2Gr
x1fZV7e90oBAIeN78rV8+j46cA6jWFlMiAJGxkKDjY3mkxxxuvuFsLTgomztAKK2MpFiuFiW0K4+
a9hcyfzBI0l77cesZ/vgqhUmzmUZAHJXukHZ5YTRJgolw6XOJuSACV0S74vZFWtXOtOyXk9PqdeK
R9VaxPiaseAdkJOwTMrhjctr/dBEDR0M1I0vretPd2lWjkjnC/0YkQJ4nTZGfISVBzqv6Vkvx30h
8ZRnybrxFGCzJtf7K75mdR83rvnNiXsGNEmHnsBwKAJ8E0XBCCzqxkVseOiSMoKPWNZhuBqEHNZE
E1SbBOHsa6o8fLCJhcTEyoxx2VuiOXa+O4BaHfqIh16C6KKSzrZGgbESDCuvlFfX+2x2RnksWS9S
V9DleIZ2k4xUGlHSTQ+ktZU7faICAARGijZJWuMdQ26uE11DupHqEYqOsX4aW6jqC7QM45Fp0rjS
RsfaB7ZodrC3+7upz5uj1dn+RgSy2U0yLfGYhSbC+MxUt2Fi4ZEyyrlcICeLbTFx2WRbs1OXVVS+
aDGV4NCXCk+Pii672NCPqQchNUtShKVxQ7Eox/AYF0x0zFrRajKoIjzEKiVwDM++6ISTEezJx/Nk
HLyOEThmOtyUKmJwxugUuRWcAFlb5Q9XWTBy4z44taHuLOC514hP8BGLzjZPACqag0cgPRcyxQmL
1iE/isAIt8R6mZvMz+dyQg0rGab1I2oxHZdWNiHCrbQsWTWOrd3WAOoovmoV3hq5612YlHhYFhJx
V9ewB7JR1FtmCXhTGSrQZPhT8VSWevQQzr6YwjPavVna4sJOJL6NzgfggxqbOV2Xb+UUYzUYovCh
dRn8CH80L2K3RsOjTd3CSBmTka42e4DyLV2asyfC31xKxwNeSt7OovbDYSsKq5pJ04XY9ybEhII5
4bqabsuyro9kzOTLsLLaq8KdrSaDG4CLM5q1q6sc47UOz8ypKHKoRZkfoI2z7DHhWgZZFmdZuR3i
EbxKUiSPGNK7QzU5+dea/mk9mm2/HorKW2mEZBCCkal7kpiB9ESefUPHi5BAjPT1uZuzfrDNYI+X
q1yqxjfWUYhIYKBKwhwVlNijVUadqIUteAi3GfeZZF2kUcPyc8TalscuI7U4T3GdOW36yEgw2eOc
7+kJNFbwdUYENI7CjBlHRLhgYCgEeHVDL1iqrv1m5nwlbtkEzDNwg6KpgjG66jWB9S7odf8UZapA
ouSzevCnEfRQmlUbO8OjVYYaeIc8NdDRuEWYhohebFwweT0W30Kt6Qkr011kdUEF0Q8jtrpUsRge
OqNEAq7FoJUp3Ko7WGXhKensmEWHV9rAwzHSZS3Ww8YvwKHaUdJf9mYOpLuwgwPvho5GJy/FRamC
FrkRo5bIoCDLFXWgHShxVapxurenDB707LEP4s5/CJCN7yqfaxQPkWYd09REuij66NoYINOpwYET
QCQn4xvcnjXBNqhRMTKNniRonzkufKa2Y9YTIlUv45E0i0Zl6LynS5K4EclUprGzDFTl9AeYnYwx
xVRGPP+UI/GTPWQKQkqivegNLnTdz58M9hb1xsV6CiVazJn/CETI/9dmFEAz2fka0Il+Z3RBTGcL
MkAOSF6KuHbXbLEE2rRMronlK3eOowVXTldCkoEZcvIaJtJFii6WCc1EhqxbLw0vWOXM/DYkF1Jr
+wobmBMU6iGnUH0pVCAfokgfEbLXkIDc0ejTTQ9MJ9rI0Q2eyxmZ0MzwBO6sdN3MQIU26xXQWREx
96q6Fmtp6g/7vO/bbuPrUiHXQan3Dboew3/zJ8gh001AC1PLqrUjexmbw0/sA4OY8rqZWRB9oJwf
aWcVIIlyJkz8LEc3APFgC7tnWTbjJEI5QZaIZ8hEWlbVbTODJ2TPNoR03AaYpuFDkfzJqOjoKvGm
qq586t0s21ZDrL8Gwi82YWb2hzhgB8k0BSNN4NibJJn7dwv6Gf8/tNq8pQk2mIkZVaSak5jM7jqj
+CYMMqzsq6hIp88lC55tPJM34p8QjqFVL16RkmFVsvYUP2Ed1ZQD7tAqGB6YW0lLHjyktGHZF5gH
U8E8kOw/6FsxzFZzJoH4aRN9K5Oie/JYP9IslRGTiw4v2EsG7bpdtDNVxBpkcKv8wP8c6cS+J3Fb
3er6PMCciSRY97nTZ0qJD6ZsF6TCeukEmkXRec6NZow0zCTDRycCfQbU/vSfItJM9KMmGOvOl1vf
oFczQ7fnIuvbm7ZukIJaNeBvMXVocjyJUrS3XBoWrZ+K+7JTRBFCnJNw8JzqCMWFAMk2HY7F1NFz
q2geVVR+ML4ivbFvaUXpp5wK0h47GIFY01H9NvInSaa0kPgrGkRXX9uiaCkHKBpq7iobhwc7mGyR
uD669TComPpO5IguqjZpXkZao5XH2GjNY798Ggc72BekcK3x+4yHsYABxerV/NEUTNOum1BYl1hx
cBvXlJEvJieD5yLgTo5YnFzpHk+BUI0eUzsjZwESRTwbNIdEyE1lJ94W6pX2qJIuQyoocbnVYRrn
y17XAzZTrvHEZiW7HToXkY81lBUyvJzwakAlKxUwATHLykK9afDO9tOO5yMLMgyuPeUki3iF+9zI
nhsVBc8wmEiaLlWKCAEsa+NZ6soOrfyOjLb8oo59FigMqrYmj6FVOzlyP7oaKro56PRgdn3wfQqz
4An3w7APrD7WF6PhOt+FX0p/7ee9C3OjkvKJztb+Nuf38jX0U3dLJdHi23CdIHrJAzMm98u1sL/u
CzcpB14/GouXktiXi0pE4b5HKnfSCY47udzdl0RgMDsbBxI6Y/vR7HgAbrLcsoGdWo4DzarlCXmt
E/6GsNb2NYmit4LIQgNd0rI3GTv+LImDvdNEFpZQV3Zo8ZPQhSHfus99YA/6oelCWdwmTHNiRikd
y3jXH4W5YZNJAUXfIwd8LvAEH8syHC+GIhrarTcmtOIUCALepUYSSmxrbBQMC4jWJrBjYwUOY/BO
UyDLTWrWyWnIRNIeBQz3HvsnYtxlZKXdKg8ISSEDzEpW8TgjD1PmZ9vYxXlJZluUfHG8TpEMiNtt
VWQ1QhetnkeFgdkxOKlCIKju0MeM4dvYijGAhkXTHRn2bxQe4XIBl42BUMlyTCJOL+ST5mXVtZE5
KU1+TJjFUxVVZBAxI8dvXVW1hnKa5e7CE5a8crSGeXdWt0CcSuIvloVpwmowKxSFAS+ChYgnVS7I
c0w+SAIS54lkLtomIWalj47CiBDQtz2fN4ZjWSiC4SGOD0ex7O5RNO7Uq3cSz+muv27xc11Ym2Iz
vt4Etx+lVc7/+q9xG/PRiSDy4VOQa04X+/boNq+QsDRtHEOXCoV7+n0aX35pwP9Wvf1b3mbXaDma
+n/9j3c9LSkohPr7Lvsx07PPo44mTaTUWiDbB+aW/Biy/uAAxvwZz87B0klIhW5Kc89N9/YcYGCX
phHJVbhX++oAVGrRbhBbLqg/1yDbP/Bevj8ftGlE+puEk8xpHWfm1dAfAt5QlPbNhdXuZ+7s77+v
88ga12H7h9bNZrZOyrx19u+jK/EYWeHEyqs1oaideJDECwwXbJ95nX6IKpj/ubdfHptI9iTCJ+ic
reOsQftF+BhpQlqqyle01Xtyi48zykLb5gdsix+c2Ltk+fnMfjmUebaPDI2RZx+Hqn7MzKLogGyF
Dd3S3xYUE4uPcsw/PNzZF0mvN2a2gcbmblxWs2CvWKIF6MnWK9pFtPpPH4+x06/fpJ3HtUUc9gpX
1WamIKDT2fMs3oqd/3GO4fyPvf/Z2LMZbHnf5yi1kCrNCr+efOxWNP3pajhybeC4Zdi/6KxFvfv9
VWm8f1DMP94/DzgHO/1ynRiMt8WE+ZzMyHSPCoW5/wLMxBzDj3D71D12W6yd5kfXzPt7++1h5x33
L4fN7YFJh5uv9IPEeEF7vqEw29foNZbyOb35OCPxnQz5r6v0nyc635+/HNFOx9DzgnyV7r0fxILQ
RTfxJvpOjDYnaolFvC4fTFaoX0CCbj78mv/V7zoHERpsGD3nHesIMb6wzKRcxfvh1G5nsgyOuT2J
CBus5csPftP3jzIP3aw7m/5d0yV76O2pygKzY+VWq2aV79NrRo033CIrdh7r7FuzDdfeB+FOHx3v
7BrS0t4ZTQfJZvo5omFN8GR9cEbvLxcemBZ6Bw/aEN74s8ulH7vQrrGLdBt9OayQu78GL+gil+Oq
vqIijbe/P5549/T0qKTBRMyZoSQNnAenuZ2vFfA+1+KzfphW/WWy48K56576F6snuMreArokl2gx
vgZr7zb97O7//AMI3uCmi3WfQD/77N0nsxi8gDGtrW2wNTf4kJc2kvlwo/HUMRAZQjBfmFtjiUED
b83XZJUXX6oPng3i3bNh/q4doXvIVkwGPmdPWrIbLGUG1YYEF1KcF8RSVttwFfFokEceUQdrhVTt
ttpoe9JL1ni5d0jgws/98aMr+qMPMt9dv9y7HdOOPnBJvMT+6WoMXbxjFn/4oJ9fiW+evZyuxf3y
k9OCsubslcmSz7bGWm0o2ZcCMseAIZYUTnD0q/Cq2QEmPE1rNGVzbNJwr1iyrn//q79/tc2fgIcE
pZvP9fdT+fPLeba9bWZWg5F720O6WRdbd82ISd/QeW31499X+R9pu/5ji6T/fgownu6/3SaNX97u
kvjf/7VLEvYnLAmezuKUQo3CnT/5a5XkfzIR62Nk0EGWzEUpf/L3Jsk0P/Gu5rqh3uI2mW+kvxdJ
Btov1GJE3oEC+Pmnf7JJ4hp4c43OjgGU9iQMU9L5rLTOrxDd8tLYa1CGT+UopLGmGgpC/a6ErmGO
FF5J0PnORvhZU5hQIy2/MvJ+XkanuflM10RwJnMINPrYZpmcFdeFlZrOqz9EabX3c+AImyHx0C2B
Ru10gxCFHgl+T/+YZcCdJc0bNmway9gDbtjVpN5YydAZF7GZ9MZETFdQS7FQY5vjL69mFWMRT8lV
osWG6LZ56hT8FQTUqAU00Lg0no5SESDQwrhCKWDgTTXAIzD740v9nEzGJHAKABOx08jRv3gNw2vr
KLW0wFlrdTUajbK0W2PLDDrF8IpiIaFUQrky/XRXJnFZrlqrcFGNd14jB4jiymwNHNTTZBGdleqN
aT2y//GaG73FyHQpDaPrsGaHASJRLKc0/08M36IJGb9XJYqgAhfZuFg7onN7sud1mWuftVhU47Q0
i8SRWPcckgqY0Q9ZC2sI5m9oGDcTU6YIBKThtk6+qVJQTBGqXb+d7qRTNSnP1jTMiu+iS+zuq42i
a7w0CBe3cBXXLer6jWhDX2fg0k+euRm46NT3HOAqltveLqz6q1P0DiU3EQceGWZKT3g7hLGbgO0W
oF0yFlIFgHaIThXjwycW2aP/bDPNQ686Dn09XbMfGr1nVkUZMryhNgbXAmZdpqyFRiZv8ooVe1vf
1g3ZDq+BO1T+SQtE456gHLbmN9jKNWlJ5tRghIRarg0TqhprBMfRGQBdGfQhSMcU55CD4TinAOVh
86MK3dlXTrS3hCIN2ZPQCBAeGb0z9hyvCDYqG+zwNoKeBR1aYaboWhYAtN+rJvV9ivPapVBHEVyG
8kWLNMb0SCKcNv+KIt4yv4fM152XHh9BjQsVhSPCnYEtQBUuTStH//6iiShiTszkNyfIzzSGgSwP
wTUSntwwa0ZrmXijGR44m3Q4lc3A2AU3jRgYy3oWOE9eyLAgUvuZ/VI7otZ2oNmKZJVGtl9rN2FE
0yJfDBmoERswidQExrfrbCx0crfKMPFHAlCwN9gOAXFhr+oa93no5npHEEbJ3cCgLxvNGmTKLw+/
67/ecL928meNNvk/FDkumcIzxdHU3xWnrBlM/DdU4exHLkjik7t6q46ENap0Ib/l6/FYPP3+kGfT
kZ+HpLoCbsS7zpjNgW/f6J7TCPRh86KK0mbGd6R3KeuIftmaC0Ra6WV8ROyFHdDfOZ+7FyLsuWN/
/xnO3rbzZ+BR7ZkIBvi/jErOPoODEswvEA8sZoTIGC3brbZGT7vsTyi+y+2H9cXbIvYfx3OJDxSU
l+9giHrJQGvg+1+IrbNlB04yPIFHI0HRewLYjuVFKA+/P8X5DP5Z0fw8om07PAYoapz3ULu48fPa
sSLaKxRPbXXqxbeh/vbHx3AEAyCXF6LlM3Z6+0u2llSFUBLRDjka6Y2l9k568/tDnDWpP8+DZT+5
WBaV8FyKvj1GPDVORRIf6Uyo+9b9Gj86PdR0i9KyRXV4iEG+fNxHva0H/zqqSRUwZ+JylbhnTUcr
VTAVdm4vYgZQySHbMpY/iN0fVn3zcVCuuLzQTVQsEAzOvsHGiwlK71l8qWFaURfeIzx7ZSh3xfKE
bipoNwRcI1MO7lB1bA00Zousrf8oUXn+ELAkUK8z2jZt/d3J5n1elUMwG+DR9XpegZIcsbK8Gxnt
CdxKTu+//P5XpVw6uzhd3HNcnzMXVBfnA7E8i7xmgr+0wDE156e40jl0FgJhb9e7EXv2ZP37A76/
GzggpkKgQWh6vHNGhNKzPoDdZbEU2GTmc0dQqvA+Qg+cF2j0pxZKIweNPjPEd2NELUmIZA/5MQut
X1ddvMEE8tGD6/2FyY6BEHhuCAaW/Oft7WCDcPKIkOBEDjaxpyEU0nDz2j6WG3mItvZF82ism60e
bfzrj1AT/+KhyQjF0l0HBoTz/nafbHNA6emai/YQ3ES7iNSjC4Irl5AtyFrZwo78/Y/2Lw+IZWI2
+jLR4NH59mQDQNCWnrP+qyEesWfaloSnrIZ1sZFXRMei3v5PHvCsDaz59YIo5YAsfPfppjsO5t69
KPbDNn/QTlb5waxhtkaf3wcE6dtozWzqevM8ULybaq1LlTARGZLHsGierQNpJXcTGyjEoY/Rftwg
Ru1PREmtyQG5sT54/f+LK3Zu85GmAbLApnL2mCN1Ht/KwPFNA4l5ejsEdx98o2dHMOc5Jo/tORpy
HnyfLyP6WKItyvSWF+1A83Cd7bRuo56M2+JkLO0vw0Xar4vXDw46f+xf3n0cFGsMCBbdttHvvcMo
NqWr8qDmtJBO23fDSiyzdb4hBWLZvgw3vOVXxnrYkj1z/P2B358s3AeX3xGhH47386pi7Ixc8you
SyFvBvfFMT+kzIj3Z2ZizzUgVc+KwvOvM5mUgDPIyHKuW+bTig5q5yyyvbMJDx9dHefv3vl7fHO0
+Xx/mUloCvY2LAgGTV/V/2PvPLrrRpZs/Vfe6jnWgjeDNwFwDA89RZGSJlgyJXjv8evfl6x7u0gc
NtHqnr5B3RroluJkIjMyzI69rxTfedYo8QtJMfMnc4NPQNz/OFI6s7mKzAa5mvq0xqaoucNXvkNh
UDQwhJOBSunO8D/+Zspb+QJ03VaLXFUwY+rRZTC+bKl9MD4tFPqHO+XoeJlbZa5xam7U/8Y6Vw/S
v6ySx+NH6dCsezQ5cmlFADGH24VQsWSHmPpzXBw31rYKO4UVKs4KrSfunorQ2NsP2FdJNjmForCZ
gno/36X30q725z3MYz9EiP2xvXfOP7GmKgNtAt3FtX9rLkRFHfg3eITEfNKD6zLfCAbf/fttQKYE
tnRs16VZc2g6CyCPwuQq4wTOHb34jxegiHhr5TkcoH+oFFh0pc9EToxqZLhBgyBHaFeR9u1Kr7pU
TtlRPm7Ved87eG9sibv+6nZNdVDGjMdDEHQgu/fUHaDFxZVuwkO7X7zqBuk52wWmufGRVqwXLwce
uxZxHx6f1Gfl9MfOMGGP6OE49ZR999gfzLuZijr0WfvOq7z2h1NtvavvfDiiLpwJEGjmCNZdCSkN
qqSuGKsaqMC4gGa6i5qMC0bLUwcv3m/NS07G1rd854qJuJpSGQPj9pnK9GxNJePApeIa7uyJqvXy
DCV6eK3ct1eq33hwwhCyQNi8cYbeW+wru2veGZ3PmqszdhFImL5kd4ov82Gfm0vlHqLZ9rGhxfXH
sZK46q9Xa6wyCUkfM7WWsCoDLbzUT/ouuq2OSnuFqoCf7v80c/nbHkp0BAgGYej6rtdFaU1SmotT
ZB9Eybz2QNkd84tiF5222hHv3EtKr8BYkVMljj+7lyC7FjWJQ25+s7cP+o48BRjRTkhbbq/t7AOi
uClGA+i/UB04U0KuTLVJm45+Rit/Q+dg1rfc8tmTQwxPgwfmGaZ5gSGtbmA6R62dl0wodvviYvGH
2w4IkOIFv7RvYHZp9n6vb2Mf0LIc7f/wcCIqTSUZ36ZT4rZlbeWi877UYaCZ0WPaKXtb0A/77UG6
CY71FaT9puS3KrHmVv3j5Tl77VcxS6ZLjskcBnHZS7vpla9bFnBg8gK/jIjkg3v1yX6yntPjckQO
xBPZy3S0POswX9HN8n5OHrLAyUP5C7KVz9kJ0rwNH7h2DSLmBiBBoAZp+bnONoO4Sg5lDHM9ky9J
kP4GjIXO40YJZl1cI07DjJg7oZeAUM+a/koPk3RUK8yIaK24E4AFBsOurIOyGz4zPruxqlXrkvT9
rb215+lqIzaC+sWeeFGEwLyNovVNSpDokKkdYBXfy8cafo5D4NXxfj5uvS7nO4uvRSJTNEusc6iL
bKg9HVsd8UNVZwjXghAwPUKUubHUlSChWCpxDan2iwgwUdTqHA+L3qCRDqvYsNcIE5XL9Lo+iJFR
r9vp++LEOTrAFUtHYetZWXsHLNNb5xmjT6fKZyT0jaVIUmdFrJAbBDPpvmN2sDvCFyxQE351kOvJ
3QLavGOUBjijTGg9suh1oqiW0lwNQBgA00Fd+cxs45++WiyLWJFM1KJAYpzV8moIcIomdgo3/t3/
Nk8KnU+GhRXS0M/ml9KHJ/t2+9ESX+mtW8AoIxAybX2VitAqPq2VzhljlE3c8dT/NvbtwYZNz2t2
hSvCfetu+brh/tae92WV/xi0VtVE+huzFjPhAVTRbb9Pj+m34Jf6izHx+KonKcz3EdxXf2mgKZ83
LG8s1Vq9z0W0AAsE5E5pYSCXAn8CdNUVABRlJx/tB+3XnxrExQuyCKAgPNNgT96GlxVko3Gpw2AP
nPLKPqUnauwWIRdDGlf57XgEz/8/sIjDA/YIlxr/u7Ionhx1kloo412RnEZeRNcCxIBNFiWQAvLD
hkF1fXxgh6MsDJgUXPt5z9xA8JB+kASZy84kFT5SsTkSU8Lr43X/Da3VdVlBXZlblaMK6A7CvMLc
UrSQQ6G50qgLodzwszRgxqCj8b9c3+p6pF1UGKUwaN06ru61h+XYHQ1ej+nz9pt4lu2DWFVEGVqg
OulYry9jL9ejpszQh86Zb8R+E+763UxDiHblwbyA59OdhYjtYQtxc+bbsEvjSeO9oOVOue/tQR06
ORgTDa7mGGywXd4Pyx+/w8IC3R7qiKLrpK/uXlVR6Q8bmG7rnXn/t5uBK8oXNz6hrrYZrYqD8Mat
reyJc/sq2pHTTkaoFXvjyfaGPdRJOyaM95bF8zTuZz96ABsM42V7uZWBn4ccK9Ord9GqJn22HYgs
RHNtAS5l0+2mYmO7dP0vpbut53BrqeLjvloqSixgCGAIhuQ9ZUSFSQ0t9yqVNl7+25kPSahs1NjO
0ldxTE2HOjuS6RT51tBgW5MLJEex2PmDz6UQ7BDxLqdIpP9UdjDNJr52t3ERz6IalYo+cbomKt+i
8P52lQ7UWYYs0RrUKy9AXvdg7Wsv8oFn/ox7KuB/+5utqHld/9ZYqqYJ3iBNnN6z7pCqRWU5DwtV
KLe66i5IXk/mBUh9T7/avobvHB3yKirRdPMoutMHertIcwotXZdE+rGHss/aL0eYIHb2LbF46JlH
ZjC8j7f17DEWBZZXBlf+VI+NdoDYFl4O5VY3YbkgbAyXWxvioY8NnUeLK0srR6qUklZrFZaGfXkj
WUc+H6FGs+vSY/O7cM19RTwM+ot0ZMPy+RMl0kjCDr4jQes6Tk0NQrdUY1PnU0/vklGTwBcVVOlA
rDG5zuOGvXUBSxh7bW91H2eTLk1gYE+kHO2NcoRqCb8NJ91R2hhzeOfBeGtr5biDccmcRhcH5mf4
oHsVmwrPiZtL+2EnGrNwrVy3s7+xwvO7KKyKWgAaqTa4/bfHtLZyTaqmFnhC5qbfYVuOvGzPLIKH
Zl4MQaBPinOZXFtbO/veaX1td+XUeyZl9GrBbj67NkqmAg9eHgjEq2N6JShjzf3yuThEh431Ct/y
9jGhUkeVHX1PmWmLdQ03mpPeyntK0QkikJ5oS0V+dZxOzr1zEFX/P67siPPzyqCzipFzqeyaTsGg
Ivrt4rsOl8E+bcB5lvt4v1mA31igs/qgzHlNemVhr97N8BW5xtF5iPE8KDBA0O/F+83Q+DyQYyZH
A0VngvKju7iy2C+h5SQBNLcQAB6a7oL88di0nkPuCJaV1mnkRtoh9aWLrVjnndfrren1KTLVyhhg
J+T1WvbRV5qa16OYmFB4Q5KTecn49cPGATq/MDb022TLdKQom6/3F/atyhCQLZF5+PGRaUGPTipw
F3mfHWPfudgeCzn3Qm9Nrla55IYGympB28mFoE680afqaB1EdrxZ5j0/Pm9tiT9/FYGUooOZDSxv
+VldoDHpSzdiagLSF6aF/njkhcoDFSOVsjKINDH6si5lpVGpS1GFbpV+CI/6Z1GJVH/COOXJx/55
8/14d3WvrAmv9Hp11CKVpsaaQCY3j8YR9S5X9MPqx4YO5pa983BOLA6Mq5CSh697tZnpoE7IufHh
dBQ6XMXA+xyZL69RpKCI3ceJ9RxmifMwSKq6FWSJQ/HW0WGbyqitWeRzYKFXSzWSclkkqOygSWbe
0xWzEro7QOzjdoftD/nutXhlbnVGA1jsbD3AXNYc5emoGV+MLQyWCCvWK9Log4HjV9/pQ8M6nZMG
oNgijopG7jbuo2O63+wkCY98ZoerrUFCKVgmV5FbrgaNgF6iCnIl8kTx6IsqmPrvntX/h43/B/Cy
V27V/959/z9/oZTazYJF6f/+x/X3X9/D7+3P781b7Dj/0d/YcThAxaCEqAk6pkZ7jeP0N3ZcByAu
yDpxv0z/gdnhT/6FHZdgKHLoiNHSMAlnoNbmev8LPS6BRkffRyHqJyfnbzD+CD3+Nnox6JpQBQJo
BjkpHEVn+pzWmDeJbnUEEGVxsGpBK6jlz0zj75aEsnzp9J9Q0Lkdwvtmrg8t3QgJre1UH34VU3lT
5rbm18FGKvf2GX75Tdx0EEW6bjFxs4ZLWA0oWViDMm8oYDPI/Dj+CWja1XQAi+mGdOjLmNA/d0QY
A/XFdrJ609Rourz1LmNuR9Uy9oT5/kTaWO0rxsHK7zojNiJwjYjK65CHEUyaH0F540Os40f3+a1O
5vNn5dzzH7PyPWxIFNojzCODo8FNdxoCx311PO/+XtgbYK/4Kz5a79qTd0lURREmRCJgPmlHJCGp
xLWPCKFvzriJc/qhtVXaAQ+iZdczjQXRU4aFsvWMZ/tECXnneNZlfY2Kjp8+aofqofFMHpZr5bv+
o3tqHspPm97w7Rt2vrnrtIQTbpg5K9fvo0dlQETSldFSvBRFgmAffJL36AbmaCUwMu9u59GCcOyd
vWCCjIInIddaddeaptY0M05a8M08yYfOj+5IUXzZQ87db66Cw+hZriiroZzmEfZK95JnXCd7wAa1
azGpB722396hZOcZf6V70Cde/bxxOt6+TP/eo//8jco6xi86u+4XfqPxST5RrH3qqS0aP5bn+Hrc
O4fmoXtSfTLUEx2UrRhjBXw4N766ino9V/mgYTy50MVr31wMty+jvD50e80uurFOgh1k2/DGl3mp
t7wKpmSUK4YgxbC4E8MFiY2/+O09M69o6gw7+Uo/jlc5Qar+sLHfb8O48yWvbmMcqLE2223gtbsK
zA/3I6IVSHRje7Kv4mH+rA93bnB1IbO0rwcFjnNPqm6T7Hpu7o346eNFib/i3MP8c4ZW94xnkM9o
sZsLuNqphIBN/vKxhVXd5t+rsHlXdToKkN7zE159sKqHIE7vWQWw+chL7tQdbQzJ7S77r/VVcYMg
585BDfDbdjVce99//mNanKXXpqU50OyS1XV++xRxZ7sr0aVOj/POEuOYfniAWuOBMU0/P4ipcOcg
nUTCYe60n6VfX5TMRG6VXN7GrOf7Ia71qx9llaIYEPCjQsZjrOGX0/5soMr8eNc3jNgr3wBxplyp
NUY0GRaiGQ5ex/DqYSvcf//J+M8NXifhepQrsS2Oj+ijRhppf3Ibf66O+RdRIi99o3ah7rmBm+/j
5QnWx3fO7T+GxZd/tYlm5iyxEcEiHlwr++Akf840X2cY7a7hZhIcWECpmcwYqOvC0VPdWiCUUler
XXQ4/I9/y3/hCv/5LSu/0NuO5KgJv0U+BNfz7+YCJqZdvLNugogp8fiXgGTJl1vAzve9/z9WV84B
Khk7GiW2HnHtAxipuyiuFNcOqsvGTKGhoYI/V/vOiTaW+/7W07K3oOlElV7w7r/ZegtESuMQJhgu
FPMaune75WheyLf9IfjaucoBAfIDE6+eUAMbmfB4NMmXtipc6rue69XPWN3taTCKEUlo3oFTdEe/
QnTxxVMw/Up30k6netA+wttNccRk0sxDCXdHMWgTLrkqoP7rOr/6HavrPBdOFqXi64/eslfiB1X8
ktvUUw6MESKeV97BTHBdHj8+dO/e73+srlEic5ZBgB7wEZYy4X4/qXnva9JfHxvZWtsajzZJkUQp
BfJu8dZCRiz/9feLp5zUvebBLEG26m29eqvy2r93lEzKFGQuDHq8PWB6opa9FbOj7a59Utu9yvly
PEjruMvoNcIe89/4jOIvPXsI6XerzMvrZH4ro4nRBbaSlcLovEuP6S7wzcf4gkmTPdzyH+/rCuPz
rxW+MrbyXnKNuAxscaQO+zBmVl2Mkjm7xC9PxSf7Tr1IL5IH1ZefzYfxMdk5d1s/4GXg6qPVrlxW
IHdUqVt+gKjtLT7P8q15QfJ2sh7B+PvAnKj2QWDYuGRQe2vX7NJHXsljcaiPKLvuyltzY4rh3a/O
kJhJigfY6gzRGtYTtKvNy0+Kv4+76hc0+yQe8QWeTHiT7dbVex70tcWVBwkygc63CnKM/qFfoLJG
bWOuHgpmSjv70kE6SWqmjU//ntd6bXPlLdrK1KMFWSrPgI57sq9ztKQ/PlwbFszVy98E8ayp4tNq
sfpTCBHnlbLVNHrv2ae4qFAPEzXpdfl0cpamWwZsFAyyQ76KMEMNzlp8LxglYi/8uuTAqMS8y1Yr
RXyU9cllRMtGPwUwKTjEt87BGaZsyjU+Wl8su0D/ZEq3ivLZYoC9ezKNjaG6d/fylTGxD6+iDHSX
Kq2y0XiYKWnYGRLa3cZ5eHcnX1lYPaZ12NVlE7EcuH5drYS4QtRoup29yV+1tZbVaa9HVVoaqyNh
6aSTkyOpbcwbR++9R+n1t1kfbubzszhhMYX9uVFvrOVaap8+Pt3v7xfzzg4zsfR9Vo4rh8czVyHW
81qEkZ35yxDK0OUxya/5Hxt6ySPPD9o/lsR+vvr2iIJpE4OrqKhd9N+nTyK/7AB6EUhWp21f9M6x
1kVA5SiWIapbq2MtSU2gGnlaIFo1lzd9ifJDrykp2lRT5ycayuqzrmm/VVtONhvrYs9er9REOZOb
DAac4WUBiny7UoqelrEQT3rTz8HPuh3j3HtBN2QlFy+irvut5+cshBQWdUA8YljdhPJ99f4V/TB3
MnhiKKtSqMh3/eeCNwcGsoP+1P5lPpI8XCVkhs1B+5r+Kn0NDoNokyXo7BOvf8bqMI2QZ1Vjxc8Q
r6AM5+pDfS3t+j3SH5H135gXWl/Btb3VkQrMdMy6embZ8OAYQ+NF0QZKan09mMqgLgoqnbF8kG7r
UWQ5iK0+U1XkmQfLeYprC8X41irgkJ2zIL8uG3Or87tlcfUpGfVyxqHRoS6RZNTpYcA+zl16w8S5
9A1S3XFreHbtY15WCG6YQQJ6TEwHvj2sbGHY5SnxPqonI/rk6WMwLV+DON2adzn7WGIrKVoAT0AP
jIDkrSEHwnFoPhQW1ioyeWQth18k2H4fPvYzwsG/uXwrM2J/X7kZsHRxNurwqqM2ikx6qshuBSJ0
p7TawRQSIqNZJxunZGtp60fHSBojhqzFG81Gvs4lc0JAzNqiMHzXipilhlYHqbV1GF9ISdzYBaQ2
DLUpd30hSQ9xYJCufLyB7x5Aeg8C3IW3XvfNakMf9GUxeKOr0msdIyEciWnLo9UHr6UxuP87c6tn
VOpgNzFzOfeyAqmf3DkG6L/A7G3L/qgOzh92V15OO4SWYrIfKtL1c5dN8jCGLXtYIgOOWjj8KAcY
nBe3Rf3WRRfj+8ere/ebAeCkzQQzKF3It6dxULUw0xMOfWsEZukzJFD+0mi7ycf/gR1bodEm2PTO
hgDzIBzLuWNdaZaCYYYjlxQ9nBCu/9jOO4eDBw32BzCGFpNAq5Ne6fMwdstCdaBbdsi2Tm4+Fc7l
HIzjxRJG0YY54RNWl5nsBToSxEqYPFx/rmKiddXILGsQ9O9pM0anAtAG2vb1Fghly5T4kq/8RtMh
UKsYhCdLM0c7Lc9sV88AMoXRuOw/3sT3TAF4gVGLf0Axrg5F2RuwYzvIIZkmiicJspljfTlGqK19
bOedwydA4Hg3xv2oE68+ljJLAzRPuKWy6Cr0hgeJg65lVr1RtXxvPZDXQHurEWudUWU0RZajUDFC
QRuOjPFIFvpR3RJ5U9D//nhFZ6VB7i8hHQhXMUsI+Ev8lNdfKVH0oIMegIalcxtmxx6Ae30QONeC
agosQug73onR5K3y2PmzQtQmZvU59wyCrEfE+Fkgem0n84wwmY5DIatQM4NFvU6ywLlum0C51JVg
2X283vPrxuy8ELZ8IXt50dB8vdxqRqwvHxArqxotBHg+RUxlaEon/zCtFuGCGXakrSmi81Pz1ubK
IctZk8NLpaRct5aoqsq+VWW10XhenRgWBEEO7XtoOaF0O+MigMWYMfpG07xZW25gvHK8wEmmiyZB
veTjHVytRliCmQ5+Dr4dCJ51HpCqdT4idgStGaRh6GbuJr3ZqLSsUg1MAJeDJ8bQuGLg9VdR7wS8
tIGOa/ZatbysY/25D/Odnk/fYRZ7Ckjc28aQ/I+XtToYLzaZwgT8yAChyKne3gM1g38sRBjRS5Xx
JkNdxa1kCgdkQ5M36dRdPjZ3/r2EHUYVCQr49xoB1Q16rNk1jOvJUDONwC6ikDEgRfqxmRXaGrIN
CoWMj4FEAG9tnOERYKwv7CWA63FGi2POLBQwSnlGV7RFoi1Xv5dZ0aM1kVo3di9fOWFyD6v3cYTQ
yreDfuO7ro/O+seob/d41o25UCI05ZK2P1bZ8BMtgD+8By8m+I7AT4DRn3noNsjsYarlhmB1vkQW
aJ/0Md155w9fgpd9xWdC3QSnmaBCf7uUIWjLUqXI5NXpUbchjIvLjahxxdry96d7bWK1W6m+VK1k
oxLdTPLXccwvjKj9SzcqDzWDp3lILtPZ8JJFedbnpdllRXhnKcl+tiC2M9DP0OASzetbhGviezUp
vstxsXG43vucr3/g6poudjQDuWEP1DR4iI3kqGXTw8fnd31NYGBQiMAYlIbjnmxqtc1lEBlhOjjA
cwvVrZvPqWm6BsW8j62sK7t8zbdmVlutVOliLyYpLxwJjCFcCphAClqivrJdRN+P2fUWNOe/MGlz
/XFxnNVVKBEVpTYPEisLlYM+7xY/3w3PqZd/saHBdQ4wY8E0vjm3s/ZyLwvVBF+7GL+C3fPtsZ1N
VEFmGav6N+d28qfHGljCdLSvmKL9nt6F3vQ5vg12H2/v6qX/e3dfGRU/6lWIMRuz0cF33KE25Dwp
auxFVn8T1CrqxW14gqNy/7E9RXkBj78Kc8+upzi6r0y2ai0bICItLxumkmHIRK4WwxuVPEa8hKQ6
SwD2K43RZwgNjc7cuGWoF9LNGKihfUCX1GBsPhp15DKMTNO+NYVpfddtqftLmtqEGasYckuYVJDf
OKQAMytvLkLrMmsDdGV577tg30/OWLgS2iKyh7TR0n0eiimaClTbCO4hOk6rYVJcvZvtCVBDPtei
gFShEM3YaLToS+1WjqLnsEzWcYs4mDNS575DRSxLn2nMx91lqLYdOj0V1KEd4rBGO8qDa6U8+oj3
DIUBlrYz+SPWauQd/MqRnShp6tbWMkCBiKhVLdVwvquzM0CKVmnZgkoKqsCX9UIR+wgdJ+JbrpGP
egtBa5A6MeNzOiJNzj6vw8n8a4lrGz0gLapquFKWfLSM3YQ2VLbXOrMzjnGjFDMm6jaurkd96mwK
u3YZIU5QaPIFKt/B7NG/E+LgRt+Vo4vQSdKcogHih6NVjVlKsKSl6KxFiBv48FqOgx/Mc4BEGUQg
911ZOujwmebBsPv5yekH1KOzssp2Y68aKSytyKX5Xap3wy5RVSivgmgKr5EpG48LhJinyuqaU4Co
R+5mjlrdlLXlXMrhiJapGvXJ8zx28mPYDIZnoq59gGeTtyUZZDqOkxL+gIsm3leo3FxJhQw9aDhn
fLjBbIpvCPGNgNJHZLDbMom/6uVsq9DQaXZwVajdAiK/kr9ozM/eWGNDHaWo8+I0jJMKX0Nsw9XV
wq3yTakN0DvZMj5I4IivBw19vjF3jL0y838M6khTUVFvZUaoJSOcD6Cbg8iXmyVPXck27O+KAtmp
Z42RcSFKET8UE2WjREmUJ96g6aYfKv1pVjPmCPPCnkN4XvX0uSnFhSlnVFV8Um57ctsadlF3YBbn
a1aXg+XHcJ9+bpsYghMtryh2Z0033IRNr/q10kp7w0zqE6p96n02oS3uTkowMOFNwe0GbtnIc+S2
/5TUzXw35xbD7f1cp6dyUDR/yG3laq5gjkX6eHYutMFBlrYMlWJndGZyt0SGes3LmHtWOYYwt8I1
4+lhjASQYoWuqvahH3flcOxno/4WWJLi81ZW9s5R2maXF8U0X8rKHNV+FZvmMQ+r5che8xsmlOU8
A3pdxBCW6pp5BumbXSyIf2ex5NwEaF6DEpoT0pa4G+PP4EoXpKCHiipwLI8nU7IZ22G/74q8gpiF
CoJ0GeB9nKOtGSn4/dhOvnYKjLxeGqnjN8OM2pPdQA/i2zOwsYOErtNDNGtTdwiGvk5dUx3Da5li
/008TcFtaOUZEP3WkUwvSjtT88rWWP5CnsjUKI1nQ+U2KRfWnZNEDlzVlvrirpuj0SvH3rrUZ6ub
6RpGYfp9ZmzMQZew0vZhWYMCcYwB0brSCphyqmPjCO1vfZlbmZl5hEJy7clNF8DgZirp5HZ9o0te
O0XJo4Oi9afKzAJcRQyJXFHqV1UaxU/qNBl3vKul+LpBfB2TkpcoO/bmHl06tbs3oXb+aXXdiN0+
SEY/mdL5CnrF2e9KJT0kprzcIW3KgwgLhDdFUnmcQyt5WCTk3NMgbA5TZ5a6tyDJvtODSL9IjMy8
MaNK+rEYjupagW1dlVqR/BWNcbZz5MHZlYYS3RhZOp8sLTT2aOLVbhy0y65pEutY2ROzkBn9731Z
OMVNNixILC8SGMoIze3UTQhZJnew4NbypNGRLE8upeAQQoHlG1rX3RQKskh5HESHpdMWX9aRjZLi
Flp9tVWmX84YOhc9uu1XURcqv6LM0vc0nNuDFs/j74Yi27UjN+pFYFrxZYCv/pyNeKa64o8wuwy3
jh0CplZrRm4rRIpDzsulXSnonNv8pHCZTlYIMbAXjb2+t9AT9KNFLi8GRuluo6SY93nU57sQEbN7
q545sVlqncxJbb4Mdiy5eRmke21edH9UitIzYkc6amWifZIj3fwJV7MyQ7qRV/6ghihum2nQXlRS
I1+YUTIc5UYa74Y20VCfmqT4izrk4T4vI4cZdttGkYrD2atqsE/CEn+oqOm9PusFGs2JjJ6zET0G
I0kXfjP8PMyNvNdjvmPRVom3yEW3G/Wk2XMls8QN2lx5NuYylHh7UA+b2rTcp70GmVok9SeozIdH
wEf5Lktf+EpmGD+rSGt3KrYOi8PUi8uVNvw+mKXfZT0HnhVNHCQppK9v9LqPRK7xFSEteCDzuWke
2Hn7sg6dsXdN0vr7PDPAtepTne+6eM6+8DLQX65G9NYdOzDQ3w77qyErdN/RI+ciZHbKDwYDBhGl
im8nwxwQ87JhDXQa9ROxQLnvZXTSzalErG6aJU8lAjikPCVXXZmW8Ox2RfJYV3HtjzWic4NjZDvb
DKD8taP2WzTb6Y8Y3mNXonjK2GAr7dpS67w8x6F0S6tej07JgNQMEmse4QiH57V4sEu9OeZT2VFA
y8LLMJhhHwhMbS9prUwPKO1uc9koL7WxLr1RkpODbZNTFrOdHfI0+A6TXuLFiXwD3Kn0EwOFX2Wo
YGaoGusuSoz5C6Ue/RHEH/wJg4rcwDxqPtrYxkGWWmKWIkHrPY1s3ywXOLGzCvR020x3s7you06P
IbCokuaBrmTyPI6jfHSyRPk2KYX9QyuM/A4tqta1ltHYNezDtd5NtRDian7qMpV9q5kGP2yS8Yke
gOmX5hJCXD9ld2QexiXNgRbJuuTUhz0qDKY03vNOcMP7VkKmPK6XC8lSg0s0wKqHEomnPTuIOt3U
wtlbW4D7ZT3ZjZke+yF6ab5eTmjbdOZwVwJu+MvponafSPKwn4yJmCazs32l6Z0XMa/rZ2Zv/Kqo
0rfuiA8+xao5Hmq50K4K+vrKDllWZBGHqvGjdFLuCDkWw116KDWJHKthzwPHYTflMuJylM2p71Tj
RzrK/b0MMf9V0hVR6DZ6WF0wamX+nKET/6TKxewt8RR9USU0CXmuxp3kaA36hmN9Jy8tziWeZYRG
NR5FL1762q9Lzf5py+3C2z6Nh2Q2+0tZ7uLvXYvs5hI67b09IHOPinqPJOikuYsZx8eIetWlU1nK
vi+hfELaeOG/dZQvdpHW1yUkCvvaXKSrcUGnluJbn39LjNaovTGb2wdFyhm4s9Mh6o9InKr1nW4k
s3KAQGNivhmmcb8qKSh4tRkm4YF+rtrACGBHsq91NTJsiV4G34wmS671WQqOYaBpPyKENb8taaVf
VsoE034KSfdTBS36ZTwnkQ+JonFHyFUgX2ozw6IX8Q4962Y3ooe6rwLDvnfmvmKwxYDQ21mKAiay
sal8NYhQJ4lQVsyYN0eJNh+fFUIg1+AwoicC5LEOK2Uvd2Nx6FpZPmh6kxxHRBAO6Gvrn9M5rDke
IbAuVMJQtJ8HN5Yrwxva3PTG2nT8rGSQQ9MG42FWZ5P1dFDx057zqyhO73hwes+0ghpiXgcOMzOx
Tm1chv7UyshzzX38q+YWmprU+nlQQXLdSZkXJhpyIElvuHWiIKncKmg+tFPw0CFsewxloz1Mdaft
TCMsriOzzm/bOLR2Mt3hXVROlq/XiKRKFAVNtzaH6FJ3wuXKyYDF9Rn5KKz/fX7EB9m7Io4UdKRz
5QLVxwJXEBbDBUKE1iFtFGrAU9cNMEnEBtPOZY9bUOuMeWs7Oy54uEPWyNV1W9j9N8dB18DVtaX9
3iyK+lOS23rfojr4NQR1cVkYKGIG5hweEedeHqrM6nYpoByofKNhx9hGfGFJQ/A7SQLt06ANHaMb
iSFX7qBYzed8Qgy1oF93MZRKdiNbQ3WQshwBhHBKDnkzJX4ACfN+Xhb10E9ly+5DEUkROQQDjwKh
C18L4JW+JYp01MEfsz734dwfXcQs5JM1xP1FUSTLI6Tb+E2DuLggqLKmfVIX1fc0TJWLIEpq1F4X
ybckvTuo1lD7oOBtorg4fc7lRD8tQqswH0d7Zzvlkl/kCLie2FHeGpRus+xBKeMUGcTGiZ5HMzIK
d4ZdBaZJjVrKMJfLc5rKha8tmnakySs/z4v6dawjFLyLEOKA2sl11+nb/g6iN56GWh4WodD8Kyaa
urXZvEPCEErqNkYjfY7kYrmvuXXAaaWcTcgsE8HVCtKVb1bb6nd2FQ1PNWVsd1qcZV9QzD4YiW19
s5aguyyoSNYX6kuWaqCcitpnkX0L9CrvkNHIkBe1HKWCwa7Ld5A4lxdKZchHCpuzN/VO/BePQvWs
WYt1w9i1me6nWLOena5T76wlYq61Bqn1O4htPgzPCbyMNblYxKfYpUPJlNboZM/12Bm0IxrNrg7I
wcaVH+LjoUxeMns/yQ7CEUa0HKMScfQ6xgNbsWrlbqFWM0FJ1SNlMs/xCbF65H/LzF4ocqShj9xa
mHuSAxrW0+NRvyipN/yQNHvxVTNOb+tZMG45c5oi+IqsxJGhLdstgI8/Zzg3hDRGKLftiGivK5Pq
a2QEydEOHO1OiWLzWMDUu0cUImKUro8vy5YMeAib9nee6LKfRiZ6cuhU/zRpOl85URMkXohsukoS
wJFQtDl7nLIkvVTLCLYhIzQuQTag2RvoabfTRmu+0tCBmdHcsuwKzpXUuR7Tqrmvusm6gzNfne/N
sK6kfWxWLRK87XirdBb3nHFw2K84OqdiICc0VIViQz8FIS3AxElv0rKbD13c6sUedvz/R9p57UjO
HNv6iQjQm1uSZdubme6ZG2LcT+89n35/bJ0jdbEKxT3aEqALDdBRmYzMDLNiLU14KGpTao5d0ZDI
FUlZ33RIKtsCIqzuUAjFRvDaYRPoanao8gT+cd3y3Kme6OKM3Pje1M2xocqIjVd571M7GqhIzcq7
VT6JL4IlCnsuN/LOMqE6Y1K0RXwEJG2kjjdqUZgPBrH7HtK1rLGjJBwfTZ8CqgO7XL3jARi2XMO5
aYtmPMzy7QESOfCNTcHRKkLtseO4fyVE798FKzdeK91ID2Gnmb+qxK9cX/aHTU2EuKOYA4NbS5qo
jqHx4veavC8tI3n0pdF66qzJQHwrogioxOg9D4ZvHHBlldQT7RutLj6EWsCLI6fjSGQlvh2SCbvS
fNE0RtI/jn3saXaud5GMBqxa/QB74G/I55qjoNd4tqpL9wYCRbD1GDRkbaltlGCrZt2ouLLW9U/a
LCLMsUCgJk68Vxpi2T6i/vKcacK4S6RyDOxRt6Y7z+yD316oSrdAk0s777rnKoTZyUqo8dfluB9G
1FhLQ8iceOJaqnOqHEmu34lzryFP4Rq32sjNGuHV18bEViekYKVeb2ATq4doWxZaYPtd5N8SJ/sb
ghlIQKSSgRg1SW7jGkLjuh6YX8st1TW0Wvgxamq4kUoffXtRlYPCpdbUHlI5qI6a1BSiS7Ujp1in
Eru7aNMygNHoPfx+VWcOmymbzD2vXpbBWlhFB7EpTPNoCFayR4pXfor8OJocUcw75LN4oIS9Tz1N
QfV+SHYtUjRHlF6K3smUsKic0RSGt8IIph9WJQii3VmjcTtSBbqVYrQ6bbloDEhTMrmrKBl0nqt1
fls5+VRlsRs3lsb/kVivpIzek1cYVGaFHtF5OdILW25imRzHCA++aoHEiwxjfB/TEB30JDQiJGEi
9NMdqTMQA4wa6VEeveRdUAa+bC8mASwUZZqXeznNpunB143xi5UzK7pRyX9+VlHYvo6pOMWuKvfN
V95Z4FOhoifPY6QNX+V2LKgU5loKHFmdiIjDIpamR0ktyVC6UYt1Z9CL5Mh0aPRg1UP92ijojju1
XqIsH6Hq+z2gPfaY1mV/owh69UsJemGD5Hp0MJGE3/WGTyQYVf6+S5krkwx+NOjnQmgPWhEg0COM
FBJGZrY2ZZsYv4jo4z1Y6PhWyv3obRI4a7YQ6f1vlJqlr5EYeBMxbRi+ii1X8pAmE+VoM88y28gD
Sh9hp9/GzEc7QpOLt2RjseLokT4Ad9VT33SaSadJpyTy+C7gDw2iqvlYHtsOlDRiEr0GyDMcTb5H
yRDervBz+nlx2TT1VkAvq6SXrjR5Q5ZmBt17HkPI9NVoBHyZ2Rx1pCyGuNROJDePUISGq+RlaPVR
fUv9hADEFsuRybe48CPeozFMO/MuDoLyvvdDUd0nQ9kNh7bxx/gYIzvf2hZrFX4ZRSsmPoJV6D5/
C5WglAyKdKQZVIAGxdAfRDWVuydPGVrlSe1E03tKWx6Rl6msRenWE8mi3cCvoNSPAhMKqhhFIeQz
BVAdjxHtRnAx5kCWnMu45hH+ZRnYGy3T2lPtzBuS/EtSdl1wbwrkHI9eU5n6JpeLoNrVUx/yZ82o
lnklZMUzx9cojSdqBl7GqxZZcmYe/d70gsOEanzk1l7cS2+FEBNIT6nivQtqUKavTVcDMbH8JvXf
ko4EAJ2dSt/Xpcw13gw6NXics1a/hn2DE8uxaLSbrgWa4kadFgS7OYhO3TQpU1L8pJZyW6Ko0ryR
DQ8h4BizUvi1g88fEmMYlyPHCnItfvEVRY4e2hxtkSfqJYJxlCtIww74Tj1u6IyVr6EYC56bq6Ve
7Vo0+epjpntdcudlWTP9LDMqRt/oi8zfyNeGVkyBeAp9eTCiimHErPU0edvzl4NbkyKBficPZIoP
SoHaiSsXlWhVdmmmlr/x5D6cqFhIRB2j7WmTJL5YjZdmzyVVHX8LMVXzfr3JsuzRz43WmXwVPBtB
LCrYpx2WTgwSVU3mBmiY3MFWetAMYSfkY019tdlJFUAcY1zrml/qOM6k6SLcHaKuLbvm8DAGeRaP
3K10MyMnyL18J3lVvUZTeqntSDwJIQI5JL3kRdsR0p7AaOq2cdo+/9KZyiYzO94II/19fRMvrgcZ
B9iSqUMA9DndRI/it28Q+Dq+UbZ3StH+bIJK3V03MiMXlr0wYBr/NrKAn/gpAU8y8CC1eWLnwZ1X
NseiUQ+NLkOlN7pthShuL660r8+3ENf4ZHWBp1CFzIjzmjigo3gTZO9BzWC8Ka9YubCBSGDAlocy
1IzSXnhhmCtCq44SZK6pceMX+bZHTOn69l3qw8PlQKOfLj+jXvqizW0gRai0GpzuFUyAenLUR7ug
sK7b1hYFz/2v0tV/pdJjMNnxt/YF+bb99R9wYSdhkRJVDYglONQl6CxIlaSJJLNyVIKpuZKVB/d+
Wq1YOe8MQ44BreqsgAOeeNmPHvskFWj61E7RafdIQx1bw7/v6dPYoVHcXV/RBY9kag7kGRgfWtFL
uF6Ri7kiVxnT6VGkOqUHsTElYj0ZNkpn3MV6ei/owhe6SWvYpUtbCbmxiVWYUsCgn563uMmQqKOb
6pDRtHap6V+7gQnRPE2+XV/hpd2cmaMtuBk0GNgX3l9Noz92ocXtqKbH0M+/Fs34ylzIrsrU9783
ZfHdVKAYMI0v3UPTEuC3nlw5AGPdgU2tQ2Fvii+GcLhu6EIbn1Io0x8qinWQ/i7WpKqDZCRF3Tr+
2DoIL+4z+Qf9J4Ts/Y0UjyvH7nwHEdcB346YHan52chHoKk4o5FAe0kq47SRVB7LniqEh0KiqwlK
snJLnrvGib0lVQWovGlUG8j9svR2jO4p7RAWXt/AJdYSVMKpjYX7FZElSFWADVd7CJ+rRxp2W39j
IBQUWM6sMLdOP3V+QWISJQMLsYEZ9rgwKU1WVukTJgE93iRRv/dNf7OyrPkCPH1gsDHDVZnrmBPH
hWP4Yc8jlhMeCilTAYm0mxgGytphrw7ZTSsPbug3rgLQj6skuhON4qmKha9RvqYTeHGtFqhELksG
d5aKI0KkkGYJUetEeU7RKLBhQ3Kvr/Wil3wysXhLK9+bPGvAhKR33+TU/CmHUAlMZbDi/fOWnW/p
f5ay2NJBnYA0jGypOH6LEAYVhWnTdQ+13rtx/K0cvnfxGg30pd0DBzwzSylczR/aCp8gM1HP80fj
snGk+LuV+XvDqleO2IqFpcai3uZGSJEUX6wMprQ146GbzG4lIpi/wHLnPi1DWTh8NSRtadQYoYO+
IXtwA2jWDRkEl/i9Hw9pGK24/6VPReyu8GpKEKAvY7i2CmkepqCbqCaB5JzsMntrwremh1ogJsuP
GQRt9JWpi8vwsU9WF45YK4JWJ4nXEJRINEgdK7fhmdkzEreLntPfOZ2Y1aG4S87/CYy3ZO4uvaHK
BJ2VavWc+Ech7BXJRE6zijG+dPl/srTkz/fodcUULRvKRsrbEGv7xLeOvLU3edsfrp/oS6ZQvMTl
qXErZ++MFg8ppYemcUaLrmyjxW7awy3fRP17V5sr6NRLJ8BSNIsZfnK0Mwa9QSxb1aQqQM36pQnu
hGhlbmDt7y+8oqWg1I6MZjqpB573Ifa/Xt+sSx4AXSO6kDC3SmfU+60e1x0Ja+NM0i+9j5woHSiV
CiuX3+VV/MfK/Mk+3US9RWcjq7ESUFinq2GXZGLXF3IhloEk+T8m5n//ZIJyRaNGE3+W6kGWbts2
iETwpULo2UWmBE+B1ATfTA2aeve64bW1Lb5QIA6Q542szaqrL6FsPkVV06/s3wXQN0k5FICMw4gi
LezF6igxUSrtC9LX0Za2wyH+HrhqYRuj433AWS2ger+vr2tJGPER23y2uViYJIHtkShpQmSkHsUN
ITYjz7v8KYfvNnS8F//Rs/vfzR9gTQ8QR+z/kg1/hkuzaHC0homYoCYv5xJSfWrKoMD3u216n/xq
Zlk179B8jEVne7R+XO1H2dFH3VjuWlhw8RKBOxECXKiTz8C8VBClMC0TbPe5K4ZPlaVs8qqwBWXt
ebt48TMy829Ti32Wxa7RMzJCx/8xuFTbxruZIt6/UyF4o4/p/6JjuOKzF0/9J5OLYMTSk7IgP0Tr
QoMmqHmoxO8ZL9t1B5LmH758uD8tTF2wQkx658F9jRX9roMLyzOdtNhFsJmXdnrX2BN4GkALjqTs
BHgpoM3Rn6//gpWPuKRu9LueEfeYHwDo9mdbxaUjVVFDG93KYCLItO11cx8ZxWLBMg/OLGSiQbhx
VrvowXQWNc8pNUekTJAaABuZcSMVv9OuCp16Kn0XFBbdSS/QUZGLimJlzPbCl5Wpn5ASA0InT118
WV8fDXq9UEZE5dMEhDijOiT/vL7OCzceNuD4tYCcoz27uIykvJX6SsRzoomgL/tCX3HFdS6tgkkM
iiPUgc5nXAC+TUXpV7yqEP8yGv8VS5OTGUm1ub6Uy4Z0Hr6Zs/iMcnFUBYHy7dA4xtzgZHLvocks
JOm6Vlo5cpc2jXFayB25zRAvWkaxxTAJQdw1TgZOa5AEW/B+X1/LBW+XP1uQT19AMWPCP5stWGH0
6nsMyIBBfZR4diElF3fXjV3cuE/LWZTQAnn0K1Xhuc0qwxVHmgOUvDnsK99nSZcwvwFzpiuTAGjI
1i6pV1DVjJs05XVFW4L2PNoSllO61ggl06z4tjbYvdAL/HhzTuzNm/wpjIinsdbVDnvg1F2GNu0w
HxwmDO2h6OxBHO1o+u5BglsklS2uUsxddJJPq12crFICSqdoWG/1b5Pyasav17+aPF+5yxuKEj+E
R9qc1i+vh5CWuQxSmRtqI5PVv0+g0NojLKcgOOVv7RaYbDa4dISqH3Htgt6baxiZszYrc8F7QG4R
M6MXJOvWchwwz3JhaqSMqLZPRydQlS+9BNerVP24vt4L+8lcKH1hyk0g25YPQJoz86CDxKNJJB/T
Ekq+qVuZgLuQLIJCE2cdbNA4hGYLhynEUcgnTFjNW9Z91auvQuMj9PSr8jtwCoUde+nKobiwKkyi
4z4HgzBuLK6S3hzjUIgwSQp7B/x7p8Ojcn3jLnwgFXoWSZ8NAaFcOKIZN3GYqj7FuTyyS3AqYtC6
A8D4/8YM3H06H+ecWQc+sETsaoGiu9imtx0TfruwBLcBkjt0r5u6uGmogPKmMFd7xjKQwT6kwZhX
O4n1s5Bfh2Ll8b+4Y5/+/uL2TcY40fXZD5J+JK6qYvjVvBwlkyF5v76SC/e8ipoArRhFYRpvmbTX
VW9kfT5Q1zdl7wBZ1KFIEgZM9PifpLSe/94YBOQ0Y+Z5OipJp+6tjkD/9AxjQbdLs9sMIKdhAM2R
Vk7qpe37ZGdZSfLhkNQywFmOn7Txvu0h2fKGl1iT4v31BZ35AfrMdAFFFJlm8o7lmKenSe3Y9HSx
GlE8JqMU2J0BmcZ1I+fPCBboRhDTUxqAjGRxfnh0hbSc6KWaIP/KsfnKWMKT2IHeymAqS007qbeK
dZOP0xPzBy/Xrc9//OSS52ogdZI5two8F8ueajsZWiMC8Z5RK+lOEeDUaBtXjKTjIEGdKY7D2nVx
dgl+WIS2RkQvGZ3YhZeg2gE3m94yyJrAAS0PN6AbmbaLxn+GUnu0CgoLQ6iSSfqg1K4v9sxxkA1X
4WXTZ91dqpyLnY6UTmx1JcmcUCjsATSNoLwawVrv4nxLaeaKhkE7hhlL6CJOj8GEOpLV1xFW0uJG
byfgVtrPXgk2QVwUdiRH48oFfO6mGFQhX0GAhbLS8hvmuqeKaenBBNRVps3wPHAT6S8JPWfFLozQ
a0UanX7/WVNczPNCqzEy9WjaSNlwlzXae91Vb9e/0aXFMLvNW4Jm/Zw4nO5e5tFVNgcDWjNJ3jVR
9FNh8uTvTdCzoN+JiDwX/MINUlMrQGpDulLUKQ3OwnrJUJhzrxs5u3nZL1M2kGmADkE7S3xqMEZK
FZCiC+kkbdq0PYL0+pJYyXPSSn+byM0PFWKYqMWidXBWvDf1IPWbIsQB0vqmFBSniqMAlFj213bm
D6PqlC4RM6S+dPptwPGkKI15EJMk6kuQiZvJ+KaazP5d37pzF1BgsZjvBwqN7N7ihuhTw2x8TYEZ
jJFDcbA2gZyuvMAXTMwRGLxF0JHNXBanK8nbOhnlLGdGqhC/QKafQHS9lvacF2sg5Jhze5Hwda7Y
LLarEUbQjkqQwAFNjbx4TI/RduaJlUpn2PhOAff+KjftWR3FRLUMUqsZKUCtednID5Ix1PQKdKg+
Maaj+S7jLSjAUrdpzGpvppVjlLVrCaLbATuO5AeKV9ta7Z15DMTX4M0xjEOpF77dCPVKfHDpt9F0
m7EMlCfZltNNL8NIrhgkgomzzh9V0z8MbVPtgj5HPV5WnlAFYioG1qrr3nT23vCmzpvPmP1MGLV8
b/ycdjEoKROeRGU7K1T0W2G3rshw5lGYoayvQgfBXXkWM3p9kGa0JeHMUzpi+ji6lZS1/OHs/ZoP
hKRxDeuwlp01+7u4qCfZgr90sDw77OCQZjZH5KBc37Ez+kNkTDTUZXhSPnx3+aG46utO9aHuFnfq
TvulH6fbzNV+ivCIUW2cha8SoKtuCvl85Xi/UDZ8AgG78t2WFbJZTIVSiwnYawb4nJHa5EZmaX0M
hTQ1ekeJEVYdfgZM0IiOosEGrOTKrTTmh+trX2zxh1FqYQowB2IE6nOnPqoLNXyLBYzSofI0Bn+s
qbVjhk3+2sjMKgltmsHdcBbxtSHyqUHD/qqoM5rCfkJA2VxVaVwct3kpJEq8QiBtCEWW12ighFqq
zhIl9WZCkVLbUkv1N51du0zgQVisHXkoqIwkfym2+0Ef/dnysoGXe6OvNrMuBNOKRLVfi1JdcdFl
k+P/LU6DRFIDD2gt7zlA9pM0NpiIDv6eab0IRlDdRgr6MXsadv8L/u3Fez4bNFR4qpAtnvkrl1G6
MQ4m3eth3s343gjt6qHJD4Kj3w5HABx75Uv2PQFT79v5XzZ7eaEoNWm0J/kfmHiX+fWQtTAkdBXP
4aY4DKHbD06+g59k57VOe4jdydz0+7XTtzwHS6Ozc32qbdWNGXOtYjQQ7qxQsz3hjv7vX56D2QhP
JIEe9xpZ0OKBNOK2YE7Pih2/3s7PUeE/NcHv62dtcf1/7B43CI8OtVTO9DKebKNBiKnsA8jnzoiL
rWaVBxFsoq3o5VubMkwe1rbvJfHuuuGlw/xrcf8xPD8Yn3awLDUGfXoMM3rKYCRSC9qdTAIAKnxz
3dKyeXK2xsU++poGjk2YmBCBJzbcR5Jd9VsRLMJOd9Foo263Z9LhLpU3vvC/KYTKLOVTEnlmf96K
z0utC+DkEUududlnJcbcSe+MTX7INsIhWIEPLh7aM2OL6F1o6kFqW4y14xfR2wfxisMsr0344ahV
z48f+F/+u3CYuPX1tJSgeBAn6SGBLSuKE2AWWRjadWK9+wDiN13deytn4dxdQAwSGaH1SPBwFrhB
csPQLTMWTstj4A2HnuG8VmxflKpYYUc/P9r6R1xN50n5aM2cfi0/YcYCegXolIkiFONYWRE15JWv
tKwe85mwIpGXIAlK9rPMF704zIq8S5G0cc2d8iof1U349FP8xzu2uxznKEMb7dXwt3wr3wiIlK8c
idkLTl0S81D1Q3U5c6wtzaujkpRZw2Ql89J0hOv78IYa6H6+OFn4pn+YfpQP64C789tGn2X4eC3Q
wSMMX5wE8OmWGlfsbc1AU2W99JJoB7FkK2LhhnG09caHoX+6vtYLnjPHtuBa9VkVcKl3Iip95Ddw
TjgDgyF233dbyw9vdQV6OalT/y4F5LOS+lG+VnVLhpVrydsYphG8SGEUOx5jWrX1IAz7JP1xfUHL
Rs6/jEDcr5M/A+teYk2DoStA53qi071XB7QfXON52uWQfUME4QRfVqydu8pHNvv/rS2lSpihMRkP
z3ghHOWXzlDFc/agCnbxpr+M79Yd0zk2pD7xQ/AFtosV22c3J0TjNPn4dsZcD14SsvrQRBVKDMN3
t203Weeom5w7O7hPX2mRrYvSLNHsMCSc2ls+So0eTGkLw3fjFrfwRER3ij06CXIauVP9jB3he3Av
utmmu4+3a0RgZ/fOwvbilaLWzeCQxVrj4p9ODJmc/TZQhLm+o2eHYWFkcQAZo2zUwoMPO2gtUljo
SaiwhzoaEAzLXze1tp7FQ6QwADckKutp/Scze06St1he8835sTm5xhbLWYRhTReNujn7R3SIn9PN
g3f4NWNZ6sP/Rqz27GVdGJsvt0/PeGy0kdHMxqbkez0erXHlXK98m6XyB+N6Uy+p9J+iVuntSYJs
L6qnb21nQP7A+NeKK6x8n+UTMDRBC0cRd7E+pRAQa3YsDBsanbvrbnAm+rk4U/p8xj9tm1CRrAsa
29ZttffRdCmbWzeIuDn1O7rC96gou/lh2BtIfQm7gYMV7ZJbH4HM/kber9Euf2QDVzxmOa8SD0yn
VdHHr5H/mee8f3n/1Fyh0Fcjj1neDj/UXw3K56tJ36WvSzyhAoCCi9ZaBvNJErQdqIkWgiw01uN0
1+r1NhW8jaCu0W8uofQf1xgVYuopczPwDIlYRCEk4CqnvHLTHwNsXPeWTal1fipgvHF95Xb4qm7X
1yhd8qnPhhfXSyNX6NaP7G7jervAqXfdIQvsmS+5db1f8m11p31bw7Zd2tjPNhf3TAU5S9nk6NWa
qW+LrbllKNZu4QkME8G97suXboDPphbXTab5EzxV8/OQisxVP0owSFy3sLqDi0tGyQTfHI28JZv1
dulGuikaG0lSTosrOflv1AWQN5SD7XWzZ3EZ7MjAQ1TmDKBzx0EXZ9Qv20ERWVi3bQ7ZtkEke5au
XmO1PssdcHwGBoHHznUCOA1OzcRiz8dKW0AQ3q2SUl4JUlsznsgyjlPyiOLA5vqyLrgjYRgTkUS4
lgyP6Kk9i66PD4PS4JSRkO9K0stdWxjpkzEVysqHW0I85zN3YmsROsSt3qmyleCG38Pn9+o2BIEo
2ImLqNImp7Ktu60bjjdoYcWutc5desE1aW5IYMgYyjxnaIZzZxxbk4B++tXcNq/WW5s7nlvthTvT
hswDkp2xsddClmVv9mPRc+HH0pDaIv1aeKsQD2Wf5HxQ8RjuhZ8wKThE1U79GD21++vf8qMdsLi5
rU+2llUzvQziSjDljCy6ku3kIG7iDYxE36C/BDOV3umvELRsmQTZJX+qP+m3dDuDPYdHE47Qlafz
0mYDP7PmK3a+0BdXjuJ5iZGHbHYX6r9iM/karPXgzi81SstgbejwzXnLsioPh2RCG64YnDSO3dGA
qtTzYGQpboVqjah4xdQSLqBC31UWcEI4Zdk/CVn46reWqxfirg+lvwVf4zCcR5P/AIhRARwuTmRd
DcAEU8Be4lHJbcE2boIXwVFnAOs/zfd1Cd4Lx/LU4OJYVi3djTKDBmOWd+wRf5oFoSCStOsdXCLD
PqThJPzTy5S4KNnnLkSsb2vX3uwOp55LGVacicxRvWL5i9u1jilBp13aOZLI0AbkrGYBdxBhQDt9
9VHyun5QLjwhp+bmD34ScKWJpES08elauSrlJo5HrdreAVY8d7yFRA9kDcxhf33ZkvFKczldn1Uf
lxDzWCtKeYxJJ2S9s/Pwj9L/8Nu3lbWdnzwZgBPSHHMDFMbrhf/0Ri4qBapPjvqU3iN05eY79VG1
y9vy8C+Rwb9uE+CxM6SKh4vy6IwDOd3NsTPCYQyBtSJH8zxt0YjdNQ+H8Mk8qC/W04/mhzyPJj6Y
z9dXenGh+lxVRywJmsfFzRqXQ2iFiKvAL/glz334fP+yAz8fxXmuR6UEBc/fmYaL16YNPBcFwE/o
apth2nqwcdKXdGhOrDyOZ+2Ipa1F4JR4CsQEA59t4GWUN+XOdKuNsmOk2UkRdV1t854//KdrW+xe
7udjKqtcM/odrC2MAaQMeZguRfqN5GSbyinu1uokFz+YqaLVwZgUWm6LNyHQtLGseohT/JC2PJSX
O70O1tz/wk1Ck+VDowPlkzOEpNZ6FdMG6IMJzG9CTPcPdIiOEjn6b+m52ys7811/aA8KvHe9s0aP
fh68Udn6ZHtxrVhdmDFIDUuI1DXhbQiucJtGhgxNudQ+qdpAZhGKFirSITQ61w/Dhc95Ynqxt0Ux
1V4rAq6BedppWsjtAHOk8loMt2Zm4aVlFwIGyzBTwqwHdcl3pUWzSShXYK7nH5GuDqJkzOIggXgG
4TEyQQXg5SdOJ7W7sspeejhv7W4Kt1Kqwuw8rTH4n69LJ65H1gQkBz3VZRVNFoK8M3shdqwIfiHp
i4b8VQEX7vWPdB5H0HRXZ4wN2e08YXV6UdZNrGm+qJCpVPAsmb8nyGJqJu7XxdHPjxrMCMiD6IBs
DAtI4KklonqIC6e5ECNrUASpug/Po+xeX878R04f7RMjy5H3+XKMg7lsoe68Y8b0aHyQt8nROFw3
c+G1xg6YJODHTA6eEVgYWtaSWmAnuU3vrfqg3aI5YFvOdJTHbcHyyNOzO2MN9nEhMMIu4lrANpG7
grngdBMlvW9MeSTlg/vapttn7uN7ehCE1KorPKm2eYtisw3vrwvPbm/vV1EU88N5tsGffsDitIXg
EAdFAT/ZO95TdajcduPvB2jj3LlZ7R9GV9/6BwE58v4WNNBubXBriT/iATzdgYUbtejAecXwsQOi
E+6rwPYAbwh30JfwpFvueLNm8vwg0iMn7CX5ZU6GHtrpno9Z3otxaOaO73sHuM1e+8y/h4Dx9bpP
XTID/EwCGkL4cNaLj40ubuUIM0gsuvDywXjpOTkEgP83M4sPGEC+K8aDkTsKYhXdCEZj+oJLrdz9
Fw77jNyTxRmQxg2ziL/EEXZTKYhzZ2rfMv3YeNaKgTMgzYxH4nYE+crIK4CQxUkIBVn3EmkkWDB7
CBWhTxOlF79LN+MU78NIfY/b7meRJU+xEq48BZcW99n0YguTICqiyerRU+me21q0K2FNHfb8VmZx
BHcqoCjEqT6ugU/JgKHCBZfCgulk5d0g3uYadd5BA0qwVrm64HTAaOZ2Js0a8YznQsiLwRonv3fG
/I8g/koFOBzXuqaXtot+EFKABORQuizOTwbRKhcodc02H79pPsT0eqyuHJ55yxfXEoOyyEIB5GU5
y2eMtiBsR0JNISVtu6PlpQXs3h1vcy0h21jB4Cqkxo+2t+qVvvPFxSEUQGOdEtyZOFPcjBEPKwGO
MG1nAt8m/vv4BhqRTxYW3hYHY+mFIgc2jOBPz5tNXd+FnrzSW77kCJ+tLK7VIk6pFxVYaUrozfP8
OfUZCsiGaWW/Lt3fn5djLmZiYftTqybFEAI19CU9KNdduD6fPSQ3aIcKR8adw+1amnshl5ljDkSX
DO5WBv0XcY4f6rEsKhENQcgl5E26CQJbcNqttcs24lt789dQI66nz/Zmv/l0grtIMAO/oD4ThQ0c
tML0qGTlW+CZ2tpFeOmumNHY5LoMOwA7OrUUTlEQ6xG6Db1jPaTP7U6415HZtIebxp7barINHtwz
7Pzt+kNyoV/BEmnzwhFCYehMZjGvurTsfOq0lZFYIUQuSax+h/FKQz0lE+Cg2IRm1gaupCVGcqN6
JB1yuZsi7Uds/U6Q4tDfIQH7k+qxNd0j2SjLK3CNC1Eavw3kC68qsBBKfqdbo3pSwww7QEvUxL8K
dvA+fgk3ggPxeWgXz8V38cZfnSw/zxNmmxSNKOuC0FUXL1+SlzVET0gLg4qwzEM3+naq/mnNO7ji
r3+A8zsPS2BqPgTbwPUsVlcNctoygYkortHeJuPXFviXEPQ7M7h96du1bO7CZsKNOI8wqEwNnc+Z
dHnSyhYkE/jZVnTa+2xbOrBUOsIdQKxjcATks+Lal+6kzxYXN59WKrrUxzLkLFXnlEbpjuLvolij
5lizsjg/uRbqndRTeJNrS94MXkifLU7VwxT6a0qdl02hDcozRW1xiZ031Dzx1I7ykCQ/i8Jh7HYe
nnjdKy7aoAQN1Jn46CxPVbI8FIcWG7U2OIbf22pH5g0p7HUz5/C8jwF/YmKKUKQkS462Xsp7LzOC
ORHIwKDLyL1NW+qWu3RHmc1F7MStgCC+xw9r8fj5hQdIk4kdau3MR54N7UAbTJZvMebdDUa0Kxsz
2XEr1g9No4W7JJGElXDv/Jyd2pNPb5FYLhqpsHAQyQOurZf2FLx14kNrCe6gRK6vTn8LR5q39tMC
FwcbgdwxVUaJolQyHiQwMwrkjIFRuyuf8Pyqws7HmbYQFju7HnsNvTp0gWiIIJnwrDqJG7iT52j3
0T9tC55sTqiCP+Zm+IWO7XXb515KIRhuE+gSiQnP6rO5ZE0Q/Ps8WvoLUsCIgWXwf8crKzwPzk6t
LL6c7kPtpCjzDFmj2EIdHBEH2f8XCzEZ/5inq5m6WXwr3jfBU2v2sKjDxyCQ7CgPbDHofl43c8nn
8fV/m1mGE5Pmmx1k8Q5iBFurPTL/vKsgmswEeXvd0sUv88nS/O+fAxeYH4CGsmdV9OwTtCtI+KXS
l+tGLn0YMmqcju+vMVZ7agQpXtTzQkiO0+yXOdwY/bf/299ffHg0AYdBLkoeYVm5j2M4ZKxo5cOf
4/nmOQ7qxvPYNtMOSySO7nmTBeYUurLttNW2ydZz5d/xYUZoGO60woJ14aucGFssSGEKXaU4niKO
ddcqSCe8RdrLX+/ZiYmFJ/uoV7ZFw3pU66s10ZsV8s11C2uLWDixGBRcQz0WguogGeOzLv1hwn/F
tdaMzP/+yX8ZcQ+FJprPPOT2KdMaFOHaSrSvL0W54MHsFkNL8DIxvrDs9ExjMiZigQcbJnG3OOp2
2go7yPbvR7F8MZE/TdQOTRh/h3KLKxnBfe4rTqzeBSPwJcbiaVM7laU6SkP207aHMdQfpS4GC2O5
XpHQ4cxu1FkuPQNUOO0orD5b8cEzrW2INJgUGU7dwf8OE8f1lV1I0Ga/5lmgWMuszXImhOk+GKkT
vlLviI644UZzZwrdNwnkKigBBfT7EP5X7v0fm4tIz4i0Moyl+T7wCogha9dQhF1sJGtndv47p2UC
1gYaXZ6DZmZxF/dOnDXh5KOw9oHTIYJQfqb9obkp3fo2T7fTXXScK5YQvxqvNHvXWI8vvLdYp303
h2UW4JZT1wxKcFaCzCo1IVaPgir5x0ISjG0/vfXJtyYflR/Xv+XFszAD8EkUqH8sa2R+3SqlnLPc
SrmNpXdZfy61Ffq/+Tef7egnE4svFwiBP7QjJgL6vm4ayyN3erz3PI/qtDc4dYFioxCZ6UZIVHN3
fX0XchK+5zzATUQNwcmytCQMRYncKtZNwzGf6h8wBe8mVIb/xJqThvasecgwXwgRQOReN31+/kGS
mKSV1CF1kr3FNTMEkhVbXsz5r5J4AxwkOAT5FK9UZS5E2adm5rjg021GSpL1Skg2Oe7UJ+GBssym
vstIU24s0lhjhzylE1eb+KHfr8Flzp3n1PTszZ9MC40kJ0jWoi8Q3NGMsodkr3Z/ru/imo2F96j0
s0QzwEaevIUNJHu17pTwPv8XVujJ05JHCOaMUb1V9CLVRKxM5s8RJiNt+m5Ro7hu5PwgsF2fjCy+
lKUm5qCJSep0VrcRBROepN6JetVp5OC+RvY1CXyke7u1etr88p8ewNMqwOJRVQQJvIGGXc9rmiPk
DbKD8u+g3yZC1c2aYLnnKKUHTDcQu6d+zOrb/yHtPHvlRo6v/4kIMIe35KSbdJPC1b4htArMOfPT
P7+Wn789l0MMrfXCWBsWoJpuVldXV506B9Zj8yGuOuvTBA3eHz9eRLBBL1WQo6kXlNownWu21FuI
TnV9v5NUu7yfWnR7UifQNrK8y2gOsy+Fa+bpeUxfwJKGxGkKqxNDTekdLKS3kfagWqhQIwyX6Luu
U26uf+KVIiIGETYQfBHMwSxrOw1EzFbcEW4GD4Za8V56TB6QQt4hLQbwWd96Ja0EGeyB+ECWggn4
ZWnPriYbzY+QCk+XyaNrxWHzjETzFgv6SiWPdcHDTy4rJsSWHa5MyWzKK7VYl8AeKW76CD5PN0DM
urqLxCsz0TM0SPnNVolndYVnlhenpm/GYFRntMQIcq9DoRBtYG/ZbXw38bcsz8j5+hahbECYHlEl
xtCa/bBHw2bPIEDfeMmx3UvH5rVG//aZIVc59rZgzpdXvthZcE9MgtKnWtboSsNCZV1iZ/NZeY1g
UnaoyECk7zllfrLRULm+UnUtGpzbW0QD4Fx+mVS/PRQJy53iWrJbJDvFh5v6aWzvBFGAmHGf0cwr
D8HO+IEMXZgci21Y+eqnBaoEdk5m8HyZIduSFkKSzqYH4UNRfFPGjdO/6rV0/8Dlk9vQZRQR+eyC
asysqGXr91d1CK8f1X1zBEAOJzs8IdbexHFtBBd1NwZKvHExr1xclC1o+Qguf95+C4+ynYby4IBt
ObxJ8g/W3O7oPW747doOnhtZ3I5oBiIJk6gp1MSK53Smm+SbmKsFHx7tdCqsZIjAoMGB0Dt7v4nq
7EiGzWvGQ1aUi6E4tYYPhZA132VJfpdXXFot2kOtPr+gRbIV4Fa3kXgqmOME2+UiH2+QHUuT2png
79CezKJ5tiLzZ2tvjUtvmRGn5sxTnFiLnGzORi9BGn2wORJtvk/GcH/99K3eDzSj/72cxWbWzC/o
ZhnNv4lsQy9gICC4DY7GswKAHPVQ8BBbg8MrS4PQQYzvIx8kyK7eL80eWwM55iL1piFzC63bGUqw
8/2tXsPa0s7tLOcJE9/WAge9XW88gBCS3uQHKnZVcIsI9FH7RgQdyk2VmJWnqPPO6MI9TMmoKO+W
8L48K4f8CfkDJX6UvPkoH5KvtG/aO2eXbZzslWnC90YXzoLajpZnI0bFLMdAmv1Vu8seJvAuJ8Zh
XOojp9HYlZ/kU34bHP4cryesI7IC4ku8UReBJS0CJsccvmf2K1WegjRAYvFRRwVIyZu9/nLdYdWV
CPPO2iLCdOVYxU6dp3RFLXf4Vs2e7glwYriTn8JH5Qu1fJDWFCM4Lgf1XtBqQN0WP2ylAWux/N0P
Wbhxi8aiTvKckoGMu3mX7Oe//Zjbqr1FsJMJ2fah/tkGt/8gjJ+b/T3vfRYYZORreitmt2VU8Xq9
d43hqy9vdfBXd5kAKw4pfbpllCvSwi4Kn8WZIUTQrfmSKdLb9S+5GgbApFBAoyVzMaeW8ATowx4T
NjNBLqC1Yxb6t5k/Pl+3s7YUWP2A9Wg60oHLcndpS6lCEgxRxxDeyJn8qxEQnOs2Vp3h3Ij4EWdf
pciNETZEG3HpvX6r7ZJbP945mVv+zdSjq3lg1Vs3fwB4g5DuddOry+MSNEX/hQH/hRtaSJw3Rg53
h6/e8pgDnbAl17RqQdx28m+g1/J851FSalWI3p8mx0ga3libE7yrURNBBuDnvIv4Z3ELtWjYTWqS
glQ9TGS7zTF4tpi7ZsZHPFN4+Fpft87vmvudm1x8sb6rEqMLEkxq+UGbXqaE4Vff2nCMLSviz8/8
IorQ0MhMELG+UMKpoi52i2Y8aTBY7K77waolBNJsQY5Dn2LhB7DT2NQk+UrFKCsnAznSe0MylB2c
8drhuqnfX3zxOKEmiOqgDHEfCoCLiN8jgj4G9v/nOenrh5hBRXUn4PbBUf1eGHsGWzUZrpP/Rktp
3VnOrC9ugJm3SWtH8vz76Rfku9rc9xqAUqbQ9uphDB6bZrc90HtBxkXa+W7Riw02EGauKtRYGTmF
3OXO/uXcDZ+KeR//KCzqF26yl/Zi/HQy9qN5QIcuKukl24qHLuyGV21twXKCG4ZIqbdTDn0NXUFw
SvY1lG2P4ryMewPWQTd9GDfq3atR4D+7vuwdGXGLtnHHEe3SEfnfwrOVbsuvVm1AOsl1QDn/AmyQ
1tQtJYko6rxab+OrGJb2T/qj7UZP5gmk7M1WeWT10JwZXLzlKWynbRQi6YzQrRvlo+s36kG3N9Z1
ycEiXIeuIQ0KwXy05NI09SkNEJhNPPOvdjcCfGZWKt7pKNF/Kh6CY1sK5MEHxg3EaJH/UkubldG1
neXNRMfcZJ6DkuL7ODR3gdbPagPpSuG4M7lp0+2vB4VVCwJuDNshyuTLmCCH6lDKtQr3UO68oqz7
1KfG/2hicfC7ZBokM1Jgx4h0dxg/WFuwiZXivAM2xOR9Dh5KvijPFVUpd6UBA4LI6eqPyUnUldoT
IHU3edL29t+UH3bX900Vv3oZTM9tio09uyJoITVprWBz5O6bHM+K3PBjcArxjr/iXXvX3mT7/iRR
spsgBCmPA6rcLirZn+EpzzNXCcAebs3brnqs0KNAzAFUzkUZT4vapGzNBH852Lf5rjp2L3Bmfvg9
2O+1rja5zU1xKI9q5gY7LoCNotCaMwmyNQhuga/TfHq/JzPTjRAWc2Cy3jlG6XRrVOav6/u+dvSp
+DKXptCIvID4xvM4tQziEM+s/JSX86Gzk/updrbeZuJkLT/vuZ1FiIFLrgrSdkoY7whOsKYHyZMD
NYLIa3o+8D/YOFNlmk/lYgbquLikdPSMCr8hgjZd6mbjB2e8ub5t4i+4WI4YL9WYxcaO2NYzbw3m
IggnRnB+L0c7tSfjqB+Sw9a0yqoD/l4BpR6UBJcLqWBMavq0Fidx2BuHfDfelYfx1Dy8QJwIBLY4
yCfna7o/oU6zsYerhYMz244oQJ2tUYIrFvAUtgVJgaR4Bmn7p3I/ezUXelHuhr+3yr1rzmiRXfzm
Y2WWaBGeNZuJDbPW+WxAcUqdh61au0n/4/q3WztV51YWZYIihOF8krFSZCRmleyFwPWvm1jbO55a
YC1hDmYWYHlyI1lvWtmEFa7e0eWITgqRq2IeMvko6hDbangi1Vz4owHHt+BcgOLvor+hKlVbo7eN
vVxmQhB9nvbQJwrv1m+ZtIUgvPhMtN8ZBSNcQO0Lv9jC+cuqGJJcwpiawZRu/ZR0GnTz1hTd5R4K
clkqxKLxThN8+WKNJuq4BWOPnjLd+Xl/O02GZ8TE4Lq414KfgQ4RVsA4ZmjROHqZu1Pjlxth68JV
+Al0HaHBo1InZHbeH4HRlLQcXDQOmZtuM2m7OYw2XGVlMymzC2ZuGB2g6BBf9uyUVU2QN5lMDls6
2m1hxm6KRsFobHHUiPj6zkF4GJ+bWSQNdm10UqXy/I/8PITDX5mC7mBNvuHfVkUT2V6YGdkW5fRF
lMQoT3KSLQobEAUvwvBQq2ZkZ2HymxU1uxU0J+Fp+02ytoVwjnBT/tZ/X5pJEJfvShti6ywcd4kj
3cSV5WlTt7t+qNfMUN5DzocCg3JB0g1LrsUlSdyIqnrXSpabcrkERrn/czMUEelW0hq1LyQQjEGx
E+jmYg8x5cPgMARZRidoXjay8ctaDR+HQUj6B9COIx+1cLw64/GK+GrsqUfnUf1Vf7T+RUd4W2ie
/2h46in92d1tVUnXNpEqO/8RtzNNjPfuDt2WreVpH3sArT+BlX0touiY1flGc33l4ApBKcpqJG80
mhcHl95W7vgl7l4ZzPrWUnbwu7n505qT2EFqDSRmAhC79DvHH/zCt3CIkKENRS7clkrvdWdYO7bA
jcCpIITLehYfqRjAjs4Z0aGfjZMykfSa5k3fZfR5tubytkwtIkRc2XbUhnLiJVpBZCie+54enDw9
5eqwsXGrpoD9yPSNeGMsu/GplPiK43M7znPwXTPzNw4sHFJB+0qmtZGprTrcma3FbQ/YoVCTgOnv
yuz2ihR/GFPtY51rG2ZWl8T3McR0L025hcPZcqv4VcHuoas9uG2gPodT+WJO9be5krYGH1a8G/Sq
GGKmkgt6amFMdaKhAalGgSApT9OMXI/8h9okOqRRGoQ7YkwTGj7Yqt6f09CPUyPVAoKd/VaEP9vp
2xRvANAun5nYYNpBYcxHFwz8i3RvjphdIzTh3J2LJveh/9iA+DpaMk8r8/u8V5AvO8goFm+431ro
o4oLEwe8WCB/lugMZ1SmkKQjpYalHOb7+aZ8NRQvPERw4pWusvfvKOxAkbyVUq98N+xaaPhAdHs5
ew6gLmMUR/SedXNndI075fmf++E7E4tT3CRJbWUqmhiaU39E7vmUx+pfRl1+6ADRX49Nl5AFk/zv
bDmL692wSh1+PwBM+jGGuvdRUSDvHPbVi3PID3V/sDz9Mfxgv9mkh/uebpD5Rdpt6RVt7OlyKrGc
h3GUHOB8jhx69TC5nXO6vs6VCHK+zCUjDZiMTi4qGu1QjsWzO1VVjEpW1ji8TfJKsTa88yKVf7+r
9iJgBeY0jY0TZ56pj4+61exNS72p9OYGEYcbdd7i2LssomKPIyjIEOCJupAYCIZE6/2arqn1aN7q
XraPD+EOtux7QV0UQeq1VbZd20+OtQ5gicfDRQogN4UUDLUBE7lTurb5NNlIEwZbAIWVgEwnljIc
1DAWNAAL5+x4gTVSBQJLKpsKHWXn8ywpz13F6EWRGn88u8UmCqYPplJEqWY5U2UWktkHM2uyisJV
pxLtNI1po+9/7onQmKC1QZNNYD/eB2Uzrlp/rAiYchB68vQxYNIoZKzpupW1E3VuRezs2Ytk0LXE
8mNCiJn134aIZlCro2d63ciqEzAJJqiW6K8u78u4aqyyn3gbx/aN74S7fnqIth76ayeJ1+O/bYiF
ni1E99PA6EoWUqqfeznet/24q8YvVmIelHjjpbjqbme2Fp9mpHbYtgI8KXVHNc72ale4cjp53EAb
O7dlafF5wsLCh3UqzBrzBk3QuCnTBEVXuvX48fo3WnWEszUtks/SkWoLrZoUCtXSa8OPTf163cDW
B1pcVmPfNkOdC08rnvqqdzM4E6fkO2nBXR1tkVtvedwiIPhBYrTAJel0Zv2BHoCx7x2I/swC3t/r
y1rbN82AbojqLDMDy9BT+b0qTxO+EAsSQZ4dWTTtrptYcwIKBv/qdTPpsfg0QV5QhGkMMphJv2+t
3tWi1zTVYJ3dSpbWvtG5pcU3Qsghi6sBS6NK57ZN3DEsdjm8E+l4EzEm8L+ta/GR8souUo2hc27y
L2PznJYMAKjPVvYPqi7wj/x7/5ZZgzqbdl1KrMrS95oeeVLxxCX/vy1mmTjURRoMcylgjlJ/DKJx
X2faPbzc6IpveNyab58vZ5EzaEaN1FOHpVQQkZlPvtS6qrzxpl43Iop+IoG9YA0YHG0KFBgDPDOf
vSrQ3TA9FVtNwi0ji+g2yb7NHCMr8W3Zy1P08JSnZOvlsXpAQYD+30oWp6fro9HIR1YyKc+Bc2cO
yj/6HjYFSl42l6IdZpvTFtZ73FgNPdu+601AStXG91hdhSUaQ3QbQZ4tnk/S7KuGn4gYIKFEX/3o
g2ljGVsWFm5lGlLEBAv7ZGm/pvYhCjdWcInYI21iuujfS9De39BS2CeZUYCTHbzgQ39ffTZv46/2
Z+Xkf3Xo4keCI9TsXfmjjijH1sthNYaeGRerP0sPHDNV8lBENoeaee8/t11xUm1A5snWxOmqU59Z
En9+bimg1iYhAe+B+ASM35e/qiILvC5SN54q6x/MQMWLVjvkc4vw6ZShNc8CWK3lgNVVzdP98uZ6
hP6dmS0qyXyzf9tY4klRDqW0Fivim8mef4xOxa1/owHs1Lzu8b/glhQ+cM3ews3p1/NiMDoBivKP
ogfr77QX8VIX87rV31u4/8vp4N8++Z/1LZxezvoitsaGWHrffYY5n3mt6VB81Pb/jUDi6u16tpmL
AxCUtT0EKR8sH/RDG+c/jdm23c5PD0qbfw/q5q/rX2/VE8VDD3JVmsrLsk7Vowxg19gzMqpUabGb
RWqH+u11M8LPLr6ZzSsFGxSQlkA2uE1KRRXXq6obietr0ltkxV+dPPjup819kOX+wVHgClKqL9cN
r3snXNEMjFHSvsDOjMRysPC0zP1J9fxG3llFep+amjtGwX3a1YehH1xecQ8Zkh+G/llSm0PnbHEC
r31WbklSQIh5L/nd884xsohOuhdPYBPUTLb3SgQ8tre+zIN836TZBtPF2sFnQIzLBikcSEMXBz9K
mn7IRWVJ8sd7ufXvMlr517d2zXUo2osuGIRjFwMxVui3lllyDlX9WWt/1fFDmfx93cRqYQ69PsIL
uvRCt/t9oCyMeDCMEBvNPv2oz17RHlLFTZ6lvZC1y3QxFtKn++r1v5AqXfNZZO14x+M3dFIXQVqV
oqErerYwvGeB3+Ga8rJTfpjJpGKGUgRg6Jd+ME/p8/BFQ8hlf33tIo9eHplz84vEp0cTNCrGnseq
lNx0jMU00nBjVR9is9qZ2qdA/uMZFeLcucFFEqQ2MfgocVfMQ7yrABDaW7XIVac829HF06GCnNSu
QqJAK9dPfjTs1VLfcMq1O/x8EQu/17XSajpFfLRUzlziyt5Pv9dZOrmJWu2uf6HVA8BoPUAZun+U
3d87Z6aWvpIX3OKBExaebGYRt92gkeHBKd3Yf26NO4huIw0sMSe9/Dy5MWh1Q1mOqZTnKBg/JfXw
KCv5xgauLAqggkKfkTBFS3/h9XncEyx1+haTUx94VrpN+7XOpOP1rVvxBEPwLkK3Qdp9AT5Xw7Fw
0oRiXFRUL9aUvkDG+XzdxMpCRDuBfhJ9xctR4d4ayyBJ6ImAnrydDIju7fhWi/2N/Vorl2IH+h2N
ltwlh1EfNDozwdDuIkJpuEK9o7L30rfxVj20HiMWYC+CwxZA8xIH9Hsul0xfSAAqqGu/972kTuZU
VQKRBNU3Wb/TgJH4LkXT7ih4qKuPw244RFDIMtFm8v/vstw1tuD9a1uMR+KSCqnlBQdDkynQGtdk
fnVr7ILh787R9133xzpJYqlnVhb5FwLVxRBJIGxn7XMio1c3/T231v66t6xmecBrkX+2kRGhbvt+
Q/uYDNzWft80YAZO2b76SefJc47VIQ28rcbP71bWMrrDoy8QGCB6L44ZnApFHNl0KQav+uycur12
yE7Np+AvIJxM7x3nzx2ku8WO5d5mX+LbLRbF1V7N+Q8QgfTsCVLNMXiakCkwk44Jch5FXw3HOjWF
RIM0+W+ywam05bp4DmQhh6UbQ1u7hankGqjqzvxm+BpVbSBTb3IW1tmuKoJyOOoznuKCLemLU9Up
UGjWhRPcNDY1nMOcSeWeuQzK/Ne/3spd+c5FFqchdQoltEZcxMjLkxzSgcqmTnJVHm7oYe76ULqR
gRVcN7rl/SLGne1gnPTB2IyCbzvJIqGmOMa7sNH9N82a9Y1qsgjuC3dhnIARBlSZbe2Cb8SpJT3N
c2zNYfdWl/NR8nn9VObrbBYndJQ//vnSaFqIuSCGrUm/3i9NiZMungRo2e8iL9AOEMtTTbY3vtrK
JUAxFLwk8pcqz9NFcte1Ri7JPqm5VT132XeLDsmfL+PcwCJytHOsh7MBd9TIg75MX8rpr87aKrWt
ZRyQnwH/AfkhEH7v9ypUurmdFETOQ6f+oVhS6vIMGl0uphu7r7ZC7pa1xbHN0MIZW/hcvUmrBzcY
wFKpSv9VjsI3pWj+QTJApoFmp6B6vxxhzDIopjudbIrpQrdiRgsWGugbN96gK34gnEDBA3ivXICq
i3yu8ybED3LH+tan01OhcGled4XL2Zx/OcL/GVnSybel2QOIw6WRM0dc4K7dCf4A52/IYw0G0k7G
M/0G7XPxmj5s9TcvZzMXtheOrg123EL/L7iK7OO8y3cayFndjf4KCma64h/lIRpOjqcDXy92mbQz
gUN/H/Ib6Sl53WIuWola55v9+x48i1plTa1oloDaJI2/MyHzHkLdneatguelMhW3NmweUOtDrMN0
/eI+hYhizOyGBEVuE+6Nonks4IarrOJLUut7jlLnFTYsaGYbPVmV/r2f2q1bYe3tzxALlALUQy18
axHGAIIyDhRxG9R8bBV24sLj4XgnBp3zffS6NcC94sfvzC2eN2EcR6Ep4A9K1Lkj00Z98LrhxSvH
H/lCeFuFcoB8Uc+zus4CP8kjQFB1xvc9atb6PkfjLDqar9ZxuK8AnW/lCmspLncPNiGOhhfxAvXa
Uldpiphk0wHQAca38SrEzb6bHbpR1i8U1dCMvL7SFTdlAoFOrUbooRy8ODJV26q1bxHngHACKf5m
Jx30nJ+uG7lknkfWXYf5iUkHgtwF9dtUyFWSiBHOKJv/DtXsNM7ljxjqhCCUjlpXHsJev8sk88c0
KofrtlcXqGkABqGahDtzscChmgcJgUQqG0PzofTjQ9YNH4Mq3F03s5ZoWnS2QFWI8Hp5lY9zWynD
7xn4yfbawq0r19o1+3FXvFin7DZ4Lu/M++HNCeEWgtug/i/m8tYOBk89VRbig5AbLGIBcuZGnPpz
4rXGcGI7XbMyn6+vcy1/ZwqOS1hgL0F5LM566fiBr01cIvJte/+vQTLrw3BwboWM9pZ2xtrHOze2
OOnAtlQtDQmiUoNMRT2A3XrR5LfrS1o769TVyPlUFFovxBPV0Whyo6EZPo5fhug2iVO3rz/Exbfr
ZlZyZyj7dXI9XiP8j4UjakMYNlnJI64cjOkQZxKDZE44S98C3gGPjapXn+IyCmv05n0/9K4bX9lI
RuIEIhcE8CXqI5jhtMo7jEcQkgypvhtny52yjZ0U3/599qxA8AK5o+Dz0Ck8vE/R+qqoKgg9wBVC
KhM4X8D7waNse5UESq3bQjFeeruAfAomK8CETFItNrRP0olVMaYgP6NBGbnpV+WL82F+7n/Vn8uX
8Tidsi/Xd3HloqMGwJAHsDQNivTlVFAgj01iVixQP8rSvgY2Ge7MnXIrGQdI5XZQ1298t1WLGipD
4kFCVXt53Iico5G2BTlb5EYQDjO4+ai9xJ8VDxbGT9sUdmubqqkg0zUk5EUoe/8JmSYhBYUM25Oz
0xSoaBtsDWqu9B6pYQPaFsKIlAAuKL3TOQzbvBdcBc7rNO1ngFseUlpC406I8hgPs5cnN6D8RJTM
vT8edjLf21+k9lVOgyYxI954zrxri7eGee0QCsQNX1ndybNlLgLlJMeTKo2YEe065R4gV3MsjqK7
ivzi1+4RRoY/v8xZmYDcccNSKF0+kSwpG2vHZmpmTBmu0lGm0DmH1tZz7zJgYkYMIZHr8Q2X80FT
bk86M35U4pzJjdAVGrNTOX2YzI0Tfhm0cBFTY+IJCkJx4bz3xVYdcsWktghIBE8IjJ2Z3BudvvGh
1r4TQ9EMFNJkIfovvlPWa71UhlixTJItBcVOYsl1X1DXdkxHRkPMk4JTXA5uSXXsqGGLDTG733+U
jzPtjX1yC8lu/NifguN4Gz1lN7SNT8q+PlIGmlzZNW7VXfK65SSrv4VSGKVE2RaXwvtdDUMjn5OO
JKGaOxpyb3ppeLOYsqrGjWWvfj+BY6dsK6bWxJ+fPYGmsLBjJcjEDIXjqsHPlj4SuMB/EiIFEgvd
HyaRAHi/N9NooVFPHWYMF/bEeqftfnMsTXARCA3iKCcPu/491xYm+tSiZAOD1DJIwmsx1FqLRa1J
7grtmMrx0Z+34KBrH4o5V4GiJZW7ANJSa+9ixeI0N9nPHjIXrflZ6LXb/7E2E/HwzM7yxT7lWub3
iHN5XRvt2hydkY/Xt2vthPG0QN0DgiZWs/C4EilfJ5cqAm467NhR0p4tp14pOyBZiFIktJYU7oBJ
LZwAatkkjLhUyjeulPpG20HJdNBvIvgLn/IvzOvvwpN8GvWd+nJ9datXtBCjhgwSj7iAAzlZaWu1
Q1JQ7bPPRoNx5OBPwU2uHKWjecqP4XHDoriEF3mWIt763C50Ay5ep4nmB3oO/bNXOR/qoApcZ4gY
ABiDYxyUe00pD+kwocndJc9yGntDsfVSXXNNoUhIJwY2QQYq3u8213pGn9uPPauvvHhU90U03U/y
a7g5h7VS3+DDkviQbAnE0hI4MWS9HwedGLAlZNV55TX2UxcdlRJSnnJEf/SuLT+l6k90wTfC12qi
wuz3b7orLrzlmAzzlUVo5Rzz+N4uvbHz9F/9DVrcB0gRSq++gxzvSald6Rh9j2+709Zk0+WDgZWf
mVffb7I9SoNdhnxleHIPVlm4QZ66GowHlWx6jT65g7OFOV39rmcmF6cI3YeCvF6sWEeSYfo6VM6h
gMZUU7aC21oIPV+ciBlnd4PFY2y2aWp4iXqTIWSVxw9m//36ObmkzCGynRtZXEC+pmWADTEyeOZR
mqCSoNKwa0/NGxX3r8kxuLf2/V0No6nygG7Hpw7IAXzYp+s/Y2upYtPPljqX5LpZzK9IGSOsGpuM
LILqKdlfN7OC4RCrFRAKqoGXrEhdHPGSZOhKJBmRK5isFIjAsk/WPj/N0NAnbzpsBVt34eoBpUhG
P09w+l8Af/CWhHcRsaDZO9/F3dtCf+kWN8UuOvRfr69xbSvPbS22Up3naZwUXkN+A32i0XsQZ3hQ
CnjXzaw6zrmdRXyTy9I3w4pP1h662s0qb/gFIa116B4kLzhGN/qjf1/v5715p3kxvAwfWq/8L+o5
K8UWBaFG4jxj+OhlLMn3a1reSpNyq7VvpebRgN6Ppz5w1fFgHcHFIeKzsfKV0UAsQsiJfCfhXV9W
KUDp+FpTcJlpFm1uyX4t5mIfombQlS+9pXpNO8FL7ZzCut9VWc/NkyLZHe/qOfacerNztZY6wInN
nQ6zI9C5xQmW2sYa+148f5PpzZfKj2FnEAhVWuy+NT8YzmM+FPcSwnhyPO4H47lVP/UapY3egJlG
O8iB4UGu7ZZT5yn8N4IdgJt/1WVwmqXXBtykdF/IP/zQ2cd1dNDl+zLK9oMMW3XdnwA25K6u3s8y
8qJp74Zd6PUQPFeNfGerL1kfHpxIczO1u3UiZaMVubX0ha/LQS2bQ+zInlHVe0e+qWNzd93NVyxQ
KiRloR1PfXSZl6VaJbdojgIrQCizl1AfqOUNE2t5GXkRrS0xSg2ubHGShrpQyi4g99P5IHByODdh
fqDXTZRodv3njH+hbN/cqLtw7+ykw/UVij1aJEqM8zOKZJCgMfK6cJ98MPVZHsU0eizfG/1tygvE
rwu3DP2NZGHdEiPpCjgbCMQWN2eQVWOqSqQoTQWygGHT0E1M+80Hdeh25mYzdO3TEe3/bU78+dmd
0tto+k6doESYhvtRGV4neYsCZy0UqGB6LLgrYeK8UIpI7VmatRKEkvaYmK7+POynfePBYUuf90Wr
3fgl+5ptPk9XzQLWEPA1cksqDe+Xls5qGlQ5Zvu3+j7+oUJRJnnmTjvm3xDzPJl32eNWQ2ml8cJj
DltoM1JJvOAC6dWhqYo0/NcTct41aLvSwYq85CPTUNEu2IX3W1nBmsOcmxTZ39kX7HI4QDSbMZvK
nnZS+pw76XEOX+doS9975c6EDZ+HkUnxgVx2UdHrgqY2I1/AqrPkdYBGpetMrzXj5+tHbc2MTpKM
2qFtiQbz+/VohRmGvTjodQFTWMUMtwEzvW1unLM1xz83I7b1bNviQW6C0IR2Xg+H20LXbo3icH0h
awmNEGFA90EELvjYFiaiCrkgcQXGN/19d8yO30WiH7vlP8kMxeVOsRXKoktFFJgke8mEBNSz5uxz
bmV3haJ8j810Y9pj9dOAnIALRqNTvIxNsR9FzZBVEJZXzY0zNm8BLIN2Of75oJ8AQv/HziIo5ZPu
t1XOxkmpdFL6/DBZP3jSbXjA6moswTfrEP4upEmMptHt1OdZpFTKRyDwr2GcNi7F+o/X/UB85uXd
AauEw+tThghkWX3UIJvJESURb1zyHKtqK7dLLcitk/JLaBUPVY5whpSPn4gnG6bXYoPFjDaq5gJV
vsTIFdwcytyyxLrVX7oxe2XYaO8XZEDKsMElsLabFsJZJFg0SEn63ju7ohdt69hk71Pmu3Lwqyax
VqfP17dSXPIXW/kfI8vJlYiaY2YKrGsXDvNLVqbxbV5r0V8InBTUMGTTbWcmqq8bXVmZBiABXD6E
HWJE/P3K0kHqWysHiFIa2ltTmR/Gbvhrtpt/8GbWGPulsmWQ31zk6LkySNKQS7GXyL5yiKTw1U6z
mYekXri6NWzxNV5WBaiigYQGCEuf7aLHO/RGOaUqsbUojbteYxonkE9l3LjafJyb3p23RCMunRGD
aJGDEeA5cNERKtRZ7xRIKb2kdMbPQxvortql/gEJYjg8inCrMrBlb1H2yJlE7CqouL1kllGIeEnz
2oP41Q23lKIurxIWxuHkkwl9mqXrp2qvTUne+Mxt3pXTD5RyrzvgyutNGIBziUlk6GKWuW82OU4S
F7VPt1A7TA+kFF4rGFd4OAouLtn5R1sHqRQRS/Rnli5vB7XhSymfChVPkEY99aPZa7q+8DJzdG4s
qwyDjeLG6tcS2qvCK7G7yC6okDl2WWkQ5Wqh+WuUjfahMjxlnHbwFzjdxple+WRgGDjPlD+pNSz7
rzXaxhBn8hQPlOkwSt1uVv58PecWltyLjtHnWhB0mdfW6e0sf8+afG9ovjf2mzoiIgC9j4q0kZFh
g4+Lo0X8fR+gurxRytkBNak/MwlvHaqjszeg5hQDdv7dNqnqSpYLzIcZAKIh1+HFY5pJ1hjhENZm
uPZz8S050ZD0eLEA+PGgVNlF/4BxhJXBq24xGUAfb9kpTHPD8fVqyLxq/EstXm1fZ+57YwJrpe6F
EeojNCOJUhcUjLo2xn5fs6z4Pr8BNFUejLvip7TvDurbcG8e+r+ECIOzkVStTAa8N7uIU4WqZmY5
ZA5AmOCU7uLX9jU+UJkis3KdfXYfPGledQhvCySS/ra+bpXgL++B9+YX11s1DdWIMlLmdf54o0MD
JIU/pOSTbhW3fdzcGNmmnsllQvTeojicZ6k3X3Iu9ZJ9dk7qbX+fPuX3/pFWw2P/t/Ei3yQ3/bfq
qbwtHqWbrQfaZQLx3rS4689MZ07XwkjZM8YCbKzXPEfSvTkrD3meo/LxbSNui5i1OJg4lENDEacF
4bSoWajGmBbJgDUTTFyT5Z6jQSLKvHqnvzYyjHMg9CykwnvFP2Tmzw3rlzFOrPU/1sWHP1trnPAk
jwo+rPVa3/u/ktPwUByjh/5WAryNqkj9QEF+w6bw1WsrXoSiQsntVkEi3FPmJ8V/dqzHJh5dO4/2
svwzb2Zv9k/W8JKWBYP1W/SOKw20dyteckJMlZ3Hncp+Z7/0X4Si1+zT/GH0uh4ASP9J2v2DSWMM
QtdK+LWAKi3LQnFkxp1uoCpqPwx7EXiDo3Ycdv8dKG+lmPzemrhCzz4oWm2lnU5Cw/Sx+zweoBI8
BoeY12X4JH9GBfk3qhRhBn0X3dBOGu6nm/S527jXViAIOtUc2q+AKQRGcHGEJrh+TOhkQLTqujtP
jDOlKOqq40MwGndVqx0km9A5jA+1KDe20XMQNbdUuz46znc5d0528KNsYkoUTeR2Q3iwquqjr8Oa
6sBamQy7Lit2lBoltw+39BEvcwwBigeNRJOBu3I5kQd8uZujSBbIuWR4qdRQP1GBVe+KKjb5LeYW
FcbajcKUGQAamPgsGvyL45BDfmuYPcW8NHK1H0awD4GsHwCL7yVPghHhEwClD2AzHo0NkYNVy5Te
eRXDf8uTYhHVpUitbSfCsv9X8TlgCjbjjbmHlc+tP8iHdj/t0tvodauHsxJewQRaPDmpXCoX0myN
SSmqVWTSqjn+OgM1iCLVK5Vm35vODcz6G6tcubpUdC7ZXTrml/WIujGDUB9HXhSR8dxktzTH9sE4
Ub7Pdg19zr6YjtcD3EpMVQW4mbAKzvNiDBLOWJ5URSkSY2oK9BwTVTkApjCrw3VDa7HsnaXFJekn
TocwBls5eDhNv+OE38XgEFLEYN10duXT1se7fOf+P9K+azlyHcv2VzrOO/sSoJ+Y0w+gS58pl1Lp
hSFXoLcA3dffxeozPaosRWVHz2OVlNpJENjYZu21kHx+erbLgz2YFoZv0tLdylQ7Q4Po7P3+mb4Y
q1ggWBBMQ6yKydjLnlBhtoM51SUY3VZjYIcUhXoA/S0PrBAB9+k3EhqbsmMQ6XYBLN2MIBz8z9DN
+Bq4k+EKFvj/ZbwMYLMTJSNYsbJptlaDoHPABRmupBhfRDkLsBlNEYwMog92sZw01jIx9BPKzyaJ
3VkH5Y6pZeXKmEQ4Ft3aHjJmTNVBT9trEdYXbxKkeXg8DHPoQLFcHv5C6RK9xC41cpvRCDoM423e
r3//Nr/ISsH/h3rWwmEKUPzlA/IaJFmOU0e4CPAydb9BWlq9gWVRDZYmzLU49dejB6AsMmCU1QF7
Rpfp59uPZ33tFFAShNpeNz8JbrcxK1J0667s0l8XD3hjuBNoZ4Bk4xdq1qhIh2EuMOhCuhoTRtlg
gcGmsvUPMXLxz9bc/3sb/4t/VKd/RkbdP/4b/36r6qlNeCwu/vmPffKGSnb1Xfz38rF//drPH/rH
sf4o70T78SH2L/Xlb/70Qfz9v+x7L+Llp3/40FgX0438aKfbDwgniB9G8E2X3/x3f/i3jx9/5X6q
P/78462SpVj+GqgNyj/++tH6/c8/kMJ/2k7L3//rh4eXAp/bV/NL8Zo08uOXD328dOLPP3T179i9
SM1RmUXLD1ntH38bPpafaOrf6YIPgIY8TtVyfv/4W1m1Iv7zD4WofweaFLUs0F4vMmkavkRXyR8/
o+bfbZQ7MRSHvYq+Avbr/zz+Ty/qf1/c30pZnKqkFN2ff1yEEsA0o5+OTBG1M/Qpfml5ktLIDAMF
O2ZE8wokZ6zrSCgqMMYJ/UrEdbHxfzG13IKfwz4KHpZJgal0IjkzTbDO2uN8pUl82V/9YQVOGUk9
yj0AdF7UX6JYlpWoLXS40+nOzMW7NDFgYkLGhY43yjQgNVTuTCm+9aqzxRSxp1RTwhQ9O2SKWNGE
BLXU9lPUX0mivnp6dDWwnxaplF8galFn1koSRQqzc7HLBUULcbhyqV96sr+e/V82LsvKncwgnZTA
hvBUd/aQgwfA9vwQ5+CBdiVoufJAxsVC63YpDAAfFHAK9iBraNo9KMifPh2mv3br5915OSf11xPZ
wPQtAyn2D0Tapz1TTXE7glRfYSM13RblMw6NBSXfdAOEJVLM1UEbStAwV95/b/jrh/uX3R+1jk92
HZ5PkySwSzXlwRmcU2FeEwm98M+Xj3YJpoPmiEKmCSasrHPLsvWzDqjx8Sq7/jU7F2UZpKfdKCrY
yc4TJva6hiWZX9Z+Wnk9ZK6Q44UE2lfJMbrGSk+WE/0pi/7nIy66IyYcn/ULBgCcKzJtcqBMxsBs
2egt83sFygWryCMHAFKAHMnWBLFRr0OYnMlrAgaXrfNfvsDymj+9RqCSq0yN8QWGm3JnhuOuPkZe
z+yjehoCawP9k+NV4O21h17exyebom8FmqWwuYy6TYdos8gnxnflESVUNrrI0Nrb2Ocl64B1vxKr
XVY0f3ngi9R6wF2fxRmMq6Hw5Fl3zQ/0r9JAcUkITEkCCdZr0lRXbV4ENHk5Gzxz4HEXRXu+BYEF
AqgkRNIMCos65MdrT3k5WvjLU17cJKCQKLoswVPG6+IMGFJdH6mf3aBC5PbQ3ou8xO190riq8Hnv
gjYCULRrWcbXrgmBKdjtQBuPm/ziPSt0iuzExOaeyCMhSiDLfj2jweVW2hxYrYUmg+48jrYDERVz
/x/4J/RqFlpXMNlcdhmyEi8ZKqBYAQ5qKGjPWOO1cvyXLvCTiUu/ERtRk8YwQYoqoGSlyWuthWVj
XLoHHcV3B5IVUCy+nM7RRDoWoAxW2By9WIIyInamfWPL1Qz58N+v11dO0AClONQENFTFL/skPaFo
NJUwZdijl4o70SeueU2R8TLX/bEvP1m57JUUyswtJ4cVPcwjRv0Zs/X5dytEGrEp/g3+8ktkxi8G
L+5gB/QcaZTBIFQMPfO86DMCwgsk5PR61a9d5IG/2LrYD1PZ9Z2SwFYtXRPAJ99i6rl5pmBpt0H5
IymrofF8rnowZbb/hrDUlVd4OQsOPz6CGQr2ifYx14prlXeY3/wP9ompgkCAojCItO/Cl9WVTWLV
FnDeyinh3xtoR1/lg//qYH22ceG97KScMS8KlpimzrzIfAAP4pWn+OpgfbZw4ZosEYGnyISFtuWu
kW0jEvZF46H0u1aN8Pcn68unIRbgqBiYx4T+xYqZtdXGqeiw54vDYD5AePzKw3yVoSBD+peBi+WK
U4yjaTleiVKrD5UtIOAu6u2c9746xA+/f5gvI5bPxi5Wrqd2lPEaxsyHepeisAtdpY6p/nKp8DAq
WXwuoE60toNyr5344+/NX1lL/ULnbuYytisNa1k3NyXJWBn/Hw1c+AsTYDpDLAZSgvKU82BCEvf/
9gj051sxmhpiTxIWMsxlwKFzXl2x8KWX/fSO9IuqUGXWFPhcmMjXyQoB5XMM8Ln1DCk2AMA19Nq/
/f6RvgroPttb3tqngK6x4gp8NLDnQK7MLqawdyJvHgXrO9DOLvzW8H2/N/ll4GqiPLBQt4Pg7XI+
kjSTWic2bC5yn6Zb382vtWD2/YKxL7xy8MGvuTOvNI4vqbl+uPjPVi+ixwxMr+bUwGq6/qH67RqC
OYG25SOr0FtUtuCflMHoNwHdqsDzeqp9Ay1wJ/Wvqqh/GeN9/i4XfsUwOymdZSMtUaV9lh9xyewN
gssG640Z82ytuL1LgyrgfNfvzSTgV7v1lwNPfy0I8MsYzEb347L7UOqcts7cwh3ULl9JEP46rUsK
Zt5rqFwvQlEQoSRu7jtrM2NzzapyJa4VYL+6+Jb76H++xMX+y3Sj5dmIL5GCNaAd3wfNhDzytZbn
NSvLzz/tclQtYrsgixUwLilR7fVdxCLzyln60sMBMoV+G8blfuF8yBIVc1o9rCiIE2zzVe2ueLiv
H+N/DVz6H4XzVCXYNkQ2bFTB/MbZrF/BCC577zJwBWDkX09x4YEUqc1Vk8GI3b6l2gPUcRCJ7NIJ
EEjniqlrC3bx8g0VlY5iMSWrcT1KySx5LdC/tmQXb17RuyEZDLyTYXhIqydpPfDcuObQri3ZhWsZ
SD2oY4rngAZocTDdKmNZBhllwX6Ex/7w2NxBYNC/LvJzbQUvHEmqa7roli1nCQINMQ6Fkit+86sF
xPz4UsoFecMvYPncILk5WXi2ujJYA5YZHTpC4ES7shW+TLQ/27mIhJp+TCa+XEQLgQJ14QVeIw8a
5iy7N8FAnofXkETXHuwiGuJS5gDSwKDZTmwutMDWADtUrgFTv7ztPj3YZbWtz4miCo6oi79I90eL
MA+onyDm6t2p2Tf3GFu/Wqj5akd+NnoRC0mCWSq+eIqOVgfbqnwwEIdoo/tx3Hi5uKaf+NU2/Gzu
wjGByaaNBgpzSSbYMB2Ec42h78uKBKY1tB8lAfCjXBxkOx6NwS4XF75eOpHjioTNWoTcu4bw/fJZ
Phm6OMx5FVd51cJQz9UAUGBWgYb69xHQF28HQ1jo/KN6iIGly0Qsj+MkQlcxYhV/wmgPU+ldK3JQ
ATosEd9/b+uLbf6TrYtzZZhSL2m52Coeafmi1/dWdPXlLGtycWf8ZOTiLKHATUelgRHhzUHlz8FC
XZMfRwZQBbYgkD2pz73/wLd/sgo8+8+3ugndl76PYdWyMibsmRW4FvvhmkLyFxviJzMXZ4nMzWxo
NcyM9GRlTzXqub9/Rb9fPbQ1f34OTnlUaBYMJCOocfPctxTDh3KOm3Ea/t7U73cD6Cx+NmVPIC5L
Ophq2xsVw4yTvRpATfN7I18lmgsjDXjJlnLUL91Z9C2Kpi7LiC2Iq9lzgHoqBr/sAx6STftSebWL
QTl0BqZV/qxcgWp+kdH8ZHx5nZ9iPcIVg4CgAa9LOxf8jhgIK8gxwkRZt5f5NY3VLxfUJCCl+jGe
comW6Llem1WMaQoQCoB6EWRi8ZMi11cW9Msd8snKxQ7pjQxwlhxWyl0sfA1T7SfEGJG3VPrNihFA
9s7tprm7niVcAl+XLAEQRIOCz8ZYWLEvdgwHijd1CBCnhLA8Bgqk8euE1e0e4+Z+ASRdYt5qKP4P
3M9fRuRvydVqNIWUO17aZwezjCdDwA5IEKSLoOy98P5GkqZQdRg4jkfMy5fRtBWHca2xh7u86iL4
UM1SHMef7IZoNRPxgMHTtMl4FDo9GHndNo9R8aj7sjZdI+om6lO94DNLswwouYKIqAtbqGwT6L2h
m77JFcuc78ECEj0pRdUhD57quLhXcHg0X0yJrvrgUx3KkUFTt6OtT2IZmc0qRps80Vlt132reb1p
pPQFjXFJNqo2C+PWmaditr1maIsenLaknqq3SI8pZppapQs7cxgGX5t5mbE2TxXnNNZWMgBjnMR1
HPQz0CnQ2ROW5VsdBEhRhSiRpCN2mjZKVDoANmLSaK0QreSgCBlvoMb41CioajqVcQQAtg8nEjmB
Uub2zsHELGTasvc+NoUPTh01qBo5BYpAiXqYwZdKxv5J5JBv463y6LSOR0D6xkpKPzKjX9dz+ZAT
GiK3WyOdOLVJd4wNMHRCX+IZ9PRe0pphZk8PWlttJxl7RQXmnMi6URUH8sfZtjborsRGnvTH1nlI
IFdNCrIrMgHkVu9ZkKkzM+dFAiRWKmVIiywYJmB047Az7rL01WyUGyIFmuHn2Mq9ySDeYPYNM5Le
K8d+ZAneHJulsm3pfVnTfWGK9ZA4THaFn8hmLWNIwx5IgzApntw6c1bQnufgGekJZLfGl8i5aZxb
O06QlQOFfCbRyNou0IwDATxPEpyJNaFbBzLoDRM4k82NYu2a4a2fc6YMPoeaqHUvxLNOe1aO4Zh5
ersvi3CUr0kuWTIA3fRdNB2LauJNc4fuL6RiIjefJ3fqbVQDs7Ve7vP2oc1it4ArGzLUBVSwFJBz
lCFvtx4yfWXSXdKDykLfDfaLnpzmTrizsYnG7QxO63RNrF1Sc3QhW2aSraOvjLkEH2C3moeZRdFt
A73VmX9TjQhsgSqL2s1krTIZB6m9jZx9bZYrjRyhXxMooG9LjYZlk6vGW2cMDZQGcgeEf8JT1GM1
xOus+9ZHt6kKDhXVYm0kt2O0s1sZqo1wzf4pGr+bNXJKtwFW3m5WIl4V9lpWqIDQCr/gCnsnrdcC
7AtW5GoAZY9aMHaviqj8pJL+NB7MCMBoE3P/yZZSlG5OttK4RvVWx1u0cyKyL8mr1W1UdEP01ZCH
HJdNvpkQn4o4iLq1kh67MVDotpT4CT21xa6KbhNAktPT1D/3xfdUDzE1OafEo/H7kD7z+cns78bp
nbTuYDdsiM52mzK7hhBu92LoOdo8KAvOs2909xaKJ22+tzSBhugDATlGv+5wiKZMZTzqseI19Aop
64HNKPgqbcGlDp8KYPRKED9TLYiT3Gha5uFYu0aP0lhfejP0dpjadbspCROA1OsHmgCeAKbT8nWM
fDP1tBHVJMNy4+6Oi2+D5g1wREYccAp3c7C657L9UI1NAcJSCKkXKXQGs5NKDzrdEkwxYOWjBHdL
787gDaEPo4OJ6Gkjmm059YxEhJlG5cpyY8MNGqcxwpx2BjnM/nZQbK82NbfTJrTaX2h5I/tDqz/m
Iui6LkgQABr9HjAtPYrCgnrQDGJQ1B6SY5Ufc/qezkeR+7rFEiyKgOgHFQdFCXBgaHQ/q5gz4i6X
rxbC8e516PZK/KC093TcFWkwqCvN2NUxkC4hyFBIg9maZkXjPYjpFbGLoSiFoU4UbFiV7ZYA2xlS
VmrPYwk9OtcWodUFVhWkZQgxcSaSe8RGVXoAOXeSUkBrbmKh3S5iDLMIC/htuRL8kNZ4ASQ5RGog
I11jTncY+DrRH83mFm4ln1FggmiWeB1py6LiFXCSj9r0LTR2ZvsggChxmhQECV1Q1I5b82dZd54S
zRs+AgBSnEyehjXaUG33mpvvBggxipn6VlqERr3qHZUl9FmbSldTH7IZ7wZzlRxcB2XcBKTbWy1l
dnpW45s4uhvyHIGW5XOyr2mOfbufTCMsNRCnRdwt2hrfCFOZluVNae51DpwmGLVbs/BL8NeO+xou
LwHgu6xyZiNo65r1ZBceAL1syg+K4+eIWfMYxYd8Ps6GeeDqIe2Ku0KTiMm17FRGZ8LTrcJtr8B6
YaTLn03qopDl65D/js0nNEBuWn3YKNPkxnhDVmq1kMIzbof5rOGS1EUepEN0GMHJFIGdJRufpDoB
vdyxHh5N19b2+NguDKc0P8/KbTo+lo7NrDiBpvOBRi86aOTNij45/L2L1lD3fbSq7ZjzG0OJWRvv
1QnDsOQke2AVTRQe8m+xDSpxR5OPmKGKVvAuo6+PDs3g1Md83RkKCsNK003MjjT9rA0GgL9yjre2
QgU4RKbsVip3Q1Fskka9MSuLGW3/JkW/xxwRSFUEiw1zZJFaNhszazb9TO4ydTjYkX1s++ZBEZjY
7ptVI/izovF34cBPjX1SeHOTSzdXZrxnYrm2AlxuktcHw9G2+KDiOn37og1zGA/8aMblJo1U04Oq
9Woeqw1KAD2FuNMgWKuVp6Jabrpp5n5ZzXDNY7prmpm10tnqTvc+SB4aJfxbSlEurfwmal9mrOsw
l64yao8zrTdEA1u2sum1MmzmIyXbrIgeiMC6WPkqmkw0ecBhp4/8PVO1bWrWCB5mvmm7XZccBCgI
o/SgqjXLmpeupG6bfCvpg6j9TAnypvCoZNJeAd7j0n5TgVZDbTsIz/glgB7yo9YGVhev8HqOcZq1
x/JDide2Dp2g8oOSXWSeF9aw5NWx8NjnURpMb0CF4HdQFSpf5j5wZBAbyIGkzRywMhg3+pPVpSzN
B3cybsGGgwuv7hGpbKrhobtRkhulviPJMZtC+lY+D4abKEFSzXibD7hY5iJ0zG1sBc4UFkWQn6fC
AyPCUtpMPGqd8jmQePWgzcEno/KWGKdYB+WjjVJ09lxaW91mMYBg47a2j6ncVKabrfRQsXywqbTU
w/brMeUGyEu9MGRGOJssbjemr2VhVrrTEwX3YctAOWUK17DveLOPUO0+Q94xV/0ZPnRiAhlykq6K
amOZ/qwljFQMVzgqli3DuJePqJoYfklvjfxhNpGyxW7SsAJVsZjcRPp7DBJJzc89nD+q4qveUbKZ
Rr/HkGZqeIjoXXCQmuaHAgo+0JmTb3F9U1ovVbtteM3S4VvdPgxjAeLB1xr7PLrVi3Xa+ali+/0A
j407bpYJLlOoxsEn0kF86xojUBJMpIDIJcP+wTfF/wqsJKEPqR5YKTAiNYIWX93Dg9QDs6IPLl+G
yJXTLmtQrURrdXpJIRFHpGt1d1QEvTyNBWEApCXTHZ2fHbkalG3ePTUCeqjWRwXmjNwsoR2Ji7GY
4JO4V6ULswzOsoNQise+SWemcHSeCYKpfttZriFvqL4ZSu4pPYrBMvEQDCP0wyTNSFyDBE3OnG1k
BMPefO67mkklbKpAZp5R+cPZrPxo9mytQF5gMgLeMDHx5fSwysa1hnRdSMOzMLGh2BRydxbL0KnR
9Xu7xQVgN95CZt3F0q+MW7tQ4d11ONSFjDko5auKSBlXagx6gwLRTQs+K81Yq1bIlX08kBUYvftA
b0Od+Cn0GOdwfJwyRmLQqHv9vMt0rwNNXJfaqP76PMXgxujhJegYEcCMXmyfhPIOLSjkp5kNWUAW
h+ZWb1dm66XQlENONiIrWgSTdGC2brXn+E7PT2L2LJDXWp5Tn21r1byr81ufuwTDFJqLjBPz5voQ
5A8IOUucc1SHW7/rA9XyG5RKQLYzwqud5gIx1R6YOwtsWZVbjZAy/l6Xfh3fDPWxcFbZEe8jwmkY
IKqsnHOUiYAg64M4gYzUDndMC08YeZHEyrpx7yUIteYDx5l3dcVXKPzlWVUOxYCmoKuUTwJXRU1d
pcBRDMkzAdJQY9ld9T2K0bOTVaDPB/kNIhhQjY+i1TQHvQk++N64xaZ2SqaWK54z+p2DialndF47
T8Mhe4jIhzMz0/LtzNdtj9RH0e05WQO9bOxK4ifcN+g9+C+Aqo8fEyRayEIxuFgFSrfRkjAFTRpQ
h+ZTXLwYCOTN6FA5vi194O91r7jBPkzqXTuETb7iEKS09jrZUm3dO7th2uWll5d+qoI1fI06Saqe
cFCG5nbU3TFmee0l32PxZMNhWTg4IZYd9w3gMnsz9nUsnnpfpY9Ggq9wKPkpSdzhthyQbB2ib1Q8
l3A5z3HK4ru8O0TJNq03bYWrlE3ON10PJT3qGMHOfQ1ZXqzB3nxQt9YOPXekUR1uHWjNxHqQ5/dE
8RLQKg8Mv9nU940IO1V6xryHd2zftWELCv5sT6sgeUxNl1eblLszlM9vakzdldsEF0S2VVs3l54z
bZptkT5S3Gz3A+Rl4pBQr1WDjq/bcgXqHL7vPqbvsloTZd3Dr7f+1N1nErXaPRQ+MmPTjTs9u4vp
ncZ9Cxw4yQf+ON00Oly2G2teGjpoLUxQMnzuUanUfS1aZeoKFy2azMZ81KOVqp7IIap26rrP1nb5
ZGGKufBterBGv9stlxqfIId0n/Y6q1rQ+dQvZhPmuAdRb5pNHHCVke57UYNtYDzOzjG3dt33BeiD
eTIVmpwdIgWfAhBbo8Psd5PipmTbtmsThQoU4YZVhj1WBAgHBhk0YD1TIP5YrojuTQSjt5Y/40C0
RcEAWQ4dJWXFi81RKAn54FXxPjZxGlKJy2s9V8903DTQ0MFce+WWSJOR3Lyn9Rq0H63YUt2Lzgrx
qpblp17dCf0BAmsC0Rr1CIHE8j1FVJ57mG22lQ8Zr+fheyUepHzT5RF+ljx3UAEypmNbh6CZZbZw
Ves2aYKpPuVjaBvPiup1/UuvHnL9Q2+DlmNvuvPDwsJYgfDWQB9GuM1rKULMaBISqIJx9b3B3zJR
cDWRYPvjbfeRp7sO1FCb4VyDVPsAByvEUYN2V75R5FErtLCacRF3BVL/lRWttCR1efQou2BqbkW7
j+EPpnvCm6Cczmb9YAwfSfeQyW99fK8MkNxMt3mx15Rvjeml3X3CH1MldPLn1F7RakIH+Z70ftbc
WfCgFQgz7fduXw/vo7KtiltdeBE41QjOGmIA6WDcBldIE0pUUJRuZFCuc9STg4PRsdH+cIabLjo0
JSKblX6HSZneCJXK17GB7dg3uJtnbx3oD83msQS3Hl21cDHSfjO18wzCv2LeKpk3OUFihNL0sIWJ
81pbKzM+tuqu8lUDCbU/0oFVZ3VmRnagxYOGy5jcVQlW9ZuJLGiqVlm3VQFwKmZPsYA22prgY5+O
vRVo45pPN2l/Bv0P01HcmOiuG+5KR3oZZU0PuvjUm6aOTebG4AJ8ay7eZsPXabVKB6YpHwZ6kma7
zeqtM/tQ39HNnVGf+0NqI4c6FubiVG9spKkTqgZJvW5bV4BelWdQYNs7T42FHV1khyhEpUNUC9Uf
w0IUPDBv9QgthVUvb2YkuNk+0gPHArE1Ok88dnHXJrObJp5EyuEj6QanGHlHciATvygx3+vNdymu
k1cohBi7qPBj+FXdA6+taa+QMWvpysiZnL3WgefHHad6tPTnYVvzt6aDZpy6TcVyAxg13F+3Fn2o
vYOLMQEPb3FEf8kvMJzKQb90BEgl5mHW70wDjIkACLM29XroobehcdAhsizDNMYmZrlyv0TcxbM0
PyLpyjQYm0P5MnSbqrvPEb4N4wm8JYnjLZRE1sE2/LENFkgIymQjbisN1bge4/BhJVaWxLnhLHlp
+H2X74vxhHJUpa1oD0pz5Wmy7TCmj8506mQSQJwPZaaMOea6an3c54A2yznUza0inuLs1kiDpXKV
ZLjYHM3v9bUBUJpdvubjSccNthRM9feUR25JUTkB65ijuw0NcV6oDNLkfZj8KTpoYtVSX6Y47Ljo
3soensjLCg+evXwez/OMehnrnCAzAhSv9FX82ACyDksIkWN9oyiPIK5O+hVWTh1DR06sbETQYkVB
Gc9Nr8q8mXvUudHro3JCINQCGpr5GtKidpOU6xrlorsClIBdv2pQ1lPWGd3avWvELpbQ0u4lpIWe
J5uuTbGXKIVq9TmJQxsJvLPTUazMybYYo3XfPnQbOliu0qztrYGBl47FFMv8zMmdrU2s5ccmwo2K
ClGn7LW4Rdx8MBrUU6VvpCulBWP57eSEaX4yHQ9TeHjZBjAKuOH4JuvuljrwAvxiLcj227ACv0Pv
DTYkpMrlmaoONTUXAZFBg/EccW+MV/XsJ2+91BnCl4jedHyfm0EBYXJsrZGlNEjnTW7clNkJxS+A
CxHzolQH6qLcJ9Iv9HWXeKCfkgXrrXWV3vcv+klHdl5ADI/1YMqP112+rVB5XRiYTYSzyWpKvcpC
yZKZA3McIKJczQCcw83iECy4KGIdCMdle5jLJxRBnf59VkOnOQ+6SxWPVp6ZLOcSD5Q0/mgeEhDW
tS5GByNyHpBVoVg3FQYr3hWHYFzlPHXhMG+Ldq9QzZ9nAHFRZ7Mim82olcIJtdM3A0U8VOfhZr6L
/jmdV3Fzkkgsceyi7wAfJoYvPozSx8WiIKDWfbsMl/Q2PgwI+O4zxGmRcEeQ8xW6H1upFyHeAlWV
iotUFvcEJTBbbpFQEVBLJRieoavhEdtnrAPZlDsbtOPpE6QgJUdmDk+GtG9fFSgqhcNzC1KoxiMI
PW9J5s/H1H5TovtElQzVd5Z9r1SmvTn1Eb5JZmHeeHCoRrvv660yeGMGjk5f7cNe8fU7PfW72Gtz
D90B3t4Q5FrDulCBNXHjGyBBMKMP7wXS6KnymnatYw9a/kCPkxFaCNA43kKAJLQEbsR4N8fbibxl
DYpOtYUUwfBSeN841t1EgCseFd1ZK1mflV6K8madHimy9w65IefnsaLYvgUbJaasCSnvZZ+stBrB
I50K1BraYFaEX+rpgaTjq94Kj8vxNOD/bXWGhmbSvPCl5dNidHWld8bGyaxX9HAGVwqsrTHIKDSy
/iGxU8sHW6UZGJVM3d5IqOpBgXiO3SybyTrJ2iKc0ja9rXiOrKBXa5RywZXcc5aWanFMJmXalCLF
pxy0TyBQrsLf6uqmbYd4j7ltfuwiHamZnukTWMOmpOzWmtr1qAql0RAYRppt9KFaG2qPUj2/w5yf
fcjyfkV5cRKi7sMKPKFbXUXFPgIZFRy6cm+UjVc5PWi8K8UTg+ob1eSrOUTLzIkRB6zxxmQxvbIf
LJwXq483Y5HcKRZd50XrZRquA4pqfldgX7aZuleUEmA/lOY7Dh3urKdBkaX3BcnErpjNI4Y3v0lN
f0i7blNq0RpSpDdyRpEymxH3psM6Nu1tolofQluiiaw1AsiNlR7UDdAl0ZQ3yfvvidLAXXGotYP0
duNMKn4eCUiFje2bdNo8KBxQZ7QOP0J5unu0nCZ/0huz3JEYGeXQl3aAkbL0titwEbVphKxrmMxV
il98iBXsCjMZhqMmaiX2atnIezvRyXJPoH3oFZNaDczuqjx9qyAYxncDnwdrU2hmqp8xTVH1t+NI
8J4I6vZwTDTCt53ygZK7MpNjFGIwncttpag1eQDELJeam+tNW52ydkJ+Eg3ZxDG2YvevaBFIXPoK
4bAI3YVNa0Wt6uZ51iaQs1MWSqE001/7PKXIU0iHy8pRiPFaWZoit1ytkiQouv9P2nksyY0sa/qF
LsygxRZAytKKLHIDI1kktNZ4+vnAM3M7C5mWsD6z6kXTyjMCHsr9FwGV1c7QCpokU1jfNmGXvIdp
aw37qRGz8dBhB4ZevJaBn1RzLRb/VEkW0U+pJp/3khjn/bHWZaHdWPQkc5BHeds/9HitZiTjvI8i
bUexK5HiQuJk6dqCVojXm7vQYp64c3kGxf5wUPApgZya3PR+Nanpph2risJkmze+PmAmjHIP9xiv
6OVHPLuz/kuQZSmvLcMaUuuhSpDWOhgTqbKP0UR9xrlcDn9CphsSenY9rsoN7Vr0RC3amQCSh1Yt
AMdnQSc5wRhWwwYJEgzcYcx7fAkOqQLXZjsoRFB41GQHJS0pbiRTKh0MDyMKf5MKZsx7SlBSLfgm
FWE2PPeh7FVffUP1koq3UVHX5ibz6uojr2LJ2wUo8hhuFjZ9uU+jrv41dUk97KpMDX93UtT9qbuQ
DiHYnjFjkQ1ixlOrC/PooFiCEEV2I5hWTrFRabr6Q5oCpTt4jeQpH4Yca4JrDYWgbwsxKKKd31rC
thkUI3SELlRbp5fV3nQSlN+xmtYqA53qQYiKGwWx/tpOUG7WDpUuFXupSvyHLoSCtDXMBlSj3nML
E3vg1VuzbvQgteXQoqAwktEoJ8FiRD49L9A2K30miDr1GCAxopIJmyzthmA3Nf2Y3VjNJEev2mBY
6rZKI5ljrY7kcKuHkfc9DTH+cMtR876bYit9lL3GyZ+GGTLlSVrTgy8kUzF3Q+BFxV5pxFJ+yLLa
PCoN5/cw5rKTp0N4bNPQim5Q9hTSjVwmPa2AtGlCZxI6g3ueF8rtptA9DHn9vucCHw3qWGy6XPZc
iunhe4ly289CGZPBtkQvzJ3OT3T5o0fbqPxRFDKNApQ+c8+J/AaYrNjx343VTVnyZGHDm/yylInr
9YSyQ7oLDEn4kWds1RQYBPG5juJQdZJK0cI9LsSB5qbomlVAonskgqW0LL/WY5t0N5k+UFHVcSwe
dzkDqjc5CZg/tko2RUxtG/tuNrUpiIUEPk8pNZRvfX4G9PBE4gnSosjd2EJTNJar+QmFlioSmmEb
lKH+y2uVWrXTutekfZ+LXkCFNWdfVBqjexexhy5c1DW9oz7kCu/NqprodaK+yYCqHA4JjbvmEOtd
dTcEo3RPh6tX3SpXinYzlBOFXS0tyes8AnWwq9NxrNy0kqbCSbpwVHYVEhwcIGwgymOi1pG/N+R6
mFxtVMNXTUh1bl5lR1VZaLHq4NTBTMIOa1GLHE9MKwFPy6AYXRlRLVrehRW+JwI9bIrrQM9fZaEr
2l0jxUc5D7qD0hbttI8HkBhfqqmUKQnVY0JH32jG16yTsIOKhScr8sbvfhRM98CoGu+3WVuw3NNB
UaSd4ccB+umDphbuqHZSs7Uyjva9mqmt/KTXQ5Y9abk5lKWrJ9pUpkd1GjXhm1+N4vCn9jkNHhrc
VorKprnGeopTXevpLVr6z0Ex8+EWpl85P8b9qZFszO+4xiIrY5Zg3VRj4Cmq8a/0RyvFTWAPRSls
v2vw9bVnvVRC0dVS0UJnmrXTvRt+W4c32NzH1ba2FC8nc6de2mitIeVuokfRq9zFBuUSplO3ZbXh
jjAVVsphnXg5L+p0EPxhg27uACJSHtoZTZp7v5tmtPJ9pouj5HRxjhpklQ2UKVpPTCxHjgaaEa1Y
9MBAuzAx7FKZfb2SpkmHjSDJybjB0s+i3qRgFLpXzJ6iqyRMWPwxEYq0z/VSHPZ+g5w11fC0f4p9
tY6PoxL64WbIjSnfAv+QCtDIKdviqFghsAZ8r3lGtX3qjzemGWsm9bB0xmmMPgDJD4RC0kaxy5F/
R8miRaWNwqxcjsItbPU5iSFahx9Mq9/8MPXI7z4qg3vkPsNqK80B/mXe+Lv3aGv1jjEacfaUa94g
TttUCE31kJcT59OtrIyh9qvqE8rRWSqXhu9qcRX5JU2awKy/ZVrZjYAuQAD13wOhyD/8WBenp2hq
Ojo/8RAVG79pKsMdlKxpHKvPQ/GLGinR8OR7IWWvuDSVaJujdzu6pSG31jcakxKJ4QNgijDsFVKK
8YkWjXZaefro1n7dRryNUmXcNijFRWAfurp/18PM+iq2AyU6S4wtlCJJM5H+Y1JkL71pFXSOxBhE
kwIAJc/CYXR0oy78bQZ7GNoIvwCzQvSR8F/yFRpfUq8kCFuWpp5tWs0ofhYT/rN22g9TQgci8TRX
lMZuRPJKa3hCNpUVH/qg7+qd6k1Uo5uxjCIXu/S6ucG/Z8yem1KJrUOi5L5pRxHr/jYzo7HZeMEg
o6PT8nGcfIw70530JEo2ZCPNOkBbQrABVGROx6AWe2sjDEELZNSaaLp0QTp0t6BjM21njoGRbgDv
D6ItNs2AauVYUvaZQlBcD6WQR+W+N/NSeCmmWDUdM+tNE2CDFAS07xtLQjHU16uj7PVkPiBLwxnN
LqApFWXCW2sGHWMQO6v9mdWYzm2nhHpu4QcVXXdxQigzksF3eE00XwDY8x7CqlL8P7XUej13IQNg
sOvFcdZvBakVso0coxTtTqbWh9vKymu/vTWUvhUohWSx6PebOhwaSd7UflT3H4Y4CVr9ZI2TN0i3
cHgHCq9T0YeugB6E/xDKfk8PpKvM/kmPCtF7y5vBNGkM97pExvhi89I22aA8101oFBsRLRBacbEf
8ZYzdb1IX000dLoNd5LUeo7VpDe/ylNtPEWFJtwbqadW3BlGKbqbgqgofhVWaVU0VuFXurCl7ERh
BT8XeNlTux0LLlP+1s8rzdi0TaHGm3YQFB6LCO91bjTJmXowWWD1EUFVyTuQxqN3MwqaagE69zGM
pqwweslBiscB6UwOgXo3FZEnPeA60AgPLd4f0qFQFaFAmU5SnwvfLD5G3mQj4AL1TyT3L9MYaU4Q
NqC+ZaoeXLy2SYuS1R4uFQarben7xr6N8vbVSvJeAv0Sls2fIOYuuc3HrqUHHnulvmn9IOChGQyC
+t6zw8R7GMBTfsdry6h2UyuGjZv7FWmjKUHTbKAFBNMhN7VK36ejREm41cMm45VnKI+joGTVDZhG
+r44HXNdEvjM6k1oJrpxK5lNDByoN1QEPfyOB7fFXVc5tGJMJxWZeKTQoMpVFLAkfq1NcquFY0Vc
pynDqdWv3igi2s11BAwtrDW5Ooj4VfOIYYFWrjQEcctHr7VvdVeq8k7uBc38LqdJoYB9Q/KYsnBT
J80OoLSIlJdZDwXXASnJjlyhrHBvpZHOcZYpUVxuxjSMA3vAbFX7ye2foQtaC1ZmYvnxNI/jJBsH
CrGJqo/7Vk0HLrBeI4TNrtDGdlbrKieZ8v40BdWvIqmj9PsA6qZ6rv1ian27jPKweY11qaQczRtB
F97bTmi6F8VU+DNOXCHk/ZZZekFVUaqUlnKnqGf6wQykzHO6zDOtI+ZvlIaLzqK0GEVWPj2Mgiy2
2zxpEfvAnCzqnse6iPIXEq8od3ICsfZV1qbG/zoCIUvukN0zNZ7sGjUxFAVrMCCyOPD8+Z+Cu5kX
z62FeVfHrpTz1DuYqFbeViL/dGcK6ig//Q8HvVdV1CJsMru0aMTrrNy0T5PG6dRUsZwwLPTODtlg
BXcFDjxjbj+jYWczNh0ZZnhasrZEw4a90vZxAgW6ezd3lML/o1VInVy2w1eUCrfUSv6bkOg1oSIm
Iih8Jsc2jLB3Z6pWAtx4qztZtRNQv8Wo/Ng80bb4vaaDcY74ZYz/BFzK/bCr8lwpCAiw1I8Np+wE
Z2VMMz/gbBo1BTVAxNGwq1mwFvAbrhV9RgVGiCU2u1lDlAJ1lrQjN5tQeIH41ArUv1TpXq4yn1Jj
JlffWjywpu31nyIvQeuIXKiIwFmobVjoKGkLlHWcsKdUgoe70B/ll3kcv+t/jPcaCxZ5M/4Ofkl7
qhib4Q9d5uQZCE9xz9G2AXrhUorbeJs1BcW1n7PA0KvapMZC0ah242UF+ZxYx15Ot3FHzZypHByv
z55TzVr5IkuY+99ZQLFU1pGRxiJjMQtdo0WKOeTqzFoCWvFYNt8sDKAyc4UicEY2+xsIR0MDG3As
JJfiHGMhsuV1vK1Aqc5lGDQsHDgKu44Svi2au3lekeReGd6SK7CMOg//hJnQYGcWNB2Io6yufnrY
aKFmChBTXWO2nSlnqBwb1j+JvZTqaJOptvqAxBaP4T7/Dl3A1nbWERGLnf58PXOXmUIopAXR1hUl
TUevZbGGolxUspJN26bbmBfFEa7ovRVkO0FQDn3pHWVzTQRtSZ76T0SOU/SaRfHMwbfHyUTgno56
VdK4FsCYUbzDtaxUvujTvxX4ZJ+bh/dPsHn4J58MML4iDhLBaFahfy0PkB48sBStW4ITpY22NVY2
9wv73qeIiwmdVBDCFMmADxXdbdYAPO3/LVtPg8uJEiTUHHP+ZNI8wyeDCqMx16wwAq9cG8ZBieP0
lltDtcLoXH6nOQrqQajdiyrEieUh1Q/K0CZZi1TMJH33xh+h+B7IMQ9WKJ00zK+n4XJpLYMtlpac
S1RALIL1YB9Ciuc+RdeezvT1MNLyyFjGWUxd05jUfUbidLLg1DL4dJFqUa8dMpAzNENE/RnZv13Q
9CsnxBmNdBl5mYlFLo0GjQo7qDfCA/0CJ3Jn4SvQPeaL5PgOHekH5MqvD/hMNYGwuIvP4qHIDerG
knbJ9l+VbQlyZVbdm6OCNZn2AJyDaoOVm4toxLwOvNfur6Korh5m8NthbVUsT4blz1h8X8WIg0iM
ew8cQQ3nPTO9D9FoxJ2axZLre5Kxuz7uS9ON0CL+wrMYJUZhi6NI5HWqCQnjrjfKux7AHPvr2SDA
Z4SpWWubSN9y2wLecz3wcvnPZwQGXqop4sGGT8li+Uf6qDZZrKq24lHSA1Sd2bImrHl1L9fm3ygw
urBqsPiqy+sGRbew4ncAYDLTlyHxXsWu+m0ETt9kh1p5uz6ks7lcRlvcJlJuPF5Vi6qNs+5G34Vo
TUB//uiO4zbYV454s05buziNJjwxzaQdhe/55y1OUM0+8ENCevXg/HU5KqSV01yZeZ+n18flcb6I
URehZ7Utlwg/dftNei9TK7hLb4wXbwfZ5Vi9gh2iXelSiD4Id03pFLWdUhtygh+jSzHYk9z/eJbj
brny21YvOIvdoqaepvViodqDtgnT4qckBogRBADd/chwpzTloRm1PyovuPfl+naqlYMiHBoIVn24
soUsl+7faSLJZt8zGdmpBX22AfSdpPNda4JYIHjjt7LR6UOMpsJNS1uTZbzw4fEAtmbdb21WZlxE
Gy0M7pNoUhE3ArM26Sq41/xlJaGXpwBDMkSONNaPBr91yd/OPc+UjJiLXFPC5I+jY65YD1GmvJhB
dZPq1p4WMECo0tJtUzJXBBkufdtP0Rff1p8bijmUZHs89htEgnZgg/zfSL7Zs3wOOC7LNV6vj/jC
rH4KudiVPJ5K9JAIWcmPofa1FqaVJLkegKrk5/WK73fcNfPNn66G3Us3nv5xfQTnO57My8qw0BVW
0JtZ7udjqKuewGMAWU6KmIAgOoigAdiKXEJcDg7P9XDL+wh+dci6soGrPNI1ZDM+j2fyAykyYX/a
A35dfhzvtSayNcrw/z4MqW5gnUl5Ccb15zBpVfEupaELiGdnpPXWk3+KQeBeD3Ih4eZKAwboqH+I
qqUvBsOrNWgtudPsqYK9BbDhW6vXNyWNUiGdshs1lhMXV2CgN/LXsLdoLCS/pjx8LMLoT24NP67/
nPP95POvkT+PuWnUOFZM2BwDkMsYVz6AIFu5g0sCz+x6qKVBgz5/xtORK59jDaGmV5QNmV9gbjvw
vM4s/6nsZ+n7/BD9UJzU9bfmylc9XwwI8NPfheks47G1FN8sYyFrS61ghF3sQ1epXjEBX1M1uDCN
AFm41enUj7jbLT4q3Gcauw0LIo61G7kz4CLAMxiCB2FcUxS6FEo2Z1M0drtzg0N10C2l0sB25qoI
XXFwlPxX091K4ePK55p/8+cTmZuTLuLypqocNsvl0Gg01v1OUSEUv4/Cl8L8EmUAq4TbQdmYNM/H
wOfNk2+V/tv1yPM6Ows829caWGrIGDR8zhMJ2lpaFyZo0l11qHcxtHha57t/fzlUuIxTJML8SuH1
tvhmte8rQWECLY9hKQrND69ZO9nOt0nl7yk91/nQXl2mXh8qGXYZRFBami0OlejsYGxnpe0s2MaJ
I/+ydkC3N6FrHdaMeuSLwXFxtDBiofizFKcwhEbNa2tUbbdx4RAc0HCAWezvtW0Fksc2DwrWE+Y7
Hfj2VnPGg3pTPqZusfNQwP34t1LrpBF5ZNEiYxeYiymfP2kjjeRykHDK0lmr7BDTr2Db3Jj9briJ
7+AGuPgT2+mLIOwh6VxPp/MNgNgq9gbG7Bd3pnbQqn1MTYV0onlwI3CZKf1xbVO/NNmnMeZFe1IE
0AVhzKJI7G2QTVFnlz+mQ+10N8lPNdvqPCjbg3eDYr7vKt+8lR38wmph00HMR8SglvfV4tSqiNpP
Mt95KOBAyRlk1xYkNfCL3OlHeAh9G+17o4Ql7OtrGo4X9nROMsmYDVAxGMGf4PPAM0GsTfr3oO/g
5gO12NdQm8Wex1Z4k8FUD9k+5Htdz34b2pORQIBrw1cDem0HEqm1pN31b32+OVI0A1PIY4XZINU+
/xx5Uia963jhebJV2b5BD1kEpYtLD1CQyUhWzhZpPh4XW9W8wGbjBQqfZ54Ico/Dp6KAmolM/3fn
m09hhOpfpoAON+EIAe3vivjDl6zClYVCc2NBfB1BI18ftTSfnIufMX8EhGj/aiCJ8wXqJP3MAQIa
xsvA9uX+u5A3W6VOD7oIgyQJvrQN7liFfixicxeF8UsShSCaxN6horiWDxfWGjrTOInwZpC5Gy7S
IZAxW1DTcKI3z+soTMOvwZCvXNkvfONPMRZXlhmXGRUxMUapvwUftmmk9C/9oqELdX1iL6ytT6Hm
eT+ZV0RO1FSwUhl64HHMjoF428fDAY87qLYPSnE3Vmvv4PONBEAeq5g3AB6d5rKW7uviEPhijfpS
NNIDnwLjphnE5r7OVPFPoKj9bSXz6L0+zPOvNgflQoEgjInX+eKrYTWpz7028AuTskuQfhfRJbke
4qyKrlPX5sGg4Q8kYRC2LMXImTGKCZdbSkAdsNntLHhNE8jY0YLerGqCXbhlfwpnLJ5AsuEVXeVP
sq28iM7ggsKM3ACxd8iTSH7gR74udXael59DLmaR178cpxOzOMrolOvGXWVEO3V6BkCzctycv4fw
V0QNSsfriL7LcpcDet4ahQwA1yy9jTr17pTAjA7XGjsX0oIPZvLsNzUMaZYPc7/1QLCA67b7LAQm
9RpQclnJigtzxnZNExRBIqpLywKDVgcQd3NYm3jq3cowtNun9CjtMSB9lxxIbHfZU7oq53cpqILN
BMVY9inDWFxGSPIORbqZ7GvkP5OME2qofk4dqEhAASsDvPCpuGPSV6E3wCVz2R3ora4eYw3YqPem
HhHvwgxzB3vwQbgzbf/bsIuhL9lrd78LNULS4iTqoqhhZILQ4tvMqbwbXJq+ew3FA95Z46O2m6vb
6tcIKvBqW/t8Yk2e6SpfFOze+U2r1pK+qH3Cqjv9aHW2CO0FUu9Dt682wwZMboNAdmCLt+sGvec7
9efQ80872amTzDQzv0e1Tt01B2mvH7QdmOBdvV/5nucnrYmVm0yPW8cL6Uw4EV1GKZSkOXd2/p6b
dORajv4Alcdxsru1F8qlQZ0GWwwKpQ01o3L2fwd1E+6ajb4Vsb9eGdScDp+vD/OgSBiLKh8y0sud
KwfxEuCHbo/OtM1u5T/Ft/wp2Oouwulus2sBGx0aBxwNMrab67EvD/Gf0PLn71bTzkp7xLz+zmd8
DHf9FtGerXG4HuZ8K/s8wsVB3upobGQqYUyUg7r8Jq6rtZW+FmL+/ycZWFRxD8eBEN1W2QbO+Ma7
Tz9A7cPSz9x2d/1Pee1lcyYnp2P8dfrhFvc+WBaJ0o7ELDfStnuM4Q6Oh3mDgTvA9pncJ3QE4pfh
jU5X/Zi+rMmAXxyzQlNXoXyr6Ms64FD0aRhx52ZKe65jj/Hw5/p3O98+GeBJgMWkJkYtDfE8wKEW
nqoh21cNsjXwC66HuXBd+BxnMZF6pgR9pBMn/jK40B13/nFWlJ3mTiCW4nB/VzaStZlbLO0oruAq
/h2Ywo2EBjgUzZUxnV8lP49pccyVWYproMKY5q1KvAuftAqVMIgS9n+SMtoI3zy4urXTGzYF1evh
Ly7sky+3OIL03Ac15xG9HTOICsFtmn2RVcBsUDQl5UlpyNbv10POc7bYxkzsGVVdnzFVZ0AubTQ9
lCVrztryA5Qa2h+AGJXfUli4/3+BFh/Pp6QDhC0gKy29ebIkobyf6r67K0wRlielhrV3yIVs4TFL
LYcepnxeM06qqY+0qIE1XHzEyotlrtT6LiyzT39/sQsDlO5VP9K4LY+Isj4Y7Zu5ZkN06eOcDmGx
A0soFIqGwMfxVXiWZuik5V0DWaOTVq8hl0fDhoTHCHvSsiLS9lyOzIDZqlzhBSNgFzMG8RBtU6d0
exeWH/bcvq2vrLeLA5RottDEUvlW86862f+bNgpKScTfIZ40J7KKA+QodDy/l7qy4uh0YWFj5WqY
BpYPmASePdemcNTRDJ/sPoqFvZiZxUuKGtivUWuyhyAASIrwCt6r/z7pDeyrZJVKN0tsMb4+qQsj
hvthZ6xiOoP2oB/lujo2arSyvC5lu0k1jdbSbIW5LMyGMDEUKRgm2zLuwsiwZTh318dyMQJemSpP
G7JkicMAlJ16sQzDoFcryOdaou4samX//tKBpSqenuQ9puHLYkiWh8JMEqQGlYk0M2c7S/TzVz7L
32xe7nomzSSGYfF2X57BfquFVVQV8zY/Ii9hOfWzuukQBvqtQUDEcAmRldxu7hFsmq8i+C25iTPu
ijv9Rr4VnsrX4TsUy7VfNe8Y137V/AVOVkORTVPajvyqblvSSQsc/aibjvVLwzE+cEu3ffcerD+N
bhvH/l14Sj9YN6vor0sbwfwFTAUDCQvk+ucfUQuJ6usWrIMiQ9NWM9NDWhQvyhi9XU+ntTiL8wDO
pVZKcMAQb+hRJCwN2+/bbqd2qB1cj3QpcTGIBUjHxoYh92IXrUDEh3rDtEbIwfnmPuz1/88Iiw8X
QRdOca5Bp7BsMWzWH8Hurklar41i+V1yrfOGCXXEoJoOwTgdm6pbuV9d2iNPJ2rxSbpUAU2gt5Mt
dUi6oSRaqTctylgqrOmYTez6Z/n7jF+m+2m4xV1LVXrRn1K+i/GCOInyHj+j1+YIG4QpVRc96U3z
xMt7s97EuvDUp9h6khGLexa2boHXJkRuXIlnR7LtbuRvjW2jGMRTUXBhia5d7S6l+2weQHuOiv+Z
P20NQXeKQxRqxEI4Utt+1sPpMFnZyqq6dKBac6OclavQCVzkuhJOYxMPjCwYtb3eBG4wHpC6Ko2V
4/RiNp7EWWR82FaFNwoID1oqeoLjPorXzMkvPS+gGPwzlEXCy/XoWVPGUNRdeT83Z7bprt02X4p7
5QtMaCwr1rCVa4Na5H/qd/Qc4LHZkywg3eF7N0GMBM5K2l+OAjObOiQI82XhAJokMppz8s3QaDF3
khfr2d9BDNsW99FNsEHcqszd60EvPCyYy39iyp839c4HwtHPJwuF5NsUX5h2tmddfaBdXlgncRbp
h+amIHY5O8hsoTK5ujPIf+1CEUSaT9Hoe/IW3K1dIufVeraPnARd5KLfQpfo5/29CISNn791YfSk
ZV+iVL7x4YqEqz7QF9fyScBFZkpD2phKTcB5lEqwqV67R+WG3qydIAiNShKKuw4Kxisf8ULHim3r
JO4iP9sRKm8/LzrvTj/GN+HR2sgH5Ul+r+zGSe4o5F3PmsubyT9Zs9igm0mT+0LmiJ6FIAt52EzA
bNrke9I/XQ8kreXnYkM29T5XEmhU+AJ631E13sX76QA4FEG7Ddqnt8pdfiv9EY4ILvmu9XE9+tow
5x93cu2iKRcNsUHwVviaGXey0d3GbbeJwmrlA14MRONTk1QKUJRCPwfqpphn9Xy37YTuQY6B88cm
upXa+FbUw5od/OVsmS/q4B553i8RIZOcy2ZiIt8j73xejhyuuaMe0OfsXc/W3sLVm+Pl1X8ScfEV
tSIdVBJ05P4qgzfbJluICrb+kNzLh3EruspbsFldFHNT6mz1nwRdfD3GH6ZSQtA4TL+DyUQGLkI4
gdfyJq8TWLDVb+Ts3gUdGOr037zvgPP9vznWFx0zpQ4tFDoI7teV0/IqDydEz4UHYXWFXLybnURa
5k6TtJXVzXOrbqpDtu324S0U2vvZf6O4L76AUqHYHL1VazjCefe8Mr/64ugIpqwfrZTAQzhLZj11
aFRdX38Xt1P8PeYuJ5AzY3FoaPBhszSjMlSk1ZPl9/vW+z0Jaz6nl7ITCzGq9ZQawGEur0ZJPGUd
WG1Ey1wE3VH2jXf+Bil8cDSl6iBfjCJfDnLV2l8f3oVVb4lc+TSwnzQglxy/QQwmalHzBMY58pWJ
W2YPnv/TXIU5Xx4hnAGqeRbQs+XbGZ9Y4DwRkeqNt0Ow9M1/sgWnsb9lcPZmS9VVmNDFsZ1EXCSH
F9QJFOCEEwJnjgzfIK2sHF1CcBsNyOvTeAE1w539JNYiTUIf3xXeVp2t4YRsT666wZJgX30dH+Pb
3rX+8Bh2kWhfQ2dcyM65VA9PnT3UOiuMTV1l9HWMTwuKPQhC9Aj+3kz+y/XB/S04LFYZHATQiVTu
NYkm9eejYRzUQNPmKAZNd9ktkCx11d7ttmhZHQ3QaFHxoGrb2Sk33ZXu9CfHrwKnH6f703zxIfmi
po8Y5H3yo+24DMTbdUT/hR3o9Ccu0QFVnDZZC4EQWuRPsXuKE1TqdNMVu7cp+3l9Oi5AhPjW/0yH
sdjtijyWjGw2x5F34T3iP3tjk/KR0RwHg7BWd7n4hU+CLZK4liKuVeAebDYNz44tLjtRDbNV075d
H9ZaoEUGV4pUVpmEeo6Waa9Kmx6VTrHrdOVpdjnKfOYzpnPY4ASuKQkrorQxuuKiXYmDU6IufX0s
f58p5xn7T5jFYW+FSa74CbMW/pHxCPE36O0m8e0oPOp/tP2cpIDJGsNNqGChLj06kXwUc8zLk2O7
ssNeOKLIln9+ymLxoJgV45nHTykR0Q/y39b44/pgV6Z0aRydhZKZgItA7L+pbLnjEtyjn6onT/9F
GIOLIe1kqgR/9/eTi6gpxMkQddpoU5POUPlOebLZESI/b2aLlfHKbfTioE6izXv7STS8rIbU9EGs
a6OFrH9la/IPWUh318d08ducRFm8IaK2HBNTBniGVttdHsb3zbDWFpwz7SwTT0IsMhHt91FvS0L0
9DlVsd406PFocb3tUCcsZUTQpJWEW5u6RcKVYHWHrmPqRJ+jThL2Ify1ZA3WdqkCAiTQkpE34QiC
wvr5CxVJmxV5FMIvsPuNYAeOFz8GW3Z/hwv879E4ruOxLu68pzEXWeGbctaGMq+Gyh3cyU1cf6Mf
6q2wSzb9XjlcT44zMiu9+E8jXGTHhIuaLBtEU3fo+1OXAFe0nXHrwcqmeOnwOh3WIkdQd5PbWCTQ
FPRITPrT89BCVY0lDEknUdjL5ZoJ4AXw3uexLZLEkJCaMUPkyzTMZII2u62mlrbMrYgKbW9Tk7Z1
9Ls7aQLyaqwk6MXLEphBXUNhTgW1tDhqssbqQnF+ikF5+AJ20Iv34Mfp5oWO8tSmDgxSdAYgj6yi
Ri5n7UnoeUc42VfMxGhQqptD41RiDwCLUie7kR90WzuiK/ZkPK75pV68+J6OdrFQMim3okRjqkXE
hdUNrkm3XH43MnKMCDmDKwlt7QtyId/6NTTJpe3tNPJiuWRm1SNQhvb35GvfsrA7TOJ/0SixmE4E
DizN0vikn+cziKc2FwqqTQnavAKWLI2W4dP5sbIUL+1pqH5QYQLyP+84n8MIEvZ4KWwqFF3yH81H
4qJq6FQb7bt01I7RTbxN7sQVUPLlJQK5gJIIN2vy9HNMfZJruDKkSnRofxRbBKdBj0xfEAleZTVf
KofMbqD/G2uxA3hynYR6yPNPPOJChXTyf/yPJ0f7A9Hg63o77/JCMCDgoUvBs3bZME0rMUxkg9EN
D1x9NsD4n7CHfJz372gfbbLdGrLo8uZ9EnGRjVZsVlCTuAgJRvZaoQI7Io5uSccJExAt2VXIQFnt
j1IaERa29lb9sJJD899fnsRgQ/93xIvvmSpKSwOOEdebwW2f86fuIYajD9qPopP0RbpLvhdvqxWg
i2vwJOriyxatVMcNrSTKTvGzZP8c9uhyOfJ2o1ERgR/vrIxyLd5ipYxRDT0O/di/o/SO6CzOhUrB
GRzJ6V9TXCiO3mYl5vwGuTKzSz0VFe5rgF8eD+1WslMPPwwdA8v8bjC3ongfDN8M4z3BA1CibhJb
/cqQ5xk8i26iqgpVAmazttiC0DHzospnhhFDPcqAVL0Q/HRxjOTXVM4cbVwR7rh8fJkqIamVzqWh
zxuDJDZamc51NZFH7UeAwNBO2Xtu/y2419/RwuYVsWnu4+0qpu3ySP8JvHgL9qYailFB4HC0jdYu
DsXW35gfzXE4ereDgzjfRtzK7riv9/rbyjeez+TzWf4n9uLMJqrX1CGxm/nx72T48UH1HIDfa073
u/4a7K4HvLhaTyZ5zvOTg7oLalnAgI3d18I8V33tzNcRR2Rj9WuuDWyRPmUlWT5aQEDv77CNULbt
Ln4Dve4YT/5j/rje3137iIttkC5UoCUZ8erqWU0aJLlxJTLKTaSOux5B8N6LVy6ya1O52PgQdPf8
vNV6WwhgBOPcPqBS3iX5rsqHlbV4+bJz8tkW251QQjEd5yqfuus3qhO9z3sPPip2cT8X2WPsj+Xn
65ly+aA+ibnY8rpYCXWjoM43N8yLR2WP34H4MB31LT54a8TAebLO1wFgJgTRZhLFYvGPjdpYwbz4
W5AArfE1S5GQMlK7AnuUdisovov3Atj4UGaBCkJGW3w6ugei2M53EBwdNsNtd5hZLzx5QL0ZX2TW
+fWpnHN9OTiVpxyve/jGcJY+LzrkxRDHpd9lm4owvYVWkN74altEWHAk2LlcD3YpLQ10j6DbyVBS
lqA3LqaIAha8U1H8/WaI47bEhqvTE9dCw/F6qIu3HZROkFuiyH3Oh+qmKKyTuV1fA6tuUcNC9Ct2
UG/cKT+0Nw/nN2ftJL60zk0FcSwKs1ClllClCtmnUJdwGYvTP3r1CGiQMv4bmvSuhEYxmo4rNa//
w961LUeKJNlfGet3erlFAGsz8wAkeZGUulep6gVTSSoIrgERQMDX76G6Z1si08TOPK9Z10O1SukZ
Nw8P9+PnnD0GwEWhDYbYFloHF4vHbc0twEA4H71kVx/mAc4IFXv3f3iIz5+13CjY/vPlB/YvxMcf
N0qVWgZAirCV7cu7chPvX7qwuAPFUrj2fDq3JQHns9AYZQAUt3xg9B6WrgUqwWc9pJQgz6UcEkD2
dGUzngHeo/6io1MOrxlE4ss6T2XmRdbN3WxDkD4UwFM/xY/etUTTbx0Y3Y0boiYTjRoERQBwk0e5
2rx+6ljwBUBsgBK6DuzFEiNZV8ZomQ0G6kJzsoY3S7UfmWmBh4aF0yoVwLxAHxcQ1kC+hcoBOs/A
WvFxAUE43Qs50Tm3YUVeHrgQ9I68YKZNpJByAVgsWgsTzyRlPRN5UEB4XdvEJl3ctIwRwn8Bm9yr
5gvbNZv8WDNwRmSRt5lb17WDh95B5ADmt/+MalzLpc+DWgwaXwBnBLSglALw9HHQeQVe6GJ+rLZm
861D22DiiC+NU76AsTyKoQSPijQEne21k3m6h8FGOhfW0cYMTM3S03ncSqai+QXJ6JG2EkF+AN+P
tukD14/9bMcP/GqVkvT0IQA0BlweSvoexrs8okNijxXUFkZ/gGgoNaDqueJUz2xYNP86FNuVmthM
i9ms+EigmwFVwDopL/u+h+hpCWnCcVODlt7idIWU8ux43plbBIQdeHA92oDHxLJ/euPPRq3RipzJ
92HG3llY7M+aGB2vZqYU1Adva3NXdvxi1iIqJIiD8vigV0DTtPeQF1y5nc7tj/eGFyGhaclOWBkM
zy/TEd0UJlB/+XYOrrnwrS8QrgUd8LpvPXMtfhzxIrzgZjsaZfWn4YqFaOKF9DRAUSIEwB7afd5m
3Q+s7ZtFiCiA3HXjOINMIfDmjkgC4XaXPRQgBRkC06nWTp955tSjtRa71LbQkLo8fa3mpAmoXCDe
+Av2BWJA18+DPvCQNR711f63M89DTOo7e/P3efdyodOknAYCSyDCC+yDOYuVTvTQutHL/AZPwDHv
p/Uld8CgupptOOPWP9henkmQd4NmGrZnblwDoul5wDbz3aU2oPV24HRWner5TfRuvIuDaReu0JSD
+Z3b5Fqocbk3Ld0bv5objc3k3jD6vE4Wu2p2cVpzp5QxKOr/MOtaUYxhgllmPjQQsoS6GXkDlc5a
hHwmyvq4uouzWrWcx9LFaIs920FaLNkAvrRvIvVWBWse6TRChi0Ej0h4Go6J1uaPOymzDWmaeKRB
dcpkYQ69qM73XGFuZdMVl0kPfZ/PPdGZC9IChxXiRwMMJCdHBSyThuwFMHWtotAZtB6VHt86EHmD
qiF5NLsePDOpDOlQPnxu+DRYhjYGIkmwCRgW/ls4ol56fEjmLBkjHtRUIXzmQUjagbQGjcA2fwQI
LvrconnmqKDHkeBNhZ6bU1BDaim0j84p5RmPkgb8Or2GpPAOjx8o3pVP6XF+rWohWPggH7gDxdU1
eYAC7NqGOuP7wTQyI35sUJXrSyCc1ZFRWJBlQ6t67UI6pXykRvoInNAaVOSM2/1gaOF2AbEdUglR
H3ChuU+QpPJlmt1P8rnk37w1rP6v4t8i0ppbcRC46/hzEk2LnLm5R+GHwMAfDe4FYtgehZZXHTqa
0MXbQANqxorMTeResUNjkAuqCogBC6R7AsH91AGHxKp3PDvXnkV+NTyBQ2nhHadGdhx3D3gocxRj
IvtnczejdKqv5ouZbKtnPJYuwKSycqjOWQW8CmQ6eF3YJ2TadQ2iH6Kwwp4m0bjSpnrIS5BHQftJ
rpg64zDm0YEpfW7pwsd+dBiAN3NoT6A9JospdJs7/hBXSX+jrMF+dupq5QidicggfgP6Jws4cfMk
ADTNgTng10PZUmSbfDxAAy38/JCeSSfhtYDqMngkqesCkb4YkNEPYuwTtPd99zwf+qLtTX4x7fSb
+B5wDQjz5K/AwR/su8/tnnNH78wu0USKcaRCGFAqqn3KxRdN2EePSQCs7hL2dVit053bIe/NLV7u
tB+TsZ1D9bTB1sfzR6CxHCTsa5HQKRp1bp+Ev0MGxME2Wcymg+uyN+bclbmFlilQmiJq9nN+IF+x
dG5noCyIbiY8etDwtzBESlFYbYu7OXZdMO1AXNHyVrbGuTl7Z2JZc4DEFB2oDhOeBona/ApvAx+E
Lf/BFn9vZbEyA1TROkfCj6UusNcG33ZEW4v+z63KexuLeDHBe7Voe4wE0l5bu+u/T3p1DU6gLRc0
cnMEyFSKF2fge8nrFePnHMZ720uP2NG286BgArLdQw44lma1QYvnRmX1KzN59ih7oBP7lThF8+Ti
im+bqm0k6IbBm0KKwIjsoNwZF1owII36Ql/EQ3OdRN7D5wf5/Eb8y+ji0qMtqbSsRLQWKw8axjuQ
t+w+t3Au3EdGEfRO6Af15kvvo4vqBqJKB7qNvn4rQ+upuBEQ8vLbFGyOvvuaX6oN+nopdFCMYJWf
5czwPthebJ0OZGyTqmbbkLqp1HM9rhXXzi3bBxOLHWKCK6vta5iYwY4qbGQ0M/x7QXyvfroAed4C
9Hi/1ut0Zlt+MDqP+90TyuhSzaDlTMIG1aLURrVL3FEBBTf97vPVOzuBcIXIk4Cc6yQlZbIYqoEu
7mYIEoYDvQTMdsUVnp/Adybmsb4bCzRsQeRGYEKGoGK5YRfpy9x6UO2GaAzLF+NtuFgNdNaGtThr
OQH3tkhzZDLIExTznmXSvinNvBqn+mKkwPqgapeCpN8SR1VX25o+DmYLVXBt859MLzh1KB7fpwm3
THPacqwxdsN78RDRFv23zw3MF8kizkQI/5eBxUbR5MR7Os4GoJAFAmM/71FcL9m+1kVoSSjhyp+u
vZaTPje90OqaQayg6kLR+eOSxrksctlBtm5IQTwGpej43+/IxGvIQU3LAknynA5emOCpyN2eg1O4
jiEfMKD5D8Wm5MdEqnRlg54MBpaQXyd49NloOjcXljqIBaIcKSFC3ZWQUDQ5hMBj9+HzdTrNrYHd
ABlQvG9AAgBauoUbcby4Gqlbo4yV2/cZ0QKz+dnrJg8ohLLVYG2GcQDuBcmC1ApXbM+f/WGTwDbq
Pkj5guFJp8toxOBOBUFTaJgPdmQf7A1q5mE7hsOL67d+dUii+uvnFk/CR2Da0MwDYmlrBkcuDeoJ
hMOSrCF+mj0z8t3Rrpr0bUycWTnRb9zbz62dnAHYcAkYuhAio91nmdW27RasPXUOgk7I1EUsGWwQ
gYmwovFjlziHqoc25cg48IQE4eXntk9744D/BC8YuLMcJJtPqlzTBJm/ko8uWISHGwNSXmpKIbfb
7coiOWi9ieGiaZQ6GyeX2wrEMWANDK34Tjr11uEQJhdtyGS/KZMLI17b2idP3l9fDrlvdJnN7OaL
TaeNLklEqVy/Sa30oHMO7Q0NysqN3caRq5J+a1CnW/F5J3eXCXUKUMPNFQbQXSwXP7eyKbFJjhyj
rF9NPT5Ar+6gEijaqsJrgs/n/yQKno3heU1dgrzJSXWMtxbvUXFx/LYzqsgWegzd0NzaldBKXTnC
ZyZzzv9gLi0L6Ycl3td1yyQHeSUUUZtUpQcgv8cNs4si9T3edzLoKFr6wFZhu2vALXN5foGytSGx
AuECE33JS8t9BvVmDjZa0Dpnk/fo5dyr9wCjN3ceuLLAkOtpE4QkyrLn0LgsASATCgIeAaNazgMy
kRrc8tAr0VdC2tOa4azkDQLy2Z+Zp1yx6HmbBehKy+89lK5trd+R0niI00wFjDPdt8CG6GPDBY0N
lCu6Rq4BHTgMGXRieH2oUi80Godu09z53jMtSIvkycnzMOkntRKlnm7Kj990EQdL6mWMTPimwnzI
ChsShgTvC8jUSMpWZuW8Kdz3qDzBAS6rfBD3hAJDBlOJqamNyqYticHxP2vKjqRZwWKdeNpfKwCe
UzQ4gOd/6ftKWlYQLITv48w7Et7fcBQ9AVvml6Sibyl0r0rRroEyzo4QEAkDlDmIHN2FW+mZC0nz
FCN0Rg5Kc9ls7KoN0wSlYT6Z+7TJQRKa3kG1fsNtiKwWZbWxcSj7qgp6HUFJ79FrzZYrt87pPYDJ
QF/dnCzBW2RZKbeLsdRAWQSmepPhrZEWqMaN48FqYtuvtD7KUrBZQxV5Ww/1yvY6NQ22WYABKOYE
zmhZYkE1W6SmAr7ZKNPrgabQiSPNZWWSqNezr03dXIxNew0g9P3n7u/08YVUHtqIwCgEhTXrhDe1
o8TEaRuJXzUZsofdd4Nad2RQxyJuQ7fTgzbzLjoBvmjntXLFQw+mVbSjNRCsVTcdnLThrJQpTzfH
TIoLPhe4ZORbl6hhKM8VuotmeGSwv/eovFo2SDKTIkC7zMrdexK4zSpI84MafaNooV5eNJNCA0Y1
tNCozb9y7YlVT59P7unnz0yxiD4tdITPJfOPUa5lpXlvxSV6pGPLgGdvrK7bG0b2H9yYHw3N/v/d
C2lCW1FsjHgu44mShl43Hjs1PJo1yTaW0leu59MbE8agaYhFAmQd6/TR2JCPRV9BQ9YvDVJcTAaN
byTIhrZOZa/xWpyWqExwa4Gy/Fc1EJWGxQx2aeuNbAA3TbYfvhhoVwFP0mMcvpCttSFzLW4Nc3R6
R0NNBfTkYCyjM5HYwjO1pOdQQuamr1E7aCRPfVultQ+Oqr2tgbfDjtUaE8rpfDoEPL+Iqy1sFQzy
43yOLG7VLM8NncYM/Oy6FtVlzCPDjMWKrz99ScO/zSKKUEoCSM1b3ixuZyUjZJstP4SjgZmDFapd
DmqS5FVPNzLQff62yqR6dnzvjM7n/d3mbNiIq6uA0fi78WQekt2c/mCB7vnZ0QjAJamFq8/304Dn
40AXc0qmombKhE0ZOr7+BTmQZJMHA3qPxKxnumbv1GXBHEIVKIuCoPwkM+cQBWGQ+T7ThXlnJ1UT
NJVioVsqKxg5HaPP/copDmhex3f2FsHIMCYNlCxgT2zSG5QP1BTVPIjVzmKbItI2oBDcZImv6o2X
hwSEYlNgTJvq9j8BQPz6KmiAwDU+Y6/m1X+3ugZzDS4ZVCzmIqCcaXzmLi/X75+7m+amuNVWlfpO
veo8+L8sLvYT7UtTDgUs6hyAeJzQpv33L8WPJhbbp8hEoskSJgwtco+oFu85EiObGW8EhnEyBvLn
tGmi9LAKUD+/k/4a3GJlmcm7tm1geQj6MI23rbyd7bLAOFg/LSvi1kEGo189rjm+tVldeHXTJmNv
xogD7RJi6yjQIGESfr5tz5kA7R/49PX52lgWD2PBh0ybHUHH+tSvUpX7qaG3m8+tnHbJYEe+NzN/
jXc7smhy3arnw4gazS3U0w40VIch1MMZELd28k/vC8SKuAVxf6MTD/iYj8ZSJFrFNGHakg70GQOB
auUVn1KfxJd0IisNVec86Xtji5HpTU/sfISxun/OwYvA3mZlrs+n72SRkIJHhgkJn5m9+Ew6wmSa
YhA1QjP7cz+U1yj9r/FCn4zjlw04SxsKlCjsLiYN4H2mtKQY/LpBZ90k2wcxSSgbkjxbC/HWTC2m
LMGj1RortHa7Tr9zgTDPRBHoa9H7yS5YDGj+Fu+2HJgTYlIkCEhGkx96CYaB2DCzEALqx5KhD3UC
CfbKOv16mH3IyS1sLtxgqZORNbOEDyBvzLdQhc8DZGwPZpQEYNBfhdLMnufEnolADumDGfq5GCM4
+9FcWOO5VgnKuyAxstK3hh6oSw7MGAOnMeq7rVv310bFgfn7fFueXceZowNASRtCBQv3lCvw2soK
MAeWJ31Y8CKL2sx2LypzoCve3zoJHuaZdQx0SiIom+XLPq6mHttdNs2EY14HtV+feL6+GR/7fbWX
aJqG3CbIxME2dAXljGgIrS/uhbnTtvZ1dQFhmXCmao/vnFC/WL0czi0BZPjAIYJ3EXiPF+dGSVAw
lTU0N4su4EVA0G+MpvEtBf4XzM73XRM2Tw3ob6I/wL9rvu7Us2JikB/FOgOygFfqIhpvGHY2kkTA
pESzBmmFjs70q+172367jsQ7M1i8y5BUt4EtgnDRYsWBojJY3lJ0FbVoTOPTxqpIqLz0qMAmyTTw
0MQrilwndy9FJQIAYzBlQ5r2RLDOqXVncAWIBjRSfqUUurwlOITcn3E7vHy+m41zg0OOYeYrBmHk
CY4a746k71Mc3uRLt6nv0jIwwrlhVftCeDC+1pd6aO7iwHhtV+Pxc6OEybmnAk+dk5NUVbkadIpa
wdjZJtsT2SaB5jqtiPISWXIfrLGsDj4f7zmbeMjN1EX4c0Ky43QFgSIwhjsg1XqUWR6/xERZewKp
g0MyObG74i7OeUc0/FgzZTISjCdqnBRkxgMrgE0jfh/OqtJNUF+V0FZ28HLkj6tHc976C++ITg4D
xRlAxU9r82McQ9kGFRq0V+sBkPlb6+jdzuKN6WYNDXXmhoYp+IFZvQ09TQsvYCRWblTebCrVd2Nh
vbqZ9uPz9ZrP1ulo/jKxuDXBYDJqYwnKvL6v06gCYmqXMvmQDNMd69sfg+duXSGum1T+wePwXy/q
v5O3+uYPG+Kff8ffX2o+tixJ5eKv/7xiL20t6p/y7/Ov/e8/+/hL/7zmb9W9bN/e5NUzX/7LD7+I
z//Tfvgsnz/8ZVNJJsfb7q0d795EV8hfRvBN53/5f/3h395+fcrDyN/+8dtL3VVy/rSE1dVvf/5o
//qP39Ak/m4N5s//84fH5xK/d/VcPA/s5BfenoX8x28W+R3alugyB8sf0kkIz3772/D26yfm7xBN
pdgIyFgYDqoKv/2tqluZ/uM3zfsdRY1Z6NCxEccBXox7TtTdr58Zzu+oUxJIc+OXQGcCkO6/hv5h
kf5atL9VXXlTs0oKjOUEgIPWIhQYZvZwHSCA+Vu8j3+4109xjj2JfK6RMJDTJrUJPJvVfNeGuv3W
qMEBGrYanctar90fbqM7STQUVlls3k3an9/swzeZN/+HnYt8MjBTyOsBUodLY/FNGBsFLaVR+WQg
1iUFyhdy6lM83I1tWbwij5zfdQnpMh+sUPy26GpxH5vS2g9WNQGGDNml+zJtmv3nXwvncvG90FqN
DizXRrkbHdagM/o4Q2WcZdlkTgBbKdfJAhScyunSJkW9G4ep/ErYIKB6CYXiXerabZRPcXVo3KG9
HTKvDCvXRB8hq8troI47tN/l6iASSTdj58oDtwvQA+qChwWxGThKa96iUuDVm9qc2L5LDCvM456F
hlEMXZAm2oQ42K3l9ain5IYhR3o10EqPKrwCt6kO+jOr0OIobRgiyw75jEcJd30/5Bo4Sa0RLFDA
LXY+MsFFxJ22DdtYTGFqApCEpfFZpXze6+N1qnQzIHVqRpQb1V4XIv2mJ7QKE1mCZY02zq7DW3dv
sUHmQaaXaB+mVupclkgo7K1WWkWUxohyfd3LnSZU9dh9H9ioiqAzY/3O0GPXCaAxA10srg0lyP/H
6alDOf5Q1XZ3YXu5uuhNo9rmaBDZt3XuBnbO6GVBDBIgqa2+6008bCcckNuGNM4llK8T3031IoyL
Kb3sp9os9m2f0mgQGVhGINn2tRI9+F3aqc/8YtK9Axna6r7mtAHX7+AVrzq0H7eQjzBvatIa6KZV
opEpuISgT3DVVrVm+I0z9HmgU5XH4KqoSZfmCHFSYV337VRw37JGRl4m4Nn1ZgP0thcj7NaYa++9
GIWT73pWAUEeuJBRq251Kuzq2jF42XzDyWs71BPbxgBJksen2N2SvBpAaSWtOL9AtrohuATNRlpX
Nh2d7GhNZQ/9hwwae1AolGW5kUaMVLsCYot8BaQcilVtBUWbjcj6frggGVDAlk/bpPGCgQ4iuZal
JsCuiC1tRLLTEJuntXCSoNMYveMNT2KwFhCiHe10sCyQiRkD4OIKJI1uI6xX26jYrXQHyb+lOmHh
6HL9iaIs9ajXzqj5KJ2nUany9icgNwMPBDUmrAUvRoh4dknWBU2v8WOSVu6hY7Mwm2eqAl0qljGB
4r50rJ9m69iHYqBJ4pdpAS7DxsyvbEHla+wlOTS7+yp2AsRq/Mmyckf4haWB7RDVVAPUL5V9bHQ1
dhtdWOBnYERSx9cyq9lJZaSbuqxFZJlTtTWssn9NcOieoKQg4t2oHBy7mjrqkOkj3tF5n/HxoIie
v6W68B5rBYLRDVVGuZWT0kEu0UjZGjhLw1AErTOKCfpSJfLt16KK+0g4Ujh+Ydsq2fUDilng/Rin
VxZbdEtonm0EU8kjpO/iiJZa/lOz4r6ECmqrbxwo3x50mmlfEidtAtGZzbEcXdCVcFR3HLsx/Kp2
xKbIcdsXHin2iqadQD7IQ+yde24HZkDb3JM08y5FbfNbW/TOETzl7bXpJPa+5w677TND20sbKzEJ
7k2g5nGaq2bKx51X9/JrQVjR+6mMvW06TGRD7ZyC8MLIpqPRxWhjTLNun9WmV4cuFO7RyMw5JCYl
0C69GkExS9UYoaKSRaqQcO2ONqnaz2jtHqA1O93P8sIvrDLbV9VUyY8s0ekFV0BwIx06KR5CWQMl
dlJMzPWths0yCGIc29CuLbi61p3ijcsovxkTku6zqinTEEmf6UeOxNVVNpbiO8/KtvZLV/NCJ5uq
eku507/NvBobQeo6mqrGObqaaT70SZ8F6VDCGaOn0UYxG68XeOe+GiK3LSD6Zrkp7kzGvKK5LutS
ZMiHxRwOueQvpercJycroA4jTWtCjJ6M5p3GegbfnbRGt2FmN249C6p1Jgcdrl9XFa2DPiNyhCMq
8lvllOWP1hSgR8gcknZoyxinm2oYsh90kMyJ0iQvv7ctOG2hN1Yeirys9lBX0/d9jQUc8mTGlqbs
AiD1es9iA7NoFdWzpfUkwncku5iqYW/YXfM4gqEldFPuQEU5wRYwBZ9RKka/FVrs7HU2qGsVl+Mr
hP8KMHwmA74kbYzORyrbrELVOiSKG3QnZ5Y+0X1lODTMOiW+53ZqvQ5gqr5gmSAPrd2CGd4m/AY0
/+BjQgC8g/gLHwJujtmNM4ydGcS9sL4oCLlvXYO027pKkhQIUtbvesnzB8ZaeUF4E78VPa/gPhBS
uBtcLDGu2hpNtrgdy+GL3gJ9EAwGB1CeqaZ8Gj06yZ1yRRcxOzW+5B7MsDQvDzlJtBdg0N2AVDGD
46/Yz1S1Aw6yig82+BmvPSdmRwjSGptuiqdrIGsGGuTMmr5KmrXXVIBilUjiFJBGabuLoSjlj4Tb
0C8hDNg8wINolfv4e662Sgz0Rh9oB1w4dzWKbIxW2lE2klFtdYGniD+BCyD3JW+RS65klTd+5ZXx
dqymGhS5Y6YntzWbRftqp3Zd6PNCdgLeAcBbScH7iDNVcHRMqbID7gKwmIOK3e4qkbm8ddE5qnaj
KUpYZPBTuYEO/cLzui+xQHjoO7qCukNTCzvUAXmRfsctQJOYjUsPODlxlYvc+DKBmHCTIgz5aeEK
vRtdPfmRIwbeucrDgXXKijdPbSG6+34c3R9Tnth3ckztfTLWA+5Ic+QO3kAJuSVdUe69kko88Nyp
3ZoJg7ibkbrqSslyjDKtzr8Cv0YvO4b5R+8/A35DI3RTWiYmlfWyOeRUNde09VQOroaKv2Lbxcd6
GJpt21oGv4prfdyimYyWmyrJ82/WELuY5q6YttMUd/AncWdEeVt6PxI2WtCLrfiGoakymADcftRE
A2/jwMAhTtpswzSnuJwcG1z9hptjg3N303m9OtJhAJQwKVgT1pOLrFOh24+GltXfhNDYpUQoDrLN
nIsrFdsi6lB6viS9NlQ+dr2xtYYKU02MybjWPSn3dSs8H0Uaa68pk4lgTPI4803c87ovUrSTBYPS
xDcORU4oqHii/k5Zaz6p2NKFX+rQ9C2z1un9xFX5zjTTvgl4V0MKzkUGDWFQ298SlpXHDPzcz33r
ZhDSka0r/G4aZGAWuvjWcA+0sk1TtvtiHJPItfsqcDK3+k6GuvwBBsnpu2Vo6c4AP+W9YJ1phxaX
aQQhheGygK4BmlyJFwL/VzzWmYFSs85jXOI1Rgzoo+wOZDT498TM5ZvGx2LfjTn8i0m52qEcoD30
He0RiZo025tmp30xjLTNgok59NtkKu+xRC7waMksO3QqztAnWBZBks8eDMy924KMUAErCpr5Q1Mi
8NWYk2xxhegXJMnSW+JwAAWl7r560My4z43Cjtw0T+49B51LARU47jigMtTARLI10D8yoBGnLSNQ
rIqroaAzyLbW9WuWVdqjpmlpcpAlt4/JKN3E91Bw/2K3VNCg1rBxNcPtw47pdJckJtl7jnSvKjwB
cc2U6aR+VM0IJE/RmyB6MIZd5qUqBnjCcJ4G0VuHmA/NWzm53T2QPjbcXmUZepC6en+nKqc5akI6
aEga6+k5cah2wRQ3ZFD1o73T4kRdsJ6nUQ1Z08jrIV8MzTLc4T4Oj7ODxBgyz/1QbQynUboP3S1y
NemjsxHK1Jg/wjNd5A3YKPDS0ooc6cvS/Tq0Q3psVZrt8fodt7VSZggP0lzjyZRceXo8hTHRtCQg
raN2cenE+9LmznbMpL7RK3i5eLTNF9LrNjx05h4Tp2Wh1Vv642jT0vNbRMip78iY3khNb8MyaUHR
HQNkZDYFz6ASbJe3CHq1K0vXemRWXXLkYKWJfRfu8s4mZWv7VsbTN+A3xE2N9GAU6y2/5rLWcDCc
7KKwO+dbVk80IlNa70soYO0JotwHMOjqeO11/ErjQhypPfKH2uLJPnNT+6ajqYZSX+0CA4jwsD62
TdPdu4AXRYk5gtlItxXZ2J3WACWttWxbu3W6RyYNFER2U+ehZTJPBEbsyqsqq9lDWSBy9PVeQdW+
naj6gtuM73TpZheAksJHgIO2e5j4ZF/IDqgXG5z5N0YMsM3U6eLYOk2XQ/Ga0ylwrcYsfTNONZDU
ahgoi3Nd+WOiuVdmnJkX3JRsfp6h0wr+T71pveheukKAe7LuK+vJaab2yU0suwnirMr3riPohhG7
vJo6E7o/cKIbbAUTYuzS27WFPV22yVB+hcJyt2eZQV8dVbErG5EcaCZGujWAiwql3pFjWjn1dW6D
GsZLTQONIkgEAp015lsqp/wwkSa91RAwg1RVH9UG1DhmoIsi30mIUDznObM1UC1OVRiPrHvpp7bY
Va1LLyin/Imn8fQ1GT0wmCgiNz0BMbhEpvqYc5pdmM5Y3qA7Hbqiv3IE/5/6+s1FEua//pVeOsl8
bd/qNmHP71Nf8y/8kfmy6e/O3CEJ7pq50xh1yX9lvmz9d/T8GgYIZNEhi8wYMi5/Zr5s63f0MyBj
Zs9wOhQx/0p82cbvKCmYgNjNWgu46Mm/k/fyCD7pXboJHaJoO7YJsMo68Oo6OrA/pnXcYcidWMh2
E9v6BJpZxuInI6Yd6FcLG724s8JRWBm0v5oQdwVc05M708rbLbRNnUChbznSXGmF6GEGobcHebGc
jsBiViIGhWxMojI3fpooiO0piL+3hHlZ2Jh2hc1uyYM7WLj/GjJd9AWegmZWJttE9CV0rL2kCGXF
88cpF2UAfQIaItXS78WUiA3aTgvEczoPxxZw2t6aYb/T6GzLeBoCmydzuiMeHiqEJz+HUZuZiWMw
u1GQrLVs1KKmZ82F6ocsVINnhaZiXoj8JCK/Wjo/0SKGrgCEpdDLYI0VqHakkaP3LxMz0srPiNME
hZPmYRl7Wuq7U+WFbHCLkCi0N9imI6PGLIp9LsGfbo5ee9daHg8cbXA2aVZ429LK8qirvHHTAw68
bfQk9ls7d0BboMrIzZwhqi204lAKLMOkyafaQZTamEN8g2F6ocsnFVHUnKPetPnGYinf4l0HEk1p
k6tMR8HJTprxuqMdcJG1BjxLqxG/LIpq2wO6elP3FIs0eU7IEvsF5LSQnNeL/mgMCSTM9aoIwfPH
Q9Q1HB/13xcOzfhQtNnXAik8EEoDTNakXYD7sMBbxW3Que0WL33poKXUkmDYijnehciYhCwVPDIn
au06UxmbLLbB9o6kNkopBRgaknxMw7oGVJN0Tb+BD/W21GT61nIVCVzS9GGCh/Y3URtAD9ussR9E
L9SVRE38hgi7Fn7ClX5VCgrxvCJG6rFEdHODPhM9v6g0ojaF5se4yA8NrFxocZd/I4437PLEcA4e
CBW/qaxKrjqz17eCk/qbMhsbaKCs7B2/TjO2NSo53mm5h//ZqvipG1vIu2NTAVbXo+cEa4iEkUAf
7HfEqsVtnTOC5s0uD/E+RJw/Gn1p+C4SeochHrzIYcVwsAYzOdY8J9I3kJq40pVW7saugyQUT/W7
oWzSK72Q+r6Je7zmmyqLEGomPyerz/EQkXF7zOu8eNBjvXowS9f1s2yovzWxm1xmo/U/7H1Jk6Q8
muZfGZu7PkPsXB18d4/w2CPzgmXkIhASkhBCwK/vx6u6a2qqrcemb3OYsrI6ZH1LhDsS7/us/kz6
bN0X9QIAoM8ZewjUOj8CIkfHB0lCd9DFqHCYaFyJIOKAFaHOfuyg1z0mkVmuOYpyLgYSw1OaLvWL
g6JoP3Lanzzx7csUpWRP1wG5xSRp1FLB26OuhTTpYzcG2VzCEzBc+mCC1X/0kf9974m9+j7uz4wI
c8O63+8XjZf/ZuCj+8zqDkKrtBEf9ao4gbSmza/zwuajou28W2szuY2ts/ZPbtn8RPxKbvmY5Hue
3vuPp6HZZ0y431o2UOmRqHkKVh6upe2RNnUgsw1PLpsAMgMEJVddOPYT+yZ/yyc/7vLJQrY4hRJp
0DSBERtqswgDPnDMvzlmEvddIz/mqUgbv1+ypA82fZv1l4LL+Tmc84RsYJBc22ruuubmuUpvHQ5a
Seo0esqEJTvb8+yJ80b+DpIRMN3SjPg31tPiP7ksiv3o4+VTpAo5rSnPqTnFzNtfJE7Hn5Nvkd7e
dPR7x+b70mha21UpqEikRkH7vp0j5xVGpV6DKBz8sEtbRACgkLedfuhIjDV+m3z40aYuX7eh9UCj
JKYgs3j9PZSh2OYiNr+6bIYCaGgVcse0xS5acPrM4En+BUNWckvrot75KfK8NDgoMGQqJYOjaOp6
q1blpoqmIIMrx0KsjIUlpSC82Q9LoK5pRwxmaiyGkPUOZwOY+mhIpK/TtIC5zUYADJsan+ijZA1G
cPgk0K2eS/nWLknz5Oi6Pi3r3ALCwN1x6VfdHzOJhfrYMWVwNDQiWNIxwWrIRnGkCzVHVHNMaHRD
2kiIG52kWMAHhM8CdNaAipRv3gHX0B8uqaOdmhCvXui4RaN12wwHOYlgl06ZPGmV06bMjJ+P+D4R
p4dl87rIHBDjKoJ91+UtsN0ulnxDsD2VJEA9R9OTlG0H27NdW2DPsWOMK7WNJovGk7wYezQVG3o1
aqp3SOqhlzEagudVtqyc9NA+qrmv32YaDR0ETEnzaeN4Oq+TTf8g3nIBBbAuH6HP1Zk36YI3B6G3
RkyIEzR5P39hy55e6qIDT4N0fvAn1iBT2Y8B8lsEiflpxZ3/HWdo+Ib/R/xCSRwOFmbFm2HAFQtq
ZpjEWqJOPJ/ozfhedfgEa6hEkJ4Yl8VYZMsGW0l7FJQh59tDCPWBGuvk0BHdXBxA0EM8q/aFyjTe
1nBL/xwJyz5cGg4CALwqLkiB5shZFdknYPjuTPtafINWK/+UEK0MiILM+JaaCOpE2dhnw3LxewyT
dY8zkRz6fJwUqAYHGNuOtj/l4Qh4RhjU4jqQUW2Ur/s2BnW08hGOpITXVe0ZzUuteRuXkeTpgUiR
ofHYJs/QEUTvGgPyrrUpPoo4MWYXIJvqQQOtAiRnw3gop2GSKYAHBugy7JJ4m+Ap2wXjyh9EMTDE
VlHKHoM54e+twplpxlRjW58UQ5WaD+ddLx35M8LOeQOykF0Ylw2v/HCnrfK2wyMADcCGxzG5v3GW
ALeq7rO7I98E1zEO2C4WCFJGGEBx64qVzWVjoMot7UB9AHlPLy8LMu8u8XiHQouQyfHYBXi971H5
JQGCMdVNVYeA1CNueAM2CY/nsHGI+vxa6dBOG5Ok+tEZ1ZzUWCOAUAtB4wNF+KCE31vHrIQmwpnd
iPZO1MNY7GsbYohrH1PohFvkubj0FwYm9h3nFy9TyzpeFbbrJPT1C7Vb6VZ8TpD4Lw8kUf4DsCyD
SQtcnd7UQ5oY5HCpAMqVoYl2kLtlfUnzsVMPSJiIgeC5nPp9HbGixkt+HqNtLQRHC2sg8n6zkoS9
rPqrr//gjFzXHhGOo92ECfuxTiiV44Ds2ywZkWdkfro53iWDwUqOCAJQScGqHiwYTW9fBv3O87eJ
vWTgHIb2PMqm7PFQ6fm0ZL9t80yRweQYnO9KVF3UbNbpOvH0oR2erH5RRXoo0uFnE7oSLFGBN98R
Yf+4LzYC/xAfvCzTsEcX5AZC/BvO1HEx4iMC9iwTd85G5Nhz/Wp08oYsAeCcQ1mzdWvXnybfd1BL
UM8hBSf9dxibP4fYYGIaX4fOD/uYL8UR+On8LS8qshYbEVJktyEgBQFO2Ak19DBj1NaXMXQvoqsP
fDDblGgHEnkGQUL973D28DCD4H7rRmN+j6LdCdzbeR0iUqCblq1vssewIYhr17Y7jXYJLjU6TfYe
ICW0tlEDdxFopY3seTRXbdipLQiu1zbl4quNndz5NqHQV8PPvEoLFkvU33OU3Fa6zX5F0t80XoCl
y/hYgkfbgdr8yCN3GyUi1ICRF8+ug/B/U49yLbNhWXaryasCtvqrUBl7AnpPq9GvadmsFqmnShRb
Ma0hMlQyaOYz/c6MCkqvJ9xnJOnKrHXNAbgLZDUjmZ6ZrcfblBbdpgvwqslysUXkBj5vPTJsM4D1
VR/J0sXL15jPtuxTa/HvK/AsBBZKddXA1iHS66ziJ9XMBWjm/lnHQMgnVcxV7wsAin76xLD6fVwL
WnWK7QlYo6lAInodrWUaIOUL9bgL2lXbpHID3vbY87/IhLFBRM3HqHEHDAXe6G0rcCJIGmzipmeb
fs5w00fuY2U41Ykidof+23ZjCo5g8vkeRRH7qCTRNALmimi1+k5UQ0F55aT+dLSrNyqN1GuWs2Yb
jTNibjIsDlpmXytexJtOz8Mhq3kA21qtKt0n4T7wESnbIvgxRwraTTPHYGi7O51Xu7IjQh+N7Owm
CWrUppgx+QSKlzzOQNkclrHZ/smJy56SZmnOJJ+iaxrWyUerohUoI8Yt9DR1xfPMhu4r6APwAyvy
i2ws9TkRtNhgmGNpSdJBXjjT4q0jMX0ohqYXG9fXLt3bFBFedUqAcAeonj8mkM9uxzWgiC8j3Vm5
psfFA0TtzatQ4YmS6SGN2/unFib11k013vIFretycG1xF8vwZx3iN/VgoY9SFfmXM2l91UM6voKr
AigstfjoeuSyB4ELL8ESgcf14s7NOckxb1KLvxuYv8TMk7nHpjD5x6Ts+kISG+76WQ7ZMYrX+E0V
YfFqkRt8lrg8oMpOAWuXGud7xyal7EMhIv85rOG4bIuehLSSM/htgIGYDvHzh8WOtvWK6DIv/TEI
GWDGhgSh3VALQn9rA44kGQxj4SdSs0NZhbUHlBSvMCnOY0jKAbFr36eszn4Ho5p24Iew6gxpsB5z
PWKkzxAk9YIGRMR1QXHYfwSaJieqJnGsO453kSbtgULHwlHbZKzdIFEarBDSZpPrnK845mHIFWaH
WJldRnIPfgMWOejSpgO4s3ybLsj9cKypdz30ABdKcY77qA1R1BWRLYQf9hgt+s0GC3DhenBIIaHr
vqbrXBIzrr+DsNFYFldoToQdgssACTfoxYbp84B5/UpjyBlkPo2IQ/ybKdWPMOaHefcYwjn9jaer
rVB0L/5gm2ov+NAgKsFl90hdwG9auuIsl76Dtta75Wc+8+US+6XuMfuFprKhhKlMFf7ROvQgGB/P
L21n49OaNfkG+QvmtMIFy7DPLNM74L3mnPS9rXjULI+SjG4T4SO6pLlTVaMLdAlwePoNMcGOBbH2
xzrjiYaHI7OPzHooQiYjkeXGckfeWrWkr1OHRbICkQzGFNPp9GdyRfCgIXh7q2HoATOVRoyXfW2y
HbMqOrK4wxcBAU9foU0X0oZ26eqnBHsCtArzLPftOthDaKDN2iaMWXSpTUOBZzZbcgxazjWvtJs7
WSnDeYDLQ4LRg6RcPY93ousebrjPvEFic6tisBNiekMI2+PMQ1bGsDptuFLHkYOkqHuKPQRxOlUK
63CpO42CgTRIsS2FA6vgXsJxCKCVUH1jPprJRbcAehR7hlVx3MaJGq7CN2qnXLZe7svWN6cEV/iR
TP7634c7X5XEf/9VvPe/if6ADt4FcvZf/6L/JxV+sAX81zgnFH7/ou/DX/7vKOdfcE5BOZrD/hfF
SJP6B8pJaPgXJKyQlMIsDXwNSWD/gDnDBAgo8qchxo4THMG7vfTf9X00+IvC1gvtH+BR/A/kZv+B
v/5fyPv+HpP5v1R1MIcj3zopCghq7wbFKL6r2/7J35CDvGIOjWuI9Q2Sg1OIqdjKBLDXzWRtwZ7r
QsvgOUsxPGw9kan6JdEn0h/biczNUzTrMLtOUOQNxzUBjvW97XlfPPki6VmV+XragsBB4gV2l644
DVPH/S5l0C6VflI1PUeravRnF5HGPtIpXozDFqgLODlyQ5PuV+7nFDfCCCs+HvCV5UO3Uyz17UfS
mQk8qrAoe2dra4JnzEyr+kbVsAZVX/AufR15Y1HQbup339F5P9oaORAR/bIzt3U152rpHjjkOMuf
LAmVDbHJ+N4f5ijkEUhEHU1061eIQeD6iAjGYwAfIzuPhaf2e0w4AUGMOZ18zkiPgwCppVhCrwph
MdDqhXBj0m/KEmU+IxmrouTZ0uZvSxqw6UHG0nUXV/di2M9LHLEbQiFnuq91zKMPB0B0hcaYwcH9
vgo+1ofMjFn0JXXYxQeZMNf/aDpXLBenknR4V9704blrxCC+Z1zR5WXK8VmbDSDrDnIjUzC5lH3G
CuwkrcOo8Hs0qwNTvIBFHh7ELAMsB5MWaCEqAwqedNxHaxYZWJIshQ3qYDPF4ZzIQt4FRx3Mbfgz
xZvQsDL3jJjjauiIZoko7nyzawnhmHnzqAHiii1R9dPe5piRFP5wHBWUC30GJNStYZ0Nu2iC37zK
3NQHW75Kx0bccNaPr9OM8rcHyLJ5aLACWfDpEbCUeyAyxOziIYgWVfS7PMJctyu8xn2YtI4WEy11
xNmyXlaV4EHeGAQ71Bh6u05hAZXJqm6BCXlyjEfY5E8+Sdv1Veqsi77m0RTeVsgpmQOsR0XTD7dI
dSj/JYqt/AN68Kh/MhGQoJPzTuRHOiN8A6GhSzZ3L0noJ/3sxmLIdiCwa66qtSh8dA1aaDIvqUZp
i0bWhF+mx6Elfn7I8tnpbU37dPrTsTAiFxcAXsUsDsTOtXQC0OAgfx12gFDUwt2+bzDWOYBi6CJO
2afLIRtit8Y1qbAX5H5YsWAxbdumBpNvCaGjf5xCdDXDLhrlYBiCyiQAB4MX6OBCG8zHRTQdSknq
lC9HLfXCvqALTusfjCq2TJXiSzccAMStR8/XFBurh9mgGsZc73xWDC4uc3wr8w8oAND9EcZdoBCR
7VxhT/mAKfsJ9hI8IMgerqUBPI5CYODssxoUfhkAnluxwKrwW6CnYdwNpm0kgBKCpER07UVN8BPq
D4VQaiE68YdluSk+NU2N+IPAiYA8ZtA+uB1kJ0JeoXEJuxsBrxyF5aBbGkKVjDn7utQDc49iTrP8
zfFJRK/xNGO928T41/QV+GVNrrCEh/yFEIWHJZ/RuHGh9eSDX60JVYz9UXV8OokQESZVWuMKumIT
weBAUSLJr1gHKFozamSNbpdF6vbc+xTYgkO0JNoDAmkSDrVnKBdkjKkWsaoytQdECHONVAiyxPa5
B58Tf4TjQJaPHD6Z/JGOjgvkRDQ+f+E21jECz6EAXC6474KpPdSaoBYwAZQ+PVPMXfohk0hZOHbY
Ou11KXDxPkLV6IYfEevB+oO+6KmsslHG5BoSu2aXyOcE/HuCs3iTcRKL29BYCVUs91azp8a6KfsF
Be5Uv+WNKsw+LOYE/VXhGqaHjos8rjC/iHHLBOk9fivquwcckEUeHUJ4PCs56WePVTtS7DMJIKvd
J9zz+UCbzC23TJgZNHYLUu9BpmDevtPVZjUUZG2i7CNCmty9+cBxe+yzgRMQZV2InSkVErK43rtk
b+9fvfMIVlqjqGf4Y8vzuxB2MslJJNiezmK1C0f4RqSzx6XOGDtoqC9xbY+QcMBHurZt93fR+v9n
fv8ndHP/p5Hopf09DD/+x+W36n//M//7t7/t76MRwShzL2GA5STDiARBP7wof/c+EBr9de/fyCD0
Rx9GDqHTP2aj4q8C/4GfCwYgeGVA8/7HaJT+hahd+J/ucU9w0N0zEP4boxGlf3P4/vNshFQs3AX3
zp8EaXb/Kag5y9zIYiBOfby236B/Cn8VRR+feKzAFUXokd12QmaHYC7ELrBZWxVZpD+ZSeJLnalk
60CubXQ8fS3WBsfVrcBnO+VAZXAOlZRFqmDm0WgQr8eBwopOILtDRNilmerbCul/CZ6h2GjjxdaF
Ah3mRYNsfsH6SggDBRbIXWAxULQnjcD5aKcvBvKhbKTvtsLID2TKJIcYjuIiC76gFy42iwR4Fqgk
LKkz+zkHpSPnJkYkcvLmQAFtaG6fGG+fsKjnZTPFebXKrgOXFZypcaoseHgIapwZJK8A4jf0vbX1
S+fio6rrZDsHKvyYgqDeI0yB99Dyr8u0IUUgt6sJyfuA7K/9CvFqu4scB3rZUgiTynZASNqaQz1q
irB5HBOC3vCGIQg7T3Txg0UtR844XAgPSZcN7hbkOv6zomocaji5nEzQqFJJGAiTJtQfSzKOW4NJ
p1qAyn5DsQyFUSRniBntatduaZhiJaUI/N5lKvSPFPvVT8SUSI7lsZuaH8YWTbRnzYqrjM+RwcYt
AgrNtlWvSzonz2k8rl8Ggl3ge/m4LNVdInBSySzAT6bmLAGQwMhIaYjYXaJeYzOLdFOwWD9ge9bo
VMT43G5QG03K0fniEYm94gT1dWOqICRjsfHwYmyBkgO6w+2/79tm7jcygaQdduf1rrD1OYNyVGLC
bluqf3EWTWa39LhrXSj1drRMPKfRAkUgXgzhUSCp4xgX87A1nRtvCStQp2Zk+JHJOHrxuiuOYdYm
3+ARjPBTk5E+c5El774165UEXl9BQ9+Zpt4ci04CAMlS7JVmAg4U4+s1MSsOsQnicRPPljwTGzRX
JVi2A6HTPg4yD0psnZDTqvqjh5r4bHsCzU8mp1fYrnoLmoYvJRBx9rwIr05CIxumMEu+zUmyAgmO
1/0A38yJkzbZBSg93QFzRHFbm5H4w9QrmNpI/Gwz6AQwQktg0HnQTmXf+uirw5vy96jQZS4t0b8o
iNGopEMHDj+Pm92iecI2qch8C7o3ZDGEkECFyqyvo42pmd9OWTbt5lxmZ2dMXqpUyZsIsNdMXXqJ
hEQ7aTS05nEALLiP54XsgzoxTxbW8Z+rj1xlsJzvqbER/DxkXXZ4C7UnIXRStSgSfqkbisd1QY9Y
13YtmiICvJ3wo/9qhGEXEQfDuYa87wKTVrTNLEMpb5Ppj3hhFIBtllSwvc5XK8YYwxeWqjLlc37D
K9ADrcyW7I92PbSBNF5K2tRuBxAFPZAU4BYgE0RnFjXbZqZ1FeALdZrTqfgF7aA3QFs7xMmM/bKn
QzicOeQnT51KkJLmF5NBrRpmCKzPgAOxASnnYTLto9TNzxNvX6eef+uyrhQ2FM9d3uXbMJumCxAg
fWAp+put6ofhwEGmnKEom175ksExq2vfbKiDVwBLR8cpiA3Vx/t6SeFaAm5D2yfsUb+gs1iha4EA
9GmNlYquKIjG7trzIgAhbwS+kWnGY5D3WV0ZGWR7VoTdR4P1xZXpmrWnBbL9W9vn85eKAlM1ZtZb
hEWqaeOhmUZS5BTPe4yZ8gULgZCQ/Ex/mqALTthJlhI/YIzCnbGPTsxNsIMuhblIKBM+ejnGTzni
pwiIVUxIkZMSshEAwWsAkEvlejlCq+pvxMiiwmqEzAwkdq8bmVJ1s2lC4CWYW/DCieW441aTfQY5
LjorMMya3vFzVACS7KOo3bUtdKxRr0NgYiorfR3Vx8hPsHJnQdBUWBTSI8gv+mgk/hh6urr4EoV1
N7+GDKeY03DLRTs+Rrnk1WjIsG2x1ENUYdgN3a1QMmSq6GC704084TlZ1hIcsn5dpaIPcHg3gIv7
HDhdiKm8LfWa8hMG1PgZAvw+K61AlS7eUA079vXKHoZ8SOd9E4nkaYQpLSwBx+Xt1qHwDuzwoP20
nXIYZsp24sENY2bwxboCAk4hMU5zLX4YpZEZ5vFSrgKwFgRYqhjPUP5ncJ/R9hyKvrm0PEjhFnIc
cHs92CNiBf44SPIrUOVPRNLTJLsD8Uh/a/uDHJdjGsyPk/VfzdSfPfUn3b6owJzkNJ5GsNWKiT9u
hY1jvjrmK1gMz8maXmsNxkN9FD7dQN2yn0LzvDqoDAi05zpqf6f9Wi0IJjJg1iGdrmrgq9Z88zKp
/AJAH/wb79F5EDkFbyXE+QONfqTdPG6X+oP12AD9XCp4FZaeIwuUFWdr+aFoJdqxuwhfflJxvDtz
7A9uHC7j6rcZ0aDsTBVCvpU146n3XdlrgqUhBAWCH4t+r4mrtMDpTbrtMqiTS8LTXTXe4ctOIDVB
OoIEo7tgKFkp5KaObDBtldBD4FEJSmotgE9daiRLCbjL70J72k/I9e6O3frWtfXWTGs5MOgsYZ3z
7LdH86zKbelJv9UkvxThWELpu8NcVMF4d6hjFGDIuRzaNz4AIlii6BeuiqOoux2cZuXYxaUSEvpe
voeyGaYXX8qWHwQFqLrM5eL+dEFddeFrDhtH3vMTpfrnNCYvU2OeICHAwo3MSR7/cNDgWKvuzA3E
u/BecUxx/AuWg3M7YE5Ybq3HrEGDo20KgNLfEWa7lYRcmUl3abpuwWdxvKvE0QQIgyF2yXYZtG4V
io2OMgw3EH3AayBAM+KVkufNXRR3yZ37g5LYLfa9UwaWOsP3PyDicg2Sr8GMD/h9rr2wR4jZt1Nv
21KxvgwxOiXF8MdFGYxALcaqqoNjcI8lqjhMME9+zQRtPm2ox21hNL8Cqgt/9rCuXCTmqC11g7wl
+eiQctHW6WVqXtv9XDIeHHQGJ0227iKIBiH9QSDtUuK2O+LWhIrP612c1NgBX00enmM2bBVF/V1a
l2iPg68T+UwrOox7cKtoOOcIs6QviMAtdU0OA5wOIJbEAUKUMohAHw7bnvRPM55M8CqbNGU/huyH
jm3VwoZUAXUSz6GItwN5ud8RVKNf2y5VA0mDx3PY289EpQ+NttsUmsGu8ZtOmjcnxzOUygB70vfJ
2fd8tDtrJMQMOJmbhrDn3pq4klm/DTEXkfE3xOuVb3zV4TAFNQI+ElGFsjgtEPKN+k8/i2PYkcpn
T76W+IJhfc0/DI+hAACFEN9l4hgOnD5la7ZLySt0yzuZ5jhmORhHD2GfqSgDCSOz3QjVpYt1ucbT
bYCkpCRa/SL5LZbp1vngauLoOW7kjkA1hpJ7NpjN2v9qNeYritfjhaoHqPEwo4OWhEIugaCyxRc1
1c/G3o/lc54gCwTZ2gqf0FibXe/pKfSwGbl2OA+RO6NUFJRiGx8TW7xoFZ40fUJS/Qf1upIFqL8R
4GNCoZeCZy9A3UxYH2A2fZtyoISyRtaRfjdIoubsEjpkWURHvcCRxCEecGB5N2b+gpSmBABZta7d
2Xy6Dql8YiEWnmjYxuyj6ZJ9Hs0llqzH0LNT0kQHRuLbyN6ne6ZMBDfFVUQvC+8q2AC3noqnDuHH
JvlGIpRVafdat8U5g3GLYk0B1fcJbHYfQFTWBDN+nwEhHghjSMmui8NSZxEgFbeZY1KJ8bUp4rJj
8HwBRc3D7mAG8REoe+bQKs54weNGuE2yx3ZWwPMhXlqIcJGHmYLgxm5G5nckCJ6DVMMIJh5yaFom
jsIwBPwvff0Jxce7gpCmR1UZekN+eYcWD/DqZxA+iPMKE1nZFAIHgCsjxAJDvB0Dah6mWCXwc4J6
ixEB5qzfNcAqZKmS/M2a+bBOBk5CmyCqj6pjLuPvY5oP53gNMNNDlQURbXP3qEFA4nUz76imnw1z
4UOyJM8m71ip7iQ+cuzzjbB1sVspfOQgaHEqfHFbQ5ssm8IXL6t38S6csUyqrAb4ImroNhDHibDJ
7BE5Hsm1pWlQIpH5aV2BPuIrIkdbmGQPeY4+tMWQnydvxhP0QGIH49DrnPoChwSDc4t9BphyGO1m
avaOx7h2BllyEXochyJ/CVFivwmpdRVALuDT4HGxRrffdUEfcqhBxmy5RmAgd+sMyZxBIPCeQySh
cnOAZnEbFVDEWjq9AmJ6DToDfxyYxjptdugCFfDyBMgRgn4FJmGHRuc5PsB8dhqxCMRWVeh/PyRJ
U2E6KB19JgCVC6y/mb0LfQhyd+5+8LW5473BrSha8hKChjzkGXkeEjGWU0xO8PAdPNIWPwu4FPJq
idvmuR2S9BiudXFy9aRegEOiDHWC/zfB8wgxDa6hPpHo0WUzkKk5gC6vqfGGo/ixxTqWQ5/8ZiSE
bSZHZmkY9H9otHxkXfpjKswPnxDId7rkhCv6d5I4fGzOp+gDNjhufkB8MloYv5IRW3AA2hIiUQgm
0gSun9X7MpfR4zLghS/Xh3h2BD4WhZ4e5ICFTO9hKGabiMUVzRIPxXp/HVcIGbrmm/Uew1kMPabs
AcO6HHOGrB/GEJ0ka/fGhuwBQAL85Sp5HcPhUvfROxZMrLV9v8VR2hFgI9ma7qNkweCm9pASHqSf
q4gDrmsf4bDdzv1wjeEDt4s6w4F0rXF0IKo6iuBrriko1X4n2Dc1uW2R90eOOnkdrdOrJok4hNr/
7Jb5ROoVtscJmwyIVwBNIxydy9HlBJtRlD8mwDWwR5KktPclYWg4HMf0S2mOUHX/Pgh/gPG2NJCr
Jz7dBeTnDJPKNEASO+IXKz5r9TdJF14AiUfagl/LekAQtYPZHwnqKExMBTaFGYRPO6TPUU98mczz
aw9SZ9NMzUWgcrCyMuDboM2OyTpfweHsAyFfEdt9JFG3bNQqcFkgrBaafG3Ooi1gyLub16C4qJAc
UeOe+oE1twzV8wrpJ6CU3djC7UPWC11SgcXYvcPJC39l90mD9DgPbsQXM667cHH7Fgr/juDHnDsk
AYRRYzc1rH/bYEwuvQufmzi9RuZjgITMDp8LX5NSTfrlzlxVPsGnF0VQNvKD4ahdGjskJasYl7aF
zwG5Ub/XJL9DCbrfO5jgEGKFmw6uQD+u8InhoGyMUb/aXNwED96W1fxI8IRswG3+iHr+oUUz4QWK
NPzckZtqhg+mHcIRIQYJ1SUOCS7A5qmuQfKzbzGmTTevoP10qWiGlPwF4wC9BJl7l7VkV6hXkaYf
lz3MYHDwpVAQiSg6IdEh26EGIX0aW7a+NED8D7YecBkw9OhxlCCgWnSoQlbDRyH64pMzvPIx2Lpc
H8HBIkd7C2MhZE94OuN/Y++8mtzGsmz9X+YdFfDmlSBIML2TkpkvCCmVgvcev/5+kGq6mEheclTz
OhHd0R1ldHgOjt17r29l92EYDeJmyGI5vUgLSr6tsrPeFBKnG3L8lEvzoFLPeRksGK/kfEXEMgQ4
VSBhlqZpCzyQnktdppqRO4OPZqfcLneT/t2y/V3nFA/yKvBtioBX8hk24QxW+RgG/djsAhlEuC8t
UFC6ahB9j6SU8sHEEkpu0PpbkrbRl7aoLWFV9cM5vuxHssrn/hLqPcxN875sPEpz3Tici4rrttnU
Vqdvo8GY3LBPgdIdhKj/zo4fImbmjnzqKDhbgsfofggmf2zPnPzOR0/sarJw1aSSPYze6+kW5l+8
bEEjbi0DwOYcncPahz0iFBUaCBfdXNQf9LK/qIz2PbbCMx/sXCuLnL5qdG1b+pmrppeaTqGmdSkS
Kzzdk2PfRiMEhPBTFKkAWoyVR7ychFzqinqGRMoanwRukDAbCncqxjP0tgXJ/PdE0PgsAJLm2ocl
NzwiRslLKXZ7m3s2qOhBtuyq20wP9Tp4oERPWlVUQObjFRqn6QzR/nhH/2l7Xh0HBRKRRf17r8Yu
ekYewMGq6KNV0RBBEtanR/ToVzvo5EzuOmiIdG9JEoHZhzc1afug2VoNEgczNP/VRnIwnr+8Gw6a
qgZPSCtuxcVbo+AItKb6242vk8uEtGS14Xntji5FA/2/mjP/Gcrl+ioTmapmJXbBruDHcg+Mbl2T
+MYN78yEOTOU8qztO+ifNoTQWJrYJd/6Cgm+sSWLm71fm+dQnR/poH9PzNlREocLEkTLHTkoYlX1
88T15CdSpatJU5+tnDuhOd4KU3R/eoIc255gJv6nscU+XHWelWdl4mpF+lXX/NTxFTO0T7dxdOQO
2pj//sHIBT6cPzlI3BjNHvFdx+wo2yT3cA4beK6dxRalcaZkPDxcqZZ4raOtKa+N7gyaa4GY//vr
sBEhGVVMTAcWe9RkVBCQpoT466q5mtbF4yDZljMby3f6L3ejzFb/1vp+oNydO0O0gzYXU49sGTH4
EdtWrf9OUfwjlVdndvej0+CghcUtoJqC1jCkxPVBNRWwtPKfp6fA0Q3v4M9fTLN0aoJBYtSEIL4M
AQVS7bVqJHHdxP9mZz1oaDHXQr0mQdBxka8twL0hVeZFEDsRz9rVIP2rxWNwrIsqZDz8aD5ObJIc
al6lKSHfhHeyOtwgVHr884HTIdRBz8KQGrLpxyZ6WYJaUeQuApMLlOZ3qWL9FEJ/F1bm19MtHVs9
mEopIgWe0OfMxcjJioYpNrc/OS5uNOKG9lgiwymN4swXOtqOYtApazYxWIJac265ZTPmxPIE7apq
kno7Nrxs29qKzvgYHZvUmCT8d0vWjCE82HfMGPw1WRy3jcqrXKpurKF5/hdjBioROvnsdKYtJsBI
uY0mlwXgLmsgooYAV6/zTVkAqTrd0NGuGBK5fkM20G8vzvExyAKfE87VCfzx8DSeQPr/Zmn+0SaD
bRv25/ifArZabGxtkUql0BSUD5hXhAHBZGDddaYbx779YRuLjYxIZ8KcKNyhCbd6LN5Tmn1hGMH6
9GCda2WxZuKSGEhrFC6REIPqBF5Tid+R9T/n13JsUzvszWJTEyI/LPq2cAO/fm7y6gHQ1WWeto8q
ceTTPTrakiXLs7sV+8ASZ63C51WqvHTTbPpuZMOzoeDgBlzrJ/Yiln26raOj909b2mLVsA9lvVCV
LpCsn2bDFQdOkV3Ofqen2zk2pU2qkBXqawzMqxZTempGgk5B5lZl94AQ593sC+9MV840sexKXfN+
GI3UjZWQhFcTZLvMD/oz6+bYeB30Q1usGy+XMlFNM3ci59W33iuo5p3QZj/+V6P1iyxxsJfFuldC
uslc9pZqFvxIK0PptqfbONeTxboB79VVppa6FCO8UCR1hUnlG8UEm9OtHP0opqTpfHqJMqzFnlmD
6RpkP+d6q18bXr7TUWCfbuFoP8yZfA5mQ/oU0tCyvKQmJXfHMXNzneqWVibDYxXJ/nQ7v37q8uVN
aZgBPpbCMmi7Hw+YpPWHNrUyNxtwddWdws2mezG9Lqi1AFHZC5FtFQWs0XrV88grDYn0AfrJsr43
iQoaw5nvd/RJe/h7Fs9KtQiQx3eZWzvdmpCKL74i/BdMVwZ8v8YlEueekUxSiNRtcy6uosyz49Rg
LNYzwTZvQBnlilOd3g+U/pMgLMNH1VPexyZC7VzLaDOLAVPLNUpJbA4M1SvLVddkeK32NZmmFcZy
U0WhxJDjQFNPwL6kpitXHE2jvkbvH6Os7OXmoVUiAt+lFykOpE3Rpu4yeuo6LftS8UQ1nQrJsRO2
RUyYUFXjG7JUnf6T/JOBNGZsoHHghlNfyCXx79Nz4tPcA+qtcoASwjBEivwWU0KJKe+lYMAFkGut
g6ByKIgld5g2/6IdbbZQJrKkYIy7GO2JCvw0MkV3KkWJbLDWrdJ6mlaFbj2c7pA0718fvis90nDW
RBsi6Qp6jsUkN2shQoPiRuZusp7M3oCfJa9RAgBquej0FoFnRZpCdUrElKfbPjaY6EckRQWBDLpn
/vsHm16GTQaiM8nV29FAtmX2VC7E1rOvS+mX0y19OmDnTs68bBEnORHm/MeWlIm0mlbKLkacKN9v
kYvaCArs7tzz5Nd9/dNoAuvB2ZPPxn8/NmQig+9zlUCxE+urbhdeWHZ4ZWzRtMabs5T5+dN8bgwV
EP42zMalS2AnqpM1BarbbYw9cpPqqaEI7YfqDK5hd3g97YbMmd0/zvs8HR1P65+WFxe9qcAPIjEU
N5SojtYV75upgLNVMkkii5mduecf6SYvltlMnAnKUbyYJgl5/24i+D5QT+LosfdSBuwrsPRam+LM
Lz5RPuf0dPkcBZAkAvsmMQBxjgMsHzHlWHuiz2c0KbAKNDI9ORHrp7am0EF8VJpbsh1j8TUrq1XU
/RCmXYhi8vRPODLCusGTkPuyxm1tuSw936L6zgRmSmFnLdpmeJdpl2by5+uCgmmWvUg99WcXaYyO
R2pCNVezkHCYVmrcjEIdPUNdkUWsNYe/gf7/30eIfCwvMLvOmoqFhTDOCB/XhwKIMS/TnPXhweW0
y+qmgjVxhxqHhN7KH9blQ3+dPAaPCpmj60q+oY452aA+X012v+MwvhTN/4HP38KB43fY5/B3zZ/j
cCtCKZuBKHWbtWgr9a78WuyVve8CI75IMYowEDavGvVJdfvVuVvs5z2DFM1h24sdWBOCqaHY41ek
2jQu5/Ubsn6FcZV2tvblvEvVPMgf9o25QQyVRcNQKEVSFg12RdMYQD0AFwgvnmGO6yIgY1fJvbI5
PYnPNbS4sHg1kgmygm4go+8t+/ahH0Ddqt45t7Lj7RAWgsyODcYSpz9Qb0qtcOHmUfqkjuLX2gQ1
neXuH/eGNcKihC4nEdhYDFumGVUNpd71mu96v6uN713/crqFI3dn3C0xKyCayumx3NAlj9eUTwta
6o8X6NSLC5mannPhxiOjhbTXVFSkpKohLUfLs2bJWlHDWEwufKn+biretkx053RfzrWyWFGRr+qe
qVduUA2uNXn32Cs9QzT785ezTnGMhjE5iflZvvFx3VYd9b/IqT2vabZBHsGrHDzOJG/02wJgQFKu
T3fr074sEhNWAHZyi9AYv+XFrAlUjAYbUjuVDRH8PkgpQynUu0Lvv5xu6egAogFmYOifubxKpGKn
TVbQuoOeBQDRQCrI4EHedWSSzh+2xGlnEuaazzroissnmxmliQrr0qWuPt+MnfAitFW91qzuTGjw
8063aGixHwgmlXpqo7vi1twaG1R8+Xq411eSnTm9S7mpeCbsfewcx6FMnEObRApBVH2cHr4iewKc
f7ZWqnEf4st2G21mXzRzhbE7xsXr8k/no4TzH2sK3DHZnU+eWFLqJWg/PVdRu5eila5kZIxwBCl2
1cXg/vRn+zQVF20tLmEBlfnTTIhKotdqejSanxXk9Kg5Z570aR7SDJFpIqBMfV7dixnPXxlQGVpu
nb6HSbMa8ajQ4Kef7svnt/avVkx2JVHlore85IVN05bYFrt+aYv2cNX8KO+TNQ6byPl4XmFkR0W/
21xTrjSc2XSPTRI6+E/Ti51KlqxSkioPP8ANXImddInNl7BSKMW0jQuZSUIN65lwz+enPAOKlTHv
HqL+Bv/5ODFbHcBxq/DtckoLV1gvuOV1eKHedRftvl8bF/md+py8n/OKWli2cc2R0M7N7AAygkSZ
l++gqdcB1WgEZe6F1u5md9j02nOrrx6u667o1mdWgzTPjQ83jUV784F3cK1CS6yGA+3FX6On4AcF
54obbcQXAatPFFyQuy8yx9pRRBPY8g0cyHMedZ/nLv3VdIXgjcyFU1zMXWjfVMrJBW4FsyYOpOX0
hJvdmSNh7sSyk5iYijpCQgMv7MW31IRM06qk2QGXWwV1sur9MxboR/ZNbA7x4OSxTCTq8/2Gh54+
ddXOeNS31Gi7EAEv6zUxFKfaCmvtTH/ONrdYEDWwcDQ51W7eNVXM0kYKd169HTqzzbCteqf+04sV
s0QTeTTroCvgSsxf8WCWyH47VsOQ7wDYe5SZRch8Voo4vExTZNhn9plPYay5LXYyBRYwFlnLC0Np
DKBegmI3vPkPxmb8Arp+E6Xrwem2VIwxC0+3d2xuHDa3GEoVBKYU+8XOsLLkitpJRBFC43093cj8
hywn4GEjiwmY5breAK3dGW1drJK0/C5r9e1A4RdMHev5dFvHVpQhKfBX+WSisqxeSHMvj+qs3g1q
ZvfjnSd880fvzGFwrD+cn9ghijIP/mXNB9eUruSRsmtnfIcO8MGIVkZwUap/nK9iMhw2tDhBS80K
OPHqnS4/DdWwoooP1/Uz+YMjJxuNyPBcVK6nyqcol0iN69iUza7b6NvR0e0K7xH8B9Ott6nX45qC
9ovklTLfczP96CgetDv//YNVFUKv1edR9K6h+D/H9zUo9y+V+5ZeTYIz7kDErmvuDs7p+fHr4ywn
o0mUTRF5J0lM8I/NgszHKzMfduLWR5e/Mn/CcX+h/GoV2+qj99TZ4qZ4qLuVt48uRde8Cb+f/gGf
J6hGRINLrEXcZr6zfGw/HDLZr6N+N1hi+1q2kui2vmrdeoAxv5xu6fMA0xI7MsepQnpYXSw7jxg1
bFAQUpQDp/GIG0vU3yJLnXEy5ybRkV7xLJRUnYCQNF9nP/ZKVgluWsnAURnZcymn6GjF2ndS7rL9
GlMRKtjX2u6P+zcjiJDTc6pR6LqIZY4exxHG9TstbfGY9bw3c+y/a319NwgU+J9u62j/qLIA5w1E
ncPuY/8yb6iHshh2zaismyra6FWwCZR0c7qVI1+MHv3TymK9d6rUY8Uz7AJBMtas9gsTsIXTpWa6
avPgzAI82iVGj22MsPqnu0eG6Rh82WHX6QRiBe+203QgWtPX01062spcAwHIfi65mP/+wSqfiqHP
km7cTYhy5Ogd7gxWZMmZrhzZw4i/mpCo5uAKwcJFK0moBIqgKyzq8JuUr+qb/ILQ9kPyXG+ABCIy
uKpes2vzRjjzwT4fnwQ/NVXnLTXjhZeLuRiUBpynuQvE6sGaqM4XKnP486lHGybnGSNIoHWxjHMM
1lqU4DtFwEZtJSkZ0LgKncaLB3z/9zr+P7bHf0k6i+kU7gxGZvMt++js8Otf+pvsof5FiAMVFFFv
PgaLhi3gv8kexl9zzRJkj9mSGSeH/4A9ZOMvNsWZ2zEXG81ItP+QPST1L0Ah/GUiQ2zO/M+fkD24
37CQPpxrlGYAFcF/gj90/jUfFxoUHKEXy+BGj0gLgpVSrcppFBBIxIuRsv0U5CDTtqMKrAClHGAK
FBqw2iiFI8XHnuaB5m9LrQ8QLfjoQQELtgYuy0admV/rsDdfeAIj7c3UCF8TCo6qFCDGaFj4oCHq
+5FXs7t7UeR52SMJhsn3YPWilF4o4CxY9JpkCcipDTm8kUolr21lRLi3wmEybO7FWBJKBLZ1X76N
1D3rd+BrCLwDW1rjfJVPV32e6MU9qvLBUXTk7ReYIE0Ntb2/iE5SNdtxtbruARuC2+jKeSt2mB6R
vkOAKVimV16UONMF4iNqg5kVldVV6z8ImVXBLzKVVOblz68EBCff8ldlhDFgKaIskV+hNkRVd6UJ
E0+pjRpiN7DH+sVSpruJSIFa7EcdIKhyL8EdqeSrLBjQr65TsQS9cSP6jTA2+AHFQmWZMYpiLTLM
bqUIfq6SNx2NqTGflKz0MSi2sQQUJ3FTtfgR95eCFOeJoq61uFKBWlawkMC08Pax2Aq03O+CnwBp
LUwywFRkzVtLKLJ5UtvRxEymnwYz0d/EPJCk/KuliQHqcyeAkVSsS0AwhYyeFzEKBV01NmKAg7Ly
OkdtUVy1foUkohPN+z5Amg/7VkPI2YLGc2UC1z/KWH0pYR5gxFa/6FUZ7QVeLtyCkzG5lKamXVtS
qiKw6upZHzUL46y8utTMzr8CCYLwuYygxyK3cEV4GGullgRHLgA2l1EcX3Z+oO9YTx76JENGumyW
6rPQAb9aqa2pP+t+q+8I1aHhwXpi9gPNptiZ/MR7rgM9fWkYayhwTenfQyftAPZ6SXsTYuPnCLhR
bLQ2y19yr8jfzTpuv3jSDAtPK/7YNaFg6iUaLRtT6jcHOPv8w5229TM5C1wfW8xh60GWmtH0ngz+
rmw3KQzPfQhmDR5tXUq9g4szxVK95vWE+UfFRN3ZW9ldhPTANbJOxsXAjBG1zSYHpCXVSNxIFNVo
NiQ7+UH0BswO28aL3dzsYn4oVqjtXNsexl7TQQmoQwk1vskk9uXspq5wi/XAZt1xGhlEleNBuyk0
eBHXYZHI16DP1AtBgqmJtWaAj1Udm1YCOEaT0a0l8HB9z/BstYExZWeC2FzGYiUS/4Dnqa9UtWzc
uFfVRyq/cogaFZqmS0I5MFxRv31t06HaTG0EsjqLCX9phTpeKUOWhWQ/DfV5gASGKhl4wgVg9Km7
GHUVAdhQGO9xNXqXXiy097UilNCtEVeFtQhqWZWU7zhNIKj2p07cWVkIy6X2KR11Ggr2YntEpxgj
/NSytSAD49qiBSuGtYwSEyysJwbJxpNL+V0sZHkzEd+8qqws4lUIEAW1WA6vTYiiWLkCZmKW30y9
UZVd7GHRi9q21qa3IcG1VV81li8qF/Ik9tI19ndD9q1Ugt4KVxDZcMLQQi9xhqokPFTkFj6y5ZQ6
kVjqZNdVyiLQjVO2n/v1ZdUOJOXtGvs6/adH4Z5wi9d0Fm8kPE+jKzkUlaexD0LLiYY+ByiZdJLl
6qmoCARq+9x/FnxM6xwhrr10NwyKpl0hgLfkZ7z4ckjGgxG37YZpNfxsTJEUZinEw08DWd+wlpBh
yrupagv1Ek607G1GkuL1Vz0cQ+S2MsSxqeIRwbExFc0mNLWhs9EmWVjRR+jMKGOqkVRqbOTPBqwR
pN1hWpm7rsOoeSX5FJqAv2vNH30tIB9txFbCF1LIZR+Qjzh8p0vWBLdYn9WTEJxe2c17ec0/XZeg
Y9r+hxGy2u0ByKOK7l/q9xMmWQ9mLJhUa1NW1IWbCQsxXEwVQXrUp0D+0eFn+ghAoHi3AMnhCVkp
0MNbWfG+Ek41ZmF7pqM+1RI4IglU8uTFGHxCN5WlxMwxszYhTsjY3VmAIyL964BxOtpHQ/PCqzId
JsA6qdRQuiV76QTxydcH9carRuqotL5R8RDSBQ5QAkYROmZJaBV7assGV0WV5Pg6DvNB2XIIoNWY
y2S+mXFO1VDOKqnW6Msa/drKasD/wBBxs5GCQAtcsqLSyu+463EwKzxjIFRq7T3EY0lfTZYJ7Y+/
LcjFVc3WNQYrOdeF6KKQoz5xMQsJzhUUfQ62UXoDyYzyjTnK/qn+BpsFKHcEILqNue3rh2KnrJG9
MpGfjS24PDfYHty77n7fWE6IDSRuSbwgiYfqlP1wqV5c5YFrEWUb6z22ButxKGGDOacbWPboVwu8
eDQexhKwl+VjofJxhRSycS9ehG59rWqUpukEKyFeZWyNtrU7G+qYX6IHd7NPLc7vvoNHUB6kbEnF
uAcV6eBVN06O6uRbgwA+2uDC31DddGYUF4Ht3y3i9GVg+oWIZxmiSiot4Dya9opabPHDNZKXNJdr
ea1Nca7YStl438YuaYAHCGNt3Vr14J97ni9rFn79BhQq+lzTPQc8FjdSdcw1r6mVPRcgJyifLCvY
Avd2hF5qVtH03ZRhflJ41DQY/kqAa1rryucO4WOdKZjruNjK3Xsvty+nP7+8eLN9+lmLJF9Zxez7
przHOHsTJ953EnQ3cplup766xdj9Rs+f1ZKysj68ScIuZV+ZnGKKXfBDtjLdGJhwWI24ptAPpb+v
gOuQb3IF/bCB1aaKzdKgnXkBHvvFmkg6RJvr4j/pEicVG8VKUvcDSZGQU7zUzwUaz7WwCDxocm9g
p6DuQbQ5UvOj5c51etQXkY1fg37YhUWsJp+qXqXMZ4/r0KYJRC4fjxhVuzoMg9MNHe0JigiFqjNy
gstsoDfBDqwzbT/xnk7wQ0iqh6kC0rQ+3czn/hi6TkE8kleD8sdlfsz36tgwPGnfxCmYBcOf1ZoU
mXoafeNtVp0ZvnlOftxAqPYS5xAAGTLUMYvh06wQU8xY249Ge6nGviN70EYww0LdezmEXybrXIOf
h5EG2fiR/1G1YP3aQw92LE68QZUbYT8CXuOCyuXfxKny9Bj+kix+6tVBI/OPOGjEHFNshXRvr624
MrvcwmDDv0Xr1H7TV9STCY5wPa4TJ3407eQKgsnZjflcLxdnjah3et8aRHpZsqb0ldKvM99tWb3K
vDd0i3Ah73WZ/NgyoTmCm+u8Sdw3qQx5qZrJY13KDmwa8VMJA22lSJAldN97gXhf7hSl7m5i8Zy2
aplC/v0z4JQSi+Aw5130caRTqB/aGCr7Xo+gXEHSqBNKFBVWe1f0BU4LEiHNMoKvbPU/BlWr8BHz
o02RxdjgiYF5wRPzD2Nnv38TdZe6zFnP1F4cD2KfGGKsGPtRAkIyZtqTP8iPp2fYkVVKikYl/CIT
GyQ28rHbIYFPjLL0fdBJcKWt/p5ns9s3aDOZevGZbz1PlsVs/tDYYjZL+ij7cqLv9TJ/G83kauy0
J6HUztxejkzZD60spizHvVLqtBJEGKFNfrXnw55p4lxHFrcVL+pCtQj1fW6RoYv7bA05nZyBcSar
+ivTshwwiRovhUseJdbLmx7M7iLJInP/SwEv3RUb70784u0qZ3CGV4PUjOacvxgtSwzmaUcR3j+t
LnpnVmEw4qhHq926eco2nduszFVxU1ycL0M+tvw/NLaY4xLEgixN5sakDY9GTK128OMAma6a7bks
9fxnnRrOxb0mk9Me8r65J5JHiP1tADBlTC9WAf5OeDi9ro5NwsMxXOSwAko3upimfAlZhDltCu/n
6QaOTUG8vgAVK1SW8QL5uHBhqQZJUEcvqd/cpZbo4Gy9wwFnc7qVY92YU54wSDjBP20PStQZxAeE
vSwWmyDonJzd+XQLR+c4F2Aug+xz3EYWE0BsawJYWfGCG0rv+K74RfBsgJ643z4RVdmJa3BeEH7G
9el2P48fVV4zlEMjn8v/W2x8Wl9MXthZL2MoVc8lBoa3TQRQn8iuBSz5dFvLIhpWFI0RHIffghCQ
98bHj2VKQmxAQ3tFLUFkeXwo0vImQYeKZbctDinB0eDOh8zYSM84djh+HWDDrtylRU24QkFNxhUq
lMS30sg2k3BmJh05+vh1czmFwXOP+r7FVJr0UJ+9xl/LCJwl9sFc5jAAMe48WUxW/mzroPduXrHn
6HyItoFj3GNRA65QT87teLN28eMSNdHQUu8jU56AC/Qii8gpPMKti16jXehmt6lNHGujb6rrc6+/
I9NubmiWN1NIxZNh0ekxGPOqyuNXddsnKwsMp91f+xdz1XY2rapvGqILDCrPTIQjk464CpdFk8Kt
uf7i4zzIJ18ntNS8ZkimqvYyhDOoyecqtj6tWSqPKcNRucNQ3SHPCZXDO2OfpXVWduk341HatMkO
1cWlYHcXIgaNO1zneb2f69bnwaTJeRMiVkA87ZNmhtyBVpVi8U3dWvvuMbdTO7SNrbLtHNxM1sW1
5/x9Nfq/NNx/saUf7C6f3NVv3otvySFb/9c//zsDZ5p/USxHRENBH0UdsMKf9DsBZ2KuTg2dyA4r
k8+mDuE/CThF/IuZwhav8w9QIjorZf52HZL1vygznAU0rEfecH+WgCMq8GFxY7ymGkxLnoQfZ2Qk
pKPf9BGeeYmGNWRa4vYWEKPtq6LMVqKcY99nNbMrdI8w/OvQima+lqsanHaMz9mqFPPS8arUw/l3
DJ1SEnQk/E15BVGe41Ub4+/AtjuXaDpRVQDy3XsShBqkszSx874ljlpOw9pDTfGWlZbookusb4Ic
bCLQZvlZVdP8mhcKRmxtP1ybqYd9ZpJNjs8b+T3uCapG6lhVq0qMDVfJw/getn14UWnm7CSEqSym
26WFhxq4wDuWifSWaa24pio7+T5pQ/SCe06F8ilX9HXfpCZZKwljsCzUTcB5FUBQLVOI/svoBfS4
lC8zgrHPfSAlXzAg8aZV01uAHlUVbv6aDoCpwy+2e5CnAb8A/MaEFzmtfj1aJH4MRQuhO2nt0MO/
jaWbln/twZwUbcCZWfPBqBpJaqt5FRHRC5TptcubBnM9QQqw5kzDvWfE5eCIqm5u5bIOH0Lsf5+V
Qa6klSr541WEjdGPmEDCFZhssONADIEG+v6Ix6Qs3LVxJ+3KaDKfc1UqX8ehoAQYp3uV8lAsUzRb
kwYdphL2PRbJBGPYdNIov6gGuDnKOOpmjdmb+OpbeMkRviVybYVx8UBmU7/DjbirQPwPMc4InRxT
j4WU1ABy11CGizWBJUM4lPxppVWp9K005Q6stm81va2CG7B7uU+e1T5pH+Imq+49TasxIZA0wpq8
tRqnCnEQwJG8jGHejVAoq666KlQ8e+GDQiC0u8lqU+DY2BDIgTdeGBbOlbjD9rkDcy6XNoHWBoXt
451cky0ghGirFLHZMf4W+5TXCVmj0ngv/RQqc5zzorYlvZt8ENX6/JY0cxVPN1DYP/OacQfCaul4
+SnKbdSQJRxMalVXY0KY0k4tz9saLZR4PcawGUFbb3wvi1zdh/xb11Fg1d/j3sv9lRVqKVruJuaO
0csA7cZUDS8VtcJly/DmdFsk1+Nl44eCU3CdwUwYtygyfsVQ7NRKMXZVUVWFDSi4x5Ag8S7J4+Ye
yc0omWwAZ1LiBPHYbxKl7J5jH7jPplQaDINC0cdJYgIA/CNUpHKTcH4QQBsxpYtko6ypB+EpYpuj
qD4b1YSbslYgdkWHjf+v3VZKoK0wGoqLTdqLpuOZXftCchElt6B208XE/73HRA/VdlBWxWUPjly6
F6ysWRnhAJm/17QnHO9w6RBKEwvbKrVuBk9VCydWq751anB+4QanT8nbJlnfkA+SAVlW4HbglVoA
NsjDGOqW2CvUy6KfsATXfLnr7Fwg4emIGNn/6Kemw2NsCGdovjE8WQBFf1j1hHs8ABJwTWGmW89J
aJb1RYylCEHKTrPu9Smq+k3L1hzZxYjBnzN0vtTbYYJtmOdjXIChaaeMtonxwK2itSxKHbnKZEfi
zKvuhqB9L9skFldYdSnfwizuv2DEWL3kepqS09eym5LSMFiMg6w/aNAvH9O01XosUrXgqcAC9t0P
YpBqHeq1q5r004WkiZVJraY8b2eAw2/FknDaGkJeeCsQdSaJjLd7sMNFQeK27AXqrgUgTpy+6nNp
XWp59STJWf5OPK7aN1T43fuKr1xGmW++4S6Zfm1Aor7xGoDH62UtwX5fwWHO5o47XeKuEeRrIxEx
iQ6hiUvEgrrhiqurkG1VtW8HEtXhJMHV1wPJxgWZTHlEenPipT9Nb1LadQJ5cbKqphpJl11awork
WDRuOTnEa6FS4n1VK1BlFfKaqwzuO/zXqmCn0CFsrQN45cFuNIThm48wHFa7V0j4phA5In8G35F6
CkOrMhs7Gp/MrIURWkQOurYZx2na5lPdXWIzVQfAhlUp3qS+R11hLhgRsHA/giJODl7bxXlZFGt9
iKIHGJnZC85rIbq0wRKuNGRjybojpT4hOSFyuvaMgiQqKKMQ5xFNCrdFrCs4TrVaSTo4wEzbHpU2
a6uVGcEkXQ3wxCKKV7Ry32p1/qopRYaXhUTBeVpVF4EoxDx5wLtzGMhO0wQGprJT/c0fLOUFt698
qwdKj5dJgB0ARRSN+S2xrO4RjYVq4A/DGbGOjLpQSRSOlroJ4wkHNjmstZdMzbPv0IDZK/rZdGM1
lqH3PRozVb7B6gN7hkmshh+w+1lBTTpS5dHJ07tUqB64gDwdNmla6xvKHtKfoy6I1ya53qdSGRRH
FEP4dEIqhuwZCTTqEf/4VxI743XlZfk3rVbJQdZ6WD0iuZVF/LYDvBcYEoRQhgJjCvICB0Wh62+S
BURnRZmhdNfjtMItQfSADyeAzXFY74xn36J+oiKkTAJj9sv09fHLFJUFPgzkf6kxrqMtVGnVEdox
7u2swbpxFbUZPqtxZ5b8E5BTcBY0PdMBKzHAUs+mi5RpYKzIOhvrpNDLbeerwa0wjPojZCKL+OIo
brIpl/B1tvT0G6UT3s6gSOWygs9wmSt+6JjNJD0OchSuBbruUEgSXqlFLF6nTSCA3BZxjMEHNAKL
jeXJqFbYnWf4K2d6JfcrCjP9a0zv5AuAWPGNQVL5weCRH9u9qU07b8oUTGrzAlK6UtUkUsZJweoZ
E1QcV6t0j7Qx2UmhUmxrs5B3TQeyVgsH8oQkA7aBlbCQK9ETB0cw8uG6SXyM3ymr6Jj2nGvDhlrH
9i1Qx/pGgVdpw1hNb9Wpzb7g3NyZXKOk6mcvT0D0u8yUoP3X01aptcyzNZxvXkVJMJ6hRfXOUKrJ
RZrJFY6NsaXsYN93lxwwuquJggon1R8wpRF6nBu0ALeH1VSrEvDzvNng/YsiwvOBWLdm+DoGjfA+
4UbRzJIFYYsjHtVRsTFtg8ELlfWoe4GjxXhT44UxbSiDMLJV1sTyy5BKA4nnNnHUrMrhIuvebeXj
ZpbjS7b1/BDnZ3kccNUtpk3SSvG1JAn5lghyjaysE69iLNt2YY2PgJpG8OdhnPZrJci1jZSouMWo
WrFp81Z7NUZSf2ZS8JtanHQLxQtFuyjqqrtEn2CWuCtmVcLtrtPKh04JlReIx8aN3nntTuUKhwG4
YD3k5pSNsz2fdpczj0ksxsHIpLACeMyBmdz2Uq5eSr1VvVgAt8eLGCx55IZCiotCmefZfVSJYkaM
wgy+hlNS1ptcLNKfvlAoWynyMInKR2wDA6mI/x9759IbN5Ku6b8yOHs2eA8SmJ4FmVfdLcmW5Q0h
2zIZwTuDZJD89fOkq6u7XAeNntoezKK7YNhKSZkk4/vea3acR6e0082Jiypx/GH+5AaTT2hotvK5
liPNiSSSd2MauEvwYMj03a69ruRQcWl8KU5VPXY8+hjzc6TL4drs/a2rT8Z365t5pNOnbEPVJFZk
2afZpvJ2rRCJhcVcPspCO3d95RDdKeb83Hflchu3tFQlzth7xNh30fypy/r5vFS5OVA3F+HBwYCB
wn4G9Y/b0e+SOLTE5aeoHmim8R7WUfJgVPac5Tf+bDgUzMUYlUTGhF2yNHN8rryMI8wrQpNM09A7
aRiN83YotJgoA6/zx4vupebwdXu4Unp0cmmXqVcNzfh1YEKT3wM/E+6eD1eTfx/n45JwmcQjO9I6
+9Sfm+ATuojghVOdfnpLrOZq8icOyExjT7AtfTOFQ/amx9G/mofVS6fG6X3Gr0G/E4Tn32wT4fTL
UNQPeRf6H2t/Kh/F3MBeIcsDCM3jyv8c0aN8LlZ7ue1F759EHiHF4Qq91tnkfVT5nFOoPcDo8UQU
r96Md2XXTg79Nb7cspM/h4394DSUQT32gz89xqrlMhTjfMzGKbqKw0slROADgswqG3eTt21ZEhPp
8VQuYZc9OFUTPtP/uH0sdNEDN62KcB4G27RZw4nmbIsPfh50kFqSMgzm4FJ/dDnG6kQvhAhh6/Qf
17G1XgZqv/eyqbe0yzX1YH6guctVPO1qL1xfhrqpbwxalCqxLCRkrehpG6k8khO4NW5WvWXFYQJp
eYXhiV+2ssmOjqcvR/JQho9564rxjANl7ZJN1PK4BnIldDtsSfeeKHJWFKioZ6fkMc4YIc/Il7Oz
rtGdJZZYpp3oKYlmGZWpjiPvnt6pOKFflP0G2v0DZaH6eS1yGk6qseaQW8N275Er83nptvZce1wb
qXLm6K4r3argGmw9il6azZ7TctLTLSQFoJZj57f91uaY6wnrobuo8Ofr7fJUSxgs/Fse8RnTMprL
Zz35LuP8KsWtC1qgE+Uu/o3H8nXdrMul6XLa9nERMO3ZYnjKi7X8ERlqdMTQm6+Z5TC7Fct8b7EU
vQXt3KQXZ1218wZnjXYUlolngn5iQ2Uezb7smnn3RgOS4Nfyt2zf1prz0zZjTITDLKU8uDRvvqzR
QERUwVZ5uw7z/BaUjvtBVc6Cqc2J/APopflMCzpdJNi+KeOOyuG+yNqsvu9mObnpjDASO2i1rEdy
T0jatyiNE9rydpFamqvYzetDKTdNJDwiLNOK7QHMWN/4i5ef7YGnFi4qluefuM1fgrD+hxVmX+jD
f68gv5P5+/ArdMW//w26cgIKHtHA8MHHSJzBfn+Hrmi+JqkBaQfKDrqvPWH/C7tyvb+hXsYoRL4e
BDL+gn9iV47ztxBM247Bw0LUWXH0V8TjSJl/wa4uiBoZPVhDiWOHEEEZ9SuGJYd+lexLe8YGd76u
Feo7Jp2N0om6tygJotzeBhtqonz6JGvcpE9V2BeMIAOI2EwHWjx4c8kob8MDuNmmfJZwu7FRYToU
y3NL1IPYgn1slyo+e044bDQXioWaZNqA3PJuDGkqvNHauOqwkrYtbia/Kf3gKm46r7jvSZiy3wkK
jvvmYHcFyQZHZ5U4dH2HkfswqmzJvshgMcPnpVg3UG4aBiaWqGrFmIp4j65vdm3KZ6dLTFU3VP2R
QVKXT/2AHvUgyHhC1BOOIAHmHDmF+1QDulELQFS1Xs7eIFw9p4sUlyi1ug4cajCLGt0gtUuroeyD
BOhQe29DQGTpxm8VExzFkzu072FHwGKCmNt1F3bQwgRSj9M3QL0Sxx3TvHejK9uiTjLLJ+oKUIG8
9XFAj52/DN1VsPHQOVfYFz4s7VoAUnEacUJYBA6na02vQmo7sh2Trp5FdhVMqvnhN1F8X1H5iJfP
MxwANWJ+bCPl4n/2mgCGo6eM+5VCcftpyEoCKeIc5DtRBVAZitjC2bdVQIbbYNWV4hEjtDzkJiuR
+ecO9S6d3f+gtFq3N1SMl9sbuVi0fLMxR0QRmmwkLP4K9Z52D4h2V/+j36+lOqjZpuXaOE3ESwjb
ar95CJitPYCUydK4YPr/5K71MINvmWwpv9qo853qEGUuE1TKKy1jd13oNs6K1DFRFYnnaCpLcyN0
nEu1a8aJ9qQPblTT6EvvBZ9h+8N1JtHW50IAbak9Wp2hkqjuWts5GhQw3bkNe0qdb4sg1Mhr7H5c
BIBss0TOcbEpy3Gp+WAidl8vwFO53dUVxepBMuo1al9Ux9uinigbRy1942qF2O+OlILR85OsX+P2
e0R6nPWMnL0Z9JuvUAODqNKRHlPrwDQxyM/rQgnWDrOEqax7a2iacjkFY++ienVkPZFZ3XvAWCtC
jSA044NV2i6OLYqHN6F38RhFVLCYZXGr72pS4aQWbLYdJgMHxVoTeAlro9mu/YBIBqwCE0v7Q99W
DrUezgg8fkuA3UgUKov3eGvzvlK+tVXT+GxhuqC3XPpOpPZRlGfD3iwlpT4HVwZZdazjYTYU9MnN
FIhpFbwtpehU2S3RbshR3S/J5q69+U7d9CofTBkt4+euaQvvkOtOWdd9wUdzzbeXXJ5qRdOF+R+M
R7/yrtHpITrSlDnVVwEWrlfKtQGX4t6/K4CHiDxqLE/dr63b1bfuCt1+mwdgDVW64qu94o6rgwSF
kcl3Fu8ijgN/rL82lF8zclW2HjTjcqPHvlYAAU6x3lPHPE8HB+WwOXtCgQ6Bh/VO+E26UnGOTosu
b0yfk7BrFvbh9QZTDmBCE/iS8pF66oYvYVeb6Habgty5R9g+qMsYr4AJtWzVfZ85MxpeylG7U836
/4P9aShSWEoKnmv2xruo7caFdryY9sXbTki/zlNBVlX/eZDS8l+LZaq2Y7V1ZZ3285KX6ahb4+//
+gF+K78NrW5/jP/7cu5/w3IyyLwYfzYQ/+tP99178zQO7+/j7Vv353/5yxfq//Pzr/P39sL8/PKH
PeLqcf0wvQ/r47um3PD3muPLv/x//cv/9f7zVZ7X7v3v//WtnShZ5dVog2p+PZg53v7DQf4nH5jg
K/5xlPt/gwjEsQXdBJ3Ehf/7Ue7yFxzvqDS5tuiIvGjmmnYYi7//F9XPZLWFCJuhZAXiUr7oHyyU
T180ERCokDnp4bZ8/6+c5L9qQPipoCghYIGQbf7Hn389x7Mx6EzU8cC2OWSkTzyXdFKbnDTWjD5L
iY56/cNb8/Abd/1HtfZFLfMvRvv3b0jGCuk8fkij9K/fkEfUlPUlzc8bKAnAuilEGtLVxbH82/X4
b6PZCGD78/e6tGQAhjIq8Vsy/Pz6vYKy8HCQZEmTTUu5HEm4JBVM6EI4Z95zqe+LLpDvmT027Q2U
Cl1GtSkI1gjYZOQVhc3CA3CNaKeWfUjErBsSBUgl9xKcsnrK2S7yObhs7hGAGGB+k8M4JL6tugaw
PKyH1wuFw1pWu0N4G2AGIxjIbJ1KGvqQLgr+pv0syQYAnnK3iQAhm3/d5KOb1gYa66CdLiz2WeZm
8W6cmrU9U0Wa3XGm1xmc19wvuAEKZcLyUyFGGjMMMeuv4LuBvFurKWvTiV0DWTwV3btFhC92Hqlj
gQXtMxyoLI6xGC7SPW0NtM0OTrysKCp9s9S3rdQUXCUYqYf8ajWtqp68TYXjbus247J3XYqKJ+ia
9aohkqg+VcQC8ET3el7jGLc15sdDURJkllhLE4z8Wlk0HfS6Whgkqr61vRs6uNbsVWF3kymbFbB/
3Aq3/ARZWMgXmqfj4lyOPha6uDVu/skKkILfqsENTWpV2OruLCDo55xe+29BfZk7bDgwAD83a+4l
B6wGl3anIilpc3SOYPbdMw4PaCNR25naga7tW3+lf7qjNlFf0d7ThY9+FfUKUCBvvmZZhGcnXtqm
2OUiyvTOc7FDnkD8DAeVjcYttQsHGgkDaEMhrQEO2bU6z8o0nzaw4HLVku+/BqPYDdqM7X5U2Crv
PAdv5G6bs1AfyZDbrJfeRH0FXIo30qU1VDTTuYq9wrrNGADCLz2oNWybjpZln9sNXZIRnMTnzDOF
vVudPEKUpNHrzx1OlnMxt25/zSpaiYccuw/m8DIamn21lvbyVplisF+6Gj/lvtNqdB5yCoCzU1+W
o9pb2stb/EqTKadvbZzXUzpuKgLlUzXsTjKxuKi9hr3Z0qp3m3o3MXb2ia1zZEqT8Kfv8TrjRAmX
Xm54Bd2le5rjYXXOXhf57U1IBR51jIiQEqcKOAuzAUfMrlroej5XtnPJPm/GKAMZVrG5Ghcaa6EJ
In3ZbT1z49bBXN9Po12go29HvaRLoTnWUi+/8NpBJRTYxkZS4I+J5lM41GHIH6dIxeWU+jwRKvx1
sLfDuXKbUSRF6czOg81/tivPyub73BJDtWuNCeDBZ8oNU69Vm0qjeKgJbwKUa+BqoMXPILGUfC0x
fFmyeK4aD1Shq08dd930IcwHGoETOdXZkM6DkflRz/z9HipvGm7hHaeOttyKtL/12eu3iFSC2oPh
edtY/BIhBgecOLf8tzw2CnHtZYYmbtKGrHbr/vvUtWO2F7GE+zQDRAGgcpg7e3mZyYOLDw2/4GVU
jy5TOzNi8Lox5rKh8AO8jtDmOgl+DvvAYh1cShGG9/3INiDGChCbCrR1TPrIxolf5kPLbkfK00Rr
X0eUY3nZLxyv87lO4b3OLQsjTzTWmV2uXOdt3vCMJMs4j0AdhQjy26jHD3fUwQQQxHTOWhPj/ip3
Vajm8h21Xd++WXlkIIgQIVrimhNkGT7QoNx7bzqDbJOnWCjJBuVueuUnqUrM9F/yijSBCQrGA0VK
CwyaTncV/bafDZNZ7TSsNul/GaUq++MWxlYFlTTa/ASYaX9ue1MwXpajqBkyNBLq51rIAjhnX4C7
NGSLaWL/1E5tJNpkjqvZj2hr+blcDj83zaUdneJ+/m0F3X7uo7Ecs/WH53aqTmucq9teBzrE+ggu
xDKb/dxsi5irLtjXPBtZerefG/BKAyfJ05h/qyFP1sDKLb1jOfU9BAtL7vnfp4Wnx1Vezozlwpqi
KB2mcFyO1L2O9lXGe0vo2LpsALY/t3FaetnMq59bOtZT6XzS9ubK42j50/wjmlUTMZAGHPlAXP0F
xIwC+7PG3ukcBbSsj/3m0j3qY2Wcjn6uOrFHOBDLEx4GH1+lXfi9dz/ibHGuKyvowociY8+hc7ud
aJu28bTuKO/1qn2PPWK4aZByDwdHj+62i9WgttSywyJ+waGHEXLdqrnYtzBc0yHgkdeRDB61w66s
ty0Em1ugLJ+RrrbFOdyoL792M66dOs3ACXJMWSO9wauhCTGZ7DX3T5M7+VCs42LeDD708ZAJsTYH
KKgySCfjqJfKhzE+4mlaquewalUhIVbF1twbNZr8Whslsld8ZnhfG2uh2gRINuQeaNTmJ5MTAo42
0eAyH0XIVcq4XSt43MEq9ugGHJdG2nrMP1MDaPHcpij5EAiVd6nO53g+1Zip8NgOfV0nPgyRPrpT
R1GhsFyidfJOVvEepURH3TDe51pkSSiqD4onBs3YfAx39uIoZCRq8Ct9MYuJGpcURt0BSDCcV9Qh
p5mSdX9IWRw6ObOI+vaSOM5a89gWFxNjiBvdHF0oyOaFD1RSCbQuooqo1gw3q3vvAXziLi0z6o2X
nV9RgLj8BzXgnyAlKoJt6G9iDS7hQqH9Z8uB5PZsiSpPhgWFhGuyV+ku/2Ek/JO8mmgbSk+QN+LB
IeqFBCMm7j+KAUEzBOmTcNTn/MQY0h+jHafHHvjgn8LxvwRo/s/ch8hu+8PQ/980eY/mrfn+9scF
6ucX/LYOoa8jaPYCX5I64ZCMyEfwmyjPjf7Gti7IgyMYA3UwEOXv65Dl/M1GLMfK4CBNRXPhMcr/
Yx+yXHI20MgS9w5garPK/KVcDL6Ia+BfGwo1D5R7ENjBE84hlohQw1+vkXZGxjTG4kk17fZ9nAqx
c0xRXqn22Uh3vemQl1/rOKzuikBWj/BJ3a1xggXNwMiAprJL4XxNRvnk6bsysyvo+dq+sWXePq/o
FZ99sZkHYWqvpmVhOvfxs26+W0i0PjomLy6zTP6B9AHQl9EO9sVqLUQ/zDlVCDIYbhGKMHEwu0Mc
uR4P7KwWsEEVoV9Ci2A6U04c3IttsA/lltcvZdSvPL6LohM72YjgS7Bpk+b9auy9X4mRo1gV7Ys7
tNG16oMBG7qGzowaf/zgowlTKbk/7CrKUQujvGgiZhKr346ZRUx54htt7dbc4iRgpyFKIGwrN6kd
nJiyFso7YO2ePq15FFxPsapJ5LeI/x2UZ303+ZjdDqr1jtNAbThF8ts5XPAdJTLzqE8I5kr4ia0Y
cgOXjvR5OFAwKi9pFmLRaW6v9i3P6PIcVr38AJPP862d5IYoytXf+qEV58k1eI6rzfpaRbhpfTcu
2dVc8T6ULbmGDGArlsx+iGu+G1ULW9YOB79saS2XyxCm9Rpv9cnXdr2diOCCHEaonbO4GRta0unQ
45WumLMrAwJe4Tyuwul7FTRlt9c1Xut2jbSLIq8vbrq2iEnxLUC1E2/SLd1rZC/yhgFkXS9bGN0j
eCKyUw5dfzObecr5IArnhokx3NtMHldbUYWvsOHCSQR9zK8hsxaRHQNxaF7VPkasNxR7ee3V1Br2
zGqagDUbh1m3FOMnVfGRUyQ/lRKFjoiu8sbKeWHpPs7tVsijRnG0R1cU7wy71r4uZHSG5XKfHXuZ
HhYO29cpDKrHOne3DxWP79sVXO6xG7W8JipCDUk3CLMHsBtu5RiSOdSWKkLJ1ZrNOtF7oqkKdqIq
TBZ7eMsrvl9SV4CSvsTfjjAGFYhNiPSHvA5oHbdmPG/O5H3ySsqAL80Kd4VjrC/54DVf1jpU18QO
IvsoK7vN9mWmuZDnaXmw68J/0jWd0rXEQTeIsJbPnSu9bG8u6RIFhrcHm6XB3dVhzgv4JLLgih8D
64yIb3uqu7hTjz3EapTWihaGtA8vKhKBwNPb6/HSv90b+uDSyqUi7jgu4JvnOcBQf8aKrsZ0yWz3
BZfeyDKDbZwNCOVtOlaVmS8F6WJIDXfm0QmkPJVhU32k5jI++LR2DylXuVUmjhWHaNPnZTgNaDTS
aOwHpJiaQJTOquCiw+4QISEGMCizg6mG8pZwfXlsAf24MPMsQ19RrB+dyBKHGFURxrwODLGV5rAu
er5VBHA+jKZ33pguxXM15yiiYtGi4VXOF0saJqs+i8/MRsXJqLa4Kt3YuqtWY7GGOEEq2OR2ZKlZ
H4PLCIJtYyGZetKiPzYYPhJyt7oPI1Lem8jN1y9CztGLNdbdk1y8jByERe8anzrjqI6yByaDagdJ
DhnsrNu3/w9LQiF///t/uQ52kX8PSz69N+/5r+L4n1/x2zmMpBo1ewD2eIGtfDhDjtR/xVMFsPgu
IXnxxQUTA9L9DkyG8IjYpCEY8Vph1f/nOey4f/M4z134Sv57STb7HZD9ByoIlvtvsTtxUfn/4RRm
OGAEJNGXFpeIKMD/5pd2yEIBHJc3gZIlOtrAEp9HvjNSkt6FFlyr9czhTYjM4lt6SzK3iyDMXecK
9Vf+DALWkbrsiRxJt7VMJmE/cabTarNCq1iDPfaR9xQOQ3lYV5Qvug8slMjhTunoO3q6ItXLWAHL
tfVVX8BlbagU2h0OkyvPaPlQA/ufyUFlT58db9mDbvUpoUN+QfUYz3+0DHH+bQpntG8b+RGHkc72
u2Cw5LsPZXBysZmOSRhk1jPZEvKllPV24wHc77J8Dm/ol+eF8VKfnYsuU7tduHfWxeduwz1XWTqm
JHAU1yAxlI07wXo2bVaCiaj+4BQqTBfWn1ubaPWzlH0Au9jMt5lbElW5mPVKF1n/Ioq5++4hS9qx
+qH9qWuIfba5sy3WnHCFwDls/bR86JSO+7R3S+cTK4c8is6zv8Rl5J2pER+OoZsXV9Zc6luvqtXN
5vgz5G0U7r14iR8L5hf0DyQtJVvlNFe5J/WuRvO/W5wl5nBw2VGoTnfTZV79LS1iV52jeY2vM89H
c9/l0anpCerxTT8di1EuN/Ui9ePqW/5TwcPxBKBijSB8o/uaB1b0aDmd+7liSztJQK1zM1e8neOy
nmsUVLvV3ao35OLFPs/y9dsWOcMJ/KW/JnsmvJgPbH2OdMe5tlIo1gYjG1ivO+jHRXfot5U9xXcQ
4/0ehV5vgfJJtiKDIgjlTU/ne9zfxJPODp3M2m+MVuvzOrrul3Ca7Y+97bUPXTOo62wAPz304xyd
zDIr3jDbQfoV6fwaNzDcoxkM0S91G67Xde/2734/ZBw1WXeMyWWrqJKqaMUKxzAye24eGuHbdQz3
waDreddH91Y0iQeiBVH7l76dUbCl8xG5mdU0Nx32u+tCTgSjqSD/xqc778upj69mp2eCJVd830ZV
dZ1tU3a2eqPeL6MPUhpZu9gEyvbBIRIMnIFYVHVoytlglXb1TbsUGSx8mKUj0s2EkcHfR13X3Fpb
kx1yT3nUtW7lrhXaPo6+I28DdHpHKXEzriIab0Mnzz4MyzaclOXmx3yzi1MXzs7tgqD1S6gd86DC
3n6R6LGPWmUTap6pvSGkbARGc2h3sk27Jt1GNImCJ7waVT3cVcU8nsfMhdouykVDeJJvBdTjmY8R
1vrHglvzUxmXnZc0dh0j5vKW1k7mHiKSVrIeL0cezeG1xNkCd8o5+4YfxP8q3apfDrEB898hUEN1
3ISruHX4+b9kk1byOMHBg2b4xqPHr4dUz5ugeQevuUhoq81Onc10X2tCvebEtGNzHQhT7hEA5hhH
yqJB6Z+bbzlpLfuyYM5CYCYaN+HDQbfU6E3JxEUC9rFdKUyr2KsB7+2h+bSFenzIVe3mKHMFKN8F
6roLOWqfeFk/TtEkjM/zWJN2RNWkumV01nunJFIuRTwyqX2jbftwMe0+gCaYY7eMoP2O0fZ+GGPN
UiLbB2yP7eeouwgWVk9s94Os5rtBu9m19nWLyLG01JaYygdY6x0CiZLWYoRNBLe8m8y6na/HLZ4/
1LnB8FTWg+ceuqBv3gEfhquwCZcfjW7mx7CyhiM3VnAcinghLWNqqnsWIOZwEZf+mOI5GAGynXp7
gkxfP+qfcU26z/29cvHmwLYQz+Jba80vIlZ8S6RDEW2GRP7a8mtU5JEXMI32Wxd5OxrvUGi2frlc
ea2r7itV62sZhP0r43q1c4JIHpFqYHrJe11+gAs2P8j8s74GHB0fi5JnPSFV3k1Wdf1HoszCGUTD
9z5EU+d+XGl8vkTFIysj19DVvKciezCDPXwOGIkfQMLkzRSNwecB941JLOqorkzRNq/ZuGm8YtPy
xbgFxhibROmnsFucq3ooJ5TsDJNTnlVfa9cN97x2/2jFNSJY0FuXFVYb69PmWBDHzRKbp46EtFfe
KIenxboN3x2rwVyMlPm9IMPh2ElZ7bqlqO7bsHGvkShGV5u4qGdFPve7KGqqqy2X4851W7VTHQDl
VlXiehQ9Ae6qsa+dErtAIoclmJPYLoLnzd/MW7T6/rcJKXzqFVX9zXRBvO+rvjv6W4TIWYVEbval
qz5UeorJEtCyuSltgWVn0DK3U1OwQqeujajOq0YrTpxlXbhmM6Tu5TSbj7qvLl3dM/MADqwtugIM
t51dVRqgVKLOrCKtyhFjs1Tav3GnHEZwi0PChMKweNqaPsJ37Yj8vulqtexQnwf7tfLtO2dDGud0
tfhRGynIHIu7dk/WGbuQsTQ4JTK8SwKiDihYcDV1tIrYiEuhlxM/jUo5j2Bz3BVZ5aJqzBl+Q655
nbv8v7Xhv+gq+zBaZfFcuo7aaZlZXyOlFxxyq0J+MhKf+YM7zOfG8nTxuvZtl4PnyeU+plHeT4zN
mJ5EndGPdrEYfpZgCJDTTqX9hh9rK6BmhvWBPJ35Dsk4Iugo85cnJprwwcrJvhSZLGj1sDr9MIs1
PNoe3od05FGsDnWDzBeSTOw4wDsccG4xeldriZXyA7xSb32L1jIkubElhnNKulVbMnEyNLNTOnh2
3J1y9gwr6TFFshN6rKnmCmX/8kSc5/QSNJN7DyuPhjcP1KkIcvW08Nw7cBPHn3BBj3dDh3DSxF5+
miNpCGiUXbmf+9V96DU8Z1UyhDFIeiRI+vlJ2LN7mGhLTGk4Lfejj2NyRs7WJzTqbGNa4Y4Jj/Si
z+5pEqFZjtWaqfcM/UaQZF6l8VqRW4qvAzdAmPoyHKKdyAVbYzUQg5MO4WSdIuII/X09QWJS6mgO
3Qihv/fzfEo72cS30HK2i6oezxPenFwuuxkLwF0gZ/vaEhLuFsXHdJZe03xsotrZUeGXvXakvt2U
oTO99gpH4jKX8rbSdt7vHKImu93QbMP9mGeQRZPHNcDDfP1hAndF5R818Y/Ki63zVPjZPfdJ9jxu
bvNVlMo62Ju1HVWJvYK4NHvk7KjmdxU37tdmHrZztDjrU4GZ6QjalDlAWQ4WSsTzhrU04nbYeWPb
lrtOjC4XYR0sUepyCSVNVBJIGCnPEcut7tuyvW7Xzf6kNsOEFCE0x9E4ZIF/qBY1Pc1YfYqE1d56
sYoBMCsaMKwQfhpF9aGfp/XcllUV7emkkdBKTl5+RK9T3AsZFe8zgaGUcmIAyA/aY6pN4tVbgrQC
uxenTDZYK9HnuC1n+cVc4HYbxRwFiBxV1yUVrjtDxvpLRhDtmOSia+p9KFiJWbmRnJ8lFqRm7wUF
EkVBAa+7bwqXkUFZgl7UOqquTB93Nro033qJczORqlRfzmQ7UhGezxWTXWr3xKWlnvJxGFWodp4A
50KbdMEpjBOmN2RFCkvYp9VBdZEU2YD1wBlkPx6Ypxyxj7wyyJi2xipApVsQRpjFA5wZhLiN5qlS
hrsdGdNzI3gE7qXnkr4Fu2jYQEC4I47n3Mgk46F4b3saWZnfdUwxG2L6ORXrOi1X2LXm5jqq1dqm
3mLeM47jMI1nUeyXtRP9IZioQj7bdY6wyOOyMnvPySyfQRGu8AwAkr0KEqHOkrbZBQrPrV/6LbO/
rpPVhDt3ZljciYZQz11jwe8+lzaSieW+HGl8KhDnkbPKD2Y8F1psgSIUXr2eeLw7p7VhZ5Ioag6L
ZLQCu8Fys8XZR4SPcH5ubgW362rni0y0zkl7RGIHgEQ0TCySqbTEmchSebN4I8Jsr7Gbe5pevRti
erebzaCpuoTYooEcJZr01JEbKazOKma0i2s2KgZ9rluAIx9NqKXJ/8SHMguUmIHVwiUrhnjiHydR
ssK40ZEvGgTmEzk2n5CDuPBBVSuXE9BJ/RRa3hSdlC0w7epl2AjhZcQkuyiRtDBfjL5gbcdh8vr7
zFCGdW3WYewPGRGjyiTlAFxW3vlrU4juWNlCevf55oXQn1zmfex9nXEK75gN572u/OFVj1rtJhur
RSPe5mJgvlOtr5FFBNUZQYj+MoSBn/RkoyuIRd8/iq0ld3hTvB1ZTXWPmZvH0J/6XdY0NhJBxDrv
o4wpzwLWSYlMn+88tJe7eBXx1VDaWHvV6qnbMLfUXTln0cPcWvmBQFLppQ0889c5l/7RI9Ln5Mou
e2uKLX/069C5Bk8Oy7SXzFOyLSQ6y9o/ZgWDcdKpLHyp7IxIEOawh07m7sfa5OF1zCLysVg2C3oU
Zi0+saY13+N85rx1gdzOwQAITe4vyh3dG/++Xvm8SJUgdRgwtHl3fb9nji5z8dFH+Tnt23iq/lPk
xEXD9C8GAewivtAUlOrR5BY6BKr8yiCM0WDwCHPs77pzcB9ezU/9bbG7tBlXcQpkvPvPnYu/kmc/
v6WPRDaMLqEqtvPnaCSziMnf/i9759HlNpKm6/9y9+gDb7YASJDpmUZKaYMjC+89fv19oJrpToI5
iam627vp7lPqUjACYT7zmlo/pb74kpri9x7E5EZ/7tLiycKugaK0IaOkgWLeSowEuAlwrlI6qZ72
SnliuJ2vo1vYP/fFcboxD+FVfEsAEW45RSw9udVqkuGwmKC5NAXo+vlq6glUIyTtTw1UW1d2Uje8
z69xrxTv+53sJnsl35joOWzsr7UEqCbRZaLMdSlgOiVE3Rmg4NoXP5Pb58+xXE57oHgjGSZ4IUcc
ytx9U5v7rwrY/4yLuxx0qYe9kbYT2bhtoeonPfNvWnM61iN93rCyvA65zQ2RoXcnSKdCgWNA23W9
P5WUbEwZjVOMmMC+1qVjovQPyAk8oOf92lvC14+ntpbtW84D6A1YpWhw4KK+7rqC0k7Bq5unwZkV
p5ns+pjvkc+885/z71Zmiw/pdXEjObJdO9HeAoH0EJ62FG7eOyBvf8Oqq9dKszXkgXLK+u+Z/t0K
fn08x4ty5WqKqyMv5rqZFoZO9UJIv8uw1MEGJrCDSYWkX2rk5zAQM8PNArKcj0d+d2KLjQqYDNoj
a8EoAF1lS7p+gke8pEaw/sAMaGH3ty27lhm+GWe1Qf3QCCiASHxE+Up2chfA+R158rFwIzf1tnzO
zpuw/3UcNB31ykVwV11ILm+PwxiGgJ5n+TQZiqNWv63iykRycYj/vjXYMq03A0GZeTuQlE9GpljK
qUX6w9H2jZc58jG9bndYkZ1QQtg45u9+rTfDLZfdm2Nuqq1lDo15SiGDfqkNo3gOKA9v+ZBvjbL8
+ZtRarmBQJIrJ9ggsErvSCY2rsh3XrizVVttd61BRgO690mC5ggKBvhQKCJ6K0Tex5v73XG4+RcR
ShhNa5oR0v4wAAb11KnlDYVRAE7ZdVmZG7qi7262N6Msf/5mufpICdQJAYqkUnax8SPUXoD+X2n6
hnXa1jDLtfxmmApUXNIK8kmaHprKuk2aX4KInoZlbMQf717vb6azOqnx6AP4Z0sL3VUbpXZeVQ5c
hPtgih/LRNl9/IUQ2eNnX7zPBg1fTadXhDfQ+bRIPBuaf+YpzPHfsJp900gHsYcPFEuw92cP1wOv
lKlNQpNx6PTYxJPX/WjCFZlOvtl4iR/cT0jqAEYMbqzpUw39dijKPagrx5p+1pJyvbQUc3XBiwLA
Kn6VgBhVK7oacm3XdAW8V65b6zVKvxTCD6v+VGatnRfTFYwhmsi4QmYzoAILRj5U1j6zE5TkajrG
w9g6cl/b+B08w9p9DRNqrmVyzMZv6B84s6Y4IiEbUNiDNZb3VRi+TLXwmFXSnravRv/G2Mv8yhKp
OFEUbG1UnDBFUGkqgFz8FMu7Sr4DCH5VWZKT5AaUDinwpEB2wgzIl5lkg23U+WfSNvxbi8/GjClh
/FUNgDzE3xo52qEVdCv7qAONlMO0eHZpnIEM0CV3BHU8kAto9SeJXDZK+htJY5Eb83thjQoq2X5u
q1qFVzWWh2mJI5T0pMYveCthKTE8SEnI2uh7kVo3XJeDrrfHLDDuDTzOSoFUMje8ygA+LCI24PP5
0LZ/KPyfPrVUdEI8TZB2+RC782i5YxPvkvqnMeE1MsjJo58gVj5XGIzPO7E3drFf3XaDdS8Tewfj
cyX/NrQM0R1GlvilmnaQg8Mo3dbGlyJketRXii+6j6nFbO1qMbfr+sbovynhb0t6AjJQNXRFykOT
VCTFiI+EX8zyh9T09hTywcXyoVIEeM5QEsF60kffU2FLqtnGmeaU5ZMLXAbyOYoxhYaMUHRXRoOj
tQMcJdj1oBTlneADmaiMA5SZm1yPjn58iPXpGBR32pKYzcc6+lIkt1x9B55fBx4jvXNzRxtdaz4Z
xQz50/cC6ckqBw/M5LFNfVY4o06LOkYmhHYrjHu6S8c69l213plRBipPAxwq7DTrN4nccyZ9V1HU
CMZfVT64dNkoEshXavDYCAGJaboHUoSJQ0X0BnRnjN0+KdG8hF2AVtdVLiHHEvzSUgCRVXaXmCZK
kjHELPhQxYmyt0NXEqEk8VTiggAJv3UogBxCyb9GA2w3x8WBmO5aqBv4/4+Nfj3LIRiFrzSHX5Og
gUQvmEgx1hDiQUuiS6ggUpYoyCGW/VzsQ7/EkjjsTlEWupE6Zn8/6oF2uhjr4oa0aPudXzoBqWeN
EtHJ6AsfwIuQ7HJJi7dSj3fe0bNRVu8oOwp4iSae0tqFARA90tx1wn3lZrWbyXZzI7q1txWoLk38
9X2qKdCz6LSgvMyFeD61hpdILnPr5EMN4hYD29SLIfSMVsz851QH2CVMUU2BS4IR6FpBotHd6rty
Y4Xf+x0qbgD/vtdXk8e9gmRbah/T+UGU6Ec0jHgXDE9JKXwSa8MT5XzfWb778XvyzpKfjbqKLHxj
KfL41qlIAkRQlH21dLk+HkJaYrrVi6UttoPwsmSVTbRaYUXOMWOZkmdkm47JTvo8DA69eFvdZ3uE
sDbNHN4JYjRlSXssEW4feoTnHxSuXQvApntcbA5RLO8j29iDyLUpO9X24JaP+nWyNzfe5XcHBUyr
QvuG/GSu5pjoqItIsXIqDeUqbSoyHvOTORrHj5fy/VHATJIuo424Fs+PtEKkWyafQsmg7hln34Ux
eqZK/fvjYd6JnDRU4ajMGgvKc10CEAO97JXaPFnlrEFUDRobYb0XNbN25oBq4ceDLbS7i+3xZjRr
OaBv4rR4CKEhj+Fj7Sp71VGu6VMeIKnZgtd6KExt7Y93djyTWxLxJQ8B/Ho+HLTdBH8w89TJUls6
WZNFt7RM/Y0k/L0vRYVoISEaFFLWSrK6XsW+2hknBYcDeFtRuZuFlGaKLG3ZD773seAsUlsAVCQT
Ap3PB8zkJE2V/BS20m0+Ro84a7lyW1xp+GL9k0/FJYl8laaZi9rq+VgcO9A9svVELDPvs0f5BWCo
8Tnx6t3k6iHfa+t2XoiXF5vjzYjGanMos9o2AMufrKf6aH1ubjMHAweqsfoz+JOd4MhPhjc3dn9b
3lIiw/odA7XnvrSbz6JXusP3f5BQIgiNwYNOkmySLZ+vQK9PsQxP5gmRmBPyBS/6XIX/aJXfjLFK
KDShrUrMOJ6anbI3Sca8zDNe0JCx5/ohI/0Xt2oay2dbX9BvJ7X6rDgp0WmT1afFcCe/rw/ZkcTs
akv//L0j8WYUc/Up5aiNy1pSn5aIOslv2vSQD+b/49qt72FgD3kYaMqTilWy0dwuazc85LbkmOwd
1i75vHF7vZOOwW3QYNgiUguGb3Xxi4HqT3GgPMU8bkuZjdbQXvDoHu2qw8ZQ791cb4eSz/deGMyp
kfUqc4sfxF3lxK76cOPBjHpIT1wyG0u5Ndoq5APb3kPtWj7X90B8FazXj2fz3rX1djLL8G9ufUzO
5gppuCfgB7RBYMPW3yPjsfW3rsc/1dWLza1YsgkZBZH39ZvZhaaUTmy79hXT9n0AwtdDUdFFSRKl
UCd0y4N6P/HJcthAh/4xoTKKg8/9tvz2WumcuizXBgLcy92pLryY8ymPYWVCJfbpU8hXGmaRD5Xj
u83evx/c6RkblX9Q/TofcLVhrM4U8z7znyBYwRSug0OsWd8//oxr8W0mRYAAlQggAXVDa/3QhWLQ
TGqln4rJKY/SjWQvPF+nvi8cfHdceY9F4L+5Pv8jXnUdM0gw8iEU0acgENIVTV5tzggyQmKylBKY
q6r9RKpYa3TYG/RakKZMQyhq+o8kVe0wR2qjn5CHHP46H/+fb/R/ZJEX5yOg8/Qj/JWmv5pzzhH/
0l9YZ03/F4a5CBFiSafyjRbKz19QZ5U/IcNhz2gm/wO35H8jnQXlX+gugU2hQYJGA352PK3/zTmS
xH8teSeiPItXgoRawN9BO6/UlNAt1AhdtMUXQcd95mLPwnyLVCUDlSiJn1UpQ/ksI5wZw2cps77q
VFBu8el5EWdKM2Nc6W7YWV/pKcPRy6sbA49C6mXysROGazNVTqKZqXd5A7nGB2BWPhqAK8HeIVmS
KtnXiOaSXxX7cRSfZlX4Ko3d5wSUf2lk96HM3xnDwK+n0nnzSR7+ut/e9rdW1Dssr6FUoekMakCB
5WStO5RTXAdorOaJg/7OrhXjB0isBxxwPBih10GQHlXJshtN/cKV6YI23ng9zq/3ZXhkLkCyy4vD
PW3S1QFN+zaGJKJatjHJu7gfXV180KnxiXLifjxTZWuoJe5485LE9GERdIkw8G1bYIZ+8ZRrybEQ
irvECo4IZl0t1I0eP041spxCia8U0k5z0L2y0L5UKXg72D9TIFElbJ6DoLyW4XzknZdmybc4D7/W
emTZZddAf5p+N026m6bAGa3qlWRwX/njHcbAVFNFBXnk6WvVQ4MJf29Mclmv/7xiy3qaNII5AJDv
OBrryBurV3XqwSY5cl0dYMp/Gyu0Khv0Cl2UooLXMERnuUFULxhnql6hN4/FruufC11050FzkdPq
VMGBKniQUXxFN2opXKF/m82Qp0KV0i/uIFUOujpOcsco7iJleh2M2qtKY++bp7J6TaOfyBxubJTz
2PPPxKzlEBI5QWPAguv86yWQ7sFmMLF0iG/LyXrRrchLTM0tFIrFqegCSbtR0n6jB8HltF5P0Jbw
GxfvKRziViGvvhiKykqbOHp81WuflnLfGM/7ynzpLKpNlrqxS7XzMtNf83wzoLKKfos8CES9ZkBA
9K6stz9y7BUV83tbhb+mrD/KCai6kWKFFGgHtbv9o9BZ5QGe1Thvt37p4lDgQhp3fWKHTLRcmfvn
j1SpUfxMkDqzm6Wo2bX7amhdEGjQvxBXqlpXMstdNiUvohUA7FS6h3l6jQs4+xYYump4qAQDn8tg
h+r7Hh3wyEbsw9N67Vsad9/D3rovpcITI0RjKoApqe7CSd64ri7PsPn2cywGEW/PsGGNjWaarM6Y
3sj9FxnnEH1Svbbbyv7Pk5DLzyCfDwRvxE/UiYHE7LusG9hJY3GOX/rHx3UJXlendVHA4awq4Df4
z/NRIHIXbaym8MWlDmFMmInW6eMRVhHQXxOhfAGzmvBHM9Zx1xQUYH4wyHVAku/LHi0tWsTzo2pP
LpIXhXkluFtrtwpg/3tMxJNgdi9ndpX8gs9IZythzCXR9nMPBKQzAQs9wKEbXL3dRa2D6PbWuMtf
u15N7j6TUgoXH0JM56s5U3VAfoLVjCCOR5nyJTANFz2NfZtZXp1stA1X5cpllkv7c+GrU6+EIb8a
LiktK0LFInJqF3WT/ZLU0aK2La/YC8dqo3m4Mme6HG25qN68XnPdl0FfMJo0fjZHNqNR7ob+pOt3
EVRT3XgR8Kiu1J81wWwvd/tYM24zVbtGmehQwdiyI7rNcy1c52F++HiPXZ6V84VY3ZGWGQoIuy+C
5+UtQZTTSeWO5sTHg1ye/LeDWOLqXgz6FsrLuKx2w+NN5w0GFgCyr7m85dK68WGpDp8vdUAfhaiF
obSJeKdtfAD/ufGi6PNuxOF6/DoF1wbUaBNCgjbUT3Rz9x9PdvMnrK4fKJg1AOFltmlyHc7iiwo+
skXxEuaYkFwrVvGpDE+ifjXBRqjLjbV+JyhksdHoQkaKAB16//kKIMWkYbjC8OkxOmjX8d53W3va
K7v+11a1R7588M7HWk01MIu0QfcDl/lb6UdyR7Vw51c2cDJXuVUMm6veoc12g7mw8Us9iIcte+PL
W+N8/NUdXKGoqGPOA/3ahEjWNvVuRrInN+UXmliYXEj2xrd997jI6MotPE0Zts754vZ+q1bGzIAo
OF4hzU1blPJCflA8cR8euqN+2Ma3XF7JnBhQALIuoshAxrUKn0oMynNZjSLHGhJKGON3vVUf0rx8
bYPFbkaJAXML9hhZTx3y63AcecZp1Iy4ug23KSTlv7sIBHNkccAGF7lafa03h2mQPKISEDp+kT7G
BnLZZjq6ypDuUaC8EurioJsIf0qlF0bIOueZ1xTiIcMhIkow+s76jdt8Vf7hfrVoZNAxoTROzZQS
3flXabJBj5BQDB1DbHdqV1Y21mhYXwChAWPe+8qhmSHqKaXdZhQIo3xfi48CsOI+1Q4IN2OiAIGL
1jla9OhCQHpLa8+IpKM/DvdpFz1FEkY6ouV9vJAXu5efTQJFEkfia0hrf/AJHssErIw6ew6evP8C
4sEX6Eq/KPnfvhTQ3CDtBsmKhzw6dKtLoRI0vWpQ+HT6sbubo9RrJ8Gp++pBs75YdfgwGjDQ4sLT
GhW6f737eKKXDyDDI4eo4ACoijJM4fMPNOPJmqd+K9imASwaGU9XouGeCKlradwV4oMf30ug0eXo
Ls5UZFoHL22ynVKpT5n4KzT8PapGGBdlno4r+caPW3bHWejBjyPeQSgHfedFn+T8xyHDJXdZ1wm0
FtjFPT59nRe7iYPS8M7Q/xcmoZdx3WrE1bWp1FCuak32F7/qx6hhv05V/aq2n8oo3rUj9gZwoiGw
KTYaGKepDL9EUXuNhNVGgvTOzXI+9dXBqQNfjAqRqfs+pO58dk3tFaGka2yp3GJMXXN86GTQiHF9
bYyTbej6Lsm1my7fwgxeviTLkiybZOlH4kC52iHW2MtB0/BLloAMhkND73i0S9XRP5V7FKyPOSVc
lJ4+xdddjdCGk+y3+lAXWSr2SgpaN1yxpKhUjc73gVL5eS8C1bXbQDjOc3cXG8BZ4vAFkBas6eFe
KztHbrcElC6CI4a10OFZEkedwHcVioYmbge8YgKGXyCdMEfJ2glhZvzqgo3PvazhaqPrS7nGAvGN
Wehau7Pp05xSMSOF01M0DK6KsnaiDBujvLe70VJfHJ9FRNYR/Tlfx6koMGKpLXSxC1xQzMT/5s+A
Sl6LCErKFBcOThLfEgs2Em5a2TDfA5Z5Rc/n4eNzffk5eZn4ERgPLo/COqOQIRQnvYpGdYowlXRI
vIEXut50/F1kklarej7OKrifYF61kcE4vT+6qAjYzaTcjHriTtgv5GLvTnF10MLpIRH6vR/CdrOQ
+xlSF879HhLoSVPuYVvasvWpAC+rQDxSm+dZ8LS2gIbpDRDWsJ/bwUT9HCOVF8gSZJbhUIfiMQ19
V1em+1oJEFZ5BOJr63nhNvVjNPz+eDkvN8/5NFeRD9qyQllmMxZwZncUIA7qoQEAMNq6jS+KNvQa
3nw2fZUrAI8LCzhfkdMGUNCIF/oyc9Dds6sQVdJjLH+Pknxv9OO11nQPVjretVH/zY8qD6j8a27V
dyp80x401cfzf2dbn/+w9TMxSWODDE30JzHub1QnAoq+rzEQRs5FoO241YZeVIw/2lmIcJ2ljb2G
DVrVSn+NyIUwfJLs8r6/Vm35h+DBid23HmBD/tt0Pp7sH0Gu86vifLKrhyHUzCkrhSWJGK3nKG93
jXKVW6GHeAJ7PHamrnYEtdzj0eaq+NX182NV/pqaly5CmzXvwqssQgZElui+6QDbZsWWlew57VJP
HWde8eBl4xdfpCKL0jKaCAtygfBcWl2jY0n9T7fCyBG9cZ/cpbkT7RD1dNO7h/7awHR32CNK54kH
4Tm71zbumota0Grw1R0AnQaOJe46TslnCqRf1DW3tt/lM8H8EHAxFkbSUvA/3wx5EPrqhNPAn4oF
eM873cmfzC+xKzioycp7JAKI+gVbOn68sKvm3xJcMzBPMpoxRHCysrrOZZ5MjK6skIGHnbYPfw5e
/FQiYhrbSGhCF6pH6srOVkHonfN2Pu6yIG+KJuHQx20NQcoZrkwPD7DPLc2/J4TCHKLYXwKs5K0l
fmcLkdUg3sMK86avY5DS77DQCYzQad3eHY/SobxerKHDk7/bWNPLN4PqGn5+S8WLZ99YXaaQwHWt
qbXQEVrUPsrxIBiSMwolRlG5gwrFixZVjkWrKZsewrLeCfpAkzV24kT9PA8LarlDcUx7hGT0GRbL
1s+7jIjPT/+y3d8sPQKwyEVMXDyqFx3od7V25xVefeid6pjudN9VNs7POx+bEXXyalwZUSFaA94N
OjlqXfOxm92wWwLwRLV1dCST58VPevg+ftn4Au/eraCp+NC6gnf66gsImHNIQsm3HpEyaJA4VYr5
BWdPJORkyPLJT00+0nGyQxDyStM5o+7vkWQDzkztFTp+FmSnwQCem2Sf//5PozC5vIEaDXcYGuer
D10QYTiBn9bsltpk4yB9HiU76KSho0LXs2tvOCg0Hh0Rpz93y2r7cm8upSNFATK69HDX1QYhUtDB
0PMI2Nx3Phbmx82OLquH38aiPXGIChSp8Sv+eNbvvTiIyoOrBHVFUX7RsDzbc7lap0ZKUUE/5Q8o
C7izSzB0bahHeRfthB2PCEiKyJmdeYfLQ/Pc4odphx60hI9/yTtJ0Z/jD+4AsSw05Ve7H73WskEr
+6/1n3uH2PHWWipZhe3b6K4sPrCb9e/LF+R80NUtWyBFUQQ+H103ac/VgltuRjB/ABOrR31xOJAA
Mi1OAX9YJ2+OtaH1ZdVZy55/lXDMuZs+dV5/LXC4289kOjtU/Xe1kzvK0Ze4Zqeb7in3trbXZX0S
pTP8AyggkW5TqFw9ZGaQNH2t8iuWBkP8swS3G91Ux/70v4igLh/N87FWmyqZUUpoUgRKwhukKW6a
08KwM4H12/Dk3cCZf+HSQltwM3RbPtflUv9nkqs9hB5ZL6GxsTwlyo/2qBz8LxjI/NDtJQWh2pN9
Lzf5fe9caWcLu9pCpax2QyfwqKjow4yyelP4eulg2mIrie7SV4nsuKk38Px/in0fzXT1TFc6chOD
QPqT6SiD0MKEEu/pqewUjeVo/RNaSO6UX9ftE37suCa0ByDNIZYuQmEeQVDfitauRedBNj5XueU1
03dz3oV95ohqwS07wNIBmqwZWMshLC2LnpAB0e8F3w2N/nNSNcJObl4VJfSS8UnhNlBDpMyUH+qE
AsSAAxwiIjF5pvUJcQ10rGAC0X+If2JCvC9RelOkZxltMPFmqE3w1hB6QiRmEh1FgNK6KtT0IONx
k0bF7eKB0w04Lo3P5mw8btw6y7a/WEfUe3mOiKhwGzu//6pQwj9IVpZbx/fEwAm+qkeVhlT3XDtT
41gb3NN3bnm4rf8ebg3IbtqhrzSNfHPKDkUdvpoQXwZkOI05vgrN58qUXGNQDhuTfPeWezPqKocS
Eq3GcppRW1fDl91to13u+q7lAOoQQ1d2l+bidiL1TjyzoIBEU16QeTT8zteWCqyP4O5SK+fKoaFJ
nddeuiKdqzjBj9Irthp+7x1/qvUU7XnBVWxgzgdskL/pR9TrHXFa4MqfQnCchu8QvP/mFbOTH6j2
7YuN1ZUv68nkBtzuNAqWAsyfSsWb+z2iCjHHMzer7EGUqm35qjtUxFPRYSHZtNfRVY8pMx2Z6SaD
1+W2Xg6YO9lX30nmXGG/8bHfXYT//Bx1FceIuGY0IpAqVl2F3tx5POPOfCgPlLnt8qp+Sb2tEH5F
i1+SlbMlWNNQBqxfBwyDKMbslb3wudvB7nsZD9inlvt4v9R0tZqnrUbh5Bcca0e9tZ43Y8t3J04b
G+grageU2s6/ftaOYhmPBV2powLQwke114VjGTuqHTzPO+Mb9ikRAed+/AdhNLkL/BuOLsrdf5bn
zQ5QkkWwAntYB4KP6UlueQ9Jj9Cl1Alcaidwtxb8stm5LDg0gUUAntRbXb2wkjYWGEkxomhqe73u
DykAlTS/n7WrLPP3E3WDdISVQ+KvR6NnCtnx42327mK/+QGrlxZZMqutIdI5mXrlh3eN4UX1xnF+
79ail2ri6QriTv9Tu36zqvRuGknuCE3n+bdc3UabQLr30h+TfBMKiYKtEg5U5zuG9Drv0TxdLv/q
07TjgrqGBUqP3JNdpWKzbBV4NkdcLZugagLiIH9GnHbT1wmfPC7E8M5koyzUR2erVyz9KbiuX7i3
k1y+5JtlRCZTx72YISfkzPGKOWCI4mU1qpbSeAP897psBjcRJsSWQ1fHn02pRMiYwh55Yzp1CNb5
2DWLyuhGI10aTHLAbV7NIj9b+CJLKGwWd712PxqfRpPmln4y1Pg2bjoPP/vPbWnelnF6hXjUfTMY
R/RZd744oVk3ucU82b0KLxPlhWz2Ij+GSIsFVd1K1Mej6z4SXMQj3VTOvEBALDJqvqhi82MozL0e
/W66L4iGHkge3UXespr7G2uMfha47eTC5AhDtG9my45a5ToO69yuIvFUq9IvlDQfCqBcNb5T9C89
I8vtLBRPhdBTmv8Byt2BSuHWNMNkqzjESw1NjWzEtZ8zuXhsUWJTcZ436vnga1Tbm/sykx9mU3jN
wJmFHaJVwSc4dI9IuO1lAUFtevO+ZBzm8kFvZhdNwNsI2ycku+0kLWwrz2kJ/kj5f40aq1I2N2k9
u1lZ3mfaT6vXEItBaynUnMTInWqUd+ivM+XAzaXvo+TFI3Yh2uvYDxg31t8GS76fZuG7igt8aeYd
glYTPspD5+DDtKtkAb9R4QEjY3S20NT3zWdxvhWmBMNO1DCCYkDto73tm8ntFuOODKZMXV1PZMD4
auCWXnzDgsxFme42XIyGa0HzqFN5s4j6iZRuJIWXVwD+rDS9zQWdBNp1dVwQ6Mu0LOdBTzvk05AZ
lGvn43vsnRPJEEtiBn+ASt8aT9Y14zDXak92hp33cZHNaAacU23p9+TWDkW2YL/5RF8GRudjrqbV
yWGk5TFyZEvFC0lHF7NKKu+7hR7Rv3DYtjjGlwnZMiB4OY0Gm66tO/Ul80cocRmwV3cpRxJpKUTl
EHjeAidfvgtgkhdGKhBpss01JaQpI9H3NSpKYv0paO+7+cnqNnKfdwr0FGpAHhDo0ewy1g38wIiy
yRc6RE6goS5xpYzo/g47cGQvbOlO+ZodubnuakeXduYG6OGd/cK7y6u6YK8pEq2ZJlUfFjEYN1AY
X8nsLJqkodsBgtmZNorDlEZ2m1nteznK0iEHQIDa1wXJV1SjWDD1dnmmpD22f9fVi+D8UK7qq/rX
VjdWuzxyzI/OHd1KnGUu0BGtkQhBsEjlFeAwuCXMQHAE/0ff3Fr9r9IvvLiWD63cuvUSYU3GIVHK
56z73Y6aO6uTk4T+Dmqoi/HvsVd+NPJRaYKj0PGVqudeiZxIuzH4e8VJeEiFym7mz2Zreor0Y0ZA
QcAtdvaBAADIDYuTlbxq+LpncsV2vcMplW2l2VbYH+dStqco3OWxtut0WGgGSppGXl/7JQpyRUUe
3F7VPFgb18W730JTIIOKAF5YqfPXtFKNPMNl9q98sbG724WMI53kfbGnmPllY7TL07TAN3jTwfxA
rF1DfpB6ilNpoCg4ONHsWAfTQwDDqQrWx+5RZNq1jv45cK2fH4/7TkmDYRfxNTTSuBlXcRHcknKM
0Mx1dP8h9Wc7HzRUa6/RjD0CbRqD0v14vPeKU2cDrlZVGFv43zqXcK/+mvLAlZWH2Z+OVSY7FS5s
/lDcI/N7qidxj+/73w9lsQyVJQtRKONS9aXF/i4atAoNkaKx9eFL3EVOoW0+NO9+S0MHbKFBcMUF
+XznBDJVFWINDlaN84sYCU4ca3bC46Z26pWC5WXUGVdGF+0wZrmdDdGputJOhQetS25lJd2qd1++
CeythceC7TnE+vUtagxzl4lVjfJuTFPXQl4nxhNIjx/6YD4KmQSrLd0LoLvEBsVtcfg8xYrr+9Vj
LKdeMQhPQ5TvNvbB5W/CMIuPoahwFsArrVK40uqQhDaX5pMz7CThdtntISB7UsjRMe20vA4c8YCH
wVZ59PLjnA+8KlUgxmQVfUIRb4K7YQa/ex/x3CDdmN9lpWAZReF5gIKMANnyK96E4voMOWHGRB2I
ZOtadK8RKt5JVChiCbsGCN8fL+flMV6GgypGRrqY866OcTHKhdxVTErSR7svE0/BTXK2gp2pja6V
DKdQzF8+HvKdk0z7kJxU5o4H9LLuJ8yilhaVYtK2DL4p4pOef5KB4TYZEax1Q3ziCogm68jp1/FG
Fv7O3qG5R4OPwICkceG4nS0uCidFKTPbYRLIAJ6R47Rl4X4yTh9P8R3M1NJF/M9Aq72CBUk5oVfM
Xqn2WRg/GTmOk3GCP0FfpWjEak+qIhwqv4idQV1UjbjPxvyo9uKLUIkPGPK+pNadqieOhZgTvhC7
WHr9+DdurcXqrgkhFmE2xEZD09wusrsGVSnUsG1T24jFOJks63l6yUrIkCRwXqGJdJFDd0EUTsXS
g5/kg4BDbxdYdjEk3zJwbYijXo3YiQj+Laz+n22LfQEOJmn7VM3tHl11LIZ/89IcLSSWUN53LROF
pCTddSjWZhad5960jZmVTbsH5OWwGeTta278yfQq9IziQXEMwyu1W6v0Hcmqrs1cdqYY1FqY3adm
fM8FeNNLhdN0/VWpZV4kaVe5ds9B9LKMZDfKsq/hqO/iPANZstAtXlq4K3WlO02Y7HUNwyFfuG96
EsYE39AYVwxNDF+sMkeh9LmiOG1U4XdZRgxfzpETVqyT2f+IuvRJzZ4n8BCzZXhJOHt40fJsowRv
cX3CMJgBK5TocFbGgEoVRXcS1zjSwXjgQJycMLDFHEtx8+JIJcQT1KizRTSdFpn3ifD0KOv5YxyV
nqBMEHqQii1gx8fjzp/nHUnxXpDkr6KVXpXj6NaD14YPc1CiVD5+mgPdNVVcE8iKU/8+MXx3zkV3
yEKwnmj8Y/eFC/suV0PAcOJREa40M/iU8zpK/Buaf1cI2jGXHlKA9FpieJOECVzv1mrr+rp0I7Yd
cvLDVUm9Adv3XZ7HdmliTquqhyAWdnhjHDrs3gJYSLmA9oSYXU+y7/TWU9/6p8D81pmWjS+G7jff
o76+HdtHTX5ohx+haX6qlZshB0CbfpmVGu16Hz8ECxn0jAIREDtBP+Rk5qUV3vKPdMC1/ETdmaXJ
bi0R/cDSi8snCebpFNSOlr5gMQBK1zZDlSSztzsi1NG6n0TTldIKcSrDjoksxeQO1qL5TY5bW+Fg
99Eid/0UZdptG+A+ik0ZIkM3pYLammKHZemo0rXVmk44tH8WslUeTP3U52ALsmNXfhOgY4jcDGLq
75PixocrlfvfITZR+sjx1tKP2Jo6WfIaIFsVzy9W8aKU6NBTsZ8WWwDll8bRMJPyQc0oI8dR6Kax
/FrIe72VrmR5tg1o2WWJeLZhuXUr3HQBdVBADIXwddC/RamMyfdwHQi+lw6tI00+ZAnAuN21MDbH
ivPbZY6WsJeS0BUrtgXerI3+Myw4TGg2dfVnUc2visHao0F8soBtd9XJqgWv5yZMScJ8cy/7Cfys
7pANlj1okZNM4e/MLO6DOHkMGvEx0LMXnF1eBFQKzPkh0D5DSd8piv/o+53kNFKP4LnuZinCz/Sm
rKrbo/HlFWZ4NTffWuBwxqTdFy2GJdWnJn3GA4ct95KF2W5YiFPD0qkiisXIEA57kWkvy5f/8wNH
2GPUVQrdwARQdjHu2SMzdyuKtedTAoQeeDugkSZP+u7/cnZey5FrR7p+FcW+hwbeTIwUcWCqiqbo
bd8g2Gw2vPd4+vlAabRJsIIlHV10bIpm1fK5Mn+DlPi2JN+VsJjKMTvrjeAEjxcD/Mgo/h59KEz6
cFNW9UlMgl9u+5PaAqcGKihFSwitVnI8+67PNhNGSfVcX8hSBL6O1II222GQeIIEhHHKnH7uN6GE
eQJ+1I0CBjrWPVP9OdQQ/UXi/aE+6WXVLofndIuhM0QbTERGokYtqH7EEgVVkmFD+RC2yG3x8goR
mM+Te3RsThCY9zI5P80D4Qy/tR2Wz142ml5aDTb6UcF8LufPaVbiehRjSJjeB5q/z838WutvlPYS
H0kk53jDgS8tqtqe1Rh1OaqEJu/RQfVArkGl6qIr2fidV7yCC9FtcK0Fj0rkIdpZcjtxxsGgOC9V
9RR5SrzlMEglV5121TYzo32u5vZkyKeh/iywbLLEwmIp34TiaVOW+GBEb7MkM1zRSRXcIeDKfXHJ
CQ6plrU1XyIXj7d19Nwn5hUmzufRFLqzYm2nWXIH83URJMIE8qwRQ1wyfKdCWzYjmJVyUAZGek5F
wRX5vs8DR9Eyr8KhuBH0q97wSW7LXpj/Usz25zDo0IRfhpZacnUt1b23kH1b0pcT8yU37OJJcywB
A2Sh2bWKsoniZ7WXTmYt2/SttDVbEaZww45d8qf+aW+RuB/xtov9360JvzgEeDKgCSnIntn7bp42
20nsvL497RR6JjR7Ouw2uEBZKKGjhu5ZTWCnheRlws9CTh2/ll4yTNPtOFfdAZWpQX3IpprZh9c6
jV5WLfDCO8O3nCBAWaJPLsYakuPEotYpR4bh3SAsi2LeDaW4V2rfxivdxY7jHOdn1O038LWdAPpy
k/iUhucjQfJKrW0pJhFRICq+QJnBprynfz5EyaEEICnyCeTMfXTTbYWbbtM/qDvhaBXlncj5JXb5
0NIqTCqmJonVJUxq8kc4LI5Ynrc8eLSycgztRuUwHmXJzuvOhsfglhjllMZ+tO5xoLK1Ud9E2mso
P/V4SIDZtLFn4YBGXMu/moqbGMFaq7swcDKZrJuG/18ihwrE1ulleGnCDA9uwgKrITQxXSUEgI4V
OclIJ6xvDB/fM0w2/PYFcyinw7m1JVVcaD8i8UcT/iox1wowFOi2OlURS76usNIUua9l7j6ejHF3
OWU/ZHid38eVB0A6zI0qKToTJBkIpX0OsicVQCQsBax3ptusKDCiBEzXjU+tcR2pvwV1sKHA47dR
c27nrlllLoL29PboB1mm5svUffggq6fUXOQCdu5MHW7uXP43SnMHoFuQT40Qy8YAO9NGeyybu04a
7Kx4lfGOtzrrTB8vajnaBHA/8iSAGJPqR54Hh5cv2hxAqqgHfikGZlbSFk3Jsz6M+/Nu7LdInz/M
WXLeTj+tuLox/eFuTDoHPMXz97NzoAy7zM6fTa8efJWJDw0m3Tz4oLfmAFObpPAwEruJDFKl4F9Q
VNh1arNVVWQu0+q6VZo9GhuIHdSOGlpbTd7Ek+YNnWzj5HluxVQApvZcnW++/6SH1xH5W3EBnYnU
Mj+vo9iYldgcqO21BQZLsXBlDuWJbl2Fyk6LrA3kMHuqB7vHXNw2e8HVIMqkLew/JEuPfJQF/PBl
JX34KKt3IyKvCq5H7/XypWZP5nCLY+9W8pLLYwDUA+9/nqfwThB5M8DarZrqcNEZA5+XY5s/i9aT
6gO/yBEX4BKlEnQsqXa4NQAYi4QQKZ7VO3UWLE1Ne1ZD67Y1yqwU55cap2LaoBJQnN0smQGnvClc
8DrHunoAWEjJAeCySD4Htvcaz2hO4LDGhtbL8GZKOaQC5aqBilKVMs9ial3TY1RiS4KcSHhfUVgz
Te4eLpgewYxEQltWxKJNFd0pvJCG5C7DM55H40XU7MPgmMr4clqs14CEniBsNHLfwGE/L8cEqyCr
FZekvoC7TS3YgiYiAWsdOz6Xv/OlHdS/F3iGDCBideGY+RTqczmRAAofxynfzHm9a/LptDCG52Go
7UhsseIs7LZqLxWxLW1VFqnTSceWxtcs9nLFqouuFARFOv25vxGcJ4XCKFdsvPO3JSUMhAeo/G7B
DChOe5Stox9Yi3xUFLfJDZGfWWO8a8GsJcKFwMEOyVbiMznr7uKYVVE9FYZwhmEnXjbYRetBeC0Y
vB3b/MIq9EfLf2sm6TQYidL1Aceg+17RTwR9tqcCY6sGINF0GlmlI4SEX0tVV0FqJE9HND3St8W8
KFOQGM5aYlpjg3LlaRwGZ5mKu1M6OmKi2ElgAhdpSl4Q6W8jEm5CKYMwD4RFHLwKXc6svyKDUrbP
Zh7ep8X0KPR6Z/ddMUN258c6w+7RhbSgGcUEdVmBh3puN6WP9vZ9BuJTbvzLfCrcltBvTB++P77e
CQirJbXMIUuKf6nvrZaumeBIOeFc6mDI94Tn1XZKTg1Er1XAVkaK76ve2qaHagnKJtO1VppuA64N
uAhPUMVe1BG0MCYriC10WZ0G3eCKY+x1irRJzBdV6jZmwSPAEjHtMV99CuoFnjyDYR5bkgeOYagO
i1DwO6hlLQ2hJ+bcyCUlgEY9HQsUh0rtfOwSfDZaN0wkAvDhBzvLTtX0BF/cI82rXzcmeiLcRjBY
LD7BakPo/ahHpdJR8UhuwwG8sXGsBHugcGiiS8efXqBCX8m4RVTp2AymAo+g9K6wZmjP2b1iEBCk
5hl0xMtZvqu7ATyldSHE5lmlgCai1nnkDFoHTowweKGFQ050TQlzvV5adZiQlvLtjrRM45eOopVe
HwYOXuFUADrQ7fNGwovq+3W6PgBolooZZ+w7oYVa++cTZ5TLVEEjghSX1ZxkwOGq7CXFUlQj/8Fe
OtLaOv+5bm05/z48ISyAGn28JNQUckTEaLZu3oODcEv58vturVPs64ZWo4nDplybMw0J0i9VHumV
YWfDrTa/+JN6iVzbzfftrdfpur3l+x86VkhCM4097RnxjR9emXN8ZOS+nCfrFlaBtV/mZttKtBAk
CgehFt8Mk/UksmB4BV6FunWrZT3GbuVTaYmbYLyKi8ar4XbFsz1r3Q/0IC/88FHq8CcQ6o3cRlsc
YxEKfNHG10G8nkiU+sjHN1XnWkq6mWrJSWeE+I27MquP9OYLTu69Nwu1kSUtE4+v9nWKrviMFypw
gPAeiCaGsyoB0LVpze4oegX+9YQmgX4jBL8pzBxr/cBe09Bt/FfrqwisKYZ8CARgVMiKqpjNDKnd
vJBndOPLzCm9bUUO5kRxuqWKW26PQRUOrs0Pra+CDcHP+jFtdUCf9aUhiOcYO24r6cFCgSrPLdLa
5u77xXmoQYA0kI8pcn41C8MVsh9xwQF/laRAzu+qMjjJesnG5ZKsA2hu/8jld2h8OVJ4aSFJDqVo
dajoc+H7MmrQpBsRoKiCTVCrgLNw30t6p4ji63qQPCtJNt/380uRa1lVH9uVP+/CRPCLrChV8A9o
vlV6sa2KX6qUAsYMd4X1EGFW1xaYs0+YatevRxo/dLZJaFMttECgGmstlCbs6e0UcY+oSMo7qpN4
IVBubPlgAiySM+9Ywp8q1//J901r6zB56bfJWCN9Cg5FXrO3ogqBdKkaBDLX2lkbZRtDQe8uzaLr
iBR8K6gXRaltokZ0DbPobbEtwKaSW64I+RMs2SUDbz7hnvqgmysvafrc4O4xwbcbLJUXkIElpIjV
Rm5QaNg1WsD5prnYk+4bcGyq2mDx/BSLP3zjXuJ+Tq1HOX6NpNEpgsWxnkHHXVkDh2Npm17xjPZe
ICUSJNsYQ81qvBwK9S4c9wIe1Zyibjrxs1yTR0piB+aHMaIetszRIoD3eXHota5TC+TIUaTz2LyZ
huu5eCML+P1cmMsa+xj3LS/9d9qWRVTN8l+dbHlfYrIBcMTu9WzfZ/EeoMwTMvlvQdzDtOh409WB
+QtlQpu89iUG6LfF2A3w1TMVL5oic9q53Mvpy6ySqAniC0VqlK0f48geWxqE1iL7MTKu2NpTMiBz
tRyipfajxSI0mzJXMPCDUZa8vpQhZDhvByyBh+m+SPpTXBjvoyk+n/WlRjGAIMHrlJSCIXrpnDlk
ehHRy+0WY79EnveDGmEkqOU7K+sdJQX44AvE1IPXWMau7Ugg1fiQy53XlWSbYsKW2fdyS3YDyXKN
8gG1vn1W17/00LpJ5Actiuwy4EFjzbupLsj7ollZ99Vpa5AONhFASKwzeMM7TMMJ28dthEqVP4Ub
C/7H97P0Jc+xwO5kGRkE9f1/0mqWah3VAXiQvF5gDbdU7ubgHm+AiMC7vBz8Nz1HN7m+UytsxFNY
rxIBUtekOK0fe3t+2burT7K6i/TcwhFU4JNE5VuaIExpKZQLjhzIX0/GVSurO4cKPIKX1CvtGBUs
4WfgYTl0qW/afXhU8/xwW4unB4JQbOk1gCWY+yaUcuo3C4pyuAByv0WiD8Wt+v4YKu5L8P4+jx/a
Wp34apfUkklhGJ2UeSM7eKt7GSS+yDG26a69P+YUeXCyPjS3OkPMFCoovo2Grab5Ls0oeP0Si2OK
aV/0m5ZO8eQC/w6OEf7nerKwQp4SYJwYPGHV0w346/jFz2wK4t2kax4qTbYYN55Wk7NetqyuXY0C
ScHfLPgz1J8WbQFEqRPlIQ0LzaatLZauuw5PdKtt9gEJjTDHL9o6Jmn55TGxfHBzkQ5SwbNy838+
YvFKaGIYlXzwjvS8+TqmZLQCeRsN7V49ptbzhd+zDBMZC6ibYGjQAltPhqgOZtszGTPmnZ46ttsB
065suu8zZTPOwSk6xJRS0PAEAonZ7NkUsrXku6FJt2O9JHrvJOCPZQINEbXbSgi9THqIx4Fs04/I
ymypVXa53p3OUn+EbnZw3YJWRJwBqNfXjKMZRxQ9AS3ajZdgc/Br0YjT3eSk20BHQghpe8ys5cvt
x2CBiwU5yv0EL3J14BHyCdPUzIYtdi+WgnYRbXcq8COCoe/PVvVYU6sTzQqHUbJQhAbZb5wbeM7X
pIPU6Fca/xBhliMCrSo8QOJsPwjwh2MmKgAooAsbZGBsNb4yQuGqyrBiI8kWhj98VTkZ1NIJqG+K
RubM3eTl7U7wtTOpuIrN5izF0jpA8TdI87O5Up3lv6v8Jix+ViOaoCqGyQBtCjI/AFDLLn6F0P04
z9aL2NRACY6EAIcOiY9Dvdq+vdEao6HT/zF8ycZrk2J+8fT9GH9RoVjW/oc21sYSeWPpVabRRnzS
oQdBDHe25ApVO38ZPbB4EOGPKVAc7taSNF4kqb6oa8/ZmOboyBp2KV11BaW3FL2dX0f69eUd/d6v
PxtZ1taHd7QCdKXpFBpBwndTWE7mhRuxP0GzGANte/Ziyxt2RucdafbLC2nV7Gp3TEI2KmnC7hhf
21eeo8EjnAsvOiUTByAGZknvqZvgiuL4/bQ7tjW/ANfeJ1PFIWEB0/J2WD2XSH4pypS9d9rcNh6I
z+yFioDDmk3u5wuyFyfRneIUGwVrZ/ANJ9/3/tCY84JAtJ40pfpFawy8xzBWAeIJQ4U3IsjyST1y
JBxaOh9bWM0qJvKY86oMrzZYCCPKW6BF29zK/tOkD7NocCeQy1vkw9ZsR1/qA+xrl02hyrukVu6i
KneH0EeYEdvaebhLjLvvh+49mv8c7YM2J33BJb2Iea/zGHFXyH4aTohOB6TpetCHdmSKqau0FsmY
+iUXsocmVu4jgzqPqpFprsec4p0lnifyLzkfd002AxVCjrEnGTP6LTC6dAe4aHCMvro0jYcoBDZp
3mYKOA0pyLaSjrGnET/p9VM0xFeTUJ1JfuMutcEyE+5NOdz2guqZvnGEYvFFMAHNcBKkvKEAJ7/f
JJ83p1pZFmbxumprt/rWkG1lF28A/9ROg2jCBooUTNpFn0Q4UW+odTuVd3acvfylgPX+KQxufYDh
fKB1dCTPeTkHGPbxllDtSL0uRmLLEIK9Wm/COPVCIFvxfCWD08MIWrWSm5TKTRBhjZTkW7VGjjw3
HFl80/v6koEbgZVb6ujIo+Euqd3vV8iBk5pB+/PjruVLZjwI6gUWy4m2LEKnfhbv553gdZv8pTsv
b7pbFUOpI1v6XVp9tS6JiqAUod2nf3XIUtRkbpqWQVIBB/lhvJWG5rFVCzfIXYzbONKC7dhdlVq/
VYVLGSMYE1pGpzlBei+isg/YRKdCj7upLY4Pck6Ron8aplcZIRpTSZ05fcwIunIrsfuFLze9fT9s
B2JgTj1U+RSiVx5p67JDrJv4tYJMtI1u3CtCjX3kRizfAMwC29tPkP9i8SYab2vjl56RWzGRN9dh
F0eYygDuhQO3MQLJjgr4KjGssWlEUvQiAy02VKxTYILff+CD8/zxA6+iHpCvqKxHikpEN8Idi7zg
3ue0hlT/D9vx6ax5lI/syK8ntwobBMA6xng8Ftbl0W4adLXtStUu+nOgbuRuhyMnN3/pSz5juX6I
VZkFnfB+dTlV09ybUiyCUYDbIo1PRfVbkkNbE+5zA8yj+aNqSByTIpo7lCS0yP/RTcqzQjBtBljO
5pbtZ285yL3CNO0BEEgSqU4F39JqwnP+8BYWrGPN2k5S8H4FXwZwBnu8U0S4T+RW3CVSsemm6nro
fXGj+JM35/k5QDpx54f1fZu2nlbyoNGr4QT02q6tol0H8q6su/s4KFzDGFwjvlOb+jxPI8Jstd34
Q+7pAYpZ3ESJpVFYk86HMToRmsWP4BesVK/3H+tFXr4e4GtLSB0hDZlcBZjP5iC9mlDHVrHveSyE
F34WO1KjkycYLpAPtQvrpNHORNH1K9HrkskZR8BwJEuGJt9ogQ/scbC7/s0Xd6JSOnoDDDg513GI
lPxLw38T07vAumoBHgX6WVuUblW/Sl0HvPQOAw5bWUqK5GAoWmEha20KcZ8EP1qN9AmoTLl4K8qf
QweKKcS0eH6M47O63EUllF7t1iz3ef4wpP6+0jVX6U5kKXD7ijWraY5WjUCeZCfoga01T6FMUki7
msOtr2Y8sbwWVAhC9EqTbWrqBOAiN1KnOxkZHasUXXwabSn0NyrIKRF94MCE/kp9N8tv5f53G79U
w4xxa+wooFHnGLRiYjfq7BjimRD9wBBGEXTH1+lgzKBAoXqHCGsXgiaTdfzRAzrPjD38p80w+xxp
j0uqMYORqYLXXpbiGOOP29ZnKjQDf/hVzJciLEpduqrm18Av9mBreOuBNjXuUhVOGv/ZqxwePzIV
m2GJRPXku4E4Lhew2yyIuuJZnG4kcF4mgg36wgimFJ9VnojLbT6UdtK/Rclz2z3hGjyqwonSc5qy
yufkUhvOCsWwDRQoO9ZQm8ZUwoHTA/kzpZ0JyHXgcZM1j1RebaG/7BkcaThyCwAw+rJ5VVAthsat
jZfKl+peb/YVoMURsShp6PZSHl8IUb/JURzjEtSaK21O9btI7kKQRzWqL+WpZJoXtVlmnj72t2LU
XvmyedXH0r61ql9CqD0IY3jWirpnaZ1pR0o02qgKJXZXDpWjtwkQ7FKnaC8iEhYQE96o4vwinSRp
RPCqwETImpflQ9mmWssbU0e0SgiKE3DSG0NDP1LItjOZxjT4YfSno3S/+FYHkeLJ9XQKXGBE3a8v
r9qWbHR0VeYldKBRYhN1XqSYTpSbWwpLnh93Oa/B6A29xtweFIHwSQbIbTo5zHaNv5mb9zmBGHTw
sbmfk/sw+TmTVY2SAJBHRqWEWQ8uOh0QcAb2on3qFlREyJIz4J3zKFB9lfVt4Y/0o4i2UX6q1Aqs
x2Lri9dD9AInz56N7nwUqN4m03boCq/XGlKjGtR0ojygP2AioJajwSGf1rxttTFZJJ5t/Gl3elHv
akv0SmNyuhi7nvhXBScpLH536I1l5l6JYV0X+CaYNwSCegOaXTs1lMBtgnPFHFHOvmzQezeUzm2V
ctf61lkrIZE2AifplX3dC09SF5wimjoilh62LL+Sfa4U3JWFwK6MT1TMNC0pwznpNJZ2RjW7ufEs
ppo3indGAl5u5CwnpV3Xl7Jp7NOFZsAodwVG1hOA8HCfYAWdZMhsWJxxJTAa/JxL6gKBbDo+Wams
hXYxMEJZGWybVL7tFIibChry5bRVdB4/1InSKv6VD/q26pWz1hDdOA5dEyRuUM92DaSd4NwVoSno
jeXFanINxn/U9Lu5mTlfYzcwkicrJe4yos2MHHyi42QuPYlw5FVyQ2IMYpghrSDNcVdgO6HYfY2R
DNNs5A+KT3QrX4QFX2UEQXNylyMnVYimIw+mZ+iRG5u36CRybNW2ucThAWZLUPenRr725cfGKG7k
rMHcGcqI33lyi0M2ewGWn5sZE1ooFzJCUC1y0oW+x0LF1XPd06PzSfud4tdCIr+JftfiXYFpYNvO
GxMdKLWaXL/ZSunZMG61bF/LvwNd3MqZfOL3J1J4U5p83tC3xzLcWtONBnlRzSunW6QUwtpJm99k
LrPWxJQSXg9qshL3lFo/SYmECPeDlF6p4+Ps/8pFb2ovgUyxBwWW/rMf3Cy6T5lxHooN+J0LFZH0
2UeoEYCChmBUfdmQVoOTEVe/lOIx0x/y+Ya+WKRpJoC0bavaaXwtDPcKKlczfHclrzkjS1v2AZJf
SfVjzQE+dAjVm51XtrPTA4iQI9kReVL5guGmIYqIYuyO/HKbUhYpL3q1c3oNKWVARerChUmB8oJ8
TwOEhJNmM6bmZqzSTepz6LaAqJksfRBRvMowKKcWot52uLg0w3NUkU3Jn3MCTINsYl2/KXycMLmE
Ug37JtposlfyymuV7GYQ4cfcgO8BLTc7vI6IJra19egbJuBbjInwDBKz6zpv3UzdBphxxVy3omkL
5nPJyo2Gy0GVwCX33JY/a9K6lnlR1Ze6/yBXJ/n8VqnnZnimdJmbmVSIFKrz2c1kPJZEX6qEEiXB
Tj5mrhZBX1FvJ4XJ0H+K451e/wqkwrWMU9PcdmXnmgZSjkHilv1TncjEAzBDqlcJ26tAvIB6oPdP
M8MscvfWiE71RrSTEsWV9eBM7ajQlffQoZymhV+im05BeUvLrzNBcENd2vZR8FxrggSNJHMKjJZU
fduKzwZEZUMKt4r6O7eetaDzCsyYIKVQD0RqKvN305zsomi+VSfKZT34YJQkNZKSQZXvsqbdtErP
vhIdZXooYvJcKIFrpkU1rf3VCyO11drfcO+Ama30n9Oo3IhZ9iJ3HaFdh25iC5RyoKZTJxzGY5pc
Ra3P+YTxXTnDcxHic86+Y7jVA1cuWFJuWxHinYKg5udHspTlSpRVxMsxOtvNtscLYxG5O1b5+BqW
q9SnTGJ+2gLJsMpYkfpW5qrrCd0qncg2OJmNYznqr1mbz02sXjRjG1KcLGlC3XeIsCVesVVukvtX
1ZYc0UUgBm+GY6+oRQTr87v1c5vL6H7I/8WVJE5KTZvhSXvSbEM3cxZB6ePj90WsgkL5xwHUV3Jc
oSBXslLRUutOv2Uvv0y24W8tdl4XFbTCxV3ZiUnGWQQ//z+dBGmMbTqVaMCmq7nLJrNEgrUhj9KG
m7YRT0t/vJaCyg3kfNsaMS9ZqJmRvykK64h204FnKkmTD22vJlXQpXquJNpO59uyh5RQh25bTJsC
UiAANcdQofLNwbkeggHOa07O8UGgrKuOhMyK6H3/av5aKuDTLHkcXvngF9aYCUOthiHMakaCt5Ia
ndRhD2KrJYpOjzxkv8D/l/lesL1EwaRjEOxYrSy9nidjoqn8nLNt55MtX8DkFMx23/fpQG3nc0ur
IZbk1AhmmZYa60kXvXGGKNie18beCAc7REqoFH5X7Ys2lI6snxH8H2lfPrCHPvZ0tYfEIIvTguIS
mQjliaANsbVsH/8WN7mXV0e1PQ9O4Z/jupa10zqZ1+AyhZhx2ZZ6Hw+q0/c/w+DYDK580SGOf57B
dSbCjObZqCpakq/ju/xO2NTn1Q4xXifaZR6PXYfXuem+ThtYOdG2pwScPcUXgIE2A4wppzGO7OND
5+OHcVaXefhwVoVlbrWqwTjrCej95q6WNQd89JFWvkLlVt1WPjcjV+hqRSbdVrfdS7cFmoYm0exE
z/Iu/89lxt8HWcVgCW8c1H7XdcLYjLDAiGjNuMR4hDQWuGQc6EmRbhUv/WHefL9YD9Q+2Cwq+StU
Pmh1TUegQE3BCXgYvVPLi/0MiMULvIXooWSYKYubjmIT4FTH3ISe9SwcueTUQ/fox/ZXpYnGMKpI
DZjELLXwo3uboafq0j2RDPTSyxDE2JyWjqnUrga7qpoeLOMlTV6b9LeVbGEseMTeYue7ndjbbUbi
oPKdvLuZeDTmRCg9OdMcUkFTsTv8kSdLV+zLnjJAMjqTn9sKDPD2Wm8UeywMz4iF7SQYu458WgrP
ZiYLpBKi+IZx5Dw81u/VcRgUSL9nGqlD3Dji4HlUjyVED+6ODxO7OgV5EIgTkuLsDuU06Zpdo//U
2ukIpuvwWQszcclOohW4zoD2ErwFM6cVXr4GqcbfqVvtBa/ZdOMZxGnn31B9WhKe6xBlceb5vyaX
kf2w7ZEJ9IPKKpbA4R+qT/3ZjM5Q6kWXx3TgD0/Sn00tY/yhqThKJtTP6R0ivU6plQQGR9xplmle
dwY9IZBO5HxQZ123kCQx643tl1uXERjcNkPDnZcFBSinlPvt97v9YPTxMWG9GjtK7nVsmowdyc7N
kiRvd+YVk+Wqm/jUd4pdcLRsfWgMPza56mGttIPfgDDk4S86rQZN9Fhh/GBo8bGJ1RliFXM4qyHT
FJ4spJ1x5+8Qh7ATtzkSvR3ry2rTRkIUKEJEQzJP32lK3Vrv3O+n6NDz5WNfVtt2mFNNjyua+Mfz
pd3htLA5Hn4fXnd/Vi5WMYqsBLHYLvu2Kh5E8m2zsK9JgVRlb2vko77v08FT4kOn3i+hD/tIGKo4
D7CTJh+yL08UNziVbgJaWkpjtvxE3m5LRvL7Rg+dfx/bXNVNhqmbzUqlzVICihucFch0W9Lm+0YO
BgcfW5E/nxB1OMLjBfJs95veDXbGJrv275RrH827gjTIfyjlswQHH1tbhSK9LodT5NMnRbgOptKV
0ZuITbj1+pHC1rGD4r0I/GHGxFGesnxpybqN7+bzYTvujMYu9ppXneAyv8jyGyfaryOjeej1+bF/
q7MinITelGdGU90mMNzNk/EU2Yz9v6ETfOzMkFdnhi63/yzdpf4PTXxsSu1Uy0kFo8sv43Mlmy+S
vm3ku9Yn1EPW1CfDhIiH09fPghxspqI/LRACsayXKLqV8nvDfI0ElWI2DuI1qWERsEA1ACptkem9
UHMJ/xRzN4K7xrfJtcLJTYAwirGySakQj9GlMefoesykNovbUnksSLy16q0iF54V3Gr+vRjdRRNp
PeElgcRNzdVb6Bup0HqZeA1GEfCB4kmUAIXiSirODfVZmQp7TDZFjaXiD0GIHstkQLtBcTKcwKwZ
aY22upK06gYw8ElfpqR5hr1e/qKmcDLkszNFrbeUxWILfgjFHkRLNhSo9nGn26UeeGqZ/sIig4we
Ske2b5F8SiShcP2x2Q5SddUlwRuyYZuuAP8IMy0wwUAWynOiPM6oTWiMZjTfF9XtRHWspoQ1KfIp
pje7vCzOsql6O7K6lr349a7915knr07vUmwMf1yuiUUes73D1GVbe8opToNn6fbYpXQAJvF5r64O
8t7oKsma2UHI9YPWQOGAYu2FdSk7jT3vyJO2oZNsrReUKQYyHtlJu9MlXCAKl8qt933XD95bkqRC
bMZtD9Tj51OqNFslkno+izC1TpdQB+yOxPEHr60/W1ijLAwTaXVVowV1W2MvgaTav5V1O/hc0T60
szrVlWCSkSCjnQXbHF8p7uJ3W11Hnu9qnrad3Nwr9+pmufzzozr6R4ZRWx32MlVRROVoPEFpOfEL
V0OB8vuZOngvf+jf6oQva6FV5eWm7JrzsBZtPZCxn7wNut+AKb9v6vCtvDA7rYMsIfjPWZNgdGS3
r71rniq7MtpQH5a2wrY+VVsgjHl8JLo5fF9+aHM1hDo4aGksaHORbNUxrItnl7DA0YlxNDwnjyzL
AzAWduGH9lbjmfmWFqDNvIRT6V1zio/7T32roQHmvGvFwjLDZsY8b73KVU86F0f5TXaZ74/JKB7t
97K0PtynXRYFdbmcPfq1v83dRRxXdyVcmhUvuv1nbvq/Xsf/Dt6Kq3+cac3f/4evX4tyqqMgbFdf
/n0fvdZ4DP9u/2f5tX/92Odf+vtl+ZbftvXbW7t/Kdc/+ekX+fv/bN99aV8+fQHYN2qn6+6tnm7e
UNdv3xvhky4/+e9+8y9v73/lbirf/vbHa9Hl7fLXgqjI//jnt05+/e2Pd2rVf338+//85sVLxu/d
ok8e/uX//a6j15cvv/b20rR/+0Mx/7oItyrAsrADhYfEChzelu9I+l/RJcEjA6clsi9Lwjov6jb8
2x+CLP8VZhnKzaBDZfDbS560Wdrie6r+V/COlkb2RHyHxsl//N/n+zRTf87cX/IOJXVcChs69PkA
wJwDkA8SMirpWLQwcPX+vFB8cxriMssjr8ZPBsRV3+wilahcxqf6ajDwZwsaYGRyWqjXVZw8ivVw
1bGR99ChhIvK9K3dqJQ/q2QULkJzg8FJADSJNWaa0ymKSPkGt1tcOIp+2KUhyrkSiqWGnvsX0pQT
TYbtMZlm7fPd8N6lRWQT8oOBjR18is9dGirT8gvdirxEj2KE5PSbOtN7FA/U6CzwU/FRDNTtoIzd
bdUsVdqgmy/MsLlm5adv0VBtpd5Agi9LLkLRVkYJ/vC//oFROXhyFFMeS2/1tLXO3/+ZO0k/D2/y
Jsa5eVT7Sz8EiI7LTHDX+HKEUnCpObPRJLu+78PtkEU+sJOx2cHTQeQga69qcaKUWWlIABZdep+1
GMUahjGfasKUPpRGQxlfrcbznmCplfEojsEuXnSSnDlpGIze+5dGXoins5aeWn0KEzhTzJMswE96
+SrVuuDk+xP93VaDwfwQ5Cw4WKShFjEVEcsVOKefB1uNGs3UegrG8P+6U5/+43Tt37YcQJvJqm8L
VOwv/5erM1tuFNq27BcRQd+8IkCol+Umbb8QdtpJ3276r68hnbr3VNRDkgLJtoRg77XXmmvMOu6N
I443kzRfdDupXuapqw8wlQevbtXlc+C4ObVziFGN7MrSoFxXecbnODc/H3tTkkUhEJUexUcB07PJ
fwckf9tJlOr+DjVdlBE9SrzSP1/oU7+rulJ+7m0z3sM80eiNuz/dxrR66AbwSsX6GGsJj7cyQm8d
OVi0VLxM7irtVYLIJ0mDfaC3+iXV5eS5EFrizWNdbxU9Tp8rWZEurTP5cRe999JUjOe8Xjo3dpJo
R7YjfsnjPkKBmUjAOG3peVD13Fd1TJZqdNHUuvP2y54tvFgQMbIYNtfEvMlxZlwGx0BgsBLZmsVS
XVfK9Ve7KLNjUZRhVq3Lvhv/lFo+H/Cdmg7jbE2HlMrWPlIpPw9GfqzjKT9WBkhUZyL4XyWtycGN
FfXBiGJXCMl46ZL+T9tLyXk1FuMlSzv8YmPV2nVSZ77Y/Qx0dyxPiE3L12rNN6UkRze7q6rXSVqP
EbZJ5657F20nLshwxUVeDDJvnKNgdIbCUwYDIJeYppu1NL5hEIx3VaFvrHTk7q8NmIRLg2iqUER1
LVfz3WSxvh/aGiv6VP1y5qW9m223h8mMm8bFXqY9JElsgKscnxNZP5XDHD0/NvgdXdSmASVlxdpe
18W4ScfiKk2dfouGPr1MAoO19ScxCuRiU5ful7VtNgUf2e9iPQ2jnptxTCL7YyieS2csfUo5sj/G
uYEXOBMhw2A6bTVJs07ocC5ShjDASnvHixopDaHJzm9NLYNOrG9i9IdpGW+dbibP+YBzoJ6ccIAe
z2tToh0zRfYu5DQoGoRwZay2b6myOIE1y7qf33dLjb9/x7tu+MMnCJ+UFlRO354419oLq7RCqdIz
KWyUKX0Crik4C+aWd7z8GWJRHtRYYzGoDV9TkarbpG6rw2OzNCu9UGVSHeRORfK2qgOlPVVH0lUw
qijSSNZ0QpU5TCMIiv/ui/u+NuXd3piG57Wfu+tjM2NFllpTfoYr1l2L0Y9FYZ46HFXCXpluS6RO
B/l/N4nRTwdIIfPh8ejxxH+PDQ2Ffsn+HcYy3RVTEqbRGh3y+6ZpKV8tlr0GRiQ0jKNNsS0ycDFZ
ZaSBnpT6tZOUyZ0iKT+NVfo1aPC2skJ10HfUT4A+pGt53xjFXF67aP84gid2dM2EIl0Xbd6JEskL
UcDdUzRvj0Jor0qiz9t2NZvj49Bj08o9uNn7K7gKi621dh+rnUF1BK+EkC23C3eI51n85x40GmRV
gSwln+kS54xbU+apkzp6ltDLM1q1Em/17P8+Moo48edZodtWINRzH0/b99cM+PnijopY6XGs6CNa
KrMVAYyuQd3PjAiE4YxyMpOkwvRQI2onvaW7GDWTXk1PBhwVvrW1Be3Y6B7p+bKmPS+j7vs/z87/
++xSS/aebvofs1mWc15JzklNd1PqPBWS/e4YJgLNJanPZRMhswYpy0NLGpEYyZUvWx278/qyprZ1
YOo6tkqRnFvTasGW0vSgWLjmGomNG8pyGNdE+aibu7Z1YYLkbClBZjgmEuAFCV6KWr9VPicaZ5Br
rTaxK7CDjVTM7dasiU/6Psckx0DrpSitY7tDZpfXFsBy0mbm2U6T2FutKPOSSAPfZ0VddgCej5QF
0JmypTFu6ziZP1tifEk7Y3wBE7aLpSa/Pg41aiW5saYne5RkKa3QnH/y2OlpANRykkb66GVHqN5j
979P2HmrhHU0nqPZTDAQytKDUlpYQ/8/D8t6VTYGUE/aSRtxyZJa3Q229ceOCsdLC0U7K0N/Nuu+
uuZyObxqBr0LS44uWV8U62CiVeW0Gr601uKjGh1IwWv0LctSuVE00V9Gu8VKklZNrxdN/4WTZr34
ip02SNAUZTkm1nLFNIHdqVeVsFNl8rGJvHqLpFvMOGO078feqtwx06O93hZoFx8PFUm7WZMpwgbO
ysmkNeZEIjLd1wqY0BrHUO9xzExn9VRH+ugzaqab/xy7vzivlhF5FZNSNtF65TYI/VkToUVDltGc
4L3XR0HPgc60fdGyOmB472+jXPQ37FjloDe7yuuTArTDKCX/pqkqDo9nhQOOdUGt7SEO/7QU1K1y
Nq63GV0q86nx8jik5DKXaJpvi7amA/M+cxn3mUtvrSrQNHzmH8fsYeiZ0wcrMCxxdwFY5efJMZat
6eTlrkPm86RLNOdEYj3l+SSfFKstnvQShmFS9PXusfvYlHOWbwa1XbaP3XQt90lfysex7N6auTDe
S6Uag7SBG/nYXePqVC5K/oyqDwpuXJxLXf9RFbt4j3UmiapqlEACOPGe5Xc4tJr0l3QQ04s8pv85
rpRtvG+rnBzt/aecsZtwatX7A8p7usqqVDqLLkcz3bRvS6RlXGWSgGo0pu/02ibBVAzz1umd9L1X
xo9VtYarBr3rWcmlUDbQ4sZNaXumrbVeI5fquc+VYm9KSU1LdG/f7ElSXPrNxp9B3TsqPbSxTcIP
7bxzHlR5ly8NY48yrQuMCFXaPsKqpU+dM7Lo3azVybPRmooXx4bhpUYTeYVea4cyrsurbFPJn7U7
waAwi0PsMInylofdEs/Ri3mXLOuZ/GXKcrOx6qU+d7NunymlQVW7P5E3w4sTg2FIKnk9a4RBvhjT
ZNshIH3p6vUKsObTqGQNMlEt+Vi6iUAh9f1a5qPkT1Ungkdc+N9d9R4mPl78eBYannFjnAiqVqo3
MMCMq24Tr7aWA9Ut6uKbTCrQxRh0/NG5UsuuCMcFS2HV0hsvNqbokPVafGNZheYmVZqvpRjIKPXG
epGiTtupVXbMx7iA/bAa71JkXgelz//NMJUSMy2+hQbNNMVZ9tYlLF9g0Ip9JUJWPdF+Mo1+B3h5
2qt5REJiUOZdvJb9wYT4GEJeno7q1Ohbs3XW02pXULCbwjirmlUEuIGhbZTuAZCaXqIIHWZarcZX
M2W3dabZQmkzeyfoDPCyYRJPqTEUwSxn6mmeYjlc8mWg1dfA1UJU6rYm4s1ku95riTEeQFgsgWGX
6Y0IHpIpRZpWiH1f9tqbrMqEkW35XujmRhOa5nI7LO8y5Xc43TMkdOy538vVAtxs66+slzZp2Teo
pXvjw27ejCwqv2RoG34vdl3Vak8I2NG8dviiqmvpW+UUf7Z1LHlLOXdHq8zycwoT0mPUwghOrdew
NtfpMESVTjdH258IFtFSasiv2zz+U5WQucth/W6ahEszGupXGvhz15JiCWd2mj/U9nOcajhpP2sm
j8/8ovG5sel6dvpkCR+7i9Kph6Qk1z3fX5IiRyhstfQmy1yDxNmZA38gV4fM04zCOuV2ZxztoviX
y0buKpUYn7giRj/XauuS61ykYMaas1M2YjtYhXVkpTqG1VSOh0qNgMFEc71pOuuiZN1wfmzW+yM5
53biQqSiZC6fmjw2v6MMLFtTWtpip9RP17T7YRj8XaRM+hP347JJh0zcQBlEPiup5WSNIt/ZI2MP
JkADjWWxtOP2tw7GAG5/jAYLene2+nO9lre6qaKNnGrOqxMDLbCsMf5UNUZE2RkgO4OOMMY6xRt1
NjIMK+gNDsxIVn5SSftTmEOzExqjA7M17c/OAkjeiLODNtVZEBVZ8+Yo8pvIzflHRMlppOv+Pe+m
0i8tGLD0NeUnDBMNGMpy+VFN065jSf3Tqtm3MQ/idZQjzMdWMe7VQsO9aGxHr1ihDmf6WH9OEyNK
VmnOqe7G6Umkxk89JzV0X9roGK6Ax4/m9Kx02lMuOfXnqJqyJ3eGumfkll9FPIWP4y2EPT9xph+a
owwv66PoFT+afZ1p+ZfhNAAT7dRh6FPaW6HEP/85LtSI3kfTOGN5l1yKiW7+bCmKL1WWfpfJSm6T
VYWJ0Fj7Rdknkmj1rccM4rA04Nor7B8Q+fXytq+71n88W0WsYnSJoejxrICC69qmpB4eu4lsvESK
kC6PPdo83F62kqdC6Y4jqbSQwEqjz6gvuUxLa18YzD6JaUi7NUvsPVdFsWsNVT/Q0SdCWW7V4xCl
yrZVDeVUGwOoOdBwZ/EmVqwfCrlKD9NAmtYd267FDKBCZjNm9Y00mLxLWkq3rYj645DQx7OoFuuR
aJCDeaEO1i3x30lY048W5TtDnduP2tF0r66q8hTNTn9cIqv081Gu3iUlOy1Ob3idZRfH2YERH8eC
NULcqzQ99HgJalnBTX2ZHBF96rSXgaOJYeuvJW0jjfb7eF53CqJ9c0lvZqIQtC7qRoexSv+SPByS
iuYNqVasQLZG5Qm9KU5cphG9G6ymI4yNYrc7lknNSN+t6R8zX9f3RJPVTTIa3VOi1slWRO1wSEeh
Hmq+0I3axH86yejO82RnWzMuplOZQwjq5V456lIsQvqGrUOdyclOmrFrdDqBgzlSy31aMwAnuoaN
kA4Ow65zJ8zHJj7qS1mHostGt9RWsanzvnjWukTfoo/W/7P7OCYW1UPqIK5ZaRTPNnrGgIiLafqr
MhxcF6xqPQ/OdEV0Ub1gEVe+KEsWVKyHrgMCqBdtdeAH0zoBT+dSdVG7nWJTOczSqO57iG+htI7G
eRCM3Z2sLs8kfYqNCTPoQzHGj5wz8VtimOhYNSilZmw9pYvMn6osv+OqVd5TAXC0FmX5DHdj9NuV
kTHXJ2tb1aO0lWfWxEZTG3cuSBvKy5ie1zGL4LSXZMUnTB+MxjmnSJB91Uoa4dksrycXOlPhW06J
mD0vte3aMKZVve0w7CffxaxJl2xNphfFoQXnfpiyo7GPZg0GH7M2UMnxEyLfhyH07iZlmn1cJgL3
Xk/yT3Fr4IDsdeFsFTUS2TZJ1TFknffkzLYDlcgcaMPV1626rgnaMk7r8bGJ9eI6mV2+58tNQqXr
W1ce8/HSa8ZwUe+PTDVKaK0EzPk49t8nGE+LwL6bbPx/T7Sd0/ptj+uRrEnAMnR4B5Nc3irKszTM
qlgI33cfGyqmF7NgSK3ruLqpDlmzxFC3wqgZ0e+HcoWIamoOfOPMD6Kdb0WlzreMJSxSo0jaP45V
Uj+cS0nbPfaGNF1umsokNkpr4z9+4LGp6dKQJj0/P/YkXAUjWGgHBE3REeWl1DnHNV2j/2yqNls6
D6ql5PdTVx6EMMK8KGpqvbKFiG90ybL3u6LKfmlfvGPoInsvTSCP5x4QPO+y35cFvQcNd4I+0Dc8
2l2xFfFytLI0HBU63gwHl4Mel8H1VVgtfmHkXC+pfEjQikf1J4R1R9+P1d5aX9NoCMF1U9hat5qS
bnTTj2M6XPkxp/8ZjMSrmmfpy5ziDSa0h6YjYoe1ZrNvGE8pzrOS+lkUPdyAm30UZrVpxD/aGQYi
b8OeARa/yRK4Tml0zWryc+sttskA3HH1w9ucVpva/jfZv3MehzC7d9V8cXjjtunTpwnWmEo6LjG9
O2ONIx/GiAIq/SfKH3UmRYG6w2pmX+rfrKXYFPLX/e1o0fuqNoFpFr4ovrT1oyl/HlHLXHlzwoqf
NsC6YITZa9pWH6iP4k3Y5egCBmcj1ycxHnoj9wcLEJj11bUDL/907Nqf6YOXxUdszYhpv5LOok/q
7n0W1hMe1eaHYule3H/EPdapnOexzz3O9cQbjZT7V9FtVj6uRCbkapKoB2Aa8rcSLEMJ+gc+rYIm
IlaODb+HFuXNKlg5CYY8kjUy1pvdzdSumMs2TEGq8qcCYbbizMIXhe3NJrb/Eeq4YANK7dYWYFkn
wi6DPFH1d0m/zVZx9fS7LNttV0deJr/mhoUS4arxxRjQWxPWzsV8i2h249oops9JZHT2SSg0lk2P
IbVq5V4ZfcopXjf3C4Cs1aBdpeqvxtoRAyU0oznnbKFnsHV+0IvW0rbil64rzV9t9WvLGhbyCe5B
K6qmguaje5Ul3sbJGy62IPU5hRkWE2r1oiuqjwuV68D17BvNXaN301E2VcVKvDzkxkKDkjtGine/
3MaO35W38IVHNxehnh3H9u/aBQNncAFYtxvxgQHY/6P23vyd0R278HUDHaSH0NUb+nOCQvbMJkDw
GrvzvXvOWKfMhc/2z3xOo72p+bnkakhia1yQPDUDyOySFMXDVujK3sHxaFXjt6HpTuR00t7TfxbK
OOMuSIjEnOZNU3foVtDSQqFrux3YO5qqBgdDpHGTg6YX+67cJnqw1n4KlOMF7cM0hoYdLKPfsbKk
oYvEPFmOdi/9UXMvL9+y4jLEm1UPxa9k6EwRUCsP5Be1hhV8IKw3cwitjgSpuy6ekgRqemBd1qrP
unnU0UMxcw4BYIyu3a7VTuRn/H8gJ/Qts9AWAaIsUSVjLRjmc0PLoQftwxxO9nCaTAdzNCl1renO
0zN/IliloU8DHO0KNFMOB8f26QzR5lCWPPLIWkH/7aZNfHUJpHwvt0+i2+FiMEY+DVWcCKMN7PKS
GSzwyA762YI30x9HeWkhptVXTdmP/5CADN2OW6Ik8QuZiSBD94f60kp7VdpH9YXWwXn8agRWO+0T
btSyfovbU7te1xZ6fYaDMu3c7zg2cbFpxlO/8BXGrikug+5V9kdL66DuaecRzwJ3MRZy/+mLFEVe
9LJiTdwrr1aCH8t2xgvC2Df4I5k/1EV6bTcjphabrDgZBA6aDSAqNOc9Ks4l3tsknXU61jwnvQjp
n6w969Ktp+U7xmzHHGQ33+YnLG4a6ZA2X33DCSRRgA7KCfp8Q0UHlyYvsq6d4sYZqQEXEy/6OA3z
4nybtByRZcv9+5XcbRnyTcld260NBkAKC9asziHK8fqcjtxWBEoC6T9UOAVzcpIdM6MmGSsSs9g9
vGp3kEDLPEIw0dluJrYzDrUqIAvskeTbwNTT011T3/GIaL7uDhgXvWZB5ZoJJdONYmwH6kXTztSf
Tfx1DPmmi89BhsexJYnVj9dkPAs1iHLM3vQvZfpnDpeqCVksR/nWjneDdnDMC/CDHkJe6q2i9jD+
WKsnVnmM+GMTJvO1M2BVZMWBHI7XzpVKfi2iESojASUvyaHjvQWZwLniKJzXEusxDCgnCgpnMw8W
MzQ+x2wvVejfPafw7xUFgF2s23CJb+hcJA0StnRCT3+5d1dy25rrZPu230pawKqB8cBsXCMmAA+z
2sP/SUShWh1lMsFjYGOvTRNHHRRJ41qks3vkExIvbt2WG5pi3bzHOiiOAX+FZvY3e2ZG+cbLFlk/
zsNcQfAG7ls8wvTQEJthdoeZsUL2ytzTm691OcIG28742sVhOoWY2ekfffsM8WLGwZzBCjAl717x
6Ud0vGXe8m4zQcHusNB9bhN+AVmlQ9UWwCNd2aGTsk53aFiUmuQzrml1H1+yhuuodsJhPagLxRyz
XoxgTR3z9NhYE2/P9vCY2mtxXPttPm4jnAg3SrnsqsInDt1qdFbKoglV/Oo6RrUqAe+wvHbNEECA
DSt9Ht2RynufN6ckVTY6C+Li2FqoWzWnO3QtS1/JUnZ6Rq2DTnpSOpV5WEk6eyllPRfUyrpqh8ri
vp/TZ9G2CWD+aqOSgjsUovl2YhQAlkQfO/ZWISVr2jsL89Kiqj7o2Ui6QrMQuFlGsSUDyRql5hKa
/8YYg1mspokzaHkw9cM8v/SjgQtblLq0w9d72Bh5LCzvPmWl63zQjIW2+447Fd83g/bz/s1gxi1K
ZDJSFoxKf6W86sK0JUFDXzAdc85XHafZ3l6jem/kts9swcyMov27kdoL0vPPeo1PpK5orFtnZh2Q
ErJRXaVWdPvHhtTb91zab3XBpQDgoTgkpMoN1pu9waSUTc2Zlj4kvcO6L5kG5zzHRuNSaPLXWifD
JiPKKqbj0i+S1zH/rqOKqddLot/vR5MeajfW6fvtiUDoO9+XskSc4hs6lmfaignkvOU0KNF7dM+/
0qbPrIYdFnN3WY9bjWpSnOw0FRdtAqwxRcOYD2YctI72bsjDstdt63uu99L6pCQvvbwhQqjnAIkL
9kNUOwg9YGtrluvcxjD2oQJ9pStGbmu5ja2jnR7kXnwzNEOs0WU+REQCaqRq0H9ppARpr/DUyMSR
726eqETGj06tzf7RtItM/4BkxX4s/TR0+ascr+xAsyXX4J9TJDujJZs/Le+RlW4xVeKonhdLKPqc
nnpgxFTXXN0S23X4VRPlsE4leobmgMFauFZhbOK7O/wu9EVbdnacVJVgjpdEL4+H7VIcycMfR7di
JgNgpsli15rrdVRetSa9Oz59pGb3UfD/OJiXYXnXa8gSP53Rvmhj/NWa3MY4tknpizpPxdMolfGu
XrgGcB1xRuNv12LWUlDSVxLG2IrPCEIcFUcXyVz+RfFkLCsucJG/cCacCpjhnTGgkn6y5R86kC3f
psi91zLDY5xuckHRwOhslnDXvKS+khtOuZnKSNoZiQ5wwu7pkTf3gjifxik3mQQhZUYAUQyThHw2
Q56gJ0HWC3PHwDcl8xveF/NbP9DKP3UDDmXTuO+il1pA1GnbAcuruFH2xsCrdbX6VipJdVlhYzW3
oSDg5/U2l85azjWT3f3VziQepfwYTwzTiFLkiw0SgcKNQ/3hJTZhQKnbxtnxY5Ty6eBnOUS2RrS/
azx9tFXHWVFenBnTu3zCOAieRvUJR82X1WyHPORgpZVXkU03xDabz4b5lg4lxbxnIftKFMj54prZ
v075k3TYUXItrOAe5G1GtN5rntn9a/FCw3h7scHkDfPHMi37qFmCJTW3JX3Kp+S53rCgc3H44/r2
NBbkKeOTaxKeLe9JHfZ1OGohE4tV7eQJZskeM3e3ld9Tw1O0UOLkDlcVoyNuJzAui2f/2JbvtFtL
gTTp87ieQos2YRzjrJWQ/iLZQSZtWiBugYCJ0nhGWJgWQeSSe/a60Fdf/E7GJqoCWznYo6+aGxv0
EO8SmADDCPNB9rdo/RyO0eDFRFR8+UAilLPUnRPtQuld2hAcI3AeBi9SDy2BYO73IL2UYEb1PO4q
Rpz5jXh2prvV8CqqhYlrkp2Ksy7gg9hBGu8UGC/r4mICKzV+nftcEfxc/Mv0z7PIjtx59RLIWfv0
iU9qaSH3ga0EhQ0x4I+qHBbdKxqsvzdVHeIVkNYbzoZS8aPORmTwbfxIP4spXKZQl0Ih3YTuZSDD
CPf6i0UMhIeOkT9NUuhYTw5xnaiP8niyIDTYdDwHvR2sxXsSeWSXFHrMsUo0/QmUkrZFBWKvWweT
U4YKzrCxHdttGu91zoDY8HlXA8+YwM5IRIfxuMNL9S4FPvchcpGf9TAfrJt+pSZx/5K2ckGJeOLx
nM3HqYftg7il8JWllbejnu8bcqwdqNSiSnySQk+6wVc1IqEkZZq49Ecv84HytVb9O8vNab4H0y9V
/QOaagelgiw+9i0zKaiqbmc+GDSwhizTpjc13OFiREj9qHiqY596jLQpfeYhEbXRcVt/R/ZXbm8V
ZY/IQ8WmuLx0C+acFEUvBPD1sGHMXqSApU5EgJZnR1kKhiYoi7c++3CyCzGraW7S9riKPxm2vSSK
23sq/VyW1kYrT5J5kvO3ngBFJ+rs1iPivLr6RpY6pL+JdaqAo0y7Pr9k2ccoo3TOAmJRjdxE60b3
9Yp4vZ+9zGKBHlfbbnhO15dB3ZWqsjdVTAbaW4qCoWyg7FrnmRPZd3u1vZX9q+NYIOU9S/LWmLvf
+RwjoLTtzen/xOLKxOvDAtN/h5RAUOcK/+0wm1HIIqbb2dzGWrbpa5yK5V9JepG6LEzs0yp5UvQk
ih9TgleyvpTkEiASJbsBHwl6suSS8DPejOpfOcl2yWq6w0owqIYKt2uDr2n0FHFOI/VdXT7m50Ws
pA2LLaGyEzgjNbKDBrS/07xMvTXOZ8Knzqu9RKtGydz+3QKHwQpN54QIHlIyG2UP4V1c/bXu5203
0JpTXisutWh9UfkEupx6pXpJyQdhFPyf34UuwBsyRBZPOV70XPXM7DpoR9Ym3Udb+2Cj5DKcHJas
fwkIZWLtrLjx9qTylbfC44UVyIgp113vAmMKSTMNGRWX3+RRka+qgBVJ08ibe2uJvxR+jP/syD1j
stbzAZmJQeLeP2R5oImtNr13Kuz5ZTPFjttY29b8QAGFF+8usbZS5LYqAyf0v25P3RiPzjJcZcVV
mnd73jnC0yg+qhTwYZgOChmVUanOFGONYCGJZiWaFViENr21LH7MacDttrEH3Jzw0MwzxsNuGDd2
OhUBlNsPxUzQhNsGs/WgBdUHMiYQhcJYMW4uN/Iqd76SSi0XiK15djdAYFMF+SV/SegVycG6WTZ4
FzqyosCsf+1ZOy4psVuvZ/OpAT3gYOzFvZ82/lpUT/RTdZdKkj/UZtoule/gvNNq5g5BLggxjB7O
1W4N4jt+Rr5W5IynUX9Wqaq5Uk/pSwLOOY2d/me0cxpZhp+0oAhY6ctM5pn6nVAJyKLGnYB7MB8M
35nxr9vZC2j2NX8bzPrHyUpyHEMg0mlfL7G/5MkTgHy3mbo3erByV9YU8kgUd6rpJjrSUnFuQ1+h
mQeXx4IEqRRvE4ZoVK1kjObH//+zX2v7hMSI/nI/IBzKdCmDjg6Q6J50x7ixZs2pztFRMum0EvJl
RFXlZ/Eh4naqNZukC+fAFQOwN0cezsnknPVOOk8EC3NpBVJkbaF4vDcTVNRVC+7P3V/TVuphKMIW
/7AHSKvRj0RNPR57JVdQ6LiSlpCiEDug8XlIQSS/wesa5leFBuy6varwfHT4cznmjbg5FySkbglL
RjSeWBvDczv2ZcBXBRkpGCEN5SXZ9/iJGi518ndIiSzPT7Ytuy0Ptfy1ba9a9GpQjypcrnvH3fXR
693+oHvJ4rNorxMndiH0Wf12OGo9i+EzgKKo2CfFq5G6Wdlscj6zrm5H+ZywR5yEojltz7wmls6S
eVt8LWil51661Hi4tZcIk4bWFXGgxbgVcxIrZuE7puiayIE6e7m+BxoxKRfrXS+9odiRbLrxIsYe
ijssENPumhhH7Nrl5uCIl4rbFR/k4mjHgazth7jdLM6mF09YgDriqWfO6WI60aPdyGJM/rOkJ9kM
6ulblc76DCbnBmNWVnbovctih7d21P/Np2+l383iSRY/2P+a47fanrXZcIdzpYG3CpzUNSnfU6JU
CEujHT4rvc0sol7X0V3Kva18JuN+6H4rJ1z43bxB3q+yE8Jt6S8jtS69KmXAg/Ymaj8/yMl7ZuN5
mOGknm7eql1dKE+JWf2z7AGoVXOVk/WvSHE+n4YwKe2dNRNIi/pvM3IybfJ5j01R2TvdAVOqRoHa
NL+TxjA8cKP0DUVzaX6uV/uQiemvQzERgJ/yB/lLOCJ00eN7aVlCbGPLSyivCtGhUrLYsMatnXbv
I8UgIfU/uhrvEQD1G7uwcLteCL90+9Z1OK4UBNppBLtlWgwTBJfxWjgjPyGlF+QnwMdLZ5to+bIz
zDBdnPncNPG6NbEL4Sl/5s9d4qW1/w9T57HcOJKt4SdCBLzZkiBB7ylK2iDkCt4m/NPfD725s6me
6pkpsUgw85zfbuNQ7EJtIB0T2zxYLshhzXswdB9xUvBgx5ckjMl0ysXaV4PuUem9JwXOJpd9Y4kw
327DE678xB3NRoIGYU1JleLWdP5ScXLPQeCwKmO13RYDu4rijDF6Z9M+yPCjrWH8CKSPNqoBV+TZ
zbCVclWRHL2eRBqspZ7Lt+7ND50oOj0ZxFvkZOYuKu2n3JHwGTh19S6i9I8RYENn9nikVIqrP5KH
tcUoiyaGNrt4b5hlewfZ4AjnTy2YRpHSmYjEeGjLPv3QE2cBYw1qJnxllSN06Qa0+WhzKUC594HG
CkLAJjizynCesiPvhAAuVSPZAgfWGauRed6p+/k3xMxuaOWLpCR/t4SVk8tSutV+VFzRiBCTZ+0d
1GgnPR2LI7H8e4oLrN+E1OhzSsRprxdngZpmsChstrlDpY7ClKRN/4V9YHjFxFxh5bREO4wIkjJU
63GKyMztYsQZ8IZN1BOV5ZOqN+XpuEpQU1GkxzrTZSxRaSC7kRY6B21sUDBm0VoJ5DettbrVBH6A
3oKG66gmHSuNJ4XWBl36CXOLknNSTR2ZqlCtpy3+J9m3eTunW2YLZ4QM8dPsoNfde2ml3SJS04us
c7nIiNZ0Z62bJoM06RqkRpPgmXsUpW8SFhGsDEuGbPttqsCukjvqYo7/DQUwLvT6wakI+MzFi2rh
q95+qzYsrYn1fcPpFxf9LYxNEMbY4JsF2mRX20ajKHr6StrO2flW4DZjle8iiO+DCCx7j0rR0GJ+
pMHtWGle96u4tdICr6WxshB8ShRTkieK4nOvSE20TRAyjjJ/2H+/aE13aGRD9vSkn1AKaKuhTM5q
3SnehKiQfDpD2rRlwBatLlM/A5UNjZOIxnIz+iM94M6QLasmadALWgSsheqzrFe4i3DvScjnFk7Z
DPv/funal077pxeI4qh2mrKX8vZ/f7H6QMDAFemqnnGw//9FjRrw2v9+/z//MZzo1J19sN/I2VZ0
ow9bi4cqyNSa+0noq66bMbRUY4/Hp5KU36qe/040Wddho2wo2CAYsy+PjVpq26BpHkpCLkkckO7o
9OKjoUB52ebjXIUhZesgc8qPKZnONCzqlzANeeKCpWbv7CafTcB17VIKtTTlgph98O0xHbUtlXKe
FKcZO5HqFwspneK10jjdQQ7y/lDH3LRyZxULX4s+UC+hWfIhKLrOv/gNX8ticraVA1ziczzYH1JW
6PtWFtiVg4ViK/nHgOVpy28gqVdRUHWAEvLwnguoyYmU5vAeVYRPpjMfL8e+Qpwz+kbyagPHyO5p
luT7VsxJ9YVpsaJU60A1zFuDjAHTM7F1pT3M2ZRUxw+SHrg+BLqVqLsorcASsjIEGtd3ZqYZ5C62
hwmtLsiOctL7uturlXLrI/NZxWBjMmx9rhru1Fb5SorV96ahwTRJnWYdSeV7odjTjqB1QbGZFJ0a
CvpcZdKXZlCM3jCCFckDsJndO9hFdVKTS3MGkXRrW7XFuE9Bde0mDk9QjodKZgvECLVKsrLcS5Xy
gWO2pboU0XtboKHVm6JdNX5GcWkL2FedOgoiy4pBSFispMahntDNZIgPQWJGe90P5rRZp3U+a+Ar
N0O/zLqUxVAV3R0LqOymNMG4k2rmhKW7mHMy3M/aj6QY8loUkIGWIJ7KZ/0SVtKifNS2beUErh3r
E6cI9S7St+r07Sovu1sUBSyyRs/tmf8CmSo7nfzG6zByhYtW/pwy5YAHJ9p3jvrZOl21aWRgsKIj
qrgZY8mNwvJmtal27YdYOfn6CPQwwLJo9VGrsnBN/2HpZtH4Uw4m8oGh0nd9PP5UTThca0cM14jb
fEuCNBRTow/XIstWJYYz0CTQjH4oWPVMst5KRazKcx2Ea6Sw9hVxmn2NBT0gLdgeWxZXeSvWelRG
XlrW9TJzHN81DbIoo6io9po2vUnf8dQ2rpPoa1/Tfh1eRWhfRiJ0NAPGwMfExIJKw1L+Zc33okrt
qwWHljuP2MBVFPwz6IfM5obDAMIntl1JRmZjnPL0oRGZanD6hNl1DEi0Jo54OlT9EQ3UQjZhb/NN
bTL16RAW9ejNCYAO3RWuwXAQ0VuNZnBfRmcU+Aurgt1v8zVevOWY3bhC1pmjr/jUF9R5i+o9HDkv
N0KkK73ajuVRQknXc4OLnazOMKO+jpi2CW51NcTN9a3ONyOPhg4ljUoMM1GvujoPtH0PjfcR4kq3
icGkLlpiGQzPvKHgJwrvGygiCGoK9tOqezM31lW870N5yymajwcCe8ksoD7gGKu8EroSLnVjftlJ
lm2KKsI91D+6RHXWWlEvJi4uq3yNNl0wMrG476W6cdhT8uEzj3eG/ORQ6+RdZ59UsJLkjoZ/KRU/
mYUcM1AX/JylZJ9CcANjN+RvtYVDKfkX9a+I1Yd/DAwsbSSv+mAVESsfPdPkZYtVF2+laBuY37Fy
beND1HiqSno56aLOcaDFJrCfcdvS1bzUM5QTSHyLh9znZH1T9gCTZ6mPLn5lJTKhV2R7QNmkhnGw
QmeXyrWojkNyr52TBZmeCANGvqUMSOjNalBy4j23GesA8VGEutrrju6iWkXm1bNlQFl+0XDB3gdi
w49LlilvtShYWE+w6babMeu2RCNDorYKsoV6r4aq2/u3BvzTAUmFtizWo7JuWPFawYedQmHx8Axu
uc/IhCB+i9PHmLNMozf/UPB/qPqrD3aq+qSooP3b1wpR5Em9UUwujLGYdYWTZxnNOejhILPc00YK
lmTkHCuGm6XsO0vjs4y2Y/phy6AcGyngUbvp2kVIXhB7MIKgei00eBV7GnC73B5lMDW/++jisy/d
WoJEx2QPJhWP/wRukDQ/plEBHrur9XVXkK2svw/xDkppqaE76atqS1R009ZrzTq1yEQIQaDXrv3z
he2RdTRJEBzqU9Cvi+wn7dfd7DVq6q2wsQqoJ5l7XJCc23bFIjsm3tyYEPStGzYX+yEPBdtXTEgF
735R7arwksI18jWcH9Mqgktq5jB09jjobis8j8CS3LZKky+JVmxIPLM3cZsCxJ1T+Zj5Z8HG4Kt/
fouCwl4OHEM1DJ18EeGNGhyofiUkQQkVhk1QMI0xtuerP2wChHyPENX8lDqVDmF7Clq3NHg3xNKP
Vym7u6Y6nhUQglsujZuYxI3A8uPs8g/o2+OjlYm/GPqdzrOFfDOxVjN5D6GDnU2Pij0URQeuY+rO
ApOXawHdqEBKOkIi7cgAuxnGzZAGwEI8Jco/Y1jxOkhu3oGfhtiDekD42pCX1rhJNQNRE2BZ9BoD
tBEa7p6i5F3l0yF0Oj4E9VY2+qUcwo2UR2tu37O9+X+GmCFQ/xRaYjXKjgT3AA6dkvhM7JyoaQLb
c6j3Dn2qAn5JMg/Ao3iZqLSsHhwcwLSLyHqzlqHTAe+sG5hildMVnCzReajaK0WXZkNd+KEVu27a
8m1PtF+zoIG9fFO70A0N89Dkv07+E1Xg2cqflNau4lxszCfFkRDypWk+pSpay+HTybWVzcyqgRzB
DJjLgr9kFBICTOt6Pn4qrbp0lOtgvONd3TbwvRO1Cimz1bzx7ymuINpXLGpxiAPeZKMkkC6AYkZV
+4O/fOVE87FO04JiIIlMUNp8JpRZG/5eaCfIuaT5iKHXjWJlKeW3NhBox2+D9ihaMtkOBCu7isFa
XqYewf8WGie9zkBtcUjq00JOb9KXrBwkB5dRsg7VkL9e7PJ5KM49I9V+aEBAoDPKFP7i4BBOjRal
knOC1p0rInO3BrdSAwazMuLhU4kIZ794U4e9Wj946YplYLl5+MNeam5x+lKmrSNjNkWOAz1UnKpt
6J9yBVonXvr1exwcbevZQfaBJsTgpPVqfmnxEd25Rt0pxYalV3TXrNtyxMXG0WdFpgnMvqrDbnTe
0IpM9d0wjpX+QpMjN2jlNb6026LfOoRfY2nHoRUhc6B98mIX6zp51Pw+SvZ5s9fKXYjlVXfL6ZbX
9+gP8mOK7VPXcEkpa1XeC943FH9Szzu2L/zfwL8lLWbEjR1ewn4E5D+KaJ80bm5ea24guNwQ0dmu
Lj2VxX1hJP+mbN+ip7DWjuYViOGmmAIFaGT8UzsxnkbnKOpNVdHk4Jkkpc4TK4/NPsXe4uwqsbOk
Q6zsEuWvyU/qADD1F/qviEzB4gyhoPrHXqxQ1Lfxcyh/T/b40vxTODyN+sfQPsjSZmBrzH3d0r9W
0F7gH4PkEIn3roNMfcsNvJgbvhCgIIDgNMGzYNyq7qq2YimiS9Q9wnKVq7Ab7TE3jpGC7W2hdL8J
J6A9vNMA0EanDqVWbl1jf88bwN/Ul36UDia4+kQ5lXN6zRcJB5KJuZMxeuFw8Ts4d8j3RjzUvoUz
b7HnHUY40Glnu30M+W4wH61zk7ofWT312iUqj7G+zmUm3BLJ1VGV14Z+7BAXVRUYHyPSTJvNZsIl
fF1gr0aNqatb95SNxlj8g480fVfxSNs4BVGBSNk26Xeyc9NymFXshx67p5VtajK3+oRT8BpmHi4c
jVZGs+Qz2rbWtq+2gu7Uojhn6mHUVyD7rGkJiIav/qtaXtemUN98/WYU+JqeOVOGOIgJMU4HJLmV
i3NbHQ9GvjfFTumeQ0XEOYeBlYD6B3zHXwrUdb31a2PRq/+6/E8MLwQdYQNDsW0o9VDk+WmJi5Ok
y8w1zyHZNTn0K+3E9shdvUFHO1rPvn+pOhPiVjW/KwJsTKZC8i9TN8eZKXb2sNbnvx+YounmIzPH
w7fPuXLtxCGrN1PxlkkIGndyss5sz7Y8A9EgxsJFhEQsv4xiZ5w0boQas3UOm7tJZUQeF4U30HRb
64kuTSE1P96ZyiGuv0seMmldrvAHDZ9Vfs6co60cQv9i6UCcK6EehuhVcWdE8WG0tgMaRIKzXKfE
0JbcA25HY08MexJ/wpG15rfmr8juV+w773U8nvXxVE6b2DmF3VeGLwKUV/3HuTMIPqJbark5NQFq
+ZD5HPxLVm2r7CM19qI88h0r2m1FzgLKIi1+r8kJUw2cFzer3svtpg3cAhlbeOaOT6NzrJ2Veo8U
Yux3/gHVGO2bizQ5RjCSxk4bvsP+Ez0wOln+VEQc43ByEEUEK641wzrJ5tNBymRtecNk9VdEn7wL
CBwDac3f2szOkfTZlses8eRzLXt0iI3mE9XxhCpUMj9a51fhW6HP+irwPhGdkgA9fHTyzdUkTpl6
r8kjbtUXIdSBsu+jN/iIRZXd+FeKeXVWWZwC1J9r8xpZb9IMrbEy+peJmvTknnABc+Ew+hrT0Y/s
hUnlp7C3vnpIWM8qjeLnqxqseudcqw9WU96lTy3fG8Yih9ZUaZrb0BmAEGfB++47Oy16peKGnkyE
z87iHr3Wyb9wOHfhWRm/B8rPesL66u4NC+fSJM4L6VeCy7Ku76gpzeJgxm967Nk5M2mxHZLHkF4z
8an2D2hiTQelphujeqbak7NdDA/RHxNI5lq+FfUzH/6q4M4hDzda4UAw7rn63dfPUs/guipjRXUD
QiB2eX6WPOv0PZI5HsgTCxIlqk+zPep1s8Yvt6hIZdOisw3XHa7N+GSDg/jxHO+6lcddrj8Tx17W
NJ2AwDA/KgynSHtTCPKGEsAVuslZROwXfKMVlHKPnOtlOBf2mc+5nI5pvJGGFaPJEN+TFAJi4cDU
VGvd2c3J+lP4Yu4p0StYXNuIrh10Y+tSOvAYU8JaMur0+TpqPgpj2VJiNLKi8yzQMpc/ZxVu8o8j
K+bnvUsIg/3wwNTMNCbjIx4vQ35iFSnjTdLvLX3vDPkiK68TolL7JLKPwP7i4uFgtOxXwZzHdYS2
F+Gt2t2H9E9zLhwllcYdtwC2aUI2aHp15LeW1ymq7SR7IyhD95r6z/k4sbwAOty58OO58lv9VnC0
KG9NvbY61KTFhYGGjP+Uh/DSx59mugxJSVV1LmvtX4KIP1zx5HGq6gq0knL1xbvOfxkaa5vc+jLZ
xIqH8xDy5ThxCJaPBJV+tAVoRJZowZnzBPqrgE1va+brMr6O5ScQSAw9Ef10CC6yWyP2fbwvnQ9H
WVkA4cNVGn4RTUz9X5Ds09qTycNjO59bg3gANk6uuOs+Rhqp+WQAlB2DtcwpqGeDsxy4mlTuSye1
nxZpyFVwK1Vofj88F3X0nfODcfEArRJUslCitUVPbC+T+zjGHDZUamdYoEp7TyHznr+B3Gg7JxTr
DA0VCaheJD5JsXnFEhpJWwk8H1oJi8O7QoUuCNLXbJ5TnPTYZBCnfL0SZMB2aC0nm1L42OFbqyFT
vdXzsJzRtINs1ky1ZYuMHVwUUAPNkgyh9dUZ1mKqkZLTclM7c9YbiFhZ+VeLNgNYlmKn6JEMGVwK
vtKRl3QfehNHbrMzYA4S4U7yhxJte554sSvEypbDZWVtD7G41dMRLR4rt249a9rHRy5y5aNTHhzy
cuAqxRs1W2PhexIIwI64vzKje/iOjqCuWXGpwFpQ/IG/BzRH3qLOzZs/VNqhgrhk1tj0bNDR3mr/
kBV7DAZAojn6wvYjLTZtczYvdKmgs8FkzUIV21dURD1bPBGYJ8mpmn2aznprCiz6dgs/3zUZhWjX
SvsZsW2o3YJCWwJeNnM3HWRx5bTrMD+J94I+PdM17313J25rSSmYlf/U4VnDXiDkfdEvDfJpSHW0
80M53qbqruHQBl0RKInyAzkwLg07i9S6AsnzK1N/hPwvOibwtS+lupPNNC8E/KZOj1JzMYiXlq1D
1pzb+FSKfYmlVo8uFk0x460sdyPiWh5Xn52vfCJRlqS95eCKGE0qZvkEDzQGoLptbZ6Kmjsx72g4
sWb6TmPTKZBaCy16wxWH71h5cHchSLfiHbtvuZzFc5VroQ81vvWQdpGtVu+tbAs0WMUnQ4eb+DS7
BzJrVb2P6TTL45NhN2nbFLsYXN2HoyNq/u10BJeEFYDf1P2hw1icLRmPLU7M6dhxFEoaW/oa54Qe
wQd5g7pJMVZHa+YGyHfHXvtu99La8iNOp6dsIWrscmnAFY5hemQgREeIgK+4YKXVKXwpqI0pfOIM
zjAMnDz2eGJGGniu+lcuQ6ztUdrH6b/R2TnDmcmqbzxOPZo7Z4gszv9yCkKbGQoqLl1CaMWhr69O
/m9MQSg/65mJhQ95KPVPN50bCfX+Ok0Z1qjuvqYD6NLBKk9KtdRkVFdwrBfT+qEfxvmHr55/hzez
m1YcNeVg4bBCZbT2STAV2yRbhxmSr7MceLirDYkL/N4z46sPtX8hf/UrxCRrsMCkv4fKzgofFUC7
+uqYAZKjzaarEPUJ3k0bEJeNsfLR15LnQ3xTzxzcJ79y1/CIVizU0Kq0mT1TxcuZWWbztPGji3df
oKu4K+NnFj+lHl1bdXQKevYA6cPVYraEyHQx9+BI14l5xdizrvAOmsOpox+QNfyjJ4gdB/CyNFgz
hvXPoGhE9rIu4C/fpfkp9ysOnYPoXi1uoTzeDPgfRgyQZ6H8k20vzSGJ663Ev1U/MvnidF/B9BqG
Z2k8TMCP5KbQ3NVsJ2eV/JjGtgm3kbGx4zXRQMg18mhTcJVFm7pCr4+c9UBRTmV56egSp9KwW6Oa
9LdFs018L7o08iaaXpn/BNeP9Q81OTjtTXc8tfwg5ypUPdPapNKl6d26vFiMPP6xpKYw23PtMMYp
1h3LEgYk08DuB3e5lrNDwAGLLEUtF5hPFdOVhtuovhgqh9LL6EoeSqhPaOglBVMUhwXRBaBfb4+D
7nFzWPpREuxdOGC26F/H6A3utVklxvCb+9EmQfayHMOYw8eynplvAld1pCBUvgsGPhzzhIUy4K7J
XVkcrfJGggW7ck4JNFJc5u5cDtalTskCAVH11C7KNytUWf18lJA2fjqcZBzWfsnZBE77SNqrOiq4
Iqw3y8iWK0QtS3Uikcv4bTUMBgu7dtu6vPs2wDNQWuB0buYUG8vsVwxBWvxSHShVhCP0mGzzjLXp
ZBQ7n0arjMY0xI+BtnZMDyE6WeMtMpKQ91chM8iHoyT4QhlbCqBoHkT0kC5C+Sn/ZrWxhLmur7bU
sGA/iRT950u6B0Iy/yh0hU0dnYqmoxnqSNoFLyDJlpaxiLbgaiGOGhBwm7qhDEtxEH0y1UG6d83i
QQcsTalonmvwK65Rh9ctF8JlBrGDLyVb9eZ3mf/2UCv46zl0OYrwi/gd6MUqSLzyTbKQn2iEKtDI
ak0bSv+8lkwfZD5rLm8BncxWxheZu8dNix+q0RfwUAsJRZj0FziJS9DYqsq15QyaCefc4t8oT3J9
rHvKprHQlpfJx/J2islPdS7MQz2wqHwckOsGFOjhDFaBpUeC0QLzVgHnjPB9Zj8uFS5M1Rak+plo
URlM+KKlCfFe/NMfhnVEO2YnM7YifKk4dnnfe1NaCo4P/Cq7SuLdpz5Bxn9E5yR/QFi+VS368gve
7SVmZXRfJ8eaRbAT4vWCN2et8v2KpXdDCdb0Gnp599Z212p8n7DxlvoqNt6t8gdledG/qjJEPZW7
4fidJ8fK+mqrdzCtBB0txkQeQK/QmmMdsKPdzew5koBFC0R/8BNpi1dtn3NOcBOg73QA+2sgO6v6
9mWuR9laobpaJMq+04/pSO7eNOLoQnYwKlQNR/Si6iuVxwFMimaH1H44p7RBEhdy1zI66l6Jmm0B
ph/pv3a9MTN5lWUk7zOk5PoDXUIJ7x5i8SBlufTKCu/yvqkuVfRlcCjgumHqZ5pu6Eqv7pzRPlrS
EOl+xse1qhBqevNXnEUKNaDlxlj6MIuOLtqSUPMiEKVEohrwPUHiJ+JwnUbVJorjUwGcaxkfAf63
JVlOi6XFvYURYIOUDuq43vCf55Sgdcl0ElrAKfWqcTCfBc0q+uiyV4fkhBRlbxxAnOH3Q+rPACw6
c6/25t2k9ZX0Q/bOfxWQOsgqJXx9zROc+ouuOVjJJq9OQ7oZTB6Qp1k9WLS3uM04L8vqArmB7Qdw
hM60crYbYYQR9o+U3fvZIWc5GwXUozSs1SjH67QhWESsexPvNsIlq/+2M8ktmoc1abDs2VavBEo4
H155gxJDedX2iDy/W7XO55TYrmIS3wRxxSo04oA0iu9u8I9W4a/bDJtfhaK6qrHYDhi5Uv7nckyL
X8NjOzq/umXeO9Ez9wdiO0TYQIm8hNgRu7aLnmE44N6jYVWEn4auuhlyXRW1VuH/qLDxpXH19XRV
KtQIo0xLIVgU5Gydcsz4rhEFsc1KNPf2Xs4fFiVoBdqMHJ2Z4Wz5g7VOo21WrrYdCqjBwIOrh189
JpfJMdamiscSldz80qaE7Je7MCfXZGa0yR/vfVoL3qllotz0pcEBDxFtfsqyY7JlbEtnGhORZrGs
aU/zqx6RNjuSpLmzp0M4kqt0/kLS/SPjltbz2bT6umJ+y7ca538mBXu4Cslm1UeVLivL1FL2opF3
oy5xXhNEXbylQOAti1qdNW5Y/8hyiVWF7MPipJBrSczacuyNTWuTbShQYCKViJCJz0n7GnHIQxYx
FTIkaM9SjG4IPyoX7za9jFZ86dqf1kLoySowWogONW4d5nenst2Fbqh/ptzsOSF5zH+akvex9Jjs
RGI8amlcNY1GOoq61VVOKZ+FdUC1PiNtoqM+UrwDJdWqsRaNsgBiU2aQfjgJmUIbBkcxfyXxKPVs
TODN+R9pGAtr+LaFWFayf3HaEpRNIJT/NEgZM9qS5Xh2kTjtAd0XMm+rgxEi/x0jZ6evDgFHMsp+
jROptu+zC61PY3fmbaNw7rmw70SxTcti2ziUt0FZoHDLh5WffIwoQ4S4YlvZUAE4aegJQrx6WvpB
UtpxhCitXPwCUnCe+gMFsUuI2IWVApPC7BrYsu3uFXeNl/+jKWKZmYPbWRwZEVEDLSafTrpKM+tu
/FmGRmbdLS4GHYqxQ39G41h6q+E45TY89PApKiwpHBfcmc+lr9ZnW7mXe26wqLD5mGqe+J2qYZZE
cVBo5mUQhScQLPv+ZxwQjIhnNbFCOIWLJDCD9buYDE3XiWNl2aDvzWO+WlaP6N7ITDY3XppP2brJ
X9dvjuZ4StFHpz3ZKb3pgY8TaIFgXPYqqAENzLRI3soGbbUSHi0kLZRIEDN/TJx00anZTiDDVB0d
ZukzZa4PE2eJVjfjLGNYWBhGv3KYiTMuEl/ZMJUPebLtaOKaFfABVa3LMnPSTS+b9GY52jeRne5M
gM04DzqkLx/UNe65UbEXB/FXG3Pkk/8RgMNc54+imr1pIKP1u6xPeCH2kvzQmifoHueihavIzsVB
/w0FUaBsvczo8k5TkYcmNjJR+n8cpCudi7r2T5Sc9lpTI5MmiwXjHjBW6Eo2hpb4iyo23pq6T6Dy
VrX00pheYi4GHZ6KVDZodqs+GJTYcYdo51qzFn+4rFzZIFjQUMYLCjqJJLVlDhRAMgK65gUDc968
OWKcW4AXuni03K3dd2/9WNO5RdPbow3Pwr0dfMtch2n6yupjbBTsjFK8DJv6nlpQCIFEKeb0klUX
bA6qQh04YY6qv1vq3I4O80hIVbYJqQXvedRzDH1T8Z1MeQn/q+akIRnnKsdvj50jr9AiGwRgWN/z
Tg5G5WRQ7q1n9BzsLFQoELiXs13f8oKYKiPiguzhnrTvaCAlTKbAPUjU6+XQfYpeciteEfsx85/O
UI7eCensqdC/ZYNQTp2kLt5uh9Zn1ZbWA1E6/uwQ8qZ48l30SPRJ1cSLRq6BfbYmro5MNU78yPL4
IzIcE3FPBk9hslGCGbKdyNBrCbZRyi7RGJsOnuNG7vsbEXBbx0ZkGqcKF3+ceESvUXoyxgjHBw3B
LySXzAA8mKruclk2mF6pIkblDT7m5PjA0CArpTc1pTslO71Vv2ydrK9MIkKrzu3HmLG8rDqeZ2VK
4IA5uUA4Y0ZPCpUXFtb8yNFxyGQ/WX9i/P3O2KqU76n7sLNrboKAyQepPZgysoZUbl9NgMOxitp6
NQDTdIUDiGIkM/M2PqbMtLZj3Ub0Zxm7LoBjzMfxQdrsPlOUg99L6tLo0VQULyehwVv75HtnU9Y7
VupKi7RHlKnfuWrNcDNffV+qvQGvH8KoRRl3X/GcZmW11qKT2bPicfgg12ihNISDYeE1G9gyKorM
c8Bwog9/Dhq1UPw1TD6WAVOl2u6cwTnV+oa9dMSDweaRhBYgiInqYeQr5He+s9BIRkBoFGE7A5gD
BgrWtRpKuNOqH55OnYjtJnSFXT+C2NRPYLS6gxRMlY2NGAhQcT7GFA1P/OcbG9kcePbe4uoySCds
54Z5Us3z1B6iIP2VbPm9qI8Wj5o+P5OWjGmMsM8fPxg2JFsYGEPkTTkDiun0Ew/dMavGOwNC2uIT
JHqYZR20tHEn3UV5ZfdvifSBacIdounkRLRa++VadAhiQcuNryG9UAoLlJie8gFIcFAXVi3ga279
OL0ZWnSoZfQwqp49bbQS60GT35VILY6ByBEwIFT5IiJL0/rVEP0zcEjXFVr195orHovp0x735O0u
aRY/yoJ4tMp0CAdMmnd5DhxWsdFTuqMiWKABuveHDWm8RDGkCRJiGXjAmMZXzF3ZD/LHMCkmh1hv
uWYQbdXkMwmooy78oeEiZLvp6ogjo0WNniT4akt9hDEc3keDvRXGJqrrXzFEb4Kxqy3eY+pqW1po
FZXHLvgXtPdy3Co9/fKnUPyAWFJP7KYVI48oi50+xccS/ZbXWmaAId3ZkkeLPkEWryJQmK3jEi7N
jFetQfpRYskfox5sstREu67sCp/WZLyqdvsKlFMkncvq1wdlJZzs2ijbvg6mY67ZL3q+G+StBqKx
HvW1IPSsNCr0wSzLTctKbdtcTkKSX6FGXvQYtdWOSollrcOwtUQu8srsReUTfJyhASgJIycMc0Jv
76dLUQOC+a6GvdCqLpLxYaKy95tgaeKCIKeV5VPCOokMY6O2r5yjKps10tUsxOkWlOKlKEf/NSng
OEXNaXxvGy+KCG/wepACChO8So++bBNf/WBL2CtDNsdOemVDtdEasEgssy3rbXrWNBC7qd0QtI5M
onmGA1nMRG61ttul7MfKsDYdInOyxyhJP3bM0q7MI32cxSELtvTKCSfDeAgWHlc3Q06+gj5cSUVn
eVHsHFNFPXeyuKNgdAuSjAL6pMeVHCHF7sCyK5JSAi8eUWhWl677P47OY7lxLAuiX4QI4MFv6UDv
KVLaIKiSBO89vr4PetEz0TPdVSoSeOZm5smtyZUGYyrigj4X9XcVbrK/TonOTUvmbBiKYKEWK1kD
Jlol1S+1zFX/AU3ZbR1dvejuLeJXClUCtDBSAmOW8WE03S6elq153Vwbun/8C7yB4Zn5/fc42OAm
pLnl7VXvaVROJx958efcpZkJcTrQpJMKIywcLmn0TzL3gU8DqLcpSqdqdp6xjouzbB8CfgfZ8aNt
0ayt4B/lyvMyvfbqTqZ/19ppzD2PJYG5TiBlZD+Jb34Pxk/JPcPkIAzFgdlSQ1h1SrfF/5SRhL/H
yRMZCYbmSvPU346DDjhBJdjGmnWzB/GINO+f2rJRsRveKvCWrD8Boozvmgul8t5aWGtQ1Py37FPA
rljaP5dhle/vB1FT97MJolePyi9OA6Rn6MzZdj5G//IYFsyqzK4tOd7TwB3HchcakUDsFxY3Woa4
0auILhj3JX+tK2zddXJrzITkuNS8U54FbrMIUnrDF6ub/FZG8+JG7QSxuMPUfo8loWP48uBD6k8/
UPax5tTj3hiXXXQ2Yd4EL91fs2j68dZSr0P/gu+zH6Vd4jLu/Q1sOo9AdW9hmRLGlMljDmiRWzu6
2OM17Bl+Pa0YqNiP355d98MXYCswOegvy5XvY+Qk7a6z16V/QOFG8YZAuAoE9ueOBaZoTQyyLlPx
RpkH3ngqK2kHqW98E5TrZ6JjxuYP+mkQ/RqhDfAUrRpQRbGiWCsyLLByXiRYkcxjPGk+vJ4N2PBc
5x4uH6L8iMZ05VzEHLVLLZ7NFbSvV97Kv3LRXflTZ7yoBmCTdpDnfrzTulWkLrMaV+k5557pfZje
yTDepbHK8z9JOovwQTMm/+hWVn9QAtTwgB7Yv71z7vKDP7qcxe4eq04inTgjiWBv9LTebKMe2wQ/
46rppmiyFodH+HenPiiNOV2dMN0KqMomyIXCZ5xkemcrEU6l1IDTZ4sh/fA9YHMHQ0eHccoeX7WF
YIfLuHNGMAjiUfq/leFIkQNJsCbaMqrMCiuoyIbyjn0CYrk/4BC6y8o5bfbcdaFKIEdixslVe1N+
CN/x4n2CxDVdw/1d1SzHfOeX50A51jJzrrWUzwO8qN6VP7OnHf3iqUqvppmVNlajmp5HRqGD+8D+
YSOc20xGRtiB0UQwYkgcZKfQfVrdTcfiF63LaI1DR9avgfmN9K6lJzt6oshJyqUiGgX0SwzHGoVW
/NaYRhDZYWrhiWk6R8+dEDlO36KMSOm25WWaAO/qcRjGm5xRHoCiHHy6nO0igEM5PvF1WbHFkz1t
Lqr8NMi/pTjSO1ZCLd5G4kDmWJX3lgR3+6B9SOLaWgff+6iGN5F/tM6lkdsLFaedfRjLK1+7YPyG
4tUF5GdAyyYawBYFExxfotFfVqV57aSzL/6Ex2BFDZOnpS0K5nemHeyBFcozEOh3y1PXdBOw8fAa
8sId3KnZ56FBtilWjPVNY2eazJ+O9Np3VA2ivyROHgBv6gYMINynEiZ5M2CFarxhPKZm+Eun42g2
iwbjFhYEaozwEQxQhwspWaR616J/ZwRAMak5poBvjEAx95i0cYo7hPRWrOpAPVD2jI5Uf2VuwEji
zNC1HyF98DWF7AJ6dNS0Rz/A1ry2o+OX+8ha28aL18u0d0GYfZWJ/qMHCvMBZlhdHWBHjI9M6FIL
p9y9y14jdwAGV4V/dHkrPWgMZvFjFz/WGO2iIL3mpvGhFYQWlKa6hBIbP36hVGgmZwexbq1XESZr
ZobIa/icUoS/ABFpVG85uBTz4qMyFvZOk/lu116/H4pb3t21gUqooAK8hg+OQO5waP1Nru4GnwxK
d8yDbeNeQhkzA9bE73jSO0gy5IwtywEkVTT6+GBs5GKxXzZdjG3b/5KClnso6D4imlu9yL+7uA5W
WEopsrNSkg+p99SFq85LPfyWjG4fFLY/l/TgM0wxESk2C1gdvbI8QXXu9mpiNtT2esGyE2UFzpNb
djpp1zFu6SpnmO2qBePwP0gr9D5pzBM9HvQ9c4rBuPbypqUTMttFZEunf3SJG1NJ/nBqRdYmIjPA
8Ag9HvNXKmkEjzv55lsN+xkR41mn5UfsVdpszIhMZBxzzAqkkaJwgwu9UpmHPr4etHtea4slquY2
n6fZsYFm4c+1LzNYoBK03V1C6cE6kuMgtrXzpLYX81FcSRsVJbi/hU4m1VoQ3oCN5OUr+AWNshlG
KKVL/oB6c8hi7kfbLNsYXH807vvM6NYJaWZo0NGakZCOZ7ZT91a1biEpPiz1oQbbnD8VbSYFFogF
PyQHPsR2XV6G7YcN42EV5cpiroJgH5UA32yFygOXh5zh2kv2vXCGYMnYTdS7hIC/f+lNwht8aGyn
3W6oX+hwuEP8SN4nlXunDINhDUqjHNGsHHo4zWdyt5p9ypZxMiuGRQ3HE5kqnQ2eRGxLxtlsvyId
wC/GMSTRLAN/tlC1HdusW5M0jy9uBOpmwEi9UlTM9b2ji80spz8mPpITk77N5MifDqKmVuMvxIW8
HqN2we7xgoOQIj2EZ2DaJAsXanybjbsK/sB0WUg1zrmZzuJK7QzmHa1nZfbT25i9ExtWgzHzxbZz
T737FP5SpnkPz2874Iuv1+yoRsXySBKXk2dx0NpLjCkeM1uNaZYeohnGtRnQCscEFvvyUmz11Yz4
CfPU/mGim0zXxple/zXZfKVyZGxXGwx32aELmxFsuILGnmE9OsytU+AvCQc2wYd6iHMYl+omZxjF
1QtSq00a8Ny3HwjPQzT3xBv427KgoaP4Itch+hsS+G/sMsqnWuWzYzyf6f+88VV5t7a8GeWvEJ+E
iIfpW6ajCG7Ubgh/surkpwdUE9bZ6VOycrBAJ3kzWiVomX+u9KWdWRDvadl99fVCB6clxnPUoM+u
epL0vvqU8EbX69w9F93d//OBmXEvbk5Rs4mHR4ZnJ64xCV8UXXIMa/gzl72AsbpSGFjwO6QrnS6Z
cNxExp89DVI+aTARcbzomnAFEFVTgDkBwffWwn6V5cGIdjYpb/HDVhe1IApdu78FiIgJcxLFAWej
hL+mcVQAZDCKkgCDoH/kj7j5k5Nv7Ps4Pmaa/cvJYWbi2uryVexRUNOP8+Sf2X7m9stV/rzywH4n
6QmcbTYUKUHB6tnpuzbapyLCYFent7DEdKjlnxQEkYTo2PuxRw+8L5KnrQ0Ne4gF5qB28ZCHPBKK
ciewNln3MUCCHFj9NiVMu0ecLb3hNmHLKoalcFw+pGwpOszUSwYDrc8y1Fyxn5Y95ohhoceTnDpj
BH/vDNL53wbxJwLI2r3pziN7YLlb+fmmMJknHiUCS5l/LXFbjOtRWorPvEVDxNHvMp0KSU6rZJ9j
fsOiXlQwSjTc68E7wQxedu95K3IkzXGBY9jMUIw5/ZjdnmF6qP40Nk0ie1XDBKDd4nJVGP6+ASar
9IG/Ion8cPVow0Tuw4jfCZYC9cBoR52JokOnuqaWsyi7Q1e/CtjELUANS1qoTefzGmFhRO3CB8YU
Z6FTKaUbcyViweNyDwkrZTBv139mqGwkplQpTIB6jLG57qKwW0pMiSv7L+FER/2S3AJ2xtM0ea4I
rqghNA0/4B5QGQhSo62uveJu6sChg9FeMcV19Wwxj1A8La8fHbYp1ia7wPbLNckyU0eO9PIqD3W+
ThI5mZUN53zhBJlWfQx2/I/p1LJsvpPe+p3yQJSP0RzfAQEL6wtyCzkAWku8EEvGm+ttZFAa9i1r
yhzDoKK+lV5Kly5HcQNGmCsDIpQzTIHqah5PcUFuuE1uHbjZLTplgTtKEf0UkZ1zCchkdjQbJ49h
tuD0YgIZCa1ZakceJyU+REB1W2j+kgRAI1J2qRSijA7nUQ2tVU3uemaoQPUGf3gFVKoxCWD8XNRe
PM1kkwJkqKgk6ICm91WjlvAhgtFrcnsuhVvCGAXzN3rK5wJmfENshAEYkUph8bw3D8e22LTK7BWb
zCobpkOypbHmykwcIBp/G9wUcrv9SrFrlFzM95xPSKcp0kGJyHD7EaKo2Q2rRDNfSlUdSb015lAA
TTEw0hKEZyyEoE3cugqpHavxfJrZNNEl2AwvGOdYAg2ogk5lGWzqpb6zDP9PimF6N3WNKOmXTqbb
H4VWSxwn28964E5g1RBiqOtWq2Ze2MiGYyy9CYI+3Az3rNyqBLfB6CGI+60grgF8yITTWig8DrL/
IeXyK8aWSGVW29m3gbrgYFpApGQW6CKcS1yaID/IRrNIoYj5Ru4jV3M+8ffYvI0FySIpxlwtDUzO
PObvuWQ7Sd5yCQRnpKIRFHXN792IexlmrWNrU/SyxNfhF1m/i4BvuO5Ao0nWkM2lbirg0jwrzPzG
yPsyVr05rwe0nyKh3Q3Wr83uOfnORUfCqBoeUppflFhT1rHy/zig5tiQh/KFh1mXTcAe3oiF1LK2
no3tihaT364OC2ZdRQ9jnctdzHhULQgs+EX8KK0X4i7HdJE/MyVXVtGIKFpD9Iqi9JdHNSUGEtET
Pf0HVVqortD/kRVZcBg6ZeFFQCML9c+4BY9oc78dq2pxlCKZ1XbQYo7mxq3o1YvaXmtxMAsbG4S1
FR51EdMAz0oHLnPsOI3OWSjh7N30xIKYHeVXDTkijRqINTR6UUnBgdTgj4SUqQR8nG4ZwjrGVD/z
yWSvSLfOdb9s4Ky51sMVQjj9MLJXTH8bU1UIU1SZkOLhvqDTwJGUrayU32DWR6I22UErvvBLNiO5
ge/CELMByJ18hnZDksY91389xSce5FotO7j8CIX2q5uv+h23b0MVM8uXlhFew7b645fIy39gIjFl
6wN2G6zVBQnygiQHKixzWkrZdC6lNT4tYRm7ohRLI9q37beK+qmHHKsy9PF7YiNJcJZpCwYXJDJ2
gQunlU2KKSS5kgxoEOrBcqg2md0CohWLsWW2n2prLk8AuesFWblpEepnwTDwrnz7VNFF8tnK7/xm
CYIKy7w9biqfQQx7LFk9gkDGQuMGWhlrhkwFlnVZuzacproYIlhTE6RFW8qOuroplB3c0o4LvFRi
nSO/mmPQ/YtrEFmXtDPhPEfsrhaXqXPUIcRJGyH99fBGNf8Hki+/Mxp7xogTOU7gbVF1SF9WjN54
S/GmiRxDhYJNfsW8Syzr4atu0BPSpLIdacSSI8noYqaZ7VIKXEKVvxkm14zkTce2EnaK+FERQf7x
kaJ7+iSrTGWLYYBjWZPTu8WvAMwXTyVZDs3jCxk3Og/YlKyIoq+m9OYWz3rMl5Jho4vBHhVEhgP9
nxQvOO6H5T8MjNPHFojfwiT9yVhjaXvgsCBH6/oKW6KXIenKfH/kr/J81RF208N1qxHBUxC0s7uP
XqxxbgzUmrA0q4xM8MLY9eOBpFCoHDR1r/XPiifO5nURwQP848y3b5yi8OXoyt1MMcysWrEu2o0a
L8dx4+s73AoUUodsMXu330rNn17xIUEjU2dx9lFkxCJp5d7hvMzaW1ds1OjWmaAPz4V27bodTi4s
jGQKK/9M4LlWvxROZBJ/VUxXJJPSlp9Y4I2sdrEJV7xhamBcEuVmkeYgG0sx2qwj7j8mBZ6Xt+3i
fv9Wyv2QH4R1MtK7K2PzdBTM9fIlCb9JYOT9iVU1MPamWHejNx8IfjXVqeEXNNagUQexzwxMhXB9
bScLJiv3DKyJ8iX3t8meKN8xLFvVpztCRoCAg5mXu3fm3QpSDnF8c/MDL2PxbzakjyQ4JvYfByZT
vgTGddmmf673NpO/1IW0y7n04nfaXG1/+ugQ+qdQe7U1TNgpnVSwQhLgFdIkjwJR7Nlc7l07ZVj+
CWPj9kdPuxbo7yAIZnDf8X81gk+YqElHbAFWqXqKJEflRS3s9zAcVfnO3r1sCWGUdEol9m8iOUgi
tvbC46oQc/a5ye1D4UTuQZRfnf50g7Mq3jzkfvfB/2K6uykZPnF0Df65tVWsmWKNypbcORxbONCk
54R6FGTzfsPMOPF8GJaLoag1d336O/HIMfpjF6ura0LAqHlU+Z05dNJeWCc1/+jlF0P+5YJG7U+J
8RE3pIqq9baNryx/J7nHbZF01EHo5wQQcoM9IhqQisyLQEn4BFKPSdlCLiZcx8+om3d45E9ShWjr
qks/0Lqot6X3QoTZBOlJxaOa7JP0PXQXu+MtIYZvUlc/+aMVak+ZGUe2E5RsuLugZDS1H82ci/gJ
EY1c+LQ8pjGAiMqc+VxmPZWAV/b0rXtvbKHyIErMQhiT0AQ84sme9qTpUc73KoGSZqEmq8G7Cb2b
hRl+n40pNjkWWqbFDeJScNIHgPfbpNvo3crMTmPFrX9bq8tKegZHC9ufD+PkhFtSzzZJttfCnSGO
qFT2sigWASjxarsCo7Wt8fN628xk+3eKkrGaU4b3PH+SmQmsXeFtKugRNRTZzVheBK+qyuru9NYG
hFEd75Vu56bnuwnUNcaNiZ3LO8jhQ/UOfrmrTQzJB5gWtXWR0Td972Co/wppJZlbsk95sGbIuKSm
uwECvc96oh1rfeTh3Q6mM0IMx7ExOJNnxWbQs8wL9I2TQuMqa36LkzXbrxIblsp03N+F7gXUVUIf
qnFIk4sP7SM5yjbBk0VH4WN01Jc1trp/Zz+ASGnuQu5Q/ZML1P+WcM0+Yd9lqQuGnUfXVblJ0hdn
xh2UuVerfIKxj589Bv1sm3X3Es002BFwFCooyKWvvzgEE4KKGqdR9jxakcv2c+Rn7nXgQ0fX2gPG
a9sFeKANuTEjvZrtH8R5rgkR3wV+I5CXwVI1Dsk2NQ+qde/iJYEf4a5x3aGS6dk6MZ7esOkYBIGq
VfeGtej6DWkaSSzldo1dlnYvTJRN4DCe48FktqQ6rEFJiGrmhCGxshUeFEATEOhwMrnpnqyrUG+k
2DqNU986WGKsE3NjKDYK5ramNeH+CHJCrOHkUMwNGXyZbspyxyhZUQlYdOdo6wOwUUd2h8sERmm8
7VQn2NjiHNNIO/Soa2CXOUEyAlcZtJDPT0+a7257iie8BuiWMRafuZfgJImTV9fbMEpBIUmQc+Br
EGQYEcVjECrBTw8LS8f4W27JTcYIcm08LoP4viDWd6qCR+sdarowSmYzUDw9K1+bU20RrJZ0kZXx
clI5/Ep+u6mJ/R/7UpBwdZTKqUWw5huKNPurFO1v742gjiOJkWZSttu+su4GV+RE4PrIPHgZBf9W
b383ZDaxInPi0BUnuDNXVNgviUq0l1ajHuCcUxk8NsoslFJj1Qt9WgECoGudA93PW3AX3XAPkeo/
mVGgVp9WBWpefeIaeOjdz9jCURq+7Y64UN8N4LQif5r++GuBvdY26WPr8vqGfb8t92rzQZ+p623b
fBt0S11W01mG3J9YZbnOR45Z6UXyB2OnpGv8h4QPyCVZXWuvQstmTBHysJEj25TFGleI1q4Ve6Xg
kjbm3WPQjvi/u0zvHd+G1EsMuBgtZWPSGaBqzpi140XISXbVKhFtdQEJ0P3JpO4DLiOL6UE0sUOo
TFe6Qz7y79SkbNoIgrL1TUurgxUQN4ci3Wzicgssb7bL4dMD8R87NRcrWqZ6wJAycCJ70+m/NiQc
D0utxtxzIBiLpFpnx0jsyY/nw7pV3l7JWBgg60dG0FdV6mtHeNVwh1ldqge3dOp4J/INQzvqlnGR
QsvHAcZTkGc/YOEYmKgTKbcmOHQf4qth+JC6kg1OdfifFZsq7x4CtTs87ZFEcc9X51jtziPwFlPl
qlI72c3I8mTSSpbCZN5AiZ4H5Cpl6yPytvQp8ogzI0S4KrpPG9M34ogNN9B2lbOkScbXqHxXdYBl
6WUk/QWXQ1egCMJb9j7S+hLVFB6cNTiGKpHRnUrNEPTEeNswNtVws0iMdXXIXsPGTpwG0/ukE0ar
FkyGbXM0m4AVOnx0l6WN5H5BGKIjNxsSx06GJ47cLnhgQSOimaabWHd0/1NFt+msZRr5mKnPweA5
MSaqmFELmKsUZYg1R+J+OD6FR/RwXchrjd0cuhONI9jELfQcMsX1TCcfEDTv0OSHB1ZOV14WRM9e
JFepb64x186iE1xn8XflS8EFG0Qh1TrvCNcgF3uGdSbcWqKtBz7MIN1zrFmFU8oyOZQMINr+r+kP
UUKrB6eLs98sq+rDbHJWMTipG1+gdW3MkedWSq42vJjMJiFJNry1PtHJEFDT4RpW8IA2fX0upJ8S
CSk3Nrm/a1vmOM7gvQyT2SmQQGFx18k8ZneNS0JWw/6Q1c3GgD1GdEutdgordxKpTJW/2/CzH35T
7wH+laZGGkq5gikU2P7kWOWGEedXv2pxK0rAsA22hun4hdZU7nRivi0q9dYng5gzGZ3p1iUvlikk
k87fJuXD7TYlM1IwvrkRgJ8eqnRXAGgVUbQqnziU1KVRLpm7Ii5Uhruzx/xiK1sow12JRvTJxuB6
H3667gZ88Em8chX8IIT+69PUs8GrFLYIuggSxqKIHSu72UzRsWwmysavLgrGmjT+EpoGKxLLI552
71BWzb6QOn4234SdqH7VeAwa6k/TS2id9fA31nauzcx2ndNxhvsTEbVLkOGshPVSaTEauGa3qyIa
nszKw6dX7+NkSn7aRKKJfys3yD4zdPFFl14lLyXnjy3QrPH9kp/Vk10nXQZuH5ATZLdmVLVNgHvK
+g8iI/dWedl3B0D7FMnb/WfK+pQxLqPTjmsk/YHIIIwc3WThcaYZdOjzXAQNz6q3PRKNrhsvKU4h
2Yh1GXCl1LOEJxP1OGGc7fbDF4mz+TjXwi+z/DaMNTtq4q450oQqhJiDDPhIvorJJnDxClb0G95X
08UP4zAkwfMD82sXqA4+Jc1eGm9ThqCOAfiZWofMhHv0SvG66GiW7WIstxHtNQlmvoM1ftVjOm/y
Hwi0HnEYF0sgoU6lduzBYI9jcrZtqm8UwS7/xZOURjY+sPhU20RhsfGjrIViXpXmU/SAqfpCmme2
t+sNm8n4MOfMpHuvtPjBVYHFXyr3cXixOPQr7o5EBh50LuWQ5CjSWlrjrpBvElhYTHgzzzBmpfoZ
uDPYXfMaf2TMj1ZL+8b7x68RgW4YbDxgyVtyX1TNAE+cBQH1eM+KrlVllBcpWJkh+NLJh62tCK9k
Og/CfDF0hK1o0HFjXI457KKQS+7DojxxwiHVw7fMEl+ZOgtKPY/485EWNQLmmEBmGAvJ8UeBY6gL
Xg0fvOkdmSrNCZ0h7oNpTpddDb1KJYIQVdCu6BhjOh14PxPvR+UAJJCgMuvIDU+0JMy4gVhUkkTG
E05o3hpYds5Z8y+mCjN2+VgSEmBawKSaAD8Dy1no69qmiCWn51DvkYmVGqQTDjhc4SF057zUzXhX
4PqskglWWeKLhzYh6dcwb+fqyzSLbaXGjuf9WTUWJlWyJ2LYOJfZy2zuHDKXHazXXDQj4im5DXnB
01aNZ+xHI5gP+M2UKXgOZz3gaKijtVJcRzeXzUjwZTXfg6SvEn7eBDd3iWKVsaT3jJlKIgVJVXJi
q7gh67zgxgIQ+rwdj2LE8BjwXNIEKBMvAwZQKRkfqo711PN2HRWVVHsy3U0XgvdOBT9v3bCzOsAs
F3QOL2AwBMMEpYSqkOrAvUz9QNwywhXIS7dZeV5Kd6TyE8eWh9Pcw/4KCFClSaan4Aqzs7zINYCd
HyljN+9/6SD41EvyV1Z6MbyBmxto4FpIzOk51HnqkUY+eVgKiKNIyMlasXzeXdiwoWZsQpN6pCH9
zMpNGdGICS1HVc11CuC1buVllmOMyGFuVIP/L5R5jj12rr7JftKw27VGjapZH6OS55sL2FgMVIJa
+0CJHvKQgf3T/oDqXQUk1lJcUpWJA5UJq5k4iYnEFqbNCkggD+bcHT/MViHoKh9Jnc2qfbksrRx6
Z8s6mjyplgU7CG8Rm+q+heFdA0SG5BwD/h/5yy9hmSQA5odfLfiVm2rpJydtKU98H9HyTco85COh
DyqxupZva1vIu75+BLzdVtkthurUMdyrdiEzlSj+LrtfHFBSz+ugrpBg3XhjbDPmclH+S2n2fGA3
aHqqNlF2av7yyYtJRFNqk6enx5JRfuBwzcCsDrX9EpjIuVo3AefAwd2ia44GYgIHMREORz8DupcS
PYyIgHIQNKWlTDUF87BO6blb7zoOEzL+mGEDX8QLSIz7dx0LFWTKMbyXEaH+aUiCX06edF6uE9mr
Gi/N+JaxWZTxW7d+BlvjDDaNt+5S82pgyKoSLfJBypnB+xvoyQStY11G4t4JCQfPov0EJoILyqZF
+hf8CxpfUxS8InytUuSvQZ0ewxpEMRVFukREkc/p5prKp25SB6SejFzGxNgz+gK1+vZbytaK4csK
J8QVNmAsHSGZ/T48gbiaqSGjhcMgV8RvrCX5+60Je0DmHFYw6jDDdHoHl5PxfygOfqYsVaa6URYu
ik4np2NCLIGI0FOUh03BAhrcPvKcWtcyWcucrOgPbKMt7ImaGvHW2Hb+T9N8lcYyK669T4x5RnK5
biA9qOqi9MtjFv/48anA7Dw0p8FnjTbNWUEeJyFfpVnNDl4wTRIKck6wV8jHGcE/37UWffxqQd0F
8NzbtQyjSeZ8xDLm6e3cKFw0Y3OaErNA35KvGgtX40Zkd4h6l0hQ7tZn64hUXJyoXybjy0S7DpQt
Yved66M9V9V3iG+iZLF1fRBTxqwofxJO3xoO5JCf3Z4ax1J2oxy/fqYP60OmXfrw05Xgo036KXUz
kQeEnc5BhfKSRDw52QPUoofprBiUXXj/SkIzbXXOhrNMNLTjcuC1PUa2R43gPXi0pInoQ8UV28r5
IjNpBxKcvChH8Oq1b+svn7CDNjSwBaybn9dnap33lJ06CveakckiqROOyNsqjBdTeDYhzpTiFUup
hSxge5g+uG5SqCqdMpMaE6408vwVVsVh1ekK8bF73iDGNuiVX/9URaa71SWzPi5icBSU07XEMlzr
rxTB3CSGqiTEQfARVL+0vIqjKnQcN/qCGsuOPkQVtlHf/gQFjXumNdflf21ED4fINr7XO0OmLU51
9sqq+s7hXoqwc7LFdlx/ADoWoEeEtNGI8wQDLH8gUeS9ddCgZiXmHnkbbLC1GKbQGuyUJ5NeSSW3
YW6Yk0fpZ8SFua3JKsNHyo0dk3fbaxc50B+mbPSSye3THsy1yRSN47EZzD3MdHrpFErO5x0x0OYB
AbUporPMCtNx0ofYw+6m1+8wYU3R3RUrcOzXc4UECO1OYf/ovVc8eXS/akNm2oDTa7q1oJPkUseH
OhL33WY8FYCvEvujs0nLfLv+T+aR2P9IKNLUoZFOce7wt/QpsYTHUaUDVd/lImFfr1qCctFwgeY/
V8mnTkUf5ODQS357zCBUBVAC9ImQ3jT6ooAEBIOHPnin4y0FDKRwAImjcdXZCYdnBpy8qMYTA0c4
8mxvoZJC8zT8XUby1KYHS2YOiiUh+/1/isMvGxfg5fj+B+rgulun/EoBrTn/4ph/0AZmQHUkARBq
FJhVgYNlglDR7xXx3+30funaepqp8v/RN3e0U2LH7tckZUvDyfa4FYQNVEIVD/cvG1Gh3PpyP8rb
JH3EkCuhDcEowm/BHzj2x6VOK63g8msPX7JubMcBGDOHHMqhcwQnnfyZylcvGe1aR8fJ7MmbzFkL
tUmT3uHERDlEQkLtfvrFLokfnvXPQi6pihCY71c+vUtoyKbXOVbxgija9RT36AgvF5lxvEjZY/DI
9aaYGGZKu0g5bXSFRKz4VCDceuwyOaMktXUXDQxwtxsYU0ISL45W9ECFhzGK3xPJKdn4tLtk95G8
NlFFstBrWlQ9Dl2qemqxrOEkEJyCChxAvKZ+9TRzHCkmygj9MrjDGKDX+MwmurJuIdJAYo8Y0xeo
BMqvP519Mc3LLqMlHzQB510Q971FvU7OMTJ62uETQSnuEmQy+sQYE1tPdTiQ/ykrYl3vxmBqUf6b
kHBcE1WS/+Y8Ld/FKTLecaUvK5csYPXT+q/Gax2poVthTJcerjlLfGBAlUqVg+QfA5ageKl0oGDq
SRScgpJTV9BVEtLJ2nmQLsBXPA4xiUd7KPcOY6bI3zYAQuFRn00ZElhEcuSYIDCeWDktYlyaclZs
jZiHbJ5t47fzLwGTN0EPZOKtGnVreReFTuixt/HQ8kmpHIyLHfoI/LqSK1eydvUVO3glb2V1R0vy
yiJCb43vsHn6ecHXjEJEk6JH5v3W4oHgQGXkDyYOjfmRG5eGG3fCp8voOvDfgbQVTIMkPtdJmYxs
GK2MkZzC/c6lmzIvk2dO2URrk4iYspslFQJJu+KMD6IAAKNczC2mc9IkZTD6CUkdmTDIKAeNOSB7
+ecg8CeGG/llsRa6LYcsWkHNFf1Vd0Dnw1QtZd+Zl6QGafy2W8SY9LIMyQmuAuDQKMeO6v+aAUbA
AswdFBcPm1VJRo67sEXYJspWJmCYNtnhPcSckMv6OyaAXONa9GoKH6cqza2QCANywaibL8tEPbUX
Ke5NKdpJVYPeas19lZKaJ82RvY4fZuTeyAFR3bXUvAjs98jt5WjOtVXlofvAAsTFhtECGsC94qfX
UcZhhoKmy/9E+VIKTjNMX+kpWJDlnzU8DgqQxMBpVNCjNuhN/ocQUgTb/MT95QgrDWuhLiK6lNpb
MllvxH9Enddy41qSRb8IETAH7pUE6EnRlCjzgqAM4b3H18+CemY6olpddeVImIOTmXuv/ZMwgRfq
ryVA9Ujc/0XcNOgc+SqC8KZh04xHBB/LQfKYvHKpeC9e+EjMca2Ot/QnJ88h9B642ErkOvPNHado
VbOPiQXG1EcnLS9Cpr9C/8kKx1OFvHbEWdLPT/fhRmA5RU+5oGPPED4q7xLzDCAoCE/HZifhT6+w
p4xsducyLPDwxJP55tbMgSrq4tja9tMpQXuqPT2OUEHbUiruDaD2edpraD8soX5rOonGltmCGPAX
kBCt20b/pxjRL+JVq4UUEasvht8qu9H6Zov5ZiaVjXT9kvcqU6vP1nutuX4HlqySLU5YDB1bdH0z
jRhA8KSRmwbHIwq6m1/011xKaAsUXOZ4efA7M37Jh5tWHwyckvESK8QigR5EU5OJOzQYWZXdSSLm
MDXuPsWOrlBvgctTZfbXZr1WxVkMhHnm+UYtrBdyDSakGd1eIPFnGq1nNI6klKejRQGbgxPtVOOu
9VyjFbbaBHWeHXpfmczmyfToRg1J9d5DaIl2QpAD41H7gqQDVMicZParxm8eByOlUV+y1yqKat0F
GbLYLtvLRg4xp2w+BrTWqu6Ha2GCpTW0oHOTovts0TYDuhHWJWMoPFLb87h45PVxmHgk4NySeZK4
Zui5UcY4FiSbzaz1KaOWUnqEOt5nnrKWZM0qqw18tAFi1lWgYmg0/EsR+Iw8Rx0gAvkJ6IFnxsLc
ZUy+LA+7IG4Jy//IoombmB1bXtLEQERLK5EGopY9csDhyL6koVtYs62p6GeUMXt/d5ARaJpB8pqP
9om4IQlyBx63AH3epMM0anpp0ec06qfop1VwoomUHe+MobHSlZB/lfFokEKF+jkcAijSM/A4nrUu
chY6qtoCT8j017aZUJdVTC9VrMfVpffoTg3pLJeGwo1MJbaehk9CbMR13b3IQU1iybCOCqTSXiWY
sJIQ0EjWpgi+g2FtwuHN5WBdeIQ0QbPppQ+rTp9mQLRp8TKKV0UmYLUmC6Lsv4E30N8GOmOBRFEm
3ZWJOeBWAdfh06nuoJUFjcyzMkxYTIjpURpxQ0Qhe9NrNC87qnFgisOskeQ/momZmVwZvyhqi7uz
NVY9bAf2WcoqVWB697QZF2rvH9LZqWRMd/Wtb24m0ROeekYlXRVfiaB5SytgHJD4qhkjQmNC7ajZ
lAptH++ypnXFJNaaqsAYCEgGSQ0yWnPkK60JmLyQGGSi8/eCL/I5Nga3IiIsAEBKr++Dlkenllir
eIjfLQuk2jjus5jCmHnRXq3xl9YEIohV5CUH8TVGPt1XbRONsLkhRLQeId0pR05th4UZ4m/K0l1J
EWVgIoWhzwxFLDM2U0NC7Khqfg8kU/GyqCcKBVlcNU/XDI/ZZBq0n0SJqjmJ25Xfr+q6OuMH3XVY
DLEtEjaIcxYUMOB2hIntypCx65Z2z2SJVXmcGZFdc8vJr2fRj7UbgTmvam+/Uw5WwPc1nnaxV7kG
STYMgAgwlJNbF8U0wr78VjpndfwmtOma++jZW3UVMpM33/3GPxW9HRyFrlCKuE3BYqeWbX8cQUiB
VGC/q5FUOAaoncmw0zCrjO8VfQyvPXr5q0eJkvlOH53R8GU0fm37I/1V+Bbe1j5Jget38bWOKB+U
ZpFJykYavxBXZODte+2RjdiAdAmOR+F9wF3AQdp8Mwdj89PzpjGq7+siIPOoxptaVfiSWlk6ilES
xDCri1P9zyz2LHbigJqNqJIEeqvIHENmOPrjVRvQ8gaWQHVRAElGYzFQL6VtBOqmue9SFIS5sS79
g+k/wR6A6fsXwzIg2zH8qcZd3ySrMtGB3aT0nVlaSMN4GTAkyMN5DJ0yXRkGs0pXgZhmeqfQ48fJ
ZzAYQeoYyNMVflDf0Vqw9d82ysidSFscuvoFG8W8z0i2Reez2t+TKd6AEeSaPQg2yVK/FSUacQRD
hVNqbuQd7PqVzXBmnrQOpJz5ZhK1NyGnwEuizvs+VMLE/kbNXTHoPn6NAxk44Coi7qIcW3Jbbaf2
WoAhYGdrRZ8TTz+FZxCgv+xU9uZLl0NJqbKGbVLRQ1wwUQMZKduqjs0sDr8njEdlLY8nZI+puW12
JpV1Fa5aCPfkR9hbaU42CHWnN1K6srggsiRPaa3Ro02MaB1/SGRfEh4MgB2yu5Rt8eayhaQS4hva
nYYVv8Yya6TK0TMZlecGkc4jzSE53xgYa0IDYXJSod9iuFMy0TFWdVuxu7Q3eJeS81s8tJtBkPfl
6VR5GT7icBPTa23TaOMZ5pVmnE+9lDENSAlY9LR94BVXP0VIUX+hs1LFoS2CctmxJwaBs4l4vscB
t5GmWDupy0iGrz+rHvgzc58OX542Nwze46Fi4kiefEzxHQ2p5bDH6lkUE4NdXdghWarq6eZPyU7L
3togfBCIs2uAPjRLxGI838Ia6FM+u2q1A2/sMIXlrk38dYZ7TkLS10vjZ1wWN+ilWVJggsTdYKn+
0TAgCSIzGBNk0KHX/wQZMsrMAHqkAC6NH2GaHFBib2VW8EjboTyMR9sxVQsRNxtsein0TE00qbbZ
DRSkqHHs9BJOBGR1Jgo1ryTvCHLVvHr6DkSSGMVC5PYm5UjzEU8G1DuZeVX/PWEtOpgeW0hSskKn
7ug1gc+GwER+uTn45B+jEokKjkgHf04yU0aEZTU4lU8X07CJdVZLeomJYmO/y3ApKnpDsAsui0Ln
OfSeZuGbl0gvFZKNlhwz3w5rVqwhdrrAP0T5bST/CvsFPqksvRXSQFhGcxz8kRBF4+iNARE2xk6e
dQ7NTxhSUzYK7sqIyNWc5pLlPVsgiQwOQHaoKTYIALui35jwcDqirfJc3mjZjXB3Oi6vCC7PCmNU
CAtEBqpkhbF3KtwAUa7c6Ic4jd7DWj8YXKy6uPhNvjJQZozAz7gwbWbZxDkMkbmRNYUgJmS3+kM2
lZ8O0SgCB40tfiHjslCOrTW9DNm01MG443w0gbkbCoKDqqQzAp8lIsemCsfhNhjs+CPp3OGHJ3MP
iJ76nOJbSVZK5IRH7QqfUyrIahLVWfrMyKzCgUaHxIzxDtr2UckTdVt7dL1U63Os1BPGaNRisv5l
MN8oUawzQ+cQdhvPRpg0flMi9wRBROCL7I9ZTYqwyMemTas7efHdJKkx+eQQnqlzuNkAePrHOMYJ
eLCqjUonLVkZ6ElQNjLSOozvEQAjXG8m1euP37k0xytKOSxN8HHSrcXELnJQIU39XYWLJe2FRO3z
Tc4q6jxJJI6lXw3T7FbhlP7mBiT8I3d+8IzeyESgMU23DEGBT2es8l7S8NsALTNe02Gn5DtmPzDA
FHHsPaon/CEqfSdvfP8L6XqFwV5Zq/k/k/TNE08lfK3ODwszS19Mr9gju/6aJuvpTWayzFk1Xd3V
LEDN9QBxwRoIjUDNRoBG9222crsb9OnNbrgI/H586uNL8SyLfyGBxmzzEC4tPaarFYYQ7utowui5
tyTKYycgi2X8Qi1C7eXb16TVXQUAAAzPaST5bjmJ/UgZEpBVrG5haAH6wBi3UchFkN7BcsnZgVal
Fd5JNrFRIbYW7J/mI23tfwHPbcoC4nV5VrZVFsA4LDZeO9dhEvTWYYDRN4VHa3w3E8k8g4WErUR/
xsA8ITxLXWq9RN5ZxVXdZGoJxCq8EdGQvQwNvwj9BsTeVZ3Lr5oyDUsxMIhNZjuUTh8rCP+VHiJx
x5zCF0LrIW3zxOupzoutMY/8o3sRQp8RPlEgnl1dqihudyJiR6H3xdaMaFm3Jtd/92CWt9fGF2Tx
62xsvwcV5lCTpCcT6QsZDrNkkjsA4R3eVKgmaHf0szkcCHNBLMMV0Hebimta0ddDseOK489Er1ps
0xQbwpUkTyFqhw5igyDeXgjxFgXlJe31K/WQ4++mEOdIzwmxLrPB0QcJgMcoXOFq6fWTkuIQdmSL
IbQj95sgoh4ZfntDApCtuCO51eXDVr7SgM1FfxTBbhIb1oFawpCNjXOlipOZYJuaB6HRCfeoFoRn
OWXx7vPohEZZocLt1WijpS4NWySkMumnLMhYOgjNSJdFQ58iWEKl5sle7ckYVr2fhN4cctKULtrA
PFMc9eKtGQ70p1tfABxCPbEwMHAlPRCSbac+SIdO2dv30k/YXzQWpG3eYvEAXVaWn0C9FfZ4uvro
1Nexw3jKk5Dcx+kLsw/90Hd+hhkfa1jj+essqm0tFCc60M1lin9cX3KV44cZGfmGL+Bj+C2EdIfU
xNI2l1DIH2feynQl9YF+l/wByLP0NmzHcm9DGk7yhuxOsIwCuf2esxG65SDjuUl7xAweJj+RN8/O
vg0+DvWx0ZkJHf3AnbyzBKgPdXGK6bvNYXFY02YxovM32QAjbqddGl20cnAL+dUvMNrYuMvklPpN
LeRxmeYX4a0CE2Mr78ZtDAxwlMqZBV1raacuXNxYohKutjqadprZFfsjeeWDGxVsLfslSCHHo4JS
XjEzUYIxQ56bxDFLFz8yas59XdxUS/mxi58wnRi5oSbAkFTRw/0n4Zi110P8xi4O1AykKqaezCPJ
L6PxQLqrArFnizWYx+WXzfa3TVMftYp95zGmLwn//ZYqZZMZzJj9nIeXOpy1waJBS+BiqwoSflpq
BoaLvk90+L3CmaPoHaZxdh7oo+Ty1EL310d9oRX2gm6yo89Uhz7fp2p5U7LuOkn1TcFa5wXUD5Wy
0qc9NMuzZGafKVbDoJJ5dhQrM2NBoGpWBhyD/I8wMtBw2SVTh2aTjajtK7X41kWPTQcuZNatygEQ
ACRPHWtIJ9/i9A2zzyKWOeYqhLtg0MGn3CMxPBOZHqAczoFhiCgA+1HDVnSOg8uoSOCuNnp9S/oT
YcpWvtbqLUlpHOVdG7+1MTA+z+xuAiFQcixEG7uy+j4lKF/8rln55kSC16vKviuIseJr01uY6WeN
F9JhE2pGr0ffUKFzKft22TTKv04HAFoIh0HULSN2OTMRveXMhYnLw6HE5AX/nIUHSK82PVuRjh9M
3z+xqAHZzKTJrWbyKGMAWkL8NTDtpVTA0CkAL6nKY4JWP1oGbehzBvdBTVKnmQkCGY9qleXtntGy
iIkgzDHhSDiEq+69hy8TU7PM47X58hjkH101iUeilbNs5U7QnrSxNBkKQuDGlYX5lhgq9UDL5FdV
pV1eqaBMuiMJUCkPWFhPdcx18NtUwUevI+ePxadgb+3vNXEgYJsIywCyN0pItf6XDNlxHhNn+oEA
35zy1+hhJGq7QsVekdmuz0nADy07Nd+kkN8WwdCox73evlWoztGVxN1Va9eBIMolbzE/h68q7WWD
Vlal/Y4YJxqEzvmFFmgtiMOBMqSOOQg+bSWxS9PAqOjk6s3cdvmgesZG7r2f0O83Y97+pJr0C87m
kXqgPM9Bzei4hBJYyxspQmAsFKdGgJOa+/FJO9qKd47PxCG/xNJ7xDo3XBu2awkJHtQAUNKBdWpX
j5mbbRfJ0paopCPiZ3Uhll6obIRNTJOH7u+Ta9FjlR6ZONBttYbYjVW0l1YMzL/GFCTt5cp8TZDs
YbVb6XioWiCcFX4kQ/7sLNDmABM8L9ljsOuoU8WvF9K9E9Um79JDIKSloVhvBW45P8ZgpkDgYo7K
tWRKqYEOke1ODi5hI1fKelWTJZoxKp3U37o+6NHwsCHm+nWJhwPeNGMRA327CAK8T/JecIHmub/q
3ZaDaBUYWupsp+kHa8iXIkEE2fFkvXcIazXxFE8bxJbXiO8GBgHcGyLa6qNVIphKtpjXGKUDpzmX
6duIc4bGIBxVDRVZCUlHWOlO4sSp00hlr/afUaOe/YZO72+J6AsXptDYEseIheft5nsQukoL1Bsx
blzhsuk3ZWJSHwLcpuQOxp/Wm9BxsXdA+yvTcZ44XiN2sKY8IhxS3Kal5aj65cHPZyaAvjKpIDPE
r6a4a5wDX9cO/UBWA0yBtLtWI7twRiHQ/wZ7VSFWCEzqOjOmMwh3gIamNtA+ojs0mjSmyXWB785j
uzW8m2rOZg82pDXaVoQbTadSjKI0iYPtlKg2kGq2p15Nblkgwa7KVmMJD6iAr8S6pH6O42tbPKuc
DJZp5VFDGHMME/AIoUjrIsUDLnU7m6Yr9/4aC6STDzMS/grkajWm0Rq0zT9ZgyxvNovqS0j6ISi4
yTzzkCUDZ0W5+tVjbO41VBOp6xcrYwgR6UestGwlE0D0iekhzzp4/jwpyRdG+WvKCqbNxhW1f5Hj
cJ9FyNA1cpRdNQDm75tONxI/iHDMhM3VZO9Ds6+mQ6Vv8nFr+Kzb5QeJeThdYKrqz1kI04DLrSBn
hHAEfW2n0EjVMBQJbsqSanRZKNKLNHLCq1PIkyot9lVO3kJTrKwqX6pPA8/DFCAByHspo2xVHFi1
C6mzgVRa2KkhcDF+Qz4KLIDYdjil+b5QxZJVK6XgrKNn3b8o2UiDF50qq3Bg2ku1fGRmt1UDRLge
Ppv6oVOEBPpvj6grUsUx4GZiSRIIV6aVpAWQ4ahKy46JWFqMb1k10uJwpMlfAb5gBayvNu7/Hs+V
xXSYx+ZEr82Dul6l0wvX38bMejAx5UthaLsg9AB6/opnqyEGFL+0FL6FdJ9Q2pIg5bQ16Rj0BJpN
iJTLG5KTzE2gexNXN9kN0y6eVGo1kNTqa6JDHg0rtjh65+QqWjG+zSqwzQM0JQh2q0ZfdXdpvasZ
XzAxt+xQTY9tRqySuHQzm5vUnxv7M5p00uOAfGL4p3prAlrm0dXQs03DqTSKszwki5VGi6oALzLY
W2MeC2c5x+YpCJUQ5ujY5cXKlZWkt6c4DIWTx7FrqQLdnk95POavVZNy8uBXgyZPkdjmNMrJSTvT
qEZ/T3uVM9QXX11D0SfcQvA8G2O8dP0xZECoJjL967o+p3D/RdcHrxlWf1uijM5rH/GSieivFOSL
jcNzqlPHQhJZCThQwUIn3JYyD2W0oaN8BmN9U1/tKcAhgJU7OPgjbbdyU35W2/FTCuJrWt/tcjqX
o7qMcSos9NRsON0wfxT5CpqJFcBfy167l3UQvFJ7TKNTUzcnYD3w+lXOEqnxma+zGsZbpbP2Q9qv
IsYmOarMXLpOzLengKs+Z0ta4MzQWkZj3aUOjolmvghvBsOxZ6vVlSHJKEh4IJny3QcUN7edI3KI
It6uNBn7FCvZeB07x8s902V+1pnlDGu0P2t9PA5DPThdTmKnDGy/J5Q+J+FMaQjWM/F0EUIElaVg
KCyC1A3LV6lw818LKaYNviSob6kcyahG/WrVSv2V7EQ2FPJLaoIaMxc1bz7r7Wheoq4Sw0o2csRN
bTMFcarPii7n+k8Ok36ZBuEe05L/zgnBPtlmSNTQe2Gy9IFh9nMXRUEtr8mImzhQ2kj/WCaijMIy
iudpnExoMTNkVYwrCWWlEb94wjhGEl6HvgFM0mwiDfif0Z0rpcc/P7ipIqFGQpugWrTLUrU9YRGn
cuZUK6TracmsTlxBWVpa3ngwe9bNXHo06qMIPuThouvljm0ilPUInbdx0iJ9ruKWbX/97MuzTaci
Qe3Nti8Lwm0b6xdj0kIk+jic6vpNzBA9e0o2dde13PnzHHHcNGLYsn9saoKgsNj4BsQCFXFQSj9Z
iJOn1BtKdOTXWfilKNYm5HFlZ8GHlZD50EPRIAAVIzOQzkWJ4K4AzlihU/b4/iYuXBRxtqGiR4rp
J7Hrz3aKvKsRBwakrSogcez2ITFN7jLpt2byXnkq3MN8OaCRoJ0TUuz5H/LMd6FZY9cK17LOQsfu
+dAjZ2tR3xMpTzdsQRRP6l/KjjB5GgLMa5mry1MPu7ZDmKCGn3FDHIhNHAQFrCbxWLFZOtV7TVmf
sOs0tO7UW3fDaNnnF/c69I9KwSiVocIc75bXgQMRIO3fGq93Sny5tQJiPn2JppyxnOXivlpbQ+IY
wEEUMkrMEJITfqussyAkY9bLJELq4kdOy6FIcA5Z+USYVo3VdunRXQjBsFTeHP1KW34MXwKK+Mxm
m2XQSAD1amYX27vozMuzNwOjI6pE9uB35c1v6Ijmo0MGWm/ePTj4hZXvLUa41SzZbtv3nuhmiLr9
OpeNf4gDrRa0COnwa6ahb90krRQqeM5tXQ33WntTzfHWCwZUNZ+5mOIdMBcG7xnZx9NhEXBrKqHx
pYzysa0HSAK2t/MJE/dAEUkchTY+ydgnA27x0hzeDDQ1NqL+3vgYazjZLegW3e/OTWncNEDLgrBy
r/zQBZvIXFsjT34Fsn3uNdwxjVsR/hRFGOOnneTHuCpAOzAkq1XDpfXENaLRwo3Ed0+jwohqlpqP
Lh8OgmCuWSWVTcOh8jFGR17lNKJzxOzJINwlnIioEL+9/BkwG6hzoGE5safGGcNVaqiMcYRTq91S
msNEop8qDxis+G6TsOz30dbJGnsloECkTFiGZAWileKXL69zLKLaz8Rkg/HuNsilXUHfuhdOZLOM
6BN5DRLFlUGqqowPfd1gzRg89tZ16RbwQXk8CDtybd5saGsXtZwVT5oMCUMqnYFozIpZZY99K67F
PiJzhOjGa0AxQBDQKh/af1C7jxp7hM6jaRveSEUDrtA6ikbvN41cPEacv06sc/CsjD2UlSfLiLnA
hoUrylg8pOaVCoJHUgSvF2lEUDJ/lBVwO4NavFZDtda4Lqsxdng/OfraXVCklwaabgbfqPtT1Xm7
BgmA3H8kLOmRQkJ3irdrjk6JyJdLKzxPkkGuTLQf8hiMe3uCqsGubtnQKsvg+uWk4a5sz+TxFO8S
PDlGszNsNKUU43tVp1AnZqkyitPI81UPGDq0FfjSbDwbUfOVhqErk6Brh8oD9YcZp7S3sDml8Swv
ZJyClNfMv+c/GhrT0bI/0XHkBwzcRhVhbgJrD3sHPHC8EXG6G/qGQbtHtoF1ohsPKDT+SUBA13H9
FY0Iz30JKyc+WH1czWmh03CUM+idXrMldttirTWxn9gqzmzL+pfRKyhJ9YK+5yYdoVsqy/JyYreI
R2kO0zYsZgxgRXu9EsDvwZY8+1a4fS45rRWuyyZZ94BACuK+hiY9CbsluO1tsnHZzCh+K2QOPvX5
rcpQH7Q4G7L8BgvmOKnkH8tuRZVTMzjpCaUP5w6UqkNNv2o+2IzZw+/TT4TKQswTFn4JYmxv5qTy
hOuMDX8e4U9DSzbtmf277HOZsmZLurIpFUq/6auug/qwDMFq8BCAB4Zr2CCYw7rbsISKxECczWhY
2nTGpx+lLs7qIitcX0nWgqEveoVNjq6i6KTVFOibVCesjvyQLPpg2DKLlYMMA2QxIMfqyFsizTWb
Dm3HzdEY6n6F3t9Z+cDNWPKUGjxVVofZrtd1TmLNtDRNJErwGPjUAPUzJY3073OsthRPf3/9+2D/
hkzFd6PR8DhNVEi91ghYQVXSbAe8FKBXZt6CcYJCJJUZ2dj87b//NMvyqjI57xXmQvH8BX+v4u9L
cQck2Aa2Xm7kuymyXxh1U4XPL0lUTb6LE4vY0/mf8H9JfRAprys/El/BtPjvJ+Qx2XQjCGE01m25
6+rkfz/4jXLQFIXEuaKfvfuSwSdklSxjlenT3/f+vY6/D/99Wanp42XObYdQorZDiC3J4xflzFme
8CKMFjXWf47Df79v0CSbCGd/n4YWNmSCWmP8tE4Xei9FQxuaMYs0klkj9SNZ0ELSVnJEMmuPSKiY
z0czZM4QvIU5w7359tGtKYc3fJ8aqB5NatGtLJHkTy01ujac5p/HhpMjNH9IJKYwCfqbKK4mhsh0
SioRmhuGitiI7PAc6CQxVrNFya58sB7KIRQeBYakb9T5EHtIK7NGjbZRlGsr9sqnv+P99yHW6PfE
MBnw5VDD6fNrmayw2OFXxXkZP8dowM4T6J1K11T9EP9/CqAOW45vL6pdi+4AHXVV7P6+8+9MWw2S
tTH4rLWK4V847OKS8O+MCOVE0rb/PTJpkBhuq+lvfR4nivt3cjOF50Kq0evInajnKZP01bArjZR8
0BZbrGWFXLx/P+PvQ9aRH6rYLGZ//ySbyKLrPB/8vw9GR2xBZOn9QkSewVlP4fUMIe1qYT/Y+NY7
yTLr3d/f0vmtwCdQyiRw/YKnMNtXz7QBFFh0EhVK/v/cNZaBNmAgCQnrMecXh2EyWv95X+jH/vc3
//36fGoxKNrVqgjl/3vZumXSTYypAf7upD6rDqk3kVjezhmofrCV7fyG8CvdhRoRDGnBCvb3wwax
D5JyI1Cb0DUDv4do5yT36YXKDlm+cZU5lLHMIvff9y+FNwwh/4qopTtTsVR0YI9SH8UCdx6K2Ls8
qiuyYWjnDGtWgZvFJjsrO8hYYWzy7j1Uf93sDldopbPHF2R4b7IKaeLfchHp6bhaLqp9tfc2sDOQ
L6AqWPlrjLLomShEum218dfD8sNYfDPqZLczau5QgGDxjWiVdfQRo+ZF7nGI6L03OskpAdv+MqEl
SteGtAKGQGNCecI4vdvIR1OH/gk6Z/6U1db+JIZ3nE6W4kC7K9+Juc19FzUAKcNzkB5VVeWU1hpi
HAkpULCsZsmPg9BoFmi/EYo6DOkoCkoBLYHeFckVjmYucYIHyL9IFg6WeO9JGqyxy1JQ1h/5t/ZJ
OUSTJ1VheekAvVw1hPRIlLAljS2Smeje+agfqbu70e2ewZ03N+v3mDJBQaV3kSAbXSaUXezbtRk0
KRHxo9Jehr6zzNMlekDRLUCz6OwJnPm/8ZBjnoA7zkC0jH4CQcSS/k36M0IqoCND7+YHNhteeh3H
JQi0pXkExEzMRmDQUQSftBwehHMdssFRG1fjtkZPn7nEXMgB4UVuAenBZk0kL8UB5YYECns7TRcW
kwOPNfZy0OofPsa/eY+/RQjB66e2pIKjdsSjxbH2w4VEXwBqBdF1zLHZpy3JWKvobqBXZnxTufRF
YrStYKWdKG+c4e7BIUPYinpi/nV4x/k95nO4E4bQ01AhM/GjebCr1DnlAM6YKyzRKYY/9hMRXvOY
jRXpCkMkpTq8KOwbBOUyygyXEzORB4cOsJVkOtKz/8dGKWU38IOJypOc7tPGLoG/DL42EDI27UQJ
oUH49fCumUciXeYBOrUPiwJ9J0envPvFDqoRg/jpvwsEW7uycIZfCprq0n0qx+HEODba99vh0QMv
3aCMRl+urkAMM0z6l92zB1U5xRVvwPuuHtZ3/o8v4IVmV/0ZURPdEUFzFNRZMLeoQCilS/8cXKdn
/o9/0VQl5yEpl8mDk8qVwPVQPeaR2rTs7syyRvztC/Gtf6rfQ7WYniF2RnX+Nr5muhen8MwF1zDk
gGg5/zfYGRZkLQqsdsmWl7l3ceWreXm8jnlogyAUgNgDoTafDqAZ4pyl2mHz+czo5zUuMQFY4R58
h/XOD+QbqgfpMkV74GdLFtEvvDJgMY/sijaSei1CHPywCWVdhGdODu+U08+L56RjJZgYeyxP1jff
HP8zUFUlC/GOwKl7aE/+T7zzC/wfyrV0/iwXi/8T/jT3nvfJAR/Qwi8pLTkIsrWtGobaZy7SmCER
cS2jy1+A+6IBpgkCoZESXUdVNt+mdBeTu5rMV7IJRoq15xMbhaeA4qQQXAKXYaEYdvpnwCbBXli3
5K5d+IriGR4YR9bvyd3Aa4LS2jVerFu4Hb+NG3c8Swo0+/mg834xCxxQoqr/LBIKrqm9GGn3YgZH
m78PJbh7y4qJNT5gjuwHT4voGeM5yHbyOfoCyQLr4NW8WmexZcMaMUqWl+OHpGPUAnfBv2l12wQC
onTLsUBrYLey3nrKHth/LPF7c27YlzU+Rx0q3RhKhGHCJFIHRA9Na61j0YhNnrXE4lKSr0nZQ9Jj
f1cuQyS82FdCnS68CXwx7NGAh/xiYWEALCHdnL0ytDuRYy7KZMl7plrQjzxEtvD9maXxAri4FoTr
oBFFWrcY/2UgP39pavAPuiDc0/200kAMo3VkqFY75sCqhw5koXHmyqVd0pxYcnYhuXHVuFGrEddo
/gbNEJ9USDpWHp+UKqTt3wccbV5g1cdvcU0TNG36H7ulkTG5XDg8Qrhy2hY6NKMhV0lxS1EYLKke
EFpDUYIVPXvpyGJgqYahhAkve5m5D8RcMdzXeLFugXAbP/aIH8j16xeSxANjp6MNoMPoTw0IgkhZ
+T/12EDIqLElakmNl3Cyrm6N6pt7MTyzILdb82m9d3cWbyyHBxBIW7Dy78Z7w6poPv0fFnYunHmJ
eEZXuXK8b+U5A06d+Cy+6VWcixN3BSLLWXdcr+aVLt4W/P3BDYRAF0INIaN0hZY8gMoKixYxB/OT
iCeD+dm/R3f7MwyQiS21CyHbkf5OLngPrgMDxnSJ7smdLgTd4tnIumWWZ1TvcLGa0aE1jpZrpBca
ytUuJG9nfQOUumlaPIYLqBo+gU9EOXPSYwdQAi5LHfWPvGkyOoNn7noyPT7zFoP3rXrF0zuiyJUc
1OAmilTmJktzYJXtqALYjw1MtBgcgBhdS/QusFMRygviDt8wEo27cmdVx6OZz2sRjPLAEav0o3/x
usXcNnvx3uqX6VV5JbWAtn+2aF9QINY8yAAvkp/EvIyjdK0eGbCAeUk03qc7XRNgcyx3vCHEsXvk
x+0/VvfOR7eR2Dmeefz3TnPlE6A5f7S7tFPu9T+d76Or9y+7Gt+97rKmAbe7xv84ijOE8M7tkG51
BLEuq476Lb79f6xH7F55MAQPGkzqtwUy7aVxAWvxIIX4wOXMhuWWPSUMO5gbvw3E6mQsMSB5qWxR
bwN0lGvbYypekXHWtQai1DHYWCKHn9B15QnyDQKCApAJldYgrLOWtgVGmIkcIYsEQ3VCYZU39ZdR
UW01lhwtNa3tCQaHok+6FrOgbWswhkToiVi481tymenH1mJaWwG3hK6bAoEadBdFt/Y5v52Hl1Gs
KF4gdxzbjYmoOF+SSocknPYFHbKYSe6wwPdE/PnO2vRbFdFqt+5ecaLRGCycLnaIfrHAe+OUVZfh
N9DZrn4Qe4BK3TYWDzkpTwjd2YaLLw2p01tyofMaItv84tms4hF3GaiSZJIAm88WEwIh1s1L9zu8
wqZILjIAwv+h6syWU9eaIP1EitA83AJiNoMxmO0bhY2N5nnW0/e3OH9HdN+wbW8QIC3VqsrKzGLo
ERX29FdfeK9imJkkuOz+8by7cozmav5AJsG5lYUICoqzivFHrlBeuvP0x9y7qls0X9Nfas+8cOn9
+Pfmi+FN5mfKoo6+9E+olz8hSQTtA6g78qz/9C8cv//UTtWVk9T58+YPXSdD5WjZQrbEvZ9Twqco
3qR/HjNZpgWCqxyTeZDZPxDWhlNvw46GBo1OEfUDniriA0bxrPoLvtBakLTwDJp3PV8Awgdoqw1t
D+YZvuRclrmMTeHfyCBmLnJBh9r5RCtAbgfvTmb+KxRTmNFQY2bdXd62T/MLyjb3K4kSink2TP6P
mxXgHVHIP+ejo2zF5QjN5UcFk1Cex5+Y72acWgZ8/uUMIvyUPjRBE1pEf/TYvHegd7yGmQbHSmAA
BsMykWexAiMd+xVek1wVZYlFyx9PgdaVI/cqXJsuEE95m2iP/akoDjHS5i2NaEFDpUWuJM3lz+aP
a11dB2AWBl/+sNgak8p5xo1gYnGGjLd3I6xRxlUNMhovQmPjmyut36B052yymkppHuNQP+6T3uWq
qAreqzt04MKKmlMXzyMH14JFiyfnl7eT6BYkjA2ciaFGWDYhg+/Q4uPHOmNIEbuXbh0xjde+5Y9w
2kUVDIcZpPQQhwMyK1OkqyRNkbkkAkXvpGLxb3hKDjEhg8GfqLbItEiBsmRNrjvhCkH2uJmc6ddP
vpyiJHCocBmj2EBT1Ps6KviBHl9UXXqGCDpUUdQ8aPjItcl0DMxj5v19JBWsYC9u2QyILdJXVw6q
ayfaX83k5fQBuko4hWrHnsLnC7JF2SJJXiLHJUNV7Y2tzXtrnbcg7CcCQ1Qv5Ra10kJsNzc+YXqq
vilRyNTIYUlS+UGjHnmSJnRPeWSrFv9BkjiBtznFcmop+YL+mVY29v5L49mR+YfiOaR74DmUTncy
Mj40P6JGCr4RKDGmFC9XUky+VzDH5Y0aO21X1EhAc2PtVuA4unicRhy5F9QhjLXE9BkWafEkwvog
5BSTI+dtQaOTzAXymV4u5EeozlC+4lVhMbaao6O8JqdmyJjniipw4XXGOqkkRqDGEMbQwT3kYwvl
8RLcGA5ckZJyChAn0PQi29CXHABy6LmgBKGyHI8k9TTkXuUcn5z6jA8v4MQK+iSUo4VCRmhDLRHJ
qfQVfFPISoMQTJE68gOGQmh6RqHYIkHsMUYxxHvxn/juOmKsAdUM5AfITDNKVkZHsnuQtcnlQr3k
D9LJUGEQJxkmFAIVah8+tL/8gis34KZISWvuTdRcLNbf6Cfd26UMr+3oOya7OsoS5ro/THJBD9rc
3AM7crTiVA6BsVFiVG64r8EhCk+tBuc3yq1uHw60MCPCYFRhhBdavElroTFWaA5l+y62GFUvO19N
3f2WuvRMzUJd2L20K61RXhjWYGK+g4uE5ikrfULNGFedtI4N2hYdwG3rpxulBL1qAhiorZmzOltS
QEXFnBzG90POomhbRB9RGMdMHURZZxg+KWxMpO4VMgH6NkxTRs+jpu1hkIrO1SL9pwvhkcjez2gw
LbvQoesENAVzQ11XkeTMlRB9QF+0MH0ZTTm1TuZipyCBeC/6Smc2Kn0bw4LUFiYooMqJ3LLymNs3
liySZMJVvmxAbeJswtlyxoeOzB2FBDUCNC5qFbEqdDiK04mGYosgBeUw4S9x1J0U89ZNVGHrMZGZ
KS28EimGlZXeICh+NgCIG8v7xMCK+SKYVc88RkTWBeso8/RqIUvaOXx5QEzY6Mh4utNuxDHDINEN
SLzyoaN8biJnDyn+3emZMCEDgzNShHy8+oKpM+w8+GT07pWjgS2iXhtwJZhv5ybm5MBv8PrlNMIg
C7gCwUSKY4Ir0+H98BWhBCunXRMJv9+U+ZeDkdxZcxPuxd8iKsDdg/Ly5F9gLNnfVYeA8YcjmN0u
oMDOd3lzFxBLvdaR2YwuU0QYqeJM6x7zy3ZFJ1t7ElLjYEWOSTey5bbCBhZ76WG3HxQdKW91Gyzo
4eaDP1E9Eaop4IKFMrqmjiOcyxwOJNs9ppWUDNE6FsZfDOxtgVkxwMyWfesm1uxk4CBsVY+M6NJr
YbYapbVmB3wij+wU3R3aw0DadvioT1oJ42f0cOsx04XkK+OnuonTqcXe2jDc0MQYsB3pV3eodBCS
zsKYVG3w9adiNzQF8KKRYjXbsRy5VAzO9Gr8EJIGsjd04chS7q0+UTLBn1w4DOobfcg4qQfCnfRA
uxP8Y1XvN7WD6F2q0o9kOh4qdPcUmktKeCp8c9gxbAhwhUsA7CNKaHvui3SajQkVIjW/CRbzpBUL
AEH8AjyjSh3xw8Qvha0W33x/i7uCZndbZQCHynUm0VshtmQgNZn/ncYkVRFGnVUtN4tKhZY/0vw1
Yhulqw2vHc3frMPne5M2kQWPkVtbHnZ+/k+FHN9yTZoSZFGeWuQyE6alobQKAp8xHsFvVyHYN0vn
kJ64DbN8lfuHiW4TChroTN8KYvIYzfSu9I6auaN6Yq+wva1nPIi4KLvYVpgERrTuJdsdkSGPJW1H
2TSuE21a5H+lm8QBuZPdHku1+qxrp2b4sbWsqCgDV/QKqcAQZFFMaMw2PsYfY3T1ahfswQEXM2iT
uazYmgIu2qtQnZ3DYO58kreBXYGxscjD/DcsuL2Ci1d/SrpJn139GCqFYedgeiKwU2gn8DLUjZq/
ddYSl8yqXWLNWzZHixYBSVK0gBHeGP3wZgwj9bxLSgCDOEEV5Ww7GDASsqvV1OJy1iT5HlbX1TSN
97aHmlwkgG0+0j7qTX8ghBs+Fv12HQ/wIYxzx9gKnYE2WoAJXy9jVaJbGra4ITttT3PdMHR202/Z
97ZGgY4lLIpFveeQIFDSmTXDpGvyhurW3Lgvi29rq9+hI7G905YDlinU7dQv2A+rJxIckL4A9xo4
Z1sgQqaU6/+k9yF5C68mkh0tn8JNL4UfVdEvB0ky3GKATml2WIgknHKUofgsAOd4tMWglDLIj8Td
TJtw1cvWtfMYTK6bSPD7tvsOS9VfD0p1zRKooQiUWwNZ1DT037p1ikwVAKNBmYw11Q6XCYAoZm6g
w9E3UIcZ4fAaod5ykxTMLCGOdJJr1y5lO8sKVBf0SElZQRRIpMsw0JdkLQTi/kGgByzQvgz61UtT
Za7jPEWOPrxji13j/trYu0CGw17260oCUallRIOZPG6MdFiWFeqckh2C6KlsdAPTfUW3V13W/1mK
eWS2qD86La3RqkPiVt8KpcpZHjYzzhla0gJM25Xl4v0F4gjH/84ktq1iY6KBDLHeJUrLFdNP3H+g
Xrp0qeR2DReDlQnAaaKRnDAHpTIb3kdFxneTXKlVoICVtsaAoDI2N7kuuRKNFaqaW2JeA8TBMBkx
8q00l7ZGcLaF4yRThgz8zwMYlIyWHvVbpvYGNpH0rR32DzzzovNgGsbaq7iFArxwdGls4H6A6Ct2
N3uvVDnbST4TobL4HdwABYdIliHqiu4AOR+RE595ggd/IalTdJwmF90T5r96Nx8+owKegFOMb2J3
vkUH9Q7CBEbZ3UhCwVVuMsqp/4vTU6Bzb4g/fytAMyDw7FQES646SS7JL49Ux/5vyciOG9ZSlPog
Tfo935sX8nDpzB+GZ3AgR7WR88yUp9jwsAIFtX3ltra94pkPclvvkqsimeaD/5aMVeBgfGzS+KC/
BgfSXnJ3MEkbL23eMXBNZ8bn5DYDVALvYUoUUFB3a/fTLVo7WyACEyou55jJuTRYcWQZ74mxBHsQ
3Q0af+zTaMlcJ96C6AML5B/+P7JywHPmqWKMBqhMpspWRyIOVBuK9NXlfLNvcjgMc/gjH5QuC+eW
54AvUVvEe3/jNEvpb1qBCyZPMu5PwiwQFKAo14m35jMLUO7sXUBN0S8/rC/ninhD+h6cHXouGdkI
dSSFOwJg3EDTWf4Yf4EgpT/5EjyHd29vn9iBxJggqk5tbbzj/MQoKaR5ki1gx06fMDZkqPSNc07i
uuVdgX4RHSA4gMZNaBJ5PuGHCwfDUh12tbT1zXdx4h3cQFzSDx7FDD1jKRymDMZH74Ro4XWbc1TO
GVgNa6x7kpJwVdX7q4qJPRYLJ4SlQyRgbfKz9EWfhFZVRwrukL7OyC5oOdmKqDQ4BO0qzhwVADc9
izVg84KbjPCBVXEc79QBOELTu061s6P3p4QS1KiKf7DgP6ofXJiMGOB13Xm7HmWfNDMO1Sf6vLRk
VMeM9iamFhL1MpgHp1TC1lRs3xEMDOL8T/3GM7RdzTSkbqlgqIIAEjkEZblEMw5yK50V8WtMbnf0
GrJ0kN758Jkc06v0nqLQIOmFmIPPHiB1Aawqnh1gSBC7elkhQU9Ie7nBzGC4Yji86iDQHBUlu8Pq
/eVna2EPgE+wUyXaYQi7YWYdOz+yNsXoHzNUrGWush1gUTZLMonOGNQj1Wz3GQNH/ZTPyxHnNu5L
nb/xvAgbNsFegynEjNw+MM9NAdFeu/YqgHIP63YTNjQH7QL67lgA5eX2pq/BGhaUhZxqQHiMwz6x
RUJW4/jr8CNWxd0gfQHEOQwQKN5EWMceHJtxMO9xLps/Un5DNkXzURnntXBzbuXbJLvsLfXSwpBw
l9HrlmVp3XcqN2ST0BGT582h3XTfw3dJx5vCbI8JDaPwHHaWA5Rfwov1pKimbUN1THNL9E9+/QYC
rkv7hl4g/2k85XZFPiuaYc6KZ5QfzuRW7/+lcdxmVJ36Q2Y3OhM2WEtP+c79Z7Z0V827/9vQZCGa
qfVa4BIhJP85cCYjo8J/hBMbYFIER1qFJXcAf4BZLTYzDkgs8S7OW3ZjK+du4T97mxltc+4zgAbO
GUUP9egMUccJn8j3NqofJvTOuRn8Dl3mIdWXXVIF41l8+/+qQ3QoPwBlPpxzuectMzc+6g9wU7KG
fnFAi0/ziK4ls9qf+oOQFk0uDaFlNQdan4N1ipctAfTmRIyZLSKetUXGOpeXnuit6Xf9nuDiuKwO
Bn0JpnC8OlcIpWbBO279m/iD0HjWtgYRN2O5zbnmr2Zt07L5xGH9MSoE2WZdjba9s7r+zXSkguZ9
/UZ0Dw2XbkIXbXA/IrIE/YLqPNawcEFCO2vv3pF+VZIJdx7iNe0M6HoQ3nOHhgRIGn3l6N1KtlPw
5lBWEBKYeJC5HW4jdLesWaqB/83GRee2S/S07zTXt9PWu4wPiOSAHA8CEFfgvzJGvaPZWVy9Hadx
vEtf6sVhGl/tEn7odRGS2Gh6UmCWDMiuveAaE+JaH1BsUdjARRxmvHtkyxRaZMucB+waxQKbEfK6
J9m0wLWnOd3CFOXCq0HNagFqKtLLgIKTfZKLzyuYF0J1S4P2BXrR5KYtwQvFIB2cn1jo1bx7Bzzj
NqRJmL3zVOmp2mt6oK3zg30F9jJ9u5Vj8x/NgRhefLSU+rWevvnIXoBdBSjqKn+AdDIcPmIdFTrW
av2yrylt9158RL3S74AR25+EemjN28Nqe7fKmXaF3KeRwiBKG2bTH0ED094cZok/Ly8ldkn4Gnyq
PwUgIcjY1Ypmxj/7vfxJ3n77NfPiP82KOwWXnJl+cEhi/rDHRjIdXckie1fvkN18RvU1Hv8cE0vH
g8F4OngjjOQM58Iqpbk5JEbDAQuQKidW/Jq7hPAa4qMASoumam0lsBWxmQYpOiKtqvkhODgqpvkq
FNNs7tNChN00yyidbJqYcYrdmbVjCVlAXMDz8pt1Jm9oh53abNV2RSumVk5DeYr9Ey2a5qtGiay8
8/3zBc4EC2vrPcy7s9VcC4g9WhbefhrPsvIec0FplEcMOQaKRlCDM5fPkFoEuMhkaYcU8rxuAetn
WPZ1ics8MkQ70pOIxEgFzIbkD13CWYuWDtD7AB7fXakOMRsJVSLOjA/zX79nSNcAEpSDwgFZXiCa
4Gng+FwPwH31RzEJL4veWarG0czXTv/GJWTGUPwAAEIdWn94d1aReS++I3rohrGk3QfI3s3+kXSl
Hyrfj7SI9U9QZaFSpBBG+YHbEiooEi56kcGCAMOWPAXI97g/xLoH16nHJbu5uNshEyig2xtsREgl
iIY8mdtL1QWSwG7CZg/ayA0DAsn/0onjtiNjIzSwZ8A78YYlVeLZeAMGIgloPBfEkS4zbTkYNfhe
PyeyC7xK6TzcqRr+wyshpvjSsu8BP0Q3WD/p2BiwPdMUQHDOUs7nbPMV7Q/EYFj/wcbssr3GVaEE
oKekqVsDB0pmJCnz8ZF6OsKu8TKGXGxs3H+mMKQox0yI1APJ2a/zi58RdDHpI25mAysT1ugP3sSg
8PxBtmY0eZBpkUeBKs5l7IGUJYow8H+/W07RAp8VCK5huFT0hdOta48yki0UM6tZ/0O3BNk5KZWT
f8fGsS2g4MuIFS4BbQYf5F+sChIWOhTTApeg4Kv5A6+nVcJqGK1tqbqg+di6ZF/xA5y+Z5lwBvji
Nswl6OYz+l30Wxzehcc/1gh503jBeeYUPlireG80B+c2fTtPqAwJVCMw+m5yEQIz1w17uRvtZ3xL
rSfhmdS/+dbvoEuKslLv2uhS6oE5szym1KWYrxfkbCQDJH1UuOTILBmvWVH+ydXaKzFbcOt+Z188
9JyizWxeuOwkdaDQhef6rAgxyWHOZkEdnHEnWnCvfn1lX/R7ZgY04K4YPcOzot3MhPdJpfMHQ5bN
Fg2ltogAQwk9iFdDMkjV5qolAcItlzx9eFKyUH+TA9dLKCWkEsRg0B62Ibga3gNYiCKI24MSj+XP
vpQx5rxdQTV5fW+/XpAd0KHvmJLAyBaTN0DHgy8DdmDLpsNojKE0b7hlcxGM2G3h/8KbhpxpLLgm
IW2ltzqEFT6oXyZW6JETXCo8uxGqoz6p54DKDS2eZsGUYKkB7Nmh8fRpwzCXE1HTtFCAOfBsyOlq
oNpYDN0mil3j9V+1TI6K4RDrBc77Ao8qVgx9L4l+xh/ROMO78GhtjM2IfxR+FgyMpbYAIKXrhIcF
pgLtArlIQ06r7pJ4NakIPxcpImIdZ8V9Ky8SxxUNQTYe0ONapv8/N5ggdJjcYMd2kyOZor+Mnyum
9P4cNZI20HJb2MtpurJ107ZUvGzha+86/nPFLFqTZhETM9nFUFgaINW5nflP9/B3mNE4YujoVLNq
V9ydpIJChaPP2ajhhjGKEzFB+UGjxpqIUiuqUYJXW6/pKwHAkfQpggVAo4mGNAZy6QebMBUJrRU6
MuEvTSU2af/XOQfvvJBSiZXf3KhuSDlY1ezYd6o66mNBT1AFN4d0LmxcsshE3pDUIZ0hJWBr6Z6Q
CAiCSbQh0oEN0qXhZiDToAanqsO7v73LNF8sehxzcpQSnxNswPBCSdGozQPQnmre/yOb30LJNipq
kkSne5Ea1M2SFG9zXXVBSTgQ9xRtGOnPKVZMYI5+imTRGkwKjAL6Ltk3n5VvEH4oZ/EBH/gv2WuR
UwCE6HMSWs43p76Gj44olw0ynAtJBvkKYCF8OFpstMdKQFOXlCt6FxX/DTnrL3ZWnFdkoOQw3CKk
KzWnkuK7XjTJGutLgoOG1m4S6Rn8Mp7c2aCxc8OZQ37ggoTZMibjRLen0DmHeTBDKcCTo3EBqYGP
gGkW6wPX+Rwl13vzHf4m7/lH/RHjgPRkO+KikcyGs/Ifa2K8hA8B8BZzvkUALsj4PaS3sGOUNT/X
r2PZ3WqsF7a+r1G9O3AqKNwmrOVUNExY0WKCmUbLVAZRQ6kyY6vFFpkbtOyXnG79p/prYhcuh626
5BIRhib1vFeBs5b6j5lvenMFTZTYWtiI6CC5iYY0wZm2aRZsS+OYqqKFWsU7Q78o7REBLPMU38L0
TKwWT1J3dMWTmKC/zOIb5rbcjb7qZtDUG6bEYSDhagp59Co38LvAi+8eOdm1yveS5aIHhAnL2mc+
jzCMxtgAHzqyBDhxi5QZPiTJNYOfZ9qp3Vm/dOowCZdOzq95wH8gm2unsnCza/8p/QbX5I9oQBDo
P02Az37OTsdv+Y9/qXf2QftHV5rjRdd2J304v3CJychUb26+GxyWrnv5GVwtDClgUuFgh2bujX85
AjyrnMKRIqScRV+tLE4W3Wh5lxRLNit2JlKnwUShuSE6BgN7g5tj7zRAdhKJVd58MrOkmlatuYrx
2VZdUD1xsbhMyXEK1ywc49bvyZgR2fpzqAVQAYhJpGP2Z/UFoYEgXNuidT0Qfhk2wjBs9BmEswcK
UKgXf8KvGPVAiyHBHIaHFi/Ky39EBC4uB2AMAMajCpAA+MEXvru8TrZnhHLSMfgLbKw2LqY7NltC
H1ZZxEO7mZGSa7HbFws26ivHg6VQ/ZnalbNjnfyj/MlxSZE5NzT2JX8dfcUX7A0J0kTi/oeTZ51g
B3yi7JJOzVu7y8Q5DQbB7+h/smuOLEomjx8/y5+YbgcWQB/QEDArIz3kqsMxoTevzUyLzpPgF6Sf
8YUXcWAusA6X6CfkaSwkLEYivF8XJCIJvu4OaFQ+iHzE1NZKdHIiuhVL3aAbhPMSZIN0kV0LOg1f
CGFp02LQRKsPwGGYjw7V2qKemJO3bp1VgHPHBEDtwqalP+cx3E/7R+oNRKSLcAxPi245dMsc10W0
tQ8b4wzsvRf4aws9gTl+6tg8w1pKDgDHK2Pb7gXqSIB68im8cUkkllEK0X2n7H5iRUq8oy020Pby
VySuhQhdIJoQegcd66vVf917wjhjipLsEFS4CYoWOlRMAXgKRC+DNEGuCqrF38lbyHDpkpDqZjf1
4ZyLG/DpR/Kd7194JGls/sEQE6x/pSXFBbhfeJqeZMAQDehEIxb7wnxy/IKdiwwnnrnePf4V0MQJ
g2RAuWyRauyHYoyu9Ky9VYDThlKjSITQuVJhIOOuAf0PVB/7Saa7UBuCoAcYxrjWbYBt2sAUAEGP
lkzZkWKXfHCgWuHndqHvijPTGDzB4QkofFQC4ILChXzP+jPYmJnUREqNnBKoAGdfWhZYyv5Nbxpz
BahNeB5OJ9yKaYY8cqmiWYsXCt6N8YL7lijJKC/uL4jClrqMkhMrH2pINKyt2NXilVy6BpHxDxd7
+rdwelgi2VfFDUbqQF5diAyJQtNmICm8JRglfPa/mCBju5Ox4CnVMMfPhUjN9+FbQXKiwjLi1fBX
wWzh3mP0G1NWAnGX80lhNQXJSnzZcsnNaVOcEdUhJ/NVr96PMJpqRIFG9RzQVGfCMrWZOef2bk8Y
CJJJmEDXDgpPsVOSNbCsaqjirE2gGf+cOIKXzh/FhTsU6gqe9UhtD1yMFekJlEi0ELUnXZVfMg/9
DhSEuwewKm1qOCKAKOYDGICEkwKLlILSv+eV0N35HxaitaA+4+C0DBG3Claz8HLzZoi7GW/MJvn0
7iQx3CViQxRYA5vlJvylDk5X8Oi5H/4D0wVWDRHvQR5inEGOOLy/gLpRLoD2zHIR75Uz3H7AK8Sp
oNLMte3DvfNieOYOVfecngb5+SWgJ8DBcMsWggTo2aQGr0ZDJpoIpDy8g3dpRsYPu7wjUDxUPj4s
r4kE8msfwYCUeEvxTUfAA+DHM3tyAesJAbX0hlEdSTlAMgkar6dSJ4EBPwqLI44XwqoUXITGxbl5
ArrQ3eZsgJykJ3AdkEjoOe/aFuDmnTkzCAU44Ryak1hktGLnmcVEwLlRw6zFkBr7w0UCvKBsuJCN
uTQQXXJOimPoH0Ad49DF2YjGuekgBFnlcPHA0lKs1cQl593MYOE8R6ikFEg1LB9arDxDpERcyVMr
H+DvQvJkUZT4btKUUNFIwdFxadXAc6d/LBBJ/VF8D8zF+GAu5YOGdvct4yjExSINowLHvvzO2vF/
WV5cTqAsjseXpsnKt4U6xLrIZdxERcnOsuJq2NjlUX+FuAsRj4GEsYkG6hRBkR9ARyjmPlgXMRqD
15oD+CC5s56U/ra/Yp1DNqb7DBWkeAd7lZ58PfsB4EV0sx/yPTfeByCUBz0SVBtETPD+AsSTwYp8
+TvLGqRMlHUPerlQecQ6VxZ0qyn1abCMjKdwKfSaJ6PtQAhU0YMAG6XpArxIWQn4yNemCA03PK1O
5p+oWAIW5jOha0qeHOMOJbJe4vKndHXegpsq1pVFoIIjgTkMzbgPYgmjTVtNEIHAKhoSeC3FOscD
ZiopPYMBKWbRU4711lejqv/KvPsX7+EG4gCO9obQ/80XY83xadgigDDyPZJKvsN5OtCDFu65qHJB
urVXgn/jjoC2s+VXPhgvBS7SSCZcKPwccM/+wdLlSJn8woJhIEMjoS8HXsVBGXYEp60iSacT9yv0
IxQNJdPkXfNB44nquryjk6Ga4OxyGvk8XADgEv4oP7iP+Z+Ko4mWCPgIV4O/gZpw3gUUfzbOnCL9
QtnBp+M1Cn6LBKXj+IBB+wJR2nv1VKEXpyvemleCzyTf4p0IW0SpV2SAPGV8CfvqL3DbS/INI3pP
M4//5ITxNfiZSodjN9aC4QpCX5Huoxv7IG0mVA83+dHfQb85EwO9/krUaN3Nx7XPB4AKT6wv+pAv
aPZEa8z4gqpFZU/zhxcBDQDS0hri4/ARO7Z6ei8zvsE9+fYu4SkGpQZe4gSx1JA25ADJnFFnFtHe
CLBeEi314kbMdM684sh+zqK6TU8O2JMRjEt+4BV8avIEBhGd2bRxLr3Zl34pP/hA6rF9AE7wxjwT
gUT4wRH1Ry5WKufJ9l3x2QTjHn3cDJIbTUxx6dgWuDY1Xr2icThFFROi2QUr2PwSlHlxl3KrsaOL
SvmPZJh8kFQ0wIvjGsKYvPVEJArk91B6I0KKFhyYGAHhW8WDCk2Q/xu96jW2ABGbuLKgz0QI6O37
nEFBC/YyBnYUuUutBo8bMXq/Lz+Ab4YbIc1jsuU8/yUbAFoK79Y3RZNEWMLNQYd64FKw8bqcOWMe
MUB/iH4x9zVNB8TQdFgNlz2RIm+AIR8cmhs7IAUaxWHw7j0oqFns3PGc91W9Tw7twmoHBjkagoRY
jAbDgxNKUOmzwPDGHKBHycmYnkoHTYtRNRiWD+fG4gayeQWuRzEmyP7CgKMw0ydCntZGCckISZpf
ZG9mwih3tTb2g1Z3h5DRGVzujtqnpUc8eaq3wpIIdtFP5tfRvPLNTZqM+tY0O2c1DTZTOGKQ/zBo
9Y9JZs5cw7G2beAEnNDyL1Bqc9/VtlC705w09CHbqR7tKSzAaK1A0FvGGOgyQw8VnYeKG2ixMbaV
wrTIrGXAK6PWxPBl3zu3lWPvuhyuqO3E9Xci1SvHDqRbavSroqHIC4e+u9RYWR4hh20K1WasWKJw
l2jhmwIOnHsh+F3eYXPqyfVfMU13JdLLf75SoyGTfM62ipeBojGc4fWAKF1eqxYaGpMujhMh0q5T
Vb0iSqUc1htpU4SRds2L/H+/IjHtdlUdgL7mI8RsP5LfJFPvPkESw9HEEmwYsLQyB/SLMQvPl+UJ
xxGsh+3Acaj8LQkVNr+OWHCe8act5jDnMP8WfyvEg1OTiBZ2pC1ff3s9NHIZL+yyjv+fv02pMy6m
GFra62Wv51VpCagO71apEhnyT2Bc6jgSyFT3oyDArua6MW6GqhyZfdAYF80MLRCL4LtSOjDqpOyP
qSf3x9dPzpD941LJKDz+v7+3hbl1urTBf8JClp5Ft7aFS4sFF3teYIa3qgXDzZiku1bE/9ZhD6nW
kCssqCwBbrboOy0tOOS6x3AOqVq9fhtyaz7YnnRVQ/jpE1YI2GVbEGOT8qvQQ+9fH7boAQ3N3sKr
Y9Bs3yyxLvL+DZJSL/0KGt/raVi99WEFCJIG1trxS9MFLwKS8HxvbjQlzmyFfs1KOgWjURYbR0HL
5+fqQBzI9UurA8GPUWZ8WX18wDMgvGUlNHJLRcAtLorhOdLp9RA2qY5OEmZly2TCrrfqi5EF/oV8
//WLKWfNpSgcdiKHHFZrkErXuaXvmFaQ7HqfaRBtXMgnTWIOE9NNzoYS6uvSUsqrX+p4sSTjoRa/
hVhko7O0lf3rP6dIJkpWeEFN5qCvm9QPNxbTEpjAKtu7pBq6VSbb8bHEB8C1Ot18rxIg4bBWvFvY
4h/Xhji+xqF6shxzeM8S1kxjo6vJvcJE4cUECAipv1QFeTlQq5nWrmiy/qFBKreirvxS/LFh1KRW
fgIdg5jjlUO/E0LOVBbOuYmwDFItpzu2ZWwtCUD5m6GZzRoULt1pZon+WbHKjScN8X6KYfpKJbiH
1/fWuXFi69zjgqkbRbHuMm75srK6Wx5iUxO21j+nq6ylZavj6vVrpjDMg1i5TVvGzDmTWr+38Qgu
kajR9vVr7ATOqh273zyoPv0E931Z01Bl5BLMyWRQPpIAa3XJ79F9egOtIdaLkslEkPSoIuz/kJn6
ygeun76lebvJ18cVGv93z+S3sGrxnm0K2LhxXR0s8ZCajJ+bbECwzFLZYsTfzB6wcvb6nzTRdnpQ
Rd9MbVl1Bs4sMZMMoJVqw77rtGifDG7TYCObKhPEgy47q4nN4KwiLUF2xY9hHxyrAtQQGzlmIpfF
OQi6v9wI4i/LgRdiJJqEOzuGz7gG5Iz7UK80pZmxVJYM/oU/8YYHg7HJq+iUtFhSwcwu8OguxgOO
Wz4mbR5sk9DJ8G9juEiZM2bUb8PqEoS+Af27GIlsoddiESYHWJt2KDZ6p/iB5/ythkpzUjUKpBE7
pWVQVjAnmTB8sp1zWuX4domHAa+mjWdTmNdRB/6Jn8DrQR0wCZDFg12z+LhnoU2byxFyxaEetWyF
K1D35kmaTPPZsveRH16s2Pc2Y2LL+5ovtLMFkpQ58ptqF942TTAIyqEaMy4tg9oKuZsMy5+uHupv
3NlMdQjcrgvD48Asc7nU5D/PbB4mk3JJicDOaHatQoyWFnLU4Gfi+LSBu0xhdRrk9r4OyW5oppWU
Qxfuo0Flynxxj3HVAWqv7Zs9MOI9d0b1lLK2E5Opt2mLZZmG0+wyrlUZsYoTrBFkqbtel2UI8hXI
/pjWOw/5oB6U+tps62ml+MTBzGLGLxcy/8EPlBEVDCvhy1+yMHjDRMRba94UHF8PkRL+446HDdua
0jmtSRY7LzV/+89iHIbfrqaeZDTieB5z668JWszYZdXa6I7RvOm6BRGiGsyLbElg0UOsrIi05a4Q
D7x81wzqp10W/rVwbGdpSEyaroNe+pDy7mDROkS0RFB2gnBZaHJyq5xC3waVglVP9qg7KTpE2Sio
HMo4kCyQtvgTbW256M8ESHUdl43m4nXf/0uT8jxoCjV5g3gHQi9gK7LQyTD7NyZJyks1D/rt1Kn+
oXGii5wp/kddJ6vR1ND0WWA1ZAvGbQzzDbRPGA4BbUN1akD1pQiysYmLVJb2+coxZGmLT1u1Jxbk
y8JopHeyIECfMGLSdBf/i8aiZUwt5s1JxMgpPQv7U+VR/jVSJWFhoxjrMUixvpR16aPA2Dyp/Ysy
cJ79XuW+ZKUy4E5oF94m20Ch4UAHSCfZ2FkSRKAs5aZqiiw9mKgBILIp/aK+VLk+HIKoYcKoeJB7
bTyYjnzJ1EzYlH2lUG1ThkckaaHdDWbEr+vedKBYcHsFpULbhKX7zvmEmdy13crA31HzW9Juy7Nx
+ZDTs8HoxD5HAhfSHlnbUwqJyreYbRhPl9dDji2/LcvReezTrzhAOlhLCsts9MMjRvjQ7bVu+/rT
62GYFFx4UoZi1WNv7l8PyUTsCxVsjV+/Bn7lLNMKhNyPYya1ecU1Uers5MvB/x60oAXiZZreusoq
b2fIxuRePG7y41ShzoCVC+LPrN6V6TcZvbaEphKVkKbV8lvbms2b1trJIpTp7emRqmJ+SAizdTPA
DNn730+wz8l4/XBt9zaWU6Xg+zuas5SaFlKY2WLLoCWxMDIzp3er/j8snddu42iQhV9oCTCHW0lM
ytGyfUM4NaOY89Pvx9kdzBgedzuJZP1Vp06w4Joa2kmeX+L1VZWd340DsODyh1ggqht97IV1g/vJ
TpZnk8l1eXdeqlHRJfDgSlXahKqoHwdDTf1mrBRPr/WLlMHsaXLDhOg3RT0miARdSj1+YNmMUG0K
Q3GrKSUr/AAqVZ7s6R55dNNA2okolp9SD8bUycHD6FMUxwPEiDmsCVuUgLV7oxj8OCjT3TTpI7C5
8YJgx5KRw2PEGVRDpYYEYg6Vdwp5/iq655jIwm7uMqKo1eoYTrmXDIFyKHr2xmmFFECRJ/XQzMX/
v0kbkdCmgITMOJrzg9ACbjRKb/p5wDggMEjEmlx5tQL3aZoDbUczhCFCR4M/983DsszkT4Ao2iGB
BtMxV5nKVFs0cbEf09i4jGqVOLESt1DA9ZPSReUtTRtCP8swPQ8V8VhyqeKHqU6D5BLDgWASVEyn
Z0UGVRcOx5F6mKlHExyOoj6I02ZUFfUQcG/7asooMoelBddFF9yBIIJjmMoebdL3EL7AkcgXH1b/
U81BlQ6jgbfCaF1zTthyRk4HcBaJMRHp7WnSox/ZICgpyNDgcBD7yfDatzXhNZYMT7rsPOwdcxYe
+lUBmQrwGW78guRvrHrWXSe7gphqHLquLMi3UslR3N65ILgODKA/ssJeEd9jhJv1XP/rsaiBszED
+dI75Zn+lYT9d9mp7OKk8XsuWd6Z4KL0oxIupUe0O2iBcx0ZcIf5MU93MRPPPA47qdNXANnSRwak
3Zwx924r9xX+vQbq6Ck2H2XzEzU/CR4O4xO1SZc+EulCtGwmPeLXNewvcvymcLxmyqmur+Zrbxl3
OoASQg8zBZKmBRpVoC249L//iRVB/r5QDAIbyj3hxLQIi7nJK3OALsPOpacFp2NRCULzwqtuwR6Y
jSlZez6+UMiUBYbjq7UsBnzL3PDlxXfhn+WCqBXvcbx8aZymm72oYCzHHL6OluAkgGkfIxpAGCCz
6ZeLqJ/UbrFzsR4dcdD40GDrh6cZOjdhixOJBrzPZsfjs/lDgWJxSJt3PpnK8Op885e/w8TIhD1e
MVjANeE1rqZf82e80sGeQZTLnZIgLFmT1dSZJ36cHECv2VvyCX0eSiGY/kJ9hDALeXk4873xOAMi
0bFGb8pLgevdF2i5NtmhgJXrHwgjPzC2bfEedhGO/Zj+xQhq8ILI1tMv7gvo3LijWK0dhPV47bd8
S+EP2uxrxVcudwMMSn1tXTsSQsgJX6naumG9hVRNhOXvDO/AQmxycK4bznwn2CImTGre41tgRYZq
2Cv+9PN4HUIsq9lTrmd2oPFCKJ15/bOr+fM6G652GD3rGobr+il/jNfiDwcBaKUQQBYrmw2v50j0
tVtg5ECryA+KARqSBEy8JKfOvXgtwF4BnYELeS1cMH2s2FbQfcMtP9Z9vEy/yuzTYSuHHnDJTDYG
upccxByG1oSr1ioqodhgv7AZr+UXu69ZJ3N6M2VO8U4gZDAr69za6dFVw7LBYkuznvh9eo+7wEBP
sVDA3EE+9vJJRknOvQa/AYTMuknBs0aNgWMW+EjrotTka8LepdsWuOcTjyQbCjmOH5KTGZdQPUM9
hwcFQTDZQOXmNFjH1SFP/Oxfh00ojJ+7nN+5NomxgQnGXd/F9vRyWBIEKXZ/xIf6ZfWjz+d+CwxJ
XhRpyGG4NTIbeympYgRyLOKyIbLwDQhXpyy89TOdyEMUULquI4TWgJq135N0WThkvHbZW6Cd4V7D
4LvS3hGXha8lzONyvCpkVFRURGIUZRO0MD2g17LaY4YTYu6n7SnIHZ4DHjgCWeXbiuAJMkz0t4nE
ylXxZ6juKH+N6mmpZKPLraZJNv6RA2V4P8Jaq9Y8tigE6iNcBh6B8Zt7nzBQTPyxeSTZA344DnSk
kXMPv3rbep2HnMuP6BiYcCofWnYQILuIdlTvRPwCEO+81b84L3KDEFLegT03hFaAFG6JHAmLB6YT
ZelK5dNS3iPVTyqbv8CNxd/X2OcVBjk261FdrgWPe9W6eX6c0NInKHys8lm0py6GoYPSAeVlwbs6
PxX74u5okPZW2QN8MtZ7yU7RkBCt5NFTCWhkj7CS//UxWW6rEYIUVC3jUArrkK29ZM/lNhbfJT7/
W2IjNzh6+qZGdB/6GaOttDthzznwmAZ3TT8J8jeMeUyG6e0ErAAxgAEzRzIcPVUIHKKNbXuUnDAm
j0d2VD4/jdhj2jzvcxO6fnGIbumDDGMFVCvEonrXkBuSnOJPmTO028Xx1uCuy41trx+k7w44mlgE
OfoVi68yu8AV5ctWMpjTk2UQF3bVTfdGtHvFlk0b2/+abC/90xGt/ZD9TMqOhGk9Ym8/wF2hb1uF
l/ZJJIiY4C56KjpfrnAUMbgvxZu+n4mu7//4JkjTigKvvkerfXLdyxGexwUHypQrmF1LYknyr/B1
DURHSC80j0XpZJpv7JQ9zL8sOvYJ1oeHuvvXSwq/zEeRfhv9X1d8WfWNy6Iqu0EiP9XHXLHKcIbh
KinsAKDLsAliEU0YX7MXYFsZtEHI0axV8CY8uwevJinI5LVjWoNFxhp5MInGcoEFlPGRpZcse9fx
TFBxJGXNfEnNd638YPSrynPAprJfhbvis5q2fX2DdImAgvRtYqzT7PiK/xBtqx4PcF94LY3OdI2m
79q4dxoGAveZcFT9DJ5kBixRSBsgh9LXKywi3+bqie3+kLCiOIwkHXFgdnhELlpySdiX1q5ND9z3
FWSFCS6ZbZ6C6ApQzEIp+TJQCX5ynOgErh1UAf/ip6H6xryRgUxKX5OuyvSX6+4IKzIltOZrLHwc
p3HtXHw3zfAvjskG+FG7zTS5JB9ZdBpESEdOyRmHbwNxT2Qt5JCFNi07JLzyz3PkGNZueaKChRgi
OTygUrqWBBy4bPLeZraUXAbJK8C4D9/ac+4dej7I0efkGSZoXdbBnS+cPgZIrBk2mcqNBLFcvIzi
R1/+IIjXDV+QPgLrMPaPsr1mqWcu3rPQJlYd+ZDGv4bHGbPPz+Q0etk3eUOUigrPHihlySp/8hAJ
xl3UuNoRj+hXhxFFsEEJkrO+H3yD1Y525PLx274IErpGdJfquZa9qreL6DcbcMPKLtoCWq3rkQZw
+NEgBF0t06E51KGRmMaeE6ZRnAGAnu9fFXssUggJ5uE1e4Q78k0RFna2QzCh8JRkuwZNpvHR8aFi
FUREbrlL0MdcZfZGiwkaPJw1Km/HIgG0P3Nz3uVo29E3co+H0BhwM+jQtqzTI/WRVz3I12m4lW8S
M/8KdwaxRCdJS5oItt5sSVyMM0YJ3Rd1mDN7cNYQtdu4ncbt0PtYiVc0lyNpuPb4TfpgpB9a1Zse
hDCg8tGmfUJMHHSaFqc9ZKDUyQ0l7UWcpYnDA+vmZiY1L+nPcnyxxn+KZDcQe3gwm/g96ZONpr1l
8jHpiYGyRVpoYWBfAh7BacShzmRQOi/9yKtohigXt91AKJ1bNJ/d4MXESlIurU0BIwhJoPw+KdsY
g8/+5ISBCRL7pnVnNa7XBRpLnR9Lnu9G1Prh6L0CnskG04XgnLf7qPjhatMnkvq0qh4O+b2pRbjE
sJL0YV3gnkMORUrab46fR7834BpmlleE/jL1iOpiiMh5cUymEbaQjjyYWJPyBIM2eKYKZMQWJRK6
lXFrvDgMiOkNBS9k6Z9ysODEgy3HuyA+6v7llpjiCKX7gnGUp++1fAkRomfQXa18xa7iwGobA5jX
Q9ZucnFD+bRC443/wD9V+JP1s4xMkemzey/aq5negnJaKe/QZkRCVUNoL+PrlAsHI72KWUjQOT58
pbgxoSPHGCQIaMCNcBdNuwK3SZU1VyEL9gzoNbNSKqB+5Oq3+AeI0n02eEKt+tt0mL9fj9dfdEMM
xmmtftTTRvbrnWXrm9ZD6LPCZMuejqNvOMOx2ibv1g6+w4PdVqAy5dJ+rpQn5l8aTzi9BKmwcBYT
x3hq38MfV0N7tmh3D7M3P5NTImzMvx53JvpOX3N6f2YaR6aBIa9fsnCC35WuRizWe2fU3HSwM9mO
buNzJCKa4ZPoxmZp9pH9mtLOUDwOR13wTJpAdfM65HRZpq1zppsO9ynvm70XpiQFOhjvRt1R7H0a
YLodTcUwZoMNftlwZ6wY1QKQUbjyI4lVHs+cZZPpRWtIPLVFFZw29IEquqTE1lOm8OSj1F2B9DRh
HWGIgGW4vMPc25BtAb4ctQuWfnYs4m1I3SgpFcvbKj1TkC248qSMIfCRHFNwq94jzwFz5MjhLpnx
aW8WISTk6W5w6XmBKvA7Y4YvECrRJM4HyONi5c2GQ6XURGywd/w14sA4dZvigQsH+wLE5GgLMKKS
agcOLxpTSK8qs714KFT71dj0pMLEGf5QyUCUtqJKErWrB1sMjiG8GIi+WcgBSdTyCT/7D/EGDili
/4bh8Tss3omQINJaWI8fmCUirjuUQTA3WFTwGDVE+r5AXzUcuIQcvfwRXVPSYdSwDjPgyKX3xUSi
p9OBJMm3iVYNpg5rRN28y01EJ4KIUXqS1UKgYsMlN/eRcYowv2OfzMFj5q6GvJZiWn7gDKcR/WBu
MgJvcKb55Ssau+Hx+mSu46Yev5nBSRk32RMkGDCthTczWrHvfJF7FG6YzoDEsXHgIxjqIOrGBAGU
k+mhaTwIfsil4BhE/7FC4A7BboZH1GoInzZMXMt0aGEOsKIn5xq8Qk9Cv1Xaar4eUU4My6jFd2Z4
YljUriB6vCKGSEbTRiR1by9/4QEbE+v2pcyOCVnkX0gOK0lR4S4QjmZLuAx5JIgj0Lwu/6qWre1p
bEykR9BFcZAKkQAsj52oc3SuA/0sEe3c4ZdCJs+mxzx9w3lEYqaIDyGY6LDm3i4AvmLaLyTwm5ic
ztzBSb3i9hZINV63CUUY6TzyFdzqV9RQkBreXmtpTaYtDuy000JBT2UjEiWTpRKuuFjzrFkB+oV1
SLugrMzf/LuSdvqHprkcacY3JYeHw/rmUOeYmyFTIDv50r8oB/U5+DexxsICjjGycw18PvBIx/9/
2GTQh5CucQcjloT3sXAvV+29PM/+wJrPsXbN55w4XYrJxJoTFSb4V5avTb5cCfK2RDqkOyy4e+il
4Efui/Cryk4zuxl9rgKdsAbIEKJE2rSYHyz2DGuiEkUaq5vwzYEEBMacRKbBSAwdHWYSIiWAAAgG
wZO8oblO3sWDJqAy3hAMy3GaDvv+pMQb4QkUrYmbAVdNFctKeECr/Bfpfguma3rLPo3EInGNoplG
Fx19pqzwHhgQuhZumKz57JgTvN/kSOIWlqBdfPKQyKldPao/5lMWYAq1jQQnZDIFBLB1yJEKHcFk
JWlH5qXEkK5yKTzMIRgmtqh461sn/DNJotbcet6IaEcaCguIohNprkxB+uNjAs7iyW6W6MTXZbEp
ASUJ26UpLN2A/Ox8axEtKTJ/LnWIrRxFSMuX7gzB0MitF7BJavyp3UKVVTtXzRw52sAOBBeB5CYG
X53p87TBq7kLgd1ki8MTRDuIboH1hWgdRg0ulxhQoaTEKRiYCfnBMm3XHoYZlDDOcHF0cG5shb2S
bKmMtepMIzxINxf2iwwndbBdkEXnBQaZ2AXcb7BEbneEJR1mDYg/VpRR7OQ67UOUOdN6JgtfkrfQ
a7SBNm15+NmhIyfFakYInrm8XeTeP/yQQNgBspsFUHK12U/k7WSdiIpW+b6LDwjNjcNQHww7PNaN
Zk+jy28RwmWzTpiOprh8S9tZuhCOmE4OmAFWyC96O2oszi6bUCbsykMTtCmgbSlrEDK4QEq6VcOv
KnMoWdCBcEeGs5anXoGNMm0grw8A52THJDa/MO9bTSdmzkpZFakTJzbXbzgDGKEpo8OmHtEMqx+4
jv6KHB2QpLnEAcRFsElunw/1I/yjYvFRuBL02ZyWVeiR/0AxoYzAXv6myjGOCPXaNGwTJjZaSzQA
l/gzuVV/3d8weMp3dSAQoT7RpvDcX1rhzuu1M3b9ydhp+xdtii0AMRHTR8u2G+/DVdqrhNKum2tq
rHOnvBnfuUN2mTd6SNkBZUy/SG36LukZf1L0Mkd5ElZ+SE7VAY90TnK/f0Yn/bwYqrI2/gO+gefG
yxXf9dTcdPIFu0uIa51rnYoXpnuumm5FySW/buSqGF4NM7MGlFkJJx3MkPn+XzwyINBVOkQjBrDL
q3Xd2C38aLh4uHHlJMdhLr4Qg5WICOL1IMJ7tlsXVVGdnQ193SKV/0RR90LMh7WIhFAE+P7c1r6p
7TTzEeF5hJ01EhEkuzbNnqCsDahPGfBRrroRD0YKBxnV8WbWP1vlK+gPPNMpcwaQ2ZIo76H4r/5e
n3R3FK6OygBECtdxJi/TFWQ6x7UIvV2zBUjknTsi+ZI3Mrw7rJmxCEXgw6+guq1h1+pGYe9hocay
JWkXINHCZ5C+l2anWMQXA40KoZmRMwNAcJp8sMqBgvKiV4V/QRgnJNh/KUsyEVB0CyVFXGiuA/vG
tYLEJCSX+0bRYv+eCbiHLU5lKgdksCvEndh8SOJiY6YqkNo9AdfJmTQTD5M28jch/IGNYfMN4LNY
n8FTAwT4CZzsCfAUwPOkZnNEDp7VO+Aoy+G/3LakC9tiCmUDXTYZ0wSs0CgTD7Cm5+OsarhZi0tx
gTv0KK4jlD3B1sbdGHIMnUbTLyOw1pXyI04sdtcTj+eLXmOlf6JNqn+YSzILN8B1+K9+Dw4RlorY
80GlZHYyMY7xzclm8EshySM9Rd8EjxHpPQ8phDNcOIDLy+ts/RhXLH44kVuyQjhwyTqjcQDc/gt8
njfGUv2DMZZ/22/OZNoj9J8WZI52VV0Gzr7biy4H9HrNtynaffMvlvFBWqFkqOStqu+wgymFrcEB
imCBaZnbl5uDLD+Ybsi8/eqYXpNzv6/9/Nyf2xt9O/ACr1mDWgms7IOx2gTMBQ74qL8XNfux+5hQ
sliLDP7/jD+4HGyRAT/xB0/+KZ8Z3I9P4yG8qb80YOV38ad9s+N654gkXAn8RQzXw6cEQG3talpd
0TZnnqEVhy52H0+66U4DT8bk68AiQMECgx4KLxAyCxqIVgBnXnQj8eNY/FQ/lMrpPb4bLlRgeIWs
KJp9//Z/Ni5w+LRtcTe2CErv41v4Mb+Jm3ZdbsPiYPyReggNSLEzfIl+pTc4whCgYa3Pdnpv3/Qf
tk2cTdRhyKh0wgm06dN80YH7eMiIClyFbnxgkJ0NQJWj/EG/l32Deei/rSeBcGJkSfpr5PCixQ/e
6Of2O7oxMi19ILIfT1M9q6AssdMkSxluwXqiYuhug1B9XHUPqdwsZfQm/xEl+Sb/1yXh2VawVdGZ
KzfUrAS2PUGjUIdZbVirgZ/xv6f7/9FMCPXwmNBybJN4E2A6T9TVWtsr++yjPmOjAqaW/2qRS9eE
oQqNNvVjQNzNhAfWWW7Ar3uGJXqE7siwFNPH0SQiCkMW/M2VaDgSEAhxbbiYAC4sRh5Mcox0NPrU
aX5ZfhOtuTED8KvoNFP4tpJs2m+UHuXfml7sS2Nx18OuXKszs9XJqjf5mY5peuN3jVCDgcvhn8Ew
sH5d+R/Sl4XIro7EKiqcyzg7xoQEErWL8cpa/FdBC2VHhT/XjA/ZGuCwxhBf9Bd0ACGC1yG1Q/bQ
OvkHv70Ia7Vctb/TUX10zWMAlV0kHEs/uDxlsm1UtqV6LIsprt1D/FtaWkAVCFfAX+hSwL2ACoM9
bCbu4KiC07n8ggopuijX/+g3Y5p1ustyw2qJ0sSQE3Da8sJU/w0839mpe5SnGQijXqe7cJef2zum
W1BTMdOBCoyxoL4KmHwst7yL6P/rw4Qn9PzMyBmyFkhjxmm7teeXEykb+mAV0n+4Ks8Z66SVskk9
NqGWY75Jd6Dt5Cd4Yxo/z3f1AWNS4J77M765SJO+pmQOf7yriKsm9Mtw34U+92JEi4vixdzDpKpS
Vws2lKGGQU71VaiZqPP4TcD8cdPHoPZG45281x/cavV5GDcZ/tEIEfb9ffanw8uLveFN/VciIYED
iHQ99cN8U7JjhRD8zgcwseLcZetANUGMuTIll+NRB1lyMn8KDxxdua/9UEA1hBHvYPaUWSAsSiun
Oicc71Sw1H+KL+EnvM5O9yacuDkkXMr8fp+cX0cqYH6X/w1v3VeN4w/aF160fzKMBFDm5WVftvTb
icAB8Bd+jbuMuIVt1S/gGKOm0rss9bzpmH3ob0wxMo6ootP+cuUThUG0PZtf2GpyO/BSmG91iSps
/QqXG3eZBZC0kJu7nb7qc++XH9NMJa8eAJgJgD4Sdy4DzsJO8aMdkmVZqfGMesn3siT+1XHR+WuA
YLgSrD9rl8kbQzECsjhXl8qCIwrQDaIo/JhBZSjmwB0oCJ8Axty6gMLdhRMDrmlOe8XMhAznQ3zL
79Z7fP1vCQIeTksINRza+Vb6IU895MEL7Jp6963docHoYHxYiw44hWMLtKmeFaK+VaN4EYfqExEf
qjwdALh3eKuQgYedNBChtl76IE63I9pMQ6E3WDTiKaNJYmMRtER8AjluEHw27KF6G/2lgNyPXaK4
SC8x4uCTEHLKfOlm98s3H2ICC7PfhKjZ6hJA7IOu/Bbi1dCuweU+2LMPy/sm6qifWSYYlKc1HZG0
LMWO1hOSJlejO5Yf9QdnafcAwXn9AfQmzY66zqZRgYXZ21W7KcAg0KYZK1bUVX8HMftmlyaaexNn
YhwtuGT5psl8UoINDKXAYyCjf6m4s78NhNRoUFe3RHO9xn1i7LV499K3kGJwRdZRxydkxyPchZ6w
S1/oF3cQMpr5lHFFaPMJ7EasL/rRvIOdqVie0XplvAkL+wUQpEKq537fiSM0DxejUDHe8qMstf5q
YV+ITVjj9Y0vytsOcHWxaXd1bdfWxN2clfgRzIc0xeV9rQNqNFcT26SMXwEjGbaGK3jsL7SFqcNH
6PRi/BAUVuibvrUlKP9QRvJLMbvyyNyNAGrDMK2z8uw35hc31xCD7dgVSbspgX1eOvuZ8RhEd2Re
pFNAeVNj9LGTpE334jbmRSbYZU0TFVb4CIF8LQ9tjec7ZcLAj8GxQlemeyFgs/UDvux1voOJULEr
Bvp5ianjDJ4hWQyvLwUBZM+Qk6xp9D6raxNeZoWbYXEPXlcizh5OmD15PXJ3QedbO8dnAauLwWZ9
R3PNQafiSpC8gXhwqcPFW3qztCBdQLAj27RJI6kOMVSU0m/FpUXI4SyqfhVOO8mqXfZ9kv7R6B5E
0Y2cjW7eEpHGou0FJJvyX1K2uyL9NdBOvnCrgKlDpJl16KX6FAXDts4PBKH/zVZ81JPoSELxtmZl
YFYI0vnrSKHJluhT9dBPvS2/WKSp81tNqGbLf7hNxrmBuPKvM3DVQCrBi2RqN7UUUDFmu9fsilyq
wV7+OAaHGmsDcutXLtz5nLnhMENaZKnHpWwE8TrtPuvYpAlOHg1OgNgCO0Sihah8SO8ZOosIANET
dWOzcCcYCxdhpwR1x51VFuAeb8Va3anZdYp+JASxPe2FweMcst5TSAIfit2kpIfBpNFtABViCrag
HSyO+2qsFmaH6BsTOLAmUZCs/l9f9DVmJp1IgdtWony2GK8y1bo3LxWNm3IsTQoVw7wuN2+sSHsC
X7sWYkTaxugZ0PBgGqAU0zmCLsssV4M8JbE9zAkGktivJEDRKNVDRVr3AgNh3dDtm3XWO2UJxJfq
2yFrLnVGyHUM+lDlI7Ch4upMUoEUXquAmOTsJ+qTwG9TZEIoQgMmD1GQnbLBeDbi599O5K4zyg5B
faxe6YVoSaxYR0SPJ0HHp2tomuBuielWH9OzMuXlRrIcia7xK4QJCva6BTZlwIlIHzOi0RlViUof
TqMPgckuTMGXa1wQ9Hrx5y5R/ldZe58wQ0/i7jwVe5iATj5hkSZlpylBQ0rwzqRCQQO+raWrLotu
oejcN0gEV7LwV6tfceRFAXSqQ8s50CnPlmQ9IqnFa4ghBKcO0i7cgzTuWHIe5B34QpVdjWBn9h+z
+C0l90y6DYfS3AbFF5y4Ds5cIuya6T2l0mTFn6pCcd9Y9b7J19lZRYcq+RQ5xmO6EkY87DtYJyOf
BajD1Tn3+he0dB8eyAT/G30hAAvqil3TH/T4HNOjcLwoXrqYGdgAz0gX5NgLgFpBWMGm4VIfTdGj
BWRyVZqNwcCb0VWBMwFKzyyZ/ajFSWUfTvdKeKvZtDYMGn7zImDMFWE4i94EYiQeatPXMSwfNh38
H3mrgyZP1i0WzpGJn2dPTYY9jel2cW5B2AO0ZFREKF3Y5M0IHzslxzEwgLiBfAmIElING5JNkf3I
4115XZRle1eiKNbdWT+9kANX7FydIrNzpMZCuGenPlCfNP+Vfwskj5iXyNhOXAaDuYgwZJa/zQAZ
BjjQfQVvWg08GjGmHxrpHQfkcZ0Ibliz5rrllo8xNxHrSeha03Ehl492jJJxghTHYskpxV0Y4W5o
nGbYQ7w81sUSr326H14JvXDLEl8YjkYeAXjKyGrSUyw100aThY+s1jwT1M4ZLbZlXhZSE0g29HXl
nrQeza0onvIXQ1DrK+q+IOzeXEVoySObZjctXB7NEE6iN9/bsyLuR7yLMptYdiYlcbrgFyuX+16F
OY+A0FdEhILrqPM4502aSebdcc/XGTfxlf+12m1S37P6DiSbtmx8YKPc9dd2trxBccWZKKirPPha
u+vRkcs71rZS4c+Y0WHo0Gyqq0RvKWFVdu1mr7Pn0JbadfwireXUpBc8knrl1jHAGxUDDP2+3hgP
EjHJYO/YpY0JVk5Wt6Xj1ICVZp5jpWh9NoTQvLP0RLtt8s1Z59euwm3X7ZRo/1JcRd44veXGqd+H
rIqgj21TfacQrR0etPKupjddezcb8pd3HO1jfqq48eT50KXb3jqJW25H1BcyUAbeR/GXoOxJXNQ6
N5C3pXAoMuyqPYE4ncYpLX8KjlXmFTI3iWeCK9RONjkS6aimWw+7JN5n0sZ8eZrhNgnpJE4oMSBA
AqapqsCXRDP+Gd8RDvFsivIjRVOmbHnchuoYWV5FDhUnAa0O1kryvsZkWLo32JxLFyPe54YXQV13
wEpChUky0FmHpB19DdzeTpfCY2pOVwEyRnvruetZXEJLMjdo3DZJx33j58WHYfihfH8RltAQvrhO
iEWTdL+tLlqwlSesny9RwQp4XdfCM5est+IymbYCDw47TMUWSZ/Coo85GxgREuLsmzoWdV6cbkvr
BEV/2HXmrZT2RedYOcsDL1z2EafFri2ZrrI63UWikCX+gVeJ24X5HYTa5UV0dO9aWJSxO2cdAUa0
qRQWPj58g3T0RtSiPWLN0aOSwwJtMlZz95HjwoILwzbP0SmK6L/BozMPksEsbBvRtyBJEePaEHqQ
4Vj6oXTE3ePfYf4ji1Ru9mUAdniAdivI4JdkHie+FNolZE/oc1suHh+n/tvsnbmPjJ6jqCl+LDIo
XR3uVZpEM2nQsKwtr4TIOAGNr8D6YsPR9Vvf3Sjqc+1SaQ19C+NgYVgNnjHtW/0Q6k/ROEMIHlBG
aP5cerwd2WMwOkfJag4eLPZm3C1MzyAAsDr049NKP5s3cT71wiFWtpJ4TIxr/NqKwjEhO1l0Ikxw
9aPQH6Vqq6FOoQHEMpzR8yfeqbbh8LDHrZNE7lJjEMRUx4mVRLEL9F0ubKvqLRQ9K34UIcUHc6nB
Ij4bUyG8+8JDmzwEuv15vOXjLS5/R8SnhVTZBzX/K9ttvnTFYbROxh0h0orpi8L5BXUWfSo5A0Q6
7EhunKxj39hQlcrWJTszgjUoK4cuclTFh78UOQE248qpGjBlqSoGT0mcz4bYHbREuVRbyTjEOFOR
AUYf/RpORO/kKgIOaP1e29wo3SxcrReU9vGPcFnrvxMCvIwDGrRmzg5K7rcULOoijLDCriQv2CIm
x5MP1xk+00FGMYFIxJlfxxuDQCu2+RUrYnJO2EVgq3zLhQ+phXPmcftNCi3L5TVhRbsXLDfpydBy
yY2UMDwxg+dLPEisqtPtgEyWCazT3lvrUMy+0T8tgD6rYmlqF/NBTbaF7AnRLvjTpcmLTOFg4oSZ
XMtpJ0YHXsaAxax1E+S9MjyFCZ6H+6aKW3qRubG5F+f6Imm/GosI38ywNd2nFtIal5psmFcSNsUY
9vueIlOqoKlQVBDbOk3uyhgx5HhlGjOIfs3BuiUY2SJsQbOT1gbxpajK/51FfO2521Ka4Tulk0fs
alWBf9H9PVjGNcZTCuDk2FLMeYFxmQvAEbCVpGgm/CD561MzfJPBv0THsIK1wxzLHMyoZ4T8RfR9
/hR9ZI8iOWkvykbTFPASgpT86HL9CSTWMNjNLuQQhT07rELYovjxpzYd3x1ZAVybiL05c32nOAos
FLSZrOaay4BTwmtfNF8J4CZe9CByi6G9xvbRriyC2Jwyf8cz2EhOdXIyxO+XfjbZkOHexmKtBJTq
52uVhxtd+C11gNHKDZK3aSDtBG5CvJ13gYyEmwcrz+4jzcVwGLujYHxqqDONEzoecP8GEVMqn3od
Pyf/pV4GlGrmskYJrwNOIKEbst4r7hYvlODrySXpvQoF0XNImLKy9waDtZZ0WRboopa5ZThf8gjz
1R7ZhdYLH61vbgu2TMqWffAEl0oTHlL37C41kCxY85ydku65DDSJAFAH30DedXj8/03hLSu9Efxl
nH9pl/LAQTpHM5cT2x7eUZlI2V5ZzFyumro3y12obrkQRfzORD9lKAwP4KLMTMu4Vmq4HjkYebK4
R65S9deiXC/d10mt2fRCMa+DBZqbCVBTUfu7HCAiptDUWo6Obm0Zfm14IyXGNJhXl6y746Szl8PU
mCXEaJ1Y/SinxFrlI0FC1165xtazH1y5ctDjBlwRSuxHkuw1aW8AuCl7HUmRnYcxyxDC0vWtjiVN
pnzp+TWaMcYsWGArzwq/GTYgcNzYD0Ot4bALTLrVd4iwzfpV77XGDSGdszK8zuGbkDhKTbfrdNab
Ft/nwtblY9m9NYGXqa7a+bAe+splBpJ6R4y2eglt2GO9juwQODRU3BbtC9DtV/kBQFLfiFkvN3mK
9ACi4BtbBe2b9X2hb9iF9/fuv2ffgHXUugmkF3YvFE0jwR1Q9zJQeIkxim5QxXYm+O4s/EKl/+Xo
vJYbt7Io+kWoQg6vJCIBJlH5BaXUSCRy/novuMY1Ne6x1WoRuPecHQ9qRjDrgJZoEIu/6jDKe+AI
VufFvLCMgI4skJ4EL18AklGM8HGU2BqA+xDLt4RAbQgH3Qgj76h6TI+pdgGo0boPzpsxYWPwhOk2
gMJBf05y/PVIpk8zIQUTeLZTPyp06yn1YaoRbsoz8kl1HtFBCvI7esGnQf6w1KcVMJcYgWl80R4f
ygxB/I9f4kkAq2S6ARuZKtpur3fipKCJpesMeWABbQ9xiX8gPd6Xt7sV8PqgKZSrsOYsKkmTEpRX
iyhmJrPeRfiwzT8iSYTEVQBrkSMNPwqFbe4FLB3yIUE5DwR5VtMDbQKadrwTr8pw2oUY7Yrpijhq
mg8m/YGP98ccsGqAbJWiXaX+ZDiyHpXja7kRBPi7pqidIlU+pcZzb10Uw9VoE/mlBYSp2xMQq8fP
1Xwlr/Y739KOamcc2Iy28IsE5hpviAooHlo5q9tBEQOiW+LBe3Q1EXEvVARbWYDnvdQOOfhB7Q0j
vt/vu0ajsF/QiI4mgqUWrq46q/q7ovzpOvvlV0ryhEDIwRFsSluwUL10DxYMu0ecajmt6s/mlXNP
VG5i/aIbEZJdjKuPgh/pU7VQkO2k9SHNnwWRLBkfTbPOADUfxNgfUxfJ/sr2SJw8qAH4ns4V6/L5
PcRgjA9qHszzG/Pm0kd8D6yF0syUcVxkVp0T24EoHaY1yJLj9ACqcSjitJD/lomHkQb7Ee+nLSts
Gud8CnpOYFE7xpbdEUhX2oCnNOFUi0n+OxGtEx1j6JnkBnVlKA+R1flQvd0QpduV7EBp6xJyPvdB
I0nrt63fsRYztYHGKOy2B1W+mvVlpGJjpHNnw6TT2NPao9l/mw0obbcGypwifAzucwiidWmb4yBt
l695reTnji/VHQzDm4VrDjVrmBBaWnZaoYaU5trBq04Pv2vcwXjTplNmhRyqA0Y+4SUbo6E5MX+w
76nxSSxwz0YjMZfZPmeeowRD8t15ODwEp6NKeArvMUprD5NnBbrSpmswgi0zy4PJFPr6U5Tmay/D
5Ur37PApEgmqwLeyRqMxEE/z+C4QJLZCDaNQWBp3NH+7JoKgQawrEd21RIpB+hZlHOEDeXT8Wmvn
hBuxekLOMMmuVTtIYZbx+pg9/keSX2qqBbvbPHFsc6RYxbOlnofklqFWS3/RrE7jcX68jxOMAds6
7aDIeozWWzJf19xtrWr93joDH6IhGOtrHjPlcTZDbpbyahvqUzV8TXgFFGcUPFMmU9xfs9OkfurG
VSyDWQrLxCfkcGGX1jmLWQ0dVHLZXzMvnmixwxb9t/wVy15PDvsQPfqf5e5LwhlmCFFANW1yIcN0
p/58V5hrDnrs6xYcb/XS8PTnrgt8q8TsHER4erOKVouTw+vuvpZ43f9AR546GrIcliEhahFTruUL
c06fhXLyYag2rhhyD09F+5YybWgXRY82SUFeIXNGT8m7Jm6xM/2lMNYI14W0EmyD9l0/pTggjKOV
RG0art1x7K51zmv52PVwiVr2xFTIFo8BQ+TqSz8KvMLxCMKc/o0wgMAeshIudy9vzgklH/23ptEV
nWwLJnPZPfZWwdYXL19+h+lDK54lPqQNJRFCFpb1fl2Sg4Y6CMy/jBYxtB5A5pck9uf5XMZUb9hl
6zbQqxL1ZSD1dqsfx+awqcBqDzaxyI46wUoczOvytlovWuekBIc5Je/O41+fvcjFzUBAHE+f5CiU
U7hpDoHb4ygRazpmSXVRCdLp9J19N/0WsQxiIcHJiC9CraTyD4MheY/GuXZCcRxM8bKi1lYOseAY
4mkouKD4tIgB5r6YN9dCQdk3fF3uIVnnbzncNlSBhjvN54sLnDYH/X6AVKzSY1U6AxIFssAAiv6X
YmLljvlSTcMI1SBu94f5JBX/JGi13gqzFBliFmrWh15Bo2SFk4JqG7A31l32k/jVKK6G9FIJm7Sp
XD/zvuLgiWEDNBYLAxlGJOu+0v+WxtXsz2nhyrNd6lsXHVx1/D+MtURGczPQvD2g3JT7v3iCx8yi
NDuLyUGfPmYKZcRb3vhbdd/6mxHsR1IJjjSCkcUIqT2Dy/QHgAKJqTD+YtrUwzpqiENdJbz+5BtN
/+Mi/oMi0AnGXwyG4UUms8xWDZqjfHzDOhlHsrmQPNiJxMyS/ZNJMosVbPcdNwiA82N6ylmXJP0r
QWbYZQe4/KHw+pYxNxyqqJUgIiECUgPQHmAXfXWGLq7gkyaY/WjURwOrZ4/SpkQLJjlQZvtaveUL
1u+DhScLp1p3bvpTD6b04E4LLMOrHo7Go0i0kbWfngABs/mYWBEGhG5yUDk+7gE8Sde5DwpNFmeN
2QhtcetPE69awyNOgnJNrh+Xv4KJ/btCORaTUFdx8cSPb2bB0nzS298U3o3dDKxiHb2MYe4R3Wl+
av/i7pX51hhQFL0DEqVqVNfnqgr7/nAUsL0zOrlVFnRtdC+jhpi6zi8GspqxrxjvddseqmVbCZP+
ubMAfVBFkuap9Zhhz/Hd7yzKAd5T8YYOVhJezAQDSqQhDW/eyv6kjoGYe3c1EJUQ+8FdOPfFix6f
DGLfhgikakmeDdNfFbS54UKJruzrMwak56U7SOtxanwslzzRDLAY5BiDrAr6PKrJ3tHYc4/NepAs
5JO+mfoaEZT626BsbAkoXM+7k2IFxwlNIBI2NPRoh8y8qbI/Z1ho/aU6NG9j/NTxhzWt0Bp8ejBM
EJ6FeOLraHCm+ImPDqHt4RPs3vRj0W9MhMTAJhcJ52y7nlTSG2Lw/5+RuSAbIh0l4uqOC8VpXpG4
kFRg+8CavCgIRFHLNWmA5BQYppGCdcsf9OL4VLHA3Km2cxAQAxSs0+uknhojwgxZloGhBFJ25lcQ
2kNCSbqXo+XiMS2+xpiB/zhYewG6GMFQkCz4q32GmTYBBN0Q4HliwjlUqJ9zP2e3lg9cEkWDpw7E
jmwot6t4Vtz+cUVVWo1OMXt6GYl5iO0kLY/dZwws33ns7TCT8RJklT2Z7iB+dzlFV5FkRInpZqkL
ZNySuM+FP3gZ5Ops9xM1ywEaWSUJ4QENBBEwnFhKA8Xwl9W/y1G6uG0Hxug9Wlck8wzYIMZ/6a5L
OKlXETBzRI83Y4QJFeE4b+iDF1Mkt/28/JI1jagiqhh3WuX2Ww+5U87XsiTAA6D6qsLi8PE1qxLk
tqB9Yu2ChaAZZ4hfH58Q77xa2Nas1GMqyy2GNlZFbmLY03NDl7F5nfRPK/fod5yGE4U2BDST09iL
5bEs6dflnRaHCBpquG+U7XI/lKu7Dh7yK6il5WD2dr0+CW2okEOsD0ep9KU5UtHuDvhZdrjt6AV1
jMFD9JWsZ+6RpP5V2HCa6WVMv3T5GjevlD3OGufEYUxCRqVMd6XhHe1aU59kzUV7nSYhPx1wnjTj
mY9q+q2IeHqAy56n5SXjuidlWkGN6mZ3B21IjOeLb0fYuRCk0KS5fuy0t7z2s+nDJJQ7pqOg9MWM
FS2U2kgkTm75LOab0LisBuwXGjEHKVvA1doozzMWPoXzH7Md0auNXWVsyr5Q+2p6q6v3qf0i2aNm
F+5dN1av5hxAAUDM8BQDmUprqBWRu5rwB06NTEP0igGp3vBcgm+MJfGZ8oX2TSSUGirWdKYhIpOT
r6SdRr+enos8xmawsC1QpTmW5jEjtXJ1OF7y1WWlYpPSl/3jn6wUL0pxtrTAneWngrOZzJTME8Zt
gb7/Dq92+1Pw8dOxQjqzEQ3DSVFPNjHRscKtmXNiNkAej0LmlZmkF3XExVUZaIKWUvp3NwNEJTTo
NPlxssBmXKQ6lrpHOQ9khVTRxAYLQLuAaDrVYisk9Cd2ZZ365thXXBV2LB4nKhLXG7MfQpYRyUoS
tsmJWCGBJ0t3AUe15FQOPl9/SQPk8APg7OROiotUQu/dRvF4mNDmsF4Ud1/toym+DfWptbwefB0Z
6StWrkxxMXZkVrRop9xixHiSR4S8HqUFGKyRbU5TiNS5kKNaC6F1/XHBDHFaZZQU2WXOn8WctpJ/
mCdNefuNaxpf+b4FbLk/d/13UZ6nFeUraG2gNMd2hvzxEAcpJmerx4s2EmH5BUuMhaBMbXvGVE04
Dr261DzWXo5/4UVBvZMKwyGf9vec1erQKIGp8u5TJAAGhcBfE9GUIoFQHiYz6VRFkvmDuQKyXwE2
mFdUCZG4QFi9zy0HPKC65VrIMAUQFBvbVkknQK79q4ZIRaOg/UmEFxpzSNJLQ+kPBC+lEluoPR5N
8vr3g3oUlXPBm9uGxnB8rPZ93ovGobyziPNOUDhd/YI8G91eXQAKPGQp9/sz/jcmN7ZPKA7LQAIC
93vQV5/PnMu3ViIAFCR9VneN0c+z7BGxjHWXCTu3Ee8Sb059QgUsjN3JdI3Mg8gWVexLEY8byJyq
ulXLp3kQOrvgrUBfAQhITUHCP3BgfgQcUvjjwT3s2IHQ5G0TBioOS0e064rqJmfZxMK0gmyHnBqs
iV8n3Imr4cCD6PPPYLq98a2acVSqbIq0eBksdgpPV95c1c76uA8N0w/qXZHSbQcQpsuCdfCNybtm
K/lPXLgAbz3TtQe0L6Ft5S6OUHzlOHRwDG4iIic+ITea/o2lhWYxkZHjgUqtJFw/9K91hrO7MkKB
QOaCO8I7CQeVvlmsPmTALu99zkl4WPXLHeSKSoi1aYKaXiw2ZSZDRzJd/BQ62QYAshsguGt/Ea8V
X8kDVor1ge+V/NSgBYRRhJ+BegOSTNGP/oKjzbiKaxzR+kFkkSN4fZMPat1xGb516ajWyBFR4VeV
M5PputptvifAWE6QqwwBvh0Ma7g6iTRyEQQi+ZyTp/sdOQGoiM/4pMrHfqagPHHv8wVLi4Bu9n4d
pHfUpfM35h4SX3Ev0oVwZ1dOLF9qfwZ6g0AGFh9rul7SfHGe8/Pm5soAswli8IDyUE1C8jmG/Mrn
gU7Cek/oDgf2lI6KeBFiVGrX7O6TapWt1AeD5rJ/IovE+t4j7KVSM8ok/4HWE5Ef+vof/W5rDTkd
9sOyzdJOZdSGR4UTtthYbVguHLT6P3Q/AqXkNFzWzoqfSgrpldEPpRRazxPB2ArJ2bz96krgF6WJ
fv2IDBmWgTjfEO6xRUAg+PkMqc1AcqpJmVdkQJ+jUp3ZsSRybwgNZnT9ZdelCWkHUlYt+EWiVaRQ
yiEc3mwcEsRJxNe/CTJtX4iBX5BLwKao7UXsXRHbAvwSsBVZHYk73B12wqLAE5gSr+PnDdZXT7kf
+yWqqOcj0L4LUeRRwgnYgI2vCxgTYKVMVFU42WRvVCKuGH7e8ld35aXXKn+Eti8gSeHxqCGnj3jH
yJeIHuxDXrq5cmEqNbO/Wj+bitv2AUMwDrnqtUvxDkKk7KcZHpOzEEKTDBJKB4JqPYs9yaKvS4kS
4AQMmtJQ2CNeD7KH076TVmrVDA/qv3hRiBZDmAoaYj6bVAKbEYsVMm2AQN5/JXFQhxFmyL+CowGs
S2uDjNxq+G67WR0sEVShbQgXU9gOIgt/FyzbqDpIwQpzPwNg5zT9RRrqeeliLTeTtlXcGbKtkx78
fqcukqCDMge82aBdRYsG7WrdXx6LzfkMikNwIWt5i/q3wElJ7FYwYe0nvl3aG2/mH/eljrYCjyDh
0axvOn7ivUIJN50iNQ88Jb2HPA8H/dCz95M8MRCKiXif2CT1KavuFygAwhRsFKnFesYAgqLD3Lfs
S+m+6dwGdpgHmuUFsp+YFLwIe0WHZpP2UIcXRKlE5hWrrz/CGoslqS93uysO7JptEk5P1Rzka6Sj
LCB0Q3YVIniRwQs4uSk1gNQK2AVWZlzubjRwD3g/r5EDlQ3PYFw+Q2yO7TPTXi6cZfqPLCtoV1es
T9ZCt6pjcLoZvi55EDZQFaJpo2qFbdd1+05gyIkBPsHqh/ZedHLu5dnNsvt1SiS332yb8Y6xG+Gt
2LnpB7enKVKQ64/JCZDZMbF76NxJjBYBgpASxqYMxNTtN3MhOp4z0a8oQj0DkAOlmeLyF+dSlR3H
x6fd9+DJbgrkjowNozjvMpSjYM/Me7m7VkEB8ITVmInfWFyuJcHwkAPEAJl4cdAyva8N3zvZ0miv
vb3c3RQ5NArkrDQwtlD3CLTlWLdrJsCYRLFAK1w+M54NYowrrlyaFI4Z8ArRiwgCW3J8wpUUuc7h
1kRzlHb8q0T92MAGDODlwpPtmuzTAK5iUIl+KlL56iJYxCRflnuJTpraRhJY3e5LfhIdoHpEjCZt
iKQDZHeMegdjdDMiVTKHCZJ1yNM5UMmxRjJB0TkNUYVf9odEgCLdfntalzz2vSx515vXVo0eNMn1
rslNB0dg4G72wf/NF31Wf/q2Ce7ZZzpThxeRGAD1PhH1QNojhq/FtdaLRh2lHhKtikaDdl9ojTvS
OZhUbpCHBswDBs1Ag2BGpw4aqTiOMosQlueBdxu0sDi2ysmeJIxTwpLjwhAIrMbMiROJ6ClRuyCQ
BHXiR9ZNNirhQnI2qJIocg2HNxHxRZxwuYJ7WTlQZ2P9dtX0t4V2Df3yPB3kr3zg/gKl8HTiwBE2
UJomuHPGn3a/EIArIgXeIUzljlcfXkOPhsjSZdMqo6uBVEeLQOIyuJzIwESKkx4silc/sBA/Nf03
OzAj47JB3j+8UkDZqJmmO55PBPqUU5xMcjPHP76kiu61fs5VTvd9wjk/98mdHi2E36LoDFkfTumy
l1YWNnUuSpdEy5nAsfsP4/gDsR5iTD4DCbuH4pc3IKj8AZrtcbvxPqSPTYbrJjhmCJKbo1XwydN8
IhDzC+YXYA4UiUiUwXRQMs+BC73Ex4PRaPwBZpJZ4ocdZJr+BymTagE0WnuzQjyj6mt12h5Kqt+x
dG3mVmpUd+MbQTH+w2ehdJMv5TbDMjJx0MWFN3l0C/3IdCZn7kK6DjMhCJZALwRT3Z7FcibGDFfA
ais4h7t9488XS0Shu0OkDbvXuiRahmKi05nUJd6CTZYNnXPWlsWD+AhjJJ1GMPBk4wzD3IOJhlTx
I8ELYfUt+NqNv0Wdi79j5XvGkbcJ+/rf/AMegp8R7x9OJqhSpQ02+9VN+oDJnl8SaXcjnRoskb/o
65BwtRJxgegW8DdWkddXClpAvS9sXBeQ1WvY7YfPiV14196Y07Kwfx5e8br9NH7OrMFJu7XVseur
I6ZTHPOF25zKCwDGnSAIuLIovmqJMzn6Aa2HK5xiiflkV3iZp3ySj4S+tv4mcwnJm8G4saP7M8Jh
4JY/y5NCesbP5g9DnfyxSi5jDEgu+Rrcs0X/VHBrsF+YXnx8vKoYHzBTIRLzaYiTnbh2QUeOpT+A
uHwsH+l5ejH5TUKip6iVuMrHkgymfeVYZ+PHuiH4yf6lnnHJXMiO+P8WPpr6ZNNlKNmtFKfvqlcb
/BxVBFgquzDbEi0P72SXHLs/1CLs7LPqIzis3cLvvsBAhsN6KRDrk1j1YS52Z+AG2EvBMFIJJz0C
TOJ+hh+9eeK5U1979CN+cc3P5MDnrH1UR+On39Vv9DfHARMPaQkPNC1zsHyhaLL5CN/UC7pRy8kc
K0QEhMBzcFrbKl2wAxLn0Vbh7Ec24cj/AMXH4VDazZH8ITSwRni/FK9A3vGR2h28DjsGk1Y7Kn79
C8ObkDBU78aL/OLyBjiMDn5xjC8ct27tJo56IQn4khFZvJv+0h/xBaMAk8T38IeDCRflFjKJd/CK
zcbNfNmh7NDBujV9VPkOSDJqw8qT/M6bjsAv3/mZIreAouRj9TLwK81ReSJE043P1PRcsiDzgLG8
8cbD/av9NMsOUv352nzH4l7jlfy/Ukq7zOfl6fFNujumN7T8oAbvpoNKjuXjL367+z1lScpH+sLb
xE+Gf7Hy8SFq7/1FpRqVb1Y8ZiEoSWTXASo+ewjlNyEQIutZPw3hxH+K2+LHJ6Z+FqM1I//lho/u
zIfm10HyVJwkl2a2Q3Yl1c9V7OGUhCuGQKQWT/lHc2qDo3DmXYyvCBMu8//GpObUnLoTb8nAvyzc
IOZR2cWf8Uv88irqFp6ebUyOi2vh8wmR89L84bDgAVwZebnFNQfNQ8zaTHaKy6uhb1lmz2Ans7zP
Oy+dyEojdw48KcBJhn3fJHtW2k9fyRfrbLVsPyaCbhlzaUGreF4klx3UbLxRYOfkwnlkXGtEU2gW
xM/B5ErEwRC/KknEgZU/ziiePhfkG/jJSV+o8PK6I1xLTa4nFiQ4SRz4pAgA9zHN82sJxMXkYJcS
3hBrITfUQtRTj2t5Q6uCslu9mMBJPEoVqYYLvT6vAEj4iubOmdsAE8ecO1QZGh/JG74KWNZJOvTp
E7SwQTsAVzQVHXKEUBWjYcQdVxIaVO3c9R1HJ5KNV9Z9dtfVOqTkEhk77ZmUG9z1pvxqLQjky2Ql
msLYXDMPJZoYMnUQeyNtUXRRCVp8j4o6uUX7oENPwMw51zgglPytk/bkLmMLKMjYoD72idRF3wqL
ENWRUwYDwo9d/A97LIJbJEZH5LE+zkCf7BIfi3u4nORX8fX+Wz1NX9ylx+X6eINZoHVt2u763f1P
w7ydbGafrU8NCg9sldQMl4ZdrTr20f1ZPPTvU/+UhB0BX0/pcxrpT+WxQG/XCRXJAwB5ZvZcTcrD
l6Xp1g/Du1JUupNm0JNZI9zqhEqvjMP2o78Rh8b51j4XIQIpjrTZhkDnHBMV30SliVx1RUoc9ox4
gfKz/lqGk3p1NJ02mcBWiR4/w4JzehFrgxauebI5nvsfxmSgiu5A/cQZoxGRFsb348Dx8CrEZzRm
uYX7YddjanPMD3ypHlq5p/ldonYc21kGZLy3zv17/LksDm6QLf0Ejd3KBhvcn+uoxOuPwXaxh28k
OZ/LvzkagNR3OEbqM9793SpRjUovrg06jWYsfYH/5UqlLi+pDwIK/D8i9N4av39Po0aTCYQxyZQZ
P2jcgkqXd7yXX+FmJ96zXnVf8bE7YIfApOlXNzUiFStYmtjGGXmS/8ZAcqky+p7eyqP4hrz7J1FN
fNw8Rg99vWUgIiQhUis94d5Y1hl4JuNDjmfiNSSJzF9RPVgt9Qfp/WesU4JwdHyHlV4kp7hpoNS6
gjrQF/MhHGu9k9wkE99AqQrppW8+G/OjqyiH5ATY5xJlzQ6S1IkXhrWL34NwFeTeHh8oUE+p7efW
yahP/SmtHZ6hfAGMJSXloG2YxilvsGUjx0YfR77owUhfiEeHaFMy5PzngXOWtHdcQKYNuV2gQkwp
dttDu/C8iuGE1UfbqohJWDYdALSRGkiiDMsIeJGMXUkMa+YIlaC5EL3GDFV2hxNbHml94nXuhfcG
kLOqSsvPpZA8JgJVLa4SqbO+WuweGH0VxbZqGbUG60OVKripUK/G0nSoNe2NKWiqLnijRh4OY8+4
pS7ckPtxPjTDBX8cTYo9/uJfcUtF219VmeintC2/FwRnTHLLqk8nxjZSJbD8XPBgIiIiBZyqp6vx
+IT9aJebqDwn6nM5ejN/7BWXmOhXG4TIfO08qI11gHQwaek4xPIo0UOpxiyrPfGDxtSyYQn1a1YQ
UnlDd1InnoA9iJ3Imm/zegIWiqtLtx5ZsjSCU7T9mPOT8iqOTcqPSLvmAd8ufjAAmO469gvmyMeb
NR3G0qWQAoX8WJz6yRF1VqZdd17JxKn2neUuaDbWJ56S2mYJHOkW5fjizP/BTxMrUa27WCp0NSoe
kZAG+LvHzEdZCGKkGJEKnjQcoT4F/KGgAlrpdrgsG+4NJyZhc+uQdeK99du8VW8pTWWqncQ2OQjQ
tHoHy3lONBbDMQDsG3gsBI4Lzg3ZF2VfJpBuUJljz6xAOtkG2pFIMMxxhzvN1kTWbzoPm9bKiyq/
JNazaH2YTE7LochQiOzI4d2BmKbjh6K8KflpwJNaVhErKhQu47sl+CvmNO20DKE1H2Mxkujt2ph6
MrPcTvVfhnNCi82EY/6KaJMEqQVUj8RZPQJvJdZRhQPUsIGAQxD9gquNYzl4aBfIrH9DFzTdsVQP
4z24K+jEPQrkmufOxIN4tpSPvLkIejiX3kym3cMpSREsjgUeOdrRSRGE+PshFSDHrPeWYcnjEQR1
Nm78ZIucRLRoHa9cWulvq9wgfImLlF+0/JKZ12aEdvC14nsen40MUPIy9CeTETj5pWjDGJ6pjoEd
Z88uVJ/A67EIRfh9OvyYXFmIFjqgo0Y+CQ9oSV/hID4lv2g/t2XZVhPbBA8kH8uaz4oQZfVzV54L
Eki6J/ptti5vsOeErK//vZ35BR6RxxM36Q7Te10fYgIFeY/dZCZBLCQxq6/CWbg0hMZQMhiAp67o
FyDoyBoC9aM8HmPrW38EzjWO6vmB48786xLsua9ydRQIC0Lf9vAIxTVK4g+8gpoVKdJEMGh7ot6G
5KlDVvrdggjP7bSQVV+TSafomFzozImSU0eDSbGdWNj9OcZY0pjpqn3jNvWZj4f6vtEIUcz2Jo3y
ob666uq2J3PcmtEWrgCXXDi7PaZ/0kUsjnl2GsrXIQvM/kUnAo3HtTrw46Z2x5yjWL/eX+6jg4bH
PDU4l7bONpJ2t+4/uhYebgy85MxH4YO3Zhpf+/KLzaEl6Yzoqa17ddcf4c5P5Co0GNfnkNb2f0W9
o9yo1sm5QbRK5RIPTVGf6y/TDMgPMt+n4HEjYOa0cBJzYr3rx8ohN3DHcrcjsOFEoVyq/58qDdD4
u9zml45NtbINih/2tTdzuhKinLgj4xuLK++u4uBkMwB1SWubHKMgz9ip0coUSEF3W73TiuxqKY6P
Tq9cldKZbqEdi1APzMb77nlBRYSIBGiVO76cdo2v2TOfLGcvg+ETwrmDwubK4IvmlwRe0tfliyik
gITWlNvrpPzej3ojCI5UEa2piKee05huvc4BFLjjWFCe5vZ9ra8DGlWBbZJNnT5Dso5Qhqx+CYag
/WTyFddPw8a1A/oDGGrZZZEI49Gjw5po6j10JWIeJkfApy0XId2P7y09SfJejhkLeS1BoaZNls6o
Czx8Rxyqug8VsxL6G4f0rUd2fDQny/KQboM+MncLtP7ykpPs6ZE/qlZElx1UImIAyVsPPx7k68NH
FLH8I3gQYQOSBUO6SAuOpc26Z35tsQPnlb0MeaJL8p7KBH/gYg1ljYh1tyKxKN6cA0AONmNfDrSH
yo2JkYxuX9pCYzUG4UdC7sEhvioyLlAmmvZnGW2AbcEHe4hVF8IKOS3/zZ+D6ZmZvfvSH7Z6gGE8
GbfxnT86lFdJVCatumicUdlGxq/ygWyM6Ngdfd2Tupde0mtxy49KQPks6myOd/YoFl0csTvM6OV0
FWsERWdO986gO+fEst3OXkraAykuRMxcJsmBs1BRkMZhgxTbsqWL8r/HnfWrBp9EZb5L3jP6wtRQ
N3cxgiJ2I5CXT/RHU7C+yN/FTeYt8pozDZkCJxwVqlszqPrNLXicT9Xl/iT84zFrgoJ1Hscej0Xv
88LzFVYEabNrVeiS9pQPW7JLJbNRgUYRD2nPyW15K0pk9vuBC+mNgZwLxC+gt56qN40EaYDZ6sCf
duPxiLYbIRM3670xoaj7U6joZjvlm6u2a9yXkWQSZRjvAWTV/8d7RJrclEIe8psIH+3koDovDyT9
sxT1u1v+yVogBKQ2q9/931ZJ/ImJ0cHReOOSV17H6/zFZL/QFvqPItAn4k8l0+Z1rrALkzQEBsDv
Ba6EgsTt+lBIiAkiVtUpcTOT+VjY0+jyrZeffP1r/0dTEYcQf8rsLSadiNYFVK9NkK0+6+dkwKlH
C0w1k0eOpRoshf+q38sf7SZeyx9mTKC3bb39h2UQ0JtJpTtoQep1MH3bV06nIB221IL8hR/VhAeB
kD3LFn55wRACSRTb7lHKcpAwwKIzZ39nDdoeLrIiiDtAKxXbhkE+I2gxn46vN8T5OjnjDL/CEvP7
CNNouhav0k+OXf3Kg42GXdMQPTiJQRrJztrVzyBmOnHPJPwwfyEDhALZ8cATA5rXiBB/mS6ZW/mG
IKBZlmG/bcKXKVqmj3mrVB6P+HcIFfpuTJfBimkNtAqigONXxOXF0frbAOFx15hE5TLUEDv4bOKR
Zzn1sjeNRDjEome5BqQ/YbFWBkfiuaJVkW8GZdOP+NkmT7ya/BjNY/Iqn9YLX8XBjuUswf10f0qf
eoDCxa1tuiKRcFNiROEAsVlkPu6L1ibsDHPJ/ak8lH8WaoCd9qKmtpGyw5+4PWtty8xMuRHRfJLX
xLbyA5Spo33baDdn4dojmrL1WpM+y138vT1HJGwyh6Ifwf+aIk87KP1Zyk/z7AmX6ZaH5BsRvFa9
D4KL0d34R59qS1rnH68iD1ol7OcjZ8ZjCTFJcDOkzQX3vyXTDutnJIDQI8kTw3M7TOGc/jGudz70
u5IhO3Umwy3A9gRME0eOQLX+kbdIuR32PEAA5Sdtr6tbJxhbhAvE96aJJngYmzI3ceOVKlQLLp/r
EIdAAnHvwl/JdNPRcGZ6jQGijPeasCUX4ZYF21iSKrqnuRiZvfUvrTzWPuJ1duZbBbOIBKG/e/eq
tKn7oQGOdXmls6XFmIkkKNDIP0Buws17J06LtOJQAJGh76v4pQ6JomOaQHiEVWCQh7/I/mi8ZqS0
804R1zW4hRI8hj+pY3AGLvWoXxkh0GN+L0/i4RHt5oMF/ycF8eNiU3dg0noZNNNrWzAe7HXTTVC/
qkFPRzXHGGGuo8MbfqdRitSTD5AGHWVWhjEXMUwUVwf+H752wr0ls104MgHIU9Cqb136ocf7f8g7
VSwolsv4GZvP1fpkxuFCcH7uqSiVBrfSD4l+WDq67kIjD5vHUdWPRRWAM/CxzzI/06Dq9/Ho3pMg
HnD/7Sj1bgh4eyUCGT2lkB8ovTJKmzwEgtyJtSU0FaEUVAnYgigRMsM6QDSEXeEUop+y4U2lxSBi
TGUQtYpd+Vp9rC/r/z8MWBey2RZSVYTtipqJXOC2TgmqALtG6gKnv3WzFwLjHvLlSBaj3HK2Z5QY
ceRD5DSOhI7sV+Nk/NG2x7JRVAdj8NFuN8zljydLOcV1u7NLHvn7sWap7c8TNQJFGJuYKH2D8BVE
3LWTKIjNXPY/1CWsz4QwIB+eAaKuWJbaBrchGICNwF1GV8cgQgqKblsAA/2OSR5I6BcjHuRAZ7hZ
HOJR5WnJViSw/t1Ll0OK8nU+9FRYs+qRTLF1UtoqoWeFEyt+P/qWgPwnyMcj5l8p+zG5cuIHXDLW
Y4ePD3jA/I+x8+ptHuuy9F8p1PXwa/IwN7q+C1uRCpYlOd4Qjsz5MP76eeiqngoYzDRQKPi1ZFmm
yMN99l7rWcUiLFZYcitjzUnCDYYXYlTTdwwsb1gferkm9ZZ5VBEsHaYPbD2BTsCEKTb0uhk4TTW+
ry2jDNZP8CxUlq2AtYPA6MlSFtD9tGmdTmvfXdnFWaB44gIBpqHQeVoM7rIFEpwc2dmh+ULvZQBr
hwWv7DjPOfbqgIwC8sw9EZIC7Wm8K/EXFMjPkcLd1cqaXMMCi4C2oPDrogclOGs1OxJemS0u1BW2
8fg1tmh2CgPXhKezEW2PNrtElOHgO6msoP1na/rnjNi5AOf6Axz2z3aM+sdiLAQuQbBNWTO7TVno
OWLxOupWXOz1gVJEG72m9NhZs+lNUcIkO46/RVsvDPHS35swyq1DZt2V4z10amLPG+emL+kc7CUs
x2LTmOyR9pFzTTuo3fuAymauKZYRlxhb5Snfl9GpcFbccSscWBDuFM754iDGDR2zLmTY40l4FvlD
Ru5GtIsRcgTeRA6EXDQsIc41ca+x4FS9L1r250+Vwgq/U4ED+gBY5G60PcU6KSMxCbdE/4jCS9JD
jfGSIYENf/aUsfWM4HvNSGmAugsOonviNh6aizg95uNVh97Yxd+Von76XAIyQB3T0o4bVM4GDgTX
Je0z976HEzFigBOrPn8W1sEIgP85e3O4V0EihNzMl6q6mBApfiR44JdTRPfTidt7USDddAwiaa1l
zFWSbtA0Mao36PfTkQS1r22sn54UMoK+X+TjCrstugMD+ca4dIPlmO+YiPqap8R72i+USeNqLHaY
gNLW07EMUQY3y5hejrWpweY3xEAgksLuQBj8mrMLcRKHn+mzwKVsb2I68xlHAMgeneo9lJwpXIbE
maPbYN/jLHAbJMU3FpA237kJ4pNbxBJ03cMWsLe4uCppfksyO5VoKSAA4QeF8xMsi28d8x+AIaan
xvyz6mwPpOpZMnWz89VnQYgMG7WcSU2zy82TZaBLubWx86csVVvdIR+B/k7Nrvg4FIeAzI862jl0
vbXiQLSXfOEzNtKDDfdkWYAKjJdlsKGwogvNB1XGtGHWjDcBs1K6LPQXe8sAJjxUT0xAN/KBxSFj
nLvsHlQ2mMNAz+SGGpzxA8qRfgAKPeEjK1BxDg1GPlkacj1NwateB16+pllIHiK/ELE+VZN/7DfZ
3SVD28XYkrVluqVCp1taXcXKWXVHYzc8DMiJWOMewoC9Z7BtmZMR2MKGhPaYCF+aaNW8c7tyyUgZ
98oCKYV7DbJDilkT2Meis04ZQiAmiK9gPNhDPMlXA5n2Dbm37ZIWGDjdD8lAgV796wA2yONduNYN
/KkVWw9IyuVGgI/jqoLQscJnCKdU7dBfrgy2I7yAQSIETdwbjOVrbmcOHNvZ/MI9p5DePDpQTiMn
B4I1tCfOtNBSr8IOWy9sTPQqzjh4EqdJrvqaKe0NfyU7grj62UuQHMNhS49UDWWEEXHhfqX5ooZy
lWz0eiXpifRIGR/8dunywXDgyJdqvTlRNQGflytUb9SXxYiztjaOE+pnH/GF+2WRyXWTjZU3TcbO
7Iod2IJ9EygffizRdzRLU7NXftF9IsAtt4YVvUax+/gZ6SwLd8IgFPKh7R7d9kAVgD2fjCXmtg5c
ENDUBQPu6G4i4gCjTaftKgAH9ixLY5eXRbirKOhInCc8wxNE2kCnKTbcy4SJDPJtij+rCQnY2mYn
Zl5qI7gdhmueULIeDZaT5LY+jtTw6lqIo12TiH4i54lIJd4zXHLqSo10EuLkJmYeLMgrC6QBn1D2
4CLVrxDy7wOb/RX0cNpd1AThzdyoQYBnLNx2ixpR1d5AknQ+9Ed5UtqtTuciuxnZ4+pb/mCMC1q3
zZlrhJSndDnIikKuugbdjgSVGUNyWyh0VlaRtU1MGk8HE9QXOgKFK3reRlD4zSJQjKQzdWBrOCti
mPtNa3vq+OkXmyrApn+funsBvadZ18xRo00XeSyNIbCn2mPk2tNlvuuhtuCa43ANc4IEjRxSV3AU
wkLaiJDkEOnJ4qiWV4c2fv44up5W73A0FMEG+2kFsng/fdX6qmUSKpSFHR2ifu4d18N1UsUeCAnp
tGDpKQuodZZldGyia19dnO4xAsmOQiot9vS+RLaVxqkHgKpYe/QaSvRRGcRH0Tnd63Bs8WOp5ya9
pvl7hFSOVuqW0rpkgI6Kxr2v5JOE6NGfOhIUJq+sb03Gl/4x8R9UmqyYI/D4fxT1sm+fHBGdE6c/
aLV8GhRQiHVAi5rNY4iXPObgf6ZqGS5ovsE6ITRC32Tk3CjaDhcXy5oC2PW2ZTw0LDIfhp25JNF8
WDcX7rpE/03uOczeBpgYWMPZvEmC8Hi7xNWQrzLtVQOn6zarNur0yIynGw4h8Cf0PNnOmNPraNIy
ybNvkkv0TJUkwqVlLllJkgbhx0y+B2pAy+Uujk12dnCjp9yEnHUJkuzRIjorVS/lNPQw5rMXJUIK
WxnORnchyJgpDni2gk3+FGQhVaNfsyDoCtVhiHasqIkeMNjSKAYKkZrBI+dS9lw6e1xwcUnLkdV0
WI3Vs2qNTNI36SN7rw9UnmN7cgNvWNfH6LNQELosO3ZTIAt3Ngoak8oa8UVNDIpXg6hUE+MmRjw3
lJ/tcKkgSqKFJRUtXbpIEPCkwmhvguVskSItwd6F2UY1SU95cRG+z4l29jQuJCgZxuUo6LjBais8
IUh8UQrnxDxRAigbRFmkzYhrnDxhJ6TAh81tZXcm0lAmW5tpeKiMR7VUuOg3NgSk7pwjcEjKGd/q
KbSbkZqhTpKPJkSWPFpMMMC5ygPrHPl3RXUlqdvWvCLZp9HBgaVBOHxdrEn9cpn2cetHzYsRW+Gd
0ldW1vawLCcS5bbiKqJ15J+VbFtxA+8/jGZOfMd1zc61+xzs+4j61CQlaDrX5mvF/nXwZsxCcGPt
k601H4IS2swI2wTUH5vudI6gKM9DfEgYl+2b/ZAhU9ok4ps+jgmX1YdKvxuwF3ABMsRO9+Z4MwLO
5Y1FazjlnFV5izCQ7D5yFetlaR3H/iTB4qQ7E8HVMv129GWAXJUNf6K8wgiMnmIapKCgM+jzzEop
QuJlVRHMxO6gjU6hPJLl4dY7U78zCiRH+njtpHrR9N5aVxHX2KgRrBJNj1bLlFB6rpPdVWCGKR7B
ctNDIPoNzTKatHqTgxl9iQ/3NH9oO82gvORIl2a6MK2KxK1tMelcNi64eiRrePg2WXZXOk9yZvKs
29pLXUh3SzVaaC7gLGIhaRaxX/C4tY4prIgbJjcNsAwL6eaNfm96/Xa8jKjJ0nXgr+Rr8xl8gjzu
od2FNDT2OBn9lqYtUwU6M68pLAtn42LfLdYKKKvbnq2Lx0q4uA1W+stwoulV0q2OGAAdqvjadSyU
bzLwGKlGlK/5NrowXSPGjWELG06sxvk+0jfcCLXuPuJEatnx3QwoBdEbu/C1b/OSrLEjCxGSLCpc
mo4RPXZ6SyVl2EIvDhiyctR/H3RTWYHsOZqHZtuK3ZIFy+GzqpcBBh/kk+C7MPwScK0f48FjaooD
nu57hp0S/Ia8uAC5rLXgbjChsru38NBY2jqS0+NokKDQgy8RBBknWPUDs4RT4qK/6iXsOeGwv7Om
9GYUPdOqFMi5U+cPWkU5r6kSBBuie/qYNHMPw7RkhETjpnhxp1sHA8SwiMeNWe2Lku00UTTYL3aq
u7aaDcd9vEj0gi4RSusx3b8F1Z2Jq2rcVbj4UoSuSzJcIhrh5cnN1z0zUqRI3POQtnEXDDH00Rt5
0ZPnVB57cZEWlc6cwdAaC64yrgyL1n3JnucgYQdxTptkjCPuxV1yP703zpKEneyQDPesMXi7Sb2B
WtkwY5zmCwGNmmbsIgdAAG0uLxGU5bd6OYctSvx3sD6AcKJyTDwHTYeDqYo2Mo7vW5Yab0AYY2/M
4hSIvUNot4remJn3LT9GxEKen8iSzHXSBrypOenhNWu8hGgqID93Q7Ym21FhZGOxpq01sS2ptKeD
74Ak8zrcHSaK/mUh5iAY1mfzQUHmxXHOoXOyo5xHcYq+0VGQ2rQ+QejaToyI0MBEo2PZ1m4z7VRN
q7A6MuuEOQTBM95GCYP9S5Gt2k8bKR9OvY5yeqEht/UPEhSff9TnpPGtP+ycEGAGRpBbVl2bTWi8
9xsqx4PqewQ+mqpXQL2AC9UdKu4mOUaEIylCBKuBRCptbzIxyPPJLVziBtoXgk/VjxDMVAP63ytt
Goc0ClaCYVG2yvHQMxji5EEXgvBE29TlroQVO62YxmUnF8kxnfxmo3Mn43zmHNH0VZGYL5Zk49FF
0LE7fwbSOq4XaHi0B9+Jlk3ISw4PYcUY9gZ7eE/3ciRofWOO6+5VA0hJ5Hm6JGZxiX+c+TCDCu7u
FHgQK6mJAD4q41oS4IgWB5kHyKIIdegt3VYSg4C7Ny6kTahJLHliTMGKt1zI2clJTW1dBQxG4g6L
Yac0xzxQkVnZUIammR1qaMGHW0GhDX2cayY7JEvgnq45pHHZF7dt7fO5A3qcGvXbLsZVnLoIBTvr
W0+U3KsHA6UYbpWCJOxVXR6lKJ+AZOKLaEyMhBQ8kRwb2LbNV9l3ExM0eNdJNyqrSEjATM2uFrRC
fXo+zH09yyQo47FAnGuxTCE/l9gLkDbzFwsNrwlXXmHtdWgLzM0496wJr3apLl3i+UaUEKXB+QWi
v6joHimTKg89hsupwV0gMyVh863tw2zqT9HoYJKTO7cjQjlVvxwilwCCRdGZqikmvlmYj4l+yorX
Wj4wbnIwu10LshDM8JDXH614NHrmjdWh8g/2uCT+g6xPAkthkJjWNdEvigspm1a2urMJZGkWGq1K
FnN5VtgRifJFtc59fymwPVL99e22d89l+ch1IizOznWyN4Kz0Gj4zcaJFpMOTvX4PY6gD3OJjYrH
Z29YZytnQOa/GQVzym2oXw3Qco1OU3PTOw+uuRumLWFUMgdg+ki0rmiBTOwMmhSDrUQ7BiRsQkI2
GFX/HJdrhziV7zImAP3Wp6pztave7DscWPkn9+0QTVKAwdl3l7Sg6WHc1oGJok54rJ5onb4GQqwi
J3iXpevyAj0+Ad94M0qmI34GU94B5Mges6dtn9Vw/Vo2r0EmGpp/72x7ycICWSOCz16BvDjqs3GU
/WhELIWV8ONxGKPlo1RKXITTQgVFQgiDopQOc2I2oCLc2dNrkcHZR5BIqjGND+sVmuZYb4RNIZ1M
rrkY+8tA4AJByW5U0lCx3s2AdahMUaWELiGQAqf/e+M+ULRMx069lmgoVP87os7X+k8RL8Nsq4dP
fXxS3UeNVNeG1LLwxGecNmfFPZk1RpFjWV9Y4IkUK0KvgeWDxLGt2hm+zjbXqth6eI7NPbXb1Sj3
AgZ2zotC9QOBR/SruHLYOJjEhblE9EUCEceuAwAjOe2pAL/cXOH3qmCClNk9wYTUBs5yVIsHetZy
pCa9j9Gz9Pe1AA6tEtloQeVi3lTKU4ZvaHitYWWw/He4MSAYPfd4fjmEUQAsqb9v4nWiH6PwI/RP
DvcWrfisFPwcR0VfcXuOws/IPOpIavuCp1/b+pXE3FJ9F3Psi844XAGviRDCct47SvgRt/UqR2qc
q9eKKVUmX+hjVOXVrFai5yOcJEy9ZWKecv1B5cqNwm/cVIWT1TcM6aMifwo12W5qh4FgGDIIV2Cv
+OOTbyqHoBngrzZ3L9O3rB7LGDURC2qJ68EUL5VNrQPxSPnAbMCM0ycyot4p1nW0afYvQLdZgBxD
9SHTrNNQJyyvh+alH49deZzKL/ZFOpcBgASaM8y6w2zd9mtZcidcxfG1767V1GGY+E5zckriXV7v
BOpAt3lzs2MObMA49NQFdUYKvH3jM5DEVV2SEM16Gh+k6WnRVZyS/FzqctPyunOEfDe9g6R0rfbG
1N6s9k4HXWOjcXgOxZsrNknv5c2+hedX74ArhIilGFu02s7h59NqIIVEMpEB2pdON6X9kqEnAspp
gKXvmVk8+En0QCjjoEQXi4hZ85ol50E7aNmlEXSf3yL/IUFhJoPnnHEfVDB5DfkcUKdMr/kxQA8Y
b8jQno7JtcR33PMLjT0CpBmvneHhqbeap7UPXA4cNwFfGXDOGLyBkLLbc617Q3RB2FGWZLHe5kem
b5bz0AFdQnCcldQPtFJXM8/JPWfJOyUXml2KF8niGSeXtPhI/CgEGpx6dt4TiqYAGta5kpn2MnXm
fATt6GinML9M2iELduylMzhwOuORdO7KMQIafXEruR79ZqeYp5ZCi7V0UC5auUsRbw/M2tCYYnUs
DyGyaas8GNGD0VOH3GimZxL6hape36T51oneSTk1sj3x7OZMt90Ot2x50mwtPqP+kDZPuXmXY483
GYU3OxVE9gT553nUENS0gol/20ED8OHVkYChf5co21swjXxEQj8rX0GwxF6t7m4sYICxc7X5sPve
C3ognSO6GW6l+UsWv1rAsROaywx/9jE79e5p1M8iX5nVzkTpZp5Ei5c5XivRnSMuZo6zrlo12csw
biWFj2wfdOcpbd8sdZVE8KYfuNFFTbXVyIEofZpGXX3OnHWR9rMnt0QIqoXqrQNDs/KXrqDoUUOH
0A3kF9HIlDanwdXkEEKcXLuEuntONKhwqsInJHLXUyJEZ51aIXx90eqBRSzHMCbkNsCIRYWK7TJS
5bO0Vn2wo4DXIehmlyR6S/X7YXgT6T7BH2azde4hnEKFycSJzaI2vhYj9OSV+cq6VRcfbcScH74w
0DJjr5ZbaZ8s66DUJn3Ue+4lSC3CjVs/JIicNJYdXz3H9UOHt8BIr3UI82yhp5vA2KfU4/ugYUaJ
HiJfcC7QBKzL21pcGQQW+oeh3I/hqX6v7FXAHAhUPgO9NZmIhbmASiItQHfP2oRe3dDwKT+547tW
XZIaElf/YdovSY8IZkWbsHU3uThE8mr4c6OhiM8yOEzWroQ1p64tJmxM6rlblo82FEIzezL8bdbt
9GrfwrIvv/r0dZyOdvWYNAB63/Pcs6c1dZed0t+AsgDwBkzhd8t8uk1piyFvYEvcMvOxNi32wHBF
hKRtH2PG6c5wYoUjig3lr/4dZPuWazph3UFnj5yHuWYZ3Ma8jQKJBLUjGzGyw/cSeTm6buEJY0n2
ou9v4P0T/ZrMvlh2yn71aoo78g0dsPTWqdTfEDW6ucelb+dfISA+/yQz9BKbKnr1wc+kMV/tp3Xl
e+F7UhKYKFTqoiZaGspB1JRg5IOHb1390diUWPZzly2y+hAZe9O/+ManzL5t3PLxk+o8xEh1a0rs
Gbe3DehVE8iVeWZuQRi494Gd4xKmE6Eg3Gj3/A20n5RmX+AdTfESVBNqZdryfSY2deFaq9aC0Kl0
ESJMsf85lfuM4VtKNROg8bXrE9uWUD0MQ3uTmmg8LP8McD8td3SIGzYViqcRaUevzEL2otTkCvsv
zLCn+qEvDr2/lhUYdcQiZCFR4JAgAjpj2ifJnbLIs3fNuKjZPQrTmLsnOSQuHzK07O8eZE14T7PZ
aSoAlydrPwgWIS+N77sGEL35zi0kqg5PbkPfpw3Z0TvCp04Cbc5gb/SQqwpn0+y5+6LLdCjjzZqm
hPLdksTZl1unfBFY9UhyWLrJbADa+MWdNjxYEBabZq0PL/W0ZrramA+NcqVzXlDYskrUC228MxV8
BmHHjPpexburfwXGLQ/22lFFkZcv+GOqYKdCEwZ129GNB4GCOH9Z9UDCTnVPkBiWSHJeaKbUhASy
Svxsk4fiMZ3ATD0XYByLU7YVzTNr3Y07bWz3aKMbCtDEa8epWnEaW/0lMD86rGS9Q2Dm7WAtot4z
9FOhH0MmoQje4hbwtgr67dao5uRRBVenckrTJwIFHZQs/imAYxfbi65ABuuhN82VUxuhGgABont9
toq1DXtE9403WVsKHI0d+lHVARke3swruBm/WG13amLbS+4YbEsIEvif0QXTsuuPRXiEM+rG2I7P
eADL5LEruQGbxxR/XTR19JFfyvZunKdCzJXkNlMJJAUguc0DlG5AXLFaLznV0hpw9q2aX41qaQ0n
w7+nRsr1Z8FozDp2sCK++Ww4oKnwOv0+piv4NY0vU81l1lJp5geBrQ77T+gFCUPNfcZaRjBKYr6W
yalykIhA/6Dqjrxh8uKJBvD9qH50ZB9sxoqgTaSLcw9NuJvUvpX32bQfEduTbITJXt4axEex0+W9
JiWWXbBKe058ejgdniQypqbl0DHFuEmrs8goIR/rqhWYNZ5pvWhoQPkQ+je2uqH+wgiQBqdDQ626
5U9SzBU/XdjnEV/Fc2PANVlPRDJFJCMsb6DvRpJQMGbi8EZ+/eU//v1fH8N/Bl/FqUjHoMh/yduM
1kkum99+NcSvv5S/f3v7+duvpmUK23B1w7INQzU0w9Z5/OPtHOUBz9b+l2NLRx/qkfC2ZFU6EANu
x29sJw7KqZQ8HCIHofatwJIkOX55DXpbPYK9vaHvr5GZbKBUODGGmsKNYd41BDrkz+W4bn5YHWp0
16F8V2/1HHzk/+edC/Nv79zRHF1VHQHrXDUs1xC29fd37vdmn9g+I/8krCoIe3N+uNneu+aMSekU
Jg9oS/wwACfXmXtfAekmJk1/VkmpKPTaf+9dnVlDP7Hxr10FNZLN8EqVZ5s/sI3ruy5x7JO0DMR5
EOgXjh6466bz734+gf/420fQ/HwkH0XJIDkI5T/++e9rkfHff80/83+e8/ef+Pch+qiLpviW/89n
rb+K41v21fzzSX97ZX77H+9u8Sbf/vaPZS7pdNy3X/V4/mraVP73qTQ/83/64C9fP69yHcuv334l
Li+X86sFbIB+/eOh+dRz3b+cqfPL//HY/P5/+3Xdvsmv7C19++ePfL018rdfFcf5l9AM13Fs1TFc
S3WNX3/B4z0/5Ip/CWGZtm2bju24qsUpnxe1DDmf7X85mmUJ11Bd21VVnffQFO3PQ/q/bH1+vmk6
hqbyqf7633/7H5fR7x/a//2yErY6Xzh/ubA0y7Ut3ofNmzMM4Tjz6fuXCyvps6TTJ4ayRjVEy7xE
NFSpckN2Advv78yntFcdzdhkCizlDApB46RbJc4f+rKgoViBPwraO8ti7PSaK+xSpDuBszsOPhCT
ER8KNFwjdSBc5Nzy2+ilu/MDh9SB2Z3FACpL5GOc58c4IT2hsNFNKL4MF61GeJXa4UWQoJrtQfcK
S1hkXQIeGnZ+8pgG4ivNNFizEK0ZdmVhHzG4imgZUh2HFX2ruigRPuUgpAbjIQhwjwa8oBthQqsN
FCV6hzwtL67WaJ4m7RK37ux/aFC3atylfDl95uWwUYIHw8o/ChBmSYSdWIUOgShZAS8spH92Snb5
hWTI32fpkxo0SJ8BjvqQukqBNzEQxfsYWZiMwGAOzKUcYzzTpGfvrNJoMjC2GTbABVOnuA10+OoB
PlFHV4gPb79aq936JYTj0dQ2lWN8KnljMwqfUJbG5nlE8G9r1UtUdE9+HOJaccdzO8J0bPSjC0H8
zshn3CqSnynyabd26rdqmrsgoqcke/VqHBUpJ+4M8266dT5Bqwsb8eoQIxx0ZHHIVYTsqTXs2vpR
6x3wkIm2zy0OQBWzyvtOgKy8Q9JdTnp1qsyUTDAH15lhf2vc5VJCwax2SJjXwl3WJHeo0krIvapU
JJjqS9EiprMaA3mZwBidp05FCBmFsyw1nNduL7eK45KokSPaLPfWqBPPRP4ALPilHxFcQ4CLlVCy
KrnrPoQ9JIbChyiXifEwpIJpT1M9y2vnkJDQaO5zapDmEFrd09AFICanRRwhzOoy+o0mO06EtD2j
vDiWW6sOIQpWjON7Aksj8CImri0dsWL+iVffbfubgapdob04FWHIiB3UfFmv+jgiR4UN4aQSPmXH
r1qK5dbq+r1rhxCiOzrlrrlPjLFGhqWTlELQmpFJYMBafRxy504PgeqjeyeGemzu6l73GgNKJWnS
FRpiU6dan+ab3pCFx0CV5mJaVY+mr0K6VZj7yEBEJJmDUUAGkfs2Z6cq6Rzr7mcGr6apw7PfxoSB
oKDS/RIBf1QTkxC/qD6Rw5T/h5r03Qru0sW0IsAzaKhk6xCVSTe0MwYkt1o+O2fZ96kXLFqKkJhu
5EuAg6Iz5soo7sEJZuglmPhKOLyRgx7SlHIb03+2mtJcJTHDD00HHs59KCXE5xxJRC68FDaGluiF
Mq5f/JBsDB0+uRJWkMRGnKAIBJ6yUi5CTl5aIgQHC7mxAq27LdTynGlMcIh9gmhWN/F9rSFK61JC
CPvI3NVxCEHDN4OdJTrYZEps38RNkK2inoDcQcl6TjquK0e0YKZze8A5x97VZJ5rO4O/PySye9Om
4tKkiBvUHK199sHeBP9Th6zIjjxn0D+7FAZbiqd9TEL0Q3qAZCwCXNm6b9NInzdPjGirdT3s9Bgg
h6gHiCdaeVOGPqItSXlHPbGORIhLZQBq0NTIVeOsWzvteGcFwaNvzc1ZLjYSWUp/4WKbXKkuOKCm
hzwRnk2Tfq/eKtva1w2vTghEjSq7QPoW7AtXR0AcogrTDaBHcYrFKJXOTe4mX+PgfLAOsVENyO0m
s60AEa+RwjqSQ2TBFInNZIAzF1JiKe3SMGgEZAQROBOUr6CnKZa3RBnzJ7aFMx0CPTzIBpeVGWrd
MYQ6o1lGf19GsCHHvOq2LfejTTKy6R19HwMPaAjJct4a/vDS1RkWsyBQTqWa6EBMInyRTnBpY3c6
pNlsiBiss1JFJi7MiUVXKb8k3ZRIKJwVroFmq62+aYoj4HR9GFJAdIKaHN7CHYme2xguBkFlEM0B
S7jJZxIhu5OWvusdSu+K1ALNpSJXJuMrt7XjYOXWnZqATghCosFNM82fuE8ilNOxow01UNyRhril
6dZSaU0sOJj5HQf+5VRC8eY4AzwleyNvRUJgAaa8rsmic6Cr3brIXXIgzXrTqcDLhQqkt9TNEcyP
dJ+aIb020eB+DT26dlG8jr1TnpOwFgu/SWgUNiZxKZHBYqCIRx+c3z4T2b6eEmZxTn6Nyu/QQaM9
4/qngebxoLYSPZPYdVzqSsrgbijBIObNqoVzN3Wz1MViaY1SDEc5CqIMekWWaAj6jGWvoJtUD7mV
bHWf4EYhYhSaWZUD/QKewFlT1ByjSlakeWrmXZS5l4B+klkLGhCt/tiOKObu/BhTjJLdK2N3bjph
LAjPYsamB/igHJsTwUdVmJgXzUZdNkymQ7MBt5qez6RrJQw2us2OsgJrafoI/mIrcR4T1s2lzNSn
ysI4qZEF90qgXiG14rXwwfbRBGNqMjqot9xAfxDOmG+GSifCshWvxkRPrQuTi9TkdJzS/k13Gp25
iA/evXHHzRjgB0l1R4V344yX1AkeNeaBHdf5waxAMqYJ2ZmGS/Yf+YdNyG1dmRTfGxSk5OEUHCMR
MFHr5CGWWAFtbDfuGON6zUGVNQwlMHXnuBwUe05ud/CpRE6/bgv4i7BhOhzS26rIHgcahHj4OUMU
i5ZA11Ouwa4UIyG6TKqOwu2RzprNW5jY2c6JCCdwtIhGBjy9sAqSq+5COwiarjmmTBZv6hplsAyQ
CLkCeZBdKNNOafUPJSqHE4UYf0SYn6w5mGKKvidLe7Lrqd1GDl2czukOumQrPZKA3qkieq4Fs81O
QyRj6Ga5cv0wvhdSBb0xTMNbPtI2Vjulh8SaBIALzZp13jzXSiIPatrTOY4eZTMihus15rBlnezD
hhtOWgfRjgv0yrXTbIMM534QV69UjcSkBS50g0n7dNN4GySJ4wH7G20NcT/Q3Y4bLMeazSA94H5U
oOyM4TE31LeoDI91i2orGRJy0GYkNT5q1Y1PKCWxTPnhAaM6vnFj8uwIwNmYybVhMlONLATAOL5d
2LCpgywUa2xdPqhmfVfqwtP0NGd+bS9z11zF9PxdF95ITk018L77wTyUFYQhq3ovKpyPWDLKlFjt
Nil7wjx9DMSTS2nk3A2WuItCB4Kl8Z5pXDWKIOZEhe4sOiygojSdRVHNWHKRQTyrL63fXDWORjIh
5O6gDo4TWbDjkc3FwipdLmAbVZ0Wc1U0RbOYiuIlzWlbCo2pVyzVa9QWX71J3oDUQRW0nbxPqrHd
oxpp1670H6fagk/hZ/tBkkwUhVcnSGjiz/9zCy3AVyRbdMYjAsq/fPPnS5Ime2zS81P/8uXvP1VP
vEeh47j+80m/P/LP5xd+xG8ROpLYyfn8efT3b5WZ/NsL/+W7P8+qiXjcaiy6xVg1XjX/L3bBIvz8
8+erKZ/++r1/PCUKsyG9+Xninz/385yfV5iESlX2j5/582X/Rw/3WoENkL4V4T9m5nVNRAN3gjp2
K+cvf/795yM/3yMhRpkCf1trDjPHRqly789n/Hz18702NVySEW9dk3vejXBzKKpm/PHzij//K0QX
YTubf42V9TyHJRmTfApQMzN8xh/0NlAqAZRJHD33ZBcUnmO2AYNI8RrQK9x24/THW2znd/HzUr5r
PXUV0wJl5OIrei0jcmrApT5/pUTEVRUkwt0mBdg1TdGZcc3/M3Lwm31XP/38qqxGyesbLVzD+Zcq
RcdBmd+DkqI26RRJqvNAkknY5HPtYJe4XExmV15QYeP8+erncTEZPP7zzZ9/262JQtfhtjs/+S8v
8fPvv7zOn48XDUaGJk6RMFodd6fWKL02gm4X12DcpiBfj5YEN53MB0A6WkhWb4nYaayQ/P9v9s5j
u3EkadtXhDkAEnZLgp6UoUypaoNTpgvee1z9/4D9TTdF8YgzPdt/MWqppFEogczIzIjXdNMrLT2J
76fTYz59ffqslDAMtse4+vNnTt/Qihr0AVneSU6vQ8sshbqtzUV5QFa8pM8yPYPTh+Cvz05fnh4T
3Ws1prrdlBFab9ODO304fe/vL08/j4XQ/303H6ed4fT16TunHwwVDB5c5c5F0tj1fHcRS70xTwRq
MiWcKoD43kCRMuzEk11XeyNKUJl37zXle2AjnA7zqqDrKqfKRjWtlVcNa+6Sa9nlKhNJS9MWTsr+
OqQHNvA7v2tJAcpRaap1mWYPsq7u0gBHBRmGqb0ypWybQxjIIWGHj7Kk7spg0m61VoblLvwSBrAO
hF7LVqZCd0julpOpG+qHoHLpcSxIg/clZWdT/e2lv6sRcwjN2wy66ug6o+u6u9yjqIgFKi9yNfiQ
qCJ8yzjPpU0I8eheFShvMliN4i8y2HS3ME+T+hXSLK638BvvYUilt7osvmq2/tj2b67sLWmiriOs
AERjLlPg3xQYnBTGm6Elu8zOd2sDgH4fVg91w0EQgdEIG2UzCRkEN5j0S4cXl9lUuw6F+RGUFiWk
dabR3aj6tVGrazdUfvbJ8Azy42sX+Pux/C4aGDceiB91YmKF9w1yIbre79pKY32bmxBMj4AwnJoa
Pa6a7sTUe0FfKacXWWNjR/8wju/alq0EkqcSHeVOommTcQ4wj+5IdznJHq0kXuR+sW64PyL12T5x
Dj5EyXg/DUDrXxGoy4x4Pcr2vunNTZZ0f0QY4KL78lLawHwD+UGlbVxG3MAQTQj9+kh1bpcK8av3
vI1cebs4avhvCoS0OeSgkI26Q19ZQcJ8KWf+pq+RNoLBEwc6r2lRU4zJFshYr0MVycpD34qtXsf7
WKrpTqmr3CzwXMS1q8FkT9Rbs85fvabfZagmGzD8NSXA8YJqcn9XGOEuCNW1lsCEor9Y2P2jq+Z3
EcaoioWstZQe7J7o2rizvlj0GDJOAakB80r/4sNWCpENQOn5ICX6spbpt1biKTKqTZblq4jeggRT
lhvPYRAvEhX5wFJ3tSc/FAitNmG46D2DwaqLOlCW6XcfGH84QHmW9UUFLdgeMYHixQDf5NhoT7oo
GtAfHW91Kz2UIt6nlroxmuAQIUybmc+DNty7tNUNz1wJkFRNRZ0/9r9QGjdlUk09xGgWqrtIgyyT
lfsCOV3L/JpKmGrpKhBqDXIBrkPbsqMWIGGgae5aHbQ2iKpMNTdR86r1P8AXoV9R7036Mz40UT8n
+aA172FpLtx5UVQPMpKzXOx/ZoG4a1O2OwtDUtARZbKRO4tlwFGzH3b6VN1r620nqFBoO7kzj2HT
LCKj3Yyh961X2zud30D5YMtv/qr38ZEb9Uz03d6lCsjhhTr7+ChV1jbSwjszsTDC8h7bQgaUZK3z
ctMCe1FxAtAVrKTKGvi5tZML8zjmKCZ4k1CBtq3N8lGy/KfGa9Zjh3IfIjlUVYycbIV7FRmKS2nz
4A/RXZR2303/91gru7DIHmlAbiG28GjXEpPPGL1HaGJfCxheqhmj8gDYv1b5DTJMYfVrrPYA+9Cs
H8d5aVHUU7JjLNOt9ofHLNS/2Al2d3HNhR9PqGz4IrfoN7YoCvXyPK+zTYnceoQ7UixToYNvMEn5
4C0jTbbewKBM96fft69WUr9wb1grubuKAgstaSSjaRdYGf3l4dCa3tGtdcydl4FW7lOMy0UXLdNY
wHoZt3ZOdg+150iqH8Aph2j39i6PWE5fci4HERUYWx8fJB5xpjKTJOUB87oVduDrFGTGwHqLhb+O
Exvx2fqxCdJF1BgzISAVFwCoe+PeaM0jx9cHV7FeW9d91sBFmR7g07FeexIWnqhtt5H0rEe41tHR
LVwbTRcfHVqKHrW0iXCYyYW8dF34QCKNDgMWYkdT9tdZ7W8zqX8o/JbCqLLxU4+mknVnACgaY8Cq
fgXpjoIkJh4c+WWYYcXY34XMs0Cx7ho3OIRdtI4tcKbIC2R6ABAMeyzNuJek9AWnPqri8aQmD9ku
clI1d/yjKF6DrnAqg4uegJgix3TVMMEEwyHjWZ4Kex/3X6WyXXfoQ7oQZVQkMWnFmyocsmmKi+h1
CPz7GAZNhYZzg4oyDrEq5DQMWhdGGzqxUi9HeTgozAK3HXCHQfa8+upa/nMw6c7r/YZC+iwe02MW
tBuRyatOB/GHC0L9FMb6OoToKMOJzGDzJx6ojkWWoPVaPSWQ9mXdPBa+djCMDkPHeh2hPJjTIat1
7GRi7uUtpji0RaMo2GpIzYa1+6bb2i/Ni94MDLjdCl3kvt8lJvBXBQCkmRzHIHsJqShGeO7K1kSS
waVmBxZf1lcBOtl292j9MOnVR/eFu7QkNHQWer4fkbBR6m8FrOMOPDzL6E5DvcoQ6n1qH/WYHrmi
3GeNcYzs7LGAnBT0sNTRpXXR0wYdidCDLXKQJ3Tzw6niCtE2t7IvGeJNCjxh11chiY9b3ZJ26hAe
LPLJMDSoZSTVQcv0eZaa2E0lq05CJW0UE9mHKjMgbJ0WKx3mANw/f7Gp5d+sMb33imCJNdsqjSgh
YkFs9BuX0wRucxM5GP2KepOasMa8A6r/M81ojoqJhqTgiKm1W0ME97p2LBG9H8HJ5lm0iCNcJ3t1
0amT70jq9FhNch/Dk4bOgu4UCBzWPlkfoyLZhbWsr9CLCXpjk7X5UQAn8ZLJU/7JLlEGt++1Wr/H
2Qkn0WhplZYD21vN+4Ubvw0o1cu+jNdGCXoVIHSCE3VA6RB3ZCSKUaHv3ZQtQN2kzXDIS21bdPnX
yi2+c2sGbNSDL9ED3JNAl8Dvw2+iLrBMY0dzbXznET/w03Q3FGzxhfSd2+QiMB+jGK0gq9o0OTYO
CX1rBBaVeOUGGvV0ypVWj1Wkvyom+rcW4gbM8QvqqE+yQ4VMUfO1jcQ8XjUWnh2hAoGY6rmh6o4Q
iNS6sM0xp7ctF8/48QF4m+nUuf5oVBOWmMmt4/sGMK52uTh7iF0l4GerB92Pdj225NKAeUM4Hg0J
B3TlNYzK7eAjXdUMz4GBhjnaUhZ1TAMSjAjlnQ+hpdQg54FRi71iIUZz2anjggoYZeY7d9T2Wo2d
U743hUc+mlxRYdokyG9zMRqocrtSv8nYGkuTnFI+miCSU6BdbYnQTACGlk5Oj0QB0rqKli0lf1jT
xaB37UJnimAdoPuDMIyInvpEWXmSu5GhkMQFh2/E7ik4vTQa4hYYoKVdfg/FJ8v8lzGr73stf+tl
/8lyTeqd/pLuHoaCKP023ypIza0GgJ4LT8G+WHZLycVK0x8XLXB8CW0jk8xBB3xj6cpLGSIt6g0Y
o+UEdtfZm6I2GB96a1Uz8Uf5TTXPEXKC+oy/E4Az/RorOujy/EJaKd5W9lgqEY18UBtjt6oSWoKT
sRidhhZR9sxD7QDrJLtz6p6eGR6Dvq/OKeEsmGXOCNy8skc8DG1cSvIlmoExtfwkQmkCFQNd9DvZ
grYK668Boaqjhx1DWojAvQs8kf0GOWMtoAtXvGRsRpBigqpdSR5I2BoFOPAPIkQNExq5MI19CMNQ
haDCt1r4JFFdLVtZXsojnOzKf+r7bll27FEYMZsdWgOgMDTAsdJLHHJHsZStlciUrZtVA8tKx2ES
miTpm2Kv67h4XkmIQmSAVFrMyIS8SOFJdT0iDgw8RYq9Q6VUzb5GCFSIXuBxuNMrhI6x8ozSfOHq
NnIpsxZqO/kY+xdr2dNf0yYLAP5AHzkrTF/ACdbbsZ/btguYDaabUPYBFI1p2HGv0XiA4ynX2+SP
AAyOW927dgF7WsAsX+VSgdlzufal9slX/LcMtQU3lyGRcWzgcJvlZHFujTmmfgX0LxfT5rpC4UCp
F7EOCwAFDWV47k1cvPD2Cqpy1lb00UJp34AKc0sG0ZqORJOxgZo4FPFKsw9Did8D50WF/OwiC2Di
jNYicCNic+8O1SrWn720/+G642vU2Fu5LL/kyUMzXY9k8RRzgG9q6tp2AzJruAfsDlyppE6pgaML
773AeDCwd0oLaSZCFlAYHjDPYhy5k1Q+qb3aaUJ8k4pwgxcd9fNSEStXHzn5Agq1xYqOM0wVTNHh
+ae+sYq6KY0ZDhX+dWjJB8kA79hC6kWrxa3J7WTAFARliGPfMPg4BHj7UsMzKlu0RXDQczq+OCEM
CIx4Crwq2D2VXYFmW/mBum7VcgUzfw1Ie6sM5aq34e0POVQITKdjD0PNnouLcaQWsNZSGMDIo6Wk
ZuEPAJhQq0Ebv8HSoJFB90B9SbpvrilWEYJqER4SdA1UQ9x1pF/M0BpEnsL4m6WKTceGNaJoUiMl
HKQFxH6qMqpYazFQAJS6Q7Qc4rJfTC8PVVBcmrq5jvtjngMi4zebU3kHheugpUYrPXg5Fg++zYZa
L3IoRLqEoB8nfbdzoU5OxZ+4LNC4q2ghZrWgAEVDKkMaIQHhdvr09MGf/jE1UsuxSoHcbxah+T0m
CT9/+hZQhKn94ErjwkiMnL0bGeRGyzJac16grgaw/6fyx0U15O9/u1ZFCXAZqxr+EMlSOXnTrHfc
vgJ5V0XfoOREGzBAs79LKwV1+XnkkSj1llKSMkDLl2PIyxV6dFJjYioyVdi0CtfLP6tfduMfwgwy
4umXnD6cSjqtzuXdMCcDN2Qvaj3vaSvpd/WQsK7LyuKykXRvnonyTmzm+AC2ofHiwVu1paJ98zPb
2nQZhMQybpNHgVJjkrm4rg0ciUQuV7iZ7Ti2ufuxA9bVSEGxy1zAyonRlm9BIjExvdTcnr70aR5F
vqG8Fk2fHCq/grHW2uWbH9oWvjdxvDn9WO1hktW7Ky3HOxyliWZZyvdcrJX7sauxjebCJsVKtKlc
K8TYF0G3ni7Um4knz1BaG5/b4L3pdgjEoK5h5jpwxEpFJFEpzE3VjrBtuFuUQhLHqMLW3jUCtDg6
d9NaUDYNxQ32eYggCpWAJzlN44fYy38EaUf/ZrRZFEnnr0Si9Wxxd7oOXZlqY7RSqFLEgQxamBE+
KgX46Q67WrQsatVAHb/vpWcx1H+o3VAdfCVTnQSly1IBfxqbFg4OZfjaxRYiszFGbX3SmnTcI+RV
ua7WSu7UiBQ2SBvYwnVyg3GT+HQKnL5CaRQFleG1RanLs+lV7ZUJkrJF7gNxgUEGWb4CMdumkAdW
KfedqVI6h9XpKjRPgUaCRUBUBwF+aTl0ex0SuMsdBxie01H8yEEVZBJbD4Y/AexZyA2rLlOfRmNY
yqA1wZnRv2TcLfZXGeL4eUqpbNgM5aEFkRGXOIgggJFOsBz4SlpT46WTLWvQB6k+wY6RayBd5UUx
wWVjF210RBC1uNs0MIDjlrlgS8usxY8hbjaKpNGgg3ta+QsZB2cMmUa1WgwNxxVlbfdc16BRxPT/
vdFHiRdUaOWvJSo3gQkhVC6Rv3VRk+spBQ7rpMWI5Q+D2zi9lbuse3VZ33pdPVgoy6SQRE2YGC7N
2wxBPaD2eN16wGURuZGCTR8haIspW+aBBO3Xosh81iOEbujLFUJ+4AYqf9IES78VkIRKAAvfhHig
yKF/BUca0Z5XENAOtgO7qrwxYNiDKfcUqoABMlZq4Uj5i6JiX4bj9cSj3ULsQYgczKcvQXhNKLKh
whEu5edwgKz1XBoP/C08hip66e03FQeceFFwYEGlIJRy8LtPdUpmV97CYEKwIDTvoRpnmMsaBro7
/KLDihcDDtfadz7DeQ90Tsm/YLT8oupbE6BX6X2BkCq2AeaE+VjtBtnap+oAlxk6bQPkVsXlAHss
xMO1RJsNfb3pc+1Hbw3QqOvfXKjEjHr1XhX2S3zXCWuva9IKgdMOEfhKqfGIRhgG9YG4qGYV6IrK
famV+5w9prZRUisfBmBBtQUsKgEKi6XHWoc2qWVvGQ9zOub7kNFqvPdMSeUWCM29iCDglwoyzR1y
ArMapFlpEiWjVCtNSq5IDkXoVmVU3IzkzYPHQfJ/0MxvMmeVrN1FGMZCxYBxjJwEt1CBbmIamM/W
oG4Sr9xZI+7wRvE4pMFq9M11GwIx8wdUq6jKgivN6L7LA1QmXRxsI3vWMsGFO17oCL7Fo/zoqd1a
rnaZZgOVlTcj078poo2d2F9ChFaaut8FfX3ws2GN2jFOlwb6bDYkEHOi33AzxvIECWVtHXLkM+al
vw7AyNBDT0Zu1xDMxqe2+ZGrq1GFjvDakky9x2lpK+oqFliiWKgvggOQn0F7eApyK3cmlh5aPxuT
u9hAmmsW/EQitnvK4cV2Cy1f68qmFjuIyZnnNPFLYH21wq9t9Ec4WaHCdM8hmAgdLg6yYSmCogE3
jiGmNNPZcEs4fw9KCycsc0Ksn+LmRbQI++I6RmFrCZALyyiVLomGAtB92Y+HRrX2sYFlpL1qJXdZ
BcFqKjVImv6WoHoTqTROInDV+L/qX3VkzSDEuiHAJFStUZ7y1PrgdtZGNrN7Oyi+bztNflHM8hto
TPqj1V1ujncikveZJu+o1qTsFm0DobCEyNRJ+CPkhx6ofgENTfE6IDM6sxkNarAMLXgE+v4I9ihr
M8iXjXWMQ1QlSeRV+wBSWmrNl3xQnUjYz41Rew7J8Zc7lPbREh3S62bbk8J0+TtcCqOykrUmNQOX
PMTg4jLR90lDaRl1eY2TgBn/tM19YgXBDzu3OjYNfqBDljvpM20nJYbvkIYptsYHezTUn4rE0aWz
JYVWMb5abhYagBZM/82K7O3pJ4wCOE5pa/lT1rNWrFz20dGLYWk3gLFM1UPsrEW/sKZLxxXdhYpe
ueZzYanyncCVzOgCrHKFgUow3raFMCza83nxNathxYd2+UyxPD54Mq4RaSuKr1GMdG+S4ug5Vqr3
Yo4ylqdm/tWvUZoxjAa/B+tnGsTe0at16ZHCLWwERGwGX2ZGS/FTGabxEzRmufeL4+lfdBnXw17B
q+v0vbg1rH0eew8yO4qrmMV2MFv7kKox14LpMy5q9qEypHY+SPp3OlA/Go7l9TIeQ3T+0tNHGcjS
rhpwggyt4NmSAIGhLwkV0Jo+nD7zULITemGvGyntUJjR29/l4NGdDA0cxBUfeaAccclMZH/kKUW4
AanlMoO2kk8fTp8NmYsFkhdnS73MDO7+8DOrukRQsET1tw/sA/OCyoLWwhDpUOgqxhpnd8utOOXG
SU9ngGZB1Q9Hs/E0CD885TbpyufU9Vo2GmnF0a58Pv0TB8BNG/YlejQIFeTVcy9M3N4CHy3t6UtV
Qq446W2T/M2XOZSo/48O/0/Q4aoCnP8vIsMHeDiaC9/j4B04/PT/+BMdriv/0hRd1i3KQTbwSdX6
Nzhck/9lW7aq2Iahw3wQGrDxf2PDFb5lWoqsCA1YuWED2P4/bLik/AvQuGzYtmJQv1fAlf834HDz
PTLcMCbUOtwFQR9VAZ0HCP0cGd5IojGMiTIWjsJcqVUbxStddM+GGq5lAzGwLFRRFjt7PteIHteC
KppuqeDSdUVV3gdtO1NRSwjlMFDxAZI6HA1QQJh9HmR6Seeg9z+HBjAf1IOqKZY+Df0M9N4UTTZI
HlFCjhOO+Ub70H+gvLIsv0ivBTZvMLXuYG06+sPnkXlvnwbmjZ8HVqSmy1KfwD42kh0ACcBun0e4
OjShK3AO4LIJ9eKt0dfofVfjrcl1j+tCm2B5ygvryiipnIQO3v8UTsjvB9SUdaPLCqc2PXgxc1hb
KChYD6FcrD+Po7yn0eh/vrK/xyUuJobaKqXR1oyrfQPSav0ecBlYg2RzvEVF1RaRygXKUPVLdSPw
acadESQ+BJ6YSWdzJdM6ltp4Cjz8pkwwlYpQXeFgsEa3aplAY5jVR86sGANwOg2PlETmaPI6Nx7A
1eV49gAuGFBSog2izSdJ+Y38ajxmd9hiO942OuQLZLgfvK+I4MzTg3XjBV+dsWdhp++fDV94SZkE
U2HfDmQ0VPd6E91ajdMT/OwJX1BQkiRs4U0QguotsqczwbCgcWzFNnoD3XbrQV5fIeRbDZCJgP/y
fkTy2CSDErEG6zd6OHOUm9YgF5HeRv52s0V+zMGz4lbQaXp+HOPfQS8XvsiHXIQERdGAas/C3djQ
Lub6FuGflbS/MVduDfEiCSSS1aRuSjQYLTimO8oeMmy8TFYoUC8o32bP0zCx0v0Hk8XWDQhLlmya
pJ/3jzY1VJzEg4Grshri/NLMWLGLG2O7NiFteommzi7IpnmRCKIkUOqiYh3gG+xovxHhcWgQbzCp
cJD0xHtsZd0IeS312LCxYP3oumbKFxlANJoPthohOQ1P4NxA+fx3Ev1Jr3vHrjsnOCrXlvd5kItH
FybAQkuFILAc+qUKLwIPiPReSmaALmbmCgxihrrMGh/F+3B145lOv/xidlp4qdgmG6JsGZfsSjDI
phLY03s7gJvfYLDsoHb+IlYoNMzl9a0leOUVvgs3ff8sp6jDQEVhClezC0b2vaF//+8HZMuqJRvQ
Q7TplPQ+QiybrmRJEL3A3y3yh1524qXhdMvgV/UrfkR1+R8M6TygebEPphpNfa9mSAAqkaaguajd
/W9jMi8mfhdlsRSHhJgmPmVS1BG2mpO/IqNVz4EezG/Ne+VKYn43qIuJn/uKaeXN9J6WtPM5HoUO
Qs3P+DU7/rdb0a5ttO+iXawA5HQLCQj49M7GpfmG+jcd5b0/jx1pYew5lfW/x9+DOrtDcHQ+p7Iw
//wBX5mVtgwa3LYNQLMo67yfM0YwaroNOwNy4B8RAeUbWflKGnn3+y+2AN1u5KHr+P1dlzuuehih
eeDc9Pkgrh1t30W5mPlpnWZ1kE5PkWIN6iW/XazIke3AvRCB52yWgrnE+mtRPQDzvnFWUqZZfpFH
CA5RW9fhDOjytC+dLWxBT69PYAzN1FrMdGQ89dZ3JKSrXOVJBD2+xXgyUYMBav/5sK+/u78DX7w7
HcBxkUzP1h2jF0k39mqqz/63EBevr3QVZUhaQig4W1NqnUXR8fMI18647x7fxbsL/NAMsykEKuR7
6T5+0JfKjA77XJtFsIpwpJyp61vJf/qln7yz0zs9e2e5XCbMS4JqKwBbSzBJy2qDPNqNPebqG+Ku
JbPHyCq3rvdTw9TEoIJXYl42XLqaOkScr7m1iV7Zx2zkAf4KcpGw1L6Li0AlSLssvqPI5khzqv9I
8M8wOZthSnkjZYgrB613AS9yVhDg7U2hf3p4hjWHM4d7q/QzWccqMOwZvtALQKib6Jiszaduwc76
kD/DOHO31J750yanVKfadPcmsAJcr5KFH6MZ+wBN89bSvPVoLvZcr3e9sYinR/NmIpmPVPbBddo5
xORxru1pBBzcGw/n+rPRVfg+iiZTbX3/xqVRUUp72j0UcMseWpMjrOpExqg0ujG3lKtzWPsr1OUc
9rq0ccPpbtTNo+/qHKuQ9ICN/Kpy+gVmmYf6VXyP7xBAXemgWX98vmxvBb+Y2UFbSalxOjyt6k1z
qFlAxlLb3XyDU4L5sFA1Tmc2JxrLNi8SkG9XXS/rp7mGH7aJuos2z58pjgQ7dIAcsH2PfrTxewcx
5sBBJ/HGMfj6ceDsD7h4oUlutWmSTU95m2+wJlr063wBe39G/+rmVeL67PlrtNbFgapuhduLaWXJ
aFwGId1MA5Es7Cloo96YqNdT09+hLl4gbW81YnWgjYR/MapJtvv6+Qy5FeAiLUVunMr2lNcTxX1r
be85Qi/+8xDK9fX99yCm75+lcZ97uSFNswPlmQWU3ak60c7FliJ0iU1iPM+dzyNeHZSOsImuGQol
yum4cxYwKLsokXoC2qAYve6HT1/l8wjK1Rl/FmKaI2ch0qxTUwrg/qxaoJS5CY5ZQs94ZvzG+HGB
avYw5yyDM0UPmnhR3z7OTKeGDyvuLP7FqaLv/Lwq6U6QVsB/tfqiSJwCIBjR7QUK7D/rce4bM7CL
7Vxd3zoQK9O8+yz8xYIfRo6jIAqm8KDvNkjOrik/zZKH24eA69PnbKgXa1tru6qyT7G22hbRuTka
yA/6gvbRd3mG+v2to8405T8Zm36xvN1M9tHJYGxTJUs44xre6Ez8nsoS6fxWWeL6werv0ekXKxwO
WyPq6XbWj+FxahuHghGaBUWt2LGi314HOFKT0S60Z7Ia3hmyMZfxPy3ErEK8/fNpfWPh6BfZwHe7
saH+zEkI3QqQmq1946JxfTs8G+5FLhjSIujDad3Ujn2PO/mjvbYe5dfppcKvxudphm7YCrQAQmg3
V83Va45FD4JyiUDw6CIvqNC4oqwmm0JBA1qJ/jh46lxLZ//9U1SAoNjoKglFFRdjHNtOMYqp1GTl
abMIFKSLA72+lVWv7UKKIqbCjC2jkXOxLGBwSZo9RekVR932TnGc8irKEfiYmY/ZBkDEyp13sI5v
DO/qgjyLfFlQsACtVtJ0G5bW7iMSLtiISXP5Pv6OFPrCc4wbuXbqNX1YkIpqmjJtH0PRLmWqNL1G
/mR6bbVDWa3gDKXhx/c7uIuwGHCCY7AuuZcs7Tn8PwQfECDrHc7V+Fg70fP4qmIlJN08BFxLwBTd
6HZNDQ3dvnjJAcIF1jitW7kDJxC/SvYuQyYItVpHR4X68xl19ep8Hm1auGfbTQ9abZAjoqGuykne
RRYHfPQ8WsEAX+L1m83zb8A68bS8XZS++vgt1bBUNM4+tm0SPw7CdDoi4AD/S7/3fyES/Qs8+1Lb
/AQIgqZ7DaztWK9uZ8dr+UhF/sngf1ek1VBTH7iuT8CbGqTglxj5xhsP9trgWEC0OpG7stGtev9g
BdekbJyaRLXTLXp/FSEinDgo/zTftddi7nN2HdFFB+Q3jwcHZNX68z/g2ggFAjx0W3UF8MLFKq4G
SSRQQElJTYZrorVP0CH6PMTVLeYsxuUVJNZ1NKdOOfcn0lLlBrefL3SHyBDyPZesRbxwj7duWNdS
7XnMi+fqdUFgqtNzbdwvmgcCUQKod6vsqF5JDIJCqmnqKjp85sUhKAbLbTVI1M7an/a9tW1WEYDm
WbL31+qOPHT8/DlefVWKUDUK/EKIU1o8W4Nqliq1lxGtMpkeCDX6443ZeG0y8nv/inCxyo3QalGt
4KF5KZqRIfB/TssWKGFM6Oe9pyMlqfyT+XcW8mJLrBU5nRTgeE+FhpcM+FaAcmGoYov8+dO7PgvP
Il2cmD163pU1EqnCT2Ie7o1HyCDrdl0tw1eOPOOifvQXNw+qUxq+PMydP9KLKWIGSVSlf0aNn/MH
EJVz4xcq/XME23GaU77eGOW1XVlosilM1aCYdNm+94sc3ZjxtFd12Oy1DnsUGyV9EvcJ1ywuwN3T
7Q7slCU+jPIs6jSxzqZmTVVLpAZRzaiGFIssWY2fzSh/ifOYm4iPootl1wADa1gCulv1N451V1f7
WfyLLCZb/85iyUkdeOHzH8xoPn+2H9YfTTtNs6l+nxQr5YvV4TclLzOy2XFDpLqK9YAA6+cRPpYR
phA08DSwW1OR+GI1NAPVRs+AqFki9Tozl8o63wUbCwuzcIYxonMj3NURnYW7WBKWhY+TmMJVi24x
JnPq4dEiWZ38PvANR29pnv5xc0l8yDIXg7xYEmi+VQjWEDXdd68wXhHfE070mDzWP+pZsMmLOQzv
yZMYgSSM7m8knI+nxym8gZyjIpO6rcuGnpynUt6V6OKiOrX3ji3bET6Wa/ltxHD89tK4Ge9i2siD
Qnm3IF7nzyHYrrvDdFx1J2BGeqRfc7Oe+WExnAZoCPQrrSvlZMMwk7EYeb6Rne8DbA9sIOjWeGPJ
XZ07IAR0FYGUKyXMOu+8NGU15FhwqZMTY/J4Y3penSh/h7g8NyBoJMJxWnDF7+F3LB3kcSEnTrtR
aNhUjibm8J/0dIXW/1TI+Qenv9OD/GuIpyLEWVYDqqgXSBayNwHWdctt5//4fITXnqGOxqiBSqiQ
5VPj+ywAzHalygOJqaH7d0Zebt32Vs9LvczMjOE8xEVmbgdP1HZICPtpwlbgcL9HKHgRrtVZgD37
5+NRbw3oIg8rQ2xFjUe0qbc8YmZ91z8Yq/rZfsOH0w9nEyTJnEf7HiMet174xxDlxpZSwxz88erz
P+ZqMj0bunpRR+HOlpgqjIEZd4aHceNt49102sQUehEsb503P+y775/zJfRCkWxZyROCtUGAvuCP
KPyFpY3d1zeW3UcwxEWg6YWfzZnW0xFZQ92N21Dz6kG3HJflrz8vCsNSRyrNctJj9/z9dpvqemiL
cy4XIu0jALGrXGC1NmOsFs0r+vCLeJnT++5W1tdm2cEMd8zX/HG69X/+Jq/OqrO4F0NObbVWOpe4
qtIgRPKQNt8+DzDtOO+OL9MzPQswHeLOnqmRe3nuwXFDO/G7qL7mqPLrkpgXuTwr1d3nsU5Fns+C
TaM9C4asa4hQBsGwl/3ZPkBnyI5Si5qmUwJtMWcI2Dh4DC+RY5kJUJAJJepu3b6g3tLj6/Vya518
OLtNg+eKp6iysMSHM0dVlFY6Tk/Xr4wvMo52pQUkHMN47Ma90akCVH1v3nuvvlJEyzWLuFAsLxKF
LSeSqjcELQxcMhv5jj7ALSjrxxgU31FjsGipyuB1Lw5Tuh3XsqmAfMRaJFxzr4DnaLjtjcl5ZX9/
H+biEKVxsfAynTCoWCXfoRfvlJ296H5WKskmcaj83Ehsp8T1fga9j3hxgILcMLaoG0z4Newxeicz
Zj7A3G23UF8hD2kzG4CSgb4FFfglKmKIuny59Ud8vE4BBaHEyMvj4mRy4Xg/jQ05iWLfxngOzuns
MJXFU0DJ3DMwiNqrs2GtHj9fOB8zLAEVeqUyTVGYJRdTZhzMwhcaAVNua+gwLkT5xQi6BZfWf/RK
/w51efDwzCCokogHjPwuBdqWU7G3MBxl26GEPIdsf7OadyW3MjqeIwVV1bA/gLuNoSuyPGIWdfMS
g9Q5LGCs3s0dPhMzTDaKOe611Uy35vLzf1Biu7pUdFTOKeXKpmZdPFvNqqsQVipXm22PVbBKSoJQ
RhoKX637/DsOl//BdnL1heoCXXUMyPQPSHPVRA9DSgna/1QpC6kTQMDb8W4X+jFEZxvnw9fuPvp1
G4zDdLmS8SEEQAaAKWCrl2cDN6pHsPPkn7rTonHVG4M3ItyWhyoql8IbaZ7Fhps9+ig83Otu21Zf
dKEopMOkS1nYTYno48xm1/8edZCYE7P186Vnlvkwl2yvpTbqeX1PbRIRE/u+DlAcwwBcGuPlYHfq
18Tzm2CFCrsSod0R+7FAL1urAN7PK5ogIdxQ5BZAQKhB4KWjY3uRKnoHClMFHTVE5g3HGxksKNT3
dqP7edZB9UYkdjiodIML2JlqONYygnRdqhSYPEYjIvColPaKjq9kbaHUoLdqigpBQokT5riQVNHh
QDLaEL2h3mohTfRRGc1SmU81UvjxnqymzR9qpTXDW9cCprIRyGTymDMTYVWkr3JZHqw3bh+9HMID
NdyJVJaVEnaoGZS+apx5rpm1sO38wDagmFqDzatuVNenby90bNhRpC70nl2vF4En42GhpmoBeOn/
kXZly20jWfZXOuodPdiXiO5+wEpSIiVKsiz7BSFZMvZ9x9fPSbq6DCYxTJcnOiqiK1zWVSYyb97l
3HNiwJKtYRq4GwDhpmQT9CKfPwgNV4iznYnKLELcXSr1Ow1Qoe6tTmpMUI1JxQu1qemYZz/oMXzI
m5/MFb+txiztHrIpShRokQRtwbuqXkImoxsI/qbjCh1G0eCIOzIWF6Zg2QnA3b3tClkEzHvUhKT+
UnYVqPpBc1qBL0QdlE2VRtCJ1SdfA8F1DcpSUyoyEDDhQFX1Zyns1fIh1tQofo+mWIGYL8TiYhtk
zWC56ZsWuiRTkFXfjXSuxe+ZnOXyl7Lv+/bLMKgz9L4mXcGMKd8ZidU0Oj9AxE6FLLA0qoVy7Lqx
km8bvWqmfVOMMVpZpTpPmD2ss7yFFFmSpOo7yhtjuAUJhK9spoEvq+dhwiweOO4DPmtlE+sqIfIe
tf70mBcRSEhjSebGA9igM9nVA86o7vUsGaddO/iNrIICqEy0LS4EwgiwyirBKGGyUq5SVxLmTMVI
JUYXj5MiTQM0Jbm4nnZJXuSgpDQSHUI1XBOi9WLJRgmBxjxSC6N3OSR+ypsUywPEkKAsAK0zVRr6
/gkaj7z4FLbaVBzhy9rCizVdgpwAr2BGFdwJoHOdZ98HN0Y6qq2L3lciHiqQSAVbSfHjyBYzWS9f
BDABRnuod0ZPUjcZ92C3hgRAHcT4gWFGaHG5CkiEQ6GNwQiCt3reVBid0+1pLCVMuBqgMtbBo6NW
TQ7SQwMnr8OEbSaiZtIbMQp8sgGZ1yhTIxVT180sWHLcafqmnQQ5uAPJBIS9xFgDFaKsg0MX1OCK
MXbBjZxNFaQRhhRU5G4plGr9Rc2HCORrSaZlGVBCBo7jMa5lgfvguarABHrYpcnXQokJ00wFR/St
NcbY/zoJfhDEW05EDcC4lZK+4SG7O8A9JccOXM7DdBx8LVWGW0wsc3X5OBmtFBkH+Ag98dEKHTDW
j13mWgzL1E0n1KLTlBNfy0+thpbGDJ0zXqmfOtDCcdNjhUFK1GwiCX5KrUQulO+Ag5Dl1pvTYIpL
sGZPIxQas1ku3pNM0nRQYIpFmOT2LMs8X9rgDVSbp07WWmHvp4aIwqU46bjTnp8bfN1uwA5Uyo/Q
/0kD8CMNfav2X9K2ziPxtlcjEVw9kO4WfX8f5lUGVBe2UQPV/PU4ZK28oiESQcauARNLh5UVOGbb
sEMCxpUlOKnRnSFiVv7bdSsrYaWCQuNPM1RYGXFx2UPgAyVVwdQzZ3K6Q+dlex+SndAydQuXPaKw
mjGDR02BsIq80u6SNLnvAegn6XvnhO940HYtoo/+ed7/grXLoAMrXFgjf75IhGIedLoaD2uQxJ3A
5WE1FmmijhaKAgD+PaGk4zFnpdZSvaVRKimoEmMs1AZGW7u+hdqa8QZuMU+7Kfa6Pe6ggVrzaCKn
H/X+twqPS9PUFzVQPQbO+bTeDswxToW647hDAWQL1UsM1rDS5rXETkPqgzlKYa212PlBBBFlpAk7
CHY5PRBpyS/AJ1eLPks7dHredVpR6bCDqrinvRiyY3QW0lq0Mn3M1+QAWKuYrYEUVv/gv8yge6os
7Vl+Ke7zHabozesX5/JUqYjqMCNJiuiCplKNv0wxhjngkSZgPMuMsm+cMjIcwGUzHKmPCr4uVZUA
NZTpKak6KFSUBmCilsE4ZMX3w35EmB4ASltZEYpb83fJymzwjrS/s7iFZaqaJ4NilB9IYlKo4WHk
wYsQvfzG9i0sUJlAN6M6ofnIQ4JWxERfE/DaMR1n3r1uZi32/7mFCk/V5kCTYKSAxANPkIRfBOg9
c9ARAPwdXOisghk5fnS2vDRFHYimbxAEzPhapMMu2CSVA4PEHoyc7rCRtv+/dVF3IQUecKwUGEOK
9zoqW43jIQUaWlPKKI6vbSDGrUgnQ8UzRIPE+oEjkAjynRCN5h2yJogoxTejEDBO+6UXQWK6yNKo
I9e0YtiXNflSW9IvNRzJk91fyAYvn9VzO9TBQ22RAw8f7DRO4B/ATey2m7pGqXp+Vh+rWxmw4V9o
zqx5i8XqVPocGlOQRz2syscms6XQ7p/ApuMoR3DFoaLZYdbygKRgc/2UrBdPFA0TerqsyyINBIuF
qkNR5ZTti5DV+S5+Qk/I+SY/Gsf6dXpMbGPbsDoB60v9aZN6fuRWRVsTbLMmIWJutgbkylCPzyzD
ip85Fd0vjNCB6fT/uVKqVtXVEwfBIKyU92Y3v+8fU9uPTahkWvodjw7jDCbkOyaocXWtKuYpSPFP
vABHDXpZhWWHz1rb4DzH4ydsCouzCES0uC93ucV6awWWRfLni2BGzKqGQP5QRQV9k6lFZubErm53
dvoavEvYW85mtW9ZJqlQho9S3xAjmEyHyRoQsBk947lZCQhxKRf7SJ0ZCWemCsk+tjZUmVW3dIs9
EnQX+tuqj+Ysqze86gQW9qjTAgoSzRchRGZGAjD83U0LKeKe1aVaCa3PV0W5NAE0fxXiB3I6itdE
t5sjRkmh74ALL1jdu96auVewrvzaM6SpMqiaiZ4gIojzAxJiqpNTyFYOKNoi8CTjRLI5W9x3ecOO
gtY9zMIc9RDpQCvwPXGn8zcNwrC47AiuoTDnQIBheJktiJxCXnMnsiBRl/E12dufy5TOlzknupCO
xK5i6scosoyX+Sm1Qxuaek780L+ikwACiV+ooK4+iIDQgVrUEGRZoi7gJIDMPjnFfdA9DpNXbnhX
28kS0789SIVvB+yujulZSVEv8j+kw6HQhvCj+p63QCyNSeQQI8G1A/opzOQzT+vanYAuF/rDMjQy
ZZW65q0igjcnw8B6vJW+Gd/k3FHxKTWH24/fUcTjdr03MceQV8/P0ip185VJqDATBasEYJ88xF+g
6IF6cIXGlABsdNWhffxbTnRplLr+MTRy0KoGws14hBPNDt0BrRSwQTpQZUPZHfLOuSXdX3+h1s7N
0iblDOK4SFKFUB5wqMT14aHjRgeSwbnA6vuRk0/HoQaSBQmgE/DZ0KjsVu+BJUVDGuem3DYb6U4B
wSvCUXI3gt7079Cf8rfpI+cEkNSCZ1Ddej+8ZYV9fcGrTn35i1A3peyDvs/ILsvH0ZYxQzy/RR7q
f1b2hWcGxGuP1NIYdXpVMAJDaxLGJDBlV6FiQab7+nrW78fPfaVOKorVnZrq2FdwyYM7shRBsSz6
kJqfQsZzyFoLdTxHBHK9BP1BE98XFMR3GZAv19fCskAdxoyDFk9G7nqmcp5hgBA4cH/DAihjwF0k
oT9AN16HplJT3wcKstLzjQKiYN63r1tYdx3gF1B5xLBAtlCfHBSfyMBLLKLboTT6CtaS6TBgDsrR
DmBYfqnB7/qSf7CiodUIDICnv8xS5yCcJ2Goa5htHExWi7g/VuBgJt9MXyEKT0osv9C2Wz18OkGl
YzPRSqJe9QIqOiJo5ohR4w4dFcS49riBiLszPoM/njQL2YWdy+kn8gQtrFKPuzwnylQneIKSUJ7f
+yq+16HRjl5EcTMOUJj0S6hs9oMKirl+G6p88jZBvNf5re/8c+3UU1+Byzevydpr2z9CMCSBFBsZ
ycZs3WAr/B15l3xr/K33d7F4cocWkXavSE0hE+4tAloMMMDHW6n7w6h4IjriN7+VxSw3nD7STWok
Hdlw2ZtwjiBv/J30KX0bTJ+oAWUutFF+AYC2GqmCYERH+RtoPox5nK/V74wwQ/uFbHG5RVdhOBCa
Cc3SvBr9/cBk5+GrB3phkbpFkNSt/YZYTIHL0rmPbAaFdfV4/eisBYnLZVGOlBt7KAjLMMJDCJCv
TRUE7VkyH3NxW/qMwHtlQSIBt2gK+kHAt1CnVJojsO5I+HQANXnTmFs9YKWi8XR9RSuO+8wKdSiF
vByahNR9tE7IvuZoprsRn4mMs79uRQb+2FAxC0ODzDQM445xBiucjLq8cFD131oGfDbiaF3haRxA
2ejjADlFbJYEhsVgmmy9CvS//8gBPAQKPglFMMCdqa8fhGoeGuQygdMHylRKVOD/FR+/8UEWRqiX
VMjEOvrhIitA/hoBLV1GQLdWBj5bB1WxQmc1QTcP61DuwBj6DYJvshPtOOubsRcsNUTOT5w/q769
cneWVumKVSxHaOuRT1RDQ1yfvoRoRvafIJ02aDEjVlh7Z2BLlxWA43CH6BmzNIgR4pAkQPaqV+PG
30Ir3UJvlADDWYCi1bO9sEXdIL0HVmAizzdAv9DWCttjmvX29UOx6gtQczMERD86krdzdyqmcZNk
kF82IZd2I/BBbcoDJNtlMNRdN7TmuEV+YYl6oSOhgcLRj2BkBGVzezs9IwG3I085itpGFe3fmVPG
KObSJuXphLCFdjKxGW6b5+IBcA0HuhHb8hWjrGDdYyWmazC0M3vUF+O6pog1wkfJ77jOCzOrea2R
/+57u3wC1P30OvoclJi2Eei9QcP0C5EQeY6opApIF7CBAqWtSKAEPf+iQQdN+ngeCBROkMDmFtxA
FeUj+hRZ4aF6qu7QGPbYZaq1EPfMLPVK+k0q5hKJ05Pv5W17Wx2g6L4bN4alPoq1PWxjB3IqjNbC
6uE1wNytibqM+gPlboag0AqJ5DkVhofVcTMmYIOH7s1vnFzcdNWAhh3SA/qOGFwJ5QoD4RVpl7Tt
pgOVvctZQGi7feGhtsImkVu7+iL4BiXUbmCRzozleDRQOiXhQJp5EdB9qh4xlrVmAtVgASxahIPp
dF8XQWORNk1glIBsqbN/m5byRpwChonVO4/SF6QmgYnEvCj1gSSjVaMuwtxF9hwhsXYaj0xvhgde
POUB7OxjdVE/DdI9IEEqMWdFDPb+m5QHphAznrh1A5ps6IKCctcJtLjYNT0sxqDLYSBOMwtasWYj
jqw3hngl+gZrgOH91wb1UPec2qPSBBvTDoCwDFfICoECaB2/8wSHR92cVWZau0hAFAF9LGBCVKOD
agN8JmB8hUUMylj8+KT0n3T1lXGNWEYoD8G1mpYnZOu0zhxDB1U7GYoxx/kGMCVbA7pQfwlv0PV3
mXSaqx9tsTwqvEKeIucZGa9qvgsukKRwzW5vlk5BAPrlYd6HR2buzVot9RG7SRw4vSY2HeD4gg0k
XerclD7rW0j+vEJtUX6rR3AGM98g8o5enJ7FYqk71whFrkbkW8rH6rU5YJQrNrvYDJG/5CD+iYBi
MjEnNJvdXeg0vFmA7QEK7vesjhNjAwyqjyjEIY+2An6PdHxUq1t/vJ9+p/wEEgJZAkgYw+gCnclw
pV61LQcfxlUBZOC3csfazrUaypkJcrYWF16ABFBaBmQ7PS6FVKn5ozypPxIZpoPkJI++xWoZrJ/X
n8siW7uwGYZFUU0hbLaF+D61AwRbau/6bVz/Oj9NUJcx9EVuCDTsXKtCkKtunoBt+xqLmXPdDHP7
qKtX6jHXzWT7pt0ExW2wMYCewB03GqEhho7xPVqsO9blE9fvwM/VUZePA2w8w8wOwHJHNJN7G8oj
T6iLlL4pAz5bWcKtYJKXaHqpMeJoeOCJlKBJ8+m3IF3q2fmhrmNt5OAa9PGrSI894iDRIwS0UIVx
01etPJFT/oJRsr4LH2CAawlBIEi96SyFSzRoI05oOalfgVhBubF/Ul4AVfRIV8+SjvOAcWvpGdDY
O5Ccba9/89WjtTBO3ZgkC2chxfieKUvGtoN6jDEmjpKxCsNrZnQgDnVD0XnAc6jYPuX1DnJ4OFkg
XYJI9pEX3yOVZeRUP/i5k2T4QAAoASQnaJ+hvEDTqALnMYfVwPOkRwlOURze0G4BytdJm8DF/zdV
DAVZ/lO0ndzoHgVO1KBKj3WiqUjq8vcgJ37hEoqmMyAppYCW8FXz78onkjoZzrybMcMOBnEgyOzr
X/HcBxGDIlwqdDYwEITCk05t79xWkGPDyTXlvjUFQPX9ZH/dAuUbLk1QB6XOgf6VGuytvte9/7JI
dW56wHsJ0taA+TZSVEfEInkYwQIkYvpJBBrufBdDDBWIcROj9euMNoriwLY0FqbLtrKdfMg2ut0Q
VbaSO+NezUxWmYLqMl1ap3LtOlDrseA7FU+J5Aq6iWP7RXEGGzRWpHdolKzwm/zA88OLupgOYiX8
A34M+opMBPAttxhCSp4xCIVKTODxL6RtyI4gqdT3tLgzW9THlAWxRc+JL5H6xu9BYAJDCtJK45Bq
ZgrIUvgsfMfoByGX0+wZZLMQcreun6eVu4rKuwAmKwwNoTd8+vqLOzLmMZfm0LOC+JrZ3LTu5CB2
xm/h5Y9BB28vm9VtGMHvpRtAEffVZ27L/MbnsftpG+B1yQSPBDKri4hESSBeqTWyiBOG2B1ClR4G
hZwJh5o0PtjhHnk+qE98Zo/a9ixu0OKpYI/wsTZgWxncX8GikXCANoMHEyIigF8T+ZHzi6NkWcUp
vYRnstQh/ayg3s8RYTTdkLd12qassGFtG0ErgcErQHUvE8eAl6NelRRU1V6EbwStBMks0HB/4vac
lwIiyzNTVXL16RUuLF64hqbwW17OobgKXk7pBrA3M9uqbrxjVfUo7qzTESEhgQieBdxKrI7aS1Gt
eRW6RnhS/GMdgpWer03jW/IAyGJvC6EdzSDpVG4qAs/6zG+TbT1bUeiNEFJNNjUQIzhKTMZdqoBz
+WtR3mnOOl0N+QZsr9+giJahxmHjibHizMtuDej4mi18cviJ5//2t8aMHc6wTPDJIBSjE4Wy9uO6
DFSeIKqOQWNGmxkSC2BmCW3QO6FFycp2Lx8eCLmoChjfUc9RMOxGfQGIBpYpZlaUUw+pOsxb8KW5
9Y0MP8U/6TfsssTl801ZpDZXS6qkiYeOAwaotzEyh82FZJPXESYrL9yxMLenccyz0wzJauwq8nmN
R3R0YiJeuEJUxvRkBk8pWHRniH2KeAIUjNe0vGGH0oCiQpVVZsjxlt+OXjzKrJfnPADHYYJ9eD9D
QQ0SkrB0w3uKIXgF8EGBQSuzhyw4CCrajXSU+D2PT5oz5+HPg8FLe1SawTd1GxczVEcVcCXNXGTV
3GDOEsu9XwRFwBzJoLbicXMJoooKipK5zIdwxLK6QbS0eN/ipvzdR4wyQTn0Vkr70ZiqCg8IBm1n
O7eTEQWgyko+8Z8iR3tQH2crsKbcjB59px8xTGixYr/LC6JCR0qGGKksShB0oieZYxHJe92I0gnq
VD3MPt4x5Ee7yRacEMhKUJwwA87L8IgySr7x4sw2WsHHUuKXf6LSMc7kJF7gEf0A/o3lhWl3hyEb
0CLDoo7YHgUvhUoRcyVuUasXyEMtuNhfz4c7tvMbxZvsyoVMpGfYCQtoRIcoF1apbFCCImqHS4s+
mA3JNTB6qjvonkKP1kobK9jnm+BpPoBsaDKx6I0P1SLJrFqTKaJDHWT8Hviqqo7/kSawRJe0xwA3
Zm7xnkNf0R7SjQR3lFijYk6Fqb/0x8T2D9Eb42hTl5TE3HD1IMYEOJ/wM1IfuEzqEbIlIoC/m+57
u+0fjRd5p3zDbByAA9pD/7k1Wyf4MqI0ID9W23gD2GnwgjaNc/0Xob2xiJgCqDOQJ8I5aaADpX6R
JgDsu8f5x1sfq+AfSl2wNjoJxNR9k7eJ1A2rjETFTxcWqfhp6nrZD3tYzAvdinwJPjfeDZC/SnXG
cMfpl1+4/gtTlCuM0jqBdz4dbN2TMadvHDp3tuctUG0n7qzBJhkjxMbhhZtd5/AAn7JrMOclCDTi
qT2m7lerGBj5TRDBjc2mGVOwEvUOdFRn1FwrWTdjo2FUtGin9cMiRH7QqwedLILwc//RxeikgJmJ
3K3wSQCQGcNOx8Ap8a5P7nQLhdzYYboRKlC9MEq560ROgEaZ8WEHa3azgwyW88atbkeHREtsnnP6
Cp12dbFG6uTOGBUHdR7MKaUR3fZFL9/oRV+5si/1j4xbQr3hfy4Nz7cmQ84PlATn+xlCwLhH9Yrc
kvCdLAy1DiIr8WsM7uLqFYEOnSpIkIRC1ercXJREIMQMYC7SrYRz6peyswRMvszm/JQcjNTSQa+T
u6SC3eF72mBgUFDJnvfi5IavI3hF2CwQtJvEdmNiDp0rEiiqoA47/536LkuVLIHHUpP0lRPEhwQw
SsY2k/tI3VfYAIElBiElgHGobeZ08AgDli6aAsiXh9ccyHAC0YMOPfxg6fSg1yAUviHruqx83jO7
1H5rUdNUAyJknNzR1kRMZ0Cm9W62JAvKyOzRjJWTuzQnUzE3prLFKulgTsy5m0AMXzQVPQhxUBmA
ILrGQ47tmSEq1O5B9FzmPgw1TuzfEZESUqUbBDtI3d53ZkvA265twV/W1eZRZJJsrS2UKGpizBTl
K0mlzoxSKX0mB/C/4KM+5nF/NxTN5zmKnxnnZu37Le1Q7k5uowZEhafvhzrWFpPhGahmRny/7m7a
sI7LijvHdOfPVVF+Ts6KSalEXTTbTgB6KI+Ku6LgPFnr7yWpiHddOoGLXW6/XV8lVd44fcylWcrf
RXIHSnsZcUqUfJ/F9zEHfUSD6b7he+ILX4vaf4bMMOMErV36pU3qrfanZqxUbhYhlP41j6BIlLOC
fDrUvVgW9Ubrc8BBVRffrhUxzadAVrTc1pGXC58V7VmSWmuUJU9NOYdrPtXhtLm+qaxvSXmcoUrS
uCp4WE/Kx0AtbsMQNcI2FjeDonnpiJFvo+ic60bX3NxyVyl340sxyCJiLJmf70T/A9fETHzMTsSK
laUCw6kyjNF06MacgTFFwB0Ef7Y3NlAXzFLMZwkwmgvQAEyb9+uro8iKTuHO8n7QfQI/UcbCr8gX
tUk6ETnDALBRi3mmDjkTRPG2kplb4Z6V6bNWSnkbkG6I8QA2H7OeG6+IAHkYldTh9Wrfa+InZWQJ
Kq4902DFxrSWRuYLLmY2OlxIcGnAIJmC6SpM9fFfx9ZJq7u6AWvFrYjpFFTrZDvbCqguOEL/pnFO
1G56FLEa25dAjQnZBnaNZW0nZIBNMGwFkXGZxp2nQhhNYoNTDXiGjtxfODQKt5ebeQsiFC8tWB5x
LYtAjQU8XxqGByD8Sp3ovpaGMqphsH/hUcJ/JpobRFlSrzcT4GXsJ3T1acNgOHpd4BfFM0ddXIyY
JbOmwTMhVcUApxvF2wwVQZRHQxfwLuMRmneAmiuTQ4r8pNJ+/ZSvhGhg4AXwyIBGE6lvn4dDoBUS
tLEfkMVk3ddGV0xlyB/BtmD2xmRdN0VBSX9cKAWVB/00QwDw7bmtskX7sgdNLHnGn2SrvpuRSUCQ
gqCuJCcOLOCjAZ9jNRHWnP/SLPnzRRFCG+JEiCaYzZrclnn/UzvwLCjk+jb+XBq1jVEzg7Bmho1J
PGYTkrChNkMQHY3Zw/VNJD+IDi2Xi6FesjDIY6AfyffqpGMgFFtD670x77fXzaxlXjgXPxdEruZi
09Sk5fpqxIKITxBs1Kq+homlQzCMDMYVbsceU2ctjboKsVLG3KSQ7xRAl0XeC6BrKmdWB23VigDB
FwGkAqSoeb6w3k86uS9gJQz7yJ06UAnowXTvy/UbYwtXz8TCEnXcu0aIFLCckS2MDkFu192Of/5R
gQczrGTBh2ZPYAJjQw1X/ZiyME0deb2N5LQVYFr2ZsCyQIgL2Q5bLEz/JbAI2uy37hhKiwqQOyC5
ozM9eQja2QBxmqnVFcinErvtVUZvefUan1Th0eslJf7zD6fGaAO2OT5coIBKR+ZcRWbFGKtnQ4c+
BVJWXkS9+9wE57dDI0sjiAGLdCOEsV00jQfOdwZJwfpKfpqh7vCgJlEaYQTBjAfO5YChMUQWn8Wq
ryVodgWVUNIppnIz0HNUoGSGDVILBf9WFri1eAA/WuSQSyyC4wwJ+DYGg+VvpUtL21S61qjoSdQT
bINqbC82MwI04PEKZsVzLTxY2qGu8oRJYpD5wQ4B8Zb304FPb9JvRJpL8bJ74XVE6+1T8SiiL+0x
7vbaJ1yapu52Ped1BK5Bsr2+197LH6kKACK4f/BMD7zNi0jvWXds9VZjFBulGzTDL2drp1bL50ZE
pX50fS+v7BANLjCw3kpW0OFOhzKz/y6RLaSfm6VJypGUuTIragAZ5cHiLYLn4G7E3eToXrNrITMH
/NH3Ec2vxGnfiP52fpjuR2yC6hpH9VY6im65AxiEtf3i6pdf7AR1UbVYbNpRwU4opupxL/G9cVff
hu8JvwGiR3Hrx/mGFFza7/1zc58e+u+Sl4IQvEImnbyUTH3w1dOw+HWoCw1wX1+XCdkluUcE8HmQ
WRVglgXqOfYHtaqV6HTeMDDOb/idZCafU/BSqx8FJuSAeSkQSYHYEHNmqavl3vwclaa6Ybv61dBg
eSaod1pvwDtiGAB+prfFQXROwlRO5za3vpk7ZBiIVWknP/DaIaQ8v5RnfpiF2N5UQJE7+6wZgZs0
L2ILsO1YIf9gVAvWVygiC8AbQIbEqN1u/b7ixgq7Ddbf17azCAwj25c3gqeaMdjcoQDF5E1bXeTC
JrWrCt/McUKOdI5RC2i/y5+0N6Wxu6NwQxAg7Ws9m9UXPbHExIp3f/ZP/udMfr75z7/w79+Kcqqj
IGypf/3PPvpWF03xvf0X+Wt//Wfnf+k/d+VH/tjWHx/t/rWk/8uzv4if/6d9+7V9PfsXJ2+jdjp2
H/X08NF0aXsyEnwU5L/81T/8x8fppzxN5ce///hWdHlLfloQFfkff/7R9v3ff2BqZuHbyc//8w8P
rxn+3mP3/nr533+8Nu2//5D0f+pgogDJowbwD5pH8I7DB/kTUfgnCSDxvqAnjylBFScEDK9tiD8S
/4mwEi1W5DtIqCGm9sc/mqIjf2T8E4EFAhcVwAiB/CXxj/+u+/7Hef/xSbAPf/77P/Iuu0eK3zb/
/uOi3YmfD4JojGGg0rwytxbMaaOCY1T9M0RP7WgHxiFnRIRem9Vj6hVMlTKRPN3Lq0jbpN4DSc1m
X25gkzy5EEirvGCP3ACvLwFlGZawQyOqASV49KRC+MeQUIMyF99nbd10XE3/DpTzn8QpF0GgqiI/
z5AvohqcedIeZQkn2gYeFMQOhRu4BsMFX7y+P8xiYAhIMLCv0CFuXehqn+owG27TLZl8ie9a4ODm
72Toiy3L8X983r/s0RGcz9VSn5SlCofg79pb0q2Z7u9VU7CEfQZSt+P79X0lXvTy0/60R0VtWpCF
BvhYCZSxBVlk4hEKNHHDdHR0SHHaR+BPEWerQPbRvIJpO4SZXMFO42DehkAY2wz7iGF6qwPqnw0N
WjWI2gaaUGj7gJUIC1+kslOca1waw2C8bV7BPG3ld/2GTO9nwCWwQVe0Iz+tT1bBmAjPAZVm6vFQ
hNxoS9HHHMxOustxUpJN8zXZgRjCAVqmNsVHw8ud6U0/JG/XvyAdJJwsnzBQwDdfCvL6QpNAUr2C
Fm4K+G063cTjwNCQoDMkmCC+hiwPrg/Mpud7GQCHO/pVhksg1AoEceJtjHkzsGqXm+trYRminsMZ
7Ldp52MtoD05NGPxwGfGk9pUfzMV+7EeIBgAXAfPJU1zi3F8da7BFmL6xiMXz3ZQZfb1hdC4LZE2
QQWHgcQ1aOzU5LxnhxK+inR0tJ3Mvlkrzhl8tkRhUUK59GJEQIW+hzIMsESC9e5A5FLqTbYFL9sm
ZCTjK4ccME4g7kA5AAQ27QznstGgeUFi6jS8M0APGuleqN/n/qOgV05aMpwvOVaUb1qao31h0yd5
xnUwNwWJXYQvqAS4SYYyYpqAhbll0Hut3CNYA3kMwZOD8oQ65HFSQfOph8OY0shO1Idx/rtwxdOh
WJqgjrevVZ2cZVhQvI02k2yGLp9bYmsrwBUTuErXQirQ6znG27l2q5ZmaVeY11qKiBePiBSYqUim
yNBhBBD0+plfeUoWGwgFsnMv0dSjmGUNVhcI0raZeKDwC6uevqmgP/arcRcHR6NnOIyLoJ3cM5Cy
EZy4rosSfZX7MoTyQAVFicHSjxP0emIM9JKyF9GmxZAFk6NgbZWQBMA8OtoTaKBQcUiuR+B8inHd
gsK/1bLwLW+l73ktuUEs74cqsvMRg48NywWvXT1A4SWMkiL0hA8+39xBARdUHxMXXMR2o5auId4a
gew2LciIC95pRcZ8rLDmV5YWyX1ZPKBNPLZJpCESIUHf+NR47YZA0ttj5LJqHGtXb2mK2lOjTaFM
4MNUEM88ZAWQD7Wwzjifqz5ZIkJAwOUBqHEKcxcrCotm0oMSLH2yh9YhoGInjsJdzUzr1i7c0pB4
vnUciArAFahDubcBd0X/ZQLYpk/+plY0Wvg4+0sz1JnwBSGTBh3PWOHMrgJBxf4m2rcm/yK7/Ka5
4RkOUiQ/j/bHQPKLGg+yPoCuKT+SxcaotTkuuHgcXTUx9a+1K9xFB81NjsWnGqgijN9kWzBOSDu/
M5XdjwkV1mlZ392/fg0a9K3mgtL2FSFb1EAt1+3HsjETVnv0og982lyiNI7gkeBLqedgRtBv1CQQ
F7o4dtRU6dGeqHJpm+RqDWRNBkHFaoo2RqTJnhJj7FmAQMom02eIl9Ui8AypGOzT1lAsOR2bJ0iz
S8cwm6aP6153LUMBbkJA9om4EywDVATfTGM4JSU8w7TzvXlLhg0goWuPz5BVsAdmcfAC8nDaGAyS
YSRRhV06CJiqvBMVohatHtut0WL4CXhTEldDzEa7ZwG1L1qllDk6CJBzscyKHt9B9PQdECMtuPQB
YRY838WSbd0NH8gxyx65+3RfsZzgWghC5q1QT0BjBcfg/CYnkZxEMZEII06waUzoOWDetHT0rWbN
FukOt172aNyzGrSrHlGSNVKDACkGjU/PfWHQJkiamLnaPHIgi2nriBFdCatPCibKCB0SCGN46uDM
86Rop/BK9Dq0C9qn8p0QiIMciaSbgD16mV3dE3FWZsd99W1ZmKYdZJQJegRFEwRCJOvsb+bJJmeo
sKfNFLrXb8jqOjEiqGK8FOpadPbClRon5BP2MuXqjykr3+cgfOlD5R6D6IJZceJk53nJqiauxQkg
gPrLKvmtFo+NVOY8P+S4lqiYfy8jU92Pd5PleyfhCd4kczFF4Gk7MjqcuKxa+fq1WZinfPWAWQ4u
JU6yBrtxd0huIGofHds70q4wjuOzMdoi5jUt2XueNqzS7ZqHlgWesJEgNbxAgCZZzZVcjB0PNehi
jnDP3Ys2fLn+WdeuyMII7Rj6WUjiqYZjSJLoUQ96TOuOPEs1fNWIiI+IOwhhSPoe9mOrJIOObRxy
3yxayVbExr6+DmF1txY2yO+wOCmoKmpQrCHPqpdvIaTre6C1sDFlsze+6ncjJD3DHSuTu+gUEreK
4MFALoc5y4uUXqtB99lHp3qM74WYmsgbK23NcqN4J2LHO3GTW/MXvWEFYaurVQVSEYXIBOol56st
pFTjJBE7yu/8Xe5qb2ByyjC1RS4E5MKssbAwCMO6D6vfUUUFjycD4HB351ZRTzUKn8NyW0V3tCYA
SxYL/7v2VKBC8pcJKuMfy6DNwdmhmn1ZmpGmW/30la+wIAWZkJxtGaeGtSIqPtHCSQjzBOa4iqi9
4BsmX5NPoJgxeVfYQYaEPVm45kjxGIGgTye+m85BJE6f+UyGSSEAGm7Aky9ijrS6McbAyuSHnvXR
1m/GwiB1M9I48YG3hUGwcHrNA0bPboSHGMMlAFUDN25Nb/6hY2bpqyd0YZU6Kz3m5BO5x30kBZX5
Vq3MHixBLhhrnRmC3maOjMGwmbMsa2/icnep8xOowDk0UJrHg9HbcWnON/lncEM7cwW8IWuRrDVS
pyce1C6YSLEjUPrSDAaju0uqzn8AhzM4qq4fVXKj6bRhuTDqJRzDoO4kUmLmd6SlpmMOFuO4jsa6
EasXcPHdKM8ypYhxMCT/47vFQM8RSKNVusoNYaMnLCUWwvDYzGKzZSog0WPzp2QMs6E6hgzwj0CH
4XldDEVWYpUZ/ldulZf8PrfBlUEUWZxvutltAWzCGKwbf+W2zMNDAqaLPV5YpwIqpRgSqdaw9gZq
WoIdOfwADDkIDTEgFNn9wPikq85nYY7KPMNS0UDLAnNir2664F7IakbQtnpAUWSREXMDIElnGX2S
gC2EHFBfHZwpjb1B6B/GTHi4fjbXFwKHBlgYeZKoe8CrkFqUOnI2p+oOYnS+abRTw9it1cdW4Q3D
QPEcTPd0pK3ng8j1ZDEki5hvQyt99LdQRcEn0nDDQXgaQ7fjd/LkpVXqTGhGOBbQEoRm45ztdF/f
lG1rylXFWt3a2VvaoQ5DPCpz/b/sfVlz4zjS7V+ZuO+cSwJcX7los2TLW5XtF4Zd5eICcN/56++B
a+ZriWKIXf293pjpJaIjKgUwkUhknjwnHsWnOui74dDfNCv/bnAFkaa1XVrU3AcDbBYcgRrBTOuU
43sMkmaU8QS3e5+rtmpKH0WmLLyMRKSdHqYTG1PQuT8mJrfE64RUOcroXcScjIdAbJUcgKrWkodv
171wyeDkJSZZUCQfVCxqHIpbXrObAOyxjtXqbyrHHP11Yws7iHb0WbqZFQUkowkeJkDy74a034Th
QiSeC/in+zdxiDFt09CU4RC/ZZVE3TDcLKcjE3G23/WvUztipSeJ8whJJQhiwk77I99Sl91LL4JN
B0qN+t6SnWAbPJEWTCWQ/nHGOyW3LfAorWRIAS0912eLMKc/ZZIzBKRs5FiUoaVNvmWbAo1U+Uge
kYoheYcgws/r33DRnvCok6W3QVDkHGp/tnEXHyMwTCRO+B34UgiQqB//KF0ApBCM9xg1Rk1smvnp
WdxXzQAHDYzMztL3PLyHnsWCY869WcHKCUQ8+ECAspheob2M4174MR7qWzBn1PvmXfuh78qjcqO7
2loaIAsCIYfcJrjUhs2SWMZcwRvPPJQ1QRUF/I88+YZahvmgTBHHXgKyDq/BD4lHFRROs9ROI+mt
rKqtnBvfUr95qWm8VfRooS85/xPwLsIeg3cLjbbzz0pDPrYDtgiUGapjjtkr6L9u0lRxpBxTJ+Vg
ty0BcFlylbbdgL/Ave5Wc0kMiiSodYEdBpXlaXRNIA8rG4Gv2ePdgIFukCKU2+DGuBGlZe1Bu+9e
tXXl28lrexBM9NlCuW0mDmomOsyomyBXQ0vzfPmZXHYQPo0MjCPk/g4Obq65GpWbCBrDjt4ZSwSd
Mw+aM3uTzLQylbSr+9Cw80jLbckM9ynzj2OOINGPzzpBsh8E5fv1TZ6Jjia4PDDQh+IeGknTRVIp
MCqmg02JvfVyj14RxHVYbRMWrSveroiW3tWKvL5udSbqn1mdJMcZpWU3oouM1ynCQ701QZH1DywI
PTJBMnZZUWAyCUfkbIbNyDblL1myhNOe8Q7EH0M0/NDBuXh+KrmkakNBDFvpuBeh8EOjZFvkiq1r
5cJBEN9gkgGcmZqcQyPrh1bOItMuQ2OlS5rDc2bL5gdEi92BP13fOPGHXRgD+aXQT9WgKjxxiLSy
8qLWctMuqsypEswdIfxoylLmNLt9EBEBWwbkHi5iix/TQDMtmEnggW6mGk6huaoBJFct5Qv7N3Ow
oBcCJnKIs2J6dlpyhWxx02sRw/RWY60sC0uSyl3RZq5KgWNESlMXiwVX0V6ebiNY7kxhDvA8Mvlm
eLVDlNyIcWSZiikLto5YsctSakep/Bwqmae2gSMxsBZDOv76F5xZLmSWQPgvo54lbpDzuMXLvO27
mMIzR92rUUq0OZfXqT6CJxNyNGCGlu22aheO9FwnRrxccGcqeCYBsnBuVjdJnOKPRfhqJLdL4kcr
LO/94lPO+y0xmN1m/oGq+ftYKKuS/1BB13t93Zeea+CqBgWIcCngEieJXgcavp6MaEDGFXVyLYTG
XJFv9SxawB/NtCowkwTsuwa+EXFBTY5Invg0qRrkH7WbfVN3Xe8Ot+S5O4BSG1NkJuhvn6pjf6Ae
hLu8P1+j8GOwUwr+7mnlMGB1pfAK0caMsrVJbxk9WtIfU14ATAAOanC5AFoDDv8LmiWWdH4niofN
bgRNmgA3ZqmTfud263VbedMZtrTgtDOXvYEGAUZAIbw2o2XEqiBqYwFtRCXWdPDPyHIwfo4Bg9ZW
7bxw2m94D4Oh4U5eaUA7Gt0iP9HlrQQKJpRs0LUEAOWizZUXaV53Iq+UUfsGG3sWdgsuOuc6MAGo
FwIDAdxrckhYlyllUn65TuepKAeBLzK7GQYMDCibYI2caggf0J/HKKLX3Yzpwut4foX/Y376lhxl
qS9HHUmlkeI5XEG6aHEIfcnE5PWI2onKdHBFoxFSrlX+ynTlf7kIch5oBJWWDMU8PLSy3DHyn7xM
lj7T3CIU9FlQmwdvFlLwcxNElwzJb7FPokRC8D/FBmZiQ9f5+28UgXL843ONWTnQ6uKWAq53OmUc
jX7cj6LDqg/W1jAzhw/phifRQvi4vHWNMzOTrVOLqFElDK/b3Bruo4r88pvOzc3sxpflpU28zFpg
CwxYaMuDewXMZud7GFYGiDu5eIRG4Y2mxQ5VrHVH92El2UEYutc3UByc8/v23NokeR70tgli8Vbh
XeYmOoZQqOXkXPd4iAms9iHKCzuWmwWrc/sJ9WAsU9aB7J1etVIShLEMUIWNeU6bcU/XMY0UHEHV
seDzc+ERrFIYASCIG2Io9nw3y0rMepUGmLR2Eqjfj34e2E3vtmBi2gQ7ATEz5G2JSrZyJ5kO0HS/
8WZ/nrYJ5r2/foY4OCcvfT1WstJsEf8rEB8AkOLIFhROLcyggdn2+hed21sNmsLAOYASAPfRuSkz
C/UxyxX0d/JRcsxG0bccBah7HhCyi4eqeLhub8ZfITYPIKll4sij+npub4jblMUNdjiJv3NQlhlm
YrP0oeG5Q9OllHRmcV+BRUiKazj1k88Z+7FEuxFvvcGQj2qt3IQZfwKg5ibhweb6ui7TQRCs4jIH
1B26LQDKnK+L5KFR8gBT9ZxQtx6ATIyOY6+6OWucxPhVyc/X7c0tDY9lNNohEkMupSwKFhTQU8fb
TtM2UZZ4jdxsZDAPWsNShWAm5xSTUXikCNmSS9BINQ5l6fvgAu5/jCvipXcleivmD+qADHIxPbjM
L8UQDtJjIuZmLioyAP5kYWGhHJFLg12Ze7n7rmM+6/ruzRnB/ayCnwDTOxe7J0W0kIaSAtduyA6V
uU3yV/KHglqiVonBgBMrk2gZx6NVdbWq2f6zcQdiEW6HKFWCN87w9EccAerEtvrBD8n366ub6aGe
G544o5l3SZirMKxgWNJfF7vIG2/am6GzW6TOmZuhuP241Iu7vM3PjH7F1pOgZSRjUzQFjKYN9JM+
e7aE5Vz4aFMop1ElFjgsYKCOXAlg3Dh7oHRh65ZsTK9uXQ7iksOGydHLCEKwIt23kbFwz1wGwfOt
msQlMpKatsIxGgllv2xN1cgxug3ICUz/6bovfO3K+ZV9bmtylwwkkXmNKpAN4lONO6JTqD7zO/OY
fwejbXqTbkSmnz1mK/Vm+F6kNl8vheHL2Hj+E8Smn3iGDMQqyyucNp09Zv63Idoawx7NU4d0K6Yt
1FNnEKvn1kTkPLGm0Nrykx7WBJ8Fjnb9lGxkLykg3d3dRl7mROt2N0JyMjtGP/HGU96jl78hqSUu
zmv7Lnzg5GektCBBkot932OEzBHVVMsZVjq2eUmzYabXeL7kSaBJlDz3ywa2Kk/dlds3sJIymx3U
Y+tY62yVP0O87/uS1a/iyrUVTqIMRiYsqx2w0YIWWXXA/QyJtApkt+YxOkgo5u8at3OlX7E3bDSX
vfsHcqi+c7RGrrv4bOD5knhEiogS6ySFEfJinCN5tMcoBV5LthN1ifNrJjHEDmMQCm3+OdHyMdBw
XYkdjvfjy+D12+HAMZ0PNB1q9IpnAA2rrpKVlNsNek092Kqc7mYpLZwZfDj/FRPXrkugusBsLL5z
64KmH9pwz6A4g7jU4DaP7e0/muE7NzlxYwwX8w7pjjhNyoqCVFwxbDH/r3jlWjsu3VzzPnWyzxNP
Vsw+TNVK7PO23ydINbIdf20O4030rKGa5wqUKlggntuH2PM9yJTEa76uC3tYPlSzUevkp0zcW89a
EmgDforA5oD12ymeTQmy3zY55iAi1FfhzjoG6Oa/RndLvcWZawjUVCh7iQRFJdN3SOxHPiS9cLQM
um+kTTqA9QGNzOvnZsnI5GZgTPXNiBLsNf1Z6x6zPlv98bqJuch0tpBJ6FehGdbqARbC9zmxrZd+
y+5D17i1IKiFdOjBt+Mb+Sb7MBauvZkb9szu5KSQgZZRLjbQ7KHbhb9v/HRf6BiDWgqDS7s4OSCZ
zkq9zbGLVR05SfGeNlDMKBfGMGZC3NlyJseiCnxM1osblBHwiYe4pJdoBZcsTLw9HmSzLSNYqDlq
CNFTpn9ed4W5EHq6BnMyKobQVVm+iY1S7+PjuNKfQbaHHGuF4UUAQfPBid/j2/q92/4m3x0WHp6X
DybB9vY/R2pa+yGl1JaF8EQwb9op9ST9npLXolloZ866A/CmQvbCwDzcZB9pWA1MH2WoE6gPpX8v
JxAdylfXt3LBxtfM00lqoVpN1afYT7vUYltjd1X2lI/3123M+sNf6/jqWp/Y6EilBnmJdaBvfCBh
sI5iupAFz7wrsUWoEKko82OUdYowkNMu6C0oXQFAAQj0byY8hrFBZA3EXWYdmwFQ4LGHYAoCPvQr
L6Y9C5lHNClgT9QboQDl+rFtHi3c3dI6WfmxszRKMheFTg1Oji1T5JxgYEizCz1wDep7gX5UK821
eOBl1FiAMM3uJ8E0ECDrkHnBuNt5yhnpzAolqNjbHftOWO1JhK3RmEXN80mK0Buqm2eksKtMAVG6
nm+BJF6Ec8xkvaCgEkzdQDKANGPi/qACaHR/gGv2+VO+FTPQ/sbMAeHIjpgUcq/76OyCT6xNxwHq
qk7MvoQ1QX0FtEQM+mXyaKyJ6yt/R75evP4mGe/p6uhkg6Wa4YErDp5croIN3UDtxcl/4SITQ0F/
A2G0ZE/895NDWKRFHRq1OOjlVhwPPOEbmz5ULtiWAszoLIGv5w49yE/Aqo9BL3y8yV0mWYnk8wSH
npLAlgGBaaqFhGAmdKGxRjEnguFkIMrFfz9ZkWK1AVgFUEpKo87FY/6bMVoFyvHqUmyZCfcoaQIx
CHwnmkBTVE1rNKaUmjAkKF0BzpeIXTCMcbV25UKj4C4ObO053f2NKHNx6ImgTQCWh+LNAWLR6SZy
KufoS+FZ9AgouYs53SQB5BqvIwliUl9fDoxKWu/273+Dk4JOXXRifRJyElaESo1mOfBUaHrZdfil
mi3S5uGJrZqbpXbwZVCdGJyc+MTQKr0FlfVXUKV78vUg6Z1qr66gAMEdvvRlL/LyM4MQojl3IdC6
sz7BFN3Xs9N6GfdqD5ldD+LxbgXNoXG084d2nb4Zn8sf9/q3taYRNtOlIQ3wBgXeQF9b7eeI7FLq
BjfrBpvo1P7T+CaWCgAxABwCHTXNWXyV+BUQDv8pZXhQk7mXPIEfFoi/ZrNgbc510I7FExdCbAje
E8dlYTNIXRwAZhu4AlsZ7PrAJk8MQjZ47eRrSJ68/y9NTrwV42ogRQxhsnQrbSWEhgRHLLHs+DYV
mmuL/G1fqIGzEI4tPV3kxF2ZrxeaGcGiwp3wiJGLGqxmP4Jd+tE6vYeW9ypPdoJ2J1jp3sJqL8K5
sA3PhPY0QZNs2pZOIz1HYzLS4bngEHwtXwUcPILZCjSNiyQhF6EW1tBiAbISpuBG4nOfhFo5w5QH
jVFgzNVyj6T0Noxy3P3BQjJ6ieCc2BGXyomd1IzNsFfgpOp9pq2swCv3uqPYyTr8br2Rxy62FSHR
qnioLbbrZZa6pXVOrpTcUjsSDcJ+VG2VEI8Jvb5RC2uhrjgb6E73U9w4J+uMGz3J2xD7me5RVVS9
bM0cDlFCIoDOuP2XBiovqz2TjZ2cR9MI/aoYsTDlblxllQ2NIU8Q/yWh0H+FpwbuIvXVXHA9XeTk
QOZ6x3knNlNcm3RfRi7dtBtMm4H+6n7/6oNG6Rf/RP9gqXtwcV9jsSh1AFKlYbIdoIDz3U0jjBNo
KhDqIgVxfJ9ByrwZBoiIkAdFjhcCz0WiA2vAiwFBBcEJ42I0kNA+MPMSICYwfe36GOiXrn69ftqX
TEzcRYkB0so7mKgD/ggwVWn3EpcXboi5XUOFCPgzYGkAk5qccTNXwUIiwUgSjzulDX9ZI/+GqYLE
1tK8X7p5Z24/4N3wZENWg9bW1BpL/Mzo8O2QbouSdrZrs22iuclnC56j3hu2JHcT0x4UB23qxeMw
s9Yz65M4E+o0RH0C1gVrmYKKQbwKi10rxqoFYoo6/vewfmu1v8ErPnf2IaVrqhjkIaZ84Z0qOpCl
PCrwl0O5VVwhxiQGeUCK/xPi7N7Su1GZiWmYWlVgEAkAdJIn39X3qyxL0Ef/mpU3w93I7/WtIDJT
vPG5Se0Qat+rwXeXgG+XLyp8PjzbRP6KW/JiRJgw00ihHSc+cfYO4rsViP7uDYzoglbiZvGTimVM
LuMza5No0xuhBSUzWKsx6xm+xCvjVnWLbeqlB77jjuZeP5JzVxVU8WRQ+AjQ7QXpfzX4qpQgBNn+
Wx/Z/OdwSB+z5+hAjijg71JTqMuAVaJeh/ddjRGqhdM6u7tC4QatBKjWoZ1+HuQU2g8FZ9JvwFPb
OgLyJ6YUk5/F63KyOnNgEN4oSC3BbaVeTCfqcWWyygcjjVz9kLpdmD51UrgCrH5zfVvnnPXUjkh7
Ti7Gposi1oywk4X3TPqZ0WNMF+qfl5FHMLaBYVOgxIAbnGRteUqGugHgAeifHKKJRL9DWxPrqtaG
hSeO3CwBBMQfeO6ZOHSoYZhoKQEVM82FE1KS0Y8ay+5ocsd8/71XiePn/aYro21fSHbZfpTAFV/f
ycsvBqvAI4B5D+WTC9YKBPPANyiscj8/aEZkD6r1UBFjq3btx3VTlx9NpWA4ENpgmO7BX+cfDTIJ
shVLhmUr7K1KP/oEqqbJUtvs8g6EEQy2CK4RgKSnoJh6IGnfNJplgzXVhuyQzYKlmtelZ8CEgQqi
BVQpUFuTdfQ+8+WiNmFCSewy0lat5m/yPtuQcnCC4GeZZG7BPgFEsgNq2WDOcTn+nZgPVaeui/Ez
bdkCynAmeuM3gYsdmgMWsPBTcH8GSHaodQHgW6DPHrx2a4AXUrAdUJCVa0Av25G7NEZzOUZEzo1O
YimvLBUQIBiFOOUPAh2A4ZhsAwcljmV6cvHEnp6O0wVOjmPHE0VtethS1/oAnexgZ+7T9xYsYUsz
67PLwpdFVU0o2WFTz/100NWmYlVu2Jg99toRBORQeswzfMkmdkgSr1MANYrCtNUkcEbCF77lJXwC
2wpBQvF/AZz+ygxOgpvvg/aoBsryKyEGAg8t13XxiVJS4hi3eLs52m7YG6rNXtpD5HIn3rPvf35S
cSeBfVEI9lxcGqWJpIs2tWEHo0dKKMdaINtdsKHMRB7kGthg8ElCEWF6Uv0aelaQAwOcbFWMjrbi
q3oj6o6b6BPw5S9FmpDZmWwvvjhmYsSp5al0d5ZULdSXgHVMvpnrcZ+6ygcDSENyBPGcFOBhtVTl
nDufZyYnMcO35ATAGyxWyD4aK/A7VeCzgsyciyT9wFbS1lrUlp9fJuZjkFyh+TD148ZP+1Hye8OW
ofVGIEVCjSXY+0xIx7L+MjGJAEmOUSwtgAmOx1MWVoACEqdfAnAuWZmcfbzeaoPyASgAGq/lUsVt
/Irw7l13+pmMGx2avxYzRZPFTVIAN4TFVJ72Mr4YXxrGyr3+I9yIQdDFVsLCsqb3SNlHrZx3sEcf
48DT19FGNBMKiDc++ZsBrggVu9WS1TmnQI8fWFgAHXHsJnuZaFE4FMaIUzcaLkNe2rDX6/t42XWF
s+FhCACsUPhBX+g8fio0VVUG4SnBFHcPOrWHxqmBZjDfm0PySWNHWbeJK7+QVeLmB2t5ingugJ/9
ABF5TgLowOVYb034S+e0bnWb7AQjs+IU6ActHmxxcCf30pmtyWVhQo+upyVsDbBlrKpnUJ7a4S31
8nWxFDFnv93Jxk5Omx+ro1yLjf2tl1E5zafviieh/gJ70EagT9c/5WzYOv2UE2+BnJYZaBSr41ua
2aqTuvFjeVO9CBJ4FKDu28M/UCKBEibSUcwV4C/8+zQRLmRL4ki8xcWgrKzVaoTSdAoJ+i0BbRuG
3a6vce4UimlFXLRi5HM6DW6lVujXloTpNh0PfGY5GbktrUX2CuEHUz+BEYiT6aomnmLnPpnQQDL5
iFHFYrDHFduQZwAwwxdS2MhkXOU+eCpUxy/Xcgqp9CXelhnHEZBjAajGCAr+fm5cBelPYvUN6iRx
sR+GeqsV79d3ce42hwlMP+ma/nXyz000IRSB6NCZX75pAMT6k2PCC3116hQl2l+pF9yNR743F55p
l9hLMdGlKwDBC8Kti4keyZcVcGAP5teDXsEU5LaB8i/xLMVh4VfJpIVi9YCKzVviVltoCT7m9/+k
JIxxEeGvYLwTfcbJBV+0hpQNMSa5Zf9WlbNVrbxY5pIXzfgq5vcAI8AoFN420xu9bFqqp8zCWofa
UYLElhJl06lLnIKXNRKs5cTMJM7EUa2HmGfCt8wdVq7SLfEKcGHGvtcAzQuuiXy9WAWac9Ev7SE8
i8ilOlbSRalKGtgEznBffPuqA0GaML2lOwIKrmWF9UuaXtEXUQS8UsyWGsYkctdZnkVDis1UcfM2
B307rAiuXMTtBXzOXGJxZmmyn36GsX8jgaXg9kvubudv/1vIg6r6IiHPTGKNZq8lXqgyZgGm8VOp
wVSdNQme9A2Sd1cdALcERZXG7lHjBj1JMWIWxVs4/zM+A3OoW2A6xMC7aRJiktKQJKOPLTstjBWS
TpCmWvJayapt1H3mhG304qaRlW0ePRoBqLODylHJ0uN/ptqlmug9odAF7RLwe0yqXQPNArkMsNxw
q+9Ev6TepdALESNTy/ssLr9JSEetBnpZGL5BhW16cwSViToiq7DPX+yign9G8YRU9PWtnTn0X5px
xJJx91+MorUhmMBHNNuQ/aYbqXmpgv4mAZfTdSsz508MlSN8y1CQueAhBqYAjNVKB7lkPm65QZxG
yZd8ZM4xIVyBNy0UEShqoud3BBjNaNH1PSpcTvcr37dAXAV2cZ+t802VQdFyB1VUNwB5zvelNG1u
D/GJcM9bQul1WsyThiq2snKwAJLGuxkitHmouIm1RJV9aQbzUdg7Db1zUeWapEtdGRtgCbUsjIt0
nilJbp90jsRV9/q3uswlYEaMwqP6hFL9tHHVJTkoJqEiY+vxLs8OWlo4ygBFumJYMz15um5s5kzB
mqDbAEsaLrZpYwA7FmtNgbKdRY4crH2t/qnU/n1l+M9KG4GxtAI8lHu0shzMzz/TNlld/wUiPJ6f
M0FPjH4yCIEsgnWdu0081roUtjjUdR3uR81wpdzqnIDqR1kZ7usu3tKmXYjZc18S7QgTw26At1/U
gGgXagBB+Yib+btVoHVfpbYcFQuHbu5D4i7XTU2xQMQzDVeUlWEoj/CX3tLvqyzZAuy1zmX/0LWF
G7PFIE1mdlL0AcQhx4ecNgOC0dcrqcanFN000VMK3eBZWQsoYvV9iX157rNB95eK0/41en/+2ZLM
T/gAdJ4NDhDPTPzngB4T1bSj5rYK3gM/8667yWUEQ3vjxJ5Y/Mmrr6p0vcG8Fj6Zld2kHGRGrb9w
8Gay3HMbk/sFO1s0DZqjSDYHtml/i7dJHnkauGPeRb5dPZUCBfi8iMu5rH+eWxarP1mdUhc8rEM4
ZBTFH6mEWRuq7bWitEnP7Sh5lRiUOJvcTtiCGMtl0D43LE7KqWHalCNgbTDcoQWBg5cNOwgf2K2v
Odc/4Oxp0HDWCBjmcRlNErIuSyWpHeCdmYGTNtShqw+SNwypI43Rqmt+XTc3e8RPzE2ysgjFKx+l
ELQj6tCL0CEzc/DL1gtWZpI/sX9/rWoSvYJCKmSVf525sQYzKbiIb8c1XKXLbGsHGdNFlriZg4Ar
DpAKMV2NhsDkKcI7QoNChgWz1ZzACg5GXy8998SfMYnJiI3443HdCdztxCvAxBiO4QAbIvcp74Q6
m5CG82/ixVmrr8v5mi3hoSceCEpEMBbVsNWu2AN1BQhmvI2eITKT7LM3C7DRI7dFRYIDD1CCfAdi
LKAjf5MetW16GB+D1RICcabEhS96svyJq2oBBLD8Aj+pXCUDKFM4nkhy5gQ74yF5NrcEOqWKk1sO
34Qe//SdJVKVGd89sz/x3ZD7xUiF/YZtB99yQ3In8yVOkUtOE8AA0YrAK4IKMY7pc5MNSvAVdJCv
EbBomyqYKiHKZ7ryXbcSnIMJBpJwMSoFuktLk2dk5v4AKQJkDgFcQ6ly2h/Ia91POsZ8W31rvHLb
Hai21hTUvGqGuShmeoLKG6PFKx2ia8xOD8ZruQYcRHsvQQgqbQKhTrK5HjNmAFJ4XPz1o6atg9iX
IqXn+FFi0nPEDRoByY/f0bnhRt+ka/+WLqT/X7s8dX8NnEREFrOAeG2cu39HCshDFAH2YV1u/dLO
99pqOMQrIM5+ZqBJrEWrBIa7wF6kb5875qBaw7AE4NlIbCd+biaFVfpVCPD+LrkFxG5jPQjhFxDX
fadLba+5sHVqa+LTbS7RCpSI2NpdttHXNALgzeSQwgDeBog+gOwdE4CUbJutJFc78jXZsEftPVot
YkRmPA95pmwISPqXTv35jquV1aRZlImP3OI3rHXMbYDwy4cYB/mRe/JRYJtRgFFt/iwtdJe/Bggm
n1vU6EDOJEZhLupZNWTdIRefI5UAGUgdIZJBQsFjuw8rslfcTRz9J0DdqZ0cRMgVQ5jR6zsYVkH9
tS5QIk3uFp1+Jm0EMh/xThbwefjC+X5QM+mxW/hJop7Oj9BZ2KlH0aCoHgP0H68fsZks4MzYJI3r
Wa/KMYGxQvrONQja9aEThqC6b0uMvS7Ruc1EcrQedTG/Ylr44lMKudDshlCxYI7ajaPdJSFCnWQz
z5fsBmpDzGl3mofac3wDrnv9Y2lvL50euj8QYLHAzQYyzOnbZojl0AgJuC774F0OfhnFn6cfgo4E
3+0ro7p4c7e9YhlQQfGhZ+qXqxIqKEJIJwS20gByHQSHix0mVH3hD6cujIYuShWiHAwssIkm0Lm/
qGbBajzaXgC0avSnsGgLyBQERRzL5d5Mk8D4DGS8lSE+AcnxvHxT6w7qKF4vZ4NxSLpAJ7FXJImp
hA6Ec5O22Po5pTW5pXjipmTVcbVq6ToLjSbzgtKnCnuMe8wi5W4jRWmHy8CPoV3r9CblIMYL+srU
PwI/jAdM3WdDWtWrDhGXGRvCxzByMkuK1Xdf9oPOBj4c0Jd1EsYR9XC3NqCbM7QhK2IX9B2+9jwG
Pa4lW2KxsWM6OFy5V/sDKV2JCdJjt4eAXMAcZJOGfJB4rzcrq+sbrXRMg/WQP+Y5cng7ZnXSl3YG
kpNok1Qxy39RIPAyt2nyJrQgTQnWTtD7JnmVOJgs0fPGAZDOl3HVGH6e/krk0sxfpTqCCFSPWSvr
YyjwM+8qI6rpTa0wuQF4STeDYgvZxAGlFlZ3plzYGklN+p7wnmaNWzV6i/nqkpr9ONhMihLI6GlF
xmKvrPoyAtE76y2wflXY5ic+SkTr3dyPSkt3rNGMIIk+BJ3SPEVSQHtMDmNba5sBkd484VgNo7ZR
SlOT3mqrpdox7WjGfrBoTPQb6GDnQYw/RW3JNsgjWhcr0G1X4T6sVZpQpwW6xIS0VJPG/ptmgGJh
1dOx76H7y9XOfAgLyU+fU8Xi7Lmr1CiLnSFWUmkttfKY3JicpgiUJmo/zQ2Iy3rNQxWW+vsmBwLy
m1aSFnvaVbDGbbMxuX+fGLGO4mRnKP1t0ZcqMs2M+arLjFgVEjNmle4Y6NubdRqieuDwPlLiG9JJ
uvmmVjnLV0aZQ7vMiSsm+5mbUiDVwfSaFnBDFgZqtTXGWL/ry7J2A0n26Xd9bDq0LbQglUDfWISk
NDcYxeb0wAZmjZndBlVZb8Mi5Dxwgg69/kc2Arum4r8YPDrQsk0b0GJFXZmuwbmZw+8zX4E8mi8j
gTqkJA0xu45ObbrH4JKo2YzAznUAebdp3zuxHvjEUUhXdOuh0rhk9z2j+sY3eFoSJ1bzvH4fRoLU
Z4D4Zhm1grq4H7rKDlUjVz4sFPZGtk1jKRB83zwKS9DdFcqQR06XyQGaQqOUtZGevGhKXtVbqUy7
XoYajBGqZfikB3GIRPSGVmC2xoR9bajsF6FqYBDQr7d9/1KURVx8tPpI5PuuKwCEY6GRqJpDQxLh
d7RUGcu3RK+1EJSmAa3LlZ71GTtIMjUqj0iqXHu1zHn4nqplfYdfj+lzksl+czfE6Ia3djdWvhW5
I0GbLLbHkITAophjWRtOzIesRA7SWkX7EgT47y8pckAGKI6fqH2LuY5syH+BdmfMbqOSmMBAJFog
B9zWEqPuvIzwmpT2MMht8KRk0HxXMBksPxBWUuKFQ+kDp1ZjdIy/FTTT9ERUuKT6UPYx59+MqqlA
cdZzU6sBVVeHYVM3TTg8DGmpM+6mvLfAQEHbKg35TWEws25sC8obybE16pb5TjUY0tjYsdGnwaG1
xgJAYoV10QY095LuBWlMpI+MjVEHsnYl1Cob0w1E2cHZjPDY5W0U7xNQxbNfUICreO3pCd/4OFHE
zaqxqu4ymof0hpotACa0TrrSrmUSZK/t2Fa0cZqm4VVj+2Y85iE4Wgtp/A944/9LzP8fMbT+f/+r
5H6hML/6/PlZvtefP//1WOMf1b+yX/86RD/KLP2sIjzqf6vYC6l68ef8Vp4Hg+q/0RvRwd4mgJ+4
o/+rPI/0599QOzCgcIrsk35lev9Rnlfkf6OZRCDGh3yFoBqMvOw/yvPKv2XRsANuHOKuJsD6+p8o
z+NRc5Y+AG8r8P6GaKICpXIJ4fQ52Fn7TIruDa3ZI2y1dtqn8SaMpc0oPzJQ7muVPDhDF+8zE42d
5K6TvuPgrMMohYhN0TosfrGK6F3JDACdI0wIJOOjpSoeja37JtyT4B0pH3iJUSLRB6eOvHT8MAz0
NsPkEeyoXtHkK7n41fAj92+IfKcHjVMi/+6Cn70qOVn6g/K3qsLM7zDaBaoskpq4iZy7dJBWWYGn
mqnYFdW3APY7QYgksv9MIOwAojQ7bL0wem8gt1PH4IawDiH7qSmGU+F3d5X0SOvY0Qb+OCrFQVEf
eBdgiaX5bvnpHSCD27RrXavU79IaP5+nGUFTH4goUKh2cf8ZSSEAKOoBQegX1fBeIfSN+cFHpm80
ZcPjDjQO961ysJRnA2xIoempFXekAeOi8XMZ3aWAJwzKkfh7zcezso4h2vNo8rsuBVd+amvDY64e
81axx87cIaF1qNa4egG9uSaytdLf+5XksUwjtp7LngLCV8uKIWsRu9Q0PIsdK/pZjQHoSSHCRQIn
6wtcQLIby2yVZa0zqP1BU7JDLwM0VALtlQN2ovBVTlI7aAxXSQRB7AOpNVcfv1e9+lwH6PRnTbQ2
2m+BOa4iAtYSv3httQ6+0GNI0sDIRpx90+ofvo7IaEE3tGSP/4+071iOHcmy/JWx2cPMATjUYjbQ
ocgI8lFuYCSTD1rDIfzr+4CZVS+IiCGquxdlaWWZxhvucHH93iNaKfHHAGetlArvVYl/0+XvJRWf
ax6dRi0ATa6hN6mAQ9cY0tugZTtD73/rSuQMstOwTao9REl9lOMnLeg/kUxZdQ0ccDDswIJ71gLJ
pE1mtX2973AVK5VZlKUrE/Q9O9i/VOiaILEYh8Kp2DOdAgsoDYvqmY2syJyktwq/T8sCK6lkK8L9
XkmZq5S9r4sNjKJCB7wpiykHpbmRSGZ1WbM18ru4LoFarU0x8YMm2nXgbaSDYEvRe5XNHrFESi2C
zFwpNGfq5UPG1vQs53Lmn9z/782LGoUxI9gBBVl2i+JRDZV6ovEpLJ6I1rk6ivCyNJmNOu3gXObA
xScL196M38thl0HnB8lZhZCmBcS2JTk+IYsyk35X1ZkVr7m5L8phl1EWNc8qwWNRTjC0oJvcXk9A
/5tyR7gPKbjHeCVEXEQ3rDe14V0XKy9Sf6nFa9DL9jSJWIrvyRRusGlX3stXx47GJowi6Hx2Lx7n
hjJKfZOK8Ym17313L1Z4WmgrtZlF2eufoZ8FWTzK4W7QToUoxScMUY+g6DbcyLsA4B5TeJWeOdA9
M3PfP7vJjn8vmv9TIA0p46Jr/9//neu6F0vpLOii8IWnlaHmKb6qmntGckv1wwTDqTXZnkWB/u+x
QcILFlCAnM0Ahu+Lp+ENG7g8JadZUwyiS7BQtgLbgFobtvnf1eSfx3V1IZ1HXCzXKZ0y3vaIqCfA
Qla36HmcANqwsOVtTSpslitOA5XseJgcSYREqpptDalxY4LmVq47RqaHuBNq1P5Ud+W3fX+7X87G
cpE3U430mSenzp3dWhVXBW4YzmbqveGpLrK46rAG4VqgDC9jLgr8QgEKWB8gZvBZfmnm3WVwzc4H
Uzmg0qZbZLYzK63VOh8yoIsFdv4dFtVNBYKzhjDHhc30lnm5x1y0MMA3/e9BOC4HuCiIxED/aGTE
B0+lX42B+3drVHcrH+7abjkfzKLP1Gol1SMNMWqnNCF28aK9g7m7UfDVkhNWMtqSq8Kp1zK1s5jL
aniWwE5C7cbkFA3jth8Kq2pR+EiLgwChEn6acBiujHI+aJZnwnnExWmXpIM6lQYiUq/HBeuE2w5E
UIi1whjgPwCJXbvNzsMtzr260YhUiV/h5s7d39b06yjia2f4eZjFETTQmkt1gDBhPJpS8hfgy5Dv
WEVHfS+t/msZIq8GUhKuGUvsdx/qNQkkkpySTZVbyn2xyf3yFEVQ1xstwLE3+rP42J/S1ZLg/2eH
/zvyhXxUB0CC1iOy5IlucRR/Kb2p7IS7uXVCXCKZSWYLL2ugwivjBaBpNq1A6wTJyGKxhN2gjoag
xqcchB15eNbkTyUszVhqHJ1V3srSvPIRJRB2oY0MFCpotItoEAUwGkqq5DSjm0Q3RV9yhDwQineC
yW/kCSjU8GPym3FNJeDKkf0t8GKRynGmT6NSJqein46Dii42MkIUcT7TkG9DFXW0CB5KcQDmdCui
ZJUcxLH1mXCa2jXTt2uJwrffsljJZKLBQGNMQviIKfgyMgd6uwmxSQHtPDYWeV9jNFy7Tr/FXFyn
SaRCEjTD+Fsn8KDMomnbmczTutoDpsEJFKeEtIYOq8DQnJ5Ww89DWhxJ6JDOTmLQkIYa6GLIhZJU
ADQgLZzDx5ndppBMgF/9HpbKKCEhlbDJCuh5wSr+2smIOcPMYGkBgY/lWpM4Upl8QmpUZdYgAJMb
QxueoCpdYuj5awa2WlRDC66UN4Q/FxLePc1o8azahln9TlHwjNInOZTdLvn4eR8sANn4bcq8AcDB
RJ8UkvLLjsok6yj/QY3kOPUQriwHKBRSmxt4VUcF3Oxl9WnS5Q3Qjo4wVe94em6zDC/pWLUqWvll
WW+4MNliJ/rxlNg8pW4Zj7s4rHqrEWAbna010xd8kX9+8SzPgEPRAJ9/mfMEkxLiFa8eZ5G20M/s
8p+Lk+zWgIgXN+Y8OWehFqmOmjWNpLRUPQ48vyXyYUgzEzZdTtn1plroZgW1wJ+/x+XZuwi5yHIK
tU7ieB7dyJ7RlLDR8XCK8q2O8o3Wd2+JKtsSjE8DKdhCNPld4p1FqGiNCd0Mmv648msuJgBEY6wN
fXawhnPQEgOqNRzHJIArxyD9rRvpKZaE17QQM5slv4vxr0H4q0XGa7AMnnCyVxi/xx4dhITDVBFt
fTUWTZbDLVyM6Nr5fbGPF79s8Wk0vQgzMsrykQj6ScthJKVPu4H3NxqoLzWp7Um/nXR9I2fghOmN
P1aZmerF2ue6OM1BQgHphaLdP/dBl5hA6AXoZa7p8lHUNgP7aLX0TqGNKYCqlbbcEmBeYNDc1ILB
jDnZdXkI8FL8XKJ4u/KpLi40dUYCoysKGzRoQS03clUmRSGjZ3SMeurScETFKiIW6d/bPrdSCJv2
uQDMgZLsK8gPjxk6qEzZJwztmZFbUboGe10gIbBPFz9okUYHFREkdayGI/VCX3mqT/Eus8HtQmfL
mnW4BG6VLnABd3pj/TwXa1OxSK4B00ySIKiHo648s1GBOySKdOPp5yCXl+f38dH5vXJWxhgyQsdU
+tf4UmuWb8s7W/YmO8gh3B9DfGNsnJWo813x7f5aRF3cJaDSJzyiiEq2sT99YjnB3F20jMdou3bS
Xq7tbytqriGfD7CQGRtjhmkcRm4247uer0zhxSNoMZbFXdwKYm9UWjscWXmsghCVugQK8LdiVK/N
2sqK+OqBn30rcIBiiBpi1mYnbLX0ZmQGNBpAe7Dr2Il2lQUZunoNFHV1fBpq7cDkgOiwvKmGTozH
lCbYARmE9mjmlK1g18MzA1vu52VxdXxnkRanoa6GWkeKbN78EGRNUPZR/prLkD9Huczd5g92FmZx
OWklFKdSvOqOc7mB290R3cl5V0f2LLFDnydQDRlIW/R97U2+GnpxmhQ9z3jeY4TUC2DvQGm4Tehv
WsWm5GQuBOWtOPQ40kbwd7Za/xZxh8IL6L+pgPnPqXY2BYuzJWp53LL5m6ZjY2XkjcJ2bmWW5311
scU1SMDAJwbGO8sUVY3UNC6ir4NF+KjcYJNii8u/QXYCWHJtjcrXl86faIt8vG+nfKJqPhx7FRps
cueAe+VFI64I+J9VDRqRgKMEI9wak9JXosRlSuzKGt9CR8PWRlhfDi9FTtE4yR063mcyvgQHhlJ/
p9NDhnYFoZD1mMiOG+VjzvDyH1sHDWafMIAxSxVrNkdHgU1uzFdXzdXT8mwq58Gf7fup+9cdNGOh
ul/M6/yZxV/dSf5arrhgXvxrZfyZyMUehNmOliZKOZ8xg25pbnya38tNbkOm0Jp2ay+Zte+22IuF
QLuoJNgQeSdZIZA7XZpZWrx6ja+txsXGa8pBLTnBLQD/ZR+g0ggymvmGulDto7jjVst8a+NabLCh
VzoghLAeDWZKVn3XnsrXcQdNWzSCMjO0RqhogHUkvvzvdt3cgD1fKhmfsjoIivnzZb2Jbrvfm6hW
wRLQShzc5Ss5yuUz5uss/fdyWcL0qJHqISzl53ntNuDaA+eleGCkHdapb2tLU5+/8dk2yHqFV5KM
WL3LZ6DmXIfD3RdjOlM4NK2dKatjW1zsOokyyLJ8HdaiC0sEH55hIL4n/4Hf+7wcfjgs9cXxlYT9
oMeAHh+h9fvYq16NQwXPbFMAnKUZqiddgElU0bo/r5aVRXrBD6+VodTxWj6CyHFomGpXqm7qxkqU
6ynmn+NLXxwpTEABa/xaI/hqW9E2JGf0DSfdcIBVrA5n9EGw1+jnly2WxcpcnCwBDDa6osKU1r/z
m9zJJTc8UFN9ZkcyV2SO4lq/av6DP33DxREjqzLAayUuvBmmnR0NUElgElNanZ+1qM2A6Rs5M43Z
EN21pTr/6WVoBURYGXLTeMF9PWLOdkalxxKrWNcf0wjA3QpKQbEMdwY3HyHCamC8KFb/vHRgiXYt
JkLOFr2g3i7pjXgtx0LBxf5YADVXR8GhqfhogjdhSZP2WHVPQgKzDXpXzc53SXvMagDuatkL4sjU
oaBao8kyqI3PeQJUwmNU3gYRuVHJHm0qNDknXxKqXwZEFnuDlHYLd+pa7a0kjwFNaMUDozIa9Gii
NKnL08ZXmzuFA3aJVArafmbUSG6CE5C3nTWiwM0gRCANlWkUTj0Sq8zh7IZJ6aGEEo+frXSf9O+B
sFHi2INr2k6kt4GBO7Y37BG2j3SqrEaqrKESvRAaPlG0b6bwcVBUMwRKC/sInrIQo+GRj8/m5Qbx
ZSADhNgDOhI+65CHbhWLKkDOT8Tq1LugB8ihl2Kz6FIPpTazMz6hKG+NmmHnlD2w7rdeyoe4FR1B
e61YYcVk+sVz5aGMgJhMgVhPosQR0sGTOyjfRXf9CA5rO0GxWd5Uje5UgsfVfg95t42YEycoO7Oh
gqNlL0B+HUomvaYaJLqMxtfxTyjqW5hR0+haq+HFnSjCgwPsriKGNzgClbmBlF89FZnqjYlqZ1pj
xhW1RvhZwOTLRKnHGSDZMZLBNELogTNcdC2LbRIWFhr/NlEjf2wj5FcJmjWvQi75oQQ2Q1DhmVlt
mPoSMR1CVzCsqO/5SJ7Csj9k6R1KLhE0AKAMZU8KNSdtsNM2Mg05PkJAD0tBEqBxTn0yRTdVTNxg
INYIrEeLOdVDGIKLPoHeRZs/5k37UNa5o8GTJQs+6uE0Uu7SILqZ8tbhSQuebnpbK90BavtQZFKf
o7lCpb2JE0CwrDHhZuZBTQNgltdCm7yWVY6QDV4jfTBFNDUZ/yb5pWeGVwvEz7V+34SiDWSCY9TM
ggfEpisg9iG/5MJwW2jURbkJkD24CxrglvSlVeUqMD0t9H2fwxwsG+g6iPAlrvTGK/vBHtO7kIm7
TGm8Aq5TTUJndfXAK7PYrjPB0+TQHcbms2mKLaBLZiQ8pMIdRDgsqj2qA3RmxdhpW2ZlWuWRSNyo
MlyOWGAKdegIerLJZrSRXHQvRSRsg1F55JDEpvJtk/gZP43iA9M/SBJbUwbLLUn8CBkoT52yaWTR
7ePRE3XJKuk2N/o98LD7UdRMhRTPefw4FuyYEdHtoEVVZ4pVqe0jcNSf0mSYsD9EWRAfIk+cTNTc
XBY3XCs+CYClHW0PwzRspNEwqTYiGvWNCYQX4A0aIcbfcgxlOyhPenSQRKiwR29D+CnSzyh5MSLU
wQW2yUpiVZpsBn3tSRDHkHLpV9CHXlojCYybJwmy5oMMuEsv7IMY9OkcS42qDbpD8rM6AQDqGPKH
2IZeWWZWGXR3YxjaACk6spbBqDRzBByyCbDNkN7PNe6O9NShFVIVpa1ktW0UIt50KM73ut1MBD3+
RkhPvPIm5ZBEgzsoBaDc0Q6/PYq2SQvaaroXo8rmRQj0EUQflTsd/JOqtNoUb5gmjUzWt77ObwKc
AlobAGlGrKT4S1CPBfAhUdnZhsIPKr2t3SF/DXuXkc+ugqErGmC1lrlCcqD1TmUbdTyq+qOKIjc3
4LoAIGXS41E6bKHg6eVj7qRYuYGeutJwyqtj2Dx0AnQWdLeTb0m9Vw2cr4Ubxn+NxtsY3sTJTZK+
igHQU8Vjkb11AjUDCqsw6TnmDAPaRfTTIHtNfFP1hyb4lQKy24KS2Eu3MSk3cQhz+bqzIMlxx3DA
6O1oAVmMvfQIDjHgW8QaamZqyIngteyQmN2n2HU58OuF/MsIX2hwSITabie34NDL7SAkH0DgBqd0
rWQOSwFKIgznVgdQ0p4SvPY7wSwRMYbGiFrmli4GbiElnlESWxNOtfBL0/FsHUpfZMkewFiQviKI
W9wHieRQIbtBoWGjSemTKAGTh+kta9Vlk2YBvOdEKFQOxrZoOtDxgb4q5UdOa5M3D+MkbHUZeons
YWrRdpikXTjpFo8ACdYAhNUiX9LfCnUblI/B+Jzr6LHwjwEeO0K2z7pjBmOF1kgAx3KCKHyVMyTd
uOto+xikNRgQkx1Oo9nVrScmL2n9auQt2m/do1rvi0rGVhORi4BhwO7ykXh86B4NoJEJjs24bcyQ
vg4yt4BJvKEDfYEas8N0PN2TUzk9cdaZNZ7Tksbuc7G140jZUwOYxjL1uFSZoBFYal3YJAVxshr9
Cg7UgShvid5tM3mjqBC9ris4IkbOpIW3TX0n1Pq2B7ehz55Dfs+Az6tqHBMhLLJxCgoFPD0xexrJ
boDhNfXkkGkoQGuWgS5PU+sulKJcgxyiCNRMUrslH6wuDOxSOsjjNgUArHiOAgiQ0I3RbqFbU+HW
MKT7rrmpCGQNgYsTgD8cjFMZyraGfKMFhzKX5Q3vT2MY+UXMzIhsU1JgSu6oHnqwLYbdhT1g2L0k
HYwES7pNzDpge5ZifRkcbRXFm2COV5SpSZkr42JWu8jKgSblv8aGbGmhbFNjxNEk+ZECqGRvVZxu
iM5sGcBPAQC8SQoc9DbtrORmlCemET+J+dOUtpbM3jmH6o8APeFW2UjpLYjvm7ROH/UKb6OxRJdr
OyS1WbUV/isK3wb1MDUoEbLAU0NAT6O/ItQzSNY4ovYwwrsDTI5UvJMYtouAXhQDHFDLsaJQ5q4m
Mw93YvWgCqNdhnslA0pIh+SRBAggfveY5bhuR5P2h6gFH7XY5zR6CBoIoOTxVpCex5HuEkadFkWV
Sq58cBIsrX2nUQbSRHTXsEdFRh8zLh/aSPVZLGygdWozjTtlMB4TibtKnzgSTbd9/s6e5A8mYveP
k5Vm8C8wBo8Mzxxa4FLVwv8kxMSdaBfumJZ6QZZthr55D9HM0SVok5IPOmROj6xkDMptIUJvyJgL
D5XfN8HNGOO5JXkQnzCVLvQqXICZAhNZjYNh8FlBTSenfjLdKzCJz3KGus9dQB/qgkOfN/U6/kmE
PYm4qU2wfpMMpx44/k+o26z8CCPmgne1b6VpK6r4r9XoZoy4lWrvZa15KuvApiRPuQylpUaGx3G7
G0Czp8i+iqmx8jDdACAP8WHNHjLRiaGUrxRwSCMQc5RyN4MLSYmet46zQSoKi/eVA9kmJyhap8MW
rqJXPo0Ol4PtlHS2NFV2LAD9O3R+Uyl4Hvlyo28E+R1kU1OOqNvXCo5J2VSQNWZ96BY4MfjwytD0
1XAI5EVjyXJrtcktmMnIaz918iYK9zrX3CQ6TBQwIBnctrKwyiQHD8GP2Y7UMoo7yP+lxgoi8NDl
Y80PIQHTUoeUCD4fJX7BDDMIx5uBosKmhgcFuOti2Gb9+9A/RgymJOF9EB3GBE5P+l+q7LXkPihF
cKAEEL4MU4h3uQgMqiZ6cDaxWKn5iVYdAFJ2Ae+zyDB4tGObOBVwwgymTibTUHD+RB81JiTqH6bo
rdFuQL7iJifxBhVbXIL67xg8AqlHzsOYD6lB1+h0Kw3DJ72W8EbRnZBRPwYOtiWVlVWQj4tQlQhy
p6t0vOU78KVlswk6nOH4omOJu6myUyBE8HdtUX4CqcEMWrovw97SMRQJRKw+04BWFpDu4qiZqJNz
2dGVe1aMJgnhF42ETh62svSLZx+Z8Ua6X0UI2Cst3TL/xDHlEPl2zMkG7gp2WoD9o2yTHKp26OVN
eWTyDs/xDM8vTXKRwhbxypP4Wn0BLTxorKM5j/8tnuAAHOZwddf6YwsMehl+sgJqsskaxOhag0eB
eh9EdsA4vED/khYEnIgRPERhGAhmm9UXw1qZay71XDywz2Is6jP52HZa3SAG28688P4Wbn427kvu
KVtMNrwXV6buarHrfFTz3J496aOsyxmkF3tUE0YbJlywqZmrvtFNs41vV/ne18qjwE2gVD+DiS4A
vWoXs3HS0BJpgSKiVnU719Zga9uD4PsfqC3OVciL6TwLt6jkGaBchRAXQdF8AxQ/egPhxvA6b12W
U7q6OM4iLWp4taRGwdgi0qw+A0m5Q7DNwb1sIXAs+tF9eDAO6S8uOKoNNhvcRr40q7mdqKu4xau/
BAgEoFQAjgCS5vsHpXWdt4ZU9EchQQdE7s1EXUPoXJ3WPyGWiDdQ97oiaJv+qMEwscGDhiudVQS+
EGp2KXYA/wN9h4JAiNTg53LQ1cbWTJ75Z3RftdSz5YqPGQJVU2KrO9mvOvO7xqkfZTd1Ird1mS3A
WqF3whY+41vJX631XSu9gfuL4hcIRpeSAXB0gvxq2/ZH9dDZ8V1znB5yuKC5lU8+ID5py073GtvF
g/Hr52FfPeAMVSKAwavzKvv+TWs9MIQoHVGR5pFdDZ+9AtXHIV6b3Gv9H7hgYNHgEMUeXXTL9UYs
QbPrh2MSBeDpKHZSVBYDhUgVGerfkBHlpaPFo03y7D5sV2SpLsE8qKRijJKifon1Lyt9etNyBvoN
+qVffpKFm7g1kNHYMcTtrGSbvaIf/PTzzM414eUJcRZzaXmYBUYQJPPMgijvdhnEj/CqMvBca7WV
lsm1bwgUjo7lA5YZeGDfv+FUjB3qAnSYsS+ishe1+2D8XBnMtRjYGlSFOiBYE0uCSiE3HWtEjIYg
dxb0CDlEeSunMIqa8EYs/xJb2LQ3Cl74o1mmYHI2+9y4GTq6wVvNyYNqqwKF1g+Sq3HmTuVBz0O8
B6atkZZmh2Z5FwDlCL2fughsFdIoFPAhRa4clbe7GKVHKPZsB60H4NVw1XgPfT+TG5mtiM8qKk6S
CtwofYuk+yz1FeGxlu/DaSewwg4o3rVthC8wWDKMWHKYvxFQAf0mlrYxXoXZkII8fh8DS6vKI94d
k5PrspkWza0xPf88jVcbCbBygMoz5lKB7eD3TyX3kIUDNGA4lsgdhyLyxuxBlOkm4VCuSMRd0W8N
1rhTetey0ZMkwa5C2LVPxZpw4dUtcf5LFi2NDtziGScJzAd163xwEzFxgRL/CJF4gmINLlS3a5EW
ZKPwAOwdBHv0vVZTP1A0sO9F/+eJuXa1QLkYhnyzujbOiO/zkipGNOIHYQlnlVWJL33++HOAq9kI
0jhICQNpCbb3IsJkAF2pjmw4juIeFV+r3s4+hEG/S24UCMGsdaHlqyOCoQvkJwHKvJDlivt8ktOB
AJ8gdh6f9E2EYr1h9LYAqjxBEVPgj1L/Jtd+FHIbVp84BlHNr4PdQPDMLQyTJNsYYqAdxDnBOc8d
nhvehE5FCPmarmhsEhFQkUO/UUFxw5MXzwU7GfON2habBMinoit3yWA4KxN5bWA6kQCJABZRg/fQ
909lpFknZjUGRl/TG8npsEQieCwEv2YwPH8DlWHYrXWHrq7W86Dzjzq7nPuyVsqgmIajoqcbuVCd
OLpjrbyJUB5IIP4sEGiltxno3GieFDCVBF9UxPMoEQFGySd7ZQ6une3nP2exjcUmkIAc5/g5ID8B
FUwtbSfu+p1gpfvoRrTQHZ8pteYa1mAt7mLTRiQoSob60LGpf+UgyVZTfFBTeVuWa+CXy0iwlwXq
Ze6Nwc1n+fCpBi4kwGgj18Mx3+5CNXcq2nktZBJ+nsvLxt8cCGGw6a/Yv8Z1M0AZFEklQeEWfDKz
0WwO5h9rYGohbTJ8wJ8DXq7f7wEXc5iUGe63FgEDxq0GEK2SDiun2WUyhxDAJn295yhZchpqSniT
5wihqAn+vGBqfWs2DbPiNHMUYVzLruaz63uqgXj4RpQC2wJ4+yK7ksIglRrRYDNUY3DizkVnQfuA
VuW+xSNvFvwC6Vp+ldFbs0SktO5a+nqZHeAHGLDRJZDwBgZ3cbgqgqQHXI8w4PrUQsikEV81cS2J
u7ok/wRZvg0qrsUEz7we4InkKIAwCiVAJHIC8IKm8cBBQROBcE4dwxY3Py+Zrz99McHA0X69DaQL
QS9RDjXoI6vsKMOcu5f5XVi2jlYTW+w7v40LaC82ICjrsGNO1s6aa+t1tmFW4UYGpZqloJuqTKqA
Okl/BG/fPAim4iv+TNSY1dPSl3X81LXFexZvyU4zGJR3wz7Es71Koe/yPlXgmBuRmUGdB1Up9+ep
vbZyYHIMFi5BMQ0I+e8He1ODyl4JIjvqJbpB97Gw7dc4ftfWzXmIxVMdnhZCLwQIIYw7w6huutyL
C1Q8xrXH6+UjZ96BSOogfwuoKV3k4QzqSSCB6v0RKgvW9DZ7xomemJm5jf7mym64tirOY83H6tmF
qDJjKEuGWBJYHwFUlvrh5ecvI84X+XLRn4dYbOpi6HRdHxCCnCbYY0PD0CoP0EABYim7o/4ab3n+
cxfhdLyAQQqCBpaymD3oOzHYtwF8Mgv2yf5MGoRd62piBlmNa3Hg7IcsEDnMEmlCcvSdIRD0hS/L
rbk2Zbj8yQC0s0M1zJJ/TxvUoi2cYivzuRZ48ckErZ0kpQcxAKkKZBraTSOpVgdpsdibblUTMH0z
1D5mkOJ/gC69LKxgbep/Rr34mGnNs7+xrMFhdhtHVSMyK3H+pBaxqDXJ7mxxPGN8+BNSJhymFUSy
gdmwQ+j7ly/yOOPob1ZP1mvXP9SM4TIvopQNItH3dTxlIoVYBKpbgCcgN0bdHn1xAI64ZmkniHPM
38KLNnB41N5iey2f+vrYl4vu3+GNedrOthGtmmTQpng4FlCAEBx9K++U0BTu+twcPia3c7gz3qDZ
914dSLi2IK6ueKz2+TEI+X1lkUVWXOcsmCFzKA5MWIcYvfClLp1akmjO4qy6a3iznRF6cutr4vpO
OIs/L9izwVdFyKOuwk4Ytilkme1+Iz9p/kyfQOVU2sNMDG1TM/PKlfTo+slyFnix1TVI1oUlx1aH
bkezyWcsHQQDix1EQb3Z1ut/9pnPAi62HidlB/EnBCx/y7ItFHDAnpW8MVTI51m9aot3kGdy6/tZ
BHdl2189Rs9iL1Z4V4VKQ2vMsnwLdJHdHEF0PEgvijfsYfo3mmvaiFfeStjqfwKqizUNolUgBhkG
i57ZbNdq7IwPxc+9mbH20jiQLQ/t9RTwygP7e9jFTV51A9fGHmFnaofkxA5e1y7fUhcqq5a2ovd5
deOCzwEbCdSixAtNdkMEqRG9ThQUN4rLPKREB8PJ9/reOEHzaKvZ2R6dVXu6W/ma1w5x3O+Q9IS5
sAEa6fc90xEkh22KuPwWzXsgkyyNWupnr6NWO70MrvwbWA2A8uFGtPJQujrBCtIk5PgIfGFHpCj4
sCyt+qNOy5OgUE+D5FpYFD4NoTc3ULudIYFa4UJK0B961TWAYFsZ/rW0Az5MkEwBYBKqH4vho1cH
ubQgRdqBatl28AAQ0UKTvYinAfD6zMngEZSv3pzXksTzqNL3SU8HlkhQaOsBhBXd+q58jbCSo6fo
cWa58IfUhrAH+vz/y7HOG/v8eGyHkEolog4WXBSaDWugoGX1Pry7I4hrNNuAmEKy6ux8dYWdTfH8
Cc7C8lZscxLg5T1kQLIAcUI1j5EW4Ba6+XmEax9zcf8wpZsyDVX5oyjvu/FRYK8///0r1U6skrOh
LC6Ykodp1zIEQAN/r/+WbYgXAFFgApQw10iKV+ElXTNaXxvU4m7RwzRIhgIxVeMeqT9UfdYYnlc/
EOqUM28dkgXLx26owpMsz+v+CCsBoYEVYPAQVXsZtdKV6ZuX9TI5URQqi6CTwg9CWwwlz2JA/qZh
nj4Qj2+YFz+gWI4U1eKfmfU/6Nfia52FW1ySATSR+lRCuOAAEQI/3Ib7fDMrNkO6y1Sdnwd3dUuf
BVvcilMyVIJazWOLG9Oo3xXDaUv75xhXn+1nI1pSSdgQSELfI0jv6tsWSjXjVvBmQqiyspOuZjRw
Kkf5WgU/Gzbe3zdt34lCWlG07+aCYL+p7ueyy6xmn4DSCK3tldm7QuyYv9WfeIudJYR8aMsKd4Ga
H2cb6kY+ap1opuVOrR8ICp+FqrgCeWXIdVYm9fqX+xN6sSoLSRFEMn4NVfXUzGSvoh86AIU6k032
xmNqV6tKQNL1Pfcn6GJtakJVs2xCXzh4rUE+2gEqTizZjW9ms8MIQuPj06yxrh0mV3YAi8TNJz1X
N5lTPYT2qjv92hQsFm/T56oEFHOP5n9vE6eway+6rZ5qG0Vnq9kCnfcyHlem/fph8O8ZWJZlprDR
YzUCQWJuYfYbWEqCOttt673uTru1s+DqIariOQZICtKcr+V+dgdprWgklPR4+kOgFRruXXC3Mpxr
WTGkZf4dYf4FZxH0MARLlmA4eI/uVSs/pdRU7nqr3ogHIBhQanr6OeK8LJeH6czzQPMZhnkXBW3I
NiqtXJDuCA1BarUdKI/RNquyG8hbVGYoBiv75FKPU4UN9lnAxZKFPUpSIHntjpC1tusWzXsJvAts
HoCSaVXAqaXdjRPQh6loONDhRleS2LyGaV87nXhX+GIxHDIDOh8xxHKlEUrKehQ/Znwr5+OpzMZd
mLf7GA2eEWB6RSAeATouMdZW+7XFrsInUkLxAL5ty36P2NW0EsiAcYzMqtvBnoSHisor2e28ZS4/
z58oi/XQqwIkqpWxO6oxNEaDtDGHfqOEARxoOblRqpsqAteg5CtltGthNbi+AOUMXIK4ZIbDLrwK
8P5nxyECqCzDgzeRb9R0nIWjrbQ9NIpykFDLX1kcl0o0WBzI4eHySzS4qy0tpQwmV11Is+7Y4dRO
QBAgpUaAuR1G1ADE9zyEVCga7VHYvw1imVrQiL6FUb3D29idYtSmcgqgZAT0spjaQqY5TaCdft4w
8/pcfhENbw34paGqeQHZGJkmlQptu+MkRQfIjAzkt6olJqVgugXvUSytrIBrR/x5vPkAPDsRJKGD
UG7OumNdfbAEGWIOuA/4UHKwltlfO93OIy0Se53FQaZDUftoqHf58ET4yuF27ahBMxskNgiiA9Sz
uB7qKk2AfsZI9BQCWsFoQu7N/S/Srms3bmXZfhEBstlMrwyTFDgKlmS/ELItMefMr7+rfTa2Z3qI
6bttnA2cBwOqqe6qYnWFtUjfuDTBEDTBsP/1m1rzUAD6omgK/zQV3pi6CnwImbV0R23AcH77ZAaH
pPp+XcZKLmWiSo8WHfRi00KcUlGlUABLtj3INb7pTQLmhe6pxl7SlCnosAY+wPOTrt0Z1iTKty8N
EZIxv2PJvzogfGG4yqYQmE5DfwyNxAmAnp3mik9ijK2jjN8nzU4yzR/Xtb20xXORXOzWagmjWEOP
rsSCGsKEQfUF6dz8Pnb/vWcASYaqkF9TDxdEEy1guIy+mrDSebDe+m16xyhO6+fiIJ5ZvDSTc1Fc
zljPfRBrC0Q1yrED6JUy53aJ9ZzrR7dSpjgXw+WHAw2G2KwhRnrKnlsbL+Ybyxk35b4/iklnRDpx
F7UMUzNRY+yPLQB945uU3mr91+sKiURwhj8FWpwlKkQQmNuMTQYZQxxWbAqceOWxfHZu/LyY3C4N
Bo1xbuNDc7tQJEXlVn8GUhIG7FHKYgvioycaU1n1rd/mp3L1HHke0FhmyhWWsaVxaJMs2MQAL6AB
Mvta2xJV+fiT87RAs4YqFgNiO4/zVmjRxMT4+nGa8EhKP4wAjOzmz+tCLkM8DhNlfZCXWsDC5YnW
BrlSy3H6JeQzq2466+Xv/j7nS0ZXJMmcIEAEfWbP2iupRZidqzdzogHnRrE8WUssQYO4PjZYZqry
whni1x7UbRKWuNB7vq7RStn4/Mg4VzKXAqSeBVTCZN2M9MtD1oPVosxdbhidDwAR+2VTPYgpy1b6
EOeSOQ8LkzCYAHrNnBgLIPa0CT7Dm8HPNoFLniE37zxAXXqhuDbPcorzHOdMssGVyqO5V6w4hs7J
vtVtK3fyQ76lz9q2DbZIxDeTIJasHjJIXGCVGAuxkBycG/9gKWliBVV/LDuskRHMp9cV1nuG+5hE
O2X+mFHGLBagEEpAzmEjghIW01S0pIwpRV05EqGKcMENsxoYiUMxFwVtRvPL+0lLZAlYbYZ2jx6Y
Q9PFTvNvhQjbUCSEc5agMXMrD03tfpkKcCiBLlJ5mgMRIpdICne0Kka7CwYzej8rwIJufwAdz8nQ
HL/uJlxguTgwzkuiTA4inKd2Dx4bWxoohphf/7sEBeirYJJgF8Jnc62iDDSqZu2+6hOssVluavaC
VHvtqE5FMCVPUu1QlmcMfy7afae+GNg6Gb6Y4+ffacF+womI2KIYqC8hQo6fkuy17kX1EGY0J677
6yJOdeCMatD0UZtrWbvvD/SwuNPTXDpK8KuHjWD5jskYezI9FQvBgsPjM+ELyZyhzVpZmpakaPdG
B17XygRMvxwEb8o42+qoHcxM+5KB28AORvOjHUSLPKK74wwQdekiXWboHSrPJDvqIPwzUkFWumbk
p2fLBeQ4wNj6AACF+6j2I+u5KUULT3z77tcZwr4JKFMwrgae7HPzWAJZLVsQwN7joa89aW+t3W9B
zvA9vG0Sp/+hHIAOYedP6Ov0wrc3F/QvZHPWTzJaJ9ocaPeIQk6zLzaR29z0b7Obu/+VVZYNw4HH
6URRzg9GDKcnIGHV7vP0FY8rO8eS/3VP42vPFyI4T4jDQk7AoKLdA+/Ka6wdChcPw44ib8yHLUbx
raOop71mH6dKcR7QYL4dY88I6Dp4nlBCsOd2e10pkQTOymXJ6mRMFOLYwgbeFdtSJMB/Xosfpzpw
Nl7mnV5lAS6Gzn4Y1XYGaqshwmiTbol61Wsu+1uUKXNZhok5214lTNQW+CmYpHIA0FvsDS8kdogx
Cxl218ebvt9cP0SRXC7THnJVK2QNhmGlQA3Ok00egXtTkr2/E8P87STUR3M5ADQIvqwhbQyAGd4C
eqVIOkHcFWnDhQzQ7aHvXeIUE3N0gqy3Q+DITYK7Wrc7bA8iqTIvSaBBnmuOQRrp920HwkfyETXv
1w+LmRX/2UIN9V8B3GG1XYHvhBXq9wbg1LEW44BSbQdtvDbKXDINbpMnh0ESuNO6sf+Wyp1dYFQ0
G1tIbcsjnmSAEsyB5z6CCi/eXdePuf41/bjgOoKQt7IKHKA8aA9x9TDIqbeEgws2PswU+deF8W/m
f0Lfb72YzZyYXisXWlZZkNYAZtgp8g3aIhslt9FHiDxwSxK3+AYccVFfmx0Xr6SBCU+GXY5hRT6L
r0Hum+QqjlNS7NmjXrJBcT5M7XAro/0USu7/46myZv6nMrmIGDUwnZpApoanmWk61EtB5gToVJe8
RY+BDegWbQ+gW8ERr9nrqVguTMYNID26DGLr8Z1W1q4A4E2Eu0yz4j4aYzfuqRub7f4PLhbddR1N
bxnDPXyRYJmaWgqBYARtw/umeQbnF0M3pW7gF80LwsyNuJa0ZrqnMjnXNMqQouuFcFmiF6AMjB7r
a9SkdoPB5xaouNdVvLjP/9HXArYaRT9QS3AumUlpmihRX/shWkNlP/2sJ2B3jkTQ4FgVY8ggnEfF
RUdIO/cQbHdKER202u8a+aY0b7IhflRIJ7ASZnxnDsGUOZHCHR0wCzIDgEy1T5vYHdW3Ws3BAom1
HGCp9AP9HBRJcHwiidzxdRLIUZtsqf2h0Z/K8kPRF6dYOldS9MceJKuSVDvXL4x/uyuUU5ILbeWM
sZKlJbUvFaETKZjJzKNxJw2qEyvYwWZ4PRE2PNNoS4Nma+jksVAmpwiVfd1N2wmwHtd/0EVQ//V7
wElCAPyuXZAgRwu2yZRax++pHzoNDOcGsCwM3xpEpah1G/pXEF8l6ZfcLLGAXftLFO3CeQ8YIm+J
3q5rs36hv4Vwhjr1CSDDRmhDSsRtS7YnACMV3ac+Jp4i+3TQ7esCRVpxNlvTMuyTBFpZgGah8UGt
QUNbf7kuhK9t/WM0v9Xi7BSkyUY/WVBLPpjpznobF1t5Tb+wIfpmcdBGxT4f9g+dcac+Xxct0o8z
13pGy0GKoZ+O0o6Z3gPq0AmpIJ1hf+TS8X+rx37EyQc4mbWRggUQjj+Yh6oOXLkovOt6XL4Vz+3c
YH5wIiNshrBpmfkhmFDTCWa7+Nkc+y1b/clAcG6ruZuQrQp42OBRBA978VHghLN/PxFujTWWhym7
Px3kQlHtzC1MMwIkTAXsHEFiIboy5iMnwuowmQhWjXBlCbC7413VGXYYPFw/T5FG3BedYKFYBwgJ
jlMlGF6RxweVPOgqNBNx+wjU4cev4oAOUsjUaatwUw7flozuAOAg8GOBCfL4vUnSS1IjsxsaYA2A
y5GkH9dPTBBoedReADOW2HyGhNqqDnXW2QGAk3SiuGo5/NdX6bm5mVy4KPUk0bQIR2aOwPPA6rcB
KCwa3o+jiHPoIrHjJHHhoa3nIaYsPNAO0EwEbwJFcaPsa0B+YrzRkYFiChbw6wfJY2z8Ew1/DVtg
pOCCGwMJZAUwvhFCwUDhjoszYf1FAgScTX52Hhh7DwAPc4Cq9CCJ0ZDXDeW3cM67Fq1Im06F8Cl5
VyZAL42V4Iu8niJYbJ3NQOsGI3rnDjxiOCIFSmeN2fAgADB/etNuTRdD6uBTBSQUknTsBQMTTRA3
VgwUVQVFZmke2vP8uFYd6mmjh0i/mhgP/AbZeYjWrltPL9fvbyV0oF8CkAm0/8FobHHBEOjVkhW3
cIRYrb0xLp0x/yoBQjGSjpoyCA5zJXqcCeOuK6NLG0YEwmgDNyh2GkDtEljKdZXWpaAACZ0MtDo5
h6NpBq70hCLkzt9SYKIZCZCqRfWytftBl/9fIZyvmXEeGAX7SsaA78cEvd1Pr2T5CE1BaBcpw5lf
1KJhmEZI9usuBdj29xEAqwXi1fUjW/EjXMxvbZi2J18pVelDoB9DCrWexuku7CqBAJEanJkl8WjI
ZYzj6uTXor9vtZ+4oL+UwVuXWUbSNKjsuy4DKQ/rd0Flq+HH9aO6LFCAEfz0rLiP7QiSDpNGENO5
M5qaeWtHCsAStEfj2+BVhQsM4dQRNfUF50e5eiN4ThMZiyq1X4D/oMkeGliDLosGHEVSuIRd0bAe
WhvwnBgBvJwcvXluMOt0/QBFQsi5rXVWmRMZY0Z+XCpbtRjBsh05WOt0/04MFwXKwDLjbIQukrkt
DAOoegAgr17/TggXBaQht2hT41osAB7i9W8vcWMb8V+aHP8NMptewcg7xDTghjE/rRvGf9Fvsney
aZzh44++q2geY7eU4FmmXqxwa8tSzkBQrv0EM7z18FQugs/OZdrA1oHZkiSwsWQVnFrnVqBaeZpO
XdL64wJvLQf9MSuM74o0A2Ug8jIagCSvASyhlvxcohoDlXQzLpZLunE/5vNtnAMTqALn1rhPjHh7
/VYvoiF+G2buwN2NlTsMczILPomGfYmajRnWrS9jpBgvcjS3F++6iMu0gsmgTHO293Uxjh2XkppZ
MWQAGuy+vU930y64VV6p27vaZ/6jcEJ3EgXhVb2oajBofEDY8Gm1lo5dWmSQGaJFJ1U/TFEyIRLA
uXZdYCigZkqR+nNEhydLDUEGIZLAmU3ZglVe1SEhqUpAMX81AbJ0/WZEEti/n1z+2C9BYfaQMBTP
2ux34eff/X3OuKZgHpJpYJeAB2/6PTOUv1SA+5a3Iy3yhrBLmGKvweBEC9SaP9ABe4vIGHVCVR7y
qjeXpk0siLDAACJlH40iMlXCPjVnVQjmHywfVZCcKsqvfz+5Bl1uunxMmtZv0cJzp9tv5FPrsYhT
HIH05po/jS8ADMvdet6AptrBAArgz40/UfPkN5BzUxjAXlCMDX7DgpEduQD6cCrkpGQGe01PzqDn
OU5yI2qZnsEWm/KpN+y63G687DEBKVW9CBebmIFdSgQ4B2BlVDYjf65VMC61iiXx1s+Xb2aK+cqf
mqhEtupDDP/jfyL4FXwwYOCkKJQyFMwC5B9S+fgHBngigEtUwL44aboKAUu42Dnm7dtM5EY8e6uC
0Wt8AgGYxua6gILDOWpuhlNDgqXzzTR9x/vpKPfRMRjaGynN/KrrsOkxuKAs24dK58nB4OaAVwPf
ijMbnVvV6QfoRd8wvvQlXsYXmWToOhQU+LtAl18sAA4PouLxxfOf/WBsLwKMEWsqF+2HMRiKYFhU
/GAKnL0+BOL4tKkL5YA6l0eKb2aU7okUCR4ol7MzEIvRANw1CwUXlGpGVteTojWdj1UCAxWGbj93
8sZEXVlVp5cwTUBWWrmo9qUeBRbUdUNgwYw3ZqD4YqEHo/nYbOIMgSxlk6sBmh+LlNl6CzfVzR1t
wptKE6R6azYNElJw9GFDVMOk37nbWGUfLNJSdr4id05oLns6i1i6BSJ+nfRJzAv1hE56V3c+rW6k
5j6ffl4/LNHf5w5rxoCi1dKi86V2T8PEngEyfV0CPyn+y2lOTunXv5+okNQdnbMCp4Q2+HKbbZZy
Vyce0CHdcZ9ha6JH11iQEqybwL8Xw1dK0Gw0sGoF+7OGwulVVvc8jkaPJSNRsBadH/v3E+UkOYtJ
XlRwMLQQ6751JtMSHOBacLZwgKoJ1mjrYnmpKBowyGKQxdfmm6wbd0v6ojZCvD+RFC5FKIPG0gMK
KQ2wJFBXKjaK9dXyOqw6ak79FIAbPfWwZJ0LOperB3iiHVcF6EdFxWxd2vkF+BeAEAsCDIExEPYQ
vggIJyK4IoA1hRLYKiCCPtTv83u/nb7niWuh6G7X2Gx5bF0FxUhsOgHwXWLMSyD/EWL6rbvBya/g
goWWxslcBfgV84E4EQhC7MBlWyCz2zzEvggLRXCsfNxoC20CWS78Wlef1RIrVpIo7V77tFigbodB
Ai32Ao1OI2ZZB3rS+VNp9U4+ZW6dly9zDRYN/XUE8ZRJ6w+qVoJvy4prY0kIVWUGq4oqJWcvujUW
ZWt1jV8buUOs5qukvZXGtgu0L9fjlspCH2c2Z5I4sxlzi3RWPDQ+HUPg4zfNNs7HwAnbpLEjkv0A
Fh540zRNPqqk+EwJeZnz10KOS1Qv6B0xZeoRw/SKuHoBd/ZjXyAPGGcJLDJF+p6Builo8mnL+Kf0
4W2Ju52s5G6Ra5kNdhcUqoinARC3CiKBP6y9M4FpQgkxFFUlqM+fxyw5KNMsBPy230D0Ia4wpyY5
PybHfANFYWDrN2B8dEuBn69JZUMe2L7EAx9gt1zuhPVLcH8oyDG7t/49fk+O5SH9VgEo/lO3bBCM
IXEHzw2Y1f97+DyTywU2fJYHuTcgV7X8Sdsrw5exE+nGTowzlTMZnFFazZhJVgsZyX66zVywXUTg
T9IeGPyF+RqKFwyY7fECsXcoG+gEYBOQ3z008AbRaW81vvmFgsTBUW19u7joVwLpq3SCn9HnvBk7
T/sgN5EngqhZiS0YbAPwpYEcS7mYSOiIkmZLAG2p8WblO924u+55q6ZyIoCfRAhbI1qqngnYEkDv
aDdl6oZe8Qoesy1mXYHDmDqWO28FYlcP9bdeBpcLdcC5rs0OYltP2Wi3qRd/lCAKpDuAiFtIWMgm
84L5FtuXhen1ditoCq58gU+P1SDnbhn0VZWrEsTH4d0EAIDuVh33AhVXZWC/m4Dt2ETzindCOaGj
mf9Pxbdmn4JMOvSMe2oX2EuH7yde80WE+Hc5uYyei3IilPNAQmuQfcx4mQ2bbi/rTuLnznLPUMCa
Q+rKiiea3V/XEv05II9g6pZndO4ANqKGGgSawVHXniwVFH8iRP11I2VNwH+EcJlfEWCnk0qoBOgP
4S73yrv4bk+O5CcD7FS86FCagBe8fn2rjncikru9Xqpaqc2gVxU8WPNOBfXUdQE84AjL1XFVv5Xi
riodRwuNMkjQ7Gwf7lrgBlr3yyHadXciALOVD7lBFBP/wx4NoBo4b4tjkuJjh4JRjc50qTG4oFsr
fGurQnBql90Z1vM7kcQ5VhkmWaFVuKkxAi01ELdBy4Z2DPa0bfCs2hhai8HmKEYdXDPDU7ncd7ZM
+qTrVMgFJPDkpjvs2H1Xd7nT3CzIIFqg9CYHdRTSAYvEcoZZIt1VNYOVqIJDnx/r6RVs0gI7Ecng
LDFblrw1Zshgywhl4UYOKKs+pkdjiwkTtKTRkHQCp/t6Xeya/bN8RcfWCjh0+AJgEGnNEtACRfjg
VpVGO9BFLdy1ygXAzn+L4Gwlpm3foYmGUmyd2qStPT2dtxXgxhMVsBiT9pxLz1Qvb2S9EsVm9qf5
b/qpaM5cdDrFQxZUrPw/uNWxv+uw3TG6NWiA442oeSg6Ss5I8niIyaJD2FSXGHQp7VE05XQ5E8fc
7uQoORvpkNnScIaDDxuwKkl2DOaHLwzOhgL1AsijHRgPfmCO9FX09lk1zhPBXBBLtLiRrRa6yWCz
K8v3mSqOVQhNZTWAnYjhkj6al7TIWOukc2VHcVMPi84aiGSm1pGP42YmyOvtCdmYGBZRpCH3NJES
CfjmHUSDdDbAbHqOycK7Bbj0ldeCkGOH16ybbf/k83N6oexFeFLrCOJMCzOQe/s1aIlIfGuKYFoE
avG78eAO77VEKls/RQY0Aaa3/MxES2/sVq542a9X34kStDbMPGAOPrbfQ+1BTvF2JU9tlGOKudtc
j1cCC1G5YDLrHTjpFBhiEQIkbP4hJa80Blmh2gg+caKD40KHmZtGbvY4uDJ+tYq7gb4pkyApJ6sy
MH9ETLxcjYsyVKxnRpyFBPnO2G3HdP5CUlkG17B5147YG6+6R6rPjgUOvC5WD1HfO0YAssJIAd8y
muBq5rYpHL8uvc5cvg9ZeFuR7NEYcz+oA8cK0o/EyCc7zBf3D24BDWVQhiEZvECtz8pAHwbZbH0F
CUa3wy+0e/2Hnou6A6sH9FsOX3LRwqnrtAJy6oVgJVn11OygyoPglSKSwqVNS2RkXZZAylSYYB/8
oYVv4AG3rx+ZSAhnuGlDzSIDAqpftCH4S0Gh3X5Vi8frQlYzaNAJGAbBS5Yhqp7Hk0ZN61YPLORH
GAZM9pgs/hk59VZHVwVNfjsnbtba5o28o4LF13X1fgvmwufcgbNJTyB4RiXCPCb1DyJ6w4pE8LFy
6evIaiDCBOATkk+QXBwaS1QaXg0wv0+QH71V2rbDiiukpNg4nOYRRNOlp4EXMwum57+7LT5fx+LD
1KB5CPMGfMN785P1XMGMHN8mL5PXAbdEAmskFqVFuECXg+EsjzhRkjPGGvTf7WjisxN/gnldfdbs
ap+D2BL10xbgvBiu2SqfFGRK/w9A9bVrVNHGUrChj+Y2D4fUzb1qTIHS+n1Gt3X9bZjUDdbR/uA7
cSLlAvQvrdALVDD4krWIkBGAOMcbGSi/lQhPeVUdRQYmPmNiwUb2ucdJVdNIWYmjHMPajqXHaujA
GSJa+177xIJa4l8pnHsFHe2ihaS4MEXey8O7Lr3IrQY0/NiJytfrZrmqERglZPQZ0ZbnN8zrOOn1
NFVRyxxq1wDndasCyRSLc9fFrJWGVOyws+kcCOEX1cCgGlp1LqHe1le3eRTdlcDEymGOObjV0UN7
MRoRUsuqSKAvA7YO874XU7iy1GoyyqiN3+JbG4IIZZwBRJxJTjSlnlQvXl6JJvnXwgkKs/+K5C5O
D2KiYjq28aNesQNwnLThY1F/Yklb8H0R6cZFx7argYlh4NbilBwio9nOMU5w3GRYAJyst3wWTfCs
FjZUTP7iQ2MB1JtvCo9pHwb9HCHkFy9lU++6YUJ6aXqW3t3WYXazgJJ5bEpATCe7SokEBeI1K0Ud
Ssa2ADIQ1DvO/a4Nwas+1GglxGZyUBoD6+cT+mmCVzk7NT61PZXCrvcktQUvfG2WScNaI296nr0b
pNhkUfUi6clBKw0nMWYn6IzdddcQ6cbFlCALoqjWp8ZXJNOLlls0q8EsLnp7rMUULNdTy1RUHZMV
XNqTTi1pmoxASqXddiGo3IEZkbWOabXgJxUNM63qdCKN++QsKFhmSbQ0vrRMh95CkdLsnHH4uH5y
azphJRSdMkDNoyDLndxkSXpjNWhlRdK3GKTHlUq9cCxtoEAeykHk3Jc6AYcLJwf7A8cQwPTPrSOM
FtMaGys5LspnX982JkiiElHieKnSuRCurKCYkV7RJUmPslk5U/o16UEoElJ7yH6oy+hdPz/2x87t
/VwY0/jE3hWJTeOUEKYBsDJOvuWhACZgpRp0LoHzqGy0lGiQw/RItfhJSaInfew9K9BASl3Ch7tt
gDe/Glh3VROLZIvui7MOJda6sdDjFBySDmBj1dvyoa/tYVe7oPOmfnbfORPwwYUENqtXCNvHPKhh
qOCEOz9Vihqz1OVqAgpQ4MSBfSuXUkfXEhfQljtZhMSwpiUq6GgiKaylq3Jaym3TDgm+4MchBklI
WNphnGFH6U9MhaHQyWg/WkgXOFOpVDOphilPj2lrOXQZARpUCpK4y+iLYSOWJMqM3ehierkZ436W
emjSWDMmQbA6hjMr23IflKqDf3WLWHdm4Z7fmo0CngBze/i4IAf69W4/8YJk6aeFFlJ8VJABF5VR
OJjUTu1sLnYdoHyDsd8GMd2g7/PZBerbdRe8fMNpwL0xQXKKzgEOVuespQF5xzjWWnyMbmXGHuX0
k5M7ar9hrNzWZ+MA+qLeGj+vi73IHyAVk9IoRljABFX4XnIxWnKsW0F07PPumJaVm4BbR+8zb9Tk
w0hAM5N8vy7xUlGMGqDqTJCWYOHL4mvPA0kNVTKQo4etamvDaJcqBrTTwpu6j0wP3U7GrlSn7kY8
gNqKgF0InhlI2DWaIjyeA0tgbheO8+v3MNwE7J4wWsBzN+2CKB1DDal8MEu2nL1E+WxTXfTZvXx8
nYu5HNvU+qSNUVmaR2iSo9Q4KEczkHckClzT7O9Cw7wz88ppgMHVppjuUlu3nI19rdJtXlGv1Cu0
V75cv41V5QG/j/lCgEcAWeFc+UWXLHMCTbm/ZKWdTndG924JQfxYSnH2eYHqAG4GMLpMkXLwXUTg
LWn1gEU4P0soLjGzuwV9jdRcju2kuo3sN6YCRmLpcZHInpRC+qRL+URF/xKPGnDZXr45pHmapaAN
er8crT1mjl1zTj0tBB97VrpzMLl6LflVM942sbQ150yQ113W73UUexmiBPYCZDwLuNA85zQPGsPo
/Sr60hiRrcS114/zzWRi66z9UhT6XZZJGzOtPYAsAWf2WTVA5InZh/nOiITd+YuvPfs5GDeA56OX
jIh3fucYCtDJFJk9Wk74HFYL+AC6yA4POkYEZgwThm9AEACiqaBWtOL4kAuHB8goxnUsvkqltUnZ
Ttkw+FMsJQ4KApvQQO+6B79aKH8raOwuCTnIw/BYSUcAu9vwELvATyTt4Czl+3XLvwz37BhOfg4L
jSfhPq7SSWrTcfANCgDPMXPq0nJM9Fb64VXLdTuKseSm5E6YCgsxawapGRj50lW2nsKP+I+tnGaK
3g9+B9TYGrtT4DfGWk7jtv1sa3Lqjtm7amS+Wsv7sf8QKM5y7nN3BH47pq8Rf5EsAKP6XPFs0dVO
AlK6H76bW4vYaDpuGPlGCPDSEB0yURfpcmAPtIGYY4aeGJK6HGKuSmVQozwd/L7Rt4WmOPPMDC6f
J2ekM0a5Im+ilasmWmdjj+YhnaOtiIjqMtCpmE6G0rh1CwM3nA/qLR1mNZt6f5oAeARCM/mjCURV
xFUhMHCFIIOQ8RA5P9l0CtSaDdz4Mf1KpcxTJkC9pSIG4JXzZDUuihlWBi5+kSrIMWmM0lTRljPK
yLZ6LXO7yrpP48Xpx9ELZQ0082XzbVHUPeYq7tSo2quxYMiGZeznVkRloG4ijGCBGkg5zMZP3Ae2
ZYz6SHs/wie6VuMdPgGHSS+3fTEKHv0rkQOygByFiQqNtR84WalMM/wMNMkHebJ7436qoo1Bs9LR
BhMrdKTZjMaRZAAHSQBORzLA2uTUibPWDUm3NwpRCnMZQamM/gdSGKzosFWdc93RNJCKeFF6zMGm
91iacRcb9b/yB2vGGu/VVseT2hZ4Lfub/Hn/GjT89Z2+yNT6pC/kELUsv/ZarxpA5wK8C7+sbckx
b5PPLrPJBljENt3FruXGokmgtesmSNgoCEEUg/BBA6OOspW3IcazS/BqAOCyXBQntQ65cMxw9baB
za9i0glL04BFPD9dZZ5B+lnl7Puk/Zg9yU4P4QTcLuNudIGz7Dfb/rtIvdUbRSEXvquw/7jw0Exq
bowqxZx7HTqj8lOXfwjub/UAkWNjncPE64Z/OHXBWGdWqXfQqngOZa91UHgfdoNDf5i28j4tDLF5
034XFRIuh8ZASUNOBLMfduKompLIY6DpDUYqq+fia+aWd9p9wcwFEEiTnX0RUVVdjgn9kmhBKJbB
wfrFFUhiQ1vAeoQSISMJfWGIoeZ+qJzoBWRDjmwXd5kTvl4/3svIi4IyVS1U7QgopfgUS5mUoc/7
FpPpOXg+sqMSYKilFW1XMyvgffBUCpcy6GaWmdGsdX4VIsIiK8mx6DEVHyAJAJZuKHL5yzThXCku
zKQ9KseDhU0CswIv8jJtOpMAEVNxS9Laehk4Wa2wOtct+BMzWUikffE2xDWeaMvzYsZ9ugR1DW1l
RtK1uNUGhFmpizqUk812AO4Xd/E09KtQp1RVu9AErYL1O8WiMPwFzwc+T13SuNOAYdn5Q7bJqtop
upc+eb5uN2t+DygL/B3M3usXeN5NW86ZVsfwe6rbIBzaTaq5vS5i1WhAm8xA6wialFw4m/p0IKMq
9T7KyvuptrC4q3t9V2/iOXIwyC0QtxZnGDmuTCANe1vs55y4uyzHlRkDg9CnSLDnJLI1UHLEIBkZ
M8HZrQZqtutMUYpHxYL/JrQ19tHkCZoNm/qdOK2NGOMGP1OndwO7P+qd/Se4jrBKVLnAhIUyAtJJ
7jirEUC0UT5iz2pnPigNBoVUt/5obqjdfXYv4210U3wz9tevcF1TJB9IuhgDET/oDxwcALmUONTx
EHxE+2LPMCz1/fRgPlNb3si38k60r7Zm/SgxW/9jeb7Y0e3rTI11KeoBsfCdSrpt0p8tFQGbr7k4
KjH4D9doXKyrNv3Ua1Ep934QEbvROkcLjzk63z2hm3jAq6sRIO+sOQOWJwlIJnCNhPfpYmyXIonx
9ojxutKMD30YPasGlbgaumEvmh1YVQ/TKipLVckFNPyCdBDY41PrS8lga5Z+Q2rMH0o32ZgcOsnw
SqFLrMUTNtODLjsqa5cD0/2w1OaA1BzP12K/5KjZ2clmrlDHdCAb61Fu+QRAtsG7bqGr1mIYFr58
MjAl+Iy0b/KswmhO55Mqtju8mdP0S03/cz8avocKCqqFv8Ca+GUJuRh7q6TYVAoBUGYsn1qNbU0r
3afZY4UNm+sqrSS8WE6XWUmbFY/46KKXUhv3FebLlrTYWlO+A3ija3XEHgD2ptfPoVp5kdkJwuda
uoTFGiJjmhrN/YvHla7ppprIAVzdmZ35xbgJDwhom/AIXg03ehANb68YjCJjuhO7xegTXNbGQikf
o9Fo/Kr+qjffZlSlrh/jukLAzAbeKAKYwX8QQlJVY8VmIjRf2VBH/li+Sw7B1sWeLQ1IbizaGV1V
CYvSrNwHChS+P2ZkTRJOhNWXqsXJkI8Zg6ilsxJG4GMWXvOM0RrlxfOPXJSajSxpXef3B2BoZ8/m
oW9t66Z4ar6jXP6WP/eD3T9336oPUVheVe5EMpcCKmoBRwvw9IvxJhmt2lEiEcTWSmUKu4AnMri8
T51ATobl+Ma3SLsp6sSV62xLSozslNkmbQFojJ57OXziagUfupUwggc9fA39fYM1Q87PFfPaQQwK
Pzy0FVBEMKIGC5hzqWjKcqUYTiEHhRiQAuNbzg+btGZbTRnKb3Ay0tjYJL3Hs8SxHtVH46530+N0
L9vYaLZcaSPwBnKZwrONdllj/W9AlnNnO9JU74EO0/lGyKqfxiaenKDYlJFXPQJHz8MwfCl6XK4U
bLAohFU9HX1A9HF4j2iLPOs1A7vN1tMC3sq76AkpdGYHP4iduloipNxYu0Yg0GA+A4ktDpqrl5g1
mZsZsGyAEAHKj7WRQUmaVQInXEk0sf2EDEVh4HYXn3JgJ1ealuKTMwLRbhxKOy78inyThTO5a9kX
ymn4flsodykXO3oljYYFR4jWSTTepxF7d2nohBN0jLXQ6yMsFdBgBFqz/Ghlw7NClkNO6nvNkHY9
uCtsuVIEfsKs5PwhyPwDz1twF5s4Ae6FWxt1FWMIV/WLot0Gc7lFiWyTzNEhVR/DMnui6rRpJyII
5ZfpzLlUFptOUnu9IXGFyKr6SfNVpsmB1Cig5kASC+4orTd9mnkCb7mMdvAQmWCRycT/oUd0LrHM
tTxfikDFFtOAvZv0IdDc6UYHjhLQY2e0JCXJFi1UXKJXwXQY5gVIVAGnRHhskEmauim1IJRuw13q
JU9SbluOsmuqg+V0Ht0027o6aK68GxVHWKy+NOtz6ezfTw5Z7UDqHRiQPjqj59cMM6Y6IGHtdgvI
sK2PYNjI2p21FwleM6lTrblPWolGrBaY/2it7NIt05TshEzYq/ohBILpTQGqBw/gmC+GWpiRpP5a
jgGxr6MBh9v0cqctHGqjFOXJuyY89H96tCeiOfvVAqotMztasA/8H2dfthwpkm37RZiBM78yxhwK
DSkpX7CUlGKeHHDAv/4s1PeekiAsOF1mVVb90trhjg/b916DKzkxOr5WM/gF9QNxz+ze0bz2CL5F
ISDHW9k7Vw4RfNdvwWdXWyRAtjIYERxdL0dyMq9Vj0Hw3jiDW3pQkw42RXcsS2f17bi8cRBYRk8A
0FcF9YrZYQxuV1ABoCSf88/RDjeFl/t6c6cfRa9w+w04DSt79upC+hZv+j3fFrAKSVxiVIg3irtE
dRmzlOYeDQA4PZh2XKGIGrwoyCP07WBz19hU/poG9JUCINiIIKibyP9Q7pz3BqY9LWUSJ2dDrX8H
ubrvwszGDzsoFd9yIfHzFiI6QXQJyL4M90bQ2xrUy2m7TkO7coKhUA/AChj6k0fY7LPzRGOB2TbS
2Tj2ru7xTZP4RLnT7cl5goOA7MfyVlxzkrly4xs/ws5OkUboWNHpVMIpMiXdGRoSlrJtHMHPPU1f
vfCvbGqEMydZPRG86/mm5qOiB3lEpHNCVKfJ3xQJPRnhLa1We0/LmiQG9gUelFS8WJarOSS5og3k
63icjo/8CMdnr/SgWL1ZWclXdg6BQuCEyUArYFFf6mDw3bdaS860cacqcmnD11uy5MrW/cItfMhb
/ouISDAIwGrXOpViPfJ+TBVy5u9021za586L7wKrcNP/AwtsmaWhPvct2Ow4rDKIvOmZQc5mG/td
qVsC2u8NW1N7u7YDkOqiWKbAQHQB+AwFjRdhHZBzwwWLJMKuGfjl9rwtn2PTSP4JMTtyoHBboUQV
IjEhH6O+r+XEYXrvEOVpDFe/0dVpQzUHLWUgrME9+Xm+CWElCmimyGc59UbNaQ9sq0PgkSlYD44Q
2eaFu4kbn9c6yF9Z8yzpIxIALFj/UKlCO/NnYAIbZTlhqYzKY0Ydam7bETR8+gDRD5e66Z3WuF1u
lwfjvRpxkU7+aMnl39zfP37F7GTRlSE0pDCb8pMIj9zaTnIILERe5Yb4BU7RWHAUCJGa/QvhUg2f
+dsEzGYeuFctCDlCa9AHBRVNJOnaBpwS51tzPHteC6leFqGBOW4dZXTBm/cFu7XSA/ssH0Ob+qvJ
5rWTE0KpBDUtY/Kwmn3UIgnVMhVTcpZD14SYbeRHduwajnGYxIzi2GmC41T5yc+roa8db6Beo8gk
GlA9nj8iZGTzRCtxRyiT4gh43+1brLvMlmyQ6Ld5udKwv1JWgHsgqBcyUFDo7MyL2GMojIEAuVeI
YxpOHCR+ynOvkpot6SqwslHIJrXNaLeNjMi7fUBc27MysEYoQQH6Aw2Bn1snhr1jywKElsRgK9a/
Q0pdGXLOt6NcO4a+R5kdQ6HR0NpAreuMNeRFYeSO7DkBx6PJLzGoXLeDLYkQ2A2KhgohSgl4ms4B
mzGUCvOqBnqtGwYUnyizW9zsvRb7ZQg6P2+cThNcJVFtXanOfGQrc3r1e377AXNxF94TNkIqUTxz
A0a0oik84gKBBQxgSwW10zq5a5PkMIT6tjLXaDzL4BBuVKBgjNWrGNg6sy8Kt+g0N6O8w0bt3WBX
7oztsBsPxWUtf16ks1Mg5G0G0P1o7M6xH5FRq3BDAngw1CtLSUJLq7SNoQgbuGPYgVw6/QjigtE8
3v68i1tzFna2llqjThQzQwkloJEVBRBu/3s7wBIViAgYECYQ+TBg27PTNO7zpJICpTnLZ3ZAQzfz
BDf0gY4MLP6n2WZAAyR26/DXlbgLEbdZ3NkRK/Uaj4sGBW65TR65Vu6UQrNQjTs1puKOde2Egeaq
eeDwVffkpeznLPb0sb+9TYC3rMjYoHnHPOHcU8t4AtxY2cl4jkXoHAaH8RWVadVFlqeizOngyLfH
TXYU12yJl7t3+iXYtYBPob2wyCIypoMEo/QgfMIwNatEdyCDLw/sTeHGYCls8NUIMuDy8Fvk+VES
0vuVzzAtoB83HX4A9Hfh2TolMWjU/pwKQMOkkUIkCfe4hjqH/ha6KKN50aZ/EJzVCuTiXp2iQaZs
gp8itZ0fwMVYjkFBIV/KvCH0402NexWOp9TDZQMfICFZl+m7toO+h5ztoKasKtYMQL027phuYKvq
SRtm4TLPPMNif0on9tY4jNfOCryAVHCA8O4EvPXnnAYBkAR9pAEYt4tROTK2vYcuh792JC1rCdNs
yjLkfSZoDWrJP+PUCR8IN1Emn2pEGN6EUXKHvWnLPkRZ7QjW62tf8PrQ/jfkHIyRhSMHyx/LJZnU
hHxjm24l9/+QD11dlhARgk6mpivy/FYT2Kg2pANaqHHb0C8eYRAJTTvtoAJ71VjpqnzKV5az2Af/
BJzfYlWvGTXrVIq5RA2ZO7ono4WTWOSluIfK7jF01I/bW2+RjExf71vE2dXVdEGu0TAAhzB7qIJH
3YBt85/bIa4eL+ifiJOtDTCC8zaD2ma6gdsZTTe4T3452AKI4U7P1urv2pPg6kYD6nSClaGpMc8j
s1Kqx6BDu2hoX3RBsloYlf6L4UzJ49SqJBPm8eeCVxnjk0V3c25rY8M1vimj6pIKnUNYvDGYtFca
3WmL7FMKUlR6IDiw8gOuLUuYzWgSGDJgW88L0Tq00AspECHYJaeHoUpQ7VbJc0fFz9yI3LzeSj1Y
FLJ0wLL+xVp0vqv48/ZvWLwUsGyML0MBBUwJnDI/54CBcdQBQYzWfhvbWhh6ahoAqw8yB6hst0Op
0xKcb4ovLhAsEpA0z6ssZm+MJsjfGG5xLlr1V8VBzg8+xPrEJAr4K/HG+C9rWneUAKOA3z2LBluB
PxMl4iGib3R4YowdzYhu6vE4SK0FLqGthJFpoeHMIZxC7BGIMcaeSk53JJdfKq5Bd1Q5ygawpSa1
uSRtdJgTD3nxwElhhUTfxFoBEpsmW0be/e2lp7KtbTGHMHAqHJMEh8P4HCvtnTkYPlrddie93Z6X
ZWFx+gYTR+r/zcu0TL7lD3HXZgWAcCDE88AThMxTx3InpaKdVY9S09qCZFhhWXpAfWwirbekwDzE
md2t8RmvbDkJPUTAG9FQR690doSwttNzNcIpKcKxMhl+S3SFgbx4yoCZAUgzhqlAbXxRtOGZKUlZ
HNEzDqsHohXO0FcfjMZelMYO1YSVUtvV8XwLN5vXlERtVKUJRc1YdMxiKtauvVaubB/0G5B/4AuK
Swd7RiAkhbyEnrMD3I01TwVGxR02am5FLaBb7FcMS+DOEt9QSFzDj1+dTdDcINSoI/2ZF4FHToYw
SXDi4xcAdBtK7yxWN2b8KClPTfQeSMegf9Ewq60BxZQkKX2V1Q+JbpyLhDi1GYO/aYgr/dP/gIpn
uxxtYcCNkX9OGiqzNGKssj6ts46eyai6dSxdiJL9jjnWrc70Mws+8gw2cw3xY64fGETwsxKAWlYW
VqMkn1k2eCwRvTLUrVQFnyzNU0ulmoeWJ8hixEvUBLYuxptm1htmjraqZw9qK1hNXLhYvKhC09xT
qg9I69sUEgg1Xjpd9UdOIEQKpGegWJ2cHkn7t613oanaGr6QJPwVqos8pk4nGJbc1JZm5vD4C9C1
Sd/lEtZ4yi4Z4OWmsO0YH2jQWYaZ2qzSXF2INzwx92gBgQH2qtRPEq92HVAaFV4+oLpAUGgbssQW
2X0zMktvf7FGvqNwS04E2BdnEEkqChCGql1EunuUiQ5hXYdglEV4AEZ4t3BLNtHwDka7MXtPUkNH
DxqfFPW+aHun7LWtqDwV8qMObo2OinwsA9wjm3YQ/lFht4imhGDKHwLmQ6mETTEoTi0C1Vju2/69
hLyvSIp7rZ6cH5XDmFb7EhbEurEx6o+6PfV4yugC3J71wqmouM1o6rZm5gwM3E0zoFjdUA2ACy5T
REcVcq+R39IM9IWI2ZUKFYM+OJk5bHlun5lf9dDFKkMn9asDNQHqf56ZMq8bk8k1PZfQhSDxrtbI
U9/c8RRIsTTRN3nxTktmd8qOAKQNr4Yt1JntVBhduJVucllzIgMjSCq7BZW5T91Rk34XBgwqezwg
YNynnuJhn0ExRKjxeFV/xXScDJq9zOBWrMLBKxztCLFhAewlIZR8Y2g/DydcRFbGDrlOXPT2HdaH
rpBXHsuObTJY8JcCtbiyeI9FB2JmL6ZQtGQhlnrkVIJ5LATiNMzY6Ln4YiRHqO95oyz4MgdMRuuf
SDO4Ynmn47gs+3oXjNzmSmOJoYoCQunFienpkXoYpOLRjGRfS4ptABmN23P/BTtfzD1YOpO+L0qn
X1WUb/cVFaKiYhALOOeU2g0vbQCOzxoWClUzL67YFoDmDiVbOYI5cp4AUPSscNB/G4yx+tOSyBZq
1R70DYk/auVC0wFMWXHH4s4PY5SY1V9jiQQZRp55fm9WjS2L90m8FfvS6tTAinERq5HxxIf4ZBqB
3ZVgjWjY7V33HFTCReXZsYYDKB9U3PefCt9ngBOUVICimIa2YQJdLOYkODN0EZ3wxtdVYd8Sfaea
f2/P1LULCKQmHYoiyPIWtVCBRVkQSHhR6ep9GIb43B+3A1x5PyE1/mrtgx2/QIwpHYnCroMITKWN
VqaPd0wr9nGa+Aw7TqpNHxRSj8Gs+XbYJdIJFznyZmPytUPCMH+SjqIepkYC+XjVSv9UW2LnbuJA
M2gSpAxt5uMQBSUictdwhdLVAf8TeM43DjSpKKHeO/FNejd5bXxIxXV3po2yZLdT8UbtIBepWgDG
Ylv8X7r94pVCE4aO9BVFDvSDyazCIUAfsJciFLgGLLGyFl/kPv9bmLnPu8dmyih1iNTJL2KiWy08
gEy9s1rlXk8vobYX1CPVk2M9jI4cNhvW8vs4eFA7zeZ1eCRK8wGnXF+qdS8fYKSW554Yyp5Wik5B
0JusQdsMdKdU3iXdcLAgQPc9hnynobumiC+SfODGQ6nWE/fcTUCiimt6FIbfmfAqkW0semg9QV2+
3hVF8hrnja33pRsLsV33sRV193lbuUHd/4URzO/SOHUjvClfU47ipJBdUv214JkDCIuD1NQKstRW
s5M86l5V7SVcRL0I5/rU+C1SbNgcTEg5cY3xPgVIPy+iT0HA+dnDl8lEFWwM3VhEgqS8dMWFg+4X
KBy3/Bsz3WR4HJR7pT+R/qk33hNltcI8pX3z4wsIS9RfsTXxiJ2VCgeF6GajAh4u7qYORaPZk9NC
8AC9ab+Dsdzz7c1ybcl+CZ3CnAoP5/mrh+q1HDSk6c49NFxUMX+SE8BUU+JIPXr0WvFZd0BVF+Ja
anqlOIYnJSqwEtAZQOFOv+vbKR3VvaxCp2PiMRSPVLKkjXqP/Vla7YnuILuw79eoPeTazEJnAqQQ
VCABhZ89IFQi9kmdolJF0+KYQOZeDeFHRe41ptvDAFwCNYc/iTRecmKAmy/1oAUbj3h5HnK12kAP
0+51fUMFfSeGtd+K3Ycqg7yriPc6KzPn9ne5lrrLeH2j3Q/EJKgCP+dH66XUhFEKlgHAvLUe2nL0
qmmVn9Ps33wKFLnA7kB/Cgn7bF6MLqzktpLAOdrpXgdF5NFnz6lP3UkyvlE2EegCKzfDtUclrmZU
DI2pnbEQpCg0BvGW2GzPWWZz/OPpXuIZd3HpGbWjASdN9lK/DjSb6gXzzQWlDyCkJ7T5gsiiCoEU
tBTuSkhTe5fY/ak7Jk7xVmzgfqy8o7igbApflVc+5rWCG5YcTmUAdFBPmVPlcF+ZRS8DxD8VLyuQ
V6OH4rlxkE0ctGcQoP7FSxb3Of4s2O5olM2gkhOckxMonZ5b1S3E1ikiwWERv+/Hz5qseyRdu3Qg
LwBcJvTlQAWcVWk6qa4FznDfVqL2oATmhuulk7cHkYlel8NMTO57xzS4X9btStVGupru4S0HXbsJ
P73wcwhpTrJYgscU0I22Lh1E9dwIIephUJLN1cdIkh0cB16s1e4QtBYNHzUBT7pSTnZ5cqwGzTME
9O+xu1mkO3XcbOP6rS/vSf0Rq6GtYU30FIBsI7Ag5eirBjsD9qrF+whp31i+JL1XA4wKiVBPrJSt
pvEHwxwuZXBXqcUnIEJWYj7J5isZy30K3L+R3OXIPAew8Wkm+XkDvgre5Umu3YfV2TRjR2LNQ1A9
VnA5DIXksYlqt0gzx2DcouIvqsGyGwKjQm0ga/yo4dFaB7VNhvQcOaNJUHIajh3dN9WeR69BFVhR
9Np1iaNqr2mSW6G2A1xkbLd9+F4IMKAJf2mQE6LyoVLOfQWeDsegmUOH+wxSsEQ/ZPS1h2IUCw27
ZaUfNfD/iS+p5MXSsUyhFiv3h4HlVmuOUKWPfzV8sAp6KDW8CwcF3oZKvhvhe8HJqU1Kl8vpXZM+
thL+H+KfofaM9m9XJXad34fJLmJvrMB04CVcpYJb4J1pNHxLwweeNtBtqDZaUbnAi+wjwmyDHhsZ
8mOPvEdCRz+6RAD9HEIWW2X41Ic/hAm2ALo6DUQowbJtK/OXCiI/vEM9rYXl+evtU/vqufbtWps/
PqD2WQMhjGut30HnAQBPeBCEf0H8fZdsVAk2uWGtZp1Xr1KQKSddeRCA5yUNmRYETynoaYNidQS1
x85NJFIMVjxJGTsozuzSnHgsMn4xY7TgZnagKd3r+DK3B3/tcMXPmG4tdObRZv15ZREudyhIQm2H
QPlaRM2H/k3CFUCFcuUA/x5juja/pQ1UikUjkXN0gQDzg9FVBrrXfz8KNIcnTSpQ0xe0Qy0z6izP
IZqal39zcZfGhUXHy+0YV5fJ5IoGeAYahAtYUyMXzIwI7qH4V+/C1+GBG1bkkS2U5i/RJkdR9XUN
63yt9w284hd8AkgqFFF/Tl3TBmJM8xgZhc+91tyOAH9WVumbp85rOp+7+q8eRaMQQrSr4NQr2cyP
2LOktgza1ggMECsntfn6VKOYb5vPU5eL4XX8CIFhO088sDLWIl9ZLwiMGx8fEvzA+U1IIHunRCBZ
njMUrBMcLMMaC/7aa/NHiOknfFuSZg5dwgykuK+mcuDXup3dAX3qpX7tiPrGzJ3MNZ3hTjrLawDr
adpm6QzWKPQh0E0XQc+d3fORnMFURYaNdg0jTth7WnKrOWl6AFpTZi5Lf91etlc2OIFEhIzaOPps
xpwdqMvR2IDCV8M07bXuX1v5kQ9rO+NK2fiL26yLGNnEU/o5m+hKSmbZ6DXe7sV2wAGqWbLDN5oT
hMA3Ah4GUzGAp1WU/Sx5e3t8SxYEetgTsfr/B5+V5FmPhowUIng5WtyTVVc+sAO6sZ7mEG3DPpsD
XE/cZt8Idviw1m2+tke+YD0aWl4QxJtl/EncJCB3x5DtTApLwgtXLTVL7BuLAWB5e6DTn5qtmwkD
M2VLQEEAnvBzkqWh1rvEkMYzJfAKVJJNEYpO2pn3RQTkNDwt66xye07922GvrB8J1B0NrxkFDfw5
GI6mMHIO9BaaXDC4rQrT6pPcluKPfxMFfx0IKQSbV38yQMOyIMWLlmFQEAGzUgmRlNa5HQYsqOUs
Yjj/G2he7UG1XepKOFmcmwgnqFJYwVhYidiipIjEjpGPJP3o820p2FykaB+0Xpi/51G7CU3FGoM9
o9ucIfXE+858lOqLkFZ+VRy5eNdFG3PSLJNHiw3PML4VDXukttri5Xk29U0gdLaQ7HPdKsS78Y1G
l6rfZKEnJaVV5V7Yndp8Z35I6keOXC29g3mommQWN98Id2BNZtXUTQRLqrywf0voS4qtFv6hkjd0
vQXTVpuQ0m8kCJP1b5kROx02YoZDhRT7WrSVIrQVwEmgnvaW0TeB7ol2jxw6iw5MqKGrItZ+Q36V
xBsgIFFbbXVCNjAOu6Twq9IhwZFkezguiuPOrOC58DvtH4PB49Wm1N0MWvD4X3nqkf7YwJ0wvfTg
jUReRm2jcPLY5qkDdTC9OvHK4cUmJJ86KC2CX+k7KlJ4HTp9u9PSe+Whjh6N/FPKX3sRfwqSxaek
rZ2AbKXqsSk3heBrVQrB2j80doz2qdT2DfBf7U6qEqditT0g621aw5NRS+uNF4FEvt7phyiACAdX
HArPErlwOpq5FAbFWQptKIwTeOQoqyxICdiKfjKa37FwjA3BGTW0itghzt9k0zVlcBOKz8K4GIlo
dcK5Mw+58K7yI2E7JUTJB80KtdBFK9EhsVQ+pJWM3/MMLk0r7gJ2KcirLMteCrnOgf2uesPS9Q9q
Fij0yZYgVpY4ImtGta0Ie1tudFdUPiBJYzUBsXRjtHPj/vZ+uHJ8/dgNs4O7jY1UGhQwkCkxnUhH
oyc+RHh05Ubv3Y507RjB810Bigz4RHFex6EdaSCDARUsOeC2PvSbsGQWZ/8mEfxeiJvlS7TL4lKR
OAbEqCUXvyJ+kSAqcHssV0/iKdkEFx36DPPaixwNVdYGfDzn8BFThcJLE9UiwQPtoP4CxHsjgpHb
PN0OeiUVhJvI5AMOlXvQLubnv5yZkSmkvXaiFXElNdkEKA8PJE69Jkz2DfLSEsZRJc9fBxLucFE/
xEFPrNpAkSzqsk3KIMtqkJVbaQn2B+URfmqaDtApfFrmH1Yu6qGPoU1zwty7WkjAV1LyX2WW/YnV
zmm73OlM9SkhUK+XhotgakDj55i1YMfF1IWPMVqeEJoU0YChrSNz8trgNWQm1crRv0y78DsnUB9y
LqRC8mxlQIOphcgfgbfcJN0sUEuTIEamnmllwmX1se1eV77XcsX/DDhLn8cIjU8xU8zTOChvZWbu
ow6Xikx2Gk2hwYZaRIY6cUkKn3FItEsw8TTMex5ARIjIwofcrPm4LLO06QehxQAgtgiE0vSDv+W8
adDjbycaZgDN8K5VYI8l2tXwJ82BvWqjlUff9fn+J9p09HyLVjdNJcUNog1laJe4CEnBrbQ416iK
sCa3An1twq+Nb+InoKg0Ycnm1dcgGhgX2iw8S4UMt3dw1nXdVgT1OTamHivwsmUynGPob7Ck3Yyq
5tb8VzoWHi0HXwnoXu26T5Wt+Z0vz1hwGQ0csyjXylCpmU17NaZUqHD9nutE87ToIzXwuEDiEZdr
tkNXsOZTKAOLHMXZJYMpixJYz3YkPI8K+jdtxFCmyTaNEW9LphxpN4ZWkibbjDwqQr5dWe/LSv2k
nYFCogShI5RNZ+OEpDY0FRWRn9G8l3ZghfmRk9o8h9OCpdpkU6+AVaYn2s98+EurY+KfTa/xeRNE
p6GiZLTj5zRvLKWCR4uwcjsud/DPCNOIvy3hRBMrqtCGnwN13GmZ7LflXQsAwsrEXQuDx+DU5ICI
y6LwWxhaQTo1F2HTfRRttk1dGLGEUHmA1Gh6V13K2ING21rU5bJEFUPB95IhHjhpGv8cXCq14yD1
iMo85ig2qtuOeV/uwh2e92AYE6crrPGZrGnbroWdzanJZQbFbISVzprfnQCdKzYk8cfXdCs6iRul
lgEp0L1SudLKE+NKPR8jhsIqEMk6XsNz7mefGMKgyyVHo1fqbIK2MvDBqS/5LdkRr7XXBV2vLdFJ
+RKxoJi9QL/JA9zlIBUynhtoFGcjQFvyZmXxXNt130PM5nOQx6zlojlCMaPY6l7t0030h8MEGlh1
R125Q5cn7DSD/4xH/rlmxBxvtJFG/Ey1ciMGAEUJ3XYoFU9n6ROT1JfbgyPLHgXiGWhRIM9CK2Z+
oqsN55XSaCOkPPlL/KyfAd5yIac/UbQNp3GSUxHbNLNwwkzUs3U6wNVfMHFqpn8neMpsxGEUCUqA
rPzMTaspfEl7JzbE6PAAsd/Fd0Cl7mAlbv5uo6Mi25Kr7E1nTULjSuKHus233zCtsm/HkCQ0hhhU
Ej9H8HnPLMkhf2XoobiRQzfNCyAt1LAzNGBTr6vc219gNfbsUNfEpkUBe+DnEk2EFpAsB8CMHAVI
xWFurG/KyrAj2Ebb8H/01rhTV84KGeRpQKmnkiuwkD8HrtYRCZIh5OeMqlaMNmqCjK076OpK5+1K
NRCI52+BZqlaxcCThYb/CM5A8tE0lj7BDcDAYJ/p3bit/Ogpu58sUSEX+3x7gq+c/YgM2S5kB8ha
5qzKWAmFVCtjflbQi0nVx26UnChfkyNbsuyhEIIunAmxWCykRX08kGAJqem4ycBqia3eT3DaAyvh
xh8hZClXmxtX9q1iQiR/+heiefOTtgmhpkHUoD8PMLk0BMFNMwPoqFMrwqsCb6bUAALQeJFac229
XpnPH5Fne0VLxc4oWqE/R1v9XYfC20N5iXGljWfhqO/ClwFImofVu3RZVEJd9dt4Z7skEnS9lWAP
fCai6oqsOjWCuNEF2aui3JG10Q0kSJUTAEFGE+WZ1L+9iObvUbhyQTsC0tJYQqidzd+jcaKpePaB
GaISaLF1wAMGmpVlqtPFJLa02Dhq0vC7lbWVjHvx9psCmwCg4FmKHgUaWT83aF7KwgBjkokDI3n1
rrpjzDI9ODRcUt90AwjByDtzl+zJRn1Fm0LYrs38/IKd/YC5jV0bwLGA9/gBMbIVPm4V6OzdnttF
1vAVYiKwQswBycP8EFLGYoioCdIIWHiSBwjmLgTrubWAN5qUMWKvXdPzm7+cEHFCtONdjRQesIPZ
sccUQWRaABHvEQ4MoZTeBQn0/cWYW2afe0g2gBSWV7xWFwf9f4KCoIvnMYFy9eyig48NtMZSECnA
LnLifQWrCSt5SEsbDCPZF/yJ0WJlf3vuyB+3Z3i+ZeeRZ1u2Thqc/0ED3ipQsX1/4dlzIPG1zzjP
k+ZRZlsUPAwxoCXGZ0LSfld5uWbDFI268LHYVHboiP9tZ+ArII656eaeFHNn+bUJECctJAyr5C5e
2F7Ej6XcotS81sG9sgegEPdPoFkG2AcCqdtp/spUt6P8Lgs+b3+gK8cL6ug4ssEpQtlo3oNUm9I0
xmk95lkMH9t810Mtp4Sin8zLS5RGVo5qcyKGK0+FaZl/f99hAmXwV0D5haYleh6zbSCOlKFKa+Jw
ibo3Dux3JkMpIh4fOv2TZ4J1e5CLt/MUbiKp46kOIOpCCo6VrM7iFsytLOfbUgp3lEfA4IgW4+0F
xOp9ympwfDhUrtq/t2MvQG6IjcrZ5OEEFgtoO7O1ElRZ07bhCApTZBzFuN9QQwK6P5ZP0AZy47JQ
fVkFgIKLTogysY0HMawEwSLgNqwzHga1132jEyH6wrsTqHa2FkH2QpdflDJ/Hv77W3ZKVyaFPjwF
pn7NnJEd9GrTmaE4nArZgLeyGFt12T22kfZcGx0QO9vU0O/Aj/qrK4FNAgXdB3oX0xYtsijzSL5m
nrdcoQYaYxDqmt7P6sL2AMKgZR+GpXoy1NyuwtA2hhJiSZsSkpA8YMjc8V5o1lTmrlwNELST0XjE
QQ2Pkvk0JHkt9xF8t05JVhxHnhwo7e5wwrpxgDRjrD2tA+wHRty9gg4O0DKaXh3xAF7hxyzvCygL
aqCaTBYleGfObmEcbcYYp0N30uoQZkjogsrcheSUQ3IVqO3mqePNym5Z7k3UeLDKwKPE9b/wWGh5
2tXdGPBTFzSnVnak9h74TTSw7oRMd2/vjvkrQAM6BtwueJxhj0wKVT+TjIEEdAyUuDsZ8fM4AqQz
QK6r4/BUWLWOmB+lX6Gg/TPRyfSlAiwtaWOkuItOIpiLwIsqVpMpm74voVgxbtXmvi6JDyzOhRPj
mVHZ7Rn6fS9EyVfm99oPUVHCg23JZPAwb7q2Ao9ys0jbUyYwB6vHz4O1evh8z0xjxXEHFsGU1uA/
P6eVZqoYJyFvTyWQXlU3Ae+0Xd/0GNPgpcw8QWzqLiyL7e2vOb/t/xMWIvGTp622wPOKYQc4EBQ+
0WPjz6EImf4hdtL2+XaU+ZZAFKSjqAxO3rlLcGNsBgILzagF4Fz1QkYddE8sNTH9JixOXaxdgmaN
XHxlYED9QswXSAs85ublT3RBQjFr1eY0gMkThppfxq1H0svtgS0KElDgQWUX302BgNmS3xvRdiih
nR2fQkg6iSk2u1i8cLX7lVfCvpTgjC0Ph2KEDrOE59dAbFF8SDX5V9QoFyFv/ULLDxWuj86MrSLu
ehsSh//lefT1E5GzYR+pEJ+aQ8paVpeiAPvBU1joJ54yj0QncwAtByxUnh/C/GVlThZTP83Jt4DT
CfK9QMIBOEwyBGydJrPCDL4WDvhlk+ha6Gpb6V4+NqYVH4y70O+8SU4QakXPiVu/Fv4qYmv+FsTo
UczFewhP3y8ezc8fE3MaMaNLw5NZqxAYB+QxAmJdacDZqJ/VAswmyh6GnP0xM9MXIQ51ezIW2/pn
+AWWsRD7IaqK8BSFukd5DVRINnXYXG7iOaoxgDybO6i3ebfDLioM/xk2kl2IFOso1cxOaXR0VKbn
ZXhKVdEZYnkDF/MadL3CQ3bqJWm1jTv9XVEi6HCN7T42gLhStf9WUXv6FeiOAjg2mSYCYfxz8qtK
rKumM9C7l9DjD4AXDfzbA702v8BtQRIUTUT00aa1+G2tEXlQMpjyhScDplwmj5+ziKdWL9UW5/JJ
oX6VNIeh7p3bYRe5xtfIvsWdrXEz1odYLBG3NS0AQitPbQE+bEWU6qPGKh1gInoI/q2spsU5Os2n
DHwV9jKA//Pyp5QpldL3WMz1CDpWFz+rXWSLZe0npHFDSCgaEBi4PdLpE31P+/8zUODScXSDgbzI
haWe0TIOw9NIPdNoHQkFq5y+FDAFCId0pUl55eSY/MEgOgwRdrwzpq/97WumaTToiSIIR4O8agqA
46XpJExZ6VRN32YxpH+izPfkWGN2wwFReumiscIyyGdfn4V2hUS5eMJ8Td23OLNnhBH14yC2iCMw
0/of5r4jO3ZkPXMrdWrcKMEbHb03gEsLel6aCQ5NEgiYAAIRsNvRSAOt4m2sP9yq6kdmpgiVNOnZ
vYdkRgYQ5jefmQzTS1KyU+PyiTB7P5hGYMoJVo3EVx1yhe9f29Ic1a9PUsgjh+wDxlZAWk4huJeT
5469l/Qvy4n9PktwB1CxhU74MQ4iIw3AF4YsRW2XXiQAI1VWFU4gTMDv3KPcDBtDC7hR+U4vwrYt
776f6Nn1iSanBetbrNDjii0El1WprHQpGo1kq/evygAMGYhxMmrUirJ0oJ1doJ9GO9r2bWXGpUhU
KZJRf2/r5EanOnD20tLxMr+ekyX6aZyjg3MAt8eoY02Kio3Y5GwPvy3wcKHCCvHqDEhYu1nYE0uP
cT55Pu08HSLOMofbTwRgiavpULjCFc261EvZFcmWdsb5x2jDZAunCpSkjoJdnkhpLsHDNbKl6qoy
2xR8a/lKYpGTPQGm6+mVgM7vEFjlFGkgR6dC7JNs9C2C1JYvFDaWvswc/H+aej+onDSqIUV5dVs3
u1G9avOlct5pFDIDjBWEiXBrQTHj6H3ahRJrHAzeC2PGpSrgJgPdxoq9olZeLV0qoGUUlerVE6Ih
yJx8v0VOkPKIgXV4rMAuGTeWdiIjYfY5R9MKo6vX8lYLqY8w7KlZ53tnBVgk2srpwnxPVxNiTTSx
cfiBTXGSL00F1fQhY+yin4FzPWrQhG5FDsrOCCZkIpZS/9Mo4Ot4R68QT5EklsXZRWagIKo323FC
Py5LPEqZx+wEjj3DzQSdgu8f7JlpwgcVFGEEWMACHwdZthXXpDQxLPJh8P9pAMseX8hlYKWJW8T9
zV8dDmsHcBLQC1FXQe3760KNR+bAjsvQImGA1scQZKSGi3ABbniaWzlJ8L8b7ugKcbqeaEMiIVhP
YLQbX9txDPJsvi/54E9lvvAsT3fh18kdHQl9Psq1VGG0etiV/SZzbrMl/MjPXfb1VEVuDfdRFIHn
DsmxGpTE+nbItEmL2m18bW6TXTE3riED9BRT1xo9Z5XB1yK+aBHGLbVGTpYoMA6WBnowaMlwzz2+
JmvSQb/CqoaoUBwfVLAMhGAMSVJpRRlSAiFVQVonCsh1C6ftvPi/zPpo5OM7C4yN2IBvSVQC/qtR
KeSpudCxPYk25iFADsEZAyrUySWc6FlfaCWGEMYhHnCBJMXaqeHuuhS6ncZURyMdTQan3GR0KkZS
wLwnyLEHVoRcOdDxUfRsRXm7sQG4WNIZOjsuDDNQ1YTC3KlrbNGPoAPFxRD1PTRF2BS29qEE5ZDK
W735QXgXFJkG0Y+Fd3fuwYLGgNqJPQuJH98bWV/14KjOw06TW/bwiksh8qjcD9nH95v9/ATnphpK
l+gcHpN8mh6QY7slQ8SApW87BI0qoGPjXpvCouKhVSjrOONevGgyc6KtiYgCeA4Qp38i5dDQ+Hqs
VRZ1jIZrZgTd0ud4oq6UAzOeDRk640X+I9GvR0teGUlyKZsToknLU7l1aYzlpWzXq6I9tAiKDEl7
4OyR2JOf5N1K1nO/QtQrrH7z/YM6OafgVYbzA93A2Zf5xPeKC1YCjS2rkYxvKpOD4dwm2sJBf3aM
WUcArx3IveOcKx+AT+KIu6M2iVJ639d3vfb6/TROF5ZjajgD8dzRMkYF6+tDn0oulVAxUiMrvod6
mh9Dk6ztLrRad78f6CRlRRMAlRcsK/DFIeJ8dGlVSl51lDZ61HMt0KsG9ny6CwiGW4LURWHzCLjC
wpAn1/I8JJRSQAifbW6OyStpmwyARbZ6lBTchYbQepD3glsemC5rZelkODc/ZOUohMM+D2DPo/nl
MoO+oY17qwcuEYgcpTVuR0lsFD0PU8feNCUy5e8f6cm7w/w+D6l+fXdl2ZpmWSZ6JBe3nBxK537I
H7FnFpKQs8NABwU4K8C9TpRnIP6Si6lDa7tu7oQiLniVXCkWCYG+JP/LoY6yD6sqsiwFYjdKerJL
+OgP1UPL1NBewuedtPZg0QOCPTzdEQarQDEdrfsOyF8gjS28LvhbDHehWbjtBfeGNY/0K2gYz+I2
NHfTazBHvJlSmV0v6qeffbAIi3GVQKn0xGbYoUZWdQAnRzyQLus7yR1u+0N6q90oK2fV31mHNHCg
XLTwjE9LVpg6NEKwRiGlDt7acYQl9SnVKJQSbUGCFsQf0PoPyl1mpitNj6NOmy7w5NxcvbH7dOt0
s6qXuPt+6Z5EQfgO6OkCQ2bOzcrjApYs81xORaFHJnzOLQFLXsZu+chuweGIYL0X9ghrQZlfokWc
OxLQvUFLEpf4qSdjxkyTUADbIkVonqmKcEjVlQDooJpucaUtda5ODnBMc66F4GFDnv/k2k5GXNmV
ZqtRRarOj3mxN1pyaFpliV9z7vSB/p6MBA/SniDnfj0KWFXaQ9lUWpQ5BZ4dd8kku2aMMp06wBOV
eqPWLK2jc8sXyHmUIQFBOFW7idVBT5JhTkMg8XNhf0BkECYAfuzzJ6OEOr6X3kAnz5PXiyfSiX7x
vHtn66dZlAMeisfhkGQKOZYmvMa4eh3bel9kxapP2E0H0pY3i+6oIG31aLqrCts54O4WpsjdQWk2
TTVu+ZJE3WliffR9js4t1O+UqWnwfeQtvbLW+TbXXfWJ+bPf+xTlIdoLS6ov55YWNg+iD4CSZgX/
r28c980Aq5VUi8ox2XBx78AToSGK9/0+PTuKNdfUgIAAmm3ex59qIl1bMYaWshr10m2Niu9kdW7G
6MJFdnYUyFvCMxJs+pPDeJQacygABIiskXrl+JSZWDzWEhrh3Hq1UTNH5qfDZPb4hpZZCmkhmuAe
Ez1aUe+A/QSMXtdLuJzz4yD5QS0AxhjHfX+Hg0kCMUktUmTqpTUk8LKHnkYNXTpddDz8LwkdVh1I
JX8OdIyy6xUQ24oBS6B3LoS4Fezj+5e/MJGfIr+fXj4lmpSYeaFFavaQYVPpPM5dSJpcQIl9/T8Z
CnwHbU48TtB8JWM6IbiWol6W3DFrfCcug0rOwkp0C1fP2aeGdhioeji5AEv5uqRt0uKUUEotmg1Q
hwwtV7owwmkzeH4xJpQAcTzOvixHu0YxRyWRaaVHMZyebttA2Y9RstbWZJUj64YUFrzT9FBeZ6sm
zG1Xot4SRPuEfT+fkDNOESrviLbhqvx1lpJZS1bBERvywMQZFLvc7cF+VCCAJmvu+NbBYkcZ3HoF
GVWIzv0PZCp+fgMMjzrtLBB7nEiK0uJ60tZ4COk1BDj9NK7fGyoCY1Q2WVUACzWGVt1dQlNpm8kV
FEthPFIaMKTVWwVsdhk2EuNS9eW09IPngrtqZkQBO3nChpJFpXfMQOARP1uw8Ztx86anvAIa5fEQ
/PL32U9g2Qz93P38edh5q33aSlJFFVWCMVekNMVbo5kQxzVX/aj5aV+HtS17LUkXEtT/YqoW5ohs
HtM9Wuh5R+KikLEElNvu0RpDLQRzO7I3KU6k+/pHdpOu20v9od8tetSen+0/R5634KfZZsPUMofH
GhITkG5X5uzXMIOPD80apO7mg9y1e/lR9pv/hjzKucgSqPq56Iyg+kTCyjEKC+o8SCFGwBJjBFt5
FqLiFgiaueaYPY/TgYhm4aQ8d4F9GvTYAwDMx0oy0MmPBlv3RtgAZF0JnanX7w/Js6MA1mXiFlNO
GYuTlWZxmqpaVIEIYTsfpEBhY4l0ceZ4NIHnQpVJQ3Zw0nota9E0ME3WIgd6zUihXXRJF677hSF+
lqA+LY+CKXmvW50WmawOoeK7GpSFLtYJAh6HD2Zhgd4FssOpJlCsEjvVUq5FHRzOqm17n17m16lP
POlZRkKX+/BXClQXigl+7cc3bOE6O/Omvgx/tN2FpA7VBCBaRGkXJgBvDTp0x6Ql3tfSMEeHfFUO
SlZCtCaaKPeUanCb9NG2ltpGZ3ImEDmx7oDgROv/GJFmKLrW2zbCgKlL/RLiSoOsr2vT8OKauZjp
wrM7c3hAxxLUBbDCcXkdE9f7US6UVkYqUzXpTS9+ZLxxUWRVU7LpVQpt7cP3u+pEemS2wcJ9YMwd
Ku20BMapQZE/pCJiYEt0G7aqH5xn250v6HgJoKmerv0ZoImIGkRoYHSPZ1dlU1JTm3IsTCjXNr60
V6/Zj9lgo4zyVby3AATwxVq6nzyduLD09um1vKPe0kV4ekx+/R5HtaO+LzUpK/E9gPwLzQa2W8M7
ZM/d1DC8pIy9HC1fQ8gLO/9MWAITR7xTtD+QFZ+Y90p2UacCKLRIXxmPcGvT7HUjgnxNtrmHogtx
qztAPMc0yBwv3RXbdmFxgZ2Gu+dr0IwKHVDSM7RyZjHOe+rT4dOkpCx0IqPMI187reGWen3laD84
lEmMKZwGkA60zdBu5YxBglr2gazCjTm52MUXk/lq2VMAbQW4SLxP6X3Le0gkxJ4tpe7Ao6E/yPLk
FhKwJInlA2Z8r5ivdXHB2h8q0I6F1XiNPriZ2YYD+hbjANNxAdFdQdYV73yqA7MkE7IasyKYKmtd
Z2WgzASP9NXqIqWAMArq7jFgiHDT0KNcaKHdCtcgxkrNGgj+PtfWdeNwdwIunnYbUxsjQ5o8FI/l
7EKA9cXMq34WuUfxta6viXi29Ku42FUZ+CXKoZbyPQwMo5yPM23BVcd7qdnPaHsb4rydDqEI3mVg
dfc3LJXXnKlBI98TPEanEau41QMGgR2re+myDIVdMEKbQzIchPlYjo8w/3EbJgVO2rvcKv24vmfk
rgQFNyZDQCE+nPQ0zNT4g6JqL5TRp+ivJPJKjMJLB1DTAKXOlU0MmoOi8me7utAAWZfh3mKaxTZ1
bvMiwy+Gan2XW4h0ra1UJQ9Sk+1LRX4iAsQrBeKOEKCRBL3tpcI14foij6lvUhqlTb1zGqgvABgO
aL/Hsr2m6H6pvxcoZ+RxF7AMVcGM+k0HFS1oTsvKvhVQCJRfGbIjm24UXMhUU1yYynjQTB/LeFck
ppcL9cpBVyjJHmwSBxkADE0Rb8kwubS4n/LBi0EO65U71XjrRgt4qgcA10JurRXzIrfXnQ3WGrQh
K8sO8hE63BAfZY/UMqCFrgdUg/LztCOST1AxtOAZUmXBiFuAt2IBlgXzjtPdMydooCuCroAc6qjK
XdjQMlEsjIjIMtB05utFcVXqax1OXIjdgybhr3ZRbqGUAZmHTe7s44q4avVqsze9eMvQ0CnFswDy
UjE2CSiHSPO9znifAJ/RCtDp4WhkXjbjBXwQEXnQazZEHdL1Mv2hJ/2a1IPLWjCgpiua/JDpzBHP
1gD+AXKL2x0PNG8f5EmsqZqFY9pDWAVLtzJ9o4Zc9/QuoF6fQD+p7V6pgdaRE4L26NrNKxSDNPuj
7S5r6z6lrV/VNzBX4jBASC6aadWKESA+YzNaxSrj1121z5L5u1nuMEGcDolUo8meNt4oyptZRWWm
+zr08STt3mS3uvpmQFSUmkUIYkKY2Rn026ErpDG8P9BnhhHkQG2lVc5aQGG0ZMOtXMvrttPu5aZz
qx5ydBWsxzrotJEc0wAkrvRy1QjauNjkSouzACvJuEm7XTHiA2TZa7AgeyR+mvSqj6A8opkmSKg2
TlCL/STvs/jBSUdg6R8pB0G7gG36WELXdTdANkqahFd0T1O7pU7q2z2k/QlqWUkdWIL6mn2f9Vcx
LA1skd1L9J3JweyQkIHMoUDDpTMeIMUPnRG37shKbiFYDgJZaz8nUPoAWtir5tOrf3ZAwrCT1p0V
T6bxY4AHQq3JFymnz/18HpqNJzu3OtzWLAm0jfzWgkQ4stUScU4Ota0RjiAOqitlB88F62XKIG7e
lldlogZSeiUSPJJxdJVSXuV1jyftQOiUugPkrkb7o+m6oDemNZxBuClCDQ1ECYjkFOTB7kXS0jCW
WZAWT04BQ9w8D2QO9VdUVStpZcj1XmEPrQMP2QZKskaybyVjq2VpKCGZB/rtDproEIAvQgfT00EN
t4tka0BFHa5F+xav0YQkjwGBV62tgsKptxw8FACG3HoiYVazNUr37iA9GfAeTjXovopi41SbAkpa
KsyNWtbcSgr1pj69t/RuLUMOlneGPyBoiFsv529DeW0nUNKBMDOUMb3YBuA6Nv0il/w2NTdQ3cYR
DtMGdBoE5MV2feEn3eTGJk4/TbnGZjAouLngOlXZGBq9geMP6ml96vZl50KeOJLqQyFAZgU7mufN
daE+kjnr0Z5Sef4MUrgCNbxGsy5yp3vqrQ77JxPXla75rXw/X2sOg6HFUAax2Akdcv69EoytGshO
JOEKtaEtZlmt32YQC0/LUJks1xpwfYFGU6vrroUevSNCoZurriiD2pZWAMq5GSwPCVOglQVNXwgQ
KMlDaaquM8qbLDEDUj/F+QuroMWAQ2RwXmJEHPBt8GjykchQCCb5Iwp6Xq6xjTP4trmpleeqeWya
4opA/yeh/M4odpwR2HSQkFjPA7tyuoMDpTNM96dVauy4ogdLxXgfsYL1UtoXQHsqGlhi8GfI39p+
Z9T3uYDDsXXFhLFRSO92+U6Um6Y5qNObxQ8qeWqmyIS1kOx8TDhlKnpXzoUaiFPag99lF30r+ZW1
rXDhSAlkDwrjaoSoMjMPXQNDpzwOYHyBo3bFoAxo9/HOkT56DfJ9ur6K2a1lVCvLvk1z4SlJ45F4
ye/sJ8fqJMxCSD27TQOqcdxfa0tu0XpyEBNR+CaOaUjSbpMJQF6AKxzHt4Y5btyGbRXjWr8Cy98b
qmc9vUvK7Sxcp30gPXXttSM9JO/wpsmGBzSmcxjb0AzYebu7HROxKjSERrhbdRFwtqftpVI80OEu
cT6U4a4R6UrtIRXH2VWagvcBDvIMwDWrIehgqdVDUkC5RoN11RptgLAwpG1/j4Y7FJHyIEnyLfSm
dxXsSRyZFm6VKME0PVmZ5kvwjTOHGZWcvEm49Hhl7NuqngV9XGJfT9N9UUwQBzZnx4FnrRJXlHAo
yxHo3cuhyXO4nMAXAAvfuk3ZjjfxKhsI1GLpVkuSjdrw0IRVjdNzENR1r5OGVWdCUb8r/P/DS4hN
JlUmIqMKYknAEiX16FIz+7TyiyB5hmKgVo487Piad9hAxp6PPIqFBXbzgHdUBinUoWh9/332dZrC
fh3pKA8ZuzJTmYGRLAhdtxCdhsy5bsfB96MszeeoFKZwu9JxI/DIlKBeLkl+2URVosGDYLEVdH4o
4A6gvoa+rnYUIWl2ymwC4eYIwboNX9R2pTyUUH9hPtk4K6CS1sCqrJYcws7EZXP+CtAVJFnAOTya
YMXaKWdTzKMmwUuqHqjy+P0T/OmydLKhEfI5iu2gLnSM3zCktM36uBAR5NHuCpH5AzgydSJureFN
MfZKpfhW7/h581IUYzCZ7dpRcS4BEMUl2yNTDZoycoJ0+KE12ZORKWB+jl5rfhQASIBTHBaK6qvD
oWLxVrQyxM6lIFb1NZfDAX5MJH7rtIek42GRVSHrYMEmkxWREGZ8P9Ez7XGkqOjaAl45E/6PETEw
Gssle4QYunE5OylMa9zbfuvPYrlzvXKJj7443lGtyCBmzmA4CPF1lB90b14vuMS8arZH9eTXRRGQ
M0vly/yOikYGSWIZLfAmEqh+Q7vzotp2O+K1Pr3Q9+Y6DRYBB2f2+JcR54rPp5QbbrOaM2oYsfEH
3wgNdEKKS4EdYcIqGmcbc/vd0mNdmuVRC8ZSix6A7nlMnYUyi3SxBIs504T+slCOi7650zM6SXhx
+srckp0cFbdSYHnGqve7C7rNrtvFWWnzcXi0Cz8/SuvodEl4TOR6Xpyz94W2H7d9oKB2ZG+VPR6t
i/R3Cx9TH/aVQR4gzIPQ28pEKAV89whzPNTds3Ue9uul8+dEp2IWg0IpBJkhSitQrD9aVdqI+Ima
KgGklu4HSJNrIVLTW4Qwwza9iJGEuc0qDvzvN+tpaRKjAr8GDR0oIZ8I2khKyRKaTgTtaVggwXao
l8dA4UD04LZOWn31/XBn9urX8eZV92klIwXUbKZgltObuZ0qN1kraOoVP+jkQR7Zh/Kt9/2Ip1tn
HnB2OkHH+oxS2QQmf6saBJ0Use5LcD96ecfNH391FKgyqmjv47qXIbZ5tKr0yexyI9ZIxNMGtSZU
GKSXcViiQJ7ZMF+HObrrIbppNsLCMMWGvYgNTNP9amX6ndcFkFEu/dqj3l8/B2ZVbkQy0Ng0lBNg
TN51QpOzLgcwpl7J4EBZ8hIp/LRgjSFALUaXB33WEwglMAXwaGc0jxhHVq/WQas5SNJqlw8Kqgb3
f5ov/cvb8K/JATyXYgR/m//93/D/t6oeG5Kk4ui/f7+sD/RWNIeDiF7qf5v/9P/96tc//HtE3pqK
Vx/i+Le+/BE+/4/x/Rfx8uU/ARVEjNftoRlvDrwtxM8B8E3n3/zv/vCXw89PuRvrw99+fataKuZP
S1BI+/WPH23e//YrjN0/rdz58//44cVLib+7q5Lq5NcPL1z87VflN0jRqo4z+34DEWPMEVB/mH8i
yb8BP4t378CpHhRY6BX8+gutEP7jr5Tf4OwDhbEZEgI1s3nl86qdf2T+hssfrA6oKADchIjK/vXP
eX95Q/98Y79QlBcqQgWfP/jLwQ1Pd0QTc+Ef9jiADaMp9fXkMLS4MOwMvoCe5U57Yzdbu+vhBHfw
pRW/ONTRNtNGtYPoBby0VmLj7GBKCb1KxUMOtV1EMC7N6ijsTCWpV/OfQyVrGs6SolC9g9UVUrNV
XSxttK89i9NneHT6tkPCRZLDLxU9vVkh0ljpYbNaCpB+Vyj95yX7+ziz2gx6XlBTwdL5+q6YbTW2
lX3I6mQAtZE2MsqpTPjA8IHyKuOWmUqUGqMxzSQLlvIVinN0kFGNRfVzupggTe3Bnz1FWl3C9aDn
UiBJlbPvsEgSV4Fy6c6qK/GuzNSdnKTWDy1OW590Rr52rA6GASi2e2ZR1W5eyPalMzHIb7KukcJk
HONA4lUcmixlWwE0VTjog7kD70IPJRzt0Gs3iMftFLEVRxF55KCZZHVX7AzYy4bYJZnPEpiggujX
rdGEwyJUu/q6kzRAsm1mrij62AcySspH0dPuHW4Y8QoUXc0tY0p8XUrg4d1OaFMBgQeiU6Z6jaTX
d2atkqvSmQ6miZJDoejQ14cDxHYCHWMvcUhgx5o27amVD5Eaq+muHwQSBF1A1R//UAkeckEuNcQR
gZ43wzZpDWNwZc7lS5U1ch2UPRmfiqasp2u1123tXi8H0l4xKmeVbysCucmkFHSAWzZ3ypeM15UW
GJ1DdI4iiWKi7OQ0H45W6HB5UhORgKpV5UPQaE0FcQKcfGUf0KpGrUarW470jepWtakNpcvXqKVJ
MASfBok+4sl1me+IqnIg+y+REe6rEn1o4xSes/Bdb9pAA+dWg7Evb14lwCFYqMdM/dAz+NC5ePwJ
uZZaCYbsgUPGBpXAHGpmK472RLsvIUEG3GDM4m4/wGlFuxpJTWNPZ1Z7VyhGjuJSO5EkGFhJVhMb
ZU5RYYf7wbuSqDzGBV7Yl4UzmiipdMitHFZ5RmrVph6yxAJXBT6lrd8hiMloXFxLuuAfCTwewoS0
sQJJBFpd6YImO2hKOR8ArLKtlirI6eKkllwYMwMua2gVnJV7BfV8RlXtPkuM8YeZ6qiEp2ZO7yoJ
vq6u3hXkh6kymF2BmF6hol81xpWdg1+zKngGb0mZNxChoD36LjU1jNtykLrLvFUqlDtVdRxhPCxl
gZLJ/T0Kp+aOdXn8KFiMmvXUGGuzUoaQaw44lIxpgRiN/IclZ9Sr29ba1fAdPNCs7V8rKKTe1zJq
b0VHwMnT4M+Bdc+KVUsTsYFnH6q98lSTIB2BrZiUFPHkYFN1N2Vqek8Yl1F/tMCfhMOtoWZgE5Dx
FVD1bmNRnPxQ++AgdJrcnk2Ze5tlXkbK4UkgZPWdbiyeyn5obkxOYr+a7KpxR5VBUjIhFIhHQo0h
KExJXjl6Pa6hkqIHZgmRLbcH9u+pkaC25WbKxANo0NkXPashfqMViD9N2GP5E7H6EL8p43bREnsn
q5kKywKnrO9lKa0fG7giXDemPd2PijRI+CTCb5kiQ4mbpBnzkgkOGH0ywqWzjY1iT+kAIq6T2dU7
dBbq3i9gmgxn6a4d131RWZdJ6ZhPo4LaXKkm+mNhFhYkFPOEXKAqAuc2Q28DW2P62pzyajOOo7qy
CCM/6rGQbtXeIn2gx+l04ERtvEGCM5msDgVK77EYmZ/Kvax5Fo8H1e2TCpr9NvS/VrBLTtEX6eq3
QemdN/AEprDC5Y0clqvNyyCU/qoE5Bx6MlA+jJqYDn7fEZAjLQrxNbPSr01s6l1lWLAlVKC+QRJZ
vkYCl3m85vG6h8PuqmfKEAwgre6a0uA7NCbReR3NZKdqdfNqFPAw7qhUtB8WdDWuDNCKdiTjxkVf
o7yPpZN6g1qiZWRPWpAZozjkImbXid2ghNCNMSh3af8OCQAUHRnsiNs401e50qi38HB0NirvSQjF
milzrTmLURksrsGysG95WqUP6AjDuTUZExOHb6xtU9E2t20js0dJK/VnougkGFBz3fKuUi/kTo+3
I1FVuHw7dkTTzvHLoszXdal2N6XWlYBIDfWToM6bjo2M9qIEIH6flMMms+NGdiGZUXg6up2gIahl
DrV4q4WuGKTSYCtidOZdI+NfY+ZYvtbo2gUAnNWdlkGY13O6lEUZqVocEsx5G40ObOaSSHLlK3oh
dhP8xFecQnTa13OLpG7XZPmqxAB+nw5YHzJUpRIAJeCiHsMkV8cWWQ8gocCsJC5K+LOUez2OjSAe
aBzpDQzYcSowhDqIRzZGniSBI2fwrZ1Eg9YO2FU7YUCag6oEzQ2lpEHvZHBhqDvRvsQpz1WwzRw0
Ve0kRpPa1F7geqBO2KYGbCrSkaDzDSXPe9jRw39epNOWjgyA9wQqwA9Nn5pro4fNr2KU7bXeycSz
0EWEyrtZXAyKPKHmnso+qWBjMibWu8FBP5I72Xlq7KZO3bxWILXNpbqAxG087UG/SMPaGoobuxF8
46SJiiZGPeMOkhLmBBm1S/xcTm+4HKeejq28BUXXvOdJk8C/IGaXU2UPpqcbyMldtNilnd7FxqEn
vcbRFenMfaXgYEczdSBFkMgcr6cuoEGzzvu0wTeaWshuMC7UH4xPZO00gPO5nWLyd1TKHWktJanl
uD+D+b+U1/yX2cqXDOfb7Of/y7wGkfG//Jk/nOQ1t//49+qXu6r8x3/88kLff7lq/vGf9I3Uh6+5
Dj7i91zH+m2W6YKu3axGishrTiZ+z3VM/ASqr8AGAt5uQQgOP/kz1fnNmr1hgbuBmiHAkRrqjH+k
OsiQILIIxbg5RUKqDI0u6y8lO1+rFsiBAXpG7Dy3feaywknzB/GKVVpP8Kfr/ekdHqka4lC33M41
P0m9I1eAfq6WkhH9a+X9j1EBRpsRx5ClPG5a5HCDUgbzqZ7addyl6H7aaF2gP6YdKlSs81cEdttU
LwKQAr18eG1zGnLaerHWXDSidkeUkmXl0kpupOwF1UpvMOCBoq2ZCpBM7rg561xmqG4KvcAU6E6p
99t+wHFteqMYVql+17EXfRzCEu7YHSyNoPASag69pqa2MdqNSK6H5NCWk1frS0yAo8IUmD8W7DXA
poK4FTw2Tli7onekGAwUN0WGUXTXEB702HBjoFlVS3B6KVs3ay0XZXvXdLboSOE0WdID/FqL++Mr
QBUPKxDrTz+um5sqzolObVxB0E1GkFpAgAUyPm7nRM6wmOR+fdmno80//1SJoyqkRi2lQZKrhDBf
NE3X2KU+vODdBMBOmN14/BJZU/463nzamX9k9l8y+Tmn/ZQd4lHPeFKo88notEDs5ijnLZGLNGSA
5HqXBnktbkCPcYVC/DLpruAUZs4uZN2KyUC5p29OilZku1D1PAIRzpP/+hWOEuG+KzWEREB4oAiM
eutmRJrj9RGZm00+2cY+gwp8Y8IQOduJQPaLNUDPt0vKeqcvHN9i9jXBs4DY/PELV6TGcZoaTFck
wU28huAzgvJtliA2r1++f+j4xHNP/dNgR++7aVOgfCDWNkjDbcbTNVoYF7g2d0aBMrP0CDeuiFPZ
Z+WAnqnqmyhicr32zOFeY5OvjA8yA5sTCu7on7oVhOhAgHRz7S4FlgH9KjubgsZGEti92hLZUzMN
EgojGiN1RZz5ZQXd8uoJkltuLC5itLBJTXyV7VQUVVBY1+IXeB16irimcQtIn+EhMtzmveaSUlmx
RoLVeB1a8L8ZYcktTx1i2hlwh8p8YayGOvUnTQBwAbASUqxC25dpvgWtItRzLYidYW3mwz1iZA8A
QQRjSmBZNSpzkPdX6VpJSZBTE3ApFAycOwvnVAN9cSdzAkl/5+1hBJFVpeqNA2svB7QKlg9X1Eo3
DKfahAhLMaR1B0FLqxk2YwvTlkRcF3Xnjs4VSYEs054lkq5hczvjWQbzRR8Gj8XA9SjA1pTIkcbc
d2jh1R33x+JVxG9jPrk6rBlMqXURUUNr3rko9MLNY+e1UMp1GvN959ihMVoXitb7jFmQLXtOBrAv
JPP/sncey3Ez6Zq+lYnZowPebGHKsVj0RtwgJEqC9x5XPw+kf6ZJkMM6fWY7i9MnohXNrEykfb/X
POtJ7UwCwfXJjzHCmUaS7MSU+LgUESLV4bZL5N93xgW+WLGZ5CdFlN1p1m0zjvZdrj+2Q+wGXeRY
VPWlQt5HXOVgazl9jbBMjK/FcHaLrtoJpXSpSv3l3MlHtfDduig2of87KAvHkMD6iNazaCuYXVII
N3WVIVOH2d/P4k4uhl/R7EZEasqOZpApWMkQfSzH8L9JahXCS1S8UHiZy2IzQiesA8yseR1mxngh
LWSRQruVpvaQp+FjGgebBu/9Dhl8Aw+lKQTuWj1OWZBJi+gStdL9jNFUZmp4cmqbEZqonMVOoE82
AnjXKlubd8Fmip6lJt1QTnDV6MESVDePVC9abEyM3ksQJarSXRMcOOAw5t3OyXOIE2XVEqysFkBK
1mUS4p3Bf5c1ocfTUwusTUJi5sSMTgdODUm5QxPIEfOaKcYV/hsHqVAdi+S+mRRDChmuMfoba+ov
sX70pFLBAUza5LAkYcLYbZPtIymE+AGVTSw3MgHdYxI68yw6mRQTS3jSpd9W8zhl1iFUyqvOz2/H
8V7HImAkh5l92Rn168zcVww0UTm2oEf7xXnZT9oLv02c0g8O0UBFoQ6vNQMuiZrtTBPCX74LzQth
FO16vjJLEjOz234C4tEIf5ETt+za2xrABZcATIIG47FT4lMDTdc34RT24y6QYI3m7Kp+u5ny7lLI
/X2ZDNu6zJ/7uPjWafFDFKaOonVOrn33JfHKl7OHeY5BCGanIlxACy+rVOL1ADUzijfKkOymLDkE
oFyC9hyk6pXAJBvqDPbseFUNmWumuV1N+VHX6kfVanejgZhXJKlRDNzGJAy9CrdlNt+Rx35oQsVN
xnqjiQbnfeTFCuCZnDoyZkiddiKG4gEiCbvZsU05EaT+NIavAVtJVQqb2oJmVfyy2Jwa8YBPlD3g
nVtYkQN3KbF8JywkaEQT0ZCiUwSqM3Tzdh5P7WINr3Pd8K8AvBwj5gHWHOP6O+avHuLtyn+AiVBL
/nXU+EfLTBgb3S4VJB8IdKs28RQluUS8bKuj4Kh9QPwX9ZMs9ubY+Pu64F3wf4HgV/DxcmriAcGp
Ta1Q/MS4PARvywGhyPNG9UWWJ7C4CN3y2F9ovH680Svc+iEedzmT1S7U3Tny+cqMczm3kTUgOeSW
xlTlAvH+0hLPDUYm5Y9F7j/ec07fV4Ut/ckEmna8+b8+Mz8ez4Qj6DIcewxKMC1e/v3NDUkN50JU
htcx5hQED8zvK0jqQdE4+XDODU8+19aqwj9C986N4RWnlsmzNrqnbxV78JZBbjzsTTfSRQaloWWI
ITYcsz3BQPpmKUrDeth93e11+WMZZA0V6WJLTdHmg5SUm1uvDP1POYU220ATFjdGhAN7Hx+rct7r
8LuirHfESttXbeh83bj88ZqCu4lOmRGvHm7ja5YM7CzU5/rLMsWCC/9l3kDojQc78qzArgtXP3Zu
efJ/BK5iiweIhQ/RT/F5OHKFgEJ45sd8OhJvf4z8fgbovlaps/bPj8Hf1Y22w0bfyBfG/utur2Qd
fyb2u26v7sRNlhpzpL2AZZ14+8jkEBOHlF8JXreBlsv7Cl4C4oPYri/PWcydHfLVZbiWiZm2tJcW
rxCb3by46CZbey43BaSrnIiXo3GqHjJneRpMG4gIFzBcrtvttI82Z5kuSz/fvw3ef/7lYfxmzWmZ
kQeTzjgoGwQ9NzJD7ug2t79Nqjvn6SAr1sU/407J08RgQmFzWbFc8FZOdM1/8S8tt3YXKojecSu1
Aw+K4TbeWaPTXJdnvZRX+ua/zVIZZanhpLFoqN93UzIKhQLW98ERnUW5VN6VibPnboMDweQYN/9s
aRcNLK7YU/bn1HWfvHYp8MowFRRETIz4ah8d9NY3jIL2zW1/JDNki9xik58W07b/mKD1T28x1Mf9
AF8sXrfve5vh9lVJxUvjjS5cm22nO0sU32JXrbf28HR2Ei0Tdj2JCJIlNcECxQHNeN9eWIzioP7d
Q6Id2SF/M9Umt7n2L9Qf57Xi79Gaf/r3pr3V06oagloStJdYO1Y96AmMnfjHmf3hXBOrsyjB92k2
9JfapTKa2uojdRa3tfW7+DQd0RrcEJR9xkZwRTb52KvVkSQJXSsWLEVKjAjsAG3Z/zKn0yBEBeBP
5c35DXdlKrS0+f5FvOrmXKZYQBUdN4x8L39vGuh8zXY4VU7ovsp3/p0xgTLb0kFydJQHdvnie/pZ
/uLH6bP8CHLFQIEwh1zLNasm6uMAhKk7dN7wOO+lnS7YFrQ081lziGMabPX268/7WYtE6Yi4kQD2
ffAa0PKmypKKU069H5qrevz23/jznGMUm0j6A3N5vx4y8lmlSh1smCmuWldueQ7I+OReJiFWVwl2
klnm4vqqpLddnCSoj2TxJjRwveu+56qE7qPYZbLgUHt2oR7Y3WS5Ew+Y9Bx6x+XgsyWPGhFVFYwD
aS1KpE4mzpLxDcUSUqARkCA4xG3qKbPglTI8qXrcJnnryBniAkm2pVmyETESFsC5Jj/F0Q9C59Xk
1SyRQvBIFhKkbT3/h6Czjq3N4L9YsN9zjMFVUkv9hBySGgGMEbt6I/4SRG3b1Mmem6RTqZPdpvMx
sH6aRralou1m5BCX8S38YjfWfyZSDwbwWoCATf3AwzE4tLF0VRYmjlEtRVKfQsL12O36DBVkFh/k
Xt8GlXThh9YTpUnUi8q+jMFl+aGKFXqpKu1l65Sb3IEI1op57MdKtk1NYsPK9kaLZa+k7BQrht3S
51RqbHkIX2phn4/aPQXLvbmIQ4qeOkj/rOaW00rPFFD2XLWJ/X6ymsAtcD7gx838pC4Hrerup/ln
mTVkJA7I5iK7zwDNjMjNuacljbwPjRwV12hLcWnzzlFyFI5zA5gKuDcNrhgRl52TGJ0Cb24y627I
FUr2+UbrHknazVDhxXrtdVO7VUyo/0yZTKBoKx0s8h38onV8PGEy6qXZtjJLh9wWp+q/l3LgKFHj
ZVBq2sm4bebOkWLT7ivfiXiwqbUtqtkx8fVdZ1ReG3GRsW6m8kT8kqOqF0t0dle9VmJ2Gw1XyVza
qUjryBYncArgE3CAYVOW9cGi9J0KD6YueGaAslE3gfDkG0qbjt6NWObK+7LkPSrwXsYlpH/Oo8dB
Laj+Cwepqz1fZUAUAI/xuzHKmwy7QCmCxGeEvm3lJJ5qiZO16WWnatejihwpvUOC5xRjv23NeDPE
vStF1xOveEUP3Tg8qnqymRvETUht+mw86EL/PM+CI6evUgMIJ4sI0Z6Lsj9obbwLB3PXdL7r449W
NbdDaLhx0Lladu9H/S5KSf6xvGnwj1GNNA9hDNwV2xeuJeRMsLMcy7oqK8EW9eC6lU9K/D3EDS1V
7Eb5puByNJT3zF4v0pj4TePm7chv67yis/ZIFZxOPmQYUGtWdz3nL4JhbedJvyqMelNV2oWiIPzD
0sWIfrQWWCOixAqZEiSOfYaqSpl/UdV29CkHizvFPbTdZnidpHQLOuT4g+lOAs2K+JFgSV+m38II
wCg69qQ0icZ9mUZoHhNHj3/n2jWR7m47GG6U1wBDtU20I4b839mOvUBB8DXl+3a8D8vJgebkJuVD
nUlebN4UPHxjBTJS0JJuKYYLxOV1gmmLiWLrhn+boPUgjYviyHTftBSvw5s2hgSf1pvUf6EKrjDh
ycayLYOPAx7X6ghh6wuoALYcYCedPstK4I4123ZJkmWsbCoZead4EpDvKb65GS3MwsCxevOy1Brk
QZ1T8iw0k/LU+rgzFD/Tft74o+9aiDQkxFNKODomGfW9XrhCBQlsKQ7Dp1GkWxRAuyAfH4AlnLHO
T5XVP0s65GfKOKpp7ecKbLdNXoT+lMVPXTtsgpT0Zv6/PjICamXHUbDRcw11JhbKREUZE5ReeARC
Um4tKliFMXmjZNmj8tha/Z7YcifS7iuoN1VEtpU+A0UNl6EYPhB+TYZdU7qxdRPl0aax4kPR6Ps2
No8+T/BG+z2z5SXduEuk2I5LGp5kGxqa07SYvCv+vVEOF5WVA5T141WWxXfTqBwRW7ua1B4ioXA1
ZTjWTXsYoIcpUnjo1OgYcTbFoLpmBskVeVkq695cZZuaTW8ug4vCF7cdZphRBQV1lE41m62ZvjZj
sE1TyYlRyjbpwt+xSryr24OVst4RG6G7rN3JwCsw0sLYjuTukjPmT34J+vVN3YwvqahdpZr208fQ
Jh0sh1rU97L75VuqkxLwU2J/VqBLATK1kUbamYZeCnd3LXrKcmWrSs3tbMCB4mSzBGXbsK/EGrwK
+FZFuElTvo7Qv6jzc4901mpPIoQuA8uCGKf0vgvvuQhtoc8c+n7aSj7ckOJ1rElIrItNixwxyyZI
edPB0oqfiWAdqnJ49TsL7bKmXHUiKWlBzf5rKt1L3seozhS+ahAHpQ3hbU9w16sy+7cDmCXyLadt
bpO8Cr16UDZExP7ul39P5KsWKNLpIaI60VjxKwO0LmSAtNSi/BkblV4nN6NrWGK9cSNHwrcUAWRQ
PC9zbY4oQHDuWWF3K9fpPgvMZ2Sp/JQ8dvJePIl0pWypeFTyT3k8SsOD2iXbnhJkGUlEx3DTqwVv
0tF6hoUdcgVVa8kpsxQ3tbsCRayUwhscS1dmpqlKfQzzZGMuCK0OBgOgK6WPBUpZqakdfHVQsZGV
VJTezHoSR30TxvE+SV6URuWkxG+gVF1zArm/EMGUJfG7QW6GFRxkDiakbjdBrXtYH3qxgKNmm+/6
MY29GA2ciXFYT+VRjsmyqucbS4ndadLtYgjhlYhe4KunGM5dW1jXqWI6jQF7ASm7SbqKnj2nY+Qp
7FJJ/dS3XLIrGDKc6kbjjho7ScNk7uwQWkZVfCuXuRo/dONV3FynHd4MD9Jg2mksemOp7INYo5gS
A5WathmqiOs6Lw8MZ8TnYCx+1BJpBxVA9a1f4f4ZPghWvm2AfPNx30mEGbXhTg8sz2CSotdufBFb
+3TXSLFbDz/y5ofS7zvITMl0VEBgzWk+6NmLjwt9Ng0oTxMXMTKyaZwYupwL2Z2GyD3ITE8Ohm0e
j9/UQn7WoxqhNrE9wuDhjIxud9xqoBzqwOWma4+V3z0uiSEk7uCheZVKexiEdt7UVGUyZ6oRGXe7
PDtFeDGyE9hxUOxqXSGZ27cLyguRfsOTZiuQGdNqla3kOkWTa61r3UST2AMCjqbkkOJNAMEe7H+J
cm03cw+iZySOMTTHKKtuhqb6Ofv5Lkb5Wk4yKtj7ur7mymYbMw+P6T4ZNAorgWtarafou6m5l4Tv
JQYUPXb1mvk997OdyK2unZ6j+ak9p2X8/CWIsbSFNTlOZOuCbR/JacTlepFXYUpwEbvCyfCM7YJK
RZtwiyb6DPK6ct765+35psUVJNVlaq1OJi362/FZ2oRO6s73yyuQWQoASB3Ezj3xx1kGxGevCFQ4
gBSLHEZbPT+5c6WKLHzrkR1I0jej/I+feTLWu7xPENzwTFprDMciI0exedFL2GnpL13df/3M++QN
RBlZQUEj4mn5wQSy04a4nlr+vORhjGZ3bb4dhp3Os+Drdj7BImgH/H9h5FMNWGGVWa63cze8iCXX
H/mgVU+5NpxpQvr4Iqbs9qaN1QRI4FGP8/iiIg3LTqFTOVyzj8Om9yaXZ9j2nJnP2fZWkNHQWvUc
jy/xPrtoXeGVY9fVB7slIVj5LRxkjAa/HsPPgMd3HVxhRqPesWmOQMuD5x9CR/9N1iSCL39fPKvP
+K6hYDyPrsof5/e7RlfzG2lNnsrjS3dQnrVNsxUccW/dqJsl4v4sCLf8rRUIh1QDn3KyhDCRk1eg
Q1nmVj0Rzu1GJ+N53i94LmEp1xzJdx1VjqO6E598JzvjW/bpvPl3q8oS4P4GP54tGY+X/mWUqUTV
kVf35bmawKez/00LK+g07cNIJnQ85+19Pb6aW8WNvH4HeMMDSX6lyr/JHe3nmdny6Yd70+jy72+6
laYN/hTjy0JXaU4IyeHpaC/yptgEd2ex4c/bQpAlLTmanF/v25I6qRQF8aXfZCfhjx9x5gzXxb5w
p7NI7Wc4uA6f/4+Rl6h90M3NRmd0lvqC6W93gHgdXcw73dXvqqO/C8GLeqc8qMdk0zrVnvir84y3
T+Yo5uHY8WAxjdXdao5a+qyUqf5iItor+9cmfz7z2T6bjW/+vrWajXmYlUPuv8RHDGo8WKeuj7uL
TeHXwcDoIFz/IyL9//zP/6kyS7+gf9bR/zh+zxNIUb/+qOQWKdzyP/lL9zTRthGqQqyzxX9QW2RN
/6V7Gta/yFQQOYxBnomUWaDRf+ie1r8I6iNzGBrkklOBgu3/0D21f/3R8IsY4BsStEH+3v9mpl7/
3QL/ig0/L6u/31DYGTnmCFvGhVhZ2KjaCmfvakWJFamauEK+ZtmFEcOkns4dN+8X9cdGVjNd9lFp
QMivPZ6322QXHCxC0LQDfibueWu8VXlpaQ0QmPhBZSkiLy7j77eQyFCzqTWt0SOTnhPusdwsBTWQ
+/Eweq3Dy8l787n/GdN3nMKP/XvXorpaaabRxG055mR0bzqaWwpaix5/Mag8L4ld1YU/9G9dpPZF
BbWXWvSeuh2P3Xap0oobxeG95Gr7r3v2fguhKQ2rUqoii6mzxfxYOv5m5x/nKMXMdEQ8xMvEF39n
zZmpsXL6/NjC6jo3NGNSdy0tDE5wW3MLMS+T2yzjzWYbu3EHDzW101OXbdANcSnpLirv7Of7sAZW
vVxG4U0vI40swMxQa6/yehfawSV5Trtmq15LN5gcef0pOX9B+TBlVm0uv+lNm1UI+hGnLAnjCrmE
V2xVV9suldcSk4pzL5r3d/OPg7y67iWamhvgSqOn83QMohpj3YtGSLalP9pfT5hlbf373vWnJZ4Y
CMCWvYuqzOr4nv0SEz0rAo3UMUWeWrecLtQKfCPCMg58cChJA/GLM62usof+NAu5FOo85as/e+z7
0SxCcKrMCmevdbHxe41OsTM42Wmp91obOOCX+VPzLDj6ff+72mclgIQduNE5Hs3HnUdbCLX//hmr
zRTcvwuVpqmYzH9K63aW2JmDLsvlxL2ZduduS6uK5cd+r7Y6JcwpHfRR6emXJtxhaPNKa5c+F7TU
nnHClh6Cy8at9qkHgQOA3c2P8eW52XWu2+vtLxnyPCyqvmL9zNRMcxc3cIr5OIJWe3WHp9w5aswn
s+ztOK93QDPSraYxpsqL98GS1gAvhnfE+WfSMltXsxndHTF9zGadt8tqkfpTHBmAZQXTatkYlst2
tm3spRIdOfOiyr6Jrobdue4t02TdLKwQ7K8xcSIiYtWsmvp4EsBZ8GTwK/w6Jf+70Po7WX21KhhR
vvv1mv14oDBt37a32h7qOjSLMaKbcJpd+bHbZluVORt9a8+qs1dUo78z9m1bqw0iN6pUjC0F47yF
hmpTbMnddCM4+UW8+Tuq+sL+r7fV/X/hxr3ctT4MLVcmCHzYXJKgs2oemd8sR1JceHHTqTiqRGJw
yLKk2AY8T/fdWBJwnetGeFPVWbJtRk20iTMbDqmJ7aQWyb4Tl77wI4iz5BFtpbaP4m7miVLP7Y2M
9xDOomET7QH8tftMTYZn3eyqcuebOdWppVAhW5jnyXMpvky1CsNOS7WL2GyNo1oX8TbTgjlwa70v
wL1bQTtSkw1hkZRZ9QPHo0T1ulAayABQ89ZHvJwJglMWdR27Er6zm9mI4KankpQ8TXTI802NIhRC
XDie5ixrsI5bs7sg3oDCTmEFSuE0KMJv66mxOF1TIbwMdGMw7HyeBDifQrHVYrzmQgIrX4a6wJmG
JFB3HP3iZsKI7fsY51mw72Ax/JrV3Oy8qJFrYhLItao9UumXwOSs7xKAVL+X3TCXwuohyDg7MPNo
erz0JrHG7hQ3xcRuZI5E2LuTv/OVmUpUUyhE3wy9rG3DpMm9CXjrKm9RR9nA1CTC9KVg3GSjGH0n
aqiXaLGVAjeQJ622R3ki2S2KDPnRL3q1v26QO3xD0hiI9jBFBEcYVMcER7LyonBiTP+eh1jtjrXB
+1pRo3yDdKu4xdpVuQfcSq8i/OEgDM1GdY1anVA90orvQrNLKZWrwRZfS8NTVCEFGE0JZLfLkayy
RKCWPHZje9DCKnEScywOOPNmpxKpg1NSM3Ej5qMn+6XpBE0YHdVSb6h7W8T2FpQkwkqqN1PalFhg
ZhUFAKW+1ztfvwEzKq8MSqfHpq7V25mkF0+WZAMuNNUhkiLne38Kxi01zdoT1Sh5wja5xOBy8lMZ
0ntfTkS5D4a4r/ukAP/V0uxYmfqYIC4S0mEjNVnpDj7JhZsoTzLp55Kip7tSknXIKBQYmJ6hdILx
G6O5NuHjUorqHtFrC8ZjV1URAbmajjoywKl0ApgXM9IE0IyqbqSqmuA1naVMXmMVprzLtLj0tFhA
uMBkfcmnMvSgd6IsMFAky9NIvTYpTfOHlbaR6YRmCv+4bhD5S2FsbLJIT02yPgP5USgziNqI0WfS
x0qKMuVIDXlSAuEFQVd2xeUDgh1qalvLguhCmXz8CEst9AbBHKjgzYWnME5bsSpQA0tq3Ck7U6lL
k2z2JKBukpawQwXD8NQ6VskMjJExlIJcb0koCC7VRFKu/Emavam3ZHfWNTJkTKsS3GTWNJxj/Yqq
lyD53EDqVNSnzVxRRRhFoXtsgqpySglNrT8W0r6Qo/I5UjKfCaUrkudnMSqLzMhI3vXzC0TMoYB3
4m4mxNDqDNOjPFHvoqHrpbtQD/XYxUZzrilAWbukF6CvVmIQpRjNy9Oxi0gfcbJRL4+VqIYyvozF
8C1F+Hc/kydGQZgtYWuRuGfOesz3FnJSRxHwNqMTssQlKlfydC+qssp8bjUvHIbsEHd99NxgsPRr
EASCWcdufpn6QL7Ekc2HRB91+7iOI9dqMP2ccaT7hSaIU9VXqm1VQglRcQqAohdr8mnUB8WLWG5O
IfTGKW3VcKtaFGlyH99WB0lLmu+VKomux55l53I3hB9faq3MxmEFYUHNvIzNpcST30fGNO3i0BpK
14qGwQmXbK0MY1lvEsj8VeA5OFLmX03tzFDIc71VQggiMrP5W4xm6VKIGqy95ySzLXlmncS95IZc
hJ0iF++lJMhepjEJ3KpphoNRKpdKSz22Ggb4aiwOROxTfNkYCeWttDYdCpOTXefFvB2t9IbyI7bW
mWTu41KXkKzg6jbhudB08nVUmrpbSubBbLVvJTJtpnJRoZdA0OWGalbAxcAr2SLLciOJmXkQ9b51
2zjXbny1MDtbT7X8FTZEdx1aMUktsdVc8HhUj1bfc3NCmHhNbmd4wLBi9hoMAh21FJ9HyZ/Ybhse
JbikYYaMSoTYVAH1iOr/NuKicwUJb1MY+9gfCMG2GoXsrsv6wOn9PI/Iw8UYOu584QDggc7HzCpv
9CXzDqtDaMSjf9sx48OsgQUVVndyS6rMmBco47O6cjQ1wBJthM2imRUkqqG0ajzDM6zLNQZeN/ks
fTQrtS2UeQerZo7VHnNbHLT9Cd+Vcqzq26Gsh10b1TlcKyHaybMQjq5aZsHPUW39i4zD84dvNNZ4
Pfu6qNyoQZbMxzTqM9Nh0tfbehiv1XhMJKdvCDa08AZXFg0FDIFTIeulmxhCCQurlry+FxCn49kR
wJGRN9PcY/wcjPkDW2PO5+CEiZopcWR/xJohGZrNSK40hi39lT4RV9ip9Y2+2MkbbRUd6tqELEY6
6baTgDE0K7KcPlST35E6RKdAKmYn6bWJzRHzzx9dMCU3Ua34j0Y850+J1uk7GH0NmXFB4zWL03cA
BuSZ+UyKT4WjbS+1hAbIdXyaR3O+SKMyDA9B3k3CsQgnP7kR2gGmjj4amSOmY/nU9nkIJ4ftlbWO
SfKsWWl9WXVVfj3V1FE3uqWnzpAIpei21KO3ql+H065ghYy7rhtCGGSyvNeKsjrMcZn+qKcJD9e+
UqXxOIhJczQL6BGh5keXlSGYmyjAcdg3SmqsUtuMu14po9NUjqX39dV3xT5frqPgvhxbmGIurk5r
67Shx9x6EIAfGg/vFwLVheJgaAd870p1i9zuQZd4SFFvdaFhWK52T6aji3prq92JJyM6tdEZ4uvH
pzo/iJAjXUL3sWSDvX/JGgOeDknXTZ6Y4MivEP/kxzdtMz0ORvf6dec/vm6w08LSw1gi29Bdrx6P
gpa0g8w1yZOKey04TdAORlRgbXg3dD+/buojjkRT+mLItYTHfmBoSlESpJCPJs+ong3ciltFOgMB
SAvG9v7R9L6J1dt70LCLzAKa8DtuOWOYbGfIcnp9WQoQD6AOz8Gj5gt3uXy2Qr0UXb5qejWQ5pDO
Au4VfLPDopnhebhdKtSFGx7+Q3nMMmENEbGXuYwj6edrgMVvs0xXySDhrYaT9J+qdHpBOJQXv5zD
xT5ORbisFgjqkjMKPLzqFgxGSRubePJS+VT4O7IYohBXEeXMjF+V2/906W0766pZM5SqII/Jsgb/
FNvJht5CNkvAUJeFJz0ykPhw2eJtfq7S+/E5+K6LyqqcFiVxTaKYkXuFcZHJTyVbZXL59dRf1Vo/
dm9BAt8gfXNlxREaRUTeqIqiWzzSE8w9ydx0CI6YNqX9FybOzM2Zhpc/vJqW78Z1Ba3C/ZW5hdG5
BY1aJmb3SwCMmjbmJn45J477ZIW/a2z59ze9RC4qCblAY/H8O8n0h2wwfv0/9mf5mG+aUAcYg93S
n78KwMYZYPi4qu1fddfTLns609wnG8q7Hq1QkdGQZGAtgZKBBLtmSHXtNOdjvkvlJjg2wyhdVr6U
eVXRSttOniEXhePonvkRn0FBFjAFntBY2qni6hsGUd+REtpMHs584ot2VR+tTXTgMx4aYLXWxjfA
JQn3R+qV27Po4sdvqolAUByOPKnx2VudRWxCMNLLiBfRFUwloLbwOd0UTraVTt123L02bnRcUMbx
ASI1LGZXfjKu0QSfGYOPi5SfQfWMrHZcapFCvv/uc5L4CVaFOftDsCuvMObzTFfc94flYI5t8UL7
du7jr0rDf+4F79pcLVqrMlJZDILCq91Sthfl0Mi1BwWvHd1AYXUqFu0JyAQ9xlV0ZbjKXXOGS/DZ
gaZQHKT0QsqzyPn8vttjNOt+Klo5ZZ52313Sqi1c4pywO6u1+eT8etfSau12VZj1fmQCsBxM8PLx
otmEtwys/V9QY32c0FgyvunVahF3I0KiLqUtzf67KY1wQKat5ruCV7ntI3xGJypdQkHICIlk7yz1
5VxnV8u6CbtAlTqGdXDmzZIeGR20Eyy6Q7Qxz51sn+3Abzu7WkChSC2g/LtjDV5w0Wz7XXJcQoXl
3XBxzmv4D8y+3u/ftra6AWV+TBxDy4YlmXFyDH2inMI64OVDFpPviLEPsb3uH8yxhZk8FYulGDrD
vPhVBOUNTyTSVkzwtswnkAIVW3FDvABYmWSRG4zxgF6J5J0JNTzXlHSfPCNMR/BrkKOUiPdpFjCc
0tV7ccxCT00TH9eOKXsKM14r1tyOd51SYsiFd+HrKOLEqZp5tQ+MQSXTpUYHj63/b63ULefr3ePj
5oG/CeQOri8SNpd/KihvDo3ClKQqEqfRC6QbEYlAZWFxak5nWllJkJb94n0zq8Va6+1UJ7nWsliH
x8xjcxyd0Zs9mVV0Vq77cVq9b2y1XrPCKPREQWlfVorT1lS8YGC6qQyx0+fTGleRuAm7C6F9Nfr9
18P58Uh43/Rq+QIaJUKXi6OHzqKiNtuaG9ji5rk708enyftmVotUjFSsPzRzZDjxFLg0v2tPG8HD
2yF9bFzKh+YFliWujMghP/MlP+5P71teLdlO60tJCxYXwVTwZHxAqvK71lwnuu4RNFwNj1+P59KR
92v2fXOrNQuCj3lbyKcUMaRRJ6K5u0B/4i9UdnHWUuDcWlhd6DGkqaMBYqOnlSVRIP4+wOq1wDzh
6z59Uk9616n1hR5zP5a6RafiPUFQ5HZi5LfVN2R3/Tcq23BrLJItcQqQPiqoox5FCZZopRdYiD8I
8zIjrHHTfWMUZybGiof8Z4kb+DFAgsCr7KNqucjbNtJrq/B6xSEsSXxE43DIn6xL086uq6v4O9Xn
7bm1vvKK+tjq6iISBmWcdstan0qnLWzrFae/fEMc2R9O43IV7B35Odzlj6UXYmZzkxE8IT3kl/KZ
w+yTyfOu+6sdzvLFoMRftIQDjmSoOzVw+buXr2fOJ7sLUAQWJxju/JlC7688WuwHmunzNfNQetSJ
fZiM/4yi+Wc83zWx2lmSpE/KmpQgL2qJ+6HycTkW2ubrbnyyqAGT0KJixy8us/N9N/CLkhqlpBth
8U1IxM0UgHX9gdiev27ok23SxB1kYbpamoU45X1Dlh9bOYFXjTfE1nUm40urj9oh6YwnUcVZtvPn
+68b/KxnC+gAswqTQX39IlB8oUsj7HQ9w3pQE8FJcaXzkdyOw7evG/pstZkqAwj/CJY3F8b3Xcvi
SsvGwSz+gAIZz+VY2aE8pchnOMY29/Lt2ANzbn15d6bljxdE823La9pkO8VqI9S0vDybUYDb45Ph
QbDyhOtzCMufD/S/SPuS5Th2ZMtfKbvrjuqYh2evahFjDpySpEhKmzBKpAIxz+PX9wGlKmUiwxK6
6ru6MoryAOBwAO7Hz2HC/4kt5mnTxmilizUdCwhs7QiqCRsqmFjFgHxeroyXD9AmOu3NDK1w7lV2
A2y9370Ku99RVsWEnn8KKq8IpKCQZBOP6JZV2mXGsOmRG6ZvRHwSFFR+9IO+wywcoMDskKf4LnIm
vArtovs0NK/FgRfwGCw83aAAwwL7AAkABU0KLL5/xM1z0dBdBw5ZkLZnUWPdgCMEdNmNMD6E0YiG
S1kZdlmk6uB/BPMK+mIXp7Nm8641wQGZFON8W1kViGAvO8Z5cDr9MPrzo5tkJZpDUtPgRCQUdnHX
9rJQGXmnDI0Np8uAOj7SsogfhqlKbNJtHgjS7j12WOuZB3M3mHYZWB5e2o/tW+rGt8LV5VGtADJO
DLKHdVmGeZhPMNi48i4Mukc8u7zwM1STbBwlAbmhyijkC2qXPJD+2oQeDZVNvklZ3CYyXgVeKwET
ipJHsnARWecREqPDO0UDOb8MYlRmgzWyBlxSu6BZHhtsekzuClfagzjfHrxig0Kr3QWQsyy4HCvn
Yzu5AklM+CJFgr6lUsWxrVsbueoes3h+vLxyK7H45GXDgE6F3qjyXpQnEHXh9YTsSDY4Epg6625w
L1taOfpPLDGTmC3YkYNBB1O/gxbUJ/kbqmccIx9Tcur5SO8AvwfUIGI+GGBP95cVZlIS1Sm0AJEG
Nm5nr96JkZPuiD+hGuMtUEPd9dsC4Bn0Stt81BVdknP7oNClMumUhfbUfi6LIOXOqg69mKBaBSmm
0R1S7UlGyku/mayXyuThvOTzzU6H/MskXeKjkFIYUlXIUgkF7Tx6LiLpQRPTt1gH758W7yoCOdc0
utGLT2EiBXqZRXYRfUOl0bPUfUIqMI/rNzhAQTk/pEE954r9f4pJaC1NwyigDgAl8O1sceFivK9m
Fkqa0kyPRpigPEkxei438ufBsVDviAj0MezfgDyvvMpOJop5JiUaNN5rve68wccjLLKBFrLAWR+k
yKErO+ULhJ2dxCtkX1N/J2m18uA+Mc/sZlBvhzPKkJ3X1dNrS+SHSoQalgXtNaV4IxEByEWoweKQ
ofgD9nRlSW90iFpc3oUrJyMAa6jUqQhp1Gvouhx5izoRE0gaCRvE6EGTOGeGE5kgv0B7ASRQCbpM
dRD6gf+kkYBAN2SwGyZC9AAQArqC2qr+ZInZsjFLZXA4X3YeZU+/TD39MlOYG9EiGTxCQ4d1NT+E
DRSOQWTcR5UrgHyD6kurnegvWnsbGsqTlU0bK696O6XK3YVyMxXtoctmjuD1SuDCTQLlRtzowD6j
M4GrW6RIH9Rm8kThGeV0u03uqyji3AvWrqonVpgnWgv535yKN6K7ARqvNgWRa35/DaJLnKELTjVI
p/HSmKsjw4jwn4ICtsgEq7JvwdcxCyC1SppPpARL6Iw+e9RHat7oVo4Zehv8ryUmRuklqlfgrqZX
VOUlhRQLYIdu6Mp3AOYn9+iI1n1kScZn+ab4xnGrlV1/YpoJNBFJ4hpozdZLrqyHoQvw5nWjnXhH
8b4JwFm7HnlqEGJ4gsurfaxci5B5NyRw4OJMwkOHsQ2dmEYjad96QEw/pqjaQUP+kL4rUA+6z6+A
/EWeGqCJykULPAkuD5xuF+Ykgm1AydELLKoaexKNKhREKlr7tyTUewTA7YhYFpyFXTt8TqwwCwtB
jjhJI4yQXo1A5FO1bmS6xCkPhdtsadNz6CKL2SxOmTsaVLD9onIMHc7MewatOvPReJm5jiyxXSTJ
AgQDPeoAr6K7HfQzI49ai2eGOUT0pqqLuo1AY6m+l3N5p0BheEp4xyPPCnNWiFGbCFAW7jwdBCCp
1bqWpLqhzhPT4pjRmNtfUciJCtqLyStm4VaXkqfGRDq0SYBu/BNnRCcV2qpwhf4A/x+dOhBPksGK
arZeL0VbUQZAtc0/Xzaxlj0HAyIajZCsoLq7TJwWgJKaihwnmy7hCaJt8mvIl1sgRsCxTlvEeBcv
6lBnG4wWEyG+AJ4+No0xyVmZhFUNOlMwNwt5/qbGU2Qn8qfejIBOK7hnxOqOPjLIuF4nF8DG1gmO
br3dCW0R27JR8cIlPWfORgVmXnDGAm+lsCxkXdaSRY91eklKHlUv8SO83kybVtQil9ezvnJbhoTF
L2NM9JBBxGEB5d7iEhh/qGiie8kTN7xQuHoEWBCzlhW0yKKN8vRmQQpikSnTUPmNOmehZBhS7Kkj
WCkEcHFANxGE8BJPBHp1bx0ZZa4zpOotbeixt2RhyO4zY6r3cyiUYO5Ql8rn+D5vhPRjjvaXZRqk
gQ4WODxc9EPMT+l+scPtN9xjgwVMg7QhDKhZm08Dyhsls4J6ZVZ6VYI8pBb1e2VCSwQUzq2Os7fX
PB+CJbKIFcTtlU1RilobzqDJBCkaruam8QkQYM4E0uDAuj0wc7oqA96uo8H2dAINaZyBVIKFH7AQ
4kS7YkPRV/NG9zi26L/F2tJRSkSCBt26KsuhITYk0+Yyp1tsBh3+HqVR0L+AJRaOCLx06RZBIvxB
AD62yXjjiKMx66D742ndw6jUtlpILmdYa5sZQUNBYwyIQZB2Op3CoQAQptNxgxUDLXOMb4o/POY0
gFxL92kArcCnGKRUO8Urb4trPL455td85Ng8DWxHW0AczEkcZLHztNswKPzoAKw6eIGALEHmyYO6
VOhEz5dtrjn/sUnGaaoM8lqmvOCZ3FSedaOAtXGpOKm1tVPm2AazcBEY4nuU9zokDOeXoYpuFtN8
bom6T1M/cy6P5+PIOvdMZE3AqYtoybLclokSRyWolDw5aLbdlYy8dfUQbtGBsh08xSmAD1I3/M7S
9aX7r9kPEMvR0pVGpqL5Alc3YXkWAXCOQK50eWQ0DF0Y2Eex8cjCqFAOLq0AqSFUvEAlaQ1XSi0L
B71qoBMY1zxIMG9EjDMqCcju0DeBXlkxBAlEJVBcOq9h9XzDWaC2A1soku2U6oJxP/QVlnVCYcfy
1EMO7BUSnI4wmZBoUwHjV90Mp0D1/fJEng8MNiHgh743GZwX7CZv6wg9juYye8mkegSSEz0XoXfu
8acmmLkruyITlgzDQmYIYJMMvBMo3Ryaz2DQQcfk4EkoXC629c5nfDnf0DANUmlQKQAvd8by3Ono
16tEyIejfQqo3xp07cSeNE4RdOWmemKG9XdBBcZ4GU3art5BcMVVvWVveN330R1am/DRSnTGTr3f
woVYBwWEjiQ2mGxOQ6O+xGWE4ESxsSESoO6yAeVm0L1Gzu+gs1bWD/LLGq2lfzw9GWu1jNbtsYK1
jIgOAf8ZJDNdDZ0GMwhKw+Jw2SFXkLFQe4aSmUEx6AhZjLkEEMvQiiFNGoId0gwWlwqkL5SqxG/2
ICntdui9UxwRoPu//+RE/owC6+gV1oCs5Om8NpFWC2k3QO5gRDuOESwg+q9UziGzAoQ4scI+0jqw
u7XlNEKfCN3w6dQFoKd7DKEUORkieohuyJi8zxnZ9oPw3Mjl/eX5Pa8u6kA8gUMavQ3gIkdK/XSQ
6mD1gPhrQBBeC7fQp/VoU+FN4aJfCITraW2Tb2BT+0hS1SpQBAATAcAQPvNFrc/7LJhPYR5AJq5N
xljgU8A9EMxOct35JcLda7rJ3Bqpsjmxuz06A8FrtIscsD2ggV2E2AH68kRbu7s8MecN68zXMKuP
DtOxM3ILLU47Sns1bcClKm6Xw4/CcvdZ5L3Wz2LviUFkdU5XopGaRC9MhA1BWJx+FLxc4d4AziIg
Y4O5xKUtIETJqOKk/2bcGi9gatrUkz2BX9FeDlBtQcc6GiFBHBtwZvMsalDDhoJbPnRKoJpBP+zo
hC6IroJXQoeXf1kQD0Fg2bho/tsrG6TpIZ2B6mVoQUTQAbUM9x16nqhjrDPPmA6tC8iO0Yi8U3dQ
BtxJV3VguoODBmLtRreBiQE1CjmgetNwq7V03U7CM2Oc2WFjOA1dL2Poyba8Kfxh00PHoAv4OKfz
5D9jidlAiwwOT2UAiy1FJWRvkq+400Z1pd3ogpsK4FVedZbugUtDY/ZI3lviGPaYV1GZnCKsnRLE
ppoWGLqf9n4MeSJl/nzZk1Z3yS9HYg9XdGYLeTLDZBYtdmc+QDjVvmzhPFd/Oo3sbVKzINKKRBdt
1Yk3kIpuv8Re9XWEBKCn+skOqTpwPs9f/z8n8+NacbRFpCFa2r6H2WTbbSkMePTJJvd5TRjnJyoz
POZeKc1qqpPow0vKJyRQW6d+z3dUrIHCUVtQ4j43v8GYuRp6jhaOLuzR8KAbvGjCCLOVkflQqXQh
F+4hm+hyVo9+PuuTeKMCH4JGMhNlYsYOMaEQZ+AKC2lSR7kCqynx6dAkx3oSr8Q/6AHBfB4bZC60
RRo1gBjC4JR9EivZHTQrAJeyB/pecAN/qQao40TAsROF957jDZVdyamOBSlHZIE6mvWg+OYrGBMR
SY1lg2MaHEG8hN7aGh4PlVnDsG9B5jwJuBGFw7aTk/xFq/dhk4xvlxfxA1ByaRGZ46LvxLhKa4ws
uxoPYGZ38w1EVdNNCWrBFoEsdFIbfAG0EgH2nGtUvr/RFCZtB4vnB+gZICfAw86fJeGYdWYOERnN
7qMe4SY6tIfFBI4aFCC2VKe+Mj/IUMeZq54T69anG4UzINMV5DcZV0ZbAHbMCM8KoQuvG4mnQhyh
WF4uT/ZqQFDw1PyPGcaBQ7z6+toY6fsBhIo5VA9s5R5Nyy4oAKBi6YubEFrXYA7jRTze+Bj/japc
MXN1wvhQkS67ytGqvarcXh7eWW7gY9l+jY7x2anUF7ko8OhrJrAcQWI9Eof4Cn1osV+VBqeYvHYg
Hk8l47eCakHznT6O6hJQqf5eNAtHnj7p2b24XDVj7Cgp555KP/98p/waHuOV+kBCguwz5rD+1mZ3
YSlyjkOeAeb6UpTygBHDwKhlaNcYnaIYObdDnh8w95Ys08AJVmKJ0mKvmWCjfp147xyukzNXFS2a
oJwRz/RYKF/FMmi/oEnNqd3Jy0XwxqHbhn8h40ydwdzo+4FEQOvDpqQizdF9pgQMl517fVhQlVEp
IzVN2pyedpBZBFd3idUhVxC+1V7izfypAIfMNeiVO6+W7fGq9EFNl/x99BrdV0eWGcfLgDcqS+p4
dZl7ei77Q2ty/OIc7kVtQLEcTEzgukZ/4+noxk6Yk7JDAESf/WAn22o7mVurR5tq5sdB9b14Le8k
KZC+S0+o/HNLgKvrd2Se8ct0wZVWNgY8Wsi27UxAJ0aXs36rR/iRCcYth1QFJXaDEVLQ0vRYjh5A
MU6+VTz5GWrD/Jh7ngQ+nVPWKecsB/PRQqM9FC9me3nRwQdi94fludnHV0nr11vI5wDTBo1M5U9i
ya/RGsyBNtRm0jU6bNfjsFfQaGaLTVNxjJxnVDBCdMEidQNYOP6H2RM5CF9CERRRSHN3W21fYkJR
VrJRIdv90bv22BazC3SzUXI9xvqJO4jKaED2vGq+tEmdb9mrFRATjbe/w1+6FjFVEXSwaFgDfQ7b
8iuA5qKcCnhmNtbbMMJbWswPqaFweqzO8R8fU/nLDt0hR5f2JEzLNqRRE6JVXnkPguydflUG8vv0
FaxYX5YZ4jk2mjFd/T40bOihPAJ093nhnHF0EtkzDnlNAxlpAwQOLM5G11IBZGogoRhy0ZG0L8vw
ZSavWvr1DzajZYpQOQN6zjrj1RDAuQ+WW9w6Kcdoi8Maz+fYSSFI9URJYcWNyAMZrEUYiJ4hwwns
FPgDmQ2R5AS9EnQzVqmJ1EPmTNWnPxnUkQn5dAmtBviSYoSr0F5W0ND9GFTvLgtyLdVvVP1XM2fH
g2KuddVcm6Al+7AI6niI8kCXE/kzAyjMNneMV35QW7t2HVtk3BQtCbqBxgRQ0Lb9bkDDQT3t9ZTc
Dgp0mFtFsPM2e5qH6fvluV3Zheg6QV+ZBtVItJ8wwTs1JrBitB1YG4zyZdah9qvnLuiCHi6b+Xiy
Mv5PSZyRJ0bWHZYYLwEVX5yUM/g8KJiWtrYPe+jd+5ILwrkAiuhoMy/dxIt8zcE1xuc9fM77y3QJ
/5mAmekW2PLZ/VflKJ0vlE8E7IA4iz1pQ1kY62uU0TepR3zVHf18G4KSMfUbkOGC2T4QtuXz5Wk4
r6swn8Ecx4OuA1qU4jOyLbQBnAwqQ05nhw9CIEOoxebB+1aizsmomdUtUxMlxRTRILNSu450p2yL
ABxE4NfLNpyhrcSBY1smc1MUSRRDHbsEM8ZW8nWnDrQbmnWXb3tk7sSNeR/zJnNly+DogNwpuANk
VMOY0UE90lL7HpM577qrfBNtChf0VKoj2dHB8tJtvdXeh/v6Qdzz71VrEYKqtABEAOwkClfMCT0M
xYhUt0Yv45IP+Up72afXzR5TSwUDBId3TK978JFB9pgG3SUyo7isto1NO/otH/Lc7hjIT5k7PEON
EO2nyw25tTwIoDnDwYKS2jd+vnQtYKA+R4nUccqgDHkai+WqJGknIjJKOqRi6q+TCCbptD5wvImG
dDZeHJthNkqVynPUhwiHkCJTd8AZB9EX5V63oUk6/EYBctV5j0bFuJIlVvrYahiVqMd7ITe+iAqJ
eZe6y2NCMeF06mo90pXUgstQjV7VyXf0+QYFM+Bpxq+8iLe6Tqj4QYGYtg2ztBqaEAlNZOHCUUPZ
D7cjUB2AlporJc4zwxxbU0PUMYrw7q1NoGul17TPPJmX/1gPm0eDYTbbXDRSKlcK8pN+hGxvZht+
jXYx4MGjR8lL/ZnbhMAbF7PbwE5mtoRu78GPNsODso8OwD9dmS4YAYP8FqJb/Ow59ekznz8aJbO1
8lzUtFzEkpWCeYeEQmxXMryx0Lw4X7a9Pm7yiRu2V15v6Cj/5SfMRsuzyQC7AQZKibZwJEOidEMT
sKC62ALw3koOzzNX9xrQCxDelA1U0pjbHEC8ZlYaSEKil+HWEOvnvNQ5t+311ftlgrm+IaceaXoC
f4Eorz1YkZdBL3oZeW13PDOM8xtQFF4ki77tBcr2qMroGNdjbLXU5LDknFuSdWg9yLICeTA8IZgB
0Zb8RWlTdHiMuts1VTCaxU0YcmPU+drADh5MaLOWqLwEEwfzDGrC4DCcPNOY4091lEa3Vq+b7uXo
zrHCFsDMfjEU0gDEpVs3Kpqpkvb1soHze4+MaUKJllI6nYtnGYumz7pZ4fksoGYod+IOJLyHaS7y
/dLiuXfZ2tpwjq3Rnx+9MJVkbMxYBi9eNYENVRyeWxnywpdtrOSRQGGIwaAitEaTJDeVvFhx/OPw
ADmC4lYPQN5T0okWuBUbYdC1tkOg+hlu0cLjZfNrQzy2zgwRurRlIohk9iJ04GO0N8Kgv182sRLk
ZUNWIAQDQ+C50OkeOJpGMtWqiqXqkPMoXw2fQoBUe4xtCBuiDsR7tq7sKHoyKpSBAXrWbDXfmIUE
LMjo5ZKz53I8VCLEKPsnzpBWpg3E+ipQA+heOpe6SxqjmMtOo+hxcfxk7tIdfXWkmb9ArnsDvV8X
hMlfLxs9P0VkU8MORu8cvOWssdwEjDA3ahGFSQHnpLGVF3Pftc2DSYICYvIlB/25stVOzDGeYVUE
ouAjijtaljhq20Os97YRwcYe/ZEhVQFOTAFHG5tniNp6FCQD4+pj8MKBN7jBbaNMnEwLORWQlbs9
plBRwcQG6CKEiZgoaEGnVg2rjirPAP4M7ruAvtLQgpnZP/INXGkJerSfHv0nFtmMpgzOcnA+IyJ2
/uwIgC8B0NHYVD6u24hQ2+nRdZDtQkfwUbfn1bBWvfTXcNmUpkU6hOMZSzjm2ltZ5FAFU//2gXw6
PubMJ+VQKipUvr1huSnkb5XyudQ+XfZ7uiiXppA5Io2GCLWky+CXGKXwTprr9uu8RO13Ah3RhKqv
4qkmQb8ZIrJarUGKVaj9y1+wFqMRTYBAE1FUAA8sc4GDjDTuqAsk6zU7PCwKyrtQkruXa6SP0GZW
OoaXvDZP0RuBDDNcacNlTV1zo+MPYC5zBWSuQ1LjA4zOqdBFWNe2+LlG/e5NfAABGbIagPkmoDGx
yd8nzgF4E8IEio4EpwoxD2b+QYecLGOdDp6gv1qj6mKL2iKvWLQ+wF9GmGhTlUrazAuMSBBtnstH
oA5BO/1gFM9hXjuXl3MtkB4PiDmPFJKGjQa9F08LD2lGXmITMldR/hKlsiMrYO8mM+eQXzmTaAcv
7saYQYijMkkylNBBl5EmGB1kS5uitexIItuwbXi9FmtB+9gQsx2HKs26tMgGL49TZyzqXWOZkPMu
FztSI84huLpkEJWBrIyFFz3L9EEKoTLVPh68rDmEoPKktHxZOkHtBf+PP19etNUp/GWNpflowkGp
VQJravogG3eqAKWkonAvG1kLNdDN/c+QWEaPAghEa4SUgRdB5TmaBUg8f+mXoCQKXtmzbS1fsknj
eOOKTWCWAaEHjBetb2yyCxT/CakTJLuoFlC+6wCtwlWPXw2i25QJoxauYCg7UcDwWff9qApVZakF
CobXxotyhe4zR4dkV/QGsZo/u4YBmox+SGiv4X/O0klpRKyozmBuSHaRbOynBfLOvPTzig9i4jQE
ZfBUIcfKHOh6aEFBpGgnL8sBLZrA5kSK+g2CN7kzlVCYMwqVx6O24ohgqsIjysSKoTrChMNwnIik
SFBeKCcB4jCWncRo5R63lz1xpRSKzCcuRECJoSfs7KoSlgnqJrU0IE8xucXgqB6VpQrdBtiX0Ycc
F/rqgEzht9WtXZLA6GHgsENfLBq3mGCl5NEkjSXe2OEnTQGBVOYSqA8+YTJ3zb2+j33e6bY2o8cG
maCV61MnKzPSI63VOgI6jSHAACpPLsP6SnA8GRizcla7jCL0S2gJTd11W6SynTi1zTtKyFW6KDfd
hs/8DqMV5CtlSPk1n8zRJsaJlqSgz8GlE0n0WPfjfYaeu8Gu3fCh7RCqPT6/wtqji7Ie49RGaAET
P905R48udW5H3SI/CxLDA/GpnJmyA0jUi295K7juMzrlVUMpFFVfusRH1iyIvMzhAmtqAM3xK0oP
nkHIzbOCIRD30S3hFH/Pb7YKINtQHqW4EkiAMvbUWgAIltJ4EksD8D0yJI+oBpf6/DxmUjPQMaPq
p6imMR6TQsu+mpMITepX3ZXojSBpcenjFVTKr0P6G2jw88MABtG9QpPwVGuAiWeSrOUSrrswGIW7
robASdjLth7GO6imfFsaKXTJYL1VC0TGLgec881xYpl9qEiNERYLGEy8elbdHCwATguVEqAGDNnO
TGDtLptbXcBfA2WfJmmsj3kmAlIy1rktCrdKzLmdrGyA0wGxUSWsYnOimN75MCD/qWzCz5TPZHTL
O77S3vmVkhpDtQpcJgZaeJl1kzMjLSw5R2jRILusqOomGWNfRSMBlFHsJYWC0ZTVnNvKedw8McrK
Fra9PkfaAGL+2DQeqyiZbBHUxVJn8CgUVrY3tQRVD2RW0PDE5lTKQURToQrnUOzeW4BslUTUN1Xb
COZtc43aLmdk697xyx511qNwAvEXIRoLjGxK42dBKU03E1XepfycIx3i2cejYkJkroxjSeKEBmYT
bFXeAjHaKXRBDjjZ5a5+j6+jQLU/qjixD4wkHxuwApE7/QTmXSc1mdIsAyYW7XGBXtvG4OufwRXm
VDdK7mpokrO2cgCQQM1Lk6177K8pZjx2SURo+hkYfA7FMJArVc4y137Yh4FQil8zjQzOoHOJMtZd
9r9W2QRxNCalAYnCH1oSUouXLM0G9q5hOjXoISkJlnXHGyrPKHOhmfoyJXkEb1oKBdXT5QowCNsi
pXc5pPHMMAFnqAYBskIw00YvBjDXVEFLaVVO4FxdN+TwaZEFiUC2YJBAw5FYUgjNXavQtpOUEa9I
SXNTLFKxXUQtcYcyijZCqPHIqFYuMvRQQn82Gn9RlWd7DqFzDC2tGtT3k49MVvJGRnRHEddwRF81
N/QZwd8h5xd8pF0gHAEQKa7BuAqfRoI0nsEQi+5Nr2gW34CuWzVfCyru+vNzlPPi3EopHtagJQry
vA+6RcYa2NCA1JHn4aO7Jj0Yz+V1/El/i6+H1pHvlmDwyMbcSx5E6ZwQnEO2fi+C1vWu4sS/tcMY
92/KjAuKF6TOT0fdT6NFlF7EM76O/anM3cgCb0KU+5AavOy0PEuM0wpqL4yTgoMrAfe7MCxB3RgP
shYiZRgeLptaPUWOR8XcpsjYh5DaBb8/DXaUErca38RtvqW7vo39TnUTlTORqwEW7YqKoVIMy9lF
0Wggpl6pmMlJsuPyLi4CGbhSt3XASupUT63ypokBCr++5aq8Xmu6SqcvbpyUwJCYMtYQF0gmxMZt
TeKuxngLiBDt4jBuAlmem6euNGp/RknOVRc9/a51RNrGVmfdCziAr1qhK94uz/xaZIKePAqNaDEH
0x3jTtOE3tywgmTE1A6Omd/r8f046pzAtHZmHxthPKnK5UguSxjJwk9Tesh4zXVrge/432e8B8gv
lUBkFKCg4kEfr6wUMnmV5IzznalB9A+UgX8waboMUhZdRfcxm5cxesmc1BKRhyi4AU/olzdNuy44
D5nVoKr9MsOyNS+NaRmJ/FH+CwPgjSGBjRwa5LcAGnPVF8mBopkw7XilgRUgMpzzyC7jE/0yg4ET
xWbP6u0w6A/kwQLVRhIDeAnp0ufLc7kWxeH/wAmiN1876wQQs6gz5ylCMij9VochNF1npzQbO4vR
0dvhEX7Z3Mc14mzngXHAQCA3QP3HxPEaEutj/ePJPeBSlwa9P17lPr+Lgm5h1pBOKb9E6IyBY4zZ
4jpJCfQFP7I0+u5H/6zs4/LP8cVznXRcVYExxhsUkvTgh2adH5yqUZqABhjSpbVnldq0HYmQPI5h
nvpaa1aKLU19Ae7XOW72oFU3BRyRdZi6ep2not0vUF7cLDGoT52mKtW7EJ2B99CrBNtmp7ROittD
Y4dZM1l2t5hd7OZ1UZW3XSNqES8m0489mzQDDf3gw5JQo2VcjwhtJJMZQgQ95LoppBA4zds0mBzT
hlDFLY8qYW2LAQqLDCFoxZBhPUuF6GAxaATUqBq32FqlXfllUOyp/JK1MzcVup21LccBabBjhgjq
dyQJVRw6gHYwfpEvWVtEwJ15ECbysxkUwKIJ7dvwRgZfXzGnLtVW1kLUAacqiDXjHjq9HJ9ZewBD
fN1CAENulDZ+4RuPHlGouSulXKDsnll2taV0SMXXzlYCZUeRVaF3ecgrO+HEGj0ejqwJkdwtoTCD
LKi8heJmCpLbsnyVC5AzQjSoAb0zKruXTa5ElROT7C7vCkPPYposmaDTHfczaI/L6mY2on2cNnv0
LPMaeFcOUlQ6kGbGqw3IArbkgdbuxEglVHPbWn60yBiQavbbZvnboCAFBW8L+AWagz3DVKOMqdSh
RrCb+6t2yJ3GQo2Kx5+5NnsGKk8GdB7Abca6aKkIwE2HYGBVgEEbdOlZN1VcyjLyNSLFPoZ4Oicq
r1wQkNeim8JE3wsC86mHNNIggRoewAzB2ozZazT9hNL832/T/0Tv5d2P/dX++3/x529lNTdxRDrm
j/++jr81YM373v0v/bX//rXTX/r3bfVePHTN+3t3/Vqxf/PkF/Hv/7TvvnavJ3/wig4UtYf+vZnv
39s+6z6M4Evp3/zdH/7j/eNfeZyr93/99a1EiKb/WhSXxV8/f7R9+9dfqAMcbQ367//84c1rjt97
7CEXH7+e/cb7a9v96y9J+icKCPAn3EUx84Ca/fWP8Z3+xPgnxOgo3xDNghh42v31D6gZd+Rffyn4
Ef0lU6UYEHS6I8C1Zf/xI/GfqFYipNDEMoAomvzXfwZ+skS/luwfRZ/flXHRtfiY00iJ16SMUiyV
CgAqA2VE9m6aZhEUY2N0YqhoiOoeSsdCnnpxyEZ2xU3N2VhMVeXcGv2aoygFUKs8yGGElGMAwVgP
8O7NAHkKF01ttEV7SzbQugaHjOAfrcfPYfOHCRFS7DcTV4UPfpkjw6lihtJgGpkdXtPOcIXmzzpb
R3YJ9QDCldg6vSx/jJO2l2kSqpmmgph1Os4sL4CZUCv0BsiQN59tsbyWureUJI4h7+Vh4UTi07j4
wxxEXXHQaTQpwaZ18qLOF7WXclsF1X0jyFCXgDx8xCu9MS/In3aogizUHFFt+Pj50SzOfaZZQwo7
ciC9yOj1iIPlhuZ06RMyBkUQZ9VOD7Wf9lBfNHQoeoC0HBvk2F2EbIpKqKljXEENOQug5PbVbeLq
WwM9Q9UeXMJPyiua7P8+veW5beZAFROtrVIxTe0U3EuW1jsmUBEar+txdeWORsicodocF+htnZFX
SZDQbTq/7g9lxssynIb+87Ew+dyCFr5zCWMpFN0ZIGLfJRwcEtMNeG6COV0GeN/SKlgqo7fjm/wG
3WTqDtwMXnmNxgkfD8WtscuvYmf2G1u6NsDSlHIrmSpvoHRfHjloKZrJ3EhIU6Fn2B4yCCJIRmdL
PRSje6gMzeNGriOXjPn9nEOgPCG2Jsv73gJ/hNnstKL3J0t0khgUPMpW10u8/kBVrr8LxpPWFXYU
1QeigNWvzd1hJG4YRm7eGXZkGE6lDijZdL5S957c6a65BCLgpMkAKrnUsDvpAU0KmB3T1juIVaKL
pLZ4ymkfteFf997zVWDizrL0uhROWOikd0bUXQCd7T/Ee9tD4kaf5lsj0J4SUGN1buUJQeZ1pcMr
Rp6mtM6+QWe6MUSjESw9zVK7yqFdCA4OmWSOLN1JoeBy4sPZcqM3iaJfROgGouDIhtkQSQgpAr+G
Pe6E2/qeQsEER7xVAmhYerk/7nkR6Wy7nhpkq3SdLkdEF/LUXgqCs6SzXogY3eVqxyuOnE0iNYSM
KzpOAU7RRGbHtgS0F3kERu5Ykt3a8AHxsDvteem+XZ7C1QEd2WG3rZaAeWvBYvXZNs5BQahoThTy
7ro8K8y2xKGlx5Bsz21TQB4VxX8jdPr08fJQ6Kee+D6mTAPpPd57qEkrCmPEipcO+44Gubx1+vl6
KJ8XgvzGsGtn3vIwCQE4OWOM2WjEMEbNIJi3wSeP4o2euRQWmPjdhjwbKRoPae+jdNO6/RVlHzBc
8TeI09bc/2jEbAEyn0NxCCfagXGrBrTzqXaAyAz9Eind2ZVtfpPa2YFMh40uD43mxdEIzaQOxlA2
usXAHAvS3SSiJTkB4DN9EFskA4UvpDK8fvp6eVnXp/rIJnNnTNsSdMoaRgkQwGNvoq9U2lg3Q2FP
+/jQ7Dtvdk2fNHa6Ha9A9BO0z8mBK6ZMB3bmXEcfwdxElFKv8rbHOT01YnUYOwVEw9JQu6AOIVvw
eDiTEH9G780m10DhtpAXsZRfLk8EkzL86XNH30Dd4ehww5N0XqySTkQsBnImg++H4DCzhlcTWgw4
aWJPbqVPYgdug1bqnEIsuLCotZ187AD050ffAHp4TdMWfAPF8Axb1BE2aPz31M/gP3aMp5n8ffkc
OnCssAoKUwOAKBH4uVOjoZCJY14hfEBH3KPXzuKZPKEZE3zx0CXmlA3OIy+MGXhXacC1oAOWGeE8
oBefdHDxEuRcWvESCteK8mKlMefOfnaZRm4UxXzktlHUR1Xgg5jwaCoXo661tMtKTGV8M7nDI4Be
QLcogRUAgM/l49PouXvswsCyoUnagmIa3gmUq/t0FnNdSmuIDGMWB2Trt1YzD4Ktt7GbFNpkm8sr
GisLaBvL6vcKeOcrbQb9o9xX0EhM50V1IkjrOYIsFGhLNS0PbXzJwzw1ShDnMnpmG/NL1heg/057
Xdu0RR+Odiq030Vjvuna9huetE40h5obt0jo53US2UJUjQDRzZYzDVAijutBdqulKLx0iNG62crl
izmZ1ps6691OKlVl24qS4I8W0k2mHjaPskTQAKK3EXy97X2wGZBtokjDldgNgjtaOVU2y6TN5Y14
dstiZ5I5aYwQ+rREMypI9aAOjPRpuC323XN6MMEB2it2s+kye3YTO3WjBwSJWPK4De+sm7LfwBxA
+jJFkRUVuU35HONNdC96lOBN2oBWZMZeVJz2AWAUnrwxk8xFvw28CF2tuJsgd4VsBnMCKEMdqrUZ
4RgPKDmzss9LB0/48IqCIsGDITnG6Kj3l2ecPXZYo0wAUIdskZIYOjZUW1LZUP2edity0/wMu+OP
weFsA/05iiQ6+g1Ot0gWZpaZ0MFR4WEN1efcGUdbRZ5AxHGaAsLn6B5vcGdJETo6NJ+hHKRpOs5U
ZmNGU11YylLQi8vnVo33MkGhUhl9iiNIBfmKVP+PsyvbjRvHol8kQPvyqrWqvNuJ7eRFSOKOVlIU
tevr59DBTLtYgtU9Dw00kO7cokhe3uXcc96oniXEsK4dasU6tHRaNh5I3gWukQdTszxpi7rjnuTY
Qv5R0hlX0snzSoLovTaV8naaoBjmNjN6Rp/v7NYx/rh26Yu7AxiH1nLFYz49eWkyGZ4/2MfG/fa5
GfnZklbzDkX64GsVt+BEIJp83upP0zyBL5gVoP9YHj63s7Mc+XaYDe1yoxR27KXx0Viu/Fll1E/T
6q/C3INpbTwhZyfnPXT6sCxPMdeuqC3q2zdrnJ7QVQ+8KAdUGMoH6LbtdXJ2zsR7DeCDudIBeEhx
sDrIafi2e0W9Kfz8+21bALQFE4SAycsSNHDqmTsKC06lRlqODJvtzRZvejCAWQxcNQBmUYE9v+Tm
OHeI2mDDvZkApgPIsjqUMbSIffuuOzYG1Dybnbrn5rI+mJT8l9a5DtdzkQpX/DtXnNsBL9PnX+6i
kPt+xNGixKinJ3g7pLgF8Ce7ghBq5asnHSRodpXksR0K3WGrQgayR/e5ffY+2BNX4cNhUAzwr6XU
Rsccg/xdoL2g6tKG9vu7x7+mt86X/2eB7/qFEPJB31LatxSLAxQAyb6Ar/R3bTAe1lt0MxKeTD+9
naHIi2D7/XN+sCZtWUObriAGPqeoi9O7/jALmBXQ21nY7MQT25/ygy0puVhUrXPGBcVpy58iDL2E
WZQC1iUkfGoIVe+dxk1nCHlxlLZsF9za0klZdXtyVwMXAIQB/th9cSlAa/ZOGL1nRDoeDZjB1s4V
t8y7t7UDV64VtnOr9kxI7+Y0tz1zM9yqjnkPGbrotLJ+QAF25yXcMyO9hJDZqNx+wUrsKvvK0itQ
RV453bxjRfxYOTqHmMD/NkV6CI1B57WuwcqQ1QcTo1yF5/oWRKJ71Yo42Ttymx7pb3NyIWumvATr
AcyZSX2f86hJZsd3guK+PmDSvser75enXXrpnUXKqPPUcDvXBhWCb39njd/8Fvroy9cG/P35XREU
RyUX8h49CKL2MKjbod2HBUv3GagE6nAK0+739keFCRAa5jEo7U/ZUZRLtBaJ6x7IZ2+50r3u8Zyh
RiRs2k5kTRQctgfSgrIYHKPLvIu62Qo+BNYNHWsADpBYnnvkMtV7L+1y4SDJ7XRykCn95kcChQSh
MOVUT+2RP9anvXrv5svzwa7cfRKy75ot7IpURA/sYAV7Ar16l7w/7lVgtw4uhoAB9BcQAMw+ni9y
XIjdMlGBsll3r3vHvl53PNemO/5oQnJdWt/0ramYDHejOCDpmJ+apIBQsBawzO9yxAd7SIpdk5Ir
I1lRzKuDT8hjQSzfJUWSJRogOX/USbXjzlsqTp7sbT4uUfZpzNCGObeYP7+6iRNnJ0XQ3QZTWB5E
2XBvfRLU/09i9dGedDSnbDC8WQXQbAnQLTnwOyAdQKwF3bNXovjezRz9OGGe7q8y0ECUs9dk2zqh
jpgrFbUPzb2YGcy7lOTq5JTvJ7R9FBmk7VvAnQoN1t37sPFxEVdiRlEMYqEgLS12pCY6FqVXo7Cz
xkBOh+DzgiBN7zfH/Ird7D3nW4fno733ws+HSEwvdK0nBeyBaCDKAzB6RS4+LY9a0JYMV3v2Nm4g
dKDQc0EJCU1nOUbPCtI3GkWhWSOcH8yW9qE7TWTnFm5YAWRMTP3rwPddOLNFBwMQuMqwZU1Eqi5k
wxB+fgl2LMhuCxKe1ZqboH3QdTKfSqdEeUlv/x3B0PvJx5gVjhwm89Cef9+8D5tjGkPquRM6Rpb5
exxYgkGewzjvEGuIEyVdZ5TlgOQAnAMARTk07nXL6+oCeaZ6Wq9ryIiQazPGlNW/A8v+WcxHO9Ij
yjA255QzNsWsQWvlngAy6xCGLzQW4MEsgKhHFe9lnVu3F8ySlgstPFEjkSkmO0pqw2Iii75xE8EW
KkYAs3tU/CHtuvdmb9wmgPV0FLYw4yGos6U0Qx9rAKhoizU+CGykPR1FnCAes9n0i1/5ae9F21jf
uUXpq6ZalikjR9cIhTPui/q2F2hJereEdVTEu5GQWMDHw2ICxIrJcHDKgiUYHkpyT95AXX2c4S6a
jqNdb5tz2M6djpwbaRcLqskzW9/WrKr2C8XO6gB8kObXdbA0v1Pyle+cXfka4mpbIClGxooHHZAm
6enD1Gi5LjbSOnNSxzu01bqjbi1kx8r7bT5fNcwYYO8R+muXGPyatWOjzDAjVD6LQ3Eyj06CcnOy
6/7Fdl1YMjEqKihu0IuUIhRzbHLedy1kjI5uokYVGFnpSxeLIQfl2y6iSg763j8fSGZRMEH6cNEC
7wygkj1gjP3yOluDNNFC8lCcxqv6KiOIbjFuGUPMbjjsPekX90QYBjLfAo5VsCcIhNzH/H+xSmIa
ChVvqrgnRaSUAeY8PAA8TNCSjuPN7smVMzHZpPRl3Y6xUhEmy+MUqRG8Dju54R/+lbIKdfDc0huy
k2VunU/McaMTrzkAIslECg0Q3drcN6VvzK3vatek+vbv3iGsCk7NhWfbxAmXdecSVoE9RgUPSqba
AdsD58jPg2xB2qpq7nq3F267PvLjf8vn+0O40rAPwP7SSqT9UVum6u6IlUwnFaSH1WG8blHUAOd5
kSjfsy/WyRzBmLCLzpc7W7JdKWBfzbrTF/EFBx5bT/TIYkGQ2xo+c/zmF8c4Z+rrvmgWtlF7oH/t
vhmXLvV8CyUfZmT1CgYR/ADv6U8bPg+NxyUGBuVub7F7eylF7miVanrNYCprnrMZvNnrMxlf3OVp
VdUQk+uxMu4p0u/uq/RiOHlfM4iN/gmfx9FvikD5BaW2w6/HIaxSFLv9jPk82X35NxaLEBOjgIK2
B7RP0nftZvjyMQfwSn0AmOy6Os0HLQ1GFgkxnzUSLG8avgSgo/yv+mYs/c9vpvjrJU+OmMfxNBCc
4HfIoYBhV3NVDniY9ebWqfPfQ+2E+nqruM+57iaf27ooUEjPsgybMkx4GlQoKMrSzbMRE0x22jRY
7udAj3uQOAxg/tibk7j8vkIEC7BYKFniEskjClmh9cZCYLMG94125UUTJBOBoNipNl36bbAO4nWy
kbSDOV8OT3VtrTWogULMDyQ+2tiHVn6y9zqilw/huREpirLSCVPUOtKSoVFGiM0xzP6X9Gq2hu/L
OOzqa12+8ufmpNpOujp0dMEQgXfXPgERmEBzHRnfD4H22au1b2wTpptssGBoGBm70OF0nBzA0wXp
q6hFV6Aoaq4xA5vsxhJy4ooj6AL5ALoNFYnrBUIAPeVWtxsE2jnUVIwwO3nBiIsmyNuLcF/U8yLw
xZED8y4w0oBZeJdMNwqk0RZNQC2mUwE0+JTUIcbuAIA4LU/7ge/GQw5roq/kAc9/QfQ0dHxCmA1r
VusGlV7iKus7DuPyoIsF/c+EPExoYcw9T1sAVcq8SLqh8VOdRsTud+7Thl9CqCBmCiykfJcq8sSe
Wtcpqe/VJdoEqwPNPPVH6RWnRbUOtdF93fFNl4fdAw7RALMMcp9LTIzDvTKrsxrokHAOIS0Qeg0K
DID8RH2y/IQL3rF3eeA9EESiN6Fh/vNSjJmW82zMKvw+hEghDb7E7W0H6pcRihsMLOzNF/ew1r4H
PgywMBXhXmy7sY3QFsKQBZBH9qWc/czXBmN3qNsOUwVCvMnvJ4QxyvHzVW6cxzMr4qN/qAxg4i9t
BtHr9DrkW1nscB58bkHEAtL7BYeBiABk0BZ4A8Rn/mCBNV3bl6KHpagliG3b0Z+zKnBncm+aeUBM
jn/68HObW3nBR6NyNWrJc6OuRB9y1iDVS5CuqwrmP7N7O2YJFNGXw79OoOFHdExsgeTJQpB+cR8U
N10BCwUi0LqzF1CYr9DY6U8DGvzHJqaJHX2+xI3TeWZOCqfVUR+yXpvouzseEvco5lY4plY+N/Me
Xkjbd2ZHHNMP27cwqGb11sqwLH70Xuqn/qf5TdFwH8IWdOkq0h32FYMetuPzBxHdGm9AXH/+Izau
AqIDwGkF1AfnSKqGQJXM5vOSM981XjFvxzDo6pkvn9vYegfOjEg3Ies5byyPN0B4QiXpT4WnC+1X
UYze78psLgmzwtBMhIOBNtr5Z51NyCa6Y1f5maEGjtlHxmQczeXp/1nU32ZkwkSUF/s25RNQIKgC
Y76KxiRp0Y9XfpuQk9vLjTeciQUqrv8uSmZOHCq6Ygy/RxFnmRNwBR2MtdqpyG5+N4gJIlJEsoqH
5/y7EYtjSSNMsPabOz603s9qb059z4R0syAmM3TWAhNV+1dn3Y/jTzvdSec34myI4X0I6qXD5jk1
N820A+IoBh2cExen4qaLraQ52jG0rwMjyqN/nbQBOonyJZjSEFUhlJOO3ASS3ow4EwG8nl7Tce1A
iY3JM8BoXW4dqEquFk+5KXjt7Kz24oO+G4Z+lODKRrggIokPLoRbZblobCB+5ULGZCgDfb3SDLYT
j1wcPsmKeIc+WLG8oSRdPhLfVn6PNSCXO6u4fFNg4F3gCN0GtJHkktrQr9Y6/Yk/NIgcVRDCE7PU
a2AiW7HujR3Pe5FKSOakekKRmyxfVcRXgtJuTrV7G8+lYtDnbF13Pt320iwPHHfoZoKoULpVjqL2
U15AVtXy9XfgjobmqX4vigf1w+Tv+YnL4y/WBvivCvwTqC1k79euUwmAOJ5nPRnD9DekkuL5MArA
6LMeY44Ool+7JNxiDWcPGUZYBHEZRlrAEnIhsrDkDuRxuSdA439KhaUF9hew8SKJQVZjlb6yB9/Z
Mmmi4gsCRpCuokx5fiSrJm2WJlPpe3WSF+FwMx7+pLfNXQbepF149eVrLeZ0TIhgiR6MgYDk3KJT
caNxDOiX9OEYGigyW/c8zO89kB1kiZgGgfLmNf8hJl3RYg33GBkljmwU3yT7ku/UnazXRzaIqASw
w8D8LaSi+gM90Of2SL4Vys3ymh9WN1DBXZrtyj9fAKZk+9IXX+umc7KsEthZ4DiRDmvJdC1Y3f/B
IRY+Wj5QH7+1dEF1WoA/usJaxxiIVFGJqoCbz+6RjwRCAPrfPuXSp5W8aIX5LKel/zUH9m+c3vlE
jtNRNMt3r+hFOVMyJ7nTqXQnRS1gTj3xL8ahPxRHM55vANTfW9iGozs7s9K7lFN7Sg0TZ7aNxtAb
AHcAHVxkJeRLeUsfnURU1v5Bi21j+zC8Dq5SYN5sA0pf51eldPNBX5SixfZpsYmrsQ7xCPCBES2H
oguML/9+/87sSU++PYNhXEmRTvbhFNkg1J3xUSkQfaJJCtaKz82J7ZEOJ8J2tNeAUUSYJA8tz5BY
IL1tUmRdduZn47Fy5zDNb6f1qQOqtdrTld7YRJBUWB54dqDtAVqA86+5OmtlWRNwKqX1Nju/Wfc8
uXet+/3zVW09VGdmpI+YN5TxcoQZgTUWTcrRBzANtXUDs9/Kbg6+9RU/rkpyp1ZGQZvFLJQczOxu
zKoDg9C5D7zfy9ypT86EmnNZTXsNbvG3ynuHJwPUb6alQQ9Dspplq6ESD3D08tgfXfu2TWzAYkBv
fSg0v68jluwmrxfFHBQB3mf2Tc0Cm67cXyLF0rb4E+ZDc6j9veB8GrEBpSin8xsKCRo1hjgt3Gj9
Nd3D+G9EhwZm+fEmA9ABqhPJZVdt0c2gjaB+mz2s9WvKj/aY7dyGTRsaMi2hm4rar2TDXoy+LWqA
qUp9MG4XbvOfo6eoL1qpVPHnR3QjDEWJ6m9T0qswLbNLegj8+m191FC9aco9CuttC6DkQBEM9I+q
dDw6ddWgRY4PlhnWejPxlAb5tBrR5+vYOhEoyyN6EYH7hV4P9/rMAy0p0mFPB+ugflV194rypI44
kmC3/dzY5v7ACwtwFDZIxtMZmqJ1E5mpb5gF6l2Nn9Xfi/Lb50Y2v9sHI9LODJnaggwD383zjha/
1qb/w8MLuub/rUJ6ocH/XTm5CQNl4We3/EjjPOz9BQOqiAj+ASRlw0+gdICZHVRFUCqXXzCvmMvc
61Epn04UrZMuASgl0t/6yIxJTG/0vVu0FV0BUAa6UQTRyIFsyftWvLE7G5KccEx4UB5mHxBdXwvK
g3rYawpdlmOE7iaAIagYIpK9UFZPLbDjpKwVsbOAo+cBFDgTSB4BLlHtc3yIXy65XBDEoXIBDAja
D/IMv+m2Rr0Qp4E1MciGPUwhvUWOegio5X6cunEUBWpNhOlIti5YuQa1rrpRh5OwLdyrOtR6tnOj
Li3g4QDrl+eIkuQF9xhnmJMZFujConjme8a3Ydo7DRdwSpA4GcgY30lSQR8kH79m7Qujs5CgilxD
1ONT77l/WcsA7rsGHYvAtShfXOJnPQiMuenXX7Vyx0tdLhPHXjhCtAag6ST/BuJa0E+pUXQFyZk/
GJm/LsnnXuPSNZ1bkM5806Eh6qWITklzm1ZXlv3FXPdaDZe+9tyG5NFJ44yeTZGaVt2jWr5xdTza
Beap9N53Mv6vHygYQ1tBRZYIYWjZ1zo9Sb3CgLHerH2li+vmx+dfbCMJPLcgOVrVxLA8kDliOjM7
1Ndr7Nq+CCa0FxfKFVl3HH+QkCbzPSZT4+lhx/rWhuFoaoDZg4zogrKzKUvNLjIkLvx1WHwKBimg
n0gyBrntV7o/vIoJ0Tzag19smgWxJYpcGN50ZUpmhc6ewicHr8syZc81hjUir1TW0KPQTN1Z4mVu
JniI/rYlbsWHUlcxOsq61KJjfi2QHsUpuxHV/30U8dai0EoE6yQqJpfQhwZJyzijVIdp7b8m9S9S
gmZybxROnIZz14u1fLAhJZrOpLYtHCXzi99cxzcLXOtag9/f+WZbngLwTTyW0O66DDEaOqyUtTgW
zLtLQfY+h3bgdIEoh2v6F3Em9ssxG0uzUN+HSIxtIc+UK66jl9el0uaN74DaNauvnDUL7fWl7+92
FrdxIMCsChtgeQRMTM72CF11WupoBgkIBb8TYQeA5Sd+s1dD3viKyA8ENQGmr8EjJ3mq0aLcWioX
gXQ+PIxte6hd8vb5Yt5/rHQgzmxIp7sDa+Y4rhhD0MkK+dBl7YdXO13LV1cb2VeeTd0bYwN01yC/
CBXs1YTc3DA3mIyaRx9tFCVJ5zzDPLjR3i9dl5YBIQ176MEONfmraa0BdG34de59gxyqP1jtdFdy
Fz07qMIM2k1JVuh7Du6M/zFtOjB703UGBsaq5tvcRPk8ZUDKhpxrd4ZbgEyNd7QIFTagq9j2/FhY
OotH4DxJkPXVrPiVYY1xAZ9bIzAkwJ6lDX/wCtc+9VMKTYGpBCNVZmDaig9tEaWFS+p4UVYSeXVf
vuqVlR44U7ud+vLWVoJHBcwP6NkgQJCiVaNUG76kHuBidAqtegyVcm8Y6DJ9Bi8ScJlo1gukr3xa
arUHCxR5B/k+zqsbedTAWwAFGu+QLyDj6u1/HfWYoOYAXyESPVx2ORzoxo7grVah1ushM8cxtaq9
MY4Nl3hmQooHNIciPffgrtY6Dare8wl7dcjj53fgYhofaTiKKbrgY0Q6jh069/DzbFJn0XCowTLq
AsUoWHUICrgZoK191H3RagDOVPQld8vkl+tDHRHXGy8MoD4XPgvzkpNKGgCHzcR7dboQM4b5E1SJ
I3TOg+WgzYEDjdNdfP22WRDlqlguslrpNPZ40Bu1BDKaFtegkMn0p7HYQ19fhlliaUB+AcOP7EKu
NGQo4thDy8Vo2hTpBbLmBJpuIjIxfWCGEZN4QfvGTmA8RgE52dlScTDO3RqsCwJiFHSQP8k9Fqvz
mq7X0F9ewR8jsrXxAILvB4Gv39e/FTXTz4xJPhT5lGVR9EoxrcCPkBm9EnimfyAwJcp6F3YwVwLu
PoHDlp1I31TgnhbnlCMHEJow2anGzJ0e/gOAxeUjhw/4wZYUKCz2pECNj5X+omPMAwItZdn4ZPpm
0s63ejVYy5g7ekAtY6fnvJGLCssQYtN1tDAvms5OCmj7CgFF3AnIa2CVEIAC4+Qa9Lc82ZtPvfTL
FniqQZErbj9mo6WtG7FrIP8G2AGf9ZWZzVda77H+XPpl0ItAtQ7L0YGfdyUfRvvxnfANuwaoRsH4
a93OV2lGwaMPppGpTa/qZa+ouXHBz2xKHs0lqlJVA5AVXaTFVuHrkEiNslOFCTH+PIGaESwyy9Ue
IfWmVTxyOnBjmIKTiWX7pUbSXwNmgZcoqAcl7Fl78IYdd72xZZir+tuK9D1TIHGsKh8bv0qXg613
oWVm95+7j62FgIDUEbAHwNEuXrZp8FhWpY0PiqOvVFEDnpII3FF7T/YFMQVeHkCcsf+6g+aIJ6Od
5yLr7caCspiFGha0KCNACt6jZFFjnzB3uiCuiffQTFtX7MysdLnrvNNnpuN4CAHM/ikHdF5MgrJH
8ci1h88/5tZ+OSDRBxgYFWdX5roZtE6zuhm8eQ3SDerd19POgdjoU4AXXMCZUdsB4EFucDfgOVW5
huXoD2usQWezCaDkHrMf2TtW8P/oocEeJjqReWKWCrMw5/GCXXR0ciZN3C7vru1iUmACGv4QXbv0
19wG0I8T3MbKbsd141zqgLJg4BvFOjyu0rvtTlmr1YPe+OpwvVQ92iE5Bh6iz/dr63QYmGTCF0V4
gGkf8Ss+JLxpkaObpQ1IpJ7E3BQaIm/ZcQL3Gk+8cG+0dOsKQKIC6Q0qJNg72Wkg49U5nWCNg7p0
sXxRyW2CSfGLAsQifSCmr4PdLRROQnpKz6xKTsSpKTIbjH375FmQQ2v++lIk6ZMdV2HxtBuNbDzc
Z9Ykd+x1s8YqD2Gee2OfhoTcoEZ30763kvdgEBuvDS6CbgrkLtih5ViW1CCFyU2l8TUV9bnykaxQ
z3bBsHQzWTdr9/Pzs7JxIFEKV/FWC5D/BW0+XmnG1R43oVFenPnNNX7r+U4j4TKtt85MSDu1NNXa
aUWGikWP9GKspu+oH4ezqYbMUneO/oarQgfGwawkkDK44tLJxwR3Z2jQr4WoAehtmoMO7e/PP9gG
GAcs7ypiCrgQEPPJWNm+0tqht3Hc1ZMWs1i7UqoHkWUIWJPWxP1N/uDe7lUhN3oJ51alj8hKc3Qz
HVYh4Yw2p/CQ6bWF6n6/W7TYOhIfFmhLPkpBNoNDgee5c16qTAdDZh20VbXXl9teEtwFKtImuhZy
DqMwTDbYIuim10bcnoB1C0Ar7zf3/e602daxEAXO/5qSnsuGwE9iqATvS8l9Zh6YsZsIig2Q/BFe
kr9NiBTjg8/tDKOfdeEFp1N/LeDMgkG7fFfnA/nizjG/3CJMOwuJARcqA+h6S+4IbduqN3tE2Gr9
VHnPTXVt0MfPz/mmCWDQodwhInk5VRn0NWsLGyZ6bwxnEJOWTQjOI/9zKxsvP1bywYy0M1Y70pW7
7/kziPOi+lcZu+jea0HzzX3Zh9xejhQDPAxP7tnInMFKKtdYdNL2i202Dab+kFSCzsI+DjG7/QeD
lZcHApbQcoa0qYVAQ56RnitrGXgNS1PQPI/XIM846XB/gdDGLMG9v5cwiz0/P4Dn9qQvufC6ai2b
Cnszivg1Ji/so5BLeCfbutqjI7m8UjCH4gCGS6BBcVHAx/x7ydMGTKj1eOJVG3iI4z8/G5fvxrkF
8Qs+3KiKDoXXOLDQDi4u06Autw0Y4CPI/jQHZ2m8Pc++uWNo/7moqQgKCykqVPmoKqxHkVP0UIWG
9zQd3XDELF8Tj9Nhj59444aBGhevlChcoR8n+dmOmlaalmjEIa31B0jW5NrgG9lOGWfPinQsoLTU
6F6moeXHf6ra0SIFbMT/eqfeX1tQWYjBMLlSRNzUtGsDH661QPJAe5DxO4nCvKDod2oLG6fuzJI4
Mx/OxDQOnaansJTVGDOws0ht++jzxbxz+EoXyUQLQugQCspdefKRYKyBzA5c0vprADVe53cJToE/
hPVt+wtXGKXSW4EHbVm4Tn76Y8f8xilE+RddbtQaMNgno2AtVfGMVFAR/FF8xPQsCDviIbQxoD8c
tLcdc+KUSauFe8LLZeMMAnMhPSX1kHb2QglyhRzoekQWD4gs3ibDF+TQI3i6wbXyArnO5XHH8MZW
nhmWrrebprTOXTwwCweDnh45P3nvj341BLafH7o7Mb0IFY8dq+hrXi4YbNCYicDs/sYg3gzaq0Yb
rV+kzkYWlKVKyRejYNp6OzI1ewHPZK0ePFLXj+NUWb0/qWubBqJqXyTtxOrplhS5sT5Y+YpJN1aN
Y0wRMek+X+vWiHW0Yh5TrU1ziI+YJAtyioGuAM81tLzKmfdQC5y7wvUrayyu8mYmd4hGKDqheTtx
48pzybQkJqcEPLZrryhXea6qLwYIB7EfaM8MBzsbFiXyNK26dnJq3hnpTI8OTxUM2DGVhOmQl4es
4p6XtLRASDKzrronqrde1SR1Y7tc8AzxOXuyle5H6Wh53CJfBAfxKjozSx+A5Nnyi5nSsKjXMUg1
p41st4Z6wmwafqdPJloF9q9WW/LX1M7KxR8NwRQFEDsjQduxKbtjY2Ycunr2UIUBGMHoLX+uC7f/
6gw8txLesNYKVWtQme/NipLFPes9F12ORscMkTeh/1PnWX2vNahEo0ORk5PX6cRBGgGgZoj/jCkh
H7uFxC2z3CxZzJW/qEwZSTioadbHJGXW3Tz2cEoddUseN1WvFDcV5XULIpWCObeYFDe+tT0mPsFP
BqJgyHsFdVGlD4jmut/Yp+4R1fesT6bJo5k/8akKgb5lD+Zqqtd0mt+cFl576isS56We+647ayeK
LxS1q7vEaTGdbIXfdivm70GaZMelVqK4MXrdXWbMN/OkibOhgcB0TL+tE3i7PfZFKSysoYb8gJ4t
dwaYXgKCXnnIrYyFWmcVkanPj83S5q2/UGhE+j0oX7pmnSBUQm2qBoo213Fpje0S4cyYkFaY7aBv
OP1uzRRwpMlS/LLXTyxd+njVWyjXt9T01d4LXHc96rzz+55Fhdc9N3YaWKP5FxHSJ4pOf3eeOoZq
D8JBzjyoF6s5ZgHqfo0GOrHY6PubtJ+VK9g1krIDdr4wItTi4rQrEpKjidV07oM6NkNY1vMLqVP+
ODhmhs8AWjFbL7JTVqdzkmf2IbPUX5Xh/TD7HtIrAHT7ucaOLoZVRqeL3SG9o+aQrAp8BtOP1ZI9
CqNE0U81V/DWOcx3+NAfwcHy6DGGEWmLaL6eV/r31XZdEqDqBfJzCO2E2MZAr7RE8xgNDGYvN+A4
LkODUz1K1dlKpmpVH0r8MbinVsw8F6DmsJXYzZYHPR8xxJUu+CVG2JXN9eJQ1P/S5p70xUmfnaNG
qgNacAfbSkOS2RwSIeUNH/ObtVqxZyW+Pcoo+tHWFB64hboEVdP9HKDjjEJvfZi488TJrEeMAB/p
0cWIUnd60sbZPjja8FQzdNfqHE5kHtrONwgBu/cy3LuOxiFy46yRoygJW5aky6CZbozPdkYTT1n1
l6mrWDJX43xdl6YduaT4mpbrd0ilHHLChiPThy5p1+qOMcUIzN6MitwNcqt6QRf5Z2OOjyCXCgs1
B9Ge91RX8/WQpaGbqqHVQLdLw+yxUjuB7i64bOabqqBZnIODnI7hZKRovJvWT22FNGfr3XcqNyPd
UCa/MWoetKwbfLqOp6LG7Auc62NONfwLOhftqD4Rrfdp2kOhvAZuRFdecFIRfhTzXV5QSHb2IPIw
7VedKkmhs3vOMDPDnGTtHe5z3qVBTkr3duatF2WL/rwaemyrZXMzKHoftJkGgs08z45a2ytJa5cJ
J/bLaNPH2czpwaQgfeFu2T5amAXy8wbS6MyYXmsFWkrtXHfhnLuOvwCTF3WplV4pHYr4GDO/amiu
BjacfEQM9zi086G15qeRKEFVvTVcU1DqmUP0vwIbPA+BXdfRAN+poaVyAIs+iOud5rtijUljN9/n
vD1oa/WIwexDTbJXl1VR26+JW+q4J1p1AlnbValQM7BXtcOnW9C16NWT2ZiDz0Dt7yPTD1YXh1+B
im7urber5fxwCJx1CdIQPt7kGFOMiwZZGWcvi4kpimx94WoLEcQsy++MChzC+WqJuWTTi9da5VFF
1S9rhQitbBk7qcTAJpnQc1E0L1JBcow+8I1aAPeWdurjuCAfT52rxaU/OhuNHKizvS1lc1Aa82im
5MoatdcO9PWQZFKuyJI9T3afpG5xbbbzLStM+PXau3Mr5TVjBl5EB3xYfLl1SHVF5/YrsdXXRvPy
WLFoXLW46vpooKveL3AhrLfuiEcBVwNLEFXSIiqU3PVdAip+NgMot+SEir/uca3Ua7vN7lvHScwi
Vx8LsKsMUemOPxA9ZQ81PgmPZofk5U05NRMew0oHVWG3eCEDvivkBMI2Hh3xgGQepuMziwZKqSKs
LLOfQ13RpCe6+pzlU2aAQHbJtVPpWvzZHfsUKN8h0+64UheJ081DmOsQN7foAvnvrhZymhAVISXV
grzsptuF9kui0y6FnE3jFHmSco6Dp451YDZlHYC0skhMQtxAs0Gp7nITurKLtqKq5LL5m6ZU8+Cr
U+W+dgPNfhioUodTry2R6cws1BeUCyvBlU6YM9wSoyu/gnlMC021JpHTT9An1+3iiLDpRVOHtPVr
g7fByqfZHwgBZDSv6/KqyOCd59Z4G5aFYtQ2s7UissvWC4myFt9Xz1NeUICr67AwhvbrQlK0nsmw
FP5MHP22GNqsCXlqgCV1RrGZZgpBj8zGLvgFGCpWYFIoQpKpUIxEWTMLnAsGUKrIOcO2suaEZxVo
vlICf2s7xX1m1M1b1Zf8LS0QEgZsWfljAU/yRfM6OzHtfk6DhgxFH4JmlGYxMhBEh6pTzcxvnIX0
AdRcCyhYrG4VTDqiBY6Wka9U7i+ad8yfFJwrZ0ZtQ3PeBsvogQwAcXk9adfgCTlmSnc7Lq7pM3t9
bCrv3l2xU4w5v0hhJ6zRJ2jieqdiVc0DB1DR90rnp15ntl/Xiw7c/HTbch7PRvfF6ecpGhTkDSAH
ma/IYJtfsjUzj62ipJHTen3hYyxlNPysxNgJshDtiSzDENdK+2ue1WSg5S97ZSdUOqM1c7STYViY
Z2pX40rPJjYHGBkLMqtJRpo9FiYY0+h6LDsrKfo0Giq4AsZi2in+aKKt0o5HMBHZ0GZhX8Z8/T1o
8H/ZNCQmm4qAVJMBRV91SOyeaw+dZULPbXHUCK8GPeVzD2WRdeZP0LBYEtUqF/zlOQtRAv6ykv+w
92Vdktpqtn/lLL/Ll0kMd/U5DxBzRmTkPNQLK7MqCyEkEJJAwK+/O9zu7qq0l93n/b65nAMZESB9
2mPyRuLEreo6K4sonS6NKI6vp3Ckq4xqNIAvw5M/YznEHLwdguol0q7OZdR7eyizIURRO8fxPtm2
KUppb3morjl2QGMrOHzdzrPMWw99NnSFXPgzcMR11rRf/IvGT5vgXM9VmcOCb7Dka7NLxgaWEG8+
V35SojU5aLDn0jH3Rn9XuhazUXLiJDa55IIUhJnbGDtInoydhnKVBYVszdVs3U6wFlVYKMzI+hW2
2nPTig1u0O2sKg37+7BZdLWenC2GcsDtzuNTVqZIdoQ/2U+f4Nz4WpXqo6miLyiEPfQDOfuhHlfx
wId125RmK115g+b5N5Z1N1HdIP6GQExisDCv3CziNeiVIZ86qVZT6OPpElG78ct+28QU/ZtmIHnp
T+NRqC49SafxcNF0yjumTu0EHVHGNcsdRRXfhCl+8HZBp7YjoF6XZGvNUck01uLdj3p7Vc7cFlnp
1es5SNpHLGTltqTg14Nu3UofrcT1SiMe6Cqwerivo7laie5Sf94Bhld569rbuCnLt4pSLPGpvelk
WuelS3KKqbywgUhzPlVux+dpAlvPs0EW3Ha1KBhz00rFnsaDIEIWrds2jQdMEJY/Nb24UVOybcy3
RfeHzOJkjLTyzG936FIqoKS+il1/cHr53vLqoqazW80jg+xh528CKel2iAWOOby5nqY22EDCsDJk
uEvqOLwK/fl7mM6FSxZTeFTvU3Ry1QOAduEN3Rd/MOSKe2W3YtJf1oFzepOVyz5xcQ3mkNYrP1qm
60mab+3kJRs5GHQ5B8uCBxOHtMXML/MyyCyfIH2FAq82IF4oG2fwZJIn4xu65WPvCmsfX7aYVeOd
F+NNmPl8WaMMhqo8jqcO4RQswWyFPdN7x/TavfZZm0wrrmhZlKhRR+qDiacNdnIfU7FwdOeVZj4t
jNqj5Brj9ejH62qapo10VFc5PuEYZUbJiLBO9CrIETN6GTEcWoZgbz0cNeNR8bfeZnwrnCq3kdeW
Yy5IOnyYRPVPiyflUgRVG71JY3GulhGafXJSxoIX9cD9fpU1y7Dj2olt19lxjXMGpF9CRduup9DV
e6W4BxIS7tFOtuS1QYg+UJG0qGk0hzgauDnLg2ycbz04PuucyBojD67kVUVkRlevpTerm2nyZ6gk
FicegNHrvWB9SHNhQveUkpRdSc/wM08i8SLQfnCKUl1e9t92k8HgdDa0JR+d7GF11k6OaDUPoHpO
WNitQI1V0KXOqb1LvSnNSdsmsiB1NN3P6JeRmMdt8CWpkKuYQ208uFVso+nNYzXR2A07GIKgJ1eP
JDD8ueJTeZy7ZMq1r2460leblM446xrzmCZ1dJUlcjoNkEajfFNMYk9wRF1zJEQuhd9mBnl8brZX
GIW9b6Hu0m1csxHUuJmCw+BNkIQxAVfhYNh13TR4zpAXvarCxr/SVNBNOo/1KeghX5xNgvzXljWP
2mXBTlYtjgyTBhYJ/TlWMY1jRSxZeqXGelBQmqV8F3sdVC7DCJcJAD92HN2IqBHUTW2gJTWFnhs/
ysPE9d+DJk7VgUSV2CRtNx5hiHPRFbKBcdaQdUXu0LfXPCWdCnTeJiNFioitEhSf61Q+D9Hs3zWd
Q/tTa4Oe5dJWEzoBA7Q+Yy0X5Vx0sMF8MShvgnunQ+cV4I0Y8wyLOnaqemw5Rdw5FazKC+noNKSa
2pXfdKMt9vp+XEV1Z04Dr8tH6nq0i2Zz421kbPo3TdP5yoxsWscJx8jSeov9FuC48zCOTDwpW9dj
4eG8vHNdinjZKgYwNw/ZdDSh8E5mjOqVsjPWQRyGfAcIIJtzTIBzUakGhYqZ866zkpS7WWRkh4DT
YMgxw4zgYtnSH+vEzwouJAYz63q2MtY1V5Hr6h0Jg/BEq8aH4eGiyE86/A90sibVe1QmZIdzLdaA
KXbNEZ8vplDEVV77aunWvSeGVdin9iFWvDz3yaweOp+or0MPDH0afXITBXw4lLaBspgZ5AHTDtWt
de22I1agQ5YM7CWLa6SKlZSCzcfkedRC1efZzA3NeWj0sYG19ioMiHceJ2u93Geqqy76FLRwqGh+
Fq3TQOQMgcur1t3rMI3hqmwY83Mvw3IJSCyhX5qFp8dOVx4+6Et9g0OU1v2EsSwo4DGxHHMdjsEV
95OiG9yT8nizcamxHx1uuKtBRVFf+N7snerMGuDFcjJfebCkV9EEv3RBp2T4guWgfxo4sWfdRgry
nKbv2boMFUHEU23MDmMyiqocvmTDEBNKK9MbRC+4L52JvH0Vo6cQi5u/QkU0VllRc/W6tN30QLAw
fG2yTu2mBhGreT9SBEalczq/jFWZfqiwGXFQ8MXDYAb3aJWYzo0sa0wuWrh6FUczba8uKCx2sx5I
NwEci7YD3j8wHrVTAQiUX12ofXuELlg+SUwmL3U6IFer6kWwmjiKsmMsani0XTzcgBRPtqjrNiiX
FoptOyA3WOBoM5wCZdnO02n3gno3jIkZLW80BugEJ8cW4A1JUEWd8BJGQ48dgs4Ta5q16naY2vHU
lH70uoQJu6NEtI9dYyK/mMtuybDdpem3umxQfIGsOszhNSbsPGhDfeT9nA2FAFtgrskAlCibQn4d
ZD7Cg0jDa4fPoOHr2c2abKPWmeu2hsU9Hz2n154QjQeUboINxvQgQN1o1Y6hPvg7hQD+qxxx/kdf
sdc3QBkJME/W9AP24B5BMfmyRK6QFQ8fys5fbIG7lgFyKNHtuONRRbDaDmmH3aYkCeBurDrxg1pG
TFYY9Xm9r5u+3UbIGsOHlKHwI0CjX4dtkGvSoPNDeUl1E1b4iO6JH3EAJaBQdXwQFdwVx1hpGZwb
dGa1LlfY8pldobUw4JtQ+TU2rVQhSwnNGUEf+PfC4hnvt8K2SbLKrA/b796FGIm//zXu/icsFOD2
DEGIEbYQaJN+5m3kHHdpL8HlteZlEF/76FtF/kZm4v8JAQoSLYJ0AaQrjKWfGHis4B0cOODTALTT
r/Gh3ZQrdRWqoq/zZS1QAkQe/vpV/ZE7SaFR8C5t8RHs4J9NTEE4znjfYOnTEqkIqroqqTylHaL2
ph6QSXf/15e7vICfqZoU4YsJiBoou5Dm/+lNLInxurG8RNwgUnJATojbsJ392+TPCyP4h8tc9LuI
ebi4BC+f5Q8cWx06k04LLoPT4XbEfNd4uH3j2K5qSY/cF4cp0P82r4csfDhxUEJ2yST57bP94Zrh
EtpBVBqJOtl5QM5TGb7/9Xv3xxvw5wt8YpsaQr126HEBtNlsYEi5adtyHYu/a0D4EzHc5TpQwsEM
Dl/FZzEcMnWsh2p4+NrACqzlnb1BjMwqWlHURK2Wp3gHk+ff5Ob8yV340yUvhNcP7x0fSVCRGRaw
AfGpPnmYKn9l+kOsbuUc/Q1/9qdvIwww6O8GzRt8vgX52BnWJx1w5vbcJoc6faT+3wVH/ZH3x1t4
EYFCNIGM2/TT/acYjsyhD9v0JYQNctBVs57es2vyBBRxreDSwimpgLHor2+Q3/70T7f9T5f9RC2b
dJZVT/DSLoVeQXHJriRJ3r77t8F+gmrjUl0wP8tuVT3/9ZX/5LHGWwn9E1hfRMJ/Xhsbm0Rl3OOW
aaRMviMQweyT3i1b6hN3z1LQMLRpwus6pO2hGoAz/3b5//N1+r/VR3fzny/R/Os/8O+vnZpx4Gf2
0z//daq/6s503+1/XH7sv7/t5x/611l9tPdWf3zY05v6/J0//SB+/+/XX73Zt5/+sW5tbefb4QOY
6YcZhP3tIvhLL9/5v/3iPz5++y0Ps/r45y9fu6G1l99WweP+y+9f2n/75y/4OH/4JC6///cvXr9J
/BySxZu6ffvH5s10f/ixjzdj8Rt+hYAczG56yZP2Qrimf/mH+7h8hdBfcXuilwabDUQC8BHiSzgS
WPbPX3z6K1wPyHq9FPaiBvli/DfdcPlS9iuWtyiB8iiFtxIGkOSX/3r9P31S//PJ/aMd5E2HRA/z
z1/glv20VuN3XTJekZcF8xEyST4ta6IBQDD0QZG4ThS1ENK7LpnFJFFnkQRGGoY408oJmRSCDgRF
xcEIly/6QOz3NBXsDcBBfAWeoEMwN3BAePLGCE1UYF/3FDQ1TjK+ZPecziMF+Cmzs1vi4MWH9BxN
wESF+F1odOMFoTrYazr0XtHBh2iLZZ7obRh2fB/CBIgePhdOSM6zET23sz+6Fdo6WpZHFXiPUUfB
q7GgB1OhK4uzCXCqFTrHgGU0DQ4UOVnG/n0c0XWBQDwT3/pjKA4pnUYED03NJWxDwjxNmHrBzgti
I0TH+qqqZFjmmZLVa5caxDuEqk3uZORXN6zsGpfLofWAhKkZ52MvLN+0VHNOqwSdMjR1cEPGWWef
dNhzqLhwfCF2E4UqK2nBARQVgxlrXoStw3+SAcdvymr/S8LScn7yXe8dDci2FTG9d8a7SCawVTGJ
1qUuY7PHIZPkVM/qdQoq4eVaTPIAyL26oX4/HSpbL+fAAlDL+7CdrgVcNjnp5XwAHvuUuDZoMHqj
wV43PilU75DbGgbAaI0BOO93S381SV9uyy7NHnWzxK8WWTLvNCZoCGE+mUze8mTeBC0MZKL04DAJ
Ke9uBiL0ljhb7XngN2dEyKcblDsHV1xH5WFsKKqCa9M/VwvtZRG4uXwPqRuekslne6asBVhjUyyY
E+13ag4y/AqBsiHK4CyPerQkTHHFvrtE4iyHc/6g91Bz0acIrE0cbRSUgEUw1s0GNuq4aJgAPA1K
FJxhlU3m29zPHqYD4BPZHeC8LAYIGgQvwZj50PATZItFhJ0bMnOTj8RLIShhAw1WaNuIj/5iPGCa
Y3/sy9Id/VpPV+BT0w1fmLcSgZag1evxpR99SGB8UGK1L+nGC4LyzpEWMHGlluSDu6Y+xaMcbyMO
vntIhNzqOmuuTO+mrwCe5DdOIjQPRw2oDmpJgYOGKnzAEfdO1d3ReqW3hsCDrls6WgRaTvTN0LD0
8zmzyZvWA3nFOWg6cpdVezEn8OSzqt42gqaviFBrN5rgZDhJjea9GWfnMWiCjWcqmCWAiqypqcd3
TfG4dSGAO9uCesURQz5zasubudHeaugiYJpNGX4s0vh3SyT1CmdaUL4qIFNei1IeB636Y7oQ/6Qz
vBdlF8Q7ZEp367lPhiPa67+HXtzn9ajDd81Yc44UdYdypt49nrZojTVQFTGnDQAlKF0UXsI6hehl
q0rub3vE8mxqCDUf4HPKtomYzIrHAO9ZErYgIuzwIH2oZIIq4vsGcpTvBDfSynrVsK+Fyjax8JGz
lBhVWPQ4nHi7wBjo6nSF90HdAEV1p05E43lUCwY9j/XPVDsAF8kAkA2y930oan2y2eAODCftsGCl
X75WXexdIjmcP50yBVgHsDvvBKxDZbiiE62/Bakc1hgisxXXcbudQQPunQ3116rNlpXlVfLRoHnk
CSzrfIoWOJbRK9adyRiiPL0de36tMp3tUjpw3DxgokRajIIPmZ/Lpg2vI0LLTWcaA1hyltfCBmZj
BouhO4L2BC7FUGJpnIFKace/1D3t1ksHhIQE2fJ1lEtTYUn2hlMvF5OtIfsXyGgjg+fnJKkv04sX
wStUBd3zCB5lxF7QuuuGh8M5AqCG7jzdtTavzIBGbQB/DFgzWuG7tQGH7h+7rvEgUmkbMnTZjnfT
kK4CnbLqeZlwsoeXpVXtDuar6S22IsvbsKnuMpfKd+VGIL8zfDcFG8r6GkwduHzu5n5Tqaz/aPuM
7tNAQ4BjRQVhi16aGvIA1UPCT8ak6tYjNrsRnFbMIVVjs5D5Jc5FFZEg8S4ISxYcKn/CVcqsnVju
V+CcV0xE8cY1Uu2d74GVF9zucMhW0bWd1dQVSGjj8YrA0X2XDSJ76GRg7kwYE/BOSbfIwusr1A17
g6hNzqYw3pUWwGgdZ4TlAl/cDRU2H11D00RYTN+AaPdfyFAuOtph/VJ7C5v7c5+UFoZxqI7MKlRS
mKJ2KE4u5syv91PFeVgAkIY6vW87FuJpDp6jtiZNkfEABSGMZfy1WmB+XydJmfRVgaR54n9NA954
e5t0XC1Aq6huQJKOhB09Di/jgNLn3lcn3HwtDgV1WrppX7ZZK7C2TN60zrQPzB1B4z7I/z6ZEn0t
Ztu7vViSeLrnAxX+B/NalnzQcgiXo+dkSx4tAW0h68UdrY2WnefHEgsE6JVi0inAw9Zj4albFu5t
RlF1V7On435VplAibVvLRbmlNtWITouC8GsCFPu1btMBzyHnp7Tpgsc06/qbasjGF8sdeQo8vPHr
uJ+7dclUJXOodJcS5qlZXS+VDr5lDVl0MTYNfUfrArREETeK3Nm4R+S8ZxcNQDpkkMhAujNvq7BL
ST5bCi1NI5i+Qw2MFasoZPXTPOnsYaJLBflP1bucJnaANmcI2dYgfO6gIFx6VT6wmRwK72DZL8g+
RnvbVE2bxOPVpsGQKLZtsPR3c116u7nk8z0vy5Kt0n4BfxNPyKiJ6ynYtzNuA9qz+qUW3FyNk8Dc
DA3MOvJcMuesskh/96EpukboR3AnRF9uTY8+Um9h00Fkrrrv67Q7ESb6F793w4toEnELjmRpIBMb
xbt1nN72rYN7e/KlCYtGTFDNNEirAAl5QVtjKdVYpGZMXFF1F0anVPbodSTrinCo/S3Wd+j0gBG7
2071GQyoNoPOqA5Ze4+pVaInERrGlUkacNfSV3IfL/OCEC+MVIiJFbCmN0JnL8Ab1IFDzHdfWsTK
AjI0KMsdsHPvaQLweDFR+5zwKsMaMQ4SUFjJs9VcTtVbZmaYa+BZXXOMN1/xGhHFQ1NGH3wbt5vU
r0iIymJW3rUwqX2FwMYa7NUpMmpr4pP95Jax22bhosQ20UiBveKVGu54L5FwEZoqerVJbO+bKYqP
1DHZI3LEXVZn6SdzsUQB8HWk/ocx9M3TgtHVMvfokqD5kIMs7/0MzFbUR2wNOz37XkdlehcOg9hg
Ep6vAgDRUAa06XpskuHBox3i/G2TVgV0FNMp8dv4qXRy2PV4ig5hvISbBnkb+0HH8pFSEZ4Wf0o/
Jj/SqySrkyC/EEx7M12YcHxYh6pKo/s0JF7e4hvzWOC2MBBKP4jApHfe0phzYxgFh7WgOreJ5muf
QtAaKkg8m9mRDR0TsSszbZ4nr+yRSFWTQzdUbNfGlK9kRpBunADtrxh4bj562TtmEHHNJGs2HC1w
Gx+UeUEJMpIYodFB1USsZwS85NXkDhfZxmzq6xaQKQjd6klJiREdfbjpqmxreBMbHh/1hIk10jO9
pqMQH0FpvecFxz6IGLPafwmSCVzRnPb6PR1IeuLYKD7SPsDYOgBWvupV0LyIbp4/4C6Fkj6dUI+s
2xJDPi3nRO8aPXhr51uL7ABp0+MQ+2B6w2CJPwQ6oBD+60Ofsw9JFb5HJosA/XcOjVikgnWyRTF2
PiNcbd2AIHvgcSm/xF2mrkPjhVXhuCFvlcZUtIq6pHv1gdxyfErZeM7CCtIBNqZYb1LPxtgFqdvL
WHs7jHDZzs7T8jG3WEjjhc0QRLra9fky9PG6d3w4z7ZVq2hkDGe7BFJst7gDh3vlPHOlTz4G+euo
4vKlDDyFhyOyG8+buYAwh8VnCXR6nVFFjklG5necCNOPzvf51jT+fJRQxxax8XVOOFj/kIzQYWO7
qI+YRNuvMLWYG0g+mzXsdqAygxj0CMDXHFYXnDoID7cof4rOqJ5JMUQgbHsDm3C6pa1MnmB6nh9x
euLfLRaHVWVSyI0sxTgeZQ29T0rSncASercg5rprObf0MGs2YLtio5lyD8Eyj5L24zapQvs6lrrf
JADAn7IMgtM8A9K+o2Sob/xBjE9BNY2QjUOqFhVhpKtXJJDCvoGYzHVQ0WhjBRebpYTkqky9+hHg
Y5Yn4HMfEGKAhXt2EeR/cIl3oEzR9AmZV2og5S7AR7Qbg9z3q6qDsEJEoStAMFcbb4YaQWJufs0y
4+/nyqvWVSSwwvRNnTMHO7YaQSn5wXQ7gGP5ltRQ2ZgxJV9KDJbrEZTwluKlbENNgzUVQlzB54LQ
L8i2VnGjEVMy0eTVE4HXrQLhx1UuWWw/Ak3cFzJJ7wUyaHefBrV5SQMmn8icqb2Hw3aVj6BoX9qA
6Vtw4sthrP3sfmn9SOKJowZEjF/fi2xqNg3uB2ipoZJ/lUkd3nOu6V3SGv0FcnJ9gwKvaNVpJXY4
ssSvvR7w6c0ANxGHz2K/MNCfvsxTNh/KyIPjtxugo5pI84puZ7dbSEzWlEEwoRfLzh00pOtKDsNu
YoF5QiuZeXYgM3G8F0GLrMIm8Y4AS9D5lor4nrVsmFeVUpA9tnSJV2HAUbkC1X1/r3qic+DPy2tD
CHtPXdjcNWD43jEbtagXxCKwTue+xFI3ZgKQf5lU4KPmxcNxu2nJXkLdUCNaf8qeYhOoNB97ksbw
Ojr+ZElCziGEiK8kYeMrNKtoNs8mjhgs/LYAhRrK06S4LLYIQKFVdqIgY1heJslFHpNUfh61AqLV
oQ7jLVwc4xmJFekqVcw7wWzS4ICgOTKUIxlgi8YToeMiFfBSXUFC3OFv8Uu9Q5gFfWAGLDDLLQ5Q
69ozeEL/P+pn5wvqBy/aX6F+Nx96+BHt++3b/xPtI3H6K9p+4WL3kSNyMd/AAfY73Jf6v+KshKQA
5BTAVoxiuf+G+4j3K6DBS/4DnP1RiqYDoHC/433ET3+FC/+SuYjUXtRKw030bwB+nziuGL8+AveT
BEiAu1BOwQUP/AHrry0pm6kMYYLbarpudpdEEKR8yrVfYIc/tUX8N8TMJ5fu5YoXlw4y+pCuHCOo
95MpLvUB8uHFjetLDve47x9TpKVdImuC53/TwoiYoRSQKtgtvC6EcP+hMqIHAV1VAqKdaDs8AXlB
jRlMwZfWwKQqIBT427LC8Gf89HJFlCp4eAgBocK5Rj9Ram4ISlhmDJpJt3NxyXHmGywU0AUdYiSb
Ale96rbRKjwwJAJhz9wzaAULdwWDzrVeNdewq1z9bbLBBbP9HyLi978J91kGbh3RcZ8tqq1fD5Sn
eMfd4fI3tavwvSu8mwhV5NGO3PwvKht/Zlz+cMXPn7Hi1mVNpt2a5l4hr0cEOJR7hMNt5xW5pb/l
yQ+733mHn2iHH8HrT7mX/3VV5JxhZMAL/S3F4od7OWBmucQg4HUW+hhCJZmtzanZuk17naCQll1x
u+HrCln90ak+/10A5R9u7MtHjw6P5BKygCztz6bFgY5qqgN89Be35/RgTnYHXWXRvLJDdPfDCvM7
bv/jS8Wt+8fPFH5tNCkioRev9HOrlx1o5aEgecQEiR1JrL1w6OYTi1wY3AccLY/QxhHC5RWsXL37
1gcubr7GZdyCzu4QAyYP0WxEoyGJgeLveoiaWMGpBA4tKwaps4itLtNgtYdnewxw7pqTiqxRVOPi
b2whUT3BoRUZjXd5qaaLzm0en0nZZZAMtsyh9GJWC04GzdJBZJ9ggrfQCtYmrKCl1JOPw7bkqtoM
gZ6dV7jYiOSbM16dPmW66/oTwDqE9K46vxvonUPrUPbkIgmZTp5Vbd+8yRa83ndJoc58SecoDmF7
VUp6Fwogjsy7SeHKUrniquu9fHQYxG5dqCYhb7D/elP4hHFHXSALnxH10vGWsK+sTmSAvF5I9ntk
vwpWykffeQ2/qxhUOydIUSEJKKKq1jRBdgaDXD1CAn15Dya9WzTeBs+X+8hhXEkhgeKSTiuEhQ7p
MyVeND9WwoXxc8siX3an2fVCfe/MaNubQZS+ufcRoTsXSQXo6xG40SSrM867S8xWnoCSo8kXxoJQ
F0GcTfPZ83QLX5UCmeOOadQs+ktc+6WXYTDBkPGCDiU+bDJVt94jhZ+WvtYT62SzAluhkysOoCC7
XhoVme0MwCaCYTCJ2v2cOjN895Mm7O4iV3cQps6Q0p4HwHICji204iHhRuDPi3FuAhKBl90stIuh
ep4WiumpDmvAFr03JeB0wo8W4qYUWBepXPlcY1iD5WmweqyONjMMUgBfpX6wpbWFVmiDVAXoVbZV
OYEJbrUtyWvLMFDD8aEoO/IGD9lqyUyKNheahQJ+JtUMIk9bgDErgRzOW0X6CXg5pjNMWBaOxXUd
Bh0SRmFtY08eKxNoEAafY4iVpe6CE/BqoQ4WWNO8jy2RdgUGL0LDWpYhDN2D/m8+IHawrQuTsZAf
gVNQ+kCGkfk7GuH48GbkaOpnQBKTe+SQtMerfmE12quqBuzZgSvlhikPw2Aajks0KnfyKzF52od5
qa78g1fzML0CFOzNeJYTFxQQZlh6hbKhWu+nWAmxh4eJkHMUQOQDpJBT2Kc8nAHHQnLa03WHkqdL
cCZiOQsfhgR08iog4NXZ+Q7tkBB/RdHZwh2DcIdJMHaD28MG5xAuj+RL30yB2AuI6OxhcVhGv6ad
ZeE25ElT7sGtARyNppn0OLHH6RDdYh8XSL9aVMvp0fWJpo9cNNbf9R14kH2SLHiHtGYev5YBh8Tf
tAkLAFl1yIiDk1QHXwKq/PAGuFrS3KayAStSKn9O3sOspwYDbMLJacIfLY9wOxKkKVUNV8UC6TQ7
QJFZijmXFSnH8wz/LT/UczC6m6FOK2jX+mVxr4ueNHrxcPpLkhdf97CKBHPZmq2e2wsraUrToE9V
pYv3BESsg81CJaARCKdleIJOd5anKh0Z+NAZmPhc5fEYZfoJJkv3lrjaBIcOctsmXQMnUguwA+h6
YbFKonjGwpLGOJctAQCUEOaXEMXhcVQBQ23CoIUsPu5485p22i+/oYGlpR+zQw0LO9kg4rY8xvAN
t5BQsgkOp5sonrQmoDIXDQPiCmi5EaogvkrUnnl97DZ9kxkcuDILKZ6RlsJEOTMvY98D3WAryIEE
jQjojuNRYw8IElbCbxZX9SJxFoEZaVP3tu5OCrJo787nQ+odtZJxs45rh7WT+MlifRwoBsiesQ4N
vgHWXUJ+XcGjmmBluaCApINt1Uc9+wIcMk7kcRELsG9ciCTptVKlDB+pBKh7LidfItYmQmcEHFrA
WNmDRJJGNhZ4eof+IERdl+kpBbWi7x08H8ac2hFbhl6LPqugc9Q19oBTUrcDbJGLnCGz89WUIjot
sDCgfylTyciuBNTP7lNRg43MSZi65SpzF4AQabBm4OG0ws0ohb+tVDDTS150CMAagtuRIsY3AgDq
3UI4rkUIytCr2xX0c2IKCjchHPeMpRsvL6/1spBXrIUsXf8/0s6syVWj2dq/iAjm4VaApp67d/ce
bog9ChCDAInp139Ptd9zXqnQaWx/Eb5xONypKqoyszJXrtV7VDXD/mSNkX+AR7RcD22d57+z/pAx
a2RV9E4an5KjQe7X5EmxB6Zb2Qc213BhrGY3irazLcIwfs9Y0JXB4qJvDmmzSsx0zTxXYy+KzBAD
dbmCUARZZpt1KhXeQU2oCHdeU4yr9HTUd6/qSS2dgG8GnjpoGr2ybti3nfM567w6porU9ofdDyoe
+ZAFrjp0ceEj09Ccvo0llEgUiqihHIgiDTBNPT4e7Od97A76WnHMdNhEQ+Ea3+tU6Ua/Omr77tbI
+lP3qc5P8RDk2WCSgvCaocEAoW97eEusouMiDbGiaVGQxOre/E0ITtpPeA/VDkr+n6JeoE/qqMdV
UsYV/bXSjvfNSh2c0XVWYNuHBgHMFEgtnKzOyWYkVe1Pd1oH/1+2GSjxG0rQQhPsDetdNPSlFQ62
dTRhxTD0gZJDFjlF+ouM2XPguj6MNLPAY6S7Y6h67UhLkl9ca/oM1ulKggoCTmCRYOiwHCRfLh9b
A8J/peoNbShS/eq5C8dgv1X8cgVkAXKEeJ3eq0G/Otx5gbL8OGOUWKZEcixs0//kHyEqIj304l3R
pA4qH+/PrtNzufPxUyMjGgsTjqQxLLbpsHLwHDMwqEswGY9U8lNENgEk8RImsZSee1VFd9qMT21o
xxTuCsdvaLeYXewb2jazqhlrElOdbE5/34azN4Cld27dW7z4jsFhYy0hAGKPfcFZgyY3L54ZqJVs
j2lXmI6hFgezyWt+osqd5nBoKQn2LMTeTB9uj1ehl62iIpm8zLE0SQ+5iTGJeiXZjU2Xm3zDzCHW
RH8gMJ3Zv/f3/tlbcWJCwrymiX062vb7IwYqPObq3pjYC2w/XqafwVnfWs9CCcnw22/6j2zVPX18
Sq8uEMg0pTm20lal1zNjoseyNtnNRL2zsof6MEsPpV++m/5aH+8z9LccKDZlMpSi1TPPLY480p4G
/8C7NNkzA7+wVoLL0ErDWRov6fxPDIqn8tmBrLK8sI4xBqG813kshShXbuMgpnQNHUm8aChG5Iw7
+B3QHvLimQ8qoRApBooDerZgaUtdpa+URixY8L7qr4yZNH578zO/dW+Pob5EGOdBeeSFVHczlqUa
wMSwdFjVpDNjzW2pAbBuV0mZo3BpjhEl5yxd4h2nS5TObFRUB+9wYonF7W5trO1Nh1rW3yBbFjjR
yd3AndkawQC0tLSVjVG28UBw41PS0QyJGYwN2Oh0HdfHcFffMZKaglJZKKe/EJX/d2XjqmXPcRGt
1+GakespTBCZRzXu3ksLYNGXzYonOQCS+o8Ln8FCEIs6QRX76pz3luDH/9nbM8viPp0dX576xtjT
ZQj7JYArxmtBHz+IEmFE0yMPRBVNeZwtpVz1A2dWpUAZOzTie4WdFl51DDY/xs8eNo1tGWyZZJgr
SV4zB9jepErITAEdvctFqvUuyvqK7VVXVUgxv940q/1Ku4eiqfhu+MfVnKq3du1yiIqkIMkEoC5/
0D2/BBfItporB6QDUz8wxx1+aOv9qvcZmawDaH3Y2kCzZpIQXaocvd9LsOQWDInQ9OuqdFtMK7Pj
1sJ0u6xGX4izxEF9I2Y7/Q1oOy3QFtlLvHR86ggDEKUAboTn1G/C+BFmmcDr/LnPfWX7XRWRKZhz
LZuZDilFyMFXVJbN/fVgjTpVX4Z8Jqxc2+4LC9IpPujF8eRRlAwZWC0+mWEaoIQ8/rCRJ4UmKfF3
fvNQrFQtnK29XnH/F5alk8ysm+2MUBjwoU8V3ShfKAlEXz3/kIeHLjjdlkuUDVdKMH5ljPsfR9ML
22Lfz+7uaO5dBcQZfhHVi7EfaegOwT80Qe4jxhIQw6GmPylDNnHuxq4wUXcwilDpBjf5LyzAEo08
IWeEJsrlIga3VCurwhXk9cBzqSVQbT62IPGz4ePEIs5MSJFKYwDRRTS3C4XeI3RXur9fA1/a31Tw
tB14C6wO360/9bZ+pXA1B9afelih+wh7JLMPNMwnroA4CYSEITh8HeOkyKAIfmXFd6itrFoyre4l
e2rWHy95Ek+ETYeGD2oMYiRHegz0h37n7o7is2lvZbzZF6xL+/GxDfnF4fLSIUraDK8gkAeRqfTl
VL0cjRaAAUe/e4so0FUL7cYNREl5AQ58ATCv+KYEc2ubXnbJrvQ5lcbaRyqowtB1XtTxdVS+DczA
el+h9gqGbL9sm2dtd1voX3vzW2R5yy6/2++3KZOeH2+AJAbNuRI/hKoagQxqcERJLo/uuMuoSpf8
kDowt94X9a77nf4ilYYFPDCeOc7uwgeKC/8Y+J3A+w0j5AxXo9ze+89PAEnEWAHNMJkHvY6dDqQN
3wCIy6MWdHcxryFTY3QoWjCtHWhzUmrXdt9FfhY9OiYJkK0SR+/M6bS5uzuhcPv+znQCoZwC8YPo
KpoLZ1zT5V5VywMPTSgbPt7u6UXiBeaJw2bTUrVhjry0TDE1j8eEwDY+xI+67y0T3tatv2vZZxD2
jOvN8djPmpTiCnPSUUGzvw+jflEpIUN0TwgIBbtbIC0OT1w/C7O/wcwq/uxFIiqtVDpYvEN1Y9cM
4qtGKx1ZNdSTi7XLrQKRNZ/4TryFZE6KI0W+N43jiLldjpQ3DBvx826MZz7fJAkQM4/0TVUosJk8
kb1FpSutrUIGEY4tbF3mr8T953cB6k2I8smfKVxNnn4gwCE86/OB6yiO5WE5/G7XCY1BIzwBLZuX
8rmyJEBpFpePNaF3IF2FuNkVtX7CYBNCC/JYBDCHWM9C41oNjijt+GgzzsmUT7+V4UJRSU7J3afu
Ijld5uJ58dEKDNExND20AMZtTIIzc9Um6SuMtudWJBdr0ptJNUisyCE9FLcQ08n9I1jksCKNzCE0
1Xx3OaxJXmkNztgWh/vy8ONJeQY5JM/MrsoFJdeDWI/RzvGvXU2CfJuvjBVrNHztDkXDYK7ZeiWQ
AR0HjwFttW0JT37pWKq68fZOngmL1ZuX+cdNTgZZf0ZuHjSnXz7W/t8QLJp+yUur0q0DMpjvhgNW
FfMt2f0ejk87dyYvFp/pcisvTUgHFEKnrHB2mIiMInC9/katIQRooRaCeuHNcefUQqfVMi6BajLG
oelowQBIvNzJgzuUUUYTMYRVWghJ7Lf7VVMgQQOqbqUU/lz1Y3pOL+y9k3efBaPCUGirng5jqO2f
QSQs7l+6em66dLqJwgavcoecivk76cadTtapj+j+cDriR3DER51hhwV8Hra/Cx0AZEy0+PZPUGbl
r2J7WM0GoWk0uPwB0mXs7RL4raOPoflkLCH7u4sf3AC2oE1/N6zn/MuVy4A1yxBE5DzVGFmUPuFY
DnC/GVjLVw1J3daEGXy/GtVwZFoDlZPj0+EJXo6vM9f+6qc8sytdh5hmpQHnxgjaETpyA5K5J9OP
/fJ3XQYC6AmVDEDvRbL0/oY2yNSTO2CjmJZ814Ijl71cdHy01ay2oO5qf45LNTy+gGAnk711vUW0
gCsNCN9uMft2vGIVyJKqgyDjvlCbuLTKi5nejXZUeZcYX7p6YSyZ0UcnxN/Bh8fb3F3vX04zx/mq
TTgrXAgBCCDySsH5Hm3E+1jj+HKKH7tZ2eI5A+I0n13JqtCGDi4WWNDAeKv2M+x+cxFCeJFLt0Zg
YFwWNI4K5klmoI6diPF1YUIQ6dbQb/mRuYQ2NLA+C/2+BqLJZuHUS8a/xcv/JYIYZiZCTk/r5U8Q
u3C2yh5UAfRWsRYOub3oYHLa2d8E4tlO56RHJ/sJqbcGR4W4jroxUQVID6431NZOw/10b+SCsKIG
MCYHKEVANL+wfwxrd2Zx727zYoMlm5LH0axkpDXJ6syVi3iNu8kI+afN39A8EN7kI0tSwNibVWSc
IsYb+5/Q5fzKgjgAnxSIVpLA7/lz3236YLpcmim9jFNIqbSyVJinfEo/MSxbYNEN3i2qPNXmlQKn
1QfJouRbvLHXNQDKWhhvVL+/pVG/92n0l6sDVWXhXVLSqTAOsz0dilmE5OSgStal6wh5oNkaLscH
3vTDxnzLn036E96zuiEv9tsnZeAXQKD1+rE7n1xRyawURVpYh3M4uMCuL5l3e2ceEXI3c8u7asai
94j3pGovd3vyXaP1TszqUrOGiLUI9P5LZX/P029Od+fsYNLp3j5emNzjRbDTAvcprqOFUtaklgzT
ESOlpccBWnk/x+C0ih6PmxjtB8X3vovEOLo5ftcDZWM/559nbE9SRjq7FMnIjdFVEwTyl14H2d5D
sh85vE4dRk/KQlBOuJv4RfEhs9OsRbPJl8oxmAtU+iQDEXYNSMWp3YJ8lbd5ZygMBxt8TfA1IApX
nGDkUv2ELuzCiyg7coby5Y4eReas41VKVQswFv/68fqvLv/sZ4izfuZ04Xy0+zYrcUteu4gLD1gJ
BJ5Mpn9sZprFSsuVMj6SolTfQ6cbZrfa0gzHG3XjrDSWdPB3gfXPF2UjOAhYyKKUNtGXSS2tt6yB
89R37l12Sr5V5gk42TjD+XLF8UGmdGZHilhRwYSjemDzIP1fultrPa7rH/Yts75++5rEi7kgcuVj
2TQgXINXgGFOgNJHsy065tFJqfJ87Sj9H6tnPuRUzTxxpg1tWDPIzymBmRqMBPKTg+Eufdjr2GlC
aqsCIzPicrT14UcHEmtTMekDKWPs27RClcAL4u0uiGaPzOSRcPkr5IfIKc/62oQO5L2h1X2HbZfJ
y2dG7Eq//aHd9z7kx9kzhH39a7KfVXeaJu3CPCQhGsATXrKyPGHE9JsBH+UYGi/0czbqlrvhNysv
dO5g6VMDURwr1zPXZBq7hVHbRcwHcU7PkK4JnHCpjljCf6ARdO+Cfk0Z8MEmZz49KJs5rdEracml
Qcn9wRZRdCajtmA/VN9ZJk/JythCTrn6Z0I7FHbft/N/VzZJEqwG2mqd7bS8PkxH925v17+trtzM
7OC1O2JBqQ8MCfEN1ZRSA8M6aWYLMysL0pbpT2MNgxCp3bg1tiIxYOgL/NZMcnf9wsAxw1QIj9rJ
G92EL3fsDBj+22V+P4BtuymfWur2e6YV1CUItu42XYuOc/uVGtZqNgO7EkxsEvf/sS9fFcc0sx5X
yAMTAexi2a+Pi2O4f4R8Ee86t9or4Zozc2ZN2uK+6A0XgpH313sE++d6vDXWLvxaFcx9W22gUn76
ooHQiJ7jcA7PM60fi4PELAxzvBrVA7lY3jWHfdSOx5HA2QbV8+lOjKfYD1QjyW4Z/V7OJUTXYhfZ
CVqQFEFVUYS5jJF57WTtAKE/FotN+Xxa7e8AstONqWnFzCUG75Mll+m7MIPqtsXcz3RKAfJ6td+r
zUjJtaWthoLNCkeM2iXd9cBdaS/2ylpq74xc8VJ9iV5410ZLIWhWr9pVvDbX3Rpw7e+5zz7Nei9+
lyy5eICSx3UTk5d1+rpLH0ZvrQAmdoaZkvO1+3u2fEva7EEtLKdXSjVEyAK2RsraTCdY32a8xDU/
e25FSuHVU7cvIV5mVvF2j7hn6CyrlfkLctcH94jzE/MuH1u8FszODYofdJZnJap2cmOmvxmiapFK
MN4Sw0V1oDo+puPppvb2n+LIDD+2eTWEcUNILy1aiYzUXRrNTQuBlL+uCknXSlu2D+M690fwaJqv
/CGfXO7n8umrx+TMppRQmmndV7uOhRa3QqFgnT+L5yA6Gi8jILjmUV9aPk54zu2LYzG5NbSk0RW0
uDhy/QL6By+p4P5/Txaqe+0d0WQuzZv5yta0ekBbkDYlM4DwiBHRLnf1NESDzs8YKdy3Xw7e8QFe
mpkvp4s4Ly/nzIYnPanRDVD0rmE59XL8UkSL8cuhXQgYBLWsapXTL1sm/q29OFCOKZ7h5w14LTSb
kjZhxWDcx+foypUE/KJbAk1AcJP7IwznQUESd2O40/bhmHx2Bscv3HruiTBnRq6QpE3eo14kPiF6
GNoS3rDmzruvlIW2SvPAonD6ec8DSCuWH6/vfQHSbgt0j8cwGm13iBUvvyhCJFF/ZJCKfNdcAWao
at6ecTDuFiuI3P0eYD5t9xZvPxu5xWH5yLR0XSCxYDpMPH3jvYPKVvts5BDZ68xErbzoCAN46iQw
dnhLBrA2rnLwDxCXLbV9Q/0NEvnAzGp9fShNJ+i0XXtz2A9rmJke+9qZ6wvoV67YxS5JualqVaWW
kReQWbkrWtSB8ZjRx0KeLFT8hiFFoJqLZKVtwbAHyXIu/lwLwxf2pfNhHMwst2y+EhMOK2cpNErh
s3n4m0WtuQ8j3fJjNzDUBPMJZyK/7wG3JSZ0vSbEwjfNXQ7IxSTFOtyXwX6Jboy2aNrlXMo8t2LZ
C4gxDluB34JTuW+WLT9CFNa8b/oXoRm0mvM61+LF+Q57Uuwd08hAUa4G3/bmrnK0Uz41PmzWQf9s
3EMDyFhXvFbXprH5+P5dv/j/e/3exQLPYqOTMwjTRgeuX1v7e4QQXC0Oit0wd82vBP2L5Ukx2IBu
6XCq3p+12tL2AdYoi71vPUVAHY6rEnTx88cLu5arYhHkNBSVjgqm+NKx6CbfLwMHwCGKnuhn/xJI
hyOowRr9BKhMvc3cLf0/zsx/TUo1iebQ2x6jA3hRnq16aKyVeyIHtebq0VzPYTKvhKmL9UmOM0t2
0OpBzxE6TqlSqD9+0nr9Ndc8uPry3zwRyrkgcf0b/nd5kr8sDOZL04Id7Xxt2SPBLZ536kO1sURt
e+XMlHiuxPqLBUo+j6HgSoPobwyH3ZAt2l79wpzlzLm86mnolNEmB0mrvfvds+OPBGKtexE2BKN0
817X1cJ5Rml5KR6lDEqrIn5b9OXlN2I/5A4zj4RXcAIdqhkMItpIMs19IF0KaO9mAMzCjsDY/GQ1
xthCxZ4BnPwLhixKJvtVfkulmrRvFrcmxyTZmvg1Z3s3QErYGINwHcBFrFvYsMACW9tuQx70Y+Yy
y4dd2AINZoE+pqRoybUZLW0QYm/YwEJZFhsjSLb5XfogQBzpd29r3TW3oijkzVYzJ2XGd8OofyOX
ypuXFt3lIruEGU703sbQWzsaRTBv2a6HrymZYFBtxrtdvJirCk8aLO8mTSh1GSuhOC1XAJkiPSVl
islj0KOpEJivzZ/sU7tJtl5ov2Tf6dB3we7reDegcRh+vNH6tZP6Dv7RIOvQJtznLdNBHkgZkWgA
hGQOqQ7UxM9eovd4rwcpHjv7Dj/WJr2pFy0Nn6Ov3mR++Q/7umITzn+H5Gus2ukyuKj5HaSiqtfA
DX338VLlyCdbkNxLax37ncGoeWgpD81pbegAOmY8mPiR5wmmbELKmjz7WJumUqlhslObG80taClo
UfZV2WUQd3VWvnv6F2vSoHSA1ENzIVu4PK37o+bGylFDTUX7hLrNoX/Wx18fm5gEufdFndmQ4qpj
5coQl5wQZV1s9DABKlkF2haNIcAMsyH16nk8syb++5mTsey9W1rCGmJYG4VHLeMcQtmd8fo/4xvy
gtt5SKgc595XqNMLoxtvsI/SndfgprPVXdsTFNLHaOvdnO6c5/3GWyHpid7szdylmxT1ZIPSYW8y
rVTKnqM4eosd4LTdK4xNAZSFfumLZLcLtFClsJRulM2cuzGu3oOz1Ur3gDkGHY0Vij7tUnmwt4df
+Trfnu76G/MryoKrbE0aHjivySe+8nO5KcL8AVappb6twnSVbhnBDMUgym5prudCzPTjU4hTBQYL
Kny6L9I7YDSsJteaUx86h09V8QNKqMXHh/mqAeIkBX+e2JOmTjcOLkonzL6Dl/MZNYaIYmZWZ7q7
LOHMguQCjmPpIDQNFVsqqPrilyQpmIH++s+X4dAxAh1Pn3oiYd4UcFtUHkac6Ee8ByqKIuM/t+CJ
MhZjE/a0yM6EcnY4ZMc+TIbvZf9inWZgIXIe5qmUABCMYNaYXH0CSkO5OY7tfSWu3HGjrRNIcMSA
49yBuvY1PKEyraLaQ4NdemSd4KmoNYONqtRDoEIEAotk2CId/fFuTYoa78sx3lm06OMzO33ptfTM
PvSFPfbcqf09JErL5luL20LQnDG4l2ZDc+AVvczd0lvPWL52oimOCf6ud8vSebPb1htOOR8KIJHK
8A6g7s/Ro0IJ0KWN1faLYT3nQa7kSBrwdQYzmAcxrEm3LlHTVFEsdhWxxlO4Wx8feBiE8L38PL4N
DDbOfUVtmnleGpTCXEk6GOlHFsl4lPCXxxvnVZBk9cwlzRm7sqEXi5PDXWEPkKrU2DJN2ALflGwm
05k8VDksIK7Jd+B6MiFTl8KNmjn79iC8nE1tpXmGT5amirYat11g+fAWBHY4c0imAU5MfyOZIG4z
DR1pTTSYTea8LDFjO4RZunB+CJPKnejjQMs331i5tsYLi2KXz8L4vlPqsRZrHMfqLnISlKV3oe6U
b5ZCPSfnzZAXYXlKP42J9zSMzl2CL4BRNRxP6syT74oPuPgp0nbvakMxAdn0iGCVi7IHHl2hLJv+
+niP56xIId22mpIGA1Zq4zFS0TRdJ/2MiUnnk4NzsRLJy9TULu1caOfB0VJvTMBBoRAtXUe3p4A6
ICDTUNuaOp1XmnMP3VPzea6EenWVDEEKJgEdwlrJn8La22pHdGZD9SjkRn8PzASedjNZ9DX/IhSz
TMrDODXgpZeH51idDobW6F1oPIxL+m9rd1OvD39O71lR5CefP/50V2LRhTnJu5gQEZ0KCMOIRWI8
+y+VKXU929qcsyPdwqQZwe9qzDodGbdSduAcimW8NIPiLV+hSweVJiDzKHQR+0mWc0776uEB8eUy
1asDB5dfmZWlxAYaLV2I5mqfiqq/6o+Bta6+HR/zJ5hiFv3zMczuq1+ZurZ8dQ0l9cf7fNUpEIQp
v4A94ySLDTpzChBwJNnR4LsyPWz45f2JEqsZoNRBxYzRIHsxD7C7dmDfiQ5BJjHsJgfmal/v23RU
UIeunFejqr+fvBI1P2/3fWZtV0KUS1NWQFzx7ghGXa7NTZQ0cfvsrxnN8kn4V/vBoPCYbmcZKkVD
6vKZCYfnmS1pH+MOzrtMwQ+Irvx+DQ/FOt+8T61t/s2qSNEolsFzBKD7clUqoCskkbkaEN0HBsgD
pAQWBeVN9Wbuely7HWJ89n9MSREDxq+ScMkG6vTYE/OzEz2p8Vuc6yg1b4xkPZhzkzrT1zozSOh6
ubBvChU26ZMZsXdKMcqN6OJQqVO/qvO1ELqGPH3u6AsfIn+yc1vSJ1PbNLJhPhMECaq/uxEz7QIE
bWyN8HA3O3EhAsHEGsAGeqYm8CZLCnn7Fka/qD4wQp9xQiIfxt5iY4YJ4HLz08jUYWXAVdCv1Jt4
9fGJmbMshUE0Xjqo5Tmax3R86iGvDo6KfgcYESWece113r+JFQLP+j9LFT/ozKd46PJoaWa34Wk7
LpN1tsx9+9NxO/CcUNc40s8fr+/qmTkzJ50ZlKeiMe5sJhvTz0b6ZI8UQXjEo7sxd2KuXfLzhUkn
JoEm6ACLvZhOtpYdnhLyt+Vwq69nT8s113VmSWZeUuwORsq4/4uBBbjoWqshJBr9bD2s68L/eAP1
mR2UyRTSdn9UKnjquQlYXNtPB94QjELQ6zPW/Xq82f0WHRSmR5ZV0IbZ82EbU3Ro56FGwnl9cEuE
aNn50UHpRS0MNxY7DNHEX5UtZrBGP33O1vSLglkejzmLkjvdH9t9XDicnvaL8dPdNisIxvxxW2cs
NycNn0vXrkbc808rOdUoh6/TSQn6omZj6YtmkUF0a1LHzX95W/xsMAsOEX/yo12VfM8h3TVFVhDk
2dW3MTgA9sn9PWOIDJjVIjFdzq7y6rayTF5VoMoZor38kBqd4yxVCR0Mzixhcb3xnrX7YWku1TV6
1cu5UvWViqgYXv2vPeng5DCyJYcIJ5dtqnvrdkdL3uTYVI9ocs9i1K5/wzNr0qFxkro2djqra7+o
0KGU2yRM7nZ3VeCsymXykD3NReJJa1q8M4QIoAOq06BuIn3CQTk2+9gg6ou2krO0PnvLbCkmk6Cb
ubeX5nHR3czlp9cStXObUuDIVS0byA+pPXovevugmj+9/MfHrufKunQN/T+kChm/dwx5ErLOEjVu
j+9BGIWNP+DQeHqrKFfcOhA/p4tjD4JztqItTsPlhbi0KoWMtGqUPk1IM+wnLkVYrpxwv6Gh806f
Mwd9mwBHgJBfrFEKG/A+m4C5sWbtgmIz3g73JqBGHQSJ+IDWt8IJcHA3zjYPBp44h9W//AWCVh4x
SHqgUkSu3QbeRYddbsI2KH5ZX0p+QrEs4SsSNRsxS2vffK3DLigD9aac+8hXt5tumhhJhENo8kQd
D6dddCL3MXYhMg1IIu/9JFkUb5pfAt2areVP/R0bDuyPsRbwOBBpXDqf/NAddVJ/QUAlWhbjrbVO
l3sxArkpngUGes7iNMW6MChjQxGXLLI25QsnR2NxhAQJCk/Ew3btJqqaP7vEWsxcm6l7vTQoudfs
GMG3vMOgvqJdsCweFFCN3p0p4L936evcAZomCJhjZpCiJu/ESXFbP7JCaOp5sjXpYukg6eZ+yavV
x4sSl25yKakwMHPFYLQjV8QGVD2t/oAmehy/QtO5ME8/1d3vvnls1MpXkij42NyVkMGizuxJgTi3
vRO6jDhxkf+3n5oVZBwL9wHWR+aM5kgfrx5JaupIGMAIMGHsYfzKhJCIFEtoqNvprZH8+Xg5V4oJ
Yjn/tSAu4VnWjYcxujhj+/I/g6/rT3n+MgYwfTOGEyi/LXB9vqOtPBbp+qDWIdRnaMX/+EdcKRNd
/ggpMBZqqe4hwOUivCX3+bMYJktWsLi3oRroa8gLZ1o7c9sqfUMHMcm9KtIMzXu1tc9J9PXjBU2A
qO+++2xXpbhbRrYxNiV5BaJxn2IfScNFtvHourq/KzqDe/qDzS2KfiFj5FBdqksBLa6WCMr+m0rf
5eZK8XgHRbKaRCw2Hl/s8vW0vzXb3x+vV3jGyR0UFG86qoVUg6RAkfVQSzfowrFcUXcTQgjN5m/U
3a5+tzM7UgD2hqjWu3hH2Wm/tNEkD2IBZAp3K+v+pCzV5fi9vvvnXQS278ymFBU6rzvlpwM2VQeK
9zRdVGUzc/6vxQHqeDTRDCqyAFYu72Dc6AjxNik9p17zNlrdMQ3ceUqBFuAp91b5YTzeJ9HBsOfi
wbUIi9ukgqeC/+a8Xhq2Wzuza41XjLpVTr7IaDy/vGXwhjGUZRzOZYbXjglofkY3oUOFTkUy54x2
Y0bDnmNS8ohwmc7qbtriKet+5SkDyUAJu0iZWePVNOrcqHRmdLWri8bG6PjTeSnXJpEvf4Y2wwSs
3K5FpVTfjPXCW4GUrp+Pq26WXWEytCq8wflPkI6Q0Q3pcefyE7LbNqg3CMBuYQhYi1Gndqs/VkH8
XczLumy5F6irhngSfnxBrzw9Ln7Cexg4c/OHUs31IueIieejgSy99lnggEeobIowDYuV8ThjcVqL
uLQo5RpJ2nd5WiotFh2gULFf3RVrZ2WEyTzid1phubQlBbHcqymWF9hKN7t1Ac5LsAQoq3mWgKsn
WGP6GAJCk6xG8us9ct8R+gkEKv3O6g4LJzrBuZL51e5Pb6LdN2qLoimCj7dy6h6YdoYs9F3DiYFr
6fhUbpdZ0a7k2hjmwkRwLfrmDJ8qUv/9z48tTSjVPNSgzkw5YqPPjkluWFlRII0bIneLhBCjE09g
WnhuMDYa5F/zh24x29OcOnWBeUI+CbycihC8FIx1phphDM/68KQ9pKfvSTuT4lzJLgQPEABAmqag
guTRN8WuGjXdEwCbkGd34peQIrcLQY6FR20RnprLe69s46VFKeRmfWcejy5pGxA8H+1d2/fgA0Eq
3f7UEugt3/y8cxflyxz0Xfzdyzh8aVdysJ1edU2dsNJss0MDuVS/9M3vYpyZNbtqhURb8BIDVpDf
SQVNvbKpOCRlg/Iu+Dv1065aG9YwExavZFEs57+G5PdRAsGfjdiQcFo8V26P1NmfrRtt4ayTkOJw
TKXG/YI8I5c9WoRoaG9gO/MPv/u7YqXMlafF1Z7s7dmPkfxZ13UHF/1f8WOQFO+D5h6Bhr1gta/D
3SdXQIQW2WqYLadciR6XuyA5t511OJT9wC54L/Zd/Hii8Z+Hu62J3gIBTJSrkNVW/pwekqAT7T4m
Zf8F7IAH1jvvgpiuhifo0i/YO6vLjxUHWn/agYn/biyRZA6TVfMT1mIIGJZzWdeVgHVpUbpCao5s
UVfjaQXQof11PMAoGQVCXMvyUSu1XoebuTHya1/4fJHS7UnyeKhbD5NtyfuDSkM/mkHvzh2kSQyx
4UwENYJqsE0WJF8f8xAb9gH+eZKu8Wu+ODKtCgDg97MCiVfuW+ExNAYSsNov/Lnn5NQVYtt+584w
IfietI5zBIKHA0LK74/X9Fe3ijZHUe/cKNvjar5iNtlRYU4wadGyJcGVQa22kSQeythd6PWwTlOj
8pxFacxNAkz8EWwVMK+IOVuYKyBfuDycRwbkIxVVknAYD37XoM41bNyuD0ZjVvNhEqts02GKGt4T
qO4dW9a3S9MeJZMBU38ROzZ+ozNPJWCecK491L+L13gG63zNoiNQYRZco8xHSm8Dc3TcXBNPVR7m
u/J7sf81E/KvGiD5hyTPAcEkl9ydaFQH08kFKfC4rO6rpxI+FeFSvdXhXtQ05sZ7JukMe+icGZT8
WZk6J5NhFDg+lQ4ePvScMwPh6FN9W0V1aCvJ8uMVXjmEF/bkHUT1skNPFbLWvPGV6FMzWIHQhvvY
ytw2iv9+ljnt92WX9Tu20T7+qNCzKGiSfGxhWvRm44BAauY7vcgE+6VG7sHYW5iolwO1p2gb+4eH
/kZ5VZfRogjVxf7ln78bbPibdQY4VBP0DiwNl8sydEZFTsKmaCBoFEHBuewZW/Se9GVK8iTUAGaW
OXk4CAkmYRX3BDBWntuw8kjpThnnw3kpPvUvu+1hDb7tJ7y6W+XXjK3p2YAz1eQJrIJRRm9BOhto
IHfaaHA2xOGvN8a6eRZjmeZC24r+iACpu88f27xmElYfgNEwlcB7J+0ovREU/yIIi0rFfDk4UZB3
3r3aJv9/ZuTcqe3RlN/FKFS2Cc+7/LdTnxDnnst0ryyGySgApAQzqC1kHBAk6ccmVTkeKhJwKvoQ
xbH2q2gGZzljRR7oPESH2kB2qwsPx21qPzTuw5HM6+PPMkXy27hzj+KVC8DIYm7o8qR74xDtjSaj
n/pHUObk4f5p0X8uEBK5398KBC6ydIKLxH7+OwSMOn/9IrvEOqHlPafGB8te2I3iutrZLDG7ta13
VQgx/R/T2qGdPF+JmXorzHH+SOBB0MOweblYDUW9WtFrvlsZLfYjSXM5V3iZfjQ6c+Qa4IqpysOS
eGnC0xpLL9qKZBUhv8H74+qPGtOwH3+1OSOS1x0zJOjUCg0h1b2xK3NxsF4s78/HNq743cuViB9x
5tojrT3sjx0r0Wn7ueALkK8MrHshZpWb8Jm0T6IoPjvMcu0bnW+glAG3lqqOY8Q3KlFDTaCmYYJl
ZmXXTh2MKRZQN+YoJxFFKxPrFAtNhfxUrhB/Www5GvEOmN4DQm/Opy4aF+3uyUqNRdrtw7L/OfMD
xCGQjj1jIiRtlB9NUKJS6lb1TPH3B35AHRhfKuB80GUpoXGXfs8/FeH+XzwrMEVc0RhaoJwycVi5
Vr534AkuCJQH1hdBDrEL977XL5ov+lI0G7Sv/2aRDEkg+0LySBy9PD9qFum7LBOL3AUec2Q/PVrw
ih9FG/slvYc1Cr764GObV+6FRW+Iggc4VCYKpH097ijHN7p2ChV0Tqo0WWTFbgE8aOYAXTUDKo28
AAoIS/58aeI1RlTumF4ZEAVKbga9X+TD28drmVZTxDcDTAhK2RFk45Kzcp3RM5OqOoG25fHZ3vL6
DY/r3VNyd1wc/hT31YP6w87n9azEBZscTsIBgnYmohky4lRpqyRpqkLY1b4wZPWY0+m/8/wcqjpx
68GDfoYDfKY3NR0ifV/uf81KBWujrk2v0DDb+Wa90N9iv3stX2NtsV8pb+l3zT88O2+Hb/s9lKTR
94/3ejpEinHw2qLWSIlz8tw4APkzTyeMFye/ect+DXfM3ncLTfOTV3tjwkZzutUXGQVj71f6DUDX
WhC//o0S2hXXJMaKRGOSociJApaBiPPJGPkh7rceCv1s2f8wN/Zi9yi4FGahBuIIyZ/63Jq051Zn
aeU+25/e09zh+/GR7X7nts6CDjiJ9SrY3u1n9dlc/w0m2GvX6Ny6dMAZAStMrU6p7FgLb6F88ZZl
D11f8toE6hKy6fa+ESR2/sffetrJ5lufmXWlYq/ee6fqNLDFdSD0IYugvxHFNMGJBQ/J3LG+ukgU
4fmcjOwDSbr0gkraxmYs5OqtRReKt4tQqkfObOGs9MW9/WOePGrC0vc+IXNmUvqqhVvmXe7oFFQe
zD/d3f4ViJ6/Oyzmxx2nc01iL89MSZ+wGg/5zu7iU9jC070ScHj31/BzCLIweZiDjVwzZlOO49XC
WDvihZJ31408SW1nONLuiFZmGG0OoXgC/p0KzhUfSFos6ioM70MhJ63rNPbWofBUOFvqL4k2Lhg9
Iiv9bCirf34Y4Z+iMQgg3oFsQToeXprEmWv2R1rIrMmvVsv6xlqFLlS9c7XFKebh/5H2HcuRJMmS
vzLS95gNTlbezCFoUnCgyCUEQKGCcw/69aue1dPI9MxNr3l9mJbpRhUsnJmbm6mpAvB3bIvZF4oE
aVkQRkKCddO/UqWx5MbEhqTk8uHd+4DuLdWvN82a3LQB90V9wdWg3U6SQA+A9x9Y10/PQTfEcian
WDygmoZuJaEW176JPUJKIDxuKdlis8Y942d3woZfwFIuLCiYCXAI0RGKujbLGhMPeSFFFsbeeemd
dTuhMDfuxxtjRRF0KYR7chdvnvILFYts/HRFo7DQWV7ArYHKRQT8B3WA2ARbykzBZSs6Tw6Bdg2T
A4Q97qCzUrhu9Mg0K/i8dNeDryuogTbLvwyrKKC+sFuPXyklxm8QsPEMMy+JXMiyoRkHgsuewnqM
t2ajbVOfIiVR6Pgm/DwgXl3E4ZyNTw8rc/VgxwPGqCDhjdI4s/F1MzGVqINhpNYfxkB4UN3wEWp4
oPjlUWFfchzgGNEQzcAQlNUZW6CiyqzM/NMHU61V6UsU0Jps8cjjuLnkfE9sMYcsBp9oYnQ9AaOd
4hceJBx8GjrUDu84X9rREImx0Kyj0P5gxkXpKbhMEh0TaFlvUgIUPzAa81y5S1/y1upCUIKMDbKw
SHbgELNOKgFwUKkIxqQG8wvqzFvIbdj0VJSUypd3P1+4MU+sMTM4WsaI+xsDGze9l0Jq3W4yO1w3
79FTeaPuoMl+l2Y2FzN8YZCADYsGwnrgy85ITLJQK6UwwSDFTbSFtrn7jnY9qIeR/bji5Y8uOENL
RP6NZj7QmMSG9u2E7iihPUwoVcIcVstG9dMN1+ky70ysFgAn8PnISKDdEU/dU6cLKIpR6SPs0FYF
ss5dIF28CdGA7tfwJrw5ZNlIf9mj/JFQCdORPWVu6CEdpEWnG6VFS0T+rd8aj4eqnWd5je7oqT29
laUd7iATvQ6RVkp8bVP51p28pwg7im1NHeW2XmyZ253FHBf6aYAV65QPAOyE0CI9nQpdjdvBUFvi
9RYiv+UtaWpbFG57Xtmdrd6eGWI8qqEW5qQIDTmg3RewslYLeP/HYF/uTce8J7uF6n+WtvTQQfs0
BsmK0z0ldwoaFvlcv8xG+/UxEMgDbAOEFGf8xrlFiqxUq8OmPrSdQ8XlN1QAWA97ZocerqNckRJC
BqicsPDx2gwUd1nlWyP4PYA4G7+f2WJWsquNOlMjrGTxQsnhp5XqUjh6iufZbzQvMG7hzBqznHEc
z4smEho40AC32SdB+9PaiPDoAKI/cm5F+tuObsUza8yBXaqUtJKG9eo8836GknXuhnfjnbCfaYUf
6TZuKYC5h88s0nNztHJ5kldKCO+OAAC4UJd21xh70Ydoqs/DEhxyyWejww1MSfZBvsrWAOKi+3M3
Krf5elgXN+XdcNc+hhv5uXysvodrJbA2FV78bg2HMASJg3ARHajGT31b+OBrcznTzQCofg3+84PY
akEn5MYilxm9rIFswMNMXmsBBCMhocCxxMRZvyzB+aAmjNwU8KKn04yIINaiLqGeUd5Qqj2Q/xt2
HtvRhy7Zs08jTBCthKKTf9XurhtnLtQz28yFOhetpg9tjU3VPZTLVoKIkyBzahXnbg+BCLwrrk8J
UfbZ9bngvwuRACPhXkLckwC40m0o86e20jdgTkS/KO0pmCCh7ZdegrwCJcMU/XiLBgPn+oDPXcTp
x7DsdaosT6DqwscYjzpeOA1yCmjTBv8/qEbdhjN0NnOFtygCI9p+a8gGqv0KE4kttRQuRAENP0U9
m3hXFQ/g4Qb3BnANA8DcUeIurzQE5OeLzm61U9MsBiAfc0MMaw2+ScKi6vtGTWySr9PhG2dGqVM9
ObqMIcbBT9WUtGpmdNi/wHKCsMeftsQGWIS8iE+0J05+4Fg8O5uMRcbNy1loFW0Ji+UOkcuh/qoF
UATZ8KIW3hwyPncwyJxoWQOUXAX9io7Moj0lqACIvXInLwVvXPS0XZtJxuGW7TIOSV9jyfZmgTAJ
QpIvHR6hAsCG0d3oG5v2oXgSwc/OezGwCQB2o7LvoLmVWkltMnDUvkAcA8dCRoMRqAk9c03xVD1E
Vgz0VLb79Hdu0jM3xCwo44b0dBoibepbr+49qfmeJt6gqzdFVqDLI7JzRXWEBuLhaMHocHLHJgv6
FvIdre4kesvx/Gf3LPMtzJGdF7WXoyyC3KRZOLUq2k34dH3/ckbLXi06bS8hktx6HWSI4yT1pxHs
0Inm/T0zzL2iWVFXh50AdXMZ7ExQ0S5/LB2vA5BzQjRm5TqjjbtsGAS30IQPNV9yR51E0xEiWbOF
sLM4Y2IrH+w+1ZjVKcq6WsByKrhi7eRrjaz11p492gBIMQrKspacPPKnCGVp7tVxcWeAjZSqgUBF
k30yjU1ZLxb1qPTJVCB09ytHcAgajkmCUARgQ5snQESHc+YRjkwyHmEGGgPcR/AIctCuqdibEvwO
iPviKh6ZYbaKPhpAoFhm6016dmtmyjqshXuSt240F8H/Yld+mmI3P9ENUGzJHbitphxyp5EdiY9m
y0UGXVwrSIIChEHZWNhyX4k9CclxBbEytLcheEpB8EWgP/Vfi7UQ9Ld8PZGLc3hkkbkG9VBMFwjG
YHeg4b4oBHvWIYvpyYLMCWEu++ojS8z115ToXNCppXJ3eAdAmRL8U9/AbvCm3rVevwMA14lxZcR2
v+IP9JB/O9uUR/bp3B+9CwoAh8ZYUbvDuwDUKS5J7AKSVTqk+gjSojRZTCUhuDE5b1GpYz0yPEMw
L5M1nIbR6UwAjsFo8qVyLEcJGvnQcxzdcm2ePYLodXA0WOYEVmmjJKaGi5EeeloSijY0QSj9RhWD
xTX/cm5Htphj2Cd92I0GbGHDSn6Jt7LlSKvYNR6AAYB7swIaHqfIPAnrX28+Ll/GxRDk6BMYfy7X
xSjVPT4ByfCnHvk1+BxpRbY0+R0hvQ12nBUIln7DvfIWl/HsrUrCpMlrtFCnka1YNbQLXq+7Hha2
ws4vi5qau9JKImlukYqQvuqbg/4Nple1AQlYnO4J1N/cxBcL2z4zyiS+tFgrlVgX0BNOE21Pw20P
QF0W4PbfmeClev6NMubFAONzEdmKBlxR3TQVwim5pv3xHhFcaRu6ykPzTvtHp48YfIpfeGX66w4Q
CVPmdAod6ZU6hI5bLdliBn+rdnYVvo1a5l5fyIu34l/jQ1nk1BLIf+SqyaLI67L2MZfKIG/bvZRV
GzBub0txiuwsj0VHEIb/EtPKLCZ6g04tK3gQGHHTC66WDaYtQ5fY1isejQw95v9//4ps8KmRDljI
upwQuOXh4OqozlYC/le/z0ZxI3HRzvSTz62BYggMFUh/spmXjkCJHFhX6s0NFGp1J/uOlnEQcMho
NC6DfnV97VjA/Z9T+Jc9NgCoNJKDmxX2Rmd2rMqmaToD3LzZDyr7wUfcnycgDx780yCzL8tFVJs4
R9gmbjS/vaXJhskx7XEtb3nPqMvvfejU/zmZGrMzc8WYranKOy/7KfmGX+l4QWVBBHgMzWnn98ML
qoduusr4l+Pl4/dpmtma0ShmfVrA9OhYtwKU45DS31MSPjpc2bdeGmSUuAwgl732p1Vmr5JuUmph
glWr0lyhV2wtbDinnTcw5tYXDG02haFCYJN1dtmA308r+m3XNt8Utck5DwzeeJjrvi31zlBlGEOH
uD13901+f33/y5dv2M8ZYy75mWhyJWe45wBqBQotAQbZAUhiJzxGSCwgr5u6xlbaCh74zi10vWDT
PMiPBp5TECGHwj0u4d7myVNcdjl/fZTOLGMktN08FQleUaVxn5V1MNdtUIn196kynk2irq9PwuUL
6tMcs6S50stTlMGcoYBFSXuNlcxXzcX+e1aYtRy7quxbCdysYqo6evN9VIHTGv+mP2PTt1D7G6Vs
xmue9gPITudob8KBE0py+tt5xeOgujh1Jnp7kDBGgyhbH9TqJitn6j4hIGEr+q0sPcaIv6/P3OVn
9qcVNlKqOkMqxRQ+Uw1w50AjyIffpCnL0d2kJbS429/ojbp40I+Mso46y1syqzCatlowTttGfSz6
rxVpnL85OsZLjxXQNqZZUVeJlyEAlAhxaXwt+t+0e9oAnnq/IdxOP//soj0aHuOgSd3NeQVyZADa
aUUh24TAs//KW/LuoYs+5sgUc5wLARSzMx1gR0TJGes6dcS4/AkY44sUVvuqKNeiMT9zpvWi7zyy
ypzqLB4ycM61LYRuiwJUFB3AGykQRGR2ejxovGlPPnjhBOc4WMwZb7ourOu4w+UgZM9SQvZGNX5F
BxfPa/PsMF47bfKm7wjuBVrrIzoyTqjSbEGng/xP774XeIVae3TC3kHBa15ROJAe5PucD0a4PsnI
RJ0Gh3G9hGpjwHXqumlL6tdk4NQsrp9CKP2cGpBjOOZiTiNPagFprfGkD6N7ebqTwofr+4U3Embp
cvRLK5WCkTQl0KxFgkwQz49xTLDllz6FIF7Taa3XasDrY13qL9fHcH1bQOTldLLwZk2JUMNApW8H
bU3S+xqKNtdtXLyb/zpWElvIqaV47qMGNoRksTN5a0lrC3QoVvS1FGL/uq0L5THcyhDstmhLLJDe
jA82+2GUCnPpPO0WFboD/UmC3D+t10dcQZQLburEGOOHF6TapRhU6l6OSEeXJkdR17MU2anxWM/f
54yXTWWx3PTtcWKQccHDGHZtLh4cP7AIIHRQkGXpkUK6GUS7OGRYOvQXjbfomg9o4zhwJ8684UYm
l5ICJx/CnOJEHwkRaUyr3WrvsqPtsg2CIbDWWzM05IAo3POy1xeOwolFxoElWHLTyHGsRbQJ9E9G
9HF951w4Cce/n03My3XYTAAoNJ4Ady8ovd8bmT2UJLhuhm1Ko0sICBiVrYc2qojc3OmJyzttUHSQ
jQLpq6wpfYWiecMTenPQdZy+TPfJGljNB3BYYBtx64GX1u3YusKe9xok5FqHECVeqxsElU7iTTZF
RJIXiobkg0wu5QRPLDIH0pBaMiREpNVVM+jBsJA+FggymwA71nTl2xEK8vn36DH6MuwpUoD/CZce
tSefwBxTaMqB17YcaIYA0u4uJeZekPVNNg2Y3kAXdosuITv2UKnjZl/pr2ZiphPTzIGFssGUWQP1
ELvFB5HuyohADzZBg133xS0qsdd314VDcmKOOZY5stogW4W5WEzvDNLcLkXjXTdxKXt/YoMepKMk
NnoPF00Ly86LwBmR0VaS7Ltf9NDj7AAq1NH2bUfomzc9+FsuMpS7nZhLNwk1IUOPCY1jJlcE71H/
inr9Lv1Km3wp8YEYe80dakxwfZGb0YIv7wRfCDBOJoDxREIlR4bVwfelilOvCy+muHbDfhf2gpPb
1j1tZ0k/orfr887dxfQyOpr3siyxvND68oCizl5VR1xsEM8FSaDdQxIdvh99ra9gLJrQwc0DdV7K
QR2PWWX2cT4LudC18L5CZf2cwd/qhF3R2suITrfBInjnt9FrWms3syLddbJ6k8jt4l6fAc68s81b
ja61VjcrrWcZ7wuuNLOZgyGVbDGVfly3dOjfu3JsWdIkM1oadDbKDQVP7dRNCqkzUGpAEwEZDwks
xomn13bnl6aT3JGfLST4wlu8DwI4Ecd4uv4xdDtd+xbGgSIjFpeqpkDgS4nb+wKaVaBxDC31tmpi
4a5Jo0K1keWoYue6XZmu6Zlh9G+oYLFTISXOrLlsWKDEliZaSpFwlHvwN2ur2cGr07N8QBloZk7I
bPSR/ZBBlSE5hfsbfMcXPejRVzAuLdZIDw1nQFjUADkmG6QjbrIfwR/9W/v84h47ssY4NyNv9bom
sIb7atfjKQ3UYOSlb5TMsUWXEVTuAODlPQIvxXUA735ONePVID4CnzrCp7Z+vQOtI7CR/Qzmvg4U
5PGNdCPf0roHdF2d3q5B6tpt8n214nEwXwiBTr6CcWz5ZEKcbUII1EBAJo/AVQgg8QgOZs7Gojv2
ysZSGU+m6eWAEov6K+NEVbGG6WP60kDiPNnloAIe12UGsJKtRjZ5Nr8kpm2AKoKzvTmDZWUYQL4u
GPGMwQIu4cigYYHAevX9+kgvu03g5yAIgo4rsNliJo58dioD8pMiNwn4A9V4qIJ6pWxoXB65XJmz
i7P6aeusLlHBZYkawcsHebxklXw3PNrJYKIGwquyXsoBo2n3r3GxIkCG0QNZWiNrPoH4sPZlr4EO
QuZlFbo6YxC9qrcLpZb9oMHd7FZ++xxiAVMAqFv0AvBu5Ise8uhrqAs5muXKXAbNBCWkFxVbafLL
4W6qIntRt+jg5uzdi/7hyBTjE62+TI1Cwq7BK9PL0sRpQyVos5d54XURUb92dkg+LbEZbStcBDFq
dEhrRndSmdqgy+CMhTNtBnOx5JZGFLGfGo9Id2B1vo8TVLSGdWTGQSO2AecoXB4PesAsU1TBd8M4
l0ELl06mD/N5A2i7A1Uj1LEK8OTS9gj4Nb4SHl328xn8tMi4GUNdFDkt8fIgwHWS9fj8S6YDTQL3
/Naei+4E9Bv/GR5z0ms1VfpsgjEjAatyh+cNyLGiJHavT+Plm+LTziE6P9rrYdVP5UDfMq2rBzUA
1zL8Z7M33WSn35mPKB0DX7gbkLujXZDNFhywyHTznOelIigcwF/DZbthJj1P5KKHY/tP0UBaFcGv
FHTpxfe8ogGdvStLeXgVHI06TU1LkGT4m3RNaeOHVQIQFL+V8lL26GRYzPFOKjWXtA7DSoHhR+Xz
Wa7t3E5vFOTTpTvCuwnZjrpfyYCjaWSCmzbVwr5V8JpRA3OjbDP0apt2uuJLbV1+PRxZYgIb0hrR
YIVAhapBctMWzvKUuhR6RLxm161xFQMciy4dULny3sCXH4xHppngppJiVaxluGcaR5K7trQRWmSg
xUOm0dgYYF2RHKovWgy+RnurAuXp+qG5nPU4+gLG9xSk1vJhaRtU0HExesVz0hFfjja6qwWKV34v
dUcd0KXMCTE4Lu9wix7tWgl51cyiOXdSD06DR1Jl8AKMyz788xwybiebOlGoaR5ODfoX0ZFc8niA
5m/oVqIQiKmxqWolr6uXM7RDT/LR0Lpq1g0zziNvHkvL0bVm06QzFwR5+bb9a3SsbpsqJGYoFrBC
ifnjAgyVILYOxzWlrx193Y+75wkEEqgo8zbtpQLisSfQmE3byJMxFjWuX4p6EuzCU2U/k33pZnKE
QNpnrjY6kgk+7Ykjvnv52fW5WQ32pEJHMsv0vsGSWu9Uo0fUbWPbfYRui5Zb3JnrdFX58Sbclq+S
Vwfxnh9RHWb2isM1mOGLC4mHWcNH6HvoouA50j23b0i8enpQeb0ne/VtsrFuSInnWAqIuWtCJanc
KFgWyatQNo73mts62ZpKt6C/yfTMh/nh+rHmzhRzrMV5MCOi4iMhZrLrb8SPSEMWSnfyW7KVAtkH
6cWjshZ3hdvuwxsTXeb92397EPA6ALUK2oPAs3gBfVTrYpx0CR7JYfUSL7NdZd+uj5I9aYwBNqxH
IXuMWmpgEDZQqHKNJnKvW2AvV9YCEwdmKFlPEhiVKfcEUqL6Gq2OK37HLuuqWDM0XDt2GU3ZaQtF
2giG5JDyDvIQdiFZtjJ8CQUeVdlZgMJaY25ycDULaazi0hEDmnjtqJpljX26OGAbwJnhUWCyroq1
x5xaudcGaNsAFq5BQN7ry7m9a0xpuRMnGeK2y8CD4bDxJmNPZ/a+qcUNmQy4xrQsnCp/S2OIdIqc
UuqZF2SssHmwIss7wVyQcqMOmEaaC1Ig6jp5bj1c2opHAmgIJj94D7rDY+DY/bB2mdUbpoSoykIz
BEQLUi32QwV0KLF5UxvibIvi7PdL9kCUsLRrWXnPkvg2HZOdYpGdMkGJrys3Ex5odRY9XT8rnGln
nXNUm+iuIZgQvX6YxKCGqtDAMXGG8mUGz5L4FGWkTxao/DzpNv6RbLW30vLbLxBo8qun/rFBInCy
kXT/8rdGZjLH0wJnbIYHE0aGdjs1jL26RDpd+HndylnEyw6OCVjMoQgLOTZKT26jZz2RkNjppJVe
OkP8KCrijT6Rdd2Uq7ayvnJMXzyikLyihWENJThmhJNWpFCpgCdt38EuCFFD8Vfnpmo3u/RhXKde
nNm5wy3a0t97tpmP7DKbOVUzKzRjPCpGJwzau8wbVlIQTbYKR0t7nykXA61P5yDgUux8B6YmTiB6
+RwffQK9ZI58L7HCJJU0uHji1jtJxh3ZBNZD4jS7HihB2n8dmFu+XPtZnuiw2kd2Ga+o9SBukEp4
YeU2RgGse0hjW07dPgAv1Z5s9LX+TVyjgoHOfYIUETAOjronwOymq8JXBi45xcXje/Q9TFgjj6Qf
5Rlw8jkFG42crVS5ua+l6OH6VuOYYXMdkjYTMCXAOQtxYS9Z40zZuhNqzr3N2c9sKqCphLbRY4So
xOwSX8oXvK4mDcKKUwy28Sgrveujunynfs4eW7qO+tHK+2YokfWzFGjL0FyfBcYNw0Ru/HdUpM7n
UYbMOJqvQZMMhkc2y0A0UZgWOQXFQ7KqahD6xptF6GzOsM7P56kV+vOjw5EJkKsL55x42Yu5EQho
2gRHuTfxroh6u0TBmGPvPN46tcf4gymxCnSA/klLYL5AJ86lnE3t40BsaZUEOpKnBUSJHofGHgHF
4pinZ/3UHVHzoEYGOMbUUK49HW4MALI6WB2a/lyysyA7CvUq9VsDVjwBcjlO+p3fyk0zbddMMu4n
lVrBAOUvGuj7V2l+6ZavnfqSW6Vd4Pk2zm+cEdIRnJnTwdOCcsVB8ft0hLU4ypY2YUHh73YxxEFS
N3bzbbGeggSNc9xohWOPjZJCXc5UlcBe9LIgF96hDrzcmI+Atx1kjkUe7x7bPg72GQXt+KCXAoAW
RLz02BxtWKmOTCOMDxuoRD4sQw5FCUSoD/MYnw5wEHYmQeOqg15Kkqjs36mlqpYG0ZoLEL746Z0M
uEjuJpldbWgnWb+Xn+l/ap4tD0HairJ5RV/Tlb7t10tjh8hQDh98wP5ZMoeOHp8CNkvTBMsQC9QZ
ZamShR4AGuIufnlHleXabQ4QY3tTuLVjcZOdl87rkUH2wFh9buphJdDMNeUTH1a9P2KyedvokrM7
NsMcEqsqzLDtsaoRiXwFOtnzYgtR5XAOx2UzIGOHCwA/MOtTB6Hu5Lo5bB7RSb/1mU1AXoGECi0W
Fd/azDZpeYrrdnh2GS87y3JVx3P4q7I67YpV5JmjPazAIvGTlo4FhAVbXlHsQgBCNwuIvdBIC5ov
Fm2OAoeQNEBrwBUgtgwUPwfuFUpdW6B7AbnCam4pYRPAm+MOwdAaiRWU8KEBg/cO+eApP5zf2Cdf
w6LSIx2Cb6TBHBhz42v6LR40SRE6ffrt+iJfcvFHo7aYF71UFDEYATHqZM7tLnm1Mp4LunRnHltg
VtNKy7hMdFjQ9/RhCHHwLS7NoLj7HVz95a3z1yKyYnpNUZSJBJI7rzdrB3GAU5IXnUT29Uk7S/7/
ciyfZpgDOGlDV6UqxkRTfoeySgDst01TxPE9LwrgjYn+/MiHJ72aaEoLChCTvLfkJtQ+svy/f/Cc
bjcm2i3yrOznHPNGMd8U6odWtS3lZ0XRDX24FiWldHl3xoW3xqlVJjMxS0sNfW4NCSvIL6gv0sry
sgTEaDP4TMEUszfxOZHP0//krh5T7QtjS5jTQqert/hk3WWg36SyFhDh/NYGvIIUd5TMO1bpxKpS
il/uTHaH22UVusSeNvo7HWWGujfINDFWzh49T6IdTy701U63TQbZQVI2WNJ0nd/Nm2jVf6csn+WX
bK37+m2/bgPjjs8jc+HZfmqX8SihmmZpFMEuOCv8AiS/2Tpe1cFvIM0uBVOfnkVhX+lz3Na6TJ+M
FC+6UO5SwaEcxuAackD/CFlDjrPkLCWE607nVNRzKYKGO61l1iD92XUWKICqgMo2dYNtgv3XRivp
FkzvT9dXk7eYjMPJ07GUxxxD7cE9Ulng1NTjyp7MVnGmVtgOi/Ry3eB1pwP08elI0zQtl45YoKlR
fs7ZNtUH25g4UnI8G4zTiedJgEYEGvDrud1Vmh4sVnUvDJn/94bCeBnSWoWwIKXsJVNh5+G3PKwh
aLD+e0ZYn5Kpk4W3ErojSghdPZXFo9Rxyj3ck8U4kmoYlqKSUmyCZfjex2PihGn0aKTazsozSESZ
Ppp/g0oqNouYrf7W+A7fdnQJoTND7cocReGyWtAcF0/pw9xLza62GjO4bupC8gBy1yCiBwn9QWqL
GWei5XOXVbjwspfq9T+C0CDZGl0DiKjilncP0X3GPl2O7OmMpyzDuRHUGvOaK1AVxE2kKj46Y5/H
aeYFDvTTz0yBE1QHwEoEio9xjnJbCGqkShRU34IZt4QcbBUYTnKffUjQp0LXoRUYryCgxp0UOWPB
sc8zz8RiilGOyNtiZmn9BrnU9Qx0JL8meAZmo/ERpT79zzAZPzlVSll36WEFab6i25Mt7f9DNfKR
1/93VtpjbTGusZtiATTKMgWYha0tucpWcauH3J1WhRP6lkcpnGn0QiOZYU8v3Pi7sr6+Zc+wNuxH
MO4yA/+snjfImtLqx1SgkYbySKd3iys29mRH++TeRFF2Rgt0CZBbf7j08wk5Iy7eho732hZjvOos
51E8Z9Wv2FRF/0R+S0XqwtsW0caBcZBX+rl0Dx+vNuNgm67B47vC4I3b5pUC/AQHklNoxV+8KbOz
W97z92IAd2yQcbZWMmR6q6C9VL+X/NqPNsQGZyaA/BC74k/opWvq2BrjjoSkksxChms3M3vUbHQg
hxtkwp7Hb/HP9Kf6Trkb8w/eOnKssu03opEDOLHAahfvxdG027qzu577kuGsncI6pFnpANAM0ci6
9JmT9N0a0gOuMXcfsz49KW3vaMvsGCVe3WMGwut4eKtM6G8ts8F7gfNGzDgnocwBLaRY30rIAVsH
9mcqPT3l4eIuhVJHy8m2/S1TbQmmhsS+QGL5QZ9RiZeNDrBJC9qOu7oj2FL9LP4v7s9jq8zgonqW
9G5B0dfqDDfOyJ4Igx3qfwI1/8/79H+jj+ru1znv/v0/+Pf3CmFREsWE+dd/75P3tuqqn+R/6F/7
64+d/qV/39Yf5SNpPz7I/rVm/+TJX8Tv/9O++0peT/7FK0lC5vv+o50fPro+Jwcj+FL6J3/3h//4
OPyWp7n++Ncf71UPlTj8tiipyj/+/NH6x7/+QPnnyCfT3//nD29eC/w9/DN5S17P/sbHa0foX/6n
DHJ9BZIZ6KcD5wo2xfhBfyJJ/4TADNUZVijWFNzYf/yjrFoS/+sPQdL/aYE2nN7UkNug3Gp//KOr
+sPPZBM/s8AnTWUxVBOdD3/8Z+wnq/S5av8o++KuSkrS4XsO+ZxPr60ZVF4XiSckUKF7gIQtc4HU
2VQMcpQ0djuVEeLUMkQmfF9EBS62bESJczeFY5j6VaYZ2Z7MLRG3MZmUzB2zsZ8cNclNcR2GdVb4
YJdMs61SpKOw7SsIiII7eOjyuCOPZRcXAB0YRSTk4qMV60osmauqSKpQd+XYTHNls8izAEu1rkXG
uFGHWFhepTGvJp8IcR2vxtkgqScpc2+sJGOp32IjatApjua5wkacaA5OV1TR4mlIhZrOqI91vrdi
o0Boo4SJ7pcCxALf43Iqfwwh0Sa7LeIyvU8kQX4MRbkJ7XCMxPJRalQA8aymUiY7M7TOsKUEX79R
igKlrFbUi52qGlWOQcYW2i+mvEEDbyqYYmzrKVHR8NM3jRLoUJUEzj2ZhcE1LWLGttbUpbKuzFH7
kUV50axUJZGIX1fzOGxrSYxEWxbQ7GKXmlJj0s1Z/qqPsvGtscyyT225nJvOR7qw/RF3sUq8vFGI
+tLmo4EiaVSm+P+xmMkoXavN4CfI1U75qo6SXhwrGztqriHNLaiz7upVHKKdMATzfljZpLAikD8n
ZRzoqZJ9DUUhBIphFFvlqZ8haOOIo9EUq7CVRP0Gf6kfnrtusfJVYczm6KWp1EjghMzH+OfcDWbj
LZYQQtvDTFPVr4SEFBtRmYBYsw1Liub3pjTIgkZD1PO116kZRuGxIb2oviuppfwYiLEuB/ImiJCF
d2poSi6aLeX9bBiQpItDiOxknp4os3ZLj123MmuSDW6jyZBQisRWrN0qFBNrcZsBacZ7wRqhL5LU
uE6fh2YRy6Dr2z7dFCEgj4slt81qMKGkAz3tudSt1lVnQY9WTYueJReTEuVPi9BEilv3IFV5nAyh
tDb1mBUQqk2asgpSBaKaH2TUp/5FluJGcRpBS8ebeIkl8XsNgiSoli+oaYkR+FUhs/OEIQnLuh/k
sZzttE0FNJZ0Wdm+zsViZoJTJ3EtfRhdNHeB1k+d+mg2IJS/jyF8KT+IcjRLnqDk6Hhz4rEadcMu
apK2oj0Kxdj7llUKYLSuLaVEE1xr4HHjSPTR+7FIuYmIQsQBHBKnbpV0+jKLemtuFklaciBuhyWd
n4wZAmg42NAC/FpCqwz4zUjJGs3Vu6SUcmcchnC+mRelKx+hw5iIO1NZzGTb9pFZYY8ZWbMuhWo0
PYIWgSww6jJbVW0E3tAWvCeCXc2oImzyFDIJD2qsdVltG2JjxvdTTZLeE9u4VVbiopv6Vl/EIrYR
XPaC3SkGfp+dRihpfZejUBNXUzSroRvWUl24YqQKAEEXlR5rYGjEYzXbaKE8am4l623XOIM+j9Nm
yqYYj7pcj8ptNZS6sGt0IVQ3uqCa3bYg4WR8E4hGMi/q5lB6GJMqT310VRTIyAtwjF49KaaxWozJ
HLemQJLFTRopq31BJdKy0SY43g84tjGZ7EUvejPAjbZAcFCIVfT2ikQyn5Z07Ayvs6zesFORGOZK
mSwwW5Z1IYwfYdYN9e0wd1O4KxQVID5nHnM99DJIGU1uW+IZi76keFagz5GmfeOPpTGBXbwUljR7
kAfojiJBFZp60bl908mRb5hD9HWaJzW2QfzbNXdFDbWqvRi3JgZa5OLiQ8BHae0k1wbD7VNJrPeW
ES+io0mmoDthAa4fNy2FXLFrqvdgE70PQ6fthpg4QlEPozeRMipsdJsk8lruOiJ/L0oqrNvmy0j8
JUY0ss31bNFRwqj1KbnFRoimXYg/O9rAlVZfIYumkY0kIYP/bHVT/wFyttD0cNy6N6OVwmgngOYl
JTZU47P+tsuEPn4ejcEsVjVmrXmyIt0qADZDZjn82RcRIb45NhFeRJGSWLxCA436T65QAHVMEfBK
2j5lGqxaFYpiIFvKKzjgTXk3QjeFkp5PkFpcv+v20jjz+5+9vgCUc95/zIMX1ze1Dfl4DXkEKrHB
PIHKKS1VRaW1IRQE8m8dusWjNWLp599Ie54+8A62JA3BCiq7mFg0jGEejlIxwqwsuKDC2P4lQ45m
KuhoCN5woJTPHmeuaMhp1uDcIPPCjstM+H/sXUd3pTib/itzZk8PiCS2pJuvc9xwrss2AhFERvz6
eaiqns/GPnW/ntlOr6qPqywECm94Ql5EGDDdtOhq8pW+gvPf2a7mdy9RM6F1AF8zuGN9MZQ0G9rL
rvk9Trn9xcFBDnn4N1rDn5ON33P6MNYiHie5CnKs6jC32INO4fczOtkJ2hczcFZZIHcx8eLwXE3+
2y/3YdDFl7OhqpxA0ZlB87PaK5DExC44k2csimdfJ7b4WG0ZKbCHwxjzSqRby4uv+EGsZ6mnWaOr
fPgQZf+OZD9Grp9rZ38Ph2VvOIiqgYP/vBgh4po3Y4KQyhovODRTuY3r9cUa7/88zALp+HscaqEd
BK89MCQX8XFKCxjYMnNe9CowBSbETFJYFlobGEv5+WUeioN5+ecxF0WdX2PCthXoCXPe3UsQk+QW
s4EuZW6F2lLcuNGzAMfbCZu7vHLto+0hFPXGlQZzA3rT3LYoMqV35wXrF+WOL8+xLAX0hOmlVeM5
6AEwHFgOcHTgjUeQGX7asf151t+MZiEVgvA30iWCLbA4yrIphkNbVcAhN9QAUUnDDNowKEyq8INT
15Xtnhnv66b4PN58rH84ztTRFgmZx1PWdKXtZ0fe+DBdWzeDP3OpYJInzg35dfN/HnKxaIsI0uas
xpA/OWKb8jgbkRgb8T7AeQ1xDMj553CVC2rT/BFhuo2TzcLBbVBUtz9P00kJg2GPErsjep3ssUD8
4oOgtoFy5sq+JhvtCplXkK1b7ppkNzyc6yJ/s4PwAPONQeYl/cUVWEcvELcmUo0+nBXCow1rXQW2
nxDMrCFpQo8ydpnyT3VNfk/8w7iLk7Zx8iZLOMadYZ3iUlujGgnLp59WL/7ZWX4GPP0eTce6paiw
Q8t18Wlr6B7VxHJid+ZvtbPyQAIajNyQl3NM/EUz8MtQS7pFxmVnjDaGyvYOlB9AfencCXsTLMBr
5TADdccD3MW8M/vlc8Xu67CLil2W1Wnf1RgWFV5YFXUrDQ6JlV9uxDa9yg7nXA++uVBQjYB7DkxH
Z2+b5cKdelkKBwG6C9u7oPHEhRKhUTGiUVGGgJc7T2fLu/MMPgdyWJ9AkdkIqCjByft5q1Rd6YyC
m/iG+U2Sc+DmR2iuonQugN3qQ5tAXkFfIRkNx3Nn/tfrDEMDQwq8068j8PPQDsltu+mRHFYjDSH2
GhZ2uSq6DdMH/8x3/O4Q+jjU4qLmFbMSh2OodqbnXuYgnqSQyTDQ5ho2wz7dnjfc++5bAtmkGQ4Q
XTbs6Ra36JREKcxy+hjBwehXs8ISlC4TGBLNbkTK07l457szB+PBdA/ZCspvP5/nw9kuhgbVHwn8
zcyrnt1F8zfLr3xlRUPuO/56PHNlL9ggPzfH7FsNnz/ohRpf/O14VuSodKBMnkzWyo6VVcS6N1vP
N3FfPSLbGb02Z5siN3qPKR1qh0aFtFBsbQ2dRt6/5hQt/bjqDrks9mc++DcX3adnW3zwgbcyQ7UF
G+kA/mPbAeKP3gXgdKTynWfnKl2nV+fMxr5ZZHAwnzXuCPbSFx+PuuaN08dN7FILFCoJaqRtuGQc
zh1KX3Mva8bQWibQgvAzXR4Sea0UkjXxfLnoocbcSIRW8cKiEKKYd+N1ucnWlXLbDMAtrEgfOmfF
mb+b6McHWEQReid6ZuV4AJw0QebcNg6k+3MZ/vkbfv2EcEe3VQSgOmSvdXtxu1iky1WzMN5V+ZTS
x9w8/PnXf3OlfPr9Sz4P47lh9pXx3od0Ne6r63xbAiGMCmbnSSjRJoBgxRfnTviv326ugCOlRIyC
0GAZwieydwrSk3ebnUzIUtJ2QKntgtDnInpXxTnF92/OhHk4ipen4kYxyHwEfzgTRjaVteLo7zqK
X0UdbcdR2dta5esVqkaFcqNngZHDADfdzMA9w0Jg2EOqCjQCTSvPfM9vXziYJxSzR6yALsDnh5E9
dxiJyPtI3nsUaqtSvYmayQNL7JgpYPUDV6+WBczELL8gxI96uinRkWpkslKkcJPuTDr1zQGGt4MU
mMBLDVjqZfQthVMMMOR5Lx4NOALPdNqf1y17aB7LR207S6urL8orauFnlt4cf36+dG2TACLtIEYE
4ndZwehYhNqpqb2j3O/WUNKN7dTX1SfIIwcKHCqKdFenBzkeaffYo4Zt5m+l2Ej9QNjOVKwzT/N1
N39+mMVuzgmFYgQj70n2EHHbgyKoO/bnNts3mxkzdgykOT9ZI4vLEIi5saS59j5L/cU7441vUXOF
EM7gd69pUN+dg5l8Nyk0k0zLAB5d/XI32WmaG3FSv7P0ujYPhrjQtXOd+K/hi20RE80oWPeaSJIX
SYZsupyNQ/I+eMWG3DuNHwHLiRZR6oIvgmR1Ak6cBiZqeGtyrvz2/djzVW9BqvLLVhKTaBo5MYxN
V5kxgyAiE/pnjde+2AHfsyYc79Fp+TcI+N98SMz6XyMvLlaIizY8Htn7LDAyg7Vr4iVbO7BBFRtH
yI2d98f6bq4A4DsAKNnYq8sINe+iVIlr520CD6ZQFZ8nmTc56iZHy+LP+3K+URbbEgxEDWJbCGs0
xDWfD6ixEGqD+Pu1E+1aY0DAD3cx6q7q1kIUN5KnhrZn7vJvMlX745DLvKZX2oyxzHklzyZMMpyw
WtXraFNyqMa28Ois4D+NXhZcWAnkA8+B/79sEugYzf7EKvzQTZgUL+YL1SQ+aKnzQmLmmcYaNV1X
ntW+XEicIExEAEwcDEWICSf0pX+LnhiwNDT4afxhrdSg2pISVWKxFoF1Y+IEIGEW1M/8wk7d+NwB
/3WCn4depMNoWmqIOvkpEgjBFbfw2UU5AoDcu7McL07SWazu3BX/taizmPDinqOGkmtDxE+tj5rO
HZp3aKfBiASIKHhnnf2IC+Xar+93sSNbbuussvkJmPXaFb07lW5+Pd1OhaseZjEZwy/R24MT0SmV
fvRyvkj+Zdss5rs42+sE/kq04adMre+nCU5OeIgeHi+VtbEryB2Zg5tE7eOf9+qXc2gx6HxqfIxs
mgaGrBo/EXLVyVsSn1PH/hocLAZYHO+tbo2xGmenPoxW0y3Ailbpoa+l7xgA5aA++sx0ndJrsZ6e
z+VyX6uhGHy+Km1KsGO+tFeGFriAqpiXUO+P++JVIx5c27cSZeY5TCluGgmwt7nqNuYb4R6lbvVq
FO55m6mvB9TnJ1mS6KAl01pWl57STby2AltcNYhYr50wP2Q7Xl1haUHfFFc56BgQDPs3SjDf7eEP
r2Iph0a1Li6ncl7e0cqguwjOpdCQv9a29ZEaXlt75U10PFf4OTfo4uBgZRfrVcpPKVcC9GMOCXlr
subc8fTlZlu828VBkdGWtLaTnkx3COKdeiffILboVT4nbpehBlz6cm104dn487u98/GVLk6MHovu
54ls29JNcjAjAYb48+78dvd8HGJxJkgmHXXM+GnqICjvMzgJKkFKfEH89ra84gZiJPswGBOOYbqW
O9v/8/jnvt/idEi0qrdIy09aI1yzB70FJkUkOnfSn90cizMCIIgM6nLpqapd+0aiQNhcZeC0gt8C
LGx+RzZDWG3Eka6zK+eSXP95jl/zqcXyWQTukLtQuJ7z09x8kvdp4ZmFOxbovm75VbLq4JZYixcE
ZfymORf7zuv/U6S0GHoZOZQU4KKEn8yLWTSwi3GjG/6sgATwZHJW1erM11xm6rUj00Fl/CRidW1q
hQcToW1DzxHOz42yqISqbWPmE9ZMyww3to9jDwnp/unP32xeEH94b0s1j7HsGrPAJ6OceYaeuha8
NKU2eBzCmINzbn2e2ed0cb7ALBSUHWxCaDz6KpXwndLOxK/n3tniJFHT1poyLT0l5as2hH3yMGbn
ltr8kH96ZfMjfLzoFZonOi76CuraZgg9w1lSGyTumcl1Ppb5dkLoPtLZh9eky34/zFhyOYj0NIn0
oOaNq5b7oiV3f14FX4pA8+5BfoHSAzCSsHH/PCVlEFM8xclJlTCMA3FbL5MtSdInS1f2fRodgOUK
/jzitysBmEcTPUadWOpivyIJiMcElyipiMcH6tn6zZ8HWDADfkWh0C8gwHwiH/7SuaBa2dEEcYJl
uh1fS+UymQIbvGwzcZmzEuSnU64SzEpPCWwx63bfKoHOH2zxqs8047Nx8bdT/vBAi9NRAHQwZXZ6
QkXKG/TGZWL15yl/G+d/nPLipdoSbd2Oz5GJFkaJV4TtGn7bnrqHDeZ5vcZvj45/zWd5CNK6p7xU
0lPeQIG5g2mr1Xr2QH3QkNyiPJ2Z27e7DmAmgHgBA/jSFmpKXqmApOFu0RF4nmbn9sgXQQKJmHsL
LJZzEe+3X+vDeIuAKzGrTAIXeipHy4dSkNsj1PvzlL7d2R9GmGf84RxRWawAkpmcMkPd6sWxA87V
5Oc4R99PAwBjPCMBxHmxJKQKkcA0Yqe6us3s5yR5+d/M4X9+/bJaYEFlJR8cdqoQHkZF7pYWceGJ
7f7fRlkcT0VepCpQJqcmLUJBrhXVDMb63AL7djnr/5rK8oMrlWNOmArbTI/VfQWVgz0HeMZGf6yH
XbjbALEPDg0L/pmd7K+DyoBhq2Orc89qWfSAOJmld3mCDpRpBY1lh3rLcje3u8xlek3Cf/ou5/o7
dF1geIU6y7J4VQijtqTVPSe2iuv3rhodN6XnGnFf8wj0T7UZVI/I3URB6fPSjifNmXLSP4OsGMxR
qIT/xrROvPS+D+Ch4otVHLJfp9//kx/+EwX5D9/4C/nh+ZQvuQ/zP/jFfdD1v3D5gaiALv7sojir
oPziPhDyl4q2h6lqAIaga2fg6Pib+0D/IvbcRMV/qCNrtom76m/ug0b/Qv5PQAQCVM8mFhRP/wH3
wVhyHyyqQzgGTVsbYQd6Qst8vhVS6RQD8iJ11hvNmul6koXgt056AT4BNYFPty1FRcWhLw3V67TW
6HWfFhqJtgCGxdXWyVHMh7tEbJO48mrQJtixzS2UoYuaR/Qugaxak/m9PSX5O0SVTLE39MYp13We
SrnuhzQSq7pMCMAidpU1u1aQXPNFr9sMTAcWN+uGllkU0JktMLk5uqFOhTvcUEY/Fo5a74peZWmo
RnjoxK2L0slvGhC2nRdBWIlfbtU5ygXoxhaHoRUJKn88Rmza6aT3ZacqxaZsjBJCCF2UxyHpazpc
DWZu117dDZJe2Fo2Jr6gACiDm0BVmOFNooak45Usa6J1biSnvL6K7J43mUsLx6qKFc+GPh5cDQBo
ow0dMEUi2KomtvmCkIkM65rnVXYsTEupAmp1IsIxZzfMs6ZawqgFAILJHVWVqRdxxWsZSiIs14HM
FqDyMZT/XAW/sPJRxtUPQ5VmdF1Noqp3kV12zylIkVeTURQw+0pbpm/6SYWTtCh6Tt085vyJsK7U
Qq2r1fxoVYM+7Zu4mgPPJuH2HrIXmrNmqaD1ti/BOPUG8J+f7Aki0Z1bjilwylk+TbUbFaWx0oWk
cF7phw6FKZll+toutUT1sfoLyKpZtQYRmU7thsEvmK0+SdpEjV/GWm5vGpnCK8xigrYu1yCSvC3K
PGV3koooPXZWPkFxrlYEUqNBGi0BE8aIhadFaT4d464d7gc96U1v0jqeu4YWWfmPKImUzi9ztQcF
k9BUu0TVuQBgnQ0WXzsAaeuezZ3YuMVbpSJo6xnHPfVRnK8mno3yOo2crjnUjgoR7JwrzhvUa+Tg
poXMATjnmbDdss5ssQFJhY9BDrDiuKFwAiyw7AunQ41BmxIHYVnR5j6YOaI8WKKx2y1nZka8QpoW
3Cpr2hTJmmUi8ZHFqmLdRgD9QJE+zsAwt4oIlRG1GLuNZjJsh3ZMU5zdwGELiI7l/Qhvn35CuxB7
VWkV1DSkEwV9letjKOxGmnd2L8C0SycG7o9MmpivGj3LCFgfQzb5zjBo9SOasLFclT2f8BatUTVP
DdMsJWRRycaVSIqy8zuUdVGXMhWdeMaY0wAaF4O+cerWGl1QqylcUCyrsv2a5FJfKylyAphTxpWo
XypOBsT4dqZ11bGfksLsD2Cj1KrnIJmbXMa1ESzSiEoaMGfodblSWd9VlyZ2QuYPZq1DnESUvLy0
YycZOy9rtVFG3sSZNT0AcquPHu/TrH1hSYz1WSTGAEv6DCJKQYzpGr7BjG50O6XDqx9bPBqeWUun
7YjX11xoUZ5qjdvHekM9js7ItDNKqxw8k0oI2U1gxPcHGmsK4HsmnBh9bWhAzxha/E8YKzIH98oa
SbOW5oyV0kuTvLVJHKluJ4YsXmn1xBR8Khn17OAo4Ph4VV4qiqcMDUL3mKpR8ZwJQwVSL+VqL1Zm
Y3R9UNGhxAWuNepL3jHUA8oEOrUuVxTtVW2Zkh3sThT5BbdTyQONWxMMWJH1ZRYgLllSSSzCNm39
eqzHF6qWVnc7ZkWfQWNXd1KA55jo1TUMBPILY1ChQaSlNtlGWTvBmbZGZWKXD/V0NdmWxClQOWvp
5CwJ0jLCJ9YYarwMqtKWUIiEkXXTgVKh5kV3obR20+RPSdOIwa0aQ1Z+BDW9+hqqhDUcmSInajxt
IBNWrJXGth+bbLzlA9OhUV2SaQxJznrozuuMmE04AbD+1Kfd3KABPSv19NgubN9URKmutQki3R7r
Ux6h72l2yTVzYvnGmwjlL11NQQpD05bqP1glSrD982ScvBZVuvLSsCcDBeOGU7XxRpaoRpjAMEQc
OhP0oEvODMhsZUZczwe8MikekYNW+kVdSUBqTAn5tDEuefLKeM34Bavt4dJOtZFBPCDN79H+Hp8z
s07gcBJ3prOrqdobOyjejtNeEfZ4W1a5NYaIGvRpIwe7zVZUAirijc0EwMNYQUNt1+AmvanzSY9c
w8m58KHCbDUWeGkUMtCgXBlYhxbTfT4SY1g5oPLWrkyBovHNFkhFHAuQY1LsST7HPKsuat3AcdGq
Ipo2Rj1gMY+RwJvlIz6TS6hO+43a6wIXiZognwTTDN6pRJi6DuqiqMDQUjP9gBt+ZG5Ja6GflN4w
6+NEh8i4VGSjNqBQ6rMRSpwDU7G1iNQMP5WjBWn4qcy7Q0ecxtokSkOBuBvKmh7wgep6i91G5QVV
QFwKHB5l2kak4O15E+BF0CKz1E53a6VvUzCYLKzXKpkU7muqA154gsvn0mZlY3rDbNFUCQuFO8Ms
k/qlgTylERCeQzqmoOIgGBftsYQW8eAZQ2TKmyZCIxtML1q1ftSVs9xqR4nE5WFKI1AqfJvDEOuy
8vQmc2BqBqoqWee62dYHxZQ5onmcC9IdwZukQcS1xNhU1eQAzgJGFgl6s2wjV6Vxqbtc1VPwkEfJ
tfU0ObEdJn2hYVEqEF/zwBxruj0IXDg9sqIQjyOxSORPkzDlCbiXFKB36M0BRKzqClnrncHiFTPK
Aj3ppC3HZpOwXKshVwkVN3hVIHHPA8vUogo81apGM1CvQIFyZeEQ2y/AdAHbu3fSADud45A2ejyQ
Dj2V1DWyscluOT7uyHE3J5VqyqDtVQwS4vH7XDBfTOaAy7SyG6Xb86xv3jiXkXJUsnSEQ0ar4VVC
tZMNiUsqRLuWq2R50d8I+P8qfp0KNj1EtWqKybUyltluXarT6GMx5SBHUfwF/SKVfReDIB9nAt6U
ssNNq1UVFH+s0khK61r7SfTsCclIMP4kgOrqaDVuEseZcRf/JImiJVq/RrVeN2EewRsQBnGJqrzE
Wqw/5j+Jpl0Jx0I3SwRTXVz+NcT8J9qwddXTLLrk4PrVR9mArADCqK7LB5PyoXnMISmZh+hvCLKd
JgWniZ0MI+66aCajGfNtVItxHG5lMrHUGzvRVDcyGfryncX6UAV6NXXd5mcG8v/J2H9q0G1Buvtf
f+c8X9KxTZO9/Uf5/h+H0ycG++9/9ysrU4y/IMgJaOzslajP6EyUNH6lZfgR0HEUiDTUZA0NkEoU
Kn7nZabxF/yQYF+L/N0AJPsDJR0/Qo0HFBxo0CLznkEpfz/h5a/i9S+hgO8Z6XNV6F8l7tm9jSLt
A9DRtEBn+0Iy46bDnDQaUe9YRatuhZB0VW3a1dmuzeei3u9xUCbANA1AlpYIYaviSlUkEri2sAOr
Z9YJJpcmRFumgKxjf/pndYmf4yHBpID8ATBka0uSYAaC7hBlauTC/QuOArNhx0HcRJse6storhz1
LTSuV8XqXPd2Ab3+MvAyyW2aPmXqPDDVtg3P3Cjq/Ma55+WbwdbMvoKd4KrtcL9NjU/L9XhevFi1
P5cCfz8DQQcBQgfmV5RuVKgM4h14hsJKIYH1I2+uKxqQNndZUboxvyydByN6m3C86PSK1Y9J3G90
vfI0GB3L4RoeeG4LiGB/jNtjLdZxD1C++aPSd6081t3l2DxxvumsG0c8yJb6dn2oxMkQD9F0MI2T
2t51o0/My6RYd3aHZPqtLe+EczGqPikAzrhK211XI4aKjwrZKHl3K9ldDMV3aElvO2uIXauO3Gwq
dlBaDVLNcq1iM1QvWfSeFX5lda5d9sgJTdfobdcxLht6U+lPWhq/dlEZFrkSJMljhS6aZkxBEY1h
YnQBLnbf0IWnpxANyku/A5neeRiQNArAG6jvWIZn6vu2O0ChYFU769b4UVibVLdcqt9S+hCLVyM/
JKMMy+mOTmZo9feyvta6h5LZnorQh9vaShmPOnvXJqTjw8Y2U5eqd5N9tK6r8l50W5kdQLJ0RWoH
wHmF01xsTIC7zJCBE7wA5uuGV2tQMrL5muIvKrobo9mkoCtfAlcNxSiQmjwOXqZzhZfoa8abmiL6
LsddMdynRuuBP4/iycrOT9B1dfU681OWe1DRc4dqNSAQzvpgUuJdDrjOoJZuwzdJVkHW7nKou6CX
D2W6hVIKOjVvXfKuS1QLElBepktmXk74GEiVK0v1EhrS0fZIrUOz4tXQjk6awYjhOUNrvyatx4q9
GW9EbuxEtClsGnRi1YmNkzSB42yydgVwA1z5Lgdc/wIJXApZCUQenp2D5476j51cC0telZV51Tf0
TdZ6ADAc1N0u4+jUZAetMY/OgFhLHiBoakAlXlo3WeyLCHmRpW1Ajs8Q0xadO8TDVnSKXw1BASkD
tzaiOQj1ZQ9VdJVdzJkq3pKloVqTWbcJgrSiz6/VEUtUZiEICD6YnE9TGe1oXAxeacLvJk/Woypv
lCoLGDN8xQgM+tQ2GmANcBqMBi83YcA+wf5Xu4fkAdbvDxNGV12xs+L90Npemq/tZJVau0hL/L4H
Y+GJFSHXE3+yI7cznlODeRB763nqifwC5dw1hxq5/srovs3U67Z6Qv8TQffgEeUo2VOtQWXa2GfJ
Ou+xLhB3NOWKtGUgpwgJdgaQFvQo9UuLir0y+XZf71mpuqm8p/CSFRUJythYKRagm12BSUIKsF8T
8SOpAbev0ksHfzmBVpmYHtpSeCiauUTfUcjS9X3QU3icGGyXaqWXMjiHoRxi5pdqV+80aSISg0Wp
iXabCnvz+DrLB9fAa7WbRxPNpLJudk4BG1drcIvR8VUuNrGGDqXdXJkKYv8GUE+kfODJb9v+xnSq
H31nX0Qtu87K2KuStXBOCa+hVjDNC1WfAVPOEHRaCv4QcGga9VQ97HtIgqRbyVfgf3gOaiz9aPoj
RUqttQESJ7dUb8s4TMDq1+ltVh2SRPiDeKOivlFkEUQyCssWjgWWeRvF8oIhih3NY1Rf91BViqP7
CKAT1ew8wwHvTR23srf2JKpWZfvDLNWdKnO37R9sKPzm2HHG8KyqsZ+rd2X3UpD3DFE9ZDBk8dYg
N2jKEu9YgwjAYdTuc8hsNseGPMWoS9YQ+ZjsXTqBFYYok8vao6nhaXW5GUcg4LIT6S5VEB+L6q5D
4jFCMS219n08esWA11n4WvJiKJeNsu7tt8w5MeU1zx5g+eMbsZf10EbnKKVsWaL7RXsoRecq1nWp
X0zt48gu2lj3epNclIbj0mxXjVtjsAAAqdiWtfHezLpVaUJsI0/2CQVeS6ZhZAO/pmenmD701PZ0
vidNipQn3tTdFKQOoOdpRHwTjgU8EkFsde8JRxlFtDXExZqwzZTK7Tu8DqCyLgivc3yhyPSB2re9
KEuyoBh55Be9dhCtZC5OjNOgwgiHF9DtTe1Vp8DSAs7kOam6e0vFraZEo7XSpxQcBCJfFKg3uII2
62E0Dv3UyocxrxJvHCn3bFUWl7VjGyHjDi5RXYFbXlY/R32UuonavldawkMgLF6ruAeQdXKGOcO6
zyy78LEkdWQSYx9Aeybylaob7iEqstWHJGS4f/BKAbm7kwPanBNZqcbgJSzaEpnfT/A2I81NSYpr
lasBwf5W4RQijmLYx0VYoAIdG/u+w6JKL+sRS5+/c/u6pQ9DuTEaiqLquos2vEDZCTbgmv1gJ/WK
ZnstHv0sIgdIcGMtXfQpwbr7MelbfYKtcURuCym2unExVuajoLuR4MycKzzVHeXmytSgIl27Sooz
23Ey19Ti0NTbNauhi7Qb6jtkpGBbnRIcNxGIb0O600fix450HZhEVxRoAxXyMsfYVMK+mF4NeTMy
AyJDuefEmzbCJZTuIuwtglCgwzymcj+UwsUDIp5YAZQe2OVr4lwRLOgM5bcWh/zYtW4c5UGRv5jO
EVssBHF0Q0xYUGc7h7ZhZ651eZGRR1MqroI9wPSrUl7XFZ7QfG6RunYxxMgGrGnjYJOrYb5NFZfz
zh+UxNPFfZmouI9N0EaKg00fhEldU6ouamilFdR5vrFM/EleYovweFdq98Ww0QCLKuc0t/vBu8Hr
OLwH6H5qr3vnXlcRfKFAQisvUR03Mx+taiumyy7fj0XYOJt23GpwtJ+2MroeywbpfAYbj5DzQ1cH
xEz8IbsdizuThPZ4VNU9+osHGA94nQK4byoBztQ8DmuirrM8gnxYE3s4vOKWPfEUHjdgvnTFpVHn
lxnqykl811YpvuZjqyvPvc0f6n4v9AdpEzjngp+dwaNmCJvm2EG1KE/9CPBPM90U7WVHQPKhykbs
8uSujF9q6CzESeSx5L0x2D6GQ5OBDgma+HnqldO+ErcllKG6EFeZluLYFgIX8cmpRzdBLKM3u7JG
oIbTlqEN4mhbXOdkPFYA7zk4obN9hGWXd/AStlcZzIkUCJTKdmXyN4gyucjxd8IQrlNQIL6xpqTw
R7KJqoNIblWdeQrB2ds1qyl9K0m2NuPES9J1gtWlw0npRlV2uJ/XA/gFsgmRn/tt13hNmXn50LiU
vnDrwpie9OZZQdGrLV6SKVpBGylI1ae6gDJh128KhP0Vvbf4hZahVFltI2tTolLPERAaw30DZa12
SgKd3EF4ym3sHy26LGPuxzH4e3hVWYPFrLtJMr/sKon9WnuBmAW+Gfx6FNBXom5VCMuXPD7ICV6S
44OuHEW6Qn3Ko07jVtWtlh4FRKAhPjc4byQGmUeXXls+OsaDTu/Udq06l0m3b9XHgtzHTerH+aGM
D/jx1FQujF38EUpLxVMlNkV6p2m7dnqi/b1oQguyTxbWl6oWXjxdizgsc44ewsGY8JpviJOHFt/k
qu9MNUq4ucurwYOALcKTKVDt8qoi1AVG86h0Rtj26zw+WvrFWN7S6blDHwJ1d5eXAYNaFK1+GN2T
Zm+09oZbazV5bJN6ywhOs2Mdge5CC1zJiWegajMYKjhNgxtR6iv6dcKMoMn2w/DM242jJ4jG1D3H
hhOUg8qReNZwZ+CuJaqrS8BRyas+prsCZZTMRorRxB5p0JmcuNdCKAxNdi8B1DlmKz3GwVYc4oH7
8wSYdokTuke7RR9chspmXoeTkbuEv0as91OC20co28qmK9PkO2HGhwpaVQoi48pEn5NPfqSXu6FM
dwpF8GMnOLIivKfEGxAl/Dd759UcN5Ku6b9y4tyjA0gk3OVWoTydaERSNwhSBh5IJDx+/T7F7pkj
cTTS9t7txsREdMyFpKqCyczvtQ5yEUNfD7neNn0eRrxMOcD0RD6QHl6S/lrOj15v7nX2kSszdS9F
/Wqkh8b9GIMg2xoeTGFCrTuWhOcu7w/jwr4xfS6IQ8lP0zhvAE57dxu1vOfxLZiRx5ZnnfJl3KVW
zQ5/KJjNnGgHbryeZ2tXMJD0MdLB9J4fs9KwtKrftwWLNX8ihQSynS/9UHOhDXbDXefuSfC6qqzH
qmDnFN3Gtc/7hr3sz01uE/FMLOHtpl6g6IoLoMD1DEeScHtz80LLp84b4FrnlRGZ68L1dyQwr7Rb
HnvBzZTkoN27w6l009UkOQAZEFUz9IAVWuWLZEut9wussVMlW5jL2H6N+FWTuPT0k8yb3yhY3qXb
/Dl8gzvAmNNFgq39nQ4nyzm/xMMZQgdRKSl458Wan8ZQoKieg/A7wOkvOOf7WJYflUX/+LBzGpIH
sPIvRu+61FYRjQ6TPkA74SGQfGGSfPn1h1g//RSbVBZ8gz5o0Tv9kpWkTE8NQ0kbP/b9S29BWe4t
7bOA4LvqXiLjNkVsV0bLes5J9rrwFa8U4Mevv8ebS/MdWCXIXHL5BuJcAvXu0o6lmVRRFxsrvug2
noow6r4Sk8gkkW/T+DougrW3XGAfhWys1u20rqdbM+iJwmJwgUt0ThloUPyy1M3KEFYoK7Gqk3iT
2/dSOBzqb1tOsPIyr+5m6aw8vc2DZ8QWK8XuiFW2MgDd0bbYcpVnuFpEctUPJ0u+jLByU9leVkOw
tuubQmli4UKB8ByjBeNQskuUQ6zaY+awOszLc9DcVeVnl7OBF28DRhjJl+5H4LH6JkvuRNnBZ7Lv
pB9VdzFEe3+801W0G6NQuE+e/0Esz2artp3zwayuZu59O786/lUw3Feds/IzRu697zwGw13AmuQZ
l3aGQ4L9R+YP/e9aV3/UAL09hN/flveQ15z2GCw1t0WXz2O6d8yXpv0wTX+qfn5IPP3+Ubd+gmoJ
C+UIsCx9feQ2/Cg1ishaGwcv4ClE9HjurohC+2o4d+XRFF2s681v077OQrB/ed5oB0T6KHFzvVfk
1qprg9zmh1H0s6HpaJsSd3y2jXW7pKGY7teP9ztR51/X0bHQ7wjLw6r67geqINZAKPhySV8/TCHV
HPvms/tWxpdsysfffNr5X/uXH+cS9QHuS2bj+4wIHVFtzgtlvAVIne2UFIEcz/kQ1a7Z//qzfgIy
kxmAtfEcL0L6zLsf1jlzMc891xFZxqpfnoLk4byzFuOycvpnu/4cGdHfXxi5iG/hHrYkYgxo/XvJ
ZV1XS+w0yG8yrN1U6yyuuTLUbxR270wYf94xHn2S6DwEfSikfvwUCNeFwkquobjsN/Z2JNkjxvhm
77PQWH/2PvA+E94Eftb8nySA/wRTF6z5gQMBCXb//nkpuziiYgzs3txhp9+eC23Ttbie1sCstGL8
zrL5M2hbsPojYDwn6LrvJaDQsD0A/xIR/gA3d9Ps4kukFsva3ZrUMs6734W0/PTysosSHoBZHTbk
3XrfFUsbeTmrotglu54WJhVWB/kWPN7R/nGOO08vNQZgiPLfF6v85O2HlZGQFSC/5C2+u7nogojP
dc8KrnSFYIdUk2VVvZ5zW+SF3v0uDecn74jksADlzkcGhHL9+CjpbPTy2s54HedPqJxS65oRt4+P
0/gpKW5G8ZtX8mc3k2BbNPM26irvXx4erxnd0jb4POtueHKPfyaUsG9hLzy3ZG//skX9hydEtMlO
9e9Zwk9p+fryOn79IbL6/Ff+Kds0UUayy9gmyyME4T/4wXOYNbmPPBPYST369ngA/yHbtJw/cFLQ
YcYCgFWTkJ//kW0i9zwbO1CAmqhNAhO/xN8gCMmG+GGjgBc8G+BNtgg/cE3oRj7q+6W08St/DoaR
I1Sd+4goI9j2jAXtnOjUhrFZJ/5NH40dNXXu6HQv9dg26MPtLG82lmGkYBZLMFnZxWj75XKwFrtu
P0gz7oLQcxPG9nnOq2Zn5jCixQqwqzS/xbXD8WZQZV4RY5Pk/aaklEeHzezPFFQV1mQeVGc4N2hx
rOizE3Tg0lHWxe6NoQ0JE8OhFcmMBu1jgvcndMlGLYeNIgw+PXJAR86YEv0r1mM0I7pJY3wlF11S
aToEjWgxLn0k9vOuIQVVn0TSjAc365nOhKoacn59RzOMDmVq7lI0f8lOitwLwrwcDdbHKA8omBqU
IxHiRI0+GImROE+BMeoyHMqp8jYKoUF9bKjGMTd8D3QWqyKbTQbYWKQPfd4l3j7JlwrQQXdcdijV
o5OijUiRnDK+MUjWhnXsB9KvG1Nw2G1iX30JusS5baRtEFqiJ2EefERO5Q3Z5+N0HRiA+juRzxP7
1DAmzJvD3HB2NZa2Uh9QQZjRSTXdkIb2FDgjwcuDGg6ESjsmZAmqn7DzGqK5pInSYxW3xGsDJkVB
FW8b9OEmRN3UG+pmylKxiiYGMDdpAUKCJtBbpWUXvSJbDFYG+b4MborzuEbDJu0OaVpkFnnEFFF4
ib6eOOmRLG4j97l3uFvq1OSRmKdN6/SDui9zL51IDF7KfNfb0eQc7AY976Z5E+ESCJX4r9zwgKzk
Rpgs4PWbbFdKtejT9CbnHWP8aWrtdjZkFgAFH77JGt3Ou6wwU4EQJyvjzaDddjiMCSjQWjPB04oc
Z47auzU5H4c5m2y4lHi2rU+lPU7pGCKqdJJ7o0FTF9pdmSdXljLNFL7JDoj/BdERSgIyCHiGoPDG
brfg5CzOLfFOKz6Wo9/WT+5ZBj2hF0ESPaXaKIuV26MiXJntEomz1Mxu9/JNzdG4UYMfzUos4P75
TfKxvMk/hqUZxvvhTRaCqgSJSNm7DU1vAKvrIMkNoI43QYn7Ji4ZlO19IfXIZopHTYwAZZRl3p4q
P+pLPhcx7+U8D+l0zDLMigehllQdyAENmmPXlIg7wfel08Yho1MyhW1Rtv0j4hOYHkcZg3q25Qi6
G7f86pMTkH5zQ71HaQ0gLJUWz4Vqtf/KA9N9k23dyXDK3W4BdvXt6TD3qRJPmZyT/NjajAEbirJS
BiT0Fl1DjLEe+aeRHhq3eaIXyLeJSrRbVEZAnlQ/lHo3RR2x42aBJnKH5Jj3Fdw/Trnwk7eUO1Lq
u/mUGnbb7K2qs4IbwpX7FCMZQqpd4cWx/hIjyUM6PtF0aG+058RPknn0pZMtuiaj7vyHJbWbIQxk
WlLTq6PbbllKmDbkFxfk96fp0Z3lWQ2p89icDq2pHBXAcTTD4q36Uo/DCqV27lz49UyMvpNFVfyh
pse5usgsvIhINuusn1j6UrzwJjL3j55OxySUbkrM9TTrEdLIRvykXbT0TtcfWuV1wd5N0dZ9IwK9
VR/GwDKydVVOXvPRSJVukTripKx2hKqh7Ru03dqrVi7ILX1qFrs/p/j/HAT+mwLeXx0E7s6VEv91
13/5US709rf+Ogs4f1A1QSSURcwNt8flSPqXhcP+g6RCNmJH8hJhXWKE+ussYAmOCeBlBCmegxsY
Bv55FOAvkdTLwRnDJ7YL/vd3TgJ80g8nAUJw+AoYHtAyMW7wJd+dUSvLd2tF4n6d9POYIZaIGGxI
zPc9mEY1GNV5PxmmfG3VIxrkqrSMskOEMtn2BxkY8V1nM8PTZOekIB/sa0G5dsa8/jjq1iBwGra1
2mpKN/PLKUG/G6YsKMVa1GY8j2vdtaYkGg1BdHnVpWYbPXt9REb+it3GhNAtl6ZbyHaZK2HMuyoa
3b7fG65RUgQ3ElXi9ySgszDX+9525zl0tOkO+yLvtRuWgST5xnaqxTj6he6c29iLyua6aTMUF0TV
TGd00Q8WY6ubFA14bKjBQgGdJS24RwW9Ns7twp+NAmoahhXbpGcyfnq6yHYTrAuQ4zzEZog9t/d2
lVv72WfCaavhIExqvg0gw2ozJnnqbcvKT+RLadcN2JXhp+2hk/CNHuriHD23QwafXWBUcOZh7wZW
y/QeNIOx0boWNWFmekkxXavUfUKrxtee5rQJy3bWoMkki7TV0esdBQiGqDT6EueganxFhSXYcNph
CFUyxO7eaMqguzA0Se6XaYxM+OAixww2aqwneZu1rFYXCDuxj+tqUOZ16XjTiC/B1C+IE3W8jcYs
8+7k6KEQbfuBk5XttqW3NYopsXYDDa7zOkptuocaLVhnrNjX+TU1CFpdDqquLCQuFtUSnhnpe+aj
osQTkWT5car8pQgxQc3D2kG8fzcOMK3rklDxbB30vqNWSdueiQBljcnWpXKh2rpt72ahycJmbfVg
iG7riFY/NGmSgK8XbaAvCZUfJmTFYqiu3QVa5SJIVE9ij+7NalOkvBUrExX/S08b5bSKLMO7MXof
grAZ8o6iAnL11rJpvWwrwTvGrW8rgGcRY7P6TJVsyYNElQAfntgaAtbJTKZZU6Tqm0yFBVDexlP+
ONsypjCkr6wcsqg2p/aOFoMq3S7znJKSHNORTuOEij3zska1Gn+NnLPPAlNN06aho8bzv74sIGYb
M55GapwMMSaNs3ZzP3U+pfyesxbMt11Im8XzbrIAb1O9QyzOobnBget8clWRUuqSOVbu4bCZq7bb
IiQ3pnyLk8B3X93eWOAB3TL18m2k0nzkY/oI6UZYlHNtBA9mrBuCGVqr9dww7iMOM3JqeDv5h2y7
E1e59HO2U0QSMz5tig2ts+ClNkW2MTPHca6qhhQ+CryT2pXHMuk9CwU99hlv32Q9nOvil+gXueSj
MuZDmpv+kq9cQ0lrDJOBNy/eRN0MeluqxbKH9VyIcriPhjwRz3NWOdWN0xUZXiNLBc8KqQBSoBmC
KDflZRvLDzqBrnJmNZ8Kwba5I0KhBthHpTAAKgkbCqPG/0D3B0QVzQCryAtkyMTDnDDy2qZGkELB
VPNghvkQND1kqY1KGTOEIVasefmHqJRRvSmKuGq4bm2O/XRRFg1uPmdZgpqzeDzVeG0UXDsHr3Vm
0PqBCKLRz9nkV2DcdLl88hKvX4DXjDE56cXpTdblICnbVZbhMdrEvqyoiIGX4+Ql5T7pJt4LOjMC
GyWYo+K9EefltGIfwfglW21t63kZ9bFe8CuEjqgztZmDWSTboJSLLMI+mV3OVLJr5NZsrMy/dVUP
GG7qefKuIsvX014t3SRejNhx4HnIeiTev7b9S4w05bRbhmlsPi4UTNbbZSnkCM2Lm2tXWbwDl04u
Bm/nuFExqDXLkUkGkOjjs79CS7XpiwB50Tyi+fgyV8xQKMOmqtyQ1Nyyj7Ryim4o7IksNG5BwGss
OGh+6qjPJME55YT4EHN11Gb0VIEIso59FCI69VXytWtdOrj7Ujaoy6g3fGUJyIrD4HiRQ7aAbVYH
exnqctPlPC8rNWMz3GGSs4pNxAPnHYo4oIke6WduPEuKOqD/a1XpbRZT+LTrE/8s8kFsclVz04v1
zLqPgKv1yQmg6bb2102do+2uK6eLjm6gfBp2GBnGMLAK21iVDk9iyOySZJfFbJ81PuxcjE1pli/X
Zu4jtGE7LaKwHhZ1m0Qc8TAhcDS+oKHG7zYy599fG1UafcvI+2/WbWXn1nYY/TjCWaBJTnBb264O
XZnStSLT8bxq1g1emt7jmGo2y/DijxUVeUVeBwMFlhnyeTEJLgFnl0WhhMl0vkZDwxuhTJL118pj
2Fr7dJIEBPEMCXyN3xrffIH489qz6/wS+WmBBkhXPgw5hx2/2MZMcOOrV3Ve6C5yXg+JNucvo9n6
xoZWE+V/Gmd0hcdCItLZWRTZvkZo9PIw5qPPUkk/GXZu36qXyMI1exG1fvKoOJr3azfqsvjERBaT
IhvZfrCjJYx3rA/EhDnLIyYDArUb0DqIMuq3s0MRLzpM22iIzYgRaCA2VPY2JmZD7rA3DvlV2cYD
h2gS79qT3WbB9FQEk6i+tYuEqhykMXbE6jeVyd1j6N76y7ggArWEnC4Du3SbTeTXFppW2BSJiakX
9kbEfTZBMkmXuMO608+L3S/9dhrNt4jjam4PrgVCs2vxuxFwUSoxbZZcCJeACyE1zo3WqHcYTx29
X0zpU3Qkzrz4UpuF3lR2C/1Vt25Zr7HnZHQbScOMj7NsyRurbZFiRRVY1VBoCQSTbuz4yXb2KbY7
+aA18L4GvUQboxNkFlLbEBm7TOkOq1SQAv8sVTfam7dD83/mh//GGv2r+QHA5r/uX8a0+B5JfPs7
f00PGAM467vAiR4oHsL3f0wPWMPheWB6MBqcuSzBXPHX9PCnN5yoDRDnd0YDQWUesYkYwwmUZk/F
nvA3cMR3vLgnUKIDRxIRQHsO/+L76Gi6EnLhL7O9Oq/d1isvHQd5FGuB/hYpYgTZq5JAe/HayvLO
UmsnlhM5z8uQuS6GT/qi421Wase5/fvP0/9rJYmwWf8ecP5fuvxa/ViRyJ//8xmR7h9k/p4z0+mN
k2du4x/PiGRYZMC0A0LEgzNozPD31zMiLTws1hmhtsGiAYF5sP7KCLD9P/C1gE0TMAEnBHX5d54R
543B/x9S0jN5eC1pglrTruQEcIU/Ys2Abd1seH22aTndg2hyipjl7O+Dmrhvh/I9TIZRbZfrktPC
hsGwXfstabNdsoinJnGMk1vPqGEnz8hueg7VhyoV8XXTpN1RdLYNbBWgi9bjFDzotEcxnBtjU69L
NXlhnrnlJYhM/KHFtnXt2mcDaT1YyVNR9nCxuVguxkqjaGSQo3kMOuwbXaC0JRVZftcMmbGnmZC4
oSRanqqW0r8EPc/JimaK7mYC6a9UyWEhFgZOA6oNHVT6JcaBVkZIk6HSyqpsruKxRNOOASL0qhbR
VqJzcfI9VFqdQERq+skVDjY7xLr70XUz6lo8Dg1z4ORMJC6gpOMZXbsqrW58lTVGYTzIIxGk/oTM
Dxk2PLY5Wgdkae7aZHjYDMKer6pUsWMvg7VgjubcWPZltfbn2PvG6KAvFVWaN8M828fONLIth3hv
E3dte4N3kDBEWA3cdP6A6RKDGz9Gp5fLkslLacnhEI862SgZzbfYnRv6Aktqdoq8stad2yLOzhqg
vTTyr0RWn0UbaarTLegEdoJlbMSxNlFQF0Wu70lLaC7xXoM3OGh2F9to70o1N7thaisSADKivFVS
vPRp4s6HXOczMLNTZXhKjebAycnA9G2jQo9EizCag8kYi+ToeU71mJNucFN0ERLjytbdDgMf+uu5
iT9GbjMc0rG270cYwWvXWTq0asPyISmol1k7RY7p21uQyBmRde3I2ak3ELPuN64zpXhu12AGSfw6
uSc5bjlRHlndejKuFPxEZOVr4UbBczqiQkySwUOaGA0IFsshOS2lY9Dtljjpy0Klw0sLzHHoVcNz
mQ8VzvI+5kC1xGWDetSc5vvA1vaLh3H8MaV8MgirKNOfrTmjqTrLqfQklYOREvfAnhiJelkFad+F
may7h1IVM4mmOTnDddCDy/RLfMr8ZryZxLB8bm1vWru2xyeTiNDelAAoDeftKjiogQxHP03w1Su7
m25G7RKJuiReBwdhjeOVH7UYE5we/a9jZeNNbDb62rC6mHZlggmqUIEhgc3g1e/W9lAUN4v0s+uG
h+HzGMURu0Qy8rIAK+89O5YvhYgk1prWzNZxZctbEVneV81B6ErXY79LI1KciqkztpVTBAfHcfON
niknFY7hP8VRUmwMDia7dKzORQKjg2bUyDgCiaKMXsbOnEkbbcuyWjVdks/sPcaEz6LVziMJTvay
Gcyi2afJkG5cQ1AbaroK6qBxdpFb4JmK8pFYUncAWO38llvRoK7LBoEXxM4jma9nfKd3Bs2jiPsb
16hXeVfi7fUbi7Zi3Ph7QH0ivCfiR8Qm7xkyCfNo2ASpdiSkHtggoSi1MwBk5HRqY0UWYmlm/apl
0X8VqROdsPNWDDbQ9Q+FP9KLk9qAMGAuO3MpXKpWTHnn+OW0sQKrv8mrwrycy2m8auvKP1gjogIP
ZGs/YU1+Gdolv4VJHo5uWXk3gYlpi9NHfVPOrrGjfrC7TO1SfqmtiBDWrsAH1qArNmVerZtEqHIV
ODWHTeEQSpJU4gjl2B7RjlEnFin1YI0znnSrEyerLh1kqkGlvwRLhyjdGheE5iVyqHopm23mDNT9
McdtkHPSOx5jJvfw25waVyQ7HTX5KsisCtAM0Se29GnjNvZ0WcsovfCmTkarMWnVVdARS7Iascnh
fmk9NOkqGqxtl52VvwNupWkqBYOc5W656d3WbQRg/ADuuIZBsm6nIUcR30a9sUU/jKGos01zN7Sj
87WfMzTBozEi5Z0zxfbVuhNpB26Zf6ozYhL2lrSXahskqWhXlog7c0MP8HiAVCJjRuuK2Wyyooe2
yVLvFIkpfqi9NntmVLX3ZH8NX3XfN7dmv5SvBTPXC1RRMq/rUcjyghyR5gTjlxxtekIvYi3Ma8CI
+GgZNoWsE1F5D7M9igvtRb0Ke2XPd1ZgJAcq+ZpDHDvtqTVLe91leFgyzMiPvKvWRZQIeTSbqd7C
jGBmH5R4LKXyQgXtso6Q0n3MpokUZu37l+lAYLGxBNXl4GhrA91rhoRxeXspM6IwyErgoi3yRjpY
3hJvIc24lTosEa4RxRElmGwc9dBRYfVSNknVos3Ns1BH2bADcazWtij7DXvG8gxg3YUcWF4HcJNV
0Q2dvYmDpdi4Oh6Z1auRd6q378ZyYZfLap+XlJkq0IaJJq827oeoyKJVLlQn1t0yKijuqZrJh7H6
b5Mny1Njsjwm9H+GURznL1XAJeg4XO0rPVPJJEpmZVW1DypXbxlGWoZOmlmfjKlnyCQrZbrPBhe3
Wi8z3oJhLD4sTu27Gxb/9DhOagn9Ia0vBOT/jvrP/s6rjRJppcNmHNfJBzyz07MN+/SZocq+4uKV
a4Q59h68rz/IfHJv/M5E4Z31CUrcoInoz8iTeb5OY2tBkwT/tTWqLPqyaFEcvEXj+aMX3d7mpuXt
GpU2O7fGIZDkrrqK0sTYBTwZlLg4wUevDaJwxI9/ifCOY8M09aGfApI1o6uuASa6r9bZRzgaNZlm
Qep0Fz0tUh8iuj9OUyGX7UI/8XWReKwLzsh43xra3yiilS7jISu/GibJnYvl9Wq7ZH6h2Mn8Voca
rP4qycogdGwPmF7mw+NSpumHIBbZbknT9HMm/PkqdTt8SR0LN5k2/gUG/bJdcxv1mpmhxAdXefcN
LdyHauynhykCvlrZnZNQegE0/YAVTTHpFv0x8UvzC29Eaa0y6aurkl34Ik5i5/OkuvKiBY+7qu2C
1G1EF/poD3H5qj1/fiGRBobQ8f1NnBHtMw3TdI0V3Ny3mkPHRBzmvLa53FeV0MZ9IIvsW5oFHPm8
eIGg8J3noi5HNpiu+GDFZAT0mPgfMiEHd9U7LuCORaLFrvJTgUctn42TQcQDBYFtP985GqF3sgzO
R3YLiJgkgWxfUWQwH+N8LI7UL9c7iP3pQ+3G8kqZcQXCVwY5Qk06az/HgQJjyeflEaUD6c8BuS6l
WOYXNx/FAKEj0+PgJOMlyr45HK3G/vT3J6//T0vsYcb+/YC2eqkIb//ytU2+n+TPbNqfQ1og/iBG
CFEf/SFviQH/pAF9EtmIRSFHzbOET8ngd4P8ebIjqctniEMOTtrkP4c0Yf7heATDUS6BgBuN0d+Z
0awfm/fe+L9zjuuZjWQ+c99UrN+FWZaxmN0EXHs/u5m/6pr0gbmJEEMiVeeRmqsIb2JlTtOmjzim
s8f7q+8u1k807++ka570gCRMVHLMiBCRfsBF+F6QVBHJy0mmwigZ+RBxFnnXqU4+dK1eQZTWHCRh
sizjjBIGJFXmVYcUA6XVamqdbtVaxuuvv9BZAPXd0Pr2fbjmZA3Y0K3y7ft+d0XAbkfMDjLeC1/h
Pi88jIR0oaNBag6+572aElqw7/FQ//pz3yWdv10IhmXbYVgnW8J13ymzqkHPi3JFuu9CDxg9QkBw
CBZphAlBgatgLO9tzMFnHnTFAW2PoOFJRxSEMTB2KwjDOwcJ0Axs/3D36292Vtd+d0V8WGoCJTgS
kkYIVPu+bqk3F280vK7alxJTLfXexgXNXdGmRN+9dmusI5nGCfTrD33X9kGSBp8KfECbEvsC9Urv
6Gk7l27bJEvJpD5itI56F17U8DZdMD9lztclbtDKs9ZvyobpcHGtp6FTzw5qn8fJdOFpCLk7Vmrc
+fXSHoWdpeu8LH/bwPTuccGsYfnmGVijjgpp6XuMw8nlMhaOr/fWODxA9BbIoWSA3h9NlC5adaDd
7nM77uG8ASYY8K46+9OEg3GjYsLBqflxE4LeK+VfoiTqUK5uf3Mh3/H8f15IVIesMsgQ+I4/vmCB
YTbeZHr40yPlXHrlJ1c2/SkvZublXvZr0zDCgSgFTuoq3zZxfQ/DMd0NS39vyp5OzDg4/N98JTeQ
pAcxkXCc/vErLTKZkrmIyj3SnMeiaWk5CpoPbRk4nA9J7/LNZmB2NNK9XKLnqU2efLvO9tJRW3J7
cEHYv0kYeRPkvn/GuXvEE/nnutW3iPzv3vrYca2yWNx6H6HYCHWNg5xdmMne6CgOswI4bE591I/Y
A+lGLg6/Jl4vmFmLZNZfqmCXl+ZdPp3TqG229Bn09KiCyN4PwZCts1Rfoe+O94VdTKGDKGydECaz
4dd1azkUTxGr44OljjlKd7yTQbSrko7GWdTbxBN6KqxTPJ1FJ4s1qKvcF5ZPFkiztPtzajpIQ99u
jD7HPIWOauUKRqcS3zFkW5qfTFE+WqI2bkAdMgAMYzgaDZgEpT3H5fyfAK5rE0cMa5D21gmfYEsg
xrVT4eidXGJeoM+wp7XSP1Mn4nrW6XG2phe/cmf6sKoq7ErW7ryarujZGw9DIcz15DTZfk7KxxST
9PrXD5D9o776XMSFY8gBxZSe5/Lfdw8QmUoOC4LV7Jtx+Op6PUV0rlsAc5TTIVZiX0dLejLmMZzs
2d0HjrJvOLain/LDsfwojPqRHlhOzLnkmK0/jLHRob0Ick7b7nhhDEs4+qkXii71MTx306Zr8gTs
wXmia69qzHw9+Dydi0IR49bGnny19gKyiJ1BDfWVq/ZRNwi8hA3N17ln3mWdY/9uw3i3d79dBGSY
5+R3LFQEu/74FqW106WAP1wEPyForjHKME23c/PiNM6w7YQkyJAS1shXz02xyONv7sF5Af7+leEe
IEqmhA+aAsDYebdxGwhZGdJ6ol+VyraWP0zXnSt2i+qzo47xLyBmuFK4/qvZw9APa33rEnMQt5W1
yhMc4nB/Myd8N9tWKcRV4KujYfbzYbDzBzXOrzSaFPCZT5WdOTvfMtqntCFGrXOwvTbxM4LpnS37
YC+KZSezOkyqrrkVdmuFv/6lzs82QNtCX0+yk2lxZvvxQteOyawflPUeeQJeeGk+gHaDV48Y0AHH
Zi2Mp3kWa4Uwn549cllUpL11JbunBr3Cx6lmOE71l6noq92A1OMqbxt2eD+PXxPIkq0kzW3iQEMq
m0yOUe2nF4NlHb0aWrgkSHRbUQK9KscGFp0heBV08RD6YK6bWOTits7jLGTCej2PTH5hyZXLnMof
yHI8kjwbeZt6aGrXQbGYR5GgM1B5ILfoN8iXSVNc5mO00SQwbYosW4kLubQ7xFXGofbUFhZhRW7c
Qh6sn+5/fWl/emVZcXFlcf5F+f7jlV1GCQ5fGdV+siu55f+J0LIqBzFA6+4B8XYZC9RvHlzxo1fq
z5MFQxBHGkgQztLvbyem3mKZVb23/Xh+1TNu9yiK1F0jZLttwGHzLrZ2NgvGKoMR3RcxbCthk2vy
bB77zkKbojwH8IMdYEqKj4ZMddhmxKbIsbexh4v6Aiv8r6/UezLlvI3D3WFM4igEDf3+nFz2Xq1R
5OR73VUF5lrXO8R1tuCJJrIgnNGynkapIUYEzWtTIJGmR3O8RSLv7WfkCqFFuAEaueXgzcYGxQEm
u8AESYva64YYgkDb+aZznnMfK+WAhzk2T6k9H1P89tEYzzdaMlFbUnthwaEKtmUrVbBcTqV6KhJ9
CkZlXwQem5+AgjhnsjyoBN/4XLvR1s9IEfSI3Dsqu34Fhyy2wyKaLbmje44nxYXvL9spb+QNhoTk
DKi03ACbBqOFNEMQQ3nybUwLDPmw3SPVuEU2ijUC52sC26yTj+gNj/v/5uzMlutEtq77RETQN7fA
ZvdbvWTphrAtFUkPSc/Tf4P6b6p8HOWI/+pEVfiUZCAzV64155gtZfGS7pJyzN/FhLIeOGN85Zvu
jlrZ638oUZ1th/vnDri9EjwbGpvwVrf/WrE3fa9BFU3LQ+4Zb6PjlJFll+qlic0XI3WI3OIQ2LdG
1jCYwLQ9Mqu7WDH7slHGz2KV7Q5+WB6ojVKEjrLMJzfFRDfVjuFXia3t044uymibSajg7Qlbk7+y
vXbXQe3hDomn2Jurs9nTsswQp9OWpBdOc9Q+5dVu1CwO/H4unlJ1oYmmFDEWbPSGC6KIIC80O7TQ
8Jhelx5l3gMoBuXtDEvAcO40xtJ9mGxX3YtehUXbZu4x7xDiMUaxXw0IAblAiqgzf/yuyvrCJMFF
V1fIm1O1ItDaybxRZxyatBnvM96gTcDRDcHKk1SA1/bp1k+D8Blleg7l2fUupjWrBwRyjuy6PxQL
W337P2/JQUmrcaXGxP3LclcIl89dRRSHRKb8AEAH9kDbXnVZ6WNq/2FH+7Uy4ZvQOCNUjIQUuEza
/72jMRd3hpnf7wBiFBvdALZMoTvnO+jUopisB3+lh3TlPxKHWcd96r+3id9sqHhqXW27kVDF/r33
/aOOdebtziT58UYJ/GFuXyFfg5pB4tqYbjC4fyzFfrGT/72bcl12TQIQ9M02uRmO/vETS0QxSEq6
4jBWZXzW0o9UePfOZKt3FI0lVabM9mmR7gUZdfsOAUAg4u7kTTVnU+30B2qUx9Ut7v77Ofx9Jv/y
1jUEbjYHNgZc9dd0BgP/oVr0VXnA/pBdVjg8FraCYFWXgVhxtGfjnEwXK29tWm1xQrA4BLSa+w4d
WY0yQvEOa7i3J02emhz5kT33F73XYtwJ1X0GInanKyvEDkLv30stsx5rj065rpYtmmETuY05/eHL
+u2T5sJENwk4wP9e5BQoiNmIIvMwAC/pe1avjd3FzyzTPMXAxRO9wJuU4cV1IDwDSbe8ED5RvKu0
4kqPUYkSCTHPq4b2Dzvhr3KQ7XDSWGEknXI4qfTM//0R6JiNmNm4zcEAw2MoZENPysXsMAh7eKdW
2y3P/qFYrClSXIRl//2uf/GS/79P0HbtrRmmMdfd7Hj//ARpqLZdW+ow0FsZX4dhxrZvGmfegsc1
al/S2VJLgDmISxW9dU+JM9d+NclmJxsPDDB2ij8sw7+/+l8/P4eKEZUOoh7EGf/+lVo3L1aLxvqh
qsBHNUbHyNBFUZC4LiLnby6TuAuQg0HOzpX9pELjUMRXkT0kfXFxqgnZbWtETayd1mSCHzVMKe41
b7nkoMnypFHPvbEulwagEEXHC+jAPyyg3z5Uh7dKw9shSuLXKom7bTyOiK8PplBtmnMbWq5PrpUF
1adorvVgBcm0tQ8yWZ/Mapq4di7JRZfdHMbkN/gYrx7+P160Z1s6By7CFefvA/kfe41LSaC2HStA
OorjK4YDn6/rc3+slPpQ9wMMdvD3YaF6wFYaa+sbdmOASpumGv36Bzmpgb4q7h8uCNsJ8uvLxrzp
QEh3mXb+2jxotI5SfoL/6aDDDDP6FSFw9WMxUqGU8q0auOBPTvuHxs5vfipGPzpyXIddHVXGvz+x
EnWAtZYCoOfSvCx2oV0cOy9Do1BwLtoZVd08UbgzTPvDW/jNGaPDbeBCxH2GictWFv3jLRRs4kpD
9thhmH4okG0vasMtyC5a86QlZE+IQeYR17w9kxbA4PmiBqKDxmdyUYaIpNPg6Anv5sgP1LX9kkr2
pw3hN4cwtQdXU2ROHm2CXx4NuoGc4U0vD53S3ccdgzlg2orPhNgLplH1QCoO6bPZwSlUqx6aHPup
3q/HeRzPU1EZl9y2brjNyI2v6P86uhx3dZlA6FLs7//9NH9TnYCjgEO/PVGH7uq/H6bC7o3MopI4
V2wlXGb1JBptt9T5ftrQev/9w36BUvy9U1IZbBlCxErhTPqlFzgamej7nPuMdEUfDIirDtWkCMBH
N8F8Lc2VO7d+mGi8R2vVzMdS0YO2IFDgD7/Hr70D/lKAg5mvbTs2arTt2/7HJ0RcWNebFSifFhsq
M1z7hGHqJA2Z7piATiEuSEo103zPkxHtN2pdfTb6U1LA9EpE8af0wd8spW2fo9GMwtejl/HvX8eh
1e8uel4c9Ao41zyury2aMjpvIgEke8sS76en5vkfFvBvvlIA/TS3NeYG1GzbQ/rHQ1jUtq8WnUSA
aoUFNrjrg70YPxYy5qXt3fU9xj1HIdNRnVle//0CtiCgX7Ys+ARcxKBqUBZzcv77Z5dpokwQUeVB
tAuZ770HdMybwmUhDocEtfex4D6ervl3sxuY169EFFuZcZqLydu0nGMomi6PVHg8IWNHVZQfhQf0
Dt9acdP5pLg5q92+aQUZc7Gtfk8QR6A1mqvHJceq1BU4L0rMuFART5PxE7hHYDf01pLJwb7AZJzu
phHvPE3mOze3XcrXzL66bfxmZbI8MLPyC/oK9zk6ONLMiqjI8SunQ+U+oDRDN4Zbi1q1vXTp1LxR
1Rk9HjWCLBAxZaSLItfx9epY1e4E7cr4/O/H+/f3++8TgcHwVqqpOlJK7VeUSGsunbXQ/Tsoo/0m
l43vh7KwEZ5y4PiaAVpWID21Jixpvlhj+TCi+9/XqWmGLq4vv+ucaSeJQeLutVongQOkyDr3XPDX
rSh3j/jklcDsLZ06dnAifeGKsZH8IyNuLtw/OBjd7mM28utKrEaSliQakAgZ4NAt0OzSUBNZzCUf
cSCG5TG00+KI4cRFwyGB1S0qchaxeAcEM/skUd5b01QudTxdiWRa95P95/HX/64G7mjUShvEgoP0
1ymT1qwKhaVbHVAV5j5hCEXAkKkPc1z/YQvB00UgxCGSPEoF7xHE7W8Z2plgmBIIUU2aXea0zw5Z
UzhBTT9sHpCUogMS+jT/YftyfjVP0oaheUT8pWXRACAY79drnrfqPSISrT5oKQWRk3oNakP6kqt3
KqfyyZut9LHWKuUuXUs6521zUgfcFT1Tvhcvfl88D3Zt57waozWde2FbwVwjvPNinG+uFuHEC5o7
UT10g/LaNMemuDO/FOi1DGrTg4vcIEU/sx+YjpUHVWwduvFm2Hc5dr/1C9MEf5D3KvyI53Fx9eva
3kXNMhWH3KY5s0zze+aevByYOjEjajhkw1ds2H/Vw9ztY3XLP0HItpC4fqm/au44d0VbwSlM1HGX
yOIzm2gdkELlO41DSeXKczaevaLildVnq6WXU3snu02JjscABVz6PtY21DDJC4a4eckEcU5Qo3ni
4I6wYEpxrbT4SLjIOTWLqBT4Iif3TcmezDmywO8uAsgC5lBzgEmOknN+rfsk1DG/m9oQjg3JYmUa
daK6w2pG4JbYR0NBpkJzo0HqjzC54Kb6eXMbFCBTgn/FfsR4HNK26psZt75UwXzV+2Xz1VlaETgS
6pxLbRl6w7VNLlp9aTga2gdpBMvJsQK9vAojcuNAs1nTh8pjKnswMhR+F6AWJmaKOKASYz+FEnCI
kuwauupOEH6uPjjzkwEHdYnwjaWkQpgYzIJoU8uKB0O9aNUDF81oKPdKfJ3dQze9NAXjxBVm6dXx
XrwsKphXyEhP4TvOVz6Mzmp9KLiw9lzbN5yDYl1MLwTZrumXeiYmLHKL21SFhXUpyrtQ9d6GjS13
44EP690s9oirU+0arvNb1j5MIHovXbkzS+VReuu6M+GusW79Dhb6IV+e8QfDcrx5MfNE06/g0LsG
3MlPp3kWMbR89T2uwvXCNOXRm1WaPU27M5tWf3QB/Cay9O7ImfFH8nc6CKzGoMCwzPe0yisvDZVE
7FwFhijCaumS7E23qNtC3sq/bARmmIWDRbUCzzr0PSrCpDjGdRPFsy+marcRIWlJ+oo27ySJrZJY
MKnsiRUKBgWXmV0Gyiiidr3icOXiwBsfCPxAnJOgmTY9YpkWOqogGaFj8GS+JdqyD9UEauZ0qtGe
pkARe8UIYxMWlYqlcEJl3enJPSxZJAtqAgLeVU5NC2RREZc0746Y6HxYwke+/+dOc8MoDEvF8sfh
VLXUeTwq2ZLsWCQnRVbXonkAsfqStKS+metpXcA/AaWNOtMmPj6PRo/0OjnTwq3e027eJVaDnhLS
Mo/dPLid/RjzQViziZpKv1awXbiqddO6gWZlvN71eRGmpULyEZsOowA1e4ev7KsD1l/nsmQipEoF
5fUgVNoY21CwvcvNd30AfL/fRPQLqFqzeQuhH2BbvoNTQOsRLnvZ3/cpXVzTD23tAWhE+5msDzls
1eTDhjBCkJofF2cjftehvFYZ/5TEO928osfNpifHFEgvgT23B8e0DoTEIR5lIn6ossctYIkB6NCg
8KXDYmaOn7aPU3P2iDsAm2kYp9H+VNuvnECfuHsxkS+b8CbKOeUwmMO8TZH//mzkCEJshpt3v3aB
Axk7heXBmD7IVQxb+cMCNVPqbBTSr52HlT+gJ0vg0CtvjCeI1HARvWlFJqh+ucNfqw5ktmObWECp
EKZTSMtfXeuYmVmIL9auuvNaWBhx4UCV8NvVl8Do7FcowxFd3TvPAVqLHN8embv0HyEpXsdDPsfH
Eo4Fro8gxpO6wlIRAKCLgRVfZBEWUKZHTKc9/UZ3flGHqHZw1bd2JF3EB0QX6eqP4qqoIyNYNG55
HfY9LokqL3eN5BetalDFKjGIW2oe4GZxa73crxeuOMlH7WCeQ31fdKQ9yC7oyya04/zo1ODhy5ds
IY5J+Wg/VXLiUmsMqwGO50xykp2HJRh5lP/4/KcjPlz4umyrpdxNpnPFan+QwiAlwKLECJw4C92O
Tkb1IGmTNqG7ML2V1k1iLiC8JIXMWy6+QzagZGadLsvZHEh6s9Hhqd0Bx6Y/QiTNs7e8vy9mjB3D
vKv1H5StbP6zDzSFrzjjE+Q4NfkWJGxqSnsb2z3DjrAp4/1IWCIuA0aM0F0xMMCy85lC+WZz6+R5
SsrQK++6Gv8iXJxmbQPOO3IchgA3o+981nEQm/uk2bktyFq2Ol/1zoN8auhi68rzZF317DlxP2b5
ktXA77U8atwfSbnTs1PzOVIPB9linDVB1x2lIhLjTHvEnuq7Df8jdhVI5fYwrM/jqpHZ9RJiGgk8
HToAwj9PAg+m71/3H1aCohBkpEImRjr6Nb9IC/Y9ctjCanlRASCgimV4WZTsTIB9RX9n9TVq7O89
ZWXyVsw3Z3oqADil3Rn3dcv/bc/cxW9eho3rIA91a4QmaqMTiYp+QhyhRPs+nktWogPoWPT4u/jC
aLPOVSDj7wOZCSOi+faQaa+c77CFHnnodnqkYRNDPnIeQSgEDHnCQuG7TV8EVN0GB4OZG5yxecR5
46f2XTXeFespqRhn5MwCszSyG6SROHXJQuOyYN+t2f2oaie5dAcjH9jak4e5zP1stiJ3IQ1Ka/eo
CKJptaNVzsQ2nIpTP7338Vcu39rqW6ffB+6wb/VLae20/jWY3B+VWBm4UBZYeVihR8skqmaWoe48
58ZdbJ9q80WRVFGKtqOnX5qRx2rp06+k7bAP/Gz74b7K3TC3XlJz+2yqAKcO4jpqWyvEcL1PK8we
0CDiBpA3DoJ8CrvxFBvfUWeIQ+ZarNabAo8UvL83H1bjoRFXdYS+nPNmrjGoKd52Eq3pF5JyX5XF
VyHcMwlXFzsRLMxDYpPSIZ4c5TU2fsj1eaKAXKjpTWXnpUR8IZ5HVRCoOQBqTsmuTcOEfxaNiIz5
ls8gvkcSU/l0HC20q/OWPTO5QPudwpdkIzoKKR9HLS6C13YYnpEsNwfuLH6fvM7w4mPgUkAi/Up8
N5X0biiOLXSDV6A9GKJ3goueQ0xK5CxfVf44yueyvl/V1zW7UBZp9DaTo8C/HIPxxnfVlBH5nAym
vTXKFC7G3zLxyBPU8YP1Kh/kz1E+MFcMl1QEMdd2bL0lp1nfTMdrEjOZcs46RLFuuuiQoUV3l1pn
wEmH1ooWB7wJnyJYX3dkE98SOMIxSgEwhC16d/EFjmQIHAboAYdW5xgT3tqsPQ2wDpjCpH6TkLRR
gIdYDa27n4p7T+byMidjf0x6+zJl6QjlGIYHxI6jW1j6/WJ5F1w+1albEveqlORTVCgzdxAZKe+F
cqpro8HNWx8Sof1loA+9DC5NAQrUqT7jtOTU1anwXvQKYfH6Xa0fJack7W6rbs+W/Z0LHG2e00yf
7WCM3qlQqg9WJFgjdkndfCgTY1fHbiAd4l0IUljdo8D5s053ilLZOxctqN9rPaijXKWueojdkX3A
e7KHn/Nok/cCpFc7tOSL7pjrU0ZWfajN08+iS25FZPU89U1WnvsVI1iFVAV7hZ9tTjer13lLBWRh
o56ZuqP/t691S5QFKRjaPb622QgeF7C90oyAkvGoX51qvIzKfNU4p7r6gfFnv96m7GkyrcDdl9P3
EPeIP6U4S/qTxaxV57h1SMWxcHlpaB5KMN9SPyNnhR1ShGJhvgmOQIuBS/xlLjtBHTdx5VTSl3HF
IvKlpd87OL06l6gHSgx7hW9X7xJqAkhivvtiF6cyyciHXViRZBkmTkop7H4wSafe9igmzE963zzu
AoBF/WIzuE6YOER1yx/OcPTTnEiX74l8IZaVKnj1AeK0iFtXCzhH99zzq3F55AoPsj5FIJ46zysz
7768tvN15Bim/YH+03e6sJMs4k+tJr9Tm19NVPkcLElNAwaLPAsSHSWQ+xET/s+hd/1oHfpdzPnQ
XTtBHjCAey5nENZjsFi8TwRygSEusVt9JgbitGyltTJV/Q4gyBKkFWgAx74ZTZcSX8rxsOBw8yCQ
L+ZzYXv8xxKIZjWQHI94Op8WrIWbD1DfIsxb3Xb3mWQeyef7ABD5y3G3UEiSAPrlXRPeTdEkwQ5J
UkfJ9IqwLiLB4MUxgFgUxUXptMKfp4FQVCcdozjhwZRb3VkeRKJ/RzaQHqdiOej6NywT5BYvDHx0
bFRSoSuupeJnuXDCO0avBcCB9BwqHDg/qjDMWU4lcPgQq5s3lOsdhOmucM+mwx0cIj1iuI5UAofA
DrMm4iTuz1pnBwZ114yt86zRyLTMRmesToAqCI4nC/DPldnQBU1DSjXMlcLrHVDSrhWpJRvildTX
LNTFOoWEtD6TtYoVz1GSELeiT0cJ3HhHUI9FSbjqTn3N6+leb7bNZ+0utj3ewL58M7gblgSiUqfu
IL0Jv2uHn5pNOYQ+7tzMyoUeo+FPNtDVbHtL63gfG+s31eW6A3X+p6sgO5rM7NgKwitIMBG4hZQk
cpy0IvFpjCBqnCxduWjmD2+mPyHa4ofUudBlXSlwhoLqz2hcB06NsysuuvfF0C+6im7Lrre4NNPy
e0lWdhLD9+5oBsKHg83m0wo/wGjED9dQTpQ5+OckSUJYH/JEgu+3pUyDItf3lsnbAlv/5VnYN7SN
CJ7e04m4N129DChjWYzswC9ckr7lRR2A4rh1KwIzRKVlqAj5vMrprOZ0+8Y1/8wMkLomwa5t3WSB
ZkFrGkV57FcaYLJ1fM1z3yezeIJK84w4OVha7T6ZULhBmWqXEQAwak9Ooo7bEoel6tKQQqTUlj9X
NSVZ3FXXQNT1M1pPMBujZfpUg3GQMbMM1cl+wfIyHkZO/MKdjdDZvjxYGqeVOExoMeVlbJsduB3v
6IFQrsnaDcZBUv2lCGM79h+wUl+Lbf4Ee/VGyxYwIQZg2pxMs4VfK+u8A8THTmClFwQjC4nUBIsZ
5bkj+NJzq29eUj+a9PX9IX0Qw6juFCsFMI4qWqpUhvUgnhdZB9AzAjfmW9iedB1r/AnjDfAs9K+V
8LiinZ6boXylWw/lJM3O0Px8s1Je6hnZLpKKn7a2tZ9wYzmzfLYs3iGOtY90cSLZOFc0XR+Tl+2l
hxQTYyzYFfXsblivlrD0LB6MwDjLZdJ9MXcfsdm9LYp7VDqCwMDgvK/UiHZ2n6Gi9Y0mf5oniiuz
UbFKZzdirmynJJIEuDvF/w7xqMc5Pe/a1j6YzRxNBEO0jh2N2M6dBvJPn3oEsGnGcyZyJloafyoe
CVK4yXV1L8ZWkSYxpRNp2diwGUsYbkG7xKDlo2niYiLrsDXm7ks2HMxOv7b1/Dpo0wvrsOVvJvYj
sBYF82Q5qA+Wth46U41AahJ5lNR/6dWS0AYDG6jlje/kXBKzAfuauZ9XjKyLIa/CNAZfJxCDaOMh
crAGBuSk7kEevooaSzmjWTvYTtvGVB4Su9+7ffk0j+JtQJGwi1lO/oRZmjFo++hVs0ovRXd9V5s+
zdw5EzVLryB5ybD57olbRb82EluXCUJ4YnvJKDBoAQgnY25NH84iL9mfE2O7FRFDZ07ppzojucpj
wmjX5TRVqOZy3OqU8xhC3emoFPZJ7xuNPwvvtHHJDVZn55TLYj/oQmL9Zs9sK7HhwBK/6odgcCoX
LzEzqNJ1P0zvpVG22CZTyX1Nd/Byr4J0JXMnKAliV76tLm3gduY1pssbU6XHdSXrzfRww4096kdt
nmn/0U3xNAJ4e9y5Ud4Vdx1GUBLa63PmrCc3ce/zpY+mhq23zJYfGF+Lo6hyEbgNyUck+8nQhXYa
DDp93JYzgtzA4pg1ztcgU3rVPYWmNc0BRlTS9DC9kZcTH+vRI3TLdfA2W9jc8cH6uNBENGC9CzoP
xCg5w9oVZJF6IXQdwefNtadrna/mTuV8EWLhXdnVtIfklqZJtVttVMYuT+eIeTnQiOkNtGUedopG
lLCYaVDBiAlmm4LXduL7qYxFgOA9Pdr4mPOtR9VqHRfmcgl1tUAbOs8xQTVETlUNtMmy0XzPhXM0
a5TRcVpdm1Kdzlvp29eHDdTATjTS5aG01PGCum3zIHW7R17a8jKl/ojqn/ZuE2/Zzx01QOvt7T4L
24Zgt3oh3wn/6NHu4JgVsmJsD0C0pp1oNTnqwEy9KfiOtHHFTbzEA/cKxN0m4yU7ucd6T8HL5j0t
ewTg8ixjljrLtkrGDwsZ6RkQzqaO5Zz06HhBR92bsKRwyuuf3HoK/NuhO8FTmG3nLRdb537kMmkk
xm3Jlc92jncriSJJ/VGPdSTVlEtwXz11pMZzp68e7ayMsACc3cp6VRmqBNXwMprTQ58uYtdaynHo
i3dv/J4NFEqKbLjXzuqOvTUS6wkeMOu4p6vVsDzUVNwR1Xp0vHrXzSWLkma0kjdftL9Vo5RngQR2
l9zr4vtsSu/MVHhgrK8+805NmjxNsn7GE7fvZCKStNJ31rycPVLDiqkl4irrKSMAKtE01q+jR8JP
7rrfWD28kLNsxKkmurAfpBKu0MCYzC3h4NBdgyVybQmpbBv1mVGNIMHJ+BiKNjLa6Vvhxo/ZFgaj
WVXQKDLUJQfTbFqfKSbWEuJhMZRn1SYoY613JZGXddbeJThcKPWr98T14FOZN7Ju8Gub+b5a05+x
Vr3wOG/EPDP760I7r/sbwRqPY72yl7cVvd+1qnzM0KZvFNk1LVySbeLRpZGhoQM1GF0b+oOrVF99
vzBk8ASDHw+HQpzcj0TLk1LKp7BMu7aLv9BmoA+1tdcuMx/URNnrDXWkrQxPaqlUexfb9y5Pc5eD
W2X4zIykZNQlqUX8Lo359Zjgjc3JVZSXpYZC69y1OmGPgyvQMlg6PY27sUKxaq6f7hyf1CU9ejiZ
w7HGLs+8KKIoAEZHZplWK29rrgaKU9chFuEfUBGe1kmneeWgSvaazyUfj2tiGwERj0yCvfcY2+2x
jWUW5sJTQ37zkr/c42q4Tji4kJ+5tE20SkgjhW/ZVtUaNTO+YdvbuzYbLAs6t/mXmiceAR0qm38f
qkFvf7kODbPZyW+rMAlndNazN1rkaLU2LDwaB4Q9YN1jourerXb1hOr/CIrrK9aQzxWauML1/Wsw
+zQkups/A+u8YWzYmmEzVyfZdPFFFkYOkAvFnSEvAJ2DfLSJoyzXi1m3Ow9hVLSwK/Oz6Yt1nnnG
pVNBE2E0Y5SzONt0dIzOeluTbWiTce5NW5KVSVxgdUCqSkJqn6Hv8jH2f5mD+d0oLGMHLuRUaOkz
GVrInZfkrYrBe0wD64a9Tj71MRmk8H5RB2b2m1alJ6W3nsHV1b7CbNjXxgWFvLR/Kqv1KUuSQasl
X/zecb6yRgtrGAPhsG7I5nSgiOq894oOHk0Jy1ZSQqb0LjoqmJqRmLTYihrlmCwJs+2iQMnPjj4l
oNUKx62vcWYsh7rL3iaA2Xxw7xyXoPTqJ6sKk4kOa5OaA41vChCtoxW68Ck16yuKTouGq0lrgd3E
B2h88Ro2JSIM2cbpOvTZ+JKbQ+sP5vIdIUO6xySMiZxwtnIghnCBG5P2j6XUGYiYE/w0Lw7GfAVb
AZzJKwlkqWh8s8P3+5yyQzRzkOXWrsq97y1N6jBpe40e0vDQJAjpnWS6Ayqb7Jc0OaBPNsGswXlU
54lETlSW0gaanWhvaW9zHb/A1XGoGGl+OLn4aYv2C6OXRKDZUN+R2Fb2RtS76vNSwUTpTR1F7VIv
jNZor4NZmdrpMjXcmsbNmKHOVhfJkt4wKoajvsB3VwprDZgINgHo16e5FiDHoecRS7o188cUeFCS
PTqoPG+rXn2DDu/4hDNtCX7WmUOW3GIIMlNa1kdV5qi6iBeUg/61AtsMPSRlmDONO8459OVFmLhF
TooPU3QKdSqCbYQtRrGXUufUlJjhK4qAjgsVfWdULvjdrAjgQnd2u1ucWDRIXPZeUYykriKEQPRS
vKXx8Jeu8fiY1eyVVFd2CVCCCOQ2vo+p8UtkSpHJEDXJVvM8EF2PfXcl8liu9wO7NddzI1z69Tqm
yw6eh4lOYONyNeJTI0kY2xiXwSztcNagZd/n84VbUHNqzPa+WAEKJR33Nc/Va4KQyydd1t1jSset
rwy66jGjqIqIW8sqT0KZDkA4SGYCQE8TYbwvGVEdwd949Nfsp2rizgPTMhTYrZi3knPFJlycC6Z1
JcyXQ+bYTwKmFI03ncZGhxkAZDwNMu6BeVA+CqcyKSzoxqd5kx1jyEy0EvlmvdF1n5Z+2Kv6bIf9
kgXTNGtPcZUH2PKVp5QvJNOICsyRgiI/pnyksVmO+gnygBvgMwTMXmqfIk1+tKv2MBUA/TR6Kndq
g8xQVGIP+qX1PwqmpIu1vknl4NYnLa/tF9fpl13CfS8qxEA3N6WJzXdGapP2sJAq6rIXEelK4Tn0
ndiGUZHDxgXVld6Jtpy6jqpHOO9xmz4TcrCLq9IKlIn0gWzC+JwmnOGxrBzGrYa1w3BbrXCWx7mn
cVTat1HlPSDX/2JgetJIrPK9dOGYksUhVizzUtQtz1pMYueUuXywO/OArD85kT7aXoioHskt2LXx
EAeqTMh2doxviqrvFr0oLxzHaOOG7N2Do86IcTlnAqwRwvdnFt58I66SWSRTpE3tOQuP+aD6mpMG
XWYZzsLefkAAUUQYBFNf0J7ZL5BQBJxQBw+vH/cTzdYhGQOpVfjHso9aY7MHWQ9BuDcDh1HLTqkL
il05XfEJaIcGMC2pj7exyslsqrJnrA3zbpaUEm6j7WedGzvpSAxp0iwii0IGsOc3eD1KWjPBTW12
T0XqYSNx9DESicF9puIm7HHH3uYm1mgu+C26DRkr7l2PUPly7qCj1gQoA5YJdJUrghF7MkCl9dgs
brwb9EQPpYD6CaPIjvSsfRMq/erYjAYgS/pAiZsaNqT+zSoEA/4kSWS4b5HhgFL91s2LcREDAmAD
fRGuGdQEc8bHgcrSe2QL3mUqObf4NZXjfKRnZF0Io6tn0C+KXt3Vc8M4anyPqZWfYNYWJFL3t7kf
zomZc6kkFlEzhksNlmRjbJlXUahnL5mTqGj742gXXQjouqOJo7AleIVLtvpdWqbfuAK00YxRqEy6
cVt03xWIO7BL4wVdK+oUuhj0J4mWN5NyQhDU4AAc6MNqy+ukFzfNtSk5i9kJkFFGlpssJ3aME0Iy
gwRg7Xld1wOC0Ge1v6tFdwKjoe8T7i25M3EfA/CS2A9UZXSszak6gxq9qjTc05TbLcvbywkCxR5k
hGuXnisMWBuXnI9IJotfgzoi+2M+qXm4NPSYJNnLbN0mbCzy1so6W55gEqdmRq+prV492bM7W9Tp
a/EKztS8mAPGOq3WgrFC3M9s3Okd4+S4xTe9naOF6jU2QHSB5N4ReLtfSXw4IBaIqackjlTTuRu4
4QJ/AdipxhdX2SPN0vySi7JvKhYZI7jp9LqADbOA/rYtqhnTWT7IfRC7DEwykG+GiHqHCgbA6Y5C
8AkG0wBcuX8d6x42iUqj0zbuW+2MnedjLkYlcorxLn7PSzOLJPa2SBsYjqUKEZF2YX61mDDDQi+o
7lyjOo20qxSsMfDqdiX9qR30YBkAfW32S8v4iHFHOyJWcQbWtqcmr0znEpBTjYy0tu8PhG4eRoJi
r142xZDfFoKj0jY5QibYZqpawE0s4Rpixqds8g5two8AkfpudnZ6/j+Szqu5VSWNor+IKnJ4FSBZ
0dmW/UL5OBAb6Cbz62fpzsNM1dw7dY4tQfcX9l67IAfdzQrmkQqN45Ku3VaYsPIS9bYMcefkw2Pe
eO9txheTTM09SLUREQch5bP3ugiysWffaqMMtty+A5SKVbrdQYE2YqizkdIgVVgy249JooP+auKa
SLuNFRSM+8rjUHprSM36CMLaDBttOOm2xBMktPJIP74LKo2aR1TTJnfWTwSjcdBQ6pNnzVaDfD8v
o1j0+zaSU8PFl62EHvtQlFBwmnV3wOZ/SwU3k7upa95TwxHHWuANRZ8HRr0NawBFoV8PMTnsaut0
dh0SMoOiABxPGtDoUKDrD8MNyF8Y/mbFT30sQWju9URjFoFsd+vMaHxmqAZo2Wd30+Tzl16JX9Sc
/lYnw2x/E016hRacXSMZT1UJd1PhQFhJEh+8xTg7JlQPSQz2xs6p2TC/6ztXkqbdG92ZAIrurICV
hW2wQFpjNWNg1HM0FGfk/gBWVhtk9Wmscslcj4ZS+i2EOcA9llkhbZJEhrfI7sY7z5jTA6DsLqph
G4YsxqZDzi+zy2znAeI0efadnYceDyLDksDd97XbxWNud1C2ma27tGb9sNasQm+usoGblCLmLTiv
GSKOZC7q2JmWDcvfW7zoAAEaBviQtMN2mGcVDzXj9JEJ4sqrXKLIhz1mvXSi/lLw/WLfnCiMkoJ2
GPGdP95Pyr93ht6OHa3Zo/6DjbvC2K/y+zRrl72lkRAih2abF0we/cpS2xmJTKQwa+RO/ZdkObqJ
oWDUPDEGzszltArvDDojwfqGOFbzUWLpGaD9taUCw8F1mo0FvRM6vbWX/QPZKP1mGsRNRwjAzB61
MHcRmaWA8vkKPcZQtefGfTPN57J153NdO89659E2OksMNLa+/++/FrJ37tNdD5k/xi0qOd7XiLfP
eEp9jxSEYb2y+RBn0GzpRmbC2VZ60UU2E/teWWQgaX0duoaT4arH/wo3gTjSlDKevkDG4+q/oEZh
zdNI8m47Mm6L/pbSaizbpUEkSt/kCC04FBksTnPQkrDhMsI9+y1XJBTrrFERsfvD3bCjcatIf/GQ
Pgb4aZXJ0NBqhEGyjB5pntgFTWvtKaRCmc1IBewWfY+u5Jbv3CLNm/jngTU72wDWVNpz2qdb0Sjr
wI7IfFU/dqea2HZng/mqlsZgADrTPzRVf8CaOp9lAcAxQNqi25nHdbeaD/qSfQooTpRsHtvhbjje
1KZr0k2H1pt8SjOni3T3nWedu8lXd+YgmVcR7bRBNBtW0WQ1T7PuLxsD/BvLZS7FBPIgtuCST6rW
dlYV/OldEFLm78ZmOGPaZlVnPY4M/3ZzzvjXJ3ImWrRE7WyrZOJ103Nk9fJJrXZaO8plS6lvfoEk
GrXiblpatZ/K4a1g0E6eTw28HiTDOOFj0HSKmdSebeYuEo3UkB/Ktr3kjtZvCmGZlDz1NjFZ6Cb4
pakB5XGwgjYmNIBZRsFfy+gn10wCa1w60PWxEPWfeVNqpF1mRmK+ddXVkZnaky2zJuy74eTnCOKQ
on2yJwhTHcmQI2hY/cl9c+esQfgAC7VPn1MvQ36iGnM7qeXgQtTe9E0f04UCafDecrEwJQK0TcvH
iQp4bmMVxsvUJmac2sEVg1ws04As14Jtp1r5Zfq6WLeI7jip6tKNJ3Obt73BH+8Gcd+x/ezZA2mV
t94BkrsXWUJufT8UDPJR2tvEMgHASTmFrZ90NGJwMh6gT+khbCJ7g6dus9zkPx55KRsatU1XiwHy
a75nLcymVLYfnvdSLTbFg1avGGm1Q5YFj141zLvCQcJQr0k03DSTBVgJ39CXUJU8XClVu1bUzw3+
+86XB8MMnlBYh40IvEs3/FpN8OODYdt8VIgb88I/i5bSgNrhDC7xQmQbAxTg4ey8TysNQxwUZBpq
6ztfHpv2ebqaa/6kSoeukpEhsSnWspmo/DJGMmJaD3ovn4gfb06CfZ66IUg8Wb4pSxy4U4LDMhbb
0roljVcvqCEkxS8C2lYVZ4z0T7qbjo9Vy1rWrHcTvvON5qGJg1eEFqjwvZg9GAqgim6+bgzawd6P
IO9xVdfv46r/FnN16UhHCEszw61ZMum2mrjVDCPqZn6efGzyk+q9IG68e376djV5Aao7z0v1Q347
oNkRnthHZXFnLx7cafXuTlA/fDs/ZWx/nI7KUWoYF5rVeVWpuTFZ1B1HCnQwlJcRMYiZFeOz1ecP
yfRYqHkJmR9ilm/X17FkRTTK5bHj2lIZDodOIAZMJOKq4kS8gb6pvUHjL5pOYHTh1wwM0M0udl3+
QoBNzMSr9mNqzXdwvkyqPP9HLQmYXnM42MB4456B3FjL6bDk+ttkTbc/3XnAzAHK3U6O6UA9kXjJ
i0Cq2Y+Jt6krY9hmKt9V1t9/Px7vPqx9Dibu5eBhQFPKWVsFL2yRIA65JrJttQ00Z+Kzy59lmjvb
3ntcJBEgo88TXDAt8Kfia7Vgmqa1dtQ1a91K8onC0W71XVl6H2zKWDC5yZ1M0AUhbMNDHWeJya6k
2bkrhPpuIE5Aw9ifVt/6XHwlwJquenWg6IVXCxMJnRtvlUHXjGICCZ2/Eo0+YnjpzQ+udi/svPEv
qYL+SMglBZz/uOiM8Sx5nCZeHiHhyRIa8D7Pkv6rfYWxbGLpqItN4jj1TrXma8mKksU8SYNn4NIf
yQ2JmqC3y1ZnX2sDE2PJTKT6MkZJwHj9a+alc1QkbtUARQ5VBdRQa/0v5phr31bgA6/1qAXbTkwg
cFX+xOyoY6TACwJO76eueufIv7qNBIigt2sUlD6edoZd4cD8TUfCvjEGl0FPgTxuLQ9FPqtt7Va/
lmernYAJyaRCj63bfnE1vlEuQmFy7Ac+Y2ejxPOUjPf2WDO2uSEx4QdTY3o7tzXemzl/XdP8nKj+
NyuYwPl69ctC60EQI8RolMlW01AoV0vCVr9+1gqUg4vjxqKxfmctxvBfNwnZf4GkU2jGfd3qj1U1
HlPfRfuaqhcsI68QJ+A7oGrVZ8moZSb9Om2+RIWGyzLrFyabZMSjlgVsGpkms9aAnh2J9zUXLzOv
KUu3Kyfa5yihBRQCsqXWjDunMy8D4MM4T5GTG5+6QbvfcW5vmFYjsgFnuxlv+lXLONgTXFoTOAF5
8hIa6SKjqbNZZE3zVavHc+V0O4TSf0Vx87W0ekwAlRl2Sfpe+GsT+XQmjD8W2MhmGlcSh2iqUOC4
khQZv8T0VDcslBzJO6uzoS0efQG200FoaH1JNhjHeQAR5AuKYTLuu6m/2hOlfOsSNtgUSCzHkZES
i3AqWNfzUM0xMGaFTfewlnelmseoM/isp66N4feiu2EPKcoiXIv1I/cyQs/t8WGlkq20bIygZT3I
ojAujmnss8YE2UsPPt7kdghc5MGRR0gkQehLNEXlOKDiKybSHNNm4s1NnkWQsIyyr+OoldvmedRN
HlVD8nTdoHlIRaZF3zVWSliU0z1ZJutpANwZB5WPXjdDJa2xtZ76IEFbiFdcp9UrtYy1tAe2VYIR
mOEY4fPNecmIehqkQDija2dnTLa2g3ZcaaYdWT2wlIkSEfXRSZj+yDp3fXJlxcPBt0lj9Tba6Imq
QIynltQWlursXFbw4xsnM8n8qBEEmZvBy0DwoXuJszoI3ZIdnpZDCcaBxiFy01h268j0EDzPxk8C
lAXygwnCjmvVitnM8zaVaxcR2/eVJC7qS2Q8TfBWtAcPNPGd8bJURhl1veWAkAW3qTf5HX7mdecV
5nPd6EcmtOGoz18tlPvY6srPfkYAkc2U4vDp2J2M2jPSYGbtw3Dwm+qrmUnbmVzx6sjhpeYwiWVh
8bOY9i+0aSifEl9jn38SdBjlMAB3hlANYkhzZ9sL32uXPo5j9aZa0q3mVM6b0s2LsPeHU45RdUk1
JncutgPlR8pdXnXbpRVxV7W3ne67K1M4jUz42wFbWPDgJJywAaTUozmafKAjYs82f+mzbmuW6M4r
qggxFrEFRqbxfJtJnjPEDDHE1vKLvc0tB0ZvvJdFf+FiP4I2YkDjsQteweZzZSjyueTvLQQR2Zk4
9wZiGJS9/VbKtg1hiHPk4DaY3OBTZqztci8vEZHNr2rC5+E7F82xnB1eT96JKq82dRcAS+OYMJNS
kXZlONucmJjNqFPXZ1UaamrAw1EiqewLIksZ3PEGv1fOXesikliGHuUsPOautv8myZ5lGZ/tnptn
XUo2xv2rZREdC6UfdxcVOXlJAVlO4JTD23/YcKmN6QTjoeaISALjW8e7L0dSuDoXjQ1WKsgKs/fs
oOPL0KIf0kX9+H1ylC5mlG7m6REnj3Kc+04+jHAuIh0YT4H85jmvjAt3ZVT3FVGPzLCRmjZCFGdr
9a/ZZLyDCkcmOFaUCO0/c6av7Fk6SmjdXP/uKZ/A6HP9Ua2eUcA0BNdMRzWU88GYD7ywYxgUfJ2a
duMwj5zsRuJ+mgk2P3tvOvYFofqUJ4+m1yMI8xh4thrpLon3ZmstO4Iue6wcZsqLmVJrvrRyvbSF
doReF7VFcBkW68kuEvQbMtlq2e3eGrxTVpUQbMgTndmPVx3C98HmbjT1Eh1InmBKqJGpqJ8KOSGu
DMkpWnOWkP45EhpGbg25iX3suUnoWukvLmgoVlbfxZXfvhZ2hsicMWro4/Ta5Uy+TT4VLrOW19wl
Wiwpd8yFSNWpMuLYWGQavZRbXyuh3Wr+j6PhF7U0L5pz/nZe6nxvmr9eieC/rQdz80X8rrWX4y5I
XRXmyXdNoeyrhnJfd8E717FsfDPUbEeL20JE7dgx5cOtpINhAEy+IuFmRjoGjPb1ujz2Wsc/0Qa2
V7IXDAL4ieyqerZThylThfBdF3a01HrLj9cd9V5N8czzUJLFZGcX2d6u02RL0CEbZr272Cs881bM
n6O13AeNfZd79Zbk17M5pj9Qolz25Tq0oJTVQM7cyCnU5+iNn4T97EpPvFaUJ7ePZIrKyiZhyX5Z
ugYZk1daG70XyOpS70F1HkI7jeWPaw8cjvrZLujA6wRx6WiMW6sIfoiH2KaSgFVarFNDdtwGJxKL
LbFxOueatTAVZJvslk4/VKm9YxqGIn3sInPpXiiu4zloP52sfPAsWtNqCb6LicdfF1iXTAySAXMt
ti/LfWquryifEWjX4mVB0ikH4ly9uUJ6wSDCwCSjakbrbRXZNtlbjtmEHWNVT5MR5fJ1pBhnCDnx
nRobRCjudnD0OqwZnW+dERoyTyOwiJPhqnMDPJ1FXnrVYVq1mvVjdGz+jIIVpR6kfsQSuG2mZ2uY
uSzGISR85acfx09JTgcX6tHVYIMj42YUE/ZKMSEfnWg1zbeEPLOAtuiWCftIKIeGPF3xgY4WKRyo
qZaKoeHKOKd2cE/piyJMzeV39pB1dml5PxASC9ulf1lKhp8OPt1btd77KtLMxmGKhZ7JSZ1XO4lL
1yhjKZxvs2DXPAwZM8zlwa25tol7EGFV9NyKpUCbN6ePWoE0CA3OPRWYxuXVott3mSgP8zu+nG+r
6t9lievX1FriLYKANq6rF85vawRdwqjRzM9kSzYsqdYLYWwFvevCLbh2fwRR4qdMJqJBPAoSoChb
T69OjnDvBhM5cMGy+ZTctm6Yvlu32rPw4bzg/toD8X6v2apupLrlYOH7tfDP2Y37UwZMv7Sef6SV
jBMyZVwKooZwvMzXbj1BK8hR1vWP02qYELc8TiUmd4u0MLE77bmfu385NLZQbbPcsbCo3rwWqcfZ
W5YRrIqts/gM8Lhe43qyr+AeY6HKYqsPNeY5JFIbM8OH6+vzticDLXPt3bTK91GZdSTQXGW3+Vs5
+ssOXkk4Juwnlje+b4/EFdONRi/DNp/W33bhWDvLhRm8IOTf+kZ9arXhaLuJSx1VHHAGXOYcTW5i
03ACqLIS3986GwKykQjInKat1496sNwR7CaiflxObLhrHjj1bBm4IqvSoGZexcPQlCoEjjCiROli
Q1VGPKc2P88tx5ST0SiJvZn5HkJt5WO13RWLCu+2mfoAujo5xiRCe1HmrNusfvcza96RW8xbbiSU
jejt9LL+NOvAixqKV35YVCoGqRmDuClP0BU2nna7NsdXTfyRNWJudU9/F40dV00bbJKmSPFWyn1f
lJgPc+0ydtaz0pNXsf7nQpczNeX4R+rfG0J5CyCd+oM9HJKMYl9pq0OXuHWKUn03M1G4I7HkjoE8
H1iJlKxmJLJZZfs3pEgnzOJIvA82lImhj7E4BjtnFRsEd+8THVlqCy09Ikx0OVRr9c8dq1chzGuV
6dNBvTYv2hggHi4gJNa3sU3azkjrVEI8iQakzEPol6cj8vARwfs4zU9mo9pTMX9Uw7JGKZu7jVyN
j95Ua0RrV4bO6v8jrAP9LlSEbekk7HWIcuGbUUXYKXOrJvN+zfiOZW//2jrJFGyeZpw4xKlLcUFR
3kOSmcGYNOszys0KikHEUO22Qccr4CUWnkY2QC6DS5k7f6tGRZsupUkl1KDoNKOydIeoHZJtNw5/
gj3PXQnQECHJe29R0YKwOYwdB6UBMDH09OJgscR5ogT+xvqSbkiVbO6QdIDn6zQkdFXGZJCMIMOK
ReCSbBN8aGX5XfKBDLMm9qlh8QfmzAynAR7t0lt3S8qdQ9wS8XtD8MrO4aBPz8U0GZyJtBNafSUm
XNtk+qpCkZdAq6aH3lwtKGGInDvmRtsGDoQJSD/OhxSQbdcQ0EGkQNGSH6Pw4ue1YLUzYv5QYq+v
AZPsSb3mgqgchhBR77LjkzSZufYp9CjXV1CGHkYureojzWL1ZBIUqHrHps3Vr145Xul90efIBNMw
QoM7kmvMcGIQKHS5T6rViG2E8EQPy8+sqD/cFYc6kE+H1LPqfdBbN3JFSsQr1DtqGS6DyZJ74iTe
zaRGPVffzMjGDvgnlb+b1VFtPeZ2efvA7LdqXv7RNiJ8JRtxy0d+0hh5HXXL/qOT27oBeriepdRk
n0Yl1C7vGwRWTpz3y8nN1r/JxbUROOK9qhnBVlr/CguMlJUBwiqmbWZzBmi+4rknnQCn6hTDZ6Mm
xoDr9CkzFBir8cAfGrl6nZLJgOHKds1rzW7Utmh8SQZ+TZrhumbZyXPmMoJbsUNJdU2M5sNJugQQ
NvmE6BAt/LGYsjpAZB1B57mWxZn1ZZpiuctW83ManKeJwJGbApS/n9TYicAvnOjLXZLpT6RcOvt2
npnj9aeJvSBmbZcID6Y2etvd682iARxkP+SsvGFp45XosEo8lvr8QopktjES483LYQH0/Pqz24wb
NhAvTE93bcfaWhtlsslxC2Wt2OXLIDb+jPTGSpU6eBbunbIDKuFW8VwFiA6Oo2WeYbrIHS/HEq21
y6bUKg/KkHE3sctwjcjMGRgUKDpxIOyJ9/qpqttbhROkqfAbGwle3t6cPqv0Bfjot+13GGfGvggh
1BxsnXlZhnjoNOgiud0DacgW60LuRIbmdcumqtnOavkBmd0jyOWMGo7Kcs56oVVYYZgUGRmg1sKg
W4a9lMfS4lNnh+RGQd38jjCeX+oVMPFK9mfk2SMr3dxDmjqtO0mmCFggquJZfc5DB8KlYQw4JNp0
Q6wvYetgh3d9HlGI5a+1P5yDaNApYadk8Pc2AMkjSRynMlmTozUAOCHFB1opblU7qO6MuelCm1zv
k1WmEfHTNtE/1o/nT9AQyuw8puzsVRM48cCYGBjkzCpJq1ld5iMOMm+d6Iz974lcrNgt9bPP7mST
EWsQOjMDAjmlXKpcvzuH9JuICBAo6z1xJbMgWUB6Zz3LCPMqdIq3bNSPKMfubg7IYgnEftGcXyOh
ZKpszufcopPuqw1CoixmSqrYTaDrLkVq42utoGzhGMpajQYrVeHqNe0Ot7ZGsWFvBjR0D5XlfDj5
bbZHvHmLbtlr7Ssiyr+UzTTbJk7tUWB/Yp1K3CcOXQasEYmJxrZNEWQwN9KGFevtvG6h1TknLa2e
5K04RMXxOTWwCqCEK9bJ4tg+DUOX7sXtcXFK/VL2XHilQVFoT5qIKx1XLuC+aALFdWgDcU5srpt8
ZYqU2+ENUNMs72UKHWEYK3ayS35tKqverfOMxgvjZov1dBOkHt9a8EgFATgGvN6guI+9ucDbIRqW
5ORL4dVjuFXvqcTpELr5q7aL0MPbzM1nHpLOecHxZMd2JR5Tb7r2gl0WozQCu+yee1aQFlMHW3Lt
EP3qJLuZXccw5aUlO1oVb4PW0sL5ZBT1rHmt+lItgJHQf9OraKypZ5i+G86Pa2aasOlYQ9bI/yPd
365l/tFNmHzmmWcc+UdyX/bqNWuDx7F0nWiwBH6zs/T8c1f+G1tcJA6Khr4T962ZXTzHwVLo63ok
xzI4IBzg6Cj2oucDzyvv20Tlz0iBeLpgIkKuaW0mve6Eqdy4mfB9aiV3m8+73rTv0EBBwnWX+5qg
r022Bv86g7EglKycoYwNYSN7JgZ3iurCFAyG0rtuauwIySWByEz2nRUwgJN7T0u/XAOEsKFttVU4
mcTN9/KMrByXbx5Q+a8mQ0gzOSLA1+OutnSW5bz+uteEeYtEucr+JYPG/cLrBIeIrw6BbBEtnrqn
VPytraza5/07uUhkTVlMWujpb5vYD5HDGcoKd1P0w/eInrbUJipk74NMoe+gbYlkEMbdUrffOuk+
G+RMDiVI9TsHBmCNm0apqUuAt5DmzXFnrknc2wWhDcx+O15LpoLjQwfVRhObXA6AMATgb/osa7zX
aO2c2bs3024/0SPehOuPXF6PAlu2IAU763sU8FTFtMbkm20cSTKFY+KRr+FD9esHLEweDn45mhFM
+vmlak3Ypa727pr7pmUvS6YbCitL/JX5irRlWM4jcfJHw5q/R6Pcd2ivmDT3vzOMg7vFYu60Vt9Y
Q0Rc0kCGtWCJbxviQOqWC3Q0GONh4LMF04J8nb86cMOAuLOZ9roWPgNPTSRR7T3TeIBuKUCyuSt+
sCB9IK6dlPfbqDe9mQM4svPZuXMkG6hK1PeJrGEfOPqd1/20Gzfh1y0mnCD6cAWihhBG5/bj7Eec
x/9JJwVp6rJnTadmVhxxXjlh+h5whVgMrsYljRZ7YHSg/asWcdUE44M8n19kQLqGTs687T3VaORZ
KKKvF8uvGGihneroJgfh0BONdQTHhwcP8tRG6tmHzV5xYw4KjxEIhjGzjikR7vS8H27gPgyuC0M7
2C9u+rMutMdMYp1aqDApiyMBtqGayyeryfoYtgXNd5Vu3OnBdeWBND1g6Tw6TMymXRUgXbN4jpmb
RrPWe/GME4R46/nWLCYSufTyY0tTR52F+jbLcZe3KmJpnIbu/I8J90YO5RuKMrABQ/43ZCAq9BWR
sZPtVYqwdsnv8bay8b7ZdxMgomLg2kFjuyBEt/2dLrynHmXu1jJhZcubAgQBqJmuxmZasKmP4mdK
KpwJArqEZmcKXcEW14cxXbk3CJzvmfPjU8jsSW51FPOM1f88u/kztF1rkdjeuTcJnXNOEEBulrn+
xGf0OLvMyRMkMVPzIhPXDTPrtpdSeFak5pVoUjvgARpSIbPpfhs1GRHiljudMjEyid8gWAfOhyqW
J7nHiTfC0l8RcQXGs5W2r9XX6LZp2DRMQJ2OY2xUzrIZGElVi3cxUrI3Fyt5XJb6KtfknqdojGhf
QYzQhA4ByANS2hHjpxKXAeSl1mSfO639vtTRGTDZLHhOkEbMN+lHZjSEH3q/sE9od0dOUHdCkzL4
2xsID1OtpHkeSB11sq+8X/Ez+csY1tPjFKgsohq5yEb7mKX7S041fKHGKDFRDFFv6o8KZNCma4dI
uvZWZXwcK1acFG9/paYhnjpU4SuublAng/2IJuAxafgIR17VJeMYNWSz9/v5MmNS5KsK6jMt4Mjq
AwIpFuB5YCdN/2l700/iSBqKQfn82mdNaS9zl5TbbF6x/7UPOuFbiOEZBhXBNc8bdZxRoxcdC8he
0SfqX71b/mY+C6/Z3uoGIPX1a8FhNZhnznoPZAzrmRYbGb5kxU3EMxhI3vDKmgLc3j6qNXf5asvv
gtHhZpHZG+ZW5pNs4G9/teeab23tnSan8+KF0yCc0+BhAoeN9GrvZbQEWQBkweiCIzdbhukq+2f5
2A/g6aUWwh9OhGNXinbrVGxzzamPHQX3otMvg2thdatfPWj9yNc7PC8MwVkRMsXu0Ih6ev+voOfE
ZfLq6YColWO+gbi/K82+j8j6m2O+kBXn5Vb1/Ja0d3f4igGQYdtxyvGMxkb+HwHYOXdqYP1v+2Sm
t/K1HQ0ZNXhYqCvnd3Ik+Cz81UBiEApJrTBO/aPftVls3xB5hGJi/a5pX/we7NnkIr8obXx+KQ53
EcQIilga2u5jY81O1GQtyCuiTSlogqtg4LYhzz7FU7FjfZ/v0KbCfMNnijDKhDNTbBcacaGhnDdr
TD01nBS3OZtt/lc2yy+y/YuwMfmkVYhivLv04/BUdcW9X7sUWrjmSOvD5GSCSrPxcyNXur3uCJen
fNt6FW2p1cuYXw/TiYMgzWrY2S9nuQQHXxftjoEOsTTgp9Y4adLfJWEv7KVQAfIsahT+RYFqYFoK
kFPVQwUKpPbHC6p6aFTlfa4pUnO9XdqIinxej3Wcxc/fUdDSvpA0akGqHMs7S2uRnneNE3ceVhFZ
1oiEnS+2Oj2oUJPl20QWvYcUKV+KPpJLE9yN5o1mBCF6kxjgwbIch4zrZHIrhBYF7LThDMLYqS0g
96ZTxJn8Gd31y2dnTfTer2GZakPbg0DIganrS94NULwUewovx+JloZr6LNarl8DjyzCQ64KuoGPI
BtqA1rF/jR4MUlu4V3fBSIvyTu10LIyXBq27W3kj161fxAspMEJLg711C9eDqIs4tVsT2EvlRWKB
hTenTh1HV2po4ty0JiIu188Ok7LHpwxCGz5lYmapkmNN6t1uKtx9K2EXBK0MoqWD4eHA81sn6Fua
FO+9GNdXC2EPR4bIyZzUWnOKNcZoW7Pr3/OiOGi5SK7B0YdisSuHxD4s8Hyi8llZlvqqCv8hH0Rx
TP6NsEhwLGMNRS5j7CeHdbOt3c+QAVuhISaqkyrG2LNFpZWeBuJnexAGBxvWHfKQzIhrp7g0g6hg
KLCSy/DawjR8zwaCQ/jgLcp07d5ymHQbTX2fWvCW/WHMbuFFYsdIaS0VW6+cG6ha0Uhks46S1bWI
nkhRhxtGu8ed/g/NfsDP5LzSqwMQZNVcQvngExtsIlMfDcNpTynmsAhK3woh2C/AmVQvvUOLPqPb
F015Tz4U/2Oen1RdTy+EhJFluaL7gemPVD93u6OXuWedzueE8CpsnFQ7VwE1D6NT66hkH83t8M8i
GmVOsKD5gom+GoV+USYFKIInLsUUYz4ehjJEZryeTZ2WQluX12F6HBjblYX9vg6lemZEgEV5Ck5C
Cp52W9vhMM0j5WGL0vpy3mVsoGfTXMOlF/2pMezvlDzwO80qSctuEvvUoADaCN9+sBR8pPfMTbtH
lilZLM1qjIkOGzfpoFfPGZL5unQwJeRB/TTTFssKtIUDmPJozuxSPQljjn49OzaG4CSdXnK6GOhJ
nn3BxHDQhuBl5TU8rozaKiO5q9hkE6eBJnpI0BnjrhweFP5irGEsrjAmfRUF8ZfOOJMiAZxqEkh8
bmT3vh4JM+8YmCD/ZtliWxe3siRlCLMtNEAXJBUJE6jk2x8+HcnpoAU9yCSpb5quDfa6DzMW9WQa
l03F3t3tpkvtOi+5qpOTMHK4bGn2oQrWQ6RQ0bOtcGAXz+fP7GyGarfM7U45u85hMJER+sQWcrmC
J3kg/ro6Bn0fWgmDHO0y4Q5uSmO6oV6CiLjO71Gsj4OQ66loOOf7XLhhslhxjpRazXBNM59H0tS8
ZQ8/STuxuIU2/AcxVh7cmtnuQKW4M5pZoMSfr6pJinsHv9p2duoOLkJT+bHl1/0d7lk0z6Ynn+hb
mbvaIMc7vf4Hn2TieA78yxba6b9kxbJcgwMt7BqqJHu4nQiGW5JKgLnPvJKa+JaYqEDIdz7Bu4He
ISCiFplRR8sNyrX6nLBJntpxKk+89vpEc1cus/YQ1Biy9E4dxzK7UIUllyo55eAETqYjy2NOsc33
695hgY0MPftMpuo5HTAU2cqDcOGQCSdG60+v6ERyfXizdDUeM+PaL4YAIjsN76UFXqHUoTTVTOQ9
SFCVbvZnEgniGr9xiMKt37tBQX/WtIe6cYbz2Nvzo1Nn1DOwbLOZclwFdJk4Z9nVtxOEBpsVZa3b
/yPtvJbjaM40fSsT/3lpMrP8xEgH6G60hwfdSQVIguW9r6vfpyjtLtHoQO9oIxSMnyKJcmm+fL/X
YPlT2Bu2Q3WUvVM/IEHfwp3aKTBOfZL5tzkl2f5qOz/QHhm3QsOVQJOYN3R9FN8CMEbYsa/MsHLp
eg/M1Mz8STpKuXF10qap3x88M8sOPaQbPCSwiwLa/ORqBTaDtYbvUR6Pa7Of7FtHMCDxgJEYzkzD
sqvq186Qn2m4O1szqXJc5kDZQ5LQ11UE0WuCkV1AcXHGwr+Fbvaz8TK5VlZ8LJrJv7XHn5XSxL2W
S6zz8MNTEzhDkLdyX2kEW6aUwFdTOmu68vwecPDnmOrJw6D5nNLcsUNY1ENuVtdajFefbKKnwsWl
pXRrCOEatgHsnew4uyx+Tac42lD4RcgBtewmnvb+rGh1zAYiDPXvVab7/Y0bFftY6z7Rzuo2oWOs
RZS6uzlanR3WSzmxRQs9maAc4EzeUNSVDLn1r7gZrrJKBwGMfhZ13+8tEVISN469zj2gvUDX+lsC
n38Jq2qOvamLJxwe0J9MOmi4r7BJkvrWbAnrBrqkXrTwGlR6Om6lFiDWFpO88TktdWaCQJB+KSaE
0GUNCDCLGFB/2UWGfmsRej12wcNoZw/oYyCOwmamJMckzSCzOPgnqAnYNxNSZe0j0628K6noeQNO
3SA+TK8dB7N6zAV6Esq053BupU5OWcGDYy9rGkMcGue2trFywYwQO/3wvrE79/b3WJEkFGx/KznN
1oSJpT2rmv/AUuOFHekaxxRnkVmafk37+7vSWatkI1vS2+1+J3R4lEHQg8znMEvHAHqszi7k+skW
0ndCFTrNvath3BGER7Kvs4Tno3/KkT9NYiagYCn/2EKq7jr9wR9t9YPSqFBFtzMKwv1Ev1D4DDO2
J8OdXvCDn2PAfCzZvPS1dpHkVx0GQ1Ylq/tkjD6VU3aVTwI7bzrzC6tov0Y6XrCthxIytx97JzB3
0wQ1wcLni7Ry7KDEWtJjwXqRbk2UyHo79dFmkqlJFrYp102vfx0iXMtMO99RMUxLrxCPfYvIT5Zm
frAdoFfZq2blGP5nNRA+iSvYD1eltK1SpFI21iFIvfp6QbVZXzUxMMqUWtEa+ysHnxW8Zol335S5
1wBHpRX8sdHd//4FUeqqz4kbUa6vP1ctgF6cdOEhxTqvSBSaQQ0eBnaG1aobiMoSoi64SmFtY41+
nBcZcE2b2Qi0cYddJ7cKdsrGs0Lad7MfCnH3OscDQ4dDDEJL4FV6BVL8jEMnnMwhvGvrRhJPqgGH
yOzLkPTO2nB+NhZbC+wVG0KYe+f2lYmogIDXEhx0zBoLOyTEMiX/bhNn4WOTaAWBb/HXsWq1u7Jg
8fQG79B22SMh0TMxdzDIXwwbumZ3oazp/k7xXjXZD8cZxDaTPhYq4K5d3W1qF/OBqOuNte6DyOPj
mm/INV27oMs32J6WsPKcYW81s8ly5+/rAO512chk16nyF2t2m3Txs9HmwXU2cD5pDHc3+PLVcGHa
02Iycd4rmpXRDMCt+c3gOd1dDD8UZfa6dCM60yOaXYyuIbVA9/cJ5toEpfnNazDajMmUOQbQrwlk
vJYJulfHhHACYTtISLlCouWOv/ysamfuULaHHOXwwW9j4S6HIfjWSPuzZtOEIaMPjaJPUd/4Tnmb
dt3nyoXwbuMG6aruu+3Cw4HTkjylSD05+Ep/Z4n8ELUcJvw6te4NbPM6iuehig5p2/2w+v4lS3DG
B0nu72B7D13TPfXUs2NZDT2iSvnUFplFUq+pH9q+20c1vHkSMntMZlr9Kel2JTA1XIUampXsp1vP
Yc9Fti9XphEaBBtiymp7hKggkISXPwh8L9FWLQbUJlEX68C+SoOXajl7DqTfJVYjfd6622woOZO3
2pymqAUvtQNTBp4a8z2wjzW0LCx2vgWp9ylrmmpttE63TUxagdK24P47JOUkOiuP5ZLXOdjrAR4o
XKoyRcMXY8R7L8aJLCMToNupLGtdj9mqwRF82QFY3vSxfpf2ofFI2hPt2H465H5NWTht09K2l+4k
h7vGdPJrVdgBBAcoXHb8TadWuJmIHqSqM9tPJsEhqCjwJarZhK8gPN32AuouXrSs413X7xz0YNRS
/s6VwTXmMHd9H0AoicYbGsKgQhXKFs2zqgPNtV1ladaSsrfcOSX2+cpMU3x9Od6GI4UqmpHy0EZh
vtYllzUKCepal8kBWw//CmOndI17AiSaQS/uMEsr74YYda3tq0fZQuswIpQPbeiFe9zv2D3HUYeN
EIs9nMYWR3V5hyNtutOz+zgb872PeyEt1HZu4DdrYaTDlTZlDcTlJzsg1LmJ4WHZifXNxGGWRbHe
kYS8HAHbtyS2r6c0SvcchRkuIvksbDwCzDjemHGVQYenKTAXD9aU7TjKiy3Rr/q10aYvqTSTAy77
cqv1ct31dDixXKIBaeHrHhToz1B2DldJBkNGdw9ti7+c2Xg3ocvEg+RBvjT6uCMHKmdZuX5Lu0FO
y0InfZuDFErBksNFY7+0evgINNReT0GzqGg/HZG03pv4JD5RVqKmlQeoMZAoigzSVdbiTN4Uz1lL
wqo1uqx40gv2QV78DBHF48aDg0Y3IKiIdfsewMDfpZb4ShcBJFUEh2hMyidLIRuAFp+Pot8kWrpL
u5KjkF/cjJ68cerG+jHGhwQmq4onGsr+0Uibet9NzR3CbNwhevUZLHCTAXTFaDzB/0mwqCxzO9j9
LamH+7yMttPolmufineB9tDmBLHX6YYyUFq1E7LbREq29ylFamPLxxqTyZ0c463ecoiRvY7gPfAP
aWxi39dRZaRDWt9bUA/QsbfQNDzEe4WLJ4LmrlrWCGyl3PH4+xddxdqSQ1+zMeKNlWLYNli4PZHc
EezM1GeupsAuUdA/WV6FzUW9zSMyhkUlx6Pliwj1clhyFqR1UJbQojx9PCAdX6sYuppj+eNNootu
K3nBBrxFdEt40XYKQ/nfv3hVtfYSq99SiKSHKJtgQkVI4tFYEi4W2ds0RW+fjumIXa4/AL0nd8gb
vD3JAc/CqvWDF3bHkeDojQFUuyEA9ZcwanudDORBTRqSzkZE5SeAWzZCe9/6hfutbcsRZ8yNEdrp
3mtmYjEd2Os58JvIEWI6CmJwhpLKsp/BZgwKVnBAQeYNRx5qk0DtMSl2qsBjusCrNzGQh6PJwhBR
o9hEI90vQvqGQTUePKgW3ZwUAc8Z+1uZu2s3w0PH890ngwygxxgzX9TgX6AN1IsS5dWucrA5sa9I
eBM3UgPd6R1HXY0TwXUehFAWH87t1iyK74xdl3jxgxx0QgVo1gN4YXxgYGI4mvx1KnIfpFkn+6/U
omu0DcESm/QnK7eeRnTZi2A0/F04H/4FDq9uJUOMCYS8Tg200yoleMAZqr1r9bmP0+nPMNhFKX6m
VxnOPnaCu11o12JL2VouZyaomU2ryTSeJrcfH52RczK9ZOvOrhHfe1W79WAqr1tnGL/UIn4iDkje
W2qPpKfeeWVggvfZ5Sa2WKCCYugWRgV7jL1pgIImkTNbbrADHPaRWpFO46J7+CIk3JaBfRM+DFF/
gBN3TYoKCTPu8CYth+Cx7tseCziJ3Y4+wjx2oemClv7kxC83rkDSU5tttlRl9Az4D+MuTdpPBWyj
Iz9io8z8Fwo3zO+bYCYc5MNNkt0CMJdEGeC/dhV1U7VsLQEF15pVIGZSX+k9HgPQkXZjGSKKNGZN
AOLxazHSnukm73OfYDXmlgFJVilKUlXzi7Dt4TMHXX4gRsWd0axVNKRPBi2lPmBo5YKXG7d0e5LC
hsHpR3jxtBJbW/y6uBxsH6fJj9QAkNnXVd7AycBwBYJ7N33rRgPJWvc0SSKlA/C9QzPOFjkjXJYI
crNHH3tFZiRB8GOD+XRg+osWz8mdl/hEfQx4IyCl3U0ewkMo5wQSexjl0pQfA11+LYrrurOqby6m
8igYBDHEel5/qzDaclDc2xJ3mgjTtkUQYVvk68OArlWa3xCxY4PYOfdiwoVJTdgoDW0ITGXmihRB
K4AMVlhf0J+VcVV+xaa43Zo2vikDOaM6Rw62WnviMFBCLXdoS7SS6ddoA1VZ4b2qwvxsE0QEIjBY
2yTA5Eskyd2YpcWtUq64933jGhjl2jW94snvG07dM++shHcblXb0oCGZyBQ2wkVMt7Z5gvCnvioH
Z1412k8y1T4ZrfjsKq2+g8KEewqan6xW9rbJYZZKz432RY15p29W/dYcyuOU6NrzTIJbNIbzWo22
OLpu1y6jDM9g7LAxJ+zbxxSNCfUou94YaTdhGLBI1KTM9BFKU8jgN45gW5ROBZtvQk6GlXA1/TCV
kguJZ9LXvkJvHbIPhXGOz9KA9KDCbmCB0AKmReSNnxQOI7Ciak0Gt79/cUf3kyfhBNOBFUslCA9l
c91oMFqpZJwl1oJ0tqAu7GIaCLceWSGVh9N33xPRhbopgvEAG0KjDbwqurjfpoa/dehAPTArQEg4
PNEuouGeuxAIaeGvGx2/Q61lfnScBLfWiPuM6l5hKNWPRYBPH/2mnW+ECgP4ovxKbBc9O8fGlq5R
VIjonMq+dXZ1OGmrKXhtbTP5HgYhIfez1ZHd6v3GIt/susgj1Ju1Vq5CrfgJzFHv+tgpVnD3ujsf
m6KViWhrDQ8EyX+s8meGP3685tOop9pqsJiMQ9sOzPMg3sokN+4lCqKrSBnuGsKROirMljojd/fC
2enGqB/psxaHSY0bNzShZTnsob6mk9nSvJgEnz3RP0PdUo6HccrcpT5Kd8uxElntYH0fI1u/Fn7/
YPe8NmWVgIUpwlq7a79bM6BTZRhAOBE5WOaIbZyNF8iiKdPhrraPukrLfQdLGjYrlUMAygbd55lC
+keKkmZdpVSJOC5IOrG3YWlg5IZ10FJV4tYogaUpGujSkondvDSvodlDKOewd2+3w9aiOX3sMCYi
VucuDxReSpoF90Lid1XXuFVr3rhRRQYXCDUwB9UbOfq4gtUlpxGT6GSJ0VQeuK+mkVkPHYswhDG6
j1B6rkTlYd1E2Xk9iaa7CVXd72UX3GV59DPxiW0ZDYcKhRMzEsER4kAlVhF00KWph1uiH0Duo5pN
GFaAXmIv3w3OGr5kD5s0IVBlSv3rPGw3ZLXDwNOjZLz+HTyFnqs8NHgT0YdDyglnYVc4Ak98jwMg
esmHrI2eTTG4Ty70UKD5yqBcrlu6+UpAoJCQ13C+hB8ygKwtEYzN/DRk3HYVqDuYMBtW12BZ8zuA
8OIXti/RvoGOcmW1KngCS5Jo67FPFDK+cWzT49wVpNfo3VctfbjfNY6jMBAgT5q2m5j0vVaVsJ/m
/8K893Pb19HmerJZ0XuJubWmsV+JBEuMFknkTlC2UzR4dInQLnYhfBZl0paIPaxuSUzayCo/oiip
d66u+Jxii2tC+qCwsx/YfW4VFqEI7NC1Tnq4aUV5U/zqiuh7M+CXTGQKBCNZ7bVuRFrOrewyq7sG
vd34hVZ/MTuodNqkO7vAZDUt/DbbtWm2Unnb3QU9kUdZFCEeh40T6nhgasTNKDxo3CC3FyRyebvc
A8+tDexoyL4liqG1EblOoL6NE4FZVqDBEXI6RY3wklVQTZohf6GFkBEzlJXXGsDoIWTa7CMhzGvV
VcUDEvStk5bfG+xZfpTpMWbJfxLCusdyNbwdpPfNgwm6Jdnts5YXDcqlpt5GsZEvuw5fhLCqbDAJ
fBHMStQ3rXTLe1vpP2Gwyyfh1VvS9PJrPSutVZg3zlP3Ok6mtSHDJbySWvacZ+30DO0A5VjeHCct
zq+tevL/mbT4nz+G//Jf87t/Zr3V//hvfv8jLyjVcdQ/+e0/juGPKq/zX81/z//s//y1t//oH+vX
/OYFyO3Dv/SUp/zv9K+8+bFc/V93t3xpXt78ZpU1YTPet2xlD691mzS/b4HnmP/m/+sf/sfr75/y
NBavf//rB/agzfzT/DDP/vrXH21//v0vOUfd/eefP/9ffzg/49//Or4kP8PutX73T15f6ubvf9n6
32xLECHskIip2/yo/vX3/6/+hnO3a9uuMJWtGzpxhVleNQH/5G+kT5uu61CY6S6FBn9U5+38R5r4
my0gzhEBisKNXpgl1F//+9befML/+0n/I2vTO0Lbm5pnmWND/0j1M7i+weW5FUXasG2dpGfWAfYl
WgpvQCeBrckhnrXLNn+MmOudB+8KXDAuNmbSXgiKlPMPPr2wLqSEYmjblv37xv5IisxieyizriGn
zfjiQkgVIj2YFOqxi9QKfWgLKb8A+mmckKhV6PoRiAZmBMSJLmFzryEt/vHV/vVqLr4KHXWpJAOP
Vzy/9T+zKylE6JbWHNv5OleE4S1mWtsU6LsMHYvTs1FQSNRDsEvvPr6yOvcRdPSyEpxKtxETvb2y
GxZ1YUy8C5XLdaxYz2zABW0F/fIFmPXZ034RDHuUvnH0WawyZewsK9m0RbMvlP/FNsbjmIwL+HHN
MCddXcgCPokx/D1GDNcWujAdSyeV+u3tabrbgQG0YunY9H4fdQyC0lAdRanNYptDq4VEN1UX4jzP
jkxYC0iO8WpSpLu+vWqB6Bn/Ma4aO8MCn9JV03WrfITk8SWvOnoF3XUN1usN+4+/xqULWydJu5ar
uWEnENEWHUZoCuGxlTS3if0FwewimU/uxXAD4+cJe+4LKYzvJgXqEl6ytKA2KNhLc0zxH5NCRXnS
QRKdsD+NYEWjks6bhTc14Pja9cePeelSJ6PdakpF24tLIQ7BHCFcwaQm5FqjTOgvfErWuLdTnadi
zijLcBxrHk1vn6orxDRA4hXIVkmjgG8DSXqZ6Mnh4yc6TWw37LfXcU4+HKlMOoUxLbGJE05BXnZk
JptwaiEIQFPDhTiDhJ3BbW8nsoAM9/Hj67+bJvPllW4YBuRpC/Hm28cksr4YbOScS4x7HUT2Fo7j
0I/XvjUsZ5NVFtEFvIjNx1c9zT/+51P/cdmTt4swOnFllLN47BIJImtPSwyJBGYbCUkVgownKOSk
b+B1ZC/aS5Nlfqg3y/j80LrQ51xYXdfNk3duRXRFTZ1v69lf/AAoVOkbAICbfjZ1lciMrZ2nZS9O
+i169a1mA/lo7eg1HuEYddjJRpMt5NVLS/nZT2HYhmuZREUQf/z2U1gMxwJ8Xizr+nuHGUGTYBaq
GZuapHX0nbty2EqBE7tGeMaEqYVrGLuWFsGEViA30ztC4o8RzrRyn+rPF77X2XtjB9fZwC0dRe3b
e8PK2/e7gB13/lL61zT/nMFFsYpxrVBZ0QtCNLT2wGE0p4MB1Cww6lqMEMU4z+NbZdD68VcTPXd1
YfFRc8j56bdUjuFyU1gCuKdbMpHhA0gi2xDHIlhDHW79mNJPn3xiYHKn3ecKr2vdeWJQP+TjePSv
AuIPMw0hRWQt/dTcjCo7MGCfiSZquttpSg7p/3QvYrzpAmatqZOCbp+ON9KSp37Oll5WiYYRIs0H
p7tuXKz7aIDMb8mO0TIZlwaUcebVGBRj0hDO7wLs7UezaDL5IxQ/Uipd6PJsB6n3mEO2bWtUw3l2
IEEBW+Fg19r4JuM00PXchut9ii6N7XPDx7KBtCAVu6bhznf6xxYBkOiZedfRwSDpeuhqnDf9B4v4
HpxLf4ThC0R/jeteGLTzhDkdGpZLDpeF1tm0KTrfXDUVelwR9EACoYbz8RxS4j3hLIniorn1iL7V
aC1IDQPaurm9cOlzo9IWNkWALmxX2icP3OEDKiNSLkiZC7507bCvx6cpIk4VF5nCptNHc8aqt9jq
r+Y7MHCi+nfuQNqO5YDdUS2fLOylFTueHXj4DWbd3nYaXMwQWKrwAb3xFoBKET+ApdZ8dbh8rvbl
wvXPDT6bDB9DwL6QQp68gSQMOHo7XH8a002zBWTDCrnJXQwzi5WdDgR1DbfIFJcDfqpdXhxCDQOg
rLr0Jc4NAtsk85y1gbXrdOgZQdlJ/IHE0gDW0luaOCypaAYOjgweNBhy9cwLDdLDUPmX3sEcHH86
AFl84IUw9nVln6zoRDL3UGvY5bTcWZRQE5AQ6mBVymj3cTFCM64AcJG72t5qkHtlFdsIT6iPv8S5
uWe7ugGzhHUOQ6u3s8BJi0rABJyWEebTfRquCkftQh/pnDWuJXdCM8WAIP7xVeei7/TROQoqoTPd
pWOYb68qMnMAp6FSKzMPCHRaK6GtqjTBnQUERgsvFIZy/nnvrsdU51hI60yaJ8M9iLApSrBLW4Z+
swjrq8pIN3azzzMPFAbwIbh2hLnO5KbPsGXAMULRcAJzuNOLS7ciz92K6dgGH55F7/R0iqSpNnOX
du2APYeNgUOY3tWFOuIp9IA6/lZg2d3S7mmzA66n24/fuzw35oDHXMWGw69iLqH/WGplMmlDgssT
npAES3chngcGMM+PKU/vSzX8wI/64EFzgnRzADd/GaPuO0a7F+7izKxj6mPML3QcJsH53t5F5ETt
QOeLIMFyGVkos9322i0hmDT0FlWytCk18QxfZ7COL1x6fsCTkfDm0ifjvcKvox5TytdG61ZzSQvH
dBVYLSY1d0aqH9Vk7rqMboCEqTB8L5r2CRv0dRHqxypyHw1M/S7c0ZkZyKtQghJbQjn+XcL88Uli
R2W+6ON/HZCGaFeD91aVccz4TJB+HyG8HC2a7XYM2ymEv0ViS42PwOxZ4Jnt2piiewJQH42Os31/
sRg/97EcGzDF1rlNyzrZJyONHhsWayTaAk+PDuZ2eCMxkJaxG/yy/JXV3YWqv0akeGmBPHtlh0vq
AO2SvfLtMPFH3YdNlDFYq+ABWzFoXt41psb7eLR2tluvPLtZ/Bqq+sfHn+Rc1WiwI/BZDFuYpnHy
yCoILfLtcZnXUk53uHdUQXfdF/21b0aLIbLouUX3pEThQIIzBDJ8v7ut0cD4BlGoYj7E/yrK/kZT
zfep0x709YQXacSx4OP7PHdOAvBm8xA64Br/9fYFaW7Pibf1Rl7QbDY7XWVYxIpSfnNF/DXGuJGo
cC4ux6ce7Tqyb1I3L43fM8PXFDqRMko6at5K397DVBcTzkWUUY3B+xDpZojD+y7zNt7YbmZyieep
XeaEl8rXMzWUOc8ZHlsY6t3OLRNlpbBh2ULCYK0C61q81NLYJa4CSDKQoY5rYMoFrfwrd6RdkF2s
4s6spUBqc/noUry/27/1Gs2mGRRM0sq/LjGX79P43i21Q9Inm7HfKwO3AxiplaVvMs4Z4xA+aH57
YUlXZ28D21+QWN12UT29/QAKE+rAdUw2lNJBXUWMqySOQMLC64jOWjgoImxY/Z3L/In8l5o4hcTG
Rano9g5xDgR5rmWN0XmIP1OwS4T7U5vzepXC538kfHssL5Qc53bjGe7FINcGLFWnxR/ENBJKdcFw
0f3H0u0hidBYbGBhQS7/acXjUZueoxjX6wHR25VMUO9PxLWm+0i/IYp6cWEandkTTCktXbjgVBxC
TvYETH+JoHUZSiRzLPqKpHgrvU1oX2Ouhbdfo5UvftvuZaYfUxfzVQdtZzCO+BPNEcTGscHBfAjr
f2eEM7oMJrg0qJVOPmwflRwZfZ/SjDAzgnlRSGI7spkwHho1KpaSWU8T9mryi/ssGa4cP97AZ/t1
4e2cqZ2AG0zWYJddwDzFgOiK0xIbGebwXzelnh4cmHd25sJw6q6TR+JsSMTVupvOLV6i2HmM8H1y
Y538Cf/LgOnFx7czV2on+ze9eVYbw7ZYoU93owRqHz7Y7D54hdxZUbdKJ+dngJGl8rEEYbkpISX8
zy9JRBLHFd43RcvJboAIwu7xKRqXaDsWtS2WM2qbIq2N5NoYiTNkgfv4iudgP1PH/AzquaJO/v3n
f9QEVeEWOvwtNiBpfwkCsZIoyv0mWNcF53S/QlSu3fsSskXP268d/9IUnYf86WvW2QNN0xFgTfYJ
als6ziQbLJbJrHMwiI39z0PZwYtnjsQaRjLxxrDC+9xAwTpzbvJ23Q6wcix5P3z9+F2c219oCzli
RrhoY5xMzjyXqkMqMy6JGigKd4m32x6izv3k3ODENMwaLuCSj6959v0DeEppcDCbv/rJmhqqEQNy
NtaQ+sud6lu8b7e0Ya/00v7lYDJpUgcJXNITb1hfuPa51QgZ9e/jmGth5/P22qVLl9CaagyTHBxW
f/Wm85g3HeGw/b6zzU2gmRubTgkdEyoxXE+aEgWLscnRuQ+6sy+0uws3dObEYkIztE0buIgz4skO
76P6yHoSJZdeF+0EQo5J1bcGZg1DUt1aUX2bER1VjOk2U/FGwqj4+PrvBwDHRDpJc9MQb17nZPoh
8BMDZivjEpou9PRlNhF27HuPWAt9fZmVTWGx+fiKZ+oqLukIOECGi8zr9IkTK3AQcCiChfL6RdHH
vMK4xc2sfQVjxal3ZuFfKweNi63vQYUPobpY+74vbzgRMPvYJJVOx/Rk8XeAgFovSUaACR0GfrpB
5tGnhN6zTSU5gDPvfTDIngOgRn8W9cnywkt4X1fMZxLLUA4tVDahk4lHwmaFwyc4BGjcei527b7Z
/hPXjTfzCc0o0s20y4qfJVrbFG00KahXH9/Ee5xACaoak7YRxi3yFKPLBNnLwiUcqktTbJp9ujrx
fTjbhxfjqmYZ/vhy76eeEhSF7HLA7JTT81D8Y9lt417WlNrQonhciPrLsh7WZY8XFPDE/9eljJNJ
1Ynch/nEpVTEB4SWFRV3TRYuBGqYj6905szPUxmgHjbFFseZk0vluoGLtOJSOFoxbKt7Z7YpqPT8
KivZPYBExELUeKr79EIjlWP5ZH6LKutG871vH9/LubmM4AnWgGRsg/y8fcGgCSl1oU3zKMwPmVtv
K1JKsBw+Bg9F98328R2JL2J8Z6YSxZMA5eUwB+Z5soDUeW0PU1IMyxq1R9MxkHQfl2jtUBrdasJs
r2owVtEIMhqvRIEV6eg9f/zY82O93U1ZSmiOEJMyr6PiZFzlnNJlk5rDkpDPgZAiasYg/gLTvWH7
csaLT3xm6ip2beo1sFUYEObb12zUZRVmJfQ+D4ZnZgeEXHmPRgTS9hrQ0tAQRCHGg5HqPFWWg3th
9qCIBf74oc98a56a8wgPTCvttPWC9tjS+5wgQbskaVb3H5Ku3yPvXZJpeIWPJd5N4Vd6a8ePL3tm
yWDBlM7ciaJ4Oq0XsrJtBj3CT9cEDtHpE5aFuaj0Flc7tO6N/288JbgIewRvHD/fk8HV5Rh31+6A
nSmC/5ADpw0xq8WsKiYsLkv3UDjR0cWXdqj3e7KaK2B4PDSNgBJP5vSUkWoWRmm/7OgZtcOThcHX
FM0BewRdIBjHAkc8ZPiUqvrfWCQV514E4MAOrnWKV7m4EjZ1bvTLWTGBAP7QYzjd4mtrBPGF9ve5
IWSyDM/cAc5np33FTJEwO6ZeD+WXIA89ISjUOAoRbutpuI5yciURI7fBcKHiOLdiQlYQDuOILBkW
z7fzp3KzCOmBjdOH8YpChJcY45VOtkKQfwtpBuT2ix7iRmH76yB1H3sJn0U6Tx8P5HOLBoyJec2i
MfGuCJlKHD0NnAewKg3WQW6istWP2CySM9ktJpdwCOsSqHL2fRtQGuYZO8/Zt8+tIsxZspTn7il9
fXqzhVkv4vY+MnzUuTQndUiw7YWd8EyxrRQbvG44OtIM83STJ3da72nE98QqpEunI5nel/XGUwRp
a+t4xuZJcfB995DMUlgYr9v/+Yu2qDCp+Rhiamatvdn1O7u2YsWLHr1uI4iQqLdjhn6ywethP/T6
hbl7boECV3SprOBWvFsXJ4TUTeW0LFAlBhKkkcaROtriOUgBZWi4fPxw76k/IMqWybu12Ppo+p8U
kvi3OKI1ibG1hnGN4m5TvsrJegHDbUdSEvH9L9373lIXdvp3o9ed5ysIHad0Yf2mAr55qWFO24q4
vWUloXBiMZtFPWfFZm/hCYsfN2aTlwrWec17s8v+vqRjOIp3a3BgfPsdzd4PW5jiAs86o7hSmK1q
+bB38+QmpcdQONbBK5GfEB+PKmi4RJWR774rl2c15Nw+k3bYe95eXpShCKweeEATJUZ/0dfyxnXx
VS3ZjBeFlf4ah/o7fjh3jrOOU+2zJ2IMz+TC1hMFRGnuw2T4rBBAfDwAfh9WTl8LfDO+PXCCDWfp
7X3VxLj3rCNweJT7M0i0Rw0dZNtgOoC7nKFVzmJQDXrTEF87l3wRGS0yFd0SYedckU1F0uKnpEsO
Th/cIwP5YQtsdkvZHCHfb8JZLi7Y6SZX767q2NgRUrEOPHuXpWh2LPtS/+bcS3aF4CODw0jsB94+
DI5TRp80kBbqiPQegjSmdEL2B7leJEuz6C+tTeevh0EABeQMf52MqcbA/hwbIrGMGuNYVv11OL3k
wePcLZ+bpCRLbfVuuMmSpySMVoODkQXUgYoY82Twn0gO+ZRY8kKF8x4/ZaRROwuqm5mopOZl/I9j
ik90sN0OvIRYPJWIyl3ybNMDd78nzmj2dmqwbzZyfWd5+jEjv6BsVxKO5SXc9F2ZOd8HkiCQMZo0
7xZurTPHpvFonhehPGARcFXUuJZ69XcW05VXYrtrdXvXxNSzdZ5xZyRxEm/O9MLyreZq9nSAw2EQ
DjABbI7Tea83bddLc+Zy6mTckdlaIlE1x+tC+NmVkj6GQP5D6FY7HAVXaaHdFxb7NkC8N3arZqBP
wwGkLcTSst2HjlM/2u6H3h+PL9HkPVcmbZTOuVDZqLmEOLnpmfvAHsvre88+MYe0KLSQdweOsPcZ
Q1dmaD4HRvi5qmug1jhb+LZOw48m7cKiMx5GLjk5Rr0Nfqu2oAUMzkEv0m8mf1jl7XdslEJsKmzk
TYQXeQnuMh2bJ6j6xwvKe3QEqoAjQSaYFFA7T4EBXy8Kx0hoCBr4J6el89WWK00WRyxLrvQm/ppn
iuDsfOFiwBOG4qkyLnJ35jXr7dvDf475yPECeIIDxtsZgMOqi12FM+NzuHkgPBgRbnuEeqR9/70m
qKiND71+GLJwT+sjboJLAO37vYa6DJiA5VSCQp9WiBbKUT1FwIRo3XgkZNedsoPp9Tdx/9kRCcGM
1KrD0oisnx+//PfbKtdl8lOgyXmwn65HyPIMgWZ7GSjjiJh6owXaIba+NybiU9Bv3N8ujNT3BQSb
xkzKAoLVrfc0FbIdSuxgIxp8gfrRqOHglOLe8LK7YMy/FuQJTP1tb2KZa8ngwlB7v/oiCWFXnRF/
BX4xT6I/FjoDw6YuxGeCSKt25U3hipjZtYyw4+hwPYWW9vHLPTOyeVQek9HNHmOebuGeX3gIfem4
KN/7ia3Ho0FWaF6SI5FYkMTgSbet2kZBfE8AIPLC5idn75cLN3F2aFEKszDYjKzTsY22rEUGh+aw
wOXK+l+cnVlv28i6rn8RAc7DLUVJluLYseNMviHSSTfneeavP0954exlUdzi7gDdQYBclEhWffUN
7+Bb+L6n91PrPKMsGuK7nLSn4gPUm+fb64qdszxS3KlgcRQLSNhyKDdJCi5PPjr9HRJSYorZqtY+
s36CPDjcXml1RwF9Ae9IacV6i4R7Gv0qlcXYeoDb71oNcBPLKf/K9cfCnAC2ovOO9EYR/uDr/7i9
9sqOwr+DRJ8ckZ21bOwHPpJIGC5S3RipN2mM7PE8iJR/ZCBwSmVupPriIr56pw7JAyAnLupllJAM
1ZHQz6SJC5hKsB/w57nLGrTD0IcRk0MyyY/dFqZtLUYQHhkhsIWvC0dU/0fkIIgRsV8w6lV+5ZL6
08Y21TSgauPXWR7iofkejumdOcIwHlF2HkC/jUhLSU+q0jzCYZl3HV7I//7lOxTzTLY0Bq7LpkWC
VQ3yfwNwBeYZw9A+DoN6l1YPBul61211wdZePiAO7laTXgVJ+WXwCDFkisacsZ1VDCeARlQFH1Hm
PRSOBFHdcRM5PFXAbG4/41oMYYZMAaIKxDwThMtlR3azLEvsMFOPz3PUnqQCGYEJal5kCK6J/W2M
fbQUWjpTc/VJxuooAne58StWggiAGbIzciJx0hYPnzESrPwW54O2Dj8jTPF3HbwiSfOEudFBkGbz
cJ/EJnxyU/21sfTKe6fpaBC9GBxoV+3WKaYv1KD94um4yA1okMNgP46QrhrrAdPeO0RO/kpS/5uA
1vtZ+lpUiHTLrWe2Dt8IzyCkbILBuDfHT4INtPHrrhpnAnNALwm0hOJo1KaXn6cA5gSRmD0I3uyu
xhChT/7uuVCFsNPjaJXnLJKgEqMvZuQ4G8uINt7+BSsRCLCIRk3ObA8I5OIGl2u1mcyiY7KKjFiG
z+yQMM6fD1zr+2SWNjbCSlQnUaCvAspUBqC/2I1V74+6RoT1At38YhjtKU3GBylWXlVUbm8/2OrO
V0GayCK8QlRYrIVNcT00yHh7rfKp1MJ7gesM1OhcZsxtUDIjJmHIYO3C+gsoTzvZSsrWNh70O4e4
DtcQrNrlp43LqMiagFK2qfS7kK76WOvHOWWXQelNUJJrIZwy1rj92CurqiDo6RTSvALPujhpo42Q
uoQciYeIzCOODoPxGQv6gxMM6Ob/8LtkN87OH+Rkb9Q6hij8d7WJpKABxlh1I+IAwcdO8e+DUMIP
afhYZ+cW92blGe8suqYIBvzB08IWoNNN/HbsRf1t5kPf1yGzJA375bn7PpbnOVfwwNTvMA3ELdH8
wxSUbjdsHHgcpPvLhMHXOw2vJL4sRhL4jJ38Jnzp0VJQ9PqUnGr/WzfjP06svf2wKxepSh8JkBkb
mktkcVQHpW61Mi8I5QPmxJp21miml7P9WZk714Ewjuvgxvtdy40QQ4CpKbg0NDgWoxvFzLIIO9rJ
SzBE9uXgyHovEbqjGtDDuoW4hzSKFv1OtPDpD5723cqLpx01OZNKk8gYU4DG8zebCV1R7ZrUOI6I
qhf+FshkJRLS7WUXwRFlwruMF2NgYQeB1iqTmoEuSnc2iuZgzPUhNrkptI28eiUS0tO3AREAqgAy
uTin0YRcj2wJRIuB0+MIYg9MJxKsftMdb7/It+24SPtoA9owA22bD7mcCUVjaOQqbCKvlRHkxtZ4
B9dtRnQnxq8HoQAZZT1fUQV9brw3rHFnSuq5MlA/DOv+TunKf8ZydvHysvfJVNoYuf3rIRlJKYhB
0G7UVtRXi1DdG0qCsyEvI1a1MwnxEfT50addAjf4AFf0D8plVSCJGMuBIraWQbKP5yhNBZwIawlk
WLP7Wc5f4yF/Ver70WQwGx6a+es8UlTd/hZrR5hpM5cBpZQKUPbyTlBRMLCKMCLltIy3NvRI2Ihm
wAym0DgZDg08q9tLrl0IOKJyE+o67RFnsdH62dYH34F5quHOqU5AYsqjlTOHnV5HlOrQNb7LIGve
XnTtOU1o51A1FVq9y74AbkXVhI4fiwaFq9j4xunlI1JiyBv7SIGNDxYf+PaSq6FKAJXoApn6dQsL
je7arwzOb4tR9phAR6TPInU0Y8ZvStAgSgbVDplio7Q3ll57xYCzwP3SZ6fQWXzVGbGRQJ+dkTCF
u2wLTtUQ4zEdk6kZ9bXvM8KrvrEx0VgLIMxQ4MshK0CzcRkfESey4ohF+zI6i8Yv6Y6bFJr3ByNW
tg+lA9TTN9Lisu8xzsi1pRpLDQXYZhBVuTHjbyjv1MbfiPqrr5KFqPihSII4vDwguGsM8ThxQARU
QIY3WnYDms8AmGUUujGbBuv0fdK28tK1ZFGlCvyfddXLdYMyk+dUokrQ4vu0+CGZ6HPJGIzHj5PO
scmAluYfJui+2aPgH97euqunRaN7LgOvumaftbEmx7ZMg7rqs3snHvZN69wncXEfds/qzGCBSevt
FdcPC+APwTRbgSX0PV5rfcft2iM5jZFjdEQbGk2K+hF1s1NoaScY+vvGz1+18o/SRZrX4AVEHUBU
unzZc9Kglt7XdA3xeKrjQxGaxzKfj8kpQ4+pw0o2/gjRdKPWuqZRiG3MtAbgMDynq0axJqU9Skgg
yEoNqe2eanSaLUwvtNzTqo+Sj1yninS4kam/DKYVQdidxjTzxORi6nJspiYfccz0I5K9mFk2iGIl
Y71Dzw3ROAUj+26Libu2L+Al0VhlW8B5WbynsKomNYV45FkIpZWBfDTmzOvn4Yjq/SfD8lR1i4i5
uiJTQ4GrtsQY/PLLBKDZHadTR0/ugoOC5FcOm74lEzCwiGbxPNqiLaxlXXTMHT4Mw3YujMsVGw27
m9BE7TGGeanXiCZijWmh0IbM7p2/uQlWHxBBFhnUFyjC5XDf1rV5GPSBXnhknLu2Ozl1ft+n1aNx
NHLsj8xqI89bfT5OGGsxGoO/c/l8dTs7VpTyfLXzsfadnYoInxBnyGdsFrZAkmvRk4QSfROhenMF
0aebHEMFYsOEIfxFpT3VxLHY/Nk0KlCcRyynkBffunjXFhWbUwy6GSAtbwcfw8MYXS++oAEtXQ2e
wzry5ERGQ0/eF7njZrX6JEFDuh3CVpelfcdXZOxBELt8sYbP2LEJWRbR731UJU8SkJdwmI6CJZ8n
6SvEEjPzN0L16kUBlI1QwqyFId/i2p2nODDwTh69qEM4vdnHwV/p/FlRYQzCUoe8yNSjTy0XeWFM
fv4grXJIqHSd5gn1/eKZ8ypP4hwVca/8NczGYdCxuMesIKB5lyfDLh+3WPlrL9kBFMKontHu1by5
zFJdbXWfpwV0W0vkGvEdzZ2PlaydM+nLmFi4xP1Rek5vSKYqYl+Zy+wR+AY86ABYpjK1p1iF4gLK
OCuggIaph9r8KU7TV8XGrCD99zNkMuV3S4vj/G7Ek2RNK009b3iGD5RMbsNRnaZjSKRNsUeLA3Ov
o5NDHqQFqL4H+xjq3e2NfQ1AEtk6yTqoQdg/V4JRNm5FchBqPL48s4x2NvzsRLltvSaCYUFmW3/B
FuKTtMm+Xk0L6IgL+pGQqlomlZNet9DEQIYW1kNS4ErQjl9rZDLRiEXj0jznQIKdwsFsPTK+bTy2
iPTLMtUBU880UVtDBpUKicEcAP2Y/M/5lH8S7CKR+gW4fSvlN+a5j3G487XfI3Y0HM/fU9TAR6g3
9sDKFUGkFtirtx7aMjuZmtBI/Ba1eNVgLNAwKcny+zzAMsBJdxEz+rLawmCt5PIsSUokhl1QJ8VP
erfrZEetKrArJNjkG2Pi3ztd7rYPcd7cbbxkcd0sXjLdSCgkYgQkXwktpEHnOFlNpw4/R+yxU4r/
2dUbCee7YB9gHKCOlWcibpB28cZ7vYYxknfJJjgRMQiiabe46iNHgpxVKjyljgMYhg9Az9yxPQ+l
/DfmRC/O9LuIglNqh8+gpZ7avjz49l+3X8Dqm6YJIlBRQuNkcb4dM1ZmulyAr3F8RVDHST8WffKg
S9o/txda3UViaIquhs7duLgn2sxWpNEkhhW637sSDVm5d1KsORKvwbPZJAF2NRMA4e1llwFbwCBE
esOfAmu9vBXTWlFtf1LxAY7ko+hu+KhuzrhC6VayK/GbQTOa0cdWpnp1Lf5nXYupvIWs05VIUSYb
HU52MmoRbbQPBF8eUfwAUz4d22PDRF6nepGODbD+CJJ02Bhbm2sZPcQPsGmtcCsjIuMss5BaHuBF
9vhJmti8NcVDgYKpJEW7BLUoI34xT3mFxXUFQishomP1aKdPJiiC269/+dXffgW/APQmG+yq1VZH
soqQJ6IZlYklGyjhlCsCwUl0VoeTUhmHis7L7SWvYvbbmhBjbJNSiopqcawGLW6corZ73H6js8Cs
TjjJJ8EHBjuYK93Z8Re+i2thHHt74bWtxv1MG4tjJMPluAxa81QzNVR54yNCFtocIvFPxagpQrH+
QYj52YhQUSsdby+7PMFvjwvzik1u0kRTxM96FysHv0JWFsQm0rfGWcgZdnnz2DZ/hZ26NdYQT/A+
WIqlaETA7GSl6xaLiu2DVmG+5Y1q5jnYbcddiWGT8yIop4X6uxjkD1mCapNeP2pDc59Um73bZbz+
z0+A+K+wt4kki5eMH1xda9OAsfPvIBnuxMK1StalyC9q91ktTexq9Y9a+PX2S76K1W/r0qIE5KKR
0xuL8MU21SOcU0B7Jyi2J/jUpBWTs/Rebn8g9X1kXLDDuAsNa8YRdY/NPQ6LOBve/hlrW4zK8H9+
xSJaJ6rdhzGSwm+k+jc2Q4UQMArVRRF7KKa/ifYJ6NztZVePlGhPkAqSa18Fb0Tsp1Ib68ET0TMB
iCp0w4RrSGq2Byx/PzDjckNpPMppvrHpVh5ZY2JJZ48pxHVvREaAd0gMQJuoF7t1izJmtHPlXLtz
zBcjxiBY2+oFiZe42OWsKHBcQLgAsS2Sj9lqsCjF8stLJ0BVs/5x6KipEOa2nL0VbYWr1dVQGDIV
lmSytNjQHcmf5JdMHYQo4ogbQaij2ZHfV/LX0tkir66+TNCg6JkRGCHgXMYK9PbLMAgIjZ3anUQJ
U7XBfsRiA1QA8p/InfrVdzv9t2qMHB7SORJ3m+go03C6XFYpbGZ4lcQtAEI3UYxTUyh8uG7jdKxt
UwAVovEsIJBvyrfvQ2EsKa01y2bv6UlweKNloKBTWdE5iSlMDaBaBj4rEkrolrRx66y+WWSadIb4
Kzwjf4rnosSl/C34+92rEIhKi+wezlrGwyY2PIJoS1Bz5XZlgsEtj7AH/bvl3FVyAqkH/Dd4gvUO
L/ncRi+W2Z3gNQnsrPNHWYWQRKPOR60PbtOiHY17klz4dYKRk9bvjQK7J/BZVVR8isf7Vj+WIS59
jFYibnorQSqbBMMt7vLK2phYrT75u9+xODWjHUYJvcD/sCby/Ls2fg2V4BC3X8fcG+LNsa+2FhPe
xgoGUg9XfcA4r0nUTU6pEY8fRB+wBzggoNzJTlKMT4UU7towO+KF5wlZKr9OvySmurW/V+5f4NzM
nYXMwTVyrC+HAIs8kso2jo650e9920B23USJXPJmvH/9WNpHZNcIF1cQkbo/yKb5AfCPAPbKNuXg
5UEmpYU305POWbBEAmlAgIPiu9nJyrcIyVgsgN3c3ooea0dLQOmB44iG2jJ62GWgV/nc9Z6mtDtR
EKJD39rHCXdHpOWT9mMyzBs51dWIWEQsBLLBSBmoU5JJXj7orFYNpq7cOownP00FtVh9V+FYIUU4
j/YveGHSzt+laOGlFmaLeMCaIz4h3T7E8TmoP9r17EFS2tj1V52Qt58FQ5VsGhgs+LHLn2VnGbjI
yMAPoYNYYJ8q9bGLP+h975Yl1FUqGvlVMBqFJtLtFGDtwGn/XXnJh5YLjMfNiORWTE0Fyb0K/vaj
v0L1NaDBJ9Wb9ctKoscHYPTtMKM3rm7hMFciZF9G6hc8VLThg9Ad6wbKp2HvtOGzP31D68Xtsi36
5Np9TK9JF3JJpmALXb5iPQ2iocbyzgs7ENxIagmQR0RKVfvts5L4h9vvdXU5U0ehiRMt6qTL5fwu
HtVhbHsaisZOE35ayK45Kv6uqVt2W/3w1dWg/BrgO0nll9hlPIoytUPK08vi8Cjh9j5jfoX+FGhe
kg/Feb79cGsnV+xVMLTij2W4sKaqUHFeZbv2TJ8h3opZxtT+gDDgSvAmAgN1wXKr/756SgD/izBF
kCRuXL7TuGtqyRiUHqzXIdBefIRPwt9OaFDmSpgO7VDYO8r6cWycDWjBagJiML+DbAOt+mre0PlO
jQId53OQ6bsr+l2Mk4LoNsyxf6+9jk3t6a2+q+wtEYGV40laTr8MUCei1/IClkR+o2t5gxJgoOZu
YuAWjTBsI2PDPClu2+hnwQC4/XFX9hLflCY4JYGQ2BZX5ru6067ayFYraLaGgqMfzCG1xja3vU+w
D/T1rbtvZSuBSubmBV8GaHUZkPNAH5s2NzovlxjChQDDRXoRmzuhk6UdGZbtOiXdeMTVRdG1oeBC
V4Uk/fIRrS7JJge0l/fRstq9GtEsQdkooJSvR5QJperw+/Y7XdtAjMTeZhkM5OgkXK5YW/08ktn0
YIpOvfmXwOCGXCUaPtuG9hLLL501HEF7/cmygL0YowD8vwq2fqD3GjakPT05IhBTcAFqwMz6foy/
SekHhlWuGD1a5r/u7XOjoffIAEmx4Qpd6Zs6sd1KrU1EUtQZX+jCrX1PHfoj7YPTFN/bTuM6P9q+
OrbJFvp/LU5QdwjZe255+Sr2ohxtz7nM5xXKNSKZ7RODsuSbI2V7GPZw00YqzZcYFCHqpP8+8Os0
UmiHWipgryVSU2q1Ua31hFBcJ3tFy8/csB8QU+5VIDLJlkjP6sai+2rDcxBMyeW1ZieBE49hSX0C
o7gMHM8OgFDDiFLmxzj5DdNCiabjPGzym8WOXVTTYmJviRvHEHzjyx1tTPgFwvGFjV9IeyfAbWMW
ThrRGWiDy8xe6HkLIUARpCxU3P5gZ4PBBQcF+IrnX9wF9CxGU6prdraGpRk3XjSA+CKBN8JvYEyQ
3DNQjAz2kCW3ICUiOlw9+bulRcx+FyDV3OSFA0n1hFBoWLc7x/4xdIVrNMgqt9UZb2ETlB3urh0Z
jtZ90OHsbTy+yFaufwOzaFxGVkTEJ6erKl3P2GXIUZlIBBT4bPXRQUdEW48icD1emJ0FwsSMzbNZ
2V+6Al+hYmtQuxZJhZA2qh+04ulUXr4LBT5WX+oFvthx/1RY/cGmbhynO9uZsT7M7qMK0wmp3Hr8
lSQSnDudAOj1dO2WBfKoaUmaO22HFCAmn7sIQ9J0/Kdock93MFvh2Mthe5qTrTC+Uqix1Wn+G0K4
gNbH5eMCbUrAqXV44XXGXavBZIBAWpmfg8C8iyK3Zc//zMx2NzbpXSZvdYTXDvvF8oudp7WFUsUm
tjpTgnVWCTgaXocDBE+uD87wOHVcYl3jVqDW/v1+Y2UxSRL9YW2J0ElKxyqHhoZZBPCgzCF7clHi
RJ9XeyGKFiXotErSAdDaPipfhs+Z9CTNW6xwsZkWmx42BVUb2QlDnzd+9ruDl0bYxtWx33lj/NO2
/wnxP88yGhKb0UW8x6uFVCGRTheGIeLiPdvRICeONHaexGcW4vC+H50bBJpUK3TFoTI4ZhtveG1r
KbCXVLDLnKYlKlvKa5mMJO49pwz3xmi4QloGBvhdP9kvw/dxh2Obm+PuhvEr+dvnjeVXThSSKxp1
ODWLc2XMYydo+6YpBzmRBuzPH4PJeS6KBoZzhTgV+tB2zV8kbdoN5ubiK1EEgAvZAgQHyvJlPVEj
rJYmPYtXffg9bPpDJ8U/xih/sirnWYhYtFhpYknqylL+yXfaD1nm3Cu15QazQrvawNOi/RA6er3T
umdE+7bCzXVKTA8OkglkBFHRXe2HKtCHvsbMz+Qz2PoOE9td0oRHvMqfuzB0Z9343Lf5q+9DdjHt
z1gZ8W+/ynR+aAPpqwi/jFg2ipLrTUraLMSWGBHB7VvWfDJU72zU1Marix8dQWAIhwOKREH2qloJ
DrjJVgxYXRDsKDgV0ZRcUiQGrBxrRxkbIX8QKT+szz2e7QLZaORPvboTEnUkH97sgrV3mQGjgCUG
wr0b48wXAKXgftzYtfrVQRWlw39/0vL6YZwd+cPQeGWjw9I1XV3tqH2RH6gM18bfKmuqE6X/c4DR
hPk9DlEEAdSQmtndxi+5Pj+AhkUznDuAkd0VoDCZldJslRoxDMONka9uSvxZc35Fg+ZKhKRPUZ4a
P9oTRA8ba1+nYmJtDYyrKGb4//JWavPZlNpWrT1Mfw35U9ffo0ig2Ic6UsgNEFcL7/Pob8nZoolf
H1sUqOnlkHhCU79q4AWgv/V0xiDTcfCgRY60LuiO1Tx//1gJx6CAUm542nja623IqozruI4YO1x5
q4EBM5VGz2rPjv7jrdZmIF2BhQ/aIdHuDH92LR0vHnbB/ycdDAg6aE6zs3vCeQURIQj3Wrt1Pa1g
A2gPCBo7wC1Ql0sIpC5L8NX8oPYkks8qo5kcDm+2SWMfnEXhYxLWxbpWkdy9TWmsHxsv5/pAUMCA
poJmTZi6mstPrWRMauTAugXWFbXwLM4xMiXFq/gpGbIXvZIgOWO4Pp18kScJaJeUb+qkXefIBjBX
7OcITCTnxiJRcpK6HZpKq71YZqzavNTpTwSvGbBWbitEwQO3JWR9jpO97vxg99x+DdfxmtWJiEIq
ggCxRDapcpf6ZWLXXmgCLKOxiZroWD9YWu5GQCVuL/aGO7jMFlgNGXAuMCBdwI0uj18qJ0E5RVHD
1q/f+BiFziQK9JodTMcW1yxHOUsf64C2Ro2adnqnWOk9OupbwfA6PTIgJwqQAk05ZpyL32Ebk14U
E/zD1zCZP0nwbAskFWoLYDOKncJpSKAIHPhRIoWx0HDufWnfpwyzOu+fjZciGlOLl8KvoH8kEKu4
3Sw2gJ0bWeInQeVpdLSBIrvNA67emPx8tYO/rTJxi6pyU6rF8hR0iOh3rurGm6Yf10kVr+TdrxCx
5F3GOPQS9+9E/dF091OagNB97adndubnGknd/KnGs7eXDE/SYy/rm41tuBIfBfUNAAd2KyhSiMP6
bvUp95W5V6wSinW9Ey0fPcSZizFaFmEjjaYzCd/BV7/cfvWrq+oM8Uxkp+ioiXfybtVsCuK8aI3S
C6NjOqK0w8cXImDC0aeG4CghWVubG9P8FRwF7RYaWywo5lhLWJJd9hL4BGKfbX2v7oK/osSLwrPT
T25UlwiP/Z7Ku2R+TjAd6xRr40WvHUHQYLQiuI9gIi/LE+4fA/fqktvXBgFGXTK+GDrO7bkr6sGp
YXpXYnOSvg4M4icTuVehZE7RdvvVr74F9jqgP6Lw9Q0wABqPMG+u34A0YojX9rucWxjeyU6oBwuQ
mLggxSAPHXmvRCMzrrca5W/dxOXhg1/DIEnnRroSiBLGyaYzRrVXKDoWXucSAAtA5vxTGT9asOtN
/84afhWJ5ILTRI32a5I0u2x6aF9NaTdolltFL2U6AnzZ+lIrlzeptPD3APVLkBJp1LvNOepZKtlQ
qD2HwUQzv6rH2VYYc76SttYooG18j5WLQCSIghBInsJVdLkcI3RpKJWi8oa+ekycmfGEDLQ4ra2/
1En/Nc8GZo7/uaNFjpBxEzVqTrkx7qXEus+KiaTKp2syKFs/bSVhfCM38w4pLagqLn9abrelnI1q
5dXafMSh/k2oTzS+pYiGaRG4egsJp3cHc4tLfqVjBhlJDEHRDgMeK0zoLpdWusqaR3Wu6Oy37vwS
FxD4Sm4CurQTcm6i8Bx1ISsX7xw6GmKzxg36emFwysvnjU+08h5Em1bkCYAdqH8vf8zoTCAtK7P0
sGLfD+nnuRndVFHPtj49dAG9PdBHUZXfm8YWYfSKJ8V7EBMH9JmFasIV7aguJiyhWuKzaqUefGQU
Ic8pTkghBhhADYRpqowxLRYjngDv0OjeWQW4mvFZM5O9SZJpoVXd/SUFppel/Ye6Gly6R1tBZeVe
J6IIXhQppdBFv3xDpLeNClGu9BzILsy4XK0Z3DAAEWB/ajtpP+k430iFJ0cPvVmfpgnCfEQjFI/Q
mInRpGtbHdCVLPPiF4kr6N0pNqMRXfDJ5oqB0evQ+8GyxE7PufNqUv200KhEwBPvimM9ma8NyadS
/Mk+hgQEXhA8F2X3ch/XcpxpfsTt3tbf5/JJar2kfxUaeA2RZOzbndjJ4qsJKG4lpVjjkAeFtDGU
rRJs7RvRlULihH0MVGlxpOTBz5JYDiuv1RNuXedLTdIbp/lD0T3iQXOSx+ib+CVTb+y66FXgaGw/
f7MyEJzLYLM/Lo7N4gqAMstdTKAlO10aSUxGNIRzkXDGEQhuo11mw2JJVZ85yBFhOGS/kdM1/+lN
J3JLnGk2qrSVOE93nuqM0EsZsuxmdaTfypByqoWCcK/rjIQNt4LqgdTtXk80L9zkSa1dvlwsyNPR
FtYhQIqa5N2ubHTTlGZNK98cjx3rpxU0OwHZHTCKKmtzZ5cpGgv3Q1gcbKU68TZ3db1BVl4BmMBB
pwUAUhjT9avY2mdzjQapU3ilbDKAOIZd7FXuNBNKgd815ksNw4ahwC4xScv0bi8AxELjwY8xnYx+
l1l3Uvx267ZZObH8LME4wdXkWmu3YbYJ8TTgxObtqbW+0G08I7CPzwm3oUN3jy5FW0be2H3pdfWN
9sQ8x90OumtfSeBu2JQCQXDFmK9RihmlpC49TFB3WtvuJCs7NsepTu4Kvd2X3XMJ1CbH1SvBUipi
1r7lQb5Wp/MTGE+yWfA40xYbRZ2LkWQ/LT1d7d06z+5EpjZjUjtWiEPBMTMjibpUOkR19yDslkuI
DLevvZV4QZsTFiZ5upgniH9/t1edgnZnmUelJxcCidK9+dKPUrNTpy2M28pRvFhqkWhoRW/5VspS
TvetDoKPAnAj5I+dIdjnAQFx/vZvnw0PByafHAMghfTELp8tUTtrgrpZeKINJmigqiIdUBHHXG/j
tF2/RbGSiP9QhwXQ5nKlqNflrLeM4s2mAnCmmP/B9t5J8dYBWl3pTXWdYg7KyXLLSGWSFG1XeDlB
JFTV8zSD+6c7rw9bzYuVKQ9PJTpIzLcQzVqadKZ6qadNPhXegLYm+VgzBkfbSM8lcDSfS0MMdJnl
u4Ulube/3ObSi21pjhGSM91QeE1TvzF454Lmew0+Tv5pjLrbaKlbKM4uIGRsLC224eWFxVPDaBG+
ZLhvGYs3XJVGrPRVWeA4XjWHdqJdZVVuNgJn/mDFzl6xH4b2mNT9g4EZusA12VF2l2V0G3GS3Li+
VkIE80wB2+YOA6K+dHKQJfBNAwatHmCNdkRXus3upejYoUouKkq9lLzUQFZFwKsqjKs3x0GiWbN8
HTSTBVINOgHH6XJrJ0Xa2n7nc4jGzw7N62rixHKDxMmLHqVAYRkOQU8siVZDt6Xesrbb8b8SV6nY
hktQjhHqRZmhSe3VCSdYJyWmTqWb6MocsI3vLr7r8kFBrZM4CbA84/zFgyahM6igMdGzplxm10vN
WfCZGoy/6cqIRNJH8blWiFb2TqEiGuMNMMHV46oaeEDqMMGAoTxdhJGJKwBSFVCcpA/2IS9ZNA4Y
4SsUALef9qorJlZCAAB7DFjy2rJFZ6ZWV2ixmXuNIR+xJvmkB3j7qFsQhasWEMsItRRQIQo6Q8t2
iDwyrBszlhlHZpVhfopMe5eiXNXLzr0AxVRoh2nxFubxurAU69IHQuUTV/Gru31ogjKsGiv3Mkk/
m/uibJgQd7vIlPYhqbdE213F0adK4x0yTOch7D6Qwe9DtcOJe2tafnXviR8Dax45TvCX6PNcbiwp
hEZmSlLu5cEnB5ZYTrAOclTE3Sx7+j+kWGvf9v16i2uvzyhUAsfn4ZtnFDBdm+MJYsKr/OkoJzw1
R9VqWtfJ9m91rRiMhdHeSfZasbHNrpMsnp32N+gI+APsgsWdX2lFgeAqcdyIdVeYseQ5q2tt/KRM
c4F/WXpnTendnEINKXvl09SHH1IZvfwi3hIfXTtcBjGdRiz7np1x+RnquM5pR3FzxlSsTR7thY1t
yFnvC33jsTeWWrb9wb5MOiq6BVsbl44m3nUMoESvO97MB5T1tRhBoRhMI2VZ4FQ54k5xUxf0DtCH
yzCDYWO1ef5TnhBE0PPPUVI9E1iwstW+plZr7/zvyTR9z0D3z6G0s8xwo/9/dYGKb44rK50CAYyy
FzdGqPiOMedcWbJk7AQ0qeviH1Nn/Z4LrNWxeLodytb3GFMP0ekUOiOL9bqwyeOuj7kkVI55F+3L
FoVkHNrQNNhXXBxDQZebvec4n/Mu2Pcm+kJb8NHri5qnRoCL7g1IP9LNxfURQcAxfZO0QZJeBdPK
rw/NOLsiitsIDZmoKflZ7gbGvTEir6B83ngLV+0rZNwYvkJNQvP32sO0SaLCwKayAIPcnUqUSMbG
8t25iAHh+Q+6/9gxBKt9zQvC+evtta/bvOAqkbBBq4rFGYeKPfquiFAZo0hF72deU//CNYbWJZk9
aIkpGA6q1B9iwRWSu0MKSUkwpGjGAL3fCypj3negwZgGcRDpft311WsWmG4x/H37N15jMd9+I5p3
wKfFxlzMQBIa1GOOIYAnWpxCSlx2YBqCJ5EaOvGSvhNmroK3qxsJljdbIWFtf6BljuiegL+K83H5
jtK5qOym5R2N0ResoVzR5BTWb/HcHRLYDSrie6iPHwM/PMr2k1Rnh9tvQByDi/yGF8AQiCySSoUg
qF3+gDZMpqQ0LH6AVu2YST7pWCdq2DfdXmb1Qd+vs3jR6hQFcivWocdQzgNKTZBqBsYLg0/TMNk1
Dh7ZkeukBHnRblC27tvVTy1aH4xATXyplyREDcRDGJY6cxbGe9W+SPeddmjR+Wtt0jmayWH2ezBn
18y2nIRXgjGTLijSEEl5zUsUYtUaem/gqUddqxzkIbxLE8NryUPyOtnofa5kFczX0VcWCppMFRZn
DvXpySQkEdcj+VGM1QI6J1RoHHeue9oZUb6x4ttlvdxBNt0kAX1DA0hdfNnZnycrrLDSUatih7Aw
XddkZ/UI06CtGAN9VWmtijmzruBZHPg0TqKzgJSDehYj/khHaFzfqNdWUkzew39/1CL6z3pYUACx
3Xy6SM3Y7ZrpJeRIj/jCvMFOka93qo1Fr+tTDtP7VRdvX0vKzJjFqyjk3DVsAEeU4/M3Jfue+JML
B9aN59K12w2t4fV1ySTR6KFjdIXuSfJEwRYYyYFKfs0V486kBBV0AX3AFJbBhK9/7e0QzssWpmQ1
xsN3QXKR5j+IjsV7Nmu9MwOJlWdm6AEvOMciG0MEn1zaUWAVE8Tbod1ZE2o9MsVEreza+GRCqXor
m+AB96F+ZwB9aKIeAVa64gwubgefKy90W3yXd79y8V1UvY0TXZOE6eFPpnqFfKeOKl0C9NQicBAM
kXxD9dqTOhVulsjMPL/ugjFEZsjf+5YkwKuj9E+RfRB7VvCU53gjO1pL2PiJOmoV9IiZEYuD/e6y
LCdoj50R5V4pbNx4mTNoWTtRP5qYgIpyOgKp0qWpJ4BCwutFIJimkZOlcfIYEOWRtFF3/i+vTUhb
0mNgXrx4bZme4WxnJ7lnf8Fg+6ibjC2AXg5klCCpxA8UR1vW+gNmXrJfeSn8v1nmujbDI41FV3D0
gsrc1cZDZSQ/Wptm5SD7e7XdOHnil1zGIAvzJ3Y/hj+iLbCIQXKpVVZiahGpxj3tZU/Xi4Ou/dad
LWrOdXxlIUSuoTspQql98ZkqKR9HXGAjz0plZHk7T8ZxL4zRxawZGsy7wbc2Nu/KzhDS9IyPaLXw
dEvypRGbdsekBBMfM/sYAduLVNPrw+oYVFPk+pb/NS71BzvqPid1/uTQDmnz4U6uwp30MuUKvj9b
dL6VkC8af1jc0BRBZWZJIlHzJhzDJOMnWQzzJnmflOFxmsuvdq8/paN0Z8rJXRoi14TQjqK6jVL/
9MPgc6DKvwLV9SdadPZWrr3yaWgnoM7BtQfOaDmprZDcKQZtiODrRm6IXWAnZztlfG6r1jOyvS5t
Lbj6ZQTGlSKWzwP2/PLMdr01dnEfRx7BBcbf7GY2Dpv0/bD8MmPQRLFPiyM89uCcWsvY66I9ahr9
bxDkND4C7aAEH62h38q1rnM6lAcNFOCFKAHyrYug3FFKSKohhchmlGe50b/Fivyrr761Qb4v4vYl
qqqDnBVnnE+DafgbPO4PB2UkTA9+IRV8O/auvSRh3ihMHAWiYomKBwnUoPhJOSnP7Mywfsik5siG
bt0Mg+Ow3Omlzb2YJDtT+faliovTrMay28RMG0I7P1I4bgFDVwIb1CfEtWnAIHVJL2jx4ZiwDOgH
Ix9a9KdURmNWqPdV6rc6QcilTQLOdlYDGm1VN5zu9X7+rjvY0RRKvpfi7jTU/mOjnxrN/mpSTtcy
YGpJo66G/UDPM1FBO28B8Fe2N/huCNjCqxlgwOKj9r08yn1g85tL7b7D476v5i+T4p8HFUB6pP2q
JuusZNo/jh4+pVV6pz0h3fmhrXOG8dPvtqnTXTH9P87OazduZFvDT0SAOdyy2UlZsiSHG2I8GjHn
zKc/X2kDZ7vZjSZmY4ABDAOuZrG4aoU/DCFMN2O/8o4vHDh+GwAniHwUM19Zwh+XV9S1bZYgjuD1
vnJXROr9SyWrD0kwvkFS+a45UJ9Qg8JrzVNHvBfi6GemHwe5+gfp5LXW+Flnmv6ekCRCUJfRGei2
03ebIoMZSQ2ycXPqvEVN+IJC57swSGuaR6vW7uQ4RUQfMT/ZfxFQq5WtEP/84ib6Oldg6oC4niXg
qpE6cl7GOCHImYcoEZJITJhVbC8YHibRp4VyThRyayrxbqoC6p7krrbb350RrrH2z2t/doIuomVQ
d1CALDp+NFdhkLQBsrWoJqDjfNfb7bExw5d4zp9knRaAEz7YIZ23fJLeV/ZB/ONn++AwIxIYVxKI
RV0ZAKWSmVCg3oc8lIVFvECcNiruEEm3IxMLMeOY6tfI2OeatvISLnwqoL518IXC1eVsuo/lZmxK
mdXDB6aqC9K7uRhcJ8dIJZ62A0TEZtUi/kJ1SQVPHwE2PT1dfdlHpMtdygXK8d5I00DooiQ5XpAY
QKvB5FYOPFZrJ7oZnMpDJq088IXqmtUBKIkk18JeZ5GWdHpm/sfN1cFhxbX9soblYPVu3yHm200Y
lXUmUrt4Uyhy9ZecCbGInPn/tBIJzssu0cfA05xek0CbLAJr38SjZGTm4Nl+8QTU5XkIW0/2821g
1zcq3TdgngD+jXrlljnHSvHVM7hgnCAgLpS4p189HRytliV7+AI6zTYpZlJsy+w+oasbYNEBouWz
CaNvakdWajov7YyaqcHwJmz/yUt1IwXpJm/UiE+hxx82fq/S/rehjQ9CVOv6p3HpdDrYEwqZSSEX
tAjkilR1sy05+BrX1EREhyGKb3oEJVKMVtH1NOJkJSaet17ZnD9WXOQpwFG0GtgFMlo6AF86bx2r
BubfNqBwkY7/6+fj7gTIQTsNkvGy7We2pjRGGUKLMW6HharfFDr+mZkLx3uvmM6dTiy+vuKl4/+F
LGeiTbFy5ircxtk8KC26nUHzW0MMqU8UrvYIemd/k/1SAtKuVH20yuK214sX5maf13+A2MBFsAPG
zWgY1RZcFmTxAv64/2wJPreao6g5F9ENudltYADescpDahW760tdOD0UiSCnYHyBKV5O+rMqb+Z0
QhncKuKNUFzAM2rbmZKX1NUTzgN1tIYavlDjQ6DFLY3cjS4hue7p08nqOIf9yO46MJZSRkJWdcwT
O9/0AZqOqLIrgXEoit9BkrSkGNL7iDTbBucWlxPujnR75xIHj8jUaK12rp/pxrYugtYN7H/+/eYg
2EMiIlqqZwO+MJ+6EmWXwbOwtuCgHJReu69oPQRNcmPRa8+cf21GKaZ3pP8UZigKqGcD4qB3Mkky
iTylPu8pme+qVr8px8RN/HQX6mtK0BeGmKwHNEcUXiy5ZJaHcovFb96TYGjveWztcrU9Dmq701CG
Kqb+IToaw5uZbYpc3qT4WiuS7E4RhTcM9JWoe+nS+yJW0zkXop9L/5a2tGX0rtMRaeYYHeriIdXe
myB9Hu0jlhSgU9VtpVt7R2p/Yyzz72t+shuyTfOr2bkkEmA4ZQSFRYZRKPGNkOWYJfx666PerBEl
vrQsl9/3lx41uCyyb2sxJCzHPioaIUVsJfmTU423talva7t+E80Oye53qhO/xEp00MbwqBb9fdkG
jwY3rJ7sirR4tRr/oYGA1sYfpZyuoIwuRHcOHmLZ//lx9uLOBdoZ5rk/IKU7RNvQ7nZ+FIGqlUDM
o+CfxytppbielnthCwdBZItJsJe8zrIo6FNVaM1kUvyFF/UtfQPpfKX5dCmk0u4Ac4GILJShRUYT
12lZNSOSgXTdJktnFtMyLwWCwXj2etBYW2nxcpFvCLO4JVsUXFHBAnNMXJQNpK2Nla27FLv/eKbl
ADgJqAmGkpX6Aj46imKDgiiv1gPmoLMGJ39CufX6w10Yg+JcIRpVovyGd7cI3npWMplM0G4T+BXR
wSvUeGMo3S5WnX0Fh8D+HKcvfcl8AkTD3VytybxcPDH0R4QUL+3NpS7SEJGzOTFyTCICB0DSR6Xb
rrtJXfoOALT+/zKLE9N1Rd7ivQxDnb5zF/7TJe/goeih7qLVYdKFPFdoi0AtRZ0UQPXim6uzIOxb
C70cMeMQYHyLoVFaSTtJu2/biXmuj+jIv9dD5a4haUS7RoFPe8adcjo0BsYe1Zoo6291zGPFbnZT
d6tF+S8paj0nyDdSr9+ovf26cpAubC/QceIfQAn+W2YBUOD92o9MHlmISsAlYEgpKK59il1m94ZO
0ktcftZJ+tw4w/fM0jtoOu4Qjf9I0nRLR+o91JMfoWqv1D4XXgVpJt0lAYVDrl983n/kXuhcW1U+
UnCnDNhyZ3q2pbsU2YUqNl6x3bZi322qfuXuOT/SAjxNSq0gN0F9vUj4Er+jCxMjQqU6/U633lVi
/ZT/+7khwyTYatSFMNbQMTl9NCOWR1/S9Q6440s3vDgtsoPy90RfmeCdv1mWAQnLeRL167LNP0ka
aF9V6TwQCW4j1W5Z/M0othzvq3LtkS6MqkQbkJhjijIVUNvpMxW2Ug72XKGSPcUPclqTH3Z3o+Mj
avjRWTTOCsdto3cV4Mb1A3we5lmYzj3iALRqUSw7XTjXrGr0ewSButJ3TQmY1ey4erpLV9uLF/ZT
uJI7pCYsoyxn+r2cq0GvIkZSKMd49AEE/miKZwZjdZatnMPzGwWzHiRRgQeKsd8Si1sXOdjw2aHG
ThzYPh9ahlH2ILl2d4iyCtusNaWVSwviBo7AAp0VoCWLr40Gu9rMCQuOyS87eBzNn0HoQVQU/jbx
+/U3dumsqIgT81hf9Ct5AZHTnFnH+Mlu0Sj+8av2n53uI2tvkmRX4Z6KJFv38/qC56GEA0nXgogO
KQQZztMjEkopqTdgKE+vPqLxpUOqSsYrwD/4Obzw8LPxV5KcCydFEA3Eh6CJwkr8oD9iV2z0bZqZ
AVJNccNkHmHzUWCV/L02H2GjXn+6C6kA2gvo8tOltXSS5sWnV02SU5Y10l8Kvsa5k+xzM0JKvT6Y
GUVdvPNHOu6GsZ0N+zaLuofxvtef/pffAOGarE6gWZexps1kO1MDZGTC6GVo7/rR34eZvLcif2+o
mTs7yU4urZ08Jbe1ywxHXQNIXAgDUC6ZE4ouFUoEiwOsS/Qh6zjuvDrP3Sr93ZbvYfUyM9O8/qSX
Xq04TNwTVEfMyk5fba7XmlL5M8pTtb0JmuxYa2+KmeyyvNgVzbfri10oUIAu8lJBttB/PIOZ+WMe
jUamoVBTWxsVqmCgPI/+6M7Ns1k9ZbOGwvbPwqYpEfyEeZzP2XbIh61q/63yBobD4PzU1Wgl4n55
Vp+WCshgEm2F1AKf1LITVEeJYeZ6xP0V3+S94irBE0QJ7CBeB/+9Ue+Aqripho79oW/f5uFXIO26
6odf3GOz1snPZff83heZO447M9vLZetq0YM+rVZ35xMDNo/LAWUjQYVfJnPJYORdgiedNxofSjG8
wA7ZZcGHnVi3vjMih9rczpCVJft9omF4/c1diKcnay+OyRBMTalM3BVpLqam7d7qG8bob0pb7kYI
KUG6BlK5vCLSqHSRmGMvaWi+NZdV5zO5xujVrRlq0WZwowJ52/7OaLB+L+SVc3B5RcC+qI8g0bXM
/7Vat3sH/qqnh8Oeczh3b5jf7nt0nDPUP/zxn+t7eiGMs6f/XW8R56Y4rhuzRgVtTglovbbB8w4k
4YxcdLwtPkIGEGP+1/U1L91VdL3xAUV9SCGTWoTyltx8hrHLraRie6b9zkrtKPvJxqj/ljRtN5hb
Q57BuKiHlYUvnV5NVARCR1PAfU8DjZ7CUJAQs/RUMl0ZpNNYyjDEPtMBcECJHlbaM5cmkqYWZp5r
TZhL71b7anuK4u4M2qY2aRPTzWb1MnbN9D1X3kLnO2jbNn2ItbWze6H5RUSh7wn3BV0lwB6nD5vX
vW3lat55ffnoIFky0INolF+htk2LYzbu/ZyHNcON2v+oGTbsteRh0o4rO37pfPGukb9HN5Q8drHj
Q6LFMgSUzrPGp1pVNlETYZAMLe89UX0cu3RPLl9ME03u3k19WfwgiEIK6milax7srnYDiHzZtHLs
L91sKKQxeeG3MSBe7E2KbWrgl2RLkfIqCqAk7hipK8Bq15TRL/T9eA0Yo8H/oeRSlj0gJZSCvGfS
ihHt39GnYBOgCB4nEEhp+jNXLFovk1/GYaUGvdCJFuvCFqbIp8P7dQ3+kS85kdpEY8DlHfabrsCG
k+AB0emgDsfcvOl+dn8bwOyKvST/ohNaRDvSKefVAWgg34Smt1Z6nrNpgTVwYYDYIssn39dPj6ME
aUhCZ7Tz1Ox2DDzkpbtixn0gvEtz+RBZTyrUqMb5bTrzroflnNq3DdJsPhaBiJKWO3sVbSFWPLty
6VEqUFipiJe1R0t9pSMuRHojZsuDdmeO1d1IHMTVrXHzODvK8kOgvNXgZGIjc2Mpu0nT1DVnZ+Vm
u5hucjZE3YrkCfrJp5vThKqZUrKwOQGKk0HjycHAHO4lCTM3LxoXq2bPkJKNzR3UKbWr3ZTByidx
loTRpUTPmEtOCN5SdZ7+BPzWGQxlU+vZug7ugXVzPkU92chMCFaq6PPnFYsh5kQvgq8Qt5PTxaag
bYIKvTEvDz2JJpry3Wn+qfwbZ3KVdNuATQtdC2tonVGYvLLZX3foyXtfLK6dLq5iLh9gQsKTKjdd
9PxqJa4geNfeEH6brfs53NCy3dTstrRDgSCS7wd7W6aulj7L9mY+TGqM1+zPNh42VuBaKgWWj25t
scl/q0m4iewYhqNygNyxU8Oncn6s2tfEee7k1O10tJsr1e2LV1nLXJw6Npg4b/Iw3WhzuVGmZyXb
BtY2tX/qnexWpNoGGoiD5gZYzWEnULlmuIPwHfQfGFm5RmKh/IQaj9vFzA4PbfbYgA66HsTPYjj7
RfAShHOYSGdtCFwFMinK2xZLizfBhBIqwfnkgSVgVI42BAEkM7fX1zwfU0I25o5mUE9yAuNgcUJS
SeriWEIOUHQoBdpfiC6B0HBL8Jv0y4rkV4yYyRT8DI2VwuvC8zKb4omZjaOh6SyWzrPEmZzC/hJH
VLRAMP1151PSdNfaMLPokjW4kuiALg7kyYKLAynnNYV75DRewRUdwSA3W+zQoAjn/DmQcLTgs8DS
W4jwrWzzWQwU24xGqOj3cD3Li+askwY5FxTPWhqRawW3WWG6CNNuBCBbaMvJ6mfK5htm6ikDKnxC
eGocttVaonBxz//4HYvcvpbH0ik0foc/A+vFxFND6q0c+u0kIy4kjfiazl65EvK+sGvLjQcEIjJ7
h7JrGfOmRpOrPDJbr69+ts232jm0yaufbib9m2Tv7e6fnryQsiZuI8/YN77rV1tl3CXVHpi2IIhZ
a02q8zqQF0JTRQBz6RlxUy6Ck1PODmobNI3GnVIfLOvgTLdmjczFj/IgzZSHbhK4UCHpmGetp9kP
tewVkWt/L7Q7Y28NiFNtqg9j2Dj+i5Yer5+Xr/rubMf++/O+Uvs/soqixsOgj2j7xKFXzVsj2+Gz
Vj/F6aZ+rCd0OXZjtY1tvsu77E4GQ9PofLG3c3GY8+Nd3riJ5qLm3srbUAEBsDkAAHCGZ8VaiR9f
sNqzH0qsQjcQWBX8ydN9zOI49WeFfVQmfWuzayFiUTBm3vFS/IgDOPf2mB0dGQtAS/GYT27HQT2m
TldAtal/IHfnYm/idv5nHSf7ufyOrta26kmhDekxMT8NGaKCdUgZo5r3ZVQxw/ci2T7YQ3EwUlTp
UcwjxcbyQHV2uZ8fABAdLeOZHGAjqb/afmYW8gMtxaZ8Syr9KZLlHXC3BGvTqEsPraT8hemp0LZX
hUvhe5x41WTeht1bnL+a5jEOaQAY93q2R7vdTaS7UKq2Hbh3X34K5M9Oe4o4yOA7Eqy0U/Eg1U1B
xl9Y81tYJLtUq49aCpAH4WUupOvHxLwUVpSv7BPoBa2CRQg1HD8Yx0LlyhC/ctf8FdxWz8awK9GG
4na8jbvDDNYXKp16UExgbUxmtsO40QMkXjYwMir1Rmk2Tvd0xP1EjhM3VNC3yj844FvD2EVks/WR
r097Vu7bX9luaolNW4fr+dO88+8k6QEOTzxuah0dFI9mj2rsy/i2bB99e4cyWvqiPFQ75yksQRl3
73DV+3i/sgln9Z74lAF8k9kKfOPyW9EraQi0Sm+9qSu2+Y8uf7LRSvwdPEo/G76SzsJS9S+fztLI
oXrO7FulPir6Vk8PFViQ7sFqj4b5HhY/UmdXRS3ctk3TePpYuiXD62ov5dspUDd1Tn+gBcJxdMJH
Far2rHjkM7O+gzGNQcJ7aOysRnMRzA2+gS0xHq34Yxhu8+4hcDbZW1b+VJ1hkyjVrgoeDB+7qoQQ
yCgIxMqj5u9HVP/UIPCK7gMA410UrI0bLm0U6AyAqEgRU5cv+oyTrBa+rQ5kg5Cx6MjxSQZbYULg
5s0vMMQrl96l5RiDkWszj6LdtqhEkkxTYsnKaV2H45bLvejMg7A4SKxPLWYulqyB340L9ztoJ2ht
jL8YSi6ye6dPQmmQ09YrIfNN5S8h1yKUbq+ft7VVFhFvxL+jYvJIeyEk+ujO3Tz+mpR6LVk5K505
1WRG8FTpYJxX9BkafUGZCqhi91bC/nfg/syE0ZHWtJKMt9n86gSPvSCgc40rE6SlcXgA5LHVawq5
dm1ifilTpJ9LhojIBayWpaK3A0U2NnLEsylvCS6Dat9IqKDm9u80/hH2qkdRGfiKVznKxm+fr2/6
eS8L7QeuGQYTgnVCrDu9Z3ySZjOMNYr5oXJF7iZQioKYr/qfPiCJNERWDThBUX+7vvKFjInGClBy
jDcR6Fkeqm5wsj6O6YDaEWkwIoMq+jKJlm9MyKnFh+MZ3dok9+LDMmTiy+Et08FbHLFk6jLyqLiB
OoSda/gmWGHCL0TkqkLrUPSR+ASwX2tXDvelt0zngKY9AVU2GPWe7nNkF7OMQwCPm3wvjY9Ucqfm
TeyzFb/K7aMdwuqSwFDirCYla13ZC7XxF0gXYAgKAWcOOOZkmCOdb0SIHd9N+sdUtG9QCDT6X4ZV
rT3qhXIA2i2tGxwyv8SfTx+1RPnZTmIIADHQe6vODmq1M5QZW+hHQbBrGlQULdip6K9eP1KX3q8w
+SH1xLWAaekiC08Tyxk6x6o9lKY2Zv9LqMJbAgMevhNMvpRylF9CKGdlXZEOLJK1k3UX6QJexGoH
Y5IKHKn5of5o9Ttl2DvGL6xXXX/GM5d9j7KN4PEFWEVcX/5C4BTSVsyfiGfM2xc1UDso9VDQamQG
bR7bST+Uw09/jNYeUpzQ5UOihUQxrQue0ZIIlidRThRpiRT6+9S9GLQaEyrYMM69Xu92eP/sTOST
1fZRaIvnQbBrR9s15ZfrT3uh9wIQg2+I2S1VJy3J0+OVShBTlAk9P5O2Qow8j466pFF/L8jW7eZZ
NN16w60d3R1t6jBD8oY16djz2MVPwCVCcD7IjJajeMMvCiu19dITTCoN0URBAqgyyJAReR+aF10Z
3czpCvX3/Cs+XXWRZuAYXCeRkCdNy+yAgQFyBeiq6wdwyndVmT+t7PP5ZyxY3oBR6C9zOXw1hv8o
lRQ7ybIwgenpYyuPKbFb18qmb2D4pTY+Cpu6wUUKd+SQ9Gplae3sqJFtCpwKNGdmAEsVJKMbG6IV
c7jZuTFR1YoBXqGb0KnZXV6ilizMr8GV6RzBGESm0BE35zXX5PM06+RHLD+rpIzKMDbC2pPlACtK
lHAj4yBD51HxXfdn8F9rXobnIw94FEjTYJ+AaAp9TPGl/7HlVV+1uaZMlVcpxTYJAA2ashdr7dGq
pK0Qvyph+ZcSNheG7haq5HVD/tSm6SHEQFJb4ylfqOUF8xOVV066mB8uwhp5z5DU4Vh5vRHS6C/c
to+93yno3hyts6ABZEh5HCCjbfQ74fwk7lGhF2xiZYfzj5dljwOwog7dYHtE+8HUAFo+Fh02b6UL
ktWjT3T96HyJuZ9GKX4qWGmk9lF1pN93uoXZYNuTMrWon47xFo4eChsQ1mk8CAF6x4acqQdujSSN
anfbYO7cVH4SfhHRMe/+0ueHjivDbl/HHgvF7iYOUAKB2iC6N3UY3pgJroBqdZTsei28irB19sOZ
cgm0BHXEUrW8wlFS7S1UUvPkl082b6JxNyAEjUSrEK4wm/2McufA70q7tZz4wqdO79yWqfaEVNby
3kQNvzMlreLcEcdEEijkW5LZ2JTlXs1QdtCwJcy7ndmshLRLwfxk5cURw4uwY05aV140YaGDpoAQ
RBHCMWJ1S7+xM56eLJQ/RZjxqFD4rY/rR+Z8wiWmJwIwC7D/glpRZ2q11NZ96WkD1DFRDgDyzJ1h
V3TJQaaZqNNLb5Npn6BeYbyurH6+96yOfxgwGQG1XpI8+qTICytWieqSuWvmg/EkzcJPM97EyX3n
H7DV2zdlv7u+7HlwO11VXPZ/RJq0gZhpTkrJDIG33N03//CJKEZzTIvE66wV2PqF7Pd0uUVgAxY8
aqXGQ85q6AKXcacQcRQ84dHD7ZHk5ZwJ/c8g4TX7bwK3dP1xL7/jr7QFHrsJMur0eas4nzHRlpF6
pXZt4lc12MlJ5qWpvYHPHRrplz1tr/h3Ml3jlcXFZp5+2jz9H4svaqw2mmLYiTMHjGmLAkwBfYVM
u3d8hsaZRJeEaC5eM74BN2mjH8IMzXEsOfNqLTxeyJD5KcDBLEiiEDWX7VkrwPG4bychl51sQId3
81sx90jj5YchElbrr2HWEArXIFLnVTc4CRWddzhToIOW5rHMWgA1ziiCzUG1r+d/5tBxK0CZ8IRW
WrwXTjalnSin0TQU+erpmw6tAnHUuEULDLshNao3U6VjU87Uq9zT2LxJ5t8rr/c8cnNBIjPEXJhk
BRmy0xXN0goqLAoKSAXjziAPgaC5H/uHET9cc6pdY6QPxoQ63BW9/XZ98QtPK7C19JxIh88l67Pa
VzLQALmH2c+hTLv70HdRWArxrR6K6HOs/7m+3oWjzEiJFwnQCybUcraU6WoaaJmdezLZrzwhbRTU
K1f41xtafC7ABaG5IKMLevAMc8GVENs5enaSPu4mDTXo2LgPc+MeUt9uSr+jgnJA0ht6q/0mxFnN
zP4WjQ29yeK3o/cfVRLMjJ5M3fMT0wsc3MHsh8BOfiYGQgTdvJtC59Uf+t8dxjCbpooPhtHXro0k
owfAZRfFUoDwhvrch39f371zcxAN6Xwge/C06dudSZCFUpx31pDlGJKYiAb1W9W5K0va+Nzq9E1F
/tTo7aaVI/ruqTsaTyD93EH9a+V3XPgcoQ7TAyPhRJBySWLUMMyGyoZUnARqaG6zQ+gH3+oqujGH
/rZOH6ehd20F9eIxuxNMHBGcocvsG7O9LalzLLVZeesXt0ZQSIkPaMzS2jz9imI0wUHeoZ43BXw2
tNDTkYx/yl1tIBtApQ3yGboSTNPiHKpB4QrhxmxS94G8ai934U5mcPvf37IoMX09VEMF9hNaIuTb
I4ljEf5sUFcww/TO9NvbgOgc4VBvB6t4m0tfmGDOEEn4P8i9030gfUbyII0Kr0WmbMqCnZ4PuwFD
oFI6iMm1cHTSfxaBQbatfV0V+VjuZjlYeyEi9Vp+hgwWOaYKPS/TWNzZxQiXeJ6mHOgTZErjllEr
LfwEhS3jS82tNHt3NmX6GliZIJ40joeVU3rpFxBTdVQVBaZjCWIO5lSZx6ZAsE9+tOgpKGhPCRH/
CU1cZEY2PnYPxhhsUyvYqwcD34nrP+DSV+LQmqXLoJCaLZWGlEyPDC0xiAohQ2wNbj8enDE1SxuX
/3opWjjAV3R0nr9olqdvfailskVVKfd8VT5adrh3EGPXmoBbbOW9nvcuEMSlcyI0K6CVLnugcynH
VhvDn/F12U0n+wFK2b1jfaT+bYM6pazFT0Of/XvADKty/RsKNj5oDy7uSK5rxm2tgladDbdYH/dz
WN0yRMqkmy6Lbpy83uROv4/zbOu30b0mGceoG1Ye/VyfRrxFIPhCCgY617K+LpLAyvsZqqQ0Kl6X
f8SNcaQcwvtc2uVGzSSRr2x6sZX0qM3JFrknSZH3nT0jBDYfiij7fv2AXUjH4C9zsuHqMUACP3D6
2nM0v6VcRj3EabobkgwPTRw4ifpXR7qpcUxCLM0yUAib5P31tc8PN0sLi0YhHMINsIhx0VQXVjmr
wCS4cAaFLMV5sqoQqbbo6fpKl04c1x38TtR38EATn/kftUZTagFOl4zGorA5oofwPbemTyyTva7p
Jbe17Gg7zMXaDPfy3v6xrHa6LJO6UE6EBiR4mIouRXmTqcnDYNcJ8IPa653mzpeD28HWOW7j7voz
n8tmcdQYp5CBCoz+WTkfG2qsGjV6bWV7rNrymE3Fb4D7O8nP/w776WBwyOP7RA1/Kjiy0di7rYv6
bjYVd3LT8ldXZC/Xf9F5piio8ra48hHK4W473Y44bWplioig4VjfKNOt0yEPlOKGQmu6lwtCu7ES
0y6+9z9WFH//x3svhsYwqxIgjlo9oA77Klnpu1T/Pfhgl9P4PqjJOKz/6Yv676LLrl03gfYqZh6z
Mb0IOnyUTfspYfg7BXvJKjd9FO3aOLy3nWDlcS+/cg46dxXDUq6N0+ftk8Sw/D4E/5OOe7OAdtG0
d1UGyiSy8fkxb5Is36VqvWnKAlNS27WsydPKdzAbH7jXP1C1fNMKYyX0fmlynt7jQhmZz5zhIiF4
+aHbxpj4kg/HbjSkuyDqQzcBneqbT0HplJsyb/L9HAEVKVC3J+2KKudY+Xc1XC9HDby5Dr5HgYm9
uV+0lK/FWzN3Jm5O6RG1r485ljaT2jxCIbp+XC/kg1+CzozqBMoeF4bT3bSrRMdInlm9A/Z4tN/K
zm3tfQDu1soY7gy/y7F9sBQ0G28TzC1jBrRp6Pxe+RXntd3pr1jcW2HSFlBRqa9gbm15X+6P5tk3
YLkk0KrQlrWieRvr6YMcxGsR5FKAFp0KeLhMNNBzPt2AxBrttCqwAqjcpqj3aWB8dvLEgDIoHoMu
PQ6asxtkeysHDU2L8bsvO7tQOUjNm6JBYctX4sfFeCquToynhaT3shs8KnkD+h0l2zoFbsdiaQLM
Wc3CfRUQvZzyNa2dp6GzQ4Yu4b9lz4nWGCoESKHYWLkua8JJjxwz7EjFAnna17YsuXrZ3MxGu3OS
5kGzi3AlV7gULtEiUGgjC9vMpWycKg+WVtsas61Re8Soa1eY3TffMO7xDDxI0/TSBPnx+mETmf3y
Q/1zycWNDF5Esya6/Oir8u3F4a5Tsk2QW1uUTHaoHq1s6YWmnGg3wqcWBr0OpcbpAWPwPZaNo9CF
D4wjot7ujICv3Cu3IQk16LHaS5rCxR3ms8biOJlSQGjhsFbu6+fFFpLtTBigz3LSz+aKrTYNmYpz
iWegeZlq3d6S4vu+AEQ9mNEh1Si+uoy8LH3v2ugQl+HPSeu+007FP5LpXygpf1cyzfKIcZhf65WX
VCnwd3t+t9JqZ2mtja9A9CM2fowqSKKy2/XT8CPXRvjImQ0WVJ/uSgsgmtWEr2kaa6CUciY+Y30X
x/o+zYaNVqYHozSeUDUe3esv/VzNCmqLaPhzM3NrnInI+bgBDsOYipZA+Os+mq13O872ZuMggS7b
nWv5wNvs6Wfct7dKMBySTt32anBswnQG9603m/ilbDNEYMiqfKXaHLIhOMjjsJIvngdk4Auy4Jrw
onhLy+vNj+ZSlRIl9iZt2jdyg6pU8jKH2mOa19CP5eZH/ltSqm2YJZ/BVP02teCvCaulOVoz9zj7
NsUvQRmBa4GcmST29OBGadfqdskvsQbHq+ru2GrqI7rIrtxVm2pObhrfX7lFz75NsSTsTq51qhju
pNMlVd8P+z63Ys+H+0E94Bf1LuvbXWLHB9NZ2+tLDwhCRZBJkTUEbH+6Wqzacx71cuwlyq+MAehY
tUwd3532sf9raFdaeuIeOQk7PBrqLlw0LCWwMaeL9UhVV1GFyrGmvutzgE1c60pFs71+zs+vD7EM
Iw4Uu3gqLGFPl2mMQTGw/kq8yWpukrYFyQnkCYanlvYvOd5qsQrXZ07uG0X5trL22VXK2kwEeUAi
OSXoIvetw1ausgkIaqjhfBxPt7Ga3Iyp9SPKlUfDyO5tqCtUQ7dTYW8kgRXXkvtq7B+pUg+h5TPh
DLu17+nij2LeRxsVkwyys9MNUfssqKUmTLw0Tm+i5mECTCH3qJF29jb2ITrN3TH3q7tJd1xHGtzU
oRM6jU+pPEMumUqQa9aKaM35mERsFAg/jjjFGvft6W+ymiwNTUnCgVputrFZ30nquLc1pgKh+TRD
6bR8eUMdj27/fIsC1Vrn7fws0ldG8Qx+Iw1tLsPT9fNSMSgVy9gbGTAXc7mV/CdjkFfO4vnOwxkQ
LHySGYiM2mKVcXKMUh2ZZcvle1e+lDZV6HyPIc5u5dydXW20NcAxEIUBzQDNWZw7uZb0EFXCCKvD
wq2ZMmfSez34ro0VCZT3dms9tX64sup58GBRIY5scKcLJ6vTPSyUPjYK2Yq83AQk3jRCBdOVpeyA
Mthtpluu7K/kSmK/TiMIK8KsARkKyf6sqz3lWiQXQUQ8ruajGN5Kavms+vMuM6P7rPdXrswLoQSw
E3kHBQ3f8xkDvkHLsDBSPwb2LkoSlOZN+RaPtKdqsLYTn1DrVFtHrwMwEsb7yjsVn8DyYdFSFSL4
Ypy1NAmbUZ/sktqM0R/0vQzQuu7Lj3LC9Lqa70JbBcLc7HRtvo3UxJ2rDiRll6x8p2eVNedKqA3A
7+FsnfGA5ajPg1zmN4RT5dZceJPdfbNT88GK7C1uP78TZ3xO6pWE8dKqkOeoRAR+lsVPD1Za8xdy
zR0I9Qi+zexWo/odM7hvbWh7ZSg/Zdn83vuf1zf84qoGCRJutva5SWfRqVpIzIi9Jv80/Hob5eO7
oo7PcWbj9zu+YIf8EK7SLy68ZDCxhAbuq3PKWAgG1bB9Nrir7Z2SOt7Yz+82hWgm8WL17s2Kf19/
zHMkBBeUULEFdGXC5VleB6GTkHZXgHjo3d4knXOPrnMs7h2UHfSj1vavk9zsByg+QfLZy+QgSjg8
5/X/cAegp67w8CZjWn7RoixAyjIL2xiOYIamky6Pz/VsfphFci9pw3PYy1gZ6w8c9rdRif8anTWT
rgt3EOubAklPm5be6CI6q3ZDXjSQ3c1JuTGMeWMUB6Rvdr1b+f6+LHGcRF7YxB0MpOtaaBEPt/i6
yYWEXyiDqPMBXeY4cQ19lsyLLGVIxucyuXMwgYzM9F4JtEclsneZGnptZ235Lu9lv3HR4dhJ4Zqi
xsUDIWYfHHtK3zO7IEMySissJvJteTqgOZiX4YG204OK2HCtNcekk4Hl2dswr+6CwnmfAROXVIvX
z+U5D5tzaQG25CtAZ5t77PSrb0LU44NQ6H3P9VZLpyds8rwSTUTh1ZtE06HJ5m+Jb/7UKhtUcV/t
avO2tDdaFXh6gc2G/LeRyr90NUep39A2Cf9EN88rselryL58cSTncJCFVQO33+nPnKooQ7vNDz2z
ch6ryHiOsuHp/zi7sua2jWz9V6by3nOxL7cm80CQBEWKkqjV9gvKi9zYG+gFje5ffz9kMhOLsaQ7
qUoq5UjG1ss5fc63CC+6muh8VQK12GiPAs1ersPedWDUGcLWHo2QFUv510Q4QKWwA5JH+HwO4noi
w5Wuhtu66499KrZw1dmYGaN9ncrilrjsOVBFvDKmO7gRJFgSIF+7MriPEHM3RDVXvTeiUIXWVVKl
71nq/STAoz8KPXu0DADnPn9VF3XVIZKwIlhwoEwDVkzHTQhPK87Bka9WEqDjtyfBTwI8wiw4J1CD
S8E8OctjKBwD+j7BiVyxZ8OaU4SdaeT1LU4TN9rG79RB/tymWaYcaNXwNgJ5FipeL8eyDXTTgDIL
4w3qn6ZWfI7TeS2t2jF/glA/GGi1CnIJigaFhR0z/f0sPbAXRhcMZUijNpiZHF4Zb3+EnwQiVM3x
NAsLBpnH2UeoWMHqJIYdSOMSzJ9PTTfsScc3aoT618Q3BciD/D0S1k+XH1gSkABEhWQ5fb/8Fh4p
Wz7DJmctKr0nQ/EdwteAXXYfpi7iGHXzSfl25c3RnifdVhZzJsto08FrgUq1W/71mwCc59GLFkgh
0Abo1DI4X5H125/HX57kfAWiWIoSDh72zwpAupeiROGwWk/myon1TYKecFoXPCuM6xz89hMqmA/J
KMVRjgVYlDx9MDEEMXkI9o1KQVOlBDqyzbCO0/vZqnJTKlIA2FLhdxwwj1gMnnjlg2dFoDPfJ4vQ
JTwYmsLv9qmtQY+U9lvcma3pvR0bn95+v5+tuhS0gkVuGED7c6bxWDXchTYy1gDerURoWIeNfQq6
7rFR7ACmN4KljrZv3/RnqS56g3/c9awSAPv20RdsrtagtsNc6wbC83sg9Yp5yHQKwQs4O8bDO3vp
z2Lgj/c8m3I1sTXUpyAaYZz2WDUEFRz6TgK7rOA/zZUQZZQljUXGcxZUoCcvxoTitVyIl1DP/cRk
lyVFf1tI/t8FMJSrIGEHDULw81BgA7jk7F6ceR2Apf2SQBbYHvSx6/mdJfxprPVRM3sJk/D9TNM9
SYabSY+3oetd+x7LjH+HTt3K094WsvYXXTIc68C79OZy77rAw/9XQ/37c6a/SakjqUen9OVKj8KW
xOh5IPUwxyrYu8kXzvdjfKHCZ4XGPEJbOd2/fc/f3GH+GIc/3/MsavoDJbNa7un02NGr4apnYZ5+
bRnbOmQ6AqMHV5nB6w9tUG6qdkQ/fLgq7a11jzMaal4Ln4fC3TYM3LnqyKHgIILvYeNBRGu+AWT5
ncf9SRxa2uWQc4AMIrSCz4ayF1w1xKA8YA2/NOV8MgU5cN03IGS3ycYO9ibxxmQ7cudzQNNrH8o4
frhq2mar2LxL/eHWh88MrME8fwMPlVMZj1U2snTaOMzLuWCPfD9BFqNew/jLxzu//QIv9xB8blDi
0U4Afm7xJYSI88shZr0xZpSoB1TIGe4qcgeTL8gVuBmywCyp4/XbtwuX4XsxvGf3W0LaDx3YqS/C
YU4KVNI7ATaxfQAY/lLTAZVvAAQ9MgKPaw+OrfpVWgC337PpNhqgEVBAH6CC8Rh16O3klCcfRRmo
Fuc1fdDKrGdo8izGCzXs71QJBF5ZApdk1jDei+20KfzpkAywAqlBAbAe0GLJHZ2fTMyforn8WF9J
6awV0XlF2486kFddJN01ExAyiZzpftJBAWd5HN9Fzz8rsC4Uh5NoF+07VDAmgaed1HsClMGfxgaq
5khw4RkJLCUyq7Okw0LRBTT8tFqnfbodxnIbV3oNbgVEnrI+vsaH2sx2AomdH4bSvSz94OpeAqKi
9HCtHfjD97F6CB0DU+XuNNMJRPYCwrSoC5Q+WMzR3UDNdQ3f14qvgi3MtzPloviJFo+ZvxskcB05
lKQ/lpIf3KI/+vCDMyY9wEZp7Y7OWgxxPrKLCS4DIGzutHG3xtvNvnmnmPNya/7XlgBp5d8gKQDl
nJfggrkOVEowZ6gFbpZCTdCcOudbor69PTnPGh+/7z1Yy0uDd9GyOgttPvzDpsZD1cgK8Gn2gRtn
JSyL4l5sB6e6Tc2l8ZJrCfsWnqR3EWk+peCRf5qTKzKt266Fl4a/H4vEXzEfOjTaBUrxPTeNs6bH
vx8SeS8iHpQ2zuv+YyODyM4NKi2A4Du1fIrEeNe1qMDOkH4OCvBKonYVqCsDLU8gtvtmWzjDVUHG
dzgav9WVXqxlcHNhLoz0A8VEGIqc1c+BBaM9KxDGxnG+IcG4Fej1hsOdDobnzgkPQxpcBT29iMEe
MMZfLRQOkLtyXycXnfKPSn5q7SPTHFoD8ZVv3CdYxSjjZe6k9lMgocXoHZD74xQhQb5X0AZq0In8
5LDwo+erG6ehWUS7zJ9TkDNonlCz83h0FVTtyiItH8maJR+5zgQBqdUlm1DBG6EZ9qFp18ufgWrf
uN0jSQhcp92Np1EvpFufDxCCVGsXOmIACuW+aE4O57ejGk8Lu8zq+KNnpxuqy4/UtHeshmiCrz+l
03unjj9tlssHxhYN163FmvG8xZwETcFNhFg4ags79MuUZBZwU602/nhZgQrN7E3dQaDi3mEQ0en/
te7+5+v8v/SZ3fxrKMU//4E/f2WD4RUt5dkf/3msvnIm2Hf5j+Wv/efXXv6lf+bP7Opz9yze/KV7
1uGf8195cVnc/fenW3+Wn1/8YdPLSpqTeubm9lmoVv72CHiP5Tf/vz/82/NvV7k3w/Ovv3xlqpfL
1WjF+l9+/9HFt19/WRhc//Pj5X//2fKKv/5yNJ/77jM//wvPn4X89ReUuf+OpYBoCuYSetgLpkk/
Lz9JPfwAgXbB+6E0jQT6l7/1jMsS90v+vnRclsJ/ggIRUutf/iaYWn6U/n1pK+J8hyo2rKwRCH75
94O9GL8/xvNvvepuGMSjxK+/vExWCPDdUONfOKovg24punnqe9fPDSJCptpmBrIPHXwZM7XhMi22
aVK8F77w0D9E+v/c7FwlD3CN2vS08vNJD62BWWjFZhTuZBVkXcun97jdr93mLHEh2qgyBTI5h+Gh
hIpQdec3EF+psBn/MLq/f8QfP9qSwf2xy/3xHsvH/CFTaQMa2ppOfs7DylwMdTVs3CGI3zlOvXb1
s9hetAXoom4f5A5rhm0zGZjea2f8i1dfPtoPzz7IEEiltg3yqo8g4epVk3s/F4DLvHNCeO3pl///
w/WbAXRKeFYFeenfBjburgKbsHf6269de9kUf7g2CUvhlhQwB8KnJccKnoUBp/OvDerZiYZFMWsJ
l2GuK1sf3AZC8z5n0TuP/so6+62O/MOjT2wGJGnqw9wRrLNZXTQ2yXBLi8UQBAZQD0emTxDQkF/e
fp0zKcg/JunZyi6KqFIWxsh5oyqWQEhBoRNKBg7WBvOle1Qs6SBu5UGCFQgpH5IAEjXGGn5BrFIo
wgQFH8TGKy3onan2IpPVUdzeOMzh0a4pagjs0UFDNCHpZPn89kP/fIBB6D4b4Ir3E2psXq5LkHIN
nEGQO43vufD9/Oo4yL+8elmXNi6Q3eU6VijlzEMPr0/EUMg8/pXHB6Pn5Q1EGwPL6WhsPLLm69EV
QUZ6+AD9tauf7TpeHRBmQ0wYC2PNHfdVdwIlqHlnX3hl0zznHLYaLDxZOl5OUlC6w8DKfW8BuWza
2r6TvCyf4Sfb5jlGUCNj4iMLvHyKmmujghsftszHiIv7okeNtgsmbzsYZ/f253rthZZZ8MOK8xWV
YxT3fj5y17/QCi67cxF0uwRvlb99i2VH/tkLne1HU+2XJS96L++HtIuzoG+Gp9QpGPTJ+ppSiLsi
AX9n9F+719n2JECrFgpiSnkftjDEcEB0djrPHP1RdV+SCQ5mb7/Ta5/t7KATUVnAGiL2cmFBtVp1
usYiSVJR+tkgW/Geys0yCj/7dGe7U9MxOaFbg5WOJtbOgzTsuoyn/p2X+PnVnfRspXfKGWMKvcGc
dEmSleBDgqg+/Hc00X/vrOgxvJxZLforAucsD8rvcLWpB3MSzqTXVZNkffeerdprr7DMgx+mbwvL
B2E738ttNwcPccFZFhc+e3h7lF+7+jL6P1zdJCXUXpnj5hGvp4chAMK9mbv3kGE/D3Z/KmJOfdLM
lgk3T1IOBepB8iiXghRqRQR17p1ynKacdqR4x1/6tbc5W4cViuCmnjTup3WUh4FClylO5Tvb1s9X
HrA4L7+VDoMu0LV0cyCI2w2QMwco42x1WBpg4v2/ljeBVfjyLkbSJGnnwc1HQsc7M8j6OhQwTHl7
vH++qgHyeXl1sGdAYO3wDqY11XGuSHJwmGu6lZHpe4W8V0bhXAfFhkE/l7L0kHbT4JZy2R4HnFw+
v/0Gr139LLYCZzYNyFucvHHidtuNzF+7JTihb1/9le9zLizmI2jj7JaACS16u23TFKDciZtiz+YC
bM63b/LaK5wvaZO4WrnKyXXrFtCAUcPBBlP8Trx77epnSzoOOYX05OjmsRsMTxTOnw+gQqAo8fbD
v/aFltv+sGNAaTNkEyuwxkKgqiUJ4dDqNSoXbu28c6xaduc/xwQoy7y8RRzWCsLYGkNMhviBISfN
5mmEQAsBz5dUfv+orAO87DA1D8o37Tttntfe7Gx9x6SlA2ihbo4mfODBQGwMv6TGlSVUqv1o3rz9
/V7ZRc5RsmUgCNgAI0ISEMkXLjpWGwIVmq22lG/6Sap33uaVvfecmWyr2sVxgvwmD0jmne2Ea7Je
wUhkU6i4HzdOq2pvPf6Wor79aq/MvHMTymbqmmnoeyevvBLdVN/SS6lKvv1rVz9b+DaOp8ShnZdD
Z4leM0Hcx9YY/c6ce+3Zz2K5qjrKprrycjdWfDOG5ZfRSLt++9FfGfP4bMGH4+gJ1y5rBuzFfHYI
HLb7xm4YWudXPfer/O37vPYSZ0t/7BNfoG+InlAHmqwdDcvSqH8PyeFDeOPnK/O8lUWS3unMjER3
9in97gQ6HBMID5m6VasEmIfmuhpRTrgAewsWfDM3BkfcESKFd0UvwHQwZcGd61BDoiEzvIeltDIt
SrMpTsRFVtuu5gfQW0fxlIYMUuyRqWGX6ECVfDWX7kdZlgDyJsGd0jWY7eZQxEV30KlfnBJfmVM1
cJEBXDZlbIIcJwcdC4FtgKFPMugVnel+rsRH9CVmKOUsIknlNGZRaL4ODVEZaBh6D5sBluuOHVHX
Aed3hFdG0RQ7HYB4SBoCJfiOFRmsSrxNn4L+yUybMZ3mk+ifWOiQbdMM3yYfmhrKacBLI/RUafvc
j0WM2rT7GBr+TML6KZTOg/QWkQBPQZHMkTpbdNsyJjUEmz0NJkvQbQmV29CTMDADezyjdbifGLmJ
Sp+v+ym6QW9IrnjNr9To3jZu+NAO8O4IPSSh7YDmHI9HKFJGjs4oM18sncc9tN8+JEOTbmKQdzPp
9g9J2zwCx3c94ecb3kOHcAbMOB9kn0L6z4DKCwVKqDtAeAH2Rto8UimgXxAgotRUHecivCuqmVyU
c3eTlkvbKHJONdxmVrawD71HWMZsAsk9CqkmSGoSwK042TJqUH0FM6wKwONUDvzZmo7uVQosEIQW
PzLhf6nDAtpGtffMiuDkBF14RZjaI0MCXKj1y0xW/rOzNAQdOETkckoPxTDvW4Wu+BQCwGW/ERFc
cGjP5nMARg3wcFDqLKwHc7jZAsPvQrW7heoiL5vPvE5Ar54CEOahk5YHpKkvYBIZZ6o2kFBL4UNR
zqKEQHs1b3y/+RhX5aXoBdQCF+xSGFYFoFjldw0XyVUNxZGTosNtO6R17jIYWTQS7TbWzS3EM8dv
XjSatRxa8PNa5wGWqzMsYfQMsbJGrSCEP+9modBQLESy9tFwXbs42sGeVz56obobC34dEjdGPwc1
WqwjCAKhw78Cje2OxqjmTI1o1qGFP5kzKeTYVt65fg9oMfDcGSstKOOxKy8Dw49YVM/x4OxiGieg
9AZ1NhUe8NYQb98QAfFqr5f3sK7E+ckdvqow/ByIEmUhFbKMTl25DjyMoqLJx6nvxKZ3GnczoEQB
q1ZYzgAV9WmEXoiHFYZKywiHIbeTWHT9c8BwzjOGXPHABWBqYeBN9sLQqc/SuLlE33OLinhzsNyj
WeijMllM5GDAINpxK64bUd5aEtxaAOYz1Zk+ZwQbHrTlv7lU+VkKej6MzBLktizMwlimWwI2Huym
awvPobmGfhMlWdTar9IDJ4CUUbkr4uZGjs5DFaenwTNy03EnWZXYnjLlOOUK5Nh4JagMtmCWfhNc
17Dd4zEUSSDAFI/BlLUcH9eqnmYefCvXiYd+pz9UJbi8QbmVRpnMHaGeMroRhyChcTLSBegll+Wq
jeKvzESPQBqhXTQvbcVaqdU0BjyHE0ELpe25ukM5KdwPigC6wx0gGAc0Gp5cwacnXtRViSnjOsOG
j7w6pS1D6SkchPehCls4+MlGRkcjEr6vlF9vBeX6lo/YbZQjwU+NA9SwsxjOxuVqIhHdYvlTk/nO
RB7rydZ3gLahwV1MHpid7gzNzmkke2dkzk54pttOfh0g4kR4ChjL2X0zD463KlxsoLMzlBdgcci7
0DScQyc/oRcenCBReRsMu3QGjlpjRcMqgHZKjF566cv0ylF9892WZXiQA8EZUrCY5Szs03WA20Jg
PfLLQ6i8CgZtXgw/dxzJb2Aa4X7sykkcikR139NypCeO1v6dSxP4Tfaz655oKsxV7yObzZJw6E5B
Qsm3AAoy97TXMUY3IdehrZpc1xUksRMZ1gdh6q4BgbY3x5iDZXgcBCQi4EgYdeBiAKF7mcZS74Rf
ze2WEuHvUivRb1TC3k9Jqh5k5weXxJQUU7mNIfPX0blYcy/g8WowEGHacC8Zn+PGcRSUw2cI+wJ6
AQyDKu5IJUb0SwAL1eFX4NHwl0fRZYB516tBDl9NMerbZpjpjvpCQZfY4TdDMad7CxCw18I41V9Y
MZH3VLT+XYIJtErtyBG88E4EpwQYQIyPxKu89TTGqHkLzL8w6T/Ykny1mEiHgIqTquFP47DRv28c
2JJOUVztQdMGN14gIg5ATcE2Cvw/bOO3sEnZF6H3CGU4tU06GJpWpjcgDUFGcdQhRP1H68OTOCjX
AI7Coamo+A3pp2AdQlcsQ8j7LOrqGiR8bLEAeGeJjt2DCXi0GpPIZn7ITjX81bOOjXla9GhW0dG5
gr8IQyzHYh1rsOygeXol68nk6EMDcRl2WWo9yL0TDjj0gP6omXjmWZh9eKL/KhZxZWHgQq3MNGFT
h9tD0eAQ0hKRdz7Y5iwayap11BWMdCjEXFqSNUtQs9CGWnfMf6haIzIo28DsXsHsgJXj59rgW0Y0
hrUPspOV8WWuIyT+YyJsVqGll+l57NbBGNwPBipmdQsst+O0n5NqIpnDwBIfavexKftFkh940Un2
wVqH8AbpgnTKOsI/ycL9NhYp4CcNhEVTDrO+cEhWygAGIGuB7SiMHzuwOlas9W7RmmT7MUiHFZOh
OUZdCxh06tegpJv+icYAthUNEOLl7MM/gA3NXSDBz7ZyzjuQOLYT4huEHovjNMzsedaWo9GcOLsA
L7kFkSYCmgm2V0XpEdTwdfQIFRGAHxLgQbbUgauNEQ54+rrAOQW7vKmHE2sI1sVYabTouijtmmPI
/J7vQOTqYD2wLBecC30ALg0Nb/zZGYcVFLFT2KY0Iga4S8Hs2BPJBWBMy9G96r9NdqwvorK3O6+W
ZmM05Z8hHD5kMZSHbwDl8PdeUSXgGFl2MaahvXMAZLgW3sxuC/Tt65UnQ/KlAHPndnaD4grk4wgK
qmP5oW8SurOwnL6dNLCdEvWO6yIt+2ctTQkk62gh1uBDc0lVUFtiI7zt+qIbssKpYdjKPY0dYkjs
HfODNE+SvjtMZtLQSwKa41pbJz04tHByGdd6o2sxnowBskelLfAtJWq9R8x174OgjbinA/IbiMIj
E699nQdg2WEJR+Vj7fL6TtrW23STgfqt9mEY0obI+2oImVwAOOYfEmLDrWxCF1MWWHEqhmKt/Kh/
mEAa2LcsLOFyEpbD3kckvwRfaqi21ofcIq0p4PJx4WV9C1BEGkM6magu3A6tB3d62/gXkC0fNlUp
Pw+Qcvjaq3n+2mqK70R9bxOFNPqSRjq9TlERxMxQzYME2/OWdw2MV4Ds2gARXeaVBLZ2GedjH/dY
B0Hc79yiIDsxg+bYjmq4qANe7bUf6b1pkhbJjnW3XLmA4g4Rsh0OIxs+dMGj79joMGHtrhPhs6th
guBqRaRGH6JzbySPu0xop9qpRscH2N56QM1G5ARkdbRrJbpQ8MJIsWXSovAeRQW+1o4wEl0jqEoY
ZGDmwrKsjSGwkJbCeYok9VH1NH15rOuY7Dunbm/nfnA0ZOonelNbHZ7QQVbfglk6jxpWUId2dovP
s1e4T16F2uBjFVKGgq9pPW/VCVORT/Gii7EdXVPASJ0I6X2qU7c162pOyy+ly6bhWLnDMABhXmhk
8ImEv2RVhuRDJ5OixfmENk+V35AGKxlFm707haTdVFQBaIpk3Q/WfkPVvMc0b8c9REsqlsE9vISG
xeAX9ffA5wG2ctKYAcyEGFyKNJrAwxdpyEuA6RqCLBbSoONGuym5pg0raaYCNXo70pUx2SlLov7Z
g8kch9kcVCZ3bTEBnV5N1fQpHk163cQS9vQMxi/RgQYmsls+E7deVcj7oP9igmE6TTbwYAeG2vgM
J68EeRLrhawvkp6l7kqTuBNrjj1GnHrTEX8FxA9StzGJm3mlKcURSUFJxFkbuNBi+jUYgluCMARL
mpJ3ftYnKu1zV5QQmRo6A4efPnEZ0F3AQUCFqky7faCapN8zIpMB2sLElRl8hEZ7FRRg4ubSsvSS
uWB1rKqZq+AUtMBmwssqxZHBpqFE1Ixl5XQbwkWNZmxL7F069l29gb8B+tpgJVu1rQjEzrZTNM+3
RQnxtC+K92hJg/Nh58yXY1BvOqTvbDsEM2lONRnRR4HdfAGjR+5GVe7QsR6zyZsinuMMbtIvWhZx
DGe1BYXyMFhI594SD/ngvuFDhfbOWChIeSrXRRqnpdfdmaadkz0n1O3y0YgRg1B3VT1f9GkbuBdF
O8jkCmWAuHJXrdBemulUE7FSPoZtNekiCpAN16zE8bPj38ohNv3RhKG0V17UFwGip1OW5ovf+3WZ
FQBbwdqt526yb2ivklUKbe1gha5/DbFfiu0d7i0SJwNHqLRZNWAb7EavoHRlkSbwXaU7hb1r1GOx
aT3ihDkiIVYlZGQQhye4u6d3kK1wyIckLaW/VZ6LZNppah/HXjMEN6pQ/kfF0L5YhZokxdE3kJAE
Hxb7xo4JC51BNMU7qMqZWmNSVTSNNobXgqDaEfbsIvEm5Xwp2i44hg1YySu/6LBonCSUJd5pCMQK
MnGp2TotLT0c+sEbwfS26TitolGBM83MEKUfsfNPAzBzUn4XVTh9kdyWxVoLkxS7upc+sh0wiHDc
9QcPQEQYek0rpHH+fAnPQjjSEDGU/bGaulBuZp603UUvi87dqHmCZ0XJ+KAe49q4/oMnfOxhiOba
ZJOgibMyMQQ1IGTuD3ChJ/jPpjABPJFp6bCTaFL0NXHcLMQWURnnPh8E0/pYE0PivULCVUPMHgSr
FZZgPF2U/azuC9FGT6SiU4lKjQch7skp0IyAlGNBxRYn6cF8tdOCUUXztARA0Otd9RylEx6P6bjc
eAlJq6+ebfvPoJ0EIDiSVPoQATN2uiKofajrVvRwyBPwXiOQJPY5rCuKCn55dev0aJZ3hTYIBtAr
yVhrPVSYZlazTOpFPMMgl8FWoKqyugEpq+EfoNIYJ7CEpMOXuU6r6hSAItXDXInLbsP6vpUwhyyY
2dtENi4GijftBmVEIBmNp317ZYtBm3zqekP2bWSaJ6jOSHqaNJ/8Bdavh4sJh9VxRbpW0vUsbThv
XKuZzr2xcb/7YKg+iynB73UuksScui2H3O9AZYPTt8ZeZDulwuMIhbgZqHuYI+8H3872AvrPHOjP
oAA8FzPGDW/RclCoXdHYBJkKIx1sIm+E+XWjHZzlQVHxPrEIv/rsOLHq7kuAmsDXbOYmAJseDqHw
6lHKbKe2jRwAnRxYs4XwyuSHQEK4ZO26Mq42kYY+y2UYKVtlfhSQ5KL1FmnZqGSJlw/uhMNAiuIN
Th5EaLstreDfItFqtg4GOJ0hBinoVaLHLf29mAeJNWwRr9bgGcDwMExHEm+kZEzlKMwpbPVF2EyQ
Fig9cGlmS9UmqXk6byoGYnfm19ArWKGj4PCValGGPTSxnStUPqjzZR4j767mGpqYjiJBALX6gFxN
Y1tVeUo7mUJeypboVloPu5lYyMsHZM6D3OFoGIh88llp1i12fZzG4hmCQlUfWDxqNXsWFbO++O74
hGjwPkcPWimsaT+2YU0fGyoZJJUN877HJVBqqw7YcLkey9gf16XS/skgd31e/idyXwC16SYsS9Ks
o4DRD4D/F+7KRlH4UQZOwy9mr4TBAjcjLMzbsgXdIQtb4X8PAq7DzYQ+HMdRfmHZgZaMDAm1QQjz
zMAJd9sYusN1LkQI8weY3UcYGFLMyssUpLOqLYvTMgKyFEup3EyiEPXtXEZpecEpaTm23Yjyk0qH
JM3QGHKjo51ZjFqrETP0aIPZ8SFAKrt28sB2kmG85jHedws2vIc0POlgkVxU4CRhElpkdktYexwA
oa02Cqf+CAY3wRx+4pCzn2580MDmbRCwoLlbMLHQ+5GTQeGYV1LdxjUDFCkMRR/et3VY8x1Ef6Nk
M6WQx7ngY+2iMBRS2I+mUePrleN2Tf0BFjbtYqfnRCg78h5C3waLkm0IrZ0A9kKK0WsEsWne1oQk
rF8pKHiBFCpkpaAu6snaycywlBUgbMDjbxVKZtCJnONqBouDWXboahyilt3QlF2GHJHBtYfY4jlF
wonYDTtifcKJ0xuhrVCjPwP9AeleI6ljFKTURb9MyZmZ9Rg5s7wokTC6+4D08eIs55EA+oCVu0vH
Jr5sPZbUF6ztsf2AgA6tbKRQSbLx4alHd+MQ+ug7sBC2eJKLJs5x2fBOGwsj8A4K6hFqLKFExaOZ
IHZXQ21EriNIBaLaqlsOf5hQOQTi43VVnLoGIo1Zz4Lwjg06ZogiKHRuALWgLjyN4VuaYYTDGkBz
W4GTnAzFhwoRtTw21jMBzqfVGK8qeL2nV2EKf5Ac1ACIpQ1pMq196unDmNS6g9c7nP1G6D19Q1Hc
uUF9O/7gQZUwQvzU42ZuRpgete1oT0uey6DQ3gOrVEUoTMNrLD2Vo9EMLuMx6sdV0Ox6EZa3aRj5
EOB1zNe4T+gHRJbpUOtyvC8gnIkst+rHfLBQQVixWljQr0yX5nXn0i2IjfEG8grN0dGsgDde5WPx
Btj2t4WUYPW4GvMBJUhwvTm0Hr7Uo0aZpAF4/bJkM3SOKkVCVBCL2dl0haMEwmzqbKpEq8fO9XqF
cxEPH1uB8kUxAfe5qXlNNrEUfN9gXNF/SLhTgfiSomkv6iHYNOEcb8dw1jhe06neoCOrro3vjQ9F
01lIe0va75sCIkyeqxSKSwHxPqRU2X4r4P6C5kMpEg/nghmlYS/xlEHSA7mwCDK5/mkIunEfugWO
xsyp7wkruk1Eqvqm6CW5mImHaZgm/ZE2GhZUMkp0tRU6nrDl9R5g9mgi0Ml1PutBq1xPgbO0U2Cn
WM8hcPqtewgtqy893BdbzVDexePsn6o0KD45nH3vh6TMwKyZ1SodO2c3QicD3A5n0CgB6xR7BIkv
PYchXenq8LaxAdrEpROpQx+N06WtvfgLjzj2m+b/CDuP3ciRLQ0/EQF6MrZMrzSSSqZU2hBSGbpg
0AeDfPr58i4vMDObRgON6pIyyYhzftsGe5H5w7ccqbebOpU9jH4+/pFRDBhvYhfrkMsSRP2OMteI
PeWrUvlU7b3Sib6Z7Gzmq6Ap/5m5l/tlqLHCyJ4TZuNGY7vgO3FSGA+7m/xk0YFLzsTi5PlpKmI8
XqpPzXxqUgKu9iz4v8u1eCsLv985Ue/dnHAl0d9RbrRrV4tGcJINWzK/Ggo714Kym4TXzwUxXuaX
eM2qD+N5citGKouzWOcvwnLUvxZW5ne8ju4fJVfGWSPtigsqoAmmG+Q9NVP3p3y2f4yxBe1beL9d
ru4rcjJY6MJffnoVsfN2L4ZNLgkWkp7XHvOpFhtnttI3LypGmVRUiuz6hTCvPJdUMFSgZasF1hTJ
sD1K6Qmghg58A0xzb1jddkKln61Nr2HMsLI3uLaAkwq550YePwhm7g6ORQxjtqZHwpLtnW2qNgms
tUp0PY1HISP9iYnDumg+tmq057O0l/k4TaqfMOpG2DamwbP+3kWD366y3N0QrcFuGKZyN8ZNQO2k
ZXdJoOLotySoQyRL2Td7jhx/11v+RFA4U3EXNWI/Fh1aEhX5G5hJ/nQqq4eqCK2HcIppF3B857jU
pEqbwZHHbDHh1pVx+ha2YiIL3Ql5SwPW9DAQvydApyjhJl4/Kstbr61TL0/84fWPpzi7HMU6E0F5
0OM281UVlBLVyKW3K7PFwc5ZV0evHZ5C2y9Pw7QOB08ZXk6r8h+VQiQH8xa3h0i5hnCeKayRRjTr
D4b6YEuzrrWbZk1mAEu+9aS6Dl+byLwPUjmmc87atTG1VSZzNbJSu6Uyv9d4nY9KepLkJOu7dsro
XevUvKohe459e7poBzKsKUzBVjSwz/IzvdgyyE4LyUebuK87zGdd+wHeHz8tQd58QAMN/jbWAdeM
N9J01I9hvesCPdivuGF4lmzdy0NMV/muHojtRNStcnghOmEZrfydtjrvxygDQRDrqB7yclqZQkWR
lCpyDra8Ixzp0EHu+IaKR9e7jS0997WcqxswpTrkjnK2jjBfGTPC1bbG/GmtKD/FeTAd8941u1qx
7CjHEhsihL/TxSNygVL6yakIfGhMtZEaHw3VGtnBd2ly6seymo7pEoEdqxSoEZR9geuwXcGKZ818
jVvfz4Pfc2flVyEr92FMw9kFiL7TALOb7l3ExtsCio4frUipEZn68k8f5ljbvbF6n3vC/migtU9e
NKZ/89IZzqQ+tQ9dfufkCB/x36PFeDBHmuV+E7VZ3rKkO+vVaF2cAyNRkrCI/rCV539gzW+pPh97
hrrIwyRkCvfVKZuXOogoXI/Bj4C9i06fgH5hYgjvhOtolfBYlr2upSK+7Sg0JHG3OixT1v+JYU/P
rr734hqyJeH+CKEIgGJOxE6mSc/tvs+1JJhxGl8sEtLf6aIcvosS9q1jWN3GKuQeWGvrIOaivzYT
L2OxhIqMJyvC8lXmPCQjlEcFSPNCFLjkJ7Roc5L8r1F99N0ulSGEX0zYW+ZmL56uSRS1jL9ADcbR
g8qFAJ6wSm8XMxB9NuQYbvNghAcDu0yaLLJuvOg9AdVB/Xv1LfulU1549C0Own6exQMLWbkfWe3P
q2dFV4DA4dosA7STWx3J+M42kZWuX+B1+c6edPlke/Ktrh35YMqugj0f5s++kyTQLPBebd89Fahv
Do2y9Gk2aimTzFnDfbn6bw3nQlJ6XXrsJw6sSWj3Vy5r522pZusFT171EfqlPCjpUKNZwHMgSVu+
Uuop/5Fp9XesVAqX0XXRdq7cEp6H3I5GlPV+UvZwlQ7tv8GcdhsR1N5t4oTndmoy+1iWAwWDFvc6
CW1he4iRkV+UXTbnNZbjCdFI9imAvZ51EdqXqpuqT+ON+qB0sLzEM/7q1RmtXamK9lG0g7VdGvvd
SStB+ibhslFTIDwS5UdWMz8h/Si2scXL6hYGqJieAhaRMnpEdGj2aT5nV5mKbypD1HPU3GEn4Xbz
2cqi8FxNFVQgSM6zX7TzXpca1L+wPZIjWYJ3edbyzYYyUIxlnIOgdmBssSiGXUFO3R8/c9ybJQSF
yGEht6UwiJgZkB9E4ISJ8aP13YGvY7cr4wtuSf+9zePmUdbWzlsUx4kr6gs5Yh4mDellv1Ucrz+t
3vvSVD/cmlniMl38x9Jdu00P+nSBQAh2fT2TekOp77uytfgM1iG9LRV0JVbg5mSku17DUOUPaDGd
nW2rHaKT6KlkNNxZVqMPjuJ2TNzerje2gmhppvQXMA9wojakLvdAL8YvQWFU1QMuasqffOXs5h5C
UOXjRMhtkF7YP6PjAOa4573g7geaOnX5vPw13RQj+F2DM6Ue9GQp7nM785EJdFN4CuSi4FCKve4W
uSdE1dv7yLg+imEEiirjdz+sxBEjkrmhrRcEHvX4KCeUOOgW4HHoEiH2CA0iY+Sir0CTza3yyuFo
xVl17skrTfDutSzVLXHApsaMir6ZskkNBxGu2baOu/JX10OW9AUtZm7KAET2lLOZF1CGnNvlEjri
TQYRhQrVQNwf1MJLpjVRhICD08XNRXkx7foV9bn1h3nzX7Q4u6b36J/2nPU0pLAflmsHSb069R49
CLj9yhyW58PeFKk59qH+6lrRAfAN7gYWa6bHrKUOZ0VRlyyVJiD0XmnRr+FvXppydydrL2KwpyPr
2MwoUckDeDON9hBUJ08LCAWSG6tg6U6poAHCBQcDlMUCTFASDdTyTnUsECnGzIp46GBKUhb/17p2
hyRkUj0JllpK6cruGzQJAtkuQAKquHpfepJmSY0PAUQG68wGEp8ojZqfZ505p56DaT92dKAklr+2
Vz2K8lmuq/iIzFQ8yWKuON/RYKVZp04Q5KRn9N2jIzQOqG792TEI7MA8s03dB9ZxTMVtCBexRzzz
eyqieWtnMn+3mDoeq4ApquphN00k9YOBNDgWuf+RkZuRpMNEK3B476+CBqfCK/a4h/JR/kWK1R/y
ANbKisfxuNDavI2d/JKlDLhICNY/UyNDqrRhUR6KmJicmdyUv2sLK+Y0udrNviU3oTvKvQPBySRC
qgpB5x5X8pKdbA9NlASWKdlpc/U4k99zi7NQU1lrkcZMjtWmcFR7IXegv/Q02J8Wo83B1rE6KJXj
uhsC74L1rqVtJyf6IKQ7XGeWc2AxsZ/WuBh3cxCGbRIBKXzMJQR1JJVF4ID6uS5u9TuyjZUmQvvZ
2e7mGKRkeEbnEiWhxLIepcFfzxDJFbrRehiywmzLkWNOxlSQj7g46Ukx/d5Pxa+WqJ9tX1IcbrF6
AW610+N0/01NoX7GRWPv4yIefsR1Kq7DGvabcByh4Io1eBCL/StgcwItpW50SeuTbboO33NxW0LJ
hOm049arqTcrq9QwnamPOmacndb+tQeF3JoZTAs5Pzkuqqi//C5vHuM2S5M11ua9rPLo4Hhe8VAt
VnOScfXXDXXG4B2+lUR37iLPeKhS4o7weHCdwW3snduizVPDXFwMXVeWXt1nVXmkYYmeiuv7qzbb
2YKog8NE67DZhLnw+HVYM+Bbq03Y6vwoKtfhdnGrC4UIgC4O97iNGf0A/PB3oJxoE5Rx9gMbmLho
nkJicE007VecZVsiymFNa5DXFbHSqUbZsAF8DRNFHj+BvJ5Ihtag8IOFScCe1UnNcjqoMmg3Q99i
vVHRQI9l/sNaCwslierPJvDty2h09um6gj+qO8C3flU75Wfpfq7C9H2q8c8QzrtyDY3j88Q1/pBZ
9WcnYHvHccWJUUjerJVy6bYLQiiZWJ6l5X6HJvjphfA/JgucxHHRqiJB2AmRImJDEM1dYbXhQSpH
P9i+Fz46QRlddVC5V40GfFOM9vNQhvrkozvcFkLQXNT76jza4Bb+ZMoEm+mUrAP5l1OGOt2vapd7
UoaJgFhDMmGrE2gv2iEnGwmCYEXNooEkEh+dgarTQzirz7REmYD6zU4yxChJhmYi0RgmSKlNQwbJ
OrsOxSQuJZfgYxlWwTE36fxhN0vFKkON6GOdu2gX+lqHHE41sGYbUPoW2QUbWqbdHaCI3V+Q4okn
5GTIMhy3Jz0gnY8rr/cDlN7ylNp1jpbS3qNu6K8qS//p0sleEecE22jiMtS0ap/zkljTgg5ToqdM
/6MIxbIZ2mJG10W/BkhneoHGdBI/gGkrHOs7G4D/NN3FO2UINyCtU5kaAVVE/4kjvyd+2R8Qa90p
n7JiE+Tjc9HzhZV2/VbNo38oC3TzHAXy4LbqC0aj3IShdY5rtikEAdGs6NUT5rO4izmmUI+HvMvl
hk9NQgQHdF+U5fedg90IBGZc9eFnPHffPuzrLQ7pDTVue8Z3fpv68CkIWkO1Wvu2eOvzOjIKuzOi
Fy/u95E1/hwi+62z9ZjYhjFjWa2ndlmxMkkFtS3UdOOR8uAKPI88w/AvkdkFOfaWQ/0gsHgFgJwo
hJKHcsivtSl+RjOr0arbjryzsPlrj2q5MPvOGwrs74H3Xc3yi8z3I8b2+qqMHG20r4L1rCoQunGn
/XSGcTjElMoeCV4WOziW4Gh6EW8qUn35pkJE5pu1Wos/TdE6SFLy2aJMmb3ZGkFMaX6YnJs9wp/2
bDz/INrba1czFSgq3askteZ2K/4jIPPQW+Wj7g+GEQYSiiIbhGR0hOVBBsTaRuOnoH50u4wT68Gi
9A8bqubLWaX86rP+ftXr8NxngHBIAlPrYWlqj+FmQa2pncH/K+ha+NdkTbsLG3TCXGChfndqLBkc
MhbRd9YwufaWs77ZpyL1Ifo1fT6epcyX7ufoGIfMLZaJlpOfa5Q74TqY57ENO6j7udvPflUd0jWz
N8yV8gLy6V5LMxfHZe5rRuxqQOdcL5baO14a/kPzUJzGCuqrDNv+TYtiOpZWhDBFcbT2lfCeG0b5
BzPg+ZyHZt76a61fw9mm5XTg79rGAa+qhc7/vQ+W/A98o40buBY2uCbMy09IHPU2eKp9t/NA7LzJ
J4u0seYzwWQt2dkzUWht1g5/tFjbPglHmzwYbykQkYk1X9fdgG6VAAsKo+skU2l0xO0x/LbcGhCX
r7NiiWYZY5LIab+JrDOJL+oCRCmRsJWji9B7Fe7XImI0mHRCzdslq4rHNIRk5NZpEV4wcN7yeHQP
NR0nP7JusKNt4K0RiFIJzsG2S259ruQ7+qROwdZHI8v4Umh5offeFhsgnkYg4KjUfIRaa75MZst3
+jama4H2gOVuRSx7RAHS1RuISRTaYVdH864OFgExEkTd2a9HthboPIfw7G7M4XhyW8hdXsps3HR1
5y/v9szMC6HlZNFmAbTZVUvNUJjzqo0bv608MN6g9PeOO+uJ5aRqfqN1jbpdjEmbNaCNpnxjz/Ok
dn42hs22IvditzIHAv3IkU2BoXg6dv7UPKVDEO3gHr1bU8NondKVPsBNi1QhvE42ODWjaTlBBoXK
Fkk/iIruq4wH2HiQBLtQacAwr3AFcWXLDJPNC2v9KgEA6x9VmsM79YovZTOA+xBGJNugofSAXsn9
7MXltL9Pek+D0/hi1/Ve/4T0XZyINoqarTL9Cm2C/FpsS8eCNHZ1IT3GybH48kXfB9RLN6XaLTI2
M3KXdcFUUIaDOEVFEUaUYGFl5QORbdqlHG+98H4jNh2rZ0LiLGqLRtorzkvchO4G0ZlPEFRcpvVG
RyX41tiM5QTn11NVAITbr7diqpr+iOheGkLPJz6nlHPcbMOw8dK3sXGH9MWoeGl+5WWtvRrZwizL
fajgED9gXQ1VEQXD0JgQfdGVB7VWbrylw6Z4LzPZPTXj2r0WKkegYQHi33qr4KfkXGVUCuI8ohnK
aUC5Paoe3qGNPCKzLbdfT3owrEz1MuYfQ+m4xDg5XaYfujnvl61dmwiyW8xD+Rvi1/efIyey20eP
vCd5mFGGxYdusCR0Ar02NhJPc+dNZrIlH9KU1LQ7CUKaFm2465tvFvt7bqrikFudT/Rv5yayGH9U
NZHKaWaXx1SoeqvydnyNEIxuR6d7ZuE257CExe99MzBwDM9l1aRI1YnUwyoQqL2ZSptAqsreuoAj
m54fdAN+3NxW4zBQVPVCduYiIOSC1iHHKG/AnGGSCbO2zK9g0c9ciNWxcLX3OviBefB1Fj8O45Rh
5+vQOK0pBHobcORO3vi2ArFBUZvPyUYSllVIlRVZTtsYMhahprESgrHLA1XHSOBqXhu7apoXaCnG
TUKgno1jtVsUCnofR/m6NfQcXme/RbtBmxVcBwZLcupifGoFwXQloZKJiQh/2UW9u9xG9ovHTIzz
vBNd5PyCuLQ5YRtYLTdtu4+xXPSpRR+imdG77oJy0qJuDq21u2FAb7blNMQ7i5JVB28Mh10iuzT7
RPTZX0h9rCGIhTPfhL90SPHN1P8tbCBzB62ls5lEXDjYXyQWA1n0BlmPY7gmxHDv7wvcRwGbAU7J
AwVbq1+yYBh3utGSv7D1cQPI8tWduuzUh0t96pc2+FM1LkOhq9pHteTtJUWd9UJScnh2c82tMbsk
ouqehSVxtN/SKlv47WbMXL1fgugeg9n168Va+/v4Dy33aSK3Yq2Km/Xck2P96fdAWklAuJhJaKxK
tyWs3onLcNixq7wTDJ122z6c2gSNgfjuK0Q6bTs6Lz6TJ/vRFG0dEwxJHKGtDjI7fo9A5Q9uMaWH
ZSx+pML6JBClgqGr8r3fyFvdMH+sC0mxvkZRysl4ihDCbYuYEDkb5JItr+HLax6jvrx4Wtm70kZS
WKoZSZtdjGc2CYwSFFWysXpfTVEg9G9ceWj00CalPzwJv5m2a1uSTq4nInCm+LoqJuZOZPKB3NZw
043hsrXGIcLW097iyb0iJdq10lPHdayOfT5vywgpYNMP3o3kkielkFdbWfEu8xohjGycn/Vcfy0w
/4mviTi2dI5mKgpeoT3nneUGckc49xdSo2s4rIdgUtEpsNrLGIRvMVLXZHVND9WTX3neCYqj2XMr
+8xNltTpjx4YUzpN1It4JcGu8nWyqu8+t5nOIERoNAMvzU9ukF/SAQkW7rQrdHRE7rxjn+J2Cblt
IzkmUIbRlqQSH+LKJ4uvGBn1rKe7MhUlPK8YTmW63k9Tm+evRdjcvHWk8T2Pq43jZSXzSfOcGuxf
xD5Dj/LNJwasFXpkyOuk7Pxi53cI/TpuOGitzNsPw/30CSq7uDLhfFGbCW7GrbKDvdPo0oYIJJo9
zatai9sK+N1P9YPq/WvbzF+xU1DLLZZfAt1gDo8KVZ15p0KsoHxzFOxV3mPp6FpwC7/oNgsk8QlO
3tutcV7vphF7lje30R+hILYigxuoCUrvvGayfV5NPL6GGUGEub6nqI6CkpGZqMJ4ENeyWVZedpIi
3ycRvLeetP6zNE179DQXbTvtG51113ipsw2qK7EDXrd/LeHcfuc0vzKVKecKmy3LC24KzkIY6kvU
BCDDFqPiki7l3k2R+48YA5ZB/hzEPbvt7ocOUDJsTJgFD8bTzpEcq+Vz5vR/hUTLtmUHbi8K93HC
ZwUNNlNp4Ef0gJWFi+SyxVPU5V8M2FjDsiEvfvSW7eBRwwQwqCg3m1khdD4DKcAW9tP3iIrxwcfg
N2o/3qeli+Sqn55LhBhcc/EbsyviEQtpuiRst40g/rNwmY7+3A1/VO+ux5bGIZxvV5+95ei4ubyV
yEtMO/8qm+rNTttfVZOdVTuYg0BnfO11Om3Bo/U2nprlFx+eg5SDTFmrHu8Onna0HjqCc6fEXgL3
2rjYGPOKt5T8XiR9SCDyCw5yXsmxw+w4+si06WPYLlIEx8qag0sXR80Fopspn8aa31FrZydrCJt/
a8DzERL+RRsCIi1MVM4eMXa+qbTlg0dO7UXO0/q3iIayT2YHOA+SMkTxINL8IfbL4vNer4DDlzjT
WnnNR11yIIZRBWtGB9uis/MSGfcfSgDz0OSpPCq2RYSUWX/xFNz6aPJqE5i6uA3Qk/yVMW2mFkZG
rBqZTAYr8C+RTll27KL2P7W7MnPkWRgd0nGIy2uNr4V4Q13Y/+o1Am3z67mbfhgSiNGRlEK8m3oI
3qIuK4ukI2zu2li1PgqYxuJQdeBB0Od28eT6Qn3z4GTyHDVe9COLMhOiPQyw1qVtc5vCGRPHPVHl
nCLguhBL5jzbaPmbjaqNIaqosOdtIFSHpSC0vpvQwieHpWJh38qCijQnr34qZJ1/juzUR631+ndY
5+5Siaqctmzs8U9Nb5R9KPNlAWQoUclqO3pyeWiHZC4n8DGNWYF52PFf0YOJYNOo1UGoBv3HrJZ3
AXhB391cdHevlQXw4g2tvOBcGE5gNWjJcFNdu9S1rms1x4c+L7oU+1uvzN5Jc4oqbGvo+cwj9wdD
Z2iSmJDPXwFaakJt7eFUqGA5uNVaI9QZY+/aek397E2kxMYEAR7dsfGuVh+R+DlN6BIKYhMQs6CV
mXFPYtgXwyu9UME2d+6onm0TItyiYKw2c6vD7TCNcrO6LuTCSPNkGyy/fJf9bzDd+F7ksbUPlvLu
pJrj55LNlxXHgyyZMdDvlTT/yrArnqXAzgulmLZ/S6dlmhjQ1zPNk5aR2d3Vcf3iIcileQi6PiBo
yMdnlzbm6rmrtecZqXZBGCNcXlePGPWxfi/l0iAsE+YRIvolcIbiiLZ3RaVTkCpZ2b7GzwoMj077
t+3Tzatz1rE1kPMm1mB6HdaMxJHhi42dn3a1DgfgDPrSeW72is4nOFHB7r4Q4aJ3Q4cm3pn1uNHS
gTzKfRwLjEP4ldtlh3LOY1njc+iBF+5KBeC8jt+MrZz9geP6VXv04+ZEXyZjhrad2bxh5AmzkwPF
yqEBoEpdvXtK0Xgf63AZN6nndU+9E5glwYDr/OEaMvtBKk0mZQ+IabGkG8Ogy5b4BOZLpUMK7dzA
AaEknBFdiPBSDIBuXZ6L30Ur76hYai6iz9FHuinMbG3sPckrTOkh1He+Trd6XYgAt0KGB8J+iNyN
SvZyAcFaOOkjeo15wzefH6bcvmRl/wjhXAKHIsgqh4GRP4y9F/9O6Mm6+KdZbxJlqmUndU6yaT0U
h0XXXmJjY6EfHqUT2mlnl2FJ5B9peGvJuUZAKaLbXDlvQuho0yC6epr5+D7Rfvzz7qYVlbHaOYX9
pANFxG10L/pTEuiTjSVxutjeDFpnuxIJJwtDbIGURMtjGOL+Ktd8a7Bqdnf7xuAQkmkBoiW9zWPv
S7A5Weor80Sd9Nl8cOR8DA3KtCxArOd04tibij/msYj6gTiazPjXUTrFptVYP/2OaojUb7k+2ugf
B4G/YdGq/9ZBrA8+BSTMw/1j51EuNK0ALfgvxrPO8Dv3lf1Uijw+jk3cnYoire71Sh3rrjtw1aP+
ij2kNxigGIhgcZQlUx6vYHBuEkngoUThu6nMAoMniTIuZpKNzNp+VFMdHGKLEbJW/uvICsgDEpaH
WRQCAgdl7sqK/OAY8UFmodhwuZ2BoCd+80xtESfUu8jJxQGFYs3A70Hi0yt9K5FAfhFsTz9TE4zB
2Yvm7gehjdYjV/NyLPqpZ8Ol7w1RUsBhQPh4o5AKj+zqB9x8zzF6obMVxBKkXvoMvwXrH8jrqZ61
+mFQW02ZHbAlcUaIEUR2Wn1vE+KOSJiPChK7AuQJOOsO1IxbvL3C9n6G9kL+ek1Yv1aNga3HSNC2
tgKCW6NPLZbqOMslvK1ImH8YqaetJZ36FppI7ekoKhN8Fg5Qghz4VxPe2+pr1N5pvmx8v6xuxjYZ
g1uptm5sVlJURu9IptHLtA7O1jbinlhA862PhW6Dxhnc2MXZxlqfP1DscUU79RhUrdwXpOAeZOo8
VnV3tRC3bTwC5o+xIT02BJw5DTbyrqWIx58uZjmIhnpADlaXR+MXUaKjlAxmehzwgSrGwnlKaL7F
7BDYesepfZ3VHfxHZzv0CGdUXUXncY3c1zFnbZA6wy1ftFBDy91CXTVA270CUC6t6QBKNR7oKSie
FOnu7CSjTkpnekRr/NOaLXs3yNRKkKINV4/PfRv59UPj5T/RwQ8b2wS7tA0YR/plvAG6rS9DHLWX
gdTH1h0+TSi6fYXdF9it7cEVQT8zn8qL1GX6SDk0ghWdGE6RH4YjdGOX5m0203dQcIuHuWn3yF70
TlW1Pngyv6a+7+2mOHgJskmzeYhjWPlyt1bCpmm0yfg6ujc/4r+3EXxFrX72FSLNOXCXXQ9WENzD
sbuRgnQPVcoxWqoCyW1Vn9IhH94i7X2s1FKhZ4B7UP6IFlOLP3SQpoxyjtr4EQ/eslY43nH84heX
HBEia4+tL8DDiuLFM6b/Kn31ELrF8oV1qzqnlZs9OG4Zb/EXpiT391+tU7ksbkEP27p4j3XR6O/e
NNV+ZcX8VUpyyBUuiH2DVfFF9njogh6Jdkadybmmvht/hv9IcgAUt4D5g4RPPPY0bir8g/7kbNzQ
e2S3qEliACXUdr/HrXQMU/+JIFTmHXNobfc5s8Y9J+MDIvH3fsgvTskdh3au2AwtKmTU9hpp3bjD
8f47M6riEq3vN5VOYqcattyrN8y6iFDt8uYSf8Eix8Hapja2WWNd01VvcSnsRK7xnkzWTSLm2k16
AJQdXeyU2SFcS5R4cvoXcgMTzRGZ3cKsuTW89wmx5e5WxOUfvFQs9pKAWoyIJIbIyml2zrhUT0Ux
XmQd8wT4PFWZxQeBe/WzW903zsLPACZ1n04CV19u+dshnFBisd6iQK2LPff4Ct9ZZbssE0k5tN5N
eDlEoENafDPzkshpPcdV+OK1y3zIluXZQWlHxEODqmeFc1yrSrKyY0hvO0edmd26u+FGNkCOqX4v
JneB5kRE4LgrIm7T/YqL4R8BIzhnkWDG1oTCQabZZU2xhKJOWjfYIXEDdW17jFzeEV+FZjNltQ0V
yABTS6wqztogb0IolHiNXcBtDW95tpYgeeuNNew+Oulyk5KLvQvwUif24F2wlvRJXsFhhovVbhTW
iATU+rVpPCcZU/epamqkJxLMsQp8fDlAdJusJrsa9r0A0a7Mhnnb2tBLHu/iKo736NXVJqjrv2mz
vq8ilPswK+6Ej3z0C7dDENoitavQsRYBtlKRdtC47rp3/NU8imoJNzlj03vvrdOmtXTK27VkW6+D
7o36Kt6TitKeYdbcBGd+uG97LPWQvJgKhXtesj46oyyYIcryYm+jC+RUmr+7eU6xnhl58PzxXVfy
qQNOTDSg2N2fXxxdt/tCLPyW3wvKxjlfN8R0Sp5qqOzFvidpDG/xGPW7yNeYf+6y/dZlr65rhiR6
4uKZSAg2PJVwLMLQB3Z/WFFabbq2BGL2dc2M1rfrvYB3QAOMY1B4W8of9JyYauUlsRxZPOaRzZeY
e6H8jQ9z+ATJUj2UO+1OWbtEZ1xEnIA4Jp3fBWe63vae39cHa+osZ7uATzUHt7OR/WTaIoMm7sUI
dxWoMj3NGYXTB+i0KEejYzq+R8vrxSEIpkbc/DkLzNlxev0+pzy+r1WokZu4Mh0p7g29dNrDkxcD
jIOgEoFAijUEb7YRfaH+KP6/GuH/LafovwK+0onKCZdSuUNodajGKfBavmOcVf/+7xik/yXIK/qv
IK/FWs3/cHYey3HjXBR+IlYxE9x2EKkwzpLt2bBsz5g5gJl8+v/rWcn4xWZVL6UF2QRwES7O/c48
6w7V08Zaoo+axyfydtGBdtvzHTAuz3qDUeYpmL64MEcqeVG5pbhPGSGb6sxg1JHkOi4I+AD51Gnb
c4nlpj/Y7De/2l4uLjm9yCz/Wo2hbAIALvPH61+8BZhSsH6TBb/cI/cURHXN/svHAy9ypl+lO35f
rWWHvLcBf7rQyV+T3zS2FLngGj6QlV2yfYyiF5NkTXooYptq3SbLiXFDoj2//lEbo8RVgF9xIr0c
KeoaUPhG8kIr1tNgt+bn256uAL8M3Zq4nm3XoBqke+LIY4e6Xu/54W0MQdUMjN2AHpuZS1uNXJCh
OdWpLiLZ6XlRvgOS22oeBfaFbT1O2whLgtrwy+YQU5ZisifMkh1S9caYci/vfQX60yqjoqCJ6sVE
fkzMIczt5rSwHZs06zZEnatMA1yiYK3clitEN+uXjLgTNN5pL5Z5J9O2vnEQKXMB8uUBHYTAfDDH
ITldHO1sciuww1rcCgllFpihdTiNnq1szi5X3U5XBwvoigDFxHJyWiMCNiKbnQ7fepkS5Dl6ydTp
6ZBudKKg1yl9GWAlPCxxnN6JpsSLPhnjm3h4tqV82bpy8WrJoSEPWNRPa52X3xoOo+nxevS9HR+4
lf45uKqsiWWOaxrAkKx50igXp8CeNGl9GisfAPn1t7zdYrapzFiJWXtj03ns/E0peUEn+m8JFXD5
ESQSQxoR0Op86IG05Tvf9XZQ2qYyZ5kzLsauXLli0BB0HLnDbx65Zav2SILGpf3/f92xTWXakn3W
JjaJsJC8qj+G/YCTYwilu/mujVofPRixM/1rGWS0tGLqv1mr27MfbVA53eu22b5cb9itz7zMGa/n
hsIm1QLSIRwpuk4Q2NVcr1JIXg47PbcxPkxlcuPM4LToZ+vQiq3xM3lG43dWSIHUO9bqvW3I1kuU
GW5ussoF+tWEknSqfWiSQrzP26kwyZRQmXxbUymTHLkVMSNZlmHUG+N7IZvpg7NW5o773dYnKNMb
Eqh+7FutDkWb2s9IRNYyyKh14jLHW+Hn3/YNymSgx0j2XRHVYaH1490qnRLiXpV+uu3pylzAfQ71
qdSPhjUTzkdJyckEA5yyvfP15xsbjaTajaDtpTpEIwHg5ss8vY9TZ9HvoVlE1rkvS5ncL1T8PrZt
xiacvS7ZOuo8E/fB9r1Uf3TKjsvDqNAj+1CtJXq6HuIH1dsoruOdn/g28db+z7vhVTwtKWWuwmOi
ilah9ceh1nGXym30M3dxrvn130tix+M5j6rGesJYI58B4aTm+vF6C7291HMh/Wc4OzZXXiC3ZOii
h32YFmiLq8gw5l3c5hF1vf/z+ns2pg1DmTaGYm3ybMpkSLKm+lRq6JXgWdVcSt/2/MsAeNWMwIlW
kgM+qhCnaArAc1X57CFKebn++K1xpMwX/eSyUcmgDk3tAPVrdLLPWtJmv6ZFljuzxdYrlNliMOK2
0L38or68OJoUGk/WKXV18HbyvNvC+b8zzatmKqhTgawkmpCLWfKLqWN1Meoa1A87/bD1Fcp8wWK7
RknE8oDFjNGR8y9lc0L03JJfSPXs623docwbJr5jS+E5VKlyTy/IqQyGeOwYysW7GXbm3jHksnS/
seKqbiGDT/F21OtVaHsT+nKsuPL+s2fMs/cXojZtQf81Q5rUasPUP44FKsHbxoLqIjImuuRKIWLa
GtPqC2wdMuJeP0v/UPrcwuystJfYe+vzlNi32nnqgbzVYZw33LPALbFqjU2+VzYUUxrpwqHO7Ze/
r/fZxgyguouMQmu4kpIyHLpGUOfSdBwd1yGpnm97/mVEvhrac4Odtl2bbFtR1cFvaLr6H7vQY7HT
Wlu/X5kCtGxutEqmTYh0HpmJcOVpcovifP3XbywDuhL99dyZ1H5mdTgZNAkZotiANWuKqveeuVte
8dtJO6c70vuNeMxlA3zmEPnT3jqwEbeqmWtlxqPNCZ7Zpxn9bxGuE/9M+solCOgwbWet2WpBZW6g
HNtzJYqx0Gnr6ZKyn+yHCR7V79uaUJkUqmLEF8AqZSjSJe8oaegQlZIWhVUTU3cOY7ZLAQdGkUB7
O3A58f1iBfTr+svfjiXcIf8cfQhd80XabDT0yOBe03a7JAmz3FhmgEdcp3z2EsA1N22bLNUjqdHM
OPKqgqFIZvInl2nxs97Oa7Qzh1/i///nBUs1N3ElFWpy7mXYF4t2Gmf9K9JS0MEdV6Gyfi4gi11v
tLcHneVfGvNVyJZ+kwzLZdEWziVXYs3j4B3dWpLYTA197U+3vUaZGRanlK7djjSXToZq8ORzL0SL
Uqy48QXK1GCB++gkupaw93s8Ul3dmJF0+BCSMWrq850t1Fa3KFOEKVenTmvO5ZNTlNWzkViXNHBd
CgveUBl5d+sUWc1hrmxYLddb7vIBb40EU+kgkZrcE7A/J8VZfbKywhhOOsrmbmekbQ0AZUbwsTjx
Op0zTENen2x9bqCWF42p59Qhzbbz4bbPUGaGuICRBiS1Ca2xFke/Aw1pDcB1rz994yNU05O6pF7V
v0RjFVXWIxT1GigB4Ox6SdKbznrWxTfydaBELlWluuC46lag7jRIf2fSQZ8BQfd31z9io6f/w/6/
CsUEl1GpmT03mjNV6q1n63etBOhz/elbTaQE+khEl2Pc0gGdZT0C1z4WWNIerRoA0/U3bP1+JcYT
7od80BbEeA51t9S1sUYAmlYvtz3+8tpXzSNkjRyHQt8wg0D0vna05Sx9c3cnthHaqu2Ju8LtMjlg
htQB/14j7vpk1Z2KdEal2kd/VVqy485rXIb8GxEtlIheqrzwvbqin6vsA9XP30S03Jmi/dDl01Mz
lg9NYv5mEc2PiEGSw22tp4R5ps8R+RafzFVGuU+m/Vyj/NP1R2+NLCW0e7vrI8gXZN08ezjHfr0e
jYaavUvtxE58XwbpG02mepsATCwi+El12A1T4KRYg/RW595T4nlqXFt+v/4hGwNYdfPta42UuE4b
iUSHLjUjfk7r8jbrOMu7DLxX49fzcfG2Grb6tUwfM83NLjfx2YnO5pbMX6P76x+x0RueEueVGyMx
IN8CI2dFloBpVoMGaqq7Q2XoVLFdf8tWUymxjsFDgaONU4cGxBiTMqejy+7/xt5WIl1aDSUdlCiH
In7fGOvjhahmGMiWUGfd9vOtP/siqXp7hH7chKVo0SCByZiRfZRuO+1cTWxkii31FlQ4Mmsm2dZQ
d1cNlII5PLToPsDGU7QKg6L4xB1s8l6g1gHmuLqfKdzHLWTo5q+3faIS8AgZ0TRXNSEDIItJv+4+
DYue7Hi9bcyWqrO4Ab1grCk4DE2rhDKcDX13SKt61Y/D6Ocw4Pra/t6sMwqVmz5Hvf5cksFfLdin
oZkbcjmuM/S1g0DUeNt5HzThn0PCaT0gYpcpxnd77ZBFTn2u0954onx9z5BvI2hcZQZIqi5Niojr
CUu4NpXfJfXtPfbr11too0vUS8/e4T41c8iU+Ch7PpeLBxQvORWGpGJ+qX7Ck293+mJjNnaV4G8a
qtmQjdEXKF8DZ0KlSk3d9NTHdvw8s6E4X/+it3M/4Er/7JLa1hO/mGbaC/ks1MQWiOgC3MpOHhzo
giseUWEue2cnYjZmTvVCFCqAlaCwZx1Lm4yyz9nIFvS0YnrWZB91wfWP2hoE5p8ftWpjDiqFxkNM
LI5QdOx74di32c9ZrhL1fWcnepkzxIh9765pauBofXSbO63lKiu93kajRcUMa8tQ1CcgcM6JE1ES
emLe20RudIKjHOJBoDuDZTCxLHZqPLncD3yokZtSclPVxm2zv6OEOsjAzLAWvwi77mJowDH3jCi1
u7vewcAp6co3diuOEueNoHzJyjt4qoVffURXxJuyIQ9LXaxY8Qzd5YZ65XIaCZqsCu8gKlwBdKil
P2Yt6Q0yWxVaX+m14M1y5PIGFZCW/alLJIUdNZVp2YnD1PRlXFsDUQuEYEyt8gdvbYbnIgWHiwxw
fkwLezqBhzB/DVNHxXmL/Oiw2JYJvrNnX34cfbATlNtG3MgWGkJsMwEzXzSr55xKuG0xosMifagG
NDYHAErNw2AVK6YNMJoMu8MoYkmHb2vlFfFRN/rymyxn632CrcQJ1rT2G0Yo8Cvuxt2Pi6k505nC
6eKhiME+jZdahgFaLTq5GM8F+LPFM54jf7fZrP+kuHV54N3Z35S1iK9mX+LD0TlxmNTkJZxqbo58
IJtAx48C0IZ6mORtH3DBpD/WQG7uhVsIhyP5Ut1Z62p+8hJb/AOyrXl2MzSBh1SbJ3JU/oDvmMtV
7gEGEoU9NuJ2ytsyRDwuejEgQKKPYY14vfs7alrvwSwzaE2FJkb/YGWR+2Gya3FXOHXyMY6SAR5e
aomX0rXkcq8lPmqgfiyjf0H5Jnv5gK0AUeaPuaNUY7WbMsRCfj0BmbIvKP34bGldv7P/2tq8OMos
Uvm5tk6dDmcxhbj24PUiT4/r6hUSnv2MtUPe28K6NxEERQGiqjaGIkWxUghTeWbMWpGgrOx6OF0C
/61gUvazVIdZuVmWVdhgo/Wlr8z0HQnMH9gXwEVOgVMemglM08FupP8OLjzFb9dfvNXQl/+/2q8v
pA5QFcd1CNVDD7D1kpSQQFwos6Lb2SVuvUJZ4HDZnAAmpnW4dr28ONSZy8nipvO76JLMvvE7lL1u
1+rU4Ft5FaYohxEbWv0/Mersx9XXYAtfb6uNRc1RFobCyB1thIwJ/2WgQrq3vEE/eoNovt/0fFtZ
Ffp6TWG2LGhydZEHui1wxMPkdufXbwwxW1kPkFVNkwcpKvQj5yvC+AuRHuFwL+LyaOK9RKmKPgDN
5s8io6z3tm9SVgl8F1LA93kRNvoY3+GR1AaAUdydVejylDfCxlbCZphWzZXGgDqlhLh+xLKx/yed
pAGT2bKDluJ+SrKG0p122nBjKNtKtGiRnAtqx7rQnnM9g/cA+xrXjxwy+VCXxcttbaYEjIHLS26T
BQ8vkulHXLyKD4Yvmp/Xn35pm7faTImUpAB2jqS5DxvccazDaLTgE4vcMg/5kOF0hciyHXZ6fysL
ZJt/Ti+V4zpATwot0DOzxvwJg4cmuoC1kx9zkTx3/QwMr27uISo+THb/8fonbgSqrczsSF8hmOCm
zJGgmIM61rRApqLd+aitQaBMA7nT+WlUmS1azrkrqQERsXMWUUnNTVkiit95zVbbWep00DQeDlNN
G4IUHh6nsZTyxwS6rHkUOhrPh+mSAb4rTD+vyOAltnU/yzXJPgwJFZA7P2LjcKJqpPA2Kgcu5uqw
gnT5d4oZlY4FYRKf5UqWu8Qb5gLz6O8y8rrzTlBv9J6lTFQa+1Y95VorjCVmZYYEQ1H4e7G1Mfot
dT6qU4vjnExCObseBN4ImzBhpeeBC/dU879eH4AbQ8S6vP3VqupAHnOgbsdhvhJvWOgk/fdClpN9
gm1u70hbt16iTEaiHxyTLIEf4J7EO2SB0V1+gT6X9p5V+VZXqDPRVC6l7HEPm6NqfHEti5qb2fd2
1rutvrD+bKW5hDcM2SsKIs9wvlE+68Fvysw+P001rgJ34AKhn9zWI8pE5Et3zIWmQ6ABXo0zHLtf
6g8tYJ7WuDNuNxYjVc5qWEgZ+maKw1mPnPRfb+Ty/AHlUTUFlFU1/VmSyR/u54m9yfWP2nqjMhN1
ZZxn0h+jINUkpbAddTWHpgO6dRgtkzVJL2B3cj8IJPF8/Y0bA0JVu44zXhaJk2lBlyPoOfZihMdQ
Wnpn7KywWy9Qgj9pZwD2QJOCtqLkhrNKT014OQPS2nnBRtSo4lYoumbbZFqEm6Pd31GO74eUs8yP
IsN/47ZGUqJfOmadzQv46U7WFWXDi3HKhLkn4Nhqocv/X88tlGvCvNYqajuLrwBpWeDgIe5kPLce
roTkCgpkMuHQUfW+DO+dZfLvutL3dtp+6+lKEFKamrt5RMpA8zDhHn3dD/veMHbG5oYG0zKVZR+e
Teno0cW9PXbLb72n4QjWoOT1c9TYiWQvCJ0CbaPl4JTZGOZjvRb+g0ctW9iLFE+vmaIwvC6/tvGy
MxQuXf7GZstUItSSFNHHlShD0oc+welF088eD4iPcBDcfymbzd2dlXpjXKsCVFEsU+e3JGEaW0IM
iSPxl6cb9r0e4Rl9fVxvvUKJzSrWfA0ZDSke2y8PXP5TGjnp5pc4Xrvft71CWZ5JyiA2YOYEsEIi
pvfcCilwoYfL4A87XbIxCFWBaGROuoCBkoVThQzkwpKwAQHi+2jujPKNPv9veL4K0LIdHNnMvEDv
vOHFGV0r1NguHZs2d94X1GwF19tq60Mu/3/1HjyD8UPGRynoc2BIB6c2J2AsOhSAnZba6m9lMqjN
aMFkosvCER+of6gws5+GwjPI5JaVu9NYW+9QpgTyW417IRRjeZBhekahW3ECqewsFLe57o/rLbX1
EmVi8NrYI6UX0SOwnNFluFWWnkxvScujFQvLO11/zVaHKMFuSyQmpj5noTXgmWNPuOxiqyVu6w1V
I5q7dhHXc5uFjoAj349r/Z5zovGxyKT77aYPUNWg5uhjiVDxirk1f8iExEks7Z1Sr43G0ZXILuKp
d00P3kDVdc0HMYvxoNs4Pl//5Rs9rGo+pxnlYte6KWu59FZcB+3Wo1Ab2+iDnxm4xVx/zdZHXF7/
OuRim1KrRktDV4cqfqBIGUx+pVli78p2Y+7QLy9+9QIStl6SgWAMo9j+4XdrB8Uje7Ln+d00zubO
UrGRCVIloI2XCKwb3YSvsN6txvQvOGDvaMClksL42mlgyOLss62tX6632lbnKDHe5NBuyoTS6GF0
kcwng2E96jAp/taX8TZZvqWrIa47ZtHi70LZvF8dV+iigdGK9f76F2z1uxLZs5lBy5liirtrQwuN
ipMdF8/WTvu83R+mKumMNc+IXUw6Q2+VEFrr2e3tB3BK9s8ejIN4h61n+lFCSv17oU5aZodFkKwP
r3/a251jqhLPHmQYOCZOLaNhzvdmO2of+4vNSxVn3vP1V1z2B/+/CcJw4s9BbVgtcHCkRUhn+nMr
vH+rGcR9vPQ/IEeChM7IZtvLXN0UpKYq9sT1AlELSZmQmxDgg8Y0fAXTsqvVf3ssmL4yB2Cha+ke
Ph0h5Zj+oxNb3NCMUb2jm7q0yVttdXnrqwlgjqQTy6aOQ9zvPgDN/OB00DDABHxLVu9rBZXjep9s
dbuytjfu3Nt9Qh4Ec+n61PXUkesQEc/zlMidfth6hRL25QDyUug6x/sKhQYV42X0LpEazlJRjZ/W
jW9RAr+1bXNs2o5Ui66DhFjqLj9nwG2647CAA73eWlt9rsT/tPbNaMG1CBwLvtfayScLSsPp+sM3
2kmVdeK7x5GuGrSAW6gSxleKNQyVvtkSPV9/wcavV0WdcmTezQQvMLsasIyht/fdjM/rbU9Xorst
GnBbmeYH8OXSJ2te9XupVXvC3a3fflkoX8VDOcfFSvGWHwx96d55zuIi+GjLnabfevqlS149PS1d
h5uiKg6tvv4t6qI+CtfYy51uPfzy/1cPN7ORAiut04LKLZKgASN+8PQx3Tmpb40aJYAt2RrVEK1+
AJRVQ3HlAX+BIYl1Da4CHmY3t/WuEsRcDq4TVTTkMgDowPWZYoxapuGmTaEplOAdqOm1/Kz2A+i8
WJJjFBhMODLflCA1hRK1hgA33kcRE1Ar2RQ4Y9bP+MFKuDZJxbKw00QbPaHKNuH5mWPSM8+5i/c7
HiGamo2BHZ+2d3O3MZBUxSY923Evi71qm+X5wegn6qAjcVshnakqNtMqG6XWcFnSusb0LbfxCGsd
v8H0wOo/3DSIVLWmt/aiSDMrCnDovJgSNl87aFc3Nr8Sw3XjUBq38nBI98+GaCDfRy822t/rv32r
d5UojoYaIZNfxGGDlvi+Q9P4yB5sDedx2dNKb71CCWV/gceOz2IUWMP6MVmqBx0Hp6IBLHn9E7bG
jxLDvYBLYaWpjx1elj/VWK4VAEq15tbnK1EsLSxhO8nqKPPZeQFv7HzCDGo63/brlSiubBvaUuKy
vrRr/AQFV4bJgKT4+tPfPnCZquKyFMu0zKDDAq3CpAqBEJdCjTcfs+ahio16Zyba6AFVdmnipzkZ
acMYBWOA8r3JYImly6zf1sOq5tLMkwr1SMsKX+XpfZTC61uBqt7WRMoSDNed40/EEmCk1gSPFXPO
JXI/jsxIR9AaO7mHjSBQ5ZYm/tYaMJvLINL773VjFN1f3cWi58nh6LNXcbbVEZf/v1qTM4hh+G2m
UVAwWxwnZ3BIlXrzTjdvbN5VbaXrjyCa3UtL4QV5j1GT9VGmOB7jMw0yUeTP0hDRzgZ+41DlKkHt
lKBIFg9lUpKl6anRgLT46JjuYRrjnmxUE36b1nLGZsfaCcStUFHCHKvCegTYHQWgCT85FndNfRHf
QaP/AG5yT3W71UFKtHuur+dYZESBKVJ5TgcjPRUOlM/rQ3nj6aru0krZimV2ogVjv1inrPO9k1X0
1s6WbOvpl656NbhqTDCtEdFhMLYNxGqXwq8Rw9ubaDmmqrdE4NI2uBZyTKgArAVklCt4t17kZTtJ
jg3BgekogR4DoUi8iCFlRSMmvP7XHrLQ2dfWx2JaQrus5KmZzC/Lkj3o0fz7epdsxIxzmQ9eNZqc
ZI0vT6QF1G3VLRJVynYeMAuIu1NWJqCusW6w9CNUpdnc+dCNqcZRJgHgnE5fpZMWJObYfwAIPIW6
rclPRtnu1adsxIqjLOlWn1orKUgfU5ui8amtwl7oWEad+52Otd5N1drutN/GrZfpKBOBFBHz88ru
odalm3ySi9nmZzT+uEE3uiw/RJrdGPd1XjV4X0weyM7OdCWgy5TC/wDz1MI/L3mlj5/iIbVxuneT
VD+hM9lVTW3EhSrHifqln2rP8YMq7ttDacyAItt1r6BwozdtZcaYl751uFTkIIS9LA7Mj3o6PICi
v+2IoqpE224hWRrbjE+E/3/j6UPFmu719cv14b+R+1M1hb5Rx4ZRz37Qx/rZXu2fradxQZF9wcEs
OjhG9BF/s+adlo43ZcoB3f8Zb3YDVTCxZRTgofV5TeZ3kPzeTRJH9OsftNXZyiRocY9eNmXvB7FP
nZHprAWgZ7/befpWZyvJBom4vItRteOnhh/YKD66hfaRk/Vegn/r+Zd4fjUbQezCUNYb/SCSxafB
KO+1sbpzotuokaaqH5zSHom7yNmnRQOuJCN22Xox4Nkj8Rm+rf2Vyc3FHGHua75AGN2v1GQgue3O
9marcZRJrcf6XR8GZhotEtbZk0BqR7uqMP/w453RuTFvqnrBevTg2uoVh9Ep8b5g75GGlqf5H7x2
/unm1t5l+caio0rrrBoeN2hNEcR6bIDaH2EdybHGegqfVTOjotPEoHtnudmICFXPBpY8knbbkDxs
EuO7aXnlT5lG3s6mY6NTVEFbBlea4nkqBBxKqU94aq34c2h1sOIlfduQUtVsvhdXaLgjETS223yx
I9d8D7O/Ca4P2K2+uHzYq5AzXcx+cBejy1cJrKMZYG5jGNKRxY3HU+6YeXGQi6ftzCBbvaHER6mZ
A9RpQjB2XYiNc8MMWNj1TlP9R9N6I39vKTGSjlwCT3HBfK7X3b/OhBHova2n879rzp3BXRYvH0wd
s8bFSD/4lvTiezOJFu04+4uZBBS1/fIGP2+f4NY7T3iCuuJQuvbQn9a1db6kXSfsnZ96ad+3fqmy
b8iK2RmauRQB16Tp10lm/mekrB2J+m6uwut9u/UO5ciAlQT0yNSLgjK1hzvfHhx8XnGbkNqupmjr
FcryX4BzzqZ1JJSnFOs2P36Hq+VvM852tt0bM5KqeMuF3azOYnDqaePzeDFCIIGyHvJx/DgAZDhd
b6iNUakyHXPMv7AEJMnhGTjJ5M5cn/XUkcfbnq6smmPvZYZRAvQk1cFeooz1z5HuyU/Xn74RwKay
ZnK/XnlRM/hBbmdYiLQUHuHYgw8dZiUpByFcfF+uv2mrlS5j4NVU4YnYSrEXEYHnGeIH5uT9ndkk
0efbnq7MDINdT5qLs3yQx+LlYmr7fohE8uX6w7eGkTIvNKOd6yWmcYGbwBavpifLMh8H6s4m3Flu
m9pMJaI7V6s1sbD1wn7EvPPAX/01r4PzfP0LthpfiWUYMKapZ2y9fMvOgzJLcMFrIv98/ekbYawK
5SDx4/3U4JOXRmP/1YI3+cNcB+1Rthr2cDe9Q5XIaWm9ut3ki2Au2uK+Lqv1MDv1gJciVtu3vULZ
/eZltFR15QhyZcWDY+OLahTfvVLutNJGH6gQxck2MJjtGz8oVtd7jLE7uI+aXN/ZqGyMUVUZJygF
kW7O5svLcvthhoj61wSh6b40FsQuJJL8nSV/o7NVhdyUcY3qaSUp3bj7gXPgN03Xnyh22RMRbxyq
DDWSC2RYrpEzmzZNVR9XB/n6IZWOVwXwuH3/SLld6tzTP/hWRFQZ4IZYNeQarg+Ct3vJ8JXXu9Fq
Y0SKV31tsrv0cUd+Kpuo/XDb05WZREa+lWeJ7QUXFeZJgt4/rVq+R5veGgPK0zEiIZ3QYhcW4+94
KDtMTrhGqw64Ln2ZSS/e8g2mSofUBhdutbaKgJxW+wPPrDXU13HZOadsfYMyU5Wzgc+HIAhtrbiP
szk5up4W+gUVSDE+Uju9vPUWZeOxjFhG2zm3KmZcvW8n/9kv5bsmwqiwQPh3Uzupmj8twR3GbElX
Y1Ysz7XE2b7Fj3hna/P2ODVVuR92H6vRRh2TlYxnrsBL85y46cttP13Zc1DAM7ml2XvBOJVdflxK
XLAQfgDo3Gn/rV9/6ZdXm4EY89tytAcRJOMcnXHNk0FS5v2X237+Zep69fRGK9pxNaUIhqUzn5x8
rc7uaNxGRzVVmR/ZzTnOPVQNU1KndxnO3+cJ+7YbR40Sw2vUdoPv0q9O2+aB2zVmcOG77lw8bIx7
FeDYVdDHWxGLoPbEB6swRiyh/L9sLx+OcOm/39b8agjbHbuNQnqBjLrsq9Ek1sdpwLLm+tM31p//
kAavOre1yF00metSS6/NHz0zaU8aOshH0FHtzhL39ug0VE2fqQ/61OgJM1wnLJzS6jl5cUsM824a
/ZR//jk+cdzhoGlbbiBws4rPc9ummHo5Sbsz/t9uIkPV7FlRYnh2TJqwEoPzfbVx/FxyEd838xp/
vKUX8Lj68xP6uJc2tRAsNay9nwc7xeCjlhl+tM2e8nSrF5Qorj3bT4XFgSEya3nIpq47xGOzl3ne
err55weMFTNbd1kBrNg7c3D423T0Zad/344yw1cCwLaWuchmTs5Tibc4votmcp8a4xDUc3/EWq9w
diaLrY5WlrExHvJVb/gIktzhMnvnpZHf/dL6eb2TN9pIFbfhIl4Wfb5y9AQc+lJWIsvuemG2xc5a
fxnv/5/FMFRtW7dWxaRl5KZcnCU1zX6axPxLrsV37qzDAk8O6Ru3bbxUcqGRxS2yUrxoUWPm5cHS
2qI4LFWi67d1hVACwtMiKhJqzidyxlNxTMpgMcR5jtybJlVDKNFgz1Y1DYtHNODAa58Sv0cVBeDX
vs2ZwhCXQfBqXh3yVhR9K9h4eWOFL7XuHRN/2INjbYxUlV2YW6hkBMaiAZfdyXEQ+bdFd756lI7v
tP9GzKnIws4askbO7H0tz/40V92Iwbb7UPeuda8t+s7asxUQSmDLHGvPvCdf1a94atstRWp6hOnE
9XD776z2Vjwo4RxNi1uU0cTFY+4nMXg8B6bTHHtLc3ANiD2PWG3WT4iWsW8oKgFdopKF+9I0vtb+
przB/BZPDejXyBbNfYYS5hfefb5xFj62rafrP3KjCVSpB3W/Uy9weMBEdFof/NIW82Gap2mvvmHr
+Zf/vxqGS267a2tlDmminOSKwEj7+4Arp36+/vs3BqIq+JPlYI0l/ulBVVOXevLov+HQO5U7HCQ+
87dVSxqq7M8BCjhT0kW6ohq758gyx+/lOrkvt32Esj8XLbnfODaJVZm8Y8iQsLPSxyTtP11//kYn
qJq/blk0t+kqEejYo8L8cMuXDrDWzrS/9XRlKhOYzxg6eqEgsaTtH30/iyeclr3V3wmkrRcoYygd
XLNogO0EpJ/8f9kYLl9EZY3P1xtnawRZf47QIvOmFa6kHzSLaB6sSernMSuRF0bCvemIbahoxgjM
DvUJCem6KI8xicsQZh9knjpiZ4ey1ULKRLaY3Mn51OwHNUSUwJtxdqjwGd1p/60WUuaxWHp+Hg2I
auu8P+axxSFjvAibdx5/GeVvTJOq7M/XC3Pw9MoJjHq9dyO/OSaFGXitfEjKLj4lzXTbJldV/llJ
NcdjpDkBZfNTUOJmiueKrb/vHHxkbxpMqvivnDJtTYuWZX0qxmdn1Iz8UKTSx2hmnbVv11/ibzSY
sjcputWzkmTyArOpnPtpsex/zb7tdEyqvbPm99RST5+p7IoOU11md9dfujHEVD0dHg5oUQQv1b2Z
y1lL9kdLw+X3+tO3Psn8MwilLe3ZvEjNeuMlKlZQUX3oJ6S2RwyOuUv1ONq2xq5Gc2NEq9DCYjGz
pat5Hb7PM4bu/QRSVGu9ElqqZ+/M6lstpoTNOrR47MwUY9h1Md6lomtDpzGnv6+32IYjpaHq5wTX
wPYohBvUy3AYHP1umXC+LX4sRX8Yo+4gBvuxN5v7tcU0Pm6fuNa6TaZuqDjDcuUYN2Xe5dWLwS2B
5R9wsABi1bXRbcNNVdi5S1o0rbDdAKA+Zoe29U+U+7dRgwxVXJf2lsTq3LCDoSzkGSpmd2zHqDiw
qOycTzbGs6qka+baXnqIS4HlRAcZF3eRpTeH2snCzNTx3pnf+as4pdZeCmJzNChrJBvHvk1acpLk
r3I3KHK9qs/ZkDbNwVq1OTumZq5hidpk/gpsv63n4xKt1Mu5elk/T7mZUXQ26dFyk1TLUEV3BYf9
kkp7Uo4u4r4sAwzN0XOP2bkRWqrOzqHkApVc4gZyau9Y6F5yu9tJqW09WllKsxjoxOqQKy3ceTkD
OxqPXTft6bf/41+8sdipGjNXr+Rir2zFqGETw1kseRl/h/kHwEVA/5WHIdWMD3grt9oh8uwouscM
yJsOetLq3kFzNV074tVlOKd07Uzjrk18+HR5ajr9Q7su80/dEt5JM90PTtSvmMazS62PE4hJ93x9
4tmYO1XRWpsiKNNS4QR1K0MjKl4w3E0OtensjeWNHlDheDjb6q6f2ZcXDL8MuvlATuS2AiHDVrba
+SVVF6+uA+eog08ofpVr/Nk3xK/rjbP129Wl2est3W851o/C6ajbbaeTVuh7hdWXp7wxeFTJGllA
0/Da1g2whejfkxzKk8MMUvZUg1g7L2Xs3zb72pfPe3Vqc9IuwxneY6c02uZPye2jfsytmDF5vZn+
u+Z960uUTTd1omhiQVkEsYnF5Vn7H3lf1iUnrqX7V86qd6oZJCF69TkPEDlH2s7I8PjCsl22BGIG
IeDX3y986nZnqZKgb7zeVfXiyEwUaNza+xtopYvEA6Lz6EEt5U05FTN5KMqhGj46XZaLq2Lxqzc5
w861g2sIpFUoQDozHJNm7iSD0B0suls+5pgrsuSQSkVIvIO3Us9gMDKbLYLT2ghYcYojfZGRlNKb
Ycg+nCb/afqEYmxjmY8bsdDaHLJ2oEmky5JVfnijQAxa4PfEfJ0Q3xm2vA3WGrACkzoYIwA3ka/u
BwIhX0Q8d4X0g42jb+XpNp4vUqOAiYtLbxakFiFLF1X30NvNLyzo2gi+Gdp+OOpOt003F99N0yGn
hVyyu6X6sLK92Ri+EFNpGM1EcWaRMDbtCT9QhFHspe5lNSHPxvBBXBp8Izawm1QiDonh5l19lk2q
LiolesHpzV4s3jmE857qBwxAKdq7QNIhCdlQbaBC14b39PmLpzfwVHKnoacgsAXD/TINxS0G/DLs
lWdD9uA8V1TAFZObxiNylzoR3fHFvfAiG1irl/fwpBkqzJ0Acn0SStV5KWK/rjJxr6hmP89vbmsz
yF6/87CAcYd6mfbb8ZmI0D2E/px9h9CdqK7Ot7GSav+bn3KpAeZW2KC7LvyKYK6AYqhbQyt4KRVB
ZCfpDx2J7JMOjTdutLky8jb6DmA4lNlxNt+YSMo2KT0ogCNk7siP8++0srfauDtnbCvc9VEJhOdh
y+NO9zRIyLJEf7CwJscZIIUP51taGSFbdw60WtyVZIekpMqGNxkimi8MSNpDqlh12SK0gXiKsjBt
Gx81QYfpO4qcHkprntqoaK69wOnzF4uw4k0/l66PFzAV7RI5mvQNxM34F45Yf+OMXplivrXQQT/J
GFxDKYY7D0FkZ2L5KWufkJguzRzeiUUU6aPp8EXiBdCkLSvotWlghQYFzwNMrBnblyBvWVO/GYpw
t+BQRDyci42c09pctnYC2APyKKsMck7Mi94GpSbXTUG34LxrT7d2gIiQEjMZEeyiPbnnRHi3WlJ1
9Wv2/sf36T/Fj/rdv8Ok/l//hX9/r5u5y4QcrH/+61iX+P+/Tn/z37/z17/4182P+s3X8kdv/9Jf
/gbP/bPd3dfh61/+cVUN2TA/6R/dfPjR62L49Xx8w9Nv/m9/+I8fv55ynJsf//zte62r4fQ0kdXV
b3/+6O6Pf/4WoAP/4+Xj//zZ6fv/8zeIEQ1f//b7P772wz9/i/zfPZ8wErkEaCLc6DGg5sfpJ5z/
HlLu+qioBC4BZhRrpaq7Qf7zN5//Hvg+as6wjvUiCpf03/7R1/rXj9jvLOKn/xj3GHHxvP/7vf4y
MP8zUP+odPmuzqqhx4N/udP8Lc4FncyaZyKtUjIN1L+FaACcVUO3GVUChdDyFkyB7n4EghbWgbrr
y4RTsFFi8DkZoLpB6Q3vs4KrD3CGCus47Wv6c8gm/0M6Q40mWVSge5ALDP02VOVYJFEZjqaAUADP
6E66RfR5AlLji/E7dpilcB9rVAQfCRxg8neRdxI4IsSL3MQLQOuMA+2In6rzlyIesM+LvUMMUtSi
CWGChKIBHCJCJGNpIqqMYDUWeQMxbw5RutsAWQ7UWpY5zXa8UIbB22jy0n0Hy4L6Ksxk9t4TOb1C
di1qrpwF0nJJz+aBwiA4GhtQ0MzgxqBlTP0uiCB0n1UjDuiFVY/Sm4ovIxMz0Jsk2vvGz27LeRlU
rIGllbGXsfqbgbfZ2xaQmhshCzPEXpjrKIZ/QA87izJA4hV8PxG3Xln/KDNH7Zc66nYhaTJ1U2Rw
rarcIPrSV07/owqYeIRdQ/hG1EF0CL2ieJ9CZD72WuhhxyTIQ9DSeVi9XWhrltjwbLwJmBPtSj62
H4fCpfdtkcPTEGYU+aGol/ZLpSd9wJk8HeGqXpaJy2l4bShrv8GInv1BSKGveQNPq4RHtb+bcWM5
8NnVHsARBmZtA83gO+uT9i2S+mQXOtx9E0HlvI0rFQV3hLROH7sQo2MxgHz0OyJtUidzLpekY0G9
q0HYhIAjRIxkHs1XPRyH7kIGHXCI0zpVvvO41+7B8q7uwV6FBS0tHbwkrDMCAfkbnppdXTGwPkQG
OdJ9HozFtHMdQF6TaKplXCLU/6lgLNTvshb6k7DF8FMUCAgbPg6uQ9XtAt7cnIi08EiyQAr+rYtr
7Lgby3F2IG7RuF+Hwg95TGkegDsN6cyHSpbeY1S5RRaHIZ3gMtKBt0nSBupIXGRFeE2a0Pm8oFuO
WcSc5SZyg5NhCwx17z3HEz+dDjXVcjf7kT9cO23uDUlPYW97RVpfZlchxnAPTS3/MCpIyMVdByXd
xA1OM1mjAPToTH7xVNAsPGR+z50YfiMj7KaoR+5J6Oq7Fpyx5u4EmrkF5iC7g+DCAtV5X/4oUa8e
E3BJxu8dgq+PAY/KcafrjF6ZapbwO42G8VMa6GneRbUXuJ+QcRbsZqxqirKwWw9fTTH43k56Mw+v
UupMNSj+afcWNxFY2NapB08VzB1fAVqup+/aCYs7BoOOAtZOTvGOF4u+g/RAY2JZCwZlvyYVYDrR
+u3ie84ToSM0ME0JGwtvEuTKn3rx2DCo78Q6NyiDz4HQt1FlgrtxpCkkijrjIVMpvC8DPOKHxJRL
5l81Lg3apGrd4Ap6B/N+VBM0MopGD49QRG9UUkgPmZty8KIrJKgljb2xETvUX6q7AFWqd0ORz4/g
ZftFAqOdwIu1hD9gFA6tSMLJkAdellCkh5Iz3edOyaKkogW/bpdqfifzodAJd5v6C+QoKGL4VpdP
zMmQT1gYvoypiuvIHZw7zxnhtZJXPHsAzjh84/I5ezsj/TDuvEiyOs7S+VD3/ntfPA68Tz/VqNG/
b+Dz/G0s2YTtcFLezZhO5sf/74e3f9IuXD+9D7rvs68vT/tff/Dv4xvcqeh3hlM7omHIAhaeEkX/
Pr89/IBwSl03wPqDTgLixD/Pb+79zil8dV0SQD7X+/VHf57fxPvd48zFwU8IwR8C9/3/cH6/mlVn
HrdZHJp3fa56AtVHw7UAJi7r/J5AoN4VxcdUTL6zy5kMv3olFDhUXIdR5yBfvJAe/glFVQXFNzFR
w/Z9Q4rp+4v++zPKeBlVvBZdnr6UFV1OUElgddhU+4J16jN1O/99MdUb2ZvTDcIOWE4Pt3JDrPPl
5Nem3Bc9opKdEFOUBNLrIJsN6/bri97AJn+AGZP6/eyXe2z0p7NZDk67w5U5xfz57xn2Sg+9doXA
S/wiBL64HkF/q4IBnSr3PdfllSzEcgO/y6eWFPOT37YbXbXWipVKHjsIZS1wAtoDuqFw2vtPrqD6
3oMXMyqx9fH8u6wMiE0EqWpTIxii/j7PM+0is99AvDM1wShiSXskOc83s/Yyp+ZfdFmXRS4on7LY
F/5cec8h8u4lkJqh75VJNqFsEYcNc/I6Pt/c2sqyaSE9uGmVkHW6H3sBn+6E9ctS3gwp087bXEJa
g+yi3uM1cHcBpGfu8Nughl6fcHnTo0MXMsw7l0HjZVdr3dFwo2y11g3W5dPrIhzfUw1lprJ/A0ZK
lHiADu+0mOaEoxSx0dsrS/hXr7zo7WKBJ7ngBX9wZvkRakR+LBjaOt+3aw+39ocUuouCkFHtfUlQ
JjJKPUbFxWvX2iCKqfdbL5X8gfbLnAyUVzj2HY9slLVXprvNsnDDVI51mAf73g9p+z2Qw1znV0Hu
qQwk5KodtyzHVnrJJlyAuJW50K/K91LBHzEeUlk2uyqATMfGFF9rwNoe/AmeAF5j8n0YFkWz42Ez
ODs32FQOXpmqtsxyhZtl6nlN+BD12BdKRJi7YHA+CfDPH2VoPp+fTGvjYe0LpZ8pDaRBCDx+U+/I
3La7FEXlXQZn7I2OOnXIK0eOTcBo0iHvssAr9lHR0ThoxyNC5OaTEhqXj6a+9uHwdokiBk4GW27Z
lY3ChXUq9g1kMW+iWolPlRjFRuVmbUis237jBw0w3G6xhyixC1xBnyUu8cNE1EzEo5i3yt9rg2Kt
8NETS51Cn+HBJ5IgZdArlDMDfRUWekvScm32Wst8YDQsHNer9rgJ5M+GOPKtHtXz+Un1+sNDm5AB
KH2fByWfHoSXTR9IuYQnW+eU8rvzz39Vh4d5oc3IQDG8hyFUJPcDrnc8TPyU1ezakUtkjl0Y5kNw
Vfut4x0l7rnDTzX23P3cLzXE5lgxaP+5g2cZJ3BtdBn/nBVO5Pu3GlZO3ruIoVZZXZDHPX1Pa4+g
aeYX3GndB4f3PydYsz47A/kEt9DlwgZOM/XFQRMpBcAbcmMP8HHx9qNfmJtced5BFY7YEL1YG0xr
h4iAukditgOTugz6O+h+t1+48i/h7px66NTqixdYjK8gD1oN+8Adgljiov0JaL1sC8f+WpL79Hjr
vG8ZchwDCYu944weTZM0LXk6xLNMgyaWED8Zv0YznJz+8Cmyi0j55EU786vz0/T17SKMrO0i6hgU
af1C75EBAzhIc/ED2O+noA/FAWi7/PayZqzdAkbcuFSlpd7DTC5NwJwrY86W4a5V7WenGy6R8zt1
pbVj4FIiQL8oxwez5DlSJMh10hZpHd+vtvgxK1PNJrA4SwensKJLH3BThCkFZ90BhZXuktIy3sDm
r0BzoJs4BJIe8ikb2ZUBNXa8Lk1abJROV8bbJq3MPnAKg8oxlwcuhg+tR6BFDN0zJK2vqKl49bU2
g2+26MOvnxIQ6/nr0jFMp/VkxvGhzPvmuDh03rdp5j1lRRltbORrb2Stfe4ME2uhwPpAIthvTtQf
ExzdeldlzdNMc3nZLmZzWYDWbdyqI9lj05bvHU2OPK273Sjcy24/oU1nWTJ4q7m1yB/HLPvIC7YL
aLPENMNNznT9lmvI2vS11ntaD47UpZD7fGL93uv8+j7s4EZ2URwV2gLOAlbiDhAj7kEt03teldXO
yPQPHbROAtV3RIeL2Z3fUV5VJzytFGutG7+Vqajq/LHI3A9EhbHu3mShqGPCkScNyvCDp4KYAZMO
y0++pW27MttsrkeZL5XyRSH3dZGespWDn6RRb5K5mW6nzF+uz7/dyjDZXI+2cZYWNgj+wQUM6V1f
NvIjhBAv4Ryh62yJ58II0QUmkHtVzU6x832VNUDs+8NWL619fWvZi0C0AaoGwUPtRNUXf6zQQ51w
/I0LwdogWEteylAusLaUey3hquapMYgjmAvcDDoQV/AKvGxnCU9v9+LcT6POXZygko/l2JHdPDVv
aSbKXchBQYCuU7Exk9c6yzr/QcoYwoDV6pHLvrgZUIL4OCOy3ti31vrKWvCSTrA74ql4xIEYJVDG
e6i9yLk2THwudbjFn1hrxTrfO8mdCnKz9b4YdRjdY1yC5WaaCzR8TQIU/GS84P5MtrD6a31mLX5/
WnrA9T3xOJrITwLDvYcCGdrri1afzQbhIbidgfTdgxbd9NWNosxLpAqRXT3//JXeskkgnPhlyrwG
Y4KoCHQ/9dFXOXuoGrjU5WwLJ7hy9to8EMmbMEIcJB4R1MkbDY+cKyF7kuTevCVv5p/m6N/vzSE7
veGLJTIVmQoWOKY9VGkN+bJdr5XfL1eFATQyvO2Hqa5nqFYGSn+ZRF/BKDnNkQG9h+lT2IikW3JQ
YTiKey0qjBHvjEH5uITULxwSizm40gtATF9d05v5bdhSFoAeWKjiY5EbV9+HyOBFYZxCXdnz4YLj
V9kfaVNpvgGgWRknG6PvFbhuzS72STMavhu85hFG8MWug17gFeDHlyBdsR3bQP1eV50WVDWHXsMT
ok7D6RmQqUtEsk5Pt3ax1uvTKCvc+uCTsd5z1KGuSo/oq/NTeeXyYmPs02rqx9Eh/EFGeSWq3Qxt
T3oXgFmsfpYmpPLzRAsRQn8wp1U47ySt4Tu+0TgKM6/OPuscUCTgo8/G4hFajR/AIT8oN01mR4/3
pBg+FQEM7PUwxRU0ETdW7tqasjrToPzOnDkTj7XrvM/6Wez8ACS0CC5gG++01oJ1GijWQ5PaRM5e
p/OSGO3kgCD2+U3eLXrjSFjrNutIILonU9nMxWM/eD9ZZQTqs86p6GxiIoB3O3XcwMwcVw7dUthc
2bBttpOJkCiH4L2zJ91QHEA9B5lqDHV92bWG2eeBoiQDv1k8zkzUN6kTvlNOgzRhWXOUdvGG52f7
yuDYfCcjF5ijezLbm6buyk+RDNT4BlzTGtSSqRXpuCXgv7asTp+/2Fc5xh0FF1E+nuJoLby3qRir
K+Xpp36KPkwjkg9Qw9xCcoavryOb6NQ2pjTFQh14QUi1Y+1AkxK6t7GbA3MPiF+QdM389XwXrkwE
mzaj8iUIg3xpDiAnyCeN3QlJDnj8biQa1kbICkQUvNPqoGmbAwR1xzsfdZsqafq8jKcuvXgaWLNN
GSAZJHLpD+EcwM4bBEFV37glABxxr9I82F3UVTbLxaT9QqOCoatUjexzDUH0O8jtZBvh7cpI2BwX
3++VUmC4HQgPOeAbZFBQW/XnLcmSlVll01wEJbU3F970AOEkvlu45gkNYOSptYaSmCafKxz8G1va
yrATKw4hOZJo0DZoD2VUOdentS/jYBL53UTG8Pv54Vhr4/T5izVZtrTuGAmy/TIih3H0IhDATjUI
nyNoqQZMt/PtrI3L6fMX7aRBGGWYuN0hc/z5ynVcgFyaHDTk5Pzz197DOmFmJBd14asFMdtMUfiO
QKiGokCCm7vamLlrTVgnjE+lQeQU6cM8p/5DGabpFwWHhXswxeTWXrzWTdZKzzRQN13o9YeSLzMw
ZqPz0KjSuT7fSWuT11risCJ1hln07H6KDIflOKawaROnY5FXAeQkaHoXwi5sAcKvA2Lqx/lWf9Ev
XomnbdvKSZKsR1Ewv69YNUw/Goj5Lze8Tv3lefKQqY3b0YWyTQx8ZBeNcZuC8pMlwwSk79cS6klh
EecpPPWeRmAaxw+LHHOO5eBGrYqB/ZpMvcuX1mPqDhSZ2U2KthYFB5tP8vlpXgJJ3nadyfwKC7SH
K3cim6os2FWa9YV4442V538zFGK3VwvrJqf6rJ1ZN/R7Dbh/m2iIx4VJ1SCZ6O08gSjzk58zXX9a
dANV3iTzWDfeq65i40WJf8Bl/7pWmIKOU1967Ml3cFpCUTg0N8hs+O3GRH79BsDs4ohDcQTOQ9k9
pFlXsCoGJYqS62D2eaTidpg90SUBQHvlu/MTYCU0s4lLmVPIacoW+gQMvdSAnhlQqU0MgQgYYSPJ
4aRRu/MdHKD6tp/AgMySZlmm8C1FQMfKi3o1tPlNpVE8BbIecfVEJNLbOrwFpllc1KehzW6q2bQM
M+PqMcMiu4ZuxDUf5XyfI3aHn9z78x25sn5tflPGuhRW2DVeoRz9RJSdvKlRPEyEO/+c0GQFN/iN
kGNtzE6b4Iv9moTV0NQNbiG1y1mSls29rhFq1ArB06kpfy4+L5OswIhffp5/u5W974RZf9lkHbSA
ei3GeYAgcWjuam/k/kfQSkm1cQatbOA2B6oCWn0g80z3o2PGpIZExXitUiCD4wZiN1u6rGuDZB0T
/QgjkHYkck9TyKbp2O04VvM9HyIKdfAxp+4P6KJwOV0TYQJn6+TwTkfEK7tsYB0diG2pUN3c70VU
1eGwU3VLqbx2soDzq6xUOriXQFZ5+spzhdHqzdLVOeDKumuz4hMQ9j3deVNfiWhjCr0+ntR2ROGZ
yEVIs/q5D0Lvq8iARjiETau3tsnXh5MS6zTzcca7BKWwJ1K4jodDpBnzN1EBmZ94CX2ylf1/fbek
9u4FgCysCaNOHg3EsmCd6fM7lacyAYMnjKHvl23sIKfd/e/jB07CX6c/1ElVzvUijjjqhsQd6YMe
ukfl5tUO9r8IZ8LgAUr2bCMWeH2BU3vDwoQ3AGSX0zPHKRBDx7+5yryw/1bn9XdBIFrQenPzGWJG
7p0PYPj5Jb7W6KmPX+wq5QDha5l55nkOqy6ZubrGqfpOI8XaO0GUoCycNLy+l2BUXNagtY2JAAI4
sFkwzwbIxV8Nwv/0HVBnxc4UoosBmE1CET3SutjKg65My79tY9ibuyoPs2OaifC6FKl7j9yEvsI1
+xJlYQYJCCvYTbMSbZS+eS75kN+amY7wHHbnq8v6zNrATIoMd99x8+xm9Xeuza8xYhOqXe5QfG9J
fk0xaCFNL7EnPL2OtXP1WZSD48DLI0eB+47IgEPwuxN3BcggcR5utrO2wqwNw8V+ZwLTDM9sGp1v
oppVAiNi6Jb6eklYNfr3Rrq3VYAVd74nXz8KqE3s9GdHVtDJro618YPdzNAWOa1n9yTn1bGKxJFu
t2r4K/POZnnWeRuF/aKntylfip0rJ/faJennghdbBMK11zl9/mL1pn5ZaG6a+W3ZCll9E+4YkJuo
BdimAlPcjapqp/sS+FEYeICbt9GJK8eITfgs83Hq84w3RwNgemJEVz8tM6bI+SFae7q1QbitBx/b
UuqjkUPzxk/z7LroGbkMgkdtrqeLMKriXLbPs7eM92bBkLcLrW763qnjiennyBeX4SLpr3LGi+GB
ZxdCaOV2zygdRNBP8CDrM0aSb83mlYPQxuzPo6xAU1L1MWVT6N6Wgvc9jO39skOKyMyGNBUszya9
5RK/NqGtbcFkVarbttJHBb/zOim72vmWwZbhj8o14eGy4be2hDSjWVQVffsM3HfuJhoaJvSbjLpp
Op5vYGXN2Ih8zSSbtW6Ko6hdlZQVXB4V6DeAJRckDmBYt/PkZgix0mM2PJ/3enQ6XUSHGRSdBEda
eyN6anZSuv7GCb6yXmxzBkVciFSBfnHMFs2eSjACxpsQrgNbiJS151sRgitS5nhN2h7VRIoboHmi
4golGGM2vv9aF1nrfV6EOamf5Me+SCtvV3fgJsUtyIP8eoIA4paj+Nqwn17vxVqEDEUDVwEqnjhk
evcl902SgkwIObGO3TdF/aGC5e/GK5265pXA0bOiAdfJZg0umXzye2lobKASn97TuQ7Fw6xo5Ozk
6Hv8sqDeBtgDV6nMSRDxXUkMfST+7OIqyPuN1bI2OvaSH7KeLVLkRx2CcuZyMARAwIxuswIlj/ML
cq23rBXPo2BmDWHZcXZCDiAP2wNn5SSEoiAQCBSmzjezMo9tuL3O4PEa6FQeoYPoz7eo4IzqEb6B
kbcx6msNWNcFoqKalMhqHTXSnDf9lA93dJi20twrA+FaR71mbY9yfiaOrs+JG0NVCNWTwFB51TVD
dFFGhtpAe4X0Nui/k/OMOAVCP3rJUTYpxnbLJXBlqF1rrYO73uqCZ3j+yAocucS74wCF1X6dtEZ9
Oz/QKyvdBtnz1lt4T0V37OmQhxWIwFGrr1k/VqxNSBGgxh8oULZ/aO4sporPt7o2+taan6tq0HOX
8oNooQmQCB8ax4ot5SVCfgjJbf8Do6VX5maWxxb5DOjqyTogSTpUEbtfqim/QBLu1Iq13NliCIQC
Wn4Ayy+QCW9LCYiwgwv8Zb1krXVjqm6W4RIe6pIHb1UHWm48lt2m19JKzoXYeHukjFMA2b3gne6L
3LtpInCEshi5hxN5fK7aCOR6Tcz4yZvbWX+ER94YDHHGmkGrOFOzSI955JDLEOPEThzrMWeNKorg
GdxjDhovEpAe7twXbWnEThsr4eVlNZDgmeTlnLSLcvcNvfBOS2yjhLT0FO2NCJ5xUY9ozNWUP/qN
qj6dnwqvb2gksvaCjFBDZq/1n/noLP0jc3B9TcqsUsuO9+X38428vuEQG1Nfo9xcB2D4P6cdEYme
Gnff+u1jF3bVvRc0lx1hxMbWM7ghRU008ndZ0brFVY9CrffRz6MhuA3V4snHsdCi3aDevL7TEBtL
jwxl39QlxkXlIvrE694rrkc3W7b8ANaeb+0BA0shkz5r8TMVcF19G5KMfqJjzZ0P58dk7fnWHgDt
PgWkSZEdoK/Bd2VGvxgut65EK7PKxs3D6bmU4I3K53lCImYO0oklUIQM+ivQ87cydStvYKPnuYCL
jilHfWRawqg3ld3whXRek2/ATNZewjrr2Zh2cHLxomcNebx9lqbeFzb31RWtF/X+okGwEfM1xOoo
oGXOvmd9u8sQGcG8u9oY4V+X6b8HwOC0/zXYniFvDU5V7r1TXtDn99pMOLJ6ChjfZ1FCi+wRCO6u
jiUiJrpL2cATV/AK8gnjMrp3i1og/BgWuFPqMlDNXTrgHv2W1XCz3UG0DtdCrns9l1AQBSJqR7Ix
VNDmbQPkqgClbG68gA/tbgK1y/8C0kTnbyD11gb+9PmLS4SCT4OSeSoOPdXTXmvZ3je0+nx+SF6P
W4iNzG85ZMCUA3AR8XHr8QHNzzAi84hory+qd94A8OL5ltbml//X1+hhJRrJPtJHAV8d88bVQQeR
drj8gZZcz1uA45W91wbpa32SIRoBCTZzJa5nsKvLFNXF3qta1LmdjV5bexdrNwH4I/MamMq+gxtC
B3JGgdhrCMzbiW16W680YYPx2ZAtoixC+s4IP390l7BJWFvxpK2zLbHclb6ygfgEhdCmEYDq/lqO
YtSffkHkWh6EsQyg4nN+4Ffmr43I56PXzjn1naeZs3K+06otr40c2RaVcmUK2+4LLaMQ5Qv79kiC
fr7LZPROpMD2qV7oh74Zry9OrpKT1tXLpTjn0Bd3AzocodUe6ltIUBOFOC8w2CZpm19GMSA2OL8P
ieO3cCw59OB/PDA+8qOkY7hxd/8lYvjKRhlatwY1VlOAikj0hPp0uahrByJKwy2yq04EqSNS8Ddg
TZRzfDIhLx8UdkZ6K0ZHAtRsvIZ+yCICXGiZkjpNdBXU/S1DOVWQpG6KtMx3AFWg1kgqMQ/iupqy
7B44jJkdlRgnlLO4o7t7AXmjByllDxoQUK4R4uQBCkWPcHJw3WZn6sHU13BT7uXNXEYlfSNQOd3q
35W1ZQM2edGBw5GF6pD6VYVq9hyA9cBMAK2MCgpaZiPHsDLxbeBmWnUjSpJNdsANvVG3PZGeuXEc
58KYyUZsgt6C4mdWNweIuZMoVrpFsFF0Lt3K8q1tEPaWjUIMpZPsD2070UcYyR/ZzN0PNcmPS4Wi
//n9YWU0Qiv0UxBLm2pnTp/cMiwgZtsr8UUw1URvuqafLkoyQETqryu3V83SF4PsDmkdqvsydOjX
ytmE6K68gk2qAMMedGgVqIPgS7oTuH3FLljwt50Q2YWTyUr0pM6AQi3R40GwLHrDTN+/gQMe3dij
V/ZQm08B2bkg060QByN1A0PrrFjG4GMNHjyIYDAY8t/O8yD554mwtt0SKVlbH6dp9yKwMQgwTASN
HTRaQRkvrQoFlWnTOpd4gTOP2OZLxp9cNksaPbG8EPReQQARaddBez/Oz9yV9cFOL/biBaD4X5nQ
iOjJY/I9CofOPvQ8QMlIUEDPpZaA051v6DTIr+zYtjkIT7kTOotTHBin413b9HczqWA/Ukhx7QfF
ZzKM13mHesL55tbey1r37jCmzdzW5aHsM+++zQAx9vXQ3vUTauUyQGx4vp2VCWD7XLSjEy6F8auD
i86TjzPM8sxTo2aQjy9rwLrT1KR3ukDP0RPhhZjjmnULKBOAV268wEpH2SSamRowetqphsRZJm+N
MNd9izx176Osl4ebzIy1fjptOy/mGUBCzFcDKQ86ggSgRmy4dzp6uKyPrEmcDmpio4NTRJSgtGpY
w+9alAo2go21r27FGqdkp3D6Sh5gtZA9uIj07+ooP1721a15Ooe08HwZdj8Vrcs/tMsnCZMjjuDj
sudbJ5MBhT3IUIk6aoE78U5FbCQP0LVF3HO+gZVzw3aryDIxV1Heifd9CHICD90ldide3UFgq78+
38TKANhAeyiBDvlIJ++J8bL3YvRR08fwvPx42eOtYwkI7qyhjiPftx5k2GqBWqMGHW9jfa19eWv9
KsQ1c1EJ58h9gBx53Xl9vEBrYSu/vbJ+bWh93XQVts+lPaT9zL1kJnkjE6gn5tkH2o7dyenOkG5j
oa0Mtu0uMcuuko4O+VPb8fIZ59IXRYPseXG36CdrDZx68cU2oRZcEDH9/Scdeu1dW3U04aNLrpET
WTYGZOUgItZyZpmUUVi0zsFoHkE8XF1hPk37mjdw8gxlH8MtObpujFk2VsjrUDFCrCWuStrgjp0H
R6Wm920BWFicMto/gqdyv4DZtZBJJUG05Ay+sZuMrrXXtBb+7HcKlqLNeOQMoBYIMj0Yl/+hUZeM
kUjUca7J/eDhBD6/iF6Nvv4PZ9+2JCcObPtFRIAAAa/U3e72td0u+4UYX0aAACEE4vL1e+FzTkSP
3Cr2qaeZaEegklKZkjJXruUClPhfw1GNflw8FJpr7PPMP8GMYXdE81Cv9tNAkgdnkDG4rcDEuhGV
XycYwIiGHcEtntV1pcUV2tOIOXlEvzpgVK/SKAvmgx8PV3ds5RmixeWppg19yCBJsDHbV7cpxjZM
mmcjCHhZ3l5XpZhTNUfBseFZ6t6lZ0gxgGE9WSHcTTUR1zgnswdVKP/JbWtvSzrV9vuNp0S4hF1T
cNZcu4C274Ruqm8iY+9ll2xpwb0altw/vJsvHRmELv0c+kP9TCNNDsSrPtUggD7wPotTwEPVhiFe
3eUYZv37i3hR53O85G0ur3QJ+RvByyaF/k0JYhZ1HQpgFVWd7fJGb+QxLbvcxIwEUvOETap9jpGu
2dNqYmnNJbKwOmLnpU3OzeCow22PevXgwNTWlX0xNSLRZBjhUvA8SPRMkWkWPxfmNfHGytk+v26N
F5/P6QjG4S4QVz+M/D3NZ+cxiPlWYceywUzuRjxVay/BNeAKGsre3825m1A0TejQTUGE7W35oW0S
RgxAyZIHUDwnz8Ooi33BwG2mJb2rKRYWMLw8CAmvOIrSzyNS1/sRU3Hegh+qru8pSOH7hpOjQ4Cz
isf1dYyTX9IT5Q5aw59u7x6b/xkeTqZOkgVtvM+DV8k3QBmq4RN2b+6/yQIvVs8LkozH20NZjGAC
RIKqUKHMKvd5iPj01uUO7jZtpsHBfvv7lqmYNIxuiRZ1MEWXz0FHw7fojuNwh8LX7bepIpn6CBKD
+E6vMNEitPJ9AlRAi8CYZe95VTfPhLpbymKv8zG4EEL5r9MNIy+aph3dh5qT/n3tzNI5e6WT+O9z
yuPg36GhUwhmjlqhxj6MjPrhmZBA/aBYASfZDX09V/9moCBYCoAMEh58IYmHkxbiSfl8cBwyio+0
0snUHAaps8GDPWY0LtTTMLZPvsf8QKfF4kOVk0wgZdu44ti2gBFM4nrognlI2kfpj+SgWrAjeG7N
7gFXYNXWUV+EqoKrEm1W0nt2feqfBgUF7GtVAhZ6vb3BXr2g4ftGFBmjmWvBRPIANtl2NwZo5oV+
zXuQuS6pFFzv+RKffRpeerfeqL7YFswILaoIphxcufIqEinfZ1KFjzPEGfa3J2SJviYahWWK+5Ag
I89z7JfBO0rRW312tfTQKQ4sx4ZZbKMYIWZxRgVmPxY9t4DmHZk3ugdsTH1hZXUXxhGSfqvFXlie
iTZuK0rbR03lfNQNyPNH9NYrIF82rpGvn+h/dSi6iepUUM/0GVxkfhovg3tVKysOCcbhAmr99k0P
7ZANu7xu9b/aFcPcnQPh4pLsTWOfn8OmiejnUsl2Otw2vG0AI764ocvwqvDbR4C5QK0PfG7+5Iha
bqEEXvcUamJPPACMRxENCI8oPu84UgmFG+kDVFf6MykEzpn2bTvjUbH0pDrdN6d1ri/2wBDXgLdO
kfcsm7ciZl/nZvpx+8uvb2BAYv/75dCHUkjt4wUhZRJ8i5142jVEiBQs1/6v20PYDGL6eVXyCqrq
zZW4Xlz+K/yYDh9lr7qtI8U2gHGHyJq2jFyXkWeJrtdsT2qFk8Gp83Ljxmv7vuHkBY193U9Ne8Vd
XhOILEdh/dnxs6DecEDLACbwhGY8GyfgF/7P7WHO0RYGsoutx77FxCbihJZjE9WAGlwzMY75HrSy
cZrwJe8OOY7XjQuK5SmKRq//biQuwRNFeKce55oCEBDyOi0IDkKOGuVJeeiTCbJuStVUi4+z532F
ysdWWt3ikSYeZaF1j1x3115H6fGnrEnqx8Jt3+B0+dCAUyMdszD5w7mj0GC+bIlz2oy2LvcLnxw5
KqdyEPRZ9PVIIZFeePzQTRA1v+02r1/5wG3x3+8PZUIiOhbRs+z8r2x0/wV7VXCsG/GAZi22sfNs
e8Nw/0zW0P8oEI1HvON2DPoTO9In7ZuWBVvzeB1WCSJgw/+Z6yogX+T8zF3AhWRN95kHBL1YNwAv
Ig9NJ+Q36vFv/MJ57iFPuvtfsCHZrGTEBvRvNy7rFTIkLALBKqSkPeeQy1FvbT7bAEZwCLoObMlB
ggAat6jeYvOXCBFuTTZ6Hm2OZSJI5kmprhyxu/0ZBOZVjZpEnYB1I3HCt1M0LKl2xfx59LJvuBW+
Qa57q/XZsjdMXAlB37PWJGuuM0C8712hoVzTDvEq91lLIAdub3PL+pmwEjz9vCEp/fY6cOXsJJXs
UibIRd73deMyUIuhbgOmABFlSPOkQ+22kITqinDDf2I4418VPdBaGEFAUmh/8WZQj4K3QQqqmg/M
c7P9UDbfhMj5cVzQsNMOWy9a22Ktf38Rc6DQJrO+xmYDxX/zvovz9mcJNNHh9mLZJmMEg0BTVboD
UY+qGI9BsJbCyHCtK/K1wL1jVl2xn9qtNJJtdxlRoYhzJwOCD7srFu579NS6adzW7luwY/f72/Ox
rZbh++XU+Lj9ueJKwtaD6BsUqfL8PoIDmN5wfCgelWwpW3FFy068U0PmnH1v3vrtluhvQhGQcREc
zZnqEW3j5Q5lk1+yFFAI7q8Jy7d6DC02MEkeZ64WNIFo+Tg0odiPXd6mpOyis8PRyXaXDUxEwpxR
sB2ViL9Fq4bjUK2t2ghV933c8G6pZcfBKFO/G/ziVzAvENsb3I2XncUZTNABHvNyCWQ0P6gIBXna
UXVmY/1TMNakkBbK06SZyFmvV4vbk7ENaPg2CWKM1M5IRo7xp0VDuk5JlqTxnOS7dqJPyQKFNGDk
NtbONpzh7EOYT7kXIbtOSfELLZmpiPP36Dn5tpZkMqfeg+T71+2ZWd6Xq+jky6hVizCXUeLV79Zb
WZY0+2zhnxAvwcFKvpb47+1hLNdAEw4GIi9aRz6CY1B6UEubOa5jIkidJP4m27DajSSJj6Std4TF
d1U2XWpiw8AdjL7WHswOf8Il+AnntZ3+eHtClnUzgWEUqi4tqRr1GIsiSYsph8Sdio4Zg2id1zfQ
1Aovt0eybAYTwQEmWU/WyGQ8zB3YKkQ1fpQq/+WK6mc29Z8b7Iwq2JKusY1lPBRkLzpdhIgI5SLA
qjKBdrmOnwNKTgCkvR+XnqVxkn+/PTHbEhoRwvWRCpdzph7rNhsOQDT+RncXtDrRinzuExdlq02m
CMtpY1KkQl5pmkHlgEgHpoU0iOr5TauVOt2eiG3VjOiQcR2hJQ0WAngsxF5oiuOaelgdVmQrQ28b
fFr39u3RbHMxgkMxQ2tzYrjW/DkY5ACOdDlk+/s+boQDUfbNJJF1eDdDBPOkIPyY5jnKO7e/vlr2
lRtZaBz6Ec2nMMgo7hVFJA8eZXLXu0OHcNarOkUbnPd830DG+S+CzmFjMqpHV6GGjgfx8f+d0iBH
+3R7DMsBbaI+BEsg0CrXpWpmBiBvo/c0cZq0JZt9YLYh1g334kqZednY9Wg0f6xFS6sd68Y156/Z
s5zZsvWGWffNK0YxeRbnDrAStrjdY1ZpMhxdkTf1m3pcPGCrJlV58gsomUvUrWnhjBn66RVIa366
krn9s1OhgTzbu5VfdodazJGzK7MJWf37ltiIENTh4ZwHY/1unPv2IIvgN/Ob9tDif24PYPElEy8S
+RIlG3DMXxUeonqn+6743UDt8Mvtz1v2e2AEBuE2yEFXXnN1cuB1UAz6OUBf5EkveF1PbTtsPKQs
8cdEjGQuV2Nfqubqxvo6IX+7S5aJFzve0qw9rjW7qshiBT3TdmmPt6dmWzkjUEC/BibnuGGHvave
xJB3XVJcybYbPldXfW1bGrGCRyAucjgeCGA7+dnI+ZqD4txVDXkcRnDLgqpRpNEcfgo9bzqjh33r
qmebmBE6eALozdDr+l2M3EsaeH8YJOINZ7N83GS4GmnFkqr1myvqhcnHPgDoNAVACZm/u6xiMluF
smU9SIWbq66gllGgmfgc86pLb3/dcokziaw6J+Bu05PmCt2MYee0C0PKMP61nnNrmiiH/N+fK4JA
f8HGkLYFMyMA80jS+V1z5RA93pFxqR8rgKM2NrFtQmvcfRFfZU/CcqlZ8hBHyS9Vuf8OE5t/ZrMs
9gHg0qcSzLnHWS3sMUeg2PBW25TWv78YNM+9cHJ7yq+6yLrvIur6PhV56J9vG8lyZpiMVSqJRwif
N/k7KGE+rbdFgY7pB4eRcCMo236/4fno7GhiDSKiq1aeevSdyvsBbIvYMInt5xtuj/ZIPEGdIX+H
muoXNYMXXbQgXPBVGF/vWyDDwaMRbYmZEPXV8T1oZchAj+zH7Co2PWSDyoIPdw1jMlLNxdg0i+rw
sNIckLZqhTqCAhjMfxC2/vf2GBZTmERUIMZ14twd+HXxM/4GKhbZhS6u2GontH3eeA3UPYiHoqjB
ucLdILlMbVNUX2gswq2WCNsAhnfXjqorL4ph7FCusgJFdkjwmr69OBbnJoZzg+ka2lFdJt+sGTNW
ZI/QLEmgJjIPJyTvP/R+1e3Wf2rkvRl7E2QoeQHGliKqr2WuyrRw2ioFlgXpYFptXaEt/vEXqjCc
M9D0InooBTiz55Tdb6SWwx3txv7OXWU4eCQCnFC4+V11B6LLL7GrXVns6ipk0cfbprFNwnByFUOO
Dkrs1TVbH0xk6B5xa6kfg3nz0bzuoFduD6YGtKhLV7a9x6/IWat9sQjgyWmlyh8xELRXyH25zX3P
MZN2ivtQiOqnqb5WGrw2o7fA8gzq69/uWioTQAgkeURikKpc3UnG4ABjpU5b9GDvwNFV/749hsUN
TdRgRNF7XTVzfWUT+wQ46nJCm168cVxYLGHCBAvZD33u9NWV9/QT5wvY+VARvjQ4mdrI39L8tk3B
cHYhp4GyumyuU6l/8SBLo6m5b7OaUMEWt0EGRY3yOoFf7AhYr7i40NZIXdwL7txDxpO+KQTt0Z6A
uNGisxrHhKJ6x0GocLltYIu/mUBBl4OgbIFEJLCUoTqEpPO/tQsvjlMrt1g/bAYwXDrgdV4XboV9
Wk9fOq7D3YBn4kaCxVam/FN/e3FnKpayK5uOoVKIgB1TAboy5MN7iCmeJlqTw7K+EYJgr0EgC0Fn
7K98m43FsnomfhCskr7noUx61WhL3udeFhXHQtURiNw9gCNvm8iyfiaIkOAkb5s+41cwUMjPPKeF
u2s4lC2Ot79veSOawEHoTg6h1zXi6innp4occADVQKAjM7W+D8UCcap8mzfFtmRrMHhhL6i1QlM7
d6vrGHj+fhmHkaIF2OlSILvbjchoWzHD5ZUH1FtYBYCu+EiMpoT01deobcW8v71itjms476Yg3CD
IYKu2vr06Hok/MFScRZx6J1pkI35xvvGNojh+XMEquOlDnJwNegpzYibnTLXHXeg4t7qTrINYRzn
InYX6TcIwEQnSL2H0UMPbu6Tt2zyKNgsYfh+WZQU2m0DjkBkIk4NHuUKfP8bZrB93LiuM+oEAdpJ
m2sxNN9i9IK+T3iXPN+28esfD038noAcTwKxKQRGpzw7YST2oYy2tK1eX/jQ5IhyeVSXmY+HRjgh
Q8FJtS9bfii3me9ev+GGJk1UDUkU5JnRJRFP9BIU0x6tkhAAm7LnDJ2kczicGeiQEJa3uOpeP8tD
kzmqDgF8QUYVp2wTg1q942nbumyPRpdq5VvcCIUWVEVoovgyD8IyaPuF5+HKMEwAVMYCdK4FMEzP
komHhePugBoIIL3dQ9RzthEjbQZbd8lLj4e9PIVBrqqXejeWnvtcuWUZ73TggTXv9pZ7veoRmqC+
ukVrqaz8+qqAtfvjjn6lFUirYpl2efBBltOWarJtPobnM2f2C8imFO9UsvCdmqJxPyYt/VFyRu7E
loWJ4fyCJv/XP9cmAch+f4I8A0szdFI/Qsut/id0IiAWhXagfJ27z2Oi+EZN0ea8RmQInbzyNPKr
1yjwMhd1I4gp7/GIDD7dtpTl+ybyD8SuIRzYwZFcFuKyUM2+BVAg+uf21y3OayL/lIPGf/DONNe1
Pi7bPGVz/Kvvxhko7uJnqX7OBf8FXUO6cQe0zcZ4zI+DDzyEg/tK7YZVlLacttmRjsLZatS2DWCc
+QJAuyBxEe7ivpse6nlEWTeXfdTuby+Y7fvrLn/hnb7QKE0GyEa0rqSnkBXyHJFqIyln8UoT0Ef1
JEK6tCjmZJN3QteG8g4Au/gPfqBUlNbo0t8nchOR+fptLDQpoZIWfHtxNjXInle/yIr0LOYlO2m4
kDt/1WUCySaXbh1EtskZcSDwPQrBzJm/Yyi3OgOAfTPh38GQLGNxJOPoedkjqDXwBt+hZub1weEu
i5mUCkKppIKWSXLJ8mn8BPK/7sGT/Y/7Pm5MauaF442Jn1xqb6IfOSf+v5NGKeD//+s4gExgX8yU
my9Q+bgwvLvPaLthOwnenTvee+vX123xYivTLtdLPzr6Qvtc7esyDk+6Sbawga85yvp1w9MFmuaI
jqPhUoiQ7QIt2wPJgAy8b2VMN0+gT9CFc3ERmfNc+yjRJ8uWDKPtlxsuPiQ+6hf9WFxI6IynosK6
+HqLhOG1y8u6LOugLxY9btt21FNfXOYlqLO3kJitquzMqwnQ693QOVy4O7ZUwG/cXqjXvG4dz7ja
F1GjejqJ8VTX3kkw+uA68VlF9YdO86e+Hz7fHsa2ZoYfFEWQARkMpizilE1/FD6Uv08J5G3ZxnXM
tm7GAR/kvdfG3IXBaRR8UR3vU4r80GGeQlD6eYBB3TcR4zgfaFwiCQjjz7ghH8CgJfcJ+oLu+7qJ
2eOeCxTjkg3nYRocEOxyEolj5+Tzhhleu2vB2iZcDxT6anQ4uotk2aLrNnP0fCgoLv6eC4LS2ytk
G8Nw7BkCqDmhJQjYmhViIgF0k03+S4m7WFDWWRjOTVmUD8qf9AmyNA54/aZqafZIp3hbt1/LbjWR
e0pTUqObW59nTr/LGIXcrpq+3Lc8hoOLFiKnbhz1RTqU5H28IMexcsKWJLuHDWxdHsOlhxqyyl25
6Ivo2zIdexSdm+ku+qn164YnixzyVWEQ4vePLP+uOrzl1lBxe3FsC294cRFFZYzs33SZBXqc5xY0
h5HU/h2Xy/WnG75bE1JCAtAbztTzyFcqZLCkjiL3aFDj8ybYzs2WZgxAA3SOg+WfoYHiZA6Kzvsi
g4mvGxfe+iDHmy6cj1dCxZiGyRaezhI7TWVctjS1qkirzwqFmnT28JyALs1cHfwWfJZhDwTcxiws
scGkSZJNM4S84PINi0ACxFhSvItzNaW+REb0ri1kgujoOCm0Ti/iUkziGzRI4lPfz/eQGK0mNpx3
HqIpln47XeSkwxT8u92hdBq9sTo2O5iOm3Cm+rDTl6GqPkkC9jXmy/yUTRJ6VLLbKHVYfMzUJs7C
ViZN4SwXSkCAzHwwRidle8cLZV0gw4EzNOQGYVXrs9To4eJk2M3afS9j6HuCGWOa3NN9VjZcecgL
dHioaroEbcH34KpEjJP3lGkwCRMzx6q2ipaCoesb9VgWzWCUYWLLyJblNwWJgTdnng/6nzP61udU
Kegnhlr9uGtZTJScCqEUOrgBuoebhXcnJCQz723IcnIP2cK6NMbRW1Rg6ozGcLyg02JZIDRZDiHq
Ge5WVs22OmvgeHH9HZqg93Q1j/DeQqYMVZqhvfdRYALdSDvxEN38OF2Q1diBnFEdQweQ+Ntrb/Fe
E98Grbqc5YqMFzcX8iTAI/WY9YIegBQp96habOXLbEtE/rtEREeFkq4eL1ShQ3IgA0sjOmxcoy0B
2tRoRNNIhCw81l8FzH0LmY/iAWwJ5a5b4nv0u9YtZLgukfngEcdVUE1MwBMQle6+GbeYryyLY0LX
eO9lPkrv4KqG6DqKBwdA8RRxH0MXhLXk37ssbeLX5DLwLNH9eBkZeMHz+EO8jF8ISC4cd0s5wDYP
4xKNLgCfJwHHVtUeOWcDpCXdCJX72xNYX/Am7gAmMHVjXYCukOQf+0ugwkNdx0fWIlBP0Kh1iqeF
ZLslau4L1L7h0KPq0IMEEp4LBByqBy6QPwAw0r/z6+vyvQgX2EuiVmM+XQa0vUDggvFjXhX+xnls
cQYTpOb6heocf+ovYEZJdrwv3s8OGvbDInq6bQfbAIYrq76DmG7Sq4s7j9UHsNhAgBIKzAc69dXG
ndcSlUwtxdHpJjGPLnsUDsh0OViU8QJJzu0ADWmk+Ifj7ZnYhjGcWvUOGTy4wcWF4N9FlB59VnSI
90Up1akVK4n07YFeS0hj65qAtTrwszAPcQDxsHajt3Iol3duq6cEeuUgd90J1YAMrgbdwUFEyVB+
hEAyUqO3B7fYy0SyBZR3hWByvNQNQi/jYNPL2vq5kfUWTsc2guH3zC9ERHvRFinot5/iKUs+jk3d
HjTPoKZ3exYWW5kCisRvCRk1YvwowPOZZcNnMTcrYWn8mONttxFjLBHMBLbhypc16JzUFwIJwAew
z2idLu221o7t+4brB2MVzcGIYySjtXxT++j6BY/VhmPalsi4idMhiwKRj+pSoyXnKBadn/7cA2ve
scdl2kr22axt+n9FJp+4Iawdi4TuiOTdAdpQ5T7kKLHftrZtDONGLvI5H8JlUZci0eIBPOEfZq8P
3+Uj33B92wCG6/OC+k2ckK5I1cC+r92ap1DH1U7T2t3fnoPFHCZ6LciRaRU5yI7HpioOWdwPR3Rj
dXt3WsFsZNpqmbVMxYSxydIVyVQodQENvrNTtYoPg1bVpWurfsP5LEeviWLjDkr3sh36CwjcyE72
kGbNApzudILmbKToBRhudkjWP91eO4ufmMg20UVOA10KdQl8lFdJRL6SQm+RctoMsy7ki/N3QAWi
B9p+vDAF9kgxosIO3Em3Z9B0PoTbym22Sax/fzlO0I8ZadeUluOM0IsJy0PINukPbbMwvJ1UunWa
mQznAmkziEzF6lyvAAtPhMkHH8/Bp9umsNnecPd4mkTBk2F+O6o5RXv2W0jaH5nWXxo57DzBPy20
+XB7KNuCGV4/c4fkOuxxFPfsK7KB884P79IyxBls4txQmVgmFjbqwjrwtDMX7Xc6AfThrp9uAtkK
wf0qEzNy1GDFOkpwO5+gTH/n89tEsLmlCyCDLBCt3KaqUrnm7otAb11PLOtuAtjGIishiVnry0wD
9S4LPf5GT5tcEbavrxv4hRvUbet107i+buIZZoWyeNowSAzcXnhL9DPlEYHTDxQoj7DwLBx3dYmK
AJhnm8M0579uj2D7/evfX/x+aCS5DigPlrdZrD/zBcRwKGhvNeHYfr7hxbPQdaRzdMWkWH80uM4V
mv0qcPRWuaSH+yZgeDAEnTJvyLzpT7Usa4H5cbwtKSHb4pguK8oFcPBcX3iLa1k8dnTPx+jnfT/c
OKTjEcw4LSf64kZ4ynRgPjzM3N3ij339p/8le8iypWPzLLH0NIFEACTVczDM9J/v+e1/qRgi8EMk
vZDzBZIUwaEAcDadpf/79sdfj/1/iRgiTYkMnBjWXTNK0GQUXnmam5VHxqX91yi+M6z9pWdIC+Kx
OB4xENSPIAbIVHT20V551878S89QdII1oYctibgmdUol+dq6W9pgr7vWXzqGaq6jKOob/Paihy/F
Gu3idZxj90dNcgdOCqWLvxBn4Ndj2lsNIYTX7wk0Eg9TiRz4bTvbpmB4LhrbVYN7w3yRMnqqRR+m
3AUtRqOKYsMCr79Mg78gZu3kobCHxK5K2HcSMPFP1jWe2g9ZhZYItqB/J6tItOwGBfDZDnSlW50R
trkZzu0GoQK1bjefBlTyd+4YgyrYKfVeh5tkMhYPN1FmAUDfTsdJgaqfzr8XhNXpNGERbxvH9vX1
wvTiXIhdtyn7apkBQPCyfYCaaA/q8Z4sG6axOLnJLCccVcW88eZTPXjv47Y4S5/sqEYL2pzdQ9WN
/WtSyIGDKGx9R2KFsqSGmGsLHDDuLR8Drj9CUVF8vL1UayLg79TdX9qGkoQLa8CzcSraKEqD1v1n
1r7zCO3n5k1b4tnVwkM3xnr9vhqYcDMO0dIkWbL5xHTxngf0stZzQIJ2ElFwmJn/e6UtuT0t21DG
4T0oz5sdn84nJfmBON576dbISLqnoQifwLB77Lst2ijbZjMiQTCCOIrM4XzKYnjLXIIHAexoG0tm
cUVTdZBIxee8WjIAJZvM36nM78kRmpPdfvJAurLxprdNwXB45idaTVXvPKxqNkfpkN+4jW/xhFg+
/heorFyWBQ3lzoME6c56ll9xpm/pbFi2r4kpy5pwybgc/DwFlflDED4Vw/B5HuRFQzJnmfIN6iWL
w5vgMhJyrVqoj5yIQJEtrsO3ogfL6oBKhuNtabbYBln//iJqQRoCXDfKwR6V1ae4mL6MYtzzNkTn
wpZb2GyxbrMXQ8yBQrIpFN5J+vQ7LfBMiXwALm77nGWvmlAzEXgAZEFJ5RTXDUgE3CKBDmeB+nO4
A9tEfg/LJQKjiTCjIa49TAx4XUf6M6np09JueZttN5muXEoKIhh/lSyc9gHnT2uxOUh+VEn9LSJ6
w6dtRvD+a4Qh6tpGTLo71xo1STmCYd5hW4Bny63B5IAbk8wbVUTLM69HoFz5US30E+X8WIDvNC70
xzpu3jqLPt62uWU4E2CGHghIvKqWAJM1AwC2gv4yQaB043ybp+X9Gm1bRN7ozoJcYCLO0EE7dGhk
L8/EA/VMVuS/IlJuvVgtljGp4Wg0j5PfeghVbeJ/yjIWvXdiNEXcXivb1w3/HgY5BcFc149AX36E
Hoa+JpUOrrc/7q0n2ysHuYkxYxr04m2X14+SA8odAqEKwAo9FKyUaQxzBHn5FKumTJGK6vZj3O+m
Qf2YZlDGTXqzmGyJAaZwHSdkcSJcjh45j9gXUgxkB55o4HHbxt+AhNiGMI52wmPmZixzHsCkqHdy
XHPcMfXBqQSFkduLaYnEJiYNlGYtTQStHoepUmkOTNdX0oK2d0awZ/slythWcso2khELWJQkHY1y
9liI4QcYh2ZwigzzvqnZ92mc52+352OJayZQDTz2mQNe+xrzafaS68MQoh6A/qkWbaNImGiK9t7b
Q1msY4LWgjAshjxJ+APzlvypyBQ5jMvo7/O2+HV7BMvVzkSucWCCytiZ6scxJOVj7IbONyaWyj+i
uZp+Z1qKj13vh2+dyNVbeRrbrNaFfXFujmgVn0YIsTzUuVYn7pTlpXbqcB83925rE8rGetpGoJlh
j8hQQiJbQS8lxv0iTdbuyNsrZ5vF+vcXs2AOknG5U/DHGp3KaVaNYqdyANqQbCk37t2W/Ryuse/F
EKQP+OjWIcrDVR+fICx/Qc4JGfauzA5tQ5/um4gRAgZId7mtm8H6iidH6S/qB8uDN2EJeMntESwe
Y4LahsmtkgRK3I8uQfajSJzhABhyscYCbwcwlO8fmhLUw8fbw1mOBhPmNpfd5Ll0hGX8CahjKniH
gpfX0S3Ka5tdjBs+VSzGr6b8kRWzg1cqyrI1TUi+6yqRvPFdtHpv3AItK2eC3YKpSxYFV3kslx6j
AGrOpieFals6BD50mD2XOOQu6GFgYt9igZYh1mdDDmJ3BcZb8AnttsV6LO5igt9kzSevLwsNxYYQ
91kp0A4Ti+mftgNX+F12N+FvU1lRr6a8PvOovGglJlwHo3u6rHFRNmne6imOZgaEbJ6OnvhAODqf
Yx18aoPN096ybU0AXMHQU4eiFvrCWeD9CySD3vm1uwXutexZEwAH5XUvr/KkOvMu/56N0VHk+sgh
SFtxfb5v/Y0Lv4KMMoSRIvQhgnTA+2eYtUP3bR/xcn/fAMb5LqcuyiD3Up2ppt+9QLQpL/Mvt79t
Wx/Dp4tpSgKPe9UZ9FEHQvUZHZuQx4nPgsQb6/NqUzL20F/4N5znguCcfeAB2mgLlK2Lon3IwpKn
uPdPadejwxVMNmU//wP87Ja4lMX1TEQcWZrWZ324OvYi+icXrc+ibaNPCbmHA3GdmHGix2ULCEwp
q/MMnWC8VyAE0Vbi+bZlLH5h4uE4JI5RDUzw83HhLi+4aCXntX37vq8bxzgAmpF2yj+Lky3Fwxyg
otm4zsZvty39OqcXJzgrlnyYdIzfDjlg8JkE1QAQWUd2+STHjTPCtj7G+S1jjffHjMsICKU9Cn1u
vBA87KL71sdwal55eani9eu0X1F8EHv9X3Tr2dbH8Gho3eZT7JK1dRkwsRSAnmUnCq127Si3GMIs
nu0bnu16Tlc3HiAqqSQVFFGRairDpxLgyrLawgpZbGAC31yW9SN3oNIIrcQFzJIrjxNa8n/ctoFl
lUxkm+IdyQniHWbQqjGNQcKJFhAUSHqCPpb7xjBcGCRqYMjp11WilIsz+tx+xeUEqQO06hxvD2Fb
pNVAL5xBKqcoKiYxBF8iqNzVJb20AMCcbn/eYmcT04YWBq1x/3JOQVM9FYTs4ih7Fjy8gBr68+0h
bIYw3FmVouriscIMwDpXpUXD9CEDS9y+BHvp/r4xDHcOVAKKoDZoYAiWRT/rPPDBUFQrCE30tRjl
nfY2/Joo2kGZK8dUMoq4p5LhCkEt/S4EancjMNlWy3DuymtF51SFe/Ty8OzrYddBpMvLt8Bar34+
Dkx+tqGYqZolHQ/LnhyCn/Kea3CMNOt/d+nk4VUyteVyWCAsvqv6+n2xIj7vMC4+vj7DX7iAWACL
Fck8H1RAwFbdTk460rHaFbht3DmE4cjA+RYJuP6HQ+fSHYW00Cx3g/739u9/1cfw+w0XRlPM0igk
JQ49zVLpXRvxtZQfinrjMLZ9fjX1i+VpmczyoMPnyeCkk/NmDj4IOqcu2dj0r0Yg/HzDf0cCOHrv
4PtNo04Tpzs5JxvLbvu04bZ9MVVOkGHZe9IfkO/aC72xIS373GReC4njRBPQFQcwpKYewhpTu8X5
fdugtp9t+Kh2MlXyshwOFQjvRECO7rSxVWxfNo7dMo9kDwK14SBI+1AN5HvR/w9pb9ccp85EC/8i
qsS3uGU+7Hi8M3Ycx05uqJ3sRAiBQIAQ8OvPIs/7VjmKGU7NuXONqwRI3S2pe/VaYiMttrjiX9lZ
ip3uTzMZIP2OWwyGVtWJqCkNwaMWBV8GevTbI4xl3CJgXfmGv/Bo4ZIaQ0vMYaBTCsXP40DV/vLE
r5i6jUVr3SnxjNt1h6SaDiUPWTroBpTBoJmv/OY6o7S1WCPtjTXOzPrg9PE+i9UO6bzrXt/y1NAZ
+qpBRvog4Z84UhXoIXC9O9ZvGP3a9Cwr8iYSRFDDGdGe0h08r04bueikPPQMlE1b9bV3E5+wIctf
kY7inNf4AGd68LNj3p+q7D/EMj962DSfFc8l3p8f0epybtsK09/PL6h4Hlj8n8iiDQNaG9zy3DaJ
SDnHqjuMwZjGwZ3Xsl2TbISFtcEt543KxCsAV/rtYXj5kWARtqRo3x/btwnTKkPawqvhVF043CWm
RMip93Le0lN932d9mzKNGRQduSDTwQuHb1nj32bG3zDKtTe3ttZyDmMICDj9wUCWLahnwBijXSiv
qsVS36ZGk1ObAyOJ4cPB3fs62XVbJ7HlBf8OmL7NhoZDMcSxGZsPufDjg5zi7oRO7F3P2u7OzBE7
8nprH1x7lOW4EH3wp6SE5ZCwgxLvkYnTYj24U4Cl/uVy8FlbYst3dYSUUs2C6aCQQpmi6jaW7OHy
0Guvb7ksU3j1IWT/i2u8etHJT8qfG/cGceHyE9Ze3nItt+59t3Vh/m6Lq0n3oOItkNPKyDYMzEDT
cXDzrD+4oH+be/cIVMXld14xfJtoDNx8SZHkCGSqytIc6VuPZmmGW+jl4ddefFmMN8HeiUH/WPt8
PnAZnlTiPoV0Cy/z/j4COrw/hwYXTNQ5NaKkrk9lJtMgP1FapXV15cwsM/bm1U2Fi3m/BDPXG9Ow
/0n9n0O1pey6Ni/L728GzwZw7I0lpp338a5DVgQbyOUZX5sWy4Nk6GhSKpg5JiL2fxbV4xCGGH4D
LrpmL5YXyRm06SJBJBPqYTmcYV/FLG1Yy9rg1saX8JL4TYQIg8GXMzyOHTLaOpatTbnlndk8donX
w4eWC04SR3v0ZW2898qc29CtPNNV7pBl36MvOHHgbpNN116dfBu7ZQK8NUca6jC7P8F02lQnzMu1
QcuGbDXQRQ6GdgmLuDjFUbPftMSVgBtbDupyUOq7wf9mBTe+Jbj8793z6LrdwtbwrEUPDF4HY5RF
uJt1tL96x7ZBWh20j2t/2eyM+mkatR+TeH/ZQVfs0MZlkUFMY9BgOYP5scLVrMXx8fLIK+4TW745
xrziicHIAyycOD87Mqabx/a1wS3fLEPpTwAK/vZNUjrLofHK07Rvg7ECD+o9vPIn0N+25jlrF53M
0pHzYz0k/KpkOvVtCJYG8CoSrjMdYja9So2etri5uTzxK0tqg61mf4iGQSRYUsBCXRk+8cZs7EJr
Q1sbaB62fTWBgv/gYWjQgBy3o9ba0JZ/SoZ+51ZBj3gR+exN/jjPWwFxxVhskBUYyBgZCngPbhh+
/xObRIC94rrJXj7nzdaZ++iS4jzB1bqaP8Q+e5ay3cg+rL22tXcKittkHvvNoZoUUHq09PRwj8ot
yM4aDQ6C/eUvWNku/oJNxW7oThJhqx9O2OlaQGVl/XMzk7e2rpansjJzFR8RBkZP/Y6K28eWtTe3
9tCRF5MzG6wrNrpyfKH+y4D70uZetDK8DYrqeEKmQGJ4bBflABwZ5BiRD0uQ3rg88ytTY2OiZCW0
BA9t//vYlSdz2oTXyOWCstUm83KUyUyVYdaxYUjWHrjbbkSX9/MZvo14ipIIgEtF+wPlt91dXf8k
RZ9CmTf1suNmtnCJJ+/cI236rhz1piLSmJkJVzrpPrT9QywfwuLFdY/Xzb3ltwV0lt2R8/7Q+Hr0
d64KzK2SoOffiAtrxmM5L/Nn9C9R00FpsDxFpQKL2i9J9VO0VT5YWwdre/W4EsBwwDqRmzT1aZav
AU6+8Nz/h63QRjj1bTVM0ZKXlGH/IUva89Dwnc6ajSvq+/lVP7QcuC2NHqDf3eN+/WsuagrI64vM
Htoq2DXK+Qi57cPm6WwlmtoIJwS4uBwnbF2FrNMlyOFkGW8lClZW24Y0oZHIOJmPwbUPVef+ZxD8
hzAU9D+vMlYb0zSqPpEVWikP09CQfRDpNgX/yVbL7EoYsuFMMomnqltycEshZ6LhfmJbLKBr87Is
xtvdMQBYfuwxL4l+oQVLDa6s0LSHNNDWE9Ze3vJjV/REDt3y8qiwLBH6+qEtF5aQ9KX8d+pZNOnv
8pDsD5cXdCW+BZbzuo4EcUGMt8adeBh+LbsLghvKWyC021/3CGvf1RP7/1IpuHlXLq7G1aNT/sRd
jVwjo4M9xqbwcqnwIq9B1oA0/vgMHrL5ezurcItVYiXA2SAm7oiSkQBzhA/I4bP5RG9xl8U8JTy+
TfJfl+dpJS7YoCUjdTXoCsJnyv3qgZ2mpEB7BdXGNrBinjZgqa8yMDgmkf7RSFk/CumML7X0t5jg
10Zf3O6Ne+mc4fbiy+7Q6JyOBxU73XCkrpquPN3avF0l0QkN0FV2aJdiI5/SmcW3l+d9JTT4luMK
vCSTpZ4Oc81f0KR1zrPhJuL5bZtfRdFNfZu5q8ghhkM8vL0e452fqZsKfnb57desxnLgkVV0Hgc1
HWTt75JR7MOmRaN+cN3J0ObramRo5jKvp4OfjHuImOw032J9W3tza89tyFwmWY5JqVEVEU2zHxn6
WuYrJ8YGKPlA3kKGYpwOxuTqVfVFOzxVA9iHTx6v8y2KnhXDt5UFe53xpC+i4ff5cCmQEGRFr1pZ
z1pZr5y4403+fNCtr47tGNBdRCQ71EU9bazuSmTzrNBMa4ezYJT9DyQUbrNc3aOU/xFJL5O6c/iz
cqFV61ZbkMmV9bbRK4Py+NiWbofzenDbgpWnCuejhlDMVdNlo1gEJcXY9H5/SDIANfhDRdQuuvZ2
bcNYgEPKg9IfuwMj7t1cVb8i6KhtvPmKDdkcTMPAhtk3OKHnTn6PrqtiJ2S1dalemXUbvwIFM4Nm
Rwxe9OGeeSSVUflctlscQivvbgP1NBFjBvqg+sAUTlM0RoMYc7a0ZFYis2cleRQ4X9oqLKeDcEN2
8jqV7PogvKv6pnn2Ir6/bDgrRyCbf27CcTkZWokEWO+mAQfj9HTTlvPOy6DU5Hy6/JC1eVqW580G
ObZ9UEL+DtFIhaeJzHvd0I048T7Imvq2gKqj5DhD8GlaqqjDbY/BwVqL9ixz7Ef3g6jYrgb7z9mE
X7zQP1z+npVJc63viaK5rAl0Aw9cIFVbP+I8lPtyD2KnzeznypTZ0CU+T/WYuEN3kMI5IHQgxE4b
U7Y2tP/najh5VU9+CadYsBwAdz044ipSd+rb2KW8jSd/6ANcA9rxCeoJ/yTZhgmteMNvmcc3JgSi
XRc3YEw50hAsb/eovWXjcOjUy+UlXZsUaz92e+V1RYtJiWX4Endd2uS62JjwlXe38UusLERLHIyN
7BishZk6TXA2xDF3wx7XHrDscG8mJ3KSeqyWlwe4pRlOUfSgkrum2wIqrA1vRSJIYIRN32H4DG+d
cAapwTvj3I2Qirk8+Sv+ZOOWWgai/nDJ0vDw6DSo3OCAiCuSg1ocN9nGJK2ssM2o1VYidj1oVRzG
vvgoFACHbbmRQFkbevn9zfy3ztzVvMXQU52lBd6YhFt5viWkvJOCs3FLuaujcIKk72FhbVXxEQjM
vNqw+bV19f58bYTFIYd6E+4tyR1uqXvk9hDCvO4qjDlFH9yf44dF2PWTBKgLxBufqhqCg0ac89Js
tBmuzbrlspFBMgmxrDsY1LJpkKSj/3rZHt+fGM+GLMXxEKLJYkERGH5ohtTByQEypAdTbOWc37d4
z0YtzfOgpePi3Z3cWRLbnntEBTBtgbfYrMqvfYXltoPqPGhT4IrByWOob5awg1v7GD5dN0nLY98Y
vVGybgA3/B10yiyHjvXRJwGUHbduve+bvmejmHzTdo5LKpin2x1p9dQwc8P6jarO+8bjJZbLNjGP
nUDkiAaAeoYE9F9teLw8Me/fKzybPAu0pejiRYPXoSt/hbW8wfICFWW8/0RrPoRbuKK12bGcF5CL
sHOm+fdTqqlOK1CRbGZj1mbH8lyT9IGiAW0PQRPsjRftHB7sL8/O2tCW1wa8mmRB4vbQBNBPNdOx
T7awaCtTYgOi0MzuZwgKkKse+7uKsDMAb9Bgo1+venMbFQVdxYqAax5Xdkz3FIlTSKcNX1p7c8tV
WymGulN487jmaElMKjedk7HbdzGZrqoZezYyaoCtl2Gfdb8xXQat8ujYu3Lo5aveRIJwgpAsmntQ
3iKlSZUvvtV5sbFHrZiLTXs1gQRhlqHfHgaQCKENB/pJokmuS/B4tqhiF0F8YvC74Cutoc7ECW6f
4bx15V97dctDnTDr3bwZgq9lUgJP61eQCWqjL9cZo+WhHdVROYCC8WvR5QpEFOaV5FfpHVCPWi4q
Woc1vFTB1zhLaApxryj15vIqJhfq2biohWclQiXF+eaEsk3jRWq4aTa571c8ycZF1XXTT0BHON+o
RHOk5mgwHGuFXocR7LhXTb0NjopmtExlXjT9ALgIQo8RbT53Fes/XTe6ta0meezyDtpVXx0SzSlt
9atHyq2byIpJ2tioigm087T99H3BYaUyRHeh7K6T48PKLk99Ewe4GHgMSFT+zWjwsqRT4iaABNWz
2tizlyn4+yzs2SCpDPBfARa86odcwDoD2GSTCdLkrBO70a027iJrBmR5rT+WQzKGovkWAmHzAcT5
yS1S72oPRr52f3mJ1x5h+S5VqinbijTfalZ+Vv4Q/wi9cdoDSM039pOV46WNneo6xUSDsvGPoYza
e1MkwXGcqZs6Ay92tBVVntJii99lZVlsDBX4NwIeEDwMlEkvbS93dRzedyy8j9WVkGHvLzCVo4ZC
s7H4129ARq2Dgh9doZ8vr8eKV9jMVdKAoqwUHfu3Z1AUmQDUTqfOv0pih3q2QKKh6L30W8Q7AhGJ
iYP+IjfI/15+9ZWzpo2pIpEuQU+ft68wo6exrXY+bQ7ItyFNWHwqpnJXOVtJr7VltrwbEW50ojhW
rwH0uNNhcu8LB0k2AqJenOc2Yuv7UATPlkucotlFttNHycL4L231rKBoHHIH8h4OLLZ/9UF8aYot
9aYVN7ExVzLXkF7DGfTVG6K9G/e3Ceffwt4/dCa7TYZm4zq5Zl+Wvzf93HDiV95r1LN9KRyRBqBQ
2JixtW+wNus8CcG0Ninv1XfKHTajB5OHB0+4Lwqe6GRbd/kVQ7NRWMibuB7ITJvXJKc/OVr8eF+f
QFj4j4q8n6DluO3qrar8Sni08VhRSzRu9Z38t4eYa3gzGkWfu1EbsY+8SvONeVt7yjKfbzaruAo0
eEcT92vo1+ZY+aF4BM1plpqYyA1Y/Mq62xit1vGqBCFe/tv2LvSCQ+hEkpzFGxvVysLb4KzBZz7K
wUz+S5LknzBxSQoFCGQWG/1diOI2KOR1IFnP5qVKKuVgg9L9t8TN6j1rmwF6bVub+koCH0n4PxcC
SYSpT8qi/Ff00SdKpmfG6pvFsharArnW5zjkR55xNGWGV2WOQMHy5yNRMQ7LwnjVvyz0erReVcMD
zXxnY9nXLMtydz6KhpCsaUBZUwVpWJV0J5AfTIXQW2fo32nvd45CNmSLyIoA6BEk30ZaHqPgrmn9
X1kUP0Ds9zZHMAPF9k7x8IVn/WMbbjHarBi0Dd5SELuLk+WpbVk1KWTL5F5O8iphGerZ6C0oOAEr
k3nzVx42zPtJ4zF/CWLo9+04xLHugqgmzsfL2+bKXmYjuZTosDZjnX1FRrKKDzR2IcyV1l4pmvt+
qCl0vTnKhhsEuCueaiO7gjZWzjD52Xdg2Eu967r8U17UfA+Fm/y5VaXJd527mZdbe9pilm8CGzMJ
k06r2x+5Y26X4xhzhkfVQdWYfG5gIpdncM0Ult/fPEVUTuxUbp98B6og3AVOztGvvkkQvza6FRPM
GKqqqwM0zhjxSkOHpBAdmA6XX31tgizvNwDLKzdJ6HcWRPfGMY/aDB9BIXnbqeHRASfT5ces2ZgV
BoY+iUVGZ/pCgumlg+J6qpL2EdIPbK/KbGMZftcD3wkENvqrAg2KboLM+T66tVtCGxIEpS7ZKSoK
PaXBNIIL59iFdCifgkw5k59y4D2dtKWtSfznLp6kOrq6H4SB8O801v6J+0QkCFc05O7nq+bC7oxG
G3fOjJ+X+yYavgRO/BlKD49tl4OKfxL7y89YsRm72iBAV4SibFXuK6cvFto5B5ARruZrBAgjN/6b
V6icuZvp5j53C2JSUCT1N1UbjWEK6MUW1eBvZIK9nniKDdwZOqTpa2mSEzC/49zdxjRS+knkqgle
6wSsUvUuyuegnMHg0OuoSfuyCCadKqKjQX/w0M+SPU0gVwpvq2kmqr2ZsBWJV6Q/cCNMI9K69IDi
Mu3J8fK8v7fd4Y3Jsh5vIkFOg3HEdck9mTJw3RMuQDn0/+jE1VMxiHiLLPk9d1oeY4WEPnHBBMey
5BSoZNiZvHnGfeDzXOTtziPi6fK3rD3ECg2h67UlJHH60wSyv+iLZ/wKGgIMeFn5tchl4h+wYfhX
VYGWxV4O22+mjncTpEuVnM9ooRJ1cNeLdvBxfy77LBd3LHBA/bSHKkrIgl0LXshu6+z43jVrefAS
Gt88OGdOSPO8Yve9Gskoj3lBQ33MEhW7e0flkvwKIP7e8mMDqmVQ6tYeIJQ3paJ0UreXp3rV0pc1
ePMOsp1FH8pEI97oYngNq6kbkCFtPHjA0c+8kX8ICtyduntTMg/MOV3Oi+Ku00PbPCdREUJadOoH
jq75wFD9i3fajMB7+1XDD2KCBaW8ggyIuxHP34svy5xZ+yp0UlVvfD//JDrQ4qTo3h/R5w6m4ysO
pcv4lh8xx9eqaRPxBPW25F64pikBa8y7LaKp3wO9F1osD+Iizmo+u+GJBCjemT1QV8yp04FB2wvU
O6TP7juXMs+c5tL0YL4WSTS2Aq0ZpdN7KcsYOikOnpvJ2cH9XyYEfOWdQYlul2kOzFAXFVKXe9ob
lTy3GnhbtoejFos2DbjVE516Hrj3bnCZS8L+Fg2Jsax2ZdlVhbMTIiD8ikpN5EZ2/ZbE5UKiyqNH
PkFslU8xd2+k1m65EfLWTMEKEyqnSBN6MzQTfD55exGFWYACRW82dvWVkGojE8F17ic85+UTA0so
xAB8GX5hw4JMbInQG1Wb945Bi71ZiQNTyhl8lwKa0iTk+3pqKfZMHBf9GiqbHlUfRdSNuw1nXwk4
Nj4x9AB1revEv58rGfjhMdS87x+QRdce/dB17TA5B+qVPulvoDHXVDcZn2TwX9+ryvunH8cm/m4M
T8ooLWMHIof7oQAhHt2RijL3y1gYE45g/s3B7Hg3MW4c8VGWvv+zBiNRHm5c7N7fHSJqLTs0nylv
uFPcS128jo1HDnMZ1TuTJXc6HOcPl+dqxbhssGXNq0TPvV886QwKdnuthrA9xSM8aCOQvf8ZsY24
nOLC7SJILd2HrA4gzNu9yBEWMOvgqYZIzsaSr32GFd6JK7vSrXRycmggbtqmaPxdXICVdn95mta+
wgrHLKF1P/Ekv++z0dnFUfZIoZTygVHxAYQbWziNd8/X8BIbh4ccy1wyMeNc01SBGY+ZpyS56Wsn
Tr7JYOAy2psRYgDusa2aWT4n3cTjAnfvfB5I6sYmKZ/RfcBkc2B8dEifzrGn4l3VQ/1wY6rfDxeR
rXMT4fkQVxbZJ1UlyPhmA9+TuaKHWsxb1BTvpf8QUe2SYECY44E9pj/lTGnh7pXDXPqjCivkH7Fn
J8lwq6NJojAO1Qn5RQc1RbPL5ZVesyRr30Lev+tELKf7wg39I6FZUqbUncyXy8OvxEEbsyhy6O9B
nX68B9tdcga69mnwh5+t287HCiiLHW4CG0eeNZO1boS8qbykS2R+H7XomkdJstLlDcQmJEe3Go77
/u3syia/BkK/mK4V4Me81i53qvaERKQf7vwxdsVOMEHbXYyi3Na5aGX+bHQjYaOYMpnHJ+bm4xzg
S3C9+G9CqmhMZZIAr/+Bumw2j4M7d2W+YfMrRmFTtUUK+phZM+WfeJKR9oW3XZt/Ctp6vO40ZvO1
VZr2OPLiuiHzvH0KM7RW4Wrw+bLJve+wsY13rBRKmZ0iuOTFzoRum+4D7YP6Sde4zFx+wvv+Gttg
xwlcmaAIALOGE8k6+8evddz8m3eO0mNagAzNvcM2k+RDmg+MBi8SqhPuVrr4fTOP7CusVnKiLdSA
PpoYfE1e0XsHZniPjnDznDQQjLz8ib8d9J3zLLHsWzBZTzoU6uQQqFBXaeCh1nwOWjT9HkLTNDky
epVrxiWxTEHVmyOwBR/bqez4refhJv88Ue5M37IizINrihfL0XOZlDe3mhiwo7p2gv5eF53KdtDX
Cl9ZVqoydYf8GmL05SHW3jc17uxx1rQnmqvh0OCQ/oN4/tbp83dG4++JjWxsnAYrTmIYbe+BvBGh
AUc55fxjRKsJ8jsLxptDujoR/j2hQ+x7e8f4pBxTx6GN/tRpKFi9duPgEvM6RqUOgp0jSSZxGK8J
Bx82gTzxwaOJbnZahcEeJxDf/1BoAdbbFAepavynrnpUyQzIZEe0LcVkzo8my+vyny5o237ceUEj
AtDOj4VXpEB8tcBpzryXMeQZvNanW1qF70eZyEaUgXfeac0suvspUe5T7+HYtKNShD8um/Da8Iv3
vjGWgjaBT5Vp78PWfekb2X2cw6K/KoJFts6i7LSLyvBM74B0nF+yvKy9dB6KaEt95/0gFtmAMjeP
J3ScZuw0VlBKeAiHRNFqT5go4p3xVF7+e90kWcZO0AiRjVlRnyCFA/onrHwbPcwJzbcoz9c+ZFmd
N6tg/LBtqlqy+6hRzE+ruOccdXOXZ7shceNrRGHhtDbWLKAUeNZMZ59wVCsAw2uCUt761AXh5eWJ
ereSFrmufW0UHQW+Q0oBfb12uM148FMn8QML6xsxozUJcu2407esTR2G3Wyk/11+7vtW7NoXyYg4
TQ7xOnPOAoa4lEZL0Kv3c+vQ4edVj7Cvj5UIK0oCzU9AjnU3LM7FcSw2pX1WPsC+cQVxnym3leqc
lfO8Y0Mx34RsU2VxbXQr18abKDcgjonOhkz5ZzGU+mucY2O8bmas/aZOhFdA1gOjU4UqiQ9g7Zy3
7VUxBNCLP12DSQRfxVh5qhKUjlJQE3vNKel9wm6ue/1l0t76nu7mJmjnAnKQvopSShQMV4TTVnvb
+77tutbdQRARi8jthrOeKP3Mcq7UCSTixcHpoAp9vPwR75+A4Xh/foSeWcnLMcifBUQGhApOxIWq
3hTP5zIi55mDevPyg9ZMybpAaNo5aDMfxKnLiHMSod/8Y6Zyq/669hnWeYrUDD3yzZw/V0CRsDg4
qeWwRhJ2zoX82teGbdjsyqLYNwYjsjBqk2Q8V5VTgLfVQARibHPcFnxzuDxTa4+wdlZQcyi3UOF4
9jpAVSL1vSvlA0whum4l7OsBN0gFCwibngPPxColUMdlH3wPLS8bH/D+IRr6VX/aFAHgnjHt9WdI
xjhHkWRfsrGfjmbCQVpuf8faPC2/v/E/Pg9qgAy6PoNhQ6VoJ/gOTFb9kOS+/+m6lbA8nKFJwYvy
oDiB6N2Ed8Ckse9hPfrz12Z2/GIjaba299nlodqfTDN4LYzX9M7OywH57RxoNlDmfDFO91uow/nH
ePF/kiX/JMWWVseKS9qVTZUXwCKCtuWkTKNUyjU6dlMk990tSbD3b3KuXdakmY410Rl7roI6Owhn
eDWoFJlw/qVc76cySK4DTLCRE177GisEZMwB9agQ8rMIgxPFWh3iZCAbJv2+rQGV9KetaQhPgirM
DOeINV9wXUcHJCk+yQyLc9nU3n97YjdV1RntcnTss2etK3UnSigncsfZSkOtvb61j+uWNYkLiMC5
S7B7q8yr91PZFzfOiJLKdR9gOX1AAvDPY2mfOx0n6EdgJPw4DSN9vm745cveOHs0dLEr5difaU2b
F8KQJExlW+itG8Ha/C+/vxkfRRHk6tDQ/8yjcjyBBQjNbJImt5ff/v2ISOy2qqDzh0GCHfdMMnS2
ffFGM8p7F8zEL54ZcnrEv4otvpi1Z1k7OktQ0C5AbflMnZrsvaKoU/D+8j0kWem+98FEefmb1mbM
3tDBhoVFDwxOb+RXLaBYCYBrsrFHrRms5cwUJcwqqqg5j3U+3jrDgILoFPQvAAxv5WBWHmHfj02O
GDE6fAZOd572vA+8E7apJ3fq3I0D4toTrI28K5OclFE4fqbaoP4lhOdOt1XQxF/7DCpJG5WdlVwS
sS/LTCU+AWX/9DwFfsR2OvHZdIhG0NOlYvIayMa3nRE3jTPy8SZoq5nc1WMp2D5wmtrcFgKAyBRI
3Cg/XGUZ9u2agiPXDQqjzziEsR0vE3njkM1Ojfc3FUKX2X7jqVmChBdnXfbZ82t1pCy8Q00tSE02
/zINJAsgG5cr1Ncvf8vaGlpxoQtRf5WVg2+Z5vhW9QS1Op319LkBqHTrbLz2SdZJP4Pumh/6+CSu
UAQRZfPA+ePvE2wnCrmbgL7EvTffIuxd+yYrQmSQIc+0Q9pz5ozywCcIcwntdB98M+sN018JQnZZ
J6v8OnJYz04iDg1YQPJvBBL3H0gSu2nRlHIjTKzEILu0E/mOhqSE0Gevgppx10HwrVk2t8trvzK6
3e3VCT0LV+bjHYJ2uKsLUT5ATzn7dnn0lSmyu72mWKpBURxfO63zGwiOJakHRvxd7Y7eY55tSiqu
fYW194P4VTmmqoezGIo2rVVF9oO/uQJrX7H8/sYbCVIE2qXEuSORZEeWAQatZH7DJqAzpJdvcWGu
eIjd/KWcDLAvNYx3ZmiCtIYCR5DQW4pguluCdhh23x0xbWTtVvzD7gWLpAcl63DCbt1JucN1iRyC
akk9NfOWxOky+X+nqYndDlY7uTf4UFY4m6SI9yTI/kvquDyMJUi6kIMSaUL41il8bYksd5+mfgKH
DfIIIuCmddPKuGWeetUQtNmu1YAsSJBfCbBNXjbsNYOzDgaT1g50jCP3TPrIv9GNLl96HpuNyLI2
unUygKw99HwUJWdACKFtV9RIDjbzr8uvvjJVdjtYN7eu43sZUi6JbHdZ1YepGhBPlsN+3KDH+fJj
VgzM7gjL5j5BobF1z9U8OB8UKKNojTY946Jb9fIT1j7EcnoUuB3QkGXuOXDnbD8JMu9+3yQp4BKn
ZFRb3F1rhw+7Q2xSwLrEvZzupij8xjFZ6EHr9NHMnyHtdp+15EaR3rv1JDSUhRPcLxhlQFyvPITa
PWRKSJSgJ4+cs7EETQcH3Rpzy41leh/4Q6LFBN/Etm6G+g86D6c7CEHeRCWlexPXN7zzl/5QVkFd
Ofu6yBJv38hXUgHkrx6yWGV4JMV0MveGoTkmCtwz77sPIgnvI4DNdnTwT4EeHgFi2+qsXTMWK0Do
jhGQwobQsCsgD18NSB8bOjinPq40+CV4tJHoWDN7OzDEJpgGQchZ13GcBrPZe8tc+vjjOqu3YoOI
xgiK13hA5kmNJCaSc6JI6DFm8secVd3x8mNWgrfdT0YTbDlQKPr/Q1Af3QseBJ/R6ix3sZPfOqPv
fL38qJVoZ/eTicFbCKU1OSO57N9HEUADTYejzuXRf5c53tmGbI5vFEp7lMHa+HMtaneu97oXQ7Mv
6jpIuVtK9U1p7O+3um5Y/apBhaY+ZSExk0LvjC5J+QGgtySih1Aa33lC1wsJPtJo8kAXwNDjTH4N
uMRJkcqCQkp4l3QeG7wUenh1TtK+Ql/hlSdBu09lQkkFUrMku5t0Pf3gauxRg0XJcENaeMV0bUn1
iYEwiiRFe/Z83nxCgf6hCmt9FPlU3l5ei5WV/ktS3QeGtI94eCbOMH5XeeJ4aV4h4XF5+LUPsK8Y
c2GGuvSb80QFO5EWN3WuGn4fz/EWLejKF9gtg2A28yFrr8g5muXIUtGbmad9buRGOF4bf/m0N+EY
ZXhvHGXjnasmhFpXYNBw8Lmkdc02KkYrc2T3Cmrp54WbZfPZc8tPaEQq9qYYHsd+LPdXLYLdLsia
iMx+0WZ3bCDkWMne21UAGqcx7a/MI9rtgcg0oNefk/nc9V55oNQ4XyXw8lvlj7U1sEK4SpyMawiC
nAFpGM/RSOgvoFS8DR9Y2XDtzkBaBE3oRSI8dyI86Zg+YEdHUbvlVUokDg642vsIKr2m7nUrYncF
ihF8CaNwg3MVjvXOm/WTJnH+kDjtFjR+pVeA2K2BGXUUbUvCz0D86OomKsBHglx4T5w99dAr8ZE0
Bb9rGImmnSGzpLdF5KNbkI4k+hb0zGk+185UiVeVGaW/dDKR5pWj/KT+AS3L7F+Z6bD7CqcZ2EvT
B9lHn0hQ4MwtaIJ6FN419340s9eD1PoqL7CZyyMTzy3wTup/xwAFtbOOxsHt/0UkWnHkwLJSOg68
aWtPnUkzPWfITR4Fn/ybJorI5+u+wTppcDo0AJW6zTnKYDddNjyK/8PZlTXHqWvdX0QVoxCv0HTb
7Slx7DjJC5WhjxgkZhDw679F7ouvjtXcjxdXpasiCWlvaWtr7bUyU8YTQRXzrh5U7vLC7l0HmdXq
CcliOxY9DBIazWaUM9vZyBxq4j6VtxyAaeFyICuf2BjUUTWjYZERL4SW8pe0MovX61+i2TNUAnOA
Xlki+856SpIZrCTDhGOBF1m/sRS6r1h/f3csMGSdSZ7O9pPrtxTlsKABdNlgHn2K6t4Sz78bW4Um
6lOJzLPRAoUEasWeXGcpIomitMOAB7sCtPjLz7Gv59t+3NwJNRbsrHP57qMadxSydgKsfrnwW9Ma
nNuM4qQYk3LcMDDdsigRQVE45lAkvH2StUydA5kMHy8FoA/dWHZNysax//sTZiNLgFfk9lNRogAK
QjX+92Ryf5DeI8egqdbCB3KGgPkewWximSrh+Zwwz8msGRHOMmf3pIc2ZujjdeVtnxUrHi/mQQI9
mNRPFcmecO0VIaDXv663rTFhFXWaFX2XzCNueqzgxdEszBxwktF9xsWaxr4oNtMCGrNSi/bklKPA
umPWU4Oi2upgCpv7cddmFg2nZCi3gD2671GyD25gcJzjmf00m4MXApF/QmVvd+p60z164+JtVMJr
LFjlf4bYNp+CERtLlYjhH8kmJ48WM9uCvOsma/39nQ9C8hdJTCcwn+YcV5ghEORnD0W6sEZx0ca1
QrOnqHVz7uCblayxd6FOPKxapBez1SHWG7G//quGBttGqlz3NYq7J75sjX4psSYNbvV0TQN7WJhl
SdhG9KZbDsXhXbdsaxOPXE/ujCxwOiRPzow/111E17hypLsC2tST6O0nljntHIMwjv3Jgybdos7S
ta+4N6p/fd60WGxpW+Nncwrs72OKCPr66DWTr2IA3SVxutIQzlOWSBQejlbmfAX8FxKMRu1k4+l6
L5pvULGAonDsefaC4JylZv6r4O1sQYukaTde+DXGqtZembKH/aQe7l8lzvHGsioRzRXzj4lccvvg
4MJxk48ANB/3fY5ysIuyXFqCaOeJ5qX5LWHtBAVrM7e33qh006X4Nwmg0QLZJcQlaS8eTdlO+TGt
CncL16PZBdXyK7uRwuR27fznGQHY3xcKavfX9QazZHuDOBUlWPWJZChNcZ5sb8UQFG052efEy61L
wGb7xityLl/2LYji4HKmlb24ff7GysSJGgOMk4mfbj1T6HxE8XDbmKWfVRV288ztfnYgILrMHHTs
KS/aDTfUWbDq5EaDdGDSlU9NaZD6TvSVM8SJ78zJJRvmqaRhkqUoCpg6MGtuJSU1ZqYiBqkzQpcM
9cZPRVVXR1HbELoDvwP95/qiaKZNLSayWyJZI3PnPznPguI6NbLsJs1Es88PVbxgUoKdomBW9pbQ
1AdAGy/iTjSkubFVqKj7BMXRh7HsE0FHnII9JHVlYbAbuzdAD9E0W2xpGl9Ua4pkyRfucQunH54p
pAweqgC1Xa6ffK8twBOuL4Vupdff3wcMY0rS0ZTLE8ULYhCBlcnBQ15VzluMeRr7VYGC9mD7JbIV
2dvfiETmnXO/htSuwGOr5eGxqpfjuHE51C2K4uxVRXpumPPyZNqWc5gp+U9+e+DuvvdvFRwoUE7b
lION2XLa8W/qZbakfazxGsbHcktMSLcmisuLtADNRmHAtvxhvk1SApkiXrFgC7rxYfvABa6prHdr
3iR1wqrCW56qIA0eUSY0fOkbQg87LAqtr3erd61XhkWTdijytxl0cqci85P6yJvE2uJV0I1+NbR3
7TdVCkp7c8LeZIP+4BXSJj5ALRxcf8O3fV+g+LYdZGPlI3J4Y0gonRuQkUA0uzCr39eb/9CvMUGr
9b77gKH0uW9D9/TJAdNvvDTTT2n2U+ji1nzypn3PjOhmnb933XQ5Xo9aSCA9zaKZybFyydg+TEYH
uNX179AthBKdd6WVCwvyEW9wNnpHiN1+zt19gB8MX/FlKLcuyDN73VsnxPTVdZFNsKfKi3hf79kt
0INyeGeNsAIXYedTNtdJOHSgclxYc/Khv74xQx/uR+hBcWR75C6zh4aeq7qr46Ypv9sibWOHblmq
pgMVDwjqO0pBM9K+JdywDkllR+BshTBOVe05HoDwVZxZpm2SUJQZviF9zbOoysaVVaQyg0/XbUj3
AYozzwOK90cHBcWDbdk3SBrc07Li99O8RQq+DvRfr4X4AMWXJc0baY8dOkCy6NatbC99lCP30hdb
IssNWbDZ9F/pVBjlKW3NrUTSx75hqiUqduOYVTfZ3Vm45IVYeRuhJHOLf0DXuGK4hQ3BLu463Vmm
EJAyafDVQZFmuGdFTLWKvZIJFsSg9l3BB3piBUvANAA2RV5MbONNXTN+Nbpsmn4cmmbuzowX/qGC
pFfEmvTm+vh1jSsWm3VGyQwgxs8sRe21WyYg9t65KZlqWEkDiBIgU9Sdh8k6NQ5PYtaDMLMpml3+
ZqplKCvA9z+zjxLgP9iySZQ6SH3smxrl4GHeiEr4Mu3PNJj4vVyM710RuBvz/rEnmyotGchDAZpa
AgCSnfzPnMoqalj7i0vJN6xG14Fy3DR+WdbJDMNkC3/p8Epym9TiK3IgW4ktneUoJ44J7q1OUt6d
zaUZo4H47QFUTHvkkIhpqqFjYpTG0iRFD0It9oMQj0d82oTL6YauHDR4Gfdzg/DsUraNGQucaV2V
NPH/32yQiVHDRcTvZAn6wb5DfO0GB9lnXh+6teO+XG//o4Vd21c81qT1uLhkdu5EWrWRsICWn2eU
kUxz+mdfD8op47pggEG9qXNnLp2bRyIvZBMVHpJBeOufmy2By49WYf0Q5ayZ+cyqhUj7bgBtfiRJ
8r0vNkHdusbX2XsXzuEJCpDxJW8ZFOcBYhn9NDOjwvTrLeHhjzluMfy153c9tARg1X60R3A5punz
VDd4JgKvNZ5Ebpcu5ci2Zzd8ZdftCIB/pYOnKhSzbWwfus9TvNsrJuoX9twx0EZ0PSjRaA7OeaNB
veXluhGsi61GAuvqKO4NcBjQ3KmPCfSQN73lnvGndeqvXraQyOrbb8LZqm74KMBfe1LO55GDO78C
3xYLgwGvn2lf8rBnDb01hXdvpsEW/EbnOIrXM7MtAGS28MRWBsVT0ZT8zKn16gLaeLw+Z5pVUeNL
d0Tad7I5esBJAfoIClypt4qu7Wte8XygAnowoFqYqJZBfCOraxaDMHMLKqYbveL2hPcDW6COCNbT
dnptUhAr9mBp3ZgbzeyrkeWYA5OcTx5aD8TwkKYFxl7Nj5OFj9g3PWvP7xwyx81fsiAFLsmx8YIQ
N9RI+2fXtl2xp8gOpqrK/SAJQ+oMCCj4PJj+PStnMcBVAHWDOXDjvUi3Copn910PuuemRxcJqEtv
cpCkfml4WmxMkm4ZFLcuXWtipkmdNERprQvwlpE8dLbhXRbL3oMgWmdJcWhOjYVKkftp2Fs9qF07
4yFlgu14JlpbV9x4qMa2N0BanaLIMfsz5IZ3clDHt29+1IKQKnVy3x4oWs8WIFjLFAFCJ4qqCBku
EVukVJpFVgtDwJwHwpZ08tLQmziovaCi+MlZqi30qq55xZM7JgYQYNcUHwGYm0XTJIcAm+duoYl1
7SsnNx1oS2Xl2DCibiRxOtMm7NvE3Mg06JpXHHkGSA8EoKMLFZiUZ7EpixfTRrHvrm3CX3t9t00E
HYjnEQhg8E5p/zRoIg71mG5BLjT+pVZ9FF4OIqK2xtjdxl5CZrLsnLH2dj3QNtIkuulRXHiipVv3
bgfjqdvFC4HVo1GC7NW+U8ZXvDeZBjNrnHUD8heElVkCJB6EXLa0AXQTpLqv2VZGz6zkT1qIKkT8
PYd8AJtSk27W2mm6UEs8qqGzga/zkj98nvqDbyX50Z+r/ORWg71xmmnWQC3vANeukQ2DCQ+zO/6p
dhzvBHbyracMXeuK/6LgAmrUdgsjckx6L/hQHtzF2Cq81UR2aj2H4zsDCnsHtL7Gq8LrHljn3g0G
shZyKU+CbBXH6j5jXZ93nsb6ZQigcbju1HOZHYNxSk8ENMgbhqpb5rXbd803GefA0cw4yvAOS+7N
nFdHbNzV0ev2cC/hrFFrNSjeqKyiHOQZD5c+ikLdHyYTY7h0/R4w79qD4sy+m4+Udgk+glQw1BVT
3x1WeY7nXbsdUbyZSX+2HNdM/ojMf5G5kd1atBA70Dnr4BVfhizk4mVgBsc5YCDGMhmok0Ob83Yr
JF0PlA8uIWoZhjvhhlWVtYuMcHZTgTFPDOVXs/JueWO/XZ8gXRdKUE2ZL+fASfENtO+aw8CCT0GR
9j/tsrVjCWmZDWiFxhnUOgy3G+kMqQX0YzppcUD2BCWHKa461z9D17xyJIN0wJJus24ZHchsw9mA
MlUNqrDDvuYVV25ABlpBnnM8g6oTCYAEifnvLrJVyb4zTcXl23ORWF3NMXyew8HKWgJAPbA9eGQY
qorKF23Q4b1ldpGrAjubGKziVUBvwIl9ms3Zad8cKa6cJYhxi4nLs5yBbihch3egxS/nDUPVbHee
4slFuuDRscPjb9Yj7y87KC/KzDgaXvGyb/yKNxd53wTeIuxzNfpBxFg6R0aDvOH11jXDV2H40AMi
KUeq4kzY+IVWoFdJvOHRmaZiw4R0HaiOHNTTCGV2mOjcybBb1tKUmk1zmJN0SwhX42UqgB6LmQR5
ao5nITsGGTOfgxpql+wT8kmKC1dF75C2nMfzWmK9ko0jtyO+75t9xX/pkOLtI5+SY1c7wwmeRk8Z
Cl5B5+htbECafVQtbgILBWqdLRs9ZPIoU3LfIN1se8hVpN7GWbau5AengatcjSsygpKpY02GcuDs
prWLlarnHiRwse0vp6b1j+2y510EO4ZaweAVuHcbIJ3KQqvK47anL74RHK8vhs6KFE/2BYFWnTTm
NGRTIg8BL5GsKKaNQ1nnB4obUwLt1ATCMmkIGHMZujy5IYhaQqgUb7iyJoBU6xZMsGIsfWVh/K01
fxbueGOY/NgUxTMZm9scLHPX50nzJWrxQufVuQ1eN3wJSIxY5IGdKQJ/HYlKAeDs9T40a6FWLpSi
BNuArIw/IAWW0BMfmnNvNOW3663rvkBx6QZQsAr8gZipCpwscVLK7pSOnfEsR7IvrlBrFlxiOJAK
o5iktvbM2ANaOmKpsDesSeNzapWC4NBGMu0JzTfWEAsb7+YgLmFmeuN3pQe+BO9O0i0As24xFAcf
mhacNb2NzsD1576KsZmPBLiGDXvS2a1yQOO4zGbGR+MPJIEM0C/kw9Fq2uYkmXw109b+ZOEud33h
dV0pLu4Vg+uZS4CFB6Gm+drNxZrTTqcDOMDsaByb6ghI3xZ3q643xeUd4ifzzBP0tsyQVpzZj5QU
kDvPnyfbiU2z3pebVIsYUgYNEVk1BQvNyrxU8J1ozPemDdXKBXMWU4o/aL0fZiMKlqSOLHfrKqc5
n1RNIcITEKl6RnoREzHDrBcudE7THpSnDZ5nYHhFtmFmGitWaxaGMXddSyzsghIl5xbVSQJC2YuB
V8DrtqVrf91s3t17wddJoRDoWucizZ8aG7KdfYlz6nrjmh1LLVcYRtPp2pylF2ThklM9gPOrSOla
ziO31J1041e8PDNHt+pcBGpS0u4MxOnyWEu8AO77AMXJE8M1HL+Z0gudgTkEoap3mGuwrbTelv68
ZktUeYxdaJk5zoydCk983luZO1FSjY+LM/6EQNULRKO+guXvcv1rdHOlePYCbSwkagi7pHPX3GLH
zb5UTpk+72pdrVmYU14nBYi3WYg6cbNhoajYUgfhkhgB2ZeuVysW3JwQi5HRPCdlfSd70AVN3WbQ
qZketV4B4dnY1WwG6nClRnZ5j1wQQdJy3/Sopze4mxawe4NLLUXQLH3onxus2FN7hAhTJS+mUAqa
cBhYLMRjNb8nmTtDEcCHtFJokQ5sw9c/QuPQaokCCgZmM3XL/NKh2iLKZHFMvMA8l9Mmh4puERR/
NnOw8VdlX14GN6tClJjZ8biWTl4fv651xZ/NrkZibB7yS9OuzDPdiMf8ju5SP8ciKOc0tUzIgqIa
+jIPCz9MqBP4THKj3Aj0dXOveC8EJFFOkVfWGbIL9mHNXSXcepvksJWW0RxqKjQMjE6y7aEpdOmX
hIYtkjR3LXHvSGKNnwJegQPq+iJoPkStQCB+ndVuU1hnttJlVVOWxTjRkL4H98C+HtbQ5t2h5lqN
RHbMMM+DPZcxhC+WG+Y4Zw98IvsOBhUrZlRjn/c+55cqTx6g3U0iFE/9E0xMxNc/QWOpagECNE0c
zwiK6oJLS/VT9FDkO0GEwN8ix9AtwtrvuykC8RL1GPPLy18JpayCn/lNlZxo2Yh9AZ5afZAVS12x
qeMXF5DYZWqT+H941XDWDeGD+7tKRlxYvIUqnTudqwYDPzoVHujzkDuuRN6PFUUKRyknuTw3bc55
Hspx4vPZafy+rePMygZmxxbrwRxxkgGtBf5TljHeRuOQJ83PcSjq5dHD+zley02oiJ0lEeY3htIc
EIhxAT7ygxXYwvieLRBSsAduPOdmUxbfoP/TW9XZRDiYnuxiHhfgakDP7dHYyKwAZDzCllb9wvMF
WlZgq+iD/Ni3YDrcuFF/vLRUxYwNWd5BqLgqLxkfvCgLLPtTk8s57KvO21haXRdrNPPOeiCwA5Fl
o7TOczaQeHa81AhLy60fML873w5poHix18vAZrM5XhbqJQfpJF/LGWoVe/yL/gsvVpYjqVD1dh4G
+ThkgASW0ybJoW561t/fTQ94+BuzHIX196WhcVCcQkzkMvx8K2r/G1T92/qpihdz/MowhdlwBoWj
ufjcZMEnM53MY877h4ZlgFDC3g5Ok47x6NVT6DULu4VU7hIZJH0qBb7XHI3IzAsaW5wcnNF77vg4
ny3P3SpG0c2CcpRn5bRQGOJ4mUpQy9bTRE82JJjC0Uyzjcd9XRfKeZ4QlAKBcURcXN/42gYjCXMT
JWG+g4zwdTvR9aCc6ZM1T23N/OHCHcEes5U21FhScga/9FYXuq1e6WJGJSEPwCQImSr+TNYilK6U
r9eHr2tbCRoy3kwoXOuKS2fATkIXSr/ZMc9ReLbBgfRx0EDVMgsqOLMMXlWXYQQPtsfKO8+w6Z3P
c2A9E8Ah9nwHVcFwFFg7v2KInpEygJQmrqlBvVnq/vEkUbXQwnbsujSycbx0fl6GjQfWvN5G4f71
oWssSKVbdsGCNo6BOVzckdYRuIif3BzEb4zQfZuxCobzgSw3QJoyXGoHLPC+NT1y2XTRXA777vH0
XxTK4JnvZGMjsG18+mqUvv0WiBT2ZLgcYKbr8/Rx3omqcDgKqeHF6qfqUiR4OoVeLkp5Z0HOeNOu
o4z0X4LJHP5c70u34srWBLHpwWRWIy6T29K7Gtg7M0KIJf14X/vqvjQyz7MNMVxaKGTWB9dNp98L
VEF3xbdUxcSZbeDkEAAoL5Pl3KXg/j2WZfAntXHIXx+/zmaVbcO1qxIQYF5eiiz54wbmEhLQ84V7
UxFURcZlowlac7cTF4hxlyfPM81bNlr8dH34muVVEXFWk4KLOZkFJHFNKPkEYxlPLNkqggw+jDyp
r8Ql3UqNkQU4K6kpcfKiLjwFvlK0tyTPn6vaux2XF2fe93ZEfSVvMKejSHENbi8ZRaVcnWU/ys55
2TdP6/K/i1M604fs9Yhl9sry2XeKP5T4Gx6msSAVGJdRR8xTN4mLb3TjX2AoQQXviY8g17o+eF0P
ig8jq4EnwjZrL6IgoKZp8IQ9thl4ULZonTVHm684MauadkY0217MMXtKB/fZk/2jDZST4bkb8YvO
UJWjn9LKL9vMbi6O7/eRHTATdw1v3wsI9RUvxgNqJeS0DBfU99lvpAjmzwubmy+75l8Fxk0eGMcC
5jWXbJTZgaTka+C7EmzUbAuGonE0FRcHrBQkYnEaXIzUuMEZ9w3y6TcIvB6GbrhZvOrP5PT/Az7r
w1Qs9dUYo0qHpQsG2/g1170XeYMVGaN4DrwKT4YuKLy6dIw61921OuhOuUOxqWlTIZj5GxJyZ2nI
n5AO2OLG+NCu0LayReExhRPQRzi/SS8fZQ1RLnB6b+U+dI0rO5JJXWpnHlhTTac2D2QdNVmKLTVX
XevKnoQcu2Vgx3Z+p6lAJExxZ6J8D9W4h3lZO3234ZX5NM/jjKEvpmQof0yXIIjBONtlG+GwbvTK
pjQQYvigYDN/UyDlbpc8T26gR7jrLMDwlR0Jr4AO8wJD/ENTVIS43IPMuLVVz6wburIXiRzZq9lt
zd9Qr+9/cmLVj11K6MbT78cVThi7shlNY+ouU5oU/wS0f3BtMFXnzXiAdqoRckNk4VgnD97UPgwN
a8Ip9X404xZGVfNlarABrW4XHMSU/GJd1sciR11YNoxbsZKudcWP3ZaXDEpA7i/w27gRUkBjlPBd
9QkINRRHtrNloXNVu79o3wAquuCp2WyzH9d3cN3IFUe2vcxthrZi/8wFAS+hmLn95uDZY08UhrEr
ntwH5jwnSxtcjB54znHywC6VZr/3jX39pnee7KQkKIuZkF+p2Q5hYvVVJJppSwL+w5MHQ1fceAGn
erD4i/2rWyAaUFL/QqxpiWZHfLfxinkD4N9tsqyJPblJ4ahbDcW568r1UP9gT79r1yuyULCluW3b
pvp1fcI0p5uKxK996VSuaZDL6BoPWVZGTdvellI+5AB3rsQOIhWfrne1Gue/klOYPcXVG3AWeHkn
+99Vkf5o+zLiZR+btfscFGM8Q8X5ejcfBoAIjNfFe2cCfuuwRUrR/w6aIji3RjGd2EKQYDLGTR0R
XR+Kcxtgs2+FL6cYRCRhO9ghEz/sed9hQRTnJkMKYeuhnmKrRlkH5MMrI7o+NRpbUlH5IB6V3hxM
aLl4stpjn3/d167i0sARWhajaLf1Eok0eP9TQrBqY9AfxttYT8WlZ2kHwzjOU2yQmxncuGMWtu3X
Su7bMVT4/SCydrKtZoqBBL6dlvoXa/yNDMxfVMkHFq8C7wVEH8bMNacYRV73Mg7C/tDF7WGOqjA9
0EMdP5JDenj57YZWJA/yMMUsakMZfq1uri+Mbu6Uw7udZ5T/S8xdUd2BZjgc/K8pecmGrYBS5weK
S7cpXewgweS1VfWEEpIzqJ7e7HKLLFUzfBWazzlroETcTnEwlKC7SNJbnEOPKHM+LKUYNuxL4xSq
NkLaCRz6JhZpMoGUzyu7DlvoRl9fAF3jii9DNCnIKFmwsMwKe78/EntLwUYz9ypPPlQdu4CUw7oH
1cMBFwn+uZKDfSNJv4fZGXGxp/g1mGaKPu0xNbn3u0wfq/rBC2oQeGxYp25yFM8OgoL5Wd3BPaZZ
hDabLvbMttIxuulx/vsYKAdIBXcCtrOq4ZBsDB304TVBvG9hlWPZHqZqIKhhjo3mpRrfXPv1ersf
KuGsc664rJujNG4GuCiWX8sXM7bubDxfvrkisg/8AfnhjXNfN/eK5xpjiQICDyeYn9d42yxRObU1
NZqZV1H4Y1tUkG7AF0zitTV5mFa/WrrvpFFZ8N21Ntr3xgko2mb8h3a9WwKzW4I74vr068au+Ksz
2IU5yWqKl2QIRfCPB1RXku+RGcLaquh7zyNezz0YTenfsqEKC/P5+rB11yhVWKRtRb/UFC3niKZ/
eQ+fpqg/fSmO0GLZBanD4BVv7fDazf0JU1NSlJAF1aEKdvqqCrpfs0/mMJdwpunYyNtM1uHcpBtL
qrF0FWVPAO+AKNraeH6cjR9kZ+CgqgO00gMjParR4tS/SefnwNjYFT8Ub1qtRHFNqAAEdZXCfxwk
/7JBPBfW9DJ23i217d9WMRyXwflidUvUGVuytZqDVkXbl67DgOTFt7j522g1ESviPCOhMPbtNirK
fsE90mGSY7dJ417ctflG+kBzpVCR9dWIIm7TgE2SObtI4T1LAHu4MT+6RXILaow9+HfqO+u0vbtS
zDXxPHfCitj9fTad+dY7tW7a113ofbvgr688X0yx6fqxXfsRhK5b1LuXX2hWbpWwauxfRdcHFq1n
2eI6kc/BKzMaDptqtvSSdMb6F4fz7hNKu0+QR8HGQ7ok7MErmZkitAwBFd/61nDpGXCouJ38qEm3
iA10i64cvYZTZsQe8UE+4wdUEociP2YpSHfJk/Q/X99QNeeAqgJgjWkNGQY4xCRlyK3u1iMUSKBd
GCgYlOLioLOowVViyBisSgDEVneT6WxsH5qRq/h5sPM4jccxctrfu/IzaW/rZOPw1ZirCp4nbWcl
vEPTTmbHSw9MlNdGfVYcUrvc6EJjrCqCPh2p4dUWzImWOHv/ASvD9fXUtbt+0jszNVGD440ShwDz
i2PjJF98XmxMuK5pxYkn1PRYnoPNwedJNBlj5Mg9bPI4CVSg/OxKQgcfZlLzH1b7PO1RPFjbVWJj
aDfYU7+an+k1MTBoB6PY+QpgK845iKRsRYIFtIbsFIzFgVsyvr6GOvNTIuPJRc3lIjHRZZUe3RqJ
hu6na6bA6269veh8R3HLxs2E7QQ5enAutfej4D9qf19SR4XBt2NeWhUUdGPTSKIOSIaJbcEwdMGf
Cn8vZSHcxMCGOIBOqS6/LlZ5rEuUsHnYVx64wc8drQ9LcyeD+nB9LTRGr4LiJyiDCmPGMnsGDw2I
R439HkpEGOdfAax3rppYzlSNEBiNO36btZ/bXeALtKv4qXSXdKCQlIsDwwkBxVtzdvsmY52kdyPm
lQcxIhv7Yt3dgGnH2Rl2qJz83lL7As/wa/bm0R4OGdm4LegWT/HRApVPFNcoGTfmTTbC2I/X50F3
d/1roO8mAoTooKUH2UE8n8XjcMoeLtZnLzobn9hhK5rRbAIqFypok8zFpYgkyfRjQk1r4TSh799N
vne6/hGayVHh7g5IM23XITK2HDss5yDyQQlxvem/m+AH+UAV4s4DlnR8cTE/ETlVUXrIj9VDemRh
8jI/3TsnJ4rS8MuNY4Tu8x17u96r7oPWMOrdonjtMOIBCTPGu1tf3k90346mYt2HyRZNUGBH8xr7
FlsBqqx2bgEqyn1NJXNIyMnY4T4KJqBiQ7ZuVxr7UTlRW7hq5xbQWKNN90CFj9qqJDazKcKb2taG
rDlGVIS701SeOzTrMoMfvqHsAaDEyK63krq6BVXcV7ZFWpICx+rsOSzkYD2IURxTHfaZi3LKooYR
LygOJqgKHpnBwsX7sq9h5XAVsmk7aS9Y1KAMqX8jsAVfb/njCwH5F7J9gaZZDTH3eOrbM8rGQ2Qq
XifcBJGl++2tzLHX+/lQg9GjRKVFDXjtFCAEkjH5XB+LM/vhP47hyXh1ztUxP9Pn6u7Ge7ne18eL
DLLY//basfCdui3RVSPiOoMqy+l6ux/bJlEB7mUalNRoGdKLwglzL4ny9FtvblFW6VpXztjMc3xA
x9H64j1nxe8mezbFt30DXyfq3Ta2kI6aFkfTY8DDpvnpOmk0ZBsnl27cSkBslG1QlwH2MsMt41G2
p3weIpruu+4Rlee0t5xCgDoCcfxAH31HxM7ob4xcZyeKuwoppjpPsNfYkwBlhRu2+ZaS59/48d/H
FVFB3F4+ZR4zMCvtNxklP4qb/saI/DiIlsdP4l7ce9Fn//aP+HV9gT8uXqBEBVpNI8QjzPW2Yz7I
S/LJliH5ZELI5ViG8tc/yWP5UD8Yt/mDf0h+bqGLPz4OiIq2GpgBlLTEXhpg7wBXmRmE3IMc57he
AgYxbdwRKYz0g5lUgVc1ZDcg/2vLmNNX1twLGhyq5nNivWby5DVbWTzd/qRCvo2gMv0OeOWYZTLy
vOV2CJIT1GhR/TkcAmo/1XD4Jhg/O+l0X9Lkzk5otJRVVJZ2TIrlaZqN+Ppq6iZW2QkqyxyokWAo
9vCas0OXfmLmpybbU/ALU1E2g2QSOUKDRsbCFHFA5BFX5Y2l0g1c2Qr6nIN0j0kECBkPDo3hHEQh
Psv6PJF6jwgFzhEVsDV0fm+AyhLrZJB7kqK0A9KDd2bOduUriQoE98CHZ3AIGUK4OTKNk8c2cKm6
uVGOcK+zcYUV8JYxPdggS2M/cxoPW0T7mk1YxWM5mYmHI97LOHGTiLX1k6zs41Ruob81Pqiiv6us
6mjSrAfIGFkWXi/uvbkMSXdnzCGRG0GxJhRRgVnjYgtrydeZz/tPdt2/LI17aivnYRDVTdXs0ZuG
Aano75p3qB/AgylKIe6Ef58txyzfcC3dKiiOW8ysA6/5hE2fejwUeAADsWXDQ0oKfry+N2jOLBUE
jiAQ5XsjRi+nH77zME2H6+3qhq64bp2XHMQSaHdyn+fgq2weGmPDo3RNKzG3w92el+tR2HX3hnPL
k098X2aIqAisofI6ENNh1PN0CIz7bt/rOlHhVtmESg13nWXbcUOS/PbJxqOLZvlUgBWnldcYCxr2
MuPgtT2uIDujGRXaLZIUnLwTmnbnmEPxkG8gcXRDVqJpyercmj1ESTUTR4ta54VuqbVpPF7FVGGX
TVwDjOBxYX/Ol1sjuDHod1++WsNWFlhje0TxyL7yJ25IBA+lWX1zs+URQhL/DJtcXrq5WX9/F1i7
XrJ6Iz7ATpIoJUkk23bfxUzFVomiSAA5r3Exg8Yn5DZcaPHZYTYOjzJvDrNLtp6hNAeTCrQa0jIX
INxHR7l9zPh8IuTVypZo2Hpz0k2SEmZXrs+KjMAwSdp9BYywLKeXXZuWym+amJbwjRZnqlX5f3ow
E0VmBvLUyRr46/UeNJOjoqjIaLjJkKCHpSdmbIDq98YAMP9AWMnidBJk37auAqnsOe9KKGMi9W9H
QXEOhvj6+DUHt8pqKi0g5d3/I+1NmuPWmWDRX8QIcALBLXuS1Jos2W7ZG4R9rAOSIAgO4Pjrb7bf
Rh+O2Hy3b3jj0IJoDFVAVWVlSmyupw4FkjSZ2JhwOGivTvxRPPf5SgCyYMk2oMrIKs6yFOsUqekx
BGe9iKoN8JLPOpU3mepXhlk4SjaoKvBj1YDnDHmQOv4J5LlKJsau6l9n1OY41bXHIrB245Hjpps0
7BIzHy7vwoIXsulN+ZiNIhppv6v8xM/dbdz/aIo1YPXSmljXa5VGjHsjfrZOR/DTyATJnMs/e+nL
luH2XTgMHvosd155RHtQM67kgj6HgtPQegpr5VV9UWXn77ZJMd+nSMXlABl3Xb0tvNfC/VKMVzEU
Mwj6/K+HdhvjD4xjDmE0bFDxSpT8GofHYA1+87cE8kl4aqOqikbFMXgpsPzff7cb9vwyPR+ih3uy
nZJXB2jwletg4QjZzKZjUJLRxw7vovbOa78PoMenayyIC/tsQ6uqItTcz/BtiZbR8S5di9yXvnue
y4fb0R1Bu17M+G7b/AM2v6RvrlJawa6eR/zwZbAFO0iXKcSw4D/DHZ+YUK944s8Wmro0th7CQVvG
g1d15r5EZ8W3qE7LDXRjqiwJu6ZaGeOzhTmPYZlsjAw0nlReczSBHp0/GhKd6S9amfrPZcP9zBuf
v28brk/ysUmd6chNN7AHp4vK9pkG0JmAnn3cgoZSUwfIPFA5A26yvTzo0qQsqzZlV/RACqh7CHgj
EILoFYQK71NQOl7THolp2UEukk0gvosL9iKnc+8gdPFughoNW45eFaxb2H070OWUBpI6LH6p+dzf
kTBK77Sc5yR1e73i/ZaGOG/ah7MrFBT9mjaIXjLsxEbGZZ5QlEE3+fl/V22FHeJSNQZypqG8BzdF
95yPXWE2Tjeoa+i6zxthGXbmOG2bQ+HqhRdNvhEzpCBJAKiwIaur9NnD5TzE+ZR9WCWV9pPwsejH
SLfxKxQW4+wfollD9o4xjvg3GHk6/zM3oRYPuozpGk3y0u5Y5j/4fVODZNG7ixsngqyA532pQBN6
a8phLR5esE67CVpR0RAQ55d3buSP4JTot2DLL7bR0E0bIP32MuzXQBkLNmnHx5KAKRDiEdEXLzDO
uy6a4RvQX9fU6s57ZFk8HWXfo7Va3TdhnOevuVSlf8oUJ+3NNJsUDFGXj/NfZIR9x2IgO2qWeaT8
up7l0TSgTH4HkdTAjgLejO850JHzc+gMYOrbl3Pl4mJ0S+r030ueBvop5GXWzIkcaJ0/Q9xc0Nsx
N3L4t55yUQWbvCp095A3cTNzMD2DVIiuJPwW1t5+eQRpJ7O6CPKjdPJiPkwxTb+2PK6vId47L8rZ
cj5YSDtVpDImCl5I0Hv8VuI5bBKBLPbaAAumYPdSEfRCGKUMeekCtMF8ndCHGR8EL0e2y6UOv1/e
3IVlsnMAYBwQsoAb/5IBO34/uXHzBWHvNUpL50WyPBVFjw1IIitxz/K0UaduyiNyIF7WDNdd5XaH
FXG7KK+bwXtBsO7nO4hQxXQ/ipauJEU/reycZ2A5JOY4eRiEeXQ0c94HX0zaETrvZEuZv4WIzozu
p2AcxnRTu5QdAwfsaO1BE2JKHAbfwduo5L0AsQ9rZvorKye/FBvUMuCDvtcyaOLha6Uj7oDVsjAI
n5MULFjRc5/qwHevyABiDvYbmTQqrOrRHe7MkI2oPaIEn8d+IjrT44llMm+NRG3hMNmvZAItW9YG
1XQEyzptdxEpS3+Lovxav9OSSVgPt6ktul5FXLwqGTsPAYuzR8Ha5g3CGNM/l+1h4XawBWGq0UdK
A+IOxz5S7UbyVBwIHQfQ7Okelbau2Qx4WF33FrETKME84V+fuXdBQOAYzez6yajlCJ1nwtfyPwuL
ZudQGK3JoNBL+goiZ9kmXtkXUdKGfjokUTh7euWWWNh7O4UyTl5q8qB07lz4Wzchueq6XRsTvtaw
R+FYP7mF7FyKhoAR63ju3BWNP8OE3HdWp/VdE/M0SZWOV+bxl/n1s3HO439w7JT0VRNOhhyFicGn
t0kn7QQ3UnaRe+8BahPfSJLFRCSDPnMyJryiDNbb6cqjW0c7edRsUvT+g3hrjL2RbSrt0kluwzZo
/OL18jFdWAw7ZhSI5Tq/dKtXEP2JDZWed6MYiOYJFJ9vkAy6hurr7DosB25kKZ25ARl17LGK7vNU
xPFbOQQ5xABmKEpd56HsxBINmzQWmSleuUqzbKtYH92QQk9mm8tmrXv/b2X8s509H90PO1u1aPX1
nKy6i9JKxiwpoiB0X1qq40Ylgwhp9lsbkU37SIOpI0drQ17RxA28VkMnV3Rz/uZBUHTYzzOk68VW
nCWet6kjgShF40DG591Yg/zO3CsEF6NJCEE/0DO6m7KuuAFlVpvzu5x3FADxGsJx275oHPKLstKb
0UbOgjKlewFWJLWvhT+Ib0XQKfdbYWpW8IMTDXX5ZQQvYFps4t6E9Z5J9NZ4B9OrYfijxwA18UcX
2pLlF4RP4A5CZ4N0s/dshoC0t624adQb+L9TQ3dj1abp79zzU/Il8506/+NHXpzflk4bIKiPdFV7
z0NvIqfcVhN4d+5zV9TlgYHXswdTB6iwnccqLeP6xHtwI23CmEG5fMNr6F3dlODoDJukyHTo3c1z
x+PHOWZVMG2Gzu9GwAXrLuvDo26zuvopvZCzQ20CNzhFo89Lsx3aqXFvcywAHmxFgHvklDqCmztC
wEBCUG3Kg+logBphj7SZfL43NTHtqZUs1/WuyTuju83IxwGMHL50PGwwyURbb6IRomVbVxTO/CCV
B+LArVJ9Zb4gngXBY5IXAkDqhGuH5kVCyrzMD5dtdsFD2lkTiLJQ0KwO1Utd+lJvhlIhFMhEttap
9DdH8sn5tnvReNu2oY4UGH56FvXsVsmild5PTaVAu0nJSHnOWw2krnWTcNExjeFJWHhJLNtaHmaV
goctmSQb83+7njO0wFSS6eeBxKW7beF8XWgGubn/gMC2S/eKxwF/q6jTfAl40c3HaPLhOOt+9L0t
y9Ds+JpFk/C+EXcS4wMvoSAB0U1PVlBnDAKfkG1Wn7EqGx32wvs5daC++N4FPTKRQxNRcweQS141
hw6S4c334Dyh10B14fjGvRSNpZDDYF6xYXhiQb4FLyiaH/24KUSwAyfOEJhdm6rJTSbd9OW8HeDE
jdghfXW2oXYypkp4TIU61OXcgZen8IiptzWc+LBvfYjL3mVMgCdf4x3bfBOt1iA1GKt59F+UBuHe
oZL5XG5ZXHphsBWMhHqHyDXDO06AWHy6C6Iq9stbzpSSY0LaftD7GslXl982zLjOowfSXw9SZ4oa
1aKkEcjKOZLABedswCZovCQtzSMJRZShLN7xFi3jZ9kryv4ZapAnG6xm7MbdhpKgbh3QBPtUb9qK
D6U+ZHWsqm9ofJTutE0ZSFzDHS8GpdqbIGqrfBNWE9W7LmU92urnIdSS3YPeFDxLz9CwznmBrns3
WtP+/Av+/ux8WnkxUN/SagyG8K7NuA6fhpAMtNlQ5Y/kILnTgFUWdFUZm+F5FX5gwspq8m4AQhlY
kYRhPVa7KXNL5y1MoXF7iGQQBf3LZev8LCuOm84uEpwP45yblNyZvsSLDKztE33D6U/VbTf3bs6S
HAJ1NNsMZkLUDQoVhLbFzi9RXX++/BMWHERoPW/d1vcrz5HkSCteb1o2RJBJrzRZA5sufd9afweq
JwRwrvkYwrgjqNQ5udxOLl+TGFv6vpWQyPzAA8W9dL4EHR0AbCono7CEYNa/ubxAC3tk98N6uZOG
HnznS5bj1UNAeLaR4F2Scxptid+1Gx6AcMRt3KcYOvPb6wa1ZjUWVIvWL9L7FNpBj55Xq2ZKpNOJ
CCaagVz4xnG8gGfbZqhapI48Onsj3SgnViK9LplhN7nGTqc9nZX5vfLb1NznKhv5Ls/rbtpdnuRC
2GN3ucZ5NsYKbv6YN2yi74Vxw+xHJVpefm/akOYT3Hkf1XhqgsCu/HV50IXzYrfAGqcfhNDIJYEn
A1KxXVc60OslnK8E70vft17ybTGi64q67SuiA7bt3FTQjePSVVXGv42Jnzg0W1wKV0xYemlGv2jT
FiR86NLIuNGWhiCD0LsJT6kwvSFx0Dr+RvSVZt5mGKcIyOIaHb+JhFgk/kQzrUx26NxK+tO2jHjb
g4fWF9V0QP6kj34XfThWPQTP0V6dJ3nZkLcR1yNo3MswFX64x03FlQetXQWRYBY78dAlczDGDAFs
1Lq3Qenl2S4NxhxiHaQo3MdiasEGtRLGftrFRUn8Hzbd1OnBGebLX14wl2bPKV5aT3Wa4Xl6IDHE
5lHrGAcH90nV5NAB2BuQvAW/WAAyxymJWiiuH0MV+WatC+PTmBc/6HwiPrz0vWoYiZO73QnAOYpu
u6wqXqbe5z+rue72V5xejOH/7xiMkQKJTJc8yWauIVua0bzblJ7rXmMd+L51Gwxj0dR91IOgA8rn
zwhSxvB25PXUrmChPjV5fN+6DSawuafQl85+djgcqLOAK72id6EjwrZNUk+13r3LQy+Y9hz+xr2m
/e58Vix32vWpwS0RdKe2YQFJCG+CnfCpWUMSL2y9XaWitMSPVg22Rc2/5FC2e4eTf3E4xXX7bteo
MpTsAth0/Qsy8sWLaZzy2/8PefGln3/erQ8nN4srRgwQ3Sek8TK2n9yIyx0tHfK9aiNye/noLmy9
XaAKEKL2XcPVqXZGNA2gqXYPHNIGok3ZXjeQSsl0d1W9jcR2sQopdxYzGUd3f3V96yHzkyEDW/jI
r2I7x5Gyi1UeHRVnEddPWdP2IZ78usnvqrZZ1Ub59CLBALapx50xeUjUibRxC4UIXjwaV9UrB+p8
Hf3nFsHXLUM/dzSO0JPPTkylzL+RnszkY1AqFj7QzJF/Rs9QtjLW0vGyjF5nqDmTIjMnjj61W0o7
kQjSjgkeVfHKW2VpCNvAtWvqau7aU82jKEF6Nj3gTKWbsVslSl44v3ZBCgR9noN3cnPqTDarB68G
s9pXGXUIrkhTqfZ719Tn1FwRQoL7GtADTpld8GEAGs45YsVTTnN+i34qd0fqNXKghTNgF3taXEt6
ooU6tWL2b0Ep8zqcrTKbuxldnKt6TkvDnP/+0buEpnNVlqrTWUYS8ag/1tEmwBPW5OWPcEI69bKD
WTgDdt2nHlKRQtNJn+oAVj5BqvoW3EHzJk1XySWXhrCu+LrFGxXkfeVJlNwH+wjuEg3URRIW+VrG
eWkIy+yJ07tjZrLyJPGeoEnQUPGN+RwKZG2QIhVyea2W9sQy/8GR55bIrjllE+jQzwpkUkKHvhag
CYgz4x4uD7M0GcvycYEzI7kpTwjRxL4lCJm6HlpwQEGsgb0W3OR/yhn1FCH84/Vp8sLph9Aje4D/
WnOTCxOw6xiknwao/5QlXFeTgcnNnROkGsUeLSPXkEzCxO0aBvHMmbFaVic5T/qc/IO+DNhgSLey
BwsLZJcwaEXcEY1i+jSNA70nmsc3lKrvV22wjQGdvCiulO9h9VsowUGYiSUIREXitxBXvW6I89Z8
cB98RKK1oFlz4k1cbOCggJZoJNmOejXaXloiy6wz9L6GqLJVJyhaeF9kEM9HHUjvCjD9eYMti+Zh
pTIzt+WJKIpAoOZOeKCojo27ywu09OstWw4yH/ExnlYnzxnoHTJb7u9G9muckktft0xYuDLzjBvo
00ALFwLxZhAsMTFI6zaXf/6CK7KRociugsA9nvITdG6Gw+QI6BXGdXTjoR9ljoc10ObCPGxoBlMy
HSCKWD8FOntSgBxskcJca2pY+riFy+jSVketnOXJM057M6SmgVC8JuUa+Gphjf5T4zYphceW9VMd
6+PgIGmMRN2vJtfPEIZb6+1ceODY5T2PBkOsW61O0LDlNxD+BW+8qaodl0G3i1j4chbk3V+16XaJ
T0I0dYyQ8T8FpJgA64v/kC6d7nLI+vyNDC6PsuC97eIHuOB0mhpTP7GSDdvJcYx/46XgSE0y1qNz
+bpRLPumBOAiZxpwgMOWbYYa/AtQYzRJRYe1ZMfS+bJMnEm8AtxA5qdM+LW7HxzmhglFFWMN1rU0
gG3lpk2L0Z3rJxlAvo2o8L7pqzXEwdLptR7nRPmzKxWVp0nXHDoybfiQlb7YQCcQKaPeX2NM+DRT
S2I7YQnFg9npPY++IlPZFBvVQn9WOaHeCgePgiri+abL/fZG5+lT2tCvl7d/wWzsLCYDEGeSMUHo
MZXZPkPZD5K6NN78jXOmypm+9D6Ufy4PtrBPdvbSox2TxZipXygPoFrdqwq9QrpYmcrS188b+OGq
Vahi6hGYhxO6tAJoHrYVKmfcI2wNabk0gHWXs0mUSrK6OE0+JL6fBHcIv437wG9XbHFpM84Df5gB
CV3H5VSpE6rU6UHCncA/yn3nZRysufGfoliNoJfmYpl9p6ElnwciPwnHH38yOrUbSDytyjYu+C7f
MnkEGDjJndfcca6/ZznExL1g8PYGbRQrCZmlCVg2n42AiLs8hdx3CxVoIZokRDJm5aAubYRt854s
ATzw3JOePEAxBdCW9yRDR5vfhjt0E8Z3uddzujKVhcWySfwm0Jz1jkwLvCHSoU9q3gdvauzYcTyr
y19lejabXxCUKL6gZnHSCPDDLevRwAUN+Xb8efn7S3M4r+SHo+vVWkXIifawjVLtad0/tnld30TT
qgjjwoZ7lnnjph0xAdmgwO0WPyjQfk2SGjTPXZ7AwpZ754l9mEDW4/XApB5OAMHqwzTRr5qMctON
ebNBn16d9FqaKzfcsnMh22rsea9OWQEBiV+kayJ1y1gLLfYxb03x+/KUllbMsnHoYhZQoKH1XUbd
p8wdpm1eO/n28seXNtyycFDnITEJKvVTXXtPAriyQyGLlyZDCubyAEu/3jLwdnaGcRgicSITK2eZ
DIHn8iMhTrZG/rA0BcvKmau8TvC4P2Vmin54RvXbqQaaeuzVlVUVmwiQTkiyIsycX7XhD12QZ6A4
QP0GEJm15P3CMtl0gF7pj43gzXSOz7r8JsDGqC0TsvtxeRsW7MLm/gP4pi2yQshfOoK64BDeMw8d
scp1/7he/+q6Zk15fGkiln3rdBJT1Bh5CtKqa1+0kiDPl3nRqX8vz2Rhu21KwA4cJTGI++ZXcGF+
QZ0IcBa3HPYGSaprqqck/ouP/OBDuKemwBMIXlsUne7qLqT9pvKiVTjI0hJZBs2zgqJ1cuxPNbr9
MQVffneMc+2l/Zfo78PPH7p5SkNtpldV059Q+sTzKUb25QDd0n4ly7k0A8uo6xQIH0BJplfBZrCQ
BmC/d+985fZ0Be+wNIBl03U3Eh3HGCDTRZvwjujtDIWgzeUjtPB1my6Q+5XjmtKMJ47OxnpDmihu
EoT7a2rJS9+3IvHWFxCPHwNxUsWEGKDlXTYf0rSHfOh1E7CuaQIBvTym8/RKM6Ue1SyCP3jnqPfL
X1+wMJskcAqKSKuumV69GcELc0azVa1AB7GHQPzyEEsrdB76wxnVZIJkR5OKk/YcwLFqWnV70Nte
605txkAkQkhj6qF75Ap+Wjlttp2JWKMAX1ogy4CHYXZJEaYdRNX4Ay2gbpvV0R5vzWnlgMZYhk8K
Y8S+lSNEVh2NzGN2Bq4zqDDflrHf1knFRgWSv+5L2HbTXsv4yRgu1hrRzz76s2Ets1ag89e5I9wT
HZCQ96qpACKwao46zr+GBRSbr9t8y7jpwNwcdoEnwbmoCIgxUnq+N9GV99Lnu8NsZkEAAGue1VP6
Jmq/O2gxfAGCB+iQdo1S+/PDiyLu/x5ezkteIYFKEVacXzSsAlfn7czGbr7qzcRsHsFa6JCw3uEn
GVU0eOh6U4lfcd2wNTbKpSWyLml0F6ajgFIBDnCVJxPq+cnfd1NvVpNrS0Oc//7BwrumJ46ppukk
alo3x8HvGmcHWLgGILmpoU74fvkwfX5mWXzepA/jqMIPAMyK5tOAxMGhTqsfmZz1MwA235wCaaTL
o3z+fGJ2c3Y3FuCiCYb0jfahOgt+Z+5GdI75EaCjFpS8pr6VeJRcZSDMbtNmII+KUdzhuJ+M/JmF
RZ8mfS/XWCGWzq9l5kDzD04BTNSJV8ZlmymPI7QblPM1IuaU/EdHnpcVUMZ1lb4p5p9QdEUKN9b1
a27UWu/ewuGyWQddqBcMzITd48ybOtwGVUf574G3Trwh55bKP5d3fWGhbKJBhuaBQLlKvBFS0fo1
86I6/1EMwHBfZ+g2xaCnzTggC5y+eZFot8CXk63btd8u//oFy7CJBcFdCY1UU4rTRMsfddX91iVK
n0FcBACeITd4eZSlNbLsPJsbkxVN43xvRZv7O4Bgsx5KplO9FlCcvep/L6X/aMkHBA4EfRT8NWjd
fzMHaQmkBO/PpfuWipuJpCCHCpqrymTMhrZNQH4bRXL/xByIRXYieB+dQSTXLZV1q0u3dqPURUMH
5NHnP4z47Z10+BrAZWkjLKsmHKXI2tXmUamIfct6bfwNeJKrNUzA0j5YtzZ48FwUcGX6VTs6SGQW
3imnScSIzFCHiGZXOulNX0AC9vJiLZj4f9BsLtRxUbb3ThAEQz9RDlbKQGXQeqtW8ToLK2bj2dqi
8mSjTfo1q6i8U23j3DaTXmseX5qA9UaX6BOCQrqbvWVNoW88ND/d+XwmyNZla2mJBQu30WxChlEZ
+pPzXeR9c699Pmx5PIw3UzPwQ8ScldzB0kwsE5ed0xW1MMEpc7xQJUwo8sa1oSWwuiF7u7zfCzes
DWXjGSgqvTkFmkkX2Y5QUSXh4IX72fTHsRYHt+drr+ulZbOe77JD33I/YGdoDa/r5n2+yajPDk6Y
5Ru3WrX3pXWz7D1oAQcuuM7eaq8NtxDQ7XYzRUYhjoM/lxdtaQTL5mvYpCaQ2nzULYIAhka5p36M
XUCgi/n5uiEss1eaOI2j/PDk5QRywkM6zd1mqsux2oBdYK3Av7AlNq5tKhoOWJabvjW1QmsJTgPa
MxSE20FNEaFic7hqMjaSDXA5oFbTNnvzdZPtgM9mR2cIXxDLrfIvn9flk+vKxrN5RVzV4ahxH7b9
m+chgV6J4YHFqATpEUQrdeeEt6Vw/0VHpnow7WrD6oI3s/kMoBgTh6SQ/SMffPDpcUV/RTGbV/pU
l75u+YA6b2ZBHJG/1QMAPGmR9ts8R8fY5X35lAQZT0abzUChbSaLB1Le8QI9ikM0ozGskf6PuSH+
E/q/srsAoqJFwvlU3/IuBLyS1+0vkrrFToSFf8/bvPjqDvRrO5dZlcTCWeuCWZq55S2G2HW7OXXp
yUNggaY0wJ5lYhDTrHnxpQEsNwH2DFpA0tw8Un9wDyIG+0ziRoCLr9ykS9+3nIRCp4Tu4yZ7UxgI
DfCzPyd1VNXDygtw4WFgg98gPpACw+t7J1EQshd+6m5o0/TbujDepi7TP50LTTyESGvtzAsTsvFw
LvSVfdbn+Vul8hDlL78r5Z6pOV9DAy3cRTYaThKG8FUESL8MANzxsHsVOYisZNd/KadIbOcYxEOX
T/7SXKxXAonqIg1LN38jBc58JFK0UmTAw675o6Xvnx3uh/C4Q1pwYGPkfGdKH4Ig7B9nh8df/u9/
PLqcbV83z1VFJx6qdxnl49NcAXeW1Gj8vkoFEt+3fjxtNB311NXvOm4roNsnuZGuw66wi/Ovt1wa
NU41s0bo94w5+S7wpCs3sZ7pml18tvTn75///mHp2ViSWYAM4V2X8R8vQAI11Kul7aWPW16pJnHD
3dRMd1mBDKHMnO81EGwrK/PZs+L8yy2PVBEGOmzjle9zGUhQmzpkI4fiHxTmryl3nUewfJJpSy0h
qlO/j9LoGz7Llyalxc11x9J6skDmKmp13Zfv2QgUaBcDYeeAavYKi8VPt71P16HDaiZF/e5Cyfk3
UK2QtvC7VZX6hY21fc8AjD1SGE35npbZty4tumPr5s5KxXrp45a3mUa/jXzk2d8jqAEmUSf1Ae3l
14CIzytjmSsnwogpjer3yQ3fBxPc1ZlaCUE+88jnT1u2WjtAWHdTXL8roX90QXUnSHrTkv4L6Bqe
kXJYOTlLw1gmS8q4NcxX9Xs9n8lF0uAkC/NGKND1gey/9GG+u+qI2nDcekYnfz8UHmgQ4uzPIBu0
6lf9kK91nC9ttGXBLBUicjLB9tJv2j0LDdn7GXDj1/16y3rRZNbF0RRV74AYkmPTFupBp8EaT/7S
b7fMd8xA2xN2YfEekxnZi552pUACwFwlK4kOyXPR5YNf7mRE+hpYoHeGXgD1oNCL3x7TMZbX3Yo2
6RQH6wk6XnkEfVNAyqhOu4NTkH8vL/3CCbVBuAOdoXDqTt6RltFX5EP2POtvMtn8Bkf9phrI4fIw
C3tgw3ChxaSFrpz2vcgimSVDzP18oyc1TdcdIRt7ywLGmC4RDE+oBEgT/XGFWQP4fa5vix22zFij
d3T2Qvz6sNc/jReS32DygwCU0TyBb5mPOV7CB+r8AimFRA+xWEFPLa2adSm7xcgjAbaG9zhyvD0o
5sPbrum+Xd6Ssxe1A0u4QJsCQIfpHMUAsL5DE0PsRrcBjI3V3nES5MmNc7W/PMzC3W8rZHvoTYWO
VYbrTekA7N3Bex1O+baNubey9UsjWPaNHJIZjezhy1mr803UOONdPLuOSSBr360oYnzamY3lsnG4
+TSHgPcGrUh6givuUJVNy74BjqfpW1yNldz3oFRL51NVFxQOphAuB6GKHCqk6xJRRSi7vIyOA3L6
lctlYd42RhcdKTKiaLJ5FzOjG1bED4gz2o3Trzm2hRNi43Lj2gffFi/lu/SLjn1DM8BZ3TaamJe9
CYFaKJdTOXy9fE4Wzrpn7WJL3SBWnQmOrEVDGHz0d95Ez1d9+z9wq2FU5xuR7yewN91wPeSHXsy/
Ln98aRvOq/fB/YPMN/DGWU9AnCK4A6/vH5E7OknpVXLIOHnngT8MwKYRycRA1O8+KdxNDr6snVuV
Kw+hpT22XJsqU4OG5ax9b9Fi026ok47uFmwKo9zKGgJOWxML7/fllVrYYlsmnKFMUcbg9bqrCSVJ
naewCz18u+7j3v+uUkkHVP/93rw7jWnbu46hwXTPfNmuiVkt/XrrkVKDx8yb3BL7XLVDMvDhG43R
9Xf51y9cw7YWuNcVDPQoY3AEV87tOVOp3R73Pf1ap9HzyIAzvTzOwmG1McXZQN2wCtp4z0QR77OA
IpFyJjyuxvTPdSOcszofTivhENYG3iDeKz081i6aIUCx/LUcQQF2eYCFfbDVwSfpD31c9+4RsIbv
7az6/4cw2EYT61HBe0f49aIy7KDctn0M1VUpVdwhNphY0r6e0Ms5HUE63UDzK9AvRrftyhtrwZRt
oXAJmjUIzM3xXlZlpRIvQzcKDdJmV4+q27vdmstYOKu2cDgoYBCVhQak7L7hzrbzBvM0xAHgjVCa
rJPJB0MZaC/yNSLRpXlZlk05m2oO+qyj6Dx9VDRFzajKHf6TqN5/mntarRzdpZNlWzhQZOjUA1ks
aOz/8HOjU2mkWTm2C5ZnA3KlyAjaxWmFxHPZAfHhz85xAAFNsYWI3RrSbmEGNip3AnpvjAU4DuTs
0v+PHSK6fgrWTTe1Q+dWeuT7GvxxCbq1jmhTrvegknq5yrRtKC53iQboouJZ0kk8snZgKOzz01iH
HYhULg+xcJhsLK7KsqBCXyk5gjjI27EQbD5tVPYJjQsOJZlgTWhuaSespzuLFPeRr2Z7BlXRTT0X
3T5M47WQdukw2SYxOKBcb/h01Ln3byag+E5osCtAdLOSlFoawDIFEqSGA5wy3XXImEI3InwZON6W
Vz9q/oZaH66JzPErPCRVcOSNMxy8nrlb0ah/Lm/ywq+38biVcZwKTXEgk42iMU3qcmLHohz0hvb8
GpUI+HJbxttpuWeKKsYYnlc894PME1F67cr6LxxTcva9H5aH923bzCHK1Gpgz6KfkvN7gAX5zmP5
/vIiLZxQG5WLvk6AE5Rx9iwLZmcDWsZZb2K/81amsPT98+Z8mEKAWEeAe7S7B4klyLjQapvS1XfM
wh1k43G5APks8qbdvYij6oHqQGw86KMdPCB3oK/uQo4nwqjXrZT/vzMByzqP03QKRZIWeG6MLcRw
lNf8vu7rli2TEM1KxqvwdZkydgtVVgGGF3EN0/f5nFqWzEwAPhSotN91YATYDypDlwbYGR6j2Vnr
T1zaaSt084oq900T+EfqtXDdY+NtynntXf+5LUc2+pZmvDO5InyPziIjH2hQd82OoYTrPpIz7GJl
j5eGsZ6tAZ/+D2dX1mQnzix/ERFik8QrZ+vNbvfibV4ILzMgxA5CiF9/E8d96E9uDhG8eTomhI5U
VSqVsjJDyA6DZxRM2I8JAwhJ8zRugmajfrAUA/+utjAbgksT8J+DYwO7rFsINPfugBLwYH6ovPup
dfC8LFijqqMzZxvlAW8xoPc+aR3XWgPAUzfpDIFfyAdkMUqU43AxCOzOwUkEiIR46qcclQxwvqOv
eKxigMBlfVeHoRuca1wRyItyI+L/6ycsDE9jMUzmEQ0uc/0beUbTxlItmWbdDJOKyzmqksOYtu10
LAqdFR/Gjo5bpCvv2xjgqv/rg6XTovYiswQXF1gwFR4/wmnyjbVa2/3lq29iFfRECt+bGagDSVuj
PgkSHDFMx5bUbnEAKXLl/bfH2ZmN+02EoJOAnPZZ1ey1h4ZH6w0v14d+PyQyG+RbhkXocpKmF96q
4ITurAx1XFYfdQ7UctnhruHXUBu6/rG17bCiCmjmspDKJDq3Q0Ev2iT1a1S0+nnf6FZAAacvD6c0
cs6mBjaijHBsOMX0+frgK3ttY31BoyQ8pUOceyADiD1Wf9fQ9YvbfuttaWVtbJSv7uam4jX2GAwp
4bHNcQ0L0mADN7OyyzbCt6y7IRtm5pxbV51Q/3tIdXBX6uJ7Av2rCZT1+xbJih1tpjt/cpEckAlU
FoGAQvXy1izS7vb6B9YWyfJn4Ux80G5W3SPtMEcQKdBDglLH9cHXtthyZ9n1BLFVO+d+SH7rCgC2
0vH/abje99rAbFgvp6RS4BPNL14PdowEDShAL23pmq/N3koIdGfSxoW61jmRKMzLcQKhOqQQkYjv
6EcMI2bzVeqGVJ6EAuV9spA7BADXH0olt64OaztrOS/alUdRFG15z0EWCnAnOJNSk79e39nF/t45
02wUL4gonML3c+es/enzUmEiDr9RNDySafpx/RMr87dRvIKlXuunTF6UPwhQy9IwEp+bUOpg3/Lb
8uCao5s/0Bpa7z1YBEiPJrWObsWHtdlbjiuZRwByGct7o7L6QsRAThmI0PYtjeW0Co/8vCWNSGNh
VP4z7cIHoFudXa9dzEbs8qxzfZ255X3Q5fnHhAA+DVnifUk8s5kn25AD+A0M8xlsQ90hKIvuwTVj
uoHzX/FZm3lS5WU+c98v7+mIgACC5Do2A0pvLtl8hVz7hHXkAv2rTTj51aV3YTYlA6WU9sx/QyO2
sF0rOSqzPFeHfSOyFEtUivqL1kl6A3QHvw0ygPCTMmCxm7H+xlfo9XC7bkvqaOVEs6G6UEoIh36c
alx13QvBaVbr8YzL9YuD9MgBJGOX7dpQ3bqYE3R0zfVFa7yWlWQ2J8TBjVeUFa+zgWtJnZKKuXV9
8dj4ohpPHzo6bdUC1ga3XJqj4l27k1tf8K8BZTf22xl3woOYDVojKcIbyEzK+7I29QFcGunJd/nv
62u+YrI2Ys2rIcnhaHi0SAQI0CjOX4/5DAqkU3Hc9wnrbt5rt3U8xutL26EGkEp0FFOhXli32Zy7
Zp/WcUyrrCioieoLDcYbEsAVRvWiICMcSEjW6H2vfMxGsKm2a8CLW8935YCEKMkQN0hi/ru+Smsm
ZHl22UaMtJ6c7/qAPtcVeLycBA0Ruwa3AWwSVaQZF9vmolXygTtJHfvDTHcObt3LSy+DQgUSiQtF
ZylEmaIv2bxZ5VxZFptFslfdMILcTtzqqKoOynB6LiTd6tpf/POdXMWGr9FyKNwOymrQLGkeWtzt
1Vh9kQ2/cVm7S00ZlNDWicwhQQ8JXt2AHN75opdWjXpGUxMTW/igtSVa/v7mZiyBJSZlGmBzi/yR
LA/b3X7LsZzX5GMCWGjU3ntNr86SNPxStOPGfXht+S2/LceJCagkdncabA/pJRE9sjkwQ5W6uu2q
VPXdrRM2g9ogClpbKOt4ptE4o4VJ4OVZQsHtBrEOggSVlCA33udmlg8DSIjkd2INKjiVigldej/m
8HXX4DaGzXhVl4jZgx3NkxPLGcHBCYMd7ce4b9gANuMUHD3bJZq2p2KIDZHP5Sj3dDssgy9h+42B
BnCKxDikBakAD85p6qZfOm8sNg72FSOycWtUe7xooNt2X2skKIbgwgdtnYiUh2i51+9bfMuJgzRt
6NQN3b1E0n4pJ7Q5QK50i8lx5fyywWuSS3Q/QSjpdgkRMqC3PX1Fh+0tZIn/7chW/XTF/G3FLGhn
eHXZdd19b2BAyi3Sx2bYZHhYSST+wqrNdR6OXdbhVjOK48KAV6LeBaKe4dv1LVj7gOW9wTjASvF8
dg95YQg5GpnSCwGfyG/wbG9R0619w3LgYPBxfFWVuA3mJD3WPHtMCvdrS/Pn679hZaNthBoHySXE
pSdkEGP/QQMUB4Ey/w78pqexjD4M6VZtaGWrbdyZCZiX4kmqu0+Clp50MCSPUG4Ktkj2VpbJRp15
Het5G6kO2l31J9Ij5e2n6MuYbXIvr81/8fU3EUMwjyciqrr7liNZr3r30kX5Hi4EhCMbrAW1h55N
iY9YB2K4s0wAA467KQcjyfVNXpv88vc3k8dTeNiNft7fy9xpqphCNOc8zC3AjvvGt45k0hilZaLm
O1HjuahlxTM3wmwcBCvR1KZ/hOCshsvCy8gUPieanXEk37LiF17ht+6wa9ZjOTLEIKUwg9vde3P9
pcYT7YMIcXP19eZr15qbWW7MG2hfRl7Y3SsgFWJsyMvydHLX+t4B2VL0gALJzuzORmtBCRuK93yE
R/ckB764W9Sy+sPue4FN/0jbAiJOY99eKIQ+hksl0uC/CZoJW7XAlQ23sVqyryrFCj3fmRCIEeKP
31Tnfa3n6Aupw32VZBuyBbQ9wQOUn90mHdjazeCNt2PZbXWSrvibDdkq22QA4H7ObnXBiksaBPro
D1v47hVTshFbWjaTjMCdc1saEJvM4BFGSnwDfoJvSsFoZxltlKfWPmR5dTrUAxwjyz/gRetLyoJ7
A6FAPY2fkyg/Awiw8Zm1xbJSbjBhQqOcN+3FW5rISkoet0117SdYjp0wtFibsAPFBfWojhs34w40
wPLh5HVQyfpYO0LdM2926w27WokkfwGSHal7nKnithaOmA9Gt5BFV7Pbf6wNUd7TrnhrQ5MTR3Y8
9If+zvNNdQJQuf/UEFLu2xAbdIY2i6FnjXZva7QM/km6m1FsQalWdtsGm/VVI7sQKr63hBYoCSfU
acwhy8Wwpx6MdkfLaP3O90MwAkwnYx7n6nb2N06hdzcW41pWagIyCsLwopIYtHsNcVvfIuXYc35i
cMtMhwzSrlFV6FPKsvFTXZkXUC5NG3fMtZlbRw+btF+gRWo6lUuT2o3MnovqeYcdcmonj1DBJn7b
YugmeKhxOO/RdgsxrlW/cXKIeyYzx/MVKPMqlZy8wj9en3KElOev+gqGXiLFm1SoU6rIZIN99KNc
nSEBGxwml4KdMtRJdYb4MDn6TUU/SagBHqsmcvcEBnzXyh/RPRlKiPTCfvzypeZRf6SMBkdvCja2
+d1Qhw8s2//mhzkTwOA8q/GBvvMPpu6/JyJURzfI5rvBJCB2Kttdpye+tTj3m28lXJaEQpHiBMHr
fnjke3rql323nJf0rQ8aXUefql6gW7a5+IU4X9/3FS+ws0jp92AQAdjr5Ab/UXZCP3esio174Lsx
DdO23FepKKkDBnOFUvZ/7TRNv0vizj93TdwmUg0jV3YaYsqAnaLL5Z/Q/MP56/WhV+b9p2vpzTaC
1BQ1idYdT9VwUzrPxPy+Pu7KWtswzaaUQ9lRMp5Ufjuof/PoMO96kMGL+eLWb6bMAdBLaBHoUz6f
azx2b1GBrkzZbqVwIIwMil2450QeStA9RZ8VKQ7Xl2Nlme2EXKDRE7zNUp+6TPzHVDRDNEZuIDvW
xrYiZabyqkZfAOYNdU+SfSrcm+uTXgkndhKu0OnngZdgOqXFDVcl0By/wvK+rr5VkFa9/ol383z0
91shsYAegYBkhD7VTnsM9J1rvufsVnlbPR8re2pn4XPH8jn3MH6Sc/RX6kVv7QgBz32Htp2H17IV
fqjR0VkE0aFspguPwo1dXZu5FQcpn9yS41XwNPHfMvvt0X+pu3VXX9tY7389yMh+MnrCOTE4H0LQ
uxROcxTmU4SSCSQ7N6LtmllaEXFyskxFhTeeSM9OdYMt7fS815+shKZRI0vaAr8gaGTwyRt6fRkG
pnd1O4EUwgoxU5Z62ElExSaYD9TvL2PGjyb0N6x+Zf3t7LrIKFOeq/Wpre/H5HUGVrBvP5T8zkRb
xMxrn1j+/iZINnRuolAtcb15ksVliiAzF8zAFjgHv9rAo6yY6B8OpTffCCjzKhDEjmCLAe9XeCiz
C823krS1wZe/vxncHedcmjbUJ8WzD3MhL7Lgt5o3G+61Enjsdo5cU6+mKawzytvz5I13PgMsAmJF
aZVtpHsrDuBaHpxVTcpGH7ssyJ2M0tgVW9DslcnbLQRBB+PJJiz8zH5E+UNlfmbVv+N0uR6TV1be
biGIvJlor0TMnPV0bNDMRDiLy36PQBsSPLt9wJnCwuRgmDoZMBd/8v2BxWnhTr/2Td4yG3St6clZ
bHIEnr8N4ix6SOqv+8ZeNvqNSXZ+k9Vug8QjAM0/V8VxVPzIh10v1lgYy14iBzJZYYvhXXaT8Y9N
unGMr+2nHe05RA8D8NSeWJF9dgt+KsfqoQ7yjSiwYuZ2n4BXZHVCF2N0afrA2vEI9eIf1xd8bWgr
ypumTScdzRgaCZMXJiD5rDZOp/cXJbS7A5o+GvyuEdjLdIIuff+TzvNtNAUbqP214a2crFYRG1Pq
6pMXfB/cHyAvUHm0kXT8iVF/31/xWPC/dhiUKSEzOih/G1TKIMPpfMkb7qFxxb9XBn+RoHsQff29
Yjw7RHqmd65LWUxL8li1EMmbQHawZ4PCaAlQbzyCLUTE0UT0qWm6UwowdO/4OzfIcmRUzvJxXPY+
Z/3Zo+2xlPXZCLYryIU2W/c006oKilGfei//zEzB40iy73Xv7lFiDUHOZHkzOifCYAxwfjHymw3i
MA5blaI127L8ufWcMgqX2yBYgOI5OaZpFYf5p+s7+v7Rgpvl/+5oNKeMVh68GYJyd0QXFxbRC3SY
HgqdbJTR3vfqMLK8unVl5rR6wG1WB0g7va/hwJ+uz35laBuij1zf4PkJR647uMcmokd0A2wszMqq
2+D8wOdQtkMH+cn4dxOErf32QU0/903bcmg8jFLjqOV+z8cPfVj+AK/fRp6ztiKWh5KwTXjp4jA3
9Dw2L3L8b9+ULfecI8+Z/BHjutFFyZ9G7yGJhN/w5Ye8CSlhbpTDfQxMunMnHtVWVX7FsG3kfTB5
eYUXSfhj4DpxFyBRnXr6D+/c4ibIvS3RwDUzsZxzQkswoMeY/uB9SSQeE6c4aHflH6ENv3fDCs40
wHHwkHsEjuEEStAPyWYpaG3qll8KqhflAFX+AsMpHgyD8peQeJEMW2/f/G0MfqSgcOkvl/2o/UDx
Bj1HJ2/YcM/lYH3nTLTB96ztpSMpTiLfnRbKAh1zLzlAfkUBgTyCYkd8H3O+xZq2Ykw2Ej8cwesH
7hZYf8PKOp7CvJ3iVtfkFhyw0zlK1M5sPLSptaUmALe7vT5lYR+HXnTpg+EwRMVplx8zy49N54e+
GyIbZ35xhqbLFNepsy+s2bh804LhuFj2G4IOVf/Vk5+vz3nFUP9C5Kd5NrHlYsWVc2cmtEHwMT2M
WfV73/i2D5dz33sGfjaiSbueqy+UdwdW040q/UpIZtYRC2xBNKDVQp90VZ9wV4l74p6vz3xtaMuF
Ozo7kGLH0FKxOGPAU/VdvGtoG20/4I4cjj0yWpebuO30sQ+2WG5XZm0j7KXmRVr6yMVq6Aac9Gg8
vL9kWw+lK75qQ+wZ73SgRorlTvWDpvLCM3NBf+lxJOlWHrzUhd6JPjY/rDOMQJMbWGTFP/heeu79
X11217Evrg+pJH1Pto6A9xnlwGxp+StEOuYukFP6b5Zl1TGCBnyfgnEdVLdVXEEY8CaXYMFqau8w
gkXsggePLYHGtV1a/v7mYO7QyOFVBL+x7c60ei72lUlC+leiPDQFoxg3oPkhcJubqfKO1212JVDY
9LGGEKh6JjAsv7vR0UOnf7l86xa2thyWF6OgX9A0UghCDN1qo1iamt3+5frE/7zsvGdQliPnRTu3
OsVx1innl1f7hzwDH5Iafgx0OoaJOugOfREzPQy41wfdAC1nRTfurisOY8PyDWCfYQXqy1OIRh7O
/E8SdfMhkTflzDZKEiuLZ3PLRqrNk5ZiY9pSXwqPoLFjV4clOBStXHpgACIXGYK38O8oCkC+2BIl
W5v0sl5vHGAYuTdJgyzd6Z+SHsITG/ehtfW2XFrmwej3MyxpGOfPTkI+VcWRTXHO+315V7j8oDcT
74OiT5IS2YqYb7zwE2E3Xbox9xUPCy3nZQ1nQcVF+SuqI3pXe/hIC6ryYznSnXEntE5j3UpVOIs5
Mie78Dw/pJBLvu5ma7O3fJiGvvQzAQ8a0zKe1UdOoL4YbmSka9tquXCW1C0La2yrm38eojutXzNT
xYn+9/rcV6zRBt5XkbeQWyBxS+r73vmHBRvTXlkTG3PfRpDZiBDnTwICNH3aobu6BCflhuOvLIoN
uiduQtp2uelG9GfkfA59P67G4uDXP/atiuWjKVF9ajp4v3Y/BKi5V2RXsxJqN8t6vXGisJ8cIwOM
jGDYtOV8ykwXnK7Pem3NLQfNuh40wOg7P0lojI7NTSW+mmxfAcAGQ41pRRSYWVGi626D8oFudZWs
zdlyS1T2G8GW9vLIPzn5o2mfsq2gsmballuW2mQqzZLhlDhzHo9D9i3wydbb55oFWm4ZlWkGvBLc
MvPTPKZTkZ4Tly6i7KGMVdBt4a1X1sfGReVeDyEsLtQJigE3zG1uR0i9N4ZsONLKGtnwqKqdKJkE
G051qG7nnB6cfgt7uza0dYLiMTg3ZsQKeQ67d7PkhIfPPbBCwBMt95RZQAVNUnVKNOSbouEwCrbv
fmJjn6Ze+lgR2HmiZBkL0owHp2u2WmnXEjIb7jTUYaO8GRmLWPiB50KEDxkf609VZD6YoHIPXqY/
D40bHmtNw0M9BiTODfGgODj3+/bcBl1HqXSbPoHLKeAykw/+rr4MHto4DzIFjdsJPpyyTh6EaA7J
LgFiVPNsfEcfBoXPVKVOIU++urhXQz4y+nY9aq7ZqZV7RBLkvB7DZdcYv7kHlZD7rXECd9ezVmiD
xbqkCidNa8x87mIWTYdCBRumuhYarPimded07bBcpXX4vejNTS5Q1tnHaA4nsyIc78KwHhmGZ8lj
ENFDCkreXStuo5jkODbQS4aPRc08nyp48jHqy2nDvFeWxcbq9EUL14Hc4Wk2oNkXHyv3JlJbjyYc
x7R9oYIguO2/nlINq6rce6KSF16skrqbIIFHSS7BSOnNStxRIp3Au3V640b3uCiKSp+ur9t7Z87y
cctSE1ZUPG10/0KZMxz0mA+3hqFh3qVjDUF3tdWx955HLN+xzmRq2iFsRt69AOAD3aqsiR6cqPE2
6lZrv8IyW54CkZs7gn6EJJ5zBnj+NRnQ0yg79A033lY7+9pXLOuFQvmUi47Qj60PAskkhAiexFl6
Ah/Gbd5s6uiu2IMdS3UDVE8z9+1LP8giPXpuwdp77rWkL8GxRvzuWyCJKU9tLyB1Hc8hG/odXoRd
ssOtB8SYhlpl9+KB1fo/CiwWO1YFzfdgo5bxrUO2x4/IxtzjT2nB+K2sVfI4d9w/XLflFRuzvVQz
nLOiryBCG47pre6z9gL+6X7Dxt6LAcvcl6++ybI1UndDWp49Eyf0Hz0xQicMUqvhsYp4/uv6L1j7
huWNvII2KOTu8meq6uEfE83ARdHQBSMKCdKteLP2EcsVPekNrHLq6QlnSMOOQnWzPHd5nTbHQkQN
O1//LWu7YfkkbWbSMDVlz14VhB+TRhoCBXPZvF4f/g+B7jth0+5l4Woqo8wT6WMykMGPweHrGgLu
uXaADAe6snMQFOS0f61Nk0xgNHXrfjqyUlXFFCtopdIw5hVEii5FJ+a6jUMXpMXkMM9QAfuQBQNa
HDbu8isObUP2eOgkee706TMI8oAoEulXsBlVpyDSNE5qBPmuDvEo14YbfrBkw++sjI3h0zQKHA1H
fjah13/sE0QmUYFnNXGHGpSiuDSPBbjJru/DyjbbHTNUSaQ3OdxCoFeXH/GONgwxRbDfqmaurZ4d
M6DN17SVT56ML4pgOpum6rPopFhFjYizsdaMn7WYWgFuApp4NM6rzJPjxu9b8Rabv1mpHBS1RrlP
CYSmpo9GpzM7+o7vBzdVEYqtRuqVs8UG/ZloYJ2u2uaFGOF8L0Vo5guehDm7qw0EHuMKratbUXjN
Pqwo48mU9V4dBk8UrXInSLCQW9P0P+tce09cj5/xjrsl5/wuIAhR0+4PUPnc0LKs2FNZQ5bqG5n6
vj4QPyhoj7owMLjjkQM0ZJ48VQdDccgSX1bBBas85MeA00p+Kx287px9KJFChYt7vGd3oQcc7MbF
b22D7TiFpvWmryv3RbIGlIk5SJR01E2xG1B1uu4ja5+wEgcBtqmy8+f6BR02zq1BAwLiFY2imw4Z
xb6fYbceYFkL3MDyBgrsEOwlDQJtMyXdMXdBhXf9Z6y4uo3t5KBa9Ucv8l4UgvuTCvPqW+5U/cZ5
sbJINraTtkkw5Do0L7yDuLGYanpKKDLRnJV8Yx/Wzgwb4Fl7qTuDIhNkHT1u4olGc23p+19FQi7E
68Y//8EdUHWxFqcDzvVjmfn//vmHwq3rmJPkMCOWbty2VpyeLEvxJqWoCwJa0CwyL+AhBypAq29g
sIY8ZIZG2Sjca342sXQtipy3LfVeSDk0pzQdogfSOvQ4tn2xcSVd2zwrpCQAfTU6ZOULx/PMUTYB
wqNPqjSLgTkRW8RYa+tlZS51EaHFERpELy03PlrUTOSgitFDuCGWLOvVaazaLHy6bu1rP8mKC4GZ
2zqkVfJCB/2R1rJDzQ/n51DRraLJShwmVlgoI3QItEolLyqoxbksmDqlFcgNOQmeZ3B/AUNtthC8
7/+av0ClNXcnOss0eeGO+dGCreMSQdjrUEVkD1wDiivRcn6/MeYSzYgmHfrkBdQ1gRsDcpkB4imj
fLjZsyF/YUtTAOMpQ+flC8F1+VCGuOCBo9c5zF26lWusrdJieG9+A49mUkZeFb0kZQum1WxKjrzq
6vtBuFulhPdtOLRJnxUfUeYFoegTLafqG5ESxCCxLpSI0sNAooZ8dyIRVPVx36ItsfzNL6IA0XQg
IpSvdTJOuEsgvCiWdwcn1eR0/RPvPvwvO285v1c6xWhyX7ymIHx7xePS1F2EIk5+6P2xdmK/RJxR
RUEeONAxyGtGIiQeEwBvuz6DtW2z4kIyQhkEVFXitQyC4j5t6k+8b9qbIqKv1z/w/sn3F/S0FI6Z
I9cTr7yTXVyj7+Mu96s9Rc5l/aw4EDg9DqIomJ6DHLovYLoeviKeZmLDBFYmbyNPVQ6S/CQU5rkG
j9E/XNTNqQv6bN/S2OBTrstZeY1XviZM5hD9nuukj+t6kBvWtbK3Njm0Sv3BRCSSrzoqZHFINbjg
jrScOzcGueomq8faItmeD7GzFAy/0TORgh1bkBrdRFTtyzFRbba80E2Qi5XKf1aJcn6qHPpIupDA
SeRTuoUi9f68g/597/sLn8rRjuwAhUOfjev2OfoodFVdhMictMAzMszgn5y4rXwUSQACKEkHJg4q
SZxInYSB5u0pSaWfX4gTBNExmPLQxNDRAGOpmDJCU1Aeh82HNG9D5xEX2ihKgYuJci1iPptyuHVb
IzmNwSDTn6JyFtkZh+bQxIZ5TvKQNAP7PrrdNNzwnAafDWTMvAcd5kFyRjVIJ4e27dvmFRJqkt/3
Oiemi4VKBhnXfjG2tybQpPmFAlhVnWjh+FGcug16B7iYIv9sUjndI5UffpkEOjUAO87Fd+4LUNWR
JurDMxhVBDuYaq7dB06z5MnLPD5d6gZKzvdIktm/zpAG+qeaRSO/Kr+vogsBBRSSQei70UetWJf9
LKMhMG2saYnDrc8H1Z5Kt/JLsIwud7VeJvRAh0kiORGs/lV25dTcgc0TFyrOOuhjocv9Q48Vn176
qtRde/KSBr86Bb10/shVMjtHOjaB+U4Lry4utfRKdIKV4ZAMBp14lYIOEp4Cm5skM5GKPZP23gEt
Uan5pwbAN/xE/XZ+ojX4aM5oqe/ySwqGY/BNRND0PEuJi2UsZZGnNyRjpXsMIq/3Yj7NnXMnedKV
bECjrmnFeY6aRsRULmRhQz6ZDxp3o+BcjnUfNVCMBgyojFXugXbi6DHwiaKf2g/LyyLAMJ5lCcCm
OpTDFLZ+bHq8Oj1MgeqmUzvX9Q82TSO9aT1QbcRVSHIaewEyhUtWybx8NNzwzxKkBPlx8kXzHyfD
DJvAfn91utl37oGbnecftWJC3daFr+Vrz9NO3Yt0TBxYxGC+jmC4+a1mOQRx4kwqOY7ZXHEoYATO
9zToRPNYK9k2B9o4Ij8ZD4HsQQ1uOh6bYShILKawbo60Ba71UE8q8i8ZE9N9AKkI/9B5fYBXdjZF
D1DtEObog4qR/KCeac05mPpG3uFQaslhalWtfzVk6IdD2ncw19ToXF6glCX6XzUR7e8/8jROGYry
xkNbnnnU7hDSQzB3DJefHLfFWw3e9+TYqQo/sWyWNesiWnZomUzL6BB09XjIwTaPBifj51l3Dkcl
9SHsR5REjEOb770fRmjIUEPxaa7yqvoGNvaB3IRVNwX4jTPIkIlajuoqkzO4zamjo9jpcUtAe2zp
t0dDuuY/F6H9Cy+Izu6iTMziiBJ48FumGn9I+jl7hiZq1QFUSDvvvklcSQ7BwHoBykiDz6ctlemh
yvD/HwUPGr+EOGvY33VaZPJjW/LyBe/G0YgJcSrvu2KoctC8SSXB6+cZcp5Q1v3AW2cWN4ECMTV8
rCzmh0Y6VeBBt6OO/G/d0huLVuFANg9zYdoXB+w23gkmX2VHP3JMHhclKb62ZTpB9rSs+XyJMjWw
20Yr1BQS4UGKzU0bz5xkP2LyPvhxgnPrRP2XQnQTOP1bT0XHFHqPECZ1geD8hsKwO3xx0Rv+VQuQ
NaJDqI/ujBa6PWQ1Je2rcQsw7YCS1dxNee99Za5bzEgk5EzvQSec0I3GzrXT0krFklCVTTa1/DkI
JYDZ1HMi/wiQXKPOEUPX9s6Uwkq4Skm6PECfwnMv3LI8elL40YFW6mVXumV3EwQM3WFQ64qekyLU
B4maz8fQcceda2SlW33OaR91VfZCExAv9okTLBQCeTwNbAuEv5JN2O0Eva9cgIbz7CXpFgLw5cbd
GH9nTm83FBCm/G4Oav958oLixVfKuQyQCQXbbzakuy70od1GQLPea4is/Ocx9JrmAp9ymSw/OeU8
76EhQ9prtw9M4+CifjrzZ98b9J1yBvGgh2SLQ/U93PMyupVyoeFCLFxk/NnMzXj0xFPfI8rxisyx
hpgDeCTzU+U738eIuxvlnLVPLtbw5q7FQWKvlxP6mQT6iWLjjQKfquqBt0CIMweEluMQ4l0103pL
AmDF4e2GA4GuySEVLnsuQwlED+11NcSQOcJZMDbVJi5gzaAthyc+oWOVcwaHz7w+Jkww/8bxmpKc
d7m83XlgeOImA6/Zc1o24Arpe9+pAYPv59/7xrecPgiTnEpTsGcASAAj4QSAmXPGSDhtbP77xZzQ
bkJI0InOwHqrXvUYFichS+8fbab6CXoY6lLiXa89jiETG9C5lW23+xIAD03qJFH4Wpi4scrGEQ4E
pChLZXu5vmLvv7uEdnMCVLPAsD766pWnye9+DIMmFrrrL8GAZtpshhLdBNWVR7RWTzt/lHUHI2bq
8koI9WqyWsWAM5ujGlI/hnDPHj1ZRIW/ehSK1AQFoK+vkGksTmroQG3RspvEaz+AtmenU1IrEHhQ
pKPhyIdX4YLWGjiY/s6dxo8z3OV4fXNWQo3dmZCCZChkhXKfPZwwQAXw5kBaE4sFtaEJtD95oJ64
qS5VusW3uPZJKwTUBXgvm1b8/yeJP/9YNJ3TAVH1zxeDLoUMn9vFE+x8w6lWwo4tIICOtSrpogmP
uFBHM3dGCtGDIwDPAhsfWPMjKywYr+cTWODH13SUszmkObpy7+ZJeOTi4NVqq41o5TN230LpSpHm
vBpeScbTLwBfN9/NzJ27at4EjK8sld234OKeRJ3ahE+R9uf0I5gyWueQOy4q/tdNbiUe2N0Lumom
OoER/pUMyL+dFowqXTkepY6++BV9qBowlKBfxtk4EP6PsytrclPntr+IKgGSEK/Y7rZ7SGfoOE5e
qJwkh0EIMYP49Xc596WPvsZU8dblrkIgaWvYew1/Zb7eyWbYVgNkhFto27P6tTVjM34Wkx/gMNg4
gpiTSuaW72FrSIIv4wD++k8hfI+9SFMCoRMlQemKKKAtdVaIJwuru+1J0CvAbuDaiBJKOvunqxg1
xdU2osLNHgsRfMSJdaWOt9TN1tpRIxvg5p3ykEaH646X1E+JRs96zPuTwIsQGa/nZtVAZmleWtcF
PeXNVKAM9iqIjD/1XR18j0PARp3RYytn+aUmrGVDTJPnBkE/vrZ9ln8ACB7wAOJKc8JBSauVMF5K
QTOrWJMNOKoGwpDXOajPs5jjiAvPefbKesT1n77SMI66CdMVqtjsQ5evqcNet6b3Jqm1fvQ19nWt
kM2XzZVPnQ2hnPecchfF6wwMu50jNeUfN0Wgzauo3dKJ5wAGlrB0h/OGC3HmHO4YxHUADIOJ7t4Z
2eeJhM22TcbmWwiFxAJFIu4LKbMwgjj3jjt4+N8aZVvl5S6+AnM9OODM1yl6+yP/ahC906U2D6P1
YBTclOH0irq/LAmkm1LTATYNhjlto7DrcT+HxQbxwz0qDe78lHm+Tr4jK+Y5j4UOdTrsQeHKTQBh
AfglfxKlwFnv9tuJhQG3zRME6BVKpkn4uR+SrH0VPneK57EN0+B5bhkyDch+KPcHcrF1oPZjlQ1z
/FMODV7kYcih+HuUAHzyGRaWJcQxAhcOBjvOlP5ZgQ42fsuqsEraXQluUfar5U0JUwnWhwkQTIke
kfR44Mq/lqqLmknnBJdHtyd7Dr0YZNtiSZA4SbrU0SyiJBlosadNYYav0yyRGIuTeK5fY5j/tHtN
el1EHjiZCMgaHNHpt3QK6gCSxHBzcJAEyr3wS8KYQBUXuDAn2felaGB6JEEs90+41Xr1z5GIuELU
dabak3mGV3HkCRKQL2Ap9+zQyyA2wZEPPPXuJB0gZ3OQOeENXjZORSn3Kufe+MmDqbWXRYRR2n5V
rkhQQYw1sFivnELn+TVIpe98a3me5HKnymTiZdTXhdf1UU4GVn0C/nNk4U6A7+o/ToEs+CVrO5KJ
SNUy5Ucn6FLJjxCzQEVynw2qA6HKix1Rp0hPhciHNnWdN2ZfD6NKXpDUTTy6H0WivL0Er52pOxe6
SPU99nKvTXY+57Q86bybhjaCeckUvHhxWLkUyAUxNvyQDhOJ/9yedUuT7rq2vrlYclLRMYA7yhcj
5J0hWMZI2TlAqPRfKl9vkbXF2ZhaOw9R3OSemwVfCCNdFVGv6NQ9aoUyXAntpc+wdpt6aFg2EYOU
BTBw87EwTvVRK6OedDrl0zEXeg3ocX3l99YQa9MBFbKUYwk4Ap2Q0T4kMqidh6HyB364PSLvNkDA
5fzviLQt3PHCrOo/UMf174egv5QmSFb6aenh19/fDDfN89YkYvK+xZ77oqrOvS9bvQazWXq4NQgS
yoSOMk12IYOTPSqcXfpKO6dt3WL3e6KwNY0+FEo7VJuTERUPVLjyladfO/d/RhWdbm/yztTxRIfs
OZmKUv+bhEwK9y5EDlKau0kCmb12LVjqJGtbhy1RBjxD7P8kc8GOLE2x3EChF0TqTf1k7+QxS5NG
t4X3TSIB8aPO66aP3MlZvda8G2lE2Dt3L8Y41WHpf0MmiGRHlYydf+DuPHenzkGdFh5vIlnLfCx0
lr1hZ1AzEdlQOl9VhQLIgRTVNB9Dr5JrXPn3T3f4nOtnvgkI1EuZN3OUoFoIjf7KRg0h5qhNjWfu
IHUSovxRZ2E97kQnrsy5uhJh6OwlAH35uEPeats9Di9ihX0cmhpV1cH9ppqyyPdBLPsH+D/hXhLG
3FtJgywNnhX+/YirRYY+fRKlywEXhn/oYSyQsuwUZWkEot4m5QyO77EWg5aoiYcmdL9lIbwwn2je
N+ZgpmHeQky/NmAtCBTnoFTlhXP2uhLw69gZgmNeV/Fa2nBhSbCl6eEylcGukMoLcYnz2HpN+dA1
gXOoa6/a3Y7VpSastYBy0qAcCikjiLGKZ4K7bvIyxFd3eLg892x/u5WFILI5mUU/wEWEBfIS9xSi
cm6XHRw/XcM1LT39etl8E0DE0QTsqEZeag/M7CgP5qKPoI+3xihdev712vzm+V4W+tBZ1JhHLhUj
DGNR7bpPxt6pj9u6x1oBhKc9GlNfP1B39J8yDed3Fza9K8vxu3duImyCpjfEFaT8RX6BGKW+Yyi/
3wVXs7J48DQuGcX0JGlBo9Cjf25/zsKcsilfSDOFkg9T/JUgBZk99hXKv5HxXcI+OQbGoivftdSM
Fd46LrI49Vv90OpA/yCUiuekU/4THOXin9u+xApwoKUTDMaUXxwYKr6iIg9DmYTMKsqbfCX3srAe
2vr1KPjyqnaz4pJNsPY2Kq2vBtM1TurutyKd5m1xbnMTwe3JGkrr4tLOXb1vClyxM1F8R/V3Yws2
R3GUgRSqrvJLAWe2XTxLVL7g2zsDvrBpMGzmGPYr0UHYN7+4qK/3DzOXAKxyh+j4wFGTnu5uN7Mw
IDZLTNY0LNyO6wdPmRFwOzUdOIxGH2MXcO2alyv74MLstcli2N6rNgPA6OIRUp5Un5PDMDfDMXG7
tcPw0pdcm36zbjm5cSU09+QFOXpnV1cy3kHaU+/J4P8bNs0m8C0RNnXM8+ZgSoe5uIg88wYsv1ge
dxVhxWNFCufz7VFZWIM9K9gBx8nI5MU51vgBJAPef0FOKF2hMC093Apzj3ppHjtN8JSY6orpSvKe
ZV9ap5jdtcVqqQnrdK8GP+4Tp8MeFbbgRxRdwyBeNLN2zYRvYZX/H8JYOMQCZkrqA/VnuevFxyzX
8MBMj7qIv1MFG1h/I1eCCJvzJamTuFPVqg+4RYtdBiWsF7+m7cpwLISGzfCaOseloLipSzgX3TED
evjJ691vwq3+uT2ZlhqwNvTSmefRGSZ1cUn6rVKzE/09VoFg7a3kud/NqKODriH5JvS8QeRFXFJ1
yQzMCvsYogtVd8rJ64iDaJN2aXT7S5basUK8G1UZVqVWF9wNpp/wVxC7XBbIn8HR9hs8zqFs0qZb
9Clw3LVZXIK4iS4KpS4NEItD5ANX+CdD4nRl4V0aFSvEofwX+DREn4Hf91VJGI5PMJ5Fgazbb+ss
K8wJAAtTSBv/p2j6NIr96qnJiN4Vbt3uwuS1HvM16svSne5v2efN+NcBkIM9pfEZZGpw6vvmai1Z
KN/cjRp4/oKQ4FeTXzGoKMkBWJwj1Q71uGztCLaw3Px9rzftG4f1MHFK+g+A/vWHEWnDF5fNW3Qg
MRFsNpbmLFdJ4qjLTBWyvEWXRQ7uEVHP3HDbecVmY7Uw5CyCJu4/8J6OO8NgTJcEybEUq3iWhS6y
GVnQmmwAWQTLC3Du9JN22eNIh+R8e6otPdyKf1qETlc4ifwAZF+Ce67qR9cHtt7l4cYdxaZXBVlO
0jIV6tKTVP1JAZF8cJD6XuGD/z22vZOOsmlVcECfYaBYk59eOwPb5XgN9FSicIBdIIDTk6D60qWZ
bv1dqWWpvahKs54fcsUAMu2J3zbpHW9qeIaeap3WcnxClo+yf1XYUMhnF+7YpN8yD6T8T3VFePYp
cBqvvgvzdnwZ87Y0UZc4ecLuBxzuivke8xh0ZujLEF/KfTHMY13vvLgM6yDSkFL1oIxYdmpKfyVc
1DRdWTOWBtJalJRpoeqZhuoCm0pzYLw1hyvS/fYsuc6G9/rYWpAyZ2D8Ctw9awGIg5e3brkzOCdE
RUXie0jlr6bMFtZW2ysgLoCxDjWVZ+PzVxxGgNSthzsnqdfgbgsbkc32MsJJPZ23xfckUWbHU+Xc
ja4ExLoCt2SXubz9Vek+WcmVvt9xgW0iQE0VJhXJ9bke2B+Tsh/xUKBsAWeBZ6e74q1vj8/7gx/Y
pC/N2qA0vJZnhfrjYazAV5uqTSbinAS2mwCZAxZC9bk4jwZrvwz19MNpjP56+93fHxCIxf/3BEIK
4vOej/pMS9h7K9L+Awtl9x/4u9LDNWL3QUW9X7fbWuon6xTCB884XTirSzKBSICc4aDMF4hVmG1Z
qsA2DfCw0oSx6+dnKmYOKymQfuMGTP/QrE6p9yMksGleWd65GVhP4RNgYFnUN8MHkUHo1YH44aYt
LQitaKcFVE7oRNSFBaa/C3LmHakuh92g02DTahXYJgJ90AVzOGThE7iQRw9cvEPBVwvmSzPKThVi
60WiJanOHjQnIlmzzwSOCFMUyytNkedmBy3NdE0ubmFO2byuGgpTKGm25JkzEpPPXlcl5iAcZ9ji
gIbws6ldRlUF75q+OmeO++KFrNBAABZxBFDFp2JgGwsIgU3xSjIkVp3YF6gDtvNHONTqLApIPKzc
NBbm7d9S/puTHpxrvE56Up893OgPqM0+SZIjuaPoj03B/b/sLm184zXynBDnSjHpuVfv8zpey7Et
DfT19zcf4NXNHI9TJs91L7OPpi5AZMqblqyBCZc6yNrB44H6RUVDiIl3pDjxEeJ3qsWlpcCSuK2H
7MCu0hR8kxRsmRZFR1KOznfQJ/2VvW6pf6zMQZtIB/IK1xNI4MdVFHQgS0UeNNIO297eCmutM8KG
uMnPgoa4PgJ0AtqhmeBZs+n5NlsgKLxWz46rLr6pfwFkEEbCKVZOqQvnAJsrEAPw6pi01ue2mupj
wpyTcCZ9cGf/A181Rl2YQDZZQFD4SjOiynM9gsTTp7P8RGkD7v8gfm/rImuvpgM3GrAbEKbdWhxo
XlQfhnEb1JkENldAQIANleSCPmcszZzISzoRPuC3udzHBpYw7Z0Lm1N54AxIxO8e3I/JmrzM0vhY
sQ0NIEGTatKXBCop+84L7wCGGPYdzyASKWKybWe1aQK8bYHVnHP6TEKv+E4afhL1XP1uxtU8y0IQ
BlaIx1yHpglJeqbIroQ72bfT9ORTFa+RvJcasKK8B/USjpYDPQOx21MwutJQ7LRo1kpMS5PYinKT
AKIkukBfMgf36dFgt6790jnNcbamjLow2DZHIJMJAHxznZ5bOZMDkEYJlinSPgewvoJAk7zbFCw2
OaBF9b8n2k/PCW/Lh9pn5CEscbK9/fSFfrJ5AabOoXo2cv+ZwtXrBdA6GM6R0BRRWZQrp+WFc5Tt
WdC6M4NX0qAvI0unlzrw6hMZQegH/1D/cIh8ZQ04Nbc/5/2scGAzAoQnayPyIXzyhH68HgrrSsOr
DOBpwFfSaHL6L4ELf6/brS1MYpsZMOaTjEvtZucaoARzrJGbHH/mYRzKFd5W+O6FObCJAV5SMtVy
7p5lGP4G60kH7Ek3kCrocfNspIlK/BDw1Sm99EFW2FMqu6ZjCT0r0eXHv8dDIed5ZXCWAsaKeQOj
TRWERF90ULllxCn94441GJuu8J482q9skktT2gp9SA9N2iFxeWkhtgq7eKBzDo5S0zmuSyG3LcE2
B6B1gPtE8LBzCymsdkfT1p32WMuG9OAXDlWbKuWBzQOQQRDrjrnsjL2s3ddF5d7n87xmfboQmTYJ
wAtrhc4y+qzHoXzoMzF85HV1HlEt+J4Jt31252zNwXhh8G0CQMIDv47zIX0g8H86iCaswJxv5o/e
FOc/VDyIr5ti0sbyJb1xAFJp9RkFx1IcQOwt2h3XHSRkbzewEJO2yUGisFqmfeieYye4o/DjiJQg
97xsnnVe3gsPywzDD3lFV8pDC0FpWx/AM70uWzb7Zw2aqLyjAsnuTzMwK2tSPEsNWFFvoCKRTV7P
zsJM5IJtMh+iUITGW4n7hYC0kX6JFBNFEpSdzRirca/nK3/cdGE9HXLQwszGkLTi3lOFXzTQTDvH
BOK34GjXd2Kgn/0eCt23h35hDttAP8kg1Kol4sVQwx+gZocy1xBMX2Ki8t00CXdlii21c93d3lwR
NdTxpqopqv/HSPRcAw/vzMdSw5tllPL7tq+5rgpvWhGF0zCvEAzZWCl/qRwLzJgH+b991ni7vF+D
MSzEiw33wyPHuSw896wS/gPMLxwywmdoij0oICY18R+7pPhcBHply1yYbDaoj4OJn1YsRLY+ntgu
p8RErQx+w/7q39vdthAtNrBayylkGW3dcwvhgCdejupLympotd9+/NL7+/8dFQUjrXzodHUBNzd5
9jI6ncqqUS8ZVp2VBWWpCSveWyiYNtpIfjZOK3/wIeH3EH3KVTSV+Zp0wdIUtvb6LKS9MSk0sRLD
+bcwJ/RVw683gvff+I+PJfT+dnctzS4r6OOmcBOn6clZu8kPiPE/KAdKGljQ7rIm/X09JoEw8tzF
ALTcbnBh+G1oX535AYWwMvJPjIXF3ssLVz04OXIWK4vMUgNW8I+BbkkWmvICta/QPMLcpcqBiGVK
ftv2BVbcAzkEv+Ow4Gco7hW7OHHYfd7ztULm0utfJ8SbVUW5oW4g35I9tHB12kPI1dwVGUBet999
YVrZ2D4ChY8+Iaq66Gz0PmSCqJfC4yQiOfSFyqn8dLuZd10YkCy1IX289HmA8nV1IWH5K4vHj+Ok
TqO8KsgV+iPIuT+h+ET2SpP7GmAQEaY/ghz/vd380ldaa4DxWdKPM25MhkzmDkYJT5zV4IRDzRl5
3TWBg6WRspaBcWhQpU2r7MHw8js0K09JjAC9/QVLz7bCn4lgznQmqkvu03/hidkdHG+1sLD0cCvm
aVtC+KUU+twnbQApJpBOmp0Le8bfm17eRva1g/JnwRp2HrUM78TsmPvA7S/bHm6FN+SzgqKhojjT
lMQvWTOr50lsUrYjeJQVfJ5vuOZOdfmLjAk9WUY+FWu44IV9w4bw8Tnw2qlOy8tVlFtFTlr6UZyO
A48yL9QrM2cp9Gzdd4VSBA2EkufRbUrODrxCKeRpHEgTHMeCQaw2AhSAtTCNalVTBVGcg0kJ5a0c
KmlJ05bk81CkqfNlNINcO/S/9+nQqrTxTdQVjYGCHOxQTFvvvTYgEU+J3oPktBaO1zGyi+PXJq5N
v1k4yfULM9K6p7jLf2f4vnvazpAVaiBovGPlWJQQbcmbw+1puPRB19h60xrye9izhtY7jVOf3qs0
dPf9iLU6p1m20sR7YXr9IGsVU0oUrRw79yRShyafORSgwvtMtiK/u/0NSw1YC5jyvLqD3gMaAGTi
MS6hK8FwL9qwD19f31rCas4oT7F1nbg2ekc1rXahE3y8/ervrfDXh1tLGFexC7xczB8zNifPbRlX
ux48qL1yQL7vmnQtmha6yEYukQ6qxLkLC01wbRryrLnhfyDf1Zqvt79j6fnWaibybs6RWqkexiZ8
jmtcg8K03sKiQCfZiCVH5uVEppmeGpgRyb2pJ1pEYdMFP2+//LtLzbWB6+i8CQIlKpf0E4YYvkTX
Mnvq7lQMvW1J+UnP49csKAVY2dzfaSd7pQw64gIXlgEHhpVJtjAPbFBT289ePjeheRgDQPQkBKmh
oXjgkKlmfEtB6vqV17F785Ug/k5FCJLVSUCu6FOSDWw6OtKDRODtblz6BivODU/lUPqsewRfJ2NR
29CrtLuJnZqyyIHSQz/Ayw5wibUr0tKks+IeK/CckzAwDxkI1REkEr1d4MXn21+z9HAr7Dnkbkfa
tuyxT9wXVIt0xLQ3rgz30sOtsDc69ZBs1+wRyut/BtHLSOriy5YXh978f4e557IMG9OwEzQCIXgY
8m7nh2W+si2/P8jchgYBkuAM9Zwkp35izfhgYhEeAldXzzlSnvVp62zlNkrItJUv4QTCThyZ1aOZ
YP5whIw2Ce+3ddP1A99EA+gBtevHBZyfWOkOH1IFha1szrfUtVjIbUFoRZoknhyorBbQN22++t2s
9KfBARZ9TX3m/TkE94//fgDYM1KSJGaPteMKjZJTSACCxrlEbJqk3EYGQdnWzXvlO0eV53VkeuA3
hjz8va37rdgF09oQ7oYACf9daWNa9He+3JKbufa+Fbx1C9hMkXg9OFjjB6mz/JL6kIfc9upW8IJq
NyZQ6MCrJ2Mm932QtJE7lyvZuIVhtfE/ox/7rfJDdkog/bWPJSt2BdmUVEDH2OCfcRJtrZTnHIlx
oa8fV6z86XXI823qGhvzM9clcwEuQtfMsgnvZJDDulCTtWLLUt9YMUsqB94GbobHN5rQwwQAzT0r
Nh6SuI340WFfyLjWztGU5fwhaeEIwcGOOW7rGyte5aTR82MDJvNfoaE5qaIUdIWVdfn9czwX/n9X
A2JGMTTQzT8iUaHpXjS+IVAOyeu7VK2B65fasGI2ExNrR5idJFEPCvZlzgIoN4nSeQ6BRNnWSVbg
eqEcnXqOhyTSc1sdprYcowKhu7/9+KUvsEJXxxAhAXcSj0dW1QVZTz+KXpBdiD9ut/D+7Y3bqJ/a
H4MAZ2H+qJR7P2Y4/2hGIg0hKbAS0ijv1vIHSw1ZJ27pdw4TkIs5kpo9Xg+M4npQHcpHtwPGdfUY
tLDf2yCgHgCdmAZh/ZCE/Gn0hrues70J5hcofG8bc1sxFMhsWFFWU3jSJXTTkcJz0yRyIJ9/d3tI
FlYNGwcEqic0yDs5PgqDIt3YI6zzdF65OywNgxXVOp+GkcJL5LGW4q7lr23On7jkr7QSz80EFb1t
32CFt2Gp4WHnt/e6vho+9MBrbj5q2SAfE4yoLY8CIpBqzMPIZK0jD90sza9tL28FtaE6TFjSsiMU
ypGU19D+ZihhbduOAyumE7dJJi2C+kFDACxqR/oInPTavXlheG1sD4xckjnJyi6BcE549Iz8nMRF
HhHNTkFLH7oQSP/bnbSwNNnwHgCvUVR08hFa5NVHDvEPaPBBHSKVpj7dbmEhDmyIj2eG1g/asruv
u+rJFDhYzFBHWllZlx5+XT/eHKeVdFoPotwgvbThRw+ac6fZkf3KorrUN9ff3zw8FimsQKqUnESM
MxG02q/2BGXbZfrJZ7Sqtu3QNownBodH52mFDmLsj5Qs2af4YdvRyIbwwKCDDvFQx0cqOVS1oASC
Sq7nqzH+um14rd1ZKhMPoKSxYwZ+jdhRJ/jEgBvfOsBWEOuKhHnhUXZMQGyRYD156rlwW/d+29tb
UWwUY0nDk+bBm1FNTzykWNjVX+H20xcmkI3SifsiUwa2EllUF/O8U1Be0xFvKATtOzKtsTUW9kob
pJN1NRIf3tDdE1AOd5TRx5hziBbmQiR7d47Nv7e/ZiHWbLhOTUI9znUuH7jTM4hQZy9GlhvnqY3P
iXtVEhYX06OU9ah2cAjg4Vd/UI63xtheen0rmgWkH4CdSARsKEKUD4A1/GSqYU2OYenp19/frBVj
G+ux6hKIwk0sje/LuE3vp5jwNY2wpalk7cRZganp+BkH6hrnOXh85Tsopp6DeZP3Ju5ozArkTJVD
Nbs9ppE/XGQPlNeg6jXoysKGZmNwap72yZDl/O+x0QT9AOco3tVAxRbNPyFN52DnGDL7K4H39+70
v9UMcFas4QiRZRShy49jaRoV1X2A3O3VJsSPvHAE0UilzfwpryohIpPUjHYR6Mjjwakwwe/9Upjx
U9BM9N8Snh1QBymatIkYStffIZxJ5IcYNkjfExyI/J0XzjUOSAYip5nqlD7IChjMY57j+u9lXJSf
SeXzf2Ciwss76jHnOxIn2QegAVP4QkLXs4/oVXvwI2wyvO987IJhB98jeEv0Kb/C98MSqN5hTnVy
GDXM1oBi4KhMQc2JlV6yr3knM1wZq7SBe0sBAwiN4HSCejziW2j6AqhTL/0oKUEWA+xxcvC/g8gh
+/lK574OX6+cY7EbVQ0LH0Vn0YIbCa1YTLAmhLEmxGzgLeThBBJl7gyMXpPiZ9g2+J9nOXT5xwJG
lPJQ1jLvXwEX88UHKn1PRy7v4+kF2sRD9R0mwUG2T2SVDgevnDp/F4hy+kcDWPBnLLP6Wwox4/Rh
VEBo7JEeaAqwTR14xQ9+naqdcoa+388ihaI3TM25/FoEnY4hvCBS71CQ1BW7gCrarcB4FtZUW2oK
vrZ5KecRJT8eHuPuOlPBWYKOZBoHdwwW7s62zd/WnIqHvOxhSRUcpQQrUTjB/FjyfF7Z3hZWDRsx
Fss5d+KA82NM0uxjPKW/gduTDxVbk6xdasC6Dupa9g0RLT9mGLJdi6MY34uKneDiO27hBGNhsiXh
aFyOjduMcPjJwo+iHrp9xceN67YND9NuYAKqi/5eMuigjhyZI6CDth0gbTAYNKZ6mU+MH2E78zoG
PKFRwCDb7sO9ae2qsLDx2Hgw0zlDWIuAHyHR+i3LrgqvziqefWl4rV1HUp3O2DP7+8zhxTeQ3KCC
bPLgOwtrshJpS01YK7Uu9DAJ2M4fBYN8UdtI5MN1FsPCuvMOtw8u18n4zmZgY6bIAGJMk6EJSqev
Av5Zh3Y0HflBYP+015itsNvidxCFzck/t1tcGBTfCgtRx0XAcf76/6imnflJ0/Hrtmdft9g3Jw3k
gSHK7ifQ+IIOm7/36GBgalCvpd8XxsO3blQQaYaNUpwkD2QEJyqivG0uJqb9IYRHwMqlZKmN6+9v
PgFyeq5O4LSKoxhXsGTT8fPf+21N1kD4SwNgHcegX9RB46MRR9Mip8pR1fFenGRw0xUa6NLzrcBI
SJ/2kOsNj22jfxEDbFEwQj172whbJzHjQPFjagku/qELSaEogzoz28tmmrpP21qwblW9SjI/g8UI
3PZwDB5T+tnhq0bES31jRTSJ4aTVqVkcM4cU2a7mbgqKqQR76PbLL8weGx/lga/TMIfg5XUMLchr
MhsGdWd3c1bblj6DFnUbUjfFpnDNHPUJUqkAx3TR9qS/DZXqexICJQTFM9AEYAYcJHWkPTRxu4sW
hsCGSgkICsMyyBsfYcX+3IfI6uCUsabrs9T/VvTGdQ3qVOmOj6oAonoCvN0k2BP8RkLb+/b7Lxy/
bI0zIQQ8xycdnrJr7xCJORrq+MUk5T4Hg/Jwu5WlXrKCmPdNGAQkD08K14WI10G3c5pNHEYcWzwr
ipFAKyGjpfv7PmDJjid4egDw5u1XXxoDK4BbXPmdIebihNwdUHB9nUWq5O4eHIQ1z6ulJqww1vDm
lGkFT4ooSyn0cHuOElt+n4veo/ld49Bhjcm4MA62vBm04+skVZj+8EnMUPKdWv1Uosiw7RBs65tl
fgFDytroB04ArvFaVd8lFKfIPKjW7EyWvsDak8fZBaR5puJkBFQBcMupDqG3BVWJiWSD/0SoO9On
TvocG8Oe5RyHn6p87jbwxa9Pt6LZA8yMpmGB1bSHENzeg0PnHiIc2643toaZd6Wr4M5KT0ni9/fa
58lxSPnK0XGp1634NZDfg51q6EPtlLM/VLrFoajKYX87xJaebsUvVP1DAc0qeupxhHhuteB11LXj
1n63IhiK7ATSFH9f3vO/xaSpd/BwXaO7LQSvDfCD9TfITmlYIS8OeRVTKFhgBVdDibo3d5v6x8b2
tfn1Xu/LCqsnmqirTMEB0znffvjC+9t6ZDg/ew2DEdXJY9VDP+SgoArT3w/8Cknd1oQVs4nOPClI
Up0SJJn3SD6EYIfAzBxKiGspx4VtzAb4jQlhrO5odWrdwux6EsPvpHbiHx3Q3bsOok2fb3/KwlS1
YXzKC0wbgpZwggftxzGGY1fur55Gl4bi2uibwzrUZvSQeHl1gnRFFekadw6p4drWhFA12vb+ViCP
XVHLYMqTBw0jmKi/Vre6cVjh4y51jhXH2vVNgCNo8iALp4Q7ij4iwbl2UFl6uBXFPISRc+B5iLOh
Jy9C9rBRBmt1YwnTlvki0jVJJxFj1KsGrHL9F9NU40oAvP/uzEbsqTiFBpzuMDtDwr/Bu7n7d1Bj
l28aVPY/kL0sn9NMugRrA/I2pIDFT+etZiaWXt6KXtL6hRe0PZ6uSyTO4gI0omoYysOWGYl98b+T
nmvFAEr3DVxkqPtvAlTI58FVa95L768LzEbpUQD8ReY4xemK1pBa30Ni4SVpxLPvit/bPuDab2+i
NlEJ0ipl3ZzUBEMBkEjSXSqdNTOn9zMqzMbo1YXOjFZj9pyVUNGuh5Yf4EmHbEHIqx2wAt0euD32
PIhVAOjSeFtR3AY53OhnCqf5Qv/ygPg9hEO3hh9bGg8rimMfSlqdqjCZVN2xneixPiRlZh4gEwJL
3FUC79JHWEdqGMpxaOEi4npawooS7lQwN+ybeVo5bV0n//8mupgN4hMMpqqFR7LndijYibaQaqzJ
x5imX3qdOJ+HDAXBTdPLBvQl81BAvrfG2pHP+bOG5MHX2QXHatvSZAP6Yoi0d1nsF6fa8wXQlFX2
1MCO7Pa7v7+hIav439AY465SYAkWJz3Bfm9UDf+Yhax99Ty95gy6MNA2pA+m6iOtMuhfCSd7gadb
fVcVrnd3+/2XHn79/U1oa2fufV66xcn0o37qRyT0h2QbaonZgD5T8Bmp0rE/jgQJg7pnr0DOrx2p
F5YNYQWxgm88BEXr4Z4b/1uWtyc50Efp9p8UqU8OTKgKOayEwtIg2yGd+yg4Fn1/NHPvfasBTiyu
B4v0e1eUzp/bA7HUhhXOcd1ihR2aHtiE8S6u0u61K8VHEDfX9ol3GxDMToO0MYOjmIeK2USyHz38
PFii9v7/cXYlzXHyWvQXUSWEALGF7vYUx2knjhNvqDiDmCchBPz6dzpv40+xmqr2ytULCQ336urq
3HNY5ifnB/Cuv0D7RtwVORUeVqA6v4dc7W/UMa5X9UJZUoHUag/ilS+L9PuNrt7dtOjKWHroCxZS
oihg36XjHtUmuAtuPfbamjaWugRy01t9jIKyFoShZcwuEYvw8dHGAq9B72Vt6Y9QYP48rx+gKRyH
3aH0NxKZlg838x5O1Y4Nuh3386y9xInkfEA1XLY/v7jvHmrQtzoZ4Rs3UeUaVOUCjx0gBNuN+aOb
PUer2PkXxXdo34jAOshngdUM05556WdUXT04wfP5L7fNi+Ggw6KlqqNi2nMeRrvOq2msoD274T4t
m95MeJTYhrps8d1SBleKVleeI67GaoZ84brzendj+m2DOP3+ZvoHLWoEwOjGdR4kQb1BsRW3W7yC
WdiIl3jqVkGBFxknjcXUkzht5kPVyV+XTb9hqmCC7+fg75e7O1lA1GBj4m0zYthpWAPyNK+r2mdk
2vXL2MX9lG5h9G2rapiqLlRW8kyDgL+9m3seF/OnrBsS5cs4mzfs1dKHmfFw8x71gEWt9lN3z/l+
8MVhbK7WdIgZ2xKftSyumfhgvPcigNvVXq3+o/b4TZCCBrzUVXzR4ppFjVXe1pUDupB92LoQsa2u
V+59Ot+07dMNs61Zq7Us8ekcr6zkrhYfmy3WVcvWMRMc/koVlRozPztfFu8rdZ/Of/J79B3wtGZt
4rzKvKeihCnNH3v12PNPGeojmOwhh/mxqZ9BS7Ax77bJMY7aMar6xZPYn2S9WdgzG75V+Vaayda2
YbCdAhlwdJqden2BmA7OwF+dYhsf/m7MhikyrLbTWRGhVljth+ahd7+l/qch/C69P74iSVhvZHJP
W+Sfiws6Maw3c7pJ1CAs308CWulgTQMFLoLP+tAP87fzS/3+JDEz26FQq+8xBGr7qT/y9DeX1/ll
YQIzMx1izJlwp5PNBulTNXaPbgXCd1/vSBdtlGfZvv7kkt6cJlnKISlfo4txhCJ5/dgtNwsw8+en
5v3Zxx39v42DtsaXvpurvcAzPx1/ge3xM5uig1Px4/kebJ9/+v3N569yCkevROQXkOleLuobH51j
4+UXOWaIlvy3+bZa2zxDjnsPmZnrhWVAaP2quXO9juG+XeqrywZhmLAevKl1GXqhdLgPKzcZdXdo
CvfxfPPv+zik2/47iMUrxcRRTbP33WzH+LTXdKtm07bApg33ocKDeaX2pXuc5LhvBeJ7tiZjvcUS
altgw4ALKDqTeYJ1DVN/0Ouy1w3ePMctrZr3/TQzExtqDINVDJibqp7vhownmd8lU1YlmZz3Ki3j
sVjicNiq17IshZndKNw8dQVHhEX8BjLQc9geVl3oDWf3vkdlZnIDQoY1eBac8idiiT52fKKTUkb3
uhy/db53M4c6B8Jti+rh/aCFmdmONUMZTKPIuPejB+hyx2wh19V4aBgQmNFFVAkoEjHs+8TbGikh
cEiQnsaQ7swTHpbiorsj44Z553rKl4iv2Lc0/4nL3ied691FRmemO/yq1PUS4MPHUce9VjvhXYQs
xJwY9hwqNyjboUPTGdl7/nLDVXoJrhBNG/ac16JqqeTjfhjGP6pqn13X33ebLyYWY+aGMft4VRXA
LKg9aCzDft6F61V6Cb29z1HC918vB76UjgDLrPbQfIv90AEo+xLSp1PTxoU31b7i5QwNLi9c9y2Z
D0AvXrYDzXJEtoS5M3inE7J2Pnrpel8O4waSzOKbzTLEEOcWdPsw2Rn90ORXdORxSj414dbhbllM
swxxXvwceVoE/CMUFXcoElVJ72qZDCCx2J83IlsXhn1O0bgs0HbCdoQ4QlwFVVzpHMB1mm/MkcWH
mYTjZIJVUonpj1oAgRIgEWNPPmbs6KRbD3m2ZTCsNV96oUkANylckVA3+sZr8PcVVZEo1W0MwzZP
htmqcqz9QmKpgb+Oo3qI8/E6a7bQTLbWDauNPF4PErDEfba2u3IpUGaM6tAtH2xp3axI1KGn+gHE
pvt+YNdVigc9HtxSqr6e30KWE9csQyxSf2m6AKmwWlVJF6mdcrrLXLxZfzgt7eRwwCH2SEBE5Mkh
ZPnSt7NTbgBoLMe5yS8e9iluOCVOJ3dWVdx2V5Py/vB2OSBzC9agge5z1NDuz8/Tu0p3cHImwziT
BZeVj0h6bLN93/0sU7rnPQqX1wLyPGDkHvOko+2eN+XN+S4tlmGWJ47ULUKwjyF21yBKhuoMSjPS
4GrcUk6yLb0RVnfj0I1FSHMAeDp1J8TiAy7Rb92NLa4jMOwaKzOTSGN1+pTdOsQ95B3gX51IqjxP
gnLjcmnbA4Zl08wvW1BMj/tGe9Odn+aPgHfOO7q0n6acuXvqEBAKzKC+OL8mtjkzbF2rIvIgxItd
wIIfdMoOsifPFzVt1iwOVNKJDi4cIR/uglG8QuoyveyzzUpFUEb7gzrl0/01SMpm2ZXOFlrRckMw
ixN5MEwQn/ebX2TMr4n62QzTPlrG67ZtrsDhFSNK2lFNNwIwW28nW3lzn61AjB5IBzbhg27E8x7w
OOB1OTwMGB7UPmjmOBLX59fDsrX+IRR3urzJC3S11HcZ+6OrT4H4qvovHjt6FwHpOCpE/zscDmT/
WKqg/tUy0FNotVT7td4ixbENwLBv32/GrOBs3BO23FJwTnV8jdOVJ1IQuHo/ycZ6I0yzuKp/Sxh7
NROOJFvdpj8oosuHWUl35/rIx6x+UDydXxJbN4a1exB4YPkEWjE3Gq791b2hK3nwaX0Aj8vLZV0Y
Bl7VYImKwML7a/QbGYuh/NJF0x+o+RwGcFOd7+MvnP3frBszq8OqmZHAayXo8KmOO/ardHxUkpB4
4r8n4cfz1Md4soPgpBuvnffYqmMDrtkgjZEkvfJAN66d302hdvlC9s0ARSyI6fTZHtqHO049FFQ+
hxOL/Ywc8zrciKEsc89Ou+yN5UV0ECiWXBBrpvWd9P0PS/MUqHoXcf/P+Wmx9XA6Sd70UHuVp6cZ
J8Ys3OpQ5HiiWLwwvdENCxJInwRfL+vn1P+bfrjnggkx6mDYM92paozF2jiY6AqcqWS+zOOaFWid
36p67dBJ50PGM+8zyBKCMPX8CCwxoVl6lmmwj5NsmfZEkz9eCPKR9TEbo41Qx9a64TfGnvCsX9F6
66o6yYl2b8W4ohLVG4KN0NDWBf3vEjDlliQT87RPHXKlu+qqTovrSaQbyENb84afWOUMXkKmpz2U
52N3GW8FKKmIuqgOhjNm+Ai3CZCYrzBBEsqEsccLJwYK/Rdbxy2Uj+WYMwvnIGUBwrTJRcXucMjC
NvHm9EGN3/3iBgUrB59cQ5l4I4q2dWXYtWinfqwrBp/aOaCRWq6GvvkUedMXteLBJO1/Vn34Icr8
w0Vb1zOMvCMum8slmJARLfdOSlD4DLWs3lPhhm1YIjSzjC4aUEvfFnTaryrqnybeBtHjGOi+/nZ+
ABYvZTKRr07k+2Mm9B4K3sh20PZwqkZbJzx5Ol6xcUJYNrBJQ15m0JeaI+ywSd623h13Xhb16fz3
/92l7xw+nmHeFCJojWJoe/1Q7fJ9Ht98mT90X8Rdf5Ud6kQ8PXofyYN7u1/3TfKHxJ8/D1flIYs/
499yd51+vK7uxU7HXryVZLZcFTzDG6x0RcnXSPBF4a2q5mT07xrv0Ec69vuNY922KwyPMEueCxFg
0H3l7gOnul2kusyXeYY3gJZxVaK2GM4YKet+WvZRnqGaP7+sebPojkWTl6oSMU8WvHTVn6p5nOX3
81vBssvMajvSzWAlpeO0X0h4K9U1ayI8qIsNS7dMuVloF/h1u4zVkv9UCxhe6KlAeoqcjU+3NW6c
4QHvUgfUKycHmaJ4r1M0c69rKI+SDTOxzc2p4zdBAigjugy3Pb3vk/yGJ1uQKVuzhvEJoFBlNeUa
7+mHfJpit9lN+cYnW+J9E+nVFsOcUy6zn1oGiBnz6yD1dxJRK+XV93b8sjZs4xZmG4VhTVwNOWoo
0wn3rpyqeHQ8p/zTZ33v7etOb7sqzPW/ngqFE/9dAzAie3r0kfqaOCpNg363iK2smm3/nEb2Znl7
nnYRz9cJKWsIxQBRva+hhXPerN5rO3D/CQ8Y2EqyvJLTF9R8tTvhz+OuirJfFzVuRga0RiqlhFDB
kZXOXBwgqBnUVxDzKb9e1r4RDgwLoBllqYqnqQvy8F45Tdp/E50TTlt3xfe2KabHjAAkeFdynYrp
y4nIUPgZSvXbKQ5Kp4m5ApEbmNCDZJ4uKlg49We4ikUMadANtX+se6B2tejpRzdAGdBl82VsJJoG
qUdBm/IIsSuvA41lFDoqAieLr1B3cVkfhi/KpUsc51SHuMwePaCQRh3Wqr063/i7ic3T/Jguae3Y
PEHa6B759tuFdR/YCq0u0X4SDr+v26qMUe/34Ef1dxASbtnfex7k1Klx5Ndz4EMWcGVHVTX1gY2o
aAomyBCEFIKd5wf2XlRx6sL0Higc9OpIO4+kH+QBbGxOzNusiUtw4gKvkH4v8k3tYttwjBigDXjJ
gLQYHonjpg+yK8o/2u/6zw7ZhubbFsqMBARwKKkkTH2h2n2QfelfL2SEwKW//FhU3X7gQjRAJHZO
AqDGrZM2G+eKxZ+ZYUKwMsAol8I9Cq+TLR6xVnd69Cu/KzZSC7YOjDuBzosZKSkWHOma58MhAPdJ
tCeK0wuCBewEsyhfO0PtiEbRI5nxTnMQa7BGV6sj1J/zO82y+qZySc9YmA60iI6tn60zNANE1dzy
EsSsyeB7Jd+41dqmyXADbehB10Xi8Q1lMvRjD22SL1mAouHzgzi5Q/OwPU2S4Qb6tgsrFs7ZY81A
0qYKVBahTu0FWyx7bKp8uOB6durGMHyAIDq8zffpkYyhWg+iJAFKTIa06y6ITU4dGGZPdKCyxict
MIVgi5Yi+pUyH2BRZErOT5RtGQxbR8m/C/4IRY6LIEt0zcEFw65Hzfot/IJlO5no9KXqC0EpjhQx
ZM4PRuGlIM8KWq+wr8nGLdYyCBOjnjelnp0payF1ETFkhaMs9+PJ3+S0szhfE6O+lGTEw4zn/8yl
gt7UwQmb3KlicAwqfhv5S5h+cyVHWHSDGsUo2KpntWxis2JfspyNY9eER96QcWZx02du9TN0GfG+
a0YlWHRxU6Ab6DfbQp1+fxNEkqYMKC5R7dMSrbhKQ7fvTuS+l6x85huu0daFYfOBK+aCNPN8hBeu
7xldyEGmS/pjTkO9EQDYtoJh+Lk7tIGn4d7VDODbc838KTqKqPU2UFe2IRgWD5W2cPLrghw1zfAu
lLNIZl8JX71h34FTb9mwe9vSG3bfQkzL15KXT3nK6R1rnK+tg8g79/P+ELab5CK2bgzrZ/k4qbLy
6LF36RrygxCpSwC5GPjY7vJgkpMXD5O/yfliWR0T+k4nxnQZutUTiNiHEJiIym/vKqxRubH80ft+
38S9qxmSzDStuycAXZ061qFcPud9oIr7dK2z29Ml+LGQYJmTCJ/Y4FzrUW5VG1q2homJ71viB2GZ
p8e2qL+oshc32eA+rBHZUuWwrJbJA4B3R6C10tw9cgiLHRBkpDutsBeEYPnniW5xs1uuNCZKPpc1
no063Twu3lRAu2SepIxLhyFuzooiwGEHosjs45LVKo8LZ+78S6oKcNqZOHoMKF9DIYanYFIMRO1i
Vb9CyJ9NN+cPO9sKGc4hzQvwlEAU8Vhnc/CBSdRNJZDgia5Bqq8uwY+dBmF4CBJEnevmo3cMapjO
vq9V0e8H1S4bftq2PIZrqNdT0WyZ4f5UneLlDozq3HcgWFSKQy3KadfVwa7Ch23EOLZJM3xECoSX
jNZBPC5ErWHMUKF9w0uJE7yjAd+dX5n3HQPeJP97+Ch/bXFtK9cjJa5Hge/2PQCLnSLAW/j+fBfv
6mQFePc8TeibAy4YA+pDDjzF1RlU1o98JHVUxSJHTFJBIGaEAioEaWj0e5BrliV09Kdsl+YDz2+k
UzO1A6Kxy55zJ4q2ishswzbuCjyYB1+l2PCKOcORza0CvoNy0LSdH7Ot/ZMneTNk4fUEEuVDdAR/
S+/sei68LClnQS6RlzvN6WnTvOlAiT4qnLwfnmiqglsFaon9ClTU6/nPf3/reSYgX7K6U01BcZUS
DKS0wh/Bd0nGvhwT1GOLrddNWzeGW9CDVi2YPfyjXEUTfkjbzvmta9dN7/yZya27gq0Xwy+IPh3L
pWrRC8iRHgRY7ZIlCv2rsXc3Hr9sq214BtqsA5NMsCOULemyF11aQ20h89yN5Xj//PEiwxOo1BOo
1CyGJ0LkdC2zkx6FD0YIokE2P2RTtRFjWcZhwvTTocmaLHMxDqfPKZRjlym4KeZm3Tpn3o/nPROY
3w9esJZeOD5RLYe7CAqVbSJg7xTH3BqtxwwBo77qAlauG4Zo69EwdEKXEOBEKR5Rgcq+sRRTV6ZL
uRMEOfM8BTGBQ8QWVtc2f4bV4wxN8cxN2FFX4KXdpbz02h2eWrdUsS07+R+YfhVFwI0JiGHW7ZBg
ypbrdq5EMuH83jipbUM4/f7GrwCKAQZf+Nmn2ivd26BenHtv9LyLjlDPhOuXLVLxGZubD8ipkeu6
o/1NfRJiqlkHGGQYnBw+KPzHYTND+Pf97N+EhGfC+CHtWddhyDuENoMzXsuiWLInpWa3B2Ngx1MR
B3V/SyEy/HGUU3m/jvkNzUjU751ihSy7Tx2xh9JjlbCgKVFeNbVfKJL+FdimoOAKaaY+iHvAJvr7
wAG/1QEP3mNRxE6Rh7vcBbgvdiDu412DP9jLPkJzpBzvyVSw9jsK/wBbjrMiI/Kq0zRPr8+7b9si
Gv6oDPs+G2g+PWnHiY66d3R24wzOTDeukxZ/ZBYYtA0UI4qG+seSVuRx0SByKTPJ75e1LGPkA7Y8
t6Ufs9gAzH8ijWQzPRFWfcmXQF6rVq2JtyIv6VXrp/OzZbEqs+6gDPIIfKe9e6S47U8HSMyCLVwJ
BK2gggIt0flebGMxHJFqnBU0RX31COKg+kFXkLAvWdUkkpY4W91SbxWL2YZjOCGSp6GH91J6bCVo
Vh9IeOKRKQlUVq/YzPV42R4z6xLkiHxYuk7NB+BulqQWIQpl5JYclmUDh4YXUqjUnoNKecdWMZBX
d8s4gEOjHb39+cWwtW8EHpRysUp3mp4gDBsAnuKIIXZK3w+S8+3b1sAIOehQjxD5g9PR7eotBxpE
g75ReNtpv66e6OXxfDe2YRh2rqa+awvBwScZkvpu8HT+XDHIGJ9v/bQz3/GcpkJSAFWDsq678hFg
yRkUvfogJK46QoEeijRp4nn5FoOoZb7M6gQlPKqA9p2e2nlk+zyLPmnUO15nwns+PxbLTJn1CXg/
YXRGXv2RiTB4oTzQwALOpzqm8+3bBmBY95KKhuU8Kx8hvFjFkpXtAWz9Mh7Bv35hF4Zd0w7hvazx
/LCEbf1xWf0RglJpG30YRtpu4FssTsqsTli6sQmHViE+C9yHPHfre+nkTVJ54Gh2W8+57PwwSxJI
NFEQZGO5waoOekJUGjndsyRDu0CorM6XZMojqMnE59fm/dSUZ8Jk69lzK39M1SMdQHSpgOhLTkpN
YK7/BAAI6O3acNgtvroOq+bn+S4t82iiXPslXECC2MyPGvw/Ennxsda7QFal3AFLuMyJIzLnEiJM
XAVNiSjKXV51YJQ9ClQoVnsWZl1MFirITgQRucyjmXUYS6c4Km9WXGjTCWkCT39cKlBwdSuYiy+a
s8BwZqKgi87ntPjcBi1FNW0a5XEH8fG7HECF+9VNN9VMbcZqXKfQ0zhE4H9/lCMkC9o1v26RJbpx
1k16NUsPZhGG9POixZHIj7IYsnmPypLoaw5CVOdqzcGgctmamOUYuNhWoXR97wiaUv8O5W9QdJzD
+TOo+bfqwi1+0yzLCPJuLhnCMPjNpiwhI0E8MSdRXZFl2BiF5ZgxlaOCKoQOMShxfuSLM7gg76uD
/FCAedtPpj6AqIf0CcoEoSksthjQbaM6LdubS07poYzVUZBir5Hgf9G6X8evmVuIciOitLV/+v1t
+/OcpVHHvbuUzW6lY0Kj1PtASTRvwehtG8z7bw9aByXIvfV6JGBbYjsxaPpRtyIPdmXJLnsp9sxy
DI4aXOhbM/kkV4LSpzbt0+BmyNNsqxrONk+GyfMqizLSKfGBF+BjiHsOqr1kXv0tlnWLGzZVpNQE
uaM8HNK7nrLqDnpAu2VG2UOJnNPB8euf5x2XZRSmvg3tdD1yiewPuPSLb4Tg7OdTuHUht6y0KXBT
tGNK2NrNUAGvoNpEwacPRSfykDtq4/ttPRjW0A+DAxbQXB1FscqE86ZJyqEaPkz8EqlWnFBmoQHJ
Mr9nTdE9SZiD2pXVGjyjVAkMUudXwHbCG9ZQRnmbkqklR1ao4UPghbpIdKtm5zefKAsQ2+O5sMQl
KJrKLJZhI/LnMWp7SAWf/wDbFjDjfabU4EAQ7ahW+LOYp2P4XMqJbzxK/qUGeycUN1WmwKLTTLOX
OkdCvUKBgKgi8g94BIG2FXot/Zd6QZLuxDm1IMTxutAJP+GRwuE7fygyF8Eb68EkBz5ClzlxOJ1U
vM6P3AInQmnLfz0Rg1xZQeikH6G05UEiEfz5JPJBURLd95H3uwWr1y0vUHrTEfW5Sl2dnO/YYtsm
gjEoQ8YXuYzHOnfGJOBRlYAXmux7Tkk8e1tASVs3xttF3YCesF8knrXbTvVH2rEqvwIGfCB7XfIm
ul8dhEBb63yatH/WmfwDMeqF28lOZPkreHbynUvpEg+A/+Bt89fSDDpWHNBD8Iy4eaQ/lFP19fxc
vusB0K3hAYRygqLVSFMGVfdVQj0gCdz666kic2OxbB0YByKRHIYPsN5NmyLiokHzNSV1kXhABW24
gHctEEMwXECt/bbSRGavS0mLV+4ESxV3flhvZPhtAzANPGUTHqVW/0YFkv8dAOkBzCwkYu3za2Ab
gHEWsqpvA4V6o5u2ljOo7OuyGVHCB5aN8+2/G2Zhggw7HUPUY9WuKl8DSSnZOWzGM85ERfTNiTJ5
xWfUxCZOuzyd784yYSb6qOSlRrqTth+BzFTxSQGGQI99747R1guYrQfDMpexCCII5LUfGVffeg1F
uajGNbVwQZ9/fgyWJTHRRwTorKxf6uwbobxLcEKKm5HTdne+ddv3nzzOmyAx8oq2dJs5+zZBehSJ
grSLi8rFk1uf15dkPUB0fur6TRe4Sc96TUX5WlOkPsau+4lgyL/ksQiNn2btTeOcQNe39XX7kdCu
iFteNDsnhSDb+dmxzb1hz9RXWuRzn31DdpRch/mcQc/SrchWltTWvmHQPCS07cMi+4an4P6aqzwU
cVGn7eP5z3/32MDkGNbcjnQiSmbpM8Tpn0iZ6i990Nw5TsevOkhe78/3YhuEYdMoXSkWaLLw53Bh
+YcSJz7SG1n0dFHrJmZoqRqyTlMUPQsaQFlVl/STprW45KGJMBMwxINMDKRi0fOcBZ8W0rhJAPDJ
4fynW2zLRATh3Q30Da1In9WC4KAZ6k/VgCIKJxy3nq4tC2xCgvJ+IVDum8LnvAy/6NxbYxTleDtW
o4e5yYKr8wOxrLAJCQr0QD2aNv19PdDMu83HrgI3SOdDXfayDk4dv7FiVaWBV40keq7BFb7z29F9
7et+2aLvsH2/YcZTB8ZwVXXRMyjrqutIsvGnzpyt58R3437sIcOI62msQcpZ17d50007Juaj9u5L
hBlc6afWKcguU8O9s2Ybbx62bWVYtYJGSyjqPPzGJEdFpczLHQJq/XWILlJrCTAkw6SX0B9JRtrw
m9twdt2tUXVwe6dOyq7ZSrS9j8cB58BpOt+seSDx4qhHXt3SPtjlyv/Ni+6T4p9o2N7qST+RAhQu
VfOpbfg19UVcrfX387vt/Qn8Bwk0adWrKG2yV39CILDLABjcp4VTAF+J28rufCfv7zkvOkVAb4ZH
WiKVC+KDb6IO6M9WU/3ghXzYOjlsYzDO7T7t8yEAiOG5KYefGRXZrm/C13CtLtHLDbA8p47ffD8r
68CDKgN/TguhnlVHroa27L5cNjmnSXvTuBqbluP5q3wpOPduQHnUQfapzdKtzWWbfMPg81WRIFxU
9bLUQ5H8fSuqmqy/yFt5Jsemq/yhXJulemmmiu2pixeWUg/L7vzc/D2d/71+/VMpmGcgLFdOVL4Q
iVecQKDwYtLXXtFnsbfOT85UX6VDeDgpoBXwMmPffN3o+f2L3z8In1HxGpiEvnoRvniRUqIegD1k
Q3OL28wYn+QhtKd3A6l/Cvy40enJTb4zXBPuE0g07jpV+VIz0K56iNP9ugZygabxCkn2RGbzj2wq
ZYxNXscuvEOVqkNA9dad5H3//Q8cCJDWmfUdLV/UONyLTiWqCsLYF9VXBjUy353X5DTPS8M35vn9
U9szqTuVO3eQfO/ZvWAAdp8egDKoFKd0/Dww5EfOz6vFBEzGTkiSiTwndXPb9wGJg7TXJ7TWJXrR
8A4mBgiFYd4pqVy+5NBAAbOMA85rVD79OP/tf68G7+0Jwz+UYOwgtOzKl6Wjyd/t0HTzodHT4a9N
NIWXoO4G6XgZ6KRap+twrD/MLPweZM1OtzikfKc4nP8Yi6c10UJuGFHQ0tbBq8AGLJOu0XBT0h3d
H7ptw4vO9H/wQZIvDeW69+7/PgbRXKgkXz1yE9ZbpZG2/WBEDSkfagYSV3rPu+ylh0DRRyiMyI2n
VNscGfFC66Y0RIVS9Ir10NntwkV4QI0no/tM0XLridEyBBOIQyp/6sM1ZTdQLngkA1nj8SSqe36Z
bY0bF3kSMVesoHe7wSnHYh4sP8A0fVFtAPFM5s9+XujsCI7GOe7wsnC+6gCFmw3dVLayrIBJAKoL
HqwdCLJuqNelcYrMKzkhJIYaSujnJ+g0Ee/YpAm16VFIXUG8jN30znATsFuqgy9tyPZtKh6qgDxM
3VZF/vtJIu8f3E0bMNUtPrsh8I+yxr1eumnSDgDKBPS34m5yfkQWP2wSgipQcPkqrOmPwDvlyx2Q
x8d4f2MJHgXYU1ot84Z12zo6HX1vwp1s6L1R5XP5Mg9go1crypDB5aLiniJ0WBf+6/x4bHvAMPFR
9tJZuwXd+GK5DvLqoIO5g+BruhX52AZi2DmZ6jEEjp68VsBLR/FQAbAuG06SABzCDwFXW0GQZSgm
FEcD6tGf5MFeymmYrk+MOtcg3SjjEDWQG/vZYvAmGCcKeQRFdBz7HZQpv5JycO58PV3oq0y+0Lwt
tQRhJHlFSni8CbB5b09GctFCm2Shud+2JGVN9RLVefU4D0t+AxKAKrm8h9O6vNmxIh+zUA5O8VLP
YRjnuL8uy9zfdJF0N3IKFiM30TdT1GeQW2G46M/lYV5Q7uErN4n68CZdHYi6+HojmLCts3EXoD5I
CUdXRa95PrlXfe+QJmn6fnU2vIjFL5qYlLHkIHfzvOh1FA49FC402JvG4bfcA4YY4Oh0t5TTmmAz
bEm32YzDsHO8rfdgk5/ZDx4FwTNIacEKnuI44VXVbBiHrQvD0NN5idwMJvHqzAGoLz0n2g9e0+wx
CrHRhWVdTHRKnS2yV6vLnydHlA+uGCWJV/xdeAc0cSlLpUcH+Mf0FYvtXsmgCR8DcMBdUr9OPBOS
skB/rnWdkn3geFL6wnvS1rHjaWfjDc4y/yYcxSm18Jx8LV7I6j8QBiXwTE8OdIwH9uW8D7FNv2Hh
EMLReTkv7qtax9d14joZcbBvxMwW4zapQJFQmoA7KtgHGuW/0pYmRCK9QkvIVU5SvESk37I+2zAM
69Z8SdHZkH6vXJU3hxOUZt2tHmcbI7EthHF0t2G9pOMgnFcZDdEtqihC8Lu5YGidMkg9n18KWx+G
PUeA4XdFr53XroI8ThGKKnY9R95T6KVtdGGbJsOeg4U1PNcyfeXTVD3y2ee/nGze2q2WsMDENuq8
CV2QQTmv0HBVh6zrbwaw1CXQURl344xL9Pl5snVjhOjFFFS5LKTzmuHdJEllA0aok3x0Lv/vX8uN
lIRlskwoTUs6NlbSnb+DOGIgiUqLVB6d2SuijXjQsuAmmkZD7TEc89J59csJL5JzcT9nUNVFhSXf
OJRsQzCsGxVgvupazW70ssofHSf8zuXRlnCv7ftPvb6JDgp3Det55elrLjvnANFE+VXNA01kR8mF
a2DYNbTLaARoPyviwAf1BVG1/p1h0i56NvSYYdZqkWm0zJn4ORRe/s1FpenVODTs1/mNapsfw6Ch
pbq6eJX0i5j1keslvVMiu7SM/Y0MnC1lRtsSmyY9MdkGYqJFvCBaQ07Q0SCxcULVgsT9/DgsoY2J
bilFSNt2KEN00a30eepBO9RK/4MoivRaQ5znV/s/zr6tuU6c6foXUcVRwC37YDvbztiOk4xzo3Iy
z4AQJyEEiF//LfLeeBRr8xVXrvIF2lKrpVb36rWaMv0UsWYjM29JxQWGh+tQCU26WL8il0Tuu84r
/YMoF3WvAG1i93WDzCAob9IGoK1BU1C4Vrwc9vDZIallknmh3UOCVVrpVzFgWzeSPoL8JrkUI9sa
wWIzk75LQjq5ECBcKFdhaHBZJ5N7Rg5rY1PbzGU4vRroTCY2wGcU6G8WIAxRBuQB5PkmsBGfQCg/
HmY6NtG5o+XonK5vEpvNjMNA/58wEFte83I6O8lyE/WvVdjdpYjradl+CqIX4W8R4liuAJPfSzA3
khNk3n5BWCk9rxAvd0rHh7pp76tukz7I4r8moVc6UwZGqoX+HL3YO6aod+rjPMQcTWZNvcXtahvE
OCRSxSWpyaxfG2CyMwec11mzpp58f9gZAptsntpdeLOEnoPUpQMabj+Y+DcwmHjH65a37GaTw4uM
JPE4T+lPQZ2Fn5cCUxiCItpC9VlWyOTqqpc8Lz0/D8pspfY8TRGgOwrUhtmot1CztiHWAPbdTQYh
Hrfvy9b5WZIh+Qq+7jwDb1T3kBfhvovM5OsSnEpCwgGlctYFwOgeqBoGeRiDyAnEhiEsLmgi5/jM
3ZJ3kX9fk+Sx9fkLHVBGZznOrXCt3LR9Mx5YLO6Wei6+Xze+beUMt5fIxQ66TdKfYIx2XrUXv8iK
ti9C1FsdMxZf/wNMV+Zk0l2f3Km5OXIJLo1xyrOgmM5LXOzLpJgMXmBSKb1gcOn3GPn3Y1637aF3
0fzVCPTNXl8om5cYft6isWdoA+rfcRdt37hOm2Mc52wj0LMtkhEFABPmSU6j6pdm8fg4qjg4llP4
o85HAOtSQEI2QgGLuU0kXdAOrYLia/Kzb6b23IUltlYe58eiIC+71slk8XLLYY60Dvx7MLZD8cYP
0Mrpb74dLFYwUXQJFw7yidA4zVoO/vQJjFpZkmwVrGyrs1rn3TEihliSdPHpz9UPeIPnel5H9wND
We/64tgGWP//bgCFF49bTKl/l+c+8D3O9NUXSLamC3++PoBtfdb/vxvAr2dZlVo7P0FnOodH2kZl
d1eqRZYbM7ANYAT0SgMy/jsNx5socN6SuZLzJUdMLG72zcAI6Vt35AFH9eO1n4PpZuGVf+uUWz0c
loSGiaQjtJQNaUb/njXygY8oqkyg3zwSiOcETnTXyzjYcGjbOhkO7SPcTovWYX/7DGrU5zZfYkg3
UzWFG1GiZQATUMdLpqX0ZPeKLq32RwwmTghtsGbaqhFYtqoJqauheumXjRPfuWDDOtGgoVmC7ioo
um2lvy3GMHF1XLfMTVHsuptAnHBE9t7P2gkC43xCfRutnCRjvrtztQzP5omv8sZP81/IlznpOZRO
VNwvjijHDXt/3LoA+LHh2mjEnzy8FpO7NX4GBd8nRdeu1+6+RglbK3BThMMX0A5mPU028g+Wh4JJ
tCXAHugPqcx/6QLAxCFKgqyZ2GfZLPK5Bv/KaSnZ7dg46H3c5Zuu4fzAzCWjZHVyFy4eyfyOyazj
9T54X2AC8IQTKuYtwn9d68IFDYcDC6st+9jcxbi+hXBZEI8EuY4qqb8gmm5OXhDkT9cXxuYshrfr
htUNukDTMuPe8gaoCz2GKnlY8k0o38e/3/8DZqdlMDPmeK/CF5AhZCP55IAoaONU//j3g3Hkv9dG
uwBMWYZhcJfPSXogThSDbRVZ3qVI/9mzQr6Jo9PzyoAKB3n1AXENJa8yyH5V4FXz9HnfCIaLI03N
CBK7SPGyGJzHurpZt79Dy303k/8HlE70CryUEEHJaO/2/8vnCo1gh7RygYw/Xp/D+lv/LM4jNfZf
O4gwdT1FJh/U+OhVRRhLMw2089egX95KEezRniToFzX8OPdCwimDDEJYuyRDVjk5dg0YdhsNSobr
M7HtKOMaT92wHVhf+69VsBQ3teb9CWQAycrFv4XLtrmE4dJ1i950n6/aAtwXX8K+assM7Q/6bt8M
DJ+eFNSAIasX3K07Vrruv2GUFpAbxaF3fQCLsU3E3ARWshpr5L/2KvgxKDc/hBEg/dUQtseq32xt
sQ1j+DabGxaIIGR/C9q81s1U3qre/56EurqNVMU27G0xhgmG4wFpEynSBDQSSSSTHzX0R/h3Wmy2
J3x82YFU47+uoZMmnkTTA7fixi8iSty7pE7TAy9xCDrj/BUBdXpwGGt/XreObULrxn4XSQMmrfs0
79mvlHfiCCLD/liVZXt7/es2oxiOPoWVBiliHd6FeCEdWUeTfymD2oCXav+2UDLaQHR9HGP5Jupt
gd5vgeId6KH4DEoK8TNnI8IfPp9HCmJlge7Vjd1sWy/D4YVLxmCG9NCr6megvD0JSMnSb3VP2eZh
+HqR+qQkbITid9dxhhawaDp1QVQcYlGmnz0WOyc55HTfdWhSUvHaAd9iW+F85GC090GFccoXLs9d
AHqx6xvAcj6aIDg+Krn4eNe/AswHzQxZR9VNXM4luWjfj7eiHtsohu9P4CGgfCrjO9DitQixK3Wh
7lq9ZdXWQW+x+x+YuMiJIk/UwavmSYy+FdCuRXxgx+vLZPu64fUJYlc/YDR8jYD6UG8IGsfoU+So
2NlKT9mWaP3/Oz8HKBY0hTFFcSRXTRFmbuf/X5JP3hZLtcVLYUGD+yYYjicqUj3nzWtfed/DMRnO
5ULTL9Dh5oc4B7Jr8oJLUOFF6gWtAm1Jo8+04P/sW0bjwscjHX0S01C/6qYtjmUiPkUpuCX3fdzw
/JpPmhZzTO7qvPsmen86jOksN95VNvMYji+cWZRQdSB3AHlBsWms6WlFD1boCN2V2fVNZipVoFjU
BYy8guJeHVAvDj6lYCzddy+aCDjZtzOavJvmlbpDf4HErfiyu4UBRL3/3bxVPYqmQa3tFcBUDQji
uEwZy+s83DilLO5nwt8S8DfoaHHLX9RrkBAG49zYgPIApErXt47FuiYCbhIMcigLj1/Dit4iY88P
UdDfeW5bbgxgm4Dh3XPHWqDli/o1UR6KjRCFIkU2iSS8uT4B2/fX/787PWpHz3oqcT7h6g3qsw8E
dXkTOyDZ+L5vAMNzo6DBsy/lJTrdxHxbePHwBSHvsLH3LdeqCXpTMecUpCb8V+BMLs1YHKDqmMTQ
PpIjfO3gxH33efTJ5ob6KIrDEWO6Q6JnF7Ho7J6hI30Ia3SiaIjr8HB8aosRSjsAgy9N9Hx97T7a
XetghncQ4JxTHsXhRXqAa4etl3/j46qFULn51+tDfGT/dYh1Yd/ZHx0fYdmmnnv2h1mf64LRU1my
HVWN9ePG5ZdDN4QGnaMvuZMPJ4Sh4pgiuXv0SLyVzrUtkeEfNQiZZj2n4QUvQX7IUew9IC4tD/MU
VztccJ2F4SIqRBcSLuzlkgdT+6SVbn9Fw+b5apuA4R9+6FSg2pbLZWri5C5JInZpR/rag4Jg4/fb
RjCuN7A7Mk+w2Tvnei1oDCI5uB6inGrepPO07SLjkqMgro+nqVwuom7D+B7dBUQ9DdDsqXfcQqsN
jLesuwxd7SJ9cQ6xOUMnCM8jFJQ2DpF1O5pJC3zcRICySINbpEqmGx2CZwT6z/oIooP+wMq6vwQ1
3QN+W8cx3Lmu8nQYEtc7U3SoVxnY9vQB76X+f9dd2WJnEwrqt26tCU9hZ0qeXfjDcYTpD47cwvVb
rGyCQYlTF+7iwcohTtsj1/H014I242/7fv46rXcnkRhkmHYVtulUtvJM3Uqcx3x5S6mOdmBl1/U3
HJk1YFpy0F9zhoV1JmKdXEbBl42b1HIzRIYj686TPVoT6SWU3r+aRP+bquVNleozzTs8Jf3g08A2
U802Wxs+XUe5ckOwaV46JJwBDZmWotGADCgRQ4H+/+N1YfMNw7Nz0tZp3Xjrpsp/UDwsz6RqyanK
xy+z3+9BDK2WMdxbhqCw8d2ZXqAo97fLf+VNk5xQvUFhi5w9CV+ca9Tcr2+0j2IGDGaiRAWe2X2t
5XTDRdlnvtN8E3L4sj5f0NF+SNl4e30ci41M2ktN60B1FQGntus0UM8pI/+ULsF0l/pjv7HpLC5p
QkR1ExY+GBHATu+QOxoQeldMkb8B/rZ9fN0T7zyyHhsKrrU8uIA/E6qFv2PnrkqKx+vr8xFaZLWD
4fB5tSiKrgisjyCoNnFXn1zQ92d14+cZJ+PRrSNQg6bjxXF3kWivgxpnAMEpKdlI/XMt5INMav2J
RSU7T0tz03iqer0+NZvpjbOgBQFprMbQPwdlpZvjEC//U+HiZG7sd/HGtW6zjnEETAyMIdMy6wuN
PPm1jbm+84po2BInsH3ecHy8xOTMaKMv4KpAWUjG9aotzpxlC0VtG8DweUbXC70K9QWJBS85KODC
xSGp4/LXdRtYvm+CRkko6jEem+CCDgz/oNvIP7ukaZ+uf91yLpoIUUF5hEwEZMRz0uRnEOhXxySf
UfENiXeMc+/f68NYNpIJBfV7qSrXq/xzPoOIsM2bX61uxDFwmz0vZDiECQXNheJI43Vg51Tqp19O
+jS6jTxf//k2Gxgurpp6EtDb8y41rZfPU8j4v5WvxUaBw/b19f/vzietoqTJlxI/vWq/4biNjktK
832nt4nwBIMgGPXcIri0JX1AhzJatojwDyVKERslfZttDQcWfdp6tYy98zpCvv7ybox+QEjV33dC
mGKteRw7YewznN9iDO51jXBfVIhF9tnW8F+egzA8gCzOGazo5eG3FHmQ49re9XUT04lCYsKh7+Ff
iATHJ2cx0PF+pzaW3rJzTEQnGJySmXmzf1Y8HaPMj+vYPTiCg2ru+s+33G2mTnuOK1mBhzrFxh8/
10HwXTcaOsZOcbuSO4QDTbK6klHm0XjjNrXsJhPfWQukJpqiTC86JH55rGUw3oGlntBsLOOtl5Jt
kPX/7zxOlYxMjixxZSOUDTI2TPEtq732GI212DgzbGOYXg1AfBr0CbkRLdKZbYItJXIIOgXLZpO6
JQI0EZ1qCRs91x5knxHGhswL8KQkuNhAfV6A2R2TGoNRb+UPbKMZfj5BSKOhC4IBgq+T0f9OBARd
ch4+RwU4PQKabD0wbbvOuLOTiixA2Kr0AgGx6OJCf/QgJPa3TqpnXkXPK+L3J4H8eFaOW03ylovQ
ZFIU6dB5fdWkSMAo8lgvQ8uPlC76zOZJ0HPhDlsQKMvGMKGfpSBAIbW5d4Z+3sow5nkNav/NIu7n
JW+/XXdcy3RM9Cd0Yquxdmv/LMZmfotxDXzukjjoL1OuUvYwhdA8vz6S5QwykaBoxU7YPAdovAiL
5B6C6uN9GDt/7/v4Or13jgpSJr9oZ6Qa0P6dfkL3jHOg4A3ZuFgsO9pkUuRgv9fSxT6DJlZfHahf
sccEpXIX3N6F+1y7oi0OygFu43h9OjbTG2cCJCfhlQJWUVOLUgGy61PiDJc40O3X6yPYrBH8d8Eg
iAH8fYHkCYe49ADkSuB9mYc03kOyjjDrN/vYO4PQsRvbsRXpJYmK7lsi4/LfUvnBxjPQtj6G4/sz
9zXFuZlnOVXFTe7Uv8CyL+7mft5iQrAtkHHdqzqJRxBC4aXpFvI4ybA7DHh9bNyXlq+bYFDaOiOH
ruNyFl2sHsYyTUQmArrT10wsKECrUnsF7nu4suseW6Z95zsaRVu5L6AwoaAtqvs0rZLkQiV3vhMe
IlvRJ6hWX9+dv7WWP0hRmgSLIHTuoiGZCpbVyvvLp8NPdHClGY3DH2ENNQ3I837Rw/BFh8Np5epZ
4uYmTbwUbHW5Rvf/eC6K6nn9e/0H2ey1bsR321nHxJ3zbsHvgVgByeoe4l/pCOWrfZ9fh333+cTJ
R1Xh5r9IVVeZX4CepIDrb3zdck2aKNAkRTtVx/z4QsKmPhM13rZoT83yEnRfdTSc1NDej8tLQ+UW
H7PlVjGRoSHNUz4isD9Dab58I2HxD3gSomwi1XzvDHWzMbEPmdFxyrjGOUBoOhWQKUguBGEnVUwe
fRm7ILHoH4hGDwZJwx+6il5I6uUHwFHKmxFJSigo3jcMNa3rxrNN1jgp6kQUEhRJwVlqOIAoGVy5
Xtpfyyy6U1x6Jdl1aHgmpFR2rpxlK5YbQJC+q2hsD6Cy31Jb+3iHeyaiFIlbV/oV6A2z36E7TQZ9
dPguTZQo9Uw4aSuXUZadhgORQMkbtjSvglfkxPrwxx4zeOlqnnc+JGZgnFfoPsuSvL9xveRVjwgD
yhSsP4XYaiv7+ObxTEypg2tfiXEBzz6KkiwLK3AQzs0viB1uNZV9vJ08E1JKkr6CUluEeYQJh8Rg
H4wZAuqHKRrpU+zxjeWyTcQIAJK4C5uuX5dLaY40cMhu5969LyFiueGdth1lvAPqDiK4pF9Nvp7f
jIKjG6+MrSqf7euG67fpgtIMZLhh7oFOxzqAtIe3RBurY/u64dN+Ms8gV6D4OmOkfuDzgIqxyrfA
ZJbPm0hS1QE5oXTFcJ0AL3OLWBv4827ciLQtO8jUWfUr6VIftGBngup5hlzdjYhBMg4S2UfUcU/X
3e3jmNgz8aNCN9Rtqjo8a05A9ykZWqujZzdQT7xyXsci2hjHNhnDrdvAd+Z4WMfp5IPg4ykk01cx
i4dh2sT22cyx+si7o4NAhNTNpyk8+5SWJwp6nEM/ON+uL5RtAuug7z6upAtdh0qH5zZc3qai+bW+
hMeG/RV003HfEIYv13UygotgwRqNyZmC8vaAvP/90sXdYeby5/VBbItkuDMpha/GNgzP2F35EZoO
/NDKPRoxuB4Sw5unqZ6WslbhOe+H7tSmyT+JrNyN5bH9csOZ66B3HDX24ZmhVTpjABeVe3MrYKX8
r3knMtTKcZzwLJLuvqcDdL7bR1QKX8TY/0yhDrLv8jd1SkEApao6wTZSbsOzvNJvHer1Oz++Ovm7
PRomOErdIsIGcvGDXRU+eyOuzV0bx6RI9F0/avrIbVlGXUACwwVpoajZeVKb9IjhNAa8XbiDVBPD
15WPFBOS5Fvsi5ZjzoSBqiJ0aiYJvDeanqDdpzO35i95Xtz6XX2Ih837zHIfm6SIulEOVQKHtmrB
Gxu60ClfuTeOpVa7ciRebDgw5AAdtYw6AH1D9cLbesycCsCxfUY2HFhBs7maCE4H5ur2QEGsdBu4
zr7ihGdCPlGWy6m/CJw9jhccdUJeaoLgsR/SDdi9ZfVNmNvExQw6qyU4i6bzsJOiH3qp2/timp2N
lIVlI5nYNj2pgLGGBHCx5HHC8S/FdAyr+Y2jcaTytno0LWfdH/g2qpxxAT3oGaW/bxIkXYeqB4hh
l5FNfFtbRrqdoaZ2zhsgCRQe3Ai5Num9bTYwbuEpIkMkI9zCkta1xBVWJgO4y5ZK3/Wjs0t2DleN
CW9jLApDV4bB2e8iaIGW8XDY1zW3fty4iYnTKDmHc3hOCp3e+6CSgwA35IXnso/2hdUmBJRxIb1O
zcGZgGjvoNMiyKSbbPiBbfsYbsyLuSqRmArONOroSYlage98SxfV9nHzHo6CYsE9g487XGa6B/1K
4+m3XXvTBLXJWGsm5YiVJ+1NzdAzMYdogd738eS/9yNBc3UKgnbcjykIUbgCzEw7rD9d/7rlaDCB
bJpUEjJ8UXDm0smPSuv8rp3w8najqn2iCCPGETRC18ey2OAPTFvPQzUGQ3imQDp9dhN0HotObO1N
iwtHhgunleh4NHvBuVHwYE5iPMx8RNNTVOwhv4GHmaA2FxXwCsKtwbkeUGFED1MO5pBkDwvA+nXD
f9nY9KKaZXAGveSAFxMM7TbO6761Ny5gCR173+9dtEPpZvoyFXmTgTt4Z4AYGa6rCYhCAWaPzqDB
9jJvGvysYOh9vf7bbZY1fDcvHUB8pgS+GyP3keet/uSuMWhYLrvQip4JU/NLCnzDQnGuje0rSM3l
IZKbCVaLi5nYNAiAksmbOrhYS54Z2tVp0X0iLnnMh/IFrWMbeWvLKpnwNBancqQM20dVWCU1oy07
aepfZQUWzut2sPivSWEoobbYINQKzvnkvskFKnRxiR6kfR833DdX+ew3bR6cWzb9PbGFZP8fAa7t
l6//f/fGyNOwyEGUBlTSALatnDe/ElFvoXpsC2/4bTIWQdA32seljkeAS3IwGUvUfZ1ps7HJ9vsN
73VnOfe5m0JCFLFodEjcprhpRv2/fUtveG9Lp2gKuqbKM/AGADjX6uGIs20PXRHOtdBwXwXoddVU
41pQHL/4TXdPO/5MkUVpkq3T7UNhIYxhAtDcVrlLPYwL+nXQV5q/5A6LyS+lRt79G+Y0KA9xRMtf
GtSFy6NugmKcM9JWSVz+xVuvZMVhSAXX4pB2rk7VBtjdYjYTuAaF5JJJp8fMB0jS1BH0OIJpJ8Td
M/FqedyvIh2AWAu3f+DVFBxnJM73hdsmVI3FbumSFGA4oKZeUP6vTkWA1+2uDRcYvk792SXoZQY4
HK8p34uA4lOL2njsWNwxMHy9Z4D51yHCyKGdpkxMQ5TVEuEed4vluO/3Gx4fkgQPzrT3zgnSakEe
RQeQSewrz3omEWFbF03LFKBqHCSBGQk7/9TRPN+4JWxb0vB1NZJiUlELjHk5FpmWoFrwis3G/jUm
/bN06pnkg20+MhgSrSMq1efwhDL2kyr7hxjlokFmcQp91+sWsBjZhKwlaTqNcgTmYoXKtwMoVKaA
DVkvNoVjLQtlwtbWZ3/XigSp9xyxnp6gvlku1Vb10Pb1NVZ4dyHJoBEeXfE1kwLi0QNL75xWWx3p
to+v2eB3H6+XuvDdpsYOku1jvkoTlw7dUgW3pJRN3kE1zKUDVlGsPAeFhhb8WTbgVQtk+lB17hbd
vW0K6//fTYGSCoQ1TGAU9Ih9DdHOf0n6eR9AxDMxaVp54yhbLJBbj9P59/J39fDz+ta0/XTjrq4H
PBLA9gLTFp48uH0bnhYN+oR9Xzf8Nxf+Uko5eGfSintOlDx4YG867vu4cVNLMFLrscbh4MZAQEOb
qPu8xGimuf51SxxsYsraxQtpH87p2e8BkQuh+Zy4KCf7/4Pi2HOl4303l4kqqxGKdX64Hg1o01Al
WhO7eZNiwLL7TSBZjp4pv0jBiqFc7y/t1Qefq8+tTG63W1ks++c3LOXd1k9Qc+JN32GZlmlBDD8M
YXGs0m56vm4G2xSMy5ewOu9ngLzOrUSIV1fjZz9ebtaMclXFWxU62yTW/7+bBPc0pQ7VuAgcV36G
1FW3dmagRLFhZMv5/xuU8e77oOca3AbcgmegdaqDWAnnGPX/N9NwSxvKNoLhxozkOZpXAjQQOk0P
aCfSvh4A+1At2Sjz2uxgeHKLVlrkuRoMEEJqO0/JfeuNZ58hJ5gEW2KxNjsYHu12PcAmHFlTN03B
ST6yf0QMcY/rO8ly25tAsqkCbU8yIAwKm+iTGxW3+YwXT9sCDqXay1BGPxq9h7QVAb6JKvPzYVAi
EOTM4qTz0LPkC0jtZjzyoQCB8lQndqQCCFjdjJs5gfBbNOVh8jYQp8+idXvF4yYu4aMzcP36uhne
7Vs3aPFY9J34DaBHepNXpO6zWvvFcxVDJzuWrf4uHI+8XTfQR3t4Hc1wdXfgS5rWk/vEC3Sd5xFv
0fDJ8nOJBv4NR/zNmmuGfOsYhqfXc069ekyTp8QpC/2NkmIsvSxQfAWSTREChE9d3KjolWAZ+ZkB
X8LuXAc6MJ9pxSC+liHl7vD50JbLTA9iYQ0kuViBIu9NEkYNmn2mvoLkm4+KVPBNBDyMoH0LOM9P
HwUZpwYFwSzIfHY0ZHg2rqqP3GadlBHgy5KINqwb/UwFHqyZy0o2H7tWp+T2umVsAxinixOlk6zd
KPyn0KIJnkLkJRgYLSPgCrdwHratZpwvnI/z1Mp4fhaR+iIrBMYiKfsT86Ojl0KLBRiKamM2tn1m
nDKhsyAt4cn4redquSlT7wAlyvYOcPUNyOeH73sYxIz3eRoGU5Is+lkG3r+Ty26pC1IvDcXIs0yr
MhNj+EB5k3UzeVlCMd9HKWgPgGba2BAfHdbr+OsR+M5vRUGSwEnAXuuPcyD5KaduL5sTtFPL/CtV
1JnfFl9tdSvZRjPOIJAu1xJsGuEbHyt9cCFPWjk0PbGyfxRTukVGb9mDZhcLZ2U7DEE6fM0rdDC0
aDe8HdW4/HN9h1v2hPlOmKa+G5LGC9/cEPRbuhohdoqn7Ao+uT6A7eev/39nErdM/SUMmuhtGkVO
D8kCBYcvcTuEWz0QNisYh0DfIPb1lgVnNQNjqoxFlRUAKWaFAzakKlFb+UPbRIyzoE1ol1TLkD5R
QLFfUIGZ26wJKdu40GyGMM4B1U74rIrCN0FldJgX5x+dx8EpV8FW041tAob7s6oMxoLV7IlKt/yp
x8B5kE6xhce2fN18NrCEefkopX4OPfSSZXSCLghKv16lN3zbNoDh26Ffc9R8q+SNd31/P+hE3QrZ
5t+ub1PLLjJfDEoViseQFrpMKo86tL/lErQX4Dh385ilWdAUXXZ9pI+g1jijzIeDcHVUpkHiPNIa
Qctv3gUEZie/xWDaIwOoWnOZzVDXjcNmD/ZiHdQIMVKlk7SkQ/w2F/04v/RdguQxeMtxD1yfleUa
81arvXPzMud8hqQlf0vDSmSqmz7HlJdZMybkADGcR6/dokO3rZ/h77JM2grvO/ooapSIOeen9XEE
7MeEgBy6fiu6f677hwV398Zr3uKbZqeKyKvRlT3HkBC1/eqmTfGkE90+Oku65f623W24vzsnC9NT
Xj61fd+9JEgvvqCVZA8SdjW/4fpuoqYJXQn5k4sDK4BaAyP8MgxRxI/XzW9xH/ONUbVFXyZzGL4R
NkQgo+vHYyVkAtkp54GoeU8TBOZhPi8Ir2L4J0veEj5X9zgOyL12NlUtLGY2O1bA7gzB9mIeLr7o
5PAJMrDNp7BHGTCjHvhDzteXymJps2+ljb0g5ylXF9DWFXmRyUkL5yTSMlw2EBo2YxjOrjoU1eOh
4M8iR6MwqOR+MIIO6pr6btaI6WnfPAyPl/UIRBSlxXNOpb7z0778mfZqSwXMZgvDy9twJtSLY/rE
ljwc3UPruXkDLsoyqRLvDi0j6ZZzr/fHBy8jsxEFqg0ucSdaPcH68pyn6YNKHuVKr/H7SHYh8XgY
B/6yb9UMP5dpUjuzUtWTX7YlBxv+jAsyGKKy2TC+beEMVyeFnqlH1HTBTAIcveltTjpxu0ygYdsz
hT9oy7nnxajR5tUTSaHNVoej/9izTc6gjy+SP2jL/SpVXR34/Im3CnVUmKPNp6eJoPFI+um3sdjS
jfjYD/9gL59CESaJO6in0FvkAcImEH9xwWF+fZE+3lW+2WrSlmpu59xpntYZkBENP79B9qX8mWhc
UqCsuAHkdcPmtqkYDk95TDvQ4amv0wiaxYzMuKcuA3or4o3YyzYbw9eTsO2DoaLDU8sgEhDOiFQS
iOnqQDWnNi7l2emj51L6W2TmHysveH+wmYuQibxkvbywvicnSBBXR6WovGU+eEtSvI+1AC1f3ujq
BL6c9lBsY5GtYxuBPusLRkgt2BPxksc1eUwddNeGK0CD1GV/AG3NX+BeghwRZCCOjui2mH1tq2yc
DbXqw5rqpHgKfXLP+8I7kCp5gZ60e2Bo9s1m6J0eIgQ717eodaLGUYGCkBuPfij/4qV2/w4pNIrp
zZQ2HX9Df0M8XuplZuEJ6lWkyXzQyoMgyle8p8ccojdCbbiK7XeYrS56JEOJdLrElmX6ZlZteeS+
9y911EnH8WMYOvlJy1IfkTZuj3G1hei1HDV/NMFAQzR1F108tRMEZKflBQ29jyRJ0Ou8XpXUqY/X
V/rjC9n/oxEmTock5MP4dZBL8ViQXtygs6fOcH02/8zQHTxdH+fjs/8PPnWqVesKrx/fRCTJCT3n
Ghig6H5s9klWeFC5/W+YTwcAbpdcdH/JaHCr4wCZl+8DqZ2f1ydgOcgS45whIAWGFk0pLjxvQQ58
Io6ftGhAlV65xW1tcTKTPT0MandWjqKPYKQCxghJG5mv3KUrh5DTqsPC28fRq7dIW2wmMQ8TArZ8
Evn9BYn3iD24gdMEd0mqo+F7r5Ix2MALfPwogrLYf+0C/LDrhctUPxFw7VLe9od2/IUQ46JKtF3/
Pj08V536faxhBDvBODyYBGotAbfGX34deY57x/ul5Dprm84pmkzwmsWXPo8mrvdN0eyiochOjxov
sa+UBN9BzRu/JlDtO2HPo2uENp8iAf69KEIeuJn3xjpmS42b5mFOZrd9Ego6BTduV8n67PVL+Pf1
DW85gkym9TDMk8ETgn+VPehspYfMuuPOtzRCbDi4n6ImIbueHb7ZYqP1jN6XhlVPmqjqBShQ8tQ0
6T/Xp2HxW7PDhvUNGRug8f/i4ClFoCZyPz4v/jxsYRotbmT22MiaewGekdUTypVFdMlFXZV/tT3S
vXlWpDnQfBuXkW0g493BZRJL18MyoSSd8APDjnMzHVf9JXK88e76clny5L7ZZ+MTf/DccGgvExRT
MzSq0iMQOcuBudPnXMJ/EPxUGbRKphM0k8qbdngZ2v7BGbfENW0GM84LRzv+gAaN+EeQVk22MF7c
dHGY7FxE42yQUZ9oNTT11zwEUFGKJTgq0UcPXpi3b9eX0HLgmd04pInQRBFy55GkGuuG7mFZzkco
Nj34/4+za2lyU9fWv4gqJEDAFNv97thxp/fOzoRKJzsChBAgQMCvvx85kz5KY871JJXqAbIeS1pa
+h68vTct8M1qhnhBxbeyhZUhs9k5sgBfI0BcfWNp5ut75kPLF4qv0pi/LndpZenZvBxq8DKohElP
kuQEZrNhPX/WcY90q9CbHP61cVtSlHd1un5W3uDPMj39doWC7eVpykDM7WEBhmfA+ZdP+ZF2/Gc5
+/9e162lu+9aBAOmzceai7eGdOYwe4wAd0uRyofG2ajPrXVqmbJ3TXA3y4MRstEneO+oBEpmEJUA
4jkXy9lH2amv3VvSifOw3CIv92othG0aj699oXzSTj9l2vBjPgV8J91MQWgG6DNZA8piUh7CBsak
t46RcGDXIPmkOv4nrFF7vfwr1taklV2konE9UDyn7y68QF5TIzF5PnROLn99bUFamwTXcPLrmcze
JqZ7gEBx2fMF4HsVRUBf14S1UwQl3GoKKHS8QaP1KSdDetuFQMTrMa031sZKJ2zSz8Qq447FWJ2i
XDWLWf30IEfgTLtuqA6XO7GSUtoi1prDhS6reXhSA6otaV5h6zFgQSw3ZAWEuQ7gWnvtPmRTgUyg
wZrMaPamyeJTDj7Np4KKqwzRCLXJPyYAmq/1dXvy024uE7eA6w8uull6ZWHE5v/0TVrHqG6HJ+2x
JzOnzxEtyv+MUzQH92PgHv+HMF2bfWtnYOGsSr8x9cklsA6WyxHOFpSxw6CkfHn2V2LQ5gP1gyOG
aXS6k2pKdd+jMOaCu5xOvy5/fq0HVohPWeU4geD6BIuIOkGNfXimKvgyYs1t5KBry9cK8xTqOHyu
QDmlI1yegGn+wlz9JjOQTieANX7fiMal3HO5Q2vjZYV8WBKo+4CP/b1z3Eg8uuUw4sUIbKEw28gN
VobsD5qQRAmxS2v5n9wAmfteZsCEdQ37clUXbKqQDlUpeKDiE4eQK1yLveh+Jsbd2E7Wfv5yV3h3
mhkJL3K/meUJBGaZ30rQqkpYN/asOgdeKa8BsOMCZ9OEcBRWIfOq6TSFHkzdoAjhlVc+OP0hZB25
zQiPcD2dmqL4CffDCcjjzdrqkqv8WbH/Q7A6mh0mWmeaTim0CR9+g2C5LNlp4r3aef2mMPbKSvWt
u0CvDbzaRTyeNFFOnLhj7P0SuqIb9be1z1uRHcGHTDhmEG9gA38vBG33/wMCduVi6VtBrf0+Yzly
vZOOcR41i6pCDrPGJ64id1fhnGqjdNgoP68tWCui01g0Zqz97tR78/DgzxRYG28UDw7cTl4vR9xK
EzZxSHRYS4FuDZqo9JyIPFUyEYb040s9OKreCOy1ZpYt8l3opXNQcxnn7St1kMBFOZ5Mk46K/Ab1
yertcldWpt1GLqY1TAGd2ZtONB7UkwL77Dv8R8xGzrb2dSu/p3XTKoI61knNg5M0ETuNOUL78k9f
CTwbqNioAgxMqIGeGnd5WIQU9+1vzk6WQWakmMGou9zO2jQsnXs3DcslxaewVzs1KTwjJlRz/KH7
iuLOFqZqrSNWZGcAj9bDOPG3sUQ4ABKhd2Htnd2CwmrGCzfgcGtzYQW4dOsxB0S1gQTscOcSHicB
VCMuD9Hat6349uuWQO9zwLch5Y7qOKRYYBq+pZq7khLYBCExg4Uf9FT+WH65nwcPhaS3jvCffjc0
R8PXpnK3tAdXumKDBlNDSmKkaJBy6gZqDri0QTjyn6vGyUYEMum7XjijztoQx9y6swle4jbeuiGt
/XTrqKYdVIPaWDYn1ZKZ47V1JHzfqk2Ry7XvW9Esxjpr+z6qv0H+0X3krTOfvW5TcG/l2mxj/1xs
DEVWmRrMLGFaksRNx0h7iMk41eymp1XYPUbuMHU36cDKwKBans6Q6faisEuvmp8/BAv9LIOaU9fQ
73lUp9AHS9m+Kzb1Qj4evz8UC3NHeSOL8uA4sRzMCR04qKbUuoUj2jXL6w/NwiyCiqpXNuQ7hAtd
9+QWxnuaZ5xVG+fe2hQtHXu3E4KGKiCG2IofNScAOY0Q51woDmP/UphsPMI/TO1zN/8yjc11m5ZN
uuoLqQQpIvEDeDsvaRw4geC+uVXH/XhC6G94+rv+iD4o4ITrh0eaDY6/Q9EzGBM/bJq7y/OxkvZQ
a1tUk1Ru5tThMZIApfR8YfHj+EN5Kz1AiPvlehiErfLNYPDVdYbNj24d3zUh4GdxNZb7y/1YGScb
TclYsGig1uyoay8Vzz0hfYA3b9e7RigU2b9Nv2K0gbRg0Zcn0Iu6Qwpw6BsOlHrrkrdywP4Bp8zd
gtNu7n+QCJe7BnaEO7HkB4Uf0WTw2uy6dMcGU7qZKD05DfkRGnoie1Y9yNCHEf6HW2Z6ax1ZUpR3
C9bMzECoYRYnQMJM8vsQ7z1I708hQABe6N5fN99WnCvfyUZHlyXufGwOnznqX/0NlWW5xe5fW1BW
xiM1bKvEkOfHlBMEXt8HsbufiTvJw3U9sJMd3ftuGrnlKeeK3WsfxoxBVoRbKPIlgD+48/324H03
Dy5ewojXoTjtmjAn/8D2WPb/5u1Yw9I3KD21N3Mfpnez5xvnOa8L59uoEDQ3MvTo39wMGb+pKr8Z
ajxHENfbwyuIzA+TMzf4v2B+fpig1Yz6NGrJzo7OoeqfQfMo69s0k3m9o3SCF/ngsLJ6DvLIxwlS
i0hnR4oCc3Tj+mogzzIIC/bV934/S0VxFS/Om7xp4iNwhS2KBCKq6zu/8ipx08AzQn9GOJhoT8G5
FP8qDCFyHx03MkBxZODpm1NIEm2J7K0tZeua5kMTJ55VLE5UZuRL0y7o2Vp88SEY/GrCYePEWkNz
2FDQNvJLKBrnzo+uLskBisHpHpTgl6ABTwvuKCBKRKDDjs4U7+K42tMu3qLSLDH5wRqx0aFmGgR4
HuigqmDx/TtWpWoHEJs2i1crY2hDRGUWdcKRYfbGA3YmXRmBtarSg1uo+Cavo60HtLVmlr+/W+2x
Liq/MhjD0GkLPGEA9ERyDdE5OCkpLrfeTdaasTY3NvbtkFE1PrZDX+ziTD2FwseL48gP0vc3Lo0r
R7JrbW1lhAq8Iln6A05Ed7HjNElnPEjOdZ9AesOtJa42QGpr029tcQbA9slHMfNIEXHRwSinFseo
yY34XDdVnl55dNqAUd1l3Mh2MI9ijsYdRB/Gfe+6f1+1jdpy5ePimBg4uXibJ+WBtzwU8lOg+mv8
KnHsu/YeUI++DFOav05ZNtUPEbTKyKGvneKqa+kfCttBB/gULWfvO9EqPdas6+VT5/Wy2sjvPl6x
f2hr86mEHVeayu9CxTGc8LJqBxmOOkEJ6qHB7raxZj9eSn8IbMPXG68EThccxQjDmBxTkqiON7eo
FmwkLmsdsRYrD0ff5XFVfQ9bqFRCmBy3R4YTpqjJN1E7W68tHx/7JLZOZZ67nLVdFhzdmsUicYFr
75ICOq4b87E2UFa+Hc00M/AOr74vBqtdl8KEtmA3dQ9vsMvxsNaAtWD7iVSdIqV/9Cd2Nm4IdjTs
mQ9wK9gyvvq41kFs9GEWxxNvI119h1WUOReu+OmBtDTsetjY3fJ28g86bKc9V3LcSGY+3hGJjTuU
I9IkY2b5FrXsrLn7a/JwexAies7xeoRSf7jlSrMyejbwUMoZZuZFR48mwvMX1LCLRIQe23n1+Hp5
ftb6Yp1U7QT9OED15FsVBzNE6PHsPja5SKoItRw9YCF746Zt88pqttGHFILrufHC4EE7gNSBvRpO
zm725/kagTxGiI0/NGPM237sszcSV+eRhdE+LK5SB1s+boU8JQ4xfVPxN1BMnGSES9/RgXrgxum3
NjZWpPtlJVsXSEYAAGo9HCTEsvRr0aXVNd6ty8+3Qp3LKW+ysHe+B5AoxJmBazWJcIB3ZguQvLZa
rVinaa8AIqPhUbmoQe1dTAek/hR3QOiqMj3uLy/ZlZGygYTQyB6qrO/HI8CElXwALr8liHZnFldd
5ogNGmSjN4Xj0E9H1plPtFieD8LW3Fz+9SuDZCMG9Ti4A+0k/c/RJOHUknd9BVAGgTXjRlVrrQ0r
qDUqcHldT/4RNzq+V2X6T+OSv4PUFBu7+toULA2/y295UKBu2gr3yGTZt3e4lim58yUMba7swdLw
uwYE4Y4DmoB/FAYoXzZA0q3Ba9RurjZLWR8aECEgbDnu3CVB7UcDlmslQ37UYzmav/owqMxphDQI
gH0TvHvxjKt1VD9LWcnqb1NnLIh2jCuUIycdkfBrrCHM8OYiGR+r/QCYcP63jOg8uwmJ9ESrjRFZ
G3Jrf8hH5uDTy0EKUc6dgiDO4wBnlcPlVbn2dWtziFtwp9LBld+J3z/9hg7g6ewazclloK19QcIG
u0SFajq6FNLeRg4631WBO2wVq1Z+vI0ldPOBBqMg/nGhrQIITp8DPEJsPI6ufXxJO96tRLjCdWqa
WglLoVzu6ql2vSROO/fKlW6jBo10PJQgYvfIpzGmT37e0/IGT3PLs2/twCxqY/18XIkmtrB3zkPQ
JUZJHwBDAcXI1c9RGDwJlHETqapHNQZPIf7Q6q2rysomxKw9Ippjj+tpMse0HXD/DV1INrfOPen7
a8QTsa5smW8IKA+BqF1z9OGAdsNmCByOUDq8HBFrP9867ZsuZ5FvGmTeRgGCBkSvR3Sf6EobhYq6
auoNXPxvR/g/yx7EVvuuChd7yzRNP8QYCaB5iZcvnj0QpC7gfZqxOBdn44EVWO9bR8T9cVJq1P5O
zQ0jJ5XiPDT7uKcFvZvbWadfetgWDvFzyFU/jQe/9vP6Ns6jkHweCs/xX1qcQfQIwYi0iZN8ruGl
Cblfpo6T4zWzs+/hsBiapA6yqpySXkTFW1U5wXfeteNRspbmN9DXcd1kJrDgOkNwJpTfRsZHyEDj
7qjnMan6WMW3gTdM4cvQuFw/13PlucUOxtuy/uxEnSSf8jRvyhsPilLNrygmffE98qisDimsPvVP
0+SoBTOnmPP4Hx44YxdBhpBVvncbC+mz+N4VXkO7jXeTtfiwdkAFlQsYw2fzjxKQjl0Wxl8kCAlt
55LbECDrhFTFTw6ccsK6ZkvVZ+XqwqyNUWcRY9AWnVHxoK5/L2jUtvcwCWLfmrGbg2EfhEzF7SFi
xK1Qe4HL6v7y6l7Z1WxUpdG15AwetA857ECfDRw27qkJtmTJVmLHBlSiopoZON3PR1UG0b0csvmT
32kP4EAHGNrLPVgB8BIbRwmvoCmkQU4f3CK/owrV/d/A4XT47LPgXgNqz1l0J7zhdWJktxAcS75p
J0R/a25/ELU20FItyESQnJxvuTtH6UM2oR77JRzTzCkPke8YGFNrXaobJg1rHtOo5H5SBqKK8mQY
0+kUVI3fPsWiDdjOGVKdJmDpTdOecdnpnRk9yV/hdDdPD7zlcXtifRXmj9KN0e1XU8h8Km6nVjGx
V52O5td8ksV4Kzsw+RN/USP7ES9Szw9tpisMDaTocMtKQSl1btw+5AN8NbMKyy01XhHtRA8o6W4e
K0gUHwrBB/nLBWOmgLGXysf4jo5hXH1OBQi3ZwO9K/MsYPtLDw007qY3QXAefpo7VONfI9G381fo
J5LpOSp1Xf2rc4pdZ8e7yARBUrZZBWGBIqsr5zi10OF7yWgQ+GeojnHQJbpCeJ8VAAX+rq06+iIH
xxS7eeoE7P3gYku+wLEjz//KYDBAnmJTZvFrbZwWBFNoBdFdCv2q9DZg09z2CeQ4uuie4d/mFuIp
HtvX4G5Fh6oFLv824A5Q35BS7ttd1Zd98Sl0IWmY9Kh1g4ugiXPPtTOJf1lN5xpCxqnujxSagd6T
oi58mGipvOa2yv2AP8ELMYPwiPCoT+5GqmInQU8C/YZHRb8WyYjykD4M2Nui+6IB1eqZD+FQPVXz
gu1inunS214roX7NNWxJ84NfmKG9LQnq4W0Vx+IJGn8g03GNjNvddaEG4WDnM1mlb1UzucFntzMz
HgAh91VEN14JPZSkk1Hqawjbjr6aE1OFg/gS+oEXfA7gx8QjIMmKaTjByitEncwvcjjT7dmcp9WP
ZpC4laTwGckhER7H4b8TMPr8swmKwHuYeFy8YR31AHz3PATmN83Z3N1gdQ6e/kdlfeX/XWSymG+h
KxOa3ZTqDnzwWsX1iMNUUR+MmJike2/xJ94DBp2Kw9Dn1L2NDPB697mLUjMqEDEe7lCX6NqnGRxT
QpKyLDshdhXJnOahnWh6HPtKD7s040PzULDWGW/SnqgUpgFievECOGZ99UAx6vZs5JFzkwHdy+5Q
1ETMSeXM6m8e4j11Xzlc8n3EhaaHyoNm053RValvmKdapaAaVvsHrqHuc9N4DmeL90Fd3JsSupQP
ced1814XcdU/1jnQPbdM1T49BGSKmkcoxddfGI/BCaoIFz80DmvzGYVDyPkkM2uWBdUNPXsYuQj7
hzCCmNyYBK6LJdzTGXCXUNasflZ4WuIGSmwNzfI9HZ2geUSkNYB+ompAz+nkKQMDQea5MTaBuEed
IoeJcb/LMt99jVogIp0E7MkhHcFPGWIHQ1LT9IZUDvtepsNQPocBTetXEdRBvC+aPobupiy78sWh
Pk506YOucCzrQdFPyOvn+KVxx6q4LVBUb79BV68WQzJMmTS/So+W2Re5+JA+4NGPBAAwRmVwGzSc
OweOAab7rMy84rZUE2d76tYK7zKeHwQHhBTLH9y0gICaDjwe3XI8raV3Av7Y1X0wQ0Zk5zdAuv+K
Rd05DyAMhkDt17kTZklb1iZ7mFNwNU996BfdXaWKqs5vUAvO2n+Yo6EG4UQDmBBlS6PXtPSGr7Ns
wzRPjOp1uh9g1aT3hLjZ+BVfg0lT4nc5CnxwSuG4he3jdC63SrBrR7GVJ5swHT3Ks/YoZ4O3NhBO
hQL7MxO/Lh+Ua99f/v7uAtMAilDJznW+wI6w7R5lSbB26diE6XWVKxtAzwkrtBkjcgRpecLrkKwK
+uDgeTQ+XO7Bhx6wSPQD6+4LeGoZIpOQj+5iSkQXrg7P+d+5i1UTqyfdZ3cgmcsE22qfwOv+Z+71
dxnYs04QXVcot603/FS4DQ768egTFCRQxXGSqQC4vuvHK4sqv+8H7yeqp1CxZ9l87HMev2Jfj8o9
Th+yJSK0VH8+yFhsWD0O/bhs+2I4shGFUShH6j3kuGDf4vaw1RbDy+XZWkmkbXC9C55l4fNcPv72
V/Hj8TUq1anR2c8lHwMfFxXO/lNFN2HeK9mm7cih4GLPClQ2FzRVdGAh9gzagS8AXtUWT2tt6KyC
Wk7nio5FPhznGXjTUAb7vCv7m8Lr9zEs0HaXR26lFu9bO4FsCJiw8Lj/4lfRIJI+LRkII250a0TL
P/My/DlCTuFyWyu7gm/tCn4kszFrRH+Mhk41LGGBT5fgjWDvuZGhry0E6wYt0QvPM6374Lr5cSHq
R8p/9AVgtH2mHuB3i+AB7LXdJMWuLQRrm1DdHA+6d4dj08LjExItPojlIGIX4xaHdAUcQf6E5QuZ
1l1YPjKJC0dfwEFrghwqiB7NDc+CJxr0076ZQGkvs+hUIoHdWBtrg2ldFYUnnamM2fAJ6VssbzyI
IzYRJC6q2r/TSvl46sRlf8Ydkvvx/ZjCDiepfacl0cYPWFkwNoLfwKjKSUVbPsKi24jb1JvS7N7L
wnJLx2ltbG0bD4n0sxLhSB58Daxcbj71YXTqCd2ZKHj6fZ/rR5aMEHQJF8rZ5ThYGVcbzY+q4TA7
yi0fORYpwPDFTgXQa6Ex1g2TwRd/jp6LGM1BNO7n5SZXwtwWJ87rGKbG0zKSIcEdbiC4E0ucKEHC
ioB889Scz7gSQqXjyqmz9hXFU4c0PCJ4KhFuvuOZ26k9qXIAiC73aG1tWJtJHjoD7A2r/kuPKrID
tbWaoexEqHPl962dRFA4XrhymhHY+M1pC1NC3OC2wPJrS8DaNhrm+51I2XQEsiILo6ShqK5DozVk
cZaA3uaP99CnKOIgcSG3GnzNq7oc8qToI7EFe13ZuTyr+BQV5QSljXA4Gj27kEuqob3cVsMOgAC1
vzxHa01YG4hxPUDjotmgzlxCsHfHC8BGUDwI5nb4GcZQoNrIN1eWt00HkBEhfk9kf0zHKHp1na58
iiRQ5102qh1qFOUjCYdhI/dca8yqztN5GEYuiXzsa4hx9rP5BLndx6aRxc5M1QlmxhsNrQwfXX7A
u+SMN6VXuTXOlqiogU+DzHNqFt0qAE02Msy1/e8PoWDhhQS8c/fBX27KHCSNRbyKMfeI+sIdH7K7
xsAtdhbxM0mrjerzSujaHAI/lahc8bE5pgBoTAD5OsLbZdMczxsNrNQ4qbU3SN07mYqIePxNZHN9
3EgxQxPuU3hnwoNZxp5qT/U3l1f5WnesnULW8+D6Q5M/4rWM8Z1QAoriwdCG/1z+/koiaOPfTcOK
IWzy7giQ/Yw7etynIRDRFL52zo2hNM2HmyqaYZ66EbYfNRiEUMX573XXF2ws2jn2D4rkR1YLuNth
4+vn4gzI4tYOuNbI8vd3i3uq4d/lSyBlml7fp27/kprwVKj8mHmbRg8fzczSEesQ4pSOnmEUJO4x
GE6536gnj4/lVhfWPr/8/V0XlGtIF4X4PC1T/SagG/41aE381/9/2pcfby8r4tAhFK5/YD1IFZz4
5oA6oFPsUL7vdlkk8O91LVmHURfPwwznEPkyFtGz7oKHFDYJiazUk+uT75fb+GjTXHpjnTY6SqE0
Fo7yJRLZt1TWD2TQL4MGIBYSUyTYdAVfW1bWkRNxhmKlbLIXF64brl6gRSWBkAe48ECPXu7Lyrzb
p40LV/C4ZwqVaOmJh6b13MThKr5i18dI2eyzjne8pEPQnfE4NH6Zy3yAx1Mpn3MuriG4LU1YAS7V
2DaBH3Vn0XrlHXR9+K5km0TJlam2zxRgasO86Cp6iCaoYHPifkf99gDDPpRcmX8Yxy085Efn49IN
K7y7zu0IxCW7cwwdpAT5YLWbSsPvvV5fZVaFJqwQ970OiVFYjucsVlMyDBHZDUilD9ctJCvEU7cx
ujAGHQhwywidEKDUiP59+eMrkWAfG8qPI+7OGT24/fQK2e47UwyfY9PeZ+W1v98KairboPU7Fp9R
Bb2bYjj1lLy4JsFfZteKZHhtgdBC0uFcOy50cqAhuZt4toUPWVk7NlkqhQjhFJFGnzPapwdVDXA8
9dv5xpuCLUDwyjZh06XgUklG1/T67DtPffpvKK7bfmyeVFf5kJWq6vDMY/LLZaw6FGO4pUuz9qOt
Y3ksQsCXRYpxIewQV90z2Fe3lxfk2qetcIXbG3T3ehefzvAgMNI7nl25Z9pK8noqGd5yxvaMe+yj
N5i/cshVJTTqN07ItZ9uBSq2yygL+qg9x7NPymeYrND+7IEGu4X8WAnW3w/O71KJBk4xcuyq9sxq
dnYq/dWgdhUE7tfaqV4vD//aireClXc9cZeK8jkPzCcDJbfEKdl9l22+T68NkhWwui2LUo6kOY+d
bBKXQrJYE7GRBK983GYI4WHYkWZS7VnX8ZCU2nzrfW8LzLUy+jYJqIY7hypag4/rZrp13FjdTVT3
D23M1G7yIR181RTYTKDIwfv1Qu4/gzRZDrs5qPi4MxV1f0C7mOr95VZWzl9bLB4oGTxQ+Ko/K0d8
Gon3mIf0b9mg3s7po0eD83XNWOHMdVDkpPb889AGe5gq/VOa9qFW7EAkCO2Bt2X6t7Ju/+ACUZ1p
bYrxDDGEPe+GpJFqnwXxRp1n7fNWaGsgk4HyKeoz8sYyQZJKdz6BhwYwFfnN5ZFaW15Wfh3AjAcv
fHVzrsPm0WVQSEBqHTI4wun+9XITa72wgpuVePn0i2w891A3dMGZrTKAhq5hL+EothlAqIVqIZke
z6KI610TcJWgnnLVcRbGS4ns3dYXQJ2FVBW2DUKclCdU+8Or9gq9sXF8PDJhbFVrUlZ3rM+q5txw
9RdX5Y+oq24zAtvayyP/8caEotV//3wJi7e+0yk9C5KW+7T0sx3w81tf/6iSEYShLQlf4dU7F23k
nTkEWMuBHYCQ2HlBfhB1dOcsD+ue3IjnZbztp7qlqWUA388D0IDQR6IUdBZc/iS59QJnBzj0Nw1O
i4r7zxCp+0shvi+P21pzy3i+a86knaph7eWdcS84Lx5Sodc8hZ3+5Obp7nfPwMTVQBFebm5tmqww
bxwad/OQ1sgQavQvC3P1edZBvVULWFtmVox31KE1DETrcyfCn0bFP6mEil+Ocu1V+1QYWxHu69Zr
qpZgn5ohipVG820HIhsOky1Zio+PjTC2ju+OBFldQ0f73JHuK5ShH4pZ3uJ6xZOq1g94yN0AN6+0
Y3OnYH5We0ODkVLzdOvx8ABs9hue2h8g1fM/NLMy4TZhildOGlKYspxLFLWTrnfrXTHNWzviynTb
JKkcsJW4AEcVcQm7+VGnVQJr1/xmJlfJFCAeo+U0eRcg/uB4/git33Mh2reh6rp9Nqh0YzV9fCSF
NitqYoDJKlH155wNd0DlfIqNeUE97mt5lcHE8vutAE/LqSMmUOrsxLN44ERCz1zmwUYH1qbXiue0
DKA16Xn9GWXQfwMNpMxnSEBN4nR5u1hbpFY4p16uojrvq/Miz7kkzH0jbhhsFOKofvJBT9voxto8
WFENZQA5Fc3cnWHiCghzmc+gcs6owCYiK6IvuoyzL5d7tDZgVnhDDT/K/EzN52GCliWZQENvp+y6
LAqnx38v1ilYLIHLSp2Z45kdYHmwvPKln7R5rt4ud2Al5GyGVCFbHcRVUZ2JV/S7Bky7JEXhNYkk
rM8uN7EyGzZPKpjl0HpBW51bMx8Zarp5GOxxUt4sN6XLTaz1worqbEJ2hoNWng3yQbAgH4BZfgIB
6MpzyFZVL6Ap41dFKs/eLPMd9O9NEkBo9sAbPW9kPGujZAU2H5zadBSjVHPnBA4Pv0Fq9ZT7Atge
Wf51eZzWGrHiO+/BFqFRXZ1dvG88gmNZf8G5nR6goWn2FLClaxQusE3ZsuosgBm0kCFEf1z1lweD
wOUtYslD2g7M18udWYm90IryhvKagaVYnpnoDLgWkdz7/SZfe22orMj2S2nmDiLLZ2y4xwJK5lkw
/71UWutiCwmysmptthOr51hDASs/kzqH8Kesc+hwTM6POIKKyuUxWmvCytMzeAxrFsIuOQi9R0PA
/0VWnTjRVURgTPQfpCcAzI1Sc3YeXe+higfIZ24RmiP/9xbxQfZsU52CrAUUuXGGwyimOYfFj0em
4KWJISrf700QhUWw9yonaiRoaF7cUuCRTeaPeEOQdUhBN6QuZDsamBPD3y1O4Q3f7GBz72QwJm9S
BYNCpQsBXXDpA9i6h2oR5WcWlC3mArpVjLxNE86Sn64HoiQ/VtzUTgcpcT2yr6zWsvkGhJBRWTLV
c5n+oCLu9EPTmRHg3sxDQevB9eDfDKTvAEHLepebVgM1HQQTOXQAJzzgHTKQ+KGNq3NoXfZV0yae
44Gwk4jeH2F+M/ZTCsZBSMIYWF+gMyMUmQqZ+cOpy+Fr5SUBBLSjpzRiU/eX1xPR7QQB/MU4bv6z
kDOELXcCgF0vxAWkdsht4cJr3r2XzGv5scBPamcAyyHV8qM1YBTX+yiIhrn9VIGW5DmALujSEYeo
hOXynBAIO6kTbmfpCLALcMYB3XmC9BDYgVr9GH1jfgfe2ygbB5koc+Y8/Gpm3wzB57LzKlbuagah
NrJnaUSmISFAMZDvwBDn7ad6LCun3sF+PcKTLx3JHP5VDTCwHnbFLIbwRUPYi39zAxU21QF6U5Ez
7rKyVXjPGwC1lHrvB7VoZELifgAjOjf9QNIkhiagqhNDTcZuMyFKFLyLrGgEu21ETAWFTPQcsDcI
ugCBAOhcnnpi12q83P9b1E0Qw1eN+Zn3mHWz8xxHY4zO9vDcS9q5buNzMwN3fxdr3/V/9TrKih+x
hrlYeVMXntIiwSPLwD1QXmHm9APer27+2ndghXWPQ+SZUCcw7864THo2GN08iMEDkOVmcko4UCST
yKIJutxj/CNsu2GaDtR0xhQ3ML/OaJvEvoc7+AT0E5ggBRaT+60SpROrXelHAf8Zun5u+IEHsWCf
HCJoWcICRwTBd8fhHSlunB7KZt/qas5CL2mJnrKXdMZPea1pMevjPEVKPWu4LOjsph1a7v0bs6Aa
8h2NZl+RxDhyag8Dim/kOKVNlotDJcXIoHMbq7bp9qEW6fASBrPKsoTUwTC9TVkztPkT9qE+fppA
jkpHUOLCqiPJ/3F0Lt116koQ/kWsBYjnFNhPv2PH9smEldiJhBAgkIQev/7WvpN7Bycnx94bpO7q
6q+WvSwhclIt51w0JWKWWTgQunEX7utlmMUfA79+wdu5WqpwL8H6yX9JeNHDdYqDqqMjl5Zkn3US
jVV1tCYqwj9YSApzyeJVl65zyLMzbxVSHqr/4KBne3Yni7hgZZchRic7msrL/iHN+lI+ETxVySWU
g9ofC2Ro7qfV5kzfce6j3Ryj2JP5Plhvh5+rTX303vdkLbdmg1zX5CCCYsDF7Zraq6R5OXEksecq
e1/A8Fef5ZZHvW2nVM39a517sv1xUYlMyiZNFVnOS1+n6BwBNip0k+UAjcKwPEu2Pm91VQ8UUWhE
4hWYe8ZW39Qi1dNhMp6P3zwKEDWaZV1m/TqnxmDdIkrgOhC5NhLhs1p5mKoL/F+XYbvTXacRyS7/
kVnXww+IgSrqBKO0psdk30OBJCY7ZD/rJEzuynEM5ojciHgc/96RN4sN1yq1u5rvYaLYMeZOsUqg
h2bptYO+FSXJ+prfOhbeegL2QruOy65J4zKf8LmFXR4vZrbEGDR+UU7FlBwow4oH9kusM+tdPvhV
0sZtexx95Yi/239uI+mLd43Nh6rbbB8P+HHH4bXcsOl9DEyG5dmCfXbddL7WWTMMmaZTi7eRJj+d
GG36bDYplrHB5ukefc3rnui145mo9wKC00qGX4kYl+ip9zXVrBHapfvaAs/nSNTFAPuy56hYGOzj
ODN5/Y9MXJCXWx6bog3yaO1yrUqzLn9TLF0sH7cY0OFfWUSr/5VqXE7poUC16jAO6jd6THdZOt/K
fCj1x074oI9rks+Za3ullP7hxlHmS1OxSBdrkwCItjzjuFnHRwh9LLzElSITa6PEz+4fHfSAFj2b
BspP+7ZhcwO5yVqB+ISAt0n/Lqp990+h9zjbG4fQy9vOBQJ2BpgJWSKvm6r7um9Y2GXxPSPwE4sp
MIKMMM1jc1Sc4giv1WMAEm36oJIE9pglRqpWpcJVewue4aJfo3Lk4Y4s08T+6y2t9SdYZHl9zoOl
Nmn20BcqO4KkOhXPqYxhMm/c3o9jf4caBXy8IOcqzrqRDBveiKzICmwUObRbU4OV6rAuzc6Xm70a
cs06YLeJYIMNsR+4nFd5RgOIwMefPQdZfXzweFMov1dsWip3F3Bv2r1NpZzhbGhrmg/qqqO1Tucj
zYVUa+OG3Wz/1X6Lo0eclvhdWmw2LdEXNnzTvevLZc7Hpid8m05hR/uRIrhykMk33l8iiwaY6j1t
AsqW/yrq8CysBDZE2dItXUGp8wYEuPexlMvmG1zzGa4dhn0U10b9nOHkzJI869a0n/ipCrIaulln
diiv9WIhubW8REJf3GC3nAMJXGZl9GE01oMxphN59uI9Stej2ww2nk48wdLOi1OTwV+M3LEcY/2B
z8GdXD7q/Iiznvlf9YRN4LYuBjvsV8Fh+8+wKlPhpO/6XHh7qblNqx/Aie8W7nJChTO3FUC4T5qp
oCXedl9GMybuas1qbK8prAquyxV4w1ksKIac1PeOuRVwGkkra8kRX6Y3z4xBKfnDsMOaA2iL+MgM
X0UF2kU5gjNOD33JzXTKy36Wf5xL10wetjkOyAMfojGJjyAr4TPu0/13il80YQ3zidvXbiLYBUuP
K/4xL9oZEb/YTJziZJlODIuIxakfknW67yWWSZ8oToElxmzTec8bY4ZF3vMBQLGtjYigsgsw39AG
YUp0xxAuivjSgbvsl89MEscaiy3E+AxkRHFNMM2sa2B3eLaj9DRytqLZUTlOoe0doI996/i+l/Sy
cyyHMjiPVpM8zgLLtidcK9jWQs3petLtY490vIQvDvQMkOjGsaudHLMvBIhvA9YI+oT5hmVYswuH
NS4/rEuH4nXWKwv/kZCitGgRHAPAVadpD5JIW1XGB9YC4j4vDwH2TlCvgHy1ZQPu5VqZBuukHo3/
bmWiHxyN1XUfnMZrOpE436NW3HDsEoYEhYv00AMfks6wQpQx/btvdb6+TWzk2dmKkK7qkvIyqfxx
1iJz7Kh5yaM/dK8nT480G31vm7peeY80LWDh/iovU2wIruNAlr1L89jbtK1BDq4w8Swi2cTKkGRv
8EnbooBMYab8YUZFpr+xfomCuIEb1cTxOez5xP5NAeupM4rYJFauSTgy8ty9KB0lB1kRqbIOhprF
2VOeIUucN1OvKhzmuihsjPQTO6TzI2xCKvqRzsB1fHjuEniW54Dg1aJDIriZsZCKAxfA3xiWEPYS
rSLcsRiMEdmwDd/nj92EarqnmtN177AEJ8l4SSuryXRC4vQ+yCujtZR/NuSMytBxWydIlairuTTb
dcP/jDt2Z/HNLGfBU5IFlASFTvcDzBtMFicxzMbIA8oZBcgJn0y+jafcRInYf1Qe+/31oSYmG2Ej
gU9zvmLCK1loZ5rUzBxhHvsdBR63cCPOyOxCdZ3vL9WseaZRzPfYcmyxBDpEpgPJAH0MRA+d+aEN
t0Jo6Dg285RCuVznbDwCqWkpPY7YebKy0TMSZQQqoL3IENiA0oZ9h3yTAIZUSP6pP1KUgNN7avHc
x2fUHsTuB7YP+3rjGIksmBZnSx+2S7VRdG2XsfSFTI4GoTulBLUg0uv+wmNCQgYJUcxqwYoI+LNZ
M5OcON7kUa6quxnFx87wrfDMP5ezVflHSKTE1xmXq/3LAMcFGcHLWuZHDzGvQBE44lX9Uhp409+s
MJRVsPMPG8HLnFhZrW28mKH6kumG+75iASVcV+0syt8Tarl45qA2iCfJYko+jZTj9GNUpk/jYz3a
Cn3ZELa8GluBwFcokoLEIkJ5UVmYlBqTYHBddrofRpF3+4w9T9rN/V5h8Jjvi0Zz4qJdPYrCJYLA
mLUU0wuIHKDWgn+5Z/uCZVLcfMiHWplBL+UH3ERpJ8RoqlOfIzDFNqKPy1C3Zja++ATclIf/xKql
+dixyuNpB7jIHP/kDNno+4E4vOtDM8aW4k73uzfjHS0RSvaPxCZDyBdor2BotG5K1oId9jIGeqyJ
NHZPs2dC8BTZZgTn1I/NUqQqxofpgD6VbQE8rfvGdmgEF1UocQdOyN/L47hs8LvPPaahjOc8wV2V
Gvq16l4lL4nubxCqEWdyl4kF/8rEU9rnTZhHt26AZ5S1mxswM7FaeED5NoQvGwaLcxxZr4j5S3Q+
9NsXQtLZkGCmOM8eKRxucOi7/DAO2dxoSAdr/cgw21JXmeFJy2GUKobkLU78pGL8qmUh0EyjoJu+
owkRi0ULNIoXeQuSUs2xzYNF4+qN4+rgspUMD8lNhLCqOs3ViseKs2XI/4vttqTPIRHoDsggqHFN
We9CPwI5uqWP2L4fLXBSdCv5AyCRPu58XpRQBtAY5fKudqVBV0vDADkYdRQh/GstFZ5ELLiPs3/i
qxEo7AzNkugXWqKluitB2DPipG2fhY9xr+htY0WufF4btJRafaTZii3ZBju6FZowsRa3dNwlToDx
RV56YX719RphZRgGwTF6jDKEnm1NNbgYXM9mcoTQvNkRNmIGk5SvE/aq7d5IHpCgh6fT4nznA+xt
yE/iFaSEO5nOdZwd52Kaoqixmy3+9tE4oydAZ6M9Nr9h1c/bFEIQQbtlIzXXLfHBOXGMXeJHwL7p
JCuDZCFR6TtRarGqw2xWE+FEAOHE5q1fYFzn99O0VzEut7XXdDksPbqyoiN50MPeAu0AjQfT2Rgv
U5PgJUu+iygquQYpCIuIJ9jFF/9zjMNtdQmFozCN93R4nap8IiioZG9QMVtra/JNqa/IJzgOavjb
L1iKdijcV7U9cYXj5mdt4ax8ownpb3wSFZLybkqB1UAjEyVL8SNeEQI1QBRgTKClTwxFR0XJsvqP
yuE9eCj0HOO1QiYBzFP5XmV0bp1cC32vKUB2pzLqJzI1ipt+OOcU880nEUBC8B2LK7y8LVnylSXN
hJZofNQZ8phUi5Xz0d/PiU7Tn+kEGeBEtqXfeDdwnhavyAcI/ROcm7JmnRPDBruCiFP8PTd4jJbr
x0IZCpE28fg8yQkAlELi6oxdGVq6LPvyw6K36Ler1m6HVCt6ADdBaHBhuQYEWvscrlZLGeC6ydij
RoXauCNNtAqqUsc0Qc64bJAfCPb6jc1Qxp9LTgZE0EzVTHrWgPHM+gyB0WhNCcR/VHevqpxmodu4
D8v0JwEefs07nuBD2hoXZQhLam9nDHbzOR3x9OOHgjK3tNlNMEIkca3W9B3v4DaCXNYDBA2bTLn4
tWg31K4YZrhhoU8L6oUhb3P4EkuKPmuIYOdfUWqOXx7neLgu8zryJ1Zkif/P7wLrYfjiTIbaEBSP
9VgZsEqeq1uR7Q9AMs/scyjGfqme4rr3hT7ISA4uOm0JAnH8NQJenacHveU6n47pgIx0d8oMMR4C
EprPaWkMbgxs19/as7zFH2egAChcTu2KxXxs1lq3gIF0KtF25PwckqmAAWiqQOLTnXMmQZ/LKDZY
xhY1pNFvM97yeH6PpauwSCVA2yjWC5cQ6Og5AjTCba8a2KFn7RBk9VTgvWGIf4oYComuAMGI/V42
6IXFj6xeHJahhnKoDkNBK9NjmMK4uagd/siDJX4U7bYu8NfCwcIL3+QU38vUzKA0YayWcRX9VxUk
PVaFerVp7PqWE5DnvwHqtUY1iIxH/diUcs/JfNnZhg4Zp7xexDO4LcXwe513Ia/Ybo/7te1jmuFF
G9W+6g2/1wyV8QhY+Zj8ZzfUNPjPe75BpKxSsNpf7U7ZXmDqrZWQDdwVnBxx9829PBt0xHv/hrRg
t7w5Ba7FF4aM0TpAb1+1/jfqMcUPIuwk3laRx+quzHHz1QeMrWBRPCDqIXWPKW5evF11rXVmmhh3
mvCHnsSO0OOCVo6Htl5MQn8Li314fBxLKIbtgh8Yp2hrc+rTK88WsR7yjM/pq/Xgmy2tUzn0LtJj
UfuKgKO9/BPX2D01QFhEc/YTZa0d1mYhimzHCspegfHZGpaTHJGOBO1NsDX3rUADhNYp1ahdJnQV
65MW4KXgMEzKjB4hNWDe1uLLycRnXiCi60eMxnlAegUOzh8rUhS8bkp0BOwhizwp3uXc1/R7HbHB
AGuMMHZHDjvkkfoFgku0f+Bhnf0rKmhSPQDJH5Z7Z7j7Pe64yHsQAvZQI3Ma8h5iDRJexw8UFUp8
pqT0+28x5rh/UlEATIIN0Fp2smcrX7ves2xrCvQnO20dZBTxjKHYULkPmqPDIS2+W9c/Ls6n7lCA
0RyjbatmQfvOLIXf/oFKU0A3roeh+B0HJKr+THGIGN/WMc4re+3Tkg8YEu5cV1fc/Mkr8CvIH1UQ
/nyzbqiBm8CSAR8sRwDVEasacdlGM5rJ+37a3HrFM2uOJCQDPhZ6U8IZNrpuiui2DXcULYe6YAyR
qAZpEotv8QtPEMjnXfFDXUfhEzuO4y/Gd3xRo1mz6G5cSV3gok8jFTdCEoDsRb0pqGHFLi4+28on
i97xjmTD+JBriV4i6818pVNWIv423/SvAlyIn32Y0g/05sVXHgcQjup438+bwF5AagBSafiSzKdC
yH5qHY56fTJ5KGN8ooy9Q8b3r9OUr77t1y39tYHm8jLlxtxLsC0VRs8uwwo5EBpbi5GSOSYoRI6M
TPIx9HIkB8tz+5eHPKtfBYrt4gfpUQVe9lUmHJL4AtTqTCVXncx7+VvX6XapiSeoffsx6NbSgL1P
XOLzH2g6uf6CYf82+dygAB8hH0rZjXhZIEHUdl1Oc4jq7RQ8QzZBpSNGOuqRhXVOdYLnDctiLL7i
tTMoZ3PC067X6/wpch/T0xLGAoJDsWQNB6Vp61JP/dfmYn8lWYFaIOyCAFJjzfpUJ8tW3vZc8vdl
UMWfGUuWCd58lfGW4g4pD2bMhs9c3IBBvqSWNUgpr6bHNTZgvhBFx+fRK0BzXJaP5KHeZP4ar9SD
ACyAoDujRiEPEBjTPzypcOQBg1lficILfIO4pFC68ijk5XmyYp7PGySj9YAXEXR7pDnnjwZDruIx
38dQtvkkcoepzDa/ytkDKIUUCD43BM7Ua8Q1h2otUPqh7HDLT+MmfJ0QWqe6BcOK5xfo2j1vhQQB
qMH2GF3bxBjwY8qUmn9ZWMz2ZHmMVWkG+NMH+hCfdVuFmKuuEsF/JLIElweSI0Z+Gs3M2JpyW9l9
kdSOnDRB4X2q8xFs2hndTdQBv2hc1qAhZvAOxgEhFDecTX43uAQoxqSKk1eUt7jPJD4vVJhsCCkS
tqB2HIC1ko8qz6O4W+HPw+RGzoApuHjn4ewiSH9tn1p897AFwJELYV/9HrWHpkJBsBRHzBdzddlN
6v9Bj6v5decgWp03ChZhM5ecuwca3T4qqBbb2KXlnJ0zt/VjW5agmAKcw3+M2Ia9BY/ctpVLGqNT
XHkh3WVHZQr+mM12bG7MHngrHAL4M/UyiuWvKj17q7ICyGea2o0c12IZxrYmw5Afuc0hMa9RTbNr
tbrtPlN4UM4MFc76orItfxQVQHZHG8r6ZTIbw3SkmFDe14P5L+Fwt7f5aoc7mQU2nYTFzX8NzhS3
SzxX8qBxY9dtFqdmbvsATFMjRl0mj9XsA9RWje4ANzSWT95tvbAY3cNic2huYl2hXcjAX7JpxOO/
LTx9ZBiZXTwAvlu31iMQI3UWYaV+Hjd2LopKJUhAXh3YSSVuucZhCvaG0GLyRiVb9nvLNJa9K8xB
11OCkesb3M7zU1WwvHimxOLVlrBb8INGF4j/+JpV40kKI7qZhiI89ULg90bNpN5S6wRIRLLqkw8z
1clfVsrijxsK1uO2MyzlT5gXbv0BiscQtwPq/AREo4lk7Qz4p71LxlkPVyiZtv/PbGZArypR+L+p
jIz/hNlL2c1lyM2VxFuGq0kX+S1mdFcM/iieCrzyNsTZW54xDE+XZI/1u41Ki0tTwhg3Xjng25jp
Z0wmCHOYNeu0pkw0aYlJZ4ffMvZ/ZdGv4Q6lSLo+K8zrMJTagO5ugYzb9FkZOv3uHQ7nE8SSLbnE
+DMZYlU27+8BUS51O+HOLrsdP1qMhmvt+1ePas+fawLVrNkIw9Bj2rP8cSI4z9GA3w5+3I75dBZT
5syFAuElu/52eB2UqvgvGarxvwFV3vY9yiRR514O8VNwK34sJGH0oQlrRZ4SjSyRJoWN4T7LUGOm
CvuNR5Sg/NMBTva0ZG7/xMbojB66jhaU5rsj2amoYvZ3UoBwtWbbNW+CIDAoUPiU262AxJ0MHkmi
SqG7aKuYqGuWY4x11GxZvzVCWiVr8rQI82ndEiRj5b7fk6ueqPgW8C+9JKiKsiZe6yQ5qgqD3bsU
JqQLRTc+fy0rJuvoq/P0Dpto6ofHxnR0LJZQF+dxGur4T2b2dPsEXCcRR3juKhQp2Et/GJ3W7Djj
Aoq6bdSrOGDAimsw1iNubhRtMOhgfuC+EJqMdmXBkY8+SW/R9D3Otpq+p2kAm24EhbRN+jp/GdU0
kSYaAIb9YZNxK06jtQV/AC/U7KcIowp2dgi2L85rgc4VcTuxL1uBHcAnMMtARUgZ7AbHJeCTe/A8
LZfzREzILluv8FduZZ1yxMQB9nZPop2XeFoovALKlGLqDE3HcA/UCPxqAJyMiIIac4j9J9QjBegV
aS5n/Gyzeq5GO34l6N+qq3e9Iu2wwLiCqt8z9wBKP0RUeBxASEx7BNc9KZTh4m2fqgHLBWWNzEt7
Gnww9dZmaV6Gk4Fpbv2TJmUtT9CRk/BruaXgPitfS99IhAzcD7iHaBe2rf81YF7xFENp2O6qYHBd
7MuWrIeEoNFCP7kiVhCqRZRgNTihrPcY0swrgm2asurn5Z8e0kXXJ2OB8/usKjYq+elNBrLJk0Mg
UmrvtYhjyWG8rtEMkb8bq3qUNpgMsOwqolh5e7DlMpUO+VwZBkVglPpocE92ETPgqjkQ8K1Z4RT6
FqZOEErF7IiCvqogbBdITlpaRNgqJCrl8RSxJ7hHohp7MFDPWj7OaNQrVNVlh4pGpJ12N8c7ul76
DmDc5jorauh3Rd1nuNJpwiAEpwmZ7wrC4ChAsFeUdelaqe1ch61+RgZOKE/9HtRjimeeHXInPZRL
Gt/SrDAbgcBo+GwajPsHD5kFbWqr9kKZcyLKcXmeYXfXTUXq5R3tvnsqQ7J+4y7IPuNai/ACQB76
c6G1hDl39kQ+7aXA0tmYJLnG81J62yx8ZNFhm3SJin53+h0QS7Gc4xqS5sXDDhO1uSaAY1Qx8Ncd
tSW/LreK+o4FzK5aUebyFRVXjzC6dCunT6Mrjau06otXmF/SZ7VEghzEAmsbMHhyqFd2TDDYw/2L
SKB7jnGxw2kGPu+TmdNxelVhWC6wSogJ8JlyG6712kP5sPnU2zNcnMncKqwb7KSFa8Hsh6TaUtWk
UQLjDGqbNHQwi+CtmCZI4h1KVPCDMcEi/MCLgooHDewvtKs9xlWIrILFdki7T5fmpiiNF4mtfAyi
8ZXxQ6ZJvXdbJpLxAHxBMp8LEDPzu8D59gr9svrnuajvxz0WoVncgLREPpbFR7EihOq9woDqL88k
f9glSxBYjLc4fogSkHpUI/GLQADoU/UWMG2oYGtCYsY9Ag9wrAJ/JxFDy3AqQ2EYbPUp5JaFX3PZ
55S1eMzpXLY2VTQc0k3Tp2m2EJAPSFea5qca83Pa1aWMyksagyf1F53kXj/5mGgUFVbjjMP8ODOv
8DQw8a5hl42OMww75VH7IU8bR4f6fY6nWj5g8ut+sS3awxEgNup+Sg/U0Z+xnkQMcXr9f5jTaMsq
UW08pdX7DQGwibZKk+R3Yfn8hOrP6hMUK8CfUmDWorKbQr/umODW2YDEOcx8i/sxMwbDTWeZBWPS
ccTOo6XR8yFkwHAe1Q1rDAwDseTkdoWPO8I0hp1WpNfYJrUAiYKjWQ3IJksxZT9kNt5oJyBl/zQU
sM0LhrCEdkWd7p/FupdfOJFSFLhbFemD2vDDtXEk9QVeg+mR2Xw+KPSrAFnFVNaXyM19cmIww6il
3U3FYYGD7UOsj0qWJnQiLTdzX609BORmQxU23M+GrvwgN8B9D7mNqX62kK3p7wmNY/QUgfIM1XCB
DPW6utXdRamVjwM8Wb+x6xVX7YIsFYfKJUO0DQ1hB12U9EFfhDChfMBthX9amBIPUkBF+JA5PwH1
Vob+YKZ+e4mzsb6mrpqqjvA4ARN17rl/zrZ++RnwqQytBde5k0RBP45Q5/0hKJrPSYCX//eAp3I5
O3TU4iDhIPo9VTZ7gzFku4ertv5XJ1S/abMVLxLemddJTHPUhGyLPwE9RNll7Ri+0d1huoCujj1b
IYvnDK34v17wmUIDn+S7H4a6+svRdZPTOudl0mKsiEYccjP9tjNAWlAow3Av5620NxF9fgyYP3/D
ZIuirYc1plvGGB3GDr/OBbnfyZGucDKcpdsCBhZAyy4xAX7ELetTySu1E8jAdVmeqwGkigRDWtdi
sLMuOFgCBlcxKi90XF6Mx35O1LuuMv9Ba7xvNzsv7bTYMSKQXKsT84yPJ5BVLRjjmRtfKr/2LzhS
o7u96PmXwIbSJdMOKqu2NO5hD8ZUz2Pef5ExqrJOxIqTq14UgtwogLH87MIIL8ng94uRi/0JwTo7
6IQsGXRmY+IPM+DAZNij/tJ7tiXHHksjG8g0BMU1ysQ8nOMMMJ42gYhYd1ksYdEA2RlPSblTVAGY
s2TvaLduYnCm9HboQaIvWjxxFdwvzMkDWVDTND00kcd8QDrUgaL4Uy3gAkt+3Mhs+HXaAagBOlnY
I41E3EEA3KHwsy34LsiU+sNYDCPF8B7c+TM0q+UdFkICdduaKQaEd7ThlAChfC/trQaE5gg7nqjQ
LgEmglXWShTxiMJ8K/KD7kv2rOqd7i1+MBY3cQwDdCYt/R5RTkUnVNZivV+KObWdz5wgHexpwytm
2fwpldXMHjFEXtVpG1bSH2GM4tODK6VZzmZEIUhD0kPYB+/7uao1e9tKPHhpX/vHydYpayGnl+dU
xnCNU87Ii8gBaOoXnrylKkGoIlMRZglwq8TouNQ2tYRkbGyIMuK+nsIMhV1Rys9QP2l8ycrCTq1Q
a/UTJyOAWipw1KEQpcCxxZzxN75mqNllbItfsTMoNORS4qGbo3lr/E2/7AgC6W2LMUGdtNMw5w86
TssG6/DujK8U6pdFDc8tJIQ9oiU6CQgBWTMFBAzcBqU33vCMFhLYBYK6HcPrk4EvBPfWGs1JRwOx
41vqhPiey429jPEKbswM4btdkcFgD8vI+cVN0dbpjdufaBbmre2HgJFoNPLxH6pjVV00nG5bJ7eU
n1w9lX+HuKrEWflKHfAK92g/WKRU1099lh9qkSjZpLgxUf+nPX9IJkzewD2e6EX1GQ7WuMIpdB17
S6orxML8QaXT+BUV9XpDnsU4YaB2RkAyj0N4mFi5q8argu0dZER8OwSUoPsqJ+Q01c4fkN2JMplZ
WrAmq5V8HGmJ+Vo5mA9DEKKMoX30w/Vl/OZtMV4HNtfvGXD+DgV25g9l328WCK2N/AD3FqWinGHo
g9urqB7NNKZ/pl6U6a+R9z6ix4knY32mlOzRi7lB8lvEgdsFXTvU1mOuLAyQxTQMpvW4c/cTxBe0
XIpIOeBkxzHY4QhLzD2NJthpEM+5IX8OrN8TuloEhi0rZnmDqQpxt891iQntXC6/bE/IJcd4kOF+
hEsJpHK8AQqmEmSMwGdxN/FcwlEz5cM9xHf5ZfIlOYGYWP4XOMYtUF4lm44+yTHGKirRV91uIBSd
kIIwfm4UxqJ2jOX4c4OmwJoqwyC6ATd/zl4hROd3Mi+Hss0ivCcNZvL4JeYJI7rjAFKGvsQUTSM6
v5KEfzjcJP/h8xm82qyvuL3HgGnaTjuclc1WzIad4LM2w6X3m9ofVMQogS/4Fn+aATX0l8xATHpE
AvyqRuU/2OqwdINnHeDmrN7Hf/NgbNFE22BeETizlEe2c9BevIroixjLdT+jqVNpB7CBIWejhFVQ
aoVZOgkxzMBsbsVznReuPlZQJQ+TTlTSlAYnRQ+x+E+Nz2jsxP84OrflOJElin4REVBAAa/0XZfW
xZJs+YWwxjJ3iqKAAr7+rD5PExPjseVuqMrcufbOdbNEILSwUl7DVsN4Nu2PKQuiX/5cTWWaU2I3
O4DwcDiyiIWP1ixEV+8Qmvx/8YwWjs4g1/9Y1zYR3btU/4kmFxpsqqMp6PNsvmuzau6O/Wi85Q41
48YMlTDWVwALf+dFoY7OOe7qF3bESkPdegtv7ifX8kl6rMNhY+vPwTcRC0n91R3n/9hHlK/HSDky
Ot/QiHuyOeYdMe4tmCF/CBPJHPo7WkDsbGXru8nPEnDxSLwQfC7ue+U5n75xnEMQMIW3HcTqFNx+
aIbN7rgLZlqOslwERC8EKN14VZxIRufadMrixLQjojRfiio4sOUjgtfXoX3Okq37Gsca+c5JpmBm
7BKMv33YtuDUL8tIP9S08jA7UXiIt+3fFlrCs/MuSKLLTdlq2GXXOBfaYyj+abBcjozvxBVoX/6G
X+6j48BA4MfsLOI3z0DwFLq6+DAizGawAoMmSUULMcQpPP40njv8EqO7dvuGYf+ecFOUGN8k4fPK
RPUwJx70zeBil9lJUzSA0rb2fquiGqZrn9E1IttEGyYUsdlD3PNHI+5K/6ve+vXHFnG0cpzyTa6h
N/9yQCpPaOcLk0uxPoTslL6vwvDWHrSB+qOWsfiuSXr4PYzojeT3M+hO11IN067RjuekrFkOjgUA
zvsy99NwFK7o1zOQavAZRAmZnSBfu5EScU8Nt61HpO6y27e68srUsL7c43NbQ668Nh+/xBIAgq7u
mg27SbTbCw3ScM/SBec+XG9HPvbY/czMFMwrVvu8GdHCZ01STc0+13tIniHeOUY36oBZm3JQJvgr
ZsGcswv7MS3BxoqdnVYn1b3JD3zKrCLuhnHgCSW09Z/r9yEZ1oY6ZqxZR3X2OuEPBzHhnkxtsIS/
wqWQ35YsjzcjlukT00V5vSEcNm39Th8tktnCKFJ4fxoPwjOCO35WTdTvMm/j6NIs0m17YIalGTLq
CgJ3j021+ndhlZgPDuaNHfEqyk45osSFAb5lzgsttQJplt6H9QFV9pkzVVxV0UqWRMxZ+21AxsbU
jBpWa+5dNPQuuI0JoLb6Ng2KTn0Fsyunx2jMmitGFpLVpSOHb0JDyu4LDMUM5N5nS0WK4hQ+shwg
OzhN5RxZNuPtdSzbxwnoNjlhvUBlKJUJ3pKyRdTM8BMMqQGKOQxeq5jNUDZku6zmd19WjUWjX2uq
ht5nweTc5LpLw60YiNJs85J8Q247xuxROb4h8FZ/pAcmz1gLbX5M3O5u6jVSAuffla03xbvTbRz9
Y74iCFbMjA49ywfeS1Gr+6LssucEJOLNAXrjwXP79kiuf/TkdA0jGmeszrYXhgQLKb90cpOrM7lA
IXXz8lD6guNuLerxHLMxI9nl3RJB09RteOaVtf59Pg3et9vRa6QD5053KHyBIDnCnR+AM9BJPVmv
F73a+ELxatqD5LVjJbQTzn8DZ4OBkDpy09gZpk+rc3J014kb1KO95v6Zm4Or4uCI1r6cQzVRqasw
r70daQzitoih/y+MRuc74cLy2a5X1SyLQOZjBVvD/tadq2uqtbnWEC3YqlhV2ARleHCsaMp0kk7+
zSgl/xeUjftaZDTcV7oSXqlYz5wKhaQhJYnefnGfeqfZ18Ev7vegumj+Zu+ggNUvna31i8I+5JxM
s8ivJqaPTcl3RtJM2vi/pcVGc1zCqfoi7bs5TAy6Hj3llsWxdBZ07mUj5mifh4t/KS3nTppwLLFJ
xKrzMAn3SSufxR9Ru+izAU1rMMiq3N03MTX0xXT5fKeWJr53YVjeixA33KTZYIXBcikKZt2N+2s2
IB69b8XB2Ha6991VvcPNNJ9FHc7PLD9BbsRmdYbXCN8KxvyvAJuTwqNVkzAzTGPykHl+nJ0Uk2sN
0d26YFNsF53SAji0pd2ps24HJmwE7/vI2CboaJfZfh54+6Iukv0yWXSDbFY8e+xCAaucqkdGe85X
OVjWocTFKB452OO9Dn19Ma2zeWyXGet/ShT5XxaENAchKcfpx1CMLTcFEkNkzmSql0eEWucOWQrW
hfm4IwhR6PTnsOXogm3uBslhSxIDjLxmKN9KJDK+CAE6yq6ROnyjzB4NUEgCXLFlVRzf5TXVEuOz
adrnctz+LjmAB3N1Fez6ZpQ/Z0/SDfPB2cfGLSIWGHZAcAxDkFl8qoc6DadIVSdHwxnejxEjUpB5
poXsBmFGUoXjSCCDH8oX3bZsS2oKPDnu6Nvg3ATatFQN5dAtx1HxzmLKDG14p2e1vWy+L158dJCj
AQIoDivreSihKNNuXgpVoZ76vvtAg5EPv7Qeffm2kTPq/TQUlBk/YcT0xcmqrDomiRjfqFmXh3il
I8e9h2rl0141xzLyHZSSjs832Gb7HqJIA95g9xp3TeZ4X8HKWuShkM6n/r/VxY9KHszJpetg9uI1
+Tv3VPJRlisuG4ZjioUXu7CubuAR564/PsJToT3CsE/lYe5NHB8ik5fxG9hyYZ43y9h8IUdpgYQp
te2p/qK67IedbjVfWzTb+VkUWfujQHZ8iVpX7ds2Ua+NdsUO10WuzvT986PnxuGXW/ezdx9GwVi8
Lxgt3pHHI3loN01PPTlJKC7LwipQdJIoVgs1QJ4V5HuX4yjZ4lHMmBptb+fVTfHLesuW1quKXjEH
Nv5TuHH5tIfB1sveg6xqUl3o6UXmwLYku1RPy7D0jxgeuPAyoGgutyJWByQwf3iBX4hI6mwhopIH
b7NOdlhao7zqiTKXCqraLI1ykiFs7jrktiRlS6bT7AxslrfPpkZMp7YOthLX5kTcuTPTCJ4nJhOC
uWoFXaGVZ/KdQ0XHdqJ8a8cjkJnC4qO75CBFpV3eeM+9sMmke+HHR2EeSWAm7qRz+QEyUWV8M0H8
K9w8GmhlGsb/BNUWMWeym/1OlEOL2S7b1XSOuXPGxH5VQwnhM4TZSqoQLEZJjAa/BNBYROVLjKXG
T92ln54wk60TQggxbCeCkXknvMjHrA1eIL/J/2ZCEbIo6l6yaOjGkmCI2oXdxG8OIzEn+8EnQiAd
XJ7kQ4JnTYOE1FnMaE50wIc0233qNys55TloxTtmwwYlmvpSMfzl07uXXhf9R/RKc6ZI1U+eMztM
j25vcUex654Dx124LaQ/HUyPR+NY5z5+14irkF1ahWuPAAtM15xYvBgr/KeSoeKxXGseFc/rtys4
2XDPCZtfupqpyb5R7oj8PwDH7lz2bx9nttGdkIzEcUUuv8oYldmfOHLYHSP1ky586zAWmxk7/2gm
fuM7s8TNG15wYmK2rQqLc8HX84ZrNL4aHTJVa0F5HpYwUW+Rrcx16qcKeI7gZD6Mjo/BaZgZp4w8
x30GxkX9x71WcZotzVm6sZx3PtX1Q8lk8KdCDnqOYWJhNCkIL8ZZGLnl7Jw5KKuLn5H2eMnyUHz6
rBn5SEZoG+pfvuyiCYvPhSf+AUlh+T3zBHh7Mc8juCjjL+woPOk5ckUpvuKwWO/EkKD5gddB7epJ
MRtArvM+TMbuD1EHijDeKb63rOj8UeJiOiWbZqYziR5LJvN0BrX9hL1zx/w+/FcY1cKtzlXy0LPH
53QLKP4JnUFpNov4c3XpuNJC9Ux1eB68L5btMAfN/Hn8bcY+ubOFL5+iqWzPKl/YMG/95AFGLHxu
p6SlZMGuVKFED86xZ9fQj3GI26fB6bNTjZ/r39jekJIOze4QVYjuLV7JDl7AhSUyPvse2jBc/ovF
wLNUdwUgDCHdCb0kwxtWYckjtuG6/gwCMZpX445IR7iFmrMnCZ4sJRhuylI+tnoEYxtCHdRNHh8U
/pzvkFk7OCfGq2OH64D3vN6eW/Dba0M3vKNl5dVWvghJ3EjC5htXF8TBMDQXMry6UyxL2CHT5r+1
CxZ37sl5/RRjcxvd+LfiyzLHpykoyICFj8zvWZlo/jhlrNgNBt3+FGKcOjk15oa9N6919SeQ1Xip
8wx9xHLmp1xGwIC70McmcGyQuT7mdsEpHtdSpH7p4W8c8PImd6gFm/fqxeQxc9L01JeISfSMQm0s
M2uDpppTvJTFfDDu5LGActN+81lVvmWSLSWWtkiuiSKIunSwVKyYXHeEj9Z/YFCz6Bi3TWP2Mi6m
nw4D0YidasyLUzfRcbSnmx/9QzTOS8xmKEAXb14M0z5uweSfZovbcpaFREaXOM7SyhmwIG91WUYs
PyxKPK9JXDRX04YU/oGMSXXahhsCynLTeL54garc88h0+q7GTvGipA5npuADi8l6L47/VpLWLGXL
BKVCrSsWSk20xmjjmQTfDisXbKjDxvsIvh78dVhVUl63qGWRkTeFPpdUAm+bwnprGiE22iyPZeiG
La4Xab8iy8Bi35omxzUAFTEc51tRAHtp+YzJakDEminx/BTXgrePtjbGRT3P9pubcZ4fmAB4H9Ea
0kFVkCAOLWRW7RfPJG9L3Ll0pDQo2AzW4EN2mHaZH+HuPHUdGRnaBCzJQ/WiswhmlpLEdYXRbquX
oEXkSFxgVD92sh9tQfSP3TR2tJLWc3ejtGeWsxbmjfKwWE5Qr/4pX3ucaqzc6544fW5by/Ioq4+l
cnncbL4gq+VA8gXDmaoiSdhUw4C3WRWs5sgnTEtx0lT3DI6Z6HQQ0FHq2lie503fxE7v1rZoiIad
cq2vdz6BAd9OPNTxU7EmW7PXSzQ+rcDHV9lrsbJIEUFz1pD6nI1L1h5Ej4tuN9kBNj0nlxbKid/6
EWmQ3nATuOpbQv4c7GmloJydB8nzrtd8V1IVeQdkt8DdAXx037ZHee6p43/PEKFnmwTjvziee44X
4N0/GkuUfBEse/5us2n9xALQ9qeANWvrvtNsBrsOeYd7qWiifSIi82hHizeyyOi9nbUKIhZVVY3L
AePzKhw56BaUJkTNCyWqCljc1yd/cZ0w4+OSTvig66G/TjHrC4g3ZovMwnXDcYssEewMEdrhLyid
kD2GSpZaNcgdY3FzTa6afMnObxb9yQZIM+Ib8b3glGNDKj+wLDBmL+8UZ0rnPQKVNUPO1qwIKZDv
YFrC+wxJu93F+J//jbAn2VkRuvkaJVrqG8UytC7fpJqwVEbZ5P+bxVy/ay1Q68y2qftsYzmWSLN8
jrj7ipE1v4WIYixzY/2biDymVlNSV8cNH/vUUVbXTObXSmY/l641cbgXTSyOSRusj3KYG/cD4FcG
fzG1CtaxAZDa5c2paht+kwwzcwHREeK0TdvI8SNKz5Imvl0xUkK71FIfiXFI3Ds4wrI8oinmzAAX
98bwbL36R0cb2Scc657eqyIzd24ouFezWPivzUrsQYrhQ/OYkIZ4qhpU1VjU1S+efhRwgV3/E+fr
7ZX2Yu5JUzb6742Ifm0J3CzSkkE1THEbAIp7C+NI1rskpKMm3aSqXcz2YO88BOsS7T0HGneH3Qzm
TLWc4QHd2yoPXHJzJ3baDarw4DGAbF5YnbuQLYFzfnLvV6Ju/8CBN2pfw0rHV5yYrApT+B9va4Pr
qXhNAJs1Z26GDFzEAWRd1wCxEYiAOXyPn5Y/K4FdeeDK6B+TeRXtkT2ftFfDMPMFJRjePywBLbiR
Sr7pHq38wVpKIWaw2IfObeV45Ws5J3H1loyVp681ui+IC/9yjfxheQikg6ji5wXb7OBn+ZuCuMzX
jAQD+Z+dGkqBuYMA0WXcJsy2K4m0AAxwx5+/0YgkMexqvXjqLsKXue6jtjbf4aIIZ+jDwehTwT3L
MBHOxNyripeNgRR9tUqRS2kcdTWyULLF7fk2Or2Iz/jV4Z/Sre1kcLtErbfkB8cfTf9FvYmYmrbg
a7S/UvnIjYpFjeZHhaHIPKAXofmuUSyrBw1XM+My8c38A3p2k/s5orfbNyAbw477aZmf861P6BOY
BPYfE9jFq+epRh4mU5XLaQr7+SkMRKYORBL0otlJhkLDvedGEDaM3kp6fQ9O9KAxezL07Y3/TALF
eoHY7qFbca3fCdXAUQxrr09uvHnvHMRD++mSnjITH4/UdYkCOKcLSRBtRdUTrdE9Sz0AmzjI2dSY
AOKcRy7Y7NxNUYF5dxwddeVkMCB0xhW6elmdgEZK+/OFLcSjeig6zFTfCHSB/K3CQRXIFo366hin
y/1mzFS9dPgzGfUoueWnJlSuuhatOyP2ERAnl0/e6ikKdkT8YtUYCQgZvwsyn+xXU45QsqnodNn9
KjoU9mc0zNU9FoIQcFjlsHeo1IIhPjHLihibBJE1OK9cb46bV096zebtQ4kl+tImDDJeqrr0zNdi
AyYeAdd5dycYRkV/6IaWYESDVcBKXB71lIeEu3RdsMJF3zqPnc2IHlt3pUb9uGoegODMFkufBBn4
0eFfgNQTZkyyOFZv3UsV+Wd2YM79V8xbYu4rogsC5kIMZT5JsxKo8yI2pPh0dR21bdoE1hLQkrNx
9rmXuG0vKIthex3XJYw99gvA4pYAMyxRBYEmZz3c6kuWxIzKmZIl/9jh18gHC1lF8IqjR+v/7pnN
3XrIeQsCAtS1To5LrmV2NwfeSGAHg5LiwRlHU3xv8AFi5dumhP/MMU+3wAfAc+37SFxZ9RENvoh/
VqRH+Nltd2hmPkTeSWL261psI6NOI/vIXghjEKs5V+wqHyq0vToOnYO2svGy17KorIfDzmu6/pHQ
GXwet2dntCfWp/ZFVKVgMLY4xElS5edVE5kV75cev3Ia011BbQ9KB8faa7dt1w9F0HPftWHsunj4
lzX5GGZRfK5bHlX3yUgZTxoHNXN/ambNEz4j+phL1ZnFIYK3W7L3G5vlHYh/KPLXoPKYL+yzIehQ
H1w3GKM7EU3YuVP24Pjj+wCiNJ6ZyKOaZ1Y5wU/XTiAY+erBxw+jSNrDwohy/AFxHXUvvR5G/x5i
LKQ1zdq1PhaOiMsXPpPtGQtbUB4yzIvrsWKW9xquUVjuyrbGYkmkg0/MyWAoib2GMR2z/yQ/90i6
9piFUY3SHLJ8uV2cESiFmCUPD1s/tj8jyw9OMdi5XnJhqpEXJxMnNoOFRxi7ygZV6jr4ZD89ClOv
zdmFP9qebFkoNey9MFL5oWxIvjiXssz4q89LMvfPUG9Vz2Pu3abX87ptWRqgqPIvUMom4LB2hnCt
T10U4J8nvqBlQIS2wjiS8zr0ypMcQ2NiLkFJQ3xg87Q78I9RSW/AXzaIfjzbqU/qxzDprQRyaoch
2s1GltvD3GXL5qApu8xSM2JOpjtG08Cn0eqjs3XDsp3yOs6/+w3fKA5i9s4/Dn3LnKgr4fB4qjTE
05p4lM0Y+H/gGBmiVDgKUJ+p3PJsuwCuhZCa7THS8OipiSKr2Ba8uE8u487tkGA4oV4a/KduqP31
4rYRnvJlEiWzLX9msug5iftHkL4CTVD6XZyuaG3VoWw1rk0pkZlVOObvFS8dAZVyeHXIOvvjUWtx
6lQuEG001frQDTPX49pw0RIZtTJiq/RYnHwlAo+IFxf1jrCDsr5mE/HhR08FtHEeW3aPQdRUPxjx
wEWHCSt1sLLNzc9q7SbQF4tskhbTQGdk9C3Ti7tQ/EdXPj2YLCIGYV08xNyo6ZOPvIMW3SXFAjm6
bctt8XWR9686TKAOE2K0KC9biyim5dB6XK5ZcSgLXBZklUJc4aTH/lfNzN9v+WrbrqkH5492GsAs
GyjnT7xsU3nnMVHZiD8vsW5gOyPNfSZFDKyNNIf11jTbpHNxwq8MQYKkvEEGTEyytCJW9J2gKfy9
nVt58zl3evfcoD39uJ2L96vpuQFzF1zzlZGQusgmp0OkYsCiloRh4KUZk/13ZuHtVUEp1Id6sv2A
gt43RDMNgv+bmMw9bFZ4jVg3/ZgB13L0dQVbyucpv5Sj2q5LDdGYWoCeBKSzzXKclYtr1B/p1KPb
82a44/JowjGamNtNJjkwZCvMyVbcgs3J4glO2B2O6fhmQF0I/rqE4RaXPfVlV2Yv7irYJ7WbVpD2
40Yr0izMWcd1PCFr1O4xHkJjPzOWo/t3hgHsfCySxSYUPtNc3o1Ji/+tRo9mJNl234RM+WAEmMoe
smKJPpNNOV8UZXwmM3dIs181lkhm6beKubSCoinLFhqPdSORjgfMOMMpkKDgd43vxOV7v+iEOVrM
cmze/qmwF8zAPBMFWVSXwlLUgrTBQ6SBW5lf6IkU1cFGlXsuI4/IuZ47xtvTi3CrWNIq1HVTKhft
K1AKvrTZ1W7e7NrN9eL2XBfdIsgeBjhhTgZFVPzS6zIVj5m8TWEPtVEJQ6aYXYMRZhEo6aKmpwtw
O9EYI0XYs+/j5PVfUJGm7WOLWA0EPRNmndxjfmnXM3jWUB/DSMceavOk8NBGtvSG17nGk9GsggrN
Msa49qBC9X5WeVSSBjbDlbFkHSwCEpZuLbQ58zzQPaol/AJ2+QnkFOJcDoDH0qgnMS8t801O9yXU
5gfQeGGualrsckwa1nv/sLS+D12Vb2YX6QonRkmsUZLWYtbmnmgfzHRt5sbjKZKjY37mgeYjgKEN
fABjn73yd4U/YZCYx3ajfOYtBgGqnX75bRcgkftMl2I9FDyP3VvcUKMdSrgcDA2BE/zCxcEHF21d
AzMnPQi+Nhld9TkulXwwUpTzqXOsKU/jhB7/xNFj3GW3jc2KcRZ8oYUoDhJ59EqRQcO7U/53HTNZ
XvjVNtg7E1kcDzw4qmfsWihxCgjoGz8NaMY/Fm/fIoDaFY98Rvn9yf5BQjKId+y8c6nXent3K7Vu
u3l0ZIgdpnCyhPspUL8Xm/fzHTac1b3bIC0/iJUqi51JECHODWbhmNQjZ/j082n6hdpJzzG0Tthh
T6365rgJNS8n1s33OHXm5MfQeYzzJjS0itQsJrSkJRX6JwPW4N8WA5HujJw3jIh6vrk4BaOPlTWR
n621JL6g9MG3FTfpLapZdbsXWx50eFHLuPyDjide5FJE48NNg2KB/aIGWHIShrcL5kz/hKfX+cZm
5100Qaf2kfAIzN5GAYcasSE1wgmhZ1Y1SHXlT606Bkzl70yVQ1eHTW67azYq1VE3NTi7kqiLuFSn
hYoJSpr6dBoMSgkariT5im76FtPDIfiIzopvEuWRLyfBT24vvNsi/MwUvEQaZT6AGuoSV9pA9/jL
0BHhzEBdzNNt7Khs9dLyH7lvq3mX96q/4kRWH54Trj/YIu/9rpxQ/BeFaG3fjiyT+VLRv+P7wy5e
26/MNpQjaiTk63QLXin3+AkTmNrGo3VbByidc+2ge6clKO5pKdD10Njsfbg57RP73TGQLm5c+ydB
6Bg8C5uJQE1DN8hQjEfuvYCUpcvUBrl7qGohf+K+JqOTwaL87WVlmxwLRgUipVHlIKyo+d/QJudz
WG3l9xqX6iUiduiRhNL1n1NRF6UyR3zczTcDXFrkASkEgn2hBEMS+fIYb+H26mntfPuFs2y7RYXJ
Sw7V+C6nhiOf+Xh+GHIp/iuYLm8pP/VtOkr6w8PG2JoOhFuQsreszr0oDNEHOj+4tc/F2G+5eUlE
5j8NeFHuS9yBaIdVw5S37EfR7iWhms83jRZwRQQuktbInDxZYCP9HPmGve8okjxkzYfk/R4vyF+M
gEeyf+AqqviqpKS7rU0YX2qlgPurzn2dsFWtB4IRb6UMrt1y17UZGQ4eIZYEoNhf1rBnAWqElDMw
y0IuPE1N8e77XrVgfCnR4JrCxdDe5eF70JP2kAZ97v7ytZrEEXRvnVKig6F5CaoL91pPukxHj/Fh
P/TZU8n/cciWDnqa31fw8IVJgvTMNfs7GEz9UQCNMqzfwoWiZIhd4m2WgeTIsyqrKNhTFarhPpty
fjxJqk98lO1knVupgFDYwWX/UAlDeZTY+pVPE3NLnzj+OyFC8z4PWjAMU8ha/FXqNpTfiBU8Ep5Y
AfJEN1+jT+jAK3kN9CAkFa6+Q0JukxxdVHnSZTY+nQ+BNZmFDXnfxrCzYXMF+8HIT36WGJ9orMr6
NK51XaGw04VcMYUsIcex6l/dkUionSEJ9sFWayIOW8ROlEM5+q7LmQwHgE5/O/cbMbT9MbB66J6r
kbzUO6IT8wlVhCsFkCemdnf9tWz2cwl9dQfsgioqt4hk1pjmMktI1jziMI/fYLBcH+hG2fxsNsCg
tG7JmKCOBY/bad811xbKkjQ1dBR/x8+a2b+Ir9Fy6jQ7hiI6cyfz5pOdAybiaS7b/v88INO3OA0Y
43p/nImS4hDWkR3PK+Nf/CyzaOURYDn8AbsdFkdbkux3RM7JNZ2kgbr8GPAPLfOpjfVAqyaF/29i
k8NLKGWm9oBtcXE32zgfX50qry7ShozYGFTbL8Erm6Qawvdli0X1OJCQ/Jf/3K37wbvxbBrwgIdh
xhGYYhyum2dowjJ7Yz6GzZff0mleLCkg0Qk+1UYHepwKMrHyJZGHSwNBkDXGnLKRxKI96TfOF0HA
2Ke8Lra/Q4I13Y1Z1trlT27BYmu86dvyuwtoNvjCSkzjdlwi3P4xTAWnC/gcjD61r6yhw9EfR+BM
skBUvp9vCYogmR10UmCKsLtMBCgAvsFMhHsCdb3oPe5ChkOQLe+SYOFjjtEzP2DWxtqtMiwLJ6Id
cQY0GXcudVfyHOGfIIYWlZIC1rPi3JDCOZ2SmvCmW1XCt1Sj7l5FrWEjVtk4r9SZWXTXgkX6Fxnn
9NOdMqW6a6cIb2aeZVwpaV0KSQ7Q1OiGz3hw109i9ZIzOS4rYXG8srjWR5fgKoWvALeHaorHAXUG
IdbE0nsoN42w6o7QI8ymMLkBb4aMD3TUozE5JAKsabS2yOoZKNnbgtxwise8c8F48f4dMpmPbxGh
QjszZLonBrjhK0zaJPwohKm+2o2BnVVxE5/qCj9NGsqg/aGnsnlTgbHTf3m7+voPlBdd2ID5zqRc
TzevTmaW8bRh7lZPMdKneiC3c3oYmNcdcE+10cnq6MYvjKIXJPt28gWRu2Fk1FZY4SEV5vAw8UvU
rp6n7KeNt/iitxuKoIksOjKz8uNznduQSacYtuEH6bp5fMTBrSsyTlvQKbZRbmUaTKt5NrBy3AJ8
OBQOPGGncLEY5LuekTxDb8HIZirc4Y/eLCYQ6ClgADJ6/B3UJXrHNFTrf8uGsf2iwaMZhhFGeULv
7Z9jU9ru4aaxL7u4xKG9w14cxk9VTLbvMUIDGY/Z3Hsf0lurUyV85T3AC8XI/m1Leby4pamPwCss
LPFCFOT/QB8oiXGuyGf64ebmvnCr7i7uY4tc3TlYk58Ld51O0ncRFZTf1uUBiatz7heQ8XsPvfl5
NV3Y/TW2s8leumHefTqFxYcST3V4IVGWZ7ybx647hVgiywdy25jQkCukfusicy+QSuArDCxZbtw7
ytPH1XjgQTG8Yr1n0Az2uImpf8zNjX0sSqOH58DWTOdx+CX4/1RcvOUhEj6+BeixwwofGFw44YN/
sRYSBhY7CKnLbNQEh6dzguFnSyJIxlKfUIuJrEjzws8/AEOr+ZRg57n5SKPOnNsw7zXZf74c5F9B
wUUOaDt4b3gIgjcQCSov2rjcv4YOCVw7JiKYdZMeq979bCYzH6tyA3dTkXGrS18GDqM7v8IYkPO0
z9hp1sDBl5XTMi1GeM1V2kxux6avKrkf7K02GzxVncuwaP4i+qI4TWagSsH5Ry/v+In42W0JpONM
Zf9k6/A2iZ0C9124Iz6ObM6I0VVVlj8GCRLL10R4VXJiQk6pOtWwBneKPIJ7QmSYWEWyG6az8reY
bMPQrbB1rQsl/FFvbI8gK1MQiBD0CYPvoaLmSbHYsXgJpsAU3RHsTjc7khwIxFjcYvzTY6aPn4gv
k+MT3Jx7YNpBxyZJQ0dP1kt3sDhN8SDqJrpPZF1ykZCQifGpprO5rV0RL2sdZd59bmsEc5ISb1YZ
mkGJGW2UNz66JYNHrkUJRjxGOKKNst8kYQdvWgqcF3Ue4NsuOKJ/lWHA8d30/dbt6ynjysNGByoL
qpjP+7XCsKKQ7rfUzroZL1VJAuCurnq0l0yEJeOR3o2Ho8OEhi+6XZpL7m8AcUSlrmQL1lF0WLOO
kM9sJAt5l/ncKAROtZRYQuX17wirZZXmQPLPLpInNCj2rh1BAHhBtKEA36nGm05ZUIvnmYFZu+PW
4CDG4HIDZTOIBD4eA7XeJf/j6LyaI9XVKPqLqBIChHjt3G2322mcXqjx2JecEenX38V5OlWnZsah
QfrC3mtPw1ONuwIVhAHtsFGgmiP0f4AL93qGjbWhnbcKCAK9/8x8hhJibLx8z02PgEaSR/FuYw+x
Nlkd6p/1ihQb1x3UI/QcdY8FGPuXX4KtQaW4ykLRiaLATo+ZXyFupn5ynX2nBE2BEiWSBC6ivDqI
qR/ivRAhVGb2n3F7KKImuo3MDZ6iOhxfE3+hOHUHUz+MstXXxOZ0QB0YAUxw5ArEYIpKFgOa7+RB
DgD1DsAt5V8dDcDBk8aKXooakQnFteQfmlEkqau3sNqd2bzu0faG+YnzM6sflFz0nygrnE+3RUkG
THBeZ2g0eqcmZQEE+nfycYi0Eb+QccQ1sx3zoX8IbStlUAVi+8yoyKv3oc3CCCHRGOBydnEpUP85
2M44ha58aPln0kn0NPj3tOY1H+SVIwN7GaR1VDVexafgosAptpiyVqNVXIZ7bL7rIqdewTAjuMuJ
aeUUv8+D72FY7TggtslUozCmcqZSYj3bsZAtk3Sb4Zo6V07OOehFBnVDgUXsV4EeCvYmdTiijbcE
L0nVx88FQL33AGC0s0laf5UFLH7yYZYV5iD7lj+rW11+iwGKAn83eNOZj9tAtOpesyX6Chc3cHbr
QKjdVj5I3Y3XsIVt0AK9UOWrep+U4Px3tLLxU2jiACFY3VXyBdS6lZzg3SBcA1dMpxwpyz0lIoEs
wJY+/4EAsYCMYTX0JboA2UdX6OSlwvb+VZC/0pw0YmyG0gyRul3mpUgVKsWsaqN806PEKtjrJ4SI
BQyzdRuxpPPQKFsFQjd8Xbzl3WxyjEOJgwgjAkDd0MVxPWTLzClXADTngm48rziquYufqzafbkyq
Bo5EQE3MphEHm0mxg9CUSCm2LuBrqBBXV2DYVt20d5l7O3sVsTDdrXFwnxQXnO0sM7ABVxzLT6NE
LYrgke+miRANFdw51ZYhPc9Jg1Toywpm2onEGpGh4TdJEPzN1b+obcsICJYrT4CGGQSGbJRJjvD6
rN7PdTX/a7oAiWACOxPRuiCSOmFSQJMWNO1d0mr6Q51b/SfgWR7wzLMAxnnxKk9H0o2PjOYHtwSS
xR+5KLVwwrn1u+mYefF9MpzcsVdhIdL0rfgTZm76LXFbV5vRTlKbwKJRXSIss8tR87RhiLVqCPNT
hiJJ0Ig0jFETqzxOzoiiES0xfBOi0ob4MlZT529M2rvxIe7Qv+07uwyyDbveIb+ifkck2S7ou04S
hvF4KZsu6w5RV4xYhxcl5rMrBbYe1DSMSPjh3BZxKMimrgcj/hUmAz+L6CuOxz4YGKBjnmrOsDeR
EFa9Wu6aiCrnQNM1hn/qfgZapZd1Emh7omW62Q3eeJ5GzgcaTr5Himh91ikygV1T0cEw+LBq4B3R
mnbjE+RzFrGm5OsBV8LkQZqJulBPKrmvfOPMh6GmUpqpGdM7RBztzOuZJvD/aQ08pCPIb7J7OSVZ
+ZbwKSQ3l01c+1SrjNElhFUtt1FEuUan4tWquVNe4A+GcSaUzrPrwn69cM6U8SOvwdRyulMbbuEi
tcHNTXOUDUg9O3Ei67dO2i1YPwXkJxz5NGkKIb9nrLt/iX1ThI3hkkuYH9eGLwDcJI7Hk+7t0oid
EUW/9CcXxKjPWROvJJIw9AdawZbQiYeK1JWZ2WMwZjvtsNU3+wIhUdvcEziVhc/jzMN6M3YH+ziJ
A8bAqEC5/M99ylrlIYL5ru5GxtLWHqgS7Q21SNYejQ07rwJePI5ldMlcXkGXqQha6IOwTYMpFjMi
q/cLxRIaqK1U+H+xIqVsY9tTNKIu/yjQ50VYTVohT+B6mrbYCaIOqh+xCOYHkmMy+2hkyQ56jyhO
87MDQG/lg1f0uEzVgjJrW3iFWbhYJxA6B9onaaFZNA1+QcNvDtNngNQKPQ8MJZ5VF8EyxcMw8PFD
PQpoP9B6AMVHr7liXlRkF+JedjJhf9BOZexvesBR4Xem1//upJPpEvfGhAUVvU9WF96XsGDOkBAB
P383qIQ1QJINPMdwp6RzbeoB+G+UGcveyJTpMypIBavyLpwyT9/7qNJh0Ve9C5RkVK5PUEyfp94X
bK5gFWSidcNA7MzI2DAz1uW5LfkAVoFHJUM+JGxJ5yHx6vraFWtnrmtDjztnogT8Z/uxGt4AzQ7F
48h2O/tfxJyFoco8ZcvNbUAPn+ZaIr5mcSf1FUM954gogWg9RT2suEdAVgUyV9GW7rWDcG6dB8QH
0Irh5bsvym3s+TGSLuM2AQknQ1Dd9PXGRZ/WnEJ4UIyUsZJPh2hInfi1KiJVfmlRz268zxqbIhUe
IWoRdE/BvYwrmASDAD7l0xS0Wx7WuT5PPikQm9nyh3g32gQVwnlw6x/Da7pF/TIOH9ydwJKCWPcF
8IaJTnUD3RDTUgIHOjybkokcM3TtzD/IyUVsdoyAGgHFahV190ulimOLBzdirV2Oz8ZB0b9NHJH9
YYhPgUEcGAaSUEmUyiAXcobSvdI7dkNW9YNP2BtemWQ4jEyQP7FnykJvJtTX40MX370qlPnbDU4F
Dpmo0L44ysVeejBb0tE31mk2ZaUcs+GtSMs6e2c8YuG9Ty3kKHuFogPvgtGRqi5y8voFRzQTFYbh
BjP4pWbqnB1GH5NODGFt3LkpgL4PAiH68DSAmKQNLTS9LBCxtmkOjR8Bpse4G9GHIxlny8f4OKam
mCkS8VBRsJRZZe40Xf0c8oJ3oHioyoKSGF4NyKeDYDgiQBh2zWwceQyngenTnMhofJ8x74IFjJIm
+ofnK40uOEaxWmk3ZCEDBpVaBGo8lhWADdGVddGqQKRZ7ncVBJSCmzQj8GODu8uZzjAdPetNlgkq
94Q+3um3OgpZbbDHY2MRG8FdhTCzpRhBdgH2U+o2AHPm2/NThyucjaFVcTlJAuSqX5FaxrtwqDU3
a3W0iWSldrTZWsCDjcVMV9ilcNlIiyyLnmEF1OUvyTcoFmc2meKJbhe5petPU3pAdDC4l5kVfokv
bN1mMwOgjeBQ1EcgYn0W0ZfN2uPUrtS54P3FPO069ndSCCEeosFYGz8Jiv5jhqBAPhaeh9ThkYSN
/ovurgsv1FRz9SCrEanPYW5RnvDgVvxGn2GESe9GnxIfKrCNw4mhAZ/4Fh0wsgFjR5V+6vhta3/j
UJT2rG4d1A3utEQTXMIhYUrSBPS0m8ahxr6rs2AyuzoXai73zKH7eUeiEZMqJi5T/ZiYYim6e5IV
lHlKxmII8i1bbsgam6mOWJ8Iz0zwYhdcE/GLYRJU/xRdiCoOvIQI20ciHVaGH5pLiKeWZvWFBYhr
F4YbY4ooAT8J9Sdhry+13bUPi7twlkiQmvPJpDXubaG8/tEFWijuOpr/Fme3bptrheP+2/RwYc4R
rUr73S2to98rSWLnToPI7e7mAQ3nk20sXYLUcJdXrOmOvR91M9uXIgYm8CHtOpxusQFJcmgxHogO
gZPkMJ2ruW9PBmiQDXajx8cRhqbLrnqmdrgjxxQTTGO6OvkardrK3pWeLet/Y7JQDbO45CiQEIq8
jWpTV/foNlkA7xcPWfyZ+271sqRd9guaCYhCuoi9JOaoemnkMiwPwK6TAu1EqQMHjRHesPwESop/
DdpS99WA/2bhk6fMWzufdpP+Q+Rut2dKHgIljhl/X91obsxh7D3vhaoa8puQfIdbzasht2phErOV
EVL13QgKJ3lSJSO1DwrFfAVrOXVzEAx4HECdMf0T4JR6PgJ2QiNHg+2ixR/on6dNkDqop7KsDeh5
RNdYDECmCls19D7H4+VP55dCpIV1c62h0veuzWCM4580g3RDOVeaP2i7MobTKyQWCQNSD6xGs/+U
pKE/3mFdkFccXMBAIK9I3CrMkTinIpEOaNGUiIz7ipTG74+zrcHlusTWUWkOSRPclHZxGzFR8cfX
lH2ZWl8hR20g/4frAiCYv90gGuh5K5+jOYMR2+7HQUIlcVlABTQFDHcPLd7jBS/6ejOsOn3rACaP
iJYdb28+vyj+GgYrTo7lYkmDFaEjB9z6G1kyYyU8sis+Lcg4malg3ze7sJoT/akiNnUHG+SLd5hC
tm07rYJ23SMFdXLXAT7xvys3hSBBD0pO0wX3n4t4b4Rrbu2xD9s7q/b65lB32J6h8wArPxdNyPTM
hdZkNiOCu/cmaCpCzEit2SvEzSV3t5PUf8ORmJcZ1SH6ex4jjJOTy3AyGXOEOD2kqB0tViHBIAIR
PjKGmeojMQCcaCSkWc49zyuHcFQ2yr2qoWarFuJsF5fKZ1lnJiskS2mw9YRjNkqsB6kLZElQmoL+
iIUJ4rTb+U33pBMkTHfG9HZMwRDY33QFmf2r7ayy30f8sOTEiRzUZzEjAdoXRcYgSZTove6TcQSE
FjpUM1dVpMzMuNwngY/HgZ8HA9tGu1nNqb9rlNP0FxTI1b+ugILEGjGqZkRqksOmXrIY15AUngeW
DJI5gUhL4j54AOuWM/4AnVxZvGTNTqN3QPOrFkwIGMtFcrLBiuVHGg6cmnTIk229s7bo8y8BnFKd
R1ZFrKME89Q/tWUjEY+mrp1u8Ae8l64uR7VnsDYVryGUYHYGRc0V0g0DdaNyowApRV51OG1KhoFv
eomlh8XHj8rqzCApny+Konc8c86mzSN9Bw171KPyC3Fz+S8kJ9GCI8uCSBEyG901ImUVo7Nodv4a
ry/Kky6nlCbWXzG+s6De0TTTgsWiHmlMuwBr1o4Nei5PEJ2z+IonPuyezNCT371n+MYtOuc1uwqz
sKbks7RQCBSIWNWJbW1uPpXFKu1HzprnnGViRQpPiRgQin4ymvLAzY7NBztCFfDVMAodTcH/+VXw
W/zTbDQvaqgCcMKssOnkuF2xR7kFGT4nqR1IDE3jL+6/3tgYA6K6BfxVzUFPYFuz8Mj4xLJfUUnN
4qkHaf6F1rHr9l07U4GQ8oRAaDM7ZrR3OfopjWRmmdDEVkt6q+yBDm12Rqy9huVcwdug7W+Exatw
r4JjSUFdKLvedpYT3lgVCjat0IDbo55HZ3pgiaDEyaCXMbtswht5dctG5Efk7OLG3ijy7uK0ptRN
aCh/xmkVvXJaO+YjW7pU32DCMmZnmoN1XqCxKqnsOy6dwpg0+U7CxtyPqsKC0qbd4t9l9qrEA79C
Cah0AWAvs6s1EabqmYejZklCUGqr1Y7sQ8YlCYFZ3b76r712Yxbm29Fy3VejFH8EUmn3J0rTyHpp
PMmth41cMRRGpVbfT3Y/1ZdkaEmgg88lKot9b77eP8nETBzoS+6ABmNi13ViL5C7cJqnOtBbat+w
R6Q5dn8d5DE+jVjKJZs7ufwIuPxxapNN9U5xD87HhAOURB3VuJx8MQaAknqsRiYlXWPDWUZksoMM
vn+k4sErRT3lqL0cXKjQ5F3S7LaUSOZK2gN7sahCJwX0JxyHL+mE/fqKTF3/Sp5PLl5ShQ3kPat7
vyeqkR04oT6hxaqAQWKQ3fAtrCDqKcqvCxj2Y1CFsboLZED1PjjsYV7KWnkO1XvP2pbXlgeHsRyT
VxiWNvGeDFfDu46Kd7lUKlW/mGsgdKrWS/UdotP4N8TuFx/czLcFqT0lT0mTtsI945G1vae5gDb2
nvFtDw/5MMnqMoVyad4FnjZNvhE02W0CStcjM0KxJ+z6nOQy9sazxVWIWSPZdQLvJSwrhmsMtpBw
vbCc0bx0XpkvD5JC3zt2RiIskkjMEYoxuEPPr6AxFEUe6DfRLFYz7KsuVOWN+KzW/hmcsVyuQx97
DpSl2pDbRNPX/9rLBPnOIAl2HpiWlnTV2egWyLjZeAN6MI2h6K+8ZppvXTKvhgyY/8T1TKIpHkDs
M0Ga/Qp6PeemN3+5E8m1ew2DND80JHzqjSoHX5zocJ01AsBLEGj1LgxxP4nc/7HpUy4ByAAjgaBC
LqMBsuHUfqCJEZgyxORNp8hX42tRYjSE/ChlR2FYJAeHWiQ74oBdR06MV/+y9vL6W0bnam0pBDmG
4JRKeWxmVjHroIfZtiaZ4z+0Nm4I7cr2I7JQMsRbJBChuEu6chjOJRpE81gMlpffkXbFKEfYUcOM
KVHSC65rtRpdOUxw3EYtYKlTkhICcKqKIQM6W4f2iwtIsSd8t0bvuoOSNFUPKCaXHBXyErgviRzG
/Iy1FLUq836nIzxKCFvh4hzi1P+XuSj5L1yFLG5wSKlfoevxN4G2nz/UZAi4e8Ij0heFdjN+ZQpe
ZYcod8P4pkncqKiDqZnct06RUPSSsb/5NrbtdBlrxsK29iEdO1CEUkTJzVYt50XSiTUmIBUquAo2
/XxafLH+aURgNX2rjkEWb0dIIuxzFVKxbTW5NPZBEyVSP9MI4clFHpT0GjmzYwOFcBhM/G9w2Fgx
WbbJcakBR01s6IJUP8+M9EGXO5y3WYdMKWqJWk42aAlZALEYB+4kAzuG4OHTPT1jMIyrE0YarLD9
5A3158y0U6Owwhm27Lox7cWdUB1MdnQuDBlAfa5Hub0WxIkfD2bHpzCzRUBH6z8Xlr3eqsZxhgum
Uo6K0cnc+OSkUG1fxFwrEK4V4EZoztDWfsRIKcHGYIGs5+JUz/djVIz2SzArBoAu2irv5hQuZ9eI
2Ng/pPnEDFY4DYOlPDRaYJrMZuaZnQy9C9sS/BMuegRCK+fWRLdWKY5kAF6zf2TmXthckl5XxPtR
RdTvjeszlOkdbNA7eEVC7ArVrde5BqTZ7OyZXJcNe3AAfJu4HrDNcEmnyw2WrjtZW2MTZPBQKDQ4
9ZF/e/buUTLPy/M6juS5KnwyAsxQQwpn4KTneIM9gbtHZdE0nmaWn919a3mF/SS9WaUgBiKf1ZKq
BNh74vf6RwMPJr+Xg87YuWHYV6hkOFiwpnWpP134Wn5w0UEWNpceW8uzA4nfOjpJFh6YzAIWdPnt
Bb9itutyJ5iujWhaBnVPVAn+lU6sFdlUWEwo6x4ddD45Q3MxccVhwv48vTJHWClqsjHM9MFNZ2qv
kKCswvsGuTpSTOYUVb3ifCUhWYgm/JSFR5UkkM3H3u7SR4pI/LBJMYwpNy0WMfeQ1K4pdiARYhRI
qq77L6MDt7b3TWLK/TyE1LZoOCGLw5SPqmyXxcUUvVet7K2nFFKec8IdxyRXjJj+dwmqX5yZGXRZ
lnUO17c0aT6cx6k26BIT6AZfBs98w9dnac/Qc1mcwDlkMLhQInP04Xqcg6Go9iPZStjNrCATL2b0
A/Mlqkw9Gg0Y4IU60o0ffOTFk30qC/bBN+oa0320DXPTU6bRJqKmozTaTqCFZLPL23QFK4hxTq8L
jcYMDoNe4BQPmm5zdAZI1B0xVuRJpjnOYBdvJiMQBRw9KqDafwMv7aqjETzxx4Kd5fzMrYIeB3Fb
612TvMAJNhQA5Jq5GmeCYaKc9Wpi8JKh8QwWfRe6GMqOIz92cmbziKt21CPTARbisfPJW+uFTyyi
XEzw+O+6l6YKIBIntsv+3Momx6NPrfX8IJbQSV6i9fDew2LQ2TV0QU1eVko0qgntAwOH8Jx6R9lD
WCMqYNHuIyGW8itIwqp+rcjkdg7GSD94DCecrBu6/LjnM2eheIgKyANPrcFOTRxtxqBWZ4P9lyUy
8lOcT8jpRrgU+VlPnZNcUcNieM5cd1SvwxSO7i2XyGbtdrCWY9BMXOGi6cxdaU+o1pjaMnae3JQS
HU9n0QPpdgaiLnwJGdkhKRflOvmNGumFrMCsEHX1X6bL1DJBGgZSddEI1exVs6ZjllJTCik8BBMu
UEci/N5R/g4VSsQCnc624TffbiM+Kbg8Pa4VeL+IkCR0Jg/qHO79UP4bbKtyHzkuQM0KeKXJvvE7
r9mjmOjkHhRf3d7pVOElpS7j4iVej+SpTQejhQzhmAD6YzetYOes8nIyOsaUj4HlpNEEMhVNfpCN
Fyb/ipYp2+jDSLkoDuobsB0eH7NmFb16HmGmALfZHI5nQbYC1QR56PWHYpw3/pIvw6aobVFR7Vth
eBIoGqzIEGTZsQJzyYpNnhFnqOSN2V7FgzUaOFUpmqr4Q9RAOSAxUtD5HbLi1YYys080wIZeSm5d
j5mOBEqMcdOrn0wvOai4CCquUFLPlzniE6nhju8VUtUqOY4MxhA/LJPfVlfb2CZ4aMjOCK/QAeGi
JRhsEcX4Qyv2PuT8App4lqpHqDKzd2STDVO/gLTB7t+rBICntPFhmDFS/6/vsSQ2bV1JCjogu45g
wG2NpijeXMP+wXlvMguGde2wlZR2wRRtH2Yo5KFD+ZqLcEYqJ0nnsBvzUiC+T167DPg9FB2mrTdA
C6xXNqtnHgEwS2W5G1w1AUdDhvLuGF5gip/Mv5HVkNpHlhjwCka7pofxcP7gC7QorF5B8SCPle1Q
uFcxeiNBS16d1/aGqQNvFulvNDGG+FjQCA1V2Ylxb3AvqD3Hd5Q6HN3Md7DwA01xbhqL0dIgDvQI
gEPtNgDO4siCh9UXDunonCe+ILWbYVkk+hDTZZUL8BiLsKjfB1zl/nsXr6vwmCCUN+ViJ98tY2yx
1vJJo9sxI0cn4Em37S915UyiRjix8FxGDQKSHQocR95825PesAHqTCglLV3bnjIXisH9EuQdBDQI
lPvJbRmEoa3zifeDPoAsfplF6e1BCjCUnVgrRwgN1vf/FA2dsM5G2Mk9IxqGTUm72M29Tov+H7dX
bj86LGZI5M0TJ//PtU2GOLJg0uPo82xM0KwRA4OLHxofa8cUwoe3lwx95m9QPyq966jaKbL0Ogrt
fGmHP2wGGK6BG2fs0ZJvmcRxj5d6atRTmFjgP09CuXzYvDs5j004uPnFRzpgb+mQ8ObRuEbtyfdT
xSwbs0gUNSc37py2f1xBad411KtvD7hrVf4qJCPizrLG5lTBiIv/F82FNDC4MXHUq23EHr76ALzn
1kbibM6Mk3o4+HryIuAig52r5yiF/51stLZ6atN4WqfKama0T+aP6sJNByR71SsXLr/2op34xq5q
aauoPuBcZbLQ1B5nVhJr/Qdbi6vLfTAppoKlpEz8RuMi5R/H9ekelsFkFlNVt0WZBmXXLwgRCGNS
foiuitRbHrLLHrZESzHgbsLCHW8DctPiPBHUa73ZJkduU5kFw1Hnc+c8YSZiISLUUPyqer3pyplp
714NDJ2OfQXOjM1b6WRP6Jd50lnhY4cfiCVYvgkBJbZlntLxgwTKMLvPq5HXyR3j0H8NAi9xXru8
BO4BrsJ+RaVhBR9NVfevGa5XlrpWwSovKBw2Zf2SVqdI1IxM9eRm5YWwWHRV9Euoq5lKsV9jujTZ
uyQhMYgTJ/fojqtmweZAnWFF3StitbasyBBwWcOxRcX1cayGoTWPAJV8vkbWuPLTS8ks2/REgjK1
QPtfPZA6lGNolxr7CtQ0yKBEQgsMsChDQq3qu76gDWD3LNeEXnZZ7F8N1QkgWQtpSshavd5WwRKh
lWKvXF2yvhocVDgzFLx9oeogeOTpoc7v/KGRR5+ZzXhQ3BDQQYPGoAEgGFf8SdJRVt8dsgAkVQrv
/GuVFgQohy4K6R2xuYx4Z8uIG1reZbCZs7Ht2ZPkDbytlIL7trEt9KqKppK9b5Ch1ilYoC7xQYCR
Dlh9pKr8U6Vx+hF3TNgwZFpQL6nGewje31js7exrrtnavQd6BEK7K3MyhSW8SmKC8MuTQTceGHc7
051OuqA+czoitL9Mo939gaE3FySEudZCQEJTeU5ebSOGQwhCUHsvguTvaAQbFJvMBo4Hxr6GMh64
VYQFdIrp7eAlcQmGrHzmpwiP0vJZeBlOOcG6e6EqYLKDiSr2/kNCGnCln5yROZUHQItFPJQMmJDl
U53kdGIg1JAPEc7Eq8NgJ3U+eIyH6Ddi7VlvsxE70DuDSns+g4FdrK0Kyy5GVb16IDgo2/EvdQuI
FFJwZDoRIFhSy/0G/AiEArHuoppnQQ4cVKGWffSg2gwoGzpcwBQ+2DLKDeFCyfg/GwJOue+9keDl
DSqdFZ1LRVzuEcexY4Dzu0TbVLnFr4lKRGkp81H/VKKa/kH5CeCMTJzu0aN+l4+WxNx6W1eVw4ZM
UaSDAnH4g5NUBPJEo0ySN17VIgXn40mkrYiMZ0wDpCNUSJSGsiNMi2E089cQEzzJaJN15yO+5qWf
XPmUcPvyWrZUpfuhBQV6x696Mj8Rlrzq4rq8ElAAJZ0EWYhMYuZwHStxI8YO+Bd2usLt+IRjRmLj
dgiN7K+sW5v6FEO+I8JYNoyBMVaE6hJyULAC70By4/clwxu78KyXI+kvrPoTk5CM1+J27e5NMFrM
9SfP1fdscXBeJSXRGZvBG9L2GQ0lwrggieSXcBAZ8b9Lo8h2WweaCyGsEJ1xVt9ZfYSMLopTvpId
DIZtU+6ywPB0CYuL+24dZWDi9SFUZt54Y+VDOVW0wJK2tNOZ3kURRh24yH1f/0gL58Q5sZIAonKh
Acsg+2Pxdc7wlUEUNFUlv5XTMlU5SgJeoqvVtEiZukLymjJf5yBFqZLIS9VP2vtuCtWLDMJ4FuCq
ofdif7zppipMT6R04Z8ih4/zgLEJc2WuZlqzsR9QDkY1dsZTVRN0uhxoaZBhhB0o50dr8FVHfBjS
qSG4uJk1CrzpXe4n9NP4jGd34xSFH+CqoUJQG381DDLvIMAhRnYEjVNfRu2t4RZIkGRfwrhZEH0h
dAOi9aLqltHuLgjpYi9ktTkzqi9mARMUMjb88f8IGC5VdBqZYEFGQomi7D1Gw4WqxxmrMPkzgarS
dO38OiW7+TpaSGdMRJOXrybiHmWrCNomam5eBnXhV1HwsqVKGQeu/WdQ64BOvQwB+dK1mY94wO17
zfu5zoN9MoTrqeEnLdG5zQQojfCx2kwnUXbeQDiR60z9qSbaSFm7CD9TAb45bZrlkRLMsf4qry2J
nYngNeWMPtDEo8ipfXsCXVl1hEctWeXwQI+0CfFflipATjdzLEfxHvZweSCFVgahUja080sKibi6
T7wGY5zS/tq7Fh0LfI+eJlxL0zIT1rfHy0JmDwZcZFhguV9US1Q9yyXj9Hv60O7Ip6A//d4umr9K
T/yL7Dt/eZktfSSFPfm3ONnaszSCsYaYiuxgu8hf275HrUv8ol9fuUZ9sBmAsJ+9fJXs4rtnjZWs
wXzCa/SRiZFz36VN+gFGCxFdEw4o1JjnL92NICq/2sZoSS7wbxegKORcEqSHnEKzw8kZZNOom3UO
5JfweresfQnLGOLa4y9TMHVPdqbguu0MkeO12aIUGwVIzsmXbJMDpw3w//tLzzLJXu1gLkwUeAmN
jcWBRmW06Tgoy158jNXLjoUTyPPU9+3wPLJhifeSuSAxeK1gHVHFMelm7LQj+zVkIciqcakW/yFq
UYlD7x79AXGflcp/GdNNsnUoz59CkQXVyXJJLt17eIvtw8z8Tb6KMZzfMJezPIrnFk9PNQt7XQJO
dmqAgA0Ni6RAv0Zd0iV3BiWIfio6Zy7vm3z22vtmSGO1zVC35rvCjYPkovTiJezTFv8fF7TFkM0K
3fIs8nYlRuUr+CB0mvw1WqyO8oY/PmGGWhkeyQ5WaVDTELBQDXGAeYzUyTVgmLvQ8/0AiWJU5KaI
aKPeQ/INZ4iRpsgaKK0mYkh6jwMCcEAYlOpv5DfNEdrIWH+3k+3d8YxbLfOx3ul23YIJ4cCVO4CL
wMu2FFecDzxLdT2BVmzxU0ALTVPCv0IxWVe3raf4jECq1vfooPko0Az3/zCEdt+kdHNuFYvFtk0u
gZ+cdQxI/sEtmQptIXzoIwtefmrNQ3WrSiXdbdVrFD0M92V3AnNpul9FFWNgb/vogj8GRK9vkGKp
C4uh50Yi+hzIBqWrf/PqJCHiDJgI3+I8DiyWJMUjfGVrUvVv5dh98Za5Un6CgatOOAmy+mk2dut8
RyiaegwPhQiZYqHCzphukmuftvsml3OyU2PSf0UZV89ROLX/PHJPPplQYRZZscQjNeySf1ah16UM
awvPecqAnXOY15OvP2UCaOMT6mbDZsJiLC3JlKodRNhRyslY2CGm5sY3qLfHLoCgHbmgyejMUfn+
14oyMUJw27hdWfzUocdUBfTs+Gy7In5G3ku10GgQ5PtVP9hccg9VJRrSdVNfZWtaAOZu9BR548fY
3/+DdS5ty+xxx04ZVUUb4IP7FqSXInuo2MWL75U7NhJNEBB/JFxOkaBd6UtpFlFF8Y43NygM0fCY
MtMkC5NQV9OdoSA08R1yngkP5lK41JUwZ0jSyFDF9P02jlLbeUz45Q2oqCVqjd3cwsT4h/t9mF6i
bqkTm6Mh1+nfbg4nRg9sKwsXl5SXTf7XqmvgzgVHoItzaU0RMYuB8q07iBy8nPj7MUZ8SwlT64Od
fGWdJTNmh9226LQh2i+KLd73Xp5stNDXkk2m9+hhqW+PfZFC74w0Y1RPO5E4g9Ev4x2+LHSBGvYw
toFMK+Y/AavotmVGder6lEYGxCZYdUmyxm7OiQ9guBxl48G3C9kcUKyZT+7klYs4x7x1pjOfWrY8
6dMKZL1nyhLhEF7YPxbHxY/d4GyHvIn3KWdZ9VnXHt5JjUjLe4hQbFz8OBHPpHi5cq+c3P6dSc/Q
T32q+GQFBNq1TkjYxs2hw9TRxym3zl/IF+Te59WRWIWSQ5yz2dStn5RXag95nXyQgutNxqIfNT/3
SxlggEG6ziHsugWrHXTEpknao1+Xwc/kY4LbVbbCeb0sS08jMqjur18z8kYWzrJ5lyIouSZ1CK52
DFYbgY+u4wBWidoXcRt7DDXbDUHHeV1lPKXsbzaSaqGEarLun8Y4a3xuoooyr6rWMyFy0Hqjzhpv
/Nnujw7T+ASysKtf/BifGih/Ym74rVTZ2CAVH8nuXRoa9E01gN33womVgrAbF6OJZfmPyDbRtnoD
r+x95Ho0GoGKI1rA1u8b6iPo2K8GwWL7f77OZLlSJc3Wr5J2xhe7dI5D2c0a7L5TL4UiNMEUEQr6
xnHAgae/H6cmlWZVOT1pKYX2Bm/+tda3LggMY4QN3xKM/BHYYsaFMSZORWdbSjnbHhc1TtQQaInP
PXlYuLbhB8upuR97On63KUJVfan6xP3ZgVfoDtjaBn/PjsWdEvMo5FPWO1lzNkkjtw+3UTGG/nNe
RcAjdUzG5I7m+Eju/dQhKjIMeLVsqBrACGBxFWdBtrbHn5NZ/UG0a8J4QHZrTsDb+kg89tr1fYc2
WAGScYdcPEBS9gkIblkcku7MyYouRq3c+CeyDafWDd7iSl89rCbVym3uhvjeqdfR0ZxO9F/h1zUQ
7EHFiIjYlg/Y6qqXlPsMbARok/jRxhUMGC0crVw8u+rAjah4c7A9yYut7cycfFXNLwWfaYTyNnVu
kG86rXvnjAiJ0exEYLKlH6Yy/J8F5ydyjJzo5j3NfXF3B36mLN+sOmGHbUOZOrtpyQz10Ug25Y2E
Lf4tdhUzOc/2MBIOonys0QnfWMto6IG8ohd9RRyi02gbiLmM7jNf1CA5KZvW2cbB8OYlp9hHsdnH
mtPbHcNAv3te7AFaKrJ8y5pDRpDVSsFGCK9BZOVULXv9elKvONtzU7GTgtHCbiA4F4PMa1JXfVWc
gsv+GMLMp5uclNuyU70XctugZpscKEyeqbrjseeYGWQOpqqw0uz18D4qXd+Yy4zjE63GdEiyx/GP
ptuCy0q6wRxBMT14Y+X8Scos1784QyLwItoWHlpimNk/ZdXENESPOE+vSS/JzGd65JKVSBdcJkNi
yy8/KkAT/n4O8QjIXeLZyfjsZuT47xT2z/mDTbe9D+FOIOqGdfBirCG80wzqTsxqMAwUVDvZN0wv
IrtOAibNI7ygID+lrVmjx57os30l+Q92kCcjgxo0uEuF9RO+Xw7DD5tCNcmfqkdabuiMWl0ZgYdZ
g2k+8YlN0UGkoCaRchC62RsOS2heNNTWkC63cFaCr0nYcJ0pz8h+1P4o9BZbqNtfFymJLQuJfMmG
23LSbBzST+x26KhVQbYFZiPZv2boMw/SA+2fme/iP1SjYYg02B4uK0qbCzKPRN6pWggXtdorqeNe
TX8cuijTWdlMy0x7ROARCNn6obfGfxXzlyrrmZVXoz//iMLV1ZaXxVrpqBKKI0fqHuzTzF6myVS7
JD9DKVBHPHu97DNfMd/rJif1X/cYouDDMXXY2OHoTM82Bsv6MQMsZn6T18IOU8C37X6QSlybUhBo
sKfOq/kCk7V7l+VtoekEWiAVk74AXql1BfBuGFBLZx2bK6NrRAfOnnRbVOnSOSh9DVW+CS0L94K8
RXVs/x5S2iJKrOHA3Tyhu3yumTLb5MSHHcj2qP/0C+QfwuwZ91qAtmZYYwe1E1gM+SHHdp55pM3U
PkmU3/iQiiKQxzG25uCYLSGxl5k39XMNCCZXW63Hssip+g/SkSggwLL8315lybrYUE7UuTe2X7u+
I2A5T7h9ltT5wsJr3jI8K8WWD4o7fBgE7EO2NUT5DV1Ff3Hc4/MOA9KpTcWCvk28stIU2lvN8+w6
KIdd4XTfgyxH0fdnGwCvqNpXok1G401KkbIClBcQfA4XFahVkXjJhUGOYygWfschVYYPVWa5j0Sq
1YD5xga5mEFQ7MfDnErJXi2i+ju0nebJMKXmxA405jUxBnctoxZz8KsGe2SlI88/ENWpT6rq8uFF
2XSD2b0DD2AJU4OG8Xd5aOHgQaHKzFXfGLHQAEn2Oa6y2ygW/RzykBJnYxsID7XNIAiqi7eMO4q3
uSo0GY2EM+6LId5y1QfadQ24I9Gwwfg9RLoSvftAo2md3wpnTbNLnFsI1j3mWr53MLozMSlm7sd6
IgIH5s/gMfcry+e4SM/luHFEJh+GucLLBCQ3f6GEh9mocVLYaabDLHfMamg8vyCTYq0n+EhKN8OJ
jygOgRdrpR3pbxnjA9g9tNnHJE+p2PDZiRs007j2zk0wkcD18FJtk7KX1v2a6c2P/B0JTDHYCuQA
gEvzpjNIlX8QojrrZOvAtva2tNnJt65CLXijpSjtftgdE/+3wLLhE254X5oSJHwZNkn8xOQKAys8
oFqwb5aTM0DVKnTyZ+ZxkOEupZ/CS24MRnxzT6aOqQ4W/xqSJgm84GrnGRwfPGgUBjwj0+ZpfUYl
Ltv7GCPD+MJUpe9oLG7XQx2Y2cm7+iFKLAY6hfJ6JnTPeQJHsWPdU1dhDWvM3Sl9fiQctnkXpqM9
PhoFMPFLuAMUb752B+OjdmZ2SwLsgTUPz6ywdqc2Qd+5GUbIkNXvUVAqoTmU4Rn75ag2VvOrDmdS
+puxdVXASYlD/5uVpGn2nBDj5mzN5BqXB3wQkd4IglbTpYdRB3EXG0JmMM77ZTxv60m4C/PDsbZv
nIyRUwGbye60IDDPzwju9LMqD7bY1lAVAnYZbmNhMEG6s70FLIerxI4FuUvMZlNwWH8odLwgMuLZ
sTOMqwMkD3GbJ8t3Pzy3nd+zsneKE4e/nOoBLoKiuS5B16XXvoUdQQlD1dZXAkww4Rx3mMyfgib0
egfhhrGIvzCQqTAtrra3NZcxLCU2Y7hFnLDtKMTXl3gG89WguuCiooi7kRTVrO7Is+QdGwgHFDyE
HRg8JOZ27QqMo+4pxdRNCqmokkNDSBdfHCXWaxCq98rou0vrjlezRC2cCzonjU/hXNvfs9Ava+qW
YSx+85fS3CYgVO46IBDdl4BuxN9Hjht9R9hky4F5usmB+B0Ai42ceK+J7ee/2KRlKdeAhBzJ0jCN
R1bxXXrcsVt6YS6xwbJ2xU91Ost+71iFXxRU2HRrH52yHfnOeusc6qlth/s6aripeJ6F7RVyEglw
KuLRIpk6rYwruyTCAQGbU4xmYMjUiHJZtWdUzZQ3BdTxUaVrxLasiVGDM51SqttqytZBFkWVuJlu
xf0k3FHRlWMGS0fgEE70wscJzaSdw45XqfLDbudlyH37YQnxj1cgsq1NRd5DQy9iVHKwKi4dYIvt
F5ixuP+LbrLnQ0JIlom4LMRwjYqZpPMYG/VEOm0Z7khxud89m21q4+OyuzpJ3hCaCh2yweFo++/s
g47LOYVCZoczMqEgfqeyY4VINU2qewwIYX4tSAIenHQksLtEMFC8z0b4j7tYIKRtcky/Eagr31Gn
sh3zFW1E0+PGdT39xRMrsmcQtIv6XoxcYE9QFbA6EbPi5WaIzNCfdIzyj0bkLYeMxhMtPFqc7cBc
IElkHgyAsI4ete6c8ojdwa0eDF2c4ptNq4dioy/QoIF/WCHyMmJBor4pnXU4G3tfUryNlkLgunCx
3w2ZdMvL0uOWPpQOp5hnNzIYj1K4o+qmxwBIoWtB9Lh4GIDVdUltx92nPhvDF+Pm3hbgNdtF/J4R
EtInxn4+S5uoMiAqRZuNByAlsiPgOHZroWkz05tLFiS9UMrCAWYWGj4/sz/WjcGOarbctMuZ7wb8
VYdiqZghsPap+B4vDlsxutOsbziaiFsCA5syQgEdZzOcO7PcxpC5bNoZgEczMyjxPGYiGsDRRnpg
n1nSBIeQ8mz5OXAab1euHJASicq+oYudmjWuryCPyOeweeOKW63OoOzUJctob7vZIodMMpDqzqgG
NfyvrCnoAiriPr0rulJ626Tzevdga4+mTCDeC57UymX0QeZzNSdAgbGZ1fyke5lXCy68+OZarrif
l5JPjKoMRlLwX+z+G2dgrt8qCcH8EEEb++PKWPgR+076xfPF2TLEXP/perl5DruGR0QNK1uKQTHl
7YYBCDszTk1rM4C3LbaFmrjSYkPDbAJX/e875grQqTIbm1GDsZ8/1hU8GDblQaxcK158k0Lv+wX4
EcGlAO32vWQ+YGHyzAsmEYIB19Zvm+4j1Cq/oMCl1g68W0AzrKdRmlkUZ4VqCA+I+exM0mYH9I0Z
WmAvmB+Z4CfhexIG+jKQbZ2vCcDgX1jnyVRnsVew4SnaylavH+kK7VKhtsNkz8DVQKx8ih2AGHvc
am27SwqXG1fFgJwKlSqXrxnm23CH74rsXuxq64M/MHxzI9gFGIHZx/A1Zaq+Eu7D2Ic3Fe4FNij+
hUVvMXF1hP5WGYFPD7cMVGTgtcFP2660T6iKEbl/jkqPrwaDV1VdOlpkwTk4LXwfIqRUa1B7sl6U
AVFvtIGZymgIR/yFSzNH+yamCvUA6RpTsB3PibwvPHASW6ClFHdB8S2vLhQCfQbszxiAxptxBMeL
UZLYZ3ThJMpmG1sW8UE79DnZKoO9cYNIoOl36wobMYKfTmN9rpjRsdA9tfbEuUm7bXSDrui+W0NL
VFByhPIfbRfBfWe7bSqeghFcCYS4FWgyZ8QTCHquRUkgpqcbVIuSoEqPtyfwZsKAHNSKx9hkQEew
PfhYssmV7kHK8Gfomdn6jrvKPN2SHvzAqrXOiFurxU+5JTcnpj/+nsI/A56diqz+HGKBpm9+GGE/
EeHh1K2ISbsvfl5wZI4nRfVcjFnsZ1K71pX3hGg+HubgKXAmLoiNyvBzZ1DTmN7VpvYf2Yc4RQZY
fyWsy5ach64d0W94/nV67lJhJdc50tTvFAYh45ZiOYKGge8s2TLTdz5mMhQ7zfiQUXGXE50LpzXw
wzpPJG9GffDfhsxqzVuRRdDV8gj7b0Uj4pkY6HoMod+CcyUOKNZRuk4bAIswkn4VWAer7TI2/ptO
8sj9IWvCE9cQce6FcUFxqKOcfTgMYRBuCi+v/LOKbFgFLq5evt0kwsYcL415zn2XEb+tU2c/z1M3
8enHEM2AeJCawS85Te+9WuGHcYtYhYFp0cHRpyGH0x4RexIfk9Fiy5C55FvW5ZokAnb1VCcY6w7K
dIBrfBomPF6sMqZ2A84NWeFDzlghfGdIRMsBGAUgytoiqLJDThQnfBQttubUVy8EpNjZXT6o4mWg
3m1teZpW8I5Ry5+YMAJFbMNQUEkN4e44NAsW+TzCw32hUFKfivLv7J1PLQEu7RaDHWmhoGcFoe7y
TGkfiUQLlYNe44CO2vsE5JziRpn3F4P9gCtB4YSPJWJED1gj8H4ox0vuYzmkr46WGiOcB61izToO
E3p9k/9UvqJrV0xWFW6IeHQs4ZMTNTUCcxE8hP3itJtOIQ6cY21Fj1g9aJ4pOdK8mATUzXYYpRVS
3cLuwQkqjo4kU0mWU7mDelaQLcPuUc8YcGUQOeZ5YfwIG6UfYN/LrncmgEB+iF31FMQlNitZqO4W
4TgbHtx54sOBEJHtpYtD6TAw4/XvyROO1sHVTjYhZeUjJiQfJjddW737QajGxMypS5lv22Za3x8A
BxQG0yBm8HYzmD8Ij4Nmm88ot8BpeFRU0E6fgs4QKnXKDP9EVJKLp9Z6LK0NfbkoH//VbQ4wizxO
TBNevgER5XzTXaMexqrCpEIk0bP3zCBqDeJobOnNo+TidxIO1nBuxoBll0wb+sjUCI7XDQAc2FnN
yLORk8RhUc6iiiXHgt8ws+tdvbrmconpx+p3EcP55Rwi3n9104Dxt+3Rxg9TnjnB1iPf9C7nEWoK
vHun+R21ec3YlWpa+S7JlvAT+ZKY6MH1i1N4gDBNz1Xu25QADlYTHdxZqAGXV4b7cBuTadcXK+1b
tiUAUD2+USK/pDSqWPiYNj0tKYtxsw5UcMEVlOEkKp3Tvs0xCD5sLDj+Hq2CfMXPyZmj8jOjz48B
LBNbWjuDVKfqXGF3dy9laI2op5qqjeJBt94aTp9SEBeXKZG9W+xwfQeMYLzFK48ZeGk6STXBfI07
kAeHET8aX8H1triQtQQQULUm46Oke5xipIQq1uWku7xr4R7RRGQeITRg1RD2mpibWSDNEdJj+QrV
DlNIqC0sTf48+rzLWCnSS4YQMNFe1DFYsDmuTrdm4HS6b/CGuc9+0WPrYp6JDO+zOH2ryLESgcpF
gOweiKF8qZnCV68WjQXTR0D89L0hLbrwwHUGVAMNGtgt80H9UrU9eeyZWZc4jKkoPGYxW6AY/KmU
6Q3g4rnEMnYOWn+kSJSvpuveh3ixg3CztiO39lYSoLe3EOBCTtvdMCIp43yAcAuGIHmL+1E7DHI8
tRQXngXvoUpq03d3hE95vgLB8sLZRpkQUzpSdkJLHmcSYOp1g191V4FLPdgYIL/huaOMqdOuOuc+
w6aSaGlSeq8FyOf6o4kiinvBZea3Jg0sFFhF2sj1VHAZQndyqpPvaWoBKP9herRParkkZ6+dLFCX
Te5Vn8q3lTxwB46yn7iqGEbTBu+1z7Xo/eStZLUyP8pOMihBPe8DiKY9tjzxlpbQfSACrofVcLD5
/bHifvuHKVnka84UfcvEQy2opH+GkasEcAWNXRGUhucvEBizsVDBy9ARgmOnHsEsM0+O0hnId+j2
VDzIvvo+5NBQrjxFk87wTDVUcm3DkqPrBWV8HT8mwqG8Q5WRQ5NNlKAAZA5lyg/DNIQAeYZBmTes
EqU1EwHg+bG2uFLyNYYDyykcTgVzlxnBQzQB1VxLF7I8jfZM2MuQrtTfUBsa601WoayeBzACHjEe
t08K5B4cHsxWE/gtLlGpGJt0Tk76cQj8IKIGiZtBM50R2ExmswahE/wIClNUwabEwC4fZo4kY7yx
gnQYv4fAsl2xXYI5IaJRWShNEKRcTmIHgfgYq12eiih98qxmzZyA8qTbFpcv5w/eVlIpSQLXYya0
tJekISxzUFaYdOpuyefFiGMZ16Lq90NGylVsxsLrAhDNNDb80hFOM1JSRj8L6s5hUzTW8IMkNm/f
BYezDs+eKI37UaS4bDc2NzIHqxKmuJEpS4iEoVVUqCO3urGJ9rHfZK7ahlmo0AG8kj6xpyWwvOae
QXtPexIJJUOFOy3HNPoRfx5vnFeW6I8bQn/d9pQxdNeWy6Z93yxsIpc2HGcgsF7Zhy/449PsVuFi
be815SzdwShhUPt0q56BUvRyR1CJQAkDfXiEWyKdzN7RITv/DRfZ8IU5cBBPbuIx0Yu1PZcPSc9J
dpvwlZXHoBWjPCkjfecDkRAOKHPSLwS2PMNAq1Kf9JyQcAqTIc0fZWRsnH8lCFFmLjKS6T1aNNHe
rWb0REK59wPrkzppJ3+CpT3LFwg5/IYt/RuqOJI1d4J9ni+Wc7C47to/W8ad3o1pGMZpJYHvT5vW
9aNX5B9CDDXqu/PMqhqOX01Z1sielR6ckfWGB4M808AqyxAJJT3dIi11b6vjy4Fu4gbeNUePDO6L
sIO40ilMHmfKoSFbbwwlUByfdNT9SZRXIQ4JvrvNpIdQ79F1oyghv4VP8cHgc4s+ON0l07mWwvks
DP0LM+NVTt8PNuQdQDL8e1285q3l+E/D0tAUsEz44G+YHov8AShT3d7GofIgSwKvl1+zv0zZK/ld
3Oq815PiU3M4aezmVDiQBQdH3tXSkUhKrFmUZ0R9C0gN8tax11FDOdeUMsTpMnqlV1GxdTmK09Kz
ijpFUlh4QVyqfjYSJidGozz1L62pw58x2dJ863T2iFNNO1iW88zyd7ZTRN/rxcUShdUpFvybHGGO
WPhocbWF5b+CLgpfiBL0DNjZolvbN58t8N90t1A4Af9jCAr/MmISUwziWKHZ5fn6NoRl3VfWgvnO
Cw0Ewhy8LsXGFRQcIj75cIfsU/1gJm0lgBwUEQawndUfTAPztVHheMi47bwPSdY80u8tDiMngDsH
u+69FZTRt1iY6cfAFcmjCgCCAiOlIrtNjIY/QxY1gP2xnYQny/UbEts0KjIqsxJbcuaFn7FdTNf/
lHUbrkTNkHkSF532IJOYyrcSffgL3lj34ZbKC7YyS4vn1bvwQl2v+4L7ayIcliX2BYQT2xgmAq5S
TZ/cl7WmYdjTGNq5RYL8yQxeBUO7wh+3ld4V7kpJCq5LIJDruftDdHS6cqin3WXRVDRw5qmnL8sZ
kmDvV8w5IUmQ9Hml4TuaCRFhF+EnV3jzmf7lFY+9lzJPWb2+3L9rKgr4LPmz30ZsLUBjPKE+nFSo
tyqB48FpRiR3fUw8/DTVtAbuORoWdLwNrKVYeBGix8I1D6SlUSFDFTTbyiqFfb90GbCMTY1zZXmb
OY652XZUSwcmXAOM2qo0iH6LlkjCLq2D8FqWiqlj0+Er25YtQNMqFBgp2RG4jqLUmfxHHbvpZ+KK
4lZ51Gtsu0i27QndpSI7J6v0qOQqcTILbYNTlNsmONDVU8j31B2qE85NNnVgZ/JPQjEad9ACcvsO
LSYZEaHGxTwGrlWStE9G/ww0KJngYIra3tQM2dlDIdBJgmzORBSwcg1tn3GgA3o53DTbg6eoCH7F
YXNrK3v2tswMKn8XlbVQZ7QAgirkwRgZ17MCGEiYs3QQQ+Nw2UUM5crtmBfOHU31007CoIR9HpSh
Pi+48z5G+C5iR8M7q0zTyVgTzzLpqyEUVe4G9NfmTQYjxqZB8zt/gTQviHbpQoYsv50/7uigl/4p
KPPQ2luF7pHNc2LNq7uIFhEKcXxQ2jRXe+QKq0Q3sXdUoRyrKwcGx8efZJUhlw05F/ysv8UL36nK
7yjzEBtMXQG2ZmWjwdXy9ZsRZRBtwj6wf3twhj6t3LHgiCSe+AQWOwCnWXAfoo6W1Q8ZOriQiQ4S
dRwxnkJTh39AIBTyDoXZQ6uehOiZVDX1gEgcueFl6ubev8QFPs99JHyOMrmL82o/K69ny3dwraGC
Kct/KFrj/tQm6OsbkRudvTWqt344ltM2l0BM1T03KeR5UsK0HEHs8DFvcRWjeq6Z6aHpeo8ebCoI
rDdcNd2v2eUETmGtZSc3twtZ9iZLTRknKfyqOHqs6tNWRVRwauUSB+kSDVXts4qr+B45tnoLnVTx
DlKJdJNTOyXcH1IW595kgaTSuQTGHJAPfdLDkF6agrvazuqj/A0bQ/cmuKRdbC4+5hRRy0TACP9D
DB2xtdPXqCYa/YuoRz3d1QmSGVNcUcS7yV1KTEVp4vLMJH2L2SfFaO7c8sjL27e+darpjvxro1+L
vPEIJ7dpG5Yb5FzV4E8Eqn7kVE7rLXkDIa6BtAhiJsx060+MU4X1GmYeRAzT0mNE2Jts5hYoAJ2E
YVT3LJCwxCtmd1NtRzkw99xedqzIfP4A8hpzy+y0KvdOWjYWqo+wsQtYkxXf0Uhg+ccM4yfwzWyG
nEWjJrO6GuFGnterZvcjJ5wS+WRS/bg6FxCVQY7ZRDm3BnYEzw7f03hH+U/m/jDkHvW0BemTCdpp
8Wa82w7js11bQSx+tRauJ98iQupIsIWJ5Q8+GOUzF6IQ5ORFUzK/IXhF5qARz4BnYRd3j8SUc4K5
CSfoO2IttTwtxhsxtDejYN1N8ozAhmxkHh+03+f+cZgiK3wjv41HeMNc3eS0xsbinW4oh2Ic9iO5
yw2TSeLLlFeCeEqiIt2UnLGoyJRE+fe0PrqAIOgn3832lGS3iClTvXeJTTQnekJ1+ShlEPITTKOk
98Rsesam5hbQBn60rlSKK//cTFvUq6Z+K/VQDhdWu6r6TOPG8g95lbud2GHTyQmdxXbTPZSE+9zH
STrzcDc2aVM9kD2QC/pOPiMXcu6PcFDYKrr0JbrS+0yzp7tHM6Dlmrc9mQ9UBbv1KxZFdwb1yTb9
5mKWTedt5fvU2y/LXCLdBhkGMjar2ichSnT1rSSAJL6cPq3l40orm/fz0vIx7WoY2j5moxnf6U6M
qZJ7xI+qxOGWoHHuJ8BcKymlU08pb693qFiGYMJjMv8TUNXT7y2Ttmz+tpAf0ySrF4GSkx9KGQ7j
bsgKDHpBkDI3FAZWLIO/GTfH1ETq+1IFkrmTLzWpqsIMdHAwagU6TWil2EVGdvG9SiP/XuUhObNK
WfPPnrM2J4h86MktBRPR+F0zpgVZGXS9jWGdxljqRu63jpgpUfSKgy/pCub0DJkIbW1tmiweWs6D
q+0l1e82vTbMeBFiri0b0chM3tG/PWMcc068vIcDn0V6PNku4jaMgYRmbNlSCAjNDuUAJmbDUsPr
g15qT1GAI2uOmK8aXmOah5KuQDWjo4TxMgpYc2ojeiahhzBBJDYC92jPbSDq9nNJHe4ZJrAsN6mv
7XjbWcx29pRrKJyQHtLalaI5hfORIT3F5dUqQ47oAlu07THcaK/MkgOIO+L8AocVRWDrpXbDd+qH
By1kR2NyyxaxgbLqvsuYEcw+D2sLeiGSEneqnonYVoeKDdjN/dK78Iw172NWzkcG18Gwb8mj5vtF
l7Z/Yt2y8UhxdXpwmhhI8zLn7gJjL+6+Sb/T8zeF0XGkm90y86/M5D4nrCaARsOnaqYT1SXpPXwY
p33WzgJOPJzV7J3ZMhIP0SYESIIcq5vB3eDsVuYeu6bbnAIBKQdAHp0uh9hEnA1VV7nkajptZXeZ
RW5ii8JeR6fU6uaGfFpLreQmzMYwvUKXzzE2DEOT4ljwk59E/30XpKxJr7mBY3nPVS1e7iIz9MED
dMRlAKIJyWcnLCv4lEBqufJ2GSccp1FlcSpmZCsaF3W+/pesu88xSV94sYaPJCLex9M+Ft/bpAjT
BwAAUXGm9a5bDpUS8hmIj5n2NCyRBWKFNM3bwkwU6xAJ44J8OavHUXbBxD2EWlW+CJGD1ILF116J
C8f1NaiyfOITwSOA/7rvmfFFdRzAzlLDfuHHUKwBxtfaDRaYmrdgzYTDccKbf+Ab65Y3bE6Ru6Oc
om55iNT8iW2KQsugSR1w8xaD3cdx6ER7y01g8lsXFpQqLsQwm3201APwTI6yv+BIYbavq6H7XERr
xn1M+fPIH5ZVvGiLVxNJH5f5EPSpL/fdHMKwKekU9V49AS7lt9Pa2F9RUXPzuFBUMu+s0ffao+qY
VR3Dkh1rw1o5ULgye2G4a9zKSGbPY031ecNqcqCho30pZrf/Q+gbNiCBv+AhVviQ8L0N2OlNAJz/
nGPlMScrtLJ0NzJDHX5XzNQhzKdI36BKTBcfPSbbzg4vPVT2cpbRazJYODZdQBzlZaysvj6jtHf2
DuHYGg84sZgGCpE27a0iinES9BCGHOLBxuC7JChkXMRXEOBfTptBHAIkdu+hdB/nsGqGT1ENJUaT
MfwIW5pLu9pVR6Fr6230VIhRBdD6c5nN7YOgBYP3Hf7dnleCupxINl89pbsrBc3BiFfGscVRX7pP
bWsln5o18LBgMb8Ie2ybR84Pzr0fW9I/erLgsuaBzPyqujTCdrfoCxHtACSiO+06hNcXljP3mKWW
U+3J5gd7ULnVEdLC/NSOtkd4rAbQ5+ngJzO68aVNqXY/E8gSv2ZW42vkTIwT+nj5gLEK47UJpdoS
ZWIqqSm+POUdNKSDPUy+YPewpbdr61S/NOkUXLQmZL0t2hEDaoa4/GSBZ/GgmubBET9Utq8dSkYB
cAcHKiKw1VTReMHLOthc0dsguwf/PGTn2vUlTwM1jdvBguXX5ll8TvUy05+J1W9Dnjb73uU5QFfT
elyZrQyP9wacOV55ob0U5wUvz0g/K/Iu89XevMMsThVdtCkhdCtwXHNqlOieY0Y7VBzNGWwMJgJU
/SmyT3cTnReq3RB6HX7TPSbBSGs4/TAXbH1nMUnQO4EOQWY4L2bqQlW9cLjTsyBEBM1kOBBSnUGN
e84DY/3olhbknokMLj+kmb03eluxN3C99MFKklS58hmn2ZkuvZz4HSIiy6rFz7KVa/+YSHDaJ8CJ
69mIaV+PujY2IAH6AqQRD2KiTzB3FnObay9vtuBoSGvAcUVUOttT7kfcc6kAO0Lw9R6hlUAzHUt1
dIzurnDovCPRI7ACELm+FYqCDgpBugMnfv2clHWnj2EWQbfouLixCod+313dAisuUxS8FRsvCy0E
kQYQwK4ei5nJA6gRd0e/Hvys1vEDg7OZLMO3pISSrZSpXppZu3fM9TrS4XBsvplFNRSWqRA5MMTC
7KCOBGPdnEJyWdG+pHAYwiZ4E2rcR0Z0G7c2LRt3HEGjpxKYrxDrCyownR/xPmmX/G5Ypz3sAhMz
ZT41qFqQJJ7g/06nrnXMd8RVaIBLbH9mFEicY38WJ/JM9ZnIUD7vZUIebWfKxSrOPofm6sNS8BkP
Xl0Y/JbUhPpbu406eK3c+rgV1KOT75McweyEMZ42pzysgOEzVKycMIBpWXekbsfMs+haVabh2+65
1dFeuUzHrCtGjQE7W+Ir2YIleotCCpZeFestxwKhadOc8zAub7DqB9pa0N830CtpiLFlKHZO2GY/
c57Nq0x6/4qnGrJ154lHnFsTBzP+W9uMJfZO5RBjblW+9QD6/TYOL2pUd2o+ecEqJncQIShIJdnI
jX+KF2qqsTofx24hNNvSoxU/NC0QLrg4efIH/qp+rH0mXrumyrrL2E8vAGdy/94uc4IgE+s7jQze
koF5glW0y336pQ49RF5ICExADIw7a9QX7HWOLjfkIogZZ2298Kp6KDgZIF3U3eFtthCf2BAcgIHZ
MYdi4lAFGFH9mxLk50gUP+AHX6xpZ2GsHI6LZxXcDC3RRtUrjk8n63eVtkWoD+AI6VklrocdxfTN
o9TEUkxtKQiS9CvCBttXPXfgfpc5iyV8oGHab/XO4po+NDeKjZfyjTpkq32fjR75V7W9608X4Wg0
0HOnJALPLoQH0n1idBw7cmp0HaMjmITsGC85qe9kJ5her49cIHskKsiO89aK/Og5pEaDcwHECGu+
BOzZxRey5yxhQ+Oh8RV3CDp/n2MlPPf81z/+73/+v1/TfyRfTPmArzX1P+qhesS42+t//iX/+kf7
X//1/Puff1mUHUjAoiJ0+O+/Pp8z7sf//Mv5PwU2GSBRqrwPOUqO57mgiMon/4jWOlPrZOLhCfOK
3v/73+b/L7/N/tffhusuZrCvq+915aBjLBSnsHpE5fXf//jgf/7xMvrXH89NuWPYbRU4mLC+J04A
JzjI0irakv3V945cU3z//lc56z/5f/jgZPivv6uSPpKnJ5M73YTB1mAS2M/CfiDMIOBDTJ8zcYJd
NmLq64tnp0t///vf+798gnL9Hv/b92X0/+fsvHrk1pUt/IeuAOXw2mlCe4LHHrvtF8FhWzln/fr7
aZ+XMc+wdaAXw+gBSDFUkaxatVYYdzUaO5c+5X1xDObOowBBIeD/+XoHy/e/N65lbt90kLjepCrI
wT6o/+bk58/LqHS7+jm0KcmmvrrT8ubn9b5kg7H+7isNICjJsjy78GppuFvr9nPv6+nNttaXXt+M
ZIJgou+nPL3U9VR+I5KnmjfQlsfN4Xr7y1e+N1PG3+1TgcF93yDvCOvdc5s76TOK7kD4bII813uQ
bjL97y6oHwDt7oX5JfOpUAntdh/n459YrbLTkoN9IB5516QDRfLR+MPJustKv4v1vzc0wStAiWeS
IdezC2fwnzomUGV99tEHA1EYwO7J2wjd3uygOWj/xclv6m263fWuZVtC8BBU8bGjrSC9hBA6IQHq
LNIjSbGyJSQOwhYchKuh5EH1FKli3jKkVYJ057kUKHMSfSHm1502DcIWfAPqXB7JqCC/uBknjVtB
rxx3ab7f1rrgAvyQopFpsLKLDZ5/p7mec1MMmr3y7RL7twX7j2I1MbPBzi5N6D+4QVhSa+L+zsLg
9+iB/qMkZ5daobGy3LIdbgsuADZR8uhFml8opf5dtMWvweWh70fmP33flEcv6zl8x9d5VL4Nhvrj
+gwuy/3O9rYFz5BHlJZQdp9d2sD6gIjaOQbx+JVoNFly0rTQkgynsPUWoUxNXTkwJBvbFk1KVYrC
aEf6jABu8i6tuvIbwHjLSVbmUtaDYDrIvvmlCSrqAkEIPDCACXJohCokk67PmqR9SzAe2+cVBpA2
vfDmA7nS+Hndf2w0or131zuQOFRLNBsFdBmSTdlFBVL8aXbG6RVotYfwRF7eX+9C4gAswXYanzAP
9LfpBdXwCNrmRs9eqJDrXkPILZWDhUT95+s9yQYj2JG9YHKQMw8epnCiAo9qf/V+sGfKFqnWAJF2
vReJtVpL72/OuCzQ+orS0uzSd5G+U4LiA+U0oAOt+avtVT9N3iWkrr5f70y2AZbf33RGJk4tQUhl
FwiU631ldf29kY7+YVvrwnGaEFPtRsILD3aOWmSFIteB3NjaYS37dv3vb1eH1HcixQiINDYUUlEK
egAhHW1cBsG4YeNz3bYiQ5xE/m8XzBlyWjY8eHAzm2X/kZKPV/KVa4su28SCoTcDai+DVaUX3+ys
HddQ2A4ylNHhfICdc4yUFXuUzJkpGHxH/nmOYfX8Tz/UNAwHClFeri+3xD5MwdipBaihXYyTy5QP
j4br2AeKLdon9EvKr9d7kH2+YOsILiChAOHuZXKc/hl8e/IlpkB8ZbvKvl+w7wrcnQlXYnyBdoPC
GsoySfLX/S1kFv9s+37BtuPWHZwIkasLeEr3MUYFcqSAFSWm4/X2ZSNY5u2NORO4ni00psMH+BMM
iCiBncUf+7ZUyhNUOrPz8Xo3smUQ7Jrik7Gl9j+9uDWM+lAwkl0vtQbaz23tC5bd5EEfjHmcX2CV
DT/SMLC0bCZ1sa15wbQLLfMprij8Ox0GWvI2TX6Ml/fxttYFU04IH5FB9eJLRqWaDZWOBkAc7OcU
n653IPEVhmDDQJfI50Z2csmI04PBox5I07P5MU+Hj9xE0m22ZgjWrFb1UNYttjZklvmalZ5T/kMl
uJ9ctg1DsGWYza2wgoXwYrfoNkVsqsMIkuXOVdLhLtFLq1zZTbL5Es0afqKRpGJ0ob4j3vtRDYdW
HVb3MAGkez3PzNfrA5JYhSEY95QC/wB475PZ690bqNX8H2SGwhWbk41CMG1TSQ1jpKboghbhH8o+
PCAFFSwfHEZ76q77ZmW2ZKMQbLtGQdPIiTlfIIwgbFdYLaLtHvqP/UoHyzZ956ZuCMY9D6gFZQnO
Q5t74F+R0XfPeTlUTzEo3e+lA2jboSII4sfJHo7oJifbzN4QzH4ic59SixNeijE1vjWgXb6Qh00O
21ZfMHs70+2woBj70uhj+sHQVJ8SyLbI/rnevMSz64LRI8CZxqxFerGocn9sAAve66FDgB2ytRXH
JetCMHgC0WWJaKV3h57gQolhfYd1GtyStRYbkmxhXbB4rSdZq5OlvDjVdNFdeFBhx9C+9hCX31V6
EXy5PlWSHawL9m5nCqqRvRJe1Gk4JWnp3vRWMd1db1w2Scvvb07YIi3bWXHi+ALHMFQuOMVT3dkv
iA06K/Yh60EwdArXg8EGKHBxoUlGGmvSDzBjJofZLMvj9UHIFkKwcXdoApgamujfgACVc+6rCpYi
IPCANEGb19E2m9AFUw8QjqTqrPbuICD73ZQAY2YgLCvzJFtmwZzNIFMjBRX1S0Vs42MzDrZ2aLku
RyvmIGtfMOigbWr4VwjLarDvHYpOI1E7IN3y6foaSJrXBIPuZqqIWOvwQi1U+5SGiXsZCB0EK1+v
LdPwjpvVBGvOuOF0UMj1D1EzRR86I/odqB21pSFgdRQ3dhCGhDu1yNMPgKRiYI7DoWw2hrQ10dLz
WYN4Io0ulhfYz75awklfhbryc9vcCRauQ5GHGDhhYCtpS+8mnzsoO0swFcPK7MkWR7BysirQdgBc
vEyQl98GcCtXlActlC7XB7DMw3uLs/T7xotMwdTRPncrSoCT15z3xod2yl/sKUZqCGmjV88zf1/v
SjYU4++u4FcxY+CYycUtcvg1I5QIhyOlKWtrIQv3aYKRZ7bhA7cnXgFVyJfSD57G0H4eNUjonUhF
6LhQb4jEfID1BVXdzTtMsH7DsDQjrSzOkthK7xTIRj7XPRVgKwsk8ZD/DvbNAi3kxsiKjZwhau3d
T3AG7HW7L/YFkk0US7naSj8SZ6+KXqDwgHmaVky6BBaAYHlCwdv55E1Wqq90IdlrquAIRiiWQwXJ
lwuMnaDO8+wMu8FCqUkd+g6n2eyhUjQ2RixVwfJBks1O77fhBVUaMzulEG+Md26dWWuRkuWz3zEd
VbR9tHoN0ET1h4Lqp13Qp1SgIBU7mJ+CYLYhMY06FFArc+WolM2e4AkiqJeCwOOobMHv7qGef4B7
oXxwwUPtCz1/jskYrQQyZS5bFbzC3CoJyJMhuzgd9Plzov/wvA6kZ/bZKnwEtMocmg0FhvAifZ4c
/X4olW1OQhWcBKQgLewwRnjRS7N5LMLe9gk4Tt1K87JJFFyEORlqZaYMjDqncMehne1sHZl2uGd+
TDAu7jpElg+b/J0qOAZiBzW1sVV2Af3xYUS990CMYm03LCvx3uYT7gTkoGE9i3vyNFXxrWl6BZ1w
S10x1Pd3NiGCvz11lc1WAUkkwmux/+AnPZUXFXCY3jh7cwESxP4AK9Xp+ixJ9hp1F393RqrRCjoz
r+7RKroz+wElc7v71FH9upta9hhAtj18ok8avMvQ1yxQrWJln78/iaYnuAg1MyEG8Kb0kugLMRd0
b0jrxAlEQ9fHtszXfy8SIKu/hzZl3pjGpU90ikxnpJb3evRRz8x/hry7dE4HgKgwd2NnrF21ZOMR
XITj+66D2uZ/+tPGGRUhIqErm0JyvMI6//dodKKQMaxnaKe39Qdqjm7UPGl3ZqL+QdnZ3beW9kRJ
fXQq3eK+BiO90u/7ByC6kH9320Vzo/aB7t7BETpBseScIHqrDjpKNjvIpuqVi9YyR++tleAZGvCV
2Ui996NLBOMZTvlEf4ojhOYB9dWmcnt9R8hWSPAJfhlSg4Sc1sOQYV21D30C+uOH643LZkrwCVXu
t4aiFBD7V2kPNz3V37eBSfVk1HOb01vVe77ekWQUruAf/CYHXV1F/kPVucqDjZDWC0QW0YrVyFoX
HALkXGYfAoy71ADRXmp1ysZTa1hoYl7/eslKu4LVQwOvqUM0undDFX43eyU+6FNNIULSrr02ZT0I
dk9x/kxWIPWRdoSlArLNhXQg6sf+mZL6dNtWcpfO31wModSwDbhhKBFD+XPep44N3+py59lmEO6y
PG/aL8oEMh69cu+KYpGNcLVD4/WvIALqjesgGLaZdFqXUoJxl/iL4I+OGnvueLf/w8NcYhCuYNOB
P/Zgc3PngeIc/Mdof57GKoAcwf8WF9OP69tJ1olg0oWTw6wBWyh5JrjuyTAtxFnlpfJs46h5q/5J
ZhWCcU+T5bpzo3WP2dT+zHyw4s5mzyFi21RkEczBspw7tc/jS5RBfjR7Q/WpyjLkJigIhk/w+mzJ
ThER2qb6qKnCZpZdFGX6WKOd9xGuVp9CQnXeOW1EHQq55U81pfYP6E//juz6cr1nyQSK4DYTXEY3
FmX/iEav91EF4pvuHAVeu5WRydoXjJ5Q2dio6A08mB4p2ozCdx42UIpu+3rB2iELipoZEcyfPGag
raIKL/2GTtC2PBdwzb+NPUMXvIGuqn+c7AhK2Ao03min1caPFyy9Qz4VqQy7f2zAE+87LQV0bXlO
v7Ky71/qTUcwc7eZsnm2g+Fx6Fxvz1WuRiAMpF8TWXe8k6A42uzaHcHaIVszIQXPm0c9j39TNY2A
fN0H1DDlzcbJEg3ds1H2NtrhEYzULfKM0f3cDcomECtcEn+vM6RW9SLKqz5QlhFBlRpq+0hVp6Pf
d83jenxdYgsiRg0dcSpw9Ll+1CvP/0rtfAjHhzZ6xs11a5AcsLZ4hNtNhaa5qT34ldv8VHMImfUO
+D81f9PK8Sd7l4hYNTu144TCK+2hcdWo75+SFOHVsxZR+K3tNIqy3Ba9GPIIt4OJTzZOoIvgPdi5
qtK70b3poVZk7xTPMtYWTzZqwQf4EFi0ylRrD7rrPiPlkO+7sIZLFHKRlbNMtm6CGyi0iYIamBEf
1FwD1+4ZxXNoddGH66sma11wA2lgeFlTEwCMBiiEgsH3AVDna+8TWeuCF4D4FnJIWLUfB/g5zily
F3vL4Wm/7dsFu6eIdhqCOkouJgUDR8ohjTtleXVva12w+apWIUUsU/vnmGSQs80Us4ZZZa58u+zM
FcF1GiF4NCZhE1iCoqpuvVDZ432xKG3c6QEVmOgdPWQTioDqZFGoOIw/Nw1LxNw19uRHGez/D3pe
Ky8JvGBP06B9vd64xBpEtF1RUitDiVT9SLljfoFM+TXwnfkM60m/Mm+yHoQTfTCphgpG277r7P4T
+oTVTVQiWkQt7ZofkwQIRIRdalZGnsae8iMEandCUugcjdq5TmYyYBxpe4KKvxUnpS6r3Lgki/W8
udXrCITAhQp/PtjvyYXdsbCDM4IOFExdX5Zlct55R1uCkUezFnlarasP/97qo8H+bDZzfdGN4Pfc
Q2R/vRfZ0uh/DwOdsZH8QYxzTsvpU9D5w2eVHFa7qzNSJCtHgKwTweZ1yMWpaWnVBz8CC60vT6Ao
MdS71Nf6bS9pSzD8okHSkIIw9cFUhteuJ6SRjmVwvD5Jy5q+sxQixE6FXhhkuNs+uI0Nptb1iAbt
HB2dpOvtS3aviLLr0T+iynFILkHtUpMFfwWEsdFvJOZ+Tuix76i+R5dXtc6KHWfb1sQUTn5oUpIW
3UH1gfp65/Dvmph1bh41yC1XLheyaRPMHu2rPEBnQoVc0gxfKghrHookXwOdSDaVufz+xgCpfKpi
+HDaB/yU+TtyLe8Zmp7Qgf2wTD9fXxjZCJbf3/bRhk6dQ+T1UDkI/XZ280AB9xo2Uda4YODZMI0F
YibGA6SV+ne7QYvunKP1Pa1Mv8SBmIJpoz/goVFr2He6E1VI4xIdVZVKOefe3N0o2mq0TDYOwbqh
GV1I20uVNEqffiiapvgIOQXFhdvWQLBsNzPRDB9UuFMra9jrAZDdvB2bFTOQfLyIvFOpn4UCJad1
lEYe4OVRHgjLW582fbsAuLvehmSfG4Kh6pNiGY4TUcYalzAeQG1+RMYH3qmB7Ov1LmT3GkOwVOoH
42n0x+jngPQaRfFQKStJ+RmaCCqGKyrnjEX/tqwIHfYwtZ2NkH+u9y3ZpSLEzu27eIanyLqDXv1r
MIyv/wYSeUr9Ga1MOV3vRLbKy+9v7DhoUpjOndC+a8wg+G5Pc/HLC/XwZVvrgiHD7pfl4Tzr//Fz
pPEQQeTWsbI4ksNBBNfp45Qq3TCZd+5o3yXK/EfVsl+qO6inipKvFg6vWGurW4O/bBuOYM8TFCok
j1XrDmr54pbssv4IliV7vN66bDuL5jwWmQpFVfQzSXuQ/ShhocIdIyv+ee6zVai/ZMFFbF006xHV
FWH0047s5pVElP4L8oZm5byWjEF3/95Ovg/TOnqWFmTS/nAgogitYQrtr9f425B7pgisc+He9ONG
s+64z+T3RdEiBQQrg3awcnct3PPeJFmeqQtLkRrYvQ8x1Kmym1u9UbM96g/O4fo6SxoXwVC4bZ78
BhpnC1EghHQRKa44QnR1W/PCElSqHmqw9KkQtaJ9OSz5zXqYtyA/mRkR7GS2dpXkyTRBMtLvxrq9
KcLk7vqHv7d3lqYFV+unSDI2Y8C8QKGBOoeu/umSPj04QbTlAb90sXT9xtspWhoayKXPpxx9u9mE
19gfVr5etqrL72+a7gDCl6XRQrFjJKdxbO6maq1W+72DYPlqwYtmRuu7KJbOJ0oRbpT5Q9Nw0CG0
lPcbv13/+9sRgdHrIWNRLbs5RZoDA+Oaj5ZNi+AyTaD7UNJV8yn2u1Omf/PsYuV4fDd6tkyLYKQ9
oe/ArVhMJIe8o7mzd8beuYfF66DAZLLBodGJiFmy/FzRPLWbT3C3vFiD8gK/+8lQ6m/X97xkaUW8
kocWV7NIT5zUsbgZ1eGmSrr7sMl2SZ2tzJPErESQUtmicwud1XyybcM8KFmh78vR1HZ5YnorB/Fy
4RJfgcskCZZbpZlnwpdGFwUUa2YUw+M1pv6xMcgMh531XdPT4On6jEk2lCqYsN7WYZhZ7NU+mo7w
c90NxZp3kC2GYMJm78JOpZTzqZoRVEFQOr0pFxVgvVb83Rj4xXHbEAR7rqZRjRZGP4SyXuHpOnpF
srJbPclCCIZsItPY26mZL+ypQXxGkKT7BpNjsYdaMngK/OlP0SGVaIfqE4p8yQrGRbbDBBsvIL50
1VChV8hTkQmqtSfbr/PjrKl/rs+YbIMJpt6iTYNqQj+dILSLd16gHSDZ2+Wqcxwy8yXstrx5LM8Q
UUl+2AchItnaCQ0GRHIA2d0ApkhO10fx/tY1RBgSMp1pgIAkp8/Yf5vgdbKbT9dbfn/nGiLKSOtq
JJkVixWwiuJSKc5JG/uLFxqfURxcuZ7K+lh+f3PAVV3rAmQwp1OMUFGuEMlFMs0zp68QOay8y2UT
JNi268WDllXhDEtccIOMwsc2tFZs7v09aojIIjWD2lEPbHYQPP9qe4jVeyda8bCyzxbsWS+nGJKn
kItLkRfVjU384qgNa7tmubf9t3M1PMGm4QxOsn5K9Rt4km6D2Hnxo/5Wr9tPcRs9GZ15H5fDYds2
EgzZ8QJLp0JzOhloYe4oNbgbZu0YDrBY6daf633IJkswZQAlYU2L0ylpi+gXPGi1jpZ8WW66yhgi
bigoytga4Bw7Feb8A/LL+WZujTWw3ftuCMq/v00Adh4LGmtnOrVJoh3Q64xfprj51iYNRAVK0u/0
sl7jApLMkwghok7BVyovVE9+Cx8nyHJkie9ntDrr0/WFkFiEK9gzdJchyoOJdorcQLsvdKRYkSCL
jhp84ituSTYGwZ4TKzNipAvVk9uiOa6OS3VSMaxdAGWtL7+/cUgAyCdemYgWoofjH/UZChnDRgPu
+vTIWheMmmgs5RCqCvWBPYBAc/0x5VID4/n15mWzL1h1NOfA7n2mJlNbSjRLP78JkEfc9f7qbpV1
IVjzhOJBifC5ekK89HUy7M9V037Kq+Hj9RHIJkg0ZNPvwspoeGdWrv5scxVDuRTJtbXSMEn7ImCo
s7PJ4D3CmUYAeKjuGz/R/btuBpv7vGkEIk7InkZnbHhmnnxjThF0hggEuvY1mpvFjt7x2yIYCPEN
6EK7ntbhtmo4+k//sbEK+XCtj+1tDs8RzHiIixINd2Je5D5/VHn4GyX5NVoI2RII9jsQ5eSJzyZN
FAIVSPXARBiBPLo+/ZL9KQKCGncYEDPPaD310XrUks9ByIWrLmFRvN6D7PsFG54rJczsOtJOMwX7
CIenyrHWjfB4vXXZ9wsmXCVZjXCZzdsNmu4b3SXobOrLgwcd0xUvIRuAYMJRk8URWoDqKdLR4jTj
sflh1XoRbmxeMGEI7616sBT3rHuT96WA/qHaQUCwBcPLbVpEAvlIbg9ljKRR0yEgoJtdMP4vzUvm
X0QAqUpUVVYYO2dTG+zuHoLuLj/Fna6C5dUo+NkAKVlGsVwG3hwzJPujxLMG59yppd6ddAfZ2H2T
2/pKCEA2DMGACXHpJsKj7jmZ7Be/R3IHVd7qVJtVuXJzl/Ww/P5mBGrbez74yiUiyEXFzYNoX7Wk
TYwMaaFNtiAyUlWKDiOZFbrnQA3C226kQNgyXMigzUxdMWaJP7UFY87aeoY41UBoVnM+Z3F5HyX1
z342z2O8dtWWmJstWPQAW3bqj8lwzpIYnUzbQfsgLUd95XUua16wZjSCHTVHzPccQfZ7MFPrxYJC
cOXtJFtkwZaBV8RBk6vGyU+LL1Pmqnd61z2OOULy15dY8vUiwmcY7azKcnM4+5aioZ5OUFZnLx2v
ty5ZXRHHk8CCPCKybZw6s7y3FXxppcH1W7oPMAX7204cEc+jFghb5YHLiWPHaBX5mfWl7mv9EfYV
c6UL2SwJ1txUQ9p6UWecTLV8/vc4hi93xV2/H90xRChP1JoFYq5Df57irvvkIml07hC7QEl5vlE1
O7ob+sZ9gLziY924v7etyzLON75jQL6t4Iqhn9wC4HSUdToK6aN6QlIhvLEcKAg3Tpxg3pADqQP6
NMYJyoxfycJzVLfhWoBStiqCYbtoRbWtFY5nNZyT+qVBCBjdIyMxSn3F/GQ9CLYdOSacv2GCpFPf
BcUOKjubgomptldOIYl5iygemLi6BFWT+abJigK9O2SL9LA4lfzn+kJLOvgvJI+XJKjl+c45GYvg
NOlcUM0JRIenrNJKyroQns/oRSPG4xTGCd346lb3kLKC6Z7L2WpVqWQVROgOXLJm4ifqcDZdhaUl
8umpZ5hv6vzPtlkSzHtSe+Rq0C88dSAPoBDktbCI7JzDulK3rbSI3oFHWkPPpzI4rWNUJPokO02K
9jXkNFrxtbJ1EGwaKhXDBpGiIv5iEg3WZ5OLmRKgZbbTQt9RVtyVbDEEiy5Kh2x2wsXGRAThm/8v
9W4Ds/C2lRBMevKrEQlplrpyEcOMdP0jqqXWDp6jNWoV2TQJJl04RHSy2nXOfmx/h7QbLdIiSXYg
ZzfG20zhzEYa2kY8Gm+KsN7HKONSQDXyyYHaCq2dr9fnSbIKIowH/RPk6uLUPbt+4N8Oc6Ocndkd
Vi4FyyX4nUeuAOP5P9RdE9LnnKiqXSI+XCKIoqu2fsgbgzScm3sI9iJivm0oy0e8OYtMW4WzP8zG
M2oUYwyNe1v1B4RAUdHd1oFg3X6f5LWrpsM5gTcL4luS5+fYhzNwpX3JjhIRPWaCCKqVBP+56hec
3Q/abH335jLedsM0BMtGpkpz1Gx58Jr6j8CdtSdEwf2VcIns6wV7JvHJ498hXOJO2QeE0qZj4hnj
UYF/dGMPgk2jd4mCguOoJ6MG1mlG43AgcvjJD1CR3rbCgk0HNrT/SPmap26yvsPTYOxARLsr+1M2
QYI5IwDTTulsOudAJ/mzN9WgQBdgRgsEbYK5tbaNQUTwVNRowNc5L5FJXCD1DXABUce6DT9iiBCe
CTp9AnvOcAZw6VnIHbZVhLhhS3+b1kAE8JD4yiIzq60bJFlgnc9ypch+eaWK0tRKD4u9vuOVRFIs
E/lad4omPHfaWgf0Pj5Ms/3coOqyU+I1aLLEserLLnjjjajqt5F8ROBkR+o73Tce0bGQvOfh+ixJ
NpMumHIyKgTD0HKm+aUofWpG6GUCCg+sorVW5knWh2DRgTnGxMT84fwv4MavpvTQOFN6q1SwpF8f
hmwp9L9nqWgnpON9hLymVnuK6vQFYa19URmoxkDJdL0P2TAEo0bCtF10qfpzkwDYDlrkHgo9ane9
skpZK1tswbSHslCSRS7uHGR2+s2sTA3xP0sxw5XVlrQvYsKKHrUv7qnOuUJ81tpN4Hijp7lTq7Uc
peSgFhmy1KBrTbUueTE2aYNmEE6vQ0D2FjWs7hgbenpbqqvwueVC/479iSCxAoHSGBER9VzZrgE/
ddvvOwMvpfr6cAy6EYFYJc73htZujCWL2LHCH1BYmmpeL0nbPKtd7dJP1e8bRGyKlW0mWyPB4DvS
ulpsKta5C910HxSdj3ggGtrXN7FsgZZe37gTJM+coo09+wx7TPGKCPInO6ZxREAQuPKKaBf2SCNe
70tiMCKgzCytERFWlb5GpU5e7Vz37Fu/0QAK4SDdRl0Zk2zGBOOniElP1LK3z0FTIkE85M2NFTjd
8fooZK0LZo9W3TC0sM6ep8T+rquIJNYZGcbrjcumSDB4dTRCqv0K+zwYrXnkrV3vEugtTkjXr9Fu
Sb5fhJYNUVmmqKupZ91ZMrydlZnxDgXDtSHI2l+s882OMsdZmzkF7XPE+2tHKYVyVxvBxpuUCCvT
lTkLZw0lo4JiX+tlrKwMEZ62LaoVVIVkBURQGUKxSNrWnXXyfSs9B3HR36JSoz9AFrYGXJLN0NL1
mxmyiWmiFJ7aZ13RK3tXJeoUHWLNdbdFxUWOqybsgmnKEhXZxD6+zcaRMKMZdfFDH7qQTl3fqbJB
CId4ZxcObjayzwjBebsEJbo7p19lz5S1LpjwFCutEjaNfW4GffhHbwcKUj3fU1egY7LmBRv2rd6w
s0Dpz0idAtpEEX6nT6tBZdkWEox47odp8MrAOOUFYrqNo4R7fTK+o1g5rtzF3+9BFwFjLqqLdlzm
9hnubnSfdcW68ZcT1cgMd1OCVxdRY1WuZyrSOGgIL1VWTZn1gLyiNQET2QCEN3WnW2WQ+41FVSgK
l35fN2hWhNNxIGSwaYNylPxtZRM6C2jVJdbZT7SbopmRrUygpd6y+3VPMGGzqtssVaPhDL18Uu2K
zo27fVxRbrWt/WXjvnER3InSDvFvZr8prPtKQVoX8bIt1JuWp4vEU6o3Gm5emtaZ6qoGjQ3dPCKS
Wa2cYe8bF7qbf387oEDNh53bOusE9R4mRLQ/uJb5sm1iBMuN0lo1RjdgYhZMmjo16YfeGfqP11uX
bUvBcoMZhVodhmk2fTcV+0oNgrNHnn2vjfk2xwmW4e/pcYMmrAoioeeuiH7rSdPczHCSPmwagAgV
q2rPLwkl6TCJKRoSRGlx8mtDJURWb4uv6v+FENOtvPdaB7uqnORVd4sh3lP/rK49q96/keoiQKyJ
zKJJ69A6FyUE5WYDm1jYpd8mo/1Uq6FzIPuzhXoGOxCJpgq/doI+Us2zrlsmarPDrBt3DpI2Wwi/
lg4EM87qrO/8TJ/PmTlwy9L1wVHuDRR582225gqncOWaiCP5tXlG6daB3sbRLBt5nnheMQiJLYs8
U4nZTGkcqCqxz8j7bE9G95tLROetuFGJvYkyiloaRRbIEvU8N42284PspUBGF6nSccUeZN8vGHSV
KDXKGa127pDNvQwI7u6s0YnWXjSS5kWwWJWnpqtb2sxNK++qQ1AClj3AhGetFYLKOhAu0yiEJ22c
ldbZBKUxOW67R0h3GxhQF6FikQEhCpRRbB5MatfERbxrsr7/CLeXss1dizCxIoTXudXRUoWFaS53
YIi06aa3Q0M7Xnd4sgkSDuIBYsDEUXrt7DbE5gsC0PAObnyO6SJWDN3e0EKHyjwjHmvt/FFJP2gG
akH/w3NSYgKOaMGBa6GBqNEF1ELP/jz7N6pCijV3IBC/PkeyLoQDuXB1OymzRD9NkQLzA2yg06gf
EqSQo0sY6ehGbVwM4XC2w9w2K6sfz25qtsFjZoNk3XHa5d7l+kjeD+uBWxHOTpgx9DKMiIf5wffI
Ku2j6Q7j97asiXXnSfLnejfvbiqXqPnf3cSV3/qQhg8/tbG2bypf82+cMhpWnmfvDoLWBZs2WtXt
kmyefqZooe4qZYyRvbeMG7fP2mM1VtFp2yiEO7Y3WyBXI3v8aeu2ukPczthPJjqE21pfRvfmhkp6
qlGiJk6+6kNiQGULNVneZ2so1ne3LHO0/P6mdVKsSBj2sfLdmOLqhEgJugCRZ9666AtvHMCy+G+6
UGPf04hKDj9V8iYH+MHzQz+s4Sb+ZWb/r1gkAxDMOhqb1koqEuhdbS4kCfnJMlVtV0MnO2bVa17P
Z7/PrUOQq0fYyQ9KN/22bXdl6d8vUqR7weTdzoVBT+2tn9wLTm5cPmu2eQy96Skb1Ce3i49OF93G
U7pPbfVphMbg+qaQLZvgAIrYVIep0oovwMJa5NVCBZxqBqPqBWbYMF8Zncw8BS9go5STG5llv/Zh
aMV7lGzqcW8pbbHy+HoX8OTqYqarm3n46oQqXxWTGGJEDYEVKaRCnJNvz0+1ab80SXibNOPh+qxJ
xiOmvoo40AKgRx7hV0fdTWFhId65mlhb3Mo7O1HMexlmYKQ6Jauvw5w3zj8NRNP9NwrNnfhUmr6v
RbusGZI5PaVFO08X1+uHtVzV4gve61rwESYPfHsqlehXp1VH28u+ZVZ7TA31pjealQuwrAvBUYRJ
46GuGMS/wt452GxmM0k+w9O0TzplU8SU/SB4iqhBYgoiDPNVRRNob2vZl/+BnVm2+IKj8F3wYWo5
ma9lyqQgbwqjx+xvuf7y5YIbAMyrUog7Q8BUWj9CCq53mY76+rZtKxh7NjblMIf68Frl5bkf03bn
T1uPF5EKweqStAmIpL2GUH/v+kAt9nFQbRHgslxdzHtVo9PFiqUOr6PW9QdXNZ+sEVKy6/MiMTgx
51WUUHpXRje81hS+cDX54pY42FEFGKZ0j8hX5Ts0adbYHCX7R0x6GZYSkRy0ky+5Rw5qHyrK3Ow9
JSp+XB+NrH3Bho1Sy5R6tL1XpAs0tLT9ZjdF/ev1xiXnhUiM0NdW2zpzkx1a3Zk/tw3BTIcz+aat
/lzvQPb1y+9vDnmFCozJJst5yMw52c9ekNY7XfOdX9uaF4y37Rtdy9OM71ecu7Lsi6e41tuVY0i2
jwTjhVu2qMu4yg6zqxHFDxDD8LNy5/qeceRVfjD0zniost46bBuMYM+z1oXxrNAflMntqVD0+uza
1laTEw5tN6v9Gs3S7DD0yZHM4u1Yr906JIssZrRyt+QVwO35EGnqLlCrX8bkrux+yQYViRI0RU9j
S5+916F0jPuxGMKdZ6nGvjGbtRzyu1xPOCMxpeUGZdzXZeb8LCYDuqcbU1WcKt8PjRa6z5ZZxEmw
j9tGRZa6LPy8CvZRHsRZt+e6UBrxacxmXvIrTl02YMHcZ96idqkyl33lHRxw0UoA0ntT2J+hLr2+
McfEppg+UrX0YOoQ7B293oyfs3oen+O6U5Vt+1hMfxVmlZSaR2ldHjhwosSJ9XWM7XklLyKbIMHk
tWaoisjP00NQmSwSYhK7dPZfEHVZudHIOhAMJUsRe0r7KD1kTmQ9llD1HoDLou2jdmvsIpItp4n5
o1jLNXME9PalNmfXio8BVdGlsZs7zyv2NWG5Kjs7ilISzUrCOp1LcAfTrO27CSBCuU/AjLrblksT
E01qG4TdGMTmK7HGUke/qpqdbu+pTap+2eLYNJGmwNQ0LYyHzH2dSwppxyzzPuWBv5Ztfd/7aGKe
KUNVQ+etGnyBd2/c2VbS7crI/GfbpwsGM8ylVzV9XH/x/SqDdkIb/If/5+xKluPWleUXMYIDCIJb
dqtbkid5ki1vED7yMcARnECQ/PqX9H0LXVho3uidQguiMVShUJWViTsn0qfL39/M+u8IPbD5CZZq
UPMQJuWz75VeeqKlUb64XaQPmbdoiitS3TZgPaHX4HZZYHOMgxMmUlGg40faVp8EmeZsauqHtWhb
aJEsX2qzR3DrPOGWmY4mHwWItLufzYB2pDbOGB68rahu8q55I5I5S/AolulDOyY7NeXXr+vALnuF
oR/5Rai6nzUFcA4B63k29Rsq2J1sqoftxRh1ZAek4No266rmi08ZJF26n/6yvKHt+o51/ZskyD8v
cg8H4TrWlhtKxznZWgLkYyLRFTUqaBeO5W791/F1uwgGxdlRlg1DEJPzScK94E1/SESDgvPh8sl2
jWBZTogTxtAHOj6W6IeW0OTb5HurUO9leF5PEgR2aYclTEYyGb2vyB4l7xM0rmT1QtSxXuLfdJb8
EK54xy8MXZvpQPe60/8I6b5isHbBB32OSIM1ozryxUySP9aE8A9yFiXcDhQBErBC5q3qvfy4oEGr
r49JKLX5aWbp5TFW2wRbMWRs1/5HLZsl+MdM4ArNEs7I96EMpSfAJhINcQEqHy8tIySJ6om9n1Hm
LesjKkvAP2Vm6pv6KWWi8LsbDwlkNd+yiZH8M6rIC5BKHGTr4kcCdRgY2bymajx4ZS/TLvOQPkmb
s1woOh7pTtCyZTRfWRQ7LUw9fyCqieHgWfO2kBq3PkxPzmBZJX1eZXKXFcVxquzeYhaiMF/2IfsK
55JmIeqeWexdJUsL/mW7tRgciaPol4h9TfXyPmiTOzipdzQKdzyUw2vYLcUtFTkZSWkejb+c16oE
yqwDaHUJ++VEknhnFNcSbaO/iPFqOo5iSnv/May1h4oM8w+jin9cZdXUsupJBLLCTzWPCI7TE7oo
F4isRmbHrW5feeUc2dXzAW37pptj/nUy1fyjWrzC+zxMY7rIrEhIsVyVlQnsCnqdRJUGcl48+mCq
AploizfFLjW2aw7W8iuKSmEJVqavaBdr1YO/QnXwSw+0R/K7XXp/j3HTsct2YZhG4HZnvU5u+2f/
Ybq5vLsOO7bLwaLvVeOZKv+hwKzq6+cG8UDrqfOfhDWTO0GIy3NbNxuB6LDn85R+HXJzyufpMxsC
+ke0V8KcB9RnwLpXnCjfe586pmVXiZeiKGIpvOJxI4zlqn3bMPN5TaoH1hcnXc97bzfXOFtk8sLy
TBeR1shFPw5R8HtQ9G1MkUqBeJ0wzUMlpp36lWPr7bIxygq08XiXP4pcfFvWuju1OWXHy0fA9XHr
+OIpO09zPPpfqxRA/ZCgWXMh7MvljztsI9n+/2KBVBFT08dN+qMX0ZtF5P9un24n/fm6z29zevF5
uup6GHLOfvidOkMQcct496jsXv66w3vbhWI6I0wG62n6AwifEzSf+gw6mb/imj2scrdY4Fp+K+dk
qnjErW7iR7+Ok/BfvACW+DYJirrZuR0cUbLN2KCmbvbLdcEd1EDRnUZvNhuvAnMac+/9FC9n0e8N
5dhtm7mhU4u3qkTPj+Ea0iYr+FjWeUYrM/LPKRRv4vPljXFNyVqzdDGStWFkHisPnZRj8pZV6qHw
5g/ASd1uTxo9dDur59geasX9OfUZ0x2ZH/1u9W8aUAn8D8UC1zwsv8jrFLXoypsfGZvWX4mn5n/8
WBr0zKBAxA8zR9hD0X6EpVz40F13Gdr8DnkKvSZjTPIj8dHlmnhJC/JpuVejcBiNze/QLURO+dSS
HynTgFTMR79M37Faf0fj9O/L2+/wuja7A2k1BWlXMz/O3XhHKn679vWfAmHg6xtZ9Tt5J8etFVuO
kTPaBEnTRz+2W2tz8GWBigvox/UZvSbnQgc/ojkmp3bYyz24JmZ5S9YZQkdt/B81n96HMT12M/0S
LfX9NjGh1x3zcZzp2PKaeTr5pJ188yhWTxw5Ud5h3rrOLu+O6wBYeQCyGD4T1aePqxdlSeQdOq3e
zI15n8s9DgZHsT2ILQfAI76kja7Sx2Ces+2QAVD+PUjFhymP7sH+ePzDCx9DGg68U6eQdzsFAtfc
LG9QyoTlZYtxh6k/lb5/HHxyL2IF6c/rHtE2/YORw1jlppoepxxETUVXZp2f7Gn6OvyzTf0wzCaR
icf0o898mvVh+UGqMgVf316vvuNk2SouQQ/CDU+r6XEUlY8KUDjc5kPQ3Fw+Wa6fv5nNi9velF5c
+TSfHoOqqbPYr7+giP9pu48vf9+xu8QyeGh9SU81Ynzs5vKEysn7rcw61DG4H0W3Yx2uFbJMHEhb
RbYGw0efdPqNRN/nJ+T+rwM6BcSy7LnHjZEEJXsM+vjt6uHgVEv4qY7aJ1z6p8ur5JqBZd+xYCou
V508Rl4FohgfzWpi6f65/HGHB7QFWwIyFI2Kg+FxJt0jBKb+3YyZxWjvDMf4f8hWuiZhGTJQWVUj
OR1+5DNayqhZjpE/8+PlSbjOqXWtM1qyEM2w8aOqYigCl+nYf2+FJ76FqbfHYPDaGKBDsOOSdFgw
TK3K5wkZogztyWsG0MmacQM+hsvTeM0ctiGsaYhRJGhIpvGTT732XdWLhLzTab+QI6hvJnmoagiN
7YRZjunYMQlDTjIpA0yHQvIhAyrs15ITID/C+tPlyby24ZiMHZb4MUsARY6K527jmDxomMqM5JwC
hc/lAVwzsJxT23pdb2RInyJM5gYceJ9NKjpADHeLrq4RLPdEWmLyxIvKZyX4r1qBrYd60Y9J0D0Y
hWuNtoFf+NeQl9XagAXvWTQ6VmecXiJvk7YcrqF+2jZhG/jFABHrypWiD+8ZWtb+PRAT5Ue2qmLn
lew4r7ZanOhQMO7QgPGscDA/AsXIQWNVNN+RhZPnbijam8s77Vqm8L9nEXe8gSBRRZ7qVor+OAgd
qDtoQavy23UDWM4pDISQKwgPn8H1Jm4aolq03Sx8D1zlOkeWXccK4D2AA+gTjwb2qRursMnkzMwP
CJAue4O8Fjxjq+1QgwZdlFRAit0ZWX0xC2SHAn7wS/XQmeRBj/o9G94B4vXxqhWz4w6v6ROgrRf5
HPex30AevZpkljOzB9RwHC2bbqr20jGeAlI9h0s4vFeGfoI+93Ko0UTxT+FN/nUnyw5AChOREl41
eip9cLD1Szrfa6R2b69bJMu84fggqwch2meW5Ot6GOZhnTORV+l1PtwOPoSPLo+5KqOnaCqfIzXp
UyVrnSXVbo/qa9HBdqis0KPWMRdVLaM7tYLzG83IImzOnK1nzYIDmFh2Fsq125aBo51u0uEUy2ce
sPpzzACAXgR99GY13gVzu/OWcLgRYlk5WXtVKznET2IYvPrATUjoeUazSXW8br8tO++gmdXxOaie
+mQQd9GswueUS/S3X/68w43YkH0GzSdk0pu+yBh2Q7XN8NDU6rwynu88wF9Lj2C7bdg+46Gsksor
nukEtuwjGj/lRy/A/SfTIGNMBXexiuPlyHKyc4QdB8wWmvMhRWgMmBjuwjL5InJZ3C2LjnRmKH+a
CH7JmkTtFWmYbXbWdR4oWimP4DLsUPwfDgmLW5mNjb4GJbF93zL3lPUVTcBd/Bzg9fKBlxN60qlW
3dPl7XccX5uBivpLTWXVVc9BWwVIKKZ56Z0ar+x2agau71u2PnmLLHWBW7aUBbZB0vJ3G3Z7OTDX
4bVMfADEdapJXj7HVRxMN6jYTD2q4QMhn8Jp3tsChyP5U1J+Ee/QZC4T1L+Tp8gocO8fkHlTpsyw
0R16H0rQKhAvq9fWF+mOybhWzbL5JojWDmrV0FvgfIG0Vjp20KlIGBuvcyo2Ul8No2K0HxFHmw7t
ZX48mpMWHt8jwnZsjI3M75O0SVai6qc5J95d3FVtdyCiaZEinfeasR2xiY3PR5u3TPxqLp/QbZbe
b96LhMD2jYregCk7BZfM/DOHfrJnvOuM5S+eqnaaUfGaorulV49DxQTJUoi+7yEvXItmmXrZL/G6
+CtuXTyS+y3S3cpp/8PLwHGQbTx+EgTxWEC28JmkoXfom/gbYA/tNxTm40ODdOzpsk9xzcOyedzk
yBMupH4CX/k3OPnwTT0aekCX8J4grMPB2/D8LoVF9j0u3TRE69TNGC/DLR05ZAwbRU02hCAqmpoi
vPLFE1qXfA0t7kB0s3gOowYdLQEb76ao03tNWw5ztzH7IS6nRquBPpE5KD4INcovnkr3WCsdX7cx
+4SCa0nFPLrLgcL4OgxNej/yat1D1rg+v137L7wjq7pZDW1I72rRPobgkYQD3iUCdhwlG6RPIgCb
4jYGGxGsPbjnDNqn5U0TRqOZjw0C1T3eM9csrGtcrFr7g6bxneHecE8riJ8cqmrZLc+6JmLZdtot
JcK3QTz7g69uK3SZPSjBit+gINw7pK4htqm92AhAi9i0BKt8Brho6D5qWiX6lgs2dUnGwyLaMz7X
OJZ5D+PiF2mXN8+D7//MeZc+piHqG9LInYezw039aQ18MZEebbxaqz5/lkXNzmTj/uY+HQ+gzhnO
Q1Pu1bhce25ZtcEbxPRyZE+0Deg9qIVieA2S7jL9uOZh3eLAZCQQ9+T0KUx0/2apdYFO/UUca903
x8L0485Dx7EhNox/8CrATcH9+LTWoQRLY/ll8sPiXTOAAveyR3eslI3m5wna9TuvR8sbBOkVYmre
Lu1xlG3cNTvvkMA1xubrX+w6h3xuO3oKhBUdYKBK8XfLItA5uKo3pILkKl5XGz/c/BOF7ocETxQN
OaetUlzk3iMZ9oTHXD/DcgQ+OtR5rnR8R4NFvQ1X04xZz8d1r3jzatELAb0N5c/bqYlYjVRKbtT6
jrRjpTMlDahxTeGV0UECathlAmHZlEV9WK3ZghTuCZBJcA0UDA2WO5vqOJ423B/0aIxhfsE7k6PF
hxmw0g8aNH9rnf4CiTi/7gXg2+4ikmsfFCV9musGOO+Aau+fvvf3iFtc+2U9AbzYwAORsXk2OlQr
xAbnnOofA3SZ2720kcu+LD+hvTIBEII0z02bvGmGcDk2DcOyJXTMd06/axaWqxhGv038lpdPXdCh
t3ksvsQF/rjGev9qWujogp3OF8hg+01/M4xlldE23+OCef0Y/dWGEC5DLbXC6lASfED02p07M3Td
iSXNfRhrvUeP9/ou/NWMMMnSQ4Ylap7nxWsPNQ2mO9346iiWPNij0Hl9G/5qSRARKdaCxPFT2+jJ
HAPgAduMIKD9dN1ObHN74eOGqC2kKHqGNmJQ9LBA5t7BU0sQHS5///Un0V9dCbTWsyLTisRHQYav
tWnm/qeeZmoO8TLXYGdOFj8EO5MCmcW6otz0oS2aRO8ArVyrZ1m6ryLPWwiicJDtg6VyMvl8Lqag
3qMwfD3q/6tRQMMz5qaBnLsgoArVRIxfIGX7aUCAcCxSNZw87qV7mW/XsbaM3szoiVtXb1vKTS0w
b9/mouxvllq99SqoXVzeMNeS2XYPcsGpSbewM1l+1njfHwIBWovLH3dMwe4VqOoCYNN1Yk9REQP0
NFVgMoAPzkxpxuPQBXvEno59sdG/jE9VTbxKPQ/z+pNDCPEGSd/hfpzq5Lh4vH4XjSLfSe05vIAN
AWbIKQweJbhNhlaeK7+LzhV0Vo5VuFsCdOyJzaPV4i1QT6aJn5YqQmKnkj2EHLVu+h0jdU3BdgIe
QTtfmNAnk66fBQl+NFN4GMGdcNVd8leDRddPnsjjlD4taQsMna/wII7ZVenOwG6jGAyIwOt5JU9/
dE0oWCsyPQL9e/nEupY+/G//OHvKZ6RATcukUx2d0oHw+oF3vNzTrH89Fx3YQGkZQ1ZWLTF9AjLz
F2Ug7DVTccNHdT/o6YZ6PMxIMV47Hcu6m3nQzewF6rlJA59npiWR91AH/lT+umq9bIB06TflElbt
fxLdChjw+tDiMbDXHuLYDltwkXnxkNdU06e4rdDrAqy9p4698ciVC/QXIrqJRY9eF/Xs46hmjTLV
rzqMk6vSdYHNoVVXYm3KGpkJxVh7WHjaH9Oy3qMwc3hXGxM9jX4dNlzD64GnLgOzH7hiIxAqcrW9
Ugdef79uj7fNeREzhMlUACiJ90IJLFnWzZA3A8VKcLz8ddcsrDu7QzdxYOIkvgMh8z3kNLojW/VH
6C68S7sx3PF4rkEssya69uYhHZK7jrQ88wtUdfkgf/HON4eg3WtxcfhVu0fSpz1XkCRL7tBr9dVv
UCfhc/culbv0+y5zsMyZB11d1u2U3CFN93uBWjf0A5rHy/vg+LbdH4XO6H5u6oF/0yuKlXknxwgi
FIv5evnzjrWxG6TQxKNlHBr+bWZSfjQMGjYhKCSqDKmJaygPKfTLrAd8LUmolGfYnWhVM2dc0lnc
BAMpd5bINYftdL0wBLLmkrdoF7zLC/Ltz/7WtfhV6HyPdNJxTO0eqbwtjUjQXYZM5pY6qycBLcyo
xgqdQLnexO+D3E/LnWexazaWWXfUIAePYu472qHbLgR+jYJ19yzTXatzHSnLtMkQhXkuGLsrAzCb
hHBWWZBc08uybbZl0joCogzJGvFdhnF1rNB8Rw4QHWd7LsO1PFb4TUhftL4CF+6goWdLO3CIs46K
IyrJe3GYa30scw4lyTs1DOE7DS1kABOH4DwlUMm5yuJsKNzA4pWMfAnfYQIjKmy8WR+06cH5Os8B
+3rdIFbuXYkiEEu6Jneq3XxqjQbRNTB5NrJkPV4ewrFKNkpfQQcHilTG+2aKgH9oc+m/bVnfna77
umXTg2YlT3PufUPA7d2h6+QNchTxTqzqOEO2/qIoAU+DkExyx7b7P1fQWc45+dIH45X5AhsJh3Zh
SI4NiL/yHtJNIeDFKAtd+Ta0gXAUrFSyLnE1gyzQgwTH1CzmcDVy4S/0PfiU6qYqtPetB8/PWaMr
HoQlw+fLG/uHichuCYWDiC0DzjXqNdANit7iZsOFCTLixtcgW08eTFGDXDmsn8K5YQfK6WlO/PNo
pMpkgcBmFdDenoOpuWnrvSYQ11GwbN0fSq6HSda/0tILM9wZ8zkxPbnx8l3YpWMIGyo3MDQRzm1a
/kLbYkCybpze04R0YAoMdvucHTeUDZDL4xGdC72ofwHchAY/E/FH3EzggSdr9AnU9l8ub55rGPsm
H2NI63aS3kGp413dRzegVfcy0fKn1duVgHENYpk+r8Hd2cumfQZLXJCVlEIGt9S+yTwPEG7Zj+ue
DqvDhdkKjV1aFfO4TmCr9hEL1gBvZGuNCOjyYv1RYXnlpNuAOR7iGhwgh3VHeJIU7/LUj0Nx6MA5
nMPhpEbSx9AXXa7e9EDY929E2nA0RqsyAX7kWDFST//QLq2rJfN7M/rpDcj3J7pjiK7JW1GATKpY
s6jmv4qi5G1mdKWfkrUQd5dn7/q8HQckA2lVqcmbeomW/qjl3IM+3QuH6/I9NryuU0AQgfeIQH8K
8oRNVkKZTX0ZdGXKJFvLJY12tvE1843xHLfOfMhqFXq+Ck7lvHzNY03vUwgzo9q/B4N7baW2Aazz
znSr1i5pMECbp99ZrOS3Hgz5V+Ret69v03oRHIdTVaRTiK8vc66yEs/pw6ZVeHmTXWuzTenFx8vS
NEZ4bXDKhRyOuZzBsRTE8GwpSDouD+FaHeuYai1XNGWWwYmmoH1lHqCBYTQtx+u+bp1SXo+8jiYT
gNO/yB/UUKT3seZ7dODbDtoOYFt766qrfXTGc0AgTr4fv2HMe2L59HFq8g/Nstd679oB6/5i/Yo8
aiTCU+ghgSsW458GEI5XEF3YWaJX65Jx6tvUVrlczaCNjE+IOw4m9Z70mpxoO92qYDqFIAYt4vhT
sZL7UeKmbstmZ+DXd963aaz4Mnplq8bgZCCbm4UtGItlm/+6ZuN9m8GKd8TzqjoOTnqE9CKqB6By
ScUegOD1XfFtBivAi8sqXlOoXjBc9aeJ1d6bqemKzIMeXHZ5Bq4xtv+/sL08bYcg1kV4qgr/y5AC
p8vb5q4Pm2lnANf6b/9/MQCKzsOY1g2UL2S14ZdRjg7Cqt7BJrxWG9hOlWXXaqjzoSIzOZlAH8SC
MAI9l1DCDB88H2LM80J2fJRrGraJAwav8qZrzyVUGG/9DSCdzFC9uG4XLBP3wUrax14H4yjXbjiD
41F+8Yee5m+RWBn2dDBdc7CsXDOQd1O+QkILSNO3C037NWv8WlzzXMFm2AUhJdmkBhLBDa5Lc7Ng
7cu8GK87R3YVSPX1AuCOH5zCHvQ1S4hAH/ybOx9/3cX6dtlnQQJgg5G3AH1E3zgepR9Q9JdHiAll
0t9Nhjpsza78QL8kqkc/D08slZ90Dr0IvMCewHcrbi4fI8cG27opA9XoROcDOdEh/ndopu/hMK07
N6hribYxX9hx3hVDP0wiPmmCLvOWvtWRegs7k+VeGOD69ZYte7leZ+iPBqcYOmAHAxavI6lydeXa
WAZMPQU5HzkHJxaha2ahOVjH8vjfywvvcEN23Sdv+gH3W4XgKxfRM7Y3OIARn2a0z/0PYWjqd6Cf
3XPZrxWZNjOzzJiLqAVVLmIxupYnINQ//4nJ2AqIdQBZ21g20P+lOwG448zaJaBaTUsR5YgM6hGq
DvVcFwczp+/RWm12RnCsnV0Foqs/yjo27RmCG8+lLm+6vr9jZfW8kPEmyvc4zx2ny64FDQGjQxqS
4DQQ3KUcwXcd9Nc8U7AldimIrU2UdrIjJzJU8a2oTficVGJ+vHy6XD9925sXpgfyt7by/C0+Nn2e
GQK0Gijtrqnnbr/dMmyoX4cqimV4EgBx3AgS0UOh18/X/XTLpoWIoV+aLuGpK+i/Jm6GUxpDWevy
x11n0zJpNbFcg1sjOIEkM75VFXRyclmaT6m8CuOwLY51MYPXp99kvMlp0F2YvvGZaqAMOXRtvY4Z
oGAByQ9tEJP+dN2ULNumTRNKWvfBCbeyOvu4ezI2zeUB4ip7LciO02SXggyyoBNQrtA8R8kDnDhe
+nHkc7Vjza6vWynjNlfh2EodntrRn8BIDm08PrF055527LhdA6IiGNspDrE840rvsVRJRoKInIow
vzIUo9v998LYlmIic+0veOn2COnDPFJHPUOCsiJo/79qk+1CENIjZVctLDhN6fIRaj8fwH30RUXk
6fLnXVuw/f/FDESuPVDEbO/FalgfqKrFh0rNe/Qarq9bFg2OS+G3cg5P0NAsDxxsNJlmrdnZYNfX
bZOO9Rx4aEc8lWqY8Fqoxc28XdXXrYxlzV2w9s2kigBvkXrM9IrDic6CPUfqOpyW7RKlK0AIO7w0
g9nLOsRfR8iujMe2RGXg8gQcQ9hVnzJnoAuVAxSj+v7H4EM7ExWINfOi9DoBTRAe/PfhgeZkg366
pT2rAl0RJRrSjkm0W9Bw/f4tBnhxNBVfk6429Ra6IA1D5PAk0hSgWtzGlxfIEUzYbExdH8e6hyTw
qetb/bGc42jJQlOVTZYQUv/LIOVzv9J1j/zCNZ/t/y/mA5n5QYOFDS+eboyP4VDxmxyq81mwuY3L
M3INYVmz4UFIQ4YZQRRmeBsnyb8ErLKgFcLJujyCw+bsQlA5lrHySwQA5QKbq8uOHeJ52esvdv1+
y6JLYEsguoTMGxpY1VlEJkYOI/+QbomA636/ZdVQVJ5nMiE8qrtV3AmKtoSaIeS4/PXN7/+dffNt
qiU98zHk4Pg65VKUNyxFHYFqVOKkHINzC8bWm8vjOHbBru+066irAQHFqTJxehoS8xUS8OTKj9tW
3VPe9cGW3yv0P0o202GWUE+97pdbRr1oo2aIHuNlHsXiABmV6RDnzXWXmU12IGY0kKOPBhm2mVeH
EAWcw4Tk4eVf7jibduVGQOcEqN/tl69DDqxKMf9MFhPdeaJdrouH7OpNTZbEG3M8O0xeQI676tqb
vuz3SEYc7s6mOvAXtKiC13m7ctJbLtv7fADtZ9+Pb8tEhYd1Yb8ur5TrdNpWPEZjudRFexZQvOBH
wEum6h1wOKt35QCWERMT1i3oOeAmqirKBGS2blo/qa48otbVHPoda4OeqTPp1LOJi/IUUTAsX7U2
NsWBj5LUiudAdOJlZA75ltLZco/Xfdyy3HwsBQQnNZxbrf8ZAkDR5ym+itQ19W0iAzP24dq1JjrV
VVEdNvqCas73wiHH2bSZC0yzLFCRhVsuoWSKaAgaV8j2L6moMwQub+a83anhOc6mTWFAxbLMvYdH
AYWu33kIi+k2odHP69Z/G/TFDa/aYF6isGnPZgz8G8NoeouG72kHQuL66VYwXaY1r0YNBVC/nUmm
B3AsNl63lzJ1XF222CCH7Lmn/Yj/zmPznqz189A1D0HQPPa8ebhueSyzNR3kFMkw8t+0yX+B1f/7
qK/CQ+LtHVlGW1IVsbCQ/3+vaOUjizbLPaS/Y+ltigKKliURIK1yQllKZiQVaYbE0KfLy+JYeZuf
gKUhGlU8/HTqsYdQzesB1A63lYIc6oi06eVBHLeXTVAQUiXRkTm3EEJNEpQ8QFUuelMe+u4qjBC2
wGYk4D2YdEJWgukbfTyA1kYJnhxJ30VXTmGb2gvrIlwqGvgq/V2DexjFd5huOaPrzTCx50Adbsgm
JajXmBkJHSckU8QP6B6CYkp+oKr4ZPLpNM/++fJmuI6TZckoH8yAmERoG/VATccq8zFsr+pb2LbB
vn3BTxYkdeqfwP4yZSZcfppA7HXGun65bcLVEAIlnyDblMY3qt20P+ZdLibXGbVsuE7iJuoJeHB9
WkVPA+1ndKPGfeR9aKAw3u6Y23YZvhKj2xQEeU7SHmXGFt3b5uQH5pj7/tlE8VvtAf2lJ8hkJNc5
PFtEkFR9BEgquO//7LMyjKNEVAnvujKjTUigDNgZdDWmv9UmR8gSaHawNd6JRR2bEWze6oW1UT5W
ZGJblSLV89t8ROdz45NTN+32NrlGsOxZ+KmCpAGswCQgQV4CFNvRtMDeoZGKfrxsaA57/tPf/WIS
xG9qgkJRe66ngR0QhjZHwWv9pAMorRDGVVZUDd+jr3IYxx9Q1ovRqBh4K+T2egULHrpCu/jQa7Gz
2a7Vsszap3MfLVXAfgOizbMS3PE3SxSIwwSBr5vLq+UawjLuEvnxwe/r9kzQcHoSE/qvdQou1pjE
fnbdEJaJGwmig9kUsAiw39F34IGMvKycAdl82y6D3kt9pa/buM1CIERdSr12YHJbGDtKRnxAVtvh
pMJ4+KQNmLCTbrrXGqpp6My5hnEUntdmJujiVf2n9ELbiEEZWqpbsMl1xwLA3531cxwxGxkmohR4
IWTAzkvs+Xd+MEfnfV0cx/7bqLAOl0ZZStGe856KA4eM3KcG6oEHNDuoHa/iMEgbGobXVBKumuNt
1cT3yujviBLMcbtdgYHqj8GGuLl80lwrtf3/hTHy2KhoZYiqllYMx5BOMcSQwnwH4ua4RGwiAa5r
XcdD35xFGvxGB/PPoSq/QCD5rqfkjZTBh37dI0d27Ypl+CBNqYjvwyr5FISQOuH+/VTO3WdINl0J
u/kLNDbOKk2msTmbuovlESXpaLxZxyTcKyO55mCZvQ+Jn/+EuCKIqnM3mfAUzNP7SazDp8vb/erB
YqmNGGOkbOaoU/5JEPORReJb3ZefNjw3G/jjxIub64axXtjDusL4aKrO5TIu98KQe1AIeuimRKpG
ogH1JKMyP10e69VFw5S2qb44wbRry1UtcGJgSX6D1kF90wr1mLQwmMsDvGoiGMC64vlaenMbTj7S
ZcE55N5z5MurAkV8e5vUix+PPFNTSmWas+6U+CCqAdrYMq34NdaNz1vWrbicGMiY0DnG4ayec6Gq
9a0A0X1yvrw2rsW3QnS29MBRT9hoUM2YjELENc+T/iiRY9yZwqvPPkzBsmsgAETVJAilNxgDzSug
Zf0zCSoIJunvlyfhGsK60KmnYzPX8FJ5X30KuX+ulb5RFfm0HaTrhrAsm2yUc+ua+Celij77w+fB
cWa/r2Lhx7Tzqx2H6zirNlws71fSoYEBRYFUxLeeqpuD5+1Cuhy7bePFaASA/9qh5AAMWnkUYK3I
dDzPt5J2/s7r1TUBy5o7Ho0pOspxc6MowMN+OBfA6p8u74Lr928H4IW1hbJrKpHXzbkcWvXPwhJ6
0szwc6REebw8hOMs2XAxkBfmQchjKBsrdear/4EN7LafyL0kV+UoWGqrMdK+hYA4kgfnfATr0jKC
CVBMfP0eQVP8y+VZuHbBMmu8k2TUoDX0XE4tNJFVxz8UXntNl1SMCVgmrYJU8XDKEd3W6okL2WW9
8nYMzfXLLVuuBboy8JDHtykqD0UEzDMkIveW3vV124x7rscURc9zHevB3C0dJDagEJwI/3jVwtvQ
MH9S8zjR1PtNg3ZWWdd0CPaLGQJYl7/vuP9tYBiJAwR7M23OdZjcqB7M5n9yXGhiAeV/wmlWduuO
K3JYgg0OW5ZBpnGNPNcq31Z5cWQR2rujxf/R5Mm3y7NxbIcNEQu9cGp8CRnxcsxRpQwFCD+8jqo9
sLhrCtbt3LUDHYop2cTZ0KmB9SoewRsNxsTl4Hv+nmTeq0EyS22wWNlXTZ5PsjmzVpZHM8gKOXHv
Tb21zYZCL0ddJg+Uil+XF801Kcu2hc7X2HhefY67vD7MLT+UMjI3SOcAhojjthMZuIaxjLwEsDXh
pV+fDeEHLs1nVpA3QEqfV5Hv9GO7hrBsXZca/J5Bo87/R9qXNLetM13/IlYBIDhtSUmW5TiDk8h2
NqzcPLngBM4gSP769zArX8QU6+O3U2kBEEM3Go3T57iTP95pNUa5cggqmwMVNm6ypdS41o1h9BBJ
7Dovx0YWCmg44eG6zJpHXGE/WZs5/5U+TADZpCErYtmMnLgvfjQ2i9w8B6JGABHf5d9uL/yKtZiE
AhPSLaQaIddXTeIZomZ+RPuiPe5r3Di3Oy8DsJt1CHACVK5PkIQ+1OlmPmTt05dpe3NwS5C5taAd
x6fz4QVq0OkRDEx7xDdwHJnQMUlBqwB+R2wjKLGEro9UTpVuFpyseNy/RAAFS+bZXtL9jv4CEmLI
5iFwXa7yQRdTCKFsgXFXghtTAnAe5jGBnhE7zYI9V7312oyDAHEUWCn2LbFh0bxuVML7Re4x7v/5
wxrbZnSrjmLt6w1bjgEF9Cu9UERaYEBCZX/5koosPQXx3tjYVNXRWeeNVuEC6JUnMkZK04KOddOq
zD/tmqC/kGS1HXjzhMNVSKjehmTywDbdEpLsenz0AxNIRmLPQkbTxpsFbosndwTcpAKa/1Th8u4U
3T+3h7GyFCZ9gFuNIHSqAwBbhPrdNajK8bvhi6PsONrXgWHNyyNh7kL39OSLYQxd0j3mCHSgjLkP
04eJWob2xl9UYBXPc9HLOxCmWxEhvHj18eQfpo7gW2RCKz7JJBIoLR4LLXHVGsXInPs2mOs0LIJM
7wIYYRDGQe16fewlOrMBc5lQlSwgSD967hZz+drnG9ZM5ECET3shcGsf04OEriMKl8AzeXuN15o3
7NkqE1f7vQTN4yT4MwVqNmIWDTZ20FrrxpEMjcPJ7lpKktALZBsmblud7Jzr466PN3FjU5f1THTL
zNOsbRDByOE8D3Izolg5E0xOAF7Wqc2G2TrpEc86CGCWWk1QNINCQYL20dvnj0ztHK0HWrYUWAXQ
vY1Q0BVDNOcIYfZNkmHFVj4ql0Jq6A4YykMZy1Nuz3vQJ35gYshUJW1CWzSNwyBkeXk3bqaJV3aO
iR1j5RxLSFKjMqOnn92pYZHXBTsv/yZ0zJ8KD7zLgEl2qrprc7B+DZKEsSUPTrYJ4Vhxz6ZQH3g0
m1xzBwRHE+oXdLtQwwrgY+1uU0l2rQvDeP247IkNCnowGA/Nt1nG+rsIkqs3lNa+zWO+yRK8jufO
PC8okdbNfi5ZaOmNxfOerUlN9BilQMcOqP68Ns3sRsOU+hGL9dd9jRu5bTIo1DG6or2SHJxlFFX7
djx2G47t/ZmH+fz34GKd9ifZyPaqB1QCECQg70Gz86uM4+xw+/PXejDMVouZ6Dgh7RVcHkWkKArD
c20lEQ+qaWMQ79sYNcFjvk6ZXRROe7VHJU6DrrovDgEb1O0BrLW+/P/mbG91KZjPyvaa5L1ToOKg
aOZoqoT+fbv9dx9FfWrb/22/y4mN4r+2vUIMM4TK7U/fscK0KpcExp2XeR8WSWBVbGHR17ozzuHO
mciQBXYP2dn0uY7FJ9qhm0GcpZWdJDA1yE4/1PkW8cH7Rw81hXFil3gIh7DBFqVV26/vpmI4xo5/
P0v7GwV84fYkri2ScUDrzhfF0Lj2NXWmKuIzmcMEiPt9G8zEmVW4XVZO4tnXvOsmdgGfU0Mjx65r
udHBipGYWLMG8F9hNbS+uk73CJFB9zgsT1c2H77smh8TZ1YWddyJCh1YzVDdC7rEplk8n2+3vrLI
JsQM7DxibLB9r8t+QoFxHhbdeFg2FFfoyQZ58e2OFqfxF0jIx0X5v7ZSNF5VcwBSr4vkOGgvvwZO
+tQ3uR3uVn42wWZcTNJW/kCvrt/eF1NchqWbfuqTcr9PZ4bNTxXwVC3EF66+nrJPXQCkdOnzLUKc
tVkyTFxxXwUuj8k1hUxByJU+MNk8qrl86D2ykQtbMThT7gbqU7NUZUKvRTw44Azy5+Ks3c76eXuh
V7yUKXcDHu2euy0j1w7eKJX0UzVWQ1hB2rhnJfAIzg876z9mvNyKLlcs8C/4mZ/7hCGbd1WDYz8F
UwHjqKCGNJwS3Hj3pcOpiTxDcYJrJ6BnfRWZPg25d6oa/YXW3j0efC/K35LAfT/DS81ox9c5HYXC
7KmmeJpSyMdI2zvZXveYWeMnnMZ3npts2P7axBnnewoaGCXjjr0u7LBMu98ycMtzKHbf3ggre/kP
d9yb07eeQMam7Ia9LsqioGN8WurjC4TReug31GRXvJeJRgvq3kv8OC+vnZQfZKU/5lXxMPPgMdXN
Y1W7+44oE4bWTIE797U1X7uKVQ8Q1fPvsj7dQ3zv+NQUxKnrpc6yLMgV0ifIc4zkmDXjl2WZkxgJ
RtDCbZwka+ttxOpx2w7g9ebzNeAyC3sUAgIBo+bI0qX7+faar/gWahzmlcy16zT9fOXpMH+O+866
ry1b/e926ysDMEFogQMuIc8r52vriOAwky4+gmG/OakJqh23u1gZwF+IMxTGxdM0YanBnQyQU5Ge
pOPou9utr5iECTbrF+o0XZD5SnP+1LSwbsUJFDX0/+xZ7oE1+n8xkdUtCAoh9zZf40DQYxlDHkJR
D2QnIP/ZGMbaJC3r88ay/VGVPaus6jpOTv+Ypc0LqXW+4ZXWGl/+f9O4lnqABAgdr5MDaYaKqy+p
2CKKXPEXJsgsbwOKmuDUf+378il3pzvK2A8dKLxbz/86zRZ97to+NU5xEkyeb6ncf0VB4ScaTJ88
JPTnbrOOd20bGYbcNFPsA+bpvXqDe1zuHDXPPvlAm814zb69U9dmyjBk3icDT1IirrPdf2Xpl7or
L8WQHmcFqkg1b/Ty/kD+YiVTccmlngdx5QTs58tIOmf44iMUXaSf9ozkLwYyIatGtXjfuNoT/3fp
An7jXmTO/XI52z5M39+2f3GReVQSpNp75HhDrzra5en2178fD/xFQqa6xu0EEr6v2ks/6fkbw+1y
2bAVVnuYv9V+teuujGKD/5pd06VO5uSu/Rpr98CD8vO2OaytsmHRvsN9t1QYA4fqYam9M+r0wYm9
kLVtFUKtdWFE5bQAETCRAXtF1vKC7To5bQhpmojaL7fX4X2TJia2bPTwemLHRfzdHYP7GpEF9acL
buMbt6P3zQ28Iv+d/dzq/RizxP5MEb5/uYQtcO4MN4DC3Yph1/aoYdSg1cxycD3ar2nOPk2VVYaW
syk1/X7c/xf9GCN2LVG9Pr5mzP0MRHVkA/zCcX9cosok+Nz0ZSRbb0/pnk9MfJmus3EA4w9ohsGN
zS+stPvyaxZkdOvRY2VHmZxkpVUNSRAk7auFFDxLo4xl43wnG96CmGGuqK6SEIS2cfb79gZbm77l
O94ceyKORVc0UwtxlDgq4NdbCzdLOYHmZjgkcFWDwv+bW2HFr5jgMzerW4e0bv0awJEsK5Vjp1XT
GOpyOJWIPbNNpfa1rgzzF1S5KR/9+rXCaJbRYX+XejhA5vXPKwYV7uH2HK5YkSlfE9u1HiAiWr9q
Fw/oDASXyGPY0GqX/J8k3SIzXevFON07Ygk8cJP6te/6+xa7Gq95J177j15PIrJZdbY2bYZLCPrE
zho+1VBMLMKlqwkvPvkQR32A5EaqTrG1d94Mv1C1I0BdSJS9BnMFQO53VrT3Io2jrPyVTVu3zZUN
buLVcmmRPgbW+zUGoYxmgDxOPByQHO1jDS44BVq+Isowvtt7YWX6TPiabkZOnRaowQ4sgqldHuRy
84QNkVyG/z+xEjHha8g4MY8iYrqWhJ2Fl568cbhvk+EwJvTYWfXG7l7x3iaEreg6ygtmBy9N4fQ/
EwhaAJMAab5mY8ZWPJ4pedPRNulaFL695jimO8Ivwio/93T4iHfTjWNu5RQ18WtKexbwazR5BVw3
DX3AgzsWXFM8ad5e9D8X/7+zjMQz4gCCZlNqddYL4/PMy3BgAiSGUZ+5qYK4UcmQ7YyQAKvcJ7iK
ukQVQJkFEvoZVFlB6FYN1MzPlRKqQMKli/ULTybZ34+VO2xx+q3Ms1kXDq4CIPS6sjgB3XoGa6ED
ZDRUqpCRHkSwVYCyYm1m8h5ySJL2rRbPpErPDS8PLr80dXlIOhFWdvANdLOTQzfC+JWdaZaKyzxI
hNtn1jdXEBh0qQHPORT1QHY6KDOL73PWguc9sK4N2HgFXOwSBk9zf2QawsFsHyqHeIZnLwNld5ZX
shc3qHl9bivqwLPPI7U39v/K0fEXn13QNhlNHPICWRs8LofcGifdhnwcM/tOOa1bIt3H+iaIRk/I
ZiMjsLI8nuHekQsQdTsF40teCFTl8sylEiLC89ztC8ZMSGLjiFmUyVC/sKSufoLThf0AXId/v23U
K59vghHdoS1ATOp0L1UNTP5hThraodoxc7a0R1dWxaS100hTeUHQ9S9g4Q5nSiPq8mMMp+dI9lC6
u8rOfGJS280cWrleO7Qvdlym6ifToxejsMon+Y8eaB3x9fZ0rY1m8b1vAknmC9QZsrx+AQnWw3Kg
p2mJd2f+sJzobPPda8XBmGBFmfiDnJlfvSwmuZyvi1mm3fBR+gKC3jSqEd61sX++PaqV49yELOao
wIdcu5LXBVG4pMSXeLVr+HGi9FmI75xNu55HiKl9hHJQEsfaTl+Cogu+QRIx+Va5c/V0exwrzt81
orpaiNmFn0leLMzbIR/r+VQH9MxyPh+6ud4i5Vo5aE0AYwPOxxTMXMlLqVwQWGOiWguPn1YHfoqp
T5yNEpyVbkwYIyDVMwf8xn/OveARxHVAgXivOmk23OWK5ZsgRlER5ACTxn/OOjZ2rzjTiiTswb1r
fd61GiZ+EcLGPFcgr3ye6u5ReBYuX+IM/cswc7e02VY2rkmJ581Vpsu6dJ+pm1SgVwJuGGRgccgR
6TIcXYdeIQ0MRlP7cHtMa5Nm2L8v0hki3LHzPAy9/pigOP+5cMdhqwxxbcmXbt+4lwrYfA6Od/bs
iU63d7wDa+tDQIduPkISLtenfaMwAjnBLC5J5WVHnY9fWAeay2Dhurzd+IoROsY5L9pudqrMz46i
16dlIapWvQzcu7RxsPEytdaFYeeKjVbASd4/xzK1nimrRGyfxiqbHKhJ4lpC9Oc8INbWdK2syl8o
BFCNsbzzkyPvAZTSwAFVI2pRFkDQ7SlbcfcmCoEWpSKqdK0rylAfQAgXFfj2PFURSiuOVMq7uHxs
ZL8voDBRCQXq+BZYcXHChU1VJ1GJsjwOKL0MNg7JteUxQqKqY47LB5Id83bwP8cxK6M4Tuml6XN5
EiW3/709bSv9mPBQFDYD3SCH5Jh3xbcOejdhyqrLolw5j5tIsBWLNzGiLC0ylA7o5BiPuFU1I8o1
thd+rfElzHhj7+7EWpJNbnb0ByjnqIW3nW2KGK5Nz/L/m8ZHOjVNO8LKi6E7dAgWCBeflicGSE28
3l6Bte833KGdUteunLR4xoHr/sx0mjz3YD7dki5Ya375/80IcDhZsz+p/NlTkFU9lQUEVqMytsXW
Sb42RYYjVBatgxQacajTEM/NmPzPzcidDaEWezMzs+I8TJhok6HSGLzj2XMucv3I55oHh7x0oAM8
pLTxotsLsTYQwyMOeK3tp9EtTmmVfGEJ+exx+wi0w8UfxJZjX1sNw6zlPJYUspLFqQYXYOg0PrTA
bLIPaEJMrOiYcsWzMi5Oo2idf6AAaaujppp/4zwrstPtaVoZgr3EEW82VAeBeFciZ3ma8ZgU0Qpa
drMet8BkK5cDEzRai36qfAtDiBnunaUO0ruk5MU9xFzTg1cu1YqD3kVm7BOTgtBrRJkj4Yc6/Db7
6sCpHisIxt7tmyfDrgm3iwYUVpinjH9KptqNxhKSHvsaN6y6V41IqzHHSuuG3asJZ5CrwJR8u/WV
s9SEjcaMe4WdMvFc5niCqRX7kwoNRHFUNTRhZgQldvkrUfsgisSE3pUOih8d8EecGm8eIzpweYJk
og3GG+Efbw9pxbhN5J3TuWDombziJJLWu6d+YN91RU/ODlB/oS/rnU7ERN8FuS94Zvk5ksWzsi/U
my3/zKHnFgmw2b12dSL4P/uGZASJQGvbemqwByBjqn8M49x/LAOUw0Z+MbMvs7CCrUruFaM0AXle
WswgQ+8yMMfqDFIl8il1iyPUrZI7q87s0INK6O0x/cHhvJMfNcF5eIlpq2CQ3pXhxg45zojCcQmS
nJ3ZuoPvvFNUgZFMnwd/qzZpZXQmPK+VheScttkJxPtnIsQJhz4kouLuEyL8uznztpK/ax0ZnrN2
xcCmps4WMMfXQvVjNHl2EkGy9ex2bXqKe3cLGb/W1fL/GyftgNiut2zwgPu5+o0QIweINXuIvfhs
BSUNvaT/dnvB1jpa7O1NR6jbo/bYo8DXicVX8E/8zqj10g3szp5oGdpt9u/tflZuqSZWz4ImUxUg
FX7i3pyHpT2jqqC4r53h7FfDd0Cnv/Sps++EM0F7casLr229/NTbQcwOIHDPumNRgHxpwxmtHKEm
XA+UZA7D4rhXObCob/NXlac718NwCoUX0FJYVXbC09yjV1hpqAL5sZf20WJ5GjppvpGZWBuDES2l
Q5+R0bfwlqRzbkVF42ePFc202jjh1jaWESl5pOlr3aGOzK7iu9npIGXEhiOoUu9nP2+iPnU3UkQr
AzExewMOUJWCoO5kt3b66trD/Ar17GAXKZn/F0NcEmurHyyWnXq3U1BrYVU2QvdEjcm+3WpC9iy7
RMQHQztZOpsOLqh4TggH9n6+Yd+WcId4Ej1sQSTk1e4r+2KRebN2aiWyN8nhVJb2cZoMeMTorY9O
0XeRk+iTz+ItlMTa6i7/v/FP1qRcL8Gjxqn3238cFJD/8FDDvDU7K17JhOtZdk6srsHcOzg6xpx9
RMLuMyPlb2mJc985x2GqtgTWVgyCGJYNUlHtTnaSnXwSfxgTJBqHZL5CrOwEST0S6r2Bq0kNx9Ke
YsrS7JQknjpIlEKe3L6nu6DKhBh2HTiuPxMKRz4rWcbnORHWR9kPQILePiiWjflXAIFXkSWmfbPg
UylSUFnDL6Ey3juJwj07pDy3fl4f5j7fSJ69uxboxDjJexCXOp6TZSdXzkjJBP0JjvVu4EiUinp8
wQv8FuvZ2nCWL3gznCbVOZucHKtu0Ydx9n44fDjLcjzhqXrDAa51YZi4BnY85zk2VtK0H5DCCuPJ
EtHIg+M4eV9vr8q7do4JW/5/OwwKcXokatJTWoKmw5eUIuSp2g990KidwzAsvR9BI0x6bNugLY+B
i2EE+Ys7qYsz79JQxijs/46iL/1cKoHDtQO24Vhmfn/k8fx8e4re9VRo3LDvbmTUH0icnOZUeZ+q
IJvPTQqukHBf88Z5nbRSlmLC9NQ5sPWdHkRENlH1a8trGHUM5g/P1thCeZlEou6+Z8CDjWW98eK1
skNNJrjBKrIk1X5y6iz7n9R2IWiuWBHWlIJWiut9hPheYGL23H62lccxDO4Nj0k5f5KkxzDoS99t
ybiseA4TZOSirFr4WZpCEXh+HJIemh+SPgLVcoxdCQPfAjOt7CYTXWQ7zClsx0pOqaMBqrBcfU8K
6W1spnfPPS8wAUWB4G4DhHqCxIm48NgN7qeyfSxtcmj9pAV9gRpD1J7uSLa7BAD4/5odHnAcgA5K
qERIZwQgBWyYi4rG/7tdoHEzZxbHfhrnfOFzmountGUARpFdoutL48Y5oSDR28suqH812sI1kvsc
hH2J9Gn6dPvr31uIpQPjeOCzzykIBSYoG1oC0uJV/NilJP40DflTFdhBElVzWoReDeXj2z2+t7GW
Ho3TQrmsmdspp78dGrNTyzLnXJSgvdvXunFO2BRKmW3gst9ghhb6YyByKcIZWac9xRvL5xunRJWV
QTlJxn6B/wdKjcAHeF2IvMIWAdp7nnBp3zgiVN3VE6lr+ssBVVJICss6tBa1D47WWxKKa12w/5qD
LklJqt6nv3o8QLaHoPaYE9VW212YlZYbaPs/yCUzjloGYpwXXuUMtnLxAhWO+dCKb3jmquMjVr9B
wiwPXArg4iBRXPwM/ZNRO8cUVxuS3eGWPLQXVBq0NTlPEjsy4mWrf8uRV+DZzHtv/s7oYNkPgmY9
vZ+rIWufGIcnCe6bGFSTNdRL3RJSUV1WF1JHeA1NYmQd57YVDwrpNYCQwDNLnerOYXE7DafO54UL
oY5aWycKJiT7fHs3vnfuYA7MpGHaOuB0tmP2EEOs9zKl4L3IqZ9cKp4drYVMaF83xp7pPZu7ZW31
v526KYPj3Fo6CKc5t4cMwMDKDz5zJuvr7c5W7PcvrYjET9PaI/YDmD3pdJcHeQeJUmmVasNb/ykL
fGfnmNlCgpgL/mbusrDydJU3R6KzBk4IZBC2bx9sew7cF9Wm2krPSL8raEWCKxJ50XsQKbWuevBd
ot0UMhNFkuWRrJJ0D35uWVDjJGGjSmJI+zr33ew+xb0tIkfWWbRrZs08opc6tm5QYfDCu+kf5cCv
FAQ97GvcOEk6pnjlQuLm0hSQHe2GgofJ3G4s2cqeMGt6SaVzi9dtcK9naF/HlPsHFBLrnZ9unBhT
QdoCworuA6i9xEH34E/QektJZ8UZmnnBnOPNHxQmzcXP6s/xSNipmIdz27h76JmwZcxkoCUpjwtN
2e9ODAP7MEGXhN0HrjfMW0zpK17GBKfqGBvdR1nqA4Flhng9iNJafU1z+lzSrXBwZZpMfKrrw480
KNV6mCoIay5a4J0WzR2tNmnKVvaQCfBImxk6jg58pSwCxX92Pe/YUSagmHzaZQEmwMPFE/k8IBHx
S0qBAjZQH5fTeRj1uAOEuvgGY5vmchgwTS576BYqn1RDzhfQ562IeW16loV5cwHOPKV07E/Vy5wO
34eeumHrZ1tceiura+aT+YwnEwevQPes6f8REpSSKNZ6AmHtHl76xQiMkIPZkloc7Eb3KGhaGCX1
C4iC9cFxun9uL+7aCIxoA9zewVgWrLi4wH8fCYWygqycqEv4jrTTMgLD8wuaJn1PRHGZtEUPpAXV
kQyaff7TTCHjaYVJ8OzIix/7btS4ZDz32lPHXXNjVnynfccVqh7Y72pqBwRFzmekp61rC0K3je9f
mX0zhQy90gFc6F5y6cY++QbKFdwnWjKAerblePDbNwzDvsBiGMimGOJ70BCPoY+IasmVwQ4W0NHt
LlaMzMwmu3UcqNrj+QUUtM2hm2ISzdi0+xpfOn1jwbEcR0pBcnepEOMfuQRna6fHn7cbX1sBIwSc
iJ6tTk7iolgdh74AERpAjGM4lpviA2uTY9hwhZKixuU5TKyGpHVFp3/relMpcu37DfuFsmvZpFaF
0Nj3a8BGNYgDJGr6h4z8u2+GDAMmdmsBmJwhABqqK6PuN6hjTCG1U7mxed4fwl+l3gB6WVkJYMVl
yqBFSdIJLOJ50oVZtUvKxyV/VXrLjnsZsHD1BYg7FuUFulAxEBa3Z+j9Bf6rwDuFeshUT156Iaz+
/Gf2R15u5aHXGjesVzY+HwfiFBcy6ZPLZx1RQMs2IsS1qV/+f2NaKgGunEylvCgOUiEFLrQwzhaZ
bGvYI0K8TL1hvT6UKCmeqotL14LlQPrzp3rYpRu/NG5Yr5whvmpDberCkCoLY1sVh9mVv24v69rk
GHbbxbmFshhMjlaQ26hSnO5COh/sxQHt68Ew3g48r55oegn3P7wIzflpORpHshn8rA3BsN1ugsqi
XYzJxU9w7WLuN8J1jLJK4Cpvj2Bld5oJYlGxuha6qi+KQvkp9WrngJqc77cbX/l6Myvs407k2WrE
9Exwy74vpmju8j4cmn7cZ7pmLbebNkBcW7m85FALUaJ0DoXYGT8Q3zBdEfuDtsBfe1nEvV0Fk9Le
8L1dTsfbE7Q2+8vEvTFfEZRq7pOmubhlpeD3if+9la7/crv1tek3LLdJuyQH83FyUaN/YovTyUl5
l21v/7XPN6zXB6PZ7MXL+pY5bKqBhcH/dNI93h7AWvuGAetMzS0uqWhfV7+mEVW+9bSZF1ibHcN2
U4nXLsvqy4uYhheek39zwHEOpZ1v6cysfb1hu6ygnWNlBc7dvLkokOxHLUm8w66pMV9DFNMULPI8
u3CbzZD1Rq3w8GxnJbAq+yzLfAeJh7zslIJrtnVtRZ7riS9jj+v17e9fmX3zHURAfNv3M09epDMX
B7BEA4UJ+8KF4GlfB4btQi9TsCmw6ws0VGKo2bXlZSnkR7nG1u5cWvo7W4enlP8arw5AC9pQkV5Q
fynCSQM6D1Xl7hTATRcKmkX7BrJsrzc+ApJpUBkZccWA0DHU//L+hffDybYGsmFl7z2s4Qw2C6vT
SkIZVSJBNnXNB6VB0UqWk2wiQXvI8hnYWFrJYee+NUwapTk9UkA+lkUMXxuqZ9wzRnLaN1WGSVep
6u3MYhjJclVVffuI6j4dxm656y4MklRjLZTds0a75UUvQqJ/DoOA7eEbxzr8VWo7ovgf0mf5hSMJ
vBCQIHOP6/ztqVl2yzub1ay0VcBc4BbWFBdUr9oX4pXBh8HfxdO4fLrxmBbjCcIpQfl0aewh/TPx
AlUHka34xqPK2ucb1qzigOtkAgGQmhAnVqpvzn0BDcx9k2NYsixd0Ie5fn6JifdNAFoaJYuy+O3G
VzydWU3bzDEKHUdRXlQ8zVHVVJ9jAllgAWqbfR0Yp3ADaZ0gTwLcIPMBATrYX6Kus6qQgl90w7DW
pt+wWjIlc5AjRsH0W330x1N7GMjt719r3LDaCZTH+aQygWcisAT/8Qk4x677GjcsVtT1PADlV14W
huM/S0vdzeB5ZWnNGlnIsZY6S1hzYRTVWTIdp8METrU+h0jD7c9f9vc7ZmuWycpBIvXJRuxM4SRP
TBTyxHJhPfmj86Fv+nSfAZjFsrHjVLkeljAlK9tj3M75d6/cfMunzh9413vjMOx3EYpHqIVrBpCv
1Q9gEJr6q8K5eVUzp9aRQRjxf6ITWXliI+/OXZ+qLA5nd/YL8CbolhTHAToVo3tkYw0AH9AA9TFV
mJswS0tka5kOcnbo0iSlRyQrmfxE52qsIZsLZdCzL0DZJ/F4wiYujim+2JfPcmrLMY86b4J0Osiz
kuGk27hnh8oekyRihKcJ8Cwi+1ilpM8OEAiaa3DDSvbYMC4fWVs1l26RvHzQiLPvda7TMZKJlR0D
z6lfcf0cXkiVJPNRxDP9SaCc88UDmdanZoTmzxQw+2lKqvkLseP0q4CI2VnZUqI3pgIwqSr3syoz
i4RWnWYvnBfOmfmWzI8y7tVJy3wmSPPG/BudQLzml5ChHipH/nZl7t4TBDvDXReQjEVNF/j/QmBs
0pELICcWOBi7jypny4wlMWGRBFvf/7qK+4/BjJRCGIDNoryvnHn84QqhnnERcr8oGrinyeHqiIds
rIHryv5bM4F0LPTLtmdH4S4XYLwyf5nAGvLAl+f8qKNyzkJ3jvuoCErXDrss1t9EUooTY/YMLfOZ
Fg9JjDeP2O+s8dB42NY6T9kQChvrjmogcBM2bvoA9SdehMQuPX5QpAW1Y9N0Hpg2dPVF1ARFbWQO
6pNk8/Sj7QCuCTXg4QgA3QEmGvTwjl3dgc/dF834gQQz5HlUPPafqnry712GK5jsA5sdci9v1F0H
BZzv3NWFOgg3Vw/Qj/F4WOUohj83QcVfqnIqZnCWjJSDsQnF2AFmgZ5xOaegPyJT95P0Re2EvpVQ
/0FCRu57rgLrFfdKcfDbuK5AQTG2Bw0A2KvsevpbUFAEX5o0n8tDUTUcPHoVF+UH4ETwZk46f37K
HFSnAJ1ZOufRtfL/5U0DifZZik+x0mDhUvVYHlGZZZ0U6cQ9lL3975UiEPxAbh9xhdZOcQawGltV
ZbPvhwCFT/QCbXH/sZtQe/WFzHiS+pzmgwuqqELQ6dyAwux3ZdHlXSroY/vAGr+DUpYHZ5GOARAy
fpPpRy9Anihqq9j/2JAe32IFCLfDbKqJfZhar5mihQyhiqY5SD53ktMBIqis70OHDN6vcmaYTlSQ
dPxgJ7pBNX0/5fU9SYEC0QHr40e3mKHcI2cxs5CB+b8/NjWezA980sA3dTQvvGPmxH75aHHwyJ2E
SGHbfpfQ6aISl3wvUp12RwYVWT/q8wm/02LEkyH1FcNnNDDeJwK1I/klm4SMX2mmSjtqWhLzCEnC
qjtLt3PLJz5iB0E1W30Fn3qWh8EQI3GbIjTkIckzv/wH4np1Gvm4tbY5MPcTn8/Uq+PkUdaaKoS+
fbvUxTq2eCIO1I8ikbciCVVLnfwgcc+Vkaz7HssWd2MQMpRIe0cvGD1ANIEOaKFT1mMufKdlIOWI
PSLu/DmhxR1gr20VApha3IFlrGPQMhvYeW7isj5ZjQNdXuDaanKHj+2bLpyh/86HKOZuzD6mUqZe
RPpWTKFnQzbz+1TUspeRUhmq292id/hR2fOidwm2/UAdCEn78qN2ZIprLovdCw+Uqr+mNhJjIQhf
x/5cEF3TD+M01k4SWoODQt3Q60Hj+OorwcaDkpBw/CUakY14X52UasP/4+zKmuPU1e0vokqAEOKV
nt2e4iGJ/ULZ24kAIYSYhPj1d/U+L9lU2n3LbzmufbpppG9ea31MijqBVI+uUYMQT3P2U8LpjdfC
zd2w8YqS8cOUA5PkNlE8RmxM58CfvFc0WxGLYebM2mvt+z1WvBTzRI9FIjWZNnaklRzTAK9/3Hpz
1pI3ifnB+CFFlZsr9PdLHaTWK23VpQ5U6wFRA/TfRxL2Rb9RjrT5vphdlaDF3cr5QP3ZqU2gym5Y
5XHS+NvR9zu+Up3r2DpqI8teipF1t9LOyfxNjmBFH1FwyS6F4DEIxWr0zLSJ4GDtqgPf26wBrxLj
PctjrO3tCpexgz/GdL4hY8ZWWtBAbKnfzDsIctj2zTXzMB5s4swAZGSbkYMleRluCADC/RF457Bb
91Ufxk1ajyB83/tzlrjvZVupYZfQRBbTJlFZ090DXmlCeMQ2HBFbvSYjR0CR2uR3HnkqBJNeJOw3
YYBTv2FRZa62NksQFuM5KcZdCRkte/By5dcz7EjO7S8nklg8o9sE5QgAgoTbkKAsbMqdKIenjgb5
E0Zbjjz3iRpLP02GMuhq1NDAExYrqHolERSyJZNH1BLgKkdOVL1dKekr+5T5VtX7ogu8aVrbKtAV
5O4nk8tNr1iSv4lEIYDENivIipkkiJ/lZLNq48YZRg9ihtfsyBi1JC3gFpu10331BMQSj24Y5FvY
vmwhpL8GM3QKd9hUVrkbCzZ1ex370YjkwAuqg9S+acCBRB+s3Gew4hoxAp5vBdCOqdcBd51Y4ZaA
Z9oUlJqNG/zR3rCBqHKr69hzD0A0ls2h45P/FrAuYnMa9lXVPs9labtjgBXR89obRzxJBDZBq1Ks
bkyuK3Al7Ya1HBnTihRjVsPWsDWckHQS5cmFhU1HeQoZj15O8CDGm7bVMCbzMeKufM97kkU7BdRE
t/GnsUIMxdZAg8Xa09y9MLAYkpu5HavknSaQsLFrVUKO+DiUQxxu27DLqv1Ia4XVbSyK3Jth/pxs
AMvtYrpyvG5cu5FMK3tV2TCxvwEuD6/HuB78mwyXWhzYoPIXvMKpCHcFdj2H0xZgZFuFKeqYaOI7
qds5/lbEpDI/griu5DcJ+QD3PSs91CFrrMf0hjtuq7pek6QJGtRVvWeSOyltqa85Mjv5YIBmSzZB
zSMoAzJZl9OOKD/Tw4rVfTN/E8iTWjxvM7fVLxoEpnKpzhtXvFC0dsy9yyvapic6oH3ljiG7YBGU
1wSeESDnnStYKB8Fymlzy1gt6BE4dBb4KeyqMe8E25P+gXgWp/dKqBxALZ95WLCq/V7VG5NXEdif
OvSI22esGRIoBJ0cqSkGGhymsfVcakIxJfuKYsqwNVOvk9uhCDjLUjnVxB2YJMIcFNUxKspqsu5n
5setPSDBaQh0EOdpjN/7CtQNqPE1WvQpWp4ReEKkVAPf6jyLjpTX1NuD4j7xtat052/UPFt/HWR+
jjjACi3TLK9jsiog07aFAkIepvk4SrHhhNb0kQBj1t2aUE82WYtW63fgGpP8ECpaPXTZmOtrhXk4
O3AV2ug42KlyVw6oCK7RMSswlUcfMGs/KkD3zAqrQ732zvfCMHttOoLb2bG8tRsfeyCgcp401dMU
jdGN8HI96lQ3yH2Ofe4QdCevDJJbrxPR0YYNVfsBEBQsL0zQmc7XkOGHFGAKMYcejkbKSsohnZyk
vE+TKZzCbUEGR0+7LHjt8rVoSkVfqLG1/zyPuQdUSym98p4KCJUdDV5a9L2Delmp03Cus3wlmwB5
kq2xk3sHT+wIlKJlDdMruwRPF8Sgg+1FUfnem/VMx6/ioCiuJmcwvEur1iDq0qGQCE2QlzEZXxmo
uxeHpMgIhap1O0XPqDTDbNuXc0A28RDpV8XbRrzx/LSPljukAWvHXV1jUWNRT09DXhfmXimIVf5S
Rdjy37ZhqvjmV2OkUs9NvLxOupxVKx31YtoUxMvzLXLbTr1A1DXKNwp2Tn6B0T4Ma8TAWdwEVdih
19xlYX4LFZeOpHyq2/bgugCYvaBWc/wYAMvdvnMonLabMBsqeqC0cf2WV5CgXVHtenMTRNgL+Esa
vOx13JrBbKp6Gsedgbhg8dzxOBRbE5KgWxMzdd0P3iD47D0/RyLEIojG5UgNZ9puDS+Qie4o7afX
tkUMfhdjFQoGghdnxRZpfi+e7JDQ5iGMVT8fk6rtxHaqemQk+EkZfYyQ8BM4r8lDWkJcNmQ768fF
YzYjbbwrAgaTouD065+D6LnhWDOoQ8j3Yp3YLwGJCKRmpsjalRsr1w5pQFE/bSOaR8NTYRBsVqLs
G36d4L3PIi1rFBTo7dkcNN+86a5DOZt6k48hWflehPiYmsS184bCZc+gHo823NkkEdCH7aHMvyZR
C6JoO3V5gZiLdYRrLKdGqjUgWfHXXRQYcYQA0owmWS4tOWDxEv1QPsf5JGAKyo1nW+enFmwvl7bI
6OfNHCXNDzWPQbkbUBgfIfiPJBGw+xk2BydEDpAzivzrjAz82ZUNvGI31FUPtrxq1JGhCD/p6oxq
haKoexdlS+le+l3SyhQRkH4ffd6Pt1PPqh8JiZv8R55jm0s88lajBtHDdZlPQXb0/ZbN2z6mo9wp
IeAhrIqTFc1PoBqVxaKFoBN2oaHiSjSmTfjUlXFkalYOMyKgY1qCasOZFux9ApLXA+dYibfJsJ+I
3iNpgEUTmiMw06mLAZWqSvxbo2bx6IpTkOu+Oe0X2JKk2midiCzuoWOcJ/XTiD1T33XYo1DRNUUg
oH4welsRB+Mtn0Pm1njG4lHGpntzPtX3w0gadoeun6xuNeDOPxA/h+6n5cNo0lie/tvaUCx9VFa0
35THYlT9cxMbpPmFMdu8ziQSRMA/4ZGhOIM6CePZ+WaWXWn3xBexvx4dm7216WDAhlYQ9uggcrTK
cA01tOdmiCrJAqHvZ98wXd/pjKGlMaC04rd1bMmGeNK1qfItcvIwd0Ay05izH0ELNMc7jC7pVpY2
4bVswvLGS4KJbwaJbGsDK4N1zjVwQv9Gcw4168n+guQlokTWmwi7XBGfzWrwprzAmuMEjznQTtk1
IIjDR1bMuIvoEwtAmUTr81QJ0rR4Fl1ptRFjNGcb7qOCGnSIbQQYSGhfpViOxdhDh+qNr+ZwrqC4
lSRor4yn9k5IHawq8LrqQOrTayBOdO7YJ8QcBixWG9OslkhtszAcuy2xSW82AIznL7L21C+EWWnW
DZgBU4riBIVXVcP9vo5F3MtNHI8Whh4l2K2I5OqgUYwUK3RfaLshCek5qFU9rlPXQGl5Q6usi7YS
qPeTn/Tzpzly3oD2hfQqpBpkxipUzWdc/KKYcr51MEdY49TBJoFgz36ZZJpst6qbDlcub/GzoLOB
ZMB6ClVdi7uKf8cN0ui6acPrDEnQESJCIGRI66p9MgiDW+R76i5qoUm5kq4v71gVxdlV5kF+dE0V
9EJS5MWQUxdhy951RMoBrXo1V2lbxXCbiZr9cW/D3vo7yJYHm66efdQoozIe8twKl5JOQ4cHCfMo
SF2Cjp1Qo1Wr3iddm1bASUE1rPHHnzYPcU+CtpnUk54EygXBqch3goGvlzLDp/jGOrRpngxr2bXw
bVteFXmVNelQjEh+nS0Rrooe7SUVOLT7ag7sTwDFyCvZYR2ishr9p5ErveWouQ4QwBkoqswOjSFg
G6CkcLrL3x1SyXWgCAoLj2Gl1zCWbJcApfRyspKjNWNwm4To8KRAu4TJquK2rdbaC2ZvRYHAfifA
802gX+ZFfdTQVxUrsGG6W0ra0a4d8l95JzOBO4G0MOgONG9CsxIMljboAQp9yuJtTJ2ab5DUB9m6
ljb/IQLsrpClqe6RHZ4iSdLJZ8k7sx+YHe9nhhas8egIGeEg98hRou5tNgzF0hWbirg91gizCFtZ
OFYB+mA1kmbdIjJfg6YQ3oSeNzwZNddNmrui+qhi1/6CqcTlde7GUqWdy096HQZJnZgm7NGVjRPf
h6Yv3w3WBz1KYSzkcXrPvpkaPjPtc67uOs/MI2gzVKywDA73UQ9B0K5irub7ILExUNg5pp8qp+qR
dejEqrxNvhP0Pq7GJMeJ1Mg99wJdOvRNpO82NYGy+5rScHqtOq9E8qOreF4VAvsqkLmjCb5mQ0nu
2BjnXloXpHtgmNlcW5ZNDaJjWNzSiMfFepanW8l6aC4nmSH1VYgSDG0Ubt/yqWmPjmfoCI9YcLjG
hWG/+iabx7WgvNuUFHsgNvUYNqss7+ArgGVDe4UlVblvCFwF70J89pRDVz8A/rhbJdALmFfYaIme
1+wSKxEFsEHTJgRdLAmM8j/YRjPeEsy5t3qETfv1EKzgPSPoGSlsc+F+FB1hn/a5agQUJqTPZpVG
aIV+J8CAP4Q5666KZEQCjxVS/dr1Sr7yflK/nCvm3y2UF94IWnZI1OCoVjILYFIZwFnX//7ns5um
V57I6V3ZAp19R+2uma044MXH+zE2g01ZW3rvg8n0gw6Scm0tvNLasQI9A+qQqq11oXi9GSapbjse
5gLEFGyL4bRHF7WrE/uraXLvlRbIwwVK6hroP5DP6ETos819PA9se4QmfD60P7Fh2pAVuCslmEnK
xA9YQzJeoTBhP9AqkFeDF5Pv+BHRrijj6Z+gadUtFN3RFCOkmp4c+pTBXnZJ9kZRFldpUbXVk6S1
/oateu3PzGp4DeQ4pzAYBhLquI6HMjViipNrUVUlFJLQLYMxznnjlWvto2RMDTx0n2ZtUOl0IjGa
7PM4o1/ZuWH+gH/Kdm0YB3SFCcVwLGJQbhrcl/yOKN7zGzVKjSSGVHzE5A097jrR1UMVNKw9moG1
vwbCxEo3kWsgMFGVJeStpf2JVgsuv48NjXYjsTLlnjBo2D0P9cS+wU2P92GM7ZwIzwFSygFhUK+8
xITXRUL5MYnJ8IG2e/+9wQbpHN3JKN5VsyVogmkfL3NE12+VjUisGutytSuTQvAdr2V5EAAFZWsF
8j36Fk1Ojh5U1dmaQBnhDt1khvAGhZs0i088ikzOqEJtG5Y71yfc21YKQIE0QDfGbUN0mR5jrwi9
dJwQZNZ9O2F6NyeIZ/gzefBqwDhXIMPghVsqk9sSUKpuLapkesSdlti9XGLzQZCrdKw55Jlt7XBh
pk6jeuKR58YVJaJBIZOVrzGmBCHuDhfPTE7VAfJamVq1tTTNCoeS7VCTqRtE4KYHOs7HShKsHk2O
auyjFSQtR2QA3gSKXWDtw0j0uMdq126HOE23fpGAYmUYr/s0mOH1KgaNH6LxvtIpbLwHAvzsHs1F
NHjhUcPf6K33L2QckA5OWNIldtitOe8a3xYN8GEWrrBtjIMPmKD2lrpecovegLI36MAaSCQlPErV
dOoXx8FgsB3aQ9YvKlo81lAztCvAPU7bJ3W96jkq3mKs29UpQziwko0RGmNe9Abj+s1NBysIGs7V
pooQ0HfcefmmRUYMwachwStVXsyfsTUYpy3qDo3iJE+qDP+fRtwREQPaAcIA2TdlV74XVYK+X5kT
tPfA8H4CfU4gPabDLvd9+UwogXagJthdiN88/5ZZ4gnwPwW61f4AQ8LULLwbWoMEgCLQ4C6wwP3W
ke0egPqoobiNeJBh/+vvgYnqg9WVfThlJHucAnBXsZfsWZV7D17cyOZaUIWEFUpcTfsQBwy7HtEG
d5uZz90D+szIo2ugJFbRpL0tNZD7T4FLaEzaBAxQ1dYTeGkk4tGjCzAaaQ2mboPTalthId5bXUXB
N9xltB+g84PxFh79ITEKzdMiTEDEKT1kp64biU37qYrsmmClwLqpJoTiMDI4Yi0S8Z3lDDMliOqY
O16ExRG6bvQjiwvvNVC9uONBh/5JTLj2nydShuM+6vqkOG1FbY/ZEOh7zKLzXzAhkCJD5JbtyPzs
IDS6Qt8UFh/BEEmQkTTqVB/cU08PR0jO4op7UK9Hu9jMZbtTUY1sS9s8+TA6LuE9g0CWGBxFcDHO
dOQuaXN0u7Xfdtu6jbqruKplh9ZI18cH1LroaBBIUf7QhQc1U6CXYuSBo3nEuvh4XwUSBYU/deQ6
aZnP941yLnUeLiZpSMlSMqghOVHfpHxtR8oPCS9QUElDiDiEJaNPw4BNJ1PZMnBgE/C3/RbF7Uqq
xjxCFgINGFOZaUrLElycdcYYuao9cJPcoLx3CaTKu4hoP6+nLsgfZrSRm520km9oggnf44yC/Q7T
j2yH6AuXwL3JdMfRE3F/hchs7/LO1psM/XzsXB2hj7gWFhsUUgo8DIPead1Wq6KnfrnSlvFmQ5jv
PkabtN9ASA42vGP6VXc6HzcKmdWGoMJ9ADac3zKkOzdUF1jNHZIhWteocTTqsQClfTEm6m4eizxc
l8abjxDeQhRr2gyTMhP1CA0Cvc7E7820aoMw+BY0RbsJ8mF47KYGaxw6dSrMYfkadLAIhVrg5RJC
daewVxUd2oVoerE3qWlxO2M6Hq4RxaRYM5/of0SJfNWDpGW7SfJIfsf0BdWFGEvkvtg9QNMCtaDd
ALEjtxCu9t4rPXT9JiEhndNGREAxYKVreD1jvzZPIxFObOuLnO10WM0fLcF933v1qSg3vso2Dc7Y
T72Y9TmkVoryFjsDWrkJXI8kCTEFrQhVq3LPZVn+DDym//FCFDMr3lZim7WhIWuX6Xg4DtPcvMgB
/xs5U3H775QUiRY02kF8RBAFVtZD5j/exgVrfgQC/Yo84d2+FrZwqFZZtcdVQ7F36tODpCTr4L1N
Roxvp3iMu201FbLY5DE4yGmBsgb0aMp/ejwL6X4cQy33WAeJCsCjEVI0E2c9hDLqPCgevIwGmMtg
3gRmLsQQ29Q4P4dbU+SBKgUjB1S1ehhnPFzoofOY9hHD+GH05fyhccXsXTBn5IGUvvpBUKs+RnGM
vcxew4c0j3nuAXdaenNanOIPRt/VpoM/qdakm4YdhjbdsyW12bVRg+mCEDn+6SHbrprJvdAx8PMb
LTDySruidwcFMMdrgEN+CCuHiS8V2BYwToj262KS3hYZJYb76KDjGE003jZIgA1Afv8OAuSk5/BV
lPDYa47p528kT0a86akQ0OEigbeT5ayPk1e4f+xserrR0h8z6KIwTvf9CB1K5GuJV793cf6a+UOd
7ATWee0arbwHlPozSlKn0IAwFhtQEYmyDWqx5oeYVYEAmwwYTJt4VI+uiLq935X5C9rT5hHuRLw2
zMdEFHO2/Ffun+qCLi6rcFVgXHiHtXlkPaDQpi8Y2bsrjNq1l8Z+OPId+paRW3sVYDpVmk1MPnNB
zB4bctGsY9azdt+VPlQHclQtaTeCcL/XLkDogwyBWYupM82+awjH4h9s8G3Q1E6KMk06BvBKIsh0
N5Z5I29UQFn55OWRb3cYhFYPNBeGP+bOw8BQDX71Q5YVLiSS4gy0+97ryTGAIk60xpgouKmKnJaH
eB6z4Sc+wu/3EN4UM+YyBFANEmUV/x739fRRx7JeeQ0rxSbTFlOmJCfQN0cnBmrXST8EP+p5JtWL
RutI75OmnIu152bMjmHS2u5QN6Efgw55IW4TWsGfoOrE6D/JHW36tJlxG+8BtBheooFVgAmiSUuH
C7D0M3ivaIG2g8gXc80wiP8xnjSaMfvZm7+ikY+QH52+9Q+4LJetZn6Y6SuJRvnWzCcvlMdwtReg
UucwXwu0XZCdlrZDXuF/qN8iNNHKBP2j7yi5gPk6934WYLtBRXY0aOZc6RAgu6MD6IGgjQE4Uf3F
E1gg7jQiKUcBpq8cFr0Gp58Qx6W7gHc89/gLxF1BzeQpihdEy+IOga1L/x9IzRNp/y84sqXoOrK/
IkG9AxxZRMg2MHndI4ZN/i7IQ40tS+WUI5uLUYPUYUHZ1xCKSxV2UkxI+SeugJsFR89q1qziyn77
HOJ35kLRJXbW7wAOK7W4QmBgKyDQXuBz7vuQX1r+de4LFtg7hhIvCMCYuwJdlH1TwMJsNOHhby9L
+AVVt3Nfcfr7H0aH+cAYYpQIGm+IFYpI9F9Y0Eb/H6L2mVtFT3//8xum5DRui2EUFIXuM/PGkn7z
vVlf4KieAVrSpVkblTe8xb4LEqLRsSeYuiofYC+HGql2Inb/oNUyA4z4tUNf2Dj65ChgY0DtkTvd
uRNfbJjLh/8Hse7ciSxMnFhviCjzvAN14ORbmtfIIc17Ahm2L/6EhZ2bGBU2iyog+THo0GkHBR1s
ORuS66nU1dPnr+nMqS8lpihyciG1qK6CZGJXvKuQRk9siC9JpZ459aXKlJCY97GeoqOF5cEUx7si
VgAoY9AQRxT5GoNjKTWFxXPCuAngdeM3QLOEDPDKe2fRi4vXM5aGQ4ro89d15tCXkh6C9kni9cZd
/7tzOSgh0AJBU3j3EqnR519x5o0tRT1IB+UCUwfdlUmgM8RjhS6nAqCKDrex+irddynLwEqv8rIy
xrfo8oNjfLz2KcqSz3/Cmbe01OESgzJET0pfEQQTZKD1C5Rh4Kwu0h7P3dqFN9R9GGE9pEAKks0I
UifGkVLhr689/elL/3CEmMbnvvFqeHNwFVD7ZymZpreyvcio/KuQODKopRCXoTI0NKtHxFjxKqLi
jkZPQpHfAFs8Ag37Iky+r617m4P6iway8IYMGqaN8EBOKRI9rk88aQX05n6ET77grM4dycIdysEH
jLZXI5iKGRK1IIZuZ5oLLPX8/FTOff7CGZKsYhjT+vQIfcXN4HXvOri0//rMdV0K0GAOlfkQyg2P
ruPBPYeY13gkGIWhld5H6Lt9/gPO2PVShIYHeZ1jU2FwlLlPtoCGiQjzQWySmL71ptEWeFCim0vs
xXO/aZHzmAnNh0B4wdGFIE5IgbUhGZLots/GC5oZZw5kqUljsgKOqm9xiYMsXDlYY5pX/fvnL+uk
iPuXLDRYGDhD8e81UdFfDdjX25XTugv4h/DCB4sdY7TwUjTCrqoA3/n59537Mae//2HzQPW4zlHd
X9mkqjAtps3Kqy7JQ5z78EXmA6xpNied6686DpK2QQtyXcmLAgXnvEkQ/PfZh3woLYuL4QqjOUwT
4M8xEH88vawhlyN6x+o78KP7mNe7uv1iibkUUqPtEALPF6AFyKsemgWQlQEYQ20/P47TLf3b8S+M
HZ23pPayCT9ptrfZACEorMisUxObG9TuXupfZMmeKXeWwmhqaoZKRPgdJ42uAUxxSDwMGzWaA2H9
akJ1GDvvS3KexD89wx+XjGHmT7zG769o4Z4NGDjr3l3cBnXmki110jBCL+KwqIcrPkGzJhja9yoE
++Lz8zjjTfyTT/vjyQVhmQeo+3AlY+87ZpFAs3c+dJizL7FWwcFc6qgShsaQVQC8FvAh3QRyXY9u
4IXH/9u7wYcvk9yIxkZJlGXbOQd5mwSm2cSYV1z49L859tOnL44VGoHYrKqTGXAl1K6qGfeZ00Wq
y/wu9i/tPz33JQt/TsPWP42s8X66E/a9wALk3nthNfaGTgG5kCWce0+LY+a+V7cgZRDQflSVdhKw
y7j+kgLS6T0tfDovkKaHAUW+5nXROpgDvR7bSzX+uUc//f2PG5pJDMdz3oC3UziQZSqMHmrs6rxw
xOc+feHB0bz3I1Oe+iFtci+n2E8jJOVf/PDgv48OBLqpelDStrIpJBbO6m6Xhxf1Tc5dnEVe5kKX
RaICqpzOHhAEM0qk+N4G43Pk4u3n3uHc21l4a5DSakVlQbYaryiVY9hvSuDKL1zKv/keXJtldiYZ
CJNk1mRri1muDK/BK4rlQ9xhOPml519mZoED1GUaMn+L7WcPOi9RZRsAyb/24QvD5ZxSeDY0SumQ
fLgQikq+/JIk8endLAyWNXJoZswMtsB58XXXAnPRIAZ87WIukzAVlhO0zcGF4yHEH0+OOQNR6Isv
fWGwMqSkqkzrb8Xsm8cirgTQR4BJfe2tLwwWA/qmiooQRzq2gMODTPgwDfOl1brnruTCYoE6IqSW
UbjVgEsANaT9Xe8jWs0VOJRf+wFLsyWcA3zVkq2r7SOoN83GD2N7waTOGOxSajaLdIWNBPAJEHEI
78JJulUYfUmVBZdymVJ1Rcujsh/8bRlU02qOwZoa62j9pfeyzKGgK9gFuhyCrUF9eWVY55sUXufi
osUzR7vMdAD0peiA0+B/d556aIwMIfCPiQv1F3/C6av/CFUdOIcSvXVEWbDg/BVgcEDbw/VT9rXL
v+wgcSvAIfY52UpJ3pQEGT8yFxWbztydZeNoaCU1LZoaWxC2MyBLaottKd73z0/33NtfGBbwiYD1
A9m7RfVdbxSfyPOcW8wYQVy9cPdPfndZWpxu58KwQH1rO48p+J2yBKQFwvoZ+BUF1desr490uLQs
8kzcXYp6zlihlXRRQbddHjzMkwL/DXDunOxEwi9cpDNvayntyaIYzL+Whls+FHszk7tmqNezd2n3
3LmPX+S1FLoLtXcKLoCNJdeFqoqt5Zl+ikAd/1rmsBT3NIob6F6EFNJEPPjmbOZ+R4VrLsh2nDlq
soiOxdyQHPPscMtEdwNY+xYj/HWhygc3t+nXlFNwo5bKnhKLnYMx9JBhYd8sINEnVRksLv+aMZOT
Hf7hLXiNHVpDxyiyw9x7E0HSinSkqGA+t7gz5rzcEmWargb+AA+vEvbEawj45dkY7z//8DM2sFwL
NUviaESAAIz9+Y6eIOgQsOFNdLBR+P3zrzh3SRfmbPpo1qFKwI9pIAK8kWHdQbGrjHW8bksFmNvn
X3PuNS1SXBv1gJdASWMb0OIjG5D710pf8Eh/f0vQH1qcMAEhXeT2f9eUEL0jZAQ5i92Hs/2Sp+DL
nVAnmra2bRBsKfist0FY+N8NB+2glCOgNJ+/onM/42SFf1zUwNhSFQrWJmP7Tdb/gMS/O/2KvPja
IfDk9M1/fAOFiujMB0vBdFPzTmksNAePIf6KQm/E+XIPVNEamQBCD2dUmmtbxx/RXH/plqK98d8n
Z+3UQocZrjSI9YuOTyLYQPCDGDlVXzzhRcJLgciKE6wX22auuWatD5EC8GVHfsGS/37/UWn89wfM
s4HcaQTxkTZPbKojVMDZmFzaTvB3R42g/N9PhzALyEtFgIMt8t2QN9dYKwZMW1Jfn7z02LfNhbd0
7o4uzHjIS7DWHMxY+N5zVmv2pmKVpVPRsE0r2v5LThVX6b+/Z8iCeICIBzivUfhDNfkH1A6+fW5l
Zw5iKfiZheVIgx68W0uIXFEK5FDsF5eG5mcOgi9suPdVIcHxp1uTFC/JJO/s/CQTfjNkJQR8Jv/w
+Y84cwxL1U82Eb+YmgkxrVK7qYp/hUS89ln+gYVE759/xblfcooXf/gKwZBQg+dLt8iHrsPEx4bO
/IMT+tAoti6/mCOhmP/v1yiwmMYxFhF0jRh4AgYjVF4xAYXXMP/iZVpY9gTsjS7YSMGKcPMmG8SH
iuWlBZ1/D5+cL+w6yHSFK9RS7L6LIaDBPwKHJXVJ9/T5KZy7rQvDBo4EfKYQbkNbYCQGAeG0f1H+
n3/6uTNeWDOJch/ssQpnXJGXqOhOt5XVQP0zo+8StKI+/5oz72gpBNogKUriBN6pzKvH7ISpBNvk
wHPy42ufvzA6BeqOD4GqEBWVAv8103zXh+1NFVdfEZdDZIsXgTOYbI2/wmmQOoD+Tw9ZPzCuvjDV
OH34wtKGovT9CjtrtuD3PxcCZBPAz399/mrO3J94YV6zBPKY+E20DSPynmHRiY27Sxuvzx3rwq6E
hCZYiZiGtN3t+Kh/YJ4l0qgGpPXzhz/j5eKFbUnTxnVHYbjcDG+Kh6ugGG9Bnrwdc/altJTHC/vC
dmDQ3jQYUxTZyzoDjACI00trQc49/8K8IIVhdfh/nJ3HjuPI1nWfiABtMDiVKCm9q/QToiqrKuhd
0D/9v9j/pD/dViaQk4u+DbSUCjLMObH32nHn7juzvwKjsF+sCAafle6BO+w/H6MTU/iYyBkZHTtL
1Xp7Ufu4mos9iH7Mp3ZzHhj+HVrt18+/58SLdAznHG1AGLrk6OjOmR/KZujCwf/qw0lQO/E7jlG+
TZYUrkeEEGuPYfsf3LmKLLT1KAmzSef8Tphos6VZ+C0cqJ5LG1EhFt6MHVgFqzch9PiNzf8H95Lu
bGfC0cdILN2+lwECzH+whC6mpzAiDmuPxzwutqNX93/NMsC77vqG+zyXurpK0nJ1g8Wo0qO6ESQS
RPP9SkAIAKNQxjeZ0GduDu8rGzCG4SmV1asDQ+1OSMfcoG8O8GSafX9VBZn5attJdTYWeXVui9Rt
iOTyxqcWIMyNbNz6d8kvNsIMj824ySuROvfKljA0OPDCMHM9NTQf4Dl69QenA7dJ5L8ARSC3A+U9
mHIsAxqbfA3XbugPre79h8Up68fCNovrBjLORVKW02WfSOsXfJnusTJzXG1zhuur6UrIPGlKZ9pW
g+62mV91NVyqGvXJWM8ujJHBUmZo+3RmTXBfBKLGXfra55hAlF0E+97F5bLFuo21N0uWJdloa7Vc
SRsrEt6yAQRHhzi8aXO0PwLp+XIrW5fxBe4B6i/zsulRdU73EWeSW+msjiosyasNZMas7j67mNEx
7hSj+ClL0EDCcO3oHa1Bm13bsZtf0nYavJ0aGdqt6lywsYHlXCRmbIeFZ7mvpjXbzb6OE/04w/kZ
wrxc2u6iMJccHxUGCxFk6hIXttvj/U9GaG+RxviqCsDkO8VVIbmRThsZGzGKIroUnk7PjHTAX2Eq
s3quFDlkh9nl9E0TaSpcEBlz6T3jGVH2BhFJx7giTw/J1oE2F4xBwu6n2uYHQvnJ3Gic9oBwLB+M
n1Hb3ma0pvq6mnt5SKx/7MzTuDIBGy+4L1Lc9qDbOp5S6RKVh5/WiuYHkKTjw9zzh82NnyxnNsPY
XMtq5RDAL4rBPLU9pkico9iFyL5Qvythy/PMt8mSlB2YLGyqmIxq7OzlpndN/wwXBXgARpWkFfAX
KPu7iTy/ctDktGeLm34YcHDUxta1j+PWCmBHupH7pJiamOt6z7nIBWCqs0natvkj047j7PCgZmJn
DhD2zuXSJc6OC5fxNhE5dsrIkflLbJR+CiFgdl+RUIPL81r1W/qYLx5seiwPtg9zaqPxJ5gfsAcN
HYpJ/wNoNOTfRq6sxkb5iP5q0o5h7U2PxeIa14jrK0Inq/4dnFoOy6OVh1E4/P2tsp2D3a0e1jbt
qntOKrF3GbgF7+tSQ17vwAT9lg273IwV53IuZRtaZU3wIaEK4xMkkfxOqUH86jKRqAsrGSwY/8XK
o2k6fB9DNdLJiuack3S2THgugxV1aSwNHgt3BDN6D0ODp+PwH10SvmTfsBgAOLAJK4VEWp5DI9Sk
gE9OGMk4Bv0Sccix2w6pSmJhQin0CIRMZquzOO47cVFXOrfukrYD/kYKD8tAAppLtckN0CHRXKqm
6v8WqW3wAjmTF4cF2QH4Wjo13FpZNyehirJ5Oe/tDBANpn9IfmrGDr6JGpFdJKJjtJwqxQpXZZKT
75Im3UPTkA24Tbyye1Ze5z9EqcyecCT75a9aZrz7flBg8fXnET9ptcgk3caztdrTWVOunTGDFmdD
NEwACfhetJ3nPPmjiX3+ZQcBvJLGCO4KJvaDjL3VuWqsr9+YDtnfCIfbGSLBGK+WIgAQ1KAjH8Vs
W78Q9KSHiWXyLMJLECJccNQz+zJ24ZX36oWFbxvRdcS69rg46ztTR20JP2qc04Ws2GKYDm6Kuema
mwAIZ1qI1WUFx6cptvQpy2ejL83pT5aMzi2QiM7b22Uw+/iJ8NVL5Y2PNLEhX0SJ7m6dGGDSNhlz
DGDSg+KEV5WXA3CNgfXGzuwfgr1oACVh41AtHR1cgasZziGEd++9mRR7WkRrKKinYCZGo5u/lMni
QfmucUhsaUUaxlMSwBi6dToLY1xFX9vcmkXbXhWY+gJAPEGHyVdp7zpnCXiasU+/9ex7Bz/xBRgJ
v9Ybt57yuzGp7GsXDsWD4a1ZUVlpxo8ZyOyDwKr/JvBK3rN1jaE9W0a3aRc1PUZT6iUbSDHmEGYQ
stwzYkGX7GZUSwVgFQSduTzaOdiohsUInh++LystPxCBs3vCuLXF1swjnG0utvhbWmvGauWujAdb
5BhfteGPkAYI1WnyvRwnA9RtvXrQKj3gLxOgIDZFbq6sJIzcrKUJSc84LGll2sMEGLMO2hwIR1TF
L1C48rI/c4N2pakNLtC0vOD6+ryXQ+0/1P7KEMoUehSEk7z6duw1zBof+kXpNvZNFhf5XRos7hNx
SMrYlUlsTb9mD2vu2OKM2QYNBvVxE5tNV7wp3h7rCRwQfxV4PPGHvn37x4iY2SZYn9/Snqt8Q7Jy
vePoUrgbRXV0GSHC5pHZQxy6tjHcCBuv1YYc1sK6we1lBZdu1UM3QSoquzBSg/Ewp73XXLbZLN5J
dkheQQn03q7ul/63CObyNYhT9JjazrAj+rRZ5v1kCfsSS6rxlqQF07EQvddeyrpd2Qv2UMFwxstf
q2K2t55Zk9kJ4XmBo2OyHKKuL24r+EHZFgKMnW5YD/CcN2xr1pZxHyOcRxGiw2ViMxKVh40scrX4
OWP9/+Fr3jnkMuhcxxFvscHedj5iX/3peShGtmMk0zCNyOne1gtpVqLGxxtirRP7GkeuuUmdqCup
Csbqqmords8giNmqFT7R8y7By+1a8JM3btILQ4X0Ggx7owol/owRiwhHyEhfg2KEcYx08e+sWCwc
3NoTPJFJ6MtlXnogemxEYGQUntfFT3G3ys4W72YcN/WlC8oItSOQZwOgzxSBR4LSIEyxNRIf0uMG
9xfL1NQnjDpLSFZesyRhEtgMeWmaoZHATMCkl7OQX2tUUF3o+BCy4C7E2XQzBNjQ/6FFLiEGKyF/
5BacjHFqh/uscxYzXLjY0wcRCP2cLYNbYwfp2ICnxJx3mYe5cxtgrdtWgwlFAEXgu5ctxc3iJvkV
moQVEgRJgPvfldmjnBTGkmgECB0wbbLaIOrAyzjQ/QYfx6gCntIT8OFSwivftXYANhLSMZzTDpen
n9fzS+WllgihZ2JJXDFb4D5SBacGG1SzZ+SMyyKogumSbAVpbMWEze5vwwXErR0nKyGIE2e263NH
MrZKsLnF06XdO/NbFJT579pw7DuNXfoirxvzapKxterv6xgjPYF5+HXzu8AYHY1VeGmccODkeQdT
E8ekk2sWcBC1IN5KZ67eVQKEcwsBjJPP0K847dJ2WDTB6DAYPkleQH0aQ73p1KyMgylXX7IsBvXU
xThrRRpl9z6rbb9tHFy1G5MaZtlGtasGaDsy3Y2eWOHSkYx+2vXQv4moyX9KJMo3TdSzhapmhezr
nNi5fTfb+QuH8eVnMzelv00sg4Niz0Z+gbve4y8xjRa6rbm+SNJoC+z8U5E1mwEg8L2dxcldqtZC
Jms0W0FlkZywdZ31Fieh9vHOytkHtjCLhqv4kkPmezOl4uca3vzkRUD4M2BuP23XC34XiRR74VTJ
vpEgsqt4qZ7Gfhb4p6GQTKMM3pLYz+4pltU27YPxUSu447wmUm1JXxHm1jUWxppP44A+B3iUx6yY
npMczEFVDtMvChrwNVJmlBSFa0QvSljQRQcBTFI4nIC3UZOS05PoFeLd09bhx6R2+hFr/tSqxkGc
ZnCLsgVnN4crGC3Kq4guE273gnzTAxBEGZjp0bh0qd3OrCYtbqSn0h/wWas5bClgtzQv+h+jjQCl
FzXPrBzUOSImiYKs8659MMzLdm4mBPkEXe8xX5chSA4IfGu+VTLBgt7EtVKXrTNGUziRsv0c07/c
UDmM1/FoA9ZrHe5ZKm5NH2u0q+fSZsFbb7VDITv+c+2YeLfoSto32Bw5I0lS/O7cfzhXowk/NxrB
gez6UusbOfYTtOgWFExIPFy97R0IAFnjM+m9eimuTbnSYHEimWeg26bnqEiJ9AwAxc3Ypx8WIxiu
m6yrrhobKDynlmybDPly/09UaT812bvVwigA+sBoY/xqzhMCu8OmL/sXcz0bAdy0wYyb/oNbl9mH
APYTbOPOas49axAXxEaUF61ZzS82zxQUrVwu0R5Et70gUbvTLEO0hqBr1SBRJwZhBfH0bzanpmmT
gDKY2OuiBZq6OedvCFPsNGwnlowwhSRIKkXeXTR+WV7TMeZ16wl/MbDtsz5UHkUtNNfpOYhWNIB0
/pGgA14By6tBuvZR0e+LDJ6WZY6gZMsa27BIhLmBrBLfKWiWG26SaJ6YpjwnvwkGVwGsjF9LO24b
2WD6KKvsMT9Dbzy8IqPufwOC1BzBQXDvspp3zJ3ZdkJp+vX1P3ycRop3u1I99ws5aMi+IsQGI4zv
3DI7U1w9NjULdEIN5rXLr9iRnSsxe8N5x/T5MbiK5ZkbNQANSe0h3HMDZFMAdwwP9BH7A+65A+WS
aWxmSZ6qucljM3EeM5zczRnkGzM5K61GlO+gI6LkoAxDZ4rD3ej755S/VBui69wplJMyXzMuKc51
ZLJGCBCPv2xTl2xpy2A9dFZkThsjm64gSweaDmXDm8o5CyRpP86G/GHOXWtQLMPE2rhV0Y0wgGl2
sEQsUf5SAC/N//ajlekQVxP13VoMQRnqm7g6c1uQ+hdOaTPZAiCibpjGgY5odUseVFMK5V5EYJDS
rQ1pMPoT1XbmHXq/iAV4BuG3Z9BN0yoEPOKQk5WpCAjnesUf1wV0zWyo19Okx1lba7OPf2ScRClL
8xKc1Q/D6uJkAAAFKOavJts+3iWuBZmEVgIouzkeE+fZM1gC3BIn1pZyFL1R5UcMUzTHqbgr7I6j
F0tv7124LF2aJdoBxpJ5hn2PRd8XP53JoGzeMvycueyKuuhySUpD3XG6CHzBBmpVTyuvFraZmDCU
gej1rXNdWRxoZFb2VVjO9mhcC5219KsAfAeH1jZb/2wkb8JHDL+08ikP9LpWxspGC1is5T6omm6j
8NGLLU6A1NhHvBUwqWIfZpm0CkrPCD63v5vrICtfsiSq6utAtuMDhEIO52apavuwLnTNmY670YCd
MUPwGOds/pEsDsd+AUyg2gl41TmfRQrCweXM0qIRkQHAiIDXe+OUcf4wdxxx3myYafIOdmX5E5YX
0wHQGftuggEj3heiA8+YKZbPG+y5EJQmqwQaCZTTvs78Oh9emE7FCn01RXrGPOMYPGtopZsE5212
KHE930GTWKLNarp+jkaIuBAqi7XeSKoy2gFKziaOp/XYlSUnz1pN0Wb2RvvM5e5Sh+S7D+O7xVMZ
tlBVqw97gRb+04md0b10CwekL30KAsBs43wZKPHO9egiiZlbKlQhrdg8J6KngACoXTIUsk4eKptE
LM6Zk/m7Lzr4baqQLBvRsFIxMTNxPO1augDEf3WyFJteyBxAWwtHRAymvtF9Wj+7HSnBofRYmGXf
jtXDnJjyMQpqCVfCLw8mCPEzQMjiPEvHmhZzr+gURZFoh10+IAy1IiOPd+lUqt+g8TzE9ck0yeAC
St4cAkptd1QZzECZAWbdDD38QshCwRXYVWbe+t7E5xGeQUJeOGBau3FhNWRzXGg6gArqHuEqL79H
01bPvjsC/9Fef+WYKCI7mVj3qUnEyQXoMCI9lO/dRGLlGs0DSRKhmQTFwedUSkSH4zlbF2gS7yuL
zibKPKBxuY/FI07V2hqQomjTy56jdw6bzmQVJdWS3pzN8TmDIxfgUa77ZKc9DqWaVTvZF1yL3lHr
ejdokuU56eIfLBtUA5Y0KqqvVrdb8MQW1ZgAvdOaPvhqLhv4ZVHPzLfdybtOzJQWg9XInTmZ07tJ
QsDPaKKfGixaXC1m1cf71CdzUS8elWSRN+IKCEf1ES+teWVNJXguh171h6wlpRPeias8H+Z94PqJ
tW97N2cW2CvZhSQBPVyujuhD0ttqKywg3GIEHyCDarlzq5gGVASaY97qXLavZgHfpMljASQxoQ0e
dzQt6Zj63pOrWVlnOZioAWwodkZJq1cS8XLZzTQAZJMPZ0a1nkDGFtjSRFfjjE28vumaFK69Gjrj
UscKSdbk59RoivXgsax5xgHdzR2r0XAPudYVh7jDYFTkql9Hkk3ZqH2weh1heVrSfdqMi3Kaw1zA
f7Jxct3JtoQ7MrqUtILuY9sW6Wu0COu9r0sKfNr51Mnsf/MF/Qr0NWpuaXg0XkNN7kZ63FuD9t9U
gOw2cjvOCdQjz7UoiSRJdcT9EweN8ZY5rm6Nqq4fE5mo29GdYLeVpqPGX5ZSgb11OK08dYGnr23X
j14kioMt7lEz4uBpcoEQYTE9RN2wbJ1izf3Qa389SyoHnF7nsPz2juFuXBOXxISE4N4HcFRuUU15
NXuZ4qTtdFUEoF3jpN81IuCdbsBL5RsrT+13nXbxSy/9Vm1tg1twuHJUbS7UzYPvVUURlksPe3aw
aX3vsjmFmD5wi0qIQKq9YT/RxQTYsoBdIYJorEiZyNL5qgBjZWxb7gba0KwNK99ziTL9EGbmt+dy
mMfsMWNuG+dwiSnxotEMnkcvG4pnENFB9pYYpbHPrLqlcZavTMVciTsDWRIRBgl1f+fM3W2ikLEb
rVetjynLPiA58ar29rxbKZ5VCPRI7DW08H3fr2zPxLPkk92NBEj0tMNoMveBI6jf6/ietbLqdsu0
9OaOaKMK2jznuYVtvB1Yb52FSjrb1fbse48epqnmnE0+6c/Lbk0woDs9RSwag/vUlVk774EG02pI
Ae7jPvVqOjGl5bO2l4Hr3CqLho2OXM7UwAGKXSsVc6Lq+B9lBqXaFZAU2cOTtX0kQI9eqKVd0r86
X3Br1XKkEqYxZ+mfsu/IzglUjz80bd60XbPZkolCvezVaf/ST56m4oEmXEzu9JFEUX6jF5q408SB
kQO7mfELDHNbLTSSJmsEnzijjbyNTYMoAtqSyU1T2esqtFIBVcmGZZn8U1YV+q4lTukh8y3xHkmL
vR7CavA7RiC7r+htXo/peqRw3OLJ0Jw7cUz28pL3dtxGcoJPmpA7+bfM6TcAq/K4jmHnqd5Z8DnX
NF6fPxr49HVItWU8VG1J764dNXdNXtX0V1CUgCaSgUKnBZxlvYMTQalTZZX50AN2fSjHMn113Na+
Aa0CWhJgqvWDMCUmYryMIAw7Dm79WZx2/lunOpOOPr2FVO/m3JnvsWTQZC6kZ55DkLeeI8Oz3rn8
Wx7GPtC7olFVFnYcPpyzsqDpGBN2mNMmLLsVsd85ZncO3lQnXtgAEX1z+rWMs5usLij47KHhHE2M
0JhSAYZ23iUc7K0WTq2rYCk1BqZlkiZGKikYV5Cs58Jha6hZETd9WUO8Voa7XBpBS8ATnSkDQrkn
Au6sovSvw63M84yljMoVDDYSRw5fb63JprqNwXNdKZ8q9gzeZXpWuJA46Rh551wMueV5Q+zEbZ8O
TrGPoaFA2/NLORy4EKE6qov1fu57F7lHYgm9pPMyeoglCr/ifg0PULd8mQW3Kpv/VxsuxZFOwgw0
yUKjdvf5Mjcbx8/3GS086p194Tn+JktJtPky2u7UlfSRbmIM9DAXqdPCDqEy5S7KGee3vCftN/x8
qE7c34sj8YRbGmXPo/f2uNf+UgeHo6Ff3V6efX19f+o3HGkoKABQkWaBs9fR9MS5tt4O3Zd+wRN3
6uJIP0Fe5EJgEbBvJETvRZ/tbXgeHA4HsJ5i/jn6ye7zgTr1K45UFDouc12r2NsXVRJmkX7xO/cL
G88JkYk40lDMJt7lYQrcfRGh/SjWLYa9BFRWjBDkC53Jie84zkgsPJHn9YBIhquyfidGdv1kGaND
sKrRPh+hE6/ScUgi9EI3rgrT2QNZ0Qgzi7dV2csd5KXV9z8+/44TT+E4IXEGRk2OAzMbfL2/0SYl
gCjM2+99+NHMHjzPHmlYunvqu25bEUx9kbS0bL736UdTuTC5V7esydubKjmLJg6OU0nD//MPP/V4
1/H6l5KRQdb0jhyxj+hEbKoAJww8/Nc6EssXcsxTI380i00sg77uXKIHgyCHcj9kW6dMnz7/80+9
OkezmKZHO8HCEmztFkWoyyEbkWcwu5u6i43v7Qre8QyuoRCUFdeXsJd/NhF9aS83v+fAYOf+vw8A
XnopagQAeAnnp35Yn+7UfOVnO/F0j3FrRd8UrilwPK3+iyxKYUJm5bDx3L7cfesBHKPV5kD7cDLa
///nS1a2VRme9NVVHVfR95agY8LaqAsSaAr2gaxYTVUBYwSWfIGhQZv7ez/jaAZrqyZg2ai89f7z
bpinsG2z3y5qVY5MX9m8T+w47vqQ/jXVIu2DimsGZx/p/MEuSRv3o2eSJm6H5bFeKRSf/5QT8+1/
SGsuuewJBth95A7GHy8Lyg+7VPkXUv1Tb9TRbNbxEKN+WQcqmLmtKq9W01npDXff++OP5rPNMb+d
zYYtPwD80UDz4sq8/fW9Dz+ax5EzU4UXzIbEC/LtivgPrXXT/96nH0/kQvW5SPl0oK/EmeJh8Nvg
K/vLiWE/ZkwkQRcvpL84+wZ9yoZeAdE56DGnhn/4/M8/8XYecybGIV3I3Z29fSvGy8WhzcM+bAbB
1seKlBvfFAsfs9QcUakRXi7GxQIBEcEtzYbi6atPPzVMR9M4aWsPVeUc/LOYroLzwrdeuuq7z/gY
MpHkPrAdQo33VIOv2EhyLiH8r0gNJ/Yy52grnmknxiqx+PCyuJqT5opUpLemprAvzPvPH/Kp8Tma
vUmhgpkgL/biZM1TwVW1ySLiUrAYfqVLPrH8OEcz2B3M3qeti/s7445mbuGHxm77BRXq1BAdzWA6
0ynO9RRZlSPpKZuY2eKzKinvvpbbnqjSnKNpzAUo94Nuga4QpNldJOsr0yjvYsf9XQekFaqUjlz0
xZw7MVbH8AlWNtqsumWHUVYSn3HBpPeLyB4/f9inPn39hf/ab1Q3l5aT+5LCY17FiHm0K+lD7r/3
6UelctqlhtW4E3+71WYDcUwB8bax+f75p59YjY7RE7ZGNNGXEltHUcg9+KkfztQ/1a2zo3n2njv+
F/vNP8bs/yjKjykUiU3MWusZfNFg0JXL5sPYFfu6sf78/y+rr0ZnDOWS3jpMxKX4nq3BXp/Zv55N
QWZQsuSeZBvVwUU/cCdszVn1xSZ96skfT3MRERRD3CAZAVzjci3kh7XqvxM2jyXjmAhG/OsQGZoZ
npjdL9jbUWjJ79oCjslfUZp6dewJZ582Awkrss+30nMfVOwQ4+yO33x5jya5V9aiWtzO368RyaJh
GUR3tHxvVh8TKiCTd2NgeLgOTNJLolXHMozfdOgdEyrEQoBkp5XYJ5P/mGCc3C4jQprPZ92J9+aY
8lWNHh33qHf33EgRM4Co/vtr9zH7IuXaqFhGZ3VqIS1P2uIAxj5BZGBfkLXZfXEKO7FDHCNUaYf7
CN4jF/m989Ksp+q1l9CaYxhP9sv3hulo8ppckUZBXyAEQiBG4qozHpzsy19w6iEcTd7UAQ/nNotm
nMrubnKW6YpA8PSLHfTUpx9tz4CLJXq+nk9vLOfFntv2krCN6HsLzzH+wpzNSZHsyqfLvurOuZpL
wt6LzOfPB/7ErnBMvXDT0Vi4TqapuZCouZm8Kpw96OdlU/0ixG7cWHb9Vel8YqCO8RcjN50o6Fy+
S+W2E5ZKBjtq28fPf8mJ19Q82pvzPOlizfUXu2cu//jI0LZT5qBoFu/EDH+xia4f9h972zH/oiPm
ZwnAh/MlQ0aiB+gZbiujG8RtCjF6V21tGv8Eqn9vUzPXH/uvTQ3NS5XzfTVHJ2RU22ReUExpEtE/
H7NTT2Q91P7r46eGUDAyVEm8i5TPfYbR6RaF/BTXT9/7gvWL//UFkvALkUnBeHU2tSG3nKjiy+WL
JuF/kjTZN49hGJGClpa36zNPvH7HbdG2GEmfBDrrx8VdwElzmK9lLS6xJn2v93aMyLAtRcqhiU4U
cUB14OYET4jjzbvPx+vU+3V0Go+GloJLlny6shGVWQaxwW5oTPWlFTerSsk+ILZ5/fzLTj39oy07
8avBN9Ks/W0WPTmfMbtUwwX72Xc+3T+mZLgNBoJ8GNrfZTDI7WBVv/CyOt96ccne+r/vFeqiuNCZ
bH7rYXx1JXq6NEBr9Plf/t8lnR8cncNpjaF1dSzjI+nS6pASunTpE1F7Ftd28NUhed0c/nchQUL+
f39ATqis0ZhS4SkZrb+G3xCABiOy8db2TNUS3ZrSkJ7dbjeS6RvEzkuw1BOrcfUFa+e/H75/DM8Y
0iwgCS8Sf9ftZYt+Dq1JmiVfHHv+e1vxj/kZ1YQZwfTs5ANDZZjTUeFVIFUnflz5EF//iFNfc7Sx
ExodBA76rL99os9XiK5pyOtk7s/WVXgx4NZ//kacGqyjLb5nz+JOqJ1/TcTocosfcPZpCQX7/NP/
e+fyj2kaeeUuydxl7odeor0lXILH8ayPWXwrvOB7SFU/OJrsNVEaCegV71duIkMf2/ID2EL61XT8
Zw//n/eZ+Xg0ZzziO7sCSsRT1FdooRCqL8mhq0r7T+BZ3g+Sjhz7SbRIB0NEeJUB+UenyfBgBUk7
XtKgJEzJSNPsXaA8KLf9KDTuA+El5kXvaRG9+z1va9gVeArAN5CBifQTzEIYRAoQj1/La9X7REq2
C8m1axR0j1olI8J0A30DWV/cGuQStjaejAxLBRXKoUDn/VqKEl+PhKGUbP2287Jw6DPL2qOrqsaw
hhXhhCh7lt+LKuUbtAWSl4eo1a+LWxcUUKaDuhP0332GyIHKitDqm9wYrBzNcY94HVErhrvQK+Pq
4A3YEAkax75B2JRa4h+IS13ukxWShU3e9CBuNcLK+yUjC/sXmX5kU1mpXcE/wQ77UbJZp3sMHVge
CGN0nR14GnpNeLGJAVZOi0KxiQlrfZ2HQhoP8WAv3mVLViHBkamMxKbK036+nMkCvF08g8zKZMR0
NeEBbDnCbr3cqOet5Hoj2rPcIHI0BtXIs6hrWxRZtpnk6s6vW3f6wzk3s+714iiPYOvKdbYgRPsr
Vwmkg0Fr9vvcqgGQJdUShDyCwL/3anSSId6x0r12GoFfC/8dfpuNiGWXvhWLkVk30q+jfLPMa3Id
kkiCIlHMx6x8RUZkW1sNOIRzLfk3zip+Q4UsU5Iqchg9/mGp/PLCtKJqcDdep/Lqb2TnIwKUIBHT
6oSvvJs1LNI/k6UaioO0EZ6U6IKwKYSeQ0L71hv9OCAiHV/yZOBUqUVN6LyqHbPYG+0ci1tjEPI5
UIDpeO9ShBKzQ5Mds+Ka/2U18w9Eyvo8nZS+W3DkNVuzTB0cXW2HWMfwjewBNa6QYbcehc9UEHEN
M2qrJTOCzA0n+RmTiyhe5m6Mmr8lcsrgz5KjZN5OOZ6fjT+TRXtwnY7H6UctFuKZ4Ax9ULWrh/ME
zcCz4fVN+VB63oJ6WNQY98IhQJpz1eAaEBtZubxAnWPbH8JZ8zPN1OcAANeiJL4ySKpfuISSK5ey
ZrpqggHxdKZy4tOxXxKVyovuXBhNOb8ThD5/lBx/8stGTM24HRxS385NC90y8at+Sb7bZK9CpaZi
8mUMGnmbAxqobVvHsn9y+gwHzCJQ2+TFNGEnMH17546L/FHOmZ7OerUif2zHu/GHbjDXzFFEu0KO
8klp03te5tqLHkcg8Fg0/bq77Wa/TS58gsb7XWmXhHY7Demn3KHF0rrqlr7IXhE9l3mIwrwhnsyP
4h6feVvNj4nVdO2NEdeWInp5MF/bmtCbXU3mAgmV4zCb95Dd5n5Db1c6B8+cILc2lsEIzlBj2412
BerDpMv9+NKNo/o6NRt9h0IwIAIzbadt77OJ7Mlpa3eYF+uHCNkKuY9Wxc/p1tZGr4na28Fwjto7
a/bwyW39Iff7hx6FQEZ4pTcFbb1hNpY4I4OulTx9MF6bGE20gR0GByt86YGFxNCWd63xId4nOg6s
A+JzgVVekb+nGUxcWLGbmGFcdYEAwGIH/oGMi/nOsjB3hjqmcxqKmcvUrTNyG78xiip4nNq++zkE
mGpRrbm4H1jwVIJba+oUqLXO+cs4dHo3qNIJ9p6a0EVV2PyWrWtVvDuxFmjXNy3Q/uw3ixdeKKFN
SSoilkiPW9Q6Q/2lOO80Z0NAKi0ySlpXqxFsNJfdYKGdyHaeXWlxa6q+GX7IPPbf2Ah475CxJ9PV
xHW12qKQHqM7fECtAZM+RsncYSMIdkFeOP0uIbmBP9rXpBgjrs2iy86ebEVi7UREdsW3vJBAy28c
2VT03sCjGKG8osi395VfkAgd52P92C5B7cP2th3jkFr1IFkhK/QWrlNEB6Ssse42eZ1gEQVzIAcw
9RaWxH0Es6xnQebQsmzbwSbLlM0i7v4yYbUOsaSKN8IjEWfaRpc/9uwmL9nq2CSYTi/mPe6oHiTf
NFU1smLU4WGNKr09nwu3Ga6Rc6EsU5bCiNkxLKQb2l09P/iD0XSXAQGpCgGnU15BUZhJGvQwv50p
jD31vdtFjfXiRtO4tbuIejCXa/IwcP/JXi2T07MdqcxnqYgr394PQ4cRGzLAiFkrcSb7APGias6N
9v9x9mXNcePI1n9lot85lyQAkrhxZx64V1mLJVvy8sKwZZn7vvPXf4fq/m6XoGLxjmImYrrH3cgC
mEgkEifPAZz8OIB4B/eYNiM4eSAAAAHLA1Id7GjgA8Opx4DgvkDTQ6vjEcCoANFdZDZWOFJXRBt6
0eFdM9pan4ohycIHmoMfg5pJpdPIGRbU6Cw02hmlX6nodnYKtDGmL2pn9TFOgup3xBcgDdMKPS0P
LMmre6UL8+dGgU63VRKiGd/6iXdfJkSG+jBDJ3k4ZFnJWgDFWaOV19OYdUB28iKqP9EEGsFfaJIt
hTNDfHKGCG6bpuF9FwEafRwA1M2dIOxxOjcZNLYdEmHAI75/3l4bEZeOwPQbocNGpX2KyniuQXyB
3i4OiVUQ5JoqnmZbK4k1FnkkrHu9wrlGpfgJfBhl7nBlKT+PtOaVFxVJEh4poO7veuBD5ibcRJYK
9GS1ZkSuHkaQLA9kbgVBqt2NLd6MLye4Z9NnmBDKDCzsprKH9LnLsnIGnrVMH8Bgkr/nBQ6jr1ZP
agxzUssKKMFTt12iFqkt2ptGp4NucoojAc3NO1fzrUkId40gYV2WgCvBNcL+C57/Gxs90/nOfens
lRNzEC4YsYqGkgRd0i4A8pnPifo7b1XJSfJ573Fpy4JQWcgVLS+KlkSQCugTvyYp+GhIQw4EgOqd
SZy9x2ASwhUDqL9YTScpcjudyge0/kWAoY6qpzXomo6mYvYuu9OGHZEdK5XiJV+GOoL0hKbbs5zd
yMFU2yyqDsnS7Exm43OLLFkRehCqiZeRq6FZyNTBVOJqS9++b0fogs/WDUQ5o2WO3bIMIGma5XmF
BtWiGCA1+r5FEtx16qEAXhlB/MCM6QYIxgOgMgcs0/XchDvlt60lEpyWJqkSkqqN3aWUAi8hNAPI
mu1he7ZGFxzWkDkLaDgjaChl+iOK0LgHQTLUWN/5gQVvxfWtQ/lz3RCQAiyRoka40Dcsy95Vo0KF
h7+OS+nUQgpXGiMXxJLRTQg/upHiKH5P/QajCxWwJRrw8APcOQoGfFlFfeuqMqWFQ6LxsgNtrL8m
3OgzPuN+RZbILTm6Tta2DIhG83Zn9I1wJCK3g3AK0TeNC+IktaXFSVf9qKCXbVKmItu7PIOz1SEs
0Wr75GBAqkIGiEZHLoSeb5cInSzoevbRBHxMdOO2XvYAXFsrtf7/J3Zy0gy42sqRWyBnxOtkV5op
hMl2/HQj2mnCRoZk+hxVONrcvua30RTfT/pYmmBpchNWvAtigqUStvI8c3CCZWrkjmtnF03ASABZ
8p2S+dZ3EHYyCIkMXQcUCii9sf2QB4EntcF1UqK9vwuqFAwd1U5YXZ3/TBVKRG9HoEEDeAgxY6Lp
gWb1FV2c0ki/g3TsAKoA3DqLp8u+tWFJxHCDqBxK5evmzlt+4Px7G+gfGtwyWn1yiJG6cdK/L70R
odyqhpbPcFrnpOsM/XmIVaRJcycpjT1849ZkhK0+BGhX6cMJJkp6n9foVMtra6oUHxRrbjZfgyJk
x5nX2HfmA7HVyU+2ih4FNbjR0L0YFOCuQP8bBOhvu8Bw0XF6A4I7f5D4fcaiT5e/0sbOZEIECBNQ
IDUlMgVATtHVKVXtGJilJGnMv2xgw7WZsPVVkLVkSZxIjiRFPxL0zSkDXUs0TWIlVXtMoFJw2dDW
TIQoMNXIEIomlxylYrqDBsruEITSfH959I1ozITtr0pqLVcqvHmq2jI7KBJuLwCJ8FF1MnVCHfSy
ma1JCIEAxCwhuHHkwIlCqpuyoVY2S8I9UP9GoBRh3yXqtUoxFTiwIP3pDZUs34bxmDzMWhdZE9VT
712zEBHgpIQuY6uMgVMpWfGpVrvGCpO42WlA2VgjEf3dRzqdaiQ7TjzoFsBgoD4LhnfhIfEqI2x0
NOwuQwbGGJeCC+FooCY+DWY3TFkMtA4uyZ1J4jzdeSvfmomw10EuFUHvAsdvHiDZeqyNOs5vIpIa
74IHYzbC7l40SvMUtBYOCLOyO7B5orW5Tdk7P8Q6rZNQlZSdLE0BPkQIeo2rZZ4Da+zH4uGyE51/
usaPFzZ0GgxoYqKN/IjqbBbagd5nUuuiPxEdYE6kKK2Su+2Ae0eEXsMsGEIPdFSg60O/EGOUWUpu
aNHOVDeiGBW2f6cHRgfKUPQMt3l+JbGI3ixRaDgh2DLAUqRNFhre94jvN7YpFYKABqrkMKpkyQG3
w2QvLAs80NuN13hkAxNgqQXO5RXecj8hv49AypEPSQ2EZpSW7qCik3bo5r3AvxExRfS4wvoYeEp4
B/grpMOIwquFAg+1qaKUO2flxkKJ8HG9zgyFyG3gTGPuDx2tzWVCIbhTUlOayY93rZIIHm+HmKvy
jBbhZVEKVzbQO1Ewmu6cv1tTEEKAwgZtmSd8azDCakAY1MHdAjSIpaKA6DXzkOxkmBvfWgSRB5IU
DCpkXRxwYAaWVJICNeQifOfoQiSIWUX4hGckJw00dsdk3TjQwNgrNGx5khAIlAo0OQkBW0jRgMNk
olp3vWhBejO1dE/JeGt5hP3NUIHWaLv2gRc0+xhw0L3E4AjZ8dOt0YUNbSQJ79gahsElkTgTkRQL
HV2G+z4HFbYxKAl1NnLEpgzR+EsPieEDqHSqnbN8Y/FFuPiy0GYJ8AbpqBCi8UF+GfnqgDbspMve
eY6IYoW0MZZA1dJg3QO4KkRDetTCBW85l9dnY4upwpEesXFMOnDpOEqHbn/aZn7elmAjlJ87ZdqD
c2yk7SJ2XEvw4JpME8fbfW9VWu9KETmmTeqn5eDi1gWYeumtmsWX57ThUSKCPM/HqQ8LzKkeKhVM
Z8ApGJKi7fjrxmknAsXBTCcbeY7RQcFwqI3+s5HkiZNrEGbFU7klq9O082225iFsbWAFiwaUXoED
oprCCkeyCiGD2eXyKm3NQ9jV2A/gDAujwKEk/VHVFZhKw/bbQIin0/hnFdO94sCWiwkbfCy7MhmB
XHbgBvxLmBnpVQWul4OMi66jREr4zqKQKHNYJmAEGQuJO0HcxJbRgiAGVFrEinJZft+iiUjyTFoV
5tgsOeUQfVQBpcBlLf2Gxzdf0wK8TIUAYr3r84iwcoWynIFLInDGEM9k34EajMJjDorK4pANAZ6M
xxoUWYUxAo9y2eKGu4lYc3CXzV2bT5IDzYXpCX1a1R34N6T7940unOWVDDYc0nHuQBsHBBQY3VaT
pNm53xrnCwMiyJxoRbTIpMToagr67il2qjEHrGMY/U4CyEDPCk8v5p0TfcOjRcFFnFPg6TBqjoQ3
Ctw5IJkLpr7WH0MJvMbhvCfPs2VHCAAotbMGxMeajcdL7M5DIIEbJHBbslOB3zi+FCEEqGnAhyDH
+KF6LY1XQCs27OPlz701tLDpM7xCJ6C50OwoxJmOl+gIUhvvQlgC8CYc6h34A8EXDhCKnjzIkzfV
TyR+3+8WQebZlLeAbmFojX6Wp5se3ITvTBZEhLmqN1kVcMYdEMR3bqGpHHyk6gqcGd9ZShbx5fUC
ZwFrHXf6fNRtrdAXCyq4+k62sxEgRDQ57nDTBMpvoO55jQSk62YOvM/SPF52mQ1vF3UVAbPJQCg6
A1rEOkebMq8cI6tZCjdu0p2Nu+GVorhilfOBF+oErySF0ysgY4byaw7q+ssz2FogYb9KY09LiYya
3eTM6sKvA8ovl0feOKxF2Hhh1DmYJPHDAwOEPyWyGnlAiad0A/CNDbKxY2ZrfYRdG0ag4EplTICA
1KsCcLhJTE3Zu6qcb+0DhlTYtxSpE8Ap6/ADAFof2jB0oCvxiYa/dWhGshxsg6BhDAOblnvPUOed
6o3YYqpqRB+aAUBPUPihdeDYEFBsteqHlRr78rc5/9XfiC2qPSiR5Bgm9NzAE9rdBFrtyyNv/fjV
G05qSHXPaSW3WK+yfWRDZOkAfEi3yGzt942/2j0dn/fZqIEM1zZQEeqZDuCbYVWgnEyWcqc2dN6j
3ogsQnsjXoYJJup5PoYksLHjPDRC3lyewfl98UZoMZJZEeYJVigkyrHIZostuqUrzXUzF24NDuPL
ZrY+sbCxyxS86O36iadggYbHlxJsyJdH3lof9fUnIJHWFG3QY32U6zp7mimULcofl8fe+tXCbi7r
OgcIEGM3IHqtUNQAVenlkbccU9jIyN6KTgXtoa114QE7zA1weStZeMv65PdlExsLI2oqGkYxzEGJ
H9+mn/L++1DeGMXd+4Zek8gTty+1boj7FkOjrdXs+aPOPw3Tt8tjb6y5CGRvqdIvyrz+bBBk9eBp
znrr8sgbri4CrcYYF3OgPRAM6l/D8hUQyAN4vnU6o2M52rGx8V1FpNViJFC7keHnS1MeI+ob6rOu
FXao3F+ew9ZHXVftdOV7SU9lHXNQRggsSXdTeROVrXN58K2lFzbpwA3Ch6bF4JBmnJuv9bzjilsD
C3vUUNKFgbiQOzFJo2M0Z6pHoiZ8vvyzt9ZE2KVJzbKRFVjzIf+WQWh4Ah0nNXZgHluDCxs10Ro0
5hVYcGMG+SXh2qHR52NW7rn7xviiVmIo40wHqluzK/2hMkDTDrZ32tnvWhlRZA2c0QVSG+ylQC6A
mP22lE7aq877BhfO1qWKJsiEy0hms/4nqhC/YtauwIv48/vGX7fYiavrcZp0MW+wlaDfphBHB3QR
ci47G3XDJUV4WV4phspBymyr9QdJd9Xp+fKv3hp3/f9PfjXaL9RcjzFuPbd3XaV8pLqys+BbQwvb
k3R48EgzDJ3L/DqquQXlh/d5uai82EE1ZkAjEPJK+tjgAYW1bg/C3MtLsuXiwv7k/TBTI1k/JHns
QfKeQ8ynLt45uLA/Sc974JhqDVnvh7BApwj6VYq9SuXGiosIspgZI2tnbH6ugC63kKF3F40/3rUq
In6sJwws2Rp+uD594jz2p/g6UN8HNjVE7FijSyCZTzA40VIvmx+z9LgE+o4fbnxPEToGGuMGHWAl
sqL1Djj4YHi2R23HE7eWfDV6sn+ioWMJMTB4XmT+NMSuCjLVyyu+cTaL9J5dx3U84GHohDwmBUOP
UwKipnujVuzLBs7X0AwRKTYWWdQbKgzoknydMRTpcGWqwLNtolLcgSc4/anL48NlY1tfQThTwxiv
MKWScgdKmYEVFCMEt6B/5YEke+9hiWPN34KFDE3YuAOYnKGLCfnnvHF1AyDcorcZ/5ZGP+ZKNqNu
suJ31dEMETc2JQZN8yWFv471YQTzSpgA6T/qiupdXq2N3E+Ei7WQdCQtSzSb6be5MR3Y+HFsv5bF
j1HpdyrbGx9ExIlBi1VPOIWJNjmw5XEk92Wxdwnf8CyR6lODpB3lEsYuZ+loSI+VVKOx5WcWDzbE
stJ0h0ljY4eI6LAMXYDZCBkZe4h+6KVhrps7wZU83zsKtgwIuxuPfEgvIw06fAM6RWV+s8zDIVq0
+7qsd/bFRgAREWE1kBSdIkXcycNsup2CrPvYT8v7LuNMOIK1ZoEiYoQHJfQlVb1dgxI9depZMSZb
4Ynx67Kzbq2SsLXxCFpJ6hwZ6GiZWwhyQP2CzZAXXVmxXfyC8uNlO1teJexvHdT3ul4Qw4ES1/d0
4ZMHwuzBGtBLA5LxGEz3wfihJXsi9lt7UDiqk2Uodcomw5nK3A8T9mSMy9cQWoQLHW94quwVfTY2
oogPg+xPjF6nEjonXQTKDgPdv3oxQN5lQLJ6eeU2nOwNSKwahwkNU7rD0fBwpIAXHfIqS3YOqq3R
hcw6hghQgO4HSKfqs3zDgmzq/Trj/H3YGYOufndyxjYEkpRouNVsqemsBBxhfa16aBZ73xEuwsI0
GcI9HAoSDiRVeldG2+KxWqTo+X1Lvy7ayY+PsyblamIwx4Am83iUq2lByZPEU/S+UpUIDCvlSQP2
fmROqS6dHeKvPuiNrH25/PM39pwI9VLbKFqp+BjI7xVvDr7GZfkh1pktL+QDibUrKI2800eF3Y0O
51LqtRZqyT3EEGkIMn00BP++PI0tFxX2ssKqqW1VTh0axBN3jQJiL9e4GWfaTqTdiIEivguyMcoI
kiLqtAnkq7T8SdUXT8mVWyItO3PYMrF+ohNP6g0FdKng7XQMFZp9vjz0zdWsZNL9oqrkVgubivov
q/VfT9N/h8/lxz9zpvbf/4O/fyorEEGGUSf87b8/lzn++z/rv/O//8zrf+Pf3nN58yN/bsV/6NW/
g3H/smv/6H68+hsHUhjdfNc/N/P9c9tn3cv4+IXrP/l//cN/PL+M8nmunv/1x1MJYq51tBC6SX/8
9UeHX//6Y80J/+t0+L/+bP39//rDfi7yH00q/gvPP9ruX38o7J8IAwpHs51CdVVZb0Dj8/onxj9l
nRLUopmuy3hfWK8vRQnOyH/9wfR/6sAyEcgh63Av/M8f/4CO88sf0X8yxmVN03WoUMlQdfjj//+w
V1/m7y/1j6LPP4JKs2sx8KucV6egETRkA1qWmq4xCpjsa+dQigCJUArAfy1fV9EVBF2h27sHA355
H/47s35rRQhmTUHRj6vIzMoam7iFDbabzoy+UJN74GlSrMQ7Wf6/Zrk7Ky6vq0c4kUVgz5zywIgB
6LL4fFOqrlxBaGsn6r+gHN7MCXhaZuiQQETX+OuV06G+lSboordUr28gaGZ2V/UxsSWH3EiPCZDg
R8UKrTIy+SHdCarCu9if66moMIz3FgVAQMF2zNAVgmsvs9Ac6qlO7IyJPVhofnfVD8peD8ULVkWc
6am1NbCcBBAQCpRj32OmtQNtEYtas9N9zFzo6FVmek1/TVZ+kO3Bq2pTGa3w5+VvqbyOW39NlqgK
o1RlhIrnbKer6P824DxU+Tw61CJ26EA/J7O7DxDtjez60HmR33jGzoFy1mt1DWqiBDKdBPZfz7vm
ZdNmXadZoyVbi92ayheg2E3dI051re8cw8q608RVPrUmfFOIzUAPPO81q7dGZ7ILW/kJHSurcepD
7VbPe+9sry+7f67qqTnho6Z1CRmI1Zx8jH3Fb3zmQX7Ya/88Cl6dBKc78ew2ObWDGHfqPGmXhRM0
YTRsk/QGgmcW8UtPs2InsAu/c2Rb9Zfvs0/2lnM99i8tp3DqaUznpFw/nqQfJYAn2rSyx7gxk+GX
gQ5GrkJWfrnJQ2i9anv4113PWRf/ZMcshdqRtIbx5DAc+gfwCZnxZ2LJZmqH7h4u74VY9cJUxaoC
eGimMFtgLV2+a6XfVNfxULkKJBuS0Zuprem+vsSQVfgBmTUzkGVTmvBWA14D3EW0MYLoq+RTpQNz
/hXT9yqWZ/fviQeI5RVk9CQFCkezWifAly+9gJjdT3R4UlOxArOxyk8zwFcm3YP3vUDfLi2McMGU
WDESWsHHa2dx6fWMTRxZ/TUFq4LJPN3STGK1t/ltaO9dac5GaB11G8oYw0u/+CpJa0lJwH6iWcVV
6OsfBh9x407yGitylJ1r7Qtc8c00/7YlUm5NVRl1wCtrFmOBmZUQKASxFTkMnEB32m+Hoyb9bpRv
kMCwUGwM4ycQW/TaQ6t7FRo7iXw7qLOVjXvh8+wONBSGmG3IFARprzcBiJg1vdAJ4rbXHaAG63AL
IuOm8th4bGcJXqfnfwWzE1NCpAZJiALZXqxA0xzD5lrbI697AeoJSwy8pgLFDeRLBg6j13OZpy6J
p0xlLz7cWuNDfAeNAxu9hWZ/Kx2Cmz0HeimxiBbXtALZn8pUmQirB+YxiHQXFbPAqkMf1KqUf1Ne
D/bUhPFNWsuQEU3kxOYAFlp9PVIQSk36I19WSrcakfLDAr4YM44b42OR9+NhnqFjbGeFNH7qdZZe
yd0AKlFI0s6f9TwnD1qqxne9BOgZdP3YfOSFHGVWn3a0QWdYL32HYJxus2XJHzuoCDphBghOBjqX
weHqqN7r9QxlXTCr6F+kjEBybA4qW6JQcQcl0wjWqpRbKx+VDZLl3JeLlAGzVQXD14HULFnlf8Mr
NNRBHTwBO9ADX+lJnCruuVkveg/2m3451jqvZncnvTjjO5wwhatMIeCLMIRPW0NSPo7HhVlLbee/
q4PqJG7nT6G5oHTulQfj/3IqrqfP66+ry+AlRO0c0suKIvZBt3XdBCD8ggrsU+9AiMvCl3SWIwTS
rxuntxVH9oHm9qT9wPR2uq8tC35V6jPYM2o02i6f5ONkM5f4uZda85PuzXZnxe6eJ585DHWZwoEJ
WfNkTQyFuMrIWh00DIehdsydyQ98wwxMdT0M7T3c25k06pU1MRgaAFg14Tq/2gHIpzRjf/E5sqhe
NXH4O5AAt3YcaE3MxG9JdQMSlWusf0OrWMZxEQOADyCfvaanmUuyGnRDR2gcaldQgHRydBV80NCJ
qts7ptcD7JJp4YDT1UmRB5DgW5NL3Mpdj1YbaoFO4q9r2/Ide29zRl1mMphvEAFldJgJWyUiLd7b
ZrA2Dy4iutchZ6Ru40U7tzehV3EN57BDkTPAbVQNCPbX0TaIATUuZdhRPcOrXHiMWx9KN7SzvW93
bgHXNkaFgUZGhQ7la0tqgme3Alh8S/sOti6/vc6tpxolVDu3JXvXU96eiJjXiTVh/SClWUVRCWvK
7ejg5PXptw4nonRU/b0b8Jm8G0VmqNAqROWQlRVL+MGSU1DCT/TlxIJ+rCtRTx5NlL39ASfXaIO7
zMquaXkM9mCbZ0LMK9Prn59kv8OgV7yTFwo62YeiBhJ1r/HgjB9SjRAZlCPYdFjT1wakeqnaCUV2
K7sKjopPD1DOdfbX8Nw8Ts0IV6QF6s0FmTUKBdP+ZpAXbxzb550dfCZ4YCpIEA1DV1UqHvNRUpQM
gtYUwTH2ZWhLojqSuNyarPIQ+fNB/VlcvyciM1VByQlHEFeYWB5JcWFAxgjo8WihM9ZurfwaKAt7
cgoHTEE7lc0zqwhjBIkTk1WOtpfXHwtZAZkgf8cs1qNUbtQWlMvNy6u4Z0IIgzlt5iyVIpRDgszC
5ctk5f1lC+cOMaYij2WaShUC6dPXs9AjvFS1MdKxTLGLA3UUv/Oz3/qD7BouFMj3IuB6Kz4N7ETW
Vm+guo6sFjU6YdHGEm3SBO/H2L14crNjp/uZooVeqY7pAzULU3VVXwMRY//TuNmte4g+CeOUorik
GToBD6bIZ1PiLbFgYapYS3usDqt/QEAY3AMOpPmgGY1rLHSgD3teuWdV2G0VSO0hNg2rJFgskOpB
kfb7NHzf+Y6iq7zMbU05KNIEMDoK6U8Vl20+0kR5uZTERzQ7lxYUdK0RrfdWY3Ze5kXaXg3kvFGK
LEjTDYqE77Xz8DmHkvs6tfRR8oNnekQJ61h8UT9rn1Ls8vx2r+qyZ1DYEBVwe0EACXarzLXRLEDG
aSr1XugSo/CfS/n3rISlbPgAFZAUs0oOa13nq+oNCCbQKRwtfpPIZo9DO3+qrOJ6SXbP0rPewv82
vq7AyRkTFbUKFAJmqNSHIUSlI5zAa/Z1x1tWnxO2IaUnVtZfcWKlltQu6kE/Zkn+5EIG1s+PpTeY
ld/aKF18Da3omFzvyVacX1cd+Y+2PgG8CTVQVsOzEIyqXuD1Xu61WMjO2ys4ngkxmNv/mtGF1If0
06RkA1YwYvdlBSHru6jwC7De5mwHZvGmGPKnp/xtSvB/Gc1MRIoz9Lwe65vWMw5QHDgic7RA17dj
a2fxRITfXEp1sMRYvOyqOxBfQ2rQHvZTgzcFgXVKTEaEBjsNR2OZ4BkVCeaI4U3DIreGF/ooblmR
bVyVV9wLrdwd/d3k8dyeZrg/MXiFQlWx4UyV01XaIsJ2owV/UJUgd2uyjKZcZblLtDb7Upa9fBwD
VvuakSI5CtIiNxXw5PoFg9AQT9EcKEHu5m5nl7z9ZWCE0qEmxWVqcBxar3dJiUsBKM6jxap7ptwW
gZp+kWIl/jQNdPCaVU+iUCbDzMZgAWV5DvJk1ld23za6L48zVJsLyZhBny6le280Z34Z3sdQf8Mp
htcg8W4fTEGb4DAf/wpRc4+nAx0/04qvSlwoCk/5xvdo+N5GJkPRQeiHj6TomipimOSoSGeQjYPe
PDE+TmAQyOTOVZd6JyN56+gwg/c/jRHUiPBI+HrRSYVGea5N05/VNQ/PTi+PIHuZyDkz0DsnSEZg
BIv42kwwT3ksD8NsSYbqt1GNm3uofEmgGho1zQHcId+lXLtGrWgHIfcm4SKoxJwYFls3y6kAclmD
YUKDxVmmWLOWKjwgW/mw4ClqKmXQpIPheZhS8LpLTyrHUZpFg3nZud9GSfwM1Gg0wKQxfdGD0CkQ
L8tUztZQqKwyy6ljN3HYtVdtkqa+LNEUiHZt+XHZ6pvb20t4+Xuzi7Ov42LKmghhjHq9Zg6gBXcW
9M2gYr3gUTFxJNuwlB8NyjV7NYW37ovAdmJZiNWFpCWF2iKwMSNSPw9GGz/ziJJ7JY2W/4xQCW/f
axBVKUe6iTs/ykOvnWviihr2EWzVYJ6astskGfcu+OspJp7gpyaEPKFe0lLKSpigXnBsvdTLryI/
MWN798Fp/bFvLKEAZBgqnvWx8V9PppdiNkgtDrlMcqODcafiSEhcw26kK91bY420V7k8+6lOLAoZ
M41aSuYQJ4J87A611VIzslNr8TonMEMrXeuWP8lOpf3lWfvNNDVNwZ0E9ZI3cWdoqwREO0ig9dvZ
qdzcSwLLiO30anCIlTm9n6Gz464ad/bhmXigIdqhfMIAVSBUDETV3INqfVo/5N1kr++H3U9qY2Ht
7mE0jR23ObeyJ8bE7Yd+jJaXWa6AgyQ2jbr1k7EGpXv7sLPNz/nMqR1hsyl9nYRZyuWXd3zdjZ0G
D1POZCH3M/PbzOK/dgyuib/49U4Nrn9+ktCOZSq1akZkpEfrLWTxQWVuSXfwFruw9m50b0/fV59M
3N6LRIZGLpBhouxllzzw5459ujyhsx9KVRQd/5EJ7syv56OrfWh0lSFbBX1iwQOf7omyW1I+awSH
uaGjjEYMcWfPvIgJeO4Va/ha33RXEUq80r3iTb/jjyquwhnK9HtR+O2xg6U7MSlsbRD0F4OkwiQY
aswxgvLLYe5LU46pme+qFouPEWsY1rCxUJ3HtR/JxOtFbGMZieNEZdBlrZ0CGXoS7Hm8a7MEf/WN
kZ2C0Jvy7os9jeHsJMA9UfE6LJEacKQIN42I8Q9RXNwFhc7R1db+ljvD7/SiMmVpFZGJlRD0sFGz
F0vOOiayQjzpGbrMdWHCU2AkZFbwA/DC47Zo7bxhPgh1bd0aHP1xBshj97Z1ZtK6iooNEGDspaQj
2AyXeOhJVeBNwhzs0F9vQaMreaq/d687czWBDTxm4cVVRaFKrB0lYM9pgyhZLKjW9BkAQmtgkdae
8JGbo01Q992vbb9dUsDRdK6+GF1rzq99KFOmrqljlIc6GWIvjzPdK9y8vYrrSBgIVwyg6PDaIlxX
awOpKM/YjIM8vyFAkKGrBVlDbcsuceYPkac9JEiH9q5d5+ZFOQM4DgA5A6v6el51DImZeC4XSyJX
RX6Y2E5j9Jlzbb08oaSIAKa8TbDbruIcAhVQQzzSzMzs7BaFRTM/QAa1MKX//H0MFb1Xl7U12J2c
AFk2pMSItBm139GJvq3vcU+T1fwo7fVx7D8/SF9bE+JYvQBoCnUZeD0PzCTob1fhGkWVdips576S
rulIvHBD4UxsR+4mtZvVwkDdMJAmM4N+kRtROdr5Vm/jJBwP12/kqgiSivikUitjCgELbbCgDnZo
ggfSfsKL99x50Izxadjv3KvfHjs65PLAkY2bJEXXsOB6C0oPLByy0dKCT6v2rtF/1aqd8/PMRQP0
GgxhArZwvokrB1WzSs75PFjN1+TzdDXfKCauyA5DL9fRKMwMAaMA2i3/Gexdcd6mIqtlvE8RRA6G
CtBrR6zpoKhsUYeXgHjL3MJNPeLxY+RE5t4t9sxSrohZpI/wEfXNEzSoJaQWOkWz1RW3PPymq0fI
sl3ORM7EJ5jglOJRiqIeJMR3VpYJRGSwkDmYLesvPHMg51g2O1bwLIlleZ3BYdlO7Kx/frJ/R44O
gGwZsGyKIeFFj90GsnGACt7N0LC7nkGgolSVyinmOrFY0wFyE3ZfWT6Xtp5KQKQx8iA18jEpwPOp
D8WTrgQfS+wadZYHO1IpAIcloI5ycV3GspVWuZ1G7YdCqm+gnYTXm5zk9lx3flgtEIUqptuyr28j
EqHFrO3sXJW9APLo5pzzj+sLRSjx4TDlAYSqjJtBbRyo82pQ0UR/LK2A/krnEM12wYeex26udXad
pA8aJNOoHthNOR7IEHwuBm5ysMxUc+L0I7XRCeiHDWhOqtCLYtUNSf25CAEnLH8idffLsjEbKfCL
oTYLFTfL/sjb+mAEk9VFYGdlMiSWcPQTCJVlR778BAucb0BMp33ueWIp7A5sdy6JclMKuNWxySwg
FVdXna8Wx368KQI8jYAlY84ltw+vgpZYS/ysLuUNgbrOqJV3QT1e9cZyhRzI7uU6dmcIY01ZxU1a
NbcLUX6hr8bpuhFKGbIdtrMZj9+y7JOe1daC+nm3tGYCTS4FD3PgilnobQRtI1zDzRZ0mlocHYok
R9mMQu9S/iJDhyqPDykUj6aGf+3Y52SE7Bv/WAyBPUWp3bWI8GF/gCxEbZaIYWbUtyDcrZ+0WXGV
IYQMEJM+pqzDZYAvD10PgvFqskZl9GToDEJd4naWx09JycF4nx3bJjaHKbmN48TUIbxCW9VKk8E2
+u96Nbll0Tk0HYEylB0+ZA7TFLeeEFbk4BEyTei6i4+5oiM5OYQJtYIS7D65blLoPmVq5yt6dNcZ
zdelbkxgG68T4yllWASWwlsalNSgRNdKx7L9LQ1oGBrpL3kYPw2RV0DhqIGiEB0CCxR/8NLZZFnz
wKP2Nu3vpaz4kJdOJhuP4yT7Y1BYU5H+GuveDCC9guu7meQQXWyK30Fe/mzx+rZEKfawcTTo4PbB
VzVTgSGNPPQVoYNzNoeU2RCghGYkypmpR8NHuZRNUtW+tFTXWcccNY+vpO4eqpuQTqPtgcfgXl7q
yszTyaqjA2tHq5Dv9PyzRHpryUMA9zw1/1WWTtxelRwrkP2Qm9ozMno/T1CFAmdQxeVrJc6tQfqW
6Z+NPrbAH/X/OPuy5jp1rdtfRBWNQPBKtzr3vfNCOXYCSKIRSAj49XesnIeTLLu87vlStV92JZbp
pDnHHE0+z5Btdweioqx0GFzVx6wrm41dOXEf3BVjky3dXk7mouBrCiv8LAhA3+7ucdZter5FaBt8
Fzch/NfGCP8NS9pVL217DUPXjbaWZ6mnWBTi+D7Htrf32wde/faPI2vVwzDC3yN5Z0+nvYFfkq/2
cMxOA06Rcb/GS/8h52s2tKkUUNxzUB6qaMvnd4oWo1iGzVx0iSJObHwRY06QtrPJytB7cnp1j+bk
0WHhdoDjjSP6TIQ/naLPLD/MGnqM3cOWa4Zc8jmelyErq+HH2sMjJyzTaVq3Vq1y1tEXZD7GIVtj
Un3IXidFCSPRbk7pmLYB6ZD7du/48x0cfTcNWFjougL9rj29C6tdV7CDGelFM3kbEzXJPH3IqkFy
amjd16TLV+K8rHyL+IxjcExMKIitM4/iRbtY07e2SLJsY0mqa9i9vq3sefZA/2gOvXB/eWX1XBRT
qgYgfdU2QKVJ5A8F+pkz342OnUCz+CTxca6SJ1UwHiJ8XNMi9277yM2d77XXcLK8KxECMFQ/g0rn
0UJys3T4KMRl27hXrBoeK73nnolrdESZE/Dlcu1VprAz1CX2yihcM0Dal3MpewTW1+OhVMqPR6/k
V03nMSRe03C+AMlJXE/IkjwQ7tg7XdotmMS0Z69+VJODAXgK6bRzkIK8+vWCREHX8nBCTB+Voy+P
cSjBHN03PoI4kWDw0iNbAumht5p7dyoyE86yIBfwQI4HG9nEXnMQRueDs1FyuA7a7k2qUSaVfFcs
iov+orH5JggO/XhPuali254R/Kyw313Q1hyAPcSUiSjuFliltEvPs34sWCZl5MBUxq9TB1kUMfQu
Bww05B75Xdge+1+CKy8uqb5pS+eD++5Taaa4I+Sx1DYwcPrSUfmhVlekrkfHuKqma1bxa6YJsjIb
CsSIWO6m1BPb96TjyLdf2UeNCA3oapwGOhRrOL5bzExgohnGf89wCQUzksDQLlYeJMPa1RXSDpcO
Ju2yTuBQ619ZUALte5ubAybJS5vihFWvtBNwEa49HfsQZSa6N3h3ho7HNYswy66xC9K+ofk6DqB2
Bwrp5X0gQJAYHARmeciXtSWHKZC7yMwmDMZejWdtl0kGD+FS6LgZF5xRRTHkpd8ip0Vo63JW9XwM
Lyo24MYU+RAYAQcAtW5NZA8Jk7WTSi/qy1hO8/i7LhGt1yxut5GsH9JWtiZxMLO49LqSXxDZ2tlY
E3TdIhzueMnLCypNnSE0bNqVQa9yzm0PySrUxQQZxR3ayxa+o+E1IjW3OJ+RqVhlrrqd8nWGcX0T
1N2FRMTvJVnhvRWO4hd8Fi40QbQibSqzF+ty4cI1rl7E1vL59VpTHLXqvSvVxVQquAt4Gb6ObPXb
DWZnCGyNpnZj01/MarNIRfCoLOqckCEfPWyvyHm9mr0xb93JzlY20TFxrNp6gMUoz5iavB1Z4ZL6
fZ35uZQNj7QQZOegWwRl6KT+G5CWFClUuok9iqSpaGxFGEtM57jzXy4TIoITPCH0B6cZa+hXK1wK
jsDapqg6AmDKHJOWtvLOgDGfWzdcz18LnUCgAiLRdiqB4AXuDzKIHZI7z7Rt5y7lBCMkvQg6NI92
Uk53bRikCP817pD+z4/lnznRySJF7UyTNSPU2GrxDnLnUCGcZ8Ah8/0yxy7i3+r/OI7yMHl2g+PU
5ARm8XykyBZMLnhVb4h4Xt03qBsT206J/vX9Sl/ASMel0GkcITqMTk8amq6yXR5EegHDAiY/Wb/7
Q1o5zCRfB3SF/4GMz8Etn7uofxc9ebsjjVPFtFhUOVcLfOmR46zVLzKdmWJ8fRv/e20nt1F1DdzX
6j/DxYs5glbGu4SVSdM9Kb/ffn8fv3i//76Np17TMEkcCNJIl0S6+9590+Pz9z//C3LFP7fsVJoQ
WO08eSsWGJCrnTtblH9gHfdXZdJvzsHSn9jVf6ay/30pTvH2tW49qh0sRpF88HYkwpWAFuV7iYYg
Qz7s2RW/vH2Y4TsuoNroE42VSQ0RfDsuEPoN4ClWT6GryuT7W/jFBgF5LlAB6Ds8QBInSERb2z13
YLAL1tmbRdc4gnAi7P83c/bjsPM4GITUALs3BqynBvq08l3krQIAFgHy0ElroXJbyLkUki/wRCwT
AjT6czg4p+gvZP29Mwhn/YPvOalAcH1ypJO6udqUVWx9fH/vvviScEIEIUQqR0Sfnmzfa9i1nlW5
a7IAaQCYlVS1H6sA5yrtk25ZzpwWXzyqf5Y72WaHaA0cygmoJuoCZhQ1nzCwODfw+XIRPC6Ie0Ex
+JT305GiFF6ALGk9FGmAyMlBQOZThGeOjONedrKXA9kLMSyG9CQEsvgvkoNA1AodApaB795udvsN
DNxRT7PEKs2ByvdCn8td+2J3/eesPXnRyzGSxQgNTKID/5eAPselH6jH7lZ9LoLvj3vEycX9s9Tx
u/4LpmrWYWQNn+wE8caDTPyZsJug6dwfK/c8GFGGQ+y0QbBB/HkHqWLp3XBzscCgztyWS5e07x0f
Uowy+BI3/fQ2RvRd1MhSQEkeJoNZXyPdDlnEgTws5UCTEi5X+byGzXaONOKnkYRw8PuwfVU97++V
9uXObyoedzwCrKPQgRdiCJ/6Y74OnNogsk7DcTY7hPq5z1ZXRE/TDDVdE7XdQU9h9PD9Z/P5FQOK
F3oOINyj/v90XIKQIFJFzgzY1Rm2szEH33CR1IKsZz6YL/YDrAQHZZ/6+Do/kXlbrhxRweAtWRH8
CjEFYJiraI6PjPlhE9ydIyV8dWEO1FTQiYAk8En3WFJEOhO0Nwk1tP5NLBOymCCDdgcnteh/Ploh
tsGRALgVpNpPTCtWatTkEgA5mCrBPfwl5aNXrV72/aP6EiJ3MP8Bty0A6P9pR22o2y3e8Q5eH+Xv
0KMcxksrGXFh9xOoFiDNXxfJsgE96PuVj9/Iv98Qru+vhU82u772Z6BtFD3TSOud1VIrDj1xLh/L
8f4Y4fy7ELwpfBBdQevAGeue7Atdb0hQFTYOCRdBjH0kbXw77UNQK/dycYI74okfnsuvtW/aRFQm
zOUUYFjkLu94OK+Di6+HzbKMhex/j2J+dXT4Y23Z27HlTutAtD8R/O1f98SUqY0MAbukQ1qI+poe
ZzbV/AFuhwvgFRjNWjS7CEhM5HmHRdIfwbjcOZ1Mo9CAtWD7r8ICUDeHwGCjfgXG68WVZQHwLcKX
SUf5FHiYb9ZoQR0r4AkCWKxs6iYS+wXl8cSGMuaNS+4g/VFJF2G7dRv11Paeike7vDv6gqVq4iTV
84R3V1aIzTCwJ3ILgxlPZ7KgFSRR9brEfevifIC6D0GZ+Fdw8b0rKm6Spl0V+m/6OPrhth3sS7nI
w7REjwgK207hAqkWtx+Ac2k08piNAcr6vWqEegWOBFu79VNv7X70THibpg463CjLAPtspuI20MEt
tfu3Ts/ZBLubJXRgho6Q+gTaonEHTlqTeMLXKRgL47bn3lMnh3tPmv5yFbrazx7tMqemwcXQOeG9
38OGR5TshqjitvGr5QkuXE2GAHqVh8Ea7Gkxkkefa5MiGFndRsGoWGy4Ucm0BDcRs+/cwACvtoWV
yjD6EK13X016hAJjRulRDe9r38wbAhw05TX9LQgwa2LXa8bRrO+5Vd7MGjebhS7M8HCv0km44WZZ
MRXgYBjGGGUf49W96mBCoQHCz6CUsvZianif+UUEUKNcfQbWUfQTnoriCoO74n4a8Ow3qqDAhbr5
oeub8g4erpC4NF0eWLNKwZDdIR/0BgFJeGDW8KoVEKMZYQvx4iHElXmYUxbBM5sKGgctBNK+s8Yw
AUomr4hV6d/wQR46hK0khvvXjmyxqQI8fYMD8Mcy1ctWy+5Nk/XDnVxcXndPmXPpuv5GWSpD8ujT
FETJFHIOZ/sRgXSMfXAp2aOEId29rLCAO/UyV8SHDb3vX1Shk3NprjwInS+WIeh50vXdja8xppC9
d6GBBIYeyyX71U/TIYTL2WSJvUAadL/QK3sciytA3qk7jtZdFfbZCvpl7DntIQiiBxx4O8A4l55f
XxEVXpZKP3Y2AC6OsYo3lu9TpD5Wm26ND6O8kZQs1ov8Pfp+lamo3fiB3PRGxZD6b6ALyKXf4XCe
9ph9QP/I+HIHNCFrZ53Z5bKBIGLfNhyaqnInvele9hPeb+kAP1fh47Dqm7oN9rxDdTfVssrE0DxW
aNMqPfzsQ/2Tu0DBGaY/MdJKc6IRxVYHVz7RWzZZm8LVu2mxQoB7GEK4wEJT1k9OarMSarjQvhtX
ALTw+usd98Yz6520xwbIrbO1q/K19LXa92J6ALkbSFTYJbSAQ2cwZU6rkVvZCRYjlfdNVTLh3fjD
r9it47q5HMYDAtbeiormvFhSscgL2ZJdGS15a8KfSFH6pQZQF3xXxQOrUlKI6sqNqjaOiuatocqO
WzktiCulZVxRWiNr20ldDtkzYM6pihDABCie4I63ykv7wL5QrNlyXT+uDnNjNUBCtjbJMAK4Mr51
yUazG5sqhzgKCKGDBRmu0r2VC1wgLNv+OSo6JERVDLJwaHzcet6UHTq5NupJYhZMAHw0ew+IBaSx
GCx86qLC6MVvY0Ru2hvtyGeqrTslsTHY1f0s0QWExosjWyNIqy6vXUUy4ZErz1a7KZQbgzdjNMbB
XRyAsobyviyh2NJzALlqUOq4KqNULUMO/9/93MifYjRACCs/ltE85C2eRObOTRlT3Wzm2d+wOcjU
oF9t1LWxO9i/TQRL39A29QUCkMptZ3vTh/Dg+Q/SAe/jcSn3RYNc6Arj2cV6lGI4LAXD/MV0Qdza
2oqVDO77QN71Vnih3e5prM3LjO+rZdF+rZYLZfs7b0R6ZsxsmXmI6tv3bTHfF4yy3OartY0K096G
Gkv07rq35vGXO7BNMFk3MKq3oeEKSNxpnfG62kZ9mwDw2FWt/Tj0IOwIBx5vMThLokoYNfwqGrm5
ksTtL4m1gKLlD6+SQUEhAYKvtZcNI1U4M1iZuqszb9syYheqLqOd21ftY7jS4YBi3N8vBEM5M+1r
ZdNkaMIi4TMz6UjqQcAY0cGmZqo2jyZ/KneD6UkAtLjuQQpxhCKxccKdw+vShZzfM7/L0XmOuqVM
wqL6jTSjtAnHraOaa25bd21Tvvk13bXAOzy9XnlTdHf8WlMofd0M0YCYCA4PzsI9vNrd9OrOQ5Dp
0iMp6EXvbkUwl+wFol0GpCQZFqW95910fH3mFX9a2mXZgKARr6zBcLUpJeZV67ODBiOW1njwbPiI
FIHaYnb7u9Za5lQGDY7fEOyaMHQ2jr1W8brKOXUDBWK1IcUWG3y11cE8pl3B4adYPOkeQzCo/o6z
KEeklXZ+jIQ0CbUGHsNz7sLv9FWxRKgahvqShxh6jXb3uPjBbYRRXl4G+iq0G3dn1+57NdQHZJ0/
Wp69syi+N2fpGCC8YT9Vck64iwmYGu5F1Sl46oLTD2++n5UVYpgcgqlDSQuzo1k8DKsXJFC4XxbE
hs8F0fFsN9d21F+1MNkBft+OgGoliUcj9x3SNuPFbj48uu6chmeBjqDM8uebCXtHTJz2oYSPw1hg
4leU7Q/N5W6JyusOBysqNrRc6w81yRulaxzk/G2wBqhaOjHErd+2ce0W1+PU/Swsc2U13NqTyh5i
HBN9ArDgQnG1ZBg0vA5LA73xHG4qDPVRajyLil2wKXxCQPNr6KKKhgqxiHtBFswP/HvZ9WlbD9fz
6D7avH6y/elWzeYZ5/MhdOX14AT7oJ1+MMd7tKNlLy1y7beQdKyieBKiu7ZLxRK4TVxbjS8z0E8f
O7ig41m6mBsb5sSYhu9hcYHIhWVo4k6o/dzp/VSwMusKf+O4A0lNFLTxMHtlXJj6MRTBmAy+Ijuq
QD6WOExkiOnp0hzHnz2+9GWw8jn0n8auPCAZ76NbretmduFPFUjxtNSsxTwz8BKUFK/glGUUnuap
1oiMQkWzJwO/tIYpd+oIZB8405SwtA7r9bmWZgtOeb1xhyJKyRBc2r7U6Vr5D7Vlm8MyUejtirE8
mrZpPPYKRkcFzH3YIHiuFLuxRzyiZt1OFTyavXLa9XAMiQkAXU1IkLWM3gxD+OEaccPgPjhgWJRM
gXwyC2c4JPhdwYdNUdvIgi3YvRnRLdNaHdaqecWZ8muK3GslwPbGq7SX4J7FHh5MXPnLssPsBQIf
4rF4NnwPq1IZw9j9nVvOD0zmNYLlcRbZ1W9sNS9Egt2qjfdq5sUBkklvXcdCvIzpQLyo1G9HR106
gehwgezMDbN0ViJvApQBzOiF78esEibt7fYFWgwZ15XecOI+RfgIme2R23J2ZGLJcleuGqp32ZsE
dhUsZYVAQF6DuSJ0D/yAmVkQ1zBCARkg9HLWFOpmhCou6ItnHMY8r6S9W0tTPS7oBti02ClCop79
cWIpHwu4WVWhh2/S1psxEm0+NUUdI5rP/DCyxDk3TDdWMTfp5HZ1OjqFdWA6fBiHGc0Qiig9sNtC
lNt1LNOo9ccYdUkbN6h9LQOhlzE62OLbAomzX+9AXWAxaBO37tpUscPpA6LTQFa3vatGNFchXcJk
dQx4JCPFgSsAoRKwpfPWk2PcuNz/1R39Y0Y+Q5k9AxSh04I9me6CmQFU89SbR+o64U77siJX69IM
6O8CmzXp3AEwr82voqthasSbjRpaE69RcdWEzYNcpZV07jFG2hvioCZ1zPW0qyS+oGH5xbwh47MG
tR1tYA2DFAxXrbuhVk89D1D3DOSqco1MB90eQIC7DYp5R2vvTpfTc0OJgjmw8+xxNMWDCcdUVzjq
O89esZLGxx4UsbRb3BhS5zMmfsapDkMwXIywwMbGUIGEsVS7QiMjyZMs9UV5gAVODlCoBxuqeWSc
obqBa38PVkRhk0tbMMyYyYKnM7FngNG7toHcoRTFJRVrbkPmRqcVSkaMKtN1IkdqUdDkbcSG/YAD
Xhx3DCLQ/hSojzb9QMFPQr0DNRzpY6jq4nU0/FqsJe6Ech8WeOuk/Squx8q+LiL9JMt+U5RyitfO
xbnVjGAk4XTczXxAqbvaD6BZL2BH1cV2ncpc4nWIqzmE1liDS1NCI3JYg1BlhsNKx62i8Koj7Taq
/Gxqwy3Tdrr4AAJnsDuasXysfYbK02m7fc2721Aud4BbeWIGBvoV6JcXCNvwsgKi9W1dtDZ2dbxi
s7TXR9pNt2Fh4VfA4Apz+sDdytW0WeOJ4Y7NS4OfJp2MkwHVgo7aWLndj3KpbwW+GarU/STJfugx
U5Dlgc24k5aYQFtY0ejPPYqpCTGztZhFvnrwLoOyYNzySP2c5fwBb1yR107I99pFeTnUBuV7ozD1
LT+GrkXz30wvutXXqhpRbwOLfYRHbHGHXbH7zUMqHqZW0gdiBeMDzr5pG7j6xWVzg+ZiqDDtjY7U
BvuBdR5afGcAtUmWdzXxxt+I3NWHla3B1VDrJiFmZUE8tAHahG5qGaRGboSKFaJNum1aW+J/NNb4
boMvCA6pmJNSzUXe2rOTrivcsJO6LoNrRDSHNxM1MzQTXpmjJsKpB8AtGzzT4N9194yGdmp8ZKh4
nnD2HcdQv6fdneHlVoOgip4T9tadCyoUG7JwCZtHK/DmPAxXs7P5IpNahxiFg8YQC8tBNVRUpktY
SOtsGgJnazHxcy3HIg4KOgAIRR8qOpzlDL9qIsegO1BStodK11FeGd/NuQLc646Fm1CJ3qmoKzD8
ieUgK1JbGaznXPwq85XrcWg9AwzUUV7GKxK++sF7tXvMXAS/dH0wpYLe/zA448L1WDh2ByAX76Rv
Ln1m3RV9R9AI28set9BP2l6BmrCGsJAKJDaQqEMiHHhPKm2dPszMoikqTo9cK1pDrG0X7QNGJHOZ
jDUGz3EQLNgEm4Wuz0RSn+VcU+2jA9J8gScyaB5gOC407pgPZ1QdLBVc1onJ7EIEz0sBdyszoVka
A2fXhWbZ1t2Cs5RYu7mf7QRMlZsjiXdJarduXp3CMzdFA7QaOkoQzcCNzlStS5o06J1/VBa6om0E
0seLUg424YBW5DJaxvDC7twAZBWQk2+Am7gb19Pj1psoO1hKgG9goXkZS3gqUob0GKd0y0fjAtZx
1YqeYq1D+b7qkD4GGpszrqjYVGQt7hZGq/feVvQeAI1OKC8xxKE1wCYLRLUYLW0ZK8d0l0UQ6nws
+ndNh/XGxo/aIORRwJRfw727KclTaYExUkyB+1gWWt4jh7jeTJUuYx87eKahOvo5Ti5+19nvvHQE
7PWD+AQ9gwHkFdXe7eSog03Fs1ctdj7S4hi5gcIKOxHeTymvW93drr4/JJHAN6StdVsqeTDFABCD
zndkQn0/0qlO2qgON8EQ4LyVmjzUIBOpCfG4sMj39qX7ykDRahezL+h4X4xvICbuTCU3bgdQa46i
cj8EILNpFiJygszRcxP28orSRsSuhXJP1xisDr3ZOy481vzpFxt7qKqFAoWy34GIAQDJoD3BWGrn
4dP1R/USMBEmXT09wqs/iksCMw/RXECsaqfKrbttoXo/7myGAynyZUxQN4DQye4LVPVZBwFqYiuj
L4hiCHYuwxn9zfRjqOjPYuYftOdFMi7jM4b40MWNIKauRfWzbJz6CBz7YHRW9AU1QbC3sbfsfInv
V9S+Dy5UYz9Wlg8PUNh1p71V3xRBgBN2ApENxuYx6GMGrar9Atb9sqfjUGy7UZiYRlQjojsSCXh8
u14VAOEAnPGejOnoNUtsiLmxkEId8fnNUeOl35simW3+FE3hfbOgtbJ6ADatLtKSIw5ZLKu9QSTp
T6ZsmGVWzph4unseZovvyglQTWD1dtZWUbdbLXbrGfUE59901nCFBRTxaKuxjhc5gJLJCPRZAzoK
AQZgPM8yyALgg3aPVBtlL1vhDyZFXhTfgvAJqaIoLNA/RdaRBiOp7mikS0rQHaz1FwK2FFxIsF8V
7pR1CuF4HlIvwbltm6yr/BZVVpiulGw7MQkgvuqNwdAhljr8NavysRXdvV22N/Byfx6QDJh30po3
ppj2C2j3eDgDnnUELTOSrvHFdUeulHFfxTQNCcBxececrkuIjxM9KKWNbTo0l6FNSmx7HfpGBpS7
ToKuAMu6rscXrw51KjzWXzoanpBxvXDUs1DhS5QA0P54cpmvGzKPlyWBQqI0gbhqIiRgA6/EE+/0
b1GNF7VbvSPuV8Rz5b3Yi+jz3kNpSIPeyfomIrdBy5D2aQgyGwoXnoL/69ADRgIg6UNhAeIJBqP/
Dg4h51NylNDDCJ3J6kZOv77/+V/xWvAQbEzDAvhrY1z87wLEWLa262GFtY6T6zUekz6MbZMQuDk6
mcJobEzQIp2TIHw1KHc9iOg9/z9ai3+XDQGfd0QFK5jj9JddO3dD1KagVf6cwIwzgb77/jI/z45C
XGTkBzBdwu081a0L7Oe90zlzIqZEdsVjM4ZP36/whRIYS8CBBc5VR0ludBwF/jXitczR55FDGp+i
e/4jaSvSHj6n/iVmOlt7S1P3jLnHVxPzv1c8zrf/WlEgtngES3QGigEgjU5WEcPTvnyiYwfzbe0c
x+cr21msfj9zrUcaw+mEDKwrsO4oaBywTfl35a6B8b/xGHhJeb87OtIdnSGP4s/zqtnPE1TcVgrz
iKOIz/1kbsaYhjekD4qDP76oAoREBbpV+fr9Bf0Z6X26INi+o4cC+wAGcf9ekIDQFUwYHzzRtNig
s1t/8o0Na296OAoh3R3sMVL0lSYGkzyG4d/jfPn/YQ359bWGbggmG+bg5IQ9AlgJ8imrWpJWw4sO
wM+O5rBQL+MaPQ++Ry9p0nZzjmT2R4tzevG4bqiq8Idg6PLvxVccBF9qwE312uNkMyqXYCdtii12
FpTOceWU5rZYNUjQwxhYVV4jmPYWUyJ5g7/LSxQByvkA43PuU9khYOHaqDl8QmtdPmDgbuW+BNNB
Dm2ETmqCtxtO5Vw2Lgzh1Xqsb0f7zTrCin7Nxwuw1Ot9EUlASXOIu4C53q6E2AznlbIcE3vVbD9R
Ey27WcBJ1fS1eOEeBfuzA6TWUQiscD5GdsaV6QHxr4X1WFM6QXEzhWh9us5sG+9YnHAifhC3QBta
wTJJAZnb8Yi7V4uF44AuRfQ6+0sNjLmSOxef11O7+jirv3/1vmAk4IFHHnIHfAqM6dQuxiMCQAAD
0d2nsHekOUjdKVhXR75+hv4wP+dn9tVL9vd6JydKC0/ZQI8gXqG/rKHLIhF6vHPReV9tTZF9NPLD
iR3BuvLfVwr6KwzmegX9K+vQ0t9CP71Yt8J9tZr9VP9fGK3YH0DngKbY/XOH/9oHATIxSLp9zMMN
0GE0bAbw1hz+b4kqfxhrGN//d5kTWkBJJhNFEtRcC9RnO5xuas4vvn8Zvng2cPS38YcA/IcL57+3
bRmBoDpIx8C74G5hBZLLsH0Lo/6M5PyL0/DvZYIT8fASBUVUHAXfXhDkLtRNqzpHAP7qtcYaHvHg
6QuG7ik1ssSHP7sz7hZtpjycXsvWzv2FJZ28KMKrYnpv5eO0Wij/n0vSJf+X+/jfxU8eleAFm33i
ATr1ngp+g+0pBjpx5sv9+mH9d5GTd1xwpMjg7MIuBl/K8sNHjRi252iSX3LU/rqNJ3uzu85l488B
mueqy+sewwlayE1Q9tdWKbPv79oXHy3IMAQumPitvU9eJmAzWK1iWMth2IsxceoIgoki2FXBlJ4/
2u65SNMvF6RwooK1A8yyTkumNioAb6D4TjriW2gYMR6EjVfvwPCgBmoObxXAvdaZUvDrN/OvVU/K
JlNDfcKPb6a7aWHn2ObFzjZxj2CJJo/AKTpzV798Tf5a7qRWohPpPUwx8AQN0vu0zpe2w4x7zv8P
D+8vIcTJMgDNy3qcoJDqvQxk+7hWV+F40YuHDorEaDjjP3B6UYDVqU3hykmPkgj/NKdp7GFIvEwz
5gYccxRIAKMyLqtzzNPTl/9kFXKyT43jXEBUshgwZ1mf6CXYT/P6MAKxG+3m4fv7d9xa/y6CjmvB
wjkEARGeCtGpzWC5tnUFvuR/DMT4vob4OoCZs7/7fpnTrfe4DPo4pGrCLShEUfnvDl/VGN0IzHIA
TmKkHWqwtxs9p98v8qkXOV3l5BV3Qx9cQAtF85gtGUIX7p0L9nFUlA8Zg3510+Ris+ozL/q5Szt5
AwFkR2DfENDIRBmPzV0Rnrl3n0xDTi/rpHTpl17QzmX2H3fgozIfKdT58SmdMwz96vX++ymdnMMz
GAxkkRNqMmLlw4hqHORj3pzp3z5pFU6u58/1/lW4dEtfz8N01Km59fXU9NsueDH1laMfm7rcuC2I
RDwh071tn6kzPoWQnK580mm0whvN2kXg5eXHvh8YUcpAFoR/qLdTsU6DnOduuzMIOHz+/t0885ac
Fmu6ZdCPCqwcASl68iASzCbmk3NWh+4Xn/NfT/CPcuOvW1uAomqNs68SG5v80S2u7TPkM40oqtvM
2kX6zLv55RsD5XYQHa0pPvlxzYOPoYwIVCJcfGUUFKNWXRWkOVO5/SmbTrcpZKOhPjxqtFAk/rt/
ENeseFEw521FHr2Lj/bVeub7Kj8aV83JmgE+e7QfjgTQzH1Z0qO127mk2+N3/PlXgMvnsS1H/MfJ
u7OAAGyc5biF/T/Szms5bmRZ10+ECHhzC7Rveg4paW4QEiXBe4+nPx84+6xpgtiNNbMj5k4TzK5C
mazM34yvhv5DyqF2xucyfSqLfCWPW94h+t+xps988Rm9phGSQaW9OdkyaXRWGCiC9PIu2w0AA1Y+
4rStr41sljaWiddGBsVQok2C/u2h21mncr82gcvnmAl71dChEypzrQ+xM3qcShVQozuwplv3SNnS
zu/UVdn7xVUJ+FwGxsyzYe41IUbY8HmCWTuDMKIRocj1ScpTmJ1Gu2YevLiv/w41FySSFS8RaDnV
1GJvay86Cqa3dlwu7umLELOFJyOcEjQ1CQfb2tyrGJN4t96NfM/DAnm/VXLX9Oc+rQaLmugkBYZN
wew+qy26UHrMV5okqrIn6NlU8yjEPsWntYW3vCIuYs1uNiHPs8EsuDsb/0tfncX+zi9OujLstOal
6Pt9E2YbX1s5iheX+0XQ6d8vNleHfqCcKC5HsfVWgzZxQO/Ju1iKmlczVsD6StKpbzEJq0K5W0tR
VmZ3/gY1lcTMgBXX7zYhiIhgMgOsbpM9yIc1EeSlNJK0C2U1jTr3J8G6zIASaHZh68jCln1ilzR6
5Q4sk2auJOHL++3vSLO8y9L9mn4c+03rdLAn57QFfNisHIpLO02Z3Jc0KgWf9emGrm1StQW/ZJk/
dfm5KdeKN0vr4jLAbDFWXdlmEegcHkjmKTqVHIMTO2atBbD0WTDB4QxETdfg03xcfqovJ62f8VkQ
pnnwiuHW1IKj18s/Pa8x7OtZx2JGfBls9mXKQUssSxQ6MuIwcZCmEL5OeqQtrmvpKwIwdEV1m5rL
YSXu4sdC6I7Y8Cl56H4c5BCHGmArNvZfqvDysA/VdxvDfgt4F71sjMTRsF5ZItMXmh9dSDP+J+rs
2hzDoJVzKWCJaNsYSLWhHEXwLqZ7ium4yWuDnO7FT+HgyUxXDD6s82QLp9Yx5UVdOx2dD2VHI2wj
3aHVQD4Cy3IjrdCVF7MCSkr/iTdN+sXBVbtDIbs4G733rNBw2rXI5XA049h4W65KrS5+QsAkMlY/
aGuas+0Qp2IqkN9B68DQKDmkD++GrSJuWKBpcG3S2u2aTtz7jH2aUcqmkwcPOp7zi3tMWkzJGgWS
1TNiFccUnhpg7A4ViqOynXS6V21FF0f5d8T5/d1VXW5AGILf/qyi4J5sk70MZsGRmNXhUHwRbtZy
2Xe79CuDtGZ7o7XQOegxpXSaQMoOSgykP3atGtBLhQlPBoi1q+5yxQmsh8rYfc3lVLHlfEgA6PU5
SXZXRZsmMzDi6Erw7qmK01Pmx6mjRWH5pa7HBHaVj+aJOlD/6xW8UZGm2+qGIPD/VIUBinhUn8XI
/5XRED4KsvzUisrwMxTT0mm0uNg3o2w9GGobPvkdZnD8ZUF5TcsWYGnjeaNjji5z5Xn9QWykCA/H
Lh1uG868ECy2gvjIGJdevak6Na6214+WpbuG/qmoIqCDNYI42+OSF/Z4d3CBDvLJRFDGrTdYpv6L
C02FYkwSpE8Nv1lGLCggYcSArM6swNMi2zNEKOfHxspYlq4CDkcNhU4FNeP5KVnrKpyqyqM3m8YT
td3upLPnmzCdwrWLYJqW+aKj8kujll6fSDH949kRt3qihfXAtJ3KY3n/V07XHL/7OG+ulRE+Nden
ZzbFHszQ5EnVci5GgOJXrowBon4tvnYCkF6cHvAzqg/D1xqJemSN/7lE53tMGiHy1JjVYGl+HKDf
DUrp9lLroPh423TA4nJXrFcumE9F1PcoBi9REAPI+81FAhqAaj4QER6db3SBjwXuZ80bhJdNsgPk
s7m+1BcPfA2jmL8QCqyRj2MaZFdDmo1noLoPDg2uZHj/nPQdFKFVm+OlpcgxqJMXqxhKz1f8KLla
LXRc2IYY3VOfs8VhknVKN4jXrD1olq7py1izewxWvR6GMrH8mwkx0HDDTO9OHGgdTA+x4Rl4wtfI
0669bZYO++mmNhS8FvG8mm3rujXiqERkyilVTHGQE+ziP65/sqXTCTaySZXCQn5nbpoEMDfxA/Ed
ZQ28X0htpQmPYWisrMOlgVyGmaV1EfgYza0Q4ACqrm9Kq5A2HjyY62NZXOyXUWbLT8uTBHgPUSxl
O+mEhxt/g88oHetJcX04gMm7HnFpEV4GnKUcetImtLpB4URu67jCsw9bvafR3vYr87eYaMAdxsiL
O2TiqX/cWQYl9rhTuEUmU+/gALUHmacfDfaXk/mZ8kBz5vrQFheGoqvYRyjIDsz3lzWGKvDhEgJp
8djpD1LuO5bgr9wni8viIsj07xcJIhZzOI6IzFbb47GTiK86JNbr41j8RBchZhNXDMhVCKiUOb1B
t6UWHukdnIXSvVXXHpVrg5mt8R4DMhN3KWhQQ2TYcmR5eIIZKzn1wmcxRXoSmo7/qsSJ/nHGFLfs
jIR7w9FRUkrRVuT5v/JMmHbJ7Ob9EGI2DmBycgQhkppzrbsHWUAnxdaayNgaoQKGE5nVG19yvbVK
8EKh4UPY2eYNoyS1UhlZhCmthbWonGsetFwe/s06uOKTOgL34odos53LsZpJHRY37Kd2AxIaJ1v8
tYtbSKz4GrROt5E34gHJyeYHdrfXl+TCu90U+X4cuvSySNg+fsNEhASOBBwgN8wTpYO31/bKNl/1
I138jlz8eHHR1rTEWVeuUKPEEES1cSzxOQKJvfGQBc3j4GZQ6oPfwiW5PqyF9c+w/o43eyYARDdM
TmCeIk04fs2DIb3zsnrN2WZxA1xEmaXTjSiIll+wOuN6nyRnE9qp3qxssqWLBP7JhO6g0QjabJab
CYHixnJDBVM46BPUZy848Tk5ipvJn3bVN3Yh1TUpESm4norU0OfrQa3VPh5L0ouxEd+6QDSduJ+Y
G9n4rVPg7CX6NlQiRPokGFFwMrugPKD1t4LOWfp8l79idhbXletq5UgvrbfGg1YCS0fz4PoKWbrF
Poz00+lVhKGU0FSaVNwnf8j2R32ubZq5NAd1A9Te9YBLWwCZFQr4oMipXM3OlLoPUz8PyX4HIAqq
9NNtc6dPfpX6Q2eu6SItzh/gPBGchAJMb7ZmykJs6rCaZF1He4Sh24TFSraxEkGZbeigQzRmMFgn
Rag9iLmBZGMoe6/Xp2wtyGwXW0VnBggYIVXFK1KI9nm1YpGFFtXCBXO50mZbOIOq2Cd91DitAZkM
BZE9mtZwAC1KUOljhShkXfLmEn3xodEw9ejkOPnTyhDtEIYfVYI/OxrIqd//Kjr/ISzGnV/BSNGy
5wiVCHSyf+EKsi90GIuN2yVOgV07rJXyTul9sPSmoxbykxTiU6AH5jclR1zZyo3Caatob3byBgkw
HkloehvueFMgg+Erwx6o0nArUR29zXWUBCxdQL9UHbH7DJvvTe/+BLisbD3PRLsFKaeNqsb6TukE
bYPqQ+h4RZbZXOsvZmRkjugGP8JUCIDkuz/jCnBX1JfFrpEbe0BVdUBgzdHkqNmZQ6vuDDr23wN0
vDfo+L9KriE7WuI9570gbcNB/x71iEYrqocYr1u9yFF8C3fM0Ty6+9nE5kBfG2vvZ2NAatgE4A8L
TNl18FugDNSoQvTkrW6BIoO3MUPhjoxsi7PDzhfEk9amiH5kfwyRdluL4a2eiJkjidkXWXSBk3bi
yTC6+97LD5I83GSy+RoBKNCG8ihrzR6q92grSg5jGWUP0mNS/sfSCCiDIJcaJvXvEmonohHKWVWD
56JMXrFd8BCxE7ir4kORVzdjXguoX8WHQbGgtVm9cBcWMgWkSugPgqKMm7ESy0czNaKvltH+MQpo
ZOVDP3h2Tv9gX+YGwjgjCvCB7+H0BE0djK4Hahjm0Z0UeL8apZIgi/HkR5Jw22o9wiQoFW8UjO5t
s6auRfFJOnn+cPCE6iT5kYuCdpVttbKs6PsoP6Q2/pLH4mOmmre6QU08CrUXFWqlrZbyDcYM9auS
o9qbSz0lXnPcANk96TIGj33+iL7/rau1hwL8DP+H9ENR5B8yH7trrWdWS+joZf/oD/pWGpPuiJZE
Y8tmX9h+NlCjQId0S5axbZvkrPjlN70Ygy2fbrRjaLS7oa8e2lR4LkukaCkQGBtJ0JQ/gowRQeo2
D0Xv/9kC6XZgPVXO6OpYxDWCuPPkIkT4wceoSkY+vUmVn1oIbrjCNvE2Scb0QGcGXs2Qub9oUqpw
8S1U2yVzV6l1Bp7PTB3VHZ74OSe/EX9FsXhu0UABTfmzNdtfleWxPFvOyqi3bmXUv8tA/WIq2XMa
jsJGnEjogWQ9K2O5bcLgF+3EmyDWTmFd3tWJ8qM1jS+GMJylVqrQvDeeQpmyn1E2KCQFP2JRv8kQ
APUD5YivzXMwNA46OvvAd2FfK80jjkS3iobyhz8UT7UPdNuX+xs1aOHfaQ+Avp+VLvijV9HV5yWE
iKz1Ewb6OVF0H3xTfrICfaMCJBwHcY+Fc4rLRXhnqr2y6fzo2VeK+yQr4RCJmZ1rKoZ3pV7sNAPI
cxNbqm1m0Q1Q4ycjiFKkQZQnNdBucVlR7bDM9hoQxa2XjF+7QkkdY4CFlQr+Qx5VaPogU7yh8QLp
p4UXnLmGjjpQCv+yMMdvXpfcwaTC6DAEcY0+tFGnz7VYtQev9WHVhtTfYXpOViPoHVhpaYeJQEmD
ot42FApUT9JDR8M+RRrZVcD6tZnyu4Ll5EiT+USvl7Yi+l8LtXvGeGbrWcJz4WG7UKNPUMr9baxz
cMPiEb9YgfQcukpid5RzKZ0kBzk0flWAqG23yb7GvvJq+gg7+FgabWU5P/Q5vkJV09lwcTM7kkpW
MBeRU8nJbRmrvU2rTkFWnh1I49OWx+GcD6TqdQl6VG2/152xabxqF9b6VmlQgEa1wo58ZR8EY78t
i+KhhUw95K3mmGne2lGlPgtZJNuyAai8MgzE7a0Q5riWfU9c4xYN2T9DBbWcoBjQTwh/82W6bV4i
uKK2zHdfQ5/29chjanRtJ7RI9BfvGn8g+9Qnxc++u5XmjBG6B41yr3bKTjJKhOxGxd9KaoQuecQB
PDwogvQrtJqnThbAzFt3cQ6RX/blP5sulnZWXo1b9Ogg+YmoOShQvh09ZiMKaq7bXt7S2XDz4K6v
zUS1ZdCzuaMknZQ7FWdUt5E4TFEK9NJ2C5SYmrAc5nBsoy9MZ2kHbXUfW8NjJuRvdTfkThLpPyKB
hzIkq9ImLxW2Y0XTLTWFO0kXoK0NamUPvvoomAl4p+pJSsq3LjNOCaWptlRvZCXF3jKRfjZx+lO0
6AoY9ZMew9cWi69uFL2FLfX9AHKqqpU8ffzW+KWEZXWvpuzPiBPbHN4sY9hH2vBdr3Ro1IZ74rqp
bV8Unpsm/Kpb8Y5GO6ynGjmKjJLuvhRz1S5c70tX15i1qjeSUb1pmfqD9lO/RYXve+sJ+Q4uNuJL
gfbgBsIv9Gn3gZ7uUyn6ok6qTIJkPghjd5KD8SgHhnvotQrSbwa9VzUQdHSB+6t+8kWExVkL/WMb
JntEUJwUOLslx9hm1D9jA2HI0DXy2zQ34NInhvK1Q8CSiiE19X2epMnOBXH9XXRDaohSj5hC1kZn
asENbhrD93RIMdOAGfzcNmrzKit5dhtDmj4OcF/sru7SN54mw6nxXDSPPBEDEDSKfptCAL9UN3L9
qc/H4SnV5Oa2gyGyj/M0fo65l2G+I73SFJX1IHRIrjTumP7oBN1M7SqPwmZnKGT9PZ0VzbY0VN5M
L0TKqhR6a+qPTOXPWifxxAMDI4bYuy9RYTiVUtGeAcooG5MrXrRRo0SzqhZzjFvQZjikdZyQ1pEQ
hy6+G3KGJITZDq9VqJ1Eq9v7Ro/ck7o1VBZ6yj0ASv0tEGkqNQl03QyXBzW4z92OVKtJfXQSEArw
ok08CichotNU5fW923bxoYWeh1Y6fiENWbgC83qT5ol0M4jiNyqbO390Hb3lQqOe6jY5QnvRth6k
xy5HFlpMvxlpda7G8qRVEy1BR1kgSgEFlGp8p5tuAAjU3KI6VKBelz3UkxxR2P+OEey4UYJCsZva
pDchh19cWc83UVm/IMwUHYeJgpv4inwsR9RD21LDdEnEDaZVyxCrelguBTthckUBX53k47YLyz8S
qc5QFWuTc6h20DqLXNiaLYy/EuLBraqhUocaaOpEnRydUpmKuwmt3Fbr5lyX4Gx0eJa1HjYI6KPh
UsQs1DF6NPzI35TtxOsvcUWV+vLeAHBkN2UdIRpvfkVq4yUZ8kersSpML3wQvWXJGhnuEaP3Nvju
mHeaEhX3Y5GCGx1OSaN9HyXtG84PTh9kzuCjY2UU0bZ1ISOOHbp+UurxIBqT4ozQwBdDK5/TLLuV
kzGw4xRDKgiTffZsluYm1YbNiMXJwFUEIzZJWIGWvrGs4Htbo6FRkUbk7NekerY6KdsWKZJ7XMSC
Wx20Tr6niLjLxHTrx/hxANRhR4dcm56yiWhG9m30Pa3UkgZk87PVdI4QqsIaNeJ+3DYld7SQOd1Y
P5t5biCipw12alBdcIXqd6RpLwj02bqMi8RovY7h8CKM4q5RtT86efTP1uhRzmmVgzRIf8A/Ds64
CfzkCjWOI3JcTuzBE4IRg8BaJaeO7BcvMfobcPXR+FK98t4nceO2hjfAsQFkr4klCNn1i1dNgg0o
WcTlNnXBv4s52Pc6Ek9u1d1Ykn/IATLW4bDrIdy3ofzmmvQ7BW/YlIb77Ov6I328O5CbB5oAh7BK
rYMnhvuyN86dJn5Vklrc0nPN7ULTUJHTHK+pkZxPWOohcuboW7j0NXrBTtE177gPXI6xTFMwg5g4
p7V/W7W4BQyV+5gW1U8u25u483YgAtH4V8j5fe+Xaw3WVihhJCtx95j305GJuUKrghGH1pylWW+r
xsiBXe6msrNdNfl3XOxHPGMiMjHxKRmNMzn+b9cK0zvkITZRKzxG+HOa9CRJx1NMWDJPwQdGg8mJ
ghKSo33MBW8BPo6Z+xAWPxI3kzhP5gIbJL1aeZ0vQT5h5f2nAKDMnrUkdkYMfEl8L9HLDikZuOd3
O930tsfSXbWnYr1vPASbEIrg5Fu3RhFcLFzRNQXub1JZlOftnGLIZd2XpNpRw5O5l4HeoWqTOqPh
sDV2Xmr/nyPOqsVaKJseAoRTTwzRu6epkMpee5p8ysX6H5M0prItLBvwKyZdaHAzH0unKPagi4ge
lBOo6WYU0cerqnMdrqB3l2qMl1E+lcK6FsVVnyj1m2byCkTMM8HQ+nqlZbEMcjGWWTGM3FNAxQ40
TpS/WWmLpNtBLA9lGm2ux1ms6FzEmX2hElHRwHWBDybRc4vadPbr+t9f6vryUTC4nOz+ZNq/Hz+K
wl6PeVMDA6E3lT0hIHUIMIIsT6i5rBT0ljr1H2LNNpmb53U2GoDR2l0/7JRds0/QiVefgyPv4MwG
T/1v8G8fQs7W3CD7cWz1rIbRFGUyuKTeathObdIOyU2cJoaV77W8ieFBSrqh63S2Z1VLP9b9jkdO
6zSncSdvpQMKcA/0CJxk1xzWIEyLa/0i2KwRMlqDrAxCRtlS5BAdEgWSAwyUHj2O68tkcRlimSiq
YDc1fQ5HD0yhqUzKJI4YcUSrf3Tiyz8PACdcIZuffCHnBVhNHPVUi9EwrrTmt6T0D6qZ/Ys+Nm6q
/4kxL8FGQqYFFsZNjigk/auK6CnQwDgd1uiES5N1GWe2pTyhKFKygcYpTA4G/8mKV464JWaJJYF6
sTQRfsBn59vRopIzamg10gDDTPivbnmGSgrNKKQTOb9Lx1s1cl1YbpTHqY6LhAb6OBuY4YlWkZeU
Y6T4RUdN0TqKCMteXwiLMeDJw3ujfSPPpTKsMTICNE9RBkJcR+UJpyvjLkr/eWPZQhkQKjjq43Ru
pl9x0buW/DpT9B6dCmG488QTjIQ9xjP7UVjpy7xLh8z6sRZAKFT3sRDWOIo+BuoTHcIAmD8Hp6G9
tFM2FFAfyCyO7hGLG9mWtjhb2u4WWaHH6xO5dBIRGuMP+NSgYufu9XAioyKc+mDZdgKMppv+ID+o
tkUeI2z0tYEufTcFXh/cPuZVn+sbqK1goFoEXLTdlcfxHlPNuwmiiqflU7OTXoGg365hm5fuE7xN
/o45uxyTWHMLyjI0uzf9ZvIdScsvkROHDrU9x9wF98JU6F5ZoNOZ+umLmrRkcWhm8cwP+EI2O3Ns
GxogEto1428JedlW3yCndELZeiNJK5t9IdPAi+bveLMzXhNSEdO/mhwtKM5akN6Gea/akVjdVWjM
rqyZxcGxtTnmgdR9Yk6WqGbIUsWaUfc12g3IrtvuMT4H+2ndJJvcMb75J3NHJ3W3Zk+x1F8ED/Z3
7NnXNPIwjdAhotgLnxIROzRlp/7ilHcPXxBqXpc9WQ05u6zNUhqoftQQ2E7V90li5Q0D0k1+V76r
rKyl20tbhNYZZxqnJ1fp7PhUMzMewrggv48LF+e9wMfz3fAn2aPCf7v+JRfuIDw+6GlNFt8Aj2ax
xKhsjbrkMdnH6T72Lccr/7geYYlO8yHELJvrrQyBbNFo3tdK9+JvIic6+ofseY1astAItjRZVCnF
TtxrefaVVK2TlLzF3FHynqxxp/WTRcJD4X/3kjVWxuKKuIw1222uNhpDbskThWGgyR3uYvXYc5Q4
A/SMfC9rf/4LsvKH0c1azymCF1jF8KUGBO5Heg5FN26vf6qlxWAouApNJuJkJrPbru+yAdVRFl6X
v+bis9SvsWU+HRvkbRwZXNlcqDi3zZrbMboDLtLRvWMOByM0jJ9CMZp32F6iNSyo8ksl5N5BlWJv
Bevx6WycxZ2t8kwfGlOLQW2heFYAq6uPaXr2jB/Xp+9zujULM1vpej5kbSYTRsgfY0rokwfZ9FL2
jrr3lFjfxbd+O3nTrWdcn9fjLPQsf2iVAPNSrwMydjs4smPtvEf4VVtqwe1W2VKhFVaut0+HFAE1
BdSFbHKVS+8/6CIzamNXltu2QqEsKx7cTncUA8W4Onm6PqfTqv5wiyoAjdHAAO0OBpNj/2Ne5KKG
hOHxBEbHE7Q3AgcFRKfOTmOOnvVtk0Y38fj1esilufwQc9omF0OTMRep/K6CefpYv2uH1fRqbarN
p/CAHC4yOitz+TlBeR+lpqsKPFTE32brc4DwV/eGwaXidL/lbXDS/4htexK3Sk+D/bz2HHzfZ/NZ
BcMFJJj7G9jx7Cwp2hwN3IlURjm5+Y3wW3KHpD+1fDsC7JzbaOd/UXeqtOm3SCdu1m/UhdUDZU7i
fjMh6H16/SpDBclhxNLbnADdXmeX+nPi+ZvrX/LdcHQ+TtWYKBOGBDxuTtDWhVItsqSZTmk4qk5l
xyj4OvQy02BLgdzXAGdsA1wCJ8GRsbcFUgk0xuGvQEuDWbSpNsaJDuNmLSVdHP/FD5vlMEqdxRB0
seQ0Pe1EVZ/San3UrX+M1mNdqQaJr6SjZfX5OZ4IvZCUE/0Ax3Rr2GZ4712f4sXNchliduaJrjsI
nkSIattvCtz8xF28E7b9Sd7lyYEJXSdVfH6xzIY1OxSGyEfpbECKpN25+3SDcvdGeDK2ky5c3/zL
b/X3JM6Og0nzJNJHDDkBHpxAXXwb6+GbZlYr2NhPl+9sULPLF6tpset7BqXLZ19GTtoMtte/1cLt
K0FBgcCG5In8ydQv8Ftahz114zJszF1C+fNGV4vgFpihnYCvFKNmvKnwLft+Pe7i99KwfuQNa1gm
y/7jgWrJY2v4CgdqvflL3kKh62DrtrCnkPeSfVkJt7S5EGSlPM6FAVprNpOCm/eYTBJuUtNADXU/
hFt8F4KXYoO8KtQi4ZsgHN21US5N72XY2Z5uC3SVK42u5FQhHTcAJtSDe4wc/R5VKlQKufWRZJTP
0FjWKCSfMl/WzmXoWeZbdL3a4SBEJckbvD04HnPr1k2I8EswPOelFH0b/b7eXZ/nxWnmwiKl4xD/
xKbVggC7qSDpAKqhzy7GN2JN5wrrn/9bmNkB4xpxOsnMgAU273UfQ5s7yz9cD7GUZOiKAbmTtBQE
zuw6DGstNRKXL5feeIfoVB+UPbiDVUWLpR1+Eeb9oXSRVxheqZUSfG4HfUXbVcCYWN+uD+RzlZ6F
AMtHB2cMHlyzZiNJGr+SBoUuvtBo2qkE1n/XmjXq6BrACC8shbNY5Y9YP7h/BDg+7arMUrGA84a1
6sfSlFoyEq8gQxVs+2Z7sMQaCKMXEKYD6h3SoTzXW/+wrg20NKWTkCyHi2yKwLk/nixJqOpej5KG
IyTpgzaYuVO3fbSWni1tL8idECIpa6rUAz9GQYQzoYxK70Oq94Vmozw+AcbHM3rKyt14F9yIb6X5
LggarLLDFnYZT1rqAEACp17BbIRZmfcaZWiubxSJyoK+eo/oYSMF++tLZ+GJxAENMB1bRwh3xiyO
a0mua0yCUWlx2whvLY11FMZtBeub64EWPpmMKg8JCeK/6CnPVkYgYGiMbjRvsSY86Xmebw0xXUtL
loKQ4E5NAurzfLePX0wXdLlGAah3msbfd8zbpvfCNaLswoEP7eI/QfTZaxY/CC+IC1Kfoce/tIj3
zO1rJpQ7c9Ruxlo/jJm0kiQsXaWTrCaTh2CZSan448DKtPIp4daDM3rbQD7pp3RHkx2Hl6/9FlWS
7drNsrT8qPCx7BFqZj/Prm4E2M0aH64Og5gnANiF8Vr2x+sLYi3E7IAPi37sVAtOUFUrdlaVZzAn
tjQ2KzXLpSXB8T4JNXFafKrHDrCasSoBY0fXza50oA/P18exHICyCU6scHDfz+aL472IPFdDzq4D
x+l9azE6glC/9vmnJTV70EAk1kXMxjgVdHn6DRcxwkYV49SkwpDLGkBvOT0IJpDiSsc4wLKMl0RJ
fvWNcNNI5ta0gpV7cinZ5zGOxwAKuSo/YbYazDgRYCOU/XtmNWk9pN1PuJdYFjqTwXoivyjdyrm0
dKUBmpuUYnRFhhc5P3xro1czTwKjJct2qD9l2kmrt0kOmB3FSNg6wYNQJje1/4/tyjnpJwq8zKKh
zgE98uNkC75RmcHwPtpuS+tsV3mn+DzsiLkTwi1GTf98ASEjw+FLbwQ59tmzBvWJqEDrBy4XVCEn
TGJ/L7R1sRJFms6++RrSoPUr3MuTctnsI/p1Xw9NMDaO9oxfwB3WlRsNCO5tuvG23r77Gt6NvPrb
W9d1tKO40v9Z2uyXwWebvYQMwYNcRMRP+W32yhettH5AFrg+kWsjnE2kFEa9oBpIh8n7Sa6jPTQ7
RKNXBb2Wzn+mkKnkHNbNOQ4Hk41cG7WMXjSNSJz3VK/eelIpfG07SsF9UAtPfIJkC+Uxebw+wqWz
5jL07K3Rt5aG6if12Sb2H6oGnxytSl+vx1i8ay6DzNY/ZVj80mqQYsKBavo7QS6qN1PnI912h3yN
Mbk2pmm6L862ntq2blRd43jxGyrLmbtyASwuvYvPNcsJLJwVOlPj73fCQxe+Nj1WvH+uTNk0JZ/2
li6h2KvK09NotrcMz9Mn85npDThx3+JNKdrBowok9ljt+tIGoLURjvpol+iJr9yji6v+IvZsa+Ve
oraKTk/OEt+K7ovRYxFfQiYsYqcqzE2m/+kba9zupUrilBX8Z8DzrRZTiVEqBiw/Gm/RU/ytfEjo
Ip8TkhJ5F7ypN8prHTjCXt7w7v4XUKHpjL6IP7sQhcgY/diiGWg8437oxLxoHIHiQrMRMWCjgDoc
lJV5Xr4FL2JOC+1ioQZYhVtSypgnEnP77J383/hl0HZyUuSAjJ+V/89f2h8GOdvtpURGIUUoEGgq
dIKxeMpx0c6tceVQWSpDf4gz2/BmLE8O10xmC+gqOkuH3ra2+Rl/dwo1Pt6FuzWo19qane35FCGw
tCmZSv/Y3oBIugUAe7d+Uv8vI0Och84x3fj5K8oHyh7LFUXQznDcF/lEjX1rbirsnSIbZhKwyf8C
p7l0oEFipqlFoj7RwD+uEyPAji2U2ZDea7uBZL7PXhJHvg/v3rVmQN+sSbMsnXCXAWezKVelJIjk
g47lnswe25w2u8Xu4WnlkJuW2/yQuwwzfdSL9a/GUGgknW54B6Jd3Upvg36ecCOgcJ0wPWshlWxb
fN/va63x61NqzOnuWVmLdeFhKU/10paooIixvTK66Yiej25SDUBmEuwUkjofRzemBaw9X25YkpOu
ZX+AAHfEuuK/wEm9v3U/xzIpLVCppO40WyHYN9VmnwAF1+xuOylWOfkNnJAbUuuN4KTn6IR90k2z
mRZMkdrxb9NOHqBobLV8bdjTQf3ppzBa9GcUoG9z0IFk5KnUCOz9Ya/vvXO1hxT05B0hue7EQ3W2
Vqp6Sx8S0dX/hJtdVlHNYpXf743kNdVJP3NhLc9dWqaXIWZXkygnnqFOI6q2yZ2+n8Dak3/M8G3C
ikzCD+oZyPha1LV5nF1IiWyWI34Uf6EdhhxotnhU74fdRH5Hs184rjXz1oY5u436tBP7riFLq7Vh
kgSDvJjH8otQ+KPjwrK7vj2WEpzLSZ1dRcmYJQi8TUkUrEt88XAzTTYY96Ui2kWivkIjXzrQLqPN
9kfpedZINRNt3iZ1IGkH2MNBMPjnQ7KoHVIxpYT4qcKWQo7ImgHUw4jnGcgHN0zh6NzB37Yza9xf
D7a07mlky+iC0J741JtQU8xK2xzMp9z/maevhby9/vcXk/bLALMPFJaRHmLlwXP5f7Bu7kY9Njt5
V++93RoObG00s+9jNl40mgOo6dKLjb3QQF4M4EOtfKC1KLNrTffawlJ7hmS1r0jw2QqEwOuztrTO
LidtdqN1VPKQFZwiKP2mc8eHSoeepUe/rodZ+zjzDkBTWH3GSdc45stfSpLtQXqaesz4Nu7XSndL
BwP1JqjnCGPQZ5+df5Wc6YIBINtpBJiXkRgIKNlbxR6Dd2mj5MW48r76X0b3d8DpO17kBai1eQoK
CbyHt8rOd9L7/mBsJ0AgPXbI0/9upf8dbvqoF+EsPUzoO7Nvs98etrb/o9UmhIfpqHUd41/cWJfT
OdtYjdSMLlaOiOxVR6kfbPBLK+v8k/HZVHC6DDHbTrWZopNFWw0nNx7cG+tZhQG+qRx/Jx/9Hb11
nhjxAfD+A0qy9mSREt8KK8N8B07PE4HLHzHbbU0iREEzAXTVPda4wQF/dpsUSEDUdeqeAu5U7QyN
HJpKK3fn0mMAcUbREulzyOgQf/ygeFPDudbIl8N3yaT6MJ78g38qDtd34eJxAhwY8Cr0Kf77GIZ9
gOqIavHKMQNHtHo7aLKVEIvvjQly/P9jzBZL5wWWJFjEIEUuj9FW0E+W89dDIzTBgE3mfGu58eK7
9DLobPl0fhlnPr7cTvQ6vYUhPaZ2eTBpPyNtidjGqm/kZ5GXacEqIC1FYMA0WmZTGYpCAL2JI2YC
f0zlDveYYn7Ipi+c8J7LgBfBeIf0MA1wiPR/ikim7QH80K9w/t15cPFjZnOue0OfuzE/ZvJBVLfe
6Q3e+HGa6/+i7rBUiL8c+Wyu07gem6YiGHIFTn+jHCI8avzDumvA4il+MarZdoTmWJZ9SqAA11RB
fqjDk6e+5M2P65ti+r2fdv0EyqS9oGDJORuPpjRqUNVug/tToRfYK4fpn5E7hnuUdwPdyVzd+tkq
mbey5cl7Pg8QSRyq3sinU/Q25626JmvkChO0wvHEAK9ejOITXKErmOWFIeO3mPbooeB/m2Njd2jL
2nXcDLlpjBDxnlWggm4AOGBe2Ka7ogR0GXt9eBql7HcZWHdWU32X4vJFxNTb8SLeM2X4LUv+H2nn
1lypjXbhX0SVOAjQLbDP294+u903lN3uRkggkATi8Ou/tfNdTOJMTddMLpJKUk5jQEjvYb3Pwkg3
0HAwFGe3Y9JAMIkJw2OH7m/WKfnkp9HW4xIzqyu7K/0hyFbFCnqdhk58k1VXP/oKVolM+mo7jY+Y
i75tqvpTDyWYFuWWNVW189oS/sQDbH+TqQN0Rc9pNgeuLWrdoYGLkofyMPYja29L+j6ftDw2fr3p
4KrpDyDtwkn6p0rbw7I0n2NU5QkM6FZF9t2sDp6DYq65gje6dNwpWfM9/ODPYzTCLZbYKK9Wm6Gz
sRahsuD6xd4vVKz83EbTnCkRyQw+cN8M4zCr5vhR3nc7ALRExqL0FHvrpkrkBYITmqMcexeVUuSe
Z6cdLLof/KBCsZmucPyZYYVcxxKMSmiT88gLTrAs/y5mzD4b54kTaWvv1DpTFaUITSEbdGu864x/
sMK4nqsaIy0ACRy9SUCIp12Vd/Nks7LVUVZBKJH5rMHZg7kYmTURF5u0bOkGKwyj5oH3WdEEJJfA
e3cr/0hA2kmJe1gWebOoGNKwOVEAkZpqY5FDZP44IhpBxX6jNAnzlXOQkRhchCi4Its28f1s0O2v
eW3uW+sLWBXLt6gbrtaProWqxUIoKbvnFIyKradaA+SBBXa0eoeSUuU6QaJVkxVQJYdV2dfDZ6fU
e8e52UyEdmd/rOozALDhPmk8uulCKTasZbltldvjA+PZrNQ5arnIk2p9ZvOvOZ7fvLI8UhoX5chl
vpT80k3oM8BQtgDttyD2U85kg+GE7UzXXRzPIF08kvbeCHMTlzC8jYdbwYdzFexroS+9ExeXBve6
lA82cBnT0Z25Ot6H0vtVBV1ygBqMZW2g/YzH+AqrXv8ETgvtxa79RdmwqX0VH3pL23uAleLNHHsi
1zr4FcPgB0RFtw81NnYwa+BZ5IUlZORlNgSmype0jIo2HVXhUATBGDial15jvhuJVyvM8NIl8VGu
zduQTtvSoqjTmPmYpGrbaDNmZEw2TYz/WvNuzPiAM8RInS1+/dnOtilgeljt+iF+nCKx6+aO4auh
fDtJvLouYPdGol5iMI209TxSF44r/zkqtS0qQLq/lSvMwtt6Vlu7GI5xHRybDe+e5zHY04bSPO67
YTtxFoL8gE4ZPABhboniMuaptpZUD41MHqVNT4qCuwXsRQG2wB7aaVAlnlNljnodd43zHxJGIcnq
UdSRVYgRdUN4FjKR3NAOhzNKod/hWAwR5bLEeZTCYN5YEAwMxg8zO3TvMOiAKexINvPi5a7BCyKJ
2lW9d8LkQ259AoBGCYvV+ZKsHoNtbQgI+UKnW1r1QR4R0Nc8LkwWTLHMPfHmNxj4jwCCyTzHkOt2
y6OAc0xm/ZpkfVBhrHwcX+PUMux08W4S3qtYghbEnv4n5lLObUBcFs/B7TzNR/ABbkIQkmHlzWNy
xyke8wBpkX2Xmjb5ouCH7A+C50PjTrb2DoQuPw3D6wQE4QfQ3A9uDODtArl5pgWDMcN7HTZZMkSb
wb46UFDYGnyIyT1TMR78pNtP1cy32Mwe1h5A3tUr78uheehL+0un9WVtqp3P+WkGt2GK0jsCVlJA
p03T0Z0GIhh/0kcLQgkK3o+YDOg2IeZ7cjYIIOqMJSAoCXDkahFkQ99d2gV8j4CX+zisbpjXPwJi
v40aAnPTak+CRuYGYqqlYfee6ZGLqKhIjbpMy/ephgwvZnVycYLAwjhIbjSr+gzLD6QOAJoG+wPv
c0enHs7nE4aA5fCSlHLn1uSdjsGBtKHOowjLjWDLgkfZ1oHUoXwOuJj3fSWhy2U9sSLVM93Bof4m
gOe8mJNzV/ePccwfE0gDBn88ds7fwitqlzRJvSUT9KwgKXkFK8fbWcWbPnYB0A9CHzq+NMVa8hqo
mvVWL+V7q9Rj6wPSB1p/luAWs6ntoYPic7Lxmmi5gHzWF9My0CIK0fOx4sNW4DZEpN57mnzIqGOZ
8MGuqWIFgFG6vLulM7uhD7ssqXmEpxCEW1Srbqey21LsFHtK9FOp5JaNNZAcE8dG59QB5o3wHkxg
MGzhMhCJKzoeu9cquk9Ohw8zOr1hU633yA2xP5A2X0RaBFV641m3mVYG/xwG5+Qp9WH1x4O88hZ+
oJO6HTygiRRWfZ6KEmBT3hd9o9Rt0hCV965Kc03SkyvjZaPWFZzkpQsAuql3sefqjLtgY7g52t7F
IJ4tKmdiugQ+CC2zGQvm+Q+kDA666qdsAacvTCwpyB88I7McGGBOhW3AIRBqD6ZIXIB+kMG2cO/Y
8EbLQWdAemxLkN0WanD89prkC8rGgkj8uvUdD4nOtQ0RDIwErj2+PXLX1VkIV6Gt8qfqTpdBVSwR
6TbzrN65H1a7ptFkV5bxkxYRLEXjfdWynQvH71EbPpVJdbOMINYOvGhqUKAktgh/Ho7ptCaZneKb
NXR3Rvc3wrYHgcmXjTYMNWOZ1s9wJAfbbCZ0bxIansQqScG7ySsUGlk3FbVkQ4Vstqmcm71qmxcY
nbLMS1V0p4jsCmD1bvxIVHnV47zrqW9OYhJxvjgunlvBCU4V4WW1CIMcfJudZShBcbzJMxK791UF
xzrGiGVXd69OgXC54lRffIlosl7dztq0O9FpCBBPeemxDMI9kPb3vUVjFtLyEyJVAETqEV+SQeFi
eZ5KxzPHQbgSE0hLKSTm5UxzTs09lu1rXc1d1gnyUyjf3oxJf1Isva2DLjjXbfIrqMI+g0PbkC2j
NpslAa0ybkZ/U6GBnLlg+bkk1TmorrXUcHzuSy/IxzV6AzqSfAIiNW7n2WNZVUU66/wUaDrecZxh
E92aMpHfRclpl7OJzhQrT7lfHKHDTbeO4n5cQ33SA7q+Xsy8jyiV8s73tcFqkMAkTQFbQbtx3n6g
lSjw2Q0RgLAmOCluqpdwTOYdG/VysiQpcUzK5qi8ATMwvon7Y+nLBeCoVEb3fSnf4BPSnGuYje2p
criM1R/GJECQ9RNwXxO2hEk10ER5oQat0vPLnPQgqWRJE5BXS7vwwFJr7gbO433bM7Hz8HU/6nL2
6qwHLa6IJbalMdLuADr2iE0zjPKUaNHlyZrQvSjXOMDZM05vobTlzRyn2PhIZOKMi8k79LSMs1bV
y0nNEpMCoyYZLb1pUw2KPKwt8HcmTT8Q4ojNMs/mtp3JCELnzBU2yV6C+emT/nFdQD4DphREOLug
r784G92LAH82DYy8IXzleyYd6NJ18zmNM46GOARiLAP0ySKvmgXG1ckIIhEkZBKPL/xV9xpkHEXv
4kQ9wzbrPjL1RxAt+wVvE8w5t2TMsCdSj3dYE89Tl6YwdBvmra/pQTTtnibsSSPOK2XTg+cNaOni
iTLD+BbM6id+A/bYlnftvklArRe0rzaDKne0Xn+peLxB6nMQcnnwY/sjmP2fQZQOm2ACz2soz1UN
DN+U9mBTVrdl7NmsbscgQyIB1Ju4pI1+aQwsdJek+VW5+YwqLQK0DgbqqyZn0Uy31nS2IEkDAFXY
44WY8JtVrsI5B1B7tT4lC2JOKdVpDRl76FVwU6Wcb5NOPK9O3yI/ws8GC44OydsCLGdetDEYrxGy
uzoBwXNC8Ex6Dva7/eM0GSFNsRWIsC557McZnM4l2aQe0Kw4vG8lKHjZUgdFu867pgI2b2LtK7iY
F9G1iEVBHMR0+suC1GXrQfm+nyB321QxOwbWm+CAHAAY2X/Irt9qDoFDFd6lCIgzQ/kLii/3IvTE
wa6zgkNpv1+r5dVLNWh9BOAXGFeYWxeadI+IAURHI+E3ZbB0pmXpdn0pKuxfhuwVQ5GNzHfjFVLO
0GC1iLOrYLprGtAgAYxCMOQPW0lX8YTPBRDIekaq1/bvYDtjrmLC0zIje9fN3Ow4h7mJmVN/t9AO
w6m1q16Vbd7Y2IuT5QIIsUngxscFeUuDXdM4de4B9cQwh77o1p8L1nXk4HldXCiM3RSYLaEHeCm+
6yE0qBRoeCHNHtkgEbobm+GKQ1yxRLDJpoGFx/gyRXlEsSBnzJggRRe7tDRexg0KqGMcfy6+d+Ft
/H1CED958jHQ/c5jej+u+mPB3MaIvSmpxSfQUgSwWw8BXFt9xmYNcGol5aVNVnKop3Ef0eGwAhfW
qH5vbHIJElxGecE9lXGVyVRcVkAcYVJ0SVizr1YCWtZ6Rh3nsyHIkFfUOcoxGU9dnUS5XP3mYCX+
iTEOCBifp5OYmw/kdl22lqzbE4tWW2h6+QgrjW7T++Z+lHgbOg2hQAFF9MTbdHqhHR83IRvLwsJp
4VpZ+bk4/MQ8iBlGqG10US60u1hEBkLGuP8IDM6KUCP0bKv+PRroO0AXe4b8lVTy06nyKa2mYkzM
u0kN8sl6x2qkNzPbW45+Y0/PQzoeYxGbPDLtk1j4puPGyw14sj4B+1iucYjtyk3Iir23sIavra06
DABG9hK2+mNGeLEJle8dZi184Ova5lKOa38CbxHFgmoFXs8LzaYqVwv5pYvwMUp24anQ93TR3q6v
hvl2ZUn1Sky3bhy2yyKe2s21UMOTdrNCopAO9dFEGLWI+C13PXtza9DuYolcordNWpil9fetz8V3
Prag2+Ho33irF9zooY4PQP0lPEMwP31M4WQuoQuqXyXmm3jWTkYgh3SYBzPANFaL6/cJMTtH3XcQ
mG9nRKUA4SKriYSBopQvWzOVICXaAUk3+AFeFXtZX9lhV5NBniog44omLbdQgn/Emt4qYnMXraC8
cZXkfhcd6uuiUSNCG0ORP0zmqTfrqw9nphSWF60YTguip6SrC1snu7IPtrR232DCgqhYKpgRqWTO
FtMVjioBAmabg1I5FDVR0zlMxjZDEIyijpDnqKMdWLQx2UqwpTOD4sRnmno3FRJIr14Q8vI34wVv
jKG0w6IXzP39wGBLVXgEN5uncp1PvYS1l+2LZlSXOpjvA6jvUx2h/LDS4Ba0UQ34rntNO0xILmRI
tj1+GwBfOaZCfeK2RPCiT73guIhlF+jw3Mf62Y/QVQdbz8e9ZMnovvnYKvaBhDMtllvee81mQtzh
3I/U7z9Ba2uyuK2hdPD5bd0hEe3x0V2uO3uBOYgab9E9AhFsUVgd3zvCDsrWO682005XHgVaqM1i
zGEg3TAFXdUZ7pl71H/vpriCI+nRjhewZ2yN6LFiZ4w9IGRF1QidXVdmUbtHDskCfUTeY/DoobzA
hHMGYHmO7y5zU5n1/KPughvPm46TpBvQNjGQd570z9EhlvVpwdcJgdCLnA8muiXisedvqJCkY7ht
wBO8Zn3eAOTrK5u2FW93UGvmHF0wV7+z5Udnzg19aHEch6BggwdIUpJTn+eGn1MEutSHAFfIbR1g
cQC83fP6XWJubE2/R+FbUrrnANtDQ3+l43tIzz1S+3ABLZo/RLBwcekHaFYbKPM2sg1y+J9lVUoz
Ff6s6ZPzYTte7lxFs7R9NgTRVYWc4I6Fd3BwM0v/Pa7U1jQpbFROJVTC2BE3TIinkMctOLrNLRK5
WxObPe1KLNpxW8EWh5Xd3lAJtqvIVAuucIRigwDNESy+lqKniuCVjIcW5dMJpOUmfevi+tR05riO
Fhv2ETwfMGABo48RhDMM2CwCMeyrq0GzdfRqM1/mAhFG7iZU9EGA2saKdTtnqcvxipH6BjMQ0fj6
EKNHNn3DeQkK9KjAfedj3vpllMXcy6O5OszyepLTBPUso2ElvvTLoVmX8F6hCFTMQbfsMTySonAr
bDF7A9/UjLQmX7toxYjwUnQAEm1MI8Ysamp6ADY+QVzUUNTngRmWAWibeoq22CTMtpLTXe1QdVoj
oDzm6le0BqpAMMGyWif3kPaRAkWmjZj6p3Ywz3yoT8rDfEfIUP6w6a82sJhh5OmM5YvgipZtkkc2
+ZzBc4p75CLLSq4h2iO13hER/o0pr50CzwdP0lCxMQsSNhUHz2oe2xx14G8RNz+0N12ICALosAHZ
hBVGmbvE3iQde4O2cd0tIb+gSCozTBqRLKjYIRgROZkOFVhbqtsRSJFdxXxQvad1zxZ3Y0C37DJ4
JXn3Xe/U0WPNprQmLJZEN2CFMtuf+2FoCowpk42X+vUbmBbiSRL16ZVdvec4bVGM5LAHaOJoPisc
xrelS6bvEaS7uZ3XuYCXoNqgTLqeWLOEuxHmk3v8WHpwDWWXmVVlsKG+7VA71NOUe6juTrk/SQOn
A+xQ+OKQR0u+pNBTCW7eQY0EQJYH6TnkY3RaR8RWaE4+JuvCEXV0KTqwJFXsZxv2a4lgFhZdwTUC
1tjRHo0S4V3VxfBtV24oCEw+nseq8h+TUvRHRMuoUwyL8C+dnO8WYkEYDCtOdIHUIRi20NhVRym0
2Yt6EAW6opxmPbjNubR2eUKmOGlUpWXTZWXdD20u0OU/qYiqs4odtMUufHceWJ8BWdm2D8oRFI3W
e4jqnpNcB8QCOZRQ4W7dOHMOzj1HAXJC4nYf47kq1P39PpdM8vNKgdtFEDj2mezJNVaGodITQTMY
4p5OotQNZPr3aknUqV2F3lBWX23EmkSddWBLmOmZOsSH0Xewp13IYw9o1zMt01QiZIeDAEyT5AGD
i909ihH93vkxavKCCI1i8NKDgE09Wxggw1BFgqw9ox7qLyVkLHvUDgJ+Tb3KrVtkuh8DWZ40tx0y
4rZ8EWPZoCRZ2Ue8xe8TXYMDYJVJge9X3KjFyfsO59xRciD+mcemh7Ek72tr4h+D0VWmR/cYWbqc
TDzYDYjJUe5CfOXAB+NcQPyVPGClqh0PR/mKf21xcqd9ES2DfFgxmgf0WNJB+2hkc0c9B0CpbsrH
eQj0PlDBeKnjOtot6zLvPHinAwmr2hf4icq9j8wKKj4O/vYigu9dyv2jGZvxMR0t7Ikard3RV3R9
avs2PFg36iISrv1AASxAEZmtLFNkFuiJtFPnMkwnYsYZzPS8kT5S4shD1RWgv1rfKAUKe2yhw4CN
AySaqMVjEaxyeEtVpd567sqTjBfYC1vA3RfiGXi3lq669fhsN+U6jAdeDcl+ZC4qfJtGRdCJcmvh
x50bTMY/CELIQcYI9CIv/BWP1t+5ea12elLTxRMAvHJECfDu8+k8ZbxsBcrLA7ogXi2mV42pqS16
fsBNhwzVqaRrP6a+w1YtncbpD7DtkgHGblEypOlNOo517l+Z7dsYRUxU6rEtnVSKzpi2Tu2cn/C3
sSXVFmlsdby6bJwwcqIObHQsT3FU7G2fjHtVDeV3xJAErSGBuGJHdBl2KPSl+q1c2HTfTHF4wW/Z
bGa6wKaAc7QlK/LaLwErxmB890He99z11tu5hpyLgp9dLnIv0RXM4rV0WxQT50ONRPdYtnN0KJPl
3pujW7sAs9SG8ye/JqVDSj9Lk760V6S6MDjJ8dVcVOe8T7imJUVoPHJaCJ5zI+WaYygMOxAlkNdi
jiZvEm7hToIMN+zREWkVwahBXcIwdp2xWwJ2vZARn0o9AIVtp36Trt47OHObcpzvqF89dV6MMMlh
5+N9homVl3goQcxufVQe8Do4Bln8edqV6Mu006ozrMYtho8PJaHrtXFAFE6pWYGLx1lZvw99S7bc
b2GLM5RYcDsD9lqBAqDMFlTPcJCIOxlFPZJf5PAaVaosYeiaaGvRju1lWGC9vduBnUMQ3/OWo5KA
8w+G0CO2F9MiAADsI818E/Js4qmDGgXl8Xk5ENncmpG/kXVIDlxDID/X7r6dvE9q4WhGbA0A+KQB
4xn5shsDvzxROPBtEzGBRqX8+bjghlHY9sMTDJkGRImrj9ZseEyjEuYi60cg09cxxi/Lx3k7TzDC
CP23maETIGCah1Ao+XCaf5JmvF8b7hD/wbrKh1tDkcBhQMctbNywGnuTfKcwNt4Ns+0R+rfTqVkU
LVYv0Yekm8KsMvH4KFpkKDx01caAwg9GsvlWBfrNLO4dhhoOG41tUO8zW/BdnkaR0j20GDejW+/5
sNzD4/sw+K23i8q+wsFkj6pNN+NKggyYcaD+QwxBqhriKTrIQw9uZyYZWGOBP97ZNH6N+gVPwIDf
fqrQt0BW5UJ/epxSV8FJglaPVcMtgtr4MvfkF+wfvOOg0REdQ+eehNes0Hv0NHlqtUm/d/Z6oujR
K8Oip/DmYWhfZiOJpL8ZeYkSHNT5hS8rP8oa26DF5JYIx1FMWptHiVl3XalFLpu22eH/h/vyMPHT
kiDtaNKou8NU5HBqBaopdEpQlUdZuWJosdfNVq0k2cDLpjxMpG0fSvDUkajPKDLRpMmo6dNdiKrY
aZaLB5sMvhShHrDkdKBRZVfwk8S0aM6lefC6urnhgQ1zVRtatIbMOwwvpHvXhwEq1lH3MKuw3FRR
LOBF0CIKnZLywOrQ7Et0z8Eiw3q4kJ4hw5ll+Mj9egWCf1yKCSS9HjUsdOIJEfCvEvFBE7hOFDpM
7ohjBU/DrUa0kAWDBoTd+GxcX+ArO+G/rN0kT14/ttMj8WKMYloc0AdoXWX5yHQA4IYTDvT1MaSo
31TBWZdl/TSMM3p7tVJ1juqF/KEQR6BJiffU1XA+QCSM6koVd5jQ05iAXIYwyOIUycXUsJ+pP/7E
sfqNXXuK1MwxqlPwHWq5Au2K0W8c2Z3tmiLqyyJ1qF2DhI/d+hZDuXdxWb3FY/VC26ZwaGMMXvOQ
qBgl/bjqPhjv0jxhGOFHq/fqxlA99y3OKxlWz14UHSLH77iAzDRKBN9VkD7eJWNYZnXnnlCP8XI6
tShfQ09TNAHsMHDTdyaWu5GzYoV4ZLN2yxFFyiQXpWI3q7q2W1MUJZrjuF5livCAi/u8ovPZheEd
DFGwvU3+3iO26L1lT3RXHRYv+Vkv9TU7rlXuwevZoMiFnwubrZAptL0l2vHpelq0/JyYuw1U/dS3
7KNd1z6ztf9QLtUmYPV9gFe+SlwDmcJwsyaNzawWBTKWQ1cjrCHrHfG0v8PnqLNGBjdjiViNiF+p
Si9V2BVVYF8IRNHUgr0xtelPKd/juN2F/fDdaAe5nmiLgJrcEH3bj+YWHkj3OlZbJkDktz9qv7qg
sHfuBX0KUnlRcwvB+ro+h3N0U8LVxa/j2xluXE0Z7zqA4hfIYqaxefETs13qcOcZkDKAxJ9IejNR
nPwy3Ndc3A7BiLYMcF28/8P5IfLK/coinpMFkPdJn9Bdx1G3eM/+kO5aTeHBvPIC7fQpW8r02MZx
A6pkhFqbg41s2WwjjU0Z8mZwv67JaeDdBn0DXx1kujPqwENvD67iaGDMzbt0OO60K8phORNSXuLK
XoYW6YtAfUYNBmkiGikQFJmM8elGEbZ3E47srDYshj1Mb4KtoPQFCp00g0u12rWcYDRJsG09I49g
8AzaBu0dtEZ7xOS5C2LAmz0YlUeASCDFDddzBdXTHlv8HopzTCCYoS6m+VpDXUt1RpchPi6sg/GX
qNhzW6YGvRQ/tDnEIP4Wrk8xdpIoxq/XvK5MI7gYfLa+BjVBQNf+dJ15QWF73CTD2IFZTb08Tbt5
44c1PDJqhDpVUK3ouMsjSfvdjE9Ejx3WOpRGqyqoDHCMxbqF74LXFlU3h0hlU3pP1vmHbUV3CDz6
LcIOmPXImDcBH30ExYPff7MO4X/NelgpKDZtIteKDMdHh3DUy+tAby28RDJIrHYLD84x73aqbNDa
quvy59zU2BoJ8KTMg39Ui4puFhtif5HGXSDz8U59wFDkCv0NYV1RhmWAv5ta3Rqk6jkDR73oiAM2
LIC8Jm9gKVIMLTpJVX036PTDylrsQ7TkhwV7JfQ6M0pRwTusJr67WhQzkOJFBbnO7Ccox4kWBhRm
eRdwuV/i4R5GZmQPWdiSdz6WAkakK/SP0EOBywRMrlcELOna7Fk4l5Bg8D0KuDj0wbpmyB1vVISM
Hsw8fjvEHhQvRCxvOB7IgdJus1K0E9fW9+BthAyzDKA9AVmYb1dpPqq2n7d1YhDSMQEQ4hqUhQET
EYV8b32Meu8caw9iKNFcGf9TdKLI1vco6qGPGDYdyHhrmyd4JW8MtkonA17Ot5WFsCKr2q7+jWDv
D4n6X4WCf5HrfYVezBIzFF3YXR1ch0N77HKUGTDcEp2Sw39WJP5dpgsHZBAvffwVEwyq/1WmGwZN
hJlmAe7PrAtSzq+lMu//+RJXeeqXe4HSGQ67KTQ0LP56iRjA99LOcAVhvd563QLnFqSZppbb/3yd
f8MwADM/jXzY0WLY628MAzvIycD9E0TXXbi1OWbtQUff0B08AeEV9Zthhr9LOa8XS+LwKqq8ujr/
9cH52uML7tjC3kZmKbmJqpdILwW2LOBQ6W80618fYXgdnEkjIOxBc4ZL+5dpObSmu07CYyQvdbU1
IbIF7+pH9d/Saf64DCY0rljcK6bmi9A4WGBpGAsfFmWQPSm/uQo/M64ftJS/WeD/7oauw3gRSIw0
AXXir09vjtJyvI4EYSdnh3Bmd6KK80SFv1GI/+4yX8TKq+cMjBZG+IiQo5pQ0t+Fv5sH/5sI/frQ
gHckMH0PsLrZl2ssMBhAsoMYy27MtjlfUQh8W55hmwZUHs3l1v4vNwUuCIWsHmj+rwJ+eHvXREYL
6P9QCrhPOPZY/7/8ZP//nv51iS8zJlNrB+S8aNZDowJtIAqfHxMS3//8vX6VJH+9yJc1MKHx7zp7
vYh3LuE4iOZtBmURwrzfDFv821Xwpwf25Q1JwjnprtKDZEkuOkaAgAgL1cX/fDu/u8qXDWGt0COE
qyqgdCmUv+icMDTKaziC/bPLfFGqu2r0sPfgMintELnLnPYWodDvXs7v7ubLrJZAzRGQBQIBVHXP
0MWQy6sOzP+yC/zrxdAvaCcoGKJkqPFi4CKYcw3fShCQ6u0/emD0y95Zp9qvge/B24fMua2HTBMD
j8mf/+wqwV83tKjSetUWzyuBdirAJDF/79CR/2cXCf96EYn5SSWg784JPpcVH+Q1owtRefpnl/ny
9WP+atGG416i6X2xCMqaV9n+TyfAn979dQH+aa7Mj4MQigjci7dsLRI25t2hV/ibO/l6SH/ZYuiX
L7+KZ1Et14/FX3/CeSLvhNsTNONGZJOjG34DxPnNN/M3hhIQSkon15Xmoe/K5AlKp1GX/2XE9sc9
XVFNCaUAQv8BHvrTg+PwiPIUTvB8UHCIQjGHu+g3j+26h/w5YvtyiT9wJH+6RE2hO69R/cw5ol/S
AB33xEmhu88YQo0OJe//Yb39646+8q4sjM7gOIPL1RG6dLBmnBuM6M+/Gxr/Gup+vavgryuuDVeU
hSpENwmf953s7xWk+//wVr58of3awD+tx62E5BZFpELMz1FSbf7Z8/ryfXJVdTByw6eDdsqGYVeG
lnjToOL1318mRg0njZEU/h9pZ7ojN7Jk6SciwH35G4w1d2VKSkl/CKlU4r7vfPr5PGumKoLJDrY0
ty9wgU5AFu40Nzc3O3YOMLbZfqGiOZUm6CxXbahSAmFqy0eDBun/n5XZjjWqlcnhCIw/LmGaAFps
UlPQXwqLysx1S29J5dytLUEDoZE3yQAcZg5QoImaegkTOjvvIObo1EP0JJuM6bhUDJK9t5U+Q6W5
7Q7ja1a4Xupmz80BMc8b/biWxC05I8PpCGwoChMJ89/SNmVrm34su0X0qfGVTTaucU0sRSMmiRDv
MWBJevfs0uKggTErIh+pb4z86DuPk/8HAc8x3vJ4R0b7aHZ/1waJqDFJaCTG+Z6SMhU+865zot/3
d51nlqoaMP4JDY3L75ZkViePzDtQUej/Cn3nvma+ZFNb/ZfrDqIIj545yIWhmccHo4GaMEfLDe7a
nX+sD9azcS84jije7NcGZBetOczfgqZUVBjEZ5lcbupJ3Mqd8sZkjIR3e2C05xA8a2KI82btof/2
zJ4tDgpXhxNtKITC+RSpNmi+XBTj5HZfmCX6MO4EUUcKchE2+uYG2VRaQyAs3eygPv/+vl6Ynl3D
ddFPQ+1rk6vfNwDCbop9ep/cGoVQUoTQcI2r4222+N1STZ5khm6bbPEsee0rS4kp6E6u8uiHLiKY
/lE7pm6zaQJX/YtGrqDNQVT9N1n32FXD/M/sPJ1N46DvKkp4blhEFfMxTnIaZC8Ho6Gt6UIsJDaY
MkkAdFO2THPmqYOXOjZSHoMbTFN/YiZOdycDxW+ZWattOjBzsFFrXVo570suK6atIaJWCKTmfGM1
mvypwsdE4SOKP8Gon79EqH50rmGBXYk65ksBc3TbqFC+TALqX3p5uWV2YTxGUhpVK4Fh8fcAFEEr
EeZK1ZpHUafqICFN0aIxXuyD6ca74HH4kJ8a+L/Xp5EXQjZK7P8Zm+15EeoNhVuDG0L9qAuBXga8
rh8UcQ7e+e2ZhdldWMUjrRaBDKgHkEw1vGB9urE6MYy4ZmrhdoBMEVY3Q4PYDdWzy5gaF4ijaWE7
uXnySzEfS9nf+MZKFWFxw6j5qRZcR++LPOEwenLdRIxA5cwlJu0NeLYP13dMEVsy3zKLO44lyJTH
5sXFWB29wqrLiSCq36DntpNc9TQdAFdQ9KOC/LRiT3zk9/ZIimiM6/BKzl75PmgzOqIwbguSfbQu
DuEHcyvYNwhkf6/pVyyvzjSpyEEuIiMpcPmVeK1GYW2xuhow6QlFDeuIWvWuo0B3P3IrrVPF/Q8m
HbryJgSp74qoZTGlgKuaAWYbIbkUQs3lPPj3ovrMCBDQ8OP1HbUWd5Ra4/8zOLsG6Qtw6QsYWaTJ
yi/fsyQ0YGyVBuxUB569Lay++NvweoAbFKWUp8EHxrbJAVgBTWawVwAcxm4/gn0fGcTQ6g+2h8Y5
sBwrv/EcuQQFzbG+FWf3E+WG4AUlrurJAISCfqZnP+VhYO2Ql0uPWhozx91O3S3C7wO4X9l+aOTI
3rT54Lh9PtjuoOXTo+qUTKo7ifRVAZy2q81akzeZQa/U0kZjN6RiNiplSFePxcuWAvhBof37pBc5
498xDc3jqKI0XxmD/+QM/nDw4vJtZApNlHjIn+kJF5+auIp3E9PP+9DIXzIzd75DZabfx5Ix3mWt
3e56qI+YmJz6T7Iftcdem5gZRjn5FUYahhxNp+uZQQ29BMaqOqz1Q83XfUymMHSnNo7VlfC1GI4t
yNwEvQHRWJsdDiMsRpRQIlh18w3V0FO6gz4bPq4NvEiufLvGRbEUwyyeJpaojBumLP5+9kxNrbGO
ighzg/yQ53vGuOXp+bp3LoWwcxOzzMUy+6I0835yndw4JvT6PL1cC2FrNma7hhsxlAhMAT7INr+t
fjLzD2titZOs7ZBCSifUrf9k6wCAcmkKdjjZmtmUGltto04Gkm6krhhnKWpOmrn2hFwqjhvndmaH
e9CV2soDMj/wCdMeefRd+xDfmCj+FNlOQ6RLCHhf/2Tin5xH6HOTs5gZWSU8CC0mS1u6Db3im4qg
DIq8e0LKNvC9e0uTTtdNLjkiiqIquZFmMOA+u7cH02ocj1kiV47ClzyZTl2fMwXQfr1uRvzy9yv7
z4xwpDN/N1PdyBPQDfS3RELr7P4Jyn9065wvZ3aumMXVI26jyWUk3jx4h/Yw3MYuY9mPyTOwmMOa
My7m6+cGZ6dsoBnvhPIwkcaZN0zIvKmjwi77ZXKrDQFz679Y2+t7uXTozk3ODoDejU5c2ayxUht3
6D/7zRrpyqIFITZLCko4nMvzojssN7kuHiHF11i9G4uVi3Mx2sKf+a+BWT5qeVJi5oFOcoA4oncj
9F1L4Cn77Fk9OltGoK/v2FJyepb7z183zJcoIe+q0fUFyN/0Pk6qAv6jg76krbwVY4sn6r+Hxrxo
T42zQveYzbNrgCJTu1VTHdD24fqS/oct/Pc9Y8y2MPPHtK0UzETVtv5e8yCOD+qL+Wj8En6+Zm5x
UbxIFdHF5c0/q2PUztDVPtQlWOs3Rcx4MRjWtH69vqg1K7M12Sj/Qn6CW0CUsYH5lEkr5uGoql43
s7x3Z6uZBb004eGFqrG4tsadf1sexDjeJj5VD9GNB+XKir3FZcGTTqEJyVbbnAW/IivKMNNBDebx
sdcVRsdLcqV6f31Va1bE389CbCYHhtqqYvOKUzUCjeNdxOzSytFdPEpna5nFO40BUK1Et8K1E/0p
VmBICb4xdLdT82nF0mIQOrM0C3NNHEXGwEANc5BfQmBuzsp+ra1EXMZn++UxZs94CV8la6H20b71
3TPjIdsWNOn1D7N49zkabJ4Wmg0QiV4aivxQLZju593VvyYTOGfnJewit28hLmF6m1Yo/8/rJt9J
OIh6jkMaS5NFE4mS+E1ni0NjNVSins3zomMKUH8TnZKP0gZlU1gCjRGGfsFsx+McpltlF+9X78Wl
r+cgQ6MiEqtZ+pxb0pfhvht7hCNFMg0vDBXqzt94+/gk3rcM/rEB/sqqhUfMkwwH0Bz8ZNQk1TeQ
zdmiw17OAH/5VP3beAfYfDPUx6wG0SVrW03fXt9i8dWuGVNnO5wix1RHoM/jsT3V9ZcAHoFK/RiF
D6VUbOsuWXHXdxCht0+K7C5PaaoG4CcuDTKWTsmoxSBYMCqD2/IQ/TCRAGW6Zf37LQQTCq5U50Rp
HDGXmf/ApdU0ccHcZ+RbjEN9ICvcoXWy8sHeYcVYE0VOi6ouErE8ZWeBWA0KypJFNkDoqCHE552U
g3SINoW7WkIWn2P2uS4szWKw3smtCV2LqA3AcuPSfkR2t7mR94KRP1g58Uu7h/gNry/RvDDnu8cz
WNcTDzp+CE9+WlBluFmdbQtmwne/7YSMpv5raN7FUK1YA35SUNczHlRj2wRf/eoYd198jQnmZsXj
F440xhyWo6GUqs+lK6AfsBsm6ckK20OhP0rxHxSoLgzMjlShQFSXGCAHm1C2D8XQUAbLJ7huWmYq
Kq27b2QLdQw/T0+gvJLPkQXrmRno9S1Ec9EKWe3C9QB7PNy4KP1C7jYvCFRRgLIaFWO3r6f76TS1
5mYc9X0irZX8F7ZV1AFMB+EpCqhzkZgcvApVOWS71ezvOjiW9qp48NJSUEbirCHT9Z6wPm116jYe
kzHGY/hd9IbMJ6ZyB7e8M++EJGp/hDCvv9WnleO9EI8teOvFs5JaP93Cy4hlJmOfyaVOEdV+yZQf
ZvGxFcx65lNKI/P6QVhaIshpdK9Qg6a8P4tXaVE5fhMi36A4j1l2X3SfbOi29JVzvfSpuMp4Kpvc
MzB0Xy6ocfSmGBMDUWI53lsliGy7Kf++vpKFbAERCjSDHFwPAtFZSPRhLxqgxwBYBFHgN6OH6oD5
5cpXN0Neqf1B7jT1i9Nr4Y82GxmUi9pe//3M6+IniG04u0eN0BpiPZs6RuHv4UaQ2y/Xl7hUqKVA
awHUBH9Id372teIW+pVcT4RK2Lgz3emocKLLfbuFMmHnnFoHNqc/cBBAwoBLIAC3lLmDDGCWNc9q
OQM+/ljubWbw7T7cRM5ae2LJFU1daJFpVKeMeeF7HDwlzwNBuKfq3/tRPgRZ8ZpNdEN+m5Wc61N0
smQTCnzdQHTt8kMxGRk6E8ShsJKU6ra3exsoulZtQsdYic0LN5oF3NXRZU1RVVAVl5a6Rgni2uF8
OdGdHB2CnLm1Fa9bihb0BWEPUgXKYe744aiM/ZTnHGHvxjPrbQR7adP+kAX3Ura97oFLB/nc1szD
IVCJRgPuM1fz9lZ9l621Uxc9/NyA2M+zI6QYNWQlOfsF5wDSQ/vpqD2Uf1kf2jshgweSb+0WWQob
XMwkHLKqE6NmoalKeSq3Oq2IxOx2UPEcNC/9NIRp6Hpyxwh6Dddg9cMx1uwuebulG+RwODw9uZlj
xMwdZ6FJXmVYaDLqp8p0dhJv3H54vv7JljzwzNB8rCDXhyLuM59Js9zwINEMfaprvT8eBzFJsXJz
LfnHubHZzVUmdV32Ad2coE2mTStKEHm1ltG/k8YSx/fcyizfYfbO9zKDvQs/D49t4I7P/nfByy06
gRaq5czNuNnnBLU9c49K2Kq20tKJs6ggKcgX0i+ba+OqkzlmamXSkpOfuEw2k8NIX/9BsevBTT11
bexgqVZq8XQRYniiMTFvesTMbNtmOKBSZZ2KamurH+RdshcDIiF8LgxeadaWZstmXXRl8XueWRZe
fHYcMzNjwhQyMZfRojF6MJiWue6dawZmx2/UAyfQmPFzPQvNjsk4aBl383UbCyeApofDYxrgPHLe
s2hfm/0A1RhXmJkSRHwanJBmdoV/+AMzBlLX9L15/s0vFXkYDeaqCF19zMxXK29q+dXyst11Kwvx
itGJ/6zMIjAyMV5po4gOr26aP0Da3W68bKg+N0GY3+UpLM99YnWMxFrjX5GQDblufuF7gQQBE8Uz
BhF4fRaf6ctS6FTGzrWam6x5KtbeMkvfCtgA+RsAAutdFuc4ac/gPUkAzFaszDLg8vByd0h//162
uSpVndsZQYS5PlSdmMHUlLBZF4ppwIIAYTcTvA9ybu5/f8NsvIH/cLm80y1kGDNPzY7nUKNCAkQ7
P0qHP/gmdL8QLhYnlRzg8pBqBbrPY450V8NYah62zFq+/PYiSMkUUCNAdmVtHoDSQUqKHG40N9cG
aH18ltBo3UpTdMG1LozMYg1cM8ifISPpNg6jq9+H7v76Ipaq18y9UUl++xDUTi73CZ7y2nZqrXdV
AI63ScR0kBkVP8CpwTFHnMenzQ+1xYBllNe8WKe6+lRVmQRHiWStjY4sZToXv2Z2kGOIkHymR1H4
QU4IVIkLFdzX5kimiKpLxo/ZrixfLG9WycEgmnm4Pdq7cyAXb4oIZg0+Yo3+DjO6Xt58bWGYpuAt
wZ1R1tYDAiXZraSozX0iO8GrFlvRviwCG6pBJ3lskfJdw4EvfXTkyvEpyvvIbs++SQ/qQZEr4v9I
WlIjqllpa8JNC5mW83bIwVyif/52u57dYU2UwPFccdQbyT/qED2FIy+ZgFpZsQIGXFqMyQ1NpZGG
Beq1lw7WwSgKfgUHU+DcqsGq6PXKHbO4FpvqooxKNMin2VGPrMKR9EAF+NT+COQ72FepN26irnCv
O8vCLeNQhaZcZSBuDfDpciUEFGn0M/I4MYtaH4QEh75XVxHRi0fSsW1qY8CdePvNdqyuIIN0Gj6/
0MXMEII2HuBzEHo42W6E92xlWQv26CCi8S6DkiEU2LPMscyNDC7zUnF1qAiOYmpPe6h2zoeR/Cnc
rx25BfQ55qhnk63SNQN+frmNYGZGj5Ytj4t8+J7nRbyn6fDGsbTN0vBjmBYhbCgjfaeseqr6rNzw
ivyemr76gx61DbM4xfjeIsubvDrbeF0LKr+FdABm2y9lLUc3tWJ9d2AtgVhIaXaILIzfNZVZsZUU
asmz2Tc6EhwhUV65XEgSOpllyTCby/FNCGdh0q0lFgsXP4UhCjh4NzOi8+ik14oDTyfRKVYORXHs
7V9jrKysYqH1gA2bMEOsYQh05tV555SN35s8hfzOcs0+Sm6LsIK6bawA9PkWgm5m4j1attetnNul
gv2FafHTzoJQWjpFV+cGFQcNbkT9aIQ9DNXQ/tkfNOtzKcE8N/wY0rVK4oLD25S5LYawQYGrdAsu
7Y62Vk2OAh4uubMP8g7AAFoWbvJZIPuUaFUZbSlunJub3eFK2kaNVNug+ZxD2n+TkxdIVHaxZru6
ae86+2uSfr4eqZYw7hcrnH3U1qG101Qd1xpKSf1zc3Jexp2+y1mm+UJNB13Dz6AmH6WPK4bF4Z3f
p+drnX1SCdI5TVIpanZ7/VexH45/dTew3bvQDLtrAKfFbIG5X5uoTNLKWMTld8yjqWb4HNflI4MC
laHXMbpQt7ZpoQ0fmz7stqpi5jCy+1l7am1D/7uwM++z7I3DXzFT1wx3a3m2llIt3UfnP2v2vUt9
gElPTcXmK3vriKCa5IqxsYNNR2rYafAG7eTb7JO2FsmXwoXKXtANlWFFngeksPUlKWjw6yyF329A
UCLeGmszcYu7DlZatGGpxBOdLndd83XYGi3cuXSeuomZaIg56+p57J/U6OhAOsjTfIcoxgZ+PdhP
kAVHgOIP3IzHlq4Y5BQ8Lmeht5pCRysNQi+DFNvqJPSwBpQNpx08pPs/aMA55+nY7D6G4zAsMwSa
mMy1Jua/zS8BhGU/tNpbi8VLH/DckjhdZwGxBMw6NR1bG0dSB+GXigSH2UNTBa3wfmUL399eZL20
iKjZcL/acxCODEtg2YsKabPt3lJt2d5ZD+W2PE33HeLbW/uhXOmCLXSdL23O1pdnldJaAgUp0nvV
RcP5xj8IdVzIAVZsiQh3GYguTc08RA10hSIwJYEJnsON6ffOnTRqyBuGKmzbqtKhyTKUv5+5X1oV
m372AWMlH+1UDNxMzmM0Pkv96fpXe+8g/Pu8nN9Q/grFhst/30OgJjIAYbtlfPSDn0Z84/c/r5tQ
3icE9AAAZukKSQHTBLPz3WdT1FURUaTSGIpATxAg4laWNtLrP1r33S79WH/UPie76Ft7XDH+/v7A
OCk8xQdaEDzNLhfYxa3XDyNdPh4/u+yr8hp/0rfyXtsJ1q9ViOzSdtIjAFdCt5QMeHay9Wbw7LJh
O0luHtrUuDFUp0AXY60bsej454Zmjh+hd5VKEY8g/SDktlEuBNK8CU8i44h/v33JHp6taub6ypCV
oM/tEXV0uAEV/1fvZw/e0OxkLZPd6x9sKYqc25o5fIgIdD3WvL3kwd525rgtq5Uscc3CzOXlUhvq
uoGiOPGaTaUf+vjb9SUsYLPZLwZQgSLatPTmUAQjoHlqhrBdGv4OuM8bnCObtkivwv3rCjHLfrOa
uwjXmsenc6Mzj2hSQxo8AwBOxhBuIGSwmA7ov5bOc0mjgHd/Vz9bgytl8R8dMfAB5L8wzpD3Xx6x
QidnChmqIvu1vqi7iYFAaPzGjQ/A3t+utXSWjhhDxrYAGukmT+dLazLMMyM0YpOrSfaDkWoftBCt
xSBdGzgXgWG+n4IIQHArabj/LOMtUtuBL5V2gN4AykFpqPtqF99GGMBDqsHS8OAZK465eKjFaBBH
TYyGz1mChpBp30ZgLepxIgtJqFbBdAHf/g75ygOyRog+aJ+6Qoc/SOv2fTh9/QPPRbuWcE31gwLe
7KQjeNdDLBTTL9v0u2kb79To0FgbIAUb0kymgPZ+spLdvrXT3200y33DgOjo511+UDVtujGsnZG8
AT421zhaUPG/Qv4eZZv2Pvw0HMNv/k0HUJ7mqwvh8G34QlfKtzdZjI4vMi07ibR4e30rFt3s7FfN
3h0FVGzOlDM7AozxxgmC13GU9mWyikQUO3pt9bP7qc8Qc0lJ8AnkxheJUWXpgUJEv0X/Bnh+/bom
UrwU/UjS/u9uK7J8uduBUqulb2Evt+sfMbzbqAV8ur51iyYspoNlbjcHyMuliTQdK5hIgXFGLWNd
veVm9m/zDlHDBr5JWwEEoPE2+XaWFTWR4YWNx6XuZZ/D9C9f/TVUK4tYDOLnNuZHAW7Q2NG6wbUe
7XEH41BzKhkE0DfWhxoSRtiij8BxN9e3bjFXOrc6i6Vp3oaJJtIVOvOU6vybyNtChrjTG/4HkuLb
4EZ/Tg7GRw/x2LXn3nIAsrmdbNF8ojV0+eXMIS9HxQ8ELNY7DB9D+Kc3SbIBU7eTj7D9Xl/sQoQl
7aS7azJhbBjz3DPKbL6hQ7gb9v9N3cjH3x8OQBsWIjnQIQpNPU2c9DNnGXqprJDWGNxMLx8iDWWH
uv/iQH9/fTVv75vZSb6wM3ulFxPKHkmLHVXgbuGerDdDoCPNGWfFBmLjT4GD6JUHj96p8IaBJy7K
emHWfc0jBwm6xH6QQjhjVa+xYYmsgk2OFsm2lQd9N3aRvs/RJhFclX8wEsIGUaqj7sjoO+Xoyw2K
ByQYkoGkdZKQaGEMXz8ozqAcgj5ZfSQuZCnntt4qeGcfo2ycwICMd3zDVokhWASHULRwg2N1CNeq
nQuVBQeAOTcpZILi6TE7w20aeFLA4C3FI/8oYN4weRa/SB1cVBPKDeKda8MU70s1WKR2RIEIaC2n
6HIvSxV21k7FCXSz/tBViJw4zg7FmNr5eN3dFuAKWNLhxROa1DaY10tLelhFjh2yNmRVYXTfJCcD
HWBXTIt0bm2frBvAqE9/cJgYuhL1aViSgMPOdlTPEKyxM9aXhijDIzc7hF+6/sP1tYkTOTtJNN8t
jqpAMr5DZqZxZQVFFVDvGr7pEDn3g7aVk5U7ZCH60IEUOHyHbAvUx+X+KfpIOTcmI05OIrI3R8TF
duujSUv3iGAvxPkcqLeoi1/asZtRGyTV6twka5CNzB/lWHpwGrjaaZS6QVrtTNnbS6HqOi1lvbF+
4MmPlox1A7hnrUaz4J4XP2Z2vdTjaE+ayY/RD8M2cIMnUcJ13Ebfv8IO5OIxp3jjreHAFxICgCEK
G2AL6Nw80KOkkk/dRA3XnzJ0Sz7Lzo/rDrNQYeCyAljGOAfTa/P+Zl43ahmi8O1OBVu9Qea5+ywx
5P0l9lF3ARKLHg1z3PdJPcGifN32wuJgqTQo/ZO1G/r8PWIHPqRanqgZwzekU+la8dOFw3Dx78+u
FZQY5CxOaNl0Y8qLKkVVNWwLizvBtleW8r6PwXuKBwjPOE4e/CezmJKGMkR4iOG4zgup+C7aozF0
6qHpibfrrB/zhekqpSC6UAaIZT7aHLTpMeyeW4bPzAO0q5H2qGivIOZXPH5+ymdGnFm6W5hGahld
QDPqZrirD82tdoBSezXHeLdz2KFzp7yB1RxwQ/OdSypubMQFXPOD2DlxqOptfecziL2eJc5dbmZs
PlehRN2ASrLXumXTI8zSb9UucK979btUcG5jdpFBDTUgE8yC0Cl0NsnYbWO9uombyrUlsND9BLOo
ceK0vWYyA2K+Fr1c/wXLiyQNxSHBzM/xNrlk64GeptQuHORhGkAx6fa6BWUeDf9Z438mZm88rbE6
M1d0WB+zh3g6mR+mLZM3ewfx09f4ToUJkkyBNvDWW9ndRcMUMeCGBubzbvxM9v2sR9ShddHK9S3p
YFXmvSaV7pStuP/iJp4ZEn8/S7dGQ8qHTrDmDWMJcIkHNErk13dR3JPnl/XbJjqqyWXNOAVEMZcm
sqqKkq7HBHQ1m658NcdxP6X3A2LmGjIa140txAy6MwoB0eblB6v2pTEAJj7K4xBB5tlOqMb58tZJ
nq/bWNgzbisaGFC0MGOmzfZMlsdcrmvSYbRCS0YQp2CNhHzRAlkHxTIwGe8mASN7ijvojriuxpcU
SSuzWcHdLXk2jsUMg+GofJN5O0vP2tLozbKFYdQ15YN+o0MYYm+DdGeGVL/VbbBLKETG29VJNu29
OzA5T+GTWUCL4TLxBc88rqrbUkZb7I3e1rAqt5M/xBEChHDZh+ifKogYafcyLGW1vLelrTpMu9/+
fBc/QJy9sx8wmHZZ5sgsuyFkNjbwoExdOVTvnhW4PJ4BL4rAm7xHIMVZMBXAqZCG/Nzuyoea97m1
S4GPuPJWlDzXKA0XDHKnyEjSgciG13sOSMq6XI/TMFMYa95mJ32HroGA8TBneag+18To356o10Ua
RT9UTCzBsTDvySpOGfmtKnHQ7Ac7bFwnvbX83+0rCCPk+Q4yJLL2nhHJb6YsibxccVtUmOLe3E6Q
yUUITxWr4G71nVtempqFerPyQwQRMriQ7qQXMWTmbZWHfh8/ISi0is94H94xRghhDpbh5ncwAisw
PbrpYCz9/tuUP+YlRSP53hkOv+vptBl4hwG2FFyX88xTq+usboKkoy3jhzutnfpNrvYfrxt5h6kR
H4lhWyqF5Nbmu+68YmRN07eQuxpp9Iwm0hfkq7RhV9THuGbCzJeVTew91mtTXu8j/YXZOSlG0SB4
yhRU7zr2uGGhuxy4Va3mKxfKQuKGHTFMrLJAcA6zeJXWtdw7ntNSkECoTd2FN4AKt0Ki9a17Ya5E
p8WjbHK7CLEB+q7zLnk8dYllwWrlQv6OYANUZySLlis/jg5VXxXiMW/N5JLvn5sUfz+LiNBw9GPZ
kspFJ4i8hp/Rvjt2MEQOhwJRlNXQ8f52w1lgwaQjxEDAO4fJtDqupbJAKjn0pE1pgmZFR/N43S0X
jhg8H4JEV0wjUuG5XFOUNZrcOE7njoOifMobzbqRbFTtW7XSCje0fP37dYNLjnJmEbKMS4tOrY5y
EkEMycwtbQq4CjI0MCia7fJ9UK738xYOwIW9Wapje1rcpsKeaIsotGIseVN+sp/KrYAuh/u65KZZ
S0zfP5coBf67reBrLxfpI7CR+Vb/DyJVOTZHA/4F2OlWvt6Si/DdyN+gp0PhQyQRZx7pIa9Z92lI
qRS+NO1buM4wseDz3FtAikhBGN2fx0YH8bzQLLGAfOXbS5Yulg4dgXMj+ElRY7vuHUsL4iazbIYQ
6UjMzZlNECtqhAiyZ3VHWyk/SPXa4MuSx5+bEH8/2zOzHHWrEI0iWv+orcX5p7DyXzuhjV0q7fb6
eha9HQ5UVWUcQdTIZl8oH0xUhXPezWC/TgI3752y20SwMe6l7do84uLuMYMtyg42cJSZq/t1k8aW
Q7JhSi9Z88P+3cForjCFCA8XMJFJcI5cbl1d64PtGcR4NYhuyumX6oUrMXbpsIq2LSNzgMYZyb+0
gLqYAik0j6ByYnRj1MYPSRWdEFJa+S7qkl/Ds420rhgyeMfLSgySOgXYtZuq6Y099PdoloSuXvpg
yV5t/3ZU/1a7Y96/UrzfSgNLHkpwxHedfDNZ0csAfaMiNL7je6dFO5XnLiXx676z9DVBv/Dj+O/7
uo5mFGkuS0rrVlHqFqTF0hrLz9Jun1mYF3UGL6iBYPMKDBSdAdbpa2WORz7OyqDBkhlxRTPBxGDx
uympqE/gJG6AXRb9a4wMa4Vyq7M2mrdwrFWSYODYAPMZx575ftEw6xMUDKjEatDvowhd5TBt0q1N
J3Ajaf6acMOSPXSciLwQpEMdMTsLuo0MutdKYA/bYtfnT7ziPmj9uJdUZaWxv+AHiF/9Z0n8/Sxg
+XDqaXHadmC+YBVqTs3a1PdSkCK/BmdD8Ze5rznwZFTiKR3lnOLuY1tt4uf+EGxjasCuoPpW14t8
Sys6tycc5mxFTdsrRYACI0ER8vetsikPxWv7lX59u6V4vm+PQ7u7fpiWPhevaaTyLDEmMucicKxp
8rs8a91sYoAu/BZJL6G2S801CPuCr0P1+68dbZbdiIsUYm+NlkvcGZuUmxUp02LfmuHK1S8eWpfl
IlK2M0Mzfx97MSSqUl1Bno7xjO5Rk7NtOQWHXK12Rqbu6mFN42shqcEkfSTxxBTzFZefLWmSXlMF
xlHNq60Z/UyLj0N/GpSPQXNbZo/G6pl+1/PhwrmwOLur1cqJHUmrxaPCO8Qonb8Ix+z3tMw20337
v5mCWfJNcIcOg9JgDwHwXC6yUqTY9yoklcFGxRugzOh0Oz+vO+PigaNaCRZdDDkwpnhpRHIqswCL
3rqy1fpfQyszj2pnNp8DRM1/RaPXnfxO8twRiepdannTaZiy6nOuZNar0RRrofN95ZHiFgU6S7Su
IbKcfVfNz0OPFAVcqdTtwui+Lr90zbPs1BtpLdQs7S7ALKqb9MgVYuLlwtMC0RlHi1oYGQ5B972p
H6/vrLp0zs8NiGNzFlq0ompyI65RammMvcZQbtF8rLP4qdT2E6h3X/1ZBvEmRZpS9QBkwA8ZZS9T
+t3rfgXjSxE++FrlmurO8a2Nr//QpmPdfC21rSEhxSGv9bzejYO8OTjjw1QF6Bax+Zc/twyd1GCE
vHfRuif8ApCjch5sza2B+PEG3q9qmzwIftH/xZDGYqg6sz17o4R9w/mSAWJHp/BXKvDE8bF0u2OJ
yEj1C+q4r/F+te0tjs88bBniZFETJr+fd8YqJpgsKWLGLDO6Str4jlFsoziXbpD/znhH+/6vqVDa
Z79jbgslFBhIUsVD89avX3MrbjeEtSd/KCD57CKETybQulMX20fmjeNTyPD8jadJ8IJ7jbrNsmSg
O6zbRP06eKh8r9hWhha4YU+i5+eItiPWcdtZg+FWmREXrlSo5s/ck607T04ZeiqGOKrdRjGZ85Ms
FNHt1ktvzLrIj3IydD7a2H5O/VUNlY2u99q213v7PolN/4vep6nNmLbcP/pOLN807cSyIocve93n
l77jucvPnvAVt8DkFBpvTeU4Sn83+odV7bClyP+fCXj3Lt1UqfyGoiplcMHr+89z1twji7G7vpKl
og7kTmS7JOSchzluiofZMPHSRY184zx6B93VjtFjeG8cqgfvh7T6Sl+6Q6G7AVpMEH5fN5XiQmO8
sqOfLgEkVp7K7kUNjsnwLUlf2/H5+uKWQt+5sVlkCjsNujOJKBvXysEZ1Vu4A1YyxaVADm+r4EWk
ZwDe9vIzJQqCBolcoFim/k1I35s2/Aoe98u4aZw1WaSlSItKEbSTyEpyome3hhdY3SgVFrqsGr0B
mcQXDglzF7ZPv79vtm6J8Ah14LusQ+m8CdZ7PlIcWMeiHe7arlnZt4VPQ1dAtXigM9kN4Pxy3zRY
YjUTAXp3apSPVWeAGTTM6XR9HUvOjRV624L9gMt/5gDlUPU044LObfbOo7FP9vG9fzBw7uAoH9vj
2qtr4fugMf1GlvYGqZiFhTDt6m7USbLz7KluDXgds52XfzPWMKQLHW4HwgiqvzgdufWc97aPiPWV
ylgKWJg75zaAcbGDebR+SleFRZc+FC+8t9oDpABvt//Z7T6oxOexcsj7zH2WlJtaXhsdXto1wU6o
Ae0VIMe5K+h2P9pq3rrBoB6s2tpGZrbxTWkvqL1WHEIcx9ldyISyIHJCHob8a2bLZthJBSbSuEFH
Uy9A1b2JDjqa90Hd3pWI1VNt3ji1983LdLQe1qhNlzoSrPDfu3iOIbRbNZUcSeXimLxvTt3/7NFC
2TRGAhzcTvY9b86N5jWQx5KYjNmwpuL4Dnonsh9ONX04ohb/N3PRxvJTL0/4AeQ/2/zBpLs6HCHU
CUHoJsdxa99KJ+3nyq4vfGF6RiodA4o/Fsfx8rCn4ZhJ9kRfM7rTPmZ3JniW8qZ0gz3FIJO5yBD0
VuFGn9bO44LvXtidHf+8tHKUPvnaaXRv55+CZJXveuk64yAy727YOtIvM38ymhiimIyIbN63v5wv
010N5x70al1Fk0IQoKrP47F4AEuzTgQsksWZL9MghwgYMhIIGObtGGUgdHoqiuzByT5o2+lo35n0
Yf7heVrNExZOzoU18WvO4kA6jVKWCmvywT6ISZnsNj0JsYY/QVeJzj/YasFgSD9m5qOZ1QaNVKH+
ao0PaX/MVWSIrA8rPrm8nn+NzAtxshWohZ5jRPRElG1Jm3hT7MpTug/3+et1Y4t++N+C5oUyP0tR
ATbIsXzjY2yOm4C653ULSzcdD0pokQSJFc2rWWqgD5Pl1wavPEG87uyjveROD+2+E6MvtzzC1la0
8Ki4CKRiyWfukBtj2oRJAAzId7JTZmfNwS7C/NiEJXXauKvTR2NwlBvwDj3a55W8sY0k+VIUtfUc
+qV5k3tJuy2UvDlZhqQ8jF0GD3KsFXcp0x3PDSRS+8kOWzeq9ewk1RVkqmnhnErfkTZRLf/KjbKE
z1hq9YcYnisloCEY0Lj5BkzIv0nbXt1P8C9vbFse996oOrfjNDo/pbxN3MqPrVOraLCWxNnKc/gd
QTgRVozfQyHCNIL6Dr8Seoo+6QMVe954R2UTfhteop8m4GZ7y2xStfG+VJvm3vM3xQfU0Vb8YMHT
YBEBeGzwuH3PrdvbikdRuUIIutm3XuYGxf8h7bqW5MaV5RcxgiRoX+naTY/TaGReGNJIovckaL7+
JmbPXXWDjMaRzj5srJ0agIVCoSorU/Zue9pGxLuywMXUZZmQgMa4QMxpOELhvPTQTd3PjRnIbfLS
Wc0h7zTBnm48t65scgGhnuUiriwwOCS6fTDpeMxlqLrlZHd7aRvX1KUZjXtyaV2pgScLZszZ+mmV
dpABLF4P0YHqtuBlspXBAYPDiImh4IV3A3dx0ArUowBL90C1yZ45jrsoNr/QWHUIjfYLPN/rSqPB
npo7SAh+xLNasNitiHH1G3AnGJDIREvsd4l6RhWb+AD7P7M+IxuYyV365fbmbhUWEW3Bjw9aHTyY
+D4j4M15CjlQFnCpVz8yVvJpDz0XtAscIFncKBBNJG25DbI8sAcBe8Qi/XWMIlmVLXrICtD6s5RC
a8gIivlNsKyNW5hl4f8aYU51EQgBm+/1Wgr792Wh2whOS0fygZrZlX5ROqJqzuZng3or0mUm9Ixh
7Wt7ad2B4pcg9WdzIbR9sD/FnoT6rBYUgWY+yHvRNOFW5RT9wd8WuRM/LpgMSUF6Bhyy/Gs6LHvq
gL5lhl4mAwiL2vhbHw3YI5QGNLSUVsy7taFOpDbYR0ufJfuLBLL1iiqHv/hql1Y45w/zJgNCuB2A
Fv+HC0Y+sCECFRKgIHsQBOVN17+0xjnimJK2wygXQM+6Ux/qIEVF3f42fxmDeF8g84Wm15+/4AHT
+r2LvFeW0hCZ6ohWWfbRjh+IKfj5m/Hr0gDnhnhE5QPmphGSle6+nRQMS6K3VMrHaOg908hPyHkC
a+y8Wc0w5lMK0retUA2AKKDVGvqPeDhenwLM3aZDNQ8oao+NR+zwEDX686i1+8UWjjZveSSSKgB2
UEEAFSTLJC9OuLpU6WCPKFWwTFFyOtdWXIwZhxD6GKHEVj9BhzOzHFHGvWkWxwAcspg7QYS5NmtI
uqSrE+sQ1hZE0JenSnHMaBaot25Z0QHAAywZf2De7NpKBuFWGjV4fLfh4uVFiMm9jxKSE8F52zKD
SgUQVTYwf1jNtZk+SbOeEBRiaEBjXw+So+2qD+rLP0+I+RPKC54oVL7j7LgHEtRMmWoJ+AN1jHxd
G52guk4Xw+iBJG7mxyJtoD8rK0XmT2aCMb7cVtrOq5QiDB3w+EPc24DqngR4ApnzYzFNNqQKCSJR
Vk7ZSWUwTJd2Kg1ioxxzsARYchuAykqVIAw02JGjx2m3h/ZuchgSZaBH/H/9ozVm/bmI4m6/jKaN
p/7cea1WU0cKTcUt+nDcW7bUn+ywtZwobkE517WyX8gGajp2E/2s5txyQBs6BsZoKk+dYexaZQQU
KItpzQaxJn+pzPmDXlez7GhRM9+FUpp8V1NJCtp0il1SJpmI3GUrAFw9ANgXvzgVUl2PBZB0eG0e
o725j3wULnbjnXb6L9omG3csbKE+BMAt0CN8B6NBUhvHbUtd6WTszKA7l73z3rlmZTzzEH0XeOum
PeYyqE8yoVru6NkFw6zOCYoTZ91Gk4bsk4/5SbMBwWKcSpJgTGojaQdCA2BlE+yTRLHZr3OxlXQK
o1EygKm3lciR4x9t/Pn2gjZO35UBLtksqZVEVAaK0ozo7FhZGeDh9dEoiMCOaCHcrap0dQPsEE55
3aZnksaHrhDxTm4E/qulcG4HJXaS1TnQatpi7wExdHRZeci6fa4Et/dMtBbuBu1zexjAGT24s/yV
FjvDEgTejZ8PkDrmrmQWfgGQv/7oajXPRhIBapo1eCbq9UGzRLIyW5kbMm1MPYNaGM5scDYqqyJm
O2mgDwL2HtMUODuoEtWOZuypz8SpRCGXHQwu4l4Z5A5OrQ/GmEVAj48aSorak5w+xvKXLGd/861P
BLRWG76ArjZKirrC9Fd40uEMZMdWOgMcMeqfSds6sS470ri3zdfbrrC1j2wQBRkpA0jikF5/q1xX
mza3kQGrO/vNxOUFcRzHbMESA4NCIqYNz7iyxnneNHRTRSmsmbP0XZaOiSQLApzIAucXyliQFhh/
9BbTxNWnQ58JDGxmvJDOAAOtDCTmikl57CKFjBJCWgwlqNqtD8TLnoxHdXCa1mtipE2gEhLS7m+u
6x9oLto6Fg/GBM5I1TBGgKaS1aZ3JilKYAj7zrvtDhtObmAeGh1M9NIB1OV2DwjJKiwblL4G1ICe
CisvXRTqkT1kZebXfSKdTAx2jUMDuobblt/bE9z5ujLNna8BQg1SUaC8U4zRoR7MoLBrr8cEZdH9
GIYkGMo7nbJ/onqFRlw6D8DTlBU4k2dXgnSwkslemI2O0R5DaPNlqENGMVJXNsE9fyJq6xb6d025
h0qImw8PpAXnQPhTTb+Yaenldil4GG0d4Mud5BK0TE7iMm01yCQU6j3R+ru8Vp4kWf8i5SIyzo0r
8HLnLK62U6hzX8YNqg9ldy7CrxrGjsLn219nC+AKkAU6wRBdYwQH6nWYmOXWLtoF0Kke7AzQ34kh
LfwFz0u3ztw8kPzGUwPzW7trHfUDyixuz7Dwouc62zPORa5+Ce6uL4yxpLqCX4LhBsrgH2Jm8ZCV
yAw7ihc5Sxja3Vy3iL39AjK67JEWndOopyHbm+reiJ+bVASFY8fq1sK4IGylndXXKdjVrCJ+0pLl
zjDHU2iT06Ab+ziWBS/MDYe52kcuCmOEp1aTBp2dejxJ1QHjh5qIq3srh2YFQBB0sd4YhlCvN7FL
itEeJjyi00P7UgfhAeSMTvVSHsVz15vLuTDFRY6iybRJkxAaoUR9lOPuNalNLxpHQVt/Nb0J92fk
yZC7YdIJmCDjlkTGrJwHowGcBGNXiaO+FsdmV+zsBVwpo1f8qNBf0RRf5PZ86Gd2cc2wjjg6casL
h2RSmCSTgQAGRFXy2Iveye/dtEv3ezeAVwhQdID6Y/r/emGjTMsQ9KONW/0yHyav2EsYgFo+T4CP
JX5yDtH188mR/ELV74MqiCybu6pj7Ap9W+ScEFy+Nt5mY62iltm6804+4nG4Z/y59b4L5kAGMlN1
GFuKcN6Lb5G9L/nCKnfixlmdLGooaGXiiVcGiQ9xYqe6M4L0Sch1ufn9Lmxx28veRZPFVjgcrR09
jGfyKX3o98kd9WcPvfr0qybaVNHyuNOX2nRBGrS0OH1KgK94lPzMZUwq1YMoL171/fmt5I5f32pJ
occ4FnaI+cMwPmBmVnequfWzpTwWldcoqCxJhlfEknf7WlrlYu+2LSTDeGZgLIqvX1Xa2BOdYSyj
V+Wzzkj0vf40PUP95Z6V+sljIcjL+Vjzj0GUrghkzsFqz13rQ0lTCUASlFLV6ryob5IkP+XCWQ2B
FR5K0chK28oDrMSJH+qS10wfmkTEOrPplhjC+s9S3iP4xTU30rYemiLFLHg/dA6YxP0hjF8FH4j5
9iq0gGwOMCi0vVcJJRJleVBBToRk9atcnqwdw2SEQUTc+HX8rBd+rez+0R8QVqa3TeNtiAWiG8q/
bOI6m6hUYRP7t/l4Hvyoc2LMB0p+F6BAhaPH8N6iEv+qh/HuIKhpgg0BhDfrQY4Gcnhjyqy+0yZ2
bnFmHIkGZrT6Hdjh/rQrytvjwqc1TnqWyTgBTR1I03ctEuUmwhVxoRKMCO24qAhfDDWvAu18jEBG
xBj3QOis1EHpijZx68tBkQ5FaRXtfnR7r68EXLJltXSQ+9RTDDXTxWmlz00N+bbUue2eW0fAAIYO
kw8gyQAk49qQQfI6JSoMWVrlGKEMPTEtuG2CTybZ94GUEx6MQDWiysetpdWUSpISnDJtx4ptEph7
pN1fiIm822FNVyg74Kzx+VYzZ11RyHqDTpYSEDAUvrV+dWDNx/+iaMnnq+/GILwMLkkANldzlWNj
GfEwY9+Uh9jeneVsX0cnAxwtlgferGF0SqdAu/f9ISw61xvfjI2G41QzhVggrq6/WYhpilCClo87
Z/sleRmsp9sfjH8CY21XP5/L8vDktxqy6BitDP0yjO6s+qlpHuhEHVl97MA+c9vcxlaCkgOsThB5
x37ytbIksfRJgRyn28dDugMG9qABHoJpkVOe069qNArnzjdOlw1icYwBWihio7l7vYHNJJvgQRib
/4A4ssmRngcwSkF1yR1AKiU71YfkQ/PdJn84uMd2loCJCzA5FbBrvmcxxriuB4rQOLfmSy+lTqSY
n0fJEpy4jcsTZizQBqCOwcYCrtcHVavWwIgg0nS0zMi+xng9Odz+aLwJTLYBmYbxZYxKo3vMw9Mk
fYjDopAGN0FwKkGIm0MtKGpfblvhPR1WALlVMEivwNRqv6QoNTtbAR1RF34oy/uoEZRp+dD0z89H
KclgE8WAKl9vVFkZc9LY8PTovj8kx/rUM8nIkyhBXNcO3tfx2w7ncF0ZhnWvwg46xHf1ITpN0d38
ivGyXXSmnVvvFxfanPvOcqrsId8zbqfYF4WNd5nly0yEWy2fU+VaO849UMyuZY4Wku42G2qnNmsg
zjOiHPS8wui21Rr36TgPIXym/TmoC2rJttkD6wDZTQjW0FB6TptF0Z14jrPCkSWQf6Ikp6ufgGMM
a8dIadz4GMNJg3YJLRRuSdfu9BpDJ1QBfwpp89bN5EUJ2iGN/FJrXwdguZywUcoASt/dCxQNKieR
qY02XNXQZmeUzZdYT6KD2c8fu6V+s2lqnuV6mU9pMaLZRqQlckbZGs9KVXzOCvuLgiZyEE5R5VVZ
Yzoz7cz9QLPOldXhkIWA5dB6AE/81P5EYUwCZzdGvKWyt7/GxYTcFmyZQRnVJtTCsgyQ78ls962m
lfelRisoq2txEFk5xIOKPKZ+HZsm2w/z2Gn1DF0QjGt5imRJuZPXpDguZLD32TgUSmCkxPicmYnq
lHoVPwOfrwa1FOHCqFIoinRE7z7UaQJdtjZdINSDHPgAMYn2W0z/CxU6FspvuQR3lWgSVa0stYZ3
Vl8G2Ul21h0Dm6seeHVNQbKxRs9dn4P3UvxFwh3VqhJBag/oOWvH6IKWUwkd0+Sce5Fvu8txhpTK
vbmL3PooHk5ZF/o561yuYw1ouSs1rGs7EsRvKcpnYPKH4F7lFZkrfPSyH3drb1lwu1hsgbmomjBz
wHqjTDjs8odkB8iZMx/yp9ERHe/tWPlvjHnHhl+YGydVLcoS5vJp2nVzcy+Xy/52ON4I+gjHv02w
e/XChN3kPeksmFCHOvdqYN2d2WowHG70X25bWgdmIIMZppZxyCIZ4fYOo9NWog8YwZqC9jBAgK71
zeN/kTOuVwQhBFDGghJGBlEcn/5C/yNUQGePPvcT9Rj7UtI4S/9o4gQofr1DTdyowCpBXm4vb/Wi
0DDzawItAVQvsGvmKhHIZ7VtJNBXUc3Xu6N2xIR4AKuRr6OaBj06FQMst21ubOmlSZ6bUUumSK8H
TEb2eZRjTjb7WiwYwdCrtnRoSj9pVrGDEjbk90YiqBvy+RZbLSIeRBEMNMFXNYp2ktpFxyCf20z1
sR4X35xkr879HJOjtxe5PgRosEPcHbwIqEwAfHntoblMU7mw0N9oOsWfBtOx9b/4dFcmuLucTpM8
mYXZoZa1vDXfNGArY4CFGtA0Bblve5IgmVsxr2P3Lg3yE/BaZMxjhIFJV6JyiaHbWHoGa5nulJaB
yVKwCnlDKVUOSHl+VZhX89pSBn3vIgOZ1cfavR5FGaQUu9yfJtxaRMkhf7lkb+VMJUE6tRFhr39V
7jqxlHrQbeRseIJB2rA/5EHo9Q5oOv95CIleyavCG9saQCsYdy9mJVYyvo1szxMoWno3VaTnSFX2
Hfixpu6HbVEv0WkgF9UxtcyXdFQEAUpomvM0JiZI9Q4nGDxP5qdkkog7mml1D+i8sg+1qnIkzX5S
q9Q4yAA2u2kzVIJ32saxwjMGzD4oEaB+zKf5UT6FJSUMxVwmn3Ra7FU9+bYoUIW0RKRnW+cKTQw8
0BC1VLROrs8VBAqtuNZtJMoJGpDZ44QhptsndyMS4/X32wJ3t4AjfdEqOUSCFgFFDz1mCG841H69
bWVzHUAWArwPqgfAJq7XoUvGDBVwOGil6uekb5/rURXJxm2uBEwHoKIAIQGK+tc2pjLWaxVYM7cH
0dPZaK1x15l991yYSiyI6ZsHjlzY4rywsaMiSjFMDMJHTNrvsyNTuDGRTDspuo+iShv7adcZDY7b
hTU+9CU0KrWowjSxNE/3Q4MEvTMq4iaEjie5jGK/QufIq1pJ+3z7u23tKV79qKHitamAxPB6TylA
QVluFL2LahIY19vDRHsEQBF/z+Z+svc5qwugZsXnA0YFEosJjQNU+qpvqo++rkvOyhNYVFBLp6PA
51fFexa/Ls0xd71IqNJcDzvUzFhpLNyZvd8ZTgYVxepj6LF2cqs8aMI8gC+3vNsEPxBGZmXGc8Zl
wWmfE0xOQxRJijSnyF9T/XMY7+rpYbZEMXKdAWN5F6a45dlUBkqCmVKfIKZhHd8b1mfMBGqfMe0O
lbNK0JvYeGCANB8iuXAT7CtYbK831FxCENZkeNEyQUpWjsuor6VOAdaPEu8aNWBQVOiuJqE7ocX3
oZ52lfCVs7Vs0F+ipApGrzXTLILlpKGC1kKgZXCtHea1PvSOfiZHkCKcgYR1//xsgKAJogAqAaaR
zyWJlGS11fadm7RhoOWd32qTO7SJABS+dQQhGy4zVjxUWHm/yScUaZKUItQkk4OBHT9JsI8k8W6v
ZtWKZf7JpkgBJwYgCxCj60+Y5yU4YrqUfcLiG0v+K7+9MwM2YTUGCuok/Q6ACwbQkoHn/wuAFuy/
yy+w2L1RjgxJaM6xCogM3bU0dCbQX99e4tYlxNS7UZuD9N+KowTgfZIrC+owc/1o9o+JCD6/dcIh
FIvZN6bzsZI5kkYti8Ek17k0bAof7zk8O5V48FSI2riDDBAdKhkiojmRUZX7bKjhlAkjXlHnQ20e
9eYJispOlX6T7F+3t2895UyQ3+J2ZfQuUM7hhzupPebJYKP22KLBBN3G+g5k5fvxvCSA4XSImymg
U0L049r/MfcHhCCDW0LdnR/zlLp0SKewaV0AsT3AOpwxH/xUEc56so26vmTB68Zm8lnzB/yvLLpc
3AmZPoPzQC8ZxoJ6Ehp26QfJ7RnBoRc//fEYAlgTMLrNhtaBaFoRfucDY/ZaxtoFukeSjN08nQql
FkXldUC8tsL5hjXHRg20PHLlXX2wEwcUpWDkQYrMCL+zBwCpdgIXYQ8NbhPB84oPBhEaeV1ot6pO
MWhdNZjqkN0WPJHJUb/Xd81jvRNJvW74BWg0GLkKCtR4enJXTg/pyaygGUiO7E+98r2Fkghtv95e
z8oGaP7YanBdo49s8LUdE8hrdQnL1l2aJ7LcqSAISY0/je/MBprE6IbDF8BLee13idRr0QiFGzer
MdE6J4ci7p7tyvT/YikYxIQRuBuwRNdm5s4CCaONpUD3ybHiH7KyeBMEwm9bWSdyAIoivGK/cJ+w
Bue1GQnTPmOr2qwJDc3fV9Z2RFkTj7Jd6pfuJMh0VsEP5QbghkxgRtEQWU0FWw2csSdW67btAfyk
YD3qz2lzP+j9UYIioGBtq+PEWePSKnXU1GKWYA1Ak2NmMJ6pI9NWMjT/nyvxT+FXGmeQc40+jJIO
FbnWVczlpJRl0BP5z93iage551+PmZoWkLPGVe37AjjWRnVnRdRpXOfb3ELYd7yIrTFeGBrJ8Mg0
zsauAj/+4tDQlQ+tv7haIO9R72sETzS2N1eRCG4og6ge9EFIt1cUsjSZaKMzDIaCTj4QCstcOpNo
YG+VUXBGuABb5WDUbEY0/IriA2vtYLrUue10bP9vLYP55MXOkanWa6rCgtGCBvfDmFcOQ/YmgsAt
Wgjn2noNUqycwoyKd1B1R4noKto4qVefg3NlIKV6MOEyA0/5AdOaj8MuetIey1Pnge3/MAGiEqP3
ILpnt+LRlV3Ov5uuz60wYrITQWI4CSB+7MTWjRuh1ydOYkWfi3P0sWhVUM/AXNpVX4eiD8ypfFDz
+T6mpqjoJ/JwrgYRmkjYtRlban1dAtVVPHCMYWg52SEVq5wKiufYT1EMFBnlrhHNXuYxMxGS5KfB
Lw/pj9KrXOMwPS1H0NO+T7+cRUd5XYm9PmZ84llLeH+FBCut3/oA0jUe5h58PEwejdqRXgHjCpRX
9RQF8Vko3ydYL599TpKZNLEM0xNB/lR/BuLJMcvvtw+5yEv5WbW4SqoxpqRD2jR5TGU39cKD5lWH
3M8e9MNta5tHUQf0CKk8NKp43Ic9GYs2xxV8NHqmyXPdfbGkzFu6t5YKCqWbUcXAYwiPcZQH3tvz
F8ErjZa5mSyG94gGsFlkZuECbywSk9v8RBdWuBDZQn1RAiKjdafqZRl+FG+jsLIgWggXHrW8hKKk
DBPjk/G1vWNMMOqX+BM0Gj6z64s8igoqm98Igz54pSIfW01iR6PeSFlDGpeQnyBKxWP4JM+ggASr
Q4oa7W2H2NxAE9uEDNcEYJELWl3RS1bdQg+qGgrLq00JhUbTPlBhdri5jRZTkAGCBSPLXPDIZtCr
RZT5Q5ID8vmtW/5Y64dFCiDeQMpK3vul19dlOSWQTE2BJ4/b5uOA+Vx1LH7d3q31fAFsYGAdTxzU
2PAnbhV9kVCw7CGTVlE8JDio4d7eMemk3P3jEhMzhWIWWLBQ0UJd5Ho5EN8bpbCAqbp+kJKXIjrF
IiLbFQoeSSbKS1gNkwwF5z6XsY9Vb+ShDhvkg/TBOg5n+1k9vHVvxV0ICHz6FJ/Nl9s7uOVvlxa5
rKnN6rq3mcXFfrDJfgkfK0mQb2x52qUJLibEfQyoCkkhoGb15Esz2FC7H/NG8HRbt5O5vePigjku
o2ZGCKUxRISsI9kbj+Q+OkD9BoxXw34R2NvKLi5XxbkDUNOVNTPPG3DxzZaXJSCAgkC4aAR03WR7
X5eFUwrVM0YfeO13FuSs8MAbO9THWfWY7odA2v038tbbK/ptiP37ixtCMSZC8gEr6pWf6uTJxQx9
42CgP2573OaHQvUKtVrEuTXcdmwwkN6ZM7pcR9WNXaR/k2spEPYbPC1od3b/IHq7bTk5Q1WiaiWj
o8ED9WS1S8Y0hMVYsl25GBzV/B6F3u11bRqBRJHCZEYBaODObiQBSa+AjM+tlyBPHiLipYrgJIlM
8Ie1MKRBL/F0a+svBhhZ1eE+FcIHth6IqG7bGFVB3QjiHNx5rbtBiscUCyk/TwHE6VwF0NDobH6s
7sxjfjQPtoAdYF3MhItfWuSObrN0clQVsKg8WEzm0UkfsrN+T876E2YIXfmTeRBBGNjFwL/lAMRg
lVNcfysGvirB7LtWAiiNwTSUDowD6uq+WJVg1S3EygwglFnV1EK1lrvO69roxwrk+WBxmUDNRBsn
mrTWKTOagxTSlPxU7w2nMVuBM25msSbUe1BdQi8Ip+z6MNOZ9dUyAM6jb4AB7DEU7yWIhe89UfFL
hLkEv5twebQKcD1CsItbJubGpBZqE8jJjnj++MqensK7xpsDAJZOxr2Q3IidJd4euuGgnkLtG6o0
3LU/VEDcgoAY9sC0lezrD/9oIRkn8Sty68wh7rKVIU2XCXesyVhBKYVkCmRHNSezf8rtuagFz0fm
36vlYMofiBXgocAUe/2xTGWGaKEpN64Mekv7Vz+IgAVbBsCjC3cH2pvpMF8b0BKgQ6myYDxEqu90
DcQtwBPfDn/bJvC74ygb8AJun+iolHE2wERMT1YPNnNB7NsMS++b8x8DXPCTh3Ey0hEG+kDbjTq4
wZhOIADXqqNpwB21O1SxBFh1oVEuFkYLtHLGGUbt1k9eGS0oxMhP6qH2szxggB4xRHO1kShuM1w5
dLFYF5cnEsqMbGyMjspuWWC6FMIzqTN3kN+4/bnWMZczw1UszMaoU3MBPS0Yid+Mp2gPCpgz43vC
XMobcQsv8UTX8CrBYBxPIEZnuAImU8+5eS3J1jx3YGKyrW+l/DaV98P8QW0+3V7Zxv5dWlG53mlP
u7bIMX31zp9CAKBp7fHpfzPB+bqOQSitH8CbRJPwl2IsP5WhD26bWIWd673in+tEj4bF0DHkDviW
7bad1cXOaA1F5NhaVHu3jW18GDw3cU8BMoBbip8FoUVbWnGHZuKok4NR4Eq09e+TlbyRVP1y2xT7
xlehDox3jIYfwQhPw9Ug1GIXzRTnkPpUgdGieelHxiEDCe78HNfPRRW5NI0FkWlrdZcmucCR5c1E
9Qr6rMtg/Ry0NHX0aFTdIZ/PqWUdbq9v47tdrY8LGFNE1NgcsD5LPxVgGTOnh8QU0T6ub3duF9kZ
uEjVU6k3dW2Elc4nn80AguZ+DUrm4xyADHdfCDGGbItWXw25BIbPwbMDXcBrexMIfiDojC1sPQQM
CM6xfAJkS2CALHeixuXW9yIsZ0F3DIFQ45KJwtL6TFPnEfMI5mFqbGfos6/dYLjVMu5uf63Njby0
xUVBy17MKZthqwSr60H1ocXhWaCc/FodKk86YJ7ntsGN4PQe3XEI0GZccSL1S0uMul9ktw6NAKs8
zJiMvm1ilXLCN9gF8v8muCWhqxm3WQYTc/gY5rr+RZ2kGbwpAzJANhkC8vXax5ygIGCtn3XvdkFE
ytAWkPziPB/jGumkNbAbJ47xNPuqXwbFDjJmBCqcPer7outkey9/G+QOQWFVZW+M+ERGZ53afHbS
IRPckiIT7LRfnLMO6BK1jmWQDcsJ+qYKpH8KIqJYfydb408XkNr/7hw7EBdWjCjvZ+BtYGWkSmCF
47GRlsHr8rYk3qQWP/NCmokT2yFKDb3V6b6VNNNjv0Dmt1Tz1EHVAJS6c/cZvEf9x6xdLAv/9RCd
IYqjPjSJAroqpVv2qtIaO1tNZS+SrOE75ESJ7XS9XDcOLmaqoVfRFJ8Aru4/GU0Owp+hW8bPRlMa
0MNJwOIxmJjgd1Qj6sCkGBlnWc0xFEU7+Zhi0OdPOZGZQ/2+lfhOw6QuJLSnAkoCmaP0p9J+JJGo
3Lp5WOCvkLkGtGCNU43o1MymiZtcXfJ9EpU/YPNlSiFWW4dD6ukLUO1tkexvn9F13ZKtDW9DsCsZ
kCrniXsbe9IYsEcGrSZgO2BEDLpA153Fx9iVcBp9604yNNT9wQ8ErAtfmTAqlbY9xCnRTT7n1TGv
TjH5cHtBmyaQ22GkEwgNkGBeuzBoNW1jTCbZpZb2EYjsyJ2KYtfbtHP+wtDFWeEuhzSLUqtlZyVd
KnBJmNF5IdNHOZwFaJNNx7iww0XRTknzFFMDyFMqsKlrz/FoO1J7b4DorYn3RI4EUXtzAy/scRsI
LeFoLiM4RF2Ca3V0bMj7aYtg87aSftwN/0Yag8uNST/k2ZLDiqk41o5RYlupYz2aQIzZu/EAsN/Z
9EQsK+yT3AhvfFHbKPPYskJ8MkNC3w5UsAsCVlo40tL1Tm6QPdUGwbCNIG7zHD1LX6kaZmzwhrLs
X8CX3Suj6GrY/GC/Pf6dmvUiaEvUJLGcY1U59o6YTmcdjfHtL5z9wgb3zrDsbJoaAza0GTRU5pHg
rUvnl//NCJceq2Mcdy2FkT7XQbEw+Q3pz3gP/E00v1gLlx4wLVqMeDIz7XmJW98i31Shg7NTsnK1
CyPMLy4+SpLpOdJXGKGBgVr5tJ+OEtAMIoVs0bdn//7CjG7XtbVUiHZL+q2rSkcCnoWWInVRkRUu
LZAsVUrQaMRhBaNOGzdBTK0T8GuCHHjzeF7sGRdR6yjs6mjAnoXqjigfQ+t16PYyBhrtzL3taZun
EgBtkLCYyO9XHTSaplAeBot2UQKesLziGf8/WuC2zE5GHH1zRKhpvzXxt16KBBFUtARus3pVS+Io
w2bl7bmzHjRhlYsd6ZUHX+wRd++gbDvFbY6PDoHqX2wYmTU041MKLknRq060Fu7KyYkkpxYzZZCX
LC5RWBC0yDZP4++18Amc3EVj1kQwkA1jMHRQ78qMZ61E0UyV7tvCvB+QYUGm6uV/cjMeJpJhxjnD
pCewKebkaXl1MPJMcGa2jiZjtMN0BYYboL5wHQCMmpRxJTET0rd+Sp1WfkD6I/C1rYN5aYT7PmCX
yLJahRE1cRPpcwdmpn72Bz10xiw+3N6zzQWxKUKMiwJSzquGtc00TCkLAraeB/awsxbLrWpRGVpk
hXnkRdwEIecYTjVWVCuxa9YYwy39JPvz4hwai7+Xwn6JCyNRneVpr8NILD+q6XctE7gXiyH8Cb38
+VyMkdSoKzA/gK2SvFl+ahWnzxQI+4ioQzffCJeGuFhjVnkISsVhdmsMmdT6Lmq6/dA3ThOdQvNF
WaA6BOId+hI1hiCMipbIuXfXQ2bJbi1oYKBzAMna0CA+JUW6j/KO7uaBVH8TVy/Xyvm6lqptt7BN
rWN/mb/b5bfb/r0V6y5+vsYlvlVOF2gzo9qN0vAOoGi/EJWStoIdGm6MjQjojVX/Qy7SIrQoLExS
4cyLm5eTQ81znL4o9WtBPtYY1rm9pnVzAo9I1PkUi/VpIQDAbxoZQ6BfYJIGOnGNX52bQiYxgWSr
N72joNuPIhaXzX1Ed1sBUT36fTwz8GgstCTzgDsDowTJU6KJ4F0iA5zrtZEy9hIG91wZdVraBRr9
dXvXRAa4TcuAsUmsCitQ4juMkmuj4Odv+8G/O8TT8Kp0qeNQAUO8fAyP2THZ6bvFB23s/vYyNiuX
sCKjn6IBm8bz2lV2mNeNhXXMx/iRtaVMP36lvg4dvsgToT43F3VhjIt5WbSY4G3BohjlLtlnO6br
ou5FCGGRGS7iqUoFwmn2bTTS/2gnvaudRprIPrezNzIWb4UpETA9L5UPSYsp+tOoh3EjxuzBjhSq
3Cb3ECKtUoygZ0bU66YjdHQ/zov9NhG5CJSMvN3+fJs34cWGcm6+NBpdohzxLqzepiWgLXFS0YzE
Zv5wYYPz9Ertx1GR2G7OuzR/ai3JsQHrmRd/+XF7Ne8w1dWd+NsU/xhWkzDLKXNG7Zy8GscahDaS
W42O+dF6ZEw6jMwpih3z0P5NAe/iGOj8E1mx6KKwgISxbAfa2/tInR9iTQtSUBI4oTz5ale8CJa7
laRjeh7xjzVqV8rVKZlGo+6SCYE32rMJ2wLdRkdx03187P8qD7i0xi2xoLaUzhq0QbRd+lj41a4h
9/q5u6sCiG8aT4K1re5+m1GmYdAKdIj4S551sWr0PElGeGZ8KF7V0ctfGF2m9iUMwIv7GQohOhRC
koAI3gois9zhM7sBKj0VM4vO7ZDv1Yy6c3MOtd3t9a3CP7c8cp0dgq3NnIoOdsBK69jhXSuLAvMq
iHEW2G9wkX/mwAVr8QQL2tn80FbOVw0wNzsg0DA2vOgOsmKZ6qDbxDbx8BeLw70MsWkUe9FkvTad
FJWiDdDlcbtUtl1zQF2/mHoBEGNzBy+McKELkkJ9GoKGxZWnoXzWeqkGI/UgqkqsAiR2kY0F60zL
WF7VrNMoVqhh0Mkt2rly6w40SL1VGofYmESY9TXCkrPF+R64B+WmJAojAOsPxbHf5xjKBJb8JLpG
36Wkr+Ik6HgUsFYSFEB0pv92/YG0Ql6s0XpXJAx306H7Wj6WoP2C2E/xsXywTww41XiLq7v0Y3qi
X+PRz7z5kHm2l3267StrrDH7XRj/EiMLAKU/5yyAQsaLrkCymAYkAF9br/rzeKgGb9bAV2O8TwnK
4089uxdzta+zF2YcLN8An7NZQb4UFNmdQhKSId/XQCdbo/8B6snEGT/LYCeIfVHaum0PNnG5gwkY
QPHrjVcXgHjUssLJ8OG4Phu+tZ+7oDuUwDOKPvP6OoQlAoCrwhhKsb1ckIFUlpxBzHPE+PISxI9A
NO5YfcWfHyzFoT4bdyo1x/Cj1/hPC9/MsgKiWSa7A0QZd+fjH8QUAJzeNdX/4+y6ei3FueUvQiIZ
w6uBnU7O4QV1JIMNJphff4seaeZsDjrc/h5mNGq1Zm3sZXuFWlUofZQsF+NG1jG7xdKFP1hYUmgN
tZ26atYG0RxIVFW/qbPn7b3r/HD7MvjaRVfugI8fQxcPX6vFea5xaIGMXhOA2sk3rYaVCd1/bWbl
Qjszszz+DRSuJ4lBC91Qb4B1Q/GPjjL82sgfD/tq3ZY+QVJwrJUuygaoFWOmnRzE7x7U+uodAGjQ
sk/XLQ5+AwbMISCAm4G+Ru63T958O3/1MxYHASS0JtgtcQM1IvaJ89SqFJCbhyjBn6BrPMZbz+Gn
WAkeadvzvATBf2G64fzkFfVglQ1IbIEzAzdPaLyUvmT1P+Npm630zw0u2AAwFNSyGGKFMNTCWjY5
tadLJf/wbjt+tYNW6WBDrhT5GNTKU36Ig7vnr7d2xU0xTgX2LVASzF3kxUWqqpYIFwIGvupGN4i7
8bfy8tLXPG/ceN8/YyzmFAWstnhAwG0Bio7zxUw6oSSXg/Tt9z7QQ1C87ceL/Gr2nPLtf+hz/MmI
ZlkGzLyAvn1xAK2CJnmsJulbnmHcOtY0HbqW5AFpy+7tf1jE/5Kv5cWF2QNKNUeAtCU/eVPOxumm
Fxs93c8Fk0WGt6gCmbXBm65uxj8Dk8O3CV4YzDrikkWF3/WsYdsyMut79t+XLW8x6dlQ5i30f1zS
Riwd3bq3HqjgtX25c+lfU8EDzW6BWBmvK2rTUERbXDR2IbOuo4icUpEdyWRe5GRLdm3V4z+YWJwy
L8p0KWPkP7XZxgFR1qNmv1Q5+fG1T6yFKCivW3hBQXv8mUSIRmC+zTpkPm1ht+iHy/KGgtMPcQI1
om9lrMcMAW/K2qz8maQ0fpL69NZ5/ZOZ9RxNeru5ytNuPGSpY7xRV+lPGz9wfk4Xt+nZD1zURcox
JaXUrVkaeZ4VLQ+g2/MVzmW9B1DAfJjrMeVNdwNY+tNfz6Nhn4EfQb0CDTXAhBfXTkKyxq1sQ/pT
zYFKOnVlsquHaOO5X9tqD8KNOqRwcfUsA7WhiuRQZnT0EydhzgBWcOdbUWwkf7O/LJfxo5HFMnad
1gxVDRI/0ipfyF3fxeHXO7X6GSauTAD4oa5oLuKixDad1J3TiVxkLM8u4uaVxlsNmw0jS5JKTcSO
1RkeUJkmZJY77Vs2FBCKNJ6+/pbV1frvW5YTCZAfpjIf8N7Yygyy1DvVsbf72sTaOwomeiDtQQYB
KOESzAdV3qagJm7K6OoVM6LztZXdpP7LpdsEsZ8H22oPq4vngfkedFcQB1zOaI2uBXpsAYt/9GO8
7zFkcRp3IxqZHemTo30wsgj1+Aw5Bc/+6DtuCWprL9B59zSVtDyAMo0EXy/iH4z2whq4NnBxzRRa
GCBZuLWivTDqGje/CONv8cE4mJXfH0SAqrDN0j/jbvqh2pO3nBFW7kCFX+w3SQLmN+3Tj8DiYZ4U
MpKfeP5Toaa66wagJGV5svs0rCt+ApXPbc6NnKFadmuMQ8JyvX7g1qay9LygS+tg5QTuH6IUnr0c
XiyV00aGRC3nHy66em9YRxR2QHmUnYpfMQ+/XvK1PM/+aG+55Kk1xZ0FVcbZ3qxblQTuo7Wfp0Pi
oHz52trKQTwztriB3cZ2NT2Z6b7c4Z6LXVPzDdDMloVFrWUCeZCuE3yOnbTz0KLVu39/v599w+Ji
NDEVZHP0Ev0I0s2eNe3wGD9qLtm4s1Y3Bj6Id9ydKfqWgsOaNSS6l/ad74iORVKyfEIa4L6YThei
Mn1M+vjQeLcJ5Y9kjAK9MTc+dN6MpSd+/AGLD63TxpGqBv8WeGlZxb1dBzPOIB886PpVWwCBz81b
8HMi/591leZp8eV1loxKTVAWg7iu4/qTibk7JwZxTFXsgAr1yyR7HrkO2Qu7Y8mEZKEW+792zrMf
sLjq0hZnnab4Af1oo1T3zM2/936I0OFmQfUInD5LCGsEvEDRaJBYbYq3qLuqxVbhe+WyBhk5StHA
x3rgFVt+gbC9opgKECAUY3dIu2REwbblV0QT07H3+vL41yuGCT/4iDXP+n3ieaCjWQk3h4CmkXwz
hwPlW03utVcVrA7oMSFNRHFzWReKwI1RSlX1GFGfXmfY74hWmntJ3iluqOwU79rD5qjkvEoLvz+z
OV8xH8rRXdK1yJbtya+aLMyy0m/Hgo0JZ9S8i4YbD9oPxpvr/SwRSVpbx2BlC2cWy1nbjtK5rXBu
PDXTKgOXJGJUR14YtXldyiFMis5kbf73GAKM8pq6DmdBxRi9mYUxKFT1uZ040jcqQg4mEq9AF073
9+cKhPwIvR3EESC7W6RXRmlTVdee9KsY/ciWxc3D1264lqVigBK1WQIPQbFukXW3tWuPfYJIuGSv
Q2gEINDYURQr53wxfthiN9k0tzhmbapnUnmN+kMTGLfM9nv07nzPH/0xRGohESUEW9iztfvx7CMX
y0giS0TKgdW5o9zfxKHmRw/d0TwMF1uJ0uYXLo5AH/OMJBqyNBNVkxHj5WAFxQM0yxylDOlAsF1m
Wz3qyJagqQNpAxTAFs5oTfi8ZJTKx7GqZqEPiGpjtsg0WNexSfkThmJm0quthV2JGLCu/9pddmKb
seoLY3aeGOT/fZEHabERk6w8pGcWFu6ZTzyHHhW+TKc9AxQmmJLrojpk7W3XbXXrVpKCM1tL37R1
kQJ8hPw6i65EKa9Jzt86oW2kBVu7tUx3eI7paFdi1Wa+UZoEvPfzMNnNMXqF8fwIOujiYZtLfC0q
QnmDeJB0nVsTyytLc4XKiLIhPgR5XBBG7OK9Rdg/yjOZvyUosraaSOQx64JhELCJLHwSFPoKs0Am
BDdMEgcY0rgAqniCkn16v3GFrSQdmG7519IS+VkVRTqRKp61qPvLrKoORmHdVJVn+5md/4w889Do
7aUcK8/vVfX2tfW1I/DR+MJBoTSg8Z7AaXg7sLGbGNlqJ60vpIOiL8IFE63W82cNi5jwxMW8rDBJ
2OQ3eWeG7ian3NrLbUOGF0IeyB9RgDm3Yg7t2JIIpZfZKafAYNNhLlXSPWY8L7aS1VVXdCGkgGwA
nSN3OZxNI4VrJYYr6kUw63MmEOoBpgEix+jI5bstqM9aWRRW/rW3HNPO08mORYKOXHIE/uWIgdJj
deFdzROsfO9ctxsUC2tb9tHcwikgj+nQZv68odlpxZWg31BkZ3/veKjGgZsfOQ7af4tsDTJVMeSb
4XiufVHwN0P+PS8yQhwU/ExwamFOG8C/c5cAn7UTy4RMvnztA7IzDlbMbDb5ejBTX2y9JWuNcQzq
Q7dm7ibOxaBzc0ZlOQjTAExCIXlHD0mQ+9Zev2w2BypW4kTwSaNRRCy0byAHdG7ILuycCoFGg+II
Nype/Gp1+W540QU3s+PXu7RWVXbnfQBgErKi0FY6NyZKbxi4gbwiO+bX9T0oYIJqCsDghPn3PxoH
ExhQX/LdpuTiyoE+M7xYzqlBNFxFDVLQq/TegvBdDtTQ9Pt/rqehiuYgzQBllP6pcFu0JujBPYmG
igO12yaoaAmY2UZHZeVUnRlZLKW0Op3ksxGo6N3XRveum9MOvHIbNBwrNzpELyC8gg8CjY65WDgq
9XQsCXZMTymUPZA/t1sqiGv335mNxeHVTLgEaTBnhVlZKJWh3hk0wGKAcnwX77QNxqPP6wapWaTO
4DYH/OETjHacpKh7F0101PbfbSji5W123VRqI1Rb+SgTFZe5Y0g8PFdLUhbhSlCbe8DOkBvkXf4M
L8l9skdkePX/iHnnO/Q81UTzc9acAg/fDNxZxPRd4Rq1zYESLfPoyrDHXRUB/Bd3hyGlL2aE6iev
IBpcmsRXLoi/RP+ycbRXfgFoAKEHBPqUuSax2MRR0yvAhWYiC1CeJ2/zAHqKUBuMpJsSIp99Er01
1EkhHgIFcPRIz2+Rvu9z0zBHiH+qU9qpEMwWG1Hp50sRFsCpjsYLbkbwgZxbaJ0+z2dadV9GdXad
RyIKsoSqS0Ez86qwBQrLG8v3+YI6t7hYPsKVnvEe3+S1e2dPkLEgFLbAhjD5DuoT3A42DM6fsPAY
4LvATk+hcAeym8WrbIpshCwQJG3+4fl3fCJZrzMDyiSUSdYFkEjZOzHL7SNEszdr4/MefTaPRwd4
/Zn6ZBEQR07spELDhTzuov1wNSIKqS5GjsyXMzPge30rn1lxGnzvvwaXcTGIh21HDLgvaepetbl9
qqvHr5d0y8JiRVU6YWjZhRpYLdBcfs6s4a+DHBPAJjQEka3oLuAOC68Urd3VEgZcvuPNPZiPNwys
uD2uDjB/4GTN+7I4WGCnGIldQmbL1e4phmvdxA7KyQrc3Nhwv8+3MD7FRlsT1UXyWSzbau1p7GaR
KtQH9nql7UXVnNIi2zjHK7WOczuLY2VW0gUPNWj7wNayK96sgxeWwNHiGuZ7Iwu/doC1j8KNAVbU
GY3y6d0fhpgMaYmCvm5Phq+oIEENDYCAR1m2EVOvFFZM+tHW4vlvtLYeh3imWtoPzzVYaHbxSbIX
+ZxHs34pyhubzDernwdeXNQUEWV/ujH0ToOAdIqeC2HmCbMIl/NDne6NfXuUEKIHfcImz8j6Z+JD
8YJCYghef+7yaQKyua4FSQxpQgB6VVjBJjTOi2Bs2Ag4nw4asM2q1drlhLcUxUZgND9Py6Ino0wJ
ILGfecxVR2dPwXSshRAdcx/G8H8iAAVD/0eLi+10jcnQxgywxSSpbi2P3+aduBgjj42lu//aS9cu
flQIgIAFeB+l9sXb1kW5pWVjjz7dANgSiEbGN5HT0OizvePwjYh/3p/lNQ/q5lluCHyjOBfn+5f0
UtMwwdL4rrJvSzt5H0h53UVoxaB5rtzusgMP1dffZ6x/IHI01L1XSv0l+H9Eqae9n/6OwRs37x00
uAxIcLQ/tCvzR3OdhRpUVeOXvzeMfA1oDQxogYp0+aZZieyo8MBoMlMjTkEV9Cn7h2a1f/nhAD4Z
qqAMklD/68ktIAeBrJh53dDr/rTKQzrEsbBI72eq1w92VEhIQOZi43VY2cs/XopwAahwKI6c76Wp
hALaB5Wlxm4ZpmInglK155P+voPYU1e8biznynsKe/Osh4nygW0tfGfoPFE3FEFYAw0VAHn9EmhC
SG8NAVSx9nkwHMoNfP1a0H5mcnEMzTJHM7SEyXGnwj/6bdp96stwLoy0xZX9P7SlsJYoP6LIZCEA
WQIY9QaKuKoiwL/fyCDad/sksKbvs8lZQ8AxQlAbWxrbusv/lHjOzyWCLsjTAAmPG+AT+f1kmqgC
Jg2U7UOIQ4/MnSfZfA6KY4jypUyYrCyhdQYqQqgJNDgszkZe+fmQnv+AxcVeSdFEmpSoQaXWKzj9
WDSWrB3ozkxJMPb93+8sdHjQ/EOPEZQg4Ek9d9560kp3yHEpiFABJpaARi2/wqAGHq7s7u+LlGi6
AQqLhBm5EO71c2Pcg6p9j7k9nxjPPH+UkEQtNoLN1R1EPxNgQ/S5nU9dDupM0TDmGDhRbY7OEe94
ME2I12MnYlMGHvbkRwFtbMt6KjxQImPEAfqRrpY8J+RdOc5JH19dAOVseglSw0PRff/69H4+vFiC
/37eshkCPZgm0j3sLwC6fqUJFnkbT8vKPT+3NlEHnmtk0F1crHLeJkbNAUL0pW5fDpzSnSRu8+BO
WsriivQ/p7Qfg7y16M4GLpnRWs9fDCmr1Fd1ZRrB0BKHJcLWwtz2xHOR6vWTWcotyObne/Psdy5h
+0bs6lZdg/XVHdPAA/6oGls2VT8neDwF9BU8+hvZ5Oc4HhaBxQbqB+gjYFHP/U9z6hh62F7nG2IA
vOhQ6NaVip4Moe++3uX51CyvkY+GFqfYdEBgUw4wlJjPWn/Ss4LhEdx4d1aCwPlzUJrE7DPEf5dw
yzJxE50PGbJxCO7NTdke2iB+G6jgWmegfq+3y68rH2bOSnu4GgG/hpedryCnKaqi9Sh97yG+1yFw
ME/ikQwT3gMSY1IwlKY2ra5sG1gF5hFYYDs+Ny5Luxj6hAtM4bjV0TbGg15Fu8QwcX74RvVw5aUD
zg8hJzJ/BNefHp6Ryo4b8841PxQU6sqw3Ks3Y2/unEMSbtEF4jx+dhSMNaK1juDBnR+e8/Uchjbl
aYwqc0OItFlM3fY0jVO0L5P+p6l5AWpyFxlHd2oyi/SqsJrH3JA/vKHJdwW3dCh+9ne9nlW+nXbl
XT1NGKeNndh3sik6aHb74A78NpvcXwZpvuWad8AY229obT06iTphEg/gquhWEu4Eo0eL45hPIytb
bU/jMXTNSPPdqHiUdotHsGxuKkuGtYQMWJzetq7FKrNhossDp+EmtKH0w2CoY4bpVB9Ao3xvySx/
kG43XHoYr9pljpb78ZRUx7HJ31Oai9D24gk4pO6NiPbG1qqJ5ZZKWdNXUE6n7i+t53mA+ZffSee+
NGTYc4hYZhMYICy9qqB1Re84wfB1KmKXFVYLKmYZaw884tCZtUvht9PQX9X9rH7cPmkGCbUWEqnU
OUxjceOahTwOFSgUu7RGZwlOz4ohvyhEVhxI1zzxdrqJhuohBvMJa1DzReNuuOkND9p43kvceEHM
6VWu459CO3B9+tZpirBC005yKN6j3kUW5rrlbSp4y2QzS6eYBFFiKx/KGoMgk1G9phDWqdoJHNK1
ASF5GdEQZKrGBaGASU2dc+/QWDHH4tHOLEpx5SV5tXMdoW5ppsqwKuS4V7ZxRTkkUatcT5huZlXQ
8RrDA2b/Kkn85LhJiT6TVx2wHScz1ZLAiFy/lOQx6jrQu/VdHfY5v27rFvqPmEQ/Cpn4xEMrrJwa
VPnSV1lUJ1U2PxMlmiM+zz5MnB5SDF4CwpwAji0GtH4kLoFSUMoUHcDb0lY/PTK8O7bSYF9BqgZs
fceiKZ5KrY+DJnF1Nlid7dOhL/a6qX7nsvrVybYKRsRBPuL7uyRqelZr2RCIrCp8LU34ZRybCcCB
xnufGXdEYaa7tCeWNFnDwJPn7Nqs1sIositsePYc1c2t4qgxN9ASG5DcCbMPXO7Yvls0xkNmCUgP
jTRhltX9LjtKbmtT+9Y3U5hJ7V6LtRLw3LFj0oqmC2pxUE9mP9vanPZSqt/oFRH05yMO3kn8CEhS
gqgVLJVZljJAE35Opn7UnPQxrZNTTJEEdehnSnFoCs6SNP/RxM1dD/YExqmDSSw57DtLAxm/QkI0
FONl25rv6dgOLKMcvJNT5IL1HZN0jWGWe1TG3mWkHSF3c1mC/Kkbp5blziiYRzmYpsvqzeLTiajc
YnY7BV7mhYWDnK/Nd5kb/2pIFDqqfxkVfZ46/iSF9b3xomfA/H98/SiuhLYYAgab85z0YvpqcdcV
0hVOZWAQqsv7iwyT1PPcf6FFAbW6b1ToGwj+tav8zN7yrbJFCWRUNSsWj8FMLIhs10aN6x/kbboR
2K0FnmfmFm8+3qYOWRKu8jZ0GzbnZfXT8MR3gFjKgPrzjGUGVCfDzs5q1913VW4EBHNgt4g6zn7B
IvCLorlC1aAnNXlquvS8JsfUiWfWfp8glYnshp8k3jyLCdAF1IxGDt2IPVd+ARAIBLTdwFajcbr4
BWC7zTTidoBz5EX7aqveubYyTQ+6KAW/mi2NIYx47Qb6VDp+WbfWZjt67UFF8I/8Al2fWZL+/EG1
lKZiEsHJ5p6ZdZme7GOHjpmzS06bGiHm5/WeI/l/bS0K2y548DPiwdYsZjoFc9nPu253Huj9ouut
3Gml820B3IHZXYAJ0XZchl6lR0erGOBfQ9ywnAO2UhwiWuMteY+hlhhZTKdpEMf9hletZCywO2Nn
XBfxpr04tmqyhbAiCIyDjwvK2wgNqnz39c2wElVi8gkjki5BdA6BgfNN6zyz5JkLE+b03ma3Fr81
i7uvTaxUvC3MPyMbQusRPNfLvmPZVUVV6C3mFIHuo2A+mNXKFThj9IO7kcOv3zyASeIsodcJwMz5
9+T60FdDg60ad+l9ty/31pWL4VmTcX8bSziv/6dTP1ct53ko7NHCC51JTKjWwguNQdtVep2zNGnv
kta7qqjayqBWDjgEkuYqF8JjDJAsvgzSMMqKZ1REdpRH42KmEpr7YVvOvuYQH8wss2RbDZ1ZGTDD
TQcKSY+JjILarv8+Hfz4MUuilk5386RE4OWb7X2V3LbGbjLuKGb+N1xvfYf+XTQy3yMf8M46JO0o
GNYRzLx7N+p55sTSfDvooRBi7Eff8vEe7LZyi60lnGv5H4xCkylykvm6yK27MX2c+G1ivXz9Yavf
9eFBn3/CBxNgy5sMSN5IP674rnXtU0Sti5JM+0xr91+bWoFDYnb0P1vLe12vEs+BYOQ/9/pw3Rxn
2THrakQrfVYGaX5V+812x+oSfrC5OFnoEacIY/B90Xt87/jFTgCZM18ciHXvVdC0jO+3EDkrt+3Z
dy58pbRHexAE3+l1J4dfmc5Wg2xj05Y69k7ctyLVYUCEIFM0dmWY7YwYjMsNSpzzYtY7+0JdeBt1
ua21nL/7g680xM7oQLCWY6aFQ0bn8ZKbvuk3/GTLzMIlBfJiO3VgpnUjjLQcIjL4ntowsvYUn23S
vMYfPib1jBpqWVhD6DPMcnFXNJznx/SLrXtwzRuguTOLSoE94JNceqZoXY0SDyMl0CVGPbOgW28V
xW9dPh8O6h1zjwQF4GVve9TaNNEVmudtiN7/d4UOZv9QBPrAzJ8VeokQ4EbxYfC3x9CdP52RT7aR
DxB0E2eFuvm3fVjHIsKTVVgzMqBzcx912+g1Tnl9SwZwbLCMR5imVmZchkPkDTfNSKEU39Vi2qUx
GGEyjE0d2x4YOUDb28AZm65lbuXxV+7FpR8jEmR5Jb9ZsdXvNFTAn5TUjEtul/1JUKGYJ1Rz1Hg6
3LlqZgDPSM1ckYaGsgA5nTAvrUWsS9xr126CrrGvPaSmA+rwHZ/2oi1vzRxQkCI/qiy6SYsELBmu
FyjwEnQFSs91vlO82QmNZqwmNCyLKcxTzlktgZI0pgCdgF2eoPajga8ZY9JWCQGOmKABKa4zq77L
2t9D3QaRUKBIo8zteUAc9W52CJKKu764V53pT/rvHjFfHxm3vdUEgx6qzmOVjC9rVHy6Ca1gw8Aq
7vuWBhmHeqIZ7SIr9x0d+Wz1WMQOJsJSwDUnCRkaQZmR2JdeypEsIRuHUg2mwbpdZl7bKW6LhrKK
xkwm/S0xxXXCx4ND3trMfhmNPqxMxKYyg81J7onzbNJ8xw3DFwP304qiHJEEJYamkjjoqWJa5D1X
dfkL+bcPjWPfqJMj/voR1ve6XvN9N8tLRDT50SND7Vx+IA0Pi17svDq+cpv6h6b1YVbqF6XLWeGa
B6LJK+n8HDzvp82ty0ZZpz6vWKSp760Afiit9oZ2EuV0lSP9Ar89I6Cbj2Nvrxv8cqzLHRQvHTbS
p15Xl2Z/Q9r8x0hBythbaB+4rGqzsBWYr8R+Vc2da9bXEKIBxaVW7zG1+Cuf6us6Hq718veEISNh
11f9iNGHrnmADjEEOyqeQeoifs9J7PjS1q7iqmV9neyGkfgWlEn0vNzHutqNtGVN50Hw8q1INFZk
+t4mHBIq4xGk5dctta5zYvyGduVBj7pTLcyCCau5yJusZyLhx8x+VrI5tgZqezakSMDyMmaHgbxo
9r3b8RvIbwS6UTLSQDt+yI7GOCIl7y8GQn6B5uAebcbANOsLNyp9g0IMgqLw4Fpqrw31e0OnQ9TX
exVN10OmHqVbfFOkuQBSEgVI41V6CoeJ6GyKUmYlVlAUYKhO2okJT8e5cB/NGgGRQPUfYh6gKqc3
FtZDFIEV/64Bx7Mjg2UN9dPyVk/3sfeUoTJTJ6xuup20gq6N915vh25ZBkPvYNt+2m23i90y7CXo
7wE13U2aUfsipvySdiJmxGi0iySumiBqFQQd02J8yR1T802kUkiPNRvLZgWVkK9izI5eEr+1aBZc
Zl4kAHdwAqo131RusEqPHnoDYqFlfChGICBkfSpzc2RKL54SSzt5ZDy0yJHZJPSTpil6q0Rb+0OJ
Ip1pcJZ23ptduqC3hipFnRUF6/vaDnvSPk51DoxXfkFqHuqaJQJBknsqQGpKeG/4Zc9Bmejh7zZv
WlVdFGkV+1HGq6C0VSD1PmjHSV1LD9T8ZaeSY0SEwQw+oCinJ0+WUV7amXGNhzdibVu/jZqj79Mm
O7ldf4yj5BBTRPe4QoYSxb8R81YjvUBt88fo4tDlzqVZwZttz2PRpIeRSP2MWiEtXV+O8job6W7U
0FvS1TcIYhxGqh2a1gaEurzGHO6bGyfHlmvfRd89ezmAHYz05Rho0vqpNLNjVA2KFWW1r7OyCnga
6SyV7nSdOfazoKCnq6BCTdwElTD8SUyzGw4CDlbZbcVAscA09L1YS4jGMs2a/NSjqLzi3zc8MdOw
7MAm9OdlqbI6Pdj69Ih50V0EKu5Z9rIH8N8cmvbUdKn+1kXGXc/7IHGdB2BwfV0AgBh50g7VJO6b
Ua9Y0aPOB6EW7VuqhGC1KJ4xsl4zG1yMPm0wURUb2lWiiaMmbWBcU++prq0aHT/dDNrUwwBpLxpG
uVHiD7XmKhXTW8UhXGPZIqyElxwwjufnxGV6M6ITwGs/LuMyaBUE2ZVhRfue5ApvikOxxKkGcl+4
UupggHcE8HZv1BPiVXADw2P6WyFt1OIndEH74UGPp9PYTG+6GYdRXd0I3bwkab5LCnNHjFh7hsRk
7au4eh/khIIVTwtfWm3pV33GHbySRo56bl2MF1qeeYGLPbmQSpDbjIjkNOi58z3rx/teR79zF+VJ
ml4D+q5e256oSxQC21/6/O4rWshQaK1zjWgqlvtegX4dypZvTep0QdoML66V/ohaREBJTNAAL+wx
CeMJPLMMnEoPZFIlOBlbDG9SWuxLaEvJMCdquJ2qoWN6yi00OOo0GCp7BLUO1v82HeMfzWB816rk
uh4M94VXXJU7nhR92Me0f65KCjKo3uJ4t92mMP0y6/urIYZCBBVZEqSgK4BIiB1myv2ZjOQB/eYC
+roFFBjNcdwXFUYgmpI/8AZ83INuAbyNMiczBqO5blCVtRjUfw1WeuKpTRtt2uWemLhPNdO7QCsm
eUxIr2lB0WuRc2EkHUZdRAVR+VHU2EkHW5xbIIvTMmvfpeWTUc7PgpZIeJ7Ng9ggCSNtaVh+C+Sg
xwZZKAe8aNrogVXIG2PPV/2oi0BOQ25dwopHL7rEM9EHV1a/H618uCjc/lKTIDE1hhRdvZpyBurW
Bx2dovdBo16yz4SVOr5p6xgR8xrPZULWHh44QS0wpoiegOsK1BZMo0TNErN5DEoYqSU7pzer6cbB
1t1nFrET3yorPTmUXabfGFx5YO/pyQllRgVp2jS2oSLXj5CUitNanz9U9Dda3A2HDtwcHXNjjoqm
VQ/2neRFfOElvMJPMZMLNFmyfWU45jcwkiT63JBwH1XV6Y2fuQSkK2Ul7R8Unx92GNRFL03TjWMh
HTRoCGn0YJzQnChpkoXKBrdJnrVBR7SrTsjnwR1vaxLh/I/Fz6bPngwbDevYRlAEiH6h37VcXmWN
ZJUzXEkLstW5c9sXUEZGFAcxHevaBJy4E/ZFlmEMU6++d3q6i8dxlxlez+yiksD1NMlc749bM2eF
rffo+PWmX8sMZT7qnXpLEqRTefHLFlF9TMxMS/dFlBG/crgXRFEzTG8NzmgZgiAvSXdOU6e3wKx2
fiE6gyVR9JabVLODwhtT7hcTplBYG8k4C4RXaqGpOyLyJ6rIozs6cR0C8G08tuBuDDIzFaGZG+TU
GFxu5KhrWQ+F+gqGAnUwSS8pxUgHnmCrRfOnHGvc51rXBZlnjxtZ3Ar8wKJgVzbRjACkd6kBZBuC
9CaU0n1COFg/xi4bch8TQVBTHUfeBdLuvbtR6nlgxB7fSIfXPhFAfTS10UoHUGORp0KYjtsFVg6I
4pfIu+dbCjrmXN5ZplYY2IYe8Z8C5LKkqut4+NMoEX7q9nAXa8B0r4Z5G5GU9BWwMv2x1Aoa5g4w
02lbtEfeRGpfySo/olBqXFdT0sPbnQmFiE49TspyHl0VO7et440+DhHqzbOAubnPEq8Ee6DqyJPy
UmejabRWcHQ+pIiLrkoVR3pfjbj/9eY7BOIY7qRdJm7z4nfk3enqIJMt+ua1rQElCFTeUL31gI06
T0pxUCgUe1Ao5ub9aD+ikfx1KWutRPHx/7+o8LgCwIqMo3gQA/2D9SutlunThpGVWUa49IevWJT/
bGUjRVIohMg4cDA7KfaZ4Y/3SKsVVMX1gwe2hY0Joj/DhEufg4gqigmAdrnovpyvnK2red4HsxpI
j0619jJXEhB2zQOioJNAeFXH++IazQsI+W4V69Z2jeoA9WDMBnXCP6CoD6WEapgiO7PgJ23DLx2k
fVMmN87s2sYBvWZTQPOpjarF+edNRmMONnhifC3KA724p2bNii74P+bOq0lyHLvCf2Vj3jmiNwrt
PtAzXWWWyTIvjLIESQAEvfn1OuwZ7XbllLokPSmix3RUZSKTBIGLe79z7q9nx5e5pZ9HucgtAaGd
xOBglCJJI81PkyxZC0rfu1t99WT9vMpezJBRJayushzlScdqn4Uk4fSUscarhmbGwcXMAlMfFB/c
ibQZu9J8/PUXXb/HXybLT4v8ekN/umEya8t54BheFPMY66MFaCVnkwQWY8nGW3UaytOvR/wq02Vr
jgzLJwikYJbxeUSBHtAIbWkN1ACepuJstMnEEIYhlszH72jrLyaLDtUXNKqwmlr7IXweTBn0apDg
P4/s49FUtkV1nL61CFhXiotLiDFQzcKOCy7qcs4LGY79DsUYalQe0JYzhn8Eqo//5wfs02AXCzHN
lVKlGryZRWsDCoKBz/DNmvXFhNQRUsDEESuvDdubz5cMwRs8blecTY+GRImb2ICsnATf9rP66rLh
mqFkhs0fEquLZapIi6ZJGRAvC9svlsYiNK6Bu/jSCf4X0XddMb5YmNY79M/RLpb7ZpYqhBkYjXb3
XXqj2edfz+qvio26Ac0/pCe6paPE//mydYXE5V6de6/fZIcuaaMy0scNmPeDFkiJIiW/Hu+rif3z
cBfrk1YMbTvNgPHSukXYDfCsP8ky/yYE/GJ1+PSlLjLDo+ZgJWiR2i1S6qpz69F8dPPl3V5m99ff
56ud8tNQFxN7khdoBDS0NW98IN/AGcv3/K77kfhGuIRTwTd+2F8sQ5/Gu1gZhCpnhOH07xGGxp1m
gSZ3tVtmW94eTOe7YOaHR8LlGvHT7bqspKYzG9XeWlYjeaQL3sZ3NTA3ClgFAPXXWTQE5dGEGsPN
ZN/O3O/6Zv9Ygi6GRxSFpQn/oMX6ZUjQaUTX8xZAyKqmhDvwQQl1tItANuQpzcBl1GEMucJL+v7r
m3r50BlrlwhwlYhDoCCA9cznZ8JIW6u287LxzEmxr9B1U3HziX5XB7q8k5ejXDzahpkqagbPU2xh
6k5kbL8wca6nzs8nLexaM/71l7p8Jn4MB1ofdgtg5P6C6iPrCnkSxJqeQVpPUu5E9UrKe1rd/XqY
v5Ra13GwYKEdIv4LJvVyQRkGYVSa03j6fnpNI7+P1tYpxuB36OCEOpDlL9+gWpcr/48RkbmwYCMN
k+DLnbmuAYt1HWKPIsniNuriEb0Ovi84XS5dF8NcAueajRYYJTBWHKxpnLVd2DfIT1LlG03FV8Po
kFfi6AVdBbbmz5NP75EiFb3ZeIZG3MJoPKeaweb03q/v01dz/OdhLgIoXpFGcTJMB5Uz05Un1FQt
dMz7ZpS/LI/rRft5mIvZMJgz2K0Jw/xhQsB9JHCOA5bHOmHhuP2u6cpfOJ3L8S72F9HKi9m3A1Z8
GHysm1mOrGOWrN1JaAQk9Jvv9+XNgqUZwih0qP9LnCZwjhUFXF69VnnU0BISFUdZefn1nfpmjMs1
GJQ6uKQOm9iinmmPfHcLdjP7Zsf8chBTX48/ELz9JZ0xk2wqCgf3STLBHhIe2yPEWob6xzD/9jr9
e/ZeHf9Yu9t//Af+/lqJuckz0l389R/7/LUBBvzR/cf6sn/+2ucX/eNKvPObrnl/7/bP4vI3P70Q
7//n+P5z9/zpL+gzknfzqX9v5uv3tqfdj0HwSdff/J/+8G/vP97ldhbvf//ttep5t74b0oX8tz9/
lLz9/bdVDfJvP7/9nz87PDO8DKU2/p5f/v77c9v9/TfkcX5HqgBuujKcduAKiXszvv/xE/132TJg
3Wg6MNyEoO23v/Gq6cjffzN+h+geaNjqQYsUPCxtfvtbW/Xrj/AaGfI3mB2vp8z1DX/7r8/16Qb9
64b9jffsWOVICuLTXOwbMNmF+zpa3Go65JAahFef16NFwBFWV0aWcOu5sGiYKfMLs6jpGrNz2+Um
ivxygRUETW1Ui0JdywIZ7UIiStMHVhMO/ZQ4zE7x9NP1+/Nz/vy5vvxYqy0RAgTIGf8C5CEZytI0
Z4nUwmVJ41vNZFv0MVZcqRD+r8f6kU/7KQ75cQ00eWX/wDKCNVyfnp9Om3ULUQJhPUs6Ob0noMLV
Sd2xKnVCq7T8jpgndYbwSUybdESCXaTphAtCd6xsX81CbgNJybCgSx+DUdwbqglyRuLITZrSW2N/
OAMHvG2D0q9V7axqxXeW55dB/vr5gRrBKlwGiAl/r4sg1XKkakbLIJqUivNqDsPiqt38Qgem+jT3
mzirqgRdVKEAt1BbzyeUzuvvjrRf3LBPn+EicJXMUlOgdaXJCP2p55TqTp/skwIhmQe/pv/dYf3y
C1/u1b0yE1o2Ck0IGV8mUR94Kz1DOdIv1hvNzbvv5sePdpv/miF4LgAu22CG1+uLGXLJbKaNA+Wn
UZWJRFF27GQ2wMM/3YvswPi7g84k0zJaELsUrmiMszrPEXOUjyZNDAgNshJ5cON2SEbQCV5nmS4U
W+hfpNsPtkzA6KbqAZanV9DWTBHWi9DS0qAdUS6HD4PbwxUULc5CQrQt4P/cluE7jCwayW3ITXl5
gFYwQJPPRzQq9kVWozLEN6lBalfNT3PN4A2lWzephox9yvEQ23O7G2Zn26TLWUuzoM6zOBdOZBRw
ULPYDu2e3IqXgUqJNxfWjrYibiYT03lOvdmobxoFsKoSEzLcocYzBcRUQnuBUEPqt2MumLuA2m+4
nAWZs0WfpmFHRlwgUwSKgRJCmlo3fM7iqp23So2C2VIkItPqoMOz5ZmoRQMIsr1CWWpf1arEqh7S
YlaDqaawxtHkfFuaw2625GJjwTgyHGvpNnOABDA/nXOYO87vva0lSsdbrxTjRjPuJvVakTlFbdMe
UVjjHp3FThqQpciLjW6f9Xw8aly5YVkVp6YRsKJBaYidh7yTYiagexm433bcdyY9ahmDITSZXRXe
1qiUJzUzP1CRDkxIh7SwmckQw8nrGfIhaH8MPUolcJ3gEGhSF5AEU4JiX1kST2/HoySCSk83khIw
TlEG18SWZkXpVgz4sWM+0rWd+lgakEJplje9SAsqDxBzVxKKZquI72CPfqPqjz2DtVqz7wxWuJaU
+2a2EQ3fLHKHKqXs0hrnkExsVXIgjuROVHFlubt1lM41UGxENQO80+sMk8yFMBTv7I3qPGdV6FD4
+PU62itb4TL0IWRFCj+Z+qYFciSD+EDzCpSKIsQta11TLhtfEdm+HK6sFBV71BqFbrrom+WOKCst
Hwpvdbe8W+p7rfIzOara16W7GSugG6hPeZKe177N9A9zbK6J7UyBoszbrErhRMCg0pUxF20jP1aF
jHp2rfs1nfYZRfmvV0vUY429ljL4yMxT5qYVHGJrVLtBK+tuD7CwtmI7fZTY8LQOUwp9OxgLyIc+
Ni1xYExEwtYiR3NeF71YvNQontq6RI0bxmcdVk92xXroiliGrANNie0q8zT6Q7E1+uwhneTY6PJD
LbIHbZF3Q2tAYNXhU8lkww3ofAgUSGq/sZUukhrzHtnNQ5vZwHLI1AYZtGrUMeNWZXfE9OU2ParG
0rgVWl24jW6cOmuInLlnQcPml3HOQa+ZrYOyMfXHGhdAk8a1ZmnjuD4XT8sAr/ySbg1q38lp+2I5
AiAnl19Uix+yDEtHChzARZY3riFiigzJhrrWDtTIt5+2xs3DNjvvlZstf/D5A/p4b9Qn/M8ff7bq
U/fItsjzeWybv1hvEPhrBSTBLn0/0ffR7V9Gd4yzkHrOYwav2tz/4O9xTtzLf/yco/L85x90E/Dw
OxyiZ7b+Gd279oqF0/5Odqd9FZrbLmo2pIDhDcpWbz2WEouvyrAyqAW/B5EF25ERwEdZSyci3Rfo
WqhR1e2B0rT4ZWbsPLsUrinUo1KZvsAdJWqJvRuC4hweu8NDZWOjHp8qrLpS0boOP08o0pLcBD1W
eNOsbFFx/GDkUeS7CRe2jFXp2BPipScZUIAFei8c+VnR7i29dhvpbIjrQ95cgU8i+X3X5XjbB9oe
5rdiuGvpkyQ/ofWuS0jmiloC4HJLu7NUv80lPBt0OVIMDyXXqgWAC4pCP6npwaF1UGdoyFYMMUhB
yN1e2xZm+Pbk2VD0efWw0SdnfRh9Y7LQnZrGJT6WhT6mKO6FtQlP8kW/KjWQfMqNI73lgJ0Ivr4K
3pfLV319WvgZGNYEUyvL67UbId/xtVR9TnOUkRNp4p5mvMzdMVNe5OphKO9rNJA20gfLvjG0jVb3
Lg6/oZ5qQV9eafXRTWfsbKCIewe31wRY10iuyIEM1HHZnBS7DKtpQYASkBg1qT2sXmvrgVtJV+3W
S2Pbtzl5LOfXoShDrTGAgp71Bb0nAGfgEVJ3Ix1iC8QddJmuIT+W+ks7pa6UAVHRXipY78wLyDBc
LBnfVapCUu3s5dSrlqsaaA6+zTQTlc8BSCk+V0a9Sp1X4b1d3HHcdrXUtr2Dh2uot4jgzjZvtr1y
Yxp1opA3r4EEdZJVj6oT6IMxzG9Aiiji1Eqja/bvKVrGvwxkr3VZgM3RLbE2Ax7KKutgzA9Ddq9q
k9uqlc855FdHQIozf6MrBtT7Vhk4U2xVN2UJLzHjzS64S8SZVH4+ekr/YUiGaxd4OqwHXWvcUSD+
Q+chf7Cfdfbe2mHbRMS6Aajuas2xRG+hIhBiI48nAASeyXZVFywUc/p6URDYTCdP68D4IBltbcG+
Op0T0wdDijuODTtZxhMUux6heKDRpkzxzTR05qscWlzdeC+Wk1ZaHq4kwxJnFPjukaaXB5mUkdHB
K8erLfTh4pGVnwwWYF3fI6loTZvCsfxq8SWxHWHLIC8+rOlKDtegO1MPTXRwb6O+E66se6kWW4y5
kCZ7Xl9f2eKxWkFVFUTug1mHUraRl61qRjAp9ifAD/V0XJbAWJKmvqlBZoHUGPGUqnJEjHureMvs
vZTepHhuq8WlytGSQwG8fY7r8h7cWf5R2EFn+E7ny+oRZSBbuZus5wldf+rqoYdszyT+mL1V6k5t
E013nSqc8jyYFjSgz8M5D9E9wfWK4bpzwMKVXnUmPWAKj/Uk0TRfruBvUUFnupnYNdda36MUJEeN
lW9w0yaY+NFsE2jk8u42x/ZMq0DK7nN+yxsjSA8UMsLUuJrwYHflO4zxJ6Jiq/bR70bVzIBlh4pB
a4zvUWseoCw6PCGugNG27/P2LLrdOMQ2AU9160uSCw4uTDE1Jx3k2qnJ3/PxICAWyhbTzdr7vkP2
twx6J/eqKp6h5jfgOzmD069xLPKVRQuwJOsIatMydX2UHHzYRLu57PgSFUDWYKiQURctEJD5BHVp
bfqKQIythUV7nLEW9W00wg5nTkM709HlEiq2gwqHB3e07pT6nqLt2GTd2jhUmdk2Q7zdNX0AR4Nb
WiSgnQ39rkiR29i21p5iR2zgWAcvKsTHSKLrmjvMqtcasQOWtCxCMiBw0IhX6udhCiwdKyXczXK/
la89aY16yWGwcVg6TEsW2dZWJiaaeJcerDD8WXoYGzlAVlxAPpXOT5yDgvR4iinYBLiCgPXdpn1Q
zd71Jf2km0uoNOd+Qn+G9jVLQyVfWy3prt86sVDn7YJ82d5S/LLZGvUzqR/0Blew1pNq3snys5hA
FSNqFYrqW2MgwdpgCcUUpU2EZhPxZOq+kG8dBpuo2R0ikccyvTUdBKdlVN3kTAeYC1DKeBsiE74e
ML8z5J3Ttj5JrxRzZ2W4DEAjccxnFuKvBsJiGet25dMR9CYCvBGdXEEkLkUwCNVF6fdlVIpwHjZW
EbHhTq+AkMmY3IhM2VDFmEeehXTghH2mjAttW+VXprk1ieGmmrmRYO3Jjdw19atCfVKU3NPsLeAa
j+D41MH5qUJgoxIreMUhes6OmuLqpr8GSBZ7dJrnWntb1eNL9joT4B4IWxnB6kZPsgMBaecBcjt3
ZenKrcexDRpy7g9j6lnpAVxWiLa1vCdRaougo/VmLNBgogLozjCbvG62r7oF/un6BiI2t6a3Tjk+
aIKcllqA4DoiB1S6ppq9afR+eOammfC28zVkiydsaMAfQ5u3WlAp+ZNOCqDMyLRlmk+UsNGHE14d
wF7/ac5gGKw56Y2Jll5V9UGwkM7qnZwB+GadAk32AF7cPgmwnQAL2SgeJ5le9WCPVQ0FhK4KzKcC
GKxrd7o3serMmuwDVvP7up8ThadyVHS+ngaNUxzCLq1fmkk5ZCXAC5o+obcRngazxg2o4kYpQOQB
yNVgcw46W29USPJ7t24bkLXHmUuoXQREDefU/tDU4dgoELIHyIKGaW95hAvAZNQbUkxWxOMKhb1+
KrleZd7RTIpsudiajjgNEn23pAqWu3PcVDXWH34uGnGA79/W4FhUUD4Q0i3IAiXOi/4khJaUalCt
pesFfFVb06CTs+jXh3r4u342fV8P9cCKcXBCZQFOOMplYUFI3ZQRw5HizJGrpNL6AFcHgp2u0XxH
LuLJQFlDAE8O2BykyAqJNin7rvCNyplBg3IcGhB9krIqvTGfjkaRk23t8GKHnpMCb+HccbUcfacq
YWHWLLarIq+maTmDth72BhyDDRyUYl5PJ21Vk1zLEvYPqbsGmincuc2uLW5sTROnK/YBCf8wJwJb
BvLf5hTlOU67/bYjL03RQ3pwq+Tj/TLBxchIdaw8w4jD5qaetDoZLa0NUg3AY6a+8n6qD0A8y3Ou
O1cw6UDAJqcnI7N8y9zoiLKdA9OaoADelJ0W0oda9cHR/STvH2SAf41teBKwQTqSYwZ9RNVvRlNF
OAnMGuGwjafPAdi8k3DQ7Xt0WkQPpbcUYtduo5PrQW1CLEcUiLSjjzudQYCNPUwRb6x8ksebwb7h
0o4YG51dTyq6XpBYVVtsENCWzGy51ys5T6oByi2dt9i7M6VGBEMqr1imDSczTpwSCJWd4SR6kVDZ
oftxqZqgZ1xDu0F0g4NM2p3ztgz4YiS6g8w7nKcyHCaAc5Z47gPZDNFThIWLuBroU5lPeBoAV8sY
Lpu9sjkurXFnZuKZSDgw8Mxw+bYc4hGlCIC6Q3VY74GttSFtQoriDrtmUjK3mzrdU1R0MweuIVta
bQt6UzTwuL4W5UaqjqBWXQKJuHbtLM9F/w4f2gAegJLEHpSs8gsFhijkTiFXSwFrfdBucnEYNNgh
1al4Wlh9GsazaG/qvWKgFemGZk+dep3nuC3YCXmajdcSZjl47WY26E43+Fs5iiHUzeapkgQSKQR9
5mykR9yRaQeqKGRXwgpk55SQmOCEOfE2lAfUgdGcGGp27BpCkKvJxobOJax3tspvpKK6Jk3t6vot
bJWx+uxTuKijna0kbjr5WXGOg5NFnL2J7tgZ+2le3/YBdtAgdSuvy/VAmimJWqzf1qExn7CyF+oL
K99KhDBcIOEi3xsVaN32lSm96/QPRnObiwNHQm6pHueZPeg/VrLCcs1ZgqX9BxEbqT8OcDGhEfRP
qnIlnxfpSjUg6BBvot4viFarxQmQq6xg3YGzj8Ch693ARG5M/Ii/dzWw3vPM30WJz+XarRZmNHVN
eIuIE3Z8MyjcBnMPMUoKQt5BrGqJO7vCmisrZD/ZTPHg+oKI2NGba1mgt5FWq2DUU78ze3GGn1Xv
L8ilQR01vg1zWElHBZhBu8EOFsJqxe1gFaM684idz1KRxxrwQFwbSEHAUtrxFqNHvNPseA8D+roq
H5sJDmcw3bfs9MzH/KOB8EDY5htuzYG2CBFkOPre13U3hrM8PhFWGi4+5bA36BDCQBMZIrRBx754
DcMZqHR6BxYVIx4QUN2uppZhg7gTgYNuRVY6BqLt3AICLJcbI15Vg3uzCjgEmfk9EcOMI9D41IBx
jqq5eyhgu+5mxHlDewOIvNaEFa8FjtfqZLpAzm/HD8vooATjeRWxQt3kaLDoK05+QuoMzrp6f1u2
4mQ3Uubr0/JmFhUPFBXaqElvULANm24D89MMWPoQI+1nQz6EHIpKkbUxLHuXYtFbCx11pu3qanxh
yBdrTN1Ni3E3CB7wFrm59o5RnPVnxp5MnTwgs32wLSQ0JaF7QmuRPbPAzls1ZD7UQaKryJ/rjN4X
yvhSC3DoVNxmaJPmZ0sAmSSqP91W5ruhSTENBbIvrQ46XF9YuuWjcaURhJu6YUNk2eAD9T3bUacS
mHTj7U7OZf0o0vsxJ/SmVpVDvkp9UrlWA7lTnzmshnSmSkDHEXI6dYrFDZ51UK8/mVy/W5oFh1ri
3Ne4CghS7E1N6U2ejYqv6TCugb/RgzDryCIAXDA5tbK/kvtW+KRBrjpXsgLKR5jWKsXsinbyuta6
n2jjg7uG6KTB1q/AVkmCLxMOWLb8MOtvcvtAuGU8wudFCuE6HhgcrX2KKp0etUn3HSQYeYZzTKbw
aztDzrdyjOaQw7RC5ooV9tbQJHqt4ugHP3EXqTgTO8TQbXKIBrC1mAa0WlGOtM2T0S17s1kS4fTK
40g5RIho+LrkguzR6BC3G/cVbDyMePgaynNkMkMoEA6ymfZR56i1J49ZfdcFg2YgOOzzQ5UqqGGP
M5yvysI6QIoXt1QeXKoOctLljF0vEJ4GsMXyUgHvFD7KkM5XVZeU2fi6cKM+pCqpwrXIoynDh6Nl
8tbO1DBX0MWvHLJjC/Gl5yi5E0MWs2lwATZZjgdOFIoJSVCq+2YlI2KX2aMu+4sSU/VKNp4LCH/K
qDX28H1yUc7dWkq/txaqBTKfdqTUEAs0JubFQj1i2MYGELcZkCIq+4NVZLcjCD0XDF1/kgqQ3DgE
q84tZIoJQV58VksE71MZIzAuU8+YwnE0cRpIyUelbAZ8HeTaZqQqSV3KYYZcK45eer1ls35oHbl0
9V5PjPapJRPqh05zZZvicZnsMpJmhXm6GogpQO1ADzS7PDcTNFnTLZAE2O5INUyfxr3TWgFFP/YA
STGbw7GLQihY1chBifGK4yg+e4jLUS5d84yrOHaUb+oBSZweTeHzmG7gFmZNsGkohwoyJJXupNET
iJYAkW54umtyhFDDyzNP24BJ+r7gBLWRR+YUYZOir66kmSiLDwROwkUWMM3eqwIe1E5lH1GUTVqb
zXABC09LEelWCFFT5jpK0Xt8kfYNlAEQ5Eiigo4R2QsQLMjOF92R37IcDnj1XrMiDok2BJknYqHa
gsqO44Sq4+sW3ZsQclbLwyLmPaasiv2cndF1cain0Edg1A9IZY9QJxnegHwZik/kJh2WmFkbTYfo
MII4lCuhBi/iYgt90VzgyTaaR2h8vAotK/UORlhbpJIgrM20uOSxTqN0ejHzZPWHamNTSXCgg8mi
UiF/vFG2zPS1Hu8DObViiEDy+vFW6Q9oda6h72Ptp5AvK+iV0OVnlEgDLEM8MlmAXE2hB4KGphJl
qOJgj4KYVp7dVR2zlMq9QM6DbXoL+fxtnSK/pJ6tKVTloEJyLR2HpLF2NQi+vu0CkrXuNCW5M+24
eTPk7xl835TxpFg7JT+s4lzuYn2WUFzLjmb2YmInbOE0AQulwKw2zhAgLdFMAWt948ORExsesS2+
pAcPNoJA1jXUsCiQExVxRyONRga8ciDActo7z5EQXygT9ttYJlGnRguPOBa/Dj0Ad5RtDHIy+tfa
bJD7QvIWUXhePA5lFynD7Bt5gxLUjc72hGwUJRzSODeRsj5ZPSTqid0lgpQb3P4ruJujzLJ+UeFl
6osOWJLhGWUiNu2nej4v4yNmPVRNcEbbzPUm7REaPkP0gyNJpJUBZGyswjFxqw1JamcBzjFWisTO
k453JUltIgYnfmMcTB31GyfURGiM+9mMtHqHoHBDYPLUadvV6K3jwq/rDX/S4X9l35IsGSU/c94g
ePXEomxSgVZ32kvZNNDaW0/wPIJzXh9CYYCgEbO4UTwdqkYDztsNraKpeMu1zpdw3FAzD10DQlxm
Cgtw+NbKcQXVV4utBYubdmMYng1VJ6MPurnp1BAFSYjnHBddeBd/Svd6cU+hS5MQdQ4yMrU4E1Ik
T+b7YjrV5rhBR8+4lqBSLG81Z/aK/kr0No4hyAvii6TGE1xu0FAGF+9DUm/Ucj/JaC+/Qf8KHBMS
Mp5UY98i/+UU0ZK9a9NG1RNtTKzpUXFaX0bZLtV7RL1r03LV61U033NMkFSVZ8n7GmtXvVOLO10/
03X+sPucdttO2eWQeJErqdYR0B15ebZUeLmVHyrfI4djqFtKMTuNFt5mN3p9YykQHiez7FPI/WUT
7h7gm6d1YpZOAmuWQdk78uIiV4Vdg9NYq7Z6v2nRyA4uBPPt6v/XF1fQDG270CKHtj3Q4Xawzw2K
EGz8WLqr9btClpgbG3gF99Ouxhq8iD7J1DnRIDnW2XyER9R+lpwj7vxguhbZ6NbeY+oBC7DC4A7X
E09Wp6fUSBDx+wzC4WZCAnW+gT+BLg0qZHIONPzYlRTpSPNXiz87xasw7lNoK/sBFt6KsxsmLeZj
uZft5ZahjwWGMUWcIieHZWBBe2t4i5hhw/WoR5zL4bA3+b2+Y06co5xWodzeb5Yy7rJ9NcNGDVHR
tGXyoc4iod5WKk/o8uQsT2wmAfbTSKH3Rrej1WHmGqbn0amOUhmP9XL+kUz4kzv6hNX8E2i65J5u
K4Y/lyjTJwTqf4ZGRe/VShW1l2/1/5CKWjmJ/56K8p7ZS/WWP//MRa2v+JOLkq3fTdUCCQmqAhD8
SrX8yUXJ6u/QRQD5hJEZsBYQTv/FRSn676aNDoSrVx0SOPZqGvInF6XIvwOYAggDnYaJSAB+If8L
LuoHYPQv4sOCU5auo/k4vNRkNIIF8fqZCQLrVCwgaruY1QMKLkhrt6y+nayp2MHso0r60UIBOB1A
RhMI5LK+kz1TTKoH3Xfc1IYdS0oK2sEeWQD/UGSB2ixD5pYdjQbS9gk9coBCTHijpUXl1KZDtPZs
8Cq+PFRT2d1BdWps0YgR8tLJ2Y5lhqMJTNLwC+gFWhdg+YrKTDRLoO2dgmI7Lwwa6S34LId0931T
xTw1vpWnfc6Z/bgswAchpIIqEVfn0nq9H5ye5TVp4042Dg144zjHi3xZh7Eo7DFznHORxW11eKLU
o21sf1yrSp6NraIMeVTm9cMww+hSFlegNyQcvFFwY111n6Pq0ba02Qjw0YEO/95plpVDBx0r+Bcn
D1MFa8RUIoTqUrbPbCTPCtbmkVrXq+wVzhIM99FFwpYHrBrzSBvml7mxEZKO0sPgSHTnyMNuMuCG
aWhJpsOqxVGnMuyyd5hfRwXMORKmkTvTWspdN1nBT3P/C6JNvQDC1xmFnhyAnaDgR9+BS6Mv3JFa
LjILTkqOZWxVgMCBDAU+7bB+4jZ6WgZUwrS7Kpn5PIRLz3xBR5dL6rMGl+0w58NesVCCa7LhzknH
7GCb8bSaVeA5kl3TxHfmbEbzNAmcD/5lB1JVUjeDWbPfTRX9Bpu74LLxfdCtAU8GhD9AFeFl9/kJ
oXJfqBNR2thaRzanPEZMJKFYVuVRw5QzQzgmoQtazJpB+c6YaEXaPj+e0Nkht6HhWhkQUl3gZp3a
950liS5uR5Q35YmpG9bRW77e+B8TZ14ehkJDPwlSTCChCv2YdQ6UefAuiUc+f5i4AUgzT6EEl5g9
r7H98h7HrV/f9Etgeb1I0JNZpgG6ULH1yxxzWkxGxhd8Tlwo1RtHaUlIL/mkRkUuXdIt6WzbRZ9T
3GdQtaHC2M2sy98ZX8KQ8TOfB67TQL5whUZhrgqPVeWC8zQF1bmz0DGeMrqR+QG0KNT3DSCIHoBn
gFl4TE1oTeDjuDEV9KogS/PewJABiUfjIBndTVbOdLXWUPfmophxOaR+rYL7MotmrdbDJgWnkPmJ
wJ4DFuoC7rTNGDJLTippeJBG7QoyQfgJWLAgtKGvRwWBwUdwQ/+To/PYbRzZwvATEWAqhi1JZctK
TvKGcGgz51Akn34+zeICg+m53W6JrDrnj3MsvbY146epfFWXUBzqOh9JAoFKrnoHhtpo/XzS7F3s
du/WmMI/L1EcxFH62iRuyxzfy33YZhJxCP9Ul7BWMyESKwGVUaxqagxXtoLCZygyGBlMoGpR7Zq6
kQErqLYzHEgJo8iMd10AvUUjWiSC8TezHuerZlEyrzP08lTlAL1J1BFFFZvRQQosbvUcU7tIeOlc
dI+dLr2A0UWsRZKwB6L1kXDR9jE4x3Hp/1Cf3kwrPj+6eXaZal5mC4JrWIqVPkDmpmp9L1qrCMpk
+sjVSKzFt4xbsjxcNJRGBDlc8az6hfPAtzVme0KMdeIchen3mZZs49TCETpUB5RNzXoxqW3XtWw1
TXAyRUfIJKk/y/xokKYAAb0H6gG7A93Doh17ZgdUEgnnVrQ6kcVG41VudGn7/pOLLd1Mdo8PcgjJ
HoDpcYXxnVabuJia1Sh1aFBBsHioXBL+dogNZ9zXiqvfbGPuycmqMGeNhg7EwFFuZvOx589Xcs04
RQ8io4TrGaHm3LB7n+mb3Kay/ac2w1dnu1Mw5sOOthOMDHUtiHBWVGBlsqhKDYYb1U3QWOZ70mwM
fXaf06hGzOM20tP09llZaoi+QrmZwPePMPJoXqAJDe1V17rXpRZPU87w2X+HuvgqXDf3B62OgyjW
D3o4Esaxa4v4VIh5C/KEUKxfUh/3gbVapIniMj9QmJ0c06n8cozJ3oSq9amMC6d3DwE9P8GKn7Vh
Zg1r74RwMtorCWpIWb6KWg4bcAZCRp5qgZ4pdXN7l3efwwxuWCWwiTWygykzr+DDKZmuI/t1vbDh
NjbrPvbwalxCksuX6mCXMU09CtxJTbKWruO9i7v4PKYx0kNDhJ5tkCTtui17XCw/5dhVpzTmkraQ
dQ9WqW4jOpY9t4ObTB5ZaFHFhxQ7laen4gypCNT0O3KPQmQoCy+EfZSx1FZNhQpVZ/nyBi3P15mp
tdssj0LfNHovcjpxilqZgwraAU0WzsaJtWdh5f2T2rdoaaBdF13D+KXPb5PAAzYp1TEs+LncAqmA
vqC0qxv73RwrHsyMMit37CccM+dSWuOzVbgHdcqjY+PgVhvtUxgphj+4reKrw7Sryv5bcWVD0jeS
8TlChhfv5iHaFRRmiqiCikvCdjugcprEWzxnCRle9U8aV/+6NJpuGkcVkW0KfMPyIabq3Uz6YpMr
QBm1JcZPZWd11TbrwmFH6pAISDYjHsfU7pOmTp4RpW9kcP8B0M/+SAbKdnAAWmZWaVmJgR+qhb7N
cW0Tw/Geqe1HnI56MOkNCElhbZxqPCpO6xuxWiCs0GhRJvTs2V2W+wSVpeuL/O2bmNSmSr1YJeB+
OmoleobhfawlorAli3yn04/hUviZI7KtnbZPbctz038QQIPotlfMdZjEOkSwjkZOGxtko5HqGyM5
2GmVfaaMsSVyx4ueP7uzNh6MEgK7FF624Ohs81XRhI0/62PhzQsMRZsB/i1auO3tRzZQmc2+0Y2/
VcjmWqj4BSr7cyp2RWp80EymcKqRjyRIL+qAVbcQjYlRXu1KebUBeDoAn9wKiJZqN2NiiBXxOr4+
GhnqnfYyz4gEZxEuZ1lR3enpbVLvpkRUawfv1vqlykd7pS9xvyKdaF3mQuNj/WH0BCSqqmerTwxv
6NvSl8qlLxXU8opDSHPK1q1kjT9FvcPNiJKE3L91WBUk3s/1jruy3Whw2l3mLkGom7yl7vCc2lUE
9EZAjJU/XmQpgjhdj5aTBGUmzACE931ySYBKouYjWqljO+1hk23IDWVsVV+p4222tNk+zKXfQwHh
AH1NIT7FkL/R6nGzAV8KN/xq2mcYwnQbLtZnZrs7t3TzM3fDCjtURwqJTWRPWwiCgswAJXeb82LW
869T572X9wVS4gS/yoSGe6xdbxDs11nsDKhC3X9qSnSVhrteNwdQ5irKdlqNFMvA40C21/ZcNINx
cR0etnEvpMaFh8SnRkCj6Nw8bpSfGDtQmtc6SjWlfxFWf4xDBEeqDD8asBGnJI6Vcgg07atFr1dN
XopNzgmwVkp9R9rKS68UZM1EJsyULHfKaN9MY5bg8NUZ7V9fK/bHIoo50FCk6QnpdKR2ed2S/Bop
dKutLzWhNvERFq1dO3Z8rZqpfdadQLhYnURHsFtdatIfUghtwRvmt2LuVpaACtMgD2v3MxYI5sxS
nQPdcja9Bu7WkiVo6E9RTjzGFC+vI/opF5OHXSMpxDTW7rQca2flTnZAPg59Dq7sdxUYOO6PYtNO
lX5IG7fxi8h6HKIbOerCI9TN8UcA/GlJI4RYhL6LAfyUEPZkrReDOIxyMZ+GufxM6iV5iq0xfMrr
blNnstgMM/r6JH1g9oOx41z/cWknGhCvbgqVJ7aMHOvg9kxNcqp/cltfZTbCWjXbV7r2p8QL4nql
C1EV24BOU3VsneHVkcjhHRv2Wyxh6WlGFgXqQMVWXaUI4gTP44LI1047ZOjmX4qU5SmzIGjTfDfo
wNxhIpHIFV23cvPyYudOdazLmBSpnA25ln9zo6FufPCQOWktgIjT8FwoymGIgDPbAX45M3hkG40U
EA2IrsSn8EZ0NaQC2jMzUp6SVFnOlUMRxCAZKyZzXdXpzXKzLzfC/22xJnuGFb+2+qg8YtR+a94e
KfRhtdRXQhFBdevys1XylVugnacGaFtPBztXr+bUya0IJ5KxRHR3J2Pv0pWIGeiFVM4Hpj8Ebcsr
6dqowNBYgwBqQOVRssNtIGiqrnpUEPpbxArgO1p8gfrlVZo/UgaVuefLqP+c0XhvLUA0OdhParu0
VCkTL2Fp50ZtTrGjf6bSvTdO9VIlv5kL/W+G994FjCxmg0oJNWn2UIu/y1KxPRjsjQgvy64011P7
EVpIsPQwdfxMR7+FK+FPKdofdejvWYzA9P87Yo77vUZbIgzCDNkiplVoYcEYFuj6ST4r7Awr2UDX
tg7DahOf3CL+Fy4nRZOnohy+C4VCX2VQnJWG/t4TE+i3kCZ7fyHjoEzfGvcQj+Vrn1IcaiLNFlX+
w84/O6jX84VuzSmLEaXH+Np5sDrgHWY194BsWdcUdRdGk2dnYuOqzYyWryt3YrQS9AFNdxBLdlIb
5JKyQt9Y4f6t22uvIecU2XBrkoxHWv9dRtwvQsITDa/qHH5Mi/mImBQQ0xqC4W7S1oIRwxsdV9lk
EYodZ1mrNcRwQf68NyjaYahQs3NbPyeRe9Zc9KaiqMhUy8U5pt1jnOwnXE7foYricVJvuSm/VRuO
bEEu57oT4aEhy4YF/8YK7FUz4ro8HmWQzDQvTJOR+hrF9YDYzJlDeu+LaT0M7hOlaEctNc6WG3I8
VFyjvAN/zKSTVw/NMbPMMw6rPlgUaMQyexrcFF1gLk+RonEOOPZdINJCwQyHrCfCRsOczete6R/G
Pf6oUX8dzCZbdSrMlR71CsP4eKsXqyYNEGTYMhku46586XIEZgvL6nUwH7TcqCEF6CiP6tFz6JLv
rtc7P+mMeOvKbGuhh5A5EXQZWHM1I1cpejPQTKw6ycN43GnlsHLdnzySAL+/uIUPpEu6mE9SxBQq
a5K0NnTd6J7pjCSzjdRB0PqyExDmTd5Nx9lFzVlOWWBYpNRx7XUp+jlr1lJPRvqh0nG9zaqz7/m1
NYnIhU8uI4KIZRWrgRKTvTpFjrNyRIioByON3xoahMB8qJuiW9MA8pfbzSEcM4eXIE8DvVQQaNTL
tmU9MKLhNkfNe1bHz+nDHIBP89Tb5Yc+v5htidEk7/f6yGCkVnAeBPha6W8TjsJrRQxTVye6n1X9
hmiZZkVQ2dHV8o78T3NThWP+lBuuPyCEh+nEhmTCb0Z66lf5c+TCF7RwZox0KdL1Zfmu+ANQ0mxm
iM9oCDFraPLA0bjSnIXfO7OEb9kQZ6VwjkOpUSWAvqsnetLLNCQBuUPxTmmNu1nKeW3r6dmZlvfe
0ehFmtU6kOMV8/tyLvYWKBiBfYkf2VG9L8kwHma0mKO2qhrD3hG7P6M8FIzLoxPUHF+LTmJhhXMI
Xdmz0lTKnjjeBNlm0XuJ1ucQoIlEzZEf6NH5JRTMXPMV7iwj2kSZfFJE8ypQ4GTuzSDW1I9SUlCt
LqAyc8eZxy/EgKdjeVRb1d5rHUetIc+s2jQ522Q9C7HKdaHdDKWGKNWjIRgf2EPSNdO1LPXpai6k
iY8wf2OZb1w9n7zGIdwHahfoL5+ylV2lvhtxrrRq266TwqoPBNoSxOy2nY9IotzWeODOUzUEXRuF
GMaSQ0eOq6ylsoJltwI8eagpBOyzfIAKS4dXKJsCZzGwcs+1vipTrKN2sWyV2P6KpFoR18ie5Y0Z
pRlWmJJRPQBdck0/DSb322BYxxBBCC/EhONpMH7anHMz0/p67WjtsVD7bhsPxVGGRbHBCkiFfZhd
C4rQ1q10OMbhettlbwMssPnq+qlWx5e8+qjcOLwUBZqwIUnlfimmG3rjZ4BbIp6NOQrwJ2zk5CCt
0Uf7amjqk+o8UDbIqGQWR6Tlkz8kGFBKm4xFyfLPiUIjJCDHamkJIZy03Bsko3A9a+/WxPk3cQEN
QIO+kWBqIl2XbUbbgJXPnpHgIVKSnVLwlYkEtjBKQzhGwGQXP4pitr+laocBAt11ayhPhdZs5mmC
W7L8TEGqOjupE7xY1MDDPNo9d2E1rB29JWJz+TNbC+IfO/1oQGAZXCneTHi3YtbtKjKY2PNS+dRV
hHMzIuK4RvxcdBBO7jKXPu/Wix5tZYVdMo9RgFvLHo8XSkUNIrEYw3WCYbge4ESLygBlRSQc467a
tA2hc2Fd3GwlJXopCj9bwHDp6HjqEttvuuTOG7l4RkiIqSH1EoysTTaqMm7jRLy2hZTBosL6g/O8
YBY9sMlwmvYgZR2DdxNCj3a16vomicOw7hJzTc5HzGHPGAtQ7E0NEvoSNbQxZqT8sOCShayjLVQs
Mr2p8iI0NCTPUt4WwhwLkR2JmgVTGhmvWNe4TgyEk1m+n+Keui9jOWp1BtiX26ZP/8CpLMnDdR53
r9PR8odmxre0/Dlr/xWaLvDYqUi4+RHIOr/EyTntQG8iiWw7XOov48dUeTryVO4Wt9xP+I/46xoc
v0qD+Jq4bqRH1j02lnavRdnnqNeITyrir22wmZilZ8eoiiiBJObdMJURrDy+NR6Gp1SmwzaOGoj6
eERx2CBMqcOnsQmLTW8yd5ZVsreTQuG7vjduhmpdtdER7AeCHlZlCSqQF4jF1Wd3yOFksGqzW6IY
6CMG06Jn8p26HWcD+T+m/UIcWdBH41eSFxmSkRiRqoG9o9THCjti+acrqeAFNi4Fm1AAWDZ6deH+
NP2E/CC2SFt1VMwDtbOeTRSE5OFq7ceU4TCy9lbRQJLj6QF9TOf7Umjrqlwr8bF2/ND9jhecE9O1
mMkOGQmvD6Im2ZkE4K9rVX/VepNU55n00jDDjoPkeDS9ibdlkGiVIKfvLfo542Qj1jObvcD+gjOY
i0BhoMz9iXIYrMJ/ojpUIbzwPB2lgfDVRAzm4/XaduOieyMz48pR3OfGmm99bmFqVB7EOmHTlQ6u
x21eDvMF4QigFuKdPqhEGvAl+2r/qRsoaUhrZagMHxaSONpzVJBwRGD70O3L9hbyEo3Zx5RfkpZD
VHytW3J8E+PatreuuZbnIV6enFaypGBIUiI+c0twe7oMPsFMPr4vQ+wuLKdN75jP2azvzAxHscFn
FsQ46tIR3bXU4hU9YD9Y5d21pYSw9KS+rl3mG29p12XxGKtzv8mtbjs19lFZcP3gx1lKMN+yCrmS
txhBGfprrrayBqge53YtSGMOdLFy60lu5ubSx0IFKuG9qBX9pRHhTW/M07Rk/0hF5nhS+GXtmjkT
arWVEap+5OwyXM5ojXWCyGSy0gb7xTQzsOrCpm8h3jh6991VguJfdHnayhUlvtRfOZ5inEpD+ivo
wymWe11eEsmk2Gi+SwKRoNjw3Odg2c92cZH5uRb4MM4uEdPYf/4aYClC/7wpfl6sU27zo3XvRN3i
FtPUmzZJ+g4UrAJ/Rk+ibx1q/3RMYSZnq4PqMHzr2RytBMUgfgzxLIf5C5RceIvlBMaMraVZnFcz
zdBSUyfp67H+vBi8B6WLQ3qc029pg053RJZu9QlNvS3nezbFyC/MFnyxuORLfpmAyrxYkERRP2cW
5r7FsF9RcMyQqjH8RRLdo/gzHp9G9UjJYt78lt0MuJKvSq6ucAhnID9CSpUlbdGDxi/CIKZ2IWfX
aXadfqNS0h/i4oYaVtnGrabyPS/ge+VWQdLNGEofJMutZynsnBnSfp809ZkTR5l9p1fvvDcCwjiM
OKvBN7eOkeXbOq6f9WxCDexi/hB57dfNvnvMNomfzSnxSR8Qd57rXKe5i32tNAKjn3edgdIis2xy
83dWhK1sxsk5/ZIZ4Ltpuu1Kvn9aQB/4fslLMH1HfAAkiPJHGBRSt2gUQTBJY+unX0P+Lgb1iGIj
EZ/YikQMrXoRezflV8HIbdFje0zKH6XhnGruVnLUHtcay5HRXVXtj+z/Rtkszj0L/9TiKYtWy7yT
CN7pSYKrbTy+rbS8dAttjHuZ/caZ49fm98zZU4LXtemdDagDBAt/+xa8AIgkwysqpxcD57cRac8L
wfJe1wBEFPnAeaQag0dZQbgdY5d514Yx20XpHk7Td9pzN6AepvEbiZaNgA9lYCiDrCCR26kUIOVN
Z50T/vCe8XcML1H0UMZgd+pymkmtjk42mX8Rtrb4og9JA+A3UCvzWliCOuMJOUo/wyDF9IeUWBTx
0ysVm48yNfvJOIHa7YuI+GUXBoNe0o5vf4FtV6f7o0dZ0+56ZzNLExgkW4t1NQk3i2XuxvG17X7E
fMxsJOnXsTpa2W8DSjv8v2TyCCPWQtTJvvwqoVaRk0cPsgQ5qdOdVA37UOmvi/zc890IvcBeldGA
+RMR2iBt4Sk0lYCVBwPPrcP/DGgH6Rxm5WaAkY3EhrPFNPqusxC3539SnJf0arPDDw0TkNn4rvHN
hfpjo81JJt5xzBvKFOP0Yn/vlYtBAwGynPHWl/iVBsPgbWqynznal/R6TLgDa6Y2A/kjZZ/qIdmP
NDi7I8MHORd1Uft0bnKnorHln6dHfQlKWp1vJZnkGl2SVge9a2/EPPFxVYHmhekvSo+rkruepn5b
YbmZ2vHU69ouYU4SJORrjb5WFuA3LqWu/DHCNkiGYZdmrjenYkXCNRO5hgVQEoiuH+oHxraYrEOL
xRE9OKg4O7ZNl6/Is/s+ewJXzosgLSUEZV70+2xYljWR+b+WwOjedxy4tYts0s9idGZLzF5QYl5Q
HTisKQ8RddogReO6yBCb04BiOjTakn0O+QS8qD6cy1XY+W3o4HMnmJG1A+Yt/2fpVMczYKaTeUgs
2zNb9b3S25OhUP2R9Nc27nLP8ayWgg4CxOFoNJN8gEkPxN5Ne0pC0eHVHeuIZmXBODgAeka5qQsV
75VSg+uoF6zN425aLPIYnHTBSUQumLHUu458hI3VqjAJ9kUL52vY5Af7qIvnqHs1cQhF4hZNhW9g
2DDTN8o0vI7Em3ZkSq2ZA3WvMsBkXLyow7SViBSbAOMFsOksx02b4KM1TfUPrfUJI8TXgEwbpnQb
mePaGJxDNVDiwWGpo708pMvGbqb5OKgOqi/1tRJUjWDWqrkaNQw/vP4p2S9o62+RCZKslOwnykhl
a4mhT4eyXBAHrJiRSDU0V92jUgXHgKcPj9MU37xqtRcjAcvQdSTCenmFq3mUbzbjaiJ+f3SIs0f+
zsPqtpa39HgWx3R4aVvXQLBNjAPUGm4oft4kV89J+O3qJ2HnPrKkTUcojSzUnV2bm3lZRNBm1oUe
tH9tr58qh0M8kdY9RZpq9DhwDUPu+zKH4gupxplzEaiQ3FpjXUMzeQ8tYOrJATIRqzmnY2xAUcFu
85BBRzgyF8yGKD+bwmCNoRw4+Yc8nrIIBb6cNUvRDGCFiYmVNsNwa2YPGUi06bi4WAG9cjoOTAkV
K6L5aEs2f2IxsNmytldK99yplOdUVCcloYbnDGHnSif3xh9fZb266Vjdi6H1UJH6Q87hJ8GHhgxy
WChXaoZp6bEgQM5dmvNNuKsJliNP1yhjcGopcCp2OQeVPRaHGFd/y83q5iyEiJtW1DjsNcvZDnG0
Lit3pbY6lxlyQ962kfgDnkE8VAmq1WIVpj0VxNkqkhk44xENQgC3tl7on2hd00tm4kuMPOAHD/RC
otHWTrnLXD0ruYry4JHkovLpjzJhrmHHQM9yWsadqVqnbJAHvESbqugPbTH4zfw3ufGhjd/K5B/7
ZCTiTd0Mq8sQ3x0Vs42e4iDmvxf1Lk/G/QBlbPX/YpvkHO6/AVao6OFcuI51JK/t+I5RGc6nlNvW
Cqx0jTcDIYR8yZpNU2xU55nsKfLFk/HstJuC43c8We4LforFXi3Zt2keK4AbGpfgrgikMmBbZHIi
1SDSXiNz22cH/s0841CLf7P8o0x/Mv6teSvT4E1LDgAh+sMd7c/sxXpOTXDNQVjiX8M6Y61m5ZQt
7+5wLevDwvxFMTRtWpsmu5p018YHtPL0YUAttbDlPXaSEOpCeZEWtO34laM2BxDhN7q65mHZeAKv
n/xVyr9Uv6fNr1mehPJkpDctvaGczkaQ3z2GHGyAaXfIM3+ulItl4doachQzBc0lWof9tue8xlxD
EMJo60dG82IUW5NZXBAikasrtRPc6yj0MG/VGuCDybwX4sTh5+QdssOLDSDBKzQOWbJaHHs9ahQx
DZPNLo7TOCkKVFNox21jjf6l1E6iOhfimrXuqn5TY+efNvYGOFN7d7uQ3Ck6aucSCZlZQi9P7w7z
Anq9lzxetnPVA9Y4/sSzmw6k1yC0nR7xFwooasCTP+tvHQ+fYXKSUkb+KCMeJ7AU5965b8Z8jCYs
/jQ5h2L+gyB5MYDT6Bfh/9HkEkP0NkFWsc4kqR3aW9lC/ydIsvwSB8ASpsO+NLZJB8GaQkDAWwte
90BLrQumjJ014WDNtWBYPlA6rtuWcRsRIWUQmjLScfCb0zYuyNr2wga6UWzS1DrMZgpS6NKhBKJT
oPtIgzq+zz2+R9EGWVQHWRh7MZ9JBT4VKfmeBew5UeeVpXgyhPRlgDVjAGaLgFtea914llEYZBnf
JbjreK+N7HvmpZqGcJeX9iaPkJoDJgvI5ZleITvJV3Y3eRNzjqLofoQbiLHWm6svhSqQ0P0nq9cl
ZiDwdEdf9wDLU3tT0Pxn2qGXv01/Upw78UNafBftbVCunXxpuk83P5by3ziedRTk4T3PX5r8WU9/
s/myWEcxY5DubrZ9USe8gfwlUr5uxesbipOnjwm4pCHm6TcWNvqON7QPfpzULGS0yPWYqHGS9Mr9
MYgWNu4+EMHAxahqLE9JfsgeCUrjx6i+O+ad6hsxneuUj4s8HWYQL6PkB16SWeY3sm6IThbYVbns
Ur39rpf3Srm1/c6w/sLiPUs+nCb7F+lbozuipFQwMwqajib51yMkfARG5c66yrLzVJg3HDeNbVbn
xHioZCwHwSHqzR7GDzZ/UQn8qLOdnMH9VtS4bPhsRKf+DNLYF6ObYhYrrJU9xx8ZfVMKg0PkukEO
hZYUWC+1D012jOO9DCKetElFzdJszDTklHMRkXWLL+2m36oLriIwxZ2YaQ5+zQqwreJiRqjRv5Me
9V5vgeID9twh4qwYPxgWpKAFQvWr+UMNj+myU8ofWZEi5KwyswvSeQyyxsKLEj3Nme6LQfoFGPvY
HR4vGou6FzK61rUKSPfXRRlOBEKAEIxTCAccWcXjXwWeQ76EENsi26rQHGZDuqgmbwg4YffrcxGo
aBGw6cmowPP+r3WctYWA1UTM2pukrpA1ItolMPkshglLpPNeLYbnKq/tclCV8lVbqovVIs93YQiV
8TVXv2weUgpBPCrc9b1aCD2YF0zTcfYSTzbxFQAic1Y/mXj7hnsujlX6ZtFGOxYkW9bECOhQ1E7N
5K+cTRJ/2lYdN93yLKa24/DOlKeoIZ9DbZiUSYcjHgteuEjPUQvi2mobAzfqG6TboeMr9nPAn/wZ
fKNOoG+0a29uCxUXkqvM2U5P9S9Vm49zlX9E6apVVrn2MmWXMN10jep36XVIn5riKsotUtgABWiS
v6rUbU8fNToud4s/ysE1FsV3I6Fyhu3HogSouov616KWbtgbhLeozLbAO7b7EjINsYaGxs1q0lXS
BV1x4kDpCDpmfs5DeIw9QVtUneVFtZJRcor7ay15Ki5y+HRLjPFfSeTnrKXVpYKbfO9qnPb/LPUj
tY4OVpr8x84+Uvszi15URFGTUvoWZxsZM0gV1OGSp6dOO6jiIrjJuR4RkBShG0zpq2q+jNObFLdK
/9AsdA+sUvG/qHpqlOtEZ0/meQmbrsQuPc4HCqW+4iQmHwi/6/dsnW2CVazpKxlOWX2Uym7JhUfg
EcrMinYz56ZDLYqnyrjnxl+Yv9fDs2U/Ocpq0Dcln6PkVsFwqR0cY01gh2c1n1b6h37n3BQng3Uh
ivbzgH2i9s2F6A/lU2por5N/mbK1Jr4dLMt0v6jcoI32ZtXXcq26v52IV/r8lBPXwE9QfEXm9eFc
cW+68xqGbxU5VkW6ia0Ietw5h8nrHF2zx+NZHxPzbMNr2Ggo4+K1TEze15OVvHWAHaP7YvLBIaiK
w3GjkbC2imgLWMII8gL/vXO3pyvMguKOGyfa1iGNj7sFlfaSIH23P3G94kBlSt65oLYOA3Orf5fL
eyywZkcvTiUHALNun0VbFjWbaXLJoLa137TGMsmO2WD8V8dv0utKg1g9cgDWTv3ppoiJzPcMwDJ6
JByWpFiR70b3XkbDm4OTjZwNE0akBg/zpDXT+IX2g/fWMe5gik+ZLpFgm2ewsN44P2JJOHe/m5aT
hi5ABr25uivx3c2LzjPd7CPHPug/iqP8eiiPrhuJTZIRgDeG1gm/+cKBNaL9tmKiO0ukeNhPLf7E
zmrQ5P6RgOx1pO8Qv+gNLcNWZXoROgd8ZGBn6TEcWOTheNhoqketIUg3Cg2bx1Zel+IzYkmtDIML
mxHgOHbHQj8Zyy21f2uSw5KjfMZMTkaa9kYHggycBHfP/CEfqQ66bH9VJaLkr1PXS9XbXlWMa+B2
5TDqdHSilgosdxc9yLZEgpTr6rQmxDVeGwqeL8VZLJ9muXxL0UHtaH/oH+o9CVKahgSlrM1jaCy4
sOjr0qxIBmY3epJizWNcfCSMEvTVkEyPH31Dr8WhGo1vHetqmNAGaSEA82tHcs64hPAQcuE7qbsD
ojCCVHfvVud8C8MOuq5/N+FMVYrGPAqeaBLkwau06c2dFUryVGZDXCdeBsMXoUqYwxBtYYu/OsTw
Px6r3kTaqPe6n5BLjLxmGbdTBxOvDDbv/cL0vCA83Vi6EvlWNaxmLVRPM3GVkSWrY1bSd6rOp0oA
LwAv032Wb7VSg6/ur43u7vuRp6uLTWhxUV1NwmZJ/8I+ZznZRzLgDm0Jj9m6/bWX7DsDCCTtlMqt
sRVfmzuJL7p2Vkio/HiKuD6KSayaGYHcME4nzSj6Vah+uNmI/07JRqhu3ry2Ne6Znjq7YmDBNI0O
yilFHB3TOGeH5MQ0aUSQ18LzRmtOhyiTNgmgfSWNUaQiCF6Z7GUHqPxxFbpfhbTr7VgXyQpzOTsl
eh8Sg53A7roM3QZm/FDr1mbWkNod4gckdGiPjKNf19po/MfeeS3HzWRr9oUGHXAJc8vyNFUURVGi
bhD8ZQAkvDdPPwvqOKcpNFEVU9dz1dFsNQrIzJ1m57fXtzPrnhrowAy5tFd/Bdyjrpqkq2/KcKDE
xCtee+9YDvI1J6UFIuLJJvV4o7PYR13n3rRkFcnXpZMxlbbKKLUXXMhwhV50GyMc8fR0+a8jRZl2
37yNKv8wI7PQ+FCwwMOoGzbxYMqyKVcVrDWr5eQqElL2PScRy70drZa1IQlfGQXsyeyO6r94WBsg
XHZj43x1aH8+Wa/iTz7ij1XdGfe+2IRm+SmNgq9W8COuIwrxQpSRSvIsnYyJ0Lr18y1EyTX1iuyE
dLJWuqpwIg2nm61R/ZKgtV3Vo9Pdq8HR7VN1Fw3Zluu56s4F+kf18luLKOomNAcIUdbwBClo13sC
W3e+ot9YZv9gusGLfGqbvH8K+i+hg52FNbjoWUvc8ESul+uMQCORGdy7WZfi59q/1Dq6WwcKCmJS
b9tJphnADqyelNQGOQkkFeAwU0nwNqY/q5i5oqsZ9SEWsCi5KSWGdVdRSauG5BZ8xdRWdgJwoUyf
ixQgmhXxuWU4bmtT9/Yipcba0l5TLiM3fSadnV9Si6EkVEJ0CqaLJNkmKaGgHLM4jiHbe5UbFIzp
OCaUZI0dqo0r2KKHUDE3Yih3A+XZpAfVr36vocOx3G0oY3BPmAvyjyFeap72SPnQL0/GXHjAf/Cx
Ady2nfaTMkb0UVhpIqRWJKJC7prHAQsOo39UnOxTVLcEd07+lYzwtgpJZrIiyiwm8A3/H6x7iZTA
fhnZFBtt34DboKK9z2vI0bHRrrVQ/Qfq1E5LpLWn2J29C9ufFs12rtZy67Vya6tuf6hsLiHt1Nmm
EAxY66p6VyHSzkIOgGrHqs4tf+Yj4zLQHDT1T7XpvXXeT4CXkVN9jZqOyxLac8zvfUmZuJGIu06i
f8u0x8qiBDR0lGydqeqt+FP0kAVYyA4OsmQAmJoovifBcOukkbsORb9v6mxEaJ7dNwbJXb1Hs+Gb
090SoynyEVQFLqqA1HpQrLq9i6Lvg2TKKJtiXBXS5gDRTPxp9ZNiynsMLzWyIG2wpjg8PVBHRta1
3KR988to8VOugGVplkHyG8wBw7FBBBdWjxPvK0QGOTTQkvM0fojT0r2rwnzfR91O7bkINhC/3xmU
pvSY9A6RUe+xQRP0dvvZtVoYsCTn7rPxaMJoXTUdjD1qUDa2A5MBjdm2MtzfMbLQNtR+EYY349Aj
8/Uj5S73EdfU7q41KbhCHfzqOzpflmA8EPsvKTlIC6d0AIY6bU/uUDTyx+Q+SRqEFSW1zZtYJPA2
GL9eBA8qHqMEIWix68JhDX31R8y435ljQ3mF5Qf7UXxGuByv3TTlRr7g6tBNVoi7v9tFqO1YkeCu
OSkXmpb/3agx9mRF5K6k3RQOMtRKE68AUbsVCQl1Y4K4QQvtejAaIWWWoKe8Eoc+TLbWeu9+CS1q
GnQO9zln0cQCSuz5wI5Hgo6x98Wth3QdpYXCXq0cNrllo3PDjIbSpRThLaQKrQq+q1Hyc/S6al9h
fJ2mx7JL6hX3yckqroxDEWTPJdapnCxKjhFBIrjhRKrQa7/T4VSpqUU9IAIMW6PwDroypYJlbd50
WgLWpuV3XBI/FRSgdadgPqLX2Ynr8+rGbjh22t8VA+3jYHKDpbbds+LoD2iMjJvXyFVMCnC0nduL
dKXI4mnoE86Hzc4N/GjtoIFgwFlgOZl40zAia+9z60S/bSpFnryGEzgkbn81lIqLMJLSiKb0aB+O
QaPdajuOyHH4hfV+X1e68SBVLrkypgV4KiwFabVXasj5vdPe5ng6boxKzyeGyvehyyl7Rya/KswJ
bAqECuvzVVQdUL++QUyNbp3RfzXgQYIntO/DNNqzF0MgA541j1EMpz1CjgEej2r13zqumyiTTH74
NRnsKEy7ddq91bYWs1CxwVC5iN0kVHX51UE6HlvHtkRMidwd+Kj/tleF+WrgVnqIsE1GmYLCta0b
NCI41IecMoQpf0wOAztG8xp8ELgBlBhc+Y3pFkgUfMKMHZCbuBS7SoRIgoocFm3U0cmE96TwAE4q
99kYz3LFHr+R/T0AHPf2ZRzeKXg4khOg7sEYEDwjIOJaDgqyX33qu0hFnEWxiKk00UrNvM8uiTvE
r+MazaUPSpK9eBd/ZifnPLgRgBFJ5m7QbjmcvnoyI2ElWFOYRppbC8zXhioBtf0dm1m4SlX1k+Wi
EqF67xUV5NpuffnZSNwDHOunsCzRgNnF12q0YjJWzsEsc9Z+FAom7sHACs1ntrlrNOk7TN6xBsdf
ZTM44QO8RoyFU/cBq2TSttOmxnQ4g2AQDeHLIdXWFcmvsB3eXDc7oAyiWtMufrsZ7stZsAsrxaY5
VG8tjeibTTqfa6ISbHbAfP4LpcPnsvPekIk/gDSrdhRHUqozjC9hj0dnroWvgaohIEkofUgocME4
eBPYwtvqHgmHEISYnRdvvZHDpBvLf0CivnD+wx7ZDSD6GMpp1HdF2r3q1nhn5snXZiju++mqrsc2
ZDDA0LJrNd18V9oaAk+1U3axxanHq1hoHUu8OPuqggfTxeVRTanJ0JOXeND8bYZMi2Gl3Wq6rt0g
ZtqWUV3v7IS7cU67vZlwc9pW2t6hZGXdh/WuG5D5Z0L8GEjmcBff75N05A5OhM3GZM2FSP9PgWpi
N5butzwVpLPdJH7x0oNX4bzehCTDQYx9dVs2A6FhtZsY2kWHWAXspIuGUlLlo/C/Ncabi9nyrs2K
71r4T28y3wbgbJOxuDXiBKO5gP9jG0KexHrsaAFgs9vqS02tNyz2JN1imLGjkJtYdaJwnXBQrn1u
XdRofDJR8zGXooGCXlVW2ktd7o202iXBpLTQOTdb5dcu1CEhkhOMKHreEsbSCqBQ1NMUwTEo1T1A
spw9csRQobBog04mm6LeSUONtk3RZPtAr3cWkP2m0MtV4UFlw4w+DyXuzVqwFXmkH8SbDjefQgXm
0q4P3wYbbUIBATLx9RCpPkp7T3BkzYFwythNN1E71VAGOy7dBDXwmBLzRyoKdG5ZEIPDUyliReI1
nJ8apISOGwT3CUmFIg7CO6mViJWUeN9xqZmrXbDKEmwn8tz7FY7hsFEpCIP8JOHscThXOxmvPVRZ
gD5Sh6kJZKvrxacxZ9G3XFR8Pgahho11nQ69w6ks1G4p8uQ0oD5BeciUoL3TYu7BPQchbohckkqP
kfWJbR9VhyQs01vdj3/ogKJuJDKFFcf9g5dyFWeP6lufBCurhb/p+/6ratQaHPoihc+GPUIses4Y
oGn0TnXZ9XDQMPeK0BhGKWoF12a+97gqNIvwqcSsumXHwJmd+6qssd4Go3mh1OfO6J6NUpf3juDq
sTSpf7VkQpk82NCGVEFcwmsytdvKNYO13ciEqcLBFdUMJhF38lWdLrdQ/8EH9sBsewhnhKGU9/Qm
X1nG6YYyCypH6ubgjWG7yRQz2lKLxeRk+p+zUMtWHotcGLfuqeR2dyjUfGvGFXuwLrPXlH14d+hn
f4/cJf2pJXeL/tRDFTjFJlbECpUoGxS8HeRYzLrTrJZ3JS4OerBTVKF/qh/8pNGOdvg7HkV27Ox6
LVr9WckMcSf7ZpoCGzTCoR5SXwQExxU3dawnD6WRPxeh3d6knY65sg9mJYxq8dyU+saNbunmr2Jk
YfJB99e6Ud44waQsC7KHP//2z5t6aByxNqC0Ab2HCEIigxqGGx+O7UHrXTKmrAFrqmigZvfIqwNE
xHX3oFcUiRZ93x2AEj4FjL17p292SWUrB6UeUQeCLTB7dCZaM6h4h9/GaVNzTcFInggNNmrnVTGC
pM99hwkpqA6lNvwEr+/eKh0nJ9NON2VKrYSSQo36g3DoAxYTV/e/WtNFeUhyeOM25LeSiPwtZYps
yge7uk/w8WhI3/SsxNSipg+Z/8z/y9wF1ECxx5Hj5zJJH75F1K0f20CmyFW4KQIxD1Uoh2aq+e33
lsteakXlJzUOn5Im7HeIMNEo2HCpxchWpko8855yl3SFRwAJ9d5ZZ1SBrSXXYOsoaB61WvviWuYX
WybxTunvjL63HgYvwBC7k+Wm0spxpZtVuu3bpFgj6dVXeftNI3DgnJViW3XyR+849w245c9xNH5X
OH/dUSx9UBMu/jKKvRMZiU9hAiuvqNGjlXW4y+06v408Lphg3x1hKri3mcl9uq/idktW81CkJF99
GMmiyM2j14+rRml0tnfRjcKZZJOqlFH/QWGkJqJt/vlDGjuQvKvoxi1H/5vKvZBmyLWsmYNyXbvP
Uj7bKkV6SJxui51Osk0brVj7JmQgnXqbuwmZprSZu0tVbnY0dNsZqr2Ggl9KClJlGwxowmLuOwYP
0QWN5z4OSfnWowDo3ORZlCr9wYanNiuI5KMgUqEHsx4ZR62u9yJUrVtFhFMJU1yjI+J6WnNtNkCx
yspPwi9Bb44AElYOaqBqXTpxUnKg9PF44MiX1cavsQAdnKRdBosNDMgg0qe2BmhU9A36dBBnm8Ht
89dSUNoXxigLC6bPqm0yalipCyR8OfqJTepC86qnBgVLCYxC5MY2DdvvfzAPsBizgyL922pkhZGm
5z81ZbSj6iY8FIak8hlcy9oumvwgVVKiKjp5weybaRWpTE38+PPgviR5kllZv8s00HA1VAskqO6w
C1MWybqLf0QWW8lBskQmOTUhydiBURyIiND0krVh9ACl7P4G3muGiBDuIefxRhmt+yz01m0YGWuN
rNGBIiz7Jod8vRG5dpuJTD6YEzEF9SllM0PEVCIS5+D33oZcx1Mr2TcX4Rs0k+hJQOVXeo6bvlfH
mwpm0mMKP5KlnDJAUIluhgD4D9XE87hMQr2+L0vmY6fGtWLCtXhVzfg+ZT3A8KHPipWmy2wP8e5e
ZR1eCaNo7xIX0RXKEoAjvthrlCzKBCmO0kj+HPbDvWd129EK0ZLF0ZPFJed0F6pO9QMDaMlWO5rk
RzNf52agQYMbRuaRtPJGiy37E+P41p+yeENL1UUvoS17hfw5RvDGk2l0jS52LAGJZ5QRSXOwY/eN
m8LHRKrh0dd8kmQYaIAT4HZh+udFb1IrGeibnwqD7q5pst2Q4QEPP/1JdCR0bJBw0mKAKEHAFQZ+
wH7cPNqVwA0KRZmfopZXOqqSOr8Tt3FX3IWSCjHqVKqV6TJCvEpBDiEDlWNRfwoNhNe1k5hoM4dn
Y6j+yaKUE6D3GiGv/LfX3/9nOF1wtjMhG51hOAVh+jfAiX/+i0JhrOQM81+2Bm9T1S0qmP6wTf4N
cLKNf3GqxG1wMlcV2KoBG/kfYzv+J4v/JygeXYX5xNP+h9/k/EsTrobZoWOL/yd0019oGAqOMTrm
GGrMeDT12CYTDdd/LMqKY1dpKvCeqVZ69/kfYHx4wXfgmf88ffr7j7cn0rCTq97/wcPWK3synI+e
y4GejYCxtktVw4iFkvPzPzGhWP7DtvnPT8wQLWy2+8RrKTGLqP0CMsdmoPHM/AKS5m8QzH+ebvz9
AXCDKRLLXRN9g4ZOTwkfMkPuyUD/9k3tcP4Lln4DcNf7RsJDr8pttReoZurfnlV98RRrU7f6yxgP
X8//xFIjzcx7HVlaYWHqJH/JuWThcN8hazv/6KW3n9hX77p4LA0KBKVhnhRVfRYeplNqm3/2g/Sr
5nkXDDkXXl+fcYs6MtESHS7qfyPnjiCtnd5D9ea4xYWPWBin+swLsIx8i2p62zypEfVVgKSQ0CL7
b/Uf5xtp6QMmytW7RiLvmFceathTFqGE7zKF2y+1jC5E2dLTp65593Q1UhT4GrCCuqqw0Nw4oFBZ
pM+/+t/sqP+NgGnuef9wEiGDQ3kaYs3B+hFo8TaplIPRpFhZUO3du4ccf73zP7X0HdPf331HrZWo
lr0UyWfQldhaFd/yTte35x++1MWzSM6aERqqF/BwBUGhDY4I6NyY3Y5UQ/17UfzLz/W9DefST8wC
WbWoquGKWz+5nU5JVfhMXTmKLedCTyw1zyyI8yHjvJo7yaM/TikxYejU/6SXZrqlp8/imOt7S60N
JX5UyKCD01VLboISUVz38n9M1d/17bRta2FUY37QUFaTeYgl45yUxPnOXXj5yfj1/chRGi8VnOb9
RzAt0t50JB9h7XQkG9bnf2BhltNmAWyzOMe9UhcnT5M7gvjWKVjB1L4QOzdKrvyRWRw3GZkzCw/K
U9Vkb7gab8MISzCfDF3mRpfWy+mNP1gv51bkvu6PmaxzBw7veOtGwJJLY9j6XL9xj75FynvBunup
S6a/v+twDIPrIsud/EQ+Uf1iRsgb+sj7cr47FiJNmwVzM6IjV5I+P6lWzBV+GZevLRR8fIqi+tKI
NZZ+ZBbOhdGxWUuS/FSrWxMSSpm4RxXC/GR6sSmbBy61vqfJq9CAm0kOayN50/6XRaUVyKibPzVY
SXOkArG3qNbZaeYt6WOSE89NA3yqNdYFVazpFwpwHemBeNkiA35TIN/L/tmynzr9wv5ihtX73yn8
z9/fdYVbhIgOei87dUUwJWK+tfofRtsOGANQnhLbkIbUgF+lXIghnsknCdJ1HTWbVYyub0eSxvbJ
zxLM1AeXEsGQy0YBJOxC1CwMtDnU0PCKNuDqx4Gf3qNe6d4cz3k+//ZLj55NK0YXeGVemNapsdxg
JyrX3TVgBy70y8L4UmdzSjYYemFovX4qUGVbXnyvZcOLr3ub615+NpukuGTroyqzk8W1Gt4nXe1+
5RauuG6xVqevejeokHhhj1po9qlL8CkIm0dd865smKk73j2aIo60UOPBPhXUf28SP+hfAqmITVSM
0c/rGmc2gViKk3tGWTknnwS+d2hD2Q9IAlPTuT//A0udO5s8VG7FykLxUqquRsRvkU7aCjeJbdFQ
uHTdT8z2A9xBtTksSf1UBvZW+uWh7br7qNU/nX/8wpKnzkK37Yw48JViMjuqvw0l926Ocht1+a3l
WBe+4OP40t3Zvj5O0yQdyKmeGhUEVqaRJDRVEtLnP+DjLtDdWfRyCYSjWM/TW7XcuxCZyIJ9Jr18
1QKnu7Pw9RoGZ+0L+5TmE1/DDFTkVGaolZ/Pv/7H7a+7s/ilWrihWDK3T7IS3p3IQ/KMZueuBALm
xw6u4YVAXmqmeSCbWovkR7ons8q/SgR/ahjd2W38cP4zlvp4Fsx4F4soiEuuTwxN+Z6GNdqFxIiu
OhlCCP57qkh0qJa6wfriRJCe9Ox7rgcX+nepXWYRTO11YoIpc05lOfjccVAVVSay/Urystlc1zaz
CI6CvHHS0XBO0kF3wp0GFIgDdwlevb3uB2YxLFQ0c36u4ngJFZHbyYBSgNbaX/VwZxa9ZQzgD/2L
gzHXKa0c9GQppezXPXsWu6kBRNmzK+uUx4CoAnK2vLj77bqHzyLXjHKcX2pVO1VTXWJvIMoNs1Je
16nOLG5BDAXwhlrthF+B8wA5bptWfnhhUl4YlM7093dLo9FqwBDImp/w+u5ugLe0OCsBJawQOa6u
a51ZwKZBr6M3QFZNzSiwkDGjMJISh8fzT1/6gFnASr8xoxKuFHqZ9slKdFLVaBa1srww3SzMms4s
apHkyC6WpCuKvH40MueIS/q9OjiodB155eCchW3bCtPN/IJtYVqV1tYba+eHl+X2pR5YaqNZ1Dpc
cvbIDuNT5ZfNnag6fetZaToV5ltXbU90exa7qk9dGIi2BF6FcScnP7zYdag5b36f7+aFWd+exS/l
7Y7mQvs9+amNT8VE/gg8DEzOP12fWvq/D7FAof8OA89FZKo4dnwqhkNugPHg0OVAPNXwsrqR3Edx
eLKS/ob/gKmRNYc2VY89/4W7oVpp4V4o605N9nZEFXkYHpLqUpppeoOP3mwW/ZrUKssnWYBZuLry
8EuMKDSEJ58LjzrccXO+ARZGCKn/v6YBxcqF7dX8CjXBUTYRvqgeExfW1KWHzyYADe1R4qOiPNl1
cRcbIKpQHI/JeCFCl4bGbAbg0jqpgH+M05r0BfkPZrU9dUPnG2bp4bPwj5xSquWgxyc8mY0b0tJU
yE1a5uuePgv8Knai2DAc7+T1uUd9tOLt7aR3L6ynS0NnFvZ2Y2mDFobjKbGxZcINLF1B/fvuwpSH
eAePPXN6ceFLpjj8YJjOCftqYKl64alsblq85PAkos63g6+dxXq3dxT8nn2o4HuYP/aFr1voGWs2
I3TUKpi9bTsnayi6ey8azS9uJdJfV/WMNZsQXOglMVLhiMOKC+HEq59VWV1484V4sGYh3fiqsNOK
BIPa1dZdFgng3k6RHCmfry5MaNo0Pj/qj1lAB1RWRyPwpVNOiUjSoZKDwaN44D30Q2N9LZtf2J0B
wCsOgMM2RXNls02d9W47MVadZkkKUk6CGSVHvOVRn6qaSR5szvfLtJ589F2zYFfF2DUGut+T3nS4
IhmuetfoZGUzdLFrxSZlJgfY8Gnsb6N0KC/MYAubAGs2CyB58HLT1OWpptxnnQP2T6Pumx8AkiWd
eiGElgb0bDJQNCfqTKOJToMPPUrAh4X3ieT/fMMtPX02GaiBWcHjUuwT9TzJK+IwLqYEqbPuQscs
PF/MNgCl5+mRZ2rylCAJpdJ1b7jlBbuRpUfPIj0qYPOqfR2dfCjzTWD+6vEouKpV5kY6iRIUPoSf
8WTGhQKNEbVNk1zKVWpT234wWOfeLMGo9KYGzJBoeGHnAOwK0A8MM++xptB0QM0WNz8upmWXmmkW
8ojxJ/9VzztCKQZRU+lwaQr8uq5rqelX30U2Mp82Zw2khE2lhrULYakmdu5fGJ0LYS1mYR2OY9qT
CJUnVlnx6GrReDMqDmpr2W41u/ycxrG1bVG7UniK6fT5T1pYH8UsqjEErfKBi+zTkHPJrFPtj0EB
82NOjec4GBcCYyFbDgX175bLkQwVvmOGp8aBIq5TCv9JxEX2T9NqSCSFoGK3O3qBtZtWmNLIHrRQ
2Z3/woUhoc+aVVMbTEaqQTn2fvGApwxXZNaFDfk0qv5rbJtYgf39VRiLaAa61uSo1Bo0OwepWx5b
7VNDhf6FIbf0E7O3z3sNJ2lwwUdpVD1WApmz8anyBT5M1eAVDcRXzIaAPqJ3hY4cHYeoMNtVrOc2
tjXwJ5sL3/DhGOMHZp2PgXBQFLGBR3gnxrVtWmAYREpdILWSa6HDtk1jc7iwTC392GyON2zbH1u7
iY5J7j1A5buRlM8VMH9FHz+JVr5d1WjzPE0u0qZy+jY8Agp7HpTxd1lrF77gwwFrus5sqk8DN++i
pIyOQRO2W6qW9ZWFj8qF3l4YUM7Ubu/msA4va8VqGbN17v5q9ZKqUPc2xkHrQmcvvf1sY0d+2IVm
JJKjbmZ3xqjgEV4h8j/f6gudO8/UqF5L1RJnzKMIhc4dq0YNq38HQ3Y3Mmc0dnmhkZY+Yvr7u0bi
JJ+1SAyTo+aAkpVec+pSGV5zVqN/ZyFdaFFhF7aIjiDPbuOx+yZdeeV0Mc/UDIEZD3puRsfQwMJb
N289w8cRNnw93/5L7TKLZLux9brI3eho4rx607GnxhUJUcN1T5+FrhAKYDq/jqjF6IEju9wIU4qW
Xxg7CwN/np3xENMHeqtHR0UpXpwy/WxH3rcqth+vevl5cga2vYRjN0ZH3QqrVeQVlLGIerwuqua5
GY3KHmuQLAOdbtSfh9FUv7LRueo6Ac+/WcyCbE0DpWZOSOO8fbASp/nkd1Anr3z5qUfeRZMWmwrM
Xzs6aqp7dIz6oWioOznf7Eu9OovU1In0EN5CdOQO8JuPDaWVime1VjfXPX4Wq52mB1Fi+/JYpBTJ
yqrcNOgJrCjYnn/+QkDZ+t9NU/ZOhSixlMccNxCsAFrsru6Y/wGIXPcDs4h1DKXXIYknx8C0/HVS
DgKweX9psl9q/VnE9hlmNaQImMpMlNupnxv71vV+qlV53Q5rnlJJClglgwDIXOOPgRMzBOlefYTt
c2EuXviAeQKlgR2eh6NK1PalBnHMMLDLy0wo/yS5ruqBeRbF8kshhBXERyvWga3DCxS/0iGR9XU9
PM+kKKmL1UzYRvAooHBKApfSwEt6nYUF15ra7V3ocs9owowPk6MV+Z+0Mf9cwBLJkn6fFyFeUPGn
82308SnRpJDn799pO78Mw7Jiz1PD4YnLTVva/7SowRTPDXBvL++oSf7H9gEY9bZy4cC11Pmz4G4z
ODAl7Pwj3oPa2gyonC21MKO0pRMXOmeaQT84IcyTJl075no47eXUAOswvbqTVbJRdJTh6XjhK5Z+
YhbhdtPGXecb9L/uiydn0oRj2+njxRCIpwFl/IWpaqm1ZrGemUNYmhIYnRZDCKY+BFqt1UCTlbqN
X875gbDwI/MMisBOpUqo9aUUqnwJ1PK3PyTHTrhfzz9+YboVs601kDgzLChgP7pV16yLCs4ccNpr
X34KonfBgpUW5a8dnd2ryrj31Ea9rZvcoNSXMvzzH7DQ2fNsilHrQg5xHXPsCPeOa706kYLo0HrM
hHZpSV1qpFnM+7od+LRMdPQlhMQbmYz2q6M4wefznzC19QchIWahHqgemh2kalilNy+uoyqrVtfx
ssPvh2KGET/QuuimMq5LVwBLY2oW5mLAjEEabXwcSnB+I7jNT/kIckF3q0up5qVumS/j1khyJnHk
sQRqZ1XBg4DiWUmFHFd7IcyXvmIW5i0g2cDqBIdoPYKyIszkIDQ3oNQRn4PzPbPU8bMIN8pOKHHH
Od2rwWPY1AKvBgmP5PzTFz7AnCVHXbOENdAzf7R2Ha7wMn1rqxQShtF8O/8DC69vzoJ7Mpx2HW+k
E4BJY9sF79LIgaadf/pCF5uz4FYLgNyJVctj4NsQyTsIXSYIusALnb2vGRf2Iwvr7R/v5HdTSGkp
wky5bMfy1QOKmcMMhjoSjRPi0d3YRXY4/zVLbTWLcQBmToeEWB4NWRB7oYkFhgrZ9PzT/0jEP4jx
qerq75mQooMSEPUxAxUx4pbeQQIItafUegpg1Sj5PxL2l527d73R7dXmeZTmqg6+5lm0T/puJeEJ
DOb382+z9K2z+Kc2aiwdlUMr1kH2rRtyw11h4HzhW5fGxSz0qWcM8kq1oqPjO9tIuAdH7+9EBFA0
y9bXfcAs9BtKdVSJveEx8bJSrAqrUMUKErJxlTDIxBH+7+7yy1bmsFcJfBP0iJVuQyO5cCxeGtCz
OSUc+1FVLErdA0kOKyCvqGKBvsNQXetBJ+ttvVX0dgRzNRo18LGrWsyYzTUBxH5ocyyTvmYdZKDd
4593QeSxsHwZs1mmEwioFPhAx8bDkqV0wnpNtbEDt1orNm5t+auuDHyAioa7u+5jZjMPSryyj2CG
HbsBg3kvVfu7fnQu6YIXomNeq6jYpqTmOY+OeQfwBGOBdIPRcXih+5eePptncOZ12oID6HGocNwl
NUzQl/aFKXnp4dPf302WrTPWmAmQ6oUeZewh2qM7q+GuXtfss2kjGHIn43hI5j3rDibElwZ4yHWP
ngW0UGxbGgUvXhrRT2BNq0S7uAldmI+MWcBpekzqMsl4bcvfj015m1nhzurlg5TxdSv5vHJQbSOq
E0WES5LEbtVP4e17+lgf3NY3n69qoXntoFonwshTknURyp+XsaxBPOlVCYf5uufPYsrSPJyoQi+c
jF/xMcEqqQIQKLB7u9BGC/OePnXPu7Hp4ERqIdKVRyfw7jMM+ZQquc/1eCebZjt2V87c80JCMJKs
rLUnjxzCkm3kgW8J2vHKuwJ9FmBpo0Yqx41pQ4gzl2+Gt64d/Q7T/sKl9sKWcH41F+R9I3zbDo+B
V691I/vZ+T6QV6rsz/fyn9KlD/Yh+mxh42a/Y80nhp0hXJmihyGfs6+q2iMIuu+C+9tGib+qCNeG
0b7PNX1lNtrvRI+/nH+BhWD8I7V7NwpsYxzduCyio6EI502LUi8GZCuMkwTT+YqpRnOp7mXqko++
dBb2nZk4Ps+Ux1HHI2XIavfeymv7dP47Fp4+LzRsZQLrLhCgGHQnAJKN3993CqnBs59//kI7qbO5
Fq4Kvld9HB49rtNXhah+SlM7OVnwjw9l+vxvLHyDOhsLdgsB02/c8EiNp9wLC9aKYiQ/r3i40MWs
+e2xjbn18vVT2OfYC2nYYBZOcSmJ+2HzCH1+dNJKGQX+qPYgqIZvvt95N5TP7wrX3Rh9/Xz+Cz6M
RX5jtq/JA1jRnuLzG9Xk3GtgT6kh91mNDXLi8z/x4daJn5hNukGObAHorXbKRdAc8tb3NiP5N+Aq
Cfxrt5KrUvd63Igz9bpyg/lxylXwSyjgVJ/GNLjTrfybphcnd7hSlDPxK95P8roJMVnN2/pU6kP9
4nkZWNGuutAhS601jeN3c4cbW6SmcCY4ZY1WbYxcsdaubzXbrpXaLunaYgtFRb+hGC27MFtNT/6v
OYT+mUXhZBFPst2u8ADPwn3oV/29pnTBNfHH02fxFwDUU2y1qKA++HhO94VjvTb5ZPFwfnQtvP18
rve5GBsyTC6OIidn4YzKfRnLl6uebc42bBZSH68us/Jkok6Lb6BppX8cUwvjwssvRd9s/nBdI/eL
oXKOeiG2wi/xeMVJLvTXV73//DxkgLTkFN4XJ+Qk6iqyW3UNdPxSofiHex0gK7OpQ0ZQ/PxEc464
SoTjQYiJ6/tZaZ86QF/nP2BhBjRmU4eVmVoHZss5juyfgL8+ujk+HhPsMW0upEQW4m1+EAohX7Bz
SukCPAXtWP8k+KIqoGy/ztxDC1cTgLh5zYJKk81mDpONgMgNQzkqAoQbecgsvcQOWYgDY/r7u3kj
NeBCdii5jkFr3Pb28BSX9uZ8Lyw9ejZBhI3n9xnlT8epDCBDAe768kIHLwTAPAUBJ9fumnJUjpCw
N6oVbrM2+ZVr2fa6N58FsCqtFpS6SqMowoAgb2OZk2RX3ZLRm7PoxZ43tMpIKMcqHB8mstY4qqDr
uIjp/FfIehdm0IUgmJ+7RMO9mV01ylHL9e5mKDGZtpWdTrkn2QfrwsFloY/nJ6+2dUM/G0zlmCnd
FwXquR/5F1bjpUfPgljHUZtsGX1cOBmCaHGQSfp6vn8Xhs/8uGU1lWalDm9dDfD8m2etfqnUS+fd
6f0+WBfnh6xWa1zROpOC0I1xkIjwTpoMGreUwOTVtcvXLGxbR5TD6BFbem1+avFhcyZHlutaZzb6
hYv3QpuyNGYmTu5jBz6OKcdU7QtT51IDzcd/j4ldV9GxoGaexma8BSYIGtF/rKtu55Pvv/AdCwNo
fgyxBDRTi9MaeZMOM1G5nsb/VU00h51YHr5junTdY98OMF2FVDdVrL0Wogivm4LmtJMoMYqiCTtG
UdaTZ1PWVqP9X86uZLltHQh+EasAkuBypVZLtmTHsePkwsrKBSBAEty//rVycvBMsUqnVHwABWBm
MBhMd9/ms/QSMN6FfM1rB2oDJD41f2k+rZUM7YUr+szWmswmNhr4NAvxqy8hf5S/BLJ0HO5lcZiY
WFj7uW01TL/nfQIq8846jbli0eU0dAMIRF3f2I9bCxg6cv9dHJcnrOl6P8TJMjzFA11bUJx3mk1b
dHvGhqfEb08ja6FC2y80cM6tmf3vFysQf4aqyKszyJU/Q0fyjbbOi+sH6aoe3XUI1bnrU5s5D0wK
khTe1fhsqs94M6er3EnH9dDmep0UiXxomoXQOpMX/V3X98ZVNxrq4UV9Tn3vGNrit6bOym3IoRj0
LmiyT6ixLExo5lMm6wiIMZFUuF6JbkvrlHU2FM6hY15CvERDPcFLT7lbL5xFM2tHjJyVQXB9Aot2
eebcfUykeAqL4CQT8P6Pol/4xowd/I+LhMfxwO2xPIcsUespKF6oN/YgouzVNkF60xJvCWYx40LE
iAB4VHH6qQDLEbhP2qeGJxXE3IiCaMh1U/t4fPq/ntUO9HlVFdZnq65+TiMwlxSdq7f5i8l6AsL+
Aciiqjy7SS/f6vEEhVdn1YOt9WC14XQPzRvEhOsTmTMxI9bEgIuOpMOeOCor9oKDjxa71D7kTjGs
x9xrtqyBojH46G8q0TJQTf4bDYqSW8kEvsOzLiBFtcmsGq9FwvGhhHZ9Sh/vDSjH//1AFowd6nEW
TneWfMmYgICIhlDCbYMbqUPm51UfxJU8U6bYIfcZvS9lFz9eH/1vfvZBamXyofg5s1AjjeHt4ZdB
PoXc3o+AaPgDmOC9HwDpVfQZjE6JBZGwovqGnB3qudmmdZ8ZjyO3+37J9wadRRwEmDa7E6n12QN5
vU8sgq5577B4Pfx4lalJq1KWePKImyQ5ZxMNEZACiJhBOe6Wd3/0bRjhyPaSGJ1uE/TEExgHic+Q
stpBe+Z1dPwHMNO/XF/vj6MeiHL/NZUEVHQFqp/6rO3siPe+T9bUP3chP2ovu+W1HTMxIlEvGyBT
ilqfGansqAkh8Cgc+eP675/bhEv6/+4samobqjV5oc8kaX/GxH6kQtz4u43A0LYowIDCS59RSc+e
0EY3brDd/vr6D//4KKAmpYrSHRbCCjoUv3QdOQQ9bpDfnsTGhiYZeDFVs6r6zv1y/Wtzy2REBAXh
EvQ6AadWXjTRCzcbIVK4+MJ4Wez/+yz0yP7dBEot6M6N1XgGc9Tn2uVPbZVDN7P9df3Hz9mocZmw
0rBmfYPTWMl85zfF8eLw6JN+oCngQte/QWdWyITvsKpKPdpl6VnE5zAUK8SNTRr/zIq7XDrriVOo
DHjRYL1lEFiLoWFz0fDxFi/ZM3M0IT5NYYdd14PiJXdBSm01mzLzHu00ePM0v+lORk2cz1C1aFsf
rPBU2eO2r4dPeV/sXJDyNwJMccGN5SZqMrM0GcR62xIsfmkGWxsbcPplobitLkpNwM8AhXXd1LI5
Q/Xmnjrlk9sBckJvK+DT4GIe7+KJTDp7kI6lzmk9iFWSldDuKyAIdt3KZhzFBOM4LkOSidZA0LJU
j60nX8PJucNN+en68HNGZPihwspzmuNoJr33u5QUkncDzk2tQRSv/MXq7pyrGP7IoFflxaMlz0Xs
kD1ajdNVYSXJQk1rZnQTlSOp14PUMs7PnuyQ44NLvSsKubu+QnODG6dqLjoNTpYyP3Pfc3aZFbCo
SNkShcHc6MZhWmjQokI4Lj8TVwXbOuzEzi67hZN6xnZMSE6hFNRFVJPhpKvOVlOCN7l7CMi0EB3m
fvvls+8Mv2QMevA2yUAFJe6GzP06WVW/kDL+rQ18cED4l4++GxzsnqKeuiA7N6O3KiCvknl723XX
VpCtGSQup3JYT8LZhOq1KbzIA4tcUd0N9A113831nf8Lu/roNxhZt80paGj8DrhmLSNR3eXD1okf
gXT9+5/uJKu7sdpC9LlRD2PSA9DW7yWYvDoIOkLTYzUVP9sJkiLZA2TTVpS3Ues/J82zbNKtXfmR
k/0WvIs4JI/qZtfkXyf3re+/1vHTUHzN5HPg8zWGxpdH+jbheo6vWZ5epXTaDI236nHDCUHvNfLP
o51uQEcC5fv4k8MhzuQ0hwmNAszZ5tBdHKptM0CiWpdnTGIMmyiwD7H1Z+jOo33fOBDPsNN154L/
I63v+LBtRyjClw8J9x+setgBEv+SDX9/dJ0sdTD9rVp9tL5GihEWWWER4AzOblrvYkyk8PVaOOPa
nb406I0d1XcrtcG6usXmT6KJHGjV2/RnD0icArLYSZaKgnOeYoRBX2fccjKVnVVVQoq7JQ165DTY
XcDXvWDRM9mbb4RA7ZRgVnVIClLI4ZjEgOPnwxSlgXMf5z601ZZg8jNTMdFOrdf4kA2okjMfKzw7
OaKOmD/c1T4EnK/7xdwXjIhINCQLOj0l586FLfAuew6GJIULhq/XPzATWEy0E/iT7FwyTCFDb9I+
yap8LcLSXV8ffe7nX47Cd5GlUimUVdD/cOpCmNOEHrR1x9JkzdEmtnBoz5yqJuLJLyBVYhUa+Qw0
YYAVAPrEuhe8f/A9e3N9FnOfMOKjlehJqFyFJy8mewn+COp3h7QAeUCnP13/xNxCGeGvA+10V+os
OI1OXG+c9IiYAxXb2O5uNCT7351w3azgdFT+yYO2V6v7J5uPzxfBn9t+v+HUZavTChJg/okXwLNV
QwdGgkucVf7CNn9cB6Ke4dLodQldqObEJ6sbIQdTTD85EFkdBXwjaA/Q7/2RNFm88LEZpzBRTaUL
TfFKc+/k+kPwrc00uuIheDuGC5sxU+OmJq5JlYSWfZq7p6YKwRigvvMqOBJu/ykmSCrhaQmkV/GD
OwK+ysM/17doxopN2hio2+ZW3wzOCe//L1lm3fkAXOCZbK9LdyE5DGFMHxwyJtoJcEk83PaefbJF
CKCI973Jp6icxrsqgTKvNUFywA++BD20fG6b08Wd3sWXVpMcPsL7U6/DnwQqUIGn0LMe1E9Z5Sy5
/4xvmgAoYMRjooJLzgHx8HoA8ZnnPRNpLRjb3PCG60MOV7pdQvsTG0l49sdcijXErMIyEglkWBdW
atbkjAAwVkGgQHbUnDoH4oJ82pZjvEOf6F2q2mMR90c+lM9NCn5dv3++vjtzbmQEBTD3EjFVToNu
SiR1jjP9DkdyozUb8aDicQMeOrs5iSzd6xytAbnDngDpQot/t73p95ttfFWOFkQoETUn6BGjNdv6
1Mbtp+tDz2QoZvces6qkHOTQnEalVqwJvyG47fLA3grbfURv3+frn5mxrf918DkAS9ahaE6JlFuv
CN8gr/DkZUtAl5mgbLbrZbprhtgP9Qkd5lBAE79sT2xDPu7TUuxtGxeJsFhYsLmZXP7+ztND6rQT
T3x9ahz3pVX1HREpJGGLhWriTOQyAVAcIaksVKxPhaTD1uX8coiNIRRfY2/Tp+1vHAnxcfB8tpJU
8YV4OTMps1+7EkkXEjI1JzmJA5sgDJV4fbXSmfh60/6bDdsjsaCIZ9PyhBf/OysMWzCc2gJss+LG
GRhRxerzsca9tDyVsS2/2lPbnzJRZwefZXLB0z+MIq5j0h3F0iOMu5BLkNyf1pc3sqjQ0Cu+vkIf
OiJGN2JUSCD7CzLD9kgbx4lS4QY7OXK68Yua7P3AKj4NBGqB1z/24X7jY0bQcsawU1SO6jhqGp8F
npb26B5J130FNe3rn5hZLbNQOhC37ayQtsemrvFGzpys/eEBvPLjtuGN+4jL8I5SFERDLLYP0FKG
EqIdj0ucvx+mKK5j1kA9r7A6rqb6CJb80YMMYF4fgZGwdk6QVmvqud6CX8zsulkEtZQl2wlH+pFm
vMxXpdv3u7TrnNUU9pBuDNX0Be3gS9s+sydmfaVntcxkCMlGMOY8NdnwJIalZ/GZifhG8lDINBYK
eMCjZ8e/yrR5yAQWig3QpSyOuVgqz8zMwCzr5oFbwqw0PUjV2+u0Jc6qVN1C7J2Zg1nUrbvOroYJ
6t62fxpDsgYb89mr0sjpvG9BssQCP+N75ot4L9zUsxm+gjMrin3+bbrgfIKFIPUxYR5M1wiEXu14
pUMxfOlCHdyD4HrBdlkPDeygixzR3FfsvuogiNXdQcT4Nmc0YhdUI7pO+XZ3DKc+Q8XGz6xjxf2l
9sW5TTei1ZhlXgLyt+qIs68AJxsC/QCt5bhd2PcZbzdLydyySzIUTndURbINbe9XCyksZld7IdXT
TStkkjylRQ01k0QjoBShNW3DAXrSKzTFxjd1Abogq/s3LYEKetH22IZjD1G1XDSvXlx9v/7b55bn
8vd3GQ+3h6GRo+6OFh0eOKh7VnKq35xkOEJFeyFDn3EKk0I7ryaQYLlNdwx6uoGSwX3BwlXnisP1
KcxYkMmW1FE78ZieqqMM1TO6ubI0XgjgcyMbpi9EDz3tIKWHIizOSTxsnCK8zavM4mFMnUHIMaGH
sPAFUg1IIHpLYOSPb2GuY1YMeainFMrH9JDHYohCkX7u22HdoFf9UlxudbaFjOEKAOIthz7zTbtg
ciZ5tAZVQJfwY0sGEekqCLe5je6Z66PPmKlZQJwSQGMpYLcYnWxAbrTWJPw9ZeQxsOObmlqwaoYr
OC2xStwzyCFtx+fQtV4ufJHXf34Ib/pfyQJDXzzjnZdlyuslOm3JIcvL+JQ6Ei8gsvoOrv5qjaJu
tu6FHBCdcn8n2nZc+OqM+Zr0SU5DJJTSYih163wvK4go20uqcHNDGxmBRmU1pw0sLKbeZ5Skjy0a
SBaSy5lwYbIj5dYwMq8PyMHJhx8eIIuguXsY60XBk7nNMLzaiksvkQmWpWjok6rLc8HTEykAVxbD
GrxuG86HXZKqpS6PuVPbrCoihLRS2phQ0+cPEyke47JO0IgXgp/S27mSfelBOOgWfJVOww4Iudti
jFlgBPG0yquYkcPgWt/TZty1423sA45ZWgxjgc5IjqFdNF9GLqcPQDr+vO4sM/tvlhBV7XZIb1xy
4Eo8TMz5ZGfWFy8ub2mqch2zfMgdAMGywCGHzs239VAjsCd7nWY7KGU+gJfg8bZZmC7f251kNWZR
ln2E14hjkLdRrdnCLGYc0CwX1p1j+dAZJocQuG4IYt0pThdu2x/WW7BAhm+TQtqdoFggSV5ZvG3T
MVLjS65ywKTTdZ0vbPPcDIxc1olzC+02Nkyo5q+geP9T9f1CUjNnQYaH2xe62TrD4qSF3FSJv0qJ
XvXc21zf2rlfbqSsydimzMXj37GBUPLKsj26mVD3Xt80ulkPnFzf61ue24eiJGhZTMJ0JWjSLow+
szRmSTBNQYRO6sw+hG381bP5J2CF0RcyLORiM7HVLAW2QdUPTgfbwSu3X5y65tlC/T+Nv+AelGY/
Xe7vrq/SzHXOLAoWClw9XQ/r8SrvrgzZAU/gh1aE3wmhz0EgbvNiE8sbWiUnodeqo83CbpWFFt+A
hyzcEIsuSdHOuJtZFBTJ4BKroJiJ2OHpb0OT6oilU3kWefF2gJzobeeqCeQNwLGeoyTPj2HtBFEt
g69Bp/dlP9x23JhQ3jyzPUDFC1xO477Em0/43cnzm1q+XMfE2sp8AKVWZ+VHW0c0foMKz6C/Xjel
mdzSNdzZt1URxgOG7kt9cCZUyglw+la/K7MFY50JGCbQlgVeEQP3Px2AyWnXVEPXlE/BEjvYjEub
QNvBgrwEWm7zY9fmD9oWf6YSrH8kG27L7E2UbeNO3M/iXB5rqBVduJoSoaNkEu3rTetvAun8huXD
gAT4KAetvgEjQ47aAsl5hjKyZxUickIe3ha6TTivID3Ei4kWx1Joa88d1q69LtELHjZjSSZ+d0i4
Dpnm6pjn5Tc7H16cnD2WoDiGRsT++mLNmdLl7+9uEsKKC1EM0JMWFfOi0e5IZGfujatjnPxTpTpc
QYrp4MfTphryJ/AwLjHlzQRsE8pbBZA5Hz1LHgMavwhGjkVjgdXFDk51Cm5msUQtNucNxtlPNF4g
lWrtw1RU/g/pcn1Apzx0+wge2la3bYIRMeIuQwQF29exlhBEC91k2JZ+eBsLkWMCegdhkZomPvyt
UPfKVn+g4vV20w83Yby9JppXLFRHRoETRg3CX9m6vwW97jr2ZeffmWZQBpCSnBx5VLb7y5V8b2fk
xqGNq3ltVyQGhEke+6ns7xsu+h1n1U3aoPjhhk85aB9qQvz0QxujW00NoFNz0yXtohl7/N/jmJON
zO1Zegxa9BA2dKVyEnH8e31H54Y3suh8cscmpEodWxcRLSqawc3Bw1v5QmRRhSjt32Y6Jp5oVJCh
blMaHGjcFA/5FLd7y1bN+rZpGF7rgzG8lRD3PfphJvZBDQrTNGbj19xulsoKM3mWbTotOgLzSmMj
vOJXCDBQ7W87slVDvkp0F7ntktLyTKAz4chZ03VNmOA7TiHRpLet8Sbev3nCekiTX9dX62KYH5ST
TFhymDnxNOJV9Oj15SNj6VNgsaU4PWNQJiAZmmt0jJnFj0Rmezulq8yz36bwxmTCBCVz37IBA4dy
cMNkt7Ks3NtUabxE6DBzAJu45MIefFmKUhxFnukHPXTN2gOTYeSx6Y+Os6Vq5NwamQEjIAyymGF2
tPPmq9+Lvd94O8hEL/j03PYax3BMIEkqJj878rL/0+N0nKh7Wy73VxTvXYwuQek5WVmWHbEPgJgQ
HkFVcamAOrf6hhMX4LZw47LNjnQcfquuBulpu8OpcCqTfOF+Obc0hhOnbk59C7RjhzKH/ChrM7qm
5aAWFn5mX02kcdIU1piAPvJQsuKllPXGd9qNK9qF3G1mfUx0cSZSwM4VbvapDcRgV+ZbEAhFAJam
9+iD3t4UG0x4sbZG4aVBlx6TznltJdB2dd0sHWYzy28Citt4YK7vlslR2umwtmT6YCfVdFv2bAJ+
HZm4YLJy6MHy6092bxcr0vgabdvZKu2DJdmpuT02fFc6vacsVICP0wAtOIvEeaTsGEytk3i+bQcM
952aMpgGuNmhbjJ1HllM90VtL4kdfbgFjJq3+DxrPejBBfp0ETGNfLReRJSP/sIefFi/wehGOjFB
8a/vMqZPtQ80Bq3X2N5VjfAZ+UrehyMXq67Vm8pimxsWCx80YgYNOp4XPlcnmsZhNJQQIQkavkRV
OTcdI1ygkWRCf2CuTtW4j4F3HFuxDnkG9MTeoQ+Bo6J6XCjIfmhXjJp3/DxIm5pBJ+KUKXtdtt99
7M7o3wYXp+Ydvw2LgjUwpxOXSRLFFlfYlSFZiBkfpkb47UbmHoKXrWryQUJnw2G/XC3aX3bQjw9F
l0w/qS+hTutY5ZuupmEJnzFjxuZFvA3btO0mW17aXW0IoSaqKTeJ7JwlYvmZD5gkm6UzBTxz+/rk
ywkZgFLSbh+83vKCWxJiLNrFEN4dpVOgyehUjjw1OkXpRZ9kcNN1B0MbMQq4fd0xj8lTDVzGn9bt
ZIt6Dmm+3ORzjhGg7CFxhMUgq9uVHOUupx7kH0p859NtwxsxhE5tDOHmXp2Y6NQr3lQ94KcKeyGD
mbNVI2A4RaXDlCYQe0vsLWr823GoHhIoqge1vcOdIQqC5paHEGyDET2mSvglBDBbRI9vPaOvefiI
aBXF01OQBiuZ27ekHYyaF/5Js9gSHN9BWBq03mZ+GsmRLIT0OUe4LOQ7Ox0kaSGykLWnjtRVJF2y
ypN66byYiXrmnT/3/KS3ZYwGaYv7P3NPDI9jTU9AUXy+bkxzH7jkUu9+PTqzErBnwBWywC4i26rW
LbUevIktFK3nxje82Gsuj4GxK0+6zsLI6nEVbDxC72RK/IWc9cO0D9trmFFcdA5Iqqf6NKQxOjDy
NohIA0XXCJw21qYO6vKmPiFGzavn6ICms0/68sRq9Ycx/XUobqP3xtiGGSk8AwZ+PukTs/PtqPVL
UpV7lIUXfG3GSs1rZwBtyDafCgzf5Z/Drt4xttS9OLP+5pWTCTWBwYEjQOeWv+qG7i2xgvUQ9wVo
5/n+Jjs1b55p3nSVtLMKcjLkPvP4px5hqYZQ5IIXf9zTg/U3zoSpTabUcpIKxw3q1ZySEojJ/rXX
aiUT+j0A1/rKHarfzE9W0l6UjpzbF+OsAJFUYwcg1D9lbpKMEfdQ7VyJEW3yNy0cMclHCj+08t5v
KmC6yEkq9Qw6w+fS6hf8++Pfj7e6f+OH43TFlI6iPrkshEofPwolf92y5SQ0QodvsThmWlWA1KTB
vdZgPqJxkD44zmLj38W5/lfowaYbR+mkhyrOqqI6FX6VrIkFAUweMrVGE0P2BlXA9neSh/0h70lK
Fwztw/IVPmmcr3XeBcQFHckJzVs0/EJSp+dQW28qIh8EXo/pq1K1bYnNyBxfWdtb1pL+tfp3Yb61
fTWWg12eYmil5I3YsoLu60G/Xh/+YyuAoOS/VhBAb8JJrbI6Uahpl3dNl42yiZqihkrkwiE+9wnD
GtAEIFnOYceQmyyeiZ32d/bULRUV50Y3om8eoCO2DqbqlOcJDTdVMFjBrlVIZxeuLzNB0iwbQJaG
lpo71ckGz7cYih3VJAaTa4AgWdwkFMuoWT6oLLtoIc1ZnUhmWV/aQbkQdU2WcIFza3T5+zsb8nww
5+CpUJ+cMVYRSfTGs/KbSkP46UYc7APIlDctrSDPqw5ksD/ZstoJ3/p2m4Gajt5B5NZuxuokxjxc
+wQJvyO0WPCuuZUxfJp4rE0rOVSQ5mA6giDgnW+phcvETAJlcnW1eA3o4i6ucO9N7XXso7Qb5Hm/
HmOb7G5ZHGKSbNlCuMSeSHVKK3CW7oYkkOHBL4JmCeD58RyIybPlgU+IEwfvtKgInEqvOIpAjFFt
dfFCUP14A4gpCe9NkOpVMdx3JNND1oX3VrvUvTA3tGGYfPDQt9aG1cnC5fnguzGNLD8fn29besMu
a/QNg0MwQVXDwbNY0TTpKlf+gunM/XTDLOM2JSrnKGqEUvFVMaLTKbMWQ+bcphppd8qGpgYjTX0C
Hnn8KqTGqVzVk/Oz6Sf5+fryfFxfIiYOSoZAY+jyEtBEcg/qQImSZfDNqvRL7PTHthrWXqyeBLnt
HCMmQ5RO+OBocFafeFxvqZd8U2n34/pUZjbDREUlCkVj7SHATVyvg1BtQax1W4pn4qCSxOW1YnV5
qqoMJKG+Y6+YPY2nYphudDATOlT5AfXroSzB2GIdtBh2dT0t3Ew+zsGICRxy0ENYhgRrPkyoHlLa
l5sePfs75stgbdt2u8pjzMOv2nphvT4+i4kJInKZSlMu4BdQTkaxDxbUjD2L8HSwht7g5vp+z03L
8GxR82zoLWSv4SC20PRIoiDPnnsCuU3R0YhSeRdY/dv1j834YmB4Omp9LlAZBaq8tf8LfJ55NClr
WjOPLCzZnPUazt6rJB4J+E3RW1/229RXv9Mcterrv35mcBNCBAJoq7J5q06agk9SAki2VXpRX3Nm
bUz0EPrBRdujaejkAGCCy9C+lPkPLbpbWicYMbFDMfKWkA/QOS26TN8jc/dWfu82C9W4uR9/MeF3
OVdSxgOaSoRC3sLW2hX3JVNPllxidpzxBBM5NKWK5W5wGV6rbeuJbzlaSkQQ0FWb8xsX6LLr76ZQ
9U0Vt7xUJ1tnaxk295AjXaj8zBmOcTY7ivhWnyHwqUajHca1HoNY9TcldcSEPem6j8PCIfIEsC9e
KiFeuwo7cJ7eZvOGxyY5LUvGUXcbAvkHSQDwI/5tvmpCnwqWd2IYxvKElim6JbEDQq2gXKq2zVik
iX3KrN4Lm+HysNBagD4ll5JneZ859cv1hfnQJF2HGAtTpNAOytG9eajdoUMzD3OivCzxPoYtjmqh
N9c/8+E08BkjoElVU96P+Azt69dyYl80naCOs3jN/3h8IJ3/tfoRJAfU98YALalDHbXMGqMQ3alR
xekC+ujD3Mi1zaRa12Nq02QIDkQE26ADA8Vo12/CsabVEI+fee52q8LDA2msxoVAPTepS03jnSsH
DRVVQEb/YLv1HQQmX0afFWvBpm5hVz50aMzJCHdBKpBXOLF3aDRxdo2Y6AtznCU9tbmff/n7u59f
ldTiQ0q8Qw6ePIBqRr4Fq7L43BVi6bY2NwEj2IFVuQJjGQRvFWMJe+3okPaPHi9o8XqL3dpmRqwI
aWJZhNOhohPAEaIGf2oDhJuzqoksl8ohMytl5sEs7ajbVZwdKu0ETzYkfB8z1bBNLuv66fpE5lbK
iN0WsWxpxR47uH38VlnqGW3btxyasCIj9aJQV3Uc9BAdcJNN9nZT7ybQAKwSL1yiOJhZH5NvAqJF
g+9XAztYQYFKnR+OWdR2iXztMzTcXl+guW8YEQqa89mQQarxINnIDyAyRWedVQf7MebxwkLN7IFv
xNopdAq/H0v7kLn519JrPrXKu3Fo49dn2qVokZTA3/Y5nreVI/dOPi1pMMz8cPMyhceGtlNTxQ59
GIRrvOZWoEX2QRp1fek/zN1d27xQETrxJu+ld3CCvvOfq8AO2hcP8FLVxDz8VftenTxI8BN+Rok6
XtICnJuUEZ5kw6XIqng69HTAzSecbCA94mlhQ/72IP+v1o1JXT77Lvo5dVdn2uOYVG61kV0Gh0Bm
P2JeHzrHk5BVD5qVHL8nYkoiwuMX8JpUKxQQvktBT2OfxFHg6I1bNNGAQRJPg4Ayf/Gb5rXxwi9p
En+Pe3A/JoWjDn5aN3uQIecReiokjj+8UV/fmrlFMsJGOmpw74ald9BDXPR3Yhzb4s6F8PkSG9KM
25kpce5WlCcZMOlaTb9wTXQj1fVj1JXq5/UZzH3A2AerUiO0Vmv7gGxjA0XSQ4alVGqJy2dmgUwu
EcdKOJ6J0QTXZZNzQH4gcTKE00IGMDe6EVo5L7yMxpWN1aEQvKnLdT501o17awzu6aTqgYWhB5aU
SkeSQbQXbFrJLTVgOIAR7YD7pknWUhdeVRTZylZZmUFUUOgfN21sYIS8GgIXXscr9zAUEnI9nZbH
fGz0hrkkXfjE3PIbWSVNKyh5NYV7QJMvRUWv9/bWgPLY9QnMjX4Jh+8ixKg8h+DVyTnIaZAyqtUU
rhK0D71cHx66Cn/T3w+CkHlbnkpdigy4hQOpU72bUs5AkeD+xIZsCHeDLXz6DyHdnQp99A1q8LF6
PHmFMMnbRAsIVfA37bMfKY2/gmQ3X3tpdZikdwdeSbFi0j+HXUNObhjc1yRvVmELeu7SASuGKtNH
8OZ+HcAMtAJNxu/ch1D3WCCaJUpBFQBAVtDL/q4pW3NdrpWUb2oYnz2Kq0dF3Fe/VMlKxcNDDzr6
wrUQpIPXNo2f4AMJ2JPKF6nDHSRUNlLoF5qqJ5IE2eYyju/4uzIm62zi65S2T+h5+W4xv1wVzP9e
kHHFSXkI0I6M2vKuke6+0vXntHEPrc+qKCTtts6afa0goZyma87Kne+lKwmhNZc5R9clYQSvdKLL
707ZNG2dHuzPbU39KCGljCp3uu8zf21ncdTZ/Ny23gEMsXcczQXcZue4Gt3ICuUu4859KxiEEaZD
5wWbmE2boE/uUq8+pPV4UDa5m9L+FYjKSNQtboBelFvuy9B53wuwrqEIderd8hHomng1JdMjKkb7
TPbpKsyKn6DJ2F6WN5dUbNwqeEEbFupUNs83jGWRLoZzCO8BH7z91c3r9ain7cDdY9C5X0vCVwza
H4XdvYEb56EJmB/1CalXJJ66tSrK75eV7vL+MXM0blki+6xd9UxEvUEn1h4F0o2XgDla93zfsiDe
KlWdC0JOeT3+CoPgIeVuu+lq+1dXijuH9ZHww9euqo6cZlsQe23QQ7TidPoVZMlWJRaok/DHIraO
dCqBmBRxlLRdGk0jH9Yqq58dtKttp4merJy+IPP0IhbSX1UKLmwV2F87Py3OxG/uKdXdvefYLyTM
rQ310ZGbtKMV5annbbvMeapk9kjHrFjbic32XWFDM6HvunUOvWPQKdjlI1g13AjFELSq1qWf7HD4
Ziu/7JvPTi7uilrWn1KtkguHJ6RUh8eqKsVBNJLv0GOnNw3Kq9hj+TXIfG9nTV62kq4Veeh0jkiR
f2OiCbZ4sVmD6XA7tNCHosUzVA7GKK9Ke6VK51dY5BuwQj7mXvxJxOq3a7XFKrB7HY1UbzkOZ7De
7CyeNzuQ2jtRm8g9mcAxO3JgQWsoDztdt0cpeAVEIjTDQ0t+Q8PwSwqhi4iG8W60/NfmP46uZMtO
XAl+EecIEAK2DHeuebJrw3G5ywIkARICIb7+Rb1NL7rt6nsplMqMiIyw9gMwIT2mvTo6t/ACuehv
JFjeZ6mPDkBcEfn+uTfcVLvJbYn39rZE0afP1qtNxS3u+jLM51rInSARiGylzsmp8c1WTKI7aliG
VJLOU+mZuCmbQCCNCBz4Z4dblWRT+4Bc0udJNV8cp7eAb/RlmDZRcsSwFqFlF3y2XxCHK11EjuBj
qtWXHeFF3w+PxNr7aO8jhOdN/02ke+l3BEp3fexgWtA9iAVa2c46gR+7syL1UXPRyOau+hnO2tkk
jgSsIlQCX17vHpk7mS+9zAW2dH10VqiUEFi7fz8v3pptL3BBe264u4wLRz3r2asIXFBBOHgKdPpv
aFoLnwFSDHNCiwTG5mZOfyUa1ogqf0+xMtI341swihoEbIXSIQvYis6VgIHDlAw3hpMIT9OfHef1
P/zx7y5xeUlghnngTpuPHLkYSG31qhhSi1KxZ1Ae+wU8TXud7JbVCDU6hW6eECUEgxbaq0+mWji3
i+k48kwXccAOJogPbp6rOG1QLcIiduoUcBi7N0gL4/O4HXZvlmLCRnTpW2zyA74XJ7Mndy70URGw
vr+0MagQmy6X3ObloLMjoWFppmEuejpVwT48Dfv4mSr/EnXmRGIDmfrmwgHWX1lUanA2EEuz5ZrY
5jRk6tfStKc0tc8ApGQBoKKMKUKDRbcnpzzS32SGzTos9baa/5T81F1Wtd24WiqkMm5Fxld7lyTT
DRkD+mHv8mtseMWS9cdwB4uCeXjXbHFe6YgiYFeQP1G8f67ZXirpuiIZcoUTHP5q8EOP6OHFSakt
guNQS+GejAwjNhFUhvwp3bq7OdcXupDT1su2aNRSc6mfOymeRtnnRzWnGXKadlmqLgPLLk8mkAfJ
XI14liL3KbIzoNtncl7LLBN/0hgqqAVGrQgVWpIqmPb/0CTDK91vl2xE9nDPcP4HuJdF3CylGYKo
Wlhrz8Ib/qyasTsmCndCN7ma66YOV3/OOmIe2RxXM/P0mYq9MOEma76v/cfSCJyccAiLBr84KGfv
eZ6+Scwhscr4YW7CvoaV/V7CqT88j03y1wWkL9pZYOfMJiuSJO17h2DPgugtr6Y4VQVUI1h4Xpdf
RC9R0baoY15Mpow3ZD5rKr6jAMRcQkJ/omBrzjLeWBn20OLzTJxiWAjUNnBhNZsornzQjEe/+66E
TcgDiPLoigYBRw9QaxTf+ZlXyQJzdI/Foj7XGrx9/gXrmzNO3iXAOCHWlP0ly0bBdSFXWdm1PYbT
Op4gAJL3YJr1x8pWfeODHmsoGPG29iQohCHTW0PYVGUs7QrkJcGaWQxYpSmCle7YxhIT7E4JdPFx
1CDscoTq1StMdKugqFkq6UAj4MeLOprcrMp17fmDgffZYbJ2O4d9PA+lFGp9ByndV9DEhBJl4ie0
F/KbtnZ5r9/aLEUHGlBWxV1kS9vZsV6CXl0SqvcP52WP3INmR+AvdsA57QNWiFihrI2TGFXhNkq/
+4azYk+HpEIQnT9DYSWemn5enlQehUO9xHx4oTvkxyAH7eMkV42vGGoL9XzYf7CJCQ+rPInQhW6B
mSFpIapCyONAHK7PrntC3OfRxqk90QHGlkno3Fb2VGClO6RbLX1r3vmAnftE9u7UTFHzHcTr+N01
k+dFKkFH7npbxqLtaFrxme9xZToNwYIYNfM/C6D26JJY3/Is6Os5720xB6ut244lhxa5MAeLjvWS
+6iv071p7kQfJnWI8eMo+m34Q1caPLiczvf5JPt70iZI5gjIXrdp+NzsNCsm3sa/qcyiR8zQSUnW
Bm0qTtuT9JHLC6eJfHXoT8sQRP9VMRe9g3TcKjNi+TXJ4r1mzZ4VyHh2N6/77mvJ27mUa/cnXKcn
w8c/tAvxe0eCEHyRLDq2zX/BkM0dpERuC3fiJaO0LQBgyw+YBsoD2TtfTpkRVa/WlhfMmfDBTdlw
pD+bbih/wMIo0kf43PCXONWu7HzcQhMYDdg78FtKin0lvuqC/KHnY1fF0qMn3hZ2CH1Lz0HYqmJt
ffTeSctuwz6jLBr9He/ReYma9tHQJELxT18WP32xacuvMESJSjTzHl36xv75haiCox0rGuGgR1hj
W/SuwUs3wBgWvytyF/sxKCbdIeCjmeU7ohvNxYz5cJ3yOAIuguCXiNpipH45w48hKnTjclfFvElw
fNV4kSuR/1qoTQrf+vagN+kKobszPleDfZdVvceNzx/lOmQlCiMth46rI0vj+I5psX7I0Ia87iDM
xG3/s+K7Rk16SPHel3vWsQJrWn2RzAOumKzpqrkxvITdGw6RnJcy1sgiAStuP2cD09N8F1uhSKsq
no7qU+Tp32xONySdeJhsZDHe/Z3SM/Pbg/c+eaV4v85ZNvcHGo7yiG2tp0nYV9JaW5A94u/pvOJS
4uILb6S7ZlEiL5FAxvCwN7VdU1NRLiY8p1bR4yYshcnDHJ5iOvtSNvAMnockqvIRed8aHxLWOjMi
Ack2XCWUx5i4hK2k1mnlrTRVos1WSaRjlKIzYTEDhyyjGH36tmVIr1HrF42IPYaNefQz4BIhx6ie
yPKKxmv98H2fFDJL04NN5f2SoLefOtNXiZJDveqVnzMWvYk2vqIvnVB3pqYcUqf/qCH5Iv0sShHA
HpZP2W98xeB+NcYf9bw9Y/6di5YQ+Oyt0dNII3FPgXwfsTjlvi08VGu90M91x3XPV+Jes01PFZsy
dQA+Jau43dxziFjpKkpDWqifl1/EbVrsk43hRcjWch6irdwyA+AN9/54yyaP+qVIl983xG5H0s6f
zYAcGjlTUVqFLI82CSddgNyjJRrDsUR0UATrBaTQLI2m32ljpuPeoafeerRm2ih7GMCOnsKg6Q9q
3KJqRirQgW59hkIZ0bpfLDbxffQVsNGV6ejsTXamq7aWJXgy4nvBtm+hI30TO05uGi0vPXYsMWNY
fnJCyLNTq6volPxKkD2I0wZh6FRojIRDhf8y30L4I54iLt94MwYbGuk1TY/JuidfFmP9bfLr+IR1
O44WX7BDhCWoMxynKXq/tq3RxX0T9UOe5XyvlpG2Z+/Cv30whbUKmK1UvyaXcZt/Ddj/x6pweL/i
XbgqEIcF5GDiQCPksW5bagqX7H8mn4UV1L4O72nXHRgG6AoxWOs1Ai30JBOTlmxukhr3DS9VQwCA
uDU4wn+Z3RIb5dhLCfbHAVdiJaJ+/dcLoR96vLL3cyCNLaZGhzcxhSjVSfKh5nE8BeCuCj5s8THc
pl+Lne0VhpDtTYZm+VSxM0BLx/w5sPiZlpkv5kZdLmOKBQbU4WLI3PY7Y03zi5F0LDUsi2oXt88Q
AiqE9Mbv47RNxTYCGRiF9/JxmSX/FbYZjQ8zlyBYMG00ineFRRhz+Kcd4k7HuM4RwWHqyK4oGDrf
FPsX5LtRwBwyF/zFf+u7p3FSzswFMTNbTlSrnNx271H0kxVC72llrLA8Xn4h88jcLfBBvAMAjw51
6EV6iwBrPoRwlL6LJWxh63xh0wX6V/aQsoGzg8xtiGqGrtbCEwV2zSEr11TrOiZr8G9aB3G/YPx6
2exCzCkPNtEcEUrhl8KFjhZb3KF/RaYRhvWEmkNnlubBmZHSIktbzAq4YcFNz2Yl9dhE2W9kiGpz
y4mMvuFS5g5h57cvmW/4Wa5vkapLmnUqYjUuiLcxsT0swjl0t4s8W3zVppyjhRwERIbAIzNWQdkD
0ALGOuUcZDieYHbr1u9jhZl5QP2GefDYeBBnkeug5yPkuLUZwsR831wCY9QzY2GuUSXbmBQ6Zk4V
TcfMW5sz/7ngcuUoFQS4Akl7A4uydLvTAd4AWHSycloCkVTEdkGL3eZe3OMsh2k5drY9bhBBfhPM
haeQc/W7JbBCKtKM7tspkNZWYshsTdE6ymqdgn7FYLL9KFfy6cKjnmTYP6CBvfJcYw5JWmq+STf+
JfHMDzT3/3wCpKBDhMpz1k5sPZh0Dv5bUhOh6fI9B6vQ7dtfGrLsQUd5YopMj93H7jNaLBB3vfeY
wu+G3jSicB2urG3P27NteFdiKxY5A13oSrrEOKae2zvs2oxHnC1VGJFymGwSGA1sqrmDJHOLCxMt
+c1ztL4c4E0lOEYITjzmpzRYonLDwyzh/UgrG6ZzWzH8ki477K8f1zBmJVrPthqiISz54JYj2rkZ
HyIej84CU+ynFZ6hTvZotPMf4RkmQHkDvwpIBLuha2m5CD9z08pzDyk6uq8Gl32APvl5XPP8OUvC
4SgjJE6n4CdrlPXpSEdsrJJs8D8ubeJK07D7FMLkJTzeMci7Rq7PXvqsAMfUXTHFo6vArnONPFl1
kVDv/6fR1T3nolnvvEdUdw7g4A6FIgZq5KcrG5qxnLppPS2oh8UCM7KnNpjlRZMsQDxZK4bKGS7i
hymPrnbAil88t/4/EgVDjQDc6Kh0uD3lhGanbIx+TTNiRDrXr0e2dfNFxCvQBg6MyrRTd9mizt3c
2MgLOqH5CdtdScWigBemXce3aFzlM8fy5nneYSYrEb1xNHkQP2AicBVJzfipJjRB07zs58gsj4kH
QNYJigAxpKr/VXEWl+GO6z3su6EYYfF5z9QAsZ6hQT3sqASdavPC4jI+6H13hzUxuDKUAnAngdR1
rAugJVz3skOnDdRnN8Ah0q5GQp2rseT9oVFlHuLdzMeIz0E1sPg/xMXi5ggciLA2kMnBdm10G5Kc
6QJw7M+rYaNbG3X/3GZJAX/OvQy2oD1P0ZYB+UNrc983bDyolrt6SJrfRIX9I12DsGDM9w8hdeN1
F+4vJtaxiFmb1uTH/REeeO9mGsVnSNUIfpePL6gX81PXte3jaqPp0qR78CGZpd/QYYaPfAs09Aso
fdE8u1+ykyjJ6HEOoMEU5rsmv88RdlWJDVstSR6MJdkHMNSSupekz5I6dnYpYKtkPsneth/ceaRt
+cRfsZaM4dgPSYHYcdQ4cACFWuj3aPRwJAuGHjrr7kAzFZ02jGdHvQdROeWj+8LYB5BZ2ybG2nw4
ticNfTDmIdqcYJUQHGcyrlWDRhP7l/9HLsN31m35nV/iJzW1O3peeMg/LNHki6DhA0ZWKUu0MKQg
UbKjym60In2zlTAVWM+YwDUWscJfs1WkQGP9IfYeQzQy436jwbSlmhZ91T1JrwYmTzXeTVgzWzpf
edDSeg6SFgeF7ugNHHmcchYedhEth4G3HW7wUeP+ByB/i9Z9qXHNJ28+6HPc9Vt05h7PenBkxR/B
vL1H6jXGbtiRhwheo10wl02wkRsZB9GVeUu2+zneEtyVPa02atnPW5gAEkVDMoUxRp5lzLFQobeD
2gA9M6uXW542DjnFffcYiGEdin4P2t/ruuAyYktb7zFHaqpFxFURSEYPkchdyUYYCZgRmYBY4GUK
WGLUfiJDu/2LEaTHXLvmvMS06Oq1xzgexS1uuUG4MtIhlvb7rv3PNMHyGHfgRWa/LYhq9O1DvMIK
B+0SewYRk30Tjtd7wm+skF0yXhp44/9BA8COQyq3S5fGCFyE29D2FRE1vXhr3Lt2MfLu4kmRc9oP
YD2wkXabYM34OhlHq8QM6SHXSjxHWHw7oIqj6R3RoJ/wjdq6ARp1N/Fh/CZg2LD136iPgS76rc/C
7NGxASCIhASzahBLh4G2l6el2cnvtHP4Wqvw8FlAaIdra5Z3wyWdJvUQLygdRch39xY0Uvxb+wEm
RV1uXwRvYYpBTVtZ4HyFhTLwdZ1tdxeHifwwLfZe5mz7/xU9983hR670midW3jow+KeB5xF6PhOw
OoPS+2c+w9pxkAzVZB0XVRLQ/OIQC1fYVKUfay/8kcdMH4lu4sdJxezs+gxb0J5k7RVeCkAv2iVs
Bhh99utQdXESvuI0u+OWxcFQadYv/kDTDDe8T5bTzw8ELaHwmjTWPIeiRaVwPMS+0do9qqQdL2ZR
qlqsKmD2Is5IDLRXx3bk5XibfPezJvdTOGI88Jv7pyj8QroxWBE1acE6nLswAI62NIze8tGsZaoH
d6bSgCdXszSsjLMxfR7Tvz7c/L1sEiyOCxRZPS/bSyeGvkpVhHCLmV6Vzh9iNc8gx2DuivAcQNjb
cbP0ikWpqwzkS7e0thAAuAEE38e0eVWNOCCN7pIudASAaV517scCyBguJQpoGFfUIjZeJpx/RmjI
0WTuJfKNf4uUQLVMXxESA4Fx8JHjmKPz6s6OBRfIA6HH3mDZCi5rTg/wnrvs00J+JkMkqWLmRv3g
BJSoXZtKdsvNzM0dNg+AKfe2QgAQrSXogJI2iD5YQpzDH2OP6V1qUUpFME5jEOn79a+J419GMpiq
yoISUnphP2yvz6M2d2koSrf2B7xvFZXbecmCl26E02QciuMeETROYe17zKvdeskHcGgsO/9AxZvQ
X8E0uCIW5neQN6d5ELXR2wXGEo/b3h6GVZ8b1z/MFOLkaJhBHAe/YCV0W1N2adT03Of9Q+SEBnwI
U6SNfAAQ+9d06iGjwT9uPBqrFq2QmQHDQwaD8CSbnZcU6YwIHriyMYprnS5/FGiFeVH2GiT7QzY2
ZzTGZ4rSvzj1nO/Bbc95rWb1ruPssuTpi1pYjndJ/ukD0KNZ/A7jjZIl8n5tGK/yuN2PALDhiJkM
pdiTtIRuTxYtKmwRsuBuhF9yESp2JLhcTULfXMPPWND+R+lQDGatSQIiLA5A5CSIZO3y5OhMiljJ
qT2OrrtlWfYn6uxXipN4QoNu4F9i7mOElqCXL5W2Z812D6SZoX/NXAFZTo/+JnbVwnVtdoRdcB0N
YF8xcSKNAtGe2/4GofB0QkvXVHOPvzhPwc2y4amd2kNusq/FcvVtdvUnxT+OwTZ+pRnCtZP404zm
9vMSzLAOzGCgZndTzut4H2hwQ3k3/htiekLV+htsPxZ6fHsfc1Ljf1lbHKKmRQcFe7oMREh2QIp7
2ebbacCmWNj2z37JaxgJ1DSZsOBPqhBfcGBhicTeSuwYa6Dm+KGqYu0kiFVKcU452ObANtfYzZ9t
3N/PKY8flXADKFr0fgSVE/uA1ZIPwFNFiJY++zub8CTxEDok6i57e16WqcJSChIY+nisw4zkB5tl
HsZMeoKkV72PjD8yAY7LwcEdo6lrjqMdf8N0tcGj215xrZkCx8OCBkiWkszDyzTNwTGJ3FSRzFvU
8HA+L1YS0OHyORphQ43DfQ7l0hwYnbsakajsmSfTC4DorkQo9XqZliQChoP3CA9suOCELVgwQTgw
TGx8tazkEY/3x9Y6++PX7Smdt8M2RjfeEbTrLAB9r0u4fFSEojBCH3TuW0pq+EyUYIVexox+IwPp
DiEQHd7DqZoyd6WyOaVN2iIreCeg9QAf8g4YPo+wTLnOBFz4OCZHm/DHsc8uUUxfZm4fsyS6Jnz7
IHt4o11WzWhqAem1C7JpCJBWlSV/4BWlqx23wRe+0a2LtrvN+TpKp+OMVDLfzMCEeBSUgem+aYrp
hg3f4az/dHh8AOlDdYSUbS5H4HDF1I7HHFxhx6avdWieSZMxkGDR3bDOD6Fn7Uk5/W/yeQTlzwjG
VREUU/NMMnOeFbvh0NpyAu7FAXzk0x0TS3vLtvGpFwuAgmWw53BNkmKfmyPQWH1cggWJAHiJATi8
7zEyqVR4DckYF3EGVNeCMvVo442238O2XUcf/pEIhSQqw2UY8qFcZxB2UwaJU9iRK+K7ayXm2xpy
8eo25NY71Cn3I1NO9QvDa9xw+WWxgw1bquhODAy9kHuGEuUQRsETpfKaD/r3Msm7bODnQSXsGJkM
0HsjpkoBKyph0HVpl+GGzCb1sKdtaeOshBPkVK1BRIq1J+etia8drpwOIKIrGnCRBfazyjhRc42l
IzglLdHg4Z0nQbkqSMNTfvPeHsUy/Oqi5ouNgASN+GMTjfghAMMwoeTFMtC46pR/b0FhAIeqky1c
wBhhKHUGdYigelybZXoT+45OfiRVNsi+cJl7nIYIk9V2p0hzdvH8CMIW9/+eoazigckRPmnj5tYa
ZO9DxtWLneSjHuVL6/YWaT6WFVuEnG5oOb9Hu/oK/eM1nWdas06FsHtSL7tQQeEQ7nZEA5o+ypSC
zJuHeutRl6gEB9RDH1h0U2tKVLZrY7sa1BvCiFi0/jZwBT2BDC6REVerFbILTN2Fs4ksu25/Cbsd
lAZ/mnX42xEflLprD5kKYUzjzkiZOkGYDJf++dj+fFSZh5/oaNBKdC++QztgGCC9LaC3Po8OiVj1
xXkOcUMH6g87GA7NdfKUTboyzfRb0RSJa/htaWiQSo6l89JI/qhSas8mNw/pbu4wj+zlKNmPTydB
xBUqJ77Lz6Oer3HqnzSXHykFPQ3z+jc5grnbSAMSNtBZqaH+KwHxq3O0iqxsRMbu0nawJ5LHe7Hl
EUeAXT+UGUdmjUfQa5J/r0FzgKNsUpvYvXfL+hpM42Fo9rDAQidaC7n+F7TprzQHXGrGDpCwSoAv
wX65XigCb9NV/yUwSS7x23iXbMsAj4DgdRv7r4GfBRf2EEvwNDSvMWXdcW2egk6hq1bja5PjtglT
8TdNoZrPYT1TIEUT4253y3d0UWiNZSnU8DfM/bPmKBCD/5py+gQjmU+xQscQZ8+ZZyP6TX/fqs6A
FLCgzRccA7mNJ2g4j5bzrYKzMNwq5f4vb+0PPHeGZPXI1uW+XX1a5tFyTnEmEunnYiL9XsrW/RdI
pHMNIv6kCtuhab9uj2zT/wIV8LMWY35ysQmKFS1gP6gnIDymACr8Y8D8xlasM+LFb3Kn6z4j8IMP
7MfmQRlRG78hs1fh8/1g5GtITrDN2Cq4OD3tJADzTl5Aih/zqX+Hvxr0EW17H6UEYzNL/iRozISJ
nmG48JWL8A3bONC3ZG9sW18kMReUUlx+GfC4lU6Hxvr/bEfu2nF9juGvxD1kRMalD5EGeI7NQUxC
I5pcodFYTcHw5iWJ/mib5D+tcVTnRr+xPPwZmsP0BZ4LPwbrOiozr/gjWbiv9hm8tUQCy5cnGIcF
4RCKDRxEPUDilx2asHrLM3JWbdZfki05ZDNPimCITRkGLKpcK0JYVMimnnX6GENiWsLiDzybph8K
osG7GNhjwQAXYzoQwMnRQWXoxZdq3fCDlGD9hCaOhNgepBNI/R8Dj3Z16TMNI9bhLoiQWwWq5FVk
UK7tKTNPmKAgR06SvBJ6iH/vLVQpeeem3xs02a/QtYgYeF2wgT4dsBjUTvv0H4Rl6gPAVlOniNOr
ORtfRZP93vHpyp1Q9wCIQlTbrKeLiFCp505BlaUX2GSPHDIBTyAlcbiIu3B7DgH+PA4BvsTY9G+J
Wu9XnQWPzKBzG/H6ghKZS2j+m8MMsOaE7N+2TlgjK4iL0ovAjUMPK13HSkJQXULaEjwTDrhx9tDr
zTaHg8LqpgNwlamUACdKUFvmhA6WvXClzWVBRsiRmdRfzKDcc49E4RKNjy/TtHWvvMv3W9qP+zta
3IeJAzCI1YKSnoOQh6F8cBwx5b2ygPJHPYjHXJL3UWt+0wPh4JmseEDgT4a1qiUF+eZWdlR8wrBl
6BfipZ9HRfvjmqKrCzVdSnjhimIgTQtZevgv7swANmIFYkIm5Hi26APShEDfscov4vRt73aHGWwF
viWD6TyiY79LGr5ce8zlp4GlQG60tFDgCKjSLA+OIW0b1KTgudEgvoBt3HRDn2CP+5/Z/PYE7yh9
aFdLnsi+YP6A0KAe4mQ49PBegI4SPREM5/mjgYD+3LVD85m5fngNyQBFWTLyI9bT9Wm0kh6JxY4X
2qal7mbsyyBRjh6znSEbqA8XyLjADw0IIj5KKtciSUG2dnMPJU9o1+dhoDvIn9mCGKFJ/8gHFolC
uX05IAaIAJTMNX65Pdl+YevO4smA/Ycvsq47kqyfuEYorjH5nqi4KaTHZImx6qVJ4RvWb73Gupbq
b6Ck7mF1RK4aCXG3Ab43aE1/dleBSQd3gWqai2yoq2BiC8A9bcNDCC+kwzz4+CTy9m2U9j9udVh1
E4QAekf4fGOxzg6wVhTSCotZRneYotB82hyKszXFuNTM0d8sFXERJfErJRaoA4yoTnOmkwpLFs25
gS0S4GWgijnCZ6ttCKcK8jXxLNbAFMOw6zL0iyj1ApYSRLW/E+msHqcYpFXvoYyQbY6MzhyPZY7X
rvQK/OC4yeex4VB5bZM/hU3UX2i0UFxEgPGKDTqiFjm6FkoqY0wwIrDDQH1j8S/O0TzkT/CBfnBN
4x/6n3d5h+UeJnSIDbcQ1DZ174Ezb3nY8ULvlJ1Zm19FP537YR/UGa/K9pVFPT79hBzRz5Hr5JN0
doI/SLpRX+oEVHgBLj+Z61GDs0NsIkA05LBOxcAogcY7SpO0ggYGKoHAE9kDdPQjPv7AsPoAhSXr
KxhvYUcPsjjIYF3eWHkEapYkJc5WnzwEcNuFjiDxPwrOrEmf6ID7H6IJ+1cwqJLwwAbYKuOOmC0U
6/s8F5KGy1Y2w8J5FU4dy4pdyrYtJ8PwDLwx3adOFj2DsBU2PoPZiC4xOh0sP1OymKqdFDxHg6gH
9d7TLY0hy2KBwpiYI8QWyaPhr3hf5eci43mBlqK1KbjYmW6nbsy3922bfy59hEn2J6CfUXDLEgq9
H/6KDPD9R8xroeTpF6jNpFxNks9FRvFY6hxe6vwpCjf0fKITEBzYZWrRXQXxQk+pSIFloEqAmsSv
DONhQpmIz4Ca+JMPSfA4ZaNBc28Mm2rsb8sLiwXWKlcQC28pHub2P47OY0lSZImiX4QZKhDbJLWq
rKosucFKNVoHBPD1c5jNm9fWPT3dmRDhfv3c6+eKnQEeAYU8v6ue5rtYaXHZ6+vesoz4An3kXUXZ
gjP2vR49tbFvnJTIUP/FNFVJEKYif49wLb3qEDbOyqhlxa8l9qC+mfhDv4XWc2sS3OAhSYXFZNOW
QIwFWdmn5qkyPc3nUvRAIaxG645aj24caFHc+ogIU5Pv2JkQ4zx0lVNzZWVTE2CnB7lj3EGXaTsD
MymjiR50W7bQkcopXnLX6G4seITUVEnavqUjWvcx1jR4OiKEsozvYo4ttFg+pLXolPibsmiu135r
Tr9lxRBqVcZG89xNrQvOZ5d5vhpKOjLaby5qQ5apHtSxheSbjIMXr1kxU9gUMiRoBQ5qCIe7brrp
meIbJcp2VPcRuTnHPLOhGdJk4jXexqa2ZJdYIqadZmnga0G6LVpVmk7aUTNNICGLjehx4OC7LYKq
t50CPcTJWcFTDEATtg8RZ9nI/ZfWiS1elkZHwgZwNrp1b5t8HoDq1Le2nLxuT8h5Gm1bivdmpZze
HphuuItppDUZHXm+RjOQDqkw1n6hgBoq5a50obbKN9if3YfMyTa95yGih4LmIRCZK9WmdaMuDUSq
ho9mKKxPCQrvHxc/WBPYPN/fE3PamJo01f0nWxTma9nn6S/KJ3BdMvnMKhL4Zoo6b+FSK13RHVml
KpFK8tTel2FuF2t6WMgd8o6K+8R6JYvZ32D0tD5trjMRGpmHONUsd5SixAlRVGTxKonn+adoptTa
EEzsviPxCrlprJinx1aps3MZ5yyB8nqs1sgJat7ylCYvhedZGCG8dHj2K2yLEKEI3AxPPW2XMb57
qESZpgFrYt1pnXPzfc1GasdB3PAVbTxiJ32OvVpc63bspwNNLR9fmS+QeDj26bHj785ih7Ttc8bB
BgQHyMx870wE+t3EviJmu3ozFkHqd3si6fV8b7iNyfjWIPnuaHpT+ZE2mROvDUawzT6W7OlcObbq
3UBYtfFcmKHJtp1mYKTPaW15637sHPAcu8M1gLrA0CmzB4Riv5/KH5MQcNh1q7IoTJSVfSPXxl8Z
ui+EGOq/uS4KeEpYTquNjmHXKxGgbrdYaXO7xxUUtrI/Qwo1JFFMvbj3XVnZBHXRum1byJ72gRlk
DWLqUn+s/KH2BDZ4TS8Z9Nh+QdOBQcOuNM5uI+7QeQVAAbLTqBftJpGWmYGQ6pYRSC0eF3zX0pG1
+B2eKq/3zNWc9BzvlDDhQzg0HC6mU9T30LG6g+FVTMQUn+2X35bTtcm0+mv2RdoG02SPZpD3mRjh
BQbEJW9iBIMsEYLYapVtzKuK+LFybdWCNYw1gHq8Gqy6jG5hoRvOVRitCbqSO1r0GJYSoIUkdXuH
FgjREulW7Z+GyQBzbGoWnNzEUISr1JJwoH3PB8DqELu9lMI9yqkA1VwETB94aSmrYuTF9hTP6sud
89+s57aQC7XPqh0ms5Zzg2uHeEjzn0qbnrWUmmpIONK8xmQqNcyfdMY3rvlgJNmpT8pyzeRsm5sT
Sl8B5tPNFxrRM5Onw2yYJ0bzO1t3HLSy9Nct9YuSxqGI1B5L0C5k/At5aNCDZt+eRnK7n9ukwpq8
LvILkB5eooC8GJm8u+akGIFKMDB2pYs0udTJcG9YMqms8oPy9ub5ytz6ilciy2x324EfQXwCO2dX
hsp3vbM2GmKIIeS16q2rQ8XBCK+h4wGyG3mWIjw5utUcLRSDgKFYtx2Uc9I5NgOGjNc2IdG0JPk6
sAr2c9ZJ9QzhcW2lcVdxv0tjJdcM1OhpJ0/usTRNK7Obj1Ycf8jU/dDL/Oo15d7TqmupTc6K7/4D
lWgfGjkdRYi8FvYv3CjpGiZgDLw+W7d1v6apg6Ye24ZyoLiZSUGR05O+2E3DwQRtz9JuLz1gZa8+
qMy/o++jXvr+1pbpPm6rJ6OexsDVjdNyHmFVip7mwa1WkZ+1QWzSaWcpWmvTaxvLmgsKt4SSgkvH
EvLRCodjF7nWpu3rv8IyDjzhf5EY3gangYBOAEUaM2QYHZ0pCF5NPtteGv9MwZCjAEyrs0MJCWpP
+uvyOMK+yA2f5bNy+UM2rOMLLEYu66iFCIqgxtvMeF4cKm3mv1v0lVuZVt8Jjwf4Rbaden7t3DeH
HBA7apnWkYK3VTE5tlWY/Mb2tLPn4oLDFYJLe4mT6YfdjkePb5CW1+ekpRZbxa5zwoFxHWhJRU3e
d+rq/6ZuKlbpYOxGWrpgarR2rbSFC9PvAqotsnTm3bK/zqCqde5Zq9nuPlOXyVNf5Vs3g4Cmazra
o6Ik5gF1EBPq3vpWhoNWWBcvgC1vYMfVrtG0Z9nhm1h8U0GX0i4wOQfVk8M5TKATzUrrAydRb32a
3pLcQ9c1IJnMdtg3ig3oxPFw4C0QbrSx4DYXSWc0TME8XzjFXscH5MHvEWqETjFkf9TXwBEg391H
KxQViAkFM05in7TiaR7zY+i5t9IVr74nTy33DSP++iHX4oZidH7OveLRs8TJHmB4QscU8OTqyLf2
GkuG7saUnroCOh0HwJTIj6gX08p1F5+ZqJ+WB4Ia8S4N+qOo73ZOpvXMO0PUuLrvAOWze1VG1Ta0
u5PseQHzwR1XiLIbytR4VRjWLpTjs8O84cBJcWcnw0OekRQyxeUq04Z/y8cCao6my/W+oYE+lWrY
Mqm+omI923r8ZKrh3SXGomLwU03VR9s3F3J22HvBNQFqsNaG+R8zi0Nm2Y+qlv0mzrOj6pW+S8oB
WyOK1MQIrDOyz1Kaf1JL+YNjm4zzaG/01i2z/W9CRdaMXCGUkg9rNl57W51bNPJ1XQ8XAk7eLQGx
LNKtzLufGIJz+VjDJDqMuacFsFwxtLP8GKziyWW6tgLGXzF4B3nzaF274l8uGFeYKnrRFxHUiIer
yOKt44wnp6fGCsutmww/5hBSlJEEt2kKROiB9WArrCCkjDqHfpyWWct1WgQO6o97XyYPSdqtdRrt
jbWsbp3n6NKPZbIx7fkaIaR2HR7KqP0oMQSW0/iWDPNjJtKCm2BRBWCIM3OvJemT1CaWGfBa9mO8
jwv3RKm8pKyQ3Bsp/7dPtZOvFReQsXaDxHTAHMBsF5P9t5+HNKnT2P1Fqqz3RhrlBz8ei7U++NbG
trjAKHxfwHoDu05PlTe+eMvkoGI9Isu9YrP7cuP0XxObG7sxN8sfyEepzYW2B9edV7ZZUeGKa567
QcHbPjb+RWNeJiYQRSMvP3TQnVrFz8XgXOrG2bQieq6M4h6OgHhecrANtWWh9NnPlrKVXHQWx2+T
VGCvz7P9iNtpqAbUXAwOK9NpPtIsBbdJzyY/49a0zpwbr15FDhz/pRX+pONUGX92yIsk6m2X6WdR
VuuhiiGG5AFpjmouok9vuq8kHzAJiGhVTPWu5W8oJsRzk5q9D3kfGLfiw6j2vTWcJ99/rBuwTd9P
P1vZ/mMI9lRzDeCsfslbxq2ddGyEW7F2Kx5LeiK6tfIcx26xyREGVuCHdtBFSGCOH75h7yI2WmMC
hA6RyxAfDe+DbI94kJKtN5ds0zGbI2tbUXRzwcq5yMesY5ymrrqF9E6xlrzjvziDCjF4G72bM03G
GsGWJVEMqosIT4Q7HFJ/3GiZupH2d0tqAWMkj6nvnOES0Uqi6F/NxgzSDtIXc/J/yEffzg11Ag6I
qhaXpM45vnFR1jbkD1JiiZ9g8qpHp7Ve+0n8sRz3OfUo6wu+/uX9U4W1s3lz3EEdi6Y6kdMTiGVf
lVbvZOGfQtVh+ZMNMqaT5xt+n2JVDECkZiweEoO/rahUscb70+5llr6zCnxk5TGzsqiz1aYbq51B
VsjWEja+qKF5ppndG1rLaeWWSKdw86F6zENCZ4d+3xmAQcTVt1N5xVHzkffeYayaZ3/iJu4t9GW/
f+8c/59miHGDafUpt8ODJ8qL4XFKhD6SqDbFjxRlAWXWJq+HZ5r0tW1r1TqBYHhuG6YkFV7LhfBf
Tow62rE3c+c22Wb5MQvCr5FRhJ9x7FT7iAfOcTzWhiU7jqDzaNRMRqqXVFF98kl5gll73D5UlX7o
Le/ZNnHYu9ZuSuy15U23XPQPoubMQUVTqXyk9Xn3ZfHdsb0+sbtL0+JcdVn+TV7ltlLTU8pjpvG0
+N7SV/FtUnL9jlm87zScSHZWEKfkpOMROPFvAKPAjLarFevXvaZJPw1zfKmRK9cNdgnwYiqlyo0e
tDG81xQrde74QZWVydbwizXycf5RQmZZYvpz9cIP3CT+IwryzPN+7tFArlFpe6fJNtPPsUcHdYcn
2Q43tl/hWNbr1yavX8dUCzdljMd5YCEQ1XPhTyf0V7Sy+pw5NS5ILzvDamxSiT1FImvGKRZ72AXN
o7Ly3Im3t9B2elHsCgy5RZ8iYpdrTdU0ZoOPJjRSAxS7uITj5pvK+2I72tFZFxlvCJt2uuSxoi7C
BBbv/MHGOz26x9pupkCT3S4b1cZOgKVo6a69zq4uhxV20fBPpwKj+VTxStNyqK8M68X4YRd1sbEa
t9tIEg3w3bg/IHmXIve+89Ddxf68N1pCsatmazInW9H3cBaPwOhyLRfKe6anKWL9cxbttI0NZvKF
dbPoQULP+Jglq8c7bVto8mlOrXXap1Qlun0oQ+MxdTiQ8jD9TQbEiUJ79IuZHqWKHxjB7gfZH81a
fLh8t0FnCbI0o62WOJvlV9cRU94qvcYgZGCIKYPecK1kAWMxbZwi26ihYOt85G5ifIyqaNdoOJCJ
VIj5MF56KP3eLlibObw0dpsiAIa3CVmrlO9elH+Gk7xRxKcL9bATjDsgqZAYl73OqfrzOrFXHO5i
UmcdnAj8VZbHdPR82D2x0zX9qeEyBfB/mOZm63gF+pmLR74snzojetPBrbAMtwISmmfRDVoWsi9v
3txqW63i4cY+vE6jbOcbyJuyq3d4PR5DvwnEmAQA7xtLeiDR3iPC9uecaM8uHdpAr8ufZGNPIaZ3
hIZqyLYQfRurJZRAf51jM0gYYiJf6Lsq1QC7y71a6l6fc9eSOdiN/4QVI3BHyEYxWPZGJNllymuY
iAaiEGnazPhBNb+nYbPOvGY3kQ8xN7ibZpbytTWvJ/6RX5/nMKcCLnojh3FEeS6h/zGPZXH7xgBR
C+jYATtrOiwQuSFeyClfu/ljcxqqMlCCBqVy59dCw/dV2lePytxJuh3++edRj7ah2fA9z/5fqGn3
1ASaAEGyS2Q+Z3yWWbWzxLhGlV5rublRhr5rXW/T6OmaIJlg7KFaqcDX0ZDsyfA4d6YeNFF4JkH7
2tbdLgpRZpPqSIV9bawCWMc/Lg8tJA4i/PBoU03WrdxZCSs0m3HTSXNi6h/thk69TOmwh/RvIL/6
YJzyE57ghSXA66yARK3NGCf7VtR3H0/3NDtHbu+179D84EDCoBAfRtPGrOqVjIR548X41BhmEPEd
CVlxCsQbF5C8Rn5Ubp+sFEdDwq3e1MiPouqcQOV4jlPtYbnSxOjpq9Gq18uNM/bWOu+651afd+xQ
uIs5vaMCpVvLsNCfiUxBi0qOk9DXAOY+/rny6ucD2QKd+baYX8PRvRNpsyeSbNfOzDUTzkguMGMD
6UXggUWrsBispDICVJt05auRgLfpwRjCU9KqeyijC+KBCvQ4+yAZ56NjDu469a0SzmuVdSMGv8EI
eLSHlan6g+lGJ5dBouAuYp53zqL+gXvprc79a9o6GxWXW99w35Goz7NuHpFRv/Ui2yvRzgtNu5sp
ZMPW+vPSEBWz7x6SeNiG0KddT/Y7GEITtAWGcrThngevXPj05fBsOh5JNWAbQwYtMTKH5lKN5MHy
G45mWvMqUsoiyb1QUSzckQxUWZxDn50q0kdP6FHw7HVKlRmw6Otgyhz10Ya51d1rMtebshGwkbzP
Jq+nScNjODk09Z09GtWKgqoP/PG2CAaujx28mJ8iVa29+HH5KHDWKsAE7cEcoi2ukB5gBL+BkJ9V
SBAg5gKhc86zaOC3E9UhabqTapytazmUwvPKM4Z76DH2sGoGGQZ2a1vuOzQdQhcg3qINnqFXDjs3
Ne6TxONkyoPX6Ce/cjCkWc5aN8M9eviyexVvYRc7khqQ63AKt542w0c554meXVYX5uAZcVbqzIxh
T25FD6alPhwrfGn8aofvgViHdGcmwxe0AFxLG2hZtCuyamUkzndlLiFXP0s1IVKB98SLjx5HHQ/m
TRQ35HkGxSSjF4PcMzZG0+Tw4ueX1MJi+Zf4MaW9ttJwNQoAk+WDD6f5Vtuet1LwnPUiUOpqXLtZ
8a92283YzQCAubM2tdcEcv6cDMXPUJC4MvruRuuwvMq3CSW1sIf0GAkro2R19rRPUWDNjzYfilfF
7abLFPxPpZYlOC1uZ+JBKj8wOk1ftWn20kwY2rXXCowI3ccFMET8AS58gmbeZvX4VbgxXTx4ySoS
PqJF6l5ii0eyrI7Sak5Y/laNHT3a/KV44I9lC8I1+C1KUb7JeIrhA/8kH5dAubKBVYbWfm97XqtS
rzciKk8zRxOf9YOex4i7+RfF8SspnD5srPmlUxC1+UbDu1JHGq5g/cT1u4t5lWsf5rIuZGBYCpkc
Dosvy66MY8hq7szob3GbbrtZbDzN3ixvm6VL8mPac+mUD35Ufuot7qnlX0ylpmhyf/lgvkPhnmde
eM3vHkj3YOpnbiIyJCLRUh/WG/wWgTl4Jw1OJVLmqS7zYzJ/8SAsPdbHcveVsbNvS/2JhN5n17RX
CXP4JfyCuPJVT0rWwDmbNDPBpW3KozGmr2M9HJoFWI9BfkEFjli4ZZDWEyc+2tjiuc89WDXn/yt0
OUHzsW4CF2GtKLg2Tf040rMGrUqKVaLXX2PenPLCIv6IoSur3BviZcrvrHT/FR7G5JQBEHAzK8LC
mGEytC68z6yzEdaqR3Gy4J13ZTUBDztQeSPeCO5V61mvpkubd9AoXmFt8kYvXzVHkQ/IBmf8SFsl
0LcshtZMSedu1wHDYHud9uasyTWr5minSaecBoO+XtMhNWcQEqaQiFSOfTAi/2sBtkU61vu8Hssd
KtFrm3YfEGw7yGAKIH3l9VGgJzQ5xYxbB1eJVQCcLYv6gtKflvAQyLIOrCpJmksnchE0FnElaiQf
Je8fbAoapYZnmXSIOiPlxuzfp7J5yUw0767aY0L8sUK1LYTYMsMmwMmgP+3j7yKet21OiZnr5wFv
Y8DGWEwaiboICFjP1J4KTE/BWNr3kYN/oplv8orujSEPRqKS57vaezpKc2GIVTrRqfpa0/7w+xNn
w8FBwY6Fgtjog49LaKR/WKUUNvhLnghr/RoxWFHYWFcG6NoqGQgmmuLfwUJ3NpLvIS/fJlcS5mB2
+8RoHwtWhRLgcjcslmqrKNpDLVMWsusH2S0/V1MHZN3ODwLicJ6dZ9MWjyMek5Vee2AUkroQ+xf8
Lg8gRlPeMpmfUq9+yypNHEqtf28KnO1S0epgdDgbnBMYmlLCrvXAm/vdqFVbTXr3Me+fmrS4mr35
XrrRS4i9jAGeQxxPhp22GdK/1Bk/TZ5GX8R/2uBslj6F6xs1IF7Tqz9U3UzRh9PadG/Iwwk2CAmm
REWGYJyVnbvqbI9+tje/C3wLuVmflJVAuHOHWrBHZdyfIQt3hed8dE6OT7ICau1tbPomLU1a80/+
0KreNzV7T5nbkkpkLif//IxSOqwRDd90f+q2bsfsvB23Q2Mal2rGMWy1mPOcKGS2OYHKVF157oe0
P4RV7q+Wk6ku4ZKt7u6w8GKVRaW7Eni219COIf/J8IHeA7o0o9TSKLtYYQoCpOtrFJR0M7vaJeTm
nSJj7cxxvUnFDHPGxyKdzgahGdOTzUYkohnBw2x/Tk8NWytXk6Owier2Bx0CwpOW/Op5fsJ7forS
5FMfvS2j9rNRo4zJqtknng1aGb3ZPdStr3k4nTPzARv0DpuYz5jLfQ99/2DlM7RMMtLgTw9lh8aN
4cSXzt0eC3LStB+dF4wx7d4ahpdlI9bIUR+NS5q+MW+KKtn0rd6Ao9cH1yyOtcL3HpMvhCK5Mz39
5srqGWL7tbbR5HGnXMJI/nlJdpxGZFV+xYuVW2eTrJeSOoY+KCK/xWeKE44nGz1gcmfkW/J7BiIG
0jhHMvXd9SwtO1CRXC8qo5i8W9jq1PSyajegYb9OO1CylkCocM83dy7vqZRfYhYDoA5OgqFF4Kn6
P3rOHYkSG5ka+6UMkW74zdOyiYU4jZoWmKMiIXN5rnzhf6Ue91MRPRfoGaafH3InO/hVeFQmXjvS
1iCNj0bvHLLcuk4NTl/s7ySfMKWYrIiU5jxI+/rezooILvdMaFkUOJnXU0mqLtDc4lbEDYxvKu/4
lxFBVbmL6lQDlpWwRbCOtPfpz9L8ObX7JJFc4ny8O4rfn/MJQuDPTUEkHaBMhvt0yqT08IIfyQ6C
xPGde1QzkZyti7DVqZzsh7F2Hw0zf+i8/q4i/z1kzTfNWHtOGkqn5eM1F5ZloN6OveJKDOph+dOT
VxGtEpOAqyUYCt3Q6pt1xxRtWXgUQ3UZfKPVOD/LuL4aPclyRDWF9COjl2yZNRWbWfkHKr3HKqk+
2CFziQwYQ63V/y8uiYAIEtk8lF6zX/qjiSrdZvYtwvqu18Cloi6uoTXtSf46Krc62w1CJ9V455tn
3vnyaloIdm09xzu9hR3vDN7mkDS3jW33NVOdJlsbbVs+eLDR+zYZCO1hJewGNNN8GKM+2lV6Gp/H
MHWfTBKVYHON+TVtqZAxjOmHYcTTvfUMLfohgQBjXSW8bN2MynuLcZ7wsER9eS1HDhuy2Q+ir0hT
GiadqCZ/6XZY5wnkPNTGu8MJv3IGce0tk2S1hag0x7+4AumpuRQWGUDTWwhEapOZjBTeeqbfJieY
Ho1/vjchI3e/jgyPoa+5F8z7TMQAZtZpiFmpH/tnUoWXQs/6ssPwWRWEh1VNzEGVT/YxT2Tyr/EV
7AclQ7CM0xxdD0HZmY3Miu5hRamq9iPUB1Ob+BsAdzhZxNWuSpr/2S5OjU8GUdJFO20iUaunyV5+
JurkO39hBuK5d8yz8Aex491X9r5CaSXurtZWlaIwKsLo4utkHlT5R6oSjHJeHa5McpaGvv7yXfuU
dDzD+EKAUuPptRnlsJ206VOO+Z4kvBNDiQcXlj22vb/Bqz/ySj2Q2Pe3SN3CH17xy1Mp1sQUDN0L
fEe0p7qj6JTMQ+MxfsOU/wo4SLKdXcAqZwSeqe4n5KKzOkYukeh+MEQyGUSuK41nfPgH1TpXbEKQ
ae0W0/0ZQqj//0onl+geJ+FFVUTjtokaz75d71kQQROdDo+RP551NNms7j/1fvziqPK2TpfcgA7O
ISRUbC3mgGldNdNlWUYQwCF9m0P6JKQLwDGZHVk87gas4DHU9H6HkPqhZutEDgkmRhxA685SyZo8
o42cuehxNH6KIr1IsIpgsBIGfb1/g6R/jFLBxF5lJRmJw9GJJ6gEkgbWqTZ8jCGmttTzf0u2OjLb
bxYEnKLNd9vnXPol70JugATSWNduR5igbPDQcmyvHBj0jc3mHuCQGsXDafonCjNjp3ny0RZUAqFB
TiWRB3yjFqEegy1u06AzEKDiBTQ91nn+NmoRSYJzxOo6N2/PVYVxx5rMxZ4uJ8Qv419Yd5/dbHqP
Ki0uuFy9ozMtDR3sb9A1bG0oRMUIk5Hyyp/VSHmjOtpP99C2NqEadfFcZO33ALYG0XqFVLwg7ee4
XEHq7Jn5YQwqvY7moj5oKut/TH3Wd84cebu+1I3fPmoLf8WGbT40c0TK8FpGDTlIbNX4xS1xCn3H
Eqb3qiLdDsGXqjcjt6ciz3VVWBk74OaSfJ4wWg+ZMHZuZr4adL+v+sRjqGFBiR3j3hvyr0DU5cwr
o2vVYQCpSu3FGiz9nxtNxY8FSQBpwgoA8tImNlhTme5dfaQA8pyneOS4VD2LaERsTIeBEKIVP4eT
S+vI/snCR6tICfYZs7vJLIySsVRrwagrngZmNpOFPKzxXfVz0Z8TNJp773jj1isd76znGJ8ja2oo
f8VxtnO6p14SK+oxvb1kjffYDAaxDikUt1nlmJZFEhJNWRohMFVzSTIK5bm3Scqbq/DKy5IxfJ6e
y4laPWrHX2QeZieq8p/xhzOban1sD5mqnD+WBLzKob1heLzVwA/kO+XwEANJUvrIqMOXyUvYRKSE
SGqNTtrFxicJnrAjFATygNVOJqVLR+k/JzoweucO0aUaqs+8s/5ZnkdMa1+D2utmtyrcunm20v5j
BNJw7GjfG3PB6UFBT1d+yli4vVJV8qAqLPeDwlyOZ7bYSjsiT8vpmGVkThuocTRr0sL4NyqjgyaL
xAFV+KYiYYNQl3crZ9cou0fmR+xHNTh/nF0Yw1unTpnWu+9CH8Vm/QGeYm+icfx1MvLbEuqPbGI6
N05l9jH104tp9jfXJUbKabP6vS3S6txY8NqVHzFiK5ljZs3JBJU/oKTdTOmlu7C2Tqy/6kLOcnwa
TQ+Xw97FDIoVaEOYU04G7twc9VICeGvNuXdTwZRJfI10VVehp1fNA7fWonxXg7OtsHD+k33zZwzd
jnSPmmiz/GbmCe2fQY7s+DtzNNCLKFpPUsa4l1aCqVzUp89R3j10rXkbcy4R0aNqYHGsAt8pP62Y
NteW8jFuJDFu5Z+M9D/gTW+DgkMunNB+i3Z+1PL0Uuekhiz/p0hKakHKOZKEHql7YIJdC7sEB7Uj
lgwDs+PNcMqFAyJdjXrj0y8k4uKy+NXN5bwm6aY5WXEi1h4+qyad9jKC5iJhES9KKCn+9lVU7fSx
dQvQCv8p8dvkgMYUL5psHri+Z3z53qw9dhBsR3fyYndNQuUsg2bkpKKfBrkjZaZd65Dgp0LDyDPF
fhJ4kBWnssyZDoy2I7GYDuz2SPAXdY5mna2IXNzdrKL6UTVp/pm3usHEDYCTabDu6hm/34Tlyjc0
/PBMvMp3XXPyY2pW4x9xW7h1JYq+S/NLVtqTzSLPu1XAis4NMHTrG9lNdfXQcPL7xMiaUsfZFvZM
05zEObaWq78OwzQAxeOk52se+yOwd7mTU6ifMstLHoYoIg9FivlJJr8hf5sc5ic3v8SgyR8xtsxz
PDMq4QJ6venwJ5hAwMLRTdpTg//xsvwJijABLR4GRZIfgTxv+WIExa9EtOAVJYSeyVCDOKAKZJvI
bHh8C2J7uNerhPXWlfYihg67djbk8GelFm2HOKzmDRy8equQ3kqI/GDIfc4Xsqecf2Ote9d4lBga
Yb68fzoRU1VAfmW+SjlGSAFOVHfpctmTFBLqEZk3iCJaATDrtH79NTToc0ZEV+0S1nSTEAYQYkJ/
qyZtjND1bP3UhUP+oqcto5pYTCEzUwX1hvsyJE6BYPi3ekr0Qzxih6zmYa5xh+v+PiXf/UB6wrAX
5PIj6ZoGcJIR+mvMjd6RIOiR0BYWJUfDhNdNxu5frzr2e2ts13G59zTzn9M1HM9JVuFsUzR1khDq
zEzGJ+aumAtqzL/ThOFLg4BirIWB4SnOkSMmzUcmEMJ9hHGkNvWM2CawEztb28UzpbxRAaa7lW8C
Rul/pCjiwWDiJ9Csam4mCy/AyUYBTGnWMXeqzpUPGUP3qhrqbVkAh9Rqno4DUagrPlX/aZ5DwFbO
5T3mdvdT1WP40PuqOhRoX0EYdlzvVl+PR1PN0VHHVfdtqwilwCrH/awXbuDOA3Zo9pA/TamTXHC8
zkcTP9jJKqeEsDk5xUFmxqjUYJXv2HaJ3TbMX1nDaa7bsjH3uR/2GBRc8pRTTQMYm7JwiUbr3vEp
ogdadJGBdO1069cqu8Q8RRcMgyEtllfZW7eAufyPo/NYkhXJgugXYQYEcptJalFZWmywpwYZ6AjE
18+hVz3TsgQZ3PDrflwTS0cxD+V8c4UHnMhncD8LhzD581LO9CSkjWqh8grnt15641TPbfhCW5ze
88OIgTMNnnsK1IxJJq6t7Oy67CO3MZEykOByLPGdFmX+SxvVTDQJKOB2GpuUImFtsoQykABCe1H4
ErCk7VO8b3fXl7wfMgTJ94y7JHRME+Rm4BTD70C3XOel6TPjTLOPTqorQ340cWoEG0YtKirm3NZP
gdJZfFISNxLOMvxNHUwjIvFYZU9DlZXTXbVZ7EKp9KaU3KgTsmSqsJpmRrA6kNzV6t/NMZomqgPl
rM1iWNTncDpyoc8DVLHB2Gqvydn+T4LYcUmClG24vrqLg1BWAD/cGkvo7eI2XKb7grbxEmPb3drm
bGKpSDK6zTJ/ag4mR2bUJD2Cc8zR1OhGv7iu9j5kYFQvVWAUb6FAlsFIUR2qSTs/ZluKTZPn+YF2
4OnugnreJRpNqnLZ7YpkYm7hofS+RlB7b3KBZaeXGFaMbv1fNfbnZFOpvnFBcixiOAy8GIEpWEEe
5aLtdm7ADTVu8jZ+8t1eXrWZwhnpQwc8b+vPWzwPawVCmJNZIVk/YB3jQJsWdJs6cJtPW3jyreTi
Q9i+InqmLXIgRAOukxGauBThxnTtXO1sRdqCBJ8HIkUPZ4WNHRaYqf5ArAn+1aZTPQOzheYhtHMT
IWm+slXFhnWX2DV+YG51Vrcbr7Xag0hj84NQynzgh7nyPxjwO4lBZhtDd9+QK0VOyP2eQyn818Uh
IFP01I0yuuI2dOQ9n2pur4/a8/S8y0PQYBqC+l4krvewG2/8YgYpn0MLajoJZv1a4/BjH+yTdU1r
bBx7MitltvOxUR5gZlk/CWfPLalIJ3pu3aGkQi/6cfAQRYI1/nl0oKb3Jhp+ij7LEN0ED8PX+c3u
A4MovCUvlpt5z12hoSYRjTyIEZMGehPEC4aC7lRkhvOaTqK6mL1Z7h32Sx9NWWS43jMlD3WGsuMY
Rnc1iNQVm7AiNTeSjf/n+Ub4P6VqyCakp8Jr7dYQ+AlAR9qnpUvwhe8s2GoPC/4NOuCUasEW9hT0
RRkNTin++so0XsgygHPPPRVlJlKph9LhH4OkISnturLleSQS5yxcbVzFsLHHcW1HQPQwMLetOKYT
5s3WhJPitEQ0bQSFvU26N0oXC16B2ejD6Cfln4yX0t7tOOwzOFdbz6/BlfkEHwyCpIBGq84Io95m
s0V8RURtgIssTgt2KLaDsLGuYLypVmBdRrcjy5f2XyJU9cPs/VQdA6+ZH3M6N8dC48w4BjlEPaD0
rBEtDTdhGWNinN5Y9wcwauOuzpLsKc46+x8IDoKkeea8BOaSPIMGaIlkNhSEjr6Bcqym4ajnDnhd
zO0ZV8egDboTvGX4LcRQyH3LpdjB3aj8Mz7E6rr4Papv40FFz2mQ9dt5OA9uxtVNsIzLXOf3XIzD
CSoX47jLstHriGI7zsB+uAGoWuRLeTBGqKceS8xHOZN72/JiX/OKU/ja1uFPjid39ZyYrzmaCiiM
amHHoCc3ynrDu7c5QX5+yYBe1GJHIo99fLL6n6PC8qwNy7zixzW/8tkHBckVlLmvyrkVbDLC3Huv
NNrIdmUYZcm67x8T732OPfXmjMu7kGZx66jkZcvll7vezQOUIuCjUdoF/VuYB+x7glqlEZTA8ama
DKI71mWdVZBFx68hZElrj1gYLG4jeQeojh6B2VgBOMSzJvOlyj6EGew6yPdh1UADj0H8OX/auuPG
FeDck3HAJL1uuPP0wzFyBEmByT3nWePFldTm3lsU8X1fcZ2tIvRHoj2J00Y8V3uskqz+QsF/Cs3Y
6dWXzXKfRxU+Y1/8ypPpR9H2MLujtXEXc2MwJdDWg2OLyKY23e0iwG8pz4x02j3SJLu6bJ6wR/OO
eSU/AjbN2vJ529q+fwyL9uwb/fPQxfy4YJDMBrfBbl/07e8mTB6CLdMserJkwbYc6j+ZIG3VpD+x
E1C6oJcoJZ/BUcXlKabGwAOGQkYz6rmbyhqOdDnZr3PPajyeLCJqySubtuNShBVvRroo2ulU0xuh
rBTD+7IzKa5IeChL90LOd6+T7GJO82UpeQUAWieH+OiC25RRnaB/V/Ctlyl9WFaLC6e7mupTyU+u
KJcyC6M8Ywcq/fMiMBXmEikeSB+WXYTgVs2rlXh8M6aZi0bd2vs570myQG3dLJ3bnTo3cJ64FJSA
kBMVbOdaNNdpoRikYNumGSLxxKokDZ6WqkWYSaRT7hPbsPb0ty4RWhSwtt63/rquUz9yi6nWrNex
lODoRieQFYZqyC/Ur9PrAL+VGDA8C/BX5KS7rJ0foOvyY+AGPfGePH5pPLPlVpZhbSoaMBZCzVhF
+WRvmr7pv6RLY8PAtHuy5TDfyrEefnkOcnEpiuV58Ywa6rTrUAJgIq3MhtneE1c2V02v1fMEugpX
24BSM1QYtIVXF+9Y3wFpecvynjq1wnc1tU+J9vIDwbp4bxhGexyAYGzKCiJhtxIgGlfY2GGr/F8m
y2GP7jpvg55SvnyA6U5XNa8wQfJ0wfngQIpV/oad2o/paw5ZgN3F3ugXnB467s1zQdnHDtCb2NMI
tnYHiPoUNGogENlZB/CwBqIdaaTUgaWXgn2/eAFwIc+X7rlLqsQkSg6uPHf98JiWpdxXAtFbjWHz
4o7exKcjT9wfyAb0hdiydH7Q2a0IHFnCQhbE3eI4/5rR1UdAJcEW/Zuwh/Tw24TVyHt7qKMRBiXU
E99DVJmIBOJVxYbpp/s+T1hM1mziDi741Q1jFaQSpxo2hq++tY3uZJB42wVZTfIbnAkjPk8WnE7D
2rL7TfdK5oAkJbnOvEIDLQ01wpwg01bHXXEKRAcjo/QSBpssmxZM6xNhhiFZlp0w/f5EUNq/0RDm
feVKlr8qnv+9HNiCZhi6P8YAcYvvePmKIX6Tga5HoNbZ3Oz0Yvyuu7Lg5Oj/WNAGopycNux3GzdU
2T9kFVi7psMQG9ZWu2sMdspCWb9RCfstLuF+twhfnoLSw6DSNV4UYHa9A8PNj85kUitiZiZxZ1l9
ErkSz0NDRbPHKXsaSgEm2mB7JcM0vpi8Fn+p3Gy35YxlAWcykPQgdxu8wECCEzw3m97tzUvsMOoZ
WYl9am6a51qX9kc38LqwY+x2IjP/mk1Tvbhw16iGKX0qPXS6rT3HRGo39RtbhP5ksiimPoDLp3aL
em+bjsG9AbCSnzQYIENX7dU86sgkZncV5BijRBEy1LxJLmT9seMNRCstC1RLmzrjjae5ZDtTUGlB
BGk89yKVfyDmyceoRbu1p8RjcHHjQ5Gq6WXJCkAoY5JGU11hpRT4p2TQVNvJYTITaVft4poi8MXs
zNd6anLi+arVFxKWGM0qouEw8/RB9ZQFDcoRO52ws7WVNfMX2K8vs7c87KIw/oZ92R/GrB2uPb0w
e3aU5j3OS/zb3A4uAA5w6LhsD0IVqjv3OefNxgC8S9MOR2PJL6OzdPJjyKr6mIZE3wE5Wi91w1vB
F4I4rU184j7M2onI2xovVdwGkSNSXHshiDwyJqQ+3I7xpjHmk0DLjax2mc4zHeSgXLHn6GT4KsKh
dSH6snnJAgyH/CZjZ2cVhSZSZ+h6U8yiuNvDIG9l3FfrKVkfuiZbXShWtw1jinNkMDLnEWuqXwS/
1ts4p+pfZ7o869jA5YdnIv8OegAQg+1iS5LEBrG5dB3cKtN+Z8Mt9okSvwRD3HkA7Hsh5k8yyABO
YFSQD0GglbvKaAgjuSRxsixgdJDHuo25puD3ZawkJbGLdbdHUSJQ/JYM095L7EsRzL9mj29LBAyy
lfMnD9SHww8qrtXWAVQDSXC3sNum2OvQxhLuj3tY/3cYZHwYvWPm/dSdT9ts843wgsSL3WRuzXf8
HpGMw21f36Za7xrAA9j4/SIDi9OSKtMofvPNWCT0gjAibIMIIy4T+hCYgM3Mq88L0OnLiQ+Gflr/
KGY8wRk+6dwW6kB5K85UIc9mkr3rtryVCYYr2za/E2qCVOxcM94wNWSgpUMjdXH2Guau7KeogHO7
SUR3bTiyVahfIXnsRVjhdE6OS1q+zvwDRaHOlsP0WvfhuOkJnLdZhjvARSAwugd+tmWCTTW6mILi
C4ySLQLLlnH6nhn2t2lz5uP19fKOKArZWCZdDk6KyNo/RSuQ6egvmsxdbpX7GMRlZJj1K2sVVtbQ
HJQDjejWCrW1s1s7BAfQiKh+4WssFPbm4mRnMPJ7fDRgw/ueYr6aNN/6CGUEWy2Z/TYgVEYhbvEk
Xv5kGmZ/6GwnaMcoBpg3VEFMbIksF8rWAjpx6D/G5eHBaGK/+WlIXg7ynlvjznLiD1uziVmKo+GY
x9ZMzkYWHtuJHMUAzAdB+pWSHn3ij66vvkp+x5KvNtZY7YsMEN763CXMfrlrwjoKSQX5F2ee94wB
GFb/DPHvxv6slykCj4ufavVH5//z4geWpSueQoo9TOCReFJ8297wFJUuUN9ubC+Lia62glcBHRJr
ggUGFWMTOnwTSU50Qu8WAprrY5iZ/uuUT/tCvJRwOzOe8MDqT8Gc/wqkCUubmXXkQPyc619G0m0m
66tAoTT55dIyc/UoGgBXiHk2Qezh7HGN5DKw7p21hALLyY07TWQPzbMxVeLKf8nnrw7Gsglb3Myj
Jr9rU6WAL3TElO2HO1DSOw/cg5fmt4A8OWoJJGQ3NlEO1RpLbPahwiSR1/17oMpXXnG7WuldS0Jn
Sep7qFs8Fi0Px5q8D4o7iSqG9WLL5n/Iv2PDiuZ2NkF4cpUY4Y0Nj3HMPtJR0cwg/hJUPEH1+Aya
3OacMXn6/cjEQ1RjAecDOwbi6JfqefW/pSMG1QUMXVnvc2M6WInAI0D7zCRWZJKxHdPguxjbn7o1
3oQ1D7tReR/rE4nwSMKTv3UW1pMAhgtj/RB6+dlUgXtqMUN15fyq/Nc+/TShSGxScstWO3xaa/np
BNctwTn2pNsVwdLLd5qIKQnIaDxNVuYgIcQwWjxsdqMPW35uOGuJykwm1lQSHP5+4mNMLH6+ZCMZ
VppVGNDC+BmqqXFxepuGHhE+9VCEAifnkcpzisad975I7rPGvcNbYF/lEtOtvDfr89ka8ZV7mBVV
DmfsJCZCY4SQutw9hYpS9L7FvupyX1kfBHvxnspl+qIC8Oishp5SAGIwhna1CpUr0APnD7HN9WnI
8/HgaqhIoD7LRd1a18dLM7EZbXC8R3Wd4r/sJGsjqeof1YX2M+PzfExtryJemPVXM9GS6Y2rmRVy
q0g8qOFh/DowJzUL8vwKL4WzQQIGs7kYG96wjvWRUj1DFawy5l1pJ0DzgJtTDIh9v/bUOxieKzTv
s70ksES7g5qBkWhxxr7FiBYMKG7lRNMfKWoEYWRHbjk88PpJZuUn9DQw81lf7WXOOShTg/m5fQ5n
MvcSCEQkCMtsPfbGhyZxb12/zu0p3gR+4m+JIi9ARRdzy7DN6vpPak30RyAA8uzpMdzzsyGYrNXB
H/AG2tJ7prKaex2EbCpkMNmnSX4m+vNKjcGGwr/XOqGLijYA3Bj/LAP/fNYWN94rBBbta+cB3QYU
YrOg8HBXclOm/ADtORiw4C0eGwMuqMrNja1Hspxqnembjfxvz6c2MQaBQfNdPWyD9e1Y41rcUFHz
T/HpFy4yXWiscSkLB3a4M6aWg0Lvp2TETqQ99JP0AwKBsZ1kzgPdfcdo/iCAzvWMOVMB0es4D1Th
Xyg8OBROek3M+All54WLJtJZYNeRKpJbMnn7oO0/l5yfmJ4HrDBjvWs5MWqzyndEmv/AELmyr4gW
foUdVSfoO+dy6tE+7YvFKA196EsUjB3SvIwhJXy0h6GFESWiBwKnbZXdvFF/hotJm9IgeIQoDMwl
rnUDaTFXbA9W1Is7wR/gVJssigimvk+2fRC+2sCQu5wezTDsk13NqQHHI+SN3ky0OFkI03Pyun4T
IPlXR9P4Zxbmhas5j2IJ0YDRdjpxWwQHUAcHW6vnWE9XyZdfdRQm4ZaOkmB8zQbjBbRMFjnxDLdh
ZI41EnsjHcB4BrnOsMafX7noK5x5CVBnLskk7isUtDCmdaLDkEFDEbj5nBjttl8cEvH6TfmoqBWH
j9ZAtELvyS3YMwEd5JNdayBzCbeOpntrGrCtS2K8BS2GMhenhE5G6lgK/Sfz2PSbVrijR4/qFA9i
bSzbG8ooaNEZQ20bZwfHsJ6pCHxPV+4Vr7tD2mAOlla7hWI5sIlSN4GN3TO5ELXduJ9AfQnD+HLU
jPV88A8lr9CUu02n0TFsgae6TQhx9MXDRIuRnHB56Z9p3zygoFI8Wr+zOjo6qvoTBOricw/XVriO
ehwB3N/F1u39At+jc+GplXT9VQ+Jm2M7LmN7C7rR3umWlHtvWx3KoJh3weo1DMLkSxvzfa4C1lLL
v8bmQjgti7y3uAYd5sOCVCSthw8anWGZdIS7eH00Xv6LZoX+R+H2viT1/N1RrvpAYfdJTVp32xse
uey8syPa8FtmY/xmVw6YpjDBupng2wEUzncUMyA5dgoNIMadq4IBr2P6iGew3YrNXOAQfDGwBrFc
tlSGQTUMXuaESq6FIM/OD5S1aSkfg57MjTyFAt7dXOm1ezYuNQB3/glKWc+lk4NyciifFC0fzOVS
WoCoW5xqmzAl1SQd1qEVYZsgWIl3jG+Ix62NLxBE4vr2YJuHIQbwjraHbbyMoJEDCVzDtO+aNdku
5jdCZ+cWQ82OC2G6oQmV1YZXib1ThP/DculvE0dUrATmK/rEe7KY9BktFd+RSyYEcsRXTXqgG8RH
BwIhS3qFw1z+jbPxNwdS+nBT+8Vrww+qYF/QoY+eZ4v9EgLH1ql4TWMLNIAVtaF4LiGzsNI4Om0I
rhT37oypcEhiY1NSanQAAW/cKltN5LDwXFuEAng6dZs9UDdU1E0VPgmWDTZIfGpYkIjD5LDwYxch
Hvoct9bWdYMf/PNvgds/y9n7XMXfhIZGCSWeaDYMz1wWN4l43mbLOeNrc8X4pjNtbiCBUMZiZit/
wnrMzor+CofPqggTxDasVMPICy9HFxVFfgA7hApfwUnQZGkCjPBVnZ1FLJjF03c0BY9c7GzuBjPw
YShVL/bsAqMw4FMMpmLBAXiJX6x8hTtewbSaWE3XfFq79BhPzqnpM64NwbwzB6faoXk/Z1b7jB85
OIV6BPbSgi0BgsLvKPuTLfFPFbo/bYBbvG1vY1M9nElfEw+Hn6PLY7JYr35gq18ic94g6e1WH6kb
NMMJpZBbQXDXcn4ZO9psLertxGz87uJeP4ciSKLRKO5N0T37pQ9y3+DWRPtKbjznpTluMnawYVFy
/6TN8rCA/XeM8V64ZnPsbdZc2X9/00xjp5vk3YmjmytBdvR0hjVZYdASS19Hsg3y46RWGHfJnrRJ
ph1VDohHqmdBOhF/oitYqQ8/zXoAiT7Y9erDGsNPjFi7uY7f6xbLIOf6hyfkAxvAuU+Tk8qnG771
y7yEdzYFv0TNh0NpZ7/I+RNjy28TeWPPdv6OqBcR7XbZVeXQcDDlBYW1K0DcLo57TrnV9nhrs4oh
BkWcte7WCQXUNW6lGd0u7iptWMJ663rmrZZy1HCJqsIN177rAzH8Kpq9nP4zeo5sN8E/ZrKLSRb/
jRDj/3zBLC/iLU/c2S8x4UOhexi5x1XYgBY4sc5ChU9BDpjsVr2+YBPvfNHydDYntttLUOzDlLt0
qG5odLewSE+BvXC9xwCcqBn6mEMbVKL/ospAWsheHae4YCz5SYkuRXVXfbUT/CduAVLWsFDslm2e
AFfLKwIMxv/Mmv6rTVh683Yy8e43Llh5T/rmMZkHChKWwT0OTtduTc+CekOBFOarskJQ0Gj3Zciu
qa6NvU3+Ys86EmMRI+y9NioTwEkMmc6LV11KmDPuB3bB2Wi2YGIrm6tyy4+9wjZ08v67puZ+wAKO
9dWXXQDATUDO4cgIR/WMDUze2bInRKY62e19L+mPuvBzslAw+LZjnJm/O7cmOqZSw3vwdq++qqrw
MV/gilOUkmOmWQFNdU0Ncu64/XYqQmdPOBKQKjUuE78XXgvN4sCcj2O1xZONa1IU6FsuXG7P8lW5
TXG57IrQTO9pP1kof4P90madcUhVBlPcm/yTqwHIy5n5MNWBfx7jAcdQbZZXE/7PkeNG7GIvxOuk
l/qAt0PuMLK616UyYJQ4gmFpXDcRBqB+2l79/VKlANidrusj/vUN9b0BCUbXzi5U5YwRHR7IE/3k
EvpI669maDn7QG4zSyvj7OYzZcsDbRprVfPB7RJwz34AaMhT0mNnueiD4bHuBWCO45DN9D6t0uVR
D3zylJHgCA1d43kQnElINx3PkzXsQlhqO9myGdMWGjpbiHRnC00xp+CgFiNoESsvPeJlTgvqpcuf
xlb/tcEW8HTl3tFLjNiJegiXr95KUGihHmwMlLudmkt9aRw7uEpjxHhRBtXTtFTrMe4gaqRL0AA5
B7W64ZqSf01eHxw4a4bDnIfLTmHZhJ3Pps/KeZf6XVweEjP85/I+WhO7FR9LHzYHfvAZfkj6y2E3
sWk6cTVjAQCNXRafppolxBTvinXdNYRcgN2TRDEzOO4gSN5k0P8ZuBHhCQj/J5IG/qrXHb3Q+x7G
/DyMxTkTNJsjiu4FOlooO6icaf/ANbFzR1y68Cuoe7SI1MR29iW7wdlUcb8LQDQWhv1wVPt3sTsy
ziQaNuMaTmziNSQDcY/HmMwIYD/TdC8F2Bzsuxld7epb4BVeA11Rly3O2dQ+M51S77NSEw5k2mqM
9Fr7a8dNw6qLnwWW1aicSfWvgYwabi/u+zN88ahznc+pzbejtbxmdg1xID3YFFq0im2t271Bd/6n
XLxRacsVdFinEplcvTm8FnSFWo1xG/NVRpRXYcWnvql/p/3Y4p2U5znLH1OOKtp5L7CankZlfffL
9KK0R7yfS2lBsdKQeePG7Y1fazDFn7NXGzUoFfVTsThPfuPilSm+B5J5gxEcnL6922h2LdgZuqLS
6wxxiXcjccEMBHjaPrueuDfaIrtuF199weIIABQMwyta4JsJF9gfbX9jl+lhccfzWMAQMJea5aLR
nZJOvNiVvfeX4rb+fzfjPmmDvi/GBCVpviUBxSm4q3+Xqt8n/vgUmubNazoeg+a7XRkng5w+Aqmv
ddiHa/2RCWS9Cg9sQ9DEBjKSajnjcztjKmHZrH9IiuyrUp6w2NxbzzwI7Mb7UEjWz/IJW/eTjbzl
YSrCKwY/p07yZyfzHn27PKz/gi/jnfLO7tLnKuSia1wZR8kWt+hw/7E8shYbUYeN3ym9t8Wl94MP
HrsnegjZOeGni9vhNZkL/wfxhV1UWpS3EZ9WoMC6xa33bdXWya5m8FAW08qGhFTw5hHL4YuDsL1I
796znqNxJIHzlvPes6r6vx+twjDo2CWwEZhRI0WUacaMI8eZzZi/ACkY4LYJxm5G64G9K5K5VbKK
TZzw2UZBo6iVnnE/pzMcBqxrVERICdV6csLuYjCiJLT2YLhUF3wHCEDD+APJ5BVUJq3eXsxxvBpZ
GlPsLeYPKPHRmFENFpbyS9f+1g70oYQostKzArK3bvN7xC8H8xlibjJsV6W56AP7qm0Tqj9duauw
0CVmsXWdeToME2gKQrAZyqZ25l0FlbJjriG8SaUGUi4QcqivZ1YM3+FkwKkiidwUO14w+1wAv46x
08TibNHZzl79PBiUj8yO2ChEnpLV16VNrF2n00/qpLczmAPeCbwSFLc+a20Vf1fNEhDaZjdrucW/
iac55iAeLDBkpUSaqcWbtMDTyrk6rnEIOXlY99O196TN4DSMNANJzfjAFMVFwFinTbP6tmX+cFkV
E8Bke+ViLOwK1mSxL291SjZoGc4avg1T9QI0t4SoIRxCRnFz7YjNLFP2x63lZdVIltm+ERZ5/m+R
DC53J3r/yQzp406IpYS6yw6YrvdLzLuzRdXs7CUyY7zeQ8bNH2nIbUAcAIzZxhbhBMeOX8Ny3rnN
8tRJDYeznKAhribl5V6LJMJV+LPgfRElWXVJYEAzKJTyo9Llef260jgF//OBeH3jFRIFZfEeY9ZP
JshdTsAUB8qfP5+7zAam8yjkWviL0h+Eh0AO90JX98QOuPMCjjDyk1mvt9V5xxtt1zrEWRGs/uPS
WEU0mD6TOt25GHxi81pYA/QdIyko7OiinChEK0J6ctn95mkW2UuMMTI4JoV/dLkqJVjB6Xdd/eje
c6DNc1sEz41r7QkU4Xa1BbEIZ3hubKrrc+vSUyC6DOmpjG12bnQZAl4en/C0wIoog60juSWm4fyZ
5xMyrxtcfBxgm7lxPipyP5tZEpsU89Yivr0+oeQNtoqvfwRZaNYkbXiy43HZlclHzYtO2+7O5mPL
RRdDsPwoHeKkBW4YqyshxgcHzwqcYzCkYACdDlMCwZeU8ctsxAko1CMFBDv2wbfGDcT99o2CqLXy
niOZEvnJ+wRh/OTJ5i8UPILFPO7rR0XaHsl1GrJjcja0MGlZL09mtp5jwbKXnSH/kmoz+HvJgeUZ
PtgGYd6baJaE21kwPQgnagdkP/pLkGZk+Lcze7bs2b+KRklUPG9LHv8kTVC/7PbjjdWAsG1ctNlA
PCunf7E6cenIHCKb4G3vCjb4yzXsGmef8VB0Q/2GZLZ3QialpSbc4WAXAoi2HYfsM3BIY/naPeOY
AsONk4KLRsMtYnyPHe6qzIsORw8wlqE7sYnbm2P1iQkCgFdOCfIY578mP+NxGug5YyHJ4Y5Tvy2z
VxgJR0m1K3Cx4D1O26tFmUjhSw9K/PDLV5owM1T3nbASvsup+teHs0v/zphGlShIhxNM34/h+NxW
KCyMR+srlk9x+wv63tWW83theo/ARbZFDy5hnvMzd636PRzi67jIb+Wa02bNAE9JSkuI8xQiUA2B
9dL3Hp3yoXdqhmqlMk30tmMnM/QDkM1L3fV/a4RRg7fnhrLq13otnjSCu8z9Q73wJm1K+9lth6ew
Sb8mNNijh23+gULh4vGFrhkKIuQ+sufEiSdbFg5yvhvjglcj9gVqMk6wqv6V+PmhbFk0Qr/FDE5+
EkW4rqxT2AJTD6rwfcC0vfH8tRupN5tnO8jie2KQkeTWP910wwVqkG5kYyAasb3wxFWMlX4cMURs
WVgfayfBiYKlQyNhAMPIJufor2Pg2FUJbkufHRttTFe0cftQjmn6wu5nYdwP3OIJVJWLmgx4qfLF
/MXFlsaOdEjGV3u0kWG1hHbSNDn0Dji87FyNkSZBt7+Z3fLdejhWp6kQUAZ4h1FJdeKhAGLUfDHk
22w/bGM/jWiwBhu2ICwOqT9/q7bBBjuOb+w33g0/TUC/QEPVXPea0ee6mBj4gLx7SWPqxhiq37bj
R9oUiBD9kw4zNqlkLATXamSce9a0t6anKcFT9xBxZcMYeLSVfsaBW28VEQa/G6uow1LBSPK36Mms
MuHhhHoZpDwboP6JF6Xe6+AY/KilPYuXBU/BBevWvNKmnPcmgRDeob8cFd/rP6d2WWupPGTVjpsS
v7+L6Yp7Zg49WroH0urVT0AlwqcnmViQ5klvfdZSE6TpU4TMkqpTgjfe3zZJXipYAyAnf3uQwKTH
pjebHhiMVqLUdKMf9IN47wuloy8dhIAkpm3QqoMnr7csOgEU13pgrk9ok9ZDzTQRZfXqbsOD2446
4JM1Y9vgX4Y3/6QW40hFJxIePdtt3u+tDtq/wFWDV4MtV1ijT/THYBlvLQO4wS2La6Dmzspyl15y
XkGVhlYhhpPDqNLb3R9iGZTaNMfEKK4j130u+NdgJYjUeKLkwHyTKKgyIyas69gWPdsWZiUyQtPR
ja34JSbMxN2Cbh+vvtT24h/mJt8HGkNeGYo8sukeTBv3PMg+/eMs9Mnbc/tq0ziddascgp48cHmJ
anasGOqD+g9nyAcbD8xFllguc4fVZ65KvQcaHFtMSs0562egSxWAxK481W4YEmSoGjyznVF8rOAJ
9mA4JjXPhZlncFIIr8ElxjXtAOVm0Ms03TPM//AUd2Kevx23vnK8HUP6v2Fynfwlf+gy2+dKPZGc
ivzU1mew2S10V/hBWenucvrmI6goxgZJIuV1z76EW73NlYMp4mhNrHvdaX70CZpTXmLQZr3CDqZ3
ElLdGh/GLZtuo1MXb2mVs7vy9J8Fk88RPWpVjOsnMx5O9tD9TfrsNWiZSrDF7EtM/gX/5dDpTtqX
zyx0T7PETTDqov8J6NFjdoRKN7La1XZEouGpd9ZquAxVLrjWTv6ljPrmjhk/T28fl+LLlf3rvPJ/
Yo56kAdRMU5PTmIcwTlcwNId/s/SeWy3jSxh+IlwDnLYMmeRoiRS3uDIko2cM57+fuW5K8/YEonQ
XV3hD07TH5sx2dHsfWsDkHqoOaVoq4lC9tAIaDQiYS6I09KmK+J3qnO4Xu5yzpDnaHG/00jKs1J8
B5il9R1iQe1pLop1bdOgS+p3XFVWWuz81QwL6Pd8Uhq4VlHCNC1OcrAYGFnAZsRmBLeMLMQYo+G0
N1QWgbnqgZ0Xhujv5CZ8V6icIGStP5XWDuI+i+ESMKcFxL2BgtUVhmPpYFJVXSOuULfB9zpgdceR
pmpeDwsHIeJZR5Y2QljV89CI97vhu6rKF3BS9mqGgFw3wxarB1IiaW2VcbC2XXLYYeCpKMMWeeWH
4GTGqbmUZpstK7tdjyaYoBCG+MIY9V2N3UaiJDt1ppVZCYRh3vU6DEZLNEyCCt5EjuBcyTi3iRRm
HIZ5qliUopm9clXUwDx4Ekz2lxOa3xnjPGMIjkzStprIwaewpbYwOPBuKBG4QEQZAxaJEHYNWJXM
ExRM84I6Np5ozuiuY4wIYVgujK7Hpyhy/wLtIUefQpi11XzqDVqwtVEx106160jNFM/NAE0WSZHE
UvahU8uDN55ViwqLxu2F3XowUTJCND62UC3QZ5Il/znpw8Ww4BjJNdnc6lzCyw8V9JP0K6u4WwDS
Qswo8yBuZg1yCHTPFb9+mzHl3OqBjxZO0DCnynhswfi3gtNY19a27nCog6KHEvUOXPE6VL3fcIge
BG5wdD2nZQkgqnQR+Aj6d8PRXpx6fC+ZXFnj+CwSjq7ce7gQz9CKv6c1NeRgksPqFZSpJq7m13BE
ymYaWmA9c9V9q4hgf2aZ4R3SXg822uR9OXnzXYD8oyAipPVdsp/N4oiHDw8j3sCmhQfrvGjcWaLP
1wnpvFhR6cn233I3MdPQvJnhkufntAr3hZNwFM3BNVLrEY367iivcgKtlc//zMFZvfq5zOatx2b0
VAeaUPOKcCAzLmWTqDIsM3xc64L97Is1kqKaSK62DxTrnwiKnWgD4UuRjbugs441dkx6Fq0tU/kI
jHgrG2LwAOQQ9UAjnO18fqLyyy7q9K03euBdtMska4tVl4KCc8kzsqZ4jFJdVIXLmYHzpxLNOwZx
IGvdVd2io3qvkICNMkCbZxfi/1Bg6JAbvxBUO+q9ec27fcfWyfbgOQGiYBFbR0sI+stKu48Dlxrt
ZRGbGuBsdboUjDDMv3F5b+LomNABjalDEyRZXL9kRYHo4rt9A/kMSyf5AGwLi5Ev5xpySHD9JfJ3
Amx3ycjgVzIydy7g9pc5KLKEtkvEprFbIhwzWAvAAqk0YS65cZl1zpAWGl670ZRsbzbTuqw+E4Dj
AwADR/sY7EdjfvN9WllupoHWMNfKtqVbjeIDSBh6L/YJF4K1GWMeDBaC37CQ1HZi1GToTjtGtOwt
FQxEv4zUDH27Oxds+5cGoQm4LCWdSAsHQexR7GDJ7XChMPI6Kre2/wmKR4IMH38U6Pjwi/OoAYKE
F2ejqOu8TvkPl54C1GJ2jYqNKxicpaWNi5mbnSiMXTqiVb7pnOYPsvE6/Md8r0GAkgXeYQVoBME5
lKrP2ed5vDUQTo4q/DOta+jRuo++TZhjMMgI1kW3z4lj8omKAkmrtr8Cf+dBfx31fRQ4VEwhICgK
W+3OUxhhnIc4YfXJ2SFJ5LcDVm1GhOYfeKKoaMJufw75uKq7EmfSPzPjEjdzFhNSa/bw6THjHScC
0n8vjEWjZuZWXkrHkcWSBHL7OpOVVPYXNp0uDyLbSxDiFypyfwU1MHn1Qfye6/Mf/lav9IvBNKAz
k90MZk0X3hb26e5paH5EdcpGyMbivLep0Sa0hl0DI0lpxU4HeTKymLzyoQEgQ8BTvofdwOrNkNAG
f7DoHX0xJugsTMzWmGLwFPAM27rFBNPhPozfYY4ibm6vWINK/1pntE5kAeKno27iAoJIu6mgYOA1
suJ2fd0E9ZjRQn43rHcLXJpdf7korWmkH73yjAOGhPqumt8HtClB0e1DlETaAnEZ/eQgX2ympFeY
4v3/QvtxE4e/WfUTARr9C8XzRKWFhgAVk418BJp1hv3BGFh+w+wMZhSgOzFCQaHywDXPTvxmuv4O
xhXiFXtLiY4znuokBHIeVaGx1YD/8qUCW4Xig0cG9kpBeOfL6tal9YToGqNYfrdtwJKSf+shzAKt
WJn1V8ysiDXN9clbp60FWzfbawQKZu+nGvYJzmM7xRkPeYXJYkNJIbicDgEcffrt2YgKB5DgvR/2
VJtPvxoa4Un84NEmc7OrtHildZNcYTCq+0R7DVkbjluuGYqsZau2vXcw00fcXFidXAXqZmcuQLab
LN7hFZenI3/BuH1Zsr1GwoGrhrTx3gokYvmNCNWkfniQ7VKNuuuwsxcsLB6cTr6bIwVQYMIxXzFr
gQddTovZfgOD088YETsIs4HKns0NuzwlXBIbKvNbvrwX8JFoavC9Y/7ToNADSgCBXfWYompZ681L
ygNhXPzgbYChWRsQz1jk0VcLGqVwkPjSXrzszrWHUHIwMF3Ptr93ory5oCOzZU5dLXgulOo091r7
pYiTL3z1GCsFVJj4eHyAU9tPYOgkGsPoO1B/ch7Pn5Nh73iUiaGecqkvMxrTPprkRuA/GZjUUXcp
wfCGyryyMmvPu+BpTZF2CIA7+sTrqEtXtIChw3cUzh/c/MSjHdwnvjSLkeKUMdYGaPVq8m81Hqx9
H+4CThKVpuKAru00kgOy5fLyG8m9Bf7Ba0/nBOG9QR82EdZseVZdcu6MT3kLfZsdXB2bZxK3qAmv
YYHPXK4wq+Hm1PIowb2tAVCAh24rFZVdY6tY+t4c85dgMiQwKl37wegfCF1EwxqyVJCsO6tYsUiQ
rVjr1h7bR5w4si/e/D9ps24/RK0DwhiNQ3ZRT8AP33TVerP5Gy7VKcVRL3tyExHXw894NXKmoFgd
u0HlyD6O1Ech8N2BmqjAcNNpNwk6xdGYrCPvEUSYT3cYEc10N0ASbOlE0yzz0bpEaDVAXlFSWdkP
BWJCLNRKL669i2goYCo5VmDiLs12w4mTeKAUbSCAOtPbdlMyuSo5Psb+zjjgFDXpQmkeWBJJnMj2
tmutHdIII7z0KGjUIFRzwxProiP/KgsGf/kF+kbs0JVpf6Qk8K3AiyF1pnHxrTDnqWlAO1q3ZW0A
33Gz+wRRhEAWhtoW1b6V7zukvtUKS66VoXjfc2DiX0XDJic7iNJsp1XlTX6g6KoFEddWk20CjNt/
SWCyuZBcKR/3TJJ3XY1Qp1acTSoDTs4R+rKcE1ypRvHgotfRC+AaH6mhY7KQ2PNfdJmOUZojQ2gr
G2J1Fmnvut8+rEI9Ilf+VujJYzKmVx6V5mvLsfY/ZWt0E8k0W21kyhXk1Uun2W9oLy3b8qWr2FJM
ayWP4clmKtgRfhsZFqZY5K5qTJbf3tFHv3C0zw4UFIUxJKKolb6n4YjqbLZMZ/Gg/oOVFRZ5zFqV
E3YIu4gDerSh/116d1738amfDlWPdFytbapur5baTRZJh7oVaEok9Di1mwU2LjsegZzRA5WWUt5k
58zVk8YT8gHoJ/dgEOLE2mk4FxX0FNNE3yv+vNJhX5gd/tMu8WWapkM3139NsNDLsK6/MfXa1an7
qrXWRW+mY+ApK/TTMVtFBcUZmi/GUJdkLH+XPoLIBc6mla5ekdTrqSZgKpGVjvipmzHMbH8a+BEU
v/poAmVlnXQdI1IcmA7KlDxVL9irvnUoev09sfWX0HeshZEgsWJm+8Gejuh97+e22HtZ9MAzcYuH
zw7G/zVCpiP3km86trwrzXhmeXNEIHxb+/7eIALQM9uGiH0sYD0tRzd50cyMm6IVbHlIv+SCtmNx
NCbyftY0/h5Udo5pboJ+xlMj3DrmzFr29Q0qeata6w5OFYzoIaFwwXGYjpVG9YR55eAp48IJy5/M
yY6WUr+NGdZArln9HngUcaSujRZv7ah5qaqMdkN/Vse4Xyp6u6WRuVdxTbcrbRsIWxK2z2uSg0vM
J3c3Z9o9RaVZkssBDByDnh0U5q3B+s06GLUUyHY+XKz6S8ElOtKv7G1VP/vqe03cZMtKOA4JWpDK
W5+p+YdWPVV2TaHSJ94YbXV2ABHhwgRGk6h61grwZGdSZclpmv5HTeY1h2DP0nKJ8ww8iD7vwGi2
KmYF5jc9nEUO4DGnyVG1Z9f/CdsHJx/nn+yYiUGSigx8m9ywJmUMJw50kEO8XwYTe/H6c8bwlcCZ
kZoSgenMMRu4ZMZXiWpMWocwtl6a5CZnDAtejg6l6H7N4VvCF/OpRGJZaiHdUxBKm7l/BsksVY50
BxuOynH4hDrD0IuhZNwtA83eDtgBaOOTC5WnQyh0HBT0Uc2TzJoLV9q3hg5PBUqneJpQsmPQ4CkS
vcCvl3PDHF/fk2PgUkBmr6rp0apJJbOPEUEZwyR3DOezTWYx0lUgOhc6NLeqYQKj7iTaYjS20tqP
HITMZP0QtCuHy2STypOJcGKmUXpSGDrw3uhI0VHinCWh45N7TlSZeswg/5UZBK8KKwVYAImDqR/k
+weIi/1IZPUeOWWSboCS4DO4DJ/hj97cvKRF3uGDzbrygnnL88ux2mj/Yi0FCEzKq959WiT3fobG
C2Y/kmamDZLeBNbM/i3HGgUDi4cfBWq8yLMAGhAPpfJXgX7lnXCEgpmG6sHJ/+JQb0RxiJLP93+f
LXmb/N4MZLoYwcNTGun2B0+Tn/bS7y4EnETq1fGWENFdxt03C8OImUjq+yzBqNZmxnhhCUBkl70l
0V/Xd7T3j7yYVnvIMKmigKwiTi3uxEUir1OeiZVs3OyqZX89MnM+MwzvMzN5IAELumT4umo7nVWZ
oWzLKnD7mWBy6jm3fJJwyOfbLj6zJaiaKxV9IZ1GYvjGNokbZP1RBQZLu2N+tXJRPR0wAxsSeMo5
FAq0M3qIKvFVoYvNNUpaSLtzF6XtQbLSLI8v4xCvHf+nUBFBwzkCqFMwlOcOO1nWwA73ykvVioQ/
XqzgDDgqivk1iVls9kNXA1h107iSMGHAVZFx2SoMrR03qdnMQNkAXdQcxAceYPORmtdPLlK/IIG4
RGtqnVgvju19SnE4ZugXKKE4g0MieBucB7MnxBWyBzaS6TYrjGXr/jv/ZF+paPCqrrIIHRC/+QS6
mmuLp/hDIgbo/2Xs/DY790KRy/ga7kr5EhMEMlnqBIQx/QpQsa+D7JDIoVhnD8R+wOMxi2MlxmdK
D6/Vz56tb2LuVql8ODOkTIO/ZMV7rQesD2kKbYBzkixGfxeFvwd51+6HWDojks/aCZyllIShm6/z
qFt4iQ1nK7trdNnQpbkyXgfMRXBK1lX17xl4PH4fkUTNJQvZ10wCFlLw6xQzcDHmzLx1nX2TY0Jr
x7OThjtABIeQO6HBIPms5TgIjTCwJncUw25rPJpIcoLIu4wxiPlI39ACWzlcVVzteaPsQ4KWFNVE
Fgnvfu8v5X8HcpqEgsLrDiOyq1wFP42u2Uq+LRntJbUH9wjx+t86RBpv1XrlOiJ9ieg9SOCXqNsl
zf6fmLC6KcxvLW+WM8dYiJcAUSZT/7+SZemxoFjkXq2uCcu8adnQo7+qKHNN/mSfhsj76gAhGqYg
vWFdvFZaRh5PQX6opHM9EyT4K/bGTMLGWY4SAtBYsteGTqCdtDu/f5UawGUnIsFxJVfie3jfRQSO
MLtL8M1ZI7X2SNhdEdtHFnuivhB7eFCyUPlp29CBSQgl5LPt/lh0VWTzqjoGR1h1FJFIH2xKWlxS
ckqmTnNUHiHh0PZ/WItT/zD6dznZasTCQ5JoApsPH54LihrmziTq/9oi6ec0kGSIArx2l04h5rSo
eXwUwQBdBA29tH6fmWW1tNhBIEsrQKM2ljPQRTeDS5blG8uYG9ATl04w46p5c1gn8JbGdV2D8I6i
s7ylOnV28meaJ6vEgrnx1CACSnNF3i8nPhUabY76C9nmpVeiOkjDwwYi2e2lyZES6VTcAiQIGtbe
KIwNKPl12P+abQfBNfheFBEcC1H3hhoySBBnNw64cyM4G9PAkzOv5FAHwUqlkCJRcLPddpvyJuSB
cCOV+dnp0CWI0V5yCZOn/JdUKOiTk+Je5JH49uvIIS0HBjcrR/dEisua+De4y60lK8/O79T4hn0e
Hf6p+8OUaKsVzUUjE1KSUJYlZ6ysBrncmtx81CPmoPGa90QkVQaaaWzWnsQ4bvkgNLuQu5XAQbct
AOhvnE12E5uKBqWD+qc/3RqE6rkP1kMRfs1o6QymutI4KUkFmKEAA99QqCfJRi6fFZiH6cW03jPH
W/Aec9p0VQxwWM6+OllLh0ben6xROQmkyUYjkJ+UJp4sYlY2JJM1zcZ/J5LAdXlXNuVzFypH6RVy
KQYlaV+kK/pRTCTISY2lrhho47NfOAsiHZuHhxd+8NH/T8A6L5dOVIPHkMULI0EH67WLQEw6gLHJ
biSfoIo3+RgfhZkmfshhwLQBbM61LpB5IlLpaQ6Z6tvF1SzhmOZMdVHDlCQDa6sdz82iuKN2adk2
0m0qaZl1e7MnbgdbEVVA5v/q6TZDPzhspNYsLRxHpUElBytx9sRxQ5M0afBeydalDf6KT5dzFZ7K
gsE61A6kkXn+cj4Zvja9SWzkBcIh1lY4TOPdkxqfbkqmY/sVfudZejb0cQbZn+dvDZoTyLt4AE/7
tWroSy/orsagv7gNbH7BWVsup4bXFC7CLeTjkEAKbB8WcRfBIgV15Zbgo1oHKQkXdoqVoujkR+Fb
T0nhpPl18JIeMKUb3yfbnj5cvc8xR3SKC26izc6uqxeSQ5pAUXvrsoDQG5EuVNMGBep1nGTnqaat
ImQJ5PWYSln3LI32A4idRZ8zmZEEThbUaDWHGYlHIok9K582VXCjt+9J6fAgxDRO35Z0h/o6I/MB
BBcNEw0MxC19fVg5Jl5ruEwVAY3BcH5N1RzOAvo/VtBepTE/MD/QRmVLcLt2yJDZfXOW3SaFI/j7
vxpFiAwZ//v56aDFyYuqDG8QmBAw6uoPz/M+exdGk02XP6y/pdBSNP9ox9EBYD6NBGM7tskpqJz3
HF2MpWpd1EY7oZS/H+lqjjYGDGO1t2g6gD28BE7xWZrDw2vCQxD3K0n9pWhJSbRcp7nWE3oI7agc
EJrYyl9OpYZbkK3dw4hmUG0315DZi0Qj0uGjTXi2sdt+Zfh8U1R6LIQFoHgIq4ZFBXRljBeainxF
ktTZckoRiYcOAxUwjBAnprLhG2xE02bQtbj1bEeXMWA+jGjFB9bbUFUvrYd57ZzekF07yGsthhls
qSkqg/251LILY5sLntzYCPV7ox+jrR+osCAqklnLFDakFZtnjqBx1dq1fkuy7KUvGgQpMormKend
W6Jo5XeABjYse4UuJz05pA8TCtmQbnuKlBsK36hKpZqyHkJErJS0gDxofjRRfB/IPVQAVFBl4G9G
IyabNCkgM1yyhsRNmo5jnQN6oNkyUcC1rr4rU9w5E96knJWFo4NT8svXf2WaNspaWfoN0k7kWK9y
6HW9R5Osp8IBmwGdepgQbjXzQGOZTc26SKC1VBSTuq3OaxyMbobSP/BJBT+dohinkYihpwSlvc5O
XFy/G1qTjkcAnqOrcBVOU0RoAnjrCog9LfXWSFUjJkV1Gk+/TYD7jMow4kIq49aaQXSfIMVMpXJq
MlCFGo3bq+H5a08ptlMX2teSceVSzSoLFLrtYSzkMmTEpLEf8FwvBntmCKNeVLd/7YfuXcb5fW7d
ugZC9YgmMEktMzzsZpDMvdd6J+STbsa6SEcZ03dZHiQrg9H+eJGeQUUA3248UGgjiOJhjc6lxMzO
RQi5yVYe2DUfWpAcStJuHPLbQJUdTQMOtEKU794Ksm60eKHLAMfswVEYpMJ696RTzbnPg+6/IoCw
zLOhojLDyGFgGw9+QNPrLTVdZOHFhrg5q0ahiQtKdE3+RqzXNHRHxZDNQLCrWMsZTX5DMrIOSQ17
2DIkRGYsAx9YrqCB5gbrCAJynY/gzvWVbpXvFPV5hRrUqCofajeuCu9bLkwNPkqyPk7SIXyTbgBC
IphRNH966rg8tyCdhdjxgWWampgVYuwLDlC8n0GaNLg0QsAEOdrifUcKnLrXDtgPgrUUcMVCDW1W
0YZRM/gnJDpRgkzm7DUXKfmcM0Q+2mVZtpjicJsyAoICdKiYR/nNw0FxxKRAlkaj9MT4CcmTTGYF
8gWYjJ9GXkaJcIL8M3kIOXbbvRc8QwetprQPId+EWGM0yyqf6CTwGnz82ejHFdxySPeticlI85/B
v+nIBFRMdZc11TxnYCLEM5BBMiu2yVbrRHklEbBVBcW72wSVt45LbAxrHNG8hUX7hwSltx/yyeQO
PeBRzLQ4XbF1KQCCUUrJn9KdL/FUlOEuKWyIXcIYvtGQVEiz5B+D7k0OFFl6aosP3BvZg5zbsZzJ
sP16Ff5bnuwyHxy+o+1oGBws1GMcuz2Cjf3gcB+r4MyHtsziZG0k7rRBo5AZPU7u8fSB0PCKL5Sb
sjNkVchEpXwKu4wMX/oRd+Fsj/51sMavwAIMi3hUxEJrrGnL1DEx1aupck461cYEm41e0rbjgE7p
UfAZIx0Mo4W9kNF880SZe/yDg/FnWmrnrk7eFa//oBIaU7xyMMZjLfOZHtzQDs0MOun0O7s1d8Hr
Bq+4ROnwQ2dpS5kgl6zG/Rb8CchBjtzeabEgpwZrHw6q+gEnaolyBeSSh89Ag+Rdtqw0nvN0/LcA
aI54gAl4tDTNzb54l3Qnc56j6p8hupzSotyjCbKS528pzTpLEKfnQdJJWcuT8sp8H8DRlLqsgSSZ
QdmyevToFfjadwi3C6/4a6MGuGit9GUmObeZmFq0MJGg0BCkT2YAweEbLCJwKW7/i4RNvitCqG9Z
YGZg8iUOQgRSGbBlAxZpVTk7eJQ7mUAEHHM1bF2/A+0I0VNSgAIpEVhXS5XIi0WhvRLt+NxTYA3k
pzo79F5xAmJ9GcPkXz0JaGLdsERrmp2BcwIrQGo70herwb1OvD7ZZrLeZMQWcT7LJFQCUIVec9c1
WM7T+LMqc+vq8F/T7jtxxrs8EQlZEulU4DUaeTJtskRztqTz8ut92Rwavz3RWJI9aZcJG9rcyLC7
LB+MKTwnf697lJvi8O7kMyARPMTrvpHPkYXSRL/rUTkTMedyYqfcEqehu0xHNl07Bc+NSS9vNqBP
UNKvCFig/Kuixy/MqD07A6aELLODSTNNEG57zn/QTOD8+uhZvz7NMhnOJRpiAngcw23JNyr/KHl1
6g7oqtBRiw2oB2idMK7wiDoEzdpHADiEZt5kzsvE4RxVyAXk1SFFEdDWUlpa8I7JjmQzsPEomwi6
uDGR8dEOCp3mDjJZxMDRhpgWoN/oLP/MeJfbxQFpCfD98IAIT4Xq79kY8oDRLMKeGEXjsox2MYJ3
GZG6MJzdoFm/8xS53IroBNOa8BnXYLdm+6eqMAXowy1NrI3LDp+KAjG/+h7r9hqdd4A9XmWt8Qhn
fG/8qkILLwplV7r1L8Wu79qAVBcYp3KyPhR9/isyPKHWfzhDuNaIXXGp3yqM31GgwFkjnBJEdI1u
b/n4SVcraafmdreZUhXobglzLYVloxUbNVFvmjlTaFgnBi24oJf7lACtk2o1RvSkXHJ8da2o2i6u
WmTOJNBMwVbOXLgy2woZPAL6zunN71Cl0mAVFkQHxnP/jjcBaI2NYm5cnvG6DL29y0724mgE54a4
F2dwJH6Xrr0ZzOqg2KgjSxkjgVKm0nI0y1aoSKuaYsCIxdhVE1j9gQ/O7V+OSH+NXvwjK6foUZMZ
isrBwnJYuIN1B2YQKbFxa4JfdGzXDRootBV2BoJ/p8gfPjs3P/kByPIK1Zqm7s5Z4y7lJTV5vCOg
SDYiTRnM3TasG4wuJShQFAaQrOzUPOKTsZXztcCsFPC68qWVOT3ZvKQ97IF40+joKXSCGy95t3O4
wRw6UrGyjsDUIBAOzshwV2oAcpT/rs1q07DF6GpClIuWcmaip/YpM3VJMWVgIXu3px2B8sQm579L
7zs2dQSR8Fnsb9LG46Vbjo89HxNUFmtkGS9yE218dlA4LSvjopQXM+HjQRrQW4hDvV2NtnWLlBz5
0OKmMbWwtX5cDdIoB3tIy9AHDiZ3qun9MZvgvunGXnXIFE2kMGOXgbzBgThANeRJACFmP5rBr6jH
KXIyjA2BP5pyYBVPuawpgcVCgZC0KtCXUiBNOXVai4YYIsWLmr62RA/aiZJDSzjzeRO+XeHTQVy0
5hNjl4nms+QqVsdUmIaMmEu40Vffo7CY+wnKK6r3ZusgDYLc3ZRd9xfjVYR1a5x8NRu8MfYEGXRd
NJ1KOrEM89e96qxL1mJSRJTTkAN/jUVsvnagW1p6StB9gVLP2D2hGsjLS2Om9zhKhsF0MGOuF/kV
U+3Ok84BVOKHss0FvVp0mjCOA5zn/OaZlBhAW462DZPm4gDkGUFsOM10SnF1nMnIOcEPg5VCobGZ
ftqRCUUNLCPREA+BDUedfTCi9Cd3vW6Ngn6LdARsywYgiNeZW7uLsnuoOijfggVPmQcf9UnRQICA
P1S6O9JGS7WHetJ2CJzXUftTcexwPryqZvqnSkZwwTghNAaUWqO814b5ULL04qsWDwqoOZ7PWreB
f5rwevLoZjbNrmuwRvLqhxFhDlLXBgZus7qy0X9EahgjHN8MQGBo3ouBLLocqTUFx7bKu/ZqEu8m
30qWM/LQi2rEmhE2XxH0+Jd6Lxq1i8ohbgo2Qy+8s866tonjltkfIg/CkKu/WXl5omvFCeLTqlTj
QSMsz/YiLb1+VRjAhpW52eda80T4fC8nuaH2LyQpx8Aet/SQlo2Z3f6Be5G3nQP7yMgbkbGZFLvr
VsQ9/Lc6MNoTLh+mse2NjAiL9gqLsetfFa37zGE2WgPd5izauOTNGEwdWa0bzWF2ibiT7+U7q+s+
wRPCNpmPvRv9NUPahXCa2D30nLmKwhSviCkmDWv1X0CcgSOA5LcGYAeyXgrVpRdSfeLCAMEwB70X
/ymK4W6Q1sBjWckbCFF7Nsbgq8oA4FrVLQ5NEFbDo588BzQcLFOdS3ItFkGoQRhkntaXwQyNB8NY
mMOQ009z43xNjn7skvSa6Dw9eh0L8oifzoOAlZZ3ZIk/pQSoY40KakZJkb0fif+M4xxkc3r4Y5p+
/kHGhNgTdX+M6UKPjUCZjP+Wvpaad5bdulD8e2CEVwN/oqpG9VwmWy1e3fjQ7DO+OyBjCHrjOxmB
KGc1IRJRY2Z39aqzcFyrJGFO9Z1nFojC1PNSrYbNTLbrp8N6VMstyH/kxhhkzGBT4G0/pGQJY0pR
K9oFEK1sFpLLtqoVSr18fncrZ4Wepr+I3PQ7Bk/jl/5PjkxYgZStRkY79vVbVQVXBclumunkO8Se
9l8yM5NSWOGHFQH9UcerU0Zk+ZumGWgdt2t46LeMlr+O2X2NQ7vfrGjywSOnw1KvdRvmdPoHbXLM
f9RV4iEik+R0DZp+4QNpRIWMN4oQjgLeWgAQ8GsQ24uXuvbM++pkMspxWhU8sjedhzGHTqXt28hB
FCIsEHksjIteDX9YfLx5RNOcCXIffY1gHSbh1WFI2VUVUxbABVQz6L/7C1vpGfZQ+6BzvlZ5xWZv
/AWCzQ42YbxMjP8K29gWNp6XEW8mGIRw5SLl4iGgMUX+p5YoUCP0T6cadsgtL1FZuFbwOOweRQzP
J7PsAK82pLW129F3DS0KgOk5Y+bUO523rWTqRZMAvf4/lLgRwsTVg2bxysdoiMfu99OqGWknkf7b
HJk6sA3b2YniNSMxNNZsQCbN0UeworbdRUW15VvbgVlKBo5Yvpf7xTl6pan2Yux+iYPZ0lTrR2Bj
jeiBPpKfdfxLxDYy1PaFHADS8HHkbyuOMXRSV10dokxTodXsZrD4gQin7m40/XXgvGvjSHOw+8ko
0f1KfU1j+7UPaFfiOhpWxrqqddTqgi8PNRgsG/xF2dE2oY1OyzfukahBZ385YV3oOGjBBObChNwR
cZhFsCwTw8K5hPK4sNERnjBWSZJ1OKF1XtBZZ01SnNV0AfwhwayY1jRVUE0FW9enpGu3nWI9saEE
qHHgSSqj+RceM5jj/hQH3bZR6sPg0P+XGRCHDiAK/pBihD962vXkQK7hogjhLtFeQTIwQDdqXs8C
ErbiFVJwSBslKw/xOMlTiI8VjQLkRsmqOMl4kBw1yOBgEUVSFZZ5R1cOSQWKE505kGzTHjN7SQ6K
JkKHLO2cc1L2NMpdtJCs/ATRggepvZUtKouUEqZOnuv/aAgHK7H1LEnAVUBJuTm0BPNpo0/jkfb2
xrZjXDkbtBzIvcfh6pXN1a0ZXNe+u9I4f1uE85E+0V40kSHpxoZOdLo2mNiVtELSrD21yH62CiVt
PVX7ymt2g4sW3aDR+gOUymSea3Z/IuBdmhrdeFQyUcjK6XPulV2DjijH7rT0cIWN4/rqQltf8OCw
PPicmSxUnzydIEar2oD7BeiTDI9J7cbkrOPRkcS+FRS644hSRa5W6bJyMDqosnd9ik4SouDpvkbE
OD+2F8kcnOQwcEfzZKbhITaNA/ixbVobybbHYqFTXNiKbLR29HYT7TMkO3dGl4LB4kiNBSenuiNn
JAVJ7dxaQAHIeV01UGSWMr7GTNaTTvu2mnntNcPF4XBuXVLDqNr7dBWCOmauTiHldqeJB2MHNaoX
kI3jqD35NrgI8LMaojQx2c/YFWtlHDI2PBjRao/OPgQWBGK6vTMOCJaRuebd0bL8VZ9iitcFWMpo
h8rUPzhNnx4nruvap6Zz9pVzD3VkhlLaFCCVDm7MKVqGpJu++jR0WFleeuIlb20d5wC4Yatqqs8q
dW2rWczNBryygP3TZOJxEjtjsCFs6ij3fo00dVimg6adVB56myEURkaA4t2StsBXVlYLSbcliVA7
bW9A2kKGihNG+T12wFQg72DtAeosHBdgDw74LGwnkcwNPppx2vYz5IqSjar22aNBcxf+xCplXfUg
xloNTgBTza5tNhnWZ07VfJYFGks64ByA5Ly1TFuj0y+Nue8Msdim77/m9JcBX1aigOX3n8ls3ALX
eAZt/MbG0SgZcgvD16lM3+GOxiu7fJg2lZ5u6m9w7pamFm0GMg7eA60ABFlobdJ5c4Lk2E/ISqFS
BoXB8ccHL43ljvbGWuUupC7wKB/g5h75ARp3FqHZpyOa+/ZarQ30CcxzHkw3jb7JteDGpskFh+U8
k2I6Fl3ZfYcVkANc17Ym3UppsSiGFZEWIxLPUbia7bA4eZT2y2yA+WF/oN9CWgUqV9WeparUcFiQ
nWFKIAWPYhV3heya2X1Q/u7bKd/YhoXUiZNjh6lMdxg8nGzjb63TCnwWk18VENAQcEBHcVj3P7Kt
kOzfJMQ7oP2T6dmimPVZJdWuIn50pvQX9Gx8xVQPq+eyFc1bVpg5d3+UQVu5hrM1/8fRmW3FjUNR
9Iu0lmfZrzVPUFBQBHjxCgQ8j5LHr+/tfupOOk1qsKSre8/Zp5Hnli2kYIGvCiQOhHqw51m60v8X
tiTj4fYfvWvWiB9icr5sWf5Nh/x75Npntc46Qz8z23RIghyCIl+h7OA+RAKECE0/LlNjKOnZ5Q41
WjwdCyq5W22r6db21lYOprObovQqIFFBXh5xHFvboLcvS0B6Jr/IPvxrAcLc5Ny+N8SCGwdS9vSh
9zGJWKj9P/vETD4tp0uP85wKGJEeowZJ5DfP2yDma+Zw4ur/xbpIGHxcUv6AljCaCUqMIJEhJRsg
VnTDwvpKSV522buXZ9/IoiPISvrChLRa8iHycN+FT6EAbwlGpQraj3qErN54Zb8dw2eIfUi1GXbA
yPwDFPvbUM25lPW5aYbn0aegMbmlb7FqfzsQv9uR2ZhpD7wVcABCIDr1HXfYkc/0lSCnhkx8ifsg
vlJ17fFVfbutm+67rgQzQOc6lF25hmF9xlh0BDRHj4FHQSFS3UWi3LLtjPTI2iMZNCRJaZ9nFnzC
SiN2tNA0RWPOGWdehik/Ekj2bA0cT+7QSuoXZ4GmsoSXikc6PhQ5UT6mfUcqRZ5/NhKotzHfOg1J
oZR0GLoyrQnDGx/H2j/Vs9UzqDLsde6Wr1kAD9HDTnprCk5kQ3mvI0aU3NIvpet+JX3d78IwZJaQ
wK3Wt+Uzx/mxZF62HTFQ4p20PYqfEBg8CTLEzxglgnCLuhn7ehS15kYoJTdeXnJWQ82F9IHumg2s
tfXn6NVIEthzvQHZsc+UIcf0q8tmV+BFQyIC9MKov1qvAW/NSh2bHH1/DfucZtln6YxPGXjaeGD8
p3oWeqiXgyMR+5l21aMLAx8VOFZf1p81jojkp4GuWnAP/WBch7EP4qYVwTECnb5t+iEBkkP7aAq6
J8v1T3OePZhORwMSrmbCqBhTVbAdfIDSwCzq6VJ3bJ9g0O8iZrEa5O2OGpOEdsnL8P33Op+fkzzZ
jF32Iav0Zg2oiMvmJ/L1pi6qS+nAvJtG78B3kNLSB38KGf4MO3OTjUv9ZcHYxOPFlC9embKP34Ip
5SVGzDr49qqGW2K186DHozhCsRICseIWHr0ZsttzDiD9Ti9u4+1SjHgujfRunE5+FtDdmE9eW+wN
O/vMB7D7hpsfMLduYUTsqtT9A62difqcv2ZlSbJa+Qxbfz8n/t/Q0Ie5mr4jYZ4KN9vWo4kHCrGe
49+TCfsO5VJTG9V68CO1C6fyZZa00twm+skTCbtRmAgnKvUWWhgUK+/MrMc6OG6Hmb/yOPA1tfWc
WFTCg2ofGMy95O6I/crtniYyCRAG83CaRPs1/sAmX2e7qp3/BeOiIWMUAzfTSTfcfc+pUMyFYWZa
ymb3miAGKtrFmTteO6v7E4c1jqX8NW+q8kTDkgssLZvBwMqH5rrf2OGIdafZhS5xbTQcsRbSMV5H
2jl2yx9i2LypHa4HY00HKzMzOFdV9dGNaQmW1zgscVknA0Xup+QjCaTC9Ub+B6lhLD6AvY7qXwSh
CBK+1krCrfWM6Y63/mqZ7hPZ3Fzf+EB2kd0xUI6GHzmBX7RbPhxMhHs75AKkbO8zn52HOeUZbTNG
pKCezhGJeY89KiTUzuzQcpwvycSulpji3A72yySzb1maiL4jxGVjC4y2x7QGkhk7ZJ/1hzT0zF2A
UeM7Uhr9vWMq4tVn+q/+KH+ZsL1aJN0euV7XXDzZmPswAONT0cwiiGZD7qGx0qUcNnEP3tod3ydd
mvu2chhSs2Lx4CPi9u1a82j6RwVZLUnqJ+SO6c4tpyVO3SFgGfuoOU/YsUhsI0qtklgtBdNCmGoP
uidmsyVGJ9PyJ0/DX9lZR99R/4ycESanngwT+hdZ1D/3QB0FmTIrA6dnEvXxlgzImy6NvYv2fqML
1JYZmk8885yKOHs62oRDFaQncjeSS21QLEeEE25iGfxmALzchgp0wksPWwUvKYG4T2bdPHqG++Ko
hA+uwsSYex7N8cqJD2piwdQ2CcBcCtlBw8A46LhiZBGSg61HuG81a5lsVpT8URiepV+8yQjMWesC
0B38W91Y/yzfC57mILEfVd4tMw/92NT2kzvO1Y7e1VMFg3kVBXTf2X1Cm7ZkJyOP2C8fZTdcMpz+
NRlC8t8YD6+LAAGrSrnuI4dqfYLcPY/yf6ekV5tQxGfjLSxnvCQU59y9meRQ60aqLhfo71rpKVjN
AlJyblhPdbVUK0kxrBzpPI12/JGO3T4M1LRWpb7VhMqc3bzn4PbrYaWDCSKk8vF0NDcROD9Cts+2
Z18rl2tXBdhnZetRragTLvbgHeYUId5YR/uxrhCL2xO8fj+AsyLdveawqIFM/q+KAkIqtNg3erpA
mLt4GlBSqXEVO8OaiJPjjBDS8aG1tWzNWE7XSiUAayrIQoTpMaBvh6/J73dxGDH+TE4lhmzHhdlm
ps6GqMNrEBu7vs8/limjoObNXUfR/ho3fuU9SYOrkymV+y1j8ZoVBscDAC6DQYsTBDw/kH/LkCxx
98dIx59M0HlLCIuK5QsclxstlXorZJo+IgaDi9pw23SwFaqMyJBij97maLtsTqEmZLtaT0GSn8bK
ZaVgjD/6PcW+XbGl8WjE78SQVNyQmG0Hdm8eKBxD7vbZR+LQ8pMyPTIaX0m7fwmK+hzOONozm2TP
Qr8PoUfj0iJkPtfR35xs0q6wSWSrbhwRvKy+OA9MEValyq7wEbnt5eY5EGTlBsF3mYC/TugAiaW0
UaDpikLQcA/mD8MGHYkXYtFKMlNtFxwFohTP+lP4FanJ/QZBGCdffTaL8qyr8qm1XAyPvtBAsQPz
lNflg8no2iEDd+sTdkMZqi6tzcDHY45st+nTbBGVzSOKhbj5LYbxgWTFVxNEZZ4KprgRxZ+fi/TV
TCwaFAWrtDrTOPE1TQabMAqFwgN9E2WpPofZYgqtnplEAlIbuRMPl7Z2f2XUS06W5iWxy5mkHzbd
Dt761LpnCheON2S+FRGfK+ljjMyIuaplts1N7gimQa5C02bArBzuFkBDDJSa8KS1Boxn5NEnvYcz
B9VvZWsuycUpFs3z8tNzEi28wXuMHHVKYsovmy6TMxoIP4pjBrA6nCf8IIyiS9E+O/X00izvZ/lf
tZ0JvdCjCXmwUMUKjozGcl/HBKIHE5dndp43TGXoegYcp+Mhr9yNGwUnK2N/0giP6pTZkVK/Swrk
1iJdp42+a0Q+GWfQapTNE049tFxDvk8issaWXYSE2FVVxPdBFddSWn+rrCXNvN2O2PFJ6slxefXf
EArQVQTzsc+my2ItWd698vyTLMQflzDM/7/WlHO1imS3xjrLgWFSprvlRlgT3ST1oIV7sSv/YR4A
eJXesLFrt/7HvNO6e4kGuJGP7h54Wn2idYVKMdX4Apq036W97V+6tIfQNRXMMEM1GjltZuLnNkmo
rX3mgbIGlwCOz5RcsUzIb4qOOsGuPlHEafZb4t8np61xLl1JBrjptDCTRvFpzPSxMjNwNoHZQplI
e8aC1ozwOnYIDbAB4Haxvkd9EMJ4pAvZGsNPMfjZaUwcnBOlFlurzPq1OZvtBhRS/xVlpQ8/KR/E
yUfI5K9yjBX7oh9I7rScivYDKi+DVOPnIJXpLZEJlBJQwP1JDqW814oG6RC22LPjOpzQ7nd1dABV
We1sjylD7sTJiUsZxuihN5/ExFAavCL379ab7lbhWgeVsI8iBNCvFiOZqqVSNQpNy44497i+uuEP
gCSMVO2JuInOYa0CzbfNlQBqOaqHwTqOY7wVaUowzaLxw6HhriohXivnQ4/Ve1l8LP8Beulx+S95
HAMmEt69CkDWIShiSrngFPKyWFyQ4Kn/1kz4EwDBGb+shrfGeXdrUt/68MtfZv8lIk5nM6JjKU9B
2v5EBIybfHtYyZddJLZPQXtePDTLr2rUGDaaOw81WBAimfR2RXnX0DqUCHbIoQReu7J+wDMzUAnP
8TGD0lKG5g7X1DTcRzBKnv4lKJa7yXsH7kaiGx9oGDjmzbQQEHsvYyf2efzrmSQR258uqgHLVDjM
jn7TbD0V0g1B29RaeFYaehb0+wf5urxA3pyZt19x2Z4RnWgyQFJEvnEOfswPV5Xzjqbd5MUXNMN8
wsVRpyQaWouiAq5Il+BvIdFsTZ7ky5CTuKuwsBv5h4G2jm8n4ywp4vi16OhE++gFwueJtwgLjUee
NY7H0AZTVHwGkGMxD4Ery9DBLhIsTOUftkmSYHmy+BD54KTv3PiZVgswdgIp68MYs5s9f6AfzH02
BYsGbnlR/KNzoDN3JzYl3JpHK/OWH2DUi6/MZRzSnqSqniwqyzZDaAhueKsafqP/GonRWT6+koSD
pvhBOW5N9C8ZgZE7xdkIIaOm672IEYY//qK0ipceMl8oXxG/xoBGaUjhPH/hiTxwuVgvfpjFa0Vd
/hiXt9Qrb9zWjjBCOWnqU9/o46T7A4aDrzGJD2Pp7PhWlbhYwWs1AhMoT5Uq8QUxdvVedQzK63Ee
MKbLHa+QN7ucOIR67UybaQ8QK4t+BTgdpNdarmH5rms+ZAxwk12sl4XiWv/8wXnhEyk5dGkUrWOj
uw72P78U6GSa7WBAWi5PxvBUMPjgz3FaE6dQc0PsMCHScHcyC3VoUO17GRhMx482LbSKv6ZKNDf2
50AAh6J6J9EtfXEEfPcqYeByVZxUFm1JHiMWXdIiww8BSHH/NT5KzE7C/Cn8Jzcr1iGdm940gauU
zaHXusBthPe19Jph7Uc0PoM6wav3afEel8VtdM7GJPqYdNUVEKZ1W/ws784kSq5BSJ6D9DxpVex0
8NkV9cbCke8QylAV2b4mc6sjH4CHhe/Hb8VjZNyXn7n8A2KCo7w9Gctgh1HfMiaIO75Ec1ldqoSn
YP40lFTL61g2F5B+H+wPennFTW3d5xjeaSOfjZGJ+/yCkdV06PuiEPDr6aj4P7O22i9/Dd/zsrnw
h+hqJ1O7p3FKpmu7PNZ8G4RBwh4zDqkNQ0ZzBi7vWFUAcOs/fR3upR1f+BFzGeIZJEqlfevqkKbP
bnlgfXNGGHjCZkTv/WdZD4kZj4CvwtsSj3eYYfarDCMA3MxKbJPM4Y5WR++L8CzOjL0BU88YK5w6
PFt2X+/Huf4x0/ktSbqvKUYKbJMvA0XZ/RSkdIIzPahu3ooyvyaTDPY4hx1yKq0APwlemtgD5016
pNEE57JuvBNDse2CoHGJzzCq+Y3Sg1Xd8WPRpBDWiz4/pLnZNfekMNABkZ7h28wQSutdhXi6Mpp+
oYGa1B7QiOtzwkmPtgL+gP1vGtEZ1v4xTln2k/WV2t1TBvS6yFIcEEwfze5KYMbKtjra3HC+JhMu
Zv3bu+hdxNACV8NYPEqPG2YRnltTbwh63w1oSDzZ/UXmEp87L+XgyTysCnz8BJ9yhdiPdsqszK3u
VMhM25uZvgd5XropuPB2F1dxH0nmdGvGEiJao9393PsMmPONjbm1aAzzJCooFWL8csDEczS9xUQ3
hrpE1gRbKSDjiTiDeG2OWJqhVp5I9D4ZhE7O9EoNG0rSBK1MAEeuWUz1fOm0eOU8hvVCmTn0x3qK
DkMbbbsaT2QzXkzBoF6oQ92TrxzIce/MtTwP1DEqcYznktHJlArOJ5R4YfOsRPyv05Q+y0Fa0XBG
hHbKY7ajrGNGwugi9ebzXCX7ecxPUs8v9gxUyg2fltD1ErxvIxJIIjTyfDTmYga/y+7u8MEM9JYO
pjKhaQH4w7Nafri86BmuSeAG62TqzvOcbScDDqKv2xfbcWmfdNNfPCXfVuwz/tFriMDH0W2vrZs9
ysi81327NZgUM0qwsDBxUvjlqx/0r07Rn1Mk7IZgVIGpaaVC4zkyh2PPVwmScF0mhP8aYJ4Mlf7Y
ZnmWUUOAJarHKiyHXSM+NERRdE7un6ZhFzByo8Pf0/Gvc01NRlPbIXsXEDl9YfC02W7g+usRIB1M
pFF2zBn6kCMQdN9rCvx3DNxnLli/g0wXl17Qcv1Kz038xwtDZK1tfgu79qiz7lGZyaFtrY3R2Ue+
duw4uJXG8Cz69qIlwjqsn4cwo2MwYIzgW9tF9SInT9+kGZ9nEfnYhpPyEnR1DiKOhKx2eZZFUTSH
wHK/tOM/RBExGolCJpkyIbQnKkOtsfkIl7tLwddoucNzpVHkudWBr+sOtx7k7dhulKz3WAZWPVVr
E6G8aob2XGbs4VFJdxgnuYF6xdxSeGwdO+W6oV3QIvrVHEZifYbf2jZeBZQsZzb36Fj0OiZ1p4WM
us7NCTv0VJzncbjihYZOJ/L4PZgqIA56H06LeKOBcocBZEDeZhPR675JWz3bxMKeahizsveaQ0Zc
EfZ/iCgWLHrGej5sPbt4p2G900n97QwhWFMWfchgAGRlS+5I4SL4KVD5kh3sJhZC3PjBZ+iVpVaN
/RiHXYNkj7AfugJYN9KQjBJ78m9uoto9UjOeXY/0eeRhGd7KOb6aPpXj5EJv6rdNMN68un7KeVLM
7k+nqvdsnA6RCyySOg02jX9Mh+FVIpXFM3HtU5crCp2t2dt09Qi3HPAxbKGR39e2ewqs4dRmyaXv
Frm+T7Y90lRv8A+u2286k9asnYhTaDqkc4rqVATWfvLs78ntQFSm6Rd3Y9ScXX+dIvdf4BHB1A8A
7nzL5jGxwievcP50msE9cMEtI4yDqtxbZo37JPZfnHg4jyHjMcN4jdtwR7L2A9hBOgf0EmtUf73F
UH95hqKi+RlMIqObfGNoWMdWiAoVFl2LOjWacLhUR902F9ubngNPPsxO96zj4C2gRZxXwaln1x6S
9C4QlxhUO4T9UjeZqGJj7HczYEOv6d5Qnp0autteF60J5GD2Zp9ntsi1k9n+ju9HrEwyOvCtECDl
dmjcx+y3KGo6FiL+YszwKWurO9RcU3sbqAQ/yicgk40T+bTYpJF5IeKXQUlG76erv3Hb6EcZM9ch
mOseLKp/8IvVawLAfmUYIGvszAEgVHNBDOvh2Ap1rloUh1PSMKlwpcJ9viRA6fDbnULKQGbrOHTw
IDdLcsks8/5hGtN6E7bFr9kM/8akvmAdJWFl7GHrev5EEfZ/hsLWsezhn+M67oYvO8KUOrsvpRSo
XJ2W+bOtFWmbLW2+Zpp3NDs9wI59s+0btMfNIBnipGS0GkLqbUfA+hYuwXyNcsFEsatjKvyu/5Pn
tThHNWeIUsFR1+FZqWbv14rEM3dXhmyuSCHfSw1mRtMls1noZEscCIY54QU717mH4GBI96nDnmA5
TbMPYPaBxhGEdxQues7Ee82ZMGhZfkQtdsrSMZ/nOsOtaEEsdhy4NDRoTRvcnFXCGp58rvlxFtza
rEJVVFVwR1V1TazSQXw346zKP+epY2X5obU3VdVso8y7EZQGuMNoV6JK/1rQEEA4dVCOplbRGmmZ
ZQNEty0NWXhpv4/6XBTO1VLGvwJmQOQXD1EK7ZghwbCuNRlBLeMKo6X4KKZzE7ZnDI/I39CttfuB
HPdtqzvMr6F3YWWjpSP0qNLvgQxuFZIKnRVX9AMPc5kxHVdNjLDKF/9mNb5LFiF23a2XV8SQdphc
GiJPZbHwyNW7U/suw3H1xD184T880Cl4Fi2B3myJeDyetMAYP88fNL8flQGxqCLNaD0PFlbIWO0s
XrGeQLyS0HASHeZSG5KYjCSZvXgf0IB8F5KzwkdOxcP+t46dv3HPRDevu+eWDLykH36UKR4r3XQ8
vk5EIx60os+wkhFBmeOCJBrJA/CX6fYxaOjw2BBSOmOD/3u74Nq9uVhH+E5DLT9JCj81FgOvOPR5
FCGxg2bdEx1/nqC8Ldcfx6/f0lzBJyFQqO/pLefZjkaR2o9DLVA+QGn0hH0UqiEUguKDYoLiA7da
7fjbggFQkhWMvWhmmtndpswkfeyRgnf+Q/Lzx6DCD+kVxaGbK4arIxPtnHaYJ30OluAtHMvvFGFl
UPZ0ONLXUSju0PKQa2jhlSBuiO5GbbskDpNRw8RH3tqFXtXlziUcunxvs1fD5xCfIKW7nZ3Qd5gs
WrwAjV+bzN5Jj7awW2SE87b7biBy1Q6OmTFt/Kl7beXI+KC8xSYxDoUiu31u03su2C4HqBpg/1nU
koxQVSGL9wCmOIgWe5+0S9vynD2jo5sw9M5N+2gfUvOh25o2Whg31bRLP6A/RPb8kMTVE0kGr+RL
PCW5usowu1kE2XYVRpOZJqiYOv5+A7KQz3dHjiRcweFku7gVl8gBwO1bgN3UwcWMy7JDq4tGkE5Z
n44X8J2fAZ+BcvKPalZXy8i/DSjQII3h65kxJzM0UsG4bGDAyJRD4PdyZXs0iBv+klh6WYgDinmz
fbR4kUZMruyiIZHxLWK5K5aKzY5Tu+qQUaOGhol1I8ED6GTVYYkgTQLzJp3xlETBTjBhPRrc0/GP
3jWbk0e4Tp+Rcza6hCiaAdJn59C586+D+JhHl7604yH7WxATdn4uk/if6+JnqNxsQh5m09DDd6Ut
ds2+p5vt+nhoiLNAEIp4iNdjTNFD4WVHI6blDyrJ5DE3D3Sm6dePTIfI81gpFWIRGvClyBB8aE4E
J+aHt1Fg+qmG/VSxJFhgU9JiQbNeckEJNHcAn8xZrosipcln9+RDVQPzTwQAjbXmbNgUJvBdP9IH
KTpn63hIudGEEbijvMUcKf9wWWCoM3inATdjOeSMfHL8lJS8B9GPH76hGb1KA4H58KBjvWX8vzMd
EsR7xRgWsVNmvHUFMptkyZ+b3Q+d6RKtHJIpQT7wlD5FsL+jpY4MUjFuHD95jQv/ij3juXAq3pHv
QPkcuRlPJZ11sIV6HVB5OXOTrKfI4GwUjbGRDQD4Ctz2IS4WkK+NbITT0HOJjRWNFx4Mc8y/uC7h
HyOFk13XEYA7IhyThnlUyt4VrFeQhsROg2TrsGrHyXQRdnstSuOlmWiUzOFxjOUhlvkBpcALGk9u
HDbJwCSz7hS3KiT0ausCOvYrf6cbVJlqIJE37h+yaH6NeaN2F5/rdtGhYEaLHVocE9rS2bzzNK6T
tth0tiIjcRz+FDOLhBSIVNmHwO62JhVFN0dXwOHNS4+aAasQDOSFyxVFuFEUMIK0qc714s6yw3w7
tUzI3Mx+yoV5TNwQmZE8jmm4soNpVxuGYFLoYAbFo0LZzygrTZL9NGHuTyt7xNGTPi4PZ5V5pP7Q
ippQbKY5IsXlXybE4gZfIuKwsz0weikif2e3yt+ofj403fSICleT+uX0yEbaMzOJf75MPvIC6U05
ikNKFYfD1qYTT0svSjJFyK0P+aMVyTaK0JNGqWJgD910aw55yiW/fjHYER3SEtKsGenvL/jlWtvO
Nogk84qSzolRzBOf5/iSJtNLkESMoId7W/qv9tyfR7iTHFL22aIOboTz45FGD5yJWi81m5XS3MdU
zL4UuH9zE+FKZxmPuWNuJW18yOurAO2WKvC/ao6zur8xMYf9Glz8wEcHZO6S3tyPIbloXtXA4PTE
gOQ8ys9yEAyxWiYnxexxaSzUmyoNALI+kvAxrD5T4vCGMX3uudAs2TxX2yE3mPwQYP9NLH9o5P3G
S6PH52/Nyuif6DAtKvsasBZTf74bfmU9likdfgYb5SK9INE5RwGYMWqsY/mbTPRUq8W66lZvDB2A
P0pNBwgAG7zq3WwUO5m3T5XnMoGCJMH1CN2N19/gY/+B7E90jfHmKNZvA+K4GKn05uhm1+PJqVJr
k4WZ+1F71GVROz9YDjrGyorPo87fNIlt66hnC2h8XPFmUwbHUNb1ec4C2mtMQVZKEjdmjkuYhVjR
VgBUbklsq1XxSyl8s6nu8Arw5oKSQS3etCWNDE9+GbnFuSaah+U5AqowsVURy9qTJ54qF7ybwcYw
MxbrOiYNnUUMagx5XFCxgEBmZ+BycM1F7524gn169mACvjDpMo8Nm6auUdnCRPJm+95wT/Gice9p
Zx+hGMYtxb45BxW3ffuY1nQmtJudM77HvIneGUvSPaxnOreDgh3EaWCzZW5V2r47I9G67EM5NNIi
2Xvt1JKFq7FYmxLI7YyZJg8Og5ce6lS+aTjhYU533gLLv+kX1LQVjXfLmslgMaN2uOXsltz0+22I
RNjte8IZTejeVfLDV3HDBmSfDcc4IqxB8gAg+lZXOZVJGx0jMwzBvpG4WjeZcRgy/6cLTMnobKYX
TmQwalvvGJXmtfXVSdcoTMOakNWgb89Bj4I3zfKZ/BmEqtZwNGmAhU1Cdzccfgt/CPYZ63wOMih/
3i20GJUgT2C6otDPSLHYfbkgA/Q/k1F0dA1JqAh6HBRIUKcItQw7/eJzqSSRtEPpapw43nddhNpN
xNM6i2FE907yLVHkrRTO4nEhVrRZQM9TgOIBk5OTUbXKPfXk5caejgvOPNf4bcnntFIXx593R+N1
ZEbu83Rxwc8SmwHQnJ9EQDJQOCdXE9QGfxYtGjGxLlsrLYry2PU4tqyClaP9P2FcPE1hvkP/c7ai
eJdk1WWWaDSL2YEz3CLB7Oz+1Y2RsYet6W2YXOdArNguJJ/JbyGmmmOKG3Oy2KXbQh87l4D23ib/
uTIfozwhit7g9EE+m1NF7D1mosfWqDFQt+OD4UQwsJZrYxq7r4Tq7isruDZR/tiRBwBzhAZA74EW
KxmM7QULZdMUvU8mlSIz0CMbWiXuMU+ap7FzfgvE53HzaBPJiCyGpobD3Z/jMEDO3HfhhiCP9ZLU
ldT1S10FnJqLc9NPSC02gw+3e9cFc1l3YA6KNTy6C2qStgUuMMo9YUHnZLbXRTrSUo7uqCY3g9/+
GdPiXIx+uh9awhu7n6Ln4Fi2cetnopLzIgYbtcVyKatLR79UMrCYi3SVJHAomqD964bGoTWybRAU
B/LZgYGYHTlOhQ21gIjwUtLhFUizBLI30FXUyIT4gB0xHzAHNau84rercklc8KbfpkJtr4r0caZL
FWTi03chnC64b56OrVUsg7bwGkXRE5X6SynoN9A2xo9r5neTgSapS8/t8hzZmKHJJMyyak2i6VeD
1fyNVundjFnw0oPJYpnfWK3OHXaw2V1a9xQskQ9IBImf0IiPUbd4SBKIJPFgdbUT7X8bNTYsfcCB
HZhhh1GDP6sNCJXnxlH7WhYXL5p/c6xlTDUFgwifepqYMz9z39jBZZNtBybCwRQ/Lp9lXAeXMY62
k743EZlbaCuBjD3nMzktXfxUzhO4FRP63lKf5IUJJGBgaoCWFPNk/xRM9bhTcfWbhQWrkNjdjqko
wVBd+u0sAk12ybAFApN+IE09V5GzlRT6y6XejMXGNhlTEblCsvjeWLT/ODSjnIY2mr1Gn7tJ/EEl
spUtpuMGWZFNwqWY6dr06kTE6Q6j4RtckYNphCgT8Dbi0qw0oE80r9DUncflgZxKjOLUZIUw9sMQ
/GS1Yg5MRyG2b0WA6iEBxc9HE8fBXmkLPTGOogy74DDJ85iOO1bYv7KPOP652RSEB3vSIDwPwd0K
1AO6JR6UvjCxhC0ObbqVSijmCJPzEov4JvwGPE8T9NzYTYaslQR6FBq0TAKmDfHUoFEFHoXKbNNh
QWNx7ye7/CwN9i6vFlfULW8d3IVNMbXJBWJ3gkG/2c8yQKHjz/MmKszbVJePA3jXgWwTF/ilhedw
TWMUWoEFzwcBlpknAHWlYENEgbd2yE3fENnqHnqHtPfWREGIcvLTnMIHbcS0vqvSeI4BqyCtIjOk
BP5P5X4FXUuWhFGGG0e29xIslgFTWN97mtCSV4slC/fS8KCyYB1WQ/KBhAHJKkqFGHXEyrU87v5s
2O6yNWhQdbXzMpbInkcJFbj84xHWQNwy9xvgGsiBGJpv6MAzDrMZplTRNTNex5BcinHYkvn2lNJ3
Yplg18iucYSUq6J5aOVftSLvPcdbb+TpIU2rv/lk3iIUEEjmmYMvTfBWLm2L4SUqGNyxOd6dtoPu
KS+1N9FrQ8jAXpROwY4PbJ9ZPy2lvLbLd9wJ9JlJGubHH5rAuszjN2TAVWm8BkIDRvqdE7WZnPDe
EOTCRfvRTEKKk5YGZfTGJrLHy4B9332wfQiydKEYf8SrampJoZfbgpFsxhPZ2lzlw4uNkX+5evk1
kEH0Io4/LGaGt2F0z1UJtTHqh12oXqBFQemN4scybp5QRDL3r1AlYwQZe/s1aAOm985h+URQzp1y
VpkL9dOd553i6GP8wKWSr3NI0N2MYHViZFxrCz32Oq29hRJO14Buxi6X4g2X5rVDB8X9HF+zewlT
sbAT2JmE5KXSUqAhJfm4bYVCovxUifpn+lg8awESEczzKYDycfb9ivll5O2bkLx2i0RcxOiFL3b0
xh+a2DiFiriEnlDlqr1jqaWB4B8AI0Eldp/l6F3cErRjMSfF3p7bz8zwmvvckPbtGXjOqKBz4Cz0
mq0EnEujrA2b3qG0mN+3rezXnObfQIw/WybWOGLta+ZaxKaQoKfS6IwI/eqU+VujPbWy0oluu+6a
be2KhxTbYgMcim4uzetRhmuhbfp/IdtkpNI95+mmyuud9jxjb4Vssrjk7K6td25YU7TyhXmVXYMt
bz/8yPwLJnU7RgFBR8FzGg4+lvRppf7j6Ey648TBKPqLOAcEYtjWXK6yXZ6dbDi2k4gZxCTg1/el
V73oTseuAukb3ruvGI+yMkcU4ls4NyzscNSJ8c3F05IC0euy5uYOCEMs2uT4GpJNGyTOXVVN5w7e
IY8CmypDM5sv92zVt5qU247/R4HStBPjJ1PiY9OQjCMC9ZoU072kCwg7cnFWt3t8reL4NKwXlYXy
T1uXJDBnjYGRRzKD++ZF+ZdYPmyNxG0UdFb1ASXRRhFukWiGjeq38vI/1ZT9w/CwIeyZgNk6Xw/C
5iMs1rePjE6cUdljixjWTztYMvZdXrJgGL0vP11hkYnGk1ZgM4SMWu7rJsaE3WFS4MrdL0Xx2Nkz
63pCyDum+UMOhQI6jnMmuHEi62cMENgBsbGzr06AkrSo+ecqueA9uHRS/ShpHQaNijzHgNUbIqmr
nrJ6vvbN9NjE9lnig9UQCLYFe3gO3ys9FlkDvdzn1L9TWdwcDqBkyN8Nb8cmDLIHNYovwrHiTc9x
WLbwyrIZDT3pQjkfTfs9ANpa/RU0OjS9hWeXazTKK+c9X3KkE1gh4AoHrm2kbacREI3kr2tHeVsf
fUayT5hqyAFHk0Gg2bZqnDeXcJ1lVsxpwQ+wC3dS2+zdICW2pO32gyvenNI9LcvAmUWEiF2RvlHp
+asRC2l+45NEq7fOgRn9zduRB2Hjr8tKhqHPWZ/9a/jSdtiHnU0YFq+qw48H2IMZAD9LIDti09j/
bAY2y7p1/5mSB6iuEIsy1H3NJJL2caX3jZrWFaWiTyRIElzQl+NrZxBOvRPqAVUC3g4WNsXWYhs6
j85Xjgl25ZOqQv/rQ0JaWWDJ3gVgTXBKMODgDQ/TEt2lbJ0nNsuxn7JNiZo3B38kFEgvsD97y98P
SvxzveSfJN7wDJXyGkw412vNRHY94AHMYy83Ox0O9xkxKFY7nTDzkvxjumNVtHeE2Is9iLrBXvO8
5HcZ4NKo0D0HicdMnvfJGSiRjQb1gnB5/TJm54l9H3sP0PcZuKdooXBh9ZuREBAu8k9aQCpc2wk6
tSOAqzN5d7yt4iewzK+oCY/tGntftkDpKOx09mvM+n3OeqZX8V7E3sNUzO+OjHZIt+/WqWmEq8ge
elqKmA+4t8mZovevvIj7MqcC6HhFrGOURbBeKg5h5aFj1zK616V6WoT/BqrtmPRM9iav+sCWwpcm
l4IutPqY8f8x/r2yFb/ElI4hvGM8zCBUSAm3S+SoZqCwSfvPwHjFQQwVyjVuKWMKVDaZbe1EIr9m
PQODig1M5vwxnKvHmH2v6Un5tHlXwtLuXuuwoHAR/ikbzJG9pWQpik7LJf9Gz/arJna34As9BB72
O7StexIEIyB8/HcDfBOYsczS4vYt5S/vIS6XQW+OSVcvR4+RBg6Rji/TGEohGH6zvmaeQFwil5+1
bGTc9RBycUVTA9i5e0LKcSMm8Uda0TZMyx9h6UeaRbcrfgjq+PBkuK+T8k3rIT7oyXRnKxlumU5u
88yGRRvyFysI6FZ0F3akJHcTUHG69M9R4mrKQEaZdlVzTo84Kk4BNreNHKxvwoFotiQzkUWjBhzZ
9EPm6CtvJ/ruBdIPaStiOulC/TI+uMy0IabF+isifXKH5uy0pQT/uMRwCNNDvNInumZc48/JdIV9
BTOHoM6+ar5SnRebfp65NYdvJw6fOvYhm7gihzaHX4riifQojfg5KNQrGQH9dsIyafUMoJ2xR4wa
W88+S5u1fGSY6v3CWryPHc1hFsImrlCoV0b9kisBKg8n3OgJ+E/r4tjdg3Knl/W1T7zsl47lLQ69
vfFTbhHcdDIClJLriLHSt5UDPUxx9LZx9cv25y+T0iO46ZODtwqFEstkh3jpU+AAWJyZV4jI/Q2b
/WdNg11frzYhN8zQPDj5cW2k1gampiU+dLH8ZZExU7s4M5OQV5R+6mgiXss2JkMDwcBDbAIQetwd
kLHnN9Vx7BAmGyKZgRbbNhcXYTaOrvSGyeYSce+6Zc+4kAcMAVsIqp4oTge5P7q6jTciwuSfuc3A
TY45TUlzDvvwXzwzzRl4OCQpdYN07uO0ep3s9pdV+kdvKHmsJTdmOB3teCI6rn8v3OLMsrrd+m7l
Xifkf1CE8ZHPEA5o7ZnvtyVowWZAHRnm1i73u2enGt7oj55bSHx2CcgkXQX4vCY+m4z8/6Fxuh+r
EuSNZ01w/1iwtTzCxE+HCKU0seytdWfJ8EJk3XCydXsrfFU8+gz+ExepJCGVW6EwTkACxBAr2k0O
W2uNG05GcB5d4l7xHwfAiAbMxuS1btdjssSYFpBNnebjA2Po17og+DKqeBecMDoifT0Ccb00jvNl
T8GDbddM63rmKK2LB3jSLz6fqsJtvQp3PAKv+g+afg7pwYG/lqEpZb53E4T2oGIBUZvUX3FQXfw+
oX+v6+eeEWG4KBj0PVcn2qlE/B0C8XctPVsvfhAWasC4hezmqDu7Hv84HSj/mmG98RRBZvokyjo4
W3nL01P8CXriqZMCy2UpeGXaHUyoH1e7v6LUDmB0mBtomT/CK7+cGFw/byMCG6bzlstCkK7SGB8J
RrTpAy6a9VBHY/UPMiGOYIij0DLE21paTaV/L1cJEWgvnDJyX2t/F8S08jUOi8HN7ssoOqi5OTPM
NxvCcEhqzEH2ZrPDVl2IO+aEwJHXeDGCvJHnbXwX6eWkqeT7ng2hyPvXUSJe9MY3O+4eyeU9rQ/w
EAlGo5SS0nBIEULqCql3WcRr0o0z+Ag73IVd92mG9ke5xR8zYESwfShV9nCNVh2QNaXptXD7KwBG
nGXkxjAgRQBH35uM1Ou1kH8cm/o40+k3ICp+tDb8KH2W2vasUauE4MD54EbmKCz4FUBDJiM1R+nW
JWN2480LW5XoxfHLl2AIkTUr/2mwkeOO3QQ7CZFnhAR+63EQV4Y05Hq+BcAPE1kg5kvu3Lm4cB7D
/nbjZw/+3VZ6fc0JFr0MTMRKAkh2sZUd/W5BcZI9RLW5LQmtdCzUx+AZIlXYKYEwad9R1L5iYXos
m+mSjWhpfG9mdI0WufU44OL5bLVaocFFIlYk1CteYr13UIM2qd//RpcPBt94CEjNUawJK314bagy
YqgIa91osdytM3ywRf+LZwUVDgGB7AKWHB5MZQ9Y0twb8/OPPMIGOMuWuOg4f5zGgHh35IaF9ZIj
hPUqGyCEQ5jpsJ1L92lEAqUSZ9pXXQDVw+aP1SPuJlLRWfE1qPMMG4LVHunuczr6XRqIN2QgMfQ1
Ktp4jIYLwZPDKRTzxYnk9wwv0/iMeAdMVy0v5zSgXMz6N5mz0DR9DghVTU8Mxz/qkSgNp0AlNhUd
C37hHau4/tSAnRKf0UYI5x+azxac+XY2CWsK9nRMNO5dE3xFS/2IpAtwUeC+rr9Vh8J0k0uN/jkm
zcJlqZbd92HE9LBYdR13AZ/DxiD/3HhmPs2Jc0bi0mxSDU5jaR6RvYckqEW7dMlvnZM8rNI4ESQP
XcckmkIBm81F2Q7BVXIuTi2QCRQEVO3VqgvmR7rotn21AQxxdBKfQJxDxffn2OKH9+pcTNZtXVF0
cDI0QoJoZnVpQQxtMwrjPgtvYr0Hxt9RNT3bw/Loz3MEyQ8KQla925iMoVk8Ok10P80JERQcDpXI
V2os7m3qB9ZQ0Qt3/AlrOAntxe8A6ZedmgOD1xsWVMQ/6dWeQngwBHSxOJnINVjHcmtjyzDkMnTl
rWLYWHFGr2d13GLeE+bbjOrOQ3OGvWo/r8rGufhxw2w/RssuyaubFeDfK6HwM0r8HSUFggMVvOUZ
I3C9fiU4+F70guUnyBlQxBBoIm2d1NKcXdkdAkqKMrDPpi+B5pWYJzkqBTdXIySnX3OrGvkq+/Bz
aPS/9YwcGAmuU1ZWvNceEZPb9iRTsHILXBAtCR1xpMRDGCVPk5Yn0yDKVxPaKBE82zL+jk390nbq
2xYu23eeJ7eOTqVnvG0QlTnwCNAOYzuSjzWGrA/gB2W6BJskHnh8GTjhjndHMrZ6jBa4MW4+Y352
smAV1yrBNLpjM90Ph7osz41N8ZQNwAB0F9+vbaeXxvVeaftqD6zA1wwq4YSolPDL4mvmlskJcUrh
DEAQeLID/VQUNIrKufCucaCkape6MDo7VxywMWJjYU6QVP5fb4ISuv6bMMsPsRX+XVLaaKnMOdLh
Y8I3XE/cFchlXvw+vCvj5L3BXF8NLqovaCGTfc9I42728rMo2MrhILDZcDHLOK3/zmNjNc7IRnx1
jAzW4245V+iHA3d4C73ofeLAoMZ+HWsK4YKSMNb0q5H1Pq4zibH+VsuXVWH5CRRLGP3YDNljxnZj
yf0fcrH5c/eijmJSb7CFK/t59udDyogMWAe/DeL7yJ4IO8NviRIE03TC1Q7UrmLvpsx4XSiU8oSV
A2KYjsdjYRzpVDjeGGHZkU9V3V66tH7SbfAg/QVwr3te82HX15FByDEf3IdisIFlrpei5NfKH9AG
gTEtnSvU3GtOjBdY8mzf8EKhHcd4N2Tuw2iKlxrn4QbwKHGfvX6pRHy/dkLhNB60T0CBLXesdH5X
4MImTgauqPcqDjZ2w0bT5PoWkrSbpPEH7BDSPOLnPhifQv4HIMlfpnZ1usHy3Oj1QUoShZOUlIA4
Sh8SkCxrN1K1089STd89dW+wPubt8MZAmhQFADFNX1NYZ9eGyokhxI+XOTiugvLo+8Vn2rCXSdxL
ZwzZYPI29kjl9HBrocSg3N1bhCeMeBvrYtiHmb5YAb9jEtUHTVANWit/zzYIQ6Qd3sVzGyHEbZ9z
l7vQpm3wHUgBkvhp2PIjIvqlJRScwdRX17vvDNEYs3PYz6Z/cbCtguJIn2tGVZypPBQVwIumeUa3
ByrWAp3NuMYOLmsBXbX23dxP17YjJUFoYCXYYzczdP2im17Twnx1GbJxXzrVnUzD/8uKvzNOxcAl
WyTnbZHCXAcckNQJfBa1c283dOJm0PNdUzh0tvxcEVev8oDGOeI6W+Zi98N7pM0xTKGZcgOQlcJ3
LXN5rvih1wfZ7dVzsWTclcuf0S0OkVDIefTwsf6wKa+fHOySKS6rAhy6uAbcU9jEX1pjrYqRF4ZV
Sa8BLXGD7+vwv+9S9QV2aE99uql6mJT+GRx3X3jdh3DIsbbarr5PVZ7QnFTmXEb+99xpxgKGwGI5
XAwSNW2N99Sbd11LASOX+h1BxbFbcWpV/8gZhyvC4FZnxgtleWzuI5k+SEsjuemAz1qYlvagKSYK
td5Q76Q/yL64vvqHSAafS2qByWnr7RKov0MesF3rgTwF86kXtFNr95tW1rZywzvhiZNI2Irq+iD0
9NKlEYf0RE85r6oJx4qunQ737oD/bGkEDS/R2+zd2ltVYhqs0NtIVb8sU3LXDfVnrYfPqu2szZQM
QP4cV7CM7quHfklyENse68VBPaVO/cICjhmC+fSlfctDVICQ6e+TqXxM++B1AMBCky5QXvAujVK/
dJVak866f0XkHbMQf1yMejPyguBYAcbNyM3c2XhjD3FvP9kE0ooFxTGCG8b4Vn3rJPUNwDnk5HUJ
3b4/kayT7hbPoyMuZbgTPkPRpsgm3KMg5Jw4xYc8kWkAu80s7nHoqhO1KYGDFDNt8ziilSLCpbuf
c7L0JnuHkQmQn/tbzMU1cUG0eA06g6lnchQw3VhC84rWUT65jStY/TTUv/1yl6JIxvqmLsJnQaot
8RijCi3gbw4R62KFIn5x0mILFvg7QLo5DPEn9lB0I2xkaq+6H215lVw9E4vaMMr5LpdH2bE2bGqC
J0dqMTRz8PaT55YDoVuCV8JMz0GLeH/mpGV/SAijdzfa4sj2+XeMboz4jKNtuEZzQ5lKsB7yK7ff
kTN5HfJ+Py6omSPOkAFoFjQCcEJA1ir0KjbIdRt8gOdhpTV2Xx7chnOpWtrHfqGTCaf0n9bWaxPm
V+3aFdMthADsHmJ7IlGyADgoYE7hDDOVB9OIEn3inUF21zqbLEjgt1jiaDOzMCU7CEVoAnmHCSrF
vCdJOsEiwKHJWVwuuPfmr8pDO2dlq5iDH2njOBCZ4HxZnbgZ3mZiFt5CJ1H3qdUGm0AMDwq+ExYm
ORwCaEEyE1CPyQFnEVB43rPkVlIyxudQvAd+8KeKaI8pacc8a2B78O00UwDY3tzqbHiUskIk0M4X
V+jDMMyEK6P1k8k+6xVZbTXMDnfscG267DutJUmuOLwfinkFYw2sLlON5i36vwoxLgdW44mXus1f
AmOY9UsmbJ7GETKUC6mV0FH/P0Dd0r4a1/7QBoWeN3FujZ2sLszq7q1c/YiepjhVDO+EDbA9ZcZW
RM6hE0T1tAY7aQ5wa+snGLXUrKdVI5DcOAzMznc7Wqzkw06rR99L7trS/UbLgJBiwCDs2UrdGd32
R6ykOzsKmJlDT33ICCgnP7oHqgQpEfdx2ftHVRGbycS93legwm6T7YYPHuYBBmCosI510a1AjKQ8
jBXtBSacF5djr5PizevtLxYnGElyp9m7LocGe9SXtBAhLk6HJf0ELxUh06mv4c0vYBgiZm81Dvc2
2ieC6Fpo/3udNG9p6z8WdXvDCyl5/9CJzll/55X+c8dvMNoNZ+h88nlVcsIhhgDtEUlE4QxjQ4m9
O4mdiQqGhvZ53Rz2njiiOLiPcF4rMz1Cr3sCJrwqWmvsCdhESkLLFdbjzAFCSghRjTIXTYWrMCEh
J8QfAQ8JYRyR59X7wJW7qxks+FZwsCO5s1L9QrXyw1Dwm8Eib3612uQKBt7zFH3YmGi3PgBpoP3g
INshPJRW+q3sag2OqFlOqy9E/5cEEAtmS//eZN6+wZNb9sw2kt69uMjZyzi7enmByW96D3V9lnTE
WFiJB7HZJbSk67i8EKMd/CxOU7K2iL4jXX/Errj3zfJZ8heUnpPvyVklei4E50u1lkzRvcfccGLt
1OXeDYrYsYk9MNcW6qT5ilKN3Tziz7qHsR0I3WI/px6FNlLz6jVFSNnvCcnGZ7qwJNumxfDK73Mp
l+J5LLp3clzvgnYm+IazOHLKHyje3MT+nduqSzO2N2gigGzD8pyxcXkKPNQy7RxJSnS4d4Lf2+6a
iMk/60KMWSXvQX5EYn5q/eoyDwstbNcwpGbkyYDQO3Bnf7oIK/PSel8W4KPTtCZGVel0iZb8U/Rx
v3fH5CUJ03PnT0+x7z0N7nyJBxxYVsQktNZEIE4WUReRjeAkNA+VzM/NMBImaoi9nmq8brYQCr52
hFpoVQnOYJYwWlsEOKJGWr/0ald4OjlnmX91veHQpNVTF+JHF6P9J16mU9TI327ENrrp6eMRPLyk
U/YhiMxtBQu0xvSv0kSMQUvvy9j22SIa3Z2Cv049PFh98GPs8pjL9jrXPdEvbPNZENw0uKitB+bt
PmxCm3KsfZSs+3lwSQQq8wQLsbLPUxccRNWKQz3ObMnLqbga9NCj9l9UNlwXTRc61+X9ys9Usjkv
dXny8xTKrJvtVnSplYkX3yLMwhl9wsU5v1UsGf4ikkb99yrK/gc/UbNNHP+njhAy1EBFAPcc/Fg+
NiRrRQHTp8T1YffEP15h/taCrqOLzFtJyRWVdnCEMZPti4g+OM3SP01gOOLHZ78hliVHwThAIkJx
HZ760btWCdVy5a0YQvVl6gTnMculenxitPencWNrm+vmq5qQWzrkCClf5W+taejQ2BASi8knJRUz
tUbsTRnksFMYqstxnXuG9Ufq+WcpWT6FnjohKY/XDeWz4UPUYjx57nDXRrG1I2oJ6YgLaLJpP/GG
vY24UkD9NRDt7OUkIC2srsmdtvEUbiMAF1XPtRn12UdVePdFl7ogEhqoQlZ1kXzcGCEvfuvjSZvD
72jpj24D0UnNNKoJoM3WaZ8kxSqanBwpecdhpqKPOg3VSyqaP0Ms7wPT/+4b71GUTJxKAE2Hepj/
/2CkQlnSz+nn0uufHl+TFYxnE42/CTs8O938wEWw4zg55nyCfVkAaEDn/lBDTfIAPn+6VXArTYEf
sRwAg4mfOCVrLjSXOmXFVOpHr4SS2siHRXp/HAvGbpz2F3+NiS3rP8j/cTk19WkoKaFJ9Lo4TsD2
rG7flUsmNkFPB4FxZKqCH18sAJS0/B3ZDK1hIh1MTXAHMNKbu/4nEUrLOf/bYd7BDwu8UJvE7IvW
vC/Rqvxvpzv0pFtnGt+yoD8viNKTskZPMm3bjIgTJB1UQCVH6RgsZi/m7AWkobtpmbQyM2VUmqAu
D6JgDQEPt3MLgsnm5R4Zlzf102SG5/U/ALb1ipaLGAIUl6wjdxWHaxzq/ZD5p2QcXpZI3QVRsmcn
E++SHnJpljjUUCkZfsiuWNpo68PNZ1CvEKaRDHjJuvDEV4Fu7qhQbnlVB41JIgDHYMnMbFSv3BVg
Ej0VoNdKUVojK3Sdg+dXtbfXoWXnBOLNTby35AyjP3OITZOFkx4VTijrg8SETP5CglSWCHXzMgdH
Azfb8vYcnmn96vRBHz9iFaRvHeMkqAiPKzLVMAqyo+xxCOx1boAOPU0uIB3XtpcIW/UnRzrj8nnG
mbRgyBm/eenq1CuvARIWVJIqXbTNC0beG878tiF7jJV6gJ3by7so4WLzAjYcY95PO7w7jLE4+HWO
hmYR+c4mNa7AG67q5j42Iqp3bUcju7OsEv2JDvDp7uJxyoY7nfp2+qVFUwQrlkOyOMjV3EfPccGH
+GdQPhRl3B2rbTmOK4vI+LxRq3goqhja7IrCZP2DmkP0q15Kv8bq3cuCaxxO+g3Wruf9eImTyy9p
J818EbGM8e43YxWQAqRg/BGz5q5SRt3l09ZBqomc10wiB22SG1w0hv3lK9FekrvDGREwKRMFwR0A
/MAiGM+3w1Mm1OgwwW9LNc/AaQd+uyy1J8QD8MOnU+XUPNG042H3FMfajX+FVQvti2nQgKC2YUnd
kqWL9A09D5tInhCiYgrGD23DyVTlFd7Uyho19ynonXwDo4JU9ryy4FLtA5/B4N86qaJp5/uu5xxG
1VBhR1gevZcew3LFcLuLMPu1BZjT4+ykIXnGtaoYUiJxyH9GZZVoGiIxIEAEKhHo6CHPLT4iv0hs
iykybDEYZJ0MGX0Wff8W2J00D21jTdGVDWnKoz3q3Fm2MuS3XNG4vRX/6lTHk/E1hyxP9VZrkut/
UgqQjeFNTFoV6Gzfp30HmybkuxgbXBadxRGSF8WatVvmFt7nWYJYuDUFLrKfBgo962Q1O6sWKpL2
4mCe81XFjTChh+nzFSZY2n9FHCPj2Kp8fdiOQQioDC4Sa0rcCFM3KdAVluSvTMGvt2QKbGeLESNr
t9L41o9wR0deW0QgjXmBdxnMzbpZdjHJeoJg97dlqKTAFDEH9vg5DpzvH33n+RijutwiZLVTfEBY
3SbbWGJXOB4xPFvdUdthYBH1YvOrZvjiLZ6auhGv/uz03fMSjlE7ISn0p+4BL6yl3uwayM2Jd3gC
hqwg0sQoJtk4TnJXunzU4LhKhwKeEioJlmDjmnZBpYlHq+KADmugKIYsGN1Ev1OMyAsm68TEjzjE
q/a9L2sHzUHvtLN+DlQkwi+vH9qeSpIwOGQ+i+1kK90tsevud9YydvielqEjakFwc5qDFNUgZlbL
yM9+FJa28N1JmjL7pKB3zA3puo7jOwp1PKUqCTqWY6YXhcUfmRCwdptBxiqCFtd77DenNG+r6BCk
kT2+zNIVtM6cVrPX7uMwLid0GszLEyIfUGfkDH5TksbPg4FcOtCyaKzzTJD54wPwRLvL4aq1Kq7Z
809VNL4N8eT1T3nF7Myl2iIHkSS/fhJehLOm9khaTK0R79omS5aSeXs/MhbLSX20c0HmmiuAiuxQ
biSrE5OzRkEYluj/xl2BYBnMmc6TEjtgx4b3Hamja56MmOXKVUZMFzIxdyyX2TB0rcr6DCdniI8x
KfbrN24qd8rvMovfhfSTph4hVXGErEwaEFudJW99EKkGPRzqWkh1ouu6j8QG54ZzFyxm8FMq3zYY
FZR0yc9SdtalB3o6Tn7ScSsD1MXWc8z4IirBeSAKGZ3WEEOTualjnbvCwSayDwcNoxySHlOjE/OK
pOvWbXavGTZmYYDcWs4YYvvE87qfPjdxdevtMUBRJmxvQkJbSlzT0ZZDp69em0zO1TNxV/msz3XX
aIbP80qZmj27Ywyjoqp6rJjgABac9BD4lx4TLSbfMHRCTE9x5LFc3Tidv/gtYQuh18P1rG2okej3
MgYhljfAPz20Xp6sfamTrrnU9IgNPge3FX5cYqUGaUmYDIv42dl7DsP2gPMgAxUP5HDsj6zw2L37
7hjH7IMtJsXrJDqbgif8VjZUlalIFGmCus/n8djRnnI9Lnbt9XIDL9ylxtVcK+vmMQtwk2+cVlgS
5GWTdGG565Vj2yi99Azf5dQQjSvnQz7HgWweTKAKmuuxlFI122mw50bvNMoGMx+t1ETD3wlLQ8C8
HntZNr/Y04QS5+KOPjDqm5XUbaEvsRuouj10BQOg+7y1seccO5Kp5D/YYrZ0LmjITApoOrSkV95r
R4aSYJgJYNGhF2UaOvvF8auK8XwCcWZNxhWqUPqmdTzDAT9E2MuqEd2aD88fhaQZmMlRHCw9PzMl
YEMvNYQuTCEIp5n9bQE0Dh4wpk/h82Q1KF3B51BCsDmxzBC7R0d6CR21QF47pk8jaTm8c8tqHx0d
7KPlqGIXdV0WdFY+HAVnu2IIGGUhxTuEK6S1G1beSYaBAOHyXO9G0bXJv8QzKmEA0qUN46xSYbpi
jFbpUgRbDKzKGpjAjGnHBq6tXZZCbTcB5tuz/czVrRuKCqVnLezGFDtfW3Ul0TsWPOK5RfoKZPvR
kL6KiqKEbRtREHjHsibUJyVCVNvNA9CpNN3DLe9oEsiaBRqeRY47fU190g7fORzRNS3Fp/6CB5Au
PYj8YE6y7rMMarX8xQ0Vr7lLXTJZ4RFhAGt1oFGYJBtW0fgj/9ki7KpzYGasyjvXh/pRc4JVjfUx
1RUJMkxLihoGfdRgu4ossNXOoejwYd+NapEt5gsLrvOilZI/TkRIzh6MQwiwyyMvZPJDBcWB57up
0ltqy9L+wK0wY4JkY7+I50RU7hycuziDmIFRzRlaooUnjNfT0cKv2Bzboa+Jl6fg6zmK5VgH9SOy
yiT+zUECwocgxaKLvl32g5iGgjn92/bW2GPw5BWXy8Vn+9GGf7AhxKzEILKSNYPSuIhhXBVB1CTv
aTMMwJQq3w8NWYq+sg16DMvLugS77txhXNND0aZPOk7S5bv3tRcuR0xHjhdg8nJwk+9gLCesKUTc
uN4jOvW0GPdUcDWSVJDmgtjZJDEDE4IOUCPx4E2MlWGQHcLoliFXf7IV2y/rHE9ljZwjGXUf/0sR
DARiM3IYAn9jQuYmzMTD2BwaPfRuelZtI4PxRD3gWvbWg1ze31cpW5Rdr2EgFWfMsV1wE9B4x1/a
1gF5tnmqzLtlw6QjSViYMSn3bhcEKOYjPYZvcQXE9HeWeoobCfecIv63KQPQQozF65qLG2zPEP5E
xlE5QsOIkSq1FzRUdsa4gzjJSEfVHuPlMv7fCuTXWVA+SmyW9UfWOr3jMb9Y577bdHYCQtcCyosE
PNaSDxalB64QFW35B8tnJIVzyAGBYswiJiwyrAnpbQbbnl4meKGc/k1cxdkLQU9T0LC0nocOEa4j
dVDv60CW4x/KLZV+lk5WLd8DViEEfXUQ8ZwxaVNudwXhncQusZ2ZFdiw20J0Uee5iAnozEIyNVkc
M+gieVgQDjb/svAVCh+YJMtyxv9LJlUJrhTuD3JkWZXDzaGbCxDQ2YknvihZRfkvboFcwSTnRZ+Q
VCs7xr42YGRkMclitkewZfhOcvdIwemNf7MRTdDIUJtP6tfi6u7gIhoFfU7Mo/NLsrNo6cl0FLFF
mXCse++WE9DxbZ1Y5gioE5ApMH8GLIYhp1eUN1hVC7gMkGCHuinjB75rXRRbEr5jllX+NJfV34xp
I/AJSglmRKOwXaS/SzqJhqHKHDn0lhOyTN6Kmc8SzSSO4DAl57cVS3k3l0vY34UuUK6bB+cEH5Iq
EQE9JNYMVsa4i40lPaNLn3u6u7qR+uygrIf/6AmKM3yvlhjF3eDrZvWoTx6DcXAwZQVpJ+mrcvUS
+TM2CVH0PDY7Pgnjf3G/KEKF7bn0hvti8T3sRnGVr99y5sVzOgJwyqCjoVqgG+nAyxVg8NJYNX/9
zoqx1w7OmrrnlVWt2JDhkcOPlIbzakFM06jWmybtqsKhIKOM8S8TaB2dXUTOE4l43WUTiv+6Qj31
rULYP2QheYmvv/l4zYiXgRlqfpcotYC08fBVwkVgc97HA0+poDM48NvwGvDKE4Lr7/nR7Pyh0Hnj
hqd6xGH6FmI7x8Cp+9Bxf8+5b1OTdUHmQPCcMpEwd6kMh7vTYJvdZl08PyqYOkkHOq1F0E04I0ql
//g6k93ImXW7vsrFHZsw22DQ8PUgO2arzFQvTQiVpGLf93x6ryiPDBgeHJyDg/9XlTLJiK/Ze22S
7yMi4aT0GHzs8wb0eb2SKCFUnrkJMvllpNFc6Nsh2XklzKk51BxSHQg1Y/zSIhiez0VJNheMiDZA
FIn6uyi6O6AQSU6EwZyfJ5w5aeidbJEkkT+3tpx/K+kq2gNvWuLt07hKJOrjcErS8igCXegX0TZA
ntbMFscEyBib3TxY5W0+aD9YrnUOwDJKbMJz6FZK0CsBERE4tpMEjfJqKKPRQmZt8cdjcoC++AD6
nBJQRPSotyQcguIeMaiavnDGq9YmGIVOVKIbl8tMaU/iqPxDoMTQ3dl/VDVxq/mcZ5uwidEmrvgi
0mRiV5UV3s9g5j1WKZYqZg63eGDMc6u4SixXTVf68Lca69h+nwbQEzPW9GGcP9CdBvIldZbORZFQ
6SIXfOxhLa4k/k7ux1zE7QzEhSq/sT84MQM4A/RklugZPuVh6wFw9FiKONYAmnblEtg4facipT29
EMizVMh5Z9cbfzl7CEmDIpiE39kYxBRU0glSt3oi7CGyf4bArjMSNLSBhlyGUtevXuvKQYMMKUPy
2gvdrhqdqT4SfPhHqTMoTQroF2XfBvvPmGdBFeRSRPUgCjrdWlqKDa3l8kQpRhL2ynUyPWGg54gp
j9adMefc2ZGr1wjVMj0c66eEnjXl49yxHyMHRHpEoQeIi0OLgfdLY/bxCDzdAZL/rtks+EfM4FlX
h36pGVl5tYMkqe5Nk821H+lRC42lHOBRUaHZJSjsmd3/Ja+aFivJhPwZN1+KN7H+rrlskwfs2JVO
FVjWxnyzTZGwPGCq1zakbZK2gUImQ7VC2KtZ2eGdzYlw/mph18cuOU6Svgp9VzGO9bY0bDFVm7DD
AcJgq9VyssJZV7Pu3ugVNwUOyDFDzJ33mR6dujAyIwy8EW5NMv/GZ5HS0a7RUKaFD1mR/JVlcXtv
PcUldSYTpyo+W55rWQeniPCnEiik9euEdAyKA8YoEP4nRjX4ALL4J2ugUlaEM1jEKRfZxTBz6ziz
Fr5ghIeHLVLqcSsV2ZlqUNzqGO++ETSR+lqdkmln14iLa3dgqReXeNmVNTXFrc9hsFYhLQJeGVx5
tcxwkOByA3jR2dm0i42JLMHama+2XVhqIMhwsLWhtugiaA+tutc3EYOOa11FJFS45sTX0B27AB8B
HdOyScuSCNzK7ixSlDlUDmFmZn8jJ452lgcrtgm67kGMAW8bbUD93TKz9wca+6+sZakNS9ZlRWRi
Qc+2ei29h+yfhavIxX0QxnTM61z8aUf63jJkq0B7Em2A2qAv72P93AAMvUijbL5MjAVMfrJhCHgZ
TNx87IKZGY9MLbyoBITaxO3HyHTreWGatwUblB1oSmuI7n3SbZAWZncb8RpMTfw7fp5kL2UzBzvH
mbqDBeYa1lKOipVF+zVqaTyJBIr2yIHY+urY28jJ1s82hwsDrczaUVhP2zhZukuVtBhuZ8leK6rb
V6BW1s2uUe8Eg5GsEVDhTBq0igRau4FZBetFzYR/tSXP/XkZJkSiOTEJ7hRqj/xrNvMCFYKQXqIU
0YFuv8c5qhV3hBeEyu7QemAwcYdLwiTMITnXXYmv22PRxMFBpOuiEjlDpE4g9lkdY/+0/jkue6rQ
0jE3IFS3dunSW5bYzj5QE5+iJcJO5U6fkSMfh4ZWI7LpY0EFu/EptvJ9AA6RxSpOu/K5BHyg5NaD
3lwwDX+UGUFemSwOah/a1xlBwg48QkhvEyV4QHxnHKT7gLFhn4AewYMBtIKvlzVJWlRXlwjo3hD0
krKjoZ/PcciCUhvgiTckIQIJCOZ77OAIA8UqI36HqvXtYVElH6OjYAH6Z4gfo17w87EcBjTY2wIL
nLbJ+/liY1FZYnKKuYOR9Pq0KI/6DOuh8TTfmW3APuMmCeq/TYE5MCB1g8gP3HXp8mzHnq+S282E
oDCbRDyHiU0XjYiE6USi9NxF5rZLqz2n+pPBfgUeCDFKHdvtcetq5pY8NhV1PV4MvbylzbRJeUlm
/TdevqIcgRnYD/KlN5FRbM06fSnYf6Finsk6NuFaWnvHK/yAb5YB3a40f8IAPaahb8ySrXsGOrJC
y7h8cB5v8rh5cHuUETVQ75LEFGXw0g25pyml7XX7GQc7PrrqbVQlMEHsmF4QAEzNzdbxLSHF27hd
tp9B0gN/UpA403qCIkX84ZK8aYQH04CtuXx9kg38xmBlXytxUPWnND/HyNkmjTykZDTpJjFQ06Lz
UnrTz+C6+bprnQsP4yUWI4Go5tnQiR5aFp9z8GxN3snUjAel0QwzbhLoMCe3wz9jknzeSXxSxSLe
yLz9aFqSlcFKBDPOfeutnOO9PXV+Bzc67xMftSuVhvNsgeEvR/PVCIsXzl9QwjXBK/M7Ru9D4Onb
wXJRPvIoMxJDZYa8WYMBBWtghHtlhON6YfbV2+Z72afPuSef1T+o5Lkyd6H5WBjh00002Xsmykx+
vojf2FT5F9mcew34cQ5lJGS3iI4f9HG8FZa+qjwEC27/uKRfiWYe4VL6VT79MFDcQ/C79+XLIvVt
l4+nqIgPAStnwrUD6WxEMJ8mtlGTsN49pdY0Cnc1hARaeYIKf9AY3Tcf+uxdsLaeYqP6bqoRkZ+j
wi3OouKXEfzDU2SSbBexmVr2xUJKJznTmZ6T8wPjbuQ7M8YfgfK/InYoyykeUa1aKVbqjnwLh8RP
DNI42+N97uSIHqevcs448IZ1U08+iq9bjOfUAsrA01iRxWM074P61DmAQMSBzi+ZFxishNPg2MVE
IabJa4HswGmnK0O+R113Hrxcbtta2zozkdwIGJm5rLuk8tXS3wLUoYv+iozsi3AYkvtcv+Jdm5D3
RUzVsoITLXfPMS+VQjDAKkfP6l0kU2Lb+qPAQLblbdA+b7wmYXvZPISYb2OrhMyPxLH40cdl56XO
3YAGL2KJ7LXbDHxqSfmHWPdT2OOvYNPAZO8smmzdwBKq3fkYJrEfkWihpJpQGS/MIVe90HzLAXlX
wjFHu1bF0lcHxsTxXad/rbbFUWxzqKBN51lhMMFGok6fG7O+OGToaLqzZ5C1UUdzTaI28825668z
3FQrFjt9MABGFxve1GNZl/+erxhGCNusd/W798jhFNAEACXZ0pyNnA5mINZNGT8boMr1iXMSc6Gh
nK+8peozT6b6TC0Oz9U7uLHzSN99sDgW6BeQSM6XwhCKyLhBZ0+vZGyRtWzw+xyY8+6bUPscQ2+T
VJiVOPvAmz8HToL1RF/35PEaZnU06JY8Fk4grfo/qAZPMjbeFuyi/CUVqYkve6YvLw+cl9uM/CCs
eUc+752rpQTyglKXjs8eD3m9C85tYu/AijWnN+KrAhf8KCYLnYGxD90QtC2eBn5exyFHZt/J0U1A
h4SNsjtU38kMMkJ9vTULWFMhjBN2E/Y3W92DkH8WLCw1VpeKkT8/4VnEw93uo6dal+cihHHPSp7y
YTXIkdVy4C8ap83E1hUIC86jgz56G/W/5ZAcdQ6SVlQ73OctU4spstapTfuPmkJOcIjwriEcQZtQ
rC3tFT7Bg1tLX51p6sxKKwnpCiUrVzjFAH+69+a647ah20jloggwH3nQbTLkghnvp9mDneT4ULeV
Vv5R9UPaQd8ai+YYGta+xmupPmvLAuWYQC4czfLRcBsMKInuG8w2V72NE7rmUgtrxDJmXKHWHJ3n
PGNR04vL0M47d4EYXSc9nlrD3gxxwO03V9G+7vqXhF9GZvPWyfm2NO1RkqG+WLlve+YlB4/tALc3
3QeGRJuC2iKGhu1IdK5od3vwGlqS+wahwKruyPN4zfgSkKfpj3NxKlpnrV64WZuxN0bM6JIopCGZ
hcuE3XuwK8tXCoIibS9yDHBX4fvmVp6G+TAO5REd5qtm/gmom9vG4ELFmlQyyMEuKIb5qGAE5Yjf
t85YdHJaWzw0zZSTyY6Uij+bCplDGGHomHlfDgEIq4EvlnyYCysfVjMXQcHqRcOuEvZJ3S5d3Kv1
Pn4nxvwdunT0gIUm7vNso0eKD/Zsv5dNeM/wky50E/GQHxeXGgWjwElH6p40iM3VHx0G4TvLzr2B
MpNxVPKR6Z6vbpUJs4CZtOeuVCd5vXWiTy1LLiYvuaJxMzXdKL+R+t3Uc09Wni+TJzY8O8HDWTj9
s/qE2bVcLHu5Uu/7baF9Jh0ZtjmM/FaWj1HoPSrTsHp0WSGtWnIQDI9cPrfaqdO05ISHTf3gAs1Q
v1m0yHhdZyygauOQEbhhp9Mn8iBel45LjVnMCDArB21qcCQV+ismsiupv7u0xdiIhl2H8qgVEJ+t
+anrZhxDxaWuICQGqbFLsavoPRYDLHasOfptBtzHaskRJyJN+e4mB6EoVaQDPmd0h22LBMvNvEMp
hztQn90YEsUh4XVWzqZGhagq2sAWez2iJ8e8ZCz1RvmHnAgHo16dl4SQ5DI7znz8mmAiTLkwMolD
EEEaMUYnMglkHHnw3rqzHBkUq+8l6ga6Qz519eMMlDXzgLnXibxjXg1PrSSagzJKcwBVBuWfikK3
ad17HMdP6nRQl6ZjebeGT61C9MEU5tYO1qYbh6NHxTGw9mAGiIBDHolepoBKX4BrH4hMhqa+bJze
2k1mANIPBhQhBtNknnLFNUFCz/p/N+OLd2jokKhy9DXbmO+7CrIj38ItUVB980ddwaAg9sqBSBzm
v1p7rotzPcBR4MRlk7XKJpiLqtzG9BZwrS9592FzPTV9fOlz5Ek8UlAGYUsqUkTqu3kP6j45JHl6
0pDf11RsjvWHPHaInuKhQcSUZOWlKj76LsBU4dL3krBDLPouj5aPWga7mXPTy9utzihHlTvq3KwS
hd0GRsC1Tt4chAx07oN8GFLKZM9a18vse5H21KTJRSwxgUQkaTVuAiSPgG8sUBnnUjBZp5krbMIX
qIwUbpgcSXQ6WnI8xqMa5ITsLxn/ojp4yFR9RzShKn9srzupL1kZFuN08iGkrUNmueqgzPL63sTj
e7B4W5T6R64csifNrwGCQS+HhzKwDupe7rLsDXGAoj6wJXlSdQnUj78NM9R+pNCcW+iOxYtO3W9r
r5nkM4kgrjs2LODhVR1kFQiXoWP3wE8EU6W+YNF5Z3WysCo9Mpr51dGyoT3YqbsUuxBxJyRZ0+Eg
0Tzn0fA1CHP0XTAofZZ9aIoYw1PKbvWgWgyZl7sp7ZAZu4gFgR1bxcT2FlkMDSdx97smxagC0Ilo
RwJRYLKVIdi7imUIOCD6dBkUx6rE/6pbl46SgHUibO74xx4MKqiWSeTicxaEFJFwm3Zubx2bXqnj
kXqDz7urw78vSVflv1Vr2YfLqURLCQH43+sSE/YMMvWkXmu2wwd2mmiGTIyJjf0UcL033UyYjrdV
FfsMHMnglFHvO1Opm4ELeNV63GpWjvknaHdh3e0GHJDMLjd9K8+DvDR0U8onGTaMtMlXEzWS+jT9
I6Fs2m7pG9A+DZcEiekhE87TtIhDzfub64SHLPlODtY2Es5ONXz2PK1NurS8S08NWyRJb8fK8DAN
GJEw7dkFouesYP4c7ry4vmrACdSN1gEv7vmF3fxBlYEJz2mCYk9QMWY9XSthrRuu5XXFkW+k8V+W
mTt18aqnxU0gGfKtduga1TMat69O3m1zhxYzcuGUWxv180z6CEGXVNe4M3lHUaKf0ym4INbm/S72
njswJLP3AvsgC7izSyaSlz3XUJ/Uo8Ci400dFylvv6vfSzVsC7od5HVV/QzNsNMMA5cz0SuIvQiZ
6eSlIpmlrNtvokkpahw/BmIT9cuJN8ZvmYfWCLvdgNEJxwc1wa6IpgcFPygouTIt2+uOg6bc2qp/
jvDdTYieXxeoB/OreiX4Q/TOPJp5TSkOHIGXC+/0NY006OTJWrB0LrDGqqBYECskhpUaD47gLlte
qL+NbLxBQqbFKzZWlbBHjDaC4DdmZ8QKK5CM4lFFSshhT+6LOtfy2NvzLPMgyMD4bIvxlnfOxUlQ
vJQXVeaqa5TFKHZc8JXqk6Y6XGDCYXpiAHMq05nfwrV4JoP5D3aWo4zwMOV8ljwc6tflHj84o3xg
VAcw0yTgUH3T2e/I4CUzOLGbx7IYt9pinHXvbhSxT0XI40foEBjHf0VKOwlyar8tSn6teVBnZ9+J
x8VItqrq1zgSK57AqhlfG7oIgsL2pG76kek9E/bC39rk3eQq5ENW57JJ40GAhWpqRDt/qCZTy+cn
9aPUS6cqo4CSpWC2psopKsA0BnJWuyYLifaBJmXXJCPL1YDFRhYec0Y+jcyvrEsxTbkbPf1C+H7k
YoppejXXPiHwuKj2yDOJ2RX5xlKwV4TEy2L82nTxKIy/ba1d86l4WbFXx6uxNBfydjgavebABX2M
uWuh3rOEbXxJNlDe6u82lmiPU9AD1xKxY145jNMcgFNV4bE/Wsxv4S2PCToct2HxUV4iU7tF8BFj
p37MuWxZDh3U98A69DMNHJJ1ouNkJh8uDI0MiSALZD+gSlTOcJ46ceEU2s5h/q5mDjTPkeGd9CQ4
qwNBHcG66zB7rG5OkJCJwpFXq6ojWHZMEjL4gmrAwDLCx+myB+10SML53SKkjZXRlXXoo2rAqoye
le+FImFnmjWDqfRqewXyJkmvMK3GfH7rTPTgjDSmfLlG+fCHpF6/GxHpRW5+sr2SOsw5FpZ2qrlv
vbreREv8pqopBCugd7r8X3eMLlZ17gK7wqqMB78v8ztxwI/8/4LPi2m0Nwznkb9Tz5+HdufR8uqd
ZCLCMwFacJ9mUA2xBwDKA6awBN+JsoLzgrYNRSkFd5OnKftjJ7+77Edqx9DPkePtkdqw6Iouehxe
+q74wzxqL+r/M6YIOCSVeUvNBNtF/go6ikrvqKKzK4X6rzkFR0OyEI8p8b22vVVVbcA1d49ps9xy
czA26rwtZf9thPEFZcrRglMQeO6TKPtjG6BXAp/qJ8wgmC1urFy7qtGiKgCzId+ztQGlMTFWCwL4
z2YdPhDC/S0DVvdIcDlU29c6YpfTtawl9cm6qkmN0TobVU5hgiURxeIqzPeLUaK7wwhseRZmghoc
eXIKmGWuGKFvZw6PuTSJF0s/WQAdpewfWS2tpG7da0/jVm//FWw9dOHGDV/VWWjqzZtX4stm8jTS
BEbwZ1QBElnOtQ+qH9WGj9yXrGpuZtc/QLkjaY33PM/KLUEtG/ShxzZl6S+1wmKV1L2p8tjKzCuC
xTOHx2Uak59Ci64QMc78cT6Tog+WlxvBCAGo0I9L92Wb42fhRITe6vbfOWnvkve4sMxuj/mTrEIi
Y/G3nDs9fytGfJqOu6/T+erUM7cJqduew3MYZP8+NMR5J6NyDh45pXp8clz33ibipKXDC2LMCxvZ
rxFU7r+ee8QwRggZ14UqBv5d1HA8iZO/6V11AqA070h4eoEk+CrQC657c3lkyrhJNQvrW3oyGiIx
mcyb9NAd0kI1/rCsiATObD/Q0Cp0a0rJ3XdA3TU1hOKmipLx2+jIi1PzPM5/MAepxyyvclCOz/rJ
C3HWuMhhVpbj4LwNHuMKP2tH/ZPUiFw14LW5szOMcNtWSFYk/w4S3Fvbzs8EmPHUUKi6U5ncNQ//
DcSLS9MrXIljf8eavW/7AN+kp62wDJ7LojgHU/I+DhCLOnYKtuTHlhHZTtaJEv+AxeffYSKwyauX
UNTxi+qostF8DHla8po8CvbUt64fn4H5CsT97YOaKWGfYkZAa6p6I6Ss7FX0R3BwvC35wnydK8AR
EPok93LVF780EH+0hoiksvgc5mQPGQ9qbs3y0gOohxX9NArr3HCY9Wbrripsn0A0Kz/shl9NtC+x
150DYT04jIJG6e1mejo3s+446Xz0n1v15JQukGa7dS+WPrvbsTR+SpHek7jZdF5uknS6XC3GiGMU
spmrd6q3gcT+ETsD8d80rradfhVTv3EZdY6DR09oHyOrQvyYAzEx4FpTjdioDQ0VOm6YOB6hgsCo
Ip58jt8mYRrkaBdvdYJUCAHCH7Rbp7bl65VpQj7QkL/LTDvhqXkdQ5K+hAaZyWlHXwUpQCCyHgM0
QkYTv0xo+VbhyJSEFBFcOH2XrOsIL2RetgG9okc0sJH8Ll72lhXjR+4INdMAKtuyXQZ+HNMd2b/S
JrRPmwjOicufwkHXjqLhRZCJggIGTxL6jlWMZACHG7aIoj23M8s29G2gF+vyYxYtUun8tRQNQqKR
JWahm0hFa3LYligjFlOynVdnvCu8F+E0yb6OF8zSqINYeQhddc6O9+tWOEMiibGmnb8seirEyQ7b
DX3rDsvOnO1H12jf1TxMFcU2Iloq+uFsg3jVimGD3O04k1Dmeqk/cZmxcmZYRDusRsxTXXC08Vi4
REob9gGiNZznjp/qIrbJTIBoRfgGq9cPHX3exE7+3vTZqxhIxyWdABs8whXRQEbh/CScwuc/70nk
+U0DuDLlStTYKYTAviSWFiww7NJTtIcsg2UL1JsBEX0Yf3cSOPPn0rD82ZXP3sDk2cPjauRwVVzz
bsElR5O5JyOHyWXOx97StxQRtrYMEqBLyFy2dHii+iMakWBjFjWCt7SjZYh8oszJCSLhhg1//ox4
xje4Khgm8OdGG8nyrS8oo8rkPLvVzSRvpyNAIB0caEi4mxcG7PQwpcVqL+AuNrOzuu7jcbwSReKu
UKAfBv4Fz7KKrVaiJ2dcnGMd26l7NQxgGCWdN+5UmaUmYngpDugXzqGm+VPJRHHyctCu0WGUA29F
utezaW9RWqs/kaePaCsnvbWU06U2Y+Xzjj0zjiAsvjNLXEJ72tvO8Gr31teUQ9L3cgTClCC9F15C
nMzKzxqtwgWvdq7TYwuXE14tncB4kQS+z0kuC0akborDNGBvWbcO21ZlVOfpeSM55jYnQ7QpReWr
f9HIzY8EXNah0OXRgzzBJD65hlTcgaRslQIKAcOpRNDaMMomC7FeD5WyGXIaQbep17I1mjMk49e+
8Xq/AFSG2zs6EUeRrcg0eo+NIOcCZDPb4uFjlgAwvN4lbV8gBkuqszE34R4RZf1IY5D4eRxRpfXR
pbeqY6vHfzmXhJogt48yFtt2MIZ9lOXu0bDb1w7YM/QQ7ehmBLGZbvxQhPGvMYinRdfAPuDtViRF
4m4+iqDKIBbW50Ezwb+3LmmLvMkXpo+7yK0ftDa6K0RII7MPOP/7uB4fM5AZhAJeazv4Kk06YkKp
UDwH+msqrec5I/ivn1zaMIMUEPUeJmYJLGbZE4+JKMeFGoR5fz3pEE6pZ56JUycEgfZW75b76Hg3
Cgkmwrb9s9TK6d8Xj03c/7bR6PcLMOLYkdYm85bxpnbJTcg822GK0POVYNpvBvHF9/mR9cBmU8Be
NLxktGtfNMY7KVpSESn9d/Yc3OolOidxfedQOhhVe+vZdKn5rcs+KNKzwicy4EEzF1aCZkaweHLl
TgUkO0GZ7ZggGuZ97rpvnAqASqxfvY7ObQJG0YottrxWtkGlh+JGctREi7kn8pzrg9UNyRpPjN2A
KZKDlGI1niQYSwYUe4346bmdj9g31qolU0/KMMy7IGwoX0isNTIc6zONwhzpT5UGZsCh21NrEfQ9
xYrAonvOahx3xcscYtDmsk9Gdol5mtX7VoHr+wJ9njmGu3yILqmZbvOm/yiK7Ju/2VMjKEPIIHkw
HR3Ub7dpu/pvkpCExOTAmNIDvOtrOlgkTlXUGamBVG8uXMuvNTTJWnnQ5+kRHz96fX5Vh9zeoD46
/Pek0ooa08cmQys67KeFMRsvsT2Ca4tmDbxoenaLiPKk+65G1rltHBlKO4OIAMIby7yik7eg0C+N
1b3kPWsJ5PrvmkMtPLEmN7izcVP4Q4GT0e72hYesau7xMyAMs66GMCJA8uFBUrSMJsi0VnpEovaH
RNUY6q8WtSHzM5WPAKNtH5B4tK7DVA34vEeCHXdRCZTDpbvIE8K70hywy5hw7uHA2BaRfedsZRXp
qjguDALwjNqYlINWp4kt3C9kkfhqvD8po6A5EsFqKtTTMAJqFcNEnIadVQfB72yudZnXhwDR1ivy
CILmx+ho2il+bf09npMfLbUZaqTG75BkSM80h1yTejZXccWEWcu5zdQbnprRzTKtvVkxpjDkxCRO
TwmvAPsaMSg3rMcqEV/dVP9hAfseD0zB0V1e49AVK+y7znkwCiaMarJEwCCZN/Vr2eAcMWTPYWCj
J+iAi4m6+1xMK1ohDTpqRBoWZnQnifeRIUWAsSV2gLBoNU148qsuUMLmctYhGVO0qsr9bs52TusM
7FTHFwHlZJ06Sb0OBDxgw8W6jRrop7Dle0slHfT5hQXnB7I5rPaifqAEvjcwDpkmaJ1iEiEOUzXs
0syfoSEWNae+D3Sa0UCx6Yhx3Ax9/9CZ/dUsB4hwuE5xpT3zKR/MuH6ZMpeJzkBImaczLWbAmOnG
m90iIu5YZ3guDFA0hi7lUPGWuM0TnbovcMAOzLqDOGAvoGWvjRk/Rlpy6GPvcWarNUfattXo/xrN
5myHYcpWD0pMhQsssZ2DTYZyyAlR1PpT1qE1Cwb3nvXOBcTtrfCao6ZFB5apl4WYJSX9eIDU/Ipz
CeBPUF4CsJpkh4m1+S8lLd6aPZMoxHfvSevs0V0/FIULK6z8Wjj/e6F/jI5k8qefuUh/HdE/x2wV
VjEGg8EUM/sK8RBksT8lrJndGgIH67IkAxhWti9NY//996zJrN52ZumCBddvk2UdvYHVAirYYS2G
llDDJMD4V3wmfXLMM+1cugYyhAVfR5/lTCCicgtnvVjR2l5zYkJQPk/PBqnpK30Mf+qJaFery9ZY
zviVde1VpEWyyWbrKybK+SIZFMJ+2IdY96eiRC+CId1v3H7YDdi7yxDFrDBN4hWL4tSW8m9RMLjL
00Fn6qvj2IKPWaJg8ZLxeaysye8N6zXPsp/KBOncOW7Bgy3ZfjXRFh+Y4FN30RpPEqT/0L+zCjin
rnmY5+RG0RPdkPX2uIP7DyOYfrqp2hmtTvZzceBYPWoj2CXkKgDVqokLqmjJaxpdFJsEkk6vPYSM
VZQb9p/KnbJrEYWYp8eFN1tqkA8lKoAbMQHyGDlgDhcFehdpxghSjinxRVlDSNdSOzvSGZqvsZqt
vwnsmFMT19lzBlniXOPnSjc2iDqUyQHHdGv0fKVOytaDOJpkeS7Imtt2fUgYCaSh7yZWaZJV7Mwf
Mi0rpDDobxwCOCDdh+TfSAcZmBsET5z7o0qC0K4ciOMH0TossHmb323LLo9zvYTPmgs+wKw1EPsR
XEwoOAmr0Bo8NUpdr3ztyqZbGf2gvc+tcHwSBEPf4W+yijxx4Mt4aL0cZqlAa4JOH58hzAd22VR4
9jJ/R97IPt+AwfrGJNV3vPhTr4PfSU4gm2jJMFJvIzyXhtGfQk5p7I2vJcuFZGyvEEdrTvNk5vZs
4GDErB/HfYcXF9rBTtTptbB1fR+K9gsr+3fCiBxD6o0k4Fdmf59Sm+6UCfvB0L40z3zuc+x0VSud
k7l0+WOOIe+Bv138NLTDIyFe4BkzogsygGGewLdeGcMLL0i+b6gYsA9QmjIwIhovMMmx8GIQl0xi
PerzlW7DeoUyefcsvORlZVk+/4NFXup9dcQUb7Kxf0N5hiBKLA/Sbj4SnpRuSN9mpmX4317NAa+v
mfu1LPzMEZ9SciYKhaZiHA/ICI1nxqKBjfWwoOLmQiCjV5hEBbBtls58dhM6TUvo26lKHiYTXlY1
4h9KBnntHKKRSQ1KI9rZ2snFsTB1OmxRQJQRxTmMm5o0VVfN76waZiuj2RAUdUyCMvKeH6P3uNHd
25jVBBfYFz0IsdmhS4GIYqxEqz/ynGCqT52tu9D0QZJiAprQd7mW68dsJIJkOTateIqr4jzo9UaC
8ookx5HeDE+gFn1OpUPmVM+5KD7nqXv0IvOjwwcFt8Q4yra9MKu8E+99CPisRgnQZMiz6eaQ/UQV
XdiriZn5Xo7GxmHjxczE8QGPsKts8JXouXbpvPK9QLXRYSAISAdeauRTlcNfB698p0mi1PjH4emv
XUCeVmad3TJ4BXO7r+KYMyWbr1kqXtwwuvZ8SCuAHAs0GgLIMHQjT9ae9d55FhHgU9qcF2fQ5U5o
NYHW/AuV91zWPdCYqmZLPu9kZ7EYYsSRZpep1a8YuX2jlGcWmkz/pf43Edp+QhmGSJJHGOUdw19q
YsaQVe+cvCzwMEtEW6yCV6mVv4VmL+fEKfpN2jEOkd0B0IDvuAMwN1zZ7EJqPHhB8+5q9rs9j99e
x7LdKABnN4r73jGil/omgTqKsVolrpXPehHtzXnZQwK6GwjB18Qh3ZYOqgkrp2KFAprqUNYVvEcH
m2Ee32cb5WIUtsxe54tWO3A9teYnE8gZx3yfCUyETN5QOOnBh92MPjPbd47Sa6QNCNcCPjjNfNIA
Zc+k25WkJAKUP802K3i1ZbaNRKcZTA48N2xHuoC1EMrDYoTHYTFKBc+Yse9ASiaYQhUmG0YCspPw
JZ7Y9MZ9cwYFfunlgtm6ww7blqxh4uYTitOyLib5YZriqSLacoV54KbwPtWs48XNt6PEReBWDHln
QfyH5zMpeIlzOGAIuokO0NhnST7YOIV0WspPnNBkYlTtB8CQU5oOz0UcoyyNTrI2/8ipfS9095lH
+G3IWWPZgYtyVuNkmN3r//lATb6CYikUu+S5mUd3j1nP3bgG3NfJbj6DtkAKkIw6gr2KhQpWSQ5G
7W1uLI3MAHA7MgDG+Z//8d//1//8nv5H+FveymwGhfwfRZ/fyrjo2v/6T+c//4M4NvX/Hn7+6z81
E/udbdumK/j/v78e8XDyDxn/rQtHfclJtD86zSUS1cVj+Vp3xtf//6e7/++fLrz/+6f/b86ubElO
XQl+EREgCSRee5sVPJ45Xl8I+9hmEYvYl6+/yX1q64wgol+7IyRUqiptWZmWU4D7WTZgdc5BrTHg
RGrL9jx5HrCnEV7OUMqz3REzdCT+7ii2IjvKGkke47b/UIwsyJrq6bam17FdWQgEgj2ZVEIeWY5N
UhtZD1YOAaHtxlczv2N+TzO/B4KijBDhPFZF9FOR/pzghIz7hXuOmoedPky2Waf+agDSglP5lPeP
4GfNQUYL0U4kru3vN7iPt/Z51TaloA0hKBBZ6cx/Q0yDnpY5B2M3Yvhuu4fVVd6zEP27h8HG/XzZ
V85jnoiAOsuDYuMz5RGujSvcwiT3a3yj8O5huzuTx5K/u8M9Ok6Bqbte8ID4fAYXKQ6sjVUDkV1A
oCd52+7GNCfO3900Dgoe7YyrR2pXrn0CC2oJ2F6+8NNt7dt/t8+4i3eGqlGPniP/5CVI3CCwt/Pt
zmqLd6bE1aJ6kr3AiR1Cxm42PYmiA36pBen7+FzW+bEmGXBMwx2y5GNuAasa4ea9kEiZN43M1SO9
prib5XJ+BObjA4ilwYqs2p2RGSbf1ULdl13lMZrOQIyCTKIpT02H+p5cnmsosbkvtw1AC3l7wGmU
0nh+5Ih3SDQ06aUTEDfebt0QkK4W7BzsVzVpremRx3N617k0PQ50oQ+z3/U7vmXqQo/5rua4eerH
xx5JEeW4II+YyScUncqdKTZ1oIU8ZnipG9sfsI3tcNEG/cwW7Mq8C7dNZIg9VwtxQSPZdk47QAYM
aM3Jn6DOtkAuZLt108drkZ0ODhg0WI2P76w44J1bXdI5qe+aFlux27rQgluKrKtd2vaPmQJ3ZTc4
9x4u6wslH7fbNxiIafGd+VPRjI3TP3rujCK2IbfA/QWWxu3WHUOUMS2CG1BQQVZk6R6TAk940WWF
sGQFMK7jqSqXM2rrgHICOEdeFM+OVrcc4Q+owwLbagpQJznZwONtf4tppFrAC9TNQanEK8AnZr9S
G/TQrNrZ+pia1sLcilshh7ipH/GmMZ1xcIA0FZ33wtywKrLV+67WXZD6utHgoSy4iyJgcVM8VMUx
SLRQPgZeHKDPqvG7RaEeTqTwdybONKL196s+oQK1EFf26hEinvxQueAqFSM4V2+bCi3ohcOB6uRY
0+NyEQfWAUBWlIV/3G7d6HRa0JctGzIHHBGPDoRZq/mHwD63x34Lh4YHkXwkbfchSoJqXk51CooG
/gAOhFMBDHAbq/uWsgeGF67tbzFkCKZliB4khkU/YG3OljqQIn8YIudVrVyo2+3/P07fWZ+Zlh8E
sW06Q/j+cS1VtEFXWfZzdwQRXSM++LOrIHfBPBTT4zI1ltDiRVk4eBqXHKXfD+BjAdNyOUicgaHY
9ZuA0gTFFfUfD4AdXF/5ce6W0UWKiOJdJ+397J9uwarzMI/L1H4CqbyNWyrQJxUg9PbxQIYHNqJ8
9DKXgw/2anfJpjsU7rL6DlBrF6jDif4EmVDqvVRK4flzUpW6A3Ndisv/EWSyAyoSbMIhcgbmLOhB
dsm03sDlMYqiJJQQgJn9AoxXmgLgOkKsLwbnP2qj4uNi92X3fSpJBijnsowsQjVnAjIpiOfO9fCj
qEGlALGuEoibbcu/m9lc29My21zLkWbxWIZ4iQ8a6Hv4pIRWCLAslfM6KW9nAXvXgdCNlrVYhcsj
4SVVaA/lv01X4WlzegX/z/32KEzNa5mrTRqcxf1RhRkF3GL6DoFfMMXtOOfayH98E9+uJS7U+S+e
5RZV2Lf88zAAaDmzT2p07lWzPG9//2rt97rQ8pRM3QwPJ4MKU9bd2Sr/x8eKAn9fhZbBseT10L/k
5+2+TDOuZa0IdCmQT0/zsO7ZCdRV9w2BUqGfZv/ijvAZ7II7+evd3AuzaelLdESSuIRijUIQQf0x
HQAABH9Z+u22cWg5yZ+47fKG56FYadlF1v8EJg8c4e1vv6bhWvOw3Y/Jt7TUpOjij77P8rDM2zuL
RQ94T3/2E7qz+zVMh34yaZKlnIktq9Cx1bmLq5cy61C81n2jvnqEaMvOWmVwYv0M0nSx38VqrkJ3
bjOkbxDFRLxJHpgt3/C4FO3EimHS9eNIVtn9VI9RFUJEYXlOR9V8gW93v7enwllt/k6cuFqcQxfY
Bj8SqcJGxoFLhvoESbXLlGcPTV284dRwN03efV3Ri98NO6nLNEFa+DvQn0gE6DHDvBT3MXM+p4V1
z+3pVTnzWfnJztgMbuZqKaBvQIeDa7sEBG/zl9bN7vKyfetkujMKU/Na1PdgMBx6r1chqljPuA3/
5jEgbB1rJ4GZmteCPe2GjIEbUIUgVvpqJfUnHlUfFaE7ucTUvBbrrSScQ14KfGl5/xm8Yj9iaPFQ
m91yXwamKi3E6SAonpQqFfYqec2s5WloUT677bOGiNBPJlTJURaqUGEJ1sqfZKLWpxGY/t/brRsM
ox9M3GGBMCQXVahKCGA+iApviRfccQDJA/lwaFdtd2MahGagJctHNkZ2HraJ8x3Erz/LItrJf4am
qXZymyFh4Uf9lIej5/UXylJ5J1A+dJv1qba9wbuvEw0tj0NZAU1UQIrtgk3gXrYzpAa6/n51vPC4
BbGjvCrCpgf8VKIG9q4upuxOcmYBk+9CQNOjxXl7DpzV2d9JflRLfiAXBCYQb7xhCnZDFJeo6Blv
QOWZxkxAn4TGR1D9gaqoHBvcwJfFiXhF/5xUs7ezyzJMFdOGK/DEir1yqcJpruwD6FHd4zSCQGt7
fAZjMm14vkrByeQhCDPLAinXlJ/YQi+lG/0LbsjnubN27GgaxRpKV5M2gNEO/LgSTJolNMEzNVmo
QINI5vYo1q99Z5LY2utV6znetEnEZRnOvfcpmqEM64JNqAB1tY/Kz9v60HI5auO4T1KEDBHkM1Qf
DyM2O1PBQxAi7p34TLOhJXSA3ce+it0ijJ36a1I6wYACRj8CasqbXpNa7awbpsnQEvtgR64zd3MR
ThwoDmmNEFrYnwxDdqTaVPcoQQFepixDPBI+DglQ5crljxAf2FlUDV9PtcmeIdrSRYVbhtEC1KCy
Z/uOCXBGb0+zqXVtmkHcV5JmJlnIQB2CEpDiZ+yOD9ttmyyjTS8ENEgEwLUMZwsE0ALFhXHS/WA2
/7jdvunbtXnFlXTT5Sj1CPk4ghSTQkq5WLk0tls3BBnVliNoQVt0wjstmCUADfXl9AOs/g85xEaA
SRi+b3diGALRFqY2WwogjuIy5CCsZycwPaWoV0764utt7f9naZL9zHKnCNkISSWwMeClN7/NQETL
1LJfPDmSrgjBX3/uyuxl9hfoCaFsHESKr9vfb5gEouVrCMmUc8FJEfqzf0mgEAq25zsoLwQpStu3
uzB4KdHi1+OAy/EcekagtnxJkwqVxm3iLfM/UMOYoy/bnZjmef39KmOzYXR6eyRliEoIxwWoCpRh
H0fu5d1tu0tHG0VeRlCJRLUItDcABWu64nGY03RnLVi95Z31xtG+3iJt6slpKELVifZsWVgAqryc
Akgki8OAnQFundYC2xzghZvs5WhpKYVyms9RkRACHe9+GxMGLhtrGXYSk2E8RGvdJ3FaDLVVhF0O
gB2Jvg4Kt42zhVK2LMy67EmlNbttJIT8PfOdDTpRYCnhXrYLFUEFimhQlFxuMhPRMqAaOs/qqrYK
UeOc3NkEendD7rKdaTc5rZYBa5Sx0h6gl3Dy5QhejQy6nTMw0dvfbog7R0t9jOI8BCXZCjg6+yWJ
IXAOQssDmOtO2+2v7bzntFrqK5FFUR1iY99MqhPgqFC1G/5p5/aC2m1QNKJSRsbP4M3bWYxMw9Gy
IayDq48Cdx9N4X4GxSdUo4BtJx3b2cSY2tcyoT2oxvKqsgpT8Ayee+I0eNlCUWPT29W/2xYzhMX/
37WvkpQs4wYVKl4eJln+2JDyS1fbgW2jooviPhIw6CLJzrd1pTnuuCTzVJZjEVpz9TVeiocWN6kZ
K549Z3pjLVjRoO6y3ZXBi/9/zXM1KjwwDQ0e3a0gQQXDANx9CeniwkLh6nb7BqvZmh/nYHHnZYPk
OEP0rpXgaavtlwjVcQlK5VAjCYnMdgdVYhiKrbn0DKE7UMdggmQcfYVgE+qggETeHobBv2zNf4vI
J7ixEXm4FM2/0ON5iKPmNcMQtps3fbrmvsOQSDyQ1Gi+TDPU0cetD0oI0DjvZBNT++uwrmbZg1Xq
sfPz0OagiTiOeIBDdUvb1DeaZ+33qn3LziAX78E8TQ0eWLDdA2yGc4rMPm3bx2R++nf7E7R5Zipx
Acx4cfFnVApEwHOWDfux3f5q53eyoa0tQ0Ai1OBJRfseGd5UyZ6Jmj7XHXlIUTpx4xxoQQ3VxylN
0lSGJWrfUKiQSzyEiuG2tc7WViPcLVYDKHSw3UzWp69eQTsYQo873/6u/VE2o0UxqpSHpmhE9v/L
JySfi40SSxDa3XQGRfta6PZOlkg8QEvQwQNsxkonAvtRs7ddMn29Frz1IMBR2SEH0TE5JT5KlgE9
Aqu7B9jqtv+8G1/4fi1+3SSpRw86OKFvg3sbGmFf29jdOeGavn79/Sq2hqEaVV7PMkSdbXJJmSyO
Fl5Nsdkg6c4iYOjC0cwPMdloWlwfCPG2e6tQIzVLN0xz+mHbOu9GF/P//7p+NYLSU9XUEZKGbQOq
ocZ6cjz2UoC1pWPJjvubRqBNAFF4YEb1exaOkCGdgN4GuyQDTUNzvz0EU/vaJLh9OpR+j4sAq4Am
qaTOazXVKRhk+NftDt6/WoSRtBSaLR4qdT2Q+Sv8d0YVnxO2IK78xSNvOKsetCC4vWqOTQQW8KNH
UTTQkRovIjMKILY/weDE+qkCKmJAGKgUcgKgbLVI9NqQ/OG2prX8CgES0UHkLAuhUguxloH2oA4g
03m79Xf3sjCdllnzus5QJInJQYUOuEtI/Ssu0595uh5V3S/j4oFYzP4+5/nn7f5MzqDl2mQcZhRu
4TDEGjeip0nRIUP9TMG8cz20o7fTjWE+9K3TSBRprH6G0aLq6yKRDlHGI3ZWbFPjWsgXMQVNHuqp
w2nxP6kW7DauS9qddGgwkL5b4rPPIDTQZaFf29llxO786Jfev2Pt7S1Ia1z/Z8Fmvr3+fpVShNOA
XY/haW5NKVC0+Wg3/gGgJegPAjVy0zTbWsw7EZ164VppCEUkkDeVzQVSOx/ABvLxtva1iO9Hhh0B
pFjCKnUfbd//XU3WvQvIym3Na1ExQKiRrEVYYQ/gFRg96XIifQT2zKGVl+0uTLOgBYLtOiN3I1gI
N66XSQ1nmtFvpWcFXuTsLE3v+6nQdx58gZiVmpc4dHvIaFfszlp2Mu77H4/K7b9diEaeu0AnNwkX
QG3GHCTHa33QOEHSvbdu7EPbeeAFpUABKiA9XbHyjXWQc/P6CZVIFsjxIumOO+eH9Zv/Gw5C33+I
dqwtDr2lAKpONY7ubXoqKeTZwdFSvHLhdqfUx2XUskCrZHvqTfOiBQdoQ13gYJkVoCztLRaoIPHr
19ua1uJCypKUHptAiwjo1qmuUcBUpdXOlbJp1rWTBJSHfA96XlaAVPq1AJU9toHVS9Jbn0sldgLb
ZBuieZZySVbTxoLW+Byt2j0OxFYc50bLa3GdAJE3NXNpBbyGaGiOup0z9ibtzl7t/dSN8ra/v91t
ehq5w5SE0Ia8FPUwgEl2+GeBGuX25K6e/46nCu0kIRfqyTppktBNmkfoXEAXtrormPUGteHPKJnZ
yUyGKRBacLOipvFAxiQkqFS6H1q7PwlXTDtGMrWuhXVV1EthOxhEV4GEo7eh1g5xFXcncZtaX133
am1jS5MrAhldEKCDdkji4ILKSC+6BUvFhNACF4p0Dqo8MyuIAXk7wZFeFPQ6Tv1s74SvIcLEOqyr
z4851IjijkeBjNWLVfZPuBA/Mw/4s8Hee341eZEWxcmCpyc/SVC558gvU5yAvldBWaJEobB4tVSz
c6Nk6kYL5KlfiDdB/ygEffC9oqB6beenuCwmcPus7AQi/bwdFaYp12JaoGSwrFKVhuM4Luee0hY0
GI6941CmYWgx7dNCuAwEqGFc/+zcX3P6kziB04kTBPBu+n6uRbXlQF61Afg2xC74GWze96BU3Pl4
w8FIcC2U1cALcIBYCW7xI37GMdI/O3Y6XApQrT1KCyXlsW/XL00OQinKy+zsccRjP4AZ8qbB6dVq
blzWXtzFALDUTv4AGUUXbN6gkt1u3ZBwPc2VIY0rhZ37VoBiWQ+8U4U4AK00nhQB+9F2Fwbv4qtf
XEVkR2OaJHOchKB6B3sj2HEvdAImYrt1Q7zrtaCzVzoTOADi0MvF44AqWshrkMDJQHUMopntPkwj
0JKW5cB9IQmZhMJOFZQzVhKptQ5qu3XDFPC11yv7oAQZMhoWwwSDcL8aXhXrj2zZg3GYvl2bYCgn
8GkE4V+YpCitBv78C03qnWcPw76PawnKrqvetyTantzsfnTHbwo5EOIHANXw8TMqw5/4ys2ybSbT
RGtJqh+9RDLRx2HsQxqxR5o9gSYF/NnZ0DyNfrPcFm9cS1fZWFiTZE0c8tlBqRugR0cm7E/bgzDM
hl5bLCHRFRMo14bEyr2DpSAz0Xdkb1ds8CQdyu9YRDXFBBN10FG25/4LwXo0MPfr9sebmtcCOa78
ogZBnBVAQiRDtYMqQDiZ+M8plCZ3bmpMXayTfxULwimbsbCHOCzBprPQNBxSkOMTa2dzYHBYHchf
YWcJZkCBvX2x/Cmt6oVmzq/cdS/FAg5ip/lIl/F0m7G02ADyxR+lQ0Dy0KDebZDxBdjrJ0iaft5u
3zQULRzAsOB7oH+PQ+qCqt1mD9ECMQCY7A3kO/cSGmUx+J+2+zJ5rRYSpHfmLALdIYrtZ+gyDvcC
qns3Na2D3yWNVQZyeRyImunrUkb80kEHdedcavhuHfIOlephlAmIyTl4KI8KipknMHTEh+1PN/iq
jnTnXcrAm9FbAZ6yzkLyL1BiBYPGctOLDRM61L0gEmB3NVqBPVn8E7S72Qu4Sq155/MN+VQvup3T
kYMq14qCyo+XI+SC7bMv+upkzzUEvKq9x2TTHKy/X0d07IvCUtiPz14BwY2sSnFetPZg4abWtdWt
X3ic5j2iDGR0EZTq7GW6VH4ORpqb5phq7YNfyW5AgOQH4AV543hUrPspqMFBt928IYipliQGjxIU
b3Y+dl9QeUcN3wTlDGVBICkfQLQv7sFSvpNZ1yT9zsmXavnCy0hLwVjnBy2ZUd45HYbEDjrVHgsr
uust69dtI9JSRW2D7LGdqQg8W4H7i4vHevY/eCUBVYzTX9LEvlvsvdk3ubBmvhG0WFCGXKKVSj2Q
0ECJ0gQCDaR6jKa9q16D3VzdbgRMF8KxRACg0BExCU43BhULFMUmUfLiTSCp3bacaTCa5YCwL9Op
n6MAlHmXMs5OVb18hUZVUKJmdsffDClLL0WoyrrzM5v6QaT4s5O1FzJGd3W5fNoegqn51c2vYr0D
V7dVeBmEILD0NWB/WyBEUvsJWKn6gbIdFzPEvA5C9/0RBErE8YMhn7pjxZvfogJd4/YQTI2vs3M1
BIrLfKfnUO2ISOJ5JyehUwTCNVV93m7fZKL196v2nYZBS2jEkiQlntOiJo7ulwI0bLbT5jurnsFj
dQA6wfknbTrPD1Tuh36cnvMajHkgXX1ZdwZpSz9uD8VkKi03zm4KXr68j4K2dph9jEoWg9Cybap4
ZyAmW2nhnfkKoKpo8oOl82pQW0ho0ODp6zDFg3d32xi06AbLXJ8zYI+CuJ9eG8v+OjN3Z9NkiGe9
oHlcBjlnEG8O8Kh5H3H2sxLRw2K3qAu4Md70yhkrAwEPqL79AMSSF+rULcShoNmGfLGTkwxTrBfP
LAsq7aiqMAMJSDgblceBcp29h3nD/OrFM6BXKuWQZUjf9or9B5itghpduspGU5C3jztJz7DI6jDu
JK1baPUIASVg5aGKnD9AIAyrEHm04viy+C2YKPZWJNOQtPQReZAL9hTF7SPNJH0aoPzn4epXRckj
kxzMaNtua+pm/f0qi0xWriA0K1bFHfWyZhTwtzovdb68brdvmvf196v2sWeDUgqHY8XY1x6cdPAO
LZR9d7zKkKCItkwwGhWgQ+YCRiqO4EX9Spb4bd1kLdkYJkW7k2oNg9Ah8KJJnT5pamxF1nUPOhet
Rw6QreH/bBvJ5FfaXINcJIcoLbY6g53/ihoPkluA1wsnf5b1+NOtsrtalTt5ynQNqQPhIUS12HlT
iIBAYLpGSdnQqbMFhvbZYZ+cpjstGaiewPyWYueIV+Odfg1JjGiO0E4LgDmthA2H6ic4Jj1I0WFB
mZsLWLhftu1omidtHfF8H3TrQvBAgI0RwMzlzmVNe9pu3DQAbQ3xx3iEXoOCr9UQKerJm4Ik7sHx
2vrUuOzttk60VYQNZJoAaRAB9xMXHLZglqVzOl2mJgVzNXQNdu7bTJbStogoZSKkZf3qBD0uFeq6
Hn4tFqu/bQ/D0LwO+h4gBERYrHjgAdoAudXPk6923j0NCUuHeAmAcEkCysSgzKBGNdL6ZY5BMQsp
w+1PN0yzjvHywBTZoWyDB1DveQTtwJOFFF9W/BWafzvruck6Wrh7POnwikRE0AMP+p1WvfOSRvMe
gsyQTPQSEY8wf5kkBpD67UcJxStVRH+Iql7XmAbdWggtwRsHsg7wKrlDl5KoKEJXXoqVNkqKpzgr
nJ3F1jTRWjCPlCUkyTwe1C6IyfFQlYPoElAD962Fss1NgGImdDB8nuKmAoScPJBu6n5cIsc55hbO
mtvOZJppLZzFktdQvxnWhCQKlApMhz5WyXm7ccPipyPeF1n3RSSg3uVj03NyE+cOKge/irK7oAIJ
egx7xVmGidDhW1mVNI3HlRcIG9oqudcdcxvVrj6OADcNRMe7uxAglyivRAeZ/cY7EBFLEf9cdTZH
8PpXLpQRtzsyTIcO55J9Wy+s99xAoiwFUoxd9mrXZbXzyGqykxbW0KMgpJMVD9oiy6Cy5LbFt9S3
q1/gIuz2GDNNQ1g7vwq5XtjtBAC/G7DcguwiMDiQ+MztHZd6nxQDjxFaRMsI9EJirHkwxPwJGk5/
kl4cSTZCRtF75RMNFgllnn4AQbr6tT0p69PqO9dJthbn/VCReF64G6jary5RX0G/N23708IZSGpt
hz05csSDOIgpz2U+JjtOZ0iTOlI+J0ljg5wW0QP59jeQHs8nOS9td5hEbz/YkfylWmc6L3i/2dut
vj93XIekVJG0M1QfuoGXl6CMhCRke/AiaFTsuLfJAbVsk9gRGMqE7QZga+9fQRVn/fRd6NrEpaA7
XZispu0b0tgBY2vGvABPEN0Z+Kx7vys+zIxfaM1BwBZ1D2DavmkF4P+BzEFPbx4W6FYO0A4vJhe0
8+pD3LN/th3PNB3rGK9CKYdMX+10xA3sdoacDJnpQ+uO6rTd+vv7CKiD/d26lEsHXecZk/0JVJQt
Kp0SAPJE8dH1byq8ZlwHyw0WBUl8wdwg52l3cAVvL8sM1UApACjYHoXJRlq6iZsSajYOXGqcCqhV
OcS5+GBu2PGm9x2W+2uvVzOQDikjIOFHPrasf6IKKrEzuasi+8aP1zOLDxlPCcHboPWkDYGPHHpv
OeRAt01j+njy98c3dZeooVrcIG4t+5QQRh/8cSxOHY2GnS5M1tcC2oVwwpx6kwuMC66trLaejioG
bff2AN7fP3AdwZYTMJhMdu4GNdCcK2WbXUK/p6N9sN5iAGG5c/nmGEJBx7CB+a6pHFmiI2ofnSSX
90tbfgJ1fIzUBGGfOL9L1YwSx947MK+9c4EpBZLu4kDod2iS1wJFZNCSus3phBaY8eLiKax0SQAy
ewt6eVXxkAuIHNRFO33ctqzBNYS2E+BEph2JCAnmTv0mjH2IoFk01e1NpyugXv/2vKztPOWIhQQ2
S8dvI8/bL1MxDD+3P97gdDrsDXh0VDaCpCyYYogqFsD2HoaxXm50Oi0mQRFmO25hscDrllV3g6/C
Rr9FA2n4yG7+5fMess40DC08abOIwh5rFtAUrBEojHv0yuWmewYutLiEHlfeWm7iBp1VJNDy8PJ7
v5F7FXAm79HX2KSJHFRMYxnHJOQDrnrl+Kcvy+83za8OcetdF+7jVW4Q2dbvJsu+SeK+bTdt+HId
4RYlsUObHF8OwbFPZAadnoPqusG57R6O/wf/tURJqZKUBFPJINWYJOlT6UPwdvvrDR6j47/yKBl5
xhQJwN/VH2TDuoMk+e/txv9/oPzvNhcUY38HLZlKsPekkRMAsz2cRIUXoVSeWlQmsQ6lNzU5ysi7
LEP1ZR74ZZ5ycDbmeztPQwbWgWHDQBZgrSuGp838Y9N1Z3D+/KqgK+IDUHdbXuVaZKseR/MBZ/bA
Yf54kBOKETzQkkKwnu5dCZhmSItpV3RqdK0B+rkQKb6jTWlD0a3Yg4WZvFeL6gVU903rQzwh8Zxf
NM2fLb78i/v2120PMDWvhXWTVsLH9bcTQPRg/GYTzAJ0EcV3iIvt0Qsa7KNjwhoivAY7HhKktn3y
Smkfc8TIzmbE4EM6JKzqxhTKOCUNmgWyUl4P8RkH98SoKILI8k2vEVyndkVFT+UAdesENiAquIt+
Smzr0+LvvamY7KOty2QYsyiuR2CGcXKB3lQ53sV9d1ttINchYWXtp/7MYBRh4xmlmMofWaZ2DGP6
8vX3q51yBXQAajVrBzcX7m9A5V6Lil22/dLUtBa3JRm5QiEDwcX8DHG91Pqt+r2iJ4PP/4e3tWmG
lI4zCehY1idwFLenhjX0Lk3q2x4WuadFLcpYYwhSxzTwafmS1d73Ieu+3GYZLWIVbZCqu5EEVTvl
eFSsxWGe7H7H7oZ40vFqM4rxGl/kJHBFXHxSRczPs+X2z8wlzQUPmH9uGoSOXFvqnM9Z1RNALRvx
ULbUOSixewgyOI+OXJvqsc2LxUFS66B70sz0aPldtmMhU+Or5a6cnlGoX2d1jQUZ12pnvx/UZfLK
37fZZXXZq8ZnuwFLN8QigjauwNTE+odhmj/f1rYWrYlKC5BFdohWP2XnyLfbgxv7t91iclcLWJyT
Y5b262l5oC6E190/5QClpe1PX237zjZFV4cYoEDuLRkBMTiY0B86Wn13hd+fy7lOj3a695ZmyAs6
FCpu4zROHGUHbgk4VEovrIc0erKn4GBqXgvcxOUtdBRzO+gbIaHNOjUQerfDJmOnbSsZPFNHP40N
gbi4Gy24BksK7zBW8/TU9VP0z23NazdTRcciwUYb5ukVy85t3YJUD2Au/89t7WtHYACKh7xcYhtX
F4nfnqAz4c73qfKm28ocuM6/CQaShPZ+NAcg8gUwsLPrNL+DGBekV28agc7GWDKIT8ZOuQSDm//b
0+RHPfEdeKNhbnUixg5o60Ys7RIUbQ1VURIP5x4UgTueY3BNXbkC2mJRIid/CTIoc55J55EjRY6+
T8ql3+nCMAAdtVWqCGDMFs5ZZlaKe0fqIXJ3zzFrlnknQTAt+0DFwJ/55CxBilIsLCqZc6yquTxN
o9feC9uejovnOpCaFfVphLT3oWuk99RD2Bq3PZKjQM+luPi5yQ2YdiCwi5jFKeFLIFDKkR26MRke
s6Iob3MFXapCLZCUFVm6BNIRmXM/ypaxowdKgD1IqGGqdNY4vEXF9lJNU5CxAYkK14dPE27lzrdZ
R0uDMWmSdsiRZXNUUNeEfa+VGHcsbzrP6oix2JlQMyqRQ2wUYoIYcApSxs8rZsTOk2Nir2KzEKMc
efQWSxRpZqBOsG48COpostFyuOKgaA+6xBuGk/LjyQ4zT5Fhx3SGMNUBZUCf+rKdEUOWI58hxnif
M9QikVvPmjr/sj8vXZL61RLkcvlTeOScTuwPtFtftmfe9PlakOb2kqN2O8HnQ+j0MpGquWQkXd4I
QLvH27rQQq+PhlIpsP0HbGiXC1OtuvTQuAeaaP693YMhOHScObQ+Ia1Xo4eo7vKzhG7SQaJUcseB
TSbSgsMupPJrVixBD4GES+Y37MCaEqo7qOPeMZFhL6XDBUcIYJI2l1NgkX46TUt+SThxj33VA5ux
d8QyWEmHwM00SYsqKaZATq08tjR17js8Pd/2hKIj32yrKSJ7ylGpQKqgRsifJtZ2O/Yxffpqt6st
eE6AuW8XMQbESuKP3ehXd3hT2bvOMbW+TvxV61ZpA1OTe3NQN5P1c6Fl9MVr2719sqn19fer1itX
sIJYYg5ozOkRk9wc/breQ9ebWtfi18pyVkGxeQhQvelcrCL3wBzh7PmlwfV1OtEYXOikTDpMal43
4tyAP/MjBdj7W+sJtzrdFL1Ei69I0FENOKcEOePtoVpR/F5d7EAtDPbR8WVxl7TVBFapoMqIeqnc
KQkQzHvUDqbWte03ZWPuRWndBWKs4gvI0ad7p5j2MBYG6+sAsxFSHwC8eG1Qe/RBlsszSEdO1ix3
TGNIOv9/hLtyzJb6pFsqBpliGf0aU/WPW7IHytrQL/cKBk1daJHFiokPEc5YQZ/hVSVhH8dmRlWA
delG+8+295i6WKfmahTWsKC+hHRtYKvhqeJzmJLsqDrvQda79czvYxm4ThM2l03moiARwxjy+dLW
sjwTLyEPgyPYs5A1dM+hs/4ts4vbyDw8/enF4pRATmPJA5qp5JJ0nbhbVLonxmSymbYi54ODQ3UC
m9FFOAepMkR1AjxDnXfiDNatYmflXE+J75wA/sNS5ndqWjraBKTKxD3KFN0D2FHru5l6zWFd3Mp4
D25iihUticxeFacVmEoDqFX8hmhIkKPpyut29vcGi+nINlpKp604q4N5Ym9RROJD1bYosfXl94qX
521XNmQTHd3WycGHHhcCEtIt6pAOloRsCCimtls3WEiHtFWgw4osa8Bk4JbG6uKnPIZ+oD+le8Wd
ps9fbXcViQ6dcy4KfD4nQoXUd7CPj9m8c4733/clnZqMtpBnjruxCYAe+iTz8akqsw8o4bhLvewC
GOulr6on0OXvPMybBqOlFU7zavEhhhCUQv4LZAtQjFzduGjrQDbeNr3XDl4dAFBm3WOnGt+xAu+f
2xNt+nQtuqnlxJFH0jogmf2jneP5MCHR39i4dok+QfU5Xa9aA9VF6TNo8b3swCWrf2x/u8lJ9TBO
Ju6KcaoD2hIQVSWxB3VT4gtoFFCRRcvOfvJ9ZwLa/29XhS4Bmxfhq6AScNBm9u0jBwLjlFpdGcil
8S8kF8vJjjlE2KUvTreMDgDxv7tFtXAlBY5CwTR2xWmW7M+E8hzK9lBA72cpT0eS2WOfoaSvU8FS
qgNUTS58Vr9olD9DHWZn0/C+c3k6koxXLpSTSlahC1B2TnUYFcmX26yz+sRV/pgnaElJR6rAHsUb
8F6v4Hj7mdZ8B1xk+vL196vmG8XF/zj7siU5da7ZFzpEABpAt9TQ1Q3Vbbdn3yhsf3szj2IQPP3J
8lVv/U0RwZXtCocASWvQUq7MGYpSzXWKmx/aT1tIYtKtRtr39y0XRhreEGUJxnVzHazJPSVNrgMO
6MEZFMv70mRu3qr2qT22YiIllFBjFrAZQLXWI1sXnmsfYDiNnNXy71niuljcPpeq+JCXMTvpdv6x
b3UNx5FnuhgKy6nRQUugnqKa003aPfDbfdGTm5jZppl9l6WkvtYsFZe+J+VjzPzPu97eRMAhaVGg
vmLlVQjrrNVytIbitbTjXU023MS9uVDzyqS3VNeM+z/R5BUH7ZS+3n/1FadgothyXkrgaub6Sn33
Myt4mNI0HFwI3cos3wjO7yfI3ISx1YAT48pHI121E/cAFTD7Gy4t6dHz0MAHKqsqAOh3+FrM0Aq+
/1Ur+9VEtkGLnNqFy4srj9Gda02JG1i9ZIG2560ovfZRhsNI/HqWlSuqK8rkl5joV29ZfjAr/jyn
7bkHFTJOf1/uf81tyP+bKHPfcB9u5qJf3SfFVaXKOUGPwMHXzFu6PGtzZdh2LF2dKbAmX602j+wa
XWhe/EiceCMkrM2TYdlLtoB0esDwGvWCgwde7atSpXtG33F3SHkCZnzO+LPs9hXbuW8kCWBkmomU
NcpM1PrceW4WEGFtlLFW5soEptlQvXViJ66uAH7mAS4tnryyfVqcaguFsPaA21npTRhiqENrsAAh
DHGuPlpKqcdW2iziKtvCG6/sJhOelvnZEks/ra9EdCDsFgN5TLW97IujJjyticdl8vusupbL+Cnu
na89yPF3mYEJPktqe0FhIC+v2i3T61yP8pRpojdS15V+Vm7izrK8143UqrmmWfENelHRoJI/cqlf
aJX/ym8XNrhbzloACHIGCsfp6/2vWltxw/z8lHjWDPAw6ixp/TT3SvwewcnwogDv2vi0tRU3THAC
nY49MoluXGDHvgk+Yu8WSKXcjXz5tjnf8U8mP5ndxS4Qb359nWpck1tp8ikuu6fUzcE+6UTF2CYb
D1oJViYuzSpEMbslHjRqIMy9ojvPtnsEVPTroN0tE1yZLRM75ns2OL+YqK9dKq0AtYg0GNVWi9ra
F9x+f2PfeTc2ykU17ZrPsgug7TVD3IuiK7EamqMaRrYvZTAxZL3rEZVabXFdIPXUhgV0QJszsct2
554yOSA7wN/GuamKa1HYD14PkZBRfrlvEWtzZIS7SfluTuqpurYgAQ26mT0XbIH8S5689P5WG/na
KhtmV0+jrZoaMZW51aQOluPg1sOasv7z/Y9YG9+wuXIocvSAIgPRahoPQz4r4Iz7LUXPtdGNGIdt
g2aa2S2u+di0D3XW1xdPbRJYroxuIspoajFR9qq6JrJNNcgisvI81pAF3DDjFZdnQsmYqu1pacfq
KvxeBLxX9EQA1rw4RfrPrtk34WQ0Zk6BDsTy6tTFb04cK3BZvKVEtjY9hg33tJpcJTF4NdfWI4NQ
65E6fbaB0FybnNvvbzwENqPQPQRCrzqtmhPyseIB9IxdFMtq3pj/FQMzZb1L4ZFyUk55ZU3/6AC1
pqn8rbQ4Ul1+vr8Aa19h2HAvpjm1cE68jjz+pxzmo7OMF2W1G1nGSsQx0WUqayDVBB7cq7SGIzpN
opqjD5INx7Sb/sief9z3FYYRO33M41g3JaDKuORqxeUW+kF1srHUaxvJsOKhtdQSz1N5Bdd0g/vc
cp7zQBT1FjnDyiyZ4INExQVn+ZJeLTQmPqCjeDk5A1QPPG0nn+vByp8EQyv5/bla+RizAR4q0KmF
JooY16SCBcQqn2Qq9hEPchMnN5aj7HDNW11j0rBwKGqIv0i6M60wBctHv1o4biLgq6GBnrroRe2c
n37WHsRYPu6aHZMhrB1xhhvmBg5bTNWR3bL5qmLxad/ohkfSVYEWyBwfUKC4fhS88U45KFI2cokV
WzahZkMqWjBtDgiVOnsmoz7lbvJLdP2vfS9/21BvHF4ct0kfV1NxrcuwnEHRV+KyacPTrViACTJL
q8X2atnk1zqlByshxyTzzskYI9TgegBCpPs+wUgmhnnIkDY62bVqExUUba0DR/Xn+4OveGsTPGa5
gg65N2XXugE5EVNtVBT6yGbrS+ws+861JjOYt0BqaVic9DoUzSNj9AH0gg89MA/3P2HFN5gYL5Re
0kZ5U3otU29oApenY3HMfFpt4URX5sjEcQn0NFdyHtJrXJTHqoQ0dVXb6WEZaXVcZm8fTJCbaCsm
szlOobl8daCqcyiclB87XOs+7JslI/L3svBBNRyn14rNj4APdSc79+jOwQ0rm9WkG1Xy+Mrk+NKw
4SLV0u5z/SYlqQO8r6QFiYFFhdReBW6MQzO3WxjpFfdjMpLm3sirEf2cV0mKB205F+02qFEln/bN
uhHjvaEYPBcARCDo2BepuueSVN/vD7325kZ8l2AuwoEFDHXF5F+6mT56ZHxyC+vP/eFXSDa4iQvr
+CJHFbfxdXTmn3mlgoXHAVO/mvmL1ZIAgI3DkIAdHr/ef+LKB5kYsYbotpG1ZUVoFT5OpXokrDnE
c7WR1a24CRMk5lqTrUcfw9e6yQIF4cYgs+yt3sW10Y0g2WaA4fIshQUklf2pmqfuIrt0K6deG90w
XlydD3XqCitidvUhpfoqB/90f9ZXgpjJeBZX6CyJtWtFFnPiQ+MrcS7z7DOzEh24YlLHeJAbCe/a
V5D/xmJ3mOKyb5L4WlJbvvReWQO4nlYb+e6KlzZRyrPlTc5cs/iaerhfcyr9nTbe/7J2PDoD3yUO
yU1MWpLC5EoAw68Or7Iad9s+/dRDIWgJkmVp98UzE5MGRO/oO8NkRfG0DNMxQSSQR5/23sZErSyD
CUtzLOgXYY6wmWIPwHe/BD/cEH++v51WjNgkPnP06MRaDVaUZ/H5ZsQqiT94w7CR6a7sVhOWlsia
AZ+CRVZ1PQQ2BEgCYRXfh0WebE8CDgBSkX3uyISoUaJ4j2o54o43dC+QO0kepnSxzmwctnRw11bC
MGsuB2gm98qKKu2owM+UBiBqi8NgbSVuD32T+SZUjKmVtFa05ElIlv6pyLuH2m73JXUmLk2KnmTl
mInoJiCvuXwpp+x5yeZ93tqEb9nTrPlYIXBSe34iHv+3FN0WsnTFU5iUZK6rVcrbxIpmdIQAOv8E
ybgkoG0f9n614etWZt8EbQ3oH51YPMkoz8vHPOYPLFnOM3qF75vZys4x4Voq8Ug/xgTBbBlwkY1G
tYtF6i241troN+t7s3UgVVm2KEqIqO3i7qil6IKWJVuj//UF71T0TTVJWmBXuqCCBjLTP0Nb48jH
/FSIixzsoKvbYJQfHT8P5mYJxPjTJ8OToPFRei+u/3HOf3F5TsHnvm8iDRMkomlR1alE5Mv5W5/I
D4Twn/eHXtsChgHSvk+ltpmMsqTun/xS9CBTSPpLXyVbR8OVnWyCuQqQDvI4h407bLJxOGxII+mL
xavC+QSQDIQ+spv4+77vcf+7KxqaKKclREaFrh6tyXpcMnX19dY9/tp0Galy3BKZLaWQ0eIVZ5UU
B5+VPwDt//f+29/gVe9tOiNdbjw0bkLpS0YVB91NVqbDZUCoDeaJibMH5OYJBcXsUFa+fcBN3VZp
5m8e9X+fC3qr/87ayKjyK6ZkpGkKTt7Xbv4ux/QoyXS2RusIvYtDwiA0rZujRipdgpeMFQ+5Ppfg
ROvmq538JBxEd0sYy+G89K8KjJxDcpzoeLw/M+9bOzMBaUo3HWspl5HT2g/Q9Pg0IRPfMK/3Nygz
UWcpL8AyNHZ+xJf5MxFxF2gLmHI6fctu5cj7H/D+zmEm9Kwofb6kcpERmD1ex8x/rno7yqctwN77
GANmws7kiBpJIZQf9XkHRoMxzLR6icHINmbobE4IOUG49vf9T1lbi9snvvG8fu3VtmMNIpKZlI9J
tizfpzHWG7W2tdUwPBIvRzWUbQITg+5JW8U4yOVRWpLvUuuNwLT2CCPHnxbAiHOL+1HtD4+Tn4Rt
WrJzXPGnCdK1uzwRE4YnYjYKhnmy+BFYP09x087HIraLo+PLLc63tXUwnVGd9lYCMvtotMEBkXUi
DXrNXu8v8srRmplwMbb0YBqzexn5sf3dSewqSiz5L/TuuoPdCHkE8rS9pC2t0JZCu6c+FltwnJW9
bGLJCtRotNfYMhrd8YvjfmDTJygVovO2+mAB/dN29oZNrkygiSpDbz7tkhTudu6FOmiZdIeZoHJ8
fwZXLN7EfKFrx21Bs4jlqYD0mnxw27sLTy4gZtlCMv8tO7znuA1TZKXm4EdAEtRXGZQOu2Ba9MGd
rrn9ENMqmLz8JJKr9m6+OhWfCPkN2NRBkvHQlC+0TYJuEQekmYHb2k8gx3ZaLGzZHgvy0ZpeOuIf
6+qHcrZ07/4egd57X8O4VeMNoIZiSMjrz3OLK9Xn22uOvDgNLVoGpuLiMNDaJ9/mWb16HX9AXQ3H
jfg5A1Pi7f3E1va+meF7b2L4gDhz0ptiu4iInz/iVTxZH+nysYBHpvQbuhnOiGhOvBxZ6QWetSWD
/vek/95zb+/zxnkOie7yucSK5eCQRjcOsAPO0h5zfF+hz17iBD26G9tBBkt6EjE5Ol0OrTt+VvU1
bfVzWrFDiaiEf4rZOuXOq51vFOucNXswHEoTQ5TQWhwRTcWnea4PTocuFFhevSzHgtcBYn6Wn6vK
ebhlBoycWyhtzmLjNLL2dCP58ayuGuh0S+grUgYDEXmQeNmWra9tPbNjyM+dpWqzRQBI9quefyW2
c3DyX1I9cHLuWRO1zWs1ymCs/un9a5Hkx2ZG7l8dsOsgwLlRm/nbcfvO8pvwOctpYwJRllsqj+sF
2wnwAgJ8JtV0K/d9q530ycufyxLsjl1/KhcwROtzx74LkL9j+mcZ4bSBtXfy7+gECBb5P92e0WB3
XEb/4ZZO3DZRtUA0lN62yPbGXVkdz0gR05kojaYYD1Re9UU0uTpkfrKFDl8b/Bao3xiF8jNQWaYx
jyRLX4Z5PLvxsM8Lm2g8naS85izhke6bKRCl9+wM6oruko3x11799vubV2+cxIEeQ8ajXH0FLuIl
h1jo/fixNrLhoUoF+lYvS3lUpMMYCJc/2rT6cH/slRBrioSWYnEdf254RPoH7XsBT7xDi/5e+bMl
I+ra1nnfcwyPoqVTVraD2We9+GkP7XDkvvdcFMXVtl0Z8Ik/oaO7Ce4/bW3GDA9SlNAV7OaSRzzN
LBiQB164HjQKu0Y3oXdDWWgIvDAkdCDRL05pvlTQTsu7odm3lcwGBumqEnQ4xIuyHso7lsTlrPCh
O3v/9VeSXhPUNzUVGKydmUdOM/3REuRzuvlGEOCaWG6s9sr8c8OMq1q03HEFiyyateeBUv+oEk6O
9z/gltO84zpNQF+eZLVy4phF7Ug/FX71yQYHGoBaG4eCteFvH/XGkKE1Xyc5dxnOGuJgWf3FkfRJ
6GUjuK7NjWHN1oBLWGZRvH2t02PSQpzLz/19rYXMZIcTIualr1K8/Mj/GX0RB5Ts07pmJi3cUuRO
O4/AZaa0sQJftBmqQ/3WMWltW5o265KuLkbsmdSKW/UInnI/PoIPcUYPDKA5z1Nje1t1tJUlNlF9
xPMJn0TBIu0EOOUvXQDKxfubc2V5TUAfj4eaZQWGtjmfAnvsUUSYi30738TySdWOtiWkGxVNHS3p
+OIU5UPMthSj16bFMNs0deu+mwcaqYEfZzF8KvEYR261P6xNze2xbwzLT+eBV41PInusWGBV1ZX0
Gd85NbeHvhkcs53aQ0XcqEmHo6uGk1zomXblxvBr725Ybd+wRrFmdqNx4aelo48JuPPv75i1WTcO
AoqmuFcRCYlYg2bvjJT+oVya8rSAKfd0/xFrb29E3xb3lkVPLTcq2+ZxcdTTtlNYe3vDbOtsAuoD
opvYJ30IEPSrcJeATsnD/Te/ZZXv+HoT7eYgiAs9zk6k5vlrzpKwovRUOO1l8uOTVdCNdHxlgkzY
m83SpmkcZ45oM9ODTu3kkLu2sxEO1z7CSJkt0rgW5YkdzbL+WAGiKefsiiLKkS3DY1XvzHBNhjjV
tqSgw7LAfMcltKBcCbn3Lj423NoCH650hjATAMcKvSRD4y6RM8+HNHGOfuI9/lXt6vr8wK3qQ+M2
r53sHziVn5jlbeSpawt0+/2NeXddV6Wx3y5R4mTpZyj0zG4gS1C6HO/vs7XxDfteUPulgs06mjPx
Ce21Dy3vN/bW2uob9i3dEsDWiU1RrdpTVdPHXFZfhS3TwIrr+uANe8OaCY+zBW6HgGGeIkG8Y+8r
pF4N/x8Qi1scYSvGbmLjem9echAKY5aGckLjnXgRzfyCOsDr/VVYGd8Exy0FkF5QpdURMHJA09h1
Hg15oy4kcYvL/UesLLQJjwO1wyBw7a5xf9BTHJu78aiLZIvBa21009Jtq3Cb2Z4iXnv5F0dTVgUc
2le7wBbMBN2B5rCFGI2aol5Y6tHmgoa8JVvMeWuzf/v9jY1B1q8uaoapIVYNhbmWH+rZ+U28YV9i
bbJAtkWdQYiv0BGPxcvsWB96tRzKXm9ldWuTb9hw5g5tB/0uHYGb/XbrCvWAmeOEeX/jrM2OYcal
LRy/yf0x4n517NLupcol2BizDazI2ssbIXpsiZBNOYxRYqPwiZYf9GnEg9rIMVaSa2JEaV4NqqeN
3UWaqXPi2Fdn0LiPmF+SpN11gcxMBJ5LGR+LRasoG/r4oBv7EnupG8TS2bgPWpkhE3E3trTX7mx1
EbXq+EBj/6OVJcvp/uquDW4YbuvREkpptYryYfhtOTRGKy5KW/sGN/JqS4w22nAweFuNv2q3LwML
pJr3x17Zlqb0aJE3eQv/paIqR7k2axFV+gX+udoq1b9/FQ2Nyf96hYLOaE+SsYJVefaBZt6BK/rq
SPEhteuIeuU5A9oiKKx9ytXMNcx41lUZdyO+SCxeenZIaV3QVbnFT7S20IYZ67wGpQzEryJlqw+c
On8cf9yoW6/U0ky83YIrsFmj/TOS5XgUurkMjB7tVj0QGBux0TTQbYH5V+zZRN2hfoZQ7JddZHdZ
VMXsPIBDaKyGH9CV+3Z/Y61MlAm8Q4m8y0G+0kWul1ytbHxpwbp4f+iVPWvC7gYmkwZYSrx9okFA
oUEC31kUapc5tTdS7rW3N+y5gFJ420CIOcocVnxym7S43G419hm0ibbTGa8LFltNNMzOa1zpS29N
P+7PzdqL3+bsbRC2IRte1HETAX8wnNJEga4BdrDx4mszf3vqm9GXpWlx3YRLDtUlPzXEQAPH1p9F
nWyYwMq+NHF2nhSiWua0joQXA0x27gZ94lpeLHurTLQ2P4b9wtfkuDfVVURxERE1Tq5C2yn3kbwy
E8jXTMutO3hqosQXMvCa+VS01k8ybnG7rL29EYfzJGdgOadVVNg6Pw3JQh9ib8z3zb4J45NTAf59
7bbR1PRBStBcxSJvTsOl3WdVJpCvGqmb4Q6lQmk0QU/GzEvFL8zh8Vble+1azORe83IBKV+nxxPA
U1L4wPDL8wzy437+PgoS0PyJWV9t9aetXLCydA8OZEHq9KFJ2QF0CIFvV6dCASesH7tkOmAHEmIH
fIgP+E+0TI69/oW/WXEGiNsr5oVu3ZmuWJYJE3RZuWSEe0XkdRbezisDDhNoIJO3Ybo3z/VOJcSk
dZPzUjiLJcoIwItz3coztfTZZe2js9QHcN/uK0+baqU38uw27esS13sDuQyKHQu5iI39s+IeTAQg
m1Phyr4v4fiRYQ01f8wm7+fM5Q/fzrd83NpEGR4Crtlv6iHDFwzlP8TJPszWkkGtLA0LTsD2AAT8
xpKsEHYz20zadQOpAk9VkaWfbZs9eY0b6OnvZivZVyr0aao+El7jGnMMUA/eOY2GFwEEzheZzqto
jkvcwTpZzM/Qxsz6f1rtTM0fkPxt9XL8DWn/d9tRE29nD9BNa1OY/MLT4GYwuPr3kiAHLy9p/QOI
niby1SXZw0idh9SOg2zOgg7WWdRzYG+pf7xvXdRE5iWul80OxF4jZVknmYnvLOuO45L8uR9014Y3
soWSLrp1MjGHeflUtOS108uJjPXWrfb7O5KamLyU+CORuTWHqvOfclrWp3QAyJoXzheGrgC0iSXO
rmITSlb/DfACunbj4GRL2NvnfC4iCDKd+9kKZvu3E9N/9k2XkUUMVLYo5udLyJuRP5AKjPVQECvO
sVvnu+p91KSJs2v04c9zuYRQXWgPupiKB+XRbCNQvh+GqQnJ45O0EN/7OWRxQ8OpAI3YnLjDxpFs
bXTDK6Ac7vtNycCMg3rck8gbJyjSZT7en/z3fSg14XiZkLhGh+oDeHfGz14lP4rae+4csJVSse/+
nJrAOw9SYU3CYh72PQgfOwU1giyGaOX9L1ixNhNt15cp9A34MIfoOkCJcqrpSdX8AmWLXYUmaqKY
OwaCPgVy4nBi3o+GQ01DzhGr+n1708TzZfbQJOC8IqFl8RPV9gsf0622wpW9Y7K1OUvsc175bth1
bXvS/pKfBQLIxsyvOCJTh3QkCjkEdDtDyJGh96/93aXWAexRJzXYXzuif+9bYPJfJ5RVXFak5m6Y
NnIGJ8UUelS1x4xsVRLfP2mDju+/D/B9D0eWVrmh36O3ok5B6yDIA7HaX65yL1ldXLN4Xz819Q1r
XqCnKodZ6rDIvP6bBzrFD2p09bdEN2CBUXPZuQ/3p21t7Y2w7lrLVCZF52JfTb/zuHhSZPm6a2gT
8xZPXZ0theWGdTd1Qe1M5Lxk9j5ADDWxbGKcKQFVnxu2JAGTp91Cq9Itty69VxyeCTjzJ5KDX7DX
YTzpg5z9P+6i/zdY3YNNxbBhGCsuySSCq9KFL0PsuWEvpyegzq9qcg59SjeS6rXhb7+/OXaXA/HY
IoUbxppewD92TefyGi9bwIy1GbptqDfDi7n1wK3OeVgM4vPUyzNW4ERFBnJMfws1tLI5TUq4sWw8
KIVMXugk5AParT+x2duIl2uzY1hzQ6qiyyqhYc2V97LY2kLMgbYKsG5spsVGsr7yASbtSIH+FdVC
4zacUaX7BEY2caA83ccpQE3Kl5INuYXGrCGkcAshgIbz0ZL1dLlvvmszZPgg7swOQGwUnoG1P0AQ
+5qw/ovlu+d9wxuOp9a5D5pfycNFeS9Nnw4BOlePtIo3Xn9lf5qAOQvKDw4BK0KIe8mPIxEP3SK/
u4xfZNnuy+hMyFzi1VZD68UN89pxgZF0/02KnWtrAuagJQvJk6rRoT3dok2ivGOHPHtjX670V1AT
LGcXVcxTiZAPSudfvd/qYGzHz+lgXdrYO2jeXFKoTI6EXBzh7jvwmBA6kOcCxAi5zJCBgORMa8t+
KqWvIJmkh41FX9mzJite1riEVLVGUOiqT5Oyf9qM/fAKb1edlHIjx4gLKDJYanDDQY+h00+XeVk2
4vDadjX8UbswPot5dENwAQPzPZH6OelLD6ginRxsjX27y+xMPJ3oNZDUDhahmQEmkjlX0Kd2nbPv
EWvjEWufYlh2C51flfNKh2CdAbUwy6yjj9PJye6a+lgpf9yInyvO1QTUOSotQaLWzmGfODQAVGMK
KhtU9LsmysTUgUI1c+sk1WHJpyxMuNtdCPRXb3yCdMMKV3ariazrqdcXU1KT0LaT52EanxrtHoXk
r/u+4LY+byN0Z9fuzK0pZKMtnkQyjxeXVVnoKLnFjbT2Bbff3zyiHCE2CbnMKURfKnsqOpUcoVwl
njzaseP9r3j/KpCaZHmOoA2KGxkJefFQjt2BS/vk+dkht//kwjp46gEF1/uPWttQhnmryQP5tipR
kanGIaCjl6JlXHQbB8S10Q0LxwGUt2rGh6QxtNBsr7UOueWXG+++YnTMiNakZUi9KFbCHsb6qLyu
RSv10IWiFvpY2/1W2r224oZxe+OUkALHcviPuD8XPKNfQby+vJJ56Db8x8pEmfA7u+8KtHkwJ8yH
mWZBC97On4vL9Ua1yln5BBN3J1p3KdrJc0K3ei6d/DIBEOUW3+a6PhVdf4hL91TaX8eqPXXoi2l9
F7wTTRCnIsi9rQPe6ksYxjm6NOlIisxQko+2/lOV4Oyjr2XsHMa6P/nJtfNwqJkPsV8EeBtvZrce
rGYn7TE1MXVdyhpQyE06TEpSvNoL+n1AgDw+Th6RzoYLXVvI2+9vvIM3D7aHroIpLK1m/lQBovFP
mSTl113WanLLzdA0nvOOwr2x8dXKrF+eSPcdDkw50pYnE2sq+P5q8g9kpA9LNYaw2q3Y4mMC3qlv
m5i5TEy0hXjbGPqi/sDssgr6AQhf231BSvZrIEMaoO1x18U3NfFzzMO1nwaeIgTaxA1KxusjOg+t
I2+6dl8gMyF0DqXNAL6lMey7G0sLT35PXfWgfPLl/lKvzJeJnyOFJ0lvl1MokuJhoOel9kL80fE+
8J2aBPGWItrKjjUZO5krG221zhiKARSXOu/kEZjrLVaVtdENm89sDyhAOx5CxmUeNriBGuxJ7zuM
mErKnYYuT4EEJcxSVT/6kLv9RhGatxA5K+9u3qKl6Dpy7R5pb8oXcs6cqThTXPuc7i/wCsSXmjA9
rQrwRjXQjVKuVT47EKaLHJzQD0jwoBeH9rMvTVsUAa7Js4MdT1UcLE5fhhbnYsPmVz7QJNGzemuW
jGOPWYN/0UsdB4Ls5F+gJoeeAjozryo+hmOqWAA+I7TQpvWjA3Lh+xO4Ev7/Xm2/cbVNzQrPSics
jzucSGm/2BZ6OQv2pAe9ixSLmnC+EfZd5lM7hMLTxams7QKAO70V9FeCsonkK4e6KO1xmMLK9gCh
FFn2QJRTPHqJ3oeTpSaWD4okE1QH2gle11UnqxygmO5XcsMHrvgokzyvlmPW9/0whqVdPDde/xFI
4rAkKQQYyHOWikch0y3B1ZXVdg1HMqhB1AUkCMOicCb0cYsM2ofUu/aa+0ete39jydcW5fb7m10F
WH8Cbo1YhRAff0afy79NPl9KR3y7v2lXTM5E+VVOnPE2h1XUnpecm64eDtO2vOHa6EY234NNSPYS
DSIWnetnt6nGS94zb1+SanLpCQHIrFcsyIOrGsSPOpmOS6+zDX+49u5GNp/oWoJPAZFiJowmAXh0
IZHttGrLm3vvJyAmlO+W23DZZ2PIaf27LHUZdNx5KKGPzaXzv5jkf3atsInn82nucnCRTCGOJ85B
dWw6Msn+3Tf4zRLf7E67BkzTmbAEIqMuhDErfqCAr2941JUlMHn0nHx0rVYgHoxSVY/CKu1QtdMW
VHDFskww3zQQx1NjPiH9P7seX87pAjme1le/7s/N2viG5Ypc5KhopzAtUOOAtw1Eg/Gzt9j7dv9f
Doc3Uw/DGqo8w9TXkFI/KXekh5xKa+fUG5ZLqxRMeTbpQ8+fisM4NgG6WbY639bW1TAtRmmSxn3a
hxnx7bPCFcNDWrAtw1qJAiZxXhVXtm4Xvw9bXVWnVI7loVvSF5rI9FAB+xh0yuOHxSJbD1yr5Jr4
u2UkOC97tg7T0VvIA3JAkC+ndfYx6RzrgaO98phZVR9BHn3sjgmuFo/dRLbks1f2mQnO84a6agBo
7kM36y8dGR/brn6ZvX3QTmoi84a5pMVNdiisHXBKd15xmUv/tUvdF4s1+/ayCaJLQd1uMzdB6oQC
zTPucvUPPYzNl12GaCLo0KToNgsamENajPYBajb6iN/awPKJ3Dhmr63Bbae/MUZ3YhBuc+0uLHHD
atH+STP/A8mqfUVv26hb2T6wJYWHm4haVOO/g3LLP10ltijzVszRRLP5oh/QnICjNjq7hz+TapZH
t2y3GlxWEiXbqFYJG3TGfgfp6dhJD1nT/c489Smds59gbdyywPe/gJhgtQTwYwsFeiRJVYtWWle/
JNa8a28SE4JWZxT1th5uvAX4qQ44qcZg6D3n9/3N+X4aQExauJyjmbIR3hT2FfUCCJpDubJgdaAK
95vn0fnCxnqj+vn+JiUmHK3KgJYdpFIhm8/S0hCPKtSvrpD2rkyDmBg0LxHJWA4o1pZW/a3i4tqm
jG0Y2NoKGwZGoBJSuv5ch0M6q0DF7LHN3Y1q5PsBg/wXc+b+P1LObtdwXodjkzsBAd+Ra6ON5v8l
/a3LuWU1SA2d/vD/Ofuu5ciRLNlfGevnxWxABSLWduYhoDKTzKQGxQusqkhCa42vv57c7qkkmJfY
WZt+mDJW8SD0EX7cZcqPa/Mn9OA/f43/FbwV1/+Ta2r++d/486+inGoIh7eLP/7TfSsOP7K35r+P
/+pff+vzv/nnfZHhv+Vf+fQv8Hv/tGv9aH98+oOd40Gdbrq3erp9a7q0/fjt+MLj3/zf/vBvbx+/
5X4q3/7xx6+iy0ELcPsG3fD8jz9/tH39xx/KMfT9z9Pf/+cPj2P8xx/3RR7AhfqfX/Wvv//2o2n/
8YckG+rfDdUgEDFGvxvVjk/B8Pbnj+jfQUqD000ANdHBA/bH3/KibsPjP9P/jr8tc64SBQHkMXfR
FN3HjxTl76ouE8pQojCIJuPy/OvTPi3O78X6W95l10WUtw3G8vmcAuWj62gAl3FQmabJxjJIbjM0
MEZp0j5ybURiqhRaqt8kMt0jdbKRqGQqMfTMpknM8Y+oK0SC9K4SuuFk7CsAb4phDEUutY4KIG0g
bZFRsdG5qLfzXTq0Qk0jEyBCMGiOCLvXOBI+2jB+Jzu/fPwyf+DjAmA+3ITHeKu9T/vYScxWIAQ/
qHbrRs5alP+5XvSXOY2pKpMZIcu7rerCjkoRzEFfeaNu6ovBme10F6/4qJ/vs69mjuf65PEN4jhv
6hJm+rkWEESq2JW8luFeFAm+GjmO9cSIBMnLXtfD9rG10Dl8X181+9CCTsUm2SqFUKzM4VYl2ycH
48/dd7rbPt92S6Py8u00om6E84iRlf526CD7vAY3XDC9fbWwcMVZJSuGn0TtY2P7bhpYlUu3rS2b
9S3b5LtwF/xfNoVuaNDXwv8YlT8m+mQilbqPCkOl3IvI5HLJcJtSsXRl3hlGeqGA9yxupl2m1ub3
U4kTihVabH7d0BHUqSq6Gb8A+toaVIyR3HBvHsLLIhutXs8eCCImKFqJDCXxEe2MbXjUEqitGRwc
6fw+MQ4N6Rkaav41ad6Y3pstQLFjmdtZEIpAUZ+TsQNNX32opMqaJGJHmbFR+0p01Q+VvhrVjRZH
VlVNGwa24DbWhBzGB/BW2+jPl0yJUZPOhJq1nz/R3hBhS+1Wq8xK6U2qxw8ReBbmKjfV4Gen1Bdx
P5h6E+wng29RLLqYjWSXx/cN79H/WbqlmphRpuzH6TGt6o1Sv+RgP+7K9yltX4cmdCU92o8hOPBC
+Rpv2UUm041WzXcqRdsN/xi3mbDsus/zO7kAaYgygzRNzajQo+ox6+pd4ie1mYIwXxhV6TBQhYm8
h942m2OHs0tAcDc6n8B0mWBSX3hNLa0aNzWwmkbQ/WTZXAjV70Uz5zaCFDAbNuAVjNBLwOND20wO
z+kbWDk3jRIQQZrQLGvlfipkUUPXSaGZSGoAfZJr9JSLsgQjji/wyy/iILKbdnyhVeeiE6fTW6to
EVM2kbIZ0qvZ6O70tH+X6tZBWqoyowE0kzFnIuslJ87bqykggRnpDbGyNI1F6Idr5BkfjaCLHUip
wlVgfRgB1dDiosqStKmVaeCeKouZuWDSCH5MN/lWtWLLv5YPsmvc0FJAUETP7PxHcq2IxFmT0Dhz
p3z6iMVFNgH/qfrGyD1iZGagHgb6tnbSvh60UwtLLdQGmmchWPG4p4ve0szQzN56oQlk5+zcHjbG
Sl/4uVftk73FHUZiboRarnIv3oaXmNNN50Z7dtlZxk43a9ewVsb3OZL5uDM/2VtEY5kskYJQwj22
J6Dmtg0nscG7Ykducqnv9HdFlGb4smb2o//5m92zRGIO0IIpQyifeOHWv1HMSiR2nJiJq4nqJbYS
s9w0GLG2SR+ky8EEfVZmSdbaW7toefo6+OP2Orm+CUFjeDFi8Jrb/MjscROZ9Iq7xzEDgrJyaZ95
2T/N9PHnJ8ZGLS40HTR4XtEdMWpuKcVmkdKVV/bc2/7JzHHBT8wkSlLXMePc45v0UnayTWUiF/4Y
uZVVbLvrxAqsNcKhtZEd3cwTk4MiF5kfVdyr+EFJFXNUDYGLeyVmpR+ZgeWmASqVMaIqXJaXZW5W
kVbVDSwX8eNM6DT4mYfhW8WbfjNm8WB2NboIVXQeC7ibkpVk8ALnEFDoCCkq/TKe6oce/LjlcD1r
ydavm309AeWtP1VoTkC7GZ67g0928Fu34VD/HMJKxOwq4SgUKoOGdNHPFC1wCmSYQFZtxuOwnRr6
QmW6BXTZKmb1IBPfpVlrgQbSrYPmIa+GV1IPvhmiZ1nEcTMLIxluI1W99KNoE1AuCyWa3Di9o/VL
a8yNwOtwG8mAnjFlN/NqMyk6Gv/Qy2XoUFqT00TofeaSMriF5LOj8RSi2Rm3szpwFaD40xh8tkYN
mbQCdHDQNjkyHBkNmk7ZK9S2ZTML8lx06CLPRl9UUeIOMQiCMzArj2Y/kZ3ezZ6aliLU6g3jodvN
+VMQhGhgrW/yfnCDor9vI+mipoEVapUYhkEMcmJVMx5RSTeHtNxUfeXW/rhV8OyoKh4BrbH7pLQg
lGzSILKGyVMA0MUjGfhgaZEUBia1dyn70Q6DJWWl1fXg7A10syzYrkbVVCkUocuZG/nK9TzhJQ/j
TRIzS4s6kzcBWHCfZDmw57zYN7F87+uKW1bMVvj8pLNZRH4oVFLYoeqblJQ2upU3Vfmch89lhNrs
fipbR4lem/KeHxsAkUydC9nMoVUCrJ4p1fdZ7R8a9N4YwTXaQtyuGZ5SRq+rSNt0QECKfk630HVy
1IDYUls5cey/91X9MOmozE75r2lIwI3cb+VkcMKgROpLsxU/tHoK1oBWgiB1auqlas9hbpcJ9yRJ
e4yMGZ2lkMDJfMeowl3WZxuopFoT61LRoaqdSJFQa+rQLHou6uClUCR7LlUBfZJrLa2OpdtN2rS3
RtcKI6i8us/QDd4INQn30AKBuwSGwiqwszxx2zwCEfNwL8XlVomN1yxvnUkP7yp+W2spsMiZyGY3
zyGdUG4D9RUUY5afPKA+clN2tz5pzAFu4lGcN4zsvrlO2FOU7Dv0w7YAn4zVIZRnO1Y5HmnkKrG9
+vqR4nz5hjPjdpdD5dCQ7GqUuNmVIK2ObqJ6wgaJdtrkP/WtnloZzy3ItZbTfdg+MWM0Oxzv6Edt
7OIgFxG/DArQRCUiCKEq+kMmW52Pos7gnaWTYBPzwpCaWcUOVK1xQKEAZM/gEo+C2CkmrLh0NfDH
POo3WqRbU/dI2HMbUpf4FYiKixs+uk3xNowel71YeiaDYRblYxrqZnsMniP0fo0PnD6o2U9Nvazl
C6ndScyj6VYG7XXUiGJ8rUgA3OS1OjzPTSIqCW3fHQ54YpdjH8CDK0F4xp2czeZMtedxCHG69EqA
9vUZN4ydFMxMZuVXprxF3IqNrTY9q+pTMO2l4TJSMkfPruOot6rptfF/RMVsMSMSw1QfRnU/8W2I
fGKoBEIFM/TQ/mpbIsph2MxlLeQ6F+mMsl32WkgaE0lwLPxKVt1mVtQAtFS2ZpZcjnlwIdM5NJF5
y+yMhldT3R9Y1dhB0dh5YrwpteSgiAyRj8da4tYIQehZ3tLmfVT2ZQ7eoZeA5yLPIKsJbHL24oMd
W559K/ffBwLSvew1hXpVf08VELCNQi00E2WVodyhW/yia9EhKLOfLXa93EYXYyw7Acm3oI0R6LS8
RtcZooYZ19rk5j2uzd535HAX5aoZG3DbUFdAihJsor/S2p27B7m/hPymWl/08QYE4AXc/yQiEBaV
HINs+uG57DurLa+BMRuTPVEv1OlWVnc+r6w+R2ekWyh7akD33Xhi1A57OA7jLHrm1KCwaQt7ADe+
lt34cncB/BKdG0sGMl7RLofwjhbPgJxgc4474OZMwFIFwMciUy51vbaa8SnOd1V0oVb3evysk5s0
KsWUlUyEXLNoRkSm3SLUQl1RVJWj9sxrspEIps0Wya71+Wesao+q9lRjyYy8dPs0upFkfsFYdddh
MbRxsFpSXRvDXIqhOQQZMKpqHhE7xgWGO+a6QdqZIhBEe6/LZ/bIpqi6mPA22cj3SOasZnYFfke3
TNTSrpJmMyGkV8EPlxbvqdaYpS7jNSvtANznBmK6kmhPYd3v/V6+gwzDRRwndqPNZiUF79KgcSH7
NcD1vbQxZOIyda8kt2oU2dCGaYCiTEbzoipNgxR81/mBx3p5i2f52cjqbTv3LbJT5BB2CFbV9qaf
EAMPOTKf3aD/6tJA9AV2NwIGkcSqNYbtFVqZZisxnmepk0UZ3hLWiaJpzQEXVg8pxPF5ooM1FcpN
FlK7hpICEGOCy7qttyO6MRUTN4GuT2ZcKFZZB4jp7rsqduRUuqDAqId9Y8qqO4a1w1JugSndHiEd
if0XxJWFfl23Rs3A8GtRNo2Ifem6K5ldAqEkCPd/ErlLNzGEjE0aaopVdPRpxfU/lj2X7pRuGIwg
Q6kqCOE+u20yGIijEeoX3mAOdnKRO7GTmZBB/UEd5advFiue6TEg/M7cwktU1TAeNBZxr8g9vbzJ
4P7yFC+AOphtHQtIhK2k18+FNqfjW0SoNR+qOc0CxBh+bTq9YUopHuo1fM5Z5xf5W6Igj4s23ePP
T5zfERkgxOEhhtXdZqQUycTFGK8UVM6HhSdWFmsV+xOheQ7XV7865jHM2Aqt8L2zfAGAJFQM9ur1
97vjbGR9YnAxeZk0hnk3Y1gxkCgBOF0LgCO/N3E+VDmxsYjeY3T4sbFBbK25nTfZ0wGhioVOZDGb
ipUfFBHa6vP3Ns/kzZBa/9dqsUUBL5DYlOVUZzDJdo3bb+YdcJ+usf3ezAJ3+GdkeWJnEcYD42HU
gDFwrxmnTaCrd6McuVPUukoJmB7ZTwW/b3toM/uTmUrjShJ5ocfx1fwyqm/rBng1DLOxZQch/W0O
oQuhXfvXnRvY7SZ5KO3ZDEwktMgm3atb0MStRaLndxAnKs4ER8C22EEs0tNsDrGDDHk2e3ovp7qz
MsvnTjgKJf8ysdhAKp2kpO995rFRZLUjJQ42qmbmVnHcSIhhkru8Midr3EfWWjj//fDUZTqbSXk9
9UxhXp5ecXY3SmsqmAsExl+L+Nfo1GUpOx2PRLWZwTwdVVrwbwKcHNWmT0BcMrZPPFMfg7A3+yFH
BjNY2UHnUyP/mlpUoj5fa5NCJiB0czwOO2A93MLNzF+jmVy3bmCtNSyvGju+VCd3aNH5uEJ5hgSC
zVzVKtwpN0fzeAuEO+0wr1xtH2i05Uv0e9uoS3ogRMBjr+rYma012PVrA/J0RzNV1AvghGnCcJXr
o3ViQas4uUuctdvh/JPxe2EXT8ZQtTknSHN4ivaUjak5FPdJtcbT+P+5XX9bWTwZpYTueyD/j5nE
zh4txZ433K4sKrirm4l1d7OWjP3+NKpLcE0DEQwS6ZR5ZExFwxooM+1IWjhqvHY01s7e4moxythQ
+pEzL8sOE9/XwRr24nx+8mT7L26WsAmYMuXY/n7qDnawAR+1WZiZGclO6BS70NGsedfa3EXpoLmK
rGaDLIgwXr+/4FY2yhL9xUa/baoIG0VjT5px2Up3rL773sTaNvl4yU7OXk99v8tqzGXvqAZCpis0
BrkSSql9cch0mz51r9OFbxebFbsra/hxJ5zYZSTNSnSqHL1PYlZ4oBB44+GHZ2zVgojIklYm88Of
/ebYf/hYJxYDhOzoUcV92lrhNaDBNrHlUPg32ru/K+/T+/i5RnZvEso++5E/I/K3hwcFWNwNPP8n
mZkxN+PIRLfm0GzhkUNfrbCIQFp6JVF8dIS/fOdJZWXhOxBNGQzS4Bylg34f8sHlKjotjfeE99tV
svizW+zE2OKe53RuWQdfwQsg+Foaqmhpj7bXwVpZ7uNHfzeoxRWvADwIAOxgeHI4HcZaDoQSzlZV
6nZS1tsi5Q+G4t/6ufFEle6ZBWvcXx8Y9u8+4LgfT1Yf2w1g7aCFO1LPkOTQxdjEVqATAaQ7CpS6
OePR0atgo1FizzKOdFCYVd0fs6kbNry3k2IZ0wPJL/O8EQP1tPD5GLdkRidq1lsQ9LM55WvzdvZS
PVmfxVtRJ2AFaDs4/oizL+de6BtIpR0MG8laW0Ze2urd0Ka3a87beQf2xO7i9ZBj5IB99PTBUW63
+VVmoqRsEke2w131b0G4vlRhltQEURiFvO9V3ECtrUUg/pDuayVem8iVjb7kd5EI8fXYR7DRO2lm
6o5m+5PI7MCGhtCuRjXvFs3k7trYVpZvyVkDMJxUo2DAvBGczwxetpwpYuCGIN0q/OGsLRVhKDDw
qMp+hn7J/zEWVVtVRc298tf4y2DubKlW5sY/2wuSOLOpms1dcV27q1W0s0f7xO7iZOkDSk7+jK1i
8L2m3fWlWohWmSy0ibtFdsO1S8I7wRjbTWsNfOc9xxPbi+PBoaKr+UQ28E6HoMhURVooLibnp5Td
acpDmD33wdtYXabpnR/IK3vqOLAvV8qJ8eUZgeSRATQo99C1pCH57gdr/RrnY4ATE4ukCa30XE1y
mCA7tpM3PkqjrR1u4t0aw8XqTC58qqINkr4csHtQkXXnrb+VXSArxTEIX/f4v25VSolMNcVQoBxr
LEObMFVAM42SlBdXmj3U6MuLANEJ9nG04mZ8PfWfDS2eNwV9sbomp8jOUCJaTTN5noE5dcXK143w
2cricesk1k2QKmaeX73FpZcYL9+/nse5/7zRPv/+xQmT1CQOas0wvDzXDxAuRDmyNImeXChDBw6G
LVFU8b3Frz7IZ4uLc9WOJCsjcLh5tc/sPlK2tdZ7YHjc9WX5WFZrd8gHw/t3I1wcJZAAxHNHsU7T
7uiXqRsao8Ylytg8otxLV74J7hUHuDQgCUWl7Qt7jMUxbyk/y1eStZbUW1vQxbEzFKj0RCoWFHUs
pryO2uP303smQfN5fhenTZd9n6BqeoSVGKK4NS5qRPUPIeLNfYneB1Hayba7zG28SJv+LTXlbSCZ
0VqMuHYMF1GO5oeslpURpbFmBPqpNlGwu5yzwCb6yg5e2U/LSKbsjDBVh8nwBgAM/T4B2ikxs+4e
KBDASdfIJFaWbxnTQP4jMaoRsLycKu6sbquud1YW8Jgo/LphOaPA4AEAtSQfglxiwYwa0fUxhyDp
tnxJ3lCoDlsTHDWgaBaqO9sZ6B6uU11oklncFaFYSySccWqP2+j3VyyOTaBKQdNpQF7E22CTAHwr
5ssSefzyDoUiKL6OwH4YZmfJdmtPFj5nfpiA6m0Fl4R/iJx/T+Hq6Mp9/p7FuYlJjB5hyJJ6LZAE
SuMLpnRWb3CgAJvDNBq336/CmbT4Z3uLY5To7SA1ElL8QaL1IhmyLXQn7VoOrYqkLgulC//IXtLm
Lu8heDJVd7N6LPOQauW+PPvOIEWHyhRnKtDzn6MLFaxyA0kk+CHxKJICneUsFiP89ZUBn30JVJUe
azaKrC8JBbIhGcI0lyjuSf0JSta8ENJj8kIeYgudYTbAmFRQ0D8koj/8X+B2cCspk7nMdd2gy572
WFXGfiga6gX6M9efolV37vhQLk/VqYHFQ8crCUDbpoWBVAC4chua0BS2qKWkyOIWVmStAdHO7qBT
i4uHTpf0wh8nWJx/9Va0qZD6MGZRPBk3QHcD4AednJUlPLNVDCCFucoYcmTakqUpAYYlCfSeerIq
X0ZdLGicWNoI1gnQxIOS+rqitx1UbJm/C/QfM1rr6lC5SKsQhdaVJpEz9yQ+BYR1GiOazpa6K3lI
gqooMuolqMcbAHgMq3i0MxvWgEoqZXD1ACNcthhM0KQBkXkje1WnmDlgLy17UdBWYlZp5WS9anI9
2n4/w2dNAgYGmhBZASffYkkh2konHRR6XqT5jkI6M4iRqpGKnRT7+2j0b8assb83ecZ7poYMYBpH
qgTrtqS8Bdnw1Kh5DuiU1DkkKK+pGr9JTbFTk9YZBydNHiGfN9oqJKGBeighav39FxwvmMXJ4bqK
HYViCHKsy2qLMvj91Iz6hEHrV0UbQ7/F2BS9dBFrDYihlWwjG9lOxi34vd0PnZMvhiHZDgwwriSy
dOWrKGeahPjPM/RfTZaa0Ph9b8P6sQBjfNy/Q+biIiS1owf3+K3XpTqaRuTp0mw2LLI7Eu0jIm+L
Nl+hGDjjcOCOUoh2XBACCP7nCzlLkiybjZB4GRAZWQpW994M03cSPOQqW0nYnZ3737aWGOE+i5IJ
inWTp9WtFSnE6TLF1AFPKKreNMLhUgFpbY/2mu+nfmWIxiJPqMW84YYCsyBB3FTSO2QzhJS8amS2
Gdb8e2Mf/elf1hn7Ci1LqOahW+jzhOqGovU9r4iXJgTku8CsFc0tAC6OFEjWLE23fki2EfV3Hb2s
2ZOPtJju+5pAw7hTabVQqsKSkmLlBjs7BydftXAAupIEo9/MszcVr6O+4cA0Ft2NegR/VGuyqatT
sNhTuar1flJFs0dH/UrJMiszSgfYsAs9geNOUEuqH5tEuqpbVURxY8WMmNzXRSKDDjN+T7rQlMoV
x/rMa8L13xPwUes6SWs2WdEWdZnOXhDcNMGdJjXw7dZeyTPvBD/WcFHIpXA8lrcbvA6ex1VJ8Cw/
tsN1mq6JCnxwpH3ZXScWFo4sZO4o+lAi4mlls8/n2C41RQDPeygM6hp8MIsusLvKB0d2dDBo+zQN
YSIioINCdXS6iFqFNLssASqRdCDPzq6qMBOK1IlYSxzgbCFSnZljDGCaHENWL9qOE92CAhgLpbut
lF4rKmSmp9vSf0oC+X7uU1OqfHtWRlOagOpg6WZuFJc2AOUBuJibqK+9ZG3ZCSQWhV695mt0l2dX
9mRKFgeuUXVfTkHq7Bnam+a/8XSXJ7++P9TnTFCi6gy+CNAAS4r8dvD9vCIFXq04Bw51MIPgWgZq
63sr584oXkZQ++JhNJADX9wcahpXaCiaPL94leLnCdDRFGRSUWAGq2f03IiODzCSoFyBg7qYNI1o
cP5DjmcwfufaS5w/ho22Mp4zUTNnioo3TwEGHU7G5/GMUuK3XKtHD5UCB41eohnhcqvhG6Ln+++n
7uxwFAqq3+PMYRI/m6J+pqp9ykevTx786JCTqzpeuUHP3mpIGf9lYxmasyCIwoQoALb2sd3EFbCy
pVUCDd7q+QtRegfU9TcU+FZliu0qeJCi5CaKNK9PvaZHT9LYCUjafj/us1vm5JsWU1wOdKzDlo2e
DMT4XLyo4bORH3wc6R5A/O9tnV/O3+NXFnM8BlUV+QmeUSMRLHscfG7pYEZWwbXxvaWvozr27Goa
YhgZ3BPLzYkm3ITHBR29rn/QuAbuvEHECNig4g7MaWJ/b+3r3vlsbfE0RnkClpBJ6r026uwc11bS
qmab+s73Zs5EUJ/tLPYomqyDIDjOXywD5q2jHaCc852sAQ1LkbEK5vBS59LDMOsCC3gTSfoFn4nr
68bK9J5xwo9fYnCCcMPg8pIbIy1y3pA+mFBSnh3ZSq320XeA5EA/cOrKKyiS84v529jixVKjHuR7
4K/y9Kwxx+mdyW8UelAZ3w0sX9mi55fyt63FrcYjSW4qauAa0G67cZ8Ft4G0ctN8DZowdwpTkM06
BjEfMIETPwJklFxvdRm3QJnfEGO6n43XSKMXYaGh66C7QavfyqC+njtYRKpEP74/CoCan89dy+te
iyXWe2C1edEZtdJ+uoD0MOhJ15CGa6YWR0EqO7WsDdJ7+piYehJl5kQ6JJd3sSGtMrB+dZY+j2tx
HrhvJDTu8hGFFLIjZoS83LGjrQfMRwRmhv6rtWz1+Y3/eyqXqMZa7iho7fBMyKgNxGHmBP3LqLXv
UU2sWprsuUUxpwjvhgQO6Qhob7bG1HmmXvxp1GxxY+sIPbMuRnsEpY05Rz7aWZigbeKEIxqxpzuu
xG6NxjcDraArG+ns6TgZ/eICP0qbZL029B7hqVVlj7UMYbw1laXVOVY/b9eISKyIUtp70th7sQJd
ijkI9gFVt6GO6mYTOjpaYxBtXvmFihrFsT2oW2sPPXvpnAz1uPdOTmmJLmApgMK7x2vugCXGHZF1
FGjqttJRtuOquP3+cl85OEvHv+trtIWRcvSSRDMNfwtIsGiDpyJ6/t7OGRTS5+2zuE0TX85rSqvR
U7B4aQFkQyDNaJlWi60RkPso8J0Cj0nfZGgXO16wYFF1A9LbQ4cuKOQ4rKQM196Ts7MN/XFoa3FU
1Je5K1qiZwwN7nD0gAGTrco0ZDNIbADXFYiRDccjbUm74a5H12rkZMnNyqQct9TnoAiT8tv+kuEC
6IxUZRT2x1/llpqTJtD/jlYDUf4ITLR6yPa/H+jBogHoISQTMGi+2F9gL5sAn8Z6B/M9qGTEII0r
k3qm0vfZxPE0n2zhvuj9jLV+53GFJULLR1nQisPrDJBHmIJpW2qjE5HWaaJwr5ePECxywl4Nt1WY
XEHk4Vma6600RWgSQSlpGujjbCB0S/TMQ7PbJhi9YWaOPIWbNEyfvl+R49X9ZUGgXYXuUwpgwTKS
gRQykLZUxre3NxHYXcwhpJdZPZma2ltpW92BfcGOgzJbueHObsTfdpcJJh362HCfwt7zIfI2yDn6
IVHlaHyrbBB/YkN8P0zleFkvx0lVTYUvAGYlZRkXKn4KmaVg7LxWUTaJjG5eBT2RsSRdFk0dWHqR
gdMpQ2q8QRsUHLIZyWrlyZfHvdz2T0acpQJOoZuy6AoiHQelyx9y1ETqtntXQU7+/deeu6NOPnap
JRdqtE5UJe092pVWGqJs0OdmnR0KBPffW9KVs/NiMBmsOSA+WKbuC20CjKcwWq+Q+10hBS8R79HR
Ux9mrbXyaPhRMLIJmeyQsqoA8QEmfPIbSyH6jYbUiumX5aFkgyIMkv+owtrqWL4ndYY2zhEYCFa/
oWfxQpuNPTjGrEGJ7ucyeDCg/myDy3hXo2GwQYdSSl7aEE/M2FgZyIUlnV91nL1Ag9oOQBUYUfSi
VegBnepZyHHoFj6/J35hkwTwrYrdlnF5FRy5xRgan5LKcCo2PXw/VWcvdApSlL+mauFyoYAk+WjG
AmhA6Z+grmgaSW4BhOX2QfkSTLVZ9qPl1xDCKge7MXIzaMoYbW/GlimhVad8ha3847L+sqdBlHLk
VQJjy7JgC8ViVa26ekBH5q5vEUfnIlZvGbTjKnCaaPL4S4IAS42oJesmmxNizf6hnLYQzrGN6gc7
3jHNXdqigxv16rJ/9vULNcruquq1zH9ODI9BcFNx5B7fV6by7JVJwRGl65wwzOjCo9SbJJ+jiEye
Wod2XeUCHcmpXDgDBS9fEKHffnaUTkPCKrR7KE1KfbUtlXjD/QHXZ+rog2QZ3bHnNrYofKRWRRNi
M+/qAcwATLYa2kAG2b9MGPhCoJUoRfVjyGNnAkmmpBYmgXKZaXQdQTN3BTqbAR2kLcQmnIbGllag
LbfuXyrVcOg4X2bMDcCU1qXljkuq0/F9JgdmxfdTu81wMktNv6aKF8SKqRQlOou5O6IcNEQEddPq
TuoPhf6L+fWvqL+q58yd+tuk2vvaAXzeZjdctfSiTm+6Pra6Y4o1ajcEmb9ocNV0n9DwCBbJ54cu
+iXxyy7U0GGMyBe9/bMEmFZ7LUeJCdaAG6P8qU+3SRGDuEq6ycmEitRo/Goq/ib3KvSXX3u/dypZ
dtpWd6J6fNGNdhS0ru1iujXQeti+FSw1o46KUGJiiKZrCGZYHP8fEgh3HQR126QwEwX5yuFKSQcR
9o/ROG15ER+QSrfaRhZIsazs83NPxcleWfoMdZqq0qTSzhvBF9OTSOjkJyXv/XxPq9n6fmd+UP1/
OVOMg5IMqTAUv48fc/KW+/PUq7KWt16VJdTJSesLKdMik6D3FbfZdiiA8KAtWir0lKDGORx44fti
bMc7ykPLz5vr/0fal/VIqmtd/iLUDGZqtfqBKebIITIjhxdUlZWFMTMYMPz6XuQnnYoi4wZ97304
56h0pHLY2Nvbe69BIEqnmh0IdseMNnNVG5pijXxWSjS3pRLUWrruosQ1c/1Hr9fr0MJABXUpt3/a
behHGRQXiLqWFbqvWv4KRbUfat1M/hqd4cq0f8sl4jZpsmQ/ee3VgT7bP3OfBTh8wbRlhPXnWLyT
dh+2m75fQhVcgf+ZEHv7M8js5LMWKk9l0XTnRLE3GpPXXKBkBJpwnOuPZamsrUHyupo8sEVv+qvX
6p+h52/KUetLverM9jxaIOIbqxL+6CRcFXKysIuu7VhT1mS06xRDM+b2LKlcF1Ili+bcUiUg2njI
tfixUKtDKY8/4SK5Wdi018dD2UGB7ywu8tmm1Vo5zA20Jc/mSAKoQ7g56V+SFFWput72yDaZnj9G
Zrkv9CrGXVt5cfecibe6eiogmihMeMZH6BVoclALIE2aTEN7gDhsNH4RFLYg2h4UphqgL3CCHNgm
1YnTtbkTIRInKvUtoR8zQ1+T1nxoCAX8i4ar2JTcFqbTk8u7pW1gRRnAIu+nAmGFerD3rO8c2rYb
u1kC5n/7zFAtsy3b1GEli302X32m6C0v6zIBVEp4ZtLDNU9zM4jX6guBaToPf8WKaSBbA9oAgoNg
1kw/5CJWcMi+jnVSJOe2leDgqbtaeM9Q7VHiGOvYoV+6VNj9sqj4a0iIweD8/POlZ0fUrnKIdERN
cx5iK2gb+44CT1jW1UdftsGQxL5mivc2GY8QvA3qcDAhThJi6vigEqO/C3gTdmHklqp0bBJxgPgM
cVp4E9WFdgo7A522DsyqVoH4yh0wpqvIrl2N6+7Q5FtVh8AJSGZrUJ6PQ1Edm0ID/KpemuT37yej
F2FCJxKIBzT+Z88pVmmCpmnMz3n1YFLJKSTg6rrIhcniQvY7vf3+Wk20+FUdHQ+8Cgho7tNr9eID
lhCHAcmz4+fUfh/FBzOahUDwdTfdGmH6BRcjDJSQsTd7fh6l8VEUxV5X1cSBTaGrkT3uUV7KuESh
pIG8lRm7nPKd3R+sXPU7OOeiCw7Bc+hEGQ/Z+GnHL6NxIsXbEEIPwk6hRrmhYPZHNfTFUwb5F1DO
6aLfyLcn+9ciEQtFTRO816+X1cUU4galcKgN8LOclDuj7lcVEFoqRTmVQp4iNJwheTfGdKuSdq3k
PhFiqyPBWPhU3+4m1HAVyyaahaqFZnwLcWkCt0U8qs+0xUqhWdk1pkOiJdzDwjDz3jOB2aKRD3pz
bsLTKL1xaLCN8VJ17zvAZCpIy0h9kbwTqEPP4jXJDVZWqpaiqt95ZpDmTnmKfDOCsoOjvCtbDaUQ
+g69YWSQ7Yv5dPu6+HZbIGxhXOw0tG0Mc57i1JGdyUMmELYS1QmV90HunLT7JLT3w4b7twf7kun/
+wRgNBUio3h362j5zeYatbQu9LFLztpJ+aif+C/9BeTJ6NmgDsQbm41y6A7yz/BRvN0e+OosL8ad
RcpUU7S6LofkbNBXsy5XcNHYhPkPCABsurRfqGt9D1nTJNFyxG2PG3iOz8J92Id6lCZnqPV4GWcO
VDkCRh+spQKa9T1k/T3S7M5Bg2aUQ9UszhAB8Udy1HoZ/rznFJpgyFATFLdqDcDYKIPfIKp7vNhD
6ApCDxDC4puGJltDeROq7vEi3tYCCi5MPjKjcDllvkbULZTFfQIxkDxPA5ZBQ0Z5ksbBibptw2RP
QN+xGY6YKrYsWSUVjGJ+sSFco0WNLEE48L3zYDqkoIiQ0NBFvgJDYntTSKGPU+0D2OsOnYm3aeUM
nPuFes8r5YGqddAKHTowICuXW95Gga3qvh2fGhsaXB25z0XmSr/Ch9Iz42Na/mzjHjQ16k7mekZp
+BKekPCK2Ne97femhOJ1vkc269Si2GRWs4N3hG8uicR9L6DPMo1ZdO90tYP898CgSTD4/L54oOiK
6A90LWC26f7bJMrZaLN7UTaTsorVOoEj/K+CA/8soRYy6R4p1cHql1x1r23pyyxqttGoVFDWlTY7
J+qWkwEinhCHNCpXkah3+6R+b7fOJjYLEWiwwgRPFQzhUHj1vf0S+QlUCy2ngCuqEy2yUb93dmYD
zmJDM5p5m+ZJcoY866qG20QaMRecPZ/Wyknk/FkmvwuUu0THICDZxAv4hKUzPJtvVxUZH+wsQb34
XqIv/wE8BfO7DEez+aFmEA8p1ZJzBIqQjapUrqtuCmJoAnH2elGbY/rrvof4P9Fv9qRLWYzW9WAm
51ACcaB4FT2SEmo5JjMckXHUK5a8NK5uTiRtCmB7RP5GVRAGghGz+HQU3Co/aaj84eZ2RPi4sDW/
cSKmnXIx0OwUaGyQpaa2krOCQhNgPis9S4NVqYM6qrzzfvBo8SNnS+6q1wPLxbDzHQJCr1DM6T5R
jX0f54Fh9fhwPYxwJCCNbJer9oYraDDn3KkhWWjH0dKpvHaBXk59tomGMFKpVPcF6CDWqv3d+9Rt
3yc5myZQ4OLtCF93qd/IzlLH5nsO9veaz7ZTx9WoR20vPZtZ60kQieWfcb9Y6LmyZy9mN+8/2FFa
4uWpI7zhnVs0r2a11OH4Xun42jtfvTaAt8icWgBBLsAjyzg5N9zyKj3yuNyvaQ8FOBTYwkh2ezFu
8iZBUTIPbu/b60v4Z+jZxdSXQznxaJJzAdpEBjW0ZtgxZQmt+5UNzw++bf4ZZnYj6Qzm8VZIEEc/
pDstWvWPwzNEeSC+/zy6+rbcZpvRJ7vuB6QuDXdZVuBa4Lm4o+boo8IelKoyEOfaBrzxSUoCKTTj
TjEQP6UIddrp9rpei9yXA87ORIZqiVUVJoOcaOppDF2P+PO/G2G2+dnY5E0U4i4c8cjj5UeHWvTt
Ea7GzovyyBTyLt5zJmv6EJuenXEGvDT6kCpUDfKPiC4k4AtrNccUhklbI4YgOVLix5CcNHUBJvy9
pTe7xafW1sVEeCUNRa9Y7DyhBmxIQ2ZEciRN8Rhnrta0h4H0jlp2q8hsd1X2BigBsSxXbUAb55If
Edsd0/Bo6slBLfVVqNquZC+pHXyXtZ/9ylmNwYSqXjTIeIdoFRJnA/JNYIwo7XDoJf096Sw/S08J
NHMFymUENPNefqTFk6IcqxTAl4pBQ/OjUFsg6qAm2DFHB7UYeBw3zuM3aUjdDEWuJP3RN6pv2YeY
tRsAeoEygAJ+nwPsu5Gg/RnLhp8z6iLpAeQYK1X369u76uo777IYNruymJ42ndz37DzUTr1pHulr
8i75k/5J/Evxh426Ttflaum9/vWy+haCLmpwsxMpGbaZUAtxvE9/18IOTN4eelyKaFlu4CcufKOA
FvfQwTqgLdZ50uNNUDa/IzzqC8NuHD3Ha0b6SJp0k+WQngpR1C/Fa90rZ9EPhyqytzKUeVuin+AN
vI3IuwVoY9PbHpIepwzTYzsgb7SZZ8GFEMLKDoE0scjjO6m3H3Q2BEzAoAbN204bfuRd+Nw3o6dz
a6E+cj2JvliIWeCQIK5oNSFSht5SdmN0bKxdJScH2842zWC4LCOugDjjmEMUvGj9Xv8hYzfd3gTf
23rTZv/zI+bA27BSCq6FuHdMM3yp43ETpdEOJopOrn/WUKbVrB618AzSzUNgQWN26KA8rA5uUrc+
UYsNibgrisEdI81thQgYHO01YNatuv7F7fu+II4ol+qNVy/Lix89w3ll3EQ2VUfJOQMJICtaNHMA
QIJV4u3FWRpmHq7UHCVkheKybNs1OuRbk/J7Pcu2t4e5Gt4vZjOLN7iOQedA3f0synLSRfZ6+7OE
YULdywtfe2lCsySDjGMto2GUnIkNDVO8LHJICLF+4RpRr+ahFxOafsZFmC9DmKxICm5E/UTvlQ/z
Xvdqr94PPnFRCQxCCBs75U5ASs5Dmy4wj52bHo2gdonimvfNUpz7BiQB2W5q7YBeoOooac3WF3IS
dKyFwQBc4ftCtC5YYX6KpmpXZ7shkdYaZNtl87cN1fhMkxeejlfW/K/RZ2uupYkJkAqirG3+7Hnu
NOVbzxZWfGmM2YJbVVVqkOhCkpM3q340XRNNI4JO3e2NOgWkWeT+ayqzp1Wky1Hd1XiEM6hzaGvJ
bwNpxZe1XJbGmV1MBqdSJzEUIClrPWhYbrIRdZMk94VMvQzuMJHRHsz+kwhlFcWpl6A2hbqOJ1vh
Ww67EZju7dGj9Fn+QYwlncArp/WvRZhdXz1ve9XKpfjMU6iyZ4oXUvCBcmewhs3t5b52Qf811LRO
F+coktTeCE0kIkpmbXRU6kMDXewIsLsqXOli6ogWzphwjymvY/KeF4+ZXgAHweCVCdznv2fMjCrp
3+fImKWh0SDVrWhQhZaG2ieSsYEJ5KYMTX+MFiKiPi3ijZ1mzAJ8TGQFVHaJgXYUvwLHHBid5cDE
D22XsH+GcMvKYvCPU0aYI0Qocja1D20QdFpA0rLVaKMoyh3j3QRzcGhhvFfp+CBG9RDpL5b5w+ih
9l5I5toeAInu62dWGi/QN3eEZjvoOqEBWt0Jy95qrboXqrnSB7CrADdD4gBh7dxto73S1/hBeMbr
DTJZbVOmgydr1Uvz5UY2rJoIktj1Q0eO8Hh37JwCEr2RjdCb1J1LSfeKxHbFYvJ6JYUH3dRSDAuQ
TR0mYX9vGZ5wg+iZHJ8H8aPtTyI63d6T13a/gbYSFHNU2TC/0omLLVkmxVBEbRufs2pXE7iU1Gsp
etKEvLo9zrWHKqhTfwaaxZocS1RabYNj9j/uYE/snmxHSMFDdRiy3yvy0VJPWml+dUdeWOIsURG+
M5Kw2y9/wCwINa1iMzvlWMlt+FAdy3ttF26sJ+JIuqO4zGF+eEzuomAJR7+0wrMv2FlprRUpJt70
kd/gLQnROHes9nr4eXuJr10alxOcRReuVGoNh7z4nEc/Ja0NQBjwuclebo/y3Q9tFjVmSVSGrWQI
iqMMaf4OKjPUrRMXqGrb1w+d3zxRQADhrbFUel+4Q4zZpS8nVDO6dLoSaYlicfLY0QhS34pLB8nR
JVhFNNKhL8bg9nSv7tuLZMOYX/djPwyaHMbQX3qtu3uqnsMOVTf23Fm/ZPhcVGbnZIhdJtweeLvR
qrdBZkC1F74hUt8a4XnXdfchRKLgv+X9lz9ulicMqQzdpoizM6yzfcBHpNcy4BvqDp/d+qMPonvY
lD1Gb1VQH9LVkizLdzTmbCfMjrQ+otUND2c8NU69rwdV5FQrGBq8GU6xyR+7Y+nmz/av21O+tskv
P8fsFJNMQYJXoKLXZqdU/JJgoxAvDLG4w2cntu0sbncxMrxRJ0HYPsPpzjFhKRDrwrVaaP8ADtyl
4zonfNVkT0w1TwOuNLOX3f9usrMTLcl5HqF/mJxlFCEIpKc5NlvVL8SNawHqYknndVjJMsOe9h07
18lzVxeemW14JE1dJv+/ms53aQEoc4xJy6Crk60K/SnpxMpSFxh0X3DpG6mGOYtPaa/Cp47gAaxZ
UOaP24MBixc7NFDEjo7oxZ/jOntvOpSguqFdw5UcFh7GdHbKdMOh4VF1StDCDCen7F4T5p1ZR64g
sKfQ6AM31a0eSk+w4n5QLTT+WlJGwLFzCIppZ7tBqQhKHYlWHXUOHkEqN7VnlZlLpGFr6cNLXWdB
xiXXQMGC1z/AgHdktFBHyAz1CQTYzFXYFJ5aZ+tB5HvkSR4xPutKx8DwOEqRKNaHHg1gqgOtD/jc
7e9zrZx3mZ/O/dN01OIIbXK884B4QcVsm1ELxSoJvKPCsXkTRJHl2zBuCcl7IaNDzc6tCmZN+QrT
s41BZSdvaws9IOD64Wz8BlgmmtWsXt/+ndZ0yG994llMjrPKpCNKjGeIh8CovPYNwjZ9Yz3EwH/2
PVA7sGeSOPA48X2jI7ftcr8KKWoZOaovr0Z5D4dB1sl+bv0sIxT0ZNSRRsM3DTUY4siRB8sL4Utv
9Y2fRgDiGZpL2tYZ7SgokshD6WqXZQTAuvBXakBHzUACAT4jTBfxsJEsCfxUbVUU474j8X2Hh45Z
810WcSc22Hs8FsA8m2GgJf2qHGO3MCFExMcNALY+3Gd/jHjEd7G1TSjxTBqvxsjcxvp91o2bHlVT
mHLtUAA/yUPny1TZF3K9SvLsAJShCLIckq5K60gVnMbg6NCh9AaLp1Eiu7qogwItfsWIPmUS+0rT
QdRSrR07yz3YmzhSTI+1slQWuxaxgb8Es0VRJlmx2cVNcPQ6XufIf5rPsUBXGfhms1qoRF/p9KhA
L0BIBPbFMHKbA/G7tk56waToDN6JP6bS2hrfeco36gg9XhvmbRnTUYRU4QiSLSjNKgupydysQ1M1
XR6GZmqeA+b+2j3R1xD8fZedjE0fDF53UHyVOvwojstCqdejNyFAEtm2qs2xYQ0xBe9TDWdWqVy1
FK7avRAgeyopXMg2lkaaBVZG1ZKmI8ouEaJjmvZemIYw8bD2WbrUf/wXqcWfWc02zZgSred8epTj
QaKRTyrBMus32FyBXZbr3HwXcKRSDe7WbbGCXMuGZupOCsVKTpcE6K8+HGTtz2+ZRZtCNKlRpxWK
bAf7RH6LPXHru+wB2mgrvi3PKVTwneqUPy89HP5F6vln4OlkXbzNmj4zil5HHbH2BndA8zcGPQte
OtLzEAAJvC/dyBtWWAfX9Pq1vaCWsDjvWXo3xnh8h2rGYOJZqw7f2MEIvPEDory1F1v6OB6Kykd5
IgAVdyHC/4sU7M/UZ2ne0AqV9CnuF+vA7kFPSwPJnyQHB68K4nuYvnrN0imetu/3S+XPkLOsL9RU
WUQMW45tRq9x4q34iXaQM/42gmE9LkmhTn/brdFmqV2HF39nQeLpHPUZtDH0x0kgQlNzByoGaIFU
HhwHF87vtUB8sY/nJA643SkpKmrx2bIyMGM+i9Ry7MWe+3QabkxsMrq/3LRmX8ZVzAts2uqu7d6S
Vji3b3+g0heGmAWiIqdhT8IUFdjB9hKAUWMIzWumCy1Q/MNc4MHhymXmm1ppXg0t2nSmfqrV5ikZ
rTvB9X0FTKmc114EwgzDtV2m+qNeKFsdvgs5l4H4TEPXzuCd2TVr0xJBo+Yeg+onU5AkIPunoM2Z
0UcL9Z/YBMsUb94W3LmyRG9TeZWL0Bn0EzSUnFyjng5ojNQfB7Nx8+ydJq2bldlKodyp+Ech7lI9
OrT8YKM9BD0ix6aWB10GR8mRn5SvsG13JOUZMG2Hp3BsGWS3HbudqKRAStNABS1UF/ecmz9jSN+3
SBlLQ/HzlxxHRTtH5eAb+gfExO5jWXcN0J7CyDHs+iCRfCPCYl/ExLfUqoT+EECBwBWL2EILHye+
R0d/5Om2yZCtdx/h8Eb6J9j3BYaRuQ2kDmTYkndJ5YUmDPKy8T4nsZPFmcelPc9BHM+TPS0bD6mB
S2FhzTQ4JWbcT+PEpxmcFg3V0YbSFQbQernpg0OYtONKNTlWr3Ss+oNLj8RkO53/ksKTMBWnKKAO
81sdf9eavLYgZzgK1S3FmwVvWEgwAab4obOJWJqt9bBBryt1wumiqE2nB+m3/ZAz2LKiEalI66aD
yQY+ZFOXR24cSCqcxkwC1WorJ89BzoAVg9k+2u0nbyoXdArPZBhCa6VfIzUgm2T4MDNfKZCVUpQs
d/QBHpR27FZg0drYKhV1UVvzGlVzVQsIJSy31QZkhL9kY62r/ievUM6kayvahrx6GhIYenINBC4j
aMY+qEvuG0PqhRrdmQXs8jACpFbDsnKoEgeWMrg12piVBA9NiC8MEK4SKnJGU/hlDifBlLhgy3k0
gftFcWImkGdIWEMUTWS4QVZt7nIb8mpZeCx457Rlt9YZ83P5BQqISHh/8eZICHTX8iEYtPuSFR9j
yzbdmG3rpnDDCCdI1TsPdny7UBa7mB3V6STwatXGINgUeCNBkNeuVA/UVL+I6oMuwn2E/BXQsa2R
aPBrf9OKU0UB9H5WaqQUvAfbq/a0DNY5pbKyWgnqQLmvh5ZTdZKnacWK8NxnJHMVE29VOAk5zRTP
erI1wO1uJYxYROShaFrfBFOxOIGJ6Qsbn79N9xV2g2hrUPOwjkkqbVrxK502fC/fi+zNJuauJdZz
nzduY8DcE77zHZ5dLD2XcrJqjFUqs4cQwn/l2IGFzLwUeXYh4FCPcFKiE9SBpdflEOvT4XWXAVjI
KnSun5Sh2MRGtzX6yBMT85EM+VrRYwSrrvkhy3bs1BWcmwFKMCC2V+ZP5tBve4ZbHxS1ss7vNQgk
FDJ0ijA5PLEgL5Z3AQQ41xGIpkqtbhqQSlryZIMPmKTqFgqWblKmUMqI93w8xVbojmHvGlx1uaDr
XINPpmGuzLY6yLIe1FL+zJLwSE3LNVFm1n9CHcrh+eAkdGdL7TrDW1YbTc+U6Fmu9a0mCd+UPprk
TQvLbWXzXQvVWBgjugp9T4zu1dKSysci7voiPfbQNUhDeCGE+Ua1wS5Gqd3PrCqoRvlJLbjtSfWx
NEBZ6ugKGkl3VPTgahpTOOx2qGkGsdSjX52DpJaM1BH2Pgwnk1PjQYEiW9S9cfy3lQTQJ9pvKDbA
SAPi8I45Fj5Po3VNhi2Klp7V6hs1+YkXrgspqIMSjocSNqwQzwzKTGDUyFWgWJ0o6aOiUFcNLS8C
GL8f0weSJBuuQ7kAr6SY0R+Jbk/knaBn4VOkNHjq0bvEkA4FG+/Q61jIxJYu7lkyDL/jVsvBMjpn
o+bHsHosezwaDXuh2rSUdGmzRJcVSUjaGOO023Ifrsx1LBzzsdvKgerx53wbwZDo9l2+dJPPMty+
0gxY0gBPTeM2c9Ak3NZF51mw9mzQGLg91r/ovv2T4H2lFRfpdAGuU9/ESKd7gIwcLQDyL4i2quYA
Iusba7rOPOgS3C3JaV+hmkzt6j/jznJZoLbjQRnRPScr2HLGO93eVJZnuDp3xNqE2gcQK5AmMX+3
DaxjXLJe/AXTBrmVk81S27EkA6kTlMQmsgtKXd0d/JldcqKPkQvG0+fS8+16febPjGfJbZwYjWIU
mDGzf07Ej5goDvzFnRhRos6WZN0WjscXn/jiu0ol0WIlpHgBj0eeHaIK3rbn23vnGgLi8hvOkXS2
BiWkJEJJOB8M32pjV7PybQ3mF++Z4Qrg1zMNyGQbtsP4hJ32KBmKxxFWId6l1cNBLkMvnIw8JV7i
bjZqGN02wCMBCWSrL0aUrRP7PSRR0OKC1rSXhZ+/8LYhs4xZN+I+Q8LHzvF5DIyz+pwI4JaDNBDr
8aGDKrY3qVJPXsBPbF0+sNFRneVSxXd/gq+GwT/7gswCmdJDd6bJodTbqXue3ikM5TYLMEDoRAsI
uUWWtFKp5oe0DPLqVFeAeNexL6maz0u8WiCqgFJaow97WdU81Gxdqvx/SBcuvGDILAzmQDRG8J1n
Zwo5pAxAJDFkXh0/cUDZcqs5UBSxyKTaWTCPwcK8Md4jtdvSBs7jt7/bv6gs/VmwWXy0CaPo0IJH
O5lSyD6ywa261YLGrQ7kHtCBh/RRO6c+9c37pSf41VWYVAUnNxWobM7OcJikQxr3NhrD1q4pn7n4
t6nu02b4M8D8OZpp3DSzcHriT0uscMecvAzk6D8K+xfjzB6kSG6YGGQjPldI3VgbuhGwUunA1gAc
HkPkljaFEmtsv+Z1H3B64i1MnyuANUHNGyJ9lceZv/BZr8bji580O46VqYJ4MGBtp8/a4RqC+5bf
wRxSQfSn70sVrIVPOUfBd4o2skQj7CxLumvqA8Cq9sJOvRrxL2Y0OzNtzhOacSyyKiQHT2A1/JWw
xjWlcwolrdvLtzTW7FA0hLAS/tMIZkmNjYNqHL+Pm3iFrNTpYK1+e7RrqM6/9umsDGZGapm2Exxc
P5VorVaudS9vUPz8CpHLFLOrxeSLlZxmf3Gb4TDgCggxO7aJ183B9PWVFQC1u7QHrxagLsaZ5QRo
bxKTdNa0B5Mf3T7a9c/2Ln4wH1PH7z34Ear77jPyNGepkX+9tnsx8iyyqDajSdaqaAgg7ofDY6Y2
a1G+TTLvQlRBH2sBQZ0lQRmCZqOLigI6FNGDNlVV4n+f1PxXFJonD104QCDEwMYFgtIhcQwc7EGH
R9/CJrqa6P6B8cizm8/gwyikElWxHo5bGbzeHXaCKc96cqVW/PCFPbQ/0bQJbg97/eD/Ax6aW9Ka
odGrVYiVjqr7CqhauqiGcD25vZjY7DCCbJrJMsMQ8mpwObaRtpefK1hggxu/ooZjOZpfb5NT5KmP
/93kZucS2rBUTzXcH3n5FsOrNTbShUCztHzzo5jzQRIR0hULDQ9IOKj2wvNnWpxvefnF4s3OYKu2
UhtqAHfFHd70SutVIO1rxZLC2DUu2yWIbC74rJRdWZhCQTfltd7zTXsoDulLix4CZJFO+kID/npg
+WfTzQHovdoXpYkSFew/yoPUo9kdPirsRe2PUNBBWVucbu+DhUWc2zK1k7wDU4Bg61FRsazKS1m2
6k1r4R5Y2Axfa3wRl6t+IGzo0Q0Bkdpl/egY/cLCLU1kFiMyUwysNRguGiCcVPIwtLZD85fbq3X9
kf9nz339/4t5aEpccQp7FMC3YgMmArjSlB3YGvIdDiv1lMZRPuMg9G8Pe42Dc7kFvy6Fi2FbMgJR
M4wx7Gch5SyODLolTNemalfbQiG7L6GxH0Pp4T3PTEePTUeDm4ek5ys5STxjqthZMA3v6l0hiQ0v
xueqehyVp5aCVz+R50GWb6rwvTb0T50Pu1wAcBV2RxYLP4TChxWWQVRpnsrKlT0Wjh7pQB3j5VPx
/wQffrHAs7gECkgtJAn735S2JX2zht2iuvr1HOHPEZsFpjYMuSZbuE0slGKVas3JEWRcZ9NAj0qC
PUQfvd3+fF/X4N+RSlV1CJBAx1OzLaB1/85KDGg28G6I6FlYB8N4GmFvEA/dRg31z3Yo/CxLHwyL
rYzB8BQJBMQK1B4KLdnp+q5dvJy80qo9sN5cZrymPWo80EyWk9RpbVwZEfyvmx9tUwUWk1cRhWjz
6PLsJ9EfNbWFlN54L3HzTUjoilj5SsHBUFICkbj7TNIWdup3OhNyRxjPwJBENWUwm2dTVWUpL2GQ
2z3nKMpmHMgXzlUfbrmPeiY06PCWGxbKT3nafHLIg9mZdF/XzeNI673CUI0vtCKAqo3XEeEW2rOl
n5MY2OHR7E5JQXdyqu+lKNpZrH8quvpI+txyyDDeiaoQDoF3EXYQClTlvoZlHqEfNKGo+IPS2TT3
OYg6VovGAPoGMEF6hjjlCmrsFkoN2krXyyXLu28h6WstCNF0kLwnfMXfnz1LpdwSfdQ9C5TkJAoj
awnCf/TX7d31LTn6e5Q5AE3RszbmqOM+419u02QT6VLqsTfE5+2BvsXw2UCzT1tUegqAGwYiVeEi
IrhNGS8g3b/H19kY6t9LplLYQavTkmmy+kPVOLBIeNVBXYMKiG/aj/CwDaw+d4cRvsTwEiQQsAwr
v9Tzf58bPPspswsF+RF6GURqn9O9+SqDibgp7yDqLB3ztZicz4KkdMqtOLOduis/w+MSs+JbmJqN
P32Oi5g/IIoTMuAklaE4iRpURNSuIYsTCAO+9kjrYQa3Atbt9kde2k3Tnr4Y1Q5J17YdRk1MeVM1
FEC5EF270mv1JVX2Kc7+FRVnE5yF+rJThNVkGEoXBTphMEoq7g1b96hsohm0kO9ePYsmHmUa1O3x
39nXbJWRmiZoqM9isJ08fejr0hnpwgm5un2hjgnbMQyhfDvx5mAnBjTm+HMIpUUYBOROHNaneATw
xtY0N0xNgMi4WIUWW3dyGVhQdnayTLGhzds+lJbu3f6ayheDfLbIiklkSGCBPGCo8+SVDUmaQy9c
fxYdmuaJYyDxkkpPJe9NZbvRAGUcJBAo0K4VY/jd5DEer91aK+2jXJag3spOBafmNmQO5IjQs16N
uoLaewVILwuU5oVG4KOSX1n9o+pil+LqShGGQqAAIG6/GqWdXE49p6eiBL8jAnIv6tGXJ3edpr3G
jXAbKJdHKGDqGqCHyf0Qv/bmqisU2KPpB+j5rUfTXKOdGQ+ekY5QbwukCmqqVuSXauKxEQ/A4Rf4
QJP7LkUXJGOHIhUu6ueYXHTM8hcQNNzBXkkZLIk0JGnQ4RG/KrlGOzAMJrd4lcqeYokIOmSKUxcg
/sdPHWP7znhAMdMRieFCGnAoLNCbax811aAye7eGv5ccMGNVGT+jVDkkkvGzhYhrVVl4BaMXYSRO
LqOinXIwsOB7RKz9yMBzZu8JWAZKDh2yfjWYKwUMLjG27sSkhM6uP5QorrWqU6Qkd+Ci3YaQW8/X
Rqu4YBJ6g7pR2uaDW5WbVNUzjBI3Eakgamz0p2poNnAv3KntXiT3vTJ4fQQh7K5e3d5WV0ITNhWM
e2DUDAKNOc+gKrmBCNKoP7MN32hrvtZXdP1Pxft/fYj/HX0W9/+zTZv/+3/w54+iHGpYDPLZH/8f
Z1+22ziSpf0qjb5nD/cFmB7g5yqJ2ixb3m4IO+0kGdz35en/j6rqLDtKFGcSPV2NQVYyxGDEiRPn
fMv/7MIfZVZlP+v/nv7ar3/t+1/6n0P+md7X5ednvXvL6X/z21/E8/8c33yr3779PxZsUerhrvks
h9Nn1cT1ZRD80unf/N/+4T8+L095GPLPf//zR4bS3fQ0P8zSf/75R+uPf/+Tm4oJ//X1+X/+4f4t
wd9bZan/D3f6x/3/Q5z745G//t7nW1XjEZz4L3HSu4YSggY1/Kn63X3+8SfCv6YkE96OAtzBFBmB
Nc3KOvj3P3n+X5NgsajJrAxgJT+1Mqqs+fOPoNMjAwYJkyZIT8It4j+/79uX+uvL/SNtkmMWpnX1
739+zxUYmDDBvxIOIhQpjvWDpAvKlnWTCogiXwKm9+nLTPw50tcnfw/kv55Mi2LCSTFJCx5iYRwB
lFhmTnIkWkPnLZx/VH3tr+dT1YRWqSEAFFWs6781st5+IMtuXptz+S7toNgbwf4ZL6QY7FOwIML5
fTP9NSC1iVQ2J3wTNKxb+KNVlKMhax+i1ptScjcyWwY5a9gunE8zX0WkTtpUALnJGzEU4+/r6qhA
b+f2R/meNfz1DtPH+pItZA0/8iEvsm6N7mvHAAwt3XktB8Xhfn17BOpo/WuI6Z2+DBHCN5DpCvz2
5LHf1gcwBytRL59E4MqPEGR4lWs9xTXu4/ZwFHr0r+GoPIEhoTfg5ONcuUm20Sg7bQj3ICVbSVF7
aKIecLHeEHp/hTd/8SsNb5xveVKd0rABUklckyq5JzANz2scnX7x3nf5whKdFsZfR/pfPw179+tM
ZLmktkrGsm4vkefBY0GYkiEXMoKAkTuDry4MM7dYqDSfi1uu9jJMeAAFx/GJTRe+5NxzqdDgp0xZ
TRIbrgdkXND+hLrw7W82My+X4smXFeL3WV/LLH5w0wg2YTPovT5lkPmPNdYJyALQVZlZ6gIVH/w6
g2hhPLKuJHyqUETGtVZn68Hoo50akEpvFGUTDcDZNuDcdoLBZfEmAzzI55pzgsbrAIKrr1ZWh8st
LqRGNFbrJs1tRhkPCgCLpMssZN5O4jNWKKY74nWmqgK863Xlqmc1o+VjS2NPMqxS+QmLlRN4eqLg
2cZmUMJv9EllQiB2uk0WnavqNa+JKbXBfmBToHuAH+w7s/YUID77fYfyQZTyhtAIVu8hMfRrS4lK
J6uhbui5ncA4Feax4VDp5FxROYwhhKyKl4xndeQ/Dgl/JEhpahWgJkXVa/591J4IUL61UN7d/qgz
4f6S1375qFAIkAJ1JKwbjWc5PY/etgwX1gvl1P5rI9FQFkKgdNDE2EhyMYlLoUHSBj856M8Q5VOC
in7RANZWYGs3ADKLUA3jocmfouLF1uswkhw+eZOEQSeKv60BKJQkEbosvNsAbKkmwsnr+VefA/6s
aa3bkzFzVFxElb9ORuUXTV5ihbdtbmntJskSOFSDL4QmflY+j6MKeKKyENMvJ+qVOEMDmbBN+xGm
VawLaayngaC65FUQX371WAEcHmY9xJ8cUdykkQ5D2e3bBCaeibT2ZQXmC7XpTRCZ2jfihn1isvS1
0D4a/0zQFYKYqzNCwV9ohhdeE402HI2MVw1CNpow3ShexAwoW/BAYe2pe/Bw42JfL9sOFCEVJP4H
OMqbaZI5fI8Cl6waPnsPmRtPHU2AQmGAW+kJDDNvz/lMuKLbvh6jNl2TYM75RtHlsYd/u3P7yZTY
zF/rjw7kXDz2CcOxLuzkjUFtDAEpjSZORpyZZpI8Bwv/XixO9bD3yTNXbToYrWoMeqYNYKsBLovq
jxHCKNBpNZqiW5PwjiSw0x45M+XrYGkdXD9uaCg68BlCocja4CJpXvlivSPMj9sTMBewqZNAg8aT
l6c89h9uPJDySZVdBPBzpm4EeamiNBM/aABG3vkk1DqcNjVzCMMP0TuAyLgwM3O5Ik+dBVGetFE1
YG2UdrpucQMiB/EonApztAACdkJ7eFoiWMzM1QVa9WXr53GeEjDSEAcZ1iBwEm6l2JDZAPyzUR+7
34u2l0j5ZRQ5TquWqzBK3T+JzCfTnBDLbn9sihDza7XTGgmZ3MljBgUxl3G7zWiPZm6PbrQLndDI
rc7urdpI7M5VFxoJF1TWlfDFTxv6y7tAYltV2LbHu/A8wjfjpN4fWPBSfuT6fgdfdMgKvZbZM1yK
W5+YIYxtvAh4CEg3wSQvZCqTE2OjaQujAQyeL3grbiVXkj0jVhVLgFqml/KrbNT0zlOMMBM2fn1U
k+YgJg8sPGyq5K2CRYGabOWxQidGsULsX9YWOxnNm2HhUOCnlPTai9Kpaqv0yeAprAtj+Z1mhxty
j8ETUa+RHjM/pURnj+J9t5VXcaTH6lZhVkW2gkOVSgywYKP32x/4suqv/Q4qnMn5UJVhmGDCobMZ
H5MTqE5rUDxXwqp3e9e3INzgEDswYceDrim/BUZZQeNFh6nlKnaW2vYzCRpP5a154MUJkA8jrp61
jlqS3baty+XvbLwkhDVzJFzuDF9XVj2ODO9FOIYDBzTvdklNZGaPX3BsX57bJCHBPkc+EoXgdDBm
ID1Dl1LnVZgTLLazZ348LYUiivApDIk3ulBMbCsXNj4LB+VcNLxs/C8/Pydl3vEJ8oXcrKxo768g
1gZRksKsLc2BO58Rmb59e63NRPULSPnLUF0fwPDG40dXrgByTBWTjxSXF8+3n37BKF5ZyZc3/PJ4
QZLKSggxR7lJMl2GKJg+WIwOEyUjcr1Nv+Xs8E25D8Dn2+Z2ZIWbxChXgBIma2kDPIDlr+NH+Yey
Ae3C6C1hU2y1O2VTPMg2HMIW9bTnZoGKcH4E4zA20kbcpCIdaoi6CAMfCVamt6dhbjlScYVlRV8s
hxI3HUCrleihZ4+gW+hCMRp893F7jLnVSMWMcBCSRukxRt4+d2j7+XK4tBynR1z7iFQcCLO4bIYG
caA0o/0E1yhw0rSb+KTilFk6lufKEjROIxhbNDcTjILqrs5DyE3bn6YDrTEzrHZmKy9E+bmB6AJ+
XuNaV2jSiMNTvouPxQa+TCvfCbGyRqs61Gfi/NYnYamkBjwfvy9jvJEMuYxSO1by4faDZ5YrO62z
L7uK4fNcaqYH+/4h6TZ+tcuT0+1Hz52B7HQYfHl23Axh13aYHdmRjcLJnOAQ26Kl2d66dDmH7HHZ
tuIdrr127cD4dte5v/1lpvf9MjbIOIQh0xKAFbvD7ipHcltXNPtN9MAgAqTnJUeI2TVAb/gE0gl1
jrfknXrbPgBXbSWOBq3Aeh+4uC3ZS6qklyPnyuahkXZQxajKosBIva3Y3Q4Gp1Zrl6CzNE7o5Fa0
FpwIojjjOdgszeNMKGCpUBAVyNPLCkMCpdgLr4sCLXPLjooDdZSHnqwhSnbxRuxU9K4OsT/otxce
hW/9ldWy1B2G7btCjDMcFQN8aMdtfl+d/Z1oJlvRTu9QFGAWWEwz6TPESb+vstgPRi9uxdFF1Qy6
CN3Je9Tc4qyu0Yb+me6ZWE9+cLtyR3b1y+13u15tgBPV9xEDII1SpcbEZUUMfShisZDlaAAsKCW4
qnuVEVejAcrpQsC+/v0hVv99OL8OvJBkGE5mDy1cjYOlc4yC3/znG3EaFRzytirascpxz9ZrM9E/
Oh28N13TC/2d0yEDr3+iboJcpcc/U/0JxFb8B9wiJC5o7evAuTvQh19Vq4/YQI9UX3Jbn1k88N38
/spJEEb4P2F0hfsBLOF1tsH9wFIs8K2f21N+5hfuQjOBg6O9gxsmJ00B/zYcHr097Mh9CbV9N9py
G3mVntUT1Jefbi8a/vqx+zehEmHkCkaIEA0Lq1yDdLk9FBtlRWz5KJ0qzKiy0RxilU54T+4GPT83
q4WBp2X595DFaVT86OqEa8YCHq2P7mCgvmo8PgJGpL8mVgjhg8BODM0KjVoHIsZ8OaOPY8T4AYuB
YNrw14anwowapBkU1THFo/bGKCh9QUStLmEEEocmmttM6Ihsa4b18fbrXo9qENz9vnQiruS8tlSw
WyQ3GdZef+TS9996tEpFmqTocqXOEWmIj9KCJ1g8gIC5tJC6XxClVyZKpcJKlHhazPrI3Xlg7N7f
R2y63igAuoIm5f/RNPvXlr9oH305kwlMnPJUwdfIfOBkAHNY356bmSClUqGkTuUi9aCL5IqqCh+L
bRgsSPDMPZgKBQPEeDhkknhwfkyTtVcvlF1m1snFhunLRJRCkxAlwMdMAzduAp0B9atYEpOYezh1
QyhFvxK0KX6pUC3mEx+V3LssShcOhJkkBEYw39c4qwABpk4pb+K1GwLjhQCK5UyyauoGurecpUln
zddA6IfjI4etrMCthTvFnNMza2gbGqMWOg23CcMlNtTMiYjW+LdML2zCjBFK/KBGOzbZTy+J9Dzg
VzCputC2M/apFhYPh7nBqB3eQlIib5J4cCU94TZM+CrUmj6qbzWUagAWgtinnLzEyAYGXM9SeK05
Ksg0oXl7oc98WoUKAn1bAj8d41XDZOPF737zXDIfv/doKgDUFZqrcP/FlUkAlKWGllt8Chl+YdXM
HUA0KCUGHK6sSr6fOO+wW+71sQ3gCwzZv6zQC06yKmR/7FTAY5/4oXHZEi4DPnBEwoR58gGbBHKa
5+2MC/dZCpcamP8QyPqKgbAwtzN7/dJa/LInR5mr5KTDXg9YdI3IGu6I+u2pndsytIhWPyoFTFvx
6MzKzdrM9qJV3itgQEVOrAOcw245nMCJme/ChXg+Rb4r4VyZXvLLy4hj5lVNNI04HGQQX6EDK+cr
Caott1+JIg//CuU0Yq8g5ZDKU2SclFRC8U6Ctl9friavN0aFqXEApWEhegdBUW+50Uqkn6nywHU2
hyZ9mGhm3b2prbiO/H0Y7cQxsfi6NiMxAGCrXhessgva91JcSH/mZoMKWSVLKrjxJIM7aa9k40Oa
fCRcDQX3JeWjubVDhSD0LJuiEtjB5YBc6+s3pluAocxdMGj8cAzgcxCy6eA2Blpz9iTQBYUZswed
sjNL62krGKXT/N6xREOiRw4CgEOOWrHSwqui/QjqxwnUtrBkptm+siZlKsKEcd5DZx9fobBgx7DJ
1yWU2dVNfoxWoQULo638rD5rmwamPp7+Fi76ss18HJm6wgicNJYlIKYuZKINokqGytcL22AubZrA
XF/3WREnwPwWGT6PBUti6OJNnEZP3/8vSI3TGro2bVQOorUiU8mxNE1bb7Jn/ox2t8Wa1T131hY+
zexrTFP3JVwwgEMMnCpOYwBD/VTdIfBaozWex+UxZm4CtMixRqIagkpe706ibmjcEIth0QpIGL0B
dYJv70B6AFkfQFBXJqWV8pnNw8Fi4RVnTk6ZCgG5lPt1WQOx0CJIMS+QsoHrx7i6vbTnbnK0BHxD
8lCC9RYCjNPbvSmYUETAV2qtzVtkNvoS+Hzuakqr2rcD7gBZinGmaHBgdAJDyNFJwUQsUb9eHGbm
1iTRaYYHjVwum17HSM3CSBzFgOuOkS4ydWe+xkVS/8t6g1p+mJfAzyP/PfYS/1rIb15bPd/+GjMQ
Ce6iovvl6aUs/LnhIThrFOoLU0Tb0L/jukr3K/8uK4AxLQy/3OOEAkmHWIH62YGvQyCC4KlQ+4YX
pc8B4/NA4hYGgLuQf8j7u1E7KxAhqrmHgQD4APiJwoZuT3qLYXwdvhlrVJwOfriW1VXDb+JgWFU+
s2NKzx4UCHepAbRlkfCMm6EVDaY6JzgsPKWG3thdyS68PEVe/XUwS1REqiUlKdW2m5bI4JR2bbIG
gBdW5qCzaBZmtAZr1ZCMEh2P29N9KapfCVASFaAULQwLyBKjlygmG1m59yHzEUiNHTc/Mq+wkyAG
1OnVX2zwz8RziQpWQc/WXlqglgF5jTRdicNSMW8mTaC9V6KwY1NRY1D40QdjUqIQ3FH3N4CQmbGO
dMFNcFNb3y1M20w8lKiIpGh95HsSRsuswhoM3sClO3OUE/vi2dvtRMGHnd+ueL893NyOozIUyIJx
Qzwti5QrdXnAu8GfQoiWYElz+T0NLRaSEWqpoDWirwM5aZOYxS44qGvxmDjJjrE0Q3Eg/mIldrxT
T8EnMvpsIfhOx/iV5UdDj2UxTyH0O/YuB1ynCM1HNMeMrnyIuZ+St6QFMbetxOkrfokpMFcQcGtB
RXn6Vq0pGpotmNGqMnyrBhu8WAOr5xA3N5aK/TMfTKSylkJhq7YUMaHceFQAVGALwdDgM3Z7OVDC
Ub/CBA06jgBsSuQI7yPf9Wa/RTXwPT9AWL8xm3V1HO77XWos9f4v2LRrn4iKEF6cA19aN4OrkLc4
zLayuBGSyvSGB1U+j5loQ48SQoaNTrQaatHyrlAjo5DkdQjhyUxCXyNpnCSI3GLgsGgHu+5DU9aS
Ox448KT8EcSxnqWffb+C35rCW5wH+lAqm23NGiqEBEVSLAW7uWhHK+iILdeqvIDqSlLJ5gi+DAz+
zDAHJzJ+JR5nVMVHw/sOD+88ZYCGJWSxgrgyPG07DKM+NNk6g4WdJrxHfLgOusgUcrCOoDbbc29V
ufchodnXFj+xSxXJqkmn9/K6YXyzS4kTQDmswZOL9qFgj1oUW1Jxz0L00Y8/hBYCVB176gfO5vz8
zochZxRzNgvOcQCsv8zINgQTgMpvDTYsjgIURmJWNKF014Uu7zdWqFqk/Ih6iKikYBF3h9x7YuJj
i9mtcHPMNIiC12BSpy8cjMDzepummyrmdB7U3LbdSiFAmPUpjnO9EcA2UgB/BN1G8AGWiM+jdATD
y+BUf0/gDJcnIHoFB29QjcQXrYiV9o36GPp7rEmdGyOrgjyd0KzFKjXiODQStV6pkxyVzMDCB8KY
BTGVDNVj7rEN1CO4FEbMKb93D6K1nCCBCSb5VApQq22r7ML6uRIXotVM/YhWqwIgv5CGBNGqjSBF
ybG4lnc2xASyDjqXZWAGebLp1N+sF9HSXp4AC5zOG3o3TV/AvZKSQVe6l9shZOa0vPR1vkRElQuh
FZlhU3uQ0vMzaBBmD0NZGHK35Ps3MwINHa+alo2a6UypxkNVvMrRugvf4qWiwAVydiUq0ZhxPq0Z
0IwQAqE+O4lQG+gL6gU6TsT2LcaQLM7pTEiKohsRmqkBWidc15dy7LkDk4ZQc3EYC1GO0YNtsK5w
I56uDdDbRD9Es3K3MCXnZTAFAz2R6SrMLCzt2bem8sMOpHNJkFHnQ5wxB8t3i1O4Cgxf/6EY/LrW
22lEz0DcNWUbfg2rZV/dmZP6b0DpPC+5tPThFQzAeq8lplxg4tnESPsTGZIlLaW5EE1DpEumaUUU
lwAUqp8hF8AWR69jdTR6kB5IesmBKhQ/hs3P2/tg5qCmociZHDWocqFCk6RQHYW8tpjZQP4tpYlz
k0alic1QZClkPQdXW/EOZ4tGbEPOFjTnfOVvBYe3L95OT8LD7beZyUppXDEXxcIQTP06Nsz3nCiu
6hDXhQou61G1CgTfGNglKZqLGtq1DUjV0uUsrNuYR5hVhK2Kc4/ROJgtHdOCMfixtnPtveu2Kjwr
0vTA4rTCWQdoMkw3gEaGmpE0QM800NMut9kODk0QYUTNSmm9HQM6wGRgU+LwrRrZTBTOiqMtGOP2
7VmaISlwNIC5l/tUUIFVdRX5h9RXegWB1SrhIV+tGmnwDjMww+sUneQBnFju+eQg5x+gxUJNcYBX
KrgpYwR0XOGiLKlXFRQkGgtCATrL3Pdwl2RXHiglt3/qzG2JRkND01ottRqNPRFAP0YXFpHDwvW8
m8Y+j6LnQ3QA17DM4jfeBiHEKt1w25hQNDRyQ1zoks8cmDT4GaBINVY6VO/y/CGDOD9rqaERjnbP
rbJo7WXr35smKkUNJT8ADxtrcfTWRcnpkNxd+ABz2S8NefazMiw7Bm+gMK9y+aZABx9cvFJ7jbO1
kt3xtV15oGIq0AV+HPjIqv3QyUi7SUG56MNkn7bVHppDZgc3HQKqReA1zyLz5lUyDKYri3jQc1fj
Q5bYkgfacapBkmEDyVACUd8GudXvTdC0DL4c9zW8OKDGwY6uxqJo4tnow9x+8AzhgruckF+e7MX/
mZ/cZB3UK3B9jDa1y+37EwTgx327QS5sgkOtp464ZwD/FA6lDbOehU8/E8B56mqsBpA2aaZsr4l/
ehXU7/K13xxvv9zc7qNCnFeD6xsUU4hTf6TZkVlKvriL5dOV4EnDkseaDZpRw4W+5HidLzPw409R
95pwhyA2hAjOP2P2npZ246847xjnr3eS7rEbQT0P6aYJ93H+yPmvQjGAQEUMoukt/kcZWYcHjQxy
pP7wM4abdZq8xV1hwDUeYNOXvp68BQwJkuGFQ/xUF6AxXmuZEaqNycnGpED+M2vdsHyQfVzVvNZi
oHZfxbt++PSYLWwqg/KOk9CIMbkc+aibpzt23MWSWw+fdbnKRZtjXmBjHkIWp6pCu+yeCzVc+1H2
qHHFkfGjQycGlpTAbEfWbK7eJu1KUaI7CalLRTZDYfMPpfwydAdCnobGAhlLI/eS+lqX21KGLcIT
+4CAgptOCUUt2VYH1GmhmgkivxoAm4gNWp9CH6Lg3l7qdyNxRcC+eztoDjL0veUd6WWjFlRTEDUd
OvsG7BQqFOT9d8ic6AF4pWH90NWuyOldYYWwY2r0Id8W3QnGzGbjH9n0fky3hbdmmX2UrvxkmxeH
obgPi3Ucb+WAMTuZ6L1q92TNo/RKrMmmXesOEe/rY3mORDcXPlLcjGOyHdP7ri3MIjfFiZFYfcDU
Cqr4gqgaUq/soer/PHDpayA/wQXNqJg7vL/YfNxe3DPYcpgWf48JhI/hIpp3SNA3lYXDz0k28aF/
igy4VFk4BhwRwvtLFYvrBwFLI9GqoSdjOE5tfgPtIwwW3yvvzef4JJvaLjrCbs0NNuRVeAmcJSnv
67kXS0PUglYgXM0JSO0icDQKVH0H3IWVSZBPVGF6FCxM5PUIBLuL7/Pod8LQqHWAtr7Wmc2QGmL4
nqqPv/mVptj0Jb5m1SixuYKv1Nrtethnm2TTI3vUHMEgrroaVuFhyT5xhm3C0oZYTOb5Y6ZiLNYY
zWTFPHUOUF7G9J/KgH2YAVCEzhnnxE4hSx6aoZ2YqYX/4sLBmLdfeG42qYy5F4TGhyIVKmf5SynW
8NEQdH/x/jQ95VrcpdZ86wtdkbE4zYNtb6ORhR6MB1CiZnyWrnZCGmph+xkQlQexQrXCJ6ie3H6t
6XNdG5gqCIoJCl5Zj4E7fhNpu9FfqEjMtfIvJcIv66MAkTTwgx7rAxRFDWlyCE9mEfYbqKUKSEq7
4aEbV6S450Z9J4xbRnlhpB/cCDQmuw6yRx9VVpYt90EKop3yGnPV48hABQZueQVcLYRyIZGamwBq
l3hsDf8dDuC6pG+hcWez/svvzSy1QYoxFAgBrdYdoJ2fDwmEW5cAiDOKBdylk/dlcsNCiJqyqkeX
WUm6BC5Cpb9PmEfAWN0QuNYSdf7oUl34WKocXz7ctZVCbQBVTlNRyVGiBOXb1J65Vv8jPRfNxi62
yka1q0O6WaoxXUrg14aj8qcoltM/MJY+kMhYSVbWvZbQ0NPw/aFxm6fvuXgMIUFbRgfMB0p/hZl5
xww1UzmHq07w02N3Qx8BAw7W+ojm0fAjH/Y9Qeuog44WPCGq+xx6m9Ve4+H/OmZ2CLZ9G0fmEI/b
sUzWLB+YirqPerhasbzTie8N+x5UxxF6XEAz+AdJ2Ach0owlaY25tUjldZrMDFziTXja4iQGLgqG
C7t8hjPB0YwS0vZcJPpY5dNymcgrqRlZxMxQofHQ7Z2QstCVcFoHikobzxDQXF5SMZ55KZpjIkiy
wCTTjW5kf2TBUc64hZ07U1RgqdA1qHHONIw3uMKPQXpqMkNSO8d/4ArJVhZB/9fDPkeTTdIGAlZd
NSAZmWQNB+S/6VOLSHE7Rsw1gFgq+gRpILCBJPag+hZ6GSiu2CmhoeSB6WOQQv1ENdphshp3rjI3
pFLQkyiGrRK0aUpIp9X5pLjOvDaVhO0I/YHbP2tuZqnQNYJoloD1OLiqQoxCAc/5iRtxfUHSSPJ1
dH97FEps91e3iCae+BC3FCUOx3oJuolg14fyEDrw+FrLdnNIFphIc+gGmmviq3yYCyVGSSHkW2ym
3hrSbPTWUIi0mfVikjJt0isBi1bBDBlmHEiETFJ4rvaKy60E/Ne/iw/JJ9knRyT6q37HrvKdsoZ/
z8PCHM6tTypkZEIiF0yGtyuseqvYE/OtXUUgColIiPhVvIHP1pI07aXA//dXhODn95yvZUmTBw1e
US4/vDY3NPms9iJUkraR0uqy9qJla42g1I1amxjcqYFsytGn2p8kNHlGmLpBI86WynTr92de3ghw
ZS36XQYzYK0aYBD1LNatBW0UhilQVQqtLt3X6dPI78fsGCiWCPUUzhnAwa6iB9K9DdkS1OZ6jGI1
6rARMj6XWb9B/wR2KIGgWaqyJCl9/QOxNHhfQnNRk3jkjbLwko5gQYC4oy41kGfiOkvj9wUpFdVq
evoU13t7tAcLcsR6ZCFTgv1jCbBQZwJ5i3ygvPQa4sVW8syc0dh+Phf9uginBK+A51YdGqWyZH89
ExYB0P2+0EIvk3rIYk+RAa5Y8PEIjH6lmio6CZWp6nvYyeN9llS5Zi5kNNBfYZGoKRlwQ7UN81+I
cIHHHxncEnJ+bqKoGN9rMJ2XG7xM0ry36n7wl5Alc797GvBLFjgyZQm3uAaXhrVkAxlrAfnqxG5r
oJqn/0TbdedZ6iLNYvajULU6dexR/Wajabh8Kz2DGW3C49EG0dbi7Wpd6jBXtlGERj9rIbhN2+9K
vKFJAYMCmQFBIRNirNIfYDhuIbU1zt0y9O160Gb/jvKXSnaUMcLjK6Mfen2b60RfaOHMlBZUKjR3
UPCDKy+ezaIH6OufL/vzEjrqshGuzAwN2feqlFFzKFu4nQRPWzJUusyRN02FkFHsP0nirgrvcP+y
1AxmFTyjDwNsjmUPFn3HHDKCcODJnFQ88vw9o0K7Ktkl3es4vLW+mRTAG6uwTuxhuqC1r2Li2Sqa
IDAo1UsPkpU1mIBlUO94LILwnIq2DPBbuZbavcBv2eSQ8RC0GhmLZZNNOMLDkQAJUKP0XTz2Va9Y
USBBlHpIRYMbJd8YwWcfoabO+PnaixKAM5rVAJ94nxOSrZcBy8mnm5yFD57b9yjAuYG/qmLe4StA
5bieL3T8QkP1Yyv3wuPYZS4MDDNPWQkEHvHjIOil3KwzDb+wgIigwOmiD6dESHOknfaghbIEXocv
rzJh6ePM4DZZhbrMQ6qzT0iHD//8+v7gW59P202gw89hqcs7k9KwChUeM5wyQqCFWLXPr6F+chxn
e/75cXvTXc/9WJqwIFa5VkAMGKiaUTMH7aDEz0UXWEH8LqYf4+jcHmUmdNHcBan2hKIrQHhJ8wqO
7vDzYYBZIWgIyqd4eL49yOw8UQEyBKZV7Ak+hItyrV7pI+ZqRHTcpMbCbM0g6VmasRBxcF2MJsxp
JrGG7yW2HK5byAPEJmNxZCXJuc6WUIxDet/jGJ6C4+9drMCQ+h7+mYqVZJFl0MMVasvXTjmRF64l
MzmLQqVDRdOVPQuevRt592oPsXUJ9pfLFi/TD7wWvKjACMwg33MNfrjMOb4N1IqSHYL78IEf9/Jg
/0wg3GveXgEzL0JTD3hlHAK/90FvVF77FOUmCflj7y0Vzy6N2StvQpMPEq+oujTEAoNFnc07wRr/
nIqSOsyAYFQFF08zwPVaNOtNCSI9lPlslEf1twj+RIy5ZH8+c9DQVARmyPqI8dDM92BbCtUlMxTu
+h5EOYDWOiw+WSZ2NSwCIeYmVf6+7vwmG+W2AjSBFzZ8N+ixABcy5swwijGCHZfAjLaIU0fKS3Py
kshr1mS91oDvTOQtfNe5nS1TOZUAm3c4UyIC1ubz++HhdHxR9fP9wqa+QEeufVbx+xuWpO8TLUcM
zFPPkaB2TbjHQCB7IX1mtc8+G4yorkD0CYxUlKwcB1E8enofHxiJ11VxMwawqKwhVQviqMA9imoP
Wt+a6X6k5BT17YsWeHqkya7Hte9d+xZV94BBsOCEh51Vjy0819SF2+9F3/Bvr8JrdAoVgEPgebnW
uUR4FBgIFALq4EFJO1E/WoWBPNWqhN4k13N6ihWiAQtXDz1oU2hdaZs8kvUmeSO8CBAEqWwFUh4c
LKxFj6xIho4JmlnoVxXpaAzICuq8d2RoEuZCrmvevTagoMo4cceYcs0ZHJKA27t69utTmSiBc2Qq
SCWu2txR4u9J8cJ7lVk2MqrKZFcGn0y5SyrOKFunEdYhf7o97syhRbM9SCBBWoDgxpMEuwbtGgm7
Or+PNbdTf/dopzkfg6TKNVY31NL00uzNUf/8/IGk9Hx/d/sdpiX8t/UgsDTXoyxJFceC2rsEGv+D
f6qZhYb7DB2RpekdmT+GitddfvmUrhMT+jg4cXFBQKFR1lMr1ve4s1mD+3vKUCzN9ygghU0AfUGD
C9YXbPrW9+es+7w9TzNBjmZ7aD5sfVNhuuxIJyKcSX+Wi4XcZ+7RVPys8ogldTxCG4c78GNjqsqp
TP2lyDizSGneRJWU3SDxOPJQ+UaVl9jjSp3g8s6Pl3NgMWv/wByXCkJzb0LHyWQo85bDB6jbjUAe
6nhd8Ofb8z/XBaZpE2UYlzX0l9HiQD7PdgKMnQpdYB9LaIWMaWuUTa8LIeS6QhHW7h9aIRpJmm34
Fl5d3LhwA53ZLTSbgvx/zs5jOXJsSaJfBDNosYVKpM6kJjcwSmit8fVzslc9NY+vzGbRxqpqkglx
b9wIDw93M5J63O5oPJovQvVUdPf//e5++71/JFiJmEhWJHFzcv1UKtv4b44esvkLE1P8c2RCndSy
yKsSRg37r3UHnL0I4pknHCQUbvENfY3umt5vtJMaOuVo19jUUA/ONpwxffSqzo/Mi5K6MvSzOBBi
DKY8dXBz5b1qNvkhCarp2GQ73XQNRhSszWA6Yer00SZLfHzZ8ctTLEouGxqH9El9F1ZBmnpD7OD4
K8RfrbTvw694tIUPM913qTuotvyYynYs+9ZyKKyHFE2Un0ZzNQMxCg/uEQ4W8jX9atXHymsnbz5P
0ksNKETB0G/0nwZqG7Q9hBq1rZKe08RXER8sTLvDR7PvWmc4Tf0hN52RurCzG47X2pbhll+wZJpc
qA3SNrrMw6UM7Xo4Afy19S7XvUFpN2s1bITVb1I5aB6U1rWuEfYU6ozKmFQdxqflx1BG3/iBGSi/
9NbkC5+0NuvlkOt3elSyHcjHHG1dtlL7aVgjVnWHGlm16mD8jI3XpJs83aWXKYK+53Smu26NOwR/
muai6Z8iP1bIXou8LhKwD01k5yjsCXcmzkWl9l5f5OuwSRuPDdE+pFVAxkcxa5bOKturaNcc9N2b
kvoZ1QgHcuPJ/Gb9fui+TGTNQ5efS6HDwJm1YYwUd1zYdKJxEtNmzp3xAfHRmQEC1Ic7mN5bvJXk
yb5ZThbf02S5lvEysy0z+RABla3aRsJJfhdBnkM2zte+pAqJCEf+6HzxoGaOcU0Npwysg9TYVulN
yEPKx9VwovE6NW/ZhFTFYYmvY7dp+0Bokdq0c9ltSjdZvVYIpmu32MVd5I/9yxp5ebxBkCF+jeDw
t5i6uGvlTnfl3npuzHMqObcraDZl4akv89sYO1jpTBetP5lIGTOSAGqgY7g4uUa5lSzXUM+QRBXN
a1RXew5jlLqbk7p4a+Ebll19JAyjr95CgZcF052FQY6E9Ncy2PK4NWe/x96uhJeDT1AOw9lyptzp
q60+B7MVRN1TyQrKdh03fQdttGs/w8LFgAWBC+vQh3ZVfWXVbhHtYZdASneX8imj7dKTPD2F4XGe
3ao8muq5brZrGNlNeu3o4Zluivh8YafZpqwOceaOkj2aT2A+2jNoe/yiI0rXbDBiTj87Fn/kCIz3
rh69zqniB9k8thSeo2s7OHHn1s1xaeCeuDMrR7uzDNvqN3CA+KsQ3Wk+5CFcVKR0U0v4ofvIXOvv
+UuGNq2xnQy2XyD/VKh2XIoRx6KMp2FHz9YHbe+oxUHXYSYstO711ZtHthMv4aB1D13usVxlhJm+
qmkb8q5z23pZlW3T2OJwbG8X7PAB8csofdVdsOKi84QXi7Dw+DtpV3znWyPZiIZDZyf7uk1iLlde
RRN+s1u0ftOrTqOgC3MvyLY+uK30mCy7LtsQn8LAjL91BKWr+GtGGrVDJEKzEzrAiS/j/Fmz1xJn
gi11c2U7qd1bCWd/8FrtGMkbBAjQ/TG7TVM4DVMtFs3HUzM6qDuwhqbhXONIxhwN3yPh8+OEfjfc
OPgVOJgtJyqReLuu2260DZzdpMzp0sMsX5Fc1IRtVVwVEwmzczftq9Qb0212jT5TEyOzY6fYqkIU
2GgHY/S5jHrYpZjOAm8R7PPtCEK6NxXHpDHeOLICy5l5HFtbgiU9qdkm1b/CeqE03I+QPRm7ASBu
nlvELwkE3UuuuNglFUQgxwghDSHUGCgGit2+iJCTaevvJn2GyBa/9QUXxLS1bz/3PH4NTwVc3RXl
eo/rss7i0cqPjeStvVMuT4YSMKaUfhj7aANyPPq9An/QJugJ5aOI0uaParjteYCj1NpFoAr2+DkZ
XozlDmMK1S57j88VKzsLLBr5szP1mE3vVGNTpJulPa8pjoZveWj3pb3K7hqEsrM8NsyAT/dGe1fM
u0RALf1bz6hI+tw2l0tjPY6Q+JV9dicc8A54QO/F4Rsx/jFupyQp7PJSUNzI9fuaH2oNZsChbT3t
zryOz/HXIu+bOWi/MPFhn6Oc5k6Z7gJiArVqTtnXtlazxpXWVuOMySkUHNvBBT9yJo0Ehr3fW7Q6
LcKLqHnJ7WjoWvyW0CmOSr/LeZlcaD4QBfV2k8O+GxLihTzbsrxv28wes2+jSU4q3bCEVF7Tryuq
9uoYOnqucwa/5/NG7RO3H7SA7v+5WNxOdBuaBF6q3jf6qU8+k+xpTA9adB9G91F/SMJrWGwG5qKM
0FuGU1U91tlJNjdFvp/XXTU+cNx7a+OPottanjNop1E4FsvgRBHXSojorIO69u5qnZocARbOREai
ZwgYc/ljyq+r9CGHr6a5GcPXJXyVhp+c/2dIG3GovKQad0t+yUKvMA6x8akyjFDvKhlic/RFThKL
gxtybbJJ0md5RXSuGP6dE9Td2FaKeAopZPOqwNfpkU6FHwlNkHEAG+E3pnX2jP7tAK/SfFjDYybX
x3hBAy6DbZWV23W4ExWVK50261xtLPQVx02OLEa56evcqdRpq6qcIx9LhQeA1fjrUN+3bIyypNKZ
Pyah2wJreT3PmQNf6HZSIwbi3G/QvtjisGVPVuFMpraZxdZZcn3bDt8h985wq20k51yx9tI44eiO
iERuSM4wEHdVDVsL3W7FByXM7F5Q7FDQD1Zy0dSzIV5yiXjDIWAIJkoohRMn6rE2hXPcCYHZMyaw
PITgd3nKGdQfNNbBlEsuXqCtIDlxyo0AvRf1V4tvlNDl2IaCja6mqyF8j++onXPiRqHqRiTepcZM
mTDZEgTRNi99aTiPE7QmKn7GboI6+8yxFVdTfde04F+NaU8tryosMHR8SwQovXllG8NoF/JgmxHH
rNY4SnvIuGereFfLn7Ka3HGQNwYmV/Oq7MvkH3DJyGWvG0lHSUz04UHpksAa3uL+bJX7lLaBWkgO
BrlRar43Rc3EomQbdermZurJrenX2VMmV24yXEW1eU6M8X2xDJaPcJzrSIb/aiJDS3zjAAjbIUjF
3Eki6VUuFRrQ0VOkGHY+c/vDUWFEMI6ETU0/JI7ZbJkdRZmfAV3DaGlXlN+486EpnWaOdxU/KPet
g0vXRm9DT4ieq6I5jKmXZae1e1CEtzK+Thmbl0HKtijot9yc/naN2J47azvL5rkJSw/tGt7jU80C
zttHOX6OuedxetQ7Y7OECJxEnavpLzGbVI5Lz2KcVx8FO1Rqdy0lSNTZJuaXhyoHqrgRlc3anWSB
sbTbP0iPxj+QiRRkpunUDE1GFgBUVD0mylvZotOP9oiIspDwg46OXTVXSTgb89tQf/XaLu6DoWi3
fX+to88aS54wva+MyNel7dq+CdL3bBj7+BYAx2Ot85vG0l/CJyPeS8axTWlYK0+CPDmLMtlq+2WF
O3O9k6lYQVZU4VAbu3y8Cgws1JlTdaotpqOdL9PnCgc6nFBcn2F+6pI7IYKe7ZT6dUkvqkwhwSh6
WHwMAzGiUW1h/pnXk5w+jdJl7Gd7EiY3QY0uj+ZtrZAZxoQu62hoqVukCNMt3eM4YsVNzAvHrzw6
tQygMhQ0jsBk5rGDsytWKEhKNNJoqVc3aDkNS6fL7vtK9RrIYPktBeQNLHNy6IenOb0rUCbPD1IP
93sfzwlb/vYuBuJXCIteeKrpOEvvuMMU0aFcn1b9os6PmfBaMYUsfFQJbi37vH3WpddGp4GlHFtJ
8tvmdULlTUfuamlCL0SEXf4W29geBvW7i+KgiKNtw1OTe8GeNPJ0smU9FfZt/x6Nglu1qt3lSH6J
VmDyVLS44IEaW1GbDgVcorUpvWZtzpYJcgeKjglIvO2VbFNpW6s4W8pgiyzBKJnZMxzLVrcRJs2R
jclPCJMZoWMiR16Nu2a5qwuDDfJWxRBEFm+QRv8W2ZecHTy1pwpBaxxXgsoY7ST+ycJ9PDCW/baI
L2my15anXOHaSGu7KN1E9XeRXqf5OFOjpJ3TzwruTIcmJZ5PPI8UF69lN5H7yH2G41/tGkSuJfxK
VapGTbJr9aPOQPDQtq6qXY+rhqUyAT0d5fB5Vs8JKhvVNp0YCCrO6oAtIbMQUnbOsRbSl50kVKdF
GY6FMAcVwKo8xe7CILOR4gVdrYx0LrTE+8Zea9mfq+6uJpkauh70FDBmzT76uQnw/zOkgZQYC4+w
ORRYPMvqpwWhJZRqr9NmuzVeY9iNSZK4Zo9DiCJ4cvi+zD9iCQFM/pSlrSWRXqpHRDhPCjWLiqgS
XeFd30H9rGenrbFsVTeTlfpT3zuSNDtpvkcqizHnhaOEiRf9uVFif2xEdw2/dECAnDS1UtlR9ZPe
7MrqaTDiYKUWEcFX2q46T7dZ7x4z1PBUh/FmpIQYewFjRstJatkr9P7eNGLcdVQ2ouw0VLNrPwVy
3vh63nsiWeOxw7O9VSTPBG9Ie9py5AprvAHJtfDxNpbkMR4RDLJ22XDUFjbNNJMvH/v50ZpOVhHg
67vR0uiSdxF39YTmIcYN1Pmp4lPqZcp4SNaQ8XzI351woIyOQOGNrTCXTtSY3kwnC3IpBafiZ8Li
Nqr6MnCOFsAcgqqTci4l5m+3WXO3y42LsMguHZSwu6hNttWN/kWdKherFAC8jIG8zrGGg3JrsBef
S70hOaqXHikyw4mn8zyiJ89xOFAjG2VDnTVeuqrYGzwD2VI8IWVURp8dkaHCdb6bi3iTtxEfL+1G
1QjUZt2tZLiVdolb6aLi7i1AdhX7YZeVKuUOdW67H8lCmKSCYdw4azy7DeaYs44ycUFyRD9BbSlz
5NRVx51AtE1vVEZFBEQQXSUM8kRyeqG7DCaZT6MfE6NkMD4OMP12bg6U5mg6HWhbhO1ymkEtIhlJ
JQikTY7MZLlTpdKbe2E3JeHTPMUvxjS53Zg7ajZg/ZPbGie6VBn2UMnbiFkBdSEa3XzMdTePcqdD
1C2rx3Ol1DBwe66udtaB+DFhQqvMCM2JT5bQvEwkB3ihgcesdl8QjF46hTQVU1xJmjzERwLjNtU/
PMVVS3tjX2eCHTfIUAjPOf+ijD0L91UmQjX5Juyf+irZ5fn4qlg7/DRz6VnAGVsTdtbsNXLuLrpC
ZHnswmxnDYYzxZ8pcEZfmDh2WW6RW0GFYoRxNhTKwhXNW9X05Eyh/CwdC5vgNRKDkXq6iCBfWbo/
J0iGT81pIdQoUxcM2ujGMtpUmhysSmlHMapCix9iDdSwVrTi24xIildjcwsDmggKVmV0eMNsfh4G
/TnqEFZH4Tq81xrJMfL+WKjxBSNG19RfymZj4sGqp02Aot5m6ECMusV4KNA6ZL7+qERn3pYdrQQQ
nkbXUscrkR9SP0n1qWV0VBTfKuRUhHSuKIpvDa4vI6GHPqMpyHxTJSf+CAoriDnCAhO32zLTPk6H
Viavk81gDIkZS+aVvLV6fSwrcrNu9bXpPjdlL6o++3K9Jxe7FxH37GaMYqG06gKP0cdND1K3Idri
KPnlvA2tARmM2dGmbWHA+TAOYzgSAi1Hll8bK/MGa3Qs7FlL5nbjcLbN+ceIYUKCXglj9NnJymEE
S4vxXLRw0uplYdcwaLO2N0e3xO+E2NNL/SElO0hE6xxOGMxax7Q4SKG2Fyuq5/67ofoKhd4d9dxZ
ewqaWeXIT1zJUJjAfFWRACtFp8/GQ31TxABotMJrC6aa9VWQK7kbZopbNZODnleQ9LI9aNrZiJ9i
a7E1STh2q+rU9amB06v4RnmKkGsGuLXIRZMnTb2u+Svdzmm5q2rdjrVcPqQ1XriStpsm9X4ZlVNI
0ZtV+QUFb2a4eju7Zfer9NaG2T/Jf59FRyWTt7o+vmioKcgDfUthiuyZFSnV5Gn1pUktyEAJnN9b
0GDLDrWfqoKvaeN1hG/NJwOXMrpWkN8a4bGKqeBST+qXgzy1jijljtaIOxWLDruiJMcZ3p+ZolMx
1jU9veaQmBe7XQ1Xmij0M9QpZp3YP521tjp0oLIG+Mx6FtNlO1LvKJYAD69xxF675kAJVk72WHY1
TnjVQZRDsBdpZyrNSVR1ZJixHs5b49TyiKbo26LskrLMGThU6vgamYi4rtsZhEQhc4vL/NiFYIrg
EEK2M2hxiuWAkghFQ0inoXyb6seSk2BZqBNkzcuqjxQnyqneixLuyECe+c2ukwId1puxn+k3qjAg
i/iujp8VlFbS3nREPLqgU9uF8a5Up34EmdXfO6n1TLJAISdj0VaIs2jNCIdu3lad4A6mstWH0jYU
1Ta6n5nKi8QUHi8KSxOupGu1GepDjrBBLbzKMtzLm21fNjpafaIr6UgAongvbYh/jlIw4yck/qp+
W7HsmMIhzxmR0oD9ZeZt69WxVORjUM0ZtGojVmDUVzVMiMFUrONnhuDtwDjlPBzjsN5EOvUzCf0g
ZT6NREdO8p8ZoEs1npKCg7u7k+remdT+Hrw8b88Ndshy9G0aoM8i8g+lvEu0MojHb1kCgYkLz8h/
hHWTWoyx1MVWqZodRuABcjZn3TgMeL6r2K+y6W9joiZHWbnty8IZqFbkiYneaT2us1dab6UEWiGC
Z9c6Ik3giUn0OGDOqZVvdRoHOhM4YxoyZbq42vRcEeasOXkWipcwrYm6l9FUgyJNaTUk5GFfLaoy
I3F4fBF0TwZtFbJjRromp8+dtNfgj2hvmniUE4psFpnVVF4a67bajad1/UnC2ulUy8Xwm3WquhIh
ukr9EXDPiqODOHEQlxPRW2BoEstNtd6VEqDUOHkNYS4p8m1MgpZbq110ABA6fbxxdgtJIX3R+Ipa
XCMeCiZfq9H08+55WLGJnN+KHoXb8FwnKBmUZ6yG3Sq5t0zYdjA0RNDNpk8P5igy/UJCL2JgIY7b
Xs2gLVBzU85bfeaMEmsmRCpRFcVthollqn6FaxhY5sbsW0BtrtCAZDqDfVopiV2C5SXAQNMDHmj7
Tg93TbzseuDKxJT9Xs33aUP3h1HeItP8eh5AyFnKcedVGHYLhhRouP0pVH4zA+uq2doTPpMz5D1W
YTAXajDoj1pXuO0aub1AIKh7d57Uk9jQO1HfhZWgIwwuJjAbUmG/E2/NpOkwweEtwd06pbFjRX6U
u/xejz5NwNfRSvwKyoVwGx+CoWVGpauVJHzmT2u89d1LGt/ql/y1VBKvrNCR0DQ75nP6zrgritQV
u2mr9dMu68xjQaovIg4GlrBvUPPLyokSKj3WInSfcN70lnHMkbuQha0wmLsqVNyGXhhUGdeY0bGl
fh3lip4CUHgRjce1RLghijd937+KywxwnT3GouUpFkWGWuue1rdvvaFwOA+1K4FYFOn8VI4xRd6t
FjTGJCjUldISgahCZuJOxIhIxnUtfRjX6NDVY7SZijd4lZtJ7vxFw9ox8yIhi21JiP2cWqyWmIfW
d9XC0G0t79Jqb3F09dK1HA9V+TrOr2r3PrWIZ0Qv0ooWILCLzkhVWMi+YJWvqcRjkWwN5BZ4I9VL
Lw49qPUlDb3sNGMnX5vvtfia0MBt1dzN+pyRvgYM9VNYtglNB5m3Z077cN5Z0LbUoJMTShbVMcb6
e8gnr2JzIQU4qHdWth9B+1bmlB8y9WkEE5esF3W0MJxF3iAu36todkxdApOMgyWnZyXO0jM+zN7Y
tPeJKD7MCEvJiXDRuotE9lnqiZf0jCDMJ0GaDlrVb0r9Gq4HqTD9MJO/4umQj8eC1lfTDEdLNDtn
kivdVbX2EmEUS0f0Eat0ksb1pyhiw+6kp3oOv7JyYOONsjO2ixtyLFgAEMyCz0V1qoGyrUzekafx
GBq/ozAyMqzm8vt8zIJI709VDDJNvuniXQp2TogOH2IhZ3LxohNxY6XzhB4qhNbSd2jpiHU5G4oO
htaCe6uTH7VVIMvXldahVfsmefpoiY09DRmEoPlRi7JDOpbvJmPwczb4sSVvF77e/o4jp6+E67bh
ax9D9uerKFDhE0YGvDltvd3XvJM+KTVnHHpHD6unFaZxbkQfcapthZEMkJA2iJlvRcyogPSjVES/
I3mfa8MNERtQZDQZatB/HewbEASBETeLUHHZIzcG/bhY/Flp71H5CgYFLJFWIkWLL9fL3dztaKhv
UQm4dSMtc6EbMx/CeIAG1yKwVLxBQdPnn8R8iZaPklZo10l+r9VwleFrUn2p0XslXRsUs63RW3iW
7XS0aAapfegqTO+Ygm/w7fX6rdBks9YFWWrD14hXApeO1YFd8uelHcB8MO89FprhKNLqlmSe+DbQ
qivKQ9F/jfl7MjSBgtVgzzAVXV8TjG2kWE6Mq5Kfyvg94qjAK8SO9c9WW0jCB9pNxb0Uha4wkaXO
YfIwGvTj6lIIijU+xcZ2qLeg1xVdm6nfdswcRdO5FUhaRfNZSJByjbZrHaSysRkEgIeod8vG8HT6
j1L6OaGUZ833M0t1Rg8gU58X9armw9mUx4D5FTcvUCBI2OAKzY0kfZI5yexb1mmkgydlqWwLtWqv
tHSlSPGHdSuSCQj5bpz24yT64tzuMLXcEBqF4eafPP7oxL6qq4NVeogoWji+Ug3n1yUZHqghVKry
5NPMMD9K1U9lvNWLasn0m2jt17UMytEkfIo4L61XBFYlx2pTb8ZnkYh9qPrsil/nYeqyg6mvQZyw
jscx6Ke90FKbasmx0JWtNGCoQ4xMZ6r4tdkMqrZZ0VzF8VdVvgTaV8pjtpDKfXTSB+NGEQ0ISTlk
2aGHDDEN1JpnaBS6ftWGU0MeIEfzWaBDI9D5y9bPtHu2luc8/OZEh113UsdgiJkvPmt08Kxwq2eH
EiFXSJqtRPEkXSANSC39u+ZiChcTTpklboV+N0/XrD1G9UnNj1J8TKSjuHzymlyxve+GxK2syF+S
9C6u3spoOaxiinoEEwHWAvO+FvF9/NSXl0bJbbiHl0oDKWkKL6dbCeoHAqjfNa3BLNd9Ym7reCc2
dH2pdP3JxJ8mvtdbhDHoUjbZXT0L9q1LsM6qjUY1SfPDBJQzKDvWbWjhkBDdqeldDWhtNY+1oV+H
Qb6LpOIcqYE4BTXf0o8KT1F3w+IH1X0KyMMgfmZL9dGVL6lwXenKWEZ2mBHRLRJ1ExNOLAa/hPqY
m7e3iuWychKQ64c2MTxm2VeN1ecagWjup4y6rm23kiGwg6EINMW4iyWILKuxW6Pr7XTUC4k2dslE
UWq9D9VwntWWPLl7m9tPq3mpDc3HT9KPLDpnzZNu3pdWSTvvo4uL6xpZQXdLsPLSrdd+3xUxzr3m
TqKIUtXvikiIeXK/M0Ry4sLadeLJtE5jymjbRE4iIuAc1+iJKA9i2TtGqflT2ARR+mxh2BGlgVq/
Gx0cLU3ZrdTLYiJDrEKoBCEVuIDZY5IGFXizeN/cKk1oJX4eQsShARI5xDgDdIm6Usi3UhM01b4Q
Fxcfg2UCUicFdtqmBqLal9zAnF608FtO1bcsv+uo6+SziPLXE3nJKPuq+KFAbBCp4BnR0+X1INch
TRPO6meO4fRxtWD6cMZE6Z022W332RiDU+eBbAX58i4ZrvATq34hnPss6K/IZMom+bez/khQXPAq
7Rz9zNkhgBvmMBSctPaxneKb5LPJE8ZcHJoSa3BlJpaT63HZmCzczoFnGhlHGKbEtRwB7InhEjel
3fGzhuConjAFmaZs1DIlVCOvYQ+qp380imxHvRPej0AstfVUoDNQY0fvkU+t9aGr+KPIYZRKB2YO
xWpPE5QMlmwzw8lSB757FjJ/zW/ddiDM7q17D7O9nO+gM2vZAVxtoLknh/vlCRf2k6lcBxhR6ClU
hhsn+2F6zNGfz7ycEa3UqaU7QbzMHWkcKtLXqNoNNTUGSKkjZYwpoESWPI/C1sg+OLr56MbtMHDa
zfVXdNP7AjeB2eSEMQazjyZ6seILBUGmX/vpqlFtj540BEPF/cqPM5UAeblIJmD5BNesCvr6QGIR
wpHIHFjIyXl+q8bN+mjWnmo85JqTUPH+dEhh/k0JQvqF7Kb+MTWqxlHXDhNkt2U3PmR7GihQJ/K9
fh/fmXvxg8JdP1l/mYn77bP+GL1JyaTIUvgss6MQ2AvlX6i/v9ER/xTOFZNErLSFXzztkpO5Gy+w
ZcaP+nm5sK7exysJfCPa0td/5wf++sz+4IiWs5HI9HJBfJx0u+JFWuy6TezSZLPjvYmC4l9m1H6b
X1Fv1M5/zRBGRaPMPa2MfSVgD6ZSjxA7JZ0ONE47fTQE0gBOmMt+YX2b4XzfLECQwCYxTJcMAAku
K5tI/Ruz+3Z//4Ge/KcOLvJTWp7e7nvZVF7vv5zpzTi3/2iKuCfRvv5tSOu3hfIHhXzMJt3MKt6n
WJxiddMZf5sJ+fXVyf/7iZqrTtZYFEjjHUXoEu0WTH5/k3JhRbo3iYX8Ly4evz2rP0mkSmtmoYwI
yIjxjYGkr2KekjC1m9r0/vsy/G28+E811kSMemFMhGlvhOcZqtNQSRsBEQScEG1TRutnhG0ocXzM
eNAAlAJ4U/s23gRTcIYTUml31k2MWE7OaiTcNyGgaVsDrtUHtfgLU/gXMRTxT0FXqqNVjCNIuilX
KPXonNIXk0NG8DGZRfuZOH1EOTMeLqN2P8GXQYuY0o+G9pLYZg3vLqXRqd5JlidKvfuXR/fLZOmf
OrC8mQrIyWJG7x9l791tMBsmvE/2jj3y6lwE5zly+k28s/72kb9Qv5Xbv/9rLzfYkXedyCwanVmS
AB89bObBZ9ewIYlu88NNmZUdu7mNI3Uv/Q9FlnU1z7CC/Mz/m7Xnb+tf+SN0TVVbGe3KVTyNLgys
zcoQQGRfsChwKr92/hK4/lFq/A+R4p/ZnX/drDFlkipY+rzfQ7mz6+2b7JxpINmx/z3an88qeiac
ZO7uBPT1Yblfxl+e8i+BQ7n9+78/t1WzZkraZa/SFizyIsBE5S9s819X8h9BCRt7uVyH+CZ+Sbvb
nm5i96+YKZ56eLXpSXZpNdnD3thmz+Nr8Rft3l9f2B8BK7YokKNxYYTRg/HrdsTbwvnU7do+9U7w
t9X521DV/9GATWTB0BYDqROViUIl3XCiQkwp3XaGbFSNFFNqtdUy4dAsaTBE5qcGW1Y1sn0eHmiW
1YbXyoEBYNp96VTFCUZ/Mn2MTtIPOaeRCBeimOZTZJFJiSMifm8r2ZRVTpeolb2mSdDJq6hbpL/k
BL9Myip/jDEackqHe4LRUZevOj3TSYHWvkTZqzzIH0mttf80o/4STm5L4D8s9z+lYZdMK/S8YdmN
LrP+zhhQoe1Tt9skV1QRdvI5PCOw7qbHpnOqveBbh+ov6+O3Icc/tV6VUh1KSU3QSmUgCTXGY3dM
dg1CI3MAm9D9HoNio9om+1t/7nGlXfY3kQmKlk2+gVv9/9t3/+iM/WvfjTpSPGjBz/vFHB3F6GOn
X+kn/ffH+8+47n96vH8ELY15PknR2HmasQCB3EGpFtWHAQpBk4I6qGDG6WVNX2m3lhhwlx9x/EGP
kuMDFO5GfhloqczPIWin2n2Y+slMd3ljQW6hkaaDLgs6BlGJNzLqJwHK6RfB+FQQBNNHt2LxltX/
cHZmy40jWbb9lbZ6RzVGB9DW1Q8cwFGUKFLjC0xSSJjnGV9/F5R5qyLZoVBbPSQzGApxAOAO93P2
XvvOwFxfNnTE6lcdWYxPQyrOHusAldLell+D8BhY7AdvpPHYtNxT/OvAfCDpFnnKe5F017a70/RD
QctfVcTMCPB9us8uVVwlbG6FWWxz05pFAY2XeK0M/o8ofiFeDDT8KtFohw2b3x/Kr8x56sWKUuCo
r8MGhGiBloTqBsLWeBEm8jKo3vVBWg7+qvPv0jFZ5WyudKlf2J7/zZLoi8lZvZic6SNnUoclbNcX
V5677tRvFkJfoIrkzwXST1efmnm6LyUEDRoz5Hrc1/oZJ3bxVM7k2Y/fH7jPO8ivrsGLeVgfXLPq
Smy8nvsgI4xAe56lpD+r4yythGM3/bpqSke36OANndPmoYPcEIzZxo82dr6W65URD0tZRQ8GwTfO
iuvQ0B+0Lr+1ZWqqsThaKWtp6d0iq1apkrkwpUeb4iX71b1Jq8OtvwWMT2f7V1/mYnFK26dLx0jB
Qg6Y5rEgw8zduBtz+WZxCwu39ua7eeGr29fnzfSnU9NWVRaVPu90P0UAv1K6P/qLtydvHjkcym9m
ny++ziUXtyToLUoSLiwUAeb4A6P1WpT9N5vWrzaXn8SVn75CUHVNWSjTkFkWLzkwl4J4m2CVrjtH
d/R9eHSX4b9nPvzcB/70ViyJgevkvFXH6Mwpg9daNlO69e+v4a/GySc88KeXl8lcTOSG1CbKh3Od
lcSUDpXOXv4vzJavzsX09z+9RyWpaRX3+M+jGWu/51eF5WU/q2dvT1Oq8Hfm0q/8rJ/X209vEwmv
ktqKr5JBILJWEIgY8v2c//C2gnN5KLnjRc73Nv4vL4OL5Z/oqsztpoN3f29wKV/Do7l9e2CEg/P5
zmD8xaLl88T99K2SxrJt3U04eEPpxGCITbRnxV2X3ZkysCXru/3Pl1fCxQSghxLE1ljrdzBQJtAg
GwBQ23P62t/csz+vqV9MMcrF+itsPSEHFpdyvmjmj890y69Ibt0Ui3F+ose98K++ZV9+cV+RL0pY
SRmYtpyxRCYhb0FjcR4vslU/e0MHuVAXkfMdGviLLf0lK1E1vFLqVJWmidas7WBcN8V1PzmT0HX8
foR+MXjkiz1ipMqDbylpv0OtLYpJFTJTxTewgS+uLfliEdXIoa9JaIF2XZE7kf4YGcdBrxZm4q1l
VAhu7363xvjqOF1MAWGsd6KPIIcYmJzj+I6aKwYQf54wPB+Kjav1IMYfsB59y3mZLttfXGzyxcqC
jlTbDJXC2Bzm8jxgT9uyiX85fRsB/cXmXb4c/HqWeRb9/t09q0aK7RR237qePhH5bdNuDLzWnYR9
KEUaFH2LDvnqcrhYcwjXc0tl2vsF0Toawrkr7pWiWf7+Wvtq1FxMAaotuxlqCQBYYkevcdC+uRl/
NVHKFyM/H0KDThcnA5G6I81GJz378O70TQmBzJj3q3T5HVvll1eaal8iD6FjFSroVL6D+iSsAr3P
zUjbUcIZ9vuD9MszwBtMg+mnCVkVkeXR45wO0uNIZ1YbJsvSN1vUX54BXvxitGvGUGheBSYsjJUA
EbS+yNAf//6Dq9M18r+GBC9+Mdw9A99iY/0Jv0n3+aLYVet84a70ZbXK7qARbzpn3CpHXCegq5Pr
78qSv741884Xw98SZGpDNOtBET+/amttHTvZ/JYi6Lxi8kcoMEf4sXNvv3tDaxqEv/qqF6NfrzvD
juyu38kV9i1lWITIXXtvH3oo3IL32CQ/WcbCR/28jtntpM0SfbrQkCZg4/VOY5wd+ujZxshkVFjb
Q4jeQcV2Tzhp9dTTtPc7aTuqJa3JK12ClF0mNwj2l9EQo+DA3KGYS4vcUWXaL+rkenRTwG2K/P0Q
1c1cSzNS2FBEROocNtyuQeQft/YmaLtZxgdq/L2voSkQCA5HhJfmy9iAL5dvJKQdQ0TCAH1nDwWj
D7hnwMfeSv66nuibLfrpah97w0Z2002DwmGUMCTc2egWE/tHlhH7Ju9TijNa+OC656GtZs3I7kMc
XD2ASvf6+6vtiyv5ktHoh54cRGzudrl7rnEYSd/cStSvLmPr4mIyRYrUpvGgUZVvGrLOuDyOKnpt
M7ltEmq1cbHVq2DRDh62W3Pm6bQkB2RYlRecNRvD/bSQ5viaRzN+rgSdEj1x6qzelbK/soZgGWvp
tZ68RdjSqq52UlMspySF1FhX1T6ynoG0kFX1gyCyNkHijMGrFHhpq70i73GkmNm+SD4Inprn2oHU
vgK7Lg0YFS2QjfG1qNxNgyqjNt9qGQygFK1jTnPfZOvK9pAWJfi1PxRhz2shzSycAG5JSJ4pL/T4
RfWee9b/GhkTXY9aLJi0Od2hFv0mNtDj3mSJsdF9Rx+ttV8c/GyT9vpTG2nrUCOJokmwJJOxe7CI
o1AUpMxKVp1TvV0APnRajEBu+mRqyzHfqe2DaaiLDFWYme/swZ01g+kEBE80+77wN9KkK8UOFw0b
Ld3aeowMAqxEPDqhdM5s6SZpCPimJ+yTc9gpOMhBHPTohYS20Je5AezA8fD2KB2K/85bNtZzL9B2
lljMJ6tF0TuxNSxS4gwHLVzHlYSIsjhFWEvcwVgnOY3dXJvnZIg1eI208qWNrtToij4ONlg3BE7x
qiXKssf7p1sftv+mQwfPJ0Eu++0U57ON5jtGouLK2H2KVW3mC8sw33ONqBSrX8qhPktbeYONc+Gm
2jI206VC5ajFo5423N1FguYDIZAHtrXtnS5zb8NRhUhKQFxMdiy2j7aS7u1inOt9trbl6wKShxcu
etZwvXTyh3ghj4oT13eeflvT+i0HVLD6R5oPm1FG8iraeQbDWQtTJ2nwFiLf7NFQj5GxDCtxbkzk
NBInRn6S3GDrYpuZfLmlgR00/gizq0o5uuWPTh5WcgWRw5S/WTcaX86vF4sfGG2Kwh4euCMmYkV6
G8c3N3/3AVb6vrTqWg3hPoFdVjLLqZmZCHDZaC4Hewo5UrYpsV2JvK19d65GnEetnqWuQjEYLoHK
5WAfpSJH5kR9YHxWtJsSckmhZqsxIY8eZ6JVHepyG3a604GRTEoKfi06FhV7mDkXHrF5+m4siOJi
YRHla/hMW8mDsWpDVxbkLdZsz1JzPjTNXK+4CKgamj1eAgM1RODESesQ/+Ta6sL3kX00T7Bm17rs
LvPhzkCd0SYvmfrqokP1EGi1XHW3Sn/S2Zv7xU2HciTqUPZLFikzqOEzw4mq9HrMjb0XkKKNmpDs
bnCZ9rxNzVmbIxwhlKtUpLnADTeQF2ZX4SEdHrPKIuPF3cTk8OhBxSRmOH4nrn0ktjKJPV2knQaM
ddajotBm6GEqZZojkGvLqEnj4D5DbJ2VhJM5YYEZOl83uAQBQC9M+9kesTdQr+9ya2GLErZGuc+i
nBjPTruy0Cs2yOj14bpNXofUw0eyToq3PtsP5b0vW/NC1ZzMOjQNLCdviWAUj4zyIEtMr3z5apCo
yIp7PZAWUcIXl4MPqW5XWR6cSZ8kxLW6DRu0G9KdZlS3Q0sAYGgu9M7Cc02dOrgJ5UNXodqRxnUL
LqEL2k0o9WBisnkZoXOxN0l2Y5fFsrX8bQ89TD/oPa4ffKaWIq0m44YYpJlSnoNE43/pKvK5c4Zo
IVda3SwyYKeKWzmGeM7lU45DqKF3A2ZHltdxkyx9E7es0OejKCleM2tlyKfFR926TlJFcEIYwly2
vV7c2gaNQgJuPHRccpI5rRHgTH02lGghyg8XxKSU2YdY/VHksGJyVE/Ew/r9LPPtWRgzI5vNZqSw
i+1trhTHSTrXVk91nBxK+d0cbiOGhoS1TZKu7LC+yhUMUf0y0R+F3C2K9qWyrtNmLefikKTtplXz
ZSb3QAVAVwdr5mO7B9Ii4+s212bBOYgM2r5vcocauvtoy2LXwIBIo1eRXuEpQjatzeXops7epOKq
ywHTMq2M2dKg6Sq78Vlmfov8BwznS1UiFx0fV+Kfbe9FrrbCYwWj8GJnxUNA1WbrsqscvGdLEX2Y
KIgEkCMru2+rnYGCJ7fE0xghQwwIX0+efb90ePd1U54TMU17JlcvosNI2+TSlnAu+DTDwmIVFYUf
dXVLWM6yC9tZnTuGfExz7icqTor3VqNmia22YEh1KZ7G2p7LEDNUuLINB0Oco3hlpe9mui5bPLEa
bsb4VZUI/OSWoIHSGxOyrgKkSjE1/XanVnvTTmEIYOsUeKrc5jzKhNChUcV5EmL2iDuUQYZ9as1d
hZQa41Ue4K9ba3nviFJcNWitzepRiiOa/ojtUkSaKXieHhSDCPaj572HOp605j7scxZ4D0qNNNXI
10nF13mHUw8sq77Jpwa4+iPpjz2YED2gsoV7rUvWrXLqvV3kJWj8t3bCljdI1zWqELNXNvlwavUX
uXgc8D+M/qstdEgNlPITsdZhubPFmElZtvQa5LnmjUvEJPLZ5FiiQNIAuljov+Qh3QUKXAAVl0Zb
3yHnRLJsZsss8t9jRduU1SnxHnX4gbWLnY9ZTqkfhjSBC+St4mx8M3SPLr/5bin2TDJqVlzurKtc
lOOZtFBVBPb6c8hOLY0RKSf+bvDKtwQf3pAkgBmwMtLcefW6BsKHNgCrQ6IQ9/Dq8bZmBse0xoCQ
lvFN2YqNYR9DfedqyhsF9UVQRTuROlpAN+a1lA9q8SArT2bj3/phgks43WfiLUO+GdvFqvSeCj6B
VtzbEUBIN72yaw9rJOX99q7JzwY8nSE1l90oll40XbD5rlcQH6tXbfmqtlsLme+o4uTVmNjDCKH7
IUOt3Dd3QfYqBFbfOj6U47mUntJsXNAZm9GTXIwtSrErUAizXiGltB7msY3V1T5z41zLqEPFwNws
xHaAKzKrRctNTnFCgiQDNVi58rvuI8EJQ9oPWLgHdBvCPhdR+YpdxekwMAkmhiS3OEYjBX1UkMn4
YQ+Jo8bWLEF1LVDXkVsxV3SWz3CjiNN008fMeFb7/ioAN6R5/jkOqNFULeWhFsmhu/fyo4vBXRiE
9dXapkKLl12pinGFHIpb9vRqKSO2fiwVY9mHCBuip9FioeIqr2ZVrbsSvXVYbF08Y0aLdTCKMMI+
DJnkKB0YAQNRREorImhhFPlYFaSdZ5C95b99s0v53DX8aqc4bZZ/2s5ntd9Eud9SyueS9dXRCaJz
qbmnQQ9XFVq+QEk4ZJITm9dFPu6r4s2MXjxmATUWRE+DOGjPPhq80lIWZiktPGwEcWqTfY2+9zji
E+rGAzc3FI1PUgPFyQjmPdwrKVnZcrrEGJqTx6YJOoA20G4U8gmor5KTbeFoCsyT3e7qptyYPrUA
WCS2/SK7oGGK9iNOO2RzG6E8lOFTzxYoGzdGsOkgUwU1ed3cXhjZQ3DvAgixs/TGwJMaFvdGDv1P
HmdBhsuKm2ohhRurMa/CCJPm1DtdKBNFKsOh+KQq4FJMFDr9vHItTgAm37gEOjMcQrqZzEednS9K
5LngxsFIjNQUZMPJsNPZGdwh4d653iTgBYMUGYtG2gcyTVQrwRjmriRV2Q+tB9A7w3D0MfQ/Ym0v
GGvScPLKnYGdwpCytaZ63M0tvCHmLOivSPjm08E3yW7DmjC82HO6+NULHjM0/ZK7T/nWcoHcFBGp
XtCUiR9C8aw3t539riFR9ZRmERrlKmTQUEKTcpbZeCeDqNtp1koS0LY0eR/Eh5gJ0U1q7lPdAjvy
Im9va3x/IaJgCzeQp64k+BS3ZoV1FUMF9DHyms2TxokUMSHSISYFLIODfiN3d5hSzHZbWXjUiWbs
7We5Z6UXvNatvdBHTOfh0VJZT7/FbQsv416Wj773qulXZffgFpETx0CTmOca7jR6gDnnlkRRKCQd
zsg18S8LH+5JiOcyCWqmMlPCVQoSvrWJZcehvjCJD5RCb8kUtKq6ra0qjiXc20BSlwErvurKYjaz
NRMfp7yvE3RArb1T8cbW7fiCL4sNtbkw8/userbFrWSfFBTTpZWDhtIf4jx91vUYu+BTTO6X6I8o
prmSmQJTds5caJXXYig/61j5oClO7umti+9CQzPtouEPJO+UpgXumebYaOImkCHK2MoiUNu5q9xi
uJqVrJZt053X+p1GP10e+ddytHe1E4aFKr6twV9QlhukmkpPsut0aSEp2lUE5mLMF0l+r+Wn3Cc5
nFloCl9cc20W4VVKNSo9mY3T+EdJelDTvdEdqvFU0p6Pr8v05PVbBVit/SCinYVyo3jxcPlZlr3I
lHUe7EMF5Xt/23gYQqyji4atlW6bel1U1x64KK/Nbk3du0uJ5oFWpqJTh5BgLFK+Ug7UQwOFd++S
98oqO4lW/GTIjwHIIjxOBb33RHlz6wH/aTuwMWAZYR+0fKv7qzJlIEE/KOeiLIDLEXTnzZNo4Qtj
blUPSlTRM1SXNkoBIw9XbVvdWVK1UxpB51mA5/tg/xz71azEfOwXSo3UDziHQZ3cBNVnuVssUljs
fFZtzUKlOKLblKQqliKwiNgGO0VSL1v0F8gYIo+1ctiuRWNv8jICVrVtQTQQZCjpy6yPF4m9EGbA
zkCe0mvnEnIHu1y6DXJt1vM55Sw0FlF9g/YYGc4hsbHzBLjrnbqHSkuprGYGsTZWtG0TTEkCd87o
Y6OYuf5LlULpAv4WsthrTo3InbaL2OP3OHUQL+M0iq+D9i6ehI/BRvWXClhBVQGigc9CEdZtPiqz
nuspalj4UGJj6w3BEZplSpoNBzjPBJ5eGmK5fwccagFVYEO2zk0Yv5XjJiDcz62QbdwXqbq3rBbE
irbtvbNUEy5qFo4LjyIBw0eSvMxh0stj5gZXGsGftXFohnhJiOty6OhYingZdD6BZdZGl71Noqxt
KhZjBaUgxPPtrjrjSRLlLFDaRdC9hX19DtAJahsteWjNUwCHsbLTh7rW13HmbXy33atswH9/s/y1
sIgy7kV/IDMFWBCLMZYt0w2Xx7I9F7fudtynm5zwencFn+OIB2WubDGV3GZne6ssy0Ozr26SReJ8
1xL/spx80U7olFZ0OhWindXUd8LDW5KoGCuxz460XhV3ldbp3EqguVvvhQv8ocTJizCvQ8reFeaN
rWW3WQjY3/YOtvvx+6PzRV/gMtmnHO0CL50ggwu0SajiR7XZg3rftjS/ev2LvoMeWW1bxCbdU3wp
9SjfQS31ByZWvlQ8njRs542+0akV0IasAJOPJXO69xwM36yVft3FAU1+0ZwgdjUTrsLp1xTAOGW4
linr9VaJkzdduNiRS10sqImDkzMclfV00ZRL/P6UC9m1yN+IL76s/17U9mUxeLKb98POUMH7pexm
i3MdNHBKuMOMt13+6MFx01xogXW9LonRrtJiGYOs6LgnSh3m5TKE/hWzCczCuWA92dQfI87s318I
X1W+L2pjlRsqfV3jhdUCIHXFDPrONwPwl/1aTsDF+CuisKWM68KGZ/Mc1Igwmbnz9EayWH1Q0YzM
cfvvfYeLEUamSKra1AV2enkf+/6iYvP/b73yZRAOSADWh9zLdoa/4uuw3ba+OTpfHPfLFBfTUwJd
S8wOssNV0p4TbiS//8hftBQv01sE00VHE6DbRSN3HcohmesTyEOabSovfv8Wyi/b1ap9meIi66Vp
c2C6ncyeNgTBKuSpqL3VQ4omYJNC6C+ipHuO+U2X579/1y+mFHP6+5/2PumoyOYwfTGB7lYFhNZQ
XPUByPz+5b86bhcDlQ2bn4xIH9myyTM33/kjnT7iOsmi+OYdfi0q57BdjLXQrZF3GxrfIPKgsMiw
V5Ut+gWwF95JCWyHMFsnSfRVI7obhZaFVcarZkoyD7QF4LlFk8OqCbUN4JVZJKnvaNPWNSREWpaO
RSNuMF5MVV6nQ/PNmTamIfSLDaep/vWgFz45UI3OUfExyje9tq/KbGnX3QYM04b4Z6oB6TLVT8EQ
vBm+BWDlZDT6vZ2ahCDFO2B/CQnkvYbMrIFM6EQwpAv1wwvpH0Qn37edgdKEQiqaNa0oArovJeCp
iqV4DRnHlZ1SKx0Rv5rDc2RQLOzAQQ7Rva66K6LP5h4cb+6lmIbOoouXYQy3ZOxfWSY9RMZdKf34
9y6Oi7lsiDAk403qdkpMkCtbvhYNyqDexP775xv851v/X957dvPHIa3+5795/pblQxl4fn3x9H+u
grcyq7KP+r+nX/vnP/vrL/3P4aUN0o/s8t/85Vd45T/fefFSv/zlyTKtg3o4Nu/lcPteNXH9+fJ8
xulf/l9/+B/vn69yHvL3f/ztLWvSeno1jzvo3/780ebHP/6mTPPGf/78+n/+8PCS8Hub9EeWvlfB
y//6nfeXqubXdeXvsmJrmmrR0dLVaWHVvU8/sY2/q7KuypZmkpCr6ZMLJs3K2v/H34y/Cwuvjm3Z
uqnommEwW1RZM/1IUuS/27KhE/2uqLZqqrr42///cH85Qf86Yf+RNslNFqR1xccx/zoLWsKwNcOW
FVXBEW5bvPJfxwiksTaxk8iHolAAwHJV77ov7TvWferdP58ZqazdyZVdbVVSazo9pBpsxujJbH04
D9kNpq6JfSraq89/WSS0eepKpopsJ6DjpVb9YWaDuEoN0ox0sgiASLG/YEshVaZ+CLoiObODXmte
OTyGbkvGrtLgINZSkx5/GZQL3xPS7eefIq/5809Wohy9PJbXpDqsTKU/iih4C9AmHqHxVGyL80VK
8g7Vk5zwddsYliZ7Z9sDm6fannZXiPy5UtIaQqCsfj4zCGFz0ibAnWMOsNVlz77vQSnqamL+gAKz
i3XDXY5pnDtC00dYAakt7305PjZ+m6+7rgWxS0GdPqk7YbWLXD/UA0aMslD8dWy62iEdLYJvwg4A
vw7uYvn5eVsL9FoQ3llMUDs3Yo9V4wZ5NCQWUJ3Bvl0tCsTCFYZDJ/PBZH8+QPlU72WzomM5ddSH
iBJIojtmQQaL1VneHw+RhK04tSp9mYqcik5v2duiFkvqx91VmFMprqPoDWBdsmLHCICtqeqN1qiV
em3LTON9ED9EQ+Hfxa2ur/J0LNYdIbxLtYknroNmuCs3L/2TrnvhFtYaXju9DddtoGeLvmBObFpd
PoTxUJ65rFfUCMJT1ep8/7BlWyZCPAN9U103vbvT88EHKFs7Uhh04D5ye/PHn9wexXJv7TwTUJrW
DMPK77riSfWQf4TpeKdplJZzmQ01h6x4KiMJEYmP1iC2wEF7fXYQKiARLQMs/celVX9+hMpKu5Mf
yxuMsc2zldIv8rOgpaOOX1pkmbuu4+5GkujuD3XkOulAr0jqbNvxzG7V6SaH4Kfp488R+vOIVI3P
8MN/3a4sIRRZljVdNRTVsG3wXH8dkmNF+0bzI3elNkGwsU3YnmGR+o7devbu84HgMaQq/3qu64Bb
zfqlj+LXIiCTRYqs+JD0wWvgC/NasfT8KbL0aG14AsAH2TapNEoguKno65WeHQorBo1lFcpuzNoI
MHZj7HTfak+NjBBg7IbnQrOYGDhrmRS4+yYloMUwWFAqXhS8aoFLUENkHpNAmtuBWR49Gewq+czB
kNAdMw1dQIdpQS568p2U0q7Ucngr07hLA2746vSU3A/tzhMVsS+Vex3hKdhoAjWJXtn+HWXOeOZF
WPOH1yTiM8oKjfZSMR1FU8sXo/YAC4R2fDRE468NG4xSShUt64by2MISPeoqwhLgitBVp78rOvDk
naTr69I1F3nfKbfj9P7/fPb5aaZnAgzfrWrUP/3szw8OQT4Kmfl6mmGeBO4T16S5HC1/XGRWVd/2
3UDJ0NLdg99W3tWoeqCM7NJvNkjPmN7qxpbqzWj3+ZOeq+JRHett6ybiR+Pr90JL222jmsZCTWNa
c5kmfhRUtWOINS/85mPXuw2lzNh1hFQblPTA6HogfTPDteA5ePveh1GU2wYFgukhkTMVR2qbAjou
2ogGqr4XHgKJQPHNK8MARJMJfI8A+qqjWZhks8UtVwW7ExbGcVdth1BUM0Nr/FOiZoyrIOtCgq6U
pZfUUxuOC4+tgbfzW3IkTIMwlC7nr0gHszS4mp4KGipTk+IMZmVpxJL2YAz0MXy6xKRKlLBDrZw0
luRYYdrZS5Z+CLscbCm8zqfC75WbQYL73Gg90dRJEtybQIuaJh6I6pp+0QsGeWV9zn6jJMGJ9ijp
MA16+esfY55bEGGaNt1x0KPDnWKm57yWJOhPrb+Iy5SluWbS7inVVEkdL/eGP0+RtcJDV/U6nEno
hoEx/T+10o9KxJQ8aKHMhspjCWgPtrsC/wW4vFTKoyoe/nhjA8PHFkxlO/eSnPtV5YmTSHN8UL1G
CGfWwP9Vui1Et84x/fRDSiE7L4YEfsUfL0DqAsXtIe5voly6b9xCe6Bq2K/VoA2WgyeVK59N9tJs
3WHlMRIXxnRJDG4THqWQimXG+ZFxA69IFfehJI+s3F3vELJx0BD7uPdS4RUQX3ToIgEIrOkDWiYQ
9VLvx7UMj+M0arq7kQEsquyItaRIb5R/PnB7O6delsxUAKObFq3uTh6pcY+2H5xTm0lXGpTmaPZM
Y4uuhd1MjoMCznxrRHrgdDloj9HNhONDiJx55Ks+ZI0pZhnLl51bqU96nFfXkl97DjsQFaK/Z1SO
EhLB0w4Jaiu71w/D9GDU6Z8PudpRqpt3TViRchHV19V0l/l8sIx21+YE/MgtPXm78KHw1JZySJOU
cmxtZshLbO9dLVPtLs5gdihmoq7sQkofJM2FMuZCq23luL79fJABgA5NUeAtRgIJgIjoHZ1aIn9f
7ZukpXTnkQyXuDLNnOmpmRvmOs1oKAJZQtLUwNL/XLIUz38cIqtnLVDIyT6Ku2AvMkNaRkamnQsz
BQM5ZtY6lxq33mSNV96VD9o0OSUjDawGhUjudfmD7nFbiyi5DrIPuJH5v2Q59jkclAp9Yhn0Yvn5
NO8pN+fqyFCm26NVTp/DCwrrJmfqarS7TB2I0c0hiUCQPk8haUuhCwAy03DvRwVkmFk2u9jKLBCw
vUZsSelfYaijvcS5BJNy1dT57o8vNgzadZVSlcWvOfcNJf3jmR+BrfPC8T5DHRZ5ub6tCl8VK0Sj
wfxzjfX5YE2rrTpR5G37x/KQKvfn0iw8uXE//NA1pMdCw+buZ2ZcPeksUhdl7CO3CQ2nCWR3ZZrY
wuLc9diDRoJsEUltHE1Xlp9rQN/s1VXhifc44rI3uCQ3AcHIh8ymJUiYQ3ff1u5HYXXB1eCxN3Ra
wps+j3MWBI6hjubZw+W6Ix9x3ldh45BqXq+9IpUfYxsse9wOz6KsyVaZrt+IKi/sKSZ39KjDM3fS
U2mo17Hn69cipBlp0i9dxhFrwzaWy53raRu+l/lDyuUHOStK4KfXqGeIU7Hc4dmV0nulLO70AOxy
Su7qY5RWD61dREcm7p72KugS2+f5sm0AmYpRpj0hiK5qTcW8C2haqakrn8OqNA6laB/konrqtNTY
k0Tvn7BHvkUQNje+qq9qaLl3Zm7K81Hq+03HR6yaNr0BUiF2Qe49t2zgbj8fCgWVS5MZvBgT9OQx
zubYgY2TWgT5aUDxO01Vcon6Ms8a2N+1719pZhlBz4mMq2ro4aJP07g0PTQS4s8+OdZqRRp9NmHP
p+uwEEFy5THMUaOUEFRiVJ+eopBs5GXDM/ICgFs0b7uI60BTRQ6+JvCvUppFfzxAd3zFylsBwA19
7pl1v1Y0CWjn9GDl+FejCT6NGrWZ1hJGaubXYZzO82kpYVR5dVQDayQ2arrs2i5BI2YVC4B6w6Mu
kYSUKcgt9Hha6QQSYC8pAnijsdKxuzQ9d74b0MZRTlFkJuesZZAn1P63gHsdP23yh1Jk+T4x0ZTo
ppc/yC6Y4QjNihNq5p4FmH2DIkZBkBPrD59/8rouWdg5EyySZ2UR5+xr8r7kOPtSttek9j2NSF3t
m+ReQYIAwywS+yhB91NizXU+jzew+IL2v1o6n/fUPPdpqzQFOsnWP8olYM9//UkuNQXJ27RnGzV6
NGYEM3g6xMl0iD8fPLt8lMO4vGrkAdiXn75Z4BGpgzUveRyqu2zou1UAum9rMoQPYQLn3A2K/kBJ
GWkrd2jFd7ubQJfZazSD7YgMxmM6+uwmPaJwAnug7qR7wakfStsxB0ZUpyg3Pl2tjZwWUFKm4ecm
GphsVmimpMEbMWT9oLL2oa6vag99RZIhmyzf6XyVPhh7hK3vJSRQDWz2hqrRjp7/w/bK4iyap89N
5OeToHw2RvkHWF/Yw4Sm3HR2I/ZCsVYY01VgadNqb1Q++ACEqEcFC1Rfra4L9jF/zLzF/+PrPZcb
R5Zo3SdCBLz5S4IgQSNKFGX/IFptgIL37unPB6jvzN77xjkRMwwUiBZJmKrMlSvXmrGnVQQ8vTW8
cloIYRGcmkppxp/VfB2m1vo1aOoIZoiHToE6XALw1EAXHjAqQhDuKVse0szqJ89StBGvcoZdPyIZ
u85UA3YPFnSXIbPQ918CCHPwWzWzX7Wq6B5g3g8F3kj6mFZnyl7mzdCrt/WMTR1mLjVY2rmHJ3bL
2uJ7v5PblJ/E+K4q3eSt56+Squ2gmvlLUUTGtarzr8nIWTmsAgn1sP+Um9h8tWUl3AWNrGBi1SVH
gVLViN2qFViYPRbC2IRZOv6cqPdLTAh3mqYz+FliuBIKFls4jfaniWNKFM+7wc6Ku5x08qNWJK+1
1Ws4lCEuPpj6S0AU59XIfLv1EoUKJ+ugaTHMJbwsFCGJw6QV0XNNeiK16q1EswJKbHpJZvTD84V3
AuNZ99ahcKiwUhsGJU4xXBMIk0UYFVKm1az9mIbaa1fWx5G+YwQ0ycZzo6mfyJvsRci1do1KZ6Go
qajXUwsnHZE/oPMRZKTCpIQutu4khS3zTKu2yzuMaQe/hFn35oyUN5hhcNhY7u319g9VUVAgHYwj
DPXoWdVS2j2WQ9Z3yzDtHplFCaTrl1LSm8c2Lp0XWvCbMS/f8JtNH6YCPS2qDdlVGMbvLrPSvZmh
7VZF2vRu2eEHRm/OYxQ65lOS5c9GWU7vrEH/e5Q+ycElnkV9HnVErEnPrOv8z1YxyH/3/bsVgpru
mNP+HlcESXnRIi6KpuV7q0Sqsk+a6GFWyHvKDD6/ofRvnaBOjM8lsEaFur9k0jUftojiST02rvtc
Kp+UJj/rUELfZJubcezJHcfpJ3vROm/t/AGtyLdwsGDhTQUBcMqPobczgM6yzOciJcZpcrPZr8N1
Vu/DWtnI5UtcOfbJTsqaeSW7r09EFWAeFQQmvPGy1E+5hcBhtiTJoYFNV1KWyyNfhbsRiVlCpzbb
xXKWPiGv/Xdr3Rct++Zl37qFoaYXRgsBtdVJjMYkRGTVzo7rsFUrivzIpJtjiHW0MzdXMO0G6mBG
5R5mAfZ7I4QDPYLfNRqDK2doZ06UR2mRL/D7c5gMUman7zl6QrgvsKL+OcvM/lmrxs+aWt85irr+
WdY7c1+N0B3WNyctG9xJmjBWG4iuwiiLf5nzu5YESHzpE77Whao+tE3fnfoOQmpdOPo2LRUFzci5
wXxNpiKdLrYC+aRzI0867gyJtNeDMb32Fuqqhq02d9nBmiaFR2XLqnjSrEE9lUOsuTB8xZeUvuup
Iz7M/Dooo/HcdskE2U/lJyaG/qwuypdmKr/Ker8bJPTpymAOL+uLGvWKO0LGPsyIOxaVPC/pOlVj
NESfsKT+U+f2cJnqnn4kJ6xQuK608wxPKhK6+aNChXlYEvK6B33oKlmH3h+QpsRNjEpki3zgMtuv
L51RXoc0AEqaWu87by1LWNbfZ7xAsJ/OEvFps9gd03/+1ZCNGbp/6K8s92HUt8wY1kyxhG6maBsv
Y7yVqYPZrFGykKMvVUx8vmG/TdnAI5Pk1UG3RXUMEwUxoTBEfD0u6vcI6wEyKdtCpxPmXNVhhKeM
cHXsKXobsCDRhVF9IGvbHuZY2DtYXsgC5ClahJph9hhhNY9pmxrP+PEaz/Uc3GRJH8+1guX10FyB
MirM1cLwgJ50c133pXqNODVq1VdtRDs80Zt2mV7o41qXqxma+paPQYklTY2TssBLLfDSUFr9K5ZD
V56qG0vg9G4oRblX4mbwjASzqhHp/qPRp64xSta7Q5HQG3IMQOTJRiwj05+Clqsz5zBb9zCkkL+k
LYYQ91Vh1oYRUjTHYMb8i8ic5UniBq4uBGUlS2ZbcAtVu2YAKpvRTMLsI04v6mQ319KuJcqCC90y
NIjFZglBCzlLrjyZ4sbS9WINZfUB6oFJQy80VqsEU8Ql5OvghyqRU99Ls5Vc+MGymw/ZfY0Xhtkq
rsuoxYn42DSOvDNo14PQ14Y/AgH9BFb/n07EG55DqMxVQkelikOPo5Qw1dXug1OIOOFgFo8DrPR1
LkgjeD69o9W7MVBHg6Wi/+qxMPGquiEHw7D9QxKkm5NVRedEja0XKStRygiF31Eb8JSebC+re+mp
nrRwP6dafJLsDgwGqVAPE/tiZ/ctVTGy0b4U06elY6GSJg2q9dqoHLnP0k2ssGQXCMi/hwmu7pHW
d299/9UE4AbJYMlnc+7Ss0o8SyNnnf2sdOOiFAQgtTbpHlbGnd9EJvlXBUyWjgPlumw8kCi5Rej4
odGqv/97I4qsczBgNCFJSzapZO3FycFeQgp0x9QQnyYfccrAk2+od7QPJU6tmg0vX9WIBgNhNkdU
HiJPK6XmfTbTA6FFChGaSDqSmNSiMNrFLDj7Meq6SzjIEPWWrWjZt26t+8Jwml1ZKnloe2h0tJAx
U03W0WpU85dhXCoJY06tbB87rAtvSVo8Ro3SX+ICFZt1uVE0+UF24uE8afb8mBlvZlxAbFJD49mu
IIEaczF89pp5pSiJPGSFi5Y9QiMm8XzWuiZw7dSRfAeuqIesWrarl0B/SOgZATkFQjC8sWNinzol
xR5RW5zxSu1NpUTBlFCHXtxrN0fLxHmFHLjiDp7Ehn0fTJT/AlWUfq4pJvaAzQyQOfxHZtQUUuGZ
OqxOrU69quyan3qLb4tSBL+ppH60nem8RqX1uzOUaWvn4+SaC3yo5Fl8rRTQujT9Plr0+ddoduOr
M7fJjuemu+h2c9Mlq0hoZnLobbGgfxUj7bILTNva0+zXJm7WWtnfDZ66ZxS0oV2ihn8j+TWPmT2h
TpHTxqcab5r2MoRq8pFWY3KwJgyV15SZ3aUTpx+VXibox+JTJIJA+OYvMUXFQ5qq6ZmOlKMUmblf
D0V/1TLEb9NaSj8cqXwYSlyYGuRu3UGW//RCQY1YILE/h+DTTDZoXcOwJUFja163QlHvv7GLpXCy
iboWjXpqM3/ysRWnwgghMPam5K/AaTA3Je4VU360EoinRloCXIaF4+kOaq9rkGK3KhpFSSe2a5iq
YKfkfy84kWJrB5KFZEIFB3+LouqINzaNiii1xbT27CCkvZ7Kwml4EJPytzG36kvT1sFhrKPQVZcS
YBB/NnatnPWgNg5FZd+mPBovkUrZKLLSclvAofPDMetO61ahmu2hNeZdSxHvRY4OJU//XU0qe4LY
b4Ge5nUSGZu/8A5eLMewQYK+Uifd7+Um9JohEF4mQ3GKzSx8HNrIPmVCWG4SlOkXRqRBKilfyLLh
ZBZow9lpxuLqDEX29w3Z4obUK5TQOsVNtCm8JDSk7EqBmvea1sY5Nb00mo8q1akLERscpuYQ8rxg
0ovQ739tjGl9wIIjOOtd5mwWMdBHva7w8rLpLnBkmeJmxrJCP4K5N3OaihCpu7TMutd6eVEwGzzV
sXEKUSbCAyKc92vOMVvR4Km9gaHxEsCnmo3JqD1tGiOtT2NQlR95rwO9T6ZF+5qKm9V6pbRYb07r
kFxZOSqDLLbrvriDd7AiWGoetbQrRHAbckLCJ3mS8ZGOP9fbozRSFge71/NTQ7hOAox0l509lrTY
wH4QXPTM6G+xjiJFPRsavRO8BCLRH5qyQ5C2rjxar0aXVhV0GHDy+g5Tem6a4/ejqtGbsLHbeLti
K/+iLEYwYj2oK51vxVRWIRVKwI9gH7XQh5MwMYX9Bj8I98bSsc7Sjn5L51nOlfCecB9vhqIF95ui
6C4KkwbFBT1Z36WATX8K2niWhnl3GDVPbaAoftXAOy7MWTyOSSlcuSiK9ymPcYEupAdRJRNtPum7
2sjO81zFsz9FKBln5JGftJNBUyvLfWHo9j4kqz9W4LCbfxGhinq3ayawae3A6re5nQxvmlWeGlbK
V7TTCaIqJcGzuSxO62Ro59NRTZP0E0wE6R8FojBpwXW9U0olM3aamk7fz7C+IANWGJ+rHl9CpFiH
PaEy5ndRohzqtU5XShpOlXxIsJTahDp6os86b31++6KRN7GKwL6NnLwLPQ4spR5zl6mn/GxVmurU
0Ha/rxaEJP6K04N1OCpwc5Nlw9s8XERRWQ/fAVUZ0QKwFmjrEjsj2XEiKMSdj7PcIV5yHjtX8Tjr
Aiw81ClaHOcO/dzQHypZb6VAkMvoWyY0Vfp+r6MkvCUoFHuDyYITm3mBkYyX3MQjOGtwCs+FjjzA
oP9ZGMtBpMa/sEKkWYyvfK8bCL7f31pB8GOm3HQlrDSelUkFScQe1nPKpKDcLN2FTViBGVe7l1IC
IH00PTGI8gUjlA6necx5gsJ4g6fv3KRwfJHoX/rKh+Z/N1ALL+ijELNp/c7xOtGrmCJ1TVgWE//8
wjnvqxgK7V014oLy2tQ+6+pcYUmid+iJS4c8y7J9mDSYx6VSiiG5al6kWP+7FS77xPLu/x6XDc6B
xfIlJvLyAisOHksRNG5aoRBn5pRJtKiRPwq5/IjkSvuVWQotfIuqdUDHX5Da4WbQUWHIpN4zTAIp
+ihJ+ipyTktgI090YRwi6lKPQ0Al1Bwc/UcOAy4c4+43UfhnVaO2EZbxSOtIH1yHOn/XVvBRHUZ/
nrqcfiqwSPpe6J0p8cQW1nhrFo5hUI3xT2EsljBl8FuSyvdloOGRdWnx+r1XAWXRxijNg4oo9R3m
S3YwE1IluhIheijqD1UCBImwNiqj5EnEufFRFQU+PLZT39oE0nlKVlOG90rpXmhNnH/MpibRZJNH
14kF/cFyuppOcXv+gY3Vte8KbJuzjForef9Vw/zlmkvpZHAKf0qBmTwM2E+gFgwmXxVIkRPpRSdD
q+OlEYPQGRewTW/nwUPQ2NUTXes8/X2YPcsLOkxVwLmUQjmtI0DW9kYYeEkr6dQVOZ1VAKwvfW8n
aBbY8a3oSBjDDHqhrlKXCKM/AcXxq5aIZKsuYXGO26pqN9KHpqEWTP2mPWlBcU91QWHVqVBvKpXo
K1eUF7lL67vVxZXf51PgAuk8VENfkryzvNciV0/2UqZdh1rfYEJl6FttqaT1ctBc1624UUlr6BrZ
TRirwCFazspyyPpGAi5JrTR9H+d+eJCawTw0ZmG7pHfam9ziBB6Cc5wwFykhJd+NgTTA6rDSWovn
2jIU8w2kojzFC7Tdd9qwa3RNeOswtbvmZBkRwhl0xKIZWTzGeoAi9OSA6XbAINhYFRjQkU8Z6UlM
Wn2Oi7TKXLpzYt+YOp/EzTwprazt8gz3Mocn9LS+pFZtfm9x+YuNlKOyKAXB0oDaa8qpwmrg76bM
Y7MxoXOMfZAfs0ztLxYr2i4SgXSfooZvlwbFL/xL8YXrfw2Wpb9aXXibrGj+yMwEffq4zW5KJaOj
0CvxebazHrpI1e/GBa3I0EY4WSWmYv0y7HRbRbGg6/31hgHJxrAglTAe4M6J8gkb5YD6m2SqVFPh
R4iMBVItEOpfOQgYTEG7zWmXCoEUiWPaZ1PEgY9Onr1LRKd9wrgfoOe+tZr0kTiZvyLK64tpBTMm
Brmz/0aZDYzC6z71ayQRlTAvbngryTekMXbrJ9fLqHQkd72akkx7dZ3RkO5I/dOap2tjVO+rYaDO
ZRJx5CgsX3KBx8yUqgX8BNLa3IzLdymkei0NQjsoqWPssLj51KSo/4P7Q2sR/0HJyW6CNuoPdaSa
ZZSB4qs41u3swidiB+9f8KvEMa9tiBHcUnNZX2SpGDDFgXbe1trhbw1zhubSAxbSJosnhamNziXp
ZXU3Yal3M0yH7seuNd4jUX1OKlZ4rQKdqiunzxGMYKfUHdqho/YNGhuaWbilquHXMgI59YohkY0R
JeMhQsZZFk85F+VMzzBSZAsB4J8hCRTuoR1tmbXTmueoz2kgV0fpBRm7iz1GeC9H8b1ZouRlNDht
fLfT3P9e2/LU+uhBKv1C1I7b2uP0Xs/EQPZicVyChbnpktXa6ZSdonr+3S3VNgMLzEuPfJ08QAUo
WAFocFnoE1YReGlBopFqaC6sx64vXAx/qOPywagBFXM4JSCR9vjYGIqvAzZCbGOUGPn02DRm7WaR
Sd9OUj3UyywuZ+b0EFXDY6nMFiZPGEsUton6Sej81CNB+W7loNUdABdi+ZY7Jt/fev3syZrbJRGD
P5JgJvQ9p4appjw6Ci4kOhRtMi4+JlQhjUFfKVw4EeI5hOGYsb45n70eXde7YGX3OG3VnavxnFqQ
hpYJXiywlBjPkgqaj5us9ZDA1OmWcLdv5ezUW2a3SWoiQzXU8g8KfICYLFeQJA691dCDuzjVctni
XWjhjONMaoatfJM/CsQ4kG5Iarchhd2sDwfQAoClSi/nOqQaqfrlgHokOvq7mJgM5NpZMDp+TMqa
/GjNyBEhSR5jQtfsLcfCk92WSvQLJPjIsiwuham8Awdb/ve5GWYVWZaFwkAJLzqSQCMZWOho3sYD
Pn//bE1NjKhzqo67CXNwJyiDB7GgjXmC5ZpAIjpOC/R8FiczIh68j9aatKirjal3xSOZef8AJNfD
Casik6RARj5paOd9btE5l2Bd5lYyllFh2/Mgg6VJOsitZPfWbc6wbKltOTs0c/OMNn5wsok6tzCw
W6DxCmPGkKgutADvbekdt7GfRkEwbGSP61cskcx/TAdn5lZB5kkMqNTm6PTkqtL607Il6awoYQKx
cx2ub6yHIGvR+kRQ0WlYtv59d4E1v//A93Hd/KoUtLlJRtg8oYWHXWYcRX4BqLc1BJciHnqSOvLV
7mAE9By3YA4H8Ei6f5aatz6Znizm8BbKxfD8F9gcKTk71qMxzt3Dfyyh7JLKm4qIxm8RVsQxzYD3
momFUONACcuYL6SgwgwmLZ7XCTm3Z+NJxiOtiSpvferFQGuZ4qTxru+L4aAlqGTZS9Cf9vKzA1yF
YFUL9jGEuGEuqIvePRppP/9SHB0rxBZJpRV7bafiLRmm5loseFpP8eQNJeIfhsEFKSvER0Lrgru2
hUO0oe2GzO7gXojybdC51wV47cVYhiABpBXZvGtia96bndwc6gWy67U+faEN6bWdcVSKZvvnMJgT
GhfNeb2yFHNrr6MeRqdfT6q57pRzVH4aZbgky/3pgEfz2GfiEk/9yQlE9jvMEBgdpux3E7SnhIv2
zUeD4+rW9Gj7zDHlW1VXr73U5Y868M9rlT2t33ssx1errzOIIuFtvXCIKMjXYQ6eqOLSI0h1ECNv
I3dVhwWinUAmI2FkO7TMrHcUIWjN5d5OedQI1LKTRCPyM8J2YPhLjT1PUly9Qoqo+SUROCQ2Vt/7
6yfLMRA1VPCr5IjxVZuInpP4Bsr6Wx4wIzUXzDhISZCJzeJLaOfdvRoUX5lL5YnH/T6WQ3ScbRx9
1jW4rCJxtAeCjHViEQgVD/3SxLvO7Ira4weMg5JvLnyzQbcqOn34Vc9B56hvkSrMiw35a9MuBV+6
3S23jsTO0RP5EMJmeC6M8c8adS4hZtZa4wscmn4/UaGhfwGZnXXljaQuPs0NBGPKLYpriBElNFum
XqGn/rqGrSOT9atTZ/ViBT3Kg9YUuoZBoJjYyZcsK8kfO6XyDLcM31WUhuLAftCrDKNdx2lcwyFs
tFtZPGgD9eZoNLDmwm+2VpsvAU70fcCYVYLkncLz//+AWhMUtEfd/5+DJMVL0rT9v/+V/++A9Xs0
WhZeWjs6kW7H5wGkGPMaBCRGXR2glEQL3Vuen/UOtueyPzYVdJG0XPMxHdbfukT5Ph7TkXzfVGmx
pyhMm3ShKrvJUpynccZUeplKhJibvwtfQcFlgPZG6rjkiSM9sOhJVB+zLAGbQpY4J1aNPPVkKidd
0M8bBnZ6BphdL7tk0MYuSWH4PZxlKmYGnqJmNWbXJIUAVi/1jVGtH6Lc0l76AtkyDSv4aXHNW+8r
y1amfV5mf4dYeE/7um1/TCKw6HeTBRwVO9yq5th/yLbzJrpo/K1r2HIHQKWbjKJOUhFMiWn81DpJ
OzWWiriKwSJZKYV9mWwRkA3DC82NzHnrZeNSVkb9S+msNzmNnRenVRq6iii0qDyM10RQOU0M+DZj
KlDUH+d6W3V2fjMcY8D4Ghe0CKLiKQrwu+dkGI9dkpzrHGWE9Xauas69haJV1B8Cpz3/R85nmTzP
Vt6cZQQNjFJvX1G2K49VXBQuWTB6VzNJ1lpS0ioNbxRnDk/wtZJdt9QibeQlKkM/zLpS7lCVGi+d
xh9KHPSZENuKXaj2GVz+NHpdt0j1w79bZNxE/8VW1GTv0gyNN4LiO6+J7jyU21bVm19qv1iPVEX+
Og+om0zlpzwUgLgwrvuLfBrRDt6lC+4yUYysGlyLu8p+XF8ax3bX+MHWhuKaKfMxHJEGaEbQuXV9
saRBIieyv+RJQd1pfdckWZAMePjtfKmcRPu+V2ZgVKmV9Dcx4yMvcZuQIDVHYWfpVR97G1mgrvyR
tZgeLFWOgIBvY+mxfA+1REdbh7DcxqI9NGDWwinhl6RSX2wd0lkvq7DJW8nCrYmL3zo0qAZupU6b
99lYPrciyX7KjokaEgGHO6ECuunrCd01w0IGcsH/TRPVH4Qa/w4NDN6+VwchSz+kOEme6PBrjhLi
RMS+hM6dBugPl8yEEFtc1qVjLqTgGCNIuV1n7gKlQzdBM2T9gMhRf9qU7y5r1hVU8wcKMiZ1rqcu
C5SLPk05XCkIRaWMMTIs1g7VhNnwS5IsX8wIRssjaO33lwogmyQjyOj6p+Us6k/iv4dpAcAoFc0u
LCOBVyGEBymeo79bhXNhFeqfqHBWbhYG/dVwYuUwGOXi+qwC1C64mA6DIK6k6BHZPWnpeXt3ZrW5
rfF2YcTmlicNsjC9Alpv7f7fbQsajUm0JfzbtmCaKg0LGi1JNjirbYMw/nfbQqYpcm5U5CCOMj9R
tmi0vVq0scu6KqMqJjAYxGTkOMFvA/YjmvweW5PIiIhKaDj8lOyQTDMFj3Uzlqr8uL5UUti7oVEO
8ytmFOauHeryGDe61wjF3BeNyI8wh5GPcRAUyjsz9gWmohPp0i60o8/1gLGvYfdWy7HfY8PIjuny
EU7UTNtItw9JimSH9VEo76pd/Ola9WGzGRAlLKfRtx2ZIrN6B3YS0H8z/FIOx0r/2h5tkW02xx2k
09Y9b7PQ8nbo2IS7zYbC1RaD7OKwqYx8v6HtMTv4APDh3tuYtC4Ew8Y39N73fc+IP0T3SYp1TheW
fRuVvyFo9sD4dBQqlRv1zmGLpN4OrcrQ3S6fJyJjuzufN2pTbTb7vb/Bl8zd+Ju7T6bau959GhJU
1sqtoVk3h8VUd7rPjVeiP+PffRRyHvzr1csV+3C5YuV4u1wuafsu4WcoJwjb5elB5I4O2cA+Zwgf
B6TmtDpho+H83j7scHOXHrcIDtqPm915v7HzzNvs0UEIvjZyEOyJLe/2ZJ3sKd9tdigSJe5us98g
c8KXvfkR2cnyu8OwvE3lzZbMj2S6V8hIb2D0ueN0DhKK4EwP89kPHfXBJHDl+HpuNv71y+u0fONd
Ll4Mjdt7f3e7Ot2UUPcHHf+qlNIAXvBVPpO8qRXKmQV1j1l8AEy4CTKBCF7AAp5fq9B5p5O9/1BK
/ecmRRXTFj0/Ywdq9o7++/JVb/e7FwVPuRJvvKtX5PM9v04I0znT/DrL2ktApLLxbUO+ejdOfQeL
jvP6+en108g3rKrB60YfSafzKFWWW4XvY994Ht1Vs+99XhDUqWkvuJzg+5eeeyK93FD/3aDHdm6w
bkitryiEXRyo2Q7RDWvIkaI3zhvfB//bc7H9NKzPXodHN+sr2p/HXPfDJIAk0VnHyXa2mqYfhq5z
fQRaJcj8kkubKXxWS2d17gq+e1uffD/ceFFmuJ5/9eRa33rXSxePO24KaLf0UpwAh8ROt3ssQ1Gi
XGgc/fhQTPdOiKswu5MvNh5ikjvver18Xi5q5mwv76fTKa4HJLuqjVYlp8A86Z1RuFONTlftO281
dshzRyXc5771bKxmvev90hrj0fv8vFRR+XB5v0ArxQv5pSl6pCK1fWZva2G8Kua11+YNHI0erbjp
ZUNrQnvYe06g7biz/LydPe/Oj6lyjz+Wpii6eO8XzUGXJnGHBiv3DkK7rbabKcpzN426U4KaqGlo
P4Ipf1IK2P4Dgn7FPlWbp80GMEt58vd+kDnvPrKhm4lONQN7b27LJI333v3z+nnhUrrmWHveyTVI
HgwsRLLnRC/qY9Lqz02EvOsQ4go/G7/NarqB0xyVLnzUk3hXk/ZK6rP757CUUA6H4/MRQgdrwrZA
VM0iFSN53ldAaltdxwOQUjMEqmM4Nw+wULZxhLeO1Qw+3gKeiYplk+zUSfhwag+mUu4tozkOCDlE
xfS6PW8QaBkP3N8bwC8Sot9YRXAvyclxOWlY5xVF5108T5ZNtxv1Uyeqcx7i5V4DYgdNd4it0cuC
+rNFzw2+2bzvinpvyT+YUq+crBBI3L/5PDxKYhy86ydyzuLIA0EPaBhqF3qlIpTQmNe7UPNimXpa
vB9lSHfe3dNMOE8ek0PoRWKhthCh1M4jRAjOOmhTYi4PfapgEe5MT9jKe3Jcym4z9CO918peQwdR
/rC7p0YTR39z8xusiqBfuUx85ZByj1+vuF/RbfZBp81xTNMvtH71Mf+z3ei48G5xlo9dCvkt5KwT
91jqnDY3T9fz1+U0eVluP3qex73Dg+xZ0rVCCo7ZyGLqLjYC5bsx7JFXre6BU/yC32gvukL8X9XK
62Zf2PUTjx1sWQpOG1+dnLPH79UVbn/fchT+NB2atHz4Dj1sNjJhnndJ+/p4ubx7NIfs1a3GJHG9
uO5UVAf35KK6rSMYlO1mVXm1Chmwjkkm08pXfSi++nme8RUbt1oe7o3xZyjdoD+f2yK7+Yt67oEz
FG7uXEcVXIjrfxk7lY/8fL/Qg9sdhTSf+7e6LzxIPWgloflciEbbRlqHGDE0nW2cCPQou7uF/hSU
e7eHe5Y+FybPnGz1V6WZbRaBc1K375v92dfq9riB7OXs/Js35uaOh59g9tW7zrXGj6W6lBY0Tqgf
eSw9Si3CVoP8oQesCFqLGS7tkZOrld1FoGxXmunbBpm78t3Hubx/WJdT7N2XS5O29wsP5YxFOs++
C8nIVeF1wQvZ9oUFM37+XaMu5HVx+s530DBO83xmzoop6+HKOmq5l+s7nf+J577znyt5sNFTZG4z
Z8pdq+no1z1eZhZ9OBuuexnRLnfdGq1MIE8p4j7gGmHL5eISdnDdRvMjXHU7eTgjjOJoxt1EE6oo
f0px8DFb6Duv8dH6Ei3c7oamMDIhHXtogNH8SNmTl2VrPeZ/h/8c8v3uP8dl33+hxULaboMMZ2Di
njy1/8ZXOdVGBOv+ibfEEoT9x86siYjXvkOxUKKndo3S1vF66DpEFhIe7BiGu0LIhFra8ukkftlx
XEKtdevffevQ4iskm3+PWd/+/tf/Ht7lxpeupN2uBLppTmsUOZAb/t1cz1qAaFZ+EAKJTlVXD0bd
Fsd0+XnRLPqg3FphEBDOQFAjUaa9i8r8MaJ3rGU9Iihdx2GbvEUVjbWjYyAnx6XSNUvXnxS5pFUs
ayNXDXSEIhc+cVIU1uabLlmbEqZ9CgLw1XwpO7l46EKUJp1MMOVPIQJ4dVse6pk1nMh09OaymQ+h
PtEMCDv7OQD+uTnTTTc043ndk0fo6MptmhzXfWb1KdtF/WAIB+BMzBd9wbdX2iWSbZCIgqLbZZQ3
zpOV7iDRWD6FRmQsbcM291IUB5ukSWdQv3B2E2oDR00v4DPRxPUs2srC63OqfHNt6+yNBB915dnE
jRAUirzrm211EqIdX1K6615g60TPcQ6RalO8FKFiPASKikKgnQanYNaDU130f1/WfQ54qyuW01Vp
DQLWM61X1tKMbSwvtPvq53B4+249M/JDVYaZvzKP6c0Ijk6nlTArBQbbNgtKFc3WwxhrKQlY/EeX
1AZNWBIjlkPnGMsC62jhJD9i+8mqw/5LsuLGtamcnGXhdNdyRsatrnB7yBPnjiOo/FDqzvM6kqVM
PA8FJhPLe98vAZrNveQ8yRbFTTuJ0aJuzHOsX2VjMu6pY5PLNza65Y1k3NsQXHQOwPD7ZagopXag
SEDv1jKU7Fw5RwRpG11XPZsu3ydt1tonI4w9vW9R2xYa1gVo0NzWv2ba9YcSqMZl/ag5goIcRTII
UPQk6SoXly6/hPWYl0ISHZk20ox0rn9CZjJ+LBtzav0fws5syU1s29ov9BNBu4Bb9b2USmXa6Rsi
bZfp+56n/z+WfLZr19mxzw0BSK6yJQFzzTnGN6zPYai/oWoSnxM7g18OH9mImzw1wBZGobiWEZ3o
0DaNhbSgmTPTQL5Qzy+YrbFrcuXQCLulvsf5CDpdO7WNqSL4b2mF5d1xNNTmlke3Hlvse1gE6U2f
tPeBwe2XbqQtNqpKtDKzlDJ76K6DbRg32xmmdRv7JW6oyLzJc51e2IdQeO/yqE0ziIJ+/gCYe9Ew
a7x0Pd4TY2gOCob/e1jWO7LozQteJP3QDcwWZriCPGVnzrjrA0ZLAzIGpCbDl7BiBUUWbn/NkprW
p42f3y7z4MDi/1QmFB59y5zA083phMrRI6Ihc1/T+adqlvRy+bc9XJSJ2qoJNEFrk2+N4UDAoqRM
Ve4mScDfRIQb3zFxyM6HbmcFl741Dhat4XPgtcq61OhcPyV/baF9MWsyomvPBeIOpuCWZymN+Lir
PieDtbKbm/5La1vqqZw0D/EcLxRaeAT06L7ZZgZQmYplbIS2Qg1uPXSl9Y9jZEATRXP9wCXF7z3t
L3lfW4+ssbXHiMaWV+rUzfbdmLdLyxmumhsoFyQV7aNw4RP3ih3voWt2D6TT3mYIBmc1AhXbpXqG
IpDJ7DFJpt8bj6j7vWPAKZjPG/EUgFsXL1YXiPPg2smzP5J7GAtbTKYvYgLPLAwDJKfNpfdsjQwQ
5rvSwJ4wufG+9zwXS9gwbFxcAuhW/ZxShE3bJx+VXbrbGuPZ85Q8Dy3LmfWWqF4rpwXuEBv22tIK
tHO9WZ06gelo0pqdyFSAHI7SaOew/+JHSNrMptzXtdO+dm4QLHtXqOdu6KZ7bbkPpTbER4IOYYVx
xMe6HYy4UODZ90xmG7Vutvweo0XsN/ec7jVs0KZ4ZYDXbencdXunss3D0+Tp12Gyw5jo5CvTJ6q1
pxJBIz1say0rz3/2DLX9+zkUrek6bmq6GzP2g1on849p042Q5JlVM+o5NyKermqIOKiJ8xp9ZE+g
SYX5Djw+cFw1bK+q0UJF/ve93LSSlZHiVKrc0l+1gTrc5AY/YXN2jGkjZY6dHwuMTgJupZvyyelt
9ghBOKyrxjPPsZ2Mex7E6m5ygCsywYKlicMh781pr3NpPBwcY6s6jpWNPCyrJob44sA0bjV+XbGq
Mr6cXWyuBzVRfq5W5Hy0DhOOAhvepeyc3593kAriq0DxnlMYpncvqB/h/D1EotSWpgXMfwqs06iU
PSLUpN7QzfFeTcVsGWGkxdFws2o9AQ8ZG9V5zVuwtnGrQ7ocwvJD+DryJYgve7VMXlktpVj/4vBr
VhHj3RdDeRHd6L830bAo1CH8aoR1ecSv2S/VtijvijJ90tC/a1orfrqefkZQVX6dOl2Bls0aL679
tRnVjrbp3OyHKeoelqjTn7kfDmd5GFr504Miz0+eM+yerqaoRt3JX5QONJkKJNWgueDAGJv+ZIX4
suYjN+TWGLgOsRO4l1gW6T8Kh6l3PmviSBcv1BSDxey27aGe4wixvcQ9RfPgTHOrFfqH8mHGIEr9
OD87AE/uBj2m8rvjtMXeH9uLEKbxyx3Ie+ic4YfC6nIxpm7Nsjn/3iiQbTp1QQJb/xcT5xK0ad4+
RrxLGwuDxhHT5MrwmWcmvV1aBwvzRK9Exb5MCTbIBT7EfrZ+4eaDdKypLT04PAsEWI0MhPP4quXN
uqu6Rz+rsJxQMdaqlow76buIIXy4UVF+GYZ+V1tR8kgD1HhWHN+cvCxulXOT+oOnFIHhuYDcbant
X7EXew9/CmnBpy15Npw9+q3xva3Rcev0D/E9QzGpKJIO0idZTcHB7qZtDJzm0M/KKUkjGIwpvEba
wkoHwAsW84FAt7vH6Ew640A0f4ERdo8wHpydMwH7lq/2FRwePcSnnKsoaRRnyD8bwNzmDBgSPtNG
UKpYsMFCbHRqo0OQjvHVR5uxsBVnI+YhbJe0zYrfW7Y350M3Sj+9Vh2ucdyS8ybcj0gPDgBkqrNk
CtjzZHA+ZWtVdQ5ay9+BHzYw1ysgyIyu005T4qinUSRUKDW8Y610PtOCu39/EwRg3CYhjJs57+l9
9qE10XT4c740INaSe++SABT2yquXWS+wa8RPBXOJjxTywy67bhWoAUMVXzT7qPPIiUpU7/sIRWyy
7K+U5Wu+uOFsDFxXpgmXVx4mPKV1M8gO8khuUp4STOzHEYZrtSo8lfECvSR9O8CJZRHK73rsQeCl
Qlgnntf5F4h0q1GtkofuZ4wT8aRiQW/HNesCgwEYchlKhQqcD72gyKaLrxP2Y+mFdgIHAh8ERDTu
9cDZ1bMapdLwDyiG7i7F0GwqTUm/MHZkHJsL9a52QIvyXEUYMWTJu1Ip+0p19DdrmvyTNhj9Qsr6
U904wXBgYFJbGeaWgqhmP0bTM2iTT22Gld+n37YI5r1pPvdnz+/r6duf9wVTeZiiaPePN+SiJ/Zz
oLHN/J5RHPHeupriG7Qb+wwwAP74vBkxAp1z5RuKOvUYdsRGl1DJ0Bd0VIF8y3yMRd7twmH8RAoW
nqVAO2Issy67Qd3Iw8Egt0EwftpbhMRc5Yb7zadqGurfTmkITK5OuQJ8ZV5tgoKYYBbOlk4asYTE
7T49JSgVm3skDiJSAOq62LFqHzCjXeFxGxUW5IIJ31p4hf1awqbDrNGLj1IbHiVYoV+u/taS/OMV
In7pIre65Yp2lsuXfx0ZFqAMe4Z8+ZAliEJAhjm4CaYC2x5WSaSNG77OWWqmhQxbrIVcFcmVUjEQ
lyPfIc/Jd2SYq2olqZa2yGKymVg4FKp/0lkD3+SaQYdftBiKxj/JFzGHOAAT7JmowooiqYZoU/og
g1iS1ltaQapbLb0JsQwhxie/UjUKPE15rwvsBYVpFmt5mCZZtRJFnezVonHOVhFAaQ5B4dDE/yg7
2Fx8De0p98bprLo9pUHnut9MAAu5CB2WQjys1RhaetY3+d1NU2NnK6PYUuBor22PUBH+UvjTrUPc
siHuUY9SAGM2GBAxGneuNHAkyFjPeo/aauw8fUe6ZXvhXL5uC5N/T0iKG7ZY5WzH5bXyW+T1Girz
rYsvZBUGkHPlq03yi4yunH/COMKgysaL5VkuUVF5vpmSsNQXbusOMNPcasO1ySKkKaHuF+Vm6orx
iOX598YwfGQsWWSQrlta11BNs6PvBs5p6vuTLd3X8jCLm9Nk0J4qfZJhqJ6XsKVaemONbp+fu0py
URdQy6qwOVUN2KGFQbraWW4odoh6mpJ+ZbcWUZedvxwDk+5fmTd3tZ60tUVjfa31WJeMRhVLUVHE
VFNlvnSZtpXSQT81zJdRx9ypfZq2vWry2EbaOvuNOg0EPOZvgq2Cu0Khfe3MTn9Tzeie1mK8Trmw
L2bsvfeq8iJfL+f7y8C73fndUaDg0m3pKSnn2lTUd1OZpgsL04TCbNJfGDVZaxY5X9rcBPU/1yDo
dXALoyPRDojsqTb1JrvSKl//UTPng7A2dosaWp7zXEFONuybNvF+pibDpEokBYKUIVwNLMcwTZfG
OyIk/Cug5jdmAFc/hNExeh7XZIRx1lZ2sKLVFwAdyWsbxXsLi8mXMAN/NQjlA2fvm6LRrwDdgeSG
HyBj4BlfwWc8K641fiJpUjQ3kWnG0c6bv3TXU9aGENVGDljTgix1eRhU32K1yGABmuOLXz812vI/
wlimXFZWDQ3FAZiuFzlFmp8PxrZxknIh+Qx1iYcHZ7o69+zI5/AbFERnlYfUBJCN9MBBeziF3WMk
LteTRRG4LO1qLU8h8NMetZJmIPKIPNTLBN9Erirbqq+hSMeFhQzOVt01trq7WeACH6syPVnW6JwR
LOezX6P8LMmcUWaVneNnsDJqi6ZoGuqouliRW6NKy2sWT0nlnKjGG57NvyE3JHdDRW67zpySFmrZ
XLnTxD//bYeGQPI806fOxlP9bqeM/JD00lB+I9m6lHCtUlF2UdKFpzwrf4n5gpWbVnX1oxDNRpXX
qzzXGM54KSrGklquXDWEAet2tk6JXhtvPm0PosJr5ujzqS7O9pqU3j8F+En2XN+SRZDo5jFwpvir
yZNpBhM0hMgcWfDjoKH+3HRBMgdYBR0LgDBDGlGgcVLpLPRW/siCcqQ1plhYC4JunaMTXz5F/5Pl
hpi9U3Io88w4WYCzVo5tht9NJlYEM/sfBoQ8+GTzL9gt011hee1SwqDUuHL28rAcs/xS66wMZt/2
lDrV2m4q8eTN/TnnkIrQGvGL6eTHKc5gZmngBLi5lO7CjhAk5NERkQRNvPkGUOHN5vKxq/yCywrg
n6b/CHXVb/dxO+AYQgbLHNcVF1sh62hK4ifYbcqQXGrBEC2xsASL2BbqUQ79h2L87iiQjuVRnDf5
JqXKW3nFzGvMHPWgF2Dcsd6kuK+qDsQA8liPhfUxGBjLzn/h303OoaS81yKhHEtHO3uTNdzkRjHj
8UZv4JY7znSsw26XWjhIiTXRsMpkbr6ird8+pXqx738kCP+vWeoO78DIXG4Lu1EjV0+br+ugLf8K
8yo7yqMuwSOqKOFGuXezxaPSG32VjEgnzCqK7h06uYV8Ia/xYeECNTEPIEoFTlqtCRvE1T9bFft5
Iw+JYWOByqp8g1WLKC6rghOCfSabpdytHXwfFTVf6ajbT2FXJZe6JX0L4/+yB43xMOeUSbn351xf
ENnYjALGlB3cbQOARjUV/slTm/hIuFu+rRufeMZas5etlU6HQiW2xrSVZT4v4nVMPeuojYO9hmf4
JUiIvutph1dk2NxEPqE9ybFnZZgjv6W5/ooNCdKwaZJZOnfghKzT1NRllAFlBUVSCQLD076GMXbJ
wkvzM0sLVCWFgtcuNXG3uWHzQKnLk9IKu79I7ORJ7G0syyASbfKsY1hqvzd/Dku77Q48OZQRsmfV
MwMby08tjn7IHbQMf9sp3eQx0220pg2vnr6QeuUsq3EdTr7zeHZ8jNYNTi4dgE3fxepe6Fa6f177
Vpj5Fxp0/Xqo8n4Ni6+4YBA4S1ETE5+DWabVVfpZyKBQVpbTvydo0n5LJXufJIuZ5yUfAtl8GPhI
3URyBkaYfAClvkiR7Nj4uzGdvG+OUCbAAegUTdW++YrIdrFuZXsd09+1VRyoQnUSsiCPs7WvoDgY
5xaq3FN8c/hgSZqhA2UvE6RIzj2kZRxq4a51M/U4WuA1ud+OX0Vb4MCd+vIoVb3RS1r5/d3tRlhy
M1o3DIgmjDsiehRTjc+Vx/JRdQlZ1RAQMv30vUVuFMnTDBHUpCda1QSbs7rSrETYr1l9uzbzkPIr
cpQXX19K20Tczj9IXbumYUGwm/QtPS/PVMv2wD5wtMwmX5LJzeOQYJCdIgdyHzWT2rjdKY0Sn9C2
+ThtlGadKCytBj/7/XLh2w8LueheGoawXyMv3tBBK65KUoxr9N/2PlaQjs0SMb9kohtME53KNqA3
xsUllaNT2bubpGfR9Fuma7gbHCX0mcyOfB2eRro++cbCnlm6CTCHlW6yYHapflGl/4SLaF5bOwr2
Sq/ht554CDY1l+pUuuPaUtphLZ+CEkZVBZ1/1iyAZrLz1Frk4VHXfBoeHVZ/aPyrSnr6AXXqN6oo
shXVILn0o+Nt/tNejj38b6/mn4EJmdfTG4CnQ9mHhyAr9yxTtFMOeRlJy9QgikhssgYp2pCzvalG
mFyTsOJqRei9hsPpr2Ak6NcmdMI9jfB6x/Nau+V++92p9Ltvh/GbU2QIUee9zKp6mGnTdJ665ixB
wr0d8vGl47SUy37ZAJDndKhjVQhzgaFPqSX1MXS1AIxjx80nqgtyJIDfTHhJ9qbuJxAKzHZZl1Ql
DayydWl7tJGUZTd3ksyZ1zYQ8vC7gbeTjzvpwqhYCO6cprCoN8fqpTBLvFQS+pjopKkOVviL/+Ow
7XH6nx1dK3ZqYWj7HkX+1YTztDSrWt04ITdM/L6cVGOSYLz+kDbqHJnI/72qxhFft69QA9HjStoi
PhWNYBbE30pugqTBQpUCWUXBeGpKR8yGjmzNr7n8Ks6J6fpnM3pt/DA+Ya6HUVZ4NWTcOaOW2Ku9
2hfpVgkr8VqqEGs7DAE7Z0yrXYttbmEl0ewGt7v3zuoXakvrzEvf3HwSEGv5044dpgAjTPHKGGLV
FcbDCX3xc7KdeSGYfbc0E+dxQi4Van9E5DnPySw3yi9yj5Sl6kvfcb9UIoNk06rz1+78sHX5s5cO
JpBjKfgTtBrP/pO/yq/J2U0JOsmkrihi+FFHnqt99LMIxSvzboM3dm3S1ESZ3ARi3VfG3ciYdAwl
2E1Fh6kyzpckBIufWmD8cMLSf9Mm04b7Fit7ggqyWzvLeVsYNT9sqDIFxlrD0KY186KeFBhUY3IP
cckmbsbsIksdKw6JFKJTtBynOD3B3kLix39ypTokE2QCGHVu9sFRjae72kIAC82kfS9VcS0MeBYW
ZLeNaWkD4uGAac1M0BLzYVBG+4QYYEwn4KrpvlUfbXuTWsxqSK0NZGN/J09r1n883bc3h6bRS6bm
jy6pwnusLgAXch/Fb9fvIKLzfwKOO0xK8OJ2EVhrTSUJ1GqV90rDuI7pL9jKwyKj6urasjtafrbr
TDe4IbKnMPGABuG5WsURHT4zsZwlvej42jllA9e6R/BiO+rjz3t1Qot4WOefboIZW6VXe5Rsr8wi
OZW+kv6bdBcy9HHToITRQsCgG/KMs3pGydBZcHTKwfAYDZfQOk7z/EMEYX0qn5ORCSkQ2ISLLBwD
UzcOmYZr7wkD9ocSeAzx3Gsan+7R7F3AzYvedgtMN2TzwZgnEK93uqM/8swsXa9ClV1xPRpVzc8P
LgcAT2pXRRB1UN5zxXHfkAUXUBN7e5fofsE8jfHnYA3eKp3gbPaj1t5obSxkXSs3E8+QPYZWmu1z
rWtZFimasa9uniALZIkAtCJ6QDGYmo8gKE40JIbXoveqS2erAxLSJPhIMr1YwWPlTh7k4qt9cyMr
OWCZdGAe6z0achZVQsm6pTsbH+NRfZnmgS4BnVgTpsk+1fPIFt4WifG0hjHQRb/kZys38qO2XN4K
W/Xy20jsuN9KQ1coH/TDGKfK4W9PrTgimFXgcrXqSd0x++oeNJebLWU7EqH5EJu8hlPG+SWP/MFc
VoMJ+TA1/FWlCfLt5VVfGmV50NP6G7Zp0BEpGrCyyO1bKTyyRAkgtczZhCSdSPatEdZbYYvw+OdU
iqwrttJtbKjxz4r7+gyVzqZaB00qunUz+CyXQkJo3BS4ZCMZVAVGwlVrzHPteamDylY/tnX7AXqL
JiNS9LMst2rHw66NyvspmKbc+/3qn/fJt9RJ0T/fIl8As5cvYgPcgGPQl3G6FhPtbPnsoyF+yRBC
yKO8mLINJAK8fwzQhm1kfRnyhlgeE1v4NEbVr7BKb2PByDsqcpbmdqV+aRKNF7VBvI5DYq2CrKhv
ThZNG5bb+Rlfgblz4Ej/fowNjRqv87nFsirs8VxbojsMdoogQGAtZAyo7UJCuVbSlpMqIxEAAnay
aqXk141LWb0k1pC96qAllNqiuJzhCk3WpNATbX0tJe/0mYEsyqXlbEYyS3xn8gVA3+KA7p8o7dkc
glT/96GnKc1rW+Hl+9cp+QfkO/78eR/r8AIfIQCE2QPNhJ+AWqN8i/I0Zxk7n9NF225ri5BCC739
nZr7TbpMSkb4676p9J0EJSQMNo2hX4F3bz8RL2cLz7XjVx8cza4xe39HgqPxmhQ6Yh+gDT+KrjrW
ph98hbtprgcjSo5K72+7mVwh9EK9TQTfPG0ZjtoSH+gqXwOfOUiYDO0Ggh2+fB5PZFjNwhopDfG9
1lk0nfGR90P9Uov+IP9mZR0B/qtj74CbpvkSkpErz7toQJhQkomXKHYKI2Hx7ChEByN3ulffwKrU
NTMnzMS2jk9nr8E2YvGTQdkSqAXkL9hvC1RnPI128iuWh2FnbnN6Mmtrlsc0sDUuceA+3RTylOFT
KAGQyjfPJYwhgKo4xN99sa1xZTLIWSX6xAO6pBMA8+cv8rGNNwPsNnNoB09YMEIaGL/LVuZ/bGrK
V6zAvmiVveRDn4fNXOLGvAHSTuHXmGj65qN/3QtY3KxEqxUXeUptvHhZTvGw9PrI2Ya+ps6pAt6l
5Ke98g1siTAW9unwyzR6BR7o0B3MHJOGPCxBhW1aTOsbeUjBBtqNan6nOyrerdpeKr0Xn6SaJxAB
FZIW6StJ3crj4tH50XDyZh+Cplfa2Ubr3GCjs9UsOEhQlQIhdRdjgF56Y0DMrd3DN+dGg6UCIE7s
i10gXSThfGwayMZVx8f7Oo6QwcHlSLKN3EhySur1fztv6sqZGNgAgReajLyrzR1k3fc/Cg2mCsn/
CDhIMivQakhhh3wHRjNz1dpMTkqXzDL4bvWSjHOPhZKiaSdRq4cQ6tpNyUbj1rR2tokN81diEzWd
a23+hkKWXEYeQs89ea6J6r3NAwodI2BmFKfDduLfdxAmDXW/TsZ1ZznaQzhA02OlcH7oWry0zdz8
1drG1S6U4WMcWd8osd2vHZ2okMhUhgsqL5R9qV58iKJzl2FvVUdN7a33mtw6c+PqLYYfM06TlV3A
XpEdIMNRQVHATXG7Cf59SZnIvWK8AMouSAUYvWMc5tNBnpOb2ksrcECLUTGrjQFfDmK4oBqNKfIu
HlaPMTAGqKEZpjU/GA5w3X6QkBS+NnFDYKkfG2tfY73V1/sIYxDt4UDZGo5rcf8waLalE7NYedw2
fbrxldKAj6t7lzSuPe4MSPO6HIaSPPzzQmjRNeOL+BHU0zinsWc3WYDKTdFaK9rpiy4pfOR4lPv5
DIeshrY4Fpqx9NEN3nrDb099re3lESnU1i6JQCzIJ55fenszdBmnyt+hYpE+wOhgpTTZHPqURSQ4
z5TjP7xjp8XBUOqFuZQvBMI7NkrqHSrEFd6k1UQb01h+dpf7dkKVCrrCR4G2dOMy/M7445TFdvZO
Sy/ZxVFfby0rK5bwXJLhpcHSViFE5NkD7nNh4HzfYcTyLglI/+emTuNkAwc3XzxvSjV0yzoIu3vP
oIVM3P+9l5ceeX3hAGHI0wvQ0aGrbkl5faNRMfe5kWo7ys13HbQ87ERGQ1q8pt7qwWfw6wubSEAl
ukPtw3QKKUoeERI23MKJrsn82mDrf7kteOIwLM2TE8MO92Zs+Wjb32q7Ku5G5ZunirHFsrDotzzX
6GVqexut6ToElYViHyoNvNpc2SZWsHebZHiN1SDaGHlt72wtdr4QUgTrbO6Yzee1+XyvnrXEgmE1
f+qdQaRX0cIdl/38QAA8+T35KEW5lx9iaXrfq0ERvz9n+ek2HbaCTK2apZ8Pv3xH1699ZJHmTMDL
8wlu8HU9DzFBeWujL/WtRhdunY9espWPGHmYDBjGLBeiakHUEaEXHY2sisIlQ6SWoJk9kXVk3+oO
ORMcVuuza42fFo+uu1UbxkHJ+HDkH7C0eRUfvqWwb5MKAF/vluUe4kD0VgQDZA/4N5KEI5k4BWPX
qyMmjL0WI+7Q7tILeJpznwrj57yjgD6VO+N8pjfDc6YW5s+RHcXHuhi78UfQkl2r+ZF/lH5wNw7O
KEXtl0m0+SMaIcXOM/fS8+wTHBukIbNCQU9TOqEFsw75h8JgaKhvcS53bLctX+teJGawb4gpOBOO
W9IYhM4p0iZZ9fT33rqMpSMSGO9bnusvYzqovxpWJwUKI1R/yhe3sBFqYQA/Rv4w3gCM49MmaOF7
XFVXN9Kdt0FJvK1ZltY26buFpU71m4VhR9eN/EXv1PQtJkOzo6HzBZS4fxFOnOG4rJzHf3fJmbMH
7o9HznYc4Wom5jhVoImlyvpH2GNjF3VseobFQ5D8b6WeuZL1iB5rmMIf/lpyMWFJIJgc4ulc04U5
e2pdLkfFHSjL9EYxznKKGDT5T3MMxp1A/Y6jxOTiX2RORyL3qK4U3yjuco80PVRK/UwgnfcyFU+v
yD2mFVVrISfOrGU6kfHKZP6vgMH1SoVI92Ik46HBErVKrD5l0RhHX1OBkirrvDuhzsot1423KSjC
r/Xou9vQMY11C7j3a0jvieEW0Nb//sE5c7rgv31wNilqNtY+XXexGv4zGLJRRhwuWgw1TNbOWWA4
3Ijq9k0rQFq45XgrLKulD1O8sixNr1Ubui8MAQB+psGSZ3y7bqy+PwcCnYncq9y+WVTqEB2G9itm
2urR1fyrHB9cjVJu00ghQoDlANLxeCIfJPmqTqQfpJOVQ0JKIUPq/bnzvFU9u0BjFqLrfWCzrpUi
g97Qyazv6ldJ81Oj4NiadXAFuSFQwCD1M+u8vPvEk8FCNKcfNbfyDM7CUpBLsnIKrITyv9vRV0Kj
HD96s5lb1Z5+JO3MfckZIDdWHT4EjtVHaZc/2qDSl8+61xpxf+FbbbdK4SuwGEvjS2HimVGjXj91
eYhkEo4LTpM620Q6pmUxi4TCRNPXnqjyZabZzQHZiLGoWUc8FJJn7xEm82CGOEHoqv+P/FaHQLt/
fL26JRxhWvhKuXVq/wiX1DpqlWjw4y0hFeUpzcbhZMM+fO7BOqkOo2UCfvufU4We4R+LiLtnqFSd
8wCam/y8JtP/lTiwUoX3E81RdrNaw9/1QJMX8hBZa4f0vfsUZg7yAsz7uUMIOdrnZt7IsxMJJlt9
fnz2c1cFe7Mr4qtU3UczVcbCQxwW1r4G430YwRGr6FTYRS2jQUzwtJWh6qdkGozP3LNBAk/uTy8m
OmtMkvER2KGxcbiUDqWbKRc3UZRlq9A2CX1zTfyE+3MKxp+2jjA/a6NplTiaOA78UMnWTe6slsSR
/oI4ksZZEXJVmPSAA4zDdow0zlGtWYRJ71WWLk7lDs9zanMLCrX+zArW5XnvBF8RcxJBjg/iFRVR
sdbgq1zDnLUEiIXqCCjAPExj7m7/+4UsyDv85zdtszKwUXHZjumK+Zfw4/POZGeOJ/x/UeqSeqlV
4VbTW2Urp6pWh4bXVHttkWpixDINfszJSQxVo8jG1s2hMpUIwq1gWOeNUdyK+uHOFJQyxVn55D6Z
g2VvqpYZRDdQIc4tBE+xj5gyvA0pxuobZe8zkKOJjV/RbME3gZZd3dzoV0M41u9JWJBZzQPkp6qj
65C2fOH7B+Aas1JC6jPlJurF12wy200a4aosW7znvQMMyW378UIEE8Uz6r4zs39+tvkYn1WBpX+Y
sexorMEXEApD8QQIE1e62y6R83THdPoRZr37S4v726gb6Weu+6BXwBi/oxALV1lc9C80d9ONEdXd
mWLJ3bH6C3f//fux//eVaNj0GlzXMIVrI0D59+8HIYaiI/ONt3mh6atyLpnySMv3UWt/RnMygtzI
8yQBKcO748BPnBfWLc4fMqo7lkzzDSfnMqdPWNFa4v4IoHJZivlZ7RfWzleRiGq2/zw/Fc4F10Z8
sINKu5So7i92rKuXtMRMpsY+2p/5BXlOvmplg35OxjvDWXVvq8Wj9mekpYktu7eSgpUCI8Gxyg9W
r3t3qsGfmJyD74ZwEP9BTn1pI+3RZxiTsfIf/rFg6MGGojDTH3DT3W3mTs5G9paptnqzxThaDc5W
SkhMG+2xkzFBlYeRaY17RrTk+mbtXsIiihY4YqlE2aWs9eJSxXWzhDIw/h8Xlfvv1nvKCiz3yFAc
7EgMRbmL/vuXVuWA2PRci7Ysu+NLO8vp3QpXJYkNtFJlthPmmG9+ZiCpnuERlVv8aLuHZAhLBnWZ
FsYyNlgoGE38EeqmeeZ51R88M0yWihX5KwgD1tHWcn1BQFD44tRAmbyxWPQUiStp94hdZOhqNhZ7
PoDiS9EM37Dpq1er1xA3FmRphKGKgmHWVMWZ3+zlodyMDYutPO1udpo0y5wwm/Ufhv8Yl/4Zz2R/
dJo4vEgq/aSV/DoDj3a/1Sb3nifynO2kb/3BTt6qpn73EEAuFN1Or2U40aybWoqHWWekk/S2gMNR
PzMhuzkdsjTUG9pCbS+PZFZkBBJnmTVJu81qV9wEODXZ8JbD6D7PvoVZnu76fMSuCTRmWcPfv8el
+KSkyC6y3C8M49OdcAgGvvVV/c7i0/x0K0a1OqlJh6AEmMmi5v8MkLTnXOM/xZJDb8AxHOYHGrNz
VdjWP67huiOYZ8hCb/9cQ8V5kS+8cIpemi5tDkRVBRuzxoeAStXY+mka3wxho+UiMkrFrrBRJ1/f
ysM0US9UHvHFzXt1LRlozwWzHRVrn+EpCvPhe2oWCF/lxE+Do4hZMFvCRHVWeovcryfYFvZ7tpIf
a4eychBdeo4dkb1MhrIcZiqi2br0Uet17SNmFGnZQYNOmnvTBdWLqJ85a5qhGwtAmfqhNiCKANtt
Do3pWOvOy7H1OwBNs4EohRBNPwPsNILQXIkFA0dUU3LtnnedQFJJ1iQd7HileAzoMztnBprEv1Op
nop5UHVMhsAbYz0nPU+bOcugSmOqujXOKJPEANTAOj+MY5D45B050EVy/D3LZ8BeWJufjmqS6Bjp
u37m92m5vWWGN947CwyIMWGT0HpmsnBd5m4F4rr/T9h5LcetZFn0ixABk3Cv5VmOpuikF4QsvPf4
+lmZpW7d6ZmIfkEAKIqSSCDNOXuvHVoZqQ0wCazQeQm06BMddnNWh4BYqfsZg3O7vccdEr7IgmFK
RpBc1ILokFG6ZjRKQIIxELmoiBbKCSs/jO192FTFthLB74Bow6eiNmJs33n+MGda/uTEVbN1jNig
tIbAcXBHnDFmdlm0rrwE2tz0G+RfUCFJ7FoXarvQxPVwNs3P3iTZdRV3MBRrBRgfqtTYgpmloRv1
wZH27LO6+nugQtpQlid26NFbylPSGyg+LQMpdCfEqy0li9noXQwniF8We7FeTEM72plmfbQm+yYb
EV7XYUxkqDuYduPTLjT9x6JO8kfPYj0mksf7kDckU73OUKz6aZCxp1mMG+KgvdL40+AId9ViuhsT
CYsFqYPwwNQV9aatjGlDWgKPYVGQRGvY0HdCQyCJVGBnRgn9UePpWMVYu25dprf7dqRxbnSEgIJz
UwriQmPtiWMOaiHp4bUonvKKtTPe695G73R/sDwvD/Z6W3VXs6i/qkw1+rL3KxWvpz7LxJthnQvN
fx2A1f50yMpCpOl9hkzhm9zVoxV2A+MaGyh5KnJ6Cr/xDi6kgJXW9Fe1wpp9HV/FNFhbdRk0sXG/
nGLrk1WM/aJ5qI3c0n3j19IeEIRTsaC+9Tk6BBNXV6XoD+z+lwsf8Q118bADGaVRhRU+/OiRXONe
iyHQZBZ9D5d3pNO3VdaG+xl5wbNDvkOhlStrnseD0v2pQ2c1zR7bGC7+hh0cGCZ/bUBP5ZWLYI/5
Mu5PHVx5lnt5yziyKpO120XBR2ih/oxc+NtMvMXF6TTYgHLJX2P9nfAaKlpjNnjBhlVxs7bSrN7m
Vdyf8qF0Ht1ifpv75IlqZfPd0MZNUU7Br7ZooQpn3keQDU9zqYGmdMHIdYODaduNDKJpDRahcqzT
nbl9urdysAzPIZtow+6+lHR36++01FwyTfbsAv64vBJ55st7JdDwNZzbaqMHYpQzVn35+8VwvVHG
Gfu/X//3C2yn/H5vmEyYLnJXWmP9+rHLU/cZ+tN7KaFhOK0mMqoj9zBANll3pesfLd/eKzCWSLDB
+Z4s5ln2cOwSuT+Mau1sjjXJOCM5SDrzwDUgyuaShfhW1EImi4sDZDcHEwxCiLJryfiQUbwEMPZN
l/2AjOWt8iCPthjdhr0afOKp+jmXaPvnENvRgkpX/94HS/qTbCmdNz5qbzNZT+t6kn2wNvmStx+K
bAUcwNg1YZkdehw39lD1f1qROkmVuV5TyJc//y7RwEIR/HiohPnDJcIHWgKQzvszkCBz1ClGJJNG
nSctk4emhhWQ6DWI0Zj/V9ez0R4tQcp4WkMMb7JntnLzQ1vm2D7p7s9ndIirIK/tC/PRiopx+zjV
EGVS5zxNjcXomiW8RsJ+KvWyuppOgnSFXYmtDxzcWrvcDXyNv3Yr8aG+Ae7f0cZC1ZoPuel8EAS0
vf9CvRkAdkL8U0EP9eR3PWVlU0O+V8SDs0ccU5FEBwVVgXfBe4N1HYV5Tg3Dfs8i8ut6K7kVwgdM
aQVkPRY6GcycFRTVnyUKVINGe2zSBZ18I3Xz+oCC/n6d50WChYkEE/Xdf0+lPX4GTTmv79WWSOK0
MfaEd1roMJAq0gmDLZHgNWiz8ci2/meYjcUavu5849lpfvk2Me7JnDXX+3Q1hk7CqiCmhOJRriO8
hIDKEZEu/avnOcxJ01xy7QBEizAcS9NvXRVMO5Df5UlDkHzRUC1tfbP86tVZ/Bza0WVgt/5ix/r0
ki0W3BxnfNMKyiy7MR4Gxkgq2rVvfbj8Ls8JyR0r06nFRzcD93VcchZU6b4whQ8SpPne6CI6i5Ba
KrV1b5svwn8FSEsCCnHvB3PAW76QwrlxLYz5k4z5qakZLhVlAk3k1euY5R+xCWdQGwHHJOy1hXWw
DO13ytN6mwF/HJyIkkznF29Lwzq2rmVrpkrzBy30WTHqxM4bnYg/OzKvZ6cYcalp86MfR7/V7bkw
tN0yQV2x5FdB3X3otd5cjws1GYGWSCERh97bV6g7PyMfpcpcmv0xaqvoOVqS3zbdbM9NGajogD/2
VdyQ1JQDjgHd+eTFzYT7Pg1oiuM1vf9GMssFyu+JrZ8IqrkqldMzCnYWFXa9XHeizaQntDcIcLgl
y/Aqqn76cDDudxTIlfkGVTsrHHZeuhrZ78EDvhMRTQauygVp+Jb37kSJnmZ/FVmY4RzgJ2SGlFcx
F+aqAm+4C0dju4T+77wy0Mb6cXlQoSwxSKtHL6OClcSLu/HdwT1iOGQsMkRygWBfvk/8lCfYondX
pTU1pL+13fCENHs8kGAdHLSeODo8xz7yMxGs49LMWQPlBG+U+mdtAMt39LrfgZTQDhAg0zVe3Zn9
MbRE9T9UlxiOmGckms6zwROx42iNyLnHIjaCSk2YC+1CJho2jco/khjwQ59n77mi/kb4QTiS/sDG
LE/Fk1Mv+qmy0gbOOdqi4/390QPGgcDtp7cYkkQoM50Qu8AXbYJlZwX02V3qYWdlk5j1RFtNABMO
ameq7rWHAYz5i7pRpqVzcOPJA0Po+BetaJlypZFABZPB4sK902GOiQuKxDXBxecO88Yx6Ty6TrIi
2KR19RLj/VRX2tD/ieB25man1vOOrg+73K61Da0/VELxmByBj+zYlYv1bHR4k0N6gm7p+DvbM70z
vBKHOKAOTjQk8G+MwrT0UBUt8QQbvZlzpPiB/2oid8OgOBbnouXRXjzWA7kMWAhBnaqzSIYpqLPE
IOuoKWh8ViWqoEqb79LLLsu/hIOlncLJOoREV6wTmHq3CS0t+v/Fv6l74YSp40740AdrXNM4kszE
HoVGOJbNM4cBSV8yfyZxxlk7VRsnAU8amojjqOdpTVbsFlFRO3HpMOAuemxlS8aR7Rfhu9M2AlzA
VC8XmHHegC/qY3NbhoH2TlF/PeGlfm2YtV76AkyivO3o83Cm622uhi5ud2ZrMLtSAV0z+mdPcz2n
J68QI+sTb/xiRcm9ofAfXyEs/mNU3CJ9yL/GGVyOOTa+dwMZvlFsYBCUhy6wUbzJDxzbXo2On38V
WaZvSaI1jn1PLQppRbfKyv48qE2SgGm0jdGIsGZPA9So013G3812eOmiBveLxqtHr9YBp8Wjpp43
/htQIsf2MCZOciCVpX0Y9al6nGOaIgF17E9EjY99nUCyENPNAHXB96mM16rv562xLMWlZRA89njp
yG58z7SrskQNXfUU1YbHhB1cZCJ8NmvpK6XRO6s89rOVZeYukEQ02QYKASpVmYYt2yWKSBKKTd/M
+P5yLWppy7TT7Sna+jAODuliWh+ZNr7nrjs/DfyqVwhzzG3c5902JC/uqWhJD4jlWSjvqTN1L2wg
UIRw0Oec3t5f2ay/DOmDuqcWNkDV+c2ZQXGI4pKJu56HJx/HGijE1toRl6y/9XHzmeLE/dlX2dNo
CxiBdmeeVFEUWzZOWHZDUC+yTWvZdDiEJ/kyyzvr6mLXza5+RMpvPIIt6Il4b9wfxWvX41LIvWCh
GUcHvcuXDse0KwV42EBCAk8zP3hzDaYLNDLYqspwR8kjOJCYhcwpksFLlYNeXHr8zsZjN9GlBQI6
ngN5cJOCzxJ61mu0Ct7OTWPoG1Xwwr7Xe25y/1q7g8XEuTDiYPNeu/VE0vjYG1/8VH9JaQu9hPQq
L2JkQK+G0PiCgg/xJc40XJ5TSz450EOtsbT3izo2hlE+WRmVPmqIH+3Yi+NMAvO6ylxnT9xJfvCy
aJ+w6fxtBNqubUr7N/wWkFHckR+lXuisO3+RqCbmzMhhgVAHo/FUawTxlrKkmBfTc67drNEFb4Fo
6aX351PqtMln2WQEK+iLvUkKLf5c+gUqrOuFZ8Dc9bHTzXnVULZHgF6UrzDvkbflpXXSgnY+mwaB
5Lr2NFcxoWyaYT1jF3hbpvDGpsvYdRKB0bLmxN/B2d9D03sFESeU7mJiH1SjLAbH/m6b7qNLV+tX
KwIKYVHzjUpWu06qR1dC3c2S7DcW7+UFkbC70YVhPFVldUReQMgi+d6rO226CsjzmqgouEOkfaU2
v6ZGnPwcSMteDelYEBwViYPLQm+/EER81So2TUXgfWplnh1qyT2wHcc5mdHySrOFBq60TaqD1Wkk
iVZNukcTsFw1PcL/+S9TunKme1PCqAksaQPA+yVfzADCLThkgAkUXbK0/hLRKeFhrYvrOLJiY2Wj
bbVZOM8dOyOVdtnKnRHCI/fAe23f4nw4LFa0j9O0fTeIYXlIup4SlKxXAzP+x30jyX6NmfOqO9It
uSggLxIeeKrVpSrrX8VkE8OWB2Lfm+7n38qlF+sru/TrD8pbGzMz0g8Y9dWDwdpjSxd7JDSnHoii
y40zWgbpuraGX52fg253jVOoife/+iIlMpoo2+aQXaj2irvsKBxtUrot2C1O3/X3sI82SMU2y4MS
7IV0N6PMoUQ8vyj1f2IjZFAfImDpN2Ho47lXobihjtqtBppz5zNVboLTyzl0CaYwpqD0MuXjbpBX
bqYFD9iO3xXHQrVHNAJ7Lqm7VXdUm0TddvT8ByEI4f5OLVKYKrQtwb42lqcpstJdqSHBbANXrDo7
qbf/sDbN/Yr9onkHSuFE/ydaCpxmeTKkw+8G69L5ORcVcAuSMV5YiFl7TEhwUNQbwIrJ3NoUItca
2a1fG4euEwCPX7FfQ/Hyhj3xuc4uUDtHFy83u7dll8ugB5brj07maYdJM8qDPRn5AzFb4+PoEDde
o+p4jnSa30XiP6qDz+JmJ1yrXy9p/+de41QgxjSZYrjM2s8oqt9V+iIP64JNig2zuuwAL+FimkFb
R9p5kvELWdsvh0rrg+6BXSp/a2i8Eufif58K634y/OtEfhQBmtQy2/n6/38dgLPgi9HRU9OTK5Ug
HAmN/Qx2t/8Qdd9s6fG3Zy3T/XPbBwDcnLz4NHr8LREvlZhipOudNm3sJCmPuS6Gzyw7ZPKtM/zU
O+SEeLFq3OCAKT+SfKg2XQvqoeur6mNM8y+V5tvUzPRm2zVutR/Fu5mn1gdxXPZZDKm9UpcJyzpS
bXSW1n5zxuwwnBzjlssL9jfy4Gf7e6xdyMNJlNJmisjiRvpp4mhrm2d16E2UXkHnMKfL/SkQEu9U
RDwrXQwe36fBdxswpeDGRfxcicPgIR4VrfekmobFMJg7GoBPLLzwb7DjOwVaG0IFj3sWaKN40eJh
j9WY9Aa3CCDITmgQp7x9nqqRjbAuISsp0lVS1VaejGqaBtFtkIQVZ7+vy4cu9ajY6XTjldqjswwQ
l8N4nusSb2AUvsYSfd+43m+y9LydN5IjZ+hBdlrmdth0Q++uervUj8UchejFFnpu0iqGwbpkZfdI
dcLf/sdZ1IXB/V6izih5bkhtaQ+8bDCjsM0KIGUgkxeWJvIShc+hmwsCVP3qG3/FPpLVntYRgF7J
Rygb51D0mbUuiCY+KOrG2ACSZdnpXxR1g2Qg4pKt8LXogUDi9LBtSmnLlNlHzJE71OG0bIxgE1Yj
eQ/sKzF0g5UiQCo4kWqhnbpIHANn0o5grNvHVIR7HSTyWaXdWmU3IzD1k+2SNmTk+B60pzbkF/L3
OrFb9I4wgPbGcuuGuH5Sv6PI0Kv9fWvbArXxguEYOvb4S55gq5vUyRi6wbk2E+RzUpvY5AVzljxT
h2XxKQfg8lT3UzoV9BJacPbMZWlgO9vMtrxNnOrdSz7HGYIKPdsMmg51Lmn7XwHub0ak9keexOEa
paX7DGCIPGybicGqGpLWCsiac6qH+xFZBOm74vei69ZXsBW/sSb9OYkLiyexwU5d5puopK+jir9O
8Wu0u+B9SJbl3IVFQpoSNWG/DaxVU7g/Jy8LN2LuxbXLA+re6hQOWOjruyqoWYZmiHkb/AFnUXdw
5iJNgNdFR7ItopZtfQBxUDW3CB3/cxnM2fA898FWlf0wsC+nYtGBQBqwPPMei2TXL82Dhu0CUYr1
Zmhhe1NXMt8qLXxGOCVtHMmmugUVrL+lMKYnpMb1Q0V1fyvigJ0qbEFfHtQZsEmeGogd48Ndvuf5
w+/O7Z8Xz4vPZpLzOJgYHULwaEv+I3bAdgqyOp7cYjrdnQQxPdH1OLTQtoFq4rKRUk4NSd2qsQPj
AYgAicmm7118XyxX34qojYZp/N2EGjnkFcQcyJEYrPgXZVGxQVdarYk51O7/QPWBXz7bNYALcqvK
q+otAq8w1k6YRFtQPZm+Tyzn1DbR3MMhxX4casPV1U13L1JB1sO/Dws/uHpVS7UHal34+wGvC9st
NLr/PhimSEg7yK6SUrNGJjhsY6lXUa6VUJ6ZXf9WIATc3n9kCMGGVVxo9pYavA7Ts2CjJO1xvjVU
67vzPGusW1Gk9jYnSppHPW1eC6u/9dKSLQEmNFgMMkJNghOILCtgYpAA2A01cks7/e5offICHNU7
Y5Cb14NHK4reHfn0coYUVXJC84dcVF5FciLtrNA9QkF/NmLwgHPkFyVs3XChjJ04JxtZydYgbW1F
kdtvd9Xn/cExMg3LjBztE39It02tR6CiaDyoey3CsW1Jpt9WNSMaagyd1oiHbkqHU292w6mVB3Wm
7iFV5V7sUXsO80Ptdo99E4ij6llMslOx+BFPCvTJg2pc8BNktSjMet0v/DBZ1fQb9TcbXtVdmHD2
ao2OfalaiSWY7yv4v+t2tZZHkZ+e8qk9mYHzYFHGvNwnGXIl9+RPEgJS/NCr4CcWXZcRzfi4D2Pd
0jnfLTTicBX8H/3o4IXvY+uV6sO87dIlO0gVnL8E7GB6p9wC6d/CLGleA8fJMD4s/j40HfvVbqxP
9abQ8v0mIKhJVJh+7mu5mtJ0ax3PFfWPRk8ODYWxxygexT4xRAHALbj59Hvegr4iK9sPMMogJr+R
vh5ih+3Tr4SQ7YAJQJLnTezy0CPotp6eKp1qnR8k1larLNjsfIU+Lz8LlEwv/Jj8TWnM/dHEwvZm
zajJI/TjTtUSdMD6zdgVBnDhOBxvFRTSQy704hM7ysqP8uVrqXtSjB8+9MiKdiBq/BfLjQknTOzx
8U9Rmzb1ikH7oP5VUZqT+j118xlUubtWxXHykrZa6VcPxFdukqQ5dE3UfqlDBJY13YmjU1MmT+gl
D8E6nWrt+1KPv4aW5I8Zufi2bUR06UHGUEXv4ge1N08mAli7WZ/XSME8vGwxjiaRonUSul7v6zqo
geyE7bPZt82pzutqR5ZHsYauhnNFM2t4ATYbV7QpH1q2wXGzUwnCEbzHm8e7i/Defte0YNpOLO5e
mVq/tZrfPWe9/qksGq2dfSd7D3wmQvs1oqL6VOX+t1IuhhKyUvs5nD7g16wUlBHtDGGflWutFj9z
DhZL3PsKvZUEAhs1t20GwUM2htFeJM24H9A6r5qxst7quhPSmP6s/lrl7YFWyoth6Om+FmPzGvfO
dRAm9m0/XEdaBmx0dqdPVHR7dqsZ+dtLjBa8S1ku4ZjO5ja9qMu5zuOTCpJlhoDUEehgsCZTBwY+
EYdKsNK+Cy1zM+ZJgARfK65Odv6zCI/S5mIbpf9YY8p+LOKy3ltFAKtCjJiOrSzkL5MGD4idtKZw
UG3dlqJBsVi7MNXtG1Nt+2w1FCZJq7nhPAqP9+88CX2QSfVfk9gzv8mTtu/uJ/gwkk8od0cnxSck
HfdLn+cv8kqJeZMmXellFD0FTN3oQdvw0MrBTC1n1b2mHypy2vOt+kWDbQog5EVrb9aC/X2PQEnc
xeDy6uC2uhpyPFWbkMBoG6JHino14XJ/zPDM978EEpy9GGZM6aU2NPhZNZ88iuI5XMISVY7/Rwj5
VxJplCLdJp5nrO/h1qFh/QF92P2ull7NxdCgL1itsXElmETdG2VCspP25gO44/iJustLbg0OoUGS
2+ZWy7wDS0EsiT1t01T0j6MfpbsOANn9rJFnKanRa6cbxPvUTNecjvUbQ1t/mKs52SdFyiZUba/o
F3wDuiPFV9WHY1eoO/sC+pYE0eYTsZpUWuqtKcz0GJBos9btwrvS31gp4CwiWHEH0SaLRgznQn9I
omqtBVKSO+Vm/V2fkRJi+WN7b76oJn8iiHyuB1Dzmmbd9aUaruUnu+y0S2OgeCGgHjqDTl87YwGy
dwmxeOmyAvwfpEOUaawa6mL8cU/7bgyCKVjpreusnzbFGCAQzJg8+PP9SSFLA3pJO79L8a4VFau3
jzvNwUpKgeUdW4s6MFK7m3nuyNvRX5MFO3ISFZS8DG1g1VERoIHraYXXf3xM0tLcRllCOVaelTlB
apPXHZIxWVZKkEBbY8YXJYipV9TAgYSryz21nJ5F58MDRvP2oIoEqjbQuTEaBSIkoY4t+7YnH6GR
KkIhhH00Eu2HK3EQHgz2hgAolvcaZE2ikwONBIRQErEtg+aQ5wzugZqlfZtti5R1RZWhlEJzpVj2
pp57Z22QrvoS8Sx0CH9m71V2r/Ax92oYaUx9c38y7pzRRljNyqJZct9sBrlV7TwogFSjGVvBBUFq
MqguK0rGqNHFUbnUoRSMW6AzD39ecygiKxBq9YUwYhelNFXA1HG2vhcj33GKZM+W9NC08bJGrQfk
qS20AsBV/eGno752AjSsqhPcioTXPyb64m/JpHWNEH32RJ2UVXOTtd7uXmwCZXYlysh+UKAwcD7N
w0QQFGTWz5pi31OVavNLiEmq1NvhwsgbsneRuhZerVXB7vGiBC5OZwVw2Zhow6SY91VW5msl/zNt
ekWomQzqxR57RXyLj+psJCf5wdQFYmS//j2IARzZnJoXdke/aZbG5/vPq63JMk2HQ0LP5XlGeCu7
dvbPrdd2v+8/N738skhIKjFGbAf0kTIGJRnfdcatI/z8oDhW7EZyDNIozdWllsbwBCSVTO8ZwKSC
V/1qif/krerN9owJWJ55FILHZSaaVvncWl9bQ2P7ndZ6BWW1aM4je/87dIdR58OfXHeTwv3fpDmB
2Yzc7lEhksq0nh5BrW6jmuyfe8fQKcSWJ18/RxLlkRo1PI9Bm05J9T0J7JcisAbyANn9amHZf6HI
IWuelPJ6eovUxe3aP94ZpEE8Nkc0I/tKAXFy3st7e2kKzHXS1uUBx397VmdhNbfAOLm3yHthOP/r
09QP1veOi7GAxS17QEJ+auxw/dAqBWiJJVpUh94yzetIy3KbVbXLPCXCddBqQI2t6VUUOGhM/7XD
r33L6KKvO43maY/9xcpDxh/1DkThdDbUQ4RYckDf6LBvCDzr6ulzsI9AVYDNK8TVLmElULNc976D
uKTOWoYURa06FklEAuRMbHP177NyMPUHYgCJm3tRRmbg5tNraNxjGgkrUxfqE28YzZWzkHChFUW+
x39qMkMjB49lUSAqwxGpomzR2GJMn51MK/bRXE9bUeuAJAbAJficrX3SR8N7rNfDOnIJYVWfdiA6
VxXJKZelKPr3RHTXKYu8p6BrbKSEMJVsOv7rRGO5oGUetrsg/a2HxM7wxPK0aZGBLY2ccm0Ylq0+
5v57VfevRTY7Z525fCcymQ6CGI8T6DYasGh7C7XIp0nY+QeFCBxNyrRuVz+qq3bUR0jR3t6c8u9/
hSRaQOMibqLvmSwyVVWKAkU3KyqW8QfhEO1HmPpi4xh2fG2wdR6HbIRP1wTf8EO3Lyle2lWmW953
EDO4rsbgV5T6+4m4kkVK/3I8c7hB8vpskeG5w878swzscmuFDdxTWYckGRW3KVF42ypZCAau8p/q
T07yj89m++2uX4lnYiZNRdHToMRtQofln7ZY0Jvkweui6DLXSbZypiA5Dk1sPpm2sbuHB3v58uiM
kbhqtfPGegH3kVTb4Me2miG4qvEyzmtnA4lNX1s5LhhS2LAipra4KT1w1lLUXqiI9anIH8tp0jb+
yCYhrK38NehhR7m0DVcdPLfXtN3M5Dk/OQFwL8+EXZc2qQx9NZD/iNwlj9phuDCDarw/8PcH29im
oMSvM4P8KmFHlF68NK9WGPxxFLloV2Mzid9EvwBKQ9z0E4UE0PwwPI8y9gnkGBEMaU6DRs43bao9
1XE3PPvdWG6aLirldEFMOtmsm1GSD+vZfczzJn1V9zN5H+rA8FCEhrvN/Hhh5Q+9xzY68Wrh4mhl
xmOJh3IVg17ujHyrOqFxUNJDLdHVyzV0Xmi3SW2q75ugkhfnbBhWf2qL4t0jaPD095AN3T8v1Qdz
aaUrO0cnWaBq3qikvpawqggl8VwtqCLvVXdnhJELOoVaH7LBw1z48TpGHcnMWFIINXmkZRP4PsxP
hCSMiEXV4KqG2fHm2svAVIif3EKIvgO9QyFDvvtSOnmg0lQQ9wSWFxyPpOgPlJUKXKqmYw4XNXj8
vVSfolP986k5Fxncq4j+LmZGEjXCjz6o8mtTCTytwRB+xAFMyqGCJKA+HWASbjXg4ooapZW9cejq
XoltQ7F3LahskQ8WIezss13a7aNRlb8XC8FMn2jE+1Z+slb1jr9lDpvJYmW15ngg0tveUQQCPWjm
+nNvyE05KhJ1NXKlYATqinLewadxYST92QfMcOXfEz3UTV6uEoAoJ9MfsjseXtjUV0Ntuqn7tNqy
TVXq7sm0Z5MaVlE/s/t/VObMuJ3mIxQCfa3MmUlLkz9x243oSPzGqK7/ITHN/IMXK+iuvEH0NkKc
L4MRhPvM91euLHOj9G3RLzGSQENtnjxhwArLhLbyGq1xuu04g01Vq6nUggpf15Dqa4Q5gCZ6JpCq
uEVRO0C9Cm0SNgEU5nNfPJQUU3nNg9e4moMz41t0MxKM58IqXgS4naOHQvyozoCkARWaH0evotEs
xTRaVgpCvgL/ariJ+9hVYLQz/mOvwqkJheY1nDrvS1tmyVNl5h4qqhC8RFmcSLHo1n3iNmfLyJ1V
mnjlR1xP3i4uWbSpLodW4mgJ84EuplkYhyKJ272H/f2SIjdYGbSmV2qvhvQYpIBT0+IWzCxqNdN7
cffA7jbgF0JygiOr3upSHXCbrdz3lNq4bV9UNrJ6S4izzHbNzEKDffO3stJ01uyVOPolE4vWTSDS
1MwUpF52LTy7PqVFDYgrQrmYsziGenkhLeDo2OJHLqcSqyWup4mBf4Gp+GzHOv/BRv+bTUrE/v6o
/1nCNBQMA7mvUcpK4dbFQYOpuUp7+8d/cR/9X+eCLzCG6SaJ7DZbION/G1lQWGnU7aittMUt1uJy
/7dFHLdyGnKTJ1VaFxrpbkJGTgR6QxGGDa3qG6gOwn/0EggAWOAthfCJmoj8ulgEtNfGNjpkTfm7
kok9Sm2m7t91Z1NybmjeHCvFg4HffWonFnIDxfjrCL4VlP1r2fB05W6Gk8OKUb7NpbetXAbnHuvx
axWH89FOfPaF8tOuq5+0yT4utjNeanOZjmyz9mqH4RWWR9u1iGBpFTGAyAnV4VrNAa2gbVDhIaLD
YBwSn8G9MWPKcFY5vRVzt3Nbr93frWWIfa9TMIzBrg6WDGEsS8baJkmY4iQKbGnwdMNh/C/WI6H/
56/M17knDJd4T8e3hSkNf/8w9OlNmTpQTxqM6Yu1R2+IOSJIxIngswXGSQ3XqiB9LAlBx4a1jhhv
8Y0HZaXx4Bs9NHNREmx5JPrxuZaFI1Kksmta9d/V1VCI9Kp54/ciCV5ROJZfWv1hGWLGak7Supl/
lL37Qep99RSi2jjFrOpo8sOMRSAe75ykWUWZ6d1spD7HpZ6+adiXNnEX6sc6AirbTNS3NXOHAMqD
XphOMPuaeesOycuMD+ysW+PdvA+Ujq0q4LWD7hnVI4wVhOfoY1oQAA9K9NZ1jX8AG1+vg8pyZeoV
BY4lkIKB8tkgEPo1GbR4bRKoDGYvKV5JxkvXg0kO0KCBVW+GamC1imo5xQ5xsX0Xh7KDUSnvgIUZ
BNDa4ltggZqnDWO96QkOGyhaL1J1ROMU3Y8ipzC3/cD2XN3QS8NwN9zmBmrX3DWYok+V5ycHknOM
82AHDggw82bkdfHUzpZ1WYRYe4xfl0Dpj0VRQmUbaYSpaa1xE8hgUYRmcaEdNE7BOTGd5kxXRRZK
W6BXAmhdbNj5Xd2VT+Qxp1jZqSlFMRxLEPNlH5UX1g8MY74/f+Z2ShIHxPhLZmP0i+LU3PUQ3J6L
zt+5lj49mIiJt/HgOg0bd5or/dDTcHGs4DQ6ZJIV8qegaVF+KcxR39/PdCkcLEz06n5SktSJDXGf
Cx9CZ5fOlyb3vvpQXy/6krXTiiTh5nK/9rvilMN4UrfUwbx/yXTRqkZAZ6aL2cTTfoKAf0zy+bds
aJ2g+evPDskA6tdSlL29KyUPNBzHaBNGlkS3skuZPPv7vdKTxz5b6LbHUjLBQSnh2WS90H4FVfIe
ebX4gj1bA8kbRg8OzYvLYnTvLhLfnwBhdgieAEiY5arqnSletWO0BZIw/ApMJn0POCvCKYwBfkJi
nyYjBrGfHtLa+zqnSXyykzam38KZCTO5Jd/7sMjkB2ucyYCQmhuvdEPMEDKbpa78YW9mzhcCR5YD
BNbKIsDIFnvWoBSuCxsRzCDqkHjzKd/S34qhAxr2xGa8gwDF4HjATzZu1NpTXYrBGTZDsYQg6sQX
UfvRrey9eTVas/+g6/m4FYhot1MJtCPuk4uqmKmDWQSYAsnxov2dvyVhkv+Yu2PVTNl3gPqEfiYn
9trRrZo7BG94cVetGirNVv/qZo61UUkfuks5uSryLzaxVXQ3cErOTSc2xtAfettq0HbFP1TLtHUp
uTr+ctW1unxqw3Q9T5rPGGPDMpxDFroV2qfBrd8CJ2jI7128/yHsvHZjt6It+0UEmMMrWTmrqqSS
9EIoHDHnzK/vQcpoX/s23IAhsGQdqcLmDmvNOeYOEGmxQeckcaPSkaHRdezFJF/3HXHmYU5IhlB6
1W52ICVVs81cL7x1JVsu2Sr9BnpItkUWG6K0LaHlstudQk6B2G1mp+b8JRH8tzIwLbuL2gsbEFTH
dY3Yf7ryGg9ro1Ab5IDUV1VXuvPMm3JN2C8EU2BzQk6fYK1bU4u3dn7cKwdKsCYkocy/43od+TwR
t/2W24SoLw8V1fA0H+JPCGsjpO1BO7cZqglpjK6STrXAHZCozFvuuuP2nx92HQyo37O5N4CYno9/
VAxosMYj3QQqbY5X4WTqKDlu1D6PD6DLtym2ZER6DMI8JXLyJE6XkqF7fyHTQJOOi7m7oGdsXqR6
KI7z2DJotduNGiPxS9Kljit+Ml3+mdlxIjS/9S+MTRiq6a0kBJiVWd95DNomzqxT5BZ0I4LhNVc1
fw1GD/DBCDHNrLp31XQqrKHfedR4TtITGePFiboJmXt+90dK3cVvbEpIIpkUGnwsWMembLv5C6pB
6jINPRyQt53dZLF4rsM6OtPiw+wxd60GxLFKm178aebM6cvtPK9488Sm3vqC+dlNx/D5LD7v+htL
ogityEAF3Rx0sZda65B8LkdQCYMSBEoNqYcS+L+3Zur/XudxGVt4SlURAJUk6/9c55tc1kVFd4td
n/aPYbY7oUsibTtOVnHMOtZVnn7DnSY8xVNe4tQewQah3bpC/AiMJzkkdkOMetFB+KGekjbsXY7n
brgHNeAdIynwj/MVjCEa0iqIgFloVUUBqRaolmbVlq6Fm6rxrXeKJfcRncpx3t5QH7V2kdW/z4/8
5t3qNZYNjUxIgztrPTu4SRIwJjXNf78xaC//ZbedkOuirouaIVuWppn/2gGFuKoHNdPivVc1xbOo
wXESpch7ma8ytRB+vzdfobNwRtP/kKYuUFP41d6YIiLmhziwKjgAiHn9wTz8opuo5oRL0es40fi4
m+dW/tzUb/o62pGHdZMnMYeAsRm3BFcYdd11nIARV9oxXiMzw/s7jHRy8QBy/2f9cnbTWZOlrplU
rM2JI7W58wejXNEsKEETm18e/gcz8+wUNfgbeAQAfprhn1zyi68S+IX5+6InpMuwDeDT65b5rMIm
jQJrPVR9f2uxoj2xx77Ost7BGMNtE0iEqiA5mOfXQC1x81akcU0b4OVvI//XF6kEd3XMN97YCfuZ
uNF3HUhc4kY3nZGeSlzoB6ETmpe0vOmTpbsUZf0QZK1qc7BZ/bXGzh2DztTKtR5J1q4owtNMiJtZ
cUOcVWupqKJFIkuOUrK22WKC4UiK0P78XxBhm7YkdoMws60K45Q7+YkyEa7tkGKBLCfFsuoR7BPT
bEgLv0TlSt9ubt615vDQRjV1aoxa0TEWjXfDaDJA+T0AsIn1NFdsgjBwEqABNyGoL4rAsof7A1i4
UvmfIvdApgTKI9doU7Yl4j6CME+lzn3DQbgJxeb4Owf1QUiNYWglhwZbfRlh+G1k17A2cpqbZ1Wn
hSYrCDKO/z321YlX9D+d5hAiNDgOosXgoftn/ctpjoVA1TMFKqxoGsY2MQaKnhNpLqlEcscR2bVB
Em0yFWc5NtNVHpnKHS4UAPGsF06NZm4F2QoPf+slo8IYd03X3IpA+0tCGXjZhZuBERq26XFQNcYi
O/RXqcW0ybYTi5ygXMBkBstqCPVDa0Tdoegi0nLKUny0sFFJv8DG7g6vAlaDFLjTz0CTK9XT4P8D
eNL+SWIA72RosskRFteYJuvGv+cCSdNRAQ9qv8/xe+AiKAfi0YbkyzX6LROn8CgtEyVXh8CYo05t
hhv8MddZlxJqpbQzcutnRneD1wMB3gJUngQ5fzf35iv8eilzTB3gEzP0YonVztsog4GmvMNw+Xcy
gwncal2PlmHP3xuaYtyXqch5pcjlZ2eujM2XGy8tKSNZmX/4GyXsNcM2qAK8dZN4yM2H1la9YNx1
mgH8kC4eHK0bVavwkRh9t+QY8PPf48v8f7ydhmXJuqQYuggx619gC0xHguJjotv9sq7VWnQXCk2O
ZRphU57tfVKovAaxkF3GgvLXb5MSREZMYlRHAuFoUio34/zmS5Jw9mm5+96AV236kjYoiUz9gd8p
p5EV7bKyVE1boksJLRbJ9qwZdNNxRzoddEaMYrvKIC9enTR1/Lw79uIjSgNv1cg9AcdG+VS2xJcF
KF6FaF3mVv8a+NUVq6H7pFXsF4ssWjFHauhYOT7VTURfdroqpytVrvKNxj7D7pgfOLZikSw1gc9X
NSgxuerI7okwQ1eyXiyrjw/NxEhQiUg4GX2wL1rXO3Y9ugUO660zV62MFC+dVIicf6YiVqFmROBK
lXd04zpF4mMOWMKDhVhCJfW82LtNj2aTOB+Jd6o8S1+i9wrAQ0LUSRvJJAh+amz99wctKf/kAk03
zoREm5TviqwY7Oj/ub3oh97syG7w9/xQti3x319JJENSGAG0V5pqhUp3XsXhdnHyHdMHosCll7YD
1o76K8+GQ6LQAJ0P4uzWk6UVY6oQTBbBoZNGZxbAFcRELxKCz+zfCpcqWVsscDVteJCBuiad/U5K
7pyFsv1UAchF9zYr4uYvs0DOLWNz8fuv61rO1lYXkHGJaRv1KUaZfnbLRBoIbZMTVJsASvSQrjiz
2je3Rk5mQXkoAXDb843emGS91TTlXRCtdKTzD3bM8a6cdIVznrLqEbIVQy4telXalmYMKVNMu+Bp
7sJDbr0obkc7rdc+a0V1l4FZuyBbJkx8oOgYK9MY6iQM+UZVLo2u9oc+cL9jMff3/QRmBIY4PNWk
jcr0SQCX6rvfVVg2x2o3J6cQVifsR6JlXQ0l+gLxBtYfQRKWabwjIQK9RJagW8J5QcRMezd8y99r
skjsc664jyxPf0mPpQgH2IPi6cjDGBxIAEt3VIk4Qk7DeP7ipoHiWJq+T5FGpIWSr4VMWUu1t6yA
ET5FwXAapkS0kfT1vU4DgFhF6veSIIZrr7HMJYUL/xqiWs4wbfmqMrzX1HsWNXF7Az7GlxqofNB1
KBnnUSwgXlvOIwPYH7vOST/kpYjCmcUf41SHH2ny/n8G+//eSlsijBaFtcLSJAOy3T/HupwEJkDd
Emkx9ox7gLcxaPKK7D+pOHK2kN/7mlcmNUV0y0K0c0XPhGtWYFu63jSWv4iRuq3aFRzwt1+vgoB4
2GzPs49hJp3RYRpsWSSLpyPJcpbU1z7oLc604v63UJh24Dwi7y6gav2aLxBQtFURXznlQr+DKHRR
ZF/bqBFw6LrK3T+K3ry2oV/Cr8urJ3/gpPTfM4EqKtOm4e9NhW7KKgcsXTM0zTJBJIr/2k9THHCn
mKB4H5b9ahbNhl4lHdDH2klhEBz+61aJCzyhjZYjEHXHYNUrpYRmmTSq2scfhy5l8CHylgH7hRLS
2pNPsZTijUDchOmSvt2RADDSyzGJgbPn781fPE4edp9lu1IgP2+UdGVPbVZbFknWv5AvctDDfinV
dX6el3BjCO/j9CgXjMLJVMOypTl9XZNDc+fKiZ1w1D6YtRIc2KLN1qE5eY1o2rdfHTJZYOJTMtBp
0VNDe2otqdkEeV6sCat2omwI94mXFKexz/MF2K8I7x3w+LhdEaox7OZczPmLzsdhhwiZfpE6+Ccw
Dmj+UzsBdnzPChfG5EhIt3Pdsx8h+DRG9DxydCrqiHSZsRB/2ammmH9UmpRe65omWCbUz8rU10rr
KDqBonFqXXAiHycV5UnBqZWQq0iGVT9fTf9XSYxPM/NxKfLt3x+YflRVKxUppVKc80xeSVLSfJQG
+UspzNsncrCEtVF3WxVW5aWAEvNbAXYJUcuQOePoTE6I4Jrv6WL0w3gtiHq6HtuMz5k+/Ho+WAgN
YBk9d/AlmkdDgbvTCEOz1NMfeSeUvDvhoBG3rrZHejYFGJy23pS5ucVG2TBRwSboI2WvjchPOVCU
PohMzSPFwoWCEyp7VRz/0NOsFkkW/fS9vzU64SuVC9WJMeJyp76PTZEuCX0zWWmtpYe+Nc6TjzFA
36TB5pTBzGWl/KK27worvSSVdlFyElOIABJ3RIXqvWibwbcnoOI/t9oR/hCW6X0X4rtiU2sdRjk4
pdW46WVjY1mGUxN7RQmSVJMFMr0ih0cEEqA9keHayXs9g7lOAqC2EKSlED1xAbcM1GPVLNxw2YJJ
I3/DVm0RD8G7pG4LlEEIVNO1ES+DjH4hZ0Nbe5aMhVL/ZOa26pygtwkktkXpZRyuvUVGxFppL3V8
9sHF9Nt4omJyzl+mOUaTa0J96SMJ0A7ecQ+45TOtHMugdBke4fB6AzkMzoB3E5NHOubbkFKyXXoo
c5RgFcCAVquetw7X/ADIcU3bhaUzVMulWkZ8zKIHAKpZG2qiL7Nab3D6izsgma7tuQNBrYR5+IxH
2lf6XhhuTf2pDY+se8681yS5ScNNrz+t/sY3MYxSCFyH7mcaPYviMbH2oriphmeN25uXEf2RGpqa
TUVrwbADsXRamjxpWzk+Jsk0wMI2cphULlnhbb3y4fZ/UiYpOto21IKy2wzGGyUJu9c//W5fmY+i
uRjejerpcaWATTBFVmwVDj56oHiVBy3U5hbK2Qpag6GAYE5ukbKN82dfeSRkL9N/Rf62d40rjqcs
i7DAHvv8eWzftPSZ/pLtZZsqvwXDNfPPVnPMPD5wpFtndNrjLUU/LCyh4/TBse42GGO0cNWPJ2VY
deN1oRb0ucJnwlQLEBFqvCYbRNK3BS0Va9tadLnWAfGl0oku6JGXZ2KfLPZF+mRQ78PKRHZKmn9O
L73Z8Px1kB9iYjtECZL+gjAAvu7RQ4Fqutz9iJOExfR30GT7FFmzDY8dXX/zTIN7/5hpWzivvX5J
82Nn3q2Ct+BkVg71r+nPFWVvm9bd0i5W9S72OMLUrWy9CWj6ioFymLBVzUeHrq17rpHKl9nZiFZq
4QjCgneOaJV9JR3r6mjlxyrFsHvUUeRqwpXXaPT2wv0jNBt4WKW0V6zPsb8F7slLd0z6grfI5DNO
aAB0jmZ9x5D+t1q/tzLgEytKgkrokPM02hYhUIzcM2nRG6l6khTJKdI/4IDQoe4bUYEYCScb2Rgi
NmId7Th5NykECe60620oV+aIOXvbjf+oLi34Jz80GYC7AWiPED+L3XMJTto6U3K0F6JAnZEXkBuf
jCxeIBt/s3sfQ6QhPv0O9Aq5V9uLyuvnn+uFbS1RuA8LG2+5rVUqdJ7Ozs0XftWjELe8+lC4atmz
lj2Z0Z9CYqCnzzmjL+nepe7BBnNMztPvzEO12qzOVeXabbfKk+eVV6tUonxHy85uP9qG+TUsdVr1
bprwro2UQqb5qvcyeatpOGNL62CUikXxiadLU2BHx7bfkTbb7wBq3nVdRqfvgUpRO310Ak5JHmFh
epj2C+AKtpREkt102ZZG3WuhiYUjR+Mhx/wDl4wORv0sKuLVou5TSScTqHqLFdeH3UsS+lrzvUMR
++ek0rYjfYKCHTTLFKxlR7HYppIKWY2ruJKWemstAtNE5xacLfkuYNSrEkbAoC5EfcReMixkYwvZ
F+3Vm5VnjkHdrwP8Fcm64wUMeQSIIyORWrGQuVtUUaek5D3vQ9sSP8fGh7nQOQUZ8imGv54uPsdX
W6w2sJVtyUu2FmSaXn9zi40hUvbqIzhv567EjQcGQL7r6sVEfF0WD6DBewTEC6UKbZcFpyLopSw/
CdCx655ZjBghoWSU8QL7mm4mHYSsJYz1uZIfSnMBYjvlPb+VYP6Y4IbEtIsKCB5bjVJ0QUTg8Yie
LemtEnA51s0iB9HVMYR6bTrq9I7gMhoT1iACZL3v1BVxcnGSIE0wLgiD6Pu1nIpXNCxRTSyEltuV
wumMcBElfKXE58UgHnlX0tFdwoLAe/6CS1lRV/J4Mo1rYlyV9ioV36r67YfEhS9zL8HC/pX4L9kU
laRuxkzbDWmBkF+XOQwJ34ABQMj49gAr5yy6DXtufW+E9YhKRz9QRWhXNfRyuxPSRWkxw9dNvbeE
ALxyGdJcUJo13XTNnjhrWN9QefVW5Ji9uZAEdlB9Zq+CaA0PxFqXPpkF7mBItqWmKoI6pdqolpjc
lTobN13jH0yxfPydUYkDa8JTsxkoCV/NG2OlmLH8UkXDNDy+gnKwLpEpsjiYo7imUtjewrTbcQSF
b9ZENWlGYHPMsA2hzlvkOrf18yDh//DdLH+qu/rFSrtTLPXe7u+S0liA4avG2olE4Kn+tK/ukF+v
i4UUVfQpvfDkINAeEHxa/rdcOT19m5zO5MmstyLNC5HI6AnRHnaULN+Yv5ElCboTJfeq3nTl0me/
tRDSlS45Zr4RcJQUqzKBR/OSwLbL1p3xRT80KjZT+zleqY2dELo0OknkxEfBWEJDCL3AjlsE4bsu
vPfR2qyXYrUt1CXgO0IWu2VpnRSE+Pt8zQQA410/GFheL0l3K9g4ogCyTuXIhoL+9pLusJEtVZsK
myVug2/+ssuJZtg7CXkd77VdE3UtLQJwF8nSbXgXYUCuFbSCi9G6VdJFFnbuF57AWrhA86T0atTX
Qlh51bHIN/pD8chKuhm7VjqCcQS6lBYrzydVauGJC9I52grBlo0LQImWYFCBLPMO508kCeNE3DtG
skvTNb+sgzu+8Il8ru0phQfPRn72mh1BUsKJWRHF8RE1Xp1f6YjgCFx4C8wVibLo7kJDANaG5vsr
/1CKLtEbQXoj0OicMrfwURnrsDvkuUNGm60Kja1/jvi8ZaoQ4F45HcFYsVXrLDQU+y+1dITGq/Uf
oXzsPMKxyV0i+8oOVhBzbDm6+yXlhI3c75N13VyEeuVMN6dCRUTUSaWzNTlbIjNzKk3ZCfhyc6Na
tkq5avvnTPhgXsRfd8/5mUuurOXIkXoH7Zy5E+t97+9U7xAPrMvHdnjzXo38UA5vvCmJ8DQ9EQqW
Q8Du94Zli/w+9iwlQsPPEFy0uBHFa0olLOQdMlk+PlXG7abqLkP6yucBfcno7nTLwU4Rk8pRSr0Z
mRMGm8pdCaqNlMY1aSgerEnVxUA+1+Kuig9RdAVNqYdX6Fde60jpGq/uh44xsriIwdUsjkp10J56
6U0m7M09qRbExA/NvXEgT+ONkEBndChYcHamt9+kq6o6G0t/JWbkAV/Zuzxi9Ri6+wnkYXx4/d7h
Zim7jyBdNWO47NWdnr7F3bVEprs0i7v/I9+GeDXINli3Ol225qmy1mA5pVMXrNVyobH17q7Scmhh
5GCVPvrJSy1v1ebineuTMBIv8MGLauWda/zQWwnynXsSTdv9zPtFEa90JPt44qpjoFx4d4uFPkDh
OHJzhOFGWwJcZviVR47X0RdkncJdc5un5C1Hyzp8Ydwa0jYRzg6FSPLSF7Fu++abGhxOfYORZgdy
COX+u3ckZM9a3nOMy93FrFd1teVoSCPIiF9DbU/v1B6HZSgwFJ9T98YsqCtOBsNjX2VXiRuYfn27
McDmkMDYHRATds0919leXXhXjF0Bglo66SvOcfmLMrFhdqLM9vRqNR9kmirFg/U0n0QiR6t+9tk6
mGtpcPjPUI7WM4uFx/ZxCVjEjnlHiSgRPsr8AhCRKQ7F0HsMl4udPsWWtUG2ZPtI1KXfTfNIKq/5
L8PmB53NdOiRDiw94cF1z0vJO8pvpJ4QCCJb7LKpJTsy5AsnO7mm09QHpkE+epFnvS+qY9xii6Wk
uLomtE6lbZMzIhaIryMis1Fyr8PyMnaLty+PbhT03vbSGbshXLXgFIsNuC1W4J45r9oqCIFuTI18
sAY1D9X4yoJrSMrkJs5hc3C7OirbFYIlxmoVZ5cA3bTisJezGrbfO7R3qrUm74lJI3029S9TWGnJ
TwGMAyHCBlZD9hWaNyZNzNG/Y6XUjvm4MC+2RWpMxA3ghKfmTW4WWPEFdhmLqF0W1plJIF31nN9K
Ry3s7AnFcNEtQ/EJHH6JyxtBlvjGPsgiA5On5YeLQF/u7ASsJBoHXbqU2ptIXWKyEK7xudClFJi/
s0sSO2W84MPT2IJ4+cbtLmMPm2HXeC9t+QPGwgOLzFg3hAerCfeEyE4SncAq2hrVgdv6QApBseq9
eyjcCv2r7hbxrmj2fbctm6PMKevQppAZXy36gcF3Leb2ZK/IjZu58g07lM88NQ23HVqF6dyEas0h
MRfRhGRPfxrU/yi/MWdkHDi8g9m+IC+S/bVmOSBeEZtTKxz7j6DeVPG7MhbLqy7uRyJmWoTV1+AS
XBJv7QqcSVmxDln8ioQ2/xNp51w7NYDt3TP5BLZHlK/6hiSB7f8xIuXacIZsBXylzZd5tAlRUNSL
8o2cKO7/zlwzRrzwSnV3uGnqzso/9Tp1qpGneuwo6SYaWjvcFRE7YKn7ELXvwV9KDBuLfKQoWvhE
H+r1kW35niFC5sBR4kA03TiLruYouAH5HIZbljLfs4UXPntN3eeMyFY4GMat8texuJueKWBg86Rh
8sDEtGT1oq7G2G2Q9lQ2TuEgvQ/1VoJpw4kzWrPxGLU3d0wvKiZFTt984CO5djpJHs1FY8pIr57X
YVixq4Dz6UNiwohftWbZt0eOGx271PZniO+Ae+wwRtX4zLKaF6ugeQRQdwXhpBB+SCt62A08eQ9G
usj20Qnepj3PlG76wZ/kpsvzA+APGpuOW6x4IWwO8I/lzUdWYp19Tm0r2pA5W7xmxrYdt6kKSoPj
PloHm81GOTyL8bnrVmiSEzLavdeKsBDQSpG1ZR2EqbDjWBCcn3iJOa2qeKNXjIavaZumq+iM1yyY
abogZbtAX257hH37Tll9JM1SCLcZjl7jS3af88Zb1f020cZlFyxzGI98Ou3Ag7WVLTuOqOFBy7/c
/LkIXhT5uWhvA04tr7tL6YaJVwas427yfUm5IT3YbYPMhyyRqlAcHbx0zVl4wxklxP2zmG5bOM44
ebrd4F2ZzTThQDX3Q2mf0wJOAK/qyvHEYQWtI9dWI5H2P7wMflnWPwByhKf0A6tVWX510TuDifWn
k04pTYouWkEOEost4y1k/0adqLtp3AfxfSA5UnLSvYbGHXWPd2WEpf5ZbDbTU6lRrVDsy6qdyS7U
sm5uf0JgVLkfA11j3daLI3d97L1qxaXLKqdJEM1TZXjhtyjic0vfjoddvxtx16SciIYLCd2qfx34
INmfcmuN5KFmcHmXcWPbHeUJtbNZroGPu9EnYklCN/hlcn6EUj44rsL7gOMjbH60g+KdCpCIV9N7
io2rq+z8N0GGlXlS+61RL5vmSmwq3IcQCdaIgZM5dCmk59rfx68Kk/QGuWxaMh/l+045krYC5HpV
F2gHndhfCvIhdbeGccziZZqhkb6a2Y+h/PTFsdcOZuAIjJzMfgcoLAsXtf5s3WfrFddCzj5Ui84k
J+pbub37INC6I88nb1/bkfsmvSvJq9L8BGJF4eccW0+rrq12ev6d10u2A/jSiEdM7yZGvvg1Vn8E
GZTB2cdZYwj7RNwxybvVwuh+fPepoIjhQAgdzWtZLH3/0Nf3RlxW9ZnC6NRK0R/89dy6Ywo1KSHW
uLRJgCClx/HNBAo6Fold1L6ZGpL2xnTvJZF2S0HUHoMkIkjLihW+mOe2i2jENALADdPYUzjgkOBj
zy+nzOzEokWMfLUpng5bQ6YLsFMHCmRosz3yaMTxIosvEihazK8Ij6INE9YwPliYWsChTzJ1SSa7
ZFgp5af2YxI/VhcHXcmYOitHH5BCxk8QEp6LcicPD5VDsap9+cKDjRBFAfNbspxG+YlaO9fR8+Cm
bDLRlv3GdnSWRNP4MpUfs0NmDR1aI4wCWWfikmLaAi6+SyWy8Se0GrbRvDOna+Yty+4ERRf5W5Gf
JeNVlL+ZlbBDOGW4JTzN9NacSbD91x77a9yqnv9S5t+df2oujaiijYNPenqTLVz6qm6Pn2nOlqFZ
WNab24pO4AF/PtZ6BT8T5RN0DJN08IgCtF9HS9gj9uTAlvuDMC62rtrfDfXDiDWO+b6ttkuleVGu
YhChpDA5O8ZEFiCNN/F2fYsqxcAlZZVa3xk8t66/x9O/vefMlMFLWBk2JTP0jDlnFPVb/WLJH3TT
IQVw8nymr1lgAJG/y/3NSThDWi2VRny1QRQ48AwIYidvKZlq0I8y08KDPqhnWZQZhNiHmuiLzu9A
a96qpQ9DHepli4uCw0firxqQjEO5JTaK2Zckl8h61C4fUqcOaxHWcfIVx3kEujC2LrN6sfDbdW3S
+mEL1zUBIutJCGDmYoFivt/oxE0fRNd4nWEBUGPQY5uJ7AD41LFzEE8+Er1xorevLsNOTimm5Nik
x0q024ThojeeReIQitRM6xS4LJQmtcxQTkS1Dis8hBOrhe/N/5d2brb41Qp1CkdtoTsIFr04S0+L
06/DhD6gRy2GalAWVN0DXgLek0Jaz1FXv/80sapmI0mFZQKmpEaf4a8aSrLMUcVgecJ2PDdX1Xwo
7YxbdKMaJqpr5PZkHg2OjHJ9SeNOhK4HZBnemvKoK2FYWaR3roJJwE8aibL6lXI1kgeTUhtX5eQz
h5ntw6ScDtizg14Hm0i2t0ZGarBJvaD+VYxm8HzQSfIwi8gwVcAjsF3AnKF2WHJKYk4qOUX7MOug
/7vFKcn/K2RHlGUDN7VmmBhCpH+rhNK2prZT1/0qQwC5Foc6XotmaB4RRUV/XSXshTDsEmk3+eRU
BRRWTVl+fpSUo4J3hUgNQXXNRVhYBlfRcPE1vlB0Y3lUxJM1awBG6aMICfn05GHADuqDy3el8lWy
tM+Q3/otknJtVSYdPDDUi96riu/Gan4UqdYeEqsSjfenKB3aJyXyhJXQlP2+FYORrkNrUfRU+icZ
MAbn2Vx/pU/2gqE1QpY0ZczJrtjvY11KaAxW0n5QEulWR+11Jh1HapeAO5Kk/djp4k3066uGLMB2
a7N1V3kePwDXwDsHUb+aieqzvGb+Hr3DHz4+cW8N/ml2Wc1SCA8M0F/+/TTyWdNCRVmnERSW+YrQ
0uD36u/v/V552CcK4mro3jXDCm7B8J6GXyFeF245wkPmb1fsx0cQRciGMQ2gOqQ0lQni2puuBkH5
62r+3hBThLKCxiKmkvTxNrpVykRNdiX2S5Bc9/PDKhHLFfRzoDygsYbaa1/SYCCDSsq89/kKsKzw
9j+uov7FqEnnYbcyixZmOWhdYPxAbmv8ChliMzv893jVJmnv3w15wyIGUSFIRhPR82LOsv6l8vPK
AjBuAm5ZWeVGfQsFqb2JlanttcmL1Iwtq0mpLQl9aBacaDghzo9bYRLhK0Be/kInG0s57MxzVEWr
UqrMvRXFvmS3bEhdN/30Mz+7p33/PkiZ+weHLo5/sf8yZF0lKdIcLvUQUX9vwMSIeXvrEsmzg4ko
hP8UQHzyLoaIRnQtpVEk4rnolegq6K7wrLfVYjYhuzWqMQ40uNkFsYjXs2i9nHZaLXIW+jam3dF7
QGhDsL1vxCYubgXYz/Qwxit/Lh7//c7O79w/31ndRFAsoZwkE1JT/qVvI90kt1SgCrtffXpUarJT
ACp6eG77amUTshXzKNb+5v1X2RblKJly8AVoDPSnv6/UXKPGGzzyGa1SxEq0MEUM3QJbjLaMd5ov
V+eGxDPbT+CihkDIMh2BFdt3ev7zFbxkx/NFzmtiplOX6q3EgSoZLJEQi+8a5/F68gjGfjZpfUxi
J9rY2Etq6dQY5m1BRyPnjNkINZi4gF5T4N2rymH+4qu+enBlz3B4f71FHA7cLl1O1U2P74me9gdM
o/VV6QfxSI7CcTbEg/pegKaN8WSM1FUw1+x7DwggXk6KmWYXOOVgRE/52JkbWU79TaWF9SYDC4uF
DnP6/CVv4x9NNTnaUXm0/TTJN5EeVmd6HS51Y/GlFDLv4MeSt8jxh65ED9p8VkeU9rRa2BtR/iLi
RlmyoikvSSRsOi0trp1gdbaONs3WSkaNJuVkwsiSe2jK0l/AZbc+/nukyKL5j5sQgZxiSLKl4vaW
DdhM+r9EQ6WMCs6IyCvL8zwE0zHsZ82aFOT6os1zcYc0x7iwObl7COsTIS/2swGhJFrnL72aEsfG
sc25BYYaFKCOuRCATnzP6HwEKbEmKHOpYHIVST4OKjeWHAnF561MsEzIZVyvXH+EHO4F1hEUPaIP
Ma1uxgAKzIxo5FazwKih3m9nkMUOEb1kgKMFCmDyogCrmgtlnAL3hnF8uCQ0DMzXULZcmSARXUf1
EDUnbYJKzLiS+coUYoq4oKVUF4WB5S4GVRWvzP7y8/SoNivxKk9KrekR89faDLU1YkLqJpPGHmwk
YSOt7ACdxduuposZoVLEckaUe2Qn42icIoHze0iYwuFXtWdiI1vPNMMBxJcgeeqmD04SrLq3qOwd
ePrisk5k+Zm3SV1Nzi85ETLCi/Pv+Ym1amcdp0ey5Jv2L65DDzgOwLgx15aVBltPp09itC2cd9/8
P4Sd147jxhZFv4gAc3hVzq3O4YWYyByKmfz6u1ga3LbbgA0YhEiNZ1pqssI5e6/NBtcW7YlwY6pR
KhYH+bfI0wQoLNLBaHophKAzz2SqNk59JFRqgEBc6WNJLCfOrAWw8IxNnnaRGB4wdc2mHvyW0cPN
UITr5NhJ7aDVQEky9LZf14k+7jNUhS+DmWyk49Qq2arO1pcbVGWIJ/QI4xC+pkG+Vyl7fI9iShxi
6tNLzG4ccLvmbCajd69DFpMQSkjO97j33+p6tB5LaApLMHCd8jjhE+9agl2UJki2wSxtFY32aPiZ
u/FtRlmvRGuhxIO9U6oiJGuaDpLNDvid7qk6OHspP4vTGk8uMHp/aI1lyFqN6LL2TXPc7OD3wVGq
VHGx1MAI+5c8M99SAKrHoopgnfm5u7OyNMa62AV7nBXjWzHRlWLfHGaNcZW++yYDG4S65GF29j0H
KWGeuhGtGKipyOVtfwrMCdbgzIguC+9tJMj5YVJRnOPnMZmGg/FD1ZW3HBf3tdW+Sct/VGdiN9oA
HCUGAGkbqLGsrbA1YYRaj8Yfg4qqqz9Lm3Lmv48d7jyLfM4ycuiwXBWoAkg3hhDtyyyjImQThgJs
T+t9nt6kyVYNfI6VVNPBZQ/pGtA+q8bg1EQ2kgaBGDYJA5Im/OyRrQGw0/9fZ2FKDz2O5j0iwaeT
Yz56gpgOw+uyg4SiqV487MxM6yHOpI8knHyrebHsJs/dFBM+AoYNl3qDVu06k3G0TKfsoeuw1Fnj
GL/3JpbdwMCSZQwzGZSzWk/+XE+d0ri3THrKTZS/dIOGbos433A9n+aeklGDGi5R5xk3PLbAGb6D
KmZQOuEaazuD6YQ2p9YiTVIbWvLdFOGlVLtoV/oFjQ0iclaStnVjbPE0GBfyOxRPbOu0cr6jzZ6h
QtNPVxu+vGDPeLui8cIx2IKObqSsgNhXbD0aSoVmU+2UQI3/QzWp2X8XTboszhBSqo7DJGGotubO
9q2/2LBbGsJ2FggIYsVd7upAjkJ/6YxWflClEXasC2Ubj54gzyCgsdKW5avh+e+hOxh3hRYyubmr
0c2ypWU3xLHyDK1viSQ0t/wmrV86i2ri5/WwUaizVfuwYvXeuWRdBDqS+KjL+1WvD+m+th7H1i4f
pR2e8C1gjbnVn0Ld6Z6SfpzQ+2Ria/OVLmy0w+cozRIaYo5/LXAOnvkQWCjxs+88w9RWoYncr7JA
KReFbT3GQ9VcCQHe5JlWLJWmInRy9tl3wsbdWut38l+F/0tBDL3Y/nZq4yJCdMj6sB0enAk9feGk
zk9YoCFW+WPvldnqM2tPRu+5c/ReBgdwETeNdw11apMFvo6HoRxOnhCH2h1ZxDYmPTCSf2jqT1a3
IpgScsc8/4DTQsIFq44SMv4JNkcWljk/WdoGzG9KH0l0MiystHV1TyAOu7CBSMibeZlyQBnp5HBF
/o+OVeLzXDHw26HeZ7XzQ5YO5Pv/P4tT00Wg4Bvb2g70OwC1aC/KaPzwK9BJvTZGd3VPMI9VeVg5
PIcb3S0Rv9Y55fKxd56VMNp4Yam924R4bMxKrbfQkNX3IYxW1DfflG4s7/qpR3wdkA+jpF757vlC
XYS1Li4jYxwCFY1+eFlfjcgS71aXJhsg2vFO/tmI+IfIouJbxfaedMHx4Gfk9khax5Clx0GgGcJh
+1BPKbOMkSXvdf8iR9vCI1jFH/pkh35EXs5M5lEPf/7adktjJ0ynJIUDF6fWFUjkWbpf2AGKJ9/V
tpledv+xeHe+mlMsdvEMprrGXt5lL/9lWG1LKLLdELPYym13VVWYr/hmPmpzDIjDCfydraXmq8Dx
KB+kPCZyUF5Hah2vy8KaOeLImTAAGPts9ldkdqYTVRW+3qzL8t3WjGhtMu9Zhj29sbDZSicBjxgV
eVjTaElrGCKYwRaVMUY/gMmusiwwfw/E9hRmKz5EG6DZENwVKdSrVWSxvu6K7lZ7svr0bPztbPDR
tv0RiI/zbElkJA77vIB1xivmv+IhGiINQqFSPOD5RikB6X2ZEmmDH4sm+jSx6on10bphHqI293Zm
otDqqg2aPam4NhPuriHXDoNTd0/ykFUDiW2eet/Nl+C9d4u6xqKe67n4j9HS+odjUzc9w3A8Ki+q
q8Kt+PtgyRbX1Qq1qg/M7cckxLzQYCZ4lq9cxawvE07ulQvJ4KkRFlX2VKm2YAntp7Qhcgk/xLjS
5lMRQwwYe7QvatHaT1MR6ndpk53l/+rEA1m2xLTMT+JcDymGAJZv0x76vDPeRDteAdYM53Q+mBIt
ICoI9x7lsbJvNkQXGs9loA3HifwCiCA8iPASmKymyLqL+4rekNIHtNl4YNMoIL5NJYb0RuTzXdG9
9hpS4wKyq8IDuTBEVD8aRT7+x/pCc/++N3FcV3XYUesW6naXWsFX8w4+xaoh2wQ2ZWRGu0wjBMr2
AygGrrGujMFmEAqMY9CUz4laj1COwc+oBa1YG0TEqmoV1rNCr4/N/KqcdLr+OfEi8g0CjVDxWvG4
UiXnr6uz71lC/k35JCNqgwGlvNqRpBlZiXLOPaNdUUHRaMLZO5EiqhN+4N9HYw8nyqujB7/VS6RB
3kOQdPp+8ltaKVb255W8xqrZOMTztYDQB1Q6zDq2INqpcIW1qkRSvY5Z89ozRn6g+j/t28FPfpS5
laxY1OH5B+GBwUqPVy2T8o+HL2+rHW6bFuP7oioJwyYhpd7HXkTGgKCg3LCffUo15iYtF9V3URjb
sImuipmO763D1mbyzG92TBvXtQ3vIYMqjb57sHZt0a41Q6kfwCa2qzwL6408lYdS87Z1PB5udK6E
BcRJVpMjfRHhBFixRifRgxX8YQxh1JnO95ttNaGsuC5qs3zy4w9EkOFRiUL9asQ/gJ31vyJT+9Xm
SfY6DDZVPjfEv56w/woqwgJ70Au7WlGR1Mzj4qRRbrC9roTtQbiSVRs/gV44d67p/paL8apOgw23
1yKKepZ1RdftR/bUh7w3uj1PJa/0yFiwMAcJVTTWo+0pb5LIrmYkcMHy9K6DbXY724VDRvTJOZg5
gRIWaMwwBdctFEDB3lmeyetFuc8nJ10Be8AvFZA0fdRqCIRzIbUQWXPHThDVLU1qh4Cstfw51VCJ
FhHPxFqx0mnnp+K+8YXxqsPG2xturq7kqRu4S78T+bZqgwSccskqVW2jbte2Hp6w+UeLvbpfN3OI
X9w4VMgJuN+nh8JiBpVpnUBeVyVRAE+V55MR1rrhuu99TFQMj/NGpDqlczqGNfT28t/3DObf15M8
0lj8Vd01PEBdrK/ML0MkfttCw2E7bKizKdihXNzmmfeYj3UPA8b+7SosDfzM/oll67s25eozwLFs
QwbGeKhr9jQFpC7N2w0dqghZo01r8XuaenQBiZ3fV6Ydwvr3s3vXQ5NstOGjoZgrvY3tixERmeDG
sIDlsoh6p34tzHG46lGlXzGM1tdGJflnjs0BSo7Uke6sI9dT0tuetojiJQCgadnmB3MorEPUh63c
3V6nnrH59+9LYo4+91h8X7brmgYGRg8+Aj/C7JT+y/rbaWtPBGWlb1Ubfoapl69J6dffk7a9vZiv
qH3bLHshhsv/34e/9TpUNsRXyafCEIqAJc+G8437SgQmqyOj9hZN2v+S9bdOS5914iWfx3B4qXrN
Rv46Dk9yjZTY854SAff23z/d144F2wvU5vxnOhRXsOm5X+gPPq4oE+qsAloA9fKold9aErUeg9T3
9g3TKfrpUv9AGg9B2oSMGYOcsUd7o4uh38q0riFUl04CJ9OHtwIHq69X9pzuhZL4t0NQBnI7n6yV
0WrPriMWnq5i5kxIZVzpfh8tkmwqduPgX5RRbXaS/yNxQL3VThE1IYQ+CGAX8rYqHEEanqus5G0l
D1FXJquhAD3eK9U16lXnAoDdXkfTwCKk9NDJSYq0USKqsUFervVyMHdWX4r3JPiVu6n26pa1dchy
FC9KWm+MuT6gWQUy3M4CxDSXoAA7kUxKvB8Sb7ETQmjXWwMJevwqZIdrrEpAmIekVs43locRNggW
FAu5Hd3bTgUE4OjKXGWM2O4MVkIwVX6vp6h5qLsybUBbBSlc4yRQkI7WVhvvCpIe6SpmHzeTtMy3
16b2LZmT6ki8q3dulOPvnE/pqQk2FS2/wjR8bUttpSZR85xCgT1XZzogU9zP4GyEe1SNZOmoF0V7
uJFqbx9mKomwrYKcxO6WlJ8sTz6geaBfmUu4taq394O43Cq4sVIfpprUPMBOC2JOnKs6z1C9Wdl7
VcDp68Le3v37zWr+fTXCgzgXOzSVO9U2TVt1v1iJWwENKrJBZVrQCS63KJDK3RqZEV7NVmdzaGoj
6jPSzggkNCLgjkP8JivkitWqKxjUwyrtgdLfQLiixGxhSdNhFgzx8WaPvfWpLDD7i1YTPzQsGjtr
xr4EukJQDYxC2Z2sFLTW4+g9WZ3nYcV0GP+sVkNQUz7VSTw9SHzp4MDPJaFi3MVNaj3mNDiT3sk2
oODYhmd28VoOAYLKICoO0Xyq9emDU1N1swdhP/77F3gb3D8HM75BxzFZ0sF5cdnbUDH6+2BWxZpa
AU/M90PdTDGB8rVl/2BNNZyxQg7nEhQziW8JKqcpTmE4hMnTKEf2wlRXfdE7j1Y0Keg4KCdoDTbs
vOq0O6Oj5VqExvjWG8JdDwnhg2IKXrJeE0yK1vdbYkw4hsVFXvMi97tTKr9vOYyiFEq1zke04X5M
oiCpn1+s2Qz5i7rQnIfWF2/m4GgXo+sI2wsbCkpFNaDGtp4M0oR38mOkjRKCiGGN2uauv9HC0tk2
cCApIaHQaRP1XlYHgH1fSC/P3kKNuK5ASbyVUiekKBsRO7bEnNYaAQ9rtorlg+dsyDQkPxp6LUkk
zbk3/BdPKdPdlNXmQUer9slzGMs23xGGY5m71t55DQ2nve8r322nr1aJP55yW2X1GuUjkl5grIs/
KVhM+3AQ483tDqTrY28ptHAfpgTonfL/H8JerPlqo7VNnCgiTqF8MwbNxjI99w9tRzmlA70YWqrn
aBgBoOj+1KP61JFRhqrVPYhC9a559538Fu1esjcrn0pa07iHrlCySyJqbxOWNksTC1NxTl2pmpEo
DI/1Qa0dF+Ejp5VCCQT2G/7QIIzua4z+y7CIUZNN8fPtibg9aLWGDLPoqq3OFuSW5S7naxnkztod
wE79qNvWhPRC/xP0Pcx/fhoDbLdUdc/sgP7yZji0EHXD+CT/GguD+H8sk4x/jDV08CkxuGTreCA/
/uFVhs9pG4Pa7D1ykpY2dPFlj/NC23Qx7vZayxuYOelWzg4DLZH7Mp1HHnt6nnZGM4XbwA3ipyCM
s1semQ8pANDndN9S4d0oRWruW32eTKndX52SLpUfiPrNFBUsX9P4rcbPZOTdRXiI5HMjmxbyld1P
69HTKcYlOiVQzSnffbx8qOv+fbRw5sri3wYLV1M9Q2PTzEBCD+TLcBsYcWhi3R32pdafvU6zXgpH
Gw6VIH1XUOV4gcblbAIaYxtnfje1xmhlqW23l++qRFLRRavsM4kWCeZ/M92Dqf1wZsCIbYQ7+k7e
ezdYFRUoGsrDhKRFet6lzd0VCM1TyGxreZoKsvykgiCIFLZ5Vf6aTJrxXmD7m0/qrquhJOevRmnx
HbN0yGBCHwx4iXcinBx8iGn9zcLeG2o1q22EBJgAWGgaMi6j0ulStfG0U/u9QQXg3ixQ7bGTz14z
L3bMXTKOZIom+G+nauhwrwtg8vNp4kV4izL1h2z9l+EwLuiZk/tFGDV+GP+ZwqdxkQccZObtleW6
/zE5Gl+LVi7OfQdOlQGti0/1FdfpUGHCa50EB4PqDasWImp8xfxQsyhEV4YhVg1LcCYRSYAG3+BB
DS0UKvk2FxPSpymYcEZgk/3ksqZt/SvDuF3KqEKt7Z1trxoQ+ERDZDD8i4USK8c8S92fEfxw7Bns
45NV3nTxSqgDpZOqQeuR0P2JMlqDdGiN/ypQgCT6x03q6A5KBj6xprGY/XKTJo4peE4R8pF9GB2i
KQHKgpfCjvphYSCL3MzApaM8ULtGTiwLNn5EvEzf5uNhMjIyxufiYq4b6bKpYh1bctUsXKvuN6md
Ve/FUC6NOR/MzqJy5XgOUc2tnlz5Is5VkQb2m6vdZaEzHPuJ8AuRV4vBdzl+Zsvxgxdb3fB/ejNK
RiUTsmzBmQ/KUN9PAyQlStIIUAa5iihJfjJ3oT06q2DwTnFj+r8GEe5hiU0fho/HWqomCo2nL/Wx
8UxoznptDgFpCf7ayHOPfLeNX9cIBPu8CFeR0PCjNnEZgtIhWCMq0Iop7LXrGFstQ3d0kqekngbb
SakHuuaevSorUxxwY+/LwR+eNEDs56lSE9pDavluZzXCABKlkZiCAbs9nq5fpPjH2+hb6KNrj5Ls
B9S6dkkO9OE2J/LIT9tqTo2FLlRskhb/62dUhuckJFr5YDInWxuvqeEi8zJZAJgdwkW5/axCtTk7
CraBkV3iUlja396ly3i2cltbJErlXmkqAElWbHddxxgtCCrTE3KFNW2dmWG+nwiD2BpN7T3IklIp
Gv3l9kHiafggOCpjhtfaU5AQyV0kprmeKtI7yqQ/OngAjz092zvTT/8c5PUirY+fl/y8Pt2WOKmb
4iaf++LYzKOlp1GMwHDrYz0gRmfrTs7vqkxBYmvjyFbLnA4JZFZUNsP5tjQ1G7GNZ7pqg1Rik/Fy
I29dXRkfQXG5+9t0L2f+DL/n7WZXkdGpjNcP7hzoK5c+lnk3xunwA0hivlBHypcAcItDkyYI9V2t
vafPja2c5dzSm2O35Buw78KDIczhyk7GoUfSEyDDgo27Xaf/IiMcgaMBxqjVTTVra+LWRmqj0Hml
s249DkkWXCM6+RXdYDyV8wIps9CJ9jYGEK2rg3U0+ES/mFZv3REc3HjB023FEoYsc6ZVkGQu1ngC
PIs+i396GAKqcjeUWvQIatZ6bFxLLIGn0w+e721wrOMqjMojKcY1ql0kRnSg2sfOwSRr+aPNLN0E
w3Od+psO+zQhr57/atA8l/W9UAWI2lXnkmnoJ6ZL+SR2BIQuDCjVzyoIj7Va0hQgKONNMjyrNsNB
qJcf8owdmL6LRYL0fLZ9TgI5YBJa8Qv6UiQ+CreuyKaj2iL4H0MWzRZwqfsxsjagfYuL1DP4OYsf
1ftVas3u9sMaFUU0v+PfpjbXvLeEHyWDQtmI3sLwDJ1HXUlasPwRItUu2cawjtGTSlk6pHVsrJnw
It8Av0Qj1veqeyYrA6MRTCWrHMeLcPPxQhYZreRoqEgQ8QaCUrvMXqlOc6ZAXh0CFRW2RibUWQa9
+lFnnmQCQlO9CJ68F7u3bUhwv8qiP0v0pzxI8qd8JcG0Me5pL6suMZ8fiRlkE3QyhOuIrMyPPDlL
ouKZTVz9WSdR6GE+q3oAa/JMHZWVbJ9pXqHK93rGgiVMYn+LRo2o2fmgNx1L7MRr3GMMRIlFbWfn
5asWpZRoA7BdADFqHdvA6JkfsqYgaw3ahBacJNoii5uniWjK5WDo9VOhowZAdFGjoOWafDcoy98J
MRx33aiLxwpEiewQ+q0Qj/oooIz0EAk69ypHr1aNw5WqQpiyyw59ohztg9HBgSU3A6rdVltCDt4y
e2wpIqhYCtohEVuJACr12gKumpzlqoiovPYMRwoUN8OpPCiEbS4a4WO7Mtton7Tew+dYpI6pONaj
85fh6YGWd35pA3IsUy+ot5CEQM161Tc91uvb13j7BuWXObLDPzn8ribUqGwgubUENW5KnnXVxcfb
gNOg/1vKDUPl8WCSunDfWKrxqFqg0+aNg+NrMFGgwpxSI1BOSHGRn0/qcDemZMNLsq2Tqr/0RsGf
V07nOI3Ts1aG3bruC2PVUhsjw83ATunrjD6tIAdIF6+OQ0wko6MxUVfrfQPdUoSVc5wFITbp27hs
THHyCKZnhkN8mKE8XZMSne51uPfnWq+/U1Nn9o7s4qnq6Xz3YOqOARSK0+iE+tq1kun+VtAjiu9a
e5Fy6Zug3Vhdg3O3mXDG5OqdbINErhUcg5A+3kBY3rWIiCif5ldD6Pe3V/JaMLR/3h1aJ0DLrxqr
zz8sXw1R5uIU7Og3GzivXDV8a0hg2EUA9W/qHgDgyyHDVX4r7mceFdEKzxdy9Xs5GBjZENx1WgXs
ZqfqQgXswQgzzYcwwxxis4gPrFjbFa3qHj9fwUWCT19049YRA3th9eiKEXPU/D9qeq38WZOntNp2
EvIK2ATbYxUVq5kptrR1O9qR6vdLNisiZwjuC+UnoVzEpxkl4WX12GEUQYYR9Ei0VkWibBvgG3Ls
+/wZA+bQXoDWbO1OgaHU2MRmO97SgeMMwWC4LZJEgIHAPosoNp5bQMN3wAfvfM+3t5at2DdROXHj
xTaOiYyRVRx5GGI0U52D89VCzD8ZuFLphh392iUdCdHjNplIZv2k2TZlMO5txkB5SfMLHABz+aeY
sP0GVams2SPrd5KkVtOHMePo4swVJMkfjap2F2T1NrOT6NL24AqZcI5o5Me3eQe9MecZVk2Mx8Y2
iAJDr/Wi8pgfypj2yO3mu1Gcu7hvlnIYkIfMY1DWh/J0Gxl8fFAkIN+nKY6hmVTJN20smHnCXV4q
3+QXHKGh2jhKPVfBrPRifdfNQj+Wg2EzNvEbGspMPard+E3+9pDLNg9VjfF15IllXm+bsxpXP+Tn
7PWU8tsEMbHOsQz84UwbUXqW/5KbVedQuPEh7CkYlpGKkCh2HBjVB0Uug1xEdGwKy1U0Rd0bk/Qi
bAZvD74Q/sl8G+d+ygxlV+9dpa0FHWvqjJhezaYfX9IgvhMouHf4OzTau6yxfUqZqsAAUACvvkDG
fJNk8ayovw1KGh2ETj43Ur+FnFziAslaxZkMpIzCUHssHKL0SN/ck80OvmaWQ41x/eCHtX+WaqhA
lCQi9JGKPNt8MGT9MfIVC6pbRPiJ3ZDIo1l02ePgqcwEOTAg8rmflHov77pS2OdY9Yh5GKMPsHfL
gjnhg/VptiYleToqRl1s8sSDMj0f3HZU2U3Np0Gqvro2IXDGzP24dfSDIelXRpnNkucKp6mW3ck6
Qg3VC52f8SMsUfF100hgAcLNRQ4Vo3ebyN1OjdMyumTjOumwo1Y52aONMqUn3AQE1Zehs2pg/S6t
uXsh5nkG7cDcNDlLmZldYHjVneYkgW5SmcqSqrgYPkTBP80a9C9rt8f4SRWHRDP8CMXKsQE9dSVp
ITuhlN8pS1knz2QwkEqPokLD4ioxpRYVwWoZakdYm/FsaYUpbRr+OcnQ2gSGiVU4V6/V/MyT7hsc
MjPYCGKpj5HhkAM7d6OsuQnFyvEyyhiNmE3bIsg81D2GD4O16Uz6fqOlsUpIgVYNMnI8M1plU6kO
zHtNfc2UvFoVigNeZl6M0OPUd0U0fRCOA1tMJx5CBtgptcEW25ueDO7GZdBEGfiQLN26huVgQDHh
W8yv+ghz262dP9CfJc983ohRBT3jp3gxSAeqlp4xnoEA3UqkKRXxa0utfQ0CxzyaxMXceUp1f3vX
7+L24IY1sC9JhJYI6Jhg4YWJ0mZjRu147FwioEKjw5A0Old59nn98xRmHqraCfRWQwxdtajkUUZR
B66hwphdNqNFR7hmlUPQOH9EvmmVnn8cCNK8xVaPncg2UcewTvzEeHGrZcoAeZGH2kZ4h9RYaeAi
6g2Kpvmc8vjeT8f83BTiUTSKdSTbt6L/yiFIikc7GGfKV2Zfk2IHet/cj4VNCX32dITR7Cvx6xd5
3YQOuCyF9SFcSwE6r4xPeBzOlWo9VOA495/3scT1NcnAKk6xYeG7yd0Yzc1pYZL65E60MCuglprT
N9+q3p+1C2zSpzy4huMY1Wuk1gmaF3926HgziDPQMjz4yt5uu2kji3XlLEf+LODR3ochP78LItzf
q2Ud2m+kIW8GnV49dOf+mOWF+4hbsPMyGte1XxxVY8wvfu6fEAOz3VU0br0wscV32TqtehU4NU/l
KBGEEAVZ5ouqXA0Dv/LF17eyri9X8qJaodr2Sg8hseMUZ6VOccj7nfFcjpjzWYT5h2hOH04Ta28y
c11MkTPW1XOVbn4Ib7Hqk4B2EY3DtAbbt4jLvjvZqWM2W6vd256XnQnwdM6ZYt2D6CvvIza1Q5WL
56i3Hm/FYSIp0w2yv35TkxC7/CShy1efb0h3jLxWCzoBRYkycE601bz2MNlufnBA9lCAmf89yyyc
s+7CXRlH8RCg8Fv95bfkBir+u+Qgf2ep343XiM3oyYibO/wyaLd6cSfHDFIcdPhzLSt+gJ6QckJn
2w2OuGMCjAB8WfquGkeNoA3Wo0qDfL0QifYwEq6JqdrSDvKaborwgnb2JN/EWuMdk9H6oZtOBYAi
rvfjWGhPfV7xyNC7X8tT16niQ6PmAeEDvKurTnxHsRrQsaaxNgXvkvXsNYmi+d0hdjrELQ5GeaiA
eVrcjOF8xe0taufRgKPdteOlplDm1DOhblZWp1Kiu43npf9c6WgeNnLk8G01XiL28zfyS0jbEviV
b2GhleMoNNL7YogXf76hqb7enossw+RlTsG3xlNpE85tU7N3Psrafqpoy0z9ws988VIDoI9aXX2r
B/b08onqwsZbS1m2S0bN2nKndiv/f3nKdN5C8DLb4xS3wS4wu2NIx/Es46KMSs/hKo4vsm4JnLXf
jDHtx7/c/Fr4Uo0TbVo61is5HwhLt85RXt3hIjJOWVTd3e5leVvLg0KJ2a2UN00zOvSHzCGaDmF7
GtvfquKOW9j8PbufXIztyk7MeF/65EtEsSdeBCMCKeXG4s/cRzjyMeRj3gWB7+wHVXknPQWZuLxW
UQhatv2kr9nfY+sNq3Cfnj4T7qMJRUV6kpnz8mqZdfk9WAItru9zo1n7RhqdkNo/y+/L1ujgFHXv
LBWalS/RkD5RibN/enlxiit1ejZV/K8kWBG75/g7Y4qwX87Oe6kLV8HdTSIP1rfRJfcQnxTz0suc
CwbylQgR+1VEwGBAqC9mAcFE6lkiL1q5ZktIZVfxC5xXCrkLHTKaRmwG8+gUeg6ML9YnR9Wp263n
NFjk5rLrPPmXVjau2pp0YOxgTMudHsUHO8heq469hNK/llOQnYLQK26rA7/q1pGfl4duildfhlg5
2IZ1C4e4Tlea71Trkgiv9TDvAtsaNG80vWL2SE524V58u6GxTysJ0y5lfa+nk4SGr9/7bFEWYa9E
7P2Zhee7ObDSZHn7reZ1pwATGO4r3wlPt7+AEhtr2sB7omZsnsvG+GWaib8L+JK2uTvBDTLAdHMr
DdRf0YoLE/ElIjFB4tV8wcTlhLV1pxSV/SsMxFLameShtchlui1TlNxqdvIelSuhxPSz1UB+OTg8
mg63AjIb7vzQ+8l/idF16+/+VvrHcwPZ0jW2bbpnG9L/+hcxTOBZpRv1prGf0tj7noBZKD5IUSdj
NeI57LzB3BhOki9sbGCZGdkorzpgRiz1zwFL4nkPRA92WeoNSLeZaBZVFQNpbo+7wuO2xUGR7dWg
POu0C6/yErXAcqNZAuoCUdBKn7rXrlO1hY3m/Ts02p/yb9WQYJ4cIPCKhajBCVl4yegN2+60Ta6a
60FXW6oejaD/LioIm9ydudO4K0uANjUTJMbI1PtV5dCXgpneaCAcHawrS4D90zXxy2+doFuqRZAf
0db+VFw73Mdq4MyL6uxa5OZObdv4N5MKL+xhR1XahRZrgYpSlAFWDbs1WV4KC/NdyW2xl/tbEt+A
J9KZSMohebTo7yx0I6w2tgo+PA+z8QldzZNbksSo+LiXGzO3eczIEtOzIFqaWOQRIqEVTMtJ28hU
dLIM/YUCEaoInHon925m3pXXscnIKRpBY/SA6kKMVsjoH1rFG+8IfwzXIqGjEBsolUz2vwcqlOZj
08CgLcbxlzsmH/IH7pXS2ShC9MuycD5GP7KQd6Lj0ch5QZsbbbFoVzNZl00FcaeK6UbrPlPXlaO7
a4ui1JwQT7gzpM5bdyBVvynR4GxdO2cMRdm8njLEMFKjktFoWObyThoqz35woayCzYV+qVRvNjuw
ixhrjw1TmAOA49ShOwk/bybTzKfp3HwzfZA/upKe9Nhn6FPAkMkaKBmAeJRCqHG12b/bLbMEO8wA
C1jvAZnr4C/KUrq2DWP9lxRyFyyV71WL+A47fO+syqSqTMGjGkLgI6n/I+qLk5EnygVZOX9bauXG
we3d4FwQHzf/mMBz1GovtLR/deJemYHUxUPT9NW2w0GzLFx+sUrVNA/47siZmNtOadZiMkjIstaT
BNRnbJD6qQbtB27LTUYB+6Sp0CbKIIG6qsBH8ikU30k9Ttm72FyzIYbNgcrea2p12c0di0SztZNf
AGKQrQtk9f7AGs1LxHSwExd1wlywH5Nki2cXulQN5U8h+uwpCZsaM5ihX91pBBbUBbBBrfwjcJN4
08aptqdeMF0DUmJj2hKU8o3pqapQ5mrIlC8TjqU90SI8ZWL0NyxmflmDxRSuY+TS8uIYxWr0GHiC
oDNydd5zDKhFr5B/4gR1crl1g8oKnSi6ycDSnWcvJyCdsfCSJFgI2srZO8roXILeqTeJk4/gWJl+
5GGkElRX/5GfZHyNSnHp09DJIyXRmvPSv2pqssBv7dzurD2Mb5CgbjCnGEaP7YQJkcLRQtpuZIGx
oDK18mJX27HPPGhqYF/SwvbXJRln0zbAi7nh409nz3R+zznsij58l6usbkzA3HFWYp4mKzH7objD
d0UPzZ3pMCnhKnVPpQ10IxUIzf5dB6B5/xACeEADGOwNE/cqpvEvqiFMR8TN4mHd34b0UrcfETeQ
KhJo/btXh2Rt/I+w81puHNm27RchAi5hXumtREklqVQviLLwNuG//g4ka3f3rhO39wsbhFRqiiIS
K9eac8xsCh6cxPj9t6LfwMDOQK+8d63LqBswEMG1gkEoLklfxnvZhuaeGGbwYKPVPfRNvZhVUEdo
tfESx238rhdLv1RffKSVhjNCDsZ6nrL4PEiLSjS30sfQqyBVLF9GIG5BOdCME/HW02c2xt3IIt9k
WvI0RxMDjEzS3hqlQ2px/xHHRHmEKkNAAIEHDPLa4WyeUvwsK5dSFRLhuRHO8EnP3ktC9B49dmM0
B9IaHkrdbVxaJidRmxpiIqvaqkC3MWueQ4F3GZWUd0lG3d2ro+ivo5L6H3Se9awadKqbL5OQG1KV
1OvaMB+UmGRwG3mYWGGE1/1AlkDPI9PhOfs2WAhLo2GT9g3J9f4vkjXY4PlNE1ADwUxWa1Wk5FBJ
cLFyBvZ6CndVDSMoiOeL7n/16avrvWO+Fm5m7XRtBpKkOdswaoL7kRYYAQ4O4WwtlK2wqvNTvzyL
SPd6tLsBiqOKSUIupv6HNN4xFs5owcJh3Kkmm5lXi7xpW3cksOauVjwkjXm+r4gir8iWiDQSInTK
uTQFPj4XNPCXLDQvDb/5vDhQk1q2qZ2suAZ8Io1zGII0jjof4GJTF+uIqJvzaLreNwPFHY0VNzyS
vIijXbPc7f12kdi5dbU0ako+vvH3CWE7joPVUM+/GK0SlNN2LhGdPoopFB74Zqfs6f4SU1EbzACW
blOd1j1Jo1Qa2sAQoAjetCHJP41wXFZ9MVXrifY95tZyeqR9tAQl/k6HExFyH5bwcwoNczmbFObX
apTpeVwE1ENsHzIrs1fejOZpiXzOZsHvbxArH3Z71Y/5+0E1akoTgQFBysaJwC5uLWNfLg0RkrT+
/XIXSgH+X7ofvKS+4bCWGbjSEQD9t0iwI20GCWoWncQECgTbIO692SPnUs+KbusROboNp6K/SZyJ
6wRouiq5fQtWTx711Z6BdrWbdRf421IT3N/JJnKAvoq03Vh5ScfcsbvirJ73XMz3iJUwjI2da1U1
QClBa1fM492mXmeJt55zdGd5V733f6WKCOdblQ3xk5AdLphkMGCv1yNVVmofR5M0RzpxdKtw0izE
BVFftbawLkaf2TSIovjUZBioVG1vuS3ctYSwsxRc0IjwMVoJ8NOLVsmNrO9ujjDbQb1ENOYMF4pA
NhXNVpF2dhCl/csPfFh7NdnxrsNuvPAo6PBokbXRwlct+h0pEwFc8B5rkFa4BzgQjGwDX7zYIgZ2
je6TiLiB+7CNF6PF2LqXuI426ltmQwNpVJXdql6Gn8lEFBRbvbXTJwjSpGmhGYMO51tHTw/697LV
f5Z8cj8Hy7VUAeRX/2xqG/PipAkArm609zgy463yKdmLRanK3yY2sTfVPfd0h4B3EW7s3skIvSWU
zGtSeW3r/poQpUjAITpA3Xso8pg41MX0PRj2h7pSuE0KeFcOEYeGhMvSy6e6aV8ruxvPf52+i3dT
XcN6u6pDw36LhHB2uj+NWzEUx3hZxpS0k6zrZQKwlAC2KIN/tKEtIfearZFY/xcKZvj2+9bD/G+q
JkKPKOVT4a1ksXACw9K5JeARxwbucmKDMGQJ7VeeNiUPQS25Z8FsZLLYm8tlH2OtChGSDU6HwlSk
gP+Gb2XguGs0wd4JsBk+T9RjxuZ+RUYBF7TaSif+tMozzX+JmBZfTYMLBusD5H3RM97xo5cZJ0UY
lK95m31S+xSvNqvHrEg+Ufv1K7W76kvPYqcBfoByaVgbSWL0G320+26XkBa1alP3m9UUIFMnr9z5
sxaf8sTo9mr8VXcy2cxxLQ6+665IDV+PaVeSdNBp7Bt069vArsc3J/2UaL221UD4rKdOq46kyDrb
uxpH6PWV8a7/zfB38yzR2y7dweXn2UaI2C7sj8iG7O395pynDsQEh5iHiqE1eKR9Htnuxi8DaKi4
6b95fl4eVTBrS2pBFyHcA31yVBW6qtVD2lKeZFWjf9QcNUy/aqCtXgyJKT4me/jSdZE+dLgMT0p5
gxhTO5cUJFnj0GDLFpQ0dzYQc11Euet3BwIHjWOpeVt3efb3t2kUYgvAuD9pTmLdej+8CEysydBH
P0tJlkMa4k6YHWjsErOxutv4ZeFdFWHCcZvbUKUtUt55ZdJauKltVjpr7gHYOO6eJb+WHFu7Ib2C
z0ty9MPO29PPpWiwZX5ER+JuDHBEFWOOTw09WBQx01aNCNU0vgM6p9FdObsYIaD4T6whUUgTUo0n
MB6gCWH5pYUScv1C/w3ih56lAI0ManPDqXdlPebHIQkODZKUHP22ZxEAQgCQJDz5IjVetWu0WBwZ
y3yDu7S/b4H6CpSheh0ZM1mG5mO+KwgIfVh2Wkot4uQkkbRLKqGO+H5jyMx9u//bJAm+zs4w7FVU
ote45anucFpUfnsFFZAaItxHJpuXY7G8uEIvIRAmon0rbPlNK7tjWOTd22TSXr2fVt8wWHRFXEil
92dj/VJJn7ye/EGVx+pBL3BXNkG99qRV7r2mFQc+A97KleHe7WiVZX3zo0tITcvgDZt8lp/18ENt
c5S3lfUJvjjz+k3fsh1S7UgUHyQ2umWxvzsw1ARmyErjlBBkBm7crJ6zMsCa7/fo5UJjpzgVIQ3W
PdrQo9pclZF01mPmdltpPc7GMktIiGOZ2v6TqdXc8B1/URvGK69vAbfYMEBln4jdkEIbvbcINOB4
moxBFOO4uAM8pmy6WGYGxTiaBRaQUD5Gb2NCJmkSE+CRJfkZJxtC1wB4Kw3wBoLM1KGSHEkUi5p2
o6BuYfSDVGa6HeznYdAW02XS8Bw7oZA7suXGvW0U427STSrEwhoP0zKtEhX5taUgiF2JrJTwKgM3
B+xZo4d3EZCvztCEXkJiN+s+bM9qBJw5TrXRk97+6ZulBQloV4z9o4tG7BgsFVDkyvHs1vNbpxcG
ZBcGO27MYM6xwwmCw/w7LNGRfXC5vwd3FaqDXmZ1R6IFlX0O7bSG5G3SAnHL8IB/+ldnmCnZzPye
Qgj+yF60sUH379VcWT3YVpWu1TmllnC7+AHNfX5W7yumIy6vJUGsIXjmiH0DueXY1UcvFfaLM2nN
sWFrx15Y4I0y4w87iQ5G0zS/lgPLoHZR2Joky3RgxZ7HJwyJqj5X7qbra7rwlFPRvkxeM1SbNJXN
6YuRV8S7avMh91P9jRDsvReHzo/Krb5OdHfAp9PTxcOIhZoY8HyjJRGxh8tRUYefy1x/Zl2fz7a9
RCpaXvlFi4a1MGFwL8EOSyZENjp7/HP9wSud9mT0DD7uFECmPxdXRJAFg4ja3/Lko1P6SDn6wDiD
dRObipl82brilXFnd+0JQFi5s8wZcC/Z4r3tkT/e8ML/hyDdUJXnPytT9qE6NjVH+HiBEG/8IfY1
m2pymJll51aQrK68Hp7XOpu074c1za7ofB8piaShdzx1B8pl+61p9Q9yriPQhNO8GwCQXQcfvrOt
9y+93r7gE9UOVB90XPk7XDtvoPIfouRDSLHpkr54Q2B4jRYiWW2VP4zoWSxijWgYiLSTTXn2R90/
1+Rmr+J8gOevTcFLbibpvqrYNI/SFwc37U6J8mKEejkxxNA+tSOee0tYXyNRhatZTB5TY31Gj5Hk
GP07smJCL1pXEpO96htCigTA7frfB3JrN1bWzy9sreNNKd0ZatrGEnX9rrkGGpbcRSBGLOD7XELA
qPHExb28TSbYveXXyGqiDdLe4/1hnJCOrr4Tdedgrx7FC8Ip78Gar7IeEf0s7bowiaAezdMeaxha
Er++qq50k9VftaGjcFi2NBWZFTvfDeaNXoJYdxCLXLuwrSmpPPkU1HF3nuLI2xSGF32DlVzBc2cz
qn0P0QCWof8lrqFhqqafh6/20e1e3dGSD73RsfWwsrC9puR1P45TfFbWKg8l93Mu+mPLTfr7VEsI
2jCPnrOs/D1b//eNkWn82emh9eFgm8L1aNMGsf/sg7DcD03IbOI02GE2PsUlyQQBiZLXjmAnawGx
+YWLEtb1oJSM/YrWRPyjEqSxde6PPvLYVdY0OnLRjEfVtRZGzSdvxOnXWFtVKf+e9FhMOxz9Vmfy
akXhp7AK3AflFTT8BipYwlJrglpAy4mCFBXEHIBdjtfhMq+tPDZQ4i7Qd/D9TEBJLvliHmosPb1E
Yx0f2wAyZxo5J7RGlfy4L6QTnBXszD7wkKX6VpeX6QkieyKI0lwM+AK573v69XdKZn1s2tSXOyeA
K9WWiXPuyllymbFUisBtH+IBJbTRG2/3CYk1M39pAyonFjhbW0uvNV/d1hxRkiwNHE/aJFf2w0q9
l2EjoM3xUd/JukFfuDx4X+5vPT9zpjuU7LCcxJ/HEolFSh4kdPDYeZ2H5GHuSTXzs3FHNGK/uisp
VVSiaxPkh1Fba4+WBtZtkVpknRP+rnmXXuFdgd61rK2ujvMDNN0mWFK11YO3HBnjEgWiPpl2XzJS
aKivlECy8+jz0nE9WZ2HHFktJZjPr3VQE1pbR6azz3AHbO42YNvMtJ36nzjpWf1kdzBc7Bvxvub0
zdSan40hjDPRdvpOt9jJMCAojqoXnY0kwylzKzaeL1Wa02cPRPNQmbwDjDRg8xKy263njt1MPlVY
r7CqM3N2hp70KpKmt1kwB2f1wJycG/+i4lBPRUzGc95kwT61GEzK0eiO6tao6j91Lqvb7ti27pd2
QMpgjIb9GLhGQ9cA+cvyTG9D8aiOZlMg1RA917H6tkCzuApYkjcmejBgWcwLVa1P1G+7j+E+3Ilm
XHC3LhHY4AA84lcoIOi0MZMkRQC06I1hgcuzzbxQAXUZ9qvGbSt2tkyWEsvMuUOXnxJ85KlVXJTe
WCmPZ1p6l1AbEKDQeOReatJOGcP0piEKI8AeMQiK4uw3U0G2XFNE12CAnTaVNh//fVlB9PCHhcU3
XQuDGXZMz/axmf/hyGe/DJHRy4ZT7FrxCd/bLqqnhzAensKJzpUATBohdu8tHZZeW8w3J6noxVa6
2Jl+B1UJzSRtKAYjSTx/qKMy1qf7UfTXOfXVkSX0H98XpsV3lhHj7Prk7I4m6vmGfPePbhggyYui
vA4aetA0DjDDYsin2a0tPq+RzhpOSfW0hwgIEScwN+ppZw3+Ro/JSGgSf61geu2QYrtKTHIrGF68
QuHmae/We2P+kTkU0KtKa8nQrJNiH+veeFMP0HvpGIFZWg3WHDEoGf3HoM79x345QtpHhia4kJ36
gk/huCp8Ex+SmYYkvQlys5Mx/+QB5jmi+Foo9TwtbPvDQJ06PhW1JF7Kay5/c6EUEgqdkLuttXjQ
XqJyPJmy6K7a+KCaeENLrqLvdB1DQT6yhiZNtGn5vEnyPj3eeVxmaHgrgqf6lzoiGd0EZbkJo45S
I5QtU3Qo4XBrQCdbA5wLNsGzDGGfLz9PDSlyCoTfi7uxNCyL2iYCxmZ9iGaL5JABYZzrZzQJCxTJ
MpfBtkNzgCHiP5P6yM9+n4txB64IBJM7l/YquPXsnw9tZO3boC1P6nzSIOQpEBcfo5kYIXafLTU/
7bbMZLrMbrg6DcNM0nQbP+t5t5cECmkjYx4nwt6vFZZ488WSfQE5KkNADVhfY6urEUOW14O+HV3L
uuWOTM6gYj9pWmy322T5DLVD9qh7MU77pobn6ljBueu74KyOFArAnNv5jMs0pNG2cse6UPW7fDTK
7K3tdUFcN3oXbZFhGagWtp5jVLSkoX+YZmls1VfnDga1N8XHe4By3afmhY/wjTC2ZCZ5I3IryPGp
156QoFvPbtD8SmVmXuIW7Mcoscg5g/xcQhvZ1B5kyVzXTGTjSyDEJD+jsmQHtHy4rUbmOwsg586V
6bj3IwvjSelB9m794kHz9fSdvEX0lNa7PTD6laDtaBzG1hW067yxraT+6Kv4RPKlDgMtt7lTILl3
olhe1JF60An6IiWO4LdYmmckrg3+2mRDSVp/jI4MD4zA8l0kpXHStUrfZJG7cwHVvTfpGOzrYW72
mTENn2256DYS/WvX6fNmqGP9PGEEkSB2yeGLAja0zCNW9zvKNOT5xYws5tV9PvNeGERM1nSIrax4
S8E8Es6wrKzT8lAGxSaQGtOcQeIaYVE4YN623s1yJtPI8y5TyIdh93szmyxhhomk70edLBFSXbrl
IS/YvJp0ZUmJttH0jqmxkY0ct44SyhQGq/JfXxi56zJodu3HBC32UEfpI21MFIiLVS2eKKrdrvJO
XdUM7wY0zLQzIVc23FwDz0+e7JTUoGUwMonG2SGM7lYtMu6VYSCg2VbIU3/0g4YBPF87mWa9ew3u
lCjQ5dnMU+u9wpnS9kF9wR5UrotxwArrZdYX3WLrnAbOD2J3L2kid51pH0w7pK2zzKdbK9BMNruo
33TmrPdCTBrOfPYsuKZ3OX+pzSQTjZ1zdmlIHELXcs4D7ZODr7Hb6k16ctMe4Jx4Ut6YYEnDSF3G
u2I+YQqlgtfnFzLlqo1VGyMSBwcje64Xt6xz8bPh4d+aRqajsGAYw4gRTYTsQJgv8+SiZRTeTWax
bhbtSkt+w2NU8wGrWKaycGg/sd+oFhRV2zCczg2pX31yBO9Z1tGwEHEio1zZUX52vR7F2dLBJkvd
O1uCzPrcM4PHUDLRZW+F2Id+begb2jnQzTeJJereKMaamiO6A1hAT9bOyuqlWWS4VkP0QuyVL6o3
3ogOaYbCOURyosfTRV9Uc9yy28+DwyVWai9aY2lvdV/tdIr5l7Dy2DqR+9zpafjuW0V/rTsfBIDe
+S/OkK0d/ErXoCrHc+iSdzS4eCXYA8AXLLCVNqqe88r0PTNq45JRYF/SMuRCmDQCCQSGVwyfNjxO
GHBu0LeXcRovxEY/lI7R/UhIO1YHJVG+C+U2S83spoQZsXQe0NZnt6IgtqBV9WoXQLsl2Tn6Zjnp
HmSb+d6nAfDK2c4PWgGCzPXtcZ3NTrBJ6TJfp3AqLxm2t22ONnRH0GF3GJ3FkEB8ukQntwOfP6Me
5dtYN9tV5pvjMSYQVbW8YQ+0Z0cj/EHtytRD6bigoRklMtrT1sU8AdqoJJ67hZsa5camD0yGDxjK
aFUQe6Ld8MdqK4FU+GXOIaryYfsgVL5lLE/Wmla3866SXogrhzjsYXo3EQJslI+sbnLm2a1d3W1l
y8WuCdmvexLmAH1oJbG5bfOhjozM/X2kzg0mO+pE/8I9rX8iraSFPU2Id7T83roLliYk6qvOwubo
JLX3GGMJ5YeZ1Uff8unPraY8mUM4Ptyz5IscgTzxoS/oLxGBhp772A3Frcqt8qhGIxXuj6s1ZAh3
pEivdlw6j/MyK2v7wbgN4DC2AyKHVcGgYSP0vnnqzcC8CXPfN1NwskX4A9uPeAl1gzQsVObQ0LEb
2MBX9ncyS51QMcddNsM80xGrtb1ktG7gT6lLSepsMn0PM5IjBp39t4Ztna0G2yWx7EnrvNcvnkNU
W6yndDZCE8ZSRWZirwfyURGzQvLUTc/EzwI0sy4PYRz6372Kmsyboa5lcFnIJvPEbWrsD4XKmmdm
1twRSUCx2kMVCkIAl9ecZgsqJuQT6rrHJFhCwQLuRLYf1Y+jqCigrZDt/DjnX6LAfUOKWtz+ZnpL
nbjQXCfjxAFXnViXEeXRJQtcEm8kNw+tkLe6Q/CGrB0OW2w/dJllPxgh5YJdJTuUc/7FHzDzxJPN
JY+m10QhNqTNJ1H39eE+xlQY5MKdvwWTnV5E2v9+cMwsZVTBOc8a9/cOm1/P34MAt75aZx3fZl6o
Nt5lZ92G3N/+f39GExvrbhJ4KRPSTZVKMsQiSUf8WSMH/bWQCRDh3Py6HIS6aZAX1ltHpXqX2CPo
s9xqh32TFlbjkTEvwLI5YWE5a6Upn+6buFQQc+M4LMUTAvWPivdnlJEkAbZ7nO0i+tVO3je6zMPJ
bIgIQuXlP+phpO08pghr9TTLPX+Rf/mPg43uO10KbitvyP4Lxv2c5T5TLypLfWy0FYuPsaVO/KoK
w34krjb0JBG0SoTmWMamS5H22AndbF0E4sFuis8yGOqbAYL8Uwd0eUwqigBiEtVE2U+t+gxgKjw6
0bxTE+8/XAnqXFEX5ibool//vvUyzD8pHz4gNGFbugU4YIlC+GPr1bL9R9RDdlBkuOBj8SH3a71k
qBqNMTPWfhjW985/OcTmXtXnlZ2dqAPCk7RJYLQmgs7tpn1zDKs9A7TDdLXsrincLlrhFwCY3Xf1
N1XvYlRyKpj994AG5rHICnyPhRYcu97/jnV4vI1NPd3m5QEl2VaamUPaWA/fOY4fS8nkXeub+FI3
Znl1EsfZRPqDOeDUGhZ1K8z3ES9Jr5976TmbJIJmXhIys9D/s7ffRz/vW+tl//aCqvELSoXxk+Nz
hQdNd5RJLd7ijMS2ZaabgLM4driQZkO/Ihb+pYYF6Ax1pvrWL9VSR8qEgjMKBXF2xlnp6vIammKi
oyJjw+vvmpaQtAxoJ3lN2jP5PeG6dUJq+GXPI4tqLEmYKYvN4mMVE8WqBi9YBeaq/Fy7DpjU985z
kqbpUTiju00mS+w84iu2XoZCkyEpAndjGC9xUjzFbVs8OGAtjnPk2ms7ogfr1bI/sYUZtqNlXaqx
aM+pN36l6CULFwTappbVIQpx0PXLsNd3JgMjrFZ9dJ5Yhl9wPL08qNhAEE1Bx55rbqjJGhc7Foj5
Ef1/eA278QsDGXONVgDH+fIHcT/qXNb/g9nm/En6QJxh2hbyW9flv46w/tBnCDBqc0OIVgmGr6ja
zyhLkeWMsx7tjIG1//68kGRIaZ3OHT30hovTtW9tHnVs5mN7dS+02IOdsQqDXlzqLiKOuvtTg3xM
3TG+MLRGkEBH46ZbFcVL14PvW7YLEHd2aWI378FQaHstoQoJhyH+DT3SPLB9Y0316C8uAlU44obt
b/at3w5Ws3VEGPyMC+wSaV58zkuC0JOI3KJstASbdbIyOsv43pu2/qT1oKaqIdG+Zma9rcYh+Jny
D6Mq8EmJMSAJktwGMpd6vILD4pFKrspzq+2j3Rzlzd4v5f/AzJrm8hb/1yCCTgKYFZ0i0wfe/mcn
OKmQKrYNnpHJ5uVlyUDyHSJeHDoELWAKQvpCltE33t83zauqDeJYMpJifIlKEFzb+k/1LF2AqSGj
JoZq+ln9FYCfHakoASkC6zslccBepg82eYbIpPDTS2XWZxHY5ddKu5ZQ+cNVN1kXVFvVVwiSFpgM
t/vUF166dQdbuzAEXKO/s7ZVzWSq9bOdtZhBZx9FiadVbJu1zj2FlpGt+axqm8ngIy5KQcN1hHVl
LUdml+VbVHknuuNYUFvUq+jgY23VtAPZ61ZdPHgVUWpOKJ/g1nq7NqlgAjZGA9yEEZZVR08FqIYg
IFSIW5q5uhNf703qCKl2gZG5sjr71cWfGS3bpWQ29wOeTyAqprarRUIkdMUd+hz0OUGfwn8eBvLh
DTJV1lE3ZEemWNpGOQo0AebCTe0nkzL/vgGwzH06tvaT2nygS9hnebXGiLsifKN6dvWJ9MukZDlZ
ZNZHw4rlx1CE6fg0Ja53aJZaqhKwWFfMO7AgRnSBbIQjWUpjSA7yBBerXd0tvsVk7cPaIQGlqP2V
bJuAWeBydXndcQwyb8OIOMXzaRRHd+rMfQIJ9dlpXKJ4Bf/AnxbGqWYWyd4afW/vFQhKa3iat8kl
6EtfMJvz7CO/Hc/kzjs/xoGUTfUNqfecGCzbENwCgpbL0t7gRXzO+EvdB5kshYwoIvKpMchTtaFA
3cyuMK5B3u9cUsZ+Ccc62lCEvvpSpiS5ufK5cYrDQpLdpkmHaC0S7Qth9tGqs7nU1FQUguWtEYjh
MLegvCwinwAebz4a4ayR3d3g2u7jGxrZdD0YpAL48fSg1I9KB1lMBvprBH1X3erSXajHHdrl/xx5
XvPsm82DLAjF6F1dPqdD0B37rrHxNYrVQAJlNxWg3ZZNeGiFP5w5nR7rxuhJrnVWwso+odI+KZHX
Mp3eG6CftgaxGlUOvk4PMhymbCXNnjgznYbDSVV6haBFh6SECM9IwNH5T+Os13Rn2ziNSYbXf86p
I7vp6rPdJ0dD08pr4k3Tvi0y53yvc/69bvk/cDKfugViNt1iQc3i+X/cASrPkbPTzv551CXS9oUs
6OMHPlk5aYTjMsRT51wyBn33KLMuvV/N6pJubbc+pLqdrdTFXQnx6U4fcj3JqJ7d+n0jO4pXr/LM
+5mqdT93AS50NYkED3cJZ26z9O607QScgobJ7B7xdbfg2jz5rJCRUyUHogGR+vYg3Q+M3A3h/I+1
2P/TksJ74QvD9xzLcRTf+7/vhjjpRFctvRK6wk/IEmk2sXM5lrYNL96dF/BR+xrkms1qqesrdX40
ydapkgnGZVkQZKK4YqL2jmo/rHbGCnuzbJYbza4+uw3rmMv0nw4XFFhM2uNjMrnxzqi68VEGUbJT
58LciHepR4vIdeVrwbIzySJ/8YLcf66IUlfpDIbH52LWzWhNwWY+33FPaV62ZyUyi3CDJQRYnIom
L64w4lB8e7+ihe2nQB5NMmerZijZG9LlvvWxkzwwBlvHeRrRLuCUerDbstq6gqS1v8+pb8li45gk
M1v+5Xv1SocQBezHoee/pDSMX1JI/6s2adPHrsz0xyBwwpU+cGphOeF1psWRF++6FNOuDcOLjlL6
H14le7ljJGb+2fdG/WgmXXbk2ZfUsl19E7s/e0lpTAls9nt8S8tIioA+UTfaVYvr079fKDg6/8+N
Whi6ISxDQO41gPj+96ejj0fs8BOKkDAo7HW9MCrpDv4SovQerXwEV1YY4bbwm3e3Fh2I/txfmU5t
v9t8kAgJEyvInJKsa8DF6mgAGb1eaJip0zdoN4Pf5//+jr+P0vJXRWVIO5U7aQmM+VKm+qVdUhbR
hg5PzV9HRM/8PkfT6GuFHQB2LYLouR2s0/02qbflx4yYbZ8x21xUptU+WY5E/UkNXJ2MkUYcfJgZ
NR1Jjj//itTBgzehjiVMNLAqpl3B+T6mVi2CxipjKC7LjD1UQsmlkUOu6kYMXfqet1N1DJyeRabI
2NbAjUS0IGS5j6LCgoMwl/sy8Mxraab6jp440IzgmcAsWmDt0sFFHl+fmwDZRUX6lKTV9tGR9jaI
snyY9ClaTxW8abvzUYsvjcE5teU+own5u+eFLCLaNk360pkx3ucpd1cynd61oRofa4yiT2Zcf1Yz
hxKB4zakRXvAUWNs7lt9QKUgpnLa2AB4n1UtkIX6DiRDRpqZptGFkicDb+KzOdvBUzn1iPDJdnC8
mfpJTRroC1EaLa9NmHTSILlruzIurefS1FH4B86NN6DZKm2pOippuuMUtO91r5OgMw51BHoEdFwY
tg9rk5vTPzh78Si+4kecCVSkUeTnernnFderwOqKG3Xc9KAcJE3HryxL0AVtHBuXNiqYEwcAxjUg
hpNSqxtscQ++1JKD7ZcMlrSs3gaLbnXmt9+QKyV23DeKUzR22vretUalAZEU6KFfZe4qBfZ0jJgr
nAqCwlaqVWVyhWzDinB7NVaVQvKnamO4TbnxMfmBvnPNhLGsRQ7i3PfzExzkjel1jOegnSuVGVVV
ddW1jL97HTKl0MXXTBownHTz1WEvtrbazjw6y34r1u1+V8T4ZLQ+nV7+OAI2uLKMUb/w/t96YDgv
HX+AE4GeX1UOYGLTa/SMuNh6vIpr6mH9mD02gYGxoNY02UyH2TXfLCt4TttSvGJEa/b8VHGoI95M
6DRGMX8UURed1bQb8v/SctHKwzzbqP6gcfbkDVzjXnBnbb+rJbEy3TeROP3z73bhAKLGwRa47ADJ
5UBFVtX2OsLcFMbF1QhC+dqJ/FVBWfwGJ5zp3WMMKWHDq3rlNWK1nTnRPI+W+7F6SP46coZdmToa
gI7lt1LhpuqhNON5b7nVTwcWzKZhJ7GeZhPnhE4iy/V+iJTkVDjcAiI4e5u7FDNzb2BewXCmrTwo
koZVmlczjegFc9cJlwcnwZsTpyCmGXKBYRYYW3l5VW7fkrzynv994bb+SKbEZ2oLF+ooNY7AWfR/
lF6hoZlCL7K9RTY8hNgvc+9HKz9phockMNL5DU8Mz/25vGklo197tCvEEBkKMJbMRWxfv0h0WQh4
pbX9Y+yh00xNbcgfZumjrJUxLK6gQJW7g+ksH+IlmLWgfN9VejWumcbEl9ajc2qTcLJRtO3WbeNN
AwDrpPpZU5ucY//j398DdtT/dfMCPe/Z+uK0ZK/P0Fn3l0bAP9y2NhnLZTsTsePmHdMlt5GXif1H
jP3oauF0YQDNgzpS50barGvqOrmsVlogPvrc6h/U2iV76wORYnLO/OQwyNB5mROEEx45N3siRsVL
DUoMIRu68sGu4fXNikHpsYefW28bkiHHwJEjUElFuIJLSXhE+J8jTIvnqOljLqVqi9ul++jRJW/d
Zo6X0KanGf7luRRivg4F6nGGqI90qqlnliOZhfOKmumJYrzbVi1x3pojy3cQfPRNu2C6gg+o3utM
XzmMn1770hVnl+t27rBATIEXPhR4Jq6mm0uUIC0KcAt1UOjlr3rfi2/LwUCQ5WFGHronreFRzl1P
2RVWt6Sav6PB1y6pvggQ0OsenAyljcq18PXP5TTEHwlOnYM0OtI48oGGr26/eLZVYhmitzwKwXhE
eHiCFgSUj+5Wam6xH5qB1O+xss7ovF/VWiXoWpEo6bT3qYEgs5PBr/keECcdz+74GplJfYpikxBm
a/T+R6Gs2kL/7FkQ+2R7wrQdkuKY+/9p66FTA3gkn6ddVvo/3WV9VA+ASn8fTaa1gwN8iAsH4G3P
IC4wpoOX6v1zj7B+NWioUGBh/j/Czmu5bWzbol+EKuTwypxJBUuyXlCybCPntIGvvwObvu1ud9Xp
U6dYICm5JQrY2GutOccEH5Jp7yPTvFXY2u057yP1lMIzWQWab5EUyprZo2ZrF8Ia65MQdgAZFfK/
Q+JWkiNCtOWddC67cMi/jEbvXGQR5ljOC6ZcchsLLz3BriB3POSUDkc7XLhVsBzsBuN3sZIkjWpm
beh6zzUZm+omSCG2LEX00lIRPCjsPh7buop3ozLWy2Z2X//v6/NffTg+UANIB5WHZjtYLPV/Xp6o
3roysD0Bt8Qc19LOXnoZ6JSky7ddW1sbXFTDMkmjp3Hyqpte0Fu1h12eNMGLZbX6gyjtI7QBwMpD
pp+6xhULkIDWi64j4Q+yiXimMtkXjde9DsS50jajBxTM9HPF/uqMuEJiLIsPfRu1W7ySOB59399L
6f69GTEF7dL8NlaWfbUz/U5J+utZMwdd/vVMVM3XPgjaWxY32s4ea/Y0cw+YQEmmAlr2M8BReBQZ
evCiNewTiIZpH2JQ39uwMUhkAV/iV47xYAl8zKUT2y+mAkIRjjYu1owedsws53//Cei5/blEIje0
GNlBJOCa+1cv1GEowJIYVtvQHKCpz6WvMHL7ZGb2uyyE49oHaJRrGhPoORagaikC/UEfd3Io243k
1dXuNGyYyS8rmaOpuuaws+xJnK3ZGNXUisUs10O96YYTppqwfSyKfFqJ+WiaX5NpQnk7MuIOa+cy
RICnjD6/Ibyur1XqjaRoYIU3qk+rCd/knoiA77M/9WSmRHjSpczfjAGtxE2qLn+r3T2vgEnQYmpj
3grQdZZWsssrt005N3oDwg5ljmHHgNVARkWLS/UudMawaFmi5gRCvLsgo/PswilZTC2hfLBsxk3p
VLi35ocxP1OGfsRVtXFog5/SuFJ/6ahF1Fl7WSZgQZc242CjNh2ED40EWSmJQqy+uhcowOogmPpA
F42Y0PEi9pdxTUuf7qx5nZ9NLpjphccWPhnmLOlwMLWLl7grslSf4mYcnwNSsFZV3U0XP66dw5Sx
D4zNCNQByVyMlr36jiHByZut/+NUMubL9ff6yN3WcSlBPc5W3aU81+ZZ0d/uttAuB7rLCZzmNOw4
lfUAiK3DJ0g03qN8AB/1U+mmao5riBatogKB8Mf3iGnYMir07BxbnP9Tpi2CIDwERwdf8qWcTbAQ
xtL15KsMSZqe+Na2/ZiqsLwkabevJspTWdlzH4YbpLTVrsXQ+0vpVOCzAetQKDuWonjduQKMSTJj
5aXMszbypTZPUdED5Dd5pGOzXkJdwIwGBaWoeoZMQwAqfT6Kx874CttkY4q6P1kzkUNoo7ITdfQW
zxu90GvNc9W4ez0f6nM1L9JZW9LOdNXFvQicKCEpoZI3+SZZAQQRDL1NeEPypg2qsclRAEFVJX5A
DnACzb4hrYuWuR7kFxNz/MpnsgCRBdWmkefZSfimS70TwFh1yIirDVpLvlM9y2fyQRUnTakEuTTc
Abj9+Fvkm7Q2miJ9ygdWKKxkUAsNMu2byeoPvi28c5T5mKosN3mtCvGGLMMF96346ykSV69z3DdM
rdmqGEVxHV2yunodN7Yy5N8it87OpJqpW3mU64O6HYpdZPTp7h4BFarP6mS4N2fylaexbigJA5xi
kMqQzsPSjoyEMaoZla9+rmrYos1uI5/GarMjy+jsVaPzrVH8VVzhxfqPc/nPnSM4dMfgJm9p+AfI
DnX/uDUNoz1p9IS0QyHC8JqUdrdJQX2xI3PaZaKoRnIuDIVkZSW9pOya7wSgsIQZHdedehuTYUsY
VkHsU9bdOqOol5nShp9+/YkRlhlpyz5hzKLxRvhrQafKe9fqdrwZ8wO3Q213L55joj79pj3Fc8co
wPayKT3seFbWnZOuN0Elz1HRNRZKeqrf42KeGJXlIRJt8YCVlzOuCpRdWGvDNibFXGBEufglS3Yx
GjRfsvpRIJe4YBToZqJf+TUZk2hV5sGw7z0TNlBVdVsx9xnSLH012zLfgLv/mWu1xWaX7SZjbW+n
MR5cIo9Gmj8qRC3PkrJxHMvzlHbXMGz25WSrX1yZuZoEqKznxXx+HUy3RX/ws+ZSZs1tv6NrujRG
6z25Dh9lU4fwfRO6gDG5g2TQl523MjTvGkUgznEzRN+YWs2ZHMpXbnHZJjGoxF2lx7GVRtOxrUkH
JNvCPUflNO3v0gkrhMbutR31iEv8JrkrbbZR1c9WNkgqvf8Om0z8F2jf+WctAj/ChvrjWhquB+w3
RNv/c3WsPWfMiImw94phZ0uVYcmcV10SFVqpDgQfbg+1Z4WYvwj5juDmUksxBpNx3+mQJBcdC41R
DrcgTV+tWUCHMUrsGruI11GQNhfHIJjWaSaagVAxMeWgUUsxNX6bMI1Y884HxrNHQtGxQtiJLmU4
T3zcN/mgqkONs7Z9CVBesnB6w2dW3uQgaTDmhi24Pjx4lO+6VaMgbncuNLpraejeVb4SeCLaoZLC
0Fs6tyqYLnKiHqhqjsApD66OWxp0lvCqALpmYOoPMUZG1ku5aEIAME8mzFhQAelbMSBsa/z+11Hp
AvRGNXLTEhZHtmTEUyZRek0tsth9RM1xFFyNhLukqef7lkzCuJu+ZF7bPgAtrh7coHgZbeKs7AIw
wV1+1jgAKVpySLcdN6mzlKkVdQPDU1bHDQKOa59n/imP4pMMW6MZMrEimRHKS3tGv4RPNVrEq5OR
6IfpT7URIM+rvYenA//E+CKfZdCRfYdMryRvOjbnzZGZY/hNKDbpf6U3XaKeWY05WXchjdTQKKE2
Nou7sKatnn+NtEytuijFyDhddyHoec9jVcFMGoFaErxYfQ295ltnEr1hq0p0C1qsfzrsLdquzE7T
Xgsxu7Q9808lOdJUD7bY+IPHgnimZRs62ErTqt5FXNOJ6O3vSDR+KsL3nx11eCb3yod8XOQ7O1Sb
Vz/JN9PQNh8mHtiV51nT0dFE+WiZ4oep+PWHidILnRTgD2MKPqMpO6ut159EkA8nlH5i7+sBJPmB
rKI4DbpFWkJtWMiv6ZqtYxnNV1qxh3yMii9ObaLsTziJfbMHbS+NOf97vXf/vDg90zRmCYtM9GP3
8keXO83qttF13wOskbrrMlcXTiyKH2Q1kmHiN84zLhcSlU0+OUyOSEpola8KyxVvmOQu3vy1dtuc
MwEmNyz7cRVFeXhxHAQEwVDMKSqM7uZ2m8HFdIuBtMrS0SaZgPCv2l8HqoEAIrGy7b2VDDYEyWcw
kMMZW3QBmyTl7aFbE7Sp3QLhL/sSLINbV3u9c9J9/xetXR5pWm2uepwA4K2q9FpA5t3GZQJzAzQq
alGWqUVA5tDRbIC8z68xAsTtQZbLtnbG+joq2g95ox611txOWqevtbmv61WFws609lZjmXoLv8Ui
5/rkdQLs+/LP78yrzNz6lqqvJyfKt1k1Jis0GTOEGED3zKyHjBsihdbQR3tW/KhXg9hnGmNhe0qT
R/laOAC2yy2Dc9cezP+IfNH0P6cbzDbYrFqurdoUJQw6/rko94rbd2Nrx1uUgsLfUBz0+MaYwifl
uPXDdHjLTT1aDiPoliKtqyNB6pt7FgU0/cXc+XgyZ7lq0Sfed6s8dPPgAL8YvV/QjFdQD59CGRCo
W773UUICG8FB/Rgi8Qjbq3gjG7FdjQpEQoDO1yAev8kIYwJTX8Pa9J87q4e97VrFrjPd7Dns+5mf
MC0ty0NdNWvO6Cmj0AjAV0lXhxI1OBaywRoWmPrd7ZiJcJWFZX4uUv+SuEb1zM4mPU6J0a80Jxjf
4zC4FpG1Hhs3P4/z7pEaQl+gl9cP8inyJnOd4hBay6dCDdvDVAVkbeZ990uGpoR4cNHOE+Me/chJ
DHki0YyeGMmEaTi4pPwa6rryit7HT6bFlzJzG+Jc4okiIFc2tu4nqGixjtVdSoIeiV8QqnmKeGhP
b6p+UmLvI1dT8fHXAbOab0o8YuqiB7i8MzXqKGVG0idPic6Ij1Co8NuUDTeFS/ALPU99RxyNuxFR
O70RKrHSsiBZJe0IydAkBnDqouhgRr73RffbnexgDTrtQg+tRBNa3gnNmX0sAe+uzbhosOGkAT0s
tf0BsBhOnxF89m3JjAd74gMwqXTX1UW0bzJw9f97vXL+lN1ZpNo7tqpaNohBJHh/EGbaum4MRWXQ
IeAk7SS6c0wdSBsqPgX5FOuFRROdiYBX6cjSOjrorZ5315oJyKFDur8B9/XdQIF919VEZaGDccUv
rbIfbcgxkeE6zUgGtDeyDnJN5mdbKb27hHry+nXVpNWbM9nBtrPDM3lx1nnCgkzIe6M/BMLxVvF8
VETNg13PQSmq2nzE4gfQdvv97lzQp9x+Zmu0qEtPvHUmyuG2a0+IcYdnTZjNShisCnaUmK9hKi4q
46CzUhhkD4/+hx7U49uAvWMT2067DakhlpEW5rt2HhiaPaNZO1e3pUoMRlbZmH1o2CiKKjbyKVSP
6jjm0OAGaPMRQoGHps0IRDbqk3xwOwUZf8mATz4l+0n5j7+k+8/+i2vzl9R13dFJCePjoSH2zxWo
DoWh+rbPFFB6vwuXXq50bybqpByKLquBK7vNOShFv+UO0J4LN/r/o2Kot8WX3+//PpJfGQjr0XBT
/aUXKKiU0P2qdRQiZZfSOulEfyI2F5bFPLBMfe0NN1a3spSoPjVBdNRmcl5pgislpE5ctLhHLlVA
89ZDtKm9pT72KqRwQw/CE26Q4kQIgMuppAy7JDOyldQfyhpWC1x3C/ECx6hlMG9pR0e8ZWkMiDlN
8B91wLha7UPkZB+jOnTPZDyjJFDzcOfmmF0RbflM2/zhPLrVm0QqJwk6UxoJ6U4yle+m9XCC/iDf
LrIMG5seXJUYF+ugFzZ2i7Bg0lNqDymT7OOAH2vdWFH0zUT/X6O0lJpilq89wrT87X9fr9a/7jMO
XWPZN2YeoxneH9drlqW+jXVp2hYujpikzqKFtMMHUffYmE59yHuTPLCJnWirtu6mamPoljCtH22P
DbSNbdPLY2UPO4kulYS9OEOQrehbksEOQjPQ3eCxYtf1RJ9jmFdxuVjDUGFEV8QX+SwLDjFGf2hC
qnMNDRh5NNseaTY85zYBrnnQE23gjkvIlzxznWn/xxGFlbrPM2/mW9bhUiI+mgr/imbnxjZLsovE
gZB5F3HZkKtDdU0YdWUZO1Unnbmg9LDzq2/1zX8IFZC/c6H87j5xITlzxLrFFs50HfVfisK6UiHt
N7GDY8wJLgAFAF2i23yRbeU+La0VljV3SXEONNXYFioat47KMV3qOuAS9kolujWleWzTLGaLNGcB
JYOq7BpHccmvV9YSjVfTF9rnQ7gJvaFcykGRGfrIVIbUWRVuZ40LayE7fnqkWrNRKVgg4k42dFby
ZeV0Fm7GstrpatmRGJ6YF7w75HYCHFkzpTGo72dMiUWELsQcfaMHpYa5Bv5uT5tlJb3F8V+mY/lU
PqBXrha9WarrwR78lRcQz6K7MWUEtXxy+tth1iEW5coH4tSXD0zIknVgqet7ZpczmktnZnY1XQJN
ji2KKAlVcQYTXwAzceLFaSkO8CIfGoYhC7lKmLn/g5LFeox70dB7IFkpKUikuc/ARmA5u14gYQiT
zFzfHazzUzAN5jrWGjCrbkAo8Nzw7dIRLQz28jWdD3pyVplAxZ1B7vSskByk6XT17fRRzuTSxh6v
pZc/Bk4/EnXY4dVkcHusbb3mJyAc0SdvLoGdSYPZ7M5aBW7ZodNLoGLk3aJ8TOjK0YBEmMhILm7h
3PzjTXhiGO3/+q4hQGYPUfohFfULezQfgHMYH4OB0W+QxFDlYZ8d/35k5atpmhWH998hnYgVluoD
fhw8JVEPAAspurG+Z3lp6ESxt/a2hfY9SLZ6VYR7s22w/tTxi3cP7larJ7k3QdP7YY3ATyM6NadJ
6Oqyzr3qev9DFh2bExFiNGa712yLyBWE1DTNNsCUez8q1HQfWvm+hxKxpdKB6qH7zdaYj8T8WmMM
pxHc8EaejrlLLtIkKnFsxMgpQzUaJJ6KN9coH4sK3Tmlzq+ea6MG3lEx0WcupA8xdq1hFwXckwPr
eewn9THzgQ8YYsiPAcDcC/PFeuVn5Mxm5eRtT2HiDe8VUK+1QerFb5Bz7Njv0HPahY3gpfFz79IU
04sUQuBXnzYI/q5ZqXcPWP13sv4u/vEstqvuoU6cnRUL3NdD8IWmcHOMfFS+8r7U9CpZU++u4uW7
jMQgNGYUCCh9eT5WOrwOkiCF4W+UDrmn6iubcIBTmrpxcZReJm5b2IBxiO7pJLTr+x+tpkhYsr3U
Ts38UIuoIvkXSJZ8rWDF2XIe4ikkFa23zBjnNCmwYfiz0y3jIpeT2qrGzR2erYakxtYEPcUAvd79
ONyS7EPsReKbe/l6q7s9i4aCzEFaT8ghzJgkXOQzKFoATjxUIzmXxjZS3PgMz3jpWFOnX62itxAj
LQOPSKp49L2NnQlkvmXhIgIqTAEoXyw7xuHLpnKSJ32CIxG40+Ku0+QMEoexjTqqGhCtUk6M1oEW
0NDvBjnh1VEOT6USPKki8VdT5pLXO/PxhOc836NYlL6YALBDT8rVBuYgrhp/LPIrJEDoVBXheFJh
IB8EkFQ4Zdmmse3xxN6/WsizQepVWzOaKHq66+/IikoN3HVf64As/a7cOsHQwFwdmQHOwxH2e9dK
kJXUE3JNAmlFjMioZ7dY7UxGoHWwkYm7MjSXT+sU2WW3GFgvGapb73KeTUnIzQAvUed/vY+0Qz5w
2mas6KiabPQ3BX4K5Pxgw4juy6aeXuagT1+CSiiL2CDeOHOffhNEVFVLVpHZW6sG2TyM0Y38keTP
IB8SLf2PUTfZn396JBgGsh01UGMajKz/FRXetGJsu04J9o2tWGtNVN5z7nvupqurZK2mhvccOQ3x
QiQ8L+W7TE7Gc5D5H/JNpkP2Q9UhFJ6/Uz5AFVtMY5htLA0xhnxpwoc6VrZxuX+Pl7O3MRvvIN/E
QEOP13L1rXz3939dvtuWmrc3e4T0OEwIkR46bxkSHvmYOrtRaPmTfKjtBGOBkjkb+TQW6LfjoNyl
aljcv0LvXDQ5JKTev6vUx+mU1P7b739jYHa/iPQ6O9JsL544Y2ICPWlQyi8RXUzRWuQXp7OfIh1+
pdyBmkoGpFpNQAdOCJeWXWk+YUq2V+4M/OszRWMF8pzjEOY6nAWOxPwa+333qNaGtpuV0HarIc5i
O5lyAjb2NuwI55MAQKIplEXvuyXSeBV6cKXqJCjMxkYGNSBmlFrfyxC1SvMeetJt9p205fCzLeyI
hGzpT/VVokuaQnkzhw/L8YcPHOTGKsjRewVlPR6KynmpUFsdf+cpNHpzyNRrMBtBdVH5C7VxrWOo
O7vKzrVVRnPhlZ7gF9nmUI0Y5XoxfovQXy1TQLuLwg+NpQIomayltCGuIAdvXys08d3SI9BvHqdl
bZNukU74J1Ka11lG53pKvUOnqNa72nf50qHB8hioPc6o0VE2aZZj44Yn6USxu0UrGa0QFKM+dZqX
3B6AwKsdY9zc//uR0g//eu1vXzcvzU3RPo9tnn+JwIMFAwvmvUtk29GxsZtkJaXQaWBB9PWCgUGh
xe2IrRIZZmphrWtBRpecmWvxwKlc0BEQuJsXZPt2D9MQ9ud0Gn5Zf/WS+zWEt7fCcbOV5GO1c4C8
Ck5xmY/V/r70FwgPfcPC0aNZ1akwqurVCBjqoTNQleAjDsndK90IkLiurWTAh+wGFK7/xufrH+VL
5rQc2a/tG7fDRjxrnYZgVKBu4yqWEk+8Aso+Z/vGza/+XiRaq19RahLDSRmGUjOyrr+PgjKaA67U
/iDd/1anJFhQR+NQESPEHVo9KeOkklFYpZseZeri92sOYZpNpn40fUOioOp4X6tpTWnJjZAcwn07
c3/v8N+AsVvRQbBwi/FYR+N4lEe/H9TaEXvFbe9f8ft1e8kFopz0OtRXLdrLe+NVdl/pMqkrAjCC
lQuo99LCbbIagjrK+XYQ9iEbGsSeWymeorul5K9IF8prWxSfSWYXr14XhyToqGJVjdiauYG7nNRq
uUUI3yxEPFZfmWKlnCbCP0ywml4THSzm/HqJ0HUNhnyl9QATVP9V85zmWT5JxWtgBSmBkuVNEq1i
RYzs37BJ/b4MjT6glpxfS1qn3ymRUhHcgFCVvSY9qaFqtvIKFxVxb3L7HGtttihKJYE7Yqcvjhc9
TFqZfi0B09FNtJjDcTlK46T0UXYhgUX1RI00uyrlQzkW1lLx6HJJdYTiMwzsAvJJ7uc8LL+e++mo
PZLN8HMyxuhbMrbpYvRj5SFFi3dkFJKudYgn93M5hs6HqbijKJxhHujFe4a6z6UdNTfN91/hInYX
i9dWXZZtJTycCL+ayFwy4nr5MerqYcjj/Fk0anlOFCBuMdz70qZrotTPmEWnRyXGGD4kA7+JCVVU
s9S9rNqKMPp1GdxrCWG/JohBCulSkr7vxPMvTl8hj53tS5apbHAEOGeQGuWGzXC4Sszo168yoo1X
2vogTQ8KAOjVZLXeCttFvhtSe1jYSWltZNxbYJYdCdKVszc9Y5tkVf9zPggj+36ghL8O5FsEqKx0
tMz18Gn2Xn2iTynO9vyQdImzT/sSI02d1Ws+vnipE3LE4KwDzmcQ5QbvyWlXYZcMezkwjDOwsXXo
Pvg0XNF2RYcKckNb2e5FmunGJCsPowipWHEK3aKi3dRGkC4mh7BKiaD0Kh+HpzyhMOnfZMAFJl0H
LCxbJRlZTL8reMoUPF+KvQR5Oew7LBgjURq2uxc92Fk1W1a1ddMcYrvv62OvYTEE5VbsW67vhYZ8
HRdjPEefmg1eh/Yrjk4uMfkuEwVq8cw2q28ycF0uaXadzhZz01nI9U4+EGuK4I3qYiUcgSfg/0eV
kPT1o51VJzm4/P26N1iQExhfLQlF2shPTCVDYsOepd7KpzDtIMb4qXVpg9xe02JgfDitpSklocS8
FEzUgKOVJIqgod8VORJh+W7mTvFy1GjmF2S4yt9N6Hl6E1O49gXZ8d7UmugnwHAjUit+OM2atCUm
BRMpSZVm44XJjbc0ro19BNpVnpE2ctp93yIVkqMS+2LMgVXyOG8Lk6B5vI2qFWJt9Vo4O0WtaEvK
qwMxK9/NPA330r9ke9xTRBr7R8xahQopbBHM/6+dTcTWnx9PkMZouAsklZBVK5A7tU88Gc2ztdxq
d/NT0iPDddinyjXu3av8CvmS3IdDyv/1DXbUTadm0BB75y39PniXwC38qr60WjrtxnyCY4Z6oB0F
5rvBbu9UvypTw0Nd6AiDFH16zgqVTVdSnms5UtANXd3JrUOlG/U58G99AK3mnveTQK7YQ88tZzKB
tUqLsfpIQcSabkmZ5qT0DaAFaH3V2+xMrS9tnJqXKUTHW5Kte820wHtKUAxkYSVgPNRzad4vGq1U
3q2EAqYSY3e4j4TuRDbo7a9NUe9NbagepMN7fmYIBEmpUVn72iris+3OgZCtVcNzSHG2Jil6s97T
GMKjkyvz2F73cxaIi5ngyWzMN7RV0bfeqrGn2YpDUF4+4JSL6JxW6VrUqvdaIcqR2eROkd001fMA
ENQ/yRmsNtpU19jQs/JZuAHyTtqeZNRNC1A+3Y1Sv1uhEi23LTmdfBDhBQhNfpPmwnauecoJ6Gtp
NXv5zyNvXgROrH6jOTEnEVXJrXe813AkpilCD3+30iexMi7zxhyOPg251dAU3OojM1nYhdp/V4N0
iY0dzgKJwgeSApsPvxvJ9Joq/akcUjrCCv05q5yUe7K9JrP5VGaYq0HoKfU4YOEwMu0PpxvuHSv5
Omkw4SEPI4cbMwR2M0GHRYie/UB5CvydZabDrS9/NfmgsDu/RaF37pVKO4YmTco6mXD9pnoPvDA2
Hug5gxew/YRPebyZHjPYBq6Pjz0n9A6WqL7kksBmkrRzSBQiUIskJNgJBNTKarX40W3qVSf9Qea0
lpvyMImLK5lN4Fi4Zeuq227NsA3wYmKd9028BYbkoIwhp95govzLopbeluwkuZF3rmeSkDQSji08
n2J02oMitJlh3u0lU3imoK8qI4m3ki4c4hI6hqW+IwrpKmFDJIOu8Xkr742mAZIEDM+tNrpNoE/o
Q3oBTHCt3QfE5NyP8BHRvqztYjt55Td5Wudeml4qXyxqhcznKPKSK6b66SosM/vliCqpKs5x0AZP
eONXVlQql0LlzxckTb4paLle/ziiHbnMYOFt53r5aPtYbQEF4RvOAm+WCegaVTmad4Q98bk04ytk
3xepNMEOaG86Iv02id57X4rAX80GIzarw0/pNDJD8TNIYLDyv/3QYTmqLKIHNYOUM/n7dEZwcXWi
DbSw6/Zm17SPOIpLJDh+c7NLO53TJBOPuqIQpJ2p4rPVlmWpxd+jkWxsHwP0Ta+tlNXAHcGs6+4X
omBeGkISFqip3f7RIQaGsbw2Pdh59yzNdNxaw22gEY4JRoH2O5ZFlINutTAq7EAaTt8obn89TANR
oHHVXqaEfDL5Ok3LX2+C/FYPufZRM6+XO1izNNqT2fRkdQXVRc6VjVZQg+vG8NglkbtAMhYcktlB
3zVjsiXysVvKjUDLECaI+Zl+dyEkzJRIimTZxR26sKT5sHLV+ALeCSOa3n1QJCUMWunlAm2v5hM0
7yb3GDr6Z+/lOUmqhXuGujDtoTmCOZrNPVYljIVWOzBup0bbEKRufqGauGfUURWq+6o0HnWj+/zd
7YDJUV2cFLLRvEgB+wRC6QTMJ81aUZcEFhVLPy2GK+QP/aiEFtet4jfLLvDTZUmkED5t19r1vhGe
6hR9hqeTJ6xG6UUmJshfMyttVqwccRpKGsz1ejddY7VWjwkwhTXS8pdQLWyqPJY+rX5qhyr7tDoA
NEnq9Bcvg7SplnG37vQnmHXNZchK7dZNGmN+PDPybIXwAcs+bpS1MOsAdTQqIyR5YIz46OuRGSqZ
FmVo529CG/RjZSWAVAJffYhT+wHxerCmed9vZWPWpwu5un8GftAfOvZoK7k4yIcy19i0N/6WrC5I
FjPg1mXslpGcQU4i4W4gs807fLcXHiRJ1dc3GIJPemY6S4RnZBAW6qLKFW8n8o67FhtaYvbsq5l8
8zro925g6evIe/T6qXgE2Lqz2Qq0efEUad6pLcYH4ZT6stZninszPQpSO22Yl6s6q45NwXgL7c9+
0GaQfW+Pa2PgntSJCR/0yVQ8ZVVG8ESHUjsIHEtpO6tNOsNDQGuumCdWi9jT7QXJlRvN5ydO4Ngv
9ZbL2/S7JxiaYiEMDaBYe510z1k5cZ1s1LB5iBN9h8JzZoAmOm5JEAZRTwCWcAXCPL87iYT/rpvR
XoRxpo5YIkNCqMWE598Ha5sOnUX5pbzSz3tI0jxZ9SJxUPKW9kIN8u+FBV+0I9+yCr0dhRfstTpm
zBAZ9GBGSAQ5/v8mHImsa92tl7V0EweduZlzGExD7GeKXlXmCHKYUC8h1D6EyYBmjeH3Er5psBTk
3iy4mJ/JDR24VEmUwM23SN47/Z0xb17GyUbPxRK61gnDTrQCVAJMziWfRTN1zhGiFNCAvAvbxCCl
vs6fl8pVT2iex3xSJVESiPYSqTr3LSyrq4Y+xt7x+Vbi/h6sOj2bakdunjUybVTLtVcg1Kjbz0pL
ANV2c6DW55ypZU5uyrZZLHoBs7pw60OoR+9ubV+axgQzlvOnzk6WoWSHOFFo/U7DB20zctGQtTSZ
U29GC0QPaBjMZBYczWh0bnQDPoc2fy0i5IaNNSHmDI5QOHSS6mpCF5x+QLmh3rxagS7hKWdkWXt8
pAGbZ01dTmP/2lMoL6vJOahl9sMqudQHgzAG2/zW5eVTFOZIRDptk03+MwDBcmW68w9l2JvQt5C3
CZQrJt6UnBiJkYVe0QgTJ5yr4oOuVvDnb7EFT7U6NxX3sniCCyJieKVsNHPheUvHH9sFunVtgTTJ
XypuTVSwINKeJa2JqJvaOlz1ABwWnQJiJozgj45UQwZAE838kvfMDd2a/FOYo5DTC7AgDtXFgqHU
V0sxTShcS/CfzkIdwSSRnMe1q0WfZVHt6iQTjCuibJ1q4UEPZ4N2Ey3YpZjEDFav9TB9zTKAbEZN
f8A3ULxE+AxQvdQLl39zFandu5EiBQlpEfTRDIut+6tmsRFo4ZvmJC6f3SZ+84m9U0dmynZUEdBe
PbC7//R7iIpTNPJ71BHSXu1NROaJyPEf7GR6BGjBg2n3/CIOvS+yHD+bskoXnWsoC78AFjuUcBTa
3Dqq7ohFv24PECwIkel7NpApUGZH8Za6fWoHNlViVH5o1VQu2QPdLAiTl8juLq5Hhy+0CtweDoEV
fVwt0mH63rbq97biT927s7qumfbBPPOZ5gHi0N5GW4lWmR+qm6JDp6ImLyzMV23sxqUT0eogEtMl
X3xJQNO7lzXNPk4BeYHJmziX02DVJnm7HlQCZ9GXLyENrXHNvcZ0L1ZBa7ChtVDp1VfHSR8UTf+q
2JNPORi9dAlbaFg13sJKWxImM5xK/Wh8cYo0BkcUb+3OZcvVKIT0Ksx67PxLEE3JTtirogDS6RJP
t53q8iUvqU3gSSwJqPqehXC+22ATDe5+yEx6R+a5qzHv+Xr+NtoFYWVKvIQP/QNgYLMOEzTwOmhp
8sq3ZdskJyN4a31nPaGiW05V4S2ZHS2Q3dKA7qiuoEQfSfXkZigU0o4jfg5H1Gus1FdyFN/QgTb/
R9iZLbcKZFn0i4gAEhJ4FUKzbNmWxxfC19dmnme+vhdyRVVXdUTXi8PSHWxJkHnynL3XXtdKcods
wXeTK2aW+dm2cexW36Kb+60WkWGWhBi+u2L8tkkAWs/NJQzNT97ZOimLl3n2T1izXMsYMk9VSM2U
7ZPfJk98lpA2Qt9Y1wEZWLLPPltN530i2rKlt56GDwM/oBu1B8j52gPj9z3mxcmDVf2el+qwGlXx
bhAp4Dq+/9YGVrktw5qlSdDuQ4y5FsQ/nyt0kNJQWXsQl2Fe6CQhpGTXIGsugBXSRVAsO1grkYAi
jwBxS3DeDuq6mxT2BmyLSmQJASYo+og56wKGmsNTYpzrISYJwNdeRKl35CAN01owS3S7SdmoSKE2
Vdj1zPW76D7Jw2O6zPMIn14bqN52c3UpDV/3pqCx3FRBbpIhMi3j+ocQwoc5bR7qvidmo10lfVis
TSnPsukeisQk82aiP1rIN9+EppPFn5qS5145dAU+xYhJjRGCxlKueqy/qWWITxaeXkMiDRl6hFXE
vnXVAJCviOtEk+4Mh66nGp/QIffV1J/g+bKgdMN76JceOPaAeswkkFinEVX45ROgJt+eiHCkd7gq
k+Tg48M8ARH9HvXgkQzawWMiQaSo2pNB0oiZgLs5cA1RwbRh3pngkuG8wgLEp5VAUmo1dW23RXpG
97Xn/Bocm6bU1/0UkgIbK1/SnB+zWb8MKuElzMheOgV8zR0t1a8iFxcMNNOZOMp15jSfudC4dozS
a3DqMq1/Acu71acJoafPLyZnG7ofkSBYmN4DXT3WVZeC6eKsPCLN4Q04EZrCdMSCWcJZbjBVNsER
gChOHVWrNtC9JzyyJuvrYo1v4pNdcL+XPqJdswL2Zpn2ex7H1jpLmmVVtK8y8R8gL1l3GprcXnAQ
ZIaZuU1wSTrmYAkUvqTWYBzY4Kx7DmuUyIHLfrKjfCJALaofFurquu6QE1O//FhN9NQRC82kM29W
w6xgOY3IekUxcAmq9yofiAeOEnT0I5icEguIlaLANwINqGFQcp8i7POCOIUvhWoQ3x6yJQPWa6zP
56zM3rMOdzUczyJr7AezPdXae+BnNdNPisSK+KGoHbykR4cAOVa1OcnHmO+EUve7mJzCVaAm1B/D
mxjiBHl8ZJ2TsblUY2evHb17oXnVr+cRVWmXB9hrGrWgvKe0D/rAXk21Ldb03A8JahHGckG0EnJw
PNqBiYtYPt3oS7sJ+IBn+zkWHUvjwoaOD8OTgWWVF5vBb0EzYNlfQXtlJ9DSPy0tOaYcgFAkUc5o
ql1NKa9GRP652prdCsmFQe2TbVWDJMlJhMJLUKLBb4HJ3Iu3qLG+jIxLX8yVeh3doZmkZxGfx8oV
nBKdLLCmFD9R5tj03YhiCOlIjkwU1oMxH1I6ldTi9OVNoomBW9BaFctIWvgPatwdkZux8lbNsB9C
L7Hii5FH2LSGclPW5I9KgEX3o5HiJ+YNLw3E64ZCOmdJrabnEaOpaXIHf34Zq+YUWCmb18Td3uvy
o7eDg0LX/RQ70TfHmuAUzmW5MhzeOacznorUvDrh4qP7MxKl5wIzj9fADC/wZcGTNqCImeed2yJn
Z27TdWQDEm9mEa2aXi9WdaCQQNd0rz3VOAD1dENGFqp5+ztnP0wxZaCbQV0zGnicqjajPApTd1SI
fB4S7GiBsdcdcTYk86aEoxdpZHZMs75atx0brUaANstuXkGsoiROrWttQBixGcavamwp3JhNLCIM
GkYFLDW8RGmVvZLkl8cWUaeIdHBSmbuiPy93S8/La3vkrYQDI2x4DrLiLZ6STcHHGuvoUnVf21oh
sj5GDa6jgC/T2hBzK1MPU6dcAEvjIqmc1iCs7zg+IJg7KnAzOS9N9mrG+5+U2V87ZkKlp81fGhj2
sRN/TaVAcAPVYk1n7UhBNbiDkd9BCKlXmI0paYgA2ZQG8ppcIymXaJ1BbbTtwMhrEBDW7C6ZXYfB
D0hrlvhgNQ3WsTHIvWBBV+6CMfwrnewMJIGpXARLsGtXba2UZyXrNvilh9U88CEwgf/TWYQrZBNX
qT/9RZS5b7gVFhwyLDxuYamfmes95ekjWwHDAMpCR0TFoWeYrkaAwEkgeRIkJQQ9Udi1hdRocoaX
lN5FUWw6uetK7Y8fADRQaKrDijIspMZXvZn1NZYtV2XuRj9DvXQSRGpD4dB6ZmQ9S3SHbic5u1jI
inQtMVdoCNesX1yNy40MZPMvXPYdWnFnN7TkfMhIP1mos5QyYECUzbmbPkzm1oJK+NGI8GDFMxJO
ah4PAka9GoK7qqjUS18zJ0dNpTOLBXDmcNIrWrlP6GM9yiLwph7w3czBas7ZbZoeEro+AWLgGPjV
+mJdNj78Zs58E0GyRdDys2fGGUmVv2Lhe3IqR7p4a2xvGmrwWPhOuNJ7gPd2e+xC5XViuomzgraf
UGtQG0S4r7KsEEszyTqIpsg2Mgrf5UALSoK/cwLgD1gISq/VDkDf4QaXeUj0tf9MzsZ7k7dv6IFd
vSzB6ZjRs59WitsLXhfUqw8JsQQhAUGjZTOuxzIDFIiDq1Xpl+XKfAbbFFKUUPiC2Yk3Ts7ks/VZ
/wff3igtzcikucvKgGtU3SVT7HutGGqcfAK+nS1aJhah40GIDzeJzzE8y7udmvrAE9XK91DSrnK6
rHyOuHf7xOxczXf0VTIKjqUsXo6JXTRtq7cmJIQmsgbmwoyzdn0+XorIn1bJ1I9vVvWXhZRNNmPB
ajiZWTYKnFEC+xxkOCDpr2hbhcxy+yTdDyO4Q/7s2nbtBVW+gUXAetcYdqe97bWpeklCJaMe+lvP
PXN1hxxKhUzqlZpxU8TZ+BS33eOUx/VBkWyfHcFTGlDtSIvGsxq+2KTwrGZRMhi2u7WRtSQkR761
8qHK0B/DzZhMzUtbJqiiOB8mmQsTWvUMQ8fTzLGWnYqzpeU8VVox7gPbhNCf2V8jriFGN2H7YI+E
2vjKOy4soAZGQZHbBksMiqedk2jqXfrm42omb5EpT/6actZYJahou2Ufzyb/nTQ5LlrVVIkn6Y5Z
ntPYliA7WC9mtsF1uUAXoX8wgWxJ8ymkQQGaPDjo54WZLJp7zRVW7PN/UFlIhYCnRlSkDC2uwaBz
9vRg2gMK3x8tMw9l132OXcDYlGOvm6dAapRZ26h1TmhuEPKeILXbG0prkq8UW4ssAedI/ZNP/pfm
W5SqmnHB4EkqQVyehkoysO0ry3OIJ8JqrRgIlhUvaObpUC787s5pfjTzyAHT3od++4oi97FWQlR2
RnkJ+D1lOOKQqCp9pRVmDi6u/kpSTh+jpoYrRZobgWx7w2b7p2GY1tekGFhx6OF1F7SLf/KGvErK
+MCVc/Xl6JpnhfIh6NiJlmMwkMXAk532mkX04+C7Omu8MCc5qeQxWejC7AcZWAmloU8JnCnXOu2e
x6jAO6pPb3rVcEuYuECVIj1iepT0aecHDHTHHuDUU2kmPyVN1qO0/JXtmBm1oNocOj9C6xMGo+dM
Ts0ynRZIGBS8pimeTzl9TPqQAekaVpYuTjnyns0IlR6tu+opVYBHSidKbywfUiXEUTao137s2Ee5
0lcm/lXGr4wLg4S0lsj8xhl+SLuXyIkdYFqI+luUgbYifBc7Ub6OBUdodCu8H4P61DeV2FjlGK/0
eN2qw2H5383RrIjVPbDck6+RZCyp/aiuSBxwcwU2TMNma7abYOyFV1Xth63+wBeiGzQAU+kmO2GQ
TsWahLWziamsq278Lvomd5UiyA+A/gM6oRZU+zlkMaLbvW4ERSR6I2M9NbBImmKc3ZlQW4Z102MS
mxQKcw8XIjboGnbjs6InXxFN06SPW0jneF7ZLVCVnPyMDmTcBQeOQZaX1cQ2OWPwmaLAc/Wu5nLu
522lhCvfGe65U0jVcsrQjUzt2kacd8AES6151iEjYJzgJjIU4zmciP3KYvUxj+c/YU92mMyACMUt
SzUwLpzq9GPgBmHYUPj8lXSlkEy4mkIl9LD4qZRqAWMu+Wm0Dmh5qzpYBE644JjYeRw5rDo5Xgfa
uBxDvpy+NFej0/Rrs7Z1MHIby3G+ysRoOYA/0N9hih1oWy2T466WaQOQAGrIICuL8SIXJH+D7hV2
Oo0tLxvoCTCdcBjOzw4KX8JkqBgcyEMHVSuOjLIxPy83hj+Ik9qn4xGmm5eaAawH4k9XgW8Vq4n2
OzghUJTkD+sgRYiigWVFdnLWmm9ONl/iJFC90hHA7miNjTWhvuCI6b05eJDH8BENwLEQC8twIHND
dz6l1T01VnVJiZNQfIZ0Ii5U1xhU+siUEKHGetkX6leno92mWVtCHuZdVvLwYyR4gE4AXeGZLJlu
SOj9cMSulG43F8RGpVaoeFrfP1nM9FZt1Yl1Si2N8kmqrmjQALfx2yCnjOMIPgLs9Z9x09UPRrc1
ajztUxG4OY06uiY60do2MwGZoU9Ihz3av8Z1pUPXTKFKHKryXix5rjZN3RP99w2IPfRrtcTOkzgP
s5iJvh38aOUknOPxLmJHWY8jW6uIoNvO/ldvlz0KVdJQZ0/BHIo2akkQyqNnktDCneObq6qm6DJh
y3s+4Ku15foJSUy15NOJnOiqabA54EduHHV8YI5OhYGMmoKge+5LwaAiCAY0hqaFOiZZ8o3cHkM0
AUgcuRd50sze6WT6vOUcPER5+zxbYquVFSzKXrdoQcKEHOs/OJZKYNkS9O/ol67FFq5ZoeEVcfrR
N8qnOjrPTQqAQx8qhNpR6SOBAirs+PHfSTGjo52JXTXGb2aSTptCSd+JJd2aswzvAo1znVYCNMN4
DAgCL2Bf0+YaDj36+g0a7dwVOmfWnjm9q1GZruw8XutVm3uC7HQXDsBDa6XsGCY59tkQfaS1/15Z
7UPscHCICt2z4pcpgeobJRRL0xxuStIbsZ5XcJ8sV+HG9eip5K5DtaMTvV0hBz4jd3XVJnp2ai5q
EgZtjxgrULFmsY0MwIlBB5bdVr6zObuE5aDvI8Hap5vJ3vZn+slOgPFWbYxNufhDwTtQcBXyG3xX
uauj4c0M0bGIQF00tfkuhGnL7Lf5yWyLqFX66sj+Bw3CauxPG5qR3+ZIqk/j1/f+OFVHLQFmMCh2
QiMMtnnablABdqvRtqYjO1hjOqk3JOSdjmGy6N6pJfTXpMb5CRxPrhnuuWmYlztRoXmtA0+fJNVD
x0ttVV6YYbh1Kl4aJ9+bif0SmZxkGg0KtpUz409MpESO/5bP4r3izVr1JAqyxz0nKSHeamjE0IE0
c1e3JIvM412+pEDJ3tS2afVN7Brmnmpndq3y6MM/2hKr7M2JT7sNXgSIEk+k7XigCngPptF0swD5
hd2WSIb4DHMyxGEILSBQHjTyk1/3KItxB5g8WYeOcmSbQPMwEVhcEiKpBx/t3HH6cuwftZS7Gk1n
3ul/29HekcKGG124xjQOhxkBJszkcm3HRrzRARpO1KZ2LhreJDQVQ/pV6wCXESE7K2JfaPWk09oi
xMZNkN6vcH4CQeq+uzUU7n7bW6a/tQttKZjkqcgLnIDDp4qka+1M6RGz/zvA7MCdMfqs59y4gB5o
SX8p5pVvjV7ZMJCisfEnlDpaftJnOAYYYHtHH6REz4poEMhMBBwT3YvfCrSdZQA1Jl4QqYwz+hBZ
x6z6Z9MOXtmOw7H66XP8U3lEC6HMZxejgUbJU9Dl8OfHKqGL0TWd3IySKl030UxJJyH2nr2srnvj
Ukv/y2YMiiSkp33CSVZrRlIXZVjtS6ZyqAeZjgxCrVyDuolCM/yyh6xfB3GgsMqRsNUY02cSlu22
5WUNJfwpBBxWUj7TkSc7w95G6tBtEXqaKD0RHBPHRnQPmjVqcWITnGerz8iP4W3v4F3tkB0xiSXg
th/8fFMec6iz2w5RIvw//5oxjAIuxDXL2XcLnW3fNVzFXecX6FXbP6oNDIcW0ftiEKfcDHZRDzSg
aFgsZz+5WOi1TrQWOB31VN+WJyQI/EGxhOdX2plVLd/EhOdN9VwyIgyfW0mREhCfzEW73JOO40VR
/4AOtcfdTgS5nOK3ksoyQg9x6DVtOxdFC8IoOSbxeJwQxKjbuuBYLjoD1XeRPMl4A//36UbJVNgG
5SyYjgXtSVajsYftsMtN9Ni0+2muAhlZVUO1cSz9hbTeZzAgIJSHrRGLbyNjxyunXd+OxkaSG7zC
UIcuSsPaiCTN0MktQHT/mJcID7B63kPOw6SYRLuS7jmkNB1wnmW7ZpNj5jPJEfNN8KHprNFWENVR
ECUMBi93oX3QSW85d/T0YcdmaHa+3TNUGRE56kMPpwHZF0lnuasX9s6wqxdo/t/laxX2Pjy/mENW
olsrvXJypOp5fg6wbs61anntUhKq+Ulr6ODOQQoGSEc0NcNdQZGICpVjLwlnXueYqBKwqm1a66CV
+GDpwq90NNCqYX+R+GrWeGdiu/o0Rv0LWcimwJGwGstya4+Z3KW6zwR3ND1pZZCXArnVpX/Vmmnn
t6qxCSAL0jI4dwQ3bOA3GCut9/e1qn8oDkd/UuPqLsKrgwLPVSvzOcnq+cg572tEoVlGEGyNaWj3
jZGt44RfnXMj70wKnS+UP3jmvuKOFc7QKe+TDDZ9RUs1N/OPqg04VqA93kRlt5+7O2xpfoI0WA02
tMA59NyPHSQIUFEEsLbmqxJMP13F0Cp2WqKRZH8yHMoZswSTXcVIMLPyuXb8cE1r5aMqGJSih6ZJ
ahLxx1KlmDq54WCM4HyPfJLIWpzmqeZGonLQqZRESshR923amxTA3DPeFLctkmAHhefVqFBZtj1X
pBhpV2j0P/vQcdYBrMB1HxvPCYKUsNbfmDF8FnVV0zhRPIQOBljKmYCBrlwOLOc6zZ9lgwbbGQwP
DTXy1OijyKOvBclASdO6iFlnxCz0/8exmNa6vOQQ+NZh9jDknF0G0mU3GtA7UcwGYjz0YbgLSW6z
ObHEDGlqe4ukPdtmUt32klgDv2ZoTquK2T3LkMHArhVQuXOaj44DHphycxWF3BRGwV2H2Y3IogxB
utCPfUvzWE9ZjFvm1hEtfBqbdbko/DeESc73jiDRKm7DYzQoXoYhaRMV4d+GKTFQzmWJj3iTZ1qp
RG0JT0WcI/DaH0eGHYHOZCfW9LOWlp2bOfLQFv3g5YzqlER+ZgNUBLpZb0rN5aTZXDQoDy12cwqe
JF8Huv6l9KR+slU/F8sMA21duqp04JMcdwkAF8EWxB6DOwLhxsF5B7iWbzLCry42pKs1OdIu4rJ2
YwnlU7eKT/heP7nxKRL6m7DHkK0n9ZNEJqMQyMn+j1NUVTGKMshZtYx/tp2sn3xHrfaVonqCOIdd
HRy7Mk32aIRocyq1SQffLvhn/t8oIUZoaIJzrd4BSeggYVuLdLbn8+GNMGXXbKasvbaqYmwipePW
8j0STT997khvSozHOS6rFQXN3ta1wA0b+0qaVlHZf5hWy7NjfAJWgaY4dI8SojpEh+mihawwGqlr
Kj5q0d+nmHwl/BSuz1VMCCDHRQFRiNuEnqY+bY1Ibi1d9UkWaUxodsp3MrfpJjaLA43nh6q1YhQV
6ovaKd/lMimtksFkV6bJ7WdMb1ASWGtFUU41SveaUEvaXQbirbH+ALjbnwrLqJ6quxAzyJFAxGxl
aqQWkiFibM02MC+x4QsXxnD+bvvRQ47o8KeISR8NpXnHcNmvvYYFabMc5djshj+QFNdGWMBVHsX+
BhceltjnG8nRsbmZRBUzFLGW6EUNRSEFRgG9Y7LfADRXaC05qZkMNroYZXa9mFoKsjo3edVKD7Fz
+qg17Rq5UHGHbBSG2yQqL7OU/C6u9WNHxMPOkmbz2AXo8RyFkvH3oZq2j2WGJprUi44VQFF3Rekr
4CNV/fSv72w/fZdqgxZiofzk/Rzc0Tu6U+koL9LTBQ7v5PVRa/TpDIBg54SAN13LmjZjbuN5aZfb
RR/F6zTmMWKCKvgN7bPhv0kTy3mGFmxbl0xpKxwrVEO6flYUlIzRDQU56mJnTLF6zlAddsAhz7kN
zYSBmcFoEBTLDcqSyHuaYgJ9kcUIIyHnaVuB860X9MYg0UZaup1vemHU+5RVbm3pDuxrNRruObfD
+DMQgt3Ybbc/0CXevwTPwGXMJnTwfn21EhPDJdBaTrcpVvTbzyF3TZ5BByjeoNXifpqR9/6i2Ji8
6UdM+1zUcLMmLYqulRX9PqLNxQtc/mXMwEaJ7Yj8U0gqvq0QDbsIOm4W1bR5/sf7Gyn9Pm81bp8i
+r7ZLTGx/T66idBvmnSYYi9RNdfUnGb2lcfAiJrM/ChD5eX3vxkIXP7MxOzpmjb/KWNTrARb1BNJ
DjFuF7s5gRbJjwgJPYgrx5RTE6NHyPp6SamFK9nYiq45pwYkKIFu5AapSywNT1o4WKdaz8Q9qmjO
vDjPvSoOEGZrwd/aKa2HfDRiFnTwgEVXTh/L810iLs2kvmLUdPA793hI+6HdKDjif2kmoqYGHkTy
nneadq8Y6bIFB/o9d27MPj9PuxtG7JayN5f483+xYmRxcdK8RQn2Zn9qadsRxDPVF8snrdx0ooPf
07uM7LLwbqlKSOAzvMLAI+LuFIz6h7rAg2Zj1Fw/HEy3q+LCvdEfAifLvLKv841SKMbTbKgZ51X9
tZTDewPHkzppzJhRO+F8DCplkdIiBYWLpaHjNg65qsUnHMDNJk9MxftV+NeAyi8zlUQ0x8xrBFM9
XVjpc41AFzl2pJ5FnCUHtsAIGr8NuAjHSsYRBtybRWx8WG3ahfs5W0nuMUaVO+aK01sbw6AjlbtR
QkyUTl0wdGX0vY7lohWZKS2UwgRZpAhxoHmqnhHrht48leaLrVNTZQB5RWQ4DKaRkcP27v34Ek+l
baO5UpZeP1vhLakOfuX6ZjOmWXNUVac96sngbJO8WO7gUbkURGi6SoP6k6FcsFYZVNGEzhl1q+qO
kEtXGYOl0gnIFe8rtFgUwaUXW3goRG/l68EZbRftcHBnhrC8Ubw0axOYyorJi78uyxIsSxF+slgU
d5Yuxy0HDrQJC0HUhPEyWGF2d0uBvz2VTeIbrnJGipytr+2I3K2ujV6Id8d5hZfpUNap3GjO3F8L
Fe2t6cvu+mt1bwcygio0hUy7dPGK5yuE+eTX22h5iJo+XmmjlWyTYV4O6oF4DkR8Dywjvsx2QeZB
hZwuXBhc2pT2ZJuiK/pd48Q/H6Oa4RWrWKFLYiZuy5cm9YIEBExXZVNXp9+3fqid8aiT5NAsEt1Y
KTmlMMI/d6RsMpapH+2b7yJp7XyHEfzntqJYCSJnizTXDR7oBX2sFhsjjBLa2ghbzu3Qd4ehIWM+
mahGNDKdTA0okYSmfvX7lx5nxv3vWwEz8Yd5JvMeEHwHbAJ8F1uOW9tBu7shiuqFU1QadIrEgGbn
97k0qdb8ls4WBj+Mscap79FsCc8qKvroIwVMO0sUx+TassZDRVbfLE78bTyQzmO28V/H+HszDxEJ
+QW9sSJbesq9IU5Thk0MZW7CbTGa73pUk9exhGt1wIFMnbDo1pGcpKYCO4r0o3hJ+wZGvtyhhNI9
jE2ZPmYU0RerKj5b56UJhHa5RRqgxl4jTVT2v4s+YXbTA331IRNoE9dDoUv8iy0qg1rL7qYwlC4t
x+xrSg+wzxYRSTvtb7amNie2rZTzhbUc/V+o2Mq+lZwKcdrMeyewEO+Ax3viutvdLjG7xAZYFACu
bg9TFS3WRPQkjAY7+OOk2vwp6vIJkEVzRd9gYhM1Te/2fHQXl2X7GWNM8JRUn/bFxLCmJk56by5H
e8cgFMoepoYZoKam9InIAUynf0Azb+RMJHFy1YlhoMegbdm10NpA6v5dCznddY+q/S4WDk4akAXT
B1NKCXvNoW582nQkCIj2xxOhb3SEKYR2N7/rzcxUI9pF/zau4hB24431oCCSsJAuer+GErvVBPL2
uL5T6CyHoHFoQPRfBGM4+2qCvougSz4QIJbQRjLTP0XoMAjvu4ch6sQqNgieLNFGnVoiil4w/q3i
vhtff7cFM2Ib8wnroddSNts6w2wxhub9jbpA+za/NH3/ZYQEnv0+BYeSUgUqwr2D1MVrYEAS07s0
Y0lHmJcvPmRXCoPcOjQ9s+eRfn851u2jumB3Oic+tTHb9+3RyBnwFNMryknnIffHScC9TSEa/g6R
950AZ3m+xTnT48JnOsfbUkTiVWVOt22WOOdIUZKX5V/e/sLtX+YOUrCwHVbDOEaPvaWcb8ZTpTHU
fZwxzFQqR7zWaHTWxN/eKbju1u0NC37j9Ogd0ssoKpe5fUdmrh6ht6Vm282hfu4WT5VIOOfAOkTf
ONX9Gb+76daTI1+I/tnVWnoqWDse8VzWZFnNp9uCaNWptYf2mq1t2gFe1fG7hzXyQWZo/h3ru/IE
oWFnliWks6YedlKteq9YcphgDxcrs66Dsw39mbz2/Fq1zOfTLqtPCwL6Cv6183Iu3I1w1Oya8w4c
I0YAsWF/MGAE9b7w3suJan8mq+9Gfw9VqrqlJ2rMDjCfqSvepuCsQix5h7uf8LsOlRfC+nvXVPU9
r1LoaTR77ghrPdycRZXhP+t9rb6MnSm8mUXaN/3PsCr/kZf2G+YEeqBWRL1BWVQCHSHAUs+L8tUx
rM9bUmP1khtm/2OK/Koz637NONevVeEM54Kz99FUM6A5CIm9X5ffb/E2hfISKGp0V9MrXeTo89WP
7WnVER3+JzNJvGhCPGdTWnqRHtZfcJ9JjTeZs4OXw+pmbOa2nDe3ZaQfZbcKpaKembEUzPchH4gl
dkEgEtjcPMPmP/OMcofeF0qH4ABgV8MnYgwuAYczmDOyOBPDZIDuxJaxk6VGLAPbiEHTu0nq3we3
Z/KEhuLv69AtDgc36I0R9LEXFH5MXFbc3N++qKaiHfAKDru4CMYjXtkU792pWDhP8w351HdOtIE/
SfUh1IGKNGbfYtb5poPpZhhXpue6LNMTjb93Pwb0v+Tl3jze1pQkO5GH5L4sz/3rD3AlJg1zbuLa
viqMxKhGltV5GI2E00sQemMD5vG26oq0QmlezDFoK2msJceq16oNX5PW8L9rvFPmiOYeGoJJb7kq
+RgBohh1lr50jrZl8aWuXJ6H97VPZ3w0THnMp7qPmeoFtN9uVeattpTEkczMdOeo+JxYLV1D96ML
kHVtr5mUIQVxke7ULQq82eyCrSino+REeXUsJtmDWqh7oKb9g9PKn05IqniJrQAFUz4cSZkE8Nsr
5sGefWZ3y0O7NPAqTN2AKZeeFp3DXsVwLRY/tkNC33+BRv+faD7bsEwhF9KjwCqODfw/4IBaWShd
WWX7X8DdYBoN7XGSjAPc+pv8n98Bcw5/n2u5kRxjrp9DKgIniP1nlaCxewY4aBlDM3uYgkwCW8/Q
ZQ22f5w5SXnGPBIUIxOr/n0StaS2n+i5RKo9XpS+uqhMJY+/PscOMa6nGpWxpv8Esxfk+fyiDZeR
+MD7/vYlTeZ9HKDXWgClt+eTaRJnGTofNj/5ySqInTV6FQd24RfguoS9ibU8e8TkTaJt9GKYjg8u
3Mrc23dMIXJ3IEHh3CK5hNi5CyqRXW9fogaVZlBb9en2UPdVuTaNzCt8Jha3TKtQFcH59h35yi8V
ts9zr3aviTqYd73R688MlV4HFNnolgFrZMBLS20mfctWsVAaZvtQD052bQeGYLJ5LTCVbDStwSS8
fLmFqEtb5RVbybXr9LffwHkLTzJaFRzYv6Hx9Zz6/wVfK/89cMHGI6w7qNU0awnwkNp/BtJofWOV
aCryg/SH4lRWZkSIDqo+0TYX/YYS+7XqF6NmHf+BvCC1JjW7DCQ1eo40qLxfV2mXdiZHUiBe5Jpz
xAAZOwF9pTfbQDLRKPlONzfZmFCxTGFCokKGbVhvq3HLJE3b9/U4ufpSzt8etsvD0AhrV1VMNP9L
ozisp+jx9l2gZdFjs8j+NC28lOUSJrcgoGzmrRd1scTbKTbU22pSd70BOgsFBcsmDntZ8HMSaKzl
SGJqOjd/sac4T6lVdrusyhBaDgwIA4uVpzX08C4supHKitOehKDIy5v+G43VXCjB/xs9aFvAo4Vm
O5A8TR1d6b/fpuDeM10wscS91ISr3sheQE4aP4Z+AJjOFSDt4kz3O/ks6d/wyK+utmVl6H+r8c43
c0ABfozzslqLsbSRU/LLZtxWLGylfZ5iJ7vHq7W+YR/QzXzkaRbu6oWPa2hKuv+1puq1qeynyFi1
QD7fhixQdwHwnY2lm+PH8rxPcbQiSkXsiNT9vvUSfIsMQswlPxSB+vM/Hyl+YrkyJ5YXH5B9nHuE
DLdF9/YFSswG2FN//P8ZmcL4z8sZhoNzC2YVUqogR/4DktlVtcjwR4uDUmiGN3Bhr43p2WrKePNL
HNHkT2rG0/pGCDAwH1MZpcdwEvnHpGG2iULiBEQXPpVzEz8Uock049G0Hi0txEjWdspubibN63Nn
vmqJdibX8cdqqgFhsEDZhrq0OprCaTy8iv6bY3iy0XZpHhZvFBowk4q8OiR18pI3duHdKgBbJPhu
Kjp4VHwIiVEOH3vpe75CjkU8gisLYwKe5iq7BEnnf418Ezu+c/sGwF9H5xUJIT7iyNT/h7Lzao4b
ybLwX9nod8zCm42deSjv6UlJLwgZCt57/Pr9MkvTktgbzd2ImWqgimKxUEAi895zvjMsaXCh2ZH1
g2QAEOAlVJKZrJlLiGLNMaamuppiFu++ldbrkBIVdJqmwLvQaOTtVcaL4rHWagL3kYPZLBK1gQ0X
eYRwal3/2IfVpVXJ/5hsV7lp3LTajkF/Iy/sxNQ3mVKoN21A35BygbvU4zm/aWiiSSL2aIz5yTQc
pOZ0o590xOvkas/dUYYzTz7sLsXosGJ1HqDXQg+zdexmdGRb3XkozFpZBodaM+vtqBFMSLOomJEo
mOXH2Xc4VROv3RCO6QumIAKuJPVWBZozzCuegNHRlLKVxL1tyduxrQzTlOWcIlHDo4K0KCbtqUiK
5NNILWFRNCXzCYtWLsuNRCAcDSc4mXYB3SCKxhMoVpUs+05DADjXt35UIfNSmuZFN5pv7QzFJtCK
ZjcEONFs/EhsYCIsHwbd9JbsuGXlYDtE3P/rjzCA0skru5D2vigASbLAMJcGfw9f7ZUN4dKKF6WI
amw/1yzsH53Qeilp5j7gfMCWGU3qZUDweUtQHjKNySSIsfAMwP21uhtTjfKrwNRlURfuHPw8NLoK
Zil+QjZpMNh7C3n/MjPplMd4kG70BvV4McRUKVzCR9FO9evU9S8VBY+LRtzEyYUto4limcS7ZCwI
iVfoqTQGr1NU3yLENl703geNGmF8smvWWJlCXkVkNajZQTjKaAT50EcKsxMFJkklCB5FZM+LqM2B
xIuhvccyuUREBRJe7GaFmd0UZbmT9XIqzOsmpqUjZ95zOh08TbHuLTUN7hW1vnQaggMIAtTKBJbQ
YaW0ZM2Kg95RjhhHyC1XXYysDJlev+/zuLuX40Dehwox6jMx1mb2TSMepVlpFekX1/kUqA1qp8Tj
bCyvDq/TTF8fsps4hVSbk0A6mY6zRBXTwBkoul1siDZzEVanwZ+qHce+OiEIC9dOZG0SxzcugY2y
y6nsetNSC6Fb7nXIyjVqe5SSCICo0WchDcmUDE30jFA87INzpduIS5AWnq5JD2qg9Pf0e7Td2Clw
5mL7m1yh9KGO/6Prp7M8TuGrb9jaLmZVztHgtBhagLFVbhiop6sO59T4KaUGeAgreAS0XLxHgzZu
pDtkUjXQeeNxClbVlHu7DAbFEVM75ZbAM+gJ2vo2FzPeXpt7pMwN4sC8eJW3CcWO7LPYK3WiZYap
N7C1JafcSZ1vYZc8IupTnqEA3Qyon+msavr1a9VKdMwxDJyzWpTBY8P54I2AWBQt0zck+qgn78+H
dBxf0H+aJCU78aJFBnBW+3JY6YHp7IaZM3TuleBa/umn5kvVEMSBLOVbNrrtXhUndOkznUWATuva
cr+6wM92IK+Td6bomvUWxU5IkG1aRGebmkWR8W3GZJhqxVyVpnvoG1pQLlYYZEJx9jWz+4c60dDY
5hi26xKeqsIMf6eaRf9A43UTBup+J6uGbkkoixc9j/PYkoUdP5jcuqxMvfdLTX9M/ZFVKm3Gg26G
8U2JBcB3i+FzGlIcSYZvcQdBd5wrY9d1hiT5PKa4Na4cQoAVZABF3ZeC0vBJzed205u4C+U5XRCk
xiqLxEVqfrIaVyVYwWyvGTDg5MZKsrPqYmrWPtFTAHtBaVmVli9rvBey+jXKBJlaWRU26J5qVhn5
LK7PDViiCQmym92CPEYtVI4gAGQ63JgmaHua1HsMSh1PsGm6161QPDcbTByDYFr0Y+Bv7NEJNlcu
qzd9j+Djgf/oM5AWA+g6OYNMcIqfg1Bl3O88e/ODSwu8aEaDfn1H4KULWVolsKCizkKUSN+7FHXr
+LOJJAjsIcZusTVElf2xQ+Oxm3FVnojh0q4PhtKFKwiL+d5NzWHbTpZzHXuN5EHp6c5sTcJr8iSL
cADn7Z3ZEnOU+k3LTdHpUVa63PPC1ufe0pD6+rOUbQFRXTYUIRe6QMG5JLUQUPRkKG32VI8rTIOd
Tf6mbGiG3lLxwktfYBoefTS+ToqXOBe3jzmcnlAzEIeTOvpNGZQXvfXdj3GeD8vccjBDwgBi6PW1
A/3DMwu+tdb2iKLnwaxP8gFwh4ooTP8kzw3m6t15wqoe1K69jqig3CAmR2XfIkP4+5mf9deJn+MY
WDI819Hw+LgineWX4DhCxgIfbKVy8NyQpiGVqAZs/1exYfj6dcOK6+zF7MrPrklJK9T6C4D3eU+7
21yaWpieLBJqJOu7yst6H4c0bwwLxrKpFxc5w5lKVgjo416vt2JG3rWl9vVdHbA+nIRJAakcLLyu
fpBfhVIKb2pUP9ROVh1E4gN154mpfTx+qf+9ARHkGRcGYlqUEwt55AJx522SeZM6Q3OST8mHvnWa
m4rnzRLArOvFwTtZAsAD3ixEkJNSKbAcVXUsHKCm9fuBbI2qbLB5z4cgQtvahcOxUOd5KauFRh2q
yzQxPvjYrdeaONkKAz4pIJzsSA1ZOaEoYuamk1xzKFOO2ljM5bFPMYd4WvK5zghsDabsq2aADk/M
m+uc3LSreWU3MUtGxwzOPx/aLn82NLLHNEfLjqhTCF0QdRJZLIFmUaxtY8rWqFR9yihxdy6iKHxE
iXrsJ6f8ONUddwXNoC3ew90i/5OCcdgc3bi3nmdYRLIi6eNvpQoWBRumiL0YFeat3QAnuIKVKWQx
jaROy7KtWmbd2N73oqHfZ8jvAjT4ew/N/43r94dCw/ioInC7/7kVpN7WrRHFW6XnH7G9+0fKwXjQ
5D4hmdfPBpriOgyKsbAa0mIXzma3kOOjbBbIYXCK9PuSpsJhjnVvrQaRs23QFNBUgoXBkhtdbHmJ
Z+50sigbuFFLaT8MNnAzs4eKeBLx6xPX/Jy7qreX7+gXZnzoXfNZ9gugWR963OwH20ujFYvOecc0
xQO66QPW81TrJOfboAfm7RzkOFO62j36zCMv8gU4wmWO0pE49AImPkIdZueFWDBKZnuEmWAbKI2G
owX0+dxwQkgCKiUsHLcacFNAwqt4iJWt5MIhptVWMAaUbdjYlyqNEUM2OgUC5M5LU80tkhur8q5o
kluwT1Rux1xdGc55FD1KuYICccNpWOnxMqwVc52hb76+IFoVfuwQKEyxkMhyMK3Jp8YM4T0ZZbpN
MWeIp+fJNfCTMrj2hHXvzHLI79KMMLusVvqvXrro8TrZ8BpvKl+lmokJlVpxfG9g+dnLWmsWKDWF
oE5BhEzR37emF3vgLiA7AvKhsVD0ziJWNCCz6ZpMXDnY2FudpF81vldzBe+70JYAWWuOhWN/xb/f
3Bt1osOomaxlGo8eAV2VvzVloEnSnyKiTRa5hsXaN73y0AoIp4NueGFkyrDtQnW8nUSBltSWBqTB
WgoGcOuOB9WzxlUNZzoWKV6uMmGbNmzzQe0AE5gBFFOdxsQW4pdCCuHcbhUlTy4oo3qyHVpzKLZK
V4XCS2ycrFI3n8nmoYk+fClzPzmbyFcP19UEaYwIV3qQNCWG+r1cA2Dp7fbX8TUcXuX6LDIN7lNT
+snywjucvqiVxtK6I2rdWDiK8ey02BPdxDYfLTit8gutyFuilxjiO5zScGUObpmsS6aJ13ukXHDK
RWitQ/btdT1HFAOBLM78YwuAaAAx2zf765+p6cXAUlZM/ZsW31k9ZPWmEdPukXDrlWHiGYB4TPpW
77AOYPom77VVCWTUs+ppLbUphH3bG0fsMgDvZm7iZ3qk4dHH7bmSkpicWpNCn3ld6KL+BEuUhZ/L
BTRhkggS/5U61CSqADyvI3FDLlwd5s6014o/GXgXSMYc8YyVVTut5Wpsaup2rbeuv48OEt/lI97E
jpCESwq01Sql1fFtbhN920u8XB8RxtmP81EeROKcnqJmalfIR1q0sf8G2+pwF5cJSawLJH6f5BtV
YrTHrboBb1LeZRUsjtkpbmQ1L0+iR6WCBjOqzUb+tFwu5liTTMUR2REuSlkxsMuClBbe0OUDjI4r
0bYDVoksofP7DsiM26g4K5A0xnnpbZzUBRpgkd85VSA/OQTdjVz0xnHE/WLkS8c8EhvkK8fthuVP
eUhTrBuaNUD5sDUG3cibRszdHsJM+ZcwTYc5NBJhMJRZdnD7qbh0Fn5gu6ZbqJGovGyc7s4PKyZN
VkNEZat55wH4wqDGj52XA9gRa1Mdrtk2g9IhRzz5R1Ani1GRebtK9WK8LN2wcudA3SRIEo6pk6MM
azt109clnUfoQJjoEHTp9UDjqPGGU6N3JhM1JV6Xo4aLBgUlD/pjAav1S0EAS5GQJIZeOjjMQeDv
C1c9BLaAAxpY0qhnoEPU+pBo4TlakgdsvGgsFtbjwJjRaOPna825TjlxjB/ZRXILSp6oilYXTI3l
Pp/iJ0DI/ZeR+bUhwted2EElr5j6CvRkgC+GcAJX3j97Ck5rPPmUDQIvpbuq4hAfJ2axpV1F61F1
q1WRqQQd4yyMBFXMjmoqS6U73SbDq2eWyhc9dBk8azRfbbuS05+4DsTVAxCPSdpRb2dOkJyCETVr
+yRvcMV1CYGFbsEly3VP2AsxUgQxY8AAt2tE6VlXPsgJimcgdizQAB3JZlu7UVI/Vi62fOrlqCt9
LCKm+x3sX3ZT0oBNNEcXRufg7JwGr3dPzCnGgzeoh4mSzMJzMfSklnamj23ThVKKZQgMoFSxQ9PI
MwCjLnNteFEobW1deyRfDEcwmBVrN3jYA2uzdVYVHBIZm2eHRXHUa9HlrAoSTSwiFboIS8LkV/wV
XFVLaqE0JHu6Rqa4ONUZTeMcNvmhBRWIRU+P35kfGm8jcmgWmCpEAZX1iIls/k3K4RDSE6OuXxzK
0LiNw0nHOqTpLwFTrQXdk/imIKlv6RDJuAgBfu1kp1Y+GIXV3BB3RgtXNCRrp7tIduWVOW2DrbTL
jnpbV9v7ejAx8mi2sokpVRzszLwvlHG+1MQcO5VJZzN0gOODmLPMHaXT+TYHCrMNZ0VZ1eKK/7kr
6w3NTIXz71ccRAK9nSnreFRtWmosPEzHU98cCqxNvU6ScXPQJkvbJ70x3U8irUBMi+k0DjvLygXv
H1m8qk/PccvhqJJs5dtZ9RHi+ccgaT6OGPK+iI2gbLN1nQJGk4FXeZvlKyUrSN4DPUeJlqJgwj0D
hro5nhSvwg6QNcexTdwbXcOVXfLh132lOuQvY4lV8WfdW75R7ipNnXdtN46LiPDJZarl60Cg9yMd
RWo+4ssteC9YvHr5Unbof3rHtRkl3OIltLhkAtpkgOY33IPwIBJk91wor3EXoYRzrdsioY6GJDl4
iMMGR3phkPtjvQDaoByH7XJPHirgjcE2doFaRR8SIqhLRFQny4YbCEanu3Rj/EnPkhFiaeXSkcyg
FAHp2VZV0d5rg9vce+Nn0iatfUEL9nFUjti0oQYVOksTg6Z5p9wn+N7DSFM/QCpod2rvk7nxFJMN
hkVG5ySNLQTpY92B8g60e6NUxlWnor7tGjjb13LA7KIunW1/vhUU/EBVpg9c9niQc+2+0Kvg2SnJ
dhOVV6Q3apy+EqEE4Nqy04uFc1MofvA607lZ6FSJPbz5N0sphJMPDQXFY2yzaJOde6kFq9VwXlsF
M1/FsOJbZbI+SvlI77nFzg9b8C/jnG8FTGBpc0tnaMRFfMrKOjmp1Rdk7dZehtETRLDOfbClQTEl
F5ISft0a5j5dTg6ptbKmNYnClqMS4vD/vB4cTzNoJqo23UTLMS3jTQurGq22VaCMHbtssrfXQXgC
QbKyaG2ulSne5XYXUZaKAbPdhpaDlUJgQXIkW4+DCfnozjPG1xgP2U4PtGBn2+Bsosp4pFW38BF9
Ts3YgCdoxk32J104qrR45SXRJ4bbEeIgIkr5osMtlIk+EELhjmuqEJMsflTm5ImTPVYFMyob0Nqx
NbrsMR5AFE9hM6/rTP1a9IGzDwJoWMwMgrWbOyMttxTilDF6mODKwhFuMecWuEGJ5PlWPmOjSLjV
pupFJ5zg8POpOFJfJvzMy4D0LozWk11eQCfaJ7PWT0ZZHVjC7cmnK6gNzT/E6nKLifDmOishPmgV
ipJAQHzyTX1k4YfOXnX0L62Miqis8GNWgnYPadtfH/A+F5t5tBPs13RosyZEvyWK0Ohs+DRIOh5Q
qAb7WW0ZF5oS03qNOqa1wm4JovdOj7rkQ5j6r1NdK5+nMVpQ5NlG+Th/V4J2G4iNiWfAtbaXbHIm
PC06OlCq/1mD3VWSVcnPqujviju0anc3PyUmKZxDVLoD4dL/Vp2QdXoXGbZx1xeQ96nndJda18JL
DldoKaVRRGXN1X2ueczQRNZrZUbIRUC7Xfnk2MD8netU1ULXPgdWzFqsmzF42ZnqCapVfed4VX0C
iUOzLtB0wjVikng163mc+4GmcIrtSehL7RYVyDsXh62+vVmYuo1AStdMxzT5/5uUWGMIzWbMfPOg
uNOwp/BgHtMA92oejmdytQD4INvayMrCrNjJyjWCH7ssgZUDsr98oXQLJ24b5l+oLdkhj6l5yp51
Gk9n6vCMdUAEqYN8cMyuoqVu+trGBRk0mm11byTFrQui80436gwperhXkjF51KrioFCR3hlebxGN
ibbH78PhSeWiXNS5P3z1Bm/lEajwUKAJW4a6O1PYBE5RmCT0zWh5biwrpGOYN9qDIbZGBR5TbSPP
qwb7Wd4RWDQd8E/nIGEyEW03LUcTPI7muN6exJ4NafXqqRMPgGhfJl9pF3XRNHfJNAek239LLcu+
GaKCarxmsP6SzQ654vKAa1ISEU5Grg8scod0DvqjPNXpZZAWJk76jvQM3eizVVZURfMRSNdZByvB
zQ2DSYcDcMKbwTfxM3Ay8cmTsaiGJHaWrs2Q0B95+5UPQSQ+cOjcaXmKFFD8S3nTvv7zwefXgR7Q
FvDxw82ghCi6kvo8mkp8TxhAsPG1bl4lut8lMLc6EABpNhO/nG5HIxgeHEjuqLQn6pGam37ATKPT
DDjOY5YTG64SBAeY4JzlrXpfm8Wj7ZXmx2CE415G3G8LeNtbJxrHpSw2yQd8sgCQLPzYP58D24T/
O9cZFmv4egA6JlYz3gRCGfHjkv6ftan1NlpJldQ4WOdh1PRrOGOD1xnQLmoXbUjOUUYPWcH7QcrW
qmjSdFONZfKkTe0rBQD7W147axSD3Ts3nL9ORU1Yu9R7qVRSeHK8N71+eovchzzVPFR9dpKzLssY
wKlqWceySQiSybzcgPP6sRsk+Kc1eCJG6xwLz6WnpvTh+s/divZHYOv02DJmYbHTOudQPMitSY8d
IKzaCINqIZ+ekRZiC+c2QqrtPdh342SY8TU7QY5PuC/puob4duSuUsbK+Z1hxX1TreWeqxH46hiq
x6CC1PDNHLQBMBtVnaJjwBQtDbw69Ek6/AqoNML2YhKxnON7KdZZy1TSHHCmtdGY3Rp5Y2ySjCGj
D3LmZ11E7GnlkWLcVsnJgVqCiXyBCo61Wzd20wVp9LC3XU4U3WmKO1oT9dIBwAi+b+wQTQfNTYu9
/6bF3gC2oszWOYfsXCI/lu1mCPs005jupE5wzovuVjbVa5/0AjdDlyC60+up0+mj9mmP/dUK9k6t
1XduVHe7wMpIRw6LO0Ij9a9FkPzcKBrYvg2pieAPvfhAIA9kjp5RPS7bkZ5gXm+qsrCe7QxBShBA
Rp/0yH4moY224YSjFxgUeTCtZh1wfVAmCLXsafLdbzDILcovVE1VqHXbgIBIdKOiAKYUJ4iqdGlE
JIUq9EqtSK5AEtNuZcGjMozPtVMUuzarXpmcM5JnXpGtaDUD9xwIgJf3/z8fiPyIaJ61yurNC602
0QbAXGrojgbsHvcKOtCB1avnb2mburA8QJfY3MVfKsN9lvJIn66ZEWFlCQZH21nmcF2nxwBUhJtd
fUiz5mOpOCO1M0v/wMJpVYtkiC7HFDo08DILJHZ7QCA2uZTZcBZzByBIJX3umRWdhsBkFp+6AfN2
kLtXD0ZDDSDLZ5v+Y/ea0Rl8TRkGrL791oUsgqq2/ThAwbl6IOQ82BeT4dyESeJMmrJhYqku6mlM
9prqxvdFXST3LLYB5NfxrXyqszwsQlZDgByNzc8pPubn3u6+02RLv6f2MiPr4PvQRZ9m5K876hTG
4nqLLerxnFAzYE067VG673IZzIhFjY6w7WIrDsu9FTQha7DYXckPBDtW2+pGgdxVfFywLNU7y2lL
/8si0rIshF+WyZqaOpInXv+lb1XVbdhSpqwINtJGuDJDe1QyTc+O6oAfVF4Bnh+RwVLU9D7iZdvZ
Oe03TXuy/W491F+JY2+/iy4DNKjVj4wI37htg8a+H7h/XMUiOP9ldtF4qoVNriv66ck9SP0Rss5n
YAsksFHdWBOPAMmBZOOTF0wk1Ppec1G7AjDKutHr4i5SbdKRrt1KWVNlXZ7sZbndRHELbRJ6J5j4
FWKHkC6Cpb4gqcJWGdsf9aYgOqGNn0nBBenkJs5NCzbWLhJ1A0jYvG8aSL5lrO0mV4WVJWRYVbEZ
QxTvqYl/wlH0apeCb19jieuPZLC75zKJhlXfcGWUJiJ3HZzrUR/HaSUrmJrin2Obs/naxY1IPJHC
Faca6l1QDF8wrAgzEw/y+ZTgpGvNlz6lnGAkWoQRUpR8fD9Pdtch0UDruTDcNlhR8vM+wc1ey8Rb
rAzfw03ul+5R5ifIoa+O7LvGRKWABd0+MYr1a5Ts6q3cisUW5NoPAPrCfaw2+59LGM+x0KfBOKHz
TUrEQKjv2NNEXpu69d2sodJlAzAHRXRbvDadmR5ifFtf1wRzqU1XwTe1u2brRYm1jJA+UB+Cyg6N
BC9SYpkPaFiVzTj5IDLbFIk05pZ1Z0S0Owqb4FIhQyhtgBQeMq1S6fx2DzyCQVAkaAyamu8UxUfo
LzPqcPKVS3fwi3sn4AtR4nA8VQZ/56Ta/TnW/Q22EmQNcAEWaRp+wtXLEC3rOXH23UH/tr2Wbutc
JN30mr0ZRkrxTlaCjnC7x0gkW+ZyguWXNqpIWR7G/2HjsTKGcxXhyim80CbxJW0Pjt7vfn7BEYrn
de1DekyFzAZju4n1Wq34dgVXiac0m06w57b2tQYjgq6XVeWBcK+raAvws8EsTEBqP0ygdzP9x1ZD
BsqmMfEPi14wUiwuCKACC+l5G8rwRkHYvZ8tezgzVlHn6sOPhJGemEF2t/VA75Rkpw/X4yB3x3DY
gnrfy6ZAZAGMZWbjH1kslQ9VPzw6ff0QUIDdhcrUhASBqB97ato7YqzWqeEGD0i1yvs6fcl99yES
Fqm+RLyNF754aJpl1Wg+yU4kkvTq4C3mCK3bdf7gK9M3rWCSIwdNI6Sja2Elzb/JhA+TcId161ZQ
ayuHC0aL+BPD5Nkd9eekaTaJ4rRP3UPK6XoeA9tddMZAp0/sWln/wU2H8ULAoraiHKvuyyAunntq
oFJWIV1ssl0WF6G+9aoeT7fUXHqAOLC2ac1aWusSSMqbKG6OjlyW+7B+xirnxmVr0Ukmj8gHosL3
WQcUEMSjdsPHSTZpHfsra86MU+eZ8coeo50cAMui6g7XBpGPWp5bBGBrqVNBBWk/DPiPsHzrdxah
7mAM6mrncLpvYm6/9HLL9qRGjnAjW8r9IAimZM3Uj0ocMUUemmHj6qAoWiyIK3xO4NnE+NuL3bay
NJQaiO2F0tNnmYFSyjx6kxVu/HrQWG2XyG2nMmLaWk8n2Sq0SusSKk25qvUencw8JeoyM5psk3bd
DBNVr84JCMZVVIXhCUeJfquliJcdgA9fer8XrtiFouAbYyH2SW4ogOZztTfutIz6hNRP2Vq9mvEY
HQY6LxzCNKbmFsU0x0Vtk8zr9JSrLEAJGK0XKYqopxmETepQUISwHBMvQ0+aV+TGny8RBWClzSPT
8+6xGkxtDZa9oc4SBy8FWDZotyotBFiLlLeVLWAi9+pRyvtqY5Xek0E0xUG2CbKxtY8wJ2rztlVQ
NzuUtMIpLJDTa4DLzDHGKo/Ir6mLDH+0exILyhiNBYyXBrstzeNLr4UoLtrqhpyvcDvIOMJBu5TN
YFRfYjd3L1IPV8aDdZvCrB5ySCSZTYigGCnodhHRDLCXagMa3S1H8/4qCOymQN9Ir16XuoCU/Ib4
BmE+GUF3LeyKFBWLKuqSuQ7LUXFfkQ+md7yeglaqb6uCAmYsPoEcZkOxhYu7XLv1+FTrkEXw5dzI
B4Qg7g7iOcCbP5+LnSY9X5d2Sp8/cynOGKStiIksB0oerauv+ecrshdCB1A/BgWwXozf27zLvR9b
kXoLMMA+yLkn4IXgXPiE2+HvbJAePQRCo28GzL7ltKltQSnKXWZr+Sol+WujUUm9qfpnb7bGW9+k
Zia3DLo7kKcqelpF8xT2PVgL7sWsa1eJVjA5n616wEM79ogAgoh9sgN9pe8v8meTNB02tQ0ifwyq
lSzA2m54R+PAfWjsuT/+fD6k5/bzecgV5Yqrc2nE9QiFKM03vlIlG/n3m2LXw8S0kQQAX9XGdTvc
+a74nlut+BS/yrfSMyPfQgMet0WWi2fTUlOWba8YpzTy1HWC8+lgUkZ5Z9Gn/7WWZFFKwirg0YYB
AvCm0DoQc0fWuUtymFz0jR3NSKWlE4cX6KyF+JeVRDM34TQppMrSqJcXTagRGi5nzkyRiMkEAltP
1DSlk7difnDdlStn5PD/Xv2RdQ07yKTAJ5c2sCYJFlZ8yrBjhJE/1xdS9Wf3sBVwMKtl8TlPmWak
BETiOVbcUwmBcRUVwXTPdcuSKg0SohcG9REY4KMaqeEXqu4CClWMN8SkTISJryEo6E8oBupt7tFS
FR0TBargUdaIoMuC7iv96FpF8hTBgZGFUN0iHzZGMEifDLk8yvQN0aEdEDLyncnWknxTtM9AXA9Z
wrw50Am7p7fdWSAba7ekzaYVzlbu9lM0nVB3fLruoQd4MMLpuZtVmIxDWGzNOesfzawsV+ikTMz+
7MYxaqLayvylfFVXayRleRovyoEwO81ubdTxhrOvmCZsAdP5u0ZNaGEY4ItyJ0SVKJYandeSBUyf
77pbQk7p62y6th6ZCCKStsaCSTONQJu6vyWmyi4VxDMmq5sI2fRWmwUxRNMKVgHB+CSMcPKsxeEH
Dc9wwXQq+v7vT00pDvvVxcJ03nAJQ0SeqZqm8dZ+gf1NjWLHGI60Pcci96FKT+6Ly9JFeE9Vp28A
NdMAdPj+F9JNRMYk69vm5Hg9hL1E4x5mGgVYITd5mNUJLk9TpEx2BKFHbBXIzQoXbFZtIS8a5o7I
JjGq5QADF0MTU2aInPqurfTw4HTk0Vz1eYObwUXCu0P5j/QK6hM0E0ier0xlh2MgwLfKLUIPkujL
GDsfEd9oDxmSl33QNIQXPsnj9J9fx/8KXovb6xFp/vXf7H8tyqnGGte+2f3XY5Hxv/8W/+bPn/n9
X/zrHH2lyll8b//2p7avxeVz9tq8/aHffjPv/uOvW31uP/+2s87bqJ3uutd6un9turSVfwWfQ/zk
//XF/3iVv+VxKl//+cfXAnmq+G3wsPM/fry0//bPPzQd2eZ//vr7f7woPsA//zh8Lj//9edfPzct
/9Qy/uERKO+gRxxe5TO6/g9PmKZU3dZ0QzWp/+V06sN//mFa/0C7qFI+dg2D8qAomzVFJ17S1X/Q
taZjq+quRw/bNv/499/z2/f283v8j7zLAHrnbfPPP3jzX11bvIHuIUOnpE9h3zOcNyVIFZeTO4+j
d6nyLf4DTNJt8k6JQAhXf7mkeAvkrLoYurmu+JxvBnv+OJ9Kau9dINyOYMFXfrMmMOuX4/zjc/36
Od57E/P3KgSUVKr5Bm9iTktaNkzRCS6w4neE7u+9iziav9Q6iiFI4yQbvIvuMCID213q8Na7d0xg
4m/97YB5rqtzuDhZOFy6+qbTEhsmnqw+jB7UoZ43E6b1C1P1YPv3R+ztN++5mm7ajmHaqoti/+03
36DKL1W1mm8LXaUKwDxcIJP1zTSk6jujqqjh/vqBPBceOsgMW0UtqWF1/v2wRUOl0fADNUoZRmTd
KHAbQXDoFx+E4inM2+5p7tXwg+0ME73XNPrw9x9Ve1NkpiilYw6lkGiohu65b0d1XCsTlT5DuyWk
mdCCRahUx3S+TfnMSUALNMmOjR4yG3+Mk+id0/+vHx4/DG1lw7ZRJXu2eP2Xc8ZLOz3RE2h3fg6V
gK7/PHyAKeDat3rzIXCBcPX2exOsN/MrPu9v7+mI1395T1st4nDQ8+zOMyeAzGAuQJxigkq+5XZB
RhMsLwrU2aEfwvspC27+34dbvL3nqq7lUtdV33zfE8UXUKpBdhdXTHbH6kNHpwaGz7aPomhVhtl3
HZMEPjRkliFHY9TeuYK0txeqOAAe7WPPNhgpbfPNQUcEZWhIT9M7XTEokbTnNuk/NmFJUc99nVwb
Xv3cPjVWeXZiwLJ6ekOSMi6z+hET0n1mw+MnC+edHur/diZ4muoYusHFzeD++7fC9aawgnLTO6Ia
PttJdBvRtfU9VJ053q2kjbF/WU9Zl71zNN5UaOXZgCieNYOha9jI33wdTUmqA0uCjGZktKErR1eU
kXiM1pn1VBfzMgaX+84Z8L+dgL++pfh+fjkBJ9byYV1yBpg4xMbh00SYHVoDB8y7T7EtcSEF9uUi
Qwf19+8sy82/jzV887982DcHWS2iwgJqm91RkjAg0k+3ObPKRWj0e8vOvvS2mazILSfZCacN/Kz8
q5krB3ueKKva9y5iU25nm2p2TmURM+uz9qYKjY264CYxqq9wnZQlyuPbFqjphsnPthx4n3rObl3s
+DAO06055NsJzfA8h8GSxJPvBYgsVDjsMAkcnG6l5TAty/priBgSf359Ccxg30/mpY4Q9xOivnAL
YFxDX5/zIHjx1PwQNtGqK2tCSvv02dGSF7+aLz6ZAh4upyEudqpirBrSc7QyP7iVBnbOfwIDuA1d
E7b54FAIHNt5BRWvxNERbiJXH1ZRG4GfRH8C4nQTus6HBjLr4HhH6IAmmHzlo3D7dFkJZ5hEFtMw
N1qb03Z1hg+pPR8GAYGwMbstsNZuyxmd9WiWO90ZYNMP2mYI+hOrjb3rKneKE24KjsuSQt8J9uPh
7795cRb/8sWLhSRLSsPzSLPRDeQ7v59ySaDZeL776a5pI1SH02Qe3UJ17lIiNt7pWr4ZXXS0RWJC
40EM5b9/GV38VE8rut7Ones3gF00Yt8czbZecyXFiUkM3/7vP5ocGX75bNcr2OMGotnM0fS3Iwej
2VwQq5beUX9TF3GibhWssitA9ocx0EEnV2srw+3AqqlQjGNmlytaZIeQRFTtf0g7j93YsWzbfhEB
etMlGd4r5DuELL33/Po7IvFQdRRHkFAvG5UoIBPawW2XHROGfu3JL1krnPwkPP3yy/5+WVXuM8nU
VZ5346/XTclHtQjVvDjF5bvGkzZkNtL0l3AKHEyL2KaGZ4KcjQg38peh/77WVEOXDEXDTtIv/+/r
gtM8EnVIyF5kN3RxI1LcNVcEuZqR4KlXhDpqR4zZfpKnh89KL3eLSBtbYvilvpmg9oC6UvS1ASh2
T/6bWH/oN2uV0zIX+7h9//nHypcf83UF+bE08ak6tjudklc2nQlqtvB7pDYraxV272H+4Bvtpquf
EO0kCgnDt9354rOUIc0E28gZRhw/a1Mjred5ndtwwtLm3GWfsY8YoYjcCtqKSTjTotDxle1A1FbI
h7uff/XVkWLbURUqySY9ViwuJMuvMxxGfqGQMS9Ok9psvDE+xmFJGZUvxL/c2tLFB7iaHpNGffwc
HkhyjFfTQ2GMVMlKX5yI/ZcbuaeFZpwEby2aYbI0kWnH2eVuIUJe0P2sDjshqy0I18h0lHGL6HYI
Nfvnj/9me4EvNC02FpUZ0j9tZn88YboRpr3X1gWaHvdjr91k6QRaEElyY2klb6qYLH8e72/rQDWx
9hEdNOCgqeaVySKIfi5qYA9Oljkqb0NO616jTsks8CuSi4SvPtURWeDYQqSqB1P0yxJ8+7lgBHSL
FNsF4fF1rQWxpXWXrsGT0okZFUXEzCTJmytDuAu67L1M08BG3fQX0+Ta1WGHmQADNIOXH5/2r+oP
MfA8YbpMMsJ1Hhr0JPV/GeLbef3vEMqVLVwlamF6ccMmRj5YlRdD581EDcJEBylcfjXCxM7D6JfN
883J4WVA0M0iZatR3PN1NtNcoEgvsIqTnFmnzpTAdXd3PhGdn/fMN46NhvdGnEphh/KPqzuwDP02
lzPCRYhmHugEHqgxqZEdpA4yFPeFD6wzVFeDQi09COybPpZ+8Yj/vte+/oDLtvrjlCTEocbJNCts
y4NWVzayWkSoiE2pyHBJ1uzn7716eLmQLqNRJnRxJv9+4wdNFKcQuDxStdZCi6slDdArwoTLBm7E
/zyURE2SRs0jThtV2F8/LBy5/caiq08y8UwqfEKqjSRadvxI/vS90fhlHv/eMBrDIRVkERFS1Wuf
n9UVO79uakL8uSsjk+JDtdZD85dT/vdh0CQKrqSLc0bx/3URZ4BgJ0GmgWHIJBehcpjQ/DX6COKL
ycmPZ1RnbqWh/+U4/H3ML8OaOuVsvIL6daOBMFYUWUkMS82UvJKyMFgShjWef16yb0exVFx9WYR0
cX3oOiOrpyJiyYQpO2adekYNa/XzEN8dOMImskKtjqJqf0USSkC3YtxM9clMPytUK000s1udWLF5
C6TMnYrBVSGECqc0b37Z/N993p9DXx018uclbWZMoiCZS9RqAkRyyc/9/IHf7MNLVoYXT4NNJF4/
xFlRGGWltNrR6MgwSNTx3JFx1Jfsk2n/vw6F0SZq+MHsR/2v5RKizkLmNQpP/TSO80aeqk0m5cBu
aQ9f/DyUdLXvLxY7ARgTSoVlWqJyvTWKOAEFVYkCKWLLevKVjsA+KdtVXPvSweJo3ssVTMsyEodH
AszlRcy2/2hpxTjQXRzvW5iLaPew9FuKRQYXVVvkGBW1f0FSEsE2kEbCL1GUq7uOn8yZN6mKvKQj
ODZXJlEhJnLrN7lwmoIX2isJTwzVMR5/eR2v1vuvUeSv15xaalNsDZlwUoNAIyWl5UcQb8JWFHPl
f7sECAHyKYZKnd8lcE1y5etQMQ4qx8coT0gBxAM9YL9s3avz8dffv/z7P56isk5Sic7E8lQ+I0Wk
Bv/y519m8o8/j25gbqQCPx8dECOBquj+skcv3/+HDfzX779siD8GkDXBEH0yZico3+a9JZ1wXki4
Ayk06RlXF1E+ry1bfZiEm59H/m3iroyIRlOHvGjV8sR1SQlf0f7yZb/9/auLqyjSPoB1xsJMM7rq
qCP7d7//cvj/mLhxwlUQYTiesmmvqjeIn/+rv69dWZCG1TZG3vD3MbZsSd0Xwi/X01+H8J+TYRg8
XLj4gAu+fkDtN0PR6kJ5Mk3KBRfgoaT67edvuLLT/t/m+s8Q0tU3iHHXJUbuV6dOHWYRrY5tazqq
+SDISNVir/082i8f9M8r+seKmGodNDSWlifivla+pEiGeoh/N4T8dc5yBaWP8XLaPcPJVAc1MDoS
fh7i+3373zm7urAk+nSlzGIIHdEpDGjhl1n67e9f/v0fs+RJvpbFlJqc+nhZpbP2/PPP/20Rri4s
SVBDibL26nTpEm/dtLP75l9+wdWV1cdpooeJWZ6qW3ngdvplAb7dtABcDCp/ySWoV39eqSgI0oMa
54J6j7qoeHGR+k62F/Zf+dt7++1q/DHY1S1I72TayHpVnSzjIOgZ+ZHl/8d6mMT9aXpRdcJRX5c7
Neg8l+qI1L4F7MVcD+qjiVLRvxvkak/5UyxPacaip1OFLgDlsEC2BEv8xTj5dmUs1bywimRF166M
kxaJeHUUFW6shQn/WHeOykh96PHnj7ms718vIqmci7lN28p1hE9DLcXMdLaXKiGyuFE+p8bVH38e
47tlV/4JGFsk3GlFuVoVmaJ+EscV4ekdOCzEjn5Zkd8GuHr9dKVpYO8xgFWjD/Ic/lpO9d0s4TCq
ItEjyFHXyc1Ug90ko7JySl/qHn7fQhrsIt/+PE3fXSaqRD4Pd1ckOHU1TR4l61PnE0XR262QPA7V
vvktafftd9Ccr6mSYpKnurqvTCsx/S4lnhuX4jma4j3672/w4ZBju4SVf/6e71aFIvP/DHZ1tQQF
PXO+QNxaM96oC3v9+a//9ilXswVeWkFXMSlOo+nq/soLXUqwm/aXQ/jtKComg0qFCCnFqwsl880I
q9QvT9D9woMZvKnx4yT/8op8O1G6QpCO2MvFhfp6Pki7NG1RSCx8vC7miv6/+h+YPmTe//Pn5a9/
fjLrbhQFsThlSGBF8omHCoTIz6vx7d7Vdf2ye/Fpr5PBU0omT1bR5/ZNpJunagH7ywbysPh5mO9n
6j/DXJuJvE9wrmKGSbBE0uk8IvT+8wj/WGnXFyJZLkMhinK5Eq+OiNGkE6qDHlkEY9kUi4Cqd3NO
iVjY2W01S1+lxv15xG+n7o8Br45JGOQUDFcM2MjI4h2Ap6X5L8/it7sY1DxIJp4TWJ1fd4CmVaOh
ZAwhiLY0yHZSvpf0hBi/RG6+/5L/DnO10Tjt2oTeV35SPQ9oYUTHDahixvt5wr7bBIQ0AIxoLA8F
CF+/hqwhTW0oqJ58+XZs+aLg418NcB3ONvSO8keTAczPMKdf838LyvzjJ2hUPhIqoThQvO7mErWU
Xlife9FU5qa+hB7hK78s+PdT9N8hrqcoiIdGklKYZwI11K9pevvzDF0u1+tD8t9PIJP3dQnUQtPM
TieT4dPoBZbDVsPc8VR0Iym3TH97SL7bVxh0JEyo1jKIL30drVZp0SPdnp8opCijN/zbFNTAz1/0
3RH5Ywzj6oh0dQx6yWSMCSVk9WFEplCdeYryyzAUxmi/fM51FsoQB330MLNPeXuD/p4rdveVvhuL
WV58Ci1Y5eKmUPZNh8DXObA+BwTAPR8JmHaDahvKp1b7JPHDmmKZVauhD2w0v221fVJ7w2mGSzr6
zUMSo6NB0XvV1busO0ndJ+0mhiQhH//RtDsqRyiWOCvWRqfYukOyu8vvQuSzh2UUb2X+ZnSR1ztE
01HwTkG/G5TPpj2FNLILcHK1lFqj7hzqL3G6UEIA0uZTZ974+ZJCRccQPpEahac6WmuxWCJGZ1GT
nVV02awC/5yT3xS9TQcRNj2okBiaaacPN14nIyF20ZpeFOouoifRrCNnQsZSWNb5AyLXdlPuahi/
8h08AbtuX9CSoXGRonB9K+Y0/5E3hXOI6ogtIfroP9TSiznsYLWJ08KoqRd59TqCPSQ5xTia5ymU
J2RczWIj1PTeHYTgZaifItFYl8NblK/pUp+rSMN3AB+D6qQbs6I90Ubm1DHnyqD5+55+RGdKbgeu
7gCNX+O+QVY2i1Zy7HrTXaFsJJqZUPUSEfw9x/7N0AC4HRxTQURBcKLkjsIxFsL18uwp9Qd4o8lZ
LOe1fp8mpwqfz5sn2isgbTF8S8ydrNczWZxlYrJS4X1HWnhRzLLlrLF7Y7ITIQZkItp+uOu8e0Vb
yeXCaGbZsMJkiSnCp+cF3O25NI59P9lF+ubF57RBF5T2376aT94qbo9jz966lHGBmdKZdVW7j9vb
Wtwi5hLzeTqaU4mwaKV85ouNOwkElxGtLZB5ChytpRcbMd3i6PXbWB8Qm33rpdgedIVCdrTgh2MX
nEPheajnRT4XzYMho9NSdCRdbwWYmtZNld8ZSGMi1WmjoOENn525gmIwyajfUcuUqd79mN7pOi1K
OcJkQrkU0lvyR1O51QCzN/sLdxzhWW9LqZmBiHwywFaKCMeUZygLTfcYdjMDXH36CjEK4rczIrhh
yp+RdZvSs9AjkNqswuallxdkp+0mP9Bxa0/mVh3POR8ft68dpGFB2jYgldReJ+/XUW8u2QXHDtUA
iiSSrUKZihbZVUM3IEJiDVDoIzLvkvUs51sLWIfAmdv1CKVCHrkAaBFUAd086MtWWU/Z1lDmrXGO
xw8ZVRTvNrf2SkwZpRmwX7ZB7XY+EPgJ5eTpMQZYaIlurt5RzDSWC3LKRbj1rW1tbGiLsSFBO2iV
pt2xtM4mjQkG1VjkNvJwTjivjAs7kQ3XzLa+MKundQUshStdU44SkG10ysUj4hsq9YyquBPks2a+
B0hOU/JeFbdB9BYWn7I0KzwEoz3HL4CLIeNVx67en31FYAc+DHSdNSg9md4zxCPHV3XHQP6mnOZV
g1DAWkebFjpWGdP6s+q0pVDO9XjV5B+dtFdDFF8+aF4VrNsy7pwareZ6it0yelQgRfvzJNrE495q
96kFEGUvdAOCT64s3xbJOTHXcrWq5ZUl3+kiN9opVOERD9AtY2fQEDvMBHLiwdwXUjsRQaPKa8Pb
lNV9Qi90hVRaDCzeknJalTyHpMWaUo3ZqPkHyv2IHPe3oTkLohe9u0DXHwEJ20NMpVIpuaqxKKoR
HIvqUrIFh3V01RbxjeANuqAda29lMdfMWSWtYwVqCPJl2Y0wvAhI0o1rMxF5405qd5xkkr31nZqD
8XPbACLjlM2y9EOrKndMtz6hzESwKwNMGnsxPgrx0eJCDsJPr2qpwgOha21MVOfMcjH1yqz0ZVbX
cxqjeQcEwH1xkLXa9RIwjUCqBHXd9GuqPV0Ic06lUDSJJKwVAB4t7QQWYwrPOdrV9KcqO7F9VrWT
2Z4E/6hasms0t01EmU1F3UzTuiWy38OraOkONWK2CP9DQ146EC4tJje1dIYee2NlaKc9NcrB0/WV
2r3HKck+XyhdA30FjdC8kYfrgoojYOLkZwr3gr2Xc/SDs2ovTZkzxh7zS51KgBZfNdklFcAIPgGc
M5DeSJephjguQEbT2Iv+Pu/vA+tWLjZq86FC6m19aT4CQkMiwe281+jSEKXWc0nfRtFLE9yJg/lk
qW9NdMzkmxKyuE6VHoKj5jQiWg3/SV+K8rrv9n62aIaTpM0imjeTdYhMcTveDuUJrrCMDSY9pjJ1
sJuEd8RKkffdhIbnpv68bTaG8ey3nyqFosJaUM9mxfs4wJ0wl1oA4nDrS4tJQfb22TIegvJJ1Fbd
dFTKm7p9TaEIV+ZcFx7N4iOMPsKknVl1NUN9xaE62R7zxOlQ1FL0t8570hF4r4Oz2GFC0ap5AgKp
DuVSN24z7eSDYC7vyuaGXjUqgSq7Lz58zCxfOHsJrXrJ2kxPmrdurdaWC25ToXRi+qXQT9WEQ5IM
TjFalyZs2zCBgwhLKZ0jBYJAjY2kRaFtUZKjLPEj8zd996ZxeyXcqtSCdvhU2l3YlsjRoUg/+M7g
9zh3F0Wgs6Y8DEhOe9GnHp7EBAqjuDb6ktLiEPxDOE/zo9Y9RgJ/bQQWCdw446Fp1nnKazFiDPT7
st+M8gkNqMxbGxZlDGtw/4MB2KmfVdZBrAcAo90CXK6b0C0upAfDCi+3vtfu6umgh0eJy9s6K6Vq
K61kt3K9ynXRLi0cHMVYeFMKHx/Cs3CHavjSLPdhqJ0iNXN0upVkvwG7+56rmtO1iVsUT7W/7Eaq
UR/6ci8OvesptNhaJAqwBHrF7eSl3nDVplRETC9WqTt9c5do2zZSl7GyoBJr7TcIREUqIlHShsZS
W+F+aWvKpqhJpBjIqah3EzAGO3w8/8KeAXDmEbEy5RtSkWyBFzNLFj3XXhL3c15AN+S6HcriwbPe
DXZhPdZO5tPR12czST/WIIJp3XcK7S2M7qlls71QXSYEPQN4zHo7k6TspCfr3Hiqug728sby2eOF
shVyTp54K2q3ytg8d+J9Uj8jNwORw9amRwt96UTdTmyM1Hzosc0E7aP3MsejNTiWzyJ19CpqN73R
3AyF5YI6davxSAelU9dbsYAhNN3naFJAVtAm1HS5WBX5nj2TlKDKhBsrzsCRvA+QabyTWmxAfdm1
QU00ghlyo9jAeSqepWSc5rS/bcxKn+fc2cm4n9QHuV+G7UtdybTRlbYWPXM/OobyVkRgm+8LZeYZ
+yK/kagkRLN5P/EuZDyBFS/lpwc7yFdWk3pTAbnrW6dobqN2D33YJms7k6YBLtddmsJaCt7L7tX3
eZe1mWrCsr1T0J2wmzh/U0qk5x+7Bi12n53fzjz4fCUVjJJhD/XDOH4kimEXTHmMvPdFhiyLiN9v
gjByemAxVqs5XkVXrIe6K1NaTIntQ7Qxje3gLzwPU0K5D/tlQNjfBJxNjYXZMN3yfV3OW8xpa3JH
ECAqoMRgcGhr5d16KMujhEWX5bAitdrOA8MphGPMPRbge6BboFAy1O7jKHXE6L5R03XSCrZWb2WI
UeMAAKHt7LDfB4qI7KHIIKGthAAmg7NgAczo0U2s3hX/xjKezfZVthKXWglkrjR9EdBYrm7D8Fmb
bgA80Ed71v3zlG6yCRBZc+wR3Ry8niLwZDYZFIicvRQGZBfSJB46En1XA+zAIHFpZHJ7cZaa5xxo
UEWOoPYf5aLCBAO/RyFA38+i0jiIheh6g+oqjcaFupnwG2JAqqjD0SAPSklAP+tBrG9ozLfpsZa8
x7LKMJ/3tE1O1VMxdIs223CJNxkYtGKbcRHWJRm7ehfCrJDG1G25OpNeduqIEvjSdOhfn/RZRzgW
iIAZeEgKPoc+6j4mZTAA5+EtE4xCkLMfnSlsnaF5RLXM1dC8L8uFXyIUvU/rkzGe5WIVgfi94F67
xM1HaipUpO9k29PFpRBvVVy94q6J6VDYqhnzPYBhelTGzlHi3gnM22ykI57KlC6i3h0aS58jMAIj
ogvvYgGgotnNdKlzIvTV6vijUg5SDfcFgwHuk+Xv++wjU45eu4z7l7FchfpcMCi6MmbU1rsGgTQq
PLYxki+KstC4NrV9Gel7PeiPERoiqXeUm11grhtLXlC8etIF3VX5YEPbNhbC9lvPWsZg6fUVdei5
sTP1Vas+T03lCFTiJx5GfYV/Z6Uu2KBFKJG5tuBeqc7g4f0mESTdyZVFC7ZkvWg7HkOrQASDuu+7
Dgx/V6jshI6SEOxjfzt4SL1OxzKzHAnF7XHjWQr1AsNCyZdSfhikxyR/F4u3qVKWUs8+LrXZCDHR
b/Z1IHAN8ZNS0W5QllXrdGZO+sIPbyfjYIjUU2v5yqp2sgmfaj6JGyDVdgleRa9f22DbUQzciLHj
YYKPbXPwgc2X3Gl6uUqgosvo1ZQZYUO2jRIFK2DnM08ji6fNATXZVvEk6avQu5XTc10uUrLRcX+H
C5bHG426GgMri23pgllnA71UaNvASMmfQiA9TSGiNIU2Nf/NZLG5dvpIa4VEewnt2l1RzmWoM4jR
mGeB21EAp54RCYrkrYW7NKHYKmauhKsB4wft7mfEpZN63ejnIdyO4kVz2x3F2xJa13AwkmPkPyGg
ju+i0xrcKj4qT5qdighCHmpjx8zS8p0tZAq4/drgmfugXGuepqY7gI6P8tXQKSsPmXVFsVxdoHxb
z95yynulWyNfok3ttulnhPpdx0IEcmwr1SmLdxH1zkb8EqsoDiDrKc29QH1AkwmkoqNIoC6Havjs
+R+kydahV5D/vIB9m74LlXWh4qDIpO5EQdsW3v0AmbCsZ/i6czPCI4w7OyKqotfPMiSOPJTskQej
k+/TEt8NFrVWzDvTOLRt5oqoFdpJQOc2Iuy5+NEXvbHrfe29zBF+ayfPcmOzNm67FNz3kIWeA+TK
EeWZN0pOKzMSlb1eNDlZKSL6+nFZWbHW5gM0uqH2nLp8E82NrHyg9uQYJtTTZgAj0W+GoF0lTTy/
BBFC/xgAufS1F1E9dsVxGFSkhvnuMUOr1TBcFJnsQJocZF3bYuH3B+TB5hq+U0xvTleePfAv2bOF
jvaIOCyyJQlBgyJp7dA8o7/ZEGwq+nkyHlT/FAs3abTzhzelmbUXRrC8DwKckg5ZUB9E+fQAotO2
FFSZ/H2JY9qgueAzFeuigG1aZttRO5fRemwPSKa4A4I/I1dphRE0Znt6x8HdP2jijWTENg9FiI2V
AvwGJgyej8nBpOusQyPNTO0VBcTQC/CT7husZvrVHJSBbMlv3EzhqtLv1TjZNNC18vKhHwoXxg3v
T0Db3+AO6niCIx9ZmZMCWx86m+Iup/CQhSufMyJmoXqjZI9xdZ//45hb0U2hvo3oSmbc5In0UWDk
5nVqm4E0n7Bm6wzYJG+QRTd6mtSzMNqNEr2cpU0AsBBnHkFQGftdg+4GXfZQ957dR9bGiggPYSoF
Qn+AAYbHknB8wc86XYe+XvQS6Q9R8hRF3j7GhOm1VRM/1PCaEmMhpybUNYCWPDZ6GHKxxfMS7Wo4
TLkZI51wCzRysmalBQHGki4Rmy47NPKsQcEQOKyNKH2PVVUWBwVrTAvv2v4pztKV1Ry8cGeKCTbZ
oeJUjKii5D58gm6lTwguvFrmnSYSA8hXJmp3RrPRL+R2cd2iwhvq8OzKyvH690JGfYdY5zA5ECRt
WctoBkM/JEAlVD60GqfaOhndqS7m47iqiU6FZWSLWWoPo2bHEZ1TFvGIYRvHa0lfa+Ut16rdVIhu
JB+ysDTke69fSdpro63Hcq6Wr2JFyszfKO2q8G6H7sH0zi0PoFWtzHDfJXM93MRi4lZGPCvLg9Wm
XDmoLuWN22viDlUJ9HEB6nmIwngh+zlz6v5d1Xo7nJadZjpsTFfrc9eMF6P3UALx69l0cEz9Aq8P
plMTcHD08U6LWhspZbu31pOwHv2PLkFTDweHV6qFjwgM+6jo8aPMc0FsS1TsYLhR48gtjcCW5fsL
UckjXmi0z7k8zerAmsVK5Up+6ybVouQxjihDDVelSWCz6OaXQLTJVU5GepENdOkhwtJjieQlbWr5
nRTBWPZWOC3uIBLZ7Z865HG9HrC0L2G84sRHj6WmouVsOIHCnV0xaacAmymQPlDxACyUIIpH/Mfr
nstkQUemSmxNMmpb7WNXRFcqOjRe7ojBqsV/0SvWWzyIGvALmCEyShZ+g9zwpfJ+2w2PjWqdwd47
erhUOOxTMblNvC0jiKjgzBWUZpSasOSm4B1W4E3quFwGtBuz3yVGtM7NF7XLHVmMFmAnW2tLWJLQ
WrnDVpgVxnM3ISKBVO9oNZsCu8Ow6iWyARjex6C+74xTNuTIUGoOqjAOyXVus1tuAzv1UVzAhOTB
kb3lqCxElPPQjFCzx5YaTa8tkAJzA4IXRHIC47akYTha6mwQIgqegBwbfY5SZrecGmHao5+1z5vQ
lhA1aIChS3THa+xVuNBiP2Ch+u9tg3iXcoQR++RhVaPFjIz8ZHdV/+olPNFDDidQVmYASy/R42hj
mpuI6FdXHKRkg3IRNhYyPevcU4/0tCX6DPvCQTiRC3RPtxlyRsFyrB416eFyyUjWoVJ0t4albys1
lmSKud3aApKPXShSKtG4Q77Q1X4OKRD7FikfUOaNCBdznYaAu9lDtK/Gx0jBYy+WeLpNUDtDeTl3
h1Q60CNsmyr3dLvqC0BKRGWt8GnyH0bfcNkumIbp0jfzNdBP+G6UG7+ACXG64nHAoYRzrAYvNUiy
gUY+vVLtqHptTcFRy9TVaPPhGnJhu/ArWDev2Es1/p9fOMr4EoDv6wxaV9JN188j9R1s+aKiqD81
QK6I5kr0FNIMewL2lS7gLuy70k1TDdImR57XqIjssp8c3cf6DRzR25ENtOXwrcenrYgC5dJa8m67
InJTCoMj8w1WttPnxDKMI9UN82nKYbpNTmNWyylQT1V9JlEijL0TBTKG07Nv3SP6YTd+R5LiXU7h
0mGljMva2EraPXUmd5qKYYQnr4YnhZgSQqBxfDJ4bSMsC+UotMglXfAnSDR/+iXhyihe+OICjNFc
rYULMpHiI9EpiGKmZW0PTWXnCpEJwjctUlw5IRwZgzKlW3eMHqgkQ1EVv6+ukNs7qOl0k1rEIxFO
6X03F2U367xlThjSyopZPRRzv83WAJDP6ErPQCC+l0m9aPBB6Tlcih1iReglQPUgJIS6SgrZOX/y
lEdNcBVwiHZmncVh2TcYegCnff+iwelvubrwkpdG9JrwW/pOteu4WBRasTCScKGXZ1PHv9ZNpxEk
XGZUvcN4NQX6Cl3xPgIo/lbDBpSxd6fgZDZoczeVK9fxC+KuXsZee9RIiIXPsv+pjefYG8h4eXTj
iI4mvsnBU59eVGfhmEmXMOWjR/S4rl7CobZ1HP7Au+d6ScbzJLyXxGvz0xguIU7TZAzQuf3svb1Q
LDq2EOoP20TBEar6mUD71GQu2/i1Gjehjoe4CM2XLAN4I9Y0s+T2iJMwNScNwQRipq4ImcpsoGAj
xxLwdmg+EU6NldSf1Y6xM6JBikO7FEk3PJLoLhJxFSIL+5Ow1sjyV4LdpImLq7kRqqWgzuXwPQZa
PUjW3OMTS9+fWfzMoV2p1bSdVK4zcNCpvjPqxyRkM6fIwDV2is07NJumJXKXr3rqq5UICOm4TqxX
RSD4FsQbL/fXuRa4ClOmYT31yU1vyvZU3UTDSoMI1kT4rjofiJlE8QqEr9UEkJE6KieLpRl+2Da+
NBfE+TzH8avUlz59aUIQIoppq/rZSM5BMW3keFsZ0qJNxsfYQqM7SfANwxVkbXuoVIInaKFVHSGD
gTCkXqXIGXUERLJ+phBxtBFk0ZpwXurWHK1otQznCJHYNaE6A4clSx9a7VVRX/torcgruM5jjAFJ
0BJOERO/ivoHQzyZ/alqd6byJGfHUOkXCY2xpbyKIMIN8gYotq0Za7G6pcLXUVTyqgKiyryDorlE
A+u1k3S7xE6XLjT2l1LYKDzwFv2rbemj72C5GjGYuPlAiXqpFM08MV+KxHRCo521jCKiQtkZxNx4
ez3ues6inBLWJ1AhWzdlfd97gAWnVRjeM21eHb1owk6R1i3By8FAmWbS3Dgx7q3ROPBskdlL5ZMx
aUtVFvZx/AlR6tlCd8FFvWYnxPKrMGkLw0vvqXJ58YcCmR0u4UYhFJLGC2nskWCUdgatbWKds789
IvXEboM4eOykeEacmN0lbtSQZKSqnYXJOnF08Qp5fA0Vk0qOnluFbUn6F/hBE2zbAGGFPCNodKvm
HHSJpEcZ7SokJlmHQxMTCwjEeSh7pHy65GjG+VKPBmKhuBqTlRdzEd08X07X2Tg8qgMBVCumqFsp
HtFqIhqYVpvQB+ci1MvUkueWR2ZSzfK31Oi2pZovCnzz1leXLe080HoO8KBXg4Q4IHbBHIbOrEj0
G6p6iSI152kwPyfinE3KHWOkiwitiyKKCbEh6EpvjJ15yiErjNsikJdq5OE3ZJrrydm9MRQQBesV
Yoo2ddRuxcuTe2TLFMwlGt3mgSi/i56/aEsLzwp2itObhJKF+DXWQoRKcW+h8y8H1ZiNVXrj68kM
ioI9aJhOBq6woS+rMV3khXZMfYJOY2/sAx/uIf9AxYgGliQ69Jx3NPFmkSYv+8z/LDqypmq4CsRs
0+vmUagyVMmE8iEurQPshEVFV29aD/cYJWCcu+5EORn6utAeSdNKdKqC+pNWpLETTGn1VSAnMEWA
GhpzvM3HEMJ3Myak0+Sl5E9Lud/0HpdqN77SR3WCs3WIfJj0EXvbGHX8tjbHSJcWsSKsu8nE2ooW
JmH/UBLneopvm2rJocaMl7LqII7xQ2JZt1Ii3Ha+aOexRHGOZG1EeZjprTGPqvKYZMV9aU34c6MB
5UbbxV68QtRpNsGNt704Wimpz1WihhiE7cnQCd6kxVaWotdRl9eKIi8N/G3NIsrCticTLxFhiG+r
tpwHSbsaEuM0YqXqGd6qyc4OtNId8Mf6KrsX/o+js1puHInC8BOpSgy3lmSmOI5j50Y1Doi5hU+/
n/duoWYClrrP+VHPuZWaXV4V74NEcxmfiaaMHP+yZPFSZG/VWD57YX+YUz0iqZeWmtScnJZRox3X
OVl5skjPMYXVkB9kppXJRbJUv+vKvdzlFpoC6Cdb6g48OSdlCpfkDW3qXHkKyfhox3HJw3rgmCFj
Z+7eS9GsW7W8zZFDuUEDHTueB+lVb4SJK0X5IKbmV4vV89BHdxhi9AXzasrJDRfC1/vpVqsdC9l0
7qVmU3fQGzoZWWbjG4D7lUJ9rtAujv5/IEP3lVT5oRmkr7zTSb5gmHUKJP0Kv8cWxkZCy7wwJvmJ
JAcIOa8Pnansx6ZfaLQpFH286gN9bQbSsQTQLYb2TuDuljpG+u3YXYpABqYqesrC0p+eoMKaubRP
w+tUlNdEel2lkeIXc3kq2NnIJ33Mna6QKZA/1Do4qvVwNFLrl7y8yE1l5dEHydLshrVSI3pu8tTD
TPGjzsYjsWabxt7RbzMiCQ2Dnb6I4pulTYc4BqXBm/cmNZFH7s52VKAMq5CD1Djq+bRLe+NNQSCq
q+laqx2fDWaZsFopVneXVYDmtj6LcmwoqA1PZWlswj5I3SwO1kKo+3QwtkIQVFyl204e35Kyo55p
WJdzHLtdXzzzxtozz/zItfbdcH/YkbYdEpO9PPANq3YbsOPKio8YWz4CI1mGGcWvQXpsJPFm04U+
S9DIU5EuoQuYk6ZdpiafehAdtQwoJinzIzUPXpUpR6diWiwoApOkW0zZlCIAGRPpPWvNHYwCa7IR
Pijf26A2ARN0Dm0g74wkc9s5WeOupbEjeCcm+aMIore8f9XWUA0dUUwlomBthuMpthOs0vp4sbqk
xqoNvag7W3vW9gWELG/+V28BRQbTO1PP5GGeXUe2pC26gX3Sar5J15xojg1Nlyp4ysp6lfiHQOxC
gO3QSG9dhR1DqPIjiinMDi2m0ZpeehqGV84QvpNvuDXK19JsTN954yAGsZ7RzAweO1HomxQcqJTP
VJJGtnEe3PJW3tK6eCePZk2l2bmwQYGUGs5PDa7EdSmgK5q0KAp2Le3VDU9capd+xL1BnvC4H/P5
p1HMNyfL3kgYW1SqTR6T9WlHM+Re/K5Ilssvg8wWDfIgAGcyvs2xhoaypk8GcM/p5F1a28+xGldZ
Cp6jGqjBKPZoVJ+ni1FJU8ntLU8KbYR1QvOkBV27qKZiVdZw3Iq9i9PgS0ux/SthgyCrI38oF4AO
Q+6SYEVleyC5zYjSJQkvpgh+OsU+h860UoNq2WQGuyD1DAqqkoBuTOEMx3Fqj6VcnMDp17LcumIA
lG3CtaEO0NNhdEYAKdHYyupgS5tBk2eP+Ox1NstrMkJu1oCYqmoOWlz8C0kDJVQUfVnPih0BufdC
AQ+r/GAEZ85BPCytXNr6fAoMffl6ZBqKLrIhQ982bANBd5ah76YOTRwtqCHMfUqkrDCB5+bQ1y35
1CJkYgbbaXV47JOZ0zjPv6ai/euC+afqWFZFQ60pQgHsNXoCsh7G+jNgppxVqfWacTqIKbzFdr7S
C2tjB/DWRf9RCta6IZE9aaj2A+SpEiO6okOQ9nC3BF5btDMDTGO5lqj92Ap9WWv8JGy3cxwshDUd
zLKHoVbj1UjjVlqHV6GWfqxLgIjRabCD7w59xUSWjFboV0Wbj0Vr+WX2/yJDJEqrggTrq3hM/mqZ
GTmIGigmy6Mud2t2RJOWHYE85A9pPUV8RF2hMDFL61/Xzkuzb2/p1H6l9HZURXgPensdF+GalJZH
Mis/Dsg30AEl7kxDRN7LenbVdcbaMDkZfPJVOSPpMHgVEuK0F6+WPab5wG8LcVRK0My8XIkyIBQ4
ZxESz/E1QCKJ3OI89mXZEfxSGAElauKN8ZQDORKotpSCwBvsdN1q5aVSulUOLxSwPPYkX1NYWTeV
V4Vn255eqoc+RI833ZOiXw7I+ijSBPk+wz7p2b5st1O11ep6KcWXUsw+48hEBpfSSwjfWj4Zwub/
VM68CHZO645aQHL6wzH4noyvEnI8pmHGlEreZZKrQBDa6jMNjg5wAZHNm4z4aMgDKnmBv3zZHpZS
fZoNB2HnuyOOZgh+wfYwaoNbIr/qJXUZM9FS+kscN1QznHaJgo9IYz/LqDweh73FUW8Ln/pn6Py1
sK5Du6TKGxicQ2XsvJilR4/7VYEkq7UD19JGl6Ruwpf+zO5Zgd/phNZbrw6p7hG+fqr0SWLrioBs
WsmXY3dNEbEV9MRzCPWCPolulSn/VD6rqVjSCelTJeHmytk0HLcJ7yPNHY1Bhbr+XRAJJ82ap9Sr
RGkIgdk2bCvJi92qXn2QVGcSMFb/OOJLlfg7hh/zFS+WnPoG7IYXwaL4MamUbS5BywyoooaH4Pth
eGyAfmPSqAcERPzW9RDvGSopMhM2NmhVL+Xr4IXbBu+UkYRgXnn6OTGPjuZTl+K11E5urQYETUMm
g04oyvtQnWb9PUN9YDp8kp86x11QQJlP2yYdvBQmwiiIdaGhEnY91a4aoWbNwOL1a0CNhDpYe3or
nB1dDQs+UuRev44CnBO7r1qmSNKRaP20lMM61gTOwk9He60FReAwOoS9tqxC6RDy3tDMGvLDd+q5
lnt3lkfAT8XL9T+tWZX9p278UhQKD+IsY3sPbFGo36b2Y6bnwFqlkHdWyjHed67ETBdbaBZoai4G
r2zy9dwdh1xnPlCXGekfHB3EZfo2OTKG9CERhsa1R1/EVZgTUOKnUf1zUo4aZKgzQdrVMTJQP6K0
C/O1PT7h2PSZJ6z+m9TfMXpUQ7Ls548pA/7ugNmibaF+Ft3nWNLX8aFIyXupvFfDC+06RiDnsf6i
4oJVms90ZRmeTOp3C31hS7uMwmg6Kg19WNk9YiXepiw4FhPaKXnX6jNE+bdADBZL64Ayg9Lahjyf
ffBex6WnRwYoESo126KMLPZ0Dv9JXJTu4DQpOUDcNYBFNkyeZrfM9DBAKqrgqF0kY8HDa3j5cNOD
p4JkLSzvUh6uVBsevMhdNu3Cem85lDLp0nPREJkejoze8t+sFK4znGzxUzKoFArqDWODMhzo858e
3pr2X4jOqTTAsL+TglpbTG1OA/deb4Lm01LfMlYyJdhL0i/SaVeixyHez/l6cA66TipfBmSq0dAc
LpL8FuZsD3hYRppBn213q5rWq8Cfy/QQWM+slTlVt6l8JOMBxaLX24MrRQAUN8f2LP2HCDCA15NO
BnXKDFag3ewCG2vH6A/luS8V/nEfd6gsf3SAhTC/x/X3S/2YySAPyEpK6TnOphuMTM4aFyKcRkWl
oPZIjfepudDH6SlZ7w4orZPwpvE4F9yPWSsBmX0XDVj510TnVpb9ayGU6+JNFefUqeDfHkOXehPQ
Tyn1njreCRddRDU9JdZujk8BYt84WTjGmxwdO+XXRMQwqr/EhXomn2M4/gpMj/38eO23MQ+hPumu
0krbqkQha6yD+Fm0KVr3AHXtQHFksUimn1L6ikZUvzPNvRIXIj84Yt38JAC/q+TPyO5EpCIHodOr
oOFW3GXgEX1ngiBNJnjRnEMePmSBUg2GxJ5uA4RrQAp+VWdul/60xb9GZXqK4kXWVYBn5ApO6UrM
VN7yR8WPJp4visChW1sGc6ZFNtQKT0tBmCitvMpMnM5fM78NNBilG3nwQQQXBJGsX4KoOcpdiPwm
1zhzQo84Wjn4ogMqGb7GbD0XCNgtzinb9ocKXLn5cqCdOv1jksrdKP3M5tPp9laAuJTfV48+wjYB
rohfEsexdFZmIC/pjV5o2oWsWwbEL0Fet1NczfGXRJW7KJGSHK2sWseVvhkyUFGZuTa+G3qwVHTN
z5N/krQJ0w/i9FWbP0NcAgJUHUll1XCc8pfWDHUtt2RDJDt6ovC7Cf714a8c8VSY6OLLWyJRnRnp
6Ay2cmLz4qIoRULdTrGr6gLlLC1QKFjCXvd6Cj9s+dNKWz/lB64z5JL9R4uil/BFdXi1fq0NKV5W
w8lx3pXU8mZepbn7FRp4Uf0nJde5/h7zLzpD3ZoFaKx/Y2NyuyyBNP+nO+RRgo0zLeUs7Pj0Z+1f
Pcq+Fo2LnuejL7fqtDODZQ2pn65rkvyceVx2UbGAWiOA8Gi18BHZWh9ZPCIAFOQdhb53ql1GqnuQ
gTvbV1m7s7EvaCFj6Oo8dbrayjtaYdeas5Wg1C8MxTqiHF7tjj1tgq+jTTI5iXCCpNF3Zx3i8X1w
CN4kYifjWXeg9Zz8MxlXL857Ur5LFGVqe+gp6dKqoxjOJZdqJEoXIsCzoTNio1/X+VHVeS+LL2Ht
E/L4lb+Wx9hq3ppxWxABjDqnNL4ajLqVuKXJng/w1clOYDGHJwu82ud+a+twvCf6o9txJ4v3CVja
ySdXBH/o1iypYgo7zy13lPkokrtpHjv7Jr1O34Yt4xxagMhChjBGejo5r0wpeBzaI9jRInkl15/F
fFCwQ1gpD6Zdud300mlW9J3DpVC48eL9s5KxAH2T3J+U6tN23tOXxaB4r/NNIjaB8iF4Fhm4XEMr
3FpfFRzNAQYJw3D18SVmqzYyi792NeNjqe/1cj8pCJI4SEFD1HjP3ZczPJRc5lRsUsx8GfR9xTeU
wG9ptHlD+umQbmEj+GHQEQy3YUbNqFB7j5qt2ZKv5lt2uyT+bVEM8HS2J8E9FvaOXY+o260WvZvl
LgNQGblkB6hdvV1I6qHOnhUd0+jhYvsiF7Wvs79F0V0T8NiY8hu0yuLR12ejqd9L2Gt7nAH6T73e
8+2uA/NTp7qjUq/UtCHlhwpew+IsRPFnMdkles8v/cdiQBtC1sj5ltjKCiCmYfO0Y2MxqAQD82FD
tbqtBecHcU+wmtHOb0CD2FA4bOR7WYO6Jmedoa9Kn5xpWrp6HWL2S23TrubCXtoF13ZzlcZnJmCu
8aEN769QzGlmaHRgT0coJATMjYkz6l2NMixDByEdFHjIzKDG1RRuFP1F/V/Jn8i6w2TzxYr7WH+/
5HVTkSw1+JWIFyQI95DNCRMO5wYesSw6FyXa9UczfcLhhIDoSsvyOc5YK/7iaVfzxk5DsG8682Am
Kip1FoL5GMuX1uZDCJtlTwMy22jDUaIadGIup/EH9NLTNQ5+S+E/Pkd9N6ozL+Q1CRRX4dNL+jNq
wgQhif5WJmc1bRkczsZ4E92bKCI/SU5BmXig/kX1UYxflnmeKcquJzQSwbUaI89CDNjV5zp/ROM/
Id1s/ZLV61rpl3Wb7mTaig0YofwuVffS1Imdfaq8RSHjeIqKC0dFYl0C1g11ZL4j4BcmrenXgwZ2
8Uit97HiRqq/e2cfhjtLO1jOPelu8Mp2j0rM4brfRbytZuIPE6Nd4BbVyN9cLiqEas3IU9QRP9Hn
SyukL1LfDu0x1t7C6U1lxcLtYZ4mPMwRj0vDQ3x1pNVUhEsFDMWGx7Mm+6oLrFadZzmXvjjmyMJY
ttv8n2y8q/Oxt0MiPG2fmlsXURgPZ2XcE+s7ts9mcOZVL8dtle/Hll8S/X4jrgy1+VPzS5tedBWU
86mUKbLrcFX16FyGTVNf+7TxawBHvYFOGD86YFh0OZ15mezG40NBvnl5fQBqw5Q3pr5eOYdyOjka
OsI0XAt79GeFIL/yriDXfr0+dvKNrtyXY8O3qa1zovck8Du5AiAb0YW29JYOBApjAUCBK59ylBG9
iKDa14Hz20iPlkm1ZYRKRwcRv41Riaaq8FxG3wnR6EnGil7sdQfn1U6DowvowMAEWACQSYg6oIMD
S168WsLmeEQcE7t6ry7pTV+GjrkMqEIcIm7cdEadw8TY5HwH8SWUlFVOrmhhD4tK1zk/PxL69SLK
5O1y1aDWet3BKaXcYtVxniNPbV7AvcaX6/5y66JLd4PY5L7/y0ivrmLmMbCgmoEtsr67UF2UyCkY
nY2G0zK5N/0eGM8sN918GofDAFJIea6DcsQmlFHWlyOq8nA4mtM5yI9KzYDV0nRSk9xL+7Ri8EBD
lFb3On0viLJq4t+pJlNuM4I/yfy9805I3U7D4JUr6q4yGHT1rTIGMND3ROaC6YJFy1qaOh1Kp7sc
n6z2M5yes/VooUmUGmXBSW3RLTcvrabygh4Tfptg4xXGzvQUOm8zcdP16BOL8q/hSG4mE7UL0l+1
24+m7SvTbuTpsIXuNihWsX75KBQW09y4xVS7xFGssd1Tuf2opJ+2fjHIIEL5ixQZPX466rFdMPm5
QAUQLrit0R4hy5+OTf7ihX9GtuspxDQ5CZxpwcpUtWNslscS9U5S2G5vQ/YbaD1KF7tEEZ5VZHOd
0h9oh8Qjy10TEJUtMWuTKDBUz4xG+5g4CRLh5w/TSin/xT0IaV8A8FKavVWKYAWd6YUxFeo2Mifh
pzVOEmWnk9Edij98kX2yygJEqbz/ykTVKYoqlWLzgD/SK++tsTFRedW5jcDGdGsmUDv9taMfM3ob
hbNka25BAh0yFgEN9nG2zBgby+GSoqyk2ftoBJ9iSjYUqi2mjB9vdhZFuOXC9/F/uFPnS9LHmG9K
5cTpDmpFJM4uiW/8WJnyYcMG1aPjjqXkOs5Xpt2iGMgtgcrWP8ycyo35CH4K6V+zTDSImdBPQX8Z
1btd7fFg9Y6FzuaWydBDnX0aomnR6PtW+hrmCpTmETJ0dBQhW9BcNLd5dOQ4M7WnwRZ6cE0rtV81
2bZIyBMn9cLS0eW06MMRwk9JzDDrz8YNP2SfWiAoPKrwOSrKgpRsX4d49LzD1oTpCdEsTko8b6gh
ovbNyT96GwIgu/SToKZdXAUvlV0mJ4rrLg5waD5dOwKgiA7xJyg/GfF5d4sRqtT8HhPpRNFhZUWu
NhrrLPgygaS6mfUTVYSOa9ZQcAngYBTKChec+zooJc4DOWJXfWcvTudHE69qIS2CstpMTo+LqHfD
4FHwA5oMb3X9I6oPNAZ5dn/V7mnYJ5TpJ+Fwzdj++qByR2xG2rApgmOoEC9fpUcR8+RwwuTdGS8M
gAR8Mh2TucHRRq1QTQb8bdQbrxWbtP5Uw70iH6L40SQtwO16UjeFAQv/245fjJL6vFXqpyOvOz3Y
ApmeK75LMb2Z6sbUaNswdsNrq2AsUC8UUXsyDFUS2r7UfQ3DxD/yZrxsx3PiZeAx8YNOMi9lXex4
kcNpuKrzX4Q220H1ibgaVhH1h7oZZHQo3PgCOX5D/SwDG7nxAxoxW/cC+xIMPPsDym3TK7X0pDE/
ieEoyeo9lSo3qNRVrr3TEcBfllP9hows+HScS8VakDFqStVJHRwXphMj3NUsrkV5jwRL65KvYtIH
3fDwTChNE9QNdZT7EmrKQY0XFV90GA9ziyuBDXYogeeAAl8mS+dfZV2sYmNNnA/DKzj7WXNs0CSx
mKd1PF1bHCCyoi7n9jewKaVS1/V0Y4Ysw9/I5FdEURpRGwnoXDP+SDhWTAKoqccbizVV9D5tG+BQ
Pzb3ZNj+vHzwDaRNUPIJ66cYYgfCZsDQaBS/ShOsMY3m6JSwNuBH+kmqL5ORLsU1E4nOt7qrk/MM
4dGTnN95uMjRVZFsvzFLr6Ww2mhOAcH+tjG8pSWaCgo9tMg3cUGGBcB4t4ttefmybgYcJVDp2OZQ
zorctSps9HdBvnhdRRjyDjOoTWF95g6tWlHqVQNJzGSdBXnlz8Gl4ANwMnRjFKO20guYpbcCG0mY
/+QpAEL4zcmL2gHB+vCd1+gXZFTCdrkAT3kAlNA7OPiyxWyELoIOgxj9gpaX1NMhKyQeDq2N3hp0
L24CqcLt8I6AbS2o8MERR7SRix4/x8BftUgVcJ4hDLfGaTl38tHucAvNe8ZZCnY/tOxgpt0SY8K6
Y/5pLHpZ7X3Y72k2wyBVeVH3HIwdUTOYYfdKfrGpy0J3ksihP8bJpk4+auu3BjaxDWedj3RDzpeQ
u7qzv6Lph2entL6qrP0QJjY7Y/5ttZlru3SH0XAtINoZJAlcOps3KNe9FvO4U7NlYm9/kkrrpf25
6s92+wyZ0srCRkXW4083GcohFAm+CR8Vvb+ogjLQYSt2FvLwr0LrYpCDRPawuIEHN9lds59KVsCj
aH6MpcvkqWjibRC8jE2vXrLHoB7GSvJMVpgwx1MCU5AxdSTruf3sFNOrphBx2S59OQOt3LOD0Mtt
3jkk5y8KVaIMJLVmBG2zb5J5Wth4XfvPovkIAKi19mXxHhZ1sJ2n1JtxSyJu/YQ9WrQyWzYGJU2p
lxooKQcsPgw3EteiW+q6tYyV2O+h9iVjvgoOEltAkts6nVO3gkNTGAwsAssffqGqa9E0YifSGOOx
ujnPtGLl7J4zL31e3eQOAiFyvE6FTJd49UHO7BDSetNKvzQlgKMBBDRLXZp+tRzWjdcj1qkvb+ot
DmdWSQWjvf0b2z+ljKWJbS3B2qfCgGr6FzUKntGygBFLG7fUqWorcrYZzn9sPEYV4cyF8ZjwygwT
ZsUPh2dWa5fNfDXsI4uZjmJh2Aj1quiUfdp71ca9Vzcrg6Q/WdyMYtWNm4JC6GoNAegwyMjlbuIq
0SNB7uyjCOi5jJ9d/BMHJ5NPy9HabZxRC4pBJDUAbGLG/M4dcD3HpnyFAF8rNBNbGScWmrcmKTwC
Qzx6qrcSY6qCZzayA49K3WWIfcMOLM4tTCi43QV280DSgEZ03gk6ReJFogyL1ui5E7jns/ImK8iV
0KjmRgnEox0NbAWh2VyzjroE4P/AyJcGty6SPb8O4JIpwsjGRMJE2JzDnDSfxuDiBqA2WqpgW9RD
2DStZVB+jxVmkqh7C7SHUYEwyjh0+IDFqHq9LlyZutOMk8zI/unZSDH74CnlpxmiEgN664BkZ22r
ymQKTFSfqHeH0SeMBt+Wvgcaa9u8RaE+nwwS6mYh75pKWnY6tjVevkg2l+bIhSZAUshH1AQMU29t
gjRy1RKUzcDaDtW9iXplpfF91AXysh7bIsajkubpJPhrAuJ9EtUzaGxWiwn3t7GKwnhXYbKaMZ62
Ds/haBNBk6DqRh4KrTKl0UFXpLfR0HwNWCpXm7UaiXVjmm+6XOKwcjwSPByq6pkzzsVQ/+Z98Grv
Xs9o7MqZJShERYlBusqyW6BK/szYha9w/u7bVvPtFAdPZY0gI87sol5w40hdmpx/WmcQnPKXZOAc
ul2te/OvjT/acHgLrfDRKK9ZLrWuchN+KKBB4YiOJb5HAUNUEx/mqvDDFiQ8sD6SrPpXTzY+knja
GlF9g4Nbi3yvFo9SmvbRpCA6aOJ9RGUpI+XIl/pyVH0xB7t4aPd4nf5RWyhWtlZ+lvEdwqUupm2b
PM0mPBsWqGsawNNVtwosf8pydIfNKmf8lJyVIq8r5SNHCB1xbTbtlY2qzymAGLDVZzcTmzfviDtl
Dqg7Q6N6bYmLUPqdQhpKJvCHp3N7qanCncCmUsyzsvBfYmwtX8rzcp6+7eYq4s1kDsHrGHo32hWi
zNK5Dcq6MNE2fUxM3brhBzQKyN264kaSXu4tYGAzUSjOycCnL03E3w5m4KCHKFnwTL58MpGz3ohd
g296TKEFrXkpONOwsDaztmx5op1yvOFexO1OPyyHM8KFifNXvmhRtcrst9i4RsB2nbqXh/Azggyq
h/Zf1Uk/uoQmb9inyCcNnzhcL1LLt7pSSAQM/ioVgx5nczKe8KOcamhged6X4YpOWxuhKMaYUuwG
45m0SKHT0teLPwXWwRnwAycrrgvchXGKePYYOfY5QZXLRaUUqzBcCtlGJKT966ofrfnUss+4/oix
uZnSIpGXRt0Tb0OReZIvB4vBMDHOsaQ9BiJYZmgdCtkQfPcaITLnobmxP3JOwqStsTJO6bZML5r+
U+kKjpFzaHLxq35mrscJ0MLM10l8kLPUC5W9On1IpbRUkPLMWLqKBIs/zi4mb7P7VajyqppoK/fZ
ITax+Vk9MIuJ4XgKv5Qo5I1pLcwoPcorfH3ikk2Hpvyc8mNXIqY+yQmdMKuAJBsJhEcLZZ/cGRW/
NkU7jCPQFu0OLKbQTipPU1oJXGL5JoIPydPyIeGCwfwHpt9tYqIDFnmW/QVxybyYSTdJR9OOJ8ow
7kY/FW4UW2f+W57hhC3WYwwmnA8te6jhqf16HDcZ/0cdV4DaH6KcvQbCPJL3aoTJSgriUwP0as+n
lKAO+eU8pJv8jDfmZefAqPMqEa9eeo7KC2W01PGl4P6JYl+1/xqBhhNJ4JsBtwSdWdZkDR1qA6yp
ijGTZG4pLjk/IOUCWxwrl5bq80JaV8FJNQ9FmXnt8E807FbGtCwtFaFruWmacSVntM5Xp4r7yczW
RbDupE2SXlIaGof4oRufeZu7hfzZOr+2PVj80hCoC2HyuM5vCrVZuiS8pkKkYneyL0rexNTYqmWA
6u1goGvsS/Qi2kGUbNR8+fAnnm5477L+r4UC6NGIOOj+801t7Yfxg2oOaykphFAE8bLpo+XsQO7u
xAC4icc7Ch650aanwna8xIn9qdsXvZ81ioUMLQQb3CvSrseZ3xqMXo31nZuTZze5l0HPSeUp1Q9V
KVMNzpVY44GDwMmwCiBUs/m3ya3CC+ANYhGaXQpvMjugXIU1SITrKVwrTfvy+T+DOF8xwi0DaowH
DGGsKeIVYtMNbh8VvhHFm9SWIWOot9+G4M9Q6HXlW4zzFs5YXBZQJeEraNZ6M813tYvJSjpOOu1D
8V/ZUxfK+DrlSFZybVpW5EtMGFhCnSur/8E3kyFRYeNxBJgyyQpUnJnyNpq51So6x7qK9HZnEIjh
I4rOy9lPsz8NVgypMuTcclLEyeKJZdvzu3pYVZYD+R+5SKuBUgAIm+LgjBKU/oBqjLajfFxW6l9s
bHKpXo1wVxbVF7oM+staNUWyl5hfxTy4Tow9fiTyIw5R+G7sIuFIyaVLBYuqsRdTbiMTs8CSzSKV
EySIcEY/mby1CpTRYBxm1u2MBK2hXiudONMM49UOGiFknRlhJQ2afQ0fEUzPokVPRDu3+nrHS+h5
+tBqP6CbrefwsbNjg2Mtfgl/+sdsXHpxkaVwoaZbS4HeQIuXjPjTOQEb/cAnUKTzkhzNRZsEbwEd
7zp6a11RPRkrRynHnEczmrZikWHT5yrUp0easoZw70FX1rizyBJa29anko8khRCJFdx7s9q8QH7t
tSVhI+wkryteZj5igyBuZSldJhWfaAmAJfLyk35ML6u/ksmTunuSrXv9y+4TJDrObyR95FaABZgA
kgjeL+M6Je2pqKkjxmzI1YTZ9LtLN5lEd5v8JLMra3pX5bFHqBn6PC4Tc1gWuZGxUqdbaw7L3N4w
qQSzr6nsd7jZWCgEKU+rFr+Y1p+dnDuaYXGKr459SWoU668insH4CjqMcp0M1j699+mL/R9wrMT8
2iVdOkvTu8awMuka6GXxj0aTLdiUqzK7NlL2tLA8aXawigvLSxO/1jf4RJXB8HRGjkkoxEqF98S0
7pylTbolsyM2lm3yHUJQJdXdqjcmu3Eb+Kl6aUKmFuuLOLFbLVujK5KnUftw/m07nI167rDLpf48
ExgWKH3GaA0zpioM2dXAAmHlNSmKU83pVZRsXbmseVGJLMVCShvjC1lQu3Quu/4nkbWTYJWYBVR6
ZZN7Bfg31B9NyLfBCSymtTxzJTpigpjiEESxj4Cb8KJsp8knvSW7Te0PFW3CZE+I08gSlcxvc80j
YbzLxVmq95VYKfFjcuqVqlz08oWDBwSJfpQKk55MrwUCHdye1nib84cYN63ZumrGcD2ibULpQYDE
oxHMV8O+atYvomdCVoRVBCS1IeVdlGV2qqBMOdJg7yGsQiEXh7RFCTN9msQrVWLbimwp41rQJl6P
KLD9SY3vs2y61cwS11WK32fFox2+WtkkK4HoUS9gM+3iV8p0comqryhfO93WiuJ9i3KBmvBREGaz
HXH+EWFmsFVnTrUy4lMt4yyKPSPHS5t4UCoBoKCi5N8zUn2YzmKJb+pvxksaIIOXJe29Z2Lnxnj1
5a3y3FyJtH2P0j/doW2oEGxNRhvcI3MZF2vFFt/Wfxydx3LjyBJFvwgRBVvAVvSeoijKbBAyLXhv
C18/B7NQvBfTM90tCqjKvHnvyZFucOiCHXmIhSq0XcHkzsjqn8bTdq4Bb8n6Fm2zqHoilfh4pLfr
jBfD+9D6z5JhdXV2A/LeAPGqcxUQRcX6OInX0n3gmADI0C6IN2yy+JB7W0XU1mdLMwQuNAdBMjhN
6lNPN+HkC4G2DkBh0CwqnpNGPIir1nKweESroYrOVn9uKAWm9lyGmzZ9I1lFjboT7blLM8xjw6Nz
v6V+w8m50ZnWoTgnxbGKTuirzNdOKK8uKr2hXix/6/nb0Yg3Mt/62PgKbOZNc030a2+8Jtk67J+T
xLxmxkExESj2tdluRvlcdfNPnlLHJrQ3ZBfbtJYtVTe33bIKtXXpqA1Z7p1SE7nK8VIP1S7Aq1BW
E/E6qEN8TSh2ej7hz7S2WcL6WJ+MruyyaK+58YXIh9PtLbgKvvOqov2Ida4LD0oiI+/gN9lInWGw
U5Wz9Ctxisx/fUjfwEFHpKWG/MULM6hFxBdHmOSSc/gKeQ1LdAqhs2CQgJroHrzTOqIWL6Xdvivt
t+aTFam9N/2enuzgGEcWuSo6nzC5NqF2aTTnpWoOYXjx0i86nkR77Zxj1YImMbextrUj0sUzo4/Y
W27UT10Q0MAdDEaT/bhzHU7EOl5H7TvhhgVAI3BP6ZrldEvlHYyMxDtXeyI7Voe+BRYGNKVv6vZi
wmYp5mplR565VbsRHxcrXhbEG0T2zJIJPb9bxA8Q9J3yL8GniB7UdR9F9ZHnhLdMGEdHTkucMwYk
hO9kOuEvV/KnivDFf/vTR0rYnWNoUXrtTfMYleXuCivyurAp8CJ8g9PNiMjuOvmnPZLmb4jWUhlu
Ktcn3mUk2CYK/j6av0st9xUB4pWg2KIB4DDWsFNKtjTa+AaqocJWIwktkrgAoLYhSkN9QXdQefRq
kiqr1ojsZVxHQ+Me5+yqL/ZFxTcOjY27l6g7WJByqWl4c50NQy07yb5sC0MkiKJL3xEeqBybn0D8
ViYvHlgVkRCH39XNyAUzLVTEDG748OqtG/zqE8aC6SdUl8zg8Hp21JGdOQ3WCuF+OYP7VBF8D2ch
yX2lZxvdnZE9dwRH2mJrRLMrgOrEAQaI3jECLaKYWTe0ZUO9T6x3wnOrqELR/bXb4xRw6uPia7hK
HOKo3H8hu1/tQ85qTx4N/eFXa1/eetBQJnN9/1VH5rEZYg1iTiEx5mim377bjwVrYVNksmER4AZL
61Ok6o2WeFjRb77/FgbTix1TGbT6RRC+b/scwstNM+KlG3jwCXgZ1HW2W7RJx/LYIYRbMCAJf2dq
7ahfz/pK/RNWPhw1Op9EL8lSXEo8OwVLQJllI7qSinySc6KTZpjELjpTibrdr5Lgu0cYMaeExq6m
6AQPNRFV8I+hEa1y+WgtbW+0B7sQRw+rZourcdq22q7NdpN4d/BzZpSg6Wnws2VgMJ3lhnadVWwc
0qYm5n/rvPHUFcxU+cWiDQ8Z6fkoWg/VvbSYyP7EJVFDb0mKFwJU5TxRFuXaX9wfy4kdzUJ+u/ap
d8BMmesQqYW8FKOKl8LD2E2zTAKl8xqcj2qvBe92bD71zoeHNT/EdKylwd2DwFfql5HcO8uIlQeZ
zC5uIUJqMFiE5D8SeqCOwpCJywDUJYKOgN/H9I5+eu45PSdBbIypfUjmy3iwznQ9MC9zmJhEJEon
mquszY9NwQCpJFVormoQha3zimbHxS+ZsuTk+vm1xDmJ8ThNBwmPV1v31ktIaj7fBbRaJIKIqZSc
jY8WQdugdmO+A5t9kcn31AB/ARqlTb9k9GunR48oLHe66HZ1dDBcsUA1WmS4tmKpnyrJzc+hFHkS
oZu/dMN83GQS0/JhUh3gM5uYkzn/ROvjadmbEIJt8+Ax9iYQWDNt7KwfHE0rHXtRqItVrX577dcw
D7lGTpjouXUd2lsxnIAR6fGjr3/l9B4Q687RNXrv6qLV+TjoMXTG2lmXnKndUfnYGyyYT8ToXXuX
1mJRyQPBhlWSEEUISjABzRqKzrKd+qNthwsbVXEYueWTpdGeRUGUOcACCSzPZ/BhdhuH3FUOoRYg
qnBXpUOpTC8TacSlmnXgklKsCN5qP8r8aoaPOEV6ZTJgybfi/7xzvuzRt8ICOqeLYlW/jAZJVgfb
wU8m3kqnYVR1iRXOGpgRsB+CpH4y6HLbh8bNmffLwoiWpnrt/ENZ/LMJe3qXUr0OfAC8WnpU4z3J
F7bPDCBa2z51SPOWimpX8KTEIZcN3rd0+jRJysQ8TMoAkPk79dPaN6EMbVq+WXus+aH/aPJSUr1L
oFuQKUZAzwWlPPJJsJvtuV7n4gzTZpuuk7DeuSUmCFRNuMu4OrUlMr7YuuZESOUnx6hj6ycDRI80
rmltEvzhuU2ZJvzwXi7o8FHx6VzrkruemWC5ISPuozV6nB2Ko7Uu/hwFnnZSC48xP+wzvpEHfHDq
AXRQNBfJVLuqi6XDelyl9xsbh7npbPIUIc16H+xnI3pVzcvUYuv41/XfBd+JgXl+SKZ/vfUIune4
fquaLrCg+sCrSaX1NPBXaOg7XSquiKKNWVSYXgk49R6zRBy1RfnaMHfVmck1WA88wIlQWgFrEhBW
JUYqPEjYxzIU3LoneJwvNfQAhvaO/m8GNrNvbwUQ0tZfumrf9wd2veLI2LpMZntsDCOIPN+iGCEh
YOJ/0JtXDSBkyxDZSO+uEaBVUA2V2yLa6cEhij7QBUKMZ6Z4q5nmFXB+8jJZNGYKNCFkAm2tvTr/
jGT/3NrdRTO9TQ8bFXwshAdCA2dZrup5TXq5HnBmSP3DKQLmPzhbCGRg/jNDsqr6Xvm4tb03LUeD
KH1oZxP5+v67ogS2x7+gGV6caBWNtwH91kNDUt67SaaqgV/tO/8G92LpO2fASCx/tcxgnoXnL1Df
HamDoZWMVO37JAaGqBPh64Hm9tefL+f5W98G9bnG8uBa7Yfs8K5BncLrvrUrua5HuTPYkQ1r8p8F
LLz1h43QBPwc7RhmHLVW2OjL1oJVoTUnYxS7svV2gfB5o7Rd54gbSjVELLAJ0b6R2zReeWx/g6SQ
fQ56yIUVFvdRpCStfOQN/rDilHM3NV27ERCvaK2S6r3wrjAg6EwXomSeJAwgzswWBgdyFQthcnNR
s8t5wGsWRxiwU4iDIcVyZb6J+McuL1I+ygr1qYkbE2h3ey16LOR5XL/3KbOm6aUysT5WJ/aRHr26
2QwebhOUdsLbaCynQT8hfRwjPLJe/8uUjzMZQ25AJIUH3Xew/6Smx8Jhhg5xdaOSPfhOsNdChIzY
j486ST1QDgCdx4gHvimuBHiPcqr+KaLjAsZBUlEp0LSJ/KzVVy8dv6X0wCuih4svnhQyDtYq1DJK
SYU9Gu9qJ9H0y11Ft25EOSDvtT7waLfrATnZqDnmonPdIaK+mOF9ogLwbkqng12CMHPak529hvMn
HmJsNT9NIl2pzk1icY9QqnEkNct0jCC/Us8Zot2Z3B98K81NCxJsNNVpcG45TVXrLT2aY4dpCZBx
xJ74WBFRDV77ZB/XO8url0N8DML+o5qRMwYkh289OGUEP9lUgYMCTdvl6TdW1XT16a8zskJmBC3R
9fikuuAhBHHmVBNPQvMtcBcJz0wBu6f+S4x2kXnmnvp3Gzrb0qk2A4awBkim0HElOJJWTz3NVCOW
Yyyj7BjV7w7UAIs0SmBWuDzlAk4FjtvSKzCjYG+QvvbZ9NFZITR6HuYhsbOj9EBe92wHw5FE8dEk
4jckDIRMe1EiRHYM8phdoX0r6rprlXAhQ2PMVz3DDYhMdv0bIE6OjbV2StBUBZ5KTP2DHf2WKH8+
xD5L/3OzeId0sOR+UWDF9RC2CWidnOgELnBqzVUiyM6j28/VXzTRWMuzXSxayhZ7FzZA2pYmCcKh
j/coLH53G9TWFBkgMcyzlbnJNU4v5NY5wGRQtpHh6PniTU3x2CTzl8YfTTmFBTerMGgnT26JSp3+
llTMYs49dc/WpO+ilNVFRPixeUfATszoYMGPqtGoyfZ9Yod9Eh7I22JrJgY1WIp5P0QFQ3XEv6bZ
+BVIS83x+dFlljIxKFf8i5l+t6w5BrqUhAt9w12IUeJC529bfhZIITUDVRMklQ3crYr2TgUQa3xU
rEyo3fsI4JyRiOJvOSZnZN4lSk2nn1JipmOUHIpaX7gTnCacIcEpDf/NPuSpgIV006g1I2Kg5PDK
YB1OeATGVdfvC+t56P5SnlFZnpnbjHwXDYkw5Gm74+aEWZQnxqmtB0zZA3L5eszWrfkDieBJtQdd
27u82eVYLWwQJFVCjB35PAErFuYwmvkqCyYb9dVkmBC+tPJkBFQt1U3LEOUGmKGA4hlqW/1ynMnl
CpRDtPbkV5SdCHYSjev1rVVcR58R7E1yqyiH7z64DSFg0AaQ8K/IvlMuLRsVFka/AhMVQmsrmWqc
RU5soD8M8NkppgbsgHm3mYgmxXFKJu8cgEOz6n9TB7gk7DZNejD0vVsQR5/F22zjwTk3vFcTNXpI
IJ/uc3GI/NMICBR3brcaSVV6DJ66aiWKesHCsGUcvhi2cRD5J9cfNVKM+FbmJtFG9dS47dqSxM8o
PrzxuWow6+HhrpigiorQKtN7/OcdhHiBBYoSpntvk7sHxM9hJG5ghLNhIsF5WNhTtkrGaDULJNy9
Ivvq6lMxi2LNzkLWTL91G37MYxgfzhyr+vOmk4cQ7DEaCMqNFzzbzaENdmzA7Ptrn1zxSXXGaijv
MZ4yg9iVbL5xDT7lNlVXzlXms9YwOzUmYG+ICdouz1dNe/MwP1b4zr1L33I3viODL+Qwrh3ClkOp
b8dOHZ1motFlpcY04D1w91l5SXMsaKfWOhnYuabyVOIjbMKLM20S/ahD2MqXw2zfpQorGCy4hbnT
JHEGz1xONu9yDCQGYwJLnKFfsq9wHTYHBcm9eLjRNQWo4gW/uffJhoplWoqNx/efP5w8WWr90eyD
U6W2lXMvMRwp9NxswlMZuB92/eI0w7nkPYlKMH1t/t6aj6q6j45x8Ir8GvvjQVn0QBkDvoRaVJp/
evpmCPmJC4s3wdrKydgIXWyGsT+AzORRHdHpY9VtGzX+5fQlKc5+DeOCXi+ZXIsFwBNiRUEJd5R0
NucPPMA8wyOBzRLkpcr1RY3nbKgZcbk/lWJzjBrwgO2bDIiA+6b8D+V8dR7VNci6moGbf7CH9Az7
NLB+ff97mmsw+e35r3aPiGhcrFrejHJr+hdqtt9+2oRMR0qyxn3xOSR/3uxn87g73kPAUTPu0t/F
UIfs2wghuQueQ1h0wfvI2ebgVuisSzzrMBi7pvaI15JYmtscEt3cx+Zf3gfXoSLSEK3GmP86jo+9
E74oZLyASIFGc6RqVNvPANZro9RqSi5GsQcW6TnkhB4yW0RMeftNGP14OInzP2tUmwwSGXXgJe3i
c1TxQOBbEvZ4NZRx7rkRXQFNVTIczIIVq34pB36y5ppl0TbGsW+GDPLh5I/W2U1DKkgw4OI6hDVF
abwKWzyNDzzT62KSxyj7Ez1o6tyAL/bjGnwP5UTqGM97+PCte2v9+L6+NUitm168SlFwZ5RxCF6A
bEmSb2pmXhOWfhdwcQCrOaO21kiVWUWy9MzDDC/NoUS4PVCPtUmKNr8hFxX1wSqfGwaX/A6Mrthg
0K8C69rEz1l5srwDpDqmWTI6JenKqS+2g+Z1znC2DPs0gktP2GI3YzM9fAxn3Zx/ya/3pkOdvazR
NySjV0cjOcqOI19CJ0eaqPMz4REHgUIInx4vGDaTcrlqMGwls7vK5FMDVYY4jG9BwHXz/D+QiAE1
NlVYFem/A6pc4XrQOzukU4ENPx3Jbw7AMccZkGnjdKhCRgEdCzUWkxIgFkt9nUQNtl3VP0cF4mZr
MO2Kyos9CEjhTfPEIkMuJVSC0BJfdjvt3TY4SwvNH7cbN0JGspapsK8Ni9HMPaLsNa6dQszNypcG
ASinE+g4tPAV3vjfRaJ7tzHxiR6NW5uhk5FlayNP1NbK8/gQTQPY4BiqQPDkFJByozg4GsQVCNmt
lNKixeRAsskizm59wOhWgGUJGaR1niZfw8FVG1+3o58CAKJmB1s7SH0CR1HADE/t9A6dPUu2ovC2
AXlXM9Nx1xKxi4cBQWrq+I/zjRurcVt5BupwAHvLb70jmICKSsM7kdxrV4YHc7DhGSvwebKD6YhJ
otvoWGqhZ2At8CB3ZTAcZpnXo9/qsKzXGS2fQYPfVakLct68yBK7Ws+J1Bac+0Ixhw5MYm9YVa/Z
nCpzR1hBNsou8+Wla8zeesYwYrw53KTBjLKw/A9bdmDUZY2PHRd3YDoHz+L8J4dYFzSaLtvbn1iz
RSHOMg09Z9WdXflzlmIqYJ0YKHld3LzhldwMjb9NpLOCu84gg450IDxteToqa1B9147RMQublMGn
HDV7K23zU6rM4RKM6mANMcB4Z58lOXnB7sUgUKN1auXXztUe7O61bslgmHmFoX3MGRAtDLMwh61r
54xFAiew9YUXO2hb1AtiV9AuCKJylTPsrFz510DRh8w2SW6fZAhxEIdOriPj6/x+mQ15x6Xcb6oa
AgzbdT46Ze3K+sEI5qkUVJ5OkL5byl6JwVlp+XSL83NjQv5kzG0Yf+NI+qi0dp1y1hY3dcgIQlQ3
1VxHC+/pkCwqbb4BnW+DOljPs2NLI4zXn4litY79Dv8u8BcxXbzEWHrqL4F/McSafo7ZUHMaC1KF
HosilG28JYBGQOdgRjbWNV+C/x/zz0Z+LWSn0DD/y4QVBBpIHP+FqstyzjvTvXdOSOs5TLGkHPPe
Wr35BpEIQmSETKEpaBFWy4RPj81urdXp0tCUoBgnU43C82TPAakmr5d9ZS8Q0KL22DRbob1DoiZY
6jqbybxG2JzJdjgnu4kI2E6MJQw+9d+pyzY9yZlY+x78fzI+u2JYNExKR87vUv0qjNZSfkQ5BruU
pnxuPtbSSgldnXSdcSvGFWV+z42OPfRYhuiIsEslOMKF+ENpsOujjxQfQaUIscKVrsWApwJARIgj
/UzMl9a+MgXaRH7+XLLhqS3wPZP7w9vK874mybIvmh+RvybTbQpPXcLc0+lRz7EZaQQfmhQcyrQI
in4humDTVCcyRV9+fugL+oxa32Yx7usyyn4j3Ncpz6fwIXw37yWztzx4N5N7Zhn4PiKXJ8Pd2i1k
MMPcxWN9bOE+4oMp+y/pfdXDrrF/SvunYGyZY1bHzq4N1SbkHsYyVqcWt3iIG0MsyC4uB0fuIzzx
JU5hI/i1spxNThAy0fVHRX4TZ7pQdxYRIJdSPfpAmsZ7xH/ch1QJaHh18oj9uyVTGnQL+7R2yrv2
UabhHwFWOrTgnldDiYsVna3yMZmacF1aMpeKOdMceyuIpwIxjMgx2gYNCrLSmN4mfq4u9HcPpmHb
v2kaZ1Midq44lXGxqsh7anpJhNq2vicwOGz/WCloBW32RxEGEJLJqrXwixf8gk8Z6mtvXwYyiT5e
FnYLGCjI9hxfSSG6YctaNpX9xZ6vbpEjJaasb2p5aMbmZHPCs/jkEaLyGDRsYex4H07VsU3qUPb/
plRwNinScEBzdLUpi53EADHgerf6llRBu8oocjkiNykaqkEJ4uFDQ7aYlyDcOqFtEqkfkxBeVu4u
Cw3LeYvOzgbofEGIcEE6ZZEG68Z/69uiWlq2IsVEdAGCHOX7BJydFtZRzzKqqTu89HfEUGdVv6YO
cGu2Gz7mN6PXbh3BFtbTIxd0SOwP5rQhAkJoNMtc2MteJ9ER4o1MeOMYbCArEaQzi+gr7/Fa4O2G
jeI2gqFv2cdI/E2O7Q0ftdbqLtHWnAgRv7FeWy+mRwUfq3swWzprgNCywiVSy5A9U+RtO4SMgPUw
jChCkJ++gSmC8EYFRCsC5Gzjfu4dqujeRd/3dqGyHqwl27qZxlKn+iULslMU5vs60A6DjpQ+1Ne4
te6lm5OeId++IP46rnjiCICVWAS5PYivSvjgGZgFc1vYMRp9sPfitltIzLUHn+wJmwow2i8b8vxf
HT5jIpaFc3Tbatw3BjpoNoAhTqwnAwtCUeavjZgeA+CyIgQGr0O5w+yyG6dhZ9aYAvQIHblLw0vF
9MeRgFd09JTB/KplvzFHgYQfNhMZgK5DzJwzfVNCJ9QDA3WhQYBB3TtZjn+koUOZ3rRQPzizO61D
xOZb0mNyEQZbIjQs2Sq2GU1lCJHoXB5XVJZm+7iUb4Py/2U53AyttnBMoQh0rFsBVeNbQYciln87
rLDw2GsScDaNafbttBAXzYK8jsuhlZKqFyNIvr7XABhZxhPMqk3tWa+pYtpXJiCzrZqJK6YKs547
uZytc40L1DLVO7mfdM1ZRa2qTmQquyWbTb6NZlxZRXivLfvSwXnNUlD7QzNGtyHQvFOQ+Ma7kTFC
ZYFAudCCmIVBU0HKlx19ncsEwAKjtRuqEK0a2hIA0EWuZfiVy+pl6EcqRGVtlTR3rMDcZR7yR58j
tEeyRY33/Pw+Tg2PK/VP9Y8/nxRBXk7aBqLEcarHR1g6+APA6+biM6wHmDHavrYZYJC3/ZATSWkb
z2edYRaJzWdN1Tu/fQcW+SQ6udKjzxiKjQ1ysBwxv6RPkNmlSk5Dp+imCLenpBqZLg3UNaG9rrKD
T5S20Ket4/AXO9jSw3zNT1eSCbxhHxyHI/TbVarw8TOO9diaEVu3Iv5th+ci2YCKDd3v3IVVz6Hh
bzN/kyfgv+qLof+IEqEutFetes07jIohwckhW/UUDWXTHuvUPw6CyQVMkyhyyea+9bbYVgVX5zhX
5ayQ1LZJfcfw/9TNGwync+sQ1Lh26oFpdaGX/0Y+ZkorXPDcxrrHcfLO7kyMpIA6Ll5/4I1dd8Fx
4tVjzVYWbK2UH2z1UuBHYIn6UkOMioKtTN9G6y3NqLL2JTplNDxn4ZckjINPIG0eVV7vrQ7cjv0c
6py6a4oPdof02XHWUVI0bhPfeZ39mxM180vuMxUU+Ge0yFvOhBfUrqJhlYki6eEeDE+i8+WYGrNV
5so9zD1e10vjOVBftL10U9bd1Z9h9/Dra8pM1cLg6/vOoQZXLZjklVF5BR92av2GPkcxXDCSn0kW
ZyNxf9LO+DSo7KNE2w6+9UlhBrY8yj5gRY7LPmH1qAd0FG1tb0f6Wfj2PyuihUFvfcqd7D0wChhj
gP8ra2Q6TxzJdAU1Ma4Vxt5yQ5IQnFWfYrzQMQeD5s1Hk6kq23ZS42WcZLfACYGxIh9Y+UxEe6Ps
jB5XdVdJQrJI613qDTfp96C+29dpoHEcivfS0VdyHK9ejxm8Zj0F7xKbbNCgmDcUuz5qQzR3MkN1
k+GyAxFhDTpz+rJ47Vlvgj5Fk6LRuLYxRbeOfZ1rseyhCPjVuyZwmWTlWzAjxbNgfIdPs/dzD9lx
xq3CuSShh34GoI6eJ2leE6M6iZBsb8bH7KYBfmTNu9ZSW2can/lYrZMguLg6DN7O32lYvTEHdMT9
+l3ABr4YaxfoalxoAFHhFNVxucddsm1CEDIZO8OZyzwlgJjjOMbQZBF6gfof25e6mheJOZsxYlAa
j+9+BX1xdL74GfaIexiUEv0k7PIU6/FaYwVNa+mvnN7csqFkotpsYr8HIYdezI258DTrtwkQ6qDo
w8HcGexlDZE+VZqctdxfN3UEBanMt1ZZvrRmddRysEbg6pTUUHiINXlGeXSm7E0O7bJpAegHkDOr
cpGFDVWFADqQnPqg/isjwSrWYatSaM6Ez49qGjcl7KMMVR1mJ7MqfQdNb1tCoR4CXNBk1j46vVIb
DiOXUHLEgo7iWjfdzRXFSbIdkF4DJ43eVktbL+4atvPe5MfTNCtdt3dWVK2jIZ0J8v9cK9kV3Pnw
Ms8hq1M9Q+xCCKW2Ey8jzT13Q/1jyezsE9TQvOBKfgbHFfZGGUPcZPDaceixIWbtmQgYwr37OV2e
Kn9qjVjK8H9EkHs1Cy+ZSzal1xRO5/7bNV2SCW62ptlgR2R5YJnvqupJJMKTfZaJztyOuLsfG9cp
L8lcZueQ0yFJk2M+54FGTNNDBdM2iB9GWs0K2NLX5CHAVWyDsR8crAq+2DaaulVGeMZz8CwyD7qr
ug+peRJgqpPRv8QE6ETcPtfmuCr16FmfsCw5Jijl0TvO7u6+Zf6a5c95SPCrwqbtFt8KlRMwzSE1
+YG5+bmmSX5qqnI5dWmx0CBZA7qQ0Cs4vzCyj8jQ6bs0EwZNHHoynS1c7cY2Cto9eDQdzl0flTDy
klWY+4ewwgTr5oKld9o2lea+Z07f+9pRZ2lQ27ufapTXfqxeC1AvfQb/ES+wjOtvvVQSpmYLSim7
Fg2KENSfwKUEq+XetYoXDWw4XFNo8fSLkGsNxp6akOukgKANmnUw5akLDQ7kMIbQWy/S2sMK5xzG
YbwXjouOGCN5WRiHLNYYd9g29GI2COdHbJ4ruy1+e2CsjLw2wGcR0ubTLTsRvlhNWXYdTIiPyr5O
frMbMv/LqFmvxmZCXRiswXBJ5bSpuJkdiTcbNo4eXGpl77wUan/e44QJlb8K+MpZJrZg89scpNOZ
j1l7T/fQ9s21xJLmVy5gMn3nC/gpZTtbN1N2UmXh8IlLe5lCEq7BQmPPvgjLeDWZrGZ5wZQRlysb
0QL51DTuPsnUT52Oq9YpDxxc68msWPnIyj9iHYkqJ/Ac1ICmigQ22dk+FjCFdgLkpmFvULalNmLx
MR7HTYBVEFORZKunSvVNVdtrQ24VAH76v0myECXydpIhe2YdsHnGE2gWEmBtikKVQ5ksxQ5GuRv/
AUUEJ6Td8ugLkj2n54nUF0mvdiW0kSEiHMf+Yk3Oxu/Assbc9M9R/KxEv5v3t6FsLf+X1higNZZJ
eKtf9ZW5SAZEYuM9YPJjWC8NVsPhgoDGHw1GOv8nynuqfubYRZLR1yB5dQNYRyZi7cMB3AXsjtPO
5LfcpsFXqe6SmH8msQD0+WIU7aIjOzJmH1b514WXcFzbJoaDj15hgttXiGISjhGxlyr61zC9zE8A
NJ8YpRd4Korm09N+0vbNLMonGlXb+eVNY5Q7LWx5FPJq8abFsxMMo5drXUv7t8Xp399CFwv+yEJV
/REY70q+OP1HaP+zZXtoDH57yo4Ua8XE+6lCcGVvmFL6+BYPzhq2FS4HGq2E5cbg1Vz9x8rvEz8L
T24y3GSCRTWi1Z9j/0tWn20BdzxjPMgBQNdQN29TcnTFawSvpjfePCJFFT6rv470Zv83GCwyC7h6
g1uofUzuKe6uJvVGeBnGdBmXip1V9lLOLhyHwSsWb5i8pcCqPVU8uAwenctochYdOjq+vmLEy6s1
wj6hKpOefh3LmfCRrcbiuTOMRcUUDOKOwk5kS1xreOtxGHkRp8rG6T5KHJes4lza8NiEuI/hwWQv
BmZB0RFPmtdRa1/luIHr1AHZEsxHMy2H4QnqDrm8x1FFjp2hpoVH/KPkgx2nNw83LmugFiNbyv2C
PS2q5nE/hlRSidm9hE4IOnYG53N8oEWLfyU+mrBwVx6LfOxI/Fi+xEnD0rnk0MiTiuc5IPR3hkr0
PSkLDWecTmP0ayTZhmV1oX9OFYW9NrUbx3qLwz8HTlOQHEP+PRNNoe//EVFDF3S3sc0gjT/V1yCV
v038JILiLzB/mooERLuf+rWuXW0K5n6gMMVwqHq2PgX/IGDoCR6CZtgkoEA856tsPt0uAXKGEOkK
nMfMMWDSM3u2LHvjie4jLQmEoivY0FhyMrT9tc0h8lf9Iaw/afBytuqOn64BD8X8CekbOTkWUjyU
Q9OA25blAECLYeCXG+WBi5DFTWHsrxv/jgPwnkft5+iQ5uPFi7r+y/Hpti0IshIfp9f3pyb2nsZw
wHPClPsaj7Qez0KxEiY+RhPAs2ndcYBWFKlBuwtYNy3Fucfbbx5Cnjfm3wjf68hgwOo0O29wYad8
hxhLoNNttdDl2M2xRjBcb3HF72sXXRjjnMY+Oe5oTbvXKMXhzJOMDhOf5Nh+sARkYbAOMJb+Snju
W80jLpsXA0krNF+ShuBTvo2s5yBsmes7y56RXJmFDw/lWrodbx2Sdg8s4pWznDEb1FdYNW78yGxa
OogndKK9sU3HP7eJXohT7pBun2x0EegVRD8fZSGpKgjl62cjME5AhvnQt3nB57KN2YM5goYFyaGT
MoINbnxV+CXSjgSePBIdwiQgFlpHdFsfEN6GL4d1JeofaSnN+BqDYCO49iYf9wtLDvbJlJD46z9w
MBwL3b+FfNO1jLelNx71rrmAl9/3dr23IXrVEU9cCKsTo2UPn19QVXqHtIVxMLHddltWrKyNH4Vi
S8FOZ3SZ05/aPeNc0jF69G9g425bfrc5n42zJjlh+XCr8n/h6C+UHFb/sXRezZEiaRT9RUQkHl5V
3hup5F4ImRaQJN7z6/cwsQ+zO93TLVMqMj9z77mDlZMU8jAh/GYmJnrFCa0dgQ3Z3bPAAt2aBwnM
yaq++vEixENilnXSKypCAUCfBtToHi6YloxTrkyOurtxwa/FL8kUH2UYrSKfqbF5siFHOdFnhDGk
mB845W9rhPuxf2yDT6ZUBH2qgWeXVFyrJBKn7Tmzoo1Te09xSTwYvAPejZHxbWgnRws2Hjm6xZvP
GE3k11Fw7w9vbrPGWN2FzxELdYfVWBYsR3TKD2WY/i4XI8ogkY6zNs6r6SwbQfT8UStpk9dRYg87
OeUEXdbBtFRCxAveHVQRmQnRtraUu7ek4k3gAWawnJRABYuhdyeAGzqtjT8NgR18maLgvd7Fy05U
9pfyy2Qb9hPb6hbqT9cU0ZJOzsETgfK7apwYP34lX4Ti4tWrUe38uigYmSpC6QG5LJJ0MJ5KSUXo
itpe6kmeAyj3bX6QSXFkK9Ud2J+QLuOB3nYUBk/TNeYsLJFtRGSF29zzmk1sBeG2ouw94PUbPosi
QIDrbqsO3K4dNMOHDLvmiOoZ/kILDQNMPOeDI+KzrWwfoS4nfCXkiNTP8lGpaBDHplT+Dn2YrRp+
0oeO14eFZA2lTja8WyJwFjo2jmU/jT2WTjTSLMt+C6TQyyDpEL16NJfjRHMhfd79MPW+h66qHmYt
8d+FQKWiQPyAAOc+GUfrnrnRY5JQo0KNK880PWKFwhGk9pAR+mq4ivOkZTMfNuEGTyEXk0p1ClC/
2Nldph0wLJv4/FwMqGU6w5M9hpO1/IPPznAxjSdM12Z+0YxZQ8KsAYxf1R1apvfMIXEt266b7Iee
FYJjI+cIY5zPIgzys+Z47SXOqHIje+pOpuY5W8cwgMG1GSgxza6/iOVG6G7n3oJszJ6KnGu1Cgd4
Jy6kzGNIYluKU5SnbCqc5GMqabXxQ+p4sPnRTj4JmooNHmsPxFPbqLep/Wr8VyUQjyd4dgD4Elvg
/gO9Hvsq2UcaUhoxxtDVpv/+F89ZszHhLazatKTmCkOzupdpO/AAopaOCsZ2kFtCxeCNm1Srg3rt
9LyyrnCjpV8ArRwY8yLZZ/nvZBWBJSMwXd3X21+rmAiRzGtbv+BsK8nNImHXsDpz2TYwKaX00ArK
iEbdrfZOCHrIZ3a69hRuoIxikTUPevBibAamj7UgxUaPblVt4g1NPPd98tv+UCrcGR1jp1s4YdsV
xZzm4xJgZvgsBzQu0JVBbAQAvhavd0JM5UeKxe0gw8rbFlUT856InScmudWG14rBuI7hMhxrd2WO
ptrHrhkviW9B4JUZAW0R9P6iYC0WmIpm3dfzTd8Eb2ZFZs2UTV+C+d7NkabMN6Ow+2vC7H6r1ywE
60Lrt81E1HnoRSjgFQ2+E1vOrh+sLZ2LC1E5QVUnmc5LEcndTPw/+06dAHKtm0NZeWhLdOVZP0Xv
ix/h+xHlGpA9o+JmYdLH+mFixMvmuOUYCDmSwhH1VjoNOJMMor4sNxEXrfSDpQhgzGMdbbZhiqZS
68mG5hss9hogw2cjkNgfJzxfGcsRHittGRRxg2kbbdigAXe37DIno7DMXmrNQ/huMVYVGch6Cp74
Izeq8UjDShkTax3tOKPYtmgHalXlrwAlO3eSaqiiWQazgogHLV4SqgDAPJXwCmnRVm4CMVyGHGqj
7JhBJSCqKgcMuV479ofra2If604AKGFgmTBUguvdBizlElGz43jProMhulWUGv120srqriKlk4pV
uGtbH/RfrBszgMYViKSTXJBGhNXtr2Bjh+9cYaiJsVoeGETFjywvZheRNw4v5ElnS9EFeLuSEkBF
iaz5yVKJdwkzwvLMuG3g1HmoHUPa4DGWKHgqQ7OQdTj2Xklvdjvo74wQmX64Gb412YSf8egZnyZQ
21VESQrZj5UGK2NQVnYwSiROgfHqKMYPujudkgzFXx5W8reehh8vTxGmCqUgmgRq75hMlnOkfcgH
5ACsCV0BO02jwNZiRq246a4zBxgUCBuIgOZx9t9CkwGi0VjUrpXuV8c4VO5R60lOG0LmJVSS/o1g
thDwAZIFzpem/S1H1T9jk3Rfux6C8tSNaLhrv9l6XdAe8OyNPcIzPBKZDNEKa4PtnwpfLz5saCQB
u6saw4kVY4AyO5zObKlo5vAXh+ZA8VQmpYZ8DOOatsEVMXffLafSZOdvIoQ9m/fTnH0rlDv9I735
jfwifIaQzNxv9C8G6mWN6BHr1UUwmw7Vc8ax3AXCXRAoNOrf5Ku5VrPKQ9GTAyFYg21GCIzU4uRb
O6swP+mzzaRe5Cb7bVTuiXi4PcqicT+6eLOHmjYQNZ/3WZUcxZZ42P2aG3+ZdjqxbAOabtQuOsG3
duk9JZBzyCfYMahYaRY/YtXvOqc6iOnb0ctlWKCCRIGDpk0PPw0cLyr/dFSCD+zPY1enUGbFN35h
k3BV95c4p4wN0PzARIuDZZJBvaAQphQ1CpN0T4aCSfvJ7Oqq/H+9vlbWa1cL7J8mfltNz86lX8ya
QsTwMtr6DJXsftwYk1ja6qb7FIwE3yFHi0mBda2ryU6gjN8mAyllhN659PblNOfMxTUA5xpSCHh6
AlYmFL6ZWuiOgce4vU3Ey0GvYCjc2OHSh7OSnCSIi8q2/3JJe4I+J/+K/LVlgvJxX0V1Yv1lJNhq
cRMb1meR/LpsrtroVwv/VUEwr8CetPSeVzvpMbpjAh/lCyu7hPk3DJLZU0c7Mafb2tGfrd+M6EOU
kJf2HgsijX+m/jCVX6RrzRhRM7tYxMZ0c0RE89n7e9m9VVP6yvl7jK3pyR5Zbb82M2VCOzbpS2u9
ueKdROoZzhCEh6pazhpqIZmYTh86lVyMXFqW7NO/dIb1AVBC4zlhyxDTTlXVUaqjkUCTNbfDNO2n
qN6haNkaNJ6697AdVpeEsMIhHN6AiCwsec/kvQw+WuM1aggzhffYPoyOLdJrH0N0pzgswnbreckp
5IuqABAaOCRGF2jHzSl/DPS3g/HXQt8ZI+RnEU3b0g+OAwOYmCCostZv4IHX3C0ryyNDIEalvq2q
QztCkR82gqJDkMSaz0vqkWbcferTA3yKutv47lordmn6h7aSib5xVy6aUGOnxDqvbilBxGV1Ngx7
UbLoChO4ye5NJFedM51359pgIRUntL/Bq4vmmToaf15ofkRTeMWewZsdNgqenRThKLhKHF8R/mi6
TTXXvCL/0iZUBE3fQjjvDnBhlKIYyV0+pCsRgQ/dh5ffFeTWAHqsG5r7PrbwuAPC8bKl4w0oGWKK
eLhs0TshNzjAo4VW8A3WgBQ8/Lhu9kEDigqH4DLP2Xk5BHsdNj3TtYVjMu5i0Ch7nbNV025dVgFt
DPiP9NeivThl7i0jtz9wDT1VNql+5fAglQIq4qkoBHaLb9a0q6a0D05Kz9qZKw7koXzpGtYAZ8C6
W9kg7oLf2LTnGMAgxdEiKJNXw2gfndoP6A78/CeO6w8/0VZ4AFjKugs5C/ZhNTxUUJB4sGH5gzkP
h7PsMPBaL1r5rtpDUF+yfguFTAMGw0wMFkR51PE8ZLssOqbuMUzWqf6sip5MP5ABWfGRUhIguLJP
Hvta420YaNGIofk2jWuUHX22At1t0Gd3i9flO7u1/G0QvgX+lchIL73rOe8gNugaa8dYBqy6c3db
NO2GnTRQjfRgEokbBhNxwTMdt0Nk1jKAaaxiHWk4eoqElgEhqc4UK9B97iUmAUHybCfP1oDpq3gJ
rLtWMS8w/qVMyVMcSTq7mIgb3C1ewMLPf6w2Xgr/uVCEbMQPDaN/CTSle0h+j2fL6h6Z8YKU4qn0
nw3rPv9XKR9W8WKajBS6h5Y8///fKFsNUkFb/vjwbPCRI/lIhuf5bzjdw8Beye8Ros5Htvm7fGQu
OcnAYABEN8zMEL4+M/1DQoi9vrqExq2gX+RZ5adBEUrkAJx0Ix2ASMHiCNqr8ogDafFvLayCUYfr
VPexlScXIPmgm3yM/JoH49XJEAiTtYCoAHYJz3z8L0WOaXZ8FIc3IWHBo6OtNYV+0nvUSc4mOcVz
rWFqj7U5zuga808neu2jR6PucAnhasNhfO6NBnEUAFXEDhlO0HIiPpLWvbPC59Sftp5w4aEM5yR9
K0twaaHLGJOKrWqHfZAAMY4YqHu9+K4Nh16qJeclMepXyUEmaWZV7V/GOF6WNptDE5/3n9T+7I4G
I4pwSqkNq1evfxvmMJmM7N06xjg3nCFhb4uelXkWo/c3/kWIF7DluWy9UaQgJO9cPGDklu9ywAwh
RmpbemQ7IVxDugz5N+Sp5sAMsDEwKlyicoN6jLx+SIHE5TDB2HgvLcLZiH66yI6UkPLd9uJ3NZSg
bf1FVOQ4tjKihPhvORtz14JY0ZDSGPLr4Ohj1prWMudxX5f2UP+X2WC/WA5THbCOcPFqK97w4mYr
JInjs61pBZNt3L2sW4ZtX/QffTfzRwR5i6zNx6fktXrj3tafUdKvA5SlJPUSEN+zGRH4NOQEyMMj
hSAg4BYu6dSAHOdahkSsbUI+LY0QDBbXaYkXxrw4hUj3Rpk8dJ1ysWhKf4Mt7NtsOpZZlt54yykt
u72arFPu48zoR52AjVm93pE3k7oHt7v6zmuYhwiYFYrbyKeR0homlnb+OYC/taIPHw+GrPsnTaM1
sFmDsuqANpNgyxjAAUHVFt69ZvU///jsPwtjKuFqSfXTNC9Gh1gt7OeYux2eoUWd6e9TrD1n7clQ
8od1p+n+GXJiIKFpp1KXsDDlvkUmHdNxjl3+w32B1lasMlyf4+QtU4NIYIRiHa6oJuStasYrdlNP
tk8GjW6/Nr3L9z+hr7GQJDP8qMZZLrcJZ0ETE1wn/qdmfyUSXIVEznJwxddvpSAjnZs1KXD+VMHC
0LRDLaoFl9/K8685fvPeBU3Yvcyf05a3JmW5JOE2mIWPSzS0iWSgqK9yTa3s2AXW+ZxRcIUYN7Ly
PNDUm9NfOSeN4kTWUtz/cJMxmUpdZz5tPQlQIjZgSa3Wz56eE9w8wSovdcJfPA3TicooT+yBEeTE
3+hMdIJI5k+Z99AwgGtKpGAMYi5s96EbhYZMqCbPVdf/GI7jmv2T2T6ciqXLmtwKLXTaI9CaDy84
Mi9Z6j1sFh3aRnoILeg4SGkZr/SKkCaMWMll9FmATfgHJ2xpaGm9s8e+qxvIDWV65pTrnrVKKqIN
qnEsV/qq96ZNH0rogBVjDg83N/EnmMB4xRehfXM7n5kflTuu8MqZoXcoGzSCfyBcw1CLbhAv65Ia
rmdFi0Vd9A+ilDR3fNJi+ATIZsqR2R1S3hzFfRvpl8Kl1Ah6gH8NQ5GjNaBzr7e0ypvC/C39W1mV
q4ZGrgAa18EdMauPUteXc6Kdc7cAVsyaleqe+WegZmuNpr3G5dD/mX2xDyjPHBfQXDAuEwoIcm43
ymJV/sj1R5tz0VQvUdCv6wikQb2fPB76Hu2jTozA1CkiOsuRptbQ36za2ejdh1N/tqP97rLPH4w7
RcuqIviSgkhw58tD2QAR4GxhqRT50WpyroXc9fpHA8pDL+ARV3ebxJrII9U8fTcYUgAKjYioq1jc
Z6RiNk667A2WSKG9nO8Z7E12pvZqeFUh67oAVE34BjeONpHtpSBJc6vLo2ZEPy0+oK4gWQhhghUH
C9tpcMXCJ9zb/83l8EhHBLizkutnxujJ88+xq77sadwZCfQncr8dnyyTwlhGcXjqMW+7TN0LnI5W
Qes+Stjlcun2dHvGJDe2xpQ4SfFLNEioDQOmNOOavCfsr34NffJAGv9dOLD+ULG1kbUy+KbtbJZA
cNZgNZGzVjGY+qMRpreR2BATbBQJZfdJkdaU/ET9Y8Kvj97b5OC13VUZfgykZLTdY2ys44wYlHn0
3AdqIwLz0NTRqpP5Y+xcnIfMzxHE2cs6Ggg00YadnVvvfQkNcesL8zG5Ech7VK4Sq2ZKZlpibysg
7AHa0SkGP1SZKadJHa3LFoRL4V3Br7/nln+KPQgSXI+afsRF+hzXw7/JVQ8tMo4tn7Ri6tWCT9DG
K8CpvYFgoUbciruVridYNUxdgu7u1Tej3/skBrVyz7MXGO455hGYqMI686UdP8fA3veKzk4jYsrN
HkUAuxNwNnv0Xt941ANV+WoPqCwx58Y/kfwBsxWB8xAsUalMeLrie2kdVXfTcGj76XMm9fUY4tvq
0ofp4sWjWWNuuZi0YGtOjKrCZZVmq6DT9mO4D4NLzyVsB/sZJl3RNkJHjCiqbc79pptTbJpH75JK
JixQJ/PY0L0X3RvzG8THFvN82/jMaXXRVF5IWl+3hPM1XrGWXnlImC8Wb+VAlndoL2wahT5nnbwN
IfiSEJqDiyfHzSWUq4DKrUgWDGhGHTiuImQ3aeBm5LW0dGhQ+JtFcY/y4DB50aZEtdEN9SLBja9Y
UKQSQDwkBVBL5DWih62WMrszwXpyRLI28SIbaEYr1tHNvyQkGseut6FmzSLQf1PX/+CXWgpCEAVC
ssap18omLs4DPDDJf0y2j41H0y3YzdlkEokQh5KGUbCVl6r/RVRyg0ZgypdMpxVO/WpRpOrCoBE5
zXSYWKmGibPsy25n9JigDMNsv2rVQFTIrZ+qSohuCsBUiR3OoJVore/BdMmWmzaQo5C7mhJIWPPi
sr/h/VPVfEsdyjoG/W1Q7YoawgCe5yU2ZC5oAxmtzEHmlyP3NBonyZWpvjBsQa8ja3mVY8uFAGf8
hE59avrwX6rrBM6VHyIZv0pbQBJlhq6N05/HeGqALhOw/Izquj8k5iYP80VueXsPT2XNUrvnAI/c
D7ZHBpkY9YA92zOXmGiXI4Zlc5mBgppSlhpVikShWQokO7mEC53CRm7776igC0Xr2mEylY1GChPC
Ig3NDXbCxtjaXU7MgPkL3DdL3X+aJn/EeOuQSRlfCVbL6KVgwBXU1bqq3WukbZv61s24vsJfdbnH
KwXnILvHBsa5E44pCBWMTxtEcG+WDhQA5hVrCz10wOwzPglNelvGyzFfJ125d8dvAlLqIF00H5Bs
KPCZiyFlwDX/OzrUseMKEBnj6mzgKjaxeSKFR4tgoXD3sdtT4PR0RYkHJ7L/KNhkCCIZLHmNxHMV
ATLHJ9F9VPj6fe+rxaKUSH1BFtgTbjo/PsbtBQ5SjHhNgBqdYwYjWph9hPzOXZMlr9ufSU4HwP5W
SfAbjFjzrtsnWPpjW7FmTZ6c4qvA05BylgfhzdN/q9DgoBpf6JNFHd2IkrQXrZh+YhPBPt9WbF2S
UXBDjD9a5y/HbquPBAf03r+iDvZmuVOOg5AqWWQR3MqJZLpiJD9uwjsMYdcycPhl2orByB4F3oYG
IqphcpQ2alhKD0Mh17Vp7h0O9SkYuI8N9GqsqZNX0zE3ErZPQv3URSz3GVlJBgcJdjrT/mv0r6j9
yOKB+ZezyEJSkOw34erbNn044EyZB21HOjfl2L9xTswUsCH7xRh3IS/BdK3Tq+huHsYjP9tW0xuW
bhs0vLUvWN5G90bkWxkwFdsiVuRKR6SzNSViNcYjfswIqDjPxWsCRoBPdMC04ncUhRXXkDF1CzZS
HxqQT3peixgUFgP0N+WOG714SvpwrbJJR00BAceBFF1i/NdYji/7Fpssnt7tyOifkBKLU8I56grE
qvQFJAL/UE4Okn4Mwo6z0RrpA2W6VSA0m+xWq6Pb/0sNDP8Zl4xWfgveGckh05Mjv/MZ2uXH1IBT
a7FjdN4zMypSVl6Dyfw2SqSHlK1RDZ4r3trlBT7l0tNyMsTa8L2MuufRyTchkzm73eWEcZQ5mD7S
6ksuZtY3LCHUxhkefvdZD6Qn8NEFAD+Pe5Ax0rifyluW7hpTMOONaalsssJhKMdx/qR5KWBpRmGe
Yy1HHJhldAq9jVMMu3lT3SMv8KFHoMhejYN+L9u70NHNzUMnPYa6F0HezQjb+HLQpprq3SkkE1f7
M5yC9GJ6Q3kcLAc/JS+Vcs6S/GwG+4RUQVXUWmwq1sHoohtfLYg91m+0mIEpzsIjV4lrrBqnVTrE
C0lTwBwNiDunauo91S2xtaiMZnxbNQt2zWPRpmfRj7cirLZWqIPEsl8rzcsXpV2jlrcx7ExzdmOb
WmSxaO1eUVIXLh1qQKh1gy1fjvamLUHxxL2/LEBOqlF9sM8B+6vWYZIeWW9sQBfv24oYSIm+ogHJ
GvP6VgaIw2oavoPE+26itmdYNcfX9hVd8Hx6uUkHM51JvwLKgC1M1RFQvmEnRL3WAX4DdCrFpqW2
NSRdLEW4I/yjkXrrVLiUuMCNKw/sjTLnu656irNmO8hp3WmwGkKPVM7QbVGT4kLBS5TRNitSIReW
A5YTiJ2LtWP+/+GfHN8S5twNB62NR9KvqU/54H1srgW78woJDy5YgtqAWjA4SnAEZ2Ae3MHjSK1x
axmWhdyres7LCkUfeYAITTOW2y3nQ4DKJGq/BE1aQwKjFuLAJYVb5T9+wzcAu3bQYQqOxdEIYN50
pBFE+O28UeJeYMnLwKyv+FzQ27EXTKb31KCN9NGXeURXhldywHkjusvK5ggfBZGK0VsXklgXnZqS
yVBzM0hlxBRs5WzS6teuFNdxEGepSJSFqCeYppC+vvZKSoYkvlEyHzTJec3il4O7mbBglWG2YRAa
nhwDZN6YHy2j/8RVi+1FH3kUXHoshoEmV//7KGlUlW0kT13oXmMPi0YtT3rAn8OT4KnxKAEz2ggi
dZLgMlr2lk2H17ibis+ilyg+tF2lnwMbbgZtWiDmoY9yl2SfBEcTfcIqcGJ7abt/DkspmBqxeh+n
6dcP4gUqDJ4jmBoeuwu29Ou+iLdtSwjpUKpdIuxVqLBfuLpp0eOeq+y5p3BkhzZs5xV/o4KLx/JL
mBOxCNAd1VfMvX+PC5cvq7kltE2VDTPPbq513yJBqJylgmRjR77FhdaT+U4oafHmKvWmiWsdj2An
MsSoK2n+BOa9Jm2TSY98xYkULgw7vA0kfzHZkeewNjct5mA7A/BskLkWiWrNLmifoyV33HMS94s5
gcg3n0Nj29r449kc1oFCFvGbAx+2KaKTWW1ms/Eu52IFDQ7itAEtc97e69S0aQWw6yrikhh51Wie
MiTo7I6XJRV6V3S4JCu2VhNsFGJJUrkZGnMRlfEmnuQi6ujXMLVGfMlmdCPVDJ/rCafzMnFQxGGu
5dXAbgUlxq13JphV79CwnyKqKuhf6uQzN7pFNKTwDq4FGDCfkONKWWuiM87SR7NawE4KsLMZ7uxw
TWA/nPUKZCHVhVdyjkrQhiMkheR7rJgJNPUhAK5k0X8gtVyocTebhiaqn8rbydR+0iOaPRyaKRVt
n8PWhu5M5R+BJzK4y7Re2xTVsTW+/PGiOac8N67g8ABr3gvkpEa2r4NXWaDO2KnwAMPHCauFyboe
kLAOhMjPJi539x3TDHPerdZsJ0l30K2NYm3TX/JXUZdu6njttcyYckBxp55moBMHSxwMK71E+XsC
7tJ3XzoWnmLSjwUaMhbPp5wbxlWCtRBvnig6TP8FNdsLb5g+h1gBIyD8bGNn1XcyG0X998q9ioTM
DMAP1VrL75SEsY+RhhAoyurI/k6TS9ki0PhJxgdoTdRiJ2YSrXmKsW4Ias6As9lH0RDiuHcdB3fk
a25NgCCtVeFT+9P9duz5U5+k2TRZz+/SKiJgzwY+5/UJkzt+YTKFrJv6OIMiddiBVzu8OmH204Or
6wc6Bw6+6pagNg8luUSkihgseXXva8jolJBrGdlDxTeJF6F0VnmuP3VceLn8iLyPJv/z6JZUgbIR
ETSEnIpSx7C/RXnss8vILpVU1MH9c4nCw+HJ8qL/HsRHKY4y3s0hV2iAo+oSj+8h1zvBcQ39qQO2
TkTPNjJPXra5tMY1ZsPfa81owdyaqgJskhPgIcVoGUtOs47q5prPvsx2z24cqNoW5QxSDmiWziOq
QGwV2N9zSsxf23gPAF4Ty5UY0aJmRerUdOTDextgelXnvviN4aMTHUNhsvO7k1fu/AK81hWesJ1u
6CnQWJ8EGmlwR03x4hDVKqdzi98uJuRUpj4QB8blkFx8uHYpHq5T0u8j99rExFCmAKTZj1lc9HqI
zzh6MUdvM4GsqhSPEKBhLnwlcGIx9EEQExIEBtmjaS2mfbwX1aXsjSU3K+E8/pOTqbWNvtgJ3nou
66G4qWnPGWPmLt8iFiZgD74GyNB5TGRZNtHdY0VizR5Z/RCoA0YadgbXnlOngPTgqe/GwuaaOATP
gWoezxnwW/UFcMudgcVMSNAVURSZW0wfkfzUGPw09JDR/EU758C66Zb+VLqY2rR76a3q+g8Z5T4s
bi5h0W1gLWOfuEnrOR64Qsn91QWi3gXKXd2+4VFFfXCHGLeVdr3O4a/oh575lgQDxCOqMS/8rUkx
LsbZi0RBHMBcc8dHiR87fTN5eXL10TrqTe/KNZSxtUKUow3jIu2JB89IGKlecYifdCwd9NwrH7T0
oJr3iFlf6/QAHLtdX6/pb9YYOicUpjE2sKG7h+k+y3kj3V3elSN8UeODgSuEa8AZ9U0m14ofbWpm
6yG8Iix5KrhIdZ+JF6V8VnC9GYe+wQP61aPVDoLHwIM78gwhkzXbeRg226Q/8vbTaO3VqOq9Eal1
hayZ4TY5GRqj0OBkV28Vg9ou+mQf94QfryzfSxwf83bK5YcLD4rURRLGtRPEn8bGtssdn6SkSp6T
xt3NRruBTT1+40Wg/jo876V+NXnsW5Sj4k1Yp4Z9X5shTxrJ2aPw13YaE7JBcLJMrOONa9iR4Vyx
Mu0k4+I2vdalR+R2PzypsD/lg7WSIzNvoLqylauYSssg36AeHU7st8iQt7DVHMDnEE3dNxaSUAzO
wkU2sLeG5yk5ixkFlhx67eRlR809DdZnaVnrmrdXY8cwQp9pB5/A543R99iGW2XuY/PsJXTw+5qz
gUCRhZn/FulMDeJng/bE/+nLN6X2ofeMM4+4tG6AjxweK2fbWLf5AU4ugnG4zUFenDquO5u58ND9
CPEd0BQ4WJIkrqPYXQ2woqZgT8JeWibrodpOCpZZcR9Z5GvZS4xKlkZpWbGg8AtiqCQLuczAv0dO
Hvy0snzo1Uc/vQv3gMoNiQx2yyszVDy6XAuA7mEEEqYZVdxV1ZfFKKuBA0CAMbtvtu3+Z9I/O+pT
WRcj0TkggK2ikk8YfSOGo3ZvtBHNxL7jrmJJtjOT34IocNFheWi8U1r+JJRSeXkNmpNl7WFJbFPa
YlQgC5mOK72+KPsXUp/uwbLgkWOm61+HDhzV0ao/BIiCMNlW8gaI6an1tqnxLADp67eYqQbP7j7i
7TYSKpDizg6uPiJjzWLs9+o6X2P6a04biC+CXoijYB9QKM4sK9WQnxOe61k0oj4HpHjz/KQGG5e4
pMUpqtre+1aMkdIO5Wm9LjpkWoa7jWIBxkx70rtXURN6F72N42FAXzK+BuT6qZa2Di1Clizc6sNn
kihGf5d49wEw36Dx+Nl/IzMPJb8hfFBDzjugHREK5xLmxDSdgujS5BsjPnrdaxrdM+vcyV2EZL5i
5EGYZXs0+bYDyqCoI9ptq0Fqdy5hwZgGcS4wpZU2I5UO1njxczS+6yqmQSz7tdKGVd5eA4uRD9zy
KiPVD+2ssc+qVVe99wAXYlMuTUaTfUYShnoLRD/DmBc5bxgf6oI+HhiTMDfDOYEPNuU0QFFe+/tS
bUPzKMRFR8I0L67AwN8E5LV83SMsLndWeIrMXQvpXV5EeGOIxfbqW48YDXCA+NTc7U0yDMKwq6Ot
a/8K555zCVhH06p3Kb1PUn4KRg6d5a9zaELtLATFzFfk9ZNlnmVzcXXtqSLkTbxb+AbI1muC24Bt
vL3pdHQVah9V7xzjV7rIOxJEDTd+jeoQQfodDrWT8Fch+FhLc3hk1kXocjVJlpwrbdyV/arAokBI
L4dbo79ONvCPYGE1LJAngIU/GCZM9yWsHgYsF1gAQAVLYK0x5TBGTHPCjbIuWeTXFjB8hPnQrY6a
ebb6LaDx+Vmy3XsJnh+Fj9X9oKdiH4zl8MkldxV4rkquDeMvhyfirShYHE0Pp7y5dFxx92OIk7I4
H6pxo5kbJ0UeFnTYWunTGF30EFGjf41iTOfThiJO0tNya5H1MntfvZ/ejTYxb03kjjdlAlz4b2sZ
Bo8Kmd3kr2IN/eBz0u7G9IWvkGl8TAeVLYcMS9BsFk43GjbjZvqtCLaozdeKGTo2iani22QIKM85
coaWYuqsT9w6+tlBhpPr96alVtFemKvgZUebgWqqz1aoYhZJfY0QKSMhtCRBDjlYhldD+CerhEhB
YPTk9L9Mp3jfKL6lTjx3yHLAK/4zo52GpCLrMUftxxaaQikIV4cA47fn+ZAohcOrI39ke+iCS6Al
cO3GfDlNM1MFApg09O94sC8SUmMxvaYDKroCjWNc3mcvb2GMKavjj2j48OxnAEIoy5mHILtN6yxZ
5yK5FXX7PPovHVQ1TIuiZ/ZT3FXzD+nusSVtbfpN9FuvER1SX7Uu0teivvXdpVH/XFQSA/AwiCtV
vPNGjeThfUTtq8S+7t88Wg5sYvp/YRns/8UhKvRl+T+OzmM5ciQJol8EM2hxZWmtRdcFViyS0BpI
iK+fh7nt7sx2UxSQkR7uz3nTG8w5FptxItxiHlfu0eyprOhyyJigYgtyKl4Mgxg46Ao7aEZKPds1
nG20uU+RseksjvC3axvQ9jw0g5cuVepwoiG7ZR3NLMou7TEcFdugr9YVW051E8UVXvkQZCnBPm8W
OsletIvGWLKkBQkZeoAJBRi4quHywywAMJaRomcWxtg1otH+ieFS58jfRknH5UBAyCm54PcqxAgE
cl443AH4AyQ/oviOYKLfRvPSd7d18WO4b43NIrOcl3wJCaRJVRczj8NoZuT51FRgy/TspZG2LFTu
1PLo+/wRCZeChiEETAer4gBchtuIX0Xh4dw7QOAl6ekphwFYcg1WvaOqlk7sva3OTUyKXEdafsi9
vpO57BBHW0cR1MywXhQVExHThtSyI0sWoXcsGfxb6niFMS2JNwr1BnGnr9wtvOdFW1A5S2lHH1+d
2l3ruT2XhXpoiQxa9GJTYsfChUFP22U4s+PuIQkxT4EBtlYIGi7+avoYhCdVYhYKg4CPrIEe5h6Q
QZ2tpnpf0fyRL33BdfWuFtW0Z+4jjcua71mrpw7CEoNk5XOHprjGJm3I29gxuepz6EnwcTzWC53M
I4l9LI0fBBRnun42hrXDaz8hge3h421ogyNcATYKva21wDPaq6H9uKPSi8k1ZNEnxzeTvVwHfVKt
qltM47YqKUDCBH4JWEJgsDD28U6icoCvpuvPhppMUF4WCTivpN/ZMBwir5g1+hYK61TDajlqtA4J
QHJWIZLQWKU3/uZbBYMfAXPT40t9a95JDx9WCvLJ7Teu9deoeHDLiMwDBytvJD4puAYYJKx/SWSQ
tV3UJd1LCmeJwo6IjojIcUBtLHpOJwNNuRx+MlnsYvNj+Dt8R4O3rANyyERzeBcaFBzhb7VRONsB
e1147PVtLYfLINkP6j2iecRah+rdBvbg1d/gTFZt9Byf0DR/BS1nLjx2iVIoEfxzTNx1OppGNokK
7lA+xj18Rx212hzArKm4u9jZW+Eg8YioeQ5xhI5gC04PKU6+NHaMRXQT+s6CxlDV1EifC36vAW1w
BHBlHrMAPqAUf4z4YvUl5T//LJTmWCFtboh5RAK2Kf4kg884l7AcFSkRty4/18Z3GEEIYq86uKso
+amrdiVxWtSMDnWRQgeEkUEzurGVVbEKO0rfYDRKIV2ErTblbpQYPwVww4Rdt1H7rxoBKkpu5FXQ
mTK2whf+/pnEE69jU/O5DPNRJOA8kSEEmIycJvzYEjuUQN3JLuNNPSD9FaCLWZRlNb6Gc6cjMMgJ
a/OTjR6Dcusxl5b+X5V1S8e5y5JYpANSIPQPUmXrtOonZrxqxx1x9a1WYoZaSfM8UPpB4pzFUI0P
G9CFoHklfkakxKMohsh28jD5eIP0hTVlkvJYSkjKhPK/jExmcQ7ZujsO/M8hDTujMMY02gL1c6Jn
IKVrloTUurlzBH1VBX96V+oa2f7kAWoxfnQV7pLvYoCGXN1ns6QaeXnSJiRrTNwnx6VsAySNuCAO
ZkhSvZ9bTkTERIG9fLKAaqA7gdH2xJ2FaZNgeuMfZR5bHF5CSJ1IUVdJOqoNP+VU+vK6ecnFh6Rp
SDeD6C22CdztR9YmxibusnYGPeKP3rYp3lIWMPAfCRbRCYuMBpsYQ0ej3ISs4BfHC0oDhFoDJ93Q
wqx4rLOcQ+3shDxzzO+y31UYAD2VQglE85IaxuHuhDI/yg8dJHgKN6ksvfDQAne8hE3BltPgMrg0
eI/SBzEe9ZgVbwU2FMJdLPIxnpiXcd9rZ+XUjFQ88hsRAvj30f60i6yWcztZWqMzecyKYu/Bdqaj
snlGNK1pQa6NI4jqLxWlLTFaYvN4ELsSZ2sBx58WCCFNEv05dO2Xjx8wxnGlm+C3lll+VlMA9Xsl
5zTlBVuYu8Z5YGkeMvlgC/WrL7YmGZYAywDNnhNFY1ZseCBESeIFuIR7VbAIlIU6pTVCz6929TD1
X7JgXyok7rojkBznEMjtWVwU1Ah/kxCcDAhMwbDLuHUlNOQZzVZwchsAOqnTSjR9DgB1oXC1ydoN
cEK2D+bUr/5MWLktwhfzkiCnprHAxls0rdxPZXtLTfXmjtQdQl7Mupw9NbTUxC+XagjyVXSfxEvP
TUe40TLEXTEIYTsZMmFu40GJnVeGlkVLW7KU0vSnxe9PlZ0dTDJLelLS/sjbeIo7muwlxZhdjpnW
TjToscUUDMZbYBQGGraAOriISlRJa3ikZsgJbNq0CAt71kjVsiEY9SWXUDJ4TRNCWFeeQ8zePsep
eeINvOZCszRjJZp0dfytaWAzpVHvcH+DQXr1mUaPQ+JcU4hiTULJuNMzk6f6PMboloDeRYskQFqN
MnAVkuBhnoP3xsYQvdTjPLgqyYlmatD8lneWVZ2P28bnewT9QBBoGZY7f2zW7ldVcYwbE8PYRuZc
qDV60JewAKdB+68aW+bDX6Px55V+0JMHZYKGdDCs14B+Gf8YOeRUDPRq8YqSI7QGYN0ORsQHajxv
DnLFLgvFNppp8GYDtZj1w9uXyP5jHbHI7jndYVzsNs1Zx0xo8TIjQ7XketRXZ5nXdLgIkQUYyydW
fx4iOiXsea81vMLGvlTWiv0+zw8e73cLjE62SYtpVsgMoB8vfbvVt8f3auzZi9vEK5UfM9jZfDbz
QiPs+KcWTxPgQ57UU1U+AOStx8tuPa0BMvTdKnAOSg2r5+VZuK8h92c0bZh1MgHEK3qk6AP97h6T
CGlttVwG3GQY7Chxujilj3cMBACXaI1wHjfQsepKpX0MFCpQpHzuDPpioMESk5QkjlX+z3P/XANE
VFGxMoIximuGH3qg09viXm3R4bnuyX+uFdoEbfeisq+qIMWF3cWsYUmPJ18EvBnDjO8CNgcqi+WP
foud5w/EIbaiOMWM/D3yhqAnzFgrCmRIFm+DcyuyNeRYflYs+HMst8VwstQ/Jae/dfQM7P3iRGZ0
5uEcihnNKvmmtRT1QUeeh/hR8xo7I2h8NVnoOCBq8EhBMterR4X2ZcftQvLWjXKSFHqFzm54KNhY
REA27C9b48CNrKmOS45yEVsi1Be/NJIU6Kky/WqGxf6ywfWrnXPcZv67xySSM3SM1HGDdgeH9X9I
sSFHyZSmdDtbKUQQQ7yVjItp/UHy+uocPGakP3M6N8hO0Thbaj86owObsu5qh6vIW9eQJaNoo9uL
LDgxYUX2polOJXmpqLio3kEZlWiH6yi8WApJC+2eY1xK1bU2Yqk4cqCJjz1kuEB0D0v/CSALUvU6
NDdF9/ZrKINqRDYMk5iHSQPblbGvWQSFC2WsustPmfcwZaSn+gXoPDd3kKi98KgmFLgD+kJg2Jhi
RVSXDeUyxlcciKOG01UodGq6L6aNwF4oXMSVuKbpMoNPC829O9JGEqXNVIV5mpLOsAz0ETaAsg6X
gA3CMLS4LUBvYp5uJGkaUfuadoSfZGtKtVumXUwuo5oMTMZWFmBpA++3MuQV6wHcIrfaNkCZeFtB
etn0915pT1xh4+cKIA0vR1tGE9B7iNwSqS3Pyb9k+M6peHFw/AkaBIvi1BX/xvCjRlvxSaic7ibX
SDbEIT+WWLqC7a7NFRcGNkzF2FYevAexUKVFSntgm3AhGXjD9OKhOiDCHor1DxO0oTDY/bTOoeS/
hCT/cDYImLex31KR9Ik7eN3ORkGJUrqPkP7wtfXk+QUbQxsTQghJWmJs7L14EfoGpeykg34SwgJt
T+0sfywzrobnvZRmjpHQYHPzEAJqCPclH8kKhK6Mpbw+gUFYSBmamgM3lRucFSx8g2bcnDE5BPA5
YEzVCD6CD3EPaUI3S6pMyyrdpIz8Zjc1y6fPeN45DNk23JV/EM7lDFIz5Ruy8VeZoH1Yg5DYJPeg
TciA0MI1lU3xlQPW6zekPXF2jlWuzvDP9DHf8UNIor+6Ozb10dG1jcedMlNfcbRLoL5Uy0R8S8FK
l/aO/vJpRhA0V++JQMjsQCA0TBubS6kopioI3nhRik9Y78YgRwc7SXGBgnizHBZsTxuDx8bayuCb
bXsLS1t8zPOFB0mpZg6TxE9IICdkINWzhd1tFBU7n7nR+G41ZHRJfkOYGkV7x/p05b3R9qI6+djs
Y/ZpVD6PmffIJvCj8weRvNUxCVucy+UkUf7Z1jsfDRfNvI7mFizhqDv2yaYKlhHynWPhKCeWl7I/
h0U3wYk8Sfr6bHj0sdB8rJ1aJLeOZE2YzDSXv6NqFhYlfkVfjLcrof+o/VuCri65fwWODL58XVtU
5oy06HQIOAIw51mC1ejPQLNX9ydJ7VeNK1NGMaS/3akOEc+KHU+j6tFnfz4E7xow28KgMKkw+B6T
0VHcon5vDD4lIWAAPC6MuwnJasCNRfUX2t5UZuFKp/JX6q1UxnajIM0WQ5ZgvtVwM9cV02R01g1m
4m4VWeikT0gWiuTNVGedKz81o3/ESif9Z/lHkUDThzvhvtPmn2cQTrOejQA//lNr1SL22MVnW/xt
gOqnNs0ZzsBqxAHK3SfzcarVeGwbGZ99/Ci7v3g0bKO4xgrwB49PuXrQgH/K7CW1ICBm1M0g1uL0
J7zIEVNwWzALlf0b928djfwdYcBMc/6HXeatq+yCT2zsug49Fd0Lf7h/GBMDqgMmDkF4XLz4ypTU
xUTviVqxBghRE7tR5lIdXLdMOzb1osWlV/85yKgNr+nS30bhJ+cOaANIgzk/8wseLY2EuQ5txoXU
GX3n4I4ckz05l2tv1pp7ub/EqAx0lKNqHKJu9MYx9m2M/hNIVIndAx7sEBOhMyDIXUYvv8j0MTIz
yXirWfEnYnPImWPndLW6N8ZfivFQvdR1q/4L2rPBl9awk6n6uaPvZbS4gFynGfxTWGwD7ebZ4VNi
QdrnMq0616i+l/45iNgT5Uj9K9+4BQxttYNKzMYDjFktNjKFWSmLOak7DwSOq2WQvscopO7IEI/x
EzFr2nkByRYhAN+GxyPt5Hd/+GAPOakapS0ODwB6VhzsQf+6On8/emaaTVPtD0q2hy4R54i/iDY6
+bD+YLsnGyxkjCXFZVev8SNx8zNGy/+JR6kJ/QRITkrzjO/TX02qO8y5E6AjxgLLksG4fqEVj7vd
n4xpKaVPcoiY7hCmVWWpweAqmo9FZYksZ+dSIsQIjrvljSo7BYgxhOG4yx9CutLuyiw7tEd4ejuF
806vcTtZ/dyzehyo0T/OQSoFSXfoYg4EkHCEzo1rBmEFsOk/oLw7AEDTOHtjNW69XcKHdshOHjky
lcKY8aBou3OEqlS211pNEULZNONDU+1XigFdccxZyeW01+u5WX0LcY1xqegB4jjk85xoNQYTR2xV
7TdD3Auli93qK9liWohnpdiaBTYQiY8cE4orjoWOrTMn38spKoPjQbqByIjsAl6dIxNHKgY+HLEF
yviwanghuxnsEWFPaByPJdLrJhTc9lWw2xxh026j8ll9DcBLjXXUzELxtitv0jofWhhUf+MM5jpQ
BWcRCTPa5bybRkIsjOlxrnnTsRy1CWlzEw0Un7J69ggumwONK+9VISml8XUN1lluF6HCiEwcBSQh
wSrDOQ7No4uHaVAehfUNyJJdNcw7ax/r595lecfFN8gfac/lXLzjgTfAsK0tNnMjWI6eWFP/ZFgO
65AXxDnmMx/lGPyNb7U1kOlByB3UWp42yp/R/RjknEL5WyVjkVskOI5afBna35SWqsg8dSSYiFsu
lPbqdRklIIDUxMaL7w7NBMBcS/9Ie+/C5hjrboF2Y0m+CK27Xf6qwIoV88RtwavOCXFjofzEPiGN
hivgJ8q/O/Np8qbT1bmHk6BNqalmKc9DxJXS4vfFNfUrEi/F3VBTqg9cobaoAZIHV4LTT7M2GnpW
NCt4Y493z19GR5JpRFMiCnJxInAWB+WrkECw40YEcEAEVmOy79o/HYdvap9UKdtDXv4KMUNDugOW
j/M6LFZSeYL4SiVmJVZBBJ9WniqqNtWzN20yKK1LEPJod0sGAy142D4ShLVo7WOl/JYDSkmB6bvY
uiOfCCdfaFazfLj2EZ+BWZafuhoWx3g3ObS8gU220bQszQjeVsVGknEsEzDhqkBCojI5aF5K9kNc
vm1mFp8ugYBZsuCNuTG4tKpfU0y/ncZGmbhe0Z0Kyqrk5BX5N0sw1pcIz/I/N4VoiJeuppVD3rkp
a4hk27UqbmlkkuEdY3pvcmceSv/qNt+pJbRzIhEFETeSqhwcnH6MJ618J1oXuT9cWDNNBdlIt5YN
Nymhx3rtcQCFJX8myAzjVJfDokgYCUpIt6HD77abR+jqTsd8HtyT4qxV2Jzjq+QcOqfm30lvAUJA
bWszHeNKMkTHPNl02s1zzHUqupmCrONlR19NZ43PLty+R7I3qxXWo/CqJZ/1gJ7MUqOZ2Ogluhuz
91OXvvps9U9Q8/KzVP6pNatzhC/c3YoVIOBQDolJ3i2fpA6gNdPn7NiToIrv2HT3oiH028eXFu5p
mX5KDiR9bG7qyo3lSxPSeMiV4LFEOEsHrI2yN9HqRxRqyOUEe1AiyvYvB4FHpUbDR0bjDV0kn1w/
AzrO6mQuJRqP1GnwpSl2xoWaGhur/UutWSm9+yw6kdM6VHIw5SNGzdAY0eMWAAjVhexnCmWue+mc
O8qkRLtorRmLA0gSK4VocjAMIFGW1aBuPaEj5zBWdcGPiTbfJyS3q/DbKQ9S2O/rNjwVYfgxG3hT
bjaPHMank8x9EsIvtJyvIF52HR7MVyu/lWErw0njLR2ZFHrh0wPSREczkBPjDEZOTstFFN3rag3v
UlN/VZ4XejzIMhI6f0as4IzopmOrtNlI02xGgy9HfrDvUiIJybdM5bCXGRsZmaF2bzaFWVGjzRL5
NBj70u8ZEGsKNQ8Vo6F1kEmdN5CtkRnw82rKt1mtU7DQKhbJglMLUuFUHQl3EL0Ufm8NKl6k8RPs
KcJ4qS0bHpUsparMNKWd2M1vma4tvAuhdlaiY4LjCWljgjWAwlDM6hA5dinqoK1cvX6NamcW9B3z
0uMAAnUCWRFEBMlImS2y4v2M2SK9Phi4d4LiRf/1usj2NTBDO98wW8T1pUX21dBGq3g10DNGwMxc
xh7GaC75rM6mCsdambiApu5VPfeCDoGWEVqsLay2sXVVuS8rEN58055j94GEAwi47e4eL3zHXRjq
was+BY+4w0xft/eQdiIhny3pxVLii+EAIKvP8DrrWwQrLnU6yXocI+QC3OwWmyucZrYFN5VqRR+H
LnKarN6prOFuCIlKy3m/GjiMMVVi39duGlYTFX3a1goAOTjZgQuo/mjHvyg6S5EWj/9vFe3IGZNH
DCh2xc8PwwgTavLbgNRGvdJH3HP3aQHYDe6PPEpI+W/QU5GlX5vUn9sKXJMdLDfEF/b5v4FP4AJR
t9HpON1WukR4i7t7efGwQfnlt0APCHmdgr7BxhkzQ+yVdKnl8w7melLc6tTmhslVOIpRJaGXchzY
XJtl42PVP/Rrzjo0yzaxJ073m5kUCPfXTsMKGV3d6NoHCxUJ2XRreOTStvPuqb724Bcx1SuoOyU0
Lv6dRK9XA+e5C5giy5WrhsU84bWTsGdTcSfohKVTbkBKQ8fzwQ8oksKziCRoZEgEoQ6fA8cVvxqJ
2kfLuLvYNTschhEDiqLUTJL1rAML4EbOIsPoPVCcYuJX7LuDTmx1aJJpDh63zSsywDrt2s3SwsLD
RJsNl5z9Ia4OYy0753Cwfm062CKqTNDobUJ6PBJKQpPvvwShrSGXz8gSuFxJIRwlPHZ6QhMiOq/8
hoWiNMUkDdpjmESQ2qixd4V6amRz6vk8O3ZxDCgBK9xq3cm/isgnxcAdMjmx6lvIwynXUFr9U0gE
OCCdk8d7jNGh1S51ctfquDni4JM42nXVeWiBNusw0Tg7WSuR5ewNLRg+g78vPyX/rBBTte+88vh6
5kofTUY/VYue3o9j3ijdA49Wrx7bqm5gUAlpgvRXBpUwQ3gYSdKjVTkmsBVmYwJO/aLMDHwKmX0D
adU7J+EHZDrWcpyXHVtTBmOPeiQF3Ibkf1cB1hGwcIR4EJlI8BoFShaGlOIjFxKjB5ia4Bg6N7Xa
9Hm+AZM6s22Ew9hciziYMqcBZDuVSGpG+C3HV8/d99051A5lBeYynxrlO7YvARLWuO2QdIAl1FAB
KsdWwiGF3NLnv73zUNH4sAmvaMMc31Mhh1zMuRfwZRqcS6b/m2Wfcagx03eTrBTpPb5ihvABCdVk
ZdmFVy1iSyYdE/4kzF1ImOwWbpLLvox/Ux3ySd6VMw0/hmpwsYgOicn9r/uHTV71/wrWFhwheYM5
nWClT9szektCCkT394Z6EWzAOu2hJexChyM6IMzvZ2fuEto5la5DqBVzXS1n4eDysZ2FycqWLkJ9
YAdGa+M2SERDLHDzfQX2I8VVB9F9aprvrP3zGPWH0IBOyz6qvpb0kfrGtU6yvUPnGqiSEokl64q1
pNIYT3JDmyvkmSJqiu5VcMH9alOSQwWpF3Dk05Boh9feQ7QCSNWB7YSOUvwpXKbsjMwy+xOR/IAi
YD1+jDEDC26GaULmNENAQnSMAuUSSN49UenB4bXXRd+lRfOC8gitDc6v6eBdSq9Hp8hm1OpyjmPi
iBk7lIU+TsDtosdX3fqbVqZlc9O7GBWxdic+aXNoamgeNKYFcr3og6cif+ukO3rvRzVwK9BAaXfT
yJlbwzYVl8KaAP5gE/Kw+mMkP9ts30DKsQjBmcXK9ajXyOgl3TeYZJLkwjPo8EIfkrc3vBw8Ptqq
6JDFzr4/z9S1Xs7+jzYs6KyQKhYU8HIi49uPDm5NB0zBcr7Hk+vfi26V5Cchf5z+aAG/GBANRXpP
E0IpOc9Z/F3qHfGm726IuXSmSFPYY3sN8ZCxyvoui4/HyzlCXVEF98yUm/XC6Z8svFWy5l7xK1uH
MeVGRVHSzhMPOiqb5JPVXjTBjhgKiqsUCxmbuGIsqHhuTConzuNTWVEKeJX9e1D9EGQW9S03FyGb
X0W6Dyb9NNwQCty0l44YeZEvNOQCs7y4IXxVUAykC8etiP4P9hCvCeJWzDSS/hvyr8nlqso3tfjE
xo2wCg/CRsYrpsFKmYmI3420NVrmdHwSDZuqIqJcKEI+wqVB66fPa3Z4lUjX+rDnfZ9K+3pEibP/
1/VjwdOospyyy6vlHzrDvugF9l8TQztdwQMkFfJwXfQyBefouyaKlGLuLWE6+4I4wTZHafDhvPXB
uU0OVveLDcVRdj0zqZcTAYihu/xrrRUm1CwDx8pFPeEcLNDIreyVNOeAr5xZHselC9updBCupYMc
g+wmVq/7wyTvpz7VlS75oQH5ke8/kzDRwdizerY2gjdyupMRJ72XKX3y4p+OWdQcP9v+sFSKA4I5
HIat7a8HYyPKnWOPy29CAu0G+lOK2mw8Sp0oSbzLyrtnPGps3bn58rO9Ua9K0Df2nyKxTqMRDbhA
jl4/LjoVxkqHOcu2/0J2y1m0YsszsDUiWR8M7x5OiMoqN/T2CovgilhqnxzhBKXNpmuOqneOzUPM
XbWTb0IdcNjyjtcZ5ItblR0G/0qZNbULnrts4g9XST/YaM7GwsnDXluBM2A60cQjb9CpNwZvXq4d
fvliGaCg1jicIlS8NvoNrJTMMWFvh3LipZUdaiz6zrAF3DGjR5rCFgyClQW+RPlVgKYEjEyKP6zC
YAG+b5YQIWDS1BGXvOpSVSelvGqY2KBKCefeaciLqCdptcP0N4uYDiy08JRwEA4oJgWw/kC50ak9
fdlQshOFGziqMNdeGVnU7JFACKHPM5jU+K+GbmcZCBm/ivku8UTH17x9xFKziLptTLa/5f2sAdJo
6o3Ir3V7kp2lVR64BgzGOW6OPeyU4SZXx4Taaurd8+xHS1eR8kwy6scNddYg/2qYwBJS2oQS2eC5
RLhd+ZqzKG0g+GdMxKW+LGtcOPdM4VVOBU3OYqEWNHivXD741NHLfvEVMjrC0qgVcnso1EXAca5w
cEnfNgkb0g6yXjxFYh963dvK6UkqCRAfAHAG2WG8ZmEzbwISR8g6XnqX2GHq9iOLc5pXAExjDsuL
h4sgmpjLLEMGQvjgAjqkqxpx0g2uDY1z3vDOmoPXB4RwZ22wDpP2ICO0BrSxlFZMW4e20PmWXdQ9
E9NL9G4xuguTWkplAewLohAKAEvP2PmWWDeAVxHY0zQc7ZlKNU5HVY71UORHyZ0x1i59y1KNBnjR
Ud9OVLU66JW8dc1hKgC9j8tQq90Dr+sxWlqswypxE2V2CYvvJtMWJBEnpUKqcmCFzRpLgrhhFWi9
kGZtUsgvicevnUt6z24sWVS8FQqJNvS0Z7Zxfylt+RqRhDXiboeXFxFYct4e4ohVSTxv/NOSDNLU
ibQ1/6nItjEAszqWvpwK7yKriQALepnOA+UW9LuWzNtoJxgtdZ3FM+ygeGEK0s8awQOxb1zgb3ix
XfoVorXnVDMZyHfFa0SRXRzlc5Y4knFIlbXQStpMOLf54pJg69EgrBpkJ1iHmhXwT3Uc+qj9ZNiv
ramc/2JyRZNPV0GmL1S2fFjkJmUVz52Kzu4+h1eAsa5CJjUxMMLNseiTDvdSD1XAYH9pS3ObjEcU
bscxQepBE7k0yvqNxD4deKAQK4xrFE5xT+gxFZ0EF2cD2SS7pDGXUF73IwzP9fB8lu6yH6S1AuyF
4JVtvkF4z/BdMlNL4d0Wz2bYa+aFX4vsPyJrndirZPjI5od6IIOLb01QI2ClMMYhY55yqiojqN8K
n9iMgT7k167myJ4umfB7MLZCjssCr1yDx77W0d0tbgF2LrfdO8rJkOejRcVIm0kOV7eRoEJilrSB
GeA9t7V+nuHh5D7BRzvUHTrsUSs0izUDazC8DZpxMI2n1v1o/ktqetxgPsv+myjQJ8QXVwd+mS+n
rmaYBvFR2gsSHvQEsMmL57n1UUmTBCweYBRxo4JUB5RQRrxiYWI9Tdy9kf9UQQfGyCIhg2hL1qcr
X2aZTz1g0nr81MN1btBP1ZCN45CymI6K9iQ4IhTKeQt53VR74Sxsq7t63P1MXWEGdhgxxAQqTSFu
TvNMg63TVFMr35WB+Bq470bOhFdaZjB2O4R+TiHfmtv6qL0LKOXE8CdwhudO/1YY0ugSHUo+eBw2
GWejH1L/TNw/c6n1GfNBGbXeyDgcrmm5lMancHg41gEIXFncI/dqyvucWWsojml4zatv3T0kjCEJ
qi5j9ODhRaVFWcY45sxjXPUyCfbeh1OxhzCLQRV8RzbvSKtrF/puQ9wpMM605mbILN05HMjjNYJw
NN9yDWFJqVcjWdLAqBs/BBFTEml+doyUi8KBo1T3KLiZkLKIciJhvBP0grjYFzZGEO5UZn2thqfR
Xsf6hSo6aJjIEqxvGoKWjgbLimmvuT9juRs9DjZdGqTVySK485QVkIOYN5AnseN5g7gxkLeig2tC
wPJLlgzeCiyj+YRJ2U3jNB1Fj1C5q9UDI4WkzgVTpRdvM2lD79ysRY8R+SZKFjGZaIY62/7OrXhe
hABsvekQf+rsVIgj97gJS4sspyjuGeKpUQJe8cAwUCHHpVvB2o9PtBv/JhHeB/mRJ0zJs55TPs6e
lbXyZCYDojH66HpjB5Wjc/2lxYIsbVSyDGENWq/i/J73G1B2GA5m1nCOxopHHsmmDmYaHi51PehL
jZB7po94h5tJy4ZFrwofHNk6tgp25GJiYIClxykBmRBy0e26HzV5VCEUlHnvnr1hF+gEZujmxI0Q
pA+zZH4dX7Cs6S2FDWu3CYGo2cY2R6pVonODXTb0ZBJhvLt469lc4biXpt0ztrHJDtx7wGSgbGrD
I2HzKEQ1N5p9TM1kh/k0k1DIHljEvjQul2w5STekxSlXvm1xMTBfer+RPZXlX3IHo4Bkp+/MXSdM
TiYuh2rXQyWHvR7xok4iJF9E922ukaf00YQo72TiiXA9SpgLWx6wqDv5DrbBjsT1w9ButL44xb9W
t2ZyhyOCuGuNKtXhQPGbOSXpLUivWh8RnygFypXQfeRBfR3v+Ne2WGbobtY2I+xn5ROvPY6A4ay+
xBqPGmNimDztBv0l541qvvLik9GAYNUhf6dxCRIcBfwuQ4l6lHRacww1/lUq70h3bYgXNnigyLMq
xtsACsafWeoWvRiVPcheea3y9gT9x83YrM99dg1NqgSeWfFsQjw7YcNNuZ7HyTtM781wM8Y1f8Xv
zENif4ywodLFVsZGWVc7Uq2XUKUzYpshh3nWC0qtax61Gm4wiiMRc5SacRtzUgm50GPLE0JHrAnl
5q7xCo7Dn9CniBDtkp+KjzfNcgku0MxI9ESXyPi1f+jBOMFZSJHVCf/aZjuoexP5pYlfNv+PwjtK
yb7ieOiHJWWtjrUiMxkg5MfxFsBahcTSDwuDeKT9ljl+e16fPjdrKNDkiEZHrSdWcfsnKX+D/rR7
3rl/3FodeiWtWwcXNO7JimJv9oM3oiN/LFYPLkCQrJet85DNXen9tNFf7NzibkVtEmMNtyh0nqev
T3qxggaLxyqtF4OMYOGtPH5l1cWLXrRf2PLdGxaNi0ADOSFdGPmihHVTtdqyoHjc5ea1NUtt2bQZ
7bvdhBU579M/y6LXijQqLNos3LTRquISmhBXsRDtCvVq8PahZyQdB/n43pU7O+wmIeddrYi1kXQQ
mE9KcFY5cxJgAIBqHDwN2ctSb3VHhVOD/5V1mjLaUTOMzupVjL4M2ogmZEHwZBtwLCLj7YcPEkuD
fBL4UJhKHI0y5I0cbPqWK1i4b/FEdOLWIs8D5ZiEKO46dCSJXWdw0LkPiGiuIwcO/wwcX+7MtxZB
fYAfRGaMArWpggGj5NPBL3nw55J2UhVeguWxtIKZM3y84ODxMe6SXwoTaRHH1mCRWIZznWMGB50Y
steKd0o4HB0LWoRR8Mp0xV5qONSRysDi0Jmw9qL/SDqP5caRLIp+ESJgEm4rek+RFClyg5BKEry3
ia+fg55NR/dETJVEApnP3HvuNFVIqpsosm0Ycx8wivFjfteknQn/VBTmjBoSKek8isXM8n8ktRFo
uKpCJsrwiLA0RNaN+A30Y6Fi8K70ZeH+pOp2guiywImzg2WchvCUETFEK+4E8WraBZlA79LAnFnq
nFBXWEa4evDFWVAuPzMVGxdfJaBrs3i0yum/47tzUYOzr3RYR0dwoswYT4jkyyzuMB2+fCawdeXN
qwglkkmzjx9N74qL1VKi8l4pzT4NDrZxzXiz7aei/Pj2TyttABmkMHFIt+zFmYpYG8W6Mkglx9xm
+gdQ9WzmN6dhqHvNu0NtHjLvaNUOc7mLjL5a95kXJwlYps3/dMYKgI1nphoQYAiQ8FU5f01LYpvP
RRYkJ8dx8KlhhWGU5HgjSx74c58Wsmb7SyGyj6Oiak+OiQ0pzWfE0jqU8zygNi5T7wfMIIbSbdAs
alBduo8oiSMIYAg6iYOKr6itmNgeneYrKVALI4fTxqPtTS/VuXFakmuZ7GzCeuPAfOkl6I2GQNpD
hjdCyk8b3YQeXFs2PTb0ZOfLjwe+Y5+VO1Vy8OcymzHzuYbZxLDHdYF+R+uWbrgyYlzC/zwmgG6O
7vDOp9RZaxkyN/bPPk1FVtwi0htTXDQVpFv8bMUzgtKLuFVXjn7c7B3x6kbCJGLWF3BM0KQYdN+S
u0QsXRJRQ7r4ZUHkoLERyYYFPsugIXkVskZU+k3RkPICCJYpfurPCu040Q0znBauDGZxv1bzn3A4
9HBmEc4QXoWkPtT3EXOflnawl3dRgnq8YRGe4M2YCwm5mIXWkedX2PtIPhzj6op/MlmIinCxnRzb
XSJgUT6RpcnxmBVQIMx3fHZvhvg3bbLkSwlOUbNBmpLX06JZGsxgcG3rDrhpjQGFv3bqF3zJEREY
EgPH+6O3AgCdtxGZC2h4EKEDgV+3waOunzmg0DSQK81r32Lvojn9IWLDoYvPoliqw8ag+iinB8v7
EuE/h1c2u1vDVrG+8+gopq6YKcO4M5j7Rc0/tvpSnAodseF48dBB+MU/gc5UhQQ3QfsDZvaWD761
+zcUj6LeqvquC++m2vCK/HPDW1PcqujmKPdqggmiaFEZGAjAp264K/2tgne2jz4NE2vPs4NjQumu
eBGQ1hxqjvXu80P/d9qd0USZKPS8eNtZr8SjWtVflfZtABKsdRQET2mdSceBRQwgQodniHTepFwK
KQ/0hmt/iqqBIoocva+JTNZ3VVFywnHrZEuRsaRhSGSNYF897aL7/jX3cP6jX8s00tc1ponNXz1s
7PilYHp3KMmdmLbuIry7yH9t8OEa85uhLVBWE8Cb8Pp0CHU2CZYVn0w1H0/72JOEtCS/lxIgdByU
5kBxu1vLA8Gbk4bNrqU8ldpXzKoAXOqgVGuDdsOYQLrKhIqeD1Q66VHTP1SfTQXH1HQneLNuMnfZ
Tz/8G6N3O/xA3Q+vv1MOUbrS83PBS5LVqyA7wy1DKABAUIW3UuH12sjgUGLS725J+6iDk5pjlehn
TWiQpXTRXHBxX5lebl1xMe2jxqC5TxmZxQ+eQ2t8d+RSjf/JXMzqgvxITlcmmLV6Fvoja48WAkEP
5oBqPcCCHZqA/I8/G1p2w0I+YBw5qGjujQHjG/8uvEWpQz1VADtTg3S7Oj7Hya1KGpZhuMoISNdb
sEMuEW6Edu9NctJR5ov8Iwadg1gYYFsMwaI4NWhUyFCaleLP98KtYd0TJsoZK67C3CNJehMIyUI6
zSJoF6ODL8KuJljENce1Ou4GB5DaWjeOPjlSJmtG7krRfCf2j1ocgiy8Gw3CX3MHxCpQNqMClFku
RbxsimxW++Ha5zVtmx/B46hCQQ3kudJPZsG0EF0n6XxvlrWGtqwUSBBJsDH1Lyfd4WUib6vNi78a
jDhH1L4w04/CSD4EGKkJS2ElzJr0gtkWVaXI/mzdmLnRb9ncW/MVQvkpcSvGcEPpg5PJA8jYNf5v
nXAPXdLajH0RUBOixMrJtRzfsevizcxZsiYzi46hgL04hPSNY7oWwMPkSBpbiHbL0vg9gVMhhhn8
nzSv1h1vV5IRdi02Or10XKk8mfayUn7GYeOCBSPoxmdm2KgfWKLRqqwIPBWootoaQn+yV5GSDc2/
HPuZzxJ4dDaafnU4sso0h3z8A+4SGCNniyOxeBeLvNkFTc+6CecK+ivD89hB7Btu4xBNKEW33dBy
xzOKdEs8g36XMfkUxmnkOSMXE2NJjSqFFQBkcYbHoRUsJ9/1mDlnwrNaCxQg7YtH4gJrcMVWNgOr
fwGFFbLzYdpCKkm9kiJYGX39rx/zw8Be1jI74Hw866W3z0OdIbCzG1t1YQSAY5KTQQYlhU6qM9vu
HqYKUIN/ilnirIl4RRkKwzz7862b4hzitH+z3HPXNuT2sH1nJSsZnBmX3jr7YJj7MJgLfxfj2Ij1
S6/XmyQAmfGOHGNQg3UUgkHBX6S8uz29efMx6cGRUjl3zfsugMZH7OPJFHbzDf1irp007JL4KRV6
Y+/uUUxg1/KNw1gtc2ksJT0tsfJKvVX6RdCswbZ24GLQOLS8M7X7SrVtJu6tdczzY+S8GCWmrOsU
JBNZtfW4YacyJuzWudms3PaDDqhu7DejP5ST/89krksX/EOix8okrLjPD+EE6LoP8aJyrmO7CCY+
IAasAOGAW/dzk24FOHjrHPSJYmIhZMu2kIxcWLlmfDTbix3Oq+J7jPaWt2uKdlb3PfbKrdJdHf+o
y38IN9ThlVsvrfxlbNQijPOetbrug71szoVyMtp1Wt6VkpkepAr2z56zQ81qc0Fp4U+BPSae1uIW
xetey25Gmu8Ioh3Y1GXvpfJwg91Qz30qMAC3fXNGIdOUVFDXJvwcI4pK1VyXwXOwLoxG+FUQHprm
vyR7j2jxSC7ujZVZfuY2BQ3uR1WHDr2JgwXUuzef3tWDFVCy8NHvoTiwrHXHhZ7+oGPN7HtVr80K
6Mf/vVrNcFeKm4+bVU2WmbiU0SVwL4l5ifpPCbC/Gm46zgUziZHhn+vmkkGwMJc1xS/NoF/zMuwK
fvUIuhE2Z5s4jPJEsrhL9su0MC4nIj3fitAZKvPMLGmldJddbLYIqqs6KEz9AYWmc9E7QG8+yhAf
PH3nNU12hbru7FvDZVqi8RaMdbLwpiMbUNEz2PRBlfYzsKl2NRwLDHXELktoc5gYxq9gOAUZyraz
y2cMycmRnNQKSw6EZPG3ZX079qdfrUuoNvWwr5nXtchqkd85d4PvUAfBlYOtGMc1BpRRbhLJTdt8
S3LNBjnu7HIiHkIIRWW4asaXMlikX//K6hHgYrXYluk5/GFYqqQolUCsI0bei1p+OvpKUTdF+LCN
75gJdmXx8nMLRRPdO+4XHmasrt806l1FoT7CPnfe2AEVzgUHy9xWKT3xt4i+mHv2e1792tb3RHZX
m7PZcAV9mPCe8LCyb+f/ZRIHUhE/wwxRjt95BcM5ep+2mfJY1/OKm5al/LyAQpdjRmEIO7gI2ney
2cjkN1JPNotsEsXhmijb2CYyfBsO4RtznQbudETm6nQQXBV9FXVrM3qNzhM5ONqJfT/uHU5vm0I8
qbaxtozEHXroIcrMhQspzsCeQgwhO0ryoTg6A9zHxlTDIYNivmF67lbvl2G714dxYZIio7Ec8ZFA
N8Rx4fuyxXKABNXSKugwN5TsaPRHkf3GMagJKD2W/QEUN2q/XR8dcdIuEoxlTOXiACQFAFUUq2WT
zItua6E8cCb5iCXnhn8X8cDePpkP8Z9hrlR2A1OvHIEZoiBwYm2LAneTpIjwG4IcGrDZq6r5s8yl
8JgJNTZoPopOiZbDJNonxqXyzJlApnr4ZhV7U/sMsh1fHn/l3XI+Cv8U9g8V6FKXfMTGNR9B3P3k
bL1D5Il9jaJEfzZwfwmoWwzULij7WxaSlfdugi/iyZ5yk2qbHw1/T9DZG4Tntf8nok0zXOgz8OPY
ASWTAAx/nfLKS5w8LRNswTzM3OPNBWuBH+MBfdKt541g01AZRNZcK36PNLn7eCeicRGpX4qLfgUD
XmmypXN4ufG8OePGY+Qn+3kJKUGKVURwWEoYG+aGVe/Vs5FfdUob7EQ16xGuDuj/nPJCRFWcbePw
X92+6pEMxvlYeKxQ1kNI5eS7b5rYe3qGE+LdsL8sGr7evNUMgyMfozm66KH91gaJVBPxpL5VtIsL
zHVEJlKrvCdftUbBEzws1jrB72Cu8zLYTkpw999gRQzKVqL/0ZPvNF9ZDqsrThNqmrXfIKFLf9Wa
K6WdW3JYgNDFfdG+SXfgV1mbA+EU3kMx+VyPXouuRJxYBHMygdA68YEsrcZCXCdhPfvBXGKmzDaJ
AaDYvXgkEsqLRzYQoSAxIUxq+gf9da4B/63H7SA1fFTem+hWQYsaFByS1xQrO00WmYMewEKCt7Qz
Il3y9yQ5ZeDNBIBZIznqDV4jXPYYOhAI5u7GoGBQIC3DIFeKYNnVAJGzuYP9uGayb1DVNN4+jSlJ
SIf667EcaP1DV/kD6f2z+qQNzpvJgowHILI++/aMMj1RLmbcUx8ffE1fiE6sBm8jo1sP4LxkjGqU
0MH3fvuVM6mskO4SILOWiCPaYcpSTpcJSrDEAcjL7BnZaW5/dvqX8MA/ZESFXlrKz+kXcaiakcsO
kpeJxK5SF0zg74W+N33AYVNu+qj8KETPhhx3mMfI80hB6yf6PeUTsXCMtRpMv+IQhcvW3AbxBUHN
my02JiPpBACCV9ksl1lCRNc0/o0qEr8OzmRzVRZwTxlQv3xmNV2xcfHFacSagQYHF4ZoynyQKoK2
0p+Z3tUzrgo/PKj+Wc2YWOe0pWAJmNK041lj9pjGZ5EEswLsq60hIMVP7Vd0dtWuwPvSuSeeedO+
Wcm+8G5Z92HL64BsaYguzCoAgZw8hpdheh18sriTRVBco+AoKWkl5Z5w7ibowoEYGLTGKHLrbAvG
d+FgKW+A2Hcos6itCvvQjXBXk0VMCKWvkTx2LUE8qIKko3tsZhvpXw19i/VGoqivmnfV25ao2Urs
EMBllmNNFLD4SIoftzmWNUNyPjgsXj0kTTCu3k3vHxh0CNNFGmXN2uBT619mPDIqZivCpjLXyCJm
2YD8eOCT9NggWcMTrDqmdObQRMLILwHDaWJ5mNUOQnQuPzvue1luVBf/PbOre+KesuTQFswFo53A
cxE79xIPn6rdu2qV9uFShsc+35nxtasPugK9ZKSLfA7dD8xWjrmNyPlRUIenu5xBc9yGc42Pr8oP
vRks426fD8exXjUtxG4mPQoKVFtBPaxtZAiF+Usvz7F7aQ1INVMK1FXpmDclG4P6zuU6LCT4uLXh
XvVsJYoPx1/VHX1aeYt71krX2jua4UZ3dl71SlmiutQvknlUhAzEDwATEkmPL5Eo6JUX0dWidSAn
E+abPecvWgVTLMOkimHB5eymQ28SDbX05D7SKxIP50GUYY/FmZa7x7pwtgDntY7qOSXOrV+kdruJ
UU27TBLMFAIjF0tdPrX0UqTA4j+8kixwex2Kz6q0ll3FS0cQaetuBiSHU1/sB+ZiGLJZ3P3qWAsz
xOw1ygzNZFqrLNXwETKjygW7aNt8j9RxLsJlSVlnG1vhQZntzyOkEzTRzfDKgPzLUiJ7EfMpgDu3
xr2Ip1cffHEDZNzG1hRuK4xvBvzKgZBMeONjy98XsxN2h7lk+ZZoW2W4TvQ/cdfEAaa/wVPfQw0K
zA1hEba6SLxV27+qYV02HxbftV0x3eBBS9D2EutbBmRu0I0NTvmOF8Popx8nIISBKDLktTaL/kBd
a/61bL6ioDrrHMe+/lSLj9KBLoX1R/6jaxpV+F7M+7ldCLtcmijdIIPMlf5apXvTYUypjosMcTdt
XWYdivDDUdYcKkVsgAXOWSGuwuKQA9CrcfQ6LrcpV39kOkxHEaJz3yXgLOoATXs8d1Rj5mVX0RqQ
NNkCCwty5Yfj7kHQiXRPgAOY9EvKl6EUZxYpc3W8WA5KFoGm/hSjqrNtpj3XmgAxLMsRPkEf0bv1
GJqvAjkhhlzgvXxvnL8c57mHRsucaVo1y9xvxOWavA/tx7Ry0MJHD6BHMDCTcM5dJpVM+4W5HPgI
WbZ1yc6kWUZb2PXpyuLryDTSpYmbQaBsKbjs8NY4vD3DuA/yaRoAWwGtcQ5nPT1JZZcrAlDBLYJL
ynE0b/JLJtcV9YYf/yTtn6o8xiqDzz559M8xtx7Smlr5QkPvsqBTkXjVxJYJ/T1ScLDWPxITd45M
uBt5jKN+ZzPoIPnwrY7MN7OaYIWgmrt/rr+JcjnXhsNAkxW3zF5qyqmBpODho+/3STzAP2JOEq8a
fa/Te5Xs0SYfoEsRVSeLwj+U/TcRZ29Zf83xdWsfFJFech0gIEgqU2rafPiKylUrbj0CxNJ7BdW2
pmOttL0XfhcMjgoOD69BHbUhVmQOIAay/lj2c8NEs6ngskaf/0raLy19km0Ci5LmVnNAKn5HJteC
A1vjWrAcilXQbmyC1ZOI1010tBE8BFr4PjCnRFjqpQhOeIdNRju483sZ/Q5RzQf3abOQa1nhqZPb
nIlj7vCbvywPgai82NGrYlxh1isRXAL9g2CSt5ofIXfvRv1ul8FiMqkXmNxoony+K2OCzl5lhQfb
32geJDJAYhEzmAo/TjIDNFuTB4tOIi956rN14P6C6WkQfXx6NpPlVzNMSmWmWdmPFT0N1saRqN4C
96tELd/n4yFqnvQmSH6UglQz4ztBG4eMeib6W67oYPlbaje8W060GAIqYFR4OZbANJmht0Ow8DQB
HvvFDT1kOgk1wXikDP9g5UlUjCnBKdylQtspFjEWsboo8wF5159Kf406V3ZsVbujqp+slALN3DfJ
Adx4lg3blMcr5L5qM3hVzA5hL2nWwlNp6xCYW/vKv5SUy5heZLZtUBUpwdkNvid2qYpUtFevBcLl
AOhYRgFEYLIDyvfb01YFbKzhY2ijmVSOOd6IqLQWzbhzvAdq7aTd063zrBwDSXFrvueovorf2vs1
wBb3dzliBu72nkKluPbQFrrwYWCxURfRFDRnplsm6jq7/vLbF52PCdlHgyTcGV/D8NX6HbarZtlF
qPdGlMABf9hmZEjYonoc9kW6F1TPntJvq4aj/5PaE2bbzLVjRlXE/rGTx0zmtt8VBNK2VDeV3ITh
tqsvlvUwh1MBi6H096R36+OuYzYUCXqIkT0VtBMPsifBXjPJVAp5mEBLLAy4Vw6Lq3sd7E2jxbdK
4UokW1/58w45v07MkJs1ixbYhwMwNOWxs6c88nauykdqPrX2UmDqGoJu7gD59qK9DaEc7efQ3n3x
SPjeJa6Y4t1VZq7YKszkzGJPpwNqO8mxLfM1x2QB+Leu9+eGki5KVClhcjNqfHn+Ts0uWncIyboQ
yA4rWhzN3eHZAio2s4Z3O2K7ZKKMc0F7lRqLzc9Y3tycresQaEdbgxQSfNnJwdb2ioPK3Tm3HSHB
+cauP9XhPTS3mcmKur2Udb2XQYJDlBhopEypv671VRJuCrFXraebD3+j809NKC0CZtOwcORk8682
nUHzm3cLv4bw1keb6dTPmSI7Lbyz+FO0T4cRQuxmqAI9/uGXR52JlOWbC1Ec0SXPtW78hEdGBBkf
UThTSQOhNCqbZUQ2om5D7uXB4iqywxsQJqplh8IXJF1y82C0KxGLumrWcF5FyE8R6p/JR5mlyEt9
xSEm9yWm9RphdDeh82PVe6N8tAWufdRFuOpQ32pAbSQCYZ9xuecEq7ERC0+u0griE/ZGQ0F9Yj4s
0C5MetOCin9kWWa/a6Jasz9joJ3MjAg7YRizQbIXwj1a9C91tnawFIR4upmJ2uS/JmuLeaKj7V3l
1P43DWIIYv5GfK1Gve2dd1kcVe7TiRhU+F9eeTUIeUygsdsKftGzqx4yY50Up4iR4xBfR+PLCS9k
IjJOeLjgJH10zAIdT+DOHTBhVDgdzrYqNaYm22peFdMH1ftodf2t85FAwgfFu91SkRfuu+vrTNHc
tzH9NTApJR0lOY+/uS6ce2EdGsJhy2cM+VMirAA7NnaUWqYBl7Zex0U/93ErCUF+BF+iVbwXFtZY
FyMkFg+XQUhVWKh1mUGhYB1R45TUQk2OeSlnHXJsRwrj5nOSgCa6u9TCby15uDgaVeIYXG75AV9O
QECA3d5cH5uPdgEZNRNDt0v7byW4Dz47AV3j7GFR5fCDiLVkCCfZYNHGIabELtrMelrYDPVTBM0F
vYNWfnqctCqzsPCO8k/t/xhKheIrLf5p+rctrVmlVgfFvATOGazBW6/YQM2ZmQ0egu0jIjAAYbjO
6Fu7I2ATREDviXbPWHfIGFIoGK+a/EVVeQZ6PFOacucyJSrHZtuzG/BAvwvDXrguYuqJ9jtBINqL
KgtQC+4qQpKcX8LgS29OCpFkbrfQ0m8Z//V9v9YDZaJ4zVSN0L9zzCdVaTyVMjyYAxUFtDfEgJM+
U4UfNKLhjcxoIc1zIvRV50eEKRMfg0JA4QYrM5hw+iceK5/oRgWEVkYjFVgfBoMyl3qsqMa5ocIZ
Gn5cKuqW1JmufLWUcSNdxHTrNNRIdbd3uHoV7it7XOIfnOlAFRpqrVjZVagV/OCsMkZPWb4kRfVR
tQSWae/AxllngBLZDMEurC/Th+cMr1bd57zUjW2vXHHQukeIFVez0cL+I4+jQ8ttMdyrqIka3EpN
O0v795LKQZjHwHLXQfJexBs3ONURRqnim7uBHcgesQagdiLceEwfQx0go9yx0IYVPp94ohRm5vA0
7eAwEXf1HPP1VTJ4N5YdSXK40rGLkz0gfj2uj4qeFIRwl+/I5+lLvKsfYXhhdwjLumPzl5L55JCe
SQs5jjsdvKDqXYx2K4n1cUtWY+klYibQRP2ljfItKfYB74kFbIpQvbC9pfQxZL3yUhqgIH4Vdl3C
y4DarnCKOpAhWzilBBu8DShyJfxWG4l/KGkEuZVL/xLVyA6XxlSqYwE0cIsG6s3yAvZyYDcDXAxo
xMNyVvOfGqREvrgA0ar0f3MSErSu2abEhYJz4VjFgq1BLBTGP8u+VgqDf/TxtENa5ix0H7B+M5c+
Myx8SS2SpHFYWE3EhnxOGHZboC9g4ZKX8KB4gdT+TPDi5DOR/p+RfmfGLSuR+aPtdxEHlkcL2ijO
ra86dBFNGb+e89TI7cWND/Hsb0r6rBzQAz7j3M2oAtuWLNIkiEUaPB0ISoaLU3/FoFdDA2I4jPo6
bgixQ+5r3mz1REzBm4180bZ3Svkgh2tuuHhWo7nF1MGJb3l5MHGcQak3olOIJN9pX21XrjVrZaLl
SHSiMaaVch0FqxiPV93s3ckrr65p/dL2mXjkpUwdZ+RCvSPHfKKLCvPXxkNahCAc2j8/vyp1NBvF
e5tl+479QYFhn9HOxeOLJRv5SBFuNsYP9/OiIPYuZtPY+c5nMGhzU9eIIuiQASBnJXmJtMkkTFYJ
qEUv1XbpcCV0rYQvKTY927eoPRYuExxmANiSIky5zby1rzFr71R9knhQgRjOjH3N+CgtydN4DWCG
+BI4KhPCX8HDLHuTVEsIJzoSeD7vuWZtkQ2xuWEiB0yZjxLyhBgIlRhWw3AI5UP4OmFzpLSLO1Ld
rVC+Mo67GqOMXg6k+qQzrTlSfdlQCHUVU/lLR/XsO5DiT2TFz6qqnKk0/WGsH2L/PcLXnCLjOjN8
Vb3h1mnR0WNE5TTnkNjE6h05SN5j/KHm5d6jt+icD1e6dAoc/1P1YS0s59DKD+mlywHxJ7dEn6yz
9haH66Z8KL3G7uNaaDsoDEkJgPnkB1snZDOyCx10x9j8XWdtltPYJ5MESFokNmXo+KiWQsSQi9Tg
XdVnEHtGbnoMtfbGtTmTRkbyMQXS3qxWGidPqu4a9KUo+sJqrSkHBYNd/5Wxk4EqF5MNsvDsZRCu
arvAbLmROWsBBMf9uiBMw2cs225rZaZzCGf5XqqneEIBnBsGim0Yz5OuQc3D8hZmBvuFFkpKoP3W
ypz+smr3Q/rTFvZM947cDxoeAER9LBPjcxZUSz+/YWxXyj1ZDHWo4kvWUcHTm7lLsAH7OCXk8Qzo
YFHw5XhEijCF2ak08jTKCG7MmPUSvheVTgHwEKnjPbJuyesVzVOufQZAkdz41o/Nn6tFyPF2uTrO
wLmExgm7ahk+APgp2q8p1mryjkQry1YS/RiKyQaatyxnHasXPziEPI5NdYiY9uTdz/SdW8HfSE5r
huHBArRpLEznlFcPlf0yLrftRNbQIIl8jAFH4aSYTx6kF68KoQElPGU9hChkfnNoaX0K2XJnyUWD
MNqW7iwbl+AgjWrV1uykAL6LFl/i8FOEaAS1Lcks6CgLZpukM2fo32jY1OyeWxsLhcPIHHpU70W9
GS36j63Uvlmy9TyUrt9SQyz5FWOAnNpZUdE4PEFfJNqmCX5Qnr8VykjqFEmzB0Xfms5hGJHUbUP/
2eANsd+JInmrza0CUxkZhXbDaKVna9uYkNFs7gCQzgqITM4KiUQfH4J8rkQrvVl5xiGzFgBgU7p4
aC1UQjHp1uFtEng6yiGkNnHDA3TtrF8nEpdjfHDkZlAyilglb49prlQL1+nEh50lHTsKAMd6rMdH
tIQLySKNVLmmPfTpDWL3AgnEW1MN6JzF2TEBsxrMvphe429mX72rIxyYyZoRO4M48HBkfXUaxmY9
5TPMNs4A/CeN5/ZwMFpCO8NFF+L14YYF+yMPSX3P0MAQ7SO6Dy/mWUYt6w7PsqHbR9ZJE03+NJVe
tmZQ7VOuG2R6yLOTHiyMdijEF2b9GSmPPNhW4yZVkPWBx4o7f+WiOa0hOwwfWObhs0aSi7z4kyQI
oO5mRqa7Hz5PRcDO5dgDxQBkk+MQUBhjk1GrwpPWRoBv+NoI1jHBDcqnoBQfocLu1E5dez4K5V6d
xboN6x0MABMii6WY0uLJqDYSjqmgcnOR11fZtdbuNQqG8GV2iGRxeuf6BJzBxxL+ipYmUKI740dk
mPtWoJFILdA7DYaL/chX2NLK+UhaMOkSFjlrHeVssbfU+zuLNeTVPzqnlxRn2/op22m8jI0E/ylE
u8WoM3Ti09QvhlxDVOKWacQ8R7nqosUO8SKoarCFXs8Rg7hM4W/rKPwNxAQgsGLzPATxOjZetoN2
OR/oxpnvFK/eHyFv3foKGS7uFSagBp9OomxMDm8Xm0rE8lXHCRc6N1dfqHqOmf6eSYAG8XJahahV
uqmKLSJ19AE/trLzERkrRGazQnDYFjbdeZD4TLoMLBDlYTabQkvcmJsLEwHKw2rUgTTtchagvnHP
8qeq8okM2IkZwOYW7NXllPUUyJvl1xgi5jLZCgI+fOfVcPKoYajNGzIIOscFmXCw0Fmlj7b/Z6pr
ma409Puxu83cr9w8h5xfIbtiRFJYCLYVHi42Xbw8b5iUR7QDMfwA0rXeo0mzZUOxt/+NnPJ9+a+K
b7a59+qTYDnjt888hhzMsF1D86VoxxH2Z7nu0dUNa0v/zXF9td61ST+V/Fk60bwQ9CgoedG48/pU
ylMlIim/+32JXBkqJeoKPb8KmFUlW/zWNRZ8VdPeXGeVgKdH+Oe6+63cbQMJi1K2D6518aCYSLEf
lnTRCmDZeCTiHFOI130X5jmIUGj3H66yNq1LMvwV4S2vfyIyTOx4XyNI0iK6Pf0nlVvoX8eS51xl
aujatCRGtBrTW0tpHY7Yxc5cr8vpqi67b1iDt674E0z/rfC3AYDp36PuXZWfU6oXoFoFKYYPy2Xt
9SLeRAluIZnCDqdW6BZB5EcXzSAaJMpwbMR9inIzYwaTto8ckZYJUsrq3ztikIIW8QWNo8tRH70b
3T3s23kNKWT4rZG1RRjGzIEM19HfEGC2SBWM79Ev3d3cgS7ZSBAcgZhPNHhTWUmFMyl4KIL6wxtZ
/4KxZOWbYYwMYnOhcTa7JGUD63gimV+lzmcZ9ysd8WhLPeRF69R8BN6vdWyQZqqgfr6cTdmcrIL/
YceWE8yxtbAxTAYbUEFvBWKDYNznNv51ypBiOgzET8o154FM8IKzncIhmsDbl8D/dqiJee45vFyF
AIH4GKksadBKcY44eK+AOPjmtW73EbPVktpi66N44VmxmoNmwXsDvGt7H7V+DIuLp+c4P8ATYUkK
tV92pXOjXPT1t8svkzDmCmDVVT7ToPArig9Fe9XJqh+tRetMi3GY6lLbVIyhKaTFYC877g2DOBUG
iHFNnsjRIkGdVFozI2kVpmZ1kf2XrfF4PBM4P5CDKaDtbeyQSwA2oFAOmIW0EdNoxL4Xjqe9s0Nt
UQT7PrxrPTPb8qYaOwbiqr2zxMWvjppxy31Gkssq2KXpBYEOcXZEwM5FemQE/5b3pyQ6C4gZYfNK
QtSi0c50iOJbDVCUQh8lxIep3/KEgwVdStl89jRXDZOVJFmESOoSnbvFuvTBKSRYOFM+R+3ktgs8
EnOz+dd590QMQHVIkPJ+7egBdWZmZPso2WglQFtEVSRNLwgNdLHXNuT0pDqQqENsQ7Cjz9XUpVW6
iPniDSww4HjsyA+pHPD5PJns7Tv95bfMwnT31DJY5Q2/5bT1Y8EoUCuwlPTMQ9GzUi4rlrqMnf9x
dB7bsSJbEP0i1sJDTm95ryqVVJImLFkS7yHh63vTgzfpd6+6ugRp4kTswOic3wgbYc3bm0jrFVy8
FIeEqibMT9+RwqaSoyXnu8z4xUTyD1dtzKts6vGK5kmOe+9VRd8AmlTHoFaLGIGEIx0tc6csc1Q8
kwE+PZGvy2xP/Wwavqmu2HjFNSMhaQB3mLi5jZwqKDueM5ul+2yilERDc+tCsTWQ2iti4nXwrnBE
FcNLgCE1oPUY+F8BhX9y/voGwjPQpfIzkMey4EwU84oXcjXV2jLSL41wniaRHNsyxMnMtgPCOkC0
CPmKB3ijwpRbNtJt05kvFXCSrkhBHofftgWuPf7Np+LSN6wfA2FghKqQabPX7QM32GsVUQBG85bg
FspPzXG2MvPBborgh8Y5jQe73ACIC4qfJgYgXwTrOv+x6MJszGTldjbe+uAFbM6rU9Kf7HVr4HpV
NdexzSBuzIddxkywFhw42VTNeNcI7U2L1a7Imd0mhIUsFf7VBGv8rRGES82PmCCzJ8k7ddJLA2LW
1NZHWliYcFSMoAJa6a1XM6k+J/xiqc4sxPqpsj/peHxWBXngJWRqlaVvqcj4pjVKLl8j8SKZE3c1
rqzpSzkrHWPC+Ccq7CrxtzDeQek6iBl5A/in5F1w6VCGO7OsYbVZ2bGnl65z72DtCoDMA6K2gQWQ
y5Fe/8T5oas+HetKL/S/wjpIdagKoq0IqBQe7WT+PwaDB23ZcAYy9dchTBctjnU3jxBIysUIBaJj
YtjWh84+1BGdd/zwunT+KUDErbYzFbnw0vry+QZnx6/hIVfgSa/pXYrcvTtwNG5A+GMaZSLlkpwJ
U5ibvb8nAgbDBdx1Zi8y+1xYd0VwMmLIY9i/DODt4FxrB4MIXLzpyLn5fCoxa0Y4uv86JCsf/Am0
e4ZMrClHk5ACT0iu0FCd3xyB1rc4kt+i+ugy3HWnTZz+6eqkV3enO4z5EZoRbjCkVfyMnf2ooNeP
ztZy4TAl1r+6A5V1dzsu63qAneQpoN1GvfbFGx6+tsJcE3Fiehi0N40U83msIVwB5wlocPIiXqb8
OeuxqT779c1p7j2qinK5yLP6mFw8bAFOWN8VoNYTmIfOZMHZwgYxRVixzqV2yDjqNNMt9Q6Z+0bL
9WIC10QcBOgKmJhcDhc57PkaEV/+YnbuCWikRVAp47ItM+2fHv/1RNMYCIaYcihFiDAP52yu1BXo
tbMe7XgDKNUCwlPFZ4PltILPAskGMXSpjJe+QBbC5aOn39HwKXCYSgYEmvWWm18T+ppxtvRdBurJ
Cod/TQUOqXjFHySSv47qRtq5DXFT0d1uKVKgqafgfttSpAK5voo6XKyMl6JbY74YlE+1NZ5UrV9P
THHcipGwjdhX+UtIfaS3hxlvYfgLXBZW95q1PwGMLYk22jH8VTbpb/RU8gaJ2dAT/DXvwV5nIBvl
D1nAHCaB3zPwqbDwNUZybVvG+QH9E/6x6L98sInBabIYAP26zSWHrlJeSbqGWCxC/pbfUjrSMgoP
/GXJZjRiKguY7GGZUCHgpebNI1VZ6s9uDKFsBBpOOldFHxauVRNsfVMfGusMpHvS7ZXFXa2oUtDs
m4m9AeGvwlrbgnu1B/ZmykeKyt2k7l9X7MW0lqwYBXEhbyetz5CpcuBiimROkahtljPJHHCu9hNM
Wb7YKYb2ggXUrmg82Y4YgKP+3QH7IqObx3lEJm80XYUOHRR434KXqL4HNA4I7yusnmuCj0CBFlRE
AJjmcXdfROgsFaPiGo4iW3eNcuejrwKbMP8Psn8KjmI2BYiIxnq5gqHL+8x4qb4Y8Q2aL4P1Fx1J
oPWZ3RkcozJtZSXG0uZR8fAshmuKk/Xkr/QeNr3lHQ3RmE+Z5LQr12GW3t8LmpJU/8c0kX3Y3vqM
J6LmLxM61s2Lw6w54UQfJU8u2WbvlZoxrlsdSe5n5aEmIHM/HHJtuAshItItSTZs6TY3rdUQyyF5
atdQO1beqYp2/ILh38KMYUoHG/Tku1QQWT+u+Qh4P9XMAL8qphQxC75X3KFhz0viGB987pYt1xiz
/fC04zwUEvy1iDcXY8r0q1FjVHxEiNDzNQ55zSPmGRYrvK7LhretbO6T+SAmF5q7sWy2OQNUA0z+
wCCSA65wIlZcF3eZvou4SSUzRcxYZGSvieFSgcMIYqY1se7ObFWHuijuhLAq8Akn8bRUBTW8xbly
H1G6dyMEFEVUlG1F2C3D3ZXdbd0IXYOyamcTMxChH4rJneWTxkASolQZ74xJaI1ZDXfbYjw1rLoe
YMmMoDSoKVZ6wNgGGBqKkYczelo0vifs9cmrDD4aZ0W6iSFo7BJboRS+NcTajFG/LcV4HoL4Z5Rg
QoFemFcnuDSmD7QkXZTDJuuQOzd0jubhkxk8etoM5Km2As6+5mI2DrfFTjE3YZxyFE100yIuqjrW
FuxfoFQ9Qbujb+BmhLGOQJez/JkGI86pXypKbTQNCF5BFJycd9lBmBB0GnHYZfwGyxl2Dsbj2cZn
IuNT1oy1gnNPzfcb4eYdt7mZLqK834uKMETgLgef3ftvzK4kod3ybhHhGZn0orqo4hKzR7N0MIGN
FbcFdsUcFxsJ+E1PcsDR3g1YtKGHbdTg4EtU4U9R2ZI+JEYEkxdj4Jg8c3sChqG+BxCdd3w4dN1N
s7KF5mxr8xR7726B1ZEpuWc/+C4n9tC8NhYatsGoJxQwq3pUjfQ4ppicIL/UJf2sFz0Hlqz8hWNt
JYuoVvk4KMz1iPsbR4dmMvwEGkCBLqwdQqMs9GH7ZQjS1R23JcpuHOKOqIVYAtn58fr+IyWCA9Bc
Nii0YjpM8lGUsGWAYZG9XXXVe6SfBuyzJvYScUjJ59mEhFr4ACfKtFw0LRPEaYWjE0xeJY4l0M8Y
S0TwXs1HDwhxsf5wSNiF+0rdJNO3TO5NOks0OAPhsNUGahD2FLYRSbCYDpklFmiOyl0abLPhQ6jX
QbuqmtoUxAsoyhZffsQsQsXH1qBiKviuwonJgL3qkq9R13nC3uLy1JILbCRECTblnGXJ8V4NzktO
yQ5MPyGtEu65I4ipcxofklfHeLU5ijTmPZBv0wiqqX90koBIc+lMIAYvZfyZSeLYoqcAzTi69lPP
T63d6+DeOu8hpxtOLWqPcGoNBmf979lKav32Ps83VIciX2V8zFK+a96vq11nyHxxsdODRixIbbGA
13geYhdlIfgJ66/Gfa65dgR9CqZo2yb3miui++Sqw0BmMHvRowFnHvt9/lQHvGDq7FpXD/9oNNfn
vGO4UMFac7iwfAURM1lNW+X1q0fodUw+qiDaOFhySqKFSXRgIugRiyvIOXrVVtjEhVAXcCv3tNLC
3phuDosIJXVl+NxzJHEZOxnAUqkVNvGA6FhIB3BfnS1XWe89D/z7JrGJAAOgrnaasxvaVcg9woYI
PWo/DiVjgk7nvjm02qfO60WbNNTEXp6lvpPYAaroD69kEK37YV1p66mdwM/wZOj52ikOoqRD2DtI
3VlRFYPcB9qXH2mGdKX5v/oUrbPg0eIDnQQQNfCshbk00bGijcuHLypWNT9YyhTJg02DcUQU49ok
cdgdg2o7arP5hdQMXobXPKI38TgMV+p/ynDFJt41K+p1e/899w+1rLet1GhwG3CdMMP46st9iz8s
/2zwJlTei6eeNXXU08coXzT8rLLbGdZJRy6OXlS7M92tbO4R1ib67yrxl5JCK69Z/Z2bn1FKevSO
8zAaOGETzse046GslZ9ddbLDe9S9KZT5rrx6dAa62LWtxMEBWiwjKIMNJXFMRDi6R3G/7qJvmwa5
OG3ZxzYJh7LpJLsrVUUsoKAY6f/z1lF9xeI6ckHNGVX1/NHinohjxTXc837I94cKdB1zAOIVxkSy
UaeX6GKSd2FHFe4F3dJzDjKH7s52n5679g67etUzw2i9ch1q7hLmLzdGf6PRL8lTIaiRv9tqnzrf
mc7hJ3ge/E/HuzZ8UzjnNVos+ADKUTQNzYWlDae/W13jLT/62H+iN8L8qLHWYk5Mpxzx9VtZr6Po
bYA5UiaEGxhIgGSYpwWwA6hkvWn1MQ9feL9X9nhPLB+zUv5VZLREDsZq5B6UNm9NBVkay4ZzgUvj
NVTfYirzvjRiaqUTEe5EFcjKZatGpN7gzWIyFPXFY8SRUDD/hb0iPYzzsQnAdxLnkukZA200iBAL
14vhv1jaFp+kwr1QedeE1jGtpr0vcoDF0DIEeDoe+lVtHakHW+f+T27rrz0tsq6EN9hJuQGoLfm+
qrBHRzjpjIXj4hn8tDvk61wtB+porWBjC0bl7UpADmqHbCURGywsq+Pw6+cDNYKfPvZXHUkD2xjG
cHzlXIlKC6EpQEEGRFZhLuaW2Xa0RKoPwzn1DLA7nUM8z6D3ybEVg1N8mcl+pU/wzcR2Wf7LrHXb
Ho306hffZnRQ+e/8bRiUj1rrweSkhVHEwKGZ743E3M5JoczccmnMeGP4pRtwhHwWlFwnzMuZg46Z
HEnIs6ltRue+aXMGi4QjAJTcT68VwrHNUaBhmGCUKFYdgVW0aRRkq9mkAX11mDgqDAZkPAlM6xpQ
HaLU65rFI9vozO6UMx+pGcLtwxiZXQJTQ57fdNojTDZGgx3l6OjvTf3hk2suGsHll/kq1zppXmIu
4w5wlQbSIW2IPdQXNIp/KY7pca2Md9uAHkZGy+ZsH48sD1ttuvsIR/YFU74D7AwgGxmwtYnRuHc4
oLIOT8VS6mqBVlPx1zTDYld9Gc1znlwIrvT6Xji4yT4b7XmUz1EcI42JnR7iasm+IgYpFQx4J0RE
4KpNXB7df2eMwVZm7lPnI83WzrIY6Fu0zl4tCV71a3JwCBi6to69fTa+DuQcFJJKjBesnyTHtU2m
vqqcqOHIWwIxMSi/c8sTSO0ZDAFjuAiG4pSSqK9cPpn2wZUHy+iXVtksRm/tWudRYECEydXb44en
q09eavp4W9K6NLvODv/UF082hsMOMg6ZXJtESewSG8SMqmDAirA/Wt4lhjZXQvci0rCwfUBVUbtK
s4m+N/hbSNahKxYNeSFL2xT1ty9BxX2n3Y7ljvSDXUPgmvHrX531bBr3LPjo5g2TyLlx10pIsFwz
dW65qXONhlveXuZuKBNKk3YS+rtIT2ZKZn6vox24A+F73AFa/BGa1INN6NCBIiZLOLHEZBS45qon
BMJmMnC2QZ49jfVzUr105VyIFvnQAV7ciRNEVMD7KzgkYXuOTlW8sVAv89pkjgrIJX3zivege8TO
jxOf8OvBkPsJxDnw/0ZEaStKwOJyHSbHk3+7yXcrb4OGixFI0cXBvVKvpMVFb+TTQb8iRstji3e9
oCeoJNGIpp4BHBEMUAtrYDj7SkSyrw+eOsyYInOutIDe7ALBm8rvhNhO7hMOu0XhuTXxh81lQs+p
/y7ludJfhulQhHfLIC4MTwYCIC1/XAVXUc5RA2PsaBwiDSfMtuW5ToN1O4svn8q4e8UuxN5EqgU2
flm8mXzpRsmogTHJtG3LfWX/6Ma2JhozKESi+ZZpf7TRxk7Js0UUML3wWoCJsOM3Du+y2YfyuVYf
dXLzDM4/Nz/D+jZ+l+I7ny/jAKbTQzJcze7NqPY1HtSBnPGKq4ZbfCcIJPFIm646qpYOq6+OPxu8
gNhwxKG3j5zTtnXoLzout6hSVrVtmeobr6V2B8jZNdQyvzCLENjiiQyOVCba55wSFYvFO3vW4dKW
4lmatyl/7gRi5LAwSUfii/UHWvIO1D5Uzkl3HtReMgx28NOSeuM+UtjPfj+Azd7mslrHPoabNQ4N
k24NbZVwfXDGc2Y9bP0qeIaD8pjSxYQ3qizPGuIWNySW9m1Yr9Nua0UcLnBM72LrWIGJGP1nqiXr
8WLnG9WeLerYMfjRZz6VycKVu0w/Td5acItLKprI1q316pNvNa8F45SRGhcD3WN0/hTxX5wYJdHy
ENFWGFs/nNl/21TdYmQPV9tU5j4r00043qsAS0Xs4Q8ftjW9N5XGGNpwEBQca1mS4I+AOBktHoPe
OSTOGThDAGbLiglWSRwRCcI1AVe0ohQ9pzJx6xeHlkBONvX/pPhpipTzw+uMihpCmPhBubZg2I0A
UswahWNIX0vKkyXwfA7hvsfh1AA2V7QXL58uDpOnKqZ+r3F3RvReeTtTXkcZbwr2DUhAjUXHg7Fh
VtUZmzTZlunVc4y1crrXtB9zfHqUJxF7Y2a2QZmiBiM5TAPwMfVc42q1yU1hU1CYmVAyvPoL09bZ
VO3aGABPRPE6TY5mcDL55QzN0WS425stk+7X3MluSZ3973FFKVTax4yTJiu8mKyOfeHQokBMr1Rj
Dfy/E1z5+sWdMfztLvHPEZaNyNdx4WMf8Leu9iQH3HLqFOZPoP0LFiPJodgGGtcarxlbuxR8i6kL
T4XSrdh+Efqm9RT+WXfaB1jLLZJgKf9duTr4fJMjAlcdqQ+PtbPR/e+wSQ86pD+CgU6/BINMTVCD
/cKhTIoNqoTgrzGjIaRTZqSCgvZa0DjUtcl2oM1jRAX3HoHOnZhpnandLf1OvysYkhP3H3ojWF2c
dEUYVg+ImS98bzla8ruhJ7qw2NdSZ7ZH4ccIt33mL6ZwumpY1PKOwHjOIbOjraSBnIUSnNb6t0UV
uxnIb9sLaLUhT2VztHKZlZNOK6Zk67f87AYEZ9qxNzfcgEoxbkpXzJ6HgzNw2BSSCnej9XaOHh1V
KbGTE2lV7sY3uV9XA56PsCWg2nfLIhlXgYiveuuvXIsucfddF1ziMu3dKtyr0RK1bQA7ugyoUqIV
CcB/s6JJcVJdt/N8dUrrHgNExcs6Ipijj4rktyKa7NvaaVSY2yoN2qyuECu5ewYg54UX78dR3zWN
+dlXI9EtYpI2vpzWY3KnJAssfgJ8QIt6BFSuh4cYAo9tk7/q2l3F2Mt041s0evg1IE5pAlxWCk0l
Hr7ylqiJhdnXHfPbNGTbsTB3li4QnMD06NSfOZhVsgBVCkicU3IsGqL+t7Hqs+l4b6OGuahtvHNU
hG8VouZgK30RaNU17RTrjgbMKjfXqSseSRkcp66hkJyAhC/Du8jVqU07KDbK5IYPXbYbiR9afbHB
FYMwHF1sImsSJsZYM5PEV7Ats2Y2m2mrqMeJrYZiG+BW8axpZUVsh34PgNnxNOYNdN7jHuHKK8Ny
n0vWAzcoG/osycq10uYqSXVAYJEEDpi/mWLa+mLk3NOcpCk2lTYcGslftCwHk4z48ZW1xmK0C+Ia
Uy9CXuiSakfWj/pmWVGhJR1E22EoVsIY1l0OhME1xk0N1kvZjVxErrXB8E3aiSFZxubdYMDB9V2N
Wn6ocUDRkXtMgv5DhcbRKqM/Ouh+hT8h1yXLkkZV2242sZ3vB/AAEpbtBJU241bshCmwCzyhHh5G
v72EDvqbACowv+u/eu5WB4WFKjbyS6yJlyYW20ak3FercKVFw7pxBIb5+lGmOdsmrr3U5kAbetwO
gnFrS278KJYy4cI/2UyH+xZ8y15prbuOLL0DoktBu6MgrhN6hf/pyOrWNQh2tLy4y1GE+Vn3Zz5S
mtWLQPp41wrpr03dNeTBDFhUqH3mWqNZzkF3KoH3VuVJj7vAC0rmhRNhuYrF1qpdC0Y90j2tGt0m
bafJWxRuxtG5bFwmmFFZQVBocwWkvA4JRZSaAxOUQLmfC8T6OHfVPw83G9E11ezT2hAOr0M7ANc0
hYPnLwyQMLvJGkCvyozDqhEO2SExasVYLCE60zFhbvrcWTpFpX/QLBh/Gsyzj54RmACKqzmyAjra
bkM+iG1NGz/IPWjBSYMZ6NczsMFXcQ4bLB4S4pYlIUFGm5xTbZGQFLFVfozs2H52nFhyjrcIVZpB
VL2mbkDwL3Ft3Br+NJMacguqW1t8kBYSSMQhsInStOy7oWX6W4N785Ckdv0Um5XOlDuigw132zzF
aCfcCtPY62/ZgJ4SdxUDXS3O/a+ikf26BGG2dAIfCbsr7O2kO8iGU56RcOxDiGBENOLUUZy6Cye9
RnkOknkIhZDbqMgNRbhC8Ue0LMjYkpTkspmM068yeFCGHuZZYPfMOWXudmcG7Gm78Pw8uabca705
7mmUrr8NEoRZPLPiPoW+fs1jFNUuHvRD3ZjdxlDkLpxwao66cLuXtqHHT1oi3fsF9QdKyejJ0GP7
adAVFWU+PADM6PIRdyWhq0n1uKNdjxbtSVG8ZGM7dAkIxTF1iIU1jrAz8sJ9r3TT2sfkKigyGvUl
la2YFgZYVo7JApP6Guk9IzLveuv9Nb1JGsjLhiVmr4LpcKD3m9EPeQxFzkpKXTm2n67rBXVvxhxA
6xR8LGjTznc1t/kWAOjumeaSRS3LRO41rxlXItTTE8735ts3XPvik8qkLapXE8De2OZaFLept6xF
Yy/LCKZQMVu/cIhNRJ+T9iqiOiUvR1lRKTnGeiZR1aLSIIxrplr3IyTA1qQ5OYs4sbXOFK+qTsxP
2wDKwzY5npMHKJAAgtbC+6Ux8wyVrfP0R786UMNTy9MKiCkKEyLhUp9xPmwk9gw80n1Ox2WsOexd
MaaK+oxBD0BfOsgb4D3yBnyZWFsFyf4wp+BBHJvyy4zxbMK08PPfioa6IAXm7XjOevLDvR1zckqc
a1WiTatJfMEa4lnEQR0PGx8ZidTKRVXVxSeHlFegLGwZvUIl+dKAcwITiv78IF0nNpb6SzaaxAt5
6uM+KqE2xF+FqkGYFOtpzsVjyUEhKafN4BBqpMyD3u+p2ab61gV/622rSd/ACR6AMjOG7kjE6R89
9v1CVKhTJ7s9gREhlfTIG7KDEIEFyALxK9gDfIJddgROKX1OpieDcVZPV2bSBnsoXj84fomEuW+t
W16jhtaKLNmRbvbDdUlNU082biutl5GpUh80B0Q0EmnDggUQEsfHIH+x0ITxqzmdBbIGm/eiM74G
7bfxT6X+ZbTrEsbIHDJJbOJsG4NcTWH3q96Wp9IDnHYxoTVl9s4rx4WmtrFXzWRAptxfpqAdZdJp
ZLEogsM+n2vbsN+F02/Uxpw2OB3GE77K336OpZBSKVJvpWU/ygoIjhBcS+oIs/0tkbw1Pr5YRjZp
Bk9E/AsayOVv9KvC6nG1ty5bmx7V1lzRLZ8Md/qc0q+azjMbUO89N8N83TBJA8oIDczh1DiXzB49
mxE50R22ZgmebqSSoyzxaUsKmUzDOPqUMZstcB/eE7dQXAfzrQas1w6z9yDol6aB4B2SwigA1hqb
fDp2prPGGjQHGQtKNPKJvpG0QXUZroNHqdXIAM6pDhKeR2ZU6wpHc+6MsCcVuWEgm9NKle1e8jy3
JSPMYBMkE7KY5m1CJHJJHspmPWva4afsbgZLdNE/JdHTUF7+B20I5gZPXvGk0qsTMOdh8tiHp9im
GTnAbMATgK00buGyobfnp0ARsaeUSdt0LrzOrbA2dX309I3oYEklFHRTHRe8meXRK5m50LMR05SV
l0i2fBdEhnA5zR3kVbfKhnMLPDHv3+uOlalullMmrrpr051JCgfIGVgxo+aCfOvyc0//H3yIZcfL
VTI9Bm64Yq9YMDNeivTazgxvtKs2f1CS1hrAgGHcV7jf2clrGnM5YFLjZ72yNa8UQcCEG68/NQst
gomdMIBlfY6mceWgvTfxk8YJq043qIE6JxBnLZk65w+fpsi8Zz1xqIxu4c57e96iZrhNkQ/twRnw
qQ2UzKhPg5dCWpssuOBCwURtiZuLZEq/u2MeB7mluUYQhrXven1xmppiFM6RMCJi+62NTpiJ8R6l
Z2VZD+knjwl1NHG/9GFrYCsZt4N9zQAaDgjffQ9oeTzRM6k6hIYM7OL/8xG2YsF5KqVLewQTkb/Z
0b2MAIM51w4bA4cWKqWevfYQdocac5tZE56/FCaIJvTJnNcrzW4yOo3xhRjEjAv713tQWNgTcP1o
hOaeEswFDtmWeMfZeVOD0E/pk0ZAGhQPUeGsBx9EVcPCi86oYaRVtIVpoNxyaMgMQfGjJd7LEB5D
CcSDgmENJ2vgAGrUdUIgqA1nUvoJ1aKiE5iQQ04LdDABIQnQEiJYpUjBCi6D+9YbB6x4M+3TLLcd
W2vMWJSTBMWm2pM1Jm8Rw16EUGkta3JY1RdLB5Yf1Z0L1G+HPigP0j9dIQ0LVEdhRvQJmC6j/q54
nfh0FsiOyXtV1TFlbAuUsqfJMHyJWbVa6DoR9gsojGQNeYnzc4Iiyo2v+jKGmxvezQYKEqNU/dQG
hDzc4WbGCfkyf5nNvoAX291zHNJlR93HZ2S+h6G171l4lxr4C0trVrL76viuLQ2dYT+qNV3a9nTU
4r2lfRuwu+BhxzvhEJvbd3KjV3LBVa8hjZuuCuub80rERSB6kGtcNSZ9qdxDCAgqkrEkqUtoABWC
KvZYYmgKxAlmsfTL7HEDpkgqO0rrSGivsacNiJgZVzR2Ooydf+3w7uDtn2RPSDXf6LFx7lxjJ/UP
zjjLkblX1mWUYEowrykZZifcFdWajvmBVb6yaUlkfguior643KJw/YIEY5YnUW198vlkjOkBraIn
DUJmBXs7SS2YL3iF6fybTChIjNncD0ejv+QgtNtA3DWI2QDLRW8qAmoml2NsbXWzsrUXVRONRX7o
WeE1LCxJE6/rGrhOS4HcqDAytduxkmsZkhSjjvpkGidZPdV9Bp/WIcdFgUeYX2wPga3fSQPqb7AN
BaFjDGsFrvEe+bPaspLrdCraNtj8NdUjnton4XCzin2lUQ9p/mktD6Xx3kcUL/Y/TvrVWx6N7N6/
DK897dGa8R75vCvNG1USBUTYZttj3qc/xKwuw7DxGMXGexOBn7Zh594r1uqbSh4xim4Mmfoox0tF
wTHWYPsI0NjmE75YFJEYafhjifDD9s4eI2cDh0hvv8+34Nq8VwyJOUomc3Q81KG/fo8jvQxzsDEj
V0NkMzL9tZ6S8ySEzrLbIt6WzUgNADkO/7vRymUJATSP5sw0qSfsyDjD+pwyLdlvU5rdLML2ynsy
2mGZz7ettnvXs37bsPhFuMpIdI8YJi3nGfMYp3Z83tDJ+q7amdmLw0s/oAlMqjk2ojpUbr7OFHle
yuOqlmIqLlCTIOnc57sKfdBUeD8MiLU0kLbxaSz+puoIzpw60gtIm9F5KXpQgwFd5TavGku9Rsyr
u+UYMO3iexTYFhgEhNljxO2QaFRRhd4sHvzjSnPp6uG3MmlgpjFLSVAFgf+/zTXWJDQotKfKYQs3
wCBiQU48JhdPMY0aTpAcDOdNz/Cml5K7TFtk+1Q40+tIjQ+tBWGANFI6kCzoKukUv+rm7FUkZyZ1
TQG31xpzq5j5EjxZ+DOBj0+3B6zOFb8XfbxUzHL6EoOsO326VSHXQXKRMFjXI8fYwSbc28lTwvVu
tIaLEcEnYlF3HHNTTeVHPUddrcsIC9AToEZTr1tmY7/OqTiLwP7bxzGJjr6KYJYRRbJhP6CINf3O
sQ2aCOP4gy/czZZ53vk/QWraT1rma8NC87t4jWCxDXAkVnQWlNB6KfJaqLSfsTVvGv+re2EQqzP4
pggr/LPMbFU62DX8eG0J0T8G9P4/z2/GnWeS25WC65Ft2W8TFP66JJSR2+1cO1BvO4fbucXQBnZ6
tbYY/c7AYyNCby1HmyczhV9MOyf/5FW11S3UZtw/xjv4+UySbG7dk2A+LmMcxElFK7PGgK8P8IQQ
ZSBQ2XLFJoHPDhf02Oh9MkFp88hbGpW40h+zTOyd2AbpiEhog99y8rNXRNyoQXN2nOEUgAmXnl9+
4+t2rNYujqrAdXXYQd5XFFRnX3BOcGIT+EGwwV67UYTHSlnudFp7dBIgXaI918xdVOxtC8aLXi5o
dWW3wl1VUOooSlohLBwjRIdcku46JekTdkTUvLXpEk4JrCeNmG7RGrtJySdqejFQmRtPAZirjV8d
0VqrqBrX4+U4v/kO76ZtZ39+DtbEjGERpv5xmmIYqt1f4bsHejKXOs1VXoFdAXWmcfTj0LDpGvza
Q4vSnoh63fotpbW9ZHGb5IiZVH9JLXUoIsI+nAbNmtQpVbuJDy5cWC79YN4h9T28/tZJm7RVSNV0
ioG5rWm2aCmEDDz0cqyeAsSJM1K+DHjHHhpiNpwKY2fPH1xye2b5Drat11GBNj1CE0q1hCI0Z/SU
KLnRyvY3sUgRMIm953X9Izz322bX0XFH0Sj6GwbOuZo6SCcEvvSkeoxqwEPS7Mli4ILoWhT7pKVx
w2TvFWa+9yUxYT1gLBk3Hucag3Gp9lYM1nOTAnswS/eIKfLfRGWWwx6XlLgLlQEiWCQrRedHjzad
YiOnL1o9uaUGFAHxJq9He9mxmpQCPh7paUxi3gZXzoI+LmyFvVmv22hYdSA+PUYcddsyRvA5cREo
5Mw4NoRj8ivVZQet1w9Z2t8HI3uFoPBKxwOXktFvNSapKXJvXpXab+hk9dayfOLOHDmy0GFSGLiz
567CshfrybqZGCyW4j0Kmmezhl9RThSJkOBjR4niJbEKgkGGay67UIcSlGEKCmV9VKZ7xMu/d7Fq
AgPaSMLRKVNV5G5eLc8ilWlnlzwIiZuP/h28V72XZeot9LbUCWrycjPBRcCcSLQGBcdB5R0bQ29W
QscnqPnYLdpRx9NCCxiy6dQyRppcPEqS8IrsHWtfGQIiQhgCiexpOjJ3qshe82rcYNd42Nn+P47O
Y7lxZAuiX4QIeLMVvSdFym4Qcg0PFEwVzNfPwSwmXsd0v2kJIsrkzTxZhRNStos1olMnvGruIe0M
/88Qvv+qlCDXHPrPuhZeVIp4XwUlAnMBfi/kBEg2I3qpzJMvs6XVc+io/xLKp4YE4l6tM8uKl4OP
IOsW5adyja0gE1ipYKtm2rl86EXOZICUYzGselkj9aEbVePKtT9rL957DqWQIanF3mkYdo+wssd0
V9pMqazaOXRRf9J12tyqmBN21Mbek+DZJ12AD7s+2i66S1DQnHQqA3q7Ab563Kn8iYxDGyLx20AY
7zJ5hPW7Jh8NngOJCt9irYq1lxyjuc3BVfVUHQbPdMHPaMEAUQ6Og6JGmA3sPPTyueBVARyOG6hM
thom/S5qz0ngkwsbo2DYFVkeYKcFgIhvhClr6Xu/tQ5itlYBbuohxFybBy0pQpbELM/vsnBB/hea
SG+NTxTT0/TgjpZL95hq9UWvcyANfBuXTlI2PpJqTbNHpA/uLpj5p+2IuuYGjPlYD72TMFt7nael
sXWmAmmusKdFOXBclDKfbSF9w81VOKD0/Sn/AZkjviz2DIrLZhASCiQukdFDeRFxj+NQG9TAk+Vh
9F0XktgWASULPlMjIXFXpi7HJN+rKFrCsyCIr/ne1kAlRk8R7QeCGkZdb5woefZNzCxBirNzGOCU
eW0OT1lMLXiUOHbaayw8VhS9CXVvWQ+Z+8X+1m959bHcGAxVDkNU9tw+q3yJ2TegPdOPGwom5x7j
0p4Vr9CHXGEZ2BSbMSJ9MuYMQAZ6TFIjjfcR0+oal70NfrwdOvck+dsvvsUsQetgXseifHVuYYgt
M+y4ZYC5sh5WlMpHGkXGmxk30Xswf2B4dtOTNpm/llvFJ1gczXmyUAVShghpbi8LZR8iKAgYPfDS
WBB2xjAA9VM9206z7gMXRb/fixKDSwbiPy93bV9qdCBheBQYK4PSv3ljJSEAzUJpbmBpd7OtZgGZ
qJNHhPa6MEL9ooGzTEW2aakFEpn2yCCz4w7ZJzm93lFy4FvH/8vjxtrEc8ucJ1NV5yZh2lv49Dj6
eryTjAwj3q354k/zs6tf0pxf5MBGmbtvYXVtaaraZGV5tbvgSEp6a5psX0UIOKzh8J7uvSL9rVF3
x6eJggLyzJz4Ue9PjCBa+ST9SqRYBJuH6lBOowpXlrpAoH/O4BF6VbpxXbGpsTWpXh0GBE/FYxyE
Ryw2aiP9vW7InPU1T1EliJVRCjUwykDDenlTcSrkNyjyLV8MOTMQSNbmXbhTjs4djnt0at6sOF7E
ADrKUl/qvMtZyrWwME+M4e+yDglsguOTPrKBnUKDTLxPv+4xoIfZrm4wSVoesBs2ZId6zrkcwHSG
vxySW0R/LiO4TcNJZcB+ZCLbuqFBCH248zm7w5fGZckUnJGKNEh12zdaGa/Kx8wYV8YmqNRylCTU
mnEfj9YqAEZu5+oIJ2nf2tE6GvuD18tHlZbPWMGLZ1+iWUXZl89QA5AI8GnwnpgsEGIMeiTzOL0w
Gv1TDcwlaa7D2WDYOAvfxaRQqO6fNrn3SQs3Rj6+uoG3COppkWN+HRyoA65DbFVk7coN1EdcT49M
MSpjAXrijJo8mSFJLL/dp3G38jqBXm1d+aTs0yyilCz7KqmOB22UrkKaVHBwgCDe4mGnlGfUPY6a
aq2KA2bggRgww00R5hsvoJCzH2C5hC4eBgwyg3pN3YOM7qX7M+Alg+IrmUolLQ2TYDdjMsce3Ykj
t9SmPY8l3gxwSc3P3PiVWiHEPPeoXJYe/bOBijtc8amsqI10dSr15kFvwPBv2WXmXgiQEZKAzsg4
NKj/OcL/kLQ2LLJZyqCvJ/A+LPaPqeJZMrhkLLbpVLN0CL24xl80M68Z6lvBzjVAlxvuyTdIHSEH
V+l0Y3FB41UHk6BGYPuHoOmOUW7eu8i+25Z7MDQdWb5fZoxrzegnsk/6iFU++cKkrjHMb+IaPHZr
WUzeGebqJniyrvkVFE4Z/EAdcG0dZYGJUe4ivl7Wva3SE8ay4VPrD1epDVBA3+nWpGKXe17SPeqx
vhhovqMmTwLcxyib90Y+N3lPkEYc2fUvQOS2Mu7fbPBVEnaVztbD9gxA7SFE/AjcGwQ0tymvScye
lOuM5P5o6ymn9zqEpz1HwZ8z59WHJOMb9nMcKu+UUsRkkMnEUNwCVc7CfkFpkLeJY2Od80PLOOg2
qbEm5LRzrXHhoQe4bb10qdWLwBNEbbWOQGhaJD5NdWnD5yhP92VUI4e6SFnpr4VlZLLN1wltKsLf
PvK/c/7VD42V7Srkil/iynZyHuxH5nC5ZBah2buckXVVF7vSZc4sE+cay+CWRVih9Nbng4shnkCK
8VdCaVb5rtY+A+hWgTseFJChoEIL4GZlocwG18k/MU19kt5W1/7Z6t9AxbX6F2gA/nejSxin39kB
0+RzJQkznXV5rnOcOA8eBCyWc2ide+J0lQNcLR0gHPmQNUAIpT96co2Ddz/w8RuLB7SRJTOkFZ6W
VWBlL3mAa1fv3+qS5mImVbQOUDTcdu+TbWyiON+1BlMAvJE3UwvOBryPNA7cRTUI2mQ9bj5mN6F5
EMpLSj1h3uqRTDQp6tMpsZbxJCl+ryBGFme9G4hNgfuCDD2hl5c4H0xOhm0gSSroIZ/1bC95v7KS
F1aL/kChrswJLnQSrv1IXSeJHTP6GoVxtxoyCzBYyn1cDUtTw5reeNRccz4xlQsEZ3zOM4WEbmEe
k4l4sTiUJvjD12WVfIjA5RTV/TFreFEiYiitViGZV28iXCv86eHBJOA4ETFaAXxSJx8pQn6fNt8d
RxYeAAF+0yUrWtAC0PXBNuJu1thE/uYgBS69HsiYVhPP6MytZkKxMQU055SGcH6dpRG633RPHFpP
qrtRGss6AYDjIZsTcncLMjU6x2rWiUQGDwLyCTMYS0A7iPzp0xXpW0lAs8+1f7iR700GL6DlsJuY
6dqok5WmKkxt76LF7oXAPsA1UcPaRAxqv1Kd3lGFzQWCbQQY1Lw3+TdvNeZZ0AaVPCnf01Zm4v2E
ZrctgJV5jNvoDFlnkbe0uk+b+Dq/ivk3Pr9T8idIy2wnm4xXbWXHsdbYHKy30Cr4rrqHkWC/xAbo
J1zBzmZ95i1bK8AHJijOSfnrof9lqkjcCLUtFS8OQ11MjaTOAHAXA9ydikuqJb+6gl6XxmaeovD7
MIPLQHieGxAcmd48t569KjjzDjB3MVswLE0aMDbiMM9yUqZiecyljIiOPeB0ZiQoD77ay7FdhtW3
RF3jS+7BbASS0xQx8MY2wXRAHnCQpIC3FXG6bGgHMHRipMlzCfW0BunEpUR4Nz279trHmMYH4F0v
U1BvhuLep4+po216I3DWjfFPaunvQdTtG1YOx9J3GA+elc1wtwJuZ+/77KsJAbgbzSySOsR4yvzW
h9mGY9Qc0rlMjbHVZbad5ojWeOnLczNAQ/aqc8IHo1IZLAckHjLJOFueZrkudrN/TN4Jfc9cSJX+
hVCjvFNe3RMc+vhjNaaIZJ+mXVOCAb7HTd4ddA5pw2rAlKVnBzevkm0pohQYHnlY81uaf26Efdt4
DsYdsMgaNgqd5LzmK7R2+HT4CMXOV/i1NLXwg/ziNMC0uUO6kTh0utyKkh9jxrnezvHIVymy0qVt
flIT+shQyLVMC7hTrqAyoy8pB7EDJLRUUoht5/135xJAYZ7Tj1/S/StbirYzw7NWFneIQ2x1Gpt6
YR3CQCwDl1rtukGSgnMn3U1qJvGKo3X7IxK9WLtzPR/7SDh6C6nZh4RvvE3HO3Q5DqAzVMYIKvuN
LCjmXNE/hDO6+0HatOC59XgAWoOpuQIUUkinfgn83lw1E+pnG63z0oUW48WMBXwuWQClSxtyUwUD
iin/OCTPfW1uQUoF9VbSvzCyegDEzM5VUlIGl1AjRqyHF4rZ2IeXP1cAkXMUU3aNQdzi+tcIPkYK
JJtCn5vvGJIvevFieqeMsvlAqkNqZGfbHlaJx0esgxloDevWo3DIjSDhHMzZnoaY0erg49e2/tVE
ECv6rj3WMf0XDCupzeKqlH6zYT8ZLSxYy1yWESc8qzyM8reyS4YfxVNUfY4Y4/LxNEFcTQwIDn84
2BP9XOQNXimB5Ok6Fyf6GVmDOo0Y7pKJmJkCgC3RpdFJtB60R6eDDbT68OgljGEMx7+HuFiouiag
owh7STT97LkgsEYXt8lg1HBi8HAjc3a4njhtIuunp0OgxeWJeUqoWwTb3BHikMqAgzSY1bS3sTUB
b04dmqpCe9PwAErS+ZLq6blF+4XyJpJ6wbKqukWh9ae6eW9LdVLj1tJRBHva0K6VCIFqUxnWHUr7
gK31qSLiVdOi7CTBoqH+06N4Oaq8laERBq6WtBCs07iAv3WJsKg4MxPQJuNUa6j3wLGy2L9p+qlm
npwPBt8qXVhd9eu4VAGV4x+v6IfmazSlQLpyGxpxD378FllAI9qbRR1arYU07BEuqa49qdouvnUG
bwaEVC2P9wWyTxJQ8dxp21D78yYMEJFHBo0PL71VP1N8JaFOSyF53KBgTOTRho1ZssEQBd24PAWm
CSHFQYXjAsoRviaIVkZH7kkLI28/VboO6QedPjQiMIoAjuPlyxB/P4tnPyP8J2vPHn3JB2vrM4m3
8h+XQHnrvdIip4+HXle3CpgGAwaYv8ODkhTDN5lL6U9IERMuZA5IlvgZMGYU3bpx1/zXrowmU46J
c/toReC9hVggOqxv1lfZnYqs2eXaA/XpKfGTTVS9zSH4vBVLmVyU+Ivxj3lRBzW75U1kuC1+xthc
xvVFMI+wyLyEwbuDrd/Wd7XRLtV4SAjh5CmGJUABfuIEu0TgYMNdq7fZJqIWroLC1dPk67jdRsf9
EaQ4ZjHBAbQ23cdI9rVgwwMuSGkKzJN+QD8IiMP3nzXzktTENTyVN4XYSCqB1rSQd50nR2fWAFl1
okXIN96YS0UtqCbgIBzV/YDqnUhAyvvGObRnfrKOzQ+heavILm8xIUGsVJsu/rLaQz0TqlxcLxQo
7ugL7SivhmuQDvkuHPa6uJZJTcqV00td/M2dNN60rysdIxyqY2T9+YG3aut2W3Dy5pjMOPWkZc4S
lTHv1KPOIQRxv8Wca8D3Kptfjflh07uHPsFHGfLOWvnRw/Y/1D8ivWj2Oe9fQuM+hsM29P0FmP1w
sJ50KJkSHwBu5QnbdlwU/wy6E2uStRMDv4ARqW4BvQZe2OpXvGOcWM5asAKKhi0YMmlC/Ove88dw
tK10hkyhl44LrJ7irjVgYisTYWMNfc/t6nEmV81IAscOaaKhNHhSP071T1TUD+PniTO5LYzsELrf
ZEvQaL2nXjw37gHvo8msXpkX9PMnaTl7g38EN6xW1y5Of7UHTK6hd3B4OfMiXePjxgdHmXRDoJcd
p6cPStFDwsht0MsXXwEsVIJdj8pLLjKNwbJICNPw3vhBPvE192m3iJU8O/YWhErWUbXASbJ4LtMP
z/wXT4QO9OI4N4nGlCiZ6OwJsY4JtlpkPxf6PZMnGrvkuG3nKl6ASGi5jtTWPV+Fie88xPaRm4eA
nSwsvO3E/ECUHnvYEUtNV3zCsbTL++RfJLx0Du9V/tdO0SLxxKJRH6Y2UeKA4BMaB3e2Z+XHzLh2
7WEw3hAZN2ZLCRF2DNblMVv09vNofI7MPiwuuvbasc4aRjWLmmUDBGM3dCedAdtEaDIPxI8uxnVa
h8BIpiuC9Laux1cqmVe2n60jui/nNDZOC03+SwIi69F+Si9ztVSIacXi58BoZpNw7w0qCi2iVZ3K
dVGSrkzAgUbGifo0nuW3Ny/Y68T5EPZP1+NT3/gW4dTwYIWHovvGdjCIvaWQOTV6Q9ZluI6neOnp
iC6wJAxYWVis6WErFz1n6pCgLCZhCvFAbXCsTcB8ee2jIahoOXI9uvHJxEzFd4rs84EPhlgl/eOa
wPOpgfPfBinLbUo4DQIp40HdQqVE2COLOLNgS/MmRnBivNSMYH7T6mJwdnCje1cTo4j+3IwjKx7P
EXkxxBXkK3pXk5mo5q5qHTzS3mawGdbLUc+2YC92gDro7XxryPHXQDnc+NHGr51+p+hxILfY7Fms
LaIUY+2SMbPZddXToDGa+R7Hre5+upxGCSFzFGjIuv4F8XeX3hT/fx5LYs0dSMz/oV5KBH3bip+B
7QMwSOhpS5xLp95H/T1K8GjlFE1yjiFlcPNcmxDDzdHWdkDpCgfkEIQTuJ0wPwy4N6e2mQMNgOVG
uWuV99Sw3XKgHIx95/2KJFj2HILN4IGo43JwqTlG5txco3oZO+oxFyunDcdI7S8cXooOLpd5tAqs
JUZLUYqFrnsfk3LbwuqXpHjH5FUvfnSYMaY01h0BnTB34R07a1dBl2MoUGnv3gw3YC8kiLKcQEwM
7bV23xMuZQ36Gv7Tl4rFa3Je0pltSGhB+dGj9eG5r+qBrnI8qJH1Mfo/+GMOln1qyuItcMhjju2F
qdd+Pq4Bdgz9L5qnKp6Jjie5eo5aYHK6A3tkgf5NWWpMAStKzYSHynJXYjgGxEE5gsMK+CzSEa/4
b2j+a/JspY/p2ozMVYfxTOfTB01rpVlXZgycCrRe7iaM1uOvy+k5of7FJRGaEtWxBaJ62a+E8rbl
2M/1e9y511xKbgn7m00Fp1K/JsjDIIqBSBGZL7fu/1EC815Z1idszCtK7VH1PiEX/2kqOnDdRBG9
71y99kPE3aWuril2eQ1Pg1kbxK0w87jTuseqG+TlGtTA0oWoZPFnbI4ZEb6cJNpmtbg7iknV0Bx7
2/hG9Cbs9ZtnP2r2Ds5Y7d+WBJ7JKpj/vzyD815HmrFsUZRzVk7V4VoyPuRog7fXn8waYTDbNiVw
omFOr7qLyCT/EYy3uCea6k4LDaDD/CMd/XJj4teggAoJSdvD9eLGQ2ld4FBqtJrCR9Zk5wEXQdKQ
bzVfk+KQMEHOxvDXZ841JdNHZz60Ajoqn4OqwDRTL3INIJAIjhp8xU6jSBEXX08EzC8s7kQNaQlg
ud0ETBvIqM5YavSxVbOPBssygEYysiRk98JJmfiE36Fzwla8Vam+SVwdnSLad75ECQBZElRQ2coD
7gOW8x0JdVpXDTh08GlWXrSYil1Ub/QOQ14MdbcmGeVB0sRFWZ7dvKS/T/KtWEj5+UW0t1Hn4ewN
ICmavCo0QD8296NKABeO3lcdjbsKUF0B89vzQI2rnYIj4ZOzqcIfmwtRTke9m3bLsgNoUsIoA82S
uvQroJFq7s6zb9b/+MF04XD/xOjEa0hzCrKlQaqoCJateXI82F/3AAYsMavlUHori2aH0ePskm87
qqVbzpwmnyLQMoOkfodNrUzZ64MDvTg+7OUJ/7ZBRlkM58ZBtak40nXVmijETZtrnRKys3AFNbzk
NhGjBF5bz1Jm4hAzsVEVPUVhFIq09m5SexMwgyfrxewQMXVSRz+xwZedzgFbhn8VRo2HRWBEo6ua
meZkHpLuWJD+h9A0sPckn5MjXkOY84DYDJ4LORLYKZQT6IQAh2ZZ6e6pwX/ntBya6Jm71N0eO/VT
F0GdIDFQNSRC9UNN1KnJr4X7E9bJsmxPltpJvF+tdM9m80NrMylaa9NHNzC8TJRqC5AbmVJZaLxz
S5042twdMG1lHi1TY9oOGQN62gOTod22IwghOuop7yG9NYUXnSVBJy5oGRvXYxJUf1oVQ11mDwbJ
p8H5GMnft5gMu/4sSH253Kh6viaqshLvJS1zaE7jQrag98S0quyLVgYbGX+Epv9sMeuW3ocnUdNd
MNEkbjz7vfIJO3fz0LZfZyHelupvwrsoS4qgqJGKs7dAzxemuWSfIH1+rMBxpEZ+qjrQUBWnf/Zy
MxlJCiLi0F2LkQOc87+ehjChYNR7/i41CKJG3+TBlz4fK+UGB4Py8aGFZ89jgEkNMqLCzl4W1NoF
lH9g1dfgGHKn48aztvhHr/AMqWSN9m2n49bEuj0a4BpcqS4GgvUsNXnjBzi6FXa3rRI6adC+ZgPH
UcuPw3L4D44+T3kw+hOwRwjIMzWr2GUa1Gzszh5rR+QyM82BwqnnpMPqTftY6DhYvf9Zdg+UmmQt
+Pwx2w8+iTZ9b6Uz9LbZKM45BeJsVmXHDGIReNStxPdD4/nEp92k4Mp5NcsjmwJf5Te3i6cah2Vu
qXNmAKAIPrsQiAPcRr3AxmRdpIOjsyGR618sShvQM1wz31Vpv5AC/6FnLWKhjh1TctH1jyGkcdhd
meJrQin2k0ML3SATp6H3nnXUJ13cWudjyhji4VeD7Tj3Kone+Ymx6SXVTTAm6NpfrQJTn2DaC1ZU
2HKjYHOkaUQMxbaInrlyHQY57gLUdY/2UMjPQUbBujOjF7j5IwLlWPPsCAA5fNfkpWFEnip307tg
0bCESSZf+Qj4hWa4VO1FdTeDr4gwgcT76eEg0vVv5g8LCbXGiBzat08SBkEzHELqK3xMTjXO7UK9
l0AwLH+Enkc4GbXJJhjtyIRb6wiymHoAr2RWz1ixj59HB/eMd9TQmD15a2oqQMj1RGGx7Cx9k9bv
o/tTEu0pMC4jPXb+m5hb0LkJByKDT3BgIL+Ts9mIPcFMn0u9Weuw0yBEugylXu0afwN9rlWVb/DO
014CE2e66MOhM18S+eyLR4iJFg6iQw8VWbG/wtzMveLheKMkgw8YaGvPu9ETXEMRbN4M7y69Z7/W
141T3UzByXzkmmj/ZNALUuBIaWuz78odNRgtPmP/r4AewY1vndsMQxokMrODxTiuMvoPxmLmz+L6
NsN1BTFftAlLJYb+gTJB4+EFBOXt6FyBggWivPSoMxy4BpuPweGGwIsHGiTZNpwn9OLbYO5aZ6s2
pV+Xz+KRcEMz7B12rcggwoG1nVKFEjUwl2gWZvO/LqwTUZvq17pqiKhX18b6xUKyafSHl+G01w8N
FzRyV5juuZFw/xwjdsyI9cZH1ACMHyTXVocaz7U4DVHqKSKhdLMlziqGYGWH8xAJrfq1GMRS2Rvd
2uglVVcF7pT4klP/h8arwaUuOM2OY7dMWGMkZ+25fY3qtXUSYv4J+aDAH0UGfGJpZAvgAs+hJ0H+
MUpeWeYtgd2tNPhfdfYvJY5us+aQbRjzYtNIChSneNOF94oYhumTGEONizijdskb1IonA4LWBBYY
epnuIa6SGi/4a8zwZ9DecLasfQxVfszGIeoX3BvbAg+gXzRHPVPINrTpYhQ0XkPuJgXSIY5vR0Eb
IHodRdxC+VCTgaHDuV/VOHIZ6a8yTmSpbi3DRK1Gkl/WqC2Ehx1AP8jhi8jbRqX5siquFi5+5oVx
5z+1KOKm/an8kc0rpVrl7sXEkbYOVRsBSD89ohKDG6AaF8XAKtUDJSoZIDvkQPueNiGLDplpZAKg
nqOg+lHeeLWB8Oad3GPcPJf6ue/xmJWcyYA4cSnGVwh/wjh4+HDzoAZGQOlX0764enisB2Ru31r7
Q8Sw8I3ntZ4CTun1d5F91Rq2gIYqLC4U2XRM6xSDszUHCOHikrbIUwNPI1eSPtu2odhnqbsVU7PW
vHe8XOs8f5SOi/wsN4Xlk80AFYCVwnyLwhjEKopC5FCUyj4AwqRuOSD0Jd2cPS5LEiRzkp1dwDFb
0HoBUYSK8xYt8rJ69sdkHcmXXt460ng6OJOCI3hPWW0dRcc+IjEm/yb6baDyjt1JGYzgecPz4tLx
QxI+OgQyb9reEmFjTQgOmnFM3GpVaG8MlSudl/6e9CkoAjxlpmTihQuJ0YTocMuxkDp7kyiASMaV
oQ7ZBOiJcUXdj5CzPotihkU9q+iqiGZlIR7C6WyKdDvxIYtQZXObzeLdYDSumT95TZlyLtcx8oIR
vTnlI0nSS2CX/3p1kaolAcG+zdRU3BRTtM4fjyn1HXlZbyzOyCL67RDlmrReqTTDlBuvy/aaGfwy
6UhmTUCC24sfehtzjH710TqUfrkdWWe0tFqMtGkp6uciwaQhuZToaD7R2QpCjgXgc6A4w74bGPa0
mJnKa8GvRhw/PbmbDIEgZYW1HmZmv5pddnC6AAdIsrE0wIYALBriCmYlcGkgD3vVyo1OkHKW+MpW
FMStWURhKWiYWDhZ9Zz99PyDWeulRy+TibEwoVtHWADcdmFF93p4T7uPrihW+Ka2yqPhlCCBTTf1
XK/NeXV80WFlxOQOg7nLJaHViMNOgreYRvtXRY+B4MI4V1gDGTt2vLZJ9y8NXpxoK2peG/MpxFXi
6e+K85FR3vyEtN7ciXFWOn5EsVb6eQJt1JsaFtCfWGI+xJk3a/yBfeWrfLJLjI8EvIX4sNtqlaBZ
JdHJDbgVftO0EXL3Uus8wipLHgAr92qARFYjxbZsyRUntNBJ9sl0ZoflrgwzBmnQmNMyqG699tbQ
xGdOGKVy6ss5RyoswRIurgCFbOLw6kVOAHLatrPfgzomWpo7h2W+3WK7YzevwId9RwmuQhQ9yTYl
2ItKlnd3+CQcQMpccJhgOYwOEfAMOS+KG6dHzehWY/CWBlc53Tyqf8oGp0+1Fdq/iiaexABAVFxr
Cj17CFbyOWV20jpYJNgIrdNcrpZJwqvkwIofH/QiFlpMEMtA0SbDSxFxwusYSk/dY5QPCZEyy3vW
EHvFBrl2AUP4NEdbpJwGNo3O5StDtHHEsG0NPoUdsayTPhwj8ceKBTvGBtnCGkJDANe7Zc69I3Cp
+9Hig1GZ4HLMlcfFPQrP/lCvZsXUQ2R1e7IqBjyS9M/0ol0bb3xM244659BPubhZPQcntLUEqHgB
Cr4c+keHacyO+5MmoFNFBOPWgrWbXld8jvcedHpogplhqNAQK1RZu+SidQqYTbXjawzWrJK0lmhv
jAZXOkNASW9C5Zxb4ybgczrRJdfMa1bsQP6u8+47jr8MvbkJPT9q/DWOPpOuqmNIngy74EYlJROo
v676scx+qzm/FpXGDp9kbp7ImfRgtuFbM+Kk0ernjCx1nnrYnn9ljyVFXjCsgZE71LMEjPBipcSJ
k6XAk2BOatsrnfMxfhnGslXgnminpVYVF1ET75pgW7LbVkSkASwvOzQLk6HTZG5Ru1RyJSFAquOB
GZnICfMt8qo4klOS9dR18DsbM/gYWOhnZBVeeBukEaLKsmVKEoLWnmE+scs/7Z7lZTXpn1axm1XU
XjLz6TFF0e7mu7fUB+U5MztKks9te7Z1LkgN4B0Ez8x4D6ar7M6x9+un5Gf/aNFbEdCJjc95jNPB
cSauBWX1kMB+jIt7CHFIMTHWWTiU/tTgme3YjF2vPVj9c8rRfy666r3XNjxy+YiZGtriNfJofBn2
Hj0NRLxXXe9wi+cF0ZYp1wlez2fUoM76qg1Y/BbEuPmg8isYcZUskhTPBmqj4Xs2U2ejR8Gm7ATC
urcRpr3tawqve4L1yY9WvxjGmy62uVGuUmJ5onnU3adTXmushNlfgIBkKnLJ+XssLp0rn/T4pQBc
L/IXL/6gxo6UG8WSNAY8UkqpBqxxPqDfaJ4PEh0048+UZOR0zGky4GqQ9fgIr2BrUVdfvPAwIfYl
v5aF4P2mdfu2Pw6hYFDCWjm+6VyYEhbzGuUpmLKV5qUrqbEz07LiA5tr8RT+5chRHcADn6kh9FVM
aFHwC78Z6AZfJGe89lTZwGNWJRGhNo6ZUoEoHpNV7r1IxQ1kw6QAsGZlfEbue1gddfUp0+TkO2LR
Q9q25lN0Htxq3KaYjWA344pC5Byw2QrqGhpMcg3aHMT6fAlLNOR5zIUdDULb1KHqMQIb/H+GuR3Q
bHzKPOZih5poiVWjVdiUjnMRKeKb4pqk1aeI0Q4Vs77za/YVhVoDhiNyiubD8z64QTGcCczLMPVb
wLjWWC8tk+8u5LhNIh10IISkJwOMJJYNNySODcHIGjYEdal2vJPWyBzMLDShUBvwhPRSQcBtSnvR
VNM2oM6ou5CI7c1tpk4VDq4QUSxy0RHE0s0CLt2XekJymcqVr/9LcK+OyVsNCWyEiCMBbrh5x8Oq
DrX/ZmSfg88hySo2znDvh/tsUDA5iPSHBjbC4OJuyHIO7Poi6HivIsJWdbFN/fZJxsYlKdM9ujXj
po2hcUkl71U058yn4YoNo2agzT0i7I4e73fX7cPSvtJmTGOC3lwnAM9mLH/HzNnXbY+9wOIIHcM9
A7/HHdulB67VX/12IkyJjYZ/BU3lSWV/fZ/t7b7a+WC3AGxjoxzvJfPQMBkv9Li2XMJlt7SZKnLX
aByofkPcfISEZggzDGysB2keJILHWNdXPB0slx8mur2ZwxyGe2VRM9ZheJigCk6cjwx44zlNer2H
vciBwc0kO4CCV5EA6aCxlu8x8aSi6s9V2s54nxjsfvo6zTN8gylcsgiwSXvjGasnu7VHDHAojLWw
5EGYxaHvuXjyyGqAmoZ+kcaXKM6VuzS81zDgthpyHHY21CFg36CNu3h3GXHgGOzRKBk5AYf+1qoh
J7MO2NEcRLBwLQue8M0DENJ24B2rZw25uPfutfHmlYQpk/LLbpu1irKLZAAU1MU1caAV4Gli9lFx
9iRCg3UC4ocCuzngXIY3bezS2mGkLl4Kztj1GB7N6s+nmJGkB40dwE/kT4gKmPk0hIgHZIm1F/3F
/AUZvlKXeV3B4c/tR1Ip9rZR5Or+0by1yGCS6MQkusMMlkkym+sSoDvg8k6yEOaV4upFACwr57LU
dddS3v7j6DyWY7eBKPpFrAIjyK0mJ02SRmHDUnhizhH8eh964/LClkYcEGh033uulT6Maq2X95qv
R1HI9e1hcL+HaUWEvFu+Ouo15ctiR5vIBUA516Ci5JYNsbVnZ/e6Q9K2uy7664Ce+JTZNCjqeeDU
7E1iKxhcYcCDW+3Q6sZyC3PW1j5GtoXopDkvDNCf8P0TRWOu9Q7Bh/bdVQ4mpn5ZttYx9X5qvJVh
BrqQ/QPQZd09mwVr1WFEE0HghYAPXGltT9XKb6qd5qCOjN1dyEpJ6FGp+LW0TZAsOL3ZJaj0NlVO
K1b75DK/D8dPzT4LeMTYUov+I87H2dKfF+7aQVaTAsrXPeOFNPrEG24JEzmVmDsNUSERshtDf8B/
mimsPnu0ln6TxtsQMZ8MOI7EuYJBBSA6o5wXfyEJQRb7S2Uhskp/JnhrGmIOEfwi5fGLbl+Dvq4k
kUdA0XOkdRUVQh5AaX/v6o3yvnpza5AHxk232UlO77L4rdJqpdp3jQKixWBivnbZF/WqDyrP5iBp
x4qLJdgALUZuyAHogLpiH49SBpD8e0SQsuuZy87ak3xVoNqC0ZxCjGrwAdv6qyPJA93Rg8BD9esj
yNDZ7gTw35vM9nX6N/q3iR0W1ybDNZpjoG4fpFBj8p+hUwZdSVqb/Srinh6gtePGHYfvPhoCHXmy
iZWEecE+H7G1edrBnw4jtOake4Rz2mqw1zAJ2prH6zymvNrfA+IwH/LaVDJU8Qb8sPSmxmuG877c
y/QSRmddvJvmh+h/bdgLkWlswZQMRJJn3C5Sj4kfMkRGIDRU7NzfFX1ztNxZnelvmNMxcWgZ/trr
vqzvXBppzFnrvH5zh7XOPU77UuzVWfEiS3ORxHyL+GKWieVQuyGTsH41n18WgHSANkZ0cs2nHmV0
rxAipumuS79AG9nMNMG3q4goIYY1Bp2U0reWRru3/AQfB6m11nKqfmC1GYR5WngL+XWneI4xhQPw
8FS6qXrz3HI4RgSUG/1AUza3blHcHbwUvcxUjRehaXLfm8Mld8rvsSZzPVbd3q178BaKxnLPbXTC
dMKCD6M1vLQ1OJ9z0uA1VjpPeQpJlgt1POU98hGZO/CR3FlVyWHCmk2eRvJJHXLQS7xZbZWCgSHa
LmyvONIWcHQwhOGsrwiHLCnTzGrZN3Twq4IGvfHZJP1zSTVVTOUmBxzZpPXDyd1uqQqPO5F8Nfrg
Xz/UKLxRkYs4/mssCwN7ujfMEZ4rg8Ei2crMODSi5L0YEVXCwXa1GrE85WKtCn+jfGw7U7+yh4Ya
Kf3gCHzOyW61EvcU2OoeFfrRnhv5hR/fGo+P6yrjbkJHSFpjNUTRMq6oKzuTQZHQOjCY9XUgFMdM
m2vY4QLPChcfEodhM985eDV7LnVD5AYI6tQSRm27yPO4uZXWdNLM5lt5VIgtlCozw8WoBR956Bxb
S9uMxvQTNdpadnB3gURJyek/BfcEuzehXfaXQYCv0Y8rdzKvU9x16CYQ0RicV0tClommaYp8UQxA
pAJKlLL+mHrqHKNDPtLjO6XzkJ382LmbyPXSmpxDoe/dkqJrdGnPWgzyIgNBhE4bs1u3s/ZEzB1+
nCGNg2DVVtObrkmQoHF+ws8M2lADNYEWSmIMgqkaHTAzAXMuxEuUk/nYDxjryZx+7QDbaRlYwKpZ
ReiKBRj4msuxmOaaPqNbH5OAZu6zutiPXntJFMlntAUhZ3Qo1IZH2mhvWa2QV9Y0bFsy+BIrJeHH
CnZ6wG1CEX42pvY+sXz2tTLliBvqE4LQm4X4anCnA+Xx2e5IlKsJjYL3aCl754jqUBY0INFjW6a4
aCAxc727a2X/5quQ6Uj6GzrVuXezbY+bsI6Cz6Z2vqXk4MMILglPdcbhKBwI+0bCQafielPF5tkh
BnCQDSR5wrA8/RU0zyUYoPVkOAwt+iYj25Bp9e9urR1xCH6LwD1rnfNJ1XREM/VPhDgUQxthInt4
S6NrVHKvMz+Y3HBnje5JIgepyg3RXD5ILveDioPcDHAcUGerS4cFieQ4R97LiuSqHxuqSWKfQcfO
VHebW5oc2DIN1itoS72CGyQo81IiwHX0B/AleLlGdDOjQ7DoUbfKRRu+afoc39HD/SiPFj6ldipp
p5WkwKdyeNI98S7r8OYL8nM/YT+vdIBEsUBrglAb01jlBve0NLcRW0mVdddYA+5EwkFCN5F0k2uA
5JY6nWlrGhDi6ZbjeXLUVeQvEGieM1WvjazcaSiZgXZhaqcvor3UIe3vorla3Jprh759H7QbwmZn
7WVZ/Uo7TXZlGhRHfXgdfM86m86EUgISA7SGQZmYjhzw9yQ8lNiItfyRMQ8ENrUeKmcVKPtFD73o
aqTEjpYJUkIFJdzm/NjlFe0JAwVoUBFe0En6a3nW3TyThl7hRY+EvJ8M9ETViK+q1/JFbxJ91LUn
aYrfSBLil/XOwM3UvdJqorZsBAsTPmeISsVMvG0kBWFA3JCMdLLIRTNfocPrWH8Ve4B46qy6J/wy
N9UXbRe5tzABk2WheYa3rXVVWws+YLIteyBjUVzb+8avY5zC5F91qEhPSQbRBpmMC1iySdeeg01x
QFF71BPeShE7xdLwNDrphWdRwSOrTqdSW05SoonLBxvRc1ygII5LlG1xIuyTl6FMUHUbHetYcfkJ
A89cmEL4tPQ9z3klA08DTQgETBGohOn9WMRl/T4lFCRPLTk7VBRmfTNK3MKZHk1LyZRgp7NTMfqh
Fx8irr/6gvvg2AO/JgmOQ7jzSmihqbr2OhYXW5PlOeoSlN5InQH+MW3LdHJ5VcjG2pVd9ojJGpo8
lHqEtY20PWvj2YZ0i1SAb25VS0c/NyZ4lnSsi6OdA+DKdNKv7YIdunFyrsShbj9PfpDvp4S1GMpy
gAPRqEtJP5xURYvAlBoQUO3b4aobbI8kvjrGgmv6zwMB2Zu6QZFelEjzcj9DDexYPqqYmYLRkRHp
W2ogmht6tGWS/zNVPYBIhY42daF9VwMxMNJHg4a0WVsUyEq2XmjIT3pVAEBB0d51NutFYUNsdYqO
W4OMBcFHY6VtwkbiVYPKtHQ8OhR6wjE7mhAWsbHSCJRDgEZRtGINzrC89HrgL72qNk6mXWOISMRU
3wc1DEfazuE2HqKKx6dpx1H3Uc+rGNRAYltfuoRYGAqLPTV0s1kE4qzZWQEUJLF8bkizOmVmENxa
EfvnrGM50IpUmDoqg8ts0wdvA9rqbZOG2Q4FLGgcpysXehhVv4MivFxJwW7vNHPX2AyIa+LPwHtG
FG9k+tazRE678ZxyuKRqmE6yJ9pXtYBHFcuHcUVJqpM2M3ZdhwSPtkTCY1TckMdi2kihO8t05oTj
ZkJ42ILHXxY1J5NlB8kaNkK/B/OL0qRv2ewVgL0Whdj0bkcMmSWGocXkdsNLMroejUeLY6Og4i1n
EUwY19F6yh20EK3fwXyrGZd3fiExLvVIcUqscOxd1Uo4tbFrm9H5Dms8q2kx+Fuc8CBG7ASxdEOf
SY8Yj1hOMsA19aJ13iXmxgWTwoy8DvcddoatFCjgchsKQu4xgkpc7AC9yMVWFt4LKrlu46s8Xrpp
TwiADkeCpYTWIxqANBIm+aSVev6adHqF0DoeN3h9x+fKVmTI6fabZZmMsG2Ixje3CZ2NZWtsMgEn
ecEmvmhkJC95EjXvljuWW6+jRHcGkDisP+e9VIZajuU4kCc+WS99Qz78JAk0LC2+7ExyoTAbL9iH
ojacmRufGTRAsLYahaZ/5abVXNq8I8OrETRRDNQMiWO7OG0SZLtjM761CJT2vR7nBB/ApkPfYG3A
nNZLT+AzMGuCaQEwpKTVB0b20lNSEHvvkw4TJmP1hOVtRs60yIO416Gp6QVSdI+0kT6fExatsMcv
UkAF1NwJRsxorrQmR6/Tx23F3180H7Yt3XpRMaHdJtRdF3sQOWNEF6GIwrhkOdLfjnU+HkNf+Ksi
S/OvLNAQ/0kQDvCqShKX+5K3K6VVk5R5T1hsj7i21MDCz3nviOBaLtO1XNcaMzhAYfI0CFVf9BCu
WOJxBPOlV8fONIjtDHG314HIFnmFVaXIRxPc3cD81SeEozEQy4neg6+pEgRcsuWhd7SCl4hAq82A
Cf0XkGpwLgV0C1lw0w44zBrNNYdV5qF66ZicU/30xa4qPJNfjHFGpEyoM9A2ayentTH1aNZDyx62
pjbbcUc9o8rFUZjOb2dTlf8GM0pvVY9FVGuxfbQlWmThzVSrrJuwPEg/ZCqUWXAhYveNuBD7z2id
PCXKQa8+WiwUL85oVud29MfPyaqJE3TjZlMOmb1j+IME0alLxkEF23EaD5X5HKDKlmvylA81gpFb
J7k2KyMzuA+3bf1Pb7BZ5Czda5K61jPA1vo2DWlwVRiykGcM3GxXbhPpG4V/hnIon7VkZNuYLozZ
TJmoHkh0ppVL5jfMZr3AMNH3+2aq3aVwunyRJzjJnVB8mKkZMFXhsSmLK1ngzGdnNlmPyk8guOml
sWltETA19L2VaY3dWg+Irq0wptEQBkkrulABiUPA6Tc5vUHpaptMarTGQqh/Ru7rRD9HyVsTJtma
zfM3SBsTCIbd7Hue3JNjulgJJqt/QWCcL9KQewvpKhQFbWVsrJxxcJAOMZch4IBTz/sTtsU/dGlQ
qBBFIbpJOLLqEp+zQrk5Kf80FL6GUmvgtQCmtsoyzdoSCc4EySblQ2lmwMtQ6902rjUSuyyrD7+0
yu1wgGukMSmCgSaXVZLndajoL1cx6dtckfXEzVZ+D1XCdyYgxlUQTW+jVgYg/6S1yW3IXY7mPGzL
83aDIOHCtDg2Qcx6T05jpusm8e2tIXsX9ajHdNAqKjqPKmylXFWVGD5wmvgumsuhvdSlO+76ElYj
u6xcW0ONRA6D/ckaevuKHkn8jgrlB5D9OVRKhScZampmhIIk6Pmh0WsZYgnXy1eV13ssg6vBVXfZ
zUGfJKpmIABQENQkklSTfemDiMKLs4qOMwJZKG2vESHKHc2naIxBnJt3tEw/6FjvZV/TI253iuaw
y23Gdr2VhiZMaaTctdGat3amD61tNz1MkfiOa32PmvKFkmQTQ82cKmgayvtwjHHvkD8h4CMadNZD
XN8ZQ28VNRs9Gw6d8hjCdnfbsZZAUg+DqJZGo7aBzL5kWO5VCMazMna8pTuLwswmKbFvRlSl9Q5R
+zFBr5clPXvQcEhM4wg34q1OFJPigtXRL7Qhw9iRMd9uFwETTX2sMCgiBkzN8wBC2xGITBv6y9mo
rYsi2kRNz3MbMLulO+6ky6HB7WrwS/R2VefahgS8Q1vSa7ZQWzZ1ZQAkMLecCMRo5IyDkNh0Nv8I
BIMKEeN5HlLirlXC19IOp7TskOfTOmhLa6dkssuJDAxz+q5BhCZ8iMIPWaFKtaLoy+wb8sXFRSnz
nDlAzbSgnXVrNvY6E6pe3GsTgk1QdYWnRRvYvudS3fTwWVQfkzzl0alw7nl8HfgOFZ8WfdqTzzw1
JhC3PyOBpgkEC1Jn+kpetOG+zuyq9qeKHl6HZhDRcAIbVBZcgFIjPNlhS/fFhtEYGDdbgEyS1/lw
b2mlEDtqdu1CaL9+JQD2MDElPc/NPk28ce2wz9odJ/BCn7JVknwPqb0Zmk3fh8uUoa41qicx3K3h
fTJQpdrFqtdo5SIvikqQqOm/KUGggfAqUoSjVS+cPhBUGVyTdmigvoUvoA04OPv9nKRW6rsSk64+
HgxuiHFzNGGO5IhZAu0lsN7yiBZd+q0oL3L4HYr4qKHQl1P3XZX1gSN3wbdzCIp3tz2NPINabDTi
SWh0POmCrAH43PLFiIJFB241Z+4jWaGuGe2rFniwJTeO9cWwD40gsVKopap+77MVaVoKNYQbR0lG
Bo25KDXp+F8MsQmnTwJ/lP49xEcnu0zhdRarj8yeJ3yWHvPqTOyN1F1LSoAx7hd9mZxiP32W3mNq
cMWiHBqVu+xpKs9va9nOyWhw/5xn037vSbbwWmPBlrkZeY8hRC8mphkOLZv5k/d8wy5jZMfUsF6h
zI4DdHnEuEnjPVMpFVS2ShWUmswmV4KRdM5AI7w3GJ4QqXPL7RaDcUU0DjYtRQzKq22nwwWTCeWb
5S104+6iTEslLIhWsloRn8YotqJieDEZU8Ys6Dx07yLAjU1XXTIGwOyxjJM9Tv3acXaFXf/j7rEu
hu8JzW3fEW3Hg+nc+lLVPDGiYU+B2Az+z9D/RP5OZ6Dig0D0s24zshBjgXgM1wETOzvyiXhl9ENX
tYu6ZcyqwBtN8/XqZOSg5ZwjwQ0OHd74Ve5/gE9HQsLUofiNom9Q5QyZ5hidnQnHNsivhZdtO04G
HPNbiEVZPqI7uqHcUDAu6dYcnOk3rA/CixY12ogJhYAdv0/edUhe3TkaEaHp7IPWq+dU3XxakBpd
sBJpf649x/LaOY90/GfnDy3cSmOnw/O1ADzNpKiW+ny0vrL2XcpHOb76vsObso1Q9LvJp+BNh4KN
GD5CJMlVjhlBWNzsul2qRnyD4KcDwnLpMVhGr57+cJIzxyRuDwRrhiKIq7nhb3vqemNnYamq55tM
lAGACpYCRS9wvU3ovDQcEJmGJxkGMuXwUsNvXMySIyitcYXtBFtVg7itCuGHGrzALPyuJM/eclZN
aF57PmY4PPfUkdqurM6m5SM84QOZhyZPDmXVwYHtnnT1ltQMf7NTRRCcHr5xpV4PpJIlUcysat+O
n7rxq9IXxopLYdw8H9EjqPHcm7B/Y/hqIG1h4Ap7/utkVTf6ZqQfk7CvOVSlDiLhEeyAr/s7MhRn
X6MGuMmZ7lmLzVY4d0iXKBWy2Zdb93RhsVib2Ck9RAORhnir8tdd6O3CRKUYLFrQTznNjQFNC+cR
fKt5RBl0BnQj96sqyUjTRHYgTuJZ4CrsVXIa8uZWNwUJaSXuDnffw2t1CzRbLTBrLMex720zjo41
vY9tZTM2SqJ1Wdtnjurj2LnfTiWo43DRaUmxtbpwP/iE9A7pdtDBF/k8uk7DfJHbcyx0fxxA7+il
+1fDHUKloz8VDiMkKBS8+J7D1XFq76PdLQRsJV3hs2Pf7iv0gV3rbsr4vYl/hQXGeXiLhvrWhkxW
6fdHeH+gIzFde8kSZr75UdOeRyTohqiusunJiIQbQhNVjPlOEh3JEJkQmHMmoHkV86R7FiKXIJei
D5NkqhFt7EY3y0Wo/4h2j4Cs6t6q/q1Mz7n8aCeJbA6fEKqZwr5ZrLOUHxSw/ixsD3wv7fA1+R+D
ODJNJKrH5ovMcMMgn0qxcJsFwka63AjH/WEHYu/JHT+ki27MfgpbGhM+ETImWE9jjbGfgXwEBfTI
HzVAFijoj2lyzsJlDbHJVGG7iUiKA9KBGXBrMLHJgnOg7oCl2uabzD2EEhRs3c6H75xpTMO9Zzt7
14wPJpZNcBH52RU/0BDs6lmy2VfEBSAPK4+22jnYcyJTJwLjYtLfctmx3PKzQElIv1O3SXp/N6tL
6veLWNsOoOZ0PV6QxfY0UpmEHfwU5IHDDHNEBAFn5haIAyq80Nr2aFLVdcwuJZIB6gWLiK8W31xo
n0exzRxiLz8dvEkN7wJiTjc7g7gcnaOYJZqUPp1koIj3pXtPBDq+/jtCDppnGpq2Z5tXSjO56YJm
MSxkWICiW/09qECLtV+quJkB7QTUHob514QX3BAZ+q8YLd0sxEHvIiTeSuL0qrcgejXS15oPkpL0
1bZHU3zXyVvM3hCRw2GCe7NNjdbynxNhy75q8Ckhu7K72+KWgrAg4dUYdm131Mp7jJDAgrCcHKvu
w2DsVtGZwqHgO4uxEfduTNej/wPdpScBoQ9xlLdwIBNsQ7SQ/CGgwJh+e/boVM46LGbtUD8j8oyz
elei9sbib7LljgOZgc5nZF01QNlxumEtgctb2N1pAvwcSIEMclia86gd6oFEloSPdiGazzFGN+Ds
gyLdhqQ7wIcltSzm3c6BQhOGyXIzeyAcV1luOewxfXGi0bcMTzox0bX86PAihc6Ag3Bj1/oycO2l
g6Ag8XcBbEGNJYRPYOm4TG5slHbpi4amUWErif126/3fr7pkZKaV6WFABVu0J7PNjinfocmBEZWQ
naimxMOX6ToMQQ7g4bRDzqUu3vlTcDAANffWZ4idIgSjpeWkKiMx6jz8nhfZ/5XGS+deZ4V/QTjj
fHHPKTe5Mzjftra18LTE3iPXoPeNt755jTpaPwWW/O8JrGNgQWo7yurZYMhJ2IX7bAz9y8R8yVHH
wie7rWf0CRjA5g9Kgh54ECeE+RGnz6GB2DI8OCB/JAyhcRxXKcHJqJb1AN+sRcvfe/W8XyQez45k
A6NHbugPI/1p7C9BxtXIrIXdsYXR3U1EGpNEkEqqAxDgdkvI567yzuHwh+eoGnYjiqoCMIljfocj
VXIsFinjhwq/j0eHhesj3VTE09PWGgL007P+m9c0/1cXv2kEDmNGB0E8kTo2+luh320kldilOBLf
Y5UgpEUfED204M2JcOjhVW2yr1naOqBaV+OOKBh0STi15dpjStZZXzNv10KgJegiVvGncMP1QJUI
AwTZJu9GM2wqmpCgYJqko74NFqY8B3LcSuQ1qWMsYqxvuvE1ccyTmEZUDMd9sMvMBywoZczxccXa
7a6J96nH99IRO6biUy52eTusc08Q+4sQDvc3DDNjYduCvbt4OGn0iCQVMcfwEIePyirA+EeoNEeE
toxMTIu6ehcZDzFcLHPVamBHIC+2ofHHRvqoy+kXP+EyhESbRZRNb1N0k86lafYtLij67oOlL1XG
FLpaaPZ35/2M5b+pWxf+rh73QSJmzjPqC+unwTemUNWVOdeQmKfCnLVjzBPlHBkUtBg4kP4iL6QJ
BUauDdXClvcUH3SEQCsGs+ZQk6f7geK97yImjDfNPwXmykXzEZkURYTwhB3vH6i6OZ9HzkFS+tmH
si2wFw4ZzmvmvUSY6D9gozX94EZiW43mXvgPQD+tuo3pJo953LVBD9pE3wXBILkX/ripED9Z3CaL
YmV54UPVzqMf7H94outFluJuJC4pXpZGe65JnK2Tas/1btsU8bZLulWB36Gf/E2KNa3tm1XGnoab
l/+LqDUMuGgRuKBo0jp7tvqLUyzsXXrTMvNuIFLLyGa0ekEBq3fpGkIIm2kOZjvJcJcG+rJjmZtw
92MuK3QGN5AfVmFU4nEYX7ooeKk7MnBH/Ugg2tnyfcyy6Kgr2s+W3wTswgC9XHXN7OykDS9idhGQ
JdciH2T4vpixuWKCHQxVpNhAYlmEgqiBk0tsXW//ODinyChOEMbKvKI/hredcGMUyljRSu1uBB0O
RoqNUucCi08nvqY0w4tZYfEBhGc2ajN4IDWqh7k2l1Ns0MpsIS1XfD4oDHrBQBswlTyivGjLS6Pe
c3HBf21J8gSEucDVFRISXiV7BGKstCXFH7JmFmxCgRU/NBuX+YYtj95GvWBKs0p5ePnwJo01Lc5R
vpaT4L0FSrqmP4GEU6AGCvd1ePdZq8nwKOEzcVgKTv9sgjur7UXnP6ecvxUjn1nJVbX3UPYXp67I
NhiuCWJHzpUSHX7vFidbU9jLzJ1KgKrm4m77JIZRujn9c8f1sWiSBW4+8OZddKxijMkI5AeUC82z
j2G4Cf5cMkGpHrTOXVn1mdW/EHa6B6i5ayQNBtoFMbNT6Yy/0ejvjKRhOAxhgsCohZ+qtTe8xgVD
77xAAENWOM092xJLjygA5KfpITKJ+Ax4I060jp+aDjNPHx0NAXIBSb0rAfloLy2GgraEqBCHeEG/
WvutNz5s4jL4fDFaCFJ0FwGWYaIHYGhqB2ucce3xaSiPoiY5vUbqka7s2l31RnlIAxheSLu7YwwT
yQsQ+NT7Iv5xijNdLiy2GJad7ZxdUjnjEyoN+nHZPwNfQFaweqN02wEWw5ZgyvXAICfumEBQjLgp
k+rqWGCvDue0VPnZZlCFun5JG5lLxVcISLVkS3UJ5JisgGODjS5+xxi+FiBUy3Gd9ReSkVYyqBdj
jIovgl8b05wxmyfHHfZ1CXAcaoH7GQbqbCPRgCvx/y0gsJ4bdz/bSHufaZAWrQsOXS/bJ1lyyJT+
oZOOzQQMsraFiLr3QQwUztrnspym2aWtIsY72Bm8N7LDnkbjOqg9LFWJezdOsdMnl05uZvqclVwm
nJIV9vNWHobuwyNFIO++PetAwduSwDiiGFcpbQTuOj4y/RRUKpWMRFxUQ+23kRe2JqPkilzAcq2M
v8KNce9h9kL0E+tAUymXgMSwzpha2rC3WQwt7Q7D+6s6wFOURmZ5ZpjGzzlW5pvd76XxgRt3K7GG
8HCmaMcrY7azwnHrhLBvx4GGvrYatO+a94I82IHWXWVwEas+XPOk+iutSELJOK7rTQ7r3kX2qBwf
s8je7mdW0HiwFEqvkW4jBqCMfPdRM9cJiy8xPyAW74iY3I50zZCMgOHjlogeaJqZpOJZU6jhuGAy
JwN1Suve309o0BzxVgT3Wn/xWgpmXl9MNwgeQWpZf9Qe1D0B2Wf9XhnxZ8NgbewuTXCw7OnakgTQ
CsBYwBy0Ggns3GwbMkJ+zm1KipnDw3Lf+vZVloioI3aYFlMHnnOvomLN8Qwj2GeBrS3d2xY0SSM6
qhVncxb9s7huVCM2y1+G+6S43v0WgUd7DTFToBJfuGggQodejUvDcfxEX7U3R0iz4XMH3Uk2n4yc
lyA51uwivmTTvwuIOWpCipetav+ZsByqKTu/Vu7Ji7YKKlCt/9nJbeBmJ4iH1uobrcKFpbbSOtjc
Trwg2mu4dZIqo/X7z2YQFkYCxBUc/abalk7DGBE9IF8pSknsxTYChmYJvgT+FdEVdXdsTCj2CrTk
dJmTmODkPTnlG6s36797u8XCzc9yfmrnp6qC3dRdciJZ8uJNkonMXCNDmRyW76J6tAkqyB6Tc0UZ
ECfPOjpS5qMlL17UPcvpZoWMop1jzTR9vJC1SSIMYjOqt7z/CW366pPL0HzL+H5tsdHQGnsaeLvz
AkoABjDlXZmyr1pdXzQ6PQW+50zbaekpan68sFvOGoPxIXkEbvY3ug9a9gsNvWcKbFpiNqX0MwlA
9TXaAKBKaMRl9kfXPAMkZ75Sj89De6J71+OJa+QVvTgGoUau3XIbUAdn/k4T8CvVX0NJbXefg36K
FR6PadcEx9Td1/6+Gf+N9jv4Ri4M+lOIAnc8TSRS5hcGIU+lwo1lwk6NiQ1T8gCJiwixI2jbXEU7
QapjzV+KzHqE1I2wYZtbf6X21g8XPnI6XZvwKgHt4UaLWBhTZS7oE6wKF4RdoTaFfS3JaUGlCqpp
TFJmfA1GCt5/j55GCFoHNKMDgK3C2stkaNEzW59+1P/SCS4HNe54LqcBkrug5ck7vb2ck4yrmgBb
swVVGLB8TrLCbf8uvBFfwkXRzLZMrB6soJQobOsxtRYtP8x5sFPK6dvl7iVkt08og3wT/z/+vDyR
p8A/M0VfNcJ4TuI/2qIlZDoFSqVP36phizyMdCrv21fk7H05ndhY8B0qdXKiZ0+9tfmurLcBMbSa
uiXT3TZPdXYVJdnyX5n4dPiSPYUN8ivnqKGttzJwbBfU4/74kZNur3KocQ8SKbAX7rVqbfNvvjBX
kXFX1gdJQ/ASDw6oMN8/utk1wKuY6G9++xXGPzOdzE3/Gf450vcCxABegLibjrUkSy4hZxHFkkk1
6igem0TCTxGBYg+xYrfLhMlk2COJx+KsIq1nQk7h3Ix6n/TzZQM7csL5GOAjN2zOCaSRpP9RgAPR
WoziZzRpyRrM3qalruUr/JJPk+vebQ2zM3E2ne4gR/s1y2bXyxfab2RSL8sQq+tRlzVIh61Zk2/b
AR0ztQQGXkfAgtgXROgUmVqik4X6ie80goZAz6Sv/zI8nGFJztT4lE4fhfsQ1j5p4b38Wv2hN7+1
CWhliBnCbjdueVLlGiQAqo/cOwNwIPY+wlY6oX0yFymuOsM9S974aKStPouT9FPQ0iwl5KKpPyeP
91a+gyWz4GYk/bDMzBe66mkl3lpmS+X047bvSYknq3vv3QqCBp+EpqsPd8Pw/1UUg/zNVbHu809T
f2hmhxuO8PjyH7iStSWJzEGgAnB+34TqQEcmlrT4GZ7U+bXzwafTSIxu+cxOno4lTWQunMC/H7X/
bZnUjO9h9e6n3WIG1Tre9+yhH2OC1M4lf4chsVQ9BqyUPnxuTKrcfI0AC3J+Sk0u+8T+KPkTeeNT
XPzJEbMlhVc4OZiVFSTQBrkcMbqDvkMox9H/WTBsA1tNjwaBafOX6CePMK701TDuLQdaGDCL5WnL
W46GqCcLm4u4TZMnF8exARYC8giXZad90++Jq4uvf1bYQgbtRHSDhsQutPatsy8NlDy4PDqxrZt8
DyctUG9Z9VrWBGrPqZQ5fGAE3JN7m7ovl+tAZ9AYKzFMsMOClusnbjJUZ/1TTPe4FswBafxY+aOt
XwGRBNF32F5wsyjzj+wgBBIIUYHhl3TSslOL96NG++G+Z8kzSSSad4Cdh5sCWRfWHpd8ImaStq3A
EpFXDNe1cq+t9iknwoJQNllHBl0G96LRUvshDy42bdAadXgPF8k11XP+H0fn1RQ5kkbRX5QRUsq/
Ut4DRRVQLwqgQd6n7K+fo3mYje3d6ZmmSsr8zL3nRuiXaR0h8xjwp4St1n4dbBgVLcfk4XI1DKP9
USc2UbzEO1CZt6SkW3geaqxjU/7TMiLzps9J+0msNeyEMYrgtzJhWEcFNW20m/JnGaVrzXmxnd+G
B2NSaHMTyDTuOY0vGasZL4xXjl2elZ3tjLa5ysK/pQwviukrIERgBpSiYQTpegd0ITghNI5QPam4
stZKe7Vpe1CGZM6tL655vknIusj2zNvpjM4wssuAG2ZHm4LsIfUA6LIAwewRp/fEv6gZCES2WVP3
B688TPFLQxrjgIN5wv9xdcDAeO1XILwNVzsFRsxhnWwybrv+NE7vHFU7nB9Pmv4nk7Nm2WDQ342p
HhZOhp/A8A65SNaaVjxYgGBiC+l3uujgD95rgjetw4TAtmKd80iHGhU4GyPySp/G7jezcOrrK9fx
lkp+tvotarYRtZHW0iLSetVhsM/tcF0kyQ5kNUUqLGfoJzrk8OwxjbjDPJdA7r+uZU2C+96666X9
EpHiU/AAWmW+4wpcEi9wYpm8cBku5/3EIcZqiFGM1V6i9JxMPjfCHRzXwmbHIpAF1RQGDXX9LIEx
rIWXJG9xG733DH7qeU0E0aLq/wjFM8OvrPgae2ATDHPbTy1Kjk2d7N1GO7XsZ2MHgm4QLm18PRm4
HOBmT0ZfQZLMmJT+5BadJr5aaOaLYUw2dpRjtMYOE9+C+tp5b8NUwylznpoBUopOBmD31kLbLXGR
ekZ18loGGJRC47WzmiXOmUVP2ZNomxpuArPbje04i8QAmBTfVHSeVfYkmRF+/c9M0CTYL677khlH
wycK9lIjEPPLXcg8ScXDDZAWgRgorVh1MnzYEMgG7ZdQxeymfCw2A7CfsxZeVMjD/P/44Eb0MH/7
uFBz5Yb+LQ31q+7NYJy3ucRTUfXkWc+Wxpb3z+/eM3Vjg9JXDIB87j3oHhrFzMBUYSxhDQwlRGlx
yGysVD92Vu+HotjWtfYUO5+F+TavXekKx5nKBCIBcQ6eDpAJVnLTGpbOZbDKiltFgUbRPmrIahqq
NM09zusxWXCVRBKcfDFQb1Ixcn4YwyWRiBtAbVf6qy0ZmppLWjfPvhKeSaMoKuwaGwslOFZsoikt
rV31xdHDYhThPhHVuR4zLGGkUKZw2i1iPBkaaq8Ryjc/+A3ql5qTawCt+i/SX6UX7qLuFDSnij1r
gzyFJCr4JXdfrYaA45ojfyjmdQddvKnEusGpguadNeIuNhgROb8s6HG7OQwYAg93FzI7HY9m1dJH
mac++iIxeB97s9LT27FcRmKHx9DgFERan5yRV03zzhTzQk0kNbxqPdngFIsw7bXinrpfBTv6ERNa
wjHn60jiYbN7lANX9f8gniIBdQw2Xi+7RryEyt1PJTjUYZ1bX1bDukKnSXeAK/1kwT42qd81AK2x
WEYuc9+03OX9IWge2rSLFaNjImPj7xhNQPpRqqPJ7jyD7WbFa1c/DiVbLHw7lvUdc79MfEmu+HL8
dVDvDXUL0gM9uKF+Hffh2l+jvI+kk1ojYc/0oRnxjGP84KyYIprlOHJWcN/4sE1UNy4DjFIjKMWn
9/mpxq3eq7XK3tMSPPMEhyT6EHzl0dx6i6WmQ5ZlcxMzfB8PNp9fQuSr37zoBRI2DgGB4Z0buALU
bAIBIA17ASyE1OS3jkg7Bwu6KpjARKsi6jbMfKHk9u5nA5plrPYle7TJYTuTsh/9K8e3fgbRVcgO
8PLyzZnxGwI7VgqHGoVL/x4MjOML/GusgQo+HUkvHhCJHCJQ1zP07wq8weukwwMClZAHp5IazqYQ
AC8cGqesv8NeTcajVf6Ts8F0P4vf5wz5Wu7N5tARltfnH4mLigEtcIeIsqNGxtXRUN8G7EOZE9ns
z6LiM+W8LNmZZiZaPHII+Qh77iiyl79mZIBRsCiGtdj2Dy14tOKVYJKW6JieNY+vfUoG/L4F/aZa
Nsr9iGN5CNCmIRZHxkvMdq5WZfUdovn1irPpwzwo+XguAudb6zImc8nmHFcat5s5UqJHHxYrVDU4
18BFT8jYzGPNFmCMQ+VpIIOxilPMkam8fcdYtuhfHbpUefQMWrSPXOGF4buh0jBWTr4z1XWadkp8
ROIeTuwvZxulOkZjz9ddrh0sZTYpb4bYcnkg2ap5TdoSjwo8AMrJeVdumgr5gA21eZz5sU8a3tIp
eAtBIEvUSfFOBZ8mmw1SFUZR7rKgu5hls071Ag1VsivqGoNS9Rn0A+vLaONTz3v9sDOAc/o+BcyA
1EjbYCckIn1+2rlQcrSn/lRv5qCfBjNgAKDEBjRkaT+KljO2zqLeEYrlJvteo0MgBTvIQPObv5qd
bvPe+9eUeK2QcrUtOOBqHVhfLecIEMb8IKIlIBC7fY7GtTLW5bjMzK/SXDjjixxfGwsmC3LEcUWG
uTlcS3wRnn7KPBjTV9lC/F3m2c+AW6bIcxzeBMRcsxDC5G1kiSzlaqjBFDLdjeGn6HF8MULch2yO
mL0vAoYJgzz0FaGELdB59kvOHUcxP4ftbdHDZ6V6ypsbtidtPAlox+ikn8aAzMvx1cbHV+hrE4Gy
Yx3405Y6qY21/4UIhmx3T9EYHXwAPsI6d6N4SgxvQdypnUgGnjTLw4+y+ViBHDnmLiw+e/fWwO5s
Pgz/nUcI1TRHdPvsRvltDrYVoVpC1Tancps1jwTgSv2QGPqE2DXiZKLhCT816yOXzzV6ADuEdXBs
3J8i/VDmJ7LNp5h/aVS/VuVPLFhrBKs+oSX09m17V+onVvLJZLfqrEGgGvwTWPrRWTCL18KjPfbf
PSEsdJQXE6xMrgdrySxHtLAQV76B2TxAv6hzgG3N+AD2rOzvTsle+JqY8bK3gRyY+PTLCTlHz+p9
NRjd2pPZBoEkhfs/GWM01vWDEN1iCrNDmRUrxZpMTJ+Yutk3lbu0SVaRB7NhzIlVEetcA31W38xq
OyDpNWKqlME/aAXbErvd2gPb0qnY1Mx0Bem6ufWeI0aVEdUYX4keI1Xs2X0QFDNPwZQVfGgQ4qfW
WsTliRAFgyTJBAc9LHihLhgaliLSliR90Cx+TzbnKuhZ/LV08035PmVouU7E1YCYhiXvfGQwNPAY
LoIaf9A8e2caF5UM+zdNDz0rPRrEwHZ1s3EH8rsHQplGjzVvh3k/ZsfwkxoWZw2eZ3bR6fQwUiiE
HP1pqIirQMi7C4KfvibXzrwAMtDBkMw5I3JKt7U1ngYQEemlJuuHh5QxHdarQUO63EFWtlciGQ+h
HaIdSlcmMhrdMA4RDdTsZG+4gRBBP5X2vZW3PHlLoSiMGWMs/aXDgx0YlxrbHHMni7uCPuLJYzSv
G/cAB0+ISjGKq+W8RU2yU9oW0Izn15X3gu6TDWOkQ0lnc95x0EzlzcIJSgDbQrNRUs+rCYxWtXOv
i+KlBSgWYF7l4QJPZtVPqel/4VZxGObCb2Ppo4EWIXpvmZT4t9gS+q+xc/D9g5/+OYrdJy0CdJWu
q5AtdgtbnLz8SNwFcefVR2QccQtouUNDypXLEDkedWjtA0ckQdxsy9mI4h40E+ThYQFkqdZXlhIb
tIBo8l40GPiqv01iqeufRvfi6s+hdXC53+LRoJ5mXeZYtP1aw/iTNOIqNI9lsSox2wKQZHOXa2Lb
6NN7msyBTIw/JQzbFBFcaH2G5gV8pG491+aLm+XHQHdOvmNtZ3VVXbA3ptYh8jV6yalArGFnsUgW
4pepBq4fjs2IJ4Y5s79qJDFG/bKigx93+Uz78GP+zv7FRPncercg3tRKX6XJIWdukIPm6NHHiJkf
BiZWsnAq2Y6XzbtTbAw+y7Te+97Jra9lsvVEgJriM6mp96OPjEHSpFW/xOwi12D5zT7KK3JmeMOh
ZFIhk5tqQTbxNTofQXDlswDXjs3iUI17B0x22a1bB817u+rgMYqgfWqMU8QohdULuikCtwQCNrq2
U6Q9t+i0kamxKsq4gyd9EzrPcKK7jqIMQXbIssekcuYHZRSnizuGmZx/W5c/D/E9MRout5LNBfzs
4DzUr7Q9LmlLNiRP22Lj9WpwGoVc9LF3m2UNNoMmi2kvMaAdYsZmNbADtaFIdciWPNYpbvqdtH9Q
XOo2A04Ml9Mn/ZsrXSU/jiy3Ct9AC+N8YtBu14RHjQg48rPmaKsy9g9iKnYNpvRqrlIlKbTHiamA
WRZrIWGr1OCd5D5p1ykhjrosgMWxVoW51/HYTApZv49eazL/9S1e8mitJcDpWXlxmLTMiuyt6md9
5hwlPi0cN2VcezSGvWyc5dyqAOpZa7CY7eEY9b9jbL6hOd5xSC6rOFj7mYVol7bpLMOLrT0nTnrq
9YAGyjno/cbvNyOULZmyQNKR7NROv3cVeQ0cK43YVNoj03i1MakW4weS5qhDkSEKNEbfVfQahslO
9iDP01vu1D91dWkc6yUF65sZuyQ8lDpQo0MWvE2O9U9nuWLZxbHAzDuNzU4hpS0Vx1VIX+Vyb9Tl
uu+ZnnIUUBW1+jJiJaZX3xM0AWHZzw5utIDTVZuWfr7qIvAHQMKcEAV4bXzEzJUtTMsEI2Ojwv1q
TM/c7l4G4d57Q3knR7SdwPYKCfjnqiLgplP6NuJGy3E4VzKlNzPObR0+B0CEMseesSA1RbHcprX2
KsN5INluctdcRTpllST5Q2dI0IbRMsRYZpGDUPYNEvON3t1DA8PVW0F52dd3trpdfPHT9z6fNrhU
THG13XAljTmuwPqKAg2ZzHjUxT85N3w+WddVO31bsfMLHntpIml2xncbe+2T1qwt239jXNl1TAaT
38b3iGyiCAYVmwvi40mhlxPKwwgk2PQ6GY2z9RPvX+xE01PIsd1AWlUE0Lcatw/zHQtjhQUhcuhQ
HX/qg7aHvsJFxdqIa0AGv3n5NuqsYAjB+w2JtuFyq603Ua+INVu0nmIko61c8+pW7NCNKwb+RZ8D
WZ2y4Kx3gDribBYO3JSpf5aNt3aaYZuTaRaXw1Yrwg2xfZoxnTy+7abMvgg5qCpWPPRlRr+zOD7Y
9Myqdhg1m1YWWysy7jpYHrQGiMcjJBowKbHedcZzRUfiAuOu1nFwiYmmVwvofc74TE2I4YWTgMuB
Gazsv1C8A1cyPRQn9mtb3qf8mrHsxEk8e23WsX4b8KBOTMEFgknrjmVoUfNl/N/xkDOV5X8mo0qH
xG90MOmIgh1nVk4cF6qyhUOau6kUqZPpIdRXvEBnDFJzqg7hxV8OAlmCLL+7Gl+32TzqIN5lqfVO
0ZcolEvE0JCUHjOaj5GhNI15bG2519sjtv83u/7sxofHgto4lckD2iZrpGsphn0NECVlX+lm1gN2
8eT8khsyKUQ48xpFu+MUXMUMhYPgcwLJVu0qeU5JhUX5qdZdZVAogHDw1LGWPcZBEow5v+dqK0bJ
FXwX3ctoHe36YBP5gB3wMeW/ZYR5jjFFVVkr5eISRpuIxcUb+LMPsUAZ+QAbset5HHQLgu2+sNg3
UAjVDKdqvglAojYydr+BhYbs2TDl0kOWgppMnDWf+73xtlMr772sltO40wTr1AYQyoZZ2cHsPlqP
EaCVPCUmA9iKTxE8ukf8EZdRYpGPNHibANKlOy0yLV1FZU29c/Fmi0NGLA5UuxQOC0tk0YUnm7jX
Pjz7zaWYb6wkPziip7TE/VJyJMIO90+tjW53NoANt9ZHoc1WCLlHlm0JtXXiFywq80oi+EzkX1Ot
XeeSj/pTDZwrYhJTcwRGOiSviifLb85hiQsWN0HLICHkiy+1fWUH3CkRDTXCalIeUnBWmfyeOBwH
YncFRx8zXg9sFJpssNnDMQc1ZzQXZ3gDBGdmOxOdC7u9HFSmljzMbsddYmBrGBkCDM4sKoyXnnNv
zOGBmI0hNJs+3qyQrJRC+xbMLdAGIHW/5/BqM2SA8tVBQ5jxqz66mqSWW+rf1F7dhI1C8zvJ1x66
lcGv+Dt99g4W/9VOD7J+FdEL/1tsKpQ4uJQIZWIDBaoIcQj+knoWC/bqWOE9QNzR/6Ruch1Zp9Ty
z2hQTZho18r8TDQzCrHxydb3sJyWtFS1t+/FdmoozwHjNwct3zDAg4CeYU65FgSG8WMsIzXdZ/KE
zbjDJLOwjA+uX26MzgXl9RjFvfZOJWRLfeXoK7v78oqvlAulMclMMMRGFPsRH3aD9J9v2PeNVQD1
8P8l/6G3P5z4PXVfTPzxpWSgGGwCVChigkmv42VtT1m41ZnY6nx/LVkAFs5Ii0thsk9iPBcY9zgm
LfsHoroG7h8wAQpb5JqVidRBC/2rlQz6OWqIb03ObdGvDTV3WjNOObdvOE+vVvjnUI+NVraMnRQU
QPlsV6wNGJQivFYbipwNOXsX4CEncuXXEYa+WH8P9ALBOgDv4NlD9OvLVY7jkGFyhKEhbBHZD7Bi
GlJy4JKVv6OfLBWsMwP1eLMe6f47KpHWx6zeR/U1dbNl6VEfAjYLavQL3rS1rW5BBARpgYyDSStj
pTQYV8cjIfRbgmQxY49tJrgprNwd7Z3GXwOasFCAVslpu6kUlmhwMf8I2NnU92BcfZapktLcDC4O
Y2s+kHwmyGB/Mq2fot+m4bZkj9v12h48+mJiUG4QwqPHz6yXnqz+ww7HWwwegGE9pXiuY/318nM8
fVoGisPZ+ocLRVN/afoYi/StG2JmZdRmjnyuKtZaaCJbhqFV/6knR+KjZmFH4bsz6w9I6UwFH4js
/ecO9i4B0iFDSDgW83h2bp11b9FtE8BokM9quExU7WXV0kdH+869KLCmothN2vQ6FC88AzSKSHVX
tnkwTOJ9HxIlK/m/qMbQwvwOdIN2ifRuIPqvRdLie9dKvc3mYFVXJxwPADNpqDv2VrxzJTpikzxN
3x3JdC93CTptNnJLH7xhajFGxEqrs/Ez0+ZzzOiqk/YIsOjc+bQHZ0zaqMbRjpZXP0CA7SwCyhxN
si8ilsuFXpXaN93/5+HFjVSgr5pxwqTD6hkMEM6ifngk9bMU7GPSY68lmIk9fi/Sgz7eSnDpofRX
DpGIuHS3nrYm+e+vdPpXl0ouRvuSIRMenDdnYqzNzWHnvxWvJ3YRutXOjF88hEY2dzrTPfxCTx6O
4awmFazO8Nin7576y8hQq05KMdju15G3C3TKHrHp85eIhCz8ozBKJBScDOufR+vO1DUzzxHZETTD
sYeHmN8g5R1APdwfHVogSZmZRYOdXXwUSn4IbTWkFy2GFfbHRc7rIUd/aVY1y3prTl4MUSYmS50J
8OQTWN/Wu449hIljwGwQXQXmTsNqhvN3MdAr1Cw8ve7aBm8uKDLl9yupfQzae+Jd4hE4tLHuumQ7
mDVic//KqcM0Z9NQA0EKolzDD9VCPCJI3NGuZmuy0xYrbRrQM7+iS2MYyYRu31Sn1jubpCPN296U
zPeE35UzkwIeYDnPfRivY/WvGkN8LrQpHlvkcJgWtZjtjM6hCKDljAzI8B0DbyxR/littrTIeBvZ
JRtsXcapXYw9IHQuWw79QzqR2JiZGy/5IYXyFCPjKWxUS9rcKjUrIYZT2kw7B2SXM3j3cAy3LPfW
Rpas9Dg76IG3dSM+b4R+juEQwcIX6yfrCq1CD18jkhwOqICH9DeQePizQw2eqvVRRM+ZkXZxwn+2
svXvQt4V0iGTrHBMmr8C/yIYevSiMS0PM1eB0MIzbJIzcLQVcln3QG7wOLCIBJ7drPVmWmYEuMUu
I6+B87KhPWHI7rc0jBPzAjcfN5LcStZKqHOlMyxyXDH5rXOhWLA5c3HfyASvV8OzsJdybiLZL7N5
dIZdZLAQBSASrlMKnDL+F/CPaenisy7x1/EU8ogKjIG6lfMqy0vbIv8zk+QwUooI/H4pruTew6Vs
ODiOR4QJdA+9yYShEgvbbnb49T9zo37XXOvZoLci5LXeFba3x8u6czpKnMnfugGUUy/V/sYECGYw
O9HTqF+m1rSzA7B2ldE1bLTHz0A3+4WdIhOCL4LFbY6VFGGxAI1BSFqpv0VCPhJbxAt3Fs2BW+I/
2ufYYCLNuL1esG+56kGorXKaLODMTClCypwR4uRClY621VhIWfGwtHLvwLZxjTX61ETJqs8QUJb5
quRZtgysd1HDxW7KR5mrcz85zPkEekIfxzgAZa9Q764T/Ti18cs9g58XghQYrkVSEXfkMTIJh9il
m1TwWmxwxu5koSsZE9Zkk/mu+7wDnL9lGzJw91dZQpA1i0RV9WhqgB+PqEsBiPylydDudJOkClO3
FpNN9ltfEVSWvrQCd2ZHaHmXfw8ds2eIkNvUR/Rl6/90r8LJAKvdcC94VvjTGCSqFlX7T/ThfiK7
s7L7deeUG6m7b/CbPoscF3xtF8xZeOj51JtpeASZtR8DTJtuhBsTvHpu7kfQNGYwrKyUeyaCLOsU
fzVURs+ItwqXdMZzlcRuC5wcQIDDGyz1/lezklUQiktfR/EqayBYd+SwDxH3D6Dghdbjw5QljP7u
WxjxRG4SArHKzhdOT/dPrdwyjK460Lxa9m66TKvtgLrQF0TuEpZuzHlEGm2Qx0o5hGIdBuAgaVOs
SlvqjBtG5hemQMQB1j3KxotW2XtjbDDRGfkhl8V7EopDUzOaDUl19IR9SGIFowwrEaOL2LWP3eRs
nQYIAtVOfphGJhedyU7KD06OiIZtj9ZdeIx5dWOmPRj7DpY+PjjaOY5Yszor0V9M6grfFhs7ZVYr
EgJyGjJL+ItxI+kU7EKbRlwbYulc3u4889H0lulSttUzufBoU/uUUVcD6YhVfhwlKIvcJerdAHEp
I1AfLm4bDQsRxse4NzbWBPo407xbpNfvzRBsUKT2SynUbgaxNEos60gRAwlUsMvm+TX1T0mXYMze
uEl6R7d2/1SAsFwMtGz8mUseByyIxUeYYQHtyv8PJRy2gRUyv6w+Y9f/Q3JF5kTi/FSJ+z3oiEPT
ullEOcIqfSLc1QiILYfOQq9Cdl01mJfSxhHTlJ8B2+whepbmn24yDmcOYCPo1D3o7iaJXwkCQktC
Jloq2kEg3SXy63bJlHPTTajpMc5oGs8AaXysEDJm6KyFsZe2JsmF+GkhnaaEJmgZ5BSCXmqclF76
TzFkAXp9qrD0RGiHrOzLx1WmTd9hPEVMwFPys6tdOQvmHBCGaIok3qQAy7cd7mnrMLZw0vDmFMui
OTXTGRLsiyihAg/JtsL2Q78QvtK9inTLLYUh2M9WyNgY/ZI5vNTlQ+ZvWvzRZVuTXVCJm2jTt6uh
RFKhHUTwMaBwSPVxjW5wHfafHUSrYtyrcS/y30SAV3I1HPmHIoTEclas/wJCwDwm+EW5d8e/CIfO
7KrLi39mcYrQjvktzzS+4wJ0nn+o22+7Oc4tdpQd6+FY5leDzrXh+oUi2NZPISxd6LMuMamjJNvD
Sw9eFmzrkmTPZJ3WZ5EdBePtuoV1ympNxLy75t3VXjpyqDQLkQ4RtXgPy/oWRG959JZ0l66CEsy4
/TNhQ9Jaf3X3VuEw9FFhA4h5csp/ekSgyZutEOrwQ3vtDviHmT9itjAY2aAWiDzchHMJjGzqy29X
FiOolrQPnFtLG+1x2t/r5pTKUwB1F7pDEkFIPSTpNzmCg7q5E6mLZF+z5LVHmvlmXDQpqTGdvq0r
vs9xcIlTTNU+1cITPHSsIH15cmjCJ3N8BB2amFijgrDlhtU8/nr94dGLQK3FsVi9lTmzHDFZD1eW
a0QWau0lXza+BhN3BQGZ2FWGq87IAZk8TZlkZZTRVjHMCJkHuRFD/5NbXBvgw35LkLCXbpTqd3PB
75N5ENcna7z3zmEg7oyJzwJ/VmshwsZgFKDKcp1fzXx44qGSciU5vA0mAgrnWylY14Mkh/A6aIBb
x3tkE/EJEQhkE9e6vBJNvsl93IsRXk/Q+nw91MI42yf/UbrfLnCAuFzI8ugN68rEN35q8nBdYiuI
DUIsHMyRSbP3w2JDhge9M4G80b2o3kxt23i71rg13g8lLNofyAc6UAIOcuQAiC9QKEABAM77Zgts
pohSAuyUiUPK0tLw1yKwoHUQprcrJm1BCu0ilKTNv2gDYtdVNaCgO3B/rYP2ucg87AwOrMdyAxem
DthS1guzWYfjToDZ4syTCW8yecmcLmzSp81obJz6grF/6dbobg3Pe3S6QEw2i///SfUbdhc/7J+i
jnVQg25e0Q39eFy9TsZuNRpfszA4h0ipW5xgXTAwFiNO0L073sacXtHA1byy/n6MtqGzbd3y2WjH
L7AjnxqosNwZfrhaXrDQQbHz87/WedYmj/CKCaZdhKgcb4R7waQkXWxHzPw9Gy8pi1SgVMULAhra
lPyVy4afbROQQ6OYGRZEyG3DHo+Rs9HYEWh8k4W1coxdHgl2a5tRljQf0bRrJSgHR9L8FBZ7D6IN
EP/nhBl1Hdofw2dnCT3buXTsimYTbVFFO4kR1B2+G/+fYX1hcwo8vulFDlVTTx+g47AKMofTUE1w
dZEGrKMx/ba4QTxEa5JWw9UIjnOrdwPhVe15r03I4r5sJJuIfpF3MJ9UyvT3pnXpMsElm8uvFhFd
o04tOXN1i5Q5RJpr4xOgyk60HW3To1fWKknffcQJFYFIOBLWFaDh3NkTs4WP86WdXm2H6jUG/WR8
4UhT1sGnbi4yzo5q17KirigoRu/VCr6bGTBOCNfsWFRMigmbkavU+EV1bBEbEDlIGVmQOfsq+iXS
QBc6w+KS4WJ9UC3sz1SHk+reO8gyLiRljGK3OCj2YTi8+jViNvElk6sKCXWBEJhb56Sh5ET5yyeA
0RaRllgl+Q4eFtKxxkFZp2HER2weDc8Vp41HqWbo4jTlALMITaCdtkK5jtpjbl6H6oXRUJAcImYZ
TNx9tS/bTdptkJbZPjw6ktaH9wB1AjZM8P3K2kmF40yjtUUrDl1sVYwkSrhkcKQTSaB8sSzwrPdZ
aNDDgVAECtoeP23HRhfXSBNt6CL/WSCVTBIUPfUA5XbR8t8eeKo2N4MVHRAZTpmFFrqxtubkwrSY
d3EQ04qvyHmPmJ0kIGb9M8AUlHOZhuThFCc04MxZtEPS4LPeljAHkZYAb9sOCFKCOtmR8VFOn+gw
hXF1S3kezWM/PiMK0omr6UJ7B36EIc4ZkGwScESwiRX71ibpk0klei+wboyrvKiEOQ5nFbVbM3K9
P5gOJHJX4wtAP0CC+YaGaRminWpXSXtr1NWDh0air1DHcfyQLCei2RbiXzMUmZWallWWcKzeOoTB
EfIXg7B0zXbXVmVtE8tdh0DCqb5e48A7T8jn2pajiLmW3l5YGh0K45foGd8ilhcBxgxjR6JU6ofW
/eeP5uvkNnsGoitY1OxlgNKmFxHfJFdz2b9CaJfORcOWU+AlKYoPQXJYQjf+pgiotHtywW2AfTUp
vs17wGTZrj+CnnsOmktRPOcFQXaz4uMzydmK5f3Gkf/mYVAtPtLye1ZgaVcIhVSFpMaRUEtqICVX
TidPps9KRJxePXWbRBRfo6Jh529xNiSU3WF/qcQ6yDGOGB9FiHgnvZhFs3QAr8XBr9Ud2+h5VM84
0ocsW1YdkBDF+fdSOt6hj/FcIhioMTliS21Ud2sDf91PmxTgfU+Fz7sstx5KZRUUq6EdViURJMnY
8zylBXqZj26klCpwnfbjV8oLLTuUCwEPU3w18ae3/D9yRKMxQrzBBRnU0xKULGDSEXieSSc5LaaK
+h79Qo9FJ4guqFJp58Zlia9+8JljoMpKBwxX1YbV7TKtdjn0e6jLu25inC6AZ5BbOprM9eH1hKQK
Iry0VbNwcGI1s7DU/urZKmaioNfdJZIcEMbBU0xYfHooPTw57UWTpP5siuwAfR64EOsLEK3odRqc
H9U/j0whNQegsmDQaGt0s6OD4CxB4SnhZAEpy106BujTGox5CxsWqLS1xi5Ap4wzQKTITGca8wyP
ciGthBUqK0N2rL2LmNX6Cm10GT9uh0CSxXEHpKMOjtK8luwyLQjFKZ9qXf71rGxSaS1CUW1tsphd
HgLh+WcQs/sQFY5Jl6Scd7OiqtZTZvyoyVyxsHjsQW9WJ02HA+GWu7qztn32k0caJw04OVcghsuW
JkOSwn2t0Hf5zI4bDdF/kW/8plzL5gv/8SoyCRIpfvMgRQecL0HzLVz7j924H5FOcmr7TzRoIXqZ
6IN70gwPVQcXhw8LeVCbMPeq/tAQaeLeYVkvXR9d+Ljqm2eDetc79S4t1Naebk0dYZnxyAI/JXm1
yNg54CbhYWGB1MtNLQdkPhpjKkwk6t5nAZ6obzsA7gUakthR50NT13wOxNhW3SOTOqLh/tmbNbeK
0E7S06wcQw3HLUMujRxDxQJoIkCQHTbTJqu/uhGeoN7gNUPBPFKPqd/WOPUj1LJV5z5rEtpIgD15
HlhY7JZRa40kzsDh3pVzkzH0T5UVvBggudwRfS/HevNi6zb5NmjuFF4wdkWDfaa93ksR3ILip5Cn
NG3IvRRrs2DRyxNSUKIlB68FBqFMwEAbeIybhFdFYPYbxXBP+BnSjriY8eJNJKJtMhLMyKUbXplU
6gPBkB2a5Npfge8jx6zaeMN04PN6LZv4IDp7bXscFdNL0b05/qlSCQU123COq0lRbs3z87FV66kA
QVg03Ovt0p3nyHR3trDWVk5I0Q1lwLGUyJ7ibZOvlf6e6+QDsHxTPyKsn5WPcIAAROtOUE7mi23M
QB8aoq5OkQPTCY8MhEsCEm68x/ySMXLkbGvq2BR5MpfKOiizTcu13/T73iOvb3gQuK2PLKKsr9HZ
dPkcG4dCcKcrquT/ODqv3ciNKIh+EQHm8KrJOWgUXwilbebcDP31PvSDYcBYr6QR2X1D1SnE785Y
HHu0wLa8FIwWTBuGOMLZsF3q+Kw8cfeoTTsP1cu35hJWmofw0Dh1N6RBkRu8rtpDU4bPXeOfK0Fg
TIJyhl+AOVKp9v249nVxROcqjODSBdq5aZyjX/Z7wetgEHwkkRliTJ6zNOPtzKEhVsjGL9utXbj/
5Yb1WdweNW7TFsdHzo2u8vMo3111Fy4pWSjjMA3xL73cgvaNwCjnnnHDZcFTcfWtv6w6MVEsWq65
25jetRKMiZ0ApLCS4Cy8zz5YO+ZxhJAVESrhU3aaKwN7WotTuHhvXH9VDUd21PM+nf+jB8k7FYSB
lrCutoV1cGKcuvu0ipcjlVJBiCMogZyEMF6p+FWIcwwOJOi+yug5N27AipqBmECblDKsgc7ZKbt1
PZxNJrllASxGiLVhRmuT9he6tLxlQYsnxjfKbaJbPBx6RagBpEWMNuUqGe3Zcz0n1zhLxyTeua5p
/m0cuzphEZh1qupzMCemLOiQRkwcuayxjATryAcj1hrja9tWf30DAHxgSGEHRX1I51mOVXzawZs2
vTa4ZpqvJH9FcafYTozOQeQe1pM/3frRh3bF6GZTI1AbGDFo6GR95y9kiNr0594eZxnkU0bQB8cn
AB+DrQ4QmQp1HlVW5H5g3YFRz9X+k0dXS3+2EN+zm8M2/dWkWBbbU1SetHBHE22H13LYT3wlrdlz
oVlltmwczrziEI/ZuQq3U/8AjQjIemVZDM9ZxJmkW+P7dbQaM+NqaIajKXjpQ7Vs7AJNRuWeEm+e
LYE6JeuAjlo+W+ObNn5Myb+I3jvrz4kT0acdLco0d7IPth6ix4HnAqkI7lIr7gYOEYlTo8nCB3Tu
Hlov6YZd+hKakAQ96A3lxadsYx9m7x1QPMPGDTeEEcAhMkGHd/dKRy917CWVNHgK1ZwMxmpZ/2JG
74hM+wUo1KUYwD+MtD5KCvg55FYPNhfXnKqFW8PzyMWGs2WooxRwVAMSQlZB7bHmdhctDYiqKT8x
g27cIrrntfnR93xMMUSH5t1JxLPbay+p9qnB2y4FPoaAwTI5fQlhbD1Kd6ao2xCDVMsB5HfDUzi8
x/pXI5yLb2oYJO8R749XuPseQaZE1FXnFoYOGAAV/v9adQ1PdrbyuN70DqxJ0yy9YGtwWdp+wAjA
ZgIu35gMINFi8Y7TVXkZrCt+Eg5jHcUtiSNkDFzd+RS0zrm1dlBUjdNhUt+D/augQRQGF1SJg8ss
8LjSVTAIiwOf/RfdfPLdMXYIirXLhiqkPFNo2olp9u8DhaFeXImE9j193dLg5Ly42s2Pngfzo+DR
0SxcQ7y4g72N0WyzlqNkko9ATFvb0bdD2u4qiKN9CMsFted3mRIHjSgIbBjJvRYgr4lI1V2GRams
tyzDUKX9tdati0jqwFI0Njj1H6NUB63d+u3WHokgmnoJWoZtBYSCuoAox7NdcNOc57bIopx7iyjb
DRN59b1u96kvNtRKyOCBYc2hADpYtoI/Vl6q0UdyfHYHFgnEjsJg8A3wyYJXDwyUyp1NEb3U/XNL
OrRvvVVQQ2wD1a23buu3WfkxSVKoMa6je8OJsPLrVYxQE+5nFqH+d2zvnZsGqwYFP8oCxEJTFm1c
c6SapCpA+ASJ0V9m2t53oYy7D6/VN8hJHyPydYuEsvTTo6YhHmDrO4II4/apj3eNtrPdS1NizmMs
MMY6SrBi7UEHw8qnUYAR8IUgciU5N/x7jyx69NByimbjDd17XlMS03CuVYc6H1ti3AAnIsYywiUH
FLZfm91XP7z67vvgEWvyY+N2ma4TtNYUarN9ce3ux7ZphllZu3F1Nqw7r7tql273UvOF1Lw3MbHj
uSAPQPNKFqVUWpNH1ANhGMwT6wLKz8y/O9p0AD5CDBOH8Uqhau/UuTeA9+sfQqilPe5t9wZxu2eY
4qH8HfiafXL1qo+aq7m6oLpEw2Rm+3wke/0Z69inZgY/OdYpEQVXDt8Fakr2Ax1lh5+Uq5lZ2yET
SNGTJEnvkq48Y1/OSi8RRkafSv0EJGCM3bkkPtrfBkTq9tkr/r8RGdM4frvFcwJyw9GfkejTRh7K
Ti0C/9/ExQ/W1aqPWXmihVjOzsMe2tFYMtoOnT0xpY+2TYlVMcJk1SKgqFnN6iWW/PzFLQdMs1xQ
rB4cwjX6KbwT0001QBkjhqNwKpfvt2YagVDICtu1InRkIFCwabHL14zEOptFgZ4mHw5O0hRmOD4I
i0kkQ+0wutm1wctT7EF2LoKh8NE0hBtjnlSCGwROBIEUatOTMjdeS5YBGIZ2q3nbmD08LRFQRbJU
kFcsvXkoNc1AkdY1n1jdW/IDbvfTUMXvdi4OzJhc7cBKMjecb53M+pUlti24C5Sybdg7OLKYp47V
T9BGzLedE1MsFgoF8sR4WWrDe0/HxObP1L7JtNiZhGkIpEqowRD3ZdwIq6JYdRFlF1bKeJcz6g33
NfrIUVT/6IpfBzpjv/EeStJgKmPn+wVUA50JeDx5x5R2q28BVeBmq6dvp73VKTkwdfUaUfWOtr4P
GW4S8nXqrDMRyS10yKJYZ+HdsEdI9NSAYJckVT6Ve9siTLQuZf4SuXht+pVMKbtZgI4sCQC7xsFK
ag9LbRPSIdPzhAW3iryFlrDB1V+CSvIKlac+Btz6CIOzGx/JqFvWLfrmEwkxJpMY88hTACcafzE8
mJV0j2lLBNQJ0BO0afJPFeP2YTV2e+hPSoJ/gNbm5exnIXMCC+eqZM5KGWGPJA+Gr2LYBzZDlAX3
LTV+MnepaluNX0al7eqevs4lvxhAUJWvE/r8yW+okNE2GZ2YY1yfuhoLocs7HJKIgLCVT9Ghf6NO
4GNLfiqHCb1sFpk4Zd5ngORR3CNK74LxqJ5BLyJct3jOrLODhDuPDq1/aOVaC3xAGPS8LJLaKznF
g65h+Aw5yDREDC84WNc9xAZDQsEqXiJ9l4tjzo9iWSvSWtajfQ75ddvo6qqQ8qZpFmF6jzMmR8bX
6H3Mwg+3/y3GH109C7SwJmByPWJKhhvf/RnsP1fjvJ/P4MRgBAFinR1Ix+A+M3YuyEy8i1LbN9yY
Wk4FvC/0jHVcBBjgWroXN31uEO/H48EiRqn70gPgkXzFfLqNHiRKoz70usdyCJoypqwwPOn6aTKK
C9h/VrMDRABOLk7yjCo+fvEJzGiR4TFh071Fj/qH7w2+gl9oayP+rfFWumRn57BuxzkvpNulFeIq
6glkplXSf2l9uhaxe2hDm778aJrXDM9gZG+ItpzNeUAPUFEm+VUj1ivHsJeZs334y2Yp5CGuseWM
rWO3qFZWYxLjFZ8AMsFxH5hVcrNCYPDLlW/synJfURliNS2qe8d6LEeSkTr/nPHDL69jvk0Zm7Te
72T9WcnFlWfBg5Oyt1PIVz0XvQWW1qBjtkh93bg3pjvvVdEeI6FdG0ccy0D+lAW/c6Y+KtN3fgSz
FzJzkXUPM+daqfT8KIZpZwXaU6c7W+EnZK5RYgR8Lx6Trsy8BSVWxyQ8Vy2BaqYLEogsqTqJ/uX0
tZnkVhL1O5ZxfJ6yfnZNYzl05a5rEGMbmWJNEr2N84CAjCNqPPVEMgATi5I7BIMpKxuzYhyVHlV9
CyeOD8IjRPLG6vjuRICXWjioqpcM3nOKFU3+QpJfkGqAW7TF26v34yJpgS8amP6JuO0c/ys2wZyM
HjW6DgED3O0ANMq+47+8EgIR0NrC/USZb4QDjBBPYl3tBgA2WAq5M/ejmexMPA7sp1mzW+ojbpBk
AeCIDOuryrJDo9dIscxvPVcvRjAsda5GN6FU7bR9YnqHwHfXVsCNDtVu4zoRdyMO3IzhvEbF19i0
QUG11eLyaxTFaZB+tJBTCmdhttqzWpsQy5vWUIAx6f7cpjqg13mEsSYRkYtzxcqszWjUUObjjzXX
NeyukHZI6uVJVdjGFRnssmCiVuJ79Fexl+DZgBnZkkqZpMp9ak2cT8jI/dL7p8f9RVnRqzX63zrO
q7IZznkyHCITIbrNqCXGpNY7Zz2Tmzwpk1WS1x9jUK21KVw3Uj/pcCZDhEnMluALohqBq4Hs3ZNv
WshQrZHuyqxMEkZ4IfLQJjI6966lB/jBzBgQSlwgkvwFhgxoN61s/Iob310KL31BFcNA3i22cVVt
goyYjzHUUXuNmDqiNH9PQwgtNn5QE/C7NuIkLWqU+U5CC6rIc6a/Pplt/jliq88iAlH19rep4Lv6
KcVhrFYNC3wZdXeL/KaBalBMRGhmzJawxo5TuC/Tv17onz2itKb2j/kUv5MW84gN403vu70JHUjM
mSy9xmaxBfNlafXVqGMs1zFMIDeItkUtz2Pv7PqOi9ar3xrVbqTkjhk8Br6trv9lBlJRa1QMX2Aj
2uZsL7l2k3t24uzixTTykfnZWY23iDwsME175QC42Lbx3uSfZFDtdLZ+XfsAc8bpHF9UhhuTn5It
0WEso72H1cjxX0eG7aaA226sRwLZDHNAdBY8MSZpmug0MAVLoxMEW9eX97H555gtojvknJa908QP
Cp+iPsfyqmh4bHG0uQMFBA5+GEK2vSw9BYzMlGOfJPYULbNuKtberDFasV7KmJBWnO+z/ceLnYeG
wtvNYCaJt4rbLaZ5xeVm52+F9ipIU3aPcbjpFDIZBcGIIXk+ZzicDMvcz+l73qrjaS88A5kKg9vs
GNqfk/Uw0dJYxV8H5q/kSPaZ/YI3Yo9TJ+ySMGoEbOfSP2n7a3JMjIj01KxZ1dVVsMuDRVE9iepQ
eF9K9PtRffIAc48hgSeOQ074i+TeMgFUWA1PPtTRoHzNIC9UJV+N8MTPWZDZ8SVaGmO9P3v2KaKz
Mo9eciaONYWNWdNURNH32KFt9zfpmO4ntTLg7EQwFMn+wa0r06+I+U/OtDnHO2G49Y9sqmXJoG4e
X5WlgQoMWi4fMSVBfqLB2sXqYwrki5Ab0axrVlg54DZcvrW1Hcx1zoOl25t4TE9Fyrtnc+AwRaBV
maxdrMdAhR1evXE7cVk39rG0j6M6tvnaMV6CCYIaadhdhWcbVWH5P1LXJnCtGU9jx3tw84YVRS7P
U2LOY37yVMV3irsq5eToZ+FgVe/lIP8y3F9t47CdAvw3Lf2hPfho+4P8AowtTsFbIM5jGwMloNi6
/a5wyH6MEGBkd2O45O21RP1ALsyS0KGdl765/bEIX9x5Y3mSjEHaKTsbgUF4qLMw8jsL+IPRtD96
Fm/d2TERVDcPpE3FNNnl32bPXVvGxow1af5pDlyLDmlEXmnBgnp3Cxr3EhPLbAKwE+olHT6KTvsF
cFiYb5FaanMdHx+aFi7uVfMOfG5JQiwAJT2YZFToZfrbc37qHvrvYmmbu5y5dp+lED8hWDiHoQj3
8fQrM51UVRSSxScaHRMGWMJ3kdbFu80xCrRoVeS3nqKxIrJCP6rpfSRbcDh047KobkFIKgCsxYZD
Else+hzSMY52uJPNuoKqEDMhoexlca43J1fblcDdCXuxqcBi6rfIZZE3Kci8DLSMNuB3d249Ij3R
DkiLLtGHdS2HY+eiOwmnGyVEH5H7Ma6nEM6atee5J9goT9undliPxJYoqss6u9Rc/H1xbtq3trw6
GqgjRqy0ov6HjQQiBSas3uCMIEfA52ZxMabqybP2XPqiWRGU7Gr86l/K8hV/iMcWm7ICnS48kuyV
o5BBWfikHDRBk5TwtjdVib4UIhQaSQhVIHcOSEPiLnvoDlqaZW3wnHPmWeza08OYB+fA/+uyBNig
+Mg7Qqp8RsPPUQDNgzPQMFasg9jI0gP2YuUxUGrtd8xni0k5lGIERXmbkGgxdEDlzIn2X5npxsn3
KJ+7QOIVBYR7JTCDOabjn4zaO0whajI/1Z+GNvv0hH8aBOOMTDkfacz6OqzfQo/P0uQvSUx0i9LY
KtMCgatpCGcQlDOQwni9VHiJzELNW8WHk9olPb4zIrlCodqRly7Mdk2a0xfE5U2T0OZZ6NTiTO1G
Lb4gzF5XhrHLQrbAJnsPRH/hvegZuOc9m7GxoCY3st1UmPtaC34NsLV1XN2qjgS93vwysRXVenMx
2ZjEE9vtWv9XJMyqynw9IocODHWywwm+ccHmk+8ZO7ouKfNSxBWubpFoj+6ENytl/aqqaCVSsc+z
4NLyEIzk7iDyWqRNrrDYFdecz8Rz3VOXmmc0jWudJPN2mCAWdnTX7SUqZ7K03pqzMNkkSkH7SYBL
4JnqSUEh/o0jS0d4Z0a3XHR7tBm7zs0+hhawEmurPuBpi/tDhCkexov91jZImX3F8N2edUjI7ZIO
kQIdrG0R1yRTB5tFFjzTWvNFukK7sznXd2YFnzOysP0GDhrEFhUdFkH+8W3KsIEe3YKn4idUQZ1r
aEcBIgzZKBuYlOAmRgS6Z0THcuq/9EYEzw4VtMoDib+rbBaBx0NYOe9ZAlO8pLFImRU0jbi6ZrpO
AkbVkZp3oyn5wIPIXrPQp41xkQfGmGwThaNQ9KD4hn2dmx9RJlCweSR80ucsWrw9Az0dSS3U3bH7
2pFhTopezsCkj8gwgP06YNeeXLSIvL69xQTJt5mgEte0FewBRmJpmhDAoCbbLVLvktnyFI/BIvUI
l6scgoAdse3KLS4W2A/5iUiSAXTP1hao/OlyBjziRnUsjBZMXQNIh7wkpoE+YJ2GvdimihCx6UlO
xCaV2sL0GngJzC5XXTEipXZiZz30dPCThl6/aKwGbWBoMZsVrUjOAas8+ntcY0ni2zdHKRR19lgu
E7OiBnYkznUL/6rboLLUupoyogNSqKwwQpvhFHR0NscAnNYu25ixHV/dbo4+zdL66jixcYiThJdf
VlATUuEjMZJz4nRVsQWUtcekIgf5nRjBIZ7fCF8k5TZVvnUe42K4GpUgc3UacfOZxXQvpkE8aqNL
QYSgS68TqpuynGYEOiughLRGqN5ezGhrBB3bWHqxGuzokRhN8g4R0YSUgMo+dpnfB+gmAMes2Ihc
spE+nf9QcPvBG+zYebepevQ1ecq8v/l3nDAJEJE4BGNKOefKaulOkzZP8qdTneT+ohGlCQ2y9yB8
sulcji77IqSi4mwBap7DhbD4ROzxxURdHtmJPDaK9UJJpujG6lzmD+jN2BFYOYJ5wVw+N8uNHSk0
UoUXHVINoC23SbYzyr5cJ9bgH1OwZzswCP1K8f0u3JqXVleahU6nDO+uO7f4iQFn3Qii96Ju2AYC
D7taGtKhvI/mcln+tX7inJq+BSlbd8heMqw2QW/0a8MSSAAKG+bVDD4jWCbexlqLVEc0BBaZerig
DeM9bCpwLh3R0Q1LULBgRn7Kw7TfSuI5T5oIsm0QNxroG2rkqoUmGY5WQjnE4tX26/4DaWm8clQU
v3t9x4y1RAJgeZn9BCZs7p4zkgYjE3OSjvtvNZq+j3IIhGZlj6wqpYKF3FQpVvlAPFKleTtfoC9k
sjm9UlvxHhUKG1OEd2kYmGsJ1dP4EWbKjKlzTvT3yLIJDN44ul6eE0POjw9rS3/Oe9CjSu5IvAWj
UBSzvjI1tn5GSJvVAxiqjHY6dlgbVn6Mr0sjrQ0dqgQwYfXEw+XIDzWD8lMqrdnyenVLt8VxBYWH
NjYe+gNZr+Yi0BHsQG6L923uV/fap+8RkrEmNCscU3NMM/myimU92w0+2XKZpi5C4cntUNUBIgwN
/W7MW/PJ9GecEuJOkVFtUxUxNoU8fx9SJY5phz6o7HgqmjpkFSmLaNvZIU94Xo8ksdvNuqkr8GB5
zbsxKsLMQtJGtipF55B1MwSgJEuw1jCJ2uTuMCtkWojkpjhrWuGvJmTdXAsKbXMByik0lX6ppCCB
t7TYWDZmP/xpRkQlqUxERHkTH8hRniy5I3OI4MOctX+p/xbuL7kf3PEfOvPzBgJ9ZDnbqP7krGfz
glm5BCari7OPMA8sodf73+xsCu1PAa8vEGM1k99viXFU2ygGEg0fvHQMpDycyfT7jXbI8CBDkenh
WAuwDUp/b2DnILKbRWcAzGv6zVTgFyrvDdhGrzXPceWwp33YHfAkTyE/cTeh2k+jvrTalxJRuYOZ
qp74YUG9zeRFqwlBJTLRxRkpjGHb5UJHieqtELW9GtGv6nbB8F6JN0PAVWVtzVW/5MWFUrA3XJfg
UrS3PejLGKhtzIgvYQqMXT9cNB6VdfdmDW9j+lOM/1rzD4D5wrH4OOBnmvZzjs8RkTYAjNk+nxxl
tRcjHot/RnrWh1NbVgiXaXJcbiO10YlLdjGWKQg+I6b+QbKt/ZYVWU1bLT3qjGZbogBKvDkdgiB3
10pe86lkRL3OOP+rOlmh01gR0pPV6xHGoehYfUMZHnTkYT0bPcpzCcFzir/1gFDlW6n9Ip/Ly0fu
vuvhPchYD6ZvTfCaj2cRXYbqwyPEErwuOfRsJGTymML3qLpNc3hL/1z3m3QQO2xbl7wjSmU4eFg9
sgFqMO4DD+UTJ/eTlhPNFMfaeiBNIqBH1Jl7J99TGR5z61ONH8L5ibgXJXWzPp9PP7M2qW6gVsxx
Y554LlO+aSdjax2iGCMoQ4XuHE27dB1zzVO2jVoIwfzyB1rvFpkzlmgtg5ho5fjJSFJs/0n4nDiW
dr47rWfkJLOq6+jYb1xfCwNEjT2dDdw5EtqA6z0TDIIsd/ZFGzEgf/WX24zGU/h18dOQ7GnDcPp8
OGUGe8bA97DWqowsUx8xTXfjnMNpS2SYMDeAfAnthnEBHDMDiiMjdIw0MXin0uJmdfWuI5or0dHB
nxLzx00uvvWhu8RVHFPns29vhWm8qIo5MRF8WhXwIaXb+Z6jqSFQCG0TNyNlya5zvjWZstXg6qiL
nZ//eirCJj4bR5tNnP2bcmRchIh1nXgM5bW2FCIQKF/oNmYbCxt5mAhOBVqr7oYVG5VFx4fpchkA
7o2LRttwIYCIFGmJkKrbqrxGQX3qrQM2PFIJnogszHGfrPJCEqVuiIMA5eC77LgSML4+hIreH5dV
i1IqxVjSEfhblBplEtYPbdB3nMvHLJrZaa1oNy3r7GHOhpHmSh9Y5/R6cjD1U2lfQ2aHE9xVFreR
7Sxjp/tqJ8yzZAz5TwGoI8dhjWKj856wi7HGDgm6F1CE7W5vVEAJYLVhKcmmGqQDAsA99FEdN4Ij
Md4QocD8CI0zDPm0+/DYZ1pjsTKGBIkC0sGYEstSnMhcMT57X4vL1BPZe+rhWYwm8xPHM+1FD4+E
0FNJokx1TKr9gMzPR0qfUJaZdKseb2I1gt+aJp1GVEdL0yJPhOqV+hQ/HVOIYqdp0gG9x2bcBjva
4VXUAptwEZcIAJPXzS/IMxQXzKgUjVMzsuS8tcY8aQQbTeQEPW0LKmMwhi+rJW2qRSPruMkazKe/
9nNb/pVC/tnjQK0UjxsjSMKFFug/1eRcJ+yRiyyMjoYZMMGxIdBI/T0Ygq/JcrcjQxSL5bPw6IJ0
DFN28ZHQzOmu+2sFv4H8N2qXCAq51pKHqCBr2LC4kS2WHsh+HqMc6/cINzojrSnGBiUxy06zMp3W
hfVDZ1z1bFwYAZA9b1EZV9INE54IQQUR4wnTgCHkhfNt5Ap8RPslIIxV5H1TAsSMDFnVzaCfBLeP
BVpnGJ7TivQdoQEkpectA2rw9FTW481DQNzo/7PjOO5bl+A9uyqWRq9hzomccD0m5q/LZGOM9kNl
3st5gtUZHNRhcHUK+LbD1iBKckB05t8NL2By1ZwxbpXmOtXQ2iIlQhC5SwgU99JHk8MmCEkNyvyf
3iAAt+aXBdbJKpejARAlTw5ZVIerkAjjdTGiAp4iD+USGoZU4lgbFBkNDTD89m2ckCwX+IClWx87
3Y3xKjE1FwkgcFy0/NNDjmbbXNDG+9RRjvVZ5F/K2qcckFzZaXTtiq0nyTy5UhcSoRNvgFd9tb2A
VNXkH5mRWStWfq+pBAXmIJNX68pv+mUpHtzsJGB0FAV2+4j461etH5WrSJTW0mPID4NBdaF+KA3S
sRz5y1nw6nvs6tCysL/Cn4kdPS1QfVuWv2zh9tb2v5BtBsifJ9dDddYh6B9VhApWEb7KsjdVx0J/
c0pA/jqzdDgebBK1TwfdqhTA3BvCD8ypvgQltubMu8Zy4zkrX4NLvuqsCt1yecciA+BtnfTbbMLC
kZN7NSwE1BjPeHF1bDEdqnWGb4yMfzJCNucGe8Tg1nf5k6yPQ7LVgE2YkY18FltAI071wMVLcwgO
5jF433Y7reK8vUDmAcdZoraNvxuwJ7GdXyphvA2B1i0dcCW220VLaVUfk4e/DWvis9NJGuDqU9Vf
7jzFLGcL8r9oEkuZvZZshgrGrR7vUxv+SAu5fa6WPhnyXsE8DLsMoxOVsKvBdNl4zq4kp2MgeMTv
YoR2uKEkemgRxce+O40cMJiMsc70IViGYdh6LPfGuhKboAqYdKf2Shpfiue+blgkTwXetpD8Z/Cz
fH4ofutko7CkNOa5mUEtSlAy3mqLpFPyYXBo/4Ba5PqtwS2hn0mLR6jsu16E6Srkl500Pyb6wakM
AN3lP8J/yaFVzpNr53dMgJjOZFbgIFq0DJn06dgtnGFPXwfo4imSTABrBwPX2OGFCMhhlzRS9cDs
MB55dPyWHyxvjpZ2s7lJStK9/LQ+KZ9mOgjTt9GYFRpOdEqy5KDw2pltA74ZBbiMg0NVc3E9zIbz
36/IluW6AFWmJfNP7xJQi9rL9JNnl0yGPuZIxgehM45jVglsSFIt6OCvNZziEtEF1uInBcKmtp8n
A3uY75RowTwiKbBBskyf+iVq6YWlM9PUDiQNZwz0Gtb3HjrqqMBor7PQlDp6BJRAZJqEqDsK/kxR
30cp9oSkE2TKOe+YD2+4Sn1Tsn3x0LVa365H0PqVlTBboWmEdwXNijjGt5yxSkXSBLjUPUC1dhtB
AaG0QdphBHPFM3GGZkCwOotUeqf4ccatoT8QrC/CcYv1yRj2obqZ+nvJqwIAV+3hFjT1uyv3MQ5z
Oz2hXoE1eDetfdawpESm4KLnrGJJP0RnV3062rOTX3vrEbUXFJRtsa0Eb3n0w0R4ESO4lJzEQdwt
YmnfWy+9MgQ54JSNieUND5YczkZiMYUgD7igdTTdO0DkoIk++zL+HNrptWfmFw0vUWV/GHkws2I8
eJNm7L4NYzJXJUwuMIpHCMYayGESyD2X9vMENaYvTZRuHa9F88zOn1JKvjXpwQ2wtLOyBlATp9o2
Ty8ODhNBywiTqhi23EptgxYm927lQOQMqPSRaejUPAjMC0Nm2kcQvBFod+dsy3Pp70zzMJW71Hqt
SYcS5mNEpjJD505Ez7rllqxaQ576ZuMUxxD767QJWZzauxz/WufjmNHvpC5v9VScOsf5tnIDV+OA
rajGQE25fYAExG2qRWsWh9D0wGroKIuCoNcvRlGLVeMjv7KrbUIkSeSJAKP0hICCv8XHabM2yMNo
0wlxJswo7c0MQaEzdGK0ngcwEKqUGyDJjX9Jwimb5h+J2qVG/Sa1l8Z5rf3qJqPyMZWs2dAUSA9F
RTMYsD/dJ4k7hN0sueMnt9vnqbkUBY9H6bI6ExHCOwAlOWOqRuI1Nb6KMcGMOF4S91I1Z+LAke9x
raEXNrRtZk/0FX+D/EeYN4JbZMfKOWfxukZ8ZAnWCXhS5zBGHcVcuzX4L1DZqfMosQR4KI8pvcVL
EqbEHaY++po+OxTELIxjudWJOC8jpERFdXRb7z0eiacdsEalaL1GWf3Faf1RmPneHlucuMDOCIN+
DnOErPyVhdW9pnFzbWa1RWU999NMFC3WoV/nZEqw9xdg2eBbRWKnh9ndSps3yZBUFZxfQ3rTs+Kl
8pO/yvEOhIpxnHf6nzdYt7AhIc/y4yuG4IuBCNcb+vyFZKKVSdSkSww98IidMkzEUPfBudnIYicW
Xl19gD8r5ZWJ+kuTmouJuiPBMjgM0wI9EgUH3Md21fZ5xMBzP8ZcpmudZawyFGMtYNPBfWIzGsf2
2jM2xkRxkw4pHLAQTnTw1/XpnZCvgIwyJwq2mqKKogKl3d+NVGwRNOfEs7dtKx9F84MbZtviX7Se
dU7owgX2M8vQsR0Z6AYqZZ55tp/68k/Zm1EgrGvuDCFFHK8L/VTDSQXoNUW/OoWvp+iGyMeSxS9M
dIxtu9aBKQ8ph981GefbnsXTwHJEktrYHAqnXZGLwuuSnE3AMJTswpbPpkWfrGk52ZmZyTKqiUbc
ujlB9uIcJBysQlFWGFsZ7ML8CApeoXNArT/59Gd5i8QtgqiklqlxQOK7SApFEVUbpGozUQrEJwyK
RTsQXFHrLzZIH5yQiy5CMCAw7vu998+yjX9pWmxNVzy3SD+CTtLlpJp2TJTzHvfMphHmTfwpZ0Ky
lpEOWqLFOqV9Oi5S5AqQrid77ZDEXRfGTcvD4lp2fwMJabnFHKIgpDSK1U24p6o6jdDqMQoiJ4U6
3fLUssRlAzHIDsfYQ8z0mepDGStzeDXwsQucSBX/NOCzO/yBRolPnbpSQwISz7YkbKrReHOhUcxU
C7lqCVXGOQq6uB/5qM7dXO3BhQXgF8H30eJpVdsFeLcbX6eO1FWO+9zbSHwqqiQSeRfgfu4MkCP9
aZLnwXpGyEDHQkLxc95/mkxtMn8lOcYr7uGgxp9UX7iI/yPtvHZcR89t+yqGr00cpp9hY3tflHKO
VSXphihVYM6ZT38G+9y0lxvL2DgNow2sXiiVJPLnF+Yc0zDo6MCC/vgBC0iHueM2JChymkfWkiQ6
hwK0atlNjQbOHuuqFr9bmFVy6Wy4wMDHfCyga8zciSNp26uK+wGnAzz3eC6BP64qqj8f/GayJdap
FszA/AVv19WmWg5Db05is1RsgnQ7DJPSflPlc639tBrmpGPSuzPwnKa39EJnlmZTgYh5XBSCVDeV
uRw9kBF3CQ7ShSg+7S7ASAYAJb7a/aliZSmjFVGMTaGAnKbs8l5bfaGX0yav1RdR8kc1DVHaNvMs
Q6MNiL4QYy/0JYX7clyWj7HE9jzJdtz8jvoWIvJr+gvonGXiV8uadjMIoGxbM4zUS/KuyvTOTPyc
dteyWuMHcSihtPxVdoA0IraQT6VYyS0RzjTE6VXNXutwzeylGHY+nzKPGjiRO9VYwPwTVDeJeSjM
fRh1CM3X7ejux7fgvTQETCbAZ4OjQboaVehc0zFP4GO1c6AtPJHq/KojNJRvQ7hUbOC+9yJZaPZd
NHfXXkQgsUDPEHLkJAvSB3ncxDCt3izkkOSF9Ui1pkwcEFKP/oDg1cERQP1Og5gtyeI6asRbVFk0
D0AHtdVCmGSTYj922ouUnQQ0tShBO+iFlM+c3gQ1ZZSaAzgh3iRX1T1qtJlM2h7bo+IzShDVLrgA
2aSghhvcHbYlzDiy+Oz7hR+cwbWQ6SOTQcQGmLN+UlgrjbpWCtnwpOlhQGbUOvWi4R6o1BXUbRZ5
qL+Jdaf5cVPmVGNylDwtNHwb4t3z1PWQ4wMaDrnDM2x06BSo8wTd5kY2EHFDT2MCWyzYrBBkIWaa
QhF2EOSihGWETAyfYD33TZCDw042CsDJt57EA1Mt4eKLg6eUrMPCN5kYhuJaBW92/7CYGZXpKmo+
TK/d8nBZZ0j1tBYvIEvr/mFK2ZToL8oPAvRIoipMPFA9cZ1ypFzp6PatJONRwZelxlOtJaIKYtsw
fJjDe1YwSrOfOizYqgsmOXUp8lWBu6oeRs57xpdnblvtrY0uEEPGGrws2Z+NqnJGmlWP+HWgPqCC
FJW5N1iLZhIwh85CHRGQOhJIGvhlWs3ImeXeK4FhFTKmAtwXrSGLFZJSnWmCy6OVkhUVMkykuZBJ
saDZUBI0GNtKbDEkSnQ9vXuw/KXtXQuB0Y7VSRPZi5JGTmvBgRvRp5EiIdPNrQQPx0pQvg5ErZjy
KaQ9ZQdIUKN2SQfxDHMGppm6BqK0R3EGF+E1LN4yD0yAYP0DrRAfTKgcYay9WKyvwm4BLFajW1bY
Yyas9gPSoHga+JtY5UgQQJkE3NPG/zEYXFqt9a4OGUBTvbmonsykD2/wuNEJ1R2JRvMaK72L2zi+
Odka+TIAjVua7lopQjwhhsPQj7naSXHoLKa4jU2xmQYlmLkW6USpjAmkLvsHxk3A56YxVrkgdj8V
A/Jfcld85FGAfJjkdVNv/MZ9KOTJj++8C72hQ8uPTfml+fa9DMtH0XCnFR5AxWiSavleKU2IazbM
B2vcKSWM9PWD3vYXJ9yZxMBXtbvsQMbHgNuhTLeJsjQ7QksMKoFOJ06CGbRDvjbN28bhaA+wWtt+
u5AAiKaR9ZJ5aAEQqDckAaYvbk0LuGJ0iUFPLRcKxuMw+RAEIxTxPObaJNavsn8SOjs9/aFxf8l5
ODoEw4faqZDf8mpGLlWWn4V9YGQ965jYyT0mX9YHnQ8oCLmM4j+84M3t9nW5Rre+VPNommaLgFow
gNhCBzecZf+ZyW8+gDyTRTSTa7X7bmyWHbc2f6MbzpOLg5C0G2uod4RsAY9Vl2GwKVNY59YsN9WZ
6SORsQ8udUaK21OFHOaH7zJuOSe9G+qdR7hXfnpyPmlAc4/ZM+rYdjOo6/sdlHhUcuUx42nVeGc3
Ytcd1dD5EBadVaqF0EI2ze4d6jBHVKdj3q77l7zxtqYRw89ZWfXNxh6s5q9lkFmsXaWzIAfUgZdW
9tXU44IaZp1n38gBHLUn6A8T4zPNBIZADKNBTXQskKuK6YMXPaNO9nGxFBuJqUEpjkG8zwZ4AOAa
o61wh1kbPXtijPN+h1OVsoMO1rw4OU00MnKnkRchz6RSNV4k46TErGilu9dBq5U+ZWDnxA9yJVx8
ytumeIvxVQy2POm7fRy9jnEqlQ3M0MWu2118+yesGDYIHJ3JT9MigwVqZLIgYzXHGFG60fyxbq38
qz/wO2v7FPqZ7zKdLpQlEk84MoSmWS9SqkwM0qPre0/jLYXfhXjU5rTDtd3DyySxMlH0I1tVwik4
uxA8Zz4bnS6aZh32a/3Tg9nnorcG+sMMPZ+F0pcYLVo9tt9B25S0aAgjNYhgTU+3mxwGts06IDub
L8iKyQOmH+XBYqMAbwpjlgQkaxWLNngoJnb9HUb3qZWf/Ohui5OiXHr5ScnVpZuiuUhpBcUCopj8
LWr0XP1JQSME5mQfshRLf0q6xUJuJkpDa17fNP3o5kTKmepGrQAh2SSLgO2CDb8q6/7os8sYJNr6
hW8vGhMKMiXj1ChuMYrmqoeXp765yRXptmzsE2eLXcJKP5Li1nuvwvjJEQum3g1qCHAmmVBoajRh
sVgfMEhNvaLae8mXEjMqA2eVXyPUMW3zgSsdeww6ONWGkocco0bbBzyP60S3YDa7FffLRsFdgoNp
Oup2Ig7jpDIosc9ettbxYxJ01NGkAxoiINy7SZY6NUliwXud6vfOvKkWjEkNiJL50gwKnv5ml9b9
3kvrJxJrbA7wB1AdWebZ94j6LJpNENZog0g+gMxpsjlsKlQStEhZ14EboM5BzWjl1CbXol1JBtBl
PVvHvvERsQBUOWYoXrBm7ADReAJq5kGK/Z2HGVeDZONp6ADxCcnkUsol+pRvyfuu6aFJ/Qt4/PFc
t9SfhlpEVxcY3kyAQjb2HZLyKpf6HZG5bcGbCtuFamCkowZBezLJBJNZegSkm138lI0B8RPxwno6
qdkRdExJhCiWSU1WrTgknnuqQWX0bEpFcNHw+WgW4a39t++YUx6uTRgdXYFw4btt9mlx1mGPjiqI
IHpS4pBwgyyd8ebgf+aorawCzdhE4ZtJsWZ0TCPAynncXfT6jnFz7asF7zD1NpL10dqvQb0zWTjS
nDD1g5Fb9JeoX6fKqkD3IePPdfBCBs67Lnbcg9jWLHcJpWihsUwuI7Sq6MF1zDdhZuy8gK+IECoD
IjqAWY8voAnSTaR/V92txS8fIdHx+b5a7TVq1wOhaRYLUARTtVHgYGAxYu48GxqRwjFPHyW920yN
Q/z0jYWa8s1wyYJh1w0JeF7ju5RSi2YXPRwC6pBrEg/KotWmbrQevK+QYbaX7aHEdwg2ZBzxrOym
eWfNlAp3TPnhsEfLo+Hod2wj2/ARwku0uDEHQ6zySt45PTSEjMhxXJ39saTB0ueEo8JdHVFckbL2
UY0PQKoiUktcq97KgjxzcBleAFUQkE02NLOc9rhMO2RT+bQHCZPziGrioxq1KxfDSy4tTTi6IaW4
0wnucB4bPODKspsr1tRFCpCOnapB/hRKPze9VA08pRDLSDP1QmjUkHJ012T0lECaGr0FP1odLCxX
4tHzbZBJg+ozYk1iHulPYv9e4tc3EVr7KdUQJgCyhla5CYuzQPWcEemYrkRBp8Q6MIebazd0g3Qf
NmoorDZOuhxkZMzoAmP2T4kN9+hWoQy38+ojLpZOoE2qNHxzTWJHJGsKcQ4DHPJYpubpR4MBoV4o
REBlhFJnQEE6OMPdLJYgQPlnLLNIIkZWDaMbDLo8hJECTZPwFkQqljvuC+ypGfVFlUpzDwYyliLL
5xIt5I0/ZlBiW1DJ4Cz9jcZI0+LzDXrzmstfKdp5Kcf/6CzYfWTm1sc42eizpmWUSCiDVrPzW/o5
yjkDDPAe0cgL3MqeiY0cfUTdESKD48zjeB8USwQCkkkMsjKJS2YM+h/98iB2ioE5rkpWWqkvPJav
FU9Mk3rHZwYafkjWZ84YFvdKBVFbG2FO8p4BDGKpPGqBgBAk9rAgrmojXe+aNFcVqkfGlFugnKko
pG0p2vtw+Jpli8KAvXncRaxzlFFTyspm5WEGhxf7YpgWeMBwTlsPhejp+veQs81h3AKxZeGBNLbo
syOXtDoK1dYnuHmcv1dEyRa07N2XgVShQciGIrbvKWHRxNG8BHhTgc1Mgob5YcdexeIPeWBNG2xG
9shoglkDQr0K3wxoPsq55xIp7ew5VI8SKr1ZRfhPF0n4zIs1HMSTkt1yFoFx+VbHXxkJIZBZBb/z
YEgQ0IhFqcmp+Gya8UojDdTxiP+Q+3lgoLnKGxzdPk3uHl2tS4JMWI/yl3IlhWKVyPEcx8kF79NZ
qTGmmOeQaCaBRdQTMk5agoNGk158MIqdn+8HLOlhG4O0WGKOnvhEN+mtuSjCd0k6YJfdNB3bbfFm
5GAgKPVyrvuACX1l+Szb6BBbvHBjOEfJjQiWmwf0TtcWlvKWlQeb46o72EwfYutpeZCK/G5luEdb
deYKCS0KVbWtzaWCGGlriiHQVzjeye2sOAdyjDQpx1MafVr+NS9Rgx17nB7ecE2CcmWx7CgHcvHo
eWK09rnG2f/sZCR6YORj3pbcfJdMrrv60AfNvCThmN0JwUjmSrU/FBvIsEwSCxkxQLq8+rUB4w/j
Jg91CNIrkX+FmEFs3l7E8jYGw1FGr3a+izskNhgQOOcH/SnpI3nutWyRUGNH3ZtEosrVeQAcq3g/
ofajsZdpqEUzhcHnt8i+M3/l0W77POSBtRDOgaWWAKe83FbqJoNVHSRPg2PXIyXN+LGTj1ykJ9C2
wrrq7SusqBLHPjz6fm2wF62Cfcsh657c4dy76qwAuC8ttWap4cc33XihUXxq1ktQHGOMhRUrQhHu
wS4yF0Y8bi71Chefes/UTdE1m5IRmgtw00TSwMCn3hftzmFoXWcfJcEK0BIL417Dgc1MEv+WKF+V
hoiZhet91e3T5CnWSuehOOWmPu2jCghhAY7hIXmU2hrE+Fzblx3Ymg5uM3UMREeUaahs/Xye++Eq
jBDRgd1kYKxcm/gARD9H7RrXXCreJSifGfR9hflxBbuiocpV0eOSW/wZMAoeI6kkHzB8+zS423Tm
LPrcdlBIrr3wsySqvA9IWAQvj1pwk7kNmvkOULu7ahkCMzNfRdlFh37rWOjXcT3kpAVAdcjQW1Ym
tpGmmaqgGgxnpkfcY91LMRSYLFiNkAK7RF9CnqPkomlEucQ6GHtOcA1HztdScw4RjkEcuGrCGTaO
U5fEdDj2rI+wOaHEk5UJOohQuwal/SIpC1ueMo3hKoOtARpBr0HKM7BMuVrjVVHe5P4Zd+zXZ6I/
uvFS6W48d2VtiY677bHEveQlPAXYI6VJV1ibL8iSSZCJamvqG9lXjPLxhUKigFulK6ACMDJk5Het
MmtV9UyQooF+slqiZW6VfqUzn3IY/Jso8CLJYP0vPz3UprL51KLqRVLBTZECGDLATp1ZFu0tpije
JdcKQINCXkg9Tw4Pn9OtT5Z98g2tORRgA84xZYbdHfxyofvvYY0Ga1fYBLWdGlgQPXmNWftmZq9j
4ZKQD0HF2SVLmZgstiqLxgvZdXswkgw8Ozj6LQ0DdSTL5B61E7mmNueXc5xsOqKfuZFgIUkIqCrv
3dPnlP9FBS8KMf84KjMhd2C8tdtJXVgzcoBRlxCTRqnSjmsl0htWFMVtP7XzSV0BpwTBSRCtDJDC
G4KpqLdaM9PkLZC0wsMc0ADcWCHYBdbJ3s7qFm54FsQR2tteBV7tkFKyN09KGM8YdwXsD/P4Wx0w
+56lvjyOW8gwwaIretajJuDxa99+CjeH2HdynGNovJX2eQg0+hv6NPlDhewZD6wHS4ZnGepz1zWn
hvWQ2MuOOIxBepAnOG09POpMiJibIOSHs7EP8ofO0LSTUD0RVm4QJRFpOkGDIQ3yiLfn2w8yEEQZ
dUXEN9lMRXkDCX4oOnRjjGK9g2iYleuzkGYV6Cc6TMzCobWQNNouBvcuW/rCB3BGeK/kxTOTAJ/M
BJIh1JWtXsYeynw1+TIarBTxYG9KvcNK85mGKEC3nRkyFJ0jKDjYhATrcsFDPmb6YTPHG4Vf2qHm
XmxQc+tMmUOFdZ5+V5vPWD4PFjMMxmkMLqborpls2jCwSfybjBAIWe1oVMMzy5ql07drdnozR98a
6rUi37Avu0cxrBN2iZaCoGFr+wwIT0N2cFRlUaXusbexFsdiJmFpL89GfHWcpaKtE+fk67xTdJPm
M2vuafgqY6lR7XsRr93ymSvvVZuui+JhwqPEBaEyuLbt74CLlZLMdHGM9i99biMb+cBtuKZgZPxH
xxrn+TFgJky2i1S8VvbF6y6ovOAIyIDbOKGMmLbwOEjupGSTUKguLlVjIjv3ImS0BA4n5sAt4JBE
Ep7V1lMWYapuKqPaQSedlH7LL4/OOMYrVINA7dp3dAsrWHF7Y2AgKbSlNh4OQLcJEndIwGwidjmg
vllN8b1g9X+JtG2dHlx2jCpNakVZ5oJhaPCPonVi9YYH42V0rmps/dRTMdzk5KbYEzLfDZDJmGix
Dgzde9edErpI37vo9qmuKIME8o80KycN062eqXsbLpThGGof6kAMGil8CGFR0rbU901Tzv3GWJcY
WSoOZLMrN00jCH7Mbpa9qYsTcED2lHW+sqWS1LNnYME9PUbeh+w+hX9MERp7c+QMGcHJ4SfoQAIT
cuXDc7cBGz2Fz0BviekYJrAM4IuH5Pdk/hGS0ghZr12MdJ2/p7AcLBeZ+o39L/5X5aUr39OBFB35
RTI/gu6kdT89djeyLHXZn4R8lPjgN6o4gYlhPF000iQ1yf2NE9bzn4P6RJL+oickVoipKzaxeQgw
vdb9Bm0EGwypX2jBMsuWrbzp5c+xQnd0RncoMxN1XrrwuEsoUhRtWD1Dxsri5AefntQtwpzlkLsO
3DetPhnuPojnObNBEy2lIX/kAzv54D0nwbVC1pJqWz9YipgMQeWaM63py0sp4eZhFRgY94A6L9II
RHnVxkXJ2LAXU8O9I5aftkyvWwwUAIlgN+UTJYQE2BPmULfztKYutYu165ST0to3pX4o2pvQD57c
T0hpnBdmcCvqnVrsWtO+SFzsMLlqdo1MnqkGFtjRCV6IVThIaKcDhyhiakw/vKfSUTVwxg+ot1aJ
ApMPMZdQoYvWR0l+x8vm6++DDR1mk4NQ81eRe0UWrvafWcY69KGToxmifUhlFAmv48VnoVE3qqVW
nUPQ5OUMYYxNr1eRqovEgl+oedExdwQwsKhWauA/xUC2o6tPEU9wYkXZOVa3Kh1v4vK0XuX5VVE+
5YaGmFkAPqDwGA3vtaCLTx99xnru3UsIDLQwxAN7N1fj/AxXFvafa8Xzy2eCGjKHDuuLiZW3VWcV
d09Bx6K5UNSQ68U4mauLsKuZSr0xePsxT1EeTvCD6VSZqMejdHGAN5m1r2ZsIHof5mbIsGxhyDq/
xtEO2AnGn1q41HTSXDE3taSneuuGCjO85kBa++QrrHZCfVPjm8j3rUckz6vX9nDJXjl96QbIn3dK
TiJmcu6jhbfruwuD8FQdvG3MZYxbrN1oAJpY6KCPBQyNdrYISKmaVt3alx9FeZAQQzlI3AzlR2fm
HhVHxTuE4YEyXHJXUNUbFRDoCZIRMP7Mp5xieUpkuFCXYX2TeTZ6yS6ubjycFQTTA+LFj3K4+FAO
Kr8/xv3RCvYg4UOPM4IrPl7LDGgN2Kiu/xGZPkBOd96opFbZl0IcVA6ZqHw63lem3SJ5kSnPklmE
psG75tZQ0bTROpgtCV03R/oy5LPMojMPN4E8jr9eovwy2Kcs3fTtjzsudbGkBuqr5K1DwsJKQW8B
aAsHakQ4KSjW+ML6l+IMGa3hoqyHVcjUrGqHCQs1klwIZFzlgOfM+kVhW6IyA06L70Jn+gGTYh2k
R6tiUnZp4nMvv0XAOnPpWy5e1YBafJy4OpSjyk+rn4x8ziGZe6eweIbqVy0bqx4sc5HhAi62Jpzr
7suMODjGwGCZsR723uwQE3Bi2GeXZVzUfmX5tuhHh+wyQ0LYI0TO7ADRaYmulA0t3P8cFRPDmGvL
6lXTWG53Zv6CKWcauTopXREwCm2vUvzaoX/wewozV3F3dhMdyYWZpR4ibx/1WC/NiHdZ1+NhXqUb
0avLxECpPbSLwafETzhx7KqfRtbFde51764rJoxSsK6jmxyHoLDOpJ6OJsDWvaD7R5lDcNs6gzVR
I02UvnyG/8MqhlVdtZucqbFHMN4ftcK5w7ycNlPXPDkZ1vN5WKWTFs1+t8skood2JNARdMXspUYT
OW+GE+pHRBQgXRCoMGaMJXfWIKYfepIh8Cyiw5r38jbKT561dYdFKhbo/1PE2X2IOlrGjxKhATYT
Dx/pWph3geXd7sXEqnqIJDAROIyjXd/y4MFN/jXY37l0iOxXT+wzhazE4Koxd4/RewgErDLBgbXq
YsvZe9HZtFEC5XNNkVdSf2wonV2mQMjrdFWZN9JWqmt+OVIBGKxX2WuhPLwEocEiHjNa2kWOLLUv
SEFzeRbhemcVTbB2yHanpk7bDzl7zp+YZYFGQ9cw0pa9ychvqOQSE/hPTnkg+L0SdmOyHeEV/PBw
S3PMmASZds1KGh6S/wo1gmzBdpoiU9HQYrvHAAS8hiITQJobP/JMoF+/dJlAKPGTVW+d9shYtmBZ
C7E+at2uCX+k+pzngNsWQ7OVyH9jtm24D6PeJXCj8o3oDq3/YVInyssup6BgwFBvBB3ZyP5BmjZr
BxAla2U4NK6Ye3Y0tWsoHj4YBU6gZD3m0OiMTJx+4yaM3uEz6uHKFcbawBLR9ABRIfejKMVGkXRY
f62XnClssoWxN3gP3z1mHNW6utVZUTdo6pkivfg5E+2R/ryO0BnVMTuilBWozVT7jAbMGhWWFf/b
1N28Beiky6vBIrZc8GzYDcpPZ81LWHLoxxkPrA2ScZyI3f7JDogRv+QD6hEfhcXB1omtfmrZh3D2
XrAIIBu07tahGkV/pQevUXaVmgNien4MpzjM5B5MJ6fop68bs5ojPCSWVxqtNkfZoU2ZVe3d6Vee
t/Gy+SDtOgKkEOKCo/4q0QApMWRD0EIBnq3yLBEwoA87JXyzvb1pcmrgyhjlZUZx9pyVO2yp8VsX
U/SUBjjMEJ/W0OqB1zBHR+g1SMumZWaq5TPXvHeMYCUgUdlnVh08EF7y8NbVOyk7KA6aV8qi9GRk
yA22qnVJeBKmPQoIaRvmpIh455FvJTF8x2ibdVdHXBV3Se2qabiI8dVK1d1Tr9yjlfgcGI5njk3+
2V5GexyLb3YMOutTprUFgXVegCz0CCzI8/u1hmnRhJPbLnTzi49qrIxGdRYhNjIpcr6HkhwkXmvB
hIMwMp709b0NPgxyoQjs886t8S2hOwmde5aS1Ra+9ewiZURTAnOfhnG/A2cV4eiGliI+ZetZgIwN
H4XenH39I48SOmY+YxgFxo8sXyPXu5elOok8npfhxVbe0SMudBJQK0DA8HgfTrvtGOwK/FXsCLp0
blC+Mp98iaCJmQi3lW2h3XUuU6V46Hr1FXri6Nb6VDBDwTkEGuFuG/MB9kFpQ7EkpFOSA3KrZGwf
7YQicl1DgVfsc82nV4+rSedrTMOT5NeOdtzINypD4bhwl2P8DlYvx9xmLdM/ApO7dWhujO6zwKtR
D2z/CbnuLXvJ3JRabW2XN6v/VtQT0kZ015MSs4WLJqUoL5EAVX+T64WHeKCgifERwujwOpPkZrWQ
f/FDh2nHJjbAhMhmzZwN2lUjBdqtfpgjFly7KTbADDN+/q3TgaI+eDHQFrELXPX9U3dOThvNGgah
9KnT0rWnBqZxbdbYMNyMWdwdkrZ7dsDBNf8ZmngCmNW5MUkr4YtEPJgd7AW9nyJtkJ8zFaKd8Idt
0I0BIenKySSmXzdnzPISDy1eR4oGsYxZiEbz08szF8F/Jn1DxlY4sdm1ZA2jHYeoIwwHeTJh8yqA
pJXgPzOx71Vq8JHFCDQo/MkoUmti9kIeYkMXoU89CYQekBC84KR4aw39R8V02fKu3RgSgqGqVpiS
UjIzDzCh5mctCmqKcmiMILVYc9C9s+RmM46qdiYNKq3iLY6Nh50b+wJUSoVtBJXGVCcdw2MNwbYk
Cj+i0iIYYCeV69J8RM4+NBjcS+uejzmOHn+s4LtiIvCo9d7dwxGbs1iyWeJXkHXNsV+TwDsrj850
1g0anIKec4ATXXvifWhuabLp3Ysf7CRpZbMPSA3Upwqag7ZlTP/Q4YpVXjE3uoOprbR6UXOdGOVN
FUeruJjWqGk+xVk1lTM8gy1e4E3W2vhULnVx0f21QK2RbYKeZHFOjnOnvtrlwpPIp5zpcFZHg6Gd
LQ1TJl13T+6ET4oyVJaKeSg+cvHaWKsuBUWCQguQc82zKstP2Hk9hjZl/9VZH1r3lgZLDbNr3sTY
Cu4+FLu2PPctxbxLHPhaD05WsZOJerbWfDENOxjXAnpAP0OWkAMyWafRVrF5wBIfSTPj+RMxvwua
K1i+yGb9eqnGe8djYVacM3lPVdQ3r7J/sHgTMX2ORHa2PrItsp/AYPhL6plTfXT0fTIAxMJi717N
RbYd90Qu7qp74X141aGCg9dFdDjOyY5Dng8k3fDAjJOL15wUHy+B/Zr4mxK+JcZbRV/XzmYQS8Ug
OIU9gPOh509L+wFOwQ1992Gq6/WuY68SYlkVIPAJnGkztqsMZpzPMSujSL/L7luBgUkmk22+eSgg
k2KY9MjIbfdVi7Zp80Ylbw73Oj7J+k2iAPC0i4IJeGgIU24B/qo/Lnd7n51sjqPRodGFwPJNQl9Q
DWuYNPXeXMr4g9LoS2Wz27Fy886q84z1i+Ue43aLT5uTCu6Ke8mUrW6z2NPZ6vkr5g600GOz4ycs
MM4i+LLtvRBg0TqUsxsd/JgW7ox4TbWogPFo7jrZRJ3Ip5q6sV3g0N9twOO8uVYG7sBtjhJKZjzh
uURYdk+9ubks48pqX1VsxQgyLeSlkaMPR/okFfJMNk4+rnqI1ZxNqMxeI4UpRDhRnXdVGWNM2Z2B
dHDZoUVI+d3ikgbSlJWD7oA/RUZbOvfYdPB5EXmyU5jhm/wcq0bzeFZkIORibVcrLp0EIlUNmB9K
HUP218B8s6Nk7grgLZ0zJaJNCqB/4btu0o9RMpyxErCGL1GydAb5yP2Jv6es8KvGOk+ik1zC0UHc
Yb7LvjcpekiJox6aHRa7Kyc4ZYmK9vXi9D9x8G6xs/IQXGUnKXkGPfyDbdHsXOcUOYRXTi3KgpBk
q3VpcdoDHbH4YpNw3MyOQQ5Yw552dzTCs9IfWvNRKFtF/mxQgqfU4Hr81RPLKfgEk5tKrFe8IE07
hVHpolIvMn5jhAcCGCmyaM1rXgSZqPnwWRrexEMaVUG3ypoCcnHH/x8dyZrL0IazdlZiCWv4LwU6
UvVu8tzo7LVSfFoV3xTbRe2rrjbkW6XdV1GWh6g9BeIrzN8j56kyuq9WlXnSXAodquZabP0Re2ZL
DNGxmNVvUnP8gxJvwNWayWLuA2vWg++O6yT1MJIoFLEbgRZgwEyUfdnlIfNOLjFMfxw44+1xr0zg
/T2CanYYKaIyjExWoa4c7QnBcWsWy7b90qhOaswgSn5L5LkWnSVB2I/Fev4sMwMpwPN2KjVWB6+o
Ya+hIAJD4dFm3GYuTXL20+DJDTPwIcEhyY4F1mMQ3Tx3brJ9xig4kZVrYl7cokI582VTigvlIuNB
laKZwzu3MTH5PB9qvgQiYT3YQ3A24ErBNSdNRGuzuRGPVBauP0NTthUKN4xmsz6IpoYCMMKm3CHQ
jFolp+INS7TQ9rdbr4X9pZXwj5DRWThbioucQfYbLOIV/Nkgjpkez0rk64KuvbbuVf+AwYCqYyUh
CzF8bwrxIIt2QTUufl48/5hZ7Nr2mvPd6OizXwsXpejaQhJMfEZV7YPmYLMu5O/+w27dLtAsc7i0
SbOvaaPcKMGngJa1Cb/0HoEithlbaV7+obhJPBg+fxUjUuMwbU1P1rD/+9/+z//892f3X+53ekyj
3k2TvyV1fEz9pCr/+Xf973/L/t+frr7++XdLZclmCc2ydEU1dZN/+O+fH2c/cfnLyj8kz1b7yrfT
k8QHnE6Tx//2xwtN1WxVaLqlCVVW/vXHWyHz3gydx4l0N2JxZGbR5vX3L2H82zvgJQTYS1tTDaHL
9r++ROEy1wxALJ9AyPfWW1jNDA43X7iz37/O+En86yfFm8AXrPJRacj3f/mkCgwAMLbsBCbxMZM+
9Qwhb4wn5sfwkv/wUn/1lv78UtYvb6lzNJ+0l+TUd/fE/bFhbNgUjyZB0r9/T3/1QhaRnFjDNf6l
jVfHn759vcaPkvtdclL0GYD0iobXQC//8vtXGX/dXz45XTZNbkHZtg3b1v71VWolK3rhS8mJmE9K
xs6flbce9IW6zNuv37+UMv6s373WL+/IJQSay5zXSlk/RwgP6uFkaW+9swzM744hOY61Gsm7p296
lQc+0sPf/wbjC/zbL2ChZkbop6iKPH7kf/pIXYcovTqN01O8NmXoDMvf//i/+MZ0+U8//per0Nay
stD6MD3J2dbPsbAuJBfM7/H3ryL+w5v45QK0bEuxrJZXyVmJoa/VOfg//v9e4pfbtmpiNU58XkIl
TfGBjZqj9fev8BcfFSGSXN7gSoF7GL+8QtTltZcLosafUfrwuocXEvP9H15DUf/9kxKqUE2OBsFn
ov/yIoEreoym3Krhh/ny3TDqN49WtIYaCJIa92jXTzz77fdv7C++nT+/ppD/L2lfthw3rkT5RYwg
NoJ8rVWbZUlUWXa/MNptm/u+8+vn0DNzXYViECG54z50hG4zK4HMRCKRec6lifU1Wj7a2M6eiwAD
GPZbXDh7b/I1lqaTooTuOGhA0Bwh3snuLcALRIVJyn4YNbFhIarOq8e44zjcMYViadkkedwI+Ct1
vtTpbgLcNngMW4E5w+n7+rKR+VuKawoEOscSMAoHh8XlujVBD5SFARqxQ4wuk+2rBYCB5JuHSN7h
pJfeIwVz8+T9CwwLPKAn4+douEWbb3xY/yFXKyupKU2YC2VEzP+7/B1lh6ncyXfoCya2u/prRU/U
Nn6sy7gKQ4qM+e9nYahJSgAX4nAH/PBz5jz9+ruvKyvZVaZjBhG+XpFm38c7Ax156xKunFf5/fPf
z35/5VmkHUxIkASUDbjF4D5yH2u8l842fGERsxRiwxbmSG0xxfo6UvpWVCegyLC9n00ZHACAdEM9
8E52QCFt+/9AV4GH2fqZo43cGtmeRO0BVzgXoHcAEk+AWwHMicg6jrkDiNgYFzR253nRcX0xrjfT
IhZ+qbBxiDrUUYJ+nHsDMU3MPLTOm2Wdoru/+7yyChhQbOIeQOku5gos5LkaF1/49RTJBTGZSZGo
/d6Es60s47BgwSCArzfdtMMxGjSmsvx9wBJxR5rwamV1ULf0O88g3guay/BEYH/g51PLkjhKOB6d
bXppiTQrSSHNWr5U9acKrNH37158ZJScWzZsEYml4krA24t8ArjGF4BE4A19eP/eUjFnI4JbHKFP
OZ9IkYsiMhK8maEeQeFJ744EFhU2tRnhDPGMKd9nAa+HxJDGS4iuFj9/LY1P71+fMwFcOeyG1iJj
VtnGCzqwI/+Y5ZoL0Ly+lyHAohaRwG8mEoVsoljP4FNJGNqFXNTlR0Abza2jHzBQSwrLxEGHoG/P
BnzmAIVZRFNU1MZL7f9wPlHw06wv0XWstLjJLNgmUnlqqpcsYTSNMQK1FLy4uxF0rXhzm24c+n5D
vZCi+AFBk2BTMRa6IShexi3aYte1WHDji+8rpyJuskled/h+U9024S14Ff7u+8ou4JcjbQbaqjt+
wUyBXb4/RuPuSShuu0jOkCFfbnJl94C8E2XkEg9MSDH5j03193UNFvYZR5RjOybnDm4BighMp3jN
NLDExYwDhuOSe9wLUSxYFzLbu+IPOGMY7tKcMgpBl3rUZZWMeDpLXLNFc6Z98ub3znu0VOBxZV3S
gufB6TicT5rEQe53KSkN20LKqK3d1H7E7TZGm4nzeV3EvCKKMhcilCyizAOguTpl7Za9RPEI47qA
yx3LT6R35BtwJ6Mnow/xxumlnGu0WxJtm8QmlKMyIUwlrsRdHicxiRq3HXETBcNajtcMVKLEiLHo
GFdxNKAHeI8TqKGuK72wgw6uPCbqLcTi9lWaK62gijNauXhXjfFubVXmY1SI9shahmKqyEEdVybs
/XH6Qqqy1FkAUExukMo9lMPX2Pi6rtOC6ePrnKNU4ZioKCnBQZQDOkYaBp3IlxRwknV3m+PJOQmf
PyBHYpQFqSUqSr/LC2ehWtaOmfcDXoym8NQ6e066bSl+toahsY4l20fhDfnKnNJZqpdhSEj6dSkq
1+4ZGjp/9niAS4XG+hciqiMEMLFteLPD1NoeAaZuicnjyk0lBgHC8NNYydv19VrSQ1hcIrWT8GR1
vaosHCY7qiq3J0ODzkQ7egFQGaYOnSTQiFoya0kp1EHKTkyu3Ed9M0IjJssbNyfFm0FtEGzOWJae
fUDKjLckXRGOLC2fxM0AmevveKtEQga67YZjdtblhZ2hjaW/CSwQ1P9Ce8nB9+hNQI2vYUaf0WaC
0ei7HJiZILs+ABP65f2LfPZDiJICNWVfBcmEH9JgoMzqQJaA7vXybV3IUrw6F6IsL3McoH2gFO8G
YPKavgh5DJJnrLIH+AQk1uvClswGl344mYO7F+FK6J9q0+usWaNseKuaZw+YmyJ/WJexuH1nMtSA
ZPomy4OscW3QRcyQltWApsx1Gb+XXj1gYPjAc7dRlMNRdnmGOdIxey5+N9g+Td793FkGOCan/EZY
dsM9zHbM9Bc6sbPlrUmd9/IsSnm9Tzx/mmqXSA+D/bcZ/+L1dwH/wvDaaQEiCgzzmrRgUaRgElkH
ExZTaxZDOZRg8Q2wYxhNFARgmN5TgocYwJFuIuMnL195/IHwJc9Ezht8pqWTNMDvtyEydCq3Bnha
B17U9f1btEMLVSdT2jAVW3HxIEevplF4tctw9bI+AQ4MlFfrIq4rhNJykOHYMBCT25iXu1TDszMj
DhFK3AbzezkaGCPn2aqfaAvcGbkt6Q/gbFlOfMQ8cBpohC/5wHkSoviZnxrOVDL4wDjsTLSMlBr7
131f8TE7QneHz/F9tNMC/Jy377+9Oue/XzF0HvQAs7fx/RytVzH6cp1ek7bMv1B1JeRouDahYG8D
OfRyd8iIEeoUfSFuxV9k84YpTcd+DsmPdSO4XidpmrgAYqQWmbVU60xRg+N5jDgc9mCwbpfQfrcu
4NqQZwGOIHg5n09HZaMn6XN/KDsIGN4a70gx7QFslg/ImItklIMa1+azkmf+yPtkiGng13i5PJYx
Jrcxe6aJMte7ATVwDUeOJ4F5qJ4Ljj94HTcgIgdTD3p18IQNqpRYs+eLu3EmRbHalA6sagG27ab8
a8Q+o41tfaEWTgWo4eAV1/y/S6XshtlU8YDsrnZjEL2XLjg4A9huWhwHNLcCfdgm2R7MX+tS549e
WjKuUUiLpA2we8dWYxlea9KJUrt2R0CmGWhxQQNI3Wk2SCPEUVIR0rEBbFiydoPi8yTwHL+rycu6
HteJyKwHKOJRFTNtFK8uzcwDjy6oSODzId4Cmr0AGhDYEyLMxu3CQhNfltX5I0uJL+ZgB0lVpfB+
cP8ATBjY8bbGM6/T1kt1lADTNR6wA0rMdkjWg/kHr48Sgww9kqyZKQV9E+urd31OX4izlA2Ksjxv
+BwxR/SHGcOejKA3D9BVldwD3m8gn6ro+7rEJZ892y9LSRwjrxzwD3I5dGB08We0qHDn2LSaZdTs
lEUvraIDldokBaTUxtMQffOjBw+MQeua6GQoJ3XR0LAFqAdSYKRwzg7jkZjCXRexFHrOF2v++1kM
HaxS2CUmr12bH0C9VlPNMum+P6t49v2qHZrJq0uoMLxxsZXG0wd+/9wEQU0Lt3B1s/Oc52bSw2EA
aIuhI8AT/PiAAMol6lt40jDVpw4jCpjZlwxFoegtOETFlw98niFA4qyUSNuVLa4GM2q7ntQuaJCA
eU1f/u7zyvZyOjF7GvB5kxp71DCBSrsuYDE4CoRxYuOgvLoEhx5lY0c8dLSSZsvRi55HgOt/6MWP
fqj2c8/rurzF6DVX+B1cvenVRY3XeTySPKgB6AnaGx+PfpgYrH+ayXQDooV9KvrjusDF+OVANynQ
lHKVkccg6ywii1dul4jbkYNBjwFOY/zM5F2AeR2QzHZxpnGaxQiGpxEUVee7AFWcRrah57ceCmZ9
XKEFzd7w7jFLv9nidl23Jeec3xlRXRV4B1Nte0onIasiRTWyAs4tZvZNMrz70oucQ1K0Qc29CFdv
bSKSmHr1GBJmJwVNNKarIkvbz7Oox5kQehlkCm50jQGODjfGdljADR+DRGN3C7emS0VUR5Wl11aR
bNwyewq8V3ReoQcQg03oU5yAl5MD7PqmAb5KgjGSMNUkiEtGSBGCCN618PSnpiCoCQvCa9K4GM/H
9PZBYFwAOEc7Y/oxWAL0tnxXAmPy/dbBCB4BbcE5UkfFClmdk5jVaeuioLZ58jAl83ffn73g7GgI
+tDjNcf3JQu2CTA3BzR9rotYOkDRGIcLAnJf+6p6mmVVVKfAS3M90OxOkQ/IA7bF/1HjR0v+ygQu
IPN7KZ5clIzDHGtbREYGTSy68S2M1m0p3QBGQ6POQvBDDMJ7i8RhRxy15tH1AzjPAnNwc15gZKvH
2Optj5l0/ljqEtEFlyK/L4YoCoOOzZkt8mxzjGjooyJtRtfyfwBnNvt3fWMWVoygx4YKC8cGyjeq
N0XW2IlADq4JspH+MKW3zXQEneW6FLKw/xCDegeVaLoyTXqpRTwlLUjQpsG1AKtazeMgwKHzT1EB
SllALcfPOXp8m45v0Q64KYDIloN4JuYYguLu+k9ZVJjzuTSNVEWqr8Y5NwFVinFht02PQBkGWpjn
3UX/rAtZ3LQzIaodxrwjvRlhLA+AQ6ccoM7r319czrPvK8sZdng1En42AlnnFlz2GFdkiea41a2T
YhgjyBxEx1KoEP03d88/GGIbArlpXRHdQs1/P7PuaDDGqbSwG0F9A4TPsH5e/75OCyV08mYgPjhY
sVDtHZqYve7T5Dw4H7hgE3a2HfOvONMCVC8MvDjx6Ibi3gqMrcAYD8Pxs67L8lrBTZEnCOeqkpNT
dHqbQT66tb0DrCQND3/3fUULNEEQsCTCqAieLdhNlGhuCMtG++f3z0H1bJW8BMgDkgCqETivHjkI
DPd1GhUWReAEZhYKHehaV7ab2X6aBC3IQCxMMBR7DJhZZP+BVToToaxSySrQBKT+6KbVIx4npvLl
776vrFJQsRjISFDBabey28Hr1r+/tERoeWUW+lIZDmLl++aAZ7muAWCRsF4i878R0zlRpGkImb+h
FJwIENZB++TgbETn1eVOV47lV35UmG4EkByDuj7GeGl5E053AfBW1vVZ8goxDyhw5OnQSIlTpAbA
Tg5WDZf097UJ1leAdK1LIHO0VtVBmxf6pPDmJxlVjuDKnIbcx63E9Xl+HOHjKUiPwz67bW3zhtXy
UUYTZqecNyKACQL0/XX5Czc7tCgTDDKYEo6vpn8ghmn8Eu0KrlPPXeN2dEf9u2RGSAMPmUbXpdWU
lolsUyAZuGqETcN+nFBmpW7LQeaIbkdQzq9rM++9upjnEhTbqKem8woJCX2/A1zNYfjlpx8wcbyd
44UIxgdTV0yiH+fpmJxjYijdYYwtA9uirgV6aZ1s3ELx7IXXIVyDLy1ceh4HR00wuTkFFmQ84/Np
lFiUAHPGAzNmrKVqdEZkFMGU5pMLvMZNAOyoH+v7sBQH0H0iUDJAHgQtLjUYQQzXcBN5ZdlKsLJ/
jgcGjDbN8bukxLmQ+e9nIT8Emy6GqovRnTClyjaUfiAYn39f2YYmGUGXBnAQl/lHkPxiPnp9kZaM
9fz7irEmI/VElOHIQufWsQUMURp8EfR5Ag/xuqDlhUIHF54BcX9RG/UY9byyj7vRjaNp7wPQxhY/
3i0BZTn0GhKCt6zr8knAraFmoFEsq/Q2DYYX6Xuao+t6xEaC0wy9OAzzPOgtUb0iTQOWCFb2qGGC
Q7bEA/gGXAxAxORlepgqYAGzDqSc0gBknNNYoBVFVH2reB3e1MMIqGGwHneaiLawhRe/SdlCAhRB
Wxb4TUF1Q20gBAHpNH+sgOK/vr5LTzsXgpSDNRyMtDRJ1bsszTBN/GxGJ/AcYX4YBBP/WOOLBGQn
4DI+IlWiwwDNo0gL1cNBEJRbq9jv3JhhyBLoBE6xLYYj6EzBJOhszewVZDgVKzRyF6IHxXMfyo0Y
FIR4JXoYTgIWRFu2LnH+jfDmX80tgUJz8C2kEeiZnPsZLSQSyCcuo0c9xB5GJLIOrV0PRgbeqfFn
PD4ZyR1pdBf6Bf9DR6M5d8vicMLd/lJUlNRTK0jbuT3w04FdML0/UKEJF8eRjea76/pHm8eBHY9D
70aYZ6pk+FgVvqb2sbQlAgaATAE1lqs0wWRjmpe8BLVBukvhUPyFMHfd2nQiFF+qqjCWfgsRg7MJ
TWDl30ldpUAnQvEiFlHAN04QwUDBHt4P4PvR2e7SXuPFHSaFoi7DS8LlXoOWNR8dSHH5sRc7sF6t
L5Lm82pPVkBlVpgMn++/2Pyxid9/i0Kx5n+//neyenakcqtJB6/F50Wzj4z7TG5BXLiuwVLIPBdB
LxfIzP0OM6bYA/9L1YD7cgM0apD7rQvRLZPi3NPUZE4dVIMLsoweOM1T9PPvBMw/4GyhQhIAOHr2
hxl083uS/frA5+emevRsoJdXDU5BU3C7zuHRM4gOMDsj7wO1Ebxx/5GgKEB56Zs1oDzdEKS4tyze
f0SB+U6BG81cXLxcn3SkIDkP6t4tpnJrAuJI9yK1FL7RY/r/BUjFz0o76WwgSiAbkI9Jsh3Q3uJP
6Q6j9bmtaQhbuqJRCzPqGCOSmIZSC79kEt7AyrF1zfw+BRwC+cqLH40EpxdQVrl11wz3nHzP+fuf
A+ZsB1EXA+zoflNVZGkQJDwsXa8CmTVAJ4y3Kg12c4QMQFDpAztQaEQurCoqlwheNnp6GFX7Cq0x
avAH0MqQFBhXYMYLPhkVEK3BHBVb757PxrX6XJjSBVHazPNTZhcuxw3etoG/mR/RuF53zz6gZq2B
bddtciHyXMhT1jNBOtMGoVe4XpZ8BZlD7zjATap2mDDRlVAX4g/qQ3MXvOTYPPW9Oqyd0hlMAnoe
uhl/5JqTclGRs68rzoVXuNrrKL4u5GcAZQzi0yhvSXxcX655OZS79IUOSgyteyfjFYOUcbzpY8AL
h2/mLwrG5db5NRrt1hqoJu/TrZoSk0Q12Kk1QGLRAizqUBoaA9B9f04PzoK2UddlOmGsDnh2wO8E
kZfm9y+kF9zG+Ar6+ZAjMXUCApzsYOIhXu4K+1tYAjXuroq/r2/KkgqYB0RybM4DLEzps0maToYA
+ivc5AHgn2L4wAqdf159WpARxpXGtHABjtZ1XzHurVmixd8vMBaAZxpMVlizaZ9tQdubhBsGy92R
Pzr1k1dZGgFLEczG3CHSGJQ2cOO9FJCNNetEgkf1MM/vhxCctoCbjAEd6df2nha9phi55Ipz24Aj
MeYIP59/zpk+KDpnTRNg1qGzX4zc26Z5smtNV2re1xcsS6CpDzhPaLPChIhiuUloFH5RZ6Ub/gKm
Yg20Xc2yLeiBkXDEfYujAQKx/1KPOCNJ0QIH081BKAWcqequGuQuAqhnP8SaNVuwgQtZ89/P1gyX
9FbYdlq6FfvpGcbOzoLdu73kQoKyXE3jTIOPWXS3MQ7F6IEmUtcKv2BmFxIUO057Owf6C3SIK1Qg
wDIBXNLqiI57ab2t67K09aiVztM0OJWpOrJT2wZw4zy/dMXg2iAE8YDMdFwXsVADBpbN/0SowA6D
0ZV9xHEwVvVtU4N7xDglTrvBePY2Kp8E1R3EiwaACzHu+JaNYo5yEJt5Z8WTpIjzbDeRI2s+sv1/
vq92i4YNRQir8P3EBunMDnhu6+u16Cxn31diTNCFFbF8XrhBM781UXA2AmC809zFdFLopZv4QZf3
fsggBVwiwS2nO3A5eZamDKKTojo+gKDB/gFd4PjPRiTx+Cf3Da92XhFpbn6abXfmv5/5PZ5jy/+7
bEUAAGtwWmkOL50qiteHhlXznGHBJuCZdnujvAPl16TzR50W868408LzvMYsTUiR/jEFZF6hMV6d
FsqJ0uYtNTMfSUqbgQUu9sBGNBi9A/YK0FhgpI8f1o15MZKdGbOShVd1MVldCn1i4LGZDxQj9eYB
E6oR00SZhcE2PJqcSVLcHjxmaIxM4ZZjZNwlg/jWTOa+kSWYpmwP76mN/dy32dE2pn1JzZsEmpdG
/gBWdrrtAvltXe/1dUbT5+U+RjmKt1GGdc7TfQA89/oh/tboCk7ri0vUyvtUpqGZxPAuryVkxzvQ
6QmTGUc7BMRx6wjAn2IwWLPQyxaKuxUHwgOGGeYfdWahJLDAil3iEudVhzg/GLqe6KX7MDbyjwDF
ZPyA0NjMLGSJIXmWQD6jNXs1fSAycgdsLeKunwGcA+cwkepYOvbrR3buj3jFjiYznsZR4LjK2wcJ
AtMUKHroP95OYDxYl7S8ff+TpHa1ZwHrLVFB0gSaqOA+N5+y4Cb377UDTYuH/J8VVe+LjvSqtu2w
oh3dAUehBqgk1UTHxUP+TIRynGC2xm79ArdtyvPN4PxK+q+h+YkXD0Eh7ptAc6zoVk45VkwMu/DU
gLQg6E+p0WzNIAZOtX9bx8BSNrV4Thqbt+a/n9m8T23ws3dzLcF5YPUjBUvxuinoBCiHS2uavSTz
8oGtBiDFdvm5E7XGcXWOpd6OwGw4howLJEagzjIB3+kU/9HilAf/JuIIGBog7z562WMPNqd17ZaD
4R9DV0KGrP0OHPWwv5oc6+ZgAlXX28et5qhZtHKB1klA1KF2p3ZuGAkrQGc/YZPAXhM+43ax1egx
u75Ss8C7/B8Jih62JyhYxXHEiOrWaW/ALiuK19g4lAHIcu/HWlMuWzSKM3FKIGRd5bSW7HF2WkD7
3XTvn3Oc2wz+qKNEuiKJQWZvYcHK+PjW6M4JzWKptQS0Y8TmSLBYAY4ma1M9hf5PIILL/MEHmu9H
/OePKkzJmUGQ0hE2qyIoIJGBFB48r5uwxriYEt/KBK3TVjsWrpGAgdIV5mfQQqyL0Gy32tUQJ90Q
RC0WbEbxfemiQbNGyypwBkQDG0PdardRQdNoGB1kCwysm+xUmKBv/FAcE39kzDqeBUox5A64+eYk
uboZo6de3Hxkjf58X4mTHUnrNsvx/VEcRHib6kY1dWs0R7Kz319j3hAJANaI1M+xccfaX1mkw6LR
yVCiiHTwmmDH8xr5+96/6dHt/X50r9mzJYIgWojQL6xY60SGJHeKubbPM1Bclygc6eq3y1r8EaEc
wSD/cPrIRuGgMF+a7msLDgqQy63vtk6GYk2ZJEEvUyRItf/VyreGdR+/H7XwcqXmn3C24bTNojhD
44FbVfWOB3debW8t50PB489aKVY1lhkwun4XWRwwL+17ECj0GudeDB4WGKs4wT9XUzhpXxgDbkCI
5WUMJnO5tVoNpNiSBI6uOrw3oMfnaghnkGletNGAEAsmgOEIbpH1zZ7NXj1cz7+v2CzseWQY98bx
Hf1MwCMVdi/ACxf1f3XnaaLIUj5yLkqx3ZIzOoR2V7gYe8myjRcfQK6RVm9/p5BivXQC7yVpcXxT
460cj1GKFu4DqJZAPbEuSKeOYsNdmXe0B2S4K+rqOyn4XVlWh4SAZGkAgP66rKU8/3zpFFOWshVp
3kApAWrneOvFd9Owp+DYM59sqpGl00sJlAR468PUQS9Cd2OIjmVwNH6KdcNl8+qs2Z2SZWWtWbMx
gd1hGEsWOwaKNUtzOVpWBBDR80w2wJGURIuU5uDENiJ+04nHfDBfid2DiKICD3ukQ+jSyFKrk3nr
+QOZM6HqFoRBbAOGn/EDFXaOEaL/p46jJFtGNk40Bf61a6dH0jyC9HjdxpYjzZ/vK5EArUB52Ub4
vo+7kFn+C7pdzYboJCgBYBqaoY0CSJAumzbk29/9fsXxW8xboPcBuWKKgT6QPOsSOd0WK/7epn7s
Wz7MqTVvjPaLFT9Vxfcw0PQlLPvFn12Yf8XZySgCq42oZWIX8qc0/mKGL0a3/7uFUhw8HKVEgypc
bxgPPqi23PXPL5YEzw1VcW07GWgpvXmbQVhVRuHOj78E6GvMinsjfeIg/kWT8caW3/lw19FPgfPT
AbXB+o/QmZri+3kNaAvpwx9bdFU0PngcNVquWwN6wi73yS+KlvnzzYSCfpLfgEhsCD6T6MvfqIHW
9EspHtKwKU8hheEKNzPyak7/9WXC3MXl94kV9klV4PJDwTbdgRRd88S5+H3GmEQLo7QttQTGyroz
jbLCXbqIPqPu9g+N6sMHluhMhKJCHhI6WgzHVV09Ne2XmRjz7wQoUasaajwTY5XcilQb2cBYdS25
ulWa/37m85Pd9E03QAXQvM88KboWiUVbBaqY6aCXG6PQSuTqSIRGKCC5oAFoC2bOxDoSYw+emI+s
0x8p868404IaNkila7gcT9JdPlOCSt0bo04RJXI5XRZ2gYeF8sGSU/uvHHSpnQSb6pd1VRaDMFIG
IHEjFKGh+FKVLC2rnhYMNQHrq0BS3AGvtGlNjWGtS0HvxKWUPDaT0JsQ6k0H1ZrN5L1Vuqr+omX9
T5GrIYFUdl6CfkHkjf9N6ab5ub5Muq8rrudJwx6GEdf2xn8pN1GsCbG6z6uOZ1S8pBl2wZDHjAFK
XbP+i9Z0tjiK23kNoxUYcVD9tY72If/2zHQvRbodnv9+5hJ+0aWlNb9Zi2Q7gmi4AT3vhxYJMF0S
iM2UqPU+c2zwtiugBJ6tYyBc6F4Ylk9z+IDtcPSiI4pf6lAi70yTuJzTHr5pyx9Wfx9a4Hsmh5q/
gRhgF6BhaRJ3sfdQ1GwTOQ/oe9Ts1OI6nv0GxR8xGFsmdVeg/uQ9jc3BAuWLzhiWjM0GNucMi0/p
ladkkddkoutT9PyQG3CS7Xit8ZYlJc4lKN6Se1M6OG2XuhP75eePvLxlQKBY98grk7ZRpAOaBpVi
Ru9Si40i8WjfjXV+CpzQvq1p2t22OerMgEb+aZaZ7nH+mgXjtzzhoNyFtt2rlsghlqaZ5FN+qksJ
9tFjJ+VuSg9ZWu/a9KatH9qEYXI/3tZjATLA+MUomgcSZg88LjaepNvCC9waZHnvXwYL+YYtMA2H
0QY1ciTtNBpFV578Wm6Y1eyN6DVv6DESOgyz+cS5uMZiAc4lKTFkLACSJsFadopbLAAIebvxZnRO
IRA9rEjzMHFlQIqs+e9n0WQ0rbgs8Qh8snxvPwI9B+a677UDQotibIz5AboYDYnqsANCeipgNOUp
4j+Y7G7HydhluY7s5srfoAzmrWGjFv7tqv0ag14AuLTH4tQ3yVM3pXde5OzWrUAnQnG4vnbQ1MH7
4hQP5Fds2DdxUr++WwSAXQTw8gXDBOxvEIuzLeFjVwojzYpTE5vb4s3OdBBsCw59IWD++5kAPB5Q
YkR5Acp2dLxldy04IYfe2QvdYTuHccWQLwQpqZWPBwSM6sTFiQTGE3EakN82d1N+C0KJQ9Q0uwKc
fe9eO9sGcw3aAmeEQXWAqhQ5aL6DPj+xKbsNPHBWm5rbzYIlz43t4KNDMd4BsPTl4sm0IGKsguI0
GvU+MbgF1lLhbfI61ghasLR5ap1wFGfQaauCY9uG7QeRB0GZQXEEfx/enVsDgAmUDww+MY8QqzN7
smOCR+ADPbXNP2NQgktYhye1YGiQgLF4zJuhF1VdqyYGYTFGlPOTwE3WfN7sSPhlfb8XLAwSHIBC
gL7tGm4sEbyLh9zMT6FIt7wER2/4Xybq+yYZtgTMy8zTVWyW9v9cohIAxNQGTSMgcXL6bcNfGvNV
gkhzXa3FhZvRI2BjEmmS4qFpV4B4sWlhxmZ82zCz2Q9WFu37QnbbFPCTmqNtSSeMyc6NyZjfxPDK
pU2nNRmKfkriU5igaRSkrbH1wojuorVk0Egn4ZwAzzTxbHkpxWjjzHA8JzoFAE7b5fnt+prpPq9s
DPWDqQWYfXRyRBV8dtAdfSstbcHueql+t1eDTmZu27+CdqrGlBro6w9OTR8cDBAr9oOzczrzsK7M
tRiMf1oYp+VAxQejgLIjFRtyEP4MzQkzXbuI3RiD3Mag51yXcr1k8H+0kdkzbAUgJZT4XFtpO1k+
Mrtx9LftLgD19rqA60wGvFBA+0UpxUbDuNqN3sm8bfvJKE7OyA+i/5InDxEHKM30j+y/rYta0OVC
lOIyQx8WTVXI4pRaGycFn+r714qg7RAUemivBtiWEvd9lgD8DO2vpyj1evBdg0a+rjLNel37PUhy
AIeCaGzj7FcBvWBP0diYTXsCUY4J8tjqZvC3ti66LCwVJhHmTBZjuhRoWJeOWAdTRcJ+Ck5obPQ+
hQnv98IOC03R+VqKRG0IbZzIYzDpr7bECVyupsorvVe/asTO2ZOq5rv37vmlCCWi2GZg9ARAO68i
eEkHt775u88rEcUz4rFsALz4Wvy22gQc5O8WAMhtx5mfYOfXXsXLeSbSbmhK+5W0xb578mu+/zsB
ilNYDGCilV/Zr/WQbaYG7Wial+Rrg0UoP9NAiSAVA0QRbhD265DXOzTVbJJNZwD+EAjP65pcB8Q5
hcAFAvwqxMKA+aXNhnEP5urCTk/ZeD+CNmbDRpSv6fuN9lKMYlEYjc9HgBWlJ3osg2HHTR2Ux7VX
oJsNozkomeIWifLHpR5spOZU9U58wijvxr7pTF33wMJCQcBcYYSLI7lTt1x4XsxaIz6J5DMGsyLy
T9i663txvek4MIB+DeTJeSxDPcizmuRpbHcx9qLZCbHNwWod7Asn1kTDhbW6kKP4XwSiqtHxIccT
zqb4N4ycd/vfpSLKZtixrIt6hIBiwOV34FsSvvd9FeiPHIWMmUSKIQVWdiP2SzaSzupfAQOG++/O
nnRAYFf7DQnCnCe/5xPjiqgntZ18sJN+eOXtrvF3vtz31XF9v6/24VKE6nu4VEWZFUEEwSPbZ0cH
JXBlTsrnFZ+LGk/6do/Pe+Su/eVFycYu7nJdAFlUAiGWz/hVoKBTIlUi4tQCG8TwGt4ZZrLpMSu/
vkpLasw3TrxSIlJdTd4N5lTXIZu61/G5s2477+SNb62OjPF6t8HyiDeE2bERQtT2gyQMx6bCW6gb
DunG8Wm9sc3c3tKq1Nw+f8/xXdzdcSbhJo1qF6BCZuiny0AV1WVfWVVK0bHxM/aA5mKTnZ0U257f
FcGnbnzgvNxGaGe1w4PVvIQf0xTrKX4zFah3kiElbOjijgJn2dw0I3D8g2Q3lONufdeuzQJqkvke
7CDnAvDxpZolBg/MoBypK97M7sbUjcnrPj///azUMvUErBQFPs/6Ad3sx6DR0frNydrVPsEcAHJn
okqrYjaL0qhtuxRQoE/2fZ/DeabNGIH4Fm3Z91kvN4V22mHRCs9kKuX7Iku4lbUcMjuA3d1V0yep
I9NaXDhMR88trsCjVrNHI7eqwkgkdZP6a+K9Ge+9LM7WjXs11o3OcH2KdWMes2zzgMKP6k2Hq9W0
Wzer62CAuWtEAhySeABHoeVy34Fc4vkFUn13TPdNeZPc1+WN1LW+LGwDwJhR7oQKM0qeogT3DBaE
LOOuUfW3odE9hGz4VJbTYV2X+TOKhdF5BNvGboCFSL0uxFVgNsSsuDtZw67BGI3nfLazh6p9GYEp
sC5rYdvRjUQwvAyvx1CSolLZTFnmZEy4eRhsK/o8lE/rAhY2BgUvimdr2BXeMhTTnaq5sO4FllsH
z303bfJ/KjRwFuJ1XcyCHojQM6AxB2Ai4Yoegk1S5okh3M45UGPLNFroPq9oEVOnRAUXn6/NZ2Gi
rjq9t8fCoWiwwPVtxhQBVqpyJlelE1am5wnXqvLNDxnruhMWTHcuC2IUEbBdyCGV9Ykdr6uyNrFc
dDVWoQcQB7Jz5LuTL/ACgPDUBC0yxvyvyHrSKS6MfLBcs+s2Tr5N/B/v3mWJdAIGZYIaGcicl14+
0iwkQ19Kl5NDG+y4Dvx4YZtRNcHqm86M/q++mmTU7FmAop+bYsgGD4z7aP9eBRhQyoFphkCIwUY1
TFmtUyYDwD5d5u3qbFsmmtelawUuvn+VOXo4+hIUIFyT3Dc/k1wTma6dGZxY6D+Z/RhcsExZ/8zp
a9lYxHP7NNw0nGDeqX2U3T9S14l5ba6Xgua/nx3jvLKDDgjsnhv5+/wOrDU6ZpclTQC5yCigXdk1
uOpAZdD5ZYLuEyfbkuibxU9+tyG1jiVvYUNAjYIiE1iyZlYxxe8azFWTiBf+68S3mXcfcM3VcPn7
eH6joF4BhKSyUEmBNr26bfxXlBLj7ibSYYItfR95Gso+qDvAsZVz1e6xSDkL/Vejz15EM9zFJH93
Cw1AQc5kqEabZS2oT0Eb9wr8S3NMD3G4caTOdK8VQWc6agC2FHBsZNiXFuWkkWNkDrHdZofe60Zn
sPMBcHlmX35+trczg2U0zAIUUmx3jPc9HbYsNbesfWyY3HqMbP33XxEhD6kIWNaRRF9BbjZ+WJQd
DR30+dq4DjgHTSi/dsDL7yv6WM6U1FnhQZ8JtDg7r/1kvv/IuxShuIYYk5SRGCKodTCaTUE1Kef8
36tbMuNQz1BkyGfVI9WbhtqfZGy4dBrAK4CkM7+xMTPkPTqe/39I+7ImOXWl219EBKOAV6ip2z24
qLK77RfC0waEmEEMv/4u9Tn3O4WKKKK8n4lQoiGlHFauPN57ryO2dCFLipwMScrqYYQspwkQSnYB
vr5bAOAsOvL58HeRnpTsg9DmtlsqVnhyvlKw8avx3eyIMDjhf7oACyDAeIW2UCOT25bdhqfmsTDd
7WT029szWNCQmQChoBcaUmdD1dRhE540mu6jzn4s+M7KNrW+IXp7CA1nd1vewgmeyZMUnigDYyTF
hJil/o7T7pDE2WFk7M9tMQv3CppQE2SnTbTxAn/SfFrdUOV1kmFalB2N4omsxHsXh0e7ETg1OMlX
dNA0MxNgB8oQjRK+5Sjbz+/uLoB9B9IIjExoTQ7DSjpYfaI1FXHy8FRzoKZ2lX63YYvlQS9NJD9A
y3MVLkvMbuxI41ono95wzWdsc3v9l7YZbpIIUoPc/io2WlA2NAYn5skssofaqN5YX+4AaVy5D5f2
4VKMrOBxXfQdfMMTSt3UX+pa0eHaLKSoiAVKcXAcuuYpByljlaT+ZFO/Kkv/LxYLTAO4qhzkUuX0
YMtoSgtKrVNEp59q6j43qApqKd3fFrO4WASBWAM+LBAb0s3Oy7azQWtNThpv/abY9cz+m113ESkT
qRwB3ZprXVlqSQnuJZyqadoMWb0BBfK4doMsTuNCiDQNU82QqeMQMqSuZ/XHLLk3Yyec/AsBkldZ
0txJowgCujFDKQX1/sJKmAmQrDe1KVC5IZYJ9GIb99l27/dnBCmZjpsJ+WyEeaVLVi0YNePQNk5G
MT30ibKdyhXPe0EzZhKkndZN3oWiT9IpVN7GZos+aStHaWGXcbMauKLA3acBYiQdpYKVutom5BSF
w4OCvgFa/xd3LLoqmHDwAWVEzax0kPQmERTeITmV8ZP5il5yd6sbwJt4fNDsF5agDEHPSBMOXM/J
qadfnVfFePuL4YEiRBBH4IflFyIutCLvOxwiZDON78n48/bwYgMlM83WYG+gJTb8yivDIzLcjE2l
opzIdzr1PkKrfmmNfuGuZeE/GJhlSbqGh1pQ7QPhJaU0C81m02R1Cshxpq3ab/P8k1q9JMM+0VLf
NjYqelA5xUpcf+H8flClI+btgtXeloROeo3amXRyT330VhFra5blgUV3e4GAlMFq+/9CpEc8MlT0
VhNCcuu12DHn/jccqgFfA2SKoLuVz+9oqEo8UQyPOOLrmJrvka38uPsUIJ4OBnOTIEiMVoVzLaS1
4lrlxMKTW22MzlP+jPY+WcNhCj2TDgBwGMATAedjo9xb0sO0r9Mp6UL3NKHi3nZ/EhKE7MH4SrU1
wP3CrgtdAcWTZiFRKCdzVJK0NZ4t+AN83Ndwz7Ta2GWNvr+9atd3F2iPieAcBUcQjHbp+gXbeFyb
4dieY9J4QY8e3/ePb2rouw0UDoCRcjxsUCxrKnjWnnPjd7a3yl/3Dy9al+LhQINv0GnPN71Dd51h
yJ3m7A6fndjXin85vnS1h+VUGHWD8SPHt7/c3TnWJeg2I9Yd/w+XTHqZejBZTgN6OX8Z1Yfa2jV3
Gwcg88fSI2gh4K/y2rtZCHSVndRnfrBJtnXrcXvv6n9Y/TD+TQ3xWhlVoOhjiEB6Vp2B4HfjrRre
HYucjy+ZzK0akdC0WAWWn/Q585K8WhFwrWRYeRAzIBCIuDni5/PjY4T1UPdFW57LaPredqPvctQi
tPH32+t0/UDhtRC3H7CaSMvIoNoYtQNqzoE6b/pvqWn4o4KMDLALWbWWxLpW5493idigo3OBRpMu
Qbeu494qW6gzBzmbV61VeqyNL10XScOVxGgxvhFtBttLft9eqLXhJYUYLKezWd+0Z6WNfOv7aK3B
ZhcEADxpwom0kAS46vlF+qasQkdtzxloyesHDf3s754BLlK48zhR0Ag5ZFTk3EymsWFnmr2325x/
u3t4G9qGvDFKJUTP3/mBnYgzkqws6blzNg3aOKy8Bgv6MBteWv8kUmBeFRh+w6zv1UPe/cvfl55P
ljVGCKAZPeugkvlROvHu9vIs/b/lwoohorMWwubz5RlHTZ8mJaVnFm/Nca+F20FfceOvg1CoDNOA
wxQQX3io0ovQuZkTTSqlgM+dnaTw2zr2W4o+No69jcpfpFmRt3BiAWEF0huXFLrMyA63yQtWT05M
z2qvenn8UPPz7TW7FuCCswbJaPhAyHrKANa+CVH/qlj5madHdDxo7/a+5sML8RdBO16yMgQ4MD9H
4F+xwA1YaK3HW2tl59dmISkGFL4pELHIz5VX0M20xjosDv7c7pvPQlKMKUx7OEkYnpmjZ5lfle3Y
vQN2fPftgdgskvbww2DpI8k6XyygEEGMkbDhXBelZ7PEW+N0WlgmkTxEhSjijNeIp4KhWWGnD92Z
+GZ3ZPrdXoTojIPcKtrjwluRnflGQa96nqn9WUueisz14yi/f5+FowIQiCr6KspmMXIk9Tg27nhO
ksdoH7t3+yloaHIxvGRPxnSI4ohjeJ28ddmZbG/r2vX9BDMMtB0oE0FjPhjE8/2ty7FSLFKoZ+Tw
hw3LcmWLGJoT+W1br/KOynuN7DB6JsNbJRbuwqtuRSaDT5dVxnSutIfPTDvcnoqsER+jw7pDY3GE
A2HczKdCtLGfaFlNZycbndeSJM4T8ijWQ5XWZeKzNKz82wKvp4OpOGBvEYl7IIGktesce0KtSNIH
8XvhbKM19Nz1fObDS09HDBA/pTWGN0a0qGrf0Y9dK3bxWkppbRbSsqVqXGuRBTHoWF063uSunLC1
8cX3i+sW/kbkNgnGz93Eq8ZPDVtxKuQjDMMSIGLoHvDQKNmT07lamMYqH3oeaNVZczeOCiU/3r3T
lyLkKEtkxEpaI24aaLpXV368YuQsLJHoUYGSH1eooVwWQl2jq1Ij40Gn7gGKctcSuUvjAyCBVIhA
IABfOt+CTqm1ok1iHiB0CsI56t2/PIB+fFQYGtAGTbJA9ChhjoHWBAHVBy9xUy/7dXv9hRV2+dhh
i5Esgq+Oh98Esks6o23Cm8RyhyawygclfDRUD11r8dalyvm2oIWVQg2j4LSDMSvaIc1XChBlBo0O
AUUlXhhttBXTY2148f1CF1LbQbe2EsP37E3pv5v3ci58rNPF7wtVuRx/THje9xhfVb9pdUCD26uz
oGnANCDei9C6qJGWjWVzassszrsg5vl7VTY7u1e8MctXnrw1MdKTlxmZgQxF1gVJtdP4b8a2RbfW
kGzhcp1NRTqyhcULQgZMRYs3Id0obOtWnpKsKLYY5erc/m/B5HsDfFkUwRRIsZTHpFA8sAF5k9X4
NPmHdd8moKC7lQMsOwPiBMDKE7uE4oqr0sKRlOj+GNU0aKwE9SGk7h8Ri3G+92HsPISTHR/jpGsO
TOvZGsXDR6WRNFtBhQG433+Y4KQ1VUoKWEdp0yAeCTubdjcxb6yT/JVpcEkYraYt7MDkOY3L5Es3
VTz1ujCu9jRxp02YZ0PnlWgtuU/d2t3Wlh2tPBQfFoD0gzBYMV2UUgh4vfRgu6zKGI2zNJgUlh6a
KQ0zPy6c4jSN1Hq2lEnblBNVfE4t9Zg7NH+dQsPcdJGueZ1aDa9KrFd/7tap2T9Jd7OGcqSwQilM
0IzxS2fmfxS03tC5/XBbzMLNg/5NuKNBdYVWa44khtJ2cEcdd4J+tLXt3b2ucOxgSsEHFY2JULsg
reyUtBYZar0O2p0Snt1y5eJZ+nsHWDCEpcBlcJXjjXUtq8ymqgPGfYttrN6/f3WQeIX9gCcSXo50
sWU9t1UcxyYwk0/00GV/sfiXw0sXWkgbqzAaDD9aZyt7q+50yLH4gr5FJAEAdrgqxRyzRGkTRW2C
2tg4dBvZKzHJhdW/HF9O91SNkidxiPH7dGOGXr9iPSxc97PhpbNTjMQq8nZsgsIZn/tpeHTqxJ/i
enN7jxdufNiGqg0vEwFo8pFJu3gbaVWPbaFadaCW0SYnR7Xbd2jlXUZr8POlexB5H2KCQYSgdlFO
LeVGSKpIa/MAv2P4QFEWm7gmk+8WTN9prZVuRzKViadNCjodllGT/jEilnN/GhP6OhX9sK/LFsyD
KZtQNBMDL7cS/l1YcuQmRBG9cFuRaZ7bCb2SmWrk5CzgXf9gojX4oWLJtKlD4/32oi8JQrElkrhA
4RgAk80FmVmR2W7SsKApc/55LF3+aYiq9smJomYlKbmwv9hWgCFBSAFsp5zSNZyBJVmp5EE6HLr0
ISqfeHIcyxUpC7ogwBmi3xsiVOjSOZ/Q5OTohJnZeVAmT5qzS9fKhZcW7HJ86aqouILzW2B8Wh11
97miL066om9rU5CeaaPqBpS9QoSq7cdXsqZnYgXmjyzqSeAFgJ0BRoglw1jcrNPjlhhDkJiebn5D
nlDVt1H8c/p9+2hdT0PUraii46thiGDhfCfaKclsiw59UNBDsk3rw93DA3glWlADaYmUjLQRjV4l
TmM2UzB0/8SH+l7UP5pSCAMELyWIAHCWpHM0cIunauTyoEFzAuMtvxtc+R8BIP8BThThlqsHn3MY
QRbrg775rdu/2d0vJpDyCKrB30PLUUSo5qtfjxOybMqI2EcU+uneMK0VAdeKAAHCiAWwCxkAQzql
vZ1GwIdWQ2CllhfVgaOewuze2l0skgkSOqB9AAXHwykBGRgqrKhdJVagTo+muanblXv2+k5CBz0w
yyDaBWIUpHfmqzR1LEb9TkYC66lRvzol26ZusbW0t9tn9QoFIuYBfwzagCUTJowkJzTDNq4SO6jj
QPsFGmbF3NX/8PE3KH8OUbFiRy9oHqQJPiE4yNcZ9D6PEZMcIa2LQY4dFPlfbAsmgyw00mJ4ROV4
whS5TqEOeRswjXjPLhjcbq/XwgQwPpIYyMkA/yGbexxNQeoYDDwBgMm+vkU/pJXDKy4H6Q4U4DHk
fXSUtgPiOt8PkAnZCeqR24DEva80r0n72hSfnC/6Wc3U7V9M5kKWdMbyTIndLoQsBR0XqsRXqjUg
58IpRmAbOCwAUuHgyQ2pzQEEVWMztYGlvnSNcXBS7g22BuqStZY9SxuDWDRIcQBzFgWJ0rrVLIOP
UiNQ9aMl+8je379U8H9wcbmohULcez581LexEtFUOP1eZ2/vzoxBDYV/9X/jS1tRaDGgWCHtgnxC
q2ef2SuguKVjBfsVlTcw9a/jhGVpKIaGeuaAmn+K8VsT/y7rn0z9ng3/WNpaN6ArCkUxG8DjkTyG
QQL+HXFDXxjMFlf6CSyGXeAOrpebW5UemuMIZshWfSPMd9lDzh7Ln1Xll6PfhxuanVDECwcNVZe3
9+2qU5X8K9K5KArX7XTFQLGoXXqV8sKV72PynSovKRMNG6w2mOJXPTnfFrvwBEGBQU8BJCjMSplg
FIzqRp2lMa6h9+Y7sAVAANwWsLSf4BgUWHvEN69oNoySl7yJcA9pdrmvkkNpGfta+WSmdKObByXu
VvzQxQlZAlcOsgdRQzLfUdWpEtZobhOElvVaKyjX48oRNvPu9rSWtBjuBcINoEoQN9NcTD/QvNLL
qQ7Q1VUp98oaQHdp2VCKCcsMFiaiGZJp0MaxFbVRWAdT/tpGTwYt92Vx4slTPDx3uAVvz2Zp0YB6
c4nIjgms4Hw25li0RWPoTVBaCd3WHKCueOyrbQQCv81tUeLHpWcDbAmitBjhFNickigrtAqSDD3u
p37qdjmx6Z5UsbkJp2NOPS1+K8Le2OhVVLzfFrwwRwH40pHFQlIfJsR8jgQACDsDkVegVIjOJSD6
fnSGtXKfRSE4Fx8lH3gXxbZe3CcxtWMTfJpdMETbXP3dFU/csVY2a+HoOR+JZCQY4YTIhA8cKc6C
jnb7kTNDS+mRxCsSlvYIMBqcB5zt647fhsZ6JIHzPmja5lMHiK/K6YGP7mtqF8/g6nmY6vSF1Oxu
v1PHfBxgwj4oCuWJMVS0RFx3uiC1h8M3hQyH2ydgaeHgswkomI7aTjmLrfVDbU7FwIP0HyXeqWso
1aW9x/n6qCcCtF6VrgTN5GFejRMSaBxvBeo6o1Hziu7P3ZMQzhSCnMCNi+qi+QmrhzbkRokoZPJV
+zn9uHdwoIRRV4v3ABVrV5DxxspoR5DDDJTQeIR194lU5vm2iOtVmouQ7JOuaJywySCiVXt/KpwD
unE/u9MapOCDn2B+zwjAM4Iy2Gm4zzJKsqsGczRYAzmu8z1E2bBXEPWdxcZuCJ2AauxhMEAYa6Hj
q8c7V/VJp37KVfOb7g7H0YxeYoOcOgsliIpr9xur4E82zbL3qh/Cd7PM/gA1NHi15kYbNyVgRnAK
13PM/s1ousmzlS7AlfpsDlXhdanzWzcSE62mTerlY/QelfWD0tpvbGgfkkFbM2bFSZPnjoS9gB/A
lr0ChEQ6681xipIgodk+Mmvf0fb5ND5wZ3golDWe9YWUAwhQ8WgIFjsRe5SOZMcr5g6tQYOUqZqv
R1+8jToQ9Icsy2YD48pTutbxyBjn3witct9qa93v26RbMTUWTCj8iODZsgHUQ2G19GhOTYWkJyqw
Akq/jAy9PdVtlX4qwkenf45bw2MauiPXP12yhre+9h5QmIy78oOCklxVWyuguHVGO02DsURHpZgC
Cd+RqUG/d+NYR9n2tgppQkek/UUEEDFAdCZbsFp1vSwzNFqmwcCnA8w7v+s/hSoq+9vMr9QXBlbq
XHsPDdsrqq96tvKQXl+jAhiPVshwKlHGJYd+0wx8FVPI08BOd010iNY844UbYja+9IZWoHZ01bRL
g7Y6qrniJeNbejeTK5gjZ0Kko1IRMpZd0aeBGj/XabEpqx9ht/aOrszElGzRIRtJZI0NjoXj18XD
oO/tNYjc4maAnE1YurBu5IhwZMBJzeoxDfhv6uxcbSXtsjiDi+Gl27qBje2yCcsEV5jnXg96ubVU
wrWxgZ0Azg9TgNrCbZ0/aKnVZ3Q0zTTIlK05vQ9h6ifjY2i9t5nm5Vm6MbKft/VnaVIfWGS8dYiJ
yfdVbumDVTtlCqRF4Rmh7sfqK1LYKx7CwiUMbjO80MLtQcxe/MWFKWjq3NSpWWFnyk0UbrrUC8ND
imQMvzt1ZcwESY5jp1tVbpYQZGpHp3xuHm6v1tIJI+DmQRAaQURbzowNfc0rvWUf6t6lu37lhC0u
EzGwEyiGgaMjWU1136JW1KrRnMDw0ZJZeTF+oH1bvtaObnHP8fNw2BDKRdx+vhskMauSmXgaxkHU
nOrcQxn77YVanMn/RFwl3wot0zkhNIjyLXa70I9O4vNwy+o1L2PhuQFJ+P9N5uMdvDhaNBzDHi3p
aeBqXkt3jO9G9Ke8t/mluCIvpUi6X5dN5eTcoQHoUPveK9awFIuzgC8Izlvgwlxb2pJUdXpFJXEa
hJNvINI2QNsfrCK4vSuLxxdIHoSTgOxFEcJ848FSXCBRamFX0FyYRF8N9EK7XwL4ywQpOGAXEDSX
YGppZ4xWmQfouKQlO74GLlw6V5fjSzPIaxSRTVqTB5P7xQKRaILQZARIt0rfebqijWLNJcsCpIyI
hyH8Bro/ebXKLAsT24mKwIrL3hut7h+dV62XqeS1bWpfmXpPMat90dzLV4PDhmI1tO7FFYNYkczG
Cm7l1CEUCTs93Nb2zqErtuGC/rswWmCzCMcPaOD5JqXp0FWVlWVBVSsvLdV+pG77kA3JSvRy4bSJ
GhcbbrnIBMtBBj1rADWlTRbo8a8fFl15uNZGF98v9D6Z6hqVa3UWxPrn1A7WcNJrw0sH2RiAsagR
Dgzc6c3dEvbltp4sbQEqhvHQw2gEsa/09z26PUVj29DAQk+v/KxY53sr+8QhupQgTWBCaYveVEKC
uc3Mbf92ewILF9ZseOkMGaTio9UAd0ayx5Y/E4tu6gK8nmvZjkU58F5hPBBANOUQWd1OjpU2FHLa
J5pWO9B37RiaWqflGsnf4pagdYLIYxvAyEmPb8MtsxyMhAZVFnvmiC66meOVoHK6vXBLBwu6jc5I
aHCBeKkUeqNjmlnDFINrk+5CD6ny28MvrRfyp6KRDSALV1c8SlFHp24Y1qt8mWrNz51PTX4Mu7uB
rfClAVyGiyssCBlZ1zSlWccgTgjGfHqsx2Kbpsrm9kyu90NQ/SG/KSpTBdBsruDcrN0UaVYa6Gm9
1/Mvhd76ObuX1kATpSIXUqRdH0ndolUrDBWgQ31mnM1irQXU9YbPJUguXDiESmMOkKCYxcZ1fVLc
y4giz0EyHkjT5CSPYM8Z9SEuH6bik3ovEfKHCMAKUKj9Qe4oJZy1MZrAw4HNILHi9+AYcPUVT3px
uy8kSBbWELklYuSQ0NM3hz+rLkL9D39xolDFhjAxFARez/xETdS00IkZ66ToqV9nFYgSkEJt12y5
hdALdvx/cmQUMHyQDoTtMEnbd9p5ZrrJq/3Q7pxdb/vNW8y8aY0J8NpUmUuUtsfS+ZSgDJsGSd54
066AXceqB549OUazY+D3TdvT7bW8vmfmEqXtMoZ+atHFhAZcEKttUnJwEs9cyw8vHQqCGkew3aGN
3FU7I54k2ZClCh6x4dTG34bwpWDH2xNZUk90LHThngpIpZzuUcy66OJEYfC5Yk8LP4drSZ5FARay
E4JxF0AyaW+msEdfKFpl6Dj3GLrKxsm7/e0piDtqbqiauB5ha2ngIMGNLEkY7FGf0K6ZBV27YSbz
HfpUomUWTXw3WbmUFyYjYuGOiHDCNJYBNFkGGDkp+yiItGJrxJ/siaxMZk2CNBk3mkbWKpBQvNTG
trTvfn5FaxHRkwVt3QBlEifuwmxUaEXHkqtxkDcPhV+mK1fMwt87yBgg3IoqeDy/0vC5OSWaGrMy
qPofDIyAK0bvgj7MhpfeRDQKLeMG9axBmvhoU+dT0m/IWu7mWrUB6UeMA3Q+RND0SU8iHn4eOg0v
Tqq5KfJyg84ZG4seWv1u/2AuR3oYzSEtM6WDHLs+9aU39r9vq8X1XiB9hqSqC+MRYCw5Le2SjAGb
mCan9hchnwBnuT38wjJBFQBYgjII6gzpoHbU7lWOKiXgEZ1vRB139LMS13tiVN9uC7redERn4UqD
HhUnFg3Z50c2qlJnTLIuDBrlc97tomlH1jzChaVCXyo4hcANIisoz0UvDHcogZU5RcO2/FmsVTau
DS89FmZuVoXuYnilenN+lu0KPu36/gNrDJBpAAeI3kRyMUJeN7le6w07oU2YYZzi7N1lJ5Jswvsv
D1DIwGUWOFHohinNwwKu3+6tNjuVSuZZRPFse3t7rxdWCuxX8AvxYCB9Y0kKzk0jIZ3p5KdXEIF7
Azps/bvxJd0GHttUUA6fn8xpa/aHvF/ZirX/l3QadQ89kjX4f304pMPOWVmeBVUABATPjoHibvCF
SRacNZSNw1jBTlxE38l3i6Y+yuJXpCxM4lKKHOVt8iGvM61kJ8X1il/k7e4tmI0u3Rup2ThFRnJ2
AoHGNGwb8+4nCBRnYIYSpIKI5smIdV712F83YSd0fq3oZlwjeFncg4vxpS02tLBNmRWzk20CHbOb
Jj9b6+GzJkLa5mFSkBF1KTvp5s6NN4mz19aazC3c3perJEOjKGdDYQOte0odm/9WRpMeNUYHn7us
3aV1t4aREqsyt9FEb1HwvaBED21DZDPTKq2ubBs3PTFQT+cR9yuUzjZW6unxHpwqqHL6ce8xQ8Yb
yRYgB/F2XNUYp3qYUTSoZ6da+aGT1HPY+78TILTowpLqupgZelnhnNVHUj1U/e7fjS8OycX4ljVE
xThA18PpgL6sq+DQ60M2XyDpqi0i1Cd2LhYoytBTdsPdF3Zv03sA1nCJCyMBpHAozpRu2zy0emNE
XQ76YnqALRbZ3bc5xkfGANAGFN3A4JwvkR1HRRZlEQn0+qU8kLVC+2sdmQ0vG/tTWdZmnipWUNTl
i2Mqf6Z+/IZIxt7hdHN7sxc2A12eEXhDSRsgqDIQ2Gm6YmwVzQrsZBcXFeCl30h/f3ICFs6FEGk7
koxmuhNCCKApnsAlNWvA1YUVg3kgiGwE4xneqPmGsIp1g9aFY8A28c8y3vHcH+9tJo1DhTIzUcyF
TDdcVskIyUDT7TYWV4O0/Nx3W/V+F28+vmRuVnVi60zB+LERlO1nfa2jq1iD+U3owp1HXgMwGcEn
JN0bFhVuJSPAfOtZdABt5XZI6hcQxf3Bo/JPNdSPndnGj258un3ErvYGNWkg5wTmEeqCEybtTaxx
ZZxivQvUlnqF6aHhq6faXyP++y/kAAWL+JLolynPrza6QXFU1IAnqDBv+CarNqVZesfbUq4UBrMA
o7YuLHZQ18qOZjh0dpXRAvjAfI+kemxvjHJ3W4RQh9lGQYQo+heUTAJKJD30sa51sQbC82Cy6oPy
2ilJ4SXdporyGp2rm/1taWLbr6Qh7QX6HjSaQBR+rjqUO4w4vQnwdbjP2sPXu0dHGTE6ygos3zUF
udOAsUwZszEYH5EhjqrtvxrekH5e4Zw3bMLwvfOk7Tt6r1WNit+Lv5fLfWgeGqTmGL5VdtHWMlc2
emHpMbwoWxHs5tj1+dIzVqKehOhjwJ+04sDvDrt+/P3/hpcMXqaTkIc2hkdbCcd5Nulzotz7EIqC
AcGaBJwuagPlDiJESVBJW1RqkDShlz2O7trFvqBuEABkH/QaKiFnbdpi0Mt+jNUgR9v2SDG8Iat8
3q+FXhZ2Av1K8W4AOWsKttr5Tlgu4iHQbDXIyKYcNs5aIdTSNC7HF/IvbKqBq24ZDxi/UV+z5HNe
7KbkcFsVwCmJQSRNFn3bxUYg73tVEApudgfl48YURGMxvNTuqG3DsOw81R1/johdEbP63ljKH6OP
ix32M8ZV3BwV6vzSU83y8Pj0v9EAyHisbTMERxG1u8+JkuS+3oNQXm3U59BKnoy2nLZxWSjbIUvc
T3GRx746jIiLEQdBd43GD/2Y/zM5WbNpqzLdAyecv8RNnPyG9+4OXmqqvbIbFbd4TRpwqjmTzXc8
1vM9YpzIBeVJkXl0IMa+4ZX5xzTS5is3tN9xAfCE1lf0yCwYA4+ZVW5cu9r0jjmOyNdX+egpVY52
EI06bukYKUeEDIydNjr91s3seFNNSkw9EoftG6J57T9mO2qbJHO797Tt2mbD+mzb65Gvm2O7H/Ne
jz3CLfKCSmTF4yjmDvKxst+bsWtB+qcWZ5ZU7QaNT9HGk1glGtxyYOxi1hzLYpx+R6bBPxUxivnT
bOp8J9FifzB5vasKiiasal+dModGfs0KdIbMNL5Dx4bGa1Ga9ctQXP2gVXF2HowSgAcwR4V+X5ff
k8nOdr0y7odcYxt3bOgbegazDa+a5DVjcX4YnWR6YFXV+GCUK59dpmVfuTOp22moOj9p9RDttTJ3
y1kceWQyfrBYO/RorOYbhTF4SkZLnxtp0IH+3aujPvIrq0m9iVvvtma/ZZOmwfdvMkRJCvCOdI7q
6Xl8UIfiq0HWcGXXigNbBTVRCIhCOeHHzRWnnpjZljwxA8OMvTzcmck2JL9ua8618s9lyMrZd1Vd
A5wVaMnGfYmru295DC/ie4gvgehX5gBwjNIoisE2AjIoj41fAA38F/8P9KIgQUA/PvkSRnqzztuI
mEEEc8fRg46uzIBcXSyYwYUA8f3i9uIoTIy0wTJhkPwBAZVX08irUtSnrUXhri0fCELYGPQC8NSv
QJFGFZdDGtVmkKaPIGcwQvS6f7d54BYrTvrSsUJjaoCxxKV/BZEhnOl9P1ITNbWNF9ePFMBsWn+5
vS9XoQdBCyRa7qB8F+aiDPFUWl1LonYwAl2NNlBbD7dyZT5o3ZcifiH6irSlUwwALqDYwEMD6CAZ
E02h9q3a9VpgVOdB+cxXzER9cXyMi7g7XpirlKA2Gm41Ea4FxXTo2OC54z9p1e+RxvPDHNi5vev8
TtstsGG0eurVCOW49nYCB5pVf+oN5lWk3k55oOUvfftiEU8fP5v2Shn40rain9V//xFdDeYHdWo6
x4hcrEFCP1dorJr5Nl+x/5eWQdRjo8YclgI4zOYiGBloRvtaB6nDQR0/TZ9vn5lrThMcGlg60DdC
UNYso2H6qG67GH3ag8JUPbtwvFxnfls1G31kGzsOt0n5xEpnpyV/wsT1o+J7kR9s9Rmt+7zbv3I9
U9Tso1IJjLoidSenP2wyOaSBH3lUae17qbPWUuH6VpmPL+Rf3CqlxhPaUIw/Vv/0hr01dZwe9uC0
/G4jdS5I3rIK3FJlD0EGUuVg+U6TaWWpFqeCdQK0E5CWKwiTQsLBLkfbOqKk+ButxlNblmCYdj5T
w9jd3pXrI64LkmkIA5eruMDmq5aYaml2HLQ6joGkfDV87ix0WWOhviJnafcv5UjRjrqIWhcRf3Ls
lDcD6otSnpVFW5KAUDnAr+jAJOhE5zNJ3b43wyS0jpWNhp9t693bGhCahJwHIEyw6EFCIPsOeUzR
HASvzTE2B0/FDV+G/RZ6c3tDFqcB/LBogQXrWwZ1KsowTqlpWUcX3Guqp5C1UpRlAXhC0KAKDVrk
aGATMWSbh8k60iH9lNLmnJK1iMNVaEislHil/itCOlS2zh0gfFXrmDihn024NjNtq6W9V7Mt550/
qoUHrNP9eimK7HGWEeZAJaFk27lwFSyNE/VYRXDtPFdbOcILqjIbXyzsxQUT4+0l1YDxlc433I2J
mo6323u/oPczCdIRtpPUxQsPCX2905xvCTDRv+ha+cvC/oP9BfEZHfEzKL+0OTwEa7DT9erRtl9Z
/KqurNLi8ODQQIIbDw9M1PkqKREqnzuDq8fRdTxuPrRAk95epWs7CLQyFxKkAGDYl0qrhphAbP7p
HfDW/WRj4dvkc6o/sZ6vSFva9QtpsrqwMGoaqxzUY2cWL1Vk/Kwn+3GM+s3tSV2bqrNJyZzELs95
3KiYVB5+SZpATZ51NwawrUGnyBVRC9oprnoYk0hpgPVPOgA2EL+FCRajY+4+ZPnDmL1NerbpB75P
oqBtnV3e3GdHIbYNMxxwGiQxkRm4SpqlFODfxC7D18FmO8p+lG26pe5awb+kPf+RgqON8idUSl7p
fwLTuFOzKXwVnnvafOnzH+h947E7E7//lQPokSHysuAgmp/wErGPhjRp+BqyrZE+p3diNMX4iN2J
jUEBhsApzMfHniUcXkb42mUB7LUsuH3SZFjjf8cXFCFgFUaFh3RPJsrkosdiory2JNFfOeEGiBGa
P02p6bupzqPnzkj5Rm0Am8aSGnuqWd3/I+1KeyTFle0vQsKAWb4CudVOdVV1T31B1RuLAZt9+fXv
UDO6nelEibLfHfW90m0NkbbD4VhOnHggun5lgeLf34EYfK6zIDiTwSr9BP+60Jjy2NW+dU+Hlefg
M1l7lL/69/tz9g31CfB1yUk4blS9jt8fPo5NLDZaAia/iqNqG2ah6aYZyb6NfVH4WlHaOzwrwqu6
MN2JRKXuyMP4Z6OyeIv4UXiGPTQYm+uoW7Q+lx4neAHKGIAtbjWtW7Rj5eVciTZIwP5OHHqLebWp
C04ZNAhzW9sYJAbRGYjuPIuO/Yp9kule5mXOgCIQFqIrjwBucqoukTl0Vt0lUPsq8wqVuVY8gaLw
hzkWbkuQBq7Agta7WXFTtv9wFvu59TPXKhc94YjuM0/RvhFjjfbgsyQqbT4qgPM4PgJY+ZmRCUFO
aJKcOI9mdJ83hsu55Tp26DJSeWWpb8ZJcdP0MSEHLt51rXGtEdm+8h9FnTwMetoY6feoLr1K/OCO
ib+gbtqpLtHuzfRbmN45HOwapbayl5/9i+e/GvxqsFEoXsiF2CYsrRYjKUEKgV9TpGITI01URr+L
fvI1cqP0b4XReJx+bcQ9GBJxqJuuyefav65uFaPwTWDs6vydmgU6I29TdjCRZ86G1iMGx/TJoHbe
emM/De9dkx0MZVNUcJDYS94rO418X7noGk5eWg0sCKJ3dCAiYUSlh9K2MaE1rkPjkTbodI0flPom
Z7djFVDCvVS8NeUvIzkU0Xa9FVnyAmalBKPpZ7vVzGwmB3tpmEb1SMfoCQ3rQ+gC9bpyVEvGHriq
GZyJ8Ba0ZqdaD7hhiK6kOnpKw8blKtgJMPtAWEBI093KNs6ZDmkb0f0O6AU2EfhiGZZm1XmdKLSJ
nvS89mo13znpsBtiDFDPqk3dFNs674PKND6Qs/l5WfbiNh6Jnk/4yOVso7ZNhmSInszR/mei2hs4
Uq+rSf1nJek8EBdZxTNCwLZMYJ6oHT7GzrSJMitITOU6gOh/IlCwRwsILpWM1weURpssMN0+6jAA
aDbxyrVaheQ9yRJkpH4fiazPlFh5rDHjPG7FZiAaulV16ymfqKeX2TObyA7M1k8dtW/H3tkzkbwN
9bhpjH5TJuammxx30NaAI5Lz+O/vArMYLAlwn2f2hNCyTCNi44kT96btc4JE57jCur64dkxlxnC2
z+4OSUeyivajUInyOLbPofpaYKqxppaYB0G3qDRe1sel9cwNafP0oLkjULp1JjN6WiRZ9JQInGT5
Q7FN3xBic1nKgtaDgQqvBqrHgObKGe60Lcoa4EHlcRgf0nRfrlyqTxCKdKHhFCBVAGpbxD/yha4x
bKnutF55NGvL2k5NFm3SRCe/yZArN1FrKDtjsjLfztvvao1k1dTq4UZpmRZk9WD/yjOibZgIq+3Q
cP6cV1O7cqSL2zz3t2CymHo+BhbICq3XMmxArb9EZuTpSMaN3Vq7wYIJRaPB/6TI8Eg6Kgy3gCqP
KoHueOk7GDfSdCUBuaSdBLVWINEpKgryWaok48ZUFMojT8IM1rOrXGW0c7/BKGA/GkN93xhRtRKD
Lu0fols4fqAbQ75GinCmLOqR9OLKo2KmrphicDz8Jv3oX1ZTKQ79vNzznGFwzFmgIJcBmkYO3Hsi
sDQzQwmMla4FmGZiVHsrTd2e3ExraZU1gfPfH70GmcE1QTMsi5V3rL1vxi8CVULLeWu0IDfWmGcW
paGxFQOkgOU4I93Xe+KktaiVR1RSy/gehD6YPL0zKNA2axHpgijEPBgqjpwX6g0ypCebwOMXgn/l
EcN9d1pT7lAlvutCfSdCeOCiuoHvfh0v13x4xyJl5a/6JOexPSA4mNypeWivJJQ5+76kghm8Bms0
8f2Ju3Hs5mudYp9Ew5IRwwrQDoEeVBvtQvMdOFIGlTKjK3gXPlIyuJrlRxxRy0YkmwQ7+FPpzY2a
O19ahsE9ju5TkiH4sN6Gvr8rOflH6Z1fV98G/B5YJhhUgOas2agf/R5zHDQ14Yi2pnDbKQ361m6U
rnVZHO+HKPfsai0NtPBKnAiUNkDvuK3WvYq4RxcflDk3Q2i9XV7TZ4h4tskIroDABeU6Jm6eLqod
icB7OoaP8Ily09ljbPMNS79xt/T0sUdBsdvzKTukGv9pMwP19mGtr3XBSCOGQtoEgy8Qy8pGZuxM
ZaAJVmmCb9pQHrDLCOW+NGt1qAU7DW1CgWYeq4yRWFJSoBKIMNmcomnVwjcyurHJXTT8FKPhd9O3
y9v6ybhwtq3zuBtQS4B0VSbRJp2tji2v4HOazxl4/JURzPkY2mEQ12oCa/g22LWLf28DEjO3qwu0
bydejaBFAbsZyyOXg8CYTffMUn0HsW1IjUdVvIBYx8vjHVE/+LBvKgTlk+7VVHOHcK/0mpcat1Z5
m6gj3oPYVRr0ZuSuGmK283tmCzfqH5Lko7JHr8JIT9EF8bCW5VvQWQOXRDOBJkaTjuwJ19XYV11k
G49m+NSKexFc3tiFdw81RHg1CAOQB5NTAUbNOji/JX1sSXKbM75p5kamfK1+vyxmXsAcE50VQtB3
X0Yj/M7HQtzbWuo34V17Jdn9bD+xlD8yJHMyRO3U1XVLH1UjiGjtpldOkv8UACwkWoghBbzFkvmo
DbMYhgZ8qlqXu65VX1nu/Pf7GOmDo4CTdZaN1Avg+WuEyI85IDj7tcFaS4pkH31d2p6qglFvG3xd
lC+F9mDXaw1GC/YA4TXym8ifzWuRtsdpR72LitJ87Ln1G2CnEhAq8ZJqoT9a0X6g9RoGfkkg4kOK
lheUjs6ydVav9aRLobto2en39iD0jS4KFQ3qaviUMNAVRtTmKznCs21EYmRuSoZlhYU9m6KYJKDD
t3mbBRl5qoo3Pft+5YWUvi/FZprJASlFb0UQF2N3aDWdbUoV/HI0YmvO4dn+QRQyxnNchrrL2YzG
3A6tImohyooAnkpTpNtMHrtN1ny0irUfi8G/vLazl2kWCGKdz8HyCNckDan6KSmLpGRBYd6T+ANk
FW5S7lPty2UxZ8YGYoCOAH4QGbnz1nFVmFWZdw4LKNK5flnEL8Kub9UJRLuXBS2tRwdkGfUJROuA
Spy+9eWk91HomCzIBxs+m2rsEQB7qdP8EJpxbdJlXhRal+HtolhN5RJMpuUIXaaJBRoP3U78KJuv
lxcj1XgwsuBUgKR4aZTERhqqLIDD/dMwoq+NWhwqM9tTJQXIvPmhRfwB+K81Ht9luRj1N1M4olFK
cphCAeaXcjRYoJrAL4ZvYCj2G/29VR4NTJBRWzdbCzAXjw0Fuv8kyvW51i4wnF7RWTCQXzmcbbUr
vcj6HfU/Lu/okh5+jgbA7A/wDMg+S6ewiLVZBVMB0olisAI6OsHUr/WzLYlBrwFwZHiV9LNr3Ntj
SECMLQJWW/GzEU30q53UfhLC8l5e0JLBAD/8zKJhAG4tl8tHWkQZmUIejFXlc4Nh3kRycDDGvK1u
rLWi89KyZmJNcJWCrO4Md5kZQk/avBZBW8Mm9W8jGDuA/l0x52dxJLQeww4+i9ug/Jad5Zzylum6
woMyi8hWwaAWsHtREG+Rn6aWfklJ+CDUPl/ZyKVH5JNuHn4X6Cc+IVhHkU+spLVqpZDaaHdEuXNW
Mihrn58vwNHnBUtamNlIBKXbp/4q2ebSyRz/+llNjj5vprxWNI5fb7/zEj5yN3jmX1i7YxHzsR2J
SGmVtZisJYIp2Sj1Vv9/bpBkc/rUqPIqx+dbda88EG13+Z4smTS0z6AHCPERoPDSBqk9iTtMzxNB
o0w7nt8M/Vbk31L+XAx7qu3KcU3ggkXDg6ehxGvN6FtnVoij7WorkDi3aVUEhVrWt2Gd2LfZVEwu
p220jcZUW9HfRXmYNgQUIKSdmZyhmnhYtgPkOdv0CyrOv4q1fm9z4WbiuYNvAi4rUC3Im0hHgrJC
FxcB2OrTzLUHTGvs0ffsOaFnW+KpipVNnNHnBoSppc52BvDTnd/hi9a92lDxq7Ni7aVU4viXiNFc
FBeZVbqjnekHfBgkiAIzCwQGht+1dRO6ZonCriiSCuh8Fh3CAo2CqaFPP+rSjFzNKBz0jYWd0Fw1
KtPaLaoYh8q9oaCeOU2bgg8gJNSYWWw7sx13sapOd4jclAP80tB3uJY+hl02Ddsx7fF/IDU/RDuF
W9O+VywtcuvRMCuPYB7qm93g6QNC0zS8IrSjL5lAj7JKYifzDW63HloqzH2oayZS9o1+i7PvfwxO
Pr4jWeY8dFZrvHIrr3csdCwPDc52MOQO+WLrsNNh0a+NAVswN8BtIfU8J1cACpQvq9UNmY5wCO9b
e/crr8lKbntB2wwUEBD8I06FOkiJMdrgwWbUyIPIQBva9E7YfdLfdKCCu3xtF+wa8jbzGC2kTrC9
898f3aIUkxiqsEmKIBsBLmZ3orL9tr4OKj+7WXirETngTUOMpEtuVkx04JBElQd5fAi/WOO1Scq5
IRCnMFcqZjCgfroGPtKpJqUy+/SvPWh2Af3fXN6lhdMGlhAgls9+3bOEhCOEmihxUQRJ6dH2zVwr
GK18Xy7MIUE+5mGH7xvOxtnYV5IMfe7/0c+XOZkih4VUHfF561ZHmL3WzbzgIhk2pgXCo5j7v2Wr
VY9ZVMVMZMFktl4t2oOuP8KnrmhyUJU1vMrSVh0Lky6e3Wc0x5SxLBjJrV24+logtXTx5ko8onp0
zyJ5cKpMBssH00ahNGiiDWe126bczYnPt5c1auHegV4OjexonVVBsyLdb3R6pYUz5nlAqOKpMd8l
vXVbq8PvvxEDBBOGioNJRD4aMfE6pWGSA7es3DItd0sdfcC6urachdcfWZA5qIYWWPhzumuRM9W5
rkZVMCo9IDPtxuzTzZjcV+GDmTZu2CH7mF1Hfj1r9XxGcMtRMQZ8X3JoUqOA0hFeBfGTkhcbgJau
v/XzZMGZNxZscvBpThcV8wRKPzRV0NEGTBmqR7q/kIC8OdB+0ANMbZCULbfSyrY4LwNdIIPn0uLL
5eNfuJngEkU7A8g3cS/lTtqEOzpjjSYCqvn58/PwVg3+GpnS0tED4qcCjIc0GKLZ010qjRZMIlko
gizf8lo8dWJjqApa+PqtZnW2+zGxv9m1GcGOCzTj2KVzsQpilCk6VPHCC6/Fn5X88IKJoTPwE88v
wNlno1DGGkdVoP0iGOPMG/1hXNuyRQFozUcHL9zls+GbqoLHhA5xFSA1X/pw0fzLx770fbgOiCFh
KeFCSMYlI9yx+rzCBlnavm3irU4OlyUsWElkg/9IkF70xipJZUcdYpUocyNL82MSbZTuOzpnLgta
WopD0V+HOB9ZINmwxMk0VuNglEH0UcZ7Zy0duPh5OPVAOKD+fda6ZCldpI6mWQY1fxtLT7PWRhys
CZBuR9oz0cagDw6MHBWXXXgtZghOKMYMoAMU1nCmBTu9fEZb5oZZKiKok+q3XrcvXCuu966Q/UVj
1FwpmUl8T0XYmZgAAulFoLdAjrmDsXLCC6p08n1JlXRhl7pe4PujrR5A+Pd17JNdTXt/jNr91cp0
IkraLR1IppDEs6jKVdHd+3r58xQ7cVKvw8t3vFOzLhz50rydNF4puBQWCCRsN0Tlqr/e9CGdjD44
Cz7DPAVKElGxQckjhwekT4C4ycJNA0jt35wIptthdCigbpqcnZwGpeZGyEUQpuY2am0AjJK90pRb
pIuuz3kgFwUSfmgWAJhyKooMVgx0tS2ClN2hwZGtRFGLJ3L0een2mWoJBhTTxOdrdrDUTU02fXUl
Cebsh5ysQfJDiJl3AxLlIijyrZ1tr6THlz8vU3ch8OjLLLVEYBZockCn04pKLe3R3FeJ/l8LaQ05
Y6uFjWAxh0ohEiTPRCH1S8Mi9WDo/bTysM7bLV+QGT8J0ta5A+lMe+uxG3QEtAEoB8j91Fixp7HO
cQkm3LgkNc0t1RrnPdMTlO8v303JE0J5Do0jQM/PwyaQK5L7xQzWT6Wl5GowOblvsUcWv4blC3qh
XLKGEZBM/n+i0MAJ5kRkV2WHyMoxRF01GzUg1b0jGk+Ma/N3JZN5JkHSuNEYtVZrajVoo9hro/Fr
aoZ+FlLAqaKPy/smacenqJlu15yrMGB5lWwaOqNSMyoTElj2PtJ8MbnOy/9PwvwLjqwmDUMga+uY
BI0Fnu1iX4e+GFdWsXQkx6uYN/RIRlE4U5FPkMEMIOj9fC3BsbhLcykHiQgQl8pd4NEImhEQUpBg
Mj6M7M7B+Njuurfr34MAfo5gXA4IDWR6ojzquYPMIAlE1rnd3gZlxeVzWNyjIwGSUsHjZTRvahL0
9Gu7ba5sbsLvB24aA9oQIqIMddasq2kiKlUWThgps0n6Q6S7Zb4SEJ6fAkRgc4A9B829LYPdY1rE
BimnCbTgO/CJdGyftCubdH7zgEdAnR/4dtxsRLynihRhtrPQGZ2eEZV6pNoy5YFqQbGKZzo/jFM5
ksJW6D6cGDOnZ1L55s/p+rNG2wEyfhZ6p8GXKAcICU8xC0epMNy8hBPhY2jctbp0+n3tdJvKwW7A
vFNbzyzf0BlZlBneZQlye9asT+jVBzAF8Q06WeW6+tDEWszMNHwuDeSpXW3Q+u99zmvf6DDAxm10
FeC6TFNupgmoYJt+ac34VRvtFesl9xXJ91Kb2yKOTIuRofCutSXMV13clmA+FLT/nsb2MwuLGzQR
7k27RLK82IVD87UojT1B91SXjt9FZ/lxOvixXvpNnfgZEyvez7kSzQN1gNlBlXzOjEo3egT0oKLC
IUEXb+zIx5yPy2ew8n25phwVUzmGzCRBQnZpcgD1zV98H82DGE8yF5Q06feDdyqLulDD7zdf7ebl
9fLXz60FdseGCuE/sEmyApmTk41o49MCRy9Btzm4bR9v+r7zL4uRfJ5/9QNY3XkgO4ZTyk+D1tZU
j2pVDYwxPVhOviEFPahND4wGqd1xKD+IfWVIdSZTCtnqyCqrKIPMKNFcxTlMxa2mly5haxSTi3t4
tDjpnmdxn9lWM6lBZ0Qupe8R79yJrxzUuc3FQR0JkWIep+t0WioQ0g/xfYJbMgpU30i/s1Nr5bBk
JOvZzs0qf3Sbc9Za4diN6kwp4U8kKHqAkgUyc/BKAN5zkB/IMXKgqL7x4W2s91X4fFldlhZLP9ta
0XkKuhcpYgH+ZNLjUleDkbp5++iAASry0L59WcqSUgKwjhwXQBT4H0mKwWsKijEss4/vWfpYNfdK
92KOrwOpN2r99bKwz4HlR27/56YeS5PucVrq4TD0kAbcg1cOmadWppvHH2wERJWPbgKXjI7xNqwo
cGzC1S2UERggrMmPkgI6nIDwUeN+IigYsN4t9Iaq3bgZhswnwKO2McaI5707Kdgx81HT8DFK3Cj6
lna9X4UlZtAablz8VK0JA5tKL6fvesZ8sTZubl7GhWXKLwEY2WxTmZdJjJ+O80sPD8xCO3wECrLG
FUZ0mNaIm5au39HGyvio2NaSJCxxz0Gd5lcl2zmlsSNl83L5ABd18o+2yJ3cDYjgzYzhAjbjtuif
RO/zcq+vZR0WX9Lj1Uj3XEdxXahqhxAtSV5TMmydgm15ZW/NYdoXrH+kRbZtsuLJCIu7Nss3dZpv
U/TtNpiFGJv9rlVHbzTyCgo0rFQwz+fuIn4EAE3FiwHifQR3p4ahT4RTp858Y7IbzvdOoYOf75UY
h7a6G6vUVfo7nlc3cRl7vUM2lw9gtjpnmnUkfA5uj6ySzdrEhGKpQVVv2E2qrHx+KTb+rHbNHhVg
19JzYepFrtQ11qZmv2t0YaAP9jA07/rwEcdr1KELlgd1KDxp8wgXUFdK+8hY59SKk6pBEm4Y36q/
xbAb9S0lL9Eao/aSqLnwAaQTKuimJhm5OGOgFo4R8jc0Pugmeyzs5HnU+TsLqx0mn20HZVyxqwsX
EmQRWBm0BXUJefI4RsXEVZjHeA+jnZn6NPYAZb1aF05ESE8uiGo62hpYldIXHim/gn55xa1bW4R0
D9GiOeR6jiOKqsYFEmMANHuV3G5BpU+WIT20WaH0vTZCSMi+1PVNIv5mEXPFHiyvyI/LlS90BDOz
ArQt0NJ9G+/7tvaG1VlHSzuFbhewnc9dnmeNBOZEzDpx9CloLfOd9ZkPHulfJVVWfIJFMShHQbOA
oDhrJADD52AOuTUFKb0rlQRj5F94s4IOW7DxiM7/yJDOQylKLHJeCmBGrsJRsk3cgdyxZEV919Yy
//2RKcuKvkgdZkyBYmzi2nPyHV+zlgvmDEVBdM0A5Y2ijlwyGkB6xRvDmYKIHMbhxqz87q2nV+ca
kM1AzQjcUHP75FmuoWrM2OrUCTCEXVWhLWcn1mpTS84oPCLMNQRIGWUeOdnAmAXX0x7HgAvyXjuJ
O4KEFJPPnkAosevaZmeIclNj2CE1s4MFctOy6Xyt0v2rLQ5+BnqdQE9B0N8k2QPV6RTbKPUxML00
Y54xrbUXLOjeiQBJ9/Q2yqsYfYCBQW+F8b3OVBdPqdLvrl8HupgxRwXTyWa0wqnqhXUkOrCfjcGE
aj6wTivbtJCRwKALKASSzAbKiTKIh+UkJDyOJsCQVHTb5aA9uc3SySuJuRnJgxlmbkWfVOuHUFZW
9hlESg4C+oaB8pgZTmbqy9OlFaLQajYxPchBKAvGj3JTUavBQ46JG2Bm+VXX1s++an2TIiPGjHil
RLh0gJgnhzItajnnQIk21BiSh6oe1Oa2sX9YAmwg+SqAdeFeA+wBsASGcNrn4MgOtNpTyYgepNld
3lR+NSaYHP274I7XRyv+3uKKZiS2OTf1woicbqiW5Zo+troR2D06NT/M9jEjCpBTa/2pS3JAQQ7c
BDoBFlIclWbEWTZATlpvDHpTYyo90P/O2oiZ+QrJCnIkR2Zsr8FTaXUYVhT09oOVlO61jWhzjOcc
C5B8SHCNgRBXhwCV3VhqwNd6n5cOH0D/GX8LUAYwRqcHkvQxCjhcNYJMZMMBvZn5XVyoxS5XtMHP
hCI2+ZSsAYAWHqsZqQ5jAbYsAxWQU6E5DXUeKz0NeHNXavuyuCPN9Tm6GWaCci46XDRgi09FCKao
QMYLGkzp+E3Th6+TTvbX271jEZJx6FkUT40KEYlRb4jd+8P16eRPrMz/FjFr+dGjnid2k5gmp0GW
vgybYQ2St+DIY0YHptvNVcPz2CshU5wUghiB2fg0vDWSG8fcpuzWVtEv7V3erMUjP5Il6dlYgyoc
7UhGULSam2meLfwWeYPLQhZv45EQSa/athrT+lNI4/1Sr58OgNPA0BFqqijin7kmYZLUgxbFuOtJ
cwMaSD8ZlL/R2iMR0gLQhagWCihxAh5z+xaghOS+jxhZOYulOz9jq4E8wXONQvipWg3cSO3KKiAF
vac2qM/t6CepMAKk9aNrcaWfBgzFNeLMhIyGZUkGzBrFoADnawRKuRfp/i/uIJ4tWHlEPeSsWsF0
M8tzEsE8Zq7ykV+J4v73xx99XrqABW/NMZnPozM2lHlNdYfm6cs6u5Ddgh/6ZwXSxbCjPOy7HCuI
ih0GNfAChYt9oWww4JC7wxprwdI1PJYmKZhCc3SqVJAGeJA3mg892O8tvru8pEX9AvQB7dmgXURH
46l+UXCWNIWeGoGT5N44Ci+i34fyDeA2tNp/uyxr6aGf+UQxxgguBWABp7IwNBO8eAK6DCyJy9ib
2Sm+Vbw0Q3BZzpJpOZYjbVwIppes1CCHhJF+M2hlDvoYvI5/IQWTM23ck/kf6WZyp+4FG5gRDMOT
HW+SdsX9WlwFgJcaWsWAK5UxZ5wNcLHpZAQ03onMddZgVEvqZYNbH0/urNJy7QdtziVwbUIL9H7b
FlvURtgaOnnpwI9FSFcSpZE+w6gZLYg7j07+oN3w2GNXwiM/Lz5IDAhGgdo4Wrk9v50iMIYAaBqw
pqzctJ0GIGriNcK/xbXM8O65EHdOTGpHFLyESaIFmoOhSE7m+KxsKregfKPY109GAsBBRzSBmBBJ
Qpn8oQ8jxQQDmBbQ3Iu/dmth2uJa0IqCS4ixEOdwp6pyppGApMoao/DNygcdyPEqT1w6Gorn0J7+
helHpgA5SIysBgnSrItHzlE/KZwYeq0BG3JniQf6NyEEvguIjjPPYaOSBzlSGqXgKdaChN+WMQZ6
/0Ifv9tNa10ei3cGRhLxEJqSzojpldK067AxgXZQJk+dTL+2Dc9y1uiilowy0qfIswMRCOiytBza
tRFyszj+vnB2Vje+t6H4AM9X7WoktN1cE2toqjWJ0gGB3MJM8xYSW/pPbL8Cxh5m26J71Z2VN2DJ
qiGkBCAfvMJw/2QXg3SkUakCCA8GMVj9exyuuGVLun0sQDtVtVIDzmLqIMCqDomzEdPBqA8k2V02
/kuewLEUyfiTorbTnGO/MAgBrX3RLeAWvbVL0Hj1O1xrv14UBrV2kHcCD7eMThRC0RpdwXVNuhRU
oJFoXlK1thAH5OSQlBiFBVWfIV3MSsFZi4kA/uXVzg+mHDnDIwRAQAeF2Rlv7CgyW8udHKR2SnuX
g3eHUX031CgrWjzetTG/c5J6c1nm0lU7lim9HVGJrvdRyWACq031s0j3fM1hXFRFhAlzvQcFEirp
fE6ziTuzke3QTFo/xMPhb1bw5/vSCjK0GvFcTbUAaTK31n5WGJD0F8BB+Op/ZEguVT6mU+10kFGH
ePYGOn3FBdDchHdfLy9mbbMknwoWqU2JiWsF9NyON7lH0zWUyPKJ/1mL5IoCXw/eGAMi8MwnaJfK
vSjVtgq1V9zDRQsBlhAEIfivMxRe3o06pmVZBJrlR/eK6lX3w5Vsnp8+CTro/idD2i4Lsy0VBelK
wHbe42HbkH3b/b58IovbhVG/gFrO/8h1tswpEG1ybJeW3RThP9xIgOcPV6L0NSGSNc3QV9ymbUgC
ENu7HSiWKsdtx7Xne1G5jpYiWdMUzLK5TiFFU56s9Ea7PhsAegw0DCA/iwTWWXsWprJ16dBT5GYx
Nqz66NXrF4AptipgZoCYzTnoeYFH/s2kakAHKEjLDreTMN2iubJbCvoE2wugFgXpGph3HeluhGQc
UMmjCAZSdWMPzIunldj2/FagQIz2GcwmxvRiIkPsy2GYqmZAclEXY3QX9eQVrWcAg2X82anWJgae
uxtIY6LbD3zFyM6A1P10v6KwZyZrcyPAELuJ/VNNPuZDqtG7fn3dBt1lnzIATEaGUbLxYFGLnaRq
jCC8H0z0wK+Y+HPFnT8PvDP6V3VEINI6hkarO5oiRlPZLfIzSf3l8h1f/P5cyEMGC6cv1zSqogup
kmB+UD16WbcDeefl759fb7QioEiIUs086E5mP42tbLBTJ6ZBaaGutU9MF7PVLotYWAJogDHICaVh
8DnIoQzlQMGWwN8GJB/Ii0ic/l0ZYmN/WcoCNgV5PhR95nInekhlAnOnAPazaUYSKIPjNi16m1T9
Yyh6r7fAKDnkuyq5KZp/1DCYxM+sXbk8S4sERHMu/2DozxltNeYMi4gaihpsQ0Pd8eRKno/5+oMN
53/fl8tqE5+iVtWA3R/JuMWUkc0A2kGdYrYboCqXd3JpKVBpA3hDDOBCiuH0alIxVQov8HIZoLx+
aMthc/X3NdBY4fFFVyZIm6UXhRhFypMeZTrF/qcL2vL6G4PMhQWtRlssknWSocQg1ZwYAMMEduyJ
/s243uFCBfjP98+KSFFWWGZl60AN/h75XTogFzCsBBcLRzBz4oPSGdEykmXSEVTgzcZ4ol4PGC5k
8g7+wZUzPr/2KB2imo0kA4wK7v7pGauY1dE0Iu0CBUEehin+TiL/8imfvyaQgNz73NWmgWhJ8kuj
OMw6YcQ9qiGvzXRvaNu0/FE3Ky7Q+UZBCnYJU9EBQEHv+Ok6rJbGxoD+1UDP+LbTVVelKxIW13Ek
Yf77o4ddoBuEoN2wA7Gk6laKr2PkthUfSHYlpQNu+LwU+A9ATKGELQM2GqLl2cC1LuhAGoCcwK+G
OT8vn8niqR+JmHfzaC00ZR1ordQuAK/VjY4WwEzw71UWvl8Wcx4sYs67A7JhYNxsFXmSUzHlWClE
AHsUZPoPxwwsPQGR/6bCoGx9QoPW2iy3JXHIJIBEYrZWZw0vGAJSMPSINgFpDgV96py9GQGyxV76
6KNOXi6vbWkLgUVBrIhkOXh2JIWracOQIFSaoJz2sRVkbK/XK0/Joghkr+fswkyBJl1+tAxqWVuy
NohTw63MXUFewuntL5ZhoXEEzY4zYbFkg+s24Uw1DOxZ5hmDDy5davvXi5jnHsHrRnyKNNapFqCg
28WKAX3OxEsDwqVCfTTWZqQvbZUNXBCCHzoPGpBkpBVYF9CX2sMWo+AujIdSj28Eta928uA4gl4W
VQskCs6ypdEk0GE+ZkMQtmxjTGzXqGtzIpdX8keEFC6mKmHVpECEYjPXtt8wA9Fdnea2ZMvsGc8B
wwzFkn1h0NNoA6bW9EE0vJNkO6Q3YvLQdHr54M9d+3m3/kiRLKZdV1ZecUjJ0jtDGXYkAh6LY3ZQ
/FOPflyWNVus07wUZEG9QFCBau/CxNLWiSu9HgKnAels86taS+EsbtmRAOlcqD4yLQ2rIajI28Bv
wvSgxa9xvKJgC6gpAzsGCk3cF1xHU9qzImwqOwPtKprNv3LljbXPFas2hpO5fZS6ES8weemm0u6q
tlxxNRbwdRA9Yy8QfsNJl6tMdmTHaWdpfaCWsNM8fXUaACwd/SllxdNkg1l3Mr0kM27SJNkbbHya
yvowmdU/l09ySWvg7MDtQe3ZPksLjwIkdjjfPtBq3TU6zJdjmMSeAuJ+V9MVpNbSZTuWJVm/lGt2
m0V2H2AsBzFvxuQ7Bkys3ILZ9MiaeSxDtuJ6DyR/Y8I0FbeNci90ty99s7kRfCvYDSZFXd6+pYtw
LG7++6OnXRs5jdUR4hwL08RE4sYrj/rSRQC2CXOrMfsV6HjJn+Ph0Aky9rAdRZJ4qjM+AMJ+KHj4
DZNtv19ezKIuII6b3w30/8h2CuxWzJ7CqQ/M9sPK9yTnbjscSK/5dXMlIeen24W2NNhDlEFRa5F0
wcn1FHOboyEQ39Lw1Vib776oBkefl9QgAxer3XF8XhVPRRv7VgRGXc3tTc1F7TB3MDtPWQHlnp/U
3DKF0GoeRX0eX4HaKkGeNuKBwV+dXnONdJNEuocZRpdP6Vzl5qwHJjUiHTWz50kqp2AScIvZg0XA
XXOMPAd/Lgs4VwN8HMUvVG7hRZyNG55irRjSaSyCeItmEvO3M6L6tcl2l6WcG4NZymfHOmiIkKU4
vTlor4ynpIMUBk4wF2Pg3bUi+MJGHUuQY3fOuozaswRigzzETenKPi1+H3TDyHqgKmnLBxHXet0K
9PbDYXzOPT1aSREt6BPgvEg6AuKAfmM5RcRrXbEwdB3kiN3u/0j7ria3cWDrX8Qq5vBKxQkeURqP
0wvL9s4SAHMOv/4ezN7vrgThE0reqvW+TBVbABqNDqdP18YTyF2gwjOGL6hmcspOwsL4P44pB6RC
vPbTmGHADEkLNHW8euzoFRtAbG4f9nWs4MBLBI8DAHSopYnJgWZwvJQMY3l0pgaDHaqwXb45wPrr
SbthOhLcvgpzKtu9M4lX6YI+TlN0GoLtw683ptM89J0LLr1u+sSqWNXyKttBkFEg3cYNALg+LnW5
c1ngFLZeHJlOv5oTA/UVQVOhqrdApnA8z8XxoCAasAWbCdI+jLuiHm7+UoQPM7k/Y4gsHsIGONwo
el6RzOaj3+q1pRVH9P+/50n8d1cEqhECknwhF4J42+BEzNiwy70KsjhFkxIrj3nx0jp2WCxz2CDZ
pZcP1H8rh5elN4C5KdFUfyi67W09lJm2c+GCW0k6fcYFSEED3c7PRtslYQaeJ91s9smSR106/b4t
T6YYKB4Dmo6yuwFCtMvFwoVlfjsn7RFcbgWImTpj3teqUR8ytTgXIuzo0qd9i/mDLbiI11odqpqC
b38epejLNbRomIm1jLZHa9jq23ZQHInq82LWguW2PfDPY8Ar27D7O9aApEPoCPsJG4d8u/DrZ6sf
4i5vjk5Ip42trW8fsOTXYxwPUoY84QZeLK4AZ/4fCIKbJS7mCtBKEAoPX0uFey79Pu/vQokDEKhA
uPKNFrOJNfh+XH3Jdzp7u//n42nh7YL8WohplTg2vKTPWXUMerJ19WaT2nfOWIGjx0tNnCUDWRW4
eoJtzMaqrZHHAwtW8rMbaAgLfHsNkjt2IUA4YY+l3rw4EBBMX/3h01J9yezX2yIkZuNChHDKrB3I
6HScui3HKAhnN4Fe2nl6Lqxvt+VIHi0PSXIbgDre8CR6LB3IIgziQ87oshWoavK03SSWG45Ft7kt
SfIgAzoJ0BaaB5GGFrOeZl2BMcRz4KzW8bepsevQLAhmzlpfTb3eej19rdiiAAhJDwqctgDWYcwg
gozLuwJ68U7P0KV0nEBahuQ9Kl514j2xAJMwb69OdmtQeEYOz3cxb0VsnZjLqmbFZNZH2q/nz4Vq
nLPs8zZGJAAb6gIbJGa/gzjNct/FpUwqo3pEtFmd/KFV9X+opAhvB8YkjKXGuF4Tf2ci9506teJE
JCLQToCiELx8AN114eWwXRASDonZHfUfU/s4FYq2TtXnhdd2qWHPCMXne3dNokXf3X3KaBrFUCBQ
Z/LMPRd/ZnsxNZ0BLY3PJz/s/rulqWJ7ib6CghD3EA2QAB6KtpdVvlaTOeuPusarmizMyrWnwrPJ
9gh9a6BhhQUGEEB4XT2qa0M95v0xd6pVuompisdGYlNQxuac0ojnkKYXDqEsaU56J+6Os/s0VY90
epqB0bfXt89CtlcAIPFBWuDLQyXl8iyCrq0TpmGv5iUPk+K9Nd9N7U46U/6U4LD/T4gvPCUDgD2l
O2CvWudbveoLxVsrWQNwb0hJAObE77WgTxParZpeN9qjFu+YuWpUBISq7/O/n+mrUel+Xjr4ftU9
asHn0Vot1en2MUgeKiQ9XAO5eSQzr47BJJg6MPlpd2xxwo0xr23zW1ucpuKU9F9vi5IoboApTD7A
uOhCvkoB621jYB5F1Ry/GQH4+xXB7/XXgbkA5y4gQ4BHXKUl+zZwOpPq9rHZWu0+7hSZSMnn4Q3i
CULro8VhN8JRLKZTkWKyYMGTsAGDhorXUiqAMz16aH6TNKXqmjcxZwbOJnl/HMhf9+79P11JQPLA
U7ji1sqGujMMNjjH+VPWvsSVwt2R/HgO10JHLYIhBJqCotpW5o2114OcKjO3VrF8AbWUoth2bZVc
gAChonA8kf4W05qscFpqFwbgk01InFUTrONm7/R3u4a8HRpFcAA1gbYR+zZnioAv70fj6HoMHOq/
mKdvC9df3T6N63sNKXhAOZUXzJPYBlHb9eTHWm0CyzOGpfeApINu350GhgxE5SYyNODNE3te0ik3
iy5Z0Diw+M/DhKoLSb0XJJ4BO0at4PaCJOePdA1n3UTMitBDeDJ8PyGZFrfa0cPQla8k/nL785L9
QvNLEPBsicVR9peXD920fm3UlQ9UdffWY2RG0VhhYGhvt8XIVnEuRgidaObYc+7V/jE3y9BYwmFS
nIlEgIuyERKkqOBc94r0bhfQzMAttJvf5mczVfz+axcd1wPARgz8MPH0iV5mbDHTLUrTOebZ76Tb
Vt/08nkyt/qypapBDbKV2MAgwqVFFf2qum74bUvT2gIabaMnj+xOEmH8eMAE0LkBF+2jjCH4OItj
kWXQNfdYmCGr9p0qlSz7+effFxTKpzqbdYN6R+O1iVHGTe4n3sSPR4M5ICIcHGRxjT57ucEaFBRe
mYCRDRzIQfuQzyP6554C734wCvr9A/izOqbPgltd2CmWank7V7V+bB/ZEMXz3f7+5eeFjRrMmlEt
BXVvGnpxyFTty5JzuPj1wo3D+LhGzyd8njprzCEnTNGYJzEcYIEBeAJTeYHZcYRwpWa9s7CELce8
P/VuZKc/JqawTbIlgK4STYW4czC3wkmjWXGotbIBfJz5YevVqzZXBafSVSCagJ9pAAomusrE1tPF
zRg4OzGDKp2ONGWrdvl1t/EDIgc8sSYIp3m56FJjkdYJDKeL9aPfW0D0F6uhUWWLpetACRveMqrn
wBVeiuhZuzBUP/G4mo9JCr6P5TCad47W5qaD5ygwLZDP29BFV2TK65jFKZia9OLv0nyOMcJJ2wbN
2927dSFFcAeRFLabsib60XLeSz1K4+3t70u2Cj0JfJAxH1MkIbHJ4rFjBYgdAS/RSbOyMNEeJUqF
IyJRXricAVIeHOB5BSloc8xVI0OmHzsdM+/s6SVtPIVHJSF7QQcx74YCHxSnghYDPRR4KCZW60di
YUpkM5qbPndIuMTVvkGYr2NKje1Ur56NKTw5yG9vb6RshRjeiOFFCAlAaioYsHoEaZfG2ZUa7c2Z
PwWJKuaXCgCmEY8guFlxXpdK3dG40kDLuhxd5j1bQ/cSB4MicOLKdIlQ4MOTkZ7iFZxraHnepXma
FxBRLVETb/Uk2Yzg26wSFT+qVBBy0wBocTdbNDSdaadOVY+w9nq5hFXh2SHIzh/K1AIjZDV9uX00
Mh0HPgGBM2+MAa3n5c75FINx/NrF01XSlTMgW0JfY0rWt6VInCJgi/+VIjwxiaZhCvzi6Mdc/7TE
+W6YkjAv+7Aregj9Weu1IlK8XtaHuw2wK8bAIJPNFebs6ceE+qShEwH9WQ9e58ZYUcdaN6YqpSgV
w4cwcQ8fMyyFazXR2ZxzlHePgI/lYUCWiJDeC4FIVDit/EOX2of1/CtITDGXOp0rtCvOR3iccMaG
sFqevfmHQz+bOV3lbrdqzfu7ntHcYiGxDUPOOar44s/2sAfNjJ2N5gz6SnD/bOoe/FfhoirHy7aQ
d2xwA4uoQozpY9Od0PM34epipGQ2o6rYRAH7fVv/ru0DlnImRLAPTl+3GCU4g0Gu1x+Nongc8vtT
aRDBn1Tkb4DSF1WBjmikd1tnPnrBLl8O2nzoh93dq0D2Hw00gJHAmxXLkktqZkbL2vJ08Bs7ROhx
t5mGi4bfzttneDwh7BIQSoBaB6Q8OXER+kYa3t+VhUI7RsQgr4l0oyc2nZiNw/IcJufUZ+u52JK3
+/fn7PNiUjaNa9hTD58n5luybF3y+Q++j85uAKD4OyAitenUUIP5Rn5aOgysQ727VHjKEjVFSz7v
yeHmGF7H5Y0zkzxr5iTPT2nYxt/KUmFErj8PvAv4BwOkGpGfEzHGi15Unj/p9QlcHys0x+sgxbm9
Q9d2HhI8pN+RIUJ0Lb7DhT0ZnVEa9cnpV0QPy+CJGaGePxfsYaSKXJR0NYA+8koOhgCJL9eEIm6a
6l1zSjp4sc1z4ytO49oyoZEBLO8ofdlAu4nIcpN0c0sWpz7F2on14PTGyAOigq/zO3Vp2LkQINBA
XAJqWVGn+k4rFj1f6tO6DV6CYN33Kzc0prtvNqTgUpugYEC+QERv5LpH2wQAnhNIYNfxEiA++o8S
hOTT5Geo60yQkPXFaqT6elRBb6/9IqwBzT2c8g5upMn14ew5CnLPSUvw4Zzq9DEvAdLbt/1jp2J5
kWgVCglICiLDjDyazn/FmZRkbt1qwU0/tV21NcAZ76iiCpkEdER98MNx6KFgZT3CyBQkfn2y6FtR
Ru3D7Sso+TzoXmGnMesCqXLRiGtxuRgZpflpjqOJrYr7bRS4Y1B1BMkWOGQg5HKDKnRCeUADZaeO
1OvYscJO299egeSgMaED2RRgWflJWJcSDIcu7ty52am3t5X2yW0ewbuZ1YqoSyKFQ3sc3DsOnguE
dcSukWX+OBQnLUyb9/c0+N3cfyVQbYYANFyg3UpE4FT53LM4m/JTa+hrQj8viB5v75TE3PKEB4dL
fnBoClciRdZ5cjCI+aQ56TMbnbU22uu6C7aTHrIprNtvt+VJdOtCnrBnGanjoWGQN5B549rdRld1
Q0hsrgUgHk+lcTyFSEwz6GyZ0skrTnG99WMS2n4Ievr7V2Ghxw6xFVwQgIAu9cuq+8z2q748mT/G
cXV/UgK1Z+B+PAPQSW7VL7+elAZmPgMucernH6b5vqha52U7BExRADsIWAlczsvvG5kHeKlvFifv
FQFh0DzR7Hh7f6QSYGORN4W7hEG2lxIyzPeeWruGG4WOKh/w9cApw4WpysKyC8hN+f+KEQd81yl6
1BoHYsp8YxeRxl7RV6WiA5RpLGAAOGhAApDGFk4DTO+Vj9C9ONXBe/7aM8WFkG4VKm0I/mBM8MBe
bpWeFzm8db04WfGPONAxUQAMvokCjyFJ3kClwGEAsC9PC4jZNN2swZjFjOLkY0au0e8dP16DoJcx
tsm1OSSoJo2VHlZTpbCRsuXx1mPYGBkNlZ+RomkXJz9Vy7sVvBn1F3P++7ayyQ7I464iMAgAl4qM
ADahYHIe4VMnBfDFbtXuMV/PUNhJqRDcR85ECEiIaIntDkFT28b5aUBrsAXuQTqoACGyreKtdTwD
hTS06I2WDBm8uYaIenj2PSQ41mZ8vz+Kxi1g702ACqEKQqomK1hjNQ1erEpPV3NSh7TOQ2vKFQ6E
xCNF4gkhP0b3wYGwhWLGaNoFVHompy6fvg2FsXaWOhydKXS7YTON3tfbCiATh2Yu3nrBkwDirKOg
7qy5TYvsFOToqfpisrfKtMIZ//T4821REjUAzNtBlhVRKLcHl7cV1Vg424MDx8L76oaDqTAG0s8j
ew/uPFT3AYO4/Hw8L3HT4UxO2Wfar3pV465Ew9BPidATMToqHeJNKWyixXpdlqfORFvw2vHWSqS6
zNKgwI9yGRaA91F07qg7lkNXcy/eTA8+WIvSYdvpu2zeu96XoP1VFi96q2pckTwEF0KF98bTm4nF
bVydHL94LOdl7Y/zM8Z5boekUzz9/58FAvvLG+3hhQu+JcLWRk98BBFEr0GX9AIWP6TTvud9sHH9
nxgavYuRS6szhWpIlBxZYx1ah0dCh6G7VA3STHpXTn51YjXGzdBXNM9svHkX13s/UFiJj9SmEFHC
8+BmCAkEENcLDkJTB1OVTCPOcIlQIFkFSRcu3WZBb1OS5qvMeXeTvY2ScZms6JCEVR0ZRFUA+khI
Cr8CCV+8HDznb12nw6raS21zbE7Doh3cGjRC7kvsexu/fu0HtkMpbT0H34rifTDnMM//6pZdXrMw
n45T64d636yzPEOn1CPLtU2jnSwgfgxQamNYCh6837hooZeb2yTesxwMP4Cv5Za+GbR262PocEmt
nRn34AEN0B78g3ZDGJdlaA+vXcFJaHdJUm4Jo6Ff/XC9T07TrMqJPGpIQQ6ZKjN4dfhIHfAeeH74
6FMXR+UkuT+QBVf3dZwOAAiFs7Ft0K1KdnpydwYPAvCaBpy0iYPJBAtnTdXYN01fvVp5vtpViao9
R7YUBH68qIdk9xWBhDtrs0n8Dt83whJDs6aiWbe/2/onKX/daav5VukIYl3ugGBRlzcmS1lnTYXd
vLqrZdrkZHv785KF2Jz1BglbD7GA6FJN1KqzqiHta276oV9vtale6XmySq1VEKu61bkXeHEXEDDb
SBpy4B1IRMVEklOYs7E07vAazATE2ju92Y3aKTC/d9m+sL/eXtnVKwTeeRv3nvcFo5AsgqfMXhsb
yy2b1wIDxZHsVjijss8jdWGDxdcDekYs5bV5Gg92RprXxvo72VjFve4gfj0qeMCxoVgYIJl+eezL
CJxX6prNa2Cuf3eBwp+V/fjzr3OtOEvuVH3u9h61mtc6/7lyLUV69eqBFn67EAzYrEsG28dv/8Hm
k/Zj7L/cf7LI4MGcgjAEACYu/+zXa+2YYaqhW79mxfeuaFe9YStuxfUKeDs9fAxkt5GpF5+OwC3Q
fUdxuP78aZoQXczfGFMRGl1fPQhBUR3Nl0ghueITnBT2HFP0r79qxMacxK1G6jAvto73Bkb4e3cM
ogBUBPQEA7auhiABXBSUQ9I3rwbdlHQzKp5aYSWgK/xg90SkD9uOsEw8cDA/LZpGvEOwvGC0gN0+
N64V9u1j4r/fXohUEkAIYH5D/eHKXIHbenSttnMPA0Pwku+9bNdX4JlLw9E43RYl3JF/FoX+C87/
h3dLjDLQZdgwBgqlw+KUK2L8CPI7U8UfEji3MW+RRXpMzL/kTs/Y3Cf+gawapNUDososCGr8jwB4
sZwwDzN1RGRnHvedHZfEP8DtsNM1S/e6ahgmt0NnJv1KhGCnrCCtMLsEIlrMB09CT1/F7DlReI2y
o0AXDNxGRP5wpYQL72Rstheme4fGOWlxxDb3nzRag5Dk4f9dcRTkMQpCbGy9Q9rD00pfKMrKtyXI
DoJH3Cg6oJEMuORLi0Uakw51oMeHcojXZrcMK4uA3ggIlf1tQbL7cS5IuImF5cELtMf4kAX5i9XY
uzpNHo2p3o5x8JjOqlEWYhjxcfzn8kQfOw4SS2vm+EBiWmx0+CrvZPHJOs1jL8zyQV+55tCu48Jp
wnTuMQ8oaRrFcyDdXAw6RpUNGWbcp8vNZTprnWnq4oMTHEbtfeifp0FhP1UiuIKevTizgaF+hQER
I3uwjFPWnQL9D3QcGo5GFwOUXsiYXoqwGUVmu6bxgU71jynBBLm4shUZDTEk+jguELag5IlGeZ76
vRSCl65dCjeID4O/oEvZ2iKudUnIwJKsNaCpIdpxm1PtwdW6jdf7X+3e2d1WUJm94A83MpFIa19R
L3kDED1enmkHzZ3eKQKPgmVflxhhyZ2Ee/+sFaRXcBBg+wCGvFxrR1wk6RMzPqRoAq9KByw1Vb2N
1RSrMuXgg0lQ4kAiGr7mpSBW4PVL2RQftGTY0tl5MtLsJSjZ/TuHziR0q0DFkboR3YUqaeCL0pJG
lRM80uBLOv1CjWDlD+bm9hFJrO2FIEHZzdx2imBpaTRtZ/tV1xXvqsREoZZlI2YC6f41RHXyNbRs
zCWLplJ/apclzLyjTcstHOFwaN9ur0UlTHieaGFhrGiSsWi0kgCO4vxpGXSMoUZVDbMeCsDWmCru
kKgDZ0dDJocrHTKIl+rgjXHrNzpjUeb5Gz1+nmn5OMeqgb+yQ+LvCSJDpBegE5dSYs+a9WEKWGQH
L06OPVS4dJJ7CsgY0u2wqmBjFC0F4d1ZiWmwqIBzOo1G2Om/HQxKzoI78cT8nl5IEu5pOoBRCWaJ
RcwFAbJmh3HzOehVL7BqPcKpLChAZ2mhs8hJf2DW8KpqvXBI59Apft7WOMnxXyxHuD2aX5E0NUwW
9VVkxbuhiqhqFqNUBGJPVISBToLVuTx7m5DONiucfUq/dfaGoQSpf/2DVXD6FtQIkBwUU7jOnLsF
8SoWDWk2WyHJGflMLEZOpb4Yv27LkqgyQDgu3iMgL4FrEFTZW0B6bi4tixp7s4Sjvbn9eelunX1e
ePP0HoSCetzABJjxNrDZC/P1B6SMFEBLqYKdiRHUOCZD241Jx6IWg9LjHxXdkmobxwovQSVFUGM6
l60RxDWLFu3RqR40+3PZ4vRXt7dMdSKCDhs2jr7DyO6IorupwlTuoFFkT0QalX9uPYDEqHahVwtj
ii51uGzdqQPnBYvmyshYaGfOHDJXM3eZs8yf+tKCi+yv02Qb5DZG2YxWsALC2F7nSaqaoCpf7b8/
RVCQoCnBekXwU7x4bc0bTd/+yW7++31BMzpCmIbiKItMXNT13Kxvf17yxAGjA4JsTiR/TeM0jqlm
InrBe9oe8/ST2Z/iNLLoQ5fcWUP+58zOJPGbduYF28VitEs94M3R3uchXFSmU6rcZ9/nfz/7vgal
KFL4Z5EGaofQQPqxIkvYkrxc6VWyv71tPDIRAldsG+Cd6DbmjPLCqc+D1sftgFPPs409TSui/Vr6
eOMDzdgmQ9jnf7V3Et38s394UpH/BlAP7+rl+iqTOAmyCGmUDaHlHAv7Ty4VGhiAjAX/EXI9ggBm
DZQYVpNFGOu6nYLlC0lwgYwjC9i69wFeNh/G5WkIIpBfrvWx/QNF/wAroSyHzKtYNMvLhRRLGqQR
ws7+sKQvt09Mph4cTgmIPqrkVxjzqiWo6CRmFjXOT7tcjdvA3Lqq0uhH96aoF7zhAIwGYOsG68vl
IWXpGJs1Jr5GM0hFmteJrV32lCVrvV1rmhGO3RLO2qqzVAh6mRWCm8ULmkjGX6Wb0J9rOOm4QG77
HH8eG0XoJ/s8+qlQysZsketx2HFWuKhRjFnEEqDhtlTFvSj5PsogH0R4sOlXqjcnTgfST0qjuD/Z
3+v6PowrvzoXnxdua5rOxcgCfB7jkphN10Q5eEWxANHhLfOiM8ZMI5Eb249to7/mrLTC2xoscUUA
+eaYTcD54LsJBs60sqot7JxGeotykf8OziunPP03Gfy5ODOiORu8YskQJnagqrOHImycb7p1J6Tv
n/MAuBILQXET9uZSStW4dEQLP43qGi6b9lkvFeZZulWc0wW1KcwavKoVesROstiikYP5f6ByS1HM
BIBpc3uzJCYlwJVz8HYCroBLf7kM5nR12QNnGeXJgVh/LxNycqO/ttF9cVuQbDnnggSXHWPgGwxC
wnLofCDp1luylYE5RbeFyFQYcGBA7XjceZUhmLVhsdPFoDAh/joOSDgrO4ml6wCZNZrzAqDBxZQ1
ELWN7qYziXq9/wpY55vPCoB37ePtlajECEbYnGuaok2FRPM4l6ssddp1qfXL2nTiRaECMk8U7DsY
lwC6Dj5Nmv+WswujZSzpHDJAFhzOoCBbCvbAVu9OALv9KGqym2Ctw9gLNjFG29EpfQWh3P35xYvf
IBiGokP9ZPaxXh+Enys7KB9bWhwDZqkaEGXP24UkQeMXBNp+XOowc777vCT6gaLxv1x+NnUW2Zkd
0nQ8VKW96pxvfqKSLlVQ5EV4PQIpQJEFomizvFs6m0RNv2pXnYrIQvV5/vezk/TceUqS2CUR9dcG
Wfm/biul9PPgF0C+G5ExaCwvP2+ByaxOQKkU6eOwhIwgkgxGur4tRKr5Z0KENfRFUxvj2ENIHVnW
T+JaO4yeV+i8VAggv7yewiHfgpCSzLnTciGB9zB3uwHTugPmKUyebLvghuKY0c+G7KggxKN+UHR1
iofI+puM60RXuIOyRSBMDyACqQPUky+PY+yDqs2Yj9MuNmW2DspNprIN0iWciRBOnBToAO4yiAjq
TZKsVdMR5Z9H9MH9PTxxwl1koAqokpmyqHIB+HGMMF/+vq1NkiAHzQn/ShCenVLPegYuvo/Y0Gkj
nT5q2rM57Y3lZ1//6oY/8NLOxfGfc3YBu7RuExAcsKjUP8cECXdHhf1TbJmY9izKKU911GWjzH1I
vZ2KDpPvuOD8n++X6HU0/uyMTY0T0YtxN2vTfqbTvtb7TWpox8qd/rp9PHz7b4kTVBh56S7Xh5RF
sQuqq+yJxVFgRgyypxZEqOznbXHyG/N/2iAOTxtgWYhRY/NMbdyU2oKugsqMQwfEk/9NED/FMz0Y
+3jCQwpBbvlXTDCN6C0dv90WIfPczlRNLAl7yE03jUGQNEw2GDBQV5+QmK5V1W2pusGf4pVhUMqL
9KgsodT1JtQqtJzuwOOw7kpFzK6SILz8hmYVedUXSD6VGAT7vcn/6MacLUEwMu7cpL6vQce69FDs
h+T19jnIfz/IdzBnkDcPCUfdeAVynhgkG402nIfpaI8qKJ/0pMHt+v8kcK0+Uya3KlqHejGNNDKt
iuF9cT63/VZrVBUV6WU8kyOcBEscr8hsrKTszJUW/0XHTbc0YaU5oWkMq36u1/9t64STCVjnWkkL
gZq3d41woqvb35de97MFCcY/qIiTGZpPIzsnYezWYYkJ6kP6+7YUhQKIbXZZGTTW6Ca468egWmuT
YpM+sv9XNhLhBqhg+FA5sTuG+myeF25LsnTqQxp084b4fbtqrNQADQRl6zIrCiC0ChsExqW+Gaug
Ww3oG/8RDGm7KwfAd0AcBB6qIh8eZt19N1Jafmodj228oPN2S+2yNcWImxWmSy4wu8zeOTbJXsBf
RXZGZVs/0iXwQ9TDUCaP82IHVqtR4c3IXmrUDFH+ACcX+E8ELQ9QcEtp7CeRTZavbTYCnBsjCmWe
BtuW7wNUk5K4/94PKnIr2ZMHZgNAqoCnh0MoCB41XWMBWk0iZGC2+TitrdLcTqa3N83utRmDzW11
UYkTbtli5kB/FxBHwB5UjdM2dbU1mjxWTj4ffCXfhtR4gMEQGV4LhEWu4MHVfe/X3jKhKuPmB9sr
n8sqDvtu2jOqyr7KVob2HWREkN3FxBPxMa+T2vGGANeNFkhQuV0DRF9Jtl7tGs9FXc17Px9VA2ql
d/xMqLC+zKG2xjIIdfoxRJGZTCHplRh2mZtyJkRw69J4RlWz9mAZ9X1QPwbli5EqnkH5OpBM+mgU
BULq0shXLhDOcwdb1cQaEOyzNqK80D5MiYpPXSoIOStklTD/+mrqmz+bzgTGHxoFwYGB3aEYftFW
UTtXyRAM7+gUnZ0B8hXN0/hCtOUxDdxXl905Q/YjB8cHsaE5G+y+yF5d7hnNsgbc/HjZ2bjVgab/
r98Xn3a62OUMaxilX2pn5amSodKHAybdBU4fCACxANMSr6NNm6MCmH61u92syu2pvi/cxwl15bTT
UMJOl1UyHLGO25ZM9X1h+82prVyfoBTrj+sg36iSGVJzws0yyHwx10RMTS6+XwR6ilAEXaGO16xm
NAFPBUX7yFc4jevba5GaSUTSiNYxCgB28lKV4kofNZZYiAwgIcdo0jL+e8BEgLlatrclye4GWCHR
GgYqCbw44kXvpzFO85FGrYeO5uw3eCU2s69iEpPhEoG1BLkHEPponxcB3BarKjOZYBcbMuwwBfdo
TWO9GjSWh7ExLWFZsxUmuqzxwDvFqGKukqkG6GF54ho9o7A2l9uZJMAcFT4KpfO4/96pXmzV1wXF
toq6GYYYb1r3zZrXlsoPlp3Q+Y8X9NoGh2CTpDOLLLItWtDTHKzu+20lkKkb6tUOyM85t62oBIs/
5+NYw6XHbI6w+uw99flqalQ5d5lDbyP3BGoJJPmvQLdpqU+gaMANipM07J2XztuTdD+WpyoIwiX7
AzQ3OLf/FSdY/cZtpjlFVjAy6BvyOUZ3ur1psmNH1ybQ3JxayREjraS2/NnVKYkGo/iKmdFPTuYr
TJrs6IFgxDwN0P3h4giXk2rN6HRDS6LUXQ/1bmG7XpVhUYj4uLhn0ZxeoS258xoSVcV3o/zSJr8n
1bha2Ubx2i0fPQWgq3j3MWk1d4IEFbC5fiqT00TuZB74eHg5FSw8CB6Umtx0n61hoiRPfIemUVEj
NrSnJ9s4VX6xun3esgcACD+0OXMCCFSoLqXAU0Za0E/TyJ3BUvNI2LYjaMh8nubdbUGy/ToXJFz4
otIYnG/AEuxmC/BS2iiKG7Lbfv59Lv9suzIQH8SWg++3wSuL1zr5W9d/u+l93LD/eyj/bhdXvDMp
AbpKk44UaTS2h/nZ6RSLUJ2G8EImfcpy9BJiEWi91GhYs/esnMOkfwq0cn37QFQbJuiXNlcYrNlB
1tSvxhRv8cmZd8rcluwmnh+LYK/ApDIbcQf9cuw2ZO13AoqR3P2Tks+5FMGkuF5PGopmuciv/m4w
9msMFG+JoViHaFEKva4au8zSKPWCfTc8pcGTFj9o8VtJ/0paREUMxIflixU89MZ2bvdBnu0H1R1S
HNlH2e1M+wyPLl3G8CPiajVP64RgINfWSB5uK4b0pqJzEnYNiQJbJD8kmYfMrVliqWQffMpV7QFS
HT/7vOC25G3Q1KaHz+flT+Zs0/cGAz2MHSWKI7teBvB+OvD/GDYHbLHIEEjmAJ0hC6BXadmFdhjo
94N9+QAiPhgGzEkwoYJFg7nBADu/yyJqIqlKv7XdptEfp+z+wBjU6byhGa25vNVcUO5yZijbopYf
VdX3YT411qPpKOyObK8wxBKJVROSrveqGKspdW0WYWBI/F7cOyQGZhPRI1hbOOku2N1Er8IG0HPU
m4FGhdahQaIKy7trQpcCBLs82nNhlQUElHkXAnXfVSryJ8kWoXvOBa8AvxZI7F1afmb4Q7eQPI+e
5uqtGT/fvnPXNxt9HWAt5W0XiI6uGAtAdZzqNMmjNnsFRx1aFLLQcV+y+8GP0Fgdo+GRlkAntlgM
dJPaXVKHZJHV2p8zihGMe5K3j3an8PEku3UhRzD7WuE2TuNDTrp3Xuid/MNcnSx0svLmBx+RpDiR
aTKDfKoTWoHFyA+nkw9+yNvHIfv55wKEn18Ooze6HQT4bA0Q1dRvbn9fctwXCxCudKFNnr5U+H5R
fZucxzFfddMjc17vl4KJbGjnB921DWf+UmUpwwQMdAjVETyiaj9YD02yT6v9bSGyrULsCTuL/8GH
FNyIqjFiI6BeFTm/6+CLbb7d/jz/jZeJeR6///t54SR6cBuWk+FWUZUNq7Jd5f3aj5fVbSHSNfAh
sny0N9D1+uVGeZ620MpmVeT1jw0Jwq5TYd2ly0AHPybpcBIEsdG+9ChFmtYsI6+Zp31Ks+G7TVn/
Zo91sL5/MaAE5ePSMXXjqnk5r2rHYTStojJ9Qg327qwjUExnX+eafeaC5O6SuU6Kr3fOY0Or0MJc
2mZUdDnIdgvIRUA80T0IhgLheqRGRsq8wnlgNnVYuQ99cFow//jufQJeBDsEm8v5cYVDd7Q59ry8
LSNbP1ZFpKJzlujUxecFN0fDc661GT4f42pU0R9YKABSkElDNyf4DsWCitug97LGMK6o8ANtNZWG
uwJgwbz/ILiNxSQdP+BihEfP0VnuWGwpI2hbmFIrNAa6GjXVbGV+nsIlvxDD9/JMqWL4tUNsQUxa
fambaWUiC1kMb6ZzmADxqDcTS7e3D1+iYcg+8fQ8YncMjxHC3rot+KAg8OCBpSqcrPVcHrRcYX5V
MoTNy3WEWE4LGYPxhTZ/Jdayvpellb+EPBkErBioCYMr6ICvoZchG5ckMqvnZTlpRb+jfbkH6v4P
bsu5IOHeeznzNRROUTlcUYyxKCaVNy3ZLQz0RFsBCP/B9WwJ92XwsgpdtrN28M3vurftrAdbBa2T
igArPuqevE9GZPSY3WFCxDtoBzN4tf+Hs+vajRuJsl9EgDm8FlNHdSvLeiFsWSaLLMaqYvr6PfRi
dyS6oYY9GHvggdy3K918z8nB127/yIq/pHdZTsSCWvl/IauNYq3mgWECQkx7IAU7dFfZFy68FuAI
AJoQwwkL287KJHqJohuyTtOzrT54euuPqesb8qeZHzjXfL0CeuQ/uI2fRK4Ucg2Ah6JqEuVUFM+d
dfSSkGdxdQ256ULb6BIeLIOaaCUBVMXqDgCYLJPanKVnrdtQ+jPz4rSqQ82U8OcfbfFStopfVA/t
9Pa1NrigqyEXniSMDpzwdcdogW4ybgxNepa2X34br2Xyrn38Sr3Nuiy91itSjDlyn+oZadj26wUs
R75SoJ8WsNz8DwqUW2rheSBhOGNMjwV2HSv0Wc2IbMLE/1rSxbUA6QxWc8mqrwcY4MUUOUM5+IQQ
3j6648C3WvUPRUFchA9SVurZcGplZB2kuF1kFD5rrngxF1cBPfM73gX63sppNUZXk9aAIZXuTR1j
2gRfb9IlRYMwcaETXYLqdVVtGro6MwvMLWiyvGVlveGqfYtSZPy1mEur+ChmpQhSh/MBjKuIqiv9
vqfmvadU/yICcGCwk3BcnTVHcOJYvJOVoOe03k/dZrzy8cs+r+8tYFyBvQ8fDEmalV7h0sjr2rCy
c+VgOlPRgy73gsrhfsoNXzOuGOSL+/WftPXgWt8i8Zi2DrqezTLSJTuhL/YaGM4lGUjW6wDYgJsM
/q3PLzEduFYDMxj1E7F7z9Ur7/zyp2O3YGTQqrbu33HTxuDaiNb2yQ54f1SuEQpcurgLa9H/ff7K
eOmjqBBuoW/fFHfq3MZD7ZJsvka2e03Kcis+aKsqtdzWVLEKq35A98qz7VxxVi5dK3BeLJSowLpF
a/VnAVSlPZim8TAcvYn7rtxbQIoV6rjNPSXM0MpyRd6lYwGkj4XcDdJncJM+yxuApWs4CV4JfDVy
IxFBfv3QL63HAigHOtwXOsj1M1FLlZm0XbAyxM7uj64WGAAw8AL682s5F9cB7j74+4s5WaPDWHJm
ptRb1LRokpKRDRhEMZ/+QYa1wN2iZA23dfkOHw5fASRRN7bYq+ZQ9C6h0r6yWRcXAVIPICCh68Nb
A/7XXl9i2ntEsxJQP1077HPzig1cXsFaayEnsUwnLQHEuiVmRregM7kjtFanBPmAVi/zVg5ZMGfX
YtTLkuDmYRgVXvG6eyXlIJ10xZSePc03nJL0pECdYbT/aUH/idE/n4k5NaasKKII5pRB3s1BizSt
l6g+B7HI18e/PL0/9g78r4hWMET2R8NJA/gqsA8JrEgnwthYQ2RqByCn2BKBvp90Vwz9hRYN+BEf
5K30cZ3Uk2At5E2pTir0YxhdZJ+Kigh/ak4JBWvK/Nc1ws8iV9pHtVtwTjg8PRvMb1igNFcu+CX1
CT7mBZID3uofRkADFJqh1QO20DsqedQ3le+qw5VzuvSKPgpZWYJeneycAWriPLcPPRqDlH8ARMA2
mRh9BmsYYO/XShrIreNQOIgou/q1du4mc/P1Tbv4djxgDy+drgvs6OdLnegKnydbZOchSW8Bcr4H
Ys5tX/GjGK418F+8ZSgwI/2Jxlr0ya12CzCtLWBa0W8gG4WTVCS7tE0iQynOszUiYUIj1sy+pQq4
53+PK4cMzQfZK2tq69QCwyQGxhQvctX9BIzhrzfykvX5KGD1hDLToui+xuL6YZ/X3xSzwmSpHRQq
XLZrhBSXrt1Cs7AQKqMXe63w5Ng4zZA4uBRiMxdb54r/dOlOYKAUiO46KNn/aNgC8LI2lBkUXZV1
Z9Rzo2mcj4o+3KaG8/cVKQvhJLwpVAkXgNXP16+dJzlq0KqYkJ54JFMqftVGMV9rArukTwHZhmgM
+Yw/0++Wlo6AF4UH3Zm2L40iGq2DxzKSAnAts4bAqu+ldc2/Wk58rcQ/Cl3dCF2bG4WpWnYWCGZF
laHB7VubJUAJiyv6XmbXkp2Xjg1JrmWZC8XgmoRj8Lp51Ck6hniWHjKFcQLeIOBpgOdlmv6+FLqM
LP6fLG+VFvZUZ5ZGj6lFZTACV7Zo4LtiHy6mOTzgoSONDkocVBM/Xw1LU8ZE53N2HlV738zNfVK6
JwrGRJ6kN4PTPSS89d1BO1Wt5yt5G379ni/ZjwX1Fy4Mnhha1j6LVzH8m6hFgjFgJ7uZau+la7oA
/Oj/YqeAX7qA51qorKyVInXdMUXLJ05trgKbv47i3Wmu5SUvLAb3G0CtaChDGX5tRepEq8qyZmjy
m/X7wVK2Mx9iVOyv3IoLNxBibKC8w+kDkOrqyHBgk+wG7JmmPtHRQQ179CleXK29/fXhLIzWKB2A
RXMp938+nL7JBloLgDfoXb5NeyMWmgXyOPtKYv+CnoXrjb4CZ+HEwkjVZzGlZjaCGxmmgtxNmsXX
yvEXt+u/j1+DFY6sLK2qRwBmAYSm4XEBHH41iab+5z/s1gc5q4RhksBxZiUAO1gBRy7xiIL0l5df
y+dcerGAnAF4K6bx0YCxBirrEgNEIFkKSI36KZfPnsKiJDcIryJmNkFuzaRXOqIV9zqiga+XeHEr
P4heuTEiVyw1HXFSHBRT2aij0+RMDSMox2thzQVTghGYpfsDg8J/djRO/TgrbT8gc228cMzZsU7Z
qGCnbO6Zwn1DlFsx/MOzwkjQwlkA/HnUsz5fQynsQbdNUBY0hhlm80+Vn/qJ+m3bXdF5F3bxN6fg
QuQESo/1+516XZgqbeHOFj2h7t7SknCWdFNP1+p+FxTSolTB/wzsQg3znJ+XZKYmZt5rJDfKiYfA
ydhINOx4rXVlQZeu5Cc5Kxs8NvlkWImenRnQq7S5OtqSH0aVx7S9U6h+ajQ3Qu18w4surtoy/vpW
Xrgrn6Sv9IfI26SS0sjOqTCIKWq/LDIMZu6L+dlLUPdQgW81330t84LX8VHmui8t51qJdi64Oo7N
kTe4Sd0cMZz16swinsv6xhb3Xwu8oCQBfAjuUTR4LYBhq0UOVd6KqsFgPkZ3g6LhAf9LOuilWPRR
wnpJCcxARisP22i+DPRoGUemvn69iIu7hs4GNMG5GIJZA7pOhdEMyPigplKdWBtMWZhqgVc8tEM8
XLOSF+/+B1nLhn7I7TSDB0RSQ0WRsN2zPbAYzPGK77S8npXniaIDMqsAl4JXsa4QjTrqD5ln4R0P
ey2PWHFUm415cv6lFPVJ0Ert9maXJmgYQaSQ90SVkkzqOfduKTskZk56k4alI33Xyv08efr6xC5e
uw9rND7voiK11EyWUqvh3c6N35Q/vv78a3u4OiVGjRq4akvgTUNH33S2zyu/f/eU7ddyLq7j9wVH
XhRVtZVxbjE8jTJliduQ5MpmdHu6KdV2JF9LuXS/EWSZiH4wfIGb/Hm3BrVyG2fsUQH3+vFgGEnu
N3YmYtfOMGDtFizM+9mLvKGof30t+dJth+kCizZKF4CKW6mHjps6b5dg0lNO8zj8SDLnBxz4fxCC
RAkqCQgY8Nvn5XGNo/g6IgOo8h/CU8Az+Tim/1CgdIDBuwyBLfS+f7R5VKOwOdh3z0nOyWg15FpY
f+nKwcAvKJzgofjDf6pchytoaczONXHGPfX2Zhvk9fPfO7ULi6yOsVg0d8CV+bxXkrZ1q+cV6gr6
U94BZ1z+y137T8AaQxb6zRxAH4xMiP2TOmFa+kYBMCcQ0PujFXx98JdeDwpvy6wcVgT4mdViCsY9
KVIE9spOCV33yuO8dHkxtY/xGxTf/qy8sRo0ipV0lVOrab+mBvNd3lzuytLQr+zZJc/rg6B10Q1o
jYZIa7QOcE79md/2pfBN0Cgy6+9bTkF7AOorDNyiU2T9HMWkJnY/wfi4aV2QFEhX+2zWqtuvj+WS
uvkgZW2xS4t5sszx6B2XfdON/qYwWVS3/aliZWzxPkB16IqvdemowHKHLCkmWBGvrexBq4u2m2yY
IkfEJajDUt03zCubd+mUMMCG5KWBwswfZDeDIqiFlFF6HqqJaOpNqcGJczixzStpsUuCUMhAaQbl
OQA3rRZjuxXi+AaCHK3dttTe1tP0bvd2OILu9srVu/CE4CksaRZcCtCSrnRn6tl9ykqMZ9aa7qdY
z99D1S5F3v8ELIv94O94GMewehXz5IOl+ukYAAXi77UAJAA2zkT7/ELZ+FnC3KSJUqcmJkzziihq
RX5+fZ0vHAdaFNBHCDAwDfOyqxWk1iyE26NvXpnKd4RNvoOkhirbCP//ysu5lCRHMyeMmIHbjPr1
Sj2X4LSViY0qZtInB7er360WtPWWGY5ttWtzeQTZ8c5rzFDU/TVK0mvC12rIrbK+LpOOnm3gexjD
rWWWAa++O4okg7oXgCqqrG9Z+vcWCUtGQnsZ41tywZ+PjyEH46UMSeCWpqSe4lHN/a8P8IJyAMsB
7geKANjX9Xvi1eCN3rKuybH8ju+dOYmYd42I7qIUzJ+gYQZQAH8ks1GYHKmK5DVYIYzTxM2d1mrx
yP6hvQGvHz4VqsOAL14/WPSH2LViA1rScDY8Depr9vuCGwJrh/br33mvP2Khsu0bjouJqgyYGa02
TvqNXvpK2sWl5Vw5mIuykKxeYDKRnPx9IT/oBqNsucoro0CEXPsT6Jxzs4LM2ffAC9A54dfX4OL9
/s15iYyrviDYfL5ptUi6NvfaAhmqlChN42fgYsx6DWppIDqtiSdPAqTM1rWI7DfDySokW1o2l8QK
SPDw22fJyIY6GdcxEokeN2dv6jojGbfERrWa1B8TICgBltQOmiZBrKGK2U/MGlV54IgGrCm7jWuX
bmDJSY+n2XYeRebkd0amGH43Vm3U1u57Oyf5ztGlCBv4sFee6KWrvfSZL420ULVrtyEFWWSX1A2m
3QoaFcP4o9RkVCTq9ysHtBzAH9v0n5y14zDlspMyxwG5BhvIUGh73tKDgwC2PvGm3yAje+gAyDPW
dtBOScTT7uBaTfT117hkEtHFhaT8ApaIEb/Ph2VXbdoDa6oEZoCIh0zZZP9QjgRNzX8S9M8SnLGR
s3QggdWEq3t5jU7+0nnBCYJL6eIfBEafP9/oWoPhzZVnWc67jj24gF5I9bd/2CZEECb62oFTscZ9
azS9KA03Kc9Wr5NWCdi1TpsLbqQLgrn/F7Cyu7Q1jawpIAC9MJFkMhymYfAd5nrEGpV328x2lWeP
V3TS70bW9SWEN4QZFzCuoFy4cidGtEC3bu6xc9KBbc5yiczfErcBHuu7RSvCOIgR9l5/sm0GRKGf
FP1GX2/spdP7+AVW90+yvrKsxMHMZHNIOi8sjTRyryHjXBjW1ZA/wZDewmoKjOLlW3zQvWi9dEH3
gGm62tQDM5OxkzZbANTtHO+t7JU4YYCo99KgSIYAqm036/3zwL3QKsS3WqbvX6/5ko/luku39jL1
Cj35+dsIQ8lkWVQlposwmK6z3AmgrrUQoH+SZKlR/90bh8X5TMO46IAPqx9VlfGKye4eCWHaPDK6
+av1/O/n2+hwXKiV4AusXiCnZqJT2nf3uZ3tMgcouFqJzp2aKC1/+lrU6rosouD9Ooa6RAuYb1hZ
NWlrrMjUcbhnxtvMt7U5+dlf84jDWmKGBmTyqO0CUmu1HAxPFBgCycd7zPyhXN4F+vPXi1jp3GUR
cGkMOBZo2URdeWUg0wSJD5vK4R59gTw7Zsrffz6m+5baJKYiTTARfz5vbF07uWph3YuIew1qAdfc
ptUFXhZgLyxTGC/BmMkfU0BzCXYe3cmse694tfJ7WkaGGtV/l5D4LQQhLryXpfPjD8skrWRC+Ism
Zn5nGGMgeBlm1/rcLpwE0k//yVjZpl44ArcNMijVAzo8tcY1eJaVXv/fVaBW4KDDDUtZ96+YtZQl
1SChyYLSuMHQZGTr75kDDp2wUPu/3zM4ltDkKqaSQb650nOq7IFKiOL4vTurm0IN0F2iiDS+cn3R
moAb9MFsLKuC4kJ5bsFYcPFGPt+wtpNzMiS2cU9750lvDcFDJ9GBF+FZRwEmN0RSNIkA74fO7QT5
sRQJ8twBn44cjsjYux3xRnXS/dyz23i0SnZohfjBXeeHWjgJgVfkduGkFdlOZr0AeE7anMxZNwVR
WI0WjEbRyl2Dimdst14ejWVrbNuicijxPFBn5J3SgLOaArjEA6mm19njHagbxjtd0BCDBpmvK2nU
z3rEzSzSyoEIZ4s/uW6ItjbSOIYvDBl1tR6Wqm9Y564FoF4aZfyhBved55XPzGh/zjRgLBwbhukX
D5znuzQJAZkBakHTV7Ks8bvJ+Glr3SF11C2m8kiPmUW9d165le8sJn8oeePrbkVaKwOFaR5Jc4jt
OlIH3U9qzfe4u9OzJ0fdZ6ru905DJEjUU09719HxoroH6QLAyLjRtSi358BBi65JEz+rvxfw+Sfk
ITuTb/qm9gvre+8mfqGpQQOAZFlnd8iObTz8XXfD5pdCxpoSpepbod4YfMddLdJrIFh5Jil0LVYU
gGZNBgbdVb82cmKLOmzVlgj3DgC1km2BVgn+tONM7zqNHzv1e92ZGDyKBP5jAUp/0IG0CJr4pAtn
wIpr2AcDMO8q/8Ua7UyVYT9rBzm9eU1qARO8IGCS2NisiCzrILznfr7pK7AUt0AlkftqBlnkSVG3
ndwNxtbujnXe3HrOELWGeazLFsSS72r75MxHQNQV+bblPRkxEu5WKYa3y+3c9SHAPX3aJ3EGrHuF
yU3lwclXbAKBBle/8fQuHbe6RlHgAc6OeZ7teLApJZMRq5QflXorTLm1algJM1LRx9fXL1WuNXBx
y43FxHmgPZJlkkjltp4fFe1eqIi5Op0k88/GKH1QAuy1eT5QWiztmlhzmYa6vGHiRw74Qd4bvpp1
G4P2v/rmnKWhkr6YxmnOaaBnQFzUgow7YVvV9yaQs0gzgC46R+cx4/u62k5tTtjkRD3fleMm0w3f
rX6y4m5i9c0grKg0fV44ZKirqB/ui2EzWm2Q5M/4ZqQytECT33RQdaZdEfR871rfSjae5Yj5gpJ6
aDuusjJKbAU4XV7yriw/qgDZSus4qbSDTWOt3yWiJK0xklbblRIRr8qeTfM7IsObtlKprzR4Tjvd
Rr75wWM7I6d+Xe1L/eyVKrF5H2JKM+RzWAJvlZmgBT339UPvOMFgu5HIVQJanCDva9LrOzpzAF+1
xNJD1j/n3tOsvnpK4Tvqj0o55eldWwu/a0C7535vlBFNIRtrDnUFjXE7ZmrEkCHYMYS0fBdAyFzv
Ait/yqF35OBj+nCS55FuZRu6wyvGm7h5HM07J91O+c6wI4OL7TS/suFB145ldTOrI2oBRTAUHemE
ESTOrzyz9hYNvCTblbnm99OLTLZme2Ooe8tW0AoqZkIb+a1ggEkvbxtHHqm5QGq+ZFNDZjcYlR1r
K8KNJy5zf5YzGZs0HmVLeDeGQ6XshChHYibypPRpPNPXht3k+Omm8JX6wWiBBPrStoE1YLbiuCDv
aFrE6r1ugsPRvEunwyx2zA3KfJNa20E+aokVzE1GVKeJnJEFFQZwAbdMvAK9fVMVqfwNLTBB6dzZ
9l5jCjHrnjhQY3b/mvAHRfk+FemeeSEdA8z7BM5cR8hbEzc3bALTct8BN9+td1QK3xLpS+bQF/B3
U62AItxW9cnDTIaWdcDWfWwAUW+hW7ZrU9+uy2DoQgPk1fSY5ftaHAx3n1h7Xh1FtzXYxlB2Iwjb
2tojRRlzcd+kgd1tqmxHrX2SBT2wTPTigNS54FGZb9GF1BXRPJ0a4I91D3226d245Ru12I3D1jUC
C9U1BxTWyOYrd4p8Y6NKXDVqjCjxMIZ4Z89tkPWhMW8V5+Dwg6o/5sZtL7dCvWGWR/Jmr8jYowXB
aKZq70oTbF9P4LEh0oAXEKsYnVdTn3obnDIQf+HQbkxcijx7tNKj5g5PafM0sWc5Z7HNYbroqVRC
qhw1802bu2+5kW/UBMRlTbU3FJihs6v0vtZMNTEy2BYTCQaTdM7Z8mI63TnZHSIlMqpRBQtliW+e
ebIm2wea+ewBFyerg8Tw2x4D1/UGN1yyyZ+sCBMUgbRvhyLuaNwpi3GOrGwj3fs623ng/LGKuBE7
WoRI1/mTspkBJW9L05cC91Z8n/OTJ8MmvfHormkejOmng0fdPJbpFg3l2rQd1NdyFm9iMo9m7xyK
0iNIJ2r1TJQcfn4WCx2uk0Njt3jyoMwN7322I1ccRu+dlTqhtCNzA+aUG6/fW+gUVucAw/aTEeks
iVTJzj3PH4ZqPmJoiujcICUgm5zWigDQE2laDK+clOXOrrYKfe30PYf37w34Xg+l2/itfp+o3Gew
XOYMuBrx2ItvLlToNJ4ma8vZfq7fYCs65zGvd0Z7rKdzZZ9KM4U3spXZBg2ReGqctGJvdoyk5Ua3
zmjPNdXZN8qjhndNBZqoy3vTCzI4blQ+KcoeLdbtuFXdB8t8LNHGy6aHIX/xis0MZuEyuW3rIeK6
C8uydYubke/Q/sDyVxQjdeWZCszOnQaKTndB1NQjXfJLJN/r1iEGPHeQPaddSTrPDYVek2wBsgIh
fGp+6/tbmm3sCZpeu2/ETZo4oeIMm9zMhF+p6q5n1tYeDqoCqLD5tkQlbxSvU9IHhVfvHb1fMDbH
NEzso9XfJP1M9BE25bs3QWPhfvDsnatdMAPoHDxLSY44KOmjvn5Sx4fcCFrnNq3vzOYXfDhSq0fP
eGaZ6rcDuIUA0Vsmd4y/ZF3I5XZBDkWTu56cZzGSTn92+8Z3MI0qehGCLK7yq6I+pMMrq7dWzwDi
LUgzYUa6CA3MtKj6fLBo+S6m3k8cEYxZT6yU+0r7KvPUV4Zyp3XG3hzcUIe+430aGMK6yYdN1TyA
qY8q55mrpB+4P86RqCM6x/rADEKtIC1/mXKGlhpOZo+2L+FGsss7Muovltwb9paVN2Z9bzRZqHYP
lTVu62Y+jiBW1lmzzZ3H2jylY9i5T7Jhfl88TpLdzV4Bt2Kv2TSgRU6q2Qpc/SbzYAAGwhIn1uou
rIUXzhUesmR+5sYo45GKvs5e7M55kLaocPSnRAhSKiJoQWmmTemmKwvogD5yZ343ZyDEVOwggyKt
JhY4ZVg4ga7e5aAIMiZJzOZ1ULe1fhjRdGgD3dI78swKeUPRGoNt2KZjHtrmuFHHmvq2V/ko+54w
iHXnVDyiwixIU7U0MIcy1ISF9AfFduE6Nl3MJy/s0yrMNaBLoKEb/Xlg3yT5vC+yO44vb7A5AJH4
M3RiPnqbhFtHoxBHh4MmyXrIittOOUnv0TIZrKNFivHRaEaiKjcDrIarkTkH7kLebyzgSNBH5DMC
2/1Rdd/N8kTL85wcWuWtgw9kWztMufvpjAZB4cYd8nFeUx1KLLIHOr9TbSrtbFUj4UrrazzdIfo5
KMquF9/VHnNF1qtm/0zVs6CRPaElD3MYZd37A25iljSBmW8s49GxXyZDHmdP+lZShyOowEbvMZc/
abYVI7wzIxynTW9tdCWeZayoQ2xm7x2dNzp/rTOoBvwNilcLinokzZ/sIqY0VDXXd6a95bQRUiQ3
EyxmFQzcxQOp/WSOO9Px6/HYyB85Bl4zFozevsDUc4WxqOF+mF8Ge2+58BIzHzD1UYarYIQS1h92
BT/fiFDRUbwvo0FuKZx+u0H08dw5Wqxjdbaa3dtOQdpC9fW5hV/nl6iFJubWEoPfs5/N2G/RFBKo
1nuhPxf1faFF1eTCTu9SL6yqecPhSYrMvZmanc1gh9IzQKqieT5VrkImJDRGNQ2UxAUKP/Npo6Cn
mBKD1+Dynl5Hd4OvFwy1A26euGRV0HhamI8ySpDTaxN4ijZiQ2rrIbIKgY5fCeKOyXkboYksuUuS
Y1sfbPyb3PRMR+AgCZKo6Lb9xfvnVj95sI2eAnVSuQLUg2mY4cUoYxuL5ucw5r5rv9C+JWb3qpeg
sgXNSp/OJ5AnH426733PeUB4dbSTBA6NgS+jhJ7W3FJq3I10Z2r3owo2XzCpCfWZU/A9wfPPSS7O
dgGvULMDs+32bVXeVwB5h3+IaWyqxGZ36NUfDO4zKy3S6iox6OR7aHoBnkGgN8g2pVP2Vsk5LvhT
Pe6lxQ4cLPXaOPgim/3Mm8E2UBIUz9HEghXMBOzVxNNxw1r8sQL71BAz0Z6tvHyeZqAaC8SeCQLM
bk62E6u2o2DELHS/bN+cEXFuSxhAaVurDKzMBeeLy25H9VTCTci8G0bvait768oK1MUC2Jb87Ez4
gaKJpwmjgM030VN0HYOFDY5MYyp3AsTAVdE/cKHjXWuYDodD1KMLmerKN7utjXi2a92vrQQxx/hW
ZT+oNoWz24RWPYeNxmBJdcKluTe6yZ8bG6Fst1eoDEz8othMvXcDtMHEsBpE0P6EDMauztySSHvc
jFP1yl1sR+oq32a4o2rbHCav3FcSZNUNHA46+EWLSXUAWFOEsDKzgIbwksl23yrVgVr3BuUVHPvq
pinS99GqN8JyvolmcUXNKHF+2Fod9WLy9Wzc6+k7SJdJz8wHs8CUonCI1G2SJpYWqWBjDXMlqTD5
C7TcBgET0zPpFwq8k7QUD2XWhjXiT5BYbEAvFGcAOmbFbc1xkZDDAGop3qbcpHR8Krzqxpa1HjQa
Zj7MSnw3WhpSPitHwcqtUrc+LTXiODmm/sBFWn6z+KPbstC2n5exIgk0nny+r0GvVjqw6FUFOkM1
JW6tOL+tqQQ/R9IkcTkgQsPU9F3Z1K/oCDB8r9aCBZqvce8T/pqwkzPU4Tw+tYVyg3Wd8nb0606k
ftpqia83ajeTrBLVz7GsAAWVpy17NgZMwsZT1WpnTP4hZpgc55gOvYiaUk1/DQbSTdwQLwkfJ+RZ
moSjm10oWxu0SwT0iGCaT7tlW5LOCaa+73ECTcIYrFPyJuEdkLGeC/cgOqmbB7M3FL8stYfMQWwG
psvxG0PPbsCcvI0dC2glQSGEuWtAEvYsq0IPrXKMUQXzzdGO7a4+GJW+tcH90eXKbTuZ21zRvLCx
wD2vtLa30TJXBoNrEMHBCs0ROcPAzq7qF7b0W1X6yN48F3YCHZhl+1wbJtJpxqaxah5o3LwtvQmZ
EA0TrWApO3Z0Crui36lojlWV/rbo6KsG/0qo8oVhCvNIm/7kcNz39BVkFY+llgat2fle/70HbQWS
cqB3UJqlKOM8D1rzNmfdS60+Mb2LOoov1J6AIEiGCk+HPetMIzhWMrZHwRFhuJsqAQtbQWZ1N3gG
kVhGPXzzWpcUWhG6/I51d0JvEbyg/08OoV3jlJFcKl0irDyY2uOASMVTDgwBiVpKf86f1er7zHV/
Hg1iJAzXfpege1BmN55AOo2LfTGy9zFr/byoopw7aJNRickd30SPAsZoby0Mz/tsYgdmgYE5SZAu
wRA1de/VDC6fCjWVuSSx9N3QPEzlIWPm3gWBMdaICY/ikM5v3rAfKQJLoA08uwaGsL0ipHA4oY8f
hqztfBRwHxB3+Im1LdlLqkhc6tgAz8g0fs9k4rfJo2P+7IofA7X8qd/q+cmxdph2tof9gqBmwvVO
xp1i2WGJuhRH7ZP0CUL8QedDIPSpO7Vl+ezV088KDBYkrbZGk2+R/43SeYiU2Q4ZezOaN6+IKvYm
h73axa6JdMY07bVKRUSS0NhSxycFdyebTCN2kIIahmHXp3mMJPLWTuvXDrNujvoknPvUbGB3EShn
W6m85ahLU6W4SZSKbW2tAmJ/CW8RpqPQ4AjjPcFZBwEF74j9Pxyd127czBKEn2gA5nDLtFGrbMm6
ISz71zCHYebTn2/PhQHDsOVdcqZDVXX1GqfSSmYaJPe0+uVFy9M5tg2QzLk89lWkanBgEaezCPvS
+tmk+Lq/B2bSkrz4b9Kjnp/SNo/dJulhYrYrBI3x1kCayYxGVfVRM6qgYoG2CTzlbFrQyMuqP9j8
Tg5FnNPaLMyP1IMeNEMZ8hO3lLbFIZX0RB8CfdaEgn+r0rfZb5MdrGHo2IzU/FhjdjZhldP//HEN
d19/c/TxtmdusBt5AscS+DXIbskB+NjqT9l/l/Wn3+9xlq6JbP/Voxer6mgVp9T8tdSHXX/s2/Nq
/lXgtcP01KS3LAc/+arSN83/cEYnWfYR32Av3Mo9WZyJd2K3gQJfZW1FYso0wKUs6cbflnbNJyDm
7seqq0PNboasoT8daA/8IhhYVsyt7ufTWidZOmEAhn+Dc1nkw27NiSSvzsKkb7kK51SnFUF4TcR2
qMxY2042XaGoDsXwqvdEv8I+G+VA33yV08/Eis7OmT5Xb73NMzurmLg67+wLkoAFdpnyV+tT2ahY
b9ONKsQ9OHX+ug5uhP3ZceIajn7+MaupuJWT8T6gx053xFYSV82tPLiD86w880Khmh26ip3XTavf
5nY/9at+VR17Uhs79mlw2ok+Ic3sOVLz2NbH0myfU5F+p6pwweu2w57RmKVu5LNfFDwrmEr54XeO
CHSv10JlNg/CNYFwtqqS52KrRyKMzlFwFjYzQKKdTCHjwiofM84mm9mXZ8YPHrumvVRW9b6q5m3x
8jMqNhzr5Vub5yQBybjZNjq/jN0HZp9M65qbHPhortYdUqExloGdWG3Rhj41uAlCaeLacRe9yDxu
9fk/sWxfutZFKYBzqgGH7bv7WWZcIs0Pleyf3WI81Z4VTX3zveXur/2+qlOl73f8exb7cSuNRPi8
NeGe7CF7bQsNYwXDvNRdlzhF30Ru1z+IzPB+wFyfNW7+5Pcvei+8r9azq8AYBQWsaT7pK7CKa0tY
hblg3AWXP6FnB4YH23erzdnBO8a7j8jMGS7s8eABV/1Ds+rYKjS2wWZJ/3kZcNrHJrBlFGgMdad5
WvWegvE8omEFUNwUhpG+OLcbvVbdhm5H1rLftPGh3v+NThPsrn1VvhYMA46JTid+l44xR8NWW4E7
2XrIaPj7WvbxJkF/SEfL7HF3m0C25lM9Ijip5M12V+vaLqUdOlkW+XTOo6j+FRpnfJuTTNa/ly07
WE12KsbpjYVYoVvfzHJ9AhF6YLNCYBBbslqdZDO8WWJ/Hq31e2fIO3BbF2YhN0ILcsQjtKsiDd2U
tTWN1CY7aoy0TiolqXNwl6Rw0v9I4SW2qJdIDaI4LMjOmlzjF65m7Y/XUmnPa2xPZlxN2neeTn9F
OSe7OZaHfpF90hl2fUEVt4Vmv7tXT3rsWOtKK3HnkleXZcfCASH1uwT4+cGfNTvMd3OiWfWvKt0c
AkPnR54Sf1DF1XFvsuFlmt/Q+7+brTrbXBsH31bA167wkp7TbFjdqXI/5PQ9gfOG+w6PN1XHokFG
1jK1fEGhd5dtuNVzXeXu3xLap8EuVctZspHr648wtKTczMgyehZu4HA7fFn5nwGtSd7r4eTRJw51
0jI8I8jVrcoip743ZUQnAI7MruqIXPC+VOMQtNX4Lv3+PZsBBEp5WtppJnQz920X/QSBta4PvTvQ
xO3ObXL9j3E6jorbvNhRNzO97QZFS/Fr/NqXj8Wpg1x7MkHmK2bj5n4+eP73Vk/QD9tpNNGoMRZt
houeP7AqOegllO20HMFon2ZWQ0tlz7HI3BD299iVfGgghzLQSN1tVgeu2R2NspsP5ZZXKNu8Z8PP
o9VUN6056wjj0g8WPVI59WAmMtQn/7rtVtwBEWDeBo+EzZlvxrRrgTYzbtR5scVgW3q/ANa8/iDH
eG9czQ40v3vG4fVDKKoqb/9Pz5w3vbJf1haszNfwyOWxDaEvoSaXJd66JpbGP39QYaf1oM3/apfq
WYYm8O+aeqFhl9wbIk+hByNd70gOsFt6jK069LmnwnSc/+096HHZi2upfbGgIKj67WBs1sE3h8BO
14NStwK0nR3tk/7oNSTP9BFNIEXwxQW5bLc1nkxSknGt74Qd4IWbL4Fwv/vtljdF2KAW02sRSPr8
AUfqoPCNv2uvXVb1eA+LTdFWJDTYx1n8k/dy2VhhOHtf/eAWEZN4Wdo4B9yGYFXPq/iXGs+pqd1Q
fTx2o7rN086tfceaMS6bKfbsN7/vwpS3VYHOWDEGxJTVRAc9MkgZVvqNk79XfA7pYdAfVPGNo26o
g9iM48kfblVxqdQvu6mAr7rE7BdE+XTV1raHowvSr6OuGtdks7pD5u2HcZ8eSDhmIFCJwNKTFXpq
696iaq99k2a30qKln4MlezDu2ag6b+5vUMKVS1Co28jq5FydS/nbHT+H5a+3cLCBsRd7s2i7oFoo
WlY62d1NhlFLLPUXAO5gpfrTnUbOKZR3w+YCugCV7lev5Xsi2eoWeLuhh117af0pqC2oGhpuY6M3
6tgtVznxRmRpYDvbWvTxRAJI8/FqOW+wee2+B7tf8VozPBl/TDM7UTH/VyxuYi0rJSINk4i2GpfI
YWVhXCmkCSCZypMnt/aHU+vCzDiStzjsxCOaxZJDYZWwo67iq2xlLLxsC0vcH/40favMON1soA3d
nl3nYINf78GwwRooL4fyZVWzBtLpFg9rYbFwVikHHHTUvJtq7mxBmRPzQ0+Z25uuNU5sOgJAtarK
o8CT8hPRu7cAELsuJZGRZ7Gxq4g59gcXNMBain/tRAZhfC0t5ZUe7Ut0AITZeJlhvgDb/5ST/yA7
N0yb6nnpCp70LZd7pDcmn7g77PsUcRo/lvmrzb/9BqeOnlMyP2Xpn3qCAPsYObzFHdZFRWEqprxd
46WV4lx07n9mOb9MuwXLf97ka5kSSZj35f9NIzjeMMunV4T3Z7EDuMvlXGsOAHSeHQzYFE2s76VR
v4/jUyfKYB2gv3ZaEhszbbYjTj8C8712+mPfGxEti4ZqBhgv4t2ZDqrOXj2fkFqQqECO6iGqUgjT
kVfKN3WfG1g+3eoDElU0Kz/EwYUUb1N6f6/2oQRHEP4SC+cLY3ug5sJEagCvX5ki1icVuI5OlLqx
5uZC/ylSECnDC3eYxFHa0ci0at7ooVueWvdiDh7kPb1c4TanPpOfc2cfIEwGFo0H7ereUEWndGx6
Ypc0i4ue8jzxLUUMoE+x4X/mdRnpc/PYZjpwWxq1dhPtG0sbX/MJ+jG/1NQZWy6vKTxC7gCq2azz
qKZk9coDHceDbwwws3o2BNUIqUs4DsrmX6dgXQU1vF8OW2L3zUOqeRdd6gzBjuME6J+qIIVJESJ9
omYS7RaljvWvqvdvXWaRRgPC0Hi41Gs4m1BzwoowH0vu8arrlngxGl73Xu7GM7a2563qQ5+85OVc
qvVvAc+31K93kU1BaTgeC3CKZXgAnWSiC1XGlGTVW6FRMek1u9LfBnuxvEPXj/5AttH3OFfbHk+d
hqhnAL5oRKBK1AF1E3ZqP61ZcywG5JM7oXX0vjfbCW1a3ZqYJNjsElS6WwWODUjrsryW5HDLan11
frk1lMJUMvO3tcMpK3r3UvhDeakzzzw7kzgwQU+rtlh+YOlb5OV2PCsvrDlQI58KwQnb0NXD5nn0
N2L7b8nXq9pZLRosprCNkFxLnexJDVIwNaX1Xu3Ex4Lpc6VqwJVm/ND67YxB3N90+6+SC0FaMkXj
6YtxE7k2v1IiCz/oZ0AC2q5qNwJM+NpPnUuSwtatzZ5y47WD2IpnXYlXOS5nMa7Pxt5d1np/StPh
aE7bb29yPpttCruJlCudo9uaI8LO6eTUNF5L6578ov7WQNbL1LmY6QSpMIY+AC4bnsLZ2pNpSQ/j
5vx28ubs0RU6UjwRClvWJM0hYvRwzP2f3jce1Ly+QQVedMr/UhpPqy/PLMKOsy57dNzldU/NG00Y
19lLFlkQips/dpY6cUGPh8U9TJU1a+T3LIGsShy0Ud28cwSnqPEwDFiLy1RASDS0Quv8oC1oDuxl
ph3tWuBYJxJuB5upnDwsgTO0VbssuI6vWh26sKdiLH/qVv70efW96BRTJBAVOnrdUU4AG45tSxTs
57Mr03Br98R3Bpoil8tPP2SocATQja00zV7KdjFi5C1zyPZwLzBE92NWzUdN0K/UEpXDEptjf7Ly
M06eR214TiWtdjuePJJ69ozAEIJrm5J+KM7a3n+wRrGIZsPh8qQrxY6RtAZ4315ffFPFVqNQmgAL
VWr8srmgBvUSIgsFqN/LyLPELVM+sKfVRJuTHRCbqZggvoQN3pLJpll1mK2QutO0X7xMmZQ8/AZZ
DkMnsdP/V/l72OlDlPKFBt6+cnceTn+8j2ewVYSk2J3GqYj6ovlyR/gjFqcfKc/siN0KiSXdn05V
uDvPfoiHGdKqMeHyfUitPWi9GaOX55wolGva31Zu5360jUOpm4gDfrmQCaox4PvX53lNv+H2uUOj
fMNo8lC6CLv6hU+B/evVtvvQ3SFsPYu+vQ52YPNRd2P8nh5Ej/xs0mDFBxaGnd2mQfZVvPbYC4Qm
JfR1cfP2sqSNFWZiDUdnDOk2P3yZR2mmxa3/vIkyysfqJVXOMc1nG2rdWBNr3oq4lZR02b6557Ws
U0jXdI08oY6OIaO9EufFAXWZagEmZBLFl2oxD60wjTinsw37rcAx3LGb0DTkrbPTwLLy/Fulan4c
7wPBVcZYmfBnGOV09/Ymbmy9SrpNQ3PU1fLQ++Z2HHE/Pam065/LhkanGPX1hLdQfcvFIMhUM9et
36u43lYRD4asT4ZmUywT6avArbUtSMet/JMVc35uRIGUvBblMwsanWvWi/aczsNQnQuRaW+lXQK/
7Wlaz7HcGfALO276pR4B9Ix6zAkltv41WZQtQ5kisshtK2BPp8EjlZ/7PXSLyhkOuBtmoWOCCFr+
/l46bcM6l7V+cjJRxkzRlVuYr+QLsycXqmxdzxlTv7FV106wlcMelcvsXAwU+Qc3l33c+KOVESHH
+WR1Wg7IYuNdVq02YTiTkW9bdmy7ix3X9PyHvPKcUy+rr6X39aSemocB7y+Ee6aUz3PeZLEjTbLH
atmfeWc+uZRdB0xmhmgZC7Z/NsUPgP9ySC3EZIMpUVTCml46t0e2X1r8Fwyj6/jBSNucQ+UhIWTV
4vQ27psdr4ZH/pPd/J9mL0ZgGDIHRas0gLGRrTC2XFCmV46JOI2nup7rUY16qNvULTM4W2K15nzC
pQ3GI6/gPIJ8WaF1nFxqUemAYZMbqwC37vaUSrnFRqrwMXLuuRnwu6iHo1c+oMGswgnZmqY3/3qz
A6LGVRiBhVJT1Pf2l9beRgWCpO57qOlOWd1oXodFPea7hpo0R4nc/nOyrvhtOtVj3npmrPS9OC25
swbmVg8kcL07T3Z9G1ignax68+o4lG27rz2xZvjCYNZh9n+UNkS+/GN0nhft03bMHaHFnbufqrx6
0sZ5ge0yo7yjLm1KpRA1jo9r0/LAWcPd65LaJT0V85p064DtpwdbZNgHv8gf56V+L8ea5bMuJi/+
wSq8iNqRdQaNFowzoPW6XtJl+m231U9vbIAxms+wRc+W9uXqFvWrDRCOkKORwBIj8h/vUg/rn7X1
z8XMQzAQIfhrFSiNf1uiSmtMKlqt9T5bp4Ndnx5dkcbaniXdkv2HmGAhOFtHjQVott59rF05IAoc
PpYtfUK98FIZzm9jsmXEYCtnWZrQC+mhHO1HYXOxugGunDVxae1+5LnD1p3JZttha6EjY9xqstFj
KZhBYlycSXlCrQcitls3OLficfdSfpZE0FkZLW1jL/xb0dkI/VJtOzbbnh/Fas8DGqqtcuiY7xxU
39U4daJ7C0an+2tp6S3X7FjyuW37ccATfsE00uvpCPIurFbILYSlLQh1ttiBXKjFWCW6GCLUS+9B
AdBJVAhz918L5pRlnHqhJToLIDalRcj4A285rQwk69aI5AZrmRz1xXdvvQg2lBl6+rBqWMnC2OOO
q0L0jGHq0ccJhn9aDX+G/iWViwjqsUAbmG4dDXJavti8Y/ri7IJIvwqHtF8P0yZMIMEsP1C0vbnm
8J9otC5BiRxpTfamm9k1L/PIXvXQsrfA3GWQ+Q99/WKPH2VDh5SbZ9mJizn+o/KOdBOxTmE7ryqj
fZuXkRM8y397oaE/9NygUWUddQZovJYWB91oH3ehoMdMOEKzGCMi8pVoF5ZFG7EEI7jXTQsFGCVZ
KPlMttxC6gxa6wlKYOgiI0evapnzqzNNj+1AF4QzCqT5HvSqBmmgG1kFC0jm4mCWw4fUeVzzogjC
yP1YUfPGkN32Ys3loaTc8rotGgS1Y77lC3dPd8PqnhmIO68bJ6L25wf8S+jRTFYgGkh8N12fyHLI
qPrdGQOXb5PP+U33yCyGc5o9dVpMYmr5i2OXOJn9R6X90Vqcr8x3flV9/VnPxe/MW96KQT36uvSi
TOufHW1897PijQj8rrI6C+1iAARFDxc0jviu7jsv2sr4rbr2zFK2OgAS/G81my+ooPpoNW24S+u0
MN4Av8DxnTBzwxCAfF06XvpctGKA3yFEuL4cAgzYfjepDYZBmRenhrOhUrrLWKcuYao23gsEhV56
M8fCCDqBf4HllUWU29N/oFgvAzEpoJkjOJi5E0yzJQK7MCRstc6MBv5ZFeVWoYzDbGZxsRdH02R0
KpNJvSGl04vqVym8k2sMh6WhF5vnZNqa73HIz63jPg2b82v1oMRhfKlukZ+Kcn1tdbriofjQzXoD
+l9/qx1S0++d0NN7BrVZRBF6wko4a0/SBppKcyup3f2QVWayUu+UtR27s/iqmuK8NvIDED1cCufD
6fLT2ljPZabqcPbznlTiAn9Zbh1qtfHc7/LvnPeP4AtZsIvCh84cic/udyl7B6LL+10O1fRkSVBB
t/iUnvO87guXFSF5qpD0d+mrU+8rp8p4KHK3DYtaz4Kl8yRgcdW91FbrBnVXzkfZ7t2h2T00GW4r
E9ed0dqglaW7m99YUPCl5+NDM3vPXUZBhKCcWsOqhkjk/RJhAL4Ek9scinw5y816HNFdO93401Cf
D42W7NX8R5b756YVtzbrorpDENvBt23SOHFq+jB1FONnGg2Qm76abJXN5vzCzoSIM3lr9Oy2Sv2g
jOnFS/tL6YlIU97JtOGmVvcdFPmn7FMjxADhH2sOHseu+10ZzTtY1v8lC24uYL64yLkD2VXgaFUl
WVsmIl++ert9ts32zZXW65Shu64Itardj2mrDpOV/RqW9Bkq47HtfE5iP1IboZar9/pB1eNzQ2u4
tiu1ZWq9mV15rdf5alopWq4mf6dqObbGgj6qTgEe3YXtlfmCOsnZplj6VYqApvBC6RAx2uqOscoS
vebg47JolRJ4uXK/LHEvCvLBoGNPXTHGvTQteUV8K/GmE/OK8/pABY8kUwurOS2SYoQzKH3UtaVI
v7g1GQ+YCZC+MMeDSYEU5i68RUmeQ0PvlR8V487XvTMKtidl+/Osa0g0VNuPX/6mTec6d53QYB1C
UGAMEZAaFz4Kqz1iQ9v3g7kv6evS0VsfVqk5FKtlg2DWMXs39qxsmD8pxocg2/aqiPQRLcrbvtXd
f6u2AiWD8DzppB2buRXKgx9tVTIiRLp+YjO8wChcu3zZFd5aK0a/S6i0ObSBYEjulwpFUr0hXsn3
Fy/HT2VwktyTx3nPbqn5MRE3G3eN1uFVujOPnjSy91wjptyFC9VTRlgVv49tcaraLKrgwNOWTpDB
2kI2L5bXJBu+PVJoR8/G2Qs+wm2z0J29Y3r3IIfgov560Xm0uFMn7Qi7jt6vuDOxnn6wpvmIQOrT
kVkHals/6+Ktb/+rOveBnYTAaKhpGpk+571Ij7WZnzSdStqjRhT5G1cQ0WgxoUG1h9Bh76moCwRo
G6BhWoBWbpV31wMuZxSdCR/vM69aGgaXtPmYruR8FSMpRST/q+VsGK8FyDlFpr+YgVyvNRi2bAWA
whpuxhYI2QKwbpx679C6JNP+997OjwKDR0+HA8rCdahPFdvdR9trQ+z60+euUs7D1Pbewddn9BZb
etqz/leOLkUR9xxjitJqCBE6MYvik65qxk/yqz7j5FEOSOt39UwL1Tzr8HuXTKn+bVt/m+JL5ALl
6gaa/b3bLaz8783MEShPFJsybl2EQl79iBoVPTdrwHgMkFEZbpqrrkfr+LrUL3g1hl5XvUqjPCwp
U06TLEKtav72NjF2XE2og67PA6Owv1bTykGFnA6ltNtFg8Y3WlvriqncC34DkLV3QL+k9szrkdfx
r26MpJq8WMsYCurOJXMLk3Gpul+LbEMPz5BtBfVjM2fJDa/1MpLOZWRvo/Ipm3R1MCfvvR6KG+qX
81bS3FdI4OupP5jgD4MAy2wZO6un80bk39b3EeZ+2RAxcvn06m3YT2DfsY+KXvVnakvAGoTingNW
O6MCh7GgVFM0h9AQFL79s4k8KG3EYd6H2GbYDJySSYtthMSicKz7U7mOvzdsaovFurEt8IYfemDJ
7pjq3Nsy+1jUAPwhD20+W6G5/TSGTJzO/4RAe1vWfgtknykEnsMZX4mkcC0z2psBZVBRX1MW21ND
pQqVt4/2da1vUst+ta1dnSfavKAzWFs9byOJFwWb6x6KzgCvSa9pkQGN6GE2EYMG9W7X0gnWnTEG
N8O6rS3QexQpohejFz0CJ1TUNobPF3a5FaHhqOXFaq0nN9cCzdovm3AvfuWecqtVxAEhzyuMQpBp
05AID/XSnWRwJ2uiVRCBieZkt6jNU/2iI4wZM/kqtVpDjyyakLNOLEibWN1ncYSOCnW9ddt2shb0
hGXKKJ4Ogey1LQdANIxNZAegz3DTQVAKJgsRwet9YDLlicPSn4ohqaXkXpiMHJkBPcEcWKv3hO8u
U2OKBNmaHp1FM72Vsnjz8tamqcsYH2heq3496kpHQlNcRK/uYkjAeppiJDmH3UaPL7a4YuOEMqeX
3NE+nbS6thpzBrZET7L53hCq3D+vxXJDssaMCd4ZS7NUCCTwzux5n+NYNQnUeRbUvnZU3koF4P1q
oOyZA+J6aBNE58QOKT9rs5NuVJjXpLqKK82FptXLIUfoljHBRVNGcdJba14ycGVOhnpJtftH2RnC
CNL7YIDViNCYti6UKX0FzX1HnWp373s3Gd9eRs09zAN0Wkq85F0hKXUHBNE7IcJN+l0xR6MqgR0M
hJJWE7k3kf+aavW0jPrXnCMN97AZrirDOArLXsJibBtI1qmIdcHLQqd8tOT6wLj6lRW7TLzVDOkG
g0NO5YH4d/ZOTPJXWyx+sPc2szVtfc489L5EmCYaajt/sAzkMvM+YZlgmc8jo6qemk+ZzJ4xReno
xvYP+o7vvKjOTcU+NoycoQHd14btiUHtDf8x2uXT0Vfvd3Ys7GV/Gb0xEtv2k0EEAR0xwZUJeYSE
b8LBnO24E950yzL9VVvMd6xCvXfbmf5DGP1Qqn77Ys3M/imKJdrtbPuhO3OOBaKwmqUdZRn7hZcj
Q5AqqeZqu1rC7uF9+n5+b72GZogVMBn5KvNW5AKmP0QgHQhHCmv4NpgKIQx17fsdDYrlMv+10woz
6uYH5/d4hPJVo5kACKHsG2C0jaCV86dWZEhY/vYuo4YDdAXqZSAAJ5z7P6N90YzENxKjudXMuhCT
kehQOHmP7f4wN/SLRQaiBSRqn+bh6utj7EKJIlwIRwPA0an/sAH7dZbyzNTl44YsizJL5bdBGICu
1Nc8UiomVg1vP9ZqB7aG0F1lKOFVxZiNMWOuDo5Z+V+Z8aPKPC4yK7QYLm3+2aADXf3LrTgMxp/O
fyrng6+A6bHPnaJKNdehWP5Y+YssikQhhVVG7T+2rpPGoxIXqjCkbVbzr91bMyxINAqIpd8Pllsu
p6yhiUwt+yRMLeLqJOtqRAVMxuB0RVT1PDMp8z8FQxBAN4lb8kAHZ7GuwHQIVTFrK3+PbjY+7O1u
nPyxdR+HXh8P4Lh4FWgA8PY3jkoXXYxXer7rUjsPY6fHK8Nq6daE1uwkdq197x6S6iE3v/1qSyBh
D6kBvaOTYmaPOV6rDSabOLP3WnuuZDW8bJ3hHTbpcAzd9d3a1WUeLHK/ilxHxFqzHjq/QsUggkVN
aB4mpCzMfuST+zZ24rQR3mUzfqIzr09Z3gO1AOCMNgiZvmXPjd09bEDgFYskN3HSiTNDJY6VdMOm
04xjUy8U5cVSXx1vPNqo0eZVO+qTPOGmFaYV5OE8Xc2RNt1DYkRA5WlB7VSrOHhe8+YN5oraRewH
Zl3udaj62qc6Wik+rT4D8AOCtMpzRlQwRgrOjl4NPdYANEgSWCuH8RcK6axv/hau6INOWR9ZtuoB
pdaxS83Y2fw3u5jOxtImk0a1bjBMmhUPhuUyIK2YNwLCwmXEYjgX7DXRfHYZ9v1BjtmJLRCfwmui
WibiDstWFHYrYxb6ca5PTvmv8rI3VXvvWpW+GCsxTf+roytWTGbPLe3prBsvfrG9tXV+2iBy1t5g
AP9lJXPC7yXOvsfVMDz7+vDgFChR70OSLVjE6173Vyd7KZa/DbNBywXCRlaRNv6o9IotS+zLhpaX
rOIa7x3dOkmKR9o8WWuUpTcSEcKEV0VrAVHMH0ua9np+cuaPHbJE2YesPPjDt9Q+VV2dSaCF/iH6
6lbqlH1Nd2pr/2tdGUVfijdUVOdJlDwL/9Ubm4MnvrvBCVqmGXoGd8lzgQDnn4i3m3/NkaWyBmF3
vI+BBdae9m++i1An1jUiE7Wp/faAFSjJ5jFGuBnk/nWPvQJmv5zexD5fmnYKHZiXQsjnrSTGoPBz
/DXwHfHStCXgsH3T5+UwzDgWVWABnfQTDae6AUGi6BlChMP4BeeL7M3P3qT7hsPWkP3S3V9+Htrr
zjDf39zNYheL4OxqiMQr/xqM4bSfY42gMJRcHAP5RcreCn9mhZPbJOtkMQ5IMhVcqqXHVMNgwnZm
Emo+Z3B4EwrQ0uMkMrBWWXXK4MuwBkZtv6Mr4EdA8gpt/LuO8AP/4+zMlhpX1m77Qr8i1Kfy1r2N
ARvT1o0CKFDf93r6M1T/iXMKFwHBWld7xV7hRMpUdt+cY1rjsRmLYx7lb5LXLVHL5OmVwaMZ1Vq3
9ylfuOew/K2T5Oi5z8JyUZVo20E7ZWk7b8OCkmc3Q78VOmKOPq7rH93SmANrQxSCbE4NVl7I34+4
EnXErDcvOODOtVhbluLo5781XVsK5NXeeM/988qBoEA27SxI9kOnr53KY2pXVgJFlqaYF1bOVaCV
XeLBsW2ck4F6yoxq5QwuZpeQK6u2eQeb3hX9qhH3WnMxOuzUqC4b6tbt1on9hjfgghWJaah6K/JL
s/NmsGpOI55J1363HCxapjVr5aPBJRd3oiVqqTF4D9C7SN9dpCjK5Ggu8rggaRilI+KcmDsKC4We
jkwqt/V553ko/9/asCbuIZ+Hvfvs16hZnGLnqiWXVi2+UmXr9lzrixc93fdmvstx6md1TfBT8hiE
3J753PFi+dr0YljE6O8kfzIS34y7/H7dxfiP8bT0yZOu3pN0aTXhAd1VFSloEgh00e/7FI8cphrV
2YUY2sLtYI/LqC0Wdqo8aJE3M4wn3eZ8HqKeEpggMQ9aiGxaKNW4VxvjzvGaU4MB1epQV3AbV3Sv
fe8gflUWzdChAwvxZbA6xNctdngF810zPKjaXa/dAyGIIt5QxAnZj2ZWEswThVoYVV7Uc9BOW/2p
MvulGbevgsieukO3Xkqq4lynKZvUe5S47NlxzHT1wYvCFeLgo6ubKMxsDxFGVKzLRruIBbslzsQL
LypWmnywPGS5HpXa4SABJ4p0V5GlFRSboUqvIs7DLCY7USLBE6N3M2rVq6qQlMJfR9I30rnXxoZK
3z0MGFUz8y4v31NprSpNPlWp4iy6seLug/Mct4QLIZGSWtk6i9vtEFAsnf6SyWW1trD7BtgRU/Mh
dLl3fwBS4lhXOeyoFLd5et323qbnCCZR0OWJD2DUXycyO+Wt8dJH2mM08LnqfEvhLyM114qrG0vd
bNiTDMY27J9cGT4Wof7ajSnsBCmutSLcWrjuHFaRgdvq0GD5bc2jkcm1xf2TjYddU7x5nAYruCaz
wvH3bavDDWu2VH6PqduiVH9oQUWjNOL0flX4/rNSogqtktdhiF6tsbzyh+w563usGZzJFYK9TdxE
nMDmnk4ZrjDouWA9VUDjcXjWJDtoPE43sUOolXoXUZN600VVYL2yb9FCBaBDbh0uIjtxL+wE8oDH
340spEnnXg6Mu4sXgPvXvU15sEwvnR5beWFtYyIRFO5/+pGCHu4BPNb+c9EgJQr0dOlzozatC/m0
NshipuD30xnhHRq0ACIMG2/m/rY/oqXzF0qKaytEkG25Wjy3He9piuejyO9u6jF6VpQRZRgk/itK
vBZICxAcBmLUPjKoAOIvcIx97bh7PzB1zCyhmNRbHd4uzyyf2l7bBhmqJr+nYkBZ1dXv46wsKHM1
LDYoDDKrPVWx/duS3F1G1swoeM0cCVh37Mi9oOq61Jin48Resul4tmyMxR5VDD3BHq3n/UXpoEXP
XciIylPfjZzYORINo3rbCvTsdlfuUZZfCz3cREF/LUW78eE5VG6+Ghs57NJi3KilQIrQ1ciXQ9sp
LkotC5tZCMilDQ2cMFz0cFOqLVppJIiHEwuQjMUuXVq/rdS542oodR4bXNF25NXLuDfqRRMrSCO0
YxT2RGXXozIZgI56omFl6qqT7Hu56lNEhLmTszZVKEUpSq5yzFmpVmzSkCs3VCN47atFY3KvHKOt
dUEEUJx78mvuGJEktcNvW9GfHI6XifDvJWRICoN3Qnh7MVpvGdbqVNX2Bq+V+scercGsNIOj1aJV
lBZbRDuehxlUMM9exMN9zv/nxBSHzaPtRBdpV13HvoCwwbcyqo+8WIzW406zFJxS+izG9sjFwoKC
8Lwqx7lS65BAm1WrextPs67jKfiOeqHbIexQc5a6YFkN3u3gt+z8kK058d5QzKsI5iVCw03ftVtK
5Cvb8S9GWz3Y5fBcxA1pFUH95mdY8qosXQ+tdOle9PVcGtxHQYaYVStRnNXuXWv7GOGKesbIQbxq
3kRmtO8wNca6u4pwYI9TzJcu3qoIzzFBQdPGRFkPLhgIticEM280AhhWKoEgVJNf8EKlCwQheyMI
VoGdvWPaX9apM1cwYVRms+TCHaNxvAwMc55FyDQUhBYWGlmKXNzOgHkBNh1vKpwTIrJ2WZUPt2mO
yHMwENKzioq6ulQ9SkXSKhBJINyq+o202XSWj46xASzPjt9603uOomOj3jaOs4ZPyPs0LpAhPQVO
fimr+jL22n1ndOmSqtw6c6Nt7NUgFKz+Wp38rb3mbVH5Xhdm9kxN0p7VgsSRVjfRKcG1GOrLxomp
1w3c03qXNtqAwErteYdFOFPMvRYoVyq+9Fy9UqKTZrzF/bszojIHeWAWOzlCSI2Qk5g952mpzicB
rBg5l6uVgT2XLD9/hKu7l3V8b7v46aDSVDmARg28ntV6z4F3keqvdZtuOo89RG+xsURz447GNu9/
ofmauZQoR/euLO8DTd80FDwRiXOCum4wRA6FuRxxvwwIfovu2eXCXXf7O49lVm3HNREhS0eJuZv3
2DMwn8CwCoPqIanyi6771QvvPuoQ6IX4gLggyGb24N1M9U8vTZZdr1x7nrJhqvc3Vpzr3K+M5p07
lJh4R0+wRhpZtzH10kPS4cmb3PT8OzepRkqo2Ad0Fa3FrPEhkQRTJZurU3FSWu1kj351LyPLoVN9
rmyxAKTLIubSfkwG6q112dGLGE11A7QzwtmMywXflhT+dLSKkd5BZHAMcYFiQ7tqMu7B2fOa+8YX
6U2sxCD8jch8zD3GZ2u6KkJT7unCslXXqd3bV50Oq8WNAC0FTfru+MpbaTFzhrn21rfc6uQ+mmgn
UF/w/IEXcVtsqWMA+kvtigJNfmvf4RRHFlEBVJl3pQqiqneSuzZV2bUIs1Kvmy6Sl6kpFUAsbkkm
UkAyctGk2kn64qGViPMNM/TvTTfInlmYqKY2zlg8UqRMntRQc9H2RV50DNzC32hR6zypeB+tZYCs
DPWyK1ly06FwB1gtdZetQUh1D8DGeJsCkeB2NKoHbvLwATgeOLTeVzgTYHGbG5oecjlb19dkrOY3
aoMXdKa2li1mXmM5V66H3IRNiitW1PARlzJP/Sl2Nw8Np/rNUBhI/qpa6kzMCV9Khp0YnJPvpOq8
B6DMC1A5WlEHRDlFffY+Tis+HuqJv4egdxC9N2nCDNRjU0a8Ni5Dh88FIcfvdmBLlRSQAHTUXkjW
InMhyC9+C121uElEUcP3RRVXhcl9WQ4IE4G6wZROZYCVeAwizuNlw81pIOI8mJOheOlHvb8r2pzD
VkKJfN63cfjo4ypalJnXU3GIkZ3UWoUDU5M9pfaaFwgazLmVeU7Js9BAr3yNxfuMiWdBDZ4of5zM
tDOUap6b1Ii6wTgJzr9i2RqbrPs52JHYPDnx0jUSb8wzXGEkHLwNSWRAplxooJrqn/Hx/2D9pAk2
3FQ1/jnHpFqlGxk+jOoTgKGKupf3DW72E9yi1G2A4dISE+z2DHyZRKoro0o6p9p66UCBfRe7/UkX
/P37xlkX2CB7kPrz+zHUP9dFurD1qKJ93c/fPMQ5vVUrPaRvKY1owb6wN8p3dMV/0YrSMOlkW6J1
B7D4Ea2ohxUgG8MWJ1PbvXnfpXz8+8eTHKdNtGeyimzbPntDziANxQga4zRhD7ZO8mMS7MefP+NC
Us829crn59V8L8W2HbfdsBZR9OMu+NjM2XeATr7LY07op3R8Hfvb4OWnPfzx588gs3pe5R7QVAPy
0Sa5TI1vevhfeio/D6YT7DxIUNs66wO7ZXYNcou/XuVWiNPpzHxD+/bzZzABzOpgOjVJnMPHYeTm
mh/lIQxYIJkzCQsMm9l/aIEUItUUjkbYwPSYf1GFg7BKkyCU1snEvkGpMvkuM/KzsYoH9v81ID42
YIfZGOYVDTQ47DuHOmb94/nI0sgwEIQZg/SmrY8tKCj9UTHq5umehWRmuz+MUWI+tTQhdGGYAFml
fQ5/7aSD9zVv7FOXxfMSQRfVrq87YXoHH0Gs4HEhLxOdYpNCo529oyYyIeeZ+PPb7mpEj5tsu3V5
I9OffxEfmpkot3/1NaqEyJMOzbALNhdIXL9+in/nbUsnzZ6TEAPJMM8zW8msKHCRpuKkxvIyopqd
rPlzfhY0M3WGISbm9vTZ6RiYPz5DbWtGm+RSPRVO0W0y06CspwVy2Rs+ljd0Zt881CefuSHINbGN
KQvsnyCOwsy9jsqfeirlc69H86532aYEuN3bxY9fn0OQlklCrEGq3/kg6AKn57nt4aS3dufBf23H
PXtQ9wWdTnb7dVuffJSOnFjq0mLMmerZWxR1lJPcWUNMHmCULu32mwGtfzKiJfev6L7IWZzo0h+7
qTSE22cZexCnKpVVb0vlDQURU8zQVb06C1UXDoTZmWJWjxiq8P9EW6p9HGbxzbyNMFyuGk1tLmqu
HdeiNnLQVBz2lgMq6WuuXaIro/81ZPugre1NpFn1KopQ+BpZYf7m/AtoF++rdhOGdr/++tWdDQgD
YxHYb8LgKe+rKpKaj08m1YoStZeFRyoq4CVK+0hYGADbr1s566B/WtE/thKmZmOaLa1o2a3kLitu
vvmOvmvgbASUoAygO9NA6bqzQNxVzenrJ/iTA/jXpPbnETgPgV/XdZXE1LO1K6uA+Mi0946GbA5x
7VJk6IARQqrqnHKPi5obRh+ll3uYlGoV11Vf/wGfTEekQ9lYZFD/CHkesSfF4Kv2WDIEGXYyvh0o
FxBK8s1IPxsO03wkGeRTMhnbMT7gjx0FztLSgTcYp5GQKBNzoe+DLoLRpuXfHU3+nD3+eqO0RWTU
NA1Ztkb60HkGrTFV+FNHdU/adSWsGf5B+DavuXkngwwSL5cOCN2+SeY8Gyd/2mT3AW2cTQ7U/rPN
vtvYmQP2yD1xVly7irI6ft1Ln/w+2YR8S5ZDkCnFm4/vTwxqF9tuHiC365CPJjtD+yaM+LsWznY4
WYKtRrdooRnwmeBZvfgPTwDcfgLQ42J1zhbvyLL9pDGi4DZEiF2ANvpmhH3699sWhwV05zZNfHxD
sskbNW4iel3HWMuaWv+XLvirgbOpoHIpcA0FDeTqqrpl6vzp++GkyG0F4dMqIVN/wkv+2nWobe0a
We4ppwz+ZP6rr342kzFC+X1pGsJypjO7fjYhR5qnIMJzlVMiLlJtTanq67//33mECuOfz46DFvXO
s/7VlZq6jWZFt864TeVtaAM5/PE2/2MTZxuztC8sFSJPdGspXKoByvzxRyw5LQL4l9Nh4p+PDM5d
EVEPiG5NdZvsMu/HXwD5UGRVSFWAyvpnscd+F3cJsvfb9BU7dNL+fACRG6axv3doxRJnbycqEj0p
BrKNqeFRKMgevu7ff78v+eHnz2Y4nRSrGhF9dJukF05zWf4wMWwan3//vnN2UDT1mkq7ye9rWIlx
6ECinBzAAa4QJ/7m5P7JWOXKStiGxuegWdbZp9yHtu3HMknxgN4BVZlRi0YM9PX7+nfFkx/amN7n
X99zkVROkOa0oaAtRFy11Kbr2uXXjXzSKR8aOVsWHDuN3Riv+m1mFBT8Lsb0m0/i0zc1RUgKnRQ3
dvhnT1GAN6nCNL2d1Fuem87LMti4cfPNbvHT5/irmbMO6SrXTl2uMW/vqwGAxY+XNmnS2eyyKQv/
e2SI4rbsvdQXpyR6IY7O0L9JKf7krzclp18yenSNvdxZV8cZ97F95tqUShZAObufd/KHnz/r5Ai7
v+V7/Hwb9CtMkxm+1h8PI5KZLBYHh70LR6uPvRzrgT22Y8cLQpoY4J9HRvp1C5+MI0tlYeAkYHKX
e345gKZZ4/rbEaeuhD20tKMVCOyvm/jkg7NUzrqCO9c/X/bHh8gwCetZ1TonS0I/xJejXOSg+Yib
+7qdT3qbk7uK6chSHUs738jkSUCGuAML3gvzC9Cr3+6Uprf9cf8qPzRwNpH7iNDKoe2dU/SOyxOz
H8ZNAZf6uyPaNGP/1Q6xT47hQE7lbm46e9pn46rVTGyAvVBus8FYJjh5lIYYEUI8mu0oBzTjKBx1
/5up9/zIS1OsUaQoiemKghP8WatpHRia5/YGzogh6ylXxiQ1cADf+PFIwFVT5HjrAk9m11HdGMdU
eD2AzxAQuu4iIU5qRD9QOqxF29C1wu/bdz8c2myt47Wj2niHuBD8RV4tJea8yYg/zHLTyXHrFi64
Q6vdoiZFEtgNIlK+GYNnw/z/HuaYLNlD8C/nm7i6doJOUjk6xn6z8CjlVgKU4+PXA/BsoP/TyNl0
I0Ilor6mecfJblxhAfJR+wbKUWlvv27o06ehdCEJXjfIqTibFhqrk/FI8fUo7J7szOIKmMeOC9DX
r5v59HkcW7c523BDeX5XBWjSsXpX94+tNOeakT6Taf+SG+NrqZffzNTnTf0ZfAblAAFxmyF4ts54
OlR2X7TGLfEYj+ss3Uff9M3Z5PC/o9s0UMrAJP53j4fytJaq2hi3KvB8Acuy1Rdfv63vWjhbkauk
1nTT5xHM5oksv//wALrB+VwzOSRwUjjb5vkpl8TcSfDzprIOQn/zzSb4T1nqw6xDNY8esIlf5IbI
EGf7PKMLuCV2CuMWTo7cUfYOt1Xadvek9g2HWKsVLFU9Ak5/wLJvRbl1GdSSUmzbiWoljMbaiTCP
fzU6c8vctGp7nmL/X3oWcVJyrLR1UjTOzrSdeJtUCi6PKhDz1mk0ZO6uXHS6ScnV77QQKHWj/obL
Mq58002B7rr9N7unaab++1mnSzDT4r7D0qELcwPycUliEkAoL0NcEvYLM1wY3LYUtNGYFRLnABb0
r4fGZ98rDyamuqxh/xNjXiEidTDM+8cOz0p5G5b3vfFN952Pvj9PNG0HGelIjIyzKSHSuoJjmOMd
3XLlaPg7Dl8/wie/L9iG8LrIYZtW2Y9vDGPsOMjRcw9F6CF4uCUj6ucNTNGYNjUKi5d/9gAxzgIF
gII8JN1SRQv2TRd89vdzSHWYNTX2UtY0Iv7a9WtOLgbNs+Qhbq/2rfUf/nhmQ2qauuTW+PwWrVeN
VFMzIQ/E+mTWQ5d8c8VxPj3Su45KccKYLmz5/s/GawgTzhgQHx4rC8HOKzQunRgV75tj/CfD9EMr
0zv86x1ltXABlLbeUVYg8kr7Nif5QoB2+nFP0wzePg7DVKTUs4myVV3mesKGjvYwrB3DvcA2tPi6
ic/f1/9v4ux9JV4Fzp1whqOn7wwcntbcT9f1d3eLn70vDhcUBwU7aD7uj+9L4qYqWksypgj4GIwb
t9gWp68f5JNhy90T6zzTPl+FffbZaQCVxhIt4AHttllukM18/fufvCg5FQNsDjLcTpxX4hM1cKKh
VvnqsjcVUKcqdznK3U792d58Wn7Z1rK0aHzeLMDTq/xraEWhrQrf7s1bQ3+Xz55x//VjnPcEP8+y
qGomgaNg0c5PMXntOjJxXNYuLLdOfekkGZWa168b+XPa+nvV+NMKD2DpJM6jrjl7iGQUdR9Jz7wV
A1m5MVlNjywZtflL9wFHzKM3wkQEuNZuldm7EuKF+NVSWlfab1avs3PI9DIZDRrx4OxkOVmdjTvk
y5Wj9Tkvs47R7voHSJb7QuDBkRpk2666+frBzwfJeXtnH6xM4L65SMVvTQv9cAUFCDMSEOXim3bO
CwQGxWm6z9BBBwtDY0x+HCVj1UiLWAkThr61ABl7UQ7uu7AxDxfmro0Atzke+nuL0kTnN9+8VX3a
4PzdvdJmgpVUEykqUh0732FFncFNcqx613oz1oBxMmUrU7ABSaHGl3ieCcwJ0YwpvaZvc2zBszol
SwDrhQZrvLNUYshiD9Ia1Uil6+WSrW6/FAV0Frtsu40ew0v+umP+rVHxJ5uIsaaxwEHgfF0AkxJB
nzX86xTxxcwKjMe+FM5NaWdsrULJkd62myv0Hxi3FVmv4GA52yBtom/m2/MR+aeoONV+dW7uNHn+
ZRihGpcx4OVj5+kpwDgQymTqqbvGDOOFbcRACbShWH/99OcfvZzWRF3lVoTrL1bfsyW9jx3LQxwq
D+NrHV3H903741WdBiyHqyOT20j2rR+Ho2c5aWl5jnNIvX2wLeyf3X7x8U4n/ElZ4kwZ0uedpykV
VZ1Ydw5CWQ2XVrj9+vWwpT2/SOAgzcaB7RoX/wzpj2Vy/X/s1oVZVSrDIdFWkPFW/9Pm+mBYEfgl
xz0kWGcibVeEhC7datVDMK322YPvPVPtFl4HGUVCqs3nYIw2FO/Whq9vY1hQvv82lo9RDe6RD8B2
YEniF+zIV0Jr3blcIZX6ok/xvvbaje8FsPfXIPOTAbMMlT48T1vsO8vWh4wvi4cC63RZ5Us3ruHv
QV2wSbsdChLxgmMmiK5Btd0HDxNYXWpHLM2LNL8OxxvZevMx0PZqdijD42A+CWzA5ZDZs5hI3rCI
d0Vao9+XKyUxFjmfZTRcF+SzqbB9MlwKyW5UtrobzwpjN5gPVvpkRheQdxflJCQqQBkRPeRcVrm1
Yk6dsCYQiy4lHiwjOeIWd4g7INdU1WEc1CAq++oSrvlS7+tZWTy4ZXnlCRw5MdQejEwwp1YlGSBN
/CK0Czd7Mlpcw9scxrGKIciIiIY1frc4oXQArgogyRFEAhlsOr4PKz0E8ckg7lA0V3ryq/KQnEbu
KutekmZYdPJKBcQRasEMEbcPUQ73qzFlsti/C1Ib1Lpr5lqL56xGxSQCd9cav4ocQpm8iFs4br99
Qt8D7db1TxHpnwA5jWoLUb0g9NX85dLHRU2SFMRY2Q+rADuwKMuZF9eLylgpAnJlWc0jaJPVZFtv
gSXk95mzh1LTO08F4F0/zAHNIAtBEitFPbPkMKMoPRcBb6a9JPyJspE5bwFJWMa+J/8xqqHhsc1V
oXRyjMNEitx0jDCGcUSz8j2nLZb6Cy8p59DrFiJCPlFPMmt+rN6FFV4zSB6gFYf6JScKx5T1xk77
rYEiuScMQVVeQPnMZPsEhWtbUnezgxs7tsDPG+AzqdVMPTMeO7E1jWyZNPLVt6r3INN/xXay6f1h
OUUhBtYLboCZVm5E8IbHlrfYEH1X/SKnZVPVb+A8bxyunqMoWtnZC2KstV7B2E9mDrNkb4Bhrk1i
UjRMcAToEoUSjAebblXVhUm0GOErO6MjZ5dgl95/HkyQ2GW1RPu9JmJiURbXkrXRGOejNYE0PFCh
l5r/IIgrUXLQfSidC3Q4XA8Ni7I+2q0zq/LDkF1W/WWD7zHpQZaMGwDUa8Xp5lqyz/lEBP9zxGLX
Jdju3HKblxc6UIayvW/htED16/wHK/QhhN1mpEh1L1GGe+/Gr55yTEP6hNu4rYH++e2VquxdXV1i
IcCj9Fs1jwKeoRE/kjFZQrbzSlz/NvjQwJll/HHFcFAJ5jXIrxL4LM38TqZPJT7KHP0NsBxnlYJq
9yCAJkPIVIRBUm3uG4lvrhTlEUJBiGmce4eevRGhfEnivnKrgOYcEnGYzw3oTdJ4t8QKWAR0sHwm
gBqz6YOp+1SIG41cXWsz2uQHg1A+mlgchjhYVabLqGTsdgf80nnTz2InvOxgg4zOmw//vyuDVZHI
jVW1ZIe1x7pRNwowYi3ca+NLL7dVnayc+KA4cGRuM/UXmoTeaUgvwPMIhFuFsWLo0AHwdAGgr8uH
DL+kB76v6MgJQWJHYlZEUPdjgYnBFXtflBjxQ8BwzD6lNo8yCKfjI8YaLbkYgGXE1qnTiV9sj3p0
HCM4Xv6THpwMKMSFfyvIXCXkRD80+ZMp31XkZ2YFsCfbmUROSnufwz7ABJ/Lik64TEOiKVuBg2Rj
kyxU4pWswge/eyUDQK338WRFMrArknpDQORMxxpqF7809UEop7AdQbmfsLxK4Ixdv4xwqGTZyNjG
4gqVwfDfauOo4AmEgSsxUZUm8ThOvrJGqCmY2mAY3BRVoS5KpWuXSO/NZRncJcOrHh8mSkCcWfPQ
3XfxUivz/3XIgn5TFY1sYW+JHy9VLv3RRcufXGJzWRhhSF5qwGwkwarVoJHxmAwcf0CFQ5NGZ/MO
uVgLDgqAU/BeER4MU+VmW86S5j0eT77iL4lYXslErgbluYePXiKamdLlBrXayjxbtvWWFOrBJmXo
reLbNPiv/1h8nzXSKc163CCIXRCzdWlW9kUIU6SCR1GHFyFY9pisgi54KNTmqdB38O+mZO3G3om2
uAgSPlPSDDWh7iBhl7V34cm7RCf7CkZgzaoakMfh2fuYt68fO+ukhsfY3kEfXzJp1dljIMnoAUOV
uPrloD+yvGsA+OwXlAhzHZVuHzWLfKLEYboz1WHFtfYuT6AAN08gVjbhiE+6t/Vt79rkDkYboBhL
O3FXVNchPpH2qRU89cDrLC8aNZ8nanRXT/GbrB8mhItax/IrrDk2u84rgWkSy9PGcHyiS8NX9qOX
4UCvfinGq6Y1q7IqcCj5mzA2dm3VwbjO9lCiyfSN7k1A3sWfANwAokossNL3i0LVwOQHFxZk1kpx
1lX7FBbKRq16sJDNGovEyi2GGysWR01LHtiPlIs8VHdDah0whq08+VsD5jSm5VWpwwK19VRguHNL
grk5cak6JuasipaAPC6aWocHNewtqAJ2lD8pGdcmxOQ1+E1zO9ritT644biUEY5MFda4XgGLIQ0t
GMBhZcZbKMpDWgTvTaa9h16yCotxIUKc+wRoWZaYFXo/z6tp50QKRyG2fhQcYwuuX1RsG0u9Gs0J
6uwsBhCGqs0cSxxT0zvYL7st1lr4IiRm1vVVjP/eS0dMKGDhwX+RyPMn2UPxwitHay7TgU/D7sDr
qN3eS8MXU8u3be8vST9kOY8KFfv+cAgs/5qfYo8/Uc6JPZhsjoFvtEc3L71ZVOLfUwLSM7WN4K/k
FL1JJlO5Z3QzM1TgFpjFsh6TRYQqsEsF1ff8WhPRXjfcl9BR72FNJZipDB3iWLHT9f7WFEyjOKhu
4ohUZBenZhLexf7At2hZF0HaLTEc42nt12GWP2jsXbiDgIdTnOwSEFmbPpGjRz5Nht1nmCulCkLb
0261zONP8suF19d7v+zXQ4qTt67Uh1Squ6rRDBbZ4c0yynHRF+VmZPgYpXsduzXsC2cJ8mMdAEpu
lHER9teRogFUjLalzURbGcuBopgdBlel+zsI7k1MuCAMZpZOUQzU7qCBuC7WvVlTGYuuS28Cv84d
LZuZ8raSd5p5Inqh9WAa2EmPxXI3qmBCA7ALpP6OabDuRL4NeJRSBWlAfHFggEsC3WGUAEhClEox
SEjg+vCbdOMx9l+06q3uxqcSFGhnPQgYviWfKzFLhGzxOXbJTM3YWwzV3pxog12/wQILeHbkEKmx
lBIlLvCaKs6yZtEtrCc7u/OYCAJioKuJs2KmK8I0MJW+Vyj7RnHbFK+9LtnOtlOw8nykvl8m+XxI
r1oh5lb6SKjWZenHO4+jRLOL7YORV4tC5z9hH5V6kBZwt+pDdRFxYi2r+lpP+uvUyxaK/gxdaNnE
l4iNF6QgLQrlxs3eAET7+c433jIcE2S7hYp6qY/6TmHaVOiYCAurb130IlpYKvDhElu2x0Tca87M
zciWw0fNwUfVL3pvqxLQrOZTyNsvFAzzhg5yDeKbLIcN069KhThS6Be5bx5GCLdxRziNaIeL3KZ/
hbLo1SJaCgSW86pxT/gGV3ZbrrMouEb1/UBk6qOdqpteTy5JBCUOlwhLy3IJsnZv8qKYDRl5Xaa6
hg5GukT3xJ9AeqW/t6roYJj1dVMS8Bv2yVwZ8uemhYlSDfXFINLrTp9WDPWAUB/GE+zmmW7GB5GU
hz7BBOPq8qEaeHKLO/zArfaw9SaW5sIv1MtGz7y5mYSv0ARx3pZQeUDLqzAQoNq8WP2BLeO8Euwh
E3Nf9WQvZHirR753oPq4fj06CmbrNukI4a6fTf/JU58IQV2alLPHHBoiGTQq2z1DUfjJ4YW5EWW0
tgiN5i71MQVj71SaVRX0XLQ4N4bpryywpyPAA13DWliJWyn9lVZc9cUzj87Bwpt5hCeV4XNTHari
vgmUeanbs8R/msLTTUyEZvIrZgvatI+OuhZKj2tUYZ/86vaEGOnZUWdSHv2YQyHnmREmCGHLAvy7
F7n7AWYMkQRO68Kq5pfF5VBsWq2YJyUeO+gKWPqq8qZTxQZ7+rwZ0bHkRDq5F7o/LBJiLtQ1Owwz
fpRk8RK6gH0ypWqes8FVXHKJcAUzk4U9XuL7lmRsvPwNLzaFiwnKYin5FPqhWwj/MokuB9KKSHTk
JHadQMWQzd6KkaMrOgTgx8G9r/1iDXoVxBtW5Dadx+Jg6Nj5ydEjAI4bogis34XwdXwsbJjzX63s
5kl6lZpbbXDmPkEUhbZsorVCJhrCo/lYnhAHD0kMrJ5MVGdbZf0C4Pa8zIN9XcAyQ9Imoxs92RTD
Y2+Us1rb6xxDpoXYt65V5RCJB+HfFPWhF5dZ9q5XPAIdk4mrWl6PBI1l9qkJR2ZN8r/7zag/ZSkm
VLZmvfKgZET8givx95V/MOuXsnzVxO3QxWurPZXYnS3KLZlceFm1i/2bVjsi1T6q7AfNbOIyPGuj
utfL96qh+U3Uctgh68h3GXXQPDOc4oXwdswbFoSlltwQvV+DfJyTumTru1o7RFlLvWtN+M6cjI1Q
HvMiXDRkyHBYZN7pCneBQI5lBeIfVX/vSVrrsoTB3W5N3mZfHdT8RHUU9cZhTPU/tJfhJOnHIQo2
cIOWbor3CphEAtwx7N4M5V2Da0FAbx1f9OOGssy6KJJloLLAWwdNubSMjd/sSo4o/TFRWFgqFOKN
GCsyWnziznyF5Lz2FBDSkdT1XTqAhu3QuIWgpE37/1B0HsuNK0kU/SJEAAW/JUEC9BSdzAYhSmp4
7/H1fbh4MTFvunvUJFCVefPmPVSPKik6qXnMxDvgT3cS66o4TvkpJ/CR0y/XrzY2XYIIkvTIcj7J
vMW2BnARK/v5BS8adNrFyD6KsV7H04cvAJPew7Sxr7zJLKtVd8m/s3SySSadKo2TRq8eLYTuMGg/
826fivEU2eZamdxE67c6wGqVfENhgEM9mgDAa757OWc1Jh3jiz88siB0Wy1/Jnrs9XlBHd1AjqL/
H8R7oVL9XkVwkZr3obmgS0/6dWKpvWmvs/IW5OdMOrIpDFDsTR0GqziqcjHfzIZ0pK7rKRZ6qUFB
GBPSfgdQTFqvGQhDFGg0yikDt5F8k3lZyAHJ38CdvtvcjIh4ZJ980NT2vVCIP5GGGl6hz2+99XSZ
GNu1SoA6Sagq2Qcn7qoQ47mtUvWWN+Pge9SoskcsIng3K+Z+ZeTaV+ShimE5piEpsF1ig9JAZYoq
HcZ7bhCHpCeAD1PVcuUxl1dq3Kkp8dBx9/DhXH2NaVxD2xgJRIecMD/G0IT9FsC2RNnIWLRnr2Rl
mfChStI36HeYkDtdIIlHURUv1p7W0QWVEjnjuAQWFcHDqD716CiVCVCzbeGhE0gxnAj8gZ9CcPo/
OTNXuoJEnpj8P3Fvt6z4sdQOGZ59b6qE/IPPaZGQWPeiOSn2mzS4KiW9dM/0HZTlhWq/a5o7TNdW
eQykTsnjVUzSoqiiM9EYm5y5itXcp3xfDSxZhAV5AADa5HzVhQOwKNUzyMAOtTfDmhdw0yT7Xahe
F5cAb//yjsRotXGMAVwYL1nJG1Sb/1I0OqP1bHujD9vEihZy/LAtp/M9X/5OQpjnFLwE/lfWJ5iC
5TgWq5BX0wJvAAfpCGHsZgJdwZfvNWPqKnbsySR9tWnjymlwtygEU+5ZWDkTscQNtXlOXU5s73Ls
PrJwHXZHRX3Yw83XH9n0/ZL3ink7Z+pShcBXEu34okAF3Yc/Pov6e24/w/HPH4Z/I6xUtseXSdjQ
S2jnlGlzKN+kVFqMqHNRRxZrAte9SM5Tm2yU7mZXFP+8NCzJ0/IQAmBHu7im8byo1rbvSPAmB4IG
IUzovmDfCBL8VYlMps5W3wMQYZEvSASNZ7cuLTiH8q8S1AVJgclw4VV6pjnPCLQvm+BGm+yHRmn4
lM2J5O8UXEF8avL8Xa8gIPqxhVwYH2OR3gbUpHkkdtwInnw36UqjeFUzDhsNAO1EaqyZ5dugkXZS
GL23ADuwV3PsF9sk6TeNynMGEUCN8+NEgkqYWm/gYjYmUG59bldyS0BYGyXnpq+8ERCXRaLk0mpl
cuz8315rCMwlBH70oz0I8lVBjlJZ+w5xVCs2PbaJKdwoImXRjN7oSRyB5bKuul/u7PWM5EPitoMN
A6WzFJ/txHxZDpBqxHrCEIhfiuTFFkJNFZCrEMJm1VZmA/EjbdbAyRaTRQ49mfDWMZ4PGXiitJXv
XV6dJLg0bWeTKYzuntDWpBERldYhReEZpW/L+ldxSxLpGWmk3LUArunn/PFDST4rCA7hTFEM/m7g
b6a8bmeuMBoHtx6ojPSdSGmAUoaWZUkA+8hx1S2nCTsfUa/EvuzNUj4Npb5VYvkFvEAhr10/RYMt
1+YsMRB7mUrslS02AZFYzfCjCsoZZ4IWn0XdKQPybJ/U7GlGzbIKaf/iu1/eEt5vkxg3pM9FGgD3
/jGUs6Gt1ehXTr4q8dlrVxPApDz2t2QKIGzsjL5YRQFpzpCsS+MSyc1RMckL5OiGAFcnZ5InEXZs
QmvtC/1FbcbeEK17cJVlIi+75gomlytT5Vn8FbIBtpzamhycUhlOZfhbN7/YTwkIoehYyRmwANgT
7V0U/V/OEdgBbe2ybRv+AH4Ksi09xCahO+pQtrpbb3skbpCB48Jt76HYdb8tFahJxCM1L/Zlr+v3
UQzpfN30UPgo/dMoR8+eQGRkbkquiBbd4S1gUEEcAGEZvpUT6UdyvO56kJgsEN1M+7MKtU3XcVbp
2p0YDw/Aij33KzI6ibMeWoIrs9U0Xuzx8uLdllG4g1hLka4siWJOs8No7ev8X0CJz5+wDgm0jg1I
yJlY9/5dr1PyWL51u16ZWfjn44NjTkli4rjUyWVqX+hs8i4iWVvMICzYZ6QVSb1siDytsd/CjNDQ
nAxOKVulSb3iVvyLLGtXROgODLRK8nhOGn1UYsnffDKEu5NFZSfKb8XVpsWak9N+cDIjPjB+mvYS
1AW7tTZpo/0IkJeSdstKaZFos9unB4PyJilZlDUOQrlps9ONxNWd1OmqNX9B9Kn03Favf2DVNhbx
ZakHrH4lqcFe7ohUDi2nnv5lr6GnskNuPkb822R491OKJJyIB5G+HjiuprT+VtprJd50/6lXf13x
WcQ7QycOMVwqiiA/JV2k/T8wCEvA7QtL8B5Y2mkU/yA1LbJ5O7UXObp3CVicDN7msLG5GOViUwSQ
a5LWlZv9yyASFQ8ycL/sOdkqg0v0TZ/vZDs91RzuXf9mGU/AdJssfy/TbdlQFkdBdJrq4NJm4fsI
41GcQ1g1dsqAaSIKzAMj6I7pIxDEzAdwnTmRbXuCs2sS5TuAs36a8bMXITHHORfYXx1uAsTkodkL
hg5tUC+ssCW5piIY+EzstTNV6bqP3xrSNn20JNO+6smF+RbAWgfIqBQRG62jFCDmDZSxmnHO4veh
vGvlKqIZyYkPL+N7XuzjV07uKE4xlF0ps39BdCzqmGlADsD3UJK420f3XCY2K3MI0F+C5vypinET
dFyJvdEgylWOHHUOlc06LCnO4xqNdny0xKY01dqMIy+bnFh4peEE/TtkvKVM9pyAZTzb2Ult2LaZ
ybNLlrNpUOhxQQBiqnVwG3Lkhq/5/nak9VO3jR5tA8aNBBzVzETN4lYHG5MStq/qR1DjiOqJvFNX
PbJfB9pLF4SYt+tAOZFwG0chI8klfxgo4k0ssluP91yyptNg5PxsOTdPdu4mPq92huyCVk8fxrQT
pATo+O+0T7bRC+iiHYVFy979NcFvG3yp5Vcj/Wrci+xV1eNZG21PG7vVZLavvD2XZ5gq7QVd2sfJ
JVLaRdcQh00sE7wLwMl1nnudZm5VLuRWe1S8+fyMysy8hgK1ObXGR8MW/ZSky544sSnaapzLTeyv
Y/A9+Qv1y8kNkYrc0Yl2/h/PFaXN2SDrL6N8xmhHbiR4GuRmgb5v3nTICjWlYWkPDvYOpmLsDFka
ESjNlgVEZ0jIasoXoWZ7HXq1BSIlqJu9Olb7rngPOEhlax1E7IGmJapnvlAmeuKP2rxEVXnKmhcG
mEzgUd1IUEeUV6tg5K6kx2smAKs0WPfJBwtLXpZcqY5BjMy1lxv2PS9vev4wlOg+VZ3X6/hY8qba
6qP+IIhRJjFSKeRjUOXbOTo07XSJ6QJlE+gcfdOrQFLEJZuiTdIqb9W4n0ZXR34k4mkpkzaUSL/Y
/1Y4MBcY9ZYc505ne/O0MzXk8e04IeufCQauur1v3io+hzw9kDh/N4kXiGebe9x250y6NkF1tqBm
YDkpTyalr8jIROz1ndZH7pz+YRB+oa8xsJNXOnRbNRFL8rPTZDqneLterQI9JnXjBKG82AyV2S3j
tPws8NvnQcg8PnZARXwFpXAC+4BFAwIIH7qC1h9zJCcdxM4AGogg/hBjr76wemNVqagLxryxR/Oa
iJdr3w53oitJrFQgUeIBKAFb6zETQjRiXSziyR0oZzITOacjEXJaE9dITZcChg6XpKNf1Tz+rn3p
Xe2kDwDNb6VkulBHUO03SuWaXbhDdsk4gFOkOKyPH5GpfxQG3W8k1uYrsBaE7cTja5SOihJpWjtJ
yz5baKdzSumT1flrbhPc5ap8Jzf4c2zzL1vyr6A+XaNJUU/xyYo8cxXJOOtEt1IgVSH0t9wIlyQM
zlwJOmm/GO4UrV6Vtv9Z9p4an4y0pO/NaASf5HbmSucNZCzx0kmpN2g/NlH6QUSwVPreI4FrlGBD
ljM4OvHmVXlF7ndKeDEvon8OEmPP8hYodrhxlSXWOV1r2zykhp+luICB39pythPSykjX4Bw3YC0X
Yk4e8IzTXDhFb16skjBtor2lsVm+7EhV/8KTryMcAHECYrwCHTaA2B6mc1HZy1bXNlVZXeps/qoD
Ch5T4+5iW6EusHUYQKlAQya2sSjNTwVGQYgYTQB5an0WBrJ94D8SlVDsnBJRWCdIyqA25meXDC45
9I4ka+upJLY2jCSYWxX3ECkawy9hPGhUPGzzdJuYhE35H2iahdlem5YTWkD6yvdZvLZCeWmkPOnm
m8XAiAyytHuGTeFN/bQkpNbNczJZNzLXirC+4YUPc/gwYzQwXqkZ0HWejrseCFrDiL8dH3FHzwfK
tB6GBXzdWtnm4jySipq9BHYog9MmmAI3ILZhtAW/c977Vg6GzZMKkhaj6LsC62Nwlpe5eWyi4aRZ
vyRseWlyzC20jzJDDvvKLAL1QPz6EI9M2ViHWNiH+Tjgx5Pio6Q+0vBAmqzFpTYmlzK7hNxkwUxW
KvhxUDXLSj5RnuB5QSu3Yo64moHmz6R3+16zD2bDua1k+jZXKYZZ322N7jrVW6Hcg/iMYA4ETuq2
MVSkst0hQGjDQ58H+GYZquu+iE8vr8WI4SBM5pU0+gtEUN9+5OreiN2JvPfJ+AcS4BWkHVmOqr37
I6zudCuXN3KIlxIsVNJSPpBenTh7K2ikY/CEixrRrG9uAvq2QaZqjxJtn6qpwRsnHTXrO5YJ6wR+
F5qwuau7HDdOrGG90L7V6S0PWq/o3/X2ylgL4OkIwMpn5Fk9wvSPV0nrrwlIOyOnl4kCfe9nPJyi
MGb8CvkSVywjXPmq5Fg61Kvhf+PQa5t9Uuh7stwJBQbUUe8imMDya16ku4AQb3iktoPf/wBz3MyZ
/dSj9pO415/Z51AfoLSnKK7a1o/vqvVpmh8VZ0BHgG+hQTAymI0wGkxBoMubETq0XjuYGNTGY/xR
iu+6/GTO4PMqqtJ2xJ3zGvaF6ltZ6IiJNBv6dEhgLiCfwx8M+4vIr1ToxIgXWwnMDSRUuq4DoKdV
SCp12PzYrEsN3QWbQDIjEBofZvFrYrph8K1om7F6DBkD27M8n4sMZ1S4Z5S8jDSKSU6Wvx5gDPwy
VHBj0XO1ypDzlEtWUXcTTGgD5C6NHyzxaLjNMsSIQ9wKNcZfNlC5AVUgXZmI4GDU1nmYbGQwNIOK
9xwIu9x+1OjejX+0xus4/OpcHjAqyBI/tPGJFr9KH6GOANyecv0g7F1jvldVr2ALoknJpEfUF5uo
InO6DZFfezlbvQY4fXSdyMJPq11XvYV84kRA8jx6M1M6tbuJbG3EG2P+C8lj71R3rP9E9xf0Wzn3
d7753c2XvIccLSfbtvrUUOrtBJIdp197tXNpy8cs6kchuQAtDFpNHjbZJ+0gs7ekdDqjvhmLB1wb
bJyyyBxL28vprqMJJLBSrpnbQUp7mTtd0+S0HB3In1qz1Wp7r8Yl11HsatNv1GwoGdX8ouFhMCpc
Mmz/6q03SB+ptvcHsWeivjSijRWchgTCWOIUM8ASt+StnLnvZ8g/JkFEHA+dB7ivwlAH82pbx3n6
apNdTWAuYV/lUzSrCM5PJD455zdMUxZxQUJu/41hJscNYileIbuIo2WNU6yc94b/G5vBupOZjOjF
mpp7UcThweSSIwsTxuMpM7/qEFFTah292eFk0Lni5wg4PYMwMqGJxl62vQ/bC2U+9fJyZWUgq0Ii
4WsidBEUX5Q5Qh0NW1lmSsHwkT+kzf9UO3IihcOA5SFlV8iY1CLhsALi2CXhrNpvYgz457l5KNLs
BLIjb6H/5ft3o/D8+lcLb1F6s2sG5vhCzPmQ2DoTpgcAN0H/bXWXelA8A1ZanyAQ+jWR5NsQyXm6
DkxzhkA+RwCsBx/6zAWiLoEuHNQa/S5H4y6Er5dKpHHvapHQbqBEfReUclZLF2rSD8BBH+qv9DUv
HykUnilCAwtEi9YQRw65o4ZhBNFjNynWW0dfIK993t70UzMJEQ4PVffijfN5XuvA4/1sO8YXK4T/
TZHC+3uhyu1DkEWH0aQNzS9K8zZr/sKsnn1PIcA/ojNoJn8ieHZjR1A/U+CRTz5jShIbP/7L4kZ2
h9L/zsT11lW8fMFq9KFCe2/xDxAVToEu47Oyh2phkHtMqNGerU5PN4fDzN1JFih5tdck56mFwjiX
yjJSEPpJMrYJpJaUY9wwzQl3EFeXsz+eCGl9Vsa8DkYWHyR7a7A6YImLXl9sMo3SArb7SdPStT+c
VdQwq8tcUz/WTceYijKngUn0GdFu9G6kvHZFMXua2UYqPgSGQa5CyCk7OTt2+XYAjKPZ6OeBseXf
WHmwLMq7LO5K+SZVe6kndX6AeMuDVArES9bOUrt+Ya2cEFhC/+IpR+gvReyF7FCL7CcyHoEJM2I2
PD1H2NRhO2R0hhbwJaaConB5NnYYqrdmxUdm5YfE/9YKrrUL4QQY3y9RcEelmXiKkvCL8tUZaEA0
iV57uHHxS8FPUrw1XXw2AMoWQrtr4Zad30Xc/yMJeQlcwQG/g5o+bpPsVhR70HpuV1xkGnSbS4g9
JUa+7Pgod5NJYRqObtRSXlnyXqb+NTgY/fobkq6kj0spCsijLRwtMVZWPy97sqlJm8OX+RdSDCoj
QJBniR9JDOE6MJ51x5hvBonZjk5gtlCntkr5HF9/Jkjjku4sz35mXaww6yytuF5jF+Ydwjln4ZUp
qAZ1241oh5RPMcAmu5fap1LbT3P+V5edp0nmAYTsqrU5zXBqxvIzL76n4MlykRP77iAjaP8Nwc6Y
t5UfLhR1mwONz5qfPrS3tSVOBXIqo30MP0Wx0+nFEz5LPhU/9uIQO8Z3wtcU1ZsWXlsdfGu8yJoe
O7KGxSq6hXq7msezWZEUbZ1ZPUzN30LYng8duZiORPeblMnpDBsKRS4gmH7EXEWG7cyVo2leMXqi
8yrzXR1Vh3yFVZ3365L3JDVB4Kj2CubQYgguuWxDt7kHob5oEoHCX++l4jYnP2Z7K/Hpdb25KpVw
xb4LgrQTcIvpTNUSedMHX6/nWlxMcdFe8MDdoGEd1NinzEvy4g0nKZRtFhe72r5BrO46GU0Vb0J0
mXSCqPZV+V1HX73ynYZvPnjcIe+PmgELEn25flmTEAOHkQZgyBGnD0GN+bF7zApH5i5j/V7x6uJX
IU9I2gbmSafTs7XkvWbQqrpG8DvoX0nnGX60kCIYJtJdxt5LUC7NRONG2vcIMyTmzZCjW11qzssa
l1H5Fm3hzPQGI2cXoiYgpX+N7QXNb0O1JTGCKpiSvHdtR7n7OoWIUtN465kyA+6Kw68oJjYaLTRf
JvaPVp9ek8YWSncaLmfcJdrL4IBabWoJRxV6brG19G0Wpm6C9S92VNvinPzXxjCGDzGh6cPYbsb+
XCUnczxVPTn1AZVz7oBD1bvWY5uZkDaSrsJ1T1w5FBINRwHJ3kx8KutP8tlLH8TDRu6r4REk7Kl3
6pqkdicGWJfGClRiihegqDTATg9sadBu0rjFBQKrGHtc7cE3bDFndUzA5XQTiTe/u7HEu3h1Jzmh
VyPnSXEPQ3H2o3GjkeJdX9Qqw8lj7zs95opA/WJpeRlnTKil8KOD3to2J1PZ5P2W6U6MoBybq0ns
y3x2suGpd8mCNprQ2ec8usU4YD/76CyvS2T8+NlC9HhFtXxvT/qy6dXtWK61BFpQOtUs65JEXrzm
OLwZHg27kwuS6q6wXN76ouYpdjMCAKbmX9ti35jsczEfA0lhGoLUPljlSmNpRm0OfeMwW1kw2B26
DSbBrFtlwDuC9pA16lcaWK5ER/0aiWnwRwwelzpOVgp61EAGSAdoQAHDXV5nRE6/XIU5qEx5xyCs
GPhO8nfQScsStDy+rG0PoGHo3gac96rADzou4Lzu9WGPXe1YTVdjip08ucsIyj5+is4gq7ozvQ5X
ZxiCqNfPL6wytALINxF1i7wszW3ug762CO/3pXUVbOqcqzBVcC34U3Uw7OTakfOBIWxKfxiMJUq7
tBBP49paitbmSWFhgC+u5Pnax03I+wa6iKdiynZmtR9nygxCoOttBmqtR4hGwa+yfdd8xbAXRbGv
I69GJpRhHtfbrvJCLE/0rA0nmniV3yH0Du4ro8zcyPhImo+ktE6jLu8n3tMBM39n7ursTrLKQgn/
GVG7rkexY9rZBPIaF2ks2o2Qjz4fuGqiAXmEs+vpPu/3mvl4VQ9+Qpi88q2knj3b7E4iOuhvhX1p
DYK1VfNlQBnNxRAKwBD6aWSaWzaXusxPJvJTgtskA7GGdpmzqjULz4DsULq2sUZ61UliD4KOiSIw
JcTpQDyYzWagpptkl0mMGzl1IBAA5IhaPJLYun5yEoCUgacRJvu3OvyBHoIbL3ctUwWkYWSrgYIM
mNyUeHLA7tMlTJyKbos+KJ+cANQAK3i+F4wMXPzR85tkXSHRgG/ESTHdcOM6ljmv1fhW5uIyQ6nD
VpiLFcZCRTqr0SfGkZe1zuabTmC8xrkEhRUeNb8mLhvQDD+BYS0zcZs7H69DBIvnXhlnOxMU9tG5
bhmpG2Hu2Qyo5yHAxq8s9PCHTQ+daVrYPyL7I8M5w+LBIi1r5O52kZQAeYbWGfDlB0HmqLgM7Ulz
SwxIelU9Kzt3WdF3wrx1Ut1wDV/AHwyuynwJfL6RlrMpWInOZW4zkgwU+jsNDOScl27Yh8uyeoNb
vlJepSSnqyV2iVrj9SXII88co8KnUl0mjvVSxoe1tAPpqx0PNWBFCydLfG0GfAwAZyQ37pJtkFlI
S8yZ+k79nJXy1BvJUQzW3be1dWxB4qwfPYaiWCkXOl4V8tfZI3lM9Rqo7XJi2VtOHmbrfxkWo+wB
IKQx2nhH72EHNtiKHZAH19TqViXmWJ9elASJlVWO57RQziNnKrMNOIrWI9HSZmVC2jCYlLIsig8K
4HVUMjQIHdW3/pmhxaPbR+w77SkEHAtTdoJZR43/CDDFEMTE1fLiYjylmb9QNXZO+pA9AXuga8ZB
6JUUmm0v/6gV7bJ6U7XkXCOcKKBYe0Jh8qTFbsCspbUXlEex/hE1W5v1MWlLZIONc99K8YNa6wLa
u0wwgsmvtbKjqBQcqlzhAHgEexrVKsPbYPvHeQJ0GjRu/PpbjOJuNs3K0vdT8NYM8sKMaX32/XgI
IDqTOPVI8clZHff/JLw2153R0F6vDp1Lzn9/G2UXazBia1BWqyJzp2o/JPEzY+snqPii+5eIyE4O
oEMBJIBZCBtgw9rQdw0Nj2b1i0K5Dzol2CfJDPgDOcl4xzrlxJfGf9j0gd96ouDgufFs6POfb1K0
yzIaB2cmrYatHpiRSPNXp95FmXGSUzJiiVavLUYrEVg28ryWs72oPHTdOCsdXk0lYue0d9L2bRr7
bYnu5jaYByEFpfSEkf6Y8JCk9FlZ8NSmW8zS7awjEL7l/dkMStcMmZQ136yWEjNRbaPu0UJKr/KB
kj0NVQQifOu9uWgm2yPf4JiXP2pyycXXkOu3SvGZN2YLdvOX9pDxN/1k1Oczgg+YVQ1WsykK7tOk
K5ysQMH0Q777AYIdC5hsGLAGtsjT/OpbEVjNo8XUbLTuhvzshs/Zurd9u577e0jvrXwo/T0ZDoOl
/BFnKuxpJYv2GE9fiph3fsrCQ7jVcMk2GKtz4xCZP1SrbRrvi/E2CmojSfO6gu8qCt64V89S4RWN
ccEHUTNijQYO1HqpTeY+tZXHDNRTgBJ+bXNtO/9dpT8Mq4NfeHbLgKueKbkDyKoYT3yU7VU2YpXK
6XTxlTeM+GR+WNlQMqfBXrEwIMHGEU8q+xuF5hgsxLc+4N7B3BqyvbQooqNYfSNXQNFdheKxjh+D
Cqwwtb3CZwqLHftX0MUW6baQtpX8M4PPxpyWqH9Kil4WrTO6hFZy2hn3o0rVw/BJQo/ns4vZsslb
mN6NAiU5jHGlJkD2WA/qlXhbc2nO6glDTBrE64LYW/5X5GGuciKA9npBluu26tezeIv726CABOd3
5HPrTnyloW0CUMPdDCKSr7orQmzdbP1oMkPM7uTH9W/PWlVfKDuSzp2xAMrbdosqiAbIP4PTJvJ+
KIAMFxVc68nRRvwO03dh+jgcz2JmT4RlCXIr2OUpnn5onifZfqTlwHU5PEFFY3ulFMJUewzUYyPb
GDJil3V6pvSslpseYmbzIl1vouZQDDbV49+Ed7kiwWFkxIvdrpL6eyPsW04JGtUXwtK/R7UhBUeC
TitF/wTqSziIU8XMBlvfoo/ZWjTLu8mijM8nyoNI67Sdx03EYeazjdWPrgqROG+PdnXqh9GVqkFZ
KozPDN8vnSym0WrPNXPVIMtY6supOtvuabJ5FBf3CinVj69Zdmm5UUXLuLB388JezW1Oq/UHkcaD
FH1kLOcOGJOCwaQH3iSFC4uT3WW8dedO/5KavVFuRdSgV7uV7mYc9WQGfpZNt1alYRWZ/2St2pmF
usIcZxmntl5LxqbNvFR+KspWk1Z2e5fQVLJjxl9RVSbHHNlna+7mIP/ODdNhT5I3rTIcplhfV9K1
Bhejl+0jRjfIyeZKWga/4u5bt4h9pyYBDoarD9jrbpq7TcA+ny0EBhtOHbdmPxwnSY3JL9kIa2OG
Mbb+cWP6eFuuGYJ6UR3L8CdVZeazCDFm4Q2+vs9LNmJryy31lj2RusCSN/gfs23G90Sl3qwZUZ46
iIq+FF9lxD7cjRx4fyOPFFikZcIrmdesfk/vY5Lu9GxlsHcYNNeU3SpDefjRezCCr1JuFcSKuV3n
euwaylPCDi9TmqTgvy0bVz6rp3QO6gbVTGHGo+Y0nm5lRI6QKmxJdcLiV7fGy4iHBHxnc+nytWJ5
uvzoDViqPPt2hdTUIoKhxTTlHvSS25M6TA0mgREZ9zrZ8X0fOvhCZyt1xBC7HfsRseYNib3RTGal
wTl4geW0jyk56xEqYL1XhivG3JxcL4vUm2ps1mC91jGpDNNTI8227qq1pjxfh2DYVvCx22NTs1PW
qtaXb9Hnzan+pte4hBMdex3iE6qpMDyzQh+KVmbkprxVtIb0fB1bzBzFgGRa3HQTlOPa9n+ncV43
luna/KRcI4hNMxoOisEzCVgpbDAYVivbgFPUqm7cMoPlN9rthIXXWhmZctBpQOXKWjXEayb8cAgS
b6qYnLpD1iVODTcMKiGxF05juG310ekoqRyxVvuljOBz8n9m/rSoLqvBjdhNjo2PwvoqBuqbHsD2
rvG3ZudS9UQ5DO2oWMcvU7wA59UbO76Ki901KzANK8ssn7k6rwcIkZ35Ywp2HQVTUZ9ety2ePRGy
o7FLcNXP71F0VKNVR6MYFtJe8fPD3AE0Txk1i1uj/AbaH1yzF/mkxDdsrfyEPeV2CbCtn7YCbPsQ
uJKKoVQR227uDmJ8KnrlAQFPEPXsfq8YfGFOn/wCIS2HbToW4A+XTfwza28hHnBLYcbAQlQQrsaM
gbYMQJVtMApW4QbNSRsR2F/vf8vwdFr7ElYAhmF5Ve4Kc6VyCwafkj85oltnPSHovzJjwml6l+yd
bT2CkNVMcRkTnyEoLhe9qDzJrD4YaWQQRiP9Oxp3UnbPElYikgVvKZt3V7bA1hH2sIHGgOfUZ18w
pH0pgaTlzdKKXKnYK0X3FFO76WuIeSRiYMdhPxYoITxRqWNLNi18dV0rXeSaNW7UqbVmr4Jvucal
iU6btypgTlbTw8oW5zhs6jeftbS7nivSJsoq8VfbU489x8joYSN/+ph62pNSpAj2kTAI1oDBar3e
LuBLFY8IKyizagSgaEvTIW3L3wXjxHw5oFywMzlwklzGXavN2mYQLBJVUYJdAOC3YFtumeqMWecJ
RV/zMdzmlfFjzT3OvNH8BF/YUhcYEr9esAdBIjwr6S/dJSqBIKIf7ViQCw62yV+Z8ux37JjVpKkZ
rgUqjVslVXrgLkXeIx6O4UzBENif0j1rWjbRsDn7chHqQalWhBmAUoyWaQXyt26CBNOlBFory2zN
0S0tWAORHgkcD8RZzjC3m2oQ9kvFnlFk+5fqI2grY3kImiUYYIVtkFm3se2m8l6tm3z9n6Pz2I3c
iKLoFxFgDtvOOUrdLW0ISSMxk8Vi5tf70IAH8Cw8HnUzvLrhvEZr3EvrhvKoRgU7xYXh7waq3wsx
tmJtSsNmR2/SbMlxewdd1wTCkk72vR4w4usxb++DHvymqJaGxHCRWq/fSLnl5jwoTP0jrzNQ81lW
sVaTTEkbd+MDWGKxlFPrq1PDn67u2ATN+iV22ZnGgf2O3qrynGSP6e8sqMr2y7qJeq7Ngees4BgN
DXNaLozqMRKfJkfY1Et2s2IA9H7GE2jswX1H4ANrCuY0KNA5IkXfk7NkLzFfqDs0m4HEltuXx8GU
6wxQwbJxrHFfdq6+jURlbLu64kzfUzSs+3Xgx4t2cFhQ79KkkrwePc0QhyjK7LcsBBmTj5upe6M7
+ivr7LVT2Z+2MupYTAH+n1QoPZCfJ5UG/2UQS4MVa1Z3M9UPWf5zzVsZ3QOfGgSLPGtps79YhodM
Nruwcd8dpbtYEOYSurgZ9ecYYsscJuMpT0iDRpJYiT2rTDYw8zgqd4L1w5nzqyNZGj5xRkgA5qeX
vLsD5wHe8xQcl1ObyQ/Ve9vIu9Q76suXnFCSKrMNPskq8i6CJxx/tO83V7Z5krmQ68TuKbRN+69x
wexzUU2re8Nlo0bLzvlQwmxREJ9QwhbEhHzYfGFBrDxjaR9btdyULjpVaMk91iEnQwyqatmqgU1d
DvWYE6obn7uqWhRm/LIqZW0m8TwxyIeaZDa4qClDSygwXXUyA+cSajVp22GrBzxuJcVgliDahnJE
yngvcR9iY5PLbtXLahayFnnyA2r0YUEKrY+79WjtieyPLkFK2rpe/LSrz7E8VtWrdpgZWQVrF9W5
dc1FUbB12TbWhUwX0ZiuHZM4KZiCOp86MPAfMi9e9owiImQTMrNz1bm3UBAUYolYz1NkaBEYuG7E
XA9pRG299KV2hIg5lLA5ONcIG/npd5RxapZ0dpp95GonmeJTWhwqpfY5VPo6D85pXW6kYCVII5aN
ewzZkq5kzLCj9x722Q5k8qlTo6sh1Ptohggb/xKWPPc6S+s4wSsfySQgmJTZpx51rQvWL8Yrdh0b
3bb11K/YK9ZKDoSRquj/pJDiJSuVaxklSs8ZijqSvCeMx3JKtqQUddidq7n63B5OkbhlbfmTAWuC
cbRQKtbnhSyVG1T8RWMu+RRs68+I/VncL6c0Bp2UeSt1Anre1u2GVyLNFWb0VMIhlJVTFuL1H10s
/sOybZE3tUc8HoAEAhUwAR3Yi9xkKavklXZKbG+RVl+J67GyRCNg7ctm1uGMIS4xoX6Z1q3AO/Oj
EP/jaoUvujCod0fV0ueK7p191qQqgvRW+DfKbpMjW5oCe70fX56CrmjdqV4I517bpLnGv6HFiIBI
OneZvmLlT/AocNkuYGk15w7nkx1sb2VOko0gf2RpK4fsbqS+yuY1vSzysH85ZXoJm2jfWfQy4upG
IZdUlL301acfvkpSAJ2gBUTsbzSUtV1MlV9s1mxk6OZS7piabOOfL5LNJGPVMsPDrKPZ4If/gviv
cpqLxvZZVTR7zsjUGY2FWfjzBCaKwR75eDgbyr/OUQhcW1RQ91R5MBjFsbC8Wax/BA6JpEpD2UpI
uQ0xZX+oZ80d/aVe5kYwvtcapfEa5OzKzvX86tRKukOVbm9D6/QmY95YFXuK3f0wi7zAmMe2mQJw
SEtKE/20oFvn6dzYDrUzYTN2eryMi9RKSBSG+VlJBoETS8k3BBt3yPvWfY/gYi1ZVUW8+9575OMU
wutGvijlr4ni5Ao0szhYjdB5VeXpuC2dQhrJVNwIqbvteaQoZMYeqDy54E5IdZxfe5so17wpFzCV
g7ljlYsSco5R3IahWA8OPXeCSXX4aIyX6o0Hw8keKXt0yySZV2z00Ml4a9ZRpTBaIpqa3ZeAHR/G
L1F8DpNUxrIc6J533/xQZbkxO07Y09VE1VqHp9EM5kK2J/yftWH3BzPMiLiKL68p6PNQgCq7FWyO
ed5b0CKumlnM6T2dBjPbsrKDkEH+zp5r0mg5eTw2p6ScMamq80d+V8G1d8OFTdyqnHgPtBBFpR89
1/6AEzEfXXWhhvqmLb5HQqZt6m+M1ERV82aKBUGDgofGqnUvOTmuu9REe/GEh4VYrjzO/azCwCxi
17D44ayGTItDhruFIB/lIF+87KlX0Stn22wq/XUcNNue0rrENUCgWXV9AFu6WJSlx37Ums8xXVJk
f7DZduWJfqEm3oYNUiBABggpH2UzbGLfXfYyXxpsGGIAR7dkObaJVTUMMztoyK1zeqlvuv3pkKY1
IkwwfIBWnEMcK73YDunNqT50I93URTNP1PK3SG69qxGnIUWqby2Vxz7ZbUuehpTaWubuzcE4xiiQ
PauUczQVo6ZsWpElY+ylt8JPih6lOwQUsEsFu3uZAuQf0I+5KOhHoaiontjVkvd8D46hZ0Esl6on
YaT4eCXet65jP9vdwVVeCjVrJ7eI91H1Q53vj0pzd+NrbvMQIq+pV+coOlcJsWySAp37T0YdAdJ+
OzJp1pWyyuEU9azc1WHD5CR3yogDqqM+XMXaG2itwtcWGrGXLpXLVHJcBD3S9mibYXxg2gf+Qrqg
vgaTJFab67YaVixqQnksZ2qHWmXoMDw4VRPcN+MK3/47z5EcSAZYwtorir+tu48ALaepon2tbVw3
Wdj9Y8yClQnAStCJNsp/CgFuMExLpbvV/b+QMckp/gqwMJZV7TKAK77zWUnrYGKv8/Y07A8jf/dC
DOKtMaCKIOWlVnqrernXKg5OfrpQ2oEb3IccQuRiYlHRfa0dsVL5vVH7s0yYN7vsZ1VtnIxA2Rtx
S/abzHr4ZTMsu661ymLMiqbZOMWATVI8elJxrNybB/C0MrfajET+vfhiNCcOmhSnF0bU5Zyj4hWz
WZrtW4UeEb9OWv3T+dqy0hLSM+a6yisuJG3WopqNBKqSgik1QH1ixCTm/wmQ4+4zN0Goyktr12OL
eRSdFM04qREBKXP80jx5IUm808yfzD6F2HQ+6Anb9pd5Jo5wzlZRV6LOAkeI9bWPHlGr3rLm2/D+
0hBZVhxrYz8SlsSecYuVEOKBZUT3uk9fhXS2SmNdDOStwNLI/PmHhN2ymN0edXS/XEu7vLII/lFV
5DI4o2Us+UoTAOae6N7jWF+NQ3LUi/StCcoPOy3vrYXbwTGbQJ5+jGOPIJmwB17jpiCmXQLEspqF
DrfME1MkHxY7r7R+T1Tr1vnqMg/Gj9jkLOpq7ZocNgkNh5dcxt+pCMTTSPU/3VW+VR6PzGvh1qmM
j9jHTNHsfmPa8U7UzpfnVs9QBK9aya4mDgV8CO44e84UH07pYcJCJgOW7lmfQLgYg1V5jQKuIL3a
l3X8kVblxRdRNAeFNh+CbjMlV52GcabPt1pkUbIqQvaeD0uOXMXSsXFQPVn+cspkYKnjiKZE9EvN
64mJuRRqaM2zYtg4sX7Ni45mfLzUKZtLO/xnKMM+GvjStPQ4+ipSr/LeKt1zaDSamyxTiccxITAY
rYMpMjl27BWo4+9UDtswzTGOkWiSsv6qWTIOPmXY26kCLUjXaXGEa9siuIBCexr06NN1m7UeWEte
inw7g55ynyNMt+VXPdZPzenXvWmc3UIga7OFGaCCtdFHLke2Kv8aOnaWXo2kZf2lqg5bpSNR7Sve
og4BOvmZ6pArLZlDUPsiPgCfTl9lOlz+Mc8VFLUOBlLrW6Q4HY4jQAE/04JgG+uLgadk14GjiK2K
LTn/b7sXb0T22eGnHyJD2aecjekcrcIwu00b44KS+EPTrYeCgFFbHlWt5yHlZzQDiW/KfpnJ+NI4
JbcEvixpS8zbzwBhVfYVQa2IKNV0A9TQ36zm7qUtA4D5NDM2bUfajfci14c5T+mNqkGwCovqHrAN
TWjMWEMSs9dYWUUF2l3tveCv7VxyxL2ODNmZDX0VqpVJ8Sac9OolPW8XXFOflCf+JmswViMzbRD2
RzPqNxlyjed5d9nj+scuJnPiz2HV3OOuKrmJmNECO07mKaIrGBi6gSEBS2VLo/+9yFtqObR3fWcB
P/ezVmkM2HbJy3rcuYjNem29RdlwdCIWuKXjt3SioyBZMeTNaxizbaY3B5pQh1IDxsUBGfPDfkri
+kHDds5BqW6ZVj6SMH9mndyHGbiikfJQgEoXWq3G/zT/Tdya8vtgP5Ri+LATZW1QT8ktktV9uc2U
eFkY8WUE5sPSxDeWJ1zL2jgrxsjtHY8723b2SZvycG7+WCq+KLH9bFZbFIm9sWN36amXFAqbmxvb
sojWFkQecHW/cTgcjET5KYzxbOjpqfSC/cjckOISjhHyPjq6q8utqoybll3XhkgXQ6Bsc9H+5Im4
UKLYFj6wD4N4qZMfy57ZpGFQtAN6ztVm0odDn4lCBzfAQldxU7PqoUbqJkiMnWa3Ry8cd0mnvSo9
fVcq1nz0DtO4X1awCJSUc6+JR9hkyzKKeC17n5liXEti++pggyfpHsmorkNN4dqvNlKh0Nwm7AAf
jqU2PDVoIFPTEuBkaS8Kqd3ZNAH8DMhGEJGdM6aAUMd4kLTkh5Cx6yA/BbnDOb8JZ9RR2P+t9+GK
kP+50TiEa2a8BllQzNoyOFt2812alMdd9waHQ9I2H09Jw3kiyKqXUAzok9nOakKy3QKBr8DdD5OD
p5V/8P1cArb6xuOT8Amk5Il+bYgfKr261AjRzWRH+7GuglcFuREjuQD14FAQSCzz1LbuRrfGpd/i
LSsNzLCyUghf2nsWGXx2Tf7iEEaXwt/GYtgxlgJi9Dq6xrBmMsLA2bCpiB03IfcuhUVVEuktp0BQ
MNAYjtlgD6Yj7oqnm/nKoiGEkxO+czP5PtbIiAlBqSDwSRjE33B55yNF6IEKaQY8r5WMfb7wT4Gc
JIKxYd7od9BmaEWFlDLyDCaf37BJCf0PUKAFeMbaxqNDbNkpVy3VfbdR91pPWgJcNmHLZhVFHOQo
+hgdf2RnNQ8TQCzztAPWoXHXptfv0g6AoOry844nhq2ADkZ1lCZkS6QD5ANvxYOKLCl2VDnirNfm
WTpE772YDlXkXqIgvHLLvnl5zdphfXgYjjx1Qf9Ja5MsqGKQLWHa5a3Pt2sQyU+DhJc8D3ZrpPE5
DQSlHpwiGBeECbj+lK3qZFfWYbwGW1fJvsObKoJ3U6fGhF1pZhnTRC6eiCiMpKWzYb01TT89+cps
QiKhu3Zbc+9nQOlG35jD0wRGQ30wU/d1V16nIq4dMDgXTTmvQmMdxukU13jEHPaWYwVYixbIqRLU
XVg4SVOBzG/VKdA/yi+zInxfCDzvWPZ/pSO4zX2gQXL0P9SJUDPAjVMbeRbAlCLX/PV95X0w2Ulf
dBvZdd8yr59hHL2zqhnogWkf8Texu8lKa1b09Dv7LfAIvY91gXgeXJp8QLmZzHokcaE2d7OhQlYl
BNt6KArx+JaNIJHi5JrU2TLIvR271a52Yq7sEsWvzL97bYpzKtavT2kHQCIlG1UlFxA39Efck1dJ
d2EP3a718gVtdAIB3Qlhcl1CavGL6hSEyrooHJAQzky4zdEQ1iM246df+s/pg1iRZ6xnqMb9osuC
L950Z7oB8Uw3FLpMDjwtJ4sW9NEuqtR/3QiojWgTqlecxR2+AbWMr5nXXeNUriatpc/ZeNITGaRT
H8vlEHhLV4m3A1VM4lDnzkLGGw1iry13V7A37G6j88bFPVlbDbOESctLK/wnK12pOb4G2uysglBg
tlEJskeGO/ctGU8+/aTkx/ehVaHWkXTxvHSZcuxXSdf6K9e6BcaXERPjJKauH3UJaGz0wXXqVGS2
wkYwI52NgaVmz1H9Tg2CG1F/zqJ255j1VRrBgmrOrU59ZDjHJE7UbQBcbxFOJcWjYaH54mdwRt5O
VEJ871gEybKY6F2yEx92XXyKdthKNgQsmqx+Q9j+rBry2ElWL4IwWaZ59xaUAXEk2LxW8u3GyiYS
2ZIlWV/V6F2LQT14gqxLMELP7LTPNvfO0Jp4gpjxZ1LBXzAiepvIyTp0MjsjOdFr+ilAoU4khLpO
b46pwoHPLpAYKvNRuDhf6oDjFvuLKiIqHzvqNdXyk1LijgfgMFnKcGj4ktRWvytFu3FYZl947a8h
6UCmjvsFqnHd1vWHZjAp1xw8oZAwmRhfccTRizbmX9hl9zjXPmIr2IvRvXW25Izfo9N6wcQdsMad
QecwDyAFwnmbRzJ4dInVLlg1Bx3FPpZwJVDLbILBH6rGHUQN05KF9V71oAFyEYJYqZO7G03xvpYw
n4hXhJXQIC0aJOrddaeUANlPNQPQTHjBTu1ri7s++MOj1oqv2lWOJWfX0Ys5t8bXwO2OwqJOEBfy
GIeIKOE9AlNSQwpxkV16tD87kEvF15clTnxwMKyfzj5qWAi47XN9KDjfAVrg3iTKsLc4/tkvLX/H
dqIZcB1jjeOnP9Oh5+kxiR1y0p73dClZy0qf9wkxr+6ZkJ3t/89hI5eQEWkxH0UHm8NwOOe+ItLf
ucDWpe1GXSgkv571rwTfjdo3Np82t3wkWTY8K3U0Z/vI3pAuzd6XHl6j+ssFI1PU0brIxJZ9Nagm
s5LGlAX1rSr0eV6/6uKLJ+8MASt2uMWh2gL/mFE7mefqIYmtZWjltCGNVUNzZsTpVMfpaUwTgFe+
/Wbml9L/qOJdnKI18nc2o3btWQeae58jZ80g/W4VMijNxc/uKa93LeA0y4msV1aB3JT8Ti9XWpzO
K1BJcI2ZVBkVZ8M4orZlO7/eJ94S+OTcKVa0AUH4zHPPoM0NMoKZrgVWmE5J0gINKNVWFQXeYfh2
x7uCkmA2HNaRYX+a7omaP2v1Hfu356Xy1mEMJ9SnuzCYkCDozCMeUDtvYmeW+OFWb7NNFXj0+Itp
/uNQhjzlrSJOYjq0PtA2hLgSvs8pHhARxq3mxUiApQE+dqg0CD4fAQNw+B1DRUgQGXrvd2Srl09f
sxHlPBTfOoHMooZIg91Q8BnZ7WPIfnWM6fZL9i8bE6+DSqdKYovd0tTeywBOGp34zG13tb0Q1r8E
TOzYbxrciQ4mVer9a0rQG8wR3B1zs/7Ki5sTPNwAmdw9BGZ0bnlmGMWn2v21ofKsuunHqOmUnoHy
pnU2dSIhhH5qQA99XX/4brBW21+OHVB/2rpcNXn1CrIU7KpN17G6TPUa+DYzjX/vVOMFeWdVNKCk
3rO+3GnWOY++EjQUL7lkQ3d0PKhbcM8a66WMyVtg/PN40w/m5CIgMj3b6qXgbFl08QtrYzQqPVtI
RphVBVOtRx2uAn2Xe8fY2wUKDTXnFNM6ihDMLPWYh+RGpopllSOgcYshvXkBb42bSaR7mEZs/TYw
0qg9JENILchxRfFs4f/0lliEsGkbcN5dAyCCGy6g5suhcNloV9H/y0zuOeSHpvnI0meaEhOVb3qc
z33LmuVcC1gviyic8DH5SjLTa8A4rRoTvQhoI91dql5CzV4td3RK+Se3nkO/x5qHFRsQ9uqyKwHO
eVJ95Hm+EBDKy0ibN9hDTiI2Br4OgNt8DBdJX6xLEyOQApmjGtukJ7tgh08TFlL3q7F/l4Wdincv
zBMGMo8fKAPGMew0EqW/U6prIFalj2gnDKhGSmJQY2D7Zza3vPwcmKctmKMxmXMSwaAyuJkzGBou
jIHWYzduxKPpEPpMivQ0dWgNDoUhQgGa/rTMneOeAN97hMPl8N1g2BTtn+G8bHTCALXZqn0uyxhA
DtO3CyQxfgqafXFMEjtbicJfDS7EY+1drfZ5EzP52vMGRr7UjrQ7Fi5EcQJvSrEI6A2OfE91eg8l
uUSEDjygWt1aOZqOof1KNrBCHY81c1/gtkjpLAPmMxWgb05SJxebkGGwYOAjIteH20r/i3BibNua
Kvxczx0PeURhl8NvoNNj+BBM4nrOcZBCFWQin9mA2t9gRy+Dl4fXxXy+u7A91smr5Smm6RV94nXp
d+QNktVInyvVs5tBvT0KHCir1TUkqeEDXhtYRGEr1GG05DzKX1nd/PGuKfqxxowodo7gBjxSjgY6
tVCIgaecf+PUhR561eiF6wOZLlh/BbuOxrFaJma3T/lligpnjq426QkyDaDjy2Vv6IukkZjVzzS+
+MqxLk5QSXza2SonaFPf6mjRgc4uIPiMWvrMwz+pnokGRlnH0haL9Pmv7YEXA6a0Tnha5sGb6n7p
xra2TcJ/3VaPOAyM+dYxeTSEJ9lay2iALn5w3L9KYg/XqPM/OqAPGh0zBQAPaucMigpVmpwanQrV
N8SLgGFOBI1Aks3U7GE5lZDFVVPOxvDHdJeyeFPoYdnU5cLs4TLQd2O8tPJFHf/LiIG0Hz1pp1EO
iwj/oknqZSE2Zr0eyZ1AgSDzGKg/eMojPh1lCUl0hLJOqZloZNGc+K5OjEi1eQ5qKhlugD7FU6Wi
UxdPZ2y3MqC0/lGW9GfyApEKUBs8n1i/C3mgRkWcD3Pm0Cbbjk0IaXNQagj/67wkiIkORr+fcJlC
HmZksnNIyinNoTIKQrbhvBiSuam8mQaxqmVCWxFXbNETVidoRADjMbpPzscLIM05MoD9b7TY/RIx
X/AHo+bp0cnzSXdy9fbtGQIlvMWMa2uqhouZxGb2FNomlSAuDfwIC5KD45ouNScOMgFYQqA27XCN
aqI0H3mgLRPn2zfPGpDDtLXmBhgvXbwG2W0LrVj18A1TenmjW77HpD0A/9rE+zxto/EITuqdCRZ7
IPKvHjvs15azls0LXmNRROSeW2pt5BWAti/UPCHLhxQoxHqKr9dVdFTDjP3DHGqg0VjZT9dMUqBy
k356lCMd1TFYd+Gn6XyrLqxR0r0j+SdpXQRZwkwQZOn+4vIvqNNVDXQvgNleVSEBKEQ6ECcetP8a
6IYff0JVwZpv6HO/ZQ12c/CWevHWZCR2mAY5aOO5IdAZjAgt4U2dS0vj86bMR948Z6WAeVQ4p5QZ
J9sWEy71lsaYnLTu5seHMQeEnPebpKIZ170rjgdzIF6WybAiEjVvm70fPutpu2zNNIBqkJwiaprA
o7nu8YFkyxaNHMUj38s6+2yznyamKawdG7fYO67zXXSPKIe0ALQYqlXxK3mHErKfq/BWk2LpJn9u
e2yqm1aeFV4/jv8BYLdKKWE+hBfNYuPe6791fYdrj8Lf0munTO7iO4hanWfptvZvRrVuOmBq1bfP
IJWQ5A+xBJ3iOuFuZLgRKZalRtE1uFeExPX2o8u20PwU0A2OL7YGaAJOEMtM9a5ty5KKQVn6wF8i
OGMKzYEdeZ8FOKNZGyjLgJk2H/5y7RHx4rCwJwMcSatauf/bMQelo1Fvvqc89QODUoBbbJyhXVXq
LTMYJUhP2PmjTN5C468Uh9p7NOqrHUCSqPxdeIXTr3PVeN3RV+fFugqCZFuTfxHyoaRfQf80bHSC
4RhqD1Vlbjm3gina5UrGazQvE5yHkKgarlNhUyMj5+IBoydZyP956YtHqcL4xYAczU9kg70EHwSc
E3ViqSQXKJE+xtXwz87/eHng0r0JZptE3IeCp8JU+1U/c7NfNFRK1JzGxZtjnTWXl7J9t5kQ7Bqf
FY/Oz/mCaXna6ONKvSutjW+hpe1q9SnzW1n9G9TbkE1FyUtd4rTHhMP5DnJwNlDQC+OSIRPlfFee
1tHE5DHUb7i2l6SzMqbhcgRlTbyPZZZu/OZoDxqCev7TsSsj7Y/9eHQk3ZRHGW3zwEYr9Wdt+G6a
AAt4koMNXzBmkOfJ97SKly6LJ3zCBiaHFi4AVCdo1knOY2CglzatCFl0OVUF8iAOSKtKnOoCE8k9
ABBRS654Er0ZTuUjKhEnsOB9q192BB9VQF1F8m6JtzDg+4ewwsGFzJLynY8ntTzUgkJIo66bNKfa
Vf4TYi9IHlndRkH89TeN5TMGHtBden1nu6eaeV8bQQgYoOLSTdn/oIKg4CnY8pdmtKA63LP+MfXc
fYQgfYSh4ao8E/Z1wUtZ/bbMh66x2PTNLynmV3tOr9sSNy2MvG2g9Jcp0NCU3zh/A1XJQX8vmdaL
8GJYX4JXYpN+jT0lEP29zf9a0HzTDGxUfA8RmznQ3hzYYwLokklwanSdlVose4AM2lOL7iGGrnGI
U51PgsNO8c0lsmDwr8Q/V65DjrqDayyJ0kZg9Rr7OoSgo58NUWqVxXnxvuVc53DD9c0rRgSiz+/7
KoFMe1HGu1ZsFR6ybNKaJdQIDHs1cesipHMO4EFyDHiKZXeS/BQPaFhoVx9hynPeq5j+cs9KgyY6
lMOXoR29nuaJt2Fg7EMa8QnqomeuLZzXTEim0k2lbhKfXIiqfU+LP5TKnnfIFgqbDnoaI/LVZ4/Y
+mfBSKjxyENIpLULHZu+YG2Xq5IGTgWtDUaA1q/NnteYCfcOBdrQdwESlYCgMT6LqgN4uTeVC9mQ
rHrzc1AUQqyG7OlFh9anQsTFZ/eYIqvI3hbhMQq/a5FfQAfVLY/nFuFd4dTugAED8oP+DIKVYBWX
55B+qjCYO3NVoDN7JUrKKypwEOhX8xiQ5hfLMBcVRwJC6TAyNnW1Uc2zlYl9wxqD2Fj1+TmiSK+3
X0X6UVHDlPl7pfyQHuez27n1tSOryWadjPp4xeYqX3ZATSD/b6dcmM/sBB2aBU9Ml9p3xDJam4Ry
kW9T49rk+xYOUz31ISpxVsUusn4cOhXjuYGHhvzapk/beZShPy+xX8SlCD5ahhKLZTTk4dSDzYVQ
EEpq0w+L2oRFX2UVeFdN3CN5hRhnej+1cmg9Meuy36DZtc6G82WDm5wFp9D7Hvw9uRK9+3TlnUfF
rB1PGllHMEvT0p4MONA+Dp5GdWjTvQ/3POr+vIhuPXwB9RLjDYTh99hCjpl1CoLpz1jSuZpyBv4W
9QOOB5404a3jkIQzMznEznfmr/WchTV443xlZfXDxhv+Ah9FCKGo3EEMUUwc5QUPKy5a9kUIVhcE
ZNJ/Q0w7DKOsWIf6rgjfqppjSwqc7sjgoyd0z0qQBvHeV37SYGQ85DvJ1EWWAw+tTmH1VUtzlkU7
jK1IAKXhlubxOzb7GGyMmrL/i6QLPlFjj6wbUUmchIcWXl1dbEuGX2Gf4P8N/WmMV4r5rVfPlIZi
RFFmbF5Ei2eWXAs0uMbleMR8WEAzm14iBLpV6ugjvMtWxXqribBfW+vSZc+y+tOyUwiTqAf05VZf
TfDbcXoqwa/kTbM0sTOcKclV36ryp0yTLenhTZvcS4cuPBIV7FAXcjruYhdPNO5rVpjwo5a2eylJ
9GfXEsAcxYlck5CH30y41NqDml6GIK/a0647kn8/PtqPyXKu8BKY61p/qeLa6v88T/nQAWBq8GQ0
OW4U/yvnFFuYx0a+W9Y/3dpJ+Lk112blUjygUuNSGqujKzuuzkEHRhAnSddAZCB81zytAp3FDP63
au105m2r/lDVZ9d+t9WZNeh0GY1FXm+L6CKynZhi6GyvEhSmSdniEGwmMnMQ/AjW+QTpe1yTHNag
090qdl9FZI6zKRnIJaVW27Y4F/p365M13FTxR8NN2yv/bIedQYi0SvLkVe7pH934W3Xvrrc2+bId
nrZkKhPr2uj6u6vi9/mfhnXq0c5CDCIM3jEjgGGAcmIaVGM6R0ezO+tinbTI2Vzf5iuk18MrAbNq
DuqMSlPEJPfpVRezXplOylCADDA8q/ha9kedLQ4lIkY0tHvpnmM1BhAx7qadbLHyjx8ZD/YdDz3x
/xXKe9XZBNrULUddugU61Sfi/3UwLwVFbr7O1j/BB5ml9UnmPyZrMrIYB93dDOG5VfnnXcpf/Ck+
HcbPUT0THWt4VLv2Z9+8FRy0iYgkwcvleg6SYGVwCq6Jt6olvQ2xygRMRvuiJvsmOGKx0uv+St1v
KgGq9W7V2BPNMaIyq3e/qLanMOXxdnPKn0Iz1jovSCf/6MovV+C+fBCAttUc4tUuTA+SoK2Zthxa
+Liybla1bEuAr1QTNJfFJEKsOvfu58rGDLBcpp+VmP21srVFqb4TUZ8N9NbHq8/JKtWfqvFPQRjH
lgnFbYzfW/Gn6pyOynkE86AavqR9j733ZNz30U3pt81wyxBeYqzMhpZg37tz1yvmrrzlrCxIWJfx
o3KSi/hsQCXmtoMLrC5DGjMW+p1Z32XynqTvdvlMTGBhCqvE+5/EhPhBriGFfkpzOLqb9Y2CZ9L+
8/uFxxRjyHPc7G351KhaG5yPXUo3fEPNnyj+I+3MduNWgjT9Ko2+J4bJnYPpuZBKu+SiLPt4uSG8
ct93Pv18dAPtqixOEdLBMY4vDDAqMyMjY/3/ByV/Ar4CXOOvqdjp6icxBpijq7S5LTvgKGmTRyMN
ht9sl6yu+UsBo5cxsK6jfP+kEFzm/QM1Pbrq3lXWeyP7JUBzjQrrUiFzSjQRm18y+Az8+V1tkvMh
84rfw7zGxSC80P3dElBo0w91IdciAsoy4COB3BC3ufa7x3eOmQhvwTWdGBz5z//4X//3//wY/3fw
q+AtnoIi/4+8y7wioiHjv/7zlDzYtW1wu0wXfGzXsSUW5HocLHN2ndmjYcbSHudigzx47fuOTYcj
WSdV0//QTx6Q+sLX0FhuPs5e270b47tQezX5MRSZf79vSIz0g28rjoj4vgvpDinPDfbUU/5Q+DGF
phng+TiW+ofu9+Dnj7ZTmvrozx6OP02/YKVcT2B5vf4MDoVIJKUN6ZMBHs7ZS0JwQi/if/l5iTHX
nSOrGVs+b4OCUzxXwZc3/HxdcyzNcYWlybzNk11NVlIqs5c1X71G/3b+62JhKv5vvb37+V//ufAX
wz7tqq6wLccRwlw07OAIHOED79hZqjf9ozrDP7N9nS1tZpeAhtMWWCa7qAE2Z9ifF7ty8K6qaSoZ
TxQMwcdSA8VSu6EvTdCOq0fTXHJocf9xyWy+RY5pqpppM3tkSIdjOzQ1RXlnesLdi8YDPWGKPrxB
hK7ptmEKF4ybhbr5YAM7gzkQC7YTrzMc8CMsL3XTr3aOlTwvZ1FT6aBg9dVcV9UtzUDUsZw4MIFg
6uFHc5hY1ulZdWqMois+QMr2pQaHORyKjaUtZ38q0jI0S0emaUkiwWwZndgAUqQI4ov0Pgx+nl/S
Cjkuw0ca9962UAVL0oJUS2bTz33b0/KfAxB8UDrifZPYpogCDlEWbmyhWFuQJgwDRdc1m8053kOz
pJ6fh+oClw1OyIh3W9vvXRVM81L/0lr1velbN0MRXtVwqrpB9DTlH0ZdYYCz9DdM3+pPwfA5HKqh
wct+/FMmv20VUPoseCLUSzotYrpUzu/ulgSJO7mv0yQcYs3yAhDz6R6Et+m8AJmUHNMBYTcWxMY4
6YYjXa7CcXOnpELuFUA5WO71wBPPBD60I8prNwt8ClXnndDYLVe1pTs2Cdr5BrvTvSZnOIIWNmKk
82vRTuzgIsKxcVCZ9NdcWReTLq0A4oeMMy3Bfb4U6nXf3djlvdN9HOaa6LT5pLQZMznBZUQB0SZg
LQjLh7uwS3GQfllVy2TLZdDdjOLl/G87MZbLT3NVyzQMa1FcaZ9HU3GAnqg0rysejF/a8AD13XkJ
J6qCBGG5lkP/lKvbsjI2ZdnX4dwYXsLkg9FQRqs2DP6aBCYu+WNYlgtF+bG6K9Yytkm9zAOCuqe9
09lwhP584MhWOapm4QKZQtdNR9cXfvQDM2z2Qd/kfjl7YbowZ37pSH5WL477tPBvJM67aHoZ1C80
GNcMM1UbPOKnr+giXXN5ToVmge0nGRYKua3TUSn2mu4bwbxBk3XoA783PszUzN0bd299pL726lPT
uQumMG3N1MUflT5Y8gBwtq352uhZAEEoIEO+Xu/4qqOapr74H4Z2vKVdGtOM2pWTp6Y7f+FIvVdC
7/VLEKYmVFsYLpdPPrXYryvgrViCT29pRJ622rjYa4qhC9M0AfVHO0xHMoMaGN9jUA2jVxInVwxM
QhpN6oKMd7vHq9J/WF/MGHBgCN8m6M/Or2/l6up4VsJ0XFwdW360rRKUDz0tR08MwUs/Go+mE3zw
nXRDzMrt0jXTFI6lW4aDr3N8UhnzdYkp7MlrHRgSRq0GWDFJk407tnxFumI62m3QK4Ug3ZJ2MnLp
SutjZQIgvwD8bLxzwOFTFwwtWHRgcz2/datrOpAm2XwrKFKDAtbsOUFxq4Uw3qkb6zlxPxzeFNvk
6mqMvxnyekTNs+YqJvrtvjgMsc2ddWfq16WgSwWyDuCQZ+3T+UWtbqGjWbaxqCSez/FB9UM5JBoD
CsxVEojmTfhp0I2nBJiAyeqXGZnn8/JOnMZliQ6vhio0Vzfl+JM5MnMoAdfzbDC7BzO7VuOEQIvu
FfXKqGmjtbMNH2v12FxMIXtqq7oqHVsSZLmeFPrkMWdK3D7194UwNtR97VZpBzIkdZ971bW7WkNG
9kWAKpoBfEc66/zWbS1k2doD66pGCU1/PkLyDDLuknEbY0PC2jJ0l3cD4+1ouFHHEihoavEYRkho
daB7YijDp8eRlW3IEUuULl1cyiJ4apRkBaGe9PiqU2VUVaYNXt3YAbDK8WBdYxJBLHDiBtA7xQLc
JtM0SMfC/qOWGwkYJpzeqzeUTn6by+aiiI7sLnZuaTpZh+5rJPHoHfnyrz7vSqkK3ez8JlquVk2J
rykutEbbWMDK5TV0bLnluoaK4ZC2MRvgQxgYF/Za+uFt4IbIaYGP8qgLJu8xGufXs1yUk0NDiNAd
3TyN+yFy04BL0EFUAORQLz6PNCSl4ACEk7MhacUOGrqD52sy433q+to107ICqFJvHNV/NDO4ri0L
rYC66CIpbOatgvHZzMYLQUfR+TWua6ZLXK4vGSBc3OMrAMSXWyi9GDy3f+noPhw6qvuKuKxMUBtu
RQ/EHh0qFITOy125eVwHfXGbXBWHXzLDYW9aai+cwYN6dt4VWR4xe+EMV61GjeS8qLXNNW3DIn6B
rBXdOV4hQ6l0/dXu6JlER5l1EyiPLp3g/e+KKnvSfq5pWDwvccVwESfgA/OQkCeQExKpOxbgu+ij
p1M9yCiDb0ULa7tH9YJXjNyNqsv3QIfoJ+96mMjziUS6Sw8xqLFwvr7hkCzXICLhthnMYB3vXEBm
xQbUYvSqOYdhw2Zel35rOMTfsF08V66p2+TYZBc0nJTSTuoeF7Sg0SHoQOGJkjD7eF7K2m22ya7Z
JoOJuBqSrc9cvzZNpYBByoEFzbilNnMtlE8B/Y3nBa0ZqUNB0rOla53ZVX6FkfK/ucVHMf5ytA8T
2K9ETm8RpRH522SjhC47t50KC1Fg5qPnD+X7qMlegERg+Gf64fYw2wZ9sKEQa1eJm6STAlMZPJSv
UpH2aRo68eQB/kOLF9n9proyzeZKtRjh+130VOwZ7z2/n2vKbts2yQebDN9JZBcHwBtYPhFK1zCt
RlbPrH/H44fzQtbiR1O1+TrBI5ouh/iWGilNOYCaHqh7kxkE0AkulXTfMRYcgV4W0DWrq0+h9rug
g+K87BVzQUvlYnyZu2WBy78f+DnGAGCMHqmaV+UTk9XM/QFA8u9ELHt8IMJpK+G25qx5Tkbbanaj
bLm5K0p/tAbJ6Rzayej0kDWopgOe/XXY3Q30vsUx7uH3N6xFF/BZ8WThwEtWSZ0NTY/TXKev4wes
N1sx1upp/P28JnkxY+LOzpSnfB6sE1Az061yxYo+w4BEKm0xd+SVpKcPMsmyUCIxe6Ib4kctmxgl
m3pIvxQzf3z1Vtmqs4QfmiDb/+fxPzj2OsnogywGRInfLfPVkKqcF7DmPhxJkBZDT1s+i0KdvQi+
R9/0wOSalYiZ6H+M8KczUyFNq9uYSbTzclfU7UisdqzPsZno0G50s1fHwQtJGMiJGdLzWjjsJ2Mr
7///WaRr66gFuTNDuj0+BIH01zWzNy00m442vJRaeZW7gNuBVxrFObzy9o+6Gd9NoTu93vzZDPUa
5EYJ/UmMHi81aGgZdYaOGLlqoRjshu+aEXydy3IjP7hmAQ8F6ZLiWznDK4VLsilO8huQfH/oHc0X
Iw2AifnRVdyfY5hfotBf8sz9jLfwlnVaglKURYhiyYFyXY9RI/wYXW0+A8ZqtTe6szuvNSsugC0O
RMiGtrGssW8ylNXeGd9qAQ7ALQO+54Ws2A+EmDr3m4oz/t/xeTUi0/RmRog+70wm28ab899fX8Tf
70uq70+KWpqgIniAxvfuTSCuh/ZWGzcsx5qROlyFLq2iBfYu75GiV1eqfsEQxNY6Vvfpj2tJZCxO
CoOFNbVAxxLdJ63a78IOmJ68tt+yjL9CTEmnA9tRVMq3UEPW9T8jQNJBmVUXorU+nD+U1e1yiKEs
Q7UpXSz26sDQ0ltYRUZH+s8snqjbjo0HmOJ5Eev79VeE5Fa6QW0HVYqIgEZbMb4nVXZewOoacOoc
gxDUIBV8vAYFhOKiiS0OBOeOOVP6RK3dDGrreTFr6yAB4YL6a6p4/ZKnkLSMeE6KQTMAcS19bBvb
tLaKw89LJ5E6reVmPZ8PO3un/eqf+8HYnV/B2g3EGcVKCdwPssrHGzU1DLZPcaHCQbyjbRFql/ES
ZsjzQlbXQUmbupCBryO72n7PALg90vehwEsXTtWnfG5u7aR/9wYxOJ8mCQ5ShXJU5KS+HwUCcjDH
Hq7cuAZGa2EpnTaM1tqh83jiYZMDcwlYjrfMSJZMALMCHjjp2UMsIF8j8FI3bvuaFAMH0yA1hB7L
npVqK6alRDgjQ3OtXI3zG46EsxCmSpkOf0o6dysLTNUHKcmbdAb/IfZIbfsq195wDUmNWLpDVOfQ
HnG8Vco0CKiwfMIdxib75Fu+QDM0H88f++pO/RUi20VhMyJpZwhpgZouq09qvRUqrumvQUCzVH0M
9kq6h3jReR845shZ1DSC/c7pA6626mOryyClSQaXHO5JcUcjbRZTEhy9wiyrx8pU5muAWX6f36u1
685R/I8QSXerxkwYhBMjJt0HeeU7s//05N2O4usb5NAFZOCnk/2StZfm8AwcjYHgumdoh8HghzhL
ftrg+wl9M7e+uiiXipTDe4UiSFqmN6YxKbUxeT5T5LBi+YxDL0PnG1dmQ4wtvb8JObnGFYhxbXrV
d3P6FDjMsWy4XMvTJyVqaSXBb+TyU0/SpafR7/OybA12LrQnEMFy8BVGwD1uQRoaSPXQFZs4cAZ2
qqU+nD+zNckm7SO0zpERMWSntS9SkSgdBQTO7nsmoideDYY+beD9pkSBJVrV4U/Ks+/nxa7p/aFY
SSWnoBx00n5k2k1gT6rwarP2J9bur7nUa1EPqnBy6Gi7UeeGGRMtZeYPzGTq/s5Vk3lXRaCU6g3D
YV1li4exLuanaAHgSmH8go9Bya5Q2+pODZ3wxg3y7mEAimrD0K//uOXC40UYply3MWe/CHODbY+H
h/AzyJxg5J3f4VUJmsbj7tiqOOmWYDajd6IIlRLAkCaAIYAXs0yUnJeydj0s1THJOQlLpXHi2NYP
YZzFGfiTHnjPl3kFNd0wMPprw2/7hnf+UJKkMWFoVSIB9MQb/PmXUmf7MRsZD4uiDc1cuxAAfOAD
k29QXTmIHKJgxiRTfMwV5WkEXSuefaazgg+BkiyAJ/EnVY3eYDiXQ6IertIOJb+YQdWHcA7Ps5f6
+8J4dgBjHGJw0jYOSyyRlWxmDuTIj6bqTrFWw3NAjw6k7hFoFBXz86NysRA3pQ86g3jQCbjMUqXq
Xdlqu/PKsra1h+Il/zybKkCLNLybHAqECXIaRpyAYNhlkCbbt2+QJQSbyfNNoVxSzCgZq8jqNCJl
qvOw8mZU2vZW9mXomhuVYZMObI3zEpcH52RzKYABkE07Kp22x1fBiSO7cAMOkQiLGQVFAUi3CgBo
0tvyKnX1hUCVmZHJLsCSBuf9DYacl9fEs3P5n+zT62keOIbJ5tZArjF0X4N8PWsfImFcuxAwbcWl
i/cjrRbHnnQL/V54FvJbXzsRSHU+Lcum8kwQn03XUO9qzGWrF+e3dcWO4QfjftHuYFD1lR5gGFxT
DHik0n77FDGv61s/C3Pj/q28RnRwoCg0KtFvYCxW7iD4bVQxJZPdqZAhfvDna3O4O7+G1e/TWrN4
9gSOcv9QWQSZ6MdKeI17CToVwLr/7vvS7wcrjmdKT4WnueDIi/ECKpc3SLDogCKHaOk8WMc7pJLn
yNJJVz0VhgZtNzNj8XoBQlfputN4Ek9MYAkwQ5ZBCOc50PToDMGNGwLWFBZgAD6NP8CwwKJnB2fc
OqGjh3ZPjcJvpjuyg+4F8AaQhlQ/xiZ/Ubppw9qtPI0ObTCWvlS2qBBL9qDLEzVXlqZ++OIH6LT/
Abmlz9+f37Z1IXQ+265KzUdO2+gJKKT2GKpeDn/ygj56j5UF1QBIKUvPbt4gTCMvSDHLWK7k8RZa
eZgJOpsJtXMXvOL4JQhUATB/vFc758N5WStvBdXnv7KWfz84LrDxstQwEgAy0688F1O316KPnfuP
BQCD7Wwpx5qRoQZJZzytwS6NacfSdDt37NqmlQ8IyUs8NsZ2CV2Zjzu/qDU7QIWMIQxVUDuRfQst
8Q3bn0nD5zoklCkENBsp8HUBLkVoFoEdk5S8DgwzV0trefVAwGKCs9u4RVsCJEujWzMF/VafPaOC
Fu6+/XV+g9bOgVgOC8MW2ZoqncNYD3Y7+VSWYgjY7x3dA6fnvITVBZi8WigxRWA5ue3aQzjHLnUX
J/sJTILJDO15Aad2hg5RHT0ig87fsq0Xmp/GtCnbFF5j0Lv2gfs5Ar5FKVww4l7fKYcwWmsN1aCN
98Qsw9pYmiKa4CcR99FD5G+Epaebdfx56RJGQ2LBzsPn80cH6M9o4yxWylK0JWHul/5/6lKyQSkU
J9bNoTX3agVd5rwfI4DNoQ8bQIwQeXNhKA9KHe4Kc6vDYW1hh4KlhQ1KoOe+NZj7AIAI07mExGx3
Xg1ONZmlLb32y8gQQ3WSJvcubchzwtJE9L4CEZM+msR+3pBxaiSXfkx6+ul8wrGQBw6KmS6HGB94
T2Kf+xgv7CeJmkAFlCsOdDoRXC+p0MHmzt7PY618irQshmetK36q9ZjfA6sADj734dmOwJ5N0mF+
n1s6TDOKMX3plD9Arkp+D++5+tj5BewIpU4rmWmUxlUuSmatx0hrb/E+IIaDf8b0zMFO30UitK7o
pcDV0SzjC+B+uZf2cXkVx474lMyj8mnUZvFoRQB+XmhlCZARKaqrrvNdEKs0FQ67BOhV5mx6EBxE
+9hQ/oC8aJxfxth9aYv295BG+tXAa9eD2VsHXj1NwZfcgmZSzcre3wWiAx5tsJr+a6pNysbxnjr7
hNVkaTXb4f6psrNfpcNUl8Lu94WfgYSj6i6dZyngPl4B5ZB9oaih/plIy7nJx45TKWAN3nAq1zRs
efWJ8clRnvgXVp7Rjwlo9j6CLye8tqPbRlydV7C1a3IgQo4X9cav87BEhHvdJddZeH3+82umkgyI
Q0O96+onzktRDIo2doG1V9XhOlJu5+pXCTeI4YN8NW2Y5fXd+itLuvGFaSQJSA5Yyvxe94OrQP1V
+ls9gSv7RVsEwyMk8XA15QIU38/1Cj8DasVrGES3JgFOnT18b96URQTOiqodeylw4JKKDISzF+NL
R6BVgdIl5ltjK3W0tgzdWtKqmoNtlrORTRwFlSKAMI3Ur/1D7nw+f+xry2AdDJbgj9NBKbmRlA2g
IApci9F+xdmnSRV8jU0gL2ewbt+ZvZpuRMZ/+mmOY1XDoLeMyRoaRGnWlDxxv+uCfk7rfJ+4GkMb
tglf6q4gvwPoGJy4DgC+H4OQ4e1M4YVuCbLpEQQzPy8iC6x7d3IAF81/OXlSXQqad5/rCdC8royt
y4XW77JQiu7D+T06PQKHWIh8rMnVoI4kRb2MGOa1yN3Oc2/pirvoANQ7L+D07kFiSsDrknaiH04O
h9S58OsUWCgvsSGu6p/j+q6rSHp2Puzi84awldXQR8BTTxfmshzpxDG/XdmJpvJSR78fyv6mULQN
z/dUqZbHlnkI2kyW8pZ0xkEqWlAu5mwPqalq9hd2o1/cv77ib1hk5+lxJiVhnhTJQ5d3MRQwtdoq
8CZ0D8b09J8/l1M7tYggS4Z/uuI++okR23Qwx/sE0qBU+WDR16+9vmaKEKIE6qXMKp7MAYdBMI1Q
Hyd7PVPBMgVODuCmYfx9fimnp45imUzU0ejLgLgjuUAjfNqUTYt0P4G1/zxFu/OfP32Cjz+/iD+M
EEU7wOrF533zyxwBL/wIispz1cLNegMCzXlha2tZRlG4j6QTT04+Hid7UkfUS8vTJ3iw0mLYyG+f
SjBVrjuRNf3Qyxjl8XKYqLRjp4WID0RrGAEh/ji/gtMLz/eJChkCNSzgJKQLEhkqCF963OyFkTc3
MEmKy1KUDrDreXyXmFb9mOrF9Om80NVFcfiUIXDaTobKQqPUGrj8mn37c4H1/nj+66d3ZVnS369L
b7o66GZuh3WzT7Sbru8vrPaunTYeq7UVkBNcfCyXsVMZOsFN0qoC/LHZgwQKvGCsb3VArwugKY8i
Ck6cHCjoAecB5xm0JdByRe/szU7DP8/18fPHJSQvzdjzYvNlUy86LUwCJ9D2LbKuEjiMdvFc9u6F
M5MjeqiB/nsi7ga4z13QZfw8hscOVjCo1pxEyy/j0K2+hvSDX5p1BLzvRHeNo07EZ1VXl7ewGpdP
Ip1amtGr4DZXjPFa0N33PsHCXTq+qdyG+eA/xB08pmCvxdkutEZGg4TSIMgszALGsDS7TTI6l0t3
hhVsmvSLpBN41jUzaYAOz+Z4O3fJfHNeg043nx3hicUGQtZ4giGhVqHWTe1UgZx3Z8cfnOr+331f
8tisRMNf6/l+Xj+V5ae22Uhcr0TQLAC1pHi8ZK/kbEMTBuMwwjjiifh9SlOHOcIXF77TTB9S+Ce4
bnemgBBna2xYW374sU6R9UcskBjkHk6KHT4cpnrq1nSJwVFRADBqUYyr/PgqHD/V/gOwp8L/3Ftf
fWb51eDWpeMAAEYRvxjDR5hIvcH4zWjwTRTEl2X1ZPTe+X0/fRuIiw1+FwU18mxyWTKPpyroWxfA
Or2fdqFhl/spi/zLzM21nTD9/tKew2TXj0F2GzSJ9u28+FO1QjzFfBJZnAqpvmNbPruRMldUNPYa
WGIqlMqJcvV6CYvDswT9BpN/i2k8ePwSijJBMFcGRF36sxnnj2Y4b3giK7rFT1zqWYLKiIrrdiyj
nwHyrFpTh18QTHMAUoBTNELICUTfmg8mKN63YVhpXzAAUOT5AzG3Y26FVCs2HmwI+roonwg6yaRn
i1x9o9e+ru8N83ou76f5eoquX7+XzO4y1EiFCXdI8k7nSLhG2lj6PsYxDXeUy89/f+XlpdeO94NQ
Z8kGSUsIEyDOymC5hwXgo+CAux2s3FeNuwNg7byoFcVDFA8V93IBkpHUoqkNOndpVt3r1h3sEpsD
hX9mB47vPeNnmkPKcWkjJ/lxrBNxBnxgSWiyr9Ukuw+Zdr9L4Bre+xZQ4G3V1uNFVkSAnmWUIjBG
KvRlg3UfQ/N+3RSBdiEg+IMCfYQGfHbba/Ac9HdjNtVXSTGHH8a2zR+zcMh/nt+XNV1ekr3sCz0X
XBvpd6st9ChNpQz72EjAdujU9EppGia05zopgIJXYZB3STU6odu9dFlAd59vt/mGJixSpN07+hVL
EHNwa00mmzWwd0dA1O8U9zrQH/XXD9YteuYw8EmEgomWlC2OzTDqG0RM6p0OdFujwEOwtY7TYOtI
iFyTLeMkmLQcIeqz6xMw39rzZVZuOKwruny4EltyiDWzUwbYAMa94sKJdMHQ+Xmd2Pq+ZN6gJmob
LcnHvaN+zSJPT7cErNx7hhuZirXdJU0oe3YhpHWuGNR2LwiCoGOZEzBWIQn8ERml/q30nRmovGja
cihPlQwUtKUBgBnjBZlA0gB9HkIAZ/VuP8K0AzV2sBe1/c6n42hjAzcE/blzB9oMA8psJr7W7RV4
V8vdlF6P1sYbdLqFPI82TX6kipYWI8k0m0Y2GgNcN3tcbyjkoG5iZqA1nrutcZxlU45v5rEgKZSo
+1RxCztq91GiQaJwbYY3/theziVcGBno/to/Trzx7Kxt3+HapHNSJquDnA2RWQxZ7TyayZWhw+I2
ZV1391pVt6hAE4jTp8FEr1wWVEUYGb2gDOFDLD9DYryFkXZqEI4FSIYtC+pxhsa92wOSne0yZmNI
Kajh89R302Pi6/3G3q0cF5UVFSQjGm2AlZFsg+MoIkmSlgV99D/CqeRMN6AU55d6flMPry6CkZBZ
gI1c5pVVMsjHRjuCs1aZ7UTbF+1jXN2E7u784azsHQkfkGXwtCgqyM4iaB5ZYRMo74fmMY6vITYS
zfX0/byQU2O3ZJWwCWyZizMibZim9JDaZaG2D7VdBSHtlo+z9X3JmIJxOjQN5Hf7dnqpxfcyfn2+
8ngBkkvd9iLOM0MRe+o+qgcRQfMk7BqqKC1fsNubpp+fcqFWG1mZlUtK0kdbGmSB3zkZYlAKEcw5
HgXP6S3oGpm2s+ONWGVDhPyYNoFaNKbliz2w3CqD4/hIr0cJIdX3dxXyUzo1WZu7GSL08SH52sd3
dfJ6Jf4DvoT/DDwXOdLjS+LCsgmPfD7v+wR41iByFiMACnJJuTHZGl9Z2THiXYJPEsqE/3I6GeSF
Lq5C0MAhUn/I6+K2NWH/xO69/gWnE5QaBWUQ0mZcneNVdWYT5H7dzPskGq+c+WOj+pfRVAFc3VxM
5Vaoc/rY4bSbhNNMkhDyyHEC/Z9jlABmAeuNgDQBdmH9ZzHZMBx8MQv91Y/3kTC5tNd30QwVFsK6
+auVQq/dM5L1L2VIRmeeYOA2NaWglfYpzW+N4YUh1/N27VQVjpch2Z0sVXL6r1hGrVwr5t0EQ0Eb
/XNexqltO5YhaYGiD/kAOlbpVaq6C8rfaMDG+3z6BGD/lyyKgaU5rYjNWm/FBnGTZy+MYJMZ3iaR
9SmJwheYQLZcnZXlHAmTXB1L6NlUVFXk1SHg3rpjPZqTfnN+y5ZvHLtTLMgk/bHE7Eta8/ji9F0f
RUFkhx7eQOF4fUOO4rKjYtk8T8HH87LWNk9bcvK6tQBGyah9EL41kMrZkafa6oUGlTjN5+Co21sm
bm3fFjNA59uCiCV3vBo9eFtG3Udeq9+9mP5GtLOiyAwt/v26pMh97BpRK/h6DuPI5EzvLMrI1jz1
G3dydbdAQ6HEZNJRK782la7gl8G15GUZrRQPQXoX5zG8CxtO04otW2Yw/0eMdPXDqoeQt1EjmqG/
0GajzsqFBjxa2kcQ88Ybj8/63v0VJu1dWbhDocBy6CW9BasCJA3QEwza+/N6tn7+BCM0ddI6JutZ
1thxgI8SeUZmNt9r6nd36tBmb5CiL5M4tO4IgvhlrQdBVVSSrTdMP/JMavzjpWt/fv0qDr+/6MfB
98s6T+ogjGKvSLP3gxXf2qW2cfZrx3EoYtGNAxFqoY808rKEILtT49tSBWZ9Q8SaetHfSKsAIS4s
6pJJJu50siznxEvNuojU+zZ/8CEOzAztAjL2y7ds2V9hi2IcrMcxoXzLI3RZtYbdVDiX04/zAtY3
7K8A6czpVrSHINK4k5Dyum4OzUy8K7SthO6aAjMmS+MFvhMjUZIYzZ8ECAld6Pn30xfoIc8vYuvr
kmJpaltESdpDFKQYF+/KasuHXTvyw18vaVU7Q88pXH59BO0i5OZa8TWB8jPYbzl9a6dxKEh6H2cj
z5xyEbQflB/ONYRb/26jpLcxVnKbtje+n+sXVX9pXZ3//No+keOkYMkQyqnPGg697jRKGgLOYu/6
qrnMG/tiEMnlDFG9vZVZWNssQn+yM7xHuDCSTjl56I7lFIaeAVuP+l4Xww0v9EYDz8qbRaqZAheq
ywy27E3kbTvquTEFnuKXL+rYfBRlfmtl5mPk61upzZUFgSSnA5BO8YOyh7Qg4edqVbkusuDd/e40
N5tdXCsXhYY3FkIr1+JMSE9jkjmtEpEt8YQZfMz0O8HMznkVWJGwDBbyUtFGQN1Xuoq6rgxKZBSB
50f3wb07bhjf0+NYENsAWViUjFYI6SZqY+QolgFjcimsC32GOlDPywvH6T/A+P3qo0cWndSMGEFO
cQI7aWSZNWh23S8jxdpVPZb9o6/6w6UZBv61bofthrwVDJlFIL2djK4D6uFIvoQ5qz2tsUHvufCX
MpULZ+CV0/6IbJja9nUwXnXGd8V9lyQfXntmRHw0ZKmUVygRya28zCK2ChONvUccfQd36vWYOM/n
RZwmzRYRwOESaDDicILDEwLDg6vUexlEtxl4D0UBYSYkfR0Af1MyXxjdjTHXN+elngLm0yxFVGsa
S3LrtLHFdYy2MshIewBbPI1LA0Ht7ISVX0d9fN+4dXJB7hwaI2XXF1xnw2jvTTt/Z1o5HIvJoGy8
U6cXnJ9jAW1DMofjlXvOlWbKitmsWmDSdOUyM2PzIQwdoO19KLPPL31VFFaR5CFR/UlrR95EtMLp
dkP887lgbqqbr4Nu466vy1jwCZYyLUXnY+dkyJ3GsVOt8azOutHC4EMpsruueH0oTw0WRN4FNmKB
ClePxTA4VatWmLWeYl4J2r4pMdEDdXV+v07t1rEQaS1OaNfkqdKWu/fYa0/dxnGcBqVLHZmDoJGL
Cy6ffDlYgpFurfPUsbjqwl8j7HRz9K0w7JtKfR6DrZbj1eUcyJMciYxRmalURUdUX3ytyuJ9F7rX
b9ixAxGSLxHVcVgFKUvS3SdB12q/sWUbS7CkYy/9zvAZK+i8IP/VjJ9z/S2/n7Qqd5F2Y1oSj9UK
pButMdSk93qHCbkWGOZuw6CvruBAgnQIwDY1elfHvZekt/N7sQXItfp5dIn0MI61Kg+OpalqVhaj
o15cP7uXfvHqrlbQLZbOZWAMwLCX3SsTZy6JFL3zetffi7B/zFL/I2nR76Xpb2zU2uuAx0On2DKC
eTKwEgWGFTYZHcdWcuOOnyHGBk/kIgmMC0bir6L2S+n7r++OIkGwIKaSmuE//fj0B8sOhQpnqGem
+/DbOG28d2tnc/j55d8P4rZwMkXc0U7mwXsft9+SZqM2sPZ9/CvAGgmoIG2QzFULxLOjz9xvDdrX
Lr8Iu623aqVtgb7ZAxGSN+I4INhNgh3ynSn9liqGcZc7XfdBr3vtXTEL4Oys0b+Aj/zLgNf3rogc
+w2HxIw3bzCRNv1Akokxcquc29nqvMToL9JrUxne8CAfCHAlG+P0dmEHqdF5hbWLtZ3m3BhbPsj6
Sf3PGmTOHsUOInUcuUZGG11pjbIrf73eDh+uQTonsoJRmFSsobW/m999/S2f1zTwhZkZNYm1jjUZ
ZqZWoQMSMwwpLX6EszVHuOZFLL4QRBNMkgENdizANpNIKO7ETQy/BFNwlTnJTeVuqfPqMTBYQnvz
0g0lO6AWD7BZdRhL1X8X3atb+I8bn5ena3snc1w/X07Z8nFmhf0tHLWt/OnJTlEFVheuPFrbiUhk
m6Xkmd42bpF7LWwIXBiwdd+L/sN5dTqJsBAiADtxgQzgb7nzTo37oBaDlXhpWF52owr3UlhAJ2p0
F3r+cl7Wya5JsiQjPCejmfm+k3giuzbci0TbcCFW14INU0EWZOpAbkcBlqqy3CFMvQQHVe9e2vS3
MnwJhi2gptM4Y1nIX0FyO4rf1XUd+AhytGcBlU0Os2rZXITpk8l0gxHqVIde2uB9bTe7ov46Dt8M
dQtgbXUzD36D9CTonT73Tpum3thfz8/QF58/qxMPVlqiZGYMgu20VpLUc1Xl0p2fW+e9Wj33xfvA
/ydVt3qLl68dFXEkaZJm2LloesuNkAZG4DQDM/9QTl9V5VfpPDR+S0PvQwojfDTE91by/vxK167Z
4WEuG33wdleiDe1CRbbSvHTlBVPas/vPW0TAREPQBDKKLXmGg8XDNjeclVCLfZ1WHtNhe0Cpbv+d
GOn9DEeq+1GEmDB+ZLQt94PLvtrKWi32WT4qSodLJzth4ElbJomsMsrNIPNKJ9t1CZPgztX0mF42
wZfzq1lTcEAj+eDSL0tH1vG50LcZja3jpl4aX5cXmyRia8bi8POSgodG29YanANeFd9G6U51nhrj
st0a41pTLo3kG00RJMlOKjlohNvqrZZ4ZbhT07uhvq22wo4tEZJyucbUV/QMJV7hPxYZ/MPB01T3
V284DCZ6IGQBYJM2/OPDUIk8jEHYiedekJ8K0o083+pZczMchkcg1pLTrgznd3GUTIlXld3F+C4x
X+11YGBwnJHw31HOsokHl9yAv8is/h9pV7Yjqa5svwiJ2fDKkFNlZWXNXf1i9QiYyYAxw9ffRZ9z
9s4iUaK9r1ottdRSBrbDYTtixVpql571KA/SSEV58GjaK68AY3LJ+d6AshWuZ0hBgWZgZqWhul1E
KWapTPYm/02Td1rbkLx/Z+YICaqnun+3sifAs+1207fvCROBY40QlgeVTtP6eqVswbBy6PPyuYBg
cdqHIqVebRe+Mz6V8VchAHoCLxHa6SexcUvf3F7lpT0BPgywuEFAEy0XszBcgV2fd2BDOcdFq256
FUomSg/INRmrfiNsuXYhWLQ3CekCWoe22TlXuDTRBVTzLEfK9WgOYWFtZfylXkN2XjflYvFxF/zL
zPQZF4s/CR4bbp/nGFZ6yDtICkX5qVTAt26lm9LKtzG0UME2FBSdeheT8WBwfS8LN3Q09lgyBqEG
PTu1CQ+5Yd/b1T8moJm+D36J3iBA6tH29/n7WNpSXR0oTiBd9KHbGW9FMeiHIc3NU4SOHn3Ijjwa
5Iq7Ls7+hdnZwaeBn1XnDGahG+2Rt1EFYBMSaY35eturrhPdf8Y30W6AOOSarizGCc6NysrOxsDu
FQUM8Jm2BW1aDZ4KEGLQ9Gz3Ji5LwwP26Ys+/OPM/mf782dfBkZgnUSw7/bPRv8UGZ5a+3q6cvuc
Nvd8808UrihTTBtoXrRPgHGqhJkWGGXlG+LE6bvDV25lazZmsb5ye03qRVKcVYejhfwHJ3f6GrHP
0gEP6RDAAtAhOol8fPbGqhlcEkV2jsapxu/JDy3GuVjRXdrUXuwUK7N2TRSIxbk0NztZSpQPRF4R
xAAtCmQX+2Ag8fSEeGy813Dnw7r5PD+Y5r3siT/kKzM6zdjVql2Mdrb3UDzmaq7DPGstFPWfJVhB
UivxbDP1GvbauGu0RtMl7JbB2a4z825MOO5O59ztAhVarVx91voiVIrMT2UHRCbISHS2vb0Hl/Y6
WKuB9CCoj1zxaaFOQTNlFPm5UaSPznikeFC09VLrX9lB3z2SexAnmkuzIn838NFGRLfL7utouXeA
ThwihgbPqi/WXg1Lxy1aD/4yNj9uM00pO6PIz229SSovHf3RCBoHocXjYCjTHzN7Jxrv9kwubUFk
L9BjPDUaozHx8/YYLKXRBicCgC7LfT4gbJVeaq545dJ9aLpA4Bk7ZWPn6QtwX7WdMQKlJxQ/3Zb/
WGsZew7sY1C1Q7kTKP3ZFnczM2p0u09AQjghQO6r5l+8RGw0QYFUbZLgJDMnz2zhijFJkrO0nmS5
V5onylby1UtT9CfU2qBzAZxxdqiDl6dnDlLWUOO+y+U7SVaS1EuBAVeg6cCyJ5bL2RxRsA2VMZJt
5yKKd3CI0Ikhh+UagZ1B6AEXbDBAPN12rT/LOo8NlzZnvsUySfQqQYeQqWkHBaCKqFQDoyKBmxS+
HBTfQMLM5fouZmNIixRk+gTIhGiPbv5jLuIj0Dz7wuKBaquBTlTkILTdkPX7zBkCJa+CyLZ99Dn5
ZePeGZTsK9MO1XwMbo9jaYvAb6c64cStNpd0c+QwRr0rMAyJ+mBIym1e/IsNgv0HwnQ0miMATFH2
4konlYxZTsIB/GoDpJKUNWjLdTocW+TCwDzD5yqEZjyBexVoO7OQ0KkHr9eeurQKbeVVKD/qTHiA
HK9M3VKcvjQ78zpDHypVB7/reeSNT4Yno3vizTnr/rFa3Wx4M0+r0Z+aDYBJQuvDecqGKtAzIb0x
Iv/meL8c0Ox8tfuuYC4UC8/UTndQ/n0iRX2sTQ6Zd9T5Emfbuc4hQu4R12I/7rWN0dlvt91xMVL8
7StzPQWZonbpZPgEkhwtIXwKuq/bFhYd/sLC7CAqeypVMmLfak0HWfXdKJ6MNdDbYjy6sDGLdzaQ
PFDYxIqxUvrUfBkAGMmSbY0nTFx/Yf3/b4PNb7OZYpUlceD/qnwqyavGftyesuu2/j8eiNc+iDBR
znSn8V7s4AhY4Hh0sSpA8niy/kLZC3IYSNf32mMhT471pIygfUhfJX/PASEEBGCSei9c34iZl6F/
OvsiyKkx74tqhTH9ms999m2z6JIMJI+qAd+W2idZssDRKy+qzyrY6kA+x43RA/taq38f+c+ev6vW
A7G+F/Lj9gwt3oyRQ/jvDAHd/nmGmFMgL1ohxtmt+e7qwGe3AKw0kEqKzDqwc8c3FSM08X1DynZ9
bD6Mlfvz9kcserYDgP3UBAOk1/RYuFglOTQj40Mfn5sBBQGx74toF7fpynVhMepdWJn5gmGAXrBG
M+mZyig0chI6ZgZ+lXSTxHTlgrq0jSB6AEQc8EnXbAYxBOgdEP5hUt0s0PLHxu58SET9aYLB7XU7
xmtNEIvVgkuTs507DnFUjyisnbNG+km7cZ2vPdLcwn1ME9Xv1RH9phAM1+uNrvSh3Z2a0vbRKrQS
pBZHPuHw0cmIK587C1Kaq0DavUYA4RLhvv9o+YMFDUrJv5niS5+ebzvOUtCdeLT/Z202aFuPM01S
xA/LTXaAto1rKo3THpzflS4NzDyzL8B6GRcYjixYAMwEKE8/lOq5S75aUK8CMbHSrZSnl/YCroOT
FO/UpTm/cxhGM3SuOl1qBQsTA2V4W20eOrYGDFyeur/szK8ehi5Za+rwF0X4nO9MubIFFscBjgts
ZzTuo8Xg8552GtZwRUdc4cpXS24t2XqDXFl+bdHbLozMzn3kD7SOc7T+NPxNjr+y4cm075qyCZm5
EWXY18+FfDLZA9WPlvqmK3eEv/BSeLR50vrdbV9c+5Zpwi+CGAdzikIFvkWOx/wtKf2Sg0YzrJ2j
TTa3Tf3p07tyy4txz3ZZ06p6xxhsxfG3vHltnGe4jAcOOpe9Vda5jY4xPTvVVpfvRVMEt60vDxTY
x0kiDg3Es0kfRTEqJcOeMIpHVbzaWQN8o+W7NPFABua12mpsW3qCg1sJtOMaWkhQq/48tc7IR6hY
mPE5z7oqdAFnDUchoIEXQQs21S3Ls0eAK227ypBNJcneBhngubOqdMWpF4cOj0ZxAqhWfd6mbQy4
S2p1jDUm1q5p5TZGY6jSpCFBf/2oGbuSNisvxMU3Aqid/7I520jom9QMCcDHuSnUk8Gd0MrGPetM
H5RVG0XIwARfeZM339xaXVO4WxvvbOJtB3nAbrrAm2jbtEzh1copJbVnJ1nYOTuVv992rcWgcTHW
2R7qih6MOXjSn3Wz/JErCB6qHTiV/HnbzBS1r7bPhZnZ9nFk3KmsxbHR8TToOhPozyMXqAnxGMf0
2hmyZm12SMVG66RahkgLzOAjmFpaXzD1hNaPl66PTzJ1V5x02WOQAQc1GpLhaJn4vF2MsYkIVNeS
c4UnpZY1R1Cof7hpuxtY85KlAlreY9Ch+iAgP3F7ZqexXM0sxInAyoc3M5Jmn03rpdBUJaPxuYyb
PcjVNmpXbIUbBYKUK0Fw0VcuTE2+exFvy1grqRljXxjZEEpNedLGNpAs/zfn8dQqb4FYFBxcM1/J
QexmVirMpIUAFdDRzd/q6NftWVseyt825h5SDJLjzou7m2re8yT6IJwd89ZeCSWLu/liKLPFKY2I
Ii+M6NVHzn1sxEei0F9dN2Y+mOtepeMelISupE+nHTt3CJgExgj0vpjE2fRFdoF0czOws1WnPsDy
Hq1W3H3JApibkJ1Bby6QXrMY1fGWadJE6xwp9qiHrOW0135++v8LN3NrhSXJ9PNK/nVIvoED//ba
L/7+RGwEwAYeC/NqqOgUfP7YYLNGySmJ6seCrtFSL7kXcAF/mZgNoVOhnd1qNaK4EySWn0s/Xpul
yXXmy3xp4mqZS5G0VouALehdUzRfZd0Empn+qkCBqET1yqQtmzOnaitaw9Bd+nlRSO6mnMcjFqXR
fGsU6GhpPVaYRzOLTomi7f7pGiF9DWwcetkBY8Ofz+YKKlIoDuYMGgtO4JYMDMmlYwe3jSwUMKck
OW7LELVGwnxe11eg1+0yjcVnUg++tL8Ju/FH6N4r5bbp3lWNe6Vlex39cK1mZQ9dh22Yhna7jTsd
SBfn9xrSilE3KY/Psd1xn6dl76sdNyAQ2JZgyqOOssavcr2CsDjBjJHzBlPRvHcBmhikhmBBfO5N
+0wqCJGB8ULvqn0hH9Q1LuXrPQZjE/GfA4pgsEjNQoQihMVZr8TnShm4n1bGQ9fK99vLdx1cP9uY
bTLbVkbXqnHypYQdFBzsfcN3dZuGUCrfqqJ6rPN/zHqM2zdSWkBqI39zLY6SG0Zl1z0aLysjPrtd
1HkkHu/66J/zXsDQpLYJVbwpFz7Pz4y051ZZaPFZ5z9d0AmKofWJsrLJrqPUZMS1QMaHs+KqBVqv
qVbFDZJAXd1t8J5/H1PTHyT5cXudlnwBMjzAeoHMAc43OeZFPNdGWquqmK6Y+kthpF4xrKVAlgZy
aWHylAsLXQcSMWLgmB0blOghSV/0tY/OzvD2QJbNTKhde6JamtM4RTq1uqFF9W6kh0rZF7bXr4kh
LtwkcWr/QQb/x8bsYqInVqTWAldXzXjS3S95PQQ229K2AxvBIxWnHuS+afNye2BLO+nS6GyF2jHT
stHAo4MZdchz04vVj9hQPD6iIZ5PrMhrXExrUzlbMVLqshUEFkFABxp85VTJLCgYMDy3R6YtxdnL
oc3OrcjItZ6NMBRDv89xXvTyh1sCAv87jr/3Wu875nNnvqGLE8iADyiIeGYrfaPdUxAf3v6Upfh7
8SVztIo56mVfKigmACf3qnbWk160B670O95oO6boK+ZW1nTesJBUkQPE0ZSHd0/acEQCHtKlHkWC
0h4/SPrz9uAWj9LL0c3ezEkjI7NED8B5dEF19EvVkck24LT8R6tEHi1iL4FKdOf+0LrH26ZXVnh+
1JjG4JZcx7xaveYxAjJJS3gscs/1qsLcitfOURBOCr6b0sUgq/aYy0eu7TtzBTG5NprpEy5CmaAM
qC0QlJ3huBCLNuKNrbYHFmveaK2BOpYD81/xzJ3FmtHtDWo6mDmp9l4/fh/kl9tLs+bys7jixIrF
3HoKmJlpexINvIUd3xG9fMwYx41gDah5nTuegicYM0FaiWHNAXecs9JsGG4dGas2qYbeTC3fNhLI
GAvCeSjsinyjd2sXq8UlQ9sbGuxwPYaC3uclA4ngkBZTxtqij9CW8zPH9IZI89Zg4IuzCUJoy7Um
FYx5G1URMS4lx42/s++47osSFMDb2A6steN0MXT8begqUhG0OrGpCE+NO6K9cRB7TSDCPDrq5m9S
Pt12kjVrs+mrrJylFnRSzoP7nBUDcAu4lhrvUXxUjZ8iXWvhXdzDF4ObBaqoRC9hqeL1B8bVbeUc
+xRFolRdeS4tbq0LK7P772DEUG8qkC7WLKTt3qp+Jd6uTdpk/yJMmAxv20rHKOq+Dluue0CThES6
oK7ie6rrQVyjjnx7odZmbhaaosF1ioIA/mHZu7jbIPWZG8FtE2vDmkUkyx5ys+wwbdBtbDyeaCFN
QAaKdyCqplvhJM+9uaajvRg0LFzrQT8OTMv8XTTmbeTQDNtqdHSPFMeIbJzinMbPlMmNQ79X2Zfb
g1z0DZS4oJSO2isaZT+vXUIiajRQnT6DlQhpbApZt8JgK4u1bARxEBdvyELMi0E9E6Z0pqCESOt3
7jcgSm+PYtEbUCL4n4HZKBoSCVtjOAv13t1R6IbpjfWROe7KOBY94sLMzNGrnkaKWk5m9CJwIIYW
ycorxaPG3sy+8uRaf9TasGZOzlIyRk2Jeat05IVeYpBHsFWu28XFQQYNwq42CjTzx39MpUh4D6Y2
1kLV0aPO9l+szcXvz2Kcogo2uCp+v3X8qHs6WyCzu21haQTIm0x3B/QWo83qsw83cQ6/GwhGkECm
jwZcbYLbFpZO1UsLszGUBPo4luogC4ymYRcDMQ2+RW2RrKHzlo5VtMRCiBrdkhPO+/NQxhYahKJA
5QNZO69ru9DUvihR442mge6N/e1RLc/b38ZmN6ISj3CG7mEkhCuIiLd7xWnDf2EBr3qoeSLxcgXz
7qGJkeG2BYDPuAclIJ6Na8XBxTFcWJitDE8yALt7Kzm/uOMrI2+3v39x3dFsg44eQIiumsUpkVB2
A8j03Hilshs6H4XOfm2XL645EthIsKBocpXBTrglwfRbxHgckZBp4I/RY28Yf8bQp8j/RZPSRPqM
yhCSBmgZm2/3tJOy1CGDeObWz9EhR+Z8aRW+Eo8XV2WSoHBMXH+R1/nsxiWAxVZfIJnD2Iezb4ef
/2JZoHqNfLkKwbc5j21FDbhVip+H5CmEsvpgNInf0sSvuhVLSxEfOFjc4EF5j+zU7GCpBJSGihF3
gIoOftMxnyn3RXnH687vKhEK8988g9Cxjl5s9L8B4D5LEbSDI6uK4qVcFgH4CdaugospCHRCTLB5
e2J6mOG93DKjNC9ZejbUJD3WgOsEam3mmy4RLtos1eLDFDGwGpDD/k6rPNsndlXfYYKcgJbC2aAa
bH8D54YaZJBT/ZAcguC3F3fJd0BnBH5yCFsA2js79DgTrWVHSXpW4ninq+Bywiqv5T+WTtZLI7M4
W/aZUo0ZpgHbukqZ5yCt2Rn/Ir5eGpnFVxBIJynFg+KseAUIsNbaPhcnCi8wIMzwCrvK2huQU0TF
usZSdoPqEykBwjBjZ2UrL4VA8H7giog2HXIFUTeH2oxQnETXpMoOaqZ4uSzCtJBeT9badBYH5EBT
BmSuOpD9M98nThN1Vmyxc99ZY6AYo7lJB2VYoTn5Q3n2uVilg5sF8DRo0GGDzaOHkRE7BfUIGhDB
wxdYI66JeU+MB04TFF4is3E8xyh6D7LaMogTdAkhFZ3uk6xIQyPCc6YngxLaLNPuuWomAcdu89yC
JvdDYqRBL2kddrJwnlKTJ6dY1PW2Fnp7RwvXDcHECL2y3rFqz9LGLFDGwfUi1AURw8zcj7X8S6K3
ha+arXPvID/gtzz+5fZmcgDvgIpDYYKZDM0XV9jfBnVIn7QojUMGrM7d4NhpKKgZ5BZJDkbHfzLT
7jaDYHgj6WnqSwh574p+aKByX1uFL7oyg+tH0A1vHTVIomKEls1b3r8442MJVJ0nyFZC93hTlizx
Y8q6AHAJSLWmjfRiOfhlZIElCCmGMuq3HTNpUDVNtTVKwwwqrVZ9RUIWS6It1k/Q2buBRo7lyb4R
r7eDxmw/QyRzejKZkFnH4wlNnrOtVpUEJSxbdCeo23mgBQr6MQpN65+dBv+xAlbmSbQWFEnz4gHW
hbTo2elOsqu8ojYCPdYxrtxr8tZzzRpHQ7q5PbDZ9vtjciqQobpqTPSw0wF18bbOHSqxL3pQ4VQ/
ev1s15WXGGe1XIE5zLbeHzNgBcflWQf0EKoan82Ax1sYjc27kzm5+xtt1jLASwt0aWB2kNpD1ZpS
hwH1Le6ZZ25MLVt5BszuUVdjmMZ4MVWUZEOWjTAR7VSGxsWfkDSNvPL7P18QnMvocsPhBA6hWZAq
VOHQsoWVERJw7rb3hL2x12ZradWhwoCOH6hSAfA2W/VEzZBgZak8KUSGDElCJzI90/2esZVgOFt3
w0VpD+gyeDRYFpACmI2GQxERHAU2SCOGd3SB0ZVtuXR9uvj5Oco0Q1unNcb4+QHhqz9Qa0OsjeSh
kfwokn/mwn+G4gA+bqGnFA+neUaygThXm0n0lWc2PUckus+afHt77WdO/B8T2Igu4H/Atc6zMy0r
I611BXqMJzB38b0QZhBX9cq1YQHLjSByYWa2+rbKoDbWtTBjRw+s7VSvVfQ97WrfgvSs4QwPSFOG
Q9rfOzUAAmpZHEWWB0qnA83GVs7/5TH/aVADnecVI26sqw2k8LrsXJMfpvnVbX9Za2xTayam3XCx
caF4MFScDdk5H74Ro/Zp+hRla7mbWXT479r9PY7ZCREZdCy7GkZifp9lD7LdENQZWFBoK0WTtdHM
Vi+LzCTWK0yYZQ6em+9FPzX4+rc9cRYg/jsadA1OdzI0b8zCaTMm5ZgVDbr5iX0QGvEIsioJ2Zdk
DWszRYD5bQmK9n9ZmkVVxVbrhJaw1LWm6hedJXzAY6MNN6CDUlt5EZCydcOIZ6WvDqhX3h7oUoAC
eGzabaCxRbP4Z99oywwyqRI515FBG6fO/cZaG+GSZ1yamC1Yabt5E7kRO3dUDWxbe9MzNwQ9d1DF
+YazKrw9osUnGCKIo+rA+aM3dmYvgwSlLTIBTFzTaQEBkZvXmy05QLPL3EOOXTs62aSaFA99SBTd
vdNaNX5uKkQ99HH33T3FG2xjVCw79ElebUWUGSuxdMmHAXUCP95USrq6iVPLjBUjqtnZZdMjFIK2
AM9X5PH2TCw58Z+jB7Ki4AOZQxiyAmqqZo2s2ijQaQnJVSRagANSQw3vv6NtF9aKM00zO/NlQMjx
tgTXDxLe810zVuCLo3aenseiyD3KioMmkhMtrF3vKi9UCcqRrqz2tcKkC3413E4nhXJn0ln/7MDU
cJPRlVEPcJ8O/t/+LkN2pxHpRqb3Mr4HfN3T2V0Tf6nc2iPV787sfCgA8PqHYzzjCoJskI1O8+RB
c9ZIcK/nH48fsOcjsTHlNq5qhRUFzsJ1h1MnUrRlRjj/xz0lv6LeXLlmXG8xTDguaHhGIpt2Rb3T
V3aqKKY6nHjy1OXfq/wjm2QBtDRQtW+3neradT+ZsmYJDlN16tIexuEkdOGnPPegAo6m2rX603Vc
wv5A2zzygiBUuWIY1DJFj6FNOZ5yY8PwTFzZgIs/j9ufM5GFX+tP8WwwhgFI/1MdAYoCurBueL49
T9dxHQMAJcPUFwnpuTmGMiutCsl0vK7b/sHE+hN9rwzvtXPq5EOOAnnJteC2xcUx/W3xD9ro4pjn
IzAZPGXjCfBC232KV0GFC/4M9ijQ20zEj3ijzc4KmVhZzBnaIVJR+2Z1VwyKp4kHpX67PZA5LurP
S8MBQaqDhCABLcDMkC2cuko1APqKZtc4mwTYErmDTKVHsjuwXfTu2xBtb9ucTd6VydmhkSg850ZU
ytNwb5RhV+z+fz8/ewd0JhTIdAcPjiZ6FNAHW4MlgNllupJcBN//jAAs+3ikO455BfBTlSiyhKKI
E7NAvipxsPCBPDAqqKfm1iGr1YMzWJHfxOke9ON+XuwKsctFDqKBF8h9bnjzoKfblt4pIOwGLC20
kdKwFWPn5Mi6WNu2zeHCP4VhBEKtPYCmSi/u9A0vDR9HzTaFiJ81OLva4KElLPABg+8gUr1e14J8
POr6AUrfrfFooGGSRAdS7kkF6rm8famRIopwwdLZQUd+vrPQK5K1gaWJfSudYMjjoB2H7RDJjVB/
MNizk82oh0b/zuQdsbMdc3w65r5envtavIgeaRcpPFW+4QDfuXoZtLqxU9ICvPXdVoeYPHB3uPW/
2K3r6a7iN5OyRrlpyQO4YwLdKjzNHvxkzI+5c1cYT3WhBKw4W0bAhp2k7z0RATEendHyshZ9hFCt
eojY70kIILHHd2kX264GbjqtgPR9BSev7w7dOxnZqYWEjq4eJo5EWpm+UqPZnIfMeqn4D2GD1ajJ
9xoNnCZBB7pPI8hIvpfZfU40jzSWN3I1KGJ9qzRxKNO3sSn9ztqI4snSQJzyy4hirzCjQ5GS70aS
PObDxuyiEKgptK99S9Id9isdnaB1VfTlPtrYwRD62woz8qL0pR1eBn0f0X3XHp3yOGj3JFaekbDb
ROawEQDv5YcEPcQKzUKAiT1qH8b4LsFy6TAC7fotLwe/rvhOw7up5jvF2br1MxvAjEN+EDUstK/V
+MWK47Aqfw7ZY5vt4gEwVBFSc+sYb3Xfo0KDHig9dAqBfz7UzW8130RyN/T7yt5zXu4mdjWpt4dE
4inTtp6omo1e2h5VFOgXQzWMYOm4kvljtk1MfEcLXOOH1XyLydZQTvpg+CL74G0bUIduIxrEWeZn
FqTXlQN3z7ypdmCF9a2GBmZX7KMmh+gRENS23KX4W8nfg3vvgIBcc14Gs/aRMvQHCiUp4Cm1dmP1
O90691YQpQ56MutHhhWtwM6gdffEZptitILY3Q794EVwzChOdxnOBy0RYWfrGwZUa8G2kJBMs+eq
PbTmFn3yNLEDHacGx4GrqPsGXXiY/Rz8k+xhqOED3b60nnrjlQMu5D7mVNkqGkSp82PffiC/73f8
rKgveXW0lCBhz4b4XYzt1o7tY19wv7YfS+s+T0KePOi536qHTuy4ZngyBpCy/0jZu8Uajw3JPa+s
ANdq2wK73RclBh2JeB1wBaCFE9ROswE0RRofhlpv2zrxxhZthLayE47ia+0HWpYAwtwi+eNV7GUo
VE9CuSitgd3asPxdoAEkTTc5BX+obYEBtruLncpjYivTKlAifVsp2YOLDsiebnStCmNIbgt+tpsM
MP7CZ0UT0P6nbRxJqnplam967ZeSq2Fe1X5tZr6FdCoBqwNrXD+PhR9bg1e0qeU1QIcaFt0aHIGA
pL9iQOb13PZH5bFXX80i8Ws3bfzMQNq632tkJ6oHCjR9nB0L5At0h/qRNclzv+Sk3hgxeDvv4jzb
Vi3fl8ZHmtrbmmhHJhB/0VNo4KGvAVe+d5R9le7M6Ldg3wS61mOrDTQ389vM9itK70wHOV35lvUb
G8IXEkd65e76HJqcj53DfdO6h4hurRtB10evpBvwFfbe4P2WW/ahHNjedd2DS619BiRF3IDYVqTj
CZScJ4cqwhvj+FeDdybqKKEuBCJk9gHND19lOGQbv1PqR+4gYEajD42NsHe1Ta0BOAM6wYZaSI1r
W3vc8nbcG5j6Jo0f1T5stI1G+4M9mr50m21aNScXa9DECTrWM3QivCDn6usOAKMj86vxay6rg1GQ
D8iYZH6C59po5oGljhtSNkehl6EAZDFyAK7SLN9IT33yPVIeUlKBzVz6+TAGtfZuxs2jNPs3mfw0
cufJkOZBqYvNkN0po7G1isIbceKgox0ViepAJxnDctcU6DhL8291Wx2KuNoq2QC+MnaOB0gqjvp9
omSBmdVB7hZBntr7gd53iTwh2e9FMgqyWIZaeYhUB0U+7hl9ihF+I+Y9Te+j5qWTzNcrlMD4NgFU
0Eizo6ZhrwryakcyxVIUYdeyvZrZOBfZpkECX1MMvEIZYHGG1jzTkbzQnlggFhhVEOTQQ02i41Bl
Puv2rXIwCPYfcmUFPzTTA1L1TQFqCVKdWiv71kSlZzb1Q5/ZQRmjvmpnXmrbXxTlWef0Uc+rM1qN
QUSBjm0r94mbbJmTP0RR90w70G+Zjo+OYDBjI4K2KcUaRIMPITWfyY/SOhUgOrNaNNFoXyAM59X6
hmqdh+JxCKnqV1LWB5eUB4s5nmjPqiIhsVh/WKj5QGrowFocs6Oxsco0UGosl+JH464bXnoXPpHW
fjQ8JPKscihdp74AnTUj9XY0HPD17Bv5bMjq1egMvwGkJnH1zTAqocTxmedhnL+0zovafOVuege1
JE/pHY/3je9IugEcIzS656jXPQu6wKn+2LEsrNN+mytuILT04GZ8q8RiryuZl+Tpzo6to82+6TX3
i6zEY0E+WY3e+3Xu7DKIvFJuOaHamz+LsfuJWpRVPUbjsc9eeY8TF5TE6KT6QjpXBih0vzRpcRyb
n0NTeix5TLoWQfOrhu2k/W7EY15GYCUhvlXcdfZpjN4lO8p+1+SgKchwp1EHTynA7phoxyopggKn
AReu3+vZkahd0HPz0Bqur+i/KyvaV6UeGGRL2FNcnLBPO7aDlAmQdkeEu1BNEyQ53jPQ5VbQdzYj
bVNCio2AC32oKFYf4ZGggcOovcHZU5WHtvFMom9DYoKq4TmTX6gdtvCBwUkBbFJwn0G+wS+cZKvU
9mYgw64YUJVL2rs8koHiOMck10JWtaVPKAIhIw3CahwZoA2CkJE5mOO9k5BxQzOhwcc4PVhm+9Tn
Fe7/vZ4ku2FMn6xxA/GPoCJPNRCQwj6r8VMpnnRz3/XPcfXCsOb6iyNfTXfXatuq/zVi72xd9OSi
oTfMyPCO7DBYQ43nutL3ZZxAImEM2671jV454HnjN5n7NsomHMddVR2xYp4SYUJi8iFJ7zMw16TV
VK+koLkc33mkHcHE/5Gr6ndqZSLI6HTwVfLOpGWg9WdafhXsXhr9G2SaNPJUiMx3I4rw4WoH9OP7
pB0PaN55Q8T85VTp/Wj+lua3EjXgQSObXBzz3vVdow606ocEKaVelNA9qicowXEYcW7H0GUtH7p+
CC3rtda1DW/fFeOUanJbFPVJmiIc7d/EEV7jusGkVMXiTUoG3LoOatxvnFiCS+FhYCeNZIiT9Rbk
dXgSv6Y0kV7ZpJuiVAqvF+1Bc+XBlsgm/R9pX7Ykqa4s+0WYIcT4ypBzZuVQ8wtWUzNPEhKIrz9O
27V7urLLqqzXeei91x4aEpAUER4e7jzJFhZ5ozkNJU380j1jPjGEwvCmpx/5sHfpVvU3DiIOoOdA
Q38l8UpfpPZ6wu7MQDVOkVFMzH43NT1w3b2VPc0hScfMizWVcDEmG6IXmF7Y0xzVStrc6R2U7ce6
v8tzw4f1se+Q22radBzISqX5AxwCRjf1ixHHLgyQTXkC+3chcIbbkCfK8Ss92Uew6kNv3dtPDYQN
jXs9yzexvMxzV3GCxpkqfVph0lmLl0R5C2otzTb3FTX8lI1ozr+q+OwhDZAJtCWRcyTWgtFqMeku
lBNI0AGrNdBFQJFy0YYPafBQd9YZyKX1slDvxhgK86aOsa86aM0TcelKwzfrNenunfxuaJG+axeQ
JiAaH8Vo5HnTMtZXjPew3wJTe6HyGobf9nBRWrmNJ7Woa21FoAqHNtRtn74X8IEuoZ2IKRDwDpcd
iBFF/yKqlc7PVvFhpF2QDkhbdxTz6vYIwmP6qyM3XpeVOEp0v071Y1kmYUoOI9zL+575MDg759N0
4+nPaN77RvowZAzHfe7Xg/QzsLa4SkIIDQek6h+cdpu1F5mtbOLsJow3ynhfQsoC8phIB+wAk/oB
FlIICW0ryRDB39s8oulr0o0ReLKrtE0jy1i740rFzxWRSM2Wqnoa4KKddUjcX0vPwngJPrO3yrK9
rt69pFrqDoi1LksDrcjWIweDSD9okJWTvAxHjD26mMIenCrINHnIJy33MZIZaj2iiaZ8mIOHg1ih
csT1m5UN/KSxIB2a0GxBqjNLX0m9K8rbcRKBi8Vqx/dCSOCbzOeF59cOyEoZKAo63br9wmwhltkU
pwFcc2187a2PFHukwitT7u0wVqDbvClM+PFmI/sBzJWz7aYrYLNLM5tT2QucNQIXPf++OPdwzIud
X3Hy1uLvU6MKB2oEtC3XTnbPTfRYYv1mQmQqi+M4NWFXcX/szMj2kDa3qQjK4W6u8WyFYXTEmLs4
jaMkbrZFnCwHBXKX2KM3EDTivkl+0ZwHdomMuoCvR40Wv7fs2lnY6E7BASu3UBAb6Mk95YOHqrHe
ylwPWsiWSR4CS5XNXeaAvWnty9FdmwNdgfmKlbvLykPMIOcxV0MiKroBJnJt1CXvpe1ATL04xiBm
VIw9W6Jb2DQLSFKHcfVhmjWOaYlilAQ1Q+JucN91tgoi2055l3DhO5DOmkwLQa47EBxy7YgNOAFH
KAa/GtIltIWihmeH0pgWrdKX/dRtm75Hwio2OBT9JEY+2U1Lr8yjERqnsADCOXsg/cHjRUAy1zcN
JLED9TWEhaEoIh2OmEUc9yGxaozvnuKsOFnm/eQskCVM+LjYimiL8zUCGfjlSLhwgtPEWuVFE4Lr
iLgld72ALi+Brv/oRoWiq8krfDW0aN+qEEliyKonc9LWVs2PVr2TAwoucKe0jGLa6QkOS6s80fy0
YMc2E0FK36o+C2WHs6rCvu9Oerpt2lPML9wDY2aX6zvGN56+iZEOWlaMt5YD9nH8FvUeXJADzTUW
AiIrhp1EOkleCs07GrxCxJpwHiZdKJMT5NFALljZ0lmXiRHECtXpW9y6JwMpcJe32xxSMbQk24R4
y6nLAfDQzdCxZzwPkJ5yE1N9ndrsBbXoow45bpzfj+2I34GRlmLbodgwumSddzBNtE7TeOCdsZmq
5DVt+q1Mx6Bqs3AC9uc0ex3nMJL0sG2tlZE4S7fNZr+TiPQu+EMDUB8sPaeWIchW8L55tKWOPLVY
GsVrAusJ7S31MgQH9cLB/4Wi7i1MHQLWl4uKxx8W5UtHUxd3BGSLjWgOsT9iumIgd5bb+D2iAvYX
jOoR4Yuowx/YmS6aGiOoQ7eSM5os7WdGHmV1EWhPBY26MbOV1m1j0Iy7/r0eL218a1oNjpc10YyV
JtPQ5FPEzP7gNm0o7SwY9B4pFUElmmPQA1wYfZz8XI7bSscs0MR8WBQhq7awFZPDxMdgAM/QmBG0
apWALQHh43DIuI8qIEzjep9gyJ1Ub7HaM7XW7JsSgFRVnl24chTJ6DtyQzHljxn4rZZZUdLVNxzt
Cl3nmHvNMp9N5jPTkm2h9DCtjbB11pa0UDTku6n17kamL6BDsRhxltrKQHZohqMooxYxVLTHRt7E
3radHvAQwKimkBBtH9dQ44PYb4GpU0xqHHm3ScHGzHTANy1EBFGj22ZQNzfCmoAVDEuzunfQtNbn
h2wvlmFH1EaNLhBC6LDobHrQeB/ANgxC08XOaC6iZEtN/0VEFyK+pnPlDjCSsGRvim0JfTqMXPu6
eSvbM0/TIEahwC2gWGa37LChKH7NqJFIcOhI91Bnzcii0NUSvJGodm2f8+HgqHxhwYIOqSu89JLI
bs+dKAMUmQGQnpXjjbseExlystG/5T66bosqBYxSGrAJFmt9SsI5URkne6N5U2i1Wsimj250Xyu3
ixyve2PUw9dBxVXdJu1G44Do1m2j+61XnSvUHSY+V+Y8xAPAFwGIMJaTOgkB25p2ZAz1C6UnL8eY
EHcmipJSQ4o3NeUaC6OK2qHQl3lhDzoWgw43Xk0A5VMtdNXdTsENRFqxCf/12HhU1cT3fayhtpwq
SH3i7/FDxl2seG9Z6gl4d/F5EsoLBXblOIiPzDbWtgHnVeQoRjYdudsHVOMBy29adcv4W+oABNJW
AEhyXh7UCIxnyVJyVPbsMMqOPF/AjK0LoKAPBUkIjnnDmU6YkM6KIFWPsf5e5itX9UBF2EJYxtIF
msBytmq9dJ9ncDkbD1VjL1qbBhqXS7fQV6UQgahOedsEZlxuWL2dSIEPADaBXRgLffIWedrvnBSH
2cQPbQ9bXy0wDA3gSTdAnxooVJM/ZTXsBGAoviR9cWfo1cms7ALAzriALda66Bgm9d4yF9tSqwOV
37E4DpXr3dhzJtnFixLzAJl7Z4o3Xd0k8V7LnyiOBWNlloWfdQe92HfGVrjLVCRbgjEYbWXxk3KQ
k1sohdzZ0BpWrO22ZFvDS7e2OqCD37lYY1Z+J3E4KwscwmlfglVdA+LOsl0ini1VBIXY0mmPZLXK
Fzq5ddJN56xqA//zVpVYShr43i3Q9ody2tdIK3v3rva2DPW9bsE94TzWnu8iF4F9GZCRAWrnWIx0
OcRbfNIELfOBoyBJOmsrSO0XDGCOsO4F8DEzw+lgTCgvVrLq1iW/hR4QwuOZWTn+S8TY/jUmWwog
BQUOQxbi+dRateZyJHvNO3mV8pvuTprWgttamKpbqePFayuuFGxAMFJYN/CKZSvVpwEaVeGkkO8N
eCVTsdIEX1TFI5xka28Z011pRb3aZONdMw+Do7zu9S0ESwcx+cKuEC7scDQOzgQslqPWGpp4q8Z2
1Te/rHyMMG4XwgNrZXMQSQEsxM5Zlpnvik3DoX+fnZ0BfWY78Ow8EPJi6EnQoohC/FuUgCrrnIRm
eyvMXezcTlKFKlFA/XjgjV7UQYTE9ZrAHssIAOm+qFpfITOFpvSqRdhhNgS/deQfiS+o46dNAzeG
D96hncGmEJBSiO3lpecS+kZmvimgbC7oTc1uStSTzaQtjYyENP0lSwI1PyC8XQv8IFtbhROZODJG
3uGg2roYeqZrmfFNV+y8bm3nN12+A4SZelHZVsuiP2dJsy7j2V89pDMOC2U83WHQWUUqIYA08QMC
iF8MyK/yzte6Hs4AYSm2hvtGMHCflE91b6fImMqI23EkNWhrLnNy25IY65sCgTB9TWsWbn7nWSgI
s3NbQBp+oFmYiovpdG8OFLWNcWUivy/6h7IhvhzipW48j+N0n+T2Luvc2Y9gQgRr33sBrl/9xBmP
Kvsp0x4dSwKqfaHFcMs8rEoLKRuMdzQBLt2S6k5I0FbKVRP2CHZMTSvmtMt20IFS2MhlVw3dACPf
2oO7aLUnCbZxmyRLMvGwbPZphuNmGn2wQUPwrv0+tYKUD3iqMqri8bUxdjzz9o0SYTld7GI39oc0
XVZgIeTY4BxWcRDAk946QfBygLNqMsriLqi4uXBSHYUPAC3vxSmnJcvN24JuW7pIjdLvOYGW7C51
NL9DyVvYxZZqR5Y3y2ZwQkqXrSaQ7oDzSNsjc/HuhotRMrqbnBSZLuYD2heWJwX+yyrbwVcLXQFS
DRtBRArkk8frTGdG4qNCbQO06EfdZ41jbwenRiWdjnwfe1LC+xVbB2HhVGrPjtJXafVqiV0sUULl
8jVJjMgY653e20iNdxj56CrHN5AVdRbgo0vRIgNEsLFd30KSC3SDYiu4O6uDc3hLghb9pnl+QZkp
7LHUtmgj3N63tLcs1/yC3Cv9bqyRwsmzxg6s17FHrScP0us+4V0TJC59to0OYO+wsAFOjwnA4DI/
ZapBeg44BelPIjbcPCj9NZ9w2IoPzIpmeEvio6+TpZMe7KFcx5PEQYXEkEsMMptpyKv0g4o2tNSL
V/VhwtIdSrfIybAbU5Aa4fzTFQpHReNLa9c0N3pJl/EwLiAM44N1GRoaigF9X1nQsdMYdgko4WW6
ctg2Y+UlS7uo8J6z6dWaVrF+VoW6tB1dKA/dD7rR0K6ZcgL7qBH8SRVU2p7kNCKJs65VtuhN4XPF
domJ1I/5nlsumTVg7hWtVPWQFIDK1ooAzeuLSIGljPSGtl5QYmWN6EdWebMwvHdvguCs0exttInj
bOt150xAHcVJwhoTVaNG1yC4RDXNLk6dolMKgKgq3qXRh2n6XFc3domMoL6jIwAc5xY+Fpj2DCg/
8kQL++mVNF2QxHqAago+EC+YxwSj3heluTD6M2vOGET0de3kxcsY27EG7phKO5ycetXjZJthCeZh
QDXGh+mRpinEKn1TYMG246YyjnFVLnSNoWO3AT0fE3PYUoC/vP49s1bznJOHBeTmT4VrBlazHhoU
FM1dwz56u0FCiK1JxB1iuDnYQV6GEHpFD2tAsG3CbD4mQHzSzCYyAHZ1LEHf7QFty77HvoyroIEP
HzPxfZoHUSMpZPCxqk2sPjcc9CGAvU6Qpfm5EIbyB8B1BLCGawKri+UTyS4MBN9+WIGiEaJzI+Ag
awSGQO1porCUkvoOG8NOJw+e9WapR7j++R3WJcM6VVFaZAEG0iLYwL5poDwP1VOHHaDGjwqhBm4l
gQ14zSo3Hn13BdiO8ly7L+Wgwj7GjBCQ3BgJUIgZjsR8jCXzDYrqaZsjZDag6GdIESbg07qcVuUo
wmlo8RLqNSNR1VPU9Ct3SsO2RysbTOWepsseruOkoQtRPZf8UGsvqFr1adu6te+MSJhGuZusZJGN
wEpSoPZKO+tefQJMEzHjoOVr5p5K9HXUgFMzDTygTmhKtPfowfb2mZcNsvu7BvlQyfwO/8npn6XR
Raps0Uk/aCJZObHaNOKYMnSE2YvGVsn44eBT5faeFzeJJkPLqHEVvqDDK/SEHd9lCFEdWRkQn6L1
Ki0OMfohswgJ8+KgG1NfE69e+WGhbwKaM6QhLrkLPMgto27cIwHzZbP3AK6y2n4V2fShpmZdDeBO
qK1W3hG0HaW5a72LwDoiBVk6pXiyag2pqbmoBACq6VD2i6zeYjqurlCO5Sw083WGUh3AqFEsygTL
xkTCocgqw6onJQuo0YYM3cUOfypTGQBXb7iebIW8V5iA4VDLSco8SNKntkv9BtEaaidatrQYkOqp
CKZ6/tFwo1DmcvLiu5TgwknCgVa0Yebe5NapB1gyr0BX06BBuHftlSueBYB7p9aWHFU+QCEAq6s4
QXqXvnrkXSa/8BNcc++UF9MEGKgwKcYwmVlPDuoRdiuwwsv8CArCCtBxkI8sHFITJ/E8bSNaJGlp
WBsybNBQBDqddkgX6Kau1nYbgnflzE31YQtRRjwRelDaO7EfiVglHG1dXW0k8JRhqrBxHgWesSdt
aHYPhHHfbLtF0qerrOhOWUJeYzGCQUHm8PtYDVsL/WKhdxEXKbrCB1tt7H6LObog6RaZhvpcJgDu
cbxaGw+zC+2C0FPTLoS3sOunuGt+PwV6UsvWwxllQFc7vRB2y9J3OReH9XHMC+ws8aS5EckeKLVD
e3hM6CqrzefawoErECUXovH83IQAmrzFbJpv5s+GBXAXZLleZQcEt7WGwbvUA+sxxe/n9TlOYrBR
LL/TJQaOkOknL6Z686YPah+H7kD5jew+EhlRsTcVZp509L3OmnObqoudbRNzA9x60RpA4oYxiqW9
wDrw3XrwWQcTq9dMnIbOQ8wmi17Tn2f1L8xOhQlFrgzkBHh37V3iZlUXaeGn+fCmoRNP2iMKxPlV
Sjc5teATeBlShhP33lwYiGYNdIfJyhEDWgRiQYEw1NWrMxhBBXigE4AJXBIVBfJissV2ypGTOG0X
gNYcMUgt2W0ddMmLaHYEKKLetwvHaYEySN+N660L1gljMbDCeAnKRGjFJNIMHlnsF8bIfEfQW3dA
NCImIv9lanP8deaiIynujVqvgsmS+9i+0ayVlSb7gWQhak4NtrFF17e+zY5dP/lZnoM6NPrMuSlb
xx8gDw9GMT5Iit9z0gQ2rvcm3BX0CZFIneIuC6RFVrW+ddwtUdWypccqno8TtAy990K/ndRriyCl
xXGkkEbCEdF3u8ZvHH2bS7kv8l2PHFcSF5HvV+aC3Aizg97MIoynLVnMg6y+I6I/W6XzMhYcuYAG
mgnKmGzcUHnJq35NEApw7QFZxO38z5XzkoHPH7MDR0u+eCR4ErC5XUylpfJJuVDHxm0H40IdHhTt
GoWLgyYREkiOHBTOkH4MIJBmpxHpTdlsUqcF+QBTRICSCf9Ik/uC9WvudYd0IP5g3njmTc5uW+/e
6R7GCj/ZReWuLpaEPF6S+U2NTiNdcXbp0TLV0YcY0V9FCVqX7w68zpy6vCukXDp9c5mah5xrGx0l
nkB7yAEuRBuoYzH9bAN769GwAWxugOJjcNTShvfLBDhLhh7xWPmlYZyIGk6QDQmS3lX7qXZWsZlv
GaYIqwLo/TSee/wfs8n0rS4Jek7rbYu0osvZJeEgIBkTeLhQ4QJX+AKiYajpHHsoQbNC95ZIGn2O
hoQzFOfGNfYasM/xODo3ppkHVt4+9NLeEIl5YBkHDVGHIj3AEEiTq6w/I/fyQDJxAk5DDMMigUTK
650Gch6xPfIYFbPE9Jz7bLovM5cC44iF8QEXQrBmJhCI+gWmh9LAghO9pGikg9E3opVkHzK2BUE9
iO0Xq3kbq95vyjBuzxnfWUJhLG/XoRMk8/vWUYBSsfvQLtHIruRWpHemhbOZLlWerjiHQF+TDgyJ
sbFwm3yRoXaWHeQazTCfYLG8c4xdWx478HqGu5YfPPxNN0d6AsFKxs8yOXda6LRvlv1qAxPLHszs
AeBY0dzGHRpFv8r8A3i1qI/SvTQAlOvFoFWRjdY50W8TIG+s7rMAA+govZPQdO7s7KGZlsi6miSK
wapAIE4QEjseoeNo6GAfsNeG4OnafZwx8PaOWvlWsZeiuIzqhLHWMTkLlJp674H3jGIduZqlFwur
uIGWakRBURhMfkrKG9No/Bq+Te16QMHY5HzLcPLpLLLLkxRvqHnrRuAL3OpMLc2e+Ma4a9y5YnmZ
iQ5jiohJyqXql8p6caHUPZzifGP2W7PYJk0O4Aubx30QJXA/CsoL/EqL1p8vZNfvRbW3UwN7FSS8
p9Q6lFVyZnaypk2+E6oBOYYFmsDZGTP0qBKcp69dc19MF7dbNPbaMvcoIs32TNILpUcX9H1JcfBj
ICvO1pDWOXdTvFI6Yg/qtuKWpNmmavogQZKkOWUkUdIlBV5rVWzsqruLvRuE1B/mDb4i7ULFYzZZ
c0wLQ2Ofuf+t2xgkFZU4tMiVgfgI+s9GcSDvwx4ORrAwMDbBS/t8B+42srdFz8EKBJwdNiB+FT9M
MFw9BCQpPt/iaoDBQapTtL3kRxeNurx5+3e/yasbXL0lF37wjSDzM7BTDwpU8zw12g+zodeU7f/3
FBYcTQiG2Gzrij+NoJdL0eX8qFfpcKBa5kWaAhdTaWBGqta9B1BQY8c3GMS2vVczZ8nie4r1X8Mn
vx/zf3/BFcXaaD3NsvuMHxOZRR7YozWYMqx+cfpFgSQjffz+dl9+NihIQUfGcgz8w+eVkZYdq4mF
25noRUPBoX3//vp/ke3xOCgpKAggaBNh6vLz9QfkALkhjPaYl4h+3TOnqLG1Beht/7f7XD0HTK+k
zAigIG1c6LZfATRDULJ+mLf4a2pkfhqqz5MwUFKA2d/np2nBrYSzKkioDLBGu0Z2htP7+wf5awZm
voVtQXhjFreAnvTnWxBFdYUTEQ9SoM9JzgmSQ9hZpM06LX8YUPjq2/95q5mK/8ekRZzrpQ5Zgxac
JVRKsMj44Vz76VGuvn1pJyQrFa7fo6hWHUqWd27AVNXaCf6vk0O/35prw7EY+tR/6ZWU3tRphZeA
CSjGjYZpoXxEWO3mEdjp3rWRLH7/lb5a1o6FIQUT2jKzLebnV+cxszViT+dHAK9OxoPaguYLOvjs
7fv7fPWJHDg+QomHmBi+unqFyOZGdxg5P8a95oO9mPzwHF9cH6Y7WM+6h4iOM+/zcxQVjDQaL1dH
+Wig8mjW//zzIemEyAPNCcfGVO3V5bHOh9pu1LHcpfazYz78h8tjMgkz6Yhtfw1ap6Xd1XHljccc
wDo4bFV3+Q83gASSBaVpA1uSfv79IwQtXTIZ41GCda1p0cjNnyLOF5uEQp0IYksY/cNs/dV575LS
RmFgyyPGY8kiM9mli/lDYZgbm1u3IF0ipe3PuTHeF229qLURPYs0Mkp7k1XsvTXtI4ScbnL50w/7
cmX87+8yr1KGNNEJWvoUhEZk1DqoA174/bv94iylGCij6M7gKP1Ll4a4UlR1p+TRoGjyuXOn7KHK
foimX71dAtlrSN94s/H61YGdd001CKbJoz1NGG+wukueOysQTLnvAUlWfPzhqb44GOBQZyE0eDbG
kOnVa+MAgUtPZsOxwEgvJpGtAfVeGfuU4bZ8+PX9O/zqIxnws4DAhOlA4ftq8SRGmxbC1sTRQWNn
5zU/mA9+9Ymw7IkNA26I+1yfPjSGID7GZgQcQKM6R0USgqv1/RN89b4wOmzrsxbDvMk+77ApZQ1M
vkusAkZWcWffFYlzHJsqooX+Hz4NrKBhyoQ39rc/FIpnl9tThbXgki0rne2oppeG5FEv6L/Nyc1p
JIVCPQZ5PWf2nZu/2x+RNeGqipU+ySNvSz9q8S/fv7UvkkRKMSWLe0D/4y85Tg+d3An66sPRZR5w
Qd6dheXBFT3f8IbZKzRLljz1mh9e4FerDZo5mDeFeo6NePH5qYqmHBxKBayHjZNtnX/yOPlqtZnE
Ni3YTOIe3ryX/3hpQ40GicHUcPTklqNn1KQvdvr0/Yv76hGQ1zs4c74as5aM16qbz4MEWO6rhkb6
99f/ajn/ef2rgEfNSne5ges3LFuVNpiNKWplRx/B5Bx+uNeXz0J1AisOx4Ac1tW9mlaUyTTlw9HS
XmSxMtLl98/y5fcALIv0xoSlw3VkymICMiz35FGJncG2NLsR/PT9Lb5+hP9/i+sgo6WMearALWoP
HD10/dwf8puvvgesD3QI2BDIa1/r5DVKI9rY2wo61wu3OigD3IiV/sNu/+pFwfHCwtEyp1F/7fbC
FiO4wAo2rCejO3E44cY/3OKrFzU7WMP9Z973v+vWP/YGYaprMosDxMnutECMP+Q5v5UW/5i6/X1g
4cjCyMDvKt6YH/GP64+Uo+FVdjpE4qS6T6lyl7aqxyjJOsxy9lMd6TpRGzKB8phMpbauagb0C5NU
/76oQUadZU1B7sW0wNUhULdUWdQyJigN1cFgvFvkh5R0DolXT/rpBleH2Cj44NojbtCxBcd8jnaJ
yQ54k4fxymI3/BR0fv/g7+53FaIlr1p4kFkTpP3TtYGBTMc6mKC5qA6A7/SU9GpRAVytRe/XJaar
UhSv085OnUU9y7aA2qk9fr/pvsiJULcgY8Zs+iy+efWKHbduzExv5TE3mh0w20XCV3UM3Ubi8/E/
1JgmUnMb+Z1uGKZ9dTOsK92qzFgceyYDqwLTT/wQC7/YfXia2ZHIg2LlXwPjqQcr2cRBkpJobtAZ
+1I76Ow/hD4LeaQNBQcbwlH06jEGypEl8UKiqfUCDs9PpgNfbO9Pl79alPlYOzmcReQx1jBZuWzQ
xfz+m391A2RZsE6e8+2/5JnYKCF+23g9vJODfEHU//Hy8zH8x/Hh5IpmXYvLJyla5zcSXpv/t99/
9f7L1s6ctoz7YzaBf/805T+p+3yxiizsBYoTUEcwvf7AOuaQyDCmwxF9BLR483rbj/8OHkF22kA5
7ziIp9eKpWqkzaAwen1kbbasca5OQ9TQj39/UYB5ccSZFMqt10ivgg5lZmXJCFfHAEM4/6y9iUrq
z8tfpetJb5Zq8rThSJIQU0P/ZZuhM2UYcDaDYM21OFspHaEPRoEME+xNgj8/5BtffWVHx8GHJBNH
xTVs46TN5LaeNR5rGcAfiKP3+ZMRxVc7zQNyB5F8Y4Zt5p/wx1YAyT8unGEaj4lF/AiqMP++E2xU
zZBcmo8iV6dX14fEn5B2P0LDPkC/K09/WKXzUXMVr2yEXROJgAOZR2d+vj9+P2pBO4fs7XCMk/1E
e7+F0hrN9m6zzcFhKsYfgLsvErRPt7t6XcCkp5HH8YCNHbzqL9ALbe3/8sYMtFVgX2DZ9rWUdSmZ
1K0Jt8BsxFQt07vvd9wXCQWUN7HbfvuSIQP8/MJ6WevFWHcjbDO8HtMmYOYyqrdPpaEBEBQDyK42
kqWVrVVu1NJY+0FI7u8FB2wNBQ1UkCmqwesivYCXejzOQM2QfejEH63un9/f5xtcfSLQdXor1gwg
QSdlbNNx/f37+/L3u9A3Q4cAwena9KkmBNlngTLGwYzKZD78B9Aev/+PGxifP5CQlTXELiAZky1G
GYG5PxrL//IMEH1DXwCYz7Xi4wA+o9szVx6L7oCZfiv8/vLzG/68J3+Lg6FOcnBsWdegkmZa/VDJ
Rh4rM9vpJU6u2saIZeGO/wz4AE2Yl7JJsaSQ0n9+VYy5rmExLo6V3kROlS11/BlVFX3/PF98cpgW
wIYDhSWOGucqXfBgkF2bKemP/Y0Nrrih/4Qq/XSDq3ShzyEIbpYUNwBXeHBjP6U/HJO/i7qrb4I8
Aai2ZegWBNKubiHRBmbCwy3yJo2UdWqt25L/sobHSq10EFSTvvNVX4AxX/pjhWDsGiEGZr5/kV8s
DAil6QYBhAyXzGuNainznrpYezdtv3FdCElYN5Ie//0egDRNz/59wl2nLYYj+IhRHOdG526Yg5Vd
NwY4Nz/5xX/1KAAbYCCJ4sT4S6y/qXE8JFXn3KgUkjSYd1DjQzb9KDCFXtocIa++HMCz/73TvHj+
iHC5TXM90XCnqejRxpsGEowkn5ZlZ2SrBrZOYdG27V4yDGuiPWItu8qi924HxkOlqxS6S6CpwN89
Xnr4d7u6zz2KDlCVnzQwHElibkeMtVpuH4qE7/VuHKFVkL6xXB0gNw2WhWRbiVkNz7FPIp+2SPw3
lWCzaNQAuW+oA6yEYT4QuFmBK5en66wZj7ah9KgFK4FXQPzswXiCJtUKnpsg+1tt5FrjkxO7YH+T
eTAllnejUqB8QfEnbBux9QoN2ktgmXYZmMUFmwkjo6BRVY4Y2ObPnYs3DiqeEVlTG6a93UMdp7rk
nN0zJcERrBQKV6OODCMz1sU8k6uV8ySnU2DuDtyFIMEqCTCW5vimRWpIc6nN2LcX1LfbSsAjESPc
NWYFYfg7z2f5cVNfUkPesFIcpJylxTENrGLtTlLob43WuMhra623+ryFE9BXkHDaFGybtG/6BYUE
RlLxW2Vj5hQQ2+F/ODqP5daRLIh+ESLgzZYE6L0oUdIGIfMEjyp48/V92IuJmJmentckgaprMk82
ePe6KFtapIG6ZXYpcyA4tX3miDN9SL3+YMMsyibpCw9zo+LiHAld3LId/eKMEPpPtK8tC/3m0teB
hz4T5y/Ovm5ZOVvNlqfcPapp/hgK89KGzSpsAHToxs6afgdF7ELQInWtI0eq/lRV3VDF4gUqFmoM
/K1vXtSYPDwI0LP51cl+PVH5N0Wz0eD5QPSCmB44UbeENOk7mR1kc3f0hPtqlek+JFbByPGL5OLS
FmJjmOjiU6Shs3qTcR005Yy7eQi6xrfwT4S46HpcccDT52VebUyBy64zcaeOzloZ7EUKF1W3Vqpa
nkENLfLxQ0ZfarHhDn5eKoukaZAo108P+9ZSoy3RvkFtbZ6ktFQ/TfHdmPfVvLeSK8gXFpKzP6HG
GmZrpSFTVIlbwzVbJdBfMxkhUK03mlzBtLSWk+aeOzviocwOiYF1OO72nddxX9avtQ1SvndEuBrt
Kn4ReeNiK1TbV5tJiTTsF02t8S7K4qhZN5TvLbCKpJvBLLiNWBnaA6zJapLjQRmrQ9Sn28atT5HR
BorRfXjAsQcGWpkG7qMdUHnJI37uqZo3cTisUu2thJmi58PahusxFzwVagB3yEj2Yzdsc8v7cNN8
8/SbYD1ZpnglLBsd6Zdt/bliXuGPfR/zftnoIVqyemVKIsDiaDepxcGy+RrjcFlW9aYrMWRkbyXC
7d4MZnVnSrBs74pdLS2EsLabIYykY5DLhnQly7nEhQYbyWzfMje/Oc7RlO1PWbhr4dw0dTXiMteu
ER7xSiMEBP1S5oAmivZ15B0llnxAgEvNDspuGxnfXfrujhY/lI08OF7KMkQL7yzAI90m1Kgdbt3Z
Mv2pBP7l7YYpPRgI1jBkAjrS16Xu7VK7+HFAXdX9Ixr+1ZqKjTs/iLhb66O57jKJQvW1yx9NdKjU
s1DrZQp5J3F/C2SzTXF3iwHxs7aMvB/hzgveJr+yeOAnrLLtzXLvXv2ZjpiIY89P8R5GEjFt9pvh
hvDGY/lUSddfA6u0yVG5h9gX2sZem8ttF4pASf+N4gNsM0fxos4AOo7FMjdnHvTwp5j3bXQaa3zw
9lmLTsLSlzRRflhPL7GR3sOmf/CGvsyKvQQKuskSCF22XEcJwD5O9BH2xF1JoJTlaxJn1zY/tFqw
0xtC9GbxMjGUNYkp0aKu1JXSJ/9EWj+0Rl0BDgp6F0KEwBihjFvRMeF2hoNoXlWkRAJYUSI3BV57
E6Nao7zWrbMv7fliV/W5dpJtaE7+6H3K2l1iiYZAi2XsI5rKjVrFN91bwePBR9we4x5ILDwuhLFO
9GEimG6bE5pI/Dd/HS2o1RNWgQ6vAn3SKzSOc7q22thPx7+sPI7jtEmE8T7ZxJ5GrYWdqXzHLY7x
Fn0QnpL0y/KGtyIaGf5a8b0Zk2Nlcka2OgbMvNiqcfNpJvnTJxDyjMAgbF+d+mRFF5XTKnIQGsYL
08tf3fE2qIL8A31l6/9bnlHaqyub88xrBQ4YnCczA1B8HmDnePVdd6FAdFbKGxIG0BTUUqixmr44
dbg9+1Hbd/ZvZjufcexwmmndZ67DaRnzbD+JwhfJU2QbVXch5Hdc9dyTbr6wauezAmKIbWMi3XNc
OWO8DSNE1HHPtnZa5amzUqIRIkASlPKfrLdpzm3Q7pzkYyjfe8BVFYPw0fo1HDgH4B8V763SeyZH
aIGN8Vzyxi7m3l6OQry0MDpA3bwC68Kw7C60EO8p/8qdVzN6KZIej6a+nbU6ENl7kQHH4K4ri3qn
ASOYVY4Lu/+2Qqw3Gc6ip9Gnq855RAK7+V0DwTG6C06JTTZqG6lCNRjtdgtGczmRKyuch112EE6w
4ykN8VTlo3YK/KqkmzfSukzcBaXdv43cb1U9nIbSCFwlf7ckX7rYNq2x6Mp3pXnYhb4vMutqtI8q
++yVD6m/qfUpns4YEbFMJIsh64PWLZbooPXwq3Z0viOIlLW+JHAh6ModrDJTw0DbxSsTAtyo/NNB
CyZtyEGB1w+MwHzzvNGH6ASORQcTBJqxcxcC2fdQjT9DY3eYGtq17iR7Jc53cnoL+1Nf/Gv5WQhC
oztCfxxt6qjAUAocYepKGHlXgE6nxFgptUqCC1fDfJB9CaCGXzD9cYtXtyYFZY1JFJuBBB2T7mQM
74/Uq2zedN2nFn+p8dtcwSSUUD+cn9CbefaoGKFJpdPOFBA9IKOlQBww3c2hvnTx6esoDjDPHEJ1
4Gn9ac1V3b6z4NwBIcPhvg57Hpbys7ChzyRgNHqN6wGSh0kbbGd+yKhWMEOyTHM1aa+V9REp+FCM
4c5nDWozXtvS3baFt2vtt6lE87tXi0cofhyHWNKzXrmYso7e9E9tviyenNDt1l2MPJ5DSq0ACVGj
Gm+prnyX2rgOc2+t1hkFDXkvbgrUY9o+QQhpq/hu+BEOH6UXLhgX+QrkBK1Jt1xvu7p7uoW8Nb3v
hunLDgDWdqydRcsJyhz0uxjyUx5FvqNy7te4Z9wOAF0KBWEjyhjoR7m2om49ODZwvvhW8Y9WDdHa
A7OIHcbF5BF6H7MyAGAFfJcllHH+1I5LJcQoWVeBMo5L3WCK18id1l2F/qklnx6UNZF2+6RyfFsC
LapYJNngsJCSK5jfBvtQ6yrm3nId5RgziLOEuO3B8eMi6Z9W3uoFH4mTsYDKOIykvlQgV4naWiki
Oyswv3I94bApA0e+E9UNsFsHktiFKbSmGadaW4tPwC2LycLvEH9VhfnSdtTC+ANabeTqwwD5rWiX
AcpIafxaRnxI4cCqvQtHtlyNrKOMrINt1LzwVKwiIUALOdcc/k3ZY6PD9z+asGGaNxQTWKknv6/1
INLyt2o+FthxFOrNhr/LnF6Efckx1ITyPjazL6rfeM5XZn2EvreVMxhSk+stGvfGaG6LyMFibuwT
ZzfP/Tl60jphy/RYjTLlVSJQTtJDrDVb7enkRpjIHYXR/hGneGTqKagTtP7wgirlJbN3xfPsdUC7
iGtVJUGFRKkYu0WCZzSBelOMAiZkvJPGqYeQm+XiN4H23UUPGDvYr+u1Oqorw1COnfk5FAP213MJ
mCn5Dadmoxb/msJZjsWfjrHWBJOiwS5iRwD76DxG7TJpuwAGZKA27Qpp8lYZypUea37myl3ksIiq
+q1rtasCwG5oyo2RDvsJqe1oxEHIPS3GBulvtY3d6lCL2M8KD9/5vIhhcGkpboTMBqQH7AzzOm9T
rv0W9hBMcH4r6zzh9x6qKBBVjplch0Kg+Kid/uoh9Ss4FZWJzbb/N3jvxNMtokSu+jndYICfE5hI
pbVONLCqbIFE9Zis2+xde/u9zZOlPsE/rODkIPBvc2tlQW3xMBNP00+efrGgDsTQLPu0X7dKo/qy
5NfIUnfnRj81JdNET+IZ67qrz0V7c0Ah5c9EMxTbo26euz5fufa/mgGG+qUnfKg2ClJDWQK4XBj5
wF3YYIj8TefKt4Fr1U640Xv8eXz+EC+TDhqzglenzt1dw8vEV4QNbgWHixfwOolHEnl7m7GSP7TG
uqtawqGqj5F32BLqcVA0mmw8xahl4v7Vy68uV77iygUUkWWfgEaGp4dodTl2e5EDtxp/xnzrRWdF
nZ/oLdKjVvN86ipnN3BdV+rAgTviXrdAz5bBhCmx/Z9fK3kD4c46mBAi9dWSLvd6v0XTeaLm4C/G
pUV1HfLf2tk29ewA2iKftvFqX1YQa8YcH3j+xBPhB+HDTWpzNQFf9YjMFr1OjJsCAMwdeOTFRU0I
90o+1HZT1TNmdSvIGgwFem78DlLfCxTenVlsKcw/qrHYNsJoQVZxTHtooLgNW7NcGzENVRUOvhox
+5vtcK/lYBe0egCKBIoIpyQmKazCSdhRMdj1sqS6qgEaZpAGhbmV+oug2tQaVs8vev8uqm1Y7tL0
vYBOruFyx3SYasliis+TeaFR2EW6g3GzWCnNxUieW2sNb2I3/o0SCG8rFjPWkhjKQek1Z7tVH1bb
vBdOfBv175FCQCP9dsbQIxRtmTjperbLS94Ve6AtTEVqruZ4IUfFzzBftwofn/K6AkBsYEcL9V2I
i77XZywXPIxNZ0C6jlLiDuJWeWHuoT5GEzHkXCgveBqLrlhKV8eRgge0/3marodWhYvVQczGtRgC
jrbid5nXEFNKWKHVURRAOJXEb3DNaVW+KzJlKZOC5xCcSOYGcLTNnfCGYVn08p/jlSfVio9uhnKZ
OPbM/LCnl4Hx0GzXgWxx4mmnPHFWuXeS4pr2b0DEIm+jgVOKIjcYWt70P75RnCqI4G3N76jgm6va
flO6bioxn7xoXujiic8IP0QabdXIwVZuV9kiS7JdqEfbNqEVNsSoQ8gxjIX9fDGGEfKoMr4Motg7
I5iIs5hA5P658bMTLa9ujZFqNvgJIIJhD8dKdWr7MMjhVljJK9r8Rck8ILF+MmWCbALlO7uGUBbn
lVvvSTxZhKG2bKgXW9VD+5dsTIgiOVO5LiQQshsukkg8Ls8eBGJ+DrUm/w1RfQcdYCtGGvpvzShC
dtQOGzfZwJ/YavKYllvD0vzIUdZMZtAcUJrNuC/da2IzGJIo3dWjV3a+Qi6XQQxGAkytxnBLRqI/
gvscLM6b5gbwFJUVjqydx2EzWqTYA6SpjdXQ3NT6OrQQBr3Xtr9XinopxVaBHpqtBYhg5S8lH96d
e9ATPU721wlCqPQ2nvuYm3Fd45enWZpSzJfFnh+ygP0xX2dOQsP67MVpHPeg0uro5gAJ8CZMoRjg
jSu+wSelZkxusfgVoK5QlqCiQVfy84Qx9PoJ1S63bzM8xMhwCK6m4AaIIFWHD5WG+llGx+N704ZH
CXESrRGmyn9wNSAwEXoiQszN1q7Rwi9H/2v4RuZ2X3vHHu3KyLn4P09T3iRfmyq+9XLXAE+11nF7
JRDME9sQLkoLpcINlGRlOtdUyfy5UUCBAj3lrn0yHIvMXFTVJ0stomwp2goRhPpVSXW0z/0yBnzT
Ti8jeM1O7AYVbFgB91xa/E0g9JShW5d5eW3j9KqKgzWndzf/iaS2lpL/BXiqBDyweVXLU16tGCov
wvlHG4k1OYB6Sfpdx8/R6PtBvQ/RNc//HPNmkpkXFRuvIQ/CQLHzkMQFZuNvnW0cxqUqrL6iK1ex
sSrSrSFflek6mfu6vWl9IApQFel97tMgt++tqcCA2Ic44/s8XrnRtjP1QHH5/SBQmR+TdezlsE0g
BMuMij7/SdV9TvlBhEBxejYYiQ5G0rupsdxXRgZu0FjUrQWt6VPjazMsmG43JaMXfY+gY2dG6nvh
uIJXS5IkfQWo5Hwl4xW1i6NcrERfRTr9lXgNxW9bUeSC90tOTrKK7GSt2W9V9xvZ73OyIj6S40kN
XPPRchRavBPQAZruzQZYk/YSa2+6VCYYkfHFKcoAPhTOwl9RpHBQPOgzKff1QwkPsn0nTRLf/J/Z
wunpKP3vcr634cvTqWdx5Wo72L+dcVOqCw8QzUVWV6sRU/kEtnBkJFAxz0i0TRXGQVKq29JxfZn/
mQp2V/zFg/Zii5fSAwq794h51Og71J3SnJpstDnQ4JWHxapuioU5Bm7bPW/7WzLeWJrvhVd9Ol38
G2sR+osmiHjdHe6x1vAVaD6dd0smytXCN/ujZYNkxFL8QCG1VOXVgDSdT+fKuGrOizvRIRSAJu3R
15yPAvdJOc1Y4y+JfgCJbOkbT8X0rl3SjGEGA2z+U8QzbKnoaEM62afRFYYQiPEQ8363GxQoicew
F74NJyblRLUG2H/OOjaHI+4QAR+I84eWZJ1S87uT425a4g0ycLxms9eeYy3SewbnzWv2U6HcyMry
n8hgPXW+S89NAt0I13k3rAwrsZcWvCkTGaE67gBXYJuSq0yji9f+RoY5rQMPhOZLc2NOctzaQ+hc
pHNX7WqBtCFm9Kdqfhsfyubda452t5UT3NZbyvcaDbRT2FXXUXMIW2g0q9pxlqr1k+qvBkCh7t7M
0w7S58YoSt7hYeU9MaJ0VLLZwfcMvZdSJS1xeGUJunQqPUisNsgcjeciW3YETmSTAFvFMjpw0gwc
HSUhnHMos2Y1B3Np7mPg/IZXnjVOeZfLTVfkYVIgFY+rCp7IxJAidY5dXLAo2OjeC7dw0HlyrXrH
hNmylhwm2RJawPlYfTTm56h9PasqtxrB9k5Lbbw13Bdm8RmLHwqHpcRylDID0fpDWGxH9eTpv2PH
QH+tT1dVuw7SWWozD4H9UubzYpzgQhzSmvmM8mmmb5NztTHLe3zqonYDx6nAdylYTbjLhBVYTL0c
OfhPup0NmdKha5CvoAaK9q9gfthO18bZJK5CSoKflzePC0IQb17TZ1rqX9j9VcbenJuAUhZybmFz
IFjvLvO07FH3sGbLoy5/cv01w4Ub4umeg7L61h1vMSXXrJyXfSG2ffEXNbco+Siextb8bo3VUtrr
or0YnrlUxVee7PVo144S7vB5IKKcqYwtvqpsV7L3Sbp/WvoJ7xGI1qJloznvdazoUf0GsmOh8gqq
PDYzcyhq0qjAJxgdvLHGH+wuy+TzibQUrzKL/bm6TlQ4tcuo9B6bl3mY9xMXWVF+T+W/lPZ4TD+d
FAKH9mqk28LekbOi9j+Jc2S4VvDLcUWM1XtES9fVB03la70W2kcnUBtBp7G9S2ydx+pegbwpYdea
ES/GXi9PRvRhIFktqQNyJ8g0jpx92pg0qBngtJXdfITGNQR3MoFwHP96IXZ5l/l1ffckmJCu8CVL
AxzfkwcBb74kEz0Kf0Y7HJTun0CNPvSKXwGK8GA4eJw2anoo55smT2Z/z+uOqZW5TOotyTIxcRjF
8K0StGwSzyLD7RT9Oc668QL+jpgR4aD8RTmxNSfbvnegIlumEJ277wD5CpMywOR6HT+1doNVPCS4
RbtKRlrY7ztIxzmFOHCuEyh834o/PLkKi5tgeTBVp5Eny0t0utH3sN7283fJNsGhp0mza0G+hilW
Ff/snfniNTu47s5ogUM/cf478AHFtLQADrpO4ZdWHDQW5cDMbkBfNtFtNlN/oOEr7dRvjbtiyFUx
8ZI3jyhkaEZ33JUvqTxBQ19oxrRKw0uevOv590TGb8uyogeVWZO45OXHUCkAtn1MhrPSo3eQfpKc
lYSJ+2ROS1iBOXXvpDJuekZXkMgAYXzhcCWX2T2zBNOfX1mcIpPTDzv/wOiM7QV7y12X0FVAuqg0
JgsVGEAIbPXO9W5Rc8mLntdcvJgM0TQdCBoonZIpZ8JEdnR+APBVxJkofLlZa20yFxhwpO/donqn
isPrt6jMW9zGr6lAoOTkxACY64n0A3OounXvAEdthcZJVQ2fntthL1KmPxBEJbx73QFhxbkxZ8UG
DdVkM6MdqS+JYB515gZa9oiZguLozwStycwba50xsy+G4bObflzbXDTsoYhj7im9LQ0qfxnEEb2a
5YNwX3TpsQqPBhHoVQihDuTWcwZfiKOmnawwDWpY2NVvYm4t9k5PWqkFWzUOb03zFs0nfnL2WpwK
8SL34uWkbIcnQxSeROw1HDmXbKRxeDaZkJeekISSV1xPz/Gz6KMCMgENSiavygj3RC7dVvcJe2lh
g6NLcGGeu81+8OyFOrLyngKp80WMv2IKnNBZJPIOYbeIXmqQE7XcKYTDzN5B5A8t3TC2tTp4B5zP
7rknBU7Dym8EDpk1IzusGY6QlvFD1I/S5te71pNk2F9g7Y9WoU3iCDyPHirjE70Whpfa2UX5O7Vk
mq6T9vX5R1nlKY0hxt3tGFwY3UNpnDQOkUR9Jghsk+g2AQ5TIZ7F7k/leWBm26U7HaL4KIGdqubB
jUTgeZekcBc6pwO74aXt/qnuITPehvZFUiY4ViABQk4asPtjC1uqBbeggdnwesHobQ5ciJh1vA+n
myn2xnAwhFxUHhsPCGHJV6JvKvfbZKSmgKRGtOgVkA43kKdQci/IE2cQsrM9SPkwBuk24uxSFAnb
Wg1cfR6YGshguhVt8KBig86HZ0m8UhAxJiyZUMuOVTVj4dHYW/ZX6TGepE3Q2SvAeCYYC7aY/NCd
t0I+Mj5C2L9J49cZKDW4EZUYTq1ca9GhF+dSOXgeOecCYiDtvQJrPreD2gG9SuYGO8qq/rUiQm/S
cwLEzvoBDEUqz9ELvxJVLLvuVgIOm+p/Likek8oEXhD8Yilb0vUWprNOjE9yfPbxQPKO4TFfxr9H
Y1eXC2H/DN4dbzGXXxfIsgpKj2aZ3pNB+iIzd5KTILc/G6DzaoSe0QRtVBMvZ9zFyLTw1GUMV29d
9Ktrn/1AHmv/x+r6MAHFtHQCJIp31dzVaXoxiGGvhp+SfCor5cbPsgVkh41w1UtEpT0wyw9p9Uq4
TmP6rXfHaLgNA+EBzkXp9k99RxLtFfMU6f+k9mcr84JomQn9f5HzjXnf47DL+5OeHZP6t9PPangw
KcoZ+E3Jpar+JM55NmrMIEhe7xtuZPtumH96bAVas8n1TSne+zpZ55ZK4oyBkEV5PgS7FhJnxhy8
GeBosLgLqXdytpgxFJ+BHiTG3lrGytZTzmjZWMKnmJc4tHQ4MEbKaaiezJDGQys3mXo3h5OtgRBm
wjpw0PTZxYyGpT2Xu7KsNjUyvskjkIuEJZ1NmUvpLT1QbxkAKPoVxUgW8llEQCtJO1COzRC4bHdV
PqUyFtjQ/wbxMykfyVjtZ9a0pDWjDXA3XmnzfoVBUpWBNraUHuN+0KagSLhynplC0fScSHvEUnEa
eQ2wMR4nuTXc7URxLobIl8rrzFMR6ie7fCmj+fzUI0jwqCbkG2kP7O4dPyrqVcgwbYh/SoHx0fGW
7bBXh5alKrX9OPglyoKhG07j5Aa9eYZJrzXuMiM+QM8oS2dKdgJyJmDG4V/J6jM2XxxrJyq/JtY8
bx/e/z/FX4zmY+jHhZd/hdTLMOR4hBmkP1z9bjN0qfVhi/tzUxh/lfdXMWUFMlNxfipy07tnPb24
6Qb4Z67/pU3vex5o/2HJCx/UxD8pwLHddFw0rP1c42uojn30rx+sjRtvHfu1oU0HXKWqxkklxt3K
pV8qNvQbSkCmMVC/svaVCeByZihfW70voQojHH4r1B7ynMFMn/QHDTZkU65duL2Fq33DqFm1KJYG
DeglXbmFm6WF+GDz7xnb+Q1/rR7TVTeY31meXyJVrA23gnf7zwVHM5x7+yeXb41hkIeUBQXNmEvQ
qwNEx2PeHo//MGIsOi4gzbnOqA+cX5QoE58DJcdaB+NYFeEmAf7PQFnMXzY428rZ18VWmq9D+CL6
K8m5C8ktb0BdhELtJjs81OgfNlZ0MotDFdEkzV9uz5upb5vwMVuUb2RktDcFj3+B5gmJzi6l/BlY
aFjub238s6MX4m266CvN5LrIGBOzpamY15n8Qc/MkILUqwG6YQKhSSjvRDFU7VeO0MGLkXCX81OK
8FQFcXmDaaXWa43HlL896Xk2P1/d/tVceuQaH2o+e0W2mmX7A4oxZ9eDqKpuFv/LUXmZjJyn6bft
KUQYOMdmUDdvjayWGaMkYNK+RobMMCpLi6CwcH6b3div4GAa8aWH2Wywg4eWyX1AB/LnwVaaeYBc
4pKS6q1nb2NX95EZmpdmW726ZAk7VtWkw2cBYYJx48Pk6S4HN5uhLWHymWQvzyYB4+3CAr5LqW6u
cvs4VNxsenL2cIykbrPt40+msguEYajyp6Udsx1m1c9ym9aT7Rvnvz1/VATlNbZLM8LyUot9l9Kq
mxNCaKLTQD2VsYhO+nCRynOsHU2UaJ6irKYR8Ll6j8fzlPyCyGHv0myL6leEGDDcJkiLeumGeJPy
cK/C+lJUMu04mSqFMjJdiBp1Ew981ZDvM0ybMX+E0Bz1OWJVQlZifTWZG5ftpemTtSu2Kgu5yWYv
jQ4IIUJNcMfgrXvzMpbUaw7SPsIjNONfyRHEIWipV8X40ox4mXm2r4ZbIo5yboCkB5NCcTXTRKCO
WHRg1prCXMQlMWmA2FzwzFVQPNefek7mk0Pk3YdkJcA6QRCO1Fn22q2RF3435BQRDj0X7B9gLRPa
U4zU9DzHEz+d67FjV/wy/UrLt0g8xhIWOkkaGn82iWn2c775o6Xfc5n6es1i0WkPTJfXESWKo3AW
zzD6OPM6u3wHYLEw5rVZvU0V8Sba0ZnIsct+5slB+cqSlHPWmh+emR167aYAEi5s9T0E88wpE6E7
U+p+pTnNy9B/l1P6KZ1h/1xR1egNGIhRYp2mKt7m2jYfPhK1QlukLlNi38wCKVF6dcn9SMu704Mq
rB6Du/cKO8A5FuT1aUqHReeIs53WBGsx9UskyW58B5W2bvuXuZkOqrdH0LQcxEuqv4WjJHfxtQB6
p0w/BIGUEF27kaNn4xmvUnd8T2FvnRDZ6c1LcpqReKqEQomVbLsNSSxk8lSBPdskg8hVLYfvogB+
THkgeiuoMaEWfXwBkI6ebyOakLJM/rNEe9Rqkyi95lDQ4XuoHIVUgChvqs5aZuK1zjgrE4ujR10S
p+iq8Y8YjH2WZ7dC6VaJQ9FAKwQim7FnlT5YvfNjSefLcd6z6dPNPvj/6qaN3V4dZxV2J9O4VMXn
U1djEu7jsYGwkLGkCSlJooFPup4ZhmNuhZz3rbZ724Qe37dLM2XBICPfQAVllQN3zVbTj46OnKvT
F7IP/QINS1p8hzGjEVUswATS4K1FRQJgvItYFsZd6Kf4rz3n1rJYM8lLm6PDc1BaPXM2JbOCzmbd
x2pSJV8hITxxesBjYq/X3gcWO4K8UaVGkfR8NaqzjGqgbBp348RWiQk4EXnEPS0S5GsmSYdRvx/i
KVC1nCyLnk78PDePlj9Gi7kn0aX1HAj9/KWDhigGySXw4arX1HvE5mEeWI3x9rhECencH45G+pty
kM2hsz86akF+7I3KzWEXtC+ztn3e3uUTby6Q32pkeijeMU/Lpc1Iwh4Qlz5PmJzEM2b4MeM8kPuu
usq6nyfQWrVXiuct5xE4K2dLUT6QTvmupcARfEXAQ6KGb4z3ZNR8N2G7xLg/Bn9a2sS12Eqgt2sk
4bveXXUUJLNa+gPjVknPIfOTof5E/V87Gf7YZRsV/GDsnCJZ+Ir3rmjJ1lYRNhCvqjQLTSuYMdkM
Rj8Ihvgu6u9RvqYUlTXTCrV73s7JKmdNY+XQuLTmyJPcJt4qS8tVwwih78KtnkG3fU/Gd959PwSX
9DTdNlsVJn7KMqOC8gmnn17E41nmHB4Fi/1fnNy7cdzV2RlZjtHYQVwdpZUHikVPaarvZosYKhV0
a8hsIwaGlc4/EXv5Nh6Xz/F9w/pQcTZDv0nN9FRG7nvD7mqAXvlc5g/90qg3SB/i4WrHLsOhDUKe
teYxq0U7EzZMiEmQy0aLORnff9WfjNyis6T9HQhGQp40MEkz2XZPJIVambfVsvAwIn6w0fHo+b/Q
fZ0T+sb8zUAsGjt+CF2Y32op5IdjvevjnaapYro9nhxjHY/NQlZ3sNhiRjJrD36RtvzC9JdFwFbM
bfdTSrYNXWjTfCPtSZJdG+PeBXD9FScdKpifpDsMxkGNSDtFq8GMpIcYCtzHL7uH52xD6yjkIZ4f
lfUImdyNcbqaJ7pQl4WYEjNBYjvAd5o0JJ102wlNROx8T9wZ8ATT/G+SX2FubhSb7WzzSRwuz8js
tJuBcEHnmbHmkpaAWsQiLiidXnqyySSH+oRWOLqakt4a7avFLM6DxZmbzRpW50LhPoC7A3bvo9cf
Vf1jpjZ42X2EJlv7jbLtc5Rs5/d2Jjmju7riUSTfen6NiKPppj/Bxc4gwSxOAgld1bOrtVqU/K+J
9R9H57UbK7KF4SdCAooi3Lqbztmp2zfIvW2Tc+bp52OkszXS6Oyx3Yaqtf74pXWICcNtgUoAOZ+O
NJAaTjO6F+TOjik1yvIw+vKlqC5jfe+TaZUUJFCiuotZY0W75/BjnX86yuQ2UKwl0kK2vQFVYHTQ
zGWYr5N679Uw8PsUnXgw3UBl0uI9cbaEv5DJ6XDngiAVvyEbUEcVMv7vPl6W9bMfd4nEu6OtjITh
befU27Z414o3FQmCsx0EEcHJe+SB7OAIl7w/8YvO7zqOt0GNjvWr1K8+IZ+2byJY2vsNUnEoeYi1
ACLRV7/SOKEX5tzUwYo5cC6h5Fji+2n+aqpBiEuM5Zlp5qXIlhOYfTG49J42NJQYXrPyGur5ghyW
ROz4ENCmGm80xBT93lNVEFoeQfEbRue5I0qnqlP5npcITjyv+Zg3fFK3TPFuM7P240cHnJ6PRzN6
qn6ChpZszfyqT+shHE9GhJ4fgIHSwhcT2U0Hy628qsXRUujbfCun954mGrh71u11XlOPkj9DZDmq
9y3yY0jLhNFTPsJPbqFqTmvOZLmW6I7NvTOCjHTsLM+BY7izDTdU46Xd/DTNKidYl99eHdGIcosY
7duQqg6qMTg9aKTyEZPWr3V5T8QeRszt0mfff450K0/x1p/+DeOXCTjbU64Slruw1jEmfJlkWEYp
iCaAB9PmIpjoc3mrECvibVu0JUl0qF+BTw3ijRIyZLse0S5lMyHbbgS6FVVrS3wgMki1o16i1l4P
yiGhsaUWNOdllLhAD1QgaN6BoGZt+EeBEUXjP3FQgYAAvMIpDvp7Ur47+Y9UUSqu5oRpP/4w5T6m
+sL7UGDWFQA4E4isrr11JKZDWLxnzXGSgGaxWGcNkGr9oZHCyf+B0+pDsmp5gXxx+icJN1yAO5vV
foLSahGwBP02KP5iwEPTnCiueE8C+PY5OT1k+nAY+mW/zHWo+KR0OwU1SfSmgb+E8C5kLZvAr0Nz
Mfg4BvPgMBSX8U/awDEiVc6qH2QPpIFaLzgpl0ExLDL/LQ8eZd6twnKmZkq6ac4Z6fSAcC8yfivr
6Pa/tIFtpjfRJ3nbyhqXem2teu5Us7+oY3RshzstvWhCuS6ns5Vcmhy241kDztqQlqQfWukPlYdW
f6p79NvhtfO2E5qTCa0hGAU6CnKcf9JuqasHpYHGqf+qpOK3c5XKw8igAFiaGqfe2H60DiRjPetU
FXDLt9ek190yO8XO3hM8njYtr3m+x0SMTOHRxY+p6lmO37oeRX/ru/M/A1wYPpJVIJMejZ1vkT3p
bZpq3vpgM1CO/WtZTPzw4CA96lP4GB6NIH3l2MwMdVsqP0b2KJ3p4uR/Vv4vIh3R5GVAmM6qhKWH
tsOezGXBR1QDVXbeoU4A5WnzCNPHYLAI6PeJt8sL/9Vgz3W7FuYhL85h5i9M/K1SXk2zhsCAVCYB
2LHfHf+1bYgLSQ5zOWeHV8dUF6oG1Wmom1Ej2wCOc63b96xlF+PPVOSUZgPGq66KD8bYtv031g3+
jnaYOKRz+Tr1h7J/QJ/SjMFqX9grEN5Zn4lZ8iUrFXxQKBmSALo420dKe3Li8sWilqpyQFkLSBRV
7Nr0j7qsReyf/EHsuhGhGOYGU1JOD4rPYWjccv0nkZyM3GjpKL8U5tmKCh+bm1daED0FHrGPttxF
3jMFMYuLM+aeQyBpimFz1Ij8qTnafYbSoIlcqbbLDNGWka20bocJwcxWZrINdOD/IF4axkfV/Y75
PowtBKWgo8tYnjTnuxq+giJet5x/SMiZpONb0xuugVdlcOyVnhLzn6eXmog41tBTq+vrOmCu4COM
/xlw3nZ/rVFHVN5SyP6gEWereFRT8KKbA0fjNg5vpU8TsWa7LVN+NuhbFSq+6f+huEV+VUHlnEuT
1jn/ZkIE0ogK6XzSSE7Tq8oVduvqPiJ/p7olzqdIWq6VcSHiYRnq2lKFw9FN3i4zdGsBDT9qlKOn
Ojtpz5oTbBQDQl9UVzW6IFl98el042JVq9+WbWxp1IyX6bBrIdi0poXc4Swvh5gloyxOQWOvusTE
+X7q5zUSdRGdCaaFGI1r3Y53c6drUVUXpxrwUQFz+91OMz4SAMls1Lla771Cr+p4r2g4q8pPvWUo
IY2b5IGrqAisHx6tSnQ6CJQO7ph1OVv2JknY3Z4TY40TPaI4vZsdxZNAAe1PaVw95CcE8of7KSHZ
PmNFU0IO+GgVcUFMon0fGansUzzs1PF7ftRbOCiH3qZgq9YH6X3Yw5vGcBTPlxBnY1MW9EsmSADj
lxzsQ3NQgw/bGY2OFHqtH3Z/TJJ2adVvhf9AAddn/yvmskLfJgyTpYEbLVXIN5vtEm9kUlMGtcyC
fK12d0rNlhT3LGn8sSzU+FCi7a9OoDhbfg8iMVFjndOiEcK3NczW6KrWY0I6U5+s+/ZfptxFWrgJ
MeIEkIeUInTYWs5aedSjQ9LQ7MDLI8C1+0hbRfYxHH5QToQ6PMBalSsGUaisiq0wYM/KCpUbhokQ
oAXuXydiroKwT5Sl3pdnm08pMD6dmKDs9i0qd2r4piF5z4YY5usqITTUGCXcDEQdwrx9pkPvSgPB
GtqNhsbXwL5Z/OCi2HrpvgI7LxzKQwvcRZ9sc6s+bNwaYdSMvnvXpPYWlbmWxo8HS4pMoMi2xTAu
VEqXVdeZvHUAxuZQwUBYnUX+P+pGsvxR7R0L/DalsRtYEKoIbxWeGelwn6+nehOhpvZXddgTrP7P
qlYxInKKD+gKBapGNR0/kirfUVdJE7oGZ5ZywDXttktS7FSfKuWqwz7rVTKY2PLwDADwxTPxgnlB
t4qflrpZqw8OHb2ZHg3VBQalbx4trwRGy/7l+dVS8dSkq9wB3+VUyFRlS+wstHTFO9b2dMWYF3pS
XKPolrRJ092ITBZra/Y9lxZRRhQTw+F3VL5xQLJBjs4B0UY5HSLMBdWuLTZkpLJIjBAeuGfQnmrc
C7amrKeh2Wf5yPhTrhM9/+qslZqw5yHFYDVOPcyk8/7eURAZUJxgIu8K0xsVaapybeI3faaTLlnT
YsuJb3YynB3gjWhTRnvhDy8Dct4JPSpkKtR+SixMmMmX1N932SZDa1Toh0HuCWaYnaUzLr8axb7h
smyJVaJsOPGChV3wEY/fCLTK4arjdamSI1orTE6Uu2/mBHKhlQtsT7RTXCtlhuF2lr8JKfuV3tyT
gS4siq5pedDR1vQQBUoHslEQp/Qq+MaUtOTr7Htw0no86aGxijhuqvySjn+2/61JZdkBPzo6LNaG
NmQ6Whadc6nDdEU/VVZtg+m7a38rGqAmPdvkfEpOQ0kwx1XoreaXNkm/9QAb5S7T4Aefo1UtBjws
tf+F/3JhpepLmNw5iCv55vCYDYv54aFYEAlVYF40a6ma7Im0UNoWkVR8Oobza8lvFdpsoAIlYG91
lI+2s5al6fPV7KXMq2XUbqrobiHWNrEoFSMWp4NGZ1dABY5Ca0WGcAP6GlQ04PO3fGakkXadgqHn
vR8PrX3oFGNhql+yPWklLsToMdBvGXL+CXFRzVmoDc7bslx61CZQtB5RCg0ypFWbENLE4ZwCGFv6
Xokl4xKx7U3FfHZz/Z0dmCH5DvSdaLiht05+jMqbwA6klN8KtkeJnyyeboZHB+bK8faOxsaggLiP
txKtU4DW3wFxdcI3XboZWK+J/jF842ejTMfqTsiRQbhOvcCzrHfgTBV25FNeXETxGgK9eo5czP8U
SD7i2UnTUlXsYZPQF5JbqI8/NftkZV+D8eunl5y3TKXEinwmdIxvssSo0o7vDeHPeUhWctCvpfKe
a/gJGvZ09c/vo6OeepTR6K6mPhqVatTpHnePLDgk3l9aHFrvkkl6lN9FuRIgWaJ3RXMYJnoq6YDX
SSHJwEfabC78m7CGfQfxTwGCMsZ8s4pc6YigJyb8kAfJwXMxvLf+TqXLIv2zBbwGUstCbOc6gpgV
3JtWWTQtIiAqlG6Sl6TXQW20v8bSXS4/+pVAD9GW585v0T5F5MBQXfrqrvegx8iiCEUQue3mI1Y/
xrYYViWduDcxL1L8MANSvo4ZdYd3hwY4kyh+zlKFnsUSs9O+Hz9V5zbXSnvqb4ST0jH/2fk5iRjW
J7Dyepn5Bt1MlCvBi3XcmnJ8DiEWXMdas6e7skBjEibnNGhousI1zjFEWZ476+VpAz5E9PRVCmdW
oL2EGHohhpLkLpQHmf201VyQs4bRJQTGsXy3UawFy+HLlN/b9Fyl5UsiDwEnqohpsAzOCY6GsKDi
mP5SmTMkD67a/JZO9GLmblb/+kF3UGCW8n4fZt41QtLRdO7A4EuGyQIRLtA1jekvGnHdyTzt1Vwz
IY4Eh6VrHBHmRYey7Ta1QikUx7ffI1bbZ0THD5siX0/RBLTHcJsdEvu1Q3lUe7QwQ+FtQ2uvJgBg
6Mt1xdvGYqUb4K1JQ8feVjGeZv4VaSfgNGiDv1lin5bth0bFklPM4pa9WZUM0VDqM/7R5DiwWgUQ
Sf8U4svMfr0SWLi5aJgGNWANBX8OY2I+bdPiVs81IsW1FiAh3qWuNTQir0i+XjptL7N9ov+kqrbl
Hu4Hi9eNlvSZHOmIXPB2Awanci5vQvhHqlnSlEfftFx7ZH8K1WXrsIPmxkKJFHfSLLZalUa3c5u/
VjXcco27Illppn0wTfap1eTf7PKzheUlQeslQfGm+c8OLBPUEUk1MJbNzqIwEdJsqJxVqNieEZQK
zRQ8Zyhw98IpVA0NSa6RxQujwePNacNjXffvRlIuKDHgfvRfY9q/g+RJsW+o3IJwLdDaZildHmul
pMQJPX2snTUs+9nOSr8yLCTNB9BvU8R7TXvNodtxRK0121lkNC15vbmNe3PtzBr46DMpl5JxwZCP
nC26psJYoS9+rutKwZVMWVP+TDlZcaKIaaQizYciML68ie9uY1K+HRhfgjHa098iEz1Zs9Nb1GYb
01oVrDeoM1jZN4WJhYLXOmhZ0qksdhBYM7g0Fec3s34lCUCoVqSvD3iYCyz5uvqrR/dmWFqoaS0A
1nGSNx3NRmqaL45xwn3kDl63HOVZKu2y6s/63PtV8NwjXdc/7Gkn200wHAblrYNeM9VLBdlRTucg
o70HQF2AzeH9pdWJaBYyHs41FYWlnSxDCkIwi+ykxrbDBDqAwMsEboVniBzYqfjxAGQHg9ngalTc
XevMPw9i21gLXf1LkjO2/5kGZyVFKx7M+B6FTc6mhLerokuLpC+s/7XR25C/2qzUmoabo6b4RYem
GaOdU/SrSes2Oor6uMXITXWjFp1q/ymTdZhte1auIL6O9l0z4UqwXHoYUCGKalqoWYdKcR0C7NKQ
YT7S8xGBeM/wjPLLyta4CXzRLRLggqyQHw3Wcd0IXNHScY7+fRZSSBP4L3BVf1eihSYzmMhgng91
GY8YAB5W/Ntal8ih/zSFGdxADIfTPdXP0nsdAIC66Vils2HjFsxyQjPdl62+VZJnBVhpywocYw6x
nPmnGyIg9m+0tKONpPcdqDpHTTfVOLNeK433wMf7CmRjB8WqBkXPta+mkhhimldVIWojLc9xqW+x
7u6VaVjVPorLVH4Upke5XLCwkF/7Grrqx2A+zf4km7WRPQ3jwrXxj2L6RdqQhXs3WDulcXOGG2uB
0D9Noz6JqljkaP/h6PSaT8FaWQIR+aZS711o8KDRAMzvzDZQfoTNi0xntGxgCk+ZB8rlNCBVmTuw
bNv1ohGfiVimOWyCNmu/mbrOWX8yyjd9uDbR+2juVDDkpnCwjTNsM5pWGMOG+LVN3jrlblM8WHfe
OhuR2ZUfRbHr6k2AbhkIWExnOX2Yyg5dl8W7YbALaB1rw0fm7bv2HpVoVrQ/p6vXKEN845PMj0B8
eNGPpBt6wsiNSC9JskVckSnguF59cYy/DJlerevQMmf2SwbVYNHTw2iOD884mPop9mnGxVMcc8Oq
PxHcelgYG91Osf+ix2dyiPVNUr3S58EccVVQ8tQlGsugcStEhNp+INqlyd/s+jPyFdcegi978Nwq
EfcWCWxbsTFOPUNkYUVXI7espYGefAibh1Plr3rDtxbHwD1VZJ3J8n21i1l65ue7KQo+KgTpVZB9
k2H5ZzgDuoIA/A+ihMkY3OlIrgRRtSh5g54JZ5ir5/v+nlTZpaLGNo+nt04wmaSa9+X4Hl9EWJvc
JNJcleVHxWY8q5+QRakaRiHP1UYeu4lCYA3sKnI6dxxoAUzFs6rsvRr3N3VCasQt5/pUnia+uW/9
aJFQqFfXumtMKO5ssNfPejYTcA1Wxpcirk4HBsvEQzwjV/JZil3IfzlfW/paoSTLsJ5R96OayqqC
qBo7etaQtNbOezmAd5Qkg8yjhzI+pDGwQKCfnDaWvhcgCFz8DtmxtKeH/SORn5m6UfDpGZITp1mk
/NVpS+oNrdg+w0mXUJMNYK4vTfTpOVWeXEZjbr51xd3AiQzIq/PsTslDmA+hGLcOtncyxI30na7M
4VdsV6TKPcxmNTEpNoa9qeQp7ueWptSbFRbFJhjFIjIJ9UsMFpGqwB1GbpEWGBBhJk8ndAMpOg5E
QBfiCNSuhcqmoCmnCGlcShBO3AZzBbjhQQR33WcPPCgaa0vr7WFkshQe2l4DbGTKz23ibQZTU49N
kFlY7gsIktJZ2PAL9FpHj5JxD8yCGOtW3pQR3nYzxJuK1WTsPpXho1I+8upm2S4nDFynPI4dFn4t
39Ewz/zJ3NfWE/4BUIkVgRic/Zx1jWTz9pGbpArKYmVCnNIyBWDKnlZhn54Uy34AKdgycpFi+rM1
c6+Gp0lgTzpJlsyoP4U+duXIRG2xz6y91dtvXRW1S4QUywr1GE0CV80zqIBc68GpypHOmKc6qL9z
D3dEXSvceTibwk1sbSJm05DhwhLiFkYpiU3li6+8x9SBJZTHuAqyX924Zt6ExwS5RHLCc8DE0fBj
jXG99EHfq2Kfair3y28kwBlkViu3GhmxNNFFdCUNoSUlPjXRErYXojpSdoxPp8DxTjVUsDpWlAgx
1KmAza9twRvSohCxyb4CoAeeoJKYhuLyVWGsV2lYa0Wy1tq/vm0dtHIsaAH5sc1JpOplml21Ijiq
CjQzeRETMf3oALDlzHa14l8I9xogA5qs3Wgmyzz48BIK2gqoeK1j9Ikn5zWX9Stfe8EDRQ7qvWso
DpT+ISKGxjF9N2aYtHpKCocYbwGq1/5fTPyJXf2LebSKkgSjOuEmJ6+qXFem6TaO5Qacqjzyi8BA
cNMYEuUNLF1haZuxKM45YOoomn2uBiDAsw94mHaT/S8b7I8QAYzVc0/rYqTjldb3yN8bFT58vz+Q
oZNnDyU5itA17ddqiF9gbmqNqXql5QcdmVcPxjQ0O6bfXvcWivObExERCwJoEHgP8coWblMdB3mM
PTwp7lRu55yicXio2cVOzzZXrH0yh1PunOpUO5fWeyyqvaUd8vIw2N+BtuPJcCumVWNWY9COV5OG
QwjBOJwiuWGGzPMPI+VdqPPfzv5u1EdPn7StfWvAP70B9VV+qQYFfE25pMN6MfDR2z1Sv/oba3SZ
biY6RAyHSIJmUagfNSt3OfUXfJVjuqv6VzOjx45dRBDR2BjNVseB2xL1MPXGLcrMfazzm4+1U+Oo
756AcZHwZ+iKUfhpCYjovVKuFoBe8YoSMM0rZvHwmXhXTZ8taMdQvVnOppptYEOFDpwzotSXTqL/
I6IF1PVS1JeObKhybkgj6SLS7mBw3CX3ALVIIU8t/yvKsyZSfnAMPmR7qvUqQfjI4e22w9yU2xVf
dkJAHrlwaiiXAxBnNAETEBudUcGOiz7mSyQIVwDU1jVaCPurlTXyu3PRHQbExNRbvmSh81O0N8ez
kGr90owZzF5H5JC9oIZUd4Ci0XNM3TwF7rIIOUImf/U6I0KHdZ6dswRSRZAApgTHslPibUZHLq87
VpGU2Vg/RAizJl18O4yJA+FqPA/iGkke5ZpxuNFB/bq+W/tIXihQD2r4B/Q+/nsxgzAdSS7VsQBC
1PtnVgQkAN0VCyW7esmJPCjbwJ1gNDQUY3lO3AEFxWlAPzHgaOxsjHgzEhqW4JoNIokOsXGt1lz0
SXmzQv1UV+NyTP/VgYl2BHVHZ4eEhrwbk4PZDy1zi/Peo2/8byq/O9PcR6N1SWhtV9KPiYyPMe1X
oy62vB9DJ5aB5GFowM5L11aLk5ZWlxYMbkxxKeBmTyZGIOjtcx6/5j0a2NHZ6kGxrW2x6mC1Qg4m
rUCrSRMbjAbuzRZDJ02u3kkQuzUNEwvLWybHg84EaEH4ttpdJPWqyPEQNJWFiYlFztJuhY4VHzYw
4WlVhLLskUQ5Q74rjbteP6Jy2tGbiZQFUiYg38dM8K74WGnJmur6944gnHpQl/7wF1oqmW3KsQis
Y8VC6kznkIV7pjmdRsc0xpk4Zeg59H2sXs2pZYQCVdJIKMLKFDTs0cE1zLCJtkBn2rMez47A7mFk
FdFS9rNKqz1hTrJS9vw5eggoSAV0G4/1vdc3AUoiq9n6jbaSbM+9DM+m94yKhhA0BJ9xshCtRgqU
vrEGxIU47zOPAC0AdWkRp1RyUvcverGd41xIOVmmw97yraNmh2dfn5aR0awsAu0G9GFJYez72Hpr
pMq6BxUIL5y3zc6zxLFS0k1RtKfawbuYBbCQ1rKwDeQHx1gflzRV+sO4Jh01bXdIl4EC6Bkm7dD3
xnVZqTaAOM7fWpQbpae++NlE6mqMabMcqdPsf4hKX/hMQPN1Tjkj2RYsY0Bdsob01L1VJQfiU1p0
HZtZq1uoByfy0Qjxe1XGNUj9Z2IBYvdLE/dLYU/LODdXcyd00+/stHVH7U81mZLbLZijxQSZORYS
mmFLXenQ9K/+qKJDnmM3tJ0qkPAp4amnZWxjlwP+RxDp/P/yW4vwZ5Ntj5MLHImIrP6tVD866KtA
PNOOEKQM583Bjna5tSXakWLQMjtoRFMFAUSb82p2AEMPRTvG8X5weiIKf2UnUYNKsmU/i3gVmgdF
Rf07bQGQHBDXpCFhDOZadK9B+o/BGpHTLsgr4nroToeYswx8G5xl2lGbUI0mXEZf0j6aQCVjuDNs
GkLZzZr8MWAcy61DmTUvfWIJtguCaNTi0pefqfHZTSdNoUQcZ/bckB48QIGEU8IbftuGvrDs6NaJ
aenA9nvA+wXjigHmOuq7SOdezJsfnWnZC+ZA3qk6c6BzHqETO5dwmSbbcx1QmdTH62TAwsrKN9oM
77xnBlR7mFng9eeBRDcCf7YDSnmqj3KtOnjiXwx2JD7L+JPyBHSaVgqDfzCZB2jXPUDPhib/BS9v
Fypl355guYe9sQkDmFAC1LgOHHVLGuECGfxLkHg8nwiQQFlgUAMWmAn8xULakydIIxkbCx//EhhT
a2Mor582/L082bV1MKsfkeIBaF4i8pFMhTD26sMZTs54rMYUhVqO3g8XGLLQGhigJsDKyVA/HLUB
mwJUlY2JaaT1aVGK8QgiCuXYr9rqPUj2msVD6nGPz0jYHBJgfGfisx5Xg8cV0aqAISTxYYYOi2Uh
5aJA2hiGxSLierUa5xEp/FaLRH2byc7e/oi5jclSYXY9auOGhqyX0rT5lLrrmHyqxc2aror+FbBK
D/qjaRWgMbGzePCMvtpOvPC1h46eea8G59NtHAqwIV2Cd/LTjqr32S9J9OSymzZKM8v/SdKKBEOm
BRiNNbnS7i02MD2nfVuCzFTGy2D7ywG0Q/jfs9LEYsBwEnXlVxsSO7tYEFqikQb2FnbDmiTQzZRh
pqnVU48SSwt/qvxkOwey8IDQyTg0nLPRlVub+7TOdhgTfTIi0qMv3jSQBB8XDZpNt+kmlB1F+F3l
bELeuSFMIQCHwUzFnh8y/VRLJ7opYtlASOcpb1kMHW/2B5rSELaVizH4F0yvGSrBsNQIpyJyR7cR
AxSuyZZZmgyFuOHFAMj71ubfihqsWGE8xB3oReG9bFyGaPEXxJbRjmk5oBuRT0qSuWxJ3QrHiHx3
ZhNCH3XtTwOId7SdaSMsu3ZC24HyLcOifVW6lY2IsdjpAckkv5l6C+p82QGHm2wkhS2fFvivUKWb
NH+z87mvHgW915YpFpX3VWZEhwosbDAcgc/rXbmdHWOX2IJ+u4q5N5XgYVuXjvclJdemMn5JD+WQ
cvD9NPCmubjW0XsSGy+JGFZd470YCKBCGS3HaVUK7OeK6wgm8odnfhT+3vfpE/+1B655F5i9LH98
EjnTeoBpucmUM71GQ9VGF5ypOiG2qXEyC96eYEBFvabJi9S8W8yVNFVPm90lYw0c5Fcy8Ldg6CEH
FtNYvSTBa2kcpYHQ9+HVSN4t2t3Tf51OLGJ7N5Rrz7saNs5CoCaWweRKlkdnYjbXYcKD5EpkmS8X
WvCWkRZZ+mSvXEjnVIFM+CbRgTU3mzygiegsmesUyjXnkFMQu1NH87e3gESHfMcPSxIFZFKXIA2O
+5+sLVY2C/AwNi9m3G+w2Y/4tvL1ECkvk4R7ZRFC1AyplmPcBYFLSJJ9Smdb1n9hg14FSkrENpBT
tmOBWfmaQDoPlOCcGyTdRAct2ihHM72VEUbZdme1IWI/clWyk2L/hekb+oDA4F+T2hJ3O1uKpT8G
BEqcRrSJTXtwdDSP8fs47FsD3f62Y7BJwnqVWvVKkHzEJEVUI6On3/bLNvqaJBRC9pl1JFH96zij
ckIhqt5iWf+106tFgidJUX2CL1daiJitbmuh9hgq4XrOb2uSY2IRK9HsYvLzlL1BVoh5JmBMA4UI
YuJff8O2Wc0Jn0TPuSavfGpO7H37pmq3GGia2jgAiYdZgfsKFTG/HV35jeQBWX+o7fTkUWaQKjw/
gzxYID45jsQCRs9miCxVosBx1WO91ILyEmlrFi7y6tA1DXxAir3003ZZeJAa4/swvPst1vvSzfXP
Qn+mGGzHcVhVA8IX3OpyeG9QJWiAON7oLHJn28YfuALQF1xzC+H07GX1nokCTNCYG5C27QxDCuOj
yJCSlb+toWwa+VcUszVk2UnEBq1gX3pafI8GPFryHJDtJDmQI49kU2HHtd/8TGfEhBMr/9V1iBzq
WJafTTmiulu3zqcDIzUlBOEUn5NnwRj/yeK1aMmjMDdYzUVxLbsLcue63yjUxxMGmpdukmElC8KI
Z8QNo22HArI1thNKAdu+FmJXko4yQWD73sbq7knnFCgG9J0dR5tCEOwf1nv6Pha5ILYs+bRIORmd
7iab/KjoiOHE6JqxuPQ9KbrqeyC1354/QvxL6xYbGVIp5TAY2ccwePwWqsZadkHsMf02P+k0XWtT
/Jn5fGXH3EhZtIZa+47Mli0gg0pHbBP6ytNmg5qi8bOMnDc9hXokLsMU8dkwk4MThjeAOl5xCH+t
3IHkwdvVrB2OqjMz2ypwsUDeBTbd4zL1ERkS+44oOvjOEdKMMidxqIVGNVdN3+zG1vkw5sEanSUe
CKbSpH2M6UXpb1MN65UQXm7DofUNuKCx8oiQmTlac/rObHvfF+1CJ3Oqnrp/VReto7HVl6n6o3av
NgeIjRsVSkAGWzHEfzwkRA3lqBszJdnrUXjWpP9XSswiRI1WXEd1gJNxlNtOn+8MDz+gvhS1/x2y
eU8NUTAC1TMawVghoTwRoMwGEW5EYfgwNIqslrrKF0MO87/tCJxJEk9KVk9vTqS9BBsbErIQ2LbV
t9AvgCG79DbB83AmUdE+rZyYAIa+Oqn81E2LAjJ7VZAz4rFZ5HWxyASCRBPusoKKpQkdjf6dCpXF
oCACSRzhbzqDrByrwWRHHPXVcvjZiQjlW9/SnHsMBAXM3GDBODEqEF0NO95Zxd6e/X0zC2hUkMiF
cDU8tSW8zITWLvC+TNBOa+bYeXgXNKzh4qgYQ+vGeG/M1sAsU3KjXRu9eLaJ+t3m8ZxF+NNN9Usd
eq6hCuUlztt7YkJdpD5TjWa5WXWJQZwF6osMbbApfwYM+jysGGHDxSD/EB3AXMzUCso62FYGAj5Q
4lL5cAZO60azYTovFqLq2aOJikyq8j30wTam39yOVoU2fuoYPUoVNtrMlrU13aa0OpuKgz7D/zNU
72Ocr267WGrEAqaBcW2dgYSJiMVaXRj+deCwL+NXUAloDofmUDypdbjCsEHERLGJaSutRf6nTO2H
kgUued4o3RwmYOeOGQk5NBqXRvZuJxXiuk1WynInmDKVfloZ6B0kuc1ARdFOtcaH3wWvOK+faQjG
bVo9oYPQXEMQbHV/3OoktCQBeteYM6wzMKh24zrxs2WCtkLPYT2rDhOzFXGQ2AGZBigGITbBP3V7
4w+klZa9d/MCdDE4fEQA3JUVBsS3065TNT6QhChxSyBIyPHj2/9xdB7bjSNZEP0inAMP5Fb0ohEp
SiJVGxxRBkh4mzBf3xe9mJnu6Sq1ioJ5GS/ixpAu2wTLul7+0yFCrj3pnQuIT4UfoveTKiuCjQu5
sUM9bwEtpYiE685iY+d41nvIojpBrR/wV2YJh/3Gyh/SJjbCaVYbcBmOoEeFcl/6EAcrcfsYc3hv
A/+CGdj4yS6Nq1OrE/y0P/zxVnNZdCzuE8y+ZP7QozJCNB7VTRMWtRnoG+lrP2E26JXNhOSi4PgU
/gZd+adl02/L8znVEc0naFl9tWFxgK+HaTyW00oBwQ+ZtSPez+HQ8Wwx2OEwWNTnUts5gPGf/re2
czV3O9B6SxnsSDCzDHXn50u4dTpOhQFPY7RfZxOa2QoDwCiO6PDsap6j9CzliAfoWniYnMeVZSVP
kg0gF7Yc1SkelnRjbzXHW7mKnI38cgFMW/aWHh68tyiIS4/3f6vLo2lw7ot0VhBReQvb/NSCjpGl
/iWHdCGAP6QEzTOOn7IZt5y1rl7ofJge7lss61ob8wg5VuFLQCTYT1ep2W89xyAM3hCamdita97D
c7h7J5cdDOqysjZKbJ0c4xr/0WbTQ+UV74DBt4OY38F/ej5hVTCf68DhcouJYGRV8ZyP9UF3+HwZ
14jsYx355jSyzRy2WPDiCNq5FdMFIq6u06IAfaqcP5arC3xt/qOOb6ODtxPfZhKkm8AoN0IS7e88
DPQHCZXBQcui1GURcV7PdfNf29ecTHJQXW2Ld04EcunqTrgM4GEhP3YQLwgEZnlE/TyZ0Q5nlMOO
SRWvheAoZ3G3G8hpFgubsMeDDfu5WXr4cDhRrFL/xw5whgVgoCGJ5vip2Jy4rrFXBdHz5OEau7x3
lrPPktM2JysyE90td35k/1yX0XLWZue0W3n3JZesjT5iG8dOutiBTDmbAFEPl5q8mDMh3ch+fatZ
dmhh1SaH8RB2Z9/TtsYIvgUn9pYdTUh40s6wf5iIvtcsuSRA7LLhu3KiZ204d0X5yOzhEvQe64BD
XmDU71dmyykLkSBgMM16bHF8badjgfnQ2PD3Y7vKmnTtlv2hN+PdYBD0ynIonqHDOBSR0ZhWHhQc
TV+lAnLojuyl0W5RQ/Vgy/+TtLscG8bsR9HKqQOHbYJoO2RjsdTZk7baWU3mxpqcVUGwxpoIJJZQ
UKEbYDlkpYhyYYTPhWVtentcjyAhmLqyQJCD/IgImbvFOQ9Ja2wzpT2XlfUYqnBt98kqUeRiaPZy
sQJ0FU/sKVkwb1bRiMnUWQiPIYGkQFMFh55YnQOWmUaRReoNG1NhWu/fWk797XwjSGAVUEd6xk+C
ZANEM794mzLQ1co82Oo3m1hz+R88/KSdXtXs3ycv1+m8kGXjrxMXU7Z5MUJ2R5DRBtiFZoCAvirH
5yJDgfCNdeVUq8mELTqRtsU/KEnPBX8dI4LW+FxhNQGw7kkLnKWAAeQARfHYgeZM7zwofDyFwULB
xOHrx1CNcs7GNTm8mzLHJ8fzD2UVzUrJuyGwN9e3CJPCFDyK7h9buybYR+Z9tkAKhFIiWeweUJx6
kF7hwxa6thhsTgGxzW/biQbXBMIUDJK9CWmxda4dpLHcufhyoSPwzvyhGFHSQ6tddRlnBA106AqK
VzEMePltDFL23vFxz2zx5pvixOscyyTBo7g89ZIHVITRpklXIrxVnO696BKx/22ZNonL5yZrEX+4
+b28VPjYZ/akkQuUBOzrNHQAn3CIZ4TdvjZAb3J/RKxrCGoYa809Artvq33M32tyN3i7yLkxbcL7
Lkf4QjCxTNg3xrHuzqT2QwOPn7lTLjtzEKQAfGJ3jqR/VZ2/LbJHziKInhaulM+g5im2RAyNCCu5
/CQMTDvukwXxomnqJQqzg9YElozkxcK1GMyiljM2Ni2YNiSaD50X/kRF++SbctXDeZaes42Ib/d+
voOG6HdrW6/Wcui5IN9xm7twpRpMqXZ9n0qCjJ+Ttk/78lxYBz0+aePNNctVBJKAvUFtcxmm7P1o
pRiw20BRiPpFwWnEKD5rz/woYggYOiHWxApnowpHegYrA+hAYaxd9i6VoAOjx9KM+amypm1Tet+G
RiIAt6xVLUdtb7j7Im5WqjzVKBtASYDwOoP+juvhKdWtpZiHQWsFnntP/nrNmL2RIL4MI917ylwl
YcLNGcHnUZzvxIRGmPio6aOjIZNdsgBblsVQJv1HW0BqKpN0m9g7FZwAviyU+TX6rKMwDb5ptpg2
sbvpWw3p1n8O+hHzm/3ObmGlsB34jFZUmtjAg5oYvUT7p01AU+WtwnUYsxm35T+HA+omHWnJtAnQ
sah4Lmy1CFgslIbxknfawTVK7DukkVx5GsEvx2jcGQ65sfqJOfRELLoCFxKQMby15I9tQzKZBqeB
Bh3kzRBlHvPVVJ8d461xu9Ng3dveukZJeGhEfCvDo9QIyM0oDha7ts7DpoMGCs/Qf1jFHMxTDyvH
J6GvCHEaCq4OH24dVk+qsxc0c5+8qdqH3OyoSPu6Nh8mEZi8n3Y6/+KkeI0T8W9Ex3xzQUwVVcaK
PsJV3u4zt7pYsGrS/NBgYEvtfDVF4dUPMNqAwlznEGm8s2XRiCOjVU/JjIFI8uzq3JohVtlNbVfz
ddXBmjCjXdzGa/bQ1zJMyFKMNituATerS9t9gMd2O0RY6SxqFDgsmuOvH/j5Uk/zv3GG0LiCYMEg
OEpQNPPXUgdaoGBb/RotcfinlxhMtFCiOw1KQ0OkpEQc9J74U2454pzN/xXZJo0JdoepKpV4Vll1
Pxyb9aSdtuI9bYPwIy9ifU4IoavwtNmxyYjXUseMXk1EBPXR4e4vZfeBwdHAlS5ALmJrqwp7jbkW
iVSvrd2E/dmDrNS2FwHAqslvWWxBNoDw7f4b5ScdRU+uX8PtIU+AHI9akhY4rPhJJrZa1QQFkvLY
p7t22oa13EWI1wmX8K6Glan7w7ImVVFM40FhN/DDkO0qUE5U0qRHa2+1aSkrfzGBDZMuSMph4ElR
7ynD3nkMQJpXHkoXGkIk2eL7nLTbxGQs8uKFF/rrHn0xM4zvih35wsqYtMO4ujrW+BIhc0Se95pw
6JNpfy65a0fahCI9W2YZj0N6bVLu1zEgfUsFUYXZXDh7I4DoGW0EDRB2c7chq3ig5AwIOUGMmYYf
qsU63CBMWiXRb10hB5vTKsaGVvblbpRA4A1qgmF/5dqXOy9KMGaaRGmh/hGCYv7jUmNeUZ+qB3yc
YG0b3irb2432PWGDGduv2pScgow3km8iV87xi3xJBP6pFiCGcGtzcvPY5cU+xgfmKdCAA2JH+ebM
0KAJojRtRSaiVQD8Lxb3InK/As6QA5UMy6YgY2HighqqV2HYL2EFEI7fV4jkIfm+poGDBPtOnOEe
FjRjU6X3ShGt2AtPW1p+uI9ILnQiPGn2tMiMf25zTrLXGQihRmZfma4dGAFp/uIyCyS1sVHar1J/
gcmqq7+QiWeY0p8BEyRXYU1oVdm9BTsyitkWq4CxEkcfUPitWYYdfjmURD7BKdXgDSt4Z9HEDuyX
sd+QzqHJjqbbegAngous9aUqwkXiyiNOBCLHmdiyKkEr8LwPGZCYLwuiHBCkKpxR2oyo05mCQ3sO
q27CEMG4yqkDZCwCTIX+2ZX5fhjIm1og10SxV0a5skJYMDY/EwzQ3cZhZZ4etfInUnz3iMdxETzV
6HSLBik8z7NT6Zr9ArpCFpwKvPfD3h4OigZHC2RgTHh2Uoo481dMn4dn9Bvd+m2AdSFy4ZHCJqT2
HeiUYN4FYdvinFRzqLOy5jhO5nasmucZg8AZFo2XBUZNmgZGcIS1f4zlYWLlaZh06Z1NvnyU/tEo
Dgjl10sZFoet7rLu67lCy+BmNq9G/OHo9H9gGq/k7yDf9Zp4iras8xF34rgK2CIIdgTpmz5QryHx
zRYv1XSXTNxAdOAVbBEKVxbop/RXS377gGw1bviN6XYI6gX5GJYqdrwxNDBFE2vDdhGw0kRwADfR
zJAgCjPktU1DwiG0PhB/rxLFOf+rDHke8StqqAm1Ue5tWSwbhaXgtRtfu2hTmtugxiT/HhuU5K2m
lrdOStYMEKH3lsuPGECYRSZVgCYaqoiShQ/P/5mX8qw/2/BS+/zz7Ny6HwSVQvi8ZPjxSOm4x4KI
uHROEQMmKKW2uXNIkV51LjNSbGHyXkXvgvKTlkieC8u3Vth6KhIYNQA1FmOEdsOStaWaSa228aOc
flOrhReU78MsYjuXRr72kuiggYbraHzGinFWg7bhcyRSYu+Hb7rFkhY0M5tK0bq7ajTX6ahJWkDt
h1fHn5IlSVPov1mOjIHmrDkpBYfRddLjcWmHrIY4Ebj+J9Dp7TgRIvfRh8dx6fFcHpKIV+/GHqeV
DvTfsEj1GzwkweQUJMsLRpfBcxftPClyNmfC29vJSL9CuoWRuE38+eAq8E4gsPKC69HQiip4Tyde
zX7c3qQEFMGHA6y8s9lOEVfk2URS3NxXM8LPeG39U6czKas22dSQKXToG9A5M6Qbij2AXhbrkPnc
PrbtSbEMmVjetDifbHicz7y5Se8dJEhy+5YqUPXaVsjXRB1HMmNz5Y+S2oJKhhen1V5cme1tvqae
P6qcMhcYiLjbkD/lxQOMKeXfxPbd84NlTWzIBQJhk//HKtv1GSYOFMPB2PHpPjngioWX4bxjFubu
Y+FSixxvVkgOUUMvAYrsBmormo3J7ONgOlfyrWFtWmt3DqLwdLC9lw7M9wAI4l9V/OodtYfNs4wx
ytnmuYPCUWiPUGbopGm+qfL0WUNx5822JvOJSeRP8Hqt+VFqjg4R5W7i0piia4PeGuImIxOxTUqc
XCM4TeTdnj2CyTJIs0Gxf0zducVZJ2g2KWFKH2XAqqhUXGPeStWgwI0/2+ACB1WSNLsx44Q/pcts
Av/jvHXYnxI2nEZ70ShwxVa00McRN/VX1L5jNn+yqZWr7N/UY5ieA3bmj9CR5sKLjmvCPY6Fx+zs
bspifBcujYdmjpsvxIsfIfHh0oISzh1nAEfTRAs8Uj4bVvc9TFbJW5QCHPTetH4JwPX7K8G0X6Nf
V1XOnwJTX4mbMk2WEe8QxYUX4WdpcMA08Vc7Pfrh2+PuzoExu5KCHMJJjrXRw2BZzL1Tw8GgV9Ec
943dLxp4w75XnYOs+QqI7Ri48AKoevO2SU9fTKSgJvoznftM36sPlUvTJp4oLZ6+UlDVPpMxb2nP
pbhTVZyigH2h2KqhoD+qPFete8xDc1d3xOEIH3QUwoel2rIw2k7tR1rdiQELllrhfooJspBXFbgT
glVTHx0G1LHFDd42dyNIDxA5kW9+Ess6Wmn6HmrTWrOMl5JkzxDmK9mBV6SBQ4+LNRGltd+INeap
DTkgNlrZwsQdnetHt77FjDpd9ZZWN6dhgJkHDeBxUWxvAkc9Ow5DYNwDn53WSSkwoWW4WsotmU3I
ZiUP8NOMp8oRaOdlbMu3nZhH1eu8kdhshaheUr01jouSy7vT8p4FSbdWfOntSKRFB7oVIYWSNYK2
lBHxTJIMQcb5sAo8HYZ76xEP6gHkLuH38a3ONk50HZJwrWoW8G5x1S3idcbLvJ7O450PCkY7ydmh
MaqzJr9z4x0NnXe0f+uoOIwZZsNcXyv1laJlR3mP7JDs/cQ/5so7WJx6JOK0wzXSB+1So0/OA5qg
xY8K9wI0tI2HzbKJbub02WHDLchvArvfFXIVMz1q0anvDKAQ1k7a3g9xAtAs06ImDBQ7zWUwKUTI
zK0ziYVXH2IujdHmAcxKJhtX8J5aL11E4UclgRFpoKeIvE8hwh9Go17STDvnZhBGp5/MvHj0OU09
4i2pqkXHS0QjrtCClucNb5LZTPw/8IcIFrxw6uaswT3Kg0cQvdldvKhxLAv3y2fBYyl+X/ZtFQZN
Qb9IiYRPgVtYNpKKztPV6f8ZYBPCdDyQVXrCrIubQPL2cU+Z4inErOKDEEgD2hFq+ND3DmP9gKZW
ZJxPK+hThb+zRXfo0zlillOrp7+AiVpLfNVhiLhNzlXjnJ+DfnanCBah6F8izripdu5MoCjorCyy
4vonkjdavZ887gpDYweTQFvlH4Qo2lhaWBwBFydRyCaF3t3VILgme3yDREgNRYUFiwe6barGAelm
3U1ImQt/Dm4TlkauApYm+oj9sn2vZHHWiOOjwrNZZkAuTgWCjjN8ZcTksuklQ8Qlxyb1D5pnGX7f
S3W3ZbsZY+AOOJprEDpVoO/HGTHtxJcmJPnNvqTs2jtgKF/4y4BTZ6NRUgBQyGOhZNMv0PxT45qK
VxLPeCbyHz1lIYpTc04UOPFvRZWAP1jbKFPw4NLvaU7mz558zjfLmS2Dr6BWX131HTa/AqyMRC13
g+6uvIRnayDWBX7LKgmoPfiazNtMvQbvaZdL9IPfxLWeW3Mb6xwOMDYMriLEFh/FxFYgc17tgUMc
Sf7MJ5wSWbc6qDhQ+Csjmi028O8nj9YK4qr56+TASJ7a34jbMAcJWnNSSf9k8jFSaBbi8/ebi6ET
1dp48miVaFLmPTf2EiKX5/91sHsmZim7DXezZzA8a0GwiCpKMwa51N1x71Z/nTRe2inCShswlim5
beeLpXmkYk2XZjLOFis7YaKj2O5I4qFHnVXZVbAaUe28zYUk1eOYcoJXr83PyjaQB6Z1Q0A1BKLc
Ee1qG0TDWLWrgZesM/tWIgwEsEGx85diF3ePMvKXClHTH/ultH57suO5/zKNr6p8qQ1E45jcIbIy
W+91lB0VNHCTXXBLQ16TPJTxmjbnCBs7SG1Cxy1tSYNae9VwiPTv0SaHq58s4zj6AuODiXDmPwXx
rB1mn/GEvp7pBxPaA4jryWWE99mVYsUiCd9azGca8s2ZAJpDh0uJrFIY743948AGNbhAU41UxN3y
B1LJ3OZl/NbgThv6DJLWcKhDOmY5z6cE4PEbnC2saIpEeDb7+mQPtxeTPnDyzsAZva2pK8Z+abVb
JqVa+3QDClAx1o7tyaiTRYRZOakYMWxiSMFwrcl+TAQ4VUG9Me/8lkNfz897RKhOXOas8F9q/frM
C3XwrcRLlcar0uOIzSSL1WPh2GvNvxgMxo5NGTIYnHbOAmbtVmfImlFqpEkqF9jf2c+/2tFcFgN5
vbdQ/6OtoNEwREpakAswPT+5dY44REQuJIcXvMnYvIgWRvU7mIZto9qPMF4JE5+svOXJqbQ/Zwy8
xvWcqs9k1mSpiWmSD306FDjQ6X94KmerEsE+zuFNcXMpCnZ/TQT8ATiC094qyU5XXbOBBUJ4by2x
MloPYDYApPQvTcznSqBNYbNs0wZ22cts2GhaNisgiroRJgXCkzB49lOoBo41cChVi84Y1Cg34xDU
JOse2u6Y7bMheg5Zc6X1T8ppIyfveS1goOTJsGoTa0W1A486vBrjpmnpc8NJVEHtMfQX306WpinO
fq8/JzHhZYzBDnboAGtmOa/BtXhrg0CJ2puVQiwxUr5DYwu8n/0HAcsGitj8ISCi1yi6abHWovrX
ZmiH1mmH0YlahmB4y5Pj4KZrXfo7JzQwr0OGwO9n5vgXya+GmsAYhSkmdpZebGwHSKKzW5uZM5+8
XZOve2QYKCXzAFnzDppS7wnn6MI33lRAnlCHfsHCNq2uBQZzah4OBs4p3cepw+gTtPFTCn4kf+nY
0ruds6wbe9mVd5D+OOOew/Y1mOpNzSQbIdO4H6o+OPoy5ysKCkqgOQYurP3qPig+3NesfLNlvqr8
bS+Q883mUOjmJnUBiU7/7JjQPw5Pyz3rxalNOfF2/GCPmDcSxYMzBg+IyI4y8uTQwFzUlDkCwhys
4JmilNU4wuy330sefl4UX8tA24xOiyzXbTs6KPqA1FD0luRsAik40ZrfEWNuSRTYrw+hHV+wrFMQ
iqiNQ6GQvKxNtUYufor4KMdIcZmi79lHd8Jdw+DYDjmFMXNofNh4vIps7W0A7xa5uCbnnU6bLUGT
GaiyhaBFEYqENpEaowFh+k2Qw0uDQ4z1QyER5vyL9j94GzqLLJDCHYK0PQ/QR0eUOEJ9blsFvXgX
ewd/PPFA0mxQoV1Zbssq2FrVRPAb4xD/Sks7mx0tzeLZUjgYscoIob+4A2x46tkyJyWWZy8s81/X
QyfFMMpktIwVPmaDqDlneTkwN4iTOY8XM/1AfbriYVhXsyF+2CcLXX/UkKBiemNQzAUnatWNpJNL
shFfcQG1k3VNTkKvdD7z/CvE+pMWtGW2zakU8kWa+SbOSN5IazkyRuskwNXP1LOdQqwZnHcyQcPI
h14nRHPv1fgz2dAUiFuVZytk84TEY2Kpj6GEW7ib4ybb1t4JXGMzvZa+Wo11/eyNb0a3iyPOG1iU
NAebEl1iJQyVgH5wz75MHTtvQsh4Fl61OlxWHsqbE6xdy33xc50Lmz9+PBI6wLxvnm0IeXlElWF/
DrV/lXYZ6m0x/ghWqmNGheJZSy6sbTDukiPihSJAnGk4aCM4xKazzXs+JPtTQMPm3hdD+mrSP+sD
JaIrAk1sMttnxYneLl/18VSDcSQKQmXptmFkkMG5q9ql0F9TvLIdTx9zXfEu1GAgNg36lukukxR8
SpLTeMbWjQ6trLK2Ag1EjeEh41lf4Yz14z8JaivlDWfDxpo6A+cPxlnn7nbnxj03druxfDxkQiz5
Np87flGLHhKjL3bsKXs3P1U+cf/+pnhZFRWtjZQhEUgNsKS3g4WlU3siPbcllXazCRAXQ40j7oVD
61NIQU8ff6nYejVrh/PbIUOl0ogoo7Y/WUFFMi1cWD6gufYWWB++P2O+BYE3sgnmuz9zcYgiUyBp
omRHhfNkIBGGvGUjbtAue23G1zq8YAXY8Nx+yloJJEXbmy0g5957tvRLYvB4pDnRpOioHn9yCWIZ
KIUlvv3gZiPpUaHX1TjCwe9rE30q5lug/Hut5MHFFdDoNAHO9eT+N9HFDJBVhinFFmtf25ilAp9X
gnG/dzg/++QzHqyVP3MNQgJxHMFDkE++Kpc1emJs/arpPhM8O8B9xtbKvhK/22FDYl3EGxEeDwbd
sv7qxquKrF1Ws22sxk2GaK3zp+SbCOGFKkW3DmICom15mV+w3nunX9l5WaDR07DG4wj8k4NCRegK
re6pF91r2t5j6a0sbvemv5a59WQCw5dM7In343YNv5A6NF7C+Xjvoq0hwWWkREPJm/gQ3o65hWc1
fs3o1eSt6Ya7oC+ONaKL48Dbx3UocDbVkYUykC50829S/wQU4X74S3D2usgDMS6nQdbHKqo38xjR
Wd6TxaSRQEGzx4/Q/yybe2xiO761s0egr3E5G0vCq6uSizD0TyCUF4pGWcFiPjDbZYSf2uVFBQAr
j7/t1qadme1iwoc7XV2xlx0RYj5B+xiGj0h+Y5Gzon+Wfi3xhxSoOVP5rbSXKT0a+IeE9lU4Z0v/
jM2j6A95C2g01V7AbjPHvVeckakXBkDMFymOJinuPH5GU8exx5ieHlwPE8JO965OhBpj4tQu//Xo
TCaQPLbVZJc/Irk1EZfKol578b8EZ1DnGnhADizSyCNqmyqaydnNWrnPtvhW8h/+rWuJWXLEO2Bi
5XR82i3UKx02O9XvQu8BZ5JGqZk+t6vncgNm355ZMiIH0nlUi5f0+0b/Cjkbum8zl6HUzj6EVhqf
A5z6GVKZ6C9h+6PQNFI8yQVzMY2CJGING74K+GmJA6lOwBF/m+orVue0F1vpcI8bgPDhKOU4WWF6
NFRMkmUQqxmwm3U3bcJfwwQRkhwYx7NOq3bMbxJ8gzoLBUZBajNhhOF/Nzli1cfAITOOVOAUwdpp
XiF2+TDLFaTTNDqKdmMk+s7mKJyj9dRaT3HMKiP7gAEGznf425bfnDGeeOz24ktY69x+0YtPB4aY
wCria+CaeTyPfIFJf3O14EaVUVwycAFQ0XF2Xz3PO0g2oaa26cPH3PcU0g+m9//y1F4SNEazv4J0
lC15WnvYxdWho3i8pmCOEUb2Gk6MYlmjRMTdZch2IORyCSCKeFtq30mQenjLyv7Yk8jynBzy+L5M
r91kLmVuLFlubOh0VyjPnZMtnarcqLjdxhmwY/+94/EaJdeheET8wKrpu4q3XfSIExRztoyeWDXq
RDaDRvpok2dbFafgmgjB8xwnBEWeU6v1J+TN1Hzx2YR1Namq53q+Kjjwl0j4ZkN0Yhj7GhRMcbYN
93mc7HtG/a/Z2n8N3egO55lQ6z7aUjGVuacA6aOS3xZHVSxfX2AHoM94zy02eYuTfEIA3+VOp1Cr
ojw1AeB9iTiDFLMwCo499+kACMmtXCgIow/BXthNOEseOMAwbVtqV2ISikzSfwwHKhjXRYwngWHa
sugq44qL1CvEbZjZjodJc92bL0H2ZjQYoF5F6y/ZRPIa2kO9GxrMN9V73c5akFwYyVlyiQ7Y1UXG
8w6HAHEGoN0adj7v1UUwsPLkI7elsVSW/eUjm+gj634PKbimVTGNIWtsPbpx2INruX83235ZE57x
EYx1pybQ6xFxTEhtqrfAGb9zV4LKcTkoJfgkEHTc6zivudy/hNPH0GkLFvvLof/XRTw7U+M14X+l
Yaw9eChes2stZynrW6Hiz16U4KP7FyfUzgVHIu6PVCeqA++GIE+/G+L5aEu2iNRjy+uF4bSZ0OnA
6+EDTM+9FixIF1r8eQMksBDYTBe+x6R0s8m4GDG7xG4gMNAflRHsa2/AmjY3roA4QUHyg1Nne9c+
ar4nsCo2b381QZs0sdT0waFL9DXy7d5k0QowGxMjzSo3S38M6jEENy38rPSzht6uBd1Ra975ZLeW
yaSG708OO1W9KUdfWA6nTDwPrrcIOVLxqALyF5MXGR+jO3wPGAgV4HVXFAdX0D4BqUivh98xnM7K
efPjmwZIYfIPfZSjqO8GYWJd6C/a4H0oAePMvxoIgelI6XmH6siVIj6nEHgiRggvvY4DCdz4UGv4
jCIYaJisuwaA3aaefkNjKYZtSIia2gNHGis35VlP7nci4sPyqfxVwZ7EbsGrXCHkxwVMEiq9VmQk
FqFNNHNOR4mWVcLBYVFHZD0ErM4iXNMJGvKvERQBsiTlQVZi3GbnsTEmni71vhOrilc7/fJPfZaC
arDuucTG3vfGj41dOetmXFzvn0zHRMTOF3p2ajnv5C57Jr69OQNSRrtMh6xmEHYZ76ODibAE+HnN
+DzQq5dx9IpPaDUSNC5R9Ab/HjjGKsII7vm8p5qTSXtFpzyQHPiS63tTHuvcWZr5aXR4ttsIaEP7
3vop+TwT78Mr2Y9djZkz4nAxcZzJskuRvGv1vWSMr+bz1rgrjduYDcvUrrdYxtZmRQnDxNm8dsCn
sLulzNc46M1rN7EdKnw07mEHdFfqDRMbDKG43WMO2moQPIA39A+/x+8QwLvEh1Nelf/RdybrG/uR
TZcCOFmMShA0+ipEU9Rw8QC+z5LP3qU7hXkU0crT9xavUUr8niiqPCZIMLP4Ifp6ndf2ISCGQaOL
Fl+jEjtYsrKYH4ikCYOAK4/4bvrzeSFYHBPxOxNB3yhCU7wJ2fPVnyOcGTOizgsG9mSj9YNTWuGH
94h+cvbeqfyvUV9Gi14AUJvB8e6WODJx6HYJPNHZb2Y9pdwecc9WeV3pXz0AIGnrODCAV5Bh9Jro
OUEprue5O7xO5HlVMVdQCMok0Q4ANRKeVGTuBx3UPEabUQ3PGVwpUUFwj0sE8n9dyCZLFXus4fRm
u1g6rI2X/g42oV82n4bAvJ1S16ytNLhQo/aXeiAXrI2P2uTmkGz3zsjHhEXWbdkZIpDHe1RpTifI
WtthRCoa4BNZDz0atjUud4djOn82qFoK7R4d02CrQCpgZfbJaTT/v8sTp96OeX0piuRUkfgQ3CE9
iv1QNruGDF5+L7x622fa2jQeUXaru3tQ0IQ2YqGlcoU1+k8YIzHO7VbVJcWp4uZQ4z6MaM8S0RNv
tI6lyTOFGFDwraVikzeyw09L/L80EkYX18SRTmBYpP5b7GE+zcoJ8E9JpN57zvn7EQSm5ql1JOA2
+HBJ3/GmafoumfKLw92Xi5uGi9dsCc2G/ZZ+AnqiJCorsZTeo+agOhgGHoV5SJG8tfR0olJsHUVq
6SAZdOyZqninhycZow3tMhNDHyZjAgamVVLBy8em9rr2qodvqfiducJM6SuXjVgUZ8u+KTd1lT9c
/KCd+LSAE7gkmNz+pYRwqYXvwv7ROwGOpOPoeVM2SdppHem0vYQx/BJxYSvQJfElbxBHDbFryPzE
xqUyzxbCSBCeOWEuGBe5XICU5PqVmqNDjFyspywivENmfeE3bsYbEEb8M6+o/tCU5pvjyJEXEQlL
b8xZEC/RiDTciotfXk2cne53yqinzE+zTletawDQvXQc18seV+GbzUhhQbtxtO+6Z7x29JXdPAyX
KXAXVB+F4ozLfYkpW1p/bfJreBjvtZuXHFP+yp1+R3wmZnv1QdHRYJwkAP0BQnj3FIBBgLoZACnu
pu+Qw5LZo4NTnztdTPFZ/0/bqFYx8R1T0AvCmE8imasr24U2E3aNq5V3twiIO1UHB/2icKjzmw4u
fFYbf6xyeLY8O/lH3W5rVPpuxIPL24UDnLR9fnLkCx1WDZ+ej7WX2KiLxERbTGqiRtR4bqtj5XGv
uyzoUb4Lb2FB6jDSd88/psN6wpWd48F0eQ7w/WTZrndn78h/HJ3JcuNItkS/CGaYI7DlPJOiKJHS
BkZKKczzjK+vg1q8ft3Z1ZkpiUDc8Ot+fGWhX6usX5q7yChBsGcu7aAN+LAYlpYa7H1yfQExw+Ir
0z8qvwa4rFNXzCHg/FGxEMTxUoZvTXq0RjqqXh1zomU8x2ET4nKhnKNptl0JSJmzs310KQNb+JGQ
zh4aizsg47RB+zwVF/SUtPmRC1fMt67FXZ1bt1D5TfyzzpFR2Q4Z7W9FS5a2/6NN1jG+o4P8pygU
WvgnnyTOKLli4/1lsV6vsRUofGoHFcw6NcC2f5XhLaIauOpnfjIuOo0ZJuD+9hhcwtiHqDmO2d5j
h1G5rwJF1UpU0mwVOKP3tNgWzb7iedCRlP1Nm7PhLjbTvV4jSzVtFm2ThnmGt/ZJ7fGsVt9q8d3D
3BTiz0ajk2h5tvVMEg7yDNaHXEy7wFA5VQWNTs3Np+5C6fJVP2qsoqdTJjn22l8rnEWtcSWws7Ub
PRTM4p15KkmDD0zDTfyhJ3BNkf242edRu4z4+0bg04wcOWVgUUEuM/aHFZzpANisZMSsgS9GNCZ7
N9clAk3n2l8TPaT5BwmhrxjcGw2zCtgiFhVYzkt9m3XvdJhngGuJFqyEe+lJvBnxXfIVeMSDq/zk
TgCVlMwvIWKbAVSw2ba/Tc4nY3ISuOhOxoRjiOZpiunpSyv5E79k9qMhnai7Lt/b6o+jYM0iOKWw
awgFC/yDi2xHhTnB8c8kGImqIVgQqUhR5aaq2I6DyNk5FgECrk5gimmhBl4ycbqevsU8AAZYsrR0
ylefRLzAEy5FH1pJaZ+Y3L73mitmmDB0tt+JwD7yyQ+1Fs9CwWGjq1t9iIl9XbnAqqVClRsmIfkx
tDuPLy9ksK4zCNW87GyOKXw63vBFRmmD3QYP5akhya1agFpZf42cy3p6D7kfFeat07507ize+E93
Hi07C3/fiCP/qjs33Vjn1kLBQhWCjLJBAcETNWmSz0IW3uNade+x8R6xoQuw1ZhYolPtExC+x1I6
cbiYmBsTqqHl/ODV5SZtb9hfYBmYgY0lYOhwSlBzTx4Tst7CZ5yJsA9G3277cHoVs09F65W3tAMI
0rCv4heWxLmqgLWFi1Fgcgt99kunjERvDaEtJR1Sa/0xUzGNDI+AC4dtvrgpsNjnIzruXcclM0j7
ujyWOM6M8K/j80QhSZiVB2luSgSRocEfG2yD5KNKJ9Q/zBF3XBRUZIwEQGu7IGgMhtej9Sw8hL35
6fJeClOCASzDZEoQ81F6L7v9K4J+nedvVUF5o+0iKbi7gobJkPNI58UZ3VOIAT1x6Gk8EiZTQHjz
IIQWwZ23TsLkFnC7RIhw6BC2MKXS5l0nLxTEeaIy4KDxJ3/0ZQ6xPqXmV6WN8dbZWT5yvS1wD2Gb
gKpAhySXhbmrfIriKLubaVIe2noLxfp0Ehgon75Ml5Qi/1gYYvrU+HRq9AgPFAAJ1SYtZ6KGFwC9
agAZpVkCi/wwU9DZBUvaHs1cc33SFfksV6+W+QbLb2n3+0SnZ4cXVIhG0lCQIk95Rj7W+jUMok8C
ygKXHPPYAfhODQwhXCQ3NX6dgjA/M2k9wprLv5Xo5YQlmoS/r+JzlSAKKFTFMEXpO929RvWhUbgd
a3NixouOvXl4DqOrP0A3fmFCIx5HWw+vBKN6Fyzf2/yjYnZTI+Ya/CaWwS6P+4TzjErKsjGIEBoj
vsdTavCgT54/jD6O6i9KWFN68WtOh2iZbkJp8xyBoDL/2QaFpQVrJqOsqCkfZ57gNWc55Cgw0AG3
q9t2TZJibsScwp702V3/BfFbluR7NbHoRRv3gqlPIbuCqy7hnBuV+qrS9pqwVI1QZOjCNBzqu/DI
gxP2+L/e0b66AcbuiLoKocnE5hgsKDWfG9khdh7GeAxx2Hb4tj0CKEbX43r7rBuy1rycTeNg9jsM
vwp572CfVdTTu+u6axbCoOXdX/nld9i9Iv1Zpp81Oq2UIULMSAIcyyW848C61rpgHFbnrbKq+y9v
0GaYc9Hx1rTgBKQLLXXno9pk7jEdDkAEdO3LcCMMF3yjqkPF96vGT8uN2eHCdnX5kOj1wzPXCNUa
r6+KHtwC6zqjfo3PKJM3H9SzMTBr8j0TbrS2sj2fcwU0S2xssuw90T9tfCHBZfJ4qipTM54wXAX4
ALKAxbhgdsEyROcmRAlsyfRTIObaJnlYsbRY34UcDLXJLIJPTU6/pJGoA/AOsjLnlu4jx0Sj+tFJ
dpusazuwCyEGlaFFVCvPEVYJqe/YBiyK6A+/vkfRJde+RVpvCd9AWNHmBdyN0kaC4b9KqnfVqLcF
NVh5tjO1jxCroDjQBa3GG0CleUb7tPnXVCclfg/Fh8u6w6xpzYGqnCQMkgZvRZ7qrH1Q4szfaFxA
eQNpvTfyfwnSPB+Nzv4Jq11N0CbYqo66qAG16BxbFXc7hrtq2PkktREPnWHXTXQDDq7EOFiM5kF0
HUALs72sho0jvhvtLe/+IRNZ7b4a/qXpzQ03wmMvOpyE/uGDiTZW8MhmJm4p6v7ILMGY8AAPqrNM
vbb5r6Y9SlLtMdenSAGwg0HTnKhe5jXh5R/teixLCVyhAMOPAfey+xtzHiAhZwMOQh9f41TQYzVv
Az1rTfzncpwJ9zSxYcvbGH3Yzco3b6n7UdVHz7xF1NGR/AehNI2HlOhtUuXdKs9mzcYQnBsbiJrA
WMenXSY3YZHRx6k9WRhxZ0TFF271RRMd3PhPWPcsY/vFKgvUu6uVjH1PA4xQpx1j4zhlyj3t1XqP
eGoDBznGcpepAAJx5sxjjnlF20uxGUixhuO34vMGmuajP7AfeX02x2ZWOVR8IC5F6WPkkwWfoao2
qdkvzGKX41do2Xz0DL02qQEP4E6EmTXnkax9NufOtRFYW1jHhgGHlYSY+OSHKHJu2ApLdXhkpB3S
z8Re18WVcMpMN3BKY+1yR2UxtP8U8UVtMHHTf/F4soNPm96RmFuyjjB3p2gYzZsHkI9OgV7CxjAn
NqgpD388kSCbuwQW7cm6jnV4ZKNmID1g7AthA3WjsbGjJ+uA3MlW2KWn+msCWm4AmFpjt8JTA8s5
QOjCcKaNb2Y5kB751Cdihnmvfe4QfPUGcwOa5cRwKCFl8WxUHbl5fni5g2cLEotNoTJrutI4GR2Z
PvqB4pbeNO4gvqEtM3XXIA1p6LuRPeHXqdEJ2EaY6laOnCdgztFzVnikG/cG7cnCFJRxjXE1VJkL
YqrDepe0D4ZVbrmGAxqJgkP2yozpAsYY0J4S09Uh0EirKzS/vXt48+pBAW1AezTsjoGxpskH9s27
guMNrvx86F4+JePDeFZJ2KbNrQp/4dO4AdaxAKBFDDMWFaGykKa3tjvgjGU/GhFEOPMn+4Y6G6tv
lEpibAzYuH1iWEkTniHm1zDKzoD/zTRJZylmEmvcV/ys+fPCTD9G7K3j9Kqp0z4Sccw7FL11F369
G910HYtPE7W8dn6GYUOAzVS/Q839MtDNzNrig9zNNONXyqfbmlRVccHBL2w7DpHPW9KuG8yVUUGu
WdNhrjBwOuZGjoyDBaF85znicQ6n3JDGVnmAM2yX17Iz99jnFxmg12rqBYM6UCKwac5r6h0p6ZHm
WF1Wtr3RXOxwSbSKgNk78gvVbuE6CoejywCGFGnVkzHEm5VDQRUXOvSn0I6Y+5L4kJqA/FdTE/Fo
8EMS0SGrh/Wo8mtNuSjsatOynnDQaNw0X5jo/ziWlA4wfrwJAmYUO1mF6itqXilXw8zaO+luUJZh
NBwKwcFV4Fn7EA0OTPXNsTXikxHa/1rXOlJpyZ59Fb6nTYuypqtyn5cEwWmq86cd+aI01JWF6DjW
/gFDKyQaA0ySf+y76bQ0nMOA66MQdEzovATIA4VlttBlO6+acVEF5aJlLO/rewm1qOkONYJ1cHSF
iU4V0ldLIsVY5oxibvg12l8BtmOfT0V3SZN/o/6ralc/odxjpeActTDrtojquJdJIGIeLxC7XYzY
9k7SqVVVe0+n7wY9UOWd5O0Sb1ubvxks1Djk6mK719EYL02fsIDG7r608DDyola8Z5GFG9v85PHl
wpJMl3I3YzCz6xBLazGz0Y+7fIQ5FqwcnLP5xLGrkaD6Aj/IoMylDxPLTDe4X3YidFcN2LWoxJCX
vfWKtVUqXsM5blZjq7gcS/2noHJYa555/2eEv3q3L5tuLoS6tgpv7Zt/GZb1EVKjbP7CJCd/AL0d
naYzLykOJhawj0ipGanl3NAu7F/IYnwkDddVzidL3i3yAuG9raFcssjKALU56beuLqk8MjLORIUr
NoY2WewH+WWpQIGQRdHJQw8arEKDLXQqvUxY6NEhuwqt7wiUOqJthHF5JH4b66d8MoIxlMTyoAA/
S9778TH6XxpuYdtac//iNn2zKuzBd0V7ZfaD91foHxxcYHRsjNnB4Qbj2qwAoTccqPtYwCJRwQLI
EnbhkG0y8w+sOPDuCWNBSZ8C8Yhrm2fpB+6WJEb9TVrwkFMeEF9tKtQmYI8c9znUOAt4IZZbYFDx
gzjYEWQk8Smf5ShcvSzZpJigOq7bFb0SpcF3B0xawvkfIZv4mDFChmwP3/Cg+Lz+Plqtg3PPgslj
ubxx5dOTJYmAa45063xO4o9vXUpyHdiPTFcuyoRHJYI+Xl5JWC3IP81IdyikGEOBw6vvaa7G70tN
jkIYmjQ88hqri1KbkSaHUs1mnXBAScpHLSRNVCMH2cb1vgPCaqNGOABNFQJyxwXf0y5afen7Z89X
r+GCc+g9w606t7GbSC85KlaPXchfeVQwxvgGJFFcaR8M3X7z5bcG/JJN16lFHQq95GQ53JoyK70E
Vk6bNg3tjHRCcpNN4T1JH3w5HYVdccl9e46ZR3PfyY2q1rfQd2O/b61LSywdiUI7kcfF+bQbGYMg
Gs3bTmf/CAgAyJESL0P1rbeXoD0a91sdnxYJcMwxayBP6wyLn2Z0uwqH1EBZUYLqUbTdfIgOXoa7
lx1LbRwq9ZVI/tlrp11aXaxMayR8rpFWS4lZlEstBefvQvkrWRWFXN9MlYLLod0rBatH/Z+ssNHw
GSbOvWoQxWoKS3UWmrhHFiaMNlO+/EFbshdYeaXz0efGusCfobP7xC6xgNExRdT4+81FxMxtPTlL
1zkPllcSi8QPbdAkZq78jG+5ZP+moNmIpc5WCDx/xbM88ofQe6AXANKrD5OCKxtqNEh3azz2oXOh
3gfoPWt/Y6mGBG94KeTULyWctuAfRVKzbnmI/ilid9WC21eHn5gwjiAvVEmd3ryDBkohdL+65EfL
wPWAysMYyG1UEzl6nLXMzU8Dx7bivXodh6hfvCtswJMq2Jfs1Rxr3OkQGVnVbvsM24hjbqdlFhVi
TGzNvEIWHfWn0uwpqpx19lfFWUv7H3y4yf51rlpiu/isiZA7EMtMLj4NHh1/opVoATQYbRUVGAIY
okTvISTxtqutVQHDfoR05Oekyoim+jYoFtxrJvyRAmBApi/Y/kr6iNr4WvCun4Zl3/611RzP6rte
flucyxUFmdbw69KKWPQfInDgkgFbUDqiNtxmm8tY8UmiQULtp0ej3zuswk0fZ4UBYHDEuljcJkxR
abzlqbtKuKnq4l3qztRgvUrUHwjdc5X3rhPtCFbPsMfNcDFbLfXjPcb+/J9f7cVAVwvouUBsM0qT
DIbkASqu00M9ri5h+m02xsGe6gjpRwq6TRMffYX3qCTkfQ+Di+BaWCcAYLg91T8BdQGcCFRITTSf
Wde88Lr1RAWG+k8aHw32mNG5DURMIodlC2C1LDOWOnjcEBGHJo4FjBqW8EkCxO6jHPcyfLjgj80d
L8aw2JfVkX8T+RSY8ZpaeiVt4UjU1JdpzMCgo0bqUDMXmdQa770GkCCzl156MzBymayttfrXL9KF
0RAhUyiIhFU4sopwWJ/68Jq5nA89voHmu0ZdZ3wrU9JLwSYoCI/9VMXDRhbWUd2tkivr5BsZ6Ab5
ZwclkyMtwcFJ8R4Nrawx5Yi2B3ynLVk2oS3oydr1+x2WZvoNspUDRKXp/jQWlgEiVNFh+OnFflT6
zZSrKxhh8L2i6717sBgE/c8gpUkQhFhkyfHBMRDoI0Cl1iGb6pHLrGRqhHE5mLt6nDhZzlqziyV1
MGsABZg4AVzHnxpVgsoqSl5uxHeZm0A14j/B0agCTwyTt5jZOozYGcH7q7GCGeO33vfI+BNbKtlK
bquRycde/XKQE3v9YtFkVeGqTECaxSAzVfz4/EM42/a+my2APFNlTTRKKzYy5z4UOIjBKRCieaEF
mGQzZ5NVwcLiWBtJyVfiTTVutpbP9CGdJQSyK7K+wBMWFtIQ2vO80zr80W9JEvLe5N5205jUTZ7t
XODiHk7dCLHeJyMOiJosTJpCTlH7lQsphIjw3CJA3ZGQVPxXxgYiTa+CIKfHxC/TVRO8aXmzU4G/
6JUkgewvG5oFUna3Hr9nXsfLjktXzaZAVNEy5j8H0G10jP5I4Tu3pw9Pf7iSNAy+ryCfTAzUOzdk
7MpVZ61lvKFstwkkNDpxLYZrnPB5G/hJKY98IN17SuWHLm6esRDeWsuuKB1YsxJEJnUTZpR6BwMT
cw49HI1YUbm2Zfe64/9HeNBQpVrPWdZ4uSOIa2TReWlpRnsQGZFhViY0iZ8GtuNaP6xcHxkfM53F
ytlh4+7ygMcwhlUxngZqALjHfKquekiQZtpc2zGrsH1+qxDi/fTVqR98vYnHoATg0pw7YXWJ6CFQ
xx9/eLRef41gzwfkgeI3JR53VQAItQ33AZ/fnO68nJQIXzeSC1vAZE2/ddsJ+qR+NRZGI6NRmCZn
wRfUIypZUCLCnGsx75Wc55ajhHw42y5EOaBvk7HjEgOOVx+VPDMLoafccQ7OA/BZpuEsApaR8fgS
cCBQI3vvq1KaZQArRM0v9Gj54aWM6JlsTmrxZhn7FkdQe1Lxq7qo6m3ADVMoczqwuZ4vlOnaFI/2
MdbNc5gjxOKq9mjh4a4mipXmYn0bmu7HrdJvW/tBNq51lMK8wscT4A4zOXExB7Bmz1lKFazK8+OQ
rCrILm4ErQzzeo9n2TLik69/0ZjQe6uRellv10SYrUnX+flJcpsPjItSnooWZj6Lj8ku/FZPnAg+
3VM1TnHqh6tTFuskoE7O++2Ht8hQd3ETnFMFwbQAk7UqyeG6UYpqzOuSys+9P3m8/E3jHdNpceDQ
C71T2l2AjyDDd0aAsrwTyU3JMEqHn0O9ILwqLHqHAMzEZwvtOF+Z1VEJ8BMHw0WSIW+lcak6LtUk
Y9xq7QEGtjzkuYK0RHeUJUvmzSC3aExi3II6mX5nVadCccroCLSwjwLdmOGEc1nljbBOuSiL9sPn
+6gwGPf5uI3zXaYd8RPr47EYDhnDhY5tJIlhswjqI5d+AB0uZLurIUWU2Zfd/wOUMZBJcNHP4uJY
p6/MtDBSgMgy1QcQmbw4leo+ooB5vMMFCtiN8hpiEBgWRnYtkn8osXa80SkbLj6LDmGTl5+xa9v3
AiqyzVYI0PZS5aaT1xBBz6XbzmucWKWLi6VhTXH2i53sfhqvPihxvMPRPq/Td/DBhB5WpUPRRdcu
6kr9jszoPUiveQ/t1+moyKJGlTdbZdMoxKfY7li1GLdK/ut4k6VuT3C7ZDBRuMaz5A2dHT1HizF9
jtGbLK9aiQ0fAuswrh3JGg00m1UX68KRt1xLVujb+zJD/8B66NBpoyYOyx4QnhKDHlYFhETCNhMr
iDJnxDoEebofQOko9qFxcmz65raY8rO6bX2WGN9taV2pGNhQu70vQuYdkB0+0yQlJo3zO4h/JclA
5V3yM1DpvdPMPxqRdh0yfESNZBd2tBXTZWwGC6NAVGJJ5lYTGp13EFtdgawmaLzq/ZNHHMjEkZIk
3MTLYAdQeRPW/JZ9ux06rsegD9FA63nf+2uYbKTEvjzdxjlZXEetc+eBfqxG8xz416yltfQnIj2B
UYcFBBaXyeSKulrW3IshzSo6p1/6KCYTuEozTv0XKnf0fpPkjE20lLOT5jH1rLf1e61gqsJJUFMS
qTXLrAUfbnMLsJad/q5le8t1VwO/0RhxOXJtc+EK64j0DUOvZDcYL5Ph4mX0vdrFXubpsqEZUmMv
m3Fzz7xhE4j05fg3aTdrnCxZveqMX9PAjzbSsdjSslkQHXHxOLLsdRXgkLrx5rb4B3tN7jzd5E2c
LuMB028Jf0xToKO+fPSL1qKzj3yKokLNgwzDXdz+f1z4tXLuxiW5PKA+vQdJggu2OBbwbYEFYUnB
NSvOXDsZbOdB6RxduXdNnjVfLBMsLh1YLYXVRUYvq5HvyvE9A0NKyh1UUcS3akolQTenzRuJq2lp
GorXiv4Zkbn1ixIlgyXuJcpekcdcf1LNKyNQ7aMQ3F2I67GxTAgHYhtPLOQO7ytQjjodmMLBSO5D
0F/WDCSZCnysPfU65vbkCHVN9hdz7I6NgQVH8VYTBEBLT7637ZF725pRbIqb4BvTWcVS13Ew+HuC
Tp21yrGftuQ8K2G16CXIWCrD08oCl/JhNJusa5hL7spkwW93qvZeBG+5+w17E28lSND0BK1iUww9
gjclWyJZDa62G9KXLiqKWpOz4tLeclace2XfA7xjfAxZX+UJ3Z55lF8csQNheyohHXGt5+1C+pz4
y6LV5RwoG6pn89mw6x+HZF1UT7MhKGHsXQNxGU9cQNBUZXTscfCIbFOW0F6nX6IGM8Cy47pPp/0m
huZD5y4pEbYgffJMyGzLxCyyfuGWTxt8joGA3AUYO45qdMzBdHn53tFP2fBGVUqmtiunW+nRa7Sx
62fo4bwjXeOk4TPxeUWGDHo24oLAzDbme19bpqo6s1RtExafykBiH/tAVv5GinnWM5Yb7aXmqQ+v
dXnXWCBDQMDpgyt65qLxTm5XK7ip5e/IHaklyqo26Fg8+gius4DxWlNDwOV30/wK5ceIKw3M0Tpo
IcAnk20Pecm4CoSNMfw3IE8RvBqVq9QOrdsi85AHw0rSdQevOE/J5XzCIWW7gPWy7BX0i/fUpQE3
+R0FNsp4qwP5tjhnEyxelYZJHBNQEB1L9VBF77V3sSj/Me8R42I6bX2G7zK6WmALBNoN5rOURHlA
BK7fudWKLYAbgfDj1YgBICjCnTT+2gGSeGovo+JWmu8dDZDw4jNk5JiJFybsTIFaWHPuuyxaBsaq
NCfEuaAfrqYVHuVblbA84aoNfM2Uo6r0aVc4qLEhToTfcux3MU+BlTxINdMrBtqgWRTtXUsXuUi2
Jg2qPoaTg9P/uv4hAa8ZViRZyIvT+8UHSpCYxz/gjxT6UFUjd854rHFdD+61CpBj86f0xoUefDfm
e4COb6+lf8phadY9pFhukQG5Fp42lxHIe6jNhBr6i8iDq6O30uQBZzmCXLwYQ+qNx++e24DV9LyI
uEYSAOhLYvE36Zv01J779qamLMSSAQ0NUZ8/xWMpJlghZ2GwMqhv8cLN6N6S/tz6p5Y9id0wdWNf
nHoiK+4OWNtxBiorw3gzraPFNUJFVK4ol9KYvcz+CRBpkiN1P4XVjXFpcAjQvRfZK86QENJHmn2S
ZAvc3wgxtOxuDo5t+MVlwC7S/41w/Luy5A5NiBRT28BSpOsxH7QvgnamyQt9qlQtcJAb27F1lz2v
EeHRe8iyzGZhUDLmjtRYNS7rSH8+iEOPSSt6j5J7YZBEzR+6em4KmH5YLMoDFPgrTceICucSdAdI
8B6wZ8BDXnmHkQkDboCKImiWNXdEKvRYt1GGMYtxMtpmtCUl7GCQp5aE7zgbEz5ffrR1wA41JGCk
ZC0L1Z/NYTsZkT7GGGFemdERxp31PTfuFVdzAkYcR+jZztPtAO3aVLvbfOdD/ifo/DZhjQzSlI7x
wMNRFTG1yWHbd2xgO7wM/Lz1i6CWTxoqL0FeytNLsFqTd1qmTPtaNSzxziXRrZDKyiIV4mNrdZlQ
7F3OPk7F+NPV9qLUvydXpIhR6rkzAfqqKhXkH0ND860E3637ZwOuUSVLqZTFHbd02/5OABJHUAab
7dRwN8pHTA5d0xuGJNz/hPz1dIndZS4GPojWKedUq7DemAAjTe0Z1kR+pk9XgV8v9PhUfUCXQ1Hb
wYU1CCS5I0hrMP5xdO7CV1nfRvYGFTXN1AZ2xhW7zbLA/NJ7z979FCl5D7BmJtseeDzxlEnRb/1w
MEm+tuj1GfFoAT7L8teF2oH5BRKLdix5JYWXVO4jZS21hlpRLCd4gxT5g5eR71w7Pf7cQaE5cYFJ
MUaM8Lns11TVMPgfwnkZk1G/IsFCelA94pmA3umxcMV7XhP/xI44ona0XKZzPhe9cqf9+pjqb6GK
vZOXmSAEZrIT9tiCxNlfmj+L6MPBdSskQzwJA7Rtp/nLNcrauWzRTw7EYKTozDeeE7yZTkmbk71W
XiW+9QpFOGn4olDydSru8OEkbjnvCOkPzK1Rzylu8rwln0b5qPMPzfjTA/ww6FMeX1hiz61MXdGB
QaUzmYV+R4SFp58NB3BekSpMwyz3OhAjKcrOeBvoCzDJI2p2zAWJdb6LCSa/pJzIQZ/MLYZ5x4R4
wjDmKF9Us9dDzjw1zHJ2P6SCLA2ZU2wK1siZdpcEn8z0gUvXARI2mfVrfKeBhGVN71NKHBRbRVXe
aso4TMnLP13C3u4hahp4NiwAPdHWEt3KQQ1zzXcbdIIBaT8FqwYbM74ppdgY8Uhf3FcKdFfFI6JN
7alyQ8fF6FBUzt+j4CEqxUX2e7tB7bP+9e6X1fIAZ9BzqAdqDj6hMPug1T+gHGJMzbE8F/0pyOlu
RjYLOZV4yjlP55WLdUPpH0J85W71nisAY/Or5e7Str119j+RR8ucDULhlOu04/PmX8xWcCk/08LM
ToHzf9cyGg/d3upZdHefQ7ECjps3l8J/5ggHELw7EzYvfV8hCl4sc7aR02qCt3N+VapdZ3lLMr98
CuZFr20wgu3Vah8iqJPanU3JadIVayBbSxb7RCrPnfIriY2r7T5wsfhCNt9VpJchAFpWhJJ/GX3+
8YfZoYehyfhIFALTJzvNcusw79v1TlFI7V24XKqgdkJ6EFD2MOYPCLVTpTZHdtDfq2HdGsjg2wYG
JsNPdWh05hl2XcUljC4C/FYiv5X+O2zuTXMbWmOpmUypNMSWbIQClF6OHk9gdLIr9AXCQYFYud7J
Q8x2Y96eKctVwhnFt+EfGo8J8gqZLq5/A+tf1P/E9RX5cmCI68KT1/4k6dVQiLG0QD3IGDhsQ3AF
xFscY6MLTZ+yPd+9mg6GXi9flt5xKhF0qFUNEXTIjGs1Z462KSps9s13zDNfOix/GS1C9auCVBAg
3pjWW2bsfeDEvEPb8Tqwau5RiA/+sHaaZ2G+F/LqhYteea+zRxJ8esNHAKtPIbAGzKMzdwm7p/ie
uRutu1j1M5GftXeQKnEQ6mzrU2Gps6IkXRYX+BQ0oOknUmOAnV9jvTXJrFimxpiBz9joKU3GvMDm
MwgPDbBgGwgS9hVJ4QoPqBn8xJivc76pQkJbfGuqsyA8mnBjTzkPx6iam+oyh/JEVNYVR7TUIKb7
GG2rvEts/m5ertvceNOSm2+Hq9puKbvhtWhMwXqIqaDlXbRTd3hzkYQc5xhkMFcZc1JgJl4BNhgc
IxdiqFApfcuj85oQnsM7rmTCusPS6LaT4Rbrl0teRZ8a5RKd1uMK7FpJdW0NTrptICZ7zdIGeEev
2Sr14n3AOaWgBYEVpLgo4TNS9M4+19RtMryFxtZjyQlfdGtXIRPo2QgPpq6dAy84NXZ5G5xslzfh
yvLaNwUJx1GbmPlWBfMSkxTuuDKp9d6oo3cpmZF8/gKNOvkCadFTUnx8XCtKDRexW04eJ8gv7XGU
/OSS5tbTr6DQPNTb3bEO0xVQTDiNLR7cgEQfSK4sTp6GTl1spa2c2DhPmrtNb6gn5G/j0aNekZat
Ogx9hfhnqPGbw3qF1Fh8LLVJWyHYMVCcnCfO1h6YnKfrWWQFnxL7DyxQB9dxc6xS5VGmqADShRI+
HqTmH7xWvI9K+s+k17SVLZVyylIFuChs5PGkOlN+yeaiOkol3RtkxVND/uqJMgXmxm0DGNOkOxZv
40nvXVIF2cRYVcBoCNU+GUOy9BFvAmQNx2BTqj0G5ULD0DmodgqXKoNgjHYoc7GdUo0FrM8RbGNr
JTuJrN6NlGF4I04DF8XpUuXMyf/nUrFD9qBRfUyVXswFG2MMpWlZ8JNhpcz5nOrJVqNFutuK9mrB
YQLyO+PtCR2dhwfTnoEMoIptx2DRsviAY7/KoydGlEB9SGuvNreRuwJK95x995S+C3UaJTx6NN4s
m0tw+YEh6Qvv3Bc1jWtLUMpEokrJsrtFQRqgwU+BJ91RjA1s/PXQc9bVBCoMm3cbKLEuHFk/tnIx
EgI2U6LLhvMaHGvTFfVRtgnJufajZYibtyZd5V11UWFx9CARqxZ/Se6/CRXFzKOVzxuhnKDBuZq+
bruNqQMK9M9ug6iK8b0+twqnMX3ZOBNN4ydEcm5QCVUQqRqxE220FwQwcPNuBry5GZwTXRu4DFiM
fTra8n0I1p0BBu1pSlhzBHMcTGkhB0oPR9XIEZLDK8usgArw3H72zBH9dOdlR27gTI4DGOFyPXju
mpnKooMqz3TsFVhBym2RNyjlA0BCZcmctCi6p0lHt2AWHvR/ff/H4oH7GpYXE6tkstMDwi/Fru5a
ynkKduI/IVdhjL6LhP6mhkRUuYSRGXdrBPI0TA5l+cZqdVZYLbM9K6zsxiFrAPpJtJ+W6sbUfegc
fCbnHFppbIBGiL9KtA/eOPNMfnKvXRQVFxcWfz77EoH+2IhuntPaSHtuFXyUhG0oylz5EVoK72zo
PeDutgP4paFjAq2PmeCWRtWpEPOBbzo9rLOOZt/uF7/oAlCD2v9YYGlytjs2iLKTxcUOJZ3YK6df
DeVoPeb/gBXOsr47qHr+ZuG8kSjHapcvWi5jMGdy9zxMcpTzboKbxbi3TItH7DGvR9FVzTvsooJF
VoxmzV/G494sDJtIwn80nddS7EgWRb9IEfJKvUJ5TxUUFC8KLkZSyvuUvn6WOmLe7kx3c6GQMo/Z
e+1NAAUuL58z7V4PUJJpcsRJw7ptVq+mhuhU32LmDaZ9G6yT8KHpPxFiiZS7BXnDAuXjupJEzCct
FetHlSvUby0bfLo7PnFyF2n+wPyBlkqav9bDU0q8HdRhKi3jUYkXnxqXjrultCASvZUbg20pEfZE
SgAPGP6Y2SFsftMq5vTh2QSZZvHakOCBd3/dwIjTWoAMighkxIhGjsJx19qXBh53UvNJI6i1qzd2
IrPDwk/W0KNmEGrQ5/ic5xxBEjrFwi7uaRatbW6k9qG0Yd8TcNznFE3gRjUWfC7jkWp41e3dVIRr
33KXZkL6bLabUywnqApMHZCsceGJJ40NZyhtBnV0a+EVui9tNe34qYEAo6EkoXrV/HhtzBGsDJ7y
cV1SkVT2Zwp0X/IupMYHpSbhDDG2IwIxEL86fOYD720PREK2SEzQK7cz3Z+4ppTsBxzUIAbwTfcq
WAxoUVpGoUZ1yWBgZN+dJ488ChQp400gfTHUI3ZvaE9gRTGmwpQI7NYqFc3cVzBiMPj0mnSdzNVy
xIK9v07w9DPJyi87+uSFYVQUtxgBgIiusdjJAvJsumYOD3iWsvGeZIADsu92nNv15wJySwnUS4+Z
7dlIUaazlqiTEULJNx8DAUGAV4go3MXmXzq6p55aR4O0A8h+k9baijpmSY4cC/CO2lnH8EvYLt7w
LEK0qRFlQwJlZqDhcD4d88VNX2ysFUjgPfqsP+4HUlyjc1NTHdjTsbCNbdCNh1ARHFOKpWm/VNm/
xGVKC2eQXfrgcVPdHCIv/BABEprCdLj6UfgeB1RlkYEow3uKmuCpzP6y8acl6NDEq25UauF26KOH
mQWxpPaU1slNMA1YzqsNnyoLvvPsq8w/G4Y4gucp4fProDSNOQY1rivMGrShvDPGWckTvuonwXCg
Tl56uADYaQftyyuverzOHGOVTh2b723eeDzE/QKpwXOJFqLz31zjn2y2obuDlz0gUZxDizlm0doF
CZ03otOc7dY7xomV3n3oI2w1MumR0CqycPpLJ7Y8o9wg2Cd5Noxjph5WCvcwpCYsb1I/low0RbMh
jQldV3aJyTsrrYMsDymXgPaBOTpF/1p/d+Ndp5aZpxAe3HDWsnpwCil7iRRFuuVisaDRdCaeeeon
5vzgOsp5hhJ9knsQ8PZM2cMdfyN3I+UuU6covnc+gyEGQM3S5nwMVE/LzA5t2GT+W4xF3/OWargk
wZHMtpyl5tTSt5EtTaU2j7BF2HNiIW6hZubbUw0h9ZeZD93ZKXixg4WcKMOt1E1E8aY7eAqCR6H6
mhtS55Zn+3o8u/kGzkfQHxLIR8XHNJ1KvkAd/ZqMdbQROAIvAuETrP0QQ2IA0tj2Zu61adt9bxkL
nRtC/eDmXDgdYt34t2XAFTafLKD9dlWqrY+i2NA/VHkaK4gTrrP0NRbjPVUtbjrLmy0tATvkFMXD
xIoD7kbNrwI/G0c/LCSX/G02fpH3bRNvnDnlqgQbZvrUm7XGSZZDQCBiW6swuK4CVKH80DZMTqtA
CdyjL0cTF+Z0rOPV9NkLMthJ6eNEfeYhc0u2/N0pGRhDTTPw2EUtnxDIwBNSMALbSuLRiwgRTHmA
A5GRImqZR7368Bo48wgHn4Y54BXmiBYmbPowWSgb2Q/NyQgJxy/fbFHzAcqFiWjN5N617JVBhWbN
LRaaWVfRApTwzFB/qGGhRngESBVt+grOSBgZ29AA8X7DfrRIhmoRIavUe3OV+RC2Q0FWFQh+e1LE
xgKm7m+58t4LhyteJgdb2su4eejDzctfG2gEHVLZlsJj4tSd0MrCe6lGglG8eJFPuBQYt7Ncp8pp
6TSC01iz42N6J5kRkC/1NFPKBHO7mIZWw5lCOui6D1AUGtcAzzF44EBeEx8DOuWUr907DbhLsDKI
6rGq10wehHaHiNfNxIf4mHYfU45PpwxWQ/xVdFdXv1pqGU4wzGFcMv0axhfT+i39q1X96KXAGKVO
DcF5ijdDZ3w8VseZSxthRmZC05IohZ7BCDTyVmYD7zVRZw1Jad6tSqL/ojlLE8Vir2hYAZarqH8x
sFhMldhWbB4HBvOS6ZZkyRPLf5ZFgUafhxLNsP9JZpsmMbAW6ji4xCSv5cOZ1Dv0PisY6Z28VeFJ
ty55vOvJbaIr61Po3cMyHrJFB/iyARfdZH+1ehlmCl2ib6ZG3o1qutZcFlo4LBnZLXqUZy57WQ1l
T86dWrH0xfC0BhZ7C8vmNw0KpCPNknaAexojVTx73GNOArbFUun7ySOnFOXLwJaSM3LR84yL6tb4
3jp3d/X4htqgDzdpigFwHTtrae3ozeCbUsdUco14LoJ/HMpL3x6b6FSb/9x2i+NOiEtGHoYzga8m
3mpCVFjxVw6MRB1Uorxio3lRVHT+rOMIPxx4cgZ3rsUwJRTMm1FLukG+zbV3BIUhwrvkouf7SH57
isRnaiSL168yk/cR+XPJRzB57xhZTDjLmkPg6GcvyGI9q2FvjC+NsbXhWXfYI0lJw3qwzIsdGn+J
wzwC6cZJb1L5q+DkMRXCpufbBPlAuoiSi5rdqe8A7wu6LRetaqDgQfESAClgJCWx/OFdZJIXPoN2
eU7Nirg6tUCkymAOy3jDevg9mT11ZNigM0s1b5Xymc34aU9jQE67blpvOiDiOfxMSlwDtNwGS293
OFVcjqV5Lu3suRafztQ/mR2U6rtLAPhU+ABYLg7/diDWOr9Vr/rTLDqud+U/SmtXZx9MWurUYX16
zOUNVQXm4s0QrIKJNSKC1tz4Kwww+Jtw3oBIBY6RmAuKN8M6NXiAiRJ/JtCAaTVAfe49kw7fz1iR
bRJeUjTwz4X1iRQI+tBkvFn9q3BYfgTZ58DRbNU9ZMCfGSEymL+tSWQ1h/0PQVX8ocx/m3IVWdgE
f6r//4F/hDyWfySi39aZVmVcrCf5HlCeAhAbW6SUDdRd9+qR1OnIlZQLDVXZ6B58DW0UlbSdnZV9
jFyHGT/2kaw7V1jRZBMulGSUNl3KcOPmD5MxYdbjN4u2nR69iPTDS8LdjFsqcNM5Ap+H+hdU/6zu
r9Kx0t+TdkXin1QHr3rNGXrHRYL7rz0DGjfgtLpcsOM8hE4GXFkvIueCfBu6bRIgrRM2MEAkPI51
JFd1lXO/hbhGCspLOzmP1c3WzpZ3L/DfuMRIjToT+2gxsegHereqrWyXGl8GTUv5Nbj7wflG+1LL
nQkaFBRWsbT1Gph+sdSxIvWsl4DzMrpKOJFHUBCXWByqRIMwYyzdYZtjpIZJKDyMPnQZsMQXI7/K
gNXFXEpAsUZ7QVfiA7hn1ziqgxU+vOZYAgUOXkV2IyvXjfVb7c561BFL9GeMiagH12BzU5e3nKgF
cXPSf8hYcAadcoo4R727As3YCxLXVRt8hP6jU/tRbgPvN3ZyAsCKpZKHeL4OOTjqa2A9ICrOdJtm
nPUA3E9xVFPD5Iyz8SGCpu7Gsx6B3qG6kuehze8O6psORIg0Di0kXYAEetq8D+GDiIsCa1Zh7Ety
AZW+dudVS06WIxatrCKWyl9I4n+kvuAv7NhSlerQBfsU2ljLrW2w50jSVa//aMpYwe9kD7lBwhXS
6M1uAGaS+ujvUgul0oNSAZ3IzTBxi6zFCKaEA1WspOEs+/Amqy37qWBe5dAst27wXMaMt3XtrSbC
SWU4gGfTf7/7D2dZbQu88f/ZWLD/sKgTYDA6UtWTbeW0q66Rw8qabIqAkUhzZ10F2QvTrP0g1G89
lOcKdkueQ4eU8BfH9q1D0hEMmMdaooqLNZn3m04xoV/HyfdI8LbWv9kFDod9SjhVXC0zHljvI2KS
ks6T1QGBOxOjiK1dBdCrsK4DzGOufwQ5ax8+p1b+mvpe9LvceHTdo63+mjT/l8gfByzDhPNMM1wI
FBzERbrWO3OXI3hvEWRhsGHWwF2YS5ZOqlubcbDvWFhLIkc6FCVPeToCFDexidjmP1L1XseWIaMh
GfZ5+dGfU9AxKIySmFqUy8LqvouElEgZL30O5pzx0/jI2HyZ/V9cE+RYekujpqJS055jdJF0tIvd
ZN6ZjaaIzB2maZJtW5Zqn8BwllMHuTZtllb3BWSthYBiDNi8a2fh4K5t449sbgani5EfodkbHtj9
YwMKqSRAjj0eAm2cv8jt8RbjVMfi0w9v7oxoGI+JfkocxJOEBdhIVKSJb2jlDGuXwqWH/E0TLCmW
ZhihFO8WpYFnV8x1s31D/kn+MiGmGizCkd9CHmcvvSfJoaWfthFUx19ZQITGw2VOFkUzAzkHioMw
WhvY6vB7QC8SsxPM67+g97GkmAyCJqarvOslVBVcSLhVSREI+QIg0BnSfvQl1HZB/GAGJHufMGPu
0FfL+CdAR21vKqrZuvyZWCXX9Y/HAFbrvkdvW3VnbdzhskqR2PVsf2MyCyqFA7Hdu+6PU19Dpj09
S9+aKn8O17O6Wc84rTK10rm0U2SRdUYoBUyTnlgISTpOWf80/s5EkDbTQHx3X7lv6MBc2+d/kLvZ
bGz21hlbGRlhmEPY0prHQfYryHZzV27n34zMqDk/GpQneYRAmdEUyoeghAw5MI0i6gt9e3xIw3Pu
PQzI9lZ5GG3G1nsE0jSMm7AnZR5CWeH+RgW1X/ieQrNjQSUtH7INoS5Buez50jIHFfRhZ59jg/Es
ghwQonuMtj3gdJsnYIyRKxFyyQ7QrtA1Y98yyID7HbxHrKNymfiBUDxq8W//X8YixypKZedhcYHU
xYpaAljZi1G9OePJLrrnCoqZCbY6mBBDTr+TngM+QxzOXhsa172kZaGvC2KA7uRAygsJZSiSn/Lu
E23ewgdhP3yG058RvHvpPCkigUJbtgSzV+rCLpSpAqJjecyaF6LvFMeekBDduaZr8jMyhxWovnRx
ssxG2fDYDi/w8J9GhqUD1X5Vt1x+NtK1nuCn9Nmo4GT0p7Bj70jxa4N28HGplq8sNoS+0pLPfvob
pbNTyG6gMOjsyTzs3Z26C6jBkUZjqwNhiIplGr3ZeORcFxFYLjaM3QouQ9ZTS2H5F9eaeZHGzTGY
HvAOsQI30osrX8s5/Q73fSW+MTFCoiu8vReBgK3ga3OF6/VFFnsv/jCH9xKE75xtGKA5ycONWQrW
1v9gC9kOQZPpSXc3Yblr2K3GBETl5bZgkN92j246u92lMHHvJWzgV1Y74JRI6decZd1vB/D1WHjP
JR+BjmaLSKvZ/Vsm3IcYSD8MYAkN/au0cP5Yl5DJmRjazeSQRqHT7UdwT+xJIP/lyEtu4XiPMhyP
59j76ZJdK7Xn0l8UNaYsIjFR/Fpvlrpl0ymFy9lFXzErMZIqm3lFQAYM80RNuwLqW+gkzM/rejkL
qxuiDV40+CFKfaIlfbb46HGG2+rHrA5yzhJjdO1znXIQLxU8xaoxKNSZNzeIuI33yn0YIRsNk4Rq
YpjiAgL0nMjpftQ1/ayLZsn4qf1d7L+gVdyFJWUtEtwgJAm9RoER/Hbphs19xGlXeK+++9O0J4GS
JU1OXX0adERlTdMe8ENxFXFvNbsp39j8KWuc/ThoWN+NVcDMVSEtke3LQDJ3yU9oa+13ruy/uCGZ
Op52iRUcxqxlANAuC3bD3vQbV+Mij68axXLY/WPpkRq0UhH0Yd/cFCjjhs4h5vOR+1dFUmAYQWRV
zPvChYkULYyO5KPhhF9rCMx9eogCMarHgMqusi3s7ueh/yPPmVtttqP0T4l5VMCyxhCvRnMxm3fd
QSp2sHjq5hgujJobHTcXOsungmRGgZHbYz0gC8IjEPVtnTZfa4Z5IjQ1YStSX1vrH+N7Qif/OeNl
cu7E8aLDuPdZAlprEzTHqTkn/bnmcPP2Y78pjZOhQ/MbmWwsHQIRxxg/0HgzBehMGNCVvxg5KvqN
w51jrgYj4aR7EyJckoxGh4O69yXEQiS16hRYRxcPZeoicd/G9jbEnDma0ETR6RHTp/W3wtoNEx6D
rcWZwJpL+b8DKFrSyZ9SnficctlF4VMJ865poY/3W4PkNguUTlXcdbaj9nrK0kU6rhmlQpgBJQBq
ngwOE7l44Avq2xBDiV1hIQGUAJzEPEw+c0eYmJ1nokIoF4lK7ilRIbjDyY5lapBDK1LdMuiGU5h+
ynyL5zSg3XAPTf0xQsIYs3gtJmq8Er9ZOqthskVPGlv7KF2QHKvePPmetfKpjT3GGjWBQTHrdW9h
zIZKNu9BcB296OKzN3WKkdHG2Qq/oNchQT4N2Lujylm1I5tvEqjFb+68580LzgHycOsI7YpBZna2
G+ADOBZDWJY8zhVWwnMSTrtyKvCt8jMzME7R74biXcNa0twa/C5s3yftq3WOuN9WTvCKOw+bALz2
luU4XtAoe5SDOHrAYdLoHnlfDYolFZo/hLHusupisyi3Q5ogcy9GGCJMHTzwzpzbyJVd5OMkMfmv
aectlPVecTppFfelPE/u1aFgyNkNO7OSCNlWEhErEb0WbMNbFvuEY6h62CPv3Sceg1kDZmR7ZZS4
azXAidpTbv6Gzm3ACe/sHHh1BVtGnbg1Z23Z/V2AnIxjZzfCGYuPgksnRz7nauwqeKwwZwf5ru2u
Xjsu9OYr0kl3x/Z+J7RMsbPWkcLruOZbbNeJd7CTL5v9UlF/JRR6WCw163UCDDe7XtkRuuXLBNhY
OHe9OYepXI/BZ4vkKyYKSbHNiGFeJqhjeyIXS0hqPcVaX2e89OE6YQ5ozGusACVI8axAWXVsaAOS
WU1MWnUzHsn+xTGJcDCpzhNcoXncOGdZFhoXBOzAeZ2NL+c5ojco5UsN1Hmg9ON8XaXgMCLiv2q0
qxaYgRlTYa3RBIB9OOvaUccqlIUtgcnoketpPVn4G3yUM6c4/hBNQE2ztxH8srKgK9ZrWs4A7jEj
Zv8SIkfVGCJYXALJsTBQwfMJN6Na2sYshMLggfw3tBtsEsMVDYdjfGbOg6N7wndfh+ELybrPLvI2
k1KApS1SVnbt1JiWdctyjJRnOzwnsSI4qnsuqwjyqrvI+ADmU7UjLIPqCbNckDxgE4ClEncPlQ31
aWEG7Njxo2yQd65Vf8wn+s2/HAbSCPchrqim7Ur96ay/i4J2pUtJIrAZaHz2SF9KytVZIawZDiEy
HuHE8bYBN5B5dI8kbRp6/9ybzsMBrvccRcNZ7+PNlKS7qslmRe9GK1uwKH8IKJboj366ZnzFT3uq
bHlQ02m2HQZAPifilFinlxqrnogVV/fkgwcraU8cZAQNZKaKNMWW08o394PFduvsRTv2zmsjuHIU
MmA+QFtdNISbh0jm2vja6q+iPCgqMVPI+zTJRZPBqMvFGi9HxAEcwb5xvk2q49qFpun215jkMpy7
657slFZhTrNOItlrdZksGs3ejYnxa9WSVKCw7cBq+mBMKvYOGOrCfcE0VW8+QvmoYu7fiiDWrWNH
T1P0i+OTVD6WN4zPSoS6Jmt0M+CbtELwbsGPLBlI68xbefD43ujT/2o7udBhPVnFpbQ3Laj+4T3g
enTA+NQ9c2yYwU29K4kRs0sLJtrwGDnpYw4iqwJfWT+VOuQouTSCL1vnvyu3c9JtgMF9wo0vCQ5i
PJk04LLQ7Vgu87ChB+RFI9SKF/K4jsGIBL5m1WBp+iaL+nU9GEuTDiAuPw2ax6Ikj3rZEgtrY/eM
mMU3YEwEXGAeSDfAIHsuqCYUaTEBq/W6M9aSBmmKCTd+L/Ktg7y90rFhl0uP1bJCeee4DJrkHcvE
OoBIrrefgdjpNXGl3D0RGaukZS1zrFgm9CI3ZeARIlszqpWtrdxpbVOVBMlZFBnKJsEov4thCuow
ElijeUx+UqjEo74Jyl2IUHdWmFt3EXzWNKp5ZSLfjnd69hgsnFsxEx3BjAqGQ3PFsPpcsw+UNb/D
qdvMjE4jI9PxZ04jcykHWlaEdfKtW8S9FQEXbrXsunl0wvJfUwdB++7xyPkwQftroRP7t/S4uJGa
EHTixo+2AAy3NPVFJv6I70G+3bPMMLe6+ZMAhbHGC5a/MmILky11oi+dfdPiRVL+RZHEGCiY8xs3
vtjgq+FhVaukXoWCTQcKjRCF3E7ncMkkeBEMeYGOvBY7MmgL3eSlqE8ZGnhjOFmErQTDSD5ce8U+
f24gxEbGeIyC/mbxICIbovKK1XGy2IFE1QaKtBCfRMotfIagOonLFoJyBAcBY/hCX3iKI5DlZ6Mg
uGg1pFRkdLSz7cwMiO6ucWqj3/lENc8iXkXRf7SfEdD9VL8FmMNDpoEmLrSXqESzjvrUWpH2zcjy
3yQeDiseScFVw8dglVAegb0wmJ0+2KkP7JXqRaGhf0NwGtWkyU/Yh5BgzepHnQIWk60YPIQraB4Y
dccoZBXZ9ql+QvH9bMi1Nbthph3gSE7Waxtf6rbY1nRISLO5+/Y2U3nWIM96bB97JD/JpTY3HnJL
BkZiFWKAIa2JQK/eO7Q4uINr0GzL4jzMMllBq88bqnW8FuPaNVfMfxIU6RKswDYrz6r9sEOI12SR
N+ZlLGCQoRobv+n1hHutxCOSf6X+MrZbqGZMXQALerRspDQVOPmL6DjOxotx6SHxSrEZxv6/EAjI
9BnQvCeZgJ+FBdP6YLAijX1QXXVzFwAWk6eA/tPBAhbznncZziELIU1AgCzuj2yCwk7WB4PYsCU/
Yz9On0yCu+7qTFfP+fahW+C09kHEON8562MLe7DODZPC+Ld1bPIXzToM49Xgi7Xyq7DZBM/KjokU
FMgeUr5U/nbsVhlsDMMVixHbVIfyj0QofjoSBUlAW8YadL9ZpK9WLa2/4teAQbuNuJD5+XB9diev
OE+xs8qrtzkVrgYi4+q3inwJBxZIjDfCxNOBHhKIhRO+NjBG3A1naGfcel6vMdh5UbBoCQRERKej
1/UIxuvIAmfqIxfCLe6Esd0mTz9mDgGw7P+Y8+UlkN2r3tyt+ugx5cTz6M7yM9QEJN8SzbNoe45d
71igdGQ9tvNQ0HOgquK3I+IbkzfezhTFgpeYTDH5NorNzCwFuuvgeAiJSsN7v8jFpfSYiTNLcbpt
mZO88qwPRJL0Da18t5TGKUuMZQLkcTKTNQGnq8gQV5j9TCKbVYCVq63VUvTjohTNumRiGr709hyh
I2EFqE1c8rek+i1iGjJY6Iy6A5iIdYcqMq7pUGLsKQlGm4ERhusvWd2lUjBZqnDRpreEfHRz50OX
tqAmFsarNf4ORLT6GDaNals2/abruueYkYgQh67Gnp7f0+AVozr1TLUUg7UARu/o9ZIAQ5xouHSG
ozUdambaii9e0DdbO63bAItgY/BAvJLm/ipP+5MbDfBHEL6rNeiUJycBYUaEK0jTxiJWq3yiU8wc
/oHiqRoRvx17MBt9sWVHPm+BJupf/80EqIVWI+tIhhspzpuz3YBnxhdvkwIyS4ccnpf50jP0RQU+
av59WrhhkuC9wcpV2SREbXyIs3CRqXoRvi8EdnkNjyEueg+ENJJlFKr5hFAN3Vg/1PtSW7vTVulM
iPuTbBik/47JWkZfIWAcfsRWvrmcBykACNtEbsaVVunilrD19Y+mmjZygOmTJssO6C7rFoO3oZf1
zoWBYdc3YZ+ktg3MYGWDiiXeoCy5RBamXJP1ijIewhgE2gbnsaV+EqDJhU4YeLUKta2rXnwuetVQ
o/rd2scaqDfiqSGdk/ol4EQtacsSVHz5utNwfaGcCnCA1PqvLU7GeBhTWmI+HlP/NIeO3S/mlOAE
ekfIvTW8N/a1FupiIPOtFJoDHSI0lZvJBOJNaCa/h4mUkICJI7RoipN2pGuKWyZtKRWO9zkU3y3b
QQNWtEpfK7uBAhwi4LnNSRO2f/OhKfpOCHRxY2JqMhgszJg4kt62drsni4W7kiHF3XeXehy9+FMG
5LPy2cOTBqBTwDKVyBB7+d2P3dAd8BpaLbzjm+R6ECMlS8URG+HtEgHbKKh6apaFkUxiore3io+o
vo1TzADodaRU6L2PMjyNbL4MxTbJ/mI/04Z4KUBlO/0BCBrgPICv2ZcGGsp9S7iayuZVObyIxNoL
TtHB/wxZVASzU6L5kDjIULG1NilfEfwOUgDYwbK1uuj+nncQMcmb2VPkmb9NeHN7Bmj2h5hWtvsB
pLtNW9IPEJcllNXdO7M/Vl+Zv5/qsxGdivpKxcBHu216tRXQ8pCCgHKhOULSFeoeSx2YHywcC6cE
JkRoDgYTPoKsO0LzBUDGDl1sDL1kg/jPG8iuavOD411VT3xNOq5AaZxz+y4hDjsXazpZ5sOjFHOb
Q8rqza8heWsz14omGE/yoRqwlSGR3VjQRSejoYx2+Ss3grmK1aJF04Agi52t3RsV8lkUeFFKNoTX
sN5FxovXn5r04BcfrCoQPAF4kjuOm0TKZ61a8vrqJsY+mDO0hweItzaDqKgZIS68eN2vyRy7zFjo
J8Y5YEsSjM1mHLGXG/cagFyqAmJi5VrySWrNoYh3mfygzousapdU5nMg+kPGjyE1e8PuzSwgpKO7
GqzXwf6pmp+RT3J2O5EEsOkr/b3whjcdEV43ACKE4Y6D6KkvYQ28lu5r4hLWzfPTcg4HnKzT3P2F
YCu/MT2zpbbavc7d04xvAYWn5Z0IIqk4MwaD0T1XM4dg6K2a6mWqCZHDvNluvKi6NNZRuGpt1z9x
xisewzFqvWtanoOc8TvGmqL5ZzC/jzdFvJ3SrYH61QKpKNA6Wbm+bgy1bguGYeG/wr+b/s2M3+La
2KBD36TIXnpNLBq69YaXMIy9Zw1ZWWJyGSLewuJYsLV5QgR9hHiKz6g6lcOXPzS7WUnHYnrTzr+T
ghEtnmzdrJBuM8uPjHfqnmePnSTTlpWdHYPhXYdfbQCr7iWkd7l0jCIg9wOtT8usEyBF98eOwiFP
K+ElcvAQ+iwPQodIShDLNUPG1qqWwSyWD8WHU4Fv7rcqwoxLZw6GtenAvLVfs4omI/EKIXGMFsiO
bObIDEh4alnrjXLVC+Osee/DYC+rYVen+8H4Q3jAPhprBxOOaORZ8Ugm67tNlPdYz8l8BuVzDfLw
e/IekblJUMEN8VtmEnSLmqfn4/InbykpzFlNTMO4F3mBgjdaNPN7mrm1nPNfY+Z7q0lV7NNYf7GG
cPnYEyNcaxNGm29dweJxPvxiCzT42WId5KPfrujC0/oGFm3linIVEtTIbnRePQzti02zFiYJmm2W
9gytA0DLLMIAz7dfIzUOvbnB8+z6NyatJKMiryvOtsHDrnExYOG0cLl35pzOup1QRvlcVpLp2hAO
G+ICRyWeav7vAbt53oZ7t0QHijNNCcJDd4T4vDYj6lIOYkvjP+Yp8FPufvTwQXrKNPYV2AatmSKH
RiMjrRPE5LwrdIhHp03w8XmZMIW1N0WbV4OzYtkagFYjMw9gwbaKEdWRvQCID6OLi8/03af/muTR
B8E90JWlLHVvGCFq71oSG50nAFOzqwP8u2e4NExc/KL9NnS10IgYTDuWbTxbU6XWCTEwhrIYKEVb
vbynTG/6Yu1AW8k8i18un4E3LMbpTqzjpg/Inu6PLQwxq/V2gmauTaeXzLzLgYvIejX4RpixGbb5
VPb88VxNm6Z+91OW+uzGfkALKDYDAwt5OfwIF1lxfx+5BzRNZ/aFjVkjeWnOi4OA7ZHfmB70cl2Y
e00/eNMy77niv4P4L0gfAaNiv38vKAIbazeWawzQHjpl1M4oBFic0Q445N7aMSw33pvwPucAe366
6fPPkWgL4uMg/8WLGnchQZYCdABHR4jKBqJ3X1MaLCPjrR1YDzXMR5KDM332sD6MENdyMSyTvrm3
6l/HL9EZGcPLfeucIh5E0X0TFOb5jCOEtXYoRHTnNvII4lLJe4BqlY0nkLFVcBvQGrf5S0+nUIRf
NtVACbCkn8wzicZs70zUlQeJ0JAcLVNM20o1WCBJjghutrdy3LsPJBeKBb8opATzefdlshKy/rXj
e5O/SSCUodv8lPF4bKGn9cmcPXaPWWmIjpCkql92RXPJnFVtf5Uc7blc2PnB1iOk95/O8KUikI4+
7nNUTvF+jI8dE3HXggUkOTDVzSZkuMlnzgebV8KP6gKVqjj5RLB79jmbibfJiwEeLtXQSnMRmukl
qqBhuvJNi157wtHrcjF3vtW0brGR9nOvU7HWHD4dvjvlbE3xiQrYCV5MAwHZd+WSUrIvTe8zIh+O
Vfti8s+t9+ri1BqKcNUTMJj2tBP2FYuC0TH+pRJutXbj+CPlhvoesCtWCPNCWXyFbXO0B8J9lUao
F4ERuCyWiVcfS5HiGGsvtmT8VOsMFgo9y7CK8IoQ8gtBBuWJB+uYjxVtNcHCi5odvJv5XDZ4Pwor
ZjkQ69y67tWYZtffAKJN4hCTaQKSfByejYkmpbX09zaMiqvNboq27AO6Phetl/XqjJudSUFu7Oza
uXQhJCVDnDL23UvDgujauYZCtDr8qrza2Rly6Vw45trsOo/oHvtc6jWyCEHUgUUw5cIYff1vygbj
ObHCalEJxKE2vrXBfi6IyIpr5C62eTaVhTi2HII9jP9NGEJpaEANLrkSYN6U7EIzxQQ4QXc1i66G
huPcNWvynpC5NHBpm4DhhSUNvqzF4mfOxstqwwB8SHCb7671Vv4kkbb24AQ5UdqBzxavGeHR6ywZ
yUdFBYJaJet2g0KJ1+MFFUN+ygoWL7Wug3rmjGKRl9rbRMYop/GwPjVdHgBk7Ktj4HcnWNxq4TcI
tvCsj+fcdO8tETV+nJQ7i6nlXqU58taxpJszuQz6oINsMXaXKGqQA+ce2Zo2FgfWd4nT//ry26ma
jTWDZtN0ZcOUIHBulfr6MUId6NTgNXjihjR9nVmbYfLu1NYGTbDL/Brl//OQIwrF+AAy3bZ+E/6f
mLcPh63LvzdDG/ivBo3aia/i8tUw9hE4Mh0T/pYCgvDE3yoZJLh8F4H8Tvmeqnm1OKlxbbpTDK7K
JdjHOXeqYTY4vw3/4+g8lhtXsiD6RYgoeGArei9SpNwGIdfwtmAK+Pp38DYzERM93RIJVF2TedKI
5sngSPoJWeem/1W77O1wH2adeVJw5VJo7hXDfmnu+tDbz8rhukTZNlIeiIlgmcK1b10L351zsR/s
tTDfY+tdH5iYwQpjUXxF+IPxcYcmcdX4XzpExGF4KdOX2aM25TdUa3wv4ttMsu3UPzs9cZiIvkvD
2NTluoOMO9cZMScSLty+G1a6RxH/K5yLXvtnTV/jgGnidV1YW5M84NbbO0zb3eyRI/vAYRRiaQQD
HvzNYxaDLZYDAhLHBBv5GYZEKcuAju68wnS4LJoQjHRn3aIGyftQsHQzJow4fJXhTLoEFYF9KqHn
a5H2nHKxhSzaFYdCfBbxWqSfbfkhit2c+FIZ8K6QcLfQW8taPSUupp1B4H4Uu0qbPudJc4/XtuTP
TUX8kWQczamGShKQq2j+yiRaWjF2sezLrq/thBoYGFvpu0sChNa4BRbMl8hWePHtZ09yMaOQjoh5
aqd4JboRNSBtC+roERLT6N08quh8V8HUjdZmsYMhwQa0+HRr++qWIYFcIqMwQX2QMDSyPHnAmWGK
YZOV5NLbr2m/LbIjTOlqRLGwN6uDwtJAtlB2NDG5ugY12FdH3G+AxmDdINIXrGJoFbMhAX+Nz1LV
XKsjubTtBGI5RCIkrZMfFs/2/MoVZ7vcVeFl9mIYASOpyfmNU+g7+s7IvuX88RBoM095bO8Ymgei
ACj+L9Itn2xkoll3i0YoLkcx0Gxqp3asbz15cXxNcjwm9Hwl0/buOGGBZ7br8N6ERw28i9v+FbOL
AtWMhmqDAdYS1iEcbolnm/U6lUGvGkTibx7caW3gFHKvTced4WyG9lzVfwmyys6IljnZ4RBaoX+w
basiZJt01eh0UuZcbg/AE3NgGMSngkWTixXCATwa8Crzo2H0UROuc2PZdI+M3VABwr7Fnh+HOEsM
SoTLiGV7GHS0hTNGAHlPIfemNqOV8U9QnCBwNOU6rm8YK0B1MG9CB09OXOPC2ySiSuoGYpJsWBnz
f0Cip+wFYZWLb3TAO7pB9pnOwiP4REffGIyYEwwPkWp8EnGwwTHNziK9trxZAT5hk8tOZYCczflV
i44DE/cOXVzsMgNlg+HwhS8UaCnBhqir63MdNIjNkFI5M55HxveCeQU9oRCUgueCnVdM/O4K7VeB
YhW9M7+VcuftZ7i2E8LlDh6DcJ2HQBfdtIgVIihpR2ehaScwX0QgxyCzqynZ60xbghZvcKdeSgwG
kJpKnfScNVOmBhp3+uPmZ998rq0v+DKlbFeiBnGX6fYmaDz2tIZ1bntvXTIMakT9nlu/mXao82Zf
zFvMdNy77T4EIzXxX8OvQvXuUXKXwa1Bhyb5fev2E3wiqKR7hJbBHGcTz5uc3izsIwm0g8w5YQJS
FvKxMfuYyl3MLIwuzUgZB8QnJzTfx9q8+mz/WHGRW0jJ5FIKpQ+/f54VSOK5zmBWQTUbQGtiF8xp
r3wyZezsFHrhmhNr3ZpMdGnsSGUf7ezDsfHQOefaYA5XTv8al9SXGEfzWo4DSzWiJKbB/NACZwuH
gXRpDaMRVgNDW5ljvI4N/NnWtO4xbcMQUEhSEOgkn044Pg2My93IPka0PmYHAVjfTDTTDe67TP3K
8VXDBRnZuzbjciROQj2qnI40ThC92JeS2XWFH9hgaQSPi2lVEmHBitgCIVtT2kElb1V1d1Msy+hJ
dnr+4iGYSzp7VTN998A5gGJcmpW3L3HEsMXfxrSf+UYVR9qTNruGFZ+vvkxrroIpSN80pA361XNe
qzmhAw0Hf2Id4YxJv6r8Wxn3DGOXb20sNgcl+m4YCxCi6ngb1dWfZyYkZ0gOughuBrNrolBBObPn
5sZk3SDyQ5BA+2UumpDC2z/c7ANP5jkbsgNtazQOS9/H3UFKI3Ixa9dZv2DEW4yIhB74/j+Tiok8
v4U/IvjA78E2qMDTl5FI5x3aATm8Ldij3Er1GCcCN/JzFh/92SLPSmEnykNVHrXgwJRwzlLOPwIQ
1/5K63cAMdPmu6v3Wfzpt38BuQIhMT2NX3Dz07oDkIEwTl5luZ/ynyrYoVoC2gwVQukveJy9+p+O
P7ppTHSewyULUXiJ5NxLb6NYAOSVeSsUG4lw4cBMC9SHr94wzB7bATgPAiyiWjNgjLOqB5YQ65R6
4TE2KHLB0C5hmXiJhpcoMRG8f5T+qcMKqc2WFZapzXSZzNUUUZTDWG5hLU0+2mcbQic7rdHBfyof
PUq1tDkXdfOaEeiZ4bAgMQqXUkR+NvJDOe7q9u5rjxkn2xnDUUckP2Dv65THaYftgYEP7/+uRHnq
QGINQRu56BHh7yE33MNtW2T0+XFMQAn3OILOGoUCWKFAw/XHWNOn4QqplcrrgMRy6G2yuXj/VLTT
5+Aed9NjZBHxr4MkzZbUFnQbMWIeJcpL7xKUDo3Gp06yUI4dI6QyJo74oPuWASzqoQABIfkQSKqO
vd0UmEvG/+sJ0UrSsuikdfTaP40P2rM3iuxdvTa3dWu/2wGJSgPSI9NZTi5JLgi6cgZMvGymhV0g
KsiFtq9pSmz9J1De9Sh5gF5tKHXhcLS4RXUL11ba7PvihteMcAvEt7ZJsI5ed98kD5Y89hIJrKpf
Q9+LmCOpaJtbnGW2/PVHSBtFKvje8EaRCeus7XEtEeJqGkjuDoVaf0r0dA5Dw/FAC8N4rHor7Oqn
Ak4U40A2mWd/yWDWf4agGK8hI1VdIvB6TN5rIkBs1sHN5YzsZlpP7Mfwjr+E+0MkMtZTZCV9R8Cj
I4yjzWxy9A4qPo3x8yRerOyh4ssYXyXrz6nAJekhnCN+x0bfDMLSSpJntPgrodSGFez8Pw8aS405
SY1+u5qBWj7lUrM1qY5I8JOJscwd/HNQhQu6CLYybDtK/yMZvyKUQRrdHQorFMqlvrVDae/BBkh1
RKChBcXZQ6eg5Ce6MNfHn68D9CzKl9TC5ECmhHeFc0oaVeKvUGvjWNr1ytlZgmiBwP0pNbUuG7zC
vv1gXrGU3d4gN5DoLLi1AMPTNjikITwenyl7qEKiksyc0MCAcy74QYvETU1FaDXMLTwhzm59Hex9
H5/Kwr1JsoQC+2cwtzkLrQRzY5IBPu2mY0gsQ0IcuovcuUO8IIKja3zJnnWuoQMaixW+jHGTGA6D
flRjdO2bJh4R2UJTMEHrjzWWF91hIV3SBW813h6oGQ7ap6lKXyeregtH8klp/Xv0UzF7C3419AQp
UJ4uW8fqX5dvsuY4eB9MCnBOkXA3nabEXkvcbiVk5UE9Ou0rRyxEUzSwI6oibcShdp/6YQVIy3O+
a+N5UuFRdCZtl7aQsJwsRy11rvahJew0fLWLl97DWiDdMxjgpQOWKw0uPhVdor5iAty4/+JrkpAO
5KwGQfwRROq2kqeGOtLwXbFuw+pKOLlOFmtcqC3u1UicPHPbQdao1sm0kdjyXae8+gVbPpgTrvVW
jY9i7uaajTagHwKC1VOxtvX07YNkcNGS9DqJkzyI8aS+utxczGNTjXngwIaufejZwQ/dbSugFFk/
xnyeFs9evRbdm0VfW9vphucNHFOEfNgvf+s4XXozj6ar7jKfc7Iy6xIBexvadB9nj4zWDd29LJ4x
E7OXfWtpAWTzZM8SdpZmmn/utOdMi5c5S0aniJ8Jx9H9+R9xxV8B3yUiMMzmWHSjz5AdzmiUx4rR
jiO+55FW1M5uJY3OZeVQC86cIeR7XOMlsqGWhAOQYKP/D/M6HjZ/i6ekZaUW8Dm0EZE2CDSmBNc0
4hQFigA9WxicQKwsIwb3KR7tiEeow/UpJ7y2kmz3mxa+6SWSNn+e3RDWGb+HKYPt/KcYp1PRflZ8
79Vnp35jSawrq3n74iCY7dYmy2Iz+bYFUn/2tLCBUudetQO1DxPqZqVV+jaL/X3KukKM7yZVeJLd
sUxcshLBhE1G2//ej70k3ackTTNDC61n78p+ZBEBxd4LEgeavbMz3kb5BhyQVTfKhXzpAZEtZp55
90/XXqv4ivcwcC4NA3gzxq4bo7cuv4VBZEO+j+uzw/vUia8ib9aYVRGslfhc7HJj9DA/WohUCZfW
8NyjykZ9aPAgjrcZjT7emhQIEb15gonbkNW2jf+5HmrYoIXQoq3skYWT6E6MdVIuPGBdQQ4PZamV
JFvwBT3nGN566qVArPOcZcZrBKwJV2/SfPPGG/pNG0NUTzhRiFzGi1Xvx7B4qdN3SDL72jnaJaI3
XJjIBRGZ5ECETbhLs+lY1/NLkoNvse+9e1ftji4xC4YVRAd2hjaMF5d8RCaf+35chcS3O8a7p3/A
ng/Nt9ZG5YBbJ1jK4YCAQcFOA7raIzrda6TE5cDXp5qAQJYGI6NhQDYML6luaDXoJqZiKRPO3gfB
yR6bJlzDaQfNK1pbTPJcFfP6kN9ODkuCGA6diH3AyI3dwZrDdBgykDXB6Wv8tN5t3hLm04OSgMqA
5PYPObwlNHeDefD52525kBUeBcd2at68gEDvnB4IRCGM/ElufC4MG15gU8/TcsXUFiWalHxD/zR4
nqKLZtMe/FyPU01Eh9rmo0X9gfB6cB8xDyErkwkKIqJ38K+/ORqCkAxrLAB0GOsEFz56YuCkXrKJ
y3erknjycLZG9dqI3v36kLVqobFQNEjN03HzBn8CEJDpN3uwcAtmOmngb/LEJg7JXUXVVwmvOEIx
x2gWrUh3sbn0s/E3wgEdgCjA8BFOeKrCW89iKCurjW+5qxjDjMpe5m7VG9jTW9cQP+/o3gjaxn1y
CaJHz3y1kTeXFdbE6xw3d9etEfjoG0W8mwkrT6NN9jD5oiLHoGyz+wm3Dss3k0mTWxfLYDw0DEFb
Nipk+an0hcpbservtk20gTzUYJwYKRnngxicg9TkxuT5t4HXz4b+zJqOg55g/w6DRRL+5UmySjgi
DLr7PDgIWgUimcbMZ/d6AcMOI4y8cpbk2tG23xpM/zNezIwPVkIAV7DzNIwd7F/s94KnsrM3qbsi
qJW93L5BRISgcCi+ivIqcCh3MRGF7qJydmb9FhCsQhRG+ef6C0JqbHPfgfkmQ6hMiRBo482UEV8q
//TkWjkbxZXs6O8xK35pbgv9FjJqS6M5+GtjTSXy0J02rTosz0L7qDVM9N25JKfBVsV6YDc0Fr/T
LIVsns2S2mXChdZ+pwrcUicJUT7FsCA7769h6Vuz2ezBqwqcsZwabyCvh4BtFU0nxqSx30io6AmV
iwFgUu/M34Z7wUw6AfgGzbX77OpM4JY5Lh5DinWNvDDiTdABW2lsOVP8rgPEI4UTqpMkyYCb6ldl
vM75kj2tXdTsDeBrP2kOOR0Elk6oUwmuIjKb10PDlr8NwedAbPews7jNxGbp/x3iYgy7pR8fNOIo
hPrMsbFaBaJLb+e4KO/RyXV7s9vFGpq7eM/XHqqrdO8xoEBimcAQOFBbHjlmJcVyKO9v/P52s8mI
lTNy1II3RTuf+rMxT1811dGv90lD5GO/KzBKCbv6cDx5hXPE1jZhuXSu/aOi+7fKa5l5FKW4gIq/
kC2HtpTGHbcmOYjEleCFLgWk13mXSUVKXkzcM6JLlp2zT7iFDRoZ3kODPUxoESeqX/xiZ6ESGXjP
OjDJaGBFQUCODn47eBXGbnQuAyMJbcLZpb5rZ9fHPx2FMIqt2vgpaw5WpgE0wk31M3nF0uhNfMpQ
kTtwwS0R55JfogPARXaQEWVLm4GNmrDQcPqaaLbD5rPXP9oBRSxddgF0yQHd1I7mNtXNTVPcCoas
ZvnLGqcovnV973kvWvNI/KVIPkPW2plpHEwNDWt/bHCFdtPZpV9hUxAl9VHO4OoRYicPU1ItxoGQ
FiL6FEt5n614aF8U87vJunORApYZ9jY20sZSC78HB8YjqGmHrkUE8hEx5EQ1gzyZxB9avRyaSudx
MFcH8m0yf2l6rHwgsSR2uJPDn6c5wMHl0mHj4xA2gCCGIWgNaS9vx22LebQRn6H47JoXXTtPzNmT
cxrb9MRI79Bvm4Tk6fQeXrrHw7EI66uG78NFkzv216TqeHbjvQQUUPODzRrWDidTyCBXD6czKSFL
CnCnKTZmxjU+/XKevzYEFJbkH8fklvWat+v02+Bj3nM+Y7LsnNloS85rySaMoqQGSJqgkUHZHvEi
68nOY7A/uD8GOjAzY/DJrSToTNNcR3MmGgZ75LNbHCqRQfaqjYkuvaiCc5QUJyrJWg0Uh+h/UYlH
xjCsfIxbsyWTp/QprhiCkIvuaMz6Pebga4yn6BhAbVVrlzunQV9u8gDHFpdGIA42VwT/GHZbZ6nF
Dw/YhRTPEVBk11/2qFuqCNtJj660nQkXo/49dz86G7FU+2eh6JzMrT7xp44YLRNCIyrQ2zHGYtJz
+pBpsY7zX1vx+TANmXehTnkYmHUTMLmWih1ZmDzivnjtHQ/yfhk9s3yhzt41zrOn/Q4l6gNM5clw
IG2Zd5ipfcFXZnPiEvDS1MS4hYjmToqRspBrMeYwVczwIrzvNkGUOF2CaQ4qZ9Zzjxhsc9sFCtKo
+J7rabM7jnZ7mkbO63BEFPqlec+wpNZSAieIGRoyfXT0YYes4gk92KaOui3t4gyeqyrO+EMXf5Yj
CVPp3gMd0PA0ptq7kYNcI6SnPlj9fkQhpuHfnQrakVE9+CuRJ/fMgUHp5juj2Zv60cOcwVU7gBD0
4I8VYUqkJRMbksMMykCXqpvJ793ubMwaBGw2j/8jxqGyU0x1/XWoeA1YO1UuATYUk+9RjqRQ+xqZ
Bo4ZEkyPnDj2fbO7KWL5rIcYiGxQDsVjipD3zxLfMGfkyT+/Vc5zngMp8397BuFWXH9r/A6RAHrK
hllDfNv01aUxEbTGNR6l3oLgh1a3kM866xxrRDJB882WpJZnYzoGEXsou2Xfz3PgWGsnp/0XUK6w
XOPDgQfyI2jt1XBtjXQLkfgkpY09kDUw0g5ZfJEXh51Ye6oYHQyMTh3G7WYMe26jV89WjPcq4giu
Pbrs2ejGW0Bf46UsM5KrDS+y8XcBuFYnfZik8CHDmk8M9ZUNDeoFbhXxrxPaUjPSBXtqMu7dgzCp
7vF2yeJlBn+62rNVBdc2Kx9RVSxDGyfcX68hb3X5gfplBHil7u/N9MEAsjGt3ciLhYPIA3VToeqB
t5u7tPfaTkLazm+Y9Qt+zKr6pgug/yswPfvoFP9J0mtq/RBieKrTkyCHzzzbCM3j4jCQANsTnldC
VJHxRYGw7ByXK435svuXsv0NxvSQRTSKcwYhtDtO7Gy+fMlGtINVzco6ru9CsTR2O/ZZDTbejTJ5
mZ2dXmwqdRD1uoKnVYeo9trBWGnhdGUn59kXn3kthSegao5rNoAOvCxvgU1p1xo2ENNnj2ggt4R8
ABfDldDY74biCUxeOwaORe0uTWftm2fhWRyTP/aEIST/avKt2wJqZ+CAKASc+pwZ3lafTL1n8HmP
UWU+q1svOqTtfcABDitnQikNRs/1lp556NQ5COji/pkNhNR7nKBSSn7KHheew+GHDwh35ODes+Ey
eBj/UX/5XKMG+0XdIeiP4IoZu68zW3SMvaOORXozWCIQQYNvZ99bs8l9V9SHUP2WUGn8ibhaz9qU
wgCVngyrhimOFVJTsMxOkZDl4rUnBsozgDGd+WBrcJ+eg6jCQ4Dn0d81HFzcmygxjECHistatoQ3
HfFEE5g0sIkXaAdNfsAAKhKaAkPijOKaKohSLXENJPoXWZa1eknCmHf+dR7oORJyD3eoYx9cdeUo
JZ7kGATXnuuc1WyX7Ev65Gl0H41xF905SWb0Jo+6MDbCJDmFwn0M3OWYftaBy0Jtr1iKiuPIFp3R
pvYy+B/9vKdD/F5RKiTpW8VSG9b/vgpPrfmQ2hezPMc6SCYHAbmNZqQ/a6pcTcF7kifrkI6riS6U
V96wV7S7aIAnxO4lg+w0w3csDz4/U6mONZrwOfiKTa7P3TYmX2G41bXLoBPMWJP9ztwjpwoZZwOE
SVc00TdzPoNLMIpHV3bLwWmv4A0HpqQeH2XtbAsjRI0N6ikrUFe+iPKn61G9Uqn1VrkuvAQN1iMc
qQqj7DxSY8TbHDj+lFvkVDAdmglS8U6XmwRL79S0r1KnUyYruthzchYIbtqRtvWfq7bmjLec9QWB
eIG9ExsoxjGApZ57tcbuUPCwMTde9Ny4jkJug0ItQBKu+eF+fgk013uJhL/xo/ZDI4KmgawZGOmb
R1cbNZAv/Jbq+rVmyqLMfUubR0xJiG+5KPYlmQRURcaEljjdhFjOyB8EIT0UJ80LnVXDQlX0zdmq
iITWgXfhvsl4uHDkLVRFId0f9IGvhmF023wlqIURMCDgo+whX8QM7EXh5+tY542j3hh9jgA4HwqW
E8OSMoGhvTb8zVRApVBLr4BUuKmiE4FClM+wpORzJxmgd9qx7N5zYBmluakA00K2myCMNLBl2PK2
/YvqQL6OmKypiYArlwhOBqZbI+tve7w2dCcJg5pAYT0PPjxC0otDbDdLGebXEJUwmjR4JDY7i2lt
hto61u42XHcp39wQ9hTp3NXDI9jJYxLszACXgqgQJs9DD6bmNrJ1JxTS496fZlWY8+wHPFUc0tPL
bAWabcR2MK2j1mBH1iHGOQyGc/BrROdgIVl2zG9wuynajQt3QzgSZ9/DH7dNQeoV3Kpo2qrkZM7q
UDhFpJhmJzM9NrVAxTMzioKNq1dbwe+C6bKFWKOX4bsiMs1m6taCvo/wpAnD+sDMeNGik5H/9tPL
RLoULdq6nsETYNyrXdbslGfvRm5CP8LpeAvp6IOLptxNoNe3OAb792IOHuu7bFW1LYMTf+lzxEaR
+7AZZcGLWBSUCH7IweNxZs25HzVY9/CO7OacVz3KuohOBh6ymzo4lWYCzuAvajzh7ZHMpkaQv6Rm
mXkOPXbqEWIX6xrtRXgu5ZvRv80ThQxVfOunZD6xhO7I743BpFoHI4Vq/Tl6D3J/wZmSAo9J+jzw
b1rz/0kVC3hnUJVUiwpz3LHKX6SMk4FqttxoIcdpaEAi2XORlvUd9X3snkaNmTImQqBUSfjIEgjR
4XIK96RptyGvD2PQrc0/ZOjWaWriRTgQ+gJ3z6Z+mVj0+Wgso5MT/VoExdXBTlgwWgu9P6dRtHSj
F2Hv4xTZxFqnbq/Z5U6q5/HmvuQFyYh0AtYTZeHKx78XyJuONjIOLlbxR1Q3QA9SXTdGPlOVEbI6
us1AIWSk7T+55p1xjGPDjL9FkktkODBCykfq5eBv9gpN2q0sVuXgbp0SXojXX3MLGKaNahQ0jvKe
Te8SYcxLxSrxgn3o/pPMsIjrXlVyQDY+p3qup2HLeZvh/gATOs7W9v45drhb/A3qbowWQFJzJgg2
w1/3IybbMI2PucOwA2WACrO9sKDFkS75nBaIFgJeCsZeNXF+HRzVEn6y2mZJwaC+f6uNPjpZ0I3j
Ab6X574Jbwi+ALfiJ4+trOU4yNnZttkuzAtASoYasHlMMVFfUbPGwsuiGcxBJe5FQZ9kI6M7Skfj
geUGtAyiP0MYljmTILLLNoPTXHxscJmG/KEO3m0fMHg1f8qj6TkXzcQ8xRaM0boAfoDfC5YV3iKu
z9C/OS2C086E1GXZamUzX6ro6RlkoX/0iuBD8bmUOf4JhZswZrIQ+phjjERdM6dDe4ECV+/Tm1+X
7DcIo5GJR3SJgR2OVx2G1pnm41JbrBTJJWar1Fw9S0vX+CdSVssDRgeNAlPTG205NOLVMno2W3zR
GGLQhKDl5I61iouBeWWIwdJFk/HpcJCm/gDhj/gmx3VeRKYTZGFdM0Ff4xEMvGz9efDUMnvogzX3
13lMi8/chSRaDyWUeqbqbrGvcBgYkX9PNAwSDcMXbYZ+afwpe4SPUVnz+dDQ3FAEA5XwkUP7U/rq
JPVBBhLBjHfUrOYcjNpnwTwhZIAWyxhgmjh3vX4x+2wTNt0hEj32LWQKNvuB3D7zFCt6Piw+KcNC
IMTH3h5Z+bNmGXrYhjHVZh1lb0K2e5crQkXWLc54uxpUFItCBA8rxMuTam9txlajcgBEAMv+rBwY
hZPekzGaI7bVawOVlViFrrNL6ngVlcCW+nTroJU2MIUKyXpUyeLYVn33NDXOtqSfzOrxMmhA8/Rx
IZBdFyp5Tyub9SIo7pg2jBDmnOSAIu3WQ8AyEsPOKF2GQqtQ/ggUy3XVr2aXjAMQAAA7fifesZLd
/zxPLqdDzi7DqKhMdXfhz1ZbudWLG1M/it59pZB9B+QfpQMQienJLenrM7Lfe07eAtXCtNNY7kU8
TDPGtEIrH0ZfHm0GlrEFJE17eJsQ7bvVyYaYPZm3Wfzq4KkKCyBT4z5Cfjk4zI3HH+KiSod9v0D7
+6CKS9mh9OhUPQhYjRJ4udlP8UOi2Cu5+gZm+x2L/tg55p1YO+wnzR56429i3ILmOx3etAY6Dz+D
y5wVqhtgbgxDEFNH3J092GovqZdJde3SuzsiWsS96hb/IvVP0iiWLccH0DCXn5aAqLCkLWa8YaJN
qxneeyAO2+qjSJ9rrmh6z4mJsCY/E9oQy+cR+SrFj3RomLtrZ8FaM1bxdEIzOTRHgZhO5H8ZGr1y
47S3JDlBP6DSPhDLuHbBg0xoromBeer7j445hOQ4ivT3QgGNJOwlSz/1glWpE6xr40uMV7PlGacJ
ZiPsE5FX75wOGXJLlpA8F7BLjC+EqUsvRbZqPWPbWAW8SDrab/TcoGu4POxD1V9VP3AXnhvGFvXK
D7tV634pxgLYp1JzVjYhrHf2oQ/+OFw0PvAw8yulhRffg8v8Qq2NkZ0niJf/tZLdh+bh0WIWZIIh
iuvfWcwJ0knC+dBkwixvXvbAZnt1+qU3/gX23fXxozHiS/LHoC5YV8LyJeLscoeT5MEou78B22Pk
qqXM2Y1sqv6EkuSpb64E5moJAV+f0Hc2oyRonGO0qr+MENAjz6JWfecF+z2TSg4x3BCgG+yhIQDn
14A8+HJELTw79LBBBgZktIbAbqZhY7NomMlV+adEqBfmyKQKjWob0EDNVTkO4IeAG7Xq3ll42wfg
nhjhh3Al06uB+LWcgleNhN9uW/XnITpp+lsi7l376jkfYXc1xcs8fom3leClfSYfHM0l3TDwCXR5
aPPg0rGMcJk7KSRhiboXDc7rCq7rNiA9N5DtLiRqmtzELzyjvoIaf7GdU9LfR++99Vmm+jQU+kcf
M8FSWxzwqyaFEQn3rIg6Tr0WwFHQu9uc4PWkeuYURLJ/4/dcxPndhDOaaXxr7SMNntuBysNfNgBU
4vReVv8S0ONucetVj0wEyLdJkCTR1IIqcGLPWjAZ9sC81ZvQ4V1Ol7l7IKJ+ZeeM3DsW4yVTMowd
zIeMAY5ec6yIXfSaeTL8pFe3LN25lsSY+UjKW9r8ps2b03318zqm+gghx4VfJNmN8aMef2DwBPks
mn4q0/OMWfPTg2kwu9c2Vv+eEyatVY9+evM0lLf2LlGH1tKAvuwm56iVGyaRuXeXHNvVJcQ2xOYW
i/SJhetOR9OXsqPnSXGxb5WXDh/SCA4MSk0oXpC5LHPOt2AIVhWPrhbcFW9S9ZHKO7h2prwvFpOs
ol3pxTsI4qc8uTjqbfDeoNiIctuOfAmIRSdvG1rsOZLxyZT+kzm9wSc3g60ffIfU1AAiF71Po04S
yiQerCgRViD4Qd/pxUvXOWfliZMNOdfOwR3cKa6h7i5cJJ60mTBLIc2RQG2LS4ITSHa3pK0XA2VH
VrKM6RdBghIcwXS/V7wu3TCvY3gquDb08isPH2HyEhVbJydvYxa+By+6XlBb/NnJp1ZDpWjp17tl
w4VT7rr2varWBbEiEzli/p7UisGglF0a6s+IULhYB7O+eiHa27nniL7ACwFtIuN7PBoEA2sA8yak
nsjmXqWhFqr/8DA/Wf41Ch4OAg98MXp19ORRhrsu2bb1I9eJI+lIfFwQAOuhtlOvTQq+C0N2bj2i
+QsB7eysZyBRTe8AeyZXnwzEm+Ex2bS7Nw/pdYMCM3UuOXGsogMDIGlIArDXSI9h4gU2QumhueFh
2hWR2qE7Ie+lyjXqGpeNJFpIh7WasNJoncXWsAur0OVgl8mxxyy41rPxECtHZ9osP1wmswnwvKBk
tDo26qg5o7YM4vbZDK2UkmsoVy5cHUGlhjttU4ek2U7GopwwGDrjku4mXDrNxO4xmbYZhSyJ5uW2
0khFSFyAZKH4URSEOIMYCWb9rXMIIQ2jGEGKQE2G+9HfhjBgAtu41zr1gt0mVy9OfDwA9rrC8hRb
zr0R5ouDmyxLA2Ki8OTVTrEOrfaljP2b1vPARinpDHBG/czZx9K010oKPg2d3HiBL6QdT6aNUAdh
G1nxKeIgk68J1XboxRClg7fIYDTXw/kOHEvuBundZOJ/xeP0MbbNzc2DZyxVa2lFG/RgbATGBlkd
U18vi/hKFMwjAEkuGAUryzc2wv+NyCEEGmI1sr5QRbmEYCLFAsasx4w6Ty+OYW+KcN8qaiQtRU34
MxIl0FDo8te6yLn89uBZ31N4VtrZcVjfPTht7eaQ2feBS68hT9Azzt3k8kt0JyMWnxU7KZmOm8hS
T41uPwcB8vhDbp6jBg3LHCZa8yQmBLskVCG2uTW4gwzxjErqK4/MXaYHACT+aRSZaB0KgqoSmLX3
yCvek7a/ZBBMaTuMKtCXtdE9Ce9VT5pjlwdwylYSNVjQH7TOA0obJbvQxZ0zQGIAhPrSGtg2rf+N
FQM6wtJo93GOudXqEN4NHw1AjljQQLjxw5msjwCyW5TfGqKhyC+713ncbGR85rNClj6pFd4BA4Qu
6ryqPZT1vuPiSFm4ryPycLSZZzOrpChYcvsAFIB8l3teyuV/pJ1Zj9tImq7/SqOvD3HIiCCDHJyZ
C0tK5S45vfuG8Mp93/nrz8PqmelMWpBgFwqNLpSr+Cn2iG95XtElj5FDJWZq7wonOAYOhFtTkhI2
kaJgP6jWI/Er3dLCq5jKdqP7CD/RxPudPeHVKsrhtqy8WweAWEAYPtc86hOwJKQMTfucOqE2rqj+
SEjoXaSe213XQqUq+WdNtzN0AY/vfZVylFdkRKX470X86FJyN81HjfspAU9Rhk9OdkhbvY+obp3K
TUWkIA14b3ANCPFwwqlW3Mw6LvHBHOxGNMZ6NAd19c0zPhYD3M4goLZxus7r5ugxE/aeRfpbZ77r
UQy5ij0KTkJcBjYp4ZXfEwrguR2ECT4f9NIK92CbqEP7T323C/HYGQObXP7OFN8Smwq4sNu7Nikj
Y/MmTYdtW8vv03KHIY2eSv0Qh67ea00ZTh1cZzmuZfS8mmx8qAEj5N341UmgTrO4E3aLkvLWpElv
kmV+dwO+ZIVvNf2eWT+8qCCPjmg0N80JwRyPAyZuHoroYJkx7mIHShrFmpGFcBLV20ixGJUp99IZ
qn2xaCWVBO4EER5STF9b4XuleXlZcFIM90fIyd4ZbxYObYVrXsOPDvGbWN29S2ZAwaHXJ8U29+pr
ItW1/26Ivhlzyq224YS6lRQR5iPMx5EbV4tPlujSOOpDR81wVtQb6jDBzhqCG2ZJ2i8lzmigD+5S
YJo0h56UwfoQZITz3xSL3lD0ybZ/FDx2XCOGURls7AWjleRw6fA3+5117fXVa5vX3NCnD2Vm/kBD
EqzPUvi454HcZN8F801VV1Z9K6z2urafQhAKxURBmNNeC7veZBH5vfoQ84p2kVMtPw7m+5oo3CJR
3IzdTd1dZ8ZNDJLJze99fJLK5p6UoaSNern6gNSR6V1J07mLOmOfAjOWxc+kfmf5D0GFlA4JSM4H
DfYBnCy56wNPRwrEh9dQlUhmIthIQgKgz2PAuiW/5h6qN9NlN/XtJxHXEIPhd/fToQaBSnp8ye2g
LF8HY0IErL/LC//OqkmFSQFj1ws+A3pEAVAVAYXARcWLv6FiBk+OLLdtYj4EkqLHJkers0qrD0mU
LzhS/ZRJapNrEb01muStbZJrmI4cCcPwyfXE/D6LBVnlkIgcn1qZebypfRhFKTrZIUHTkeZHNMjT
IUqGRkxtTfhBpJGx5R6LaEWCqOAiLq3ht6OEge+7yQLeojEfk0b9yc7quy6c70qXpyFptT9sFNS2
KWWMc+rcFBmjCQ4HWAQVyC05XCq87uvpviX5tpGHLDP31UDpjvtlnt8kFG8KhSCP2YCm3DmOvLKi
j5VNX0PJ8P2PSv0sk6NPCkKRu+/y2OW+/NUiSaGcOH3UrXY+ZXZOqYK8iXGTxDRa9j3pg+Zrhzh1
VZPmVrFETNUDN380QfgZ0003q0c7RS0ymnHs9a5G89n7EQaSEkVST/yZgsi+Ojhe/nY2mtdBNOxK
AJr4L7+PZrTzC+4C7QjfnM0jZYplRA6Bb+OA31fdh8qIBrAZZDVrsm8siZ6kOEL4QmAPjbry6Eck
rXNc4aW8IdnnqTNdKGbUWMmhQzipwwM7hBkFBX3pd/sAn91+FgJpdIZ9V5GOTnUHAsv8KlK/TAuK
p6yqaedNMcXdOp470tPT+WOu/wKb40IIDDncWb4Mvip8vdQ0G/JuyMcWFTRiz1MA1VOk0KKBDE2k
e5DSkXSUzebVVDyo0h7I7ILR3CctEo/BoglYSHGQdUrivW9Ckd0mCgYZiVDkqgJYyOTrkFq6rpm5
p6LA2iw5/nRYd4fCbZ8G2zaSNy7/MkVh27B+KijXDgeqpAufZNgvPhyR6G7uWFdINvRPvdbbBZJR
VDjNQsjKCd47942iwowK390w3mWUHXjOQ9vfVRqRp2CgvF7X/ecgYnaLVMDm9m7tBIxlM32cYH6G
E4E8ohYGXkpuHepeMCTa6yl1xeEOzEQhlEnqIu4iEhA4KwyINI0kKzL6kgSkCCF60rp4k3sdPNmc
lqHbIUpHlrwKTcRXMsoBfFe5ZB90qCXqkFzYtiHhzmkqFCScLiDQ0XCjkSTmTKat530cR857M0NS
yBgN/5FkD/B5etbW5p//+L//9f++jf8R/CiORToFRf4PFBaORZS3zX/+U/3zH+W//unN9//8pys9
15NSU5rgWrZDUrnFn3/78hTlAf+y9X+ob2lCeA/uIXPIyidbOjXvft+C4r7iYka7pr2yQCn3YBpW
5B3IEvSjo90//L3vi5ct0Ebh214fewc1bQhLNR/+3ufly89Hpu7xYPN5FusIi3pRQfsDC1raNvnZ
2nHlMkTPhqAKqGFKbTK46iyDbQsDIP+bFuyXFuoa4kIlsEBly/xe24/nG+Dwn6/nEPWormUq1/K0
teqiSpQNgI2Qz9cQ0XF0v6oiaog9T0LJ6Muf562dmrHPra26i4CaCQks8aidxVklQEWrL+ctLN1x
rj2r7moTUSPLiYU5hZRCzPEGkMd5E6ca4Zimw2YiPEetF8UYxknTaCI4k4SKycHqvf99AxBAhC0U
kp7aXcbs2aTyZCFt3fn6QMHe+LYN3pz//Kkhf/55/fLzHAKzLXo+n+POjcfrkNdsRUD897tJ8eOF
K7RHP5nipZkokDIdVOYfTIS4o0c7vzDSJ4bhxfdXMxfxF9PqPL4/y42HSmi+Od9Np75vCc8VQpns
fGK19wH4MKphrv2DRksHp9Tr858/MVHV88+vuicORjvKez6PYGTXUfi5lTfnLVxqwKqD0t4mi7vD
AgnDiG1bV3/weYI5tjKZTbZ0X45vT2wOYEQLXgtX+Y0Ci3H++6c6iEijLUwlmUPr/kfN04RvVRuH
xmrfZ6RmjE1N7ld1YRxOrAbFEeotJ6iwTNd72YwysEVVVUQ9a/XdL790wc6Wb+Lm2/nGnBqLZ1Y8
86UVERt6aKhdPsxLUhCVKmb5B6PNGcR6kzb/tz6JqL42ItkN/mHrZN3Gbds/WA7Pv7/aWKcy5Pnt
9v4hJqc6uJMkH/1+FzGVLOkIl4WhVrseGQTm0KWC/WJMHyA48yTu/2DK2tJypSWlpyy9GmvPtoyk
94R7yI0vLhoS2/MtODVjn33eXQ2yalTjDwkHgzXiCoPs+lUYt79vQitADbZWUuGIezmPsqGTqTMg
HzyTOqDN8RpNkGOIfOJ5M8sRsDpFlda2dm1uBa50lun87AQSqa5EHnreoQIr3+LfRRQT+icabloE
V17dZH8wuzjoTI8bgOR/q5EZyaMNeot2WcSCmgFwIt6T821a9qNf2vRvE9ZqdOYMAH0/YsKInsTw
Gl7VVrbARynOC6wWmZH5QptO7Sza9WzhSa0tvZ5tgvSHSVmsGBiIzq6/Tue7SX8/36hlIH5t1P/a
WE+5WoWBHehlVfqffN4t8/QHq5LbvyOluWyOctVrEEIReJy4fs5pfEXMtZyD/fkmnJhrtja5TwnF
Rkzt6Mu51vkyNgmyOKSdvIur6yoz8Hp9jPFZUtR33tSJ3sKUVJ7L4teOs9piii5xAV30zqF7cMUb
u/t0/vMnBhwCGF0lFRqotrtanB6uGM/NY30IqN6Msm8Zwo3ucGyGC4fJX1N1NerOsoEJz7IBR0n5
ssuEbiVUi8E5jGiRQVPrPwQxMjElnP9k/DoOg3lDt74TPPcHJ9/9fiuVtDyhXG1Zjru6FwWom4mo
DTV5EvltqK7DR3jtQeZd2OlOjJWjlBByuT467EQv22jZlaq7AjOdtQ9gtl+YCsuGsu7C559fTQV7
GGsoJ4xVLSA4mB97CbzktqhKZAFe1/qYdT/Pd9vye88ZXE3zuXGKGD6pPhj4ot4DPB/enzewfOCc
gdV9TJo2CVQSA0u6pglBpsVRExI0dACStf3b89ZONsfhqFZs2rZc+x7A4fhdNLOUVPrTiA6O8Vk5
F2bAiQ2bVWThAVdSe565mgF5PrrFGGmDsnQHQZJ3af69mm5teyRQmF8lZBb+fpOe21tNiST23ZbH
sHEIBDzWNOg3lGje1V73B13HhdZ0LJc9D3Dby5mNcKoPBdY2DiIp73Aw3UThtE3Sene+OafmgytN
tVwGHSH1euf25DAHNc0RFAj4R/Q/cd/AxlEE3M5bOrFUXWXbOA+Ugx9hvR1RgZikjTLC44TYH0UW
iXdhYz3RFA5ukyRaWgKWZdWUCJ4GSXqpd4jfmkg/4ctDyTj9WKGZcL4lJ2a1S9BpuR7i0tFqNeU6
L9VRoTIPeZytTThl2lnT/ryJU5313MRqlmmKQeyozHF5vYYdMcS/P4k909GSjZmSGG4eLyeXGsiP
7QrXPZT1fFPDgRoGpHwBNZ1vxYnt0xM4Bk0uiUqK9ZDPXKTHPuTx5ylIC+pd6bwunCvpHf30s988
NrAKzhs80W0vDC5//uxGCuNpJDCAwfZjE8Ady7wLBk4MvWe77IWuiwq4vd5tApwipdnmRIMy8nuv
yZ4z5Jvfb4Pt4bUVWrmOt74Q9kM85IOUwdG/nSG/5RcuuKe6yNE8l3HkYWLdgt6Dbg5fLTiSAFPv
veHC508sQo/9WC13J2mZenXpyAM7m4PWIjYdLnA+QqVVOJK09d2QADA6e377+72lFTdP1C8ls3m1
TVbW2IywuMIjMcpxgyLGH3zeph02z2XW+urzaa+jUXV1eNT6x0jytXfh55+aT3z3f78vXk7Yyc+y
oPfLEExnT5XBQnzx+53ZqmZzviGXDK3GhVhaa0BzC48AGVqEA9MNTNPzJk6tdrzbwraV43BXX/78
2eITs+NGugnDo+yIGedR+C7v2XsTQ1zZVPu9ymV7DBcSTDaBQz1v21o6anWvWVzr/2N8/W6Lg6CT
c+8HR6UNMEnOaN+lQUWGeDSVV1bQzg+WrUrKaMunFmTMFakD+gZPf721M/DL53/NiTvJix+zmjUV
SnWJLpaeMNVVj1KxMRyC4CgCCuNVuhnmCwEY62TXa8vxLKVMm4fky64vuAXn2mEVeAwzfGQDbHj1
ZnTJhjXzItwaIbdvyyWr302tn4Mk5X7uup5oaTYy4zowhiWZ90EauEDtl3TEKLTulOM3V0RzP57v
nZNTkas6LxLXFdY6mBARRvT9ZZ7EVvYOLOMTtSSHXsafzps5tdHpZ2aWP382Ha0+cBKjjcNjRXWv
E3zxqA//fQtLOMTD/Y6vRS4NfWaBXGczGJrZPzRE6e0U+tWl4+ZUG55bWF0DDJ9s1dLGQt8dYbrE
7vu/14LVvGlRxAlTh++bsDvI5L1wGFz6+cs6edZBE2qvbU5y3SH3CVBsVHnh7r80f73on3fPasdx
mtg0M5ekL0TkG3KgWmSgkvh1qtL78/106lRzOe8l72iCFOZqLuV+jO6b6/sH238wvBuYJ4T4STZI
Dj7S7X9gixllEU91tatWR0IEDBGPv6J00gkfvBB11fJ12aItAaNP6Auh1ZM9aBNA4jogHLHes21U
Z6Az8sqgaOmrPZTf87i/qe0aKfFmd75dp5Y9fi5Kc/Cs8CZcrZaIRIEcegGRgIZS0eBegF9GmefC
mjzZoGdWlj9/NuUGOyKkNGNFpLfAq1+l7U1BDfuoL2y5p1rjkeFpu3hx5C8v21K1g/J6HOnAoMEL
xw/BZF83U3BhfE45cXjU/tvOajYMHU8qmN1McXe8cbN5D+v4i5rth2aKr+MRUJ5dfRqN5m0rsz/Y
p+lJMjY4Uojur04x2Y9jbmvbP/hDBnuLmgYKXKQnL833U0f3czurJhbO2BZicvxDkJNpmypF5X+R
qlv8ZPNt1qHSLKvI3BjSKrlE1MEI72DZrZhAr2pDzq+UJpOoToyKeskSTHqJZI1hZXeu71xR6tOA
uOiRsCUBZtuUHtmFJI3swp4cVIQzgCZEECMSYBY8SxBoNT0voKwRlQnbsandSUKi3Xz9sac6DylR
Er7dITB+BA0YoXxI6q1hj8F+GCnyhH+mr/0I+BC1UwBRc6SO3MzxH+ok/TkC9VbBUH+rZP3FHrIa
PxypTkZVQ3B1W4gxPKKuBYAh0warRUJ7lt7Fs9dvQsCoG5KI0iuHgPOV6QzZVZj01abPGnknoDVu
Z1GSapTZcE7ziPR4t0ZjFleFSW6jO/zBIvM49XDD8nr8xRlbdWYex4bLsdSTbfb6atOLz+c3i182
XI+HPM94XlqCm/f6jiDRj3S6Fh1F1zga6h5wC2xDv2M6vDlv6JcjamVotbMbFPPUjTUbhzQlKRys
/O8egavvr3Y9RYVDF9l833gz3hXHP/jxeFnxJWvCL+qX8y9USUpZNzXbzNSYDNIq9J7O27CWQ/rF
Ibu0QDmUtEvFi9Ra3RFmvxFpW8bcrEcqzmSWtbclSduAUxS+/mAIv9RwjV6NiYI6RMUc1LshuAa3
n2zcIILuM5BAjEzBQHESM5gjNtxHZVO9Nypwqud/7MnRfPZbVxeOfNYmUnppcLQs90fUkxlcVZ24
YOSXrX/VIate55KMT4PSrWMYPGauuxlcqpub8MK2+MtBtlixiRHgv7ct25YvDzJq9NKISliURLsP
KFNQZHiHuPRWkKD6B32mtfIkiHMTay8NBeCAs5kd7ejH07s0U28qY7j6WybW4aGYgJ7dkad9tMN7
D8VAoJTnDZzcLv7dBrk6qiK/quOhMINj7wJ3b7636NNXAcVGEaoMv+3+W0aGmxmhLq6Ev3i1dOt0
vtk2wbGgMsLKb8X0E0Hm8w06OfrPbKy2pbLyc1sWXXBsR4Mq7x64JRhZgxJkaV/ou5PT2bMW3y/u
GmftQck9P/JtzfrOQEkF4vMA5oeEwT+wYvE6xzmkbE26z8tZBk7dzdyEW62L+HAw3gBhdaTen++1
U8v/uZHVmumNjEozfMyHuJI/mghGbVK/PW/iVG89N7EaGCPq59KsuDCX7rspORYzRIWb8yZOt8Iz
iWlZS8LJakH2PFxFORLRADuVgnAsPjViuvCgOWnDlnB7iMoQP1sfS5LEIq1Im3H2o/0+ty4c3yd7
ycEd43I6wTpYnRmePUyObAzSZcb82FHx1iXpIfCD3R/0FDmnXBW0R1x4Nd5snc7Y+45xMK1P8B0m
8835759shkvwhQjJEr9aNSMkNN+GouboS/Y+yDIBLvRCE06awCdtoREkFNlFL9dFVVlqDGtpHMhw
GilnpzjL6Ud/nzdVcmGjP3GQC02MlDsiTz2xds2m7jiItpisg9VNb8wKbJGTg2rqhfvar9Ce8jMC
M6NrZReW/km7+Ggl6ShkN63fmLkQ5mwnrXUoIbMG5j7OKdWs3qM+Xs13M7fr84N24iwQ+H0IbcDA
Y3KsBs12/cDoC888+AWgO6TTSsiySC1KfVch23fe2Il9msizxfbJ9GM1rdYqUlST08U5fZrkSB/V
RnVfW9VSKB3vooBKsPPmTswWzC1eATry19yB0XFdoyeKT3YKODXYx3lyC7LjQqNOWeHNx5UPDx1x
m9WcDOIy9KLGsg7dkFIJ890XOTS66oIVtcTjVhdLsqxMciyIczhq7T5rfd6UaVrZh7ZH86eT4JCY
vYgAJX57V+YIsCdzVqO3xGPwISrn9AvS4MHd2HXFDRpjVJuXlD8nptPuRR3Wn3rZtG/GIHcBi1g5
Myt2r5rAMB98YS8q0GSPwxkMd44XG1eyZpSQMYQ7W6JFnaeLUGIKla91EWbQ5dSj1mNO4S4a0aI2
Zl6YTTUB5kc7CdA2mwWEQsN5U/vTeKXsqLs+P9InJtaLzln+/JkfI0D3LGxUax9iykkaC47CxgG8
Ba3rvJ0TY006neQvh6oDsb7dp53yirG2KJtzrwvrrsiv3PDqvIkTTXlhYnUpL7nfZmmBCYNyIsLl
42043Rjf/8AIa4JMUwJzdP/L/orh5idD1LsHl0Jx65rac7h0zJILk/bEXkba2b/NrI7/tgrnzkwx
4wygRZL71tta8kc4AIs4xKG+MAl+9f4Aj3lubhm9Z7MgFYZRNEVLoZgt2J+v59Zd5NR3th/tWmSF
essBe/RVzR/O9+apWWFxv7VcnnzkVKz20KTUTY2YunuQyMq0Axo0sfxYRtnuvJlld1ztAMoiACCW
8N2vpSlhPalEGyWFxZCXiuKp1t8NypUWuHcv3grjYxKXFwbwZMuemRQvezRLgKgkQ+0edPG2pxA6
3HjhBZ/dibvVi1atpmI0Q0Xu5oqCm6D4Jqfka5mo/fmOO7Wknnfcahp2WVNoK6Dj5PihSK+pdkJS
aj/IC+NzqrOoL+BVSPBei/XpRuQzs9xJkCwEb6oUTz0CVt10YUROtQW8HluE7Vm/PnRNtm5q1MhI
Ur2ECeZtJPX5ZfaliS60Rp0aGGmTj+aQqO8461ltF9RWxuYin2b7egcmLNp12Vy8lZnHqZAX/VUX
U77ax0J8dTw/QYgABLwXQ/KfrAztsri1v5FIgyAqBZKHGkmHW1e13W1kdfmVcGr/ZkgtyvzC1vzc
5+G8q7hm7aKEg4hybEDWvTmgo1dQaPZkt0jXeBy+d5PVIjQytMauMpIYzp/CT9n57j36kT2EgsxB
aUGPuB7N/lrzKNh4sefdtRBqr6huKBgZZd/FUuUXNm7xa1yR/QctRxwDNv5f8h5erhatTOtfES6v
h9Lu5jZChxUF+zK0AVPpDBqnvaidWZvYqOXDKA0KHSfp34wlkgIeteFXDbdCZKhgbxTA2LcJedt7
FC2A3iB5du/mwIxUiCC5naf+zhStgrHWBBKISmTu09LxPtlDoY8pEEP0vIv6bmYy7VNNVWY5dTVM
LsffNQYykKOqitt4sKaHxsgsSvojwHZx53yvXS622i+cLSG7elOCAUarwZsfx3BKQTuAVs2Bg2yG
pEAsGo/urvEcZ58UBnjuuEHiOIw1EF1zfudOGr3HhnL4wjLwzlqWDytkgr0pCvt6HmO9BT1yBdiT
Gsywf8TAfJOYetjFeYlwC4wKylHr9rrJ1CftpF8tiTCf6faI4qQxyrIZKAtq0LtxNm/rUaLGWxrw
y0yzPnYJJctTNBuvRCDijZrC9KPSkb8xYWbvVCu+4bxDh6Vp3K0N/xU6oPnaKjPoTlZhboMSpE4/
k/VJNsW0BZU8P5q8nvbKoPSzc83gOhhHYNDULePwHoBEpn2ykclSrZ1wFbxKcODJTWn5IDMkPIzK
sNXtHFrOtU7Q4qsiqt1HMvUAz8w/qkkzqGYoqDSo09eeWApzk7y6wQHYPTL4lE32pUA2wO52IlOU
cnIPWcCUCslQaEed438WBYJupaHpOdAl2yqNp73llGLYmMFCexnB2n2QmQL/mxuSbKzUf1f2A+Fv
YAE3sKHHH0iafxQFkW98+OZmTkNgkEGSfSGaBwErooSzaT2BQp2GgGQXjkSDUdfIZ7ZyGwQVSUQe
kqjbopvte5El+bUeuApPCbGlQpLHoL38Z9lkwFh9xMdEXgW3fmz676sqmn6QZYzwa+wi02KgvQnm
sXvQfYzUYDu20bdE1hPCpJGx4SEtfqoqcNFADwIU6NRw78Vgf7palVdF7g/bJAE0nyrdcFWT7ivH
Z+46kCZvozyFWEWcA1HnBrETXfb9XWMPzu2YwvKbe9PawL2Bik1V+D703O51hnr9FzMpUUHN59yG
/m2XyaYtIcBm8JMXafrhoZjL9MGKDe9amHAg3MJJAWItiqh1ZWwqAzFpqjKLhzkfwptINuW+n38i
O7UJg/6+wRO0lapM/+C0wClC3GkpFnPWhTjm0OvBKQr/MGlBaHTg4sC/+HP0iYAhdXb+mD11/i3h
XsvC983NcnUNqswyT0FLE+D34BAUI7Jftb8vauQtzhs6dTKxpSwRX9ao9lZXhmKSaFl7hMCgIOHr
Lcvfd/eQ4SnJYnKpmaHW4OU+DlsFmlFIoDyJoQ/kAKpGKOvn23Cis5YCV4EvhuxLEolf2tB54iL7
FDkHSDZmtM/jnTHc/D0Ty1Xi2XWYCHJi2BMmuuLKzQX7oEG9+IVL94mxoKiFNNJldnFbWP78mZGU
g4JNOYqPqJY46I5cCByf/Ly3RNuXhEim8MvP96KcvCmx4yNbhoM6woWZdGIUuIAo8gfJ7SMJSbz8
fMWjPkYXJj72qHaKBDgmDJ3h7flxONUGrgMkvVgAGsS6iiyzjNAJJys6AvxA6YLt7e99fzWVRqts
G+3wff0hVlejcWEakUlBL7x8eFAPgdOGvFSiZ79UJVpTkpUFl62DA6IWtCLkvQ5tI05ySExja32T
ieXu2xotosBctCWkgXQXEVdkyYKYwHsddRQhJdO12RfNm6q3oCFHibNbDiRkzIXYyiEZpsWRUP+w
ayCjpCc7KEtk6mmoi2SjXYADsPmJS3MGha+8nBrrbU1RL89Kx7qtEYL+qTon5NFXq+mAGGYFKaqu
NmXneFdwV937Yhb502hDk8ft1z/YKZSBeq4L6NfmvPfSggsUZPLboE1x6g0BimqJNUBI0PTuTkBe
dTYKsNVt3wAb1E5ovKqHAFy6W0i0n1TF5SC3dPZAiqWJbgzB5CjWw3U/Bogv6r7aRl4rb4wSqeiU
pMBdYyrrKh8sFPamOuIMFf6xc2f47ymERp1U+ontFIlctEieKsaleWVnqJSSShE8TarP7i0Vucij
DDh2iBgCp52v3Lr7aUfBh7ENrgdE5+ZYAhRK9bEex+q2MfvXodGqPQdy9SAKcF5hgQoCATpzW+Gy
2fTkamx07dvEkov0yShFeLBhsmzJYgy4GxbVPhrj/o3y0DpxCuDkIHosBKT9Ur4JKeG5cmGoX8VJ
H+6aqLJgZYwWajkFLq17qy2yO92kPF9bF4GkOTU3IUl6uziDTy28UDMv7ILe8odbvwf1bcvMvx5C
r+Qq7wYb8okRR6XIHQQ9KK+YDIRt1HliM1k9ooGJmVw1Xutee5a2b0rJPSavonyD3Hn2pjND5DPa
vvss7cq4zeq5eegKUSFjUKK66pWEjKyOB4iB22VKtb7Vc4K0qRFl2zFNQ1z/XXJnQKvdUKrTvbJM
PLOTQJapM+dkk1K3+6oAU3OL4FX81qoruDiiyX7iBLEPle+CZVT1iO5EDhbQHpo97As6faA2K3aH
eLlTGjtHFSh9EOVALo32Crvpbnj4o0qgSXnoA51sSlMMV6WdBld1Cu59TueE/6widzNzifrnCDy6
rnchdv7rRvlyC1gdico3Sl2T/wbcvtsKsJxWfnTM8cJD/S+n+nqn4f1EvQDxFPlLrYCuI1BAOYKb
owydLxRBI+bqp8Hw0ImkgCCC2mkHomOXqjb+0YXSvbckKtpN/1kglJLOwriD3hSAqf9Ugu6Noz68
chT4ubIqWH9cyHfEuwOYrzC2G+tTAK2EHLiq3iZG0SJLmVeUDzTWLh4cRCvxHGyrGshhNxqIyPUC
ubWo2guvaveVF2d7z+znBZRkbHOOKtSJgFIWVWQR6JzjXRrPoGr9tL42C9W99xMEr+LAa258iT6r
n0HlLXNxXU8BInpRaU7fKg1jnyRAHBSu2UF0QwC8wL3Mg9hAKyFIINi4o43r3JabxgJChwIY8htF
K6qNbltr48HW2lJtMXz1JjTrhV2CaDHE8MnI0NxDlRZvOPTNr797BHmEr0yN1+Ov0qXV1c8xJKiL
wQoPUyyezNm6Jqvh96PW2FBqIUQsAYt1kovwA8RHpzk8CKSc+2Ni72bSmiCFddvzjVnuFOtJ+NzQ
cp4/u9I4nQlwqsNQA86XhCfrOFl3pbhws/nr9/5ihoJGqv04Vvmbl2Ya0P1NWBshuWpQ+5T30VUI
cNndZL1K4waZEsFmOLzuhYNHG69VYN5bZfMuj6rmwi3or9jB6qcQb6Jjl5Aad63VTwmkW7tNHHH3
aabkB65HfYtiH7hdArjuXdPB8aqztNkN5dAcDa3izyKO/XsjWvKneZbhpWlV6N8s4Z23QVlkh27M
spJ9LcAxacZEDEaLgJLvVFeDSsFtl2xuI2fGA6/6BFVpzqZ5now9y8i5diJYu7CHEI+p41J8pYjd
PTZFEz6KpEO6KeaFeiyEcekuuxp4Ipdkq0liU9SQcSlfh3lrx0W2nODEYxi/y5s9crOgST9n6cfz
82t1H/xvM7iI1PIq47H0cuBJdp9IU0y6R9TISNdTpbE5b2C1Wf/LAO8jIhWEKX4pu2kHsG7cd/vH
THCK3iTeVZtf2KlPtuGZidW9vKsJp8UdqgBtg3zm9SUwwq8tsBgLsiP5S/BMWnVR2ZuJG9dO9+gt
4itt8+A0T/n8220gJYV1hyEekeRZvByHEYSjlbfj+Fi2t3EEpfXCvXz575+tKoaB7/NKtbTw+Lyz
aoQ1TGDCVD4+qt7f9s7PLvo+h/Otr3rOr/RCcvdJY5rNhBpiTVrSqjEupLrIDLLx0bPym2x68MwU
eF70Cl/EK7PZn59gv44+JYlUJhLBhTxEVs/Lniu7sfTmcpgegy+lvAbNef7z60DOXz1noyBgkwHD
Mlmnv4gZdndSw6PrULIfx/SqiNPPPRIPfYCEljuZH+OAc6yHpyqHd+eNrzqSDM2FPyTJ8BEOjVw7
cUs7jwj0htRY5NG+502Lox9hP1+8l1V5GwXWl/P2fq3FWQxSQW9i8y/3ycvOTMYqQ7RQhwfuAeOt
cqvxJumdHG0bBN3R0s4PdRmSqGUlE8DDyhgPnE3GbdoZ4WvZTf72/O9Zje2/2v/s56zGNtdQuK3J
WU4/51626s3EO+S8idXq/m8T4BvI29dkVqzmqtXZse4TOzxQC0+cFrEo512K9+7vWVletc+O8aRo
XAf/anhI+ndTutDW21dt8ea8kVO9ZZPv6QjX0dxPVi7/qfKQ+nM7SKUolBhAe0J14XA+NR9tIj2s
tr+IdKvO8mavoHAjikidR64G2Bqy2SRyA8ZHQdLKq935Bp1661OBagouJja5L8vYPeu1bPKEjJqS
seFsussis7iPRRggnI0b3ssTtQlLh9kom9T/dN708oZ4tl8u08JbwqcQugjkkAHz0nQ69Ynp+jP8
YrOzrnHud0+W6rvXZD4Ut+aQ5g8RSUdX3EwEilj2WG/O219Ny792HQIwpEfh6vAsc3WmVQOlsEbW
DY9dFaGv8Virz2quLhg5ubctcSK0SoDleGuHmRvbZZfGxfQY10bJex9Vh6k2gXonSYsEiJ6dj71O
y3unqOqHtp7btwKe8P58U09M26Uwd3HnkJmu11k/hCnlEHSTfCxTCj+y4vZSQsYpAxyrYkmS5Hy1
lj9/No1ElSdJMAX6Mb+37EOeXiDsXfr8epYOxgj223AeW/SsUtRJLozSair8NRWf//zVVCh6lVp6
5ucLkPJU46JZeGmhiWU6r6c7ufosMuVQFeCt2uBx+RjNLKINXYTMB4VfTYf2ag30mq3ehZmbBMGm
Kx29xwc2JVu/d8xdUy5aQIbfV6+aOnhycb1YjPKVZYjmMWtTfTOYxLe9Ihg+dGHg79lq/z9p59Xc
tpKm4V+EKuRwCzAoMChY8QYlyzZyTg38+n3g2t2RSBZZ3p06czVz1OyA7i+8Ac2KIkika0xvfAS2
1YvYpAszOVgt3+zjNKEOt7Osh+S6rv9ts/kggXZzkMDV68i1Hl5JYwzXWDI6LNmonBRxs8Fg6df5
7+Fgv+ch4GcQ+XNgCTkP8TCjVijUmTP2ux8bN+TqeS5pkeE8WNXP54c6OLrzUBiS4zlIUXtW/5yP
xZcvA4EBacjTCT8tY3agTEO9+xnhl3zh2TgxIy7TGQvvzKXnw+BWoxhk21lDDkByhi6r1/UvRqEv
zk9m3tkvZ/jvZLhzNTRr+MyPMo2oGu3UyMdh5wttmWpPpYxZWXrbApT8PwxkwNlAvBF8xaGQmYJF
4CBP7bDL6jyiRJv3S9sI0ystT96UQCsuzOt49agvwF+nmgF68AjlT8ab0ujrup1VDz9sJ9l1Qxa7
ZlpdqK0fH4Zv4xxC/XlrUYGPhm6n9fZveaxfqlj6v0xFlWll8bISqx7EDwlefm1sVN0umN5bzV4R
siyGuN7/6/4wEQJZzjbhkHMYNQeN3UiKXXa7RBsxygttDEBhkemBdJWK5kJ/Tjk+dhw4LL0gYs5d
m8MbwXf8stIs0ezMRMfcS5lmZ6MKP57Z8dcZVLHsTMjjyd6mW41FoZ7vcr9J30EnEtNH4eRZgQ9u
ocVUpmyiSx2Tg0CGr+L7zzu4D4tG69VG9M1uVJOVM+YfQ6jjZ5ffTEgXYEyJcoGxA1pzoUZ7clXI
ZGmUzRGMOf+sLzeLpWD4MdZjs+tmIBjdviu16pdiMLcl6e35/VbmwPb7l4/nFTqV4KoAwhxRztDc
SFBILptdWf2Yht+R9GppT/14F2AyK/PWGDT76+qX5v86P/BBOPx3bb+OO39RXyZZg/HDCwbL5WgM
1EU6KY9WMAL2SPuFP0W7Qupfzg94mJ/994ikoXQIwRAdhvgimey01ppmF1QYlgi5rzZpgidpik0T
yuZdfJsOEkrr7YhhTotTTjHEJiW8WXQPWO6FyO3UzUTQANcBUaBjfllbpVnah1O7q4cxdMEZ4QyS
3gWldQkYfuo0fR3oIH0SEWEya9PuaBQpXbxAe5/GVOi1+SXdm1OXIPMh2wfdDIx3nvKXLVVIMPEz
atpd3xjKM3j31lN7oX+e38eTC0dKr0JJ52E8hGn7voD9AHhsN03VLnJSPJiyVTcpF+CMJ5eNfBCF
b0r0Ry/HXCyw/SFod1Y/XYNJ3tWO5cWV2DfcvedndHIodBRIlQwKP4e3YKdEg6JMHeumgejpiuJW
8rNVrlZ458n6hQv+1J1GRRSlEhVCBFWf75vkxImTAdhiXpmBK5i0rYf8DvGLyjMRFnDTTDyNVX6v
FpeKmadmaUOGoHtuUA48BGOA4jLA7jnNLk6QKzAHV+3iVZ38AuJ0YT0PUt+/HzoVLQsEpzpHNAf3
Z5dUqRXYMmG0Ui5og/Y4ftWpl0s4vqQG5oWURtbCDx/Pb+Op4z8n28SdFsaIh0iQxImnAT+TZpfw
50ej35E3/jw/hHLq8M9qX3MhEoXTw6SzqVstTFWt2elTj9XQkOMnrRitixCbCQhtGBdVK0leaAv8
XwJLfw5UAKWjbk2Lrsq1TVtbEU4VqFIk5UWG6IkFwJINoYNZ6gy0zUGEouBa045RgmmghSEnJsgB
Rt/nF+DkEIhEEW6DtSGL+H56G2Os/KhniF5+EdlvBcut8wOcSuvBSPxnBPX7CGM8YJSeZs3OEasS
9r8FOLIHUuk0j7WChc7wHFf4bfbL8+Oe2Nhvwx58llnWm1lmMmxTPld6gLMFxtH+8/lBTq2ezjdh
I8pv2keBheHnudPMb64AxNbnv5HKurB8F0Y41NXrVF/X0rFrdrW68aPNpWjl1Cp9mcChLlVdS9A2
NSZQ5aAgY5wOQSqqyoU89eQZ+DrMwRmgbJZlYHrnzdiNEZbGBShZI1ll7bMWDHhPWZ6Q8VTF+P38
Bp2cn8oHBK6BbOxQYk81fKkz7LDZaWU2LrtCb5cVH/Am0PAwPT/UqZ2CM4LkK/kET+nBlxSVoCQL
hdvKcZKNhVRpixfU+SFOzebrEAfLGAZ2lavpwDL2lttYH5GCLXJ5gXN54lmZBdb/dx4HH47fOH6X
mcTojngJxgIP8ytdfYqSj/NzORGufhtmXs4vsU3Ffd6W81ymkFa9R6sPm5Og2cbthff50r7Mi/pl
oF6bJDWUJx4vf7yVm+JHHY6/zs/l0r7MS/plCJEama9JLJlp45Sd/4w0xeuj+MLun5wIQsLzKwwD
+rA5oLaVFWLmxHMYj8aNMaDtTmvr0r15avsBxUKtRl2YUPrgGGeJ7WdmRK4UpJnzUBpWCJDedm56
HblkK3S0p39fu6/jHZxpZFlgNCR8NjaGvfHwJ9R+pFJ9YelOHDZrFkmmZ8ojf0SvrEOkmO0g63Z5
bM4AXxNBl7Swr+FSOIveHtv72OmMCxfCqUzQIqKmaQYlhdU8+JIyBe9wZf6S2t5+qLGC6pDLU9t+
XeGwqymdlxjdKiak6qJNcUm2+cRpAQVMUQjyNE/T4WkpOif3p7itd42GoXOgY3d4ifF/4qjMQGPa
KUA3IckezK/xFbnKEAPcocZ3U5aBV07lpsMYuizVCxv4t95zkFVD7SGan1vHc3X++yemR0ObJUFc
7+SmvK5zCSer9K4ITGzB62Vpv6PRtgzb7glXzLcewV6hOFdmad047UNtTpAoYDy0roEZnYmeg+Un
d9nsA26G3igmD+9drKvpMyb4HkK3wdy9M7fY+fw+f9hPbQpFM7iw1Dd1ykHfZ5EOZgI8wKl2dl7t
MR3EvRjjv/NjnAjW58Lc/4xhzHTZL5cREhlBYTZWtQOiV9rtNh4JfKrHEHMw38m2UXrhfv2bHx5t
DbAjKqqUbqk7fR8w6cbRABNaIWLSqb/SbDB2beTkt2ndAtEjBPOSSZ9wP8fzuHIcsRmDSV7AIpnw
HG6Nxyo3sh+SZs3YrqzXqVxKkVf1jvKgq+1vHBLxKSNMx9PLGlOct88vF7Vlft/334+sNAJBMIeh
RB8VhHvDKHKUsYDS9aOzyap2lZXxBrH7EjmlfovWBU024OrXFI5TDNrlxyAMf8C34f41ouk6MoGi
UnyS7og0ho2WZ/oKkGR3o4Sdeh/kRuOWEquQ4bu3jirsL2O5Se+B1RqbCowLHoq4BtaSFa/xn2w2
gJ9+jwEOt7GRKfhdDtNaQnp92dXtPaqo2rqE/MVPM373BsZtohb42GPL7UWRn4OdpB4b8bovJyGM
GykbI7x7jW5T434kC0tZVqluunxqxjKu+sd8apO93oa3ftJu26z4tEXtr8rctJdqqcmfuTFBGbaS
ZlFyO1eW7V+VobLE/m4fiuQOaZP72CD5bARkjrSVP+UUU7+gdaSbpmnVH7avim02SjkMIJnpIEaC
XbPQPaPt7vnBw5WRJ91NqDk/1dRZ+YFtLsYpxTBSiioceJ0AHggGglWNo69WjmJtVkp06/uzlB26
F/um98cfoWSYbpjO5LJapLjDDx+5pf+BEIE/L37LmeUMSw0QKp67QsYwOXzJHaqd7UgnKYyquXEM
gFdOR8ymax+yUFjqN3pvD9tIMx8NodzkVgGGVH2Oh2Q3tNF6FOVnUTd7DJ+v1aD5OTRavCDkAYZh
4PQghbXmhZDALpzX40sX2AfFd5Qk/vZJDt5nLVYzSwSa2Cri0VZXOcw16xam0vmv4jii+T6K+v2b
5hVVymHeORXJfxPRz1R7iyptcX6U47lADEbWmecDEQLlMDqv8ZyeQkPn5tBxCTSAIlRmuMqxlkhV
89/jDN59xiDPdyBuHjwgnTBUWsZmtVNiUOaNcCmVu2b0dn5Gpy54mgnk0vTpAcrNM/5y+fZOHflW
wF3o37fG1k7/vYY2o6bmTBM84tGLO+bdoE5xRZlOWvZ8sjiu4xQ9LM9P4sS20JgG7MhTRL3usHyG
43EhEapQLq/smwbbbUpp60r/IzABPT/S8dVLRqzjkKOSPxNCzMfwy3KBDIfJh6sviIL8T6akBi3b
+qbt7E2GZpUrpTRzAx/A8flhj8PBuZuJeAnVM2vmZX0fNrJah693lHfGNMaLtm5wF3d0d4Rg4eYZ
hA19+EdFcUpo85CADmlCKAC4D17lFC4CQOVU3pXKQn/qlfWFGR3v2fe/fzAlClckDSV/PxtTWuZB
+4HoxM6uMU2O4qteUZfofSzt0fAs6ItW/pRE08KQMjjAr0EvPB23FV+30f8zrtrwWYvtH2GC6LJh
uIFTvPkt2mutsiil8Y7Sau4ZmUllVVaeJsVYjc2HQ1Y/lhFHBUMVH5Z395IKCLWafhdzncL+8App
uit75z7LEsLfKrsGeY6h7AiDw3erQGgQULunMC8fR+w9BRezVCN5HOqLwu6Xilo9Do3hhtG07mFY
hL3sOYFY+hWWsNAe6lp3aztFo9G6qSUSY2fsn/LavEowCAWG7TWoj1RDimFwdpP0/ZpE4QLSUJ1v
xe+RBBR3g0olHTiCu6NSMI9mbCaDvJPadPZDrSGMVGpxRyG4emolPVsEoao8RCKbV9u3Zy0EgFc4
yzVPWKs6i0YUjWt2a9/cTu+YTJfpAihxsnV8M+ffpXncdZ28Msrikhjd8cX19xeTI+HDBDbz4PzM
Mv4WuGJzO9qvtf0aXLjpL70nB7cvTurJWMi8J3LxJ4bUV9zK8sv5T+DSEPMMv9wlQgX+n6gMkThe
ILaNjmf3hev3+N6YX0X2dgYpgIWY//cvQ7SJ7isQvcTWang7kkUXflSt19Dsii58z8cXI74AECx5
GjEiOKKnloroprZQelSCw/qe1t6wKNvQX6R0Mr3BcrpNkZvStd9pwef5ZYSXf3SKTfDRIC7pV6Mc
eAiBsqpkDEdCxq0TG+s2NK/U1L5p/Z+SshlBtRfWm5rcZva9YsMAa7dJcyfb2Og6pFNT47Zm5GrK
sBQmZGssudEKhtnzGAxPtvmsoTUyDnem9mnm2goBNEI4IKTNp4XI/5CUkI1Gt+h/x2nv6eKXXD43
zrCqYRLZ5Q5q7UrVf4yw3lJ8ICphXU165E7jn7j6oRqbuL9ynCcnfejN6yFK6MVE644KcwFLXamG
ZTNAfm5jwsknaXqNBFej9hoGSE6W0PVR8NDFQ9C1GKt+1gMTvFHFNaws4cBtyRaFPK4AP7mp/9PP
IxzgQy+v37HAcYkZF0PQL7KuW8HKxLUqfGyDu6ayQCONG8XMnsYQeaqplle1YuINOy4GTccMOVjW
Tbvqq2aB4rzrU3rVjfJ2UqeVLrcLSEVejS+IMeBX3OnXwyCtfQcVekf5FaRkqSq8rEi/V0ds1Z18
V5TqvZDjxdA7110ZbKRYWk6aWFiBAz5xehxmKlswjNci22v9uo99y/XbhzSAJVU0yxEpqMyWWCqY
e3DDPps+WQWpMlGtDa/HqfmUHG0ZgPX1pLz/qevjh5qOC9+2l3ETr0srR6zfH9aitF/UKS/csO0X
A37euvzHtMNlK4xHE7hNId818EnFUMEMNN1Rd9yIJ6kvH1sVyuDY3eYofVOU1jCz1hOYY2ZNoVhH
sAFFJrzBMLKETC/9hB9x1Wvo9Eb6B2q6j50llrqmvMmS5Y51Ai8uRiaCfKr7KBHAQGHDnbI/Qp0d
MNeW+S6CDz/hR2DybRivQWjfltJ0a/Vy5kZhth6bYWVxOqaIdw+T8pUfYvbsOnXgSrGKnp7pdeJX
3QREYo8ZohyTMLBE+AjNH/wyLzJAk+T2dVHCYOp/pQbY5bvBfGvEz7y5a6LnoHoR8dYcXyv1Y+LU
BMHWmJ60+MWI40VnQe9KJrca7KVd9jy39VKOHhPlUUHdRG+dWz/ChDxubsJIuFb/KWXtFQLz16lB
xbZ/m6a9NT2AdEutJwvRiQpy2oStdq7jQReWxNkNLS55lcFFd7RhaZSfSfMI3s6LTcUNi9ukEFiN
B5sQaYUUXF1RCnK+twL78AgSaGG8YkCtpmT0ENFs5Q9qypb0HuRvtXEdWt3GCf1feowBO1CAxNrW
1pMUYxifh8vKeMjHTSqeNONRx0Q90EB4kvun474im0Eq5l4x/YfAxhhcq6N2QSa0D6wW1+/J3AS1
POPc0WSq5Xs9l18GDMMhMi+qeIB69xL3BhIOsG7Sl2raF+pTHbyWHW+BbHvhFO+U6UeUzxalwW1s
52s9rG7zXl51Bu+z6WVSv0j9XxKyG1VaLNK8deXiLq4fwnjT2zDe6V0Z0qMmWzcqd50aUtOTXuoE
3CEvmvrRB/em/YwjURI1C7VbOkrp1tablf+EvFPJPq7n94PfcUNErCrnK0XTNlXaRYJXwmBdZdBZ
uVmrQlyN8osiNpr1Wow3cc3Sibc+e2zMTaZ2bo2wDDJnauavpMqI3F4yl0qR75zMuNL950m5H+Ly
vRliYo1mYbfKTKJbiq5cgNa68qmvTBlMXuPJTHLL1RP8QuTMudXaFcL0BYIYVvKupq8NyWyH9pUp
AxCHV6AFVn1TRfEa5dJFTQd4it7MElYqN6xQf0bDU+e0gL2DD1vOAw9C3qof39m/yYsKZSNMdTfW
+WtitRu1NTW3KvNVqdzK2S7JG8gYxiqOwvpGoArcdt2tL1tXY2MSQ0EEnvtTg43mADbL4Vs33vbz
UOFNor+mzVMnX4eG4vYGXo7I2QXWazKpblZLnu/c6d2jz8NjjmJZ1Z9SbN1UtQJe9GcS3PvhXhrq
d1ori4CTleHLWMSPppl6aZWuTXEnt9liILit5E2Dx7qtXQoqwCAdP7izRBaYfxrQEAUPCmhgXJGS
kS1ja9YYNrlhL2AnDp6OsUY6fVrGgy2pkInTpVP8NsW13yxVjQg7/MjHmHpU7vUUqEpnqynOOlTx
fUxUVw+ipZxeD7G4VrRkkeiWpwCWRqV14aC3E7W/hN6tJjIfKHR3FKTXdWoscmNj6rOgSvp7Gv0r
vg4PxBLCQ64VUrtyfnf5vYnfiXKbAW3Io5dS6xZYKrpNOoVurbzFKvLXIluN3X3X30TRk51Hq4x8
wEHYWC58V9VAI8me33yY+YPhPFKnXlfGrsyRmtHcyNdcU3vRKuFpVr9W+FTSrlgYRbHoRL1QI39h
+NVHbIfrIjSWTd6+WEN1N0oyoTO/QGD9XFCSAXm5bsrAja3mUbLXihWsoqKmWJL4FKdrt7dvJl0B
8RutWpVWdB+4jYbuCIIcVnLvx/b1qKtuH97I0c8ww83sTlY/EVlZiJy4QgrdCWFbsAk/5PrB8f3n
PuMpjdtbUyK8sPfVIJZ2Fq8aWaIudhM6qdcSqZTanTENN3HIMYr3pXJX9b8l/y4Ynvv6Rp+405qH
oLiK6mfNQCnfYadNV9Pe7BLrcrPeWLWEU6niMt3rMdA3QV7Ka0NuP/okXoeD+kM07YbAzQV76voK
0lGCb9typ1JyJwn0bv27Cp+bYjn660hZdeaLo99qOS9bkr7LteFp2X2FuXXHO2/Jr2Z1Hw13scaA
wWZMbwYhlilqn1WmLGYSq6Pu6ua5Kl7U+MEcKcjny2GkjceogcDiwrmhErqQJXsRIzNUkMpr7XYm
P0b2vjE03iGym+TnWN8XYDszadPoz+iOA/wNvUF+MdXUDWf9owiZjq2P2UOf/uy6F1x/XNEg0xS+
tM1dIK90MwZ/1V9pqXAHzKEq8xN/Lc82rmlluhnAbh6aJuXyxoDcBOJ5X5a3RXzj59tAvkfvj617
sON7J7yZmoB4wHFbcS1jbmpqGaCatWxGXtnslVqQSD4Z/sNoPlvOMg5vymlPvXEhWw+tvrVra53J
JN/JO05NSxs6s82jVCcFzOn6Cnscet6EVihv94Hj6nm+zWvioam9gd6vmZ0X4wSYj49Dj1yXacAf
fR6kV/SgYm1PJcasHmPnTo4eUuUlqZ6QOfN0MIVB/Qwtwo20XdxFC86Zp3SDp1RENvGzU2CWmHgA
oV3L8hEiCry4Sb2enSSG0YsCBLTm2XwuGY0+ow+WgvSaDbC06wLlD8ridKkwR4W5XTXEicaCEptb
8FkQ7xvhn/PJx3EOh6UffECqxmBmjwAvYWoDnop6c2u0fJJ+XgCZzI0n3e6ezg90It3FYBZAkwXg
a2Zmf8/k8EpVBsyMja0uOe9KUbyEl/qofzmx34sBzOU/Q/zFRHxJFoky0AIVnbGVnUbe+Toqa0U2
qC+jVOQjltlQH6VKekBKblrU2R9UYdd5uugkjqP4XVWLlghvW3QNNE+tMnfw3cTCpzauNf3SoTq3
GijhfwgTzaber6TrZMySC1novArfpzAzq0CxGn/dif7WO75MIRmTIusTkIC+wGratcOp3tS1at9p
ERYaQ+JQnaPpMFvLJO1NUbfj1b9uE/q7Mgg+SFeUJQ4RYHJdlYmBqsU2oU54VxSyvmQ/839GPABh
hayJQcqsXn8Is4zUxu5tulgodi27bt9n17F2q7cXQDDHR45ReOMxaZ7f+kMOdYXOSRnwpW3j6n7M
95c6pMefDrUJlFcdBKYselkHFZahj5K2khV6LQ42KxUS6a7SBS+yWYkLRdvjUuNcmwAeQJ1o/lwP
qiBpUdQ65Jt+i4PBgiTxSqcCkoe154tLqrLHpQgboqs6/4OsI8KB3z9T2Zj0MQP2usWKpLpuIlSz
8rKsfmWhIx7lIsYxsxf1hRr+iZWchcEosoNWx37wYH6aL5KuovS8VQdpXLRZOizLzkJ00YKG/8/n
2zApttl/8Zt0T7/Pz9Dqznacst9O/JzHzJHpvOnKRS+jE0ePhh+gjhmLAIXw4Laj7xbY5Ezs2Ago
1tBJT9uRwotC13xPyYUovp19KJqk3EZRWd11qpX/sE1Rblpfq59FGWfX7WRHNz6YnWXp0znLW+gS
UtrFDw4m9yTmRYe1TkBwUeqG55SAmnmJS5QGpRZxe43XB8VbedV2yR/ZaYfHMU87r3RaGQWcYLga
5JBgp9dR7QuyeDmKYp310nCVqjHocYxwdEQtNIWiSonV4b6MjWClCwNsgyo0/HkzesYTKoEqaoLX
XU5r3Yz19EVEGnGhIQa0CDH3W7a60t2MJuo8iTzaaIjjvSXnnZ+5HUCK3x3qPHdFjrccRay4RFqr
bob7NvaH3Du/9UenTIHcBi/Wnokh0AQOypWx1g6dZjURAYTmpjlvtPE68ab+/0aZf8WXG1wt4VtO
0Nz2NhIWCUyEG0u/QK44MZG/wvk0/50T5jFWP8qIUzIRi2q9kylepj/H9YUr+ugE0+yC6IYCF/XX
Y3C/lFgh2lk2bOL0zTefL4FUj660+c/Pfr8AZTBqP7zSBGrzFR96vFd9B5XMom+WieRP2H6VPNvK
5KP2+M8bw4izxBoRyPFrMGR2MA2KH+1nTxbVrrzRuQ7D9MIhOzkvwMMzE4i+4SEm0UTOqRQBtog5
dcpOv8/Fc5fL9NUunIGjQEHRHUaZYcr89+id1rNQTcEcJPs2UeKV2dTxqnTMYSkP+hNWeJU7KI7u
ib5vPAU5++U/riVvAzcoUnU4XGPeeXCLch+okwzXbqu3sr+VfV16aYSf7xDVGi+0eE4gWcFyza0d
jRuZhuXB4zDVqHmFfTKgDYtWrxZrwY2hdpA/Bju4NQV88LbgPrLjcdpKVkIZZSAB+vf5OmgcQ8kG
d8yR/f5Rp2qv9G3UDFstSB8J6QOu2/J3brSX8KYnnl86lhq0QtqXINkOJtspaYgiGDFFSOUqdu1g
Yff3Y4wAxOqfZ/RtoLkd8uWakvKmc3zQ4FthDV7tQNoNs+V4SXbk6KaSZ3H6/0zn4BlEGROtMG0i
RJquCum33LuhcSHIOz8EjMzvE+mMoZdAf4ptNHpT/KOsVtWlOPLSEIenPU/pXTcMkWTLqV8X0rt8
CWZw9DmzUNDkINAgLAkE9GDfo7BqfRhf/Vbo0x4p6lU5TWsb+Eceal5moM08+A8JngfnT8GJppdJ
c3y+i5VZcWme+ZdTYDcWN7waoRiLrk05/gn7p6paoWnntig6FMbH+eFOLSSKRlxdfM4zrOL7cGYh
KkdKNWzqp3upVl0pXzpgvs4PcmopSSw0bVbe5Qk7OHNjLOGXYvn91iwsj97rXT7hszgmt4mMKnSn
Oe+l0q7tdLAvLObR1c8e2oAAsf4mclYOe5UOUiW6wGVoS8eZ9tR+Mt4Dhbgv1y68ZEcDEcgAeZnV
0MFwkLQfLKOalVBGq3g/oTvtbPT8yW9fO2Sdzy/kqWHQCIXcCiqFlTw4HIoPCT0xDdRn+lfFfwvC
GFtCGhtqdGHhji495gNJDeo8pU4e6IP5xJYNxD7lZR7qeB0b2g234FrvC1fTtXUzXLgwTgQ2IPWA
ocwcfmhkB4ew66kImpUZ70f0H/nOLnSsj874HGXaBDR8yCfqHGEZdpETUeS2p3xRWcmPEZ3SMNJe
zm/OX/TUt0rB32gWl7mZJUYMcLA7qDmphY5WJ8LAumc3iMo/BtpjlGz97iEy16HhKYND3zB1Y/GQ
o3l9fvyT0/wSTB+8iD5WGmqstNG+CM3ftCgfB8oUpCP1Je7n8fs/Rzqw0TCcxqaHkOf7aZeqCl4R
qg57rQqXioQ4vW6vEiFj8OmXvVsbxjYxp4Ve5Ru1+/Ovs6R8QPkROguCs3BMvo8tj1pqd3JU7OX7
RtA/QlR+dX6E49P4bYRDlFKuyplemowAToe2Q5pPz5WlZcWFT+x4u+Zexwy55VA6R4jhOg58LVSC
Yi/Qv/slut+mff/vE2Hl/5YNEJQ5RPv1nZNWU52XewG2xitmuUr0wYYLl/sxwh98PcUxClQz4O8o
f9eEGie1Upd7OU13vqzSBQuXhQN86imP9Y09KYswUq6TlGoZfaTzczxaRSCGIA35z2zvcAwGHEx7
qmJl2jcNHf8mlpoV0j/pcjLgP58f6uhOPBhqPjdfXmYpLgIls2kqA0ReDiTi2WgvQXBl6hY3hgun
4ygMYDCgrUAcqT2yKwfHvJqCBjXfXN7nZttvHHsSnq315VUm/Hgx058Wdl2L6zCx/zldmkdWCXa5
ilFUOayhCTvG9q/1p70joxQzlMbSyrONU8afRVWuzy/pqd37OtbBklZVqfnWEMp7pJA8LVZ+YU+x
JpZ/Oz/M/Ge+Xcx/p4SnqwwLRT3id0plUOO9Y0572RI6lpYUTEKjvRBJHb3NaEJStoeUBFd1/hK+
Hw9dIDQx4lS819TNVL4k9U5rPxrMuM7P5cSS2dA06Q9gPqfp6vwzvpxCrWqTqsPfhI86xEpooCRc
WYMGUynULuzOiQNPx5UXnZeTRTtMnFtVGnMFDOo+7eZO69s4N5v9xzzp3bK/QKA4OS3SVmTfeFeg
+X6fVmKYEnR5phWlNzGoI/+pay98vxeGOFJTqSIsNvwOt0mwiclrr1x3yb/euPMZ+M8sDq1T0y7r
DL0eZgPk1ZBTkLtwK1yagvp9lUZLL3KtZZWM/A2ylusAHckumsmduHvmOgnkHJL82cb2+yi6AMIJ
58DfI9secr8ozt3QXo/ao+0nbkcN899PNMVfjfcDQ1N0tb4PZ6QWVUdfpVnaVW4LuixJIGqJC1tz
HJ2xN1+HOUivR6mHmx4zjNzX1V0ux8sEzZUhRmjQpBu9rrUeiEBb1LT0tOlOdYLEFd34oQljUVEH
vRBlnNpKavm2qtqWTLXo4DsWspM3k+X7eyl9L6zNJDK3Hl/Pr+ypK4kbfH4/gOMTNH1f2aRO9bEZ
ZXs/kvpc//BvtUviWyAx+RsHdyuctP8dwzlI9vuwiPSGvt1eFbayH1PYY61jXasFMDHYIHjVpNBB
B4y7YstZJX3tUKiB8BInGam0DbIKZXsi4tB8KQTi7mGobZPJlzyqxm+jlvvIrtsIYTnWRxUOjesM
RQ+KQwG/LUOTSBXwcIht0xUMHsIwh1ovJNP1QxuoRS9CrwzUjTTCRXEc/x6x8AfTnGsGDToFzaT8
SKoR6FTYf+YivCujAe95BTppl+FRMsZQYiTYsusUhYOHLOz1XWclmgtBa8CpqIlcPQ3C63DU9iAo
NJJnlNmVmuKiIVUxDCf0EgyMerFOVmRXjP271ZsKZX3cdVS7p63flXghJam+SGJVQvI/K5ZaDhQq
U+XcneSIDr4d5EttiDbIm+VLPxg+A4ufFVjq/RSJB2othqvh6VjozYsV9mDWGrK0CHZTotLdKFFA
d7uptuEHhjTQI1ZED+95X97rBGyiOuBBICPnso4ds9iEifnBqj0rWXlTFXwjaTFeZbQ33dzwfyph
sh1qytDAc1RlbabNrzFslVWN2iuoDtY9k3CuMXVUZbUU6cI+GKOnkNm70wDCsAnheNGGkNfVVLbL
XouNpUZo7DVlXbo55rALlFvhHdlSizuM0Xu+mQ23Dr7Ri9qMZeDs3VZSkvuaY+Y2Qbpz5JK7IptF
sQ31ITGzTw28TZwpmtsZ6nQlyXLpFcYMc21A7E2yPXlSJ/bs0e9GaSJ+epQuuyHxV/j+CDiCyX2W
ingRSdZzGoElcKb8TxFpf/g/v1ZxFyAjL//Cxi0HrNLEV13mSOsEEZCFE8JKNh3q/37DbIpEEavB
b3tXj9p+DeHf9/CGTr2qAnpnqP4rUiw5MD3w8Y7wBW5Kxl0pOnOVtJa+DE0+JKHj8lh07afTF+yb
jD1VlRUYSE1DsZg0dP9RNnrMdDMBoaRba4EwrGtnY+d1U/MetTYK1cYMurXYENhrMidd36c2obHU
advIgmxkGCJyw9ECoqphMCTqDnqBsMYNRm7ZUgmrdz2i+GT32X020OPKITAYBQSOhutrVyjJnS1J
TFfNgNuUjXxlJv9F2nntRo4ka/iJCNCbW5aTa5WoltTqviHa0nvPpz8fBzg7VSyiCPVgF7uLHaBC
mUwTGfGblsmHBLdJBnTrfNV4MdvhhcI1uCKv/VIZxgSl6HD/pIvJ7KjS1hWDFI6G7O00jbZa5cIY
w+jqc91yGnuVsRfzrN7L2H6t3D1LV51KsxhWFO91cN7nJyR2pH1Jh806+or7RZOrAmyWel/r0lPg
9o3te8orYnI314/lhXT0nzY1FQ94WBeZYs66itq4do/yN6i46e6//fosRygVa8xwK3CPegbRGhit
1qzUUxb/fmg81JHRD1TnTXwvNqtB5yFydIPBsmVLeUpCYEcfHwaPSro2VPchjs9qDKbRhWNLT/Jo
jclv8Je7MgxWxrF0BcMuQKJsqkxeMKBqhSMmVjocqdjneqB8pt9vl2D+r49kMQyLbCKr8Zybt9Jp
wrhhkknWUZLHrYA2F4ZF+3gc/uK7I4H4vzCz/CYMuxaNXKDho3EMEPGMMF67PpCl98BphFk6USdK
B0KECFJyzLpbQGxK/4DjilytmB8s5S0ngcxZTqFVmiWMAoGa4kFP8Hj0MfLJ/6gfR3GQE54GmmW6
o14LZVAN1jELRHDY1o6kDHQeDrFrZf2luaOHwHMaYbxLYZRY9YO2dnVMRiE/hML4Ai/vO7iNtxoj
mKRQnq9/qsU1B8AOhX+syi6UArgaa9mIe+uIGWSGPZayFdZkDBc/EpOHWKlBG27ecJThf+eFKFtH
F9VnT36PoNyZGeq0QNyvD2YpxaQOjXYhcDhcq6fBnjx59XbwW6nzrKOSvSTiLgIVJ8gPdfcnFt69
3rL1tfW3FnCWmw88UrwiIGCgRPsIR588++qH48bXH+UMlk/2FvgropVL6+N0jLOLSO/AVKPwbh0L
NcHcB7PN5E23eG7lCXD0aGWDLS4PambgvCjdKXPvgQFUiMj3w/ivJcMNXzzNt0Vh7XJdXCG0E9Gq
AJMlWrMTKTJHRUkC1zqKdYMPFVCY/Bv+Nntz9cW6dCNN9xHrkI40hLHzFSIJbSQoIpHyUrRlcxc0
q8Lc01Ewf+dA06UjCGASzMJsEYpe5HbINOlH+KKfhDb8UqrKMS3UQ2LqL2WhbsbR+qLx374//op6
Ye0+XPhkADDAYmHvjnDvvLwkRJiJSUGiH0sDQHEhSTg6DbG0041W2l3fbwvfjVAw0kWds+qiHROR
KDYZ9TJQs1/G/sbrcGTFb02i0foXgRjSJG9H72SeSMS6VVSBWerHrI/f9bS+FWMuFRQinG4sPn4i
WnRUeQoTDaG7WT7hakLYiUOtH8krNzEHsIqZfabLa4fVwlKE+kq7iZ4qqLb5sSjmQ0hN3tXBtKTS
TZoE0U4jW1pJIRc/EQc7fWlUVLCVPl/wnVhEVTbI+rEKa5ouyl4A4GwJP7viw+ApkK+Y3kxNcDTv
6aGeR2oGC+0bw9ePXihTqxhbwPieuq+5FFZWg/RPkW+2x9hhkC3JxUFjz/eYYjWRGGiddixNN3Oy
AJFYdPPyjdyjfRHAcSrNR8WHJQNrUHYqw/ppDHWBf9tovAURVhm26Er+ttcrNGWsSoEAhb2iHQSY
CGVq1tzSohJ3YpUU+ygJtY2gpVhU4zHi2siMSltNBdot68IklwGgt5VK5dGi/vOYw2C2zSJUtzr6
hzclXoO3VgexAcs+4aAZgraXBf6SpAL9qWogfIxU7H/6fRI+eTAGn2TXbzaplwz4wmbwmOCg7125
9o9uVke7oau93WAJ/sFNCO4lI+Q+xEmeLZBLtzUOxQiBCBL3q5HHX6c8D5ZCI3+S3QIXM1TYMP3r
ozsN5497V8/U91qWePZ6hrnJwzSw+4wEwNNC874L3ARCnWhl92mmJQ+K1WqvXAQBdKs8/RlHVbPn
gOnvlKFPbw38Hg5q4Acsr2F4UOU2uI31ut6kvanvOwVSeWPm7ougluM9qi0xfs3deGdKIj6QSmFQ
qqAgIw/D+OiDMQRa30cHN+og7LRd61hGU1EViatDnLr53pVSd9uzOLadgIWcG6jU4/qJ8lYBws8L
RdmH9eRBiDvzNjaQvNdaH2VdWe+/dX0eIE3j4XcIMfUO50K8o9zU+DxgLwWDKfI3BcXT2xYQByoq
HAF9FTQHLVfCF8SphxZojwarZWylV7UT3ZX7drrpLhY2VOJJ0B0RnHnfPjfaNG5rXTv6jbVN41et
G1BKBE8E7yLvfjTxmmLiQgYDFu3fgLMMBktxVRCAFR/b8lgmX3vlR+o+Bv6NpjhmkNkRVajrR/nS
9XQacJa/sKo8sxEICKwIGjBVEG3NE3fpzEPRGxUxuizgd2chggJEDvZ+xrH701swq4D8F/iLtfuP
jwQMChpz8GSn73V+4EWeDDpK741jq/ySXEhAyBQMerOS0/4DbZ0vCU1HHZt+lKZcaOP3MmgBsHXG
0QMgvJPLLj4kTVbC2pd/9kAJ7i1XUb6gUhRu2hqJCrfITRi4YbrHISzHnDvxH/1u0F7+YvTIndDB
wuTkAlandZGMZAWTrJl2JrbsmmaDrutfBEE9Gr0oaP0XxBPoDHHaw8Y7VlJZQXOS4xtZ0cOdEkGN
vh5KXbqPMVMDWoKOCz3N2aPVo+oc+eNoHs06C5ymqEivpSpB+z0JN6OlhnbdMMA6DRs7q7wSVm84
eZe3OVxmM/sUy0ED/TkL9t5QiZ80OJt2VobSDuXhZo+MBzQ0H8BvrvbKTYyZ59agWrH1qN3dZDk/
32QWxrd6pR+0eIgPUp75z8Ho5zu95/T2RkStxKTWRvJWtd/paufvvT7lEAxV67EO++RWCfQeAnmv
7pQ6Fff4Xw2bLhaCbcb6XcF2Lu5jun0mC5+WzLycLzSxEHpVqx1z/XcTI2G1tYrfK59k6TA8CTF7
dOd5XCs9985Re6jg6AX9Gj5l2qHzrUWjV+Lda4H4mUPoutBt4kCPtWNoeL9bFA83btYPtha1vY38
9bsSetvrQ1qKeLLI5nJzei8rQ+xK5tHIPBh+GqVeXYaijTlLqGSI/OdrB/zSd4IRIik6StSXuL0K
fVUk1xXziN/ipyHP3qqgfukUfLCvj2wtzuwNR68sSni6mcdc+zUEcAeTz2OwhqxYCzLbo7IVm0FK
1nys8jc5vq+0cJf75cq5vngQ/Dtj8qyohAC/l6olI/GKtwZ+v+SvGWVe4qImlthJiNnKLlRpiElt
mayMsmuQvsS6YMsqsp7gpG389hxGWtBkULG9QPLh+qdavB8tri7QDgosgWmWT8oklSuHQ+HX5rHR
74UcCkJYbVHn2jU0Ba5HuoT8/DPQ6ZFINQuG3exRoPV+GsVCZx7FyN26aXGnkThbYb7XfeszNdUt
MnDf4DA81qbBBRrcXo+/tF5IAUgFqNrzApqtl1pMgcLE8fQp0TTYwCpWn/8mAkhO1F9BjMxzjbHA
qjsVcvNYS4+DH9pJ+OzBhb0eZGlFkmQgN0S2AVltlmmIbi22hku5tnRpqO1rb2WaLr0p+EynAWab
VxOsvDTrwTjWDZKIqY02JVIjX3FGtjvrBpd2mmSf9O5Q9ztR/4tq8Vnw2UcC3NZ2nsjoKvldxJZ1
MJVNlH3XG3PTeMXKAby4Iv6dSnW2ucdaDGRpEAlWJQ+jRj+9zrdGsDqj0+/Mr5YJfUtqxkv1AlKH
zofayn5oHMM+OhbFcG9CnUagptwkvtjSPFLe0yF+q0v3Zyibv66vF3npmpnqChClppbIfIf7huhW
mpQZR7p3Bf21hNdm0Q2TwkFbIgmJ9JgPAelzVdfKY+XzsvRxdN7jjUyVLxd+Vi0PJOA77TbwXP/G
iC2o86WIrgMyvTutyeu9oXTFLo14uxai+OYbRn2buGATAp9KYWUOUgTXDPjs9ZFdqj9MK5UmHNBO
QE1oFJ+fXalZAd0i2lHGw3po/rh1QHNXtlK08NBoixpZvJmgr5O7p77PEznbwIq0kOkQOkcSSCAz
I2heZdMX/8SjIXwd4ILuI3Qr0Lvh9fvukRtyUOjind9nw7GpvG4bqIaXcT4j3hGYbvlJNZGSwLHK
2mG59pwLhfKADFCzjfWheLM+zOb6Z8gm8CpO60n873zImGVUY4l52TEYafprzU5XVopEi+cLRd7/
jzD985MLIajVdNAkcvkyire+22xpA6+kB4shkJXHIBernwuESaOGbRy7snF0veqzJAx3hHy6vjYW
b1X93xjzlDTvJLlMG804Zg2+ppaJz2We/agK/kfepkdVCnd9L9yluL+P/pqW5eLBchJ8dqWrtWol
YcsAe6xlYzyva7rrJi3z64NcurtPxyiff6qxADmI8qMBQmPT+rZRP2JIL69ZwiyeHxMSXqKnCvJo
GuzJgjAqn5yxSMkQ3rIRYd9JVYZsNd2GK9fn8rL4N9A03JNAYa7pLZ5o5nFUNwo1HnPlvFj7/dnN
6Zd61QY1v//eDIipsYuvf46l34eZiHIBneHJe+X873fNEaZHlJnIXaC+klj1Yy38RQ8GRxcN7Arg
r0tPNEntfYWmgnFMK3SHnr33Ov2Lr8Are1IWndrb83eQkPuer7cKl2Io23rWJrbQymsrd3GqaIjg
9wQaH0+j86mqioZuLZ1PJIjTmxHxJEvf/sXHwDxlsmah+zEX45cjP5CTyCKr9rK9Un1HHXnlcy/t
vikB47lIyeOCnyQWwE+KzLeOnngDPGlTuOkmjO5yLV7p8i1O1r+B/jnqTvYFQDEhamu6fIP3iQQT
GcDffzFXNPQAjmM1clGtLywxM9Msso6GODwpnvs01IbzFyEMSAs0wRTqcLMPblX64Elaax590ber
1haHP/8tgHy+otA6B5fk8bjIkw0Qu2J//eeXTvSpujdRV0FezkGR/gjaK3EpCFG5cYVfpn6Qi8P1
EEvnLMaQOJYZUJsvADJuLnUIHrqEKES0kNA93Jijhfh5PyJc2Rj5jSEjTH896OIiNg2O96lFTov6
fNoaDOf8wefxWSpvmYf5m3aftffZ2uf/B2A+T4G57mEbs8roPM3yeq+utaiJK+toZaXjBuEPQxPe
ivjXqKlvZWA8olXA/RUdZQnQ6WQxb9bHvEgA2Qa2JJSwy5X3IK+e5Hjckrq8d2aIHJ6wqRXqboVa
POSC/EXIw89UN/4iW2GCkAdB71g05686Xa+bELybdRSGvag+DWuEm8WiLiQAYEtUbkEuzb6BmEt5
LfvMTZpsSokina2qt7QsIvWzqmyLr2K2z+lKBRsaJOOHPV5IKE+DT4fPyeHCQ28oc6W2jmE2Fj+s
oo73RWjKK4/KpbV9GmWWQySo/VeSwhA1pDKb0UBg5YkCq23Kb9Lw9fqSlqa1NF9r6Kxwu4DdVi8a
gh26K0VRchQ0UYUYatD4tAHr+8oLEPOSx6fRSl4GnRpyHkud3Yn150qJg0PY+OkmsoAYogKXbuqK
YyTzw6fIjdUdMtA/8taTVu6QpWPl9E+dtufJ7FNwrMygbUyomRB01PS3YtUHPA2+XJ+SpRsEOzgO
LrRD6E/MVlib4REn5JQ+VJSo0rCwm6JbaVYtJtwmfTbWE81dKoznQ6mRd5Zblxh01b74ytCAyk/u
IwNZL6RenxBJ/i6l1U0c1s9BuBZ9cR5Pgs9O/yY1MzOyUEcTB+1ewSKh1gasH9S1QU6DmC8tqjus
KXTIVXrc54OMClVIo9IAzyE+WSlwWveu6x0leq2QR5t6ra4Mllv3DrW01v5YOql5vssTR5TLYT6/
QuypdQXQ5Cijwda72pNhlXs1sxDrTX9fXy6L3/I01mw6gbALUt1Y+hHVzi2dgy++PMmmAmRKx5c8
9V5NsXwUmnITQvr4i8SNEwnq0D8jnaeGtJXdWg4FHY+M++pVqf8imTr9+dnQRDcux9Dn59Uisvca
/3F97i63GmrynDsW/utAs+ado4Jf79y+492Z/0rrjovb//B9RATe/gYUzQkaOJ21J2cGZh4U56AE
HCM71G5ldSUjuNxK5z8/K//pg4yvu8XPK77wNZXrR0UBHkK7ceVKWJwoygx8aiTKKMieDyNURlku
vEE/jhDEMIG1o1/Xv8TlncNALFHhrQQe6UKMSqi6SEvVBkBSgjuMbxfjt557tM3vFXOtkrg4mJNY
s0mL0IrNO6HSj6Y0oFVXbZG+/G+jmS69k6/uV2Xd+zqjUeuHGitmM0Tg+1MDKL9EpPh6rKXRUKKH
oUNOApdr9mnG2Kh9ow/1YxtKD4VrHcbu5XoEXnn8vecnKfIYWB9Pqv+TdP7sJPWEwexrdfCehtbI
HjshtGB26AVqn5b4lmRdeR9L0gv62T61Bq3aCLGfPNKHC3ECN8RtUifa7agF4k7QK3FLz7WwdVcL
N3oyfkGi2d+GfeHdVqKHK4DoS5Q4SaDUJH/tkf299SH2b3pJ6m4Q4NE3ZW4BLFGl2rZ667dY1/ee
Vlm3lKnSjTCVjIQG1VJ+vqIu2BlvJffnXdqNxyFPfmdZqCNUao17D0oavyBLCKfnNeAhQ4BJNOp7
U/Z/+H3wKhjuT9dS/G1d5/hvRWm7H9DW3AV57N13XvoituEPeqminaIZZhs6VR1Aba+jWfzWaoS4
yqhIN5ZbVTemmWl3sjmaG8pA5qYa6++94t6DkInsxDe/9rxScCPs7apTwk1TqG+1pzwPJYgvmPjm
3soG7wDKSECcwaAQ3ZXmDY417cbom+iuCHMnqvp36OavSRq+C8qYg4uqpBtk0OK7yLKabVHQRUnk
yNrVGZoVSua+NEVdAIcBPCQWNRrubO8Hz8M1YmyD6p5yHKoCbgHTo24pp2pKnSBOFnpodOPOWgag
B1BH/enWo7rX/PBHPyBiyhJAQNNKPTvt9D9BLD2FtTduGrXLbGtEUjwsjT+GlD5gvVLe1EMq24Yy
OE1V33MooK7eof3qVcKPru9+iAF60NRPEa7tUL4eAygxipviutT676qYvgtc+rY6sDrkCm6W3iJn
1jQoIsiB7+/Sdmjp6DePgyHnz0hU3iUGIqBZm6pbbUTgFe1gB+Tik1TkxZ1f6fL9GAW44cbAgTHQ
AzGWt9+6pP+uFcHnvAiRtO/iT1hZ9BvK0+YEN3rPaZRtNGjW9pCNnkP5vkUt2rX2ntLF98hVJKDP
8pUtv3RYouYycRrQr+HyOj9eDLwHVBWr+ye3BZU2uHvKXFAqAU1XsmWnUvvhaxic6CSwgUIS7+p5
IgWDTQCEqHlPjVEfEiHdW72+og+ydMJMRgxQkEH48q/zIXljjzuvontPqi9ndpb6D6IXOqHkr1yY
S6clkAeaitTLEFiZxWlDH4m+DE5mpY8/TKx47FpyVwAWSzEmsTvg0KTwF8oqce6lSu5WwjGKZPpF
eGMLb9dP5MtHE1jrfyPMi0xSk6hkFvCcKzTPhrF+zSEz2lkS3aS++JlnxbNeGlsptN6vx734SlMb
A7YBgAuY9nCbzr9SlURpmPS4fA9A2OP6poxvPD9ZSZkucmeCsNkt2r9U6lR9dj1nRtqgJJSmTl0f
ovI3SEWsWTE2XdlE08+c3WmzMLOxmJEU8zdkqZMH33UF1KN1MF1r01u7BC28xl97EizGkwFdURyc
GBXy+dz5yWimshCkTiuw6KiaqxXV2gQgHSqPPnLtt9e/1cUqZHwTLYQGN8iqCwTWoOK0w5WUO1g2
x3m1NYZs9xcRcM6iuk0FHWj++YgE1+x0xS8yR3P3nvC7Mz66j6YRnPz+bMbCXI3qtM8yR4WQK/e/
ozXB0KUpUnV8RCa4ONtpWu4naVpTh3LWiELoGAoNXhuXh+sTtLRdqKLRtZzUAqEGnf8+dh8Skm9j
6GDV47a3goDj5s1/CzH7BkqTqpXmovVdJd3ebOiUNsUxStOVxbQ0Eo32Ao6bqLBwCcxGgliOiKF5
5IBithA+4BpQV7b9WojZtgc2K/cWRoJO3I75ofBUdZf5pnUDNFjcfnzSTkcz2/qS4PeykA+RY2mF
gzjJo9p9ksyVN8DSMQY9ixaTNH17dfrnJ4uraE0SnlaMnCrdhcrNiBcl0sE/ro9kaQWfBpl9l7yn
neJZcuQMuvUL7fsBPfzu8PEYaASjAiVTp9Pn9AC5H6VUk8LYkTWkETfJGkVkYQzcKkiq4hZLYXV+
JZeCOELcD3JHqN6Fvsb5YE1QZS3C7CDpS9+EdE6WbGGLDhzgwy6SE5/hZASz51FapoBJJUZgSo6Z
9hutfS66X9e/wsL24FpkftDsQORiLqAWJEmbJJ6ZOYD7h695ZUcrS2k5gDHduWgeXjREg4mZ4UtD
5iBH9ImK66fSKt5zS1w5sC5y12mu5H/DTN/qZFtELYBheBwZON0f2FiNOvL8g4JF1S/sTq5P2eJn
R5cCGBl0TPKJ81Apt2ImSmPmdAEGdYZpy9Xn6xEWB3MSYfbh3UwTi6oSM0dKzRtrnKqJx8rDX4p3
SZC8Xw+2+IHIWye3ckXj0j0fzsglEyC+ljltkzEW01NscuXbQgm21wMtj+rfQLM7JeghimhFkzm5
JA4bBG/rTVeAiQZBA9xQcJPnZOySlWrt8ujgzWqihDjxvHGjtVHRejrroptk3Q+Ne+c1K/nEWojZ
DRMUmZQLNSEsegv6nfcS5rp9feoWQ0wMVoCLNB/n8C2tpxlfY7GLV/Bz2v7GATvId9dDLNwrBmZ5
/wsxu1dyPBUF4Oe5k2UjnhVOgLK4rv9S8jVV3KVAU0MGLiKSihedmSbz48hQ3dQRIPbwBG/ppumO
kvSSHa1eMksTR6pEZRH6HlXA2ZrDC1tEycZIHTmTdtCRdmFG6zlaaw+uhZkdCf1YdpLP48IR5F9h
1tlK8VOTv338A50OZXYoJGM2FKVqpk5vyTdW/zvAESbWsBBA9+i/RZqdpQhs1GGbMZom+qyWb9rQ
bls521EbWwm0dJJiYEzHiNYz4uSzhEmUE7D4opc5cqrdo37/oPj+yuZcCkFXVeEhAcaEntT56WZ4
+hB6AQvAFT7nw68CN/frk7UWYDZZpdQJrtJqqZP02xzJkbU5WlpapwOY/vnJxQYDVE19id/njWeL
8r5o0o0erKUyi1FoJZCK8a4D5XUepQUIVOh6nzhSLx8E9VgCgvXMNa3bxbnSpmIMJ7Fozo+xyg0C
STaihI/xHGi37t8cLVO/hbaL9c9JeT4KJekqK6j0xBHHQ41oZONjDB8ffl3/4ktzpU8Ct9TIeAbP
Hy2ZVAhFgo2HM6JyaIouCkxYIUUv16NIS+ck63bSZAchacw/SaaAZSn1OHP6UMNXUdBG1B9KZSv2
knAQLDl7QPUMX8jJ4KHurGKHwwB2SRkee1KhY5EzYDJTR3pt44iICBRgr+31P3FxIiANQEPjAXdZ
9MqlgkKuRdmmeohkWE/6e9H//m8xZier3uSiIIlC6oiyIxTHEn9GId9fjzEdM7OSDZp1/45jtvhH
a4Bfa3EMVVYOKbR7NpTxNZOVqQK+teLqHvTmA26MK+XPtembdsvJzk4kuUW3mukr3xPjsUy2bfE3
EaD48AbCp5a67nkE+A+gEQuLpDhCoKpDEfxHCmH1+uwtDuMkyGwYnVCnedfBuo7yaKsKwK6au3IQ
N38RhSQOgBpN6cvatCBNwsE63yi797vxMMo48vFmuR5lStXmK4Eca2quUynEM/B8wujmZkJFRcLJ
lT9wr8fgxcVHxSrtWkf9cxW7O03NtXCznCuEPC/pDWld37917aPy6/polr4MJzrkRQQuLNmc7Z24
iXtBdBWyRl2hsxTsO8t9ikb1ozV2nl5A4iaLRdx2OHjPJ81wiwA7ozF1Mr92ily4Rxf+wcj7lWfX
0vOB2ro2PVR5psyP3VyivyuMUeZwjiWARf296B+UfNN9mJAMfxU5URCdFA2ms/d8PGXmpa6gYGQY
1T9jEGbSPjJWvszCOgNMRt4zuYbz72msJ1vfwrEPhWohcvT8T+fe1DrShoK3aaMAe+JjMaycAwtX
yVm42Qul60uMygYvdor2dUQpMRl1RAgHpBGfP7ziwP1wBSO4g9rJ/MARiqbxxsSKnDZ47cN9iZIj
WgUrm3RxNKiuQTKGEM92PZ88JUn80Sh9Ckfeu5bkBwRGwqreSlm3+4vRwBifrLosTMFmJ1tTFmmb
Idvo4Ihi6KMtme91sZLVL+xRXnRgCilfIIY9v+U9Wac5jIu2Q8tyFLaKfxTXkL1L8zW97WHNTfIY
8zbbKCH5UaKO6gi4MOFRqcjdXoyQtdTXFD/+KX3MDjSIdZSRNPxOgJjNEnohrNuxbMrYcZu8fzRE
7MJzI9eCTU1X5o8IUwFvS/0hGGVxWxthfgtnJnvzK9PaekPt2nyL7yYaRt8KTSr2oVjCgtZll+a5
F3jY6CXqbZgI8f2giwg+Tkqc9SgjpViViSPogWwH4GW2bjlGuy5I/d8UM/DFpIazsdRKuUtcpfBs
gAjlnSWmFpZOSPjZ6BSL0oYmSvKpIw/DUTkfNrBSrJtaDYE3of1iy7XpvxaWXL95eFX/9LLMQod0
NG+bQWl3ZhO3BzlLvvt8gh3JWLAP6KPvC1NOb1BzETai4aKo6VpoNCqdfEcXd9hlo6Tvs6AW7mEi
r1mjXZ4wYGo4QyCV0vokPTvfJF7h0ljvUsreSMehCKUVP8xxL5W67ZERWmuSXovhDLR/qRqrUznx
PFxVl3qt1T6FfCxyX3S5GRHlDjA4HJNK3UoUe20QvsmzYhRrBfHLHcRIT0LPbjkrcVPJTUJC+/1N
4g7BRlcaaSOayoe5HQqR8B7EwGBJZMZDOjSqQi9ytOxr2gMDGdciLIyFtyq6WipfjS07S9i63lSG
0rcCJ5CxzWq3Vipv1bVKz2XWQUZ4EmR2rHlTey0MCZJ8VwFBhSS5Hz03CTBhb7lVCDQ/oMUhE+O8
KULHVMODV0ZP+RB/kr1m5VZbnCxsYaZ+O+nN3IBG65tAqPUmdKRQ+qKQEwZZeo8g7eH6aBan6yTM
7PIMcWIYG68NnTIInV4ZvqRGtXJtLoWAbiMBFqRWdQGMx3+mqQLkIpzkTa5eheDzx0cAtduyJlw5
zgCzEZgyAjIZTi88u6ONfgNaZ+VGRo2S/X1+8LP3p0VLDxpjirmvRzmWY4NBeOD0Qm7Qwj+61R6k
hV0MSoex5bes+GzUT2N/35sTf+XV0D8Vw6vgvSfDoVReRuk1UDLAX7ej/hwku8p7lCcXXrx+A2PY
9yKCDHduRnei3Uf+wbAOSnFw1WQHN8dWms/x8MuLqrs8e+fJv/f8b4Jy4wIAVvc+ZDh5U9SHPPoq
xn9G8Q4eGwo6Wz37NnTxzvexYVR/T0zt0fpZ4QoyVjWvemkExPXki6CeKiSUJh/lwA6y+y5EYBfo
RfucR8gjjX8MLLdC95vW/ZRSZQ9tYa8UQoL3cXtjVQg0Nhk/bKJ+UNl1ou/YGgdJ+qJW6qaxnjL9
Vvdv0/ZLXKjbrFJuGzQru8AEz7trqnfQd0bzKQmHm3FMtgWKwKPS37WYEYc1Oks30vDiIaxutIJd
lrhHtxs9ex5RweqGdzd6SEDuyAAcVPUoV/0uUL6ncbBDJmY3CtnWlFxbzMZDUQp7sfFEW/R+4B1s
l2pb2oHq7kwzsOv+qwFJnpN9F0G/VtIauaMXfKG17DkOS1s1S8Sw97Up2Y0y7tr8lab+P4KAKO6a
Kxt+cZtMNpwgHXgBzHMl2Meo34oqGm/FcIgK5b4skMq4vlcuXxksZFIxZSoHXFanh66UikHgcIyV
N133t7GoHpDQ9kN327prWmxLJxhvAJAvCC/Qgpsd90ovJiAVktCp4W8CtXm0iuDGirLfHx3TlI7L
IKxE/KzgSp9fzrGcpJUVTd3c4SVsEeWxUyzpr8dYTDIJAzsUZLw+TzKrUI3iAN64UxcH1M0ee8HO
ww+fxARgAHTGYEjBIjsfRwYmVcEVGp3tvNo9imm5uz6GhfVFX51+NFZcyCrMDzFdL5Bhr8j3Cxnn
eD3Uv4at8eXjMVi5E2CHZzn2M+dj0LK+DVqY/457cBugG7fXf/4StU+OAj4HsiMSSdRAZ0sqy6Sx
iCUQFQlMdGTT4a/EkehtsjK/H7v6zsv6e9+FvIvCg7XJ3GTlD1hY0hMcHRMYBCCRGpglgmKUlmIC
R83Btsjpg/BGbNGST4q1FulSwnkaRz6fR3JsM0IyhW/VmqgZ1Vt9vI3Gep+Xz2ZpflLal+sTuzgu
2kjco7JK72q29rqmNFRqkcxr6+5LGkiVH4BHHlfaFYthaFeBiYZpxjVzPiwpKq3apGnpRGjg596D
LD3w/63s1aV1Tv5nUFXm4IFMch6k9YU0qEEEO+Pe0qnV/cUY0GIk38DXbsoEz38eQYIqEpUe7FBV
fpPCyLUDI3xBFvH79U9yeeSQjuM7Pvl1A/KYx0H8y8JC3Q0dVxu7+7FFBsxTvH4jpkGw960id67H
W/o2vKItiqlwO0ilzscVtYNrWR0PDVU+ROZOaHf6hy02pxcGKD4aMNQ4jTmtQ2+wssuMLALxEXFL
l1WyrT1RuNGa9MOqsAoXHdGoOdAWu+yMuj0o7lzhMo2F51rPf2ap+T1o1K8fnjQqqVMtgAcXLd/Z
pJlVAIglMAMHmwAg+xPMv9r8txDTcj8pphXTrSDmXNltJ2VbzRof5Sh71wosDq8HWtg3Z2OZLeyy
Lz3RKwxeZxGqc49ad/Pffn9a8CcDkegIYInG74eYahRa8siyX1GUXxrCtMR4XSL+KlqzVKDSlNYt
EkQ7k3SXlNtwZYtMp+D8GYCOFP0G3jEkG7Of9xTIaRgYCE+4cMg6RITPsvQm9gDW99enamEvcr5Q
NlMocFy2A8JBbIu0jHyn18P94Pe3hS9u1abfXQ+zNF2Tyzh1FJUS3fwlCzOsxmMl8B3/JQN68+O/
/frse8c4x+s8K3zwY5ssfajWCtlLyQCz9O+fP7u0yrwaYq0iQBHhBK8IOyGk7BT3x1gcob4Ewyuq
uU96137Oc3NlcJcSUoo5kcgwTmK1XcLVlSqWq6guPMfPQkdrn/L6Ryo0b1IeP9dKsA8V7ZDW0m7y
Rxo965NUydsPT+/pHzBHs3fSqBSoM3iO5TaOmLmvYquuvEgWliHlB/qfLA+aQ3MwpqerRdeVsueI
1kMvfEpKZ7BWttRyCAM7LarQHNbTEj05FHxTL4wYBoMTaPsKEo1yJ7grq3xpnQAc524jc8SE7EKE
MICXj+yiR/e/yR+KRstv+0Fqb3D/iZ4Rx5L22HODNqmtYd92Vvegd9rH24gsF+4kMAhTxXKelHR5
Jpdir/lOLT3FybsqfLfMt+sLYnmc0DHRJ+VuvQA7ZonYUsFLkSzO64e48A5CHG9F132NXPe2SbPH
Ji1flUjGvqV216QKF84SuhW8Xc2JTXdhGEMBOYyUyPQdsw02/Re0EFeup8WVchJg9rQQSkxzBtfw
nXwkaXwIcrrlK62+xTGYvCRB7SChNz8PG7FzJbHKqSSNxa6rJRL7l+vfaHEQ6ENgrAPUDUDn+XLX
mxEjJbcNHA2DnW3fI6GaV4gEDPDT/luk2cZq5EqyEsSAHKWA5CfbKngqSfh5Pcj/kfZlu5HjyrZf
JECiJupVysmzslx2DS9ClautidQ8f/1ZrHtOdyaTSMG+wO7dD0YrklMwGLFiLcUzBU1SYLPDqxVY
DjkN71W09NyGp0fdrNvJT2ck9wbHcR6QL592c2XMEMuMycZ0p7UGTnF7SHcxLngwNqE0i3BSrpci
M6vNiTOnRzTJfRtraD7P1iMqdLdT++EuK+HqT0xJOy+agLQuWmT/tHSpNx6Iog51u4wB1bO1Ta7c
gagygyUDleAL+Duql6aWFcgBuf2+eM67lRBMtf1AVk8FDhKsuTIHf5TmceX1S3qczT0rp8emZj50
M1deSKqlObUiPV4hY5mlsyWs1LOvjf8stNpp7ZfRWCvNq2bLAGc6UhpIU6N0cX6aIlDFZWiJTCBf
t2/IYV4B1yo/j2oPAiMP3e5y/goV5ZwvFT7feo/jS1R/4upDsR/oov8n0yttK5QyKyObq+TY20a8
qfq4eykg+H3vNGhzun5OlVeDYaOqjOwFkILy4w6H0IL8H8H144BcD8II3QSRoszwkzTZT066ydN+
2CRMnx+SFBoySwuxn+u/Qbn3RKQJ7Qzk0WRfgR64AZx7ND46E70zGBI3QwSL++tWlHvPpfCtuIOQ
JJJCdDSOtjoSAMnR5vM9zco9ZJn+ifTxBlQn36+bUm4PsP0A8acborHwfPcJwhEbHD3J0QCXwHbG
Yz2cdaqt7BKxC2Q/J3INuNXhZ5GhObcya/1QzylWDp3x01PLqg2x6zCzpi5IK8u+bWLk1s2mnleW
S0yUbJcgbBJxGWiB/rIdnQRmSwVepphNmEhj/N0xsESLvmoX/MoBobjhl/xeJwkSbp8JOgEKBLMN
xD9RYZNWMEtKWi0V43hSV35uJn78o/7Em5qc2JBbzKqocSNCYaNi9yR9sx1ACY128/H9AVQSCGlM
+CZw5Z6vHEFfmZEXhB31/OBagcufr39ftdWh1wIUFdgf0H4ieb8MlfsGgkX8yJJh39bfkZ72je4V
dBbX7agOruhVBLmrAR9iS34qJrk2D9EMZAUClZb8mfP72loLV1SDQfwPFwXlPBTzzPPJss24iL0c
WorNvFsIaEdvOlR2+EpqUD2U/6yII32yqbOpbArTHPkRklJ+Ftsb7O0q7Ve8rXIsSEEA+S0oceU3
DWo4RcFjnR0zc4O4rgOtQvlr7tZSXJekWohLkIkQDzQkny7SEVFjscapW+CerB0zoSJajLthqW9c
0OzX5bzRIfWaobALHssBBFGm98gm6hd07SVqqKYVPwI0h6iRgrJR8lFZOpne5PbsWNXlrcsgQ+uW
myyHjIh11Pi7Z8U7q/J2cz9BF3bcaFOI1+s2MkrfSN+ub9a/VJ2y3zr9LdJu7RYDSrrGBDjQAGmT
bAxi+23KnpB1hjroPal2setuRw1rghZzbi+bZHrzJtSMitfU6gKwU+wKo94uDlS5irBm38z0jtf3
XjOBichYOcKXfOFYQpGjxClGShy8oOcbUp/bomyrhR2H5qsWpYHNsmCevlTkrfOgb0GqQDffKx29
/Zq5vT5TpnLVQIbwFw0q6MLPbWuJwds6K3AYCN/y+XcJNuPCubfqZTNGQJensa+X3xz2rA9/ePLN
isI6+YMLb1NnjzbR9lWX+DMKrkhPTT2Iswmo3VGOTYunuM+DMfnCmzqgKKtmaBE2mq/gDYdARBmg
DmzT7yNfA/mLXXax8jZqQwIPiihH8oc5z9O07+EPxynPvhZ2Gu/qymmeXaAq/S5a5k3UQ9Do+iyq
ggAAkYDa1UW4IV/POdg5OqfDJBrtHqoU7BMh6Onnpd3MIxdiGhMuqsFw/BH8nv23679fgcPHDnRA
toRkEmprctOCV9gzbayYHwnht3H61YUqtVvdAlNWTMaODdBkKm4y/QaAfOrcmou9xYPVT72j032Y
MVUcBgqw099/XxTXDC/uJgOywsep/e5WXcBce2W11J4KDL+gYwAuEVo553seeqYeq3kLlgQLpG1e
uTzZEd3TNNtZ8bCrLIg8Afrgz5BO3JNFewAxy1Ot00Npj2uEDartauOOEHhSAMtMaWnBdFSNfcfB
bJA7I+CCoFbtndS4w0YDAsIdQBVR0nElJvnb7igfEiBxCGh6gTW+SHHwKAIHjwEuiqS1/QEqtfkE
tIP9mwJM0UAbe4EWMgQPg3Qa9oXn7esezDpGF3QNZLpMY++Z9i6GPHNj28GkQ5Xc4LeR9xtl+cDN
t2UbbTnlN2BC3TiVBlp7FsSlE8AhrAxEde4AKXD/orJRK5fihZrHvakP4IVoIP7tpd+zVbC86ha3
wXKArlFQ0l3kNipnibthwvqYdE9yCD7vCHA5w83K+RM/9GJBwHbi4QkB0lhH/IyTkGQc50QjlcWP
tIx3JXZ9T+/1eg/x7VrfVynZRuVLBbhBVOm+C73wFmJo13+CciMiaYeElwj2Xem5nkYGHjCeBxlr
44fnJFiwYrPMADiw31DpC64bU67biTFp3SwTXDKEUvhLiA3a7wQK2h83IEoCOgIigMHkjVEO8C+1
nbNjb9yk8Z0dfuLzqJG6YAmnoBKWHEgOCHICDnEAT3GpOBqe0l35iSkSZdj/NSEn9lExWPKYAj2P
MKe7KfRmukkn1145QKpVR2iKLlUUMeBrxd9P9l0/dnOjN0AyLMh+pICEgZ2z4RCFj71Ovx1ta2qD
onfiNWJ8ZeEE+X5gkJANv1Qri4caGujOwI4W/zNXd90EzPMu85J9VSxQMu/B+9P4CRcsY43fF98/
vn6IU0HxjnYO1Nek/eeCCN9YuM2OaRQFcxUH41quRbXDTy2Iv59M7By3RcIyWEDcDxWnzt59ZgQg
eEGSH8hnXfq+HbU0cUuNHRf6wDb9tPLaE9eO7I+A2RKd/wChXcivMbMcsrbCowLVJAoNTRDbBQOw
xrgIE+2+yD5Oh4M0+Ik9yf9Bu9VKSw+Y+i7maLFrNs2yeumpXPmpDWmvL1ZXxQbvGLKq9aayXvjy
hOrqwcy/xDULep7tiHl0PETZzj5vm8DWm9uG1/44OoekjRE8/mnjbhdnWygi+qNR+3PxVA03jBzj
6YFBSloDTIfwbOvND+YYjlboDW7QdA3k6OqtxV/49Of6LlAeXzgbHXsZRUjZzUHGqHFHD0PSnW7X
pVAvGaJDm8bId72OIPm7bk21p9EAhdoZ4mqFrFGtOWXFAbuaPa/9YjcWuaUuNLqvWxG+U956IOkQ
sSh6RtCyeH5ywN6r51m0AB3UvnnDcxK/WNm9wR5K+77D8y3T3q/b++vjLgwiMQNMMoC9ppx0SOzM
agYOPIpeDRtEE7vIqbfV4B3S9I+Zcb9p4Yly9lB3X2c3DUr6p6xA6BClG8gfIk21WTSyu/6bTPHq
uvabpOOtDXXWQpArP/ZNvAMaC7W670j/PJGMHVLaBuU47jwDDH/lm9Zkvy2rBmngtI9IvyndJKj6
Fw0oVxDdd/kYdPW9qbF9P9/pbPQLLdt43Y+W5P6EinkNSJl1by5x4K4qkys3zMnMSu9awudlSRcO
Gp/Gn0xQha6UGNTfx0MBKr8odMo4vKo3wTpm1DlQ618Ie8uSemXH/0XbXq7DfxakqMju8k7LGuyN
hRW/mJmCqfKt0F6M5rld+m0HJTu2OA9J/0ZJjouTHYpVTSVxF138BPh4dOXgYQSh4fPzwKbMAkEt
EFnoKz9WZRUkTSaEZP1Kj3ZL9x5h7Q0o5+YIDY083XpNd7DStUBB+WYSECrBqo12bTm7Q4vEBd0X
dmQ6V5va2tb8UOs3WXXPkt4fnNuyepzbKRjpa1x8I8k/qcU3rln8uX4wVD789FdIz6V8ojN3WqyH
DYrJJCbQAeZBHWtbV1sjilwzJcV4hl5ok21hwJUQELbDogyJ897Ua1KnqgTMf0OCJu35+vbMjdFo
j0OiDXc03unNU+muAKLWTEg5HtCU/K8JtzmQcd/+IWspVWUC4XQU0kFh9sjavMfCVHa+B43ondug
LwCdN93MQNOa3oJ1xc+1AYhjEpSldoCiK1Sgv8a1EcR1c2i6aCWAVq8fkNQAlSCpISfVnIRVNPMm
OAfPr5J9Xu4Sx4fM6PUNqXRBaKQGmlEHs4wcSaLONmq0BmTW077nIV3js1dfTgCCI5GMBuQLnsA2
sdjURphXKNuO5lM1k/2g/SlTdjDAitcnr3kDZmAw/nrTb2p/qwxkb2gQz0nQ2HfFdLg+WuWcnvwa
aZWnoqPcAVftEaR/ZDpYEBWwt/WyAji61DVA6keg3/9v0FJ47njcWyZeYdAm35jzd734ViP45K6z
mds/fPjVlsBSEeRioR8CAmIfwgU+G91AN6K9N6KV9Xcc0e2s/bg+fOVi21D2EC3gUF2Q7rPYLNHi
CVqMI51ujPTAVnYsUXwfCWAQe+iIRFBtlr7PChLpIGDOjpqNh08SbzjyTWDuDdrhziugfD6imTRn
yACg36ird81ynFHHhVgd2nbxdLJQweW6b7ngcQaHBFKtr7gefWMstpXu7oZpjZdTdSuc/WKxYU6e
OWXJmOOC+PjooE/GHfq94WRPWNgAMnwAHqEDewKxtBntTJBPk0n7pVX9DqG2H9cZ3EG+vb5ACkcH
Km/gJR0EBEjZSBNYJVM0jDoaD3jxh9K7psp9Wqw4U9UiQbIJKoM4jiANlzanQcqKWmmWHpf6GC+P
5somUHwePczoKkYWBvIxMjhjWFJSFT2ZjqTZ0R9ptzJDqof32felI8zpWLu1tkxHy4Bws94FlfU4
kaBtKKKI28H7WrY3ev9gojaSuSvGFe4DHYDI0wH9hkyX/FzhhVcBWm6O6C9gPprJmHlnFU+R8/Fi
OVLxeDKKlIYg4jnflCZfZpcm8Xg0vVutv5szqMgvP0kT1vO3MVsrOCj2HKwBASBISi8Ff0zO0nnQ
zOHIveRBy5ywLeyXtBtW5k6xLwDVAQgTgaAgbZDWLeu7vC+GbjguFvHn5NVtPp7TOjMg7WvP68hc
D/1wbEqIcu+sNcJYxTydfV8M8MRVtGhqsi3xfcp/x9pm0rdu/Of68VcBXM5siN9wYmPJDDsvyTiA
dk3bjpXl6x5EzMO5und0tqXFXQtgDVgTr5tVbOszq5ITTDrgTWo6DSBUaf2ZFD6DFq4N8GCP1s7r
plS7ACR/wIQhSwvAmxQsgmhyZGDiG45Z82zvjbUGIEXaB/ip/z4vnZy+162Iu/i8CNryfQZ58/6x
tdEHtK/XKBnVQwFOX3C3UDz0z9eqdK24NctyAKfzi9HxTaXz3fXJUq2LgBl5LrARl1gjwkFsZTWk
P7LuuwX+fMuyfVH7m+nHaV7REQimTBQiRBVCLihpNM+IXsX9MUkKtJW+La/XR6Kaq5Pvy8teFdpg
TTHrj13YGpu83Fz/vOponn5eWvbRrHged/j5pn2TZnfLdNvWK091xVqgkwEAImI4SDjLbY1tO+md
G7PumBq3KCcw81Auj3wN0aOKR2AGaUsKPIRooj3fVHPOuGFw0qErH6micYIIw/ci+h2R15G9oMes
2CIt4oYpCxJn1xqBHX84QvZEBxAF0hyoHzAbnf+AYTSLmRNwBKXNG/qOIVZRlg+rF+nlfvAgywRY
CeoDaEaVi9z4CSXTYq/FOXX9Goog6cdzfecWpC0xkar0amEBzzbkf8F6dX3LKUcgcCtQSkSVRm6i
0Qq3LvWMtMf0tdT+mcpf1z9/uaPx8zE3f/fBZQhAatYMlZ51RxCnWMjZsU9QLyPwBekIqv0iFXoB
dR+ybkZVvtZCZ+8Nqc+hYHJ9DBdTJAwIqR0w5wiGE8lBVlGsg9czj0J2X8YBrpXrn7+YIunz0k6t
64LPg43Px2wDagYkVv/E9s11G2tDkHK5KLTbeRdlURgBGiI0Uca1u1dlATBpHHi8GAHOlSx4ZhuD
U1OwDMy/8OTjyRpPqGqaTg1IGScH0HZOvM4Ls6xvtuYwmJumZ+NtXi/OCsxDZUqAmAVDhgBiSGeu
MLUpq0nphZbxYKCqXqM6On4Yzoxlh7InwYbCnYVO83MHBThzYsUgMAtnu9B3QmT3hpAi/2haRFgR
vfhC8w+7WPLD49IULWnQljQU+Xc8yO7iknw0XoUJCtYqAMmFrMqFibpwZ9SNIqGS8+QN4+NU5ivO
XLUg+LjA4ItqhHwCrQhE+mWkRaFVWQe7SyHeGW8To/qEGfD9gRzBECwvMnUJaxj6hnMvPro0ip6H
fGz3XVp0AZ+LNdYa1XE5NSUlNc3FmPk4JMlxY7VvZvv28eMOnge4XbTcAlsifd0CZYVTG43oFKPa
domcBVLx/dpLSLUqHkqeUOxCBfcC9OEZ6Zx3ro2WN/LesF91hGxHu5aVvYhXRB4Bynyip8UAPZ60
gRkUYrKOMjQyucAnRkHXoXnGLjdd9mE6RsmSWLKTN8swu8ZQQ6nvWETkyGn7ovfL72lafiX1skXs
/MPrxvfr66QcHKpraFpEYzwgm+cmxzRzoHyEDTeTOEgz5uf2Hpj/FNWt64YukY1icCeWJO9Z0QUt
j40LP2Bm5t5uyD+Z6VRbGuvO3py8OJgSUIilRoHiKYX6HgfT4zGBU1mr5CiHDDJbcEagN+2y9SED
4Vqit/Gx9OygLr5oS+Gb1g/TW5laxeZE0wswzGg0BIeWfB8Z3UyMye7QZehEcWCm3NgTr4+DAtJX
u+uTK07TWWFIzO2JKWluOwaGkqGa4+MyD6E2z0UA8pDMT5DJKW0jAEUhyLvGDRuaj4IDhGGKKB6P
K6jMyGeDZ8hCj5amhbkNJp8lrd6RkjvaeQpS+OUPOuZeKVDJK+GKwnOJ9gqhOAl6O9BJnu/Zgc9Q
6+2r+AgpmkNiFYfGTm+uT6hy7cCBKPpcKVpTpGNRlSa3aieJj8WYj5sRYN9vhd3YyKmmdOV+FJ+S
105k9JGnREMoCs/no/HqSUd4Bx/mull7W7K43FvgydlAd2ja6nT4ZkzlWue96gjghhGgR3AVXBCR
mzm0RllrxEdzAuWPRZCn1XeuwXckbVbaRlQzidgY6VFhCdon58OLaD4iOIaDIfbOHh6b/nc3fPzS
xFj+MyFGe+I2gYcABj2P0fbdQPMgfmvdBwd18us7QrXpTo1IO2JJuBUjxI+PPTqgIW6X/0qGtay/
cq5EkVwsCZAVUtTHqD6aA0VHVEe77eI+NADX8o9rqeLk4Db71wo5n666Zn0/A1t7NMtmBj9uw24K
ukqqvzYWaVu3kbFUYBCBFQiDkdq4G0q8wzvmfGbxCVCK8Ofo+pTzLd1QkWpYsPjwgIe0inY5SMIZ
pZ/YxmhnBrwG3drQupKGU+dutrRQuQ0p7PlGW/BtMs5P7kTWmJ9VGw1IQlSWxHiQRj5fHsetaAIC
f7z14uSZW044x2TF5ajWhqAzW3DuAGgsDybpFzvWujIKeTN7m9aa/+T2YtwldbqmPaZyNIj6XUFa
gd4U+Q7Mo9oqSJVEYduyOjBJY+9LqEQj8qwCB6u0cg+q5g7sGACtAo2J611apapxBzNq4LazaD9U
kz9Ma5woqqk7tSB+wYmvWSytM+caFhiQ0s5j3jyAou+6p1GZQPMFODctUfaR7x4TjxdnNlJ4zGjr
/Irynf3P/58BKVqAkDK6T1CqA016QQIetTUOTDv6pRmvoZdUC3I6Fumqdmctt6MSY9EBPqrTlyb5
9omx4EQC10sER5qYzJP1AOWrTcoaAUhiPObsjrTH9hOZCxHf/GtCul6qwbTR9etoYeTpQdYjhRSv
VLlVp+TUgnS3OHFjkHjCIJZ8N41GkC7V1qVFwLvj9dlSxYmnhqSVX+jyV4A6RoEqKPPbanj02G1r
gtbQTxn+F1w3p1x9dOQLVC+ScJ40c4VJJ4K10ULul3UBdWK2+bgBcEfhoSy82UXHbZbZ9dLOrRZ6
1ptRvb1f/7pqWeDuwcIvMkoXQWAZt3WPlEAUas7vaCGPrHspU9s3tTUNTdWy2OjEhs/X8YqVi/09
1rxL0wJRdFGBoDlieBIB68GCqh8s7Ihk3s/WxL/kVVXuwWPprkTxqnUCthc+E2EoWjolt2nnOusM
h2mhlS/Bgi48O/vELY1YGih2sKS7FwFnnuGmG5tcCysXciVTqUe3LCvNA28jtru+auKwyPG0EEAS
amUIqmVxVXQhVcVQLVoYI8NY1AcNGdnCQgNL/gMn+RNRIcqwyKCJhwIICM/dT9uVkKnOsAHNZOui
X34Na6dcmZPvSyeoHZak4XGHDR7fu63v1i/XJ2vt+5LnMSsbcYCL38/HjYfWLk5/XDdgCJdysRwn
I5BcThO1XtcKC8AiGRz9nX72qr2ZR+3N+PvPoIGP1m/eTTRZpejBPETP13+BWIKLH+ARwGjE+xT5
m/Ml0lI6m2k0wH3324QFE9TlipUtp5hFZDYpgAbiLQz15XMTxajHvKQJDUvbucF4H8zI3VwfhcIX
nZmQgvYRdCP6bGluWCbmK/fwUkvSp37KCrTWTmsVH6UxBB4mkgrioS3d2jXY27vGKTGeergBv+Vt
uSy9PzXmDelQOL0+MsX64OULyScXDZNIFEtb0HY1s0iQqQjp2O2K0r1pkyFgkbfi41RmgAIBFAhh
NUBBko8DydPQ0aV0Qzd6IMmzOT8N9a/rI1F4HowDjFIAxor2T8lEy6a+XOrMCyGY+E/BjEctAQcO
xLcNn6baM2nW5GT/plekvX1mUWzMk+inJSYUidLUC8d+BMaq3cd2uU04fbQcsEGAZ6e2rVuncJ4t
AFGquHkFk+wXMPivDFxxfwEMjNI6VJtA/SPvl3ZKFhN6QkiO4/3qlyMUrRf9hvN0i36199ycE78p
UtCerbHLKpwL+nYQJ6PBC8GyXDqcRp5HAEh4oYkWor0ZZ/ypWTqoHKNdLaidabozYifxM+at0Xcp
1xpfRtMXrDvyLYMOZkqdSPNCo+it+6Vn6cGpXI4KqQW9Bs9uwLCUxWby+/oWuwSBCr1wkEdglwH7
g/vtfMUnx027tEGpTluc/n1ySHJjtFP9g9foqQZjTPoQ9TF6LElfH+p64tsCInpfo5aUG/xXeWBo
tYs2TzwpDSzZ5OOxAQbvZXDXRJtVPgSlK4G+E+S8jgRPAU+Hy5ehQk2xqG6nwr4fC/OZxdOGec4n
MvRnkyIdvN6owOGQRl4I7EcS5K7GNm5S5D+abACsDLt2e30VVL7kdBGkY2fU4xDXfRqFHSRXaXIb
JZZftK/Xjagm8NSI+BEnZ3tKxshhE4xwoDzJNqG7cggWd+Xpobq6ABsABRdYZVHkkFz9MDi0JWDa
CPNuvgWkfjMv7sdjP6zOvyZkxMoIMExhVhoNWZf8Y+Z9qBHtxfK6+RMXCdSykDqxgPIGL8n5hBUj
1RynS7xwiL/ELbj4J2sX9/9cXxXVfOECASO7hXj9AvKZkd5iiwGPW2SoGkCQfFrTFFKt+6kFaXM5
S6uTKIeFcjlU9FA7v/mbuaZMqHJfENuDD0HizL2AlvLE1TSWeTSsyjloSrgt76fR/1kE8QPaVz4x
ZxARQf8qsNJ45ZwvTGQUTC9Twwtr83Ysdh75eLEckAgwPAsyc0E2eP79zLOiKBt1L2RAkm/byC1w
KFm0hwxUtrs+lEtYIfzvqS3J/3JkzqrGGL2wavWXpIm+1q3zMHnjbVGw5yyxj7mW6EFrexvaAD15
3brK7yCVjdNkoH8eGa7zgQ5Jq83tPGPz9WYBMQJm2m/97Hg/nKWrV+Il5TY8sSWFZVnWWItnAzFZ
viwm80vrV6r79YprIOIWkAMYqA4IeXcHO1HueCnitMuzNAfOwa3IfT529TY1CH2Yiine6G0+b5ra
sV+WxSM3PO/RR7SAjqLVeP1gDxZ4Bexh2EwjGFwYs5ZDPS3LHQSLirvIBqF0ApGRDa+ttUYs1dwI
ICE0XAUflhyyZp02d83iQlzOzPamc7Dtg61DkLIin1jwU0PS48kY07qvWqjY2Rbwcq6dODd80Ktv
NZS/V3a2yrG5yG2jfxR1rwvRBA3K61lKeBRO4874WeUrZ1T5edHc7TpC+UGO1Gz0coLYBvAfmt85
oZGvIECUkTAgcARSXLjL4AXOjwZtJ2OoOChptDSen52yy++B/M7QlAKmrTmGMNvo5v1dwkv3WFd8
eiFjZj1NbpTuuG4MR5dna4SUyiFD8RnEcygb4CV1/pO6OCrwGkDJwEw2uh3k2opbVQW/eGpA8wDs
pMC2SlHPQsusA+s3Up9a+VNb6vtZT+/HLOwM2vsNr97TyPqMSRSzHdsCivZCuCfvoVozTNiPKXuz
7cnvesfn3i9jpr7eGEHffsIJgc1TR6EXSSNoE55PYYUSS+yC8iY0l7A3wISk/Sz0rY1n/HXHqlyq
EzuSV9dLR0tbm0ahDsq0MuH+WjSsMkCBgIIMMPKJAJKcD6TIxs7sUwRz89Ywb2i5Aqld+7z4+0ms
aGukISVapUNvySbfa6cvUROt+Oo1G1J4BeLnLOIxbAxxmE636fJhth/BoH4yR9Lt5np5slQG5qh9
1IfnJllxEarL8/Tz0oVmJAV6yexYOG1+H7fRz8V0vsS0/nZ9K62ZkVx2EhUtpCdhJi32kQmGqWBa
055RmoBTETSTkO2RC0ReW5hFPLhoZqAbqh3ANNBaN9dHoVzsExPSKIqua7q2hYkk2Y9mAJqZ699X
3aAobuGi8Uxws8ghG8+dbJqGIQpHfR/FKEGgge1nzVb6s5RW/nuDykSF6Nj3ClevcSn0QfLELb99
5t2K61DhmlB+/vehK2cC+qoD5tfDQ3fo4gIVx+kZQTdoMvJ4MzfpS0qccMzpd6vL96XNdmgPOV6f
S+V2AMQIbsVBcCqXwLK8nXIQhXoh+Lf6ea9BilBbWS61CQ/pDrDbg5pI8i85iKPBRoQHdkLeQeAP
op7Bn521MojqQqMWniVg5BFwIsnbLyTVpgqPrrBJHfaTJNX4yly0dupuh17WHuTHyCJmm6FGV9/1
KVRaRkctUKSgZ0Si9dx/mszNeELheooh+45q3NECU+O0WK8ZmiVBkGhtijZbQRQoN6dj4hiDmQ7q
NFJ40HbmYrr9gjp/Pg8HI+cgEpnqEeS7mh4gbd7sro9RuYZotRP8fhCp+UseeXJHGB1CpCxFki41
v8bpe1PNaIFea/5W+Q3PFLV33NhClv58Il0EkYyNhIYAviH1NG3tfo0vSPV0PTEhpxMGpN8zLTMp
8vm/WfwyEuiMBlWS+GP94/qMrQxG3o8k1kcHXRw0HMjGoMEaw+na56WgIx8bR+vwNg8z+musv3+4
exTXKUiV8KbCNYFQTXLhWs6QvIwcCu/jx7k/rKkFq3/+f9+XlnroNHMhGr5vFN+jgvtptlb8Uu3Y
/0aAnM75ZooNGo9jRWnolI+ms7ejrR6t3HPK9/ypDenkN5ML2vgOiRBdj2/K3NiUQAAFXjHsqTfe
GRb/osX1vBlN62trNpvrG0zlAk6NSzugaU3UXZE/DRvH2Tqt5w/DY1WDTLFy1m4psRryQxuszYLS
Eblj5K7O5zLCwU+7gqHKUpKF7xu7N7eT2VhftKaff/PJnF+NbEAO2aTjcpf0WnbXNlH2kHrl6OdG
BTDpTNO9gOM+Oc1UQfowA2lSPrRHrXSah5KP08rtrdxgJz9Z/P3EYTVt2bbTktHQ7m9H0I9GKw5R
OftoqxZdgYCoy9ikofbQleDG4vv1DtQxtww94jYz/RI5hesLrRzKiSnpLOIhFmnNkNMw57dZfpOv
NfCov++AjwXd6MBqipN0MlVJadbGwAoa1p55EzXty2DSt+tDUB5GEB/+nwkxmycmWjI3DbSgaGiB
ClZnb0iNBAjwPhFogMkM5Tnki0Xx8dxK3GdlYtcYSA/kNgREo2Vb8oYEtOzWQDfKewS4d1DPY+3R
cnFuqouXwdNEChQ9hPdVz3d4T99SiBS0Y3HbkW5/ff6USwQ+VQQYEIyFONi5uVjTTJZAsyCc3Jsm
O6yGocrv43UJpjmkWSFJfv59W2t0O+0a1EAqtvwaLAZX5nIPtYOEe3vDK92Da7DkECEZH6IDtNlV
cexsp1QvULKL+LhN2kqDGDjTP5H6EeBfdEDa+Hm2+OUnO4dpZetArM4LF2LtoDOw48Znntc4xaI5
S4hAys8JzY2zNmuZF7pIfTx21VqBSTG5uH4EwgPJD3RzStuSW91Q6w0iAf1nBtDKWj+86g1hCv0N
eCGQFVxQx2hVNXMGtHbIM/aYR9793JEvDss2qBt/TRjAuS5vt8QdvtSFeR/rZCX+/Rv8SdcD8EcQ
SEBhg7jokj5fIzLkU12VDuAFDkX+4L4nO9NqfdbsM89vu2dwKftZeQtxDZSUuyApQLDirvwIhT8+
+w3SbbiQKa40Rt3Qzij4oUsbWaxi2YMoG4R7ZrbWU6k0B8ZbWxwWvDckn8xpbzlzZLnAHaACwh+3
Jf4P4sYfPvYAIolWPkFycVFo0efMNIbEcMMx0OPvlP28/nnlIPBSEqrjaIWQUwFIKpWo3sErD3m7
t9P012zrEF5OxwPqfZvrthQ3AEQNYQTdUBiPnM9E68NUzi4gKJ3VOTdJNqMCgRr7dpiGYsVZ/q1k
XOxHNLwaVMgZXChXxTXp3d7luG28JfmaRWXynCKV+2UCgu1XnHS4ICB19ujNdNktJSGND8Gz9AGq
ePSGgvllaw8zxLXLuNw6ZuMGNDXHDenRcV6ic+Rn4jbTJnVqbzcJNoDI0rXAi5r8gYG7cTMZEWAb
ervWW6+4cYCoAWgAIQfYoGTetBHPJtAzWfjt4CdKhjtrGf3JOurWe5Ws3NYqh4V1QmrYRQL6glGB
WFrUA2+HcG/ZN3WOI/z+8c1ggApZ0BwA8SRjXUrEmlFNcVHT3g3qBA+kgaPDnn9iz4GDAr0dAuVx
oQ/b6BhGjW6f0Ehdhoc4/+KURQbMk3a4Ph7VQwBa8UjXI/AAkliOBheaWi2Je5wkZiHYtZIfqe1+
sxwGL0Tth6qHenijbdPM+sK8DxMJISA/NS75ItOb+xGk33jTevqNO3S387BG46ryFOheFPI0JpBd
cnwwxt3SGCnqeVFbkNvcqZtnPButb73FadAXtb69PqFqe3h3oqcf8tJyeAV+rDxnU41q/PzYmg9Z
+5hZx1L7eGyBnsz/rIhfcRJboLQclSAxghUdZB7em56sZGmUBwlNrCa6TMHHLTvYlAyDZSRIrhn6
Y5tDcN74RBpABNX/WpDWnlWDpdV4yofmtCPO9hPRl4nASyR+LEjMydFXMk2TVyToJB+ALNbm3l9x
BKrKGzYUyIFB3wBhIDn9OGtaU450Agat2Dvxbf8eT3dRtE2p38zb8bfXbtMczP2bNQY2MS/yFSFk
xdFYCQd3AZomdCFdWePxzPRHHr0S+6s1lGDAKP25/J6BLf/6flaag7icYBRRaNeDiH2y0TfnhdQp
9yiD3BMNuEhOJ382AMAsbEvzTd6vUU+q9h8gfv+aFX8/2eBeUyS8Bb9HOHHj60yNH46B99dnhgZB
IpROBXGjFPzZaUuL2sBLqAdyIo9GPwUrm7b8QPsByISRdFkLp1WRxP+Q9mXNdepMtL+IKiRAwCvT
Hm3jeIidF8pOcpiRmIdffxe5956zjalNxd/DeThJBW1JrVare/VaFGwlUBxAO/Wnnq1ejzu9jDRc
HsVJTXesOmTZF9zPxRCfsoS1zsqIEwP1YOOQq+QJxiFD00Wx8or8vr5+a64OQTOK2zhhUBib7/2L
PdLyWBUpUO9+H4ufCsREiy6NbF1hvw0cuA2HtDrYLBQ50wLOldiPgwmkd2D6nQE8tYhuapHKziQT
bvetIW7rcthCvKwFLaj1ImsMZQpYyMI4gqwMRjqokNSbDniIo1+00XZVetD/WtkEdyCuJZR6EZqS
TzmMeEKtOwaU9L5KfrTkn/ELqWk0uc/c4li1z61oU9fIQSeq6J4adg9YoPb3SDpEWzPVHHpdzE+M
doWh1VU2QnxY5ScAEJG+uG5lKxsBnkHw1IO+ak7hLTYiQW8oqPJD3e8K7nX1ThnfNZYD6YkE7BYR
wYqRASoNxdOZwgG1goWRIbdbkbLrmR+I0OIkOcjDdADOFfKx1ye14t7QEIIIEq2BwA4vaQBjrVRl
Ljea3ybMAnunOX5lKuhmw9saUhoYY3G9jhXNQL9PNR8CdXelkj72JWjdy/KG1VviTauTwfN9Pizz
c2yxaoOats2EhiE/yE9MOtCtK2jt+zghYB+BDt/cS/3x6MclgZjhEGs+iGfSccebh+ubsXLFzYHh
v99XPn4/CVNBtQnfl3uX/8jr1K0rMNwb4GIwW8uo/z52A8U60DFAs+H6XuJXGsrSCbS8qq+iBLzf
5J1Zy2mgXxcvLWTd9M9PFGniuRAhqPeh7yDf6pHZvnVNIBygxUw35PBkes+qs1HgmaTkhYwqNzF3
Wh4QbwgNzaUVV+/MvpA3bH7tcCHriD4odFzNDCyLZc5iQ5fiFpIAhJwR+u21kHNHKmRmAcW+kURf
8xr/t2UZjmkmtv84WJ7JiQhYgUXI7wr2q6yeIEBgVzFQc8UWp+f8rUVEBh+NHA5a8VCJXfKVThB4
F/mYqz6VfDQ7OEB/WznYya9b6eqMUHYCRA2VWqSYP87IMIpaDaNS86n5AIy5ReWbSX4CcX2y2b+4
OiE4pbnsjeTY8u4TUcqRI8g0Xwt7aNg1zbSvZbm3o6EZN8LLtbON7Oi/Qy3OtmkCU14WqeaHyEc0
7Xu51Ym9umygJPxTXP8cpCAt3Rl9hdMm0pyA+g69mF2hR8dEJwm0Skuyk4em3iivrZk6ShJ4uIMn
HpfWwvpYnrUGpAA1H7VKJ8hCVwU1SVB0uL+2ysIrBS4k1vESAB8ILpSlND2B8WlVa2g+HP7PRq9t
NFF7Qp5+QMD9SILASbXqe19EW0jqNRtBwgDklRDtxS9YmKMpB7oAIbOG0kti1+mvTvyKoId23ebX
rAONNdCTo3hrATjz0ebNrA06pdZUP4p3tLrLxy9AigDMBHUt+jUQ4y19cYvGLGUIdVgHdWTulRSC
bt71Oaxu0MUQS7dH4kqfgIbwW/Dzj7lkSbHudPU/nX7bFW9Fr9lZtEUJ95k+HORT86may56IApY0
VJDyrNvcxB0AHFJz15Zj4pstCGGLnFCIBoylldWQqCyHkRwrA/jFio8gpa9Ih4x7GNwAxFOzyJOH
mEL0pqldHg+opyMXKTtg6miqjY1eO6U4isjDQ3AHad2FNalah2xlP//ewQVDfqPsTaQK0bGzlcxd
tahZwWUufn6OttUuAbMNOE18pekeVblxVca2qjKrk0GwOpcMQf+wDO6ozKmkl7joJvn7SCF7o6PC
Xb7TCu0GpNtdN6/1Cc3BqjmfkGV4TDPki+V+Un15ujP0w/DXMmKwJIAx8AhCZx/43xY7U2dRHkoU
wZEk4ieaTgcybmWC1lzJ5RCLUDXOjSSsp0AFHEAF8XKlPJsdzx1StxtueS3Qg5GBzI4CdQ840Ed3
okACJkCEo/thHTK7rptvJWcPGfCQatW6JJyOehO/Xt+f1cnBS+J5irzxp3KLmHKJ9JWs+2aFJOQQ
mFBa1GjtMi6nv64PtWYKSBVDhAFdQHDLi62awmmCvO2k+0RNoNGkeaNc/D3gFklpHREaaiEzm87H
FYw5pA9rVus+K/1AusnuvzADNBTP5Q8I+S4bPYZS0SOIXeq+Ou5KZ1NI5k+z6zJSg7DSv99frBCZ
aj1VE3w/g/KZZqlVkvt9npSvZV93r2PcUhcCHtnbUFWqXwcyZIJYHgBCH6GtUs6zXUbzyNNTlMtS
AjkfVe47yE2z8CymOrah69vYXdUqjoymSKfIWg5ZAk0OH68v05odo+sT8S0ae0ADMV85F4kXGtbU
jKPS8OvezQsHLacvEoD+tQ0pt+sjrQUyFyMt00ltEIBGPKmRoK/UB8rHu8qYjuGk3PVK+f6/DbU4
nLoSSFGaC8PXc45MnOqU5XxfFtZYb7WXrB6U/9ZPWQSdpIAMA0/Qej1qTiwsaSs2Wl01BM5zwQvQ
7mWuaiy6Eg3KM5oj0Y4l2BNl3W0b7WYIpY3zOBvsJ4O+GGn+JReWMLBYkQeKkermrSiI1Zk/DXVA
rXqyzGoLp7q6bBeDLU6PEUQ8LlRgqTJGLUQGlpT8PVYdorf/LdziJtDkIB/NEe9S8JiOzKP992yr
h2lrEouzEyZjUvU1hsj7b3rzrqq762a85u8vprCEtwJD0elRhEUS5tOg/eAG9NU3g+/PEha4lS9H
WRyWvKyMqh7BVKDUg8cr8RQHyffJHG46SHMDWHs3KW1haWp+Rn7WaWVxw+kXSEjxG+bsKHjmPpNO
BWMvhVo46n4NZbWk1HehGb7Wof6lBf1vmHlDL0y85kUbGilutSgV+9SkP1Viem2ab5jeql1AYfpP
xRWVo4VdEHMQ1JBaEKOH33mM19MWMfuqYUA8bC60EkjMLk5PEukFizrA7iLpRgNf+SDfG+Um3nHe
+E8O4WKUxQlKRdv0qgBYIRgrp4QamWEEdt3dlVJs0fE75K2bVrfiaIbYbHF1rM8QcHJg2bU5Vf9x
p1hE0lbEAGUUwc2UH2LVTr5AgYmU2X9DLIyBpoTFHCqPfl1ZWreLtro/V60AYfvctgY83qcIMZuS
Igx1WEGgv4qk+06VwL3uINbPLrArfyrEQJUslqnKqFKXyAL63OT3JDTuJVE2tpYgyZIUb1od7lNZ
sSbYBpm6o5GbqtVA5u36r1i9ogBqwRznMGJJn5/RGKS/WqL7bWmVmsNeMg6Z7Y1BVuOUi0EWXgpK
zYUuqRikhzRE5ASi1n5XkRH+kEy5fWs4iEXNBPOMIXa5US76LIMwe0i4SPRGo3H5UwE7YTzNMwO8
J0pZPEY83QGj7zRoSyK0ekS75o6J+A4yQDaw7s/mSIRlVPKNHJtuLJqXPO0ev7Lg4OuaC+pzE+HH
w9H34dR2PGA+2nebe2B3sm9yUo/f6shUdyEFad/18WZ38skRoLo+6yPAIy7r39IYp/Igp4B5ZcdY
OUGGDrU5Vd1P2f76QGTN5cCdzSx0wMN86scErXCR4VewucGMWk2XCSswlJ2k6/u07natkA5xyXXI
wnAvJO0+Gsi36z9hzZhn2XATbxK0nX7KVzYDaBWQxplr1Faj/hT1DQO2eZPoZs07XI6ziBuTKShZ
OUqYab5TApBSONfnsZq6h9A6LBaveQDuF5eQHGTTlLWE+XomwKkSNFG1K2WACCbOyJkCKehVUvPL
bNm0MyACuSd61N/2Wi3u277rDk0SjfshSr+S4b74XctnAIvAm0tbbPGoJMeGc1srakuwja7X9eX9
d/bLvpMoJSmMBo4xyFHkcZStvMza/WTiaodvR8MYgGgfj2BWq3IQKbjik8D4UavBMWD8JYDuzvVd
XLVGyJdBUhyyGCBRXgwDZBiT2ADPQ8yTaIx9xYKfpOhflEp8JSTHPfLvWAuLNBMDb+YRMMu2FU6Q
81ugvjfirzUnjokg8wMdgM9cg8jLNhR5RgbQgp0ETl16PXOh+U6rk7L1cFrdoYuxFs8ZYBdjaDLA
SYrUsBh/QyRta83G1bC6P0hdozVoTo0uyzWEq32PtgQkGbpvHa3ssdbdMpEAn5k2XOOqQQODhLUD
r+1nwm5ZaWUClgY/hLeIu+R7NBRbIJbVJftvjOVFnraBgYYRjAHVn7tSjfdEEWeppRsPzdWpgHbp
D+oIVInz319E4XGRDlUMkma/F9qvQs6+cSPfqIuu3Vgzc+H/H2JxQ5ZNgd66EkMgCU0120hdSTpX
gy3ow/UDurpks6YBcD+gT16i2kMkGEJW4fnfmlDOZcoemaidniUbB2fVzpAxRZkXjYcolXxcMoUm
clWH48w1s1fN5/EUZ/dU2TCxlbkgwAJYAZAiJPuXGBwTpCxEzAmAPHvIit6iHdJaWy2bW4MsZiKH
adtlCd7MNMp36rQLJ1/lW8DJ1UHmEj/KZnglL+++IAUZF4fUjN9k2vNo1s6QN6+NbLrXN3/FkNEN
/+8wy6ssCCcyVBPQ9l3UPfc8PuJt+XR9iJWNxxB4PsxN/UB5LZaLxVrYqjMIOYueaPHc6A9N8Rxv
GPHqPNCvYgK6htLVMscksapNwD2r+0NnRZNN/v45DN5qfU7+w8N/4hYKw1KejK7CjT9YxehwtuFP
Vg77h+8vLq6S8F4A1oFwuG5Vayhyp65ap22bzpJ59BQMygYgYG1TAE8BRxZEazXVXDRVdtE49Kh0
MZ8lsTUCs1h7KACX6sber84LIQyAoYiEPwH4Vb1C7J9DArOfxhMShKoFtrwbMrZeyMxj1m2ZwVr0
PV9jEBUFPRO0YOZjdeGYyyiVW8ngzCeiZD8COYyOTYaEU8jV1B6H8SXPUy9gCYcYTc9ezHxqPS1g
X8huoDyLiwGeDgu87JSnVVsKCtSHT9lJCl4HCcofqN9dP1iri4sushnOO3OKLAK4KFESqjeghido
+ZhbtnaTnD1Nhf4MwvWjhqrh9fHm7y3eUAZC8f833ieWJlEafEoEQp8wxTvcMdpZBc5OdHsEw07c
2dV0uD7g2qGeBVqAJwYRgLYEbeXw8HGjD3hg6I5SW8W3/+3zi/UbmlQvZBmf19qX4SjrX/k8rlNo
vgDPgbr9R1M0Ct5VsoTP5/rJ5LfqF5CMuBn++/5sHhem3se1GOsA388OlHhl7F1fnTXrAi0B4Bpz
7RZUdB8/P5aalHSTrPlTJmJLHTWvDWpmgaVgsBuzSC2p23rxbA25iKrMHuJtAx01vxCJLSud3UHe
uzMtlf7sjcC5Pr814wLmBCBQQN3op2g0Lfq5qwNIEaN4TuR7c/c/fX4ZiPZlXvS0xOcTOQXQilny
3wNNIeeDGjf4uvGsWu4Pq2nToV9EAWdaZdglSGe9Ae52Y5S1ewLOdG4Yn4n1lknMJgqrCf14ik/z
XTZ5fbmn9X7cklNYHQUYfkC1ZxHt5VyqUqoZQQ+bPw2pPSj6wchpiARtdBjb9vX6xqyOBTZj2Db4
IxBdf7RrzvLKDElD/aLSfyH4mqyy5a9RpENrhfVbL9I5uFn6TJRYQQiNnq9ZoPfjaHmqhgCEDoo/
NsF5KqkOZTLJTUxS26NZfFdMVNvazNwC8qwZN5Bxc5OeDsjG8hqcoikFMUuo+HLbPo5Svg8bfeN9
sjoEugXA6DjzxC2xQkU8lFlkRLAMcWLpu4bA6+83asaDovptAlC1jIDBpoOqvslVH3fOBCB9KYw3
tBtq+6yPQifgyldCboTC6B8GGAZtPgvLADGdpggZtk7qofvRmEr+zCrWO4L2k319bnMY8sks/kCt
8CICD/Xi6skmNlJdKlU/SPmNCkw906dTwJOv7NF/wyyrb3zkQyUiFO+RQioLO916ba/awAx0RwOO
CbjYYsVIotd8YPj+NPht8GaQjfBxdZmgXYtcC5oOgOL9eHo6JavMKDMVPw3Eo6b2ezMOfk21+fKF
3fhvmD9NgRc36YTidNBXTMFNrZSOUdDOUmMJatpjxDbi7o0Z/YlfL4aKGLT8osJQfIH2aQ0cHyy2
9K2y17zsn6zrYj7047LVKDzF8hgC7YvmVmohiyTtc52rrpi0wtHLIUTrwyY0am1qyLAjtYMGf8jW
LFzdBA2HGTeu+nLuSuo+Cm+S9O9TongKg0EAJQwgp7X5J1ysnmjHGAIYMqDFU/bSB+VtNIQbUdvq
LC6GmK+PiyEYCfNI44rqw2uWj2msxo6W59JrP5HWvW526trlgMZmZF/hP2Wk6j+ONRAIvClRqPlm
kElWLSLqSiQyf49cGg5xmPBzPo2jx4uSO0YdMFsIabBlMUaS1UoS3jCGylsLEZnk1e3Abcrl+miM
pETfchVYeB8FrhBEtk1am3taFNTtOAi0QrQVeTJoS50R/z5P0d4xMmIhDch+ylBOvclNibh6H0pW
pPejA14A4HcGhAh2Yxix23bQaxjDdrqpxwGBLQgBkDKKssRFgYtYfR6nTxUrOzuJo9gpCnN06l6N
7+Qu+EJ6GaBNgMCBKZNRZl2YBC/joVYbEzB62XQUBdISUoUGR1BYpObGhbRqGhdDLUwjCiO1NPsI
4GzTzthNBY79LaGkVYtACZIARgB09vLOAxfzlGQ6HCrvmvOc+xc8CF1RTScwoQSWZvYEPYZbqmZr
bhzHFmVeGdQE8LQf7bBVm7BuJVXxkVh7AzIHSa1m4+Surt3FEIu1M+Mw6LpMUfyCEGck2jdzIPuq
GA7Xj9Tq+oH62wDFEYgyPvkgng5S0eq4MJrmuS7a41ShNNSLyBrD3IVJ/AZ8emNqq6uH/Aay2qo5
M+x9XL1JCmnaxQjxWP4N2iVae399TitLBwV74P/AaY4oclkqbbLaFFBPU4ACOo4MXWtGbHX86fog
K1ExokXw00IaA85o6Yr4ELQSH3Av6VUeWSAiIQ+tkgs3F5Lqqj1hG++KlUVDeRIlUvSEo1NkGT32
Td0Nbdeovq4kbkA1p+w2UnarM7oYYf4FF468l7LJ7DOM0EbBt0Iz960UnUyl3AVy+n598VYnA+EJ
UM/g/YLO4I9DMdIFE/5c8Us8JnTJNSfZuz7Cqg38N8IykEMTA57EFKHpEMf/TEwtAa6sjiIuvyBu
Drgsjo+GZjmwOiwucShT9VUWBIrfN+K3FJDIMiYlggpvtYVxnxdlEaR8GGmxPwL9gBMdYXHSS5O4
6vNM1a/bbeKIwp3Gjfzq6vqxmagfcANUxReBKh5J/y8iChTxOI6NZ+TFjvdbGnF/9mE5qVn6BXAZ
6Kl/IqpQ6VQ1MeupH6fdaBdErw5KysIdH1rQbxAjNpEFTZsdbRF+ZS3Q8ESKGPpgauN+VAt5j7I9
sSNFziekZGPpO4P6mB3GcQrtGB6fYhAR3rKMFM6o1OKZGFV+h5p3ZaPmDw0KEHN5HWsGcBPBzaog
Mwanw5S5NCgTr0W7mWwFtRo/ELOTcksX4O8ZO208dHERH0kr8nOvVbeyFpXemO4No/WM0DEyRy4e
B+jRSfY4teckLNUb3ORINeaiclIj+q70YX6OIJgIamaeHHRoED/kQWnuap4WrdXq0+jSOmaOMTbl
UwpMlqOFqu6yQJXu+2GCfNEg6zbXC/1VyVr1KWoz7jFKGrfp5C/UIVEpQFsraH/Qgbc8TBLEDrqu
TvAmp0da/YYyycbrbs0fXA6wiOuyPleaVGAAuXeCIxqQ/t4ZoG4/syShlvapWxYolraaY1Sf6cNd
xAu3n8pbuZc2hlm5S9E1CWFlAGagsbyMCvqgjoDbJdRnVWPBhVtp/gAe1D0vnsbqXi4i5/q01hzC
zIcDR4l9AZf5Ry/KuxHqDVmu+Fos7WNavbAi9ADD2JO2u0vU0CUMYZ2stc/Xx11DoGFIYL+gHYmH
7FL3Dv1uKWB0iE2UMq3sulJPCgXqjA8OlKx1i0BvD4XE+hfNxwfFLH8gMh+sPOzkv48vTZSS0fqO
nA2afuYNubix8lBVMJ4B50EKqyLfhqy2pHBLH2XNOC9HWVxWwVhOoHnEKGXVOD3Ym8xxq0N5zdui
8XPm4EcLHpJDHydiCgWVCVlQX0uT7yHEsMDNCj15g+2u79zqVHCxIrsOtUL6p+3rYsHSkOfEFAP1
B2pDwt5S0y1Vso0R/ghXXIyQV5LejqOMmXQPQ/OkbeXpVl7q6FNClh2MB9j7ZWxXSqYZEa5QX1VC
J+bjDofAqo13bvzmrN+4BAlbuXJnkUJk9EHl8ImjBaR7ddOWNfHHmGmPUSJ3Xk00/S4bqt7hgqXP
+D/myEIVj/UY+konTYdC0NGG4E3gQMmLuLxQq2fVaKtzmUJb6fqGri0H2lxQxEUUpSMc/Wg41dQp
YZ9MxGfGeIwM1joybW9oUIGIS+SnpjLCjTO3tsE49WDLRHeC+qkKIEHmZgSKDSaE1gSvaffXJ7T6
+Znpf24/nCmeP07IyNFpKVWRMvfz4j7+FqVfQK7iMgMdhInr8DNndSwZcVMaAVLn9THhP5owcnsW
2WWmOH8/lcuB6MepjLleCyYjpYyvg91+n+XpxmKt7f7lCIvYs+qLYQRCFodtquhjwerOAS5UuFKt
kZumCEIvmowtzYfVWw5E48CLwAgQwn+cFo3auUesxLTS41B1rpkVFppEnSCYHEpSByz+G9HBmncE
swmo0fBknPOaH0eUeK6RkozUz40TnQ5hc6y7jZO+ZnaXQ8yO4MJtiY4g09fDMcr8qbnJ4o2n1dbn
F2s2tYUoFRNRbtS+KPrL3yetUe/9b30W16BWCtKhDZn69FkbGoeFX7HkywEW15OithmeABggH/ZM
LnHHfuVQqijvg4gVgr7Gsht8QtWKVDmjflpCa7ZH+9auGUln641ZW0yrgw0vtubYkb0BxSQyEATe
4ON+aygmNDWyfT5EXO1oGq24uJO1n9T4AsMwKCuQsgRcH2ixJe5NSmmYhjraXwVxRycU7nUfszYP
nEHoqqGsjaLCYmeqXmRRUgzooq/PcnTPOdin92iI3ViuNftFvIA+cChGIqGysN9UlGD6DxXNzxSb
DZaQNxzZ2gkHT8Scj0QW71PfZlfWSVr2tebn4lZvIFsFKs7d9ZVancLM8TvHWSAdWOx42aAbo67B
SZGjEfHcbXWerX4eNzBsGCb8iQZxDEVOhyDX/CZ6L9GTr6ald30Cq1ut68AfofwOu12ccrWc0OoQ
Yqt5Zg3fytApEtf5whDozcXbZSYX+hMOXXjBOqgiRNSB5rPA1fPSipGdy5OfnXj738ZZmJMuqjAS
4K3ye3X04gGPBTT6FPRgtFvRyqphXcxosWhAvCucI8rwzd6LgaWavLDb2Jf1IQwZDC4IwD7F7m3M
E24GHYiSkvq3VE13U5+8Ir7ZqIOtGpj57zBLeAT6EZJRigD1SGWyj6bY7YvH67uyNhFEuqBrQSYG
EKnFrlASl3gjT1irKbRU/m3uU4Ds9PVBUK2Ba11mfOb+LhTbQfiE1PNH11sPepnlBggHoCNkTar2
2uLVNqIm0lQvY3ubIVk71Ykbin4HrVCLVE9qWBZWHINPf4wcMbTvcQeK5SKwqeg9PJDtpu/dpAMv
kTTsgwC4quho9tqe8uigDKdMfaqFYulKdVb1AMpCmc26n3U52XnhJ31io8EHTCyHWBcWz24C/jtv
nyNgs9Tq11AawImxQ6c/8xbKtH2NTm2QIHF7/pSECoMB4vuB/840GT8DFDSlibZWB8iPQbYn805X
bjPpXij/tBAe1HovNA6grLaUCLRd/a3aIk1V5+caCt+qeJLNQ5rsdC2D8q4XzGuQ7XPyGlYvgfq9
4JqlVw85uWPKw5jGTp/JDtRPIA8MTqKbQYvtdNJswrgzKPI5jLw2BDYkG2wkp2D+ek8gFnSI4teI
cVvOOwcaQpnqVeRn16qHTPbR3WRVeg326F+JOPCss0z5PRlB/6eBly1vd52ZgixUt4EjtHIdjamj
ak89yCkQZGq8dU20Q2XNb633J82t0pMqoZsEa9SVuyRpLcwtURo74V7ObtFrUJepxyUv6oldo7o2
HTMk/8wTaTWsufBoqL/oZnKrBlha6ZcR/I4yea9CBwzlFyuDHIB2U46py6cMiUJwzwZHkFDZbM7R
EeSVQ8VLMg3w7/c+cJHsU7TQmqRTUITnAUzyDEIuSjvsY36ryWjaYhZYHEcjPw+N4uAVi9ebuRva
2yQmN3HCdiRl9lD0Tl9VjhwJq+8qJ5l+x5TvJiEdEy11WEUsJREWGworMm5CNIWhRt5orlF46EiG
JE+peVl/7vP9qHt1dzNGd8b0AjJORM43JfGaxhXJjg47gd9KsbFoKLXDAqXO+EA7IIk8IziBZyuT
AiuuCptRAbR2tGNy6rTlYxa9lSGE+aL7MBhsKJ5bQ7fLAKOUUluwwuLjUycdMh16pTu9iaxAc0QD
o0cfRlE4AfLwvLHr8AWftPo0swNyTpBflvn8kMAfNckZyVKrLoa7oQWBZ/U8ht1NmxoO69mtMCKr
bY+pwj2jCj2qQSFVkS0jjCzsqqrHB2ma3Lo7h/S3QoJDIat2FucWGw+s0eye3HD+RvOHZHyOlTNr
XksBUoLkh1BPOmSWO7CU5qGMay+1IM7sDdNtwm51MH6Adc8iMuSYobcZQMZJ6J4upxZtcRShng2G
/uyfgeeWVMGav8n0Jg7BnDbL+Ag7j3N08NVOrBkWEW9p8Y5svtUpTwxLlqVH8BSgE144knTStQB8
rIZTSCUks7PnJnsY+gZ3V27TLj5E5T5Kb1SlfZBF6KQk8er0rWsVK0hrRzXcPyoJArw5B3lCDgkx
DgB1Nii53JAGYNbr7oHrsUYdRlpMtxq0ZWOqWCW4s8aIW1P4rarrfRLGLnqYUWQmlj6FbiR+pZBL
BYAB3A0HWX1qWtVJRoinTe8AqDkVhT/iSXRuY4rQpD1A29vNguou0Fs3EYU1oQCMkMMtIuEovekk
YehHmuJognzvMsh/gWuou2fJK09vaqWxArhM7ZaMP0RzZNFoM8CxaKR6rXFQxejIoeZUUeao6u8E
dTBT+B1Uq8NhRBrypURWAn9Is3vCnwlKmaX0Qox3Gt0J7TaSDwOOP4yFsXe1egdvhNWL/EYO3puh
u81RxzdKt85+lwOaBOszjfa12KvF7Sgn8FijlZnyvkmgyVAddemlg/En8j7IHsfCI+gejIAIEIrT
mc1T3tBDRbQTNe9pHZw6/K3OQCse/JD6Dh6Y2NDSCuPbEieCjIGbGcwpOYiLcvoy9A+gqqTiHiyp
dtHRe1oFt2MdWzVHBZ0lXqLEJyNvDgN90zWAjNXQkuhTG7+B+IODbFnuT0w7jcYx7xK3UPk9C0EQ
Euym6ozebj2DksA+wg1gJomVKa9dfaKaZ2jnKbzN2D7BUTUHmLLJnA7uuiODp7aG1fIJ+M/fwvRi
AtU2n85yhoBINOZrgAdbVLlm+N6kMjqBTwOTse1ntXSE9tbxty6/z5TvENxEXJ9YXdNbfAqAX+3Q
2KtYokERAxORtds0h5Jtd8ir3isQHUKFB9YsvFJ54MWuUD1FO9QyWOZT2ygUuyqKg9zs9JiMlhn2
h1iLDzEcS2uMNvQwvbE3LMlof8a8d9kYH/TxrFKHkVOO387G78F4rCkDeONMTY9IvaUGCpwdWKbI
7ZjccOaajVcOe6E9Cll2yuZZaW4CQ7N5CoWV1KfBjpvnvjmAXFkzHhTUc+R/WI4a3UvCPGLcG6Gw
0R+pdkeNhB6T7/LkpTb+UcQpnoonpIgO01C60wQWqfYNmJCzQSuHGu8CuY7poeKppUu2ITu08BT6
ZOTekL4g22NWpU2SyUrgYLvqblShwqIP3gzhD2LD4b3ioiMT7Vz5vm+Ig7YoR6kSy1RbV+agkwGE
pNR1q1K+d83LBOCeSU5teJrao9l0O2V4jaZ92j1D1Rd9iOodDSdriMbv+qjZsf4uhmwXB09q+pgF
ndXWFer45jnUblvzpqmdhB4b6a0m3IlSwPvFS50KexhV1McHu2z2Ab2jRNz08jmq030y1udMinct
v0s13FcoqJ8r5U1qRqRe38fuDYBJmN2znH6X2qzc8UA/R/HPsNAskThcGm2l+2WqZxORSqPgJP5T
FEcCtb8WANxO302QUGlkea/z4NZEKloeb7T8PQx3UrMjsXKgxWS3QexqefnDrOI7KU4I7vVzqdc3
Ka+QWtWstj8PyXDWKn402VNAbkCIGUFYWIn9rH420t5Wgzs19kEN9bNNnqbwWR5cFrsku0MHt5Wq
jkDEqUuA5utvmfIj0lRbI5EzpY9A7tu5pFnouoMvvpODB1rE+6Sc+02ckO8oQ88k4qUyf+DGPa93
bfojHH4HyXsevurTjwAdqBn9bgrPiG5VeidMN48Tu4vKk4r/wCFjJ616ZDwG9+1wbnJ+MnVn6E6p
qViGXkA/qjyC7dPOVWqhpuIAZmlV02Cz8CENTyp9mLrHOvPC4ps+eWl2LozHJtKRkUuf68FttVPF
QNGG0qT0D0E0hMzniQy6S6fSCwT+BehWy8qeeaqVGA53V4oHLb1rK09SQrsIHloTgvC103Nvgsqv
VPxTp+9J9bPiOLn4KUkG4lm98hCcjf+HtPNachtZtugXIQLevBJ03epukTIj84KQG3jv8fV3QRH3
iCwiiGjNmTNPPYFkVWVlZWXt3Dv6ErXt20I3H5IQ4ghF3/hdTyZ8zp34yUiDreOPu1TxoYA7ZggN
d58mKEVtz3YHX99OEDF7PM2Zj3q9r+0vnf0lkMg11bdVhXZ1Cz7O0TdTrB+t7rveZcjvGJu8H119
MF27Oynmm5YD3JAjnkQjZHkaN0le9OJcNf/09bt2iN4gS+b6LIhnaA9yfdLM+MAjMbTWfs+dQX0c
lOq9YZXcQt4MtrwZM/tZLzLOc3LHNjoN1ZtWrXaxd1Yyf1M1PxW/2gzjt7J+hH15Y/bOPlqjrF66
KQGvnUmXac65IRfkXddq8iI2T1HzaDuPdI/cv4stfp872IxEdSDNEcrHUaf0Q6ZTUTB6+Z1mmg+R
ttbWs2Zi/vtFRSHhqaYJDe6UcumSmXTFX1y+YWn43xCEqs6kVrGfqXzfoKbTvRjqudVXalPztVe8
r85AIqSbbVu/QSiMkuVkVQFCqoqjr2UGOSb/Eok+l9RFN1wWVgpV8/332p4iyzJEDzw3WbcUIoo0
NH2SzAyDQDd31TQpu4CzIyqScROHg4LG0aBuLYubz313uL3/K5YMCzM3c+oYN2Kl9AjLcjPECVXE
lzj8OaiPebdSB19QC7m2IaxXZgOv1gsaWYvmYFpPsrPRPLLXfRC6lvPGtr6syoXOFVBhOhkVL9Xo
AdJYJHI7TFViN3JZJOeUm4LcfQ07ZRMHx677aFq0hx7tdmWMawbVa5ePEimyPG7u57pJNpO64c7c
D66KSmm7a9S9p6+RnN4WBplTYAczQy1tJ2IvSGw4saLSM3FWky0kcl5/iCbXVFa843YbXFsRdvJo
53Fo92Z8ltHCsPSHuv9WOcU2pPF9WuszW/REgp4s08PmwNl9PYWdZVZlHknxOVP/VeSPSv7Sryl/
r5kQVinrcyUxckzk1b4Nf0TpTh5+3N9Pi45wMQoxvKptnSYW+wk90aOSfdWjfxwoXIvup5F9krWf
5VqkWnaEP9MmLJHpW1qRRlFy9s3PgwMKtvhW1w9j+f7+uBanDlp4XmcRNr5B00hK142ePSTn0XiT
eYdOp0BkraAd12wIQ0mTuo6bdkrOWeJCedDkW3jG7w9j/sR1YKD3mXcZ4Ez044B+vXYyVUYrbios
ncxwn3rvojUE3e1qXH9f8DAr74eYIiHcw+MT/5egalf3Trj9b6MQnEzWvVTndMKK5Gbvmr8QsGaS
0HrjnZe2UksYxEC3Jx2NDGJqNoP5ock+BuXm/ghul5p5MliJ2Zno+Zr/fpEipFHr9CXx6zROvkG+
PCSbTg33cKCsHOSLC8IJQAMWXYw3lO5SAbDGoLnsVJV2+qB5fXLsei/6lvhhQPFiClZ8eNHBaPMx
VFr0ZJDC1wNDvXFo0rEiN/E+GM9a/+X+vK19XvBfzWjkjuPUOCnKRqGWsbIsi5+nRM/TJWsDy8X1
r9en0ckNPeeNRqYQfqTo9hc/H9kjnstocweNdP191cwK0LQkn+NjLpFR+7/+2/fn8V24Va2OmSw1
c3K7sZJnJ19Z3EWvvfj5gtc2cqP21Zw7d59gaDSopA8reeCSBYsuUlAWvO7SZXc9gHCsa2+aWY0L
+6FQDloRQ4VVrBhZWuVLI8IqR95o+IaGETN7U7rxsIJMWBzDLMOkg1lHPkb4PHBZD1BSYZw0+62a
P9WqO+q716/z/C5tqDKAf2xdT5NcF2h79LZxquwH+n3yvxkBWCSoHwhN3AOuP+9B+UtjaGGeZB4H
wo88FnD//osRgKIkys6sh2IngWWlxqjoXPMQku726I9rbt7RbnTfylL04/oCoyxnHowcwn5TfM+y
u1lSoI76RzRdfgCMeDN0wQHJmo9/YYpuM0CTczIi4lI16kkRclmYqoJya9Z2h0oJpX+eYiF4i1Dm
+nDf4K2bcWWCuhx+bLgIQaReL1JiDLaCzCad98C1jWBnmdGufv1t+dqIEFCmJIXfPMFIVB1S9IPs
lQW63YrX358HeRGw7LBINW/+vvxvV72P6/f352iB6GP+Pg0XOLLMLAmebJhJyQRGnBdhd4gqqrRl
3TylvcZ7EymcNlgbv/ET17GTnRb6D520hu1bXCYYZ2yT9oFbSkWIx6U26k16tSbjzSQXP8Yw3Y/F
kL/6aKFzXIafScHJYBwTImdPWSeJpkY7ocsR2se1lGtpGLQsEG3w8Fv6J1QNAz0Ncv00aD2Vbps3
E2XvTGuY+KW7Mg3w/7MjMs6EqRzX9lTMvZup9a9JEwOmbEqpWq9k/yTe2LyTFU//qRR5/DmsKulY
wPP5+b7bLHklCji8FRHE526qa6+sUymA5Jw+Gs+mqWFws3rc/jcL6rWFToJISePqcgo+jOExUR/+
2+eF2OA1/z+AaIo2Q+Emq6JfsztdXyRwt4spEgJDXtDVLU8mrUZq4CblXql3A4xd36xuDSW3uBjk
yfZM0D9fXK6nqhjzOMg6SkOG891+CJSv96dqgT6SkQAvAoeHHPrNza5WEFjqbTBSELW5SLPoUeL6
zrs+7/YIBm9CQkQEWqdT9q0ZbF4iqu8r3HqLI/zdHg/z+UxDfD3CdDTGsgoA00w/Mppaynf3R7j0
eQBgAKjgUIaMUJhA3ynDFCF3sDrySYo+8T7/F98nFaElAZ5WuPWvf37c11ZUk0vwivOQ8SS44stz
iBY8DbJsOsYNe06ZRYEGLaRoFyeyd5KggtK+T0fpKxwkm8gCW8HbsPd6yBnDoHDGhDFpNyReXjlm
XpehEhtMilt4h8wu9jIy5mW3htNaWBgmjNaHOcki3xUmTh4LXbInlC01wCJ0P/Svx2HCKg22kKgN
+Ijz53plykDRijaX0nNa/vNjLD/cX/eFI2EumnKsUsux4AS8/npDs64WZ2N2ppqpdttM++p0KyYW
ZujKhHB852ka+UaPCWMvpSetWtl4t+khK0wfAdRjUIiw3tcjsJsM0Te7Tc922D0EnuXqCvRzI7iK
tSC2EC6vLAnxPhlCL8xlHp2lYBeqDMaV4Ol8brSVhGdhs1zZEQK/ghqQhPRYem7zH+yqTeT8DEf/
0bTTo1KZPLkP7abunL9IPqDrZLfMzzbwyIgRbBjhQfDr9GwZb4uNtRYgFzzt6vOCpw16lCKpW6Xn
qX+fTvomdZINFWD3vj8vOBvlflrLZmw0Z7/gbNxK7cGExeEc9I/FzipXLs+LzjY3m6s0flJdmAd5
keo6vO22apSl50h67syJ7ogPURseVa1/fU5tmpRe6MIF83tTGq9ypSz8BNL6FBaIVt4YQfsXM2XO
7JmkmcCvRf6BqqI5PBzs5NzJytaOQWboX+6vxdKKUwmZwZKzTLQu+PFchu2HUEvOcukCTQH4V7+e
GA0lyQsTsztcrEczpB7ZkQG9aCe7Uf8R5ont/UEsrfilBWHF41IGMZIyCC/Z8lALqMyo96TP/83K
/CsuxkFZb4i9UU/OPQioPP5ZD2AT2wj9nRW/Wootl8MRNrnCKe83AYYypXmIa+dZN6SPuR5tNTv8
0dG+DIvaU2mH00p+sTaNwu63ijRw9Mik9M5Dj+NsglRx/fKIXNP9iVza/+hb2ZY9C1IC0r2eSLMc
lNwfWS49CzZ++yEYXo1mxuP+GLhNxHqaL6TZqXuUZqISXNn5/hAWp8ogm52fMucmqesh6JI1TLR4
zM9wTw3v/iNAM1At0e6/mZl/xoXLaanTxI2n4AnBNrSgb9njespa1F9Yj6unWSEGDAHt72OUAJyL
ep5+I9cC8nh/IAthxiL54siE2o9SvLDkmcLzXgDh/3kI3tHRVcTv+zWk/MKSYAJaGfgEiGZi51jT
I2anpG18diQQYA9qecy7t97wF7mkRWMfST73/5n56HpJpNjvgLl38dnoyFSPqfzuL2bq4vvCksdO
YRgQGvP94VMXfJHyX3az8oa8uBgXJoT4Eqppb/TRGJ9Naxu1L2m4XSV+XlyMCxNCKDHrpknytI/P
Uw2N30ORfNDihyZce5xeGMms5ELdkcLP7SOIZo5KCvykPGc2hLmjDNrqTamu1eaWrFBfthXY+2hH
Fx/5U7MFRWnU5VlpHkvlqJcP49przpKJ3/qIClIU3L6ELdhJXgFTdl2dDfO7xAaJmwS49Ovf27hj
OzwY0V8/d2IICx9MRep0ycwWUGebZnQgsWi3fZDt7rvwwuLT0UBUhECSNl5VyMF5O0ojr5WrM9K5
W8CbgXQIDXPTZGtKaUtFrCtLwrSVQ6baQdNXZ10ptkEUuSYSG4PUgcXaxWN7TAN705faZiw/3R/i
0npdDlHIaTJvqoZamqpzbs0I75cZQ9eY7//CCKTQqkpLPbmsEDSt0vDNfGK5qm541I320HofverV
TxCznCFPEFwooA4UjehNU9i62TCSf2SZK8XZA3x7fxwL5wt849Qr5jwZvIXgdmqgjkPp4NyjWR5N
2O6qTl85j9dMCPEmrD2tDWcTSqr+0Crjm2Pm+/ujWFhyHjccXhQ5wujtFnwtDDwKJHlQnivZOFZ1
+lLZYP2iVerx+acKZZgrO4JrJYkKVVKKnQSltEdYHX4avue4Y9h7b2YyrWNMs+ZTZ0lAzr3BPjR2
l2wBIkmnKh21Azy3tDj6SGBE0owlzNvvUV20uzpKflqZjzCKYXRbo63yJ31KkwcvNFS36oFIhYAV
NzTOQWRk6e8nOaJ2r/vvIr8CIT1ozYdOneIXGi6Sf3QlC12zplWgN0ZoK8D5AaUdPFep5JB7ROu4
mTPlx8DMqn0ZZL075UnhVomV7qphch51uaseeto+XFpzs21Zdy20dcTGrWzr/aGxYvlQ5XW+d1rP
eQtUsQbQJbefUONuXc80213R9NLOGK3shTwzf+BuU2xrW/E/WUbX7K2xVP9NQz15MLxBjTZtbEkv
Rg0nn5M25lNutNmbKVS7Ayoc9C+ZTrgPikzbmoGXbZWWhorXOw+M4LPYApUu+NCvswalbIa8ANR/
tvIvafHNgn2o6tcISxbiLr/0jxEh7g5FaCIj7ufzoZumG/pFaKGgH+r+UH4jvkQHpUxICgSGkH0g
bOcx8H0JJ8jBvE3W0dMBQZdaoLlZmUUbQxukg1T2xc7IYzqc5Co7opBH20dSVgczz6Q3o6LGu5qw
9zgkQXOWDKV4GBvJeROOcrvVPDndhpMuu0MzyQ+8GXxT9Th9tHNfecPjn/MsW32LbrgmbSo9z/cN
mh/v6BcDLW8H7THxS1BDRiWt3Clutz8lV0CaFsw7c81C2P5KHTVTlrXyyZQfFUYi/7LtL/dnds2E
sPMBZo6mD/DiJPn2RuvgF0Q31V/tWr2NlfNIyJjo9iUTMAU3Ue0onczGkU8wXG3LqXGdYK0Pc82E
MFmxRgiO8kA5OfVDM70t1hKZle+L2ynKTKmdPE8+1Wa3gUKVZrv7S7FoAI0EdJGtBU4qw+wMBYIv
5RTr78PwR6Lb7n0D8yYRN9HlaTL7wsXNzm4S2JpRyT1743MZ/cr8XaQmG1kp3Ulay5IXbUE7/JtW
YwbgXtvyrVqRy8gr6EdSXXM8l9Injecq6B+Jjms3vduZQ86N11Ga1LUFPm/FiCW6tug8ivToGPvR
42h5x/tzt2wCtAG80NzFbjBdU2KCRoyLc19OHY3XkbRvssje/oWVWR+H8i1hW8xaoor1VzsvP1cP
kf8UOStVysVBXHxeyFjGOvCLIZT4vPHtycm+3//xS0cBdWIeVQDezxfV6yUPQkVq5RbhNb9ujK0c
Q0wYKeOXpsl/JoG6MlNL/oX8OiR78KSSLAq+rBeUV6U+wFgegUk+xhWdyvKZ/5Je6zWNzWVjkJzz
RIU8lohHVgqtTv02Kc6d9cPgquc7VEVLWh7Dxy78cX8W540hblLQBP+zNa/hxSYNxkYbagdbqUm/
5HS25GRjlwBg35fpF1+uN9ADrgSexeHBfcNlc143ETfqZHmiFgPSm2qbPFckRVDywSZ4DIcDuefK
wt0eODM75v8SBjH3z8qkHkHbZucKsRlpfBq8U9pUu/uTuGJEfFbuLAPWfXk2ovcftD77DOXVO6s0
V4LCb3YxcbHQxzVp2OAJ2xCjQhH7qa8kVnaGJROWxDQMDkGSWUcZrVnOoeBZzeDtHTIpfqvEub0r
hwE2TatJaRCDVIiu5PxRbiHX8Et64dPaT10v8pxdZwzRWyvJlZWVXoLMEMD+/OB5D196V50idlIY
2dkvdDrVrOGxNZx/rMnbGWrt1r2xQdXsAGfVU+TlbhcqKzO2FIEu7c+ueGE/dCJpCtFcIVKrmyqu
N13wHy0IMc7oKPkFKSNs/zGsTRmvnKGLA6D8w3UMDdEb0BmwvbQpuIqcY0A+Tv3Lz5sV312zMP/9
YooqADFNKGPBCyAJcIM1dMrS3qBI8r8RzH+/+H6YF3mdzCMgv4imLcx/6uu1PJiaCxOCl1U17xbt
IGdUqpXjmNC+Zto7TYJ4IlxJXxeIG69NCQ5lO6msOpXGaMavtfRGizvAsU9OM23S5mPuQIGU72v9
30629lG8lnIunXiX4xR8bVBzHewCxtk3lnZMosck3k5rnH2LVubMGdZargEi+LBPcq9Mejs7Twkk
fK5SHOJ2Y7xe0JSJnFXzKDBDuySmHmhy+erQsm/qdIeWkFPu83ql7LPo2RcmhOlKmyj3YsdkrczP
Zv0201e+vzRR3JV4uqSiCdePkHOihl6DiqjzsxG+1YeD5k7DoYpWqL6XDkuwKoBbAUcCwBCyHLQo
fATTGURhv+0Q7FB9rruIhDy3tbQSa5ZM8bag07sG/xJPDNc7VW9VLdNjzuVOfdLbH3VDm678oQ9t
NzVWgFK/L9DiSUadiTMMNSRK24Ktkqg8QT5KYA7T0nahl+XpJ6sTuMwblREWqQvrI/wjtVRs46KV
tkrVNTs1DseDI9nKBkFcXopKz3w2Q1X5aEh6Hm4kc7I+VmFfnxUTbococqwXT1anM40wn6tUlWjv
0miArs3xfZ431neIIwCeS7ZDuFBntXT4PfQa6pAyt/Nt6zv9jyqMGletpOwoO+30KSgKMqTXpg/c
VimN40RzQ43IgG1YaqnVcG6dbN3ztxB+l4eit3VqNvXroz2mZn+C0slCZFuc974vlE7i1qpD2dF4
o2u8XkGWjA6+NpDEXI4gWr/2IlDNZqNKbXk2vRr6Ei58wPs9fU3Z/HZzk/dDQTnr+8qzQty1GVlt
gk5ibc457gkJdLeyGW6PrevvC2cKfU0NXet8XzU2k713hp2Tvfp6hAmALoQQXio0Qzh5ByPKYgiQ
wnPQWNu64TH69dh7oisQFKSM2GhQP15PEim9jIBEFp5L+00YHaCoidNX14yuTQhBNtYHH2LJNOSS
jxaIGxs7aY2xdmmpL0chxFnqn3KjBYzCrPdNij7A9v72W/m+LWAag742PdNJwnPUPvoUFdVk7XVg
yZkuRiAeqYM1mpXjM4Ix/GQW/5b6u1m/8P4o1myo12ttlwVtVAk22tKVx0OiPeprqdwCm++82Ow5
+KkgmxQ33RiNQSGVUkCJt9uAEN/I0S4330bZA882qaa6DZQTztc2+NWaPyXnF2QPQbuPq3r/N2P9
8zuEzeloXe1lihecJ3XbqpBDbM21p/al6bTI5eBI5vJ4o6ImeV0/Fk0Unu1+q5mHzntfrckTr5kQ
9r9VdZ0Vx0F4zlkx/6FtjjS33p+o2xSFY/xiFPNPuEi+UbLPK6fChJR/UeCAyI5W6RavvwNdWxGW
g9NA8YHsMVferu6P5eulKPg+tTbgYTQf3tSloT8YIz/WYOeUH8poV2SHeq05eykGXJoQ1kKL7Kar
ExXPbjbIltnZ8f5CLH7fIlEkhUPkQsSg1ZISl8g0wCtmbiTZrdfuiYsLffF94fc7GtjcLuD7rfPi
z+pIL3CyjGsCnYsee2FFcKcM4HdY0R90NpK9Gr2JW1e1V1451wYi+FI/NgiDpxYL8RkmItt2negx
61eM3Ba9cKiLcQjnIgj9bGoyZgtgwL5sZLhhpI1tfBuiB6V+a8qnJH/339ZfOCaNIVAQq2DmhnHv
WbtoLTSv+ZdwRnYa/NjmMH9fc20NZumVY37l+2IrrhRmjh1afH/mSvuVrMHy1j4v3HK0JrKqKmJB
oHsoP5vf/9PkG8LRqMaNZhNrg3PTPBrlvluj1170WWD+AMDBxt8k1U1f29aojcE5nlyjPKThS9hu
Mu3TX4ziworgQkOPLppaEQVj2zXSo+ds739/cXNffF9wodrUtdy34ECup4fuFKUPQ7/7TxbERAu1
VU+ve0bQy4+xs+36X4X3+dUm5qdnUl0uBfPd//rAK5sY9drB989NvikH1OsOQ7MC9F/wVZWa/Cwk
5RDIxb7usWtCvQha6RR4HuxNP0t52N8fxBx+ri/HKj0ESAPwecjaxXdYT6mKcNQ0D6X096qRQ639
0eqPWvazzleOpTVL81gv8gOFIlmXpTr9MFxBsvC76uRbgAKbofyq5ivzNvvnvVEJh4fulKVd2IzK
098M/gtEphsvOIzpl1h/Sliu+3N4680QYQP6mXXZFmSRvLJEyDDm+dQwj6bvgqFo2pUNc+sIswkq
WLyWL9R/TD/Q4KLLlFOmupav75pgLUNcsSC+K0x2EtXpbwvhF5SO+rUK2dIkAYmCHAsFjFstkNbh
Kd40euU01NY5gZorH9WdEdQr2gC38dGGWl3Hqbk+gFsVNmXi2Wk5SDUvzXn05KUNHdPFT8Urd4Bw
1h6Cl6aMPcnryCyAcfNwOhXDmI71oJxSqXu0unwX9sOKa91uGmooMo9mCMmhoSLeggyttEw1IEuo
guFNVPbvaqtKXDhHf/Td8HUczbXugqX5g+fh9xLNmi1CSSUIOqeKICtG5hRZwSlOv5mD9jkZh4dK
Wy0yL03gZYVIOGags4AQsbQZnVy8D6L8vaEkawDjhTI6UwiHCC/b4KVvsKCaYxVOM1jyKaiq73pE
tAnkp0ZPpJ1f1b+Q7yk2QRAeOzM/ghrd1HAkUbh7uB8ilqYVUri5AImIJy+718FPDdtObodOPRma
W/4jKSc8tJxWYvnSdNIPynlkE89vKOjkcbS61jOUU5B76rG1qFWVhbWm+b1oBYI5nfZ0buiaUMKI
nR5tqFpWTiE0I/4HYvqKz68ZEObKLtDSZFMoJyt6Coc3f4NFAXX8v98vZGiVbvhxNaLCA29qH2zz
V6dOyA9dfF7YQEAojC6X+bxkHTuIueWV7y96kg7ZFkhgiiPii3ZbDFmctjT8FbrblIfaeesoT6px
uO+vi2twYUWYJK9M0bfMNBBHZQSAL9z+e//7i7uSAaDqowHgu33QkIyIMy2UT2H6yVDeZzA8BsYp
UF/UMH+qIDAyGm8bwiOceG9R7L1vfWl0loYssQajjUZ/9vVuzJupgOzCnk62nW1DP9u+OtWBvY5Y
g2iJRQOxWIMDLZoXiTJNJ15SvXCT9K36HWBFsvPCrNkmqNHuDG3sVpKeJc/gQqDMSYhMNiIk1Rk4
0bpVgNT1meNDMpxMz10C66mpeukxteNxpe9haRZ5swNBOtN43HBy5TFRqHcqGaUf8yF3kr1k9n8R
Ci5NCG5YWn1jF10pn/RU/z7F1XHK0pXnoaUTFj4XHj5YsluiqTL2zMlRxunkjfkhLYNnXQ+yjd4N
z3kT/DNCrLQypqVE6NLgvIwXeXASKFFgyxjM6s9G95ib5dYIwt3rPRwsisGQDI48WYxCquSVPTxX
J9UoXODD8pRv/8ICKDg6KeeuU232jothaNNYhIo9Ur8Ii41RHAIEgO5bWJgoYCc863BkQrQjNjmF
RRj6xjT7c1+4aLYWaHhH8ff/ZEQ8zbw0nsYG0km0pIxmQwa2GywY3J3afn1EZTSkVIQEch4R1RWZ
gxenFaNxmmMt/aQJZsWvFrYj5zEVZBBIDoLrQjIVw6kTWlKsoZnz2Xd+Ja+vPMz0tvbvFB5JOfHg
qZK6kuh7mE6F9RDlz1X9OdW4vWUr59vCqpMk0RCASuR8yAmeC6GAko+SNJ0g6o2bt+ZnCKleveQz
+RRoa/gS5nTp2nMtP7O1wdan0yg1P+Ks3llB+dQ7a9iGpYFACMPRRpUAnLqQJxVKpdujzQk3Sc/y
VLvWFLlVsYILWFh0aPgAvFD4BiYqKizmQzZpzcRJ5uUv8viS/Hr9VGk6yrYzjclMKXM9VTBbBI7j
RQCD9eKbgRJJWjgf21ZaeZ1cnCoOLRMP44IoImrrtNF8o++nk9HO/NfdXlW99/ZgvL8/mgWIGBrt
bEJlZjlzgINcD8eq7LhCdpXQy6g2E6xDu7imNtBEwbEPmn0FaKhLhz00e+GmUlEzayN/5Ufclibm
34D7MZ2AocVTOrDUKgukaDpBgbFzLO9tq1kf2sj8pHnBLpeUpypxVi4fy+P+zbYFPyAynMIydlBG
eUnXML99pO4nOHB+FlHSHyvN+65YZfY4mBKgBb9Wtp3Vpw++3EwvtGKthZCldeZqTvsVMR0iSWH+
/cquZGn+HX4AN/o4bkY6cexx2t1f53k419UfphiVNZmmubnBaP4ZF0fTCIN5iXjYdKqHNnBcK66K
gxwm2XPeDdHLmKCmo2rDWj/70lYk83dmkA404GLgagG2WmmrTKeEhZVs77mZ1irjCxkegeSPCeHM
Hco2jkFBYAIJLnN41h1pW6EblFWvr/Hb0EhaKj3GsCWBq7yewmByBq9VkunkaK6Plvfr+VzRpqP5
8/dGuCWriXsExZDNHk+92/kvlrySCi95APsLmS/gUlCkCIeIE3ENhpd0PClJcTS0r2Ei70oF4v+v
IBfc+962tCgz4yOTNNMfm8LmUicrcDKvGk9vVOvT3pX8T6///tyMS7TgTU9RBG9uS533o7gZT83R
Ry8yeJnUlzDY3zey4LzsmZnSVYdtierP9XpzSRusshuNk4OY8Yeo+vg3n2crzoc6aZA4R7rfmlLc
GCfS98x4CCn73jewEFX5/X8MCMmPk0c9F2MMVFwkK7ViFN3WsT+oRrdTK3kD4+X2vsXFGTN4gpmz
CJ5j1OsZC2K7HwkqWIQZxz+kKwf7vKpCDAM6Ba+XwrigARRmrEGwKqurxjrlswqD252zaGUAaxaE
KUP+sEkCrbZOvXJAxSluy03ur4EC1owId9I29NWacVin1tspyk6utvXK9li2AJYQlgL+EbmiNE8z
cmqz1olSMt1FiJ6o3ut3OGvxx8T8Ey7OEykr5bGmuHbKoChJpTka6vHX7OPrHerSinAvNBJbnaqJ
gYRorCQHWJXvf3/2mBuPslSIu+gkAuAgfJ8O3mxousQ6GcE3M3+00S0Lv+lfqmkN47S4IpSlqUXM
dWuxs7ep8kKtqtw6NdKjrKGo8pKtSfTOv/V2LH9MzJvzYkXSuOkUM8aEoTz18k71/tXr0U0hWPmb
OftjR1j5ph7UECmz33uk049esNXjvffdaXf37SyPZ8bco9hKi7oQflXHkEbKOuZJMr4nklvbb2MQ
on/jYBxT/29EiFhOKFtx6XgYsasPxuTRTqavFFOWl/6PCeHcHXVZysB8QsA7qf90urnXs6bb9Oa0
8sqzFHw5E6EloWuWhzHBzpD7iU2vjX2ScsgItr73+tjozOugwxJAGileSMrJCZVh7GD5dQ5G+tD+
tPzj/RVfGAGvKzy48hRGIiReRVS97ppeM41TmzzWP8K1+s/CQpBkyzSQAZDlaVo4PsxSdrK6M6io
Fp0bRSXaWU9a9+G1Y3CwwPlHOHHIfQSvRUaH1v4hUsmz3RGps27l3nI7RxSZIQMy6YXj0iJeF4ax
TdsioQitZRJa6fEhT5uVSvBtUMQEmS49ifDpcpZfBxJf63Q7mhBld6J30fDDtM6p8tTEhzI+35+r
2wW5NjSP9SJiBQ2qj3mFIVgCNilAXwUs3ir4c20486+4sFKYkZTmiaOeFBMpLe1tS6OiV9B+FX4z
ol+vHxG1gTm/hv7kpg3WdirdT2JLPVmoIDpdsDH85zZMdvet3EZGmhH+WBGrKLntwT/JpfmEIpWn
v5/lNYf2K0zlKwnk0szRj07onUvoN/uxh1oBoR9oVIu03E56HCEV2X9Xfe0NNBzv1Kn/fH9cC749
N1z+7u0ljIm+LZW+17XKMJys3vqZmMQYK1rx7UUT3OGgBQQIeHMNVrRch6VCH9CAfBfs9eDd/REs
eDREemgfce+Z79uCrzVFXaiBz+etT3H7VAXPyetVB4iOFxaEjMVASgyyO204eXG8aZv341pitzRD
5sywDX26zFu3kALLgW2FmpqNpygc3aIxN52vrcSwpVm6NCEkwKlvm0OOENVJI2tspm1PITBZKz0s
FHgoO8DdYFIIlFlxYS38fNTUrsWbuhqtDDdDIrY8wGznSy7ao8a4a80t0nT3HWBh9ng+kynRkkya
JEnXwcbvqjSuGkrnjgq1dg310drkLVugXs6rNgUdcZN4+lgrrZbLp8z/riu/9O7f+yP4nYpe55Fw
p1GhtUkhKHLaQkqUJJC4tx1vMUXxPLWHylC2qCIPGg9ANnnL+MVvn/38Mc32XR4cinyl4WohuFGI
tlSK9TROUJi7nkHKurC4qZTUa8PYq1P7EAbT+8Zq4g2yACtV76W5dGaiCki3iKgixd7Yh51fVvl0
krxvWferCNeAFmsGhN0axYUvcYmkuNpI26APeehIVi7FiyZ4zqJQAck5hbbr+apDk2cnI5xOk5Mi
0N1Oj1A4r6zJwkFAVqlDCwxWBHZoYcMGjWaGSV/wNhwnz4MUbCXUAlWCHdwe0alPXw8YxQV5JaAq
QrfDzdaNpYhbfsa6aOhkG27j/bzv4wsBCD+ibgTQZX4aFmIc7akdPDbeeMrDZxmenAFSgS58/VGj
UddB2IMWBhCLghHoee249innJZO0jSrE2tduSAtLf2VBWJaxniQkELFAB5/9pU1XYtn8A4VAAFYM
Gb/fukmUwK49q6CvQa0MqUFOuQQD7qEp2RebrBlfykh9yYG7oAv3F/kzNLFzDZQmF5NL+bXRcgiq
PGizlgyKbG2MXd9YOX0WAgwWYASnow/CErGKpHnmqLdj0IK57DdG/TRKh6FH4Ht338eW4ih2oDuj
4Y+iu1j7zmUJvIOEnboxyZ5+tvl+9F5CbXiQpWPVPPpDtDeto9IE2zjL6KpUViLD4kDJ3Dhqmc2b
lx2p6iYJwdD2lIUfpSl2k/ZxbOk4TF6PfgI0cmFIODFGrZnL5Ul7QkMgcmdasKRceyZZ8nXYKvgf
oN9bbAyPQaGFgmR/SpNPCKtayspuXQhxpNQq/HQkPaAkhTCawE/qF3HVncrU3jfQw6vq6GbQ/Gm+
vZ2SlTxx0Rpx1NFtXt5AS157ue/LRp+mWXeyYmnXq89x8c2XzI3p+fuw+HLfEZfcgNsIUEkuv7fq
PLKV1pbZ4oeBXHKgjrtoKgI3jaBp6dcYZ5ZCxqUtwROmGkXWVo/aU/iv6dfP1Q/ta9Pnz+WPldC0
5A2U6yDgtdD75I30ev6aPEoTrRiaU9xtm41eruzdpfOBxlB4Mzjz0K4SXnr6OEy7rK5bFFP9Fzkc
Pk4I2GqRv3L/XRoFMA7cbda+pHRzPQoTbILK4cm+iYPtL1+Jt/dXfmk1KG2qHKIwIt5ArtKh7cHr
eLOY+idyG3dy3pPL++aDHX1V1qLN0pzhzDyMU+KEEEgYjCSrQx1HRBuezTeO8n+kXUdz3Di3/UOP
VcxhC5LN7lZLooIVvGFJss0MgADzr3+HXsxIVJdYmm8zU2NPNYh8ce8JPalnSdp+Y8iWjbG+k963
sgzpu8e8N6CSrUu0Ys/uhabnRygpzsTl40F3xD11dQpUTAoh4y1ozxkdUA9POuTS8UBd2NWri6nU
VQmEUt3FTPZ3fZ9E2iyuWW8H3iT8vu0u2xqoPVG+lIOyxek+t4Whqqqi9oGQ5dNDnA+aB5FFbCu9
g2B+tXf7G8d5YnC0+XrB/O3Ep+H1FsABtOaRE12dgr0NJyolwVlRe+YdiL83adEGyMpNfj5alynt
jradhLSYdu6kQ83RC5SpCKiAhr/OxqvOTa9A2o8ArNs4xM6uLtylizQeXtfrCNSjpePZOUagzg+s
OZWgCc/m95F1kHCEgcdSXEJ0sAbBABbjWQBdTrGpXlIt0l6+Ht0z2x1JG9RkAA6DVdo6IGSZnnYm
18dYaIKkP6xpCyR8ZpCQcgCawcIexHNg+ft3m8OuNZ16Jb7fNo7FkJFGj7st5YgzG9A0lqruorr7
mfff9UrDqnEYY0V7cNwameabdnozrHuIKLIuhAfYxpo8O2rvGlz2xrtOlbVjJF02jfFIn/L8Ykq+
L/SHdzQEnpGwAzn0ExYeVUx4YKTqGFtmKLwA+p1fT/u5WUE+HpELwguII6860JjCmkbP7uPU8ciV
q//Ito7eM9EEHrFYuxCnwatZXebs3RANmZKKsVN75ITtO2X2du3c5sQDxLFkEoQFJd0Ils6cR+8b
/HtWvmvQGNOqS4XWQxsRlhTzm2P0hOd3jrnxPj8/dP907G+K5107qql0LmVox5DWVTLne5FByt9s
ov8yQ/82s4pahDbolA4zZmhATk2/slEKqr9PsQRTBaruuECARMQJ+3GSdBtaNZ1EgNnnZLZOibz/
ficgRIOy+wJEhG7h6vfNudBE0o7xNIXm1BOpj6RP/kNCA8hmPMxB27AQtqyGSup1IbiLpBrn11Py
kJqvX/fi3G5Hzg4JZ4Qt0GRZ9cLLuFCrQQxxlyFqlNnGTG/9/CpuhJxyV7BZDnEzBrPjl1uB4/J5
q/sTqqf/fv5qJ6o5kHPzgN+HeswAfh2NNO3IeThs1ZM3GlrbTwyC2VoBMid2RiAqUrk33uRXFlKc
365ewhcGETCAQ+jYp9CDuq2luBkbYtvqiWfmYDdDO5dviRefnRgTQJtFkMj79CAamII/z0fM+/zs
GYx0m2WgcxeX828L6xFTXSFHz+2HGAWaoCpvmXMaW1DHfMEuKn7Syi2V0nOH1/sGV7GUMDphswkN
dqNBhvzEmud5fvp6u5xvA6BJuBxBzXiNIVImxwTYVR3gp4arGKwjM1OIBFPk62bOz86/zay2TdOX
SQUwL1YbCyC3iVzFcPi6hbPrGfQMYDHAGv4kuVkDNz+KFPu+EepwUfZ9cwmKH7/Tta6P3La0b7Jy
svZfN3pu9BDSI9EIUDWksFZHsjWVyNaP4Kiy5E5Tj8YY9FvBxVYTq8tfssVGxEMTGntOc4MgsUk8
sBu+7si5+fkLTAQ2Uf+MD7fHhtq11FETcJ5l0Kkbgeu5yVkE/JFgBq3zExLDTYYp4XOHmrMUIe1O
k4XqqfeD2S9uVUZfd+VcW6gKw74RVcfP4O3GNMcOUHQt7rTn3hUhHKQDz/wp+ilo++/TTjywIFEd
Wq5mgESXj3kXX8xssHK4lIJwNRZZ2Chcvxxts7+GutUWp1xb9sj6akAOHZKyYK5DgmS12KBAgsLR
iLqN2087Ka9z9Qa1gZ1b8lOFE9wYJCiWKUnch3kIaZ0QU3vlw6mlb2pn7yb70EzzRmR6Rk9o6T9e
NXhV4pPWKUqXexMVhgQc34yS1vFZol0bne1LuDS4Q9RBRgGBLUmUF8s8lM0NjgFfM6VvKiLi1VY6
+y824tMQ2TjGkE6E+OH6/SUdmpSwhwW5RfQI9KugZq8KLW4gxd+Ahl/jxG4uc/Y6ZzWQvj0Ou84f
u1+J4R27jhNFpGGVw/HPni9dCV8pOWxkVM9PIkZsgUaAsLpGd8hysZPUMIlN8eC5GZnmq6JFiexX
NWq+NlN/YOmB07juh0ACY5ANuF8qMMenlBiVtku6MTC0fOPwPHPILDwHnJ0ozwBcthwP75ZxItxh
TGoQHnopp1svNYcLTvsxsum0JSFxZhUjB2JBfmox8viUBSnSXrGExBRxRfKTK0Szwzj1h0ZNu6CD
iuJ1AUOU61Z6W3yIM28OiAksjyjwnhCIrEIrSy8trUC9JR5cPZiHMSoKeRhUHw4p3z1NkStH5g9Y
J+DycQ6tdiqMpAroTddtnLsX+nTx5+sD7lM/FnMGdXEORJUVb47Vr0+zYg5qqaGqwuB6SLsyI2ae
j75BmRnlKH19l0eyam99Aw2NIkHkaeMhV3wtAYgDusWPuqy2LqHPGbKlpaVghCQVwANr5UHZWKUJ
jDxyc63wYFdGpyjXdbBWi7TxG5beSrgBRNwqLx3I1vkqnevwP4ztoo0GQgtKO+vzHHzLroaCVRtr
40maGlGKi5n9kOy7SLulo++aWYVDzui0vT6iGYNagcMrkhfPX3fk045e+IlIQiFrsAAH14td2kYF
s6ZZxM6cPdBM84jmIMaHlKP5+B9awqsRF+5Sp1oj9d3aVls3pyI25uZBVP29pk63etJtvOvOdOiv
d+0S24EptE5RCJSWwTKymngCdpt1MJ45fF9vFlQAcA0A7fvbxjorARKpA29RtKEpR5mmpFS3EPVn
e6FDEgZGMH9tVj4etHWpmVneJDyWuTOQ3qr7kGtVdVUns7NxCJ05JnA2wE4B5UPQiNcrQE+byWsZ
F6jthrN7sOa97Pdj9V+mBRwBwC2RmAK9ZdWhBGqqjV2IWBMTpWTW8k6QUWjujupevoEiONMlXE6L
LKmBBK6zBqgmSJ4jwkGXqv4I6oZV8pCCqAP3nO8+V5ZbEOLJKH0A3fEpFTJ31TApOhMxPFbGQ+lN
XjTXubvRivXpLoR4BfYoKskL0RDxysfBa5x6HAHjZXGDwHQWpY9/USjotjoxy6AROGmNQ1Lt2o77
2QxRbKLBTwY4FjfS3Mibjo0Su5T6GXB1buE3emhnISRvAIM0SdVHRXVvMvyQi5onSTPcE6yHgO5R
z/5Yie7rWHf9rWtc5PlvWQQtu7Ccm8wJEhPkZlKaSTRQ7kv03dzV1mFSEmKXTdCUJsm8EDPt9+Cm
G8a3xTZBT0aJdimmgqOBk+XjsGgJVBVHdajjtOihC/ncDMcxSzYG//Na+tDIeq9bLq8qCAvX8URb
DCvUq71yJ6fsgnvq/usTcvneD1Hpx/6sk5DJ7KkMGgJ17JVAQLDbDvXzUXmCHaCvKqBETs9Sdza6
9+lBt2pT/ziGGTd0xa70Oobnkac5RNG2ZulsC9j5WLpg/apro/fZ4410W7TA/oiLamOnb/346vOL
1qWQVsCPlzqsmII+uf16Ss7O/ruPX9UaIcI+ljLHlCjusbmf7H1d7E2+Me+fD3ssMfguo27q4Z9/
3wLvourU9pTUkkYdF84xFSesLdvayKOfGaclIQxGiLoArd2ln++akBR1LbvI6liFJCHpt6xdz/88
6ssAIQGFtAZyi4KZtqGUWLnFrm/wbNrKCy0n3Gpr4Pv/bWD5gHffX+t9DyhiXceVbu/GSvP7Otvz
wok0OzlNU70x7WciTEijgIGAyj8ePKhwfWwvyzubSdTNYiMLxWGE8aJ+zPNjad8288V0X36b6oJT
Hdnc5WkMga5PEa2aMHcoxhH9K5OL0cuf5oE+annZkLLuVZLb7c3XC/szaHXV4mpEDYdKj5UqVoTH
GsSvVYC3wTWwrKFkbZT3atSMFmk9vptt63cu5o3A8zNq6e8HgISKEAc6JmtFA5aZ0lVkX8dW78RI
xYQmNGf6ptw5o7eTjD0whAt+7hbXGXRUVVGGPNWuGWt2X4/Emd2nGXgv4mYFmv7TLdJ1nrRnXa1i
bRIAeMRKP4LS25GvWzm3gA3wNPDI0xYl8NWCGlOl8LjrVHGblCTRr7PiNqO2j3y4b7bZRrrlbGN4
GEFmaaErryFGam4oc90XdSzotdNLUvOrUlMjFSnbPps2xu/MEQl9dgN5YRNbBun7j1tFlPZQM4m9
r1U/de82SaO53PHx+2fk+1bWTISU4cHV2uhSZiHayVJI3v7M5y0ewpm1sEgJ4o0AMsKSHfrYF3dG
2tiuHRqn9HFsHsv6R6n/+HohnDkqPzSx2ncwA3RKbbBo3Kn737oX/W+/vnTw3TnZTnOdqAIdoMZD
jSk3m6206Znp/vD9y9+/awGRKNMqtgzR8DL3V61aR0ZdogCYhV93Zauh1Y5phBAj7jMKWQqSGUEK
KGN5qI2tdbU1H+7H/pgLqrmkaMaeO78sfykJ4i7PR8o+dKpXp8mR3DJ9d2gialfEriPgU2EAeu11
il/pj716UlHBtZWTJiNeWqRgz3hS+UPvEM8r9+COI1q/gDEnGSGnSw96vdPz9n7Wpp2nUN/Tf0Om
hNDysVhM6pU91Wlow8rQ0YIUHtAFnJ9c65faP5QwQC2L20l9hcc5sbPI7PvQFJcW2zqrzgwJ9jNS
K0udH/CL1SIqu1FPqpryOK+AAOKp35nffzj9FUyBSqS+kPbX6U1mTZTbeJfFujb6A3wjxi1U7PKR
q4hhSVX+08IqMkxHvGuZk/OYaffAUM3J42BtrNDz4/RvE6vTomt7OEaLisdm+5q1J0GDb++AD11Y
2n+31fpWqFwt8fuDelkNUeoepnmXthuXxbLAvxqo1WyDudSNpo6pcAz7AsgzUulhmkSIflA/OgrH
29hxZy4npFYt1UXGwUWGY7WvtVKtAOHTWWwVtc/Tijgs1r2woAnpjW8z4C2sM9xOYBhBQgegto9D
aCFPY7ZDwuJCgyyIV5LZfjZ6Y/f1RJ1dCAApwNXFgMfNWq9j0g28QFPO4649FQ5pt9ByZ9fyu99f
9UJ0RVNNFuNxWd0V3o1AEfHbZdFloBZ9zEUbBq/p1bHeDWXvuI2OtVbPPutuc/2haoAmuOTTRo3v
bGfetbSaf683i7xMNB4n8CnInS5qugvW/fp6Rs4uahuCGph0RHXrepNSyMWmz8aI2WQpM817qhF9
eDRLf/42mfjv0P3b1mqbJkqlKCWMDgG/h0iIVHcglGxE6+fH7N8mVnvUFVRos0R3nKInShK5qPiM
WwqG5xrBWC0vHkRxWM0f90rJ0mIqDI/H9QztQgvajJ0XTo23kdM+2wws7haEEqCmazOtvuCJa5Z5
E2N6SJIiOh2qkCu/v14A57bkUqEGxhIVpE8Klw7LDSgeV0gDVwgWEyOHad94/3Ub5xYZDmhkmS0s
M3jEfhww/HnG84aiJyAU82CoQxgyGJCdn6/dfENT52x/DBhpYj3jzlwvaBfdMOuibGLAoQzliWcb
43Um2kIP/v391SKes0JX5qRoIBCtBG5/oRXPpgoDg//wNPnQzrI63t1pTZIwNVExZtZdOQSgx6cM
tcrDvDU3524ZOEYBum8AUPAJkd4k/VSnU4b+FPQFb81TXiWBnVIUoPULb842lsLZ4XPAv0IqHW+H
T/EMz7Kh69EtVbxS9U1TGXKo1zPKxt9cctDMg34hAiZURCEvsB6+FmRNq+FVPGvuycGZpiJdn1R3
Q9LBIFS5KIwtb2cw8RcSwocIAY3iRYQ8N2iuqOGv4pzK7aaZ21kVw7QVHvdl/su065M6u3dj7r00
fbKb9fkPVxNIOSNtkE8XSdfsoT4T9qMgk/E21AbpKPMn6RHbFrtMlTvdGXbFgkOwuioSU3EwUEjh
ThJxWoQTpGoaZT5ZXucv7mIVt0HRgt9z8TBwd+eOxmFk88kb1Uirf2qjDf1/68QALGg0I8xlHkhr
IDN9BloFKnI2QCTVQU1KfxzMQK2sEBl9iOsyYMnNNzk8WFBEGyHBUwMMVngqVNFYJF0PsSO7mSSE
lueScEvuZq0IRrcPBKRoJpgRWcnNqBmwJP7FFiiZrfuu3u0YrF88JxYd3Io8ASQOJ8zhMJdvgh7M
mFyahPEHrv7StPZY2fvZwsPCUP44Gg0tQKsKtSQyuVPw/7Xyrc06VPTNG/BY/TzLHoekCGFidUi1
7iLVdST1aTi4CKW6zDcTI5LeFM6z+siUAh4VE3FM4bs91Mo5EYYW6DO7hG1baKaXbQqUc1W+ZVVy
nJD0GYUaTpIG9tz7tqJfzhCXAHXuBzWhY9CXDzqj1+7UkbZFJdJoup1e6s+U1agCdCc+/jHcKzba
JJs6nxmPavqc5SNp6ilI0jvDBkp8ogSSn6RRIfo3jlBzmeE9KG9Mr/f1FuWgaSaG5tw1oJDp5R/K
oAAomY+0SaxCxdHhEJOrCKpixLDpNUUpIgGMKhOar/N7XYdyuPJHK5ywkfpl4nTh5E6+IvWD6iqg
cUGOm1k7VYEUUl9DBtg5WPnzOHk7u6v3JZ5pnnaX8w68YzNoUxkMnbar7at2eNSzHzV9EMi9m4Am
SoEv7R7HbDEuxJFv3wApH6YlJ1I1SG4x1Juv8/q15S6E7viuUOTDxCF4CC8Vt2WRPuSh15qhKZMd
vi4abLqvFwdOVydFC9QGyiZ5plwuiSIzY4FuGlFa86NT1hhWPWxb4GT4Cxw27qfBJYVeA0nO93Nb
7xafCkMAXMbtUMKFfRygwI8iUT8NF17zmgy3jaP68DP39TENlNm+URy5EyM7jgPfZ1VHGlP1YXbg
G0bmz7Ud5iBiN4MZNnPq67ly0fGrqm0JrDFQfUr8brgvy5FQZdw51UMBcXyUM/2Cvyj6Q+HOpJ0m
32vFIaG/tVb1C68NVQUwm6oMs1z/lcLY1Jkeswqu127rl06BHs4hd8tgEpAbtpGQcywfQgdkLl49
p/hJISW39LTr3QAKKFE+1PAFywPaFaEx3jueiPR+sYSFAfDYL/ZIiDGqKqzbGkaSfG/rKI9pzDdl
nhBdpgdDDuFk2kE5dL4zMuuHsAbFz/k8kqmFQWWGu5Ajn8Xy8DELDZ771a1y0AYKiWdr56a33NYJ
VdkeFouBNb02k0NcbLXGRkWsfLU1eZotl0gc1TW21VQ4qJ/9dpA8oGBlUMsg0swBpITBiJWGSN5c
9V7qN81MoJtIssaJRmQKpCaDSky7ukjiOZMCv+e89pUaqCj3GVnqtzwnQ9GSbP45qr8qXQ/oVCGb
CtSKXWHPF4SLxLdYRgav8cshMnMjsKDfU9N7R9S+HHQCB2eiVVpQu7+g0e5rPU5STw9dZfYT9pQj
8dBSwHFwwhKFvU2qurPHq74dj4VakKnQghKVsR63wNy9dqwmwvyFjKhP62ONU9BQ7GMNUmglJWp1
qAwa13Zr+GqVIqPiEgVMwaSxDgs6jYFlXIzFZYpjhtYvuW4HUFbZGd2fUXei1Myuc+oQowOKZcp8
AycSbThIp0AnQ6uYYfz4nOzS7Irb437KVH+cUNIsUfW0frXpn1b7UVQ61vDgtw26POJKaNsQoi2X
U499WfVB55RhAZm8BFNWjh6ClJSo6XWB40YpwNGziFk8Wp3lO+iNUJvjDJF2G8vU4snehmkv3E/g
vjaHNtxCgL4huNBQ7X6mIK1oo4dEDo5BM8V93WFHMO3YVjnJ8pQUvLxMmzTKxM+2mcNC52HW3xs9
/iuN2lILm/4pL9OgYL9TyLP3S5G3HP1ygctOqIpge1cC2SFe+sDUP3lVHcEnY8dc21d1gP88PQ3q
6mZorSDXmsNcj2Qo56CY8zurp6TKcahqg3MrkZKBVTQu52QP1AbpcWTPgJcb2DtOlV5RjGhqIkUl
fmjYipnHI4M9NeOV2bGjA3IDWK5EplrQCiOsczusAeLrpHargiwwyezQjEnYUzDW6x14nMeJmzun
sQjLLfBh29DNzJ20MSk92ztGdkTii+KGUDQrdHnnJ2m/U7kW5pkRep0VsU77OSjQEjbasKXwmBdv
y2zMeYHk0pNl9yfaaj4KHIeaU2ySH/aY+rTqY2oJHyotRJmai1F/Ybrjc927LzHDzdgRb37I7B5L
5bkYinAw5n0xKr5iOuGcxbwofadGMX4QPuSfwwmbRaXDg9k4/qDM+6lG6k+81fnzNCnY2m+FXV0o
Fb2pwY1UehvHIT2y9pWb6tWItZI6mi+8Ghzxx3GeD/Y877QGuP7MgVGlc1Jsz2+7F+BWQ4i8RZNW
F0S4iI+4zokOk1c1leHQFwETA+nydqeB5knbVxW3t2OnoZjKILduuK6jxD9ctpSGuVkddc09pgBG
NPYt710C7FvgdFaYDHPIKkQW+gMVChqhfu4I4iDYaFGWKd1rtyvvG/Mhd7MIcq87VliR0uc4y7gR
e678IcAgNOVbXdx0XR96Y3PBKo3M4ws1cdghvSo6HQdcStLUCCccdm2m/oRRPamtPLDqO4cDnyBq
spAPJ269zFrm6ykUIRzEZFmPwK+Evnpz4kr/4BqvHhQDIC7rN6Xzm6neb2cqYUk57KzqjwufP29E
INgIIiBkZeWZb2V0n2W4PpHuoMs7F0AK0fxcgj0dEU1t5oHpvGoVMrkKPmfwLpBPPLFU38EgGJrV
Ba6eo/QMkpZveY0bu6c7UXsvnHZvoN9dIHNi9Nkh7fk1almHruCXZfnq0CYQpbMbIBmrNF5YtVY0
60PEh2lX5faxSbqOjBXcizMlmkR26jzEkLk4enUD3B746HKXKIjA7Dy03AxS5ohqrGIPDCEZWw9i
m8AnpHagCGunqPZlZz5l094BFLyplEvUGP1qFFFe5b6mi4B7w2OjFMDG6AGiERxtN/OQR15Th5XK
AR8tiJe1AafurvNGHOsgYapl0JXQBi/zkCWI4FUegbYRtgPddW1HuKcfap3fqlWyG2yboNpNxHCr
m2PQNoXvdgvA9smDZpVdMDLM6i109y5kihC1ua7aK0MtUE54VewE59fs6xjZbKI7FTERYNzEgzxf
3ba+m0sYAau7ehZE7XGDC9MfqecPM85pVQbwSMWftz6YtOHAALjOvR1yNHHdVQckn8Keq75n8oPM
2AE8zH3W6L7h8KPs1ANK9UFjWz4uKb/pfma2EdpAKUPIK1b08qiYbmgZ7LqyunDI7mrjGoIBfuLo
6OcfZrgXavGrqydiFIigDOdadROkaiRJnPEw5rnP7JQMTRYxUILMrgT8pgrH3jzoKb1W6vl2yFtf
oWNAe/NUyJTA0xMRj7bHZBFV9jghUj8V3FcbGvSDDUrs8HsYrUBWdO/CO2HwKt8YDIQKBeK/dJdB
2JJUAtOZe3sF1w5PqqeRqgdwkC+1lIVKy08cEQM27vSHV+rJ9O5MpSTKrEZAFAcgmNp49F0brUbY
4JxkdS87eoHCbcYlahS4RaUIBtT9ijY9mO5bCsUjRcJ4Q6d7lrR3bVb9gMItDZJJXncC+KM+vx/S
JpozHoAs6TtDF7pTEpolZpQ6oenWwQT5l87wmQrRXRtS1QpcwzWTFLhLPdzoJu6JdKQH2id7gY7V
k0doce31/Yh8UivgUMwGPCftWzqYSmTgjmQVgHTZGGGPxEXnXAGqf6en+ittZZjxZxuz6JksHEfL
ZwWgT7dVVhJNItilx7q51qDeUk83tVcQBZrJOHxVdLvS6F7phqvJEVGRmVdTcdeoj056242/a8iM
e0MfpZTva3blMoTakxsYDM/A7Anb4cJSn2TaEU3NroqCvw59f+3iv3vOHjTe7pvKiXRFgb9u+cPG
RSh5/QZVaF/vaZQObii1ByWpfVd5g0hcUNjdRW8IPA5y+9rqpifaJH6RH7lZRijRRmnyZ9IQkoMj
pDnPGpAaRaEG4CqFQt5n1s/OkGFX37fWW2cIos94pVRxmV8yzw1G8wJGo3pyyownA11vZPcwdGwP
eFxkTTcOBsDGT3tKWKYssmgT1pkFGZr2QtUB8sRryrVQJDOUn2y8LrA++sIlYkRUauLDXRn0rhPU
GgJf+gh7BXAxBtKWL/VwbN03q3oW/DVvJxyVmt8lbazji51U21W9Fg7AYij9s95rxMj5yQFB3FT6
1wE2tQHCIhgxbTJtzuRDFoEQFLuhhbToV33MYc1JBX1jDdELIvGTNTYI4VXCJYJpVUVK61la9gkk
XeQEb5JkPnHbuIBQEnciRDuRrK1T1t9OTaSqc6Aj91mDrSN4QQYrvarBCy7kgEM9IzRDCgNxPdzt
gqFAzAgKrDtCfefXoKlkALB5RqaJHnmfhp1bITi6TMsrTeZ+Nz06uUfM5D5t+jBprruUHrhp3Wqj
3KjmLAmnVW4IT3LgGpAdAptmnZeUae82LhyvY8dED/A0N70WC/jP12mvT9lPKIqgluegZoQCC9gA
H0fc7mSSo25AY2G8IeAIVYC9v25BX37iU0feNbGqF8ouRe61y2msG6UdAJnyx65ktnOlaSJogKVg
nrXtzlXr4QEAGWefGKbc1ZWLQHrusshxcRqMopn8Ode4D1UDHuY46HY43Dx/dPE6VMvBQ7CPePLr
T98anFV6Ts+aWdXTClNg/BnkNXO/ix37O/hIOkPdbsHqrAAeTl9WYwkGPpQMX9qpJIXiBf+lB/+0
sMZY4pk6y2RGC2WCkzPH/TS4W34250cJmJgFbIRc/SpZD0RPq48so0jW9+RahSLT1334lHD+O0r/
/v7qUCiSpC04aDsxdmxKo9HdJUghHbUN2NRWN1aToRrJwLoU3ejq16RAgnRjp33GhX3sx1qRpmPC
VOpOqeO2VA55nQSgWoSzUdwmmYksl71rMp0iozCGGd5nidjy2jx7oLj/jKO72uqOgTAy4QmQcM31
ko7T5eVg1RuTdXYUoS2MKhfKg1A4/HieQHmyghI0pbFcKlxD4BXl7uvlcLYb71pYCgbv6hy1KfJZ
bQSN2fgi1FfdelM39SS22lgtab1TRjkN6IUuHSJo7fe5Bx+3u697sjVWq4WtpxMw4BmoZtaMpwiy
TBsljWUkPh2870ZqtaKlwZ0mdRiN3eKx9KqwN48eu8/6jY2zMVhrAFk95DyVFrqROfnVyHQyp3g/
wzn469H6awix6g6UXTQHpCtUgj5RAjKIReXKYJdx4c14q53c9qK1wwrgeZb7NN+rjO6keLLEj6E4
cecun639IL5bY8UmVg0w3KFtsFyaq5WBuAVcZL7AouswceIOVlFe/m2B2FUjq4XRlQDbzz2Q8ZUR
QHSw/TZwfPX7q4Uxc5aYFIC2WAW8f54VorHo68k6tybeDZO+Ut8aXdZWrQEMrImctiVtP4dRBTPa
4H9rZnWkzSAUuo4CEHki3rppgpi2HRaNsdGZc/tIXcr3DmIlB1DijydOobqN1dtAkXdy1/Q3qbUv
EgJG6Nd9WX5ltbyBDrBAu1uivk+q4+2EzEiWAccKAzpkSl4ckKbHGVZCCrn5uqVz5w6K9+BfAhgP
seZVQAZNqKEtUbeL5ydUsvCu+w8/74GP5EJrdJFm/ThcPWhqglq8jmlyg7cNt7SNBs4trvevhNV8
qOagCS9pceB4ER5rk4T/xsaUg0Jx/i2COjfAIYu42/IV/9wz+v+1rHVhnefRuIivq9v/o5Psu6lH
GILFMCLNlhMNrJ+2PhWpd+V5PwVjp9pCCt5FkjlNA1vRfLfmAcynkUVC1WnIf+u55WcmaMaiuNLK
v9UG+0GZrV3LwDuyx0AaP3TvSSoQ5tLMoFZQFFHKSIGIStfyQCJpI0Zjr2X1DwE6Sea0+wyKTVml
7pU8v6IMWXQUP3r9FyCIyDolCCdepcgIR00NWXDkOKifDnBFRzlW2G6LnM4TfONQCMJxJis/TQpS
4fgu1SSgXkPUqvSlfUQSdrdDme1K9N5PZpWnfh5gwjlGSX7j6cm+RjHGU5Rja+OpNoIrnWrHXD1m
wvUbhYWmIXZ26kSg9pFBzQ8CA5hJM5hsNRh1LcxSldRAYOBFeSEQz+dtHqjM3JXgHDW62M3Z7M9K
F0FIIEpVKwHPSkVJtrBRmLSQlCscTRJw8DTC6xpZj1bsVNoFCTrhKdWltBFb1ajjJlqgjmXYWjBP
Yi6skcunClnIyb5nc2Ye5JDVIO8LG4/Gyhc5APtpe5EX7M1KZvsC4Nz/J+27uuPG0bT/yp6+HsyS
YMR3tueCqXIpWg43PLYlkwDBAIJg+vXfU70z2+pqHWt79tKWVCgS+X1SIkkdUUvp2JQuAgiYcXcu
SmlbVgXl2VnLL6GcdaxL/SIKioCIp8VlewmFTjHuDSq80gszXPYSlwPQJkuCiXi4wJ7K6Lix5QY3
9t3qeZ+0aQEDFqkucyw24RcYC6Y1LvpVj2hCrAiKqJRWL41lber5cnlqIgqc3O/QZdx5tPW0rYuP
cKc8DN60ARLYlH3mgnu/cBV3C6Rk2gJkhm6QuA/jRWUKY6butyJ4soc7NhSbfGEAKQkqol5SuH0S
VtbOyG999zhWxf06EmdjL3FDu2wE7N80OUAOq0hF7+4d2B8gtejYwCcJPZW2wZphVJ2YmG5sMVaw
UhFZW3do0Y47QAl+RYCJhzu/b3cjJ8lQahAYkWNcTHFO9DMP7dRGAVuFTcZA+J1QywGzbbR1nM/i
WFZtWn/nzpOZnhy5CegOrz1mTiZKBcdEVJLpnFI4UsBVq7QSDzLJPE+LYtc2BigXrPdzN2kauuPe
Nwakt1My44O/sXvc+AX/7NE1m0ZvTzy6m3gbQTKYtDDU9ul3wWIxAvR0aTahyu9Hc2CcaPGL/pMp
a4qOXfUBYqcamXijE4OR3O7LFZgUGLSouEJFDbgayK5dDm3mGagLhUbBWBc58OgeXbq4K3j/fTdG
M89RPxVTfhTWbLIqNMUBTK85mX2FtYCjuEFJ9d1qLH6qYWCE+qzbJMzuaZyPWj12c8kT6H1U0k0l
CAChDjbrjPpxRcYS5jnS25lp5mklJGxu16WFFEjW2ZqP8hOyDe205XUPIM8297MbkoyIOd80yxyk
TTWP20YCJSmKsI0nWi0p5/BUdPouB6ye28Ab9LIb3FHEK1atFAN2TTUPeVqIykmGELHlglXjBmcG
azPmBjhgPbRxLqgdFaZxk3Ca9B5F9PwW5gv2xspZYmkPNhN0jHybWFHpdiz2gwGlTBBJI1g4HnnI
7oMGgLOsqkSMGPWo3QwAIMr5AgHDxGMA25tK/XWt8ptwgEBIdI89DpLxaPvnziJf+mnAiLN90Fv7
AjwKWcOlcv6RFwtKvNZxnVxwnvxjUaEmbLvPxaDual2+KOU95Xl97lt/u2h5syyeHTsS/b6MQF5I
0PswPzApvJkztzLbwA4Q2dhuHGXvL+Z8Ua5UbIXtXT+K4wycqnfhB8hYxoCfhihyz8EFNigSOHGk
whOAq+VuxI5Td90WirgTSJpH4sJIqPCA3vh8RDk8qEGxWD4PozqDXBf3NtuNBsNkUJnyg3uj9EEA
MG4WYPwqdDIfG1K/8m8lYNSyKm804TvP7R99hfr/WL/kjnmBzQOoBSrcupbaOGN936yVg7xZO5UN
/eB780dXhE8qoLBGqYJDsdopXCm20h8y4EjAgWf2iIL8bplHFP+nTWlIVITqkREnhnJ2MwSoZDMO
mgxn+5AHGeH2wSrCO3iuJq3XAVydgPQjvB3E/TFGiSLuzbJHvCf26OZL5/v3VR9ggew3oJikZJlQ
GXS2PkMxrW0sEKPmPBu63k7saj0r0+x405yM6OGW7WxCtzm5/vQ9z0MSr0O3g2QR2ncfwxh4yo+p
Ab42yicsKCBs1S9wb7xDHtVxsvMEtnplNATFC6/DxA7oeSrkY6nmR7/km1LIH4IXe9/tjoItGY5q
x8kFPp/P26rDmXzC9bydcLeolnulysOAaWAFejcDXCKsiyTpkpKOD0thjg1YELaiiS2qY4XNtyte
SsK2RoEwJHoAzP4jzLpiBhR3XDFShBNzB8wsCqwYB/86Z5Ez5inwAYSAzQlSxI+e6LKmAacbFWoR
Fvh/FtuVHSlgmE6bZ5eDx0jdCMbjeO0O8Ee96UWdVD4Q5DpIinGClsj14QDupH37Us6oBLBwpzto
/FDWdbtgP4FH5inyAaZOAATJmblD1vTiA2qFaRlOu9B6QHZJVhoRFXmbVvkUE+LtcjztGOoXnM1S
7YIP1dONuACxRRMPRb9dvBHbVJVJS0eoVu39fgWJa70DueHIJpMQsUQ+9Gh6Vnt7qO46FqREdnB3
b4H+5PuwMifHF8kUoMd7k1oVVDLS729rDCN31GcSALV0nhn4BRokB9n6x7UJjgZZqxTYfTNYEaJV
kslqY53XiS8/Y4eOkFlyrxrA8CUFAwfnII4erT1/7w92YnyEJVkajBIcUvSCwhCGTkueQ5ufacWP
VJXgjtjpMPep637FStTj78OUD3rbrypphYlReEk6x4CPA5oZaD4guqRL/twxoM0U9QUC/E40Gce2
5RB0Ch830h2eEJ8QLSiryq79jns3wDJgQYXbnWZXbEa7+zSDvjZY5YMCZ8nv1hg8ZhCAWNo1MkHf
ZOD7nGcYIa0WACAGJHLqHpTC70ASAHMMbGx44BpEm/a5DRZwtW6Acn9QAqcOs+IU+EGYh2HCwcwW
Ge3yHeCTXQ/FglM2iKuu3K8LnGvhwpK2PaYv7xOY/m+Fsm7WYjhODrZU73EE8yaHNQ+9iMhnf+t1
WPNMteGBddTIB1kahUxYc6iCZxEYAIZfalJGFHsJTo+RbbcHVnXQggK3EqhhitKK6NzE3rBmpQft
0gBuluz2YYGjRN2kMBBKALMkXtEAsZLQDkFaufLIqapbWcs9jNRjMzKQYkHtsJovVg70aZJxs4L3
1i1HUIIx5Io4ZALCJgEIWKarYLeFY228doxM2UWBRHfabkwcIDxgejQwmiEVjscoBjhLmTlre8Be
Hs2rk+ST9VDrJtK0PPFePZTUjVnvZzIHxs9N0gsr7ly2CQMNW0l5A9n41nImUCrshJUkzbsFPJ/w
HMBDH6tS4ikKEEg8uCUoamG3G9YHO2/AyPEi1D8yZ5KbxfFuFjrtIJ/AmgomzjpGQBiimaoDiIi3
FTJFBpAAvCXEackkLuxy+85/dMf6OBDrbNY8WTloehbO0zb5oME2YzOBPsv/MDbNubJEKmr+3AAh
H0aDPfIZKYIgfDrfxglHt5FkNaXZjIFfeBN6qE2aCmi9r9KhG2KXqlha3oZbMsPVLupbumWWTknV
J2Pbg6j6xM2nFlPILjj6ovxWeFVCqwH76ZqWljx4VZU1DL7IF41cG8QhGHO0tI84tGNZoXEARqUq
ZSpCtLiEx2phd5MBdA/PXs6wENddWoEZ2SsrGew+yWuTFA0kb0uOsxBGcVudSi/PnNHLpkrFGnOD
K5PY3hIXwbRFVPH3EtwrhJ5sOtHtPFAAKJS65ewGkWJ0u/TFg+po2uVkw5mVAUg4GMYzn7cAV138
VhkAlHQagRN0t13o5wEUEgpU0w+6Hw52PjVgxaqa2KoQ4I17odP22Th3EQu/u6yJwlFGpWfdVxDL
RVbjbovZufdA0eV1mTSoTsywy4DFQVQpOCjM9WacAyzyS1r5FY4pXVZ5MslJ9cmsXYxTfyxz56un
VVQ40M52zY71YRriomJzZ2+jfelKHFSXyPMhTm4v2zeLYBCQrjOw+WCIejg14Ai0RC7qSh2892N3
fOHWvG89GVcMTNFeZ1pWwD8vV4RgxbwHGxqyLk3AyfTU/STdY70uIPwNJ8TbPgTThIQvbH3WZ97M
EXcnbBfiWFsyqQS2E1ns1UVGXJbpUulTZfVR3fZgu9yQtdyU4XDv4qhklcHeXiloALhMBkXaGdwa
GJgdsnlo9JBModmI/DNhGnTdYu/K/DCEFDPUgNwB4yHwZTQYxgEOaibnKdKQszDssrpqj2PB4x7g
HKNtSuvxoCTdjWxJANeCny7wtORLDRYdXXE6xBVyhKyQ4ERPL6Qf3PC0DxZfTxK701FgwNWRyOAh
BGSpEvTl2eyNDEHgCbd1facnHk8T2/l1t8nBW6nE59YzG6C0oEwPcU2rGPSbyBmWqNXnKscuLeS+
C+EjOFFkblKA+5jA1D44YBnMgPiL8Ruwu2gB0XRx4GRL9T7op0R2LzXIKyCgxYU/3aOmG6thQk3k
aQrLrG9FqrW1h5UoOhbcYRckxIqemA9ip43skprgFcGNxXd2pXa27cgiIcSm8LsvTV8kcB0FF90B
q2SOoVFL5OSDUd290GXJplZmUvrgY+DaiT1G+HQLSekGFm/YQwl0Jjnu/3Yy0SXxcS+2RbcH2wHE
iKA4KmwysihRIlmOQ4eDoxSJxNkldw2GPI/8Fb7uwwBOtNrMGpdHZ45ZW58m3cQ+GEQL3NyA3Uez
wJmJffFboLkgXufA4/K5OXgjiDF8xD75XU38q7nsQzndwPSvAhntqZJyc2FVTUSAJzDuxtrb9x7N
Fg/8i7yNRvDaxlDutPup6TSqJWB1wDkYQqONrDCnJtQY6hA3AZwQFNmRATwZ/rmW9DCOU1ZxBztE
ny5TmU0LA1/USicwhaZSZmU1xnW7RsEanhqlUiFw04BSN7cFeCn0yDhYkZiendSZ4+t9t1qRWe3Y
s6F1qUGV7r1dgDNkx/hhDGnmNQTj3nqnEvxW9RRhQxAjInEGjh9XNU30vFvW4K0AhPRi0AFjpD+A
7PANXFWnvv/rBc7XbV0VOIOhUMhqmCDUNkdqcPP0vH+nwvnqaf5Qe7T/Bj7CyE2FFub5Y+6cA4m0
gt3/7SGuYDRrsDkaQRMIlQep8St7Tyf0VpX59Vu6qtL6Za1zOqFHLqeZNeregzPfqsq//vwrkMRz
K7cIxss7Qm1qvG+9BJ7f+j1/2fdauYJKLAEPj2kBI8V2X1R/3w1YgS5clPnbz7vjzZr27z1+DdR3
zTr5NcHTXM4C6n5UT7n7jtDtnUf5DZ/+n4K2/TcHlUA/gPvJrfphg47aHolJaJj9/Dnea+RqHoZB
hd14Qa/LHF6omc1vZA/C4f/xbTm/vKrN239b60aXuMw1t8TEqD+4bYRN5OcP8tvruMZjXo0v+6rn
FauNVwoL9f/ecoFlt1i2m3YBkTx00tDXYwSNP8RNhIPFLvRygiieRHBI+8tKa6B12GURdoZoIwjF
rr6IA2VcDv/A5nYqY1TXyBy1762eb46+APo3WLZezECu5mrtdmEXMIzyIj+v9V3nfO7pO76rby4H
r5q4mq7zYC0EntBYDniCuk/xHij05gbwO9jtXUGBUGASyGkAdkO35/kDuEM1eIz8CBFc3Dvup5+P
jjef5lVrV8MclVjX0x0w72k1N6JHXVWEf9X089LtzIei36JwQrgO42nDcGDlrMHMmg4r2LeSPtbW
888f483Z+qqNy2O+WhJmZvyGO6q5ddtnMZwITg2FhMiNvJep+Xbv/P4wVxta0Vld3xR4mEIBXGqD
bdm5KSheMV/1ZlR/2T/i6t1dnvvVc4GXYtn95d2x1WiYCnf3ym42P393l2n3p/Xh1bu7GtBN2VmT
76CNtSd3gexAcwbq4X4um+PIXQQePgT0nVH3XnddrQRGINVTBKC+4A6xbbV7ZgQ+OpA2RWv5nj/b
m0sCUi5wloIB4J9kvgtubVBxAe5EWJCh2aVc9PLzF/heC1dzqLBWrhcbJJtGp/OzNWfDe5SRt2Yp
RUnCQqDVG1HOeTMXbQVt5W3elVG14moLgcVffwj4rIQI00Es0J8MJMEdL5jfhOA7gc9skN84XFQt
4r3V7a139bqZq8E26aAtc+GjN8SDZx37AMVC8/nnj/L22/r9Ua5G17z4M8LG0Abz9vOCmue/saC9
eoZrTkjeW8hoofj8IfgeiEeP3LbTj58/wlsT5HUTV5sAA+wmJh5gWa7dmCqG6h+PDPk8ld07s//N
l2WDlgt7M3hkXtv+AWemBRLEQEqcHjyDhOXxndCONx+FYp1iCBdEbNhlRX21hLFxIMjmqttb0x1Y
PcblCH0I+wZRcPTzd3YZOtfrGPxwHZgAwi3b9q/OUtNkhxBl4XhBg4PQiccj8rXYOF8pvf15Q2++
slcNXX7+6okcLroJcB7oaD2ACVQu059//lt7DOKswgs15KK1v8yhV5/f6NWp4PwGapYFMoNToKZ9
2zTflksIKe4gP2/szYfxYQlggwuGeJWrxqgXVnbbsIu7Z9QVHwL5/PPPf/thfv/8y/B49TBV7Ts8
by5kTdDUUfmoY3j3Veqmq955a5cv+qfuf/UgV+PMNZMjuYcHaWG73xb3FmkAUrxz9XjvbV0tXxRA
LEFsJ55GNB/moD33YnnnfPnWdgwaO7KGXWxYCIP44wvLaWvZyqmxm9Qiqb3HqX22IIFUQQurXMhw
vQY1vPeC1t/spVeNXvWSWSl2yBmbpNS7coG2pgAG0wAe0on7Xmj4mx0VQpNu4/gCS8uredozVCrH
FsN7sM8eYKh2w807M/TNNYdBaoDoZpivX5MbYYfeDp0FOl2Di03Ojr0aIl7fhOHjzwf3m8PhVTtX
w4H5AqfMFh6gHYk/Vu/lKr396b6NiAPQz4LwaiRYxZIjxNDAMtXPb6AZgMPs8o457pt9gXTrfzVx
1e/YYlZblUMNBh0tHzx4U/nvdMV7LVxNS2tclLd2aKEq7mrvdjTHMH9nxrz9nvAU8NlxILu5GlAm
ENxtCdRmI/tmiSdNxb+zRuIE+a8GLl/g1Rom4V6ZExsu0pMNBtnXbnxHPvHWlIcPuWv58PCG2/LV
AZIApwHZDifwZbB2vp4Q5cHAd3lavB/t9KFUZ8/8O5Tq101evbO1Jjks1nACH0VwsFUPyfecMCvM
6mV8/vkkeWsE4OgKdxjMRhhdXB3HyIDA2jFfsS/bj4v66mjUtKd32nhrCMA41aIUfnpYOK/aCB29
+LrFGwzzFn7+emtfPCh+/hxvtgHGNvyVkNLzJ1c6vzCmkrmC4g3St433lx3icNVzPQuaQuSNw1nx
arYP9QjTRxQbbz326Jkb+s5Mf+vbX6QMNpI+3Et86x/H8FiH8EduMEm0BLMxArflr7+d159/tZKQ
GTCCLLAUejILG1SY/uLnI1oZWaKoH7DAdxDIdzVHGru3delPw6kk4EiE39rxr7qJXrdwNSUcAUmR
3c3DqZq2Vnf22Yf+WHmbn7+m37ae18cUtILbFQ516ARkr1zr1GaCBAAHCt6Tmuwb2hXIYS8eXZyG
vPEkoWcsHsJS3EoGoXReARS6I+TJcz4DPt8XVr81cBN45xtd3tz1N4KNJ+R5QFNdeBz/cWTA0KG1
5yA0p1yxu9piX3Ppf+gVkotNJTYW9XeeHlM5BedwNj94I5+91TfvULn/VKW8vBfkIyDnF+lPLtbx
P36LUDMFJALfwoZxAwIbNu4EVuxo1Ame38e5K+EnRAd4K/nhQ+vrG2cNi+Tnb8L785tgSF1lSMO1
XYbot6tbV+HkoLU6pj/BV0jsytUsSWD5DwMT9/0Kp6CA5xvik6e8r9ajXNdzZwdfGnd9UNxP3KJ/
Jq7zwS0uQDsoT6ilPlohBxOX1tY5t0Hm7aEmSPNlukeiCtgkDgekB7LBatzD4DoHIZfMYesZWxxI
CiAuu+TTEoTpTHyI+FdQq3kXvEgFDtqs4fHjMmioh5puW2fJeADkGqJ74KMscWpzBL/0XCJtm7lr
pokHfLcV32AJ9V6y9/XKghUF8TaXUxDSEv+cD8NMvjrhKvuTfqqLvVP8t1DlP7/P/694aW//eyTq
f/wX/v297ZaeF+Vw9c9/fHlpet781+Vv/ud3/vgX/zjx732r2x/D9W/94Y/wwf9sOPk6fP3DP9Jm
gED4zrz0y/2LNnL4rQF8xctv/m9/+B8vv33K49K9/PrL99bAcQSfVvC2+eWfP9o9//oLTLBfjczL
5//zh+evNf7uAMrDsurh65//6OWrHn79JbT+TnGwxQC1LRRswosyYXq5/MRnf6cYwS7cBuHS6QeX
Yn/T9kP56y+ugx8h1ZDhb/71I92ay48c9ncQ9xBRhBAxLLGWY//yr4f/Q//83l//0eDY2XII33/9
5Y/7/WX6wk0TAXZoLMSsvj7NFNyWlgwLBZ9ieAHUdcfS1Z3zuAzAE331Xv7Z9OumwDe7zMnfV69L
az4DcoDtGGITnP6u1o2FNFXX+S6MLvoe1IeAr2vKc0k2uaF063S4L0W+dMl5HlazrZx+2nXOOqQI
fa33q1XyR7ao5pPsKLkxeQ5vMJEP4PoKZe8GCYplNPpmOAlR9T/qQnQKd0skfRW5gmOS7iQimhtO
9MfVFQgknXU5FnE9qx50dudJwecJOmyfu5/Eqquv2uNwYPJUONwZiMAU6I6M7KECAUVxaGU4R95I
8pumtu2obd0ZyP1It928XkgY8oza2TJF7eDRjyCbuy8258UGZH+4X9C63dEZCTNqDuCx5ZfgHa06
8O/qMnCg7AIbqK8D/bEfwSt2FpmnWB4g/XCbGdZMQV/Jx7Wo+Eemq6GEhqGcS5Az2HCnRmu9X3IQ
GNtWdg9DA75YY0IFMmtb70hRgU0JIwtr3jrNqkvIPcjywFlbvMzCaw8NfEzCqK1C2His0FMi8KsJ
eSLMuH4djGr2zUy9JwZLLRAeZPgM74Hx0RpmkIFBbb0Z3d5+DBfinrQOqiYawQQ/yS4ItjBw4YDw
6wkGKkWzH4LWfiFLOexBTQ2iYoF7dOzrCvRNY08cPnpBDdaD3WeF8QPYQFFwYLQoRxgMVJ04uPUC
ArUO7EOl6+5ge75OqxZqBxB7XTlEMqf2J9bDuo94ObxJRK3FHRWWBkmEjWCxBYhC4EzaG4X38ANK
PjLhyjnViBTiw3nq2QBDjonqT6F2yKYmcPny1Dx+bLyKhfFYjd730tfQ4FeT2jluBUIqiLtmSMhS
OWvUC9v+QbrJ3xsrMNuwau0fnQtlBxVFAM0ECmwJQoDg98eQ54YezrtdO1pk5yOU5nEwrgfGVwuO
fT2ArTQ6gXWWYdCn7WiCbGgC0GnbXCBx2up0B464DlGkEUokJLfsL8jWyA+lbhC52LLO/oT0Am/c
ItoIDOlRmEwPSwlKnt/DD4qE3AqjOqzVx7HHxUJ1oPRW7exWEV8qdzuxGQRdw3WBgtBsmi2Ca4oE
u5f7qAqMOiUbcVqXkWHrY2NSqG6Wka6hGsr5JBK1dPMMRg7MeKaFXqxmWPcAe3akvIXhuHzkqptA
b+4JmBmltsBFaV1+6V47G8dhjAfTWJ9cF4x7gi0NzF+XTl/8Vea3uSrFXRCM8tAZC1KntnHA2PVo
nZZeTfdtw8uEBosFl4qRtHe5MuPeci16LP1qiT1fuLc4N/Rn7Ru+8ea2AhG+Gbb4P+tI/SrAhlx7
n+SwwrdHYW1q1eCegnEJwFSqBUgxK9+ssDDaQFTi3Ja1mV6KCQYnzSTZaZ68NfUm1t6VSBh60mSd
DkRbGL4oFlIYQuXTuRaBODU2AZmybYoSNFlb3dFqnD8ungfrLkAh9Ye8LTD8dQ5LQTbkF+HUbDo/
KlpIGEIF4yLgePSHNbLpiDOZ2INmNMOsc3b31eguG6eDDf0wdbc2VqYPTQh3ESyIRsF6BaZ68MgC
KYhNM1jzZQ45D0QRO1gO2imdifNBVhzG+ASRJXpZivPS0e7YCntN4Bm0HAoHYBDcEzhGO9j+AAqd
eki7emy/hEaZk19haqe4aMJjqBpzcMFoecsgszohNlc8lRSexLzkAd64aT8A56D7Ubb2cWjHHmsU
0u2elwH2dhQDIO+0g4Sry3ieSPAUtDAXm/F3cBFzGdhPNDzkXt6nM3aRzCUFhDaltQ5nYyCyioj2
xS50ORw1QjH0SZXz4JYq4X2ZWpudIfRfQDnUcoW0ZFRbb21gHLO4volMb5NPnOdweehzp4wc1iw3
mlIdV+UUNklXSfsLhIZWFkredRkJljmruTumNi283RiU011RTXoPra5KwI4HDc+2IYVTLdIM3Zy9
IBFRxoOo4bNh2dLdztXobwvp+BmBJ9B3DvV+ZjoPygEsdrDiGufwANVbmAVFG3xjxbyevDrc+Ka/
+MXMMgmLwL0vvBoSB1j2PQqy2jfC+PQeg4ydXNA2YUVKFHYRCol2XMGPEwZVEMLsIJeBFwTtsSh7
rm5uOrqIT52ZxIuwmP9hdREQ7rrNABuSsYBCSCsnQBDYqoY9I4v3kXS1d3IuigWvnWDaaga4xGnR
egfWivJ2bFaw+T03VNAblNT/3kIBcI/1E76FjW/yFDOyObvTihM2asILHLZMf1fkHYfmqpcMxh1G
ptRVdTZ7ff+iRrikVErCyMNc7BEl5nWGxctgyuHqEYEFTeLRKroMRsv5nrLKg6Wmrp9CKHY1Mmrr
ACItKNUP5cz1zTJD3VO1zDuXOUiUqlg/97JuobRUc3E3yLzclzAm+woqmt5QENiwdQ9mW4MKnkiY
BsoI8jRY7fvhkoa9wWmf5OzEpPCLeGIXtYzvWRtnRQgJTNpMatcW5hAllxpe3u2FDRHKypn5FDrE
bAmMLT4UqiHwsCutJyoHflPXih2UTUncEyv/aGGngUud0yzQA5ZwChoG55bUmqTEm5x44MSpIgjQ
4JqkFUqpMLQPPw/uVD3yFsZbI6yRwJmtg3CN65rYGQpm+QNjXWOB0x7INDQlLnE8h+9BBAIkFgpT
dwKOcMy/o7nyU/jDTLDGlO60ZT78qmBHD0+ihSmw/ssg2IuwhV+YUy367MOMbYrKup/XLRv9Yp/P
NFYS9jfjyPhH8IOwfwrVwSPQ6rh3MxoI8OzWmXdwEXE3ZGnHGGdjkVlzCCLvZPOn2WqQ6jNxszNg
rT27Qk5gyzaT9eR4MySBwJeKGM7Hyx0ThbsJ8pqW0GlzTCzM5aT3S5UVrqQbBOuETw0ouRcFaqt+
FPZikhJM7hDfnfk7wxgsjHpFN7xo5AnsnPpcVrI+WUIVYNYuDqzEAgnzWZIPMmpXp3wJWuKEx7Yp
S2yagUE5u2cgeisqpiMfvOKB6sXjoBBVxRns6h7PJG1IDd3J2geult+R7QV3Kkpz0SUIyHJkbOU9
LJSYsd2PoLQUcL7CrriBR58FkMYZoHCCMjkrhhp2xDOO7hh/Jfk2hSG5sXVBUCUQ5SnoONjVc4VY
6LQuzK4el4u6gnubuXDzHqKSoNrjI/tDM5DmUQS83IGpYX9CIMJwLmEjf29DnvvQ/baJtdMINjfX
7CG3EetL+7B8wc4/QZsBpyM4JbbrpmxQBXFw/JqiMHeaw6AWOP4iHlnFXmMLsIt9/p2JwWnTyYzQ
3IHMBB6DIQm3+mKDFIM2NZNb33edIrfOBDPeUMxQ7ikJNcdU0w9VXzkvdLAgkIK2pvhMijL4VtSV
G2uKYIJormn/ZDeyfABH3ntSqllAHbZs7wd1DYNH7oQVYwrwuj3fEUCIGM7G1cp3pM/LrM6b8KZ3
V+xvYP1a29m3QG/V/gLphL8sH4cO0uvCzumuoUGR4cjAdj2vxANu8DATW2v7G/f87g6JdPQGuVDk
u4G8rYS+gyKQcVg7HH6DbkVqtyoeZNsQBR2cHcKFbfZg2FrB4kxQ3ZxqR9fgE/XiZLteczdZJcSN
rqXkTQBJ3J2aJeKuYIUJR0jwwbfKqxBvk+fuHqsL6lITdzdu34dbz12mbAkHkRaets61hA5BTlKL
qEZATTQXSEfGbPQPHLXNO9UTCTXULB75kBepJxw/6QKLbQsV9gU2D5xU41nB52eZ6fyZ5wX5FuC2
fFeEy/Aycr/fhwQyDGWXOEmUY/7Uzgx6Rne2wodFmObBcXooDod5oBnMpKekDSBkYY1Htiqswm1L
VpI4HVkb+EV44PCwkvON1NyH8yDxZmgkCcTmeUm3hE7oWG288Yv0WnXR5NnYDtfeOioD91E4bbWB
hnHe2myWbpzTopyZlbTWBHPMxmkgXHWXuZQPnho0lG2eBbDY4y601aifzVkPT8xdRaEqBawb2F6S
447yBUZHeSprFCJjIrqBp1gunFRBr3CwqaOzwlYGV6Cy6dOB2F8n2prtuvblWcNxDQKB2d16g+3e
lAubtv+fuvNajhxJs/QLNXrhDjjEbWjFCAaDIskbWDLJhAYcWjz9fJE9Y13Tsztjc7lmZbRiFitJ
hnD/xTnfGQkD7o3IITyhv/WpXVHttbcUWNU2FRUdiCmii4E9o99S5+szbEtjaxi5cc4j7YA/V+FD
E8/eay0G8JFhk7D/CBSnvB0tC2NK1rFxl37XZXQC6o5L2EZcnozCOTHCGx6kamtgtcIPMNxU4RqD
pF7VdfgOfpCXjp55ppw+WPZt0V+mrCTwIQi2Ikujj25KKkzedXsxxtovl2XbCfiYTn7sXSs5jLPE
CDYlhO5RluB69r052sN61unCS8nb2Hbw3RmYeUkAGxC1QLgSeZY+gmAyVnMVhdWiwjb5E1QS156Q
kwseFY7g3ncGR74aXRv0b1Fo6NcuVhm2zUFPH7XjQIBlS3ONaPr3ERa6o9+oCNThgF/fSnq23EmZ
1c4yjwP29XWCGi3VPn+sjWS4FSH2pUlN5bdvFykoP84kJnhmOG+w08a3LhyJZgUel60MWwq06S3C
UGNQ3Lx51f3KbcyFqWl0v2vl+/u2N/SyC7v5Vc7V/Nx3SY5f3auXtj24ENrTotqkvDavQ6mBJvjS
wW7Nwe/v86QGmVRmYRYtkrmb3yrLCadFF95bAr+R4RUbhybOtDd7gZC3pBfyGZDvnVFQhWkRJ3hU
Bl47a1s7877zkvydKXPiLKFySNwverTwSmRwnAaMz47x6OObeM8SV11q3rRfQY8AdaHmsfg9pOAA
Nm7UWk+RZ/XlRrd+z2vVvmO9feB33bIbI9CfhE2YeOkGmyjCjkZ0KRihXjJdWD9K0QSYHyJrovdw
En1qi9L6MMVkPtIM2lszNfWr1AgDM6PAfqy5Q1U1qSfL68QXNGg8zJqkqd4rg5WHdwQjugI2Ibmy
L14Qeec0jgTXZug0j7kh7UPgD8aC+Vd5t23QOge2OcEMHWxiDHykMDc34627NEffrTa1NtKHPHVD
cw/bF39JQC32o42iia5eOjerSMVzWhjtD94a3Vnzo2D6r7OPUAbpnglAhee5z/0tmQn9kQ1CcPU8
Oltcq2l1ZRRXHfssSjCWF+1L3GnvSwJqPg1JAEtoGvJjVDUtD7xlwFYejI8staGKki3YrAQpil+9
GvuDtPVwsJT9K/WoM0zdi52nqnIVzX146HroCouh1cPyXnfdXdcBIw63mD6quu8w9lX2Iw2X/ZC6
eXxmaOJjt5Kq/CQKoV373lAsK3ueDiH33DKeRohDXVsXuFg7WfyCjp+v82HKN2WhBejcKT5khWUf
dehQhgRzc7NzvGcwGuSpcYv2W0WSi8AynJ9BWauDknSwtemaHJxjqB7KocMd65gNVxERafHOneGy
GrKC78D6wbhwQvmXjMIY2Kyp9yM+FwAKszBW05i0Z01f4RHQ5qhz0kbpTTld9wNboIpWtibuYjkG
4UDysW+l5WoIQXCM0hl2hFbzrTyZrCiEMzitAnIM9ypwbzGV+zLxaVeYRFjtBiP/8Fr1IttXcupf
58RNTzUzoEPV1SjBTbcFyDQNwfhkQoK/MOxCOhVZuXfILDbRvHXKjZnBRzFHyBuz7IiB6EWolkbj
xnvfLbKtnTnqaNKArlsHnqTtVuIGFjraD7M1PTswlveJaKqP0Zn1nV9KyWtOJYVaI9VOYUd+02Y0
PXgjGM35/hI1haiPwrCilwEucLNKmdaQCo3RdqG8mViAIA6w1tiB6y27qdU/e9cob9SK83H24/69
bqfs2zfIJ0EI5qDUYpGRhMtYTmCsRQTpv+h+e3Slr7PO4yWqshESx9CScsdpkdmzuZO21RN3kRuX
YJgSuQIBhGGyu1vDwiENrkydTYIWYArgExbAaKNmNXsmJIWZInHyHXvPXM3SyzjMeICZfGBJLKMm
fFKTkzwSdKaOlujUrnLdce0NtfHYeWX3UhnueNVx0L8aVYy2PHOnPS2RTbncUMDMVIUqobFcZ3Uu
XljwJtMyihwkA6FmZlScI+avucyTk12ROxAAVlmV/ly/mW4z11vW8eklmv3+oY2c4lO2YjjaHSlV
qHAcuYqiwrgkTd4jBR4UBWWdn3VZOkvG/yFtKXHdwm0h9zBnWJQWfqWI6cux7kv3YHkZqFFfR7s5
kC7Oyi4HO2qM2yHMYbyKQr4RHe6eBXXQkXo027kOwQZJY8HFt8lw6Kbo1AivWtoj7i4D2cuhgBTy
A1tzeCnr4oMNYcWQYIy3ws4DuNRNeKub1v/sg5GYkhKHLExI91LiqP4Vxkr9xgfWX0fmlBeGd+X6
rhHZ1bWDCxmQi7OYlJPtdMi0EfKDBgJQVth7mjGMP0qOiw6sbk3oosFJuI6MxDj6fp2e7dIp7xRn
92eSNay9AlGOJ0tU+SoP5/orU5m+TFYJCiiv+TNTO5vBsJ29Lwz5DOOhf6XJLZjKx2CFugyaiPQK
AAsNLlcOeIJlHuK5tHeltIZVaPXt78IWGInLtD4MVZ/lq342/aWlE3MHB1OfcMiT91TW07XpY2zf
bu88aNGkctNmhK7MHII5piK2hdSlzknrEGQ0in9vGQWd+xmXutyHUxK4nM1DPi4nCB4UDF5fWQsH
GudR24LGSJdiz//frfibcY67g95wgZoLq+vcg+YmR5Jch/sJFfnJ7tHfgnMBIgHHDEPIUPebYbhv
LGJP7q06FMtU2mqVtTTdi8TN61sTDVm0bJUdEkdQ5Ncps3uOr4Lvz9BgFQUwmGOBsXFsBpdxDjTW
L7D5Qte4psfW3fIgSmbFikYr9Rv7xNS5WTvxfc/JgudMNciNLkdnoQcybIKcaIfOSttTOYzzhfte
fUa1n+FeBt0yrcJstup11UsPAZmRbiwFnyfLXEhSGjBND2QEZIkIRACgIglB8EylvAKbin9lGa8a
K4L5EzX3nXLRTegVpMrSBaZFTMJ0otsWnsI2A8z8DB3cvgxxTYiCbhxbLmRasvtQ0YQHGaAG83eu
2GUm+goUjKyndW5JrKJ50lvn0VPZOp3y8cugwiLQRuXBObtre0KgCG9tJMUq8w25t7PK/tH0TXIm
UBm2UtJ5v3pLIMVv4hEPfJ/05dUomcix9/M+lSF1v6nMiufRcM354MxT+xm7VnHL2iDbdNZocn3L
qVq1WkeHrNVYQWdFmZsHI22xj5UUKlS3brLQ/UmHHWzHpJLtUplZ8h0HqcTTXlkQ1SxnOg5RAoS8
ApwONqq0c8Jr/PBXkcjuJuPYpoocGnX1DAgZUFk6bO+xf4Z62B+DJhy2lb7vW0SqNAkCFNFnGwfF
LywHjHnBx1FeV8FDYHCMLfM5iqOF4Yt5GXZjcwyTkvVZ35nd0uCWehoDGugahDBcjnIi0mIeyDBy
x4M/h65a6HJmoS6bQFyFV9hXtm8W+IspWruNP19AI0i8/UN59uMhjvHaVT5xQX7+XqaTteMizR9s
VYIqc2baKoy1Nld/k6iNdafMVF2a71psBoe6dyV/5sBW1Ybz3mudrPq0jb8Hp2SqNZGKAQbGnW4G
7PuQg8AaJdArN+8Xvs6Ly9QqVhqp7Mqj8KV5jOOWn6mN559VHsUviqfr4kyW+4PwHmvDzEt88nU+
lGuv+dQ8cfu5d51tFw3WL17/9Y+0bYpt2hXBberIuDz7ppZsFhz2e27bdo85t+Nbnqr2aSya9Dy6
Rr30SbS9yAhWOC8RsfdNF26GZtbCwSzo5ds35YVptnLbghJthLG01B4oduZzkbr4ftcfB9d2VwNf
/sz9wG+UBylhXkDFBCgnjPRfNRmu0H18P7vg+GjYaNVl+sJyunnmgY5BHkS6tRaVnGG9jWNttA9F
WhOPmAZteBQuKQv0FkbwkM+N1+0nnDDGuYiYkvUT0XNlUroPZpR2YBXqMP1h2EF6CkwDclHVuY9C
xYSxFFwiX2YS5CdZjuoqpzjpF6yt81XdCndbynC49KRdrFsJ8EsElXEjscN6nIQsvlj6BnLZdLl9
qwPb3jnZ7KxLY0iPUxzpzzCmOwPcPB9d18zf9AzRDfzVfdVNIlmTSB6eUBFH1Lcpo/1C/8xdt8kX
WZ52T1Uok11tqmbdZejw0riUz6IMZ2qeBAqCEaiLQDq/RwA+HfAcecspmuQm01O2H9uW1iScvDxa
eEC+3kXHd7CtIrswz293VM8YzRmiXkAQBadO++UNHWb+Vfbs/xlW9fHD3epHYhN6k53VmHfMwhya
H1bvd5ecpcrRMKyJ+IqBctSCF+kOtvjM+q45juaQvrSNMZ08tjTLMi/SvURVs/JGZzj3wAt2c5HE
WysJW1zgXcQpPmXJvjUTbPfkkRG+5KbhCWaAt0kmGT5XFBhvWjOemCwnOPV5GG9mb26fEXQTMsgv
84006E5+Ggg4ib2UMXjKqzILSd+ypsb9qFP25OF898iz1QbA7yVltKtF1T+wr7CIvOm8+IgtVT5N
Ch97ZYvgVRp5zIDQ8satrpP4h1HVZHkwTfvhs1W9VJNlULUM7q4pOnY3qgKv0Bn9DJmOH9VQRvIr
r43x2WC68pxYNnOw0tKHuJh5U7VZfoZLeN8IAEBUijCzomUnnUwMsoZoTI4D1d2vqp4Ao/bsx3/m
njtnWzjKpDh3vM0/Q2uuf/cUvxeALs1Kh/nwU2R+/OXQL3Pq+jUduGrvyXXlL7NUzTHt2LexjHIa
gnl5iyyAcptcikZdv8dW1O5YnXfughGW7AH8tP1Gp2G4s4uQg/pu3Yu2Ro5rJtQiv44gVV51G7h3
5BI556D0xe9WQGSyXAKRJreEcuba3plGeNwiACofRunHK7cZS9g8RTXtA8ctVypXe6qEmjylAuFF
aA/Fr8JibBTSxfzUbu+Dghp0TRCAIS4qCYPvijjGMzTenm9NsvSjW7rOV+dUDHvsTtBWVr6nFzqX
wSWu7OG3AWF+GbeCC70zrc7YpaEBgU6MM8wdlI/RVxEP5T6GA7GRJGkxC/OLnUhCvRpnx9wWKoie
JQD5N4N35EeEym5fK7s7dq6YDlzuTD9gvA2PYaRgH40eRYjbQbFDN1d9Mc11NypCPCvHmt/XnMQT
UCjroOuxvvzNyiMxhahjt3YYZmtQgDWUHOB6+RgPx6EIjd+mU5nvkBCmXV+Ow2XukG1pJqc/yjaF
MshKi3GI9IlAHJyqFLAmO70fJuZvQxuPa8fPrRcSN+QlS6FaML8lACRI/ZVuXdBpdaGtT4vy9MQk
uDwmskq//sacRASp46FF0OEMk0+wyVVmkqL+0EbxTV3ZraXJzsNA4LXuKjhCuquNbVqTX+qiHF/r
hlsS+NF33fXlmcK54IvHNHBZhhvtrbRxtu/qzokhCxC/tUraWH5geTEZdVI+nEwsrTu3ki4bskT8
EJMksimOe7IQvSh6CrIyOnQGZJwYcem1JI5QJrHzzl9LdI3dkySR5eOLyiPbXIkBJlRiVd0pr2gf
HNq2VRo5AGH0xNg5GSDM9SHteTxQCZLLtfEj6tW5aL13KILQ+RM7vWXSnefF39oizcNGuDFtBxEx
VmX4m8zLks1soNmx+mF8ZVMA0RHhRLZogxh2AgJn5kZ2ZX1SWI3gqVrUVE0IniQ2B/WoarO7EbYy
bfs4nQdaqj5d/q1F0upFVhbtxtDqHpMgtp4Nh+Ajj7jo33+0Uv8rHd3/UyT3n4R1F/1d3Nr6+7t9
+Kn/P5DTecjf/s9/CNb+i5puU/8sfn3/VX53//p/COn8vysuJpKMEcwBekf4+R9COkP9HXuKJ30O
SPjYjrgLUv9dSafE3wkIMAmzwDSFYNVFR/rvSjpb/B0ZuuuAhEOKZruO879R0on/LKVDIowiFimd
g6bP5DPvX/wlaYUGIWCBSsUwcDZYo7MOWlEu6l5GJ0TE0SlTNSVi5/a3Ep3oUHxYCWlUC69F9sZr
eTqPkx5O5Qzn5S8P4v9Nevdffjaw+OjUFZJ7B+eY/6/GjtzQLZJ77pFck3HVddiFCF6posm8lsQ1
snKXRKUOVrIt5Iz6peqNXVGTFOZPHnM8kwz0tgPBGyZkjv73P9z9efuLKpCHStkI9W3F03v/x/0X
VWBZqbgMzJR4tntMo90QIWTOfX1m+abW0/sACO4MAC5fp2TfrUJt2LfUUECyXnrNWdbVP1H22RvD
y8WJ2WLAJu+lDOJyRY+JPKtKgJU1ZEOOumY6PkTdmtrDW5GA2ECjC5cufPeDNUaMdTxj38+Ft3b6
vISop30GEkN0+fPB90N/E1uEgiKKUf/Dg/AvUvP7g+ATN4+JTKGndhE18yD9xbZilZ1DHW0xBP3z
rU1mz4QAjsNcvkXcqOeasUOW2c/SD60XLxFQbipvbw7ZvP/z2+QNANY28OtrmtB4qUg8/fdP078I
rvkJ7zMKixGJ5M2EsJ835l9/whgpHkNuMiannqTJJct3fxuGJbGO9vxQUpBvtOutKtNjvDBFJdtF
Af1fMabPVDpsxmwC5ZjJ8pwwH1/NDVz2ceymY5FO6hbF+Sf0uEtGAYHmoN7X/uQ+KCN7tFDZPPkU
O+GQT0dGBAWzwbC5MGpVrPizVdJkhJzKIjw1yZyeEVtaL3R1B7ariOOICdmH9lyfBBGBqJbEZ0Ve
YBOxw2rj+xzAijeBBatQ+yp58lM/2tlhVi80w8rGIkDJ6ub5fzAmqv/yioeD7vNIOjaHFqfVXdv+
lyfbHu0yp//EJBjVX72ZtU+ITSE73jGf5D4Sn6geA4bRj3WN09Mmyh0LZvPbrILh0jnNjsqhJN3Y
T4ot+6EnbZb1Qw7eif+XVnOaasb60Wc5F80DEUEWPU1VQ+BOGTZ6NsFxZbj659MxWDxEfkI4YFaN
0W2Urd44NbMn27hkwXCy2K08hvU6m1V5VqONoSOAnmpV77M7WcuuYXI/j0G6GbREReZV8SYt9qZl
NE+uU1+J8CouTNZIRjD9hTPG+ow48cvPxhc0tOIQqi78nzzfvnd/BP+pNHaxY98JFqaLqtpTlumg
4f7rI5x7seOPygFKNyQzOwKHTKbWP4+jvFZ3uaYhZpLqJyW3pQchTUb+2pjPQWrB72hPcUlursEe
8jRp8eHlKJeCPn/Q6lft2vFDAGMZ/AsDt4lYxST23YcMuQHiVUMS1is+61ASScg4Fi2M/E0AL5Wr
DN5H0qFcd+6Os6DgjVS6TZHcLlxzalaF9usTRfPCiuYJAjHaZb7qVFq1PHZZ9xwZEuWvSRVUqicv
8V76BF5katx30M5OQxWkjU9e6tbchro6wOTEzRutcbBZxNLm506jSJzWdZQQahzVT66ZIsDz9AoD
0tFu4KwZeBvghUb5AJ6Ubcg0V0ghm2xFCvXaSr3PLEl4yrJbGoVvRjCuUKTh79F37i5Z1KF4adL6
5orbrDPgY757H7UJOtWOrahMrrnTs459YoK17WaO3SYV4yWPfvfIE17FHaaaC2RwtmL5IB49w0gY
dIC50X1hAcCeIwTFqn2oi3bcRJmVLhM8ZFe4udL0kieVXkYP+9pj8I/sMcUwOu8dvRYFPwSngFgZ
Ruwua4cRwEJNEgjjUD5KM9xqz/g54KXZMBG7pOkkL4mmPP/zQd2lx4ViGK4l0aV9jvfSJ7y5Igx8
tFksAsrOVn5oh09NlAwIACJ9caeQ2MNKqJMo2TYUFWErSnhbtAaITTsdPDKcMZbCzZo3Ec2/o8zz
vgY/WYpso3JHnhuDVf+fD8g+7S0AaA2ONlxaor933EHIQLmwEWFl6EJyHcC1ie5HbknEmB5T+9tO
33QZRugnc/S14xR+saV+hxxffsQKNY7BbPA1yONx6dlquHkoNGURO6fOLpqzaWakL4r8uakNWm4y
IE9ucECf6D5HZv9uo4Y/C/ZBLzlUXKa7R9cf+8fWaLvnuE/X0qnst7TSmzgEZVrFVrWtjLB5MVz/
le2mu7XruV7rKooeZ+57mMjqWkM9vfSIC1t26ncgMigTZQEzBT7J8ent/X72aA7hVGZQGpezZ0Wb
Dk3qjR1VxHZqiF/sIPw5urL8CCp5LSeRPFqWapYhmjX0wJ1Y2239+89nTeJp9Y//wKY2IFLwbi64
W9Abyzj844M0zriqgE4ixbFX0f09XsWaNadbXLsyfpQpw8FQdtWJjG2IpUXkv/lMjMcUuSiN+Dr0
Z1CCfntpGwxB0PIAAowFnqFG9rywx5Cd1j1qFqepd/rHB+WwSrCW4Gzp0VwSWPAy/PNDw3KZlhOI
ul/x5PRNsA1lOvwIGtPZsZ+i9SoieTB6hkiwfK2Nz+D/6EpxSqPIvCZ3j70MdbeXWRfssTa+xuJq
xO23m4f1ZozTazFM9cXNKwcQKa3onTwqkBz+dHoAt1H/GVeEX8p2Vs3G5g2wrS0zZQ1iq4OdNIs/
nxVRF6y0PY2PnUXjl/TN1bNicWJ9ypJ3qq9tZR+bGGJhnJKmkKRTCLITmnDdQUsFw/u7AbF6L3CQ
elXqrYyjm55YExe2Pf2A8kc4fDApsJ4OBZppds02r9v20Iu0PQivn3Zmnq8Ko0lokOfhqUlG5FSt
bW5HKMyZr9+JCvsWdfMZS8LVIotqRaiC6lGaGdxNXngBo4orBt+DHuv2KY2dauvUW3+UzVNqgH9v
/acs1E+suysCtcv2sQ/N9rGeCOuUAbEUxAD7h5hF6UaH3l0nKQ4Cz9GSuekv7CjpaQSxuJcAZc3y
wPghR4HQ3edlcfxDKQighjMsR9sFC+kOYfQjg735samttnhWfcuA0iphGd4/JXWa0n323CeCQb57
VugXRHpbkY/hHs3Tzez1dPzzoXNduRVllb1arT+virwrT2Odtcu6q1GwuT7rZn8igXQkznIx2DTS
rOEZgnjBT1xN5cNstFR6eGM4RQt77QyFueNZDpdEtfZP0p3KQ223xAXOef9kJGF+Cv3srWcP/1Qa
Xffk5pTusW0CAu2NBPliRFp1YKrjlDJBq5I84+hHQMB+a9xOYDYROxbJMTZschiN+7/++fzPv3lF
0bEbSNcjeqDH7L4e+POrBU2anWr7jZlH/1MkDcB/b9g0PKVDWEvm/3a+0nGKRpviZQVyE8tRRb3J
u4OcrRRldi1GY4PjiGqVy+gez07QazYNJ8KWa2CfSMz+1J5zFjJal9OC9/G6lzMDfKeut3OXv6JY
cK/GOLtXH9LU/ab7+vN7IkVG04xWjhxkMrebGvVJ7NbXuU/zlQ1bX8i2WLNzsV6i+yIlK7o1Fsfm
4g8HjGDoOjPUgJXrAXqaAKPquT8YVV6epFlwwKIaWRBDWzyD8J+XIoYVH7YRqeluCMI5CklIcazq
Fo4rxJziyVCFt2L/xdlO9APjy7iKnue6PHGl9U/JPLfb3CPlPUm8K6x6ZEfmUOyjitj7ara67YDx
sdamvrZeeMRD0Z1iSN0zM7p3dA8H1pWW7F+w9XgHe/TqTesptCJlxU3sWXij5vsGyNDFJmqnm0+7
8MC7sXwKi2/2Kc4bGXVk0o1j9lhLrVdzbjZIKmG4wVb6MtVQb/58eV7L+BA69+qjGT47McenqpLV
LU7FRznF/Yk9TX3r8nCD7weJsi3KDeqAq0lJurpL270ZXnpno9aYx0vVOovYoUXmVmEO1fyaE9JJ
iBt+ttTQryPbRrnfqUMz9STSoNp1BStmN4NpWKdcXTQgkFrRFQ/uO84x2KSS4HTEco8F04zjDONi
MaP8z6z6yeYiPVCiDGfZ4HJo+/RkIpFClpEsIqi2qHStpYxvib0khvbDHpNwP0jUz25MiajnNt70
3sW6Z1GWgE3ysSBnNM/jB9OnNMXeyR4wfZna/qFhG9kIgzfL0MwcFtYGA0ZJkEj6miA/OTV01wu0
K2TdN/LmJNarxav+yGPXz9nGGQPApll7rGwkPpq8g2Tj9tokp2V6sJK2XHtKsA6a+0+fvycMSQYH
+EqiYcazZiBw64xNixyzJ5cG98HD5Bhr36QndLu8Pzm1iyqxHYG/6emCeN5e2Ug+CzNxdnZnbzoW
WrvmrqcbqmAzNupg+TDUfeKrz134FHci2EifVAJRGJRp0jjq+4KgLC9mRriqbsJr5jL7UxWbG0EP
YzHXYx3Ja+s3+z6LEJlDYBJDYpHpUlLcrabUXPlzxS2Qso8yp+kDLVryhLbdQORvl08MAdjvmxZi
opIfhb3etZqbzagtfWxTdvcy8A5OfK/ZzC3KfFY1Q3GhFeE2rCXRFscKBOo6Vquadn5VEP7LyDRA
Z8usnvXHJtQlGcl+96EKiO4qz7477De2U8bnkcKsxoW1kTaKSL9YxboGZtcCHxyzr9nXK+TP5qmw
5ucoVOWuKgFn/wmrbsdxF0/ZqUM+2eS8LN2JV7sXscQPkuFZ4ANZK//d5W5h2awlSzHb26HIeEuy
u5jbZ9HKhHaJdsJdDPVHbfkDv0OAE615p7PmlERf18cNyS3Z9I1UaQTrbC5RWr+qHG1lksT1MTL0
Q2d6iH5MYyWtQO+yJCfk1n8IavHitsg+h1IF26pJLolw1TqWzu+OQ2RN6sTE96Vam8R7cTd4cMP/
iPEa8pywJ5j0jHDGCDZ2gAsGl/ehcqA705v2pykbHpv01+DUZzx/+WVKPw0z8bbUdeMtL8wP86Xj
db9jMYLOaS6Whd9YGxM146Cr+fQQ9HI1BpW3QgZx92A6lw7D2Am3KNq0ZP70vGnXOFWwFmjQiFQM
AZkJuD86Y+mV3d1kLVAolW76uyXqrpsUEw1aGhFFjWuKo7xQHJftfohEuix07S7drDDPSeo9NEI/
K9QhG6eyzkp31SFjYNj1vJwtFqz0RtM6KwSTxgI/SdiOJ5xBCzYUCyQo2YKtw3cSp1uJ2mdvt6iD
TE2ekevXx8ZClVJRTCaWUe6Z8r0Qe4+QWyNu7SxzVZT+d4KBtWMVuTGbPNwWz67MLHam8iMsSVCv
mN2vgoTjFC3q3DUNRjHhHTRqu7Tv3Z05w7CWDklZIS1mNuvnMOW3Dcgg0Fbjnfw87elxE+D4CnEa
avE87zs2HMlLgXvm5qMTcTBtPhkpfpDpTrP28s9hLmxURp6FbZax3YhpyfTTbn/viRKjukd9uTz5
LBhojpcMhY0NgG9CRVgHAB0n6MUS2K0El7cTBk9JH89Hp6qCBZKHXd1z/kedWW5d3/hZ4PhYwpxf
+GwTj1ljEUniDzPrgOI3sn62xCam2XY0ECZ4p9LIZm4D6xhgprgW2rlSVLElK38SK3kd6eBkmb2h
3LomDbIga1RkHoBV3E4e1YgHwGnGAvXQZAxi8waeeDHQTM1q3s7g4PfEtZMzXf0qWfKuJA0Vr8lp
IboOS3NQAzsey2QZu136gA17WFMGWaVPskDeEbMRZOMuasdflWmzBuurPdpWdHY6t1cNspyEhLew
L75MoZ7CqVSLYqbERoVNABIb4zVDuwyyNsWdyTrLIhSZV0izbH0e1oiduyCErmxmjgjiEFaIi/f9
fR4ROBF7HVwxMRtCZLrusBiL6kEkgbmb0/TItowInoHnTNWT2FmmqhbMKxboA4qD1ap3hgIl+JYP
NApIfIys27ShsWfvky8rnBYhSSfLwZ6Rs875TqsgfSpK5M7dW+qEGLsHEtq9GbVLQJkcUsctR1ko
whZwEo4qplWuBPWdUMv0Hu2FK3ZaMLTLFnIUelmYPAZ5Q44O0Oq7VQWHUNk3xHiTwZa58bowhmk5
eONO9DGYdETIIe3zqvaIoOrMmudgin/UrNP6Xn+2QXFnAsqN04sKTVPpb/A73cZxxpdtNXvPHxD/
r9JQfU9xjj2GjBnSShyceST4srlzbu4c0cIMyYgzROxti7WmdvCqRYPcd+otI7MF7x3K9tRrtolJ
/dqRYDdUSKy8yQ82OOy2ksHCk6uxaCQtJWwq0lXucCTIIlGrOeAsG+I1ASsPof1vTJ1Xc9zKuUV/
EaqQwyvC5BmSI0a9oEhKRI6NRvr1XtAtl++DaR0fySJnBt1f2HttolRTpB1Y5RixWx1XEeppgrNm
okEbElASwd3N6pB0InqWFq93QH0v+GADrdBam6CP3g1IniDvIbaOGlNA22bbt60bMoQOpxz/UGul
5cukOfgr1j5wS6Pdq2mHW5iAwRAVlqZO7bXHcqdpYodnj6CCCkepKcSZ0ZB9ZSzcjxykma4TZLZl
P5hqS8h8mkWONr8tHhd8W/PaSeIIDZcWDbN3uLSk6bjqypWik6ODky1kET1EvUZlVEh9iZDTnCeN
p8Jt3Z1W9hbnadNywY1jSGIEmXd1hdzUHH/rBCSYevm7zsSAGlrhO7DwDSISu6ZmE1ZjTyAjWJIF
6aHpqqj+yIpa4zRgtb15lTnQGJqbuggnAyh/Xw0iyN/IAfhSFYeU8mx4rhbnF/b7V9S2sV+PdRvR
JIXWwjtsIVg4JOCZFT3haoivJvfDziXQyR3QQpgwhFBnItnE1vWlM/oKu14j4M/eyjqVMXdiFr8A
Pu0oTm2SCTzlWgxbXBp1kF+XLphBt4hQNayBlSHqmLMlNDkdOPwTei10ErHurj7u1CQc5hotXd1d
3Fx/UdLYwRpBymsxORiYVCJz2HmHmkLGIFpd5TSmnHGuSZrftMizILohQFCq8wOSgRQb3KlVlkQu
mtqAzykyI5U/o4wvBn6x05bdmFrEek3oM0mopNXtUAolFo4G/vwBixDJX1PNG5yPpwZtm79SVl9E
1dyECjQBb+DIMoe/fcVlFFlwITF23Kj0GQdiV28nJ2ZqSMZvxcE3rdyEg3UAs7fs2nZumesK/obB
ppXdJObLR+dOj2rLdAU238QkxnoSy/yQusUps1T4QGjZI+pNglX3pZ46gAzMqx3LM0sCiyOtEHs3
QxRtmdns22ymdhrRDjfG+BHt7DMWhZV5GncJH6WuU/Ys03DrO0xJ6PfESTEamosev2DvJvapLu0m
GIoEF1zv1metXYl6cOKZwpwDsJ82BbTZHyY59JQw5L/EDq2Yjt4whwAdEjnCDj2ZfbUnbMMcuo+O
9+c6G/JYWOlx0//tMyXVr3OBHGap8lMvkPlp3QfKVSQYAy7j1kZJoqlV4ivaiTZyeTV6dKpOqxmB
RXsZSw5gMSbKI+1ldiisJsU5WBKz5USOkmg3HaVS4y3oQ+2VLCytfJztx2KF3CDF8JOAjfUHO71Z
Ougja/pSrP5GcxCqbUTZe/NcLr90bD6FqmEWcY0bhQZJes3OG66pRMHZtZ9OwcZ/3tlTbPmriPLU
+Z7RbW169YOLu8iV01EunNR28yw765tq7F7Qe3Kxj6X9NxaHlM3AR8sHXBhm5Cbjq7Bi1bcS59JV
5NXJ7YdEjPHMikfzHWK9UaGSFAJdg0vZ+ciXgpA9OBeDlf+VVX5fOv2ikUwZ40PAujUuJWNlAoEc
bfTHltmk/d1O5pfAORAQltT4Wtwwr63vy7cz8zwBhnvTqgUAkas+D4K2xVqO+lKSPEK5EOp2FebU
Zb5d8WMWnvYnNWfmidozIzA+d5zjY9VFZLXWwaSQzprafJP5koaT4BIaOjtcFqkFRIjEIUOTrlBf
hmZmvo/pYddmD5hKcISc4rjBN1HGSP/z8nlw8IVVT3ncUtlOuB9gNFm73CUakciPX6jDXktHYZQ8
t7e+QIzXu2AF7Jy2Qiq94asEXYZJPHwX3fDqZCirGTJtl5/JuTL+ipEhXi1dOaSatHeGg07ZLUd2
KBoOPKmUejBazWkSKfK3UfvxMlvbBi4ow5zQmcSuYKEm+lll/VWwHzaxtc+Ufj7+1ggJKaSQ2fyi
1sEEmH6xToqMCZ2x8y2sbdJiD+YxZSwfLllBWtgAbaanLlXI60DXdpNUscd8YgdXc7v4sxdz2mO5
9Etvjm9Z1fwd1hiflrgqsKjzyXodmJ/z/bT4cQ0UckURuxzVcR+k5NLMVZPc8Ds2kcoB9tR2sRWm
j4vayGuZSGvf8WcHhIf8tNWlRnykZt3vKcYlM7niQcUq5kNI+TupjBPU4hPZOjeAM7+39Ke+K0jd
QUdrEcprVoeJWXnoZVWAFGi+9szCSc6hKW+MlbW8vpyJ2lAICiGGzBDUYLGSnSx7ejMnPE/O0vpK
k2ZbkIt46ozhvugZiARtSILckpCwWMFexPjCXZ4cREPgVoYAbvgaRPZiwx/BRkN/lSTFaycmzPH6
a+3m6gMGl5JateeSFLwmJegbupwZQxoqEE4J+YpBcoseXR6YZsPoSD/Nnnmq7AsS2dLeBwj76tQd
PVE8gbZZGXxIXXQXwzYAuFaROyJ1HybYlHpgMAJBt+jZYd2nv2KdB0e0KFJ5vd1fDvRdhK7R2pXr
e068kl2sLhPbs9ucdMaKvjo4l1nP3+fFYBzc/xq23B5dK3ZNhpnZXIl0FZIy3Fziu9CR6PZNfW90
FgCecGEzkF3GUxosYzWd0nnem9pA+y8MRgRNU+2UllgIAjzoBAt5Qj2Ctcfig4XKrwp46U+eTeBf
paHydNSTLV8cQoV25E0CJ7BdDs/EY7LgUiyNQzj0CTmMHR77jpEKjISPiZUx/JbRN+P2c9szxua7
kbQZjh4r9pdE7FZTeeucOUYcDXPHnXQE797PkHrNoVqUF712bqUckw0VMvl1TYtQl8ZDr1wNKXFN
qbtkdP2undVQ9OjTYndXV7XfsvPzbYfWo3KS51jG76VDnq6Rxj8JY5lJ554fh8nvFU4WUJtXVXuq
Ruu9MRFy0lDMgQDyoUirpQDY8r8Yn8WetVuI1fXdp7jx9CjXOIR4c++4p7BzO/mH7VD78x17AXRt
Xoh7Uxilj6Ln3RTMLe2rlplAJToEd4PBFGutDy7sGqg2k8VIYtrpg/tWkJ5Wdv1r4bbICYTYC0ZH
SI51ASUGKjTRTXM2VGEW53QWhMgQUlecxzF/tmNxpyYlkkkZ/I6sacJB8QaMbVRv/ZNR2OlO10eq
OINN3zTpUZ3XNeWIW/lej/xBN5wx1POanacpm6jxytq3BtNie4eYSBbG9JC0NdOxnDRnnZDd1WUm
U3PozisBngZuhqbusHAtTjA7I5F6c9uFLHv9gtEqWKUWU69vTvFITtxInpXahYv3lqbOkxN72qFh
JMFYgmRGfcKSidkBWsEUn3tN/4UAIjlVCptKs0yePZqx0CJtzV+XPvJMlnwa5gqy1/JjVhoj8Rlp
z/OLkUIVTsiPWYYqx/xVY7CnpIxxC8GkcXKb+bGtxT6Z4/vqtLxIoEHyFqQesA5utGx9I61PoDRh
5geN0gloR+5CcX7b+vDD0eAEHJJlMDLSwraqvZPcx6AQNSGgKuTs7JVnQDSwuE6d+rw42h4DMbcS
LAtwL/KjXMeLVXbxw7RgIFm8C4PQmquKiMGG62oDKMXxesq+9BbOVGs1P/YI61YC74g2pojkSBQl
+1XPKU1/GLbWxVaPqUv1ykYUBzoLY7vIODerk6ash9LKfhKDW1jNGMHFOImmnNMpoxXDbmsf1lbM
dK48/F01loGxtpKug11K/Djp8Rc8BtVHBcyZYSMJKJN12Sdi+k3WzIZYUPD7gHIpV5LBiRuObD4O
p1kSc7ea+glaWkyaXOE3i713nIQiZcErkOqfUpE8aCQbYgbXAiZ+E8YTexTHruY7WYZvFHAjcwnP
YuwrX1KeDEujynN0RO+6UV7AchTWbxCazWtadY+dqKQ/aaq5zxlcRl0+e6E0RtQrqr0v5owVocNB
Uzj6LWm0rTb+sAylPo6P8QAAc2HGBc+mf6biN7mo7ZF3g2Q/20RP1UJGZME0839WK7dE9R4KaxZQ
WS4OvWSUVB6Sq/SnYbMkdI+RAf5b0Q/mr9rsMA3k3I3894wPnrIhxRrfvykdJF7LxHs9sD4Cazyc
rKW3914NSSDNnwoQK5RMbEfZspAI24L58AZlh8GSkbxbuSzFmhytRc4qXSLL6b1C0AdhFUSpWpxE
9UYFVZ/lNJ4qU51JcGTosLqoWyfl2HTrp9WMWLZVivaVKEdG8JVZvReCPXCh3+jou9G7ljSPWNG+
UzLallSZo9hGfpBx74Wy17IdW+wYtoKLEqo1+URWFComIcsiFBoTfEYhjfLU2e95otnoBlF5DHK1
Huak3NsEti4qjkGocAzN7F9pxUDIdtom2nR83lCLgyq5yRfkIMJVnoc4hi7jNWO0uEQL0aECUir7
v23ZMUrrpJ8lbBU9JtL89ndtcJtIK5R1L100xG2DCCLPJuTBGqLv57ZI26veeseiJN2ylBoEloKc
zOxzLMELz+YU1COYGoR/pl/YPG2MMCPP4kkpsMlFsp7tvZV2V3RhymVy3zvRJRe9wDGdxgn5jp18
KCd0HJ79h6xT5+T04jPxfqUgR7ekYcy9va1eLbV6XXs+l5nlTugz0vFmeslT2jPhwNuqvud69apY
Oor+ttl7Axvf9tGk7gqmZlpJhW/+FHWYdvabUJCk4OY0TNc66eQWEwScXyR9eiq/MHBQyMUI4DJY
B6GIsz/Vhv/pIZ/ZdktjPp65fy5lTRKRWnBWZ6IPrMX86VM3PWIfSiK2HkHntYGC3+ZWW9ZhJvg7
SuT02KsxbEG7WnfOrGgHWF2g1ab+CHSQVSYKAMN6qIdF+YQLB0oLliD8ISvBebDPXI57FsTqCTTA
eEr7JI6MeY7k4Jx1xztVUvObUUcYYYo3u2Z2vDZDoKyg9rCAtlVj7GoJCAoOpcpMuraDsWYirLk0
vao5pky01PoJZpLna2S1+oY9DUyclF2v0HYUpZFGZupdB4ej3FCSlbBQDPjCwRZaY8qp3Q94F8RZ
Q28zLNqrVk9JnM6bCL/ST5lnjxo8wYkP9g4/1CFf2bM1U8ezsZYR4zPDH2Yt9Vfd6o7s64N1Wmde
RBdFXJPshv7cFvNvjivIgKX+BCGHe6AgybVsLByUnavDQyxuRQkMgv9IKz9MVlbS11IGGCrjXjvm
as+pacWAc3OZi0te6fOOSQKJ3i9Lbj8vXvm1aInwbQlli0leiMwJtRQz4gAXK9qmQmBGan08DsMx
tZYXtdktPau5AnJfrrgeEZORqJEclrnyBXsnDdrUZhNLS5d2HlXB4grmUae5yFBElE7Lgz4/pcrw
yN5Y3wNM+4Qt8uAxdmJEkzCt1dk9y+bemPIqZJGFhtohPsEHybrza57zx6VRSKSm40NYTDuoGmAa
8iULY1VeV5M6NPH6m6qoZzWXJyeFNgLlr7rAbLyhlLobabJvCpuyy17fJW90k6oAJd7xts3Q3mSn
bJgjw7nW9piFiDZ6wshpVQdRvA7DeutKMqobZlL61L8o64m401eOCeBfvR4NrBCxRWMpt6DYRLPK
YZVJN5j6q2l6p3JmbSvynmtsuQ5a+4HV+JKVxOuy8Htex7w+mV1/hnviHaEF/unMHD2cRqFbMSv3
x8oBzGTgA/IS+WbrC51qx/2bZ24aNP2MJC9GX4Mp+VirjMWzAgBlant7pJXIixXzblmX0oE1tKwx
w99WHhpRHdQCJ36BbOtA/4uZw0v9dDZENNlIe9SlIvXUHsg5z5pHzKEHtwcPjT/Tn+zWY0tSITai
6PKTjntAW1XSXk2HtZ6CQUO1Q+gOqy9N/W9pZ8ohI78Zz+fH1G3as21yivK7jky6J4kor0YHw2VU
s5GuJPeUozz2tra3ccCi+POoG7nHkBCAGJ5xZMfKWZj9W5J4fGi9hDLVcY/LajM+QQeTWUuJFCg+
ZskUEtiV0V9Qn1XekKK1tA5GenBLpIpkiH43qUMUnd7u59w6M9yJ6QS40fAQjv40NQ8aY884q71A
NjipIWoUZ8xAr7z5NdMvNY300cTwQwA3MNWAKbkZWEgfaD/CON589E2Z40UqSdqd7ThkGQ4ip/NY
n2MJz83qXE1XSyIHsNe/ONKunMdL2CHO5Bn4XQjnbbBW4lUTcmIlveUA5SoRXUfVXlEBpr9cEx+T
29bfLgELWWua4ShYOnVQmcLCuMFpeBoBQ+28KWPtaDKFLJW12DPiqVTlJxa1/chEFh7QvmJdWioU
0jjVInJt2U4Fq4itG1hGGFcFu+aKm2NIh8pX8rjfL7WgQEQPpcf44iihLrkFpHOwIVeVw7NWuZ+r
LP+ygoF7p9Q4PoeSqAGYCDnleDMZDkCV+k/X28/ODLoHzjTMW4B4afrpQdPiAVLZ5Jcu9CEnkYfc
JrJQYyy3Vu0DY/Bxsbo9WD20PUaM0LWYh+ivNPSdA59gP9g4iScXpJR0AbToTBHZ/TCM8FQin7GA
Rfn2uJpdx9vGSA1uXoT8nDsUJtHg8D2bmXixEwxbgBc7pixolSCv5LqG2morTk33qzfmS7q1qx4K
6siRK2ja/lys5Q8WageH3rBbh7NI41vaIplG4vKnls2efeYHhRkSpWkKR7OG4VgLpmnd05yD6d5m
BVxHpb+gaArjvmPz4t30jL4V2Q97n2KtIg++E5P/9q1gzKjGZr2zesbjCRABaXhLUA8mGgW9qQ7m
+Bb3WRyh126IrZu4gzDAlUZznjPK0ooF0uCoI/Q5sDiV1C+FPd0b1ZFRO/TE6cjuY/FYR7ULqY2G
N1wUvBMCvy5Oegqf0X7tWJKzInsv0h99mJPDNHGlj+nXItYmKBzMFYYTf/MgWvs48xgQlr1C1G6B
FGspfrrWUcK0sfeVOT40rhIiuz0rpbqhGeWdK4ODrtjeLlML7db4XhxYWjQ29Lwo0GdzRu1xVMZt
9yzXl2pIYbB3JJhbafq+mGYbtP1AVaZFbOmfBj39K1PlvKqVghLF+akd34KxxnBeIjA2G7QKOu38
zOUQsvYFaLANkdX626yf+tfK/IuY6aWf1Is9MeOYa2tLJEg+WelNXoqONpe/l8GjVJ1LpPZdQZh5
T2j2OBVsNPKYHB+jCHPDRlNbnBlBRVCXeGh669MD4wYSAfHlQuK1q2TXahuIQ13WdtMge96l+acY
SYHC6/zulol92Dkr37AFJItGCdSy1325pvoh+kTZ1wAP1QUAdz4jWcNJ/lWwPNqN9vq2dugEZqZc
CrZDJCB5Q4Wkfcp5eIiRImq90x+tFtUVY6CWKVj6Gst+p6F8ChWeTxGzfpHL/ApjT+ywlojojrr5
vdZiD4KHU+ygWW4rZMaui2qemMVntyxX7vqchRYPNLZwGb/924djJf6lDfPvUlYOUdWgIlXZ/2X7
/8qrVoYD+htQVv3Mv8shqAEqxtZQaUEwv7aG9+DlGmiVwiHmnvFd3VrHxtB0loJ8AI1GxVJr09Cy
4sWBOFNPJCy5qFuJnO7h8WDy8qt1TI96kb/i+1OC1GvJhndN6atUJnvB90NxmAblYr97JYmSM6cf
bOXnum/+wPxgTZG4T71Omw5Z4XU7an2QOQaASgEtRVvZ7RjO8AZdCUaLOzyCShVuc9cH5muyqj+U
RiIZHuUffLluuOpls+84aq5N1xCY6ShkZROF3kLBKtJV9+NGzkARbrmb/JAT98W08D5JsMTJpi3u
jTX2lcqAd3dVjXwbDcdFCE5lZuGbR86MLKkYVK6RxvyytGeC8ri5HfHERksGQIfvmbu3TDu54NPf
xfTkSLFp74o6BYBSv8DEedSFle5duHV9n50nieK6LlIeFeLmS2eNCuWtqutfbqM5TJ1X+p6Fpz/u
zvm6oJExItPhJ+gqjtWuu+A93sSWcMgKAQImKc5eT1HcGkSatx0Av46eknQIwsv1OkBK8KguSGtY
P59UXvu1sk+qPSc7rwYoMGvMfI2uexE9Rsxh5mhNPe7+Hq4xXi7ghewiYo9zLSNSnVUQo1NFJ/xW
YFmusu4yopYbwEUeFWJ5+dizgum1p7ko0sCrUuIw6EO0PJP7hPIf9Jp9T2t41GtMD9HYzmON9t40
oT+ZnkpX4XUvDOCZma481qP91Q2AoIwZHrHVac84Bagy8jzsi/yOJeue8Smifu+ZIq7PsW5EYwsn
Up+ZnuBSuk7skP0xpr5YwZ8/dEXy3q0pDJt5xS2dv4KcZj9aHvHz7Fe2bufe1U+qxsjNxqdArcLl
upHCKnI0FjClPqS+fDNQZYGQawvduuzPTY08Fpv7AxRPsUM0zvGnnERH9YSz+VnnfVGdGTHv3GlB
k9TJbdNDNw7K177zHlZXoYjhHiSfxVxSBP1c28I0JAgQ1kE6DaVXyy/NWO395BY1hCFk8SNVKFd7
qaK7XhIVfp37u0tkFuRKzdibLOZAcZAD5Jo8usyZTrBvryYhZc3C7p6I43DK0y/bQN7Sbo1Vrw+P
A8Ai32U9iTdXr8NKsLUa2otjzB+6M0/gy0maT4blCLnsvQMYY5deEq2ypm7eUew5i3ZtzVHuXDzI
JG5qUb6URYBUZMak0v8GIa2c0PgGMk2IVCZGFyKFDFIXOJEHGGatltNav5pGPe3GnBcaq8Gj3dvj
vnBGERr1H4G7B/tS9WK56y8xdQgAXf7iVe2DliYOQaNzHJfpQAf9PJj6LziPSbAWFDrNMLwNi7ef
sx4HPH4OroQonrTX1Brfxg4CJqUdwEalPXY2+6VxTEIndV4dvfpJzfWDGTmo/mK4lc0E3S4HXehW
OyxEMRhMDlkIajT1KN8tDQghRVugwjrLu/4U9/Jto79fUUV4wTow93BBDWpmc2iq1YgIC5lQRoks
SEV2H9EO8+8hGJcqdSoeUZcSwl9MGdqc9EB11k2OM79RSWEY4yJrE27TUUW8nWOc29fzgkxS+2Hx
xjGVFQi1zLdZ630FtioiqemuZQw7GRfVl8rwDpN3U3p2XLCQGPt/pWX9ZAOpYs7MlHGEyQpvYQkU
VoZR3DR440vlzcbdtDOd5stLKa8NN7+mbncEeWhePIYpB7BWNj6mFPLrjNbRJYXP6TyKfPM6xcjs
hx4ASVzZge3ZVBo2HyBiWjUnB4osaFWlxQM2brC+GpYLkyysgQNSIsrVtT3UCAkSZWL7hMYkQAbz
bQzuLZd8pG1zmzKeGS2mEPD5AxPS09DpKJQbkdj7cru1cRUWAaJQZhDuRPU+IYEwCmbuq/A28fEj
2xvY3czuAsJBdvCGdChxFbNX+T3jYd3VSvtlVLjuyx/bMYtAFVoagKoF5N5mSpQ7qWSuT+m0lc8V
uB0+HWwyZJ6dXGJjA1kuzH3Nb2wsyrUSM/nhJpV6Ur2wuGGx5ETDUCBOLB/TSdzSwaIKVIO2mm+Y
U8onyLhPS52bJ6hZv0ZyOrz57siFOAMlO6fgk8Kljvf0DM6xbbL3CXHLcS76qOqL61KsfEz7VN2h
t3DOBNzAHjOF4jebpEcx3go9rfeUm/u2HqCPYr5jp1wKWt7WupUIGyOrSF9Gu/A4V5nJWK8WrrB9
WXJeexAz3WRKcM7NDxnSTg6j9guOvjkkPI72GvYxwkrA/4cs0cYQEDlazgqmrJtV9yq12AXnWNlS
53deGgezqBYGQci9FneF52+MgZznL6fdxzZw16RMThPD9O2zfzezJHtiEsTz5x7r+ZLZcl86eb+L
PQY2Mn+diRwGTQfK13RhJbkXY0ZcVbrNcRyR2bC0jNJ0y9qrxF7JSRdwcLIhNIWgJTJ+oZXJrwQ9
+WIvoRqnUG0RiqxpWp2W5iVbpcKqzw5dWDuXBRGgJlMjVPp/hu2HNiaC2iRe1RzUM/qeOrLtfGDO
V0SZiKlAV8axc1sdU7M+8HtoIvMRXoljMKfZ1MXd3Jm7UuOyz1332lGtb7IY89Rua4F2lE+knwY1
y9RtW9r5GWeAPyoYJQwBNxIvDuIKndoVrruU8e8a/U9gKvYHphcP0fjs/ThWZbwOrNcMYjY6ML77
UiIfyNblqsjssVJNpjs9XAoew4cZtvpsVDnoz0HdeU7yC06sfTRa6pvG+CwyYlmEpio7zTThB8rs
WOEVjfIu0uehCfc9NoNoqoFJkR0FF4Yeo1B3ZMWclCF7LMEecjvm276SN8y1eaGxg2m3pv0EDPGn
NDAt54xIldgsz3xPaCstvQY1FCw0+RhSAPaIWT0IoF9nlCew1OrvDrf6ce4NaCravwnmN86J+0CF
txNcrQEBPL6lSOgq4Tpuu/XeEciayWUYPQXt8EyBrDEj8ZfqmT0aPv1tl9kt/VdfNYhBPbQlG7CX
JqGMBgJvA235cnWargxvlN+hSmCbsHxYsLwQdfVApvFoxLJFaGKpB4tLuxlwdjQMwSNheX2Qr+wZ
84byzCqz+AzKc8KSjwQ4VcJGG+jAPCawiAmNfT1pO4ADoF9Fi3RQA/WkNOtuFdwM7dBhVxLlyNrM
LoLG4S8zKKl09Ka62nzyt5lJTl2yFjSz80H1BA6dBRY7+Q2JDy/2irelbNE06oX+RyE4IRDxqebQ
4bO27lXjsWHax3xJZiEaimnXyvRF9vYPnNVHBBjqnCOSV8b+tqbQAzgVlAmBqTefu4keIusxIplR
KlhrgGZV2esMV1XoH+3Ih0flt4F+uWixvCyK3oMfVU0G0JRixdC/a41rRL2XXRkpk0PUyIU7HWXj
/AyaMwG4TP0G6uaus27YxyYxNBgzn3Hn/YU+lB5NfFP0wvp+0RmuM0zFfThN7kNeGBBjEd/jePhQ
kI4hJwJQeisYgwTuonWRWqTFLdFY2c5F+qgpiWUeIJc2TMNxjcJNteEJMVUpRJ8+1FBVwAZ5e2ts
eF8BiT1NI16RYVS/RhpNhkfpCbVJG5gyRsBrdk9T7LpUTwUQl+Eaz0t3buNBEGPeLs/S7BS2+8xH
WNWeuGK7A9mUeErQCS3acC7LtAHgrbBBSvS1xqE3eAkNawVke8j/wtTNjpa3zltHWRxAAXLMDeOd
rqdHFgB0Ftd89hu06eCvkzk/2JjTb8Vg/DZZi9flhc9yeXSL/htdIIhEa75Ysac8ssP4am2guP/+
abTGYLF079wUrQoS20t2I5PtmMXKYcDQ3s0TokmrRZrVM8YBD1hFTEBQKBb5Eo2rUp+GphE6Ss6k
PCCJ93ZsMZZAK7rmZmxf/v1q1NQEvFx8/d//Dru42mPELw9kuxSp+NXZWHxWFPyBRPiiIcK5mzNK
okKd92I00fIPerJnnixAAXjxsRz6dN95VA+o0LGogoQIK02XjwgKXayv/D6cR2xcivxTeJYeUfJr
kcKQ1Mdu4+JSzOKDOlBzz+58hJAQ8jxXX6j+OesQwBVKbT8v1Ype3tj6b+FYz3rt/e4z4Fqj0NdX
AyY8c64iu5l1u77WnG5TVg33bHLsF93d/5Pysd7MngywHP/+CIES7mVaQG9CgVjuMA32emvVJ8dC
hQj503j5f//ItXdTOue1l/r4VPVHI9Hqu7V9QdDRHBH7fME1DI1FmrdYdZuzsUz7MZmRqWneWSp2
cpPV4NxGAlNv/RzvalSY57j2TPDs6nNVrIbtp2B3SdpCi7865dUbzCDrNOusrbF15onnhZ05d7PS
cc7/+zID9jqPOYkYwITWCM8EM0rXHI6Y8sx7XUj7pjn2wesqHYpsD57IrsuXFnd7Ec/GfZ7U8gWg
yo2wC+PBg7x3s/XxtVt4421Vaod+UOa7BYnlqY7fimWd78RAlIFZzWK36LlzVfQGSy9mDjG69xb+
ZEulH//ReHpds6xOJniZY7EWlu90brlbbWeIbMuND9YmZXLQjQAOdsdDXhbdR5tzEbp99YbB7NSM
nrUvMHqEMAu1jwyzuN/UgKdqbKb+4mlQLmPB7ioTT6Xhfv9jaCDQ22y+L1nRYFQFUuBgJGb0v3hI
Lgvdqg9dquUHOZjq5d+XgQ/R//3q3z9qrAD8LGsP4OjlQZk8DykUSmRy5V+8JU2urse2y0L6EEpT
WMj31GKHNUJFTGNPr3rXZ2iiZXe0zSFKZSvPlWF1ZCH894sT86Guu+3nrY+aa2hoRP77JdnkqeBJ
rz264WP9zyKPMlbQGkEzsE0jDTBSLbQCWCzLaRhg8SqRRFoCOlxuP257thNWjr7aYCSyPBTjSKPK
9GJX4oAlHRCb0VknRaSaG/375ZjVQYWfNhAewAjQlcXCIcgFYYFjEa0AxIr8rm6X6jRtnBbFjr+g
CLV7zXS1s0v0zTlX3vUWckLkjVP8wsWu+DzLwxMNGzqWfIMFIalqL9ZyJuWtDlWF4aw662rQWBDq
HYPZ2crOQeO2+bdJ6LLhRMpDC3q6vSCsl391w7o6lWk/Ner63ugLZLckU+8u5xvydDeqZiKvdOvm
4B965YcDpWfN08Villvl5ptWSBXPaoldQpHojjsmp1B3P+cpzc4WtnGWCwurwljfgRZdjiMWAsqG
lDamAo+Li+UI6ge53UzsQdvW7kGvqMQrbH2w6Cv0d9vr8O9LoiLBkd28E6ZK+bGZhUfdvqKoB8K6
ecCTmBlt9h/Gzmy5bWXLtr9yYj9fnItEon3Y9cC+J0XJkuUXhBsZfZvov/4O0KfubirqVEU4EKZs
SzRJZK5ca84xI+x5QkxqmeJX2STN+6/FIsU9MA0JG3ycvjKBoU8wU2AqFAUrfSq75eOd1ycFhhtQ
GW+hROCPlag6MrsCi2jU4jXBmcTwS2Y3Bo0mMR0+5OzUrlbJIPGIJ/k51uJw7Q7hcNTx3Sz7ueOq
GM8iNfGOaH39I2EnSLPjfFjFho5FOGnvCMgBt1UWEGvP2w9DwAbuTdm5CDUBvo+cAg1VRd865JLW
29K+2LWon35dCAe4Rk6BfJi8DOVXt54eyC2uJ51+duRt1TS926Utd43l51uD0o9OmXPLoLAjz2l7
FMNTeZr6uGAlG/ZxKdNX3qjwEBhauMETkO3SShx6KfXXlZk11jGIqmkBaD8+DUVdIVc035Oyp0Fo
g3OGA/ECCLr7VDp1vLIn6srGlG8iqvEKsqWaudVtQQoUz6T0vcyThajR2leHGBjZdxmalzT7LEHX
rhT5jHuriV8jOYGAGI3nmizAS8qHKID38m1KzVtMu3YfCKY7btInbyY1FjFmKt8gk1sG05Qe5eSm
HERdbL0QdlCa8xDeYLWb+mZnDnJZAFsBqM4ZCLk7q3aBR6bNO0xUI8l3jmPdigo++tirmuYtoOUW
JfglReR5wUTCc2n1HyCspjU2BIQuHBFWjMyzUx2W6JIcZSweOKaEUM0bbT0cpTS6tpM1Wi91NBBc
4mLbysYsOVXQG7d15FAqZcPRBMC15nZkqBU34yVxXzEv9udct7Rl2iMTzRJNnLgLlRe+NnqhnSlE
uxfiojhUl0/d6BprGkbUJnZoYeoZ+2Q3tEosHx97kU4tw7Xmq6U11rMZ/+hbil+LxnSJ6AK6D145
AyEk60SITS6LOegW8bmaAQ/4UI3jr8UnAb/QzrgiGocvNF1pJfq9Qo0TFldToDovJAmaQTF+sZF8
GNJL1/V8lBhaOFETpd2Bj2ZKMEHQCuYx/T7MEv1GkMIPkSLLKgMpTnVU6FSMtfUM+vAc4rxGmAW2
wcS66pBswwswJAewAfltisN0TbAeiU1QFBeWaH46pZzZzQy7Rj3Pzi3EiF2dyXtnYDtSdY5fqJjj
EXu5j+z0YUOmkdcBM7GhznOGtCjjcw8TrR0B98b6X6AxWWAhA7M8U8N8t7tLvccHX2XT0Qf9u8U8
CZ9cOHLNgu1jIPI4AoetdgrlmM+LA21QXY2nwaQCI5EHyYQqvyuDTT7gEPBYoVrWwg0V8E9DRN4q
jF1wJZOD16Bx/b0AJ7/EcTRRFPcYIEaFETuM3gMIF89FQAOb4s/ZO5xPlnonBcwHLloWzyNhVuj4
3iFKurrK48DF0geIPcUpToqNSFP9MKR0yEuoakMIuIIYqsVj8R/DKVlaivvATZFaBF4rCKzkMhAN
hyU4y2nCkD6ySkTEnL7WrG1o9p/RcGAOq0PWEI8YxDhs0DK7hjiEjBLXoz1Mp36+kDqnDg2tTsuH
zsA52hkPJGLRZ5PxxaZ3ZxO7eQ6YDF3Z6AlR1u36UMbZ5xRG2Rl3CXGkaH0WSsIEJeIno1dXdWyy
KCgs3H7bVKnpMhZzGd0HN2A/3rYIwLs+zj6K9/JTDvxiNjW+Ajewzp2w1VM+7Wqb6u+x5AyhOlht
U61zkV790W/2luxpDIb1cNF70qVclqJt07julvwh9B1z95h2GKMYP5vTLsW4a4PyVKEHuCMB15Yl
f2sbSHTodZ7b27wiPyak+FBd3Jw8kLycxdLnjIVnhaGpf6WgqTaEFoV0p2xYOt14wuyibUtfWYQA
xs69c1kgpmQ+01sRh007XNm2EW2N1F6RirMz6y685z71g8JdXMTOcqqi+qRqM9zImX7x65lDN/0y
zCsg8t3bZBnUmCMHHNARIaCducTTkAdXMSa3vC6HlT7fMgIjxy6dH0rw+9sR4OYSqYl/5DcVmvVk
VVd5DPYCVbOwVEvFV8AuUz7azYamYKQbyDSCaWuXiL5xPicnxp7xnui7t8KkUTmErjzEmR2f+I4c
f6vSvOhO6q+ctBkwA2WvLk65HW7BlKM/GBx3RDlf+lNwjiF4eXZ66vr3fmqdq1XQvyAuYxVg1COq
lqrAMUqxip3GOfvkwBxC3fhUx8ah1wb9rUdQtWla8xkTbX016VQbtg3mi6p0wVMbbnaapauqKmYV
L16RDAWyyIIv2QSi3vLSiXDMijuVG5aGYDycHr9T4Wmwv81eoMkOoiuuL/smKEtvdoKqr8qPQ+oL
ZD7/+WXkcYCZwK6lA3TtZA7aJUriQNhBsuilVaxGXdvqkS0vdsNgjJOC3MWdJ29CVZuRwxkJCONW
VXF5imdmHhYE/+jU7c50akoe2BarvKsT8HpBctbQCLKcrQgbsV/0onOPmH7sZUQf+33snBV73Trz
cht6vGFs2wazQG2XJfPKyD+NVlsdjanubsCcs71LLU8cUdDdHpdKyHOgZx96Oj2ZmcPMm+LSE8Mt
9Sf/2I0KDpWF0sYbS6LHmiPBdvmxjlvvybL7zWMz6KeqWv36rLaF+Rm22dXQ+DhA/09eKsvhzQgM
d4UW2NzC/0z20rOs1QAACl0ziY913S7dsreORptC1hm4qye8T8eiFIzMPUXxBz0PuaSR3+Ni0t7p
fjKzsOxga+dTTMwBZqqKZF/UZ3VweVxsKYJLE5ggv5N6z9CVQLGyhu4S93A/Izkg1jBi7Yk7j1oi
8e/EfWM9b9H6Fs5UMTDEMx1Xc6Zq4JHcCG32Ls2XFGAcCm+b/RBaEPkG3M2FSzOlrBJK6IQkiVYw
8okFe3VN02mMw8LfhKNmk8s0JYtw/kzjgZ3DJlSwtik76qBWhyka0tMwX+w2fWdRGNhyouRYOkW1
8coJczc6jJeRqqG1iFmxIclvyr71dthunmwl/GNrcAI0kV4fFN7TRTT/JDmL8Cqn+pIDmjtasg2f
I9zmy8rIwl3XETfEqtltkQyhzNUdfOy0mjYOCCCkrzK99bYJiTy11lbojZvaV+nNE/blAYJKuqHd
kPUwHqMW0VYRmc62SZgJ2KTWbWWdv1Zt1Qd7yypddBVdscyatDgiEoM7T/jKUuPstCjbmZ5N5zQv
jOySZVb3hO2p3M5oGKRDxtmPrCdaPOpZTvQyojj9oPTt3xO8Sb2WpgDxPHZWaEqaGDl7GWl1EL33
Mx5lfWrCysFxwdyK+e60z32UZlktwpUY3epmKt3Z6vgzD4ROArsYA0nnXSMvLs+uuW+5Ky02AHbV
LjnM81NvaWjTpkzD1eMhBhtWtDykz9sgrUCARMYM+YyL1sbWxHM64zmm3W54q6K3zGMCiR//tEQK
a2top30JN9Xx5YVlF/RDBWyxI7+UabKmbl0DUUwGOD3KxnuVJmUFcQf9SkzA6lezon4pjdo+Ua7Z
J0v60X4Is2e7KnaJ70W3KRfBi+xDNiAVa0TBIRksxAQcPGyqTRhazONde9XqRvQZFSlgCgSal3HQ
vsY2SaWZZeW33gm3jwVVAzuZCLunAfFUBoF+tJ0pOZGHd0bqPvdT5/9lhOnEYk9ZaQJhyNRK9fKg
K1XpvvcG8wIpyTyhBYMz4YCgNo2I2b7HtBhValONN9NO5DVx331Lo3qp+6VjaPYujdqLEBkdq4af
gYGQoQunF1oqUh5GdSyz2AYdqRPeVz7pbccUdO5qcWpZ0DHRLqJtnr3ST1gwrc/KHqe9FeI65jsS
6yb3nGv91a+DlpGTI0OjAPeLF2xrN501m17W7wRzSworl02NdZpmMrhGOX0ZJ7AaDwxUa3i3UurB
kUi/8GDDt9YDZe+NIP0g23oVWDE6aRCyak08SsfAtvCuQNLjsxfpADg4+tZGB5jBnHbKQ5WDMJ4k
LI4uhwe3zZbOezXVTApxY6+JjG1OEEdfQwyQJGpxsZV9HcyagAF4IjLot9JJrSs3QA9iaG5k4uPL
DpWyaTlW9g9o4+AWiKh6Hr8BgWeElPM3Nb2djsJu107HHlPC4Rwbob1Wkh4ZzKeAOah49ZssuAFJ
it6Wkn7zsaqNdGMgOthkMeishxU5H/Pw3LKupflXB7pHI9BWLpWI3OsfD7PK7A4maKZf5LOEnOwt
iTHEkmopYTOkMbVN+UkYaG8tTRvXLZAW3lBTLU29cbeGx+arEmTJxVxQdEkVgCKIcb1G5SdCAA9a
GKMKS8kJVNEFg390e1ySkYLATkp5xJOsfUIcRIbDTWuc8BvAVkawgfowEryJnUYoMaFHtNnMbdgH
9I9gXEERwPYHdB1vpq151brQOp/3paThPo1td4C43xfdoa6a5jMTau5V97OjMJ6WqZ89w9o/2eRs
MPvPyVRKPBPld1XvLL2rn9IcCD7hzF4z6u+FLnm/vOjuZgz5HdW9JEm3I6cZmF2FJMANLXVo3Spg
37HGM8euYBOY4OF8u/UPiMIx4zhQDSWhJnXQdnsffdU14nC8TFMPetpgTkdCxH/SqUIz7nmQ1lg0
WYzRn4kudNEOtflFGw5Wr1dgWQAta1rKbIhqWFsQqXgyNZgembC/5k413a1IXsCsmleBsl9Axf31
KMUgS/4O8WrQCT5P+Z0WqvOeWzrN1CHtN3JQzntLbwj2pPWJfho2VfMNDB6ZSqMjn7MYqqHG+PwI
xQAMLDPPNkrfJfno+xoTzypnfc+h/BARwyjy8bsoZlD4+F1Pyw9/br82G2TKsRUZT4+LGdUoBh1U
TPOX2sFNL/NctrZdhpRVc6RYzO5NNum3iB27jRVAU3ZwquV6BDjQ6ejE5gsZY+GKXnSzpKZ46u1M
35gJ8384dgUSHSz5LpqBExIj4p9MEA12H3r7LJwEThpOBE0vmf9q/blwh5OYEHSaBuXQ0O45nMZH
qP+CYRjHHiK5XmyIR+8wSN7wGWsUAyAqIpE252Sk+u6Zz+9SsNMbq0LBLqGkYIVwPiosNreOUroM
ftB6jJ4eF8a25i6cn5CTS++m/xwcLJ+RFnRPlsSTGNKxf0K1zOlyrsqSAb5KIYZFHMTZ9wQt7JzU
llwrzAQkzpvf+8IuXzqtXaOWAz6d+h70MNve4G28WSjPHOJOEDUXq0n3PgaV5SfpBOXbymwpphCs
une74UUsB5AOxXyTFElF8pAMvnUd9VgNBwp9gto6Vpl9qmIm9ygOBDLqCFEhuAqdNIxh0DAtKMcV
9BlNCDCTxec0AF/QjMg/0g7cYIdykHDZ0DoNRMLHiVN9TnC3LcmFrlEzH2sqBEvVT7mO//dRB3eF
ukBD5gCgtZ6JeKu02Sg5cOnuV2zLyHYdVKf03vx1N+jxsRq8GDW9g9C4Z5XuyuxIzXFkJETyYuDt
w7lbJqaw2D02DhUhcfGpvNepVhy6tB8/m3reLFXmMe6guEg0SM1q0kf2fnR6k+khPMdYfsCCZfDz
P8gZrhf94NUvFmpJyCbZ0RCZBot7bVdBv0h19ADjWIgXB3PSOm6U2DwedkYOQ60Wz2C44CG6TNOt
cHC/VWV3jWRXvPaqrLdKc5Fh1038ErrjV6mEdVGJlS3wn5mXbMTdlKOp2RUTkr1VWwxzTJdOUG2B
M2Tui1aFUk8zSIZzI1/TrEA9DYadHmATASaLHP4KafC7LuPtzLT2ZHjDCFiQXmiWNtZXPR6/UZ9W
9wZVszepK8tduQPgmSElLtVVOSww2hSV28ygN04jCsfyDBk3FQcyYMi4EEc6zz3Ru7Emz+1kZ98V
1KzANDYggfQ7dbu4I6ZA5q+jvDY9JgoOjIGnuphlkJWXfBVFu+0ISl7pkumDWyfTqTMdTEfzy5o5
w7FzgQxJJHTIYVtjU8rqG7YQnIFFsGfpccmnT4JVMDnds07fpsbE+8YQFwGLwCJPGLBxpMWSrQnY
CW5D+eEyAlvCCenfKAJgUztOZW7dgTc4Kop20xpFdAZwFJ1dv2BS+sdj2cbPNU2L3eNLf3z98bsi
bJipaGCVvMzvN8BsLNxN+nT54+IoQNuO7f+ItaDZPb4e2t3AkEB86EaTaLuRJvRxQL18HG1l7P3W
FHcYpN2n9mttoBDEQYBTs27GG6800zpXJ/HXZEBPUAnW38aLPnfgkVZBaCZ7MfPy60btMH3t9IHS
AiKKdfd9/8zmMH7uGIRSZwjgY4X3XMRIeQz5o5D4KgK9NT8ZMRt81KudLUB/Pc6rSPLNfTs4m4K5
Lbcbqjnl0TJ8NCVIemuWI56YeyW15ikhIfkVPnX7vRxFtzRiugnCLtIjUgo+DjZcyI5e3ePS6wOc
DQS2vOCfaAvsvaL1zs580Tq91FeDMn7yuTTB7huFvvr1Jzikt6rXMYL//78N7msCFzBRhnSqvA3O
9IOGh7F/PHpcKpDRO7bDkp2mECV2KLRctT0cbUEojilxXXY4f5EP1PJA2/xJJb55fXzpcSHtRXDz
g9v52x84fvNJ2NW1LkFvu0TmEukkA4gr6Zs7Ve2h0zuTKEPy5PLI+NnHY/WOe4nu/xTY+8rKsvdx
lc7zy8K0xd6pyxvFKp1hxzDvSnacvidhvqKY4ROm6eWnyMnvU+1uipbE59721BqrNoNteH172HQb
AiTD56kv2KP9UW4e1XWcH1FJL4sokIcmrdA7Nqm2SMfaFzhFWdLpVf0w3ZATmJE3u2BEJgFH7icc
q9l4RyzaopT1m67rey0AnqVE8QyRRS1lySOQowy9ATUxQp+wjC3i2rwlxKZWuvw52G+0/jmaEr68
TRtcgNSXSJPNWCKY7+KDNJBOa3p9cGb3MSMtDx1hOq+paFQd2gh1+M6xggibwaIdbLZEJFMWEeRD
aqbyMYJO9UaLv0kmwTsZuYDumIwjWlmFDiRVO8Z97lFuumjmGG5j6CiBKYJmKY66VDe/b5A0qbBc
FiPa6oYbpOj9mRiIJNjS5GKsvGHBEJm8QcVJlLgh7Gl06ZC9N0+2XzEMn/9hDvKTFkWy9jT3ez53
P80WUT4j/mUrargdHAzXlaJmC0POyH3wY6D/bVFnLvEHM6UBUlx3eXXBcQXTmPae7xEGqsUAMV13
r9vJPjJBljAALQ+pJbcuTJWlSyRYYA8nepgduWjeOwl/JIeXU4Mx1THQEWbherI4WrfI0TyhAGJi
eLFjCih2sq+BT9smoB+LFGK2fprju4/8bZHrojyPJVLlwGy6XYMdOe2xhdKAPAzKzJ6mhuUiYp5b
mrTCZgu8Z8b7jhw7gp5OVaD6ZUOdvpikhIIRsUfSf1uN7UftkzhCTQ1gtwhurSa9k07ASOm2AFU6
TvlRiVObaoaOpT4sohYbb+ggO2+LfSz0bTEQfGK6StsUlg7WJxqIZYNRs7Kg0S+brPqi6wAk0q4C
9GKU/to3S/4GrU1NXCInKZdhgIbVRiU92NL8ound0vdUvFRTDDxYqH2GkmNXRDg0O3kjO5RIwDmL
KRxbem1I16WDaNFq/BtaYZrfM1F08kl71wd2NA5BGz3pvT3xn1d6MCmxpczsQfLv/SKK9l2lrUih
7FYuOQMYvcCvTSkQkNF338M6WzambNb9ZDq7qCRU98PHN373IVz2bRntpxZWgOnyX26wBx7yBo9C
EItFOsu+8cpYDfYpILSrLneSUw+RsQ4a2qWYjqqxBfcSOAPgVsbP44KU8xr1RHKHbsDkKut+gLH7
AoRjBKEom01ZDdehxCSHQTSdOZYCZdZqdIZ31wwhIyaOO6ucD66VfEKwZ64hnrEWdRSuvfXBIWpt
GNYPG03EyrMnSpphY06J2MhONfOQNFnZHIIXRluaWMmyjS47/+BXiCZTgHFM+sAtgiBk1DdRxMns
U6IxOs5l8I5DlVZj8UEei7lxeqO9SnSkjgktcSqbDxzn1mvJQll4cjtN/lucYRatRwaVFkbMwxAZ
75qDja6wrVsQiQzTHAZsLTQ/IsfhlQ61Lx6N0k0+tDsn7J5KqMKUxekmqfFZHITjJVePE1I5eSfB
sf+LDJtt3MTOWrD2gori82ZWH8rtPvyEKSSZIe2yC8jEKMdqC1rga+jk3wYrnUEgMxgJ6voyRM11
LuZbwdWlWFvwZBG9dPUeGPDbxLbcETKxbp2Xkv7BVcYQ+AMD1AIU+40RFuYpinyE0/UAQIXEGjYA
liqjhGwj4X1V6LRJ2Ba0z9J0oQoyI3qTJINuqezyG9Ewl0ja5Q2yOj3jGMARXQ1AkXXyQ81gH5s5
Il1cUa1E7SDBtvaNrrWHtrevY26eSoEMnhnRzSX6eGF6U7RvDDua5d2zX5mSAygoSoPu3JJNtUhi
pN96l91J0MHz7pdfCAN212OFCdSfumoVGsZ6qnPzAP0Q0XN8zEGPz2oeskHzm9c20bq0g2NSiZ8a
rZ913pe7pE+1Qz26/sHm1qOpM00rDPw9nZ2asqPoEX63qJEBr//UgD+C/vKOVeNGaNL1Nz5Jb1UE
txDt3Ma14aCYSjjcan0OnpVXTIl6VRio+MwCRZpmwRNpsx8w12AVRsu8CjBTCwPc7qsqAcqmWfuc
kMt2aPxrVeO0xidSLlGVokKymGB4CcjBoXeuaQWRZgx6NHCsOxt50xR7Bz2m4F57aCUNBvLUewQf
Ky3dYzLExR/WJz3NvQuBT9HadwlrMO9tQAIEZPXzZHCviXqMz9qg/RzS5lriPtuWOvERYy9+lnn+
RucFXZSf/Czb7lNeT5/rybjIEC87Fh1yLs0NFeFMOpVwbzwO2Qkk47p6HxrQNK3ef65G2zkIhTet
5+sYa+HaplSMk+DeCYvx8ORNBYP4Rs93mcP94TQ7JuxrcvnEkVvrGaAPp4xUccgaMRRAiEM8v41H
rT/ESMLcOLf34KdPttNfbNT/B3QKcMH96JB5AwkVAU6TRqvyQxtF7SbL+SwluFGHkXOGX2WXpLc3
GBl+kBl6a7ryKoLCOLsqOVR1sLOjXLy5szwEmU6KXDr64nkRTyrSyHHPxXPvBzlNK5Z1NHMGLdxF
oUXxZpC+fjHGT6MYEZeGJ8vREScWrMGGxKJkmOhF4Kdr+h0fHt513NC7Icq/eXB8Yq111lZDOrFu
0G02imbrGlQeldYTKD0G6Msaa93ibj6bJef3HByUXRvIRZCMdEX2QYuwu3QN2laTDAUaWEtvtuMj
slzBZ32abOIvJid+6jCB+cNpar7lJSESmW1uVKZvyzT44uvlj9waUDOBRaD1DhdCxJdcN5MdA4VF
om01raXBqxEDaeC/2DJpeeo04xVKXewW34y4/BIN3fdysFDWYMnZ0KztETOP574GEeuk5U8ceT9j
mT/hhsKJwExg5w5UhF3jMd73ovIghro8UDMxQj5X+F8WpQfhR9bkCyBEtDYus4qXcjDeBHRhrNx5
vaK7nPqAt/Ok8LE8T3fEtTiok3yXRIBJw859Ik894TjggWQCRrE23B4RmIWCzDLbZVMO+2xOZHYE
+TA+heC9NpkdCB2e5bBKYmzljK6eIgEOoaV9urSs4NjUytz3Wre1yRa2a3c61Rkp613t2VerpHs7
XUNEsj+6XnvCAL7uiaP51LBy1TOA0rBf+FirS4XMfiKt3bI7d9P/bALRrA0TqEODiqRAKdx0Xrkv
Dcwq5hCeYlVwqYKtgz12wq919iiuFk3SkW9BHHxtZQAaNf2rG5DCXGa+fgXf3bhasPNgSB5EnmxQ
U1H6jNNrOEEYrc3kC5Yf7dkUqtkHiF0Wg2+/NYztVokv7jQQbMRoVrpDaWLtRuWCUyASx+Eu2TGo
hW5cQibxJcGfGa7WLGvkgePy/wl7BkNmMiNUmnwD1rLfV3hR44BUn1GnCwZjLsLUrtEQsXqE6sTE
ZEF5weonX+yiPHYONKxBrlD3GBI57yCuQx7Guzxy9pylN0XqMVxhlLkLElIUiuluJz4HeZOe47j5
91FvwiYdq0jHoMj3P37/jf6QKw0bkpInHMOCfDf/+Z/yyRBeOeD3MGjXE0kzbgs4J0xMZ+2SqMP0
C12Jw46IaDDI14qXGnUzCoG8dZ+N0fpGhrtrRJKhGcqTJBou//7ZGf8l28uVls4PEBI7pM0I9q/P
DlQMZ5+x4dkF7BtJPEDrD1L/iZxQzIW8lMqJNlamr7PEHO9CNigbojdLhGe2HW1DlPwIRKs4YR0Q
oFlYSXKDznKm7Yj/0N8mfDx4kcv/IZTMFHNA3l9eVc/VbddwHFvqukMb7a/Pu1Y26J+0Bb33GJjA
oU0u+L3Rn3mjfUKnld1ZnL5iJc13ExXWL00MvBz4YJpJchDuOQbXVk8frh432ljbh9711KEeujVq
pOTFNJKXwBuzTYBumKFVu2EVb9E7Zvodi6N+bzF2aQoG3YRZmxQLyAh65QJpTF873epObR73eImV
AfvBCldWAxIUsxIwSJM4g6IAL+C70QnBd3YMimlYVbgoKJTkuvWr4ta0Qj3zApiAu0iA0EpAXyou
mYULOpSpnkfHCO7hEv2chXWyj1iyB5g0TRyxKkJr2ymwXDDk8D5Vpevy7lpQ2Sps6Jy1mmOXQyZK
InJx2UPNfeG1axBsrA1G4h0CDIEQZ0Ha8j0MfE6Gto0Lqc6TXYRbMyRAO0zNZoOevjpYpQaDf748
HoJRf43RMW7++FIa5uGG3tkrrAbmYk1CG41Ngjyq+V89/v3jnzqhTY4BuTGmP4VXe75UORZgw2hP
U11iwSg4mgow3St3zBlvMmZiDTC+V71ybwj+F9XcTKyD3n2mO0S4hwB2bnD6SbpmBJLOJVVwJ1oL
ZT4Gtsuj9VUKOe5Fh5QkoJGxHrQ8pQRviSKJDLoKBd7cx8UW9if0yOYWr1S8xs1TQFqpnJ2ntO8q
7jJ8yJA+CL0sDo+HZhJdR8YxrtKHw5Rl97axqh29Wvqo2mVqyMWapHEmB7paQRD7LKgF92MoIbaL
MibRAMz+oEb7yahLpBsuSQ9gJ/zT45JXKZAKR4E1NUPtlOkFNbHekBxDnfVU96X8FAFU9LR4ep7y
3EBQOBmrgFpKhIHzJfCMHt8WCBQZkNFjDIyamqpf2hHJNSkdb2acKPxH3gtvMm9GeU5cz702RmHe
1HhxElPbWG3jHdwBQUFfEwjP6jdwpLbkgTQaKO9lPZ5uA5/KEx7lGpWzFcAPUHWzYQTit4vJicxT
w7lMm4elWL3Sw0OHyWZLB2Y6DlqQXwgUqxgf1h9AR8kydbIGT0a5NKpeHAbp4SU1Ru1Ot4SxKN3Q
JS3KmEY1cQp5JYZlMt8nzXx35GsvsNMdSX7FW1fmySJgvCXrrLybYAXhZExEKcwgASZK3snCALHu
Wc5J1Kog45MxBlhX/+wKwBdmZ2DPgmN9SwPcAkVeOKvQns8wUQqtTzkI2aZMLR1nqA8GdtsFyQsq
U9BlaxcjdYy+gnFsdBjd4Idih0CdMp6myUTJC6veMCqCMuxi37hxvTe8ktKc7tdOGyN1iXyFl7RA
SeZXHhOT+Wsx6w35ZVhPauVyVKGERgHqVhXvqyaPjuZdCJpLeLZleEJD8d23koFh9pmiwTz5poV8
Nc3fmcNbR8fvA2hHNYbARGXr2sQSOXL29OdEWFmaHE/0XK0jUri2Q5YjwNDEB2qK8XM449K9IjNh
C/YMcGAEK4tE9AVq8AwpFTpP1wt/4to1dswty30GRXLVs9ws1ajB9Oz18hbLKdhhmT06qaeuMqot
itUy+dSG3CJacyjMLD0hLow3nXL1i+bQ5nBrLz1IBxWvWfRniQscS6ok1KWIIduMh8SN4/d2BjiP
SesQYyDoaqB3wI6OlsPw228PHxCBr9Mi1t6IGxhgVB3cEVEQ/FirfUXte6Th5u28bHC2kd787MIu
e4rSobrkQncWjZTtBQWjuR4bGZ2sPhl3ndG9Fx2dj67HLDw4wyrDmDn6tnpT+efIRLIbSM4YdZ8W
1CcQMNPu0liEuHeZVmyxa3RX1/YOfijOEREqV983tf2YuzWBIuFC9yW1A9SsC7UUE7mJU4focw3/
W91tsqKdX9B5VCkxpmmEKdD/t3+UsIVOhIKXMGuD/lDPF5MO2rLtDGsNzYQd1KnEjmFb9jJB5945
HDjIBqJUlD5optSAMQQacx+Rj7HSaBd807odiJ38SK+m2maWPy2DEbUSPX6U1ll2NnkV3rLeB2jq
+8OBQa3xK/H3/5LOTVj47dfGrx5J19+LcqwjGod/e/gfL0XGr7+ndv8l3/t/lwK+/SguX7MP9fdv
NT+bP//0fz27OXf7Px5/l6c6P8B9FzXjEw3H8f6h2rT5c0L3//YP//Hx+C4vY/nx+2/fizaHNnT/
CLir/hzoLSTRxv99AviFSV/4j2NRf3z9L//qVw44Zd8/8cA4NiIwS5egOX77R/+hmt9/E4b5TypW
1/Uc3TMdw+ZP/hUDbsp/6nzN8DwpbGhmBgnZyACb8PffpPNP27GFy58aNnUZ9eZ//u//8i7+8a7+
I2+zWxHljfr9t78WeZohTAefjCe9vxZ3Pel9xGMNwV0b437XDK65hZar/ofady5t/ygh//juf8sW
Z1ym65g9tCcOKptYuid36LZM10I23Gnzp9f7X/+jP/8P/poV/sfP+FtGuOK8pxsyC+4JcxXHhgRs
MC9bOnn07d//gP/uJZr/c386VcgGP3BmdP6TKpBQ2X4kdnkACPT/cXZmzW3r6Bb9RaziCJKv1CxZ
tjzE0wvLiRPO88xffxdz63aleS2pyk+nTzqHFEEABD7svfb3rj491r9XbysIuS4/n70HiSfWcAzc
RiwuX/xc20yP9M/FEbLreS3F3gNnmy68XFJ9EmKAVq3Va9vLt5ia+atXPEtBp8qdSzhYvIe28qmc
Gx2xaqq+HQLDXkMUvTfAR3zvTrN9CByIqPcQvdxHSrbxVaqFSrz0LeWnrfYnT4oa5/J9znXaWaR5
5bYwhILAvjdbtPG5UB0v1Jm1E2h/FhiIy3c592pmSc/ED/RjKnTr3jPz8ciTGY+E+9R3bFDV58u3
OPMg6mxsE4Oi9XWcUFhpmlsOYtE3oTcU/mPs6sOVxjozONTZCDdsLUU+K8x72RPvUgzBOSuNl8u/
X5n60Bd9S50N7cgq88asmva+KpSVWuBsgeSCsUStn63xR0yyYVSEKxLvVibCL2E+6IQlXb73NMF+
ee+pUf8ZOkWGjGMUVXvPDpFCfL2TkocuPAoPHav2s7cip5dGh51oi4yNZLpUsFzDPuDKN4kNF+B/
/1HAF+fvJFQfkS0v+y7cStkfDX7Z5Z8526T/Z/b7+/P/+ZmyVbpJT1TTvSb5O037WQTvet86VHoO
ZbpWJsp3Qngpq7/p2NjEOqTr7a4Dk3H5B6hTf/3qHc2mmBjTlVSqQ3IvJyhx0Ml1tJdFWLYiaBrY
9uqus17d/N711ogGkRjnq5CjVBfiNXEcxBhPcIId3FnILVdenjlNCV/9qKlD/dMqJA9FQSPlwT0J
y5++kR67nv0EHH5MOizHIM93ZaYSPm2vO69egj3DRt710LiNEH8F+gJPb1ZyZd014fgrF+KOnc+x
QaHRV94PM5LeFTI7kKjsO2oOpT8cLEU6YrSDluBXO9ltHlE7/Y4SmYoF9ajAgD9CSBWVYGlYQFjf
lla490cEJnX/yMJgLyP7axrzQOYph5RwgDXkJhW5cp7oDnVDWR8Ve0AMmWiyF+isG00ttnZbbvwg
vic0vsE4a63BXhDNiGmUPOdVaUDLrbsCSiZaxZapBR2uo9TuFiLqQxzn674JbSets+ehEFemNeVc
f5heyT9Nr2AlLYwajkU4ivt+Kl5WxYBS0IefWXsZpulYTY5Mr3DWhrZdey2JS5f74rm5aD5x96Nh
GkPosvXL1yVwo7RINpcvfW42mM3WYacGOhGl4K+75LURxotUJzs1z98uX/7MTK3MZmps0hGOTK04
kQOLVM3IdwMyf84XVl7tHy7f48wjKLOZupUqDm9MozgpslVVaCMk7b6ssKmFyHmSK6/g3E1mM7aW
agMC9qE6DTV1Oik/4PS5K4T/vdfwtwD8T+cyy0qxq8IsTtJEUR7j7MFViBTyBnX3vUaanuufG0gG
CCNOErAY2BYmDCNCVUMcxgaaobr63i1mE2ZvWHZeoFc61RJKMGlinZb1TSH78ZV3cGYY/P2a/vMM
jS0MSNdjSXJHTyWIVNp1x5n3lVdw7uqz8Q2fI6zAOlRTEszjJMAQwvt9uWWmTvLFrK3Mxm9i+wOb
76Y82SHqaxWekzuMJ5ckCDgonx01iMv3OfcIs8FsWlJcw0ktsHGBOWTcuRBN25dvXVyeDeVQI2UM
pWRxinr7V21ymAVn8co08bclvmgheTaGKa8OoZ4FcAfldU3+TWKusYWiYD+mfo3NzP3pISUuRoHi
qo5+fu+Jptf1T38iO64qIoubqqQx5sBWFp1bDcvvXXy2zKIqo4yYiPhcUELEckngSdfq4spQmBr9
q/aaDeekTdiQYJxEbgBq1RgzkpOjxyJCjCCLF5kaS0aWxW2SVsbd955n6nP/NFYlxDDKsOhPrEpv
R44VOh0t1+Vrn/lKyLNVjZ2ZXtTpdXmqbP2zofytl+Zn2SirDM365VucW87Js+Fdq4HlBTklQtco
w9fIkopfJIom26yp3FVE/8O6Uqi3Flm86OsGyvKRoTzIrhTf1C0BPRjF3BU+8+JFJOnImShIy3Y6
6iKrVFsrI0kDAsfyld5zrkVmM0YdITHm7Ks+EUix5nzjwFn/XZCnx4bBcblFpqH1VReaTRZuk7gl
51/0fpZ94JcQlMAg3Daa+Szr7ap2i/5DEHe5v3y7qZ/8/9sBS/zv/jPWHV5VqahPPUngSjnZUVGj
XulA5y4+mz4Qo7pp2WCgg/OHsTrCWVhZY3Dl6tOg+uqnz+YJRZOKMW6G+mTg4VxmxInSZma4ZNse
rL/XOrPZogmNSrfANJ888jEd2yUx0LLU+MqrPvcAs9kC2VpOZJxVnfDTga7T0tfE1cj3gzh/+ed/
3V2p3P33y7V6aUiCoOTD05Ytannd/jnYjby1LD86VtAVHi7f59yDzCaKzIyxl4iyPBWj9oQwbVOX
9Ymi9f33Lj+bIzL8RGWZ1PVJi6jvSABU8Vhx7tJ+Xrn+uXaaDesOwknDeW15Cglp3CkIlUhxIBsh
4PRwq+upBiynzPE5IkCtTQ7zazUipxpVx0LRoNcDdueIbArr8nQ7PtSgSA8UUjHhtVjrk8By152d
ZOyQBhytQA8WuoawMJOKYYMXkpiynJTI2DeeCsSw2Eoht0gJpJKwKU20NsBxazANSxvC5joyjXLt
JYl8E+Qu32Nfh1eWy8YNwVZAWlsbunjkRkdNGcxV6btwf7PQvtWKCAuIHG5UjTQWN+qGfVvXzY8S
tfAOR1S6bKPaW+Ut5go1N5F41wVKy8stfKaBrVlPrzAHD0OfFacm027SRMbNFBDpG5iraV9z+R5f
r+Ysa9bZhZ9beovl6wQWMkQLYumH1NCG3zk7KScH3bIgGE+7MnTPPdCsx9tEtNVlPOQnS9dux7x/
pRxzWw4ZZ2zqlTY7M6isWa8P8rGq1Zgvo567SAKbHCCj55mHEgr/925hz741benjRpWRcJJAUm0Q
V9F/pMJbdg1+lMtv5dxTzL4vUATgjlqc/gUKZ5scCTigu596y/hx+frnXsTsE1PXSmVVnc6L4FsP
5n7yKuOuXXBq5W8Elo4rC5VzzzH72PRjlOR48qtTlRd3tqvfVn14HIR7pfOeu/z0eP8s49Djsi4s
uuJklIb77vdSdArNgIjZOEi/2WVnk1yjqZEpD7U4qYFs36ia9mFOslnJhMojjXr3vW+ONetTDZJF
aNSqOLFs40QzeIDBv+r14Udof/MW5qxPjaaA8JJzi8SUNv1YPjRhecSrfEzVdnG5W515H+asW0VQ
xTzBydkJJ4YKdDJcwKK5fOlpPvpi2WLOepLJGncw9EhgaG0PCMB/e/g+L1/63K+e9SJCa0RRVrI4
uWYIZE1KN0ODhzTs0DlevsOZSdac7vxPPy1taXQHyzZOUozqI82kE4LIp6TO1hKg0kHxryxLp3b+
qpFmk7lGbbQw4kSckDSuMs9CsTz+5rQcaOpkPldUYjXd7w0MczaXl31Rq02V866jvD6OtjksSNwK
tlkcWEu0BeE3+5T6320naxZfplYzWKVCZx7T/qeL6RMiqFpuLr+dc+9/NsSxOsCb1BXj1OXBwpCq
I3jmtaTavy9f/lzPnQ1tL+CnIvwxEAkpHFJFBF/3BtKYy1c/8+PFfFSHIf6moTFOI+jvuDBuUHGS
tyFfaZszhWJLzIe0b8uFFgjKVOSB6399p8BB8eJgbUora1PUR4lKdu5d2/2oU7N/0YnFbKQLw7R8
AivFqQ/hpP3wsnwpoxGK+7WaPlFmWlb5MYV2Zbm3ffJb1X7G2gvJqAdN7FjC4Gp7ISoO2/t6dK9M
zme229Z08v/v+NX9PoPem5gnCx6OwN1nd39G+0kn7KEus63sIsDZ6c2dWYS7CMEnHI4MOVeHzxyi
qtMX67CYzk4KkV6ZUWZi2v87UQJE9d8/qQvBCAkRZyerpxbjP0k5Wj1vcPxklwLGFeAuCv0tLRAA
um9UHzaoRhcF5pcc1KvbXxmcUy/76l3NJpxUrwkZc9PsJNr7scGVh4gf3M/eFenaD72l2rzieF9f
7uraNOS/uttsyvFdoqjkwEpOdYvTsKw4KjN6GNSg9/TXfCR+SsXjt+sDbDZu+9TZ6KsLPx/uCKDG
UlIQmKkQlavG1UPi4ZIhGZRgHlLeFkIWEM7J1ugTsnUNxHoof9ly9+RZLYvW/xTEtZAFR76CbJfE
HAY6lEjX5W8QF0XGw5hfadEzs4WYTXc9Ogajga5xkmTis1Qf0ZZFntrlFpz661cNOJvpxiQThawo
yUmFkIv6UGMJW2RLVIPlQvW6K6uyc3eZTXi9mvsyO/T4pBnFrd00v4mNB7krRutKRzjTRsZ8zjOr
TCukNjmBttx1unSDw/RaWX6mA//PwDJmE15Q+2Phj/z6RoXO7PejApJoLHemFOEUjgOM0wm+o0Ur
WWQcDSNtmMcaYXdJiZdZCjZ+3uSo5uIS74deHYaqVNdW4LNTDZBwguIrcLdO9iiqYcRjdlq/vfx2
zzXLbOL04tGtm7SNT65i4nGtHfYQy+9denrV/yxggnFMtZhAJkCHyhao+pNRx6+XLz216xd90phN
ZKaFFqWLa7SY6LnxYuHA8h3NqB9ABty04ZR69va9O03t9s9DyF2vmHJDvWtsyk8/w5eWkgHSW+IY
EB/uxvmrL1VXvpvn3sVsqtLiGKeQ1qFer2JzqXiFgopWulYw18589Y3ZLKGlkoGSuye/wly3RrFU
e6LBjPu02Qkk6IbskM2y94LftqlsiFffRVDg/NhY1n5Hvu0zrlIsDD3UzSnJi6gZ5VGSg8XoP5H/
CTLlxUSRTOhVpKmPblusQjfcdPy7AZ/x7y3Q/H5vvjNmU1JHdT9U9Dg+9aP8M8q0RSVjLrv8ws+9
hNlEFNJEQKqy6CQSFXpWvzb7+soUdG5dpM/moMCOPCFFacQMSogIfFrg3+6pANtZjKdQCKJc7vLm
yox65kH02ZwEECv0sSjErOv1FJ1TsMl7/cpRyJmupM9mjTgJIp9MuORkiJ1HTYy4o2sSrXM/ezZr
ZEmcKh2w1RPJEJj1aX1kzqV55RWcu/ps4qBYlybsm6OTlhXHFD6WJ3u/vtVx9OmW/8wUaVYkUVLq
ySnyYxL71NZeiSEtVpevfmbG02dzg29kuF5blRnPIhhJAYEr6d4z3uGjGWo3kYh+4QK7cq9zjTSb
KPJMhX9BsNzJ9LOngMQXJ/Apwl5+kHMXn41dd+wsjbTq9NSX3bBq/Q9gUdk33+5s7Ea6jLqPrJOT
EoLdaDs+ContqtvLv/xMp5/raYmMRQinBJDXC/0lCdOfuhFjqsGqefn6fEC+/qxpsyFLcGZEpkMa
nGSMQoXZ3TAZGOK5U3cG8BAZ5lGQ7KoeH1+37KE/+fWLoBHVQV0MZIwPury0E+l+GLEkixsNbX6J
3KirPrXoiYvEpCFpsXGjciGBZV4TzbYWGMITqPjdyyCx88AKHUk5iauQ04lCJAyqxgFUjifmedFF
a414zGbXyutpaq8Iis6pc/MnUOQdrLI7vi2F5rOdeG+FcXDBWBSJvi/rI39HJX7NJBMbcB5oWtAm
gNPYpN/w4bCwDwTKgwkrmO8F3Ffw7sC7Idnz7SA+1lF8fcNPKMz60fAKdKi7MhkORvkRJjvUgSbR
ny7U1KEgdEbVsDxilEJY76LRC4/8HUsG8kJrwvOy+Lu0o1y4TmDjU9A2eZgvcwLiinQt3NvQ/S2M
YmUqz3z1oNzsXXJ7G5iFCdHHaVnsp5gnlxQUcz19C6G7OEkb32VKc6DA8eLa0FOiI3wlBVSDWvBv
uNEVQg09VbzwGwCrIjatFk1pOaryWnI8IVLjLVO6baZ3m6RI2VpABfEUp6qPqoDYYcBuidYNkFFP
VlY9KZ4SyNypCRUio9knAjKDe+KMhAPwbgLtfXpIuRs4DK+gYT/0Q7sokmzaW1mROFK+cORRXvLA
l/vumVGtzT4IGNZhaphGSEI5ljDFNd49KsOXrz3N/F8s9ubWzyjxPbtP2YC0uv1M+Xyg2WNtmREe
vYyAsV25zZkZ9u+y6Z/528pKUSKeDimfi41WTcZn8hrkEbyjvGkbAisAIV9+onOtNf35P7cqoiLH
4laxxmh8fUeQAWao3uyuPMi5eWr2qcib3hbetL9GJPjog1KVmmIb1cnx8o8/I93Flzv79RzLY4HU
glPKePAJglTKDk7p2m+MFWNiWjNV0X0nrz18X5kmn5T6+fKtp970VU+YfTviiW9AAHJ4KhpdvEGF
yZ9yPemYntziSUOWfms1wzW929nnnH1NsENJ4DpEcLKMQD6AjjfuZQVI0DCSv21mgtplCF1Idxsc
T3Df7N1YhuMqiW0BqhyEFYAT60qPOfPkc703/t04LuHQEP6b5UBk1fgW0rz8OOCBXur64K0aLPZX
OtCZATcXfluRRDrhEKYnzYo+k6p8xnO+KWV8gzjYvvUm5/LvuCaBvUSsc1I8woNypidHDklBqrpK
Pqkde1wVBsOVUty0vP6i26jTc/4z3Mxegd7T4zNu5Ppnple3gHlXStLelTauj2jKlItcZ6LDXX64
M8N7Lty2TENNjHiIT6Dr39I0/0hk9f3ypc+MbXU2c4Dph02oN/EpJ9rMbtj4ivbdEvWVbnZmDlRn
U8fQSBEwNzUk/FY/eglx9S4omdi7MwqKgaP6bqdDfW25c2a187eY8s9rgdNSkhqixJzOgFLcJ8XO
R+DLP/LhqHa/IGot4uLq3uvcCJrNHYprZU1s68EplHzz0Rgr8YtsdvmPlFoJTJ4wzXUWMFqAs0XV
CZ9VQDt7TGcoCvINv0W9sbqScimwuXUL7XbpdloNsxLq5pUN29+P5Vf9dD7hwKTslNz2Tw14t8jg
g+952zSyiIi/Z+0z5ONqWoWVHzrRxdPSzDAIokk34VTIBweD94qPfzWecnaU0LSdOIw2/Ak79VpM
zO1k5WUvfqmvpvVF5gWsoeDBRw9N1VKVyimRfsrNa9tc+VKc6axz6bNITDk3Qp6Hkz3C3ENwJtWV
zqOLv0eQX7TWXPRc2lnZEZ8VnnwrKY5qXURLK7PIom/UrdAk814XHVlOInqLtIoUZtsuV5ECg0Hp
YvgdEBdL2SRk27ctbQOxER933YOhxYnLojazdyGDOHOKXk6e4czaq1pqvacszIg3ThtWghVkqtEP
VccMh37ty4O118HH3g4FocahEWFfziwgiIryKxuM6KApFhktuVFv7az66ZO5vrbUPt2HnVA3ZVlq
h4FlwaLXpXEPm027bUmIWKtj9VqFabv20WfukdtJE+Uz3o4RyO7YgMsBPzie2C5U7UcYT7gImo0k
2+GyC2zOOWqohxMnjxBVeY1i2MPaSuLKoAsi0zVfOggTclrURtFiUNOINgrLn8ME+s1kPTmaNkZr
fBCtdy/HavggZPcF2GMCDFdoz6C72AMpdbXoRjGuewlNRoWFmTVBX610t6aTjt09htp4MXKgCRVT
29UJXCSSiu8N32PX0LgalGkineWqI/EdgscemaJZLCKvJYMj0/ZYCrxNVBQf1Lc/SXoKdmoQo40M
VeWpAL96J3e1dmNzrL+PyBbbySTG5g547/YuJRto09WQwjg/e+yFNaUruu4tCdxgQQnv20fumBJz
lkNwj93imT2YmVI/z8UHQTHKZszNdh0kdrDRCd9Y4TVPOaPOiKkfGuUurDng7wIdEZPAK+7W9ZJA
+nGVd+ELUZs/TZkYEaKldl0FXLdKIGh46VE2QQ8WUrnEAbvzycdTW/MRY8umCcL3juzb1RAxKXke
Oel9XDyaWrhvinA7+qZwKpUM4UgLXry2Xdk5X/64AG+vUXmzs1XhYlGO28/KhBSFIbmHszCSwKgk
sFIgkDG3hqmxtmv3oUUS5bVgqgbYz30tLSJ//ET9pW8GFm0jsD3tQ+agQjGN3tG1tQZtamCC9HSC
bbS1y63hI6z7dFiGGLjNbFuBUSgxIGgpUYbp6Pj8zTzKNrIdO3LzAtdmkfZvdUNNUWaibcuVWUKu
bN+a0dwQj0e7Y0RPVB3APmdjWbVkHfXQqcWtTi8WhdgWGsHrWuIetLh9UKmCkx/cLoN2iuRqc4z/
A+dnDnvTG3diAgbGuNB7jPLD0VKg/SdAtHRQYE32QdzKm8pQL3JYD7TziKLLSJ9Ir4YOAQDPJd/I
sD/alkCLOHBscgINV5/arwXJWAWEm/NX6ZCb2BtJhyKRXFtXU5BjdMfM5MQ2nLSS5GgWpEMoEPSS
hqJEuyJ8SxRc+yUnokZ1pHTWteWJIL5lFaurStO2Of/1WOxTth52Q52HAltPym1tPtYKb0NrnaBf
527qVB0w/2q85/8x/Me6+mmTWjRlevMcdfJSWv6BhJNe6msMbeQaautc/R154bikbJdW9qYV1U1q
ERJPyMD0840SjfaoYIj3ozvevqqaq2I4QmUqpv9ahf9ejVMUUeJuG8l2TDpUL9y7OihUp6cB42IH
jJiYDpSi0xsTQL2kltK8Lq3o17yEaO8HEQlHsQPJYwHC2mEJh3PMfG8bAgHSQd5SBl/min5ww2gR
5uC1+sA6+jq9hZMtznNhTcblmvjRRSfiO9PSmrVPZ8tcbTsQYR40wbGHj6yUk/8e+VvDJAprPQzK
ZZzFf0hn2fM7cyU6kl656ktGf79OPXXnEwS2caduyENn1QG2x1IrIOZyDpu5e3a16oIB26v29Eem
VN3yDzc0tnKb5w9ukK+wft8ocj71N0hhTqBDaemqZnphlu6BBA+7z9pz/1CRXXYK3lDts+hrPBDm
wfbKQxcwLdDZvIbxE0g7P3FXefs8xoSLW32+jOt8y6ubVinEXpEJMLzVhboh0HShkBEfRHd+sJv6
TNd35HEb0Fn90fwt9GqjjhFf/GSheYQgqNLUA2CC3ef1fTeezDRnEu/2YL2catiBBlxPyYWeGf4A
UufIcbQa3McA5JyNft832uU0sulbMHJXKRawNv3lFc2ugwbkUUXixMupM4UMG9J8YPVZUDGnsZb3
b6DBDr3c/Uj5lNTQJSpf/pg6fDH+aI3+0bUpS01AZfmTy+sjCew/sHwtswR/YSuTabAjWdeZhtv0
U6abRAWLI2mZQjHzbYkYENPpTQNpmrGtkhfNMl9rxgmvuB7FT910l03S7kJcgSL6FICMRvYA4fg+
tXvaYljMw4cmfvLFeI9EeBun6i6zzB/TK7Jq803Sxg8C0W48IxeLbhiDZeXb9xpTQWjLq8AyiWOM
1MDx437biPBRcimqcSgVQBtb6X76Cupr2cnhnammd6USQiIUzxz1TCnu/QKqB4eTgwYDRa/3+tDu
6lS3EMBV0kPR00UnqJoZdcwsxrhsXSEflZb0tMGVeWjWh5YCTDHy2+d0HG2yH8laKCKCcxri7pl+
ivjJgE7B6yO8ZbS3UuIJ8iqhd3u+sumU9jAS0mURtKTqzWMp9y+g4B9GTUKpW65zEh2bkOEbef6J
2DfGesAeR/9BQeottocfle/tY/68Gdqe88qyucmF9WtIhtvSc6EAKm/4JJ8CPmVIHZJFq+cDS614
ZfSEn6LSMG+LlFlaCCnAoZk/GHn1zHczfaLium3Ioeg7sBuxZu4gSnqroSevPNLk7gB7H7y0NHq/
dE3RN0QpYUkkR6lYFF2cwBc20ZaJRkULS75aQ5TjuhXkfAcayxfOEYVjGTkfKQ1CECI0N1uWNimR
SNHrlVIDJq7KzlzgmzD2eWemHsHkObhUYnz3nZntkHzTbZtscLRCcWr11Si0ha36u7LsQDb3otsW
gTk+KtTdiIPzyYmzR+2tkgPtqKDBgSw/2MEeeYaBCqNT0kevTMgGI5yZc7TaTJ6VNtVuDEkvN1nQ
6mhC4sF0eCoNpZbuv5hg4147HBN7AxLiJkrq3iWihxov0tnk1vftyN22Siqm9u6jQ42zl3Ft9uNO
1hLjLnbzWltJuvQrTRvbIZROjZwE4+oPKHuyuq6rTDzSr/utrSQRjMwiUGRnzDAmj75Kxa8ok/Fx
sEcBm6sbP0li6im0xvlA5BtEw2HNuhlbn2Uliu4Ii4xaR+X7fg/U1CPWKejrX6FkIo0oSkAxjR0l
Jzkquz95CZ4UbbbSe9iNtebeYuO20j3P7lZBoQNc1YtOctia9VvLSKkrh4DHGcABCKgsG1BdRGW2
Liz6om6S5a5kKRHihpki/bYm8c/gI2UFrUjYVLpphwg2cWbJ9SoEALaKaojSdto19zKHUEviswgq
08fsB4qS9IdXolSMzOy31aeUaJOOKVj7qGudmPUsNX71fhrtqriKPzxfq2EHNuoSCGBHACeCdT2z
QHe7uQIqvhVqygc+aT6NQjLWleqpD26dRaYDlkxQDp72EQ12oIRwoNWQE4uXgBlexk0nbz3fRD/f
xsRjCDlZAlKweSRZLHOfh7EC2y+XeljVhEVXmbow+J/vdVc3Lx28s5sE+d9a0grtLiinwAYMW9Kj
pqr6p6qX5BVFxXhISrWKHR16TutIIPgXKZWhhRTzuZDsmCS9QCgf7JvU94Y4t4lXpNwkHiGYbklw
e2Ooyq0wSwM9so4ANpflm77XmL4Ht+t+tiJ117IWip0PX3vTRJm6H0rNOkil1zPvaMNj4jfFA/Yc
vNUqpVOHRyAaXeGLONSSduu6w3Df6pa9gEoWBE4TNPKrYkr1qqqkdmfFdfUselcG7Z0Fd14ovytB
+EtOzLtUYVPIw1Y3caaPDhMuCx2l6fibOHNGrY4WiR7D7qhSplvggUtj0muLik+IFtccq1b2HVbS
h9Bql6SHrY0OaIE1PslgwQywYBT6pRF8j0KgqbCJ6uRLxyga7OgIVnPdjKyvY5ES0GKzhlQ3bsFW
qlLLx7DRj75wV5qtPdk2ZOS4YlU0Ciy+LDt6e1uxuJe1aBUW9oMX98cybRAned09C5j3FFjQQuOv
OT5ZXyopvz6ZE5Y+2I7Rst5TFBT6420LKTuU5E3oD2t3KCyns/2p7MMxjwXJVJNLmA+K/NvL9XdT
Jqs7r7rhpEoepZP2JWYisCP5obWCNcEQaIPITMae5dZTJ3pI4nFB6IC2jHPDWsu1xVNra9uyn22y
sby2WnVJYGCFMFdtyrxe14ImVFBM6eGxGvM7afSPlpke6jx6qrpsHakEypCnpixl2UoJICdzfYA3
vQFG299lnmztmPg5u9JdMl81OdI2qkGar1O7krJPUzl/0jguSdaEzd/FJluGwc67X62l6bcNORYk
4/m3eeTeAud7wIpE+o3K98XvDi3FVSc1QGP140BAVACZ3nqztOAXyFNisQKF9Kw0+Swa427og2NE
FKYIKO8T6OtkJEg4sk5STpJPtLZmm08qxFoAiI1WPd/CemieBy5Yts2vzm7h0GYmsaxkS0HSgz0O
VfxP1JJ6FKd96OQuS/801P60haATdUdDHraTEKtp05WeBL9Vmf8mKMtDIKe7RiP7zStMgLgmI6GI
HNN0WSrlsvVU2YW7CEcTZLHWoio2X7uS5xN8UpzWNje6sDbAFtZUvR/CODXXbkbuOQulPxVaEDUj
zWGy4tvC/LAjaz09tazm90k6vAE43NcJ/ddP5fIBY1e4J91O/DFlNSS6LwmfcqZzR3gp8cWQScVg
TYrN+skr5BvDsPdSXW6lqPuo43ZjtQ3xYv2e+FeokgAjpzV9sK7dWFnCf1v0ivcJxJIUnVTbupnE
hCD5DmP/w1LRJdQDOj70CqAQ2ui9KWPrIHD2LF0715wK3jXoMAu8PJjofFrA9uGBeB+Eq0kPalXP
QIuOhADLEsHbdfLWJvUusoqD5Y+3oelvg9b42Sc4pfSU9D+o3JVHsJLUre0mDFfkUbFkH1dt7f0C
c0JmgepKDtKb99gn4AD15UqMPkBnAvWcxqqYTLWpnKMjJo9sQ1/VkWXAce+fcs4aLGYCk73ymFb7
GhRJ0caHyB4/POojlT/l0mTenVWzqzLyjJwjz7y3iubGtNObuBxuNcW9s7KKtSK9T1f7u0RV9p6S
Tu6Kj94OtskILN9s7bcQHzvfb05LG4OtZ9IcIrQTUzb2/UBhpxfKsi2tm7bS70mCgncMQrCWrF0s
2a/mON7lnXyje6CGFfHUmSqlgKjZ6xOTAqPITUKaSOYVN1prHNGIEfBiUBqKzXgXqP29TjyaHBV/
rIzSp+zVJ+o172gPsTaYd1XcvBk2a3Fagui9p8Q0tkZm7CJWmeClFYDmiffUe/Kd1ybbICJNMChz
NJlWuUF/adBttZXZD0CxtfJRlOZdzSLeCULlaLXVT5Bz/daw9ZFwPr3aJpSqtpw3ywvUvCwUCjJM
Ed7XNQvj3t3QowmKx3SRVnoKg4mlipDAYoje+KkxjhOAn/Qliq0Vb4dUete7qUCE7oLGSG9gQBZk
Qxblg2QT2yNlQ4VwauhjxybE9KQ2YfoYWIa/GkjHHqL2uemD+GikacQHQFUPBP0lC56Svi71mnoj
NzBG00ZRGCNDehtrvfYm1dnw2ikBekp7iPcU6uxnmI/qzlOHeFmJvHk3Ez0cFqMwhOwMjfB/dmUX
LbSE/pPrcQeVjwj6dU/IH2Uw4uuKis+lKHoyRzylbU681eIjRSXAUYpsDpzch0qxroc0ujNK1jER
eSzbMAEEOUD7Xo5KOoKNIGOgQQi8KmoxGeusEQifao23NbCbe1foBPwkje69smxoHy0C1alkNoOj
Ml0tCBH5YHlhPjSqV74S4Aefp7MUKM4dtM1wl4dGAdiHdMjRwfQW79mnsPuNzW4Vw2bis1k23UIX
WbgJlBQpW9FU/kHLhbwvyiHf53Vo7f4KLTuSOW4HTVVA2BPl6lVtdFskdrNW2pzzdQCkyyQc5dux
yc2FrLTEhFNXerDHxPoVdDLpFOMwLDIr/B+OzmS5bWSJol+ECACFcUuCs0ha87BBSG6rMANVmPH1
7+BtuqPtli2RYFXmzZv3TFtQxGG6y91uEFRntt6H2nQ6KhYrOQR0bCHCb7OzPfzGtmHOD0lg5kfL
ipkyViEH7TSaO8Py1b6WHl5R4Io+uct9SkyrCA+4IecNiDzjqJds2gV5hr+P/4xqf2bWpdhKoemx
HnLyhCOnc4qTSIuC5CLW3N6TVlqfoHPGh34s7bdMjApoVTblj2AYYgjNpbrNevoRakLE4idoHhaT
TO6W3YdPwhbayBjGnhz+uH3o3M49TmTS3bSW5Q3TtQtDu9Bv/SCcV113zcNEhj9ByUDXXaevd6Qc
gq1OuFnMToGiyknDrAUu7CVwcsR6dtgQLjmgVYx66rOb59q9/RaMzbIpAo+Q57GFaS6J3p9TDCne
rJOtbAEamWyb3EdN5LZy2m7n8BGOKijTm1LVwzF3YbNks28iU/q0Jt4gTkmoyHanztP/sCgR/TR3
MfD21qTpCNiNeTMKF6dhW82w6klfX+4OEd+YYFqd2xs70dW00akVAqwXdfM3A/GNvV0HW2zT5KTX
pTq0uWzPWYEsXJjOtPNrMexac7bVVo9D/i161urMymAsoHF1bUSpyTSOZ7d8rkj9+TA939pzFVl3
3RjMo3y1zn7xNYd8eJfhoJbwvzFO0l1pJTwljAAiD+rFLtbDzHMn60eEdzA9nTujB6z8nZxXtMoI
nkXuWGujtNkMvU93DZgOXjU9AFMT/TnbxOgmWTLxt5HWOq+07jZtAuw2iw0i13d5T2V79Qd/iEIM
7hDkEDNAxnk7YaT6rHzXB2pCKr1dCe/LBRt/6jKAPEJRKQqGOH8a0tV35A3M+7Ide9JT5pmIzayN
dRS3kLy1xW0fsBCxB+jn7Id41pzJBNn7RuO/EwQ8bPuGnNh2kPzESdJ/lbOcDpYzL7S4bk+AEgXU
oL1pY66gdhOhK5lJsM8XdlbLwvsHob49C7DFkQOOa2ybX0kLm1bltSr1E+nk11bZLynjwB3p1o9N
Np1p4a59Wv7qmjOtVNanyKmki3ysIqUAwziNk0FMyqrIcO0GnDn4nhpoyPpycek55guN1PNsGJc2
gZ5MvNNPESj2fZKVJGtzbQSJBVyp/ptTP9ehZpMm3rmefTQzcBVW4R54fv4aEvJbCIXDSu9lON8r
BbBuisPdyBVcjsmRYHZmIviOnGF5h0t01llzZDJ+ik0UT73W5X76ogtWI8I8fWNrZa13iueGGgdW
H9jtAWg0UZkP8dLN23WATwPX0kMVb2UjX43eucmieSvc4HdU4uQG+XsxknKQx4YJBInBsV4U5Pp+
es8qCmo1ACPpvfzar2cwAgLQa3vWxGNVKU2j/zz0qotMgejqNW+LZd3I6fuZ8/GrltNHD3VAj+LY
LciSavafhiq7sUv2KyfjyR5clPF0D/rae/XXi4PKed5mQfpPWVW3EWmzX6hqUSOZmARIFQtlQRvY
wNVK/GjGR8cYlVHgsYzV3srit1CkL5lg/BKH9pGnigGraKBiECgY4eWXVzOzPybDfxdt9u74kohw
qt4NqKIHdP2z0OIhHlBe0kVJOLZ5CSutBJLg/8xVN/MYKNDg5AVv1jRPUCuYyCpjzVDLKDHmtrsA
0+XgKt3t4HqfbWLcTNPMtmFi9acpG7o99xxUFcN9IvE2ZgrAjCdoeb+7K3/OiyQDvOT8IAib2GE3
86EkOb9ViD7fwFaszRsoIQqPxoNFHMBsWILXrklfVTCbO5WHfQSp+2t1IMLwvg+DONB14D5x5S7k
VzbrGFpLCia7fzZkTGc7B48pmBDgnzgMuxrKuCirq4OoASJUmBGfp3NXDbsRnINjGLci4w1iFHmA
5R55dfW12Mio3qjR3QHNIUA1CNwMkJ0x4bhX4dkl6XIXzpC8vO5jUWaBIAqWthvT8RAm3Jmd7v1o
qM31Bk5e2qo5hX5/VSnlJYRKn6ddKvx2lf/rNclZ2ssr07qbidE/xAO2ya24IOAkfHQK6wl6IhJi
0X/F8L43XpE+8rt6mxXZubGC74Rdti0JBBRgunzSg3P3cmTsyjZvRQDI3Zfdfyhl7JUv3udiSv8k
Ohsf/Vx0exdsyrbxG7FdDfhlThWR1jY39kB/epkyK+QpkG+GXt5KZ8p28UQ6YlIrzY1LL1QQB42W
TXK/Qyr3fvKNZF82vOgo7/4uiRleKD/YjWn+a5b2B3VTu2WDtNgtak6BmGbAtJKkuxG16kWiG+Cr
m22OZ783NtIN/0ox6iPwhFcOJE0zNbZ3aeHNqDO4tHJalwS8dIl6mSyvnUu3kORi2ZE33r7YVv8f
G8ThQ+z79kYPabvDRCfOvW9UUeG5GItxO94Co7rXvGsJva0AZ6rRrjxUkUMi5LCjEg25ZLR9Zrqf
b63O9pG4a7faL7mC0MQkjccEKITpztMG3M2/jJRnpxzirRyFPlO5T3eucP8/eB/us18aGH50DFyU
xLE80mnQXDwFCkNDqDm2KwcmKHiNpI0YZDIeBBVWxFsXaf+PKI1PNTJIKon2f0nJPNjVpo/i1YRz
hOgxXoK4qCPKc7lvJ+1fCdoHBWGr/4aJ3e8SIDX9SFIxucg4huyx+AQZOIHrtn6rsayZzdZMusck
2AZO0+DNUMPOHoSJmJNf5gGxcnB5vpho8HRzdIvO3STgrTadS0uWDY4+YnJBzQnxzI4Z8CqXqENg
GJa75UCvdmbN4ByJK9klic1RT3ZcujGBkO47L552qvaHrQwIN7SomZ7Mbu4ABHs2o22gKP4kpkgv
gcnNyBMACMAFQOc3460iBvMwAijZON30UbcYWBrQxY8qNGjhbbRlzawRv8ZyEjyBRKMPHiAuRpzU
cRZDwCT8Ezv581QUzi7Oeli3UHZgiVtBxJBG3VP+gVXAPWO9mThbK6qemXw4O0s+1bpil1rKPDPB
8+hS+mEnDW5d8o6cLe0bx6gA+Nw3xfikcqLnOxN1B1pftqtIaYsaB9jWFFi/Shsl1lpbbLMOe8zi
Uyd2i8m8OzRvKfHLWy6zJ+kOYmOKmhcO58d28oxbJuBQIMVhVC7dcROmjbkv+Rm5xfs3uszvbMQZ
4fTQq3Br/wkksO25Tc8ird/gMHxLeOhoMlAOy7ShUw7bFWKYIETC/du2tMJby/In8NHjf5ZN8RBW
6O2kXdNUDmKXBNnANJRIu6Fh3KpLc7r7E912N/AeW2K0NrPgBZmN0NlmVTzRL/ftTmhg2a2UJW+d
KyPlT98iNd2dL+AxE+8XH7rWmHaANl7zMHDPWDyqSJb9EqmWHyDOjUdP2cgO5JnUezcLEsgy6m9a
BcOBJI2Ranvm9gpTrNyUdhFyySeV8gcKEXXTVKCXS/uvZaBuJ2DydoMJHXZEkdzYgjOxS53q2Gn/
fZi7ZGu3oCS0zrbaBRLY1vw4dD1I6EuIe8Xij2kvlb2iHoP0atTts7HSKbJmPDowYHdqYRQD+qui
Nxh60h7Mt7yoZzDaZhWFSl78zDbP5gzFi56lftSl8DBeeU+ha2Q70WXFjh2pe1N7f7uOMHidzSYA
PHQPWLEVvhZiY5d6KqO6HvghLCmQIzKmQXMIK95FxInLwrrbJlETfrZKiHZG7P9SJJupVPIzDY0G
NV0g6jTzv8ylZkmK+T0JAXjiQ2IihU04Qp6oIwADzcWJC+S2wbK5NQxoSdCJNlAOFXl3/fTmOvrL
KE3rsY5jCQg8Lh/LweG2j+3+avlJe/CwlEa+53UHBeVch2MAqxoHyX6cluEZoVrfU0L7DkZb2a8+
0i2DDz1HnkPWhCHD8GPMvIAMS6zzPVrnVZMFsuusUpyaIi93Y90sF3adV+e+XaJiZXMka5MP7EgN
KOv+eVRpee7GKgOYbcZbe4KBEzhGu0NpyxneyXAjy0VHfsNd3Lat80B/ON3NxIbypNWgtx2v1svU
eOqRjP7ubISDsXVyW2Le8NVJxl34YXfkkLp560SFTKrDSmB7XTqI5bkM8v1QJ+IxNi1vp1kpvIeN
LU6hgbZmxHMI5W6Ib+XA95F1Xf6b6Njb2HOvvgbGCPtEts2zRnMlg6jpsw1Zwtg45oIBtejhnQCC
0nuloAQaPBAHs1yFRMMIfsww8XCHVNZL3ZJRBN/UiUY1zQ/MIbJveNWY1pSdRFNVDX/y3LzgibjF
SYi85U+PSlAZusbASxLEqARzNf8FjBPe55IBdh3P7UmjqFIK9cUPM/FAnr3WHoP3WVs5xxpQ8kOD
ybA/VXXmfmoZehe0UTFA/JpxDpjaExEQFPEoO6LdrEzpyAvxwaUTWGePJmpn1Snd0hAodW2tmJwm
qmkm9HHgU8WM4c0DsrZIPmOuRVxxyKwPdhoANlLDyA7TOfqblRIobHJDC43ZBOIF2u00WvBJLSea
R+BUk1lBihNaRwH4hAiCbrNvG5yZozGNO7gpwM0AdG+nBPLYxsor92EZquXgdR6HetgFEuOZnq6t
jSMvMxP3Tzst7aGSeQdWJ1xlqlj0R0g4y4uXZNVDQ5P3n7WY9UtIx/TBumfw2KVLsqOKfCtG3uHc
zstDX2nrYBfu8sBDFb7PmUaymIGrTL6eIo5t7xRMCp+MM6e72czrfdyq/nEAPhhRRqPMV0nfPGdM
3J5KFQaRKUHIWr0jMMO41sHyHPE9O5W9x1qY7KQ1ZVvPMOh9K8LQWgZP32BVk2gghT3KAK38BKpq
j3RtblSIpHmtw0zvRiQ4sqqz4Tmb0hH0mZF8mvC377IvvQ9gJ/2tDusRGwts5bgVPCSlZewmmGx/
/B4yuqhq86VpE//HKYX+jhfffxCYDx7HRjifc2jl9zn1sJqVJvOJUoYvcd21n44rF7h5U30MA5ti
w026Pe6x4UU11bgDlEuXXWKUjCZ7SYEktvrYFY4V6b5uP2p2fPa6Bzzqxll7sFy3eBtNsz2JGK2V
lV4b9npd78i66/85FYyY0EN7iT1VfpSwabZmr6bIHEbxpPMOoSxxJTAayNhgl8dIOgnHZN4kF9wS
wE3R7ICiCPmR+W7MeTUKOK1d697cNmcqwTbBhezD7hz4ntymRTi+jKZfH+bAk3ymR8N8Y/y+PLBu
X91XsxlJMDa3nTSsmghegFUsNeF/yhzf3VfkmzDm7ax5lzd+foQt20RjV2jm9bVxHQYXUJHg5/y0
q4BNo7hCz7EzNfytMoifyaiHE4HfjHIEkUIn4uzUjVkEa2DUz+KdxLPkwXTrkfZREB7JEN/wt1BN
7Ugk8HXmUSyn2LHmYMUhjnsSXtrrILLlbjaSHiGvjOsyxx98vAeUABA6W6uJ++MypNgDG/YstlXq
NWQ8NsNvu7ABvS1m1b9O3ZSdhFuH/wIxi0hmSXLpobixODYz4SfId7jObpIcQH142GDybIf4wkc8
McKSQ7az/iSdE766MbXO1p1rXiRzgf+HV1i231WJnW6kyrk6qkofkqZqLnFc+xRfbd//NybU+crO
4dMujGrqje3VGAMTMbxnRm7+gWFmbOvFCs4scTQ/TjCKH0mHuGuEdJ/BtQT/LWLsoD5m1tmvJWFs
6+fEksQ0IpCV1TZpBnXzyc1EurHiQwvw/qngUPqq5iE4lG4g3qd+bK9J4jSQ+Xr7YjapR0AySdJl
sAxfcrCBVrSN2+wb4c370GmXV4Imqygw5fLohxzBATPFi7W4ZrcNSwuCaRba8S7D0rKyRPMi8gjK
j5YePalJ2+lsmLlLAmci9wWsxY1jz90djdGMXL1gx6iXcJ+j/YD8MsqDS2BaRLRZjSfPSQ6zzYVa
TwKDaRP86zwMPTVV8VV1TfiTFOFh5tCEO27adwC+48YQ0KJsUGQ3Bqng3TUFblHCb+P1lkRhJDXd
iYltZ5ryvYwZzbd2kx8CctlxaPIc5G37Exe++GoVw3DyqTDZD97KDyzxWbj5ss8qC8GYRgdQMjVT
bZTzLhwGxfR79B4hqI6PXiv6nvaRzUc0iW45VcvgP2c5dlI4EWJLiMcUyWWxX7twelcZbk46GKwg
FX8JzlYKM/CSB4d3CAmqxoFa+E/JAkCsTO0nwxTdxRCBOEwSwHpaj2XUT/qUIZhvygIVjN7lP+BL
LwkeZyIcMhe2Z4VOjShHkk0d2PaX56GfkCfdj3+NgAbej2MrmgerAO4cesfB8McTnSVr/X219BjW
cE6G6UIhbwVi+CFZFe/AnBT3aS7tswUm5lzFnEmbQLTeuViqI+iWequlW2xSW/gbKyTgg5abWlOF
LfjFQpRRGkxsKpJS/JjFXv+PF2f5ygIXw4zhDdvGJXomLCozQj2pt4jGwyl31A/hg4zDJnf4HpfQ
ZRkyfu9n97+4Wv6GvGl0JgG0eS/3nvohPLPn9zLXrPh75W9IobNN8hjOqH0lxiWD9cns0R5LRQUP
QQyXknErGyd4ykurxR6fFz+yr5kNm+7Kf4OgRycTo1GbC9mOxNtvR6XNLVZ3Ew2LuEU+c1fZkQXi
rmOG+qewqwPYMUYaKSRqswc5FprHzrdP3GwGFTDmbYrKQzxnW1tx9CfirU0Wrlhr+schftIZnqqg
Wv6bFhWRYXLIKyjRqmcJaF3nxSoo/HiX8m8/0+cKvwOZlefBjJ9ru78brQc3KgdEqBUmTMn0gR2H
s59NYqs7QocDUfokECX4AMHvUv7g+TuFHUvCbuFf2YRbjzJ+a+y2Gbz6nbPwRV5Pjx7S9I+Mzgcn
TnZhZvJNVMG5LJO76Pw7GQtwY53XxZuvYFJ5wMMzCORjmrRR36S3vOLXFrGRNvaDWtVbFNtiO/Xp
weY7ngr7nhM9X9Xpsan0iTYAG6eBm13ty0ygmkMDX4eZC2vES22zV9rrGx6I/cjHbYnHuzXFURDi
wLcz0ORYivj0jj0yeihvwUxXVgvnkjCHRC4YX7Fbsdk1Xn2PHYeBF91owRWWJtjT1SRX2/PBn7NP
ZdpvYM4FxruFcIQNa9v7UcQDJoVhzgAwONQ4CJ+bWDGj9Wf1adScwxCGL55IeMsJdX9t4iSg+obn
F8v74mp7I5LgUZSKAUfpvbddY9B4N9NTl3kuT6Q8t76LxVcte67ZJ3eWSHmN2uDdNI5mzhJv2u20
NeMEWNRJzCmlYrI8VjLdLYb3mrkt4z71lYn5u7CTu5229c5UIysbWHBtyuSNNrtLUy8PvSjkrnYB
ynJebWwqRas1I9E7kU/3hg4vn70seSsqvhPt0cT7rxCoS2Z9db/NjOFiTAioXWlP0Ev9MzHy7/BS
DSpIZeJOz80uAVGbmW+VTq4pXm0W1DUvU7/A0JkfrACztWfb28UGPkf0lBukP3NmPwXD8MX844tL
dN9Y+nUimp0mv6o4SZnRlAYH3KCn5i6EfOqAfg8q/cyNH4dIWF7HagkiJsy7hpIcq+vVQj9fLCOy
ZfLe0nfqxUbQUZ/VMv8RocHEN+eD9qucz6WZozHTmHrnQ84yej66yG6u+z06+V8oPz/g2PEIOp9a
iX2akXiXNIeJt7bLlqd5qb9K3ic3Rupo518liHUluj+vi2ePr0EPh7LNKbww90775GHIM3oAdxd0
Lj2F+eSS0LbmhrZdzFBJW/ulHW6uTJDWh3HjW4rp0Vx918gbWLr2NCoPtm8S4uBtm8XfEND15ZbF
0zqq83t322CiSvQYOTDiAJnvPeHuPHf557cyZemA9pkWdZrFl1F9BHa/tdkpp3Z86vzsmaX+dMoO
vrnCgq0tW637Mh3OTjXvM1w8GN+eliV+NrDr5Vny2A/pRaE2l960QuPv1WSzwfEysZTU+8y7VDpH
sQ8xqStO3bREFHWRa7G1IdwMyzdRvhbI6RLHIs6nqUzfCkbdWR4e7YRF9Uw/Zr6/X9+qdJ4PzPku
YNZZ+ekptZfIVKhKWmyUM1y63D2VRXwqkVBTtz/BouRao3Q16i9Gp5eFLff1cSiyYecGpAyQF5Oa
bCzMk2TUGdDKlNtSLDhSnzVJkuuuPN6HqOFxqvmm17fHFu1jUsnITax3cgMkG/kh/5t061vgItM1
jJl4vxYx/4DVZWi27NbXTbYALuPyRsS23ChPRV7Fpckj0I7Gv/V7zAvvIA15mIGOmpX/6nOk5E6a
ER6DdpuMf0yvPIuy/Y8FoIs9dIcwABbJF7bFgFg1v63HLTrxnvMGPmYTEQb/wJhqM9u01Lo+gFo+
hB585BZqodVve7PBnlqcEfD/LrFznMYSQpDjbura/ENg/bbgNM6n6eBmlCiZjf2OKIGZS3o2k0hN
6gKUqOTJWl/tuqdm64dTkzLVwyjfDvGVm1Pz3evIYkZWSP2WN+5jM8X3hVQ14QgGuQ1qavPIAniH
PPiS+M7T7HavbNGYnArQHzv7bcwUFPRsQWNZX6XafBjSHgqBYxI+5R9mzG8bamIXM1/xF6OThAvK
ls5sqMhdjJBJZ4uR3bTBsokIrexQJeywVOFxDGeHs75ut16mo8VPHoUMjlkav1GT3WPJ9Jof4AcT
wU1mgOxVmtIyJfroAiPfjvikDk1OVQDCk+9htVZmG6Jt011bp8HOKN2nSg+X0uyuyhVvjYCDNI7N
Ts/2v7noX6ul4hVTD8WQvoqyuAxq/ma8+6ab+tWShdjES/8G++DIAf5Qd6wNGKTAL058pi/5Taz4
Fy7Pi2mMjxO9n3K6m7F0hyLz9kVhX5ElUfn0oC7sn11tK7CZ1y0H019a0pHYNxzxXazfNiI1LtDB
uXmGwnaXUGjE60OValZWJklHNo+sF/WWxildv2CseW7c5Y8KJQ7uiR29dOoPWWrcmJoZRyqr28QB
x66cy/QxXyAQT/VpKtBXQoga4LO3is9bovWTGkNuORI1uJW3eNrxwCo+iYbH1NmWB10m+2lmdhQU
LHPEtlXiUuRPCdp9MBbnvI/vSMsv+D6PC9ebibTFsgwzOamsGXMGU1yzh2jHwxn0IWbRfDh75vSk
rJ5JMtIrnQW3N3ZZVeWCn1BcHMO8DQtCZaaNt5B90KIvzmGuXxnskDtSY6SzOMDRhJ6VqQ9ua38r
dow4ksS4SYvEZr0r/W4Ng9ELd5TdIi/SND7EBZ/zXppXU9tPwqm4h0dnn7bFv5iSSHDmJIHbb5fZ
n6MqXsxNn497g7yOXo4L4rEn+AJdYePSXB9L+xnDxy1L+4sZjLVLTHZt1s9hDfGrictj3uCu6Xyx
StvyNWX3gqDWP8JRvyWzpLiVVGVU9soaAT1jSdfWcB57ReRT9xiX+ZthFGxf9H8zvtJ16wuxBhGx
btehSYhpGWf6LG3sjHT41RZDMC8LT1bWvq1DN+UaHR7yYs2B+1cnAX5CbVzKcTnbs7Wapf9hGj7k
SbOahw925xwrt3pE6jqybbo+d1YFUJcLsU/Blq6mfk59hxt1fb1LuDhmgK8J735jPHv5Rzhw3cl9
3YbbkOeAV59iE+vUAJkW+hQBJA9rGMlaTsKx3Is5fgxL58qOwtmu+xdrSnauH0YuXjJcMSyP+JGh
m61RjdHIvtW0VrxnYcQfMT5TnHROefSH7tl0b+ZYEXpSfuII2M16ZQ5415reFJX1gy8djGpNtFl3
99uSWF/2EKvxnGBRib30vBph8CLFHbJ0ET83tNbsP0ZhfCLRJSdfpaj125xbJ9FnXyQqHGN8TRXO
iqorHyr0GuU/xpbLeuZPl10TF7hXxQZtyxhwUkynW3nJ53BLsozHWtK0BPeRUoqSdU94TZiKg+93
V353fczq9eHnxefIPQ4omaXiwsejRZLygxTtj6YmZzeuehm4IpOhvvL/StNmf271hD4gkq97HpFt
IQYap3qo1wfa9Df4OstIpsHWmHTHFLQjWpJnuWlx9MhDWDXDpogrPHxVs3H4BLhc5fzRmV9+Sptt
P+4fJ+mPST9fJRkemKvfw8T8I52R30PAGf0Lxr7I79TL+m/HLA8lBzv+kGhiEKGz/Jc4/UveYqDn
R8NCa1wmtNHOLw5DYF6U4xy92YlaH5N6bTwXNu8nH6DBe+9XTyj7V2t74b2sf5tLjVUN9ZnZPB6Q
MbK1uKVDcI4btvLd2PxsqnIv+jBqKvcYxNNhmUoyhI1jwkfIp2T2sNqacfZccLBMAV02ET3MBVrZ
rYt0N+0/1s5nOdwwheCzsjeL/W7L+Grk8WH0sKkM27h69zpEM7psIz4pcfW7X2Yn2woxl29/YasP
HXyLEzyqkl9CQCMW0F89psebJWvRocOd7mgg42or6LxCoU5L2v0/H8XrfrsGhHkSjU0cURknFtYR
JFXocXxS5/nDJgnOWqpTCyE5zi2yBTg1kqbDtpWHu0bmnFurFCdmht4Mvrw8sIBrL8jF/ic/6+S9
rGgUlsmBi2GBU8wa1k+Uxzs88aHtOMZiTWHbueIQ4z6L2L2qAUjh3GX+hB20zbYx9MWiOPBfti/U
rjDH32H1M/NyZKbz7PBYOSFLZdQNkk8uOh4WiSdw5YRH9XT+DGQo1raz4YtdPEgcJuauwF4dY5wu
+NCxabQlaTCdcW1j5w9xnx50rsDIe7W50TOHmU9Q64ZNKaILQpwHKdY0qqxDmtVk0BI3R2v41pYe
biH2BNajLCRGGKTEwbc9Nnbcgyuzt8kW97Ky7/wgE4WQlzR/1pSapMj3KRju9QDiw+UyxW77dG8y
u4BawyY1CzN0NL1N++/1/aM03RcSaguINoH9X4EIjJv/LBn55xyt61NqyQmhxeTho88nCnFe117G
8Ul6A2LcypeuUR31v9JZndmU24oZ6HrgxTdeU6vxl62nu3JNvPKFrqI4F7jJMJ2HZvddFOVytMeM
Q6EEKo/cagOrll+N7mJm7sGfsMQJa77XBQlQRJNdZ6n4I6b0w+TEhj0yYV7E45YNQrDjWF1c6T6V
JtvZnv+UC9wHodH/+nn5ZK8u79R8nxfnVFSvOvhw7f/yoeRhyXeDiFoxZCeHMg0d2hxeBqTfncH8
4SVdCBb0pd3/DWaUyBIA/VnNDfPjGedt4XntS6yq7KBHdrTtpHuzZvxykwPfFVLgX0ZaDsbIbjgA
3i2+F9UsrzWOUFbum5l6Q6L7epPz5S0+uyVW3n1bSqovw2kxVtm5iZVM9ibCSjioP54zIiM0umfq
0lGp4AJTO3Oe+wtojXEzr5UJD2DPqA0yRTYX8rjwnR+mvElx3Kogu0tG3MeunGK6catn2F3ThblE
3cbMVndBuNgENCzOp0QezQ6trMXfRQxLEelqQt/NfKiNvd09OFnvvqwuD+6gGY+LJalCF79Ntk6h
2XoUwfeQcnRqeIogFHDRYUGVVQbqpP+Cqfs3iCU5C5q6dNP3kkhorxl/TRvg4qbJPHFIDEiCjptW
m9IPWQbhiRWHsnazUxFIBs2iJyVrY0sp1LYKc/9Z+Y51KYqaG9yV+RHjHw7KRGFTXebA5FxLa9Ap
s3VgP4/1X5wGZP0P7i0N+unOPYnw6Kf6sW0W91lNQ8okq6JgJ4X1FITahTQP0XL9ijYChCMv/E4S
YaAo9uDZEQOmuE6us+HWh55TSk7FB31TuWnr6Q8pMOcJsaJCM9+6uWbn0+aj0SDwLRdT12+OE1/W
zbcpbi4VFfCCQmNrKmEf/2lo3avASiC0sloz+M0jEgeyQhC8+RMrqkNxWj+fVuV+CMWWrjHsWf07
QG6LXDM4rCnYmiU9IjraC/34cRzch9iTF8MLPgJt7kKZHVxiQI1c/vFqb2OxqZIo+1l7/hvbN0fh
WDfRFUfhGSePkm0ZjO/1uVslghAz88a2EeMxrumquxcJlN5EfrGMw7ZQyMUWZnBAVUJ1Stu4aSe/
51LSyPWme7WHvrvbo32DSHNmPaI4dFLt20JfeMTZ0HTV55Aaewsr69JLVL0kPLG4gbHIl3XUJs5z
ESSk59mIoy5RA+AzvMK4d1ZGT2rdS4cIdIXXIeVrB7foziZAgxN3Jb2I0/+XzcShDNULWKP/MXcm
23UjWZb9FV8+TnjCAAMMqJURg9d3fHykSFHUBIvq0Pc9RvUb9Xv1JbVBeWWKlFKsmFWsGLgkNngA
zOw25+x7C7YXCo28iSNq+c5wHLrmPk0GSOaEMyijz52LBwq4yVLq9TZI6hv0KghTMeemdbSdnG4D
JcddlqNVLTASrp8jMNO88gVnFT6LPVDuy3NJgZM9bfBVJBVdmfDoZum9qxePXZ7wwFjvYcpomWi8
duZzYijbTRY6t17cnudAqGrluLSGZhX1Il8PSn+aP3VcintzBKWXWI/akGx0mb1X9bz9Bc0p9XDW
N0qD/iT0g1vmXzyrvPSlf+gjdaEojDAlUUjIeD9GeV0WCMsEZQWyfiITAObW15E7lKjqIaCbTbp5
oU591TUdOnxjV48lmg6p4a4IP3C3MrAwBg7eZuv1xqqZovuIEx0SwS7l5ZhBgiZknxRVAflVh7HT
/OjE47vISfZtE957YfYNVV7Odp/sE4CAI9kgarZ9rMi2VXIRDdp//CgYQ11sI2RGhlt8LstBrKya
6w+iiZpOlC1piO6hOS5ntrsKYoS0DLGwBZoboByHXk8oy5BJumF9Usg1WocTmRPhU+G0dOCH2QmF
B3whenbNevzQjeqE/njXtcAI/X5tOtq13jQPgrXqk2ESj9MO0j7PJRg7hl2joVVrsn01Mt+p8RyE
Xe2HvvFvUw88AfKbm0KDo2OODglPa+4oDSG6L/OnDPkBZJr4GCFiPmRGfmkKnKlDLGjgxkzoTYOL
SY9MqOYDqjvC5jK/4eZvELoE6yp24suMb65p1/DEtWJRTAE26wJVLXYg7JMhcsOAxHwKvjaWc2kC
is8TZLcqyw51Lx5QjG/zKr2U9hMhxvySxssBQdkwhvRR1KEX2hdccvfz88QlequxtyFxa3eVhbIn
jdWNrNKzw61vZ7Lg/KSZpGLd1iq/CqvhQVWk4ZodGDeW1t6nJhjQzF7N+5AfMvOZOo/AlJ9WzmMQ
TLjr3WgndATwZVXdGL3/2FTxGSHNXVLmHxx2rvnPBbcJDdvJBEU5A/2LNqfvkA0nb3BXmEuO3iRx
AMsPuRnCKJkr4LTjl06hffVzd6tim8QYikFaHLWy4UXIxDV0l0fsB+nazfFFVUF1CJnP7U0Byylt
5MLPNBhIWu1gx2jP6F3p/VVrzR1vAnPcFkV9Kvxh6U71PO7dK5beID7r0nZnGRDIDg9tuY2Zb05c
Rsd5gpPzMcWk14TtvmmcQyKs21ywqFFbL6yIzV/WyOA0d7pQ5d+4Iou5/mDXuNxgOclt1YTooSVG
aCJiutoIV61NrAcg7fRdgZ1k/ql2kd1SsN1oPmWXVEfRqyA35JgVwMrSmRYGBlIJULWvb0HIIea1
2usyCL5afXVR8EpVEa8G0S+zwDvNA4saMo2ssrf6GO27ePriS/vRnVP71jyUec/BM0SfBBF4mrH8
jICQjSNrcrs9qj96oYiDDTNbRl64c2JFCTmh4xm4RzU2e59yPQ/uJgsiShXKIZDInW+mk7Uf4yrr
7qbaQy9itTgpw70y2m5jlz6FtPwgxjJZ1ga6wlwM1+HULwbUKltnnOKvjqhPRulv2OW+mim5Tlsa
1wV69QUC/hIFQ7vtQS1UuXk7dQ76c8x6hwyYw7usztUNck1awGq8aQTGoTSbBytk3tPURP4yVT5x
Tu+RX7YCYwmRkaXyWxl2n+ZrAEuzDTV1CgQqGzrWnwOccETePe9RNfqrkInXU22cDacWeL8xydfB
sBr9YG/b013NfkFbvcTLg5YM4QomIfdjaGm3SdrvIR4t0lzR7TTPPn+na8NtFdBArCzC7iC7V1GI
HY98Z0yBuDTzoBC6MZA8/AD1eyjXaFYV1VTjC7aUtR+GV13VHurwU4Gess4xzRZgcE2pnecddWI7
MpFZxOzbqm83jXB3do+yWWXaTWJ4WwgCVKOM6F5qySPm6vusS9lWMf6KakdGdI0z4qCnFJns6gM0
kKs+bB7tlEbTjNTfOgnvVS8H4NXZx9JD9hjZyNrbRz3xmnUYlJe2BHLYUuBo/Ojg+KZJFpyobVTH
+saoKZBHtmRqYHwsFeL0vuM09VoiEm+cz9HQfeeZ/n2L0piOMk6GbLqqCpMBbE7BjIAKFNmkbbRs
/BCMwXstcOBvdKuhd4+I9O/idrrvDYfCzMQxbMqi3HmZ19IEM5Y25LpFznheltgsID85GbQ7nepd
VaGpRYqXvdO6qtx0NN5XnQXOp7W0YdvlALOmpmNeelWA9vLc3N74WslsH6+YDh4O29k7AlkL2Sl+
Xd3yNkpPQRZpHeWpkUH0tuLe0AZPcAhzvE3k1Eu8iBjduumTqih7dOgMbgFhTI9+4yIfkhaQ4aFX
HNiedaiQvX3NLbN/ctssXEm76t9XZCo3YArGnZ3H9aGreipoKlLTXBg8tIzi3AX1ZO3w81EP9OiC
bmwr9VYiKOODYVEqsOIWyWvn9cUu1CGRMY6l6Va4cuCCjTQrsjbCHUemVj7GDVEgGbIknqwhSh0K
PEDkjB1ufRGGa7f39a3TBvrRRXhAPJB2CHYqf19QB/tAm/lLZ3f1UU1Fs8xDzTtGMSCZXFD0mIQf
vmuytj8NLT7sIm3Q3qU046kYo+voEVMRh/SnkM3moGfU4WnnPzJa3D2TPjXrSSntmq6kefAdP4FH
LcTeLqu7yhoYHOPGzSOigmI55YgFdeKNawyIDFCo9JvRLGg6t+gJS1oji7wHzsWVk/R6dr7mNUN4
r9vO0hNUzQIf6E3ZF9G5T0xQyLmZPOiaExFJN+anXCidR+/UAUSHKlwPdfRNZ90u6IgNd2RG4JED
KnmOC9Bft9AQ5NgNllQhagQzAZXU1Ikw6jrQ2+b2jtHn/rJ1WprTOn24oQAkHiDJQgtO5dcrTHA0
wrGfkOSx9Muo3/lwPJbD5IUHC7jHtgz7eJ/N9fRwcodvRjFRrdTZJgk2Amc1zi6qwmUqCJ44nHZ5
hUNKqzsEDHUEVykMpnqHYLk75JY/PhBTq6VmeR+EkNW6K2Nz7zlOgx9zANolIumupV1+tCjYrRDl
RWsIRmmwkK6Ntn1MlcLMDO0wqvQAdTIcDiNARhj1Ic51C1Y9itp2UUZGukti41bvLHnjCpBe2kQ2
oMKzlC7DQYT/BArrjiQDe7hvva9HCjEI+tCoFE60kfzxXaJFd3GcPHZCl7uomqdXN+Vt3Msnq0tb
dkbsZtgHYcr5xXtzMCK4Fnp2GxsZ0zWmUP8wMqR44RQq43UfUIvllmTKoCyd5b9VZKRaLYv2YhTi
JpjEyrHM/VzDoSq489PiKgnxnUzBZcIiIT2c23TNyJuD0gdqHi//rTDrIvBjjMtCmFdzYagcrK8t
xdfKTT86lFqnJqZ3TlQ6zvVX3gD8cP16SHG/tVpVXjcR4jy8qe/jmTxmqvcmluZFI6t6hScjWfkG
9XOrKO6DAn7CXCty6/OYphAIs20WFneWm4PvRKSUJEuA72t0v/dx0850MDxgSEv8aBUjvgaP0HxU
Ac1BkAw3zwDZf/88/A//a375Dsis//kf/PlzXlAh94Pm1R//eYdmKU//Y/6e//yal9/xz+3X/PwE
x+v1F734Hn7u37939dQ8vfgDhyWx2U37tRpvv9Zt0jz/fK5w/sr/13/84+vzTwFw+vUff37OWw5g
fpoP+OnPv/9p/+UffyqcpKaE7fvvP/6Ov79g/hD/+PPqKXkan/44tlWY/O//+b/qeP7Tthqfvjz9
8e9/7J4+5elT+AdInqfsS/3Ln/31qW7+8aeQ9l9SdyzDBEVhKd0EJtt//f4v1l+OLQXMC6VosSpY
qEDfmuAff0rzL9vSLYPqghS6YHP+848aIdf3fzJxsdBbQcxsOQSif/7fz/DiSf7Xk/0ja9NLjuGk
/sefLzHH8DhdSq/gTJVt2K4h9FcYWdgyFSopneK0V26tUj+mktJmba9yiDx884ZIfhvl4xuzQIR8
yXn9/otdV9iGw2ZgOq+50bYrjLJpzOY+0A590FM0ork4VpuhDDbIe9ZaQrSukzRoPeOpNWJeRLwr
anp0hzqqd3ndVwsabUuJDK3P4lUt0YwN9sYI0o/RNK6DsNiRLt2yia2TqKURAUVAN+HKBWtlT6s+
/yRSazsi3bR96yZN4rucsV7swGiETxJoJ8Xju2jsYDiWJ02JrT6Xc2mg2mRZukslxme7j+zHvq4+
qvDWku6d3nCGmPTHiDpQEWfRCbXnVq+TszsFi1GGT11AS9HIxeeyNa/BYtz5abL2q+Ix9JtjheSx
5gsnfgPyaHpaD3ZHKzB4CDJvMcY5rE+5sqvhtrNb5i12hbuMKocjTt0VFoHyOGznX1g3FXX2kjoR
Rai4ouXkUruAtxCs6ibfS8x7mifBEZwUPQ4trjetjaWUgndkyFVj2HI9kPe4eMmYcvwZBAeSFhId
Dixoatku06IvyCLolCn94iX1tTFD9lVffHA9bz1N8UfkZCN2M6ekkmkmw3t90KDTdtA0xD28lEsu
SIBIX6lla8tG2mf03seiOoUaYsYqXgkvXinTFYuwtFfVvZYN+4KieyZTtlttbefpMvHOMRkngLXE
blc/LPW/l8mPy0KIGUz/X6Tg5/fTmJG+luVIFof7im5d1mXaDkKr7vseBCjS+8E6Bla9cctxXYbW
jezjb/awNu3+2ojCOwhxx8BN1hK8YpwoGlJUsS3aPzESxAYydKkdcjk+TGH9AQLT+wQjR5MXlGet
neEBgiUtqP2vgaAbEMqdSo2bCIIR5e9F6Ln7sTSBL+fJOVD7tu5PU2Hxn5/SGqg+sic9sk/grA7o
p7lz7crsPVrcwxG7+1LrI7o2TbyeWEx5HnFCdtd12eyzhkBFtLd626GYMa2T5pjryvFwOTKZPOiW
CW7xOJhBS8lHReIZMw6knDmiaQbAP8kpgSLQIfKH+tqu2rF4TKzqgGsGGTTF8QoB3RTtXFoxqaFA
8Q1gQofroizfoVdYJYl29ER4mTpAlPnOdI37rvI3okmWo5deFEt4COQ5hn6h5HDVgetTvPspQ9nA
71YBjdkZaiOgXopmYyaM7SARYjWcgsl7Y9zpr18HYbrs0aYhTdt69Tp0MazbrLfr+0p37yil3EWg
CAEfNGOBcKT6MInkS96xlc1ZMoAWsCBXTU/NqMpvvW6bSxJwa7iORuD4ZXQKHRd3pU8jACV6YVwV
SHX7rLjYnnYnISyTgJ0KFIWtye3Hc+bI8J0mhmNVlntrsLZSdcwty9BUdctmRpWULZwfe+2xe9fQ
EgNTbjNWeKTGoxd8jJ3rws63mJARJ0UrjDSfjI0c9GNb57thaD/oQbQqM5IUhwCrNbm+YZ3DtLNr
aM8Nfeox35o+mytoPToam45eWdmk9JPnx1Fcui7bUQa+CuOO4NdG6Bqz1PN93mTQvOsr3+yuU7Nd
RXVHH2KgKD+hWhdkzpcI5UMKiyBjxuESTxiFLmNWveCNc89B+V7a3fWc8uTxF5c0e0KOqQ3oDpzP
FdGgiVyRZ3NgUOwOXMlV5a+iAAVBg7emMDm6PO3y+61hjhJ+2hmEZQrBecl4s9fE/kjZqW2FRX1v
+8kutz+0DduVb239kZEEmBBNMjeTSozbk8whqQvqepso71Iod61FxbZBEq/BJI3nN2hAFG/F+6Ji
P+wAnx0GuiOyMtbz+gLhtpnMalPRHgdzs1Su3InqAbp2gSoR4SeBfrZHPH1feuHneYEZbAY+R1iF
hBtb2r5VxV6ZD5XrvsFSf0nG/749mtQxTGbhGCaSyZdjEmRilMpGUQSbVd7P+yF2om1vtLA+IKEM
XvTWhvzLXygty2QJSkuZrxegVplaAUX/XubNwUrzjVqoFbzypfKPTWnde6rH82zh+syXA2fCED+4
mOrs1jqLzgsWysvWv38R5vDsxYtgWuwE1DGEKyxdms4cW/0wk8Ck4qPMvuvve5t0kcE62syZYvOZ
bLmjFHvqHNSgBTFVQlFRkd+gpaizd32DINRCqsdSnLjURnuolJqBE2tHc4+Zt24wevr+F3aBddCq
Ux6UH3D4XaLMP5bs4EaX7XFu0vdhOmudcJA469CqHuTko1yz8N8Y9zKqOJnpoadUjcf2IW2jcwor
LbBSGNXmqSopikT+lxTMTOdbK2dsr3QG+E3Wktm4TzWRiQEpjxE9R+a2rxJSD+wxgMxhxpY+5A36
LRGeVweJxfhe8LXMgS0e/dS8kXzRQgOlmhvaXa3bJ4itx4La2hvvxPyO/XhEm4TF0jF109CFsJR4
NaqjEJ4Mg4D7b2toTXq5NRPv+zP+lzKfq/Bzldf5t+Z1XvMiFfpvv+r/w+xHmNzK/z7zeTcnGn8c
8+rr0495zfN3/Z3TmPpfLuGRLYTumKQg/Ly/cxpD/mXjx3CkPmcokEP/M6cxnb9sweHp8Lhcdg2X
Jf53TmOafxm6buoux6sUymXI9L+Q0zyPPvvhxXB4IZTL1UkiRNuwXic1Vixsf9I0/zKgCVhYFXqf
0lPTesjrYgEBa+fn9ZVBu3NdK8lw3aFYMJ6XivmMJ+2acNlHAzuI1Zzjfgg3hgN6OGyu8ZpSqQSX
w6cKGVOmBds+4d+bwf+mFU17FYQBZ+tAZ6qwd7kLRwxrR7MFudYV5sopuvigdxfPVZjcgGvtaEGk
V4F5/uFhXb5/zhex68uBLDDMDR3+hpRULnVb0Wl4uS9VRcBgjKbyL7qBORGxKC4KH1mb3Xr2Blg5
WcdaTJqEsxeKQw2PMs+GejVinns0W+dgRsZxMIDi9QruL1KaWeY9vHGAPK/Olw+J0xNxkMv/eV2e
R2H/sHs26FsaqRIG3+ToqlUKM57qH9QnGoWHrAzvrRxFT+KP2soT4JfcFL5mN36b9EDDejM9UVKs
dlC0jAXt9eiNiO91fspN5MUxXME9nP9jfsN/3NyDcKhL36jzyyDc8ZxYHV7Sof8kdNAZNBD8k6Mx
1i2uvBMQ5eGaEXlHF0PyAWgA9hVYC6ot/SsLqt95NPIQefSmi/KayL3w7woaz2WffZVMcVkG6fDN
TlIMwboC/hQN6dZFzlZFbnnUgDfpzSfZ1M6V7unWMcOUekupFDVYmBI/OTr1PAuvd0W8v7RHVW51
ibVduLj7KSdbxx62zNqd/GLnm863N161V+WD+S65OnplEiXybOm+etWggNUjMo3kgrpanJUXPKm6
y2lE1bAUzZGxHEaGIRau9A7XqolhTuXvXTsnYI+TbDO4/rpvQePaCpRqT5K0jFqQt44NOGOIojcm
FRnz5bx85wxiRPRdFFUcRd3h5UNF/g6Wya2zS54CDGHlrHrNPjVt0G1g74Xb1NO430mxTsfaPIZy
0breXRp730Qi8l3r3PeF5jwMTXJEZsT4eOrXtt2HCIO4x3bnPkgTzcTv7/HzfNQXF02cJUlEKRLZ
hqk/v6k/LJQpUm5hNXl4UWb2oAFGB64VOTe1Kb9WtOnuUk1bJ5PmHON1Jsjm7OiuKao7s0qyc2e6
j5aW0uiZv8Xhr9YW8+53pSdw4bulsZRZ9T6Y0umpb5jcO6q7pCjCbT/KkzbOqjUrgOjMszVb0LBT
DnWGgrs31epEXXdYwoBlQkTkwZkg56yKKL2rw4ymZX3SS3u8Qb+ybQcHyW+FXoBG5Z6peRP0o7h6
4z69ztgdk36qTYoGesjBZ/06JMVNYCF/bxyUFzoqdzGImSi4rl2Mq/3oq40QHY846/M9tNzu7Bf2
A7wn62iU3IffP7RXc+DYg02uw3BMYblUGumUv3zTUiPV0HNBPPOLTsIWohhUVBOjF2t9j8k+xMV8
IDTM93isxL7X/PehrdHMFl27UZr6/K9fznxXOBANTljO5ZeX0yiBIUOz+mum9rAIQS9Dva3YyBLE
lAAWljbjHMDi1May83hJMp/HpaUIGhg1Ec4py1t3yHgVvc13iN1DSscSao4I5oD/h9faKwfH1wqH
nKUfbwu0eWco0wesb0kXbDX42FunxgnogOo1q06dXHCQj9H8GjN/B4NgyTk7ucDwLXAsPUDHGu4N
PPQGyVlSKLmESj0QW0/6TgSp9dbx9dNWYhKpMNSFg0ufn/V8CP9w+SlvVMEZpl+reQOQ1KQ0mPWM
W0h2Fhk42W0ZLnFSJVdFPDAPx1kbelOvvbC7+/2zfc43X+4PVLIt0+GUchxBPfXllQir9Z0cTOd1
XNnRyZIgj3wC555QJqLlFitMKzo+L8MHzg53WAZduqGdhWPGtpZ5KvvruEWCF/Vnf5w6ctacmzc4
MSNF8nVYBIAZEZ9pWkCfC4zVzgwjSYHIfOuWvkrx5jeCF9Q2hWnb+iwcfPlBSr12g7405LWCy7F1
Q8pptFe+TMykWYfukG7oxOzGMa/emeYdZpXq7HvpXlmM/JhG1F/ZjK+mKWjRUPHE3nCCtzIO41Xu
P1/ifJtNJUj9TGLcl5eo20y8H0Uor7mKVeX5FOUat9mRdJ2zOGV2rfeJPIW6BxoSRtAC5cpnEeOY
QOCcHqtKjjfDgOoUgMS6qvt03VmZC4czL06BT3CZls76ebHJEN0UNksP8aqBmr+vV79/bX6x/F58
klcj7lqnTDvYYfI6BfLhB+FBuNEb0YH5y7vFPSMSFZy6r99MNjPKcb5jUB7uk0se+JjLe0FQF9FS
hJhXbfAvp3Ray0995n+InQgbOn/rakjhDLCPSz+I0gWKcY5Y+gA7LKvnEAnfkiqkuxFza8LHzZ+a
zaJzGd8reivfF6p4mhcu0h39XMooPZILU0Sxht3gux8a04SLn2unkpIAPwPXeqqZbyxK8avby1rU
OZI4tuk6v3xR6shEmWNH5jXVk+Y+0t13Yp6C0VUI7TvGIi10WgWbSlFhr/3qk18wz6SxGQiQz0Y4
Q4G4nsDPvtF2MV+VLJ7fXxI2g0TMJmx7HUtoVjMADYE4mCnnRHfcvIex6CNKN6xj4dyMhW0cmZgF
Eh4/96WM8WqTa6Fiysyt1Aq6J63UDn4r9VuTb5u3PjOePlGAjy5ejfUmLhwoPCJL1k7HDJ95GfQh
p4rOQKQjYo3+e1AaqR55VWWmO8cZiTtsjCe58t33kUNw0qRv1Ozm/PZl4Gea5KqSCq6wfxEbTHTm
esuoQWolA+OgAFpscr0/NaXOB+iwXrSp2DIeC6uoDJyN8gN9wYAHF34RymYtd/EdUNwJEHMiGKiv
XZQkSz00RvQwwbo1hHEUkiE6RuhluxYMcG3AqX0+T6MSsqff0ybOis/PdyyqjGMK1fBsl9EN0qZi
IwPwWL9f3786Fsh9HUn6a9Nok68WOGQUobyYj5wW7yP8jEvX1dvdqKCBegxjWYQaVMTOy5Gw5cPH
sHU+T5renkhoQXkH5lUYqc9orPbKzYOjn/T3SSWddTeBC9DnQKoDp1PVuUA4Xz6Fwt+0ReEcf/8h
zHk/fXW22ZIym65byuEJzjvMD6dsUriT1EphXD+nMjwt5AmllgK67H1G3iGGf47nRKWor3tRta/0
W1wR+d661ShDXZhoAxa+YhizCiGJZHXKTBHGFKGOFLdd2yL1amvE9HEYndgSn2zELCVzDtmijGaH
+xcPZEcekgQRHTCy+t9/vl9tE7ZDHcs1bUUf1J7X6w+fD63A4GPcF9e+/SEoZoeJAW12tJikPsGU
CuaAbA5EjnrbP0xZ/L6KWvemrY1+kaftTVC+Hdj8lNKxVJ4rOKY0FHf+1c7FAB7TKDPocxA3tgjt
+qOdMIZGS4HvdQ6sSVutQgbVfV88FlY5vUk+jhPLeOi6GvAmYyy87mFsZrdQawVXCcHfjYbt/Y23
4xcRP7eNZvhcfZ0z0TlG++HudTaK3AgCFzC23joKhEIXI4ZsNsg6ObZe7AIaA4GQpC7IZFMHOe+H
5ySYjdn2W9cy35bXb6pypLBI1WxXvq4X4Mlt8ZPhJFK2tqnEAGlXhwIrMMF7qXulBulvnh+nL+Np
R1crWgUhfdaxnvDSTrW7q2Kmnw1T5tFvp7gNvnUrWj1560J/fr4OwgIu0tJRJPxUNZ3zgN7XQhgf
gAVpNZfto0hiRrOB91tqWJqPktalfwhqw7n487GMZCh3Ox0gXgGSq40ral+Wter18B59fQydVzLh
tHWG1RurY96iXt5Th7xXGBS02LrV62hL0zsB5biHLzRP0IpbA96rrXVrRgB4iy4qioMmZ4RMOYJk
J8dAY5shqen1/K107udzkytxEHAQx1Cwcl5tpr1RGpPWAUapRezjRQ2/NW5tXpmbogZPbCUCqghu
bkD54AF7xzrGGzssU6S5rFS7djRcxFX+xu7xPGH59f1xuCQCOd1lhN2raDQsRxxFGQ62TjG2Ii2q
+JQyYX1gRjIqNCwo8z4tMrVK10pO8akvCfxlj08FgvsYVF9y7B1L9IDxioFbBGiMfqHeO1wZlY90
XXe+cbBR5FdvL91f3FDEJhZPdU5e0LO8XLpVHuSW3tf2dZUK7Pgx0BzAtC4gx9Xzqel0zbQo2ZcX
jnS/MiNyJYpQ7p9j46Ru3+XziZrk+uZff+UEbS32Ep6zYFd5eV3s+JqEHmd9LyIYqvC2uRLfhglP
itkE+goIhLwUGvaM58z4OYdHGfpmevxzfukIuhq6Q17nmrTZXl4IenmdyR6AJumhj1tTi1deZO4j
BK44iwia1cSgtGKs98MUI0mZ0/cc47vrG/Zy8nS4xKmB5IND5SrwtY5GqGVwVBdXmc3FWjgp0R2q
K1kr/43F8ovIg0tnropli1lTZL96tnROdVqvtn098z+Pquwfkozp9ih2K4V5VD5QxjFXWpB+zgY9
OHqOgQkJ99LzUa5ZjgeiMxCoDKjUTCO9T+aG9Vs84nIXtx9SRqFs8sTr13Up3mVYzTda1OoHDYrA
71+Gn8uFgLzYLCXv56zeei5h/HC+FBKEs28q5xpXv0bhX+vu2hqyVSXzfRakD70TXAc9Cascja2a
KDHFOtjkHJKzEMfGRwn6vZoCGRghhkRGYtrxcO6PKq8v/RB7t7+/4p+L6pQBKPxTU6GqYtFjefnW
NEMu3TBgshSvAPG21exDGSMhqMdwY+Obpz1p0+3qvKNVpGj1KUDpvrxKLXyNzEZlECH2gzMTUPbK
ZwjoG1f386KnuYNSUs4NIpqmr6I51VatQsM5XdMi7xbMZoy39AzdbaWjuqS3AiQgsF0SH5dpeiF+
uUZPxfm5gC0YpoEWaKqW/hQaW6NnCNXvr86Zf/vL3ZSrkwbFYSoQEv/Iy3unenASKpP6NdCadp32
pcY0v9lQ1uHZAT5hrsjnIK+5rb30yvxzQyNniRPRX6dOqg5J7R0H3/A2TdsUm9zM3HWqMK2bmbXu
eigcFvjsTQRZccmwA1MTxeMw6uKMbSrMq+FKRxtTmhpU2gpQtln3aIStzt7kIzj8vHaKx+f/8gdU
Ux1kx70ZldXajytFXeRzQNV/E6RZfqSsiXxI2BsZV1fCzpiq/FxnDIyL1ufaSuN/i4hzdNFXdMdk
3F6BfDc3jQX3ybtDEeu1otvpE1ZxjeKbDxto9bwWYVTElzCIbtyuFxtVpMWjA5L4xLjJu1z05rJj
LMC6mmcRCxnTg/ATDOFMt95pJYhoLZyY5AbzfczFE4eOWpWGuYUcbW+eHzFjXVJsQIZcCyBvUaiQ
rlsogn7/mL8nPi+fszunRKgWTBJ003kV4I4dc2PRjieXwNZObpnmJ2Ar+UmJ8TI3qzsAr+vSyhlH
JsFlBAzrA+5XLg05M/XcUV3FCey4ATwn48LhMLbUu7+XnOfH+VwO1MiwGJ7HK6vnztkaa25X0hoP
aurllTk03o1F/Tl29VVuMFIauwzjzUbcqG4Wvk9dpHCqZrBAZn4VbHIIDysGdOMgfGdC6VgX3uRf
JbZxN5hOvuqpoa6kVhd3rCLOhTpghjRwSqAAIeaNkKxtbyrUfCJp/D1uhCRsi73dNu+fs99CeleV
hosHFCHVwDK6F3kKSQqz46rLquKqwolLC6/fc94J5OdJt7ML5vY0ReEdHVv/amZlsK2iId8gmrSO
VWBXV0HZn7UcagAWy/w2B7lOry2iSVA0+wHg5Hqex3DVM3icoUu1c2l9y9km2sikDVsaqzwsDkPS
7FBEVbo9HBwb8UBUZidk9kw9ifIY4xPyxrYfUcuk8bFqGqxaQYeqnF+xiAYlML7RtqDnKlFXXbow
0zahquu9sMaPSR3i5maGGEFTDUMmjYst8wWZjDwE5sGpGLyqg0eIWmYZJ+VNNffRht581I32rMWJ
fzdOD5POBNIhdo+NB/uffXc5eJ2xR9WLDc/pr/LWA8zkMrQCs9AaN8JIow4uvu34xTkOvIMT+vYX
I7z1m+mt5qrxc+Ts6s7cl3Oo9Er7uT3xw8nl97lMpEzyix9oDPozY3nUjZGgWZ4GZtkeMHQjzhzl
sRG+wThEpO9F7mLtl7a/CXPgfrCX0WRBOglS7Z07MR8BXNE2pNG1orqzUD1zRN9YmT8fD1RnUEpb
BgUz17BexV52k5QTfoDyMlRts/LL4lSSah1HwVyBUNCmtlrmlYNE7PYcBAuJssZvk5qUhNarVd0b
VmPeg+C7//11mT9lTFIiO6JuNDc4Xft1LS+IDQM2dhvdUBleoaauF4aHscmutQM6zfhcue1Fi5lp
N1eTUAribjeor8y5+3PGpxJwILJ4SNhHNrpO3YSYXUD+83EKz1+VA8EEJhUEm+9HnwdVop3RHWho
itqXjKahjgY3s8J5X93anQTQyfyQhZcwPI1T5rpMkNwYGELPNhQCKtMeQMP/Q9h5LceNbFH2ixAB
kwnzWgblWEVToijpBUGRFLxJeODrZwF8mo6JuS+Kvuq+NKhEZp5z9l6bAvR/3IgM57+HJM0Yx2Fc
T1nmOpyV/ymEHDNwKnDz3eM68F1vQtUkjxQ321EO/d5Vk+cTJIcqTrUK2w16zLDq8q1YhiJFXt3T
xomfu3qjjOeWXRfe/88oyi7r15uTsjgTPPUoHIaQOi5T0bbHdXONAvqUhmIfCBII7QPYTMgWcjy3
9Gt2jWnn1/J9COAbLd2GXkbJPnHq4iBdDV5pEY1XN+zxf04OQNEgv9J1PXSal9yriFDdMqFpDwsC
YGpbOI8ZN1JRtEd36HGsD3aIPjf8GMyJ7CXT+blOjyf9z9C3D1Ope9tcdv2F1+23aYkPSwbamW5v
udPTeW+WYedjg5GXxGmpCi1MJHrfo10n1o9cn3LnOdzCIsv9UYc1fJw5XmysEzw3KLMNYHOvOhsa
xLCh1F/X9ZFjDvepQ16Tkkjh3jOw4gvYYssiWUUCttBOZtHI63psTyMWIK2riSoqIUpP7cMQOc9o
EjIEvFhdca6/dTB0UUOHm6aeSFTL4i/N+YEV8NxwnHM/sJznermLlU3OsEtg1mC6ZRcO+G2VRr4z
WVfKioZBiOfsTQsrEErE7UCmymPThLSR7HnbLe4zt8dntH4VZeItq+daPa6/1ESmOel1g+bD9tnn
Bau/b011h1uw3lcNSRoVdsEKYsP4DkKkIk+AGZVZY7Bhfr4tNRvvqmCuL4jyWEhlrs7PSziWpD2E
9Yd8h3HKHvBheEc9ju6jExkQXq2fQ2c+mVDVD07dvnRdfVwv7ZG0f5iIMaBzfNFJh02a2zBPJlYg
CnhbhN2DJkrajGPxWDAZ9zWRPRThlBIs8b96Nv9tg4pFhG4gsKDfhe5U/KcYlB6s18So9cegI5yr
cZgUzWkVHhtJgCROIcbzUXPDdYhex+yGo5s14vD/3wVNuV7P/++Lk+ByTKvSoMdl2f9V7GQFRrKw
ox2zNmNnjBQ3pR/XV1WqP40kvgu9KYJTWkmbqgXyTUIKs/60+uWOaImTrHoZFSLlJHRuCM5/iYA+
fLfMltddkfAjonjh/u1gNDd7KFzWfiqqYjMOeLrUhCt/OsckS98J9ISNUkWPkGC/TMtRe0ZG3Yab
iLNNXWJWhs4oT00FgpYQqYvJwLhEZM344QkM7OO6beVBnp8mc+wvIcyKMFU3wKH9sxYDnxxIBjZA
OqJIImIRQKVxCLQcDJzXMFdNaVJE5M5cU5ANJzIck826RWWOhmk5DrRdPpbOHhJ0yzU6TR7Gutqz
QwY7va8m5izqLwAmsGwNodS1k32CjeBEDSHLzUVmHoaUjJAE2s4Wi9jX+rBNfRo+RBSG/PdS92Na
P7vC+yu94inTSFvLzHHHXWQJlLJvBWP7Wurxld4TaMk8hPxgmRQgoUyJ6HBD8pqKJxiZzb50LUzL
S32Q5T2Fyajx/5z+VYM2H9GcfxC6NVxH6X5pruZPQVG8Zq1+bm2+cpNMJdNj3jeyIUnDlfYGoxME
8BHzNdEzV9vRKHHM7LMNlHwSKnxz9N7dWI5jPK39CtMjkq7Tvf7JFDC7h0j/AXWrdUcYV0HHa0lY
E967L9djYysElh1t+sjnhGiJQXx2jse+jf4LT0xdngAqlBtbBBPwA63aJw1BLLNej76rz6dqbE6R
mDk+YcaumzGhlwYR52ggaAWRmpBzc+W333XL/tTNdfUk812hxvaVVDpGuUtJ2s+tcVthOVP+AQOe
SBCczKLo+cTQ/6ybrZ7F86Hx4A1K2OaDcEljsvlgMoP53rLSuRU3fGGgJUvDAjZXclOZCX2qGN9t
KCqXIqxGJkfUne0YH+wseJ5quJ99hp9Cg3mKJZq8n5D70171Pmwx5+h0Ds81DN2DSB+AMrtG1Tx3
CIX0rEAGYejX9VCE6Oht2wxpuDtgU48S3D2jIS/WI5IgzY90VmGUB2dzyVSpWjQXnQ44HHLDTyXn
eRuJoDxZmHgge9X7LhtqPCXxdHNgHm7ssdtkEkqZEQCpYW4vdibhPAfc0Zi7mBxZc4A/N+uhNbTG
+IZDnCACNFg4Fts0+gtAQL6MbROdtDIjPqdBH90JSZ9CvyIVoJOi00EvF5JJlIqGCyEYaqDmlrPN
F8WSpyMrcmR7rKm/sca28hJn+olVii1KJTPbM7d5Gm5vBahwMIpuv19XYSUmQg706AMbDvmDBQ6G
yiMmhPuK/gKM4MWKxpuFpuMw2wap7MskCPMu8fIuqPEoaadbNWQPiAAN4DaPfKv+h2mIz7EBbzCA
G+BIrPbeiVZtA3SCNb78WlEDHKMNOeVGNVIY3CQpXLCOXexSixzJi5PwnLZHZPWgw0f7l0OG0HaY
K8vnlQKIqhFbRFtW8O029mxNu25GOp7q+jGcsfIvSy0xBN3LRr/EhDAeEhpHgBG4E1qGog+X/ym7
Xx4E6sWGfVwHk6ZeE3bTRqdyWfgySykiV2kbndJx52b9PxfAS2vY8QMy9HOTKGu3NprW+ctaOOd5
TfZBZYyMXsyfEVuTq3U/I957TeioODzqP8ntKmPfY7rfBX4i0oPesusO8EPWzW69R4PUOFQ6qT9a
k9/w3lyH2nlNlaqu42ADlxhJUovCuEdr+JzCf4ezylohU3nphH63DufqllsxVJTl+qJ0IZ6brnhb
/x0t+gUM3ecPyURT1yYJnXCI+Zp04WWs9L+jrJ71qozvvcczKNK0vhd5lG37wRKPVtKSMbjUhERn
WIRCMVudQaAFgDiu62aq46rr2yw/r/9VkGINXkpCJ5DzljAtPjazetOtRD6TovSp4FwwjSm/UM/5
yIpm8NGxvu0xpr/MkdyvH0Gmh39zGwBD5eXVzRsDBtTLlXrtN1Af1HsXwj9ZAtfa1SeWjnE0WUl+
ntpflZLQDkr4+5LYYH0pE9YdK4qMa1imcG661i9cke/Xn9eLZlwqtUDdR3N+Xa4D/coqh/RetuqX
hE92jRsHOdBsIqabplcdqBauZywJkh/ChTtw72Rgn3vKKpe52xtAq595MlWXuTdh0wkNrNFoMlY3
NXlCaEWjQn8qHdihkUbv1FVMA0ZFpjifpTmdBTvSTMf7mLTjR1l2SAaSfPajOP+LXIm3fxkACkU4
ZpWJwF+X4py+G8qtH4pI4AxpX+hoTueaUVXcp/HZCZt6O80uiu9ZKw4NTivCERx81KT2+GNBEKST
and83iFpME2zM3MIraJxnwmBu3CtII2mFhyeI6puiUUUQEr0ZpcR6yXiUT4BZ7uCB/3X5NI4r5ek
YOhBmk75CLKkLB5H7acwU9BC1Cu83OW2kE397PAl2DYckE/hc5pF9mUqhbgGAXeqfEiysxnXPNce
ap2QyrdLwrBHTSuPDW2pfQUjYt81eMaXL52UMvLrQUv9qp9SvGrjWwGs4yWt85NBikCKxOmUF+ol
A/92jBXLEt98zumBkK3+G9S1dxWF8wBAt9j2Es5AHoMudZcDUW+Sk/mPNQVvLxwJfqZl02PcpLk1
HprUBc3AhPpYVvJUGTMedlnAhl96a05Sdn5Y3i0vJwQMeQwn2kkZU0ghXQXbpJl3NpjXTQUT4SlO
6uGjnZxDDTP4IbeG57lkxoXSbTpnJa9TZwQ7TXePorsa3hhfohzeSZjGNYiG4onSYasygj6/Nyez
ey6WKdlY2od1iI5JoUu2M1lLzyKP39djXlfVbfJGcXPbD/YCcxugWn5e32taLafQ1gNmJ6js1lfP
Rt36hGcrJEixHz3ixLDDet/bEIfe8r86/rqCLnCF38t4kDS6vaGTjKoV2PbrYfxaG7Trqwf4Gjpm
U9V7gMTx0dTxzA3DHzuiS+yuf8jE2hjVPiqMnJhVPT6uu2UU9w6lkP7sKZrTlrJvRpWeUr3PKHub
DSFQFFddOZ0Hrtyc1bgZhAI8g0r6OLupcZuU8Zl5pbHTBrKaAQ+c486eWEoEVZVWDeXSayWwo3jX
V++TxunqRmW9p0x/DQrE8J1X+OvBpXoRHoho2XRM9bY5TJmdyrgV0jnHELHpe0Sea62vt+05NoBZ
jPpICj2Bk5dJWIcuXkSfy+uMaRuXBY2ekZ/rpPUhSBbaKm4ljuuzMsTAEdJX6kKKpTq2In8FnjNB
mAirgw2nFmZHmF9yYE+7Pp87zhwjfSiQe4TGMF7j8Le0ljyNCac225PY6LL7zX3yQ4ycdiDHCS2M
gyNmVJqd2mPQRD9St+nBsBjjU1pBUIvzErZHpV3D7FzldXc00/BrlmN1akROKDP+pV1q81JUbkQa
JImeu8CbJoTXXXFeF9QcsQtlWGYh1ZFfPE3HdhgM4pqqC6JqtUNYdZzw4r7Aa+GTGkgPV2X74rlH
wJ6irtK3OMEy7KoKBIUYkHOL6iXvaYYUIoh9kOncVeb0r9LeZgMnWIB8/DYQfa1izaVx78L01YpN
6oVk2g7iWbfsmJZTz1Mkaux7FSPZ0/zGdvx5kVRzFzGxhmpMQ5aTVg+7li2bIQhD808J+fgYdkps
KnOcMXwD+baK5769q17XdkM+fBE7GB8iBe+wlJzuYGE+SxTQEaL9kz50zXfphrCXyAoQtAjVSZsI
J/g+5p0bVQr7xLOP3My7wyqtA99X7xuDIKMGTHvPqHxfFV1w4MoBrEvPIfSWA7T8Vo4X6aWHrB3K
hf7q7GMyMV5mpyu3syBfIu+qcXFfRIe0BhNXWab3mLje69pWMawMZnKSD+d1ZgOGGPhLLZ70bNgm
xIdscsD+G8LbgGHr5n0mSwdGIRdwCfGsbOyH4bpWHHP8EnfJgK06TPjpzEMYoifok+lLm6Ivmgve
KR1zagmDuJTQRautBeWh1+Yd2fPmt6zUTbx60y+pCQx/1K7M+3OYXpoG1RNP+XeYmPckFG80G/tb
J8YvRzgAf+lJtVxj/KbwbsLLCLWwdP0SEHqixtw9oF/BR2MJ+LaSdGtlTU+VG097UsPjW1ym7SYI
vnRRdb6lk7BcyPKnIX/VHohhaR/BGmnb2DJfnCDsfdBE1asWv0b9oXDz+C2ymmI3BEV2b1HEEhuk
XtZbY4PadTMIEnWW60CYQmKgcUoo5tLIkuhsb2lKeogq0++KPbKSJ9kW4qZHz7HXJxcN7c++EqlE
YjFP/hR3cod18q/nusmhSDHh1IOHADs0yDWJVOWraoj2ZMgNIBCQZToBjDTmynJLEozwI0GwXh+o
8KB064No+d4PZQ7gL0yf56y0TnHJm9AW5i/urR3XCLToo+t8yina29k4v8zIUx1hlE8x66OGOkhN
vhhDZPoejwOQTC1NT2vzAdJXS0JXyitfshJgskEEFkXxQBxNduOhbSPdvWnVmD6jGo1cTX9iQw9x
l2k+9y2Lgq4Re8Qz3BoiYr8MVzAfjOi4Dopn1sYVUPW8+mvK2nssZfCZCoYua+U75PqdcMUG2ocI
b5Tm1obYOLRk1bkdR8fPCqM55gQ0wn6O75UWvkspp1tHXbVJpwYYbIGwa/0Au0H+Mbi4Pocvw+QG
vqa1DJzpGdzWjzBs5LYlc/LB6Z8Q6Ac7T4BLN7r0d+/KBmZRQtCEEKgLu9jcm/ifo7xy+HxAV1Fm
lqTplg+iKxDwqiUiJb0pzf3MEje9m13xG91EsBVTi7s6EVc1xcaN/Kx3DHibzjXKP5EEHmmHxOVO
6Q8XAgbt472045ZaQN/oPEB4mDbmYbr2hD5tks6IdlE9GfeEPJtNm3lkjjcmjRLjZymav2U6h88m
rQy8XsGtz8keE3JgL8pgXISpEb+n5EE0uTltx7Sv4ImneIJ0++8gBu5IJidH0PavSNb4vPphfnZH
AkZaIjk8GcVXZWfOSWUZ4rBQTSd+7XtottCTh6C9w28utv4QkdehsoU118uLPTefZFs49L4/pZO9
Q3DZCZFmf3T9VwPUvgJG+NnO9nsdeO5zaWt71wnUUU+02M95qfZzFfU0vrJfjIy9U4mhjR0lI5C5
So/s9Z3f9Syy2PTJi00vQ57lfpuAHsq13NqnhsjApufDxZrE9+vUNDBzR3j3izDBj+jR7rD/5Gfi
poDQjs9VKqNPMILWJgr8xgAl2jK8ekwwAEJQHEAzAaABQpUzytSLzzmRx5kd8aH18kOR80ThMQJd
V+OSKBHXdDrarykO+b2CSac71b6rpR3Vug3TwV49BDEOJjW0mDEizwETQI+pH7PbbFr/gmmsjgxE
QXxlHmE4WfjoEIS5j7sue2BausSR2c2m6abxUycUyh4dONJ97R2BFB8CLvIk1nkoHklga4t/c1Y9
TYl8jZUElwFQklCIYDvjqlIWI04blIIytb88GE4JWhqQ9rktT3+d3OLfmjstLI8TapS9HQdkHZKx
ELtFwgCWIIFBvLRYEkBJQZDKhl9dmVkH9N0Dvsf2d0E4+CZwcv3K8TRvzcmXZQwvPzeIe0lbOpXJ
vOcQJgI7aNTGTSieMZ5fJ6N+EU1I7ogCBKzK7FxL82eSe9tYBPYuyIdHmNeMYuv4VZn5a50L+g8d
cHkreFItzajOolrJaPbp8Y0wZm4R9lRsOujPvlW758YVpLqWFUYHOub0k8mSRlg7W9W2A26wLVOv
oRko3iaZkXZuZLCsGPFIXFNbjVbwbsqom4QWbZPMdLfZ+Kcho5WDvOp5sKQ2R9Y/r0TeC4xnJGBQ
BJ7f94RLVLx8h2KafxSjB2lT+6rhJm+h5pN9FOZ+XhvBtucA22kzWtEaF/Mp1xHqs9K8Xt5HusVw
LUzAkVrM2mXgnNNtjcPJOPcEH2Smd3Bz0gexKuhM+ShdpwbmXYL+sI9cCNKTfvPAs42W/SWGvt9P
xPthgSdYPEP1CVLOtyPOrMoEeRhzKUtc47wI4DOKrmWIR2FD+m4VRW/4Po96jd5EY+vxugVGb5bF
TneGU6BJj6bt+E9FM7l2PVBFDTpfNU3OZVbinlZwGCoHAEzmoNjVtfwalHSk8OHlh16OiBjzx9A9
1VGEsdCBipcSKoNaYYjDeV8MHgggkJ1W4O7ccvgBJPwfXUJaVs0vGyjVNkthXFPmnZrRRDNNEts2
y5NLqWAteLDXd4EbwJt3S3/upx8yTt9nZ/Q2ucdn3Gn9Y8jFnmqVaY/OnU4LiEDxRmQCOpkUMr03
jfiXOvV7FBr3sG+2UUtKU6THvxIQr6RePpn8l5vSDc19bBk/ekyom8YuJEDkyIe88ctuZb2f0HXh
YK6BFERgSYn84AcXPMGX0IkYVDnFE+QMBkNAEQZ4HIfW1ILd9IubRO9XhpMdCKffIpy6h7NOgks0
/SKkiZO74FZmzY62N1tjE8E+T1MkDeBKYyley1EHAjQlMQqb5itLGnK2GD3qTfvPXkApI/AWzQMn
OCTlebTLVz2HRzXn/FIOwkx4mKnfTsazm6ePBMdUp3Estw3gXi/lPj+a+LldkZ4C+NusYXhEnF6H
QPADwiuazgzCPowo6c8shXfRqaskpbMySBCLBJnEAzNR1Lxb0kHOemv6KV3wTdg1O95/c4fTuzvA
1Er1XeKNJ6LVoVOZyC9be8GQ2rIm9Cd0LmT1AGS6talJbCKn4xFF+IYem29rTBEr0JqbeBTuJpfR
75FXCy6+fdFIGd3mQQcrxrsTzUzp0wDqVbWzw63LXaE5aWb8SH5iBtZ3WMg2MXoc+WiH2EWyYrrY
zPrBmsxO8ldF5oeXESWnBfqhaeyP0Ii+VhiURld+SRlWWelugDABsoLwRUxsnD1nyj1PRv87tRjc
DyUwGXzJxrksIVw5VYlwqfMunSzPCR0KCP31Ibbb4MmM2+FJY+ZS0tlrytg8tk033kBOXhMtjQ7w
8tmwKlYxz2Lw+7wlwVcZJPoJi1zhMDM4vK3PaOyJC/EILx+r5IE6qzk3pnaXQ6v/KEGS0gkxzevc
E7FsKfeowbfYYx4jtKgY/o5amd8M/bcKSJXXVHptJt9g8nN2jD7zg7xSO49+1jHjKV8qKv/UCe5z
qWenqSPOtZEyOg6iBkywRoUyXHD6Eo5KSOZHkkvnKXIjLDujTqO7/k1CJ0GYvM7ZAjnQ8Qm77vP6
R0W4966Dnet7TuF9/51RiC971uV5/as6KFBs9DMp7mYlH9Y/HGr2h7aCGu66geMPnlLnTHh/kqaM
HmjHgrekKbKzRyZ7hRADDaNWo4pTaBYdcP/9NCW0vEP6QrXJYG4EmOSUONuXVgHQFRrcC7OKif3f
SHT9D6Zt3pC+hAQZXNZ5bmpMgBk1D73NdMcQeVrs/Zs+tN1NgZ5z0PJ/IYkvlyhkT/OmJzm35qtb
ju91jY2sAvJpjRRkE7Deq2beDYPMBvgG2Xbt/K9io0ZvvSPRYgqB7p5ZdUYdFb/VXKrBAZnKco9F
LKutSnESuU3714jV3qihgLl1VWDAdMar4DSnx2zQPoV/x8STfOH+pzvhxBbzvhym+hkRzPd3oNV4
9ypcma7UMAqSJ7iRDcu4SSe/JGamAgtD55+brTmAaKubv52s+3OfN2RXm8zepXXriuGUV7RWhCx/
rDIToLhHtCWo85bfYiQQz3G1eq/3HgSwgN0jCtwfq2wFS5d11fUYzy49iotngrWoYZ1rvUZXfzoH
uvkkCMO7tAPMy7XjXHRReXWxaX5bxxiltJGs7hPG8Q1fKf7u94UxGpkpHf8UTKx2Hq2fc5G1EUO9
Um1Cz6Lrkrn9g+3xZVPautuGCnWXTvN4lJppbFytIfF3Lk/8Q3ZQhqX5FFzIGRmQdbNzkR3DKpp+
HfGbbZlt8VpidReWOg+ktxGlMZ90ZnbWIkKxiZdQRf2GUJB+gJE+dU5HFIvC+mW7sPS+R38tealh
Z9gP0vVugxdTHRaIOSpRck8H1bfDDEMed6/LrWJNYKjVUUCX4plbdeav05rKTX81OPY2lrTkXSs1
zvDmIsgF3yD6089FwQ1+UYQfOjQnTEvBZOSTP8C+faRpdLbbELZyjzIgXm4yhffd8yR9p9+ReUZC
KYnqt1p108aM7cAfumprGaQEgjpgHmMP99ztuXE1PRGo09KoXEYWUIVds7kESdVfHOvqonOwDEeR
OkymDWVw5KOALa+Ro36ga6Nx20V3Yyx8bXDEg2NNkAdJlosdcIlGBNR5tNIvEbW1v6qj14cXOqR+
zB0sxjES4fP304tAlhV586TPlGJVnFivckyPw9I/BpFwi3yN2QMHjVSAhh3Ic44WXTQyfAfZVRcY
/+amFcNwyEUDO6tFACCs2XeKfNzHgU39nH13dCuFb0kPXlU2/By0zmOWRz28rJ2iLh+tavyaen0E
c46VPAn+rLvNPBcuEQ8K2w6ZT4p8BBoLDvqbzoAREfR0apvc98bmgdl8Ts5cxe0qbJ8lig09bKNH
d8wI7VX0N8ZdMXmkS+TzH7ecXhPyhTdkUo7nasKvtLYKTO7jzy2YO+6+y4YXzgi/SlpZt0lQ0PLq
0QSPyyHZdpkY92iXMVbqZJItmJTeprHSaLtMf5ho5/jrKAwJlHUxkuxtXMAkq7ix4RFt6ozsdlfP
mUcuPtoYxcwS4rNb31UjUfJCYq4fBYh8FYn1A8Eap4gaPHBwF45Y6+4RZKuyGNIrBtZwa0UOH6y0
URCQ1bDJMN7tm9ZxeZln67B25GklEJE34oBahlJKEVGEzsdf7XYDd4PNXBbGbl0mNHvcXUDj5UC0
osn8bUwOsT5+JBphhbn1yzbgOKvWpn5yqrNJmxfi8vg9CUVmxfAhUC0hObGxDzN+eYpswm9IT86M
+d3KKvC6yJU9W9kH05nqw/pbJ3mDgXVp4pB4OxydMPijaRi0lgXSGSQKpoSzPFA4ErjpjdVvJ0P9
Ec7eoePKcp8kZsqpe7GoNo9pMhRbAgucPaSRvy1P8VKZMx/bqMPX6vO+/2FQm61mOScm4bHT68ey
IN95nYGwTm1E8Rb1P/EbmMMWaTXBWIO0n5y+/lwbWmLOp20YkDMXosXdmBV8e1hB3VYuWgwEecj9
rdyi2npy6GNtg3COfLMNmQssv+OUWEsb9QfRhpJYNZwEADyx+M4KBuPi0yWPIfdlnoc+j5KhNstj
Ic00mH3H8VLasNnRwJLQQGNtJwyGvQa9aLqFY3nU+oFJahBdJNGouBNgqFc53SKp79hSXS58hP41
hI/YT4GLjt0LB/OHllcPgUTvufzoYUx7uOyj6QC4pNz3eYxOoEbka8rY2DnqlfPLuMuQiXlE1qyk
UcoVitiQXhv21SJyCWeQPb1pQGLzgo1GJsQyxUWO8AFTlW2Uxuo61IkN849Ge2FX2CS68dqRfWPg
vFFTwTUvdm/rt/Xc5G1WJhdk2sbo24v+DB/mgZB7sYWW0BNgPQc+Te0JkGsdnAoajYA1Nl2BCjJ0
Mya1yECFp9rXoEkfG7pGF69xk6OjlU+w2ccnNLxPbrlJYX6/ddX8z7Aa+hu5PXz0xfjRdjJ9YES0
WV/huSYDzE3Vx2inxKUzhngC3C8fZMWIFoljbATIS1HMeXb8Hil0H1pFBgLtBeYcKZLv7wlXlbB/
hVe0Xhurqm380EmwVU43ndXg2o9xQ7jFulh6NHHPDa8HGCb1gwxvHAvGLSsutMkIeS302K/3AfUR
MlWHoNiMYzPwAoXjMO8Otexsv1siGQEkuEdbIzSkM3s+fk7FQ4e/94PPiMrMnYNjFurIrtUfmwBB
pt7NAejQkSjwmOzhmtHi7NzQpUKqj7r+QPaO7wR2diizwfVxmsw+zvAlaJXJpzKNDzS7zY6vG54y
5n7bGEEqkTq049zpXxJ6+ZNe039FpMwYKybRvTL/Dm5G5kODsKRQgf5gpx03jVXKUhLyjFCNXOUy
kYhMBms+zt6g34zlD6tt7U30QkRjf3PTCE0nB0YYIgrvFlP8GKjq9zQzPoCH6f6YqWwNdMZvDDGs
fTciDjFY93vkSOoe1WO9dT3Kvoa3N4l+mUPW7RqCHr7351HVCzg1znaOxgNq8wZxj5oOQMtgZyp5
sKrOBqdlNyfUjPtVKIls5Di2fK8c3c6qi0iaj3zoyqPqmJJkjCxOTnZWaMaOhOVBCHYbY+9Y6GTC
shUkY1bESnKw7PLAKzZuJOTBJCuS8C7qVHiXRLVwF0UJeHHN/m5EwHYskwh5vXJpfc6YjjRR37S+
+bkeRWbQZ4QtZDYRptOxmEf3mlZ7xxuZl+g/Y1Ex5gia01C1zOSXO63RymuZGMRE9H2yhftZbbrS
fF8tbtaol+eunpassYsoM/G9xyEMY8hpxZ9EprrPdtERPhdpzc0O3Hc5FI+wEF2GuPHbFFnjE+6d
y2SJS1IGT/yiZDgviSFdY9xoLgrSJAn8W3deit19QhleOcyKW37/JdiDq5K0T4WGziHNW9iQi9i7
YQ3ePFXhlFANyTMhDZEQJFVXGjRbZQmLp0hPjPuQTWnOK4s1PTCQDDd9WS03Oa6QoGWYEudEN+mE
Q3AZte4tOZ8ns7N2pQ3nsdC0g93SIOlTQx0Q3HzMKsChT2hmDhE0LtXPdQYLJjbaVo5IfC+H75QU
jXYaY45ChWjzbHPd3dI1pa5c5RU4/i4KwYIao7uIpAcP6kCSi0cNO5+hZL5Zeq9f1gOsL8jaq8v6
ZE/u97daL9NemTwgGlKHaomGXhXFyyfLzB5ljdYejbljSGKeisAWlwxhdYRE6Ob8WQu4stppWS4O
jO2SpXhhA4NDvVz7t6EGdbO3a8pmdnnRmz/7EpYYYAeKsSAmz9GZyCog/pBYlXIpTp7VYoKzQ+2P
4QU9kqiif5VmaGxUJ4KjGkhQTSrd3nY5L0ss7ZxWJdVAXibjAwXQt6cqwP5yGB3MQRnqLfK6Hesw
IKAHW4NPodQy386zemfRh+WNpCLNZNNtbaP0Hvn0dhMq+8s6NE9cLT7hy5gXlZRGpGv/1izV13pJ
Vlg9j5a8WrAlEGu1JkIOUps7TyBxz+jIcenyHCfeZ1I12ySsTqWlLK4n/UutzOKUdAN6lp55Y0nH
bPiJ5cM+Nm407QlDRaXRIgjvqOQyheW2ioLcH1QWXllCoqUfizmC8KfgxIQM7vSIVKl32ZzYoBv4
5tQm0ts1TrTNENOfK88EMcWtUhgjcbIBBrNBJ1BljkXyTLg78URhC5nYPkApPMtYQc1Okk/S4sZN
I9rxEYlKmDISKu3oI6zcbFdSNpOpBsA1tcihVw1N3qomF9B8IFdyeQzB78Aw6IyME0SSvni3o/Fz
Nvuck3U4Z5PDKxbQo5fNLXAAsze6ag6TCn/bDpboxk53oefkx3xmZRMuehS8auvxboXY06jP6Fcr
pINKIy+cmSxKD4SkOoYheCg3GpuoIsRTkZfuy1rHeWSKdDYzXCEXiU1U/QyzyLmM44RN1x0Yshkv
AWy1rdUPEuVbZHDLAB+FZas4xibzFdQpD6sCIhi1fL8etlCx86M3BDW2GDnxUyU2t2IUnlZpMJCz
6OWkWLzsrrtz5iBR1hl5anEmjllySmJuumPwp7C6eBeblCtmRcCJRajTXO8HPBpneybnxDazxK/N
isCu2qPbYaRI76PDiF4NbtmfQEXB/3D4/z+swhAmHDzOrmFJWJ3/EbarlpvNVLbG46o4TJMweNQN
ImPEuc8Qm7Y9hZv7f6g7k+24cXVLv8uZM4t9s1adGkQf6jtLtiZcbmSCYAe2IPn096Myb5UV6ZJu
1h3VGeQ6TqWFYBAEgf/f+9smBYmayL2SlEq8Z6gOrCYLSDai8KzjwkITvfKwOxBXk63cIFFP/mRj
aRDGXWemFrgXDHoOHTPJJj1zPhDn/+4aoJiZmOAXo1VwyvDoR7Jyc9LVr017DhC3ByXe/0pdJvWS
D96tqDeTDSNQy8aKyOZWSnLpGlFxWBndgxMn9m7qnPFLi337eAgnWk+EDP7sA3kdg878ahi+WuH7
Fk/kDZtrW8qPLJF/d4uBSwXi+up5Bw7nvHW+pk2khz42wj+F/aUTE2PaxJxNLfx5sgQe/Worwes5
oxGAmhg3xLZlrvrQ9b6M9NZiEEQhoRCR6YCjsYMTBNjQtmAdisS4fj0dGqXbPJY0hiaHUFhg9jUS
jolw4LEjKjFjF1BYIxUVjqvnYTDStRgRnFrLKzRBqt00z3lKdSzzx0UZ1K1faQxgAsNVDY0Zp157
/75J4pVC/bfP77mki1jWwq04sb5zVqfO083GNQb47cT6eR2r2lmF9ggLfNlwUNvZCOTDVCFYPCNh
GNvXUz6wcbpwTXBmeN6PRJnbscQobzZsYeyNIKH7qex7uSuDp6gZmt2kMXgFIibJqZ1BAyhWqRLz
FGpCq9xqlLvHpCJHbaCrTvx2x6mlDD/gzP7OHm9SbMEIAcOG6JwTv16ce6Wvg9olPFlz5kNlfKXl
fEZ+kfryutd7vYkxIFwKBxbhmmG7jVJIHqiFXpV2Jf3jba/no1MJeV5GmC4ylKO6FC++9+P1PGJ2
YXX84CYtn+vtTQr51GZgOVjYYKafLDpUMu28C8FmNI5jEuaQYsOCdIfO9N6hd0NwHWpqz4n2iU1q
qCxku9UGHbM8RTo2+Y+vwo+J//RY2vQpPTcjOgmD+nHJvOYw13gofEjU82n4m+s/PSOvx8rWKrhr
qU33x4ov2PCgIF7Or15Azh9nzg9xdb+9UgiLJkExiPJPsY+VS+tdFDRQCCBu1l6KmIpU4h+2rEFN
DrPDyQhCiNTxlmjeM9Nw9S6xSNJrvapY2T6+XnPUlFlY9NDFBvX6dRP0KmalyutuogzRVk6fsqcH
8sFd+vuixF3yIBpiaPG5gpPZ5diW8ksDBBqYtQuzSikyktSzzifIpX2+lGp6XVxkDnWLLsXZlkgy
SN2Wgzqb7CSpCBswm3SHdMa7kG2+DglCXcf03VAm5pxdcuduLtwvStU/kVZ59Oqg7pQ4Hndw+ZzV
6+yrXXz2Fc6bVkdnr5vQDy5yWc9OpiJ2F7gyru1GoMxPvOh9ryp/lm568yqYqWKqwrRwCKfMORtF
Ey+9MaA/6gcVps5U39elOLxeYBxMj5Rx9WWP/fFe+daTTcP1rPFvsRoSN+/2xkWrvBGv4SoxY6K5
OijFDEWfk2+shVzbZt50awQGKClv/6pCzqLuO+tJibksI38vzrY6Dfap1YfHYFE2vH/xv8E3LYTw
xVMW8s75GzIp97RrjARlUDmAmGOGyUOJ3YVtGxk0gsbjXpj9p7BJxHk42/HxtQKVZ250k8gPuHh/
5hyd3IgQay8ETYSGfKQTXytSJO3OrS1uXid3QoniqAoYaFWFb7GE38mJv3E4SGRzcN2WFqWxAufo
dkovRxWiDkePPPhLEIm5mFMkoubuSwydBAHTrerrlP7buOlr8zFXvt76qDt2r/8gFVztra4QW4BL
1Cy79K50OVEHwzBfWMYQrqeUKLLXpbRaYu/7Cu1WppwHZ1HItVW+qmd/OiMmdd70KcZSWi4rYQYd
1ga2fSaVsREIjJEB9ca3YHvzY0FW8Otxv/Szr3kKEyBtrMu8rawrkRQbp+6NdVS2DpJh7NVZfx5Y
1dd+4JXaU4ZZvW5lTRedu6w/R/6EESpFyjRDvVplovBvyUF8ZE+LhoXI324sfpRufm0gh+KN1XLQ
LS/wqTi3SRnuXuWUssPuJN164+G8OZ+po3NOmZMLkkrvkoGcPI87Ry0JXViBU+yoMPXg1FLpGUqH
nx4F9kMSsxuIxI+01N7FP5+noLcX8xooX5K3Tl7qyGkzzBDM09djsEWQISFZrCDC/hGaIy3mbGKn
bE3T8bWo/1ppDPuWCCY6Nh98lt8sGBHULhsUtO3DpFn82b8a+yNK5/Q10psxgfNglZO/fTVQKm2e
IeYeDq8f4RWB92JjEtmza6jXDemeUTE/jJypN03b7WJyrDB2ZfMHq7b1dwwa4g8buaG/AFz/tpUk
1d0pdePBjuQIzDZ8nRSt/aUp8I70qm4erRmuxoimsYCkfXBmJHoCApFyU3iK1IrXKnS+iQ4draiU
te6lIKlc/oV5+kexDg8fB9r9XzMd3iQ//H8Ue8fx5Jf5tsTqvYm8O/86f81wnn19k5X3+pf+zH0I
gz+WDV+wEK155rAB/2fug+v/gTPYtgLXD1k9MSv/79wHz/uDo4VFohuLPbk5ywHqr9wH1/zD84nA
A6tgRaCiYLH8g9yH6ASI5qPrJZkGnBhuVmt5n57sGdpxygrJq3ZvxEatqVkGdIdXdgEg8yJysGZe
lrh9nPMGeoW5Mopo0bTlLnlS5hjH8y1xoRKTYD5M7CGMNjarndZGW1/0PtWlT+HSYl4JK2mKw2Ab
c/uiSsARe0kNGUiZRJt0rKVRhM06c5NJ3jQtOz3URXEeRRsPT6O5ibtIjT+A1GPuCs06sbY27n42
/1h/0QW4eVE+pJ0bD9eWIxuQQgNE41sR66I4m1zqD0eblkb/WE1zZ+Jj7xq9zgw01dgqgfE734Hu
GMGG43OXnid2GGcX2ewlDi7S1PAPfDaKNZypUUp+GhPSeifUx3Y5fUtV30FSrjI/rzdD4DbJz8Ke
6/yTHLSpz62E4jNNesxT7U/HyrAcbJKuQ3ZtIlA1D9PcBwNunJnc0CooxvBrHGSWRXEe0cs31MwQ
PTol1m2hHB+Ux7Lj+9a6Q82+OvEbdJ3eUJb0dfveRKCQFLrE0a2Vo2ldU44UGHGyoW4G+hup70/n
1FHrknKb3dWXpDzZ5XkcjU1cr4NylIoErlGONhqrDrjP41R70uMt6jS12tdN4l9Lr3lB5hkbz6yY
lGTKwQm/upjCnTNRuDl6Ld9Ni8SGR26K9quicR16q6HOl/IQpkrUhHnbmXBV6A3k7DBJ/gPc61XU
zebEt+IHDGBU4elreXJYE7IWVBd4VssRgUfeF5JDKM8DVLTYT/Fwon4rzUd/cudgXcZjSh8ldGpY
BAgXvOPcuy09nNadh/gMZbqmCjinA54vmjGFbf4gjKJwCRDGyXFf9m5Pi4P81bFeF2JMcmRAs7gP
0HiMB0QIZBn4toEOAdP54HhEXBQh9lbeNv1VX4c0ed1Z+M2TdqiUnlPGdef71E2a+SfCJotWeDJV
RoVYpxaDaW9mMxkiB1WB5fuXhFYO+qBxInSQMHLDATiTqfpWtGkTPzF4VB66sJgBHycLQ5GthxMR
6ojjIYqukrKN4+uclAMKJxN7fTa/3TzHRNdDB/IKb4dbSDU3FVgNSLzGEPXsgxJ2r4AP0CsYq2LI
LZouRt2MgH8qC2kMVDbdBxFx396M2bbAMxvfynGuMf/Z6WjaamXpGvkK+CW7dMEQovj10q2tKkPU
iAwDI0FYP4GbDbdEjXjybAFu1JhWasxoJK+2UbRjN47Ub4W0JE13iFFLZMKqz7Ibq0ddtnGCFsL6
yq6KsinR6KS6+2JUrRuiWNQgLGTSZnqCde2WqFJtLpnzaY9NmWxqn3BPAnAH8hq7No7UpdEnIoc4
RybH55mTiuIU7co2pH1NYeIcIVZofsphxcSXhNtk04PdjCbZLzNYRS5PCq/e6yQmQy8N2zneTFgD
2S+W2aRug8ycmJx9WdroPQFZpS4GyMJNNnVVKlCgQ1BMz4rjI/ACS1nlxgjt0oIeOetgG9UokBaT
U3Wtge+KC2HEnvcEZ6HHMc2sy4BTFJPcOUFjsyFpvMVbaFkhZg1UvT0tXdfQWXY5l8Wc37XOOLOe
6GgCzQIvi7T6VZvFNufoBH5O/lBFEk9gpZAO4CNnqEXNidzAFGtsBO6tmzfjsJ9nLV6SRATiMIPL
4UxkmoK2kvAyPR+aBDTJwYPz0tASR95TbKy6XY6YRurjZWoU4KbN0CNnuG68StLGH/sFOzLZlHLw
4qa2+DyYuam+T0VtkEIQSAwIa0oCZbSZQjuVl2y5qT27wDwp2cQTQC7NY25MfX0z5bFo63O7k1ZJ
Ul7Je/ahaanzhleqdtMWvEAjYhPRpJYZpUA7I+L5IVUZTJV0ptT/vbZl4T+WpqPA/DcmaLw60aL6
mrqzz3yfXV9RDUcOaR0aL5LNCwwCI69Wqk1FCrC2Skb1YNuK4s1AVfXZ83PDxqDbtNlMmI0rNbI2
CEwwiCJZ2keupRJfGk+L+Tx3S3sJPG7K+rmbmt45DwI7xSorPNYRp02AsY7KbB3SjUmr26YNR/an
EHtdfIUJPOsfS8cEtefl2AdWKmQnAV+pz+LsEDQh7Dw1FoSYOEaIRQPjHkeYyXNLAaJ2sAd0qJK3
7TC49Bj5R0gg9lDELtLyIMQkez1hSSM2FHc4TD7tYVsb0omzcZzHmGFzqy7Pq7kYkJR5CLbYE3jO
iDVsGHiZZbDIVLPhjk/ijrT7InyKPDVam8FSWn8GLWwmF643uP2NW+Gy3VNl6Ru6b5bZXrjUI35K
zQuR1lHrRCa0iDKOzqKQ3DL2JERIFbchUNPiYkqcFJl2nIzFQXUsQLskr2nUoJ0Q+MDpHC62Gk0O
z0Xsx33/qc5i0qBN+Cj5DzuJ8+nZG2L23MawaExMbRj5PrRAMm+I/Gga0iBrJeCkJHm+wftlRjVf
kshH4idjhH42z0S3LkiWjn5GZqeC29Kz8ujaE6FTXXZKlsahbdFPAGBKpLY+jXkZjC8Cr1f2NEV2
7Z9FKfwVtHlGZLQPRueOBR0SKam4OOkkpbsaZUdvsZRFVvwQKZbTi4582uYpd6ZS41Nshfo8jSGG
/7U3ui7toC6oAddZVDHP00Li+QibhpweVPBErDqQGWF3lwlvSCAzhP5RrjJLcYfN0JwRPOaV/OFy
g3BHu4RqlrSZSDOxVp0yZfWAx54z/YTPCkm2P2tT/RDhNImDhHox8v6ZhL6KGqcosWVNsdOvUQjG
UO7Gwp3DVT6ouLgWhpq9TRTl1YjukczfdFXSXTYo3RpCf+tG1slbFEYsWquwzCijbhJCYbJDqhFK
7+tlY5MlOqaPVQXhY8XWqjDWKo3j4KIxZSMphI6I9NjLBtXeLURj9RtfF21x1mLo0NR1XCPY60rX
3qESeW2eRdKlwyTIBWwnAo+9Kdnb2eg5tPtl03/RaVQMa0xYFtteUDHhBo1F/kShB7mEVrMuz7Sb
5Mmum+O8eNbFYHhQyzyqoPHIynpR511JDlY2NxgSo2TMthVRDfI+VZZvXZq6SoMbjClluAryiMLp
Ko0AYW6ROTj6hm+tpMfWmvzNlUTCMV365hgNsBGwdG1QqkMnkTTK7zxvwNCOXG5WD16fF9XdOI7s
Tft0DKtnY7aL8gl1WJ5+6nzkjZ9CyjHtAd2Z0269oiOcq4H4ghLLZ22iuIEyFgFTYLb2xewGXcs1
ye4Fz68/X4myDexDnURGsOvMInUvJaku+kutAdPsyGV0oct5BpX2tBxA4oVzOetj3mU9oXB5QOli
Z1VsOc7BE1vq1grtAvWXh7TiGFizVtfNjBD60LJR6s+FP7TU0dpiDDy6rxhynlWdEWi0lmKUJCsm
ndE+h3Rg5E0aa1JP61nCvJvnyUfwXNRR6v5sF3xpu2qg4lT7TpRYM3ZD5NMKn6BT5neu9r2Bckyd
Ke9sThBqP8eWaK0Lw49GVNvBbHt6vgiqsBvmbaQT8qxWuelWIwRhR7WPieXJ/FYnqT9/QZM0myRe
hxlZv31Xacix7LDkUQ8ODg6OFEl0YfvpNHzyrAZ6H8Z1oY2btJTav7Fy3xKHRte6PuiYB3g72iOe
lprVf/rOcUmoq2bux/zSQnPvXdnZkOMe751AbrVmBWU/1FXjvVa+MF/8hu7x3uVNi4aYFbL/7jtT
pfc1FHxoBwFVuWhriHbIXqY0HamP6JlzG9LjiYs7jLMjjZUHjcc7M8D/TJ80i3G9iyeLaHDA3yL5
XFu2mUBrAHWEUUgVwzVcHjfadOwS+36reMVEB/bXKrirZVA0D20j/fDcMIhQZ++gvXo6WIGsgytW
Lp8zwmTb7BBzN9D2+TCX0j7mbTE031unhWnsJL0dbxLf6F1aVZEqDkbrJB4bDw4PpUCMMNblceAY
lhzm3jftasXxvI7X2s8d0oVjlQElmUZcKgueY8qvgmkc0dp2pYpa/F92YD4kdkKdb0VVL8VBVo4O
QgSlJrPZS58l524a5gjzRWgKjOQa+CvLpxmxfijPV3tVD8K97LO2J6mElnV3bnhsJTDuzOVE37Xg
KHBTcuDStza5bhENwxF1yyUcxD4979Me3ZYpik5ee2U4zveGJMP46+D5tXdETeHbFyFe03ljZbgH
Nyorm3YzyKyGeCeKGJIuZbDQOCqvysJbSd8RPE8xMgCZZaRfU9amJkrtMzJuKknRdNMqOjupFOTB
6sCT/d4DJFCfFQZRLa+a4HnbeTNdsmYubE0v3Wh18rMd5ZIyWBQi4/A+qTY47xFCjccsm80ea7ED
zUU4kbJeTDRe2b1Zhq2ICUSfSDhLM0gd3Yr3MueVSVhRtqPj5eU/R97hqbcaE8RIF0WEA2pLZrfy
z2xeYIV5hONbpJ8Hl6CVnWK/U7wYeRYOxzLJaCutso7dEkIsgeToIplQtz4Hfll55FWOs2vs2Hir
4sweQMc+icZelC566oJF2e3gwYrRezl1/IxldJ4PhkbgXSIPdcx5J+vJKr4vWp90yWodtUgvq1YA
oiUZtgpnonVroRHQCze8wC0qk0MzaCq3BgoU8lK8dlr0LGXNvd10KuzEQfm8ezc8UxQpVo42AhBE
gSiXOmXmDbOGYxRnNCCGTk+phyvOKJH0ZD6H5O/CZUU+i6s6de+N2ZM+6eZlPr4kojG9r6Ojyvno
lUkb5rSix17sMcr4HEQNTLZwdTDjCHtlYIoB0D4l7KFgpbTVlTRqJqSTDeJBBAjbOBPApUZgMYv8
c2hzuyh1YPQ37rPKy8j+4/QUQxgcbC9Zx5Vu5ytL+tHwjKs8io4kaCUwOgNyeHdsJWt3MzYQXoHa
DTI4Q8uc4yNDeVRXu8oqTPcrshx9BzCBrVGBINJ8mPCROfeqnEpEa20qUw6Gri2cR+lqYbE98Xzh
Xuh0bM2Cn4eW9c1LGwks1EehTyuAYsSd73KcvW4Nu4/lZUpHXNHqoq+3M8cqpgmWpdVxaFG1XJbl
UGRnrDgJH3iWRX7AUdoUe0uCf6C0ENloUzteU97Xrhhm+7pIskFed560528QZOT4qbcMN16XlRzw
aQuy56/NSmbhriFdKdlKrqc8gG30m7VpsGu+LjjUZvi6QgdaTNk18oxS+ByJ3UQLD0WkohaG/9Lv
FdyJIRqpq6xJ+266cTN3g9V9mp3EnH4Cx+zhwPAbKCAkDbUY0FyDls+0wqBtcnaaS32bN2YTPZpu
LULNXNe9cVWYI67C0I/9Ol7pUJvNWeG6U70pxxSCJdFbswfCeUILtp3mNmu+kP0S421R0jRQSkmX
7KZvtor7eVsQn546RIoFqvXXFadqvAiiMQi2bzPL+x4Zs+q8VdeGZlNuVNVnNFuAcSmxErndINLi
VeZ1BDDbQ6eA0FQime5KcoX0j9nHbrDp5qBvjjJD83DG+RT4BpMX5bbgW0ThrXps6jC4TNcnEbo3
jMxFIMlxLvjUOEbTnUlpF8XjYGE7XNchreYWt14ZkQmdZ3LupvMq8ZMsO5+LpBTtfRsUsvrmN5BT
NkledALXTGMJQm/iHu9+hUeOassuB7pfHmbWmHI7Ymbxn4iBACVUp+WsjhSZ/BpFkMT/GBwqxwbD
ukrqQWF+MvuqaePPdl6D/Hz0gVn6wRk7a9ONHiWdIpV8B17qo0x062x2uefe0PS3JKqPid56buEX
gLH8yevTu7gxBsJw6tCvLP+HOw6iDnd67ISPjSv3KEg4cLYIpvcFkm4sEziX6mQN2bjtEZqjucdY
OhcW1HubGURIphTkem6qcRbutBfdkETpVptO65MZBNetWVH2Dp32GLWAZW9yxzZbtdL8JhwcJF5G
iyiO9eoOIGHY7/KsJJu2QmxXPpgdy93BbxI275AnjDl6+KUQf/NnJ/JNqO8JhNj0gkWw4FN595wl
E+WkQamMnsgLmvE7MgT3A8fVnXWABD/eWbcNEeKrfGWtyW3ce5vkiWqR9eP98U+4v38O7zpoYoD/
WqG39KV+6TsREJB3nNTkQp8DNAPQR+8JRkKpfff+QEsz7ZdGLANZLLhMaNsPQpuNxtuBfG27uAot
gkpYTZ8Cx4FSCEMMP/X745w00l7HcaG/0yYA2cyX+nYcivsChwdix8SW+pLjM11vdtk3YU1qbSSN
8ZgkSHDfH/SkO/Y6qOciWAjJJ0X4djKocu2ipthb7ELt8QYZeWd1lMRjgSkPQSzGvU0qptv3B/3d
lYaRt2BjA8fllfP2SgeCZVvRKb5RzL2HeBirvdnb1bRibYrPeITEJ1jl9eP7o1onNG/TN0lbC5cQ
FZPrDk6jKJpwALA6mHInjuF+StcBi/9mPICuurLWjfgsV0iW1vKDb/h0+pyM+hoo9ss8HRPIiLHN
qFzXVqUdeM/d+xd2+nUygkv0CuGufKNc3cnXabSSM7Ju8h0ceAz8iCvVfT2M7kVkRsa4afoJPTFd
avX8/ri/uTKX+LrAZliXZ2P5vn+5MtPVEf2oHugGHSGiPYLgbKA59cFkOX3Ol6vzwHOYboAk42+T
pRh9Q/fUWXdOYaufsRdMP+AVevj9CjT9cW7FH8yT332doY2G06RjHHmn69ps9yrq6CehmYwy7zNM
0CxYjSDHvF3g8rSsY5FBMeTAom7e/0JP9SfLDGUhRdxjOq5H8vzJnXTriH0vLIxdADhFHp0dee0b
+Bfqwdi318mm+vb+gKdP/zIeDz4XisKEJurJEk4JHjtEX2Q7Kv0j6UZ4JAfkOmWmb6jtgJWwRBPr
M2fyzeDO4Mw9Pf2jD2B53FfOsT6CI+Q2PJtvpxDqed5MIy/4lPfgCuPcwWntA6iUn/3SSxzqW8XG
/P0xT6btn2OiLcXAjy6A19fbMWvskTKfA70j9aHcslvRx64RxQejnEzb11Fg9TEIsZYB/3s7ihMU
vj2kFltgMq5Xk+r0XmU6PZQeSvgA/80Hb4+TW/k6HrF9NjpP2OLMn5PxNMuLXYsR5UtxK3CUcwS1
n/3oByWY58gObhJaux8sPL+7RlQoPCmh7Vksrm/HtG0MTTiPFjtT11EZCcqsRQ4uxlujqKjNRy0b
8w+u01q0kL+8jpcLJVvPYvOBJNfiMX07aE2vtItblKfy2B37y+7grmB2HZt9e3h/npzsb04Hev0g
vyxv48C2OqS+uPPdz/SoH1EcX5eIjYhVWyGGe05zCJuZ/uj67N9dH/qzZdKQCOOeXJ/ZZB2VSK4P
KfnW2+Gf2BTr5MLckWG+8T5YcX5zB1FhLnpM1LJsAE6fhcI2xtAZ5l0sI3IJtaplhLlPhw/03sOv
8AHn+YMLPHkLWx5vX0IHAtLC2LmZp0NOY0xQQujOu1KTVU+SX6hsWI7pB8/fR8MsP//l7mEVdd1i
csedY/3UFgaU79iC3p8gyyP8ZiaeXMny5f4yRDum9WAjuthFypefOazGK5OGHUGZ5rAnizs6VDa0
zP/eoMs68MugplkFtrSImfNbemsRleIMHYad+Veyo6tfhvX9+wP+bblcdkvMD5uNdoAx4mQ+CuKG
0lLYsBM7/1Km5UWYlR/cq98PEZCwQnuYffbJvUo5t4XQJ8adbKJnP9fjWYz14ANXxO8mxFItIfSZ
gaJTS8GccTyvahbkKn/K6MD23S32ow+u5KNBTlZh6fjdpI1lEEKSxHyBh28bhx/Mu48GWX7+yxQA
0AYDz+KODBFw0XS2n2qeY9Rs8Qci1N/elwDMhE83kJX25B1Go93LWlmOu8S366Mt8uzaaO3xn66z
r9vx/zPKyYx2yRUIE6CzOwc23cHlpXmcsjm8IajU2HCZkNltU+DCyeZNkpGX9P8wv3+5yJP5rRwJ
2xp5EFEKlLBA9uzRQLgfXOP736Rlnmy0qmImHyjh7VzYXrQPiI84a31avO9fyu8mRkA+IztH9G3o
1N9OjBy8a6IiqBJNOtwiXdr2VgaRy/nAZvHRMCc3jIQGCrHLCi5cpVfSNK9S2MsrRBftf/OCTu7N
pFSZyNyfd44A3kDqqtGv6vDL+9/a8nFPl/FfvrVTx5cHJVsXNIh3ZU3cxfgY+x4d9itV3o/yZsZi
8P5wf3vlMt1/He5kKoRolSWH/xFFDgZcY+jOy7TbQinqV20SfqAU/t0r6tfBTtYjp4sbrPsZDH1B
DS9obaQwwt5ZUj0O2ZLkp/f/vas7WZswhg0jWglzZ5n9PqnlGVrah8UU24XB5v2hfvNM+Q49atv0
AZL/7fBCfbmakQ5Mu7aJq6uSbI5Da2JufX+U33yDPrsVymwYdNzAPLmgAAKe3QwjokKnhTQ+EaLU
JqID/BkB2u1zDI9h8PT+mH/f4y6VmMDiRI9/L3ROgx/bDudMHw/QUeJ67+TPCb0Er93UYbTRTr0J
h/HMs3ddWH4wN3/zlTJuiBmBN6VnnV7smNWFVFbR7TLn8yCua/XR5P/Nt/lmgJMtkzJiF669hgYl
3IMFWbwqo12D+UWBDQ8f3/8af7NOEQMYEiiNQh6Z78nmtrP7BAYiV5MaNx1+6cy7o8n15xL1j4Tb
/zVV9rV6Ke+75uWlu/yq/ucywPdKoXFltvyvt39s//xz8lItgug3f9iW9LKm2/6lme5e2j7nr/KL
/vov/6s//Eti/TCpl3//63vV0/TgtyVpdaKyZqX8H7/+/jfS7IuvVfuvv/7N8ce//8VE5Y9f247/
awZ/8ND4VGfZzvE6+k9NNhPrDx4kjjYUdSyqD9z/EiOR+Pe/bPsPj2NrSE0qopZsRszNvzTZlvNH
BBCD0OEgJKAZ08M/0WQDNHi7BMPbcjn6k0Z4MvtAXOME6LHF1TMUSjOqxgcfpR2G3sqqn5POzq+G
zpbfM2Hrq5RuyKVjk6G1keVcD8cZ3wggoiCADNdPyfhM9wiajrLL6gVJBFQUM1wwmXVpCzKQUeIY
UrjHtMfGs3K7wntQAEQ/+WlKpRMHT4XJP1uoXUmBfGndJFV+BUoxeDJVo8/MDEO1E+XDVS1r3PHu
rB99z8kE6WsojlZISLr7sMGiFLGSXzSp36MEJTFmZTZx9j2u6Qia/aQIkrK0/dMgtd5Zl8FkXvag
sa8QtIZ3MxuGCPlk5z3i+er0JlF1++hOgrgmr1fuPbwkx6KzGdD5V2k43Ksc+oy0O+gc8FXbCxnW
zq0TR0AxQumaB78YowtyY8OnKdTANUXoGz4M89i4gd3Q3+dOmz7WUEaeXZ1pMPl1ez5MNa1t1Kgg
ygJP35cOzmkAUvUAsbDQBvG7xKdtEeD4oJEGG7tPMYvLtOqrb07GJW/p9XV7F3lMvgaP5O/QPLjb
KkNsN4RWAQIc/FHkmXTuo7K6gqllbftFaL6abX/Uq7hU1ud0bOy7KmzcRwfOFkw3wxGraRzUpzk0
xpeckIRzhCtiOyjSmTJhqbNCF7jYsszstwjzWzJzNBK1mOiKdd0n6i5XpYsarygODVKpdW4N7iUN
ZhJBZdfdRuhFSLABH+GoYD530qS8SIt+Ua8WrgNuty+ju6a1q6vOBc9IP2pISYUy4V0Ymim26ujF
7npzINxC92HJG9cpzhS9zE1GJ+1CKKPe1bkLGstwYEaPCOZWKHo8LFG+io69Bsrjx6P7SHRXclP1
dvrs9C5vtppJZ5nEqq489NwHlA/xNiplPa/CsbMe7a7IfnBzbJh5k3RhNI3AENzajw8xwqNtX4YI
kQKbo8POcUYfKWKqz5FOR2tZp+E3UFpgH1BmxRdB0CcHEeTWfnkEnlGHOheIlotNYEQAb1o7uYJJ
myIjIlE2yXtiiG1fGBIcAjk9c+2JIyZC4yc7BOulnqcZAXQk+5UXNcTgFrl75af5TCaU3+0iN33N
MUnlee6n9VmE2O7oqmICrkLyGMXVdolpizwmhOOpDTAY/QwxOvlcKGvYzk4Q/TBDGvNOEdcPePnl
Bdp/8xN5VcMjAkfIvDqfX0Tag/mXBCNsHUf357RN0Y3bWDxQ4Lp3BMqaX8OK1uQ6MSHL5k2d7UB9
RbBgAnnIvNzCE2mWpBi1+VXXifRc54MO9r4ku5CeXyg+tTOIsgmg+qHzUDGvBk+3yOrHXBCxGU0i
XFVWCfi108GlPbX6coHOsn1u5XUweQB0ok6tA2DP/irVkfpaeQWkHi8LuxsMCuwrevqXGz8J28NE
wseNhlT7lR/XT72c4n1gRtanYiLfpwk6xKA5aB7Sj9BJm01oEZ/MDYt4MK9tpyQamHfw5wxR+heb
ZLEDvYqCHGAYgxeD6r0tvrl2AzzCIlS1M8kGQnfHJxsOvhe01whxpiuLgvzaQ3x1bmsCeFYQm/yL
mR7Zy4REpriPSzs4whCbH9oqK27m1BH7eiCQeCbdnfs4TQNqhHr+OXLkugoUOh/cJsF4E4WGf267
frb+D+rOazmW7MzOr6IHUE6kN5dKU97D4yYDNr23O59eXzU5hi3OcKgrKYLBOE02gIOqrL1/s9a3
FLm0/B4o2mVQW866UGtBd0xdHC++QWLqulcKBW8Cz/yKhGOgA4ArnK282O0N/w+pmbJokObV+aHW
Fe2lVLtx19WWta7GJPmJp2a8dLVIn7I6xR6Z9gT1JvG4SLexUJT3pezh3FVGW4YiyFFVbXA+mrCO
DTjJsXCIbq6nRnl3UJDhPsByuzU548490XNIjcqm/ik6GOrZrA8nnc1kv0bRae5ToAMHBuGq5s55
2l7xwbfbZtaNh0Ju+02m9OlJMsR0rtVIfwlnu5XwZ+rlY0XZwnY/LOaNaJVyZWSEA9631DF40rn+
nMZoOZRl7lxHSR8xxmmGhxoaFERSnVQzrB6IcwMNo/a4LC28SSp4zPc5HVOgewhNju1SGl+wndWg
QUrsqrrUHDExAdqGFKCv67FNv+oauU8p9YWHC7ly51AQCQWHG0OFmDaxyJ0ntDEA3ay4lwNkcjZQ
Z8W+NbmTbYYh0VYS0a8HPc/lVdtn8qk2s2itENVEJEbVVKqbWZWzr+IZR7E1xX4E6uG7ieZ25bR2
8qKwlIJF3jYPNhrNn0pdEFtEiDifihBPFqvc9oM0pHlFDkLnG6NSHgAhjkcCoRnbsjXejfE8kTWV
2+YxGoXG8cvWZ42td3qLtSwHhSoo7PNElWEH2xh8OGWBmQ3YoEFNquoJvMqM6iarQCuSubSKZoCO
xFG2nkmETIaXzNdr4855ikBRznV8UXop/+krx0L6nGBfcK1GA+BoDZ3plsZIGGUf2roLO1w8OiqZ
DI481Me4M8etCZT8qsQ4vO2pVbf4K+JLqzbqg6lX/C78IK9WO+wnvaFXa67u9KA6WgToKVbWtRwv
CWImaXlhVTC+dHyIb9pk8eiKFAkGhilJuUZAmsCMJ3b8nJaNulO0qv1I+KCQ1o1xy4PLHHoE+KGs
tWCrVF7atlrq502o7qRYatDGgitOpXg4ZFnY7BVbKs/NaDqZ78izRhRiBKYcfQu55RkGz8auioOO
63RnpPLyUWkEvpN63nEDVto7wZ4qo61sem3SxLgUcdFuiygUu7kGOU4+QE5wd2aOiuKprTTAvdhm
SKrz5TufUz/aL25fV6nXCAsg08i9m0qkAi7xEEEW1aXnCLXOF1w7gphzTSN1PUzLgyUJJZBmC8RE
mZEOMgwNPFH0qN0Lwjbp0MC638S5hMAjBMLVepGujF50z+qsgDvtw34o1iJXpQ1xONohqkzjq4Px
iQCOa/VCLEWxt+1C3nOzpW9Jr4rHXjgUKt0IaLqKBEHtuRVurFxHjD932nFSoNm2ETlcXFsLAD5n
diC2A2oITF1hdcxm3j6hFM0Ocm+2j/aQRY+qKMZtL8fD6xhiM0ZmGr5wl5VbYzGGyEVKLsWuFkrh
DKqvh/LfSDXBsN2MsseyQygzPOpPVEwp6fJoN2tCZjkbInO6tH3Z+q0EymVSoVARZIL82E2KGspL
rfeNrwg7deOWtZqWde9xDmg+TyP5YGQaoCEyvhCw3nMpTLOKX7qiEi+NZs2P8jJqj1Apkq0qZ6Hj
4jYz47WTax+hPWabWe9eGnsigwJefMIb5uM+wXHeq5XyaMsZZ26t5QSVFh9ouwvsTzb1RR/dA81K
vT4skk2+rIp7ftPhn3FjkydpUrXK9np8hF9Yx8ZrRpLCmyigj1eqbh9lAmfA1ixZeKgi2T5ryCD8
dgznz3yWkmfUeOhq5KobCTrRhXSVUeEee/hWnUuNPB/0lDQf3PYWWpFRSsAUwQex1rqVUeuVI7CJ
JFJkBFiyCBIzA/jbG1Z8rEwxXioN4kc9koOIek0mb6rC0K7Z7PEaxHOFi7Vh3kWQcU6jdQcC6Sj/
XXRrxtZmj+ROk2l6CBg7y5skohQKkRtXwZ6X33yiEAvLON3WoOSCqY6aS2hF+d4s4/GSEktwqnjx
Kq+G2cvqB5m0V2iaeB6NzNrDrZMOQuJTVg7C8cnojQiRTau9loKIIJBIvWIZzT5UeSyJ3VVAnmoK
uwMQe8DBiNqAXBLj87yisObWFb2JVrBQN0Oqhc8zptkWtG8uPZl9Nm2tQVGOsyOWV1FaxcfSQSrs
0eOlXg3Ae0NSZNW4STryMDmD8bE4PR7eNpPA30rzt2GBE+BSG77tifDONkqrA0HH8tqW+mhntncV
cwiIMJgghr5PVVhv6Vf6x1HB76KoeXuh9bJOEtrfBFcmOG3MWuHaYMOZgaicy001GgZdnjV/TV1o
/GJYjkkqV6rHHuve90BEHcYTKTpgXScbMa6UD7Pmc4wG2nkRER/u7t5NuQoyTC/Fm7EK9QIs1BDB
QpN69ImBaUTFhSF7tyojK34aoyrCBGQ568UeKrSmUfahG5KOZLHTz2gGSz+f1cy3K2u5YhdtvoZI
159lRcTvwxRJ30bdduR/sr73KoUBVevgrY0aFTZrJkbOUw5zSq1mIjaA0ntSQHu5WqoCnxCzdhRC
kmN3Fo2+n3C3XRqj5gHmtdFPiyIpHxowLi+y7eirjiMZSB9ZM54obIn4kH48xcCKspWikwQxwPaa
cLnyWSMHWqegVtWvZugtf44VxJtsX+WdWWJ37i0cso4wx0dOJ43mgVzvJGryg14gDfeMqrR/9aqO
vxe2oWR78JRjFzYr25flNn+2zLo6id4pz2GFd6lTCGD17JyyaTYX8ycL557iCDu3L0K+XEsmCy9R
ec9MHWaRBLLVhfvQUsSMmQksqboQw547XEh1y3WWJ4lt0XkV/TOzP3M/Nvwlj7Rcd4JMXsubqY7L
lUCWdsZigBE1NoiCyouBSO5WJniYV6sNcqtPrtVcSL2nZnTLlSxZv0IfqEyyct6ptAg7zIMVimJw
8Tbrez5lkvrZt1r/encABQ2xWrfQHlLoHRyavrF01a6q9fHcJ0WzgZ017JYZtwqWGyjLiQALAbZb
0SFrw3YgAklCbVvPsrKyq0X7nLJRtjB1mozkBFxJH9l1scNoM/wC3e6t09iEUkv6CBY0akypUW32
qQrZ14Sj3NOuLLPL3kWmYWdbuiVatSrnuxQb+eLq6bCcLUy+2VaeO/tYSxnZI2y47xgdVJS3hUj3
PUdWftBstEBEEltwJnuBi7OWOkJz9RmNPXk62rMqCf1lEtLyIBt1TANnmU9y1ky7iQlTS0mnUzVn
QxO9N4uc/sp0Dp+JPvTcJHRsNOjS/UKo423SSPKrpMTFLemEAJ0a1trzqKXdzc7mOzSziMn3MRZJ
eZBKkPkeu8SY/UpeA5Freg3wiomS+Dc1BC9cRSjSy6gp3U8KlOw7ztKC5CDVyL6HqBLnul56NlpN
i9G6EHeQZsY8QyezaM/63foSwpSOhlVOuju2JseRsJb8K+Q03ce9Gq/qtp9e4qXizSMGag0hbjiO
XKM/hZOEg6dNcly5wBUiDLvFpKGrH+o/MIXpUDBQMWVkr5q0vKESLqgQs+gtzqp+Nzf96BuDVd7y
kX6aoT5tjhrX8cFU4xEAZx0nn/YiOg9oYX9QwVm9SIpSf6fC/CO2qBjwoA0T/SBjNG8sGiz5YROS
LGiELaiZ2WqWz4y5mrmqBQRNODcGW5asHkQQYjN77gcrnwJ11prvAROI5Q/RNBWusFGn0xQbGrv0
tpzXFQSsmlgoUH8F7c5rKkvzrTBliGY5VE3FVfEfXiUDfXM29lRNKbtDbNbxYL9i/Q33DtBrsesd
DWoqqX+ON0paYbpdrlYkkSa6fNDK2Sz4zBTKL8Fr+Yu+9FGzTqJM6t02Cbsf05oxLvDwNMdpzu2L
NnRgpeeYvu+boZa4VHo4NStJyUxubVIhoSEoWf0edoxUvKRJ5P2CYmhNUIrcuHoyNqofWUv4ZJdR
9Z7OkbrpytF8isIUcgva6b2hZMyQADit+kTGqBA3GNIE9ueDqXX6u523DE6XYZxfgG82qqcxZ73k
5Ryfy1aieaWtCgOIxAbBvHj1H/MZWbw/xZEu7WCZ5pKv23N5QM/rbPA0zN5gTt13qE5kImP90JFH
R+raTFojUOZJfaqAY3gWKptXEvyyjzGMyVV1TOVgFgqJnqIfh8cJufRahV94aru6uVCigwiKam32
HFEs11rRx2suVeoqiauGo1gdyhX5NiL2i66XbkZeLbs5LRSvh2kVmLMF9MKcsnClZ6PlFwZxILsy
w62fdLj/OlDCKUR89d7KWrVBRFEzaoHdL7VHhkXxyETUXmVVY/8SeyL9GlYin6X5HjIkhyS056rc
fxcZs1K6/rsTEAwmInptDbYIy14kmWt7NsQB3Z225cLkurPtxfqw57i+FMDkXbUYpO+pTsagk8lC
BLJR37OTJONBGTTtdcH4+kOuXvymMXXZRFG6FqGafJlOIba6bi2vTVvC36ydGROHrEcmrqxMHPtl
Cm9WZZrvUytpKWZAwBNja4yfZQGjZyxJ9SRIvfZoPnImKE6fS8jY5zroh7T8zZza2HQTDgNqb/U9
0+xZ8dLRbh4Th0+6EdfE8pYiJMEcbZwPACzKXAgfDEuxnRKki9/Pi0iNC/BkxsFS4TIoyQskdWIT
KyEBITZ2J0YjkTRtpHjZqDPDQ7dVTah4Wl4+mPffVptQ0Lsg/aBBqglf56bWVHAP9dwIroPdjuJi
rOxXZe6lH31ZpI8qHvttqHIz9xxOFU+bGa4LDYuGyxGTHLpGmLGntLP51o53uIKN0jXo4gzzTpTW
9lGxwu5TUiqmbziwNFKK+noLqXw+DIodb0UqqdnaIV5z8shhM4JiWEifK3MjDBa9h1cvyQx8Sb9M
mg0YI2unTUtH/pzosfFF+QQonIyGVa2r+WtqmS1KPqBXbhGH+VFUs8FzZSsH0ZjStoIwsgViVa6H
VC1nV3bm/tvI1MTL20hNGAkYauua0kL9M+cVsWiI0XdhJKQbf4d6A7Ct39nkTT+JZZEZGPQ9iFCV
qUlfE06vSv0lC2uJqiwqN1AjmBUapN3VUTxdOVingGFPvp0iXbuHmkEMl9VmhxcFlC9+jRe168qB
OhRllBKVlaex6HysE7V8sha6SxgeZKVJ2fhRT0BkQwqJDRiBBIT2QOlnM17bIEgmTBswyavAPhSw
rekCNhERWGATIroTiSGAbgyzDcoU09Ux3WZKJhE3oHcPRZ0OJ5MqzqNI5bkDbXO0u7rbOHnnBBXE
4iOre0LK7mHoY0LQwZxqeuX2Y1aQsJdEEOdV85xXaFMXqZeOzPHYBRWaULzOqhRXM+f2sdHB2vIo
2xHlNmlTuxwX4GqCArp3mlB7qIg4UbxFksfJt50OPDB1x+iysioMQn6d7ruI9Myk88Gu2MHe8rFc
kvcnMkvfpgANJBICARXD8w6tRxIDs3NVWcomAiZAtEuMgysjYru+TjyZN31IcGC1E7zxNc7BjFwu
IWmfxG2a52ap09eiQ4zgglE2L7QuVdDPoWVujKzVYD8ny/CcCGl4bmxhPsKGgNI7wgG9hZreIJlJ
GjCfhg4jxLU0UOzQOyKOBZpDcV9QSHiEmOaQ+WdlVkKuS5UDWM9kKfZnptBfFHjL4ulKjzOaAHKC
RxIo0x/GbPIuNOjo5mAeJy56FRbPjQhF6xo7QNddS0qjE5LsAbSFSEiEm/VcRQoa1zOGJbITC49E
uzL3+1CMMk1HKCkH3CoNMcpzl/QextWcMYFci685loEuqTjCGdQ3FeQXvuNI4d015bxhYRgC7odi
Q2R7G6IH72P5V66x7T1M6mybPm9e+tR1GHzdNJYQTXEo5ROtJzPp5KsiSmvZKDytUoCrvPhJpkVr
T0q0hBjdGIRPX2UZldZaMQSlwpSn8w+uuTb3B4epcJDzXhLQEFEi+k54n8AubHOpTCrF+pplLJRQ
+2xczuQPc4o09mBuIuMeQWxWEhGIzGjMlDStUk2ooy2msmWd3hM0VbveVb1EhxEtqrVrdDzS2tIn
K8JDzYST3+6VzxBg0E3OoJTgZ5oelAjUy5j3o4PxmHwEyE6x2GkQe97bOk+/l3ZgMpgu7YWQBArB
aNmEDu5DqD52Q+M0cgvqodZvufEGjIKySs1qDrAJO+6k3rULKX7tpNT56ShqfyZ9tNNg6CWOVmAU
ne6a6dj8RFM0pmtYWcQjw3qAZcCQziV8g4WdbOQf6TIKNoHsCk4DQaN7Mv96T2rK/Ney9f5cLWp9
pANeoDm2wPBbPkaIcZDGdNKSvfKL6QFOcs2fFlU/R20ExllOhxfMa+0KG6IMQNmWpF2BcJ5dLVla
+lwNHz270zvjQ03XJV3NB4NXKm6WHvkv/KjirSIT9DwABghKReu+RE9wfV2b0j1MY4qPLWtbPzYn
8zoYRP21Ukc113cNJnt6dqzaU6XdCvSkD/1sautOt4ddXJutCc3ZTl5NNavYPZAPWCmiOxcItPah
avJpnzIWXiw3fb2x7MCwpZpjUZmfRM/aWJArsxum3tx2cSSt8zJpV9BIdK+1BDln+I3FSU0hgE90
cPhz7FT4ce1Y5KjRm94yPtUPo6WkfF8Vskab1vS/mkeU2nzBo9hskqyE754Ud7BR32mbLJPwaKqD
+k7972ARj9W1IpXRxgm7ySSKCnCB1yUaed+ZhHGSjMIFwk7Wa+ZTuBii8oHtFyduZutsZkuMA6RL
+0svsVw4sEnGeh3fCZRki6h+UVEeUX6YoFkm/ajWZPPBmUkw4IL0eCMpg9GhNQ/4JmWbFy3kHacH
7+yd0sTEoqTFkMMFLOay5p1jbxKoSqlw+kT5+FeO4j+lI/lvAAD/f0L7GUjb/nP9yPHj66P6Hw//
6/Y3IpL71/xVRILsw0QejrNJAx9h3VUc088f8hL+H0ODa46MRMaho/E1/64iQd0hg3nEG4A0TFf/
TUWCwESRTVuXFQB4pgnc759SkdzFQ/+uGvyrhkTFG/i3GkvOYQgN4MH21qgHoXPKKu2JuRVsit6d
LiGPyBS+8AGe9j1QUUf7B2LFP4CBf+/n/hkRHetdr3bViFxitQy7XHkAbnIqoyeFlkimFTsbffsR
5iSeRSbxB/PGqnaSHAz6rSGBkX9BJtjSXH5kOXWHnJhCwcrRPE8Er0+6vbGcam1nb1yoVFN7NCuI
Hz7/w/t7+ctf8j86RvFQ/f0X7c96NssZIIVF8bjPku0s/6TGZ568Ux/q93Oa3Ox51dRfpfJrzafx
S2H/EfnLdJHBxTozybWXyWk9Kz9Jb8kn/3SfZ1SE2qgHRT0ce2nXFA9W9pSRp90WK5WuBZ915JVd
FMy76r35ZXbuk30ab6sNUJZj+U6+KET/leyztF2LTRgYPgdXMATYf32IHIfFpVgOosD2E0/CgZEF
5VlyPy2XbVxApmZ8YPklvB6ZSfgCS9mz1JWaPyIbmkH2NNtQeTPrU54/MVsrZAJqnjLkE5MMCP0F
OpcLvAICD74gw88HrxvPiFNsqLUaGcO7d3Z11Q6niZGcMW43N0nzrG5jUi9Qi1Yro5NXYXhireNn
M5l6bDKumSCGy2fKS+2Wt4/8wJG7v1V8BZ94HaKs3+nNYSpOev/clLtMkN+xUeqNGW8UfcOgvBnO
dsS5t5bHrTZ+m5Xw75rycVNUdLMrABSuIW7xFAJrw/biFhuZ5f5n7A9PnbY2slu8HI1jbqwAHehB
ztD11k0e5WIdzLXXP0v60WQwDMhcb8/OfcW6IuQ0hmuWuM3MkP2NhYKrEiH9oX/JX4NGuh16JTQm
NkEcYFLIteG78cAot9kiz6t3USeaX1V4tj/1OH8r1xgy3M7cShRtD8nrrParxlFeJuKQ5ejUhWvR
PbJv8Zi2u9nUkP8aexlvu3RMBp/ivMhCcAYf5v0K8Np1bvi8TrQAFswqNzWJWyGUe6NZ+7L0teeF
/3ICxtYF9K9tIp4HkbCPOpkmM5/nDuDZSl3Rom+1IN/lT85G3RkrZ2Ws5IClBiFoxMZ8lsk/kGb/
IWH7O8eD+SdN9mwqRdzbDnqTh/wS7ohD3MRnwkCO2q48zadyVx6VS/EPLBV/Yuv+2yFo3mWe/8GB
kM6tppNHOezLA63Bqb3MD6TbP0RrBB0neGNv4gGaydE+Vf+3P/FP0j0VjBDEPHvYK2d5F+7MZ9JS
1/E5OxJMcjZ2+YkMrI36Yp+0x//60FLQ8Pwnp9afpL9jDisNdc+wJ+Ku8QgGA09Jiae8OKdkN2/N
Xf4IsziGFPksdsq22ZjBsso2fAR27WrY8b+tiNrZdrvy4Hxpq/HQXvpzvUr25SVB3ZRTaW/i8NgT
2q7QavkL8gK/IX9tWqmZR450RHfDfJX+RXjw0JoiiIleCF3qG/Xo0BZ/KqU3XZPZJ4DRQRpPSkDq
pYESAG+1PCKVD6dqdbW69ZytBrE1es94rQ/qOpL5zB368SoDyWhWdb82zI3S7aKTM+1DUiJZj2hu
zlT4V6BH49d+zgT/MBcM/9y0cs1fs/LoRYp1cZWPNGssIO2P5tacnP1jt9YKl12jwd688jIsemCH
EPMNr3ABxEVIbrgqJDdB5MeP3PIDzsgEFNcJAEPbfm2s9dSXFI8JTEF4WL8ZIrgy66bYDc2Pc080
rn+d16z7yuu3ngF9+RvJ29baIC+av9TjtJfe7h1/6iu6n64Lc0fK5SC77Y/8mR61bfLbGVBt/fYr
+lzeSFkeU38G0/k5X+QrYjgOLeI630d6+MJvNQ9GLX8YUC3d89I30GT5Q93D+He7X4vY1q/kxHp1
E22aZ625ElPOPaJ5vEnOptuLPU3Y9GLe5Jt8zbfxo/Y6BEy+VgwVj/mx2gxey4eo979bT/XNFeE/
Z+fCq69MHI8rMkIgfZKmnKs+CdYMt/qt5mP1Xpcb49gG7Do8rFlXQJ2TZwc0gEF2qhpP9urDuJpX
zln+jS/7yE/d1kt83ih34sennrXNX5vAOQ/PZs7D5yp+qrl6MB259LaExqzYSO74FestKk4Pc66W
+Nzc6EBfxFk5Re+EgPXONcLEIp47PgfI/AEGVEAcCakS5af84+ybW/3WvvEQNPwHyUxKtqffdhvb
8fSAx9MI2sI1vOgXdyMgxidWxBIMoXHLBKt/ZA/qxWeFVMzqybBcvpRvYJYecjPlJosHO19pV/kC
aMUubwbJejd5K13bj/RkXJtX5SrO9kEKOKED7YDQyAOE5Pdu6i/uo+lFm+omvVor43B/MSUv9sLd
e791+LfTVeOVfrmKV9mR/Hr3TfFIBnw0V/06DsSmWb3N3tcc2CtxyL4BrCZv/UdyyU/hA2qI1kOx
Y5D7dMl2DWBevpvuKrtlx53lA0NCCvyRaWtGv1A748ZnBt5NgfKpkOTny0FGP8eOj9F7jYaVi19u
UNVQXjD/ufHczdzBdJA61ZxLTOuqXI17Pm36N6yQ6lV2YI7tbbg8VIqeUjLoyl1z1T3URzP0R0Fq
nVv40ro68Elc1sUByH8dIwg9GIF0iq6J9Fy9Q507ENo7D15R+NPv1HioRQUPPikh47rTgPp4iKtm
ALP0k9D43/Ug2ug7bZVSLZGU96K8aBs96LdEB9vrvNsiUz0t2+HUnMxd8Sztl8t0Hb9IuJjbTRd7
bePzieyEG/MkN540uukXjWQBvstlsEeHXKLog1VI5qXstciERz9x8CHuoRhNRA7OV0PbtN1+6S9I
3RbZa5D4gMGxcvQYl5DAPREs61kJcBYSW/OQ7aN9f+gy1pfPqvJWW59O9m5KL9ZrtGRvnWxtmt4N
E4it6M66x0j8IjktyTZ7yq/53D92Zf5JahthaN49z12+n5TTJj3O4AU/HSbMpk2kKlBGuMpu/C29
jo/jxXkZ8xotW9O8V2p3sJyViaKFEISCX4Y3noHXT/Fjv1k39SJfxLkA7E0c9D22/av/iN7623gF
Bwe1cOrXsjmyw2rgmPp3hCQyiqFpNnlP5s17lK+NUkF07SLYAOZRJU96u41xgpV+QgnV3sjz9foH
+6f/BkBG1ZwAGBsPw6k/62/mA0XOIF51ydxafex2s7olx5YwUR4JyxUfSXIesbeOW0clBnOl36rv
NNyP5caEn/FgP8vjZ9Z9C2UrvRbP/at+lXniRsNtEP1S3BLC4HyqA/RhIhKJOOElBLFP5t/4vAB1
LFeMe+m+UQfAXg0JnZgPNaVwZEZHJqOag04VzZtfT2DLPKz08VOdj+yddLd/0X3rSNTIItyEY5tD
liQm8rKdW6EA9NxryAmUVa2dB2lNZ9TuqZ67zDUP+iY7Nw/h6q7aeTZib2iRnHkFTCcy4AVJuAi9
KPUC8mZr0nEpRKNAH/cwKUrS0HRmlE9LwROWePIbtxu/WnggiuYafkXfMSvdlm9blxdRvLEXdWNA
PYKx5XbUV1gJUJ5SZU7Rmiw6nREyB4TmFj9st+JubShMPa9Gv7c6j3OO9zT9vY9GLuqhvwqevXoT
tx+ats/DQ6F/OjoAPt80toww6O2U9ikBTVoXEJanTdZ7pA0WoLlmSGK+oaCo2c/5pxJDFoehMyD6
KU3yRJ4LQE/m/J2Ej1ybFgUMq+SzeOZsvLLZ7/jUS3ttOBnDKbsifbuhDj7Xr1r1nr+Sd1m9JA8E
VTOugc7aP7NarLadDxbo/cKZFPRe/ZQQohfUDZ0WsMCYSJhqU2YBc10gZyZygA4o7MaeyE/VWCZP
vlCQHpf7CB6ZPIIu3wpuvfUSZJeWxZDYiM+ouqoPBiy7MSN1M3On8nF4wDRoMlR8AQT62FzYf9Tk
y7GkZPocezSX83X60gTHBIsot8FikG8RMbYegzlag68qIKcHQtuL9WivuktueOkaGV5Im4CO5aF/
t0M3IcNdXTv13tIf23qfsMEksZcMKT/rNumm8JtPvXDzJ8A99n54KK/5jwR++MgTzmqX1HT+UH0m
v+lhZkPugokzn+JD9hKeWDRL6HYNT2E4lrrLd/MC0jyPPOBqFDaqusGKkWM34fqO3XYl33ibbSS4
svc/E2E3BISS3puEIL4lDiN50DamnV6lV9PTn9CIcwNkP4yGnQH58yntjpKJ8Jm8Hqg/3bM6+wZV
zmqSRi8eQQ8wvpVBWKB10KU3pfkg8CiYhuKIjJBlmOsor9Mdpln9/lF+/1Njsf+ever0gQ/9t/pb
J9X/m8YqA2/TfzEYI32vypOPv52L8SX/Ohdz/sVRQW8xAlOZct3d8n+Zi5GFYYGsYfoFtfuvFqq/
zsUMhl9gsmQCKZiJASThi/418UL5F2TkJjZDYAHAz3B5/6vn668zHexof/GY/Z0Zz18ykv6PDlQz
nD91oG05MHNLwuIoNAO9zwYMsa7o1HUJcoEz2npWQ7e2IvjhnhiZc8tnotcKH91iIgmvM+KhljkB
0dMT4op7SLikxEXjD8HEQkcMz8qe7TdxBmZJkbBUuVX5MhPcwfJtDRa9p0ZkohGpsCiNSoXQ2E2r
/xHXjGwsTJa7+EDGu/GRZa3c3FKMqpQ5NvE85hY+NyJQrwQT3373431FC5VfmSSulQG8KVv3oRDM
AUQ8OHg3MpFW6LWWpkfUtp7yOKIqWWZ5yWkaLDvTfCIlhppCGP54ycxLhPm5aNNSH+CWOy2pWuYS
RmRaYeEg6tXtJTPsFdeQq1FbEThs0HGCDJ2G0ZuBunFP1xqWKtKxZVlujvZoadFTBnqzeV8kta5J
3FO1PHvWI13o75E1hsqFFZNRnm3ST53cb1RZZURphYahXJW6mjGOlU4eXxJhGOLEgkg0ZZCFMVOV
ApCo9JWxjflmTy9ws5Up4jpFRuJ6HaxsFusBCXN10DU1T1ZEnyvZXssmm1rEBMOPvqq2l/hqD0sb
wki3iQI4LrC0KVBwYJWhX4xO3DYY5kBlX6oFiuRnkqCtD+q2zeDRj4XDJRWBL3fbriyVR+x0WOg8
NbcalGlsMKOgrROO/mFkuHiRoj6tN2k21u1hzAujsJgrZq0kc92DuHW8DgBylnrhWA5N74cD6zNE
RJIOPtNf5DgsaZ0HINsY/CSnGoml1fNs/sQLB7PfVbosApHetUkm0UkotaGtarYTyjvs7i6mkgNt
nnj1pAnElybKOFRwOumDfBNn4eiEU5ocMUzC5DkJJde5pTqECROuionPTWAWzWT9b+7Oozlubb2i
vwiug4M87YQOjBJFiZqgRAXknPHrvVp+tnlhorseh57dYl0BDeDkb++1P0cKVXco/SRZiZs2bITy
E8V/7ZWbsdSUFNMDOXkl7ppm9Knv5AYlnK8FUM4y2POju/CJSnNLmS7EdRJsmrpTumzDRyLua21b
54DAlR3lpBas/cEGx8rGssE8zTo8UdRXrChj9lyDkdYNjgcpSv4JBoSD6UpkjkcVLFHH+FCnpqp8
rpA1sPWzg5TwU+Tz1XdhlvZUs1NsdXbTtVoP/jMUbaO5mTSqXOWmF14dPumpGOs7NQcdwJmFATqF
mBgIcMWBaxGNSkk6UD/pNirGAx7O3jvE1DjxUTp20lanGulg+MNBDFQ9t71R0E8L9LsjGi+yAdpz
d9WU+BVzmwkth/dlAU/FdJOWxIJHgYayw2RFgYDHjKzPCR+7xOzsGPGdXwu/uEGX1WYvgWwRL1HB
lPHvRMSF/dIKoyg48sBUOH7PKkIQCLknl0KcDA/t/q4quqG/4/+qOcUcaJL4ssC5WvkKhWsLFlZh
hEHqHSchgRVSR3GdB2jYnyyyciUHHwRZPAKH14NXioWWfcJUoDm3g0VAyDbSq1Q/5ZHd5Jy+VM65
BKkoQYLXpEUpeRpg9SmvQw1kHYmUEY2n0kqDYA94EuJu5Blh6ipqpP1NVkS62B9kDcjdrQECmF8Q
chkVAju273fYE4P+u9Z35CWo2lhx2JGEdaWdamCc9drUW2z8TZaY1V0Q+r6kyfbtmBA1j4/OWFVj
XVGSQyCttHd+HwfxXYe6fLyzi9jq2WjItibSwFRUMWD4UvXsxxhofXVTomnLqQWIrGvDNaESgXHL
iBWJPZGUCdsgi4jLbu2pNpBpyovQV28av4P6OAwyND/raR8zHntKN7ZES+fkz9Eba5WaPDiGPADe
O5AOUuvFYDurONeb8UHvq6C48zpTTI89sUg9x29Gb/bPkt7obNoijcuNlo16RnWTQNod1Obe5tTM
mpx1MjnnuFS99rRhS4BF0D2SIt5Ce7Z1EPo7wpHCFEFTUMXOH6ExSN2EWZqgWEpiixLSqtRpHCAf
AEDEKHimUdyViOI5zrJH2/6tndX8A5vOQaVaARWWMDtLhE9VYJj+A9E8jX9HommvHgMP7+6NJkzq
vFqN4ups6RnEsY5FUX5lWDTYL5DoUm5DhYgaNy8yVf9DDR3VCTPsaAyPtdPq422JofSPX2Wx9wcB
X9bcFmY/1if8cJH4PPoVZeJVUIxBug4cq8AOl1htrrpEVrRiO3UgsR7MickRLYSjQ1M0h1Kt11aR
s2aebPkSpuIPJfvkNcFypxdbpVfV7CFqpCy3ZYe9YR1DBRagwEsIw0RIFRb4iNxquh2JFqGzKbRJ
QFXXa98sXtOwzup7L0Gbw2Gn0lfhKfAac3qaQgfTZJ0YQfrgoM0JbkRtipGJBI6u9TUftTE59WTu
tnvEIS1Ifhl12qn1ZKx8IxiiTaJ1X5SB8+1cOo/3ggUADPlQNFqziZ2+bL52UWLVW73qCLtbkU9I
pRv7s5pZ+66SSrrB5qDlnzSaV34UY5YRIS1EbUFpdQaf/ZcZpOIzWF6JJqV1iDM1JqhO+C6ENt56
U40ObcXKr8NmSI4zEUKo6+OwRAKH5YSDy77qpu9WYZj6S01l3fie9OGknnT0bMFuiH0rJfihZf3/
lBde05+wldniKZAxFB90woXirBkTkuQF10xLRQ5GszxSQZDdTyTBhXOLlEHhy6YdiC7S0tv8bHxS
s3stV6WPTc0vTfWlRqFYvSQd+O4RDyC/FKbXYKLhW8mRFIB6h6xKKfSdFg3t9FDnOZL1TVQLNbkh
l0iYhMRrftGF29ga5XQKpaGVzxlJY83j0OBsxDHQdj7nXHqZIrBlYvDIRsfDKJwGywAKRAOPsJCe
WNGr0+x1QpOSebu8lJKVSC9wcLWvLMYCDWN/7Ogd+zIvrsjxnBhBMBXlKFL7nUc0AHmJ6TmqChyz
agKpPtQyBXa9JYRdcZpN3oB+DNYNygRhrJOoQay34RX2ISNUS41aPYmsyIw/BLMMebNR8mhSH//9
rdD/M4XAuXB0YSP0I/kx1rON0Pmf/O9GSFpnaYDQDTIedbZI/7URcpz/OCcBgghkX2Na5xC//xYI
EBfIzkkFQYdLCaqESl3/Xxsh8R+2YUhS/0gtUIFwWsa/pRD4Sy37PxshdlRIEN4Wx7LOChKkedpB
afJwP5JJUDIxKXAIxhZVgDMa9E5dKl/7dtL3RKZon4yzU2HybfVxmJT8qFlNdYO7zz4kPTFxmKPS
wVvFWhS6rS7yFznK+NGbEIOyzUDYrpZRQJmCfA1qR2ETHnorGDZvXv07G7uzqKJ473FmggcnRYKo
661+oIt5/bqVvGBg+mQCcD48+b8UpMjxBttRQyWUhIw9kQTDNk11PDhlIarNBJjdWQ9s737neFme
p9REtN+WQ2Sf6d4esmDir2+RSsqXXrHtu9gLk89WwykOn5/M3VDjWAqRc/rDxtEKLltp0ZsPbfwa
N0n62Ha2fjMBab2CWVOXnngmtej7phZYwIxDHDiJhdhran5KHRX0ulIy++z+HTeOndtfBhh8LMiM
2n7IDPCCqVdY13iQ5yLjO6/dmKGvBibgsscoc9C0SXlwkLW8lA4g824oOTe7/G3PxdP37jHbsntK
AQCkJu188rXhp0Xw0WvInukzlIDg5OThkKwv3+icufnunWYF4yyyNFx0unawcyWhiICwCmuYDDmP
j1oOAUwBN5hcbO05TjkP4MjUF19spxRf1K618ZsH3d4mPgb1daMjQKgK9uMrRdTjVtcFM7Lic2BK
/Nr4dPkXM4a8+4Nn9eZcBJiQwq5xp9BwESLtgsT5t9ib/108xxHJLd8Uz1umb+mRlelm41fF/BGo
E3Oss0obe3v5t58/33uf9fxMb25AREem933buLVkD6MSq/07aR/MYjhN1p1gCXr5Nkut56yQenMb
Jyg1NlQlqWxlxLaSIHRx67BG1PIfl2+w1AVmA6lFbgZSVG5gckDipeU2AEY6ZtWV17R0+fnAZiYc
bqV545536AoH4NBYeYZrwM6l1zMbRWI5yMniDJvkV1K1qjvTrzYcG7FQHK/0qoUHmJNi04wthqMZ
tesgAJqggepq+uw4xuHy6z/3zXeakT4bHWoiVKYsDxqXuMwzUWRVaeKoOk8IyHaOl14ZbZceYj4y
QEjQI3THCFVD+1vW5OqxMSHfoHn3/1x+kIW+rM/68tBKoXopt2hAbkA2ArP9Q3P6dPOxy5+f7E0/
SKJONXuHZorpFm3AUFHWKglbvHz1hWZ0XuS8vXrGsYeuxnHj9tapU0cCmGp2thSLo3h3+Q5LX2DW
j+tET+uuQANSD2JjtvWWRI6HSf/3OLL/M9ydFZlvH6A2+0qFl9C4ljw7MAxYLN2VX770YWc92OYo
se/QjbsF20k22muVA6jLL2VhDNVnvXdSwg53StrgmejHr14aq3uPOzwLouH2RUNRqxEe2zeO3a4g
GxceZg7TrqIxj4OJ7tanFRo1fxNS5Lr8MAtf+Axqe/sJ9Fbtfen7DEW1ygm2R0hQs1KD8EoHkEs/
fdaHu8nSZeFUtYvD6RBR1K422a/sJd6G22Glb4iLWbc33s+WApy5gnxuI5oLVv0Kz+/2Y0846+Jp
4ekyrOraLQP9a6TUL7i4VhZ5qpcvv9AJtVkXHwPds+ymYKTtomFXw4xdUW7xd6GDXAhEpLK/fJ+l
F3n++5uhJKIg0dm5x31GhI7ekIYo4lXtyoS9MKDPydvBGeugOzSD2hKHouaYQ322cQuFBnIY7cvH
HmHW3T3Hx74rHb6ErMYVLI/vTtX/C7q4XGXiPbwzJf3do7x5P0UWJmkJ/R0th4r139sTY/exsWQe
0xE4QK5Vzj1cUMSczplkPSk6FLEPvZV59IjaBtqID6F2zck+mYWzyYrwyqUX2qacdW6CKciSSHgn
mCLxNemZK6vzwVh4KNX+Y+1Szjo4ZahkzPOmdkmgRPLib+rSu6LsXPr557+/+aSwVP2+69ra7QKx
HcvArU1/32dim2IUufzyl24x671lbchsGobalQZmGxseS/8lynFM11eeYaFj/R0X3zxDSZy2jue9
drOGoKkI4hFgA/FQT3+AGH3wM2v/fE95YmRBUDPCVd6rYqRu5t0Folhjj7xyg3Mx+r3OJWc9FyCk
xsk5PSDUg2pDYQuRcouxLwh6i2NMzbkpGgWt05gjFCmmIth1hFP+iYNIv1frErZbOSWbThXhxlT7
6Vhj9yL2SvWNb5hn7Bdfbdt1P8UCgmUqjhEZcMM6Dgvrx9iPzmenAWqvDGb0RdQ5dcIQZYfBCfyg
OrA3tUbZ+IZm7ODlJXjkwe2Fte3XuOoTeWiBGxGpnU5b2xiaQ9wirxuUCbWqyIzHMKi6e19zgiMO
QGQtiWEjybTJkFhFhbSeFEPJbzR8RLf1QGAfkgyzfm5Kb3ooUz17vtwIl97ubK0iunisnI45EmLQ
WirGRjBLfuzSs7VKjRW+0jy6UOHYn8wwu22j6ErXOXeRdwbcv/v5Ny1bm3qF8FxadpTfB7BCwYat
HfHtQ7/7r7r8zcXNxCdNU3Bx9i64C8L2NbDElRl74XWrsxGr1UYcpzKp3RYr5Jr6LcyvMb2itl+6
+GzMomQ3TDWlPt6KcaM7/SGX3sdG2r8ZVm/eyVQQwZtmWe3qdjWsrbGTqxok7pXPufTDz39/c/Vg
whreBnTxykIPprb7WrmWe7N06dn4VDOxOdBS+ZittqbAhxpj2F1uJ0uNcDYwgcob4jyRtTv23sbG
0scJ/kZa1pVl0dJ539+/v3krSkfeEFVCpv64ib51XVJuoqSyNgnMmc+kT2+MaqK4SB6yQ35wVB/B
AsHuFd41OvbSu5t14IHIXpgaEdMrvG8CEqGZKKOWXJmdFq4+D8yJajC0VjLyeGa+7dCxt/a1c72F
LyNmaw8m7mDMG5VBTfEoUqF2M6ptkeqbD314MevEIVV8AwZE7aaGt6un/GsVeD9FIG4vX35hXSBm
3dhLRdwi8mBRlslTE7+kw+D6kbJCw3H5Bkuv5/z3Nw0rHs0KQmleu0Fq3EKzOmdnQ7ZwrpyPLX3Y
89/fXD6th0pFasVquCvhFN5U0ZUXs3ThWV+GqD5NDVBZV3WGDUyTFWlZVzrb0qVnfbnoqIbWLZdm
tjUFiit13F5+2UtfczbBqqpCJSLTsUd4VrdtTBv9x1inOxDWwz3kPv9j+3Qx66ymUCcjQMyMHwVU
AEmwT0HeX0vyWBiLYKH/85tKJStaokqx0IAa2+aZSeichXa/tTATYMeGeeSIEbZcGZ7UrtJclCjW
Jx1FxJU2+/5aVsxlfMWgEZukpWwnJvUGAMgh7/xPVKW+c2J/owfWlUHp/a8l5tEyoVbA+BDMc7h4
yeyVbhggkGa96MT1lQ/1d+H6fxcv+Ij/+S79uK0cXWW2a/oYboswRrTc2Ni3TWBUa7Iug0cyz5NX
j+zcfVylYo9aot8oIOr3lNK7z7aqih+j3eEWiOpuQzyrSXy9ydFMaqeu76ndadJ9eYNVfzqGTnTt
8On9cYOcrH/+cPCWEgEPP1yGMYrIEyvgVTtFV7rg0tVnw0aSR0lLYat2vfyVyFvQHy+c41+5+NJ3
nQ0dYxjEjWkwZNeZumVdukXS86NDeYX9v7kyPC09wGwMUX2FFwLi0o1r81ZM5LSA913lyBcvjyTv
j1HQrP/5+ikoJZpt0jarkc2c3WSuWZu/Ll976f3MRo8EEmKkj3Sv0i9vLNmevCqI4JiN930Vf758
j4XfP0/s0o3AKI2h6A4JMe1PnSGN9Qj38soAsVDLE+fi+ttpB6ZyGsGcaA8lsqGtneAM7FrlZSRA
aqeOZMCbJb6QGC7+SRt09dY4g3TyXJgb4KH9wVD15JEM+nLbaUOzIcEFDU2oBtvMM6M92Tjq+mOv
Yb56oBZrl8bYHkRk67uUmWc1MnpfaegL46Q9G1y8qvdMs5gkfdTSGMWU9DZSmuK+ByW4LhEgCDTx
jbzSJJfudu4Kb6d6CWJ6jIR0I7hmt62mBHfoDYubVDWNGyuzMHuT3Tl8aH9DYMc/7wb0vVCqiJqD
buX2USKx3bReLzcf+y6zIcKjtGp2hop1J2gqF1SO/Nojw3m9fPWlNzUbHEC6KDDt4NAHaX6PPm6f
RdkBROaZGPeU+ddCmxfGIHs2RqAThCEbsAUc+uyURuafOFM+l1b76fJTLHXh2TChFJ1ThFDkXSXZ
2eK3HK+8nYXrWrPlheGAEU/BrrsD+529sNIXOwRh9qEfbc0GhmZqkKrXLRrbyd7knOesLBSKq49d
fN6b096gvMYuJs2LU6nEG7X42DZDWLOuHE0Z6l0jQLCTgb7EKWMpCEqV0u3L2vvgz591YAcGOZiv
CUeXD9adncemLEbzSo9Slz7r+e9vhocqaaCyiUgjht2x9gEntXimFRjVUclwqisCAzTFss9laYbu
oMnsGEA2pu32ZNB7mbeVJNWvmEpR63/sc806uVaLzO/BxGJ0xdtpduTDkYN0pTK90Pks+c/H9VMp
cgfy2yGo8grPnt+1j1Y7iWfg3smXyw+wMI5Ysw6u+WneDYpTHTIpErc0yuST0JL8k66NPeY/Ewdg
LquPzdjWrLsb6O41p/E1d6z8L2lu7EaZXLn0wnPM0St16lWJFpjS9YJzPCja/LWYTCT/TfSiBe1r
D3xte/mVLbTCOYNCA1xcJbUuXZ3ohhWm1jOOW+4+dvFZ/58ypY+ytqtcD4PLaRriAl+0vKYFWfrp
syGAKBQYmFVbuqZiYBKJ10Yvrvzw8yXe2YWYs56v9q0EtWOXbgNobGuyZt0mqaXvm15pSJvolM3l
F7T0oWdjgCcJUCiboHIHI+xR3imYKNFAg1DAp3uGaoMDvBbG/DdV+r2HmnXvWCfqRsYTtJgGsA1c
5hh6gKi6YOvkjo8amMgIY9WmPgASvcASnUkcssC8uxMuNftbYhvxCxxA+w/pASmGo0Y+gOMV92k5
pttRiObIIoTFN4iuDYrmZtXq3XcEZOUhwi72Z4wqLNlhREKHMlXDMxhLbdWZndgRRW8++9LAb9k7
03NRysAVI7avKwPb0uecjT2FwcQwRn7lhmFjbqWp/MGh95hY6p+m9r9f/pRLrXE29mSVEQL6G0oX
+U206oMQMI5nVevLV1+gtwhzNtq0vRPYI7D4AxVt8xijsN3mmpIdJQa1mzTO4m9OADsA6FrhfNUT
3bsH1ixcxc+mbVmY2hOqh8QCfgoC/DTgpdhiNMPKpKcQTCMzE9cETmdR7nt9Zy6CnPpEjtEUQnox
ykOuE0WhjHsH083oK7toMLZOmHy1qmmVoi3oYlyybfXNKa9MAQufgdi5f8yqTchpQNAAqNMwOH1K
/Ck6OdQSrxxPLPRXYzagBbYKfTjl5MMKnWE3ISp4CGrmG7P0iNUZSuuLNtTZ18vffOlms/FN53jb
6egPh4RN1ldQe/FmMkp9Head2OheWG0d5jr38s3Oi8l3Boe5wFHkYYA1T50OUazop8IhfIqAhvpo
hP65zEf0SeMFeOdJaVsHqh9dadfnz/LebWcDoBXhX2hCVYCH14CaWVAOfpte22wHvFQnKL6cmNWK
9dh3aXVlo6QtvdfZOBi1tcDrZfJEfTBsi7pubtFLp59hD8PVtEqDcrnZe9u06CyMn629yyCHfjfi
Mbupiz5zvUj1NohdMyqsgfkpCfEoCBK9X/wehkNcDckxhY66guM9WNsQKvLzEAbD8+g58vks33VW
jWXk95mSTw/DZOFZj1LPZTkY346NT/YDFkyPuh1MkEYDn2iS8HLU+ta4jRLPuTLHLfSUuRKxM7Pc
DyK22rYVqmtb1aZ15o/GlfZ0ninf+bBzIaLR4LFssXIcPKIkN+OQTV89bSIoycCFeOUeC41HP3/g
NyvoHm+Mk7d1e8hVhUjGodbFXVNU8WMwTsM6ybV8O0wOMXyBHK9NJUsDMX6Df9w0V8DL610Hyqrz
sp+eXza0XUmuXqVMhljhOFG+G2YfbclkFW4ftvK3rsXhrdlPzWfZWH7FNzVs18k6jMRKClAF8j7+
uEKIl1Ztms3lDr3wAc6MxrcvJyryMyaez2tO1nCkKHzbhBVn7KM1XOm7C7OqMZuSApHk7Nk7zpR6
TFFRJK1bX9Ob74V+3pzI2LjyJAtD01wKinBSK/2sbQ+ROihPVqWTihxoEYI7kfZbP1Lld9Kr9Gyt
xr16ZyvteG1DtPCE+mwZ6KUy8XKmxoMgWiMa7C9CJpiTdVy6cXJlbbLUiGcjoJOm5TD4QXuwlD4f
gfNH1cm2muhszIw5YdOUXH+yC6+mXBQhSdpebh5LvX82CDqsBnU7FBl0oeBbx+i0ERk4o8sXV8+d
4b3eP+skZ1++5pMhdehLbTsSLHg6O/HNTSt9gCFVrSd7swqrk9dF1YaiVbYxtLwAZZthIOkIS7nS
RP9KB977IbNe0EZWEJD3nLlp2ihbzBHqfiRCDeSvqT3UQx/uhtavtnWlgB3DIbgybDHtuyKxtpUA
wKb1meHGSRJjQ7XlVyn5L6c3rSsj2EInnWsU/ckKzMKu1b2Eq7CzLbhuXTBVLkaA7krvWbrFrH3R
ZpImyCuxz+N2cJ2aCAIHXduuIunsY21prlGcLHb0zZSnLuWCTVhFm8Ifr7SkhWb6l6z6Zoi3EhD+
CgR/t/duwh4Xa1V/8EfPWobdtmM1QZNHtJETsFgPZFg6k3al4S289bkUWUN8ilqQtQK5f/7K15p4
kykA2XqZXDsBWzpAmouPm7op5JiF3aH3WiiKXi2bTZIZuGZVpQL5jATo5FS6/sv2NdSixGEOz2bX
qsk2cnJ1A2Sm2wuVAx8yH2ue/8onU8/j/zt9bq5cTuKiN+qAoq6NHvtkYuBtwSupKsSi0AIdNGbp
Brg7pCYZFT62tBTYkgK665rCYWHC+Lvwe9NosjrmaLAKxkPVfGs0+LGsASj5rWvvngnY1ScPJ/61
2WnhS2uzVXrdefUwarq6x7hq7aemVu9IJUsPVh76V0aJ83rmvRc6m2hNzyjTLhwT11Zl0UNVL8j+
gQwRfiFHu9vrmVH1kDAM9cqQsbSFmytfA70qtDQq0exNkenWRKr88oa+ejaJHt6cQ+L2pGgX65B8
BPL8UNYckkED85eTdw+4xM9w+hIBeXkyWZiE51rZSScv2zCr3lX0cOXBoNKsM3IGg7z8cfkOSy12
LpXtazJnArJ7XSE0ZefFcuSUwInIFRtSvzqHGjv2rdHq/WfSwrNuG7DH/WlU+nRN7L+gxhdy1orI
GYRqkRW9S4rWiy+LTy32bHbtaKcPZpe4pDTea/14sAoy33Igvh0wLWD00vL/0IMJCla2ufCA22jb
ENjMyrQ4dInJuTAoMgGXK+MrBYOFxvjXQfumczGS+IlJZLTbqYbYRD0R2wOKBFgeifdrIv7vi3Am
51rFbmklMZfphmAY4mKq+DRGAmu+0EOwlUrpez8jNI73ilMD3KJ0p/4ifVN7VeETQNwE6ZLthdDb
rdrV1ZXN/19Z+Tv9UM7WTImtB2kkjI4pgz4H1KMoyUnPdeBjOGL3HUu1E3q6zeS0m8ya3N4hpCPI
SrTRpdJ949DlVxNqsLrSIsSOa+oxURdptBYpWeMr3Y/KHSuSeu8xaWwsg4DUFPXc1lPM1G08SXa1
U5TPYPO9z30wGfcaoRA+aQUMB1f62sJgNpcTF7mfK3kxtu5AQNreSn2wgroSQaWMrok8F9a7cjbv
lorUSX4XLVAXmEIYVvODMo3GWnRCcS1yPQCy+Jzbl8pwZUJaWEPI2fCZdIaAjxG0buwbPzRrtL7V
YX/NOrHQHeZi23hCfqJVVucKgkOOWdpaB9KVyUQp0/oWkFv0qBNneeXoYuFJ5uLbIfVqDU9rQvq8
BMZNS4vCjy2H5tpbJ0uryYv81A2p+avFz5BCwOXRdelHz4a2SCfhUDNE49pGJW4gP0giZcfpyty4
0GLn2lud2KVeETGUO87N91El+w0awXYXaLp95QEWWuzf9debEa8CLmQPXtAj/6jT+4ycX8C+PlNw
PU3TTcfEexS6l64Ts++vfOilp5qNNIpSa0VjKpjkQoOw8NIqKnilQtz5WVh+uvxdFubVvyPum8dK
wFsNRNv+dVhWtw11AMJdSLQlfdpxbo10iKsrL3BJIDcX69aqDxasxZhddXUu13q0TdATbpssHIg8
DpS1PabRjmrnnlrI0S4IMSyvrc+Wmt+s93uGo3oOceauCAdB0jH4fxEN0+5DL3Gu0/X0HgMFoa9u
0AzHUJE7dptflMA66E12f/kWC21hrtfNFCM0zazDImQRm5ZN5LqNujmt2qi6NssuNIW5Ztcvi9zM
HSVjThfVqivKR5NIhEp3JrKNgq+Xn2PpJue/v2lveQSWLgzYErXspF1trEeCF43oxaCo9snwieO6
fB/YigsbAHF+lW9uxUlKk3oY0DnciIgegjB0n6pn6nUequMu8Er9wNYp/9JOIJJ9RCdHR43GYwig
BGINuE7CmsN6rfbkaYL+aFfS3JJo+XnwyYf1kp3X/4wnToIyH6RnwEEvJbsucU6pCq4qhtGV3wIy
2aud3E7kHthwwJ2wI8Y92Vo4SGRSPLKM2FdVfWt79jPxhWud9AVb9Y+jUkBlz/xj5BtgESnLqZDF
w36rFcaKnfxvU2MZXBQeNCAiGsjXhLWHjHsglwjE8zAdoTy5VpDdsopYKe23aCCJ3CQRPFIdKPDy
4HtQdiPjJcg5BjESlfiuL6ZTQLK3fqWtuMlihHkFx9eCGKMeq5KiR6vBU3b6CEvc/AKQ6lx6Olqj
ihCs2wM4AoiIqCZJt0bzKZnGhgAgzpIgQa6aMj/JaXqy+36XTvIeSzpxxsfEe0019cEx+he9Ln4O
+T1BbRDrqo2aPPTJH937FYKXj0xovynbDWhOa0etcPv3G70mX519h4z1feVXN77V/qZssCKsnIA2
52h4e1Mtt9JwG4j8owP5GbYvUVZp/BiH35SOtPr0PmmiJ5Bibk1OqyefNEiBfnWm1LfrUX0JrYmG
UOM2M3clAelayIoszMxNYBkHVIYrEspW9gT3PfndZ6D+4sdU+I+4HHcljIsiT4m/o0YAONmuUuIo
HmxdHvskZnEQ8lWGV00V5PnWB1Bkh8iublDIryr/KOtv+UhqXxK7ElRZSjpG77y22S9PNJsymz6V
NnTz0COo9Rtho2qpUaU9NTI8Fv2956BpbtNqM0btrhGnoXk2ZQrsTq7k9D2R8YMW/E7772nk0Sbv
gxA4ox4qm9R3RwgdLPU4JCaVi2wMjazFFYm4q35KE3IMGAjaxwoYden9pmi9bjzjJjXyzm20/mDS
ZE1BQ/HNve1F4Tr3nvT2UyaiR4+Ji9U6tyhWItD3itPuU2t4MGXzOIXDfeXkN6XtrVm8k5/SQs9S
mmgHUXPT1eVBcV5J4FoPenej98GDY/9pLNDMvXQDqWxsU6VRJ1iG9bVeqDiYOZsLw41CNFmqtwDF
XemHu5ow1aKlnG0643EyvBc8ZGwhav5BLVed/btild7ZZJbaon1SkezWkU9UFjR5yyD6TPkFGHPH
an07gdbui0+lBQSr5ECtMoADQrdcFUZ0UsXI7staqV7gBk4NBkx/gDu6M6YMotxTY6lApo3sJtMx
7ub5b44iYfx+by2bHJnHPH5ooJpi1LsvrGnT9tMKn9VpIBprQDDrJd6qJQpnpLES9t77GTPoSzPo
N2DzYCG2YMRDsouxOBcDIvevlVbdD9P0ovY3asiQjuZ2fDDLuyaO10PcrTkZAST6w1OyU6NwiK45
R0tGxwi0v9JR8JqMbZmr24psbA6HgBn5R8M0XtWCzS/hL151Z5EH5ERbxcDy170GY7rLFW0Xxqqr
RSmdNX2yCJgkNGyjIPwq42AD24uL61vDMn5OGUAlIuFXAvVlkq5wc5CJ+qXw/LUo6DzGqxn+GiRQ
R4LbTCpgBf8Ywh180XA3xQPWs8F7NBTLX5M7vvNM0nbKfNc5L92ZNW1HXzv/tppwCA48r73qRtIl
O1KrTYekImkAxk9IJSv3Rv6NeLcTmb2ukb4kkiqCWv1up5TonvDY25qEYkLMrO0dm/EbycVuErhN
k5/84V5M3VNV3pKiu1KKW6X3vncCNy8hy7khj5nlrIs8uxXAnWUKJ1xnlBvBmbIlz/pgk6T+OjY5
p5PVTmM1GTb1vTJC5SvuHJudvf4ypEAaEwYb/ff5RFUkxU7Jfw3JQ10MG9XKnv34m+4TdJDDCrcN
F5zixiO9MaA9jGFxMhvi5gQhJlax7rMULnWyHYPfNtlspv0jj7LnIpHgKqtV4feEkfJJOLM/Ek2+
TloCL5KWLilXWiU2DA1uyVCRaSSgl9UPNYt3MqB1tw2Ec3O4VRKGCYlPuo8PRJ/utdia1omU6yCh
hw7EcUBhDxzv+xg9pcQbiRBquT/tinJYBwYHFFbzG9nCAffmGmuxi9Z9bVbsCENnO9UDSatfRe8f
Ai2niJA/dCAHcZKiZD7hGyVrHtuoegOhiNABWIClJt2k/CHbH2kS7YIxJsmixgRNy2WhWYiQAe7W
T7l1HP6MA/by4kkWhoCaKiLIOOTNVF9Dpw1bBrasP4GwJISxNyIUwhX4q5MFAcgmVDr37gqS/u6K
OIDq3wleoegMgzO5IP0t+k58lvWQwvnNik+xOEcJVzwB0vFoWrfTUJ84V2tvBoIDCWcvvP5TSubs
bRuA4o+VGH6L6oTVMebYKd/0tQyOoWqSGT6e0+zW+hj6p6ky4KmH5J9jMFHV7XCmfTpZHO7xeFHr
w92l/4nCyDmck47pmagISeiLwt5eQwQ0D/9J2HksN840UfaJEAGPwpYE6ClKlG1tEG30FQreFszT
z+G/msVEzF7drSaBqsybN+8JTe+DQFJx6YisvDXJTAqDR07zWzpXv0dlgMaC0zOXx04axbkjYHTd
9gykn5ea8HK8HuZeUyOBrA/n2A0E8egD13sDrTBMH9dnrYHNIrEXzh+NTHgm1lptapuTqQaTI1cW
3HoY7KH/5HawsKz6sAb9ue6t9ZFjutNGXb8TenjRXhmj6vLx1f4FOw+w9kp9yaR4pJ/n03A13RUE
Nrysbp5ujHyhWHmMhLM1eyXW0tmwLnyx83GX22N2rgOwH15ri421Qp1SIetqmWP+Ymkkrot2JKZ6
eMlDAaej9t0N4Tnv3gI5FPDjdM6Ffy1CmISVxQFXhPp9StNP1YXmsbIqY9vKMSoFydcYsnm7VE64
sv4k//uoiuF1FO7FC/2jUwfGjm2OLyUek+oaGg5hiVuwxw+81gxIw25x8Ezpxso6GLxsL7L8nN0n
u4/yYTjUlvsc1NVTm4cH5YBJHM1P3VZqu9BFWezlbi2xnMN1+WS0l0cqFV9DoEM83MSFifZIeELJ
qrYVt4K6xfJAYWUAt4ez6L1zhUr+QIef2x5sCUCXbzXMc0R21CkdiMdPs+TUVzlRitLeIEWCDgjl
tvC8f+xrJxHG4pBzqiEfu9I1ySj6AYYUVZftgrV2/9ZqWbeC3LtDSvjeg/go0zzOnCTnehwE6C47
bKgrjGQFNKYzJ01jbxxVucPCbVf3sS+CcmsIlyaot2aurdppdqY/sfnmpP3yRkxl9UniKwH/VqIX
fz8u6Cf8aTf7CRg2FpsirKtdERrWiykW5+yKZlwihzBr2D2S0dBmpLz6EyROzrJeDebIlyuIiXHV
PlHhhSF2WV6aF9EUSFVhlgXM+J3hKiwSArte2PdhYPta2x4ZN/wFW96X3NkFiZiaw8Ts6bdlP6a6
OluGZUPYK8RL0bKJAfH3nVVWv9ga0wOil61ruO/hpBN8bvam2oWpmZ/ybgCAs3ocIUU6M0dRVh5w
zMquOxP9UDRxmxtdGvl8avqvm09ZuheGW+7dxRH5rhArWAdnWC+4ZE1uUUiEwKrSFlORJVlN8PQM
fq8dleZn/Wyr8qmM83JOr9lYqINIx/E+GT2fYzD5jX9ymXpQ0YRs4WwIWAT/MXmFABDlUqM2oQ+M
KDQAOJt5m9RHFxBsfRodOx+OkKHdYOssaZtwVJO/ulOAXqt9kPXVEGO3+AkKs34Fsw7eLVyGTO0a
mx6OdV4DNPEqcc9ExH9WBDfqZE6jKvOCG30y8WCKCoZCo3TaS4nbZzt5fgl0Z5ErHRvGNAsOLVIE
pvfW+JBVYz/1hKm/6MG1fg9jS87KYrAi1ltmefc8Z21PZRkW8Edcl7lewZTr2U8sIMY8z/uQHu3s
yUBRsxD+d9KBu5LZY43hOcXnSTx3l70zyhe3GmBtLMtlvjd8ETPwand+IeN6NLZ+mdSwof3w5o2p
tR9804ybcIS/NFiUPwCHn9w+aK8E5xRRNc/6VXUWjCJ3NV8AWnLrmtzku7JWUBLlgxSbBepc+jYp
WmaLdiVE5/9MmZXdq8oJnhT975/ZKMu4Rlzn/2RDa7If5aSj3S4Fk5GKve96PGEVNNhdgO18XybS
49RXy1Piud15TZ0BonHX7DozgHuxeK41cw0QSEjtH3gtjo0wyJvLlMHKgGPZ5dlRZIJYWnLiRUwI
pgac1VavY66Ti6wmuQMiXpx7Jac3mfbJjqd9ij0zz3nTSbf9j/oG2nLZ/1kKiDnJNDzPok4p65l0
esY4nhffOcEn5qAYXiQtyMZPST0vYBpE1hJgnG/Uf9bSXHNvTb8zb/q9BoBsEjM0o7RL7rYNp8js
21+khMntmK5yN/nDu5mn9VbkRf/U8gTvBh0mfEVE/zara8YmP8cJ3X1mxv9E8+rDIO7t0Cejh6Hf
pz4xrWPd+85+JJn5YKerikRrE2NbrdcEvu05ScZk2wpTXutAwTtpV4f8FvXTJpxKZBB/2h2slWTK
ala0Qk2WlZp2bVKWt1xZ6iKAm7Np36yxDu0w6nGURKWxzJGWhCZbHZX40CyvU0h4eBiU4t0grzGa
F1c88RIukTJ6AUs0AzVUBePr3Ah1DCtaw3odxHaVgdjVvePHsJWTe8LC/dnt03YDCxkwfFEVlKL+
Zz12JrFtVbLNiqb9lUjbgKxurzuH2PudXRHOWNEK5uwrbetFuJGg0h5dGk/bM8TGVN4K8oAEiKAx
qjedPnB72QJyWBoVRTzAn7D09AnXHciYhN34oQyTywzV4GQ3/XRXtYGNWQqJNlICZO6lhywzrT9L
g/OOtdjPoXAK5phZ/1qzjHUs7RIwTV1MuFB6g8OeEBKf/PWrMfiAFSZTE2wDZ2YS3VvZSL6WLL1n
pVqjIS9V3AxqxiOixm831cNXMZsBm+ntLXucH2NN9jlbZzry04D01aL5Wg2MuDYZ8VGbtpLs6M7f
F3kVYrXmQ6YNc54ITM+uZsfiG0nzXixpkW5mF6aXIZ+diyNHGTGPFRuPn95AWfAjM20kcdlWaYAK
6tWWTPTPwnbLbVvpGYBDyK1OJN2mtac1wkU6XStZ/leU5tvojC8QE4etlRTPahz/mlo5MXX9C8ky
/qGCpoDjE2gSpgb1npqwcgqi1cB6O++FCKpXl8XOuLcCHdVj8TJ03KIwr8u9pwNj34f9G+HWauuU
aCr8R8DNAbqJl6Y8dcMojlNqJrEx69+POOzIdRNeXXacNnna/THbcb2tsE7DJHHIWLPrDytP2rjv
V4vxnmkdJi1/lD9WW6dOu9syWOZdZzX8xczgsbQEkM92iEsyCGKzCyQpEGkWm7X3MfjFeE1dmCfV
YBHJM7fuIbCahnp/+ugYfG3sOaPUxMK5yfR6Brj0NKtQcIv540GPob+dEiN8KiQ0LM63o+s3xlmF
UxE1tnXAN/YjBd+DKHV5wQ2JpwfA9oFQB3vn1pbYV+R7nzuDW4TI6jmqVwWyQg436rAjr81lzjhL
wCKUkOnFP9Ub3TO//DPR6tfK6sv8oNuaoivzCxEHfVXeEH3sB49pXuVWJPOLZo16S+fVvDjeOv2j
mbB5QOo+sKETjfq3ZDEdAGGq+iPh9mPcLk2yxjO8IfYPAhCRdYAdDY7JT9/aAfS4wr2vqiQXfpbG
hnXkJqYPnTaLrqZj2NVh5JQPGhLr2xs7tdHcWit9ntm6O0MRHl5bc13eaRGrkdpi7KeoGhzrn98E
7J22Sb9pCpU/p/VPTqL4odS0jfmgIMAtJhpgablbgBFfs50XkZWa9M7Ax9tzWRUipYw3w4+Zu+HN
oIh7d/sK6Ls1YZWWxmMUV0wviz0XOztLZRIzQun/G3DzRgSPY3xb5jqHsJhN5XnqerqrsLL5+80y
y36BqCH6rm9s/hGn5zZJHXOTaDyenZuXKHc1xo8use5pU5bvQ98G96EP6p012/6x6yEwzZVhn9me
9CInHDmNJrWYzOXRgT+ovgBPik5A80BwW75JzMW9s4ZzwDLL4iPfWDph832mBajyjGmz6unnNmvl
dld30RNGDD16nB5efbDWBPLg7JpXorT9F0vy1cVhtYR7Uv6GgzUQx55afOaPbmzc2+siT00w23FQ
ZTyFPkfJuTGs4H11axM5wlTohmYytF+OWbv//NXzx21asp5PdYP8ZeQyj5M2NC8Guv57SVL/Vas6
+Z3ZvV/txqksa6aiCk2vTWduLbcR5Qd0h7bZNoKVhIjXOM23rM2P/jaoiF6N2f4ntWJtwrl9YRdR
dVfYlMYZTxzITzEUctrUfgo9K3PXvc28PdxPYg3gF3mNfxgMUHN2pqDUcSQ5W9vkY4bGGiRPug2K
k9Vq9c/PaDg2QtbZudSu/Ku0HiI/y+tfecWGPSRTUojwByX6ak5Kn7hwLBri+pFw7Dg5hB8yJSNt
k5KHTLD4Vpwz5682fQAv5eASNh/ciLSQH8taZcdhUcPfIS2sd7m63r9ZAyQ2HmyLRMp6J1PQgHys
7WuR2Vx4RejQX+RlFukZ/NdAjnG7acs12UsjcKJUFESRFL7/hDPffvMNt/joPNOPB8zcF9uwnM+5
8OQ35TPgv9LJPdo75Px066xiHTdlr/xLEdhgJRY4Qd9D55YxwnJzgHVUPpspwYge4WSxypOLl1Xr
nyk0WQjHLn9Zk0BFnjd1MZgaznZoFuFBDn3xF1ZU8Qu0lOD3kBM8QElGOpX2aEjYuRn4pm0WDMZC
qZdnrGdmFKJ6ln8UxIOoNSq1I6rZvsxhO8Wm7oGllvo/hWrBBUIk8kZPj8xlPGIG17m8C7AKG+2t
R6OtwOV4wKHDee6Q/rLPOll4hJLPiVDUmoTEA85BeU/9YIyrYI5KWvLYGG29kUVhAlCF59lIvVse
zhphBvwDWlwIOn+uxvxsNH6z0TXwzzXvdtOiVBXpiaumpjmJypoLe8Dnes5WE5U/b9+rMdmL0ThY
BWjIVQcvQdveGXxbrJsXAGZdqDDLHCKWUobxWX8PU5a/PGI7anu+0ErEAzwgirvmn6uXX7ZrvdYL
v5TdUlfXbuSJ/JJM7sWE6NkVxKgFi38yM/riXP0EVnYQukMZQjnGTaJXOqtJNi47FeV4BuX+jBB+
sIOsuCxh3mzSJKektUsfGZy3cElaJh+Vdq+F8d1CrK+ND3A0EYIN89pcPqI31D5Mmu8gS2LZuxc1
IjvOlh+eB7M8OS2v4lruR0I2fL3sOaHE3sYyjXq4cwpFN1pyKzs3A74EeCyKdgY4Pi/1ul+WFLdt
Vl77cThLww69PdKq/vKgMrX/n0Gt5fxvX/r/Yd8xHxPi/2sqKObBbscAeDoojDyLAscdPyUZj3Ew
dcm7J8ocWlZHGV8Nary3qSAyT0nV/a2zen3twGscwoDa8JE57Vibhxljn7fV7EIiTAEVelTVl2JK
DTsa8yWAlU6ldy2c0HR3YhowOcNfmjv4maxgkRgzgGq39fhfApYMvl/lNOjjTESfvb4yf5qgs446
ydJmiwBGp5T2LoO7ZtXzdz3X9qtdV/kHYdK+IBcUetHG69fp6FbjHLM4AoyZmOl7UroQjAnfv6xG
K7YZOuV/CiRRPFjzhMU8kMZtxBPKUgLIqiEae6f9hsJe5lRJJsmBKrO4izwTGGMzLO6mWkci9yyh
35umS65GkDlvvfDWyzKq7tbkpsaOJVzUYLU6hrtFLNbnJvBbquwuvfJLjM+yQV+N2ta0j23++NEa
e9pX64P94uUq5/8WDx/AZs7bJtgU/qIPWUGMIhVrklwt1Ts/66LZozDTYbxCZBlus1U7n33gyoNs
aeCpTsKO6QWm0r9GmVnnCvfUV9jJ5jNYqvrFGRxnH/pNH2zHbvYuHiAbeFq99W1rmzbTddx9Ukrx
5Oat0/EOOP0lcQLGWWzL/0eIOjpyIU6urOVPztoOUyt2hZ7TZRjeB89ZPszF/aBklUcjx/SykUGe
/21sUmeUEy53e5icS1DW3CutDKajBbotntmd+K6Z7EMn75rkbVp8wJo22KrXsCjFc9gqiLW81R0f
8JRXp66fkMtl6BT8lAnPSc55fy2WpT6Suu/cEs+hscwXdpxSz8o8YictI4tYOylX0HVNsQNm554S
e4Ec7TpzCbzTpDeAacdMPs0+h9B5oKtt0gc2LiXso20P+w/MxsPvdOmT7FSqxhHI6iMj3+ABfWIS
7gTVbmlMjqCMJapoGkKRHjLpehcHn9SCT9VM3v0JBWSXWCq5Pgh4L6WTce/73pL2QFaHfoxsd0Z1
BfHmpMwobS6luii702BZ/rxxtBiuLI8LUmTs0tzgeV5ExPMkPkQvVn5p9rS8Dai55iBV3/TsPc7J
WfWJ+hXkoFbXdkqYJs9Ft+1yyigSwMPwItWQvII18x8ZFPIMMk6fwXHlRzur4AhN7jC4W6PsxHgY
02Qqgf/I4inw4Wxkydj89vTKfACghLFTleoe34iz/LNpDD6IQWjiIPAfvr65i1Lov/+QNEzSLGcn
d7Z5WzrvDNv73yWGQhlZhmxe8ANkfwndSM48diqL/McaXj64wVUvLSr32hQIjVTpbA+Iv4R9uL8b
pVD3Zbmu+46K7uChPBpbnffiVrKO9TZYav1wFaJ0AJXjCwpb8AVIov+w12pI6ZIrRozVzBWGlJdV
6aboaOJpUWwv0gxaD8aqLMDF6F8hs6kq/YPZqt0tltfuhlJaU1TklvmARNvrpz2l488YrnYTeTqn
auvHbgLLLNIjncPKnazqL5bQ+n5bLdwh5erqP3XQLp8er8inMhPjVqbNeDVSN/wk8X/+Eej4u06P
4MqpX62nQIiAoeyysmo1NvJnlPZAIilTgm/45oJl9iF342BOwvcqKPpDp8wHYWoozkZRi89Vq/I2
1b73qgqdtVHAoPhV6NADc1fbw3flMol71N+s3VbmIzqaKa+YM+izayqNjp9KCj5vL1Tn2syt4khn
3Ji4QqQWm8Bc5nNY4j5n7rc+SMqNyQB3WfN9nYvm3Sv7hdgZyTGad8V7NqsAc8gyqI9ErIxnmiSp
DpOxrGdzctJ2a9vh6m2b9qF6FimbERvTGHtjEzRFP+9SV2B0mFo2KTdoED2IPsvVGes0Zf3ZJ1LL
Q0HEJmmvReu/d+FsH9Y0qH+EFw6xx2eFUjJMSCzBUvfPfl7mnzZQnL9hEqBJiYqzoCnS6Vdfh+Hf
dLUWjAxWMr+nhP5e+6Wv/62MPe+2GqtrWCD+osuPHYlBIuuekqZUF3vyaYAQ1acgsgQkxajzQs2I
7iFfJ07Dr8/nNFbA6ma+1YGvst7QZvlX29frTtVpciJNpPoTjEwJLLMyWZUa5EJuwcCNHCXouvvK
5rfclFbHoD4Zu1hUxvBa+h1oXj4mRBw/nNdtuNbOcw58a8cd4d4qxGu67p6N+xzeDZg0vTTkhHnl
C0kb5m/SPd0DO191tK65YETfrU9CtO4JkJj1XLHiue0Nszzm5VIhhKbq4luZeVxrxAe/ysmDwaN7
nl3DvmWVzp86jXaRDiBAwaC15RaVyPgqWvzf1rQIFVstjlLLZi9+i+PfrTdlNuUXtMcBXrewUcjH
uozIy6ti5fc8jK4ttoBPuyjxPf9UhDa3il8276E/D8uux24BhSVYQAGxglXfktTlEfe7BNRga2r/
vaELSiL8NpyIfscYzLK4KTdMCtZvWz0aVC+d8VBgdwUBWoQM6uYwyW6NYqurWJnhNbKhaW6sxvmq
RFM91Qm41w3VyoLcFHhYNAaeBKwPfr3v6syKVtklMQjLMioBJN347tRvZ5B4M/xi6J8cbSoBjrEK
j5CSxFfphRzpdSH6J1GDOtyMCcCobZF0/l0NoYzN1VpfeoSH47LoFfc8Rdiwmfq0jENvXY4spMJ6
TzJIiJuAeecmNC3vY2k8+do1VhVbi9HxIjb9XbeTes4MMZ0Wv2B6a8l+uY1kFX50Sxlic+mN81ya
S6ybJPjdh1wMG8gb1r7l3dyBt2VqLPhk7UIoFHuS6boEN6pYLLmbW+IAuRseNFzQuQ29AAaWYHgs
hU67cYF97uEF+xzzyX3tatG/hnaVbALbtL+qxst3Zm83e3/u81jkzOHF6H1Pi41umqIaRaTEu+iu
uInuPhzUJ7m47bYfpXWQvpk7mz60KV7awh3rKGNsu+HfD2+rZxnPnW+3kq+m92acP8TYbzy/dkKE
rcG+8VSVZZTVzrhe6iDX78rPhvFt0ejYsZuYa4DIVma/6kA630lr+28Ghlx7k5qDdDfcu26N5Emo
F3c1j3lE5LMV0JqM81HZFYYzHc4lubzT0P2uA9doXoM5UPt07Mq/JXNPRJg6UfWWe5aMjLJK50de
hcUBrxdtvI7ShHSJebV2340Gau1Buybk7WUhAwHFYYx7bxhjYSXu6wPhGZWpHhHtw8m85iKsdlow
7N8wLCRtfF17aqZ5waMflkv6qSmkd4mtDQwlrKIHOGNBBOdZ3It2jofAdg5mIUtno3zH+28MJCYg
fquDKpnuMUrzjtk8zCCOQ+t3pvBvpVVV3utFTe8dZ/M+6Hv76jhtIOLRdPOvwlHVjZlo+5F0zfoJ
0QiYr7Tykxd06ljUOVp7VlkPo5/Frhe3zsmdW/27bZ3iRWbBR4vb6ZPDszwigxosQnNd1V5dfY9z
vT5V7bTsuNCTt3aQ5skcVH2eeh9o4ophK1BixYrTi/CQjNo+up0t3/EwhO8WVyAnyeLwgXbFLp1H
4iMWD5ERcV8eJR9QvIxtWkU+nBaFUl8uL9JVGUJeWa93T3AIY+9KVwd/whz8LCNnRTbL+mcaM/w5
8zJ6deyMFjKw703n0SzyOG9t5r9B2WHMqxOLcyQV3QC6q0loQzrlxfUQNi9LNwjxmB+0p86s0oNh
mswlEq7KiD5JqdNq2PZpcdPxqW3X+oArEvMWvQZAwU6w0gELc37TochuzFmTc0ngBqx1aYl7PU+8
BJ5uIpI11/c19fIvI53Nt6Kxwj1T46HaeuDs7gO4yVMCs/1SG117Gg1LMzD1B8iUvXsSBlIr53iC
eY1L4xhO3fDClAFCUrFm/2Tfcfulk7EdFEKYRsoiLp6tn3lekO2ZLpdXy/WMPSrtHBcPYuyG02G4
NOUAdjldwubJm4tipxJ3JTJz7ICSDORFpYNobh0TI4CLRCKeQexNmCnrxrjCi0zv/uC4Z2diEFww
1Dt7RWrfUMCKKOQ4rTuhjwLu1avy1OPcBCA7b0gXnwBVa3NPug/mC5ce6FgGafOTTi4He7Nk/4yy
yT+5yxu55eEhh9NynYM90ZxMthQnkcn5YxhJtJ5COz1n5ZTdZyyTIUPGPGOZCENHvjWRiAM0TyNg
qo63llFQ9WtShjgYLDpSRWMi2Ky9PzcoeFVjIuJqw2IibIffzmz4VxkAkIVU3B+qZH5g36a2BmXb
m8u+04l6mzun3Y1e53x0vlHsEQaWmDXK9YC41P5mra+kyk0bMt14QBk7D2Wn+evb4Ma1qy9M2MM/
rTScQ4iXyTgxmJ+7fY8m8y8NUo2lJ3flKSjm/JKBWzmKeVR/w0AZf0KZLTFTsHrrgq3TJyqvishz
lKPr1OQ2LpIuPAQOax5ghJJXYaf1e0vJx82Czw0rWsMOmIFVxenXLOL+UgeXp+Wbk976NxuN8y/L
6L5XnbtbhCQZQDypk51Lcs8bXoDqltQpa/JJx6B2SxSeta0GI4jRG/Ij/2p3tSHXnngYBI470YED
Zzdd2Ew1eaaG40ySN0MbDHZCihaDMZrxxHArnN9by8ifW6SoSOV+e2WuTrw4E7ode4LWaaTnPAfS
513s3fA7sOehiQq/VOHGb1NMnGP2sKD3vVUVUc2dL2mtLQxyypmeuslO5U7YTX3R+UqkVylL3qHO
0htdzWmcUoffU1Zydo1fyuekr9ZzQUV57UYxXVrgpcfJDdUXWPllW+cO63KOnW098rX3XZpa28Lw
kjhMiRLAi7Aw6mxQmeEj7h0S4JB/p4VHs/KJfOhy5rCs1MocC6hp93grgrBgnELi1d6EY33UrcRs
6090p2QpnWSWAZG11HwvQ6xkAEd1LBPEeaeaxMHP1Xxdggn/OQAGta9aHZ7HPk3R/f2APzh36RnY
HL2wnyT7pU68Z2NUELRtB58O7V/xVBHe+SKHxDq1hkMEWj6rx0zZvnle1v3zGJmWV1cL+xYu/kCU
ldP5H/lYDr9cy7L/TF3W7yYVVmdObzzKrjU1oIM1Y9Ud8fOr2nYcqX/LBeI2PtY2O8Nu9vZtp8DT
utyas9Pbvwr/waSSrCvgeKa263YeRvsfvfT6yRpVdUTY5w0qYIj7G/Bt4m7mVLOArcPqAAtljVRW
6jt9Cc4RL5dznLOEsKPbnPB1r8GJ8AcjToB2ndygnH41qyFfqHaG3ZqFRjRMhXtdhy79goboptvO
CrtYJV7OHZuCfvQSoqf6Sv10+WCzE+x47pMbQnjeElLmQoOV9afr6OrgDEwHJXBdTHCsroDK9mzm
RmvzbE1+tcSq6+ynypq4NAPbuOg0IIXMN8fjQNU1IeCEw40Et/XGzoYVQUuZ3xVLf+EW3T28MNF6
QKQtF4huLbBlNEbANmed32pjlWOsCCcINwP8VCYlM3Yb5l81bv3ZHDSr1Ay6t1OwVnjsnPqTM9C8
TWhrx549pWePCuJXZgHB6TAhv4hQW7GbJcHr0CljiqxWMBcZTP89rDPkV1n6+blu84kYBkUy7FB7
Ffpj5+BvaMw4X1fvhRvGu/fZ/wwkhVw+XSYNY7TS6G2xNGaPml5auzFH6J6c0jnkxlydi84sX9So
HExeOMsynF/nYq6srcch+RiycIishXXHeFLcGV+pf7KCl962av0LQZhu2ZtX7xWFPMFsrZcYALy1
Sdtl/Us1+ZgghFPMdMKNXYTYSJlGEgV+LaJS980eUpx70imzVka89nZiHB9XLUZbs+uhUS+Dsz7l
bFl8GJyD6XYZ62yvnFnvjK4bbyzdzs8AYta4y+Z62oi2oe7KUYr9VIvYMJml8auMag8gnTTcvCye
OsOXHPIiv8+gPQhO9N3sYxAzSno6IOQzT4cwnPgLNZlQb6ospydSdHtUK43htHLprJk1IxJVco3T
OS/FIauR7dh/KPK3UBrjX5uVrEuyyiaNzIkn9oqQn1B1llOwHRoHEXHK3fHWJlTd25J7g/c3ULvB
Qt+f5p4NA7J0y3OQhaM4G44duFFTuxbDc5fDTHeieHZGRr2DZ/nvaS6xkJIXMG46DDhsoQ7Tzkkq
41Caw3Rg6w7X24jSd8kQRI3tVIfzx5SbjNCKmjwYqwu8J9Tf5JWSyLoXNssv4NmogQhfsmIJiR4g
Tt5jomx8lX8jQaY8r13GOG7ys3DPknSPF8dMCgtRaGq3jdcte2RBbZxhp4RBDNI++DM/pmlYy+TR
HjvnxZ+aJbwNhmFGlmaZ9s3RvhHuUkuZeNgc2xkujGZW1D/LsX35qlmh+a3UOu/prWnH7dkNwyss
djEg+/XFp2X47rxhPF/Ld5gTfhPp3PDQefNEX3Feox26xiMTn1czQVTfpsqmgA4JP5uZEJwbXTz6
d89jfcfGdmF0HkzqoPe92AScri++mSzlQXZcnrQwoR0k8ugm+E0MvP4sY5oe+40YXRSvY96KjMUC
S15bD7vS3XJU/Z60KB5R0KVhFWULBqdtWmeoj+GYtv/KrB9N4Obd0vEBITic2plZz8ZZjGWMMWU4
/Hg3peQsp/4D556W0HSccJ3UxiaV6h1FUE3bNqAi3/vmXE0npidYTeQ0MUKsy4ZFMRv3P1ex/oeV
3g1+VRmT7U0aNgZO/lJ52d7xu5R8Q0s361HryXpVVGLmDpZMPrFCURcrakfHfdyloxuptbNvq+z9
dIMYqyo0Mm3fZy/3f9selcH/Ye68muM20239V6bmHj7IoWp7LhpAJ4ZmkEhRNyiKopFzxq8/D2jN
mITZ7D282mWXq2SKCB++uN4VKP+N4UHVJT78NFrEAmUZapYwWlc1nbamNncHzyN2FOBPx+jbcS97
HmcbSlhrk9QdxYaaApo+qLWG8DqKUDqpiZxvU1XwXIO9GBICPeGACP8dPsAUx+u6mvwbSttRuaro
aHsIdv5moCoOejAm61bSJh/26NBclkZQ61tgFh9mO1RcN1W78qE2xuYZCLZey7WnkoYE6Nj51IIw
gYpD4CM5PotlORpXug81thC0yalaP4EErQOmXSbhMPxRqnPVtfV7kUGahZdTzi4oFCdcc2rZDzbM
buS5kki36aJJ/R70EdopSpffsyDG8lvBgOwi8or2O+Yh8UFheN4EZlQDCZrl8xRDqMjbcFpDfQlR
0EbCA5NgEdhEQfUuZPZ4H1Rmz3GMgs13NcKLYeqb4lmefCoKUkiBHZ4EvntslfRIPldLYXxWwH40
W6mG4ivMzTl/akBAAcX5plKBdg0/M/cAOd0Tq0EPcqpUzCt8pHjfCXr52FlxcBbrDYScPtVzeaUG
Uv+NiGc1YCUktWT2GYOcUY0AfC1i++eCM+AkaytNhRZfrQIC9ECgpOIMWMHaQ6Zp0zVqZ/G2yVom
K88sOkfzwtoHrAh0t5+8woXtY4Aa69NNTZr3+Yh/5JPmGT4PmZKD3XdCY67KUK73WTMoSIyqAijG
o6yWCe1ZwAn0D5ltlwv4Oy+FI2B545tma6tmkj8JXSU/6lEe7Ashzx5JQ4+fMJCtt2U3YMniebrg
tMmsW3pRRP6/NxF89b/+hz8/5cVYQd1sFn/815c85d//mX/nP3/n7W/8a/OcXz6mz/XyL735Ha77
677OY/P45g9zfbQZr9vnarx5rqljvlzff87nv/m//eE/nl+u8mUsnn//51PeZs18NT/MM6LkX360
+/n7P+cIiuNZ9BvkHcu//SuGXlV/szQd9Y5papy8Ztn+nzH0Ej/RkXMoEokRkmHN3rsZ9kXB7/+U
lN90Sn86cI8qq6Y4+839iqHnR7JCnDezs6UaFgEc/37nqz8rz39+Btrg15//kbXpVR5mTc113ypk
TUrmlq7KlIV1E72EZXCf14Xqjlo4Z04hOfQ2GgcndgNzlW6IY7fNlW/r22ITro2dtHvVNu/c9q2+
+NddVV2WdUMyRHPpACB2Yjnmvp4cpugrKJAt6z8LXDo/vsm7r/bqJrPG/lUNPhIC+MwZ4sOuvxW7
Bn/pPzJJdYT2hFj6xdThryL/399mlga/ulFdin0k6Bpvc8CT6oZVwfZ6NjoH0+lseT3uJspzNqXZ
tXVeS3bwXTuZprEwmPz3M1i6LutzZzIXMuQCDb+hjxYva+prPFfXs6CHws55r8qOCmozwd7MBPGh
kwvXz6tVW/kOvW87KCblTuCogl0JJHaWE1xHV9JQ70ozX8mddDDTYudrpjNritoM0ndbYUwmoxbE
XqSLt0NhUYlMQNLiYIXkd6VytmRxd9Kysim1XA25fwhkRLe6sarn9QMRMuSFdajFboUIMhaETcyR
j+K1ta1VZHTao6yD1JYahr15tqtHaZNJ+lpWDLsqW/jIkJWEXD9jN7XpqsZNkskdFShzW9+o3b7+
BjMapdkaSz1nTGVXFeutTIlRsTy2SsEDRxcYNfT3IbKJ07HFKNowSFxZtC4GhHmQutaxBkPSqtaW
TJW3HWGBet22zJSvcmc+KOm1H5hfRuWhkwROTpZt6Y8zd85vvsVQLv20dvPgtjcyrE3yHa6m1z4C
MnjIvGC3KfL+0GftugyLq6k17UGBaRwJjuxNOxQ6azP1dwPsLuIyztIe6XfQ25GGLi9v70c1sck7
W0uavBPEamvWbO8JECeWuUVFHFwhglxxUlmNXmcrMJjwpP1ilfKa0sgKB8BVkwiuZBwC5ca7LP/A
8hCSbX/Ti5DcqWKAwt5YWXaRNQa6IpitESF5tqDrLiGZOE/e5CL8jyTdNmLhjhqM3aK21qQnXHVC
sMsm9abNrppSv4dmuMdB2MlmGUSlCBeaoG3ZVe5Ns9jTVb6IA5zVloMs8FZdWnY7juvGyOwe3VSS
UHsvk52XlFtT0Lch8KLQ3bOXWxWcOHzZWw9yjbyqWjOJbtXOOsR6coN/+R5UF7JJY1N9AZEEMMIw
E/0AwgfQhFyCkCUfIGztKN7bRqWhGoEeWPyMx9CR2+y2iqBiRahzKljkJUMZoFDFthSlCR5E3g4v
IOQ16nZMLDsJm3IlaRgaEz9wbUTfRxiLVXcfjeO5IKCtVbsXNSTE6quwyA+D4YCmrbTrIZqckrDR
jfCMvD66HBkAX/yvpe8qyniD8swGYN3WenotbaxcNMBvSPvJp29Vo69RKiAMUM3eCSLkNFY83chF
GxN3M+MQObhSFahf4FbsUmq5K8gyT0KEl64/lqVdWpJn5ww+RHCraYREEMriWa5jj01kFBGU6waD
MX1KHSUunHQweTW0z4BhcoC8BcrDuokGV6vF8xy2Hx7fjqQXtuadGw3RdBbSjvrAtnYdqfeFBh8P
VBSGOcjs80QPpUqn7XFX2gjwbZr+IRgezTo7C5iNytD86ZfKNRF6q6Ivt+EkOLEiPeHyZ0NXv4z6
9kZQIelN2lmQ/8A6xC3qdkVkzn1QAw1AHb4tciigKFy3eWJtlTI7r9AY0qGMJzbHl0yj180413SE
Nfj8fpJC129ydn9SYlcpBWwKtkxHFB99tdxQaLaxEPqRD+sy2PXNLumkb6lnfVcLmFlNVrhBPjlF
GaCmR3IkCNSCayAPBZcEqrzfhyrfxpa06rqfMZwGNes2+Dr9rMXmLI3FG7bAF51cgiwivZz5X+F5
qX0NIY4L5TU4Daro1JUbxSmTyTHZ93tIxMcCR4BQuw1STA5U6aJpFCiZVMRGdoDFYw9rNfaqtZzK
1MC+JTBTGZlO3ZR7NP4/UXLeNwiuZDHdJuVwiBWujqq+8bqNlnsuACG07ZkQfCcKwzoyHn3qSkP0
1OTNZYznX5b89OJhm2tPojzdoOTO/fgOvTzwJKt4IV1Cj3QochE3N8OJ0kqytIsgUt0oNu2qgs4/
fqced6GaI4Cw+c0TnABtERsTm9AXfkumTf9QRIOTLiJABDJtKlwWjXabaCAdqplujfqiQu0oqKgI
mBEn5Q4e+qabAKa+jcLXuu+dQY9dbYhdSYUUhb6i36pDYw+CssnwdTSlyi3Vcq9zEO28AiZg+o0y
1grs5JoyG8D9tBO7a0WuryrhEtk0Qnxc4FrOodl3U00vYg8fsAgrLkO+oafboveYiP02hU0saNe4
IjqAJZx6IYZiCS6V+nmsmV8QFem2LAmPkfF1CENO8ebK9yFJmdYKeg4nDHM/zjCU+GjpBCV9y/m0
BQR3+OlrWWBiJpRsBl5IKFsBmUNuwL5rbPYocVMoNu0u0c8MUu3whl+p3j5t1wVWFnJVw4nFENFq
MAswor2pf1Wy6Dyrn3V4gLZa6kgQJRRY2j4AHbIkihbZwcofG+l7FbOsJpQtmNI5pxNEVcpnmjjY
XtZRs83a+9Zrbzpp+BkhOBGLnzLLS2aOj9TcXM6L+94zVvpUYdaWnFlZS4NHoaOEkytnGrW8AP1l
7ih9eF6NTAfVRYUgn6KzbQnkBsOV6L5P8iXozTbsImBYWALA1IkZO8RhQkxIt5zAVp6HLAFCoYTJ
Vx57t4LCIGBFDmnQVD5nW3RWlKqTycLezAu7q5t7vEhuwqF9EGLR6aYvQ/wDs2KE3wq5KN2Nz4cG
j1U5qssjbLzrEE+EfvC3oEs8MRsbvbiaY29XIrVUzujGYxIY0ObltWxqtiFcF/pz0cBVKiaYmcbK
x4ok4aQVIx6d2DmNqIYmiPBmfsq58MUh6u+b0b82gkvrGwnpAA7x84beQ2WLJUK3yr97O8PuHQR7
kL479A8bw/l4s73wb/y1AdXgZ5u6rhroE99ugn3ZL6VYt9JD7cJtdRJUgXaPp/hKXxGuBZ1pHd+f
uOVs3/a3V311ywXJ1oBsN6lRkh3UTbXTtoFDCt5a2KROYRsnDixv/bj+fDsoc6KJgwKCQnWxvSZi
Nh4nJUgPAKCbSd9I2Z2mfqm9hALfxhi/ffxm7x2PUPmrHAp1ESOghW8dPDO5RXzEgaJgl7lTu3s/
vT5xi1P3kN9+LzyQIwhmQ3rIrXNA3MtmzL5wmAJcyabdoCowtOAX9dpD025j4wALgL0fIh+EU+EE
IymL7SA4q7NLs7+C27MS/B+KSdGHbqcgQOustdlGPypNcCOc2L2ous21dKeiM7VJfVuJTcqYH9x2
ytZSBJrmXVddD7u5XRkhmoc23spVtQtiTbaNFCQ3x0GhVK1nLdyR1t0ltxFEjDM2YFsPniswHRzu
oLjEafbEMfLF1m3RzUzTtGSR4hTnAn3x7buxEizm4PQgPcWX2rrcVPfJWXOWnE37yY3cXrIhKF19
/HkW4XkvHe7NTRfDuFX8SCFtPDmI140j2uJdhKvSlWzZ7H3W0Q/8iUhQRgz/R/zg/aBGcSqj550O
/+b+C1wgNGJPbXyMxaroxkLaDUzn9MaVKsorKXuahOCUg9Y7g/n1DZcRR7HUm20lc8Pa9Tb9Jlrn
+RpZvMMauCF390Tzvvt6lszYIp8QGsLimxIPIBYV+zQO7NKawn6xG5IHeW+sp618VetfxYN6wJbB
EdQVCuxTIQLvjL25Q/3n7ouPy95Is/JygnBRFzAX74bycmpPeKa+9aB76UCWNM8euqia+JUtPmDM
drZu0WMciApwNPydNLbVH7fiO6/x5hZzI7/CPUgPUsVcaNADcxQCnNuMwB5D1524zak3WcArYSym
Yu3n6WGQq5XJRqgeT7iszldYjHBeRBVNmG2ShQnJ2xcpq0hPTZE7qBvcZLbdVtlQadicWkTevY2h
KqbFkRIZw+JFvJBjQzPVyaEszQyaQ8rJD/Qj7X+04VmjwtPrAk6RnnQCoJLmuXz5frJoGioCDcnU
l4GftRl38OZYm7VV50CyaZ1hi9PwZkRfuZoBgu3HHePUDa2FEWIcFSI71ha+s905+PLYyaHaojm1
k624LU/c7R2cj8n5P2+3jGMNdS2oDcmc+weeIdNdbv7RoTZtzf3Hb/Xe55MVHYxJNWRNX1rPG508
yRRl0wOksJX5XZywYgoPOhZA2OGtourcmr693PG/AtEvwid4kPkfzRIif4OqH4rnjLL683Nz8Vgs
/+b/QTAdjtqrxp/B+l9I+1wN+P2fV4/V49Nz8o9dnTxmP+vXwPrLb/5C1iX5N0vULeBrSZeooXLN
X8i6JP0mWapmGoZoaJwx2Y3+G1k3fpNk0WAQmgoUPnmG9f+NrGu/6ZYmUs5l56UiNPrvoPW385Yg
SyodxQK9fzubCNiGcQrpyDOqoktsW+DRqE86Cuw+ogIYCt2Vlho7uQKayTKMM6IAiYt/leNlAwHp
VLa8/nZh/esxFgsAJity3htjvWcwwgjEHCPI4b43Vpqd4aiybiHccQZPXUEZm3NTgy9bqjWakqn9
WUbyXaKGl14bccrupEd1jheXBOyejJq44DA10jW0qS99C1obBeNd0oy5PUxRjC1DdCMbfn4jqQS0
eam4T9rwAevSO2UId2BAl7jq7IIkVSmAV/02S2p/m1aC5k5m3rhRyUOiX3zWTG9HyKITTf5VOda4
4uUuOTBfyrS9NNLYQKQWzIfNQcD9RXwoBemJcBv8uIvzwYsbV4Y7liXi7YjR7Crv+M/YN6eMhhe4
+1+tu1jCIahimVsO3d6KKJ536N3wjYSrG8o3nokMywI0KyzF0SmXt4CHoVecjwWk5czYgZmgax7w
KarrTWf0jzIZAkBc7a6QUMu01aXOn/sewwDsP2ChgVrM+srYidVAXxX1uRXJnQtBnMj3qWv530Ni
TyW6rETVvxgSyVCd0V2X5akV7MVx/a+V5K/XXayQMPtFqAhWt2eJvyI2+oxsN/BZLb4EThJXndoR
tkDVkuAlvUUYitdmiIC4m/xmpTXlFpbFOiz822j2h7fkpxb3kM1EHXmFu9g3JUcnW6qxtveDPwdD
65enykHy21Xwr2dfHBNjsHzEkCJsXYzTrVDaK1F/MHBtg75+E+JXR8n5DkbdQ6eLd3rc2FYaODEx
B4VRJzYRE7OOpEwcJKcs1pZ0bim1bRn5DcpSwJnpxDKzKMn99ZyLE3SQFdB9Dey02pa8Ckwf0Oqt
vTa4oQzd2c3gP1UancfMvyRKdDtVdWd7gS+CfeugvsV5nkv9StDzE5ujt7u8vx5nbs5Xu7umkPqh
Abrfd2kBhhyvtPYJStKJzd3Rr7I446J/1zFaq6q9OhbnZVKe1w1stlKfGkfrOOd0RtbYgahjrKJS
/Gnp60EQehBb0luKKyk2esHB8xuoi8iPfExMFS2IVkYSPsDlvpXkeptHxvOrVeiduuU8db/X/Rf7
mRH/agTyebXXpOcBtqjqP1sUNWIOxRrKSWDUE80izVd8507LoBWN2TBMw7bcS3m/kxFo6mVKE/mb
TjYBmrSzXkQShwjE0k6lKB77FMsQFS/zIUUmxL4RAHirjuYZYG1HWSRAVtWTXB2Cq3FWF77GfmuH
Y0SGo4b7kn6DNIoyXNWQvhlCToLn3gDHi9+isgU+qLofVg61JyVM0tYMMz1xZDw2GS2PNro2Cro3
UkRq+u6heGGmhlbBBNJO8+d47MJqmzf5FzjCXwPmKWoluJTKAQZc2PPYrDeuDIUInnjvYOeD2FKD
i6Sf9UP4BNHipge2oxIgwx2UBLdOxRNHs5eMj/c+7mLRmMy67ANVKfdGUa59Lb+M1dkYBBMzRf9S
Bf5hiqf1JO5Lud14OsowDMzDrtlzjsOmVDhUZrklscAeovJBGIDxBDJTi94VcijZ4vDY5iqwYng+
atEtmVjiiU750hHee+7F7J9lQkJCqlViBKe4GRoZbIVl83xqCiDvOOwurX7SXX8c8AoeWsCYHtNU
HbFF44EoJ23fbDTJ14maNZEvYy1iGhRuYtQ6Vipjr+qhGMu8VIFhnmAwkmC8J3tfoTffKZ70dcyV
75YE/N7Hyaatw0exJqvMt6qbLBAfcVrPHQRkZ2ZqtE6fIRbHC/rjYb8AN/8zB77E276aA70ybkxY
i8UeNxdbz8IzUmn2qW49k0+/zbP2Mq6+8T3PtElZq1UDq1dfZ0l2KrL32B5ueeTITByOZPrsnnqv
aGN3ndrMxhioSJR5CzYdFgR7p1CosVU5FSVFfQIQb+ywNQhXt5Rqo6sYcJqj7ySjxphuf6JDoaKj
SS3CG7y31FRqkdJVfCcCZYFOp+YaNZ6/DuXmzMCxQSmqszTpzlQhQ32RBXjpBCbBqmZpQdaWsSTs
4w2USGyI5McJcRjbOAwIyxS6qCRMteOnKr6uNcbHLFkggaV4kxOdQPhY9V3ziAUuNe8K7ppKcVa4
7LLma5wY9yCuD0mYnZtmvlWT/Dz1lW0R+O7Q6xXVOPXh4y+84HD89YXlt6ucIda9qXdyuxcHNsC1
X36pO7V0ik5l0VNEiNDYAq+VCkN3oZ0r5X0mu7jn+Q5LdQzG6Zd2E6uPFp5YTlioKZbvfuB6DXUZ
1s9VNbBx/vhZ1bcH3r+edbFkdnnjl53SdntR6c+b9GboLmd2haokZ3naHuIxdi29OpfTksxWIXBl
yOitMV2hHiXNlX0NHggK1lLIx/Jg+qMatSdjam4gAJ3lGYwwxBW5Kdp4G2wrvOAS1edNvX0koyhK
KS/n30dd35UQi20sJ25i3TijunTlpZkryNeJft6ye+WCWoGtg7FGeWGHQeJ+/PZHv9RiDfbwz8fS
v2MNFix1o5SFfotY08ddAqWaZFaG7ZmoOEmLmshUNVFrMoEL2FnOdMnHEPerrRpNmA3h4+TWYmk4
SmmmLspXXDxVTOLqEZ34iYc9cvhaploJoymJlK2afZTOCHZujf4OGeN4Uce5cecnuLXl85gTlRY/
/pxTlo87OTRT/wbNQFqvAi0Ir8wwam/71BTsiWiqC6vLZMTReUP9XknXYoFdul6f2OLoc49/Z5Jf
Zl+NiONCAVxyX+Mj40wqGkXc+fUttGkJxxt8/pSgaNyK3TOhEHnvdGlmonzV4lXql+fEMN8YpXfQ
pumxIMpqhYC0sYsEz5gBCb+NizIuCdQ8cGeLZsKOkaxxDRBX8FA50xhYK5QxHsK1FD60ln/VYKdj
Y2OhbjMhjreKXMrY7neocAN+UKKXWFG/GFdF02BbNkY3msc+cN5IEq6VO0Fcb7sxeTCr4CrspU2h
JumFpwZ0X5/czszVMcEVSMsToaTrKub4SN/cqpv3+WI2bOpOv29i2COeQQYBauIGo8qkx7/FVNYn
OsmRvd4yCkwqY73lRFvs4bvTVAXHi7rucWbpU6zEuwYnHB8CtO1jvO42aE3xdq0LfLbQweZK/WKb
fh+P1V2oanf9nMw1IUTs/FjfYZUYOGOGUP3jZ3033BJQQ15sXXAWxDg1KpJ9HJv3WKx9bwbaHZDz
Tq20x1wOruA3kllp3KdycIB63GySHFJHqKPynzIpwA0wvKpT6XGMwpsTD3VkQvxbPhhzazAYGRBH
KYUHCXvoeb8kN7cekVyBoPd3moznpFyMmhtIyAXDKOshPgizticwNswpWrGaQJAufG8KN1Xr+SeG
09EGW5w65W40ID6LBUfaqWecl9ZKU2rkXQlsfLZPwy5GD2oI+oEUZnE1WQ11d10TXaxtO3tIBvUQ
tDn+En0rgy2IuV3QCU8sJdKx+Wlx1pRws8a9Tur2mRpjjFOt5IICce7jk9Z+q7rc1RnlbaaulQYz
Fym4PvHFZvDpvUlmnnxebahSHFQkOYEY4IX4zcYepm0zJhaaZ4FnOp4qbmoLux7NoFSOPVXkfa1r
D0+rERVBppmrwRrOJoUlDefoE4905GwnL1ZVPr7WlxJcNaPrvipRottK042rPB6uPLRwq7gGV9Hi
7DkVjLOMmUIJ8lsVLMDGGE5zlUaIXNT2uEwTYSFU0aNuCieimeQjUOLLWviqueifYtEKQ7tvA/g0
YDr+d4/NMmayEvTyLofUSNl9hXPrOgy7sxiorAFoizkaV9i0252kiNvO7Ir12LVEhplNf934OhQM
KbnROsWd9OjBMDjf4eqDaqk5UXk4tlgvo8o81I2G1Zjt7IP3VcOXx62jYTU0eAcUVfogxc333md9
UEd1r6rNowYQyVoC0R4n4stURzAMyW2ltoay9if6PY0g29kAuIRi7dQYfYvs/2dDtcw4wyxnCoRe
a/eyhMOOJUYXUongnqjin0rZzmxB/4Dlwtcime5MNcdEnsUOPjMPlvJ0paJ9mUyWq9K7Nyo2Y23v
CIXcbF565n9VBfhfUOmPFgr+L8L/c0XoOJn+6jEO6+bxDf0ejjxlgMe6+f2fhvGbqRjQMSTzpWan
MGT/xP118TeTdBsEM4ZFIe+Fa/8L91eM30SUnJDcTWpgimYxxn7h/rLymyGiwLIszaREJvKj/4JS
r707taHAfDu1SXgNxvqU6ZgWdojeOVX5Zdiscr3ZvWqLqz9nydec/fcnA12be/GryUDHRXaIPW4g
CeldG+f7fFJPYH3HLr0oWTS5osYRTsduEuKCKPqVBRsZmsvHD36kZbRFJSLGe6vP21x3TX04FKp1
FirlpSmfiuV7fxeAO8jbdhlJSjCDztddrdoOlncla63jleN5WBrrz73A/GKvWh5pUx17LRWKSsRZ
pyhcVPaPdd+euPyx1p///6vL+6pQqtOQYnU9haId957moMJKT6z1x1p/sdQrXS2gAaDbeEWT2L6R
70q5+2rmQHcft877a7quLdZ0jOiNsUMl7maefoZs8D4O47Os5HUa7CliKTyB+72/UOvaYqFGsQpH
ZK4TDcQaiYlgp1n/rZsIexSJvRZkXD+75MSAOPZOi8FsyFVbUqJAJCBZ0j7PRh8ggNN00jminGpk
CrQEKXzcfkc2Y7q6GNi1D/UVuwbNrSsstCC8J8Marfq6yS+6/LLOL9rIXMfD2hDkEyPySI9blijz
HigmLbij33cAp9VwkarliWnqCIQNGfBtd06I7komeT6eyMmmUYXdgLZExdKsVdGKpNlt6TVbTat2
VdU8f9yEx95nMQV4UTt4lZfzPlL2M+IMGKbl1ecuvRj7cYK3pTRPjY0yOFqqIi7xTmw9j4xMdTHu
J7XQ0VBGmjuq7NWMrh037IP63ST5/olbvN+PVXFxiwZMp/AwCnAbDhRO7euGnYltvW5GUqASfcJt
GCMc5zNNpYqLmUYgvigWk0Fz07i8qWP/Aofs7ceXPvYeizlGyOq+pKbOdnsKyAYQnZGmWyWR6aay
jEOifwrrfr8n/Y16afmxrIS9prl4jl+YfnfJkfr7595hMacIQ6DKsaWprl7G96rQrNOiuC2T7hyL
bQdXrBNN9f4bKNZiNskoxVZSJWtu0QtOSXoYMMCJ3nTs0ottgk4co1IYhAR4InE5aVNhrDFC6v5M
+8DCWMwbOEfgo8WDDxrWj8LOL0kcE8+85vlUGfvY8y+miVgXuynKuANcr52S6clMRz9VZ54v8vej
rWItJgrRVARDghuNtgDfw5oMyOyuEprD5J1Yk96fLpR5A/t6m9DNXGEDJ2GXhJsfGqnGktFftkZ4
YqI7dvnF6O2kRMWYhcsLVmOt5La71EKPWNA6fPj4+x67wWIMJ6YCqzVXmUF942Zg96RIKRbj/onh
daz9F9uDtuv0IK9lInctPK/TwsPhjHSPLGu2Zqt/cgQsxnBgdR1nUBrJ15CEZM0BU6rPjdslSY9c
zcqXR4xaRDHGZbEdD/XQnOAWHOn4M/nqddcRsaFTZsK5m2boHEMc20clP1WPfX9uVszFuMW2NEZE
Pc9rcVnhd9x1t3ormZcycZUbcyoV26vq8gQkcqQTmYshLHSx1HgFrRQRc4i52RbHfTu1TgH3c4O8
M4iXMtqK7JpUGkdsXIMovxGpYu2JE/B2SVB4zthR4PS0yjvILcGeJ6a9I9s/xVyM69oC4ktYul2r
3lR4viZYU2fZA9OH6v8cqUqN8WOGsraQuxM76SNDxVwMdalScRZVKs3tG0IDgxQOP9qzKYYVo50Y
KPNq815DLgb7pFlUvhS+U6qVROfWe5RLjyO1MxNbsiwl9gAvX5NoOfrix9PLsT6+GP9dKZGnNPBS
rW5c+ulwFuXDiS3tsR6+GPXaXErCfFJ1weQ7cVVnBU5vJdJPrJmJwoxayaE5yx+fepEXT/lXx0FN
H32MsUvDjTvtWU5NbEU4bnyulYzFTDDp8ZSlAWfxAdFUqfiXs8v/5557MQ9URLVkapnoblF28l7H
M9WW1PQUS+XI5zUWA78RYGb1RaW6NQl/wBOqRk0BTVvgfu7p5wnnVasHbYWnmV+r6A97mJBYhHeC
kZ8YcMcefjHExYCADiOudVdMSvUiF3Ba6f3GWn/u0RfDOSfRXutbmibrIFV2CnIQq0yzE89+ZLIw
FiO5lnRMVupYdxO1+kEq3bQSY3OX5fEWz27vk91yMXjFpArIumPbPda600s5dlJzlvDH7XNkLlpK
S7TQr8xALFQ3rwmomYILycTzS60szM7MYY3LOpHWQlD8UFXoih/f88gXn609XnentK67tJRLLMPa
cK0pwo06nBpnR5ZAfTGECwwH+iCOdBfjX7sKpDs/TPPZ6vvE1H3s0RfjGIex2Y0OexolFEUyxXPJ
bkWCRj/XMItxrA/i0PUGyIpOnrKew+XVtRMT0JGeuhRqSaUamHEsaa6JGBSb5nOtTgHk8SA2p1Mk
jGP3WIzklDiE2O8BodKIE7QaWveFn97FsXwhdOLnAFMSPt52ntHXibxB8IBtRXPo0nbTZhqOEt6p
k9axL7wY0lkSGxjaE+bDAM4u1cxv3Ur3q09+4cVYhnnZKlguc3UZPogIPSzH++lzvWexEk/ZQA26
6QDZCbTcJxi5rzxZPbW7P7LOLxH2UsOHSkk5QujVE155a9E7V+Fwc4ILLOH2U2+gLUZvOWS6X5Y9
YHjSPRqtBiozBPX644sfmRqWSDvn5xTHYQKAJB54OxIvdW+EY3Uu6Jgqf+4Wi/E7G62hLdMwr8LR
i5Sq/MLo5X0QFp87qmiLdbjAji/FjHgeYMaWeg35NqdQzyMMa6yV3o4rrzAziv+c3oYuO+/6dI8P
AjrlRCWAorvH4nLtYR5LascqydTHSMy+qoPpDAHR4F200SvTrVIS4j7XkItB3rCfiaWWHTJ62WHl
hQnZRZyOHROnts+NxCUyX3Y1Hq0VoRRta4VupJckwjfWKTz+yFS4xONjSqWVZXL1LK0dzHM2+GZ/
HfKchJfm+nNttBjuJAnkI/9oCAmk5mXfkfhw9ong/Pj6RybCJfKe521swWACUmnEs2BU7kkKPnFm
OHbpxTinVDFY2oy8Sp5HWo9yb5jD9nNPvVigLd/KxKZkeWgGyzFJ7/TV4sRTH5kBX6iHr3bBHD11
QetNQKB82tZJ7UD8+UYw1lh98wtSuz5+gWN3WYzxvE7bciobUJRxJC8JC8wdmiwnaEO3H+8+vsex
9l+Mdd+vLX3CmNBNA0P/rmmtjy5AJ/Lwc5dfjF5ckUVMScHuM1HBwZ3YcjzLTzz6kf2qulieBbHH
0DwN5mHb4qAcSzYBSBhEFgoG5OZu6JNnMdDmaIskcz5+nWNfZLFmZ2mp4bcKBjGFvfqQSD5JekOR
l+PKSmQDvVEKRZtYtfrq4/sdWajUxcBuUo8InM4HxjH9AxEf5DYE+ZcuUk9cfx5l78APSxlFpStd
hzkqW34i5b8MTYDdY1UYYWpb1chcWPaDJqyyaqpzMogzITjRjkfmRGXxXiKbNa0OBQX+FIW1QWmf
PDj8Wipd05jux213pGcv5Rr5mFp1aHIPTc9Qi9Gz8U0z9RNvcOzqi8lFDNXZvZueUMjEK1dNbEuS
V6w/9+hzs72aXpS2SlTL9xQXZ27s6HSeupdwgvn46sc++mJaETtVCMn3Y8iLCpY7yUGysp2QcErq
9W7TKYT5Wqp/YqY80oOX0gBLLAh6auZXwe02UIn1xQUs9KTPzfFL5v/w/zk7rx3XjS2BflEBzOGV
omJLrc7phTiRZDEVc5FfP0seDHDnYHyNua+GLatFVthpLRTZtTABJwFrgxPWOPpp5sv/wyTK3+ww
9h87DFOw8L5lH2wDO+V0Gm4PAuR4C8mUJlcU9Z6Eq5OHwhzilCbgBz1WQfcPKdy/e8P+2GuMvtEY
7chvhSNJHEYWBQQSswbA/O9fg7/5/D97r9eQtks/Kf2trYD4jK6rrjq4gf7+s4+/vX3/+g7nRlqI
nAeP3nHTp0y09AqU03/24X+sPksN1pwiedjyFGS8ZPYJB/j/D6jwP+1uNDz972/uAacug4UPN0PZ
7gxRfRtWXCj//pv/1TT3f2y5fzbjEvOJbhJ8OlhtaNIroob1SuDxCL7h0e/12c7TXyJpT22JuVso
PAvU3pRIIObR++qSDuggbxeZ+IHK4/Pff6u/2RL+aqz8l4c1kaRVDFdzDoxA0dw0TroBgR486Bm9
AEfcdDQLw/yHZfV3b94fl4J+tgVti6W7lQYdpLMXfE1W+p/t+n8N7/3LX6IbcykhnuOgQQOnt6kR
uHnMiLX5D7/U35xcf7bB9oXKCkPwS9H99TUhv8w8CyxicGWa+OnfP4y/+3n+PBx7wyuXif1Z6yRH
8trmaCHrf8qx/s0f8GfLKbT5sNE9O+aIeTKQ5oO5Ts9aFUPcWZX8z57Cnx2jBu8wSgJiHjk924wQ
W0nxD6GI7f1VMPs/VtCfVNw0DFYjncjNCye4taEGjiojYWN1aEfcyEXHENowG10ssrQ+Lhl9qKVy
sI1prL3W2C4H08V3U2Lxe4WNXhzS1eg3VcAIkNUx05ynvrVNPRRsMBo/F2PFH9MP+XVdNC7c2Xaj
Pp+mu8EOvGtphc1jIYGDyBQ/hiOkeXX7DKFX6BjLyS+C8oKnqPpwUHHtzYDhxWacOD9QCm2GoNJ7
6nTNRSTlevIT6iWelv1jh2uA4pbMylvx9G6d1kZtSerL+TzyrSML48smQInABE9Rv5v9Wt+nzGjR
hB0SpU++M/SYLucy2wSpBTOPTuePugEoENleVUCkLWFUgu8IcsCAybcEbOhd4c42SppeXEEaiK1u
h+kwJ3AVAy9kmojePhCY3W/TQAM/LsWPhAnHzSy1iDWivW2Q1MVeSRMbImRuT6zrx1rOSOhU323C
bO2Otgu7GIWRCOMMPv7GbOfrYKrqKMLaPEvTXHbdMJvbFvj6g2mFPSMccOcsXG6bDtUr0a17TDCf
aYsu7Axz+6a5iUKZyDmFbm3u6XBc6QibjC9nViOzT8wFTyVQzaG2vajzCiMyVs+4glKH19cbd9IW
S2wtjR+TuX2wpHh2tQNzYEq/Z776jlCsOcO4h05cT+veD5fbPEyQ0pUVLHG7JNaNgD5UezESYSaG
W2+twE+YEDMnyrpFH1v9JLcBXN/InUBSxu2KpquUC53pa/hgVQSnXsWXtpEMHJYWJoPBMOW1mqfb
+qSBrvNba2O4Bl+fDBWziAuk35ABbjrTYUJmQbe3vFHFTtOsUeFqmrFRJkJhvHmiV/m2OmZefbX5
1CBUxMmUzYBDMX3AZsV5EXvmyqBRqfdqXUeotdbQ3mGISqBO5o0XZc2UMpFUgHjq83KnlqbLIpPb
+05NASOuIMiaTcnAHao7kRMF0XZRvHETWtPz6npDcFeIOksfGLmDE2A3TFhC6Mw9K/LnYlhP0q/x
UAVBvjDNuJaD1tFs52Efr5VhGGflooiA6ZsNeyOzGFMr2qFM+I2XcdoUyrfsuES7yxisidZjl6Z5
+yNgNjHSo53YkYV4850UgNTMyXbVS2oOknlKp5TdtljmujrNyFS++A2DCw7loEJtsIBaCFfDuvRZ
6ci7qTMNIBFW0D4sdpm8K5nPeOCcsQN6v/Q9jKWmenLTWb4667qGsWOMvowWCw7Lduir7tOckaB3
uFYOtexMLAcIOINoVSO04mS2rGNRZgt52qLTyy50zNE4pImy2JSwwVDeMYoWnKlnognaTmkygy2m
JxBUYtehjWHafK52SZnZt2qN1e2VbdUYnvF0hNuFHNa1tp35gXqv2UfV6Olsh2exV/c510v6NJsZ
uWTqJpOJ3otJJfx5K6zW0G7t4lnLEGFDIeemoCdxTNWldGB1oDPrC4K1VZVMCgVh92rJwap2HspC
9KGspP5IYJQCSNfo0N7wXizrLp1rN7x3mjBp3t219/MtDQJlTxeHQD0ZFV0SjicdmEt9NFJlfdEo
G8yQ9myL33owVvTLJcrQ4pIxssafbxf9jGkvXfqfSLKd+SVlaNE/pzZTj9synIJXsC6Jf2nDJGd8
twHyEavSRbNlFyq3iGztKb3vScLjL4DTpu7QwXhnGUy0MAOetBtUIrUK1PvSzf0ALdZb4JPLAp6x
iAZvrPU7JsMAf9LiuQkrsJ1XxrmrwWyG85DPQ/UwBaNb78a+WJOM+UAT9fHAMSAeQhPB7RxZOY+v
iFe/UVT8B5jZzVc7o9HGU9vZ5sROVCxLB/E3Lc2XMsnAVKbIhMetWCsTdKrr4PUNc9u3eR3L1I/z
pHHeW99q773MKuoIc5f3w1p6gJ18B7d7xPo8GFvUs0gunFZIDpjb2GE0D6W6YOA0w3gx85IBJxuw
YtTT+0jS0jSMK7gnNiWsSgyzd30N2zzIPTuLS5C23R4In5lu6Y2odVSMJlRv05xQ8hgWVunImEo+
TFdJ40eq6nnnaIKc/VOjGMMHZjrbH3Pnob4cDNdCysuekRwqpDomOg/RyliOme5+SLzR40HJdQWQ
mvN1znCmGuObbqDUbRCKZzBuUlLPD6zVAgBib7vDY41ipN90w1IAeKtgIUXC9cYPphA6cI5176d7
ZiXCt14CwWMBa1uARdWwg9tlsg9ytvwmTsfFuFvwSKpY2/7cUQ2tF24TRpgxmCosjM+ubw0pDHuM
vk8r05Yak9OYq6iB/TofvXQdrANmsJqfprGX/pIoXReRuaZNs/eydASm7KnSh/JeKHXXluGCkkc1
lflkKKYID9iAe3dn4qdKN6XQmIEWp1bFVnmF9I+u9jnD23bBQ2LKNlVHBUw2eUnguI1bPKPO+OSr
2WLMvc/D8VZSbMuXcPUYmNfk+4JtFuqpYUYUmsZ4T26NKZ1ggSTMEsooTrlJFrTHbDSVG40FOurr
DOz+drWbBvUIQ0p/b1yOl7iokUbGwO/XJ8d1fDD3TMUWDKsOVN0NEj52nDMff0myIXM2YTDoknSm
hfTGNhif3IhJatj8dRgyzZbhMdwOIZxbB3ccemMD4hgg6YV18SB5ZChGDL8SyGnnZqoe1zYbGdE2
+vAj95ihe5eBUMzm3aTx81cw0gdaRwmdpcldsK5VlW8zZ+3GCyo4t9pNsqdSFrJlW4eu8INxu7SZ
OT/WGBinq+0iW90UaZrqjV0vrdwVTrniT+cwMRGo3tIFXogJPqelY2mTrmV+jOMAhn8/uz855dpk
58tOpCcu4WEVJeKGgg7mBkur6zTdZUauDqMSr2vwvcRGiVXWEU7zRNtTtu4SPbQIogMPU5JXB0b3
uJhd5uPAW8dsS9bOGS6Bto1x4wrVB3uVisZ5mtPWN4lW+nzeqcxJqrhLg5rW0WB0cKHC4pfgRIPl
V0Xxf71DP0Rfh2102AQBxeTOyc4nE9Nnp7tlYOkb7CZXjSTIO4dQlx69yirdWAUhArW1DERFFhbj
UzwGnZ1fhAx9qPg4BYuL4YdFe2DCPlkeHbg5+bPXzOZrl3NB2hcVTX37UNlY1KvaatlJOycl1sXZ
AhwBIeiT11KG2HgqDYYNCsPK5xDGhMTFLJC4znNbMtsQyDnx2NrMwVeRObXC35ihCsVlLk31mGiQ
ODvPbtN61/ljVT8uK+NTJ3uw6CabNKD0i5EUvLSqpP0yAlouvF3aMWq+s2ak23CJaXfpnjBzELrW
q7dyMQ+8oUWOnMEjYt3b6aFZC0FaM2dzOA0+h07Utmoaf3cOrtYNnC9P4/fBYxP3yRyUcdumlrFp
VzEz697TDuacWtw1Y4z8QwPIanX/YhSNyjcrqtZzimTU3leMdVXRPAZQ2mc7GZyoGZylOiNQXCFC
K+yo4OCsn9AW8PnNQdsEzMIz5B3pwsLP1lgWe0WdDkv1YHouw1grh3O/08zfeheasJucMVdL+3tb
aN9ENMb1BM1kWoaxzSxJ+qSGuU1/VLUpWC5zp+e9awn+WPiRvGbZPCc8Ll4nuIYVbPk+KnPClQOE
YLM/hG5e2ff+mItlx3fDyualXPW2bgs+cFMrAEYMKbuC9PNqkirxLTO4Sr0wdG9MvuufJGT+bGsH
qLqixqrr/Cgsxgpv56GwPtvRBuDP1b7miEy73usOHs+yQIzhm2H6Hcuij6IwvwmxHAXbbd/pSRs5
8HIDbnZSAZk6S4cq68ZJeR/5KYKO6YOgcs55WuvpqNwc6Ec0Nb6/xtJX+htaaE23VScRah/MtLEM
akND3WyDtRiwJUy2THeKlCEGMTvp9MGtfXc4s7cU+ll2OPTiaaD1d7MuXKcjdqBaHYzSd7tt54Pj
iRNtrgErK2N0ax252TxDyFTNXTgMy3BoRuQ5rOh0ap+zDpT+neN3VfdL1fVk7ZuKWbtvg1HixCoS
180eSqSN5ZM9CXaPcZAMFteSQi+TKuYHurjh3iswM/1cW3SBdDW1eEDCuhk5gXstCQsdWYtjmNGC
92iHlT0i6HLz7jWoVqUuRTa5IQuw1uemdSrvWCfrvES6bWwFqsYvxvvMEYt8SzKIKZ9zH1TG1SwL
mZwm27XVpshLdW2mzs0P3ZBnboy/ami3BmInL6IiOUKKkLanX9XstiM9JqtN/OEsozgLH6nDyVGk
/9l6GImN55Y9NYKBV/kPYy95YFxzpx4yfY0BoEu8m2ka6UXxIJq29B+0F0JZlongdY9aJTOv3NYh
j4UgI4DrvtL3M2yRtLFdRbbslPOeaLRclz5MKnM73qylP5jbNtef4aSrof9tWSwoY5sEq28/yETP
9CORT6ZxKPOq9rWZvR4jg5kpEmL1UGdxsGYYBjAJOt+wlyUv2LQ6c8eFyUK43JReZpvfcbWNs75L
HBy6ywMXLoERI5zsgrU/0PpkYP4VhEvb3GqDcoM8z5AkqgnQrlAVBrHhTqdI/OQEEE9TgdGQLC0M
1MqPy0nZAIKmrPUVQKipXJwPbpdpi1Obpu70V2trAto55GXYTRVymENdW/1xkiCi8Kpz2n26oe7C
zzDrrB7lTF77T3XjE/g780JMXQjf/OxUOubxLGz3g1Zi4Ne4Rd9qdqnjWt9IOrJxjO9qmJiy15Y8
tpmVe1SivGrv9oqzUjBFFaemtK8pykJOOLVMfD73400yiepa9xld4pIHFV4YYg6fB6BcU2T2C6Ad
c7Kn9irYcC0gJ8UUbhrb9C3ernZ+toBzfQaEKFyYGsREfSHZYfOae5sgmKWN3qn3S9eVV0aZywPz
aMth6JVr0Oxhijub+HofFk3+A0OP8aBV6x6zsFR3dleyFZngxEOMHj/b0Uvi1J3Le0K2YteYiITy
wQqfbvfQ37Vc7YMb5t5tWmK9eSmq3Ww11lPHaXakw01vA7ZBYwMO0mCMhdHFc4V6dtz081IfynmQ
PydjHoCDtOb90pMzWGy/h8ZKbgzpDRdZg3viF5QMbL9V7e29YiyeMJUgXvDW4J1FF7wpcFExoDnz
SqcS9ly7BxSRyCE7GTzD53apl6OxlMsTaTFvU8luOolBm89Nv1r7TgLZAIZNzJVw/t0xaTX9TEfM
5Zuya+pfOvfAXDLat63R5T7VXehVdyEmxXMCEQ0rUc+IZyemYa/Zxnekq3h8g1pOvIUtsO+pKfAO
mb1GCDiXBtetHgACHp7qVGI14fRo+a8KFQGcmgYgK4kqYxnavCHebW/dLBRa+q1d5H55GbQ9wTEs
2rEpKpykNL1EjolxEGCaKB9lkLDjE6P8xjOHZXu0ZhKQlttaD5jzfDDt+qbkVpMBdmUZ24KjBys2
h4Qo+YysY45tI7G/2DurNUa4QU5u58Qc5BgfYXV6YEfxQneWg20u09k5Eway4ALlB5uf8y7ygdFH
TzstKYRlZr4TXIHc5q4ysUYpZZAMc0v3ajuQmjduXzsywvo9cCNUS0Cqxh2N02SE6+voKHezskzK
eJlFcSCDAkGz5Z515pbX79nW9S/AHN9IlQJNmxq5bX1ERoExvIatex36MsF70jenOu+rd1lKk0in
0WEE1rWDwugtfmRkdm7FBEFw8W9gQPqQ0W0dyUigwmTL8frrClMKKH5QCFg+hQ0jeE5IOen2gyDw
QXMWHy3LGl/SVS/P5lo+Y8QcyK842YOXkf8srL5KP7UPQojkH4aovitzjqa8f7Jzt3qlQQCtFenu
sY/G0BXfjW6qNmNW3CcGCZeq9I29iVN6U7GAJhG1Q2pulnCxjr5WCA590kVPejGbJjLq0Y8bafrf
whKaGCNw7hOPprsXTaJ3bt/Yz2M9ZT8pMquoq6scoQp54YUM5LM51rkdJUXwuUwe0q8KPPJE82jk
DwTJZja1bLGVhLWZjQjEMnWzw2TNfWknxLJ6fEt1pbDaOsmm6IJ1OjUc+O954/Ki5H6dJ5tbYmEz
r4Uf68GhhtOS7Axb8+IBwUnS8hnZVXKYKoiqA75vFim4Hm4xv7k/taTQpxO0skfMunMELY4Quelf
qrq5M8rqzvDWj9Ruy42ybL2VfX7ySDFysPzS6djij6KlyU+fcd4/GT5EjUSfHJedRYKX3ZhT8yzb
8sLN/hXV+TWts89koGPG9vj//hVrjESd7FTPIzqz238sZBNsljp8YjqsfOTEOPmINaPVmj9KV498
ZN3E3tJlG0b49jPK1k3TDue2J74Xg4ztqsK6ambeiWTgcpcHhn/UEqISYYL7aQcVGfzOHTTuXwWt
y7xLs/HNztLn3KytiOv0G1fLY9O7P5tAmbSPTE3cc/gjbiE5UWPKxVMloHSk59wuU+qaqE6CZj4U
AytNjf45X9YLSYHHpJrInyUowjP7GM4JmFtg2OmynewkZ2ba/Okv+Rs5gR+5zs8zJHoAM9mFJPhH
Egi8SzxehlF/Ax7Ytpl9ELax8fLyi+QxlGT9Zpj2nVgoFdb9S5ZSwEfdzGUzfyRfSB+bd0gK47fK
1EYidMMrJB6Mfsk21E3uUyM86H59JlC8kIz6SLzwO3TKL9uoXqVrvJLzOnphgMuapL0YUEi7t441
+dBM6iXsNco0ryTGSfzumcXPwI9TbeuAbJPO8k1eNvt5EF9FijArlMrkVmmlB41kxbHzO6ei5Cmh
J6ShF6uiJhipALfkmdhxRhBjSeO1sfAymy2Te+rYFIz3EDU9rMGwbQpn1+XZC+qqu7HKtmg6zZsU
7kiOfutqeaiyZK/GgOyVwpScdSKJmqDb0OBno5dtzJ1eUcbPa8/u0X1WGb9I6bUnOWeHpG+f3bU6
uGT1qbKg/tJL04N660+rm+6WsdlO5vBNLe2d4WOWKnUUduPR0DPI+LV4cUrn2SSpwC5ySYXJCOJ4
Skb1TpHny7cbwpUBFKODwJbw5JDW7RuRsRe1y7hr+CyDspwZ+FvRrnvmzuPb7+6K/q6mRAedIErV
/FL5sBVolpeUhOSqnSgYnOsc+Hsc3PLgZuVz1xcvXGC7DbMaOKzK8psZrvvRYyTBU95ei/bet3LG
gpfklKfmIyyjT9wP7zRUgb7JX+2QelpYyx1h397BCpXNyRlIRxFlQXVXpFWc+tW+mdPdnOU/1DJs
Pdvckv2+C0Pwpkjg2Pq4wbtJfYDQ9cRVM9iQIwWsHQCZIrSHhBDPufmVG20b1RVSL4d2uqhxe8jB
VcJ0PySM2FD9q1lDix4z6NDd6n5wCDy59rQjlV5FKQ2JR72s1zR1f3JZ2udIATMd3IfL+DuU3C3z
/KTz/t7R+uo36xr52bKHwrfruJAExvQ8uTX/LDuIWd8D2T1Dg/yJkzteBjNOOaSIKab3ArzfmHPt
StNrWmbPwqv3eVm/qdU7SfR0ZSh3UPWeJncWkcw4iN3OezOa4SC88Nyl5gv3vFhOwZlB2juzwSZr
I18Dgfm7NeUhF+JglemBLPi5EdlLBWMxXGTsWc3zans7XLcbKrVb3fuPMFx/gAti5dHr0NBXgX7e
fjA5GzFFE5qUU7AZRPu7Cddjq9bHMoMDx7n2VIzVvUjbe2PpDj6FUzWu0OgCAV2dPAWb2RNC7R2Z
uEvuBTKaHeMT0cjDWKiPZEqhOCVbAuVDLqsPfByxL/KQXE8F48N5IZmGMRjUv5TTr473PZjFJnf0
s87UO0CIU5k2u9EvjiX+3hQarbWuLLzhOAfGsQ3ty2ixe2RWmJBcr3aWlceu1ezXIo0NMT/Qef8m
i55KjHG2TMUsRC3glEOX4xCC6zeaYk87yOMsEhTHQIowAxJBkwJ4vD01WtURWU7bZO0uLfLNSLrj
x2Doxy61v82Ka+GiZ7KaxskYgq3Oy71JYaZCuAkm/KlOp4+GDVKHw3ESXex0Ceu/fgBZBkK5Xp78
bLpzC8ZKjDWT7L4BTIrkjjE40MfBoU795yX1936ffLXjfBVWNUV9155FO12wi59Q6VxDHeJk9+/X
pft2e2N74IVWN2VoJMu9GEittdYpGOzXWg7k1oR5LBv5TF/YZZkhD7u1BWHJJLIcKfS2pnWsw/rN
1vbnEAj8Xob7kDUZx2/+Fvrpm7uO91h6Yq3tWFrTfWKlLy2tzvVgbV3Vb4NpOhRcxG7De0GccxGJ
Wkzebjr8zIPhiyfyzEVnmw/Dzirlz7nJss1cTVdljAiGyse5Cvfr6BzW0dr3JH5QQJ9Rgf/QQFi1
7wTRbWGEjXNnLWm/mW8kTC9MXtw5MWIi6+s0+N/IoB27LMFLd6N2V8sB5tln4/HoAzwz2Hn1tqGq
jACep1V33xcr+7z9t3DemS5Z7izf+a0LSoS3n9L3rIfFMg+VRP6LZXSYuqce0HI2rG9tIy6jktRC
jepY9SaA/MmOkDirGOkBI5jLi+VL8ifstLZ39lNSpZajgKB7d5IiQhSKlfLZmHzoCW1nOL0Kb3nt
/fp33aT3bSA+nZCiHgdEVcrvbl0fukDDwlV36YpXDyenW6dPU9n8Wuz5qc+q71mjX6DJHj03f//r
Ra9ytV8T7zSZHgh5/1rMvGymkz7MnuXtRyacNla1vtGUkIJBTvcYAKaYCgiHH0816+y7Hikf7+s+
7Iv71kqPrpskUWtYX8y27GYjwW5Zhxevm7qoIQPrhlRnigwLQtG8swFchGt9n2v/bhDm97ovj7cd
bNTyK0xCN/K6/mqMwVtVg5tIaEBADbYNbXHoh+Bsry5BV7MBVfaU4T+twtsePxYF/yOSJ14YK05q
zzf3OTky37QiYyka9APZW5gh76OD7DAs06tH4ytNteYPKP8gcklqtH4ho7aZffL61L6k6B5zXLnd
LHqK5dZTzc0ViSexqKe2/Bio2UX4JQD5Rk1p3pscLMNo+DE9DQ+iJpWYLmNEp1/KFYRYSxvYo7gS
D573oxjcs5AujlBcTszmnyg1A6BpQBE6VkDzlhlegm59oTng9+jUd7efq+7dvZEX38RshVHBed0P
c7DTZvJtHvBA4FT/Ngr+hageIW5nbVp9R+r+mlIt4GG0XAyBrlbiG+ly+xvXcU0LoEHlxiOKphZc
5Dm2X7M/NUFS7QtFay6p9lM18dTM0H8pyAId7NkE7ppPff1d5GqCikcObDOELvV21ezqAYZc3Vdf
qev6GyHU2RudeOE3SQIrxHVRBfvFXj9vG5BXLb9aH1luhZhhqBbEABRRMDs815n32qVkdCzN5YLC
T8h5Gn4MNJJMqr4dh+sms+vLIlFZ1uxYnBe5orHDz8xyqwvniNOwuAWjN059u2HOBOOo689I3R0R
bCYRGr/yufewWtT1PmGdnp2pTiJ/YfUlAbfpBZzEgds9rwN95jdtsrWlBCKuMpvGrzmYkw0lJ0rI
eUmRVHn00zqS6DWyxnH5SH1fxlPtB7vBIh1oumF1MRoKC+vSmCTeZb/EIqRzJ6UpaztlKnhWI/jg
TjMx1455c550LRFTshDjqW2SV60X3yZrkXsxtOt5jcowJ9QWQYW/cl5lel/MTUNEY0hgP4t47/Nm
3g3ckY926dNFIr2ZEMjx010xDe7Fn4J2G64M5sllFZsQp8FXQHn+hfs26PPWcXEjyoxqHm3aTjVv
8SMZ8yY3s9bduNro6KdxnLZ5RW07rlS4NE6lPB2CJxp2EKmsua5jCx3sie+laBKqqFC0nfbOS9La
NCA09kyrDkwQ1BtOan2ti8D8W2ov+Sp5487EVP0dqRr32HuaVE3irW+pBzKz7CkDhlJSb7KGy2J0
xmM2Fal1wQycto+5XUPoVm7ffWaSFPtZVm0vttUwpKeczoWtm3JhmFog2a5TJ/dmlnc3j0SgkCS2
SfBR99r2Yp/WpjwuGaoO7p1iqrZS2s4D9yIbJ0WyeMeC53x1QqeDSGRYcPjbZnwqFtvGH9F6L7B3
5EXTB3BJ3Jp7whyKk9sW2Y43v4jb0AhAkeZ55EtWhLSYObIL16NDovK31pxZp9AkfshD0o6pF/AB
A3motqWFKLo1XezMxVl2rVDis5ks73PojfoRq6Y8kajpll1idbh+pZ6u0h+DfZu6wxipVY6bpbTT
93UUPgbTZAz3w6DUoeqdkWwGzWEzyuGtBfLxONgVENKWBBOsFj+n1kJQFdT+y1j2CJdJuGbndVrw
bXa63IULoetqa3STrPjIGyU58uJmpxZZccqtQG0QkZYHwGcgyUdJeqE9GN1IXWY+zk690bciSWh0
NBe4bRMXBWjYsbLeCBbaDV8qjYrAvMtHccD6s7W1/0hK1+S1uPFw3VffKN6rZuSC1j6kHZVMYDA4
n8W9S7NJVPbhtLVHEjsB8PROtfyjzv9hKv/nX/AnNfjVZi6HJ1HMbz2SkU0dCLnRNEmJwLhQi9yr
KjyPXi43Wa6v4zyVRFX6t+2vl8rt8shojT3P916YhrpQcjlL9lB4gReSvHtzEWCEeUfjMRz9HUDc
o1fbn6W04kGm+0EZu8Wzz1bbHRJT3ZMB/p6L5qgr52ZQv9YdrW1p6T+KTJ+9oXOBoaXykCAiDwqS
Dkgh97Od2lFWlt2uECQJfYuyKclGn2hBEejd2vdMF3N72Ndb2pyKmI4NbpdtXNs1rPqCo6FO7bcm
WX/d/uppNvaqm78bNRaGkVOZ9zQOg5l3yNv2mL3XfjyI3tzO1rKH7XvKC7o92qEyNjO9kmtr4H5d
f5eG8SLZoePSAAixthVFU4PjSf+YRdBGSz++FbwyDMM2DwNdiU0FPf9G9tMeZT1zAsY8phzQ87pd
BzZSyPhNZKXiMk3uvbf8N5OtLLBgmgFbpH9Vw8Llx32hof3LyLyvxQ5xV/oGGRWSjK29u333UOg9
gLxpo3L7WFr2vfCJEpaMZJBupNqIxDrbvGQ9TWyImS6A7+Ue+VKNXtY4MRpMsrXqn6Zwva5pdu5p
qAZVSxbfMb1otorgwmN+yWGwdJXS0YhmaLZhca0TFvFyCB8QfVzdMnxeU/cltalWBsZTghS4zYbY
yXGc06BI34nek/N7EPzqdlpHQsAv6IM7QFa7wci+WZV4wMiya6U+3f6iyc9fzSr8KJzx2rfmp/1f
nJ1Jb9va1qb/SqHGl8BmTxZQE0mU5E625TaeEHGcsO97/vp6mK8GCW8oARqdC99zKHI3a6+91tso
0rYR9gvgSkrHiOVP6nkGLhwJkxQ3UbgxqbZobrlzsddN+/6NKpcHwAAAaa7tSHLvpxFV6vzBMqJ9
7hYHLYi+aF6Bahs3clk91sYoVg1YkcGNvgpP3ZR28IaO7w5z073QQBe2jbdNRXgd+f2a+/O+cR97
zXvLPAAvQhI/MI47ap22wYlmlQb56zRVkRk2G4BYG82i1Zz8UAPpoHjpjawoD5rpCm5I8g9NbjEy
lg4pddXepthqRStQ7XugtVs9yUm4zHHF4XAL5n5Tu/2eNiOHs1kMa5eWQYJmYY6PUO5+8IqPCVpd
svQqmf5VIwDM9BSQg62ifgK32qjYNHtEACGxzNP2cXqP1CjvwErRo4/vuSk9FIJ1h6ZYZLtYSuo0
M0B4fA6IfNRWuFEEUOFeX4dNc+MBQolsae1V1ZNkWi5pUzXu+jTDnVr01yx3R1HarVw39xzm67Ll
cm9TWKX0RoIu7ezs09Ipwg5UMVdJqK5LOz3kQfJL7ZWjHDdrze4xpk+/S8CVpSEl7FLj9FtkJ90f
WR3eGX1xnSof6CY/aCXmskLsoxGHse4qy0zGEQos8PBSf5eahAxf3grZ2rsGNzaryJ9sLMBRsDsU
wqAJoeN7xShM6yPo+s3oq7QtI/mjTMdd3k3qdi7nVZZ8tU38IhXJfeNmJBtytufK+vP3J/h+slX1
bmuIhtued13iZxEM1jeC1w08tU/La7g4SA0LLQ5xzQjjlWVFXyCr8htd7sPdGBr7XmveQeg1t0El
DV+S4nvtNVWZpFjldQCuycWkgV0HRqMx5AGzCbd5B1+Au2hAiMHA7suahNIFRmDbqkyAaQDI3Gp1
ON6Q/Nj3oi2SV6v3jCsrH4KfLjjYjV618oPSEkaESVtq1bR+t26IXYB2bCL0YGMNIVJq2GB8ZQNM
wSjk/k143JMiL7pv8GwjH8x9JEfp0IQF2lAD1/2Vb0fuiD6GYFAUUlHNKI270e39OyCe4zatLPWq
Kv10nfeqRYeqKrnwlsGuU1JIN76vgy0LQXpw6fs2yEa5lsexvRoaF4t6K6iurMAvOq5DzXc9N6u9
EGUw7rPE9Y6+2z6nFv34xovMBsF0iYpdMsgfOpV8x69Afw+xdl2rmXEVjtFbJit0wtwxe/Wpqo5K
zHkcum9Wmb+IDLpq2kZbRQZWOWjygx820cqKw2JV2F20TppI28t+BmzERj7QsDCHMwPMaTLgM/uY
X7xNNXFfd75w6lotdnY/qmtFBZjt6crPIkT/R20pfBDI9at0VCWWXx892Ok4eWigbeY1fXJXp9Zz
qMq3jQ7k1zKbHRUBWp2lvFJ5w1UfZjeVKv2s9bGjlphI+z6TMg7ZKH1qi8rfNi2JN/joyvhEOwN0
Qlw/GmpZfyub0F6DE51AwCjZxVX1i0ryhyvSQ1Pjv5BZ9H3FoL2ZpviwJ9QMVGcq2Hle7lBv4dal
FO9dRWtqekXWp3lDQz+41gL9oR+6vZwmjEJ3LaJuZ5ntlS6JV8v0mlUKivam0qhc4+KTrk3E1apQ
f/KMJN4PDalrZhs5QauNN6LjUA4K/lWRFF+xqEwOLhRbi1R3j56pv9O9A8RQYU0rJZJ6lUTZuPMJ
QUjhj99VuaXOqw5Rx/oCico1ObhJOs64VIGj3xvedQ9+ZIWQPafnSHGnoDa9Hns8HZS456O5vHmD
Nq7aXsWdMB/Ei2bE91ye+20hvO9dG8Xrho6MU4KcWoH3sx3Q7Y9V34fb2qN7KleZDTfZ4p411Mfc
1GMOcHA5pqndjoPyROusWCHW9OEpCAUMiIJx19G3ga5eS37wDVj3o5IYn36d5lAa5LWORgm1I+6c
4zBSw/fbhyEtPgNf+QFs6ymNa4kWG1cStoyx0XDdoKBvvfsIJkfBEK9rzWYCUkB5Q9rJtwh5SGsR
KE9IyFJcNmm3Gfgjgr1IPq00WA8lxw1IvejWdMnH/ah9l7mQmdOqx3Lj0LrtA4nrc0i7F0hr9Z6g
PgAmfnxQpfFgl943rwXIW6nWuzzx0EZyByUcMCcb78BVt6sgKp9B7EYUu+hzegJko5d6PlTr3nxX
0i69DgfKEIllUI+Mr+MhwCOp3Q5+cQVb5xgV46MupXCNu1IDg5cat5Ut/0QnsFy5lWojuAXePaZA
uDGnfKlWXaqe/b70B8XpNZpovmszbw2lWZnuYr/NRZ+MD7oZjNaqixNgU1059kcq0f67bA3+Xe5F
h44gmamRt7Lspubymq2JnzeR4h8yWsOQ1wwddoB3p4/1mxmPuJTSBMZt5YeuhrvUZiTDiDBidOJd
G4YWjoBFf80c31wPTE6mmfpWcL9chUl711lYHFG6vVJkiDuadG1gEEz1L99jdn3l9sMtqr/7XLNu
FQSGRwGoe6y821j3jqlsfIL028VWgyCjiRdBDHhxFNIrEf0utcBhkN1UdnJVVRL0Zu3Rr7p+20ty
y6qhaNBOHqOFG+9rkwYfgBQ6Pr69UTzzAbLXC0P6oQQE/DwfN0kCirBonFzXYArIwEc6lcGaOpI4
DvWSYeKV1rhOYgcHzx1eRwANq14id+9DpQFAoh89yxTcYVXIOUFKCantfyae9Fko4QHQy2viewHx
l/y7orhpKdQh0pCyBVDAL9OorgdYImEq30glcJmOjTaxAQ1vJ7X9XT3a+yZWPw1XgPntSGe7mKS0
+5b12ZudZQerEeQHIn6N8vHDrmlZ0NOoVibiQnlfP+h9zPKCZpilgjTYXPcDt4/hWBbmvqBvmQ7f
Ww52Ig4HiHYbNu5BQzzIHh4xU4JIcJtUbxOvkRR92yc/cXw6gH9cWzw+o8iCnjL5FQ6XpKkNGchg
35LCeSlJczyugWlvpn97UjPRDXzUPXcdFMpWi3cayG7+EYcttZfCWwPBBKFE7bWFWUCwKe1y6xnh
rZd0W6kB7jt0G78egEeEAPFIYWFRqYr8KDQqkdazNxzcKCTI85rgw26ml2erbFypdKrhHQ3pWOlp
9bKcW/0Y54UzKinln3g9jc2opttRsZxYf4207koGMIITz1dVvvHJFtm/HKXbzkzXkwBYV1efXh9v
ysQ6NJHFWi/XvIVI3bU1CcME5bWLhoSma9yqh8e+4brvf/C/FI3cXa7ocNBrUU2Sl4OBOrmdRY4Z
BncqtXTgcp80p6kCyf1TRBLWrMHZWvcp+IrnvDIwliIFrfkjhYdGPzaQYEJGpqypv9MSkg131cr+
HlYScS65p6sVBjSNlc8g/kV16b0IE5Ieak827PyaPnJFVaWvVRDDJV3KJKWfOm7LFI/b6KCPA1Bs
kt8xcaHbxx+9SL50rM8EpyQPBODsTMzVielf6e+JeB1LnL0ZDzf3t12X3FBeXk27AFbOkZN8Z1T0
unyBO1hj50SPZFVjz2WN3WPrCZS+JUAkFdX4HOszXEqTPQDaTaYDIaf7GKfhPZitu1YzjoIfoizT
xzhkduMtDMGNbYoHJZX2XtjuwijejiYdXL2i8hk9aEp4NHusLkJ46pz4nFPjJrOwTYzz3tu6Upxv
QknapFrzYGjxGwSBK70sbxkIUPIvDa5EaVtACTEHp8k4PapNJHZ4oK3L4V1GC2aF69tecGGjngRN
wBhumPDBSI8e1kldZ29GOX/QcfGzq49pEUly4KAWD+uFGm35HnTiGPoKNKf25yTyIlJU+EZBa69+
ZhpDEC6uuBWRvDERrOzN8jEqEIfJuzz5zfr0KLfYtIQprhHaq8egehWq9dBWJY66KVwX7VYYyg2O
Wijkddg/MbyyZn3acv08rYC4R2vL6FuIPPlHTghSfGUz6ZTFinRMK7bccJxMa0z0VjQCM4T8fZ37
1KCL4bsWtveR3uzj4S22SUC6OwalCAHecouip3aXsN2SlnNStmuUh/w9Cp+GBL8jG+81MgylrDcR
X88lZh1TXuyzytEKfzWiUycr2tYKsEZNMnB6w1WfJ/sMTdBCh4CZ45PqrRL3Lu0OI0AYf+Ivcg2c
FhJUzGOk4rsMlbwDNxhF5otXDXuyjpWo3VUFlxXQznVmiJsWzyHTkPq1ZlXPU/VPNg9MfajoD5Hv
bqQWz8ah2icNKYIir1DHohz1vW7H24TXpcBPSuteVWa30vzRSasJODU8u9PVuhby8+8NN8m2lnr0
brLlE+1R9NFG8pKtRZDyWQTT0WRRhpVomrTwAxLgRKjHG9DHCV5N0P8CFETRSWAGCbAPZAjp8r6g
lDcU2+k/Cuto11r2TTaoTtQrd3xCTt7FxDXlsOuYp6m1BJTjQcZzy7K/XLvldlDBZeiupmQjCKmE
ypRAavUGBN1aH9otoklr6IfvbpdvCyW5rqVoNwV04X8UngZT5GuaJyLj3TQnnuevTUrjRh9wF1Y3
rNwpfExTrGf9Phi/y1TWp981DW4k03+ixfZdr7sOjtZbmzOlL7ZTRGGEgRduInjyWdOjsxRhalE7
+SDjffDqE2Y7RBKnsI1n7AHc4gufa1aCjjDyu6Wy7oPg3mvkLTEiSQB8wpvVOSBA49EI1d8t2wXf
lXBvwd2w7taVZV95trm2cc4YDRBqvbUNS3MD6IkbmboBBnTF1zTgwtbTcRmO4YvewUewsWQrUQdf
GZl6F1Me5za1703jaYqvOSqjTVh8FaN8U5rAqWhFukfh0//PDiELixhKsWJXDhBxq9code+jUFr3
Tb+ZBj6jD2QnmTO9QKTlmEO9K428Zuvq/GMs3410PKp5cBXSUeWv03Rz+MopUHJ2TgkycYpjI8JU
A+6V0xxDlrrh34SUQLkmWyOXfpeZylHjkliHLQWt9HZk5EYWuR//AAFIeyFekSPE2TUCClteoYnL
DSVEroyloPp0Y6mkivaDzm0+0wumzLi3wZSu89S97nK7J/dGRhjrQW77ua6u87qkAJTG34O4+16W
w4tV2b+IfWA0JS1ah2MNJ6CkNWG7TmoYbGbNRb2rMWg+ya5FNVDfZW3oo5tTUbOb1k9kfm8U910R
xnNRQ/eZBpDOzSZ2W7FPaaTF0wN9nysu16znchLhlVz7UVPHgxJTXhm5xelaXE9W4myyCX03ReDp
/zdx/xVt+rN0u/SHiMWDmfV0eLSPxCy5J5RPrTzx/dpj1g336NI8ZJryw2jla0OqWBWqyQJLmxus
YCFT9V/TMqF/+yvCmRFJXcbWtz7bVDy2qUbtTqe2bWZPqIJmW6zK8pWicmMKbelxWo00ch/rJLjF
f/BbFI7fAq0kM8jvPSqsFBW2DOKVJ3WOnthXZid/MwrlADfntrTDJ6FHd6ZRP0u0vjX6IgDIpOco
ayGN58Gj7NrDTW562hbS73WdF+9eqL52kfLhaepRx391Fej2Tijotyaa7G8UrSPk2MWj2xYPSacd
RqO6NUkNuE+ghF0o/Ej7W7w5NGsnSuDfWElFhh/jKZYryVfauB+A6W65ruAyXicmKnP6hBilWxvF
XIymfV9nRr9SYQ30yNiMoJxzCgOrWCiPgPMAoNk/qXw4lUFBGyGaBCKITS0SfL0sgmpVZgN1nbw+
AMZSV56WfRDanxXMGhym470yh4Ieg/JeKeoLCfyDoevHzso+vWxAXShOt8loOnyyg4IqnGzzOfTV
ewPOTWUFTmuR3nbKRyF0IgzRjBOUWm4ef5XwoQD/VOpGVtSd29WUgbBSGPv4VysAahSVa9+gnTO9
YAy3xICBnQb1CBmYVo1eWZ0jc2no69CRzKK6jfv0e85gRFV9zOD81R3IP3CaD9MONg3aNl1brONC
fevIGPKIa80UiKYATNNu5eIpBgyiy9aqJv1Qcy5GJW3HqIi/5wAKyq7+CPQ+WwdJ9dHrwSeVnZST
W6cB0UCR0X+kKaCU2oJaVuJHXhnui22Wr3T+t5lGZ1sQVfU+fc+6AgGUSlrJAwZNpf1IiIeqVhFv
JftYj+EdydmrkbvfIVxM/n/jtWW1AJH1J2orN30cv1eggsB079XavEFIhFfnVVzq5mIIri2B3dhe
+K+Rb29dEb1kMXguoKLhGrUYGJvxVSBGuHAjCUau+EdZJUghgfYEcD9djzX4Ay0ksI1t5Ig6fa9r
hV5h+DTE408raLdGOA57yW+7LSQ5wDqgC4vVaOXFSok44UOfq65UWe5VDa+B/YV/qRV794bIxG6E
CL+tqzHeuLLFfaf1gjUwZpzd5OaIXGD0QCEDVHTL/SP00m5vU+HZQ4gOjvi2AwUrfioQe3BLbNs3
/uO7Qje8L7U0k+sK+ANt7HHc9gVQNCMX94aWNLeROwAcH1RwY57erpQubVaxxSXXDuUIsjtcVjmL
gp0IjZ+9Wm9bvfgscusoB/1VEepH12/0XUhRF9JLlQQrJST6eoYB76bHCtDVEQa0Cktsk9qT1rre
Br8gz9qAg9307j+G0UD5djVaeraSrb189yPH7bEeDCzpC+l2TPxH2OC7Po6u8oJeYHJQtPLnRXIq
v1Uu/1CEgU820TICFFuCxLqmO8M1RbG7M0onS3Iq+t9iQbGoE4MZ5+nItE/KOYLDU21J1jsRfZ7+
ggXVOXkSivnjC7wgD4o2BBsKEW4vG7TbFeOQs58nMaBJCOj0zyzozsgzWR6IvCrNsx759l5e0x+5
E0l8RrVl6dHK319gynitZOr0BVRuYOh5CpI2lbm57MVnSlm1VmVmFqOVHIO4WFkIucqDe5lW0W/3
pj/GPhsFukwhmgJSXT1XinWfgX48owW1MCpikh3749kJLnhl0eCVZGWRtIt6v14ZtXxOgEueBvcf
OjlipsA1AtILg5ZNFyUl3SC7VHIyzNZEIMMf9CJ1YJ2kb5KWKC0oVoX7blePXbJpjA6FcfStE2Xb
5SAULpsmMRPtKlotyKoByRMgBADz8lxxAgAOZ+S4pw33r6+dqXbJajb4rhnpjlGUSU31yx2egk7p
bxUAi+H29Epb2O1ittvrpgipoqFWmlhPKbcPiqlQA8SzKr2e/oEFxbm5EdWAN2/U+SOygtrUw/nG
/YU6gJd/Cv9r2u0xZYfTv7S0+Ga7vUi59AQpgcvz3M+8w2y0tM7JZP772VRq/17YqJGggzQEuqPI
4sqvzT30xov2DKyBvx89Ikc/dsh6OrZZ3+Vx+5Z7/99I9Ef/f7yf2cP/rJX/lTbgPYO0rv7v/156
61kYQQkTqZXY49GJ6K5AfUXUmrxofcl4G3MpT2MIqTALt3fwUN+FtrXFHuei6Gqoszgydp0OrJb4
F3K7tyRlF4nujL7ivxe8MRfRBHkUCIVLlNN0Mk01i9quZ0rVrxzVCbKIWL0ozHLR+XtaNV1pRR7y
O1U4sOjtWwO14dMDv/QJ09//iLKKkTSDK4LBKTwuPTowMcz1JlDQ1ozr7enfWFg66iwu+NGQwkyi
QE58UHYuXfQNZKnqsjWvTr/6xxekVm4UXlsBe57YFJyiJH/vp1984ZAw1NlWleDlFerAoW92uEVK
bxJMP1d9nOBZqf5aVrTriu3E0DGFRIYX7E7/7tKAzbZxrEUqfRbuKUEBTT3WD23UnlFG//dBAPXk
79FKRqOR8GcdnAkZW+RcONw6PMSd/XXZq8/k+QY1sRGd6dDzDjx4JKBodLX5ftGz55qc1CQoOwR9
7wiNG6NO756G73hmYP4t8mgos3ygKgF4Znh2O9041QEtGi7Bxs6afWGX31i9jzhsbk5/x8KeU2bb
OdEQKrBD5qCUk0ODngxKKY7WG8eiaM5IFy9M81ylE8o3YlSoZtGaQT8rAGS2Vi0rfov72LpsV8+l
Oo1ykBS0eHoHVNiPWNeeEihnpwdoGoj/zlaMueBmSfGLfn0zOIoxSCsS7m045fOa9mjSU+9K8Xz6
dxb2mTLb3ujBBzTrsh56SAfRVTlWaX9mjv+dqhjKbAtHbm9J9GUGSMy48aJK2Fv1SqVlIEOrqqDX
J9QI0dg4/SG/byH/GrHZto5dfSxKr+hBXUnPMNtAVewU6gZU29XIv1Xl8VCXA+h4sdKoDJco9UIZ
Of3jS6M42/IhQFVDz8vByYPo/TeNC47fRY+ey3F6lu3F1rTGolSKN7ZW9GvEoM7ZdC7sw7kOp2vl
Lmo8vLhhWA0VUZjZYPPh040TXevj9CcsrGV5ttnVVEksGkzsxEhyJipHCiYtQRXRo0U1ZmcWwEL0
ml/jPSlCt1pmx1TygNQJaIlAuZWN4ENyE8TrAYSocXQmtizMtzw7zsNIT/G/qHsnzut3jE6QiCuD
i2SdQQP+fTzFxeiXGlBsB1wMHuKufTUGYDxPT8XSfM+2O3w/KRUFx2oLV6j09BvDzdYNplSGOLNe
fx9F/9iHvxOJP5IR1lDr+mXKTyRiNbElZVVByKZGomDIQQccbTX+1ooti0DgsDUQFFK/RkSnvM5o
USX0a7RGRQa8paqe3WQIGkz/TtHph4agIfn6tWUPKxUeYA/Om/J/GJdnou7SvM5iSKGqkWbBYHFg
FT7rHEcjLf3TI/+7IPCvcZnFCABqJlJyCRmNIoFy/6XrtxZSZ5H+qmQfNJZi4juB6fSvLcTeeeVA
S3uDBjn6xgqtPfTC1ln22UIHgQPjuMiijCro27Ohd2FVzQsJCDVYolGi3oGuYgvpqkYIqQTKMUDn
nuZOmjps4Z0FCK6OHfByeMGMThxfFSCx5fiyLHhePkBuIacPzgAnoZ+jKj6u4zhLzkSXhZUhpk//
Y1WTXmuWbkf060vzV9jX6K3XbXrhw2fhpIO4F3lq0DuqAi3E8NLvRTo8nl4JSy8+/f2PF/eVwu8K
wdz0Wgtb0dx1hnQ8/ejf4e4fS3puVA3pTI19K/yfeUc/s3Y/OXSRXPs989Mcs8Yy0J41iivD8NoH
9SqpHyX56fQLLK3yWYbhwwc3fa0aEJ+yX/wGupBKD1e2O8BwiL1Y5kapWweg8JldtbTOZ+GhRaCz
1rnLORbUXuGKZ2Dy69Atr1CEvT/9SUvTNYsSJTW1PJA5K32jtLeRV/rX3YiE/SVP1+ee1qZAHgZO
IK0wX9iY1nMNHaT0nPPxv99dt2f3BziX4GrCYkR3e8y/dUEhvhV2EuxPv/u/J1uf21qHCN0lVqX3
jg5uKxnQJsZVryvfJXy0Lb1Ys/LORrR/T7Ruz3Z7DdEy7OlaOZO9eOdDGs3RLiG3KBGEvihc6XOf
a3RoClGOjJba6yvIbndNEjyfHqqliZj+/seel5SQWC+KwZGRuRF195nI3UV1GN2eJRC51Ve1XGej
0/n+Du0ftBLqzWVvPdvNCEAAw5R4a0/BFV3CBKu7sAKm27Od6yHTZuZjNjhmk0uOFqGIgHTgz9Mv
/u/MU7dnezYS5WBEWTlygXU3wNkBJ75OV43pxtagzZeHZ1LDhWU5t7Z2zUlmdNLYAbX5ZQzewUZx
tQTGORbFmRC3sHTmDtc+En1l2I8UGJLsG75Pe/Rkz2zgpUfPrgEDLEaUpVyO0LB+qML0zR/P3b8W
TDOQUf17xcdQH4p0JLAZknztqZ8ZbhhGaR6GEN4eeWNyp3Z3Xbcz6q0aPnXgGkm1zLHd19kXGRgS
zmc+cjqy//tI1K3ZUa6OajyEHbt6DIYnusl3hlxtJumI00ttaQynv/+xs02/sFozlwDaAlzTUuOp
0s55Ci2O4WxrA6UG+SBKmi6RO0lHb7MWEaOeDq7bOWMVX5f1NIRgg0ndtSxcJySTSMZdhzbi4nk0
DSki52fy5aUvnUUDpAolVwcP6BTIWyCHdJykgC4bxFkw8MdatksdiwAd+RauK9dGrZ1566UdOgsF
WSysDkuj0cmRD6lYWVIoffp4FmgaOLvTr7+wxOa+1kZAOdZEIdbR0TCZtB9gMEzaSNrL6ecvjPzc
2tobad1Hguabnvc3cCQfR7u57PQw5yEgKPNAoOrpmB5pP6mH5AwmJJfLXnwWBFAsK7S8VwZnyII7
S1b2klcfTz96acynv/+x73AqCDI0+zhRU+V9Eq+p/Pa5TewzUWNpyKe///H4wLc15FjZer2CtZpB
Odq0mrfLXn22rVtRqQbsCpoDqAPF+fgti813s62+Tj9+YcWbs31q20aAtCKdjdJtHqG+xyt4iVtZ
9r9ZKKCe/o2l4Zlt2FjIWqoAC3eUAqI1FAc08renHz2tvH/Ea3O2YQ0rSsfcGAdHhNAigtZdp6W8
N2EnmwQFXbPO7aqFFTQ3slbKIZYqUH2O1CavWmxsBmXcIjJ7pna/8B1zM2tcTyIxUul2BBWLvLae
uvHYJclGEVfWYO9OD9bCPBjTj/+xTE1RwaHTGCzPr49RD44+s98ve/Rs73qQYywbTia8x/g2tuWH
OC3OPHrh4jC3sw61ACOOgLcmS1jpQ/wdXgJ5WbUDA2/I9V4rxn2enPMrXdgPxmwrl7hnICkbjk4Q
5v0mjIf+qoGzuB3kQr3SuzA9syeWvmq2rVF7bq3YLAmlOHisofgOO1WryhVo1+out2BGGHpnr3ul
+5DjQt+cnqalr5vt9n6wdNkE9w6WFjY/mmWjFaxrgIlaa3y/7Cdmmx3bxC5HpIzTOYPzaIHOMyon
cYsfgHJ/nP6Jpb042/S9Zpvo39FqtzyEb3TqRcDoIOpTqTj9A9a/o8rcALuCky0y4q1j1VsTKTJL
IEEe7Fyg/Oj0wkqozqyChS+Zu2CrseIafspgdbF7i3QoEHLE5GoW92UfMtvxHfYeXWP75OzxE3I4
PfToXso3o06zoJdfivzM7yxEFn22/Uk5KtdUPdgOkSk/eHguvIgYSv7pr1h6+jR6f8Qt0MW4yyKO
56ATXuHV4cf9vV6Q5px5+2k0/nGI6LM9P+RZatYW/Xcb/csYP+ykDm9rxYCr3W6bITgTyJYme7bl
awEzuOjoOiii3oWytZ1S4iQ4Z/u59PjZ3k59Xchjxkne11hlFmHs31nhUG0rV1Yvu13qs73dZKUR
B0NIfT2LnkqtPqIBH60um+TZpjZNPEc0P+WAdRP3xu7wZUjS/EwLa2EFzQ2uG+FqyFjRGIBQ9jPz
PYQF60G+7M21KYr8sTy1Lq7gD3CZgnlbwMJPX6aL4+lRWWg74Kfy98Or0FKHeGBtamZ2KAc4APVr
kl2HMVzy8h5LahT/vp8tnC2sobnvdS9BdB0M4pEa9T9LudvCP/jWGWgdn/6chZ2mzXdyqMSmpfM1
ldUC5o5+oS3t0RC34vKLZsLpH1k45LTZdq6bJkMPAAu4Iolehe1dh9iKlMjkFRUONad/Y2lBzfYy
SvN160csKKUIOtqTsO0Q908vfLry96SHnYnMn0441S2EaK3mMVLPJZpLgzPbwn6OPr1UUdoP0fZ2
lfRVKqWD7+m7QrSb02OztIhmO7mqKDC2BnGuE8PeCsuNkeFYB9/zosfP0XCdCIsBkVyGXuTwgppr
EwqZUIczh83CAM0RcUbcAptpSQBHqfbXmRjuML2o1pnnbRD325/+hqUfme3qOlK7HgOu3imbfiuw
hfS65FWWUNOjvX76JxZWqDr99B9RCdq3Hqcps1AY4efUy0Ft8MxlZWGC52g4A5j0JNEGE68CZIRe
ZM9EYw10ddmbz/Yv7OoBBZyOHkojvmH2sgenc+Gbz7atYbS9Cbee/Bde8ySBnOvuGgGR7WVvPtu3
mVsFjTWk9M0kNV1R6blpzfjMqy/N52zjoh9sq3Kgc7wXKJ+2/hNCMS+nX3shKs/d2l2kUTUhs0Sy
OkFqCFV5nzsQzA/k4XKcxPeT1PXpn1pYOnMAXDZIZp3bKLwmOrq+IeZNsH4K6Zw78NLjZ0dxkeNQ
UPqE/k7r80OhB+0V7Lx9gN70mdC8sHPnyDd/VENZC0FghJFxzbC95JSqtTx8pPb6dnqMFmZ6jnzj
biMVvomryzQTCPHduDDrL3v0NG5/BIXep89flCoXG7WvVzbKtTbq4pc9e7Zt0feYDHxYoBj2HOqg
uoHBe2bQf0ON/pGh/w1zU/6Tw7fWynqqmZr3gZujSqI7/xkj3OBShZai29RHb6yQfqttF2IrnCAd
IShbkVBx0pTupmi8qlg1lhc2uH1JTbwraIKVk3yCdyhZHsmZFs/SApydfVh0VL2kMcCtL6Ez4N7E
Yi817ZmnL2WDczQZFB6jBObZOl78qzS+Ywp5E8j6bmhtzEwsh848GWFujZdF4jm8bPCRRo7VpHVG
+zMvjMcaCfyLFsscU9bJtOC5puROh7ND12rbic9+2aNnBx/s3q6J5B4ISRrd5oVKHdx4Pf3ohdmd
48akNkgNt6f+LXzp1ZLUL7K/AAXg7un08xd2/hw75pu1wJgDyznXrIBRIYC7koPOOJM4LT19dvgF
focxVM3AFCJJ4GfBZbMi5bKHz9GiiZLmCIbTWO6DDAqqtYn1c4DvhfdWZicf+Je8wDh0QHg6L390
3uTgk2nW0J+JLguzKmZ71jO1vsX3TQfxNhwahYQP+wUzsC6aVG0O2ig0rKcia9QdT5IqZFhC3AJB
zJ15+YXzaA7XU2JXyG7CRurhnxztrH2zwFdEiol5RWlfdu+XZzMAtbPIAErnztjVgcAeBamtOEwg
tZ1e9wsz8Dvc/XEsuYMdpBWekI4s0l+Yig9bb4DrbeuDtzn9CwtraA6oy+yw0iK9zJ2owC+sGSQs
1i6Ea8zhc8M46LIS8fatqm3Tkv5qWJypWyzM7hwTN7YdBN2iYuCRcIhzsYvCrz7/mZfVuQg/LfJ/
nKxzYFwieQH+Hajy4jq0V5Af6aUvoI2R9TT14O0gpLSq7yzUIoF+ct5uXR8lV08Vm1C1r6mVIyuZ
HktuR57ZXOnJneGVV3V9F/jyiz1pTKJPFMslhGP12UaCHEFoJ82uaa0WrvxVI8+iB9KHQAGewgZO
AqBBxxuwYNjVPlw29dOi+3NxlTqef1UOqyY1NUSnAKsmkqJuTz996UieM/rwbjagCEMXwdl9Z4KQ
hqNlIy/bb0PL2KPWUsCpUhGuP/17C1tljtkj50njiiI7+mflLRD97yp1ylbLfp1+/NKCU/4erMHL
dSu1JpZlgtUtLPWDjvrjOrGyLcKpZ1b10machRMNz/OhLlPd8XUwrXUw3pX6uf7Nv8dH+y8QW/L/
OLuyHbl1JPsrg/s86hG1UBIw3Q+SclVl7Xa5/ELY5bL2hRK1fv0cue8MynQqNUj0BRp2uUiRjAiS
wRPn6FkdN4i2sZZuqAVaHdCv4illZbmXmrd+n58SGjRgxYU8ngPKwq4VIN3uwLW1lok+PzOGDFwD
RSfqsxkUXCKnnYkEnXdmgdf18touNT6P6YMjQIC0hJQ3vh3KdNB+qvZUN1cOpufNBmzrvzddM9Kk
OmQbN+DR/M6nTwMB6dzMLhZZue1f/vxfu82foQqMFb93AuJ70eZdRTdhlzbuFH+KsU9DtRfxpZtJ
uW5JbXy38EcLjBgQ7bjc7dKKSx6RTlDIrZSEAqRI7tLC2ZvQpuoLZ+VavzRzki904EMDbxegilqm
nXJwIIGrxAcpDyjlV0x2qQfpeBPHtFP1eFYFEvQJVPc/dQj/6pg25LaqlVPIfL8+szQyss2YIMOS
NyjvRLoVCuTMPEDRC7JKIATHuR5KAKfWFGuF7wt2LGPcTNTshpRZ6CxUbxuwc88cwVctti25d49g
buLyCBMzYxKIFKyq4cTKrepw/uNyFwvLIUPdsN5qZ4DzdQPZos/KpB4oU/YgrgGT85qjL3UhOTpo
+EfNpJq5sSz22k6aDzpF1OOPoHpxHi6PYsErbMnhUYhXgToyo5sJYsrQct6B8jTIuLW53PzSEkuu
3o92AvH3nm5ai4Sbrk4fRKZd915j2JJHh+mQtV2J6aFRcyJ1DboUfQ1TvzQvkjtHqomqjRYfPlOF
sHKAFJZF72IDwhnXzYzkzVYc5gY0PczNCKVEahXgUimvOihBveH3+AoGSZqHkOTeKH15wyZlk1rx
4+WvXpgWGZMWQZwSSupiVpVVTLfRBgL51OgmVOt8xWIWIpAMTRNhljWRgXlpjhkIpsWWJea9Ns3K
g48g07nO7K3Z4z5sobRqx9GAChkypdAa004C/GyzOMJ1szTP3ofWLYgApT1EYTY2hHQegG0A8+IY
j8cuyqvrdjNL8lsGHe4os7DG0ApBMZaaPYehDqJI8XzdECTHtYlSdNDmgg1x+2Rm6TGdwFQGW7qu
ecl1VRTqlnnegTOxLXeDZoAY196rU7qyGS8dMSzJfZUYVfAoEYB3pdXBqZXa1UYIM6Bm+32mX5+s
/jaDU6TQqDIJdVDZXkYrfc9bzJktVEaygS0RGu2zi4yG2ELYJ0NhQfLaFvS7TtltkQ7hipXN7nym
IxnJBlpkyPqOGKOhfC5BCjuAGYqBxeNlmF7Bc0IgTr7S08KQZFAbiHN5LLIamQ8DEgZTg6NAHYsK
6pk89WrDEB7oFNbSfgubngxuM22h9s5sea3ST889q4u7kcfVpgmHb6oKjuDLFriwM1E5AiDdrEKy
09zkufI481BD5uWq6kVDBrqRAVAdOCjdDI5+h8Jaj4lqf91XS27fcLXEybylUI/STp0WbgCMvHJC
JI9X8WAa2xMWuc2ncj8RqNdXUB9fMaGlVZUcvhw0oTVTBM7lCXLAuG9FQ/5YxvYuHbOVuVnqQvJ5
c7RH1tWQYP8FGbC63UwTHAtgsXhd5t7lBVjYAKm0bUMVBRSUBc5LNAw/DahFhFhx8VKPMbmuAxmy
1pWgptQqLEMBlS4vhzoMnjuS8W2MFeftqjHIYLWoBFtIBCFXbH5V50MnLD8ZomFeA3mN64zJlM7f
VUmgqKRiLUgymlvo4ah3bVqa3y8PYMF3ZZQaazujb6EbvUm6mb07v8nNcrxy/qW9m41DNDQt2k5L
9mZY090QR8e8v66cAmzhvx8NKg2Sh3GIW6hWglEa1HMFCF3MbsUFliZG/731wVAstQYD4AbcwzHx
k6GawAUeG+H28sQvWL8peTGvDI7PR5m6gwLWKgSnM/gdSG7sLje/9PmSB1PoymKbwdxjrwElcB12
Xk/H6bozhym5rqaVQGZXsEkOdQmvgNS8z2te70uILV1nPDI8rSrQgyAUMbRUbyJ7vONMPeZ4ZL5q
fmSAWpqH1libs93rEb9zmkz9JMBC9nRd65LPJihQdLIUpglyvjcQ3R3sTL9uR5ThaImS4URUhHQj
6rb0slgbXDALJyt7y4LZyGA0a5gpbnVMC4TKBmy2aev2dHq9PCsLpywZhAYy104MJZZU/6UsMYoj
XvOeR7BJT7j4mHR8/MXyXhRsZZEXfEzmZFPqQrNiBYkkpg2HMsmPs8iOorf+5fEsTZbkwlkfQwgj
w3hAzwFS5ESoW6vt2pWPX2pd8uB+COvGqZDVprNQjjGBTXgI2ZXrLDmwkU0sLcI5Zxsaoc/T8N10
lOuMXwajJQONJjogl8DGLiDg12ZjsXIhWFhQGYgWKWb7bwtqnXyrMOvRhuZyrrOHywu61LzkthnU
nqCvhy+vO3EiSmWAHYy/05pp1027DECDDB1UvDJUd5tiOjhxNEA2be2Z4hfc5swlRoagmcoIHXka
4Z6pDxAY6J9KQ3FZq+66CtKjAvr23H5g40MLm5qdLibQZCfQdquBt8YN69R36nsKJYLUUg9goL6H
I+5EjeBVGhCCYUPs4thpuWYmKmhDGvdQqV27qSwYu0z3Nmg8pDZwK5vGKEzQCVvi6NSivm4vlwnf
oJ5NQfsIfEwK8RaQFh8GDP86k5FiQMRTJMomNI0T344V6pbG5W4W97nc/NK8SEGAWMBdxhbmxQR1
f0ezF4tVazvsUttSDFCNKoVGFZ6FQP+c3uBkzDwzLdZInhauEDKqLQKZUORQTAyyoYfGLoA8dvYw
/fcE6qor7rTgrzK7WxGauYlCN8xOabV+ZBqpPzh4BwFiO1xZ34VJkrFtgwrqDb3HAlQs/BGmfb2J
+yi9zi5lVFtvRHYZCzQe2cKPoSphp+VKEF6amvnvP+TNqrgNQ42Cw1fLYp26GrWzGLzwWQe0PIvw
3nvZPpe6maftQzfjwDjTGnQzRGkIBGkJCD6BTAZpULVwuYs5+J4Ja7/j3Mh/lmVS80SDmYq8/kGV
/s7gkAxIjAxKALR/DyFBcrmjpbFIrhw6RsyzBsFZZV3xOEZvVkL9qqbGle1LvpxZFV45GAZC2mwT
cijeV/wA+1o5XS1ZquTOhsGUPOyQh4V0HVRZx/6Wl+TbVVMjY+zqkLBRkBBRjqanCco3vO12kW5f
t+/KmLpEhyrqAAbmjQPpK7OZDLeNIZ2DfOkKDnPBhmRoHS8Brx0LZMIVpYCgFaV35tgcrC72RVeb
PoFGxuWJWlgEmbEtIVyIvsQaT4UelEy5p7Oo2eW2lwYhubSqGZ2CLd3ALtbf9I51MIi6nbXo5r1+
1l673M2CG8iAuylrJlWoGAIY2IOU5scWCBZoa68VNS21r/8eMjQS2o0BUQNUDQ+nIbGeYsd6+KWP
ePn7l5ZAcuMBGnHg5cA0df34ZEAjGinEn5ebXloByYNNQ6k4CMCQJs52lMfA5ZAbyOqUDj/G/Y/L
fSx9vuTGhBhg6ekRUa1CmzHb01YBuetKuF5oXIZ86QYrws4ClzeUxwtvhKCbheThin0uNW7/vrCQ
8BhsVsBwahY9mDE7Wd3wcnlSFiZexnwhF2CUZj2/8IWGRx16aEy780MHqtLQsijS6Drbl5FfaQod
QzxWzglz7cUp/ISIbV5PK9v90igkB0ZFQdTVNUie1ZIgHwl14YMlUMXEEjBH6khigdGzWTs5zrP+
57apq5IbtIWVMT0C1zlEpfrycULunKKOtgHHbgzt6maVnfy8P+uq5BRxE2dmAjn4TaQUX0E1CKR5
dUC+6evlpT9vVbqMRNUdddSxGjgjzckIJysh2draV5msJuNQE0gOD2kD1NUvoZl5jiLwil/ZuOQP
40SI0nMCinJL+Y56EuGTMDNWbOn8tGgydVgLVpBcN0dj0wy08LOQ1S9NVdCVe/ZS6/Oh/sOxrhuB
MWiHWeGjItEtUXNIj03VVRksTWYJQ7ld20PNFwbDUIUASThoZa0cJM4bvSZjrtphUllMgWskSItF
Bl4pC+ojQvc0hB6e5epDvAL/Pe/Lmgy8skXJQc3IMUPQjDglNRDeZtsNHoGGlQtF1ALSw2OxcnI8
f5fSHNmX53fVCeLZm8ROobNYkNeeKwfUJ8XerCx1jaNpMp8YdOFV3Ncqc5PpFqjn+hCiGCAsvdz4
+SChyXxiXTgwa8J9baNXzmdFrf0inE6RY151S9NkrFU+xFZnWNjzy7j3lLi7M0K+Mi0LXy4jqzo6
cWbZ+HKbxFs1H7w8NR6VpHm7PDELniajq2qkbqk5J23qzBg8pc/DQ5SVmn9d65If2yPBcYsh35NA
VhOEB7VPgOTaXm58wQVkXjATHIN4OOIwmL4tK+CfmcmOtTqUULmtCocGzEjSap9TMvwNWf+v3/Qq
mn/9N/78VlZjDVZ5If3xX89ljv/+e/6d//s3v//Gv3bv5e23/L2R/9Fvv4N2/+7X/ya+/faHTSFi
gYTYez0+vjdtJn61D0WN+V/+f3/4H++/Wnkeq/d//vVWtoWYWwvjsvjr7x8dfvzzL23eN//rY/t/
/3AewD//uo/iDPLrcfHe/PFb798a8c+/iEb/QVVNJyqxVaSE57NL//7rJ4T+w0GEglsQ2zCtGR9d
lLWI5l7/4YAqybGpQRxqWRZ+1JTt/CPjH5SYluM4kEHFiWr2qf/9uvt/ny/+vSDn9UXOeQ+1dRkc
lBgVOs87PUjY6KbxO8AI0Mb++WEq/u7so3jJbMXyEWdufO70wy4lujzSkOeoA9S0eQaAm0kyuBl9
yfOVsHKW+HnuYfbaDz1UWk0KpuhGgGJtz/7cn0ywvX4S7v10rDfAa+y1V5G7xhM0wHzloLy2L+VL
/l19hMC25VsH0KJ4l4e6NI9Yp48fYndlOgEOYwR5K/ZWIggSXd1JSZs1FNG5ODSPVNpiBIxkghSD
HvDQmSWz6eD1qE244rQyty6fEcGIZuVdiM/XISNaiq9K5zxenpmlD5fuS2NXoUZcSYzAhqUdrAKU
wGDHZWt6VQsTLyODiNmZWmuaepD3ydGx7Hfwsv5QrTVNhKXmpTNiBUndemJY10Ytd2ZVHJkObdeu
XQnRS83PofuD/XIjyqdEbc2AM3Nrke9KBNnRcY1dZWHqZdwPLwiKRpgOMdzE/FGr9AAV+d3lVV36
8PnvP3y4kxWlXuulGUxtD5501a3G3I14e8VxBPb4B6OVUYCNOm20QCj6naDWxs6Fgy1YXyP/Wfp+
2V9NMkGn2UKxe6/tOa8iN+fJLRLtK8m+c3vvPADJXZOGaKaqEisYLHP0i9g4jrF6X2oDsmYlWMzS
Ulk56C4tsuS6LQ2zRGM1FGtSPfcM8A54HQ9XDrZLjUvOa9qJOllD2gVD0vs9Dg6Rs1bddu4qgBmS
wT8CJa8cGiRtIDpx0IR+0Ks+oJHxRRv4I+/ZC1LXK8F5YR+SQUCQRa4dUvZm0IeT/Xl0zNKFHGvk
22OW+bXervGjndUDmcckuXNW5ypy99QKTPj1IeWQRM3THBCSQk/2KnQsD6Gg7T5Ncu1UZhW00PWk
2Wt21R1HpdU/IY1LV8a8YIAybogO6ZQXtgMDN0drG1lduTWgG7rjI8m/joOa7kCIMazY4NIES9Gg
rKOC8TA1graJNzaAYjObciqcrZjWLutL45kt9EPAmTLAQRwr6QK1pX5kgT1t7He2pXiJ/dNK3i5H
taVOpKgAOsN4ijtE+0qDxEP5RWm+TwYAoEPrjuo1jIazkUihgSsGowWLzCCjLfV0sFO5lK3dhhZN
UAoHQ8StMRRwK1VHFWNvTuKhzCMIyYtOOyXUAZe4mYzhCYAXa5fnlr2NaZweIdPLT1zJJsWN87RY
iYIL4UOGITV2rbYQgjMCo8tOwzA9s6xbWaqFAC7Dj0YDNQQ8rbUAsrSp21kdD5qm1yGAFcVXJFmw
UDIESWFJlQCBqgVZ1I17UPha2wpA2ofLtrY0AClW2DZNuYI6S6iNzFrer3X+U+BN5XLjCw4pg5AK
kULklsZdANU35M5O3aj6df3D0V+ua19y+K7tphIwciOI+HOk3iR9vlONDAzO3L+uA8ndNXsoFCVT
cGpEhW5rgdmFTu3TVMfQsxVrGnYOYseZ+4kMP6qoARn62jGCjLHehcT3xmLdwVR0bM/ZTdWh9D3V
I8AdcuO6856sFFmWjJi1gx7BaQ+3Vy2IrFs/knx4vG7aJO+3CC0TVP7hPjTFumePeu1VzH7S7H5b
62v1EkvGJR0KWArOBBFSIyjD7l0pS18d6DETYq+P48oz3YJzyBClwtF0x9YxDsGEC7JJt0w7tzbX
uFkW4pIMUwIwTKVNLoogSZsXEhaP3MAR9vISLEVgWTZS9Ei3mBWC3ij4naUo33jWfxkgJu/mLeJu
y2w3peSLRZyDULQtc/InZ4h9MLauVUssDW9euA97JcliSzft2cpw+v9iVwN/nWK2Vj2+sPwyjKnA
gXAwIBYXJNX4BBFlEFvo8d4UgIXHTrsS3peGIPl/0WZlqU/YJB2b3ACxfQM+25Uz7cImL4ONQIwW
Nk47kUCrPhf9rSk0l4ePsfpSRWsFFwtnW13a4gtrNJOih9RVF9UPRWt6XKc7UHbdqjG5i/LxThnp
82VzW/IUyePVqUC1T5tWQUp451ZTHPlZYrfbSjWueA7ANigzbbVU9GGTdhRL8T23PvXmypv/gh3J
AKQ6ZEVfmqka9FlmobTOmh4gdJP4k12DXDHN+UpuY2GGZBCSBXXeeOL4fgVX1brbmk7jhcnK9C8Y
kww/ahzSNkPR04C2sUdI6Y5T55qMA7f3pCZrFFhna7ywBjIQKUqajMWhlQfEsfStpofkJBrLeaxK
5A5AQxTlSPJGWeoC3qp6ido0mjcyU3jh0EKt7LKpLfikLD2Zmx2bJtaJIA3zr9SJULdurRy1lmxB
cncbfMi9TjCNYxbtWv2UjrcAHnBhe9d9unSwF3mfxtmA9tMu9jITGKvxx+WWl6xLcvVW0201TjMt
IAVo9AEsN7dAaFQeaOnWiuGXbExy8ZJHFUi3mQjivHZ5rLlxqT9Bo/OQ9zcDq1dWd2kJpF3d6Bhp
dRCdBiV4PzISuggoLridXLJWLfjL486ct2SU0sCrIYsMBPXKxwCO1MuPzSfruxNUh2Zj3o8eoDOb
7Cl+sF/VJ+dEju1Nss8esq/FV6ptrhEZhy/JYKa8CKF6VJtVYKrFc63TPRiTV8xswRhkGFNTQvib
ClULOHfuJtV5Unrm4z7pX7a1xQmc1+7Dxt7mrVoIbqPKP6xLf8SLnQ/du+ixBSbIMzSIwHu1sLkf
K7y8T6I2v2loH9/aTjaczNSYfCVNK59obX2MIpQotLGdf8Vv9AclTjIoTk0coK6mjEDpbRNPN1rx
NTXKfqtMIJE3nRHU5cZITK+lTbZRBe+fLo9saeIkL8ozTRNTSesgj9X3KgPtgg1eK8Cc3i63v2Dc
MglaP6i86xgjgcJcR0O5Kver4TUarl14KX5VYhAT7QWiQGTcqcm4pVmENA9ZeeOcmznnOFL4Kk1c
HMyEaIEjonxLrYnvklJdYwBduAbJTFmgauZmQ7M2IIZtexYtkgOeJfWNlVSaH1fGjomQbHRnJLC2
4fPlFVkakhRuuI7kX28bVdBX5GuThz9IvOYmC8Ykg6jQbAm+AXjhFGrGJrO4unHyPL3v9aLeXf76
pS6kZwFKQWqI8gAtsJLhFFHtzqz0E2jSVzA1CxH/DzgVmUitjvBzS1ePTUof8ZD7pjf0S9+Hd/j7
607CMpoqhDxEmKOrYCAE2nYUvOhR0xNQ4TV+NpQvxMlXEkFL8zX//YfAJWCxNgE2ODCq9lFpBr8J
822fxyu5lAX3lvmsCIcEV69NQ+Cog9vYvWs3r7YC/HGur4TepQFIHoiKrhY8Ouq8Iqbwy9h8V+1O
2Y5JtiaxtDQGKQRaSmyMToUehMi6ANnONvVTG7VRpCzGo1M22VpyaGks0nmiUXmpKnZuBA7pu5ep
sMmWQQvh2BVm+HLZP5YOrDIqzNTySmRjSYLGaSCwqxaTX9NafdFQX+Y7LCtcdai1AwRwKh/SaCFO
GqONRGukP17+gvPT+QdyjMVl3NLKmQLDHF9Ibz0AIQs21VS5j8u1sHz+mqfJvF0JiUE+V4N0x5pq
uhW63W0bPOv7ALaSjdDy9hliHypqDNVp5c50Vv6U2n/AykJwFZXc4ci0WyiRaWIz/wL+weQO4Jfm
aCbT+InU9HV06hhnkLHLXZLkzm0RRfUpS4HjTYZR249DObg107WVOHLeoDSZAczO0lBJJtC+m0rn
14nu21YEqMzz5ZU8Hwz/gKOlAnUFnHQkyPSfitJ63ZSCdw9rSb/pLNlc7uQsJd48sfM+9SFCZSgO
TFudDYHtxE+NHnIfpBn7qm4fUG+2M7GR5HW2K2vyI9IU7XC516WJk6JKbzuVxnhLAlR0lpumsu9x
20ZNGMh+Vi5WSz1IUaVpq9LoaTcFennXl98U7ehcuy5SGJmQ17CmShkC1uu7FlIzYuAQvy2/NRTF
RGZH3cuTtOTJ0klhLNQ20UHhGQj6zTbuoSsB4qbCZ+mXy+0vTJGMTQNmZ4T5hmpAzfHZwp19LJrn
Jlt7iFvIB2oyQC1MhaHYqMYO2i5GKQNqKaDda5a7QovCmzrBI1zUCP1nWjc98kNc3dEk74Mw58K1
QQKyT/R8XEmFnA1Yli07qsnisaVjwo5AHezA9sygx9Ech47fTEUxuQUSe24/pCub/vmRo7t5xj/4
VJkYhaNPTRfUKdBFFu8SV+jOi65mT7SCFiIIIF5JrH/GA+0+nLRTnEcZRAUHTy3XTlJnFxefILk1
q4BUoJHtHOsq8YWtuD1DiII+5mXbOWubaF5y4EznDmtgnXh81z4zAtqgQT2AYX2npWsIlPlL/zj7
owvJg62xg063FolAF9o+r+uTag5rmh1Lny+5cB6notXKTAQl1Eaa+vMwObuB3JnXKdBTfL3kvGDN
csCCXGOCuMZQsTK9tq041FG1jYh1IO20YWnvKzk55kqxskkujEp2aBOCpTEqYkXQtHa8MXLBnsww
Itt+VF6J2qwpBC6YluzXsQpq9iEMRWDVzxGb3KYdvbosVixrYdll3GlZdwoOMGid21/GENrE7Odl
k11qeJ61D06pIEOcFXaMLN7Ivk0kvjPMaSVTvDTxkr8rwxjbTAO5aOqoX8qhehRTDgK/wsn9qm9X
wvXZ44Blyyx+VI+SWtMrZMOq2kdqbNs1YBwfSi803qM1yemltZX8eiwcB0RQURvgdgRNZeKnmel1
4RpoTVtaBMmptTQLB71FSk/Zd9vRYzt1E3n5Rt8POA6fpoD6k3fT31S34jbbFw/aS3oXbtewiufP
OphCye07gHlL3Zl7b90SbJGpm/YbaEGVW2qDrMK1flw2taVZlJxfGW0K2WT0Yzi3vPUpClDX9HQX
mpZ5/4psrIauVURQJMi1GspMVO6p2YqNnT9mW7aMXHXMts01mrHDiHqvvVVEFNIiWa4/QnIku504
zlE66xSPQwH6AKrmHrVatNuWGR8+17Wq1hsoIHUviBHTJzYNa3Dxhf1bhrv2RUVsJQRaiGrI0VmZ
heFPt1mrvAyK/imZwBfAqlZZOXj9Iqs/s/VYkhekvGVK6tTsICxDBc0FNx/1odIq6IV54xjzTVxP
WNxBKWO3MLOfjOFaYdJ9O073RvfI8Tqyp4TST7rO1GfL0Ce3z1Tgc3E/uY3zikFSOplWnozPZrEs
m0ofS3jc2boai6Mtpv5WFEl0D7kMMMZO2ngTQSBsV9Cq/qkLo35mlrEmo7uwJDLQr295Gjej2h5F
bh/qJIc1xrUAG0P2yEz1+2A6j5O9dppfCLAyCLijkeaMCjqzGtNNJgqlhTvQeeBAs0aZsjAcGQiM
5xdLJ5leH3ljB6i+umW9k3tl52xjNTrwdHgSRrSyXSz1JYUHjpfvaBrK5tjhxLSp7P4La8dH4YjH
sVf2pgLNoHjCG9blYPSrHv2MNf+BFO6cqNRZFAYMIt+jF068iTY9wFA/bT7lvceoKH6K0Q4tN0xI
+lpPhXXfh2X13IZGuqcRsXcC6P3Wb0ebc1cvjPo9FnG7t209e+hjpz9pRtK8amPeAAXHjbcWqdq3
kqM+dH95EAthj0qRG1ItFJVlpD5mU0P2kTOCNCQJG9+q4zVeiIVVkVnf2tDOOUktfhRjEgPFF5fK
/ThWys9Yw4M8KCRT9X4olZJtgdGtVw4lC4Ytsy42ilmMamO2oN6MyHPudND7rDTlduQi3NO4X+N3
WepnPlR8OPxAH5dEHTiAjpQmeGwahbXjxJzcdgInQpQx5dPldVrY32XktY7HlRYZ6PoIsiYAmDsl
8+wpq96ua322jg+jGHSaww54Cysw6RYSAcUdIfmaWy4csGTsdQ7VaCdljB8jWkU7PunaE0m7ZA9e
Q4R9bUjdXB+6lTviwkTJKGDkVEzaKDY/6qFSe6rj9F4TruWllhqfTfzDPI0hAyqpE2Egat3rQcbY
NGuvpeQXKdaZcCJjfcMq0vrEROPBV8X9Yrqmm7s/LN/2es90Tyf/a+xuuXv6EgT+aYv/3R0O28P2
5Pun0/PdY+6F7uHRfdvt3neP74f3zn0Xm5v73eHg7g7PB/fwfmO73maXuZvb43Gz2Xza7/F/r8cn
b3/c3R49tOP7wd7Dv9l4R28fnPzt9ov/MP8zz/O/+P7e/7KP3DVE/oJVyHhiywp7fegReZIyzb4j
JS3uGA71vqkkwo8cTj/bpQlR48sWvhDnTMnCdSxdhFSIdRCJChAx2ZpM7HJlWNkLfnElnFu82WI+
WEbTd5oxptQ6lLm9HWLF7QgHDiXfsInvx+g4RcN9Hdsgq/7UxOljz6Zt3D612RoxzkIcMqXDil5M
BpLEokYcysy7wVLGLyiTybFXpGIPkjWyu24epXuGOmpVPgjLOsQ8dCuKZ4SfxZrr/mKpPTeJ0mak
qHHItdqojxrVi33Be3vPJ6DKPX3A48V2NHpN38x3Qq8CbOSNgHMVKu6svwFPaflV5YpzTMMyU9wi
SbQftmmrD9zWC+iHF/2+Hwz9wcjzEJw7SvlmViPIhBtQtMQuFzoIvyCd1qrbElIwnlEikwXlEjwj
1FlVn1AnNnr6RIp9SjQFwEEClH3fqPG7YcRQH0Ny4EsZxUnvtkWmZS4fckDxzcnZj8AF7mJWG5NL
k9F5Jmk/vlnOoBMPuHOIvOAV60CBWtoZDsEDUxU3/ac8xMt6QYW16eyqfMKD5nAfqmO+cfpKwa0n
r0Go3qeeXjXTsVC4eA0jlFOYBEjAAcX5o5vUTfWJVlrkGw1pPGERNTAIEJZXWYHMapY4XUYaosLa
CmV0cAY3Yj+vUUCsQwBjLSIuBVvpNBfHQ6RFVYIAEdXxfarZ6aaFQNJKHnvBYWS4N+0aNerr3jqY
+iMndzFADk74MKVr/GZLuUoZ7G0mDUnsrjIPg8NvkwTUErW2SWPh6TlHoUh5CO3CU8raz0v9Pqx1
GyRoxB9ztnKyW5g+WTOZx2OpNjlyYmWmuay+S6KXy4u/ELhlKPiokt7IwbJ7pKNa7Ix+KjcqHfpP
cdImN2HNjKOqjGtaFEvLJMXtXI+mVJRpfhwqGr3apOD3jZ6XN06fts8Jasb8y4M6vz9Yf1z/bSgU
RL1TBXWfbPu6cMF5BIT40+XWz0+ZJTP/o4QTEA4156jKexJgfjXYe5k8GkrsF9doLiAvKlNt9qjP
yfAqbh1UvuXd93ga3Cpc+fxFW5Z2F2BRWFtaPD1W4DoyXEgz58O+ybN2dDtd2OAcnDi4hAuSldA9
QWWIi9d5nnjDmPF3La6iDciS+x2hFlsrRTw/pbYMfA9F3+kFQCbHpIMsUwhCu7cRKQPVc7QSmkeJ
PSDVJvrd5QVcMkNpZxrSekKJDaJFOo57KqobNdIfTOQbaL8m2H1W3nNeQSnedSOqhYpKWIc8G4Rw
AQiJv3On1PY9relDVafNQ2tl+TExq+EBhTZq4trDoOFhxxgPQ2kWqieYlW6THu+KXVrTmwJJCy83
zH4FNbQw5zKI3ipBtQGCmeroMG7tkwhXtrRKunsVNd8QggDPkztMQ3dNDZhly5j6cMjCTKdmhnsj
6SCniIKw27HozIMyQN2047rqXV7c876PYuXfz26D2uVmnNH6WIik3Y2oQvXD2Tdbq7RWgjExZkv5
82yDJ97fO8m5FpLUiNuAVXUUKFXIbnRWR08C5E9fJtQRBoXB8oMww/xzbKjG56Kum+823oyZnw9G
1bl9kmeQqzXD9sR0O4SIG2U3nIt+w6Nh8I2cpztIpttB66TgwGqicKdaE+ncQWX2TQeSgtYdwqa6
pzFUUqFSy98SgmpqT1G7/jAwPG2oVm2DV1sZbhIxKjcF5mIbpmV4T4ZaPIxtbt1Pral+LYYp7Xwe
W+AIG4hi+6Yox9eodOp7UcUgjeNl/znSiKW4Y13aL2Wizme2Qd1NU18DEthE9T7swyR0B9vJNwae
dW6Req/2EZAE3yKmtk9NEjlBofLofkzqyO9zRDQUPSSorQmLO7DT2UgRxh3aGtmp1GrmhbwbGkQh
3QIVS2q5/8PZdSzJyavRJ6IKRBBsSR3o6Z5oj72hxokMAoEIT39Pe+Vft2mqpryxxzYC6Uv6wjl1
nRe7CvzHXjp3H3XC+FNWj1pAG5t9GKJtQcSiDyFHzSIoSR/valStHm3WK9Fkt/2+MblxGITOPOw3
WlhVrQhhCo2vaZsmH45TIz+XdNTvpsRw1YbFIRdZ7mmgXQjn7jreraeNr9nWGCKozD1L6cbXTC+Q
0QMHkUeAaNi7I3HyAK1GcxCPWecTCjyWPGbli8pAQz2bauolGKXHwkp+GHKDeyBC7jxRkewtjbUm
EMCBeHQAGRpSMOEBZqXTglIBTaWuindEag2ApiDRU4XKBtLO/FGdqvyYT2l+GbXKCeykrPw4LhCU
5MP30R77Sz/F3NXaRv9lAybpvS/i9hdTxzZg5TzoLiCzNisHt6MUSMR/1SIHPSctTYrSmj60QQ+k
i/cJ7bRQdMPyFcXMA2SNdL/FaGxQpu3sN3Gs+PWwzC5ijivHWp7tNN4UGybuti3Q5OKoNZvm5Bh0
iKYh9aEIe84Gv9pCbFyx8ZoMuUMsNnNC7SFCJ2zqmUZT+Dnl6UFvW5CemYKFGp/UACnL5LWnQ7xb
BqN+pNlEAt006D7WxskrRwIiEc1YAjGkY5gpSf3jM5aQ/K0u/XOLncdOxEnRioj3p6HI3Rp+qB23
7uArZy3jeuopwfim2QvMMf2ctCd7q/PztnMmMusucvSsStumjOq0XHpX01QGdJVB/zMmhfKkIFAI
72/P2gdIUUDTVYNG+qqPiPFtMDVXW+INF3S7EZsSIjl/fS5aPoseehAsYXcQhyxqjnpkjQ/obKve
bL/1LVcE/CDO88v0Jt6MHyqKAr+Ti3KIgy9f7n/g7ZIHkfvpx5jMBVFQvqf5ieS/VcASKewFGKNu
jPhOU9/nYatieVvRiNw0ryVJUZeKBSCAlrklKMopazxj2srL3g5ViAzLOZSmIxINfRQ2Slhd81Qr
gw9EFTcrX4H8sHFqa4tIPh0gwVwzNY5DSy18w4/KTn3GYdOzHxDzjczVSnGVyPCcPUtIbBOFRyIe
2gPa9fkOddDFy3PBd9oyKKE2I4+O/6iel2FxfA7Z37gWrX2hFPjnQnR9XKG233X1Wat4442dYrtL
VzeupSXHymo2VlrRLZnC2U7seU5ymB5hpm5cMzcbf98X6rVvkLU27WYdSLnod2mK6YFqZeE5II9D
UqRAHgWOJsgXXn7cX2xNrCU9Roo+EwNtsWHWlD0ljaARGpFINGTM3oglV75H7kYHdXY/gxqjj2bw
sLvtYqQPDu+US2vWaOVPqsklabVVFl85FpnWedR1vWuZI6IxVTNQ7VrKfjLHrXnpld2S29KLUqvq
WqC/Q+voozoDDqS12qMAS+aG8qwtcHUZ/zo0ewb2UD05R5s89fpbT98V/eX+Sa8dw3XJfx4NlIBa
lEvdR6Mz+kn+pxd/RvakE8VlerJhYNZ2//rzf9ZoZwyUW2oBezyX3Bu6rjokJNviLFnbHEm5O0W3
s0TX0BEEQEngiLlFOrgILDdefsWZyHikZddry8jx8l0BGl/Wi2cnzw6WRfZ6oTYepu5RF+3aRyD/
bKUMr3WYG5csGZlUASUNVaZURBYcpjuMwbIES5Bdija4f+hrByKpt9Z2IxMcTVSsUt0elSst/3X/
ybdfXZOBSaHLFaIv2L9UVaNKzLssa/cVI/1uFtT0c9U6tsCLvb/Y7ZPX5D7zMV0U3CcguzVp/HZ+
YhP1lK0vWamFYID0v1LbIdGV9405REmcAD0RU7J7O3P6U61zfsAVRHi0zROQUCBf0OHCc1H1QQ8H
R239eSgFOl0a87V1jC3asb8+5P/FArh3/30haiLVasQOj8yhqt2ULsemyvYGIg63b8Elnzkh8MI9
parCtDR2gjoLBj4+xVZuYQpfshQIWGcj069ho/1iKefR/OHMT587SMlAZBbyIw7QRCKHfWvHQzOH
3N4YGbpuzq1Nk6yDZdTzHOvx9SbUIffQuUb2swWzlDUJ//7L31YmTW7lHFRq6kAmdo5V98i6yk8G
e0NNV+RbbtgkEDyKdg/nCAzb3DUaHjQF/bFwa8MFryir3KnJezWbau16kxmSwRvz3PC5k+1MExQp
OvbIsMYPRpU/9/dp7dYot27mRcJnAuDKKLZ0A+AYy3BuZpMFghT1kSCjcuJOx3cVXSpPnS0kS1BA
C3O1njwkBwZX163xa2EvajTBoaPnpCeXKdlsAl+RlP8jcx5E23AHwDOlMIcTutADpTbKgJFcoGim
f3LPJS3SLdyO0AeHSab0ua16t9QKf0BErycX2wa8bLblt1bEUu4H5URVl25S0IdWHrvRt7bYV/7e
R29olC1plIE8ppP3ePDg8YAdiuckEq+aDzDnMA2Fa/lj2BycI381TnbU7WpvCz1ipVNJk8meK9KV
8TQ5fZSe9Auajg5myEJcLYEdd84eWMRDBBaP4ymP6gAASMc4cF6bjVqhpl8D7VvfLQXgBS4rMFFp
GSVpq+reBKhGsbRAycgL4P64uqbZrynIgB4B1IbEk+BOPblNZSrn3Brbd0egKcVbiny+aGnRnqoG
aCRBYynIghT9NKZ+zBTwA+PPx7FkVebaoyN8UinxL1MbUZPtehKYtGKuyCw7LKze3E1lJfwMSG1+
RR0GqkjMdAK+28F90ebHunXUc4Vyqgeqx/pxopz+0et0jjrB9PfZTvPQ0EvjMTFoGpl6MoZ5InS3
nJ30CawNLfhWO2N0KztGBRtwkrgSGpXxodhlebG0Ov1D0MoaJf1C9rQr5gezHkf0rbPpZ9dkvHHB
x1D8cro69SutSw8UaAPv6ki13s2A+veaOeQlVjp6Iq3QXHDiJD6cTP8F5LJVMNpW/iurwQRlklq8
DZMpzsj2AX6MG5Y766PjVSjlvNi8SN2iBvqCVib9sRBzgq5qq8t9OpbNHsCyzn5pWH8yUsw77BU1
Re8O6uIBaRvrMmDDHlRYV09FD+GzMZpdpA+zCpwKVKDfeUdwS0SR2rNxBJEjet1LMaOCyrqpBiZT
HN8snG9DYZNQaSkytJWahLTEwPPAevVK2NEfMkXRvBYoEQkSUYMRLAr4W92l6uKv6ZBgaKvtnXIf
z+nEXGSlgXbD7HkK4qoZHxSiF68MQ+e5q5dlGem8/Qr4LbZnrHd+YOhtriL4et1txAJegWVUtiqW
K75BpjDu7L4iyrWRWPjgpyyZTx/y0u1rv8k3AusVAyX3HfZ23jaJglxRpvFz1rWHVHU2HOff9MsN
XZX75tChnpidU+WRrul8dGeUHgofCoN9zKykfuFIUqLptk/BmiPAGfIBfNdjDyZId+mzr9WQ73WF
Jj8ytdC469TzKzeKcT+UhHua3U8b17qVHbClMBxQ5dA0jj5wanOX8Pe2f7nvalcCB7kMbCZTY3dj
ox/bvEJKZyl+8EzDCBGnh/sLrDSCa3IpGMhGqCPyTj8aTl1Gtt4s6Giean9RbNWzWgyAt8gijVZZ
7BPe+PGkfour+MGYdPBhDrNPAQuPQEPfkKW1D5ZidcqqpU6Xpo/y7inLXkqWAU70+f633r4hazIU
dIotpMCtzCMynCZ98QjikaRS9jkpdvlchfdXMVfci9xanyp0ypoOwjD2PHsd5yw7sbjSDgxuYW87
7ZLAxSDRONgaOWZDTZ4XjTvvPNcmfzaANjWaKFXnRdxfRJd3fslN3U8Aor5TFVbti0VVvLktrVBr
lcVj1dy8ppmh7JZuzA59mgDEL7P5TnROj95wcwQgNQLOwcnssDfm5iEBQLhbjwU5EBHnu0KU9UNm
ZP0Tx4UvYmgg9uLWaIKaT8kZSPzmMdeE7cNBjWdqcsyEk9ZybWdUg7Ft2j1R0deU1foUIMArfM3B
6OrGVt521PI0ABAgVJAtls4xtekvVemeDKG+Ad30x/3Hr2it3P0/1DlPlAnp0ql7qNIvZP55/7lr
Mkz+e70rC4LoIi/yiI6Obyf9btS7IG7TDZVdCW/lDnY6z0SrJsiXZakuUG08rdN9UtOwVbdQm28u
4Wh/jcU/eZ5r2n1UbfT7UwAUJSgVltmlZOdsKHb3t+jm1mOB68//XaDghXot7Jya6iUt3xPz4/5z
115c/+9zJwdF6GFK7UhRDM1b0j6sy+IwlfY3K0+3hgpvni9eXjrfyiEYMBqs7ETjIfZbRxiuUVld
gID68XOfIUWoZplx1uqMRro1P5YC0VVGrzGF8abYYiuRf9Mc4jMkpyV0XHgdgPVFymJ5pngfqso1
uyzQut9mt5XruBl9OJqcHF5yzPPQkthRUdth0joAJkPkN3wYMXhw28Xrt9KfKxIlJ4YtfRlqxezt
iDKrD5cCEYDNkCm4fyBrT5fcUg9SJstiePpI43SXpeAxKu0tBo4VeZJRSvJBJ8vSUYAqA7YIyD1f
dFCgGkX9meQajuC67D+6JsYSNEBZTCODtpeSoDfHcJ4UtnWfWnt7SZU5p2DZGEwrAozSmXNlJ5QJ
HafOFjjYbaQNvL+k0wp3RsAIJFakzh7gTN0KagEgQOu9al8nbSe+jIdsY7B2TVolzc7Vloz1UltR
Wlsaeh+qd8yRXtI4fuYpeZk5miJTu/uckv9fchgtI/XIYjMyY4f5STf8pII9kxqfiRrbRlvpipLL
MCV8EU6rF1ikaaqoVsAe04ygjBu13L2GFRrLtkobt00vBhn+K2ac52M5jNfP0XPTLRuRubGNvuGi
rR8Wrv75jCKqcqZYy+oC6EdYpTeI485g8nMLs/A/93BJy8FE0qcdeIAj8GLqxyknzDMVZdx4+m1F
AZXRfzeoN0obrON49VK0GMDKkAZrXMa35hfW9l9Sc6eMO11lGep7/c/aon+rAUv6zunWRXLt/SVF
dxyw0NYz7EjdGOmeCI6J0Wlk3qwm1ka3y9o3SKpeV0oC/iEH0krmeqck16uOSTsgmqn5rgN21+fO
WVJz1Rl1gVenkRMvO8tOnksV/Aj3n722S5LrzruicZKsBS9Cwf2mrpt90pBA0+kWuvraApLbJtWS
dg1PaJTFDWby9LdW6VK35NWGxbhtA1U5V50qBsCuF8WK8rRyySCA/tXtphkwf0jcgIMY+Hi/72/V
VXD+727vqHLWmhItn0kTW5GG3Jg7drjr2Um+MS27IkpyjlrkOtOsERxQQB1xK8a+LBMIyGmnIeum
bIUFK2chZ5qVns2LUlMrAv/2l7hr36fB/Fg4NOP+Dq09//rzf1z33ORjMoA7Kcr602LCqxrcN8QW
G+TaFkkKnQKUjpmmZUUl/WXl2WUc1KDCEArd5KVYe39Jn4vCbixV4P2p1n0QYDV/05o2e7XUgW2o
8toKkiqDnAWjRgIn0KQxED70OvYbgXH0Kda2yDVuu1BVBhMwHJUvC4ZvojJ/BjSdq2BIqiOgGKsN
n+Rb/SZrHyKpdTexZDYsxk6ZMmu7zor1nZ7Y+s6xCr5xcbxdd3QQ3f9XnBK975XBMMtTnJYg2JvG
JlzqtmIBr+r0W7PE4zcMqbYPZVyJNnAcFHpcsF8OzB3tzL6AwljfeJXbtQe8ytX6/CPZPMY+xzVv
Tl2toyZOE7Nwx4YXi9cyUqeu6bCGuxTULNQdl440u7GulUOLzu6HSSjGY4u5bRe8eG0YFwagApYr
cYtCh/ZR1ccqakamgp07vl68KUcWOKEKAO9bPm4I3oqZpFKsUDti6pDO7U5IPdaJh2mQVnftblDe
TaJf25BrQAMh89+DycPo0Je0u28SbifsHFWe46lAEdIQpZ4jTGSG8Cx+Fjw/2q7t8gPQjtxyt5XW
vV03x0rSJ85DEZdFhpUqDGG/l9+K4xL79iMN+E/9j5W5feJpuZ/82PiwlR2V53i0DngkTYLl7Ad6
Sc6Tn7e+IBgjFe7P/Dz7JEwgs54epPst8KQVD2RI9nXgs0KtppkRkjFA6IjXaeZvG5+zotDyAIyW
obuLIGCK2qB4BhJwwL3JLbza1T3d0wLQVXhb5eUVCyXTPNQa6WxzrOaITMq5ZxQd6kUY9/27ZbNg
7K1PtUdBICRjW3TNbMVOMUd6m1yMlr2hHe9F6Gqz4e5WHNLfWYV/jAJTmwUcJJiUqax3DFC2/QCY
Nf2YbcKM/21fvRFyyCngAu7NQV9aeeq6NsxN/aJPwDloyX7RR59y4jq28yBgSYo0Pyr6Q58s7kxI
6HTLrht/9s68K+CHM0t5nuqhdm0z/VQDKiyiJItZjgSt6LPylAhNHHujxaSebhinvFLYfkMmr373
1udLHh/ZpEItFFaeVCdn/XmMcyXxspKqB6s2gUxfO2YBNsFR788K0JX345IMI0aqWvKlEOBLpSVS
1qMihj/3X2hNRySnV6QqpwJuJermaDRa1MvQbb91Ib3dqAoWScndjbWlgEo7m4FLN/TfECSwK7q4
QR900qMGKZoppCotDl3MUUpMC+q3mIXZuMr87ez9v722HbnraLK5zVKMH0XqU/W8ZH78p/xmvJFv
bePG6F1xUQHNgOPau6Bt3PCqN80Zlrzq1T/6g67fITYwaReBjSvsp0vMt+Cf154sCSdA7rKGmPOE
QRSKqZcns9yw+msPliRy1NU071MNr2yKQEl/ZFX5mXsMNkOKPdsJUMKxQaYo6c6k4OgYPzeV8AT5
mPIZnnqjnWBFhOUiQopBFdE3rDiZ9QB+ELDI7paYlMHQDCK4ryW3wbRgGiS7W/VMEbru1Ke0S4rv
gHdn1HWcoflNaFt+x18NYF7R4iBtMhGKuFNDcGnWOxBD6F9is52OACbiv62m1GrQfCnpBKgnsMy7
yaCbX/uBoR6cssKMElDSPDVqF7/XVmccUyYwq506/bylE1fNu6UT0ofMfE6BKqFO0egZRxKUfh3m
vvKMKdegOVWHfJ+F+QM9tIEdxBubtyZg0n1cR5eOUXcGfAr9isF0MW6NSNx0upAvyXal6cIV0FRM
UelwV69qYG846CB5zDGyNm2ywt0ugNtwP//VadVCZd2KIcadv7xnH8kZNcN9HQLo/UwD5QFj24/p
c3cGb+cnD0m+luN2PNq00wF7+r3LXCdztVfza/XUvMXfksEvvClow9naxRE5JT+H/eaV4Kb3x5dK
4SY1KiGsBF8K/BUwjFymsPfHoDvofhUk4Lodw9FPz+xPcagO7MM51s8EMVQelLt0d1/RVmRFvs5X
i13XVoMjhe97BzLDOS7SDTG8+XFQYUkMExOjRoCCLk5ld9F7cPWKP2nz6IxbmbObr47nS9I42CrQ
H4yqOGFCzvCsklgPnTKzjbz4ytPlDo9Es51lAC7KCeMXhtdQNNPpwxb87U2j4Khyi4dZoIe512rM
0NtWqKOPOQNMCadd0OkX036PBYOx+2TG5i/Uxz8u0gAqIQUfdHMCvZdLyjaoMT7SDGQjgr1pFPAt
sgd2RjorAP9AfLkHbVyfnSZjD5pojEX8ui+jt2ffscTVEf3zBfWYYRob+3UCBYD5MS5muxMW045t
vFwxxUj7XlInPmmzpnjgHyhRtrD1qNdm/LsuBipv21WfacnFq1zF5d9Xmacr+7pRn9S+3Q9G+Vg1
+YdZY2Z1NLfC4tsYfVhE8uM2a1szHbrmNHoTOhNBDAGvYQQ01PzGs/3Ji93xIHZi1z0gZexvsbf+
ZX/6P1+FdSVfFWtAjiATMhS9Pwdm+ENzh13rJUHjAcvo6+l01r2Pt5fRTQPV7Vzivvz6NWzkFq5H
eWtpyVh0bQMU4SZvTmTUTxkGUq7zw08aEeF9GVpTZ8lYxBOLdXWagI5RM/ZBMq0O+2YwNozFiqmT
Ea8AfBwjvoYpYtZbTI7Ai/dSMFgOlr6hZCvbI7PdlqhzaJjJLU6DMtZeaQyY26g1JI/BD7OxxNo3
SL4oXVoK+mcsMYLcWGQJEH+qoO8ex+Hx/hGsLXD9+T+qI2zkXTlw5U88eRg6jvb+2o2J5vX1FpTm
2gqSnVBVpWgA0Y/AVM1DrcJ0KCI+TGJhmG2rP2dFjkxJ/4GEqXIrH+qTbTdPC9X2Cka37+/PiiGV
8aPGFIPiKUFVWbFnwy/HLt8leX4ch4CldjAosbIR7qwJk6TmHBftXLOyHAga7Pdi1l+XRjmOOob7
73/I2vMlXU6qdEoLrcxPCMZPU0Z+m4Kfla7b4iz7S8R2w1jIFLR0pnWSOEj+9D6KrUEZZkEViAM/
i0vpL/ufIAnB8fv9B6yI1/+ud4M7eLkXB6X3SYWUsYv6eBA1BheRkqznc4WG2rzq93WjfCYswz1e
yhXPc6HzfEKWoKVD88JbwQ8dnbfKsitCLKNtFHYFhrOBIuy0hduTH3q+NY679mRJx2Ndo3SxrSlC
h6zLs+/ouP6UTMkElYZOa8MhiFOT9jcGod3G+amQl/vPXlE8XdZpIH1iEKsEZVmpojubuXocgage
AA89CkMbiai1RWSfbvJuymOkE6xeD2ZtcDtxNp0KiGqd2xdb1bO1VSTVbpZeR1CMdKWNG6/j/Kxs
5g1os8fQf0DGZqO9Zm0VScGB22XOOShDI40ph2kxK1Qw+Kkr2C/AlQRluzmcumLQ/wYq/7oMzmua
CDFFxlyht4kdRw7K8zjzii2ntCKwMmElkH7zyeTmFPGu8OsUMBzdhlStRa0yR6VIRc0Shms4yLb+
OACPeWgeuC8C5w9/taPmZasb6S80wA1zKPNVFkOe2oxjofSAiQ5MXJ5oaHk1plomV9vRh/hiHqtf
dtiG9a7ayAGtFdZk9koo+UCGDDLATCtok3jfKwsGAXBPzYHWUe4Si4eETMe5Mg9mnb/o8Zf72rq6
r5KXL1MgpSoJPvfa8R7qfh5aB/WQHCCBLsoa3lbLxIobk5E4NDIOeTFDNJzERLNg2GaxpxgbPngt
wSUjcYi50cEXPU7RoHdK5nbAJPGQvMxOpZ7HB0D8YOhJn4zsa2cqUygw0X4ActAQqrPh+IbZAnSk
jcWDnhnsAFSoAr8DnD1uwSOYmeL6RFIdnYdVxXxnJiUUSK98AgKCCmjeLNu6W64VNeVONasu4NwN
HMYV8r4+sIO9S/bDrvSLI5zyrvC4P/pToAXDwd7XAduNWwK4ornybLO6OAthDnInbekq7+xxfCje
yGG+FAd6LL6Vx+wFmBmfEzm5b22IRWx2DfJD1i7bi1f1IX+xIHH2u71vLogtP5WNcVS5dQ2YJI7m
XDNfcV6AY7IOgM+0ccFaTc5LWbVxzjHwlOLZ6WkKrZ35Xuz1fXK0T9lBDdvDcDC94uL493fspu4g
UyjFL+ZQpyxJsWFJ9qBoH2DS6tJf9x/9F67rlrmTfJyB2nO9LNBL060P9tP0Hj9VZ+to7xo39Vov
RcPihZ6Fu3iqX3zruWuFCib64Ag3xOFvce7WG0j+b1FT0qOmdk3b9b7wwYvlvpeHym3cy2vwfMjc
H2VYXyZ3d/r2MfuaB8Okuh+P11ro9e6e4wKdhYoPBLCNw13RBRm6pqANGl05R+ElPnXiJ2Fb8dxa
KkKGo6mKQbG5hU9V9jyYfEy07cHK4Sreb8RGcGd9ANBMt/DRjgXDq25Yx7UdlqFp1HqY0c4OszJ6
SzgEhauczKuxx685mAHHPONXfgBrn+u41OWB6WPGFgcA0Cy3RH9A47F9fxx+Ot/zs/Uzdlwgsppe
GmylwtfKqjJqVmok3UQavGEHCdBOSVSHjUe9LhixJ9kp2bHAQpKkx5qJn25Rmq0ERH+V+5+AqGU0
t8EVgIMujpMSZdx2tTIam62r24ogyVMQvWIZgE3DcefdN6Azk3Hj7v83LLihMvL0Qx4PRFkKPFj8
TL6glONeZUn3h3O2j3ffWzdzk0C4whv86Y9+vB7WEbOwLnvgG/H3bXgnsDrKAXhH6yK28QYm1o53
AILdX+lZkqDfx6f4RL3W7wLnQQ1z+KkczMQxSjL6oQ8Hr/q6paj61UTc2gfJeI20ralIcEEan+Zg
3LFLfBSnxddgREoIEFAEAvMZY0oHtq/dD+bVXnrsH5oLO/IL2dee+WhumOjbE8nYEMmKtYDqywHS
P2HczZ9gv5Jnimjqmu/r92xfQLO+K9/jwU3Pmje7wDSKlNd2v7W8fv3iWzshZeQ6UeNqW18lwje8
98EdXRSMPXuX/sofk70p3PmsR1OUvcWhfeEn8WGElQ82myjF6WiBCIir+Fvnstb4Iw9tTPlybVWG
OqO5Qbn0rwzws1+tR/qWIHA/8Uv9m//QNpRhLYKVBzcUZwHDGNpxo+VCX+pHoFY9UI8Fc2geyQmn
vNEPunYxkLF9iDDGElwtELYjO9WP7XncNTv6jA19obsFTUWmp7rXapJ5mHf3vfOKAZEHO6bc4prV
4VSLrPV4pnoAk9xwciu2Tx7qmFstY6p6PSKduJMFNL73iXUuZsI3/PpaZCFTzgJ6s1atDm60CwGu
NaceeTIP7T45V3s9at/AhPizNEPjwkMn6H8UD4Zbw5nXD+lv/dv97bsdN1F5+9JsqRtij/Yxu2LL
ZpZIfQQaAVA0w88tIF2edN4kziJAiQkSi3ZnVrkWTEW77JVF36IYupkdsKm8i3OZKeWsm/axGXVc
AYsMAKSLV5AWcxjxG/AFttK9awtJFr2Ys7GowUZ1tKkDJvNFlHsrF8qxLjTNn7KFHUq725rJWTsZ
yXCjewAg4iq3jxrA0VJcPdP0vVK38jbXuPj/jCH2TLLFaAHhOad9HjntvtEjkxXMLeJdQhovnpyo
yz+lRLYlcyc6AIIueMOXiBo/0fjHkLvpySEzNzpQbk8u4fnSmSymQzVgd+eRUY3xj4ao1TdLI8lb
aVVFE7LGJsztBrN5UcfqI7VtO+jT5UrOo1pv9yX8ppnAG0gHVbIe3Wt2Zx+pnrpMEDd5MMcPkMFs
WImbFg7Pl47KsRSgZXHVPlbEjCrNea3p9PX+q98WaEvur8h6UBcsjUmPI9JdgwaqpPQLRyujbV6A
Erbh92/3iNmW3F7BlakC5oQ2R7wsntB5fWiHJ2q/93oJwMnES+xwJBd7kwP7tuJYcm/FqI5gm+pt
+zhNyAYBrKMv2G8qtq6DK8ctt1AUWuYUjGHPhoq7/YwG6gS0T8vJoq+fOhS5Q8LKbB0YHACHznPT
GwFjUb4s1mURDWZtf99f4rb2W/Z16/6J6jNuVRjkbCGyNYA2cms4GiI7FEP2DR0UZwwcfeXqVuJu
bb+uYv3PWt2clgRMT/ZxsUvDtYoJcL5tqFlkAuqLuiFja2cuWYF0UgyacGWOMuccI7I0npdyI3ha
e7Sk3oSUXc71YokSYhKPO8uBkSwajPHj/llc9+H/LbEljz6AvzfL22TBAD4MyWvRUWWvMhAn3X/6
2ttLQW+zNEnZqth9ZYgjm/QfglTvKA1sRHwrhytPO9RAlevSFPtuqaw/WKNS+YMC7gkVgxvHwbbS
z32GPMoASE3bzoZ0iRoUMlJgxyzIbwMbfcPErn3G1T7+I6MW4xOASqDTFZhMygl6bdtupRVu6nxy
hevK/6yQgZielvqEOKtH9oABHMZUPdN8zZ0vnzpoubWZanVsc2rRY2nR74k9fgFi0gWMOVs9IiuC
JDc/8YomKuViiPLeUv0K+MsRBw6dN8c52X3qE+QOqKwdnGQxtBrs6WfHfIuTD76FWbCiZHL/0+yQ
bikcm0WJaGOAxDdgayP9RvJoZWvkfqecliLtHLWOCvKk1j8A4kDmjVO92bdlW3KvU1MNFlmy3Dqa
zoI++vwMIPdXgP6PrmobwcAMVxMtQMWL+XOKJnc+xbRKMlaUbUTj2nYdFlNAv+tZkOvpRuvK7UsP
vklyCNqYCs1sLHSjTz0wtXJAUrUUAL1dOxRfCiaSP3Nm/nY6SzsmUwpYHrvUA0UITJ0VmE0BVr+x
n5nlHGNdyc5mwuyDhREBP1uI9QvjdkAT00rqznY1P5pzZgSA5Co8RGiJz0XpvN4X1jWJkgzrQso4
cywBwi+rmIEGo4BJIe6XjavnyrnL/T2cN4zOKLpE3HrPFNW1m/QBkxSpAEvxMvs1a4Ku+HH/S1bE
V271GR1bpGqum0ew4RxqQg/cFF/67FMXdHD1yra1w1yHVVPzmFkz0qrJCJjnetpQvRXDLTeulYuF
Nq75f5xdW3OcOBP9RVRJAgR6hbmPHduJEyd+oZxkA+IicRHXX/+dyZPDZ4aqedmq9W6JkdTdarVO
n+OjKwfyBJFsw9yArtp5c9nLTYszR6hRT6NbmuQpJDzMT6uk0alhrrWxW3eNXnYpPZ7LcTZJmreu
dMazqj2zKeEQO3dshl3VYE5SJhlOJD+HDlghT1lDEyBNpLzN3eeCfEkM+Y5ybIEqISKQVRGAPi1I
8jVBrIXtcS8m9+7Uq0tqsrE0MGPCUOkrEx56bhRvAJJXG69cqzEsfWYWUVqeegCrWbDgigRRFm9I
dpfwl8ZaI1NccpFZelkxz1Gam/Ecq/9095rlXaDkn5sszJ3ll4nfioxmWXQakXOMEDMZ+p8EVdDr
oy9k+n8JtN7tAECig9Ym0+e2SqMgo1MdltqVMpB4vzkYYZuwTS37qRBRsZITLkTGOViKuo6kohbi
5DhT9hmkKyVoSaN6c31CC5FxjoOqUcEF51canSBCFJSwKuIjrP8ovSJ0vGOS3Ntgfbj+qYWJzLtA
DYvLeopd55ROIzRukmQzpSiSXR98wWbnjZ/onBGplWDwBIyPzsjuEgWW4P7URnLlAeISYD+4WMx7
PQVN2zKvpQZsAfdrBj5sUN0BWa49aCBKEAEUPF/51NJKzfw8SxW1hTehx8Sxz0lpnShf7ae7HKgf
TePyzXcW3PpD23QZqHRq9ifS+SGB4GV1IfLUEIQCY1MN8v2AeyZU7krMX9qambe3VWUllUq8U6lp
CjGUslT3oq9EADmh8iUbwWt4mw3MXB/8uVUsfbg+pUloQ42nGYcg6ocgzp5v+8KsdsQzpLrobKLn
hFvhlNqhkewE2fPAS39e/8LHuByfO7NEKBvpZKtx8MC7nH3VjvXsNww1MNoccmeKAhHxQ1K6CG2Q
Gh6T+s2m1rNpqu/XP78Qmef9h9ZoeEfTqADBVpSAzju3rdC2JtIEairp020fuQTXdyaIu2cm2sRT
Z3CbB0a/JkkPJvOV+L/gO3NspMh7SkASCypV5v5oyfiKnH8lxiwNfTHwd7/bThyiPVF7J9v7NZCn
1Pp2fT2Wxp25+zTaSVFXDi48vY0mfBmQZsX1FmLWHBkJ0oEiqvKcn7Iyei3qOA80AbmiK2lgevlf
Jq3dbVOY+bguaGunAomP9JNPPWFxkGegLblt8JlfUxSjeIY74dnE43+1U/0Rai3VWTj+/j7zvttS
7dp+3looDpaiPkAj9uxk1r5Q5E619idkjJsegEgrG1cC+5J7zZw7zkrgvZp0AiebA9Tos27tcKRf
ry/TwuBzKGSVRVOe2Uh8TfrqoeiSooOUlHQluC6NPnNaqMtZ3lj6xblv7K1QYIm08TLUxgixt/38
iw2/24qS50paDe5NqNaGA/0Kpoog5mup89LPn/nuUINVNKW1hnLxSw+dDrRtN+Na8rHgwH+v5u9+
epSAY4XmjT7zMQaFmN2/lFm8vb4sCy48RzHG0Kwr4Fv6bDH2PeJU73rolwR+C25UVZxH7e2vf2jp
5JkjGnELGlJFoN8qp8p6dPMxR1/91Og9B6PxfmgttNx0dX5yHaP3pFCAejR+tNOdb/3Somlvy3f/
IhXfLWYJSg0xcNs/KVXtep6cI9/6fX2KS/s0O77BoM5qUJen5y7vfo0g3wFNw1pjycWQPsir/uKM
3v1sp+0GIXtPnEYZB9rKcC9of1RJkkNm07nNReZgrlyaATTSjnNqnHoI6zEFsMNvLrfMVVrohWnM
gVt4jnHbFvzrJ0mfJSmgLTmEvHlu/DUm0qUPzNxcgBw3skscSWjhAhney1TLDR2fpHm8vseXePTB
PswRVlyRiVaw0HORsouoLW12uh3aE3G64TeMGPfm0ZPHvAGD1PUvLoSWOeaKupY0jsGMuOLoa/hD
xK9ETStbvrRcF1N+Z1ZZ7EO+PPYgCJ2NdTgO2U6QdNtZoGJwL0rmt01hdnxzx25TQrkLfZwkDWUf
f0o9eacIU7edHn9jzrtplAlNGep7eMTQ5Q6Sw3c1Fwc+rpH/Ljj2HAqVZWwyHJyRp76aPlW83Jq2
WgmLS7s7O7JFJdKiE6pCys+RhsdhC5L8jKxhVhaGn+OWauguGikm5xRRUHNBozdV4NInn2/a1zlQ
KSaTY4sct+JYfq+bP9Te6XgtK1s4mObgpNEHSxXK6M6psp/ymoel4ttIv9bjmybF822//+IV78zG
jVQu2YAmhdwDKr2Pn0cNTnxga1bqnQt2M4ckJSnKkaoj9Gxs+rOefCDBO++2WuAcRqN1GkUjASGy
l+QPxWRHgQfRWD+212pRH8PQfD7H7o9A9jZQLlLnsci6UNBkuLccoTca2ithG/tukAwZAM42WCkD
Ky27xxxv13eo8KcPHEWfbQ0hv7Vf83GgcueohJFyDg3f3jlXFuqetUNJgJv/ky3HB/ST/bnFHtw5
FqHAJGJGG/esUmC3LoSwLbZM0JVg+/de9P+Hh5g/5NtJPHlZeelJ2KK8E5DQCpp9f98AmFxvXp8T
IDzznftT77N7yASfG2DDAQYP6v/y7UX3Bf/cisf8/qYmRdBLXMz2nfkD08iLkbWAWAKMH3ABjjZW
NWEf8ZuCG6hS/v1AbE2FzgzYd6rxrR9OxP+VpCv9HR/DU/Hj2b9j59rFM0WKFoKLVI/1QDfuudwN
R7FLH4YD35TA6tLTCDoMdT8eigd+qEGjcouZiDkGQOKeUlcDtrHnfmCRr4X1pseV3rmPA7aY62bY
kzEt7y8oRgqJgxRCm2UXFqACvP7TPway+mIOAZA9i1M94beDSeJ7/ex8I/f5l/oc7cw3+dv7NiYB
/XH9Ux8HcDEHAbCoyPmU4kt1hNe+uAydHDx58atnQZ86ESth8G/h6gOfmrMOegWLekZgB99Z+EqD
dPP8ep8FwJDf/5Sn3U8d7GTwOdmgHyEPILa15+hzI8EfaDkDm/nn/O0pD79dn/DH0V7MmdQk8AK+
aEHlI3UKuhZebXvHWoGdsMsd4qNpXuzlna9Ky80nOWJwvdV/7By42QAXgfFr+cX7LF7Vp+YI9jZQ
6LlPw6nbotPrnN7mxHPJiZH4iaoq7KMLMT6Uc4PBfhqZs5K5fQxChkHOYkQUpdylE0oj0dcxJNv2
Xp7Sh+gY3VkC3TBgwNqTO7ZRwCDnoJ24KXERc/ood4Q8r63RbVuwPYufZRThFXolMn1MR4kZza6B
eFzugHDFgnU766G7c8/yCfLQd8OpesQeneQDWNVWCj5LJjfLHoe4zKfUvSweFLJ6hi6b7Pd1Y/64
ciXm6I7Katshyy+TkJ+VfnOsR8nSjendbeYAfKj+42u9HwuFATFHe+TIHCAKik8ND/bDeCqPIpjg
rF1IHsBV+uv6fBbebcUc9iF6yZpmxJaXZXfXmU+scgNJIRVi20c6oSNWJodUFQcBPajrn1wI5XM0
iAvMntAZvtgk96X95tL7qX++PvQCjlbMgR+T3xfdRC+8dvDLvAwAPBijX9AiBSzYCSv2M0+aMBK/
mmnFYxbX72KC7wKQ3V90pSBRd4bM4SZSVtB1YBdO69CluFVY1sHJaCCSN+OtpUtL6zeLDFaRsFwX
CHnUiVH1eimsB21/vb6Al1/9QTidAwWUb1EmPOyN1LiROpn50lhrEMSlsWf+P9pjXg7aeEdRgq6T
Kr/55FK7WClALKTlgs98PpvARTxZBV5PNQXApK99vjFuNzwQLiOA+mp2LlvoOEVyRKNjN/QqaKpe
gRAP5bRvsp4cJ+jwRrKSsCwc83Psy1A2zBoqPOYKKBsUaR4W7Q8OMsfUfZ4yZ3N9uxZMYQ564Vmk
4q4Q/rHueiQuPK8f7bYsAz/VYiWULs3j8vd39s2FnyH1ouIYcQPhIJ40B1Kl6X7wdRvakT3s8Ioy
rJypH99mxBzIQTnqniU0eI4xUIZgj3QhBlM/dSWUSss1EObflPEDG5/DOSIfzAsdBULI2Ba9Gy2n
DT2a4mGR6xEtCn7yX2uNZOc7g7/PTEReCtC97tq8tB6sgcbPsUqBZvGwuUeWNPG2caLmYbJsUPJY
ToJ/pdmOgIbxUgXLwsLL7M+NGuR30N9En01EvXOlBuvoJEn5KfNkvSWioZucx/XRbwjZWCoGv0XT
F6iTKrmFclD2YoxPThm0lw9NVZFHiE/HzwM0KLcml96hs4WcgmmqDB6a4lMzlOTUSJ8fC5mRF7es
JqR1bV+9ummRQMmwi8XnvLHHT7zJ032XFd79OFXpo1cT9mzl0AobCTjt0qyYoNKV+DyYbNQ/Q7yh
WJta9damn6rqgPVDp10EFfSdrEs8xxZFKx9Hr0Vrt+2DdqUzVW0Ct0j6V4MGbbD1FY6z04OgLKR5
Pt2NnjZPILMdPkFQLNslA6m/3+YZs7DslqnWwkTREazaTeDS9GwSDyzbjvd62wdmUTghWlWT7YKC
chxB+oQ+OLBKdejq1fxW755d5TwTe3LKY+toF2k4ALORahlkwlu583xcshVzUI3yQUeuXO0fmdc8
cSZoaOGVW1fmZaqm+9FiMqyHaWU/FoL/HE7DHQ5IeC7E0dbqsYjdPYvq8PpOLCWWczBNZ7nKobkj
jmUH3pnMV2gL7XMbbDelcB8i3dJ95nl4OUMNSwyoLVRudVAkNV1oeZ6fgUaw9hMwc9LhXk3DmtTy
QjCbA284tHhdPVrekSL1iCBDLWgXkMwJyttesMUcfdMYnbYCHH7Hscu2zAzHzE5XjtOFk2UOu+k8
5sqGDv4xcnm5R0J96R3k9r4j/hoJxtL6XD797mRhXu+S2MujY6Mht5xrBXa8KP4O2sJDlRVrsg8L
hufMAoEQVREbOM0RkgbfZWc2pkC3y3XLW1qkWQyAfnmq3KTGcUX4Ma9BM9gN95VNd9eHX3DQOYk6
YKFxVWW+wLHwF7eTWs4dTXsNLLO2Ng64TyIwkmcdOgbVTZKBvvjLLPBuU4yOQSJg6ejYKiGf+jbT
3/KWgyKUleSzNxFvxb4WtmVO2WEsG+Y0tO1ZT+II/OadcK3t9WX7OGMBi8a/dpXaRuUUuq7nNo8h
wpXtc51sqsbdC9zS+PTz+lc+3hwU2mZfMUi78CwLwMvo/NFm1FuPDo9gKD8aDeLrZmCBkXqtOXTJ
0mbJbe5FRQMFaO8ISlLUj6OADe2BDt2KIS+44hx/ZBrb6gqvgGrG0JowKiv3MzTa6EnFVfvda6bb
XnXEnJ8tL5SZJtDuHNPeeiJJ95rX7pOJ2UppbWGV5iAkbruxr1CYOeIRMjDefzyOQj2u8ectjX5Z
vHeu4YmkgAIU4lVZ5zpUw0DCrAZM02rjlUNy6QuXv7//ghMlepRJdIR6wpFwFNmhzf1f6bsr6fXS
+LNYGHVDBeJknPjRUAQJYG0lmpymnqxY0UJtxJ6FQ6l7h0sFbjO/qL8nzPvpFEm16UkxBa4yGzAx
jkHfD6BWKtGgdN0Nl6bE/l2ypO45TaoBT0lJGwwS+jPgky3teCW3WBp+dmdN67gZvak254zwTeEa
N2AmebAb9fP6z18Ig3OmNhIPsirbylwAUB1kz8s4JH77+frgCz9+jkzqgFMsfcaqc+x9h7560JXn
sf92feyPGax8Madpk1z0Jq4UPXd9UxzjeuyGcMyiJMxcD13lkdPsuG+Nf5pitD6lUzuFCkoaaPyA
AvejzTvncWQgJAqzNClPphf9znIsBossugfNxdiGsbjkvMbpqQjrxkfihAsVIG7XJ7BgrHP2N4um
wkx+CckHP+dQaOp2Ex13kVIH6gJCl/jkdxRHP8bOO1z/4FJtak79RizIZmNZsGK69aDdEannwk5K
EfgQn/8sqOeCn6cFznUDsQ0rAO8LbvKRyP0tJGTX4EZ/nxk+uP3OQVMmr2PHd9R0jrweILK4kR4H
Jq6R4yZqABMPUlb/GYEy+8ljuwG/iEfLnRJ1dOf2Y3dgeOQMWE+67ZB77ckvh/98YDPvew+PnzhG
nEDzxAllQc19P3D5NtRW9tYmkNGwPHd4jblyAjl5agQesi2h1JmKPqwaqllAL1yqBJt+4lFUgZ6N
tltFIo40xBTfoJVQ3FVMEEhRmuzFIUV26JKGBFlb9RsnT+W2Sy3QwUmRF/uCFi+GKegDDk2yY2XJ
9uAFdU91m5MtI04ZFmUv9j0mvmski8JxgoC2agzo41jjhMS4xcbRRn3GLS+1A1bkIFKBfti9aoXY
9RZhRzczxb7ORhs857o/p7rRTyCRxAGtpz4OUUHDe0eZANIVlmWhymNVjRaKnY18goaIVAFXzKWB
Grr613Ub+9jjUWP/Nxq2mYwU+HroWZf8lSZgt8tKUOEz5zY8n5jD4kwprKodOsjXux3bcF1GAZTh
KlxtAI+5PoeFXOTvw+a7Q9AxGRS96q4+10ARG786oeqhoGM//kmFt7ntG7NTQ3TML+Ohrc8V/VH3
fQBmd5/+iWGa18f/ODkEweq/+wACwmYqOa/OKvetTYfgxgfjhUR6YNk4GOU/T5V+uf6thSNkjoBD
KShKJVP+0S3zkyqG75advl0f+uNMGhx6/04D5VRhslbjcMWpFzpS7aKx2xdJvS90i9cIvga//9hu
xRz+JkCEWQ0+njpqVX/lWXbAJXDn5muMJ0vDz9wCpd4+RZFpOCOupRvgQabjSLSza6tyTeRtYRfm
+DejiVSgdjVgoYYCfapV8jnPq7Vi8tLol4m984mysDi4O82lLO//GGq+oVG68lC8tDaXT74bWnS0
JyiJ0rMbp4+UeJ8bAVqleq0IsjT8LCc0NJpGr6vrM5VvkAcMaXcHGcYVN1sIFXN4m58n9cRUbZ/L
6inpvpQ5ypzer3a1W3zJ/mdujCvR1KipMQgTldlEDlj1oPMR6J4dSkkfrXrt4rK0v7PrHXO8TtWk
pefatjecyxNv/RWs1cIc5kg3m2eJRlHLnIsOXCi9zUDxbgkZlkNSbqskffVzNe6ux4uFsDfHvWFj
q05TQc/pUD0NsRGBpqh55RNouixebGzGf9WCrqSgSzObeXXNaEadzKFnoiV5Em0soLSevDqipwew
UYG0q15l5ljYoDnBlCllx5zE0LNP2H1EcryOrzWLLHjIHAyn7cq3ag8OmNqtPvSJPx09q7LuBWQr
V24xSys183FdZ1GMhmt6HvrhPmpGGTCaHzM+QKku+QxFi7WS8tIyzbwdqRZMrRDkHNUj+ZShD/8o
NGk2181rwd3n1LVDEhlwNcBLhCq/dGWDuxKXT6RIvgj3JqVhH/R+s3AIiu6uTVWLkMLRJe1kzVba
KCNcn8HHG+HPZdeIV0o8Svj03EMfU5uHHKpBBEcS8u5QkOwml/fF7LSYssFPTWETGOuDh5bVBBQg
LPk0uT8atBlcn8nHro5C4b/rlESkwGAuObfZBROdWtVGGii6V/QNratlUCUWuERz5+n65z42LH/O
j5UaS+fQaK7BnJLe6dY/JHV7vG3oWS4YN6psE7SvnTM9bfsEyAdgiK4P/bHB+nPOKyZplU42XFtp
QEQlGsaLgBT/jTeJIgJENTs2lN8PtlQuPTsETd1++6Uo2G+R3MaigfH/3eNuHIs2QXJ7dgwL2Vh9
MVmyb2W8QqGxsKdzVKlO7BRZWGvOJqp+ZB77nFcgvLu+8gvmOae3slUJjW3hV2ewNoTWFIeZ/71w
+kA1xTay/9TNTa+A/v+xXDk8KfoKGQLeeZ5VxmkQpcMLugfWampLizTzZddpSJtVDTr82uLBFsUe
pF0r2f3S0Je/v8v8OojJTENc03PUsK9DlN6J1l2JDh+faf4c4ErS0bZqFwdOCioDHNGo+vxUeBy9
vrkLbjWHuJZdEpVeM5qzRMmRBl2Rtoe+4N05LzQ5gFepWAkNS1Y0OwwgOAl2wWwkZ5k5h5qDumyA
+I5UEqxNKWYFwUTA/uQaonBpQ2bu3FgeSUgfoedBqk0BudlxWnupWpjJHN5ajrWCK6Nap63yBKRS
GbSW+eYPgDnYvAp7DXYW45UrXrGAxfHnGNfGSoGRB+PyeeC4J6asdTQofhh/4xfoD3QjoMIVAeqQ
4/H8dy4Tso1NZLak6NIdmPzcbcPFtJImLvwYNn9qgujTRFMgG09pTu29H/fmaFJB9pAgUihcKP/e
5E2zISN4N2uBTiUi62I3RB3SfXC8BLF9eby9broLcDGULv51OuYbrXQNqpfctZ7qVp4zyA581w53
QqVUHwheRntesXoL2Sq2SePBPVz/9McmQOcPVtEYRUlvQHI2iAd/sIN0+GaDLqVL+1PX/IxVthJ6
P/ZOOq9BxZY23YWQ8Vx3Xh6MkrqhnQ8xcPTVuZLFSkKw9JXL398FL/g9kgQDJjK7eurIb1zwAzuN
8TL64/pqLY0/i7ugf8xsdAmBfpGjtdTCOsVuYA8gLbL+XP/Cx95O/y+DcqM2jZMWXGrx+CC85uC3
Znt96KWtnqXhpuktsER7/RlI1ekH77R8oqMBsgj8nt8nq1FvTFndCaRc1VpD1dJ6zbIoeDxD6w3z
TzWpwnT8Jpo/ZYMa73Rb3xMukf9uOI2k78QSbUJJ7zShw/pd3dA6jGwIwVpeBlBnNOxuW75ZHHar
yjDHn6ZzIV6yaXjg9biZnCH0WBxW8RAWgGtd/9Lfoub/V+Nhs//OiiA0sQKlrxOxymHTtcMA0Nc4
hEnUFzs/qZO9Q3i+T5kVP3UKPUd8csCSXwG00nc49phFcwhhszwEYKwNOzK12xFQmACCk+qu7qXY
5p2FaEusIhxGEOqDqKV9uf7rFyx4nsA1oPFXrIMF9133pWrK5yhP8pUo8nEGQecJXC8lqAaHDnvg
tgP6ItxdJ+mRpGrtqvoX0vrR0l8s+V0EacrW87wMamhCte6PnDBEkMbiT1nRy9Ar43STorP0wXXS
ZlOnZbRBkxL4S0kcetDqhi9BhlpwSfdpO6CvoMWTTTcw9C91LkBzlzTZrk351hUR/oOt8B9kbYeR
z+Sr5r5znHhWQ1ie92ehNTSBmWVtihpI5bTLYlCxEj8gE3hOuIJAjaUhWDgCDLKNm7p56kXcbj0J
ZSduJV5gZ7YKvbEGsWc7JXv8H+KrbSUqyIlBg49MrCRwXaO2TuI0QVIQvCyXdZsEjNnDBCV7/ejY
9VNejL/Q6t6/qogMv0uPUmhWRhayN5u02x7pbUgc6HGtnIULUWqOPC8S202msZpQ1OxPRI/6YEyW
b6sSysXc7sJpsu6J5Tn769a6ZFGziK6KOmGjV+mz2+AewA1eidXGRyZ0ffglZ7j8/Z05ddlYRYWl
67Nj5x260xw53lVJkX25bfhZSEenMIg9k56faBZ/UiJ/SVSz1vy09NNnsRsIuBo8HzFD7boyu8bm
JiTjKFeueX/fhj5ytFnkJl5Cid37+syiu04UG09ARLxBpz6ilnS8sPH8IO0hpdOm5wkvvwGbyL43
MNE02SAn2hWSbUYgcnEcHxIw1o3C+RRb2T6b+oeBugHaqW7cxFnkl25JfT723skCMDIY+XS0qnwl
Y1mwv/9LwRsh26i3wRMCJnQJluqG/2nz23gQ6DzjNpGTpuD2AttTZ8v7Qas+TMkEDd/CFZ8jV+nN
dTtcmsWlsvXOzBMIOHIVgYzHG74Y776LXmLrtpRr3idmKb/Lp7jBCT/V4I/6maBeLUAeCFrBG3/8
LAQ4hLS+NRA4UeXfeyb/lkbWHtjJlaeUBT+ad4QZw+vSg7DlubHrXRXZb0Muf9+27DP3JwXjomwu
bKPRY5t/Es53qb5fH/qSanzgnt7M+3MHrHYU7Iln7ZAN3rW3ZZFvXPtgZ2qX2mI7wlxH+vn6x5bM
ZxYLsq6DCHQRXZiW8fxtVNBBU80f/rs+OnOWxp85MELw6FK/7s5MJDVmIaf9MBEFbEM0WP/VDbe+
kArE4ZuCAX0SErRobNhE62MOcrZXtGokZ1sep2Fi+8LNX6dCsPsGnZl74bKc4/Ru2rNUDUNjd068
IbAAN6KoEJdgAuF5A/mBuLL1J66t4U5HJN73rPR/CNKyjQt6xOeMy3jHRRNDho6BUbAHYY0vOv8B
j8VA9VWOhP5xXRL8FjcqQp3Hw3NkWeVParMfU27MN7wt47Cv/QjtZl3XT38qADXvhloSaNCLLnT8
2ABGQvK71nFA+hDjbRssQtkBN0k0UNsxXry1XYYS/YubqLXSA5hZygOyh18UnTA7z2Rsb7OpOQyE
/c4m3Nxz2uigm3QGUKj12nrO8NRpb9jZMJwvE7NeInCtbBGR1R+tIuTItaW3di3Qt6Yl/r0Yp+Ic
jToKeItFbGLk0GMyWm92nqdBiwrLVta63hSXh/6JRwBoeMkIduay2LaG+GE+Jf2XNmevOcoJxxF4
9XsnwSMcuTwqWapVx3qSIsxHg8wNJNUAc/AxpGXxG+CLeDPQ1gBJ56UBjads29gmCyYygYeo106x
VS5TpxwyzjpgCirFgeia0Q2LaRQPyagBkXObloRlk4pdkdo2ilmOAoy4R0PEkL85oLbZ2G7j4KGr
zx0GGuO0CfLSga67rsaXNHa8rd3Z7pHbrRU4Jat2lultK8AjcbGbCAK04xRIs3xkZw+ZZWTg4FH/
ocsHuuvrtt1OQEV9auP2uwFm5wiUm/pmRZruNOArnyvTQxCp8sBIi8vA8DNDlzQ6Hkr/0u3gtFvk
eNk2GvLpNbV6tMhy/ejWcb/B1jRDIHvf3nKgObbSH32knfWw7cZo2jkA2ASV7zZJOFqD9wgkKHib
y678UilUJXeAhQusROL+LJ0GZbAoA31dabndj0IWILxIPSSPuqEHndbf8wEMPabU0SPQXEztJzvp
H0arHDdxeVnwwcBKury5A1kUJN5iw0OfRE3ot5n/tUMTRNhFuO7jnWGss0/9lJrHxC/yHz0owo+Z
2wMVVrcgNPSqoTiUWkKBKm3euFv9KPtWhWmho/AiVXuK+rTeoppH93gq7H10PDTOVrMmQbbROkhO
RCros4H9KLA4DN5nKYkmIetZ3m/o1H1OK7fe8bioNy0cdFN6X8qWWnvgo1IkDLrIn/xYezuS6xKn
i3wuSmL6wKRxmW2VwOEGk0VjHY/zME5q7zHT/QsYnye+8dFL9DAVpQsFQwvXZmvixMCXItu9c0SV
bJoGeMqNk0HQ/LZL1rwT07Ssdi7vj6fKa1mg4+ZTbrOvqNi4K/nUUoo/u95OiYLec1qjFmRxukkH
/zvUFEUAmOiJZd6ZNfEhI+1Nz1503i/b1RMYlNzOP8VZH4LfloNCV4kvXdVgb/PbbhHzBtPe8VjV
Aq52RvvbW6aSvQLCMhjVbezxlF9yi3f51VjlKJaiq/1kx+hGA0useGDMdA+Xbubb0pQ523QxjBxK
DX16TrLS+2WieCoCYUZzW5L19779bgaSUL8aJAVhq5OxbXTp+DISWgcOs2/9xCyLaBUvbd6DjLuF
Bk7l1RCF/slvpEmm80ZSgZaoIS/A3pOj9JdEPySQxaWzUjNZSFDmbaFTWeU9u5ClOl7DH1HlACRW
Wnh17ETirlQWL7n4BxndvCsUQp8o7xHUTpg79WeeQtSnGbMhGFPOgqZwRpzDmqz0uS5NaHYhEMIQ
p5UcZLlNfVB0gH42bX6V7vB8PadbmsysTIPswEQWQMRnB3xcO078fBfJOP2i82I6AcOZHXwUUA/X
P7bQSkbn3UI+a6ibIzU6UbwEhJ5lMVDzZ/bGBtcPeJO9t6p16ju3ds1GxTwKmwwUCUXlsE1kRXKv
I4YGNKfSm4kPa6owC8BhRN9/Y0LD7SQvGleeXc+P9n7LGFIlnwC1qGD6ElI+QZr38quAisndYDfd
HgYlNkBd9Stp+0Icd+dRaQDhVC3a6DSJN2G+sMZ/Ypyh/IUUII+fVHMbcJK6s3sOi3MH3cQ4qFnk
o88J/dobyOu8jX25MVO856n7tTBNtHI8Ldku+3dhNY6naLDBeVhZpN/0Lo5wS8RxQBK6xot/WaGP
fHEWqlBB9JTwU3GyPLppm/zoD3JlUy4e8NHQs7uOXQxpAippcYpT8xntmveONd5FnnpJabLyjrvg
fPPOSiy3Bp+Vh2iF1oQT0+WXSA80hL9H25j0z9q/jRSCzpsl06FI+2mwIzxO2ncspof/cXZmy5Hi
3BZ+IiIEAiRuGTKdg4e0XR7qhnC5qhCzACGGpz8r+6oOv8mM8E13R3W3lBLSlrSHb9GOh44zf4tu
aS4rJfE2SVO3tfnemyEsa7Unt/1mpGhZKQl/etcgi9Lb8xnhxALxYeIGLrlLsisOtJUl9N9b958D
1fYSOTYcNklKO/Im4Ii66hpLYmUN2Yv9lurKbJrzvKQU6ckj8P1y+kjEdKcqyw0vG9WVXbYsYyy7
c5RDUrbXDZ5chUyLkKgS2lzyysVvxYOxrFmEn6gzdZtC0FDMz82Qy7Ae5F0v0k2S6LtEp6irqKan
3Mo/L49oBc1iLmnhvYU8p25GjyM1403q6U1ZwPonzlt+fvy5nn7uiv4248O9M8C5kI8PIo6v6Tyt
TOiyWs/t28loqHD3UrkQ80YJyaZA1WPQmOO1b7ay8ZeFep5ysewqoHVNszoC4PRYzvyn0RpR5/Gf
pSmvPRBW1t+yYq+jZg13eYGDpYPDF1I6zyx3EAxrkDniXOO5rQ1mcYXgICiTqUbqm6eK2Dcg1fwb
zlgWSpOmL6iY0Leuk4or7rQvR8TMZVTDzuwYwSPk23rTHdTF/WGeQ5mzoO9fLi++L80BOliMZpCO
ajQKVQ4zojiTcSqvhT3XGl5cM7JJlJKaSh36xNyZan7mGiityz96bVbOff5jw/pGqBEJuvIwtvcU
soyW4xsoGGrL8psdLAxZnOaNh5r/9KBm9wlsi792fU4ShLxXbj5dHsPa/CxuCxLlTAIU7uyAfqYo
L2Ya2al2osutr83Q4qIwmh6qhduq2aeenURlp8zA0631bHuu9WNm5rek9LB8FreGzOhGbzKQdYcD
NqggYlB7SKO9clStDGL5utFWbFmmlSoIlOkZLtL62YyTZ9nlm2EQ1z71l+aPmcvnjY5LNULGRh2s
doNSGt9F0WTsnS5/hrXGzzbkn4UKdCsE4iyCpESPQm+9h8cuhncstGX68b0eFvvXavgsAEqEgXBn
SGVsaVsDhvJyufG1D7DYw5bhzmaJKN5BThs2b5C4MIiozDaXW1/ZActnwFA2Uy5QyQT4GZ4+CCVT
c3e55bXfvdi+CLsVxLFMdaiaE2cPxP3VxKBZXGn9ywMAK2axc2kHHbBizrEsjaHdcOX1YQ/FqD3c
61VoZ312A7/iNefEl28ldLbYyMNsDVrZmCTaTjLM8PKOhGP9noVFUfSZOL9p3VURa0v6HX8OOlzs
aJrDvan5jNGl8k4YBkSwk+887pm5vP/XhY4H6Qp1QCrUTdo5m6oYtnN1zeZ9nQ2H9s9z+M9u62bk
jcO0qUM8hLILcYFWT2696Y4K+HBxTL6looB+FrvaTopkgC6YOgwZcAAljuS56Q6uuDJNX15A0fx5
Vf8zDMup604OTb0fS5nsQeyRO5U6ZOtVyBQSWY9AQVLRgOi63ruQxb1y7/2vSvx/XoDod7HbBdjE
bdJWyYEnsQ2AjZTTH1664jlWlNR+VZfpQXSd3kBbRtwZBD4EX3VpHzllZ0DJtmLbvIEYN0ua8hO3
f/gAkXjpfTCX1DdAM6FQa3b4tHfonL6qSuuPQpbyvah0l/iNUaZQ88Negi6uERSU6R9dplgKAai2
2dmtmX7vSrV0yuSKuV1rWt6OzMgMsN06fR7PSpi+thvrxzRRdaWjFTuxfA1lJDGdDk+5Xd4O1SsS
yI1wIil/6jSXhl9OBNIblWLVlUfpylmzLP4fXWr02egCH2NWwz5OCqjBOlop304aEHQvW9aVTpav
L8Qz7MpxzGoPZWF+alA1Fc0gMEZz05PvjWP5/kJ+WT13Lc8gd4OKdddKkVRjElGE0Kx3r3yatWEs
jFyndDL1VZfsvVh8WHkccqQn+YMqsuDyPK2cbctHVQIzVFU85bsh8x6qvr0njX653PTKb18+pqZS
O43SgLdoRQ5gBuV+lqAGq7OTv5c7WPvtC/OWDIUaICPKdqWa7rVKENHyvuMBYiZdmLZs6jhxuOC7
DNgQkj5NzA6UnPwyeXH0tTjU1x5O9HKeuX8MqOAImNtyYLt2YlsTEcGc0sjK1TaTD23xqZJTrfsw
6+tPAJGuHJvnEXxhPJciTTUMSgs3OUP8cHwUk3ozeboRqoJQpXctKWytj8W1xjacxjY4s3ccGm8b
uAAQUp2UDSggnUNY5ivnz1o3i/sN8Em5lfUzKJf2fFcU9L4ryAvSaba1aG8uL7G1Nby41ZjQsW1j
6A/tuJt6b6Nbd49IYuwT33JL+edyHyvDWPJKBC4WcdKD/jjn88lxp9Bk7n0a95t4HMQVc7jWB///
Ky2Ba3ec05juytE5tZ6L1FpQPxq2bSodXR7GylQtySJ5q9rR6Ty6S+CjH0tE1mP8Iw+/1/p5YP9s
FUAkVTz0nGJDDn5DXL9kt8XYX2l95QRc0kHwLa0K+aZA/9bWhoxp4MXvLu+3jTEEjvxxeQhr3+Bs
xv4ZQtzFndFiC+zg4wGwB+EiVU+mL4YRTAEnu/KSWzGKS47EOVUn7oVNd/koXwTh0p+c/vHyCNam
abHhRjsuRcItujtXxmlO32yFHIUqcx6MqoYwgSmuZSSu9bTYdyoFmZBaKSwjCGxvM1JcdjEkjsLC
a5PPejYVUAzQ9b08rLUPszhkiQKlUTcl3+UsC2R+6/XGUbcV1K2v+fvWLP0SKZFBPjkljunuoC+S
W9BVEO4n1QS5HVOSjbhKuk5A5GBuEM1HWg1NmydpMSp8ZonkWrHC1zuULItwcBefhrQV03Ew29Rv
u0pFVlvkNy5DrvflqfxaUICRZbkNAccric1mPCa1Pc2RAkD1yQBs+zYnfP7heULf1XHGD1OamW8Q
xLP+mqY9HfshK7l/hiE+4uDNE3BJHNRmXf5RK++UJWbD4l2NbIjR3Y2Oy28MJDNsIWxph0oIMyhM
O98ldGje4qK18YCR/eflblc/+uJ+0kBMjTeGQXeAMNtFNGVQiw4cVzX36G+sfLOvknsPIU6f5THP
fAO5WBvqOtWTlcblFbP83yi/OPCXiI6U8i5zgJHauZZsQHgCxc3Y8IxneWD3ozVFhVuZfVgKVeyc
MUkfai5Mc4NU+1z52sIGJ5YXy1BWRu+bXZ75CdL3/MSoitDoWmfTT13ycnnKvl6h5lLcqgbsrytM
4eyoN53isZ4DhTIDqMmMD9/rYGGDB1Qk8ARAyV09EvWUJ6Wx6VVWgVUTWz8vd0HP1vCrCV/cfpBX
B9S2qdhu1kisin8NGYrp5mT3n6TTEMVILCXmX+RcB4MwAsv7ANwyIE5IGDLEWgd5Z4e0veXek9Vs
y0wGTf8S2xGy/SYQ/W3nHsKCflM9y+KVxSbyCBnKja48N1Ys4ZIs0gMcbkP2ku0GoU6tkQZ0/Dl5
5rHoPi5PzloHC7tu8rwYyx74YMnNY25BOsDtwjoXcErwK7fCrwsf8RxamHO3JyS12gR393mq7KDg
qg2KYcpu+gT5dpPr5kdWkSlsWmJuULHibohQdNOkJny3cZeHNnfp78vjXVnQSwwJ8M8qBYhVH+3+
sRn3oEO0xpWr6cpBv6SOsLGMOSytPiLGV0sSNjW9YsTXfvTCblka7i9o8+qjZe695Kidg7rGP135
/kugSBILPDYr/GiaPs7z7y5Ng7H7TEl8xdqttX8e0j93LNQ05WVudPrYlcLP2L3Li4gYyLad1ZXD
5GsCIDOXSlux2c6xY9T6WOQy4Fw8NLT7rMl0g9RYcPyawM7SW3uUgUKNEfMGnzHchwse9lXtD5L7
psm3EAsPTODAi84+zUkZWRULZzpc+43npf6FCVpqdTEkanLUSQ1HKxfjm248J5zzugi6Ek5MpKfq
jTPaOXJfy3ojm4l8zDUKv6C9YuPyUUz6bijk/Bx78NX7tXAoMlLr4gUOPzVGHoubDFRk29vaHfee
L2+UNZ/oknKCjGQKLOB50VnKe4/hu4wcmZDnHj8HKkQ5cXAp4Ib3U4GWXPgK/DLkIY/m38v9ry2c
hWESaVznjGNhIsadfRa8ZjcGaPkhK6S4s1GXeGWBrlxsl1XZeZ8II+mxQOU0/IqL8bEoS+rD5r6D
R7UzGQ7VywP60jwAvrXYxFqZfEIyNny/U3xnd90zs71vNn2ew382maYSBSXwqEHwimo/5uP0MFo9
ueLeXfvhiy1cJEiF0loi2tLcO/oFhM0ru+LcwP9sCszIucN/fjYiW2lPGjSM8+HgarKRcrhrWn7l
y56f0l81vzj2GUsmOGqpeeiyHdRe/bmTwJ6D7l+OoenlQVVcmaAvlyrGcb53/DOOVpu2dtuRoEY0
OZEJRRmUodC8MPknoDjfeROhk8V+MHMLWn8UoQNHujxgJUyGkbZJ6BSoty27NvlmP4vDmg5TCnVZ
hEKG0fg5J+9Txv3Uanbc+nV5H6zM1lK5SBstOCs9Ar9dbJMAlaDeGwRacwQIZBGZ3TcpTXyZhl27
hQPoOvYbSRv4hzRxNcqZgW40cuQXKde6JpD0pQUBemWxsZ2CATMGFugh6ZRfcmcnvddGzH7mfgLz
srk8ayubcJltkWuX2kaNbAtdWRNkZs13cFm/FcnGCBY7XNhw3Kixo4eekTcq2498nN5KUj9d/u0r
+3yZS45i8BwG27MOoCv+Na288c2pvzeq6Vrh6NePXAxgsdXLwhnHuSvowbaK8mg0KY3apG/CmlRZ
VFh6vGkzU91ARnHc1R0ZHoRXsvCsvvrT6Y3mjbfmtPc8j37zay0sArTAwb0yJnrgLHlWFZiyrnNN
Gmlt/ywMQTsnrZPh3XSYxuwPXFhRnNtvjR4+mbK/45LGdC5sgKddrfJ0oAeaqb9mBtFboFw7m7yL
LL5yZK1smmWGRp8a82gS6RxE8bMukZakk62oPk0PIpv0iqVZWXfLBA0vN7tmLrV1YNU9KrkDAyAI
aV8x+msDWOx63MxIIlxlHQoSn7Q9n4rK+FV57m5qZNANuBxd3jwrG38pRQSKCSe1E9ND4kJ+aNaS
7WOj19/bmsuUblWjjjbrXfvAIGOZiDSczn9Pmytfee0LnAf1z8kIXJvobUgbH7wE/Nk2L71jX8RJ
BM3s8Xvn1TJTG847xyNlbB+qvAP/+I7JNiQeSt6uvF7XvvNiK0M7wOZFWpaHmacGEjmljmySi1s2
KHVDwQLc1Iyrb1riZdJG2+kmBpjPPkDBye+TP0nxM/lmVTlfJmigpE4Bvig6QJPzKrC92TvEjvU9
xQ6+zNHgfLQSPsPKQ0R8RDZo8kdl4k12zu9zCcjlzbBi+5Z5GhqFnoNHgQpThYCgXX0yIRAD5gUN
ZGzUV4z3WieLnd1NxJjAEkeNs+M+egmEoWIEmeZ03/fN9xbV/yRqKCOeELAC608+kAlosmxresRP
9Z8+uDxTKztvmZLBbbfvsroxD6ajUiANUIyJklbPeuug9f7je30sdnfKehdEBdIcZDHV/sg4cAkp
e23KortyEK2NYnGuY0kZNV7s5gE00lCMiFy78aYxr6Hwv/RDc77MSahQadGiqmY+uKolvkYRg18l
7RHX+NvcJO8OZtD3SHbqa+/ad1l5lCxzFEx9vv/2wN7PndueQOYE+7QbTbHrOVM/PSXnBzme67ol
l/zP5e+01ufiOHe6YrQUnP+HqTfj21R5/JgAaP6WjtAaDgbalJErtKiCeOzc7xHa+TKPYeadCeto
6QPwh1C6wkPFPbh2f2WPrljlZSqDMc8qN2gM9J7K4EyqUF4fz4igqARvrxoenGu5TSsrcJkY7rKk
krDK8b51+THW6R+o1G0xsGtozrWBnI3QPydkUnnOyCgz9pVVPyWG+G1U+jFmL2kKlmBv9dHlJbA2
jPOf/9MN02XVDePg7SEjIeNTPj7NzuvlplfM5TJ/QbQkxeNnNvaldzd5R43rfZGequLKJW6t+YUJ
KEfDMqZ8ivcFfjk5lkYOP929pdzv3a/+Cxr8MzNuYwMhP6f4AKn5LmOKKvvM4N+zwktxEo0IzRld
CpJi8uhCBzvgzCNB7f64PPX0P+7sFz4OungMSKCh4rqLs4MJW7yT1QTnPY9pgDq85DRmziMHsAYV
5NWPGNWAQU0A2+4KVL5bFvh+nmcOR9K18IMaUCq8AWP8VUwJDQQ1XkY4G3ZUQpWjyMnRrhAZB/+g
9PGfF5B7nZwQyX5/m6zpfcduT3VC613mFuIQi4mHgJFaELF0zsoe9ENkBbL7Kv3LHhIo0mae80YV
kWHeqCIYMur6LHOKEMDjukFmW4v/H/xEAQ6F5Ub4j8DtVnYFIhX/M6PeHwJtKQhfNUeCzCxMQKvm
FvyMyRuDUXhTZDdu51fTucqnbtN9kdbjNjPavwBOFX6vuQCzrYo3Du3KIGF4hlrEc4MKz54yOF9Y
QceFLutj6XXO42gYQJbF2gZbyx3i27EncQCHSNf4sZIqdBWicmKCiqs3Q4ZyitlJWSQvfFwb8003
OslBzzw/FAh4+iAz5WFrdt6z26fWQz7BDTg4Vu2DOGt0vioa8IsbCAnet7GBWHRvNuzNSr1un/cS
d07BZp8a47SnDA6tJPfKgBrl3wp8C+BktR0gsNvuRd5Sv2nOIiAc6Bpq33lWtpfzvKmc5m8W98+6
7Qo/48XrmPeuPxR954Nuw95qhnR/aCd5PjAOaWByM9kox4YfNM+fkFrgBRZqM7YlV5+Ogtxmq6sX
AvU/30ytJ0fzLqRI3Nx4fQrRzT6FhDvXTpAbOfFRTYCVNCaNX1sUBbS8HsGgyP6CgnHPkzINHIZg
KB8rGbhN+sdDubAfN+q+Kfvfg1fe9MOQ+w2dez8v5JsDhIQA/BkcvDqPuAnkkD+Xc5YhwB23D4Sj
jgxljsnwnvcdAKnEpVGuqv6+sBx1io10uukaUUWTpiyyMtZHMpWjz6GPEsWefh+mtoWyTJJHsNAk
iIts3g85nIdmOv3MZDscbEPbm1G1ZVjVEJHhVkz2ICIUQNvnKQ5VmUBit9ZbRxp3tKiTwJyzwS8N
lMoCJ4ecUQ+errnC6eUApOJ7Ge4atQXlj0wNCQ5MVGlB5OK2MKqXwouftDs2gSdAMREGqp5Q1/zR
qwoKz3TMIrdm0ysjUPWF16O/JQQFUvAO1B+VKeY9sZkX2kzmwbmqOHA6swsnTppNbk3qqcqsozeA
1YINe1IKKNIyJshRUeq3lVXWCVnR4MElkwXx6K7eKIO9m8qD/lRHXzlXPynJPQwLlA9XVo/T2dUG
Err0PUO88Wx4Fk766pKsCRiGiGarX5w2O9LH7TEuvAb4itwKjLHshqhOISSLa4NBtk6qIf0A6dhB
oDjHnqZQIyDSRZ5psmxTyczDp7AMrH+I2RbHeKIzorvEbcLJrN1XBiHCLcgc9SPeUvxAVO9FUoIb
JzIBd2mRuvRXh4rYG0+4xcmZodEayZnKHSRiLe03WL9RJ7o4RFZAsgd2lT65/ahOvR75XQ84RtBb
Bb1pgRFrfbAHIbddKGrSF3Mq7RMIIVYRIkNeHBpYwA3LsiA2sYYdZKeiKI97jw6Ksz5NuEF16E4s
DkrlfLrVnB2ZksVuILBCfmL1+j6O23Ybd4iaCWZ5ESK0IpJFmr+YTOdzQCoIcDBNs82Aa93zKHPz
pYVf653pabb9Dn5DkBZrqkCbaeWOxjbdCoMjhG/FxfzCSxDB7QZ2qywKYYcGeCGBPVl54IxxDeGk
/gRJDnvfQh97YzkODwa4mxO/t1IziQZESl5apB3czLNI98J0Yf+QPRVlef4z4d0N4C9340Baf0C2
YWSkYP5y21DbVAGT2oJ85Nej6HYWFJkCp2E8MN3aCVXsSkyqfBZQJcYXMJifTfltPNjxFvK+mc/j
6ocnON2L2GkCUZePDZSZtiYwPCHTaR/qFKF4TYcfuVE7exOmNBzZ9CaSGtrAPYQr05G/guBf+WOf
kV993ZAXz4KgglufpVjrNFQjrAHJ3MEfcTJuwBws9w7xEj8tGzMAO9ENdNY0p2HW7V+eT/i3LE+O
bM5cHHh9/nb5gF+5ti1T+KBaYldn3euD8OyXhGvw/JR3/mHTlZTpr5NROF+KgVl2MqvMYnw/3+M7
iYfhZfqwGr+5TX+MJ+On9cbfhmd1UreIWT1eHtTKjW6Z2ycat7ZFysE2EDILu0Lz3nfzGUFhmxUi
6EV+rdxirafFA9WU4wSvZcz3ZakepFneimz8SVX/aFXmx+XBrH2hxfVUoXZTgImFwuUMmZBvVfFn
Nqpv3h4Xric9JqAAUnjPgAi6sVwBbKbeKhjzyz997emxeBaqpnSEADZr3/S/FDiUiWlEYCZB3S7x
TfnNl8cymbYguVQgQ0H3Rblik/eO90yMTll+YVxTG1v7zItL8Ng0lWCung7lhDQ6WNrEl4rgChRn
b51mV4q3VpgcfClwRVF8ohwGpT5pNBPOnXZ3FtsuYhpKywkZqV5oX6EaNj6NvHyidGqhiusof04o
rntgULf6mtbWyoiX2YueGLuGtnYBjHrpbIrOnKOiK4qTocp84xVJc8XJfd4oXzwvlol6PUsbENvx
OrUhs3aL0tA5qBNzeL68ANdaPy/Mf55eeFrPQ6mpxtIACK3827ArbqO1hs/T9k/DPRI4sMRQzW1D
p/FBS2sORy8dNpd/9sqWX+bEITMta4yp7Q9lPICpFcfAPHW9Ed/Odjk9Xe5jbQTnP/9nBIBzUdxc
khFeZ0dvs9apdjhe29/fa31htIy4rRsLrMWD2zvqQTTS3SKUUfz9XusLszXDIzDLysLsWzhh01Lf
OYbIwsuNr03+Yq/zIm5S6A3mh7F049Ab62RHTJVF1TjlV5zMa10s7GKRDqCzGRK/X84BRF3Dc14Q
CMqXB7DijFsmoDl4m1akdzGA2cIzC7cn3x69I2vBdYcY9a+0BcnHtrsrVmtlMMuktNw1Gj2lCHjH
EuUeeoiK+slt5PbyYFbsEFns4Mr2NPhHRX6gYgzc6lEyvBxifxy+hznjy/Q0Ix/kxFFTguiODChk
WJMS17vy1+Wfv7LLlpJXsxwhXd16wyEd8yZ0PLf4ERvI+PEvN782O4tNnBtpnqsMritGXuT018P7
A+BMEV8DV69928U2djJWUy5BQ2olfZs6ckpd94Er45uhx2UGmMTcJJ3hxXsTs383d8McGURdU4Bd
m53FTja0g4wgG6HHqjDgOOp/pIW9H0oDUJb5/XsfYLGTUZ2iAZOFa5LM9x15s5tmq7M/TuZsLrf/
9Q2KLfP3bRtFqdJLvP1MwdsZxuxuhiyfgpCW1aQRMBbPl/v5ep1CWv3/nwagT7EUxQe4pE8ufFG1
Y52IstKby61/vYzYUiijTamK03rAHmNjmHckyOQfiuLAy62vzdH58/9zknUgYlgoZ0BEE65Von7n
Gsq1H5V4y91rXJWvwzhsqTOmEsfNPAM2DvIlaUBq1gX9xLp7guqnNmRZPd5C8xiP7A4KSaFdztec
9yszt0wxykHwnZyEAlmcmmN45q34pVX8roxrKnBrHSzsazLNeuytASjJzLqnhXdP43RHWB5d/jZr
zS++jQFBudZ0ERhSBblHeejGAnQYOsKPl5uHOud5p/3vBfJ/CiqzhjATL+7k0MwjVDF7D76yLRRp
qRMMSS76Xa1L/Vr2fXnWaGwRvkHlRfWGuhj1kNWuvk0qwBhAGcoea2E52xqVpTvgBMnL3DvkbwoM
0LP0ZPFSJ02e+4DdWZXvmMJ7MRwoIG9VT/JTxb0uGE0zv6uZXcJbm9Tvo8WgAIQSJnsLXHJ128fP
hv0BV+xR6irStRem48+ytINEznt7znYmHFSUwifJLWQO/lAMLh+3Div9Bz5NIJf2EJQMKOowWjyf
upbeconu4NqCy7wCIafirZ94nx6ENfP+DSrVoTGmW1bY0czNsLbUi2yyaZvk9lMi68+8yvys/KUz
G7jE+zjbxfrdgvNTMkxRlh8c/jd3yhtSOKFLwTJuzEjAb+hYn8SqI/csv4EQn59mbDvxdueNKFpC
RfSM/H66yRS/t4Z3Qo2DtsxgZmLXJl7ERPujo9OWgeHnoqisbI09y6pDbMBxGU/PkAh64uy1gjeX
EYRj37JC3hpMbNKSb5RIMNBBPiGjb5PnE0pn63Kj83eWxfD4v3Ov2DsTXkF9MX/ONT2xeUBG9nBT
SGfP0uLBa6xHZffZJp1VBPnGTa9fPLMOjZ77eQqyb6Mh3kOyrV19EMCQiwp5ZHEOOOJdbZ0aCGKB
Weor6QQ8myPs+dz+SEa48lHUQOXNaB0sFHrlYo/zJprpXTuBuz0+9CVcUe478Ro/n1w/xS/XI4jG
d3mJqPN2bKCL3qB0pDgLfKN44TxFOZgmIhzyp3pkYSw84I/mY8MaOAStKCuT0AZWv0aoWkKlA+6N
QAzpNkXq9tjCndlXWzi2jKid9i39m1LEOeKXRn7I7CjHJFACnCYo9d1b+R0rzNvpF4IW5iuCdz5B
isAdwgL2Ho+xG0lfJqA18ZP92eJGoG0RmL/NIftr4nESz8812YJZGaRYpo5B/WIPQDfJtyKNjAZy
j6/AKlhOEL+06Z2TRTK+ae5FtTXlcUSc0Ajks1vdlI9pdmhliHALmsfwTMtnO7u5GyFgLAJpPCmx
d5ttpv1WBfOTIaKxOk1IW4d3L2ZB3dxVVtAMp7r1QdYQNol6ZKtDunQ3g7LdvbBX5hk32ChplYcZ
4xt7C7GpF9b7iS3umNuG5luPvwrnXjyk9Q33XqzxBiwIG3XYjo/ynMJ+nf4ayfhGuvGncrAyoMEO
GOa4o2miffAqNvDeVQbCIW0wjcqPK+rjXV7xDUNMwkQIY3gS8218b7qNP1dmpPIsQgRtC6B29d65
gQmUt/kJNvNInBuKzEEKDbamRuRgeO/mPSKeJWre60eW+ohIAaMaTl4Ec2L3mCaf8LuKPPTjrkme
SHWc7Y3HZFBYzzG9s9r7dHhiCG/U94qnETzLBkJsxZ1C8mIHfN+2KN/G4lhnDWJep3mOyhFxNYA2
jXusJ9y6Pc8HWnxKt8TYzDe2Fwj4r0FOR+36FKnHHtj0Gg7+EJrc5iYjG8Trtsb4S+utiUH+zmRI
nxwbANEb8iHmm9aMqo+xDpMsaF3f/mj/xjCJbWikiN8FGIrHfuO35eNmQrKr8aD6PXHfEuOuJxF3
T2PvlyrQL4JHlT62/VFBQyjZZDzg3c5wX+ECMtMMwIxHF1EV+3aGGJ8737b9TT2jxqkFEfYhmSMt
96QMHUjKMGx8wOUcKBOVDThXwcD86pkC7ABof6aB0y62tYXgYno3FkFGUZOgjpyOARzf8MRhZ4S5
EbFywLeKaB/AB41o3avMfjbuKR7a86m9RxIZkgNr33Hze0msHSf0RpTaJ7ILKgTapvIwlX+M9rmW
Hx2zfRU/FiNF238IfIr9bzKa/ihSgO9o4JUgKmhxD/VzhKxfJZ5CucbOR4hW/Blq4g+8DbX1PtKb
CoVnpfWKNIZoyKlPWucMZEC8Q4V8eHBmRJXED1VbCB29F8jJ4/K2guZUYf5g/EXZtq+rBnT9x0GV
EIV+aauXtNkpssV9KMiaMXDqu7bOg0bHB4AP8cvAV57u7Rb+dNtBMBcp6iOm/0wayCYEbH4Vyc4o
fjNxgKcnIJ0KJLvB1d+vobqetCR00uceNHZl8JsaFdMxfrhtHGMHa49AJgfQezFELQhGbv/I9LEk
eYTwGyiIaYhQXQ49F+GooB7vK1KEE3ahZ3y4LQBLsdjE1ZYqLNMS+T114CaIi2WPxZSHdXGTejzE
PTvqJPSDELWr0ki7EyK5Hd7O5NZUNUqd6SNFnIWrh1GAoZoit1ygVs+dCuSGbSswe1Mn2c8uPvMM
zxyxm23nPdmQgJgsxDzYExjzQduQQ9FZW5Xok3LdoBl16Q8oT9PDbY1jzypJ6DldoBzU2pQN9dvM
uoF8kK8n/eSKbghYljwW/8fZlTQ3ymvRX0SVEALBFuPZiZ056Q2VHsIMEoNA+vXvuFf9+OK4Ktt0
NRgNV1f3niHWIGJ+cN3APE9FNUwyigF7WS8cYPkgiYNGnL/2BnAIIaGe4r+35NUQudVYwiU7t+l/
wB8Ei/4j81/TMlkTFxx7de+oOzf4mUMDBvkt/EjG5WA99aMfpipZ9naO/1gg6PJlx+8IjqaEHOCP
e3Caeu9U7mbyIE0PHfcPYlfLJB7CoXsu660LqmPrq2czWXcxi8vFJI5lfQha+AEjvgEc0FanHHkS
sgeKyDXVh8aOF60dxf4zrhMhU5otCnvJfL3GlSgEsYOEZqJbliO58hdUvSU5bAnytr3Pe/1AciBZ
0Q/GVYlTyHhY/qHk8dJ0wzqG1yCkje84xSy37Kaq0a0pKnEXlG8E8FTU2sOh/XAtuncSHEboFifF
TRY/Q7UrauJbKzu5Mfr5xcnB+4HcOUKzOIzBmNDCXykuoQ2jbtH7emu99A5jHY3qJTBeeAYQ+HJc
9rRfoiWy1wpXlU68Dn0bQYgeTggwyaLBKjl3rsi05ORPUydPBSk2AL4tK3xMrfqPvnrNUheSeZN1
G09oEilvL1x7SZ0Y31nf9qK+gTXFT0fpbVE7HTIbvlQVLiixiqy8u3e7bgWBH6jwO3ApVGuIHa3z
rjkW5bix+nLloUnZ21URZq21HTvoHaGLSVzEsSHbKIn4C5LIqfPgHVaD0g4LBGdZ+uYtYAw2G7X3
kbgckWtQFLZumDu7NPVKePwXqfp0PRHLXZ01UEKcpyT0jR5uDbOhMY18uHjgk/wJ8Y0iZCl0YwYg
PHp3WuK+/jMnSAHKeMFhGKAEXEks9yVDmrmAB7O/CBKdhp6XrxPagfTJ1kCBPAjPglwekgTcC9JO
3+XGQiqrbplp1FL5SMsKG6US21YnaDr99oIWuz0WSQTf0wjaEDZS8zhYAIe9Lbt4YRBaG/AYlnlc
46yyKgvAEZxiRQs/jaH1xpU19R8Mh03BgPiwoEgianiNuE0GAISto4kleAKx/kxjQhek0GWYZG68
IEkh9im+JQIOm0ERsXOirrCeiV1DYXWAAnXsDEvmBdh6JVn1bXAXMPFUjObAG+81RcZpWp5HYz1u
hiL/RVKzrir3AQiIR79XexcFM1Gh3a/7/Ix7gaUey3GI12UNiIuj7gNhc5izxGrteNy5wZ55biBC
vhSymnaN7fxJk1GEbZp2Ty36/xF4hQNILkh7E6+MX1Fhp6HiKYE1huJhMalfjp3cThO0s3QxIhVq
0VN1J9It4GjbRUGJr/TzCveCfCgQhTvUWu1tzpDmaD4BlKPdg6ySIwTKN47j4QyrAHDSgENoDHiU
8Ok90GSBu9Tv2DfLHJFYShP1Qbmf6u62Kgbcyb21O/KFk4Jl71SsDCUEXheD7FbZKBdVrZptOiFi
cHmnEfgg6Lga3BK2HNNmGkprkwAXFnFRrVmigoWxS/ogvfY+kPFN46V/tN+tpBBL0+BI8Fq4W4le
4OAyOZAzKeIDI5AwHs/pUSy2uMdLQIiEiLIWi9HIXIRT7B2qAXq6djHgZuoH0JTv17rFd3H9Kx3S
dZn2J+COnh3mh/D2CTNHmUVB6nunjVd0iD+k1WyAwEFa3elhE1gqPbgAqkDLX7vlpnULMFDhM7Vl
puIvLjb1prU6/9BOrVhLYKm3AJck+3wSuDn2HoQ+gJfh7V3gO92wHEyW7q3SZzvhB/gxbpO+pU6Q
PBYjcZ6kbyF9gS1LYofg63urvmTATwHsWi5cltorx6q9GwCd+i5sZIVIXqfWz2kKxC/L0s1NAt7p
rdsTID/GfEAqUKootdzxXffQDIzdjC64ncNyRXbZTSYp2ciym97S1i2POO3NyQ8qvW5haHJLB2Ax
gQHlDyXU2u4nkK+qdwWduhzXtgliBo3w6MvXBYfP62T2vEMHU2TteEyQfUpNf+iDLL9xIEQYff30
z8tM9rzp5lqsZ7kPL+80cxeKv8b5zxGZBwNUw4IEaD7akbK/1+cAA/n/y2YGHPUAR5bZQ0IvFPRW
QDFYZdfUh/722j+py9izwlJleoiXwhJmz9bxOttMD82uP464VOYR7AYWMD1c0JU+eCss1J08kk29
Hjbe0vtW4cmeS2C4WemChM3kPkjflfPeyyz0r/n8fV5w/I9khZrKGsr8g9zXgcSFEZIJNlDO9hTf
S0VgMYRD7+v1cGG1/SWj/VPZdClhjStLsndzspwS7+Q2wZWuzaVvmFX260LGmU7cYJe6uAYlP3tc
fHjdRxPqS8y6pkTyefkPXaz/X2Nk8CtL+DCq4ZY54mTMQyOAk/Cu2W9fev6swh/HQLFVATd74f8G
5ijUIOAGMMT6evgvPX1W3C+cTpAKNnf7CUcBmOrIO+vpqeHxFWjMhefPcc2uKiEIDqukvWXkXsv7
xJb7Xl7pMV6YYGc2wclZs6C3wLJNAv8oknJboGqkpuqIG8ep7PjD12P0dz9/ss/n6Oa4mnrdAFaz
r+BosSl46fysG8VClD+dFZ9G/mRTly8hvGmchVYdtzai7KCRAHQGfyyJCN6TrAEgqIR/Enp7Ux44
C4q0oV4oYAiv2ZF/3hS1501RSwrt+A2IGFl8K1iwUrCx4/wxCHTUI8OuhytzemHY591QWam68vDj
96b8ESfOti5utETI03dTW17Zu39Pm0/GfN4U1ZOnlG8X/g44tkeVOXFYtKl7Y8vE+RNYpHgxJGiP
dozkVQ+BXA45zA7hSh4AXEcn9Kp6sjqj0k8o9HMbNW2UZeDy590xZpAT4RrxYjnkmhLWhSjmzDZp
OlWQPG78bl9AchRUqnNVyS6utJYuHJlzZVEc88ZP9NTtk1HDRUqiEFG0B0rEg50HO4FCNwJCDFad
e+WMvrBp52gjXKsGkQ0GX1O2qDI5+JYf/Ui+F3LmcH4Nn/LSc9thF/NgKeNEwlYKin2mvNbJ+rwn
as/xfrlfQ5eshyRw1nR0XyOdQp2xzr0n7tXNB+dTsf46MFwap1nnB5jKxOJZKvb15NbIb62HzHJ2
jSxX33v++b3/nI1Y8MhYS8S3dprWje4XMXkp+DWW5IU1+9fh95+n99QjrIKIMezcXBQpuXoD5PIK
Ne/SyMwiM28NhzM5UhNIcT7wODlIka7Qq7oSgS7N8OzMbXUQWJoE9q4r9LDwjVRnOsSps5sHRa86
KV96y2xTZ35XYVOPzR6GE/sRuo+d9n9TYMbtyr3S3Lvwijkyg/tQDgenyN65bfcYmGlpQcAyFfzQ
g7z29SK69IrZItK5k8WSYBFZ1rSsbetQsOEhd4FKteT7915xXmH/rKQiZ5CY7gKzl0O78LMWgkEd
PUrON+C6FFfCxudSOj44kf//lngqMk0mwHizcXhJuIcOD+/edZP9LGB3I/P+0S7qo92DAk8Iu7KQ
L52ps5XmuyWzY+nxXZO77zncDWu0ySoByG3vVAe0P39WwruSzlzYkGS23iTxE8hCdpDNb+snws/t
3v4aiubChvyPQI9NKEAEZwhQixIP08lrn7r7LkDR/+s18PlA/UeFEXYgBI6QLd1JciOrUwoiVcGX
PUTiYJ4aKTFdWQafD9J/lBhzI+IeXoTnYpJ7w2q207H1++tP+DyvIXMIR5ELFKMFaNYml3SrtFVv
SZPEL16XQcWe1waaW4I+fP2yzw91MKP+fzX7tDR5nDSQkG588gAFito6e9xCXiVz7XHbEl8/oNvd
GZTPRzBdULVvrwzh51pfPvkP1IO7ceqi8LhDYf7OZDx/rYacL7MUhHbLrkREuQQXWdki2/AcHdZa
6XI15C4EsqC3u3RcPa17hHQ/HJyzXogpG9hHJKjNp0b20GgNQBfJZfM+JBaD3tpVHYfPgxkJZpGm
MXFbsxoxYMxeKoAUqO9GfjagbndtHV96wyzK2HFfI9P3zN6FXE8h/Sx0ACZA7EF+619LFy+9ZBZV
QAspLS47ssug6xDJMkdVyY37lXEHdHdsYl+JKJfeM4soiXCqpk9GsitsUIe7dBvkGZwfFIR5ndPX
6/jvPfe/iToJZjfIGveXvlODvasrdd839SOFmpr2bGszTDy/dzKFsmAj+lWp1LAKMoeeHMP9qFFZ
eyVIfx7ciH/eY/+cP1bRo6YMn6MdG+PfHB5XrpDWGb2++vobLwQG/xzz/nn+iJpdYyUJ39kg9tXt
o4enO3DnzhjE39U13e9LX3F++z9vKVFqxf0+JXsqYKLsbmhah1e9fC49/LxC/nm4MbwQA5z4dllR
NVGQVf3SFW2x5JbfR1+P0oXF5p9f/c8rGBkg91uMMDKj9oKVv7tew5L92Okr4fm8xz9ZaP5s7zsx
ePAorZudW8VqRxUUs62AXvv1F84vf7bvKYRhK3sKvF1J2aoDHiCmLwW7d1BUC1AxTO3kSvS9NBOz
vV92Och5oN3vbDkCBtO4UKINtLcdIEi4+XomLr1itu2bRIOnlrrTrhRvsYGcowUgUXINr/e3vvjZ
RMx2fEzHElgsW++tLKlAOraq+iWjvnmvHKjIRF3ty5/NGEwaFMCJAfLi5PBDN+hqgRvluPwITUL6
p6A2WwJeZr/4EA7Mw8yQ+Apz4cL381k8aFvHncBBZbsE/Un0vsoXtFHW06SX3xpfPosHdVbWxShr
vSuY80L7MQtJVt843H7++vkXdtJc5BBH7GARovJ9LY5glq41Fh9S66UP0Z+v33BhtfNZOEBTuIOS
ppftayr3ROoV7rJAnCtgI4ysQs3ABQgcc+VtF/hxhJ8n6p/QYPohjgXMxHbjmG/HkS9r6a5d9x0b
YVHqQ+1Ux9LHCav4ojDAN6H5PtFnyIyxFibtI5h0zg+L0CvHxaXhnQUSwDZ88DacaZfbqlulJOs3
0ga1OTl31Aufpd9chrOQYijJrVTbZpf32brF/qODHfqWdSWQXDiV+DyQZIA/QkDL2bnqwfL+eOCV
Cv2jMHbYZNckV88T9MlWn+slwiBIinJEz3HM+6leNEVSr6iibATZuLkmMXnhQ7xZuCJQmvNqYBV3
RfVSSeCd/nBjIer+DvxrrZpLr5iFLLSgc2YProCOykOSZeDTWNA5gVk3OaiSX1vm56d9MlpzOTbh
DUNJOoftHJksygG/nvtofE4TX4HNgya9cnbCViKS9XBQ3N1+vZkvrOe5QlvPpRe7cA/e9WXLI58C
3NrIYFr6rbSWoPBX66/fc2EQ/8KT/9nFdsGstnH0tMvSG8fEx9oGaKwNK7TZB5NeecmFFTcXtqQk
EWOtGByUYA+182HosY7BL1mWcrhmjHDpFbPwrQ2Bjp1Jxn3Bh/GxTCUU4OEZCpASIvvwvUmZ61n2
STLagjbdHg6i1jJvsteJVhQGosDbpNaVwbowI3M9S1nowk89KHDHo8P2pCqrW9gbdhuri2lkJiB4
XfijXim6XXrZeTj/mX7RwiRc5AibKCGsRhd4QDi8Nf1dU+XLznr91hqbq1zWZTnA00Vke0LvfPfB
EhKAp7OglAyhN35lo17IJOdClzB3K7pY1tm+ibO9NfJHn4kr037p0bOgbLx8zDIXDQgT24fMKeFK
SE/fGBrO/PO8/DP+RaNJQo1n7ybtAdbmBG9p0KDdFK8VqiHldM1H/dN5xntmuYHbpnE/9A0up335
kpVqN/jePhh9yLAkW63M09ef8+lI4TWz5ZRmLXdNnTg7aBkC1G8X69jL77/37NkJH8DxTY2ekHuj
JF0SkZjQhaT+d851/PLZuV5lqQ9ZbQcDVJob0qioJfoIytvmez9+toQ8y/YbUwzZ3raSlen9fUut
K0voPLb/OaDwy+cnLbEav2/sadf29RP0VxZIlW9iX1wpN3xeosXzZ8ds4XpVwVN33CUTSB5OrmCa
6HwYDj0UagO3RyC2m5yVh1zpr6zUuvLeCyt2nu8PQQnyeowEwgYSFqDcFJ0x9no+m2Rp1l/Pyt/A
/cnYzZN+LQhnGrKGO5nw1lvGjTAQu4MCtojNeOxiXX64aVevee1CJ2kgaqN15R6g9DE9aqsKFmVQ
m51HcbXkLdxwanD3NsCRJe/AGv218QM8jCDsdZmdrWQvrI1fTl0fdnUBwsygnLuEu+mip4W/LkwJ
kwdpBZHHPAtyPbYX0dLmp7GN6bLxZb4RPFv2bv1Lp8G0cks/OemsngARCQAWhsJIkK/HaapeEzqR
dU57tYCMlA1cr5ziPVNj8kL8LtiUMrAj5DVmhZpgHAFwAicv03jwmpHefd07/IUSEMYyp0WaPo7O
AmJyEjIifr7kme1vRemrCE2/TuCeC3EE4JP7G4sILDwCA5Ars/P5wp6LoA+0S3Qgpmknp+SpA/Ya
xZSHSTa3E6vvvn7Fhb3DZ7ve7XQFF50JylwK9WyHre2uXFhDEn39+Et7Z57O+83gwNiUD3sB5HWW
V/0B93i2CIpgxTt7i1bArZcNH/lfLnWZ0SsjdyEMzzP8zvGsNKZlts/s4NhyciLfO2Y5m+eL/QQS
WlL0474EgcQhTyrJrvzoSxv+/Pd/jsLGIqjUIC3cxTXdA4sNNAVIJWFf+U0I0n+2gu1PEH49MZfe
NTsOM0ijORJGAHC1ZT8rDd0uAd1C3wbitSlr+NrU8ZXc4e91+LMQc156/3wWKC9lAL/tFP3epHzI
3FpUgMLTdE0K6WyqxAyrDtO/Mnnm/vFh8boSE0/WQQHthBbOUo8dUy1QncLekLaTRyqlegps3z/l
Qz/5C6ghDKdApbiGBnGCtF2mTGUruMP5S60LHno+SvzaA7Y0dxTAtklRnJKBGhgcM7ZxCdQ7QK9X
dF1qvzhkmYJOhl/wHZuAgM2Aw18BACX2FFYKN5XXApcfyGIEpWXcmoHB5dOKuoRWt6gHJXvj8mzj
m6mIhswoCP3n40bTBJS1ClIEEDkDo6Lopl0APaNTrkCIY1MpVzRTb3lpsg1z4gbwwbJZj07aLPLa
YVvAPmugLesqSpjT7AKE4YjgQEVzAhyZs2v9MU3KFtp2UFlrFIguYLyK1RBk36KTc/afvJ+k1LJg
b7bPPXlXZNmm6J1jLOLvneDzjB82Ehwge0ShkbD3kSfRSPwSjODuWzdl/P7ZGuytlHq1FSjkxtA+
VBKkKd3BAKZ6qqusWXvohV/ZWOcnfrLa56k+0T3tupyl+0nVL9JYm8aiG5nS76VR8ySfwiCZJKpN
96T0ulXXogsZWNK7ouny6Z0bwzRP0mqS8KKBNhkd2qgafpT1bY5dKK72OS+NzixVw2byaJrC8rlp
PqqmWOlgbYEPdyWm2edT67PBn2VqadH0ruxYvPNsLYqlB7G7k+qCeNOjFHMau6JB8gyQ92qC0NxH
OVoD2ULFYPoNgLeqQ7iuTCDy0QEk91FPr2nd9d1mMg2Djqzus1c9+OOPEboBQKv7RbHIcs8Pc5lU
kSUGFSYuVP1C1RJ2QpGMr3RD6YZLKZae09IDuCPTqQZ1+dT7drYvsSifhAO6XFc4yQmJZ7IaQeKP
JCPWK3dJ814o3BK9ngTAmZc6OdWxyJdKTVCKKKseSPSa5WXYZUV3GxRuFjGNskhmt3oZpKm1Yi4t
cAJm+VvpQixzGqp4FQs1gfdnefU6o6bdg/Cgj5CjnNYAn5R/xti3jlLZ+gSOF1hqQ9YuHVnCIcWK
rX2tGbuzrcGxwyZXFeADSYdkXo63OWi3UCCrWrOyx7haAapUHK1qoMsRHjEHTw/gVfeWWJOqSj+o
7ujBKdvnHCZm6y4Fb7vobpQuEhBdRhLllhFRR/J0Jf0E8oiBXUWm8W8T3h28WNTgiJpXCofACDgi
GGoNYqFkk21GAkqggizODlYSzUprSIiWHjErN2kOZaUrwNyrDYQPt9qVm9IdtpULSMoAd6tmdG/S
ST51bZmdff3aME+HKqpisC+aerKQ3tKHyun70FKgMLWwrVhXaXCqggakDB68egz+5LZbr+pOMPCC
abqAweKdVXIHPNJKL/Kkfm5RNA1TIIjI2b6S1QAxZgW0GUEcwGtaEAfhkxssKqF/oWO9NrT9AwmD
Ny+RJ57A0hizDk0bSCxaSballNHIC8gAFpX13gdNEqKAb6K4gd2SMHA1APkBRxsrpihLYdBTGRbB
+J3AqgcML2j5OdBVdFd6ao4QKW0PCLq/TFzcy6E+1VLE0VBO+OecvjtKHKzGeWQda+5z4r7D6xwU
awkHLeXWgCgStCXB2uMfpC2PjpegwUzHFpXIFi1U68xKM1mwSzhDAx5GerGuUZ1S0GRshuEBiJA0
bHS9dSDIsRlLUFH6KviY9JlAloA7W1s/Go9OCET9wXOT98At7ycHXgqsf0r95BnSYb/7AJVPTbqD
XfPfEzmTBEkLymvW42mEDQBUEhDrfANybwxrRwZpyCZNIjhaVss2c8GJ8OxfhW4WPfQ7Q7eCogyg
4rdprbcuK+6tMd9MRfmiKpEv7KFdJTK4qUoDkXbxVlfmpmPg5TWJ2tUOJtlnxcFJYcDoF4QuA4aA
qnjiREiu2shJ2a1M0p++CxFZjz6KhG07l4PeOjSLmjg3norB8S/sDITzYAtGX9j2YH3X8p725sYr
Idl6NqF0B73JjI8mzfQopbOH6ucy7uFHmOsnmrNkQQTtwoolO+bVd0k3bawUV56YrUpT/O5xlkDy
s1nBazINnY48Vj356HL7tZ26CsNROAvHh16srYqbljfthnD0iLk7xtDaqUDMaXMFtUt6JEmwAA7H
HOC/PKy8AFLDZHAgLOo9VD6P6grKpiPWE2KavSx7sHhzUv2uUmCNYnKLpVqHeoTTh2HsJaniCPjX
VVCgOtbYYh23Cei09OTr9rUZJnDx/MyLOuFE/MwTnM5pHmt+N7J4b9NpXbQuXXRZEsH4ZSVjQzYG
bGXdQ2Kc6CUAdUF4Fp0LSQknN+OxE3Oh2puDR1jDtCOqkXIjPdUb4cLJ2yl/mh6XyFEM6aJg7Xvs
2E+5U3bg2NnWQtvTew4kFfZlws+VgWTFz/VDn8S4Fyb6GEC9XSBSMOB6zkwne1PGsQ7jBlrrItiA
FmS201jpGw5L47Ck/SkWGvzgQIcj8Z6FhQVU1cF4ArEq1FSfLBLcAKaEUdfLOu4feof+KKTlPHRl
Nr1XtYP5yUBW6yh47myUe6nSXyDW3MceXedg2Qpc7rZDG78OWCBhpuXNhACJk2T6gMLnjZfQp9G2
IcRM4zXcJOGCh0Jv67l7EXv3rJqqla3AHEL2+pTpyg4LCX5TL8HN9Uf7zW6tmyGz9w1KAGfIDwiD
bXCgrDBLO0Pc7hN+FlMFy29oj9I2beRWyTbpQCFMUFWuJBZiISSC74DTzwQ731hvQ2sfFPN/Gzs5
TYZtEXB+FhKKAUSWP/2hfQ4G/kaYCw54PKxTlj/Ba3yH3gtdMx8qDx0Zjm4xgWWcw6xUoCbntnAA
xOkc1rJVENoAbdHREhOgQbvv0r2BQi0Uqs17zMYHSYI8ktqBvXF3CqCOFsZZ90pH2WMWgmThVN5r
UZktUgq0RhQ5AMJt7zwygBTdFuOqz8s/TgeauydG4GAqfN0wBH/s1ilDaHDdeDxbF745+Fb8O7fg
oKZIV0Pv2n9QbnpXmPSuBZUkTGJoQoi2ic7wF3AngVBqSwGCG8CDkSnjY4LVApI4JLq5Tn/CHBSC
BSCh7bUPY2wMPgubytyNuV2HaqghHc3yR0uzatGk4xF95VfXiJVF1bbBuppoViBKSy/s7AyrWqBe
okiRQ9669sPKxC99i8O19VH7Gkn1BKP622RsbsAWB1OuuU/Phl0KhRY1pqHIzCZPXb4pKqi4AJf7
zjP3kfcjyI65FXYM9ra9duiizZIYQsv20q5iSGx7uxEbeMGgIo86eXPbe6WMutZUoWjJCPJO16AM
ChkDJugQ5vEZkxMIs8LimUC7Tl4mi+1Z3y0FFJUXMcT/NZILIdlvT8HML7VAfhytfgEQSY3pbh9N
nu79FpsPl2GIYiiGagUOktRwcLP9ai3hCh02xnkWqf0TikJ70TUPtcLyqVPoyE7DhhYeClwB2vIO
5DwCVI+yCZaMZ/1M6BmaME4MLO2gBFXG7E/a9UgaB+cmaSCc67UCqU4xVJA4gESJtrzyFhqLdpjF
vb/sXNdZ0iG7rWP5C3Lm2XJANIZnJaztGbB1biTBnAWnNRfZA1SJV3z0UMwBia8eoeHBObzthhcn
9V5lyYsoM+ZG9eOLGM7sSHw+seJ7m1U+pELGJ98P3oCwHQHNLqMG0ubR6HeYqBwNRoe2Q0hk8G6m
7qaukATHziH3vB1teyQb0MFcwK/ZW3k2qJphLNz6rKNRy7s6tou9V9RYHH7VrRMwO46U29DRhZoy
HDiLBHMEzXhoKOSe9at2/LSKclm1cdTWGPcUbSFQbi3WHIlRwJC6dZu/BGBvoTM42mafCwI+aQdt
cbPwkAVUixYpPoAYfJgigHiQH8Rj2qx1bqq70lXVDWWwNoX2Nzw9pNM8pJJV68Jys3tmo3AUZqi2
QxrK4md6cUGCU2l8+aJoIg7EyVHEdJCwrCvLGcCBD8bfXpEEkENp6ADpYWRiG7u12y2E2xOMmG1i
b8/RBQKOmMT86BgEmqQUJdRObD26D05nCTSjcXg+ZxCOWUgDrQpIMcDaMoSgumiitLfTApoBXl5B
6DhWv+zODLcx9JNwflbeeDL4pS+u7INfX9+oLtwH3dl9MJFOljVpAS4ewHy3YJv0e1oZ69DF0x0t
g/LKpfYvh+GTe9vc2kiYoLJ6ZHp7cie2x0Ysjg6JthBSOdobqLeDorT1VNgN4Q5k8YX958F7eSge
HvL1NSta//OL49z+SDiDod6Qg/MwaKhV/GH+QeLOUcYPBWL2FKeLbw0oC/6/FhakdZnyidZ7nz5q
rKKi2CjI57jmmqvEhRmbuyDZPW6vzSTFvg9u8gl3MbYAJbtxr9ErLj1/VqNMG+3kqRCYqUI2Hz7H
paxPsv7IGoSyarDMlYG6UCiYgw6cgbGskw16OqX7DHEepPZ19jZ5pbhSmb5QAJ3DC2qXjHYBxe59
g6t4TtlW8/EeN+RjUAKy07JrFsQXKtHubMA8LUzFGIq6o03uVM/gEk66K7WmS6v2PEn/VFYTLu3C
Qq1xx84VQV1DNGnMaqTEtv0DsXCnpX5tXHWlkHtpSs5//+dtNG19wXk27kb2iNi14OQI4O035/s8
fP88PI4HH8RysO8oqyHWBq9p8UJL2IVBGVlmVzpql77A+f+XaJ0a+GvU04420JNKDsJS0Ahqlt/b
27PZ8FNAwcqmbFAbelMBnB1w9g7Fj1HLl69fcOHnz327Ypg1GTc19d6VZGMBz720Wwj2KNpeg4l/
zgnljM2moednM99iaqB6Cl+jlLYVBO0JCs04OG/5X6GIwINbH8SBImhSLLo0t1YDxDSWgdfojfU3
XzBNtZj8JjgUVcngx8y6K3v20gDM5g/FTw4vyLHaK8I+PAToEJXq3yMf7r8eYAA4sRI+OYjmrl8W
+guFgtjgvs2H6qF1PO92hKSzgF641vcGIrkqRJ7jrDtpQwCjbcZuVVMavKG9SB961zYCuVCrdnCV
IMfmnF6MEJ5gkQ3pxPcEhCIRDcygc5SmpEAfLCnVZpSSPjUu9CEWvu3L29FIs+jrdnoQHdN9FKgE
d4aAih4yHB1JvQWkgwaI40ngQIPKhfgPblF3IoAKF+xKoA0F7CMmzUcG3UV9CnuJELD8bAX0aLqy
GIRxHGgg/cBq8n9kwVA9q9rtXkp8+e84EM1zi0D+3EK4NGr7SQ2hgtvNyghCUJeHhUOaWNXOcS15
8Ccu9kTn7i1gsOwApdDKDykd8imqJgXtG41ebVi3NOgj14XbDNTeCMJf0Q/6l3SdYte5cDqvwS4+
qIoTlDnhEoTLWFqKjUOtaevHKbnPhlQ/lpzaEW39bAOTjFeHI9mH14X6Ax8TcfM/zs5juXFk26Jf
hAh4MyVAL8q70gRRRgWXSHgkgK9/izWqy1eSInrUt29EkyJM5slz9l676kk45+A/3ZbF8oDT4UVZ
83jwLAhd07mglwSpH/XE0mDPDXs94EuGBTlR7MosjLkQ/KvQ6Gik7qoFxLgpgkyEwSLBfOTVtdAd
VlLEbrbS7hZTtphy1b2eeiy2pU6xneTWySgcSXp0tfcaiRquhYJUT74Hdc0AEGPo53cpfnNdAcco
N0jlEZD3/MLvcb+X1ZqRXLvS5poLvFgvmvSqVaL1p9Sl4NJGX0S9bUHcAaQk8yyGrAKWKKFTEE5n
RFfHUhDy30AmSxSMFyNRm6Ehvq3V/F9yrh3yLJw/P1B7X3owOIbmkQkUZIdssj06PimEsQ70XeWl
rIqj01arue0A4NBYvjZTz9q7mX8rmrFHJaDFW9fX/HWaGb/QiJRvuZcmB7ZOsa3LKVFh007+TaYZ
y4PZcWumytUQDjnl9SLtaicze9zqevKelzZMsj6/nmL7pqzRHFeBdpf2TO0yOynooNrkUSW0zHon
KbZJw0TI9TDWdp0+rnzJc+MT8iloEStMLbnjjod60MXaDsqJP728J3ToxO0g/9MHXrK0tYs+0k5e
zr5WGlzgAuHB33qFLgixSeyDVg11G056/LMAZMOAAqhZgdT8+6hPr52W1vtZ+OZTtgAhmmnrrGQ5
BWuGqUxOefnsMB/OPDVOk3eawxkQH8kQ9u4YRB3UAABWwbJLbQ1CaGDTeTZYHCEiLvtumgjOSV0Q
miKP4myExDQuz1YF+3u25uR+LmnEWEGzHCx3LiMrKYttG1QGu8GC28YRLx2H2a1JhblKs0o85CxB
YL2B6ZV+2ocBS8dKqOy9auJ7Lai6nVn7WTiI3Fl5QHHCQCawMJz6eY6bb27RuDsIsOg8XTKuWrMj
/MypvdM8x/RpC2CU+txMEN3s7OC6XgNPcimJISocD9eq011NjWE/W83S0AMaBH01rTwHgdk0RVDw
SWzSB49Qho00jJV0GG70bgfJsKxZQorKHs9PP8POohmzk1+1JBkRt/pDMeNZgf0pQtswUsa2VQuT
awbSynH1u6w5/UtRiENKxsuyEra5nMjdye86G1huWLoCkVmfGAPvvGltJSb7aLCWZqd5hEZNOXAn
k9+cF0kJGwjhNqJgY+OPjb9vx1b7OYMqvRG1LNZzS7qOop9PG3+izxPmc+Y82KoVcufE/nidiZlm
R8Vk6UaJPn+YDLMuVmVQVGTc+HFk1Uv63KNQX6eV6FG8VdAnXdlve5v7abmT9t6NGry7YVFpt2pq
k/7sYmYrJOPWbnQ87XvnphNNKPr4j2VL9juu9gkSp+x84mddQ9Tr1O8YEBmVBpetc/WN3TqBhK9m
gyEDj3Rr9WeanuW5XhJWZo5FZ4xJeV8pyqT2DKyzbhjXBW+6Nxk/Pt9kPyhaL7ET1tC6NaIb0LGi
uVdjcWMDzMoMuS7b4rA0coet94v9/IPDinUxbSQsLfOVpGJtKjZK54mII94AwU1dvqjAP/qGi4Fj
BnQ7jw0N404JsooMc5MUtPEwBtOTn0xfTd8/OENcBoPSjWy7llnLsZHT3WI1jNPmL/Q/f3zx/6p4
Ln5BKsbA6eEwHd279irbgS0LN91qzxL0jailJrLuloN30LZy/ZAedggpipfp5vMn4YNy7jIGVDbM
Z6vRlUfNOCM9DrW8LvGe/bcPPz9+fx0o5rztyiWl1h8m876zBnLc46Mo3d+ff/wHheJl9mfcd8Dl
ElQhk92DewAsXFjXSpWbwKExP/Z386BWi/uFt+ODB8C6OFpoRh1wrOdK9a1ivyDnPdKE7W8+/y0f
vZHn+/PXpfJNU1VpatRHI652yiWPL7lVhnUbz/VaLGKl5q+09h9908XxQkyKF72oFH0we5+OuUms
XXKvl92V1IsnSe9ctNp/ggB59iVHh0ZoaaKRRbMi0/F7wyzvIatNsW66Jf3iyn3QRLhEiqRjU9ZZ
IuZD0NYrqCXemSZXJ0zaf5LVsfv89pxv8j/e0EuyiNGBNMcCOh1IiDtYNFJb02HiWx2cavni+fro
Ky6aFH7jBnE/OfmR0MGwLtI1M/yIzLtVOb5//iOMD1528/zVfz1kuUGbtCkz/di+Wq/N9fJYHFS+
ZjMfXqfv3c0h+GbD4377/Ns+eDv/oM3++jIK+NxsDR06YUyfd6VbNoWtjgx1l0kyAuc6LbaWFiDg
FZb680iQZvf5V3/wql7yR/wqmzKlE1dUWsOeLMFdbJrfP//oj562i+OvkVimnQZYUTMSEo5l9yaZ
+Nfi2PX/TYb1x1n/12WbzcZSzbDQypcztYZ8N0ejWCVN/N8WfPNiP4574ZQ5tf3BHd/GAaRFn1Xu
bjGd4YsGz0f3/WIzW3Q42SSyZ0ci47wt9u323tIaeVcPyXgUNQpkzayAwYICQlQXFNHnN+aDZe2S
/tcGmuirvnYPsV2HdtKEc9WxCcwrQIwctbuV534lbP3gTb1k/yX04H2kKmCYNQjWAtnRWkc3uFoQ
ZRzc3lVfVGkfvK5/GkR/PQoyg50w5/bEEZpTbKFWrQ9YEuXu51fso4+/WA0K6rKglpM81kX2G7Ls
az3JBxOU++cf/8Fz8GcR+uuvz8zBLjW9SY/CT0PRxwffKm5VD26oKe4ynD1EuW+b2P3ixfzoplxs
a3FeZMqE4nKIszaaPea7ZLoGJMaDlN5+/os+WFb+KN7++kUJwjyhldV88KqZAVvvbepqML+olT5a
nC9pf7PPYkVYCfXFmALZzvzi0KQKiHvg+dx5y/jNrC07hzBnpkXMxblgU6CKrKh1k/al5/S+t6zz
WdRr7FfTtpl7/qfffQlMczXl6wjFxZm0R6iqRXXQZIizPv/0D15c/fIxhH+ajvBOjyI1CfKMmZDj
oEzTcKqMPbvrMg5fPJEffdP5Rfjr/kFYDkxt0Ydj4PZrwlBB6dprCI7XQ1HjpPVfBoaZX/yqD14u
/eJx1MRYutXCbj7EL223Xbp7VCifX7APHsNLWlE3OjqdRcZLpHJc1Yn+Mp1ZIp9/9kd/tvm/lwh8
INSNJXMOqk8f+2y817P0lz1+ZQD7yIpwCSLyHa/zy9n1D0h0xytygbjVfjqt6dqZUUqu74O9IOf0
Rw0TYNXPa72SzRc13L+3bsu5uP3TbKaVgkp+4Ox+FgCqk5XPd1iEN21Ds923v31+Df95fwiMv7j1
Pgp7koxo3VfuvLWMiRq+fPz8o/95e/joi+qjRjmX124XIz+nlTczZkrSpFuJ1PovSxxfcHH/Sekb
a6kRl9qU4jS45o+8+E8nTT76ovBohlTaS6MVR3+kdp5lB07cdn4XS6z9F/cc33BReYxFhxAhI40p
jl90ZwwhOkUJ2+bn1/6fj4/vXaJgCBJrij7t/YN5jv+B3p0hrNNTVA6gnIX31SbzwS2+JMKkJi43
TJJESpn9dgnyh6qqd92s/pPVFgrc/77gFeRLPffJ4nKWW8FhyUU6JJ/s4E3gbvv8Qv1zJ+ZCXSzo
mqqd3jacGPulsYm9juwIvdu4XfcSxIWz/m9fcvEys+8Svuxxr2fM1T6Qa7/b+qQXQff/4md8dCMu
XmOhj5PdJpp/GOMfswHA3aSXWXwh8v9gjfh/Rk9EQbE78p55Zs/AYTBeR6t///zS/HuR5QZcvMRx
jCBdKrjBLtkcdUeTPOjJh+lH7VDOzZ/4EZ2dKRHQimXzVVT1Rz/p4v3Ol74umH7bR9OUkX++LVQz
X0UdfsD58C79n56qC3D344Qrosu2ndEG+9m1mUjBnmIY1rdhOaTdpmh8eeUTPrCpha1tDG/wVk2Q
ltugXBBCOr5FFY1DBzB+WVKBmiMR7VjJvnhmPrgGl3ZR05+02CAz44iRxgrJfale4tzwf31+Yz/6
9HNd81f9wkjAiZF9BMgYTGI1fNRY+hd/+Afv7CUXJu8IoNFpMB8HEwWvCx+m79TKa6q1tOTz53/+
By/UJRkGJ4Hn973lH6r5rZ+frbJb9fbD55/9z9LO9/743v66NGB7lzjRicK0hx9tm0b8wz7r+qyO
XIJnNX7xEz66A+f//6+vKRDKt04axwcmtq+MXo71ZH6xInx0By62dqs4pwlMdnBwaTRHFYL2cOJQ
uXZKizAIVX/JsP1gH7t0gya5nhGLXNvHmOldYYi7zp9PVRDge1H7efmKMPvR77lYDgzlVxPfxXY5
xAtakjRm2lY6KyMZ3+PsK57wRzfkYss3tcBJVcuPMVz09FO5NZavfFgffPQlLqRidIyTY/IPeT0h
OLWVigih++p88M/Tse9dmuEqatBWWrNxjP3s2OX41vMGYWWT0o5LAXnruoz6mVkJQO/o83fEsv84
yv9fG5NvvXh+5TI6jLzq5agM4uoF9KfnxkXNLTEpbccxn9dFXggEoir51mc5nS3MTN9GrcXSIJuR
qK92JKjFrp1HuWTj3kKIyDq/DNNbkHT5vqiK9mZwUIiFBuL8G2dxp6tFDUWYnK1LHsPGk5jbYOdN
DuGDehE/Wuk4bM2pzdBwek00IkFn2lb6jy5eGoLJ2poAK107+IZK17aZsioZgsS2AobT7OkV0101
1M/GVMYG9p6uOOGLbxl1lgJbzzzf1mRitGHtBj2CUIZuh9Ru1WHs53Q3+l1crsrGXK7tmXFhbBEX
6QeJ8YzJrNqPIjPuB0M1PpKJRBBCVIoRkWdBZMjZEY8VeNjVjIqBErbGa2/F9dZEQcFsO1d4pbrg
3pmMEm2D68op1HRfS9ZZV1drf2a+l1sId+04NY6pq0ix7nr8HgHD7Z49PVKBOT/F0hufUi71toj7
7D5r8eutJjs3oxoT6p1hCydk6IWhpXpojOwdwlyylXr7bORmdi0ccTTbFgqc21mrafbFWmhdjbbF
ryKwoKiG032VpADitHABoriXQ1Y/2WY1r9N6yEOLhj7erS6OhCjONn3th1ZwMguWCiy6Uz1acNpW
QWvdL4G3djkvrLS66jdpod6drv3dimp50IO62PGVyyGh+7sadL/YAt85adPw3YmFHw71+GAu/rGa
7Cc9KJYtFJIrht1A7lEQr8a8PnUZoZiW2Hp+dzfhl1gZc9KznmC/Qd/0Vk+tHcLvjMNEn4aQprm3
LYLuevQCBq+13u08I0sjYyr8q37sqiH0mEK8zMC1D+Msx7AT6N5nfdy4wpGhySkCB0fhPRrVrG0r
cl0nWntvllfXG7mIPooLwFVNHWA8jHXtfJ2G0A5EiWYjcLdCwL9ArNHLSNVMWFbJ1BOzNmnCtaJM
a8Rad9C0oIVID2qKja30XdIH03Zc25Sd69YnRofBFsqYtCU7NG7EXldFs0umujzosmr3lmeRaQEA
6C5vRvcZeiSdzn42NUQZQJKBKZm7OEah0rZ1heWjarp7H5dOVJZlcHSk8Ne4IcWp8LPx1pfBK9a9
PtQKZBcYT4grtJ6MvLAiqfJHoynWmlEcqtR4miaI56ooflcArB+tBv+zqzNIHy3391zJA3igN1/a
KAZTF9M3iplTkoHfspINJ9X3yiPI1lzkoxF40LVzsR2wnOG31vkbiRhDab7Ta/nNbuWpG61oTmNy
fIionOdjWroHt/FPNgluJOl8n9zsAVfmbZHOaKQUZqHULjf1PBFPaM07q+3Sa0TfpzmuyPmsv+vl
RPRl92B43tViJq9qGLfZQlZkevaZSHmgACJKsNOv+tjYTVN1ZWcCc0G5Hyxn39ZSZ0afROQCvSTJ
FKwM0w3jJIfUkGr3ItFONBiQSi33htXfeL37bJn+mWxLZJ5xp6fzhqnHbzUSc4ngRcusG9vTHirL
noivjE9EO9xqC9ZQ/DWDkRWR8tC1tEZ6Kn3rUCBoqJJqE0/JrirjbbvgnLZYb1YUI/3Oc5mB1jhX
ZPEG7uYJbcM1HI9bnu/1ovhPKnO/jNkjkAkym1isgFJpHZsMDzd21HJsrgdh/qI5c8xKzyQfPt3M
euGSp0kgqud1MUZMtye6cU6ivggifVY/an260uzpVMn2QH+dGL95CrkGj6afnKgnM8743u2kOVG5
lC+aPSNCK9oXd9aeSkd7Ner6NPmsioW1ST3nDUfpde4Yzcru/ffSnB/yyXhkVGitbJvn1sN+UVft
bRJ4L4kzb9j4UVQrfd0lxjfNz4PQmjURNuSjpT5OpmDe+Vp3lEkXtaO895Er5Q6HIE1zd7rm702p
AY3Jbs2lfnECBqxSVz/dQCM3w22IqeuPqT6/VCWdNZzXt0J1t0Qi3BXTdxA9SPka/1YR2Jma9W7M
xdUiHQJpkys3mMIk5VfMhCuukNM+lXZzgpHylCZEDivSTReWqU4uinAv+yUAPEoSrf/Ls6yj8sxr
lHR2VMGn0pvh9zS5jwkrR0YoBtqpmJQ4pI0+1j9kuigb/Xthmkdsaw9KDtNZOrYFaYjbeLgprPIp
1YzbABwOyv794MevneyvlrK4ocJMVqkuXzHmvQfucusqGJOL3DfswGSWynVj1xudvwzBHq6Gvr2J
zXE3JQQ3WdmJ6foLzQkzDDJ/WwexyQ6a/RzG5gaLyTUEVXEFYJZlohqIpp8d79qxvP7gOvAl7NQa
jx1in42bEDk5tOKhG5vnPqNNAwD62oDEyuoF6IEpZWrj9AwK4C8Z2kXcyXcOr89MHPRa/qhH17rz
M4OnvyDkUSW+uemkExD3512X7tln4o4Er4r82aCFfNUX/bwjGKXc5j19s9Kdc3YB4hJHywO3Y7vD
SovnU71kD85szytL6u9uyZOHhRCdYpnhdfFwWVo9itBkZ2gN5JFGPrZ/hH+qPTgmDzQutd7JQ1X2
L6NbM4sq7NVSOwQy1y1JR56zbftWhkbLhdZEvk3z5U4bpyXM9P550eUhUOKGg8CjZlkv85w/DrM6
zh45nmWxQTHI3lZ+c2SVrzpVvs5lg91Eu3KsivxiEJvV4tURaaBJlAeMvIicPDmkYOSDhxfYHbaT
ne2LpcDzps871cld4PjvXuNgmxLmhtEm5jXCjekwp8eMbzbqZd8Q3ZqRHlkw2NqacITQl00EEbMC
+WO6t2MSfoyFi+lY97b00Dpq7xR75dm59sRo6TVIlkfGptrNoDsejxfBtFrp3Nqk6iboaIKGFbdB
Rzn6eX4FuxphWoBeiLqLjT0nqG++JfThAIJur6bsqct8gm4T49rlYUgmg0S68fySNm/V0j5587jF
cb0bG+1breqImoU60JLJ2sdhdjAIgbaabpvW6kifdicS92QlOMucoD0oUx1NI3gshvFu1EtKDj0V
a1pNzDLHzFsNqbWJu+lY6eKpzZtDLgk7T9M6fsPipH61fie/1W2yGQZM7ujjushEgl7kwVY67iYm
LC5u1MtUEYAJJ45IRI+Xs5UBsXSut/OSIXtMO73c+zXBukGg4o1RS2s9O1iuugCB76STZ+acIzdJ
/jGj3Oy8lQZ1iQLEPxSd8aBNjrFvpGuv3Nkzb5Oka2+NOl/CGLnVsWSaGI7E30RZp0+hSM9mL4Wb
GHTgT7BKw25CVsc4vtHXQNzTcBnUc8wcHTtg9810bI69gAYHtxUR8ctZNGUY98yKd12Q6hiRD08F
o/F42Tku26kW17od73RrIrOmcglC7kivsTJ0GkUd7JOq+rZYCvhsiqc38d/10Zy4ZFjBfaktOIRN
JgGxYvHX7SN6NVC13nTXpix1djq8IF1+HiwemZGXKUjw2g5WetvrptqUpUsYtjV6V7W+8GTV7jeU
Bo9onEXI6SBYpcK9tYzMOsaJYb1y3KkHCsVia4w0ROeB+Gohn9Iq/yNf5Jc1ybeh7taEk+5z0eEi
rtaGtxyWIV3Xhr9zsY4GZbDWC+51HiNI1sR6qUVE13PlDfSlFO8aJMhVSU9UAqK1sIiO5HhKt/yN
b06u+2oAt1qDQZmfHbVsA1O9OG7SnxHLT/noXgWDtUF/dK0FxmkoFgKqzW2QGifPz568MnYwbGdH
32p7gO/8mhl6DV51XIMDi5xfOjCTU5GRpa6/9DFiRudcwBS92BmuhfNcaBiWW2edpsuNWkg6AetM
uA3gqJWhxpcs9n4ElvhuKmywyBPXg6qNb9XiVhBBM4A+Knc30wIl1AApsCfK0n6fulRbLamd7OtG
63dzbFRbr5v6/awlXtR2hBoFpsXe6zSFvNXjuX+fdBsr1sw92vil7m4AwSVPmds5UwQohJNhPbQ7
wOLNVeyV7XEstDKCDN9zAguW7aBnXkQJb9Ln5EfXrIGh8m2yedWcb6mbnYfcq6pr0wqGbeeYYueV
Go4J1NoEyuYVDmPQFOQMzFtDBW4TDmgjIqTuuFIHwpdLx/cfimkuHxIMGmGvYgKRtUGL/E5UkV+Z
+pOz2OkDjuVu7cYSiFCzeEdXCWcJU6HMNw9RT5j2RLEsDvNjAEJI+8uxN/d5H7ePnk46NroZ/eR5
Bi5Z2da8X30V1s4wnjJz6qOxbxhcDbgOqPSsx4by/ppKp940SNK+cbpyb9h16LaMzUj08pgtB39Y
MOWaw7waO90MOU53u95igkQ9K5ECq2G1CBNvtGEDttOGwFn31IH7sfCCh4HrZU8JGj7JfU20on2Y
7aEkYHKsMAlxau2vGhr7N5moiCcErXLV+z1ZeLHfA5LjIbqlrIARMBg+Ke2QZyA5NP3t1C/WPjUy
hcVTmNkjPOOSnAjQ1JzNOODVHTpnPSXzKhkHHSmHk3CyGmNrDVy6POSjExMJWxRAs0wWULNWB6Fc
ESUTmbAgEOhAdJ7Yuprpbnzw97uFM9LGVn+cnQBViqAZHwNbfncqVIK+yrSHrixJqcCqcDt63nxF
Rb1ETeVivx5zK3L8yb6fCWV6oq8tVppX9FvW7RjXOoG4iV8n157pqnXjNQsWdL9e+Wbp34+tOTwk
VW9SP6U6l3yUR5VM2Q8xWMALRF1vMekWVUSIKVHIvHXubaBbDBvyRFGUgBzh4/CzhszJkYpL85yo
xGWYAIic11UAOSvZKy0shWPh2piMB7TOWCU6Wdq8AwNlQVpXr47VEYbOOtEts8nrG98ETnwD5etH
YyP+TZJiTWbLW0qkM2rxEjiDqq9FXj5ZytsiQgqXDPhH5+2UdM1wIpmBTbOUN1pHIqw9GecOhq0i
J+dhA8VOejpxRjxWK633Tp7WN1tXDkz06/akC2utNZ4T9W3rHxNNAFgzLPXdbTMu0+zTzK/c6lpC
uwrNZFkis8vZEfW6x3Q+hOTMPFYZ5ueybckXdpL14BY9fZG2Bb7idSE9FTCmMn8NRmLG5kQdBn/+
3ha8mYCO5k5h4/VouUztcosVTe3srvvJXAEASksY6zgvzIeFuE716S0zOc1xNAzjruQ9GfosBDHB
YiqzJcTW/60cZ7XKxwrWgkd0tZ70URa3dzBzdnppGKRTk4Rjl7ABSHjus3NsrLPuhPdIeXeMCStO
qB5CarYnWbjcygnNfJfFbx2wOVmVABbFeh7VSztoj/pQfJu7hZNS7dB4y6pu3HVSf3WTKuoal1gf
PVrSyVtJO75x3aVfeRbFzdIvV4NrvVpi/l54865ZsuOECsf11J3AQLGqMY2R7hu/oE0HdjT5pHS3
CwiNYXwEWKRuMH+ngKdlSyLiouTa8rGIB5zStcQ/4WPwN8LFnczs4xenEO1HH3cqkrkoEJPaSxhY
s9woUofv2P+aA6kXEA5G17upRTXssDfzavNbV5o0g9DJ4vHOFWe+iDP9HI1pO2hqn9qUJ+O8W6aU
0A99k2vlu5L6nasTVay7uP+HhVrbzU+EjjVRnQWPdZe+6KO4phdxmJd2N0HbW80j5n5HN96VLrb2
lCFELG4zklzRcJkzdqbk2rAxvVO+naTNozgazV7vPdwedkmzcaRXK1oYgH7hxMBpaNFasjK2RtJx
Q4z+qqMSWYMjWMhn5uAMn8fdNG2hh1njq4h+kBlCW5xW5oIzZxNYdfU0x6V98iq4HKlsnjtvxjDl
e+Be/Lck4323YrQ8oyarO6WwdthFRh99IPW8w08SOYF6a6sC2w5RffSe1lBz9mS4P3Zu/b2Ok++l
G/zQJzqHVWvQjKrrZ61sftpjGp96ZVah7UDgG8su9Mlgryr7TpPaQ2DYw0rZ5Y1VJOESSB4wVzEs
htmEHW2HKxFmgOiydd1keyxCr4MglEslqg6HcbZ+5T7jBNN2CaUdMs9dQXyAWREDFmG7t7yVQrTd
rcbRrjBWudZhnJw+5O2Tzw7hPEcYUfEx02calWLqXyTpzVFMYUP/pddO1VAW12x/cufFhr72h6wY
aKOM4LZ15QPEWVytM1ZqgEgSxgWFTO6n1Fh5zWsxmPjJWtN+NpSCglNyBD/zCdPqGPSL8zjYWexD
7TDja4eh49kfaM8/81IM38qq9H4PmpN/hwZ29mYEBTxQ0dWPMUDKnTuC15GWcG86jAJgTEf70cn6
6kS3S5xGsiqAnLoxxJmG53Vsez0BweoEsJEafXlc5npoInM0MzgtWkbiEQDuZDPphRZRtNtPk+nQ
xMyc+XerlIhsiEOvxdCIB4vYzDiklDRvCKxOAXVkWnFVaUPzRL1Bz6E2Y56PVC+/6yjEbHpXZfGT
LIg6nOm8762pbeiGWM2NSyjTTu+U9i457oetUwbowz092ZtKa7dG609vYDmWlV6X1po8I+tB5Fq3
11oLC11jSnuMxjhBRlw6jqefE02HPMoczZmvOy3O17HeU2PglmtJFmh2A0XYM22XJouKrim3s5Pl
j9L0sUlViIDuzM4fy6hqhRuxG9obfqMeuRBuruy0M8kKyIKiDcHJIr/UexE/e4wSNoZs3esUwndP
pHhKmFNZ2xMRosW8HTUzfu8Kr/letnVKi5s6KHKMlLdKAISnMk1oabaxFk6yzo9l1dK26kqOIxlR
rewqdgOKxRKDWJstIdqrUreWw5A5zbGoDGenyA0NPZypJ6A4xVXNFvWjmhbm1mll33RTPq0bR8rT
3J9TQ7Vu5Nb2/rYV/RDJejCOfdHOUcFWt2aEPN7OcnZDO0PWp3ukoBep62+BGwYnW+GHU+TUNlGR
A1Bc+bPWbjRIineNH5hrW3kjJtXYL+5UgIGfdpPEvNJJ8xZHYhylLHcr0UgTrmnskqw1eO0vBiB4
64ZWe6DQW7ZYN/pIlXJ5osb3kShk2v3cQO/wgjyZogEqatSkWrIlnlw/9Msgtw3Ep0ce3uAVd2B6
j1ypLsKOv2BTmBN8pkT3DZyCeT4c6Sdrr9gKvddxsaCj2bVi4NSZknXUVMNaY9R6W8f59MtsVMYF
TOt75VsBh78JQ2eHz9HNuoUwuHy6FkYrk3BQgf/q1WTnLtk8H4ykaV6yTrY/61rPdhVmvq0Xl2qr
1xqUKToKG1W5y15wjv2he7O0Q9FW/j422nTnqGS8wpJho1dnY9DBqK0LDs7b1Jqmq8mLz8ZRPzOf
DH1Q3/u5l99jChj+V+skYe5248PAl23HYvY2sm9p5wrh+C922qbbzjfoDugy2KV1sLwIAtIOsFhQ
5E96gyWx7XqUCwWoErIhKcnuK4v5VoSWIwN4vdQGbZ7cyJ/EDDQxUpbJQaczMQszdhhXKg3qcifM
WgfLE2jmq8rRcELWt7UjZsGz3K7sRBSrLvmltDz7psfTGQVV9I9z06OZRXf6wyyTZuNXeb52ukJs
uh7YnO7mftSPxrlCDLw3MStmhCBT5mzdScNybnw3G/sHk4YlcfetlqHN6CV93KkcH4Imq+kinVsg
0FfFagoAoOEM1kKX3uY6z1N/PYHGSqMqkMY+No2eJ5TfTVMKAuDRFudKkEHUihmU9hT4xhTCXPAO
XdPgkbeUbHjyRMCxKT+DUVkgQi2u7WSNYXphfxDeYK2SMZt+sOrNJ59j5GYMhh++gei5bK12zQUj
+ilttDlyCqSK4f9xdmbNbeNqGv5DwyoS3G9F7ZLl3Ylzw0rsmCu4geD26+fRuTrjaSdVfdfdVS3b
IgF8eFfMkpm95r+sUiMo7vSg5PfcHp2LWfbGKUgJp2VdiVsjLhlJejXdpVKOOPgWl/4iigvhHA0j
eVBFgtKk74hilNXTxNmLQVG8T8l8WgL5vW1bMOsBfC9s2prIHGtH89jdpKCABnvv+sM5sReAawpG
VDa+DpOxKyQjVSz3bMRqTUzN0zJhPK684mIEjb4pmnTZFaAmkSMqVI6hXBcDHmOhNioz6NBDCbM4
Oluno8aNWNY/nEn9dpxrL2+MM7sswmU96/hDh7h1SZ3YBlXjb0RScad3eiLRcI6BMoSSi73nssUW
1boyqwQoodzz6QoTeno2u/YkSkFCl7t0m5x8nBj1PNvAMK1TS1gbJwsxntXL29DY3wdI5qiYx8e5
YXdKDOM+91qS/krxI1D+yQK/5VpnAMVN5nvpDdwFUjAtuYQ/Eu58XDViNs/MQPkNLbZO8EhHc2J9
a2Q5r+jVLiI7TRmD25chcI5LapAKBQ+0ZjX+gn8j4CuE3JDBfhAU55F7yW/a4NNeFk3aXEpgozSJ
wzDr7m3iCF2h8kTAyrYC7JXKVd8hB3eLmIB2Qz+Hfk2+Mg5qwDjnIJPiIaj6GycRN5S4/Or6oroW
SHlbbvnRHOuT4wwmzupFddsyMS2CuqrkDt9peGcnhKZZiqBBr6M1zJgZlVq7uldJGp41U85GpEax
81MwWcdy7rLcXyurNKOkm7o15SBnR4JrxU6C4CvjExwvfDMny48m7pTrxRRbLNHdyqEXJb3yvpyn
GzXTAQEB7cFWKrWWBlysK6t3buZc5ofFhDQbZ4gOgPAZEGzVh8Nambj4S997r1NxS2SWPnloip+S
WMWbwGyrVeH0L347QYmgJsjL7G0ODW9L9HhzqImnX+WmlpDodXsoZwMflAGfWsk6uO0XClS8cMCe
6ofkRCbtb/7XYhU2BMOG3MZX/EF6oya+w9bR+dYqumvv0+KuoPF94q1dI2pShPvExFMrIo0jGfje
ns6WR03S9IYOyvBGBTZIrFvcJtp7rua835v1RA95NX2LW4Odtkn1GvLDXWfCbTjyQWAzYQ2RaM1x
7XfgdRl774aIqSdRZCa4QEmaWlZZ2PSFWhOBUG2UaKt1aZcBd+TuxhdDuC24xa6mWDn3HFlrJyPU
v8Cuf6hFOmxgLmE5mmBawRuf86WGojZ5K4UWcRTUsTrIzihPvV1r2uRQIuTO4u+9NP9BsycCScfb
NXZdPbeNn+49mQgIUhq9m24UUW5Wgic3UW6eEvPoxCO6++q1TeZmhXsb+wzh9xHZWNNGdxpgqHG5
MGTlm5m1Cfykug/SzN6wkqpHkhq6o6e6Xzwigsr8wAKrMV8nR11hK9+Oart+I1zdIXqBmE6lygdR
6Oe5rwlBhCeL5tSv1x7J47sixSlexhr0fEIDk7hFpEEmN45r830sPlQu08gzN6Hi5Bhx/cbV9Ezp
x/dlJPOz7GzN/T8M7pocProvNo0dGPvYxSeah4R/BQqGHzZ9WQ8SNkAUxAdMwfIaNKY8L90SHxKR
9L8Mn3yR3A/yiN0wP1IqwCWf0OeIl7qKVDB9Y/quo0FcTeZEcnImq1urjiWnYX3b5ksKsMS6ipcU
tt5q3J1wesoJrGxtk8LJcmLEJVPdZ+maP5l/ahLnCn2XcZ2IyGMfrxLKF2mwwB2P9t44GN8bUrov
dZXPu9IE+Kp1eCaKmhaSxP8YpsS5JQu/3Nkit5kTMu7lM8EUbUeW1zTxqBvVXHP8BrJA+vqasQDo
4XKzZN+57hCE3K7c2hx2NEwUm8Wvfsk48yLenB8i9PtzH8rhUgKFZrIgGM7QH75oeFM8XqxK04oh
1KHphpuUhcbp0fabkg0FskpUL1UNrSwdK10vffKcDs6NFiS9LgoFu+s4v0e8tYvDrzdO1ZPd621Q
ylNVhToyYw594JNnee2RnZfCWBWu+8ZX8csrWdFBwG07y+RbUy27mMgKyyl+55UHENgaL81CdBzB
f7B4k3gPrXmT9c24sYcp3RVOc3GHkp9p6q2h3XszwaE8ShmVZZNtvWki3Zd5gKxsCc1iscgda/6Y
7Z6kguXcLoxRThX0aAOuKdKrts+s31DuPXdzIivTlag78RQkcVKtjNElVNEcxW3tKo+k3p5LvYy5
wC8M4Ua4JDvTS6x6a6U5R6tNO0fK/tHRdhjmTGlrnwa2MzMlZgWtk60HS/2Ukid5JrfT36uOjFOf
QI+NCp38YBWp+ukLXBbmgkw6c8v+cS6kxofPIMYIFSPOLdrRP3aZDojxbYPyx0Tm129Dd6RZejUK
AcMaOdDnVpHV64F8qYb3nYOwJ6tw7N+rsJBjNBAB+4O10W3nsZTxYw6GD7JFOuYeP+vyo69iCIbB
VfoQWqIt1zLv9C5sxLyCPO236GbersmUp1G4ct1oU9z4pTTPnlTiPcixDoJzKaL+cyQ/nS1/wemO
ez3XJF8UQbvx+tnaW+A6B5GT61owGK5Bx8Jt79QxT1jZlEmFsf+dtMNpDytZRMtQJzun7vutP/fL
bswb+33qhuWYdXl6uxhK7wAm4iOiK/t14Sx4y4I5/dCdDbvSj81mGkmU1wQs7TOjosQ3ZW83fQly
V6FoWYUtwuLY0xMTnqWSSFIc0qwDUmSg4+J2X3WjDc2BCqBYNTJrUUD4/GPsZtm2vEJr/E3G1qdM
9YZMrm5e5VOd5au6CZJLZ4TpOvYztbWUEq/kqsTDOlGhHZF0Oe64cS0PsMRlvrpulmBqrSsw2nad
vjdhnq5djI5NFlEtN445I42TnbaJK7KagJcgI1kUM3VyhMUyfvi4b7LIdI35BjWLFck+TB/DDL6t
UM4Huur+g7d0XoEeT+syAQ2JWwfveibAccuRHOU0hqzLyT9JusHc2oHU3z1JlF9pK1JZAdmeyBiu
tn5uo9lLs/wmHILicWLQvgnCwvnOrdvZ52TgRNL1q105BsZ5lkO+Q4AQRmZar20OTLtxFKXt7jyv
iQMubsGeDMhu13P2w1iLF6/14CBVB710g6AgvCLmE/pjFyiDIgz+07xihWUgnCo+DKEPyKCWkqTi
adglNoOSBUixHkXB0umL1D8k8RgeHKmaN3Lq1GbONRtFabYvwh+a+16k4lA7oX6hv2K6K3wgdH+w
ECPHHVBmAZRGFHbj7NxU1oz6Q7rxmrYFcKMMHsbOGw4mBztRnHb+rudCnQbbtM6FZaknGYzpeuId
3eSk5+7rqerWSpNPGS79Xg2EW41kU0YuOtLIKKtpg7RofmRKRIjY+F2/7/IMJHlO/MgDDrg0BQfM
qvXt9CMmF36/IG6aVomPTNG1Tf6qTIo7r5sEuEOSbEMrN87BTC3gNRkpf/JcTx8HOrd2aOvVYSLQ
NMoSJEaZTSS9t9DnY8+x2GW6dx+FpGeUiHmim9y+2nRJ0/3Iu8TiWAjlxZ1TseGCQiE4QPAqoCiE
k4eqjwqR0Kq1jJhkJ9jyMWjLfZgtNVEqADkZO+WNmLlls9QT0iP9buvwM+8Qdim24WAkmpRjTtei
a9ZWH3rUhWRDRBRsiQIlnX70Ar9wOI3uqgHFXaeUtkV2ZwA3Je7QrYvEGcjn8UfG58Ux2da4Z/yk
CUme0xAYp5lTmUQ9l0eUfDNl64TmJLA/nd5MYRpgRZiaqJIEhqKdyg4Lq+5ctUn+YPeOwyBTL6cs
x64BuVAeVZHN6zCdnFuuNwrev6P6BDPoa4im4kT6qhcNzQKkPvYZxLbrcAmBIVr0kP4CIWKnTecu
vefyXFwmon3pcfIJ0kkLurPz0h0PU667iC+er3Ucqx1YGkqeotA7n/3qFDq1c9Tp1Oxcv6t/SAnb
aHXzeLYcFJErv0+z28znpk73e09jACErs0rsZk0ekrzxEIX99ia0mXCHWWT5461VUAvDRj8miFan
Ak7P2SJEZNy29Xbi4rsSpRUVExqU2V4HDuL9Jg7vDQYRchSjnA6VniTY1X/G3KlrtqFZXFSQ9Luq
N/AP5/d5OOx4Tdbs2twEWrKkyelKhOpW5dRtNNVNPlK/JSnWdjEckwKyuuw3nSbIYQRbmwVU8HKM
5+Lcpma7ozXiqowmktluDslgRzSKyfWU25ewZ6f2TUOvS7p7Vr4s7nGEMQ1m3h1P6LaV+lbEgqU3
ctFJbLmyDPtSNOVdOpqRZQyPRdrcxwsUR9PftTY3FbdrLiTL9EiRMkK1ZYK/V+pgm+XhRc6iO/ls
YpuR/KpDCVccxUb6As65o/6FuFyXcGB0cLadkqJLDnhtxt+Gsd+aJMavpxEQC+JwI3L3Bv1ucoid
cjgtUIEhojd4W3vvXWOzCH5unPo5cBHijLZhHbtEJVuzGCy2E/z5XHSD52aq/Qevt/xDXS/5/TRJ
+7l3YzNcB8PcvjdAVacW2RC9DVrFirshnVmAJoh/+X6K4M6nmHeDUNFaMbIRv9snRHKhWY46L8BI
XcDrJQbXFU1YEsmFgj/AJtl45fYFRt2l9He275fbnpj+o3R6+yCE70dSxsYuV+G4TlxYSbMsOBsl
SpbUgpAsSW6GhvWCaT/E3hQBdTjbvJ2ac5ejcrW5zJznVo6cuYUNJJsXVMzPPxo3Bbe6qufQq3vP
sa2bx8AV06Vd0CF0pKkfMsb34zB481FJOjdrgO+NZTF4D9J1XmGo9SEJfL0Thl/+glVXJ9+9oioq
x6mEQcU+WCjcwA+deauAz24dwr+k5E6IozNwnp28CTYt92tih61Z75as9JiPnAXmlXS+aM7EsAPf
Y+T0JkHIcTvUyCq5I61gF7rhnuZD6z2cW+s+p4sERtmT50wLxCfeUPwkp95/kGQkn8JQljjB/L5e
izqRdC3lPS2vEJulv5KdctZel7AW/WoxblozqY+JDp3NXJHMG5fJTQDTAHzjzkcvhY7OLPkh4nBc
xYVUPzUg1jZe5IuwoLahSO/odHpofOpzKIsbFgy4LntF5TXdtkPwzOavF6Tt5KoYGVTSalrm6QHU
q9jN2VI+x0RWoViqQdEQ/q/HmM22rCDkVEjSHYfd1Y4pnPqmyrgVKFFgNm1DcA2yJqIslcCN3LYw
Gte9cals1f0OOLPRAOl45zRlc7AdlXsrjcQmYi1ll64Mqi1iYxL4gz7+0aeKVIvY24HjhwR0Vfn4
jE4zfxdiKdZ11mMRWOB/C1snx7TyP7pUPfC75fvMqUh5rCWYbxmeZ96U25ZUPL4GG5nL2uD7f8u0
P78APN1ljj8eZai5HihdU51gtMdgKeTB9ALuS5RtMPo5eoO3tdxMxTht5zhN9vkyzJtyrHrA55BA
64A8c9TBNvKuJeUYR8ArRJI+scG06ALm9mDViXUMSZ46cn1uN9lYNS+6UuZmtGaCFBKvPhjz9OIT
T7WV3Bd2tSPKCKXlE2A9YvuA0TY0TXmRxVX2sbjxPSLw4bYtpupjFqi5irz3IlK4xzWdnMGuqmo2
jBSzScVYGnlKItVJExdxfzPu7Ixsi8Uc5ytn7z0aOsPaHGLkrV3IfsX9Q+uc63bdiJWioPZSF5Yd
9Uq1kTtoF6DToXpBLS18+5Q5t1NCMmvtV9lmvPaycLkN39qs9YG/i9+MswwVxPh0h8mbh7OjGkQJ
4DCPEILIRRvqvtAmSUJetUffzIjp2pXpnU/+eJRPBD0OAGgvXRroBzrMzL1pBflN8wZO7FHmwaoI
OlAQLxX2uYNhfHB1Quxd05xcCtXglGZKg3K4fcNOoTRMNa173+VXbf3iNBJhuysseWORPfrY5yPC
gGa0HpLrpO7m6K1MyVJ3Z+sZceC2Fu2DsajXLJ3vvcq/b6SHdXgCuyjLY4FymkjU59ZAyw1udFG+
Z578xa73tE6Ym8qi+ya4krFcP6yNp8Kjraw7V4+k3ov4Y2zDreRrWumEF8o3rxBnb+94+R5oT3py
yxzaCMJvKLKabZehXyvbvUlwXG56BzGgJ7Phxp4YdWxn2VeBgcyxcfeMgnIN65sSk9c/JgMts6XJ
bh5LahoKylT8xv6dyOpxwDOezFcXC5zJAtd33fIg8pf+3rOoH6IgJ91byOTXUJHV1UEE4ZlN3kaz
2JFdifsEpbYlvY1btnIlGpGvF698NXuOl8wABfFh+FZzBn2Q5PBWgnaJWD8a8JWrOO/Trbav+UTE
ma1lRZUKwBZ9LHbys9W9Btto0tWYV/EGfS5MOMuWgElSoO1g2tgEW2xR34yrcaBfx3MHwFIUZN91
1febKRPpCsj6FQ/qfEIdLKOhu1JuXVrtqgJ6tlBuvB3cMAFq9FFKVdhbLC9prisZeT6n2M2YGuPe
VwgUWnxYe64I9d6v7DvOasTIaAz4MoObGCk7WtPEOOs0zrYyCRCxQ1Gusqz4Jvq+BZmwXwxF+R1A
8zEOxLc8Q/XSWvO7Ev1P18T6xpiL7QCBz4YBxjv4TcVBLuRwn/vyKa6974nKaLioqfEqhX9wRHJZ
jJms0kqkl54CvU0xtS60Po/BTbEfeuP1LLmOZIkiP9/LkUx2TEHHJu2NFZqEj7h0ePPQK65ReS7M
Dnm86inMJFc0u8TUQ61kj37LHOw2gjQ3oxShGLqILFhZU3dfOcljNsYXw3B/pDq7Xwrn6iiKz6KJ
O+YDwO7WQgp6dRK5OB7OQe/6t8z3l8YxItp3vi9F+8qe1AIydc62jid1zryAvFw5PmgqpTeiiKe9
sM2EWd2ebnkjX3Odb9LZe1LpgobEe7I79xIu7BssUPSgxXzqKFrqE++AbuNRVP4ZMQm/jgKG1QVc
rphUvi6m/BVx2h59o70WI7m2dTpcctXCDzAybMPQBETNKEC0F0o0ugmxG32uygRbFUbjRj1PEX6l
5vIddJvOnt5ISIZNMaf0B+tU0UWjP1CCb8cxeJlTRE2hmd4ajjtuEbzkK8G1biVt55kX4TkgBmZf
mtOjBWcV+ykMsvIejHp5QnMcb6A01p6mqqa0Ar3mWa/H0H3pzOom7hFCNzW/YmyV6RZfGO+8X/2+
8ntRWyQLf2jCuRjfOpqmnXEkzTMU6eOYmMfE8nappdeeMJ5Fj3Tfq7ceYgQHUCzyF/mzMdLNuDgb
7s1sbAUenb72n9NrMkYZcGDHCHWQ7vNvbXArcaohrJmYK8rmzrP8uxhfwkxrlqnNF76WMcot93s4
Jbs0VHucWQQ3OwcUkOwDJjHuVozalHDuaFiSgCE+vul0yI1mqXc15N4RapmxQyEE9tGDnJDKPkNS
gs9O96rLfixeMUcDJh0WfvlhapQHg2mDTbblS10XtxDQWEBt0EgydnHhlOmRZf7eWcNusqbrgY5I
mUMOC5CXrCsXoWOJGHWTCw8SvOVSTe4dh6qwogCp8yonRHtNnU5Hr0cXIJubQL21NG7yvOHsJPeN
/MJbRPk9oJn3rRsQuPlMkjemUU+38ejCyaRabXxHGYc0EEAMMjRRi+h+W8meDUcG4S80MtaeehQ0
V9fENX+Wx2HkO1ah32yWUHwz2hxQONb1MZzhLwug3YNswGOs2V62KjOh85r2t2fJ0SHtiBYdY8lY
7wmYhrJLlNGMbT1LnuzkW9UBr1n51N/gr3gYZQ5fG8IDIvx6yaWof3SQXAeY8OrYxdaPrMPB2F9D
pgPuJishictFgGK969pAj9TAQXAJNdstiPq33C62ioGvb5YbImPXYYv8SPjzvT1RRhg6a8fgBTNp
yVwB+D3NBqm0CJx286isI6CLea6W2T0uFhMpqcjxgToLdwN6aEdVPOuNheJXNGqHDOux9etDK+f7
soI3VDFznT3hY8sMfZGWfTS4KG0QFf7uDAybYZI86c75JQygwIKu65X2p3krCnYT0+hfUyuP1wKO
PEo7qpHMJssjL8DkmbrqJ22GAL0ZuKuKQ3tnmRUs+/QEJF9Es89eATXEGDdBVTco37bADmudLmMk
i7IgWwrKCWNFgnQ3aY6Ubh/gmmb8FckUBRR27HpIqS19Qtsstm6Vm/2ylgDK018Y18yOKiwfkV1I
Wc9H2oxX2BvraxKOSdTkCbnBE35ZXNbAahpUOYGnpGvIQvdZlcb9mPEPWu2KSt/N5eTdjTh7VjKl
YsYFN1oPCPJ3IUaDp9rR9tE0c29T46xeucI4k91xmJloDG8U63nCuua1qOD9Nt4xc1/qIXM2hbfc
1PZ0b4L7Hr1CfQ/K4WD46SGdw6uA6kBr7hMBhhsiek9N7SRrExKLTcxApRB4T+yVD4RIP6Rm7R55
JtWqse3fWrjf56alsWr0byfLfpGAJVvomI8qWRhiJesa8X1W14/csO6KwDoHIZB/zZa4qme9TbqC
KQewfCVyms/CqXvFG8czaBBPBYUVmZTQrBZzucupCl1PTXbmSnHTd1RoK0cckOx8+OMIHlP/hlVF
lD9wnLVZ95iGVFbKmjnZGrM9gj9awKV7MvXwDrR+NQYlDsBL8uAbMPd+Mz0nA39qTmOP59x4Lm9s
4QEwGDeLF7z6CkraCgjNLpVBixKa1MQwz7k53VekGaxMUZ9nPR2NYqhgpAHiLT8kOpHxiJJybDBx
Dqrd0wpm+u9Wpl+r6xMUMewU1mQxO/dUbC2rUfR7i0USdYvxKGrztvetJwQpT1NIF41pzahP++NV
IEnMMu2iizjPyxx1SXa0m+JMxp2F/cnfazAgTO43lndV+ZdHK7Xp5yhfusRHJ6DHk9lSD7VUEm0a
WJLTEJAi2uwx75d3DJJPyqlxclXTRcfem/LC52mg9iEI60tCq0Dkx+ZNXiYgKv7VP3PpfFHQT865
JX2ynQsbBl1UkFGBdo+kIyKn7McK9b1F6/JDi1RiS+bMuDdynzhu21MvXuE3t02SY/NCV4XwLUHs
NvspNyJXbqYSwbOjUKn36AFf4DnU2fNy69aLzerD6GpNeBDjNHbl64+eGqs8l4tf3AlO/zdDLu2D
NTJsuZM03tWgh23SjHB8khfMqStvYwwxhGlfgRSrIiXeG1+zaVRYqT0c7YehpbxToePe+tdYeQh4
39guQ54dqVqV1QaMukrx/a7UZaqvVmPmFVDo7GGBcrvqs5Pt0DZ2hClwuijTh7PNHTxbC3nt2OOL
2eVHzB/WnDHLOJY81XljHf+nqYIh8FICKxO4rN9dhRBqhQCB7Tb/jSHoksfhz97z/b9ko3wRmPG5
7rfwC9q6AmmdZrocVtQWvI+mU0cZaj9o7GDF1fD5zwkNX0VOfAruyZacP0Yv/CR8h0mlv9PDWv3l
r/gij8P7lMfRKYt4fk60E52HAI81UYIc7BA9vDHzzuUquv3zH/FFzIv3KZIjt2kFT0YxkHz3WM1n
gkvH/C/Zpf/cLRz4nxuJpnEprGAKrjlG6mQotR1oi2NkElFGKVGetUdw2hWKip0d4ltKGbDTO/Rp
v/7Vn/a5r4iIi6VrSjc8pvK58x87E8jk/d999Kdcrsk2SgXtUJxSdviuwtDWvWHo+HcP372+FP+V
WxNPRuDbRRMfk1IcS5Z3m2PhG+5b6+HPv/4Xb9fnbL0Gu6ockyw5+dZv23v3Wz/KxW01PP35479Y
gu6n3BJtFZTbTm15Wlroea2tqDT13hfJ1vUCNN9m5f4lFPWrn/QphofAL9JksjQ5zdWHD9DWg2zE
Cg1RyeVY/SWJ8Isl4or/+zi8sastuwvHU4tPqy9vQLpXYW385WF/sYu4n1Z6O2v8WmMfom+atmRW
bBxn/Mtz+CJmyf20tpFYunWRusXJLvTFzuW7zwUe2RvCo8XTnM9I9ZFQ/i0T9Yu36nNTG0qzAOX6
0p88Wk3bWwdfR6VellH95WF/8U19LmoDsLRQn3XOyXCoYky9Dowc/ffPP7+0X336pyWd9IgUmVKD
o4zDjecM92E+/ZsI0ICS+P/7Ak0D4qcwp5qV0jqyGZoNTTXFX76UL17Ozw1XdetAIhPqcQxoE46c
gUBZEZM7rP9liOXnfquurZaAADd9sjW9Ljg8UVq6kj7RPLj78zf/RbiS83kRh3jPMGrLE4VRKaNk
nD7ilk3fPIC7nQmI8RBSEHVHL0hws9Qg5n9ZeV+9r5/XNVqPYaEi5RjMoKSmMC41uWpoTtthLce/
vrbWdbn9Q4yT82mFq6TrFeKC+DgJgxGKHPW4OhvmRLLa8j1BdWvZ5UtYZxvqYeO/vBbBV+/Fp7WP
CqISBvfqU+hP9iVTY/PcD27H9RwdDR0rY3mMIRX2MbDfU0b+17aMDQS6WM+jUtc2DgNBZ7o3jZsK
+TdtwAbhMFaIZZhxoVmb5M+ZwDPj+Ir9QmyLJofgBdwHuvf7yULWPBtPqOeXM0W43SVA5I4wqktO
TMTgCD2Wb2fqp62D2+oilnh+lGNd0KnDyLtLUUZtHD1+6+dCPA56RLHuEgWcjGP7nUZRA0/4GIAC
Tk3F6FBbbnpGFQAM4o7FRvdY4qfJCI8KXP0XhIGDVNt2rXOzULtd2Nz4E8N5DRwUpaFMu2+uNr1j
uIgr+Vz6mzpVzgopj7mRypwP4Txmh9Gum9VYIvOofRSS5I0ke+qV8VBYY3PA2WDsqdbJqb70dbMJ
7Mo7O57dI7d2MIqxgs5OmWCay3jr5IrZnO9DIrPeOUBf28QpxE1A+sa/Kn4L/M89CxA77WxUaXBs
SfOnBJWtONuTIfCXtfPF6/W5YQFVZo+BhhFFl98k2nS/vYjhbx9uXVfGP6yY/5Se/tcANC9GT2sR
KQl1IG+zJLu1OuAvaMLXfgSSt5x2jeBmg/kBziI/BO3fiiO+OATEp53aLUDRFZdQMt766VAZTbKf
GJb+kub6xZdmflqTgVZjh1eeI4a6LoJ62odwsV9J45j/1VPxwusO+1/fWzqhq+k77KJLiNAP2gXv
ZfKwAOhv/7xVf7Flfu6fobyXy8LAwiKwF9SmjOzyt8n4W1jPf/4BXzwA+1No5mAmQ9ASP3ZE3xAc
AAHnx9Q1/pbF/dWv/+mM13XWhQRBcBAP3+aG4AvScIbmlyi+//m3/+IB/7/SGaNpyLijV9m19N2y
TLsSAx0l9N79v/v868/9r+cbdgQHBRO/vwwkAU7L5iq3xjT17z79+kz+69NVTTYemRbEZcpvigCV
Tr6kzl8+2/rPQPIPa/pztwyaYFoXBCrNpYFLtojPvx2HeRtiZSATSQ7osEJxGd1uIt5gXr4Vw9Cf
DF3G226c7ed6ceRusfv2VziyoRbXJBIJZLPWeBTI/vLiXT4M3TlOrsKNKpm9+9Cu4xUmR8U2YqMW
8IjUGf1JrgHVnMMAUABs0WXhvi7G4amJ0S3UpmHeozsSoL+m95sutPhiNrncWsPVF7FYcRTWtb1r
C6teL8s8nCqBybq7BhPaPThZYqb0WQRwopi08hsfLBumqZ9KEr8w1/tCG1dVZLzD1oBjLFH5MeZT
d9BrE1kl3lOfW6QnVn5IFnaDrVGIcO2QNPoTGxtlikXuNDuy1OLvAtjvhBDdfbbisrydygDd6djM
F8s2u71F5MR5AQ2mo89o7V2NDuVxXDiIUc+iqCe8AJGUNX0Df3S+GwVd9F6S0sWDCafaBxSHRym6
xtu2CkE159YlyETXD37Zm6A3bb88BY6zVJh8TdAn6h13iB+XB2fOuqNoLQEsHoujP5e/8MnFCLY9
qyHIw5D7HBnui+it+sarmlLCr6HuRkBKcpm2yP+TLQ4/gXhQxUa+NkSo8VobIRolcwy3CvHLVQ4k
0aB1GG2J0IEiRl3iOlmxQYIOKWFMxILYOe1Mys6xs87AcLGIy7Xh8vrYVqnBTakZiYs5PPQaMSCd
dtQ/94gqQllbkaszQsWq2DwndUCzuAFaZgVOesaSpq4q1naFk4Qwa1+j9loa0PBS2X8L971uRv9/
oXjhpy0Q74cUnTksXKPKhxlBmIJbcp4Lw3vzBHj6nxf7Pw/dXvhpK8TlVhSUfS0no3huqirqitdE
PArzrjAvlr6dM3/35x/0zzu6F346Ui08h35M1uRpJiB1NZhEsddp8vrnD/9qQ/80wtdhMsuE8Jej
hyAr9g3CpFKUyCQq+P+m5wnY5dPw7obT7M4I547O8JwX40pzyyqhI/RfSxa+GHbsT1NB6dFGyZsY
HC13fBqU9dNM7T1i9TeDrreVgCZfN0NzCCrrQ7Nu1pmf7f/87YnrDeufXrVP50nduujMXSKqHVj8
fWVQkuku/v9ydh47chtbAP0iAkzFsGWH6TBJkzUbQqPAXMzx699prWS+YTcwC8O2bDRTxVv3ngNE
rjLFSHWoal0n7SAf/DS0NlRsFFsUts1NQZ0AKVYUvTk2CYOBXRtXLMf9n61JHbzUCorFkiwfrjh3
ia9JGlF3pKZrygpTGQQg3awr7UIz1j5vXrY+ewSQoRllTZp78PUiPBp6l7xSjxo+5eEpKh3iaMPX
WeCxdKhPozgGXJ8fp/tKo0g4IIXnO6lN3SY3Iv+CUGlhDTC3WakinXojO52bJLrH0YWXk7CTXAxv
f95v7b+f8p9JmvBvmPithCoe982G5IFh06cao9JIjlOGQPRKFWN/qJXKOjRqWV+yyiz0NH3W03QT
2FFfO87B0p/AWjWSQgHnIPX+wodc+v1ZP8vHejCVgbRqTa1enYpc3jA86mUMkbH/4peZdTSBw9Tp
yQc7cOy6dsqCfTc5NKcy3PPdaeER5k6rUc84x5ws++AXSiFXRV523wh4lz8KDiGpyyBN6MLu/vNG
b9mzlRpH9Y3pUzN/hMWjc8RMDXhmTxd+/PMGbNmnweKfFqbZBcsZ3RKHcsLtQl79jZTQ9zGdfvGI
Zm7kKnFsa3bKPgiyEvCLt8yusE3zV3DnEln62teYTXCl3kZTnxPd8bsfAvoJsNp13UBRJhZw/gqn
Cfn/R09bO7WDf16UEOlA0a8GM13LP0zYubWbldusYPxMTNDBjjWuYtldIM5//lnsuaDLMluyXdPA
OE4dAMVKyTaKT7FFBg3jwhtbusKsVZlj4oQGIIljT5JRNw5bqs5Jxns6/7aWesesWZFqyJk/RJJD
A2Qzy3/0zo9AXDvxpZlg6e71/36NxKDms+dU5gBXeZeOpLNDRLia0v7+a/c/G6AmJUxIMuP9W8pk
bHjr3bUDPcvrgrAkQ4GK6fPXWXqO2Sg1xhmJR5pOuUPSQpSGvkEVRTVcCqIv/Lw6CxH0ZY0aOYr5
yCEsO6sbPhoneIs5Az9/+5+vXpkU/vsZLFCPUxXr7kHCS2NrF5uQo4Mf+fTbzi4syf5uGT/peHPD
mR1a+D0TeFxWmqsPjmE4NwGF915Mxtq1aBV7H8a2QeE9tUQQ2q2O8yfgMiFj5gazvFij7aGYS1HU
XRyTR96GdnY7ujUcI1nKVaNTHTFm7bNTiRFsJ+UyHUpEFOGB4nUy0HZCqBAdyY5fi9a01uS2Jrcl
FYi7PPLd96QNWKZHdaZe8nwtjfeztp3JQdNVPOyHJq+fSBw6CDe80Kw/bw+WPWvWynRantWmPNaZ
70EUp/YSVIx8O98aPu/0ljq7ccOHBxRkaobz91duPhqtS0L8n0m5dOT0eWuz1NndUy9CFDrwzSNl
lyzNvxWstzo9OwE0vZrw1PmnWHhH87jdAC4oLAIwV6BViFyQCSa8SFwICn7+isQ8ZlcHvRlFBY9g
VIcUgop2WyYf1SUp5dKvz7rj2Jdjwl6bUat+gNYHkd0jj2SQz195M7Cv/tvbpSa7KFR86+hH6X3m
hLfd1JWeH5b7r/3+6bH+mWKrrIqHFAf5MQIFq4B1bJ0fiaJ/yUAm3NP3/ufXJzWs2tSIzaOLVIAp
e6Xlt4IcuPP3/nnbFO5sOs0VylOaYtSP4Hxujcn5laVNArxBc7eqZcQkBV2KKy9daTa1qlUPI1yv
xBGhmichvhSu8bcbnEDSpfnj/PN83gvEXDaHJSOKQ92yQE2PO4DS9rZR8NImk32hm30+yom5ci4c
YkFZ5Okxgh8QpBOgqV+789mUWoxpEOKT5c4houzr3Ei3lXHyk6RZuDl/iYVP4Mw6QkJal9+IvDqG
gWZ/U6jmuydNINoPGknN5DRH/lrkpnLhagu9en5i6ldkVlO+ox7NMQVZZPU7R+2aU9Lc01BXX9ou
ibkYrgAaM0C0so/gwrwa67BPEZWsL6VuLByLir8nl//0PlWnpnFSbFjRFDc0gAoq9aqgmK3tiKCS
uQcK3rJRlLiXdk0LsQLhzHpkbFimb4aNfQzIXZ3sD0f7UXS6N/qPU3Nr1D9V515Gr2p5N0BkNpRX
C3T/+eahLbWPWRelsDvRfQIsR5MKZTUm27HJXpKJYik1/1U2CQS0+piSzZrL+idsk36t685TAbE9
t5ttUidXyWS8OJzQnr+hpfuZTcxm0yq5b5YaUCwqpvvwLRLRPpDyStejKyWzLizVFrq0M5ufO3WI
hjaR4kjbwe4g945mPp1/goXhaK6YS+PJkCz1rCOGB6/oqGqiUEE+fOnH52Y4JZF+rmQNvicFu1Pr
eGOP30a5lLRhLNz8X+PTP20fXrMBmafMji4ygDsb1+1VHutg/WLLWhNFoOa4jqM90LryyUWsuh7r
FHxz0TRkQycUNUWiTanlVak+SGPSeo0G+BUSLONXP6bUXQGj2KRmqD5KDJIvE+iHD0tTyN7sWUg+
dxyaP5iprb1FcUKKlhubr7VbqFfgj7Q7BfTrlmT1E5crxBvjxxYoxYFaqkvZjQvNwj69ln8fv+/0
UWQj5zuFfM+78Do5GSDOf7qlcWUeHGlMgvSkvxTHlADMrwpCKiUCDXX/bf97UkoVc4Siy3JVUQt5
Ry0AkhVtail3Pn/9pU87mwnUuNf62s/VY2FA27MM9XeQB7+M6IvbdDEX8+mV2duicsSxrttV1iJ4
MExPvXQIuDAwzKM/jahdq9LH4qhJxbiBtqbAfcmc9G0KIuOe8q4UYC0bpq+NQ/ZsHJJmqdq24TbH
E4iDBUW2lxzQrFrFP/oFLVOR385/lsVmMRuKgrEhobYu9KMvEvc2aGpQt0Nr3Gp1qu67oDyVVtSk
rKnmqb4/R7wASaULL3X5hWZhzh4UYuNEHWulHWPnOXFM8tJfAk6fzz/cwo/bswXOlNgTvVntcV1Y
Lek7EcWLWL2oWbWDi3PYwqJjbthThkamdZwUxzEcCZtSKTko1p+pO2FZWfVceJSFocGabViKfsoc
0O36sZpicKLFh7SUSwlfC23bmnVN6slk2PVpf1QMqjMMnYo3paCWCFp6PupvcdleGAOWHmK2bdHr
ootSJ+yOAHhR7OB8Dy6Fhz6P/4u5iVBoas0RsTUec6cH+vcDuw3rBtQQxgtHU5uqh4qTlBeeY6Fd
zQWEXW4WcWXExpHDUOQP/h2+gJ9EjC/NA0sPM1sVhUWqyiYojCOcSn+lQSgU3pDl7qZwQYOZwFHB
bOKWd4nmen5j4aI532EWLjxPyVNBnWgjpq9jjVDjxMEF2G8CsenaW6V7zrL2MSl25y+18A7NWd8M
xARmvNDgarbWn6JKfmphc6gm6V4YQU8d4/+DYWKekiNPJWlVNVl4K7Ba93H+2jTujet2G6UICeeM
9W+rLz7OP8zSGKD/d+LOLCutRZaeinZuG2sDLP6J8v6dRhM/f4GFtzWve3BNEyUQiK2jW8K7vwdn
SJXJhQ3NwpualzqMcECd3Mz1YyOKK7cTr0WhUsVOulSTtD+NqXinIvfCi1oYAealD10G7q0YQgIX
WnENn/e0rbn0HH/zhj/55PPChhFTuh6HkXmkDrRd6VZEAVxn6jeiVKZdEA7+iuwHuS7rBNZJfSre
8eMXP6G8tKm65JsvhhAFglmtIouUFf4M5UqcW9R3VyAtQLjt4Tyr+8rP27XbZg3ZjHa+Gc0GOJIg
wUJYqDANRF6eHFOqGC3lhUoLdU815m1fA3uJSvU7Zs33uBjVrW361/jlGASTRN1R0vl7QpKxytzy
pc983CFGEXgmYqptjBZkPXTWpWlxYbyfJ4zLcgK5AkTp6EQoBDd23zRPdR1XL5nm1tfAVKsrt5HZ
1ZearjmbXZw8i9ogoOnqhkGODwo0diT1eGEntdAx5jnkY1BOjg27mDRs7VaUJGkFLjgX+XL+5hc6
9jyNvK0zo/T7pjxW3WN5qnSD1lNTmo/J7fwFFjrEPI08czsqTiyK0csBVmg4+r/0UL0UaluoNIJV
/99xqc/h/PZFQGVkmoATA/EIQFghJ8Qg/QiGglqvYrt0H0LK0e8bpVC2QRMpa9Uqmmdn6JRVTULX
w/knXciqEPMcxqwdWnRLxQC8W6n2Xd0N2zIW5KxyvhZcxa4bPhe23Y0PEyCahyQOYWZasCtNNuKu
UXux6TrYWchLUiVqXtFDH1lVvUmFsF1o7d5JEv9AxK96zhz1hNbgTOd7bDsTZR2J6eeb88+x0OLm
eSnkE6RF1qjyiK8R4ohCsoHvUZR+4ecXRuN5grJqi6HOLEK70Jw8MFLUb0L1j981zl6SFDzjpQ3h
QsubpypDoumsiLd7tEfjLk3a677LL3TKhZ+eF2rpWeH3ZK6RBegLy4tRrayEe3HHsvTrpw/zzy45
ipqmM8LOOLpFfl20IH61iIxGwy+TfZRD/izTW9+Uv9n1bztHfBRD3XuB3iBtS2GZam75eL4lLIyj
83quMgWnKdHpHTHkgNsqrxvwJXoDjq3My49SoMc4f6GFUUjM1oOugZi5rpqKJifAjFvyQEn+kzJS
iVCazYWd4EK7npdziUQaMm7c8mjFKICnXscg6K6lculMZOmzzTeaQ5wEqZFoR4u1rTca5k0zwNU5
/4aMpV+fLSfdwlJxk5bqkeIMsC0rtDfgMrbZN/FavmMS9PFC1USPVtoHhVh7c51dl3tkkRvw1dSg
5w+yXSehFz3KZ/5WPUfQQ7xLSTwLr3ZeARalEQQhpzGOqWmnjxpFTzdgNY0jCTdT8aX1LriL//aK
zk/CMmkb89BROProMKLfxEB+74zKgFRtBBRZh5KTV9Wwfpx/559vFtR5L2+alAuSGnioBfC2FeVK
zq5XQ7lOKjOHjFsjOetS81A1tvGzyJTu6vx1F0IW6rxMs7bZJoyQd4Go+0+Na1I+TiGMbHF5AVMD
4+W/KFTqtC4Ia6WsLywFPu/t6ry3xyWEzgaxMt7p7uQUgI7ISTcqcFITSGZLk02VUfx9/hk/b87q
vMerotWMjrd7MJvmOktQbYG/P//TCzF3dd7RSVw0U0i/6hEZrB1uUqrinoNNuKZPdF7wC4gFXJV7
ZCSb4G66P3/Rz2c1Vcw6/zT42XTScxz7IuKUKU3DtTNaFgC3Chh5lCsrFc+tl0klujCPft7n1HmR
px4B060IJuPfjbs99C6HvDYYV0rZX9pifj4sq//XrcmE7hXV0A5pbH2vVBHsIodcS6DA204bL2WF
LTzIfLUeppOFWZPPpaXv2vTAOUjdXvgqSz89GzN0BCK4r3GqOpiPMOMBzMxkSnqNCq71/IfXT1/4
/zdl6nyBLqy6xQxolVQEpDUA7TAbP2wS8F/itBPHfLAxqiruiF6No+CA1Myf4ZStZVTU16ZRtNs4
dtSCTF/nsXD08l1EYGGAkGcwsgUAi3U7IKRyDHIpQB/WF+56ofvNl/0a8g2aK7NJkk+vhshfRpiT
51/I0js/XfKf1QuBx9RxQ1s7CItsGMLsR9dwvvk9XJ+vXWC2WOg0RQXKOk1H9wScwOg5NsFqiPUL
88zS/ev/vX/V9achpgTw2GvdAW35lSw4vi+t4IvvZzZSGP1kt/FAhtQgHvryR5r/HpKfX3szszUC
6qYwKDupHtug1K859Kyoe0nhFAe6diFrZWFOnEedYrjMNUYCMscpvcEAZBBxxoNLxaWtxP0qT58T
hgkV2Asrt8S9MKQvfJP5zqqVQRUmnHkdKoVDv5E8Ni92Vd2TIGAvpFlan3djYzZUnCCzma6L6VhW
06qTKEVBZ4vyhwUF+0tfZ14kNoGAjCY7chhNYbgwRXxYk19vIWGZX+sZ81Ir8JYhBBSL8bo/rfHM
bI/W6zYclO9fe4JZ16jNxhxrt7YPsGHjvYJWb6uXHE0bTn8parr0GWa9I698PzcasugrqWJpA9Wv
9Oa9GfuvNALrwntaasSzfiKYmc2yq9UDGGjhAbi8jVx5E8TtdjKbXVYr38qayVro44VPv/BU8z3v
eKK79WDvjo6oyYOVezuAHBUlJdXF4tf5j7MwpM+3u3njUJc2FOphJHgPbTx+SE33wv0v/fascxSj
U+fdGKuHvDdeysqmKEuX2vr8jWuqehq6P5lD/x6X/zNnSDOHJCoyBi6IGxsAMc03dTRc/45TJvt7
bju4UhlqsmlLkcmwDZUWiBrpoEMEFg3UOzV4FKXHUuqs7aTkP1p5AUu4lLsY+fDGcqrHqRwsEFWJ
cuQwA4k3SVlHKyTXqLGha/VGpa8j7EqbNgnve9cXK9shGSWyk99tWlmcTLjZdYFuBPighBvZ1E9G
ND00COzhp4VbvyzuhdP+ciuhr8sWLWsTkyzaUq5xsoRq61IVbzpCCDAoIl2XEgelPuLhwZIkhixd
N6eyOnQHN2EZPsWh9kKmq0LuKqI4qsj3CQMgdi7rF7Io6HZJdGPqpraf2ok0I1jDhL3wAbRtfuwj
8LJuGm0ipTvqMnF2ZmfnV6eqstjEQNc1094vaqiOfvdTyomsbGJSWgnqD3IlPPdx6KAp987eRLiA
ILGroZCN/tqaBmPdm2WwJ+rGOfpkXk0VfIbW/tUWCMgTM/jZxu6ffmrRi7XZe4Xc6Sqi3pnsRsSu
Grpgr+rzDv1pA1bXTLKVTnxjIzL0DsoE6ctsjq3TWRD4A3NXSuMoi+A+VSd65jhhyatjyKZjIrxY
KOBEk/wntLq3NqnQfEd5v4lS/kn2zo2RWMbaluNvQr7mTRbFR9bfNz6KDAL/4QC5PVTWOScOmzDg
MADftOblbaqsy8Z0Pep4wJLXCDDcIX9M/HgLrMXauBLiV6nwIaTeEWi0hwFYfSHAKpDKZJhDQr0o
vhSrTd9qUfzSpp4i+YaXOR2aIr71wSxq+Gy8RpR79lsPwwhZNlW7P0GVWXh8AegXsfVITteH243X
LcJBL3acd0Lw32C63OlDJI8xQO9V3qp4DU++5aaMtq2iQMY2sHNG/QPSqD85BpkxU/dWEj70HabV
3oRxOuaPbt+9dW2dr4IsGDfgBNmiRNmLhaaSfJdiPQYtzHPro4rib4jOdmS+QkcWGOBKzrCIMypv
gOEB+HeBCvwgCHCPaTFmj1Hf2mm4Vyf3OQ3qau1GebMKjfqu5cnhRcKHE5NGMrYI7shzuVbrU9QP
VZ06aVdFSv6u1lREukLtuY2qY6ng8hw63rftKI9ZPaoHNeIw0CRNwFP0yd0YID5x9ekBHU3ZRpIZ
KUmj7io1ihwoMaA7DHcI73S12AX5gKfO4OwN1F6+gXGfrIMApIMji3odxr69tcwg3pgW2QCx23yY
2fSzr9gp6nkqN3kjjgjwvo85ojGnsT2fo3AkCOLXkIoc21VH7WvyGsKglDH0JqAPXpRld2SQY+ew
a3dFYe0+SqJdnE8PaCeuTaf/rlWN5mWOf13XVrXSu/gu1+sbMPb7bnT0tZm07XYcHXULptXx2qa0
4Vu3A0kt8VEmwz0ej9TzKda7Alvx4kd9f0yIse/SFjadyqvOkFSAy+hx05aqR2rdneiM/aS1tldA
KfUUdqkeoWkcHjaYalwh4UqkJNDb1XBXgeX2qKYA5jvgY9VRu6Tk2zuAi1dWp0FWLtVuJzPrhaZY
X02FfVBz6a5rV1O3vt8XMG/RdYyxElAyaOqHwTGvdXTdyJ6m/FaZRPyWjNWuSAb/SZp8WjXoWQxp
yqbDi76h7PYqybsJl5B57BxHWWei7p8okdjjfblvrPrRUWC8qjD8bU6owBoGr/6gU381Oc+j5jy4
+lQjoMshIgTTXaprKA6EuMkM613L9Ectlb8GJbwGybNXgho+UsPoE6nWRwFSc8NYR5PrnXYvYv+N
bPMSS2tX7vSiA+sRwDJritDZcRAH/rSMpq3ZYx+pq/pWDwu5NsP8o4ZS5SlN8phwCoXie7I93Bd/
SjjcHq3tMYa3sq0SVhp6pr8YWfVspybLW8f+PnWYmlm/U6de3dl1TxSmGv4g80pWIO1/wzW1txl0
E2TSY3cXnxTzcY/uowCRgXzdvdPZqEeNgsVumJKNjDj0MB0p1pOSXSVsQLa+VV8b1QgSocYrjYAW
6bU97P0ovI61/GVy8zs1IGcqscbfST38VszuYxrqRwFBFztLfGic+GOIlOJKC320pr6z0aeA2srQ
uFf69EeXZO+FBXxbqWqvUfsrWYOuj/VfHTmXvhq8Nln7pIV4ewt8JobauiBbjYZUbE2hPeproUy+
1+LmXINlfyFHOFqNY3QQkaIhrBjAvkcTJfIyfwsdxgpRM8yMjX7rMn1tqlpGV2nItNrFw8HQqAqi
ZoBk764ktOUMD6EicmLmyXvZaSZNVb4Gk09BeF49G3mprGGzp9BTqzt9tJ9R2r+EvtF7ht1fjZIS
nQIaSala+27KURgWw5tlw3JxrOfe0p+TwTwYjbwN0vq7oTOoNnkmYCjLcK0nnEi5TdB7TUeRb1cq
0F+1AcZ+7xyKQdFWUMPlCkfDnTGUD8gnui2tx71SOMlknZ3+ok7rJN7g38pA2p6dWtp+sANowK4x
rNSW2StiLPFKhohNVTnKMeyZOaOcdLdA5KxDHHnPWZxcJZh6vN6VR0C4TJ9ZuI/4marPvtm+oOK+
RPMDh5SS+g5K8SCtn0zRr4aW3duR4qz7gbk4jFxYmdAE/Ok5bBNjDXDWX9ud/m1SKiDuU3IPJefn
qKKwybVc4jttxlVrt/ZRhAbx0yKUnh31zn2GrX3XsZ5YVQQ77pMq9qndzYuD3mMM5WzghtGMiHUd
3epB/8Da+dksTjpeMRQeQmQTcgh43QCkJYmUA54PAjGo0q0X3wFWBBlOU48k/gf3Fc6k/WD6433U
oy+l7JGa1rQFmer69QPFOwJMQCj3kzTbn4lUdrKGJh7Guc66pehAGE3pb2mbbuw1SmxuKz1qV/mE
GoKTzQZBY1fdAKEbX0PZEhUKEu2u6BX7PugC99XSlJdO6ad7y+8AQ3PmjcoGF9neCEfmUguzg53v
gGyOW1KH3W0MCAIIdN5vT2Lrld6r07Xr6tXGB3K8zevTmeog+kdiUB2LSktdTy7DgjMM37JRxCts
li9DnuUei54R8xpih1GJtF3YCGgZttMi9DU1zywpVM1ZJQ9UmN5oUmi7vnN+xw7pkVU7/agiMnQa
N2VlVmKTMBqtRQbWPFtAMmhIhb/FTh1tyOpDTV+3Fgac3tqHkzN5fqvKlWQtvfWdRmxlqTn4wKvm
kIcoC5SpatYKAqe1n5+MgPTC9WgLcRX3I3NgZ9GXCwudrkI5PM70imr1nMMogpzXlt6pK1Mhhcc2
gvRaWj2ehXoIdmY4OqtUaOIW6gcYY1sN16XupD+y1E2aKyQ2xatWCnwOJvXZZdG5f2TDEqcyrZGd
gPYnNWDblIlfHF0QBl4DUJ9IUxHhyIHTqpHZsHX0DJlhj9zYt9PfYV/qqwCM/SF2rA8z6cFmhxnS
O9wPvwypGnemnfwE7Rh5Qz4abDppdvl2rKqaQbGzNmWUsg5XtIIl7IBEAd3PLkYwuXbz4T1WTLki
R2PY16nNxGN0OhqmVEGGLox1Dnj2BlJasnLQC+0GwIIe1LneS/TQxhKMxsc3lXLTUTC/0suRMVoF
CKbnVryd6vpNuNRPZWjIelrXSqYdey2W5du8oU2EZv/DbpVyHUzDfcXOx8ua5t4s6QEMUHtgHBrg
ReQXbYDUBT7cJk3JHoni8jFR2dqAFcEJiNjr2hAl4UC3erAiO78JwCusJ138NGPD3SiNPaylE4Sb
JmVh0hc98ltfeVOzCvMsd2x15pOGfMuz44z931S2AGQ4m0gDZ1gL1WXv1vm/89AxWHzb/P8ptOEa
/+O2RbSwIdTJWJXU31Gu56Dfgz8ZJpItj0KoVUAFyGtl0zRB7CUlyOgwrbVvgG0hb9csZTMd14fd
oY9cNWok1yOaP0jzAC24JTDB+hB/c/0+8IpkJDeqiJrjOMXRalKc8q6y+mjtMIzeDH4BD/tkdYQk
02yaqRQ70zEST9PN6p7hmpykuodVz0DlWiZUl6B8IW3F7zBixsmmzFV1m5DHvQUMfa0GbbIRFBtt
o274Iw1TsLEMEWZZnMri+Hxl/VJdWW6QbfOxcG9tyUjrCLP1oib7Vcg83U0Ah73AAsfsd83jUPZO
geEEE0zomu8UaAx3ndDY6k5MYYIHfG279LE0DRuU4VCsbY2DRZmJyLNgqSF16tHQ+PjKxIBcsghw
5yJ2U+Mp5YOaGDn7BkufK9E8UhHgaV2t34cB01Lt2PdCZ0y22bTqA+eaLceoTAvNS+n63/rJfzTi
cVgh8nmybfHDytj72ejN2Q2oHGxOFP7hYIoI15ErHxXdB57sfEUsxGWkAr3mpK5NanHJfO0a4X1s
KOqhSKxylSQx+91W+VO2RN7Dabwi/0Vb96F6UzccEVSy+jOo7Q022Q9p+Pj3cPGsqSepf9mujZCa
N+5VuCBuC33A8prFfNeqyU+K3HGlqCo4cRF0G6Ga5gpkabbpTKgxsgpA+Puhtu3aor6TsM69YNTf
26oo1+EgcxQBhrmSanBqRPGLWkMt8KL+pI1TQ/GjDdJoF+lpvK3h9sEBYBurTMjGa8vobwyjVXZV
Og20R+1FB3T4WiV9/GhOlrqzLDwzruOMrASb5EoJWJSmFO/eZMNQssxnAtOYsbaFodbPEs+pja8y
yTypVenWLzJg4art3+SEVt45k4grFjIuxowq96/VIgt+TzDKn7TMHFZEnpnMRRCiZRry4Y2sGH2r
8xoftVpyiDp09RYVVISOJI6uE7WyHkolco51VY1Xqj+Jh9ivYO8g/NhNeVL8qSSl/asGUfFKTG52
sE8mdhk7JkkzDZ9F4vxzKGe4ImvU2UxJU12FGbGMLsiKQ5tEHcpYPHDpmNvGLmyxeGi10A9xWEsX
h1NSYHKiKPqUeQibaTUCnPp2PsS1EL/WT3HBf+JbpRuF7EFK96APHFa7mlPvs4YS76i36gshuqVL
nP7830t0TqBbmlQP6BJZxw7DX9vKG+ckX7zAKTb4nwuMcMIyxz6MrS23CXUqO82S8TNRkPwCOHrh
BHrOOMkYuwxFEGZkVHmO0/wOTfR1Qn6mZlioHqbf57/GQjTzb4rFP08Cojw1czZfR7NS3iNN/9kI
58ITLBwDz2kpHfDFhmWJfXA5p+jDfVK9++ouYKkB2cobVbk9/whLAeVZmDxIrC4q807DUJB7g/az
zqCKasRnxvhCVHbpCrMYuRWo3HVN4EotmnVcmttM+e1o2Y60tQsNauEKc2xK1ne4QSHX4LV71dv3
wQ6vxCkVuzKuzr+khY/xf7iRyK+mLAuMA8KueONPBc7KKfkDdv9JqbuD0rFjZId/CcK40Hr/piP8
06zGDKuhaDgao/RCYll0rlozw8vHhFcM6p0xVuaFN7d0pdMb/edKrlpzluSO2kEOJuLQjHPQVLeY
vInxbnLsa7elNV6K/S99JvHfi6VNIU3XIhlb9tZENnNUeI1ePjkJhhd76C+c1C890mx0USNHdzUZ
+AdiF7JwkBE3V0PIrh0rkVp3X3xxs6NjH+2tgoOhOJrJnzJ86617p3liKYLU+XyTO72UTw4ytNkJ
mV8wAqdUM5H5lB9Gi7A8geXUa0Vz4Zhy6QKzjq+O2KNH0k8Og4FhjazPl8Y2D4FAy3X+CZY+xKzf
C5mXkatzFBMPgUGIG8FdLAkZkfqfxEecQhdGyoUHmfNIpDK1/ZBO2qGElIj5t35AyLMnTeBS1e/C
KD8HkuisZzKUMhyGakq+b534dMJHNONLr2mOIgk6AszsRNXDYGIwEPlKQ0kXF8AT3x09ujAGL72j
WT8HcayQVgrju/G7u86p31gGU1o4WV9blqin6/47jhikJwunz+H1t4fTGYp9CmllxRdvf9anay3R
NTQZHLP29srpTE46gnVrXOJVLZzi/j1M/OfudXXyAbyB9RIupZ7kXfWHaKI0siQMs5LdeGcHxTZi
G0Pyskz357/754hi27Xm38TvoiHGGnegfeHto1gp92q7wAhYny7mUWq4Zt99nxKPaerkQrdf6JVz
ngrL3873h9E5uN1jnr1mAdXCDPgj3JZsuDSBLTW32dii40SEtU5O3kTAJSYsXRS/0Sl+bWCZw1Sq
oGtt8O5k/AkDwrJ4pKjouxHE360YEZtm9JvzX+jTfm+7c66KC4RnKEZTO8TiVHsVoL60LwElPp0L
+e3TSuOfJkctZ5cS1IYkl1TPA2BaIo17BwtaY17oM59+aK5w+vN/ruAKpy6cDtttpKtrdjpk1+gc
bihC3ecVsX0iDl8i+3GpWUuO2EY3Y+NPRypft6pWcNJWrxwbvfxXrzAbX9o+cU27NOMjFSwU+SQe
FncvS1r87Y/nP/anTZZnmA0xMjGjQtVc9QAbsWHXnYcc+PW2N+mQYr92idmaoe3ZkUAzgOCQinQD
JuFbPgrkquOldN+lZ5itGTI1x2bvokwCb39AQv/mxAjoKFz/2v3PerU5Ga0sWtKOBmFep2B1PU5I
XqZB/Dn/+0stdrZgyKNuUjlerY4+HrrAbijiLMSjrNxHCtJCzg2+Rjm3Xec0EfzTN9APJGPpZM2R
U4njIO3D1Ig3P85+nH+Qv/y+/1u88fuz3s1Gk0izzBsSFv12Feos3BLFDWGYdvuqV69sJX/px+aX
3bYbydYxVty14QR3kekTLSTA4o6PVV48nL8d+/SBPrud2VCgVmrCKj/CQdZhSsfAi4eXytxtbvrZ
Y9cb0U1tdBQ09mm6o5IhXaW1pbH5MMp3oirGg17ZDXH4Rj1YODJ3qWbLO9EO9m7IhviuGbB6GEh5
b0VSF6umJcCmEPe4y5Ea7qvEsleTHRY7Z8iCBzer1J1vj/ldTwjg2hwqulgiGJdqy79xM838H2dn
shynDoXhJ6IKMUhiCz3Snu3EiTeqJE6YJ4HE8PT376x8SdNUeWtXQUvoHEln+P6t1wwZkK9a7rCF
9DuecO8LmpsKyAyjJTWHBu0+iSQUlZGW2CLf1gVtj/ZlmUCUPYgg8ofoNYq1GedtiJIC57k5w1Da
ZFQHA9LzG6QW3I1r98nO6Xp1Sg1gy0bq1b52iu7oRcDNeXGSQXe8Kb+USS9fRU/YoUKEaaM9CoIt
mYaNhWL6c2KFb1CjonYQolgr8fp7xL/wueYN2oD3Je7YZFYouhGq4chFCGQvNoNlAhw8JvQlsl3m
W6gL+RklMYpAbAYVWHyxBsH+z/mqObrH4oIjaFibJwTbT+Cqh16hdmac7q4vyQVPNSf3FCMSoQNk
4U+N+UbaU2q+DXqlrtQ6u4sL08dnnrwHWd3IIR10UqGzr2+yJEDI3r1hhyKItuXBus+OkJ4FAPOu
2g23xb1aaQ5ecF985t49XG4jcAuRBc0QgoeyJ883yqwBDOTlgOSlZUM6mPdy5RS0cDrhM2fPM4ok
mBdDdbZtfuCy88MwEJe//nmWhjLz9JAUp17mMiscdVo/5U1iYR90ukDpqL9tZIRUc9Sp5+svW1oL
M7dvd47yUHaGqv0hm96Q4IWadCGzMhh5E71+5h3/MI89YiHwnUV9CKdwKIBwpkhOQhdve/3xl3uq
GJtH68yqrsy0EdO5LT8Lhgxos6RrAPlkDGqNqBCjpm9BH+ppbBoUS2XFuS1aGy9QTIQywETFgRk2
f5mc1NzEE7KOAUO6IQAgX+4BNqBfUUJIbquzOnElXfqHIil/SFDNd2ug+uq2kEaM0kUcw+47SAD8
RGCKfSHJGe4wcCTzsxQ+tOdM7ysr8X5Fk22tHcb/0mP/NTf2t5vhw14qeJGj9tVsQ9K/EhQ1TkW8
61x0fEs3HMoXJKL3BoxbRVaAm26QF+WOIMkzxvFWIw92/QNcXrBsHqBzayuG8IfUoQZwdqTsSz1U
9UHJfEBt7PjmoFTuU56LzWNzQ9cipoHei7DLdbRhPXQaILRtQ97cW3Fglw37HygwMZsEfJxIhnSM
yzu7pvETaKV85TCw9PSzFX74XGmcGuU0eU0oVfydpdmR9dGnYlZIb808rxthTXsGfjkZkMHLjZ3R
/DENvjLzF2/pePrMv3JcXFFJYDdnBVeELkq/T7qwddp3rO4H1+t2aa//NJHz9XNLauZf27r2jAmK
vKFJirByswdRJF/AXjtm3bAnovJWfO3SB5n52rTDEgKoSIbKTA6VN0H5tfp9fQhLj555VtIPoJLY
roQulTqkikMsHb5m5XdfdttsHnYbC6fQJAVy1MyaH0Ns3FZnVW3J127IS8+fnaE75ChZb+VdaKSj
l/tRW/ZbL0LJFiqrrG/XJ2jBbcxjb8Q0GIN6WREWfZ59k8RgAQrohkPWc31CXUF0clFWsxJ5WRoQ
/b/l6ZqMaIc08zDuGYh5KaS9yWTxHXSZ14iIS684//2DcRNLDyZux+yI6p/YePTUsBkasWJ/Sw+f
WXeVt57JddWEjlUX+7gyi22LlrONGln6eP17LJj4PBDXe2kzFTnLQtJmWRwUY0WfNGeej57Ybgtx
lwhJ8qQtA/QnddqfSO2tvHlpcDNrd3KaCWaP7CiV9QO4zy9Cyp8ejVZ8+tLjZ0aOBJUFb9IXuDqj
czTtI+SlzwLgsQeQ4/W5WzD2eVTMcFumel65xxIVu9tI0H7f9hAHuv708yL9d5f/RxdsqBoVKztl
x7zkqOy5Fya6x1HlQaenz71gZu7oC2WDBNMwBOyiLXwDYbxfJWv5u0sgzGQJnuyvv+jyp8CF7/82
coaGKlJpGXae/Box+0dUpI+FEGuYtss+hc5vTjquE/QkGzKMGcpIoZ6UoKDGhmCfnl6ISLefG8V5
dB8s3Rg1c6SHUaB04dFiOaTV0/LJTeif689fGsXM2NMR8VSUM2CWWIX8f8kfDI88EEJvOo3i6lZG
K9vI5WX7j4rQ6CiibU3ykNZOszcs4d4UKsk314ex9PSZz+2R1rQQbUMGLQWtz8KpInBI36wYxdLT
Zx9B9paIvAYwdRR83WW0f0ER4Io1L9nb+ZUfvq+X0KpLtSxCs7RfiErtm4iApmlr50fL3LVc6YIt
eLMj1dhVpGFeqkNICgKP1oq3KM6+1QhLX5/+s/Fe8hozr9pqVrtRCvnutkv6N47qsT0055JfTe9k
t5Xo7TuKcqAo0HUXr2zpl5EHuKfOXG2DYluuVK3RHYeMgxIuC7poeHfaCkwQe2fp1j0MkxHaLv/V
2Wv0o6WlMDtqKQ25E1TTNmGrmvsqyV4kXaMBLUziPFhJxgK13SZrwsoGPL5ISIk2muh2asev+XQu
8J9uUD21kkxdsvuZGy6QhOwbXsPu63ibtqie1eXeS5xtjsYumX8qQcToPFaiCqHSzsFrxpLV+xQN
CFtPJ2RnJ3n0mU5fvGK29kqpq3ZynCaMHck3hjbfpU3sYMw/6+hnCw1oZwSabLhIB63SaPlCOTYr
ds6EpMEZhTa0a6VAC1bKZ2sLrYI8LzPcEFBL2tBXj3wv8pfrBvr3gnzBQueY4gwNFjkaGHTIoza7
zccCAmVoBKG7Me7VH2031aazyu6pzGr7m5jo+AqFa7odHJ2FqmD8oIiLHj/Tc7YJ2HdopUQVTMSM
DJSuwn6//isXLGDOOhblBMkMIUjYe+qY2PRORcaLnXU3uSmCuqe38WisgcAWJpvNjgeo2x5Y5SD0
he6efZGic3uiezRhbq4PZcGvz9G72kElu3RGcaz0GeUPSLQ/gYSIaoWf0xT/uv6SpTGc//5h86AI
hA9tM/IjarsOXvvKPQd1zN4nh+D8/+kqdUyzblwDB83ip9WV/DBUnbxPBM3exFSxldcsDWK2N6ma
4MI9UePoae8OSivISmTFqTVk/Lktls0cBGQ+sesASXrs3Qa0sEnfTSWulznxHo1YrcXHloYx8xJm
LxvDrEtxNJwnQm/N+qVzVy6US2tp5hcGe0TLnZsa6MFFJXiB4mj9XKPWFp1Q19fR38DNBe8wB/bS
0jXMUU3iaArZnIzetm+sJI4Ci9Vo2SmS0YSUt5P+UkWPhuqzFgL6u7NjExvN46R7F4p/U4Fsl1Ov
3KMWhjxn+2YFNMlLC0MudBL0kESIu59NUvlG+jnTmQN+obhX2SPBC6BKPfFHS9yCNrkym+eVe2k2
z4P6YJZQp5sgnFSJI7oCbe6XnWc8ysIDHWJAwfxDC5z+MXYoe61KlNL46HmmJzqZ0Kfl3mvBLPrs
QIp7v/Jrzqvk0q+ZOYmmTWxhKWXAE4HKhM1Y+TjwA/taHmMUE6OW3rkdhxKdER4Kma2pcVbsbuGI
MUcCO4aGCkxLxBFCJndsfHcMCt02vTXRqkE/eX+h52/wYa7bGvqsTtPEZ3WRVxT4sxsvzVClXgPW
NOlT07BpxUgWDJzO3AhgjGZaehX6dTonQYcbOqRpV+xS26q31z/V0htmLqSnFcJTYojDuniLkvLQ
5M7OMFeyVksWNXMiFimbRKN3GCAJaGCVyGRmaPM0Ku/ZKNCa+KkRzFm2Va64UQ2mOGrAggJI4gIR
mlbOvamGz0Wn6Jxoi6YaNHFWcFVkfG5EBAXoY2w8fe7nz84EYKOnnd1nxhHhwmxTkRiNmFNr+gQa
tyvfeOGIMyfECeja9Qr9KUcLWGHfi9gX00Z7xvlYUFkP6BMjfubVD9fHs2CBcyqcbUn0OkSRdyyQ
xjsUPN3QlN4BZviMrirll3RNi31hcbmzo8JUup2LEAu22LwPwFLz0QdFmqDq+xVfsjRtMzNPk8R1
y9qBL5HpXWzLX1ne3UMZ/NY2IESCRqPMliuvOv/mC/5yzoJDWYZq1ISxlMo6QmYI3XbOyjV56dEz
Ax9RJWfXViuOtVnejUV8QonpSpXh0qNn5m26qMFIAYgIM1Q5VCnkO9x+GFam5HK4ls6pboZnQDeb
yCS0Mq94JhlL3SASSdRtkXDw7j0j7jV6BxP1ncHwT0mbFebmU0t4nvDz+sxxe8tIw0gxs0XbrhyP
RJS4oNooAA8BQEv2MCn2ev11Cy54TpZLMGeWIcc4tDzTLwi94903yHSs+JcFM5lzn+vc1lPcYx7r
HMHhbOdIE42t1K8g33799y+94fz3D9uhqWyeAmyRIF/WvdvTzxiien6eQCr3U+BORuccuLRuCi8y
E+MoE/eYTXIzRN6jl3gr63hpAOf1/WEASO2S3rVhfaP8KelvgWY1izxU/Vq2acGRzPWwkN5C730P
R4JGvsoHOvmlyPTtMKUnouOnEhWsXbVW4LNgk87sxODljdl7DraTSVh7M3V3EfG+f+47zzxJPQiv
010Zha3QwdShiU3eteirVLWz8iGWLGHmUEpgEhiT5+NO+w3yByjCbG/ygT1/6vfPoXATCiLN1j6f
DavuyNvmW2xNaF9MwI92BIS2rr9lYf+bQ+DyimjXzoQ4nrvsjVT5UZ8GBdocnbryS/TbXn/NwlTZ
s2ODDVSNhzsaPxJ2tFEn0KJ5Xjt65ekLFjGHwLkR9+jouPxYDzS0jHHfo7xOD96j25q76wNYesV5
YB+Mjigg3dkkxdFRxt5toY/pPFR5v1Um+dxq+qeBzpzOlgezLoChMMvJn6CWhUW78qGXvoD9/wGw
bKAVUtK440T0rXEVymrGJg1QWvnJ6709s+VU2LxuCLZukQx+hlqznHE/gYb99S+w4CrsmT0njpOb
MT3HKGzrqehk6Jr5/vqjlz7uzJC7HPDfycGZPOJmYMkf4BlsMuvOSl+uP3/hp89JdU7TM5w7crii
SFo7E2GjWyS/5cqR6eKX5e7ctiwb5dNxUjinOP3S1D8dB9oTyYoTvbgX4NnnGfuw7HsPXL2uh/JG
FOsNm9BWDw+KMFo/uIfW/UHEn+sztDSGmXlh/kU09D349ekNQzuO2dvALcmVUImHX/vPeRWjOH+X
D6Og2AbqKMYMlanjU1zlBuN8wydoIUSZyUPWeH6JjvbrQ7noUfGymaHV0SBYAxzVSZvgCkXVsY3Y
yTg31xsVpm7toLw0YzNry12upVRtA/phuXHP8iOmtR+LTwVnMYqZtZVMKN4bsXtKVLGtosYfQIdw
p8Kvq0+Fl7lrzfYE4XmtS0lPT2osUdHeADIe+033fP0zkMvZLzx/tnYtxyOMGZCxaDoSbaLRoA+i
M6MQeXB+TLgzvvfFYH4X6RkoX3lQTUIZlSseSmLg92jDBnQKAe9RoxENqHJoGklvigLgOod9jVTT
xiFpn/qysCZQRSLOsWqdcpfEMd9DRdQJR9S534KtkQLa4JS+moroR94l45Z4ZbtPsglaDX3F6RPk
Ycud9krqQ0yjeR6gIg1olzuAz+ewPXoBxAaImmrb8bLbCVUDZjYk47EdM9SAQHZ3I7kYQEXuGQTY
ZAkiTTEERcpRg9kMSCcDAHaQI86JTlarTV6gltqUqfE7T7uvSHj03wGoiRAQEsgJuSDyiJ4WoTPS
DCrgDSQ/jFEOm9jVZ0zPCPh9RBCiYoO6Y51qdFCnGbvrSN0+O/JM3lAOfn5RlFtouEKzp9R3kfnm
TeYxMhCmNHuAaFqvyDZTk0+1D/yiuOEk+qPSJrpDzshNNsrr282AK+a2o00bOLg3b+JYOc9lpqpH
iLEl5JwoVRDOsXr6o414tDVSnbw0WQ4ClC1pMgK9JoetXcS1udFmTQLUug6bvqMGYI0O0G0oPX3g
MaotNsKZ2mhjMC/7VFIPa2/mz7KKdNpMuTqxqTcPDjE5kkCZtRurhq1ELhYcgDVzakablmfUX3Ua
UDMQSAiZBVGXe0GqgFi5bkMLrmyODsCddgDkU1QnwvWWsPzrQMHcAp02QdURwmS46q68aWkwM29W
M9Q3J4mtTpbXmccJLOSHdoztrSR8er0+mIubPD7JzKN5jmK9V3Xq1OCEuMmc3AOqoOueWsvhNx1a
UH5ef8+i35mfJkCCBFMcOmwx1RzyKwm7idx+/FYAPWRvDJfU/Z6VufOIbAh6mUt0pH5Jices7fUf
cPG0wd05AgBmEtd2S+tTo8Y4UOjX5BnnKx9qYRbnwQZOQV3PIMN1mlL5gM7f9xZoUb93h31aNvbK
Fro0gtnOQEElpcZk10Bup6eJREcerxULLf3+2abQxnDawkSzusr0M00F6K5Wqf1cGMhd62zzuU8w
M3822DRRQAafqgqgFlS8b3jP/3zu2TO7Bx2rIzaA9qc2LqwtTzq5g0artZJIs8+r9MJZaV5aLC10
G3m4gpxQPgk2aQV02WtFJvIbvfHT4Rz2uxtQvHnvli7Qak3za7Jstomc1nwETs/ZtIB+/W6HugmM
tnKfZYy8sW0z/VKbBgWuKBluJfoa7qIyM397lmI+ZdAras3UPCrZ24ExMkB/hOvaQWeBZQHVL6TV
pyjKVhzBglf7a7cfToOiQ+NJ4bH+VJR/mPyuEThJAMEbE4XNdE24duEl85JgZOaiaOrG/kTcLkWx
7tjfu8jOQf53+DVWBN35tQGB6s8tiZn3TOq8LEis2hPksX6BKnrrCn64/ujLDXPwJjO3WSpPG4U5
tSdjaO5c10L0emoR9wcQk9sA7ljGYxdR9YdKBqIRpHraWwIx4DcpanaT2yBjQmgt3XKVAZFGQEci
snK/Y1Li2zoDR6uWsR2W3ihAfKyaLGgRSzx1YK5976a02EStNQQ2jjH3oAeiDV113akgSb8HFrPe
GJXCnQT4LgdMPo6NvCrqLe00pLHdBvDRKh9OTpOlAOvH9QPAUunXLJMAIPcjOgxjiOvxhJINgZQp
0Jt6+mI7Mg20QJtwJ9zG5yiMPPBRZkcaR+Asojz9kAP3FZhmlh0r29W+hWbCr1mTtFjHfbTN06JB
lZAE+qw3R/CCAO4bQc5Gnu/VUdLkQQaMcHocOs46XAdUw/0uRgU9ScyvZMDx6fp3u7yhQhbo/1ee
3Eo0B+oQnV9IiDeARVtlG5RrHcKXr4WON1twtHOMGBh5HnJAFIIckPRjpuLTkKFL0u5fSkM/WK1c
sdeF3WDOnOiEcOQkmv4URSkiIhC5+aLZWKw8/fJQ3HndOx370a4zBoXpnj2ajXdw0iQshXzqWbIH
OO/PaI4rZrrkE2Z7Tylr0QCaTABmfRgH7usKF0QwRnL+Ck36lWjAwgY3x09IFNUMQ8qc0yDM70NX
PIygeEY9wKxuxj8VTOIArf1/ddk6QlV6ZEGS15a+tL5o9BH2ayHJy0vXnVe+N27CozGtRZijKrx2
Or+yIx8XqhXLWFpOs7Urak8AzQaiEDZ+J6giIHYNMORWzG7pG8/c5WBDeb6QyXAi/WQnvgbnOWjQ
JbzJ88H+5uaEI1+aDPs8kdaWQOQjDyCviGAHQLlbNLia4AZ+BcnS8S1QBaUGsS7/k46OFRCRjdt6
bEA+cnkSb61S8kDrgu3yKB/2lkfNJ9naYL1HUm0HsdUg89z10VTu4y7vfqKZHzqhoy43pjRAZ8zQ
DA9Kn1JB2dT1tyhxyHeVZOljxF33hmaGc5Rpn70OqYhuYnfKpJ+Xku4tXrX+MKgWlPdGmje0HTw0
LrdUPRamUR41iXQVQFlNfIPknrfrUPR6P1XgNK7M8eVSHKy+2QG7FbQalU1Rt6rLbVEjDd1Bsgsy
lE4Smob7hYnXKBlCXZ8S9iW1G1+moEW6KwZ22WE4cxTGUAkoK0NSA8tz+I0OtU2qkl1Uu/uyUS+O
TIKzZMD11XR5MUGo8v9mBpotSKk2zAwEsi0YmtuyAHw7/plBCKZQv6+/5LK5OXM4RltOZjrm0EB1
TEBCHR6MRobM4Vrkf2kMM6dnoecyYrlpgOkD4ctc+gAHoaWhhOoVlNjWmh4vez3HOw/uw5kOKDuv
ZjUGURsh1Bs2boKiSL0xAE743CzNPJ6K3cLFKc45Wan6AYJq74OT8CDOaqOfe8HMcZg1BCyylk4n
9N/fVFX2gBACUOnV8/XHL63amc04pLX6OBqnUxUP2zOgMwEQt8ymIEbIu2ohbT20K6v2soN15kXa
Rt1UONLbE1ygsXE1C/JmpY556ckze0Atp1NgvyAnjiu0m1XPqGh/uz4/S48+L98PCwiX2GoqhWpO
adG+Wjl7zRDrW5mQhcU5b4NpTccyks4hJ8Fz5BeaehNXNT0MUrgQXBgero9gwY7nHAEL0G/XM4AU
K9DYeupQJf1Y5m0boOPYPVx/xdIknf/+YZJcjhpvtCqUJ0QPv+uGHHNvXHn00q+fnVczblgSDEwj
rOp3w+p8kx9NsG0+97ut//9uCFq6JrdLLywnEPvbkE1r3m3pZ8+stgP6Q05t5oV51UZfgMtxb127
zN6juog/OTMzy7U8yG6AoQ3xJpy1rC4HNPrrRNZSpwsDmBe9m4NCQaAdizBjaCK0cx9gYr/max29
C0t/Xq7eoFQot0zTC10DspECkpfeE1i1TWyvuM2FJTmvUbdZSdoYFJJT1Ktu79bGuGukk6yc2Jee
Ptu8qO3FNcQusHCGaRNRisOZa61FV5em/vz3D9bUaJu4hLscXcMgOlvfwAn210/RC/sum9kqJHnz
OgO7O6yyHlomDmAE3bZ2h2OePNLk5bphLQ1hZrUdlKAFcgpnaNCE5o9EkHNQv9qkYBWv5O6WPsHM
dhPTKGhj9ePJJPfldAsJmc/99JnlTm3iIFhQNqcYyty+8Pix8Ia7zC5X9qrznvRvHM1hM7PlU5uL
ySpFKAByguJ3sS1F+twX3V6NKeQNbJxMi2p3fTB/kQsX3javTieg9MuK2/qkv+GUL797r27nG4VP
b2wkQiDNar4Mb8/1I+LN0/P1d/7N011653nkH9YvWCvQRoNE8Im2XQ9CauXgRoPjBFKrzBIhEMby
K7MH709eCXAnQKveZoZmTzFkJRFpa6HSCfzCtmk86OSwPkOKxkia5k8zlOf8VGb/FpZj++h+h+gR
qty6+0IkSNy0EniyE/hI7l08euhOsOG7dNBwLcyVDWNxPmerI+4i7coIt2hiKOdIJOSgYi6jtzLB
8bvUQj0aktBwlH0HxInk2yxnwOxCjd4McTlD4NcVNrjv7fRFNF0JpcusgMDXMKxYxYJ109nqOpft
lGVUEOQ2o1c1anIsZOQFecVq0HYi9ZgZq8eXBSOfVywnA+860UpE5TqormngYyH2mqfv15fR0tNn
qyi2hAf9EDxdT2VAympjOl81QsvXn35x/2F0rt+nSQbI/7kinfPnuPo2dGpX0mdb5Nvrz79o5Xj+
7NiYkWRKMgf5ZCFv2hoCbSVY86jZ8SD+4hTGBnT6lSV5cZ7wptlWNEBfhY4lysGsasxfBhdiMWdZ
llcB9bDP7HZ4xfnVHwy69kAHc0ZdhLy3NDKvItk2Ltr3rk/V0qeYbUgQRatyp1N5CJgWWsErUAt2
2FLfIRxEblLX+mR7/jxpWRRj7gHhFoWQg2vg3uVrqiHp5a5dFLxLjh2zNNuQkPfiKLmXUfjt2/3R
2N7fJk/O3tmfIAgSFP4Y4IQfVP5JBO+QsPMN3wnaPVQ8AnsDmRIfwgybdgMd33D6Wh3ZvrkZK7/2
6+DZ2Chf+StWdTkJiV85c2A1juqmhjJKCDkfL0zHqk38ImqiHQLRGnuS6W7reEwJruNuqn3aN5B6
R3E/XVlLS1975qAqaEzSNsEsoaCHlz8peRhwqmdju2LYFx0go/MkJ8fu0ytAKcJCNYe+xi5gqexh
JNMO+s63WdetFXZfPH/gRTMLh4hZDSVEHYW9Gz2ZhbEdsv7xukUsOI+/yMQP9iYoai/TlCWhaI0O
qg00h4AgNCwKQPQ6UrGtzYcgRdPD7vr7FlzIX2zVh/fRpOUqRvI+7EEZr9vvVo7y5Mhdse/LYTnM
1MzAVef1KJjBkps431JoWeaK/SYRNO6aEsIrBQCcrHXNs8TXXkIUE3Hv4sfg2O+lRIC3EPLb9WH+
dYn/HEzwQ+z/+zERxwIB3sELh8QOWvGOBgifI5fUuObGQMVJhrbxaXjvCPQ03C4JtVnu8574U0nu
stTcigptta7eNv14EyWQWIrYA9SUbtK6eiy8fZt/g+V8ZYm1spkvLbGZR2HAULWZSxLI846/SSM3
hpP8vD4XS5985gYmry+a3DpXt0OYVw39o5m0v6n+HAaVzlOpNSGxl0h8cuUxKMx+J7EVyvZz0GE6
z6GWkH+sY42gbgOMT5uIUNvG9vq8/F0LF9bIPKlUgz5kEWhRhkIitJ6/4Zp6wzMVpJC2Enb2VnQv
ltH55QCK56i2hqNOdLVdfsE5znNOo5lzBP3TLEQrFd8ZLvg+Ijes+7iN7aM3CXtllAsLyzy//4PB
N6MwObXaKKxU/1B5KtQxVNmuz+DlxDCjc3o2yuJk604ARqXa5M+GbLwNdB7jHSSNXbbVSecWvjCo
foXycPNoqLH7WoNxehuN2npp7Zjcoe6c7VF9J3dV7UG3K0O9F6MFErBl695XUWecmrJDG5gCFUor
Z/xOuWl/z3Ka3xQgywxhEpP8MDaRvB1NUVn71OoI8TlaoaAvSpUVtvDfne/wdoo3E8usN5ZEpED/
mK4eorTleOkL7frOCVka9dm+yV0rEDHcVQZD9FWBu1vqpu1hjGLjNVFJtZ/GrDigBsPYcttpt+WU
wNGMaXkzDDGD9LDIXyMnky+KkDyonQTpmkxXOze1zGCieX+jSuLdR1Bi3LqjiHYZNUzoVtX60Ix2
+kiBZ4BIb0UD1IzGm1yeuwTZtNb9ctkhuN7MSddUal4oHIgJfG4WQy5WHBNzLdC2QEB052lnSZhX
mbqrIALeFT9xRUvv3GIofhe84a+oSLSPsUvtYGhTfq9iLk4a9GEIm1njLkXp4tPYl/mu5fZ0ZAZu
UdeXKrEXOLJ0nhVluB1nWK12iOOO991rh/HJ7PvkKUf54BSYblb8An0wkr4FsnYXIE/Bse6ARgrQ
4g/ZNugCkuSAerHmS9WVELOPSTpt7CGeHnMgaCc/tlP3poX25RESYvUNHzhBV7iTuArHLtY+J7Kl
hl8wVvwqrKzbDjlEJv0pohaQAVrs49SafhZdXdwXJcdppiVJuXO8OoZGnjdVG7sRcb/xemOA1rRl
f+3sOt0WqDL50tuR3sSObnYWVH52TUutoCzjbt92lYbetmXuaW5Dfm5IgRGWFn9njTK3OCBCdA2C
zxrMXJFALzefTh4b+12X91Dmk6O0A0CHraMFKd6XqS6gcVpGqT+pUgZg4rphgpjqLxnXxU2EVfqm
o4qGyu7lY5Oq/IdwaHTyBjZApRWX9T1kEa0fPKnJdvI0SJFpCuBzXfQkYE3VbBGDhBIK8Vpxb2UI
lQS2oNDKyEEUvpW8qR8oZfCTTdd7vx1NrDseG38gKooiDagT+tKBmK3qlHNnxrkbwJy0P0ITt/c5
ZfRV8NT+pTgZdCCsfHiA1Kf+DbYFDxVi2EdpN/ZOxQO09boolntptPHRcdz4LqujfjOalVZB5rp1
FPTjWDwKxrPAAqf5KQHw4RFRo/rNcatyJ0jEvg0IReYbZqbZhjVlcUhFm/30eIyCjxSFUpAxRg2K
vSHnc0jWuebWpPVZgBB7tW/0dfFo0RJVtR0KuykE7tsANTIt/jjWaOQzNaqGRzGpLwbaZL9UJZaF
tMf8iGXaQoeOVEh4FoAbbluImjx2ZVo8oPolfk8yah7NyoMcoSWg32t0YKZunA4qWsGERf0tGdM+
iMaszwKjJPSeoNH6iHNoG3Ijy+/cvuqoH6sSK4ah3+AmKhKopUALroReQg86dpB3lfrRtrraA+bm
gatPW4Jj3thChTnqk5cxarINh+RaBoVkzClIMb2EtfUM+q0WtBpLKvtbBATcGKqzpRNvlSEKe4uG
737cDmhmDTjhqAhQbcYOuBGrlynLh5/1gDiSG3XyN4jifQkpOEyb71VudGBphRCSa4PGOiIxjf+Z
WuwSwcQ2UlV/iic3fSk8jhpNlA4/pNSjLbqTSpns0H1a/+hqyGCis6tTf1wJLKVPODN3bkad0DEs
d4teOfEM1YzomImofEuiXh/SknxPocZ23+lCHzIjdx/HynAeZCTiezka5sGWg70FP9U+1m1e7WLY
1abs0gH61LZ70JVVQXm8te6TIjaPmZFosBi7eJ8TPW40Lekdcjp73Rs5DqdF6d5B0Va+86zsNwNx
xXPtmOOpBZJra6E0ByQxl3/HwRybUFskt4XVjDjr8ipwVLxBk9yGA13pKacKSdUZ2neU1+0Fkusn
QaFwGMTtoAFl170HPVxVb7VJnps6ylE1iQ5NnjCQyYui34ixc1hQC2uEKEFXG1sz7RUqFNu7IUnU
7wrB7kNk1X8aj9rbaGyL/iCapNka3LKPzeD0h56VUFBFbIs/xor/x9mVLUnKctsnMgJFQW/VHCqz
5rn7xuhRwREVBZ/+rPyu+vdUVkbUbUWFpAKbzd5r8G5r1/Fh7WygVgCr1SvVe0rDPpKP1zNwrX8i
yH+9hhawYb+QNbr93bLjgZIbXEVUGlW2RF8G+PWGzO5N01Hcryw6cJ0LsD9kHph312Rlt3VQmtgH
jIWP1LfkGVYagGzLGgW0sRvrdydrgTTLtLPt5mrZkLzwOcy4oyBlBGbmBQ7UOKQnGiD1AHevAf3S
0PoC2r7ntdyauT+ZKCP8f3NFRV4iY8qbQnjFzqBi+QabpOYG2HbvMOetuu1gTn7qiw+Q64Jjcqht
vh1z0m3quihvO6dRkPDm/gYzLN67ELZullEN42mtrpcgZyoupWHJGPYitdpjKfT3q+t8HMSNhvtg
H5PMpQ+Th8YdbOyhMscK6DN3fLmCc6FMtQsxE5vT9gfGBGqsG6LypkFE/R4VTvkQ+DnHsrHGApmt
5LMPdfwyZkU7JEDvO4cQGIinVrrqquB9vq0zUm4DlvOk9YfoNYeq/KNC2HhwgBkB32CItpwZ58Z6
dQ5K9OzEpigkAFGcj29TsUiZGKFl4vp8+GW55xyQUIRvIOxCXErL/A22U1AMAT5pY3IjbwYIUUFy
HF6/M5nk3pBleomqub7Nx4Id4Cyk/mS0g9ex34pvIDjC6HiaPRyjubuzuIFdwcqQogcDeoNfW7Ef
ohDdMOUYfVPMst6FDgm+w99nHLdOZ42Kg45kNyM01r7jXt3twlnCenrJM/5HCt7vBV2ipK5ceWvK
pgdksmPtg2vG6LZvFxkD8Ji/krBwT86SY/hoTGeO0DELvmt/Wl7nukQIFUYldcGiVw/iiQtSbHjP
p0Jx0L3hVfnOx8XdZEExbz1qyCYCQmRTQmJzQxwnuNIOLXZZ4eRF7BifbCNIgKRz6P0GV0IlfZ2D
oxxCAJktg/Mr63HUzdzC5NYMEP2XTNdbnosuZc2IsqbTgrdZdAj5HVC5QC55T4vT0m2Tm/FQtsCZ
w2W7ePMh6HKoCfwDgJORqR18tYV+er/zKXXhR1CrrWzlsumQytwtBt8ynHWfNH3b3kAc1OhtMUBi
WARel4aI0Qc7FvSoi15tcPgtDjCmE9IDNUGNJ57E1MVRkbnXFgfVZobO9xGzC+5qpiGmD/U5nLHI
JOydOziIjpTNySkleTR5OKaZjlx8mD7qkUSw9t4PwyJtKBplZVHKv60DH5cOdupHL6f4KD3rIAvm
ULCJXTeLw7AWtwCpRiDMsHnwftViWHYhbFx3bEB/3xaK3aEFoPHpILUOt21+BQRJhQCTT/uWuRDF
7+G4+lvn5XBXkwq705t9GPcOtsFxLvS7CsZTXAjKajOgmkcSl0AUriCMb5FyyEc+wY19Y0wPBwtc
kofUeqLdeASEqiXD2VMbCuBfGxTm2FkBuNsUduOcjsHcvU9+CUWbDOGriMugpSBcIM8Mgh4hdplH
HJswQ1x+AxOR39aFM0OGvatCIIQkztYhlAamxELcwoWz7DZh5tY7JFmwJ4fgG9x4R8fO0bHzi8TR
KABBFz0dCwVLvaEM9zCuyNvEQ7WgTsEtp2abwQo733bggcBusdVFni6sxk2s5OWOmknc5opFP4RH
st+o77YpLx0HFsJUP4C3SQDRReGvXeCqGHfUenctqik31M/LzcLl9OaNo4v5cxdbAYxfkluBZeMn
BHH/vZFz+OQS4AEbr+qf4WbWWnwFWeygXC9SZJTqHj+aHzWY6k2KVJm/Es8BG6trJvG+iBNYmAVO
DSn7bryyvF/uQvCa/viw6MZN0+3cP6Oe2K3Npvb0/tq5dqlEkt7DI1zF/jAEOEkBJELbbGl3gSXF
QYF9tgFnjOwiwJ6PPLLwT0ZATMe6LGBpg2MJwijuGHulaO/gCGLaRLozMqPBnw1g2MVC/3T1WF5X
0F+MaO7D0Np174DfAMsNPN0AC177L3kB+xd0Vif0z5ZK+ymhXn0HnXxn1/a4TIAt4QGDCVXjjehD
/2XsXRTz9AFW4Likjk70Ds39row7JZeH3HT8vVLMJMTldNdPVZN0bSMeuRrbI4kK8w3Ox0uLAie0
L5QvDO7zC4hx8AFafiM3gmsxwX3gO5y+m2/GkZLFFOfwnVNBbIuMrn2sB1jeo93vPc6+IIeiDqRK
S5ZZ/CI4g8e+YCwZwtIBAl7JWzqFmKbe7GlQ7DiwK7eO64S3UVQOO/T1II2DPUcf5cjzFNTi8VEN
TnvDq2l5w2LwN6DtdFsK7M5+0coecNFiKbLqJoEq5LCFSILZDLizXWszZKlvLH+dJ23vq7Ak9+Ar
T8DHzHnao3wBN/ayhZ/k7B0clCBuW6+u0ppEedLjQpFErdclXVnZbb0QCtMoWFXvc4T6l36uoKda
L/VjmcOW0jO+PWZRrjcIv8VWNegeLCAvv4qu9o5Y7NmxZDqCLXCZH6KARSnyC3WIfNk/0GoCEmBi
2UHC2y11cKwBmqWWq2JY8m+8cIYngEvhhhBRWu/HBRfjoXPNLgp69ydca3KSwBN8hOvc0PbPk2jm
I6jH0x3yIRbFtGAalvd2GBPQO9S2YlQlk+0d0CIdjvzWFCXc1EFAnHaF6Ou7RlbutdOFRKHGXbt3
4XzKGLF/XgNTQNVJzcOvsaH5Tz02uA9obdvXLhQ5IJ4ymDGe4XqDRVFcG9K3d8LIZk8LJ0Pu6aLs
uYGnXDjjan+64bqTKnb1gFUgosnYlJh8BOwVtZnepfqnzLv2FeWiDjlbqJHONa7oT4KpTeFselzM
ftcAez76dVPJ3cDrRSG1aekr1t/yanjQogcd9SZLoAbhK9y5dZYoB0yFfnKKOGyK/spEgUb0nU8O
EPhHT0PrPp6mpT2wjtsr1QC/Ess6cq4H29nUhq2XRJDlewNGwYs9rnokJj45qYQqOPzgeGp/TNWp
2IWQngiWdUePs2AjccwM8cj0cl/5i3tfkYgm+lR7B9zZAedfTHdGCtgS9hSW2DhVlx9Zq+UNH6W/
h2MolKhcN/wxIHqiNaf1bTVPY5fobG636NQWLO4hWwviUe3gDlu7dELrJZcu0j4CPaMSGK6fVJSm
3c6OKK5Qt8C57IkFWgC8wRwlOjLLd1aFcNib3H5CQ2pYymRCxYXEhE09qAqsvTW4ViTzElZXU66C
WLOuPMy0ILuplfW+K337Ax3EMMaFrfZiS4Gj9rkE1W2q6r1uBvsLThQ8j+F9wY9oL1ebwJR5apZQ
bWEGH+0ogsC24IN9zwzSIMTJaoghYexdVyMWlnDR94HUm2Z7ki8MR6QchjukrW1SMNdLOQoKiS54
ed8wHcLDYygcL6FDRn8UWKUJ8to2GU8qKtLn6qpy0FuNJSlhvZ1V094tRbWviKcfqVXmAEWt7Fkt
VYn6gs+aDWnZe2iKdsfrQW7pDPt0HnkUIG8IgiSAxAxXRdFPOJ7K0n/ypHKxmiexbbK8v/eaVuyI
qMSrDMB57yDjsm/zXL+CApknNUeUbsEc3kAdBXXaebaHjhi4g/iBL1JcEMV13kGLH5dulcJ7PUhm
OnZ/wU8UeTwVmdiWGhpdEIbBPcPkWYkawZTDF72z9MYfBHkw3URvhUZUTIrKqm+BMtMDrNxpjDS3
qGFPNVU3XaWntBZetNG4uEPZskVBCXItEM0ZylSEE7D5uE9tdRS1PzXI6C1EFiV/VllA70U7+y9c
8gZFAWAF+qHNk6KWQdr4evnjZ83kJKSr++s6dPI90itvG2mn3GN3m7Qzw3QUJdVvRSnYU1MAhwM9
KLDYoPABph5kvo9iNMWtHDhLIC7CnwJl2yvUp8I3ZgN1y8ocBVTdA0nl8va7k8/u2xJwQDrrCcNP
Kky73ncCmP95y1Y3pwy4IMWGoqukcGu2+Svvaw2wsqxfitKrn/vZ734uHMaHfDJwZoegw0ZJPzjq
hbuPQbUEaTWH/RWssOs9kd2pHt661zQI/Nu+YUVKR13cublajl5tELQA/7oNZ4O8oQU94Du2dHZr
0fFIa0aaFniUHhfyiJfHmsKs3tJqQJur6DYljBL2HNee7dQha4Re+B/WVVnsoHIIzp6hO7/kfgp+
kfoGPHS1dfp2+FsGOHdV76htOUuBa3uoDxKo8jsKa4dUaaF/gguvH6qeh0fCQrsvSIZkDPx2VE+C
iIwx9gt5jBod3tEKLcretXyIkZkXoDc4/BWKdvXecgs7e90EST3XfhdDs6aBN6FZWpIUUmdPLS5X
f0XR1I8O+l73uHQXCeSxuldu4CiCIqWXzDVudyUqcNtsGoddrWTmxtDsDQBf60sXN9Augysh3Oks
bqplAva9umG5K3dcMbH3ghIfzoTRU2Pg6Vrn2OvQe8Ldr2oymDXlI9swGZCXZfJ7F5ERZa6E1zS8
p/DCuoM7knusiUsPBEQpmMFBOxaeeP2Wwr9h35m+OARVgAurazHHC3yur5iAZZDNOEPOY3IQzhqH
pP3JYaTuVAjEFbKdHg5+V9NMZDwzSr61tsuSQKgZrJO8/q1aTuAvvZT+S6hYuGlQyoGN6tjcN3bJ
71GGIuWuIoBMwBDAgT4Jy+JTydWNqdG6iaU3LykJpJvOheRvmW67G9dIZyfmcYSNkcn92M3RYfG8
qLDXPYwAvBh1kAoSqCHZwcRn2nWgWe6EckKbdEZ0G+zEJfZgv/udMtlATwRpsVFe/j2rC/0s5ihH
Lc7pbrR2T+E9B50lZO5NJyf9hNOtwF2fV1czijHXHFfkPi5b9IpQVjQNErPG20N7oLua59wAa4fC
N/SHsm0QurgDouH0k0wVkh89yjhragE51zJ6zHhXPEErJA/j0Cv1U2N7Q25p36ndGAGeojM2qcRn
bvvN+Lx5Ng72dTuqGuoFkJlqUIe4Bx64eHZGT951jh9dBdwRWxPQaQM7cRS+m7LBlDTNw1ICwa6G
sLitqs7ddREE1HqUcV8hcECSsPb0W+0smHKH+suu5lP5x3OQSuPmG+5RrRmuhwb5FdcFcITBYh9Q
p4ZaoYcSzpKV2Q3ucgJMnWnZVr2vd32ZeT9hfLjstO5RdrVhd2WGPktx45KPclL5NbQZ8luq4L6I
w9t5lbNn7oVwmq3BfBc7Gtas2sJ5FAFSdy1S1g4XvZuAYMXK3hVsgwSX/wzbTFdoqmv2rSack3u/
xgdOoFSbvboz0JYQlC7fUYOBxgtKkGDNVDgA2ZbinHkPLGUwe5YTNJrdMpzeQXlizwKuPSQZTSV/
ouYY/MD05S8haYocs13xO7QH9R7rwgeJHhrncdgV9JX4Zjp2qge3t6HkNVtgOlF2EMZhyPSADgrb
/SCn4lhCV+OmKBtnCxKgdwWNjPqvrgg7NhAIEKknsuFqWOgIRZp2onsIRLDnNgzMU2uAbcFSct4m
TeqXYVC8hFU8ow8hK+c9pLMBAidTPcfdAh0O4gwebjfowVabvOvFfdTN+pvfeuW+BKP7L/yi5iSA
l+EFqMe5DvOqzTctwG01vJEHEgZ31MIRbcyiNsbO5bGhADNf6qx9DIZac/VQYyGjaRyUkWaqDwbp
JHrMXnXXt41BK8odt7C2rDYZi5zYbfsilbJ1kBTCA9PiHIxZUEf7z3/LGUQQWUEdUDNAdVIUwJf5
GGJxaZVmTiZQEffnTeVRktoOhmufD3YGBLamoFlnyOBVJKsDpQPIx8uS87TQLLxDVQclpBDyf+mE
giaJ24y3zxVgdY9fGTlYyz57LgfOUE8SFTeLw4/1LjkySCbtc3QuntBgZ9dZY7OHGSsKtMkhrC/Y
IZzpocLC4X/RBFoRXPtDrzrkAd11Q13ELlpH6ONt6/mtaegulw76p+SIW18CwPNvl5m3z1/6XNf6
hKD6B8gwhFWdZ4EBj3v0podh4t/I4tCrsqX+hQk9N8IK5jUH7mQ8H6UXp6ZyD09AZB+I6PmGZBLC
9J+/xsd4jGBtDj1WwlAHNdNDrTyVgiTV79FoXF6+9vTTq/3zkQCDCGwAs5SDXqBLDmsX9ki8Wl8Q
hvh4xUOR6H+frrlH4MCOcqw3LDc24n9L7jzPovwTLNEWY72YAdCJ2YGQ0Oevc25GVvt5gamHy4Gk
QM0fRCCPjl4SNjO8I8XUXwhf54ZYgRRzNfQgTWEXAyUMJ5HZ+esX5XcaVReoomfMj4M1FW5hPq7w
eZEfOpqzPyF6r9d9FKIrI3soOC4ZUAYssALFMMTCiPAoEZDi2jiigYZ87QciEbgoorqwWP0YFcN0
NUEd9wLs7Mzbr52ZKY947qgaqnSII/PQxH77rWh+fmn21tZSqGxUFc6E6oBqXB0LVpof2l+8mzKK
ls3nQ5zZTWtaHcCsRoPPzK5wRbxDefvYKnX/tUefPtk/W2l2vC7sIHN6UKhBWnrfXvKUOYPLDdaO
vJoXZZFXQ3OAeQ3ZtkEzH/ypRecz6McHpnEDjvVsFfCJOECHCnJxJa/cC0Hu46wgCFfASB1QoLYk
8GAasImm2bKgj2f/emCX1vvpQf8fVResjWZGuONC4qDvDnMDEjGAbNJLpqEhQJ8snO2qjOoCVP5K
+dDEpR2KUHMj5D5zIn7kuDD+8Fgo56Ok8hLb/8wiX5uMjNjjkJj1qwOU6QFEsfWzRLE5qkCE+dJS
4aulIqwLVHvRVoewjFCuqe+Zn104cc9M15rChfJlWXM6A76XmZfcG73bHtgzBAOBehx0yy9EwXPD
rFaF6ElnYdGEejE3G395hkHszrUvuXshFJzZp2tzkX7k5SRn3JBM+T0gqPoBofH5tz83uasjAjrI
FUoceHLk/qmyh6h9dS/JK36cTQZr+lYnWd4MkYJaYPsbdZ/Uiao9CXcU1Y2m/FqUWZO2YLteSw0n
+ENJ8jSSbsJEd+HLfPjNQ3/t3cFa4U5c96fyTniogLWsAZr84rNP6+if4JgxMtdVOYFoDMWhqicQ
W7B/P5/QD5cifvZqMwG+EIK14LnH8gRFKn8JtBTa5QhQwIXffm6A0/f657eDpVtxd8qgjiJ8QHHC
W8nLP7WLJlRj2bfPX+LDpYOXWO0nj0P8h6LXfQzoI8vfcyjhEjkkIVDo3SV24bn38P73PYZlCAKx
GCiaGn+jxJLkxE0lfElccelTfbi5Qj9YZcSnihPcDwjmYuIVKs+T3ijiz7vem8bt51/qQwIEhji9
3T+zgft/JYGq8o8Os/c+mrRoX0xpySn60oL/Uq7YTU5wIcyde5/V2urqyYG0fDgfO2eoXoHkEVvd
Y/uh+KeXC6TPM9tubfLgODZH12Va4FVzRUeDy9+X6F/4VKtF1dRePTXCB8GT/+7D56H5XszPn8/C
mfUarNaSlaSnwu/ssXTHXQSgUwxAjINmVPYT/VnYKWXgbn8+1Lk5WAVs+KMRu1DMQS+qacOAQ06H
ExKGFebp8xHOzcAqpdcAo00Ih/NR5PoP6ldHOWRj8vmzz/z6tcdDX7X9pITjHJrc6rhtx6qIYVnU
PHK/YJfcLs+8wNpeIaehbgX35ZHlZoMS2z2diofPf/9/FLX/l56F/tpcQVTNxNDAkRCgUtlNKEed
xVNXo0ixFMuOamZTdCSyl2UcdJVSTUhSj5G4651guurh2LwZG1a/NyKDDThgHikA3UAKBDVQUhr9
lis6RfLRDC18DCtdALnMvAukno8TZ/z2VayAMRmKuUgd0OSu/FQI8ZfPQBX0/Ffe5u9VQ57yvIFE
mP0GxPCl7NE9LcyPvtgqaEyUQryAzeGhQF1ft1AD1n5ixgZwnDx2M7j8yVDUKe5oDMQzoNdiiC9d
CCbnlttphfwTHf2sL5zRMctxjpBMQ9XLbGrU71KnK4ILu+XDSz0+6iqqCEpYJJcIkAKu3+APKoFB
UUvczED3RsFBzrSOvdDc+8y5xBs5c3KtHR+sL4nWYIwcHPk9MCx2/fesu0ND7cImPbtQVjEGiwRz
VQT8EPp5UhWwYXGGTU+82MteUWve8Kp6yNv3rL0khnbujVYhpxkb0aMRxw++B4ia860l/lZm17q8
cE8/8/y1EYQLPkEmybwcSXe7VA2sMiAOVhw5MEWfx4VzA6yqa1QUQ+n5sjn25XVdQW/Ne+tCYDnU
hVV27vmrTEKOkdR13oQHLvy4pz9tACCL/9NXdfr5C5w5wdYq9a4aUaNDbwVV++/58OJkXjLwPs6J
SUPSXlhYZ7YjXYUCm/vSLybslY79AuMeaIzfIc7Kz9/gTCa0VqivVQaECeUAL8oDG3+Nw7DtCxMP
43OPBpwjfn0+zLkPRf83pAAa0oZZHrrQiOuuptP5tVAIdPL8O+SjAeNymi8uqVVOEfIeJqWzA+ja
/BRKoCeA5pAWvQcUBD5/lXPTsdrm6JKiRQOw97FpAPOYgmBMRme+bu1FEd9zI6z2tbImn7my7LDA
LiDxgZfahcB13s7RIC4sXPc/VvoHB8zaGgLiawzStyCO1RYQZek2Q8qiwaYAodJbQ6wf60nnm0W5
MPt0GLS4QxvRndQ62BPaLLuSF/RdEgcmABMgBVA88OKa1YAPoEWWwJzL3Tu1LlFxVD4WUgDew2ig
CTpwsdyJOQTcf26yFCBMBj3sTiTG+sAZGAjzFlw0KA6BEEH7KHtesnC6q61Se9zRxmetefZovQFq
VjIMALnnxVXdtdFOLFCqg0mzSNjkzWAPOEPaO+Jnxr0xjVQjr+Ah18YWldCNidx5M0IL+FjlYtra
ftAvUQtqXOmhRpb7vNwWaEcm6IHbV1AqCoBOlQFf0M1RbNGwuJPwZGEZL6+cvMZT+4aXtxJepm8g
9uQ/xyWUEVpwQfRnLN3yykdTZDfV+Pkj5QC+AsZVbEXrT1uPQzN/Lpbqlchl2tZaE2BPWHOtexfI
jb4kz8CE5SkH6OuhGLzhMUeHDVhr9O2ruW/eNIv+Oq47ghcEnKvTVzKVOYBxRb00e0ZdeG+j/nv0
/QbGYySvr9CEZW8CgLcfKiPFKw+nIJ0kGFaRJXdF1VaxNFW5rQLt7fUg/6gwd/dVMdf7xo/MFZDe
oM7QsLmHrZjdi2a0KfQf3Q0xnn0a7Yj5dm3lgm0kB+DZIdDz+c47E87/n6YGJ0sJYUd75LlnY+V2
KlboiHbSh0MBBCO+tsHX0hpq7nvOZtkf56q7L8rsPp/61zJX26+9xent/smuqlxN6NmOFgK5twO/
b4Y8tuH3Inz9/PFn0vi1lgZ60hLN544deskh5Vc+A7T+82uPXuWFoHkVlRdwKEjgW1fNoc/FhVPo
3I9eHQ8ltRmOB0AJsyp6AvD5ltrha8nsWjXDVrUnkZfbY97ZmCuVDG6TKO/CJzkTqtdqF4EutXXD
yUI4mgFvWcaA+KcwALvwXc49fnUSADnj6qVd2iPQygOMKIIwqT1kxBmXzoWT4MymWutZ1GBiOnAC
YIcpgzshlBr/+u78LCu0iZij9p+vnDPvsRbvn5yyL3tOm6NPn8PsEXm34Rfm98zScVc5HpBIQtW1
2x4BG6vvwjIz4LBm7nJhgs8kLmupjJy1heVt0B0N8wCc9UNE14l4M2B9fn7FQ2tvXdIB2vK1D3X6
gP8Ehzmqe70sgQ9iDJolluwZnEiLyb/w+HNvs9rBbt95WS8cH7dK0R8K4JPSsA0gFOxAObfhk7/x
5CCfvvYuq03tjQUUUUZqj4b/EmDFhvZoi0t15nO3rf/AAv98KUhd6TFb8PQohyqUgg32zo7Iu0fH
51cayPEkAtB/NxV5ts9Gr3tAGcu5kGSeub3+d2n/Z+wxABGrrkDPyQZIq1nO2QY35QBdtSjOF2m2
ECEZD0Yavmu7zr2w0s9tolUwyKsIFphW22M7gq5+B1pNHFyyMT/z7LXiBQ0hrlmPNUzsBN9r2vx0
l+oWQI8LBaAz624teiHhGq8dD2GyNi8STXUz/QY7DuaXTyTsLgSyc6+wCgRg7UJtU/XtUQl25zH6
I2rV9eAHv760mteSFqWLnnpWt+oIUZZrkPR2Cg4VoACa358//0wcI6udT0OwBiZR4JwqulsYq77A
AP3580ef+zKnIf9Zrq3bVxNsu+pj70IFmX8fQU1T5MJ3Ofe7V7t8gpli69ceZBL1uG8zlsisv7DN
zv1u739/d9/nE/C8AnUoKBZALjouijFh/qXK9rlfvrrI5UIHEKXw+SGzdX3j1gJeAuBxXEjzzlys
10At6QKIXXW8PtrOZXFgnT3NizcLSwg3ajdRwQhwH2bzlRmma4QUSudkAO6qPsLJKoEiYLIAWeHW
l0rDH29fupYDnwc+D6yCTEMNHHNbi4Sa7MRzBCMYNlrsktHix/NN14Lgyo9A6tXATwrK+BXMttr7
KMDpVEVc/fj8Q308K3QNhAIlxA2CALtsYmrbiA5XpYb9MKBvJuBlQLSg2unJfClg07U2eJ3NIxnA
Az1WPqCf9619kv3L5+9xbkZWW9pFNtJVDG5IaiY/hgqlLc92scqnhIrhWvvNpcz83Jystrc7Ukcv
JvIP4BI9FIa+aKeHtxndff4e/xWx/n8Zgq7RXYtG+pGBw38MIGl+7IgEIL9rsz0QV6D38SaqYqVc
NzXwBLtdCn+GQrM2/Ilbl7xFJBwdpN3shFf2/S34iGD7Wle7mxZeReOOw+XiRyEsc664gX+gyBp5
k4U839SllCgCDPxb1I/6enCzajeHPPrb+V7/Zxx7cOkhIQ4NBDr9GnNZwyOBRtdFVpFYDIQ/ff7+
5+ZxFYNKYOXDtirtUVTBEV7pj2qRP5jF/bqHWHEbXlguHyf5NFqlDlAOKiMkfi1qVuIVNLA9zHXS
NpOPDpihn7/Jx9GUrhFnCjiLbFGeOYLsfpURZ1/Si0KgH+dbdA0YC3NgUHRmuiMDH3WvRHHLBnoY
eX2H1tEezMXnbOpB4mkvYWvOfK81iGwYbeD5eYVLRf9Oq+vewt0OkH2T/fn8Y53ZVWsE2Zz5Fr2s
0TtSdxpSaV31EkVwT59U4F0IPude4TT0P4d+FAbF1JSGHgGfBLnqVRe/3VAmWfYlDCPKPasQ1Exo
ZOeicSGBUWQx6nn3PcSNcrShLqyo/wwFP4gNa9RYXloUBqq6PzZVYrZQTzhA0jKpUuLEToKCvk2G
1LmBI+Q2iw9PeZrd1m9oll0Y/tyCXmUffmGNB8qEdwR60r5YDxwcUEs99aWrGA1XO5/BDWzohlJB
6Bc6Me8kfF/oncmqdP79+Ro79/tXe34MlMcIBVKDQDvEVuZKttHVlx691m7PvZ62RkvvOPj9E8zg
HoF0u1ApOLNs17rtcCt2q6XCo8HqfAKLGhX2ZmpPUmh9DCsmdWFyz8TdtXp7pyzcEMEEPQ45KBZg
HUZvigjn+0xPRVIoq/0N3LL7ymAAt57C2j9b0RLFmjCkYGC7TbiroTKUgk6pjv4IVXTGCvHsgKdw
//ncfPhmGOyU+fwzGLU6KE1IFsAaX1wIP7nmF12+LxJKVV8DM2GM09j/jNH3IUfvoKGoUqBPW7DB
h61QCAaMir5b2LZd+G4frgUMc/r7P8PgklVO46LdA8j8PwhFCQGlaujKkt8t8y5ItH24SzDGKkxq
hWRh6sfoMJZ8Owpx39T10+cz8WGQx6NPQ/7z80GC0ZmwDjA5PZeoxvuvwdI9Q2LqUgg5NwD93wGC
hQme97KD1HCzmxdwIljj/VLjcEFx+NzzVxGw8Cv0HSoYQEDiLDrA7he6H13YQFIAqo6ff6Nzn38V
BfO2kpF1XHKYdJaf1A1+qugSivXcz18FwAlSWy6Q8d6BMFJe2a5rbjLkeknUtMMFoOyH1wloI6x2
tspBc9QKCqedjr6NjbdrW3RNF4VPVrMxqXyQW0frfuXIwGirrT3Vqg+6iZDDOPiPMpx+W8F/ypls
lyF68MR4oe1/JoKsIZxzH4ZD6ffD0Sf0Niud3dCyVzXqfdmBDpe3l0C0Z+aerfZHw1XWU48qmEcq
9BChd+RfyH3OzPwaCBn2ptbe7CvI8Mx/GZvuoBWTzPzC9/kwG8U0rLYF7PpaaCePEOfpxuvI8tTv
rlmnD9T1kcrtevvdht8+3x5nIiBbbQ8blA5ECIR3yEGP3y7z9FxMQxjnvP/bLs6vrw3yf5xdSXOc
vBb9RVSBQAxbenTjMXacOBtVRiRGAQIEv/6dzts4+kxT1TuXF6g1XUn3nsHYJxn8E3IRQuW255Ct
QA0D11/YHhRw+lrZ5QvzYQr5Q90o6qfeUcmcD3rjg2VyU0/BsGVNT1d24lITxt7Ah63WnZkPZdas
v08hEAe6YVlumAtb7svjtNSEcepBvM6aB7fHU1h9df1qr+Cu25No5bBb+rpx2IW+DlBRbvDGScut
IuPRgz4pAYv4uh9/bvbdYTT6/dRAD9A/uRpE0NT9WYTFNwrQ3crPX4iEJgC1GcbZAymLQnY9eJKs
unECS2+YlSau5/2sPHGrib0y1wsByoSkwoB1OKue2EleihY0y2E7EOdRZcHnSc5/oK/1dHnMFgLU
f/CpE7g4LPLrxBvdFy8onyB9sxJDlmbb2NgSkmYsxC0aMgsTO/sT3YQK4OOwpWtP2KUfb+xqO4Wu
yahh69Zk7SFzhpucpMfL47Lw4004atdOQnszArei0OzTxwl+L7laQ7UtrKT/4FB7LYEwsPH1ri+h
pahe3ax+Qr502xe4OlVYZiCNzSv3v6W+GJvaLnQNTZrWTtICPilhCktHG6yONXvApc8buzrXJcCj
RWcnLYZK8SSjYczy6/aBd2703Z6uIT5SQHPQTsYa8qDpt3BoDhx2IwUEYLw1h5+FzeYZp3QQSEJG
Rd1TyL3HXsj7scuLuA/8fitthJLCWfO+WWrJuM5CcCpE1QlWih1JTx7NprhLoR8YFeyudM/E9XK+
LpKbUNAha/MKb+M68W1o/aCoTgK+GYAJv7w/Fk5tz9jcJR+r3nN798QFs+9naPtsnZp6R2+w9B7q
HOxwuZ2lxWVs8dxF1suPICCHgsALbE8/exkQaak3rpwZCyHExH+qkVRj1wPpNrs69rNvLFoJrAsD
5BqHNWwXAl8qq03gdZjHVp9CCrOln5gqkNzJoJ92eXwWiOORa2zuJhJ+UMqpTpwAishATkB1qLU2
U+RV0OgkYQGmNfceujKDYG3J/JjYXblrZw/vWeVC/eny71gaR2Oe1AQVeF2wNimb4W7sxCnjbGWK
FoKlieJzyDxavUawFGH4iGfZm4AEeSzS7OsEQQ1NvSJGcFgZz4X1ZuKv5qKFGnlZuIAMRkdgLGtI
OUPxo1wzdVsIACbwSvMOgpmidE5qTO24PCuOZzl9bp3utiyh9Sia4sflGVlq6bww30XOCVg+y9cF
AejlIYLGjKgeUCqIhzKP++Lr5TaWRsuIzpDsz21V4rU2Fs43EXT3fBgTp+7XEu4LfTCxx2UB7/XQ
6+qkyNp6C4Z/CmjN7N7j/S9uKul0O5lTfbjcmaUda3Qmh2KmSO3JOfmpXW5RaB9+9hWw9Gi62/uZ
V620s7CeTTgy75GoInMFHSxkrVtVbjoIfDmQWi2acY+UYNxBCfRylxbmxzWOm7SXbMjy0k7q4bvj
QxUYL5+auitfXxow8u8Ki1SRjkWDr0+2vR2hjBcFfTywZyGmlVNm6fcbpwwu24UL3YgmmWpAIvug
Ku8gNjg/T41yjpeHaKETfxPz77aJrfxJFPDsObUwDGwhp8OHV+jN3njlykGw0Ie/4OR3DTiadlBM
ZyLJW3UWFvoiRmh3AtEz7C/3YCH0mug/0oU+y8p2PkGS6AQB2SPVayYxS4NjjD9GGVDoPHROZU4h
54NiZfeI/bi3rGzlTbWww4lxbvBQ2XVLVZdorz2OanyCbM8dSdubdORvfdmuJWIW2jEhgMAsQyws
nTuQcaAT63xxIMV+9qBh/MccViudWZgJEwJI87ksiwbhkEn102nZgxyClXPpYyxYEJkYwMBV5zsX
QWKs1Kcy0De4dR/A8Oy2dlrfI+ZuONTPNCh6sQfFjZUt/jFHC82eV8a71cuKqY9sNyUn3mWPecaO
Vg9xFe9ZWNCEhLTfKM9iQ2RvN/AioHJlUy4NpBGK9RyRBsLUOFcafj8rlNzUuDJHf2Gr/6m4oUfn
Nt/3KO1yGc5Rk4SQ1Dx4dp2dQFzW2Y5UZXbXQ+oc0nlllEmoB4dFi0oJiKFNCP4sxIYQraHda+Xb
OcuDV+mpNtxOmT+3cTvkxdm3nGRPqKxL6P5HwKFvZQ/9zUoV08pbbmFHmrA8YdfgVoUYmcIjeErf
E5SLtPdkTSsn+t8N8dHwGBty0DXL9RjokwUrkm0qC2zLsCKPbcfTI2oT/daGlfcrjJR8QEWVqDag
z+q9E7DihiHT/VQqT+1gCcEgdz5PcWvZEDoPwJweFSE3FfO6lZ/68SIJzSpQ0UKLM8yYStQoXksI
6IZDetWrMzSLP02dCa2yUoECOf8IovClb7AAPUd8h/zSk3Cs75dD98LZ8NdA691ahBySFXAICJ5q
0j1ppkQ8FCk0AsvrcqsmgLSyaVRpiDKebEiGJVaejjdzDjhBTf3ukVsWf7zcj4VVaUIrSURlM+S6
SwYR3c/QcB6CPIvTKTrNZO2RvjBWJr4yhwh+VEHIAaB/+PlRvGZtFUIbzvp1uQ8fLyfoAf0bF6Ks
gv3JLL0TKM7PtSsOOeSRrvu0EUSjSGOPdKiSlVw331Q4kPu+Vtgclz+/NDJGtBSdttJ50iVuGNmz
soNbKII8tzRbucAsTa4RMNPZrgnOmREo5G8aT0tvemxGvkF9ciUkhxjhD0KOqXMXwmwXCMu0TCT9
1cG91M3hntWDH39rgWCFnN7+8jgReg5iH7Vk3Fi9zG1SF2ZpSVN6R/hHIPV225NyT+FJ1lRiU1aQ
/LytmjdX7FjxU4I9L4TehY0FYZgG0M+jJ4K4Kl/qfsuiCcKNL/BgP5T6C6Tidxo436GBIyo/QU7q
6HqHrqW34/DMPCf28TqHo09bfOfNSfpQemYHacstjNwcrvbo/yNrNIKpRG2iiRnwq5ObzM794B1F
A6KavfNhljOc1Th1GMv2Sw0GOcOf7NXv4IG9rZs/mX0vbQefflJ4RpTlfvb2c3XSZD6O+S6gR8aD
x3B4GdM/tJ6fAmeGBC/QlOkRZlnx3GmYt90yJffD+EeGe0eP+wx2B7b3q/b+QH73ho3ZzkYGI5rC
LXVi3nwGru214rCsCCD++RbZ21zcCXjgQE9djmyTyh3wAGMBF7dzXvPVnqHJ+AI90c2YvjWv3MJJ
GqfwVZZx7Xax1bZb37c2GnrRA5ysfd0fLSZj+EJt/eFQhkevh36TZ0PWfNfbz7Bf3EwM1k8QYnW3
coIBJts75XPahpuJ3trlXUWeifNCcdXLLGgUnXVV271q7uA7k7QB9NT1d5I5e3CfYks+yRA5XvjX
QNMbs7bn/hGJxhSC6OTQwnW4gZOKf1MDlY7WcBSKeosL17ZQOz+oYTlyh9sXQY26Th9hGw1nIxve
Wc2uRdq7L8pN4+04H+NsjnvnR0fvWt/fW2kel3O+HaFj35cVGH32Hnff2Mk+S/kC1sWmpONW8mLr
wMO5EQJ5SSiNv3nlXlTWzuugEojbQHN79pgtx1umv8E3JObVp4bsIEIce/NeT5if4vMIXjOFoDWS
J9UYl/Z908eQC2J83wbovf4Wjo8UqZXCg5XIGEAWbkRKbIw7PUPE4E65cQhp6V9ecSjymH91oYkK
LKH12xG/7Qw5xoQ1wzbjawaLf3Mu/92toYmNwF3K5YA1AlNSq+6Wugw/hzK95aLzNqwUD2lY0ThS
aaJQaCNR99oV9vesyPKdD4+Km7qBErtog70EQb0HfS+WHrwYSlL1UG7NrWOkoCMOew66bSvBd/AJ
suBOgV3IOtkUSDc3XyqoS66E6aUDxnhMdbMz58AyqASSvu1O2ZCzgsysu1IPXvq6cW+DEUwTSrDz
k6YfsyNvbLb1gc1euZB/fMSEH4CvC0ibBUMy+7/g2o41U2yBZt1eDsxLXz8fDO+uQZqfLTUg/pz0
sImDxYDHIPlM+xKJRG8N6PFxRTs0gddwvPcKHGKwDUjrbJ86AWg0zuC+pa6o7xWEOE4NHhk8FjDX
eQYX2Pp0uW/ex2dO8Pcsete5zq36ofW64EZauY4Db0DOPGX61umi4jHHxeAJ4uoI4x2Yz8eqhnWF
D8rpLQADowO/zxGeAYCmQzrbco5wWnRu8rKKsJHHfAtbH31LK18/w65+vIdSWvp7hI8Mkjwwabiv
Ulu1GybhrANhQ5gYhVa2lYOE8eIYRvUcawm/GMrgFZgq5UFCHyaHB10hFTX0Mn2oPeFCmQQBbe8U
Q34TQYwN3Gao2Kzc4D+ed9d8/FPk9vNRhKBE4r4dtx2ikoahZezkcDJeGf4PT3zXfPezElZ3RDc9
IKLjPdy8TsV0XXLNNV/7UdmXQzk7YzJbL9DmjmeO+uNabu3jOxEIzP9uCa/kQEI4XZmElozD2ga8
9bvnWUDw31J1EiDrXTc+xtW0L6AS3hZgVYhCw4pq3OmsXklZuB+vfNe0xLYETLNUNUncYrJ+i4tS
vom46yZ+JSBO2FvOLewNx2MQTO4paAL3mEOI5hhmeXpj2124awBbP8DPcN6VY2r94D3COJRTxJ03
9meBcWxUu4KY9wA3myOGMIjbgNk3KmcFDGohn99kcO2iPJD7OSVYYFr4n6BGV61cjBeWr3lv1ZKW
U8CdMiEOjGhmdmwZv5PQ6b9qamzjsipJMHHh4n3bTe5hhDYN/Ls+X/700i83jiJesyaKyhRXet3C
L8Wtph0ssuz9CLG8q57QUPL5dwHDKqV25i4fkxFuMIEuwextYf3yDQaGOIa/XO7Hx4ceMY+lXBdV
BAcYcILS7kir6I120CK/7tvGodS5rTdPIi+TsUEKSsS2u7a3P35QEfMo6kUZqYaLPpnaPjiUozW+
NCKSOyfv+VHU/doCWooh51F7f/LUNIApSt0nDOZHoD3D0oh2G+aNb0HnJzR3ArhDOd8vD9fCkjJT
GbwaEMznGYFEzhsi4evq/i7Senf56x+f3v+3Hn7XlRB2HXXJeA87rVPTAu8G15pSxy5eQ6PD9ynu
pfD0udzWUk+MzeGAbK2rGm1N8kfhH7wUFgFrU780JcausB0vhfKwxLdpnKrvdUJhTQab0pjII1Ur
16mFwTKzMWnkMTWPYkzK7gcTf0jvvrRehDfV9PA3MWlXserWhIIXemSmZQTcpaR2pj6JKiVjhm0T
pz3/WYJ8U0lxVvLx7vLquvKpayZpslGg9OfCkxTS0hvtQFUHKmvMsuBW0m+Ivg6oRkwK3QRPoK4D
8SqBw19zB0Zy/gKbYRhqSz8/Xl5lS0HgvPrerWgnwnjRIVLJULVPUH3cVlCqwaO4+gRplRUE1lJ4
NAJARFkO3g0rknFSoHWpl7Aefl3++Uufdv/9+SRHyhzWTPD49YCbwJu8s9cuzPjCf199xGTLOT0r
pqnBl7NxjFMkmYn7+fJv/nhjk8jY2HWIClbdqwGJ0P7UghwJBcnHrNM3lz+/NCTG3oZOWVCNhY1F
o+Qxo/5XylbRPB+Xr0DV+He4PThiMTZlQxKW8E7U9mEGa8RCUt23XmaycpoujI9JQfPrsyhMNfYJ
XJrgAD4dad1+y9vrIHXEJJwBWd3ytEMxhZIW1grhAYaTsfbCq8I2Mflm7lx6xSAQWrNIwAGxBqyq
KNx7mwn/yhaMLdtDLxA8kBlwT96+1el0zJHXRaKrebm8gBZCgsk2axVkYVWNHgAX9gxExUNHyJ43
xZ8qtN4uN7GwRk26WZjD57ydJKIOeWyKBjbm/eHylz8+B4ipTg4x4U4QoMUT7XTPCvaWTTh86tL5
MHsunCGhGEhhan25rY8POGLyyorIHSH0TobE4TaUhYbpAD0XnKEu1DS95lTDlQ3PVB+2aU1bXDn5
xu7GUySCv4RG/2yQw/VwTgqy2Qb0CBnry936mAwYEJNElVsj7G1msBIkboh3tLGmO8cbYKqNskr9
BbVde9P3T3DbkvkW2vywhs+isH1IGwVjb1tGgQNz+dQHUjUv1CGt4I+oezESPPrH/LvAbflhsBUy
zoMNzZdN5s44OX04b4HK0ZVBHJZ0rVqzsJbN4lw3wet9yv0hcUWFG0HnfZ1H9n0Yup3VlvvL47Ww
mM0qXacddxw6tEHT+6A68ezX5e8uxEEz70hAW5RTQ1H1VbcUo8l0AqmNy99eGhcjhjiB3YaValtQ
10gNL9JqAqddMOl5MfBT/gkib+2Vw3Metnc3jFn4hQPVwwF63yKu1B9wEnaXO7E08MbhHw7wBWwc
fHlsfmvy1gVX1cmIKWYvrBoWIc2IfT2jzODqpE79x8s/eWncjbNfuLA8bVMcoFxLnJy9+0g8+1hi
9WydlK6My0LxHH4K/w65cKMKJps9OlD2wRHe9f1BlA2Mkm3YCcNZHWk+GCKOOzhnAz5RtM1eTjCa
pF4pbxxntuKGyAoe55C/gj8xKi9MltaGayvc2IHv3YO1Mq3cVhYWucmA4kJCi2JuhyTqI/Y5ghkC
3juddYS9Ob1uAfrnuXi3ACs40eaNSBWgVQ2IYjVsjS17rlc6sDCjppy9M2WihIznkNgE5Nmx0rdc
RK98FM6WdcOwMqVLrRibyC0owiiqBpBv/UbKVwHakAggcnjdZddkcXlBGrVQn8Ae1d/l8KubupWz
ZGGLmgSupk2nTLv4sLTusjrfcL4mHbg0IsZOqqa+ZaSZIZbeobRma9SzrOiO8+5+mMKVKLn0643D
Fk5us20zzG1ExhcRTbe1M7xcDgQL697kaRGRp1kQIsbItH1yaHSQFX+B6+/Kelm4mlAjAsAkOuoK
VMyRb1av3I2ShrH73IF5JAzfv/I5/wzX7V9kKNaoJAtDZToJVIEjwMuFXbTd3JfpH5Dwr1tBpn9A
q2x4B3YKH4Zxo/074mv5lYUFRM8z8y4sQGu15YBdjQncoVDnLzYjHOg134ZrnJGlITn//10DTLUa
Rx9+edl88vqXaLiO5E5MUlYxRboEBaxOsuJbP5VQISrjmqMWLS08A/R1N02TklUNEU+jDngLD7jg
gd86EImh+a/Ly39pbIzdmyFlKl3VDUmFenzEvijr9fKHF16oZpmr8rg1RoUzJGXUnTpEm8EpYj5C
uAfCq2yt5rLw801aVtS22nJ9POG9BhCXQexssuYe5RIsjw8SDyYpK3TVKLNpUAmDJLgX064rUWiH
q3NHRrrhAaB+Q6WC7ehXeHwjp9UdUt6kO0AHsi0n0jlGad0lAEPNW2uI2G5qFT2NvQX36Z6OgHNw
WHjbMKfjpExvzv6av3ULrDdereWe+W4E9XEa3CHyyQP0jsRDL3NgLNKJxLqC6BWH0O7lyVrYgiYu
vLdSn7AIQbCbz8ITZLiZYDlDZv0d7ocr5/NCoP07zO92oexsB3xVbJZRuK/tbH0PRf9VlGol0C6s
N9dYyB5xJr+Wc5HYrPI2yqawKMgSRvJnOKPfVx241pfHamHJ/a1uvetHELhguCkkOIcJZoz9dKhc
/vWqT5vMFiW5FfQC79hibFCNfrPXVGwX5tdksQAYOc4z4M2JrkK8kMNCV7ta0v6UZi1/LntJny73
YKEh0/SiisCaC7NOJTSs3LiIumcIvryo2dkNWl63kExzCuwQe+pC1qENSA3kw10g5CuUFleAE39P
yo/2vXEehWHDPMtvkBbUI+qSXu7tZvjHwZndrZ04566TbQawQzZQ+gQjeq6DvUCq4YdA2e8GoGx+
qDTs7PuZFs/gsNc3PiDacWV3cBLQlr9rxyF90jMdIXc4q90IF+S7ui+dDUR79XbwG/dGBbh5w+Jd
3iOP3T4QPNxe4RjOgXXRTvWHdoohGeRnR1WPw105R6Anopov4FQWyC0744icWrgx5WpLyi+ZHY3R
NlVDfRPkpNm7s9vdkkmPNwMkuUVcVK6PYpw9l69Z5vKHYuTVIVd4qId+Ee3KNC02zlB3j6mw+4eQ
QcDrurPNpD/5Gj5FZYnLo6fS3dSV+zQgsXTXWGh/q00fzCU5r9N3m3WY/MkXNnKwcrRzGnsWysjI
qctTNI/BwSlhVIvnGQpGYV/dw6wqeyRDMB8iVltPLYird35R96+X98ZChDJZpT6POqSncNTWQrYb
q7G+U16RjcNuHe5vde2stLMQoDzjNe7bViQAQ4hOBXkMg1eGitLlDiyNpskhDXLXimZ3iE5jG/Nf
QGVOwAr+7t4EiaGc+ubWQGHF4sfl1pa6YQT0WvVTRSQai+SbBo6Vfrn83aUQZbwloENmO7QuEAvb
Yyh43CL/1egvhT2tnEQLV36TQhrWmZX1xC2SVEUPI1VvhZv+aYHjA5DO26ZpftM11l0ND73LHVoY
KJNZGgnGGLwsh6R3HqTzmcH17/KHl07s80J+t3lsd5ZjVGPBQug3P/Yt8rWE6v6GNe3vyy0szIXJ
52tGpDw8HsI5r5hPA6yNEtXo7g8Ni/6OlnxNJndphIyIzgY+2xCbqBNVZjtk8o4ljZ4v92BpjM5N
vhsj6URNRhwMvg1uHbQXcy1iXjSUxnPUV2u0mw9bCf9TKoHErC5a38kT34lALQFQGZ6JUIMLs8+X
u/HhRKCB8//fdUNnjR6qyM6hrekcajC63Cz46iIuOxG5KgWBNoxZCH2nIB5luFfm5FT1sAy3Z73m
q/nhpsPHjXkoS64kIHEzDGO6eAQoW1ifZOnu3elFW0Fct3pbrLFQl2bDCLDOpCIWSsiN2WLcoOi5
leQbWZOwW/o4+XcmGuJZQQgabQJM0w7q5Jvagq16wHeXJ3rp80ZU9StP0sCdZhTdUF129/2Ub/Jx
Jan68QGBWTBiq3CbHMDTrk14KvzPARjgwGNUIuUbOIMUd7rsPAipWtOugHXMIdQAhef5rOJuYnzX
ZTZQu6t0oIWemsUTpyRDZOE1nriop0MGzrFuadpec28JiVnOSEFR8Ls6mvFG6uO8+zYoBQDKyjNg
6ZcbcVfnxZyqsII+h+LOzk3H6K7XUXDivna2l5fBhxERv9+YqMLhWX2WgUvGDFgWSMf3t5IHegXp
t7AZTYmwjDm1jVqMkzSz3W/7Ph12gE6RfdpEfgKwc7V1Rd6+hFPZq1i0E/t1Xa+MKFaSNPfVSOck
ryC0JIAcbtYAR0tzcv7/uwBJo6kOK4bKzzzxrbCLmzacEmsI9pd/+V+BvP9cVDEhRvxSaS4nqnwg
8KCf98tRXdRuQArvpk2qOrLTqIu/zV4X5RsqfY3FFpWlt4FgK086V/d57PatH8YUBgR7xoL5NAGp
D8TkyO5SJNrtOCAl2VVB0GxwhROfsz7UJTyiVXjvnfVYUxuEuaavpqPjD+Euy4h3V8Cx6DvzGHvz
mpZ9CrnudlVF/JsBLO84RX7n6A662kjb7bd4skTQW8RTD8KlJQ02zVCzYhMi7/ZaIBmE+wOvn6y8
a48yG9jWUrBxnqxafooGJNEbBXJDGaU72QUTZG5r9jq4QwvMfiQ2XTRaOPEifttIUMuJH1lHiqLu
LxTN+r1fFpAyRH3xzxzKjG0iu+4OIUwIjkEmpztfBtkDm+s6kZCG/a7haNjFbsnmUwFtHRBTyqCT
8TiIauVKsHCWBsbxEJWeFZFJwUm36K1Y2jSHsbwLh27IL29SX3y6vGSWtrBxULST0zpUUp3YIDFt
/BZknaIcVmQQl/pgHhNzTQe/x8fniuzZ9DLDjVFM42bUP6/69WZljLs0cCDfSBOVg8lUoM61AR4+
u6ZwGBKzmOW6lQWyim6SoiDpxgq6p6YJVg65j6vy+LgRZSCiAxZs1zYJqs3DroXH8aOAg8kj4Q5/
9VG5/ZbnobcbI14+FpMVbGwuh3s7zKojYHfweG3agMYZkj34ZRZJ5ghXOTpp+76FgP7Wd5h3ZGND
70Pw9m5aPvVbL9MEkZKtunmcyw8fhBuzWDb5ENJsC79Pig5EJyTdAVyQEAsPAnmCc2kH7ATYNbgU
bi9P90L4NHUPS9dr28onwOmlQHFlkbrPYI26yUWzgltfasDYdLxHiGj0BFHxxuq3tA/Jpm2Z/5Y5
Cnnn6zph7Dioq0s71BzvoewTneaNHx2Dodtc/vjSjBg7Lq1JXbfDyOBQozYakmgpvSf9zsfMDOqn
6J4vN7OwsX3j4CfSHr02VLCACyfQ2r3YBoOszIptU6ylCRamwqyoBbM9FuCphCd4Tsa0vbWKe3tc
CRsLP98spxE4xYsBeWmAulSS8UMI1AHkB2q18arrLBlg7vXvUV8KN0w9C77ok4JBUO0nDWRN2RRc
k74MiVlHawDjLyMxweqbffH8MbZwgxTe58vTuzT25/+/u6ZkJaW1PNuhtzK6BwLRi5uBvvpUrEns
LU2AeU8BEnMKC8dLgiDsD1PUv7jZ0N+Wgeq3JNL+ddvZrKx1U9rnFsUNcqafwHeMafM6A8R1eZCW
+mDsY5ga9AH1cUCXgn/DQwTYRtiA+VV5y+tyd10bxnb2gb1qgHzHG3FIfVR5vHZjt9P4zCYZ7Spq
g8VzuaGFu7ZZZ5tHp/Zlh8dCVgtIpgLtBgfC2I3AmaWuE1ukO4Ku/A2KWStEjo8lQEJi1tw64mTC
D6HlbQPG922Wuo5i3F+De38q3SLWuq4+zzyAkFU4uiDL0p1XRPkOjs1rXlQLE2hqnNVV6VdzlsHW
+GzHGcLgzolkv3Wa4OhI+efywC5sJbP8F4RRbk9A3iSVzDa1nW5I+iMn80q4X+iCWSiB584o5vNG
bcrmO951zh0dJ7mnWoc/UfxeO7KWmjn//108cCBpMgqNnEvRFvkuB9/cwhIZZEMThLhsZbEvDdX5
/+9aKRvHssKUOgkPIfrdgP0MZnvkuitjtfR5I+ZUQoG5WJfhqftL/ycOxEOraAsq3xorcGmY3H87
0IcOZGK7MDg5HeRyxLOLBP3g3o3sunBmJs4zPUAOJqTRCUOFWkN1LyP7oPpi5UhZiAGm+GIP/jOH
6mZ4qrnXbAKVTzcqZSBbwMnFOo52kx/SQsPdNvJ/tZVrrYSepXkx7hLw6HVQf4KOfF7NXxA+n725
fnCi/vnyBlyYFDOPPkHyoPe0Ay35aCe5B859CXdd+TZmcE++3MRCD8zUedV2BQ54hySFT6ctwMHT
sZvKdGP3fF65+X4s1BQSM8ft+57A1LdI3wwAIW/s6VCPMcRLgRex/A0mA3vlcm/O++GDS71pmi1L
Z4RdZjMmadY/1GK4C+fg6fKnl+bC2IIjn7I57Tpcr+EoWnN3H2bfXBD56oyujNNSC8YWlF7q++GI
pEpRvzkO37bwiSimO5GtOQcsNUD+3ePjBM82WfIpCYOzQmSH8mjV9jUUau2Nf1a1uDxSS5NgHPwO
ADU0HSDKHQi8dCT1UnAa0k+XP760Xo0dVw9lQEIUGk5z9GB7VVzY0aGavOuilAk/YLil1OmoQ/hC
fBYOP86Ap+bRWrRYGP//YBBscAtzuFefbM9mn/wwnU9NwNxb1TU2SL4jW1lI52v6B7vALClLiKtw
mTbhyZfDjUeq38WXmlqbSjcHwQlfmeaFmTALy/Zs2Xr2AjfhZZAecgbFjnYopv2QzVcee6arcVbC
2hqKF+xUY2wGBycrmM+Wm66cqgsPTlPoEMnEgeTzhHHypv0Y3AaZt/HJfaruCmCACF+5Li7sB1Pu
MLOr2YFYY3jSKTvU0K8pa+/t8m5YmmljR4dpzuo6bKaEDXb2JEDKPdZtLj55A+IsHeFEGqBw9nq5
sYUz1nQ9zu1waJsKVXUus0+cwuBuDG+ZnL8GYwOSrlBxOEDjStVrSuxLvTP2OkpjhQUHuCKJRMUS
kpHplepa/oQ6Mdx+bVI/zCRYVdZcmCZTF2FmsItoZTYnTmfVgDR3f+qRfrk8dEvfPq/Ad9fDqQiZ
GqYBnpbu2fjbdX5AznAl07ewD01dBADKKXc9PidDbr3B/uvHxMcv5bQm//tXBfCDaGLqHc7BNLaq
6nSSVpmD3AxV94VbDT8qZat7Cq+m27DPo62XZvQ2ymFgXHEsPgKL7Nu0Z+E2zRq+81PpHS+P5VJ/
z/9/N5Zh26WWS0MkQFAVUGTe8Zlsm9k7XP78QpD+OwzvPs8apu3a9sITnb9wwMRp68cNOJeQKF7h
oC61YJzzvQ8LFE1klkyVvCmU9yKohfS17z/WtihWurGwd0ydu6GNdK3zFK9vUsdtdef21b4Vd5Ap
i6Pw9+WhWpoJ46AXlbT8CApiCXKp91N7Bh4WPxx3zctuITz/vU6+mwnAZGFK04opCaygeIQRd0Ti
nDIXeYpZbTO7yF9bVtEvEKt119C0CzHOJIoPAZ8h6jWIJJP0FtXNfGux7QylQ1c8kRJFI0i9QNDX
X7srLawFkyueFX6VuhM2b26L7ZmgWclninSJE62Vu5d6dF4g70ZxDJrZKVWUnV1x3AwMWam/CjDq
NnKyzvT0MA/uhq5CKY9WzQ9CJ7VSAl2IeaZ1chrYNqxNGNyf3eyE9/0p1d3LVQvPdE3O5sId8ghu
EL6OjoNWNy5D7s1xVw7spUk59+jdkLHGgyKEwlsY7sObXB4mm2+c8GvaXXfLNFVS0rmVtpX5wQlV
9ccG6mBuE24db02/+WMB/BBOj//+/lo7bTYQUWHk9UOa83uR9ntLygeeV/uaWC9pD76xDssb5s7T
preat7ZXK4O3EHhsIygA6tCSLsjnhLUDf8w9JW86UtG9okCaaQgSHLsKle8rFkIQmu89O3edqXDS
9hS40SsdyU3BUigCUn97+fsfrgR831gJU6E6INZBoO0HAWSfAn/a27jpwxy9/o+z81qyFOeW8BMR
ARIgcYvZrnyXrxuiqw1egAwIPf3J/V/N1OnqipibmYie6Y2XWSvzy78f4I9DKA7wYS6QirVsGKk8
9fI4u0dQdlM6fSX6+uzsP7wHg0UF1qxCnnxpbmZwto7BWF2IMaC7tq66L+7RH4dpXMKHBx5J7sD5
XZeTLbu0Ii9gwWb4l65eWewXNkm+OM5nt+rDajDhxiigsJYTvFAbAsEXBWqB7tAtnL/StPy5sMv4
x/1fHUtJTZvMp7APf9RTma0zEECL2FFDfrgSmmYf1V7E3gx1Og9EFy2cCl9c3x8/HBz7wxrRX6Ye
SCbXnpAJhGTi+g0JxiJdVP3NNi5Jxwrtqv/00n3cHyKWIo4Df5tOrVP7MXJ95sAqToN4/P33A3x2
KecX8h8DaMzCOKbABQPiC9oliJT9AxHUnrY6dt+AYxV39WLlf/N7oZ/076NRBEFrOVTi5KCIOL/i
0YlCZPfFYwnxK/9v+YvHcv7zf1zLWvJgUK2OjmwmTdYQTxTTSsYv1oKf/fqH7z8cKtejVdieTElc
ipgF/zBNNf9iqfzZr38YAJbFTzy1dcOJlh30Jr1MriAFrL+wCfy5rodb8+HLD7leWLW07Eil/Smt
jVJ/Xa8Rz/VuekR3WrfruuVhccnP1gvX//jyfhgGaKi6iG6NOHG/K1RTHR1tjyr4ajT7ZJT5uAvc
4loPvY7a05Bs8Y0dV/p7iQJ1wXzGv7hvnx3iw4e+0NLbIgY0dB39mvWYbjU0aA9///I+++0Pq71x
mfhWUm+6CDsYxt3Z+zgR2d3IuCNfPIBPXqqP+0EKVccoTTJdiNq/qYncD6T7YmH0yYT1ceFSLYjP
RB9NXiRaXNjIZDPAs8nQ5T5iNP5+gz45+4/Lk671PK9b0bqLgj5Il8qt6eK2L77mT+7+R8LbYrZg
hH9pvohXDe3IDN1K0J+x+UNf7/9+/n8+BPvId6vQaNBcj/PFbJtdUzbHxosv2PqVhfyTbxog938P
d4xWLIE5cbpgQ3Jd1u7ks2uva1Le2lux/qySDVF7y5Non/5+PX9+5PDl/vt4SwcsBnIbpwuYdnei
SvKSDXkXduk2P//9CH9+4kju/HCEpIdydK5mpHW0903sXUXEvfz9pz97GOc//8fcUEtKI1XDJziT
BKL3Wl0M63bpV1+ad84D9f+ffLC4+vcBjBd3nlzwQukyHYp1L2Fbz4fH+JVlOqVRHm//aUzCWP7v
A5WIl2gCJfDmsiFrymgfeX4W8q9S4z95yh/xNE5q2o28khfLKop1uxtbYIhLhUbjF7uOzw7wYVYI
Eg5q54LPGhXKKF8neURlagMSZl5TICNZ9vcHjlCMPz4R/pHgCQQi0NR6QBG0bwKeAueZ3I9nQgfq
nmS+NRp1UUficY//E9xxZzcv3TQBk20OSAW9hSav3J+puQrbJR7T0J86dRgSCBjSqlrElm4E6G4/
imdQxGKwVAfgJ67HwI/61I/EdlLNir7mYqQ4dGMLFiZwnhnrIPhnopvzwWl6H3jNaNN13dwJLSVv
PyVTk8JcYo58Nv41BYLuuA5llY6hULstllvWBnTfI2r4bkAyT4YkXftMEZaw2xCOfi2TVj90VcNf
yvlshZuiKekPDLzMrIujMZeW22dYP9YcHldQzWt6E4f1t2UJbbaZ7ZtyvAeyh3qFYnVd4DK9nZ1A
iO3HlQNQjkflkA5zwF1Y0tEC+g3poNrNVekAMwKqEbtkt+cd8Xe+x0Fw92BZ8iKvLgYxJHk0cn7w
ADUVW3+qTd9/a7j5FdFxAsx9u9YeXVM4JpfMxgHLnBDPa9g+eatVuWwkwOvQBOxJX78h9rdM1wSu
3KDkx24obYaO4oCqTAwIP3plWT/H93BxXNY2bGEuBG1YEgYwUScz3nGTMsOr3VQGxwVzQb5QORS1
9h+hZX/zWpwGYBHDnrFuv5IQeQ0jLrDxOSuGMAayL+7bHVHzQ2urn2bqfidyvIR+6sFvA7HntX9p
luoRY8x+CBsvbSOQcmhoaUa4vmzLKE5hTPJzbUuSqbbcOT2JU9v3MISYcnUPyLrHWxGVl+IceB/U
cz4mQ5EsEM760DFBW1bwTuZJ7R29JvkZkeZuEOECJibg81VTeblRfEodshMTP9LZEoEcA/vSbi2n
w1CxMqsRD683ENLhpb5FBN4A0L24R3XWXJPFGMS7AQogffOatGN74GzcR9SdPL/lO9FVW9oxdJCM
BmS+St5W1l2dx41Uqf7lvCQIk/itcc1r1U/dbnY1qM4URACmlcjRE+zzkvTXgw2eO14++UN70tFa
jJyqok3KfRwqkNvhVtlFPQo7dDBVrloZ5xCGYzxt5h22rlgmw6+bxiSY0nhtCSKq6ffOJr/7IXqN
YIDFy1299y6+mZIY4SStvNJ6vCzn5ko29Q0WpnE69PY4IV1kWeg31SQXKFedbe3vhFfVkU4zcs1i
/Y3P/mUftjck7H/CJfIaJf4l7iG2t+GUsTqMoPem7mhKc590C01ttXUpEeVlNI3f45FdUxcjuLQZ
f7QrDw4sVHh6PBGHgcouXfryeYzxQo4OtR6faJZ1TIzplISvjSCntnNLSnsUTqeuGrIQXHTS+EVp
Il14FXn3h/hednZfJ/WVMvE1Sehl2Zbix7CsyF2Yhir36fpDogi8a6HgSVvfv2orD9mtNYCXxFIc
K/DjNHD8YRCezEXTvk49XqSxiUjqkAKeN+h8pn3D8mShb3WwPiRm2pfK7sqWIwuOQTwPyUhBjbce
+3BsisR0Ld5sPebUTDavhqho+Jpp1aJhw59V6I3PgwffdSKjEgkQyWPkEocvt2y/mwaAr94Rf78s
LcbWEW83IlS6Ikh8ntI2gDKBVEWYBBdjdGanBS3BG6E6eGGrJxOaKnUi/rVIcrvCHpyH5VAVqgcH
FwXbm43ZMPe64XkaFLwqqA84UlcZYsMfozr8MQRG5EOZEFSPGNsF4UCyjSVhvi79z5Kux6iWsIiU
BrNuHB0CNz1ob5QZGMrJbeBNGzy7/k27rd/9oRM5qA801d1Up9o5Lw9KdtLhcIMh8J61LRwzkRrT
aA3h6zQ+pqaqL7qhM6m3Ej8DAfPKTnZKhfLgmnDJmPaLfvE8+YQYzm9dbG4nAvKSSKABagdI9uFa
QlBEOz8AaxntfUZ/THZ7qphG3HbVIxah4bkX6bcWqHZIDEJEBkzI3JD8XlO5k8rIi6ZWlzQ0V3ar
vnVivOQJBL7lGm95jG5oaOyz2Chux0RPc8RNlsD873zSp+2M/xEii4etTN7EvL6BCHgMSx+KO4+I
NGnIa1N6095u65urgqlAIIcqLIAeR6Sm5BsIYoGYs8otBY3VSfqqh5zfH3DncFGI/bkZ6XhTxcjf
iOutTr05uUGAY4LJtjtODqkZPu8GsHsRd7wRYLQXBmtdBS44t/YXT6apAG1JpQ773Tzi1QkswTcG
DUpqbPMbEw5SS8x6sSRTCNX34mc2mQcACNBguNrAas2VDsHK5sTtZwsKbsezqEFpC5Ntxsf6BtuV
eMc4cHYVnB6u7H5HdVtIwFZyAbXfOJgGgVxJVgrgAKj/EG8MJ2PJCRPDpZAyTAc6vmzO1bs4NF22
lEwUsYzGg78hsSyC267QWDjs60G0meeFfqot5vBRCp2Bhveue38pFFKZs8GGMJDP8ZROzlZZCcPh
jkb+HVoYfj6MkqWAfd2VAikl0pc5FkQABeuB4r1WoLlC8/sWIrk0beVqc6qj+14PAHnEg8XhuvOL
0bvu2q7a3EJnHl54Gnd/ZLa7aZEDjWlKHdpWXTtpa7wWjX2wy3blTWD6DVEsc2fIb63Kb2FlLkLQ
vK78dbyZHSLZEC2E9SDHEj3WPFNl/A67vz2SCPkk+O8B3gUsEceKxVgQbQDywTmVS+DH0oYos0vW
kNxNirc37RR0BVn9MpvicXw2SEg8T2BVPi+nFfA6ADdz4TWQ0Xqg/eqtJvgeHmf9Gyl4BZs3RM9q
hAxgtlzi9s6MqJgwFaSVLL3T2lX7WUEvSuj41hnI6pMZj1ST3HXqrqflg4p6BNPYTJf6p+E0bTp7
Laa5mH27J1IjXcXMY7Yymk1GXzddk2tXF9HUPlTyEhVaiGXWve+JOHNleDFxuhfBmM1T8O4Qjdu7
YK90e0tVBzkbKSbIYLZaoI7vFQFZL3uNRPFQg/pdZm7mL6jsX64bcKgUIndEN2WcwcREWJVHPsZc
TFd1JmNvnzDHsYirrog3QflXZb0nn8Xa7iC1OWCBks9tic7nkEfIFRrH+LVZ47uB/1AYwoByOhtI
QEuf/LRy3dVSmUtHIi9FJlsWmRg7iQ5IGkzL1AANFMaPxpCkiPw4j1u3HPu+yadquuqmJN88+ha0
OCuvURSrzF911YosEliiEv+iQd6OR5OTCFQOfTQYMNp/g+E7GzA1odPcTETnaJXckybeVc1wCGfU
GEOGFVAEUsY6bSev69FdLd1DrWy+KpWFRiDP3KYRpXegSpQpNiWYkeC+Kr0BqUUhpt+lGRER/RzJ
Z7L4l+FS5xCXJQVCkRGGSzaUgPuyh6Y5Csa9P0cg+M/9bpoTlvOZHK2Zon08+3xvlAr2ifIujejq
32WFYJohpv1pXKAaT9rhyiAmehcFxu2WcjnEBK5mt8wH2Zcqr90ClVYFJmZWBh5y/fTZ6Db1j5It
EPQQfBej+N4lwGWoGVzGll85+FXXsPZTqnHn9BKcDMb7qfKRiWP715UGLC8H8p0iLijYGpmPAEhn
VUhnDDe4YSSEEHSjCORBXE9CsWFjVXO3+hvFwmLos1rDQdcwDMIzrDMFUeOY+7UO02kasayCWu6V
j6t6mOnGsjiqeDrISX8XCHS98ZHy/I73cjxOHJfkZq861mZwN7QT7WXrUf+yaet2XyXgp7jSzRRQ
E01hswMK8S6psaK1Q6x2UQsdVSrjqaKHIGJRga4J8jdhR8WsT0U0lUdj1fS9m2wCtIkS7bUKNrEz
M+nPMTxBc9n1vtO3Hex8S7EiOy/5orR7ro/8oTLwkfRZo9pq1iSeL0SQ62lOm/jWa5794SEKv8Kd
fVLd+Aj9ZOeb748BWBfbUChPQSz4a5j+i2qFMfahdMKsxdcXxWBbLM1ziY+wGEn0SjcQeP++Vf+E
PMk++kmFX86rAsnm2Eol29x0QXWwNBwlRMAWRbnFwRAXAWnO01U23RUWysuxW5P12xbG3GH0ZucE
k8HDZOK5gsdG/AwD7FEkY4DZ6NhPa7WWX9QlP7nZH209DBa41fg1cmWBrj0PoxQbFH1XjuF/q/B8
9PQ0a4QgNTKT06rhnfWewuq7Hb8S2X929h9qbMZsC4JSJTJRIWCpTJ9z74bM3fGLR3kud/3hZf/I
x0PFgfGNlRsi09rrqrlR52aJcl0hymgXyhD2CnlEKvoVwYKBGDjuk++oq3xR9Pns4s6FxX9U+UzX
LI0MCDnB/ps2Pckc7mCl9Bc//0np6qPRJxwCicUEJSelfkhyTdh+6/ysql7/fvM+GSg+svP0Flp0
mUpyCrguHHS/InwDiQrQnx/bpvP/dpAPnaApCGLs/RpyQlkoVdWDBavPo4hPanVWk/I/jRk8+PAg
qgS56m27ladWLS4PIG/Ktrj6xQYSfnEdf34W/H9Uh3886k0hcdQKAQuitPtgdG/bYONMdOZH2Uvz
xQP/oyKH8Y/SrLWlSzR6Bkzr8BfoWHtQlrA13FKD/aKouiyGU3oLHv/Lk+H/63T/44rCYDgzhAcU
Rpdsu5Ika9rcWbg2i7///rkv8P8/Tf5RpLXGTVNVI3wdFJ/eMId4IiHS/2xKyO8lCA7DqnZ/P9L5
Kf/hSB+lWdxVVYNlynzhKHbiY5nX4I78/ac/eewfVVgItycgcfTwCI3idpmxlBlsgcrsi7PB3d8P
8dnZf+hzbAo+kTCEDUnJp6h5WO3vv//unwcn/lFl5dRSiTJGHnxE2+s4UftOtQ8xt7d///k/jx78
o9Jq66gd47GUFz3aMkkHBZHL3dxnKngP2Vd69c+u4XzP/vGOVgFCP1iDe2PJ5eo9TWUxmbe/n/9n
t/08o/zjp8HgHFvi8NN1fRvEL+KrDLsg+F/Ayv9/H1Gr+fdPSzOvlZm38th5HnnxkiEoiJd4R1id
qn011WhDSD0WrSTTztcssSlqHvo4innY+SuMJDJItmsvCZc5a7ARvuvktoDCYKHkjZL2dlCBv/OC
TucKlvliiSv2GnXMXMNGOGRYl/hXNdKev1lo2NN4AXps7sh6IlET7qTG6t4T/U1HdZCHZNnSaNrc
HoNnDX9P0mftHDJEdHLY1bq1B3JuXsLg15B02w/jWLOTyN7Drk7X2dbo+WYakOQqOMeypO+cQaap
cGjtxwhN8AKJLBifzzClheP2FpY2RgWFG5ZXMNIjIJWxU2Pn7bsewi6DusF/F6g1YoQYl11JLfvl
E4cq2wanNxJrxHRImK4OSSyDHenJcPQFJl1sps9lSuUQXNmN7nqtE1Gg0izvuU4Qwb3B9+UUG48o
m6m9iT17jR0gew+3TWaz02Y3o/5TcAdzvIi9WWD3g3KJtzXNTy9GSaWL1+4KIefuNWRYTnBPyCpV
ovEvNWFlgDPVbZXWkoz70cj5toZ3I0fitjE5K6vyut6aBDc4aL9tPeohSoVNnDYa6A02TuxNzUN8
xaJevs1nb12QdOshSRbsbaNVvTteLz9I0g970skacmbbP2xJsiHiFD1R7eL5yo46uu3q2mW4/8M+
SVb6WPfSFdLXwJdEA04sWl2Ft8lXNMi7iUCuZFhZWK+ssqHlLlMcZT8Oq+hu9nASM2/8R7rROF3n
prwuBZJvZQBAI9AUqIb6g3hpY9BHiPTYU42XKrebaa4tp3LM0QVb9ivy3rHxQ3mfL9Tulwl+a2Sl
+/tNV+RCi2BDKOZoUq6JPCiboG1D4xBVdkwV9Xfj+8l5duUvU0wRNKkU30dJhb2gkqKYm/YJRC7y
ZAX+GhfmwZJmuA3LVuDnGewGEZprEmpwxCkN7myvvVlku+W80X3mIXtrQY+omi+nQGJXJwcLJS+6
CiG/TTrzjrugT+sgUcjeQnoYCPV26zx4TxHR9mZkSEWUiShThm/5EW8gUpC9bWlTyOyHMYO3yRcg
SyqgTRTUCWE8RPeTXeE5X2h4oaquugjjpS60bPq0hIc4RRBbknMiUROCu65AyrLIWhziqUXJ5sLG
CfjDFfHWN8ENKkgJcvzOoXTHDfgaVJubdsfLlT7rSSXXC0UVph2a6katYi6wdzBQDxlsp0ws9ijp
1pd+jGVRAhPF3nbbmJ6BiGiqC3bTd7TtEW47DU9BXXn3zIPaLfNRuOh3YJfGN+vC4DVUxr5457hM
xiS9tjJYTsABAJOA1+tCJeglWJSPdqFBH8uMKNBxhbWSZ5cOFYNGFf1iqikNSgcq9No28PxFer/N
fCvMtpKbqh6G31SUdUaTMoJvG9cndcxz2K/EjnS2LuCeVjfo8hAUHbE22jwx7eMp2ApUQ2WWiGDd
h1T0xZDMzc6PMKB1JfcL5s1TJrw4Om4s0jtnfZgQbOXt6axczlb0Q62bYe7SvnyHq6TLHRm2V4Up
+nXlrfnmVyGiqVUrLhN/sbfB2nWnZkWnoO6DZ2wb9S1LlN2XHsrQSCXY0HGjVXMxoaaQAiVUZiVB
mdFJ9IfLnv+WHSjwQTPqlE1IZqtBf0oZ7ZM9se1hTcKLEL20C0mlu7EDjfcsCjwk76L/i54H39eg
ie09y4AixYNM21g81+cWR41ucT54Cz7ooRTpgBHvZxW6CtWZGuxVRtilGQG4gqCUb48u3Prv0H75
qGT76KvMM9oVE1M7EU/NUTo5HzEVqQOWKJVILWpbcypVzL8lZcd/jTRaM45y5nd/7Ly96FfUuqkX
7irqxJEJih6hlMG+m3uXlQ33HzoJulYWKtUeQm8a8zpBczFiYQRnaVQe1sEDVYf24YvWS7szk45e
DVqixbTo5bGry/JJLMF4LGvchhZRtbvIBChBTGbEmIPK9BKpOHfo5ByChrY5WTGXzgTlTIc1296u
AeIVe9GB5KyqfA0bh+lwWxEDIy5LH3/u6uCmbQdxqBbUGeelpvtRBRio2g3BgKL6AfyLyYdwnQBl
lQSDbNJcBD4aJs6YNQ2wULjFdwMraISqLO0nJGybLT53hZ4lr1+Ix5tDqNphL3QtLwI8yhS5BkEO
O2//U27DutdAoaZtz37ClHEmEo82mwLlpyUAuJe1xEnWLdx62xnbioI0hvDRImC6boJvZAx/oGt7
W03zwaBrlEZuanOIBvB3FrsAi7iRI+Stzd7zoyWX4yKyGI2+YhuJKIgMxpSj6b1X/oINmkHw7WZ6
+a2VLt6FlY+kcBKvedVZh/kgUfiQKpNPIt7bhPhXscSo0FC1R3QSvTCsuwce011L5OAW7XDOJ+tA
Ro0wSwDdp19WxMJm2urbukTbpRtZD2c8f6jKYSoSTr8nC6C7o9yHc/gubNWkGMMw84L6hiWC+yVY
PANby5/bDf0mgCzRmNVLnNZO6WLoWLKzmKrR7NHvna5/RotFtDf0s7sA6UtFVdLfHV3voDxCznfC
DmHPjtVKrrAvwyzUIUxUDjgjrGeeRunzA4qtwWFMcIeShIgMYgLYogk6JbwD/TOGTuaxJ97z7PUa
8NdZZLLcEJmNFKwMVdQxdcB1obak3la9vZRyopnGJFnEOmFZGyOh24tfUEJ+tQt/hgvoJYiD4VBG
y1Y0A3DacnMNctNn/xeiBuo8pvFDOWIUSzD0Xk+hTb53MUFBfkQxnS3xbbP2+LjC+Vscly8gM08w
YqHRF3rIREfwAlqpYagyuUbvSeSP+47xn5sxDTZQ04CKpbpJSIgsnHZBa5wlP0FkxxpnVoj4wdiP
Bd2KqxRItNBdsAFsgSJ72c3IRVJNlEYium2G5hcgTSL1GHQsdgafT7rpeiLIt6Veu8A/xVEt2whK
lHUzHvFFYBfhTcE+6Bq0+YL6d7+Vv3lbxWg4BpjUFjQqjAQS0afssV7FgU9IHAodWDFLfw8vuQ/V
DZmP0bl5QYJuLvDKfZ9Mj3hvtrhzA/dbHag+X9EWzRIFwB4UHb9mx2n2P3L8PMJ13kzQW1ALMvAy
rWFuZVen9bg8TaG/FoFBQ7ltsGTx6m4+YLzAWrglv6MmcSekp70OtvJ3nUWuZ8jteGCifBp8PqRs
lbbwvOpx83FsY4BniD3dZMi9gXfA99d8ics2D6CFyAIsBWND/FTMEIHAB3AFQoHZg5KASnFiGE5n
RseqAbCNokEycA3sqb0PKXv3JEcjjkVjYXwskvkGYcoKvFRq++A2QJ/wNKHPmfVNouFba+MM1inU
FEbrpcAXv3tuMEWwBhrm7GnG8rr53VMJwWJcfYc9JMLhIYMhi2sBVYPqfNqULVg5jLmLkzaF0OQV
bT+Y9zdMfRvGm8Iq7CAafwN5L5jHX4idqQqPRP4lxuD1QDBx7KagRZ+/JfcqWua8Ma7JDdHrr3GF
RjwFOg+8whE/UA29elgbeQl8nUnlAD3LGAm4MqV55o27bvsKHLAZBdvZUO9+YPV4v3qdd684XvSm
D8u0D/g9C0l9zdBghLBoa3a18o6uishleW7FdGOzm1ZepdApux0t436Hkj6u3XiHM5MkVa16nyFz
zftZ3wM0Gxdh0N45Qvi5KntVDVjuoLpMjgiAR37ssjzNfRCktl3emmVDn92oAH+3TC6gXG2zCG0y
Hk7X64hWwNjdOFikse3SGP6j6k4IBUQkgjRQfS7fec1izAPoZ85Vi/kQO6WsU94jJ+KedDUmHIPv
zyDovLBGRGk8jB3+od6xzOmPAbMs7df+fZrUtYV/Oq1Kvy58T4pdo4FVo56uco+P92rsLuxiwdFN
QoEghXVDxRsCmU16l03Ny8Jr/TeK1vpukvZmU53JvBIgsUigDZvMQbVTWOqlS7BiuBW2zaB3g9xK
D1dyWdwOnucLQ2l9jDqBamZUmSJUw8/ETXWmsZ7PAOkhGBUDsVuqMs6xnRGow48l+jvdkgn0HJAt
4UIMQZj2PeJfTokYCpiWbJEAy3xkZdntMUc3AMLHGEhcSVIQDV48hze5WiJcAAGOkQkBrceM5cuA
yNwUaznsh8Pyuy3FrUO0YIFOGZabdLtpw5VkHvKkstDrEQK3eg1Q6BHUbIzyQ6URGZas0ZsaGgQq
xsBSahMs+2nBCQ1LDbgFpW4XqWHO+sHw/cZanQYhGL+ex14Ri0GzqB1e9GgT9KPBsuuxVzWQ+ext
NMt8QHB9GkzYgIGXzzO4wao9EwFAaDO/gnQlTl3cQwzdwQQZ1xg0OwF0bTP1meGrxj/6BJDIUN6F
o3pli1Q3YjTNa98M7T4650HU3TjcomaxZCUd+/txCQ3GvxluxhHiHDJbWkzD5vI+iJv9NrHwuEDP
t+/JasClLW1h+JYU8SZP2lf3QycxtkbitXTbba+5S7VZsIrAmuPI/OVldeM9t+hjrov0b4dJS0zo
oAhJ6QGc3ve2EKoFwlJMyzdaQ2E3Ke8MzUEzti+x5IMCWOehct5+G9HdAt9pfUXR39+Na4N5C6t5
fGxDC5EG8yFxmvQeYes23cptp7d1g1m8+inMuhb6/HhFqburFiqJpxDy6eOE/VcKhNNUrK2F3K03
CC/Z9EUSxk0e9fppHUOSwkgy33kIQLn3V8bRUvfvN7e2eTlh8U074KsayT1Qljd7QDNRps3GlpRP
mBgFMoDhS+reW9u+xoBtpUoH7HGR662E0y6bLA0KfG1PgwnQNyQoRpQ9Ooh9CwBho8PyuG7RM1ie
KLYhTQEigWbYSY+Ty2D1GTqPc53XYyUqBAWV1XjoeeSBY9eexUhTUy7A2ik02quJB9hrhsF9YzW9
XQE9vuwnS25af9VXcT1iksUOVszYnzK8dL5G2tzJIqN+yYGqso/NwpoXH1CrQytgghpc0Fz7Up5d
qoVu943nPzMffqi4E+bS8p6CMRH3e06xbdmQ3Zj1Vnc3SUWmS2FVufMiN14ERPfArg7jrrUdmJo8
GvdJvUIx65OoQMp9n8NTIq8TaE6xb+vPkI+tR9UaXbld4FU0N/GKkQ6LiB2X54lt5cm5j16z/TSP
5G7VPkX3XwnUAKYKqgdH2gtvEPQGoRFqJ+HkOJUYII69X/oZtsnnudjT+TLo7sA8EJKT2GEbAw7O
RbtN3bPXdyW+/Ubs4hrN/5KFEmkNaBFO/8fZlzVHimvr/pUd/c4+AiEEN87eD0mOpGe7XMMLYVe5
hZhnBL/+flm77zm2OkluOKIjOqrsEqBhSVrrG1gR7bOMljs2nurqU9rvbC9CYi0WALq5rt1DMyul
a2xQ3TqRpISELLC0qwLixs+K5xJ5GDldQXzJvZlwNNqIsk/8Km6ioMon78FtRxoYaVHheiuKr9h/
Bh80R4VoUEfRi4Itxm1hA5gSetUACJQlgz7POUB9Q+PA0jqz9hWV7cFhFaBNCe+r6ylP83s794p1
DhH0BxMHuyvJVLIyOwcyc27DkhsL2qH4c9wGfYfr8ciE+Rb3Y3EfG0hYOe4p2aIAw2VYlhtJPI7A
JA25ddrY/R7KcNwhkGeAwyFZZZduhFPYlAcjlSlQwLFdMj/r23BtF96S3On5FDL3tDyvsGVmeaFV
Hg1gXWPEJ/wvl78uJ5HnGtfA8Y2EOGhDaHmc5ANqxoPIkFf7VIL9PzjzdwnqblITpPnRNi9uSzr5
htiCF+y82NOSwtP5FDj3NGh8UcB3ze69CgbrRsCd6NpG+u9THaN7MJtwE3am1qiOpn01Gg8ZuXGH
hT6feWvdeXmaGtiHGUkYhE18NYXtV5cYC6yN8yUr7mqlGFlVXOZQkw76SH4ZxHhQhXXXVF266lxr
XwAab2fuAgl+Zuq4p4rTu+F1AfIfoxQJAFUL3CVR22h8/jkZRw4Q4MfWGcvYOOAGHMQ4XZxsM5EP
WFNOgGh+/NwIn4bn3fuPRV+MTWR5AapM6QoM/g1X9Dql089Pta8rRQNjSyD23tGgwRWG0xb59ckv
E7qAqjhf2OO6fWoF+2VvhFtygBple6jZgNsWcWDFBEXAwB3ZZ6EyWv07IQK7dlOwABpLKxuZ41MM
ZukS7WTuM7QljAIfjasREIEq/OoODxzylg15lMmnapNcF6tP4f4oOqlsnOyArAyrZB+34wL8YGYB
6CrXzBwLaB91VtBaalUPDqDoCrmCpY6fCROOtpZBYM6BZHcgpOVkt6gJPLhGsrk8Neea1pZu3ITt
UJ4YNMi/PjoVzl7l0njONa2tW96BTIA0shVw0wSmENtnQ41fl197Zq7oOtMKZBc+mkCrNEAel/H3
Rt64/Ff3ObdmrtuzEpiWCJtgrvDsR2PjtmK+jR78RuwlqtjchNE22wQ8f/CbTPijpCjfjJBmdl4h
XrMQEM7Xs7mjLVTqCZ6MYWcHngkSgpNWP6D38lRAtXcIUd0bCVLLl8dhboy1NSvcMhxt15yCPHzJ
Bgc3tE/JyAE5d8KVvIvJqM4a0E9mVkDMsN0mEfKHHqw+bs0eQrOZDHEtuvwJM52ly9wSiyrg0mOQ
RWAI5kx0O43erslRw07L1ejQT7FmuS4zmzQQCpkmszwW5Y3hUJTSUPDp3y5/w8ww6Cqzbo60H4qk
5dG1gb9Hxrmpy4UAMTNTdRe+hIvGcOK4Alb/4UShGkBU6NWnsE6oi3wcZJEXKYrrEIcfjK9xp6B/
D1+x8XO7ru7Dxiu7Br8LJF8zQ56zSHb8BNI1Frp8rl/ox1efxglSxCPsrCYcGdyw9If+sR6W4sNv
nvkZ3IWtBYixGVGydyf3IIHmTX3pIGlopKL0M44qB0va02fl6lunRjKtzCzsfknKJGIJWI6QWCqu
UVFw1zASjZFnFsWmYbANvDzb5j5dCy8VzeqmigcSTGL6kSagGYHltTPCaWlJzj1AiypDGhqQHves
IJUj1A8e88hZjeWS+tXMYtH1Zoe2tBujQ+ytE7IbSPRTppCM+lTX6EKzKkKKqYRkW8B4vMrz+46+
pVAEutz43ItrxwBX5K1t9OgWDxiPFa/ZrZkrb2FQZ3ZUXb5WtBbveQ1oLkzZflktjCadKPsFW4t9
7H1KP5pzXciIWwbQ8RUOGymEAxjqAcYA8gmMiS73z0wk13WMmqxECgOljWCYWpSd21VYF6sMJXwb
Obm+fLn8lLmO0hb+0KAyCtNTFVD3tYd0GsyIkKeoUbf0FgQi5uQJqLb4e9dO6ia2WFAg692HovmB
crK4MvgAgu5Yi/zBY0azntK4ZhsvyaKHwUGp9fL3zVwcdaWjNutQpmhjEtjDuC2RtBwGBDfzsbKd
TUIeQ3q4/Jy52awtck9xazKBOAlG5NaRIIJA7+PllmfCh65vBPcUK0VV0AygYNNvjMZ5YagiQ1+P
L3TR3ANOXffubCL6ErSioiBB7NIjDFQeI08EtpU9XX7/mXmsKxc5WT7kHOSzwMijqz6CbvTE5APy
J1AvUuStKdvPnUl0cVug+xMvirBg4FnTbQpsZ5vIMwLwsxdm8lxHnf7+XUeNXdznCTOmgEY9WSvh
AsgOr2yElKZYGIuZaaQrF8HfDMjAsBVHp2cBc+iz3apiIaCcxzBzS5uihRqlaXd1GzBSr6qh3Ysm
9GuUoivgELzh1qTu7WQsnaVnFp4uytNXouuaVtSBNLpyXYABuypy+67KC7Ac5SuI2Mk68ZZsus+H
MaaLVZRR5I2Kx0hY9kC0xOaPym4tP55MwOTMrv/UrsJ0o0BGByfpjUIEaeigBAngBlGHwrgduiWh
npnv0O3/jDIfAOoIRdAY1Ql4MU71V5TP2c7G1fDK7PNo2FxelnNP0lZ9S4GOB9RBBIQdQTW0UBMd
R5Brh+fL7Z9f9kwnO3XAKjS5l4oAbm+oCZDhaweqLAnrfQE2f5l2S1Yi55cM09MJObZFXKr6KCin
oroOQdnzEyrE9vJnnF/zTLfNKpuyOGXIRTBxIlaZKu9VB1wEa5ZUUOYeoAWVssVIuDWVQd4be9AX
thlh62gUd5fff2YY/pZaMOUoo7aSwcD6lWhRtBusFWsFwBlsbcRL1La5QdCOEcjiQdTZTVHKcNX0
2E0NgCgAcJGF3XXuK7QjhCsdI4UEkAysmj+BD3ibhgk4YZN9XTL6iA9c2ELmPkO7Cwxhn1WcjzIg
6qWtvw5kyeTgfOxljhZ7vTEeXVjqSFD+AZ5MCNAoPYrIIbSmcHE2yKvjZDuIMS4Eqpn+0tMNtclJ
1daDCNoaqK4+pcoHiR8M5+GaVjhrATkSLTxqZv7qJLiBQwQh7NBlJu4IgAnv0+oODtj7y9N3pt90
BpwgQN3QGCWyMeqeGTRdK8D/bNNBxR0AXtexxhXqlXvDg+7E5SfOxEXd6EqkMi1jXkqo+5UnKMzB
G6oXGlVg0idLpg5zfaatec8zaDnirgbi4K+pNX2ze+VmvPABc42f5va7U0oc5SPUhmoDuqpBW1wL
cEsVapqXe2dmgejEN8jVQL61x5ubWXfdJd1hhI3W5abn5qy2xstRYH8dKuNg4oqGOmRXwndzTALX
cFG6henqoxgdsjCv5r5DW+g5S5y+cKVx6BJWH2QIZHbO089VNpnubgUa/dg6MU7R4ZDE6x4a/IEi
JTSEgC1ZyDXNfICe5ysqEHGlCKOgyOxXkbbC97z8c3uGntwbZGtkToUlkLt0XfH+qmizCZozw66o
0xhgYPPb5SGfmap6oq/sgLy2we4PbFC2YwHxjOapS5Yc8WYunkxP9tXMBjwS3QQB/F+QXIYCC/Wz
bPBNam4jkV17dvcUZR0STN8vf8/coGjrmqQtZHVs7OXQMtqyKvoiLPrn55o+PfLdqu7bOhwIMNFB
48hjM2RbQeTCVJqJeDb92HQGKkRvjerUdH1wojeV43AL1DLUPhaixszS1tN/UV4nXs5xCEm8R8ke
s6I40O5FWq91QRcW9O+c1N9TjEx3kwKSvqUVQd8P/jdxbB7CgG8TDiiHH6K8t4HIzS7aphCw8CE1
FUx7z+990y8fmjvy5L01j/ZXgM6gIBLkQa/87BES4kfydUkB1UVfnns7bf93VQiuRIjlalvOFfhJ
AMe21Q9TFD+hfn2nzOimy8b7y1NlZlXpGUHpkJ5BACYKPNCrsuJhqn+lfEne0DqF4zNfoucEi1N5
HHh9GgzpCFICCW1UTs0OAEokdaq9C2VOvwDx5Socw/yQgcJzLbmAPFIWNV8SMjD4R3XQxiBpd6f6
XK2tk/aMckTvN04LTLIlX8s2TLaQoI+O49Au1QZnJqFuv4f0s2CMO+Ehs5UTsIHC17kfqr0obLEf
OijkpFW/lA6aObfo+UfIgxt16OL2Q636QWYnJT2L3pOxviNW/JJk052gw4ttovR8edBnFrGejByg
ApjWBQBSqt5PIcCm5Q+afXX6YWEJz00qLf7ADQwcQMbDA6fxj9gJf8KY4EZBeOHy6881r8WgxnP6
0HRO+K7ExQEggwBIlAeNly6kOefGQztcgEpIgYQTxiEx6cEUBLp9pMWhyw5sj34f2mIPm8udFS3V
mWZ2Aj3tyEBOaiNrMA52lLyZAvYNJF2qh871lRZLAGWKJ9ToMRTq0SPjyqt+SfP18jjMvLeebPTi
KfFgPgHgdV4TKMiC6HNLR1NuLzc/8+q6XrosQSoDEi0KnFhhO+52Zg8CS/m5E6SeaUQgiYbYxHEC
BCZrwhqYhjUzv4Sd8CtvSczXnIkjeprR7OzaESa+gdU5RJQiFq2b4USlGbz4ZoAivG86g7eOiIgB
37ffHHt6RYXmKarBfQFDzLvtY0Os4er+mAIUuUpKSL5d7t6ZIKCrqjtTCa3fpjAOBRb+g2NXNABk
lgMEnUHVKiXA9V9+0Nw4atGgAXy75hYwrzkkD0+AfVuNvlfS3eea16KBJzowMEsLzafyAIZxgeoN
rAkqb/O59rVooCqDgf5qhIewfU1BJymqW7KEjpqbHtrNosS2FZshtpko6R4jAdzhiOvwGn6mr0TS
AAo3/cJiMmcOFXpC1wE10KQAXgVuQvNbaLYmB6tg9rbCqfe2nXC7aUIgY3sFXD7IyRQ5gJF/J5WZ
hiuzNfqVaSR0ryzAqGHkTQ4DuOVHMGRQLYu9yPlcTkVPBANXbE9Q1w0PpTetrQQG1U72cHkcZ/r6
d8e8OxRL+GSwokHTKQWfFZBtNfxk+ZtIcLyyvnzuGadnv3uG6EqZgH9hHGrrT9GDpZW+1iz2MwBo
kPX63IT8XTd/95CWkKIAOTKEVFd+7cpB+KC63fcpNLUvf8XcXUjXQI4JjfKmEDIwXB4dcL6Cppst
oScDIdVnb8rSW7CIup95AWWHlcgrd8+MrFlQdJgbJy1cgDUBHiCy/kFd30chqGvhvenmK5uCyfI5
V1TwbbWgYbi0ieFhI4PSupMnAk+VgHRWLCy23wepM+deXQFGFeCLdoqKoKgz1Kxd+SdYV1AvDssS
lTm3XYc237GYQL7ScvM10lYvY2FUm/pEZkmG8tYgHDdP7wHOUYNfd8JcsdF5kE19VUpIVFrAU9bl
IVK1DZoY5FjtjD0kbvyNTT1UjLjyK2lfVbF8yxy1HqEtPPYU9dIJgAm3BTnn8kQ5fwDA4efjdJeh
Y1pJlpGj0XT3pUvuwcBYSoKe3zWAePjYtuNFAKB7sMaVA6DqOLnglukre+lqMte8HnktYtI65ZDv
Kxqfpd9CboC2tLS3zrWunbrKsW6gj2HwoANJLXSHW1CrN0qJ3eV+n1si2ssniYKLDYi0gQMVSVDk
PfdLo2J1LFOTPo2Cg87p5Ln5ycCpfUyOyzKwqcgRQqs8Sd5kzaBgJFcmrCAhTLG+/EkzpxFd/Mdz
UX1zuyJE5Hzj/AE2Zcjx3Fpq4bR3fkAg+vZxNrnl6JIYYgSHrLhh6VNq3vNhIY8z17QW81O7nzIw
47CvZFYNPus0fRUMdJNVzKW3cCM5v9Agbvnx9ce69fIpQS2xsKLIZ24f/xTO4Dx/ru9PX/ZuQ5ED
tv8Q1JODy3vUQa34KW5QhoUP6wEUqcPlh8x1kxbWWxei+BZS/oesqx/TLHpmVc9W9ah+Xm5/bgJp
scgmYLnKvHHAsRz3knavqmqfPQrHbuguX37E3ChoIalDHh45Wl4GbcXGdWMBkZLSpaPDzPlM9y3x
uqwropzlQRZCPxo0SwhsSJscYmK0tySq6u0E/U3hR8ArLITv80Ni6+wOaF8OiZUBSZxGwJoN463p
geUGquNC++c/ydYpHnmVeIlqDKDN+qMq7fHFBuT3G3Tq1bEqoOhuphGkDMY0yRYwF+cHyNZx7qSE
7gFUB+Sxa6M7yPrnfg7Z04WvmWtcCyFeGJuqbKB7543HBqq2Xf/ZeaUF2Kqhk9VGYRZYoJheC7P2
9mUE86PLs/Z8NsPWDWVkweJGQkk76PkIlibwQdm1MRFzV2eVWmduH8HtnKU/2i4ffcLKYeEof36T
snWjmbbuiB2nUOcGm44ciQGvnCSMrO9GnIFPWXfqwEsozV/+yLmHaUEYyOihqBzTCQbHO5Qp33nO
2hzkBjIsh8jZX37IzAzwtCic50MVhvBRP1LK6TWEA1O/qFm+ECDPBzDbO63Sd1HYmPrShrINOaqC
bGT5SvrHacxACF4yv5vro9NnvXuAVTgKkj9sOmaQe80SnHeg4pzVaVBBpjo3F9bg+aeAGvjxKe4Q
Q8Yv9MYrpHWhXt/2VzkHczs3xD1T6dcycha29PPRheijMbQG7PpgeXKlnOFgD+qnC0K2H3eO9M3Y
PjB4Mm/DibxeHvsZ50CiD49oLBy2kac7QrVgnyELnTbAyGcOpIEgxx/zmzjzdul4SMWfwmoXZtzs
U7Uxw4JNoFQJAzGwmlbW5BzgjgLHBZgF8TQQKHG7ZQPfENiy8FvXZncLHzs3iNpmSroK8j5JEh1B
YfUMH+l4M9zDntuEVkNkVF9lx6r1gJO/BOl1qmOoWTv2d+GZMJCCtMIIPQpb9ntJjCEoWtOA7q/o
203VO8ONK9Xn9nxb176UCjox9djAN6Tkf0I3B64TSXdnuFkHy5ns7XJnnJ9nti6AaRccOQ+WlcfY
NP2xckaAmyUkhgefQA9gou7RGRb6/bTU/35ttPVDMEuBcYPYfHFEcXBN44fKnraVWviOmej1tyNw
Ryekm9z86CWQemhkn65HOENe7qSZ4KUboxWQY4IsoAFvGJB6YgeShuX9COnBvFILTzjfN1TfxqAE
VSfhVNtBlUzeusls49pJeLtti1auP/MRuDV9DF3SbJGdbMITV9ENCOQRXedgTTbklJbgFufXFdWD
YygcYwBki4KZCsuClUpgqMTzNHlAmqvw+7RXJxOIfiFCznWZtl+1E2o8rWsWx7osgq7rYATkXBtD
sxCczo851SPiFFuWGRFQRy0jrHzoG4irSbjgXmJN7iBO+Cmnc/j8ajEwglSGw2KQI2kB96usIDBr
DZ/g2YDMVHHvROlSonpudLSoVyNhE9O2oUHHabNq4XbUx/EmT9I/oR+7M1J3ydB07kHaRUKMMK2I
SE+DsjDuqzoJLGL5WRK/qHx8JoA2XJ7Pc+OvpQkcEXJmy4IcS/HiQljGqxOY8cjV5dbPxxOq085R
vHDbyVT5ERZBR56YMKDuF2bWzIvrF5OyN9POsDAQkBZ4FqJjvuzyZzpAo+zyu889QFvpOPNWYZM0
5Eh7D7jZg4JfBLbwzzV+GvV35yzHo4UTM6qOoplWTNkQ7ew2OJYsvPv58zzkGj82P0Z9FI9TURwx
g9hNBrzm0ajGb2UE8UTXHNmaSg8GEk0mdr0qooWPmlnsOhM97nAhURZzA5oa+98nri6H0QbPoHUG
47rLPTf3EG2lU6uTTcVVfQwhxRHKDqKWvLvrPfWTtXzhfDozbXXHxcZtK1gHNcUx7qxHp1DXiZKf
2r6p7rHIIpe7xIVGJwR4MKvIKsngnhEuRY2ZtDysXbWRt0xU5QCoOxrQNVA0lVdNlb61rNr0ot+X
VbYxyvQAMvZeSmt3eUjmVop2N+UCl8e04dNRue4mbh2/jlMYkC2WGk4h7+9HHqpj2K0UdCv7xHw3
Jqiyi96M9j3t0vuRU/vWjfv6ERpG7LrkloSQMY/4E8QcyDNMbtK7TpF84bJ6WvjnXkMLCBCXrBsc
j+DDGSmfwY4kPV3uSuFDEAWKjACeKHshKv+uuJ17lhYfOtKVnpEPZkA91PuMr55ZQ6cNJjIFjIyy
ZlUlziYbIHjaQNINCly43mRQl828Wwv7uNuRY1R6PkY6Ug8pZOcuD/TM2tPNQEQoGCwPwRxSNZ/g
x+g41rPDYVaVZb0L6dnQXoI7zEwppq1yJulEhhD2yJA4u/JcaIo48V6xeiFSzTWv7eI9Z/VYkm4M
4E20HaL06NF8DQOG7eV+mmle9zWhBIYLGR5wtDNgmN2m2oxUfB9497m9T3c1aRreWBUxTTAUar4+
+SFAJGgI11XllgteqjMhUNfkgLtUAYlIGDk2Cay1RjYc2mnJwmFmd9IFOZrc6FqjzCDrYlcQSOrE
Tqrulrco4o32niT5dZvYu7A2Hy8Px9y01WJiaUxpFxnjdGyhtGB1CoaCtxAi21RsaWHMHNa4FgFZ
nhoQ2U08sPHFWjl81SSQpXT+lIMHMeBuYVrNfIeeuhyg9YgEtgJxDyZZbEp+Qa7mFup9t7j8x+vL
fTUXeXStDkVZpbKB1Uc4Zw0nmHw8wKAM1/iXqaLQI2qiCqaOKsqCfBiiB4ZqJOxEkmHYho1BD7bX
4f0KmzxlwzRUKzUl+Q/Ou+RWeCGwvqNj2Lu6T2BODrnopUPBTP/r/ia5O4GvBeviI1zb16Qsf5EJ
Ir1R2v+yTKPza9d5Wuiemb2IaXNpNBwj6yWu39aP9pvaOsFWHYA6OoZQR311nuxH51bckavwaO0f
0+voi3y9/OCZkKIjwCEnQ0ia4LlQ0rPTO9mWfjOpzeXGZxa7jv0m0EJUWIrdMRTlc0itOzVlC3N2
rmlt07SUW8JXDzcAkla3kN5+FC1ciC+/9kyf6GhvA+rkdiZHUP0FLO461BJWkZE8WARmYJefMLPi
dMB3XJPIjY1sCNKODbc9n8QDSZIR+s2G+yWE7eTCqpuZvzrlrOs4ID2gZB8lKkd2WcPXWNDAy7D5
p7AWP6nG7i5/0cx46PSzsPdgxtJC9cETsr+pZQE/iD5cKvbPjIhz+vt315o0bqkBjZDyCKO1vXDD
J0Bxg56W3y6//IzsA0wCPrZfqxhVil6RAP70+Z6lSK1SGEduRQ//JwduzDcFU5DuNpRziBo7PVhh
lu4KeIKviDIgi5wacZD2eXadw7HuuUlr9+nyq52fKZa+AyAuwJZuisMgl/muJiNEicltFPN94slP
rVJLD/9mPmSlLUV8TJtw2sN41wqSsl1yb5obOu1IZIrOZGRsSWCJHvMbG0wvt3Gx5MQ2N+9O8fTd
zBgcNA8cORyoLJbcOgKqoE0Uy4Wj+VzrWlR249YcPCXLo4o8+yDdqLrhisT3l8d2rmu03T1plW2j
mlscR7t8gO7kdwwERKGHheZnFr/OrTPM0upzxyKBwrUtLj0YNQYFNCq7k9R4uvCQmW/QWXUgBlQO
Nyeg7CfP+A438v6YMKc/WlGypLIz9x2nv383xHVu5SJTQ3NMyrsEHjFIv26IeSVgjhsyc2ERzD3k
tP7ePQQOEam0UkcFXT5si/ZXOSbr2CnXLozded/vLo/4+dVMdeGdUHC3zOMaZkSUwoNaXlmecVUl
0RbLfCHHMPMhuvzO1KhJxlOcHy0v8/Oi3VBS3Ne0fIJNN8wHw5+Xv+S0z565SOpcHAKlaRjU1yoo
yv6Ye9YLtA4T0I7te6dERShxodDRmmRhR55BkFKdmOMp8CYh1IWFONC1Gdd3hZKbHHa1itu+DKeb
CgYshlXjHNgFA86S8FuGh4jL/MSAGnYsoP83rODE6MNgenu5C2aCg07kyYemgGu9Ko/wVtvbubXN
YS9/uemZVWVrkUEMKdyfQux3ZCofPIjLtlMchK798KnmdeKNsMVgN93UHfMWtszcpF/GbCpWJzvK
yw+YmYQ69ybhaUa5keEB/GcTY1QsSBuzGN7YMFkwlhi9M6tJJ8pEMDWG+zaqY601/KSJ/TyUdcAB
85iipYGYGWOdHmMPhmOF8Bg5jsW4hdbXysrzhTPgXEpNZ8JYrZ33Cam7Y0FhzjjJY9RK+Lm7EbR9
3euqHe+paJ/q3AQXLFkSIZiZWbpYjwExaa/JSQZnDbijl2aQJ+UBKsyfu95Tbbc3QOetVBimxwF+
EEOGamxPTLLQY3Pvru31jayK1BjbDhCbh1KJlVV8z+yXyzN2ptpNdSKMSBLZNg4uQh2U/5O1MIgH
Unqeb1DpHtcFEGSrAc44V1XTR34Zx9FtV+b5r6xl6cJhY+bzdKDdALMcL0vK/ChauoFXy56fTpuS
LuSmZqay7rZXxierkDqHfXmsvndGvSPUXQhXc02f/v7d5jnmRlozL+qOFEYYj0hMWDDqBKByoWN+
Q5fPbDZUC4dF1MkyJjUuF+5LJ+9Leee4wxVk2AHONbfUnm5kCTNqJER65xXUyoXnzuxxOsdoNFCU
zYcSNQ7VxCs4bJdwgUv7TRYlMKlfiXhYgN/MhMu/sY04ZASjKcfcSwbz3kJuY9Mzg/7Ms4YFE8xP
fcS5ZmEVzQyWTj5SaQsZ8J4jpEGfH6KLPqnKzx1vdMZR53gp0iJouqye0vh7Ft9EcCaCzfPCq88E
fJ021JVlhrMgTgFmlbAXo+dkz2Tm/AnfHLg0oa65MB4zK1EXN0ot6LarDJE5KpwgBfAEV4oN3FfW
l2PN3AhoQRJMVCtxW1Quyz46UGluoqb4ernpuTfXQiTY9p0VRzQ7OjbddW21iXvri8uXMEEzGVbL
/LjQE2kq1LxPu4ccnO0wuTAsgLWL6tMrMaGc3HNjB6BdsYmS+q8c6H/9VP9HvBV3/1nnzb//G3/+
WQClLkXUan/891OR4b//Pv2b//mdj//i37u34uYle2v0X/rwb9DuX89dv7QvH/6wyVuJrbV7q8eH
t6ZL29/t4w1Pv/n/+8N/vP1u5Wks3/71x8+iy9tTa0IW+R9//ejw619/mKf++6/37f/1w9MH/OuP
Q/1S/e3X316a9l9/2O4/HYsy03M9bjsEjlZ//GN4O/2Euv/kHrDMxHEdgt84yYLkRd1G+BH/J4WH
K35gg2CAWxlGtSkAR/3XH5b3T8Jc5sAk1LYdDo3AP/7fa30YmP8dqH/kXXZXyLxtTt/x4VLACSOe
abqUWsR1mInmtGnSp8KD+U2/bjbjxvHjbeN5a+6PW5hq7kN7d/K1edczf73C+0d+XEp/f+IphL/b
gUjRt63b4Yl5vxMw0pFkKX+h0Sj/8wgUmT3IG6ObYEb68REw3IkTAdvH//koqGf43a744hx6n+56
f1jD5WRnGmy9BNn5TXr6343vr2c7jLu2RbmFAf/4bArEMmw5fj/b3MLIYYOydCUt/9SnFH3qedGa
xRt07dKjrd9Fnw/PNh3bspnruIwS19M3X952LA17+FE2nGbZQ2aW0vtOS6z53q9GXk0GzMzCFm6F
5pj1U7eCWZXbFr4zNRQCovBQrGzitxX57iYKZ8GYeqaNBEQMrRdYV4noFYLpMv01pDHMGN0cqrr7
fOT1qewkxwkutcDur3jrwlgJmP2aw7ul6ipjX8vRGXe4fLnxtKKChB5S9G4ybIciHaLNmMAo7m4y
moJH29Ays6r2Y1SU+T5NK6uGj0kiUTNfjUnfePUq69O4PzBjqOMVrE1OJpl9lkYbw8xvLGJAfj1z
7fGuVLaqn6YwatItr9rwdoiabDwB/zns2SjpoDDvGkT5fUXgt1JVlvrmwb83uUEtqk4PLmzESr9m
Eh5yDux5m8pvbAAt5aZSjZv3a6nyJLsHb3rKoOzTjDZs7MLskOPM7h5h6dKXN4mXlSUqw2klNyUy
SBk4Eyp/QY7aMf20hpPo4eTWx45c9J75JMgUupuWQXhuw+I+c666ccJxwpNIe+KOPI7PFAhpdu81
5fgYwxi28mPewqHILODttGnyJhLwS7IdVgExn1YMzrRZfdKGTaPYHypVoRrVGx5Ztb1diyfDaeFQ
FSoJoAghpWi3OD5Tb1WTnhdb2N+Z+WaAZGuzKyaRj4FEnh3JqZZ6u2rKXbIVMNgM12WhGkARCfKq
h6ScbHddQIAsgyNkam+HTAU1juF8k8Hk/mts1HXop6SFQ1KVdqnc0gbeYVv4qdKTq1xqJiuPeyLz
66mAsSuQjtH0NR9kgVL71MbjJoPXWLiy7axjcP+Rzk042bDIatRJcZ+buZP4vB6JuYHljZX/mcPn
qL+lJRvClSgmA7aQYydyuN5mVrVFMtma9jC4ssm1gex+7ac57cod9K3aAX4BhlCbsuhOog6OB3f2
pmEuDNAMBmZCmXdkwv1DOjDN6RLrgYUsytaNg1i8YnYLUCAsZYX0hRM+wpSlFG91Y0Txsyq9sl4z
mxG+r0svZWuI98YCwAY3M+47Vlh/khh68FALh/8wsiaY8b5XiUGsEdo8YwXzgqrdsFSYxopZBckO
Zm2G5sa0mQErmrqxMN8gPpQDLWjDKbHnCFar2CSiw7SDw+lN5ozuo4n3cHwe5iXZ9jQDigCqvInn
m3AvDFcdBPzaa3uq8memigLWT0YUNXjVQVVry4bJpw8gRvTNDEk63PUYXSTelUUmOxi9IfsRFTJB
zgLM4dh32VDRbSgm4t5T+C/mW9hY5BJjnOflystlWa9CihzNelRTpyAxVXC5r2vYxe2gJWt2u7S1
HThjSsV+WfkI4zDYMzPIMbIUSoYjVH/8pDViZ2cPKZzz1MBHaJTUrpds8L2u86uSZu5eTdXQ8V1e
T7gVApU28nUNW78RfDIyCd8BH1OueJTHXyp4zZZ7KEgVI+yhwhZJl4ZWSJAYbZu/VG3eO+6qsFF3
FAcYGlctR7qcwoWwi2XMn2DaFJsPQN9MzcOUM9MYfZ5Vo3iuMAUVbBVZXUJuulTQvfimHMn/L3Nf
th0pki37RV4LBx/gFQhiUERoVir1wpKUmc7kjjMPX38Nda97u7JOd91+Ow9Vq7JSAwHOHmzbNpPv
/Zgv4EjBX4d7LixTC4rlZou9unW+F7QuYO4Os86++tTwU05rmB4tlmIG2OPpDUdAUGYYd2WTaw2k
b8HiXwjTbIpA4PuTLu9Ra/bNo5fD0Ol7Tv2eLBfSYSznR83ARc2vahR0aZJpZkiMMNCpLYzcMo81
c3mu6wUifHdrMQWOutMwNR0JpNlyl0gnmbcqHC0Xg4BE+c/Fzv+qlrzkn23d1b/63yvFPxWXt/an
eezbnz/7y7v9/Sv/F9aU7lY7/Pua8jE36t3W7c9/LSy/vucfhSV12B9O4MKaXQQCdc4GQvyjsKSO
9weHcYEjUPw4sLFC7frPwpL+waSPLw4E9SlWrRxUZ/8sLOkfVAiP4q/wb+G6gFX+i8KSfQ3i/qUY
2Tzgg+2XB74UAtpJv/U3usx5A4zJ7LHqeE09Ho3Qmg66bIFXHtnVsqyioA2aRLQwdoO9F+w8ffvo
1+sNHBxjZCTkaH5oCI9mWHjV3uaNWJ07BcbGmJO4R2aBD7bZq1YcRF39wouCH9HwCNPSmMwpDARm
kRSysNEoqnMt2WGl1c7CsBtpAJbbDbxZfASPwOGRN+io4/hVueYh4mvXrgk8Ah8a2IhMqzzq9rEs
KXQ19Js/w/wbuyqRzjFTzAiH64J/7NoP6Yvrgjcjso4baozQ4B5cCNg9lNikniAmuMBsNNSlSngg
kp49wFTh3tuWXgw/wP83ceUAX9DqvF1M04gEIu+7lfeXEcaMHfBxlA87HzeSq5iv/eavnCxYXoNj
yx4p/55z+yqq+tEEK5zGQYJl8M/pJ3O3/SwCdqzsqrfRikPjvPtS7wzspcuA3qt0vIjlo9+IgaTa
mXmITX4FSAT3muclPyrvoYctmg/OmdM/9Mhbi4hmVwKLRBTO+GFmDx5PsR54aLCI7WbpkwPxiH3T
wiaSjBjBLhlccOYZcnLY0G8YO2xP1x/uelXsa5hR6tSPC63itR1QOSw5C43bv+btAoNPc85A7wuX
yX7vho/a+Shxpwitzk45xpn34GB2IrSIcJXblTsW0oesCQnWjxlhB17Ud2Nv7pblYftf26PZvnEZ
2V45bA9/2N12McSjIGmJY9+oH2Dl3gdp97p9/UjUpWHktSQay//9JYNWOingK67xTFcn3flY8ekJ
BKhL2KwsabXDRcJw/bBMI3Ri4C/rPFTDg6kfHJy97UEsc7rbDoRT4xxIEpmnAFK88LzbixlWvVim
2d4Tlw3xRGUiBxgx4zhMXbOXbJ9LftxOzEBomM04wzBUhgs1IkECbb1o3qw0ffw5OIr2x/brW8P3
WOqL6FjtROeGcH8Mt/OuWiw9OvgdLU4YTMPbaod2I5IWuzHjgxoMeOb8UM/6rqfiCltguKyaN7bq
c5eKwzDLJ5pDSatBgS9vAnj8bmeibBR8GXEm5PzS+OVuOx+Lri7Yxqc48UOvd0Of71D+7T1f3agK
Tz7Dt8ga9LKanBxS7bVeI8MFLOT0eUXih2LcfEHgSnI2hj3sJysfn9XIa1/yPW/xVPApgzTdDaWf
bE9te6JwON01rrcHCgwLaFR6Hdkt7njZ3hg7DPH2HIJgDmXlxOO8GxE0Rl8eKyKSmupzkJHdbLNk
UfBJpXi3YRCLl2Nwt/PjH1PfPI4ANAcToHgYLpBZRd1FPnWA857D1K7G1BPvPjwIQyNwW3B28Md6
1VE5PHhYcFzrDNxlAcHAK1qao5b63Lb+sWBNkiO4R/46ODC0kDVeBjFFoJsE0QBGyFDCulQX8i0d
7LCfNT8XcGoX7EcHreIEAfksAn1Wul720MOr4iHN4irQ4mTwPUELa2U0WHDMHnTouVUea5EZnNI2
oRmsBmxXRVU9wDDbra/F5M9Rm0k3CpYa0hMKq6xwtEeLhR0Oa29dP+03jYiD20wQ+feOllYi/Pra
lOZdSFX+lJvyLmNltneCNkvcabl0bvBgNPVQkqA14ZNbRip3LzVtRYxoGPFlMVGfKoT6jocTiiNU
ruzOIDZtdjCHEQ1cRJ2cx1ainYDicyxnrcImhwr/9iG/rrPnMMiCHF4GCW1ZNZv5hzBwHzG/hNFw
kSTupcLW54Hw7IJe9LvnaxN7WYfingtY8XKkm2E4+cLaJFhF7KPi27twSonzNvvejGZfEDgHN1P6
axrXOcw8l+xzQw5jhQUBLaaPCjaBGN7DxRSJKC4wh8CtQQQmw/pJ117szKq+QWtjiFWn44kbd5f7
ptl5HL9tDhLbsNhm7FD3BuV6ntQlqr6WHsGojkCAfrWV2tV6Pju5jKWGOpRzkzbFkbhr+C8lx/8A
1vyOD/0ji7s+pxt2xVEW/BnOIDkPmGJw5UyJTJYGIRcRRNYayQShwrj31WJCOX4oBt9mCbPd4O8s
vehvgNHXJUgHEYLDJ4nL33lv2LAaB7X69V7U8grq/01W8hD4ywFumm8O8+4ZxMXCsoXr3bDfXm1T
wi4WLytqgPv/fDu+iBi/FzUSoIgH32g4ov++VRF0ChV/Luo9ZAY3K90QulLxArbDBGFLdJVJk+OF
9xEDxYnkj1VGTmt5drz+BeYHZxhW4HX1ISRy3ylo1/vHoP6xGGR0ICEWwYPSkGWfLff2sB3eVbbc
p9MJe8rXRvjHmbJrStqT733rKTu0GDk1PS9C18c2OHjonH0QVyYCKaPDyXcXFo2Z3nmC7zsoQm8K
MSIIYeAK1Q91w9gHKPOPNjhtpYFKTTjiI2y1xH++ZfSLqP37PfM4ZF9c6jJgl6hG/xXw87QYZTWU
9Z4GbK8De7Ip3IcH6ycZBv9f5RTKjyp9L+2PrQyCiXiyFphGLK17Kb3inXH6Umj3ntjaC0k2v0zV
vZ0UxG44JKdBAQyboP6J1auNTQoRn9tudeMtvyLqyqK5kzBkh8h+qFd5zQcAb/glkK+IHP0EsCzb
ir0q3CqDLacBHD+NyOMrrB62TLydc7YSTPnY3rHmsRz9J9xpjQGT862v/GOGZDkjbAGtPRqJAbo6
woDobUJSER3i04jvR56yrkjWXh4NVRgmqJtiSncttgXyXBz8Skfbn2Wpbhz/fTsGBVJYMT+0eHDQ
aIFftYHtkzyO1ccEbLEdPpSH6mXFIQL4KzZrd/oAiAQ+GHgdNUzYt6OEJ48B73nyKSTa68fAL38R
y6KvSo+SU+ud1CyuQTddISGXVHBzLYczevDD3Aq49DXB1QSoITTZddhuwxb+GngHENsPxYISeobb
rThSiO5ceg20gKPVHNgaB4t8mnpEBr/4lcORZ5e7DAcs2EOz62Wrg5tK4NZAoLNCMZUDI4VJ9/ZR
WhR3Q7VLkX63O8VRvksG9fculsJ8dFqf+858r/m6w+GtV34lcMtQ+u9cjzbI+/fzCg0AwO8U8RYH
98/ndZwBGMJQE0PxFMs5IMyE9ZhZ5ONqh8vJyN/xeb84HL//Qvi0wfSVS5Qyv6tMGcDY2Qi1rv1W
1kG79QaSG4dJzSGDcflov+G+TNXH6qlke5LpflCvTjZCHw9VZIrH2cJf+kEGcEUX6Vc5NxfssMXl
QREUqKjyXJbMPtYU9b57bdgcD0u7m7P1OnVTZBWLt19cEnl1PR0Rn+2XvxXs+WJ4/PVDbs0lZiGe
9xcB6EA5JRuQSPDybB3HvLC9GIcYOtBodvB+TCaBKXVYoDUb4PCeBfrG5R9+iSYl+wh9KFEXtI+n
9MFpq3OFCrqccVYQfr+CnH3YgtrWQVVlt/P1ESIsYNNJGCZfXNYdwS86bn+bzUhj9u+C3Nc48y+f
TnhOECDOUfk1kfiXoYYHLMdMAMn2c1F9dDUKGXb0OQQa2qEJVSaONUtPqGdDiUYLLxAO8MB/eiW9
ZRp9QYGYsJBdajWWE7pw9KpzgxC+vfX1vIVuiTnt3/GxvxLnXy9acARnIR3n92U9r2o80Sr4zGwd
0NbizWSMMSaKJs0O27lfAHKXeoxXQMSkCa0szx4AYag5XD2Jt7C6Qj36SJhE5/E65EhRg7j4t+38
kT+nWPbNcbNXdFoFvLtp9zCUerflx62Xn8rskrbZS42wu6w0HAPka7MTPdKeQAO6eodMooXGlzoZ
qGG5THocUijJxabmyVJ3r1u++s+56mso+pc7gpUxRzIUPP7vQ9NKrGnp6areb3dhawe2stzFU+AU
DhfIr30Z5bB6R0MG0eG2BaRamWjrSLeP6NTfp+J5y+d+BiW6EWaP6Nn+5hK32dVfL1H4zPN8lGW/
q+VwazHApLhEO4uvdgR1U4Q7vrWFWw9qcRe3HmiZq3ORm3/Uaeg5PX4zz28NHuEXHMBRKCDkA5bc
mqRZoj1U1e4/X+vXqf/ztUJPyZESA0wMpLjzW+ZfcefGdMVb4WU3a+891N2w03iiskWjhWwBIuLB
daYol3vqk50HqWYvHS5bEVL2VzaVsdf8ncLt/1BO4qLwdDG7wrW5v/MTp8ZNYQEIs/ktaeODR9ud
05JgqoNyXOnd1m/jtG6B87za+k406oZM4u+4PduH/8vN+Zfr+G1I2bhq1g1FKVmubbTqLmI+3ysN
EMZ/wPOcYEpcF59bCQJmcLjly+0g+kQcunvMwXYe1rTLgEXbeRvyIW7Xt7o8647i62/z+YKzfJLd
xzxNcb+crPjY3iUflkkNtECaPouWTl7TVu+2V3D7sLANBd5Rvg18ePk6CP8Vhvv/wQf4tzDv/0bw
dmP+/Hvw9um9yMu869//xCLAOBpg7hctQPI/8E4AhgUOu1EAtozyD/RWYPaPeTz8TxnFFBf91f9F
bxn9w8FMCEwClwoZiO3l/yd664k/8JZRdEkAdxG8gAb/F+jtF43p/x1OESC8oB7hHopWxBn0fX+u
gTwouQD9cIO90WxSIcxy+yNrwB2ZlXQ+nc5wFpKgDGIfplwAKHpsXEyNuWtX2rzUA2ZFSnYFZt/a
HmfR1EggEg1qBUtf5JG+xKSpwijnFY7QxTd8+XQriVoPq8DseTSK/FohQ4sdZdpHowJIBfOlv41O
7Mvh/U+fUmLLHq+gCwkKx0F3+edPmWKDUq7FTNE1BhQhXMBWOwjkAD2bNKVJ6qwGvHUJFTeRQkMm
8bgi+xmdwWfXQo+zHhzvfvDXaY+eXb4E2aoeIcGGeOwW3nIHFWc/YW6u7vvUzc7OVLUXHwNh1GWc
tzQu6qIYsLLSmxdNMDVCbQDJq2GyXhVl2YgpHBM2SnXWfggGQxoAHR6wGea/Y+ACVGPtweTbYT4D
xzXBeR8P2NorTiV1gEHxXgCP6FMPRLUAM9umWnyNcVY7qx1mYPVhMlp2UKcb9D3r6zZsJdB1O6Xq
UmTY5M0mDogr5XP/QIg/wcC0H9bxMtAm+zSuU2EgK1Cw9MC4Clr1WTjhyBxZr7gNfW2ReOpVTCfY
D400tozLZzKN3SurJrdIymq1XVQad8CydtoAwxiXrgCmPKwPZhnQqC4u4DktJwzvasH8MA1GeTJm
nPa2XcgBlPbibvHRU0KIO0+Cas6+0RJOVL5F39x5vXOrpsUtoYHUOi82k+XV5gruSEPHjs4g+XOp
hhlmSYPYz/08Q/SszJ8z/PUPeFvVe8zKQH+eajJ8LIMm39dU0Rut6XhpWT4n4J6ocwogG1SEwUdq
HdVzXwfj3hs9qP3Vk1Mec5P6p3aa1DffdVqMg3taPOCEjJElCvtvbFYZfAosuAhppdWjGoEeAz7M
u3eP8l+uZ9NYmbI9pMS4B1uZItGVqeNBanNbMiCXHMZ6b/AKzG/NbNxrZpz+xhDNEgzC5XEqwMUM
CY5XXNHGfpasl/edXJZfsOHkZWRIJu/dckxxztwceA6oSrGly3guN5rAqZmUfJNlvwKBS8UayVyI
LPR4v+48L9VJBy26o54IjXpvTM+tsnVcOo46QmW4ujGWwCZIFeqlZ3n1S6g+a+LaHTFpMTz/nDhS
cKiWdbnD0tSSRwR6LV1Yryjv9DgXb42Y/Q+Saf/elwC3BaaRt8L49W3GMOtFerYCJJaWTTdNQdvL
pN0aSqDcWyLtKHYuJvwXsaK/VED536D4CJPfPiuaTxdR5160BUMHS0DZREvWXMbSF69YW52egqol
O+D58n1egiyaVSWaaKE6f1V8KW+YV6xnWjrpj6zIOFDOjvg73s/5zQqCeMxqmC81cwsYogIB55Ty
hZ5Iw+vbjk761cu7fA/z0PYwz4CIvKngJ7vY+jLjbNzU4zImrcHQv+KYQIPZAmZUWLSefybl5DxY
L/s2pw2mJN4sb3DQ+ksPdz0aag2mMN7e+QdAFkxB6n5+6rLU/WS8GC7Q15sPOBbBjkh3fvEWiEXy
3vFOBhaqHgiBVX/uqsK55S5l9jACxH9kJUg4w+YI/WPxhrNDy/kzqEZhLlMWOB8e8hwWenW+87HQ
Hk/VnJ6zhYqPgDkEyg8FhgmdM+0gJgNgLgug34ihiWreAkaa2zZl+ns1Q8YyTjMczHRpMcLoZyLL
cJgW//tcmGDHaNkcNNYrYR/o6vkKQkEQVSlAkhn7D79kUIPW605wlYZ4JCIVZn2+hKSU8UBGaUeM
0ZmAsknflDf90lXHLmPkxumoe9DSNUeeF943BBW7q2Sm9+2yzreLBqRiekdetfTcpAVEMIRgFtUp
9OmwBBp2QUoeG2LJKVsccgiEbY79IIYkm6vmfgZ++qpnDtCm134dqjbzIQIZwGockqOf65Q1Z2Hr
4OTZxo2LlvC7jnl1jGweJE7W0XuHjgikYq7XF2IGbGSgy98NgbtcAuKmjzkset4LwS00qLnqIwp1
X/yrbN+6wJY7D6auKUZhZR6io++8h3W1L1TkazJAloXtjO2nZweasAeCJQJAOca8TiUs4wZEiqcU
iwsxgQA/5qAV90DmIV75xA1W6EKeixl6/1J3R4DN9rUe3eBo+Cjum2YogGLJtorSms5HZ/NncTKp
EzfP1b7vVu+n7bn7za+zZQqXpnAOaZDuSQcrv9TIb3IKbALL1vR2qCsfiAdmRvh4nQMQzs55g986
9fcOFhH7sFy78h1UCfY604JCcyMwNnHLatsUAv8nx3bM3H3rbTXXmCoIBPC6b53IXae6wV5R2f7C
CiJGeHB08EIkZwqPLqBsWH/Jwd1oWnKbLo15HS3NnnCz9GnEoCFCAmkeIH07HJq1J1cM5NDpuevg
HmqCjILyCbQWOTPcIMXIiU+tf1NNjmrhL+D4iQmAZi7Sb36MARMxkjA2FJzC8LCAJvudOzZw1nbX
dDmtSH+YOejqqDqHv7kzHeD4vmRPmGA4e44IGMuJmoOLzPJY9LWfaLxJt43Iuyfw0PslApUP79vo
eAOBpp7Oq1AFDegdup5/ecjEb16as3fCBix7jaLBWq5oxY90YPNdnpZDELV1BojZLm8jcdgLhRn1
7YxdC0BFS3cZrStjshJ0C3BUo++1J22kODGfq1l7vPEbj7iZ1RWQTbZzh9ScWr+GXVLj1+7Oq2G4
ToJp3rfN4F9XWY/7ousAPVESHCD5SH9Zy6pnjIRlEAXDSH5h9bk9KRPwExQc3WzPjVITpvWM7Fuu
x2Rp4eQX2rEa8OJ7WX+gKm2+VyAKNmEqEOdCCCClj3DSTp+xQoOZQMvhRF12YozAaB5uej99x2Gv
v2HAoWHV4zTFU+at7a8BropYTiiMCo0v12o/lb7z3oLRuEJbfCg+WVYXiCYVKhPrDdAAWAAHN32l
r4gZa7RAu+VUemxKSN+lV9E5Cs5Unf4+ZmoKx8kuMTLWfO0NogeAt0kehDORxMIJ+FoX/fwKx70G
9R/N8LLRee8RkA3CltH0RSjMffGP+6AHP79B0euUUVDI7Lllfgq2ptDdYdXu+tNYFA4MXd4bh9rJ
dS4nvYRAacqLHhFMoc0/Yh6Yuz91zovv8NLyfwzKLgnUi9NzDbZi2Khs+VYurnoaQKpKGPDpM+sn
fzc4BQKznZaqODqyzM7tzLsEtgzZflJtdwhmKDjqikGLX5vyCK8mFW30oHMP+toziqbuxsOk/gMR
rEu6pjYg2rHlBCeH5YaNwXAb1Mv6xjqHydDzgvXAWjqryOVVfrFQ9mtD8PVMEQ6dtY9kQQDNZ3jz
eravMLlc3Ms0+/2Bg9B6uzQojUM3a/2fC8K4jrRdqiNgXzeBnHUXDdSUWEN021MgrbhdaeEkbq1W
DGEd9wm6x+BPOLxDnR4UB60xwTVSdjBpcajFXgN2T1lBnF0HbnWsJH4glAZBbxzTNEL44Q9L0/TX
IK29iHKS3lCmskg0Mt8HKTzBpJ+CwMHH5ZdhU+BGOanqHwiB3l1mPfJoZ4edJgWDXqy3T7dNT+W+
4mMfymDtsCQpFvpU9+vKQt7wkWDmw+UdcUhz35oaRJJWla8llkiGxBS1vAx4KZI6Qw2R637AUcuX
LDvAhHb1b51tqOf4rroxdT0A8yuKoL5f6mrdlAhsj0k8r/MB0FbgPYi8Uq95WnUsXIKgusVqNBwJ
sHahf4CuSgEwo0hpw35BZgxrB1IgGOPKOAOR+EZWGb+twJbloQ+VkCpSK3hv8WTleqDIUYl1URXQ
1dKjl1Xr1gugfoLtXkxHt7zCLbt/0Iuk3zCWHe5QIa95mDrWvQR8ztiZQYzvSjObJuW4mj02CLpX
V2NDh+SO2NdgIh8pafqPudQwnILkwgcGreQ+93Ho4RBj3nhh2wcVrFkFsCUwiOMInTZpqnx+Acie
g9dRle0VA08ULO5E/UuRsvFzdFvRh6C+QhvFpAO57Yqs+mDou274OhI/HgNQCcN2JemZQ+EaNq2g
7EMAMRXu1Tgz6DZMKuHG68RhluKzpmjCTnmkiNjQOAYsIgojOp6rAQ2HCu5q03ZxWwTzc1a4/hNa
dOTIxhuGsxlyF3Ta3j42bUFJpGlbHNpRBS+iKSVEWOFVWPQuSmLZB6XayXWVr0qMAqu3MhtfVg+b
QVGwFj0m2qN7g+URlKxDNUcYKsCw0W34T9Q05pmREbxMTc0JugfcjeyYFmhnxKJ/KDoAdAdP8Xay
BXshSOG3vKMoV1c9eBHiZ3Do6iLXIbXWe+4anlcJbKLyJ7gTiD2yODLoCNG4eLU4/qM/4LkZyo6m
YVKCz8zbx6bChpexqfMNojjqe7tacsmNmD+hflb9yG2DOD/b2o+rWblX7ABOd9STGFIvyhgWjgP2
xUDYHb97bpk9Ub8p76jl1RVCrnA6bfoBhhmMz1hQBo0Di/gd9qeDEj5fa3EhxIV+8BgPjluDKyPN
Lh+a4MQhz75bpb/cLKaq3qcRBY/nwM80HVLnWgorb9i82XbNI18utdOSUzp0zr6C1NKVlNreO83M
YqfowPHt0jzKUqhvZzX1Lh4Hm72zjX1eaOMwcGZX/b7CdQW9m9cMIDAUaeL4prLwfnX43ldEINtl
cnDjWrbN40qhEzv6tHwWeZPejHArvckb1iauwVGZAgJRL9DtN/wwdWP0VuBpjCWbb0y3ZlvXMcPd
GU6w6L40HruXs11mG/mo6lRhTkby4QkDWvGtrYnYI0N0LxzMhkM/wfqwWgYPUrUqe0/XjJBLPXGp
L4XKYQQyDKjUJ1O8Vu1iMPdp2jirgMPg5ucByH54MGFvxIoMKJScbgtnFe0FA37Xi9N1wQaeDXgn
UFDi+B2tnoAqFJgxb45DbgC+B/P6fd/K+aaDyPknFLIqPEyTZTeCoW/cgseSDBWstaDVjGqmsOaX
djubINUPz6gMcO6rgH2HNZcnYz3MFQgnGESgcS5KcjGuQgB0a1C+OzRcEeT4s9vUhxBSqdYmApMe
wHzl2NtxQm+H7nBQ+PMCtSRwvvUvIedsX6pxfEaPBim3PlfdDo2/B8rf1B29AI0zZt1QO2CYb2Ov
0f7ojJC3DM6P+7QIgM/0Qf+0dqMHJhooES+Qw5McFG502iEcFMy9H6BBz4TTY21Amx8U44MYGr/L
azV08zde0WVHBgK5KjhKj3cyKL1DSebsHbrNaQyrb3bfkIYmPFPZaXG+RE+xBbnDPLN7WpFysCju
1wrBu+LHmtDuB7zA1QeffLfatXblULWcYCoL9+jP2cmqZCRt9qsxE1gxI0jP4MDl4Osj/HU9uvQO
YcedappC96aAxWZrvHstrd6hBO5BtrEOV+gQLCRfMAp+rhyMVKNMThPcReexK2Oa9ZiDuKMPx7lV
lgfSUQTb2rcPrd/60GKXbVz5yrzp3O/eFu1OZyaW9eIUQMt0cRcsujjnhq3PDVYfQmpS79WHwc4L
B805moBofSxZOp87vPXvVqB/dtk4wsgdar2wBV1Nfi5I4dytjXKAJJIaf+XY6bEqa0QUhT2SI+ns
fJdlTQnr7MmdMfDTdR9lQwbStsYO2WMetOuKAT4o3sDJMEMXAbGfIPV2x2Ht9UHmw5j4ugwS6PHX
tzhPlR+O2s1y7Mp4oBtADTw/eEgJCV4c+CGhqppADmxKcnSY0a/48eOuWKA6CS1jc1qqTu/xmOyV
AMMCMYPOABzG4aPzs/yu8QjpI08W7g+3Fgorg1N29XnvQbqtWoMX6Pma58mbpycna6tfCoscSQ+E
+z5D5niQXC8Hr51pJEfq3AnTA9ktu/6h1S2GjDz155fKsHRfNB7cPY0HzyOWBolsJ/EICR8Nft86
vPdsdPc1wEa8PitkkEVaNWjzuzm9auiIHcdl5W9+riBAyeGPdzvAEv3RmWbnW1oMGJOzxh0PUD1x
T+tkgG9Rpt+Eh8WUsEhdlP9Mbm8QgbxHXMCCLukY1yheinHrMudyOUG3GpFp5cEpg344rH/Nsmzd
e1uFCPHNYz/0FTjN1Jnd2Halp8IOAAfkPV1WH7zVJ7flaFZMunyQiNOCRLWZ6cGHK0xiwe2AJvZi
D9jLzGzYrC1WYRjl3+YM3fOImcBtw8T6MKTb69cGi9mz0RYozdAAfECQ2lEAKVSxteXTO+pa+HRT
CMrCWmy2Eiw4uv4Y5dSFaMvz3Zi5xck3Kd0qGG/Wjw5rm50ftCyyqOTByuzyXY8lpB48DQV4zldU
xOkktpmdGYJwzizWGpjbR0PJvBvJOdQ+udfuewMhKaS5gcf+hkjNZqrHSNVO9u6iP74v4fh8Jyyb
YlS+7Tlt+dDEFJzoE+9WuMlR5U4Xh2CRLCJtX8YTcNmbisDQqsMg5L1PsRIdZyAVPwD8m8sQbDEQ
/XCskc693HnuPfRELoAzSOgsOT+aQNFT4EIwPVRywSSjdSS5s5Wj4EwUNKN3nyEFKCAmgPzDfqVT
4vQVpxERXNfxUrBhBrsImTlS/eymJ7zTML4nBopWyWTAIARbvF3usHKCO7pKdpE+xpZa4T0jCwTU
mZzpA2F5A7E7PHyvTOUrRB1Q90xMASF0sA4f1WWeH5kz9oeib3w0BIUD2Mo3y5WrsX+3rga6QUxW
v1SrKJPJjkAS4AP9SmdKOfZ0GhI7PWbNS1CzI+UL9Bo92O+Byl47vb8DV8YZ4xFbeT/Q2cwXgknB
q4fGAZzXIfN+uaWX/iQK9JB86dnODgVJZpTiWAcy2XpGIYI5o9Cz/4CaF2R0Zj2aJnPb6mQQXfmA
fnJOOoGNQSrK5pPWLqBugktp/g9137HcOLJt+0U4kfDAFJYAQSOSoqSaICRVCd57fP1b0D3RTeES
RNyavaiOHlREIZlu586dy8TjcPKiIjPYTuROPQoJzwQahiizpa0io3Cuj3Bo3RPazQGB99JNk2SU
QRLBdeikTTYRKeUXjmP9MweQiBalUfurZpnBJj2MUPhKjCI1IhlewsGiOuJNbrykqC2iiAH8GMr7
pNEJthVBVOSRM/FJX6KkOdEWmSQDkc8HDDRNI+GIpzVYqXisKH92UCq2/DJKn9OBIgZVEOrLa/kE
6Jus24mdN5pez7EW8SBsA3IA/TtBsRL8LBJKOp5RWjtvwAiow0ZG4tLyvEMGqrYhrVUB6RpIG8QM
GshzrKPYJVmi5G4vIaMYaiMsOfJayrmLZ5AwBXWzqLaUGMc6LlnDTkqC8IANLF36npCTLzXN0xAy
9A7en9CLaoL23AQo5issJRbA0OO8KQy5ToQn1kdIgIKAx4PCSJJQ8YKSPUVsQWs+RFPesyzrgP2t
6WeBa2QcMag1RwMlG7jaNttu6GAaGI5dtY9YGdcPOW1QLslxRBd+4H3grQ4V2ICF6BbgUrWrRX4j
PMVjPByGXmDfRS+h9RAatILOurl4gugEKisx7fEWign0kYO54rGAIt0OBYVsF3Y+20G9IRotrgWt
KsC/VMsIqVUkNMJzVVXJr4bih0AhoJ7i2YxEtZZCe+q5x9mh8/CDUwHiiL68YRCcAQedCiAX/wyH
OG9Durz6kLgsn95vcs1L8JrgeXVpc7XE7rNmLHds3I1QEQmi4zi66bH1hu4PUzHjpaAj4Ckilx01
kW0zcNHK3CBCgXzEY2JK5zk+14Ioq04J6jdqT3mFWo98ojMo2oKvmhf8JLtEtnyKijsGVHa3HMK9
2fuRdMyrmrFqFCO38AqLt0JbD1rDBqGe83lvhZ6IhLIcsjefL5lfeM2L9m1L4GQDeU678oroOZTK
btO5FeeAaOhDBUN0qRduaJlX/DMfJXKg/AEizSYvwAxQ7pJlNErKgrc6C+L9iFnYpq3nHuqx5/V0
yEcnyTvYiZRUc5kcYM0C9l9KErfZEVVNqVHEvBcDDbKRuEzEonsNg97fVT4fdTjpS+FMBPAuRx/v
EXgr9rN3YcTlhaJJd6bZovYUVmjA0qFcluuVlI3aqWbesa7SB3XaKbIfBE4RRFh6XsR0cJHjQYog
TCfoJMt5Fx4uIp/rVDTwdtOSZO+37iT1EQcxoEN5oYwSJ+nINd2PPpVl3MpBFXgREAYupMExqQlp
XqGUHHvWIA0pwM0M84HonjllOMQXaZDSl6aVRtT9A6lAARa8D3VAgfss9RRgKT4U8ohaJhn/mw/8
GMFlDMc927YuD8MXqj8gdQcU1C1xo8LFhwcXZ+C4z2osXT13Gxy9NwCDe1DtSVrl52s2vKUJK8gc
SxiJmUt6FGE04vGiCTY+U391FCpAVhAyZanWqNeDzQR+cAKhFJRmY9eRJLCxQR1FrWDFRmLi7//4
GRLPsWApEGC2gQSbe3wEoAjDmqgTTN7vWRXFt1Ft624zCOJvsQ9zhW7k99zL/gdr9H+CmCziR/7/
pglOUMpHSJOgm6FMpn/wX44gw/wHICcelzIAnWhpkqH+L0eQ5v+DF11gRVjoFLAopP6DMmEEiE/A
dGT6wwosM8Ei/osyYch/oD0hQ65CkqAaMWFT/g8ok7sCTnhXlmfoktYD2ov0EAbMHbwwONIx2TBH
KAoI2/qZMm5G4862QD9uliOFR0tUFtHGDNvBeSVBWPVoR3hq9v5VQS3+7fGX6Z8b7t9PzzSOcEEO
KGrEp1lHPLlO+5I5mUE+vC9uBSNGk4VfP7e26FAeqUemIg54utGTBKsL3U25wsy8NtVkvstRwm1k
yF5xSB1GH7LwouSJmwKikZu49lIgxAFFh0Ezg0LNEO0FpHE+cD56weJGAmmCAlZewBB7jZTqbUCP
Gk2BQlTlkQAeEI45T/QncE+O2zrvyzYAFjjLItR/w5gSTU7gGzPsMrDXIzYAeHvIjSCi2ScpcN0X
gAoYyw/xjB+CV6R2ceQ+96iD4+4A7sH4NFJyaIylDLZIgKp+UuCa79VxpLgM6FUEmOYNlZWhAe4i
2JkocisJioiqnIGoQPAaYeZhV6quXycWBOI9Q8racodn2lxhmGp4jvsuQmlHzM9y0rJK0JfZq5+P
NeDywySf31R/mi6odDfk8PIbsmDQQy3UU3wvZTeUlFZmjVRfJ5SYO4KQdTqXA2dOhIxS4SyU6LlX
8Lqf5YIt0UFiiiQbtaGE+gPlBd2WK32IvkcyGI/Ta1OYgZA4uo0AQoGIYjYXce8hABN74jMxrvFS
a4mCFOt1n/ebMG/6C+dBOlaGKS9KOFyOWx2Fu1wCLUVU5EX78RL+Gav/WcFzEGkDcn3TADvgcLtg
I2ikU1iTAXxj5UhCdLm3975xVzdo6Bql4oifNggzPRGWf4YuxRPVsPL1CYf/70Hz748H7/mWT0K7
TeuWfYHowTjFAFteYAo4lEnyNxS2FVaEVGK70tT0yXtNTR286YjsplDOpGLWSdiuUz0fvqdD7ZU7
9I/aZC23plyzNB8TBeq2HQF0OEiP4KqVlsw2qD9Av+NN4ASQpfiw4vO6nFVjyAys9GtpgmbY066k
IFcUVaMTCxUYkRyoyk9J/Pp4cS3Fx7nBySCUo18x3og7O57oGKKBeo3KG8pZX15xaQsL8SDsL49b
W+rKLM5XNTLTcaAGhwLRm5V/VV6ny2tqb98CofcWwCzU07Qg03QcDQ6yNy3aHlqDcgY11Ph9tIME
jYGCippYYDGonU505NgK5BDUfaHJpvxUGGewEq1BP5eqtLeBilGa7dr5ttDvuSOKhBy2CSv8shEm
y2m7l/Ga6LJrJpALC1+cFurNguzB+WxHHmAnUn2OoF1kCas0/Wvm9+fH0zYjGP6zi+fCU1VDJTXs
g0dHMr2Nr9IKHM1VGVEIpCRjbZDuWhkgC5jblbSwWPYlGa0IJngz19RCIUnFzW3jnuXndAMXdAMQ
Sx1cBJ2y1gSZljbA3PzDk0hepTjAnT5oFNgaDoM1Vkem3Od8oBKqMnpP0kRmLVuYlvqdRfotC3Uz
WYIIMTO3zUanhowC6pZuZVLhICuwcKVAs5eFLSrTIOdWuWfKQey+5AHxTDHOu9PjyVxai7Nw4gH7
VkLYDD8A4E7KZQ5sJDq46ZqPP/+TCPrvUmF+Lka3S4KyivvR6YAHlV1wUKiVOPgtE3hv6GbRI8L+
ziu5YBwvK7nfeLOGbA4c37W6TV1g7+QWvPOqBo4MaVYZ9owt+ixtu8CwWH7bZWpBBDwSFkE4PYpB
QgBCVQaqF5ERJBXq69nIKLlAgwLHgz3mAzR8ggUpaR1XCll2pRNLwzOLUWNCCVLtYXiEnAF7mAdN
3lv59F21feyfueB8L8VNypXl6Ax2t5cNEJt0SgXGb1PrtP5F/UZv7TWV3RkL5595nvuOyFIQA2SM
c0Mygy0PoYZdvKU3ERQM1fRIo8nxXfokTv8svNS77sw4axaFC8fv3Huh6qUOqDA0nPmyGQ6oEhdn
cOOVALZvhDmk3MrNYSGqzp0XghJSB2KB0RzF1NNTCdhcwQ0FKw/z3kZxadAeb5iF/Tj3YEBAIG5a
xoMjoVDcM8lX7VYweshXsselz08L8SbelHLI8fWAo6drnA6GgTG159xmZcmxzP1oJsyCidy1GQrB
0uCALPaL6NLbZ2V1moXH36uR2OI2NEDWVXpd2qTKkSilymifACGbotZ8RB/Qm/r9eBCXovicAyG0
eS0TVxycigGv69IKv0I8dVL1FiI9Ckme4vzcdtxKt5fGdBaIUkpE1sSFgzMQokHI6QNyYPtqWLM8
X+zMLEhMzxZhE2JUR4PgLeEd+rs6yIYvAs69x+O1FEvnJgaMLIxj0gqD4zuVXjvdqdoVJup26TbU
0o28E16LY7hJ9VxtFMZMrrzGKp5BHx83vzCAc3cDFDQIRN0RBaf6+JDg8icRwJy4lerW0ueni/rN
mueF0cf7Bz84cR5DXSZB0tVmcCn3V90+lxY+P7vXpCI8lMHFGZzS6DW46Km8AqyRAnaEMmq1BjVL
RVApxdVqBa9RFjAMlqCZYBqoEDK0kcYotbpmprpwpvDTMNx0t6UrGGPT6Qi4HzR1OwCiATUaWf3v
5moWQDxAY3DIYjFKgHJ1hyED5j1cM+JauB7ys/ghJPC3AcqKdmgJdWjxkGRfk0QIsGJM9SGUkEga
Vrox0/z858Cae04lLLApQHrQOLBwPde8jWgEyGJZG6CxQ6Sltq/z2uMhY6affydT4WcBAs8yUpiC
p+0Ee1CxbF6LL7kj2eBr409ygTyAySmi7R0jy7vkKrWFjOtK20sjOosdLewiQW9A04LNO+MWR4oe
bsaduLK1lsqBc8I9wEh+2wJS7Mi0Ul/6s7hpX6g/0KqgdxGFm9PjEVzYwXMCeoZCEtcD0uzkwbPQ
RGDpbFuyppeykEFM1dTb/SK0TA8auoc8krkE4UfVvkOxPW4j3RVyRUxPj7uwMBHcLEJEbp9CeBVd
YAFtCwNTgh4lXW0TCEe11ZaGRFiXrsmvLLU1iwCMgGeCikZbgPAHzaEXHIqBCpF7EEOzHQB+b9TH
nVqc/nk0iAQx6jkX0y+/k+qP1Hp6B+q8NB5dfpfIH3SC4FcRlUelbqXJpemaxYiAKtg6F9C5oodL
qZXHO5d+EstzSAM1mqu4HSHDV0ibAPm1H7yThNSXtejaIlCkC7u1nzFtoDt7ek5FRmUPdLhpT7MH
9znXmnd6M7yBUZfuw5UQtTSLs6jBdKQRGCD7HOmJ1i7gVxwAq9LXnKOXrtdz8xOxpHqvnCJDaHGx
0jvZNjZ7o7VYrdpBxS02atB/VEQlazjSOgCkycfjGfx23rgzdHNfFLcUO0aO0PIAlsM+uLJGccq1
yk7NYZNrpTUayXt8pLeCUl9hAX/MTHjhqu0VrruKvwdlVesMbyeahZWd14ZjRjH/5zyYe6nUKeg+
I3wgHflMTSpJSrOHGhBkDhXhlWiZheB8WDMAXcrovgU3bo5ohpCMZFPUrKCyV2pQQTvlVzbR8NS+
C1Yi/4wP/G+PZhEHGpIUcB9oBEIQemLLBqNnJmyjjVSTzFETNKiJnQar3nJa4QDBtqtNPG8fB/MX
lBafH8/1Yk/nocgrBaDf8SNYI9oQ/Y9otrpsUtba2TrTK/i3l7MI1DHkv7GuNqCWin5VJnS4LlBy
VIhGqz5yMMr47a/syYW3nbnxCi33vcdNE9clAPhfBeo8uC6wYlt/sFZGbOGi+Z1i3qwNyEvDDGPK
gbxr9t6dRqv76h2QTM7kM7tQZmWM1+Yc/3nc2vcD8729OAsyHqSvpZJDa4wqmYJ9OUHCD+W8E4f/
4WHJOEQqLDFVSWE0iCPrV4gYq9JfDuYsNwHCVxrlEm0D4qhDCVKp9bWEgV0YRWYKqjejCN5gKAnT
uqsNqDBw5mhIuGwSpdBLK9GTU6xVqmeAGqLyGzCzlVIPsS+OglK+A3JtuApIlbt+i4pwr2QaWdmT
M9mgf1br9169+VkcG0AF+3/2JNFTo3eaa6u0NpD1Tm4Fm0QJdc5sYiXSqyuEVZT+K3PArzMSp9dr
cwMIh8VooskYuLnr3ca3PENcWXgMc/9EY2Z5EEA7ZcRNWUNpeJvWgaG9OW5yPTIJyuOuJu/KfXDk
XiGyvfNNwYT6v/F4ES7N1fT3N4OSxwEYmiUSMDEhQCIHvwDi0itwGtlWfn3cxGS+cO+4/hYBummD
TfAc1PLoXKPyBjDfJm10eqQ3z57+gkKE2ZucQQzarrZrW2vpTvh9175pkvJpQNwImuTxkADbL/NK
Y2AbvdUY1cfR4sNiYFT+0HhtqLRcBx3NLPRae4ZmuUmrleUr55XOL6RM3/eSm1+So8aZDSx+CX1A
IVaHzraaH8BR03qFsSrNUztLfCqO+S78C0sflB6/l9hNgy6TVQTMHCSgk+R8cWpgVAAorpt9JKyv
ls3ac+LSqT0X/SFg2rf9NK2Z0unJPrIz1eKfdEaL9fPaxlg6w74zqJvewBZpFOgcjUTyHjKGdGq4
0BJPWisaBKXizoF4iupyLbFcmKzvFXzTmtgCBUX3Esbuk3odLzzknRil/B0a+TuA6twBOlP+qAwW
e+4s7qN4+bs18m0JeNMsLROIE01rpNSS0/AF9XLsfX+KiLRaaA2if4jaj6eVK0tkSgDuHDzf5/lN
exCnqGpPFGmH4k9S+SsgRyD2V8Zw6duzgDLClzHo2WkIQw64Agk6Sc8dvVakWPr69Pc3v5zgwUYE
MRoHNGAvdI8MI/lTivzKb1+6Un0v9ZvPQwc/EssWAwMRoQQQvp13yo1ox52BLsWevT6e74V4SM9u
UX3flZkQC9g4QyxqfFmhLFszr2MqlKoseSZyEDUJcUeFyv1Kk0u5xvdz4k3PXJFPExKizeIqNkqw
B9T3WuzCQ4TETWsu5aZyRjuwQBD9qjbQzbAZwzMbrX6GCu2KY+LSo8j3qN/8BmAyx5FqsDS6L15z
d7j5sK/hMUyV0QTpMf9ibVBN9v6TcHo8ztOSu7fMZzmO3POxEMhojxHOcbWv8ZDs/g5WTYWXSktz
yxo/FeMxkLBaDu05O9XTWFbP8aHTEmv8km3vnJotFtE206NRgZiwWRzy52zzuHMLO4FMIexmMEsm
K/gu5pBkJW8pSCxB4RvxWna4dEH9xlfdfL3o5KLuMywXwWTs2gr0TAVNC3XUETVU//39nWxGfdSn
PChfyc++L793pmtuDhinggeDEvQIYwnxcocbNzCkS3BJhUDhMfkFaDZqdGp3ADPlBbQPCcfaNbD4
U9dtIM7KAtAFWnuAHxnsQNy/xpWS29JHDo7siwAq89Z/WnsWWBr8WRjKwtHrB2jhOXhv06NLsHIQ
LH12dp/i2wxvDTU+K4of8H9TI/EzpdYOt+/0+974zsKOJ6YJtISm4PYZnJg9aMIQ5FFCCwpKrp5e
QOIRLjxkCDnFexY02BtqOcoQ+wKZsF7vMoMyKTtceQpbujoS5ufyhZOyzxWgPjiDDiQVlpWvEjU2
ILyqCNofkPgOvg6p6JXNsvREOlfUo4agknq8KDuiEugBcurRgDkRwI2CdswVVsWbsyJrgg0xZj3d
eStL+tty9N6QzyJQPFQcJQ6Y0MbOv3MJhmyCQI2AuVaCrXxqt41Jb5k35gIG7pHSuKfyEzrNv/In
3DUCxRcMHgi619pOduWh1wF7X3uhvh8b4V7xc/wFqm5AfKhxkOJ1wgdnuMCRBwyrItTCyml6P5mC
kdvPJvAKAjUoEG2cmmbwMt3FIP8PiJEZqFiGK6TVoeMT/pUInLwyzd8n6P8eb1qeXaNySIfQTVch
2f7kOCXPNerDS5TyXNtMYyafxFXHTl8zIlzIFiAh97ODEclBb3RHFHng69MNHjifuUKNkDein5jC
yaKTL79kSaiy4/PfBH1ansUd8DTGLKfQItvleg7edJZLVg5l7MefX7ipQVf6Z4/6LkugMIDxKw14
PejRBppjO7DZPyidsz7D03Qxik1mS13q1WLu/aAHjdufbXJJ55ep1wBTaQ56te+39DY8e7av0Tbc
Pkz4Wg/b1Fzp4FJjs7AT++Co5CIwkB0zXDyPueYN+6cQ8RIEImLhp3u+q8A09PdcV+hePJ4SqPF5
Zb0Lo+EUityKh/DS7ptVfhJAkrlmYNHnHMrsRlu95YRVYOe1Enim+bq3D2Zxh0nqMGpcjKlIfbTt
NYSl/OMBnDbSnQ/P8dV9y1AgzeW4OaAsXIBsGJ4l+SpDEiccVuZoIWzMMbYRBbF4scdvbwZYEfhE
6VhIGYcnuoCTAuDGMtiljzuzFC7meFvoEgmhm2E1oO58yN4Lu3v2nkQ9fpdex2v7K3p53M5CdYee
q9/DsbIqEh6jxpnAkzhgyamxJmmjKuPgEfA+jRy4VQSFbPPneBNp5GXtBFp4asVT1s/d1VK9kEDV
Azv6yELXHuAglL68X+Ip3fQ288m+SzUIs+sQvqXZm0UQuoTjHgx1sMFU8HZR8hu1foPMFOWOwcjN
QHsTVU/t9bVK+1J7s+ghN8EAuXG0x6LQIysXSHk4a3DsheIDPQfkchIk/qFAgBMMr9TDHtw7Jdz0
gKPKf7dPJ8bIbRIvjEwL3vQUjqi9BPRZ267hYhYyHlqahYCAy+rOm8Jqa2R2vykPiV3YoQac4b7d
tttaz7TuIG1C3bc5kGq3UE15vNq/XTPvxIg5wpZvq64GSo92MCGv4EEQ0KWU0TXhPkHzmzHfQPtw
euTaUGAQ5KcU9cZc8d6g8ASJlmHL6lWhFTXeo4ZYI6IqasGBPT7+bQtXUHqOzxW7sIDCBQYcVkS0
IahwpfkdRAp1gmT/Vn5itHbXmolWrgHUF/JciBn9nOGizEupgIW3k11HB0piWh3geU/cjaZ7hnOF
bMW4sOxrM3hbkylfWrVz7O6ArDMCKxd91N2naDPNdgBsRb/r/jKezXG6RQRePzgnNCIZ6uXdU20l
NvsCDVYtckq93uSbQStV3o7f4YK5IaZ4+ct6ID3H7EJyruuKKefiWV3OLpkJQjr0OvJtH9r+1l+5
niycn+IsqqSJJyekxFVJqEu1ndgL8Urp7X7thxZnCYifMyMHNTkcoBKlCk1ttCWc0LuLS41KWcOX
MxXBfb6sLPdps9/birP4wnkuuLxTdCx01CYUzwwNxgKyzJROj1tYyKfEWZQZwf3pWCnFOznTwRjN
0yJoBvbZGqhxafvMcbRxARIU2OPYPvpY6e2reGDs6FRbqRFZ45N/dc/1vgqU/D0zHndo4TyZY2kH
vkVhmYTTvbSwIYfCwyxU6f+slaSW7gzCLB5A+WmkB2jTgV4XndgX2PYq+Q6aGE+M8vtxDxbW7hws
G1MR6TkJ4XfopJcIRuVB3D49/vT0I+8spzk+lkDViBTQonJQN+i+4nNru7AyXdkZS7H52xjxpuZE
g78FXSSKOOOhP7jvrQWceHwUnruTZ3edAvtZqG5koH+rwsfj/ixsxjlk1oUmIIHqInHaBiw5iCXh
OTCz6kDNjs1K0XNhg8zBsKFEw8sox5BVev8Rb/21833pu/Od7cdRk1X4bsBmSiw3ihy9sP3KPC9O
xWxb50TO5byXiFMGKMClF+kJlDzXkZ8gCeBAmtdM9eRAXdwViNnSrphDYIeeqXPIZRPw0g4BLHh5
aJXCIEKmJ++2pxz249TvSYKfG1awcwsreY56pZmxDfgSwwdoxDN3LHfF+h1zmoI7u4SfbXGY60B4
10Vn4FJ3DY/ZFdK6kBRSx/fokJuPV+5SYJyDXuNSpkM+jWnHtzi9eBa34mtvRTaTQ9QFtTsOMgbb
4hB3G2mywllJ7RaC4xzdKnohDPYIRq22pjrOM23Gm+ZDXPv80qRMEe0mAAxuG/akQ1ohwkj7DLdF
F1pmH4248usXAuMc4CpSLPR+4wFZC/yTQNGFMuDKdX7hKZTmmZ+/HHpaRRF1ODVEakd/8LsOjDWI
hVj+k5solQGHRQcIpr8LKfxs6w91KrakwhEyXa0AStk8XlILEWVuFye7RSfJlIs9CEJwPVwHCrLq
yVqZh13YFXOwapa0pdxFIs4OO8fjOw9OQmDXl/QobgEIsPkn2IIfKiBRMgVAQsCyYV2p+YCnADJ7
lbaVDt0Ma/V9Y6EAMwe1on4vdaBjoMgAFEpqEJsxI5S43Eu+bRxUvdVB943a9vfCpts0G0oLNFnj
gLvg3/5qtLlZkHA7roW/O65nlIwMmqqUWPgF4/uVMs3CRp0DXvMurIKCylDYUFiH2geWpFBH9/R3
P31aQDfbVGjiGOKO+HjhPfHwCuDrQGPptYWyEAS4eRCgBKqUqR4ZZfkJ7IRSlBcJloWjJcd/t9C5
WXLfuahMh9M7Ews1qUxw6viFSpOVILM08rNIEA3tmAkpPi5C4X4Qs3cKmIEOcgKpJGlCUG5HmV5J
mBaII1A1/jkRNSW6bAadLCd0QCE0wHLOTqIhAy9UbjujV/IL0gPUmIRj/+W99e8BtFXV8lqtXaYX
0qc5irX3ejH0mo52eoNcm2uz92x2j/cjjdczJ7Qpjf0UgKdJT0Rbuz4tZSZz/KpQwYdbnMoaE56H
32a2aCBB2AZ4N6pV6o1s66fadPXHK33hhZeeA1MZsZChIYFQSxvX1kDSvqsvhRmegh3/0TuulTn+
JrMSAxWU0oSy+p5exQgvnFZzmGoWipVEhTjgA9k1gpIY8ANYOa6WPj17t3B5OsvjRCYOk55d9jOG
lNbj8VrYu9+g45vIkBeQ2asqLAi3g0IUJI7hsnyCPiiYgY8bWIAx0N8PbTctJLkHeY+Sx4Ro3PNo
Mc8kUhLTPcKUAHkpCjeAtw6AnsJqEevfDqdJMX+luDGsXUkXNvgchUrxQtFCRZ5z/DFV28zb5xCO
DREGoc2143nWkcbT484unFFzMGri8uAL8uhrAdk5GD03Vl1FRp13RpEEwcqILq2FWQxpSFHzdYKk
KKqfa2i/Vf3n41+/lNN/lwdvpkrIqY6loWrkkKt/gf0lqkO9XrVKvMOZ/nfn3BxpmlVCI1ZNjcK6
EOVa4oZa1BY7SHyfWQgtli50GFuwO1Z6xCCu3kns5wDSJpV4v57KXkIqP8HcQc2bciPK/R9SRvvY
96BX6yWwLYzKAz0MZkEFRtLLK9F2IdjOEaJxNcrwsMPTHLSzzoL9p7VTG1YA5uO+LSyD7/12M1nQ
84ZILFWirNa/UNRr6p8ff3chqZxDPzMWyoWdN1UK8109/oY8vSKEl8ffXip0zkGeowBf4JTDRasL
Ld7VkufWZm1aRwEBwmkrw770RjTHb0K1OKTgSzvV0VtDVCIlt+hNYoWGa6DwJB/jldW1NFLToruZ
gTClSUK4CPMbAaCavImlr5Bu5bq79AI1x2rKGbwxsITw9VKhD3QDuWTgvjFmm9ICGGKLei0cU5Ry
A08tzbfra2lGl1Wwx0LMnIM4GamsfS7zUcWDsLKKPIW7plvJCUDCnCrhshqYo+7Dr1SR38SVBHsp
U5hjOeF05WPDYknHVmu4ZmW2TngJtokuaRD5NuA5L30OjviX62SO4RyglFh6KfYnzLsOkh3t4AzN
HalTrNAqeZGPw8qpsLBOvgsCN+sk6AqOoSQseir8xUIJmsKbZbNWh1mIcN9jefPxCjLmWQwZaCfK
Jfg8j8w+rL1nFr7adc8ZnYsnSpfVeAqsTZi1piOUaLEzVrYzez+8fj9h3jTulhCzH0PcK+BWq1en
Zpfs/tQYPYgzbNqdv5I1L5yqc4hnAknyAAphuIeSeFuHg1r1qC038llMBGulJ0vDOPXwpicdB51B
vPlO/FYYH6uRDfiE4lBmBnYDv9LIdwi9cxrNEZ1MxgD/MiF4UovRK3NqxNOjHfPGaUA0mfAfKreM
JZreOTbDZ9hbWL6sDMiO5ZVfsBR/v0/+m24CSIHX86mbsFMCpQO+tXjFBltLXQu+C6fSd8M3DYiF
CL0xBmWVGqLQfb2XxJVNtFSwmUM3y5GPJBH2YQ61qeAMPc1SorY2yB8ghQ9adFhDnMj3F/UcpjlS
YwyDdwTeutInuIcy4jYeHMun5OXxYlvIuedITd51IZosogHBrpRCHZ/63d9BTOk5ILMoGS4I4C3n
tMwXL3w1Yqfy/criWQhjZPr7m6nlswyWqTAwdrLYjlFlaos/fvH8d0MyLaebb7cjx/sDNKkdEkBj
T9r3kLpmWDxyy3oDGP/jRpYSAzLb5PDZrouBRitFvq2TAxSK9YD6DLlnF9gowdszmZ0zF0i4i2BL
V9HrSrMLsWUOnBzcwIO8LJodz61GbbM9owdPJm3yvALstP64laXZmd0KSl+A60uHW4HXCmaS8Dpk
Tx2/Wys1LsRgQn5OEAUnII+RcQFNBk+v+eh3IXJGKjZWL3NrPIT7+wIG4z/bkIOQHr0SbfR5BV+M
986XIJwL2KW/79q129P9cSJziGMaSAl05xFGcnHDQTw8po6iu9aDpY9PPbtZxs0YxS6dowewqdQr
+TeFlx6fXzvq75+2ZA5eTIsW/hdT8AYPz8wd2FVu2X2rgnSnA5SAW/PjlXQ//sHK72cnKFlg4OqH
ZlqjeeeA850gxcRZewdZSGzJHLHohmLL0dO1iIGT7tE7D2p8iGxBE1+T9/aFeRVL8Bt81dvRagzj
kVKJNC9WVt8UllbZLAgEdB5DdAbNR2Gn0oUdtLsREPRCOuXhSrn/fvJM5CkQ3CyDGEKbnR9MPQRH
tNjjlFXhklirj+dn4SGJzPVeqxF2N983PylSfFjUXVNDOkPaEh6VSqONdq2KF8gWgNm1Vn/9Ton/
d+ZC5Nn2b0Z/zDIXmTnTaVAIDTY0ZBFgI6cwodKj7s9sylAToCZlRkdqCmvD5nFnF0BRMIT+OZYw
7CFBxqDl/hMsmLiElxTsBlVG90zuEBuUGl5BxkZP5V10gSEk/oNT0spWWADgkzmyUQ48eYggDoEn
EO9XhtkcDQ4S66p89jYwjHmLzGHX7AAE1IC5T0/U01gqMNfZhVvYvm8gIVso/p/HI7FQnSFz6KPn
I9IyLCJXp6ZaarTb8QlGdGpuVvaa1sDSPM9hjyXNRZLPA2yV7OVX+BZEgdo62I1XVyvUeFs4rsHr
HOyiIS6rVivbZSFqzgGPTDpWJOxH1OEC5ouqgbKSYMQBT7/PxyN3/+wi0iy5GFAT9jMBAycffFCk
KmcNm7ZQzifSLJZEHYTyQg73n9Rh3lE+xc54qT9ZI4F7kdMei13wjCWqB2Z2zBym3MSBGtv8G+MM
K0N3P92GZ93P3RHCLK4MBaCFCLz0PEYdmzW0wsJlnMyBjkM1Fn7Jo5DeaqA+hDBzrlT3NzmKcFew
R3gKf0IirHrp7M4W1oqDC0k+mUMgYSFE3GFaf/Vrci2AKIeK8qegwf3KqnWyjYxVZtsUue5EtDnk
sYWvxwgLT9yEThQ4+opo9jhJ012BmLZyb11Y13PkYiMNLT0GNesIMPSA0wwHo7MINo90mxQrAWrh
QkfmYEWpgMF9SGMFeu8QI6H0VoUqoqc+02sv/EsBeI5NLJpk8BvY8jmwPztB1D68dF/ctX/6f5yd
SZOcuBftv8vbKwIQIFi8DUPOmTWXXd4Q5SqbQSAmIYQ+/Tvplf/5nJURvepuRzuZNFzde+759XCG
RU67Pzf92PfLDsTkBLSxJRHHW+bg117g+c//2ke5Ww1NdpZ8TOGprt4A1QqrG8mfK2vCpSgR4Maq
Nu5kHWq7iIyFBpAOPt6AIolbfa9XgoBLQSKr2JCD54hSX3+n3djSz/CBjQoi4gGc1Orh67XtSjRz
KU4kIHuUU4C1Tfl+1CzPE3NjUj+V6PwCpfPra1xZZNjF0UKY2tLiLEjH7gzumon67lbXw7Xbv4gr
3AbydyvrKU5kHfnhBwvYLGBcr3IxyKexJs26awA0+vo5rgS2l8rEFhAoHYTwblWGgDYYrJR6n7FT
h9vSO3fOfXqFl359qSsifutSlDiPMGo2pTLgPj3O8ApC40U3vROU1eCjEB6abJsBafkH2bdzDqUl
VoWb3wgQr4ztS8FiJlkTTouCwSLOI7Hnzgz8ea8DRI5nad84N4betR3iUrZYWrTsNdCjB7LPds5v
8YzK547Fy6o+DRv7oX0WPHqqXm680Wtf72IxKEMYfgkFf+MpBtsGrm9z2kFUmp+tUGA4VLwj7QiL
zCGeoxvj/lrEdSlvBJgvsDObwp+zMjtQQe9yD12WWJMimACnnmr2yBlCbucMr2aRHz7x/pOY2bpU
OQaMA1hFZ3NglKqThy+60kAV34qpz+HJP/a+y4r8XMCxNy96ukd+gGQg2IaWSschZxIY7cXf+I5b
sXT0QPXGH/izFdWcAvpoW4M8+NS1XpD2nR9m+Cpvi7bsUR1goEQBrCjfAerLAnBtcmgyfUbkm1su
C4cjc81E1Cq/SsUUjNmNKX0lpWNdijVJyXouPfgrWjgR2wl5tDciQV7wtd8W0AGRG5nua1PqYglc
REBQ2IWWUdIiyv3nRVYwqb8n5tY2e2Uh9C8WwkoRwrQHR8xmejfttq38WHl3E8KuGg1UX0+hKw9x
KdnkVQ+qNRo8gXrYK/2rFXc2GNPZr69//VoocinQ9DIfaD5dWYfF7qD+HR84cFS116cTkG6ZrNKw
nB4yon81y/z09TWvPdH5bf4VIAQDvPdthtikPaPpgzAO0IKrCxnV0r4xFa9s45eqTdPJTnMLl4D5
0GO9yrf+Zry/dfK5dv8Xa1q1CABIzlLjSX5UObiuYsPDtSIfX7+eK82hoEb97/tZfBq29XieHQ/+
rnoL1qgrHO2tnfCd2td3zRGnZQJDnebT3d86kvyRu/xjdbnUyamOQ54iLFg/3xWHuwTkv7MlXfQz
eR03XEbWGgb4VvQNUMgo+ESyZzdHT1MCO4R1Gefr33n8AY/UIxLAt6SDf2SW/7qj8+v/a5gUAXFG
wnJ6aE1H0LnX+Hu3BIB26EP+2AJTnfYayyDvaYz0MMJ1GK83YQKm3MG0XpKH3g9iVTSpiwUWlzKA
q0KFZITyOUuqtn+x6TndJ0FNsQdvV4JdF4VWi24Xf4TyvXKeMqEePKYkfDJLeIPxYs8V/x421ab0
AQvOl7We8jMq63dTs/IMvQSRflQ88cq5jPJmQFMrUKjEX7yIqryKTRceKdwxSA9Ac2f834Ans7gX
DruxVtjutbd2Kb4dAzcHd9zBcgHT/digmXMbepWyImb68KfwBl8AJinhx8cVzgVoLAmGmFYAIoLS
M8DZWU+PzCzNfXdGxPTIh7nA4lSe2inpaLNeSpGhg4ZNfpNOBRxm0zYokM8SoQbNGkhBGVHK0Wdp
OyOeMhOh6lJ0qcHYZ3SWJ9PLZtWMORKIDMcr4N1heEuEvp/6ytEJd8C4iRjRjgNPG7eaH7N6IZsQ
P/UGZ1E7cq0i/K64sdZgRjpr8KFA9gMDZfjl1XkPsIZjfSAbDQlMhwEAIgoUPInA5cWKmLmz0qEG
Obbg4K0CMoB2rQoLtl54yNZlMU7fINNxnbRSbbGRuBcSd1RMv2ynIqA4m7wEOg3lmW/UbuXT3PPi
UZOWJqEc87hrTHH0Km0nk2u/F8afUDSuDMDcxZJhe4YxKo2qQutHbBn2T1dUDYuboMLsagtunlgY
tGzftfn0uMAhf4q8OZtOLqmRREVDenuvoKiE/i10sbdQoZFXEzDNjqfKzlOy9HPsUz0llQ9dg+pL
a9X6Gcz/KW0ctAohVF+5YLXEqiEEkXoe7MIRIFg/ABmuC3sdlQJmtnRaslS34OHMpeunI4iBDz6f
HVjINKJrVjkgxEDLEWAcIxaSHEm0warfJ0UQroohjDICAHcxChwwRQt2kxuOy74H7mHVBotVxJPT
4II4Z/HPwBL2nmJvWwOwGqY9ukQiPYHza/Vz9ZaB3Hovg6kDl7gxMYGzzq8Jqb0HIYwTu+ecSdU0
7ol2in6jU02tuJHFdMdKvIm87K1kkdTatjOavYRfjyu3trtVlQ01iD8qe2ymQcfhDAgobqaKyxqz
N9RsWfn2pGDFwdoeNMi8XHUEErfRIIMyZWBFC8D9kAKvsj6xit5sqWRw0rV6yEHrxTlZRqo7kK/m
B6ccp/seIOZY2eUYw3QFgYjH/btwnnrIRXurftTBKF7rzHO3C6zBMUZakhqazxgXsFwccj19MMDI
7hbCYWFh2+gCbBoWfsstjwPO2ff7AaP63hZBe6pLcLRazryjKEcS85zxVcuBN4zyjkOqisUwBl/c
j5k7ZicNbvfendUQ1b0r9z0+SAyRmlr3kwehDyUws+0xetOcuS26kGTvxk62oK6QlT/mwPpWNq15
rStu8VgCF40l0x1KmGih7/NYoWliHUwUbC0zT9Ewj7yOGCzUNhkNyKqks7yXXIsuDgszylU4oA3J
RmJ6aPNnPlGGVRoN4g5gB8WS9Ab2lq3/nqtaxT07Y82Xp8mTm2G0YE3J46yHBJhnMdX2shLgkIHZ
DLQpY5V5sqtsSsYpXFLLCvJVY4s1MOGbfpJxBWB9vHTih8GoTrEww55Y5ht38Ap4+crfqPnT2JLI
lo3NsfBpu5osO49Fb53BqJ76FdRAx3eTg6k6VGGE7xE3ZTt1USsk1hdJ1v7cDNHA9W/htQPgQqZL
h8W7Y6x+wOmzwiK5JFXhJ7PqE3BDd40YARtfYjrKu9IEAKb5BlaV4KHt3AGKK9/ELq/u6qI9APd7
KAv1ymyAIJg7fy8n0EdAftzwGYntMnfRGjH38DwYuu8DWf6wUIFW011UdkPU1s4JAs/xVSl2duvI
5WbMMvqNB+TodIsd9dRPJxgNA2C/MxXUNVOrVkXLUt7oaNY6DrCG8qI64pH3Q02Bx6FzVNb5KbOs
t1ZbOHQBmqvy6ZkTmAxVkFRy3963vdiTfNypHrM4EK/n7bj28xUQvjotZkusGytDmrIEFH1iWTpg
JsYg5a165MjaQa0HKjHOA9e/r/RsUuxwe7wXuq6rYVWSLnXqcEdUvQHjJYUYKg2m8r4awHfHiClH
kS6+t/Ny+Dua/DSI+bSU8L7MrcTSJU3zYtpUA/pd4WAZDaU9J2BZHjs6a1grF37USgIaOhutKBsr
DseVrD91OkNfM3IHMU572zqA0Cq07xzQuCICFi/WYnR++zH0Zptm5Lu+G5CKH7dZF0TwyF2P/fCH
5bYKVHhaQrBiK5atmgCrwAzh+QZb6MHnnK/p1NyDsX3fw93fRC3lXbRo7xXtMF7cT+PPxfTixBUg
0mryOxg4lPD+D5VLnpEfwySd2g2IowdrAicUm0gBpQealsq6HqJpspe9xyW0Wg5BOBssT2Jsh6iY
ZQixrecm5zLy91DjUNCBvRjRtqrWYBxvSVmkKlj6tZ7dJrFsZy8I38AUcknAPq7xmihEg0jknw+T
fVKEZM8WhnjOjHTNev/Bls4jC7OkawRMEzyz61lbrKZzV0ympu+sX94sC/FUqYYpFnN5bGCe2ao6
BZqvfKFWw3Yw4YDJ8jACSN/NHEZ46qHM+ZMhgq8YvgmLqO1ujI++RmTFxpXFMWWZDOFx1S2oWcKP
/5h5NVAuwyjfndoPV4WAgWTZpbWTwx/ayZyY2By7XdWMLz5r9UtvzLrO9ConVv1GXDKtPSTCYvDU
7Rj2/nDsUC6KWgpBAG2H/p7bqFfnjvcBOvCvgfprptR2nMW3zGXHkuSbYTF4CAUvDi+sChBigfjD
sEubblz1WUZ2pRBbhKP2mge2PmXSfipAuafChzitrfpt52YZjv+VGwdkwIxhIM4h6HUGmdajY+8q
MrFPz0Hn2uTQcYPNbKtEEPm4tt0090ZXKmq6BnXAZlj5IMRGmSywVi+pW/ivbUbvAl+DdQ8ZFw+6
18X3Y925H7TxPvIZuuyuWEQ82dkcDzPysTkQ8pHPioeqMM+uqFeLU6UgcIxbT45oPspDVUfoAo6C
EiswxiAXOVkX3ghbDmrNqXZGnQ7+nCcetZu0nRuaiAW44cpmaOT5BrXrhzLmaKn5NKgpEbxZ1WGP
Kg6fPiwwh+slO5Gs2xsgm208bDja6Vjpx8xG9gcR4JNHwjIuFmwKBnGJNWCt934vLe2Pue8mWZEt
gJhTifw4JHi63MKxkGytLKy3iGfdLYXkWFRLvxqnxkryNuyPCEPyRNrDp6ehip6cpKq8VVvlTkos
73HpSNqOconYILqnNhi9e1q1SefzI2nCva/NtnARrQZoxA3ggivGl6mcILIVc6xwTo9c6fR7Lkew
MWfoN3LVnXNB99SQZ9cU68ya42XqUjP4abaoNFjGVVj1ZeT48xFe3C4okOjZGMGFHLxnl8hqWwz+
s1s7B7yvGovRtOYiTApdJQ1r0pKGK9PDQHuZU9liBUHojmhDRzadRwhbocMIWQ4CEeie0D3ENq/W
BmTkGF/0EUAqLCaWGiM1/xw6wTYlyJURGzO6Y6ONBvwCTWgNXLBOiPbuALyOh3Lc04Y/DGQ+hIJK
8CXZCSbHcd5qjGcbAS1yWgja4ZyEoCCLQmn/UGRcs9KJgAjdGVA31dSDwo4Mz1LNH4tu0UlW9d9N
W8t1sZB7W7OXyYJKNJ9boMdVAmxF0kw0FnkeQxeZeCOgHCGJjbRTqgDNy4tPA/xh7Nsl0tyjOXVF
99Mn+C2cH+4qy0cx265WLg12AZdgQVNQoDMHbSodBAq8c3+xEe9EuwvZkaVa64Z9jm7/2vB+N9Te
m2L1KSjBkshpFwW2ShUfEbCOReRO/V2FXNJi4MSjcFKsR2iVp7CIaTBu2ExTXtrfXPQ51QOBfIDm
ZkWCYVkvUHeuWs3zuOTF3bCIMmnZSLdB4f+k2tHQH4Bg6js4Arfhozu0DmIi1010Udxzy5xY4B1t
3z7OEpa2ufDxcEKmmQ2UUujZuw4gV0qGLupq997hOUhxVWJL7Kqt86Pz5iPR/NjQ7mFWAtRGKxbL
zwGDpZH0oVC/Ggr1HwQ8lP6Q5QeUvA/CfveyXyRTJuq88BhaZOv0aLASvyYV3AmSvbZD81nVHTCX
HHSjqrzLfbuGtHhB/1PRYu2xkKYfnUfV90viK/u8Bzq5l7i5/xNYiOE09wQFcI87ARqdVfXonvf3
vvnByRk026e9sFNjWeuC4PxaWw+g1e4ISulCnv+Cb0dhbp1Y/YmM6mvZWcdg0Ymm5adjxoeywRkb
4iepkc4cls9OQKjWyrQp/XuPM8DVNF9zHD6yEOykxZa7mVo7dH9CwNn4G6GsRGd1wmS/wq3GWubp
UroJ2s5XrsXv3J5u9NivXcFgjbqEaxzwtnWL0A4UrW5Pa+6t9QKCNcOqaTnzzqgq4pUBX3yUsRqG
dSte2Qzkbv44m1wcqwAT1UKKBF/+rrTaY8F5mlvZiqLjFTAQGIEFqHe28Ai0dRtlvViLDoEQeUEk
u5G2x5OOPsJAEfpNm6d8Wj7tTCPW8lPllT8WBPNzzk6ORkMuNWuv/mT4hyCAbdf0DZsbDmR584Nm
02czeW+DmV79kL5C4xpT4jwLyOeTaph2fobUQ9s/wJNqzrvYzYq7vFruW5lFxJ+s2JYIuYoCU0Jg
/ehffezPLf09uNWLUwRPVlNElRRJ1b0q1EAb9dsdvo/Ty9g5EI99m8N7rypT4n1f1Cf3ZKTBPS+c
52EAeiFAkyyHHGB5mGBdVr6Ajx71WEu6bomXIlwtBop2Of0qDP3Iy+A4i3fYxe2Wiu4C9Yne55Pd
DYm3FEfm1O9tSBYUH9iBL+KkobxGp3jwE7zddpXPIPLie80L/L3cE8+dJmF2HvU4/4/DvvTZxnYd
QLDcnzn9bfxNreRzy19K4XwfAHAoPSQ2cL5XQOvJAKfxMUw8/H3LeqThA8G/edPdYPMYi/TWlzCH
ass1TgR4gztGvRR4NLCTJ5RE2ihsrYdAwwd08sVWmyXJlaRYjiBUguGIKvK0Nad2eRyd44wuoAFt
u3j5eQEBkdwBDRb3sLscf5PsuXUesk4ksE5IcrgRVe1+nN1tq3BvcBvIx2dWunFNu23Ts+04sqia
3+rCvNttEWUDojTv/vxwKsTG2KSL9YQiUqLqYDMMv5ka4L8qMeVLJ521ugtw8ivOlhU4XLm1OXjG
O/IZeTUQcWsVvnghS4IKEWyGLDP9WZD5g2Nr1iLD//KpoIkt/SZZ0JlajmjNgoXSgLZoi8xRH4pv
qKPveX10cW7UtsTMgKSi0Ylfu7sA5UHW18mkygdBmx0ZDSKxGrMRIBqb78wgkt6qVoX31oZh3A2a
xJ75Zrm/vUYcxmDej8P4NC1jNBQadpyabDJHbh3G3hVyPlhaVnpmJ+VhWNcmIji5dRpIMgmrNvfN
rnGnM+jC7HtZfrRullrUe27REd/LLl3AlspqSJWH7Fujyue8guuTJoeM2N9tiYPm8Kqb95aVRwc+
9MXiJ5K+ZB0GUpZj9BQIusv2CbzFPUUhaazlIe+d16VcfgC4Gnb9Co3PqXR3pG+/V5kzrSgO6bnM
kEH0MOY8msXNZK+bHEKn7EFJF+EFfC4iJMVekVgE1Nf14iWXn/jAp7aqWSyIR2LH9lOhJIZB4auD
AdV7h3RvEUmtomEZksla4B4y7WTxy5nwxby8eBUYMBmcYpG9kXDApmrrY/JUk0mKYIwN4oQakG8f
+RrV4FWzKeprVPazGlgB+zQ3Z5JPmbpzjeQnzHuWIRqFiWp1Og+igPSJA5SQY9pEa9wWBPKBf+87
wHEj5lXFknpNgJ7RgCJnIVZ+kMVzOz8Q0kGkeijoqRJtumTIn00NgpYpaj3E5NRac842In8HxnbN
NE9b7541HfIKVmzZvzStjn5YrnvRbUIVvEiQbudSp2RoEhfeTx6MW3PnSDJ8/0HGrvqo/PBe1lDv
e+84wyJLII4eGRDXFgLVZMTt5Qx5bg/SHeljr/GRCmvQQMywyGGhG0vQzHOrX2OSHFtnV/DPcxoH
asEZeYcNC2yI+LYdG5PAqWO7uR+Luwwzewy2UP/C1BHqT1DGuYWdacYAKasPLZaXIIfvNgt/W0P3
pC10S6gpQnJqp4PhnQNAFeKtouYI/xEcduVgveBg1CQoDIKqRZs9y7MB54hySmhNvxsk6HV71+Oz
TzOcojCVFRLu+M9ZFMjtO5uyHV5lI/Hxi08iSkxsIE+r/pVMd5OAu/yQebAIrU5AtR41CNMxhLmr
MqzRcPNpezid2v1rZ9mprIkf5TlJJVl2uav7SFKE7bwd9iTj40Z1n2W17EBlSTkVJwhR4zIrHxqX
gyeCAl0m6BMMm96KejwEVohkC/cSHyTrMQA8yfPV0eH+oRNzvhUDLAnU7AYb17bePNf0KW/Ft6DJ
Cequj34RbF2Pp/1kIfaFoZreqDPkscVJJ2rHIq6sB5tN79ZkfWRt+9Yjdo8CTzzreXYfHSuEwvNe
9TuFXC4cwdeMbzWp0+xsR486QL9xOh0z/xlsx20AXTjJxDqX8GrJhRUts7/CmH6x4b+tkb6Dq3nE
uG2teDg63/PGC5FQmFzirLgxnrdVDg6kcQgAIVwWyjL43XSTLw+IitVdP7L5fikVEtKs8OpvAe+L
99IlSKSUQtLIGXHYyDjpVoGRzluoYZWfE/KN0YK+CGuxZBSwMmuhbbSw0IzCSW9U266U1S8tRfCk
BhnVGTXcyIp/mm86Qu0CooSHOcKSeUOUcC4NtvWSt2L7+X//D3FslNRZaP2p1vxVy8KhUnah4+mD
Hp57dbSGhzK4Jeg4V7P/9dsXRejeLaylpo69R5oE5scWdYbj4hSoi5ReW9zbc4sE4QQJzYw0JTAS
WMPc/ldgYPsZ9zbYvPHXb/LKM14aj/RYp1DMtZHkLg9N8eBgnRmdW5KBKzqSSx+RQVLf+Ix5yCPO
GTLYrN/OcDX+bsnMRmiCSgNKb7b3iEMPHEVkXX3+t4e6qPVOY17V0L5D+4mEF1AFPY1MZcK4aS1x
Y2xce7SLcq+wziqLmsDmwFLZqqfYoNQU0MM4WHkJ7JLSp5LVfpx5WEmUKm/JpK+UsS/tOfQQ1A43
3XKYTONPkebVkmKIdk9ZUZK7iQ63RKnnB/nHAL2kyFnScMvzR3rIvXwnpHmGfuz1689z7d1dKDyE
EPPCJmbtZd75T2zg4x2OTpWd5IXPH9QY5i8QumAVDpcFPcVS3upuvGLcb116cljEgMsiFrqXmGuR
7NqnzocwrB3pZzio7XQ2bMNIbUexawfQHKcGlCGef5ZNvWpygdNd2EBTOKOSZ17n3vqghdVsqnC8
4T1x5eteOmpMKFlWliDi6E/+tPH9Rq+rckaEVS5u2gWWvqG0uDLrL+0zshl9noyH7ZEbqqJ5dPYo
nXwSa/r29Rf+o/P7x+j5A7/6a+l0FrtvzRmcZFbhim6QP4/k4dwACUu/NYmeAyjd3djfIdYFbShE
JiMikNp3Kx9CZFDS0IgCeFmC5O4GvTdRAZ2RiGZYV5Sxi6X+nYL3K9d1jPaAO6SuTvUaqchDFsEl
tlgH5x6d9bSZ9qgjrEBhuFGov+Ldisj8f8UNfoDQxm/xVOjBjXFCWjtr60EnZVpJNIfPSRmz1N+i
CgNEmZtItEv+enuB6+MK0eneb6Jbhv3X2lLoxepTmolrc76ROXbXMgnR2nh+RT4seJFoW6FYtCpe
vv6Ufzpm//Upz1vwX59ymEPUMc7Xyo7kSWx/Vsn98qFiOxbprY32iiLr0ssjlEjaD87CDlko11PP
T4Z3v2pdr01oNsYTNzbda5e5WHf6eRAjLM4ZWsbc1MHRPgoNIkRqjSnP5RMd6luAzKsv7WJ7J2bh
lj8bc+htHbuzG7vLS8OxoIQMZec3CwnoKVvb2BvqBm5o+sbKekVBden4MbUoSeIAOUPa5ifYFmKC
nG+o4L1fwHMGB91G2P8tcLi0+6DW4rl1DY0oQ8rJWO90AafPfHw96K6sT5d2Ht1CqVMj/4QeqPGk
ekDwXAfZsODWRL72ns7r719jmrEmQHw1gVs+tGRr+OCh+aHU+mffBy7yQvnyAwkuJ9U+tAMWK6s3
iKzy1IfeCPk3JE5d2+lXvSzsqAtQDUYwCR/v2niJViZIpDPoN1gRzCtEdN5dA6FIknE0dXRuayW+
nPqt8eZ8VweFtaet0CukdM0x70Xw5jq9j44PGGN9K6mfJ6UJ2aEmpfsbcGukgMziWY+sr9rfX7/q
K6/i0jEhYIPXDb2jD7m94yJtAfIicKLeowbrmxvB0pVY4tI4QSsWGHTk64PiP6Bj5TibfX3z1374
YkG2Gq3x+vDDukXTH3+Sy/PXP3xlI/7TNPPXAJnQjNMg66IPPly26WqxEz+LhL5x21eG9x+F7V+/
PozwHsexQx+K8VmOoLR9mPzX1zd+ZY27tJTBcXAwrlNAhjgwSIt2cFNOOOxJ2+yFcOfG3L+m1r70
likHz4eNMa7iNRIFQx2Uyxr5JLmeNRuPflfwU7YU+QFdywsKS9AcoKNRxBW2rf8WwVwaz1AEcUpq
Xx8WNqJIv+z52Gy6Rt34+Svf/09D7V9fiPiQqFk6Xw6kP6KI7+hVEK5R6fr6I135/n/6f/769VFl
bqup0nDxgysBJ9ESHHPo+L7+9WtD4GLvgfrAFdrTmG0zO2vvwh/oUlijV/rOM92K8vbb19e5pkL+
I4X96zHo0BbGMRYmyYJk9lShdkh9MFktb49q+0FResrKHuK7DGBJF2mtr6975e1desmIZtF5mGHS
Z/QhG+/yaTdUN/ada4uh87/7gu9OOq/O0z6UcWMBCJEihyYeAzdGPvW/3f1FEFI0WW4UVF8H10G7
PaqHap6iYLmxml97NxffXvKh6bTXtEdrXLKfAvvLkTUyv/Pmxr3x+q8Mr0tzkAJp/MW4oj3KrEAT
tLTdtSvnZp2T8M2qkJfu2HArO3FtiF0ahPjT1NbDDEkqVBr8ZL0YSCmh0njQLzS6hVS58s4uPUI6
JL06KL2qo+nzvEXBMyuT3oYjRqW78lZDwNUnOa80f02WzHHtuspldfRqFdHxoS5fmd4TVPz5+D0P
TNJTHtP2RhPFlY3x0kCkb0jtukODfHQZ8BclC3XImFts/9MYts5X/etZagFdYS0GfJXsVE/3kiJV
ecN54drHoP/7011vFV3j1LjxYo4dum6YTlAM+/q+ryQerIvpPTNPEnSEQv326kETWkXekiATlUNy
DYGluDHDr13lYoZ7UCeXucFVVB0LKN8+9RjDln3K0KoTq19fP8rV8XQx05fAlmqpcZWqjYYhgeJg
RILLjQAom8gum9DM8l+eJwgvvUJ4KTl6X89jCUzBLKqwpyBdPaI+grD8Zs/9P3dcXOW8JP81pia7
MMrv6+Y4DbC1NbsBlQFIfkbnVpPotQuc17O/LsDspRga3jRYEJFv1UdnmCPt7kJ1I2T8596BB7iY
4KKaR+rMdnN0sZcjdZvC45rfWz1K7Dc29n9OalzhPGf+egJXQuIMrz28IvlaQLQy6xurxb/jOfzy
xYQW/px50L83x+UBjbkNeJy/mm7lzBEERmUdQy0ztDe2j2uf4WKCwwCmmwTBpdqqsLdNXaYTL2Gy
AP03TlztjTH7z2UED3Qx002tYLA5k+qYo3pIwoeZfrbT09dT75/zG799Mb/BnJwrU/T8WEGID/Uk
Dn15xJ2I6qSHQvFWm9q1R7iY4F6BdoaZGRDmnNe8P7Byq9wb8eeVb3Bp9FHYwh38csJP6wIbqj3A
cICgwaU+ecJ5/fot/TsFEoSXfh5wNwXcpyrhuSaHBeIhKA0fbSLQqJIXZSzbpokNWiA3Y9hW6YRd
Pp0yadZcBmRj52q+8axXJs2llYepegKZfFcf5dxHpvnNlhtHhGuTJriY8GOx1EFfN/WxmyA+i1Ce
Rqk5ZNH0kX0f20ibWN1sq8IM//9ycHiXFzPfGxUUeKKvj8aR8cTeib+XwY3Jf2WcBRdzf4Lftyn8
kB8DA7t8FIz76r2Yb03EK6ticDHdp9odSCfw64il1q1+n+h9Rn6PwbvRflIg1/71aLs2oi/m+5ID
dGZ7ZX0cRBt55Hl0a5zYoLc2t7aPa+PoYtZnqBP3ni7qY2+7Hx3GEwxJVl/f/D8janzdi5lewMMo
HNA/fjQf6tn+2f3Ovoe3ctZXbvvSewMlcAWLvQrDHwr6CAThb/VNWtOV+7403YBuROSsxEuffrup
2VSv/qp4+PqVXPmel14btJoIaWvo/as5R6QfogAKR4QwKnQjI6Nv0cCuvZ2LKWzVJYc2EG+nDj+4
OTnZ89e3f2XUXyLARG8IaML4olB4ju0eCIX7UOy7d3nD7uTa75+f569IIJxGTwQ53nwIXcczjKHQ
38CgWEAWc7gxo/6kuv6x5rCLmau6tixgEYiv64FyM753sGv9f+ydWXPcONql/0pF3dNNYiMx8XVf
MMlctG+2bN8gZFnmvgLg9uvnUOWettK2NNV3EzERHdXlkpVMkiAIvO85z9E0pJ/pJvkU7DcqBtf9
9cv1mzfqMVkDgK3vA8nFQHIuxBn/1p7L6K0N3u/u8tGjyxuvqdO8hnmEk9Dk16N7+/r3/rUlPpDH
AV9KakTV66Y8xwc3FxS4LB5Vzca2Yf9tvmMqyhHlfp/8N9uXQB5DNZxmnMZsxnkU6Cd96O+cG/cS
QnGQU//LA6zD7YdhBYHPiJUBDoBJdAkO9kIge7l3D8vDW8Eev7tix8CMonO8gK73InmYHuvH4hv7
pq+dm4xvjLcLHs259+mNe7NO/b8Yv8fIjMqDAADNXkzU34plA1NYdooHhd4QFoMN1Z+kT3b/+qF+
M76Og7+A8DPenHjFead1mAYshGfh9U/+7eU6etDxgiRzuS4CU6dQIeFVshed7D5pXcuYz523rSu0
KISBN7hkpYmHurenGfyaJxDPN8hoW96Ke/jNnCOO5gMmdGNou54lHCDwYnxM3nM0XaHZf+sV++s9
LQb40Vtcu6NgWuAdWz865QbqwTIIy3vy6F+rj9ihv35Nf7PeEUezgewa33VTzGu+vCzUmS4g1Ozf
ipH/3YcfvcqrVNO1zgJPfQJCivxc+TFSg/67b34MlfCYwwe1zshuCsNdMjRIgFOJeyJKR79xiN+8
d4/BEo3rV1DKDMX5kp2pYoiGpt/UiDkbl5vXr/5vnhV+tAtn9TjNqsai2TGQW96bt/LxfrMW4Udv
8soFrQ/tOTzt14rssh3po+mhun39S/9uqX8c7TV1GXcCiCbOcSmmu+GqQq5PEopL81lfDp/1lzcO
s46SX0xZxwyJcvV/tgVOAirhZomhMR5g2/5CvV3WhpKFsKK/fqTfPMvHvIEpU1JlCuczlVsUcaGj
T+xuVGH22L618Pzdw3ws0esl6DU5xTGWNIKLAGj7Etb6Kfb7LZg0YxpCrv/62fxuTB090QTucGYq
XLZ53YXXF0733xQjA8mPn+ZaNQwGWjSZ7JmDXXLhQOP48fUv/ZuZ4lh4B7dL4SyFnc684rOLtVtn
9sn44fmz//E4/a/kCRzDZ42i/tf/4M+P8K/3WZKaoz/+666p8L//WX/n//ydl7/xr/PssW90880c
/60Xv4QP/n7g6ME8vPhDXJvMwFXx1M83T9qW5vkA+Irr3/y//eEfT8+fcje3T//887GxNcoCN08J
gBd/fv/RqsYkqybqHz9+/vcfXjxU+L072xfVE9TI5uHnX3t60OaffwrxTgSSgrIoBHepXMHd49P6
E07eMSal7weQInIerBNs3SB94Z9/MvLOR0lPwF0RUBnAF/bnH7qx648of+cRid0HhaNWBFjr//vb
vbhB/7lhf9Sw/DYQyGocMlgH63+efd+lAgF5PhMownHBvePGZu5Ast8rT29Tgid0MwJZgKqYEcie
CxmViwd2/YQ2Ra8nY4BnxX+7VNot/LBp2JzFcClWkLtb1YIFgPxsc94HHnJOaScnelkgGw9WPQpX
tgqKBIhBppn8MOp2bGLl0nk4l4tkQ6hwKeDMddGhvPa9AfyEcJo6VDPbwR1BOcsCRZon2S1Gb0vK
5aqXc9R+KubW3AxNRvQJaDiA18kZzK7bgi0OqqK9YbmK4NhDmzC3RrPQW2SLhCWaF874UDWCGxgZ
mprKYtO3jl9fZQZ6+b3WnnEhv6tyVG0V0I7zrZuOvbPvEK+7XEIvMg470nlwP2cVkeUHHZRo3S1Z
4KYRDAndsp2b1M27sFjgFT0pMA7MpT90RsCMpGeDRp+b3SSIGG/PYOPDq7VtlGue/HzK5EFAi89P
4FDwkH4Kn+yqyZ67eg/uxTgiKCrXNYAo3ZjChFRWoHimA0wQVLTwc82s3tBZgeXNYSQHzXWZu+lQ
TsSv4fVN8q9FMk623kwWx8h3jDvt9J6DvrbO/dxtXCAqUPxJNtxbJrTXkF2eV7CutAXSYobUUeUJ
rs2Uw5evktELtcuqcrovBscbu9iIwWa7CpSSBAbZYVHbFsV8deYPTlacFOXUJdHYZpI9KL5Yfqcd
uFdM6FgEEsZJ5TEJPFADI1UN0W61sRi1MJIZ2ZPYwpvNv4Co41YnxksK7M4NWbkxNnMwF891fdFk
S8G2vTt500F2BSompYV14LadOwNUo/CaEZxOZxzCWeMBu18KBG+h2SqEIEGcZP0Y7AFnUXwfdC6W
s2mba0jP+OBmX4dkHhwsen151rq+cwvwRHNQQ0WzbxVaxFmkh96051lTuPTCzYGp2lhYubPNlOFz
sbrsy3Gn0xyxghbY4Wrj20ped5PrVgcmGsUvbKoWeFeJbYCIIIW6R8++OZQpYKMRR3a0j1h4VsD+
nBcUJAPi6tqDa6DDdkM7fTJelLxp86g02XhTFp7oP2Z5pocbhcX8fE3dNCls3JZiSoETkitXIwPg
Goy7SdvIUZUe914jJnQie6iHmtsyyfltP9O5/tDmOdUtfBREgZc0B+kFkVOFhF7WOPIwp7pzTxqM
ufo0afER+4HxYNo1SQ2GiYWE0d+OwYiAv2Fe1IrmgE8snFS7PAyZExw4I6UHeIuEczURMCWECtXb
dLNUs0g2IKPOzTZN7FJvZ4s9SFikbLmvjAtDENAseoKRwK3u5yILTnmnAv9QggJSH5hcFuxXE9bV
5lyhu4rM2qUwfQ8DsfX9rQBcodoxBktLTEs9gxC7sMzsc5W3CKM3pBwOmTd44IlUzG9i6deOiYJe
prDgZINvLoC8GVSYwjCuYU+RRELdF5iJOtt0cKTBmS5k6LY8m4ZTQnKebheqUdawRb6v3AU4bUxE
C1DfWtR7gVG1xqf37Ly0Vl0H8DKc1bXI8TDgEm6yVCXbqZfL9UAC4m9yUdMOzQYnPUtsMLwPiMvO
7SCnMjaZmvFcFIBXjJkdZoXunCyzC9sxBiuM8N2pjEZZQjwG2vNqlLhERwbf5bTlQWvm0wC3RAeX
NIVV9gvYmRTcPQPZ8nnJCwV+F0PmAQuxs0HvGvy3AjO4E5Caxn7lok+HcdxfNaouSZQwtzzoHF6V
bVEKFx4RXLIBE7GgYGARH+HODiZy0rv6EtYkdy/MbPZlwPljyySfoS1lHZBBjspm+ehJC55h34qu
h/UNBh+lM3JHqqG6IYiNAYZZuFj8TaU1n4cEhpcInAf037q0TJEIATyAipKxhQ+Lwz1FrlwwLq9q
kumrfMGjgvebm75P0eu8UwMk4Zg802SXekx/BFN42bdFP0y4Z0FXg9pU649sdHV62/m8lbeeUOXX
scM5xMo2yzmho/+xhz3dwdiAbT4MEHRqH+euaOZLp5WA9ZhKJMuT6Ji+Un5ZpZ8w4av7VmeACcyd
DyyM8Jdeww5s04uFsPXKgwr8uaWtW8U062HiAE9Q4hVX5N6eA7eKpXUGkElYdWNdHeQ0E3FobU9u
lqy1SwhD4IhJv+ZkNa7mztmo2DJG0+KA+aMtuDNYJ7fDjqUFtdus0iwaeS7ft3lNvtIpAAxnoBJS
dYqJa+92vf9x8Wr7UZawys7PT/CgUnIjc8/c9qPqz+QEP5ISgHj0PjxbYZpO8Pu36Fp/7PKx3uL1
tpyrLmsvIdvrGwxoFZz0HpbXFV65cEL5s7+dRWeeIHiE0KSdq0dZlQjz5a79zLvJPwHFT995mjoH
aGoBjMhBlo08qudr/AAyQ4QM7bpRqluSFfo2GKEN3EyTmva0q4fzrk3lV1v47LxqasylaplX+sbS
utfw1IPo2wzoLG0SPsxYNk+O84Wotm0x6xFMHWEdVAE2F1LA+8eLEeMrFSq4x7UY8Y7kpcnPQAcD
kKip+nZDArjbrAMPdgq+GXpgxkujGYUcJ7RzPdz2FZ0fAl0ynPLMv2SUCbPDLFh9M6Ny+v0C4I8T
OWVPsDIQErQm4CRKjLCEQD2EzEww0ZwRC7OoGQDkAZVEYFKms6yzHVYZeL9kC8vPlDXTaacaPKu8
M0iSShvAGWKvrpI+om3W3sFUL8eYuznhIaKtMWsjXtRFWMMQLB8haBYwCFIX2c2icGrEIEzWB/wh
yMn7AI0R4P7EXN4bTJ+3VSsbUHFL70vADIRONE27Oaxkwfk1lfDKzmGfc2b3pJOjczJ24+TetYUj
fKyewFlqP8HQ3YGTgrhJMn1TqT/fe0zV97WdWxd0FpjBorpHviF8fFMCtSxGbQ6nmWrHetdgE+O9
T91VMpT5I1xnZKEzRRBmPUEvWyxcwbeZ+PQU6GORxEtGDDuMXA0ogPUyMyZK6DIMp1OZ4r+FACjN
okL1cBhWN/ToTcPjmHit2S2pSnWccG3W5hws/duqBIYcwdZVo26djPQWWZG0KGDtmGbx3jMZtnq9
FrCiB2mR3lazsWBFeAKIGzaw8t53PDcBLLT26Q7Xfp6eZKYGHWcAyM5XThZ4TtRPCzMxLzXzb+Zc
BSoKdCYRvMGWzI04yCXi4xjgEYDVFjRvOy7VGaACpNnPlZz7y4R4ld6UhRiK06VeWLWfPNJ0j3KW
zOw9FJh4KOa5m5dND6s2/0pImfGzZgQBOU5s4z2ZpmYQfNaubTbNlMt8jw4sKPI5fpjedC0YYBHQ
Z1iKLl5RkO0sg9oJGVgV5a4EPgtBLYg5qz9pMznZrZ9MXRBsJNE53vRmxZPnG1MwTZBX6Y5JHjWL
T1pIpUuAixaXZHgZj1iSxO5IZR9rOBOL24JMtb8TmlX6QkjmgzUAQF08pYPs7/lUKLtjg9fJu4aK
AXNQOXiYDVJRXQEVWGIhjK9+X7iW4XGqOB6hx06USXUoclPxvQ88SnCO5YDnXSRzYRA+gOUxqE45
ZCtvlGJfFhl8eJ5cQqkULp4/KuUx0JfPylvyAKtTIGVi+MVxP984wssS1k9HODYpiZZ04FXhCLkc
pLmvlqm88fJx8E8UuB35pqDLRDf5SoV8+GGv/H03+mL3ebT3xLkxz+OQ+DDqC+9YYJJgB8GNz4K4
dRkelrgKyq313+hZ/eICQh0vqIu9tMTOea1J/dBkAFINZY2aw6RDlQC9M+8wWyRN9pZx7Sj6DdcR
n0+Yj2UZNuwwZx+VBJVfB3PJKY37CK7ky/NsP0U2XiLwcvb5Fguo0LuZH7M7CpA1Qmp3cE1E2fat
Yu1Rvge+BjCfkDNhM+9TxG0en2/hcN/p6pHHGukbX8qEJffEV0N/L5NMSzzd4FEFILO8D2jbwl0A
iID1qmbPvWJ5n3HRoWcFeuFtn1smL/WcoMjVGxeYmpZ7/aepUeSNOpq31tl/rEHgK5OA4jmklOML
H0fQwM5eCaxXQJKMRyAAt8seGVeX3saL+00W/T3WPS4QJ8ID+c0XAS4VP9ZRJLPpNLQHMvbYUJ3Z
zvTxmAPJ9PrYPqrd/nUYlHcIajTUxchYT/qHcYcaABLVxCBjP22nMxCDyNVk2bTvcokJhldKfGaT
pidkcNwvkMuOJxUCjO6ZSfy38phe1vy+fxVsZIHkQRGKHtv8MM3nFGxbwCcrt6Qh3OSQCi6NwwKs
MrFfeKPK+/P9xBVmmKo8nD+OevwktGLRVT9xHE9M3o4m+QA43rLAEi6THaI5y01nfBjImD/szFJZ
rPlmFWHrgO6lJf5btoefJjh8HZS20MAkgVjLwC/vRMHKgiyplDE87/5dzzNz8AtW35ulTk7bdMmu
CiSivCVf/MVRfU48gtPHUPOPL3rmDqUSXIC4MbrJNlPIe/QDwqHLBINMJ6k+x8wOOsTrw+4Xsx2m
Hi9wOeGe/9OjNKc8cWpMrLFxQVqYazgHS4hBXz/IOmW+eF7Xd5IbwEqNmYaJY7tUIttcMIU3BpI1
YQkGEBCbLpDgnOamI+n7umyrsF7qt67okY0W4xjvC4pZwqMUD7B7rKetA0CV6IzgQKBG4+FsvJCP
bNNfdrvkyX8vwvohu+Kb6tLeN7f+p7eCa9bp++ikGSO4sp6HkCx53KoarHA8WKJQpVo+5+YWTqvN
1J1SJt+4g0cNjL/OknHJpQgwfHCBXw7XzCHlAtCgjBlCqRAGtYcCZePsejhMX7+NvzwjIdYiMirU
/nEmeGoWrUYDqG6DbhMonQobiCZzTspa292U98sbkrhng8bxJVzHuI/JHm/7Y4le7y8ddwnGjX+L
rQWmeWfjfJiK6/o2uOIXDKnHcA3i7ZjdeuobIDavn+5Ltcdf1/XHo68//2FCFij9pKTH0ctDtkd+
027eApZ6qt+4qr+8fz8c5/htxuCp7rVdj4NE6ia0O9ihUMZg8IAizBnQtddPy/tpdsdTAS0Sc8GN
QAlArhPRD+dlmpmh8uIGWHewnbf1IsAbInMqInEJOtOmiJzoLbX8zzM8ilF0vYt4mwoGzNvLY7qC
U8vaHDP8eXWB/OF9u08O6Q3fpDGs0W+c4S9OEE0Q6gciEIzR4+4htHZO1bngIgblrcILFdumUE2P
r1/Gn+c0D2QISn08eBiZx+8skDSXPE8WB/RHABJBzAZFplRAP6Kh2KqQdslbOs6fp2oPPR6XCfyf
i3+s3+jH+1ZlQ2HGPtmusxnq1d5mwsZj62+aw3iHNVexgx76b8/cmMAYlqhgT3K0lY7mlrGcAyV9
k2xFdZKqE7h3Qt7as6mW8D67cSnT6PXL+ouR4kFiiPmFEUBFpHs0UvxgkErZPN0CTwkLPmBXMOD7
8bylcX79ll71F88CoRiYWN25mGDk86Lsh2tq0zRRoyjTrYncTZnfEOgE/dhpN7zYc9jFEB9ow3GD
Otobp0lxs15ObUSgHYd2GoYoYccPoT/6IzqmKNDqOL1aIh1msToEZ/6ORM0tuMVv3Mcjgc46mb08
3tHgSVPgsfGqT7bkurjgW28/IcuzyvCmcKM8dqL2jfv402rm6HhHk2dWZiO44jhekJKwrUEiEnxL
8ovW+neW/z3j7vHZ8eNIWgynKidwrm0dgNJQzI9UfvP6Dfv54fvx+vHjYZkTm05wkCXbodV33Jkv
23G+f/0QP09bOATHcnNtrPoYkC+f74ZR5ByglbUdW3KSzflGQJlQWx2/fpgjweT3i/XDccjL41iw
tx0PVS6M+aTeuRt/63zJYpS4kZVSRWhCkHDey6/PR/3ecb/6a2gf9faP/vj7Pv6L3v9l+1Tfmv7p
yZw/tP8vdPzXVJPfd/zfL1+eip/7/esv/dXv9+m7leAkfNx2bMbFusr53u/n79aNOUfR4y8hAO7U
v/v9/B3HS8CXHhZjWGGuktR/9/v9dx5KpphDsXOjrov3xN9p+L+Yp9AbQFoTVq/IneIU31Cu89gP
E6TRqQhSWqZ7dNXzb4k/F3GtCbmD7Nle/XBdvo+QH6s7L9+o66Ggd2C+h8MEyB45Xl5CCS79nPnZ
ns4Zwl0dVGK8aNTABiIHRDZ+WEoPL1fWiWY/pCUiMf7+8QmWKCA/Y0b2j8Wy6HGhmF27+R4Q9l3W
0FAR0OWShQDgQpE3WCdXvUZ/8PWjimdS0X9eBet5Q+iJurrvYq/AsUJ6eYmzfgb3l+tmp3KhPg4o
bno3A2fdggL3AhAtmqYdvICIMqnweA5l3j5UI4W9PKSpB7ThIrRuIk/wut/3vuvIm2GGAO9kqZbg
YRgapKlWCdOwVoMW6EUN4c14ugg6fHA5Gu6gl/ciPQ0SdM7BfRwoCVNnRugCuuTYCQ6yHp3doopC
xL0tF3LSDF5zUg1MYeEtTAdMyNCAed16/QryNqXv732hwc5ECjlCaAINShKSUzzkLCTApzoXS6oL
i9A7F7lg8F8AIVozF+6LKpkRhw5iPjLCpLB6W0kPiODGb3SMqgF24Sjb7k2jYATq6sRdwtQOHtr9
lkhwBUcgMyN0LlpA3gYfCPBgLLqNC3fBskfHDMCIBj1lCxfMjMkuDWzun7gQbJhLgg5TEZmiQPyJ
TTpnvm68YX7wndnHkjxPaH5LwK2bbrAHc6d9WQzJFytRFTnv5tyddwsdIXc1GFLBxoPFLtiMY9AB
Yz8B073hGeJvThNM7ndKNvYGI2IlELIkYRsPDLcExOWBw6oMiuqnoGtaelmpwn6eXJDOdn5jZH1A
+mXFtmyS6OOWSz2726RyZLsJGqhnNu04cJBrB1uO+DB3Ef254OV0ycZgzllIWYYAnaBKwf9grJiH
LwlCP/RtWc4WkUMWldTaCdwzlG8N6PwNNJth0OUZCbXVTRsRkdefqV8SGuKhFNgMjTBu76xQxjmA
0+QGEWRSSmM3WI6HmWVDedKiYzFsqnKl2FgCKn4I5COKZjZIe/Rs9TyeDgIijy1poamNTVo05r5v
Bw+6SO0EKh6EUQiLm7g7sNtm0Mu1RAemiYjBIwA2J3Ut6MVJWuaHsm9VA1CgszjOZsRgfD+Jgpa3
0yJlGWU5Ce7mpON3bse6j1DRTd3FgA4n4NaFaFXcpBkneNGWRN+XwFanEHaUTF3TpKr6gz8xyA9p
QgtxleRQOwPPmWtxS0c1ZF8BeUUHZQJvmhzSFpyBeBlUl+xrkkzXY6Jw9RO/HoHfnR2tNp6z9HM8
BEjFiq0GEg3wiRFZQmWP+J1N3yOXZ1MKdGjhk5BaxbNJzBkJegpIpwiAS2aofKXbAtw6rBi5BMB1
GWYQI3Ou5QX2Ksk1kkyVf3BsV04nGRQ17t3Qaz59aZOUpfEM+fwtm8yIklqVFIie0ChTnxUcD3WM
1hZB2Vk69km6Fe+jrk+9S9VxPuwcVmLVNvtJ/yjSZpq3g22aPGTpjOBXGOMc92aRiUH2Fe2gPjUC
zewYvWL5ES+90dsptHrXDYtoW/SoUefbm1zWU6SllwWbfGT8S9MFy6WPVDgwBv20AG0LoShAtvrT
A9IkWgMNTpmi4Kv011GPcLRxPrb9RrktXCaYn4ImnvrcxEtd1iVeGbV71Vs+xA7YyMmBox3W7zRa
a1AatFPgn1BeWHFVioEB3urptdNUKiRvmrwbb20wzvSjwqfw+6JvrQl5Xs9XBS/bS4kGSxohC5wt
26Qs/QcjPUhGxWB4Ds8YYqWQLENos4MUzUVxX9HZbJxphvygh2A5ucIFEdUebX3YYgo4+dWmN9AG
NMvBtKMgaNcKD0c19cdM5BIprpOx5GKcGvLe72pEXLi+V/N48fWClHVOGhZOSXmFtKKzCmwVxHCN
UmYHCK0gKiLQqaXbshodG5uCDzedZA4a+2kauDvEa6TYYgmIsnbOOMMxmjUg86OAL/3uCmRN4p8W
aJUAIdjNDoshhJmdwzipGsz/ufxqAkHJBy/1U3VWeLr7PIwtC3aWIH3olBLcSi7MsEFDkYDjWjrB
RefN041GDkgCpKNrBJqbENjFDFXX5aRhptkxvCrAYpmLOThrymZBI7HuA3UKp2upD4RNdR3zxWk+
YhVtUJAHAWyIFq/j5xD6odg3wFSA7IDWAVof0dXaibzSW9wLEJjX3Cw/z9a0tMD4ZNc4aSC+KERe
LbEdB/cej8OwRMRilRI2c98tFyi65R8Gvjq8mm5ql6u8W7zyUrpd4sWWl0hWcSCKRvqoJwbMco20
+XU3mwkJCTLPPjPw6+V5iyyq6lC1Y6A/0KmTD9LFGMYg9SsgW52huexBXJpjCkRWaVEGgv70MEzU
Q9wBZuwkCpA2RfC6mFJU+PBAgmKCFQXyQBy+yiu13E01mo1bv9bVAnYXQl7wzLUJbmXj1dMmhxgI
U0Ylhs8d3hI6ImnQ3dokw8wsZEoBZoU0bQ7nCh68EC3eMV9fSLaPGpb2A/wUaKLqc0lE8KFMqEgj
0iFqK+RFXfqHgNMSAF1UCDHntz0gncm8wH1hB6PrUy9tgQhGr74B133IJ4TvJQvvIPIYCrq1wDhj
CkUkA5gmS7qovQ8177iRaQCUhk0qlkfTPDQGYL2gRKhXqPPGyrAo3C7HzZ6mD2mQMsBfvfxzI1Wu
94gxQ8DRwhSF/bn12wcXpoduiwiszIZmCdDLk1mnsz06K9DMNBCCOmc+ugHjfhxwp25TPkyQr00Q
/kxXA8FfNocEEA4oDMDLrNGBmNtVj7hppyVl8y4VdY/4CC/phRO7PaIoq3BeNBiqG6Mkx9w+QppW
5eECVZIuY0hbc9tBBKLsIEKk0nCWgARtUhHj2RRtAKq/b2VzAlkMKLtbyXVgIs47pNfD8U4yjuGF
sJtmDM5HSIXW0jofenstW29awBROScs2fr8kXr/tLZbu7Q3yOEkFQrJFZ7beY22Gos/7etRZs1wz
hTSW9LJJsasAG8CvKuH4+2oZXGRekL8UagrgGUSYeWktq2giq5CtrQ1xL6iFYAH0506ZSNQJTyNW
EXCbNRrjw2GQrdPfjYgh5oihA89s2/mTrHZIDgv8bQBtZ7O3TdIrqAh7bsfryaYOcioGocfgIB2D
t9m0KvWAWXHeBxrcRkR6rlK+dLTZw8hH6EGyZ7FfMCdus8UprWEDUGsAIa1HJNKu7x7QNNE9QdpY
qvoTM7HlobUlxn5lWcpghF7FhuZZeNg4A9DLPs3UtHOaVZyY8TKod510LZDPzwJG6+Y1SMfeKmwE
7jy7xhOUSLjeyFSxm0WNFv+u4RS/dfEBq0BSzMhSqMxgLDQWrUK57llRWWYTdItzoamu4JeCgutO
OIUdbopnPaZilXvZN7i0Uf+s2IQeF0s5kwyLQbb7s64T8TWVs2PPes8eSiMkZJWeaiHTXHWh0GZA
c1sQCPAuNOIuk0PBu/KybSnIYR5fkKlIWVMDNg6ZcYBFAbaowD2ROY0QgQFlalVaNuz8GdFOiCbq
xrPBjLP7deLDcJEAtx1Bd5s8ZWXRdDuMQQhfg6SFtLmr/fxajqOjdlIXku8FqOdsO3Y9VpOYwgKo
5DbTd1XtqrA1QwtzB23nej6f4Bob3/Oh0QDdG0bswZraE1usBWokCaz6XTPTsY31s64XGo6FRkPg
BUuDMK1V/IuCbZAjYkwrdotMRiBUIMQpEZLg91CIfMAthqTYN3z+TO0M+bAe9Uz3jq20PfAudXLI
tbwKArEKNKFD6qmGlNECOHVlPrQCyblb+pec2X3WNtdQ92b+Ti3YTJ0mUA3JO8ivZLW+e/wSaXLo
GvYQU/mAtSM+YYF4j7W7sZBW5hs9DfnXabRBjQTCVXyN8FzE1iUWCqLIZikWYtXMzQn2ITWUvc86
bu9Z022e9d3OCEHSvnOyLN/zZw14xpyCn0AI15F9A82z/zVnyG+JIJuGfjxwmuyGTcnEIsyn+adE
VSnAECVV6M55HVLPMPcESJogCAa5HDkL4HiVXZAeWm8U46FnWIqEClKA5oC+aNnFC4yfPfDwrpyj
RlmBwmLRY2ew/tXMhdST9xZchbfz24/UC9gqwfYCUwL68nAkiJ+aGWjQzoI5gbPDPhXhComDDGhk
XFZ9f5Ij5BPa1SplbkTHHKv4agFKMaxtQy6h8uzHyHUYbT4J1btIdJWU2PMpwdrqRKVTd0ZFrT7V
M7PVZoSn5Dtc7f9XxP6EQWSFVP2+JnapTd8MfxyM7W37xz/+iE3TN8b+cdDlQ43C4l9Om9VO8/2j
/qqUeSx4F2CH60H/AXA9bvm/K2UeE+9gh2Fo20MCTJ/tLz9UyjiHZwYlNIbOyepK/l4pY+wdUk4g
wIdeCqIijJ6/Uynz0Kp/USzD56BGhm/gu0h9hKTnGG8KpWkNXmcp3vfc+2ohPuU5vxNYD2xKH7kI
KsO/jZDcwgqRnmNX/S3tanVwnRkJqNgmwygxNeVWpdUZFDU0zKbkJClOGFjXW8ScXGtBHEh7m9g6
kAv3iFRSrbdLkLeaQXKK4D1yLbSfh8QEwcFJJYSNM3IyecMR1GJTJDg5uwrNnnDoq27b1AsqXZUb
DrM3IFTLPZAdOJvpXqf+BewbuynRyKMR/KwtCkSBVWdIIUYoZDnpSOeIRGXYNwXqKpFyPi2d+nTk
NC5deu23OSSqI7t225sq9YotaYovXNFTZFzvKBJIEUx1NaMCvZkczDgyaKFkTFbN9ydvoNeeZTcF
UklRdtBtnHp2DywSFtZzemXH9opX9Dop8y8Ar31efJC9muVqDrJ8E5TpgWp30yOVKvRAcsH7UT1y
LONUiZm3zlIEzKC4h3qLuyBEDVGAQtS7fF5i0iXvHQQ80Pxjk0igCtrgQCrnIfX8A7Plt1x/FBC3
/m/qzmu5cuRY10+EHfDmFmY5+qZpNm8Q7QjvPZ7+fOiRpkn0ErFHJ87FUYQUCsWIuapQJivzN52f
38eieh3NtFEEpT6iXlvZ0lGhcDDVJcZAohK6paoDhCuuiiKCbF8l3yLJfGgm9ZCF4jXOo/dAEOkW
Nvq1rwonKdB0XAO1L0peKraUXMqNtK8E7WsVNC+CKptuCGHEGsNXMQ9fsmi6MbBXkmYMR+VBcakn
eF3I8PCvw+d2FJ/wa7UNaX5JM/+h01N9YTC5gJte/cD8QhfoucrTV18uRTcy04caWa44fMHpT3em
vmkcvNO+ZxLGpA3C9KU4uFYnYdcR/wgiFUue5DEVmVlxgV9jixqM1k2bZN98tG9dRGpvm3nkJUF6
BkR3vA7VSty1hXmNVXThQFXEx0wUSV8qqB4KaF3dLABf4ycY61N9avTyU+Vfd1Hvc/sKM48efCzE
JKceSCHLnfXErnyg2h0e3Tb2jd/zATvmTsb3NMwH21TkO8wk74oxHVxzjl6anvemYogHXsCe1c71
EcMtEONpjmmJDVQ38SSdvwDrpeJXF2Sug/K5yPZaE0/7Hq2HptZAt+HPKmA+6fVyhMfNcIiMANg3
Hvc2lvCOooDoX1D3OskPunZ3liGcgukThfUcX4ooc4QifM2F8LWuop/dISopBJTQlDoqZMU0mq6S
MdtYr3xKx/yINW7Dvlq+XNibmNRUEFPz2zpKJupB87dBk9DVh94AplhieqLq0ozSV54vd9rOSMhL
KZnPlFq5uql7THOt2GiWocH9VEhWehr9mNJsOB4ySdtxZIV20vdXLZKPdpjnqivFzQ0KmQi9e4E8
PfW8rfZ9IZjsiuk5fIDWE0LiE8RDYLLpcjHZAXfFPSH8ZBWNOw7841gWN1g4pS9ZbzzgERi6szg8
+ULKc8hFqBjCbZXfRYdG9VEpH/OHpi/2hRb9SCODo1DHnchUjuSjhznOnLAM9VvD/KoHrAbE5ys0
jdFgC0r1btAx4ylL+cilfZcU8Y9ePbatfxdXEEOGRv8kGrNxgICUcTy4RWU8yUy+N83iJcTCfdta
gq0bSYllxV6Z8wddBxRfT9VFDkPHM3TC8D65DacLv2uuIm2y6DDmt2Yc4lZeSjlWSiz1qo6ujXby
MLh9gptI7SnwH/wq/pYMoBH7Zp937Jki5kMYBSBk3vanXwsGDK8X1+oTVx2uWhjDVWYb4y0TXmCF
dSsO/RU3joPlrCNFUoEVnPbFb3WoST5P9CE/+pa8OFxy8jQtZ4A2ansrjz8pkwRZrDupfkS7XuI0
5vL92egNL0IMA6zMPIpmcasV/CqhyG/7sRi8SjNtOHE4KBaXldo/z7F+LbNwcUgqnw8KFUNb6HXI
LIV2KNrifpxUOhNtbjoovb9Uzfxk4HCajOL1JMpPfstVMQ35L0dUKmO15URtfqlpRDD1EOYjkifL
RRU5lEilGHqbEOiupVL6LBvqktTQ66jA2lXNHoUMv84yV/A+0HC1wyDeCT43WjedWpyNTWzbUICj
3zCmlq2ampcKwLrFKwg+3H5idxWY6eVcmppjTNZDI+NsLY3UpbLHLOh+kFJeY7sqcp5Q20WA0Qli
uDdyNSUOvA8J4kpeup3mGjKFrKTXnKQuboWyQ2eC9a7w1HeqUe4xzfEFu60FqAxGcY34VuBgKAt5
XRYLrIaorNdGARq9yXSbh3hjk/C7kyrdIA6lO7XIDkO5sC6eBMrIThSViKJTZulrULaN9EmvYJEl
+B1rwXhNcddygPZoDhmFMZRf6sy8lIZrtQk9eLcvGbUTu+iNe1TrfBQl3TzLVcff+V1G0ou9m61r
lEElLF1FQcRAU6lfRVM+ZoKhOVJtPFQD1utlFCa22E3DIZCbnV+J1nGM7xfx8GNZQh81Sk4U/t9N
Wvg70Qev2Z6gpMMlsnCdNar6OZfqZ2lov+vy7BodvzVSOjZtPtnjlN8bdVnZ4QzsKVD7GyNkMVg9
6NI8/YyILtUq+kaA6XdU7PE6jTLTRWdsN4pUuegJABRxzUSHeEWqJM5cf0ZeP1c8sBOWLm/srzjT
v/rahLGRymsmlvCJLL4ZZd96oaHBuQi1i1HXj/KyrMUZAgjYBB8OnDdp+U3TgLqFa/dtVJorKeba
An6qObL1tQmKntoedIGZPxsuPlHtoOzzcHryo/h1rsOXvpgesVAr4Qx5aT49Wf1wNVaovMQCdhYB
Z+6QZKYdDLsiTC9ZapdVxh8lw7zGF/kCxWXypNGbayrbgi8/aYaL8M1zB8thb7UmpMnsQLvqCcOQ
p7LRab4hxmeLacMzd77GTelhgth4GHGnlILmRu/MS25g2gISPmypLnfYurIWzcmMMZMrIqhmbexR
K92RJ4+sELqtGS/og5ZEhzIepGMTNE5nNeWxor4zYsN6UGF94YHmX0xYqUmUHzxA+5xLqnhthTt5
KjAdhzrqyaFGU2/CXo7rE1qrea2UJImxdkgC4SQG5b2V5S+mot6hSRlXPmZmTaXaahI6SWXhAwoP
2wlU/6cqY7AxcO9pkHYpv+vXoi9prmC0By5ROxJD0+GeUfYYrvJUwHemjSFQCVTkZHKrXNbuq+AY
WDLFTF15TdLkdejKY4CXJRVnxa66VnYs6JQ0Lic4vrJyKv30pXyl1RO4AYVnLyqFQxEtBXYKmloy
Zy6dec3RrUcpDGqnndW7RPvRYBC+j2RctpUYA4XmE0VMJ+gXF3aBEAPuv6OvPyTYINbdDeVdb0xL
lhT9EXh5DsnjoVWLIwTr+1ktbmGJvZSSQvkzOkzUVhBtir4FE3+ujgtH1LH2rqYnAc/bmIs8HjEr
jQ9jj5n6AIobJvwi6KvKOCAb32r9GVmNUzbD74H2F9vUqH7CysMupErsNDCOuZW+aEP93KNDVTTf
DNV4sDLruy+EP3j0/AgUiSsHOzaXOub3QW4vimjg28ah5er40lBYZVP7Y36bJtPTJI/7zsQFLk2c
VhRJcPtu9qi0YJ6dV72tNdi2WrrwE3njozkoN/5NlsoYvQgt1KdcAZCSvbB5nUGbnUrpY6d4GMLg
hwB7jT5N+eALxotW0iOPchlbubF5HocSXdPsuc38F4lvP2ssAjHQ2UjGBHg0vQ0I4VJgPxVSxsNH
jp9pvv8wY3E85s0nIQlABkvBBZUE3HK1+nvPKtnrWn8rRxTdOAVhI4Y0n5If6Ri8Iva9a9vgx1xn
DC+zS1+6k1POhKqNX7MQ9Xmx7g4tJXC7ohXmHD+ro4+Da3TweWn4usmBEIH1ro1SWDwCK/tQGP63
npKKXUHNAEnI4k2nE+S0b2IwqG7/07ciVAOE+PXXZAvQjhszqEkJSEupXcIefKQ7Z4MD/QJtM7ac
JEqPmcbxRUXqodOW9FxsniIxvqAOz2fQSTu6mGNJKqPECTIKKQOXRD7xWBT1uiLZGh+GKX8sOULd
usL7q9c13+4UnCjFqQW+/ZTKKrDOrkbbZsBPWzz0+RycVIjNe7SuXqrLYU4GF/o3Nu2VYdrNSK+Z
dBuXWbw5Ob4io0z2Ebf7IYnRJIqFfN7TIh3s0rLuMQC3mou+vaxAabitkN6SEKiuiDF6rdQ9XXqS
bUUYn5KIwvosRxf0cK5LvBcg5RkPlKIvzBBrYHwS2WtXMlkMk/IjbdXvanVldIo3V7DmSJkybvIM
g8CGrnZLgq2pyV0LnxbSEbbrY6B+byo6Ncvt73TN+KQtLocTj6GCtr5bJOVl3esmqIrmOcurZyMk
MTbjpyBmK2o1KWNVveLXUJg86TrcaUkKmGlp3wVfS5k7jnRZp4JPAbFD9DnCkEOMdnE8MG0RFFhj
Wchi4MlpeqlX85PWHYsJJ8C4L15QIniYrLhxqHdgBal0LkbTbp9jEJU0kDDJ9yA8FMxTaJfVCPi+
mjGF5RGeR2iPFZomOdpUJ56M/3Cg6zZ3hgIbvXya/BHdZp3sjeY+ryEFa7S4X/zRRH22eRuo3Nux
mhqe0ZfZXrDuy9FClqmibQs24U6MjR2SHc+jNgzQKpOXoZieNYgA1NgmZ3nX42uV25OIBk9a3w+W
+TWitx31ETV8bpUoXO5oJfpG5fQZxsJlmiEnPbYa/GB/dCiuqrbZChhLSzpf2IAcadavGSVZVKm+
TDUHQatWgj038BE5jXUl+FGUyUvXSFdTq/ysYYK5op70XlYHJhwI4w4Z2JdWgS1YZCqWiCoebSj0
5SBd/JEsKvTNh9losa8pradAR5FOjZRjHqS1Q7t8/kbSiPV4bQ8yCYim4/M2WGXr6Vw19tLMmQ08
yNUyg5E/YKJH0uvSfSazWm5y+Ga0MIrwMfDlUxZqr7o0nuJFWaDusDJAwmAft9OTmismGTwJ5TCS
GaRd4qpmgM3lLKjYZ/IPBvWXggvS4SWHgt0UfLZCHH4C4B50sKTLUhA9o+OKD9O7OajveQ+drMl4
oGF6g8Ea9pEkconvVhHe9ZEM/KIoJCc0OAjgXV4ozc0IgULqvArZmn0k3gHtPfXwhP6CZv0/qJX+
/6QVtPhI/eciqV1/naP0bTF0+ef/qoQKMpVQMIMmnBooY7qxsEv+Ag0K4AnxhRVlwHqGBEJwKXj+
qxaq/Y8sQoaxcFbFUh0oOWi+f9VCBUX5H0MDLkajwlBo2iP88w9gg78sc36D2jToGmR76gI7pnKo
q2swa+d35TRH0t3gDN4AXdypnPZiIaaou+ZS3VE5cVDu3MDSrRCE4LgR5mE2dB3i+kJnfI+k8y2l
DPy2bOwuf5XFx6D5KrFBzbmmBXinqxtE0V/WQ7/HqCuwpWRNUiGKMWmislYmJo83BfBaja1eTSjp
2/VRdbRD81O4BvcADbp9mh7yU3Sj3GoPb1bCGajk+0LzElmiO8vX1yQoDkhFvR/oJEnxmHIB2UJ+
IylHX+LolBVHRTpCC7ag3KtvCd8HlSdTVmmfSdRRGOn7aIYZyWpfM63+lfbcPkDAFp948jsh9ubO
6LV3nHkid8h+i3kpvxeaWyKzhGVg0VRARI5gNsBb9GlMVz3XQukuvuw8A087DKMPnMWu6aZudqXf
RkfrNNwg+OpAjN3ASb+HY/8V29RgAKLBZSyiW+9jB6qg4OrNHKctSVmsUS/upeCU0BXfWLYrBtCv
UGxMlXUkQglDjOV9KCuZ0zwJjWfBRymAWoToJFJN6WSkOQgV/9iU4tNk8UKZ5YsEbNzHi2nFPNUp
iWisJonQmmwBP1+Fp2YIQmNkpJD/vPJLduoPwhUeDd8Ed4tPsl5L8FpZTMwq/2EZ9GtWa2lAiwqv
N1SAY7n2+uAnCfxOD0e7Q55JRyJGhj3sL/i+0PCyZDyCV9vnTeJl1aHMf3YgVD4e/HIkvNnD//o9
HJKIoy17edlpb/DNYGQhlIdW7UgKBYTiR91vaNWuT4k/IqzW0YjaWoc2BFtkX8pIF9iYexSQllM3
udJIQDz1e/Zg7pJdd7E12wvJ4qPBrUgYtSxVrZgxOBinXohCaV5b17DayOBRrwpxsZSt3UA95OM5
/Q8f+e9J/bWt30xqkaRdOS9Dlu6Tr7wdebs56Y1xLd+jizJFZEp2zQUAzWVLDXp1MP6abGth1EAO
Bza/ZgwKoqFToKDQFArpLhERjeKBKanPbTzZYlY5GwNdztn1BL8Nt5pgMF0IDoEkwpO4uYDQ8yVp
Kth0AzkdDtji6GhlcKkL2fUsiDwZhS1G5sZw19TB3CwbQy8YLtAlrzbnpfTvzFpvx/5P5R8S0PS/
Jhe4OswCJAjBdL3fK2miNKB8KCOHxzrdTV50IR0g2V2Og+t/l91yv32jn9uecCD+Drm60fVp4BIU
CVmzeiX1JQKosPENV3fMMiqaTjL/0uF9y/IqxBwkAAUm+gji1Jduq5r9qeaFvDdLtdsBxwu/0hjD
lH4GcK/qqaeNs3j38W9YXTW/fgL4BYmuhkL3+Bd5681+aWl0Sr3Iu41egBlfN8mjukWuOBvCJE2R
ZUUSKQ2//3Z5H2aNP3IUtLS1zHJyZ57YbfH144Gs+HS/loiC9Ai1YhSqaICvFElTTYvNKKFWqN2H
D/EP9MmUAyUQ0+2+NG517IMdXhqH5PNG2FXi92sCWQaWxqaHxL6+QJNakgURWoEDVc8ZniQ33glO
chF5yaPu4mB1q3gJCYJOMWT/cegzC3RhtcKREWUJxZBVJmalOtuOGqtjjOIj6HAII1Xz8nGMX99/
dcwoOvgGaDGkRFBj3n+8OQj0UjQj3ov74DA5sgNC6jBf04O0g2fxsMWKPLdW3oZb7QjUJSfL6lmO
SFKg7KZ/aWV9H3fTRv58NgygSki0lsKLZL1WilREx4UwPLCxtKZBmT7G0/PHc3cuCMkj0qgaQA/U
HN5PHSREONCt2sD6kO/FgJtHjnmrT1K9sfTPLQTYnBqZDXypP3ir5SCUaqJTqo4s/5NU9xdDNG7w
mrdCrPI0aAdSM8mE4BiJTiOS7scEoPHWpXZuM3FCiAjdkxvCvn8/ZRZi7VIEp4herWGD+PTvVKfb
mzCQ9qZrXU275La+bpGkoVT432wnnqXge1Ad4ZuthxgKndA0HRdqMoIhTOsnQa6PHy+Js9P4JsZq
NxVQ3YpA6mkch7wq5pewNDbulLOL7k2E1QZKpFERoSah8ahQHgVCO8yGG+G+8/FA1on7X1fXgjni
7hLhza3iGFnH+7SjjtT70s6o1Jum908JPAe77OPFbFx88CXrMxweb+hpzpbZhvD02ak0RLjaCE8o
0PbeL5W81+H55DN3J+4bwnNmbJ1859aiAi9OVpVFqmBtx9DMLSKuPpez+ZIj7VfYkgvrB567ekA1
9qh449N8FV4EyMp+9j+lG1vh3HeEDLgo/QP4B2b4fniQqyCpJBorRfvh43XczxRhO2HjM56Pwp4l
99DQSVjtNzOxEv5XxsgxvxPCLxbPIU3t3P9isSCD8neYZarfJBmzIoE5SQmzUN1lh2P3MdjH17k3
HbbkHpZDdX1fgdDjOauh6EPp732oHjGWKcFrwOmUkzHSyI2eBHD7EXrOG4Na/tJHkVaDsoxI68uQ
6xezjoey83I6eBCnXfG5/YqebOuEL+au3JcnSuj/xeJY3oxoV/DOUIzV2h+SaagAYXBLqtW1kNee
oUU3Qb6ltraugfyVHFKtMxApoBCyFj3DLFeoO4lmw3L5KwfzdkQWgaiu8an08s/RJUhVJ/XS0Qmv
psAe7j6e4l9mv39MMa9jcg+VIsV6j/tKYTVZxjh5zD31rmBnnoTXtJucaEJ8WUp6eKvuaTeFn+RL
3XfpBm7Vgc6upzc/QX6/niYg9BAF+AkqItHQgf24O4b111LyNzQ2tgKtNrzUmOLULYGU+XoI7zvl
c1TfNHAtNub03JuDRv7fc7o6uOWihEe2xKHreZJP6qee51R3nXjCNbAuL0bV0W49mRObWr8TbJZh
zi8qrg3oWSan6688/s1hEM9DNuJrx8NxP+/ao+yxgw75RfZIU8UpvyLpti8p59UUhOSDsXEBy8s0
rpcUekw8FKALQXpePsOb6FmdptrgIw3bePWlcQNqx2n26hftMHlU93amm11KnnZatGimY72vdsNh
SyPm3Jd++xNWR1Sg1y3J4FTTYaOnZTxUoqdYPbKktxufeivQ6oSKhiTUZpWxpkdxv2zdAu1LBw2l
ve6OzuRqzvipRcdo2cPTBezk3fK5y0vruHVg/XrJ/jHty3N3odqDHFudWHnCM7edjZr3u7Drn6NP
1Sfqfe4iKL9TH6O79ghGzjG84lJXYM4dBNPB4VQ+WLdbfsnn8gakCyT+DapeMlYLYCxbBZrVTKus
lD343LTMtu7uFRj7r6fo2xirLwwLRdeiWoSWsI9vjWP/rJ5kJ/NoMJpPXH4OaGN8WLQ7YGzZj9QL
Pd8Dc+gB2PG2NQTPpmpvf81qGeTFPPaVyoiXF2pznSLTpd7U18jrusWGbNafK47GhCEhYaDKmqas
c6Yx1UaxlvTWyelJGNgC+NfQXLLu88bKXn7y++W0xDElCaklPuI6OwLf4OsRrwWn3pl7TNa/XnWH
yhPhHLl0kL3oZLrqPTfD0b8H6uSINlgEmp/iDtTa3to+05bl+/73LEVciY6ItOjNrdH3dJzCQvGD
ng9eH7vX/EG67PaVU+y5qw7lDoEdt9vls6PkXrHDVwEy+sa5fqbw+e4nrCUsQtyhF5eDHggGfS/V
CZ+XHZ+6/nFJSVKQVTtSEm/L4f7Mgfo+7mpnF1LFTEVh7+h3xtG4SR/ATnn6yXzMj7BZHytWu2u9
DC5uf5kzoqdBrd8JT8aGRedKWmbZc+9/x+qiNsW0jieT8SMCDRXrKjg0e99t7VDb6TaSrTtktjcu
kz9X+xIS/cKlOcV6XG3zDAggwvgR0ExrvBkpx3iWUbqCCOpHKfrNJ9efJ9f7cKt9nFHwgSOeQGl2
zH100D6PB5SSj5KXuLwP9ttramt8q8JdrNaY3pnYZ8O7OxpDuFOVZA9X6Wi2G1fVMlPr/QOJanln
aXQ0122gPgwzxBMqZjLojwXsEZDcQaLaQw5PXPvHxR9U0xYlOJ5VeNOsD48W34RAnJQeYwTtENW+
CqCoDW2/Ux4/Pqb+fF3B7Vka2graKqq+vvSGIcn9MjJBTiTizdQ134sWqFRTQb3/ONCZRg+R0J7i
2YOKj6SsLjXZTKIqgWDPA8vMPP3VOKRu6OpHZPttIL/P9dfpvrmPdlvZ8Zlk7n3g1RZoa8o4XU7g
OLKnT63iGN+t76IHyWGHostev69Sp3mWn7MfMtdN6mwlFmen+M3AV3siaUsIDJKK7QXAXnjQdpu9
ltn3jek9t/PeTu9qI4wUmwdqIMvOw0xwfE6+1sdmH7oREM9d8tA8tPutRHUj5FrpGkJVM87tEnIE
I9MkX+Us2XhxnL0y2G9UQJFkVFEYfp8Lw/1ME9Un9QyplX+vj+WucODQsO8SZ7wzQkc4Ie/+2cAM
Pt5Ysee/2+/QqwXbA+yyEPjrF1MMBEcydO2fpmbYeCefnUREbdEcpzJPg+P9AKEf6X6EsLGDdHew
C4YEwcmudT9eHWeH8ibIaihDXE9xU7AFsPW2a7g4qRI8ohyzUe86G8Zc2ou0vyQ6De/HMlq+lmcN
PAAtzD9DMd4LcQ1Fxww3UriNOOvS+DSlFB4oIjvqVOb0wyMvDYaXKP/n/UNYj6ImMiBa8uLC2nz7
EOtVLFUxkyAOuhvQeBzV+oEmvSNIvAJZkB9/pDOlBMLJqNuBXQLMsa5XDlHfJ7JCuNyyJ2d0hWfE
Tr3EGXb6Jco9++BOBnm6b9y5cpSfYPuaCyDKH/+IMy2q9z9ivR5Fiueaxo9oSgfPH6+6gsfl/+hP
8nfFKVBc9Z3gpjp8HHVZGKu7lZHTGKCIoona+sET6i3aKuNAYoR+RzkZd73Zue0Q4Tb4U2ZHAOTf
i9Ljx0HX5OglHQPji1Q66Hm64etLdkRTOatibvRFSzOY0a6wUfJY1B/bi/Bz8106yTt1Z+6sp+JG
28gmzjStCK4j5En7xQAFtroVAjkxQggezLNX5KRKKS25ym06x7+RyYLLq6178NwFTKFUVJBrp8dJ
2/j9ap4KI6wqgd0ZHxF7dqIKwyo74RlClkGZ003taTe5iOj/Q4n4X3nvu8jrcwFtoVQziSxBUVSm
+6Kt/vkBt5SGJdzXl967vjrg8LtBwwD3GaethEM8ld+QfdqNxVZP7sxhrVNuR4QSQfBlGt9PoaWa
wzwXKLWV/jHA/QBu7sdr8szJ9i6A/D5ArGpxiLoDq2L2Yc6V+atWTE+ZgRPd/12gpQb1psY0J72v
GAUTlur4BxbCBdWwBJysvxFnDd76a5NRSiKPhUyu6suUvg1EwSXpw5JD7dI8FSf/KO3Ry7vKnU0N
1/Mf53ek1cllNVGXmWPBfX1FWc5LeNDCiFQIt7ynlaPgboU88yTga/2OuFp1PVi1PpqI2JTmovyr
7hCq8fzIuIwm8yUVxc3Tefn+fxyUmFQuxUHU4Ncq+E1RwM6w+GzhZXnUHdADx97u3P4JFVlnK787
f0AucFiFr0R7eKnTvvl20ggAEX5s7+DUFD9UXucFB7hRbn4heKqt7TX82RyUq5DE3iqBnXuzL3oV
f8debbUI+GiNGAAL9JKvubduZMQDqZz4rnI9X0t30RF2SnCUn3MvvzKd/vlHuQ83XmHnVhQWidQC
F+TfH/07YaijCn4VNOQi/t5BC8txBft4H26FWG14ORhEIeqWOx9ehtC/COFGgHMnytsxrDZ6LGlT
GFoE6Jv2NRtl1c6G/IqluQHkO7cXfgEJAGCIoB5W38vHIiosU+IYxrcRhh7r1KaMvh+nzMuoa/0X
00a/BwlXJGCVtSjoHIiwSOKOu6yrdgksf9PafRzh7LyZBlMnqxKyGatzKyCChREep4n0JcXuOA2e
pf8iX9ZBKv8dY3ViyYt2zFwSQ5+rm2SqL/pRd3G2ePh4KOeyK/AjOOLSyQBMsjqmSkssujhlsnJS
T6cvBsHNEij/E5aMF0A94OtphXRntnr7qWsi4e7j8OdmkqjI4Om0iaFRvT9FpqJE35fdg06d8rNR
pCdUDk+lugWuWkaxPhpJ4lROR0o0fLP3YdpUrWIUWTsnKa6r+rpEZGewDkOx9SI9NxyAsAB00QKh
Rr+Kk2hhUqIW1DniXe/KDi/Qb7Hb25GDEN81brL/i4P43Ad8G3L1AeUGGT1M0bpfPc5mn+yVveTh
erJxVJzNEN/GWb139DA3RkNjaEsvtb1ZRDBO7YXByEbPvICBs48QjHNRH/znj2CKXb/ndJWaKi18
jHkQO8eio4L8J9oaW5/t3M35NsQqB63NRq/HZWzG/bxbcnz1GBxhgLnZbjvhPZvd/47G03G1GKem
VsqGAeWXvOPs7idKlo5q10/6LmH+jI0dfu7wRamHOglzCFJyNbhRsYJqWMquBrIUWMYhPAoLYSw9
X5ggcr9+vKHP5gVvwq0BzG1SdJIWL1Xe2qYVrIJfDjzLa16KPTq/XnarpjuOfNmtkdLYzLrObcC3
0Vc3TWIhPtFPlHxlKrJ2C87AQaPtW4oAqbsx0OVPrc+Ut6FWt7MIrEEuEFxxxFP2qdxl+6VU6T/D
oHW3Nt/WqFb3dNLNmBw3hLJq39wpcnVSlzwvMVFf2xjVspv+GBWuMQbqRDyZ1NVu0xtZScFLdU7l
STvzK7THeYe7kRfu6syWH7HRpMkuw8Tc1fstBNvZYb6JvVqpdYuTBkXvzpkQYgx0C3WExzl++niE
Z5NHxvbvEWrr7TcMQwGUuONxLe10J/Iwj/y6dM+xtLyBLulMO4v1SbnXcLSlgGhvgwiWBOGPWV7e
iFTXuZbU1aGNOPaAz7nAmSZXSGugddPmG1/y7GS+CbE6rw0TqSB0hxAV7RMv7ZDK1HSvG7faVssv
/Wgkq/WCLamWhxkjaZ/TYzB7+Y+FZKQfo6NyQuKhfxVdmube1hPgbClq4ar9ewZXa8VC+jmt0eV1
ULLhQQew5hDudHegKFPvl0rFf3m2/A65Xjg1PGJBBmXpANS2YyK1sKWtjQldfvcH87kGRbeCGbZK
TJD0qO2UQ3vQuM7j09ZWO3sJvZm/NVq0xBROj5bvZtxIO8Ut9oY379FNcpYmq7EJoNhY8GsYdo6U
ZjFLhEs6cCM9Ii3TxsSdX+807pe6HZys1RlZFvEQmLPfoSkV2X4BX7n/2m7WYbeiLON88+otqVlb
SF2z7FqMd2NFrg+Z0RvXWNXUGxv4bMZFsXx5Y/Kel5TVDo7TQouFYbm47wv7RXWS01K4ML9YnMDN
UXuMT/eBq21ca2f3M4hyGafWpZC12lcwU2v6e7TDtVrhI11Njeb21asRdBtp3bmGNyXOvyOtG/5x
obTUOIkUH9ujvkdU5gvdfrcPqFnIO+Nn/bi16M9+vDcRV8lB1AU5GhpEbPMv0aCCR/202WvbirHK
CqqWJ6OG3ZSDUfZB1q7zxTwi++coaVD5b0ayWuxqmKtSLSxgiXCgkEXzF8Wddmu+zm7aN1FWi50u
Dss9Z770JrGh4UOAedi4jM8mUW9CLNP5Zj/J2JY3kkWI8ChPkCilXeY1j+pJcfMb81h66jO28jft
6+jJ5FUkr1sXydb3Wt3EYpwgVCExk5PWeeIifj8UHpIUW5t5+e5/nOtUI+BSLDQbYzWXY7/IUtbL
wbE3nocrDIzt+dR7NWjB/Gqr9nj2EnkTbDWrDTbvWAYQLD2Ol8ubcDwJe/lgbrT0zl/Cb+KsJk+P
sJXwl2W4pFJt5C0Oimq+q0kQ4wv8zrLda3plit7Hi+Zc35fV/3suVwdjgxBEUGjLUX9vfV+Aacq3
HJyQtFe/+yRu1bF1xIvq28dRzx+MC+QSxD78+FXaqNZ6XwLawoilkPaJ8GMSLPbFsRdeP45zBny3
7O3fgVanlCpOoYGgX+8I99IudBCL3OEWd6N+MX8Yj9GjehM5nSt5wXN+VV8Zx4XDNJ04pHcINh4+
/i3/4Yz+/VtWp5laVRbloeU5te/d6SuE7n+9c8KDdhqvAhARH0f8db/8uU9+R1ydbL3I5dNFRFzU
DwQb0cCb6BDovzpv6t7fL/jt8SI5ha54VFFwtAucJaXH7Da8Lj81N8Nhay+dPSCwFAaoB3yJQ/f9
CbW8nLuq54QqxdtsuIuNC0PaaFmfX9BvYqymGceUSU+Xi0ndZ9eF6GRUVqTJ0W8GF27o3ZKQSUfh
uFXCPp9hvIm7mux0BsQwh8RtvBFtz84OPjUoNN3jGpDZjeIArU3t4EvgVDeRu4mhOHtKvYm+OhJz
sa17MyH6XN4l7UtRPnTjEblOq7odhwsl2ro05XNb2KCJDgtQMoB5rs4N8CiprqcW78uTshPvxufB
k1BDKBzsH5f/tgMh5ir74Da6XPw1Ud+1k93/CtK6TOx6lVMe4AxDHoLeweqXxLUsN5lMCYgP/smN
7AVCrt+nnyge4F+4qUKxnE0fhVs90uLEyKdJ+xUuvYVm57UH5PMe4tPmijo7xRAuIE+ZOjO92i1q
6KNgKyidY16pJ0O2s0O194/IfmlXiP7tmpv0Ln/sLsL9x8fGMl9/DBCYmo4KC8qf8mqAPWYTbRty
IyRRvQ+FfVihD5ayjLvvE9KSHwc7dyJgO/Z3sFWKrI+kC3VMMKy+n6sk/9In5aNi9BsPmnPb402Y
dX5MzzWIZI3Vml/i9MEsdjsqyIctHMvZ0dAzhKql0R9fF3zyojMFpaVPqUftXlm2f5J5fqduHOzS
cob98YmovvOekcESri3i2roeY8SNl3Tf3KveeIDdT4cQ+RHQn1tZ3XJ0fBRstQybJiL9Vn65pnVH
HAFORtR8+XgVbA5odWiH5I2iLlOGWzxlZdxWpYsFUbe4raZ3WxXAlZ/zXzCJpXnx7+lbHdX+jB9E
sDT/gfC5aeYou3JHVo5OuaO6HRQI8aGk3mnLu2IX7bahP1ufb3VYB6YRj+aCCRgg3Ri7al8f5rvs
uJySxnHzwDr7/XRUnmWYW3SAVqMNx7LK55Knr3+VPpin6WfxmDjG1eBOl9LXBBRK8u3jr7kVcDW8
ygiSsJJJO0Ltx5RS/pu3KqtbEZZ9+Oal00iIBPYZS1JIXmThOKsbTYyzxwXlAqCCOMUbv1gUb/9+
n03T2C9p4/8h7byW5FZyrf1EjKA3t2TZNrKtlrlhaMvQe8+n/z9qn3NUlc0p/tLETMRcdIxQyQQy
kQDWWn38qU0oHU3My0aw1CUFg9ams1MT+VCrWz3k9Vv1wrAQB4XahE2uYlh9q3xa3LI+B++Y3D/0
9+X75IPysb+PPJhFz8O5x2FP3QPgpIP/Lv7yP7IQSJwGP4o3/8b3pQrmarrKdCFT0cxOoXEg5OiV
Uc5D79NnhoPzoP6krODNH+sTKjcqzH1evA9eb3WnVm+eC5PCSZMEijOVFWMAeRVLEPbFmg3yG2KR
zw08zd+hh8zN84CcydaLcuXcRs3BoUIDgJIysnAL6SXqh30mkTNmCznu5BljcE7bdPfHgWGhY03j
3rTh6TIFty06PQ26DDkwJ5I/0Ijb27P5/raJ1ZVcmFhyigvPDQ0fHeksZOqs0xFXUvZtN3t5Zu1v
m1nBEREWF3aEpMuBhn7UZezoQG5KnqpQB5+zHTLqmz3LFbzYtS0hIdGCVlM6BVv9oVV5xfTnnJdT
eYIf/zF9j676j4UADD7AU8v8kfPkFJzb5SYnwFqzgzXDiwLQHaCHyOEQZt1QWDrbFz+Yd/kOblXJ
y09ORpuj21mx55/6PZgir/sHVPjBfOeDsLtf4Isb337ldLr6HcK3T2ItkXjW8ajz/LfBiQfOP8hL
vhuOs2sOC/cr2JNj/w7exea9FO+3qpr/Ye9/fwdhPxIzh9XX4jvUILiLd8p99LgU1pvX272dNXdG
XAfas4UPEDqGa3d2eL+bdTDzyY1s55fvhubzaOvu7Q+6ZWT5+0XMIHWoB5KOkayDXNMsXWiTfevw
3xkRAlPurabl0gCuk4XvZnn8ojQIUAfTX5iBq45RV2haKDwLl30NA6kvFcbgBWP2UEjSGZ2UtxRI
NnxwzQUvzQj70kVZEEqoHBL+C7aKN9+vXtFW0XRtZ0jbmVhGkBrKb+FCcIKcTgSatJ5lvBujJ7k5
x1tYsXUTcN8xegTjhzhlMttd2UtoeHlaTY2t/lBM733j6+29X/ZWyKDx3982hL1nAB3FGgcbPTlf
E3zMFSQLIKqNpI3ix9ZihJNhzgK7mEsM+fB+teG9khnvHS3YKFVuWRHiv1OmSqGxxh0Tn6TiDBwA
Jm7lL4Ly8psJV3JiZ3FayxjJzJGYSSHPzz14EDfMLI76n7cGtpnr2G9jFdndYlnL+I+NMi48C8e/
2HzQr5Q5oejURQeLA2VO6LDBbI4+6OtIVtJ9hrgzEgSAamS9bs637a3uzoU9wdmCpvJR9NVZUXIq
gvdmJ7upvMXisWVEcDRlzmRUHDEi58U+rced6UNUJm+MhS7/yovNuViK4GgNkrJNqPDpZlj0/Nn6
aAxd65azcUhMfyFHiP65/e3WivBs1O/NErwuQhEyVwfWFWT75BWd1XsYLg7tSVVcs3PRrABbOZ2q
jbC9vU5S7msnbAq7gmAGq22tP6KF6Oo+Ik5dfOdoh0DfmB9d83gH2D3K8iARGeG/NpYAC0bsmCQ7
nO9DOKFz6Khvf8W15VxaEJxjKotO7uEd8nI9cNWeZpr+ZS4Lb/LRRd8sHay5ogPUEfpb0jLQAtfr
GWStKKZpWc+5cEE2P1YeYzX0Pc1PNeRQ2wDvX6+BK7ekXKUy/egwUwqcTIxofwZXFJYzrwRmWybj
qWDyNmpeUU6Dsh3IV9TtKr9wjb49d8Veb7KDBGm/hJh5nJ6q5kNnhQetmg+Vrr1u1fI0QZdizK9L
/8c4Rqhv/1Ma031hKoiCPtnD52ow34c03xkO2Tn167BL3Cl/kydofXVe17yf22+39++Fh7A+sFgU
XAwKqmCar79omLR6q5S4Y6gpD6PePtTqVjb0crING3w7Dj5cEMyCsGs+OkGogJqkQ4/1A/rzZ5NM
trhbnrf6t3nP+Ndr52h4/x/Z89rqLi0L3gmjvTy3PjmF+Zif5WcGlXYSE4PBU3FG+pwK2lbT4z+s
lVEKQ4HF7AVDjzF2FfJarHW4A/ak7hcsvsGEjeVpdzV4IKZEXgU8qIfTVunu5dPp12f+bVq93krm
/pNS6TAdfFU+AcsddwgWnOvDAjBojuo+ZkgAVafQa77BtRG9iU/6fQjvxNbL/uXBKvwQIS+Vsorv
0vNDwjNt6a/JSQGv3uzqe1q3nuFpH+jL7G678YuDAZOkXSA+9V9M48LaR4P5oih2eDu01WOefOiH
6WlIN66oX90F8TCgUAT5GScQU/JCsGhlpLdGhJVmH0hIvfyTRV4CyMzZlyfmxGgbw+w27tSH2pN2
6kYmtkSJaNyBYsJAdgUOY3HiO+sNa6JtTK5n/TP75wFldVj7C2ujHLYSMszOM7MOxyw01PLy94sH
kh5KRh7Ji/SFVd3rjXFS5S36hFUTBqugDEM9WwR8WRTLfX0ORi+3tS+D37+etC2E1ItriaMGYDbo
NZ0bXhWntNp2MqKwwkRpQAGvvBmV1vVbyIYSKMH0LSTwqjWb+XgQ1TwrRFL2cjbRdM+T0csceae3
/j6aO7dSf4SygzBQdfgjXzcXQlXKhktRAoQl3ni9Q6NTVUUcMVXKXfIWlZszijfvk2mLolvYpRdm
hIQs76IkrFGYce3aH3aRCQW5ORobTi3E7b9GEPimQg9eVBd5H4NkRBaoQMsFBZ8RXIEyo1A4o/Zj
m9FW9C5nwEUA/bLFZK7qQHe+vM+Ea0gNmhGCOISxg6xSDEiu9OIgSf2AEEqjunploRJk1YBsMqnJ
T5M0y/mnMS6QX9eL9tD3TdZ6f76TZKAAk0E8mAzgXe+kFfVVH5hGBm9Jp3hFN0LIXY2oMY1devob
U3CE8pJnOFlEDPraMJiapGco0USq12Vm9iPmkDuhWVZv9N/W9pR+mGFB5LmwYAh5NcFNlHU0wn2N
oY/QOSlRDMhL3f3FipZ5B7Cj2kscuTaPSlFqfeYqUa+cms55lgorPVpasbEeccrgX8dxFh5cSlMv
NReUdLCTYkKgx3FqqUR3TOYmD0skyKZKkh8DY7b2ceMYb8JRHgzXrCKEzRLHV/ehNMXfTXj4pTvL
avXnJkqr+xrZhNdtZEWbk4HLxSp4OGeDrgEnZ5e5oa79SakdORjtqHDlu/h7fra/wgQ6HlEsOvBq
qw7BIZc23GrlkLiyuPz94rYYZDYhyGNmIAymK4tv1pAeb2+z2C5cvj4meKkRuTIiI8JxJw2+jnAl
i1qUAhZiI11aaCo86dgeJc3dzF6WOtPLj/jbnnDuUVFJysbAHrMdO/8ZyQkmZorz8ARn5buNtW3Z
EkJFQZAymBdb+lH6tvASZBSWGcN6uz2EvbJTSyEbyBr3Iam+4Buo7FSalExEZffVHB6nZGtufsuA
4ArlnOdJYRL2ejj20O1HhyCEw/z2F1s5W8AlqsaCSIdHcJGgufS3GmB1nyoml9L0ZQpPUvoz8z/f
NrHmcFc2hE1pZ81KggkbqhPPr7tar56nNLcOPeJwuzbr5ftID6eDXBvxRxSVisdZfhzVFPlEud5y
/tX1AkCC1QDkBUyq1+tVJzlnyNLPXEbo+w+ynJJoam1ytJTMPiblQOXH9CVPrcf2nBuDjiCpOQX0
1FKTuqBuAkzs/T3JRHDQhtbZ3/5Ua78Oqlq2AtEdJiGE0IwqpzKVPkAEzekZesqQhRnSCjXbtvf/
POmB5N1RQcEizAIi6/pDDF0AF4GK+FdfRs9B5CturifPDgQ5Gx624saQqy+oeuCpXCzCmiw7hqvb
sdDhDKpwx2H6MzTLn7e/23KvC0eMxrmGvg0QTpWXy/Vismw0aH06LMbimWaM+1B3PEuJTq3db3w3
sbW7HJ90TrVFjB4U24sChjOaUlPmFGbq3eRNEDR1H5BrXl6CC5V7eWdCI3++vbwlCMXl2dRMYFvR
eHWKrc/Uac3KV9FlhEG6Q5mCyXQ97tFu9R9CxszQ88o+tgm9q9tm176qgwLVgl7mTv3V0ru4izJ0
mAbfSrj9guxp9FGlaMPuqVbHZ/4vlnfb2JrrLw1k2E7I98mqrrew9+u0JV5xk+6DpD8ozP+08ffb
NlZcERErhalZZoxgUll+w8WChrJyuswASRZHaKmqyh78xIYnrmwVPgjrBkBmnc8mhFWFireUQnPr
dpB2d65jjGa0q/S2L9y0asYvzJSiFT/YfvlxQM5n685YjlLBU8iqYAEif3PoxwhHbZwYEFEnFQeI
7bR7I0qZUjX9+qihGezlTSfvmzGLT3Jt2l6KGtJf3L9MlTO+hW3qUmJ1LzNVv0+0GklqJbfdoZ5f
Vd0QILpXeGVm7Xx7eiVb8SHwq9KVe/Nj0G29Slb8aJlrh2PZIVYgQbne40BCBNeP+QXVBDeJVrb3
dePXkCXOG1ns2k7Di71UpZZUyhLPHEK18GsMZTZlA9moTmaffO1hwktBsntVJn9GbOUPibiW02dh
4/4/q8J9PYVSE1s+G9zQ0jcMCzaG4s8jkbIlw3Fw0TPnJSa9qtYXDUkbUTK1qHuGqgsQ833cbATj
ykbBYGtS2FORtQdQeb1RjsXFVqh1gUppCSDLG7iG+085J7eh7jpbrrPPt6NfRJot327hF6DWIy+U
qr/+fhH+DbqPem0R/ma6qxmDCA9Rf/pmumibHuzMlVBt3/iUYuXuhUlhkVmKar1kY7KY9v4Rjolj
/hEe/11NiRZoAkiSbbLJlQ+L37NCeiG8XAzhlEsQIKkbOSjcrn6u4m9j8Fbnwrj9LVeuhisby98v
PqXUjn6GSmXhOjo7NwRHqfihdYT91jjcSpRdGRKiTE/zVop8PmBfBpWrAld3s3gYXFuvDoVfPpad
8UqOxk+3l7dyUYA64xShR4GOxS+6oIvlMY5ukSdCh15Hndy+KWItRZ9BmeSt/uaKg8CrsUBIyPgo
oYhoHJN3WFKmIcHWzWq16xCJ0Xdhj177Lk6N+Rx2Y3MHy2aDmDX38cexTOdH+kMFUOjc6d4B/GMc
vtKn6a7rsuyt75MI/YUXo8qo0tagq6EQr9e7rZZVJJW/1FEZWDBO/SnX4ofhQKfh17sqCD0QS56f
hH9WOl2ih7RHU5gtAO7ApX1ttwoTxNlzAAH0iox8X4Yyc/m+3gzmxtGwEjJXhoRrM5zQUpVqDAWm
vIsD21P7ySvgG7vtVst3Em5nB/oDGkQcrcxtCzmOYhtFXwCYd+Vm/q7H1uRSpPtZJvCN2REc3lJt
bGzdy4UtXCMKE4gLboT65vUXbIMcNpVSJx+IB21XohG4N4qwPOZo+J1vL27VFEUdSvnAGl7IWWp2
N5jwPuT0X4dd5cRvjSo8Aq08/Xdm1OsV6UYR9ZPDiqKofdMl892kmnvVj//4BODDXaxGuzYzqoWm
J8g2uL0Pg5Pe+58HWd/IILa+mLA5qh139RTwxTSNVh18l9Zof9SbjYrwy7NMWYRPcDyY2rkVBCtS
iVv1Dqj+bJASjlH9lRFVfxyo2IBEjXaRxf8ukrSX10Hjm7pULswBc18dull7o8bZRrX5ZexgglY1
qBkm2l5MM/V+aaf6iIlujI90Bx7nEA72MT7MvkpjvNpo9L+84BDDgbmJ/1IZYYbqekUMgY1hNme5
O8Q2s7u6dVLy+Dx1/uTSmTA3wnRtjy6siX0wJ/eTtLewZuTyqbblhzCr/tyhlwfyInZi8cJaBIUv
t0hqNSmNfEwoQ8cU9Cw9mWa34Wpre3RhQ0RWqGEZtnrCa5ihtJPTK26Uv5Ns/9XEKMNkbU1KrHw0
umnLnDkCyRSvhFup5/z0m7jg7d1olBbhWjrzSs6Pf3zeXFkR7iCkgUNN7bESFPVOm9udnmmeTfn3
vzMjbI8OwW5Yh5iJQsAoLY/foHZr//ttKyteTe670FojNfXyedjLpl86TIO76ZihSP8m7SzXlCd3
SJM/9+iFvhMZZypM9EeWs+8yg4qSsajwBdcajAeq+mfdjjZMrHjblQkhBx0WJrAhB26eaPK8K8L6
eaZy7qnj+F5BCl0PjS1iw1WLMH1QQWD6Av7b60UlapnGshQzkzMrzOdMVGHyXUR3Lc0YooaY9fZu
rdwP5D6aTkOYtiTkUtfmuiTK2wmlOxdNn3MOnDnLhu+qkW7VeRbfuk5LFvYSzjh1KWczmnxtJykl
yiINR0PZt/muDGnJRHICx1XL2l7BbeLckaObiM/q2jHK8Jfb61wJZHJgsmxchbzBEXw/gkYjTTI2
srQDw6umOjhnhWrs/8IKldVFUp0UTCwwVWM8RCr0yC7lgEMPgUDmaH84EEnCisQ13VDIgZckSOy+
aiPzkJoq0RGthk+amX6NDMnc+ForMXxlQziQ6GfGaVlhozFTBIbK5CHtfZBfvnUyx2DYsLbigwYE
UhQ5gKouZY5r36j7xFTihiM9d8LunNRMSfjO4L/NuizYuOFX3ODX4NTCMkKpU6wd9UEDCFfHDaXZ
+qo0wLwDeeNWXwlgTJCCcw3+qqRcr8a342lsM1ajy5XyqUU08HlQsrLdt1Ntle6Y8grw6syn6Xjb
+UQsPZ7BzIRKbZ9aKqevODiYO2UBRwG7pvbRaTYr3TP7+CHR1KdQC1F4SfvY6x0Uo0I5PDV98d23
u09qVj6muUnp0Fb+KZv6W5GpzxzgiAL0sUQGPLWe08nGXit8y1UzB6S2bjduPyvKbpJMNEan/nUW
ShuJ68qBcfUZhcO97XuLu4prBKoYbZ/FSXJI6LyfkimhwFjBpylJYen2mpnv5aybN9KMVUdZ4NrL
SUwTRzCfaEZo9nZEJE+U2w5TEqXBQdGAOW3s2hJKwsG41BGp5cJkqxviAZzMQ1sP5XKJTVb+U211
yMadJHyOWbuXKkbuRYpcn4w83oKJrAU55yGwZdTaOFWEI7EeZyXrnGWJ9GPsJHhIhnslGHe1L+9u
e+baGnnZM5JJdYwkXrhF+9Js/CjEkt+C/XcTOZVP8zSkh2hUlaMcyaqrgL3YSZaxRca6tshL08LZ
IkmDsmBxeA6XiYF+gfnDivVDo86HMovzw+11rh1kKiqXHGa/DhfhkhszVI6QmOH9oBqH0NZ2U1J/
V61gf9vM6udkqmFhOXRoZSy+e5H39EGsRg1jZW7EmOtzWgZo/MZWeuqldvYaaYifSnOMz9kwFe9u
WxanKqhWUfim/wVRu0kjRWxtAouBp3fMdU97HR7bbwstfrxzAre9G2KX/p5x1PblUfusPW0YXj7d
RZjQIFIsMiIQRiR8S2P1es1NDN7dMTPGz/z5gxGM33trehe3+ds6bz/zqw7zrB4Ch23VrDul3CIn
Fnb2hXnBg60wCo2gxHyhyruUDJ2wdZUtaowtK4KzTq05mIGOQONYG25R3BfxUcmcjZRWLFG/WItw
uaedUQ+9w1oQzu1+zrt8N57Us9a4XAaHFmWiLdbdrWUJB40d9Zme2vnoyQBTe+n1QGarbo1AihMA
/y6L62+Rd1pwQkLwIdXb2WCFULc8l2dtF9y1v2B2ASPmf1z//tcYSrMolXBwotB47Y5wzTnooiOp
nHT2PaUEr7C7N5U572+7/UtE4+L2F3YEvyviadIV6rNwf2uu4SoHZddBp4QYhScFrrlb4i195b/n
g7pAO49B625z0q7u38WPENyy9pl4kU0Wmyr1SY6U0K2y/GOsb9VDtuwIjhk2XT8Ey0etmgfFeifF
7+15A8ghXAcv9k1wxcjJszDzG5xE6lu31awTc4wfmjA91tLWq35t8pjNo2S1vDygwRKMzUwglsj5
jV5nLGRfNVPlCd2Zb5m+m96MXv9zeBhex3vnc7fVOhHP6f9Z5/+aRnP+2j8HtQ6casB0tbde20fT
U07RY3QXHcOvNqRR8b67r49biPT1/fttVIjANDb9AWz26A30DbPp06D/GIfT7YhYm9W/+KgMmV2v
zKZzmEYD6LkUPuFFDlT5x0YI6WN6Xz0oXnoaH6d7600aeNs4ZyEnfPFRtWvTSW6qehAtH7UNKHNG
0aC+V3Rpa35o3UcZwly66/yTgplxGulb6oTBUE7umHyWim+y9U4Jf2x8yfXl/LYjpBFJFmSjbPIl
p7vp57TXIAdKKhc1g7fS2+ppUT/RtmSY/8N59tvm4kIXqYuF9FJlSdhchGaqxq1hnj0tQZG+Rkjh
dfHU0K88us2uOhc71HbexZULMOkvkAeLbh3NCuaKmZgXfoaZWEOjmhwDsU4ForuPEBGaj7e/72o0
XNgQju5Migc5SmpSBlt2eU5TgdfdcNzqvqx6Cz0zFDZsBltEPHFnt2ER9NXo1bxoGZJ+yHIvb5lx
CfVqY0VC3vmv/1+YEhym1DMjzhNMUZo0f6D+kuxQidUe9KyINIrY83SWRllBZB4dub/5mL+o4mA9
eqENljj1MJkT92BrQc4of9GMuy6R/8YIJQi6WRqIFFk8r6ugaX2N9Q3F5Hbtc9191WgI/8VKfhsR
2762HatN1+IWudPvrextBiitsTfy9FXfWyoQS7GL/wq+l5T94MP/RYqn/7CMx8T6Fk9/1o751xku
TAhJgaXXzlQrwCfyuXJpG3udvaWSuroKeuNL34eagigMFba1DTEOiSpVjNn51lFrtdKt0cFlU4WH
BR0LuAu0pXRiiWlj6Bt2OkrW6EUIM0nRXlFHyfdMI3eK76lZaoyKl5Kf7yb6qiNIwFEKd1lYgjD4
Y7+gy8DI1NI4oRgrnPpFSUVxlG3gKC3oLjAFg7XL4sNtI2uL1Za5e5kElSeccENbVi7XpV5O0FJF
wMsiWAHC08KpeNvMypmEft9vM8IdbaWGqknaYma4jzjRDe2LrD/Xw58V8xYXXAIVlpMlDwdScH2Z
mGopmZFSTDADOLmnKcVzEtgb1Tx15eF5ZUQ4FKZBbeXJZy39IX7TfGRY9henR+Mlb6PKHQNXAgtZ
nONTxLTZ6ec2mvUlGdb1MsUTww9Uy6ehMnnOiUd9cwhO2n0Cs4r+1O/zd6gKyq4Dv0l4Kt8Cvja+
397LlSyBeiLo3WWikf6AEOeRxVRaIKWTp8J4XnzQhn7D8bcMCLuYmuHsZ0U2eeDC9ghk7bWtEF+z
gNwz9Sd56VGbgjsWkhHNRTVzGs7VWR6nx250Nk7DlaPKvjQhRC9eqoIJJvVVy/h9rc+uU2VfFHvc
uIG3VrL8/SJ9mgonVHWeFF5M/hmE7+zs7e3dXovcy3Us67wwYMROUfcB6zCnJoBUsHnOwU7bSuRZ
abhRYl3/ZoySaryhebULG5+1eVWkGel0ZvRuGb5yqA747caC1k48hkX+z4gQvl0pZ0jZY8SqztaM
vkG9aMnfRfE/aR25VRozsboplrGxMjFi9bFxCifFaAIrxtf6zfSIkkQDBVL6qrxHduop31Pw7bea
1eLY+K8DEa0VXpo8OE2Kyde7N3cQqGeZPHrBs/SaovVj8aG9T+/HO+eoPQNv/Zx8vO0uKxmhjWyk
ugA7Fn4uwR+5+pVGWp4qWpi5ZvhD0pOTMcwI11Ru63xllO582+By2oi39aVBYYWqPJV2uBjsGo06
8uwW/VNrD7suvDeDz/+dLSGJMtXZylEkYxfL2TODJ+jUXVv9qjEeH/QbsbAa2NSM6RvKjI+LfMut
1chtijik16b9oZNJPbcmbtfqY/QlKRmj2b1MHQp3f2z3ZtfRuAYHPe2D++oOTdF3/om33kH96Gy9
9FZD4MKacOYGlpJO+bSEwGC5efej7v6Zw61euTjZ+K/DUw5mApWXD+oi1w5fF3kd1jLvuPbTlLr9
08IV4MAVAFNydJYPgZcx+7qFsV3zQaiIqOqReTCHLiwNqoBMKUydF1ddwKLbSo/F/Coq5AwRoEE/
tnE6nW574trHBNjCdIlCUxGCs+tldo3elGmnkQjr6pHi/2MUUg/UtzqXq2aY3iIJZYxLERHRcWy3
utZKBFfxRp50d4ozry3njfteXbtjSOeXC5nMXhEd0VamkeFvMqoB7l/1mJ+t9/WDzXjnuAs97X48
V9BVJQ/a3XhXnaUv8z7b9XsUlI5baepa0PFGYpoIHl1A4MtGX1x2AZyCjjNXk8cX99r4/Wx/ur1v
6wZIDJiG0VXeF9cG/BEe0UEdJ0/q4r1eV7vK2DgP17ZsUUn+XwuCLyp5n8A/jIUuUl2pPVlF7aVb
kJa1aiKjT3wlMB8L5kJYR5BFchOZjAc3+/ycvVO/gq88fAsXZojhoUD10n8FMeru9sdbXZplwJJG
eCPOsfz9YnfUSMtR8cOoT6iV45cg/ZptzZOubpBtMLG/FGm5wAQbaOOmKew06LbPzMnCDKhtbNDy
L4gXlrkgN5BgWqYKhVUMpjLD+oqPLWTnCw1jd4jebAvQr30sUM4A7SyHfu6vmLv4WFU7KVWcwIvp
x76rpMapkdQ3VaAfbu/JWu+IYPhtRwgZKR/8crTDyWsP1EjMu+5YeObZeIxT1zkWgJW3vt/WwoQk
0Qlko/OLiKGDPMncjqvfzUv/sei1d7eXtuYKlHxwb4sUiv7ttSv4YQriSE4mj8LdBystP3RO+va2
ibWGAF/vtw3hlVBzkFPTYJf6w7DXDvkBtu723ByDD+N9uZ89eTcGXji6zmdzf9v06uqom0HdwZz2
i+oCPCT1YDm4YT0n3iT/6LbEE1b3yVn4DCktUN5a/n7hgFJiN7ratYi1d9JuAFvulN/nLeD6Lzk9
MZqYy/0/K0JKNod56lO6ZRm7cRed8kP3tQZgPi+89kdYBbJP6uvwneaB23gfHcZ44ytuLVLw/jLK
VLW0lnOw+B6W55xxnrbbKDispdToai8ETwtyVoR8tS0zh3XbAfvMGzfqS69ghB+EiBspbww9P8bN
l9uusWVQiDB9KEER2OycL2kVUvPFqVYAmyVyfedP2utSU7819d88+i9XKRy8fdl0+WxhVMp7NwOb
EE3RRp6xtlkXJkSSrDRtzIaS8eRFbFNpfg/Hb6AGNkrGa3F1aUS4GeVU6aq2wAjkgge/yd8Nzl90
1WxGLRaUCohgTRwQmjKgXUq+mCif1PGzUj5ryqe/cIFlrsPkdUBTWwhe7i5HCSZ2Iwy/9kbjOuNP
J4IAcarceHyrDU+3za3uzIU5IYpTtTWmYMRcUb0y9Tdj9KjWf97nZQrz94qESJVUNa9shY82W//k
8g9l7EjO981G1Wctk720IoSOPea1lPqcBwD70tJrAJxazsPGrbH1tYRQ8a06SQaZr1WhIWr5n4v2
k5xvVFI3bDjCAyN10G73jcWG+tRR4VPGD7a1sY61j8UIPRk/OCGDtPv6hgicoJjauJ68JP+eMG9Y
Od/jInCTP8SJ/HoTXtgRhQt9XQ9MRiwnr9R+ZtmrudvqRa3FPHe4ojMFBWBd7K1XrfY/Buzsfcmh
0mxq4a1tx6UF4VSZpTKbh4DtWGSBEoepgfh9f0rd7Ky8nXbxaX4M9/Kf4kj//XAX6xIyIId+cG/o
vy7XfheXKBEpp96FzvO5zvfa5C7alv8fAsFLKF7f6aoCogsUNTRPDHYtn/sic4APDFadMJq90LIo
6liTGfmuCcYaTLAO15SnZErd8ISKJHSsw9pMvSFOptgL1WSaXcNXp8iTQUwk92mh2gGKKF3ySQ67
cnqQrEqC9rsyg41s8eWlufxouMMcLmpHFtOdzLebopbC2csWFVB73A3ZqQUB68zNPnPKo00D9vah
uWbRgNAS2XB4sCDUuP5MvmGGqZNOM9iD6CDpH2olPqTT9yoMHtOw9Vqj2d02+PLl8utZzCgz2j3U
VwQnLKhHKUbrzJ6ext9kEOABLIRgfXumRZ0x9RK/PilbemAvYwujwEdAFPPK4H+uV6lJU9ZLMagr
K/iqD09x/vH2ol5GFv8+RDS0y0mFafdd//tIegxSRGXP69HNjMbwjWwHr1VQFrfNvDzrMANzK1No
MNkBWLs2E0xGH+jNPHtOEXgt1aiwifa9djTUP5ydJ2ixRPdLt8DcLOC1a0tFrputJVkUKLniKt/Y
Nc3bVpI2fGF1Wy6sCBedlCaFMjk2MUqxa3gy2/e3v9fqtpDXcyuwBOZnr1dhlv7MqLpGOQFkBci7
LPsc5RJsEtwZW5XJlbXwzSyG9qinLVIz17aUrEhk6P5kThT/GKNUoRf2xvav1FpV1YY/YZnqXqjr
BDcz8zLxR40BheQZYajDfIIe7mQd5z3kddv0pcsvFk7QS2ti8ViW8hwWGazRHqw849Ac7d18VL/l
rxZ+1q3y50rR9WpxoupVMEdqkgIj4BEWP4W6l70z0e0L37d33W4C/7tTnrfVslf6sItVuBpRFMXV
RWW62J4VS6rSxSrl669J5KWfrXvEl2PUHap6B4J2fC4O4X5wNVe9G39sz3+teOnVTxA8Z5ZmbZh0
foI0Gbs5+9QO5S6q/hDVtkT0lRUhFsa80oJy8Z2e8uvYZcwNbSTHW+tYIuTixu30KGu0mnVU5bey
OxUqnHj2Rmq8cqtT19L4D7SXOiQf1zaKtJ6D1ixlz6zfTVYP487ErUHhi651sQUu+1XnfxEBF9aE
F0XBFSVBsbk4B2QfSx15XCTNU09zedce+/Mi0y3tq92wc+6Uezl2tYfgLr0fPhVP85fSk85B620P
zq405NhLan8OvPULJFI4N5sw1MM5MznXPBKc6bnxuEYfobSAJr927UO8jx+zjd1dubevbApnTzdQ
jMxh/vTGBoLqtHJcPQtpSCfZGylOP0bL589ta6+Tstw+xVduvUvL4jnU+bMcGh23hO9kB7X+qsfR
0dZ/plmwcR2tFKSvvqt4BAHHL5o4Zo2G2+/mXePRX93bEqgu5hcVr3zVHqNdj7LK0+0Vrn5bzh7I
zGDGZoLw2qsVK+9gB+G2XUR1mqO0147NWT1tqWqoqxF6YUc4A9TKhrxOZX3Fz/YBWdsd4Dv/EUX7
ffaKHgmVw/5kQwjE9E5Rn2sK8dwsDsJy0WHrWbByXTJZ+HvJwmGRanKUORWbKhnx4xg19/mmCvzK
VCjbeWFDPCxKpcn9kc/qvLeP8blX3fI7wO598kF+H0G2drL2Kdz++b6HnuWXRmVzKj/8ecMBQKBM
H5uApeNgCB+9kvShK3VWGlTPRXie/Z7JhC1A8UqMQBnFoUjLErijyHeWDnJf57EJk0nGqRvkdB4q
ssSfvmFtJSHLo104FK9MCTsXBg01EHCQXlS3b9UifbQGs3EH1ALdOpyp22fR27jWaFv62UEL8s+3
Y2XlwbKMUqKkRVoKtljITLN+QgMROm7PiKZ9atbHoAeyNDbFri/kBDkPiZFBeyNAVwLnyqhw4EZx
lY6Q5steV8buNLwzwo+VlW582ZWQwAhtKZ3BQYgUhVPAjKJaSy2MNIO+U31wGFnj3f54qyZ+ccgB
56RcIuydhY6GXZsOe1cFH8e0+DyZyv62iTVPVOA1YEwPDjd6bNdnmV8qdR1VuEcKkLO1I3e2A09u
wGUbWx9sdVcuTAmrCaOg5I28mFJBIozfeuUzcJKNXVk1gmoGRYSlMiO2wMbUl5WhILKCtEl2cqi9
b7TqsyPJf37LXb0fhHfxPIyTmvtsjS4Xj0Mmv+Ih+Enrhy9JvVXKWtuiy6eKsEWZkjWB2mGKI2OX
FKqrKpQWfJB2w7c/dwY2iFQNTSq6RELcaHECKZSPS9utxeT46E7j23iOj2W/peW1Ms64zKr/NiXk
J1aZpWkfYmq4y14xg4XiQek2x5wOTsIYY3Bn7tJnbjaKKT/aD9qb2wtd85IL62KOEuoF8PzFet9+
MrN/hu5TlGx0cNZil8+oMVIMzSpsVteBxR8qv2Ua0EvaeZ+oyTl2wg0Ta28wOgEyPABMagDDFJww
i+bGT20ThZP3yavh1SI7THiREmhHZlHvgdLujLNd7P/848HMxSsMrDKMYkIcl70W6nolM6r5/0i7
jiXJcSX5RTSjJnilSl26qrP7QutqQa01v34dtfummEhu4nXPYQ5jbVaeAAOBQAh3/0tRvwodFLLU
vzheSwxm91SVZKUASju7nEBOMmvO4KcgOoRmNK/wtfadQFWElCOV0EST4OV3EjujKhtRQsmyjB8T
vFPIkHNeQesQ6BESKW8suoUuIaZGkOYxmlDmqup3MAJ/mQyeGDQ9mewtr2He+D8QzMntFLNBkg4Q
UlW/5npyAF++15D5sU3ar10r71CV+perYk4whu2lCFEE+q4zYpntbM3T39x/i1WxHZRSkgTloGBV
fvMeN3dqybGyjyajq21TMWFF++FQrmbucLDZ4t2ag4GNviBkiMwEGI4rjuE2/cZj1l1pmkD+dIHF
uPGokoYoqYDVgJ+RVFaWWKFDFTEVe3puEAb+RQP+JSJj2kY5mcIwAVESvinCvRK94I4aeHodq9at
qpRPV0EKnH0NBaGIUnwImaWxhnZxiycKb6hXWYthMXL+DwSzdSZKEmWbAqJu3K6yZ2d+IZCENvB8
dmaPVHaDh73/E9JfeHWC0P4EsZ6nfN8elE1+lz+hdC6jPcl0eJ5w7WWPb/r5w9gdrqReywq4Kc1K
dwL0drfBL7wXds1u2tV2jqwbTyhgLRhYIrKOkQi9Jld0t0MCUY9XfBFQURMUSTi9qPQPXR+Nz6XR
H7JID6nI2hhZDaAp+QIB5Rwyqj5P42wdA6RnBMleVOuYxVSyn4eFMaBvTS42QXkCC7mjxJyghgfC
LEQggzT61E+h22IntPl9L6FzvpY47nAt24t6BYoyaL+CaJbM+BII344gkZTxZWaJbLQwjDEBO0a7
vMogEFJ30sYU9PAQ0Ly8OCfifaxI1Uvf6+qpjzVeq89acgTpXrQ10oYBjI8z7tnsUSoQNXw/cjLu
ob7w3UvcYA+u8m+Y0IKilWaL2z52bocG607uE/XjJC+spqlVv5Eyugle9QZSmFN/0FzdCp9U72OU
lBPHrZ4GRCCyiioOxqWYAKiY1aSaCywS/RfgMAMV81BD5OPoG5xn7EoiE7v5CcR8XN8sjCImuInM
DGpYZHak9pemTo4PvSqBW/ldRYN2sC5CFwtq8EzAEKtlrHUCdlHdRE+CafXHxmrs9D50TDv/nd5J
NMV9ELe8JhN5NYxYALNhRCcNdWsAOPhe7gqX5pJ6T91DgWS2htfQiWwJ2m+6oz5rmwmFYGiau8pe
QTkaj8Zt9X7bmlZk0XCBLX4OY8MFvq4k0H3QT+FL+lOFGprhFXvaGTx4m2LfbjHN46rHeFvb1UPm
tY+Rx2sPXg+y0QlI22JwutlcjazWYox5VtrsqG70/ewY22gfOtqdspntbke87F7jmPXalaqD2F5E
uEh1f5h1Q/pRDoKI4L5Tf9bkKep4gnOrgc8CgW2L0sxWymbTwMV13zvBNnf6d/PV2ORu/ouXxlzz
v9A8w/QNJYa90oZGaXLu0wEPIXH2f1aidCzH0gsynsNbhYEbQDcw/oPnu7yv5CxvzTgCTDbXHnz+
PpVEB3PmPDdP9569FyGX8Q8Oc2e1RiZ2XQOcxhVSm+zbe0xRIKE/Z1Z7oOI2kh0ozugie0kZR3iJ
2NWQA28VmiiFIIzJyqiMEggVQ02hXSHSWfK047wNneAIdlpHs8fXyOMRRK1u7AKQMcau7IpyygAo
VuZ9hhkwuZaPs9FwYvE1V75Yl05jwMXN4ReDWKQpYJCqsiBCsilE2cuHyI6DxrrtV1bYI2TQrf6z
h+wAbC0IeoaRdTzItjp4pqPD8JYc6NRIcvK3s11+T5+mo74NXYhu3YbmbCY7hChV2WAMEd3MeVas
Ua03WSMQkCDySKhW3RbaaFCeQAMpqomMnTaDpE/xDDsdbBQOUtwfqJLuSjd4kWw8qe3JAqkCzzpX
HdcClIm1VOiuKPJEQUvfqqTR0nSOa1zfwM9lMVdjqakBqXodjisKaqtT0mOcxV9zgfc0XD3mi5Uw
N2FZiciGJcDp8p+t8aPWXSM5QwkF7JaO0b+3ESfcXvfIC0DmmA2EzOEcARBPnLfSyzbzJnigHC0B
V+VzfQ8NKBOBSxPCCGww00loTfDpUQP7TdzpmGcbQafAo5hahUFWCjTNGJO6EigZQ1Er4ahxymb5
e6NIW1/uFctP/spBgZUXY/OUXJQlbGikMc9y2kVc9qHnp2+ShOaDeeCEth/x+5Xj/4RhkxE+QVo5
LgHTuOEDpZ0R31Ae8vAY3cF1eARv+dnO74xX/15UbRQ6/qYIp6DL5z8L/TChhYsUO23IlbLHELaJ
6D19J2Vp33ZPK6318IwLCMY0Jrx1gxISnLa8UfdIbr9BZ2QHDVqUVoNN4+DZkFq+Z0Dy13/PN7za
22pWeAnPPPT1LlbUuQC8uumPJd72yWzlDp3maxxhE99B19umkhbVf9NAs+q8FmtnIghwvc8hwl9k
m064crRj/ZJCdld3GifzrfDgH/jTTauPRgwG4SqnAm8qOxtGkBEcKjpLQJlwwGNkF796q3LoFE3+
yksSrkye4OtSnjKMt4DanC3GTao/hZCTRMrufvgdPvRQvf1JeyIyO7J7dCKc6wOoIHKn3fBu91Vf
sEBm3KlW+BGZe5iuoBZOpYRoyz2ZOYcsdA0EvbgoMqLuA1kS5jXoS4qQaUWNE5qBUyh+yf1nEPze
PiFrYcoSgzkgzQTC564Cht6il689GUqHsuaLz2td562FOQliEuR1p2FUR9F+5eWXQr5LR04ou2bv
mEMCWxAKPqggsN9ENHOpB++zPaSSl0sy1NAfb2/WqjtZQjCXWhYOlRD1MO9qcstjDAFxJ3JD50cj
4VxRXRqQ4FK3WTzI20pypy3Po9xeI4qcl1El9AcKAtFgOkfzTJSfdf50e4VrL/XPBYI++/LvT0kz
1RVtZ097yUrTyknATNQFaEgOPD3kcfuurgbTsjSxAzJaNl2txGrYB4QauD88+lP1jRgCb0J81cAl
SJHj2tZwoTIBlh8ITZdU8BF9KzhznRwqw9ynteT6fz7Uh/fgAomxvxE642MldshQZb/U6NxB/k0o
3m9/n9VjtMBgDLBq5wkhEPyOIUxgf83ax7YFUSlmCd9uA62b+ifSx78vLmdVGcKyKoAU7gzVnUOX
mnpyKg/yfUGVnyZXhVLxNrUh1fYco0WHZ+qcpbJXSZOXGQZR8AOC4H5WD3N0CnlB6qr9YdYBlXUd
6RCW2FxS0fKQDUi3FeVvSOlYeh1yAhAeAuNeu8SXNAEUKnYW11bbpGiqOHM+FA+C8axVrgmTLgOi
dvS9cd99n39Mv7Uz7R+LQ4s4IHaoAyt+Q1c/2NpeR7dwIgy0YuaOs9bVpzxYDP/ZTvpLFyYzaCRr
kd1CtPOIYMttNr7T77W7ytEtc595xsPMeTytDN3jyC0QqQ0tEKWi9qEeC8TW6Z0cG1Da5FF4Vveq
Xdn+Dorh5fv4lL+ZCPBotNMdK3SEQGxStvC/nKt0NUWNmxr993j3oEWa+dhFGQxZOSEzDwqA44CO
q63i0FSKCe6G8o38mN/GzbQVvNsGsOrgcOnBf0qozbNBUKlCZtmko5VhGu2Jn9mZ9DzoECpS/5y5
jO72JxLj4MJuyvROwOWDmZZNOcwbs8l2hTi6txe0egctYBgfl4eQpxgJLlm8T2wMuTuy+ZZUL+Jg
QsaBMyJG/xb7CFosic3vg39vCj4eQdO+B0NDcKLUs+KWF6lyvhHb2CCiX7aPaFhshqoVxedODsH1
8hjxlrPqMz+3TmEsUDUnwSd0qk6sQaU0NrGnKNBbNaSWY3SrQAoYCzEuJKG1kIkTalAnJEIIoHFK
wN+hOHrSozNN5pjC6r4tYJj1FKU2xxhHxFPYhDUnXbuNK3KnhBW2Txt/37a7dTD0NRmQkwNbDV3z
wpnEqZwE8oBIocTXQVuDLWuzM/UHtdncBlr12Jig+Q8Q/SELIL8UIaeg4GYriziy+rS11UR6+XcY
TNgzxO04GHRUtEvRCYCPNE5/Pu1M899wc+iHR62TjUXDRKviUoYNTGphTfOL3vDKb6tWtkBgrEwg
fVMGdPxe6gZLjkKrEXXQbc+ci4sHw1hZU6OumNKHspD21iB/q1BgJx2vCraKAmIYFTUwkNFchdYo
lM5EwQuo8CsrLL6Bs9nKNB5H8ppDwyAYSB3wCsKMDvPdIyNUm7xHSGN2CTxAMT4NuYpVxfOu0nxP
0eTfYy2Xlu8LT39ucUtk5nYotUorfZUGU6bvtXFzkpORl1SkX4J110sM5mro5qjCeDQwhj3ZKE60
98Ef7vr3uofK3R2PJHD1QkceAxoWoB+5nqtLNQmyu71CL3T03upWsfd3EdohBOQXZvS5QMHjvnvn
xVFr9x9tIaDqFSCKYVtYu4LkCUYv8FTuGzwh5nFXdsL7lE13Wl3eE5F3aaz5vSUeE7aVGIjUxwl4
0Gq7h4TLo0YSbxwFV29q929s5HNp9IwsPJ8Wyy0uQkAZGGzS1PM8bm8DrJYJlothfGubaXOhljLN
uJnb6m18SZ/LrWoRy3DJffMAujiHcKxyzZ0vIZkjN/R5mWsERtk2pzQ+lyUv7loNrJcIzNGaxNAf
9AKLatzi+/BGR+9Me/D0H+ETjWsDh1d8XPcin9+JOWcaKQJ5pIAg/gKTy38mQnhhEWfn2BR01lTQ
85FQikbriB3hvTzxMjarCBj0BZMfXc1HRX5hcNFomKA5RUhupuWWJOIBEgub2ya3DoE5KBUlAUxA
0H9fQFRaOwc6DRv0SXekCrNZWmvdhlj1CNInBHNsZNJUmPwFRCpLDlZiGdpjG9VWPylW03LMedUd
YBII9URU7E2WqiUkXRVOArasqQ2rFu4RedmD+Z6XnOwmD4cx6mjUhgzNdnhNNHTELRE9LYf6t2hC
ZH1IOLnBdb+wWBVr0XWgGxltuRvs8CVB/iK1o23q+Y5hx2+ysZ2OKYQmeFNra3c+ASGx/KF5d6Vp
03ZdRaDQg0hPgrBna4X1r7F/uW0c6xjIRRMDCt3QT7u0P19oRDEJcUn5ve+Q8vvcGFZT55wYafVr
wcgwko0SLBqULlGMBDObCkqwNgZlTasLk13mp/uwxAhXNz/fXtHqiUL/HCTOESZB2/cSSxuhhztp
9AKETBu0NzHlx5kmXENAhQKcWMgLYmyJuSXGtNRJn5uTnZPkWMuQqTVb9/YiVp32EoP5LkEaoz1W
8JEr/hhwk93U6b/M6LEJvlJVE9qLxEFcs4QlInOicjDmT2Mg0HLI2G1kW3Yl9FJgdHAfHck9xjn+
iwnm1YqPCao+kIthNvyqTTBuszZuhwDDoJIfOIHfa5ZQT5qdDukW0tOiWwnjJtSyfSUYp1GI9pi9
Cy25Gznu5MMCmdgQ86gSGqwwSo3RXMZqIoyVSMqcYZr/CKW92lJCt39IHWzADsR+aPWK3yaEU3hM
2BDERi9LuDGd+Ve39TnfYcW48EMw34SZCGwJ+y5K236sYgU7MkOVzwr94sGvRY51rXxqEKqiLRPt
5FSph3FnZJLKqZhjpLLm0oFeVCSXbjX9vG1QK1EAQDCQAZ5HMPCx+sdVEMygMQFIvGt3dDizdo09
n+VvLcy+wGG+HIhNZKkoKc5R6mz1d46sme/43nRGo6kz7xNQC/6N2BFaSeBcwD6FNDe0ii+9TJmp
vSZE42wbpH4pu/CtGMlR1+q325u4/qU+YZhDKcZyFRoVYJp+tnopsWQFr4mCN1+/4p8vVsMYRIt8
fVHWIFJpi2hn1MMhlsK7WAs2lRZzTtqqWYDaBkQQkohGHOZVjibGRm8DCflkofXM4E4jrWX6m6EO
nVx/iQbTqZPN7U2k3+LqbC8gmRf6VFSKkgQiNtH/0hqhNYOLPCKUgt+T/JATba2e3wWYcmkYcadK
RVVjfaaKNFOLkd0/5yOH6WHIErTIOFfQF79EmMvJ1PMUeQxRGDAuq9spyNxiobHDmEsmvLoaDINg
JvV/GfcvsQTc1zALbF3rkUdQkucoiFuCnf7uHMXW3uRtI1p/UbrB+v7BZMmqCujeZpgJxvr61BL6
X3P2bAa8z7Rq8eiRQUcxRkkxsXq5sBakTqYyVfT8tgexjS10jjuJXHmqyGuwWz3DlOkUKRUdGqQM
1CwVmN7qcLVUw+s8/oii76Lx8hcWvoBg3ITcaGrvB+lsS0ljq+03vXuJ4tg2chP0dYn378AYZ1Gn
FZJRBdYjk1CwpM54KEXzTSz1l0oK4o0R/jnVM23bUzGYC9YMUIEzR6oZGhFd7ZRwXBQsNZVtYSw2
4sRtEly1iQUOPQyLtxg6tNBGoRSUySCWneK7eaZtgoIL5v/Oln+Ub6ITu6HLs3ceLHOeSTyLjegD
di6IrY265YtvJAL7csQ7zmuOENzSoKrVIZaMd+3lAs2+qgqlhiCmkVWJlQ1xbyEX+L0y8xPC6cgK
Op5i7ZrtLxEZw8zzNGmQzQMpRRhuwzR5NkbFbYLqzyNyKDSgD/mDCRzCT5cLM7psDFIZFjIoRuqB
/am1s6Z+vG33a75wCcKYx4C8v+GHABEStAhBJKsQOXcjD4GxBK3VGt0c4JT8Jn7v2+ypzKfdv1sE
NcaFjWMiPJOEFBDEOCfSYdSfb//9tYj+4lMwNtbWPfjeqGPNj+1RceZtuZX26AKH5CQmwOzbaGtH
ByIslBlWwdOS5TwpO7GXhRTmVeSbSfmSkYOQHRqIBP87GCaAgEKinKVxjcdB3+37uEWwLDjK+NhK
PMWjtXcfJA/Ao4D4HPElW+sLgzQNgxqsXwptBRFkN5CDXRmHlD/YTsN6U897kj2UPgJO8ZBiyNSP
OqvoeHOM9GAyMRMEicDnqGPkBtQujJMnvjlNOpHoM0R70fvEGkCEq3bRZspfGwPThj4vBl1xFUDE
dLiMsAac3cwZHpu8i7VRQ2BoYoJW3pktKhAD5wx/1LOv1/WJwhziUMtls46BMnpjZKlPqADcC/fj
ORodCYzJ2UZ87hxjDzVKz/eg6mZhlOecZbDfxMm5mnsrBx5rJnDICK/QRMIY1pRAnaQU8LUzs7fE
8YuicY7jSrR9AcBsat3mooLoFwfE17fgrnVl8wgdc0sO91mCTtKaeGhq+uPTcoHJbPHYB5UMPgpE
wFnsgJIRtMkKBLtNCP6930bibR/jLxU9BBfmBCRNb7u7oEyIizCfGxfQr3BtM59fifGZU6c1udoC
pj0r53YnbU1XeVR/KFDSwIQVx9fw1sT4TyVXutIc8MVasbay/ovOk1VZPWcquj3wdMCoN1t8bxEA
jEEEHkY1K3f1cE6S3jMwdXH706x4Zswd4ShTVigoZTH+QyIDhB4gRmMXQeZI2qtszJ4m7WKBF8iv
xDRLILbTLDQErQ0TOKpU8y2jHcCHL1jJuM+G8GhyhxE5y2LbyqLcNAWpxbKM3gRj0F2QN04rbQuD
46fWer/xKoEEH3rLJEz9Mfs3DrWWR6SHGYDL3cAIkG1CUs3GC2xL7sFshcQGREC8CY9nx9zxioir
yyRIzBmg68Q4KeM2pC7EFWUgH5DpZwWsNGEog2flrp8DjrV/FGmuztYCiXEWCskif6bWWM6tXY6a
k0toCZG+VFl9CIWHRE8tMkMPWPh52z5XT8ECl3EdVTSbKnwF9jdVfuVCZRXgL9RTw7sNw9tI+u+L
cKsYVbkkHfI3RYFeR6HbTWWLpqfSHUOeotvqijDaRBQE93jVMt9Mn5VZC2aaKjLEXa6IllQkoJXi
LGgdBV4D7bCwTJYBV4s1sRLoE0JUv0rDm1agtzz6cXvTrqd/4JuQiIVENHqIsSTG+NNxmtCoPQW4
m2uMkyT7ftuC64z2RfPmMa9LO5dYbA/XWIP0USbA+r8qvR8+pj+gJG5TYkQiO2h/MKUtX2jn2vIZ
YCYRNsdlDBGtKrCmPUZOkR+VNhjqQG6ft8QPF3hxxigSmBYRr2FLwe1yaYRyrxqab4KygPoSU3ZC
omMgYHDTF8NrrHkruP62dyXbfMvn9CRD4GjzX/A+Xt2i+BVQ2ASVMV6fGNdk7FMy/LYnI1QUem9y
/egkZHayF9zalb02Ov8XX5ZuILvsJSDjWtRRT3VDBCClGEkVp9v02x4T0nHh8kc6rm0WxSZEy5TW
kmqmXpWdJLkpq8E4q5vkSdnqO5Dzeaonb/9i8IlBYnyKWutN23bGuZDyBNp90Rf0AnEaG69PxSUG
K9ETmnEZ6G3aYu8GF1ziOupAjZ3h/qF8tiBEU0VrCkEnynvRXQWsDDCzuEI1hDyrAezHSuJMedbt
InU2kawdiG6j4tdupSiQ7n1l9k9lLvQc/3b9fqU/QDXw+KItNFfiRGIAJe56StqPw+LvkQHyok16
0PblPvCKL3/q6Rg0ZrlGOGvIdAItPCI+8qQteUl2ik0pkXl3OndlTGTpD01VViOwKIN+QA6lN26j
4+Ql/iY4Ryho3V4b/ekXx48uDV4cNE86XDkrwu3ns69PhnHWlHpLhLteNFx/CJ1ZVjgxxNWVxAAx
5xyiepLSNOY5qX5DOSPXXkjCicZ4S2EcaG52w4xRkzNBcVyOtlAktkT9SQl47Xc8HMYaNK0a83g2
zrlUOKNR2HWLQlZYWKHAQ7q5Z2hXZZD8Ru0m38hAEzI/mDqM3RCtoOVYNw+EMThaxQhTCSDR1NmJ
gpKB0bgqiZzbhnZdAVwaABbDJBnnpkCjhAyc0evectRCfA+zC+oOouVOf2cQO/mKRA1mUAYr4CyR
2tb/a+SAZiIV1RTmrO8BrbZvYwpxoog35bTuilGVRr1HwRWuMPem1kAkpA5BVYVTK2MmslNRgGkt
pIktdBA6ybPvcl3FqhdeYDJHSphMLR0Tco6P6j60U0QJ/U7yJKfZZBsMR7rhodp1L/MJQpKcw7y6
oZ/IKmMzYz+BQkrBhgpSbc35ZM39V465XAUi1FwWEIy5DAEm/HoMP334QTplOr/rDxWmOwpvOsg8
jgPW7UJYDINjeEnhNqEStCZz1MI0roQh9c/pUQRXV+YGrnlnfkPQg6o07z5hsnZXWMzuKYJIpED0
z1BMtUrfI5Hm5uJLa2hWFb1o9StnJ5mPdQXH7CRG6qWqyPyzuG/uisfIHVqn/D04PggVhi1mdjcd
T0aYh8icN0XQ47iW/bOWqNaofxW4D3zGZzFLAifAZaxcCEZTCLl/DsHLG/hb9Z6rCsecrSsEJu5v
Gj8we80/xztEF+DuUTbhlh/9rq0DVWhFod1Wos4WiZWxUPRkFM4Cad2uO4lgOU6m37e/P7XchfP7
WMkSg7Hstkj1IuyEc6KUttHu0rK2VILh8JDTfre+FuSFKXGOASbWy2+SSflcD2LwNazyuPdGWSJP
eOigKagp9Z5TgmE5uz4WBRpPokFOBq8V9u0pdYqQN6H06J8kL9tWiHkRBDvxE2SyLT75xJo9I8cD
YmRESNAsZQ5sZ1ZCk0XmuZw1SzRfxWzg5OE+fi/7kZDoQ7MPLZCg6He5eYLchaaI9VQu2chu811D
U5dxB43Kk/kEMgGvt0DRd5I2GjjQ2tdxk91nkKycv4I1fSNyJ5BXPiV4r9FPi3FaNAexnxL9uuC4
g4MyoydTvS/SbylPSG1lRy8Q6L8vMi7DDP3jZvbPGDtteoinz7wi6pWPVT6khhSdNjJSkeVLgArz
N7ISoZ+/jHrPnzeK9h6rikUmfT+Q2u51jkV+fKGLL/gBSAzaJ4c2TbYkpCNYK+ei0a3OLsBq70Gj
Yt+8vrcQCXRDfD/5vv+N+dD0jQ5npo80SxKepppzMbMZSSSV6Lo/fwa9Vhcb2xgF6scDfoZcPFcI
QtKu3xVpBC3G2ioS2Q5iYuV6uslJv5+HHuN9phcR0UoUMOKW6i5rvhjj97gsrazKedy/V1+d/jjo
u4OkXlc0DMlc/ji5IF0eZa1uqacgtcTQzu5MDy0+amkNkoOc2E52UkjF7f7QAzKwzOEKZmIMQwhb
SMEp1EdfTUN1Cvl9DgzOMV41usX6GKuu4ZJqWcH64mbng1BRT+lAGyqEjWCLbWPJCc9xXDl3RcV0
JIjcIdoEKg6Nce5mQyqhNTvDiiEwgD4gq5Bqd5gPqfl2ew+pi2PMGy9tfDMqM4CMH7OH+VRJRldg
x9S5Dp56SCtAUSt2NCmILCNN42ex+cOZC2rKYLjVP/oSUZ5gqWMiYeqLCPkEq0kRtsR37ahzFnX9
vVD7kDEICFZo0Ciz5VOk2wJDUjLdymLoGeSxtu16yBTq877R+9dIJts+Sba3N/L6DACTJvnw4kZl
h2X+0Tqli8Yh1a0c1YLZzOySdxFff6oLBHbioqcCckGIVTWa/BpXGBgPo1MsiPuIVHciSX7eXtDV
ZaFAlQAt1goIYXARs41TBpq0DL2qNCsuyUk30K1CIJuSd0Lq3AZa2Tl0cKIdEdOotLDB3MLBqJEc
g7ya1fjyK3gWd4rCYzDhQVCDWXjPRO9rGixrFvzXYCX67HVh+uP2Mq6PLESG6bQAOBKh9Mn2tKG1
I09LOdUsEgaiEym+A4XyI7TskMKeMcj/h2ggTNVRooI2NHracIouVxSIOhm6uJMtvRruoEcdQg2l
2Aj9ULlCqwgctI/h4ws3gYqlDNMG1SCVdROpsSw2MBoUpaigpoN0ub4pd6qtbClRD/5zcy9/yL3k
0bwr9vOWHJVHgsdx/Th5ii1b8iF/le8CJxJAQ8XLrV99VuZXMV4SetihbIaiaHUdWgqqt4wonIVf
HQINXSCYzFAJOrZAT8Zss1H2XTfUkmgV82wlSfokZT/xyvt++2NerwMVeczmGwgQoXXAip1mSSaY
egoEvf5RVJkl6yNnHVceUQNJCxQ1MOkLx4u5jMvvVxljRdSsqC2kCx/GrvHioCshOajvwSb7gkN9
aCp55AQt15uH8ik0AE2IRyMoYJuNhSZRzIhEGP+dv43+Vx0cfFHPy6VdHTsQSKFECxYpzDvR6/Jy
ZVNHhDLU0Rw7BOlWCQerAJ+50bx3I09+ks0FQUUcIh4Im8HLBU1iZBQuoUQVQ83lpADK9h/JftxF
+/5Luy0xnUhZKepTPFp/SFbFYrIFsqqqzUSlmJG0wxG0g+nQRRPnQ30Uzi+PN1aGwQf0d+omBpyZ
4x3UYRiUcT5Y6OLHnMUP+XuG+ZPilJz0n8a3o7LvjtNx2vWv8pd0M2CrOeZ59SqnOwtoScZUD8I0
1jwDhTKMUvxdtNUO7TbZ6Z584PmL61OAjDgGk2gCCu0RbDIoF5RcGmizz1zm0anzA+MNCnDhSU/a
6aFWhXiDhkn1gag1j3+QZez7+I54AiJMhkYODU4ubUcVJqSHBJjptOlcjcpliVaP9jHFir6ZYJT7
mJZwu6Owbx/FbXyCyp4WOc5tP3P9vMY+Q/QB82Z4zEMJhDksoVx06NrRe0s/zR4dMeotw65dOg+d
QaCDm8mk+RrWrpZ4zHfNBiXJEh14mgUSJ5yXYJPhLVBueOUONgv9sb+YaYA0ESqA6lUQoQR+iqgc
+9s6ZFPMoBhN3Oy18UQTWWFL2xh74g2H8kfGS5mu+Z8lMLPEMTX03qgAXKv/O9sQEujViC+QEOZ8
vRV3SukrNQSY8OJXlHKB1mjYzQDutJ/mb6bvG9BxERpH9PuC87JaNRQ4bQ29ndD3RdX40lybqhWk
SIlx1JH3pnlTdGLbNKdvblJX2OmcudW1pS3h6AW5CC+mLgubRsdNYY65S2IwHWqxJeahe9v+r+9Z
SBUvVsW4uTwTzaaMsaoxSA5z2H6T0YPCcWXXGWecMaRWECohNqMMK5draSalkTqMUFjVNHRHogdG
a5HCb8BbrmtPsl+AGT4lvas0YuWhJC+5Bp7Pd1FeEnsmEfdTri5ahOQvJQ3HWDBzaylGWMzVgL3F
QNv4Y3Q0r9sEe8ONJxyL4CHehvtie3uf2T7aj9OIp8N/MFlK71xNMkmVgEm1TMzC0pHn90H4C5FJ
mZLve2ia2tzGXLtCdDS746380QjAWGzfym0W+7j/iUz2fpo7vpG8CFm2kWLjNxHaRw1kKiPGuTjf
e3V7F7iM6dZdlZakoUGOCeYFSB5NIa8pkbc0xmzVWejmrMLS8kaFfkE37kcEKdYolMemK6niUXGu
1QDMrynvVUsvBNaBL3eVubZSaRjUOAC0ok1Wqv3qfdXS+rM54ni2PIaJdbNZnE8GTYWOT99qOJ+9
l++iJ3Dsu5Jva65YoBEYVQ3kgrc85r/17/fp6ZgrsYogI9NnwIznL4ny1Ejvt+2S60qZC0KJpixR
0PBjtd7gKl7qjIfoBLFTq9plIFblzXxwN5E575XZxc1kwCBrhzyOjuIEbnsoD5VT4OYF1/ZW4jC5
8RANpmrjFwT2oGOFKHQh/UeJNfcaKOit1JLs5kU+CM7fhMW4mej8HYhykNK+dLJ9kcZGXmKRwhR7
U/TYyLqr5c+cT7d2t+tQCcAEKEbV8Pa9RIl7wcjmHA/42tOeySPai0BNF3qGC3UflFvQxOuBW9kZ
v3Jwqa+6OnULXMaXSclUFAKoIv/v9k3BOkwcoFr09g08nsms3r4LOMaFGXo5i2IGuET8Jmj3zfhF
VHmCi+tGsgBhnJg8FTXUzQCSH6ELDxpnSILnBsJPSukX2FVu/RccztQMbm0k41C6sZhCiX7ADp28
kqfacmWZGDxA0qLYkN3gTQgQN5SBKD0NvMhw9b24NB/GtRhqYnbVx2esreTOh+w6/ZJoX9+klV3h
hVNjin3i3INcVOZoDH6FJiq60dMjVSIeNiK49R3K5Dz+VvaQEwO1LY9tafWaoEKNGOGnSuiMzxH7
LIryDKFp7OuBQ/zUNethoynlV8iShlZaarzG81W3/YnINp6XtZ4YZif0liToaGzvMP9tRkhl3D6J
6yfjn3V9vJsXcWlWFTPRaqxLKR+NQATtUWGJ0o+/AMHMBuqQ6DiXdOaDBYM/jHPkoxQYZBUKO1lv
972quxUZB/c21GoksYBivpNfZ7FOGkCVGipJ6H4N29DS9R9EhY0M70X5LJS83OHqHn5isrdDojaa
lFTALBTceSB3CJAHmrkjxasGoVOubSSaMMPF+JdYKxP0RhOYvTJ5c5Mcza58u717qytZQDDeRJ/r
vmxmQDSjcafFZJ+gKTLSZfs2zLqrXOAwfqMSgzRsOuCkx9oL7vQ95r49/Wdv64gZxCO/Lvz/IKL6
jp0DY5rKbF4fVWmeoHSIhtN6J77O28KONsERpYZd/UjV6jpexocLyWxmNzflWCcfkIqnOGA78aiP
al1a7C9tpJkeOdu6/vk+F8lsqygPaBUrPrZVOsuITTLbBBuXjmGODsyyaKo/9huo2br/Epc531Oo
GXWTUdzIksGtm3vIo5tuB+mCZqdAJp1uMC8hsrJYouIVgJcJ7T1XmJOuhJMxKZVEyRDDja4L2zJV
t4Ua/L69uJVTB5I7zDzA6dP6AGM4MYZHxoiUk5UbmSS7qlnOpasGwWTyeqKpPVxe5R+5CPQGgxhR
gUjfZSyGcqhWTFEw4m0w4zbHHFj0GmzAlNo4vSs6VONC200H3nj4ynP+Epd5zkeCikKsAa6Hxp3A
ow3hGjx9dr2rehAZ+1JwpvdWXguXcEzImetx5ocalkkTL+L3okeTCIHsA4aOFGRELIHb87eSOruE
ZKJNM+zEcpaxQvItwmPyjga5iI5eTPtHdUaA5OVu8qztbhsO27GPFMElKrWsxdVadkbQhzNQ410P
ghoq/JDYk6d7xT3vsbC+wv8h7Tqa49a55S9iFXPYMk5QtiTL3rBs2WbOmb/+NeYGcTD4Btd+C69c
pR4QBwcHJ3TLItTLyEMdfF7nWLoO8UglM5GS8fJ9i5voCeIWGDJR7eVdfI/voMjpiwYnMUCPmPy1
wg0qdQSjbo2aJrYmO96PrgA9TgEybScybd63vDzs+JYfSHS6RZwtoTbI+pBkRcjXgY/Pzu9NV8WD
IbVfQFZavvAOxuXJP8ekzoVVWUasxcAULEiaSoIDfVzOF+RBUGehGq0iy8gHnKanKP1ujTyJGcYl
dL4IyvTXsYmKssAiWjLnl6Clh3TYDu4EGb8UfZSEIZ9j92TXL/zYZq8ou8fkmIUUB1kUDrgl3pWy
q0A3LXNqT0xvwuxmDhI3h+bN9Br2/6Hn7TJUP18y5bFH9BFFWQ98TCOktmJF71UOxV+p0AOhG3da
bXE6qC4dN9FcgsPGQDvKj3RdfC30YjbkbLFrKJ01D42lLVIwrUqv3i5ClEbvUlIkOieGujwRyAuA
IA4NNOjbQpfJ+YkXEkGb9KiHZXa500rvudg6SsrLOTJRMKYC5kjwxqNwe44SZmsogxF4sY1hMR1B
bjRPXWrBMyx59a/bzeW2YUHoZUEPGNIeFzKMRNTdQI1jQXdVkwFAFN+qNR4CE03+dqKF3W6WRz24
DsraulP4ALlRlFfp3rfEmKFfVRcAnZdgbRRnjop9JKKKLL5dR2Jcs1gfiVT+hqLOuobqiWVBDsA2
BIz6y/FPbcgOYde+IEF3SNLhNmnSzyNs1haN0cukuATTTttwFnzpcc5/BeUPalUUTJF8ZX1OD5lu
uMUscRwAEwJbiVogiGBE2jKXKhmyXEPElC4/R/TzST2P352NYGqg0UOLCBJk51apJJFQzTMQVDzw
IlS/BCRRr28Xy/AxXQ7mQPRYkV7Sc4gkz+dKlLBbTfg5rW6NSLb7hucqeSCUSWRDKJiLAOvDZK1t
yC9CFUEZ7vv1lbDOFelwAvurBVIvmgFWlJuhNGpltnNQa0nSXW6AllX4YazQ714t7zoYa0XoqsI5
RvX1UgcxH+pmFSeYF7SmwYFmgVP0RzL9ug7C2v4tCDnUm8CqQzOLYhKQNSzcwSzcqf7djnBwFuJJ
gZYOKNyhD4I6JUOlGKmoAGGOO0fDpEivDnsZGd8/WIgFUl8MzapoCqCMrIeAgDJlaIWRkvAgmb1f
irzWM9aGQOjMRI8PzgrGR8+/Fdh/21RsMVCmxNm9mSyHKoTcGiiBdff6Wi6BwO4KEEMDSzsOJQWU
91kfjyo+mTxp96U4vKQFCKdb5dMfwJD6I1hs4E1PmsqbvTfXKOwwWLbYfZwfpGXeNSaSm0XOudKZ
q9nAUKsxEl0wGgswbdP+MFW8Zc3hUU8NTl8xCcupUAmtCmTMHfPuMAHKzmIR4poiuX66Pn5LjPRV
V+If0dD4WpaVCF3wglZ/u1NQw0ZtMMnp2nzBJYrHue6xUXWzoJ85zlc7ynTOAbq8VwGiw6wJxQ+h
AjsHMeO2W9IccUPYI+2AmZfD3HZ+K81PkMzjBbnMzQKTBDosodSl0BdOicqMVqTw1bqGmmGuuSEE
ocKBUwS69DpYkgXaJDLjTgoz50uqEzHThxU15RklvHur7ovjCi5gzv3MfB6D1JSwpqrmpetBXq8f
hVkhr3FQtml+crAgc6y/DzcKKIIEl3cHMZYFElX4IMSQeDjS+Q05WiOhgbKILbe5XS6DT4YMrp9Z
5ut0i0E5bDOKOqusgaGgWN7fSC6GKBMvdDEX6s25jajrrnUiv9ldx2UYIZaGFnNcRSjx0uLNQt0r
ID9SUZfMvpbmz6Q3g1q61+dw/wc4MuiF0UeJKRs6iNSGZZUaeHI762ZHs6Bm2XyK6tCxyojjZJmb
tUGiAoZRLrWoT4EUq/FNDqq4aOaV4i/DBTzrVSwCYSr6yOhxUHFOLHEh6Rl56QN51p7yQvOapPU7
qXGNkkf2yMySbPHIkjfuqG6X1myjeLYX0ASicW2YEgnaGfkYm7d1NUNVTR/XlwiNsLaqd69W1qe5
bYTjpLpZLpQmZy+ZD+bt7yHOZvN7cmMxykY5packX/QgP/+YBUQ1UXLCo3y09rwG3FOJhboEzr44
dTrkDMzyqQzE+V14FxJbiu25vJ0zZ9JIZdsGNYJjHdJdOXtmv5Pxkm1s8dh8FjiZOaZxbXaeWMZm
5WUTlXpCVq6ala0MANY4KU6Go8ZKwQSPaTHiqqlv26CPLKwXIOhhbedN4xjgvLNqnktj+5sNDvVF
ExiLKA3AUQY4HGi9Oc1Lhbwq6Dmam/5bitnR9jYPuE1B7LPzsT7qC861AF51sr7Om5EPq33d9GKw
5wW6OyC/ueznWwws5eAq5Iv5kqN/YUUGpgsQteLNQk/6dYmqK8uC/lyibTvvM/SzkXwjaUbMHweO
ZyV33QUYeoTR7wlI9Jmem4pcNGuIZ9NkqxB0J0OmhIuE3/3OPowfOHRv8Lh0Rd12wDkxy7ylX9ov
iSc4gz96QiB2yIlzaxnM77iBpGLyMpznEJ3sBHI8Ufb13w1cwGjqAmeG9OX6zcE8EKaFpjUMeqE5
mALrZkELZZIq6813bX0fhwxO7ut1DLaH3YBQl4aohlVh5qfNSnbLbezCs/jxrnz8DyQ85AdfGsbH
gqi4b1ajeRqrkHw90al/ICNMegGe2kf+JD/TODBADR0iGRcVZt/PjbAsxzGdKqQ2zdv8GTxeq4zs
ZupbTu9l1l7yRBszprxQhrVjW1DqiPdmKRoo6v2V3NTQgPQLvH2li+qla97r7SMUb9z0hevRWFaJ
aWuMwUBwGUNY1IErRgy21q1BYEVHdmKHsCr1thHIrrjjVi5YgdMGjS5oq3mfF2oHtPDWDED6HX+R
PWVXBeGzDj4XCdcQHiwQVeUlXZiOewtMnYcorzFj2QBYuYeClo/sTgqJhJ7og7b27MlkRwO+VDfL
b5PBbAyogAXjYsIiA4la2cSo1FjrgzC/52BWF8syqMwD5BJsznEkR4A+Ilsw8ibcXLNVK40hGuVJ
0URD5hYCRqEr3cn3Gkake0c88mpDrGt9i0eZTi73mZJIOJK1CYp/63Mt/cHYCDLuH9/vwl4EAWLn
ISDm8ZOOKfDMC/dKYa9PzTv6yMAOsbhoiXV5BRrmWdzAUtaimBnInCTyJePQ6SN0xie6PU484jum
A90uj3KgWmEIBeRr8CTT7HpfeFUgPcWvI6ah8cz0OOZBqrxXzIOmRqzlJm+HCd6aVA3zT4XzrqF9
q+ZWtxj56PNNowLvBPR9yABgVYvq1/varxzT7Zfd7FQo2Sd+yeuS4dihQXZzY/eWWa9rmgIvUiKv
HjDYnZe8j8fIp5wZInUlzOI/H6933dlNv+A++JRCT7jAvIK9SPYMejYF3WERxAysV5774tkjdTeo
az1koJdAVFTUz3pdfYuG9bFsEt6LgWuQlAvRFkOd5gyGPxxW3/CbILyJ7wgrCv/CY14FmzNGeY94
Fpq0ybFrrYjOKcmdis4dQtMDxytnQoJtH2DfJ8MYGqLVc/to1Lka8gQPQVl706XELlUOAKNvkFg8
lBL/arCgnx9Su8ijRNwUeBWC7NjeS8dxF4EgRfRlVz/Ku+nz75cGzyEpgwwXDD2mKV4ErVDYY1XZ
KJk7U144cbS/7jjYn+9jcZTxKXEhqn1M3lZL6NdV70HE0L0OcVKjv/RNHxiU3UXdhEYK0ilSK45+
6Gywl+iO8BT9BC3aYi9voS3a8UFJ3RXXdvD/BKcsccnkIZ8sgEv3SGeXkZfckXbT6KuB093bzRvk
KEskNH0SmfCuGnawuSlqUxvZG3qkSiTuEw+yozvgaL7TS7/zZ49EfHGDDbbzN86SmaHCBpTa0zaR
1zlPASp0hzDAcxK0BU/6TZXY003/tYnRK8MNcJkHfoNJ7XFez+jkUoE5g4AYqbr4PQELiOUoQdd5
pFNmOXbfu93ACazJ7l2Y1gaW2t1ZMAUrHwE7+iQkGneTLwT/4UXJDKQ/cOgmq7KWoP4iAEcNZtnG
6ADSqwXGPyNnvuUHtDLzSpBVaBCL0CDWLGoH5TkvpyoBXIfBiO5x3pEeK7FDq0x4eob1r8ovDYMf
FjZSDgZwLw/79vY/qK+x1/3xQ6htRWMgZnjK0/dVfAgHvURe4aifZL/yO9H+o5tws2xqN/ulUKya
PM1C/diAIC/pvqTJD87pYHq8f0EuqLRmoetFgRxJkhwovxjH3I888rbVTEd0Sa4cbN0czOufEXWA
80sqW//Zz8lZTu+w3C+CdmdAlz2757o81msaNEB/Ww9K6RRaO84T5ssnO99Hu/bTbKMUcBj26cHa
83aMfewNA30VaG/HcN85lCSMuVItxLvGituD83u8lQyvznjDgywc0yBKkJhkBW8UhSM0bSeoVY7+
aKWzC/URiTo/HCPH+E3B51NvGuknQT8Ocv/ggzpf0KCmvSEnyIeVxk4pVrdVeZlylv1tEHSqXzPM
R63XpwwIXR2g09eNB+5jkfW5thiUvUXprCbJAgySUZSgPBebtizY6+DnRzSqEM8Bl5mi4mWPvICd
FWZCvgpKPiDaQ1X3VKraROytlbTqVInkKZLsxk8RMm/ZXvXDz/8hmUP8D+X/gUX44DWQiaFcfb5d
a5kajWIsZMJqAA1l7KjxIXkEw5KE2/27FBCqY9OwhR4iWtC15j2SWa+hM3yy2Zu1aoOhNPWwkqOW
7BLSk6q7CCgkEHxMAuQYrefrnoSxsegmBgcwCPQwskrTVSRqaqZIRQBvjN41M/QW4QkM1j+qkSeg
zUqqAArty+jfQmuERi2tSvV6aBVU38axcVvReLJKUHyIo2SLSrYvZWVnWvmXVsq/gM9xBwLE5zzL
3zrIdwhovxpM9W5Sx5/Xl884OzJpVIVRYWQXEmnnnzseQqltBiy/XmZ/msKvYd28X4dgVVJRKkNS
B/0I6BawqHXPcSMKQ4ItPfU130jImBkiOmJRyvHkoxg6vEFLVpAIROwpNJ1BCUJT1qxibCmj2f01
FLzehBj6wgyY9pg8r68y6D/LYP6DDlKMJMkmGHKALNKNv4MWr0W9AlKUIbw8vcho++d8R+ZebSAo
T5qmQ5wYCyAmp9y3+/4hQehQewV4pCUPqi9/ktcBCQkab0DZhUNJp5Mkq1FiS2uxceO3bDI+t1Xt
tiFXjJ3EXrTLQQMl5rlAG4OrnFoXuDHQ4dGP2C3IdyIsg+Iy5KTg40BAu7jTgOL06qXe9J33mGAE
haBx+ReYnuyyskxYlxnAdVPdj1bX2HqNqe1wVBJOVM1Doq4PUcxjwxiAlNbdfS6CaDeVf+SW7F83
EVYJ82xF1HGex9qUln4gJtLeCDcyCJQIoYJxl2Hcq7fBH4Mif+tgrudQudNO2vME2pjudPNJqetD
T/q8TnUsdNBEd5xQAyszUIG/xbywgu1VNkiUVxHXqFCjBkidJyGQ7gLcFA+6OzvGofBj1eY+yMi3
u2KmpyfG5maCuvogN0gJ4sWCyF2yY9/8UcNA8WLBqKdr8TzKJREjeiq35km+9QYQlEZWsdZY4fiG
AQ1vILBgwcoCMtupP0++clhc2e5kj19AYvqazdel3kuplId9PGGx8/pgNDIYAHhjlWwnvYGgXkKx
0oQFWK/+KaV0Tv4JiU9b9G19B9oWTsmbvSBwUhCtelz29MlQJLBlwCAhGVTXkEzRn5q2fb5+/P6H
TYJbC2RUEvphqWNuTKGop8Qm4z1h+QeLtgONaxUc3vEu80MQ7fAQ2b7zA5FaljgZax1iXTgFYVAc
ouP0dVDtelcEoyP6xZflZn6t3GW3xBxXwwzUUKH5d63USe/UZII859/IJebwcwk0bYMreW0A3The
5e3UqXZ5/D7wyAZvToMyNGE2jcBb70Eo5BQROpfGnQD5m+O8I7xGzU1ta056GI7Kz/ZWcyAKz8/K
kFVd+xXE0W9+hWqOcVis+BUtWsft4Q75JwfUsESvHc1T/MQF++L4WDXlA4ZFXDuNXFGrWDpZ/8Ps
kwDchRy7ZVoRmtxA5UfIB2gOUHGYkyoWFPSegakNYz3xWx3bwyNa3jz0Gj0qB8nrH5UI+TxemZ+H
TPkZswJHTrkAOarEu7xu/K6S74ew1Nx26f1MqILrS2W6Abx7VXTYgVbtdIFu9m8oEvAGky67Eo3Y
kS7ZVcmjOGM7NsxDahgCA4EhHVPXaypUhojnGrkoygaxTP+ZnAzRVX6CuYlMnHKH+VjrgoYS2LYI
Ew6GN87tUl+6ZYlMPNvIbVi0Tol0CImwOwza7lGAd5fPvOiJNXUGfb8PTCpuU2dTm1sNmGrQ74tD
hYCNcJwX97zhF+YX3SDRgZpUdKpRpacXxFdCEpWjGB3Z2l3nEpqK/CfvrmfGUVtAypFnSqokUJ4h
WVDpHWwqRzGQD8mOFMGjm/UYust9protml/Q+VLY6VeJ0+TKvErweAEbCBFsx9E839BUgGivOJ02
lCQcCItEgTdMbmuHMUg+8a5HpjtHS4MJEkpI0WHy5xxvsiqMpwnkfszt+plkOJKvc4RCHSFyGCuH
x6jMNFgojhKayBMb5TmeGqvquOZYX1PK3T4rEoSK6LPm9HUzPyOkuPG8Rfsz6OgoGzWFoW/LHuQN
06p1PiRBF3Abx3oQq2LkF1ZcePoYhQ9NNXd2ag66i5dqP9jlNIS7oWpLx9I7rs4ky6lvfhSdsEpz
fbXCCD+KtDZVTyCwrhy9sSMP8Q8Cyk5CqgMlbd6BZcNalgrpKgNSPZRRK1alt9YSI08L7dMldys0
6oxc7WnWxiKX8C8KFZFokDrNogooqlDjnPRGdzsmZfR03Y+zaojyFoYKP8o4hkBjDBj9tnmNdtPt
oDvppxnFPYjB4C7+afxcvhs/rqMy1wZ1FsLSA2ZHumihhKNmVkOE238uj6Ycx+BIz3m882ybhbof
6DHRVIU88PnRUHoxXqKuwJ34TXiPIhAMRl57HJ3Srvbd+B/IbVmPNojT/gtIBRmV2YMscwTgmGLw
3Po6dq99Dk3BmrNpTAPEeghxBuiy6S7CfEgzs4nTyTaiwNDBQds84wa1r+8RGwTpZmS1VE08fd3N
Dd9pIB2BXAVqdYLpClO7k2ZDsLtBkTlATGPAUfoHiPz/BkjqJmktCA1sVsfB2gs3nV59ur4Wtils
MChTQCBUK/oIjM6DdiCKZMaTCa6MxR/28UHbtzzbY1rCBo+yhGLq9Q5eER9Pjmy5n/fNfMjxss3D
gdPkzELCdBjCFTBYY0aNOr9DWwipasxI+gyKm6mimyfhjTF8b+qWs08sg0BcBE0FQpaIUcjzfVqG
UYMMC+5yfSrsutadKKv8sNF9zl6xQllcZQqmFGWwRtBpLFUvq6jNNDiHt+IVujxonehQmodcju5O
703rEuqPV+s1g+wGL/5j2SLG8tFwjPE1yH9Qt3c9QIbDbDBhUcjFHuztt9BX4jygmVWILQb1HfOw
HbI5A0aLlh4VvZaEY1ULTD9+5N1UvOVQt3ZuNJ0Vn8YrOt1RulcJAh9/slsfX0yj4qvS1PR6bvDw
IJmyRdxJoV33UMAKXQN16PTb4qY7vQv6u/6W17TN+5J0miCK9AL+FV9SQY1l8aDYc1AfSHcZeJ05
751T4E8/WDe7RhPLrZIAmVgNDx71McMI8Jt+AD+E26BVXHf7g/CYP2XP+VPulQEvFcjZRI064Utc
5lImk1WWjd2Mx1TiuBDWwd4ujXLAzdAndWphadHS7PS52yXgNBhVgwPDDI23OJQTxkW2DtKMhUR3
6i/C45Ogtg1BKtJwErmae90yeZ+NcsGjmkR9lQJNrSN7bTO7SjlBMe+7Uc6iSZK61AuYPub17FCF
CiXMnUdGyQLBUAJ4geBxL6f08BQtl7iDf9c7xS4F2VET0Qkz3ow7EwbjD3jRw+9dkA+ZWia0io5n
yzw1t2XaBIrQvFWR7F3fFGbtDoS+EPoAnbeo0NQSVZbM3WqhTqYG7d7ytePQ2KZbg8+6RFPtHCxH
zIny803Mh+gWl3K6bVGrmSiccIs7BYMkhV1A+2DcGRDUJTxS5V2EdP60y9zhQT/+WQ1o+wMoV6zP
cWGhRIlTrDT7UjVcXRi9KOPVfVlWb+Drgi0cZUgkaM8v6Rh2tFYFYEAq/qIr9SdZq3kXNPkbtCsE
UTBKkKR/H4O+5xjjUNRSMcNf4ImbfSNazPo+2ccYJAW7pnqcdgXPc7BX9YFInWVZB3mBVABRu0d2
9ml4Qt8AWBl7ryCajoQekXdzMp3VdpH04TYLXVNKQJY3RMhRO8Z+hgz05HYP/0EMmbdAyjyXtu2V
RAaasAsf4y81WmDJAqcvyAM7a4cmxOIz5ySSP3ltFymDHOdxkAcywyrsSB44O46lXcxOel+Wdugm
oA3XXuE5MReB43hrdpzA4fRI+d/4Mi0cqEpFPaoT8Ec/f04+hU7t4l44zDfzDUm61Z6ROvoeDHrv
nTvvQKbqVDikRO878mHfKYo16hPnm8hXvwkSV+eWLSTGKqoNfhOZSiGsTFpvE9EUC2MpIAHn5W6Y
TvffgwSJgXM4MQQF1EwOkqZEEERBQKuDiBcR1PVlEVO99qUpnzDIVpgLpF/C6pss0IoytZMqB8Vc
PrjF6dUg/7iOyExpfpwe5MLPV4b55X4qRkBC6RLCFBgYvKn246PALa0zU5pbJMoZLWHZTSWIAm05
CG9DJFCHpy6I8FRYD/23orYzbussb9coZ9QXGNAeiTMStNzXtPRu7Md91Eu/z9iAPqV/fB4i7PNP
WGplpojEAfXR91VG+FKYGOfhFkevO3N0J1Aw8AJgksOBIk0l09eeHP4eouWybx5bpPb5E2c8RMrx
ZEOfNTgLCDXe5ANRtGiPawBuU0xcph7ydcF1WyTbcWH95JYyMZIIlg3K+tUOep8FuRHX6fMAeinJ
+qwJgSo3znUc9o2xAaJsXsoLS6kqAEn3ynu7H4LYh65yjpJl6f1ZEtLYoFF2Pxbi3IoT0FRQDM7T
A1ph3VXlhYXMe2mDQtm6CRE2IY2BEkWWHaUQMeSSzfIgKDuvy3QYSoi82Hlb2zII1FRlx9kZHgRl
41lcxalFdgY90m53Rzo5ilvUdvfTXv2c4O3Bq3vwbI4y8SaKZK2PADjLYKiToYwrQ+U3i3eRyGNl
ZV7jHztE5wJRicwabUGRTEnEYCkeWqm3K3M/ppFdlp2tFxbnNvkfdo7eO1XB5CYyT5THqFNhHhRU
HFp/9hU/8zAJ0h4H3woqf/rOm91keltw8PyDRpmHpal92qp4/5RNodpqNbfPdWKYdmkqPBL3Cyg0
JBMuGVAxGRhepqu3QwlBrnEQUgc6Km9rEe5qeQmqrnA55niBQzi+NkuizFEWIWUkyviAo9/f9NCh
QkuKtJsxzG/eW7/Gu+YeckIcL8g6AiZhrzHRlGpBEet808K0HNCeWGPT0P2pD7VdcYvfLL9uoitE
QzEKlAE0a82aFWZWkS43FbVFyc3vRcGWIrt4QybSCEpo0JgT545kZYAMKB5iz3Swy1yoUA2TUKx4
0RK1otGVHcnuXkjzOlQTXngVdobdQ0wZiXD084KjUNSpaE2IM7mrWjB6YNrq0fDXI6RLb0iNhHTm
8zzI5X4BDM2t0D9HL9/FBK9htlNXyADrhfQ2EvDqMX5bLRIqbNCTUpA0RpMNyB7PTUKX11S1Rh0Q
5ntYfy3rY642HGdx6Z2AYSCfivorQOgJtdma6lRdsT/lKrnqlHhQ9fDNFbRQ95l0M+l7ztEiv/n8
sj/Ho3xTMs3DMnfAg+jhofbDfQTeX9LzjFeDyxtbJGfmGhjlmppuaqKwBViKaQZlR0gjQL7NlUy8
dBfna6LcRTXX2tCSNWW9cRe2jQfOw9juoDV2/eMxTQ4qazjC4P4E98+5PYxDKmToZ0fCPUpeR0n8
IYTSy59AoGYKoSUwe5yO86bUo0wIk/UFdb+w+xGbtVNlb/8/AMqmwfIe66sBgEHSXb2o7Lp8v47A
3A3wdMOs8azB5zr/SkIi1yIU6eHl+sRZQ79tISqd1r+7F2jfRfVBR3UbrdfiKZ21+VAQfevzOdFS
J9WyIJtTJ1Y17zcXQkFQC0ms/m+IRbyNkl9K/SNUvl2HIAfg7IAQCLhLFSQ8JznA829lgkO9Xxcr
dRarcwwxsXvjsZ51t8x+TD2n0eNiXwiWhW+FjiQQ6dFh/lD0mRhFEqbOxtXurcQVUTpa6pIT5V9E
dhQMOUSbjSlzHURYC2D0dXbGCbrZ6p2VYVRZ5DFP8pDIgjdI/Sj1g1EBSUHYLQuvq6I5EnqP546T
xr4499SSKJ/ZCOq8ouqXOlnYPWZy8RjHPMI03uZQnnLsG1ORLDF1ui5xJ8s4ItO8n0vNv25vrJWo
uMqQuJEgvEyXrBNBGJrUwEoKJK7k9GuvcSauL9PI+FZbBGr7JUXMZqlSUkcMOjDoa14cu+Kv2Mnd
IohQAfuVPFi/0jsy1pY8iJjBTlxeOYj1LUHgCb0MBAaEHf3cLkSwEFpiiUU2beJKpWQvlek0ncQx
9Ev5SywVxxYlB1DRQNqcug7SUDHVJExSZ3KKb+nN/LDeq4HoKH4BOozo0O76A8SAhtwJP6ngEjLR
R3rPW+tlfEf9CCpsncBMs8ZxCg9ySB9A6RBYjn4PVSw7c/Wn68ZzWZo4xzrltDYHLg7HNckELLi8
EXaa23nTt+oQ/bQwPTHdCF9Xr3dKrgomazcxr6EgzAM9HYKx891s2jjDSE8Pt6W/9eWbOuvOkigu
Z2nEl9OOeItCme0iJBpaA4CCUfPA8KvbKMA8fUDG7f4gdMUzCmKXYDSV0Btl0TX0ZNCSxaiazBnU
zsNLQzRn3noYvvEMgrLNqTYFkLa2UB8Ierd8Vp3qq5zaawxOO7ImMs6HedYjl8uE7Ab1Hc9wKXPE
bNaiVWkHFjKwM/nZsbkdwWaXfiOvgB4k8NwqBNmYK4B0dT2yIt3sJSwUgKYUkFb4LDC+zr8gfAJt
mfqpx4z1dWNhWCSSjYTxVsTcIoqy5xaZKE2s5gPY+gQVGfD2J5pG7Ub7bbZ3YiR44KB5CaYi0m2Z
cmZUlREumdPLP4qxt9u4d/OcF6FfdredYOC+8IpCquD0ptucaXkOFWFasZjqF6YwCzJxGgjO6IBl
cvDR1bs/aehy3tqsL4hlyTjNGF4AD/v5F8TUzmgJWpE71jx91ur+2Efit0RROR768kGKxeHxhmZT
BIroy6Qu7k6RUzQOy5ljfZo81Vt3KpLef52A0uGZIuvqQwsteHaRRAWpCW0XvTLUotTrmSOigbe4
I52thMzReDSO0UF9nh0hWG+hi7OvdsYDv4GfdeRVMJ2c5IIxFki5sKReGynFeLwzLnIQa6+l/K0O
x4MV/bxu/kwcMBvgsyKeBMv4+eaZciWJcg6cojddOZKcIs0dqIodVj3ibSDLULYJJ8pQoMtW54Ie
ps78lj6LXnaM+xMPGikziqNdvM8vicvNY5AV0D5li0o5T9NMk3lBWsFJ9/FzsluP0BZDEZz4sMrn
E+5cjl/BTKFhjUEBROboU6bMdMniHK+EnJxBS3L7/XRbOaBqeG6RFvWqyent0QvfwDcAgvXMKb/y
qmwsH7rFp75yV8DNGDPw4+g1Um4a6/G6xbACh7MFUh+0GNp0nRUAqKEHpjXkAo7m3vgaCoTewFkq
e4bj8crHyFd5VdTLxkbycSEZheSKhPFqugVK12alnaIYEwP36gEDJ073IjyptnmP0/gycbWVmN8S
r18TGWfMmdJwXWtZuZylGRiwk0ADR86Q8AaUmIfCgqQs/p0Gqs8PoDYnaIRpUfwV6i+z+UWWH1qD
kzZkrmIDQT19lVQbk2wCRD8I7pqozjzzElEsN0JW8M8qKDeS6lNbjiBARzDZ7iUX9TvC86miEGAr
B+FgHpHidVqf1ylBbPnibG9gKS8ZSYKWlKGeOnnyZHVubMr2Et5n2dcs51YO2Vhg+iSz+IT64nyj
FBBjLoOC171aQxcHoQl8V3bQQASTOD1o10D2/aqWKMDyeCrIH6YXiVgducvTJUvzZOq40DFDapJH
AWk+AeXVXgjQlMHpOjlR71/gqFB+gGyCrKNf6XyBaY1chaRX0PlxobRzlA9poNh6oD4ikJj92W2e
rGN2ELxwV34LP/VEki4BZSdaUhzob/2HljbWaVc0ZOYUCy1hl91Tclug+0vR0DeHN9mCeRYwViU/
m/fBTXuIdAsut02DcVTOECnf1mKUREtiHeR23WusH4eR86JmnPazv08Z0ZosfZxqWJHZvaLN0Z7Q
7duOvJZbhsUgiU7IKfDZLksTcYaC1RqvQHkZMAFM5NLC1B5BxGGFjohxx7sRTwfFQf1ZdbXerXjp
/EumMQzoniT3QESO0EKnDubStfIQ9WLilLlzeoIFKIDLz7Zc4v4jerqyXd0nbp1yKwmXA5+ABl2M
ghAR1AMIGc/NOEZvZ1mJRuKoeD80B0KjPIMIvHPKT4Jj3hS37dF4ydGoW7iF4MS3EI4sPimc9BzD
H6JUiGjYUuG+EVid/4hVa6toKoTEQVfZTshrDxKLntRB6SZ551zHLJPCu4WI3eDkiiJlUko0RqDJ
wXqNe9zGkEXuHPDJuOudvJctm7AKzup/EOVjnZQNLJ0+qMF7BJ0DM3EWcbCb+rZuObcWZ1104kfS
J3WORAA05icFvQXNQwo2oOsfj71N/347+r1kFlGu5xkwchWEhenizOKXNH7uofV8HYi3GMoo8b7U
s0QBEER2nVRCR1JnuQ0anK/DyLxdoc5d2a6Z1HfAMSRbfCoKDOVqu/i5fQCRyb68J0zmSqC8TrKd
f7duJ1cDbZp0y6cz562X/P/mIbrWjaS0Mn5HanT2KIb2FC62tvL8DG+5VKw91rGwhgNgek23hwgR
tvTE+aIyfil1K5Ki/z/H6+TpNitBpG2qC9k55d666f0BPE66o+ERCgpSv9wJml08z0EJ7Y27AgPz
3U59TF947F7sdZIBXRU8dND5OP+ctYIMxpriWhJLxYa9okzKWScPgTJQIZ/DQlxxMRXV90x6aOuX
69+R9XrHd/xYAmWZ+lJKUpJjCfqjZauO0dvo+EROZ/bW2/Lxt/uCySWwQaPsz1S0umnIB5vrL2Wy
OG0budcXxLbwj/VQpiev/djiHkqcMb1RwsStLGgVTrx5E+a2GNheUlEmyuXnG6/U7axIrYrzvEp2
NIg2SDT96wth+sANBHV/mNZcaRNoyhxpREwAte1+eBf6L5HIGxJjm8AHEj2/OjaaOckGkIjqQH2/
HpHbe6nxEtf95agvnA1i+8INHHUHR6aejy2S+iBmrPfioXhSPcIwKHiaNwUNODYSp0WxvHhAEBvb
jV9DwobvCRnPBrT9/7uDdBtFMVppOCawkxkhmBLeYEbUKatfkZE7fffbSkrE7Ddg1CmepAXpBwtL
HvqbLr/LofrSf75uLqzYcgtBneOl62pNBIsHgqq/pCM0cLu13EIBM4I0wS8IUS2i4XbKQmz8bolc
UTL0J2NR/NvShbpeYUfBfCDRY3lI7vUnwk/Ay3mfOAEu/P0Gl+znBre3pEKrQ3iOzutvFLe8b29E
T3ypgsyRHtOn8F4Edw6UJB6GT/8hWcU+jB+rps773C99jw4fXGjvpKVjCIS78qh9Xb60J+7WOigq
zjEhf/Haeqnjv/RqawnkUGpxdqwq8aazmp3Sp24dQ1S9kbHRfKls5qHAUxrGTvy0Th1NXU3FqB0Q
Hg/O4JlB8c08kKiVpKrxqgT1hQM1aSTneE9pptNG3giaExaRy6Jw46JdoibGZd4lRTB1gx2NqieV
snP9jDCNFwKnmFjGYCepLpwb0dKVs1LWJC55mw4LWuvFw+JhJPEoeMsDmnLn18gZb0FbZl8HZpnP
Fpcy3qGGONwo4C0wmqZXpaiWrI0zlxM6N35dR2J9yS0SZajKkBX/R9p3LUeOY9t+ESJoQeKVJp2U
KSllStILo4wKNCBBggQNvv6s7LkxU8rKUJ45d566u2q0BRDAdmuvZapT5NX7IMPunzAXFtfsivTJ
RSMot2APGehlzqd7wKrmQoQXrGqBuO1LDMfezub163VcdEqoIMECOpJompx9KsDphQlPmeqp5bSe
1vydndiIBDLU/xUT0KX3kwFNgxlzD5Pm5zh3A607e/Sxphms/eq2OOrDdDSo65AU/YzY/30a0naS
pYna/bVa+KVo4k/bZx+tbwbjjyeWukXeGPODmp9XNvM0/Xr+mPxp4OwxySavHbMcj8myG7buhm6r
bRidBs2uxXcXS0N/WDpPP8Gs3aquOT1bdyOeaYPBtpOtE7HZqRR1LdG4fBL//dXOk1Eo7lpjSbBz
nswjtXy0HrBWGAH7ev8uWoFkLcMcBAjHzgMkYZMsw/xyEeeLj1H6O9/RGLT8v1wqD49uCIAsUF1n
32hsewK41SkgURBj5++0GCNWFVeWcvle/cfMOVAbRMuilSimIdslMRSq46zr4LiH6Vl2NDKNOZql
zKOgXB5y6q8qaGlGlM5XnqmLJ/6P3+Lswff7ISiVjd+i7eWtT8otwKFXqm3XTDif3/rcaSaWnYqU
ZfUcuHeiO359KK79/LOYroAwyr8Sjb4sIm49tuWVwu/FU+cD4usFJ6ab8/6t02oKtjA4+p6aWwBW
1zp3HklG0v/DOnwUzkH+BknHc5/fkHlyi1PgyJn+nhXWi9Dhw9cmLrq/P0ycfQq3txugwXF/ePu7
niG0VL5YFS4qX65s2eXn5w9LZx9Fl4Pi1YTFZI37UmVLOhCz4x6q8zoHSWcuQcUz3kCI8MjgXqLC
LQ+1ymKV8+HKtl7+ev/Z1tPx+SNeld1i6wU7G7f0NzYgpgIwdHJN3OOaldOf/2El6zUlysDK6KCO
I7rIX75PS5V8/f0uhYUYXPr3ETnzxUhEOwrdZjzqSx5NHKVjwFyo2Jfe7QhCm/+DsRBg05MOOVh5
zjZucrrOD2SGx5YiuPa9xEbGq5ynUjh3Q3stMru4gX9YO9vAmrqtbQZYE9WtJRHRUC8Kmh9fL+nv
OUTkfxCj+/eazjbQMDkYqGqeUt6T3kS9NutuO6yv83xeW85ZoAk2kWGefSzHaTlgTwGdmiwOwGFZ
QDl8Kcbt1wu7kMujt4g3wwW5PVZ4PmzBhwxIxDzs0AmyX7Pfet3JuAEY6aWLnzJkChios+Pu15IE
0OCqksmO/Q7tff7Ifn39m5xOxecI5/MvchZCVb0uuprjF2H0R8dYNM7DlXN5IQP9bOLMQcuq607c
yljrrsAs7mO4O8lcqLsf9R7vzeO4i8uTmqn/vXwQ++Lb1+v7+wk9GWeYlYAU+InV7fNFH8ax0BWj
aBhNGsxqmAcWfUyCe1k+fW3oAlbJRm/EpaDjCjwQSJ491uUyt8ZnpAPAhr3S78u+AI/ZiXtwutVP
455uCGBtV2xeWB0KthZDDxfGfXp2bE3Rg0x5lgrJ/ZIGQJeFW77OtierJ0o+JLzxdJ3w8O/LAufq
4JUJMQYFONFZELKIdhzsZRSIVXFm3VsDVTzABVcByp9gVm74/2Jq90L8dTKKRjVeNhRRgrPt5SAV
aiT06GMFJcdhy5e9WGHCHup/yrspd9cC8r/vBcxRF6tE1+0kD/H53AjjB6d4T8SatJEBy+pSvH39
8U4364+bhxkkUGOCbQw/G5xMwNh/thBqlpOiw8jOAO3Sm3BY1DZThxBsbgdqW/puho+KazcQ6dd2
z5zSv+xCUIOG0LQ6Tct9tmsWUOHQDJq9hIPirArulGI3C7gJEy2Lg+tZm6/tnX7e+TopLiHorTDq
hWjps73auJXR+dBFVrUp2RunP6vhmu87j1/+WdSfRs6eMfSIaN/bPTYzmWWkMSYa+xaYjCIHikEQ
wMYbWjvpdW7q06n7anFnb9tUG1LKAIsTVeAc3GLhMbO7fNerHrQHbS7TyRfFu1uPS+xCNjQuuTfE
7hz0iZyGq3pzp5v3xa9zzlSf+61f5gG2AS7sp4e5/fpVvcCBrER8TVz47IKc7/i5tgDgoTy3KUzZ
LfD0vUXSxjHWFd9x9r79y4gTguwf4wAoL5xdep/0PYGCcXeaByoSpzNjDPb/Yy/6IzjGrgH6Lp5U
AI9BZQfAPFoh5ycVokS8MsjbVNiswKBzM+UCYLcSlM5f34lLdxDKIv+2dHYHVSWB/u+QIQpWASuY
dSIdOgsazRgGL2fniWvaJV+bvPi9UJsEjAHaExjX+Lw413YNNyUWB1mdLpqWcN8Zc+VJO4/X4PTA
QQQnCyvwtu55WYFzCUjyJFVUWlm/6hepthiwq35K6pY3FS3HBBl0E9fLopOBOs1makr2/PVCz4cO
/vVLOCeuJczLUnoObGKgc1oKr1FRB27CSDeo5BWqKVNuZm9Tzx0G/orRi7Pe5g++MfMU09EnSHCc
a5/58n6gzeXhWweYxzh/lsCZ2IdNrSIQCrrrqjdkaxmQrfIhd1M5DjzmU4UqcV4OGx98di/I8qr1
1/vxl5/BUDSYJkObAsDJMAD7+cNPFeuFw/wuCizNY69xD93cfKN0+p3pAqQiRfjkB2145eb+dZfO
rJ7dXIGqHMWEEF6i0cNIYjjter/ZwktcCy8vG6IORL+BKcPg8uflZa23zA11u8gZq2ptlV6FDIsj
SS6CIv16J6+ZOstGmpzwUngwpZAYt7VeM9HvfLu8clP/dmb/7N1/lnTmMaH7o03mOFDgyJwXv5vL
2751+iOG9Ntl2jYigUd14qByVNri0EZssnRc5UsNNEbHn75etH36Up98yum3YSdYAOK9EJWtzxvs
DRmu2IJ4IbRa+NLmpffM3pfsILIqpcu4kUqAXmd2VlPmJ7a2tqJVV+oTp8fpq9/h7PHCTPDYzRTv
pVKUrzt7XZOX6qbBFinN2gMf2BJ1oUf+u9Li6SX5Y+lo231eeutKVRYWzMragTjKAMRTFrXltSN8
aXUnoBMwGQAk0vOJG6+pmnLw8Sr39hMfu+4GvoElPf4XTei8JHVoL5GTmy4Bl3t75VD/5WKxRgxw
AMWHUND/i6XdAWRo7AfspKntb4Nrg6TBbo66aQEJmZtrkp1/eaGTNecUvp/G1sFA9nlH7ckpCGoH
EArh8paFw6NTonp65cReuqfBCacHhgt6glV/NpLVoVkK1F6iqVZlF1XUb/eLbclH5lUY+fdd8p3W
gXwluZz3KHJZR2/p2zuUDYH7BGw0DjJ4CkfXbN8J1hy//vWu/XZnL2M9oeQ+FPjtFvCwOki3Pa6e
c86ulHEvftc/NuFsp33u+wZcEtiEFqyhBFmv4f6J1ruNpvnaRNfFNZ1ARZBOQEX1XK0vXzw0t5cQ
cZoVxINSaeH4SVddG2K5bAaBGQSSwJn+T6Xhj6pdLZnVNTakidCLjBsodTUFTcuAb7/+Qhe37gS2
+X9mzs5POxWNISHMjBWH25yGIloahnd2lB8zca9l8RfvxKmtClD0iZPvtOo/VmXlTlsNC0PY6VaH
YZjTmmCW4uslXdw5cEQAcQPGbqhZfbYxjbYdjCRXUVj66l6eOvLGyURCtXMt3ri4eyAYxvQZ6JqQ
4X42VZSlg5lk0kWFdmSU2/k3MlYvpeu/D/99UIvBDWhyIXg9DSx651SGeWe6mplSQUqODnEw29vB
1l369d5d+D4wcloOUnV8oDMHWGopsroRKurn/t7IGW9E+f9p4sy/2Ua3GEyv8Hlmo3fVUNUgsSna
KwjUCwsJERRjygQXH27m7FyXuhb2kIcqWtCHoxmPVBNcSWwum0DNG2S6UOU9fwiytiEG8nkqsvqf
bvCUYXDi649x4SCjTY+KMIAWmKI+bzcTa9JWrrCGpjyKaol74DAHkidfW/l7GSjNgrMILsoDkcO5
R0ZU1cEdVj3gzceu/On510Ts/l4GoBQovkAP8OTwzxn0A4Szls2dPjGjG9fTQ4u7iIDuyjIuWMG0
AfjsrfD0upwvQ4BNw3IIRjOJfV+RI3N3zH38eqcumQCKE0or6LSBpf/s5LYkx8dyqUKIv2b+ne9B
D9S6tlt/PynYJAdjHNg0CMqcU91oq+itIWC4gco1YQzXwGRULioUUek3DohnMWV+ZbLh77QJWRNO
GvJIDw/medhL6tLINsRBy3sA3ZhypxWS2woy1Hxt25ghhv85GnJtIuzCycNa0ckGWRUCQucsOggW
30YHAhdIj6J8FbmBxLXO2errr3bJCgOx0j8eAZfo7KvNdYPBZJDfRCha32dF9YQm1rWV/FXjcBBX
nmqnqNhiG8+ddVVy1xa0hJ7I0CW5qKOFvULp89Ysb4b8+no9F23hZABWinca78Jnn9M65TSa06Sz
TWt96/sZfReZ9GKCJH9dh8BsV0U5XLldp036T1JyEr6wAfiiPk4mSlTUO9tEQcpK6p6+e1kfu7n7
sLjrzsJ0vu1EQFFFHuoLUQBp+P9mqX9ZPR8pb3K/CJuZvuf8hgq59kMT5SghZKBMsdnL17Y+HxOA
ijF3baEUhg+Jkhie88/b6jS6J0qBho5A6T4OXWB2wRNVb7+28vnjYedwOiBRioHEk5Ol55KhbMLA
zTDZc1JmUPFrIbUDX0urd9I9G6SdXxs7XxKMncjbICb0Dwb+/OQzmis/yDsIGNvlcF8Nlv3EWDtu
vrby+VX8Z0mY1wlRkYCU7kmA9fPGBblvZdKFtFZwGtf9YS+ebj/EZIfi0cnrhX58bQ6dg38ypz9O
42kXP5k8LfyPKJKBgrjNpwr0UkNwV/SB02k0MEuvCSM5awi5rHyZjZAQDmceWFNMejkyMP9pskBW
bVQcijVxX2kvBPjfWXRUqSwAm2gTdPIEqJnC+nXRvK+qOEOZ3wtSD/I2BYaOmF8WA+YwnXrp41Zw
oR40U0P41EMaxKoAEshMGEQuxE2lHYcZ7yVL3FCYMo9lTmVRoOs4hlaZ4nzI1o1H1TSdnSwExap8
rSeVOfcN9XoMOjNrkquWTn2G/MmEFVqmfLJmCF3yOSXgwd+WVAU3S+sAsqAoKXdNZ9xdB2Xs28bi
LPYc4Ue+1PXRF47WsRpk5yLQr4v9jFDy6DQtmpKqK6CW6zeJmCZ2QIOkW5nGseLWXuB+uiaPje3L
nRKdewwnq79F+gOCApc2a45fIi5bmW270YICJ53HODNZDSCDo3Ze6yybuQ7ItoeARVpkCmwlA59X
A+ZLwHnD/BsfBN0ygvQ5/SCOX61kVhkgp2yoGmqXxtr0MrXn3H7rXavc4wiGb/M8VXsTzPMKpRry
bALwpcay0eWUFLUXHBRTzevcBfZ72QwisbTBpNycFyCkDUceeSIzSRYW4x4/dkgzQCAfp5EWP4iQ
LRQFivkpV224coKRxuHYdnFFoZdEayt8HMOhT5yFCBOPpmzqWC2h9e4NgdqBKCwu+puqFEsQtdM4
DBHg3ON3dxJA5TM7M2vWDC4oDds8HrudOh06qcN3d9GSoVzZ8UQgIk+Ugv6dcUO15z2ztqPtVXd1
3XYv/oznNWtVcdt5i42S3zActGXj+cgHu/5NWqt8oTnnFWz0w00pSLuAuJ13MSVgNbEIHVCBb03k
VgKOCTxgUdtS3BR7dt7d3mr3NNNqBYKo4HERKohZnYmNspYumZacxEMu29WsjAF5oa0HiFeB/DQ3
xnszNgcQOIA2Ypgxhc5FkCd6nus9UCd2XAUuTpmrxnxFfB6mzoT2X1x6nK/l4D8MQ8NSqxwoSKvz
YTNNi79jrFxNuZ+atud91Idm4ukcNLMf68qevzXNQH/WM7gOJmNladGEQZJ19nSfg8LUjqyg61bg
fAc98GDnY7sWYBw6Zss4IwKo7m2vfG1y/Rsh77OfixRMOj+NYJtO9ptSi5umbJ9b0X2ohfxCW9iP
iXLUhpm638x5AxDhAsGp2emgAzXLp7YL30ZLyqgOIDKjWxmDKkTHxWymtKeL2tHOdfbe0EYE6IMI
Qt889nv2QnLUuqyw2kpv2gOc+Gjl7ZS6bdClM7Mxid9Z3n2Z1XdCFDMAcHU6BW481XYfzQ1sY9wn
IZ56lbp4poXzaiZ4YnBwgQplIDxxsn4LCaG9O6ME4ozNd8/NXzyNUQlu8yVaTkpMwIy7WxBVPAwW
OPocp3lgtPwwdXNXhAVfFTKTsUvQDS6BU4q8vM43khkeT52FE2plR9A+rx1C3VVZFX28NMWP0Jvb
OG8FzIAJKWlqPUYa5b1yqUkqM+J9y2wvmeex2hmD0mKl/em2Hcd7HPA9OEJgUDk8zobRT9x5APRa
27vBOHVk8Ii5fn0ccnsdYvcjRB8u3pCxTUBf4q2yifJ0pMaJiqkEe1u9KAgFarq0kYsXHvFYTlA1
tWdMYDVVJCxibWbH/lXlVRj1XQhFB7tZaV7lK956xX1Gwzwpw55EmFH3i6gVJcZLQCDXRrWbqcR2
G3WAvOx8X5ddwKKCanM/j5zddaQayygMIeEehB8LyW9Yze5mO7tDJ+nVMIKTjpwyoqF1nHi4CQOj
ItFN+ylX9z2YU0CQpeR6mKFahPR2bS3Yw9LbLJmXOlZ1x5HZtH6WZFmfMt1HOgfXLJ9oE9lWC9nZ
Qs5x0Uw/US/QoOOv1mQpn0pevmmK+Qsv9yPqV7fBEq5LwYaUa3OrzPzsqn7fOu2DWBaZFBZ+nCAq
7mYSxrQWN2Jxb7peJCNm9Qod5ulM+N1YFuuKZx9zl+URJnrLpK8lNBppmLJxua/VECRAOWAgm1Sr
qS7yaHSgUzkCshjlIySMJUFjzn+tp/pdYOLZ60WkZPcgcY2GttExqVwcpRoP17C8MiU3TQlaZ2El
diA4MLzzs5xzfE3elVFNzQdvqUy8kqVja31gchFQ+gEyey0aYHDKXC+3PtjQ911OHzHP9iqpmRJJ
sxGJTnHsa9Qkpq5YAYS4EaraBJOIMjvf+G2/E0vHI16FIoX4Zx0B9Y51ErVj8ACYBaoqiLXmP63c
pHAcWO/8wxjLXTMz6LS1igNrvb3Wfakj3HM6ra3KmTJUpAjyLTq47Z3VM/lT6IL/4pTVN86onITk
zjelDMBZRqEIgL8BjER2ixnRFJMCO9NWoAUq5vFdeItKqwnN/7BYViDQ2kFEZq1wQkoeHgeHWhtt
WpVwMvUrpWmZMKI0uJf7Gi18ftPhecO/8YONv1TZcu0O2V1dufUOiV8MZbV1yaq0LR2cY4kz5qi1
6y0bWdVl5Ff05I3EYRpAi67BGbHo2KvzZIF6rSibY7XQtM3tg7Dq+6ChHUI0LhLMIQHJ46gyHvum
xV9w0S+1xy6xynxNxqCKGKZsWe/cF7WdLvgmB9SNy1j3BbprYqW7G2jVb3pZ7LJGplXBcYtKGTty
xDTKWIJQsRA7w/itV4VeVAVBETmi+GbVgER1YxsVxFvlpopGoV6BPllNAVsxKhD3CP8nb/q4gP8M
jPutKXo8/5hcCq0321pWYsqfXTTrI4bSGCqMaTCaFVTb4nBa3ocSquu8Iw8Lpau6p08M5MUyQI8u
KJwNd/i6l1m6eFXi6WnlEe/QVBnOdNb9srP8B/fRBLPmAI4CjHl5ixxkagC0nsP7TAff0Nc+DGAE
ifzCW7lD/1hN9rHusWEER9blz4Fc3mrnQNHyDUh/Hwp2i4kkJ0aivS3D9hYQzSpafPbeV+PD5OUp
prQSPodJZdxoLp1N6Awp1NxvEJItwMrXS1RY/HG2xJtVFH7UZc63cRnBJiyyN74098Y2W8L9OHOm
B3DK3+d89jFKOcf55LyXZXjwhXxnPYoXxgV+ijfFva+yj0w2ReQtzntol3PcYVqpUAS88CpyLVVs
QzAK2Z39HX+4btArauY3n09Jl3leEvr1re+aZ5OrLWkZRh7lfJB83haIlIj+xacRxxhz0QGCPxTL
Sgf7vOC50EBFVyVMMIC64gqeZcxVCr6BiAxiNTZgD5zqWPvLitX+hnnZb9RM1oMYaVSRJsZAG/ph
pPqorQLoQdz0gOlnYTXfeLYsCBCdOyPFh+/0Ji5rtalkmDCpkxDQ28ivOxJVfYkTYNNYGQcjx8Qm
kbCL9TxpEXVTnvQEMZjnldHsezundMoViPD2qlxunNILN4qww1LV65w0N2WtT1v+SMy4BgBiFwLO
K2v5NnUhQ64w3phQfVi9n+GdzVdeIR99ad0LruoNE8WvliCq77gnwYcOQq6g24En8ui75W/o3z5U
xotFm6860t5kCBnAWBZ1y495CBGF0Uc5kXdut7sZCQC0Cje4QFuVQ224Lzaag6Ov0klVNugf9mWk
ZXCsLfAZw5uJZV6PASRDvJquCPG3w0RTt9Mp8JLvdUarKKDVcfHddBb2TY7pLj9jh0mojePypHWa
lceRuTge2IsM3nQ0ElWUoVY1aozwkuVbuJwsgYglsjCdD24ZDESrtDPT1tclRODpr6HLUnssNieM
sJ6eGRzZIKwHy7jHeWZO4jRVsF5k+40tgQ/vob4BubEJe7OrS8wYzT4Ejxfz6LoYIp/U8NDKZq9N
kUVyyufIHykSDHdKUEzB84EtAAZUyKe8946dG0RW1kQ9V6+VG0b5BEHjhUUk5widFAiK/KfGlYmL
vwPv3eow0RVPOFMHWbhbrylSHvYHoKmSZSmSOdNRW3/gIqSj60aGzlHudLclCfG13cgqynVYtKsx
1w9yrO6JxJ/n+9k3u7yuHkH4lsrGQC7TinLW7mWgolY9UQ6/65qn2XslIJS0H1sxrSVpX4YhXAGd
DDVDJNjsxW/frf5HX1bYPD8uphZn0Xsu9BYIvkhQHRXzG2TZilm8oIS5g2RbEnSY7wH03JYHOR2I
fGJ5iBOzJNMAwYaxSZr2J968teuarTVZgKg/k5FvMlLdobwhoprYt4h8IIyRJaOykrH/wBwicAGg
fpBt4rr3BGP8yhIHT0IUlt7m1ncMQKYIIGMn5I96mg+9naVVpxPVYxYfxXqM20Vh9ypElrrc2XV1
FWn2wcc6mii0N9tjATanyWnvyPCSZfcCeKK6zw6F6NOweZEnEaka1JQcEzFesZr9JRGeSgR0zwhE
OrkUkZBvbl/tAXeMQj1Ejf3gwUdD3Csq6nrb8+0yaAQL5KZm44rrnwb+tDLIW4TBjRtvLNDQapat
5qxaL/hvYRPGqMmucoHcFJldWTWpVNaudB+8YUXcOgKjSOLaR0m2dvmsizeB5mHIZFp2+WpB8tPh
+acrDLElhP+qlzbxzbgi3la2B1vsvWoHpa44VF4i3KaOWCcT5hJQEL6PUDHvwQWxoFEwCXvV8mfu
3REnPDbDt6FeZ56TVGq1tG8KOWafhyhJeOF2seAPtDd3KC3/pPShRt7bQ9NEzy7CbnlQwlr5PE9p
AbaX8WAV0w4CjalbBzfKC25JA22IGS1cLYenYGHxQr9lHFD/foUzNurhkIn+pQ9/uJC2U7RIC3DB
RkuuwfcK6MgC/tf6mXXLFkPBD37jPS7cWkFg4JuNrpBkXZoXJp0QOpAMUJoQE60D2XkUJQlQoTW+
jvMG3kNUG4dVyBz2U7c1ZEhlvazMtGxRj8/RYBpTwNjG3sZZeAqnj8Vt0tp7bP1XKDQBv3Iv6T3X
OxOahFUk7TO6JwC9e8VNb6GG0OIJlRO+RxOFMotO6ePk5ys3bHeym9au6JGuhLvAVzcOPkKW1zwp
vEc/HJ8Nh1+1522uedpjW0a913Odhllx6+I0V537QKZNnjFIbrcf1EGxxi1XPiLyQqiEKYOhpOmG
5vZT3+rd1NWrbuxv7Y7GhOSRz1K0OH4hB7Aj6s33Xcu+jxRE34Hb3Rd2+11Y8qi6GQWA/LQMZJqE
gElyKY9F6H/HY7CZBEF3LxsePDUkanER/BccCZdEhFoVv3OA5qLMQUmkEOOTtPGXgQ8ck8Wleyej
mzAUt/hnBE+C7POGxJW1R0Vq00+4TEgWulreK4skHvI+TQPgu4D3Sicb84Rz70ZwZrHy/Y2t50O2
QIHVt59LVcDFBGuQU8HdjOkAvw89Z6D121vVGY4Sy5g0dEz89q1q7jNePOlm/DFnU9yH+YZZc0Tb
PoV/RQL9250NHp3XEY05kZVp21EnoU57ozOEuicBCw8RtNp6bb0XzLkdFv9YhdOqEZiIaSlDJB0E
ETitIxXMEE9CbNy7N8ycYu0Ag7M0yUz/zpcy6lHvz8kHoeZImEihJr62lznNJiQck5vy0V0jc4uE
V962kqYMh8FlP8pyiUq8G2pgKxv/lyVr40b7x0HNO0KgNBD+7ICpck2xZ9M9HYOokxBxalbCVEvi
C2xzgVwUNHeJkvlKQ8ukbOArfBfqNMP8OPJg1zjh04wKGCLxRx/zVLYVdxVEi0eWzFaeeuzRIJV2
GjulzcbFRzXtmAZ42IgEu+LYvYhArkTjbh37GdyheWIP3b3n6htdO+g7saTOvO+cOk+0Q4EJ4KCi
UhtSBqe3rroJCrZHfLFxnfbVt1Q04wdAgvjO4U+qsmLG8m09umhpgbfET1HyiyY2xW2Q4R3VaRZw
ZExNSqtulWvc+Oan0/prAr62vEDLGEwCQ/CoLJn29q0zONtGyl92k7rZprJkorMfZSFQ7TXDhk32
FmDRVBgn8VEwRDNhk01z1NTAaVMozBIImPm3PZrr8cgmxIrNRuL00/KbpzVOD4Ss8OZ45p1kbpJN
9W3TDrcVzVNI2UeI26MQ2s/4WF0h4UGGiLgvrFgXJWCVfJPjP4oWWsPch35og8TqF0dwYeG9clEG
QCK+y5zm1WZgl8qWV4eBUDl8rudAIL7/ia7prnPyVaBxZ7IXq8M7asxNRzQi73mrm+pV4oqj0BZN
pauhrh3iUXeQBxcNqKA5pO46clt1qLDNbPiV9fl2znqVQnneTnrtHLul/513JaThreqAMQu0MpEt
o23/q7S8F9drjwGdHnmGlS7BdNdO5RNUl4+uWx/Clv0grX2s+hGeY37GiB44eFcsOHBLP2p69OiQ
8ObOCV4F/Ijq33yoCmV2nWS22HIO1+YyJOdge/Vwsw49plmHnOytGQe899Yj+o28FptF/dYZaJ0o
iSRm8P0MNQTw3WioU4qfcjRpPck0wL96PiT34BBCEuXejzxzVtx/0+O0oeGBIrM28GjFBLKw4PeA
vQTkOZSAu8Dx0rxLoIAEHiBIpHB3Vym8Wt1mHuma2nrHKFkDKn3k5Z0/5t8zTClXpIwCglPTlhso
IESO0vWG0mU5OLxHHQnlKTxTbL7HId62BnxRjKyqaTMNBG3itwKil6WlV6P5xkrAU/x6jYx/Szu2
ofw1YNluEfqmzMuo1F1kySZewmBdVj9GfhoIc2Lg6zc1UnAyY7rA+PNjnZsnY1e7keL6lTvMz957
8lRKfIIAxw2l98WA3HX8MNkdm+HLEDJJFPT4suLdsCnLPvYsAHGUSMykN2GJaq374CB+rhwn8pp9
Pz8GnCDY/p4pGgXQlKnHl7wDUfb4WCBpl9jYoti5JeoW1QOOc1RgQlMsVlSjX+d032pniFV46w9u
ojVSliDx8o0gG432TyNRAlg+hPvkoe6TFfMNChnR4OAHqI/GaiNqfjdyXqPge9uY+n84Oo/l1nEt
in4Rq5jDVKSy5JwnrGu3DSaACYxf/5betLvabUsgeM6O/7Q3xZ4MksI1kkGLbSWduCmxVdVRd5xN
7zA6D6p6kMHLBDmpRsBNdNhE0vXRnfJevVrEQw3an+4DI/qagiYZKmu7ApY3nbcpWhZaECfpncPx
zZbt3TICdoXE88sUEJhC9qA+mPa0N3r6opmac3fa5zkFziMsS1EMYLbTjrqCp3Tqr62cGSXDep9W
RFv55dELzedKewe7UIfSN55SH4eEHeUMYtO1k+ppklJuiikjlwgEoTN77jrLjTMP/HC1toYprVg1
7hnG9FA0quT9jUknc2CPsm4qk1GJn7Jtt4sW79DeT6UeCQLyt7YRbRtbHJZZnGbT+jc2wcMKLHOQ
GerrioUyMqtbikfGS7xc8k3leX+k/YDh1aH+Gc1pPDYhc3IxkjEMtY7sONrPt2qyyLhltEP/7UOj
v7cc5mobqHrKG7ErO1DqrmufkBzoW6vGejC7jBVwcCsGM+/gztkB01q4SUsTMWKUHpyyexl1Y2/G
KXpt3AmgRZG5EbXVbpbtvu9odbf8e1czcfRk+afsamvGN1I7PJCGX36rMIdQUPwPLAipuspvCsfe
BNj2rR2UHe89gor0dAmdak95oRcDFrDJp8f0diIRYNaMmOrOXlDmywJarJuWf1VpfzYRRD5Chfze
wqWRjJZ9aYNl1w7Oca2F3mHMs5OxkMZGars5WlGW7wZn/Gr8VCVT7enz1NX/sbiFcU8LTIwAX8dR
2r/3RXuXBvOT2QXeY2aSxrN2z9CazL7etG4mDzN0Vigaw9tOJYBoReJXIZWEqY5AyQjn2leO9Bei
SdKs7jc1dPZzYC7qtYuaMtqoaBre3BR88bXkk+aQ23Z35DCUW1k0OrrxF8WZUWKKXjpvDhDsDNqE
C+qAsT1hHqdINN+Rl1bLRoZZczAI3XyTgXSNyzoMjXwA/F3z75w04fCnNpAt71yyvokynT19mVBM
XNuQY7V0dXQ1/cm8ziaMRaa1+dFPYZrYOmQ5ZbXYQrpkJ1jQ+tMe3PSQjx09x7mXPvlDntabPq3m
SxbV8kr+HzSY6NZNJaf+0cANdBTGyqMrA25+OfOFgD1fzLVeca7LfNsWA7pDJuWCYaqRSTgNTwOb
7TGnCn4Tqcp5sLq6LnCKrc7WsOh4XMlMiZdqNFgEyul3itoibiaEQHUQxUWn0rNv9fZl7bgH0KMz
j1VLvq26ypt20g71EVhJbTstx3PlWWQayLB6CeaBbdkEzRtHCX68DNljYc1msDXrCvyFeqVyN9qw
IAHYmGK046cNgbeQy6vVvFtGYT6SDNJv3dJunxcfwlFEkqCBSNokfzsDI4OHPTKzaBeD+x83tSWn
/TTfRIpKYWLyg/5Qphi16zVKLxES+9j1M3a5MJUE46bCfl9uR3SqWKfd0k9jKkOKh6jiniMSgAux
51Wclb4+NW3Q5jA6Bcu+IDDr3Fh9dicx3ZnE8ke9zzjHdeO2ljyagINb2WTZPrXN9Dv1HZhYs/P6
V6EWfYryzEpEs3CBRV7HSDUDQiymDZVkhoc10/LSDcrau+PobcIlojnNizTElh+dlAG6u0x4CDdh
H6QbA9biXBuucxW21+8WgYAWL8y8HYo82C5ikOepvG0lAM+7ZlXl1hmZgBUmljfPk18eCc8bH6Zn
33qDOOZ1iFJjdLvY18F0zMuxfLP1oLskU2YNvDJB64hqwFsDC/rkenX2lwejig0Ict6aA3uczbiv
Cz1elnrgHU/D43Ml1XgoHYxf3d6y3Yk37GC3lfVOvJ9Y1g0cSTa9rr11r0vlnfiky+waGaL0m7iy
vLKEPMsaJyPPK5vH6NJ0Jh0kG8eqMZKDGFZZdXYqx9T/IurL2bUyNAliIHIAQSnzhSHH6r1V0nT/
ycwhGHnnuqvW7VF4y1rBIgWqfV8Jhawf6G3sgpc16nz+w5z7jmAEj+9gfA8C6Xh/iGg8MiJ0aVhQ
euGqw+XUzmVYPpbasKNTEU1uxCCSemq3BLwaL0NnVDeqKC9RVWNDjXKDLvcSUQP0mocB9tNqcA38
Cnd0/O/aEMH8H35Hmw3BqaMFDsqfZpMJOHXGPhfbpild/Q+sY+iuY792aZtY3sygtllC8iQe8tqV
0cny26mWbNI0o72bJcLXdINo1fbAeNyoE5yfbirqZkMcTgS0BwKXys/S7Sdwj1u9xfBrBPBo7OmZ
2Zv/cc4CAOLOnPmVNk2Q6/ZzqFo1PPruOEdHwy3c7j1NrT46VoGw07+AU7/cL3U6Lx+O5/bOqfDr
VMe9DkRHC+ugvINQY0eXS9rkeTL4pTLf6ggC7+y77BVbpK8Ymfqld7sddAcPjGNOQf3p9S1GnSoY
54YZYHbFVg6m6ml49QOyrrVtuXd923ZOMrUuzl7826mDRCUUlB6Kxfhc7Dr87LEks7h4Zpvm28Je
+wxePHNdJ4ilsCJpHrG6wLLzedXkPe3TxgiZHqzKLIc//uTW39K2GcDSkULzN5jDMP52c2QUiL5H
0lc+JSIE5kh3Dkxaift01fmrYQ4jDcJgFnwdJjKIj5De6RmULs/X9ogu3WT6LnxvdV5qp87+60N7
bs+zcucnHNuDs18aXxf3kd/ZcitrYHBAP8cxSOVpMHrKYENwpQXvbPdihN8FMG76BF93Wn+64wof
jfEJLS/Byi178KZuGoSkhEPUIpkxc1mxO4iAVpha2MGzKBGiJX03mr+6Lhb91C22ne91GzntaSrh
6f6WsgYdWylcquPW9wySvftg7Gdu9bTK2c/s0YgbMVjOzg165u6OMJDiHC6NhUfQHWqj/W5kqPJd
TaK9OBut13lJN6+d/deOdTAnTpea3lskzDX9cbpyvAbd2k0j4/jkwK2h50jr/bLmuZu0nRzVk1fa
TZ0lbU4P72/oZWH45pvzLBhyDYD971o3q/kMXbOmd5lJ9sql4qHKDpYoBmMLJoHWdVirUf9b+bfG
R6AKbs5NtY4pVUCDKekYC6Ol/UPDE5XP6L3W/BD6g5htYEIzyju0SFWjQMumCo95X3nMfVkdFPn7
0EAMf4g5mL19mmonuIRpEI4vXr345D2XenD9TYGhpvmy8imIJyUyxuJBt30885X8V1lZL/b8WM/F
24JIPnHTdPjD3T7/uGWUHabasj4UJQTTrrcz+zBX2eQeoy4Mz2sh+pPtVEhSc9Gilip6jJkPiDix
c6epCu8yGNI7Lkrvaa5b+yPKIaunFeIM0dqYvY1zp/e+YEytwsHDdt0vJWXRfQtoV2UGdRnhUONE
LMc8vEPLxiQTYbvHtFmHe3cpc3lflLL5LvrQ+ejqGx1h9EHw21jhsFM8io8e1sInh47Ur4w0fgZW
okzBP8eSUWVkTXZH3um6Md30zprHpT/WIgOZX4Zwfm7MyKDlKAzTHtkFJEA8IHbJN1aGwyRWueh/
kECWtACH9UyKrEyd3UA3TJynS3/XtkMe7Y2yCh993Yzri666+ok1Rf1OS432To9u4W3ysF57hEmW
c5Jzn92Hg2rvM8votsRwfbhi+GTyemuwh9Pj5iBgbqlZU+5ab6xpuoi131v+8ObJFTmgN0Ao+VG/
ldoJY+kZ7+YMv+YL/z2PguHSqUXuhI3+rh6Dh8q+NfrWszoJn9b2vlM7s16D19TT3Q+Is+CLrKZt
7tf/oJTvDcVCaETT+hAEdXYul2Ld8x5UFy91ui82iowpvz2llWvFfdEYiVekgFNju27WoiZsNbWs
t1Z3/aFrJuOh4D1gxmZhTtVdUKbQnH7t7LQ7dGdUBCYSlPEYuFb16IHNfS+GnN7adpHtE21wLv78
dLSOoeaBip25lVfkBAh8JEfRT7y5jZ4Ww3ZO2h+cIbb8AqUTOhe6GYTTvyMq0Zum1r+5rqms7xsI
nHEd9vzmf6NqjF0RRSsgOoH0tX8bElTZ71RDQGPPZ3qc/Z6bIewuGUCWLzvU5S1LkWEBRS1DeXJ1
B+Pg9CgULS81YgTpMtbLGG2t1H33OoxWgXK8K2aMjLnFUw8kDqh4cto3uwXLNIN6PXd2Kp50u+a3
6Y8mV3YBXdlnM6pYTALHjhvpECmf+S4Wx+gRye2FeQZ5QBpweUXz+jYMlJNzybZxllq7eiB7OJiD
KeYtzcPpsrRZs4sy0c4e1hVGvBw9F6lcd+92pbepfelvuBcBIitUqCjtfARwQXsVXuglzRDY53Hw
HphB/hkVo5GAZ+REyjVGbqq3Xtl0sR0wwI+42je42tgrTItPtWBmcyZ/HzZFmGilxKkdndMgaoRE
fanizozidKwkwDRiDZ5pPApY0iJlmqe5Xv2d13RIGMZh5oUDUtBGSrHQl3U88YTe3TocIHJLOiJ5
9yC2fJyjteIz4rk1ytvFDk90NHVe7vzZ7OkJd87Qkllsr1bKm0+u24aOrmQM849Ia1BKxtVtGKo6
rrL2Z4IsaFQwX2htfXF7AiHKon8b/NUhTCHz4sV2522EfvY4k0OU8JLRSSkaasrKxTsbqTL2SAKm
18BtyAwwtLtFI3FuxolhQ1Fb35ZcnxmJvB1v4rhpJxoKHPuISbzeD513aDPYDhKqtmshyweR5XCS
ekhyrOkbPRZ8z8bobFff+ur6joHPDuGrFB8w/QxrXLpVdQRGt6j0vpmVBNOILKs9Kg7ogny8hJEH
5QVeDQfbXZDIwy2WnnPkVBlxJZmMyqx4t0dUDe7tLS3Wl2wum8St9LmWxnNgw543wUfhAHlDih/8
FIAoCrIHhF6vgwsmsU7NEyL/j4yx/aZPsGPhtuOjqFsEcCRuPBRRMe2qwXYSs7OSdJZzPEXqnXsW
833O3ZyXnkLtUDTx4sGkmEILgmVsSGr+2QZ6pInzvHTBS9iG5I0Rrpbyd7BMPynx88Ujnv0k08FP
ag/3Vr58osb9aJr2sxu6e7sL7/JsuAe12Cnm4I3u8pOvDOMtF9a9DJDVT6Fatk4fggkNb1aXPmWd
6eyIxr63xgWULO/nv3qS4Z44PtDGWZo0BjDXMxxOZWWyMfXF0e1sYA52GwiqSh5nCSq7qb1CXAO3
1ChwTI5FaKzoWhxvt+jCJNxNKtCFPn8CFethE5zqXAixPAAwjE8m4uU3FfXra+e641PhFs5ujEZ1
bcJI72sfP/o82lkAXV4jhYLO8sKtmop2eTSbnofSpwVkTiJftejEglfiCkGfwsUGmjQ6X9cwOMoC
EGpkRhuC2V97z9kLxzQ361giRrBcfVfOrfGmTX/ZhbnZJ3yQP8L0oP2Cju1xWrMjmvEIpd+0nrTZ
LnGZs3TWQDrbmh0g8b3BBr3h0PpLTrFg0UET6pAsnyi1D1EkznNaf0whcvYccem77OA+JiRtR5bg
ZjuYfncuJet8WWZJjopllw8SDqa7K735VjKydjduYHkgGNXdpoY17UByDmJtwHUtfcxTgfJjhmsK
SaLIWCP2iwrMjXKkPqDttlmA5D8IqPVuGAT3WtMjiyDfxFzD6LiAjp5MWYprX/Kx8Klaxz7NSuij
3nsVXWTjf4Mote3sngbKOzBJYkSMgueOcMUN0SyP7jqrfSRcCj7blh/oXxD/sV9TBhTP7YTKHi8w
QvWZTGi+rt9q6IHC1/l5jZwBNC/oUK24lB9VGUITbW6DG9RZWwDTXU3PyTKWd0zf4EzYmBuaFTfp
1By82drMqT6WJjW+URl+9Xr8aXqiCTpm5T1aDNQ/mfjVeXbN2+LYVITGEuvtGKq8uKwPq4R/8doK
sRZXPQA84h0wb3Ydc6avbrrdnqiZvHUqYfOiuHPKJzsSJ+7ohJzHn6Jv3qsRKLvq14eB1OSY+m3m
/7b+DGTj7qi4/7XmvNwugfujMo7QOrRmnM1c0N7QHu3K2ZUj1NJ4k46k04tIs2jLpkOuhNdZE5KR
7N3TdhoLZJzo2lX11njWsxVKxGNlhGhxWS5knryXU3+QNqv4Mpg/k1luw7oakdO14o3OuP/LN4rE
E/h+aXI+6Lk6B5Y0TubIxZDdxCmTW3WXsIAtmZvqkVcsRYTTEqtSX6rQOCmHAVctDZKEDsLN7tNT
la8JXU9fnOh4DKqrvSzxMof3ZpG+Wcv0MFTzwXZhuJfM+udUC7D9VEIhVQClZY7cihwQlILFXKFt
LnwEOR2/Z60gZVELxdWYcfIVeqbcwgnAkgNU52fBpqzQbHiBDl7nQGDZGfzUPTFSU5ETIRIYuvba
lmG/CbI6T0qFMjSzg4sMrP1MBlbSNY7B/s5vUpblG3gkerSwh12Rq4sipYkSTCJFvPLetgrJxrSe
gZQa5MnL/ZyNf4Tn8h6v0VziNaBXc2JvSpvlPmVcje3JelwrWEivovMQKBgNxvyvAypKil676ImH
3zRqgvvFlMMmSsd/i9JfpYSisb3aiGn9QUTT2o9EmjzibdlnaaZgEaPn3CyAMbzwdxopChsCXcW5
L6d4GKaC71QztuT9x8wWmffFf37mEnsHO3Rsu3Tm1Wi3O2hrYzP0NsrLqt2OQePtpkieSn/Qp9BA
V+2k1ro1sfKcdYObrKvcvxp8dkPL4mtTuw5/HdxZpv6UXeytwrs2UOmYLpBVpCI7DEt2YgW9b2Zx
3wsGoR40vQimrzBLnzo2xe3a5v8pJvTNMqpjt46f9lqlm7WNJFecNWysTjwaiMRCQ931Y3Bxbetv
Fou/qQbjH8q6I/cgOgHP3VUFoHJWRltiFIN4WDp8P81etN23CNHFjw2T4Op0T8Hq7pcw+nGyPCIq
YC5ReLjvrVc8UMF3naNRnPtcf+b5LDZRZH1QGikhRtjh/Xr9rA2PxLk0PKTo5x/HZZp3gxyQSIT9
Scv8MrFGPGIBcq4hmy8Yr0cz73zWtVowU0CcC4C/CIkIWTK7dc733eBUCVcTn4ty/jNtZLNmZewz
QEuyR/3FPVez+R+tL59iVYglG/myiuyhdpYPU2G+MM0OOs3QjzSOsIQM+b6wq2MwF2e9qnNd6j7G
D2A+CBkdlaFJc7bxO6mRmaOZIjDi0RMgsFOxHVtkOmVTnIpJH11chEklmyruA/8pS2ve/nb4m5bT
M9v6nqvxPrUMAqPc+W9oqRV3ySU89B7wG3+PP8kZ0V23dcrxl9fwnYL72UYVs+EkojvHCpFlGU++
sIakqtVjoJVm+pl2/HnIXdKvgAEBByonsDBqbtDpaI1oP422OFCC7MP41IdVdOYm9STt1UZqJ3LV
v1mbi8Sa2y9tTFvMMG/4w1CM2fdGOrwx51yD1v8eCnSK3Dv1tjPQp4CPGRc1pXLjttlepxK2laT5
PewQDhYI7jHM1DZvdX+d+jVi3CqupemcPGEjHZp+rNn5EIp9Oe1T2AB+FyQ3RSzAWW/yVjvuWMi5
OMGuxlonAQgQ8nnkJeUChNjY5UuRuY9jaj3aadNvGhcTYmVxfLHibru6cDYZg9lNBC2Vlx+zItQw
xtw+rmTtE/otc4MDHBzqNlEdLRm+RkZ9Njr3EGgEAJ199NI0KWXI6Jt5+64p0bPJkFdDndiVxuyw
+p8wCh/R0u+rsuCRzI5LDqyOSW1EM7HuwEAQm+joOfSLLIFjEknXMW+Y0yGvbSjpyDgLRoG4dpAn
DEggdOddZt+72UoWoMPip64tf+OSF6060qjMeTSPuAn25TBNMa+Y4hpWxq/rD9nGGPoX0Jx2M/f2
JjX8c48IdWwdjIMo6JweOcd04RHYeo657fzvNGsebd0kkZ5/Kqc9G6HmkbPvels+jWC6kR73jb1+
5JHYgoptZ7VCjvfLs6K80am41Qp7+PLsNIuDKT9N7pBE0kVkXPuPSxvuAaQIRy0QTqQxFOrWKO3N
isRzggHPia1q/SAJF65WJ8eR8BtViPHYjpiNrPmlDucPK510PM7es/aGfW+GdCu2N/p/6Jdrrdu7
djUC6GuOXStxKsx/OEwwPMI8x6JYX2nRel9C+9lrkAt4vXd2rcjYT7V6WjhF8ZAbh9psgRsEFQi+
d+/nAVyYvPYCgibMMAhp9ytUwbenvY/F9ilbcjksOBK3dK0dbAf9Wg0mDF5syoPO5bGTYOC663Z2
4/8tluSR7k8S0qsgm1GtCJK68TWs1KGY3DNY+hWql0Mq7/JIJVL7+z43SkS1/qnNiCi3LAO5mwhj
z1AP1uCqbSrQbET5dB8t6Vlb6lik3sW52TwRwiAm8rsvD20XAsyTEqD71XwHMtej6el3BSfW0Ihi
VFY/KdW9Nc74kFokOk7y5mBKm207FVweTrGXw4zIr2ZsCV89xAKNfRes46EKUR3VFcJzFOi50R59
J7905nhMc5ybbQiVHjzeGjvyyNgOs3hgcJZ8lOFj1lAgYtNrE6LlIouguhlH0aor782Yby6yHFMB
pua4lvPdHMHUzekO7LbiLkN5sFLCnHDx35cC/6UZSaCP4ifoOVQ3IQlSwKhHXM+kl/bVdVLWWZTj
f01pfvmLuDiufDPM8clb52U7hgGdKaI+rsH07HjDrh+5IFz5YZRtApC/xQbFjK4zqEAyNzaW4xyk
HpEE3ixZ43bxXcQ4uBzMMH1wWqyRa5MfSunfjen0b42mF2BcNmJ5bmx5gtc5ddqIpyX8M9niNvbq
uoQhpOijxjtNKn6sZHBnBubWdxDIteLLsN2/edTPPsahjTP67wCVXuyY+d+ac0V2oQXLbS9VIhAU
blQ7bm8yu65H0Y1B+uRor91Kxz225Ho1QblbVg9GkhLglNNk4i5wx0/hpcdc56eMS0a2YIVeAGoN
ahEuqKK6+Z/ZOCc6vGPOxy431j8c+gmb/sViouhIu5hy517Y7A+TP+7GfDwV5vIHj+jhmy6ueWjB
9yAKFN/TTT0maxSuWh9TOT0t9rNfVe8k+DBWh4mPTfImNLdR9Hv96sX9lH41rQlPNZ1Fnu9sJ0Xr
OPcvdPE+gtNBGBbDyV2rbSbBc6YZUCoVCIMhQIIY2QSCuBTtFqnBfTKm8gj89V0QeEYAWRZHdfHs
2jfrQz/tgnR9iEbrjazIaaPW5iBm4z+rUDNrmHqKTCqSTALSdCtevZINUC7VTmd0kq4+g9zoX8Nl
/bf43kNUApIAUCDm4ulr0B1t5mlF1WZZgBHKPQXWeERLyJ6i9rbSkPspawrJCtRt4YXyG0ByxUjf
JoyGT9QRELsAx51PXObeNVup3BbWt6gRk0Z6J2Z9O8H73EdNq7sVTNp09yV8VB9a23CO9hW8bSHr
+8on34OH8xIEVbitRJ/oYvzJGvmEW/WuwCKHcaA9znaaEIaa9HP/VtvyuGYDwTxzZiIZayUT8XyY
h/a7qwmlEq1zwHRlosXCx2r3d+agLiGua0c/EUcGCrjax8xfzlHhPRoy/5pQ0bQR9GgR3nviY5Zd
otPmTMv31rn9ob67E1Nz7qV7qNsQM5zx7GF2Mpr5YI3iikM629x4+mZ0n+zATDK3Y+gNjSPjMMnU
U6Sx2qHDsaRZ7noUwXp90/CglkzPoWic7SSrv7wMX3ySEhKFXSMJxmLZ2SGWUNYCFdc1iJjX/OZZ
Xm5Q0EDzKOY3H74F9JbWygL00E6XZzzQmMFxCuSqxObkQiO0afkbNuHdGkGVrAHKde6YqrQepzQ6
B2vzOwTFp6PKk2kpnkEoVyfEOdi+m4OTLO340A5XhC+bBQn6lNufxdDDWoz0UVSj3AYhPmQ88xCF
9jZjV4xYB9CHFcb6bFj9Q2/VCdJX5AND+mdOiMPm9mQ26D8xSUeh98qDv5XZeyPMfWWHh9zlNIVs
Uzn1Mo2OMXui8aysTVpoADMWWVl82w4Ks8ZOeifEY+dPcBKph2nRVImYXJ04asru+jWg03QGn0VW
4MNXsrBZ7sihtdL5fswIyIl8zRymgvraipy+Qpyr53bRzj70+37X1qp47Bscltiaf0bhN4grlYgt
kqHiyjTVvwCP5R6/pJVUnV0kJqqeq2l3FWIu0CdSGj4oMVCxJcXWdOVfZdQnBr0Dl/M2mL7nZvrq
cn8/qvW3K6w4AM0Qcg9RfOygfBRyAawS6CRwLHJ/W0HDqDFtZGGflrpMVAvfDZIHZn7NdMXDKQhZ
mO0DArBjg6uiLBmAVIU8Ku36vVc1u8jSdwTObzAEE55FwMdYb71g4cCaD8r0tinPeyqb680i7ztB
MjBqO+HwYP5//RyvOgN3dVWSlSopcSupco4Da+oTo6iOMwha4aBWEvpfY6b7aSSWwsOoicNG2j45
H/mLmlgHafW9eEVPYIt/5eHAy+ds0uHDDgjWRH4gHXESOj8LxNMhC5fxM04mly6JK8K68mFdcmkf
GhejLKsBAvtDOHunPHTepXB/Iqu9qqLdgn0w5vt1kYDilD9qqocYxrnYdXO/Le1oV4w2ErWO78tK
/MDfsdjGVScR5uaXGQ4G29OjEg/8VjsiUW6so/tnFNYRYVSs9XB1ETCmgl/MSN9aAZsG3BP0xOnj
6fXmfVmBHwH+RH76Vhg+wsXXenqpp5+oQAEfgBP2FREhIFqtfHHy+aP06fNSv30evIjWP2Dkurdm
/erT3pyu06/Q485BME49+XYcMB5Dk3/NaQ4Pi6EEmGG8eRDyJ79W+8GSB0dXGwN0oVA0J7c07G6a
4TMXV2Xm+4E3Sz8PP36tr/hCk0owK8BhI96vvXhV5j5AxRVhK19DFoooOMGTHIdy2I/hK393UpfL
0+jAKBHzsAz/hoBODw5yO+TnsGvuglqea8GGJvNntYprNMwnPSG0N8NLvS5X/LKRkzEqAnWDYupy
ObuBeZGi5uucnBMT370p8u0chonZQHVk8zO2VwxtxamJeF8a433mLqQ/eFdUOhZ60uA6u0Ddxnom
D+S7Ev5GdDX6xfxgYGLtZ/Olz6xzav2Za3W0V9qqmasbQMByIfqjJd6CdBiuwGD84iH4jTyDIbTY
MSDdV8tx8B+gMZ8zW17Ttr+SCxU3annAXwG5fIoATsIVY8qNW0ztfQ5HsESgcFPjQNQSlh/0D07n
vNoBe9INKA2n4Fvp/KepUlxvnq9AA9RRetalHOR3FTYvXEzJXA27OiIdnlclJW1xBRTe5+a/G0c6
pNXZKrLnJV+wPQHZ+lP14dfVO8oyK0YGda1SdKPaeI5yD904X8yy7pqBN1jgwL/Aq6BT6jdMJAga
xZkABaxJ/h00KrtHvbegSsqyPtdpevSakvLwAbAOHinj01T5ha/ngeNzqeblj1pgF5YLH0Jrvqks
ewr+R9F5LDeOBEH0izoCrtHAlQRBK4qiDCVdEHID7z2+fh5vu7ETsxIJdFdlZb7Sm38hBoiVWFoY
C9GnQaETZ/3ziD5PAmNH8mJejWp5CST3FoxC8pzBrb7LebJ90THtpEOPe6vdxQbmA1LO20pq+BOJ
2sXo8Vhkrn0rnsx6umQEcBJLf1IA562FjHu51jr5ZsfOPWaODSala2CRsELnjQCS8B89l66/Gzuv
TYgAjG30RjOzzwmK5M016NOvKsGPXT2Nmsm7kR10FJTWRD5tZk8EgHGx2efE9nOmrnYw+nYVHU3s
2b1z6BOd9qUOzlONOWtod8osXtPEPMxEIOaYS8XtfYELNVjIuUGFMJkHN/K1DsbHRokKb0LnrIZA
8xmQ1rr4JRqzRhYhIxb/TZZ1mZLxpNW3YeBGBVIOj+KitdmBcOSOjvIstGW3DPl5IBjmziYh5GJV
462g6cApw4CHpsHNzHUaUvwmCMEDGGs8Bz+DLGGTynrfM0PozfaHMu+QW9QXdXWPfVg3Ux+2jdFh
oxdPmrHs66h4s7sJvgnhOVy7othM2JqMWj2pZtqR5ML9tSeZIzkpQ84TCATN8m/Jcmgui98Ao6wK
exstFLPZsZzeuCgOXBL/AvAjRiVgAr/GjotLFGfgTA9BCM2t3VeHi4vG2UvcudvYifGWTsM2KvRd
YnZ7u099AUBNn7glmGc7VB86USfWMkax9NLBebKQPyaLKXzzlVSLFwcuT7TzQP2ylyB4w2DYWHn8
RS22slqxNvHYWthoK0SzmkowLYRXTOlGVrofYZTWMOzqM21eNal1oLmvndD+MIVss5wC2a4YY7qm
czQy149CpPN6vGBoO3USUUfir2khYxSmteHg85pYkT0fGtRMcSot99Zhqe2jkjiI/TuVZOv7xUOe
3ieCGDWBUHTkWmwWeUhT5oyNtoncixitdzPG8uv0xDsJnCjhK6NZz6AgytD1mXV4RL9Qif/oCri/
i63emv+GPjg2SJ5CvDqQRjyjGi9WPh8snBElUlthgOXAJ3oe1XDq7OqpSaxN1KWnpMRxUZq/91FI
PBmX0dJvk17sCj3aGqW5XdqeYT3cAfhR9tTuwX2REixgqxreIsODHueHNvgKpvTMBceYDzBFVVA0
yidX1zFeFxt+7ZtpxVdEyw8xguQMFUIamRcEfxbV0v7XU+6rsGUTy+tMEm+S4A3kggNjTEglsK1g
ro5GHQPMAAMWDBYFRxNirCvXElNpiosuXCyGwv26QFFhEpozjokT823KSQoxBGZ4zGMXfFQFYe3+
8W5taojxzAavsP0CEQqblWassRQTBitXRr4tJEtSqEh7tDYISA8GU4G2ezBZ3pJ+1S0nUV2sTeef
qXDhcjCZQfllTDRBY6t7i54ciNN9RqO7zxHRKX/Hx7w130thU9NhacjQv2JtPpWJw4KkYy4MX7aX
njyGpf1CRTq3mbUZZvWvJOpgpwrADLM0CBZFg2vb+raSmn+dNglMhjnAzR3966sZZ3THMPQfTRxZ
3eYnTiJ/DtTJniDdtB3WYHZ7BNFDRjXuYPem748Kk9IX8hWxrBOJsh0ib7EyOPO6tD0E9FeOarZp
sg+0yMPRwAnOmyWN49y+d03uiSYjk2D0L8z1LC+Np/OQmd92w7289OWZOvgjxGc9cxbcMeGkci1K
WLvuvzLZXCxxz1rWa+koSBrBt13gU5NRTV1kl+t+6NcugE0ULfSJKAcZlJBX7J+mLn3NE+n1zV2u
TiFD4HfR4/Awt9Gt5n8NfvZxzqtTyAc6GjivSbTjaEHT4DRrlEOq+RoG31X8wc20tu4TPOkw9Lfw
N3G49As/19LPW5lH9w91vk2x/hkhva+gSv/JWsMuq+5YDPLuUUg51VVfhUam3jAutaw/Yt35lP0b
urW2MeZgGySan8vohur2GTmPU5H+6+b5tci3LRc7wQqIHR+AynyDTqiKn2GGfWhjcXL11gtK/auL
3d82gEGlH9kZsG6y4E9o5q6AxCVVY2y1Dk6RDY9n7YZYwAmxc7XlgCPSUxhQjhViPhM0i6/ONAef
zf2RTJbc2bDcpfVDO7n2Mui3TuaUT10lco+JxuzJWWcD5GJo5Ctb5ygrx9obVQeMAx7VpkvNI46m
wOAtiHh1C5wYBZFBr7Y68BmKvh5/OFQJE8ZHqjry81kdHmcNvjVwL5a16ibpEWHNuHWdLxzwX8uc
Mr5xq09l8L3l+l3NNsprXpepHyjWsEHUx//FEFBMJJiLSVkr9qq89rXNv4l+uI9mH5bJZmmWhfrZ
Jl2O5Wk6Rr3o91Lg/EFdKH1xBzp1dYF/f5kuo87IW/VZtg4LZhM2xeQgYx/TAH9NzhAL2+PjMDtX
Z4gVCmpuUoXVm8AgXhj1erxK5sLYOtFyshENOWSJ5PblsB1a+wurPeC7orsANclp6HHMtSpEFiy+
QZrCLACqHluZnxNrZmse4aJQvxip+zRIdGtp79KK8RZ7PyJikUzUnf7ZKfpdpfG/QE+tYsO3ncab
umIP0unLQSNRSCFJG1yEYGo63xM+vXlym/4+sxIvGbXkUiuP0XeLONR9Y11kfjSso8xA0SFFZRVn
/mq863ymYWDGq76SJFK65TudeFeaJWKPfU5bO+pwUyInZ9A3NUQAtQswzD1fzy9oKpuspdgXdvY0
goIa1PyERFZsGgXoypSE/TF4IKymlS+N7KRKNDEmmi8jnkaZTre4RWuYOtbZV6LDIef0+zxeXIaw
FbWga383w2Jf8rxE8gqa0h8GFa6hyXgLJ1EMKMw1y6OjUbC2UfsbJJzpEe3zerGyF71L/+Jlekgy
Hn3ZXXtDe9ac8tdagBQGI5IYS3SJiw3Vj20K/PJFtCdI4FWN9Rk45C0sSerdTRhQxbWFNTj/02Ob
hfITsYS2pCgoC9RkCxth0dgkE4lt2O6yN6IZ70DWTfsprh8rO3rAyv67WLpxoCP95nP90fNKWy8Z
eWvduGCR+7zrWuW9IimSu/TUrKMaHAMLv9g7q/S1izMXOdUJVgn5j/UYjdE6SsZPvVtuLcmzaVm+
0nvcuw56vzYsEEFBcC7L9AHY/gimKwCwmMfwgfolxUsZ+tATWYQmoBpW+pT4RgJ0QudAXlu8Wquk
K7+6wHiGrb0qeLH5FgFRdQYvY2Sa+r430YFHjPqMAfG9FRbcDZYz/OX41DesisZHGZRvbtWqFRYy
HIJJCT+qY8WNgWqdLndIGJEz7PR/cYHDph5VDaKNVJeqoWnleCuSTO7afPqj+R93TWuQvEqGp9Sx
dwy56YzSvcCYCFZt9Nq7vGllAl0eSwhMmQMzr6/McjYV/0CYD9fKOFF5WoIZRTY/RCon5q6DJAkG
jar7Ps4fDf0k4S15SzGMHAoGgV6aZpVw1pqp8Bns+NGgcTFn8pjIsNsGc/VSTtmX45JkzSt9m3UV
nfxEbTmEZ7OmeTNruRohoaxDHYZOkg6+HQSvy2w/doX9U/Qu91PpZVlxGZrqs+6wPZaCCWSODRGK
eoC757nCTQYyp7C8sZWskIoCgW2/PNZ5cMZ0f2om45g0+s60eoWq/GFJXfOz2X4GO/fK0ux2hevn
Wsz9T9pHj3Pf7YtEPSQJ6k6OyZ2KZWdF+oWFE2wXNbJtXPWPnW59tnl4W8bhTa+NG5I+JahmHhmS
+lonkJfdX2MezH00tpM3Gyi8caL3u8XBAZ8tWzPS/phmwWa+Ex6JaBNuJqwpV3MZ1tBcoBBObQgN
IKGk4bAMrH7fVqzOwir4QQNmEisi6ceaiK8qZe6kJZyTDMTO05hfk+ReGS44TzUDRl/S8HAksnks
Uif32Sixjo1C81LFjSMwF2hOck7pwlYqz9Xa6GIM2NJy77fAOzgdkABz82GExPEXuB2ya/OVUuzl
ISmg/LCpc3ZLm/WmicY9z6m1Zjj/XBsOngd0VElKaJMOPIBlMPNKdyR6SFuHc3jhIDq0ifHttOlp
SgkAAB4Cd5S5wyaoi8CPKuzOmoFvx5iOsWE+6k71b9HQ5WdFjToI6qcUSss+YNNdy38fWkYerbkP
KnveiaHj55RgvcwaEOp9kLYkYKzqBEldFN1xBmvpxbJ9HEmImZCgFt54fDhbuBcspJfDMTftfAO6
jIxO0pzpKpjKCuealMavbraRZ/cut3cCx78K7rITY4JdZ3NHlwPn7Jx2HE4FyB8013jTS3WNIs4Z
aBEseeOZbJn2BJh9sEtRFk7DJmrdj1bIm4JcE8TBA5mlnYq1JzePD1IwYChFxiS3xI1LW3dtg/g4
thgQhpkmtbIzL+vKJ5UbqDk1QhCxIgxS8WeN9WKh2RZh+K0NsIUmgxMLZRsPprGnAGcIO/Xxc+fA
EslU8V7kCKJz6G56fvX87s+d+wGdJkOCpTNM7JkQ+zwkPivczXUUtt2udaMMP27ZnEJtoPuuMOUM
Co+YHAN1wReudk1Qndih88SGdN3XC/vVTRyNQDS8tKWzIRIapFjKGFTlUNSa1+VWgvGbvl5pSwXP
JPjn9pB5KMvXOG1TP9GRf4l0Ymms7wgEBNBKctKMjeAk665NNdI4h28JCk6V2J/VhNZvpdomLVzf
wqiwNrP8ocjSNzxUfDXNTsJMi7CN9TqdkYlFIOLMxwK+zN2uU+JlcYzLoKw3iNArycjfWbT3GVpV
WsYwhQ31oM3zhhLEH5t0swy9N+cWqndyd64rlhKbwB3rsnptIeRVDcFHGWmfXTXue/yMZq3e63H+
UCDP4aaASh2E9ZqnoEmtxNB3cYVanZUhhVw+Mw7RzWHjjAaoErc6DSagi1Ddl/+UH8wZzgO68Cpk
xAfyT3tOIwrEypavS9k+t1QFVtHuhQLf0S67e9+ZlPGLiMSZcPZrFNkPgSto7bujFZkno3lUM+IT
Dc6dJLDWq/KoC5APg9ySIl1WFYLtmi3PPmw+32qmB7sgKxfn01fIPpmkea2CfMcQ99Bny7UoWTvI
1JJgozfYArEXJS7vkCwps/pIvfJMNesRF6pB4AypK7gscn532mIkKyj/yRoybUj7paG3MpLoPL5b
untrzaMdHvE31neD9uuQhY9zGhwjRoQ99JV5phkKMbf0xqsjs990jvxAy88dEkLXf7Fd5MGCDJWk
zg016LHLXByrjFu6dtf3Xwx/V3GlUcfRKFrLKcjK4U6J/C4RcT1hiEc0OqyyyQ3LxzorPmcF5WrW
XyUj91gbT2XdHRpFngfi1wpaPRpVsSETdipb7TvQsMg4XMKW2b30pQ1XGVQjEIJwpCB1238I0M0g
95grV4ErfUOxGnHBejZl6ig4TCtyy/i3zuGQHecxPuVusWXpwLopibZqjQWrJcjfgqq/mcI+ZFhr
okHcAOnB2ZSPIwULUq7Du+pQHuQ9dqWiBfbYNJEXWOzbG/tZbjtJJ1t028hEDGiSW4DDoS2KQ+R2
HmIJGmwFTL7aLqMDfvCz1uWVWNnOqOfP4G43wiK/T2j/lQCTJ6YXC3efVXxpCGl6hYEYc06rLxAz
bJOAAw7mPNxlA0/KHPLnR8/CSC6WED2keFflxeXGDcPQsyygCN1PSSKVErjCxL7Et6GzvhBnEIWn
7puq4Zn0qAcYeUs479oqZ1Mqdakz9UvwAobHfKgG8UfZuulZ+ZHrznUEITj0nZ/bLl944clgWucc
w8R2l429WHsb6ZCukroJm1OY/jNSQtlzjK8UBWNJx4Oya2Znxfha00dxl/u6PWx1JzkEFkktJS4W
puFMMA9OB/ya2vNQmHc1mBMCtISe4FhPkCKgnMlxWwXjqbMoNkuWEnZM84dSewLWSZbVShkZLyfF
Sc/cPPXqhCeeH2I7ZMBDShNK4EIhtrTjZ1fbW0ssVIpieScNgkpr7EQjTkSen0ZMECG5MQaxc+RB
9dxhIj7OqlvPSXMLJ4xjWk7zMfwzqQfW9oR1oK7zXVQFDzpGMpJhx9Itj40LpjXIO9pwXSpmFn3i
dSkQ4zTXi5Uy1E4G+s4x4TOC1u8g8nZrvcnWYiJ6xhgEBFfD01yQKa0MAaKoOE5AKQFod+9h2dyi
rOfImahwpCq2IuNavC80iIxkX1OZs5AWfROOnsO1rExc7joaI+TmdIOu/pbHGkQVJdejC9chT2dj
k0WGcaRrfZG6RQof7xk3D2GmlC3h2L/dBeN8OXxaRXkZ1YyPm8UTjnHGotqujALAXlQ3T1Xsfs65
O62HJHiJbbg5Fa2AGz1Ud1I58fYdx/crgrQXKLnS1XxoB+tK2UDzLjhWxcrNx3MJAJDwnNKhzmK8
HMV4ZJfekV7dK5mVjRU4ZPtbwhKpcqgfeF/YK9yUWPpSoBjOs5a/Qn3gLXM2Au5X0dDsM7rUcHdF
6Y3gDSgkxGzwa8CLSrqlXCt3w9IeHbt7dnHCgQcy0LHn5oKqk8AFiujYYHNN1FPosLbLbevm5RWx
s1x12D/nKDkW0YwHk68IxYBIYCVvgRgzUm/tqdMVeKzolWJ1rXfmZtDnD51aF9clJ5vpktoZajHv
sR1uY0zuq9yOSMlIoDlR5z6FpEvsVNyqJL9CTR4pNI2nWNeAO9g/sx7vh4ZZmwrCNUPukVIM50c0
2tmWpSSbvurvZEZmLpO+ZYVkvM7VH6hzTi9OGYvbtErTQ19QLRifzCU3bZMgDP7qOQH/GIR/pp2m
GlJeX/LsNHemtnoIZIJ03YjHBTjRysWb4gXRVHqa0d+kMh+XHmdOoKyLW7k04ragOkuCg2S43GPV
9Trd8d2x5vxd6ArtZ82InnMbpa1qWjgiNrjCWauo0Cbr2564mfEje8A/eLAXjUrYamJqxfKqOSZu
bP2nQaE3nXFDFpXJKJGlicR5A4ltTq1zlRTOVgTONZuLcEMpeokyZ6v12K4YGfyGNdEz8PovjUjZ
ums37CHIIzg0qfY4DvFTIOVZ6Mk2iWKqBzxgCGvt1kqpafqOvi2uIL10rH/v8/m1NNy/ai7pBRCd
WnxGZcT0NpT8ZCU0L0zqMiRDDIyulE82iu26TNFOlNVjuYheyIj9RFnmN0m16Srr2cjVq0uTsTIg
kJtWs4NN+6juw1paTE7n7MMV+suszO9ec86zmCgtg+NCogxVhHD7SEDDrqaLEaBodxJocGLUSKDD
eIl7+cKIj8FBRFIgt//s6UzoAnJwQ2ajUhH6cpC825N8qkvzIYiTPXFLr7BxGDIjsoYRyz4/g6bf
hljfZRzUYXcfaLQNjRsfjkGxHLQceFJsMsfytdGGZgAFaJ4XziVcKIXH6qSXaiFqoIJ2SxSf+j7w
IhbYTzCFtbH5wAUy8Wh96Fawdlpnx8zT2hoGgtEQhqdo0bkQQ9RsBjG3gqsw1iNIfPOBPVwo98ZV
WSUPkEbT01C7TM7yAIgf+Kr92Frdqa9xWblsFyiZhmf99NfwLhdLgqdK17g9tVtrchW4TlKgw2vg
+LPlrv4zNcjbmSRxtBbj4I1cYQmO4CAaHpzYPFmju8Pz4OkWRCNDXQJL8B7bHMQpc3L09WFAocFI
GCNzx6gAtBH6LsBdFpW975jXCGt/OEAAMQwq10CZb2RuHxHFkhO5sfLotu6vnMwdkfkDaT9ShkFK
OAKvnf1j1vN2CiCQD4m5H+uEAiC9wDv5w+LBpS6C98HCE0n4ZFl3cXPrg/a6BO91PD+kyXQLs/Gq
N0nhK/LnviPyS9JOGyPEUZeaVMnMu0dNO9rNlKOepSBiSmdtwQo1cjzppAa8YC4Wb17ISGnuU7MU
GyIxm8lSfFNjvMnn4dm0iexVRcPkyIow6bf5P9Pur22oB9s6mKgbsL0SusoxR2PAR9RiwalYbCpU
+xrO9Y8Wc/ajyt0xfZG9wmPtS7M4hU77HRp4x1ynXLehymk6+P0ZcrtD91H3egYT0tjQpu80Xc9X
Ai9jleefhL0oDWuqR57HJ7TuK5/EGhbKob/XGiYTMqfbKd093v22YwGp28aX4sqN4RafAiOs1vX7
sa1Pbhd/oZHBIGnQPxhrsdA98kwxbue2OgOw3rNsHYlAXjFa6muNqC+zdqH5KA1/NaYL4Zgl9Wq1
7U19Z+GU7GR1HmzryxnbEmZI+9VP+8IgoKKzHRgj+bQJx9Mkh70ty1s2R3cECKb5meUoKZN9FGKM
KFCDE9X4de3stMq3QnK0xo8eYAzkF5I7FCBnLRoJrAqw6zwKjAowKXvreRoxhXf5OQzAoiXNCyM9
THSweInQ6kH2NEzz02LKZyy1W6HSvQqR9TFN9zwqbjaf5pEqTMbmH7ldnMHjYx/QfXKs+wlPqtZg
AbyXc4ns3bUxc8XyhROVkKKkNI02WrFw8rOfxWkGAds84Qdi8QH6952x6ZAkX+ovVzfyNRsh7sjf
ltusKvjgmEYblLLgWlYuE1JGAJDVcs7uuGj/JIcwMwfjw9ChYLTB1e3CV5q1XbfIxyUyHwSxJEj5
guucukoQylnrxfDe3LtQrDU3u8DqQ57qIx7QVPTsuWJb0MoumdWoYYVbjMLkz6RFaZNQbuOQiNPE
4qWc3JEp1K2cM+YWaf3dlt1mjEcvCwIu2iFmT4Uoybbj04ESuBknWGADsd6oxocVfecGfsKE/dM1
076Oi1dX2jpUOgVetVFmspExM4956ZhDY++TnQsDuGHalXKzalVyGkMSQVUyn7I52yxWQAvGddtA
q9RG4wFsw94CAmNEGVHHFKJjUKfHTmAJnC3qQJPVKYhgzldNHKi3hiNeogqbSA92PrpbuosCQD/c
ZGeUz/ngXvWKMzeM8P6yfUBcWEziUhQ0J9hSJ0nQrxybQ2+SHdBqLDa/CNcweJCzU/2TrhwDliCv
A2H5OhndT9GUDelhcBIyFO/OZD/n1Uid08rNPGQ+0V48cgVO9cTeulSYKwLmdE2D+iXq+1ouwVuu
tz9zgACGnHIw+p/GRPW10mi7MIoPCEMaA36KOLbZoWGM/4riQywkEBznuaDdKNx0my/yaI7PueJS
0rGJDzH9r3L1E3/gGnQU7PhTLrY2fvaZ80bAE+sQgJGtjCeew1h7T1L9cZjUg9MO/6KR4nFInPIg
A/lSOdXPpJE8r+6zLpNPNwzAKUTRMR9JVNruzqGz6GH01w2DmLIz/agw3jKt+iNOe0jNsyTPX7hH
oEDvBSKC0anfIBbngg+5maaDnVi3qeLQbtJ9YPAFKPQg0KVtqF1UiOgg8od4ZLBKzbo4rQcLmQcQ
NStuPG15tZmgs8Nqy74ewNfHOXqs+e10rI0JBZM7ErkIduCN7icegUe1NvFcJmXNj37OIEzOjBhL
3Kc59tcl25HLITs2+S25+jEa9qMQXtjSkmFgHnSOrKXesB3whY3kh5FDTqdNW4jAZSjIRVsCj+54
IJtu3YfWk4ZeX2TJBmPWGH4N94RW+WpQizR41JGVrzUrUzoYiTwwb9qUHJa7Y1DkW6BYrN6YwlMf
f8mECTCvVc06AoTWvhI7NeVceM62lMWDtVgPjvVL6oJvPlllpFhnk3ZFFatGvSUMCmyJPy78dRZ3
DZHqZc7sL0buTpjdTfNQIlmyshta5XcNcXKnQ38zvpk2e8nUbVMkDS38Lu7ccnf0opxxdvcyIDXN
XIClULs0lqgyKX1IsE1NnveCIkozvmwuGfbu8KNFRAuZWiAhvQGqeCiKyp+jr7ktfamUPwGdvfu5
cbSDF8g3LSJfbjG2VO4dN7qaEL6dwVgbPRneOj8IphFZ0+xrxvnlHbEbSsQksR9Yt9Wgp/XOKcGe
rmPk61ykEYBcI0N1BnZYU2gEKI2q4rsw8TGExC5Rh8LAx3ZH6jTcNqI/GNqHLDACLOaqhI0Um5gg
2w9hnmCX8vUT9h9eZhIvA4chSXFqzX05Q4ElCgr+Dlo2pzM3fKu32xqeJrTUc1++5YJwtBOwfjw6
tY2Fhdb8rWeuPa6VKkd9F3TXTG3nZ6M/ZeNzMe40AmzuuFv6fTLVnhTQKooA6YZrR2XbZEg3Zfjj
IEakoEXkcmV5ha8JmoQ7EN0+wBk5O2x5tzEluFH46WjhaS7MfxaU8dkFziz0Yt0bvRf2IRhS/UXm
JZJx47JcQWFt6odfi3MzxHikDdmGHaOc693s5zUq/WQQwW3YfEDHGRIDrA6ASU6m41xkPtMtpSRH
y9+mmR/b6UFA05FDcDRssZlisTbgisUMbKe52bbcvdb4THOQmN/OFDHH2k0IcdVoUYTpm9GuVjTU
8GQoZ8ea3CWKds6LzeR2uYs+LVsqqn6P9sisw9mgghMtqU4QKjtrXKUh7EWhew65onLJKSvUbum+
OheVU7r7cXyKO1ht2JdSUujUS4jpS+3rvEVOm59asqDWOYyg9dU09HqnnkhWs/bgsasPg/Zi8C7q
sWcJnwMHSf4rCaEY67em3LOZG0LR00h5EV6m9rVIz51lsBThPqT4wam0qpj9OPomvE8IHGujdzjZ
5FvCKIboo5yynTEyk8/h/SaaF/fWalL3DpNVEWXnt6G1WQDBGtjFc4zwGiizkGkFACJelx9rgBSW
Ekm+Y6KjeWv2bAgvWGOgTpryaYnuPHo9+l6aW0X3Ey7ocpSQU8SnmzDMJqEm8FTVe4cLwsSsP5r+
XezU809cdFl9quavAr90RZZrCf85n0FFpDM+F7Si6L4O9kSdSxA0AHygtQRCYW/U9BlrMLQfGaXY
k88oGpmMxNx2bLZgGsP6Qd2Z4DC/EpBkQAttOkJZ+Tlr+LIXu/EGjMZ2Cwo35shvTzL8swj4mWwj
axdvEFhd3LNjLJsunA4S54uwCMOnxaHkpuhyl8UEDQLjtGnYxNOYLucEcR3Ch6FJlofJK+rlpo64
66k/WdNHEbcvjY0b/NqSbXnpmZUc28kR6xzBwmFYPcu7nZeVfkt+stw97xwqMyn/GtWPEIBh39wI
0KqR7rDzHtoYmrOd/pUJW9fK5q8XEq6gxsB/qjvMegTF81y/3gVq1nZE9GJRBJBhGb+tEFR9CXeU
/WCTD5np4Ljhq2tgNJIquTC8hx0ArgZeRkzeo5zUjo1yXo42QNnnmTGtm+OzDC2an7pgBJ38YlXY
70gcDMVqMZ4zIJQNywvhUZPuVxvKzEPUmmut6S6KSpKRw62UFAUMQIso3ufao6NBanzp5CUcHpCg
VgY9sFhYSbN8Toyfeks8pOXHoBN5wANI+iqX8a2dOdsreGx2dZTDs0jExsHvCFTQ62J1sPEugiSj
a/JG+a6RGMB1Aq9oldOjIaxY5S633wF9q4DUceMVyJpF+dGJW4s5RI/bjRILzhlyglB5QzZOafe3
jPsifK6iN6m9a/axCc7DGCJOnmfozB3xvIqRl5dA5tPnA/WqrRjWIQVbPyme7Ps8A/Il07qXvJqZ
AKT7dnB9g/XmYNX4xhhbsGwns176ZWu515L1Ria9aEmwziCpPVg/ej0Rcj1bCQygLStrHtzlYyS5
it9oAxzMi4FT9/TfqJuFPM9YGuNX5ewz/dkp3wGUStvejIAcbWeXBM82D6BM9ovu481Bc8DB4ejv
bMNEqMBMwhD1cPcZ3s28Y7gbJji3rLx6jd2zzfSc1IrbZ97U+2hsMvFNjLsm882Y0G53DdivJHGM
utkpqlkbsWlZBsMTOpKTDUblkzM6VVyosCHud/UqA6vAUj0EOunryXx1y15AcIYkZptcXk7ovKMi
jCxL4P1BewxiIsr4b0nQuq+LOTxpZc7iFhQ50R36Jj3UI8GU6pGdN7Ttz4zlDyDxLzmwmqjU1lO8
rIH2oCdUq4hhp566nznOS0UFDNkRtV551vzA1A+crs4GBL6HFhxm3PiSVX0oBWbzVgOmavctK7IW
cRmtU1i/jO3jROwxY2to4TtG9hNHPKiiK4+TIHsFzY8x7trEZBlk5hb67ecMYpV9abafaum2wEiv
8Me7A6bERD91efrPIQ7RSpZij9pBsL6mIabONc/oSd8VDMVGpPAwOzXVeBha9qQIVDjDIUA+d1CG
a3JR05q/Z99pv2xa9rTYBn1FEVTNv4upXYdieFuc+EFvl60tUM+GmlO3NL9DReQXoNeSy5UlAFcz
UyeLAgU44HxRbLwZgwUvWmKQl/sLRXXp542OStF9TAx2bXcVG+T92bDI1GTeZzWhkdegol6avW6u
H81pgvX2dG+WAdXsgjnZsKKHvZC7JR+/2HiIxwRzc1tshBoOKfu2wi6/Odq8HnWWUO6SduB4HVnb
3l/aBBQ1b+sDUD9ks1xD5tO8Flcn09H3XGDsN+W21+CjWn9DdVyoslX+sCzG9j9H57HcOLIF0S9C
BFzBbEkC9E40knqDkEQJ3nt8/RzMbmJev5GaBKquyTxpMNOxxoOkFE5Xnn3gML1E2BUmBhbVXSQj
Wa1PCS4mQgk8FSjsTvLcnKYwHrUDitVNX5zxw3OigFprUEJNaAFC0d+QjK86QqDKhrlbLF8UQt26
pnzAMzsIJF8Kg4/efGCETOagSlpcFbmF0KRrYUtPvWWDRUHmqcEmhvuV9RccKC9dsi95MVAipgBI
yM0b/KVmQusaeVhhtFAxQRFBseatKI7fWJri/5/RP8FaC+FJVfqWgT1RICgM4r+WCWRQf8hUEANe
JoRhdrDTpY+MRU0l/fRDtlXll6HZUGaIY2AiURXHrnjCv+flpszXvV0fGgeVrTAe2vXYgz1nvN5Z
nJkMK8N+aZuqm81EdxDYGX8smCJQGKNb6ijb2maTDlirq2BL8tQ90r23sDm2xeSq/osTCKk33ooe
zd9EV2VQeSfcM9JB6Po2hZPTdteGS0K+ZZW55d2XrR+ZYjBtPurqmQu+u2QbV48AE3xI/Rl5WHZK
/+6h8k3Q2qKHcGLRIxJv/7KZgdAHlFBweqluUTclwMOrRAd46tj05UZRMFztSFEwVqWGpar/xKkZ
qLvKV7iKpC3epKFgSoqoWy/ex+A5+QT/+PQiAX1heiEajB+hOSVfM0zNc9sgPZiQz1u7mg4mxL4W
ahgY4zcMcnw9ieNhlOw6Pql+IBySTCTFfhvEaowejbrtspFG/SrltKeKtIZk6iCcMqXmmAZodlNa
d6G9e3zUiD6z7NsyrxbQvhLBQpafB3aAdvKsy89anVa1wZM9fPTRrkY+VRD3xmaB32b8RS6OgUBw
gpib+c61ompDcvLcc1G1KNzd9VCtxh4Jc98vBGw09q9L2QYthe0qHGu3gCncjKz2cIqS1ogVbyLF
R92kdF2elLsRanJafVopgANWvo+tYl1UxtrDli9r8hHV451bAkycxFJ4ROQVbvtWc+LYW7Yl05ag
Wmb4ruY9FeaRFX0o4t2j2YprCFZbQepjiWGT8oLnnEATRLtJUsl/0XddW2xArBxQE25lj7KriJ8Y
jW4hEYBAeJcDUbblaMN9Ye4LESsgFSuomkVnW06Y4LrgbSvU2oEb5mD9BqH+IrZxweWCmKj2tqDn
Vw1Kn2jCRBArG/DE2y61r7L9j5Toc0AIgt9Lm0LACq8ocTX4BNzwo57Se8pgY+VViotQi0IQUh62
w3FV+tYtMjkbQ/ArXrTGGn7Ahbo1cFUvTbRW58lj9atkSFgou0gm/ugMkxGHSbdQjiRdsJvyF42V
gCFM4t8StmzWAjTswmOsDo8JFVVsAoqOy7OKqTJtk7Xeal9ShLEne1ZiuifJb5X5KLP696Enj1jR
Tj428FKL9nLgn/u+3jbC/vMH+z1gIVsVMt/JfH1c4KY5fvxWpxyXQn6xLPltlG5lGYrTjj1BfsUO
Vj5cohKdYcnO/5nlaAnteTpqUbTVExBvc1pXcesgt1hZerrvuvaUN+WzGivGTodYh1yMPoDUvqUw
XEDyktRBZ8l2FnOlIB9vAZM0TVfWpilfW5JAJwrXWu6Y+2pv2GfWsNaYYH8U6aUz2PHbOw5sxE2j
4gAid42+d3TKZs6T7zjkd+TgBRH3C7TgHAeYLjHR6xpPOrOHiN/DokRJumzTWvoxVmb74FHp7Q47
k0qNDNBO+g6wP/FemZ8T0vVG/aICSkhUMNPXiLo2iaRVMCSPhsMkUKJPSJwcgphHZN9chEDkDP6T
kfqONogBx28j2A+bCY1kSC8mjF07PQHn/d/wjAMmQyU+BZ6DuPfX56PvW3kpuMSwsQMKobY2RbSu
MFTl8FLyTAER/9Ml94HYss4oXRXrWu8Z6BMJFNBZX1nGcRjzc5Unq6g08AzirM2r3VTXQDF1gJSE
YgzNs8MnlsneqZ8KR2GWyp10gCu8Mivma0VwURlpWKn0yyjzKeJHZL/C8hFJEEw9QXYZcGulp9at
V/p0HguBYa0BTQR5Tpe/Co37LEaYLhRcArztEzxPwfggQ4lhjtUqNzO3NMlHsaMNN8iqnwgEjLtD
GKq7uMFC119RLmz14DEHcpAmyUcbUp/FDuqjc5igHm+Jj6k+Qhl0QDsQ7NbAZ5iHP/5BClunjG1E
O+rVj8uNymh+5g15HZ3RCJYCM7Aq7XqL6qHVdiJk65oEAK1sOmoqND2s3zSNUoCmH3qvUCibMss1
uOkk0hAJh/sDes9LVjhJYhBPMoVYxHdxi56d0KAy9x3hY4YBiHZsE4ElPnbsQoOz6buoY+pWQLdg
ZktM9ZBemXy9xV6DOcC8G8l8CLHg5CeWqNVqsRPM9VTbWCuT/Cl7M01GgCwAxiI1dPkRwj2izheN
hHA5bZWrLJKd3La/8VTDMeq+Y/x7VNMwi4IBDcOQgg2OtdhYdO34AzXwag/tqee3XKZTglIDg+cs
h6egl6aZDwH0Jk2FW5nVyIcQJ3fkb/U5G0fvHJT5w9JJ7VZ0h6Bvrvq0vCUQrwgyav61GqAFcuc4
IjIPXV6s3cfAf2Fwe0pB/Av148kY4neYAmpvhdOz7EHBhETKOWZJ/RoVynffDrQFGsuhfOxbRyt7
XMr9VMMpj8UaiNp+hHft8VUXVYv+WVQFnXuerG2B1yAczkYQ1RhBpJdGoBsBNuF6CgcnK7y3lO5l
VfPBLns9L3Bz+HBVYv2h9hy+Y49JFYCnsrZHUhzELJHWMo/8G/7O5D+T3ajYLUYiDoiyVv+KGPOa
n2hIVbr+ZGKfZ25JNhjqbWnZ5YqNGL24yUys56nQRYXEtoQoyaMixKcfjmsr9i5tlrj+lO+aSt4E
Kqdvpt4tSkol09bqYJ6w75srRQFYY8QIw/W3SmN8T9bWQu/Lv1yGOO6rTx+WK775AHg0/lAhS7ug
yu41Re8i1eBDYMzT+v5djmIoPfH40OTwkVa6scpag6scBmEIpSFW2j2mUCimDaJFc53NieKx6Z+F
hZTINoHYsi/NZXaCIpUYipvYO+JDR3ptOPYHo+p2LGw28KrzdZRO72GODRymPRY3c9X50hJxoWtZ
3VufMHr0CsTGglVjecE45miRfZEHhkYD6g9Y6V48fCI/ISKtZgKDcpeRpBaY5LNVT8IPjklTXYVC
Q4q5ErO5bB7UYWLpqLoDUdnVzI/iiGMe8ugZuWNzecv1BiyCrGzKytj0OtsGZhTcZ2XBJ9ymN8v3
r12IrqRSrX1eJ99ByOC4JmmpZQQQTH/sQv7pJVnKfbuC4PzeCeKsCNlBYypuuTbdxoFVGWANUiaM
+CB5nDik39qGplB/ee/kjl01ZWQoHZ+NNH12SXDsG/9rZihp/XCoGH96g7T186lwtbZ1PZVRQMmy
N5OdmmwwLVROher/MXeFuzVshaxva3SieD7TVT9oxaJuKClSCp2glRgFyqdYsRyVZAAtYqTqF3gV
EJsV3LGk2VaVtY3Y1qbSsANftamCegUsBSVgQ53KJgHN0kGS8P4nxqO0WECoMS6muZUpaOTS0TyP
akz7Fa5rSAIkBBKsYbCqzbbeqOxI33CtIgGnDiXJht3IAojNjxy/TarnZgX4i+6nDMmh6zfIEpyh
wN/HDUjG4CKxkiWIh66i/kV+yAzjiLZ8TQzSNrfUsyGaO6Cn7dClV1KcV4JK0ydKo1WkS1L+hujJ
OoHsGzPOemYJB152tcbkzOm0UcN2P8jgNVjJSLn5bGNpU+U3c/oQuEPk9i7LkkvawD9LmmMIzbde
vUAnPvka9IEu2vds+/oIJyVtAar75TSa11KLncBIIekRBGmgfJiQBEVWsTPHEa1vvrTtw4ysIhR6
hdFn1Zi4C6gFMztcq5JJcUjWQ9lyx+vo9oyDH36r86hOKncabjFUN7X9nY3kEjWw1VhABIHmmCNF
Fi9kBtcwstmb2fw+DEz0t8mnV2K7l9vvMiviirkBg2ieaQLHZX3XeN4xszRCvMCgcJO2RrGWVfwM
3m/a2u6Q6G6pSWvSmDbkVTiZiTNbVxkc4Um3mYXHTO/m/ijnpqTm50v704r8K5EQXrWjheb2KJvk
huAHBA7lTfHG95hPxyMvd/FH/bitlIeaZhtCKRa1gf4hcMokPlSQ3OX4K86eRa0spVH/1IbDiOvS
x+kkInsVI/Mn72iZ9ZTRJcNIxERcL3PwDRaaewgdPEMgG8pk2bN+aWp8CBGAkFyjF2R0DHqxUAFz
JVX7pqKmkhVY58lAMnyAXWJYKlJK51YhJkDhDK3J0g5W+mkxVSfXhylo5oBZ8JOrMiVrmdZOm9Fk
czJI0jMryanTIB7mcDAGKt2sVt1ZbVP1HOKYJkYoK82P0T0U5r2tcZvHTa1FQCOpb76wD+RnbDRZ
Wk52sK+o/XN8Iz5RXl77Uyr7uBerGq2emH7Imlz6svJSyajHSMnYkA1bSayl3oAUMdLVqPjfShy8
KaJ3sjA6kJNxTCfIeAP3feVtM5vcUR9Xd/iHxirqi6vRVT+ST0BUb1MRRKxzMaYwniIOYm9ZxBdj
0MIYuLUKbd0h1RvMmw5aCFgBMRwmGvTB9ZBo2UT5oJt3Td5iM4YxVHy1wXtqEfjNjEVBxavCgwjm
ymWc8QGMwjvKVB1DHggclAAHSZd3foC5u+NoHcd/HGMrbvEDnueDzJq6nc6+9mHLjtS/Qzdl3Qer
VvbdoTafZTR8ZYZJKmWBuVp7KqPxxwm5A5kMrUE+9in0JLZWanpV+j8DzYpPOwMREy/1rG+w66ON
U8EcbzLVVj5/rXm+yUbPQfPpJOLusbDu30rJJ0/rmDIQN3i5mgKYLbQ4VHOq8hik7OlV8rfSlJim
Mb0gnuRv2mIMlZX3DGJF39rAPPiwAORsBrX66yX1B2LGGA2spwIGqqQzcFgwWYtiUpmmXY0/mplM
Ip3NOQ0WVXKfADdiAFlL2E84r1MZVVWdbKZp3voM+ww0/ahB/WA73uDGjrT0KKMzs9BJdWWF56ha
EVeJUFjpHi1MGaj5f5FuIwMvdxb7EJ70hkcwJUC6xdFEcg2P+jOe8ADz1YYsuvsynG0/T7JqeC2Z
cGPTI8abqMoSdEOy7iAR2PqjTt6Qr/X9kfrQQqIs7Qt/EzaHCIEvsIrJ3sR0OoheiXkvx2OBys6P
nEbeML6smy2XdQ+T42zAWbE/1PJhTB9ph4oOse6kf6Tar2A9Yu0McTFzxWFiwvkVJsuGeShGr167
QH+cJAhdwLy+FEx2hotvlEUh2BEg2Qq3u4nnP+H1QwaAqoaSrp4DuAa34lTUMA2K73T8SJig1L8w
aKZozSxAucTtQevII3F4l2bkfP2jI9MDfsn6bqQvNMYHzABCBm6TAGYFsTbZezr+NerNdcrGLjSC
de8/h44yJDiawLoEdO+bpX0PESqHlWKfUPttavMfagcctyo0tNRut746CcdMPqzs0XBhSlnnhKDH
2KIJdP/D2vf3WrpupR0DdAK+nTwqaAjXOhzAzhqJi7pTfS31ANWchD6GNfc/qboa4V8+XEsB0hLw
GkC4U9ku9HRRJvBGF0X9krCv1+9GujblI6VhOv1YySychLMEGaQjZ+7QZwwviztB9lF6RSUQSfhW
+mdfoEJ2MvEKQ/qigwDfQqAb6r14Hb5DO7Es2E2zZKjcQ9CvxJZEmcRa6Z2rlp90sDLURq+EpgjC
gwToKn9CUzDzN1OKgGXTu2whloI9QKCVolQDGAbN3clwNA5/puIMl4K+yixPCVQc5ZZZX7N63TSP
Y8UO+CNB/in3jpq7rXVO1GczZ0o+4LhMuHcQ4kz9Ed5ikX7JcyTG6IRs+VVI23gkfBoFmNgy9vx1
ElrHtPO3hnTpUjdXcK74+oVRKnfN0gPWvajgwdiXdoDITJohjk7SuEIqq3Vm/Bt0cgp96Gz5LmBS
kfCHGuZDEkudqBFLW/OXvWBHcVWGDwRCTb1tgxsBHrxauPCq76xfdTgnu3VbYmKDewFcvTsb+QNz
PtdljlQZ14TPmp+IXaTXvD0NY/uP4j0jjEdwsv7Q6OCXOo0oTDwUeBpx7thXmbzc6/jCk2JiobG1
M4PnqAB2NkefuAnNjqBu62H24Y3NiRliiB44arWX03eV3y4OrnH+2wI4oNqQLqgLM3g9Y5C6gbqN
+m1TX/vhgiFvh4mr1NcsUzou8aBDsf+C6hmaGw0sMYR+5tAHLF93SPTq7HAc+r3Gl27TAMT1bKfF
wBmSP4CcKgWwAjFP5rOKME2ttB8QQpK/g6ajTKfBekgdSQ8rVEbBWUIFlkAy58XBJlsS9tZCotn0
Etls2bEerxoTMIW+oYqn5yA53nys4XMu0iPGR5SYa4FJxG5X3Zc/vQhFCYM/1ieW1DkyZgoSFDGa
+wQCXcZ6kzLphZY+P1koBlb9fO4VTxt9W6VQF6p/teqvghGBG7oRn3pfHtg83DEVdOM/TXrvUdPk
+q82bZFzVKGbmU5GAPlorSyqsNo/Ku0WGkyMIpD4Wo0HJLYuir9X8luK+6kB0TT+RNmhUg9A72gY
joAVC/NnZOJu8kIHt6R3sa3y0wPjbNlPP3ElHJeMSvu/mPefSLD2ZsM6lTcGS+32kCKJotCytROq
6drsZ2wHBP4RbZwjEM2Ox9F8hsSaK5yEbtaBloAfssvEV1J/moXb+ec4+hSaG3o03fDkbjjGMBxW
6dfIk6mv+Z/yaUVi5NXDVm9tg4xlS7qK9V0UHDrsdpK+GZAsTMoHyIXGZpkLfom0G2sL0t1scVQz
V5PV0ZVm8SvRiCqOITRS0zODVNjIPzLuv3o/iiMR6gSHjuOrD74bMgy4O0EV5PZ6VJeIz4Ke6hxj
JnEFs/38HzNxI1niEs7plSglOf/E2cJbQTYKjf+tC/dluyEBUI/oihhlMLHqoDdz/E3JhbFWNx1a
fRXMa+WfqGkYpy6nz6FEY7bh5fS7Zao5jK1gp6KzNnyW5cgDW+mc+s+0+CgCZstsbLp0OuFjL2ts
tMwNOaBt/1+gfsv2PUugGcy30T5mV2o/bO0+QaM0nRnsJAVwMEM3Sd+q6cNnMWVK3UENg5UfXeec
oTDnuum+a1ozfxUn2zE6Gv7GStZg992u/cA7i2j6M4EyL79C7Sst0XTQqdX+e1N8YkjGSQIpPcmY
7qL9cQZ/q9brwf+Q63dJDXeWKi+x+vHY2Sz9B+0RI+WsdP4WHR9Ifg9eLMnrt2jod1aHuXNc1N0h
zb8pgVZCfE3xh85yFYFR+hMF3opxCSDPcwXGUAUBXoJuharuifNgqC7bRANSOHLR5h5As1GG2eD2
6XefouucYRpWTYIlLGB8gtJb4DcAodRM94yDCxMmIEVOZSKTShRY7Ad7ktVMCgjV8cH35+g5TZqo
KkOjKACxnyB6TWhXknzTvyWGemZ1kUvnTLiSggJLexjhuDD1I1sL7cOUfyKewwT7XaYBD0KBC3D5
EVgOPtiFJX2byIBAvajR3Ug3dbxtk4sdPXTvjHkIdUYC6kd5GPXKavaIzW3WQh3HJYciO34Z8ZLj
c/KGkJYq4Wb2W9sCtdH+FL4ahjoAQvdqfZORO2biBqgRze16GuxF2Q/6ohF/fHhBdNbJN9INh+gA
KqpPfm54aAmTRABkeycvvXr2Q9aujdgqyqk3LlXxnvbwe10//dAn8ot5/wgpJyPE5zgEtICegQa9
yA8SrIaKsAASgWUu5406rgrzkRWfCkWnb8srC5ClxMyRDbJKJDNSlIY7GGTWIjB3XUPieLWNmj+p
+xr8K/QKBFYr0N1w+Vu4Ok4nHBQ/Md5IDFkE+C75MWNy1UNHtg+heNdb0o9IKQ8plcjSRJv2V7MQ
BvTF44QGq+RbrLYSlXRem6d4ZKALLS9fSnNEVfeQpSs7IDs7z0JXj9H2vHS4ZnDNQlkcNUsHrYzz
Zx0plGC/MgK+5F9rAntiNzd9K/2XzfY7ENraaPZW8W4wQpEdMvBKnGQ0YBSEGPIYweigNaMBPKS0
zvDf5Nhw8J5UiK+jsxeRns0aGlwNECl9HXBrTMybb03wob4DGdENthUkWwgVqia+x3tRs5dvfqf0
Bo+iSXYV8jjmPQGJLBEM/gLr72uM1n1ztIxvwaVUX/rxm6X6Mhg/9HFreU5iU4ZyT7BGlcZnGLDO
oeFc9hKkDsZKFmQxggM3prpth72MSj/S9igR7OEvA2GAuL4mVoJVmifJx5AEDabVCMlW9DogaEcb
xMimZPYfsllX0N6jyfSrk4SoeZTxgY3LVnuiKAuDzZxFMTCjzgnnzuc9T1XQG+Bp7Tej4nrGw1c+
U/pXdBQtGpw+/kur7wm/p2LCnoEdwqKXWXIrAS3umDQd9eKigEsODKoFHouJucmqUV8DQEiRwqiJ
/vXMVUp1XXI6wUwWAHijTVTerRYPWLFXCm7NngpG35qcT/07LoKRCKzpnbEAHNUdzx5rz0y7Bkzs
yo1R/jMg79nMemEIfSoK/pX5n6CdxJsm2oUyL0bGsKhYV+VXHJHmdBp1d+rxr3efeBRmeRnGVQdO
sE/yU90ciLdguj0sSyBfHlV8k8EpfeVo9dvo0DIBrVyEGouRx6AGEBjHp9z7i6j7lDhxTd01i4uG
NgpMNseGwf9ZOL3P2Q4xG98fe/T3JgIx+iBYdWyR1GpPK/tUaWqR7AXl3VT+1OJS21Dfi8UcQ52X
mFuWNVJy9d1j3oEVgS0fSS7p1SC7xeafWOpm/GeKUw9ueIZxoVGeMGZyhn4SJa2H+Yr1ZSjDkcTU
UHBYJsB5EvDiJB9U5iaznqTDMy80+OjD6qENPykoSfMbTQGOq6v1CbvM8N0yOVXTr19SCRAmby3D
7F+CqLVonn7A9c1vQdNvTz31o7+SuMJXSnCrO+YbmF7c7q3gCahWJSKQVuB+3PkCKUMIiW5l1H96
TabXVlE/agzEwkZFWJ8yczWc8CEuZwWnAnMfUqbPVQ8krBX7gaPRo0VgZOGn+xCewtS/lIls6JU0
HiJyjOhwYFzCyO/D3yjgkf3Ls58CGQtZXNtY/7Wmf8GPQCGhSttE+4eTyxVpRGDRuudrq+bH+h3J
pyW9SQVmXpMbhUVyc4u6fx2CIt1G4YU/+jiOZ5KxCEoW2JJMjyw3V0buDEeZY0WR/1ifJNLRk3al
RN7hjTakY1NdTac2wnSWEHcOv1cEm7Ys1nZEOCzYEQNvB92BovwaRH7xZ/Cosb9GuXs2cKfhYrbG
teFjCXtqDKEzU3cMjnt+FOcoWDV7+pfgzKqKlx7sO+XQt95KpioJk1WIETkNuiOJ4zJ/oTjex6Dz
piM0vbbf28VF9vceCw3vKd5QzzX9hyExb3skEOjE6GYBTReb2i8dVZSFPM4gbKqJb+WLoDmgFUH3
yjEOMu+B93f0EbmCRVWf9CMtlARjY3nMRZewDdNuhqEsBvmfYvxGBY0wa5ql6J5m8arEXYu2kAKX
RrsreC1VEIA3MZ1AwtsRE96jwlrA0ylD5q9Y4+69md1XFH4RqhHgA9Y6V+QusjO4Q7zyLJLN4dkn
AAm2csCx7ijWsjDdPj2KYck+uWbQJ7Zc4pOB5wS8CGLAmMOUp2PMt/SrWABHe9XWb8IaF+Xwb+J+
4tOTOajjI1DoGoVszELWuNHiEasSM1hXO8ZqO2JXXXiOqOcWdkAYyxVxKhNdI91P4cmT3oP8U+pc
Jml6fAtSjFLZvy5hBXGTZbSOa2IIgEOaqFcr3fX0i6WfOsUBwxQm13p8Yy3WhRjIm98YgV2H23Kc
vU0ckFEXEp+yoRIX6imuD2PzqxTxpuJ2h+W1mkgOzb/mAzBOcc+HDPTKZz570RlhauU89KSxTf+Z
wXehxDuj+LYYsQIvZQVFKZGbl4zmBSMY4Yls1bmgkGNUrmQdypZ53ybtj1FLBjixDWS0EcGI0rj9
AreAsmwbpb//F20PxboH2AZ1xterFF9mzZlrczQZKKhhbrVc3F1Orx49dQ0z02mmy/d8PUGAhXYR
zEEYP8R9oyw6EumrpRs7v9TSueOYJj6l46AZDyrpwKQFWILjfqcaZMTtQrEj/bJ/geppi99JhSID
HA/KBrpGeOCoEVABx8+RrUTwmsaXiTCgpZhMy4OqIUodSGFi59myTOWV5alc1/nFpMOMxMtnVi1H
OAafY3yJ61ufbWoFSeTG066ZjRICl3iuLaQIdBK3YIzWFW4DGqB81Q2oTQlPbBA3YDer8Fr+tv6H
mG7C7/jtYQ/MLR5TDQmslVzLhDD4RwArIeN3nGD21B2VJ9ulmJev3c2oWVQsdD4YVA1UuywVstTV
f+d9hWaF7gzP7Cb0QLBP7rGBR3Kpx3sWCT1Ick7n9kPUR8j1wbQlta6wnkm7A2iNggkqVUmnnA4Q
07WFfMH9xXNhXdhVts0B5tRIHJbWnjrpz9RO4VPycNVgdaqQxrAOjSAnJKzNi5q75gSQi1AEBwca
jZVVc90tZlSipRGRvMjvJM8CiAuXscIuZ+7wyDNFZUC4ESCUZGdV4OZMDJqIVOY/UKvPIr3l8uzs
w+HgNNKnMZATtA4s+gzg8CMPzbQi/CtDYMA9Cc5N8hFv/5aCnPm9XweocQfuGUcxyPTA7X3zYgsX
EvzsL127FcN6ZE+AMVBncI1lCfUUSkGZUIqc9wJl0mI8RtadeBJqiBUJq3r5QMFDiEed/MuxRQEQ
qoHyx+6U0IEAJF9rNspujQ7h1NKynvzYbborTBCqmSOZsQUvUPbGnk4aBGBt2hD20oobBtuC1ycY
D4H5L9K+Av29nn4G6c3uv9Viwxy3RZHNZtNuAY3rJrtWzojqn6LegsZjwLRkDcDAD/GtW5d7Qwic
GKDpzjpbMhHuMsy8mH0EicAW1mVTvdnswMNiywCDhFWQMPyLH8oreQ4BQLeMd38dhzt50m4tCklF
mZHt1QKTzUJV9ikAm+SV48mVXUptBf34zryZiH96fdwEP3J3LJtTzgbQK3813L8dA1KacJkNsoZQ
eO3rz95bULam+ouPa93yOhnWD5CJaMIF3Beox69cInj1J2Xft4+oxQbPF4C2D7RI81l/xdUlTE9D
fM6mbx2Bg8amq8CysgsYrph7UV5HG8Mot3HETgi1S7ev0akw+tCwGV4K/c2yKM2qjSp2Re14QEMa
trndxi8uXfDdQQYuJ2iWbeeAy1pboNaz/iXiDc6NziJ9Wz5EaLIAgJHaxQQD9nUW3hvCepP0Tx/2
pXwIEj4t+7Mct01ooanHxH+Wi486LxyIG6joZYsbYxvyzuX9hsR2UCqXOFoPCEcSBZ4FQZ/8CnZy
kuAI0vnoW4uwZNqx5G1UMNCIs/6KlBwF51Xudt1EUmK6T4nt8greuEPMhkLephOZN1xHg3rtlQv9
XBFfQpxcjNGXBh2UetLQI8SOGWvERPVLyb7j58aqBQYvpwrnTp4ciSOxwNxBHCEVUwAVJG2eOacM
0sy0/FN7B3GaSgc+csi3de2QML1ocABFxPjowRIVdUO8VsrfjQ6BgPMCXXD8TtEks7f1/r/lHd6/
VmPTp3BdcIvV8/S/YE1Wi2sqVo1s7YPhKwXw0EEZzqklW5R+NeruRzfcYXS4NkkuuryMhQMdFc7h
S+6+hbin5tVAuYr0jXqJ2Vj1DqlSKy+sSLoZhrZkH92SQEquxmSEK0Ld12nMoAK9Re0BnQyOeJo2
MbHARph+edVBJLcE1hRj5orzj2rxE/0KbvIQ9Aw2MotYOuqhesO0u4MozXXh/xm4L+0AR7TP+OxI
Kg0RKub0XTOsSLy90v3pL3M8K4ZrqE6d4mHgU/mFcztCrkzidYTqeLxS/GkMW/S7UR3qmKd9bXSs
8c9GtVG0Hte002TqFvIILafrR5j6kHHnVbyxgULWU3VHlwS1YAy1FTfiQOpfVHP9VSGOWs7ycRll
X020nwuRIKVe75VFpu766F+UrSPaQE4fkm5G/UlwppjVbjt+vZqyTehbGSXclrzNGhCAZh2GD8KA
hLa0xYH9kNd9W8kFYo0w4TxFt9g6K8WT5R1iWd049zK0LjRj9Bh8BXs7vVTdm5qTa+eyPioSzbG6
CwNuzdrzEXvhmyXeKoSvAebXqdmZ8kWSTx23PuIfdjcW0zo1/ukVDBWoxVCP+8Wx96FnR1BW27NR
n2KG7Ep9DtvjCNGrY9BA2JQ8n0mEtDJEm+/YRRNuGTMbFtUMgg9gdQqJY+JTFQVDN6gd7D2q+F2B
eRobPywq0YwRRLgl3NDFUsHikIgq8m/3uQVY49m0Rzz3gKtYwnwUQLNBTS10wVd7lbSLbeJNYwSV
6xeju4rk6lMlqOpN/yjFY+q/CDRSSaGkh8nfguQ+L2Y9rJn6S/fXXuME+XeoeJtMADsu3svhGWRv
Pcl4RBoaNJDbpryNHk+4U9iE0PVYkhdTgLmBUF+aYZbUEgpiVFD9xWOgnTlTyyITbUGy9Zi+WtdY
2Uvjsbc50B61rrszibKCAplQ9L8ii7GL4ibZbyJrx0Yw92L8jyL+EGlzRk3vKBNgflyWnk7rbOXo
IHO3pjwsdbCPf/NYRR037IWxPSV8DpwdycXs3yJlNcqXUD8XygE2GMVcRF4vy5VUQ9JIDESzjLRP
lNGetio7iD6/qeWmDH0paVrU4TojnYJHXyneyeIEwbqtg0NGbR2ALqjqcKF7d0M41rSs0UHW4YfN
qTOOV5G98KiL3p2Qu7EdRVWvFmfW/mUeIC5/pjnRQmuPGonzuebamN07p0z5htGA99JvQQ8du9ek
jAvbmHZ6QQr57P198m82NSSEGvqDgW4iQy2B5xsPvMUkO/xEn8LzD5nT8h6BvZf5grgtAjAc0V8x
H1G85VX0m+b/+FDZC2f+v4YxHCgVa9YSFBAJ04P6O+ZsZLmJ0I9qaDtlls0Pg27UU9l2sWLAucTk
YWfyhulM064gQ82R4wo/lPTFkxkPaxJJTLzG5cY2/uPovHYbR7Yo+kUEyGIxvVoSlbMlhxeinZhz
5tfP4gD3YYDb3bZlsuqEvde+KQwsK7Evy7XKS1fjW83FBh9fjAEyIhwjnkehh8n7pRCBHc2QaKHn
mzJG17hEjT0q3H4Mnn0gCW1XbvSe9ulhFd96bZIe8KMy3xgYRfT/eNugWujyj51Dme7tDKkDIg3e
1D2DKyeC4/qBboR+DTBuxtwvJxZi57AOwZsWC9TaDFfJiSGmW71Z/CAQgjXn3LYMpzvytrgJuxW7
B/EM6mbvOJ9a8phRZokG29eOFuMpCM4F/baSOszKStjK7apSz2HVLofit0UwoC11axsBPZ5QMqAs
JM54oUzPyHxGwwWoi1O5GSSZ+tlElI/5NWgYwsa7UEJcLT5V1hMZ+Rtm0xwaLIeRcaisXVGErJXu
VUxqrk7Dot4tdsfRUw9e8VLbKkv2U63ES0s9FxP6qRvSAKfC9XrxDLed+wxxASNKxXtQw9eBo8k2
6T+GlSzGNTtBG6BYTleE9JaW9y20noJp3AgpkVSBsV9Z0ZvqnxxsN2X5W5EAwyfAnMDbwxfgb5k2
Bw/Qypb6kyFcvoB2vwmjW4BPLu3eLfYzHnIX82mjVURGjJ2SCzam2Ik/Ff8qypMsn/ZwjUe3sLf9
KUqPNDAgQvrQnbif8r8MLVUeb/EzMuXs06WYrmlDWd6uVBw8sJPjHeutpN6IB7oz3dxM5rrJb3JY
pRrN/mrQWRXUDJ6RWubdvxRFip/dCUTF1X7NzDNrKkaVHSuOXTZAv136wxWighi2sn3t208BlTz4
J+KTl2x0Jtd++egNh2nxtOCiWBmy3pryMpivKiAI1fmXxxgTbnFKMTGsjJHxNZ6XhSQllHKt+hsp
bgv7kRSnmISHYasPP6m3mc0pxmgutXAzDr8O3rsUQShfAb+NccoG+GaczWToCLzSsf+F8oKshcFE
YLSm/FUchN/9TU+QvJMuiftHr7dZ8IUSNrRu8dzerAEWePI0UFjzAUfRX9V9oa+Ks+085/TT4wBg
hKlRYLnFQP+NxxS/aJecM/tV7a8en22KkF8ix1+hZWW7w4an2xI9iwfGI6PWODas5iJmyhWUe4zw
nw2taYD1oSOjVgEHEiSXEKU/KFWZv9tgi9MVTD+7X6O4b6Ob5e+x/oXFl2J9GyyxEQyy6pcc13W4
DsibDxcy2gh5HycKxwb9wKsMsfy67UdBTIO4DOiIG5Ql6nyztSQgub1/LYFmY5TTf/QYjxVqVgbg
6EdoENvkXgfHruUIcZaqd2eGIa2SsNRbijqnwP7lpuEGt+NQX7rGWzrZaTR1rPt/aKHWdV+g4qoX
rXQ2QNeXHaP+Kb7Zs0y9/pSzX+pTL+exLUlxMeNrT3KH/1Tts7AhQdt8/7SyLGteRgpwnQImpopK
+W4aVb0TUDscsopAQYZlH3780VNylOFFsdiiEuyYQwhk8BjQOxfaR3UTPkvhZ31PIjTJ5ETwktJz
cvnJ1lXUQzt8Kkq+4QqgmFc5VJo1TTOUkcr7FUyRrEWjn8yJ53tTmTAp3PErnDYioMSfPmGqKOzt
++FLmo8AuhIRBWR1vdjWWVEO9vCck1HGdditFMMdgXDjFpH3Kd8zIx3lpuYH0b/D/rsDWTLnfSf9
vpcfabTVxncP/kgtj75GpPeFRkjBJ9VjC0I5Zj9zhJTleTZip3/1R5kNiwoFGAss0d511CEFjyBN
VxKuJvMozdOo72LrPSXEOd+g6UauoD+Y0XoZ2O4l7g2KWPIwXix05RPvpT0Hqz4ztqQWt/1kryae
VzMDgMXOCgaKYmEuYCrwFlev0mII929KQEB4f3p6UI29RJiAJbpDRRg88IXpw1Po+yyhFuURCFdz
M11VQLqPBi9GbLr2/Ov80fNDPc/j6j1OyiS46VjBBIXLQIUTs1gc/dtQ3ovYoID9Z6dnLSeydh6z
ruN2h8QEA3AKELn1d4P+qfUADNOl+aUibIaz0oznCANjnrwH2VfkXI18J9/9ZuEAqGSCDJBN4qZl
HKCl6J0RGQo+TwrLaghewCb45k1tZnAWOq2EC5rO2BP7vgt2Hey4iLOWFBoNQeKsrp89i43fLlt1
M+quAtQsf+boLUd5NfAFRKj+RbZKs72CQwtyg1yILyE2Gm1c4p1j5L+ZcqZvTFFqKzOr7Ltsl+y8
x4y6ABEfq4azA4WsJ9uUpFTCv99hMFmfTXBNJpXYLwib6LjALJE11fapa4/dwp/2k3rQup9SuRE9
HIoDHysK7HZc4/p4qf4p8/6jQzvL4I/RZsuDYGNbM8KlXX6n3srsqXD8X2VY9fKH4XHiuQYQB12j
56LDCbTvonReTCQ3LQMI+R6LRRkwV3gkXBHIz11MBNpRZkDBHqOOhqZ4WspbB2Yh8W92fcEqxiDS
6F4BEtf+M7YsBpw0EO1mQNmg9ZAacML5ztLnX0YmOJ+BKwU3d6f/s+p71vKtJ8cuPoIH63GPJ95O
L/9wdZrqlz0uJbG5uLxE62oKiduTx2/yZ2jPsBm77tnBoR2c14GyTBGfoSjWZnIdMds1qHIDvhWS
IRYxoy1tRu7NckX2mE6Eo2ep+us8ylaqeDTeZuZDWSs5vY/MMmt0iy3Va37IBtcxsHikZwFXxtrI
akfCGSf43or3gTyxN8LH91WSGTbprImJdJm0Cx2gKY95e+xJyE53cbFUzJWP/1fd4zeU+WfNIDO2
H4Fxt9s/wA6FdRnyO/JEDoMyPXAlVxGv8WqsKJ8vbcnfYdMK4YdwW2Cvy7rcZMGh5D2v03QZiJtE
Ww5UcL6IimAzNvesuaNXh8p5KMtt849rlXNI0T/z5uoHdDUviQZyeYk2JLVu3XBliG9PkOpvqThy
RfUfpkC19waGalHeWTGz0mCFGXKH5QucZTaJlrPlvNkgepIksIhbl9+1zzS+NW23aN4yNp0qnyrR
Hx+azd3aEnGoxiuNfC6OY1T2YXhHQZTz8zLKYT+Ovte+G/Rmc8BDjVA7xtEqUJcnkI8yR99jv+PB
/jAPqrPOynOLbD7071679bRlZu2TprmALVuGTIxCHyQiEGECv1p03ILF8Bq7dikZSE3urMsfn5Xl
I7W+4WdWE8oeN65WXEhFuwofnd3dAaUuGc1kE9u16ATzFvac1/3CfqgrolBCdIOEaelHZboaLYCx
9Ka21wHQprc3kq8Y6Eky/ObGJS64oxklVa6NgAYCL+mlFQvR7hIHH9743iBh50B6D4PfSiIytffA
7QqiiZ1hWRbOWqH0Uz4oEez5qsTmCyI1pXBRWexQCuKpz5HYYIhl4512r36/TZ5BiCZWSiBlV9RH
NMcKkln0YQOQV9Q2lfE2wu7oUPY6zu+Q7Sa2GLb306vvQowrHxy82X7QKI8FTE0beQmEqAAthmQI
lYScq9FOMVbdwwRCipc72OESYmhbJEsu9wKKHYpfjWm+Tb7uqp++GNcb3Y+GomIgaJtJ6yHWdpl5
KCkPB+PRx/tR2Qz8gsQIHUxjA5IbW46ZyYivccYYXFvw7sGG1/npguatJ9qvaShoLUhQd6kfC9ZV
1VWZjiCNFjTVGEs4BbPANcG3wFQi19tTVx2fwSyWlqsINnFdHHnkMvaGjH1y6zelzGKKAN2oNrlC
+q/aOg/JSZLK1UYFRzdxORCNxb/RgoPC+L1BMZceRfFiUXmNqGGRJpRrHnAZnQx169P7E0JJUw5B
oXxh5lObn9ojjL7RdSvqKjIWqv+uVx9l9CuhH6sE0E7zAlA0z6LcOQBci1fBjYzBv9nL4cIvGaqC
dE4z7aRnX0+0OA1/yQguZTpc/RQ6uM69QDACudzZmDV6TsSCmw4cFtxDde8ZhOqhRsOLghqK0575
wiy5QPfP+VLwHiQD0oPuiUVlWcX32JxcsyMaZGgewvzCzOZOBo4kOLD+QpE3iQ5a5s3LqEDgH5Cy
8WczIdn+8+WYl4cpmdBD/m4hZiAs6VLaxSIHWt0RhE7MTWuoaynuafUeKdXWaJ74s6vww8sM7izU
pta1sz7aEBcnMym9u4/MYxPK6NbT1hNyAS06tfUfKYarGlGdoDBAJTj440aPJFrs4FKSVF7x8TsM
DqGTBvVCAVRRIEyUlGex8Rmn2za/VNXRx3oQgiLWo+yRYP93MOCVmqt4lwT9o56uQgpwB87OSCx3
IkzmSrO8mVGLfA7w1Im0XPRA5ci2XwaNeJGwVdqOyEO3ZO+mkgyLjrSDhoQtzJ28v5EcteCfAxGO
VSEb2/rQEKCV1PeUPAmfU9E23MF3I2a20H9fetaNOB5gJpGZg37FZg89RSZ7LBZDmP96om/hetI/
bMiQ2nYTkVTeyiY5oWSCETWcYfQ4eJsWskdHwZhFJ/zKKeP1KH9C06TsEOhf0C2ObjWyKjEnnC9M
XJa4KzO2fHIMUS3i8sc6xQh1gKNg4oN1qH4EMFJI6zxCR2xkqwh5Vza8kRKzmaLbELJX5eKI0f9g
MEBcjXVMGAuhYc0n+0xa7St80DMys53UHQSYCfrW+kvzYB5UdfzCuiKKtimJJ6Pj1rMx/+GPv619
xWCFw/LqVZyDbG7hk8ns6igfivcvtQ+wFhfD+Oi8a6J9yPKjApxHdzCdsuwURJ9CXAuSKn1euIpb
bxxYQbJcoRyBUjDCyAo4f5gZliLlyn3DN72ItFc1ucvmc4reNedYs0Yb7aeKWoeVZ8Sq2yi9hQ/m
80UwpxacjwH3FuGQ7A8ZuUyTfUqHch0w9Qrr4+zBL1RUXNVvHNn3cVbJBkQwpuG3U1AzwijM6Koh
JrxU2lklbca+9kn70vfzDQbaA0Rn3JwDu9iTL+oE7xFieaGjO1TIYwr4F6gNujTaJMwMO3xiZL8t
UgaNAnWfif2iMHTgIvMvtH+q+PqdjntG5KtBUVbsFWBys4o2GyaY9C2l3JDgwIWhIRf/7ipWZHXj
c2Lrh7wvWdyWfw2gOYunAlQZFzUEdT0EYVWuyrbagOxehQgVh46iJvSQZm6M6thHkpS2+K5V3xER
jgnxQ1X1VjY+uT83skGMZtMPOy8rzqGM8erYLyrLqVKnee3GFanTjHM+8/lbnz+Mul2NjsldkLEL
Nx0Uq3NbBbglZIAhdoUw+EU0QGGb7i/Vo1NtaL8Kaqag/1+gsmiZXSr2q26eCSsAR8MFAzPE0BuE
pwNe6naZoEZgamo62Ohcrr2gwX3H4iMCHCXCH5wRgDWpmQL06Vtp7AWbAySpnrx61rvdHWTEcduv
ZZ3sy3dBbTOxSM4xvjaWsfDjT6v736xFbrcCuudIPneJhLCrdTjGRLPEkRtSufVK8OLR9EzAAZwa
U2J/T2MuiE3KNM202RdOZB5Jij/Wmodam3vDqzQvYe+wMwaOB0mvXztoaLp0kcrvPP+Z1Bj3/wSD
0K3YLNfFF2rGkxK9B6jPlQ+bko76rLLdFo0v+s/QR1jEUnSrVTxm+6IBCaTv1IagJHFU/X8q++oC
lYq6YEh3KXTjPBrpM2NVRyMis10L6z5BjjdphIbGByOQcwjCQkUTaGPbsfJvqxjddvgDMxNjjqgQ
qDGOYa8/U+X1kyLXnbqzTX0fZxaGq57KXeeXPdPBAAdQk9kVxMrhppnfZLJNyHsA2ON/qZsvHd0N
Kbas6neAW3RGh0N/j8SMYX1pdIZvBgG+G5/FXYD3Z8lLQKJP8G2NFwpkobxFNkYiRiA2qpikexQl
tAf1kccRsDFqLVi5c5wTEwAvPaT9qyNijHmU5ghRxDLnaar5JWjhe2lznRBt3mcIZW1ooW6UfCF+
9ttbV1xlCbyPnzlZ2MgBsMi9NBZ2eLTako0588ilrsHVX/bOO3KCKNOXOhvRte89bAVooFiqnN+K
3bmgtl8ihltwVAKWFRxZsb3MIFEF21jbBoYJ9vg5eIjPoHSytWId8yN51kv8CLlVuwYWSdI4+Uoj
xH4mf0N8d0y6z55P6476teK/Sm8j1Ys67tNqN/ylIPvsUVmUyEXmXpYtm1ZfyKpE/UHW1SHP0KBf
pglJB3s1D0nNiaYp6jYahqGOwd8QMjVoTnH/I40SGDHGgb0lCIzW+G6/84K99MwtS6hYe7diqCXT
AUzcEoQkZijLsF58zFOJOq0su1vHGvUUmcEpnEHUlPVqhKXvYQ+YSSKdsUH+liIN9NV8a4lHiHR/
SPLl/K+kDFPyBh9TdG+gBPrrsjmO7U6xmSdt00emvLX+1+wx4H8lgi59VXm7FGZWDRpmelVCFymn
z+5H5xG44tOxi5sVop0Ea16R4ajNK0CwWjqgK4GVY0SORPDeFXPn0UOtkrP/GBlHx3S8mV+epnhe
6MIzrUfVRQ3lBtjuE7wH5Nf9G2kCmq7dNk6CU51Zk8YwNki2vFPkcBpMKsuLn7drRJcJj4ZPnt6e
Ke4o13MgAQA5Yqh6IDpnTEuB7maEdaguaV5OvE2GlZlcEiIT/QMNBKkOsxAZo7hvb1BOsGfqWwJX
bTSZzDCHpcHgvgGs+doWa5gvRryG2IRtZGQBU2xG4Qod3cZTwel+F+U5F4sCb09GhIwXxXB77lyh
7YQq4ouv09XRh8r21VfdgUULO2B8LygzHOKea/0rx0VaNGez3VbZvUETMPzW1NpVyWVUv5He9kK3
SNZAYsxxGd8dE/ahmrgtiOlo8mPCIr/mwFat//Gio/4xqee6Zk8h1sJ3DnTTTOgkZ8UUrKUMl2U1
rdGr427QBwWFzFPQAsXR2xh1bl5d/YQtkr8tCNWK2c5C601Vbz0YVA5nX2Db77lKBqY6eF2bm8ra
WZJPzAco+MAkQZ1sxlPGxY+i+5tA3NYwwnG8k4lz6oZVY9xLRP6N/bTVivL7EvuHJjxa1IFCcSiw
D4F+dpqLYbFeUfdO9hysZDnSSZvFh65BWVVJ18bcihOyzMErJr47g1eG5Jjq10r/C1hLKNqzmGn2
/c7B8mik/2SbMoPLEHAfyWcm6zrS6cT4EzWxV8W/tCClDS4D5dLJVq8JkWzYt8O3PN4QXcQUBiHv
ZoyKHVM6zbvk6CES7FSK9eNwSIw0k1V9r1pXBy2MAwSYOYobyGIgHF8jy21rf5kF8T0nuE27DOEx
mD4QDYTOPFFvjIowMrn0LWJKnfd2vPrGqaQKhyPvTtkGHgtmJt3AoYdUdVboefjWU0Lk3yZmHC0v
HjN1vNQ+YarxSjEbF/VmB4kgZAruZRTHeLdQmWkCyQcsa/GngaeJehv35lortmHAdt73d2p4Cfrv
GNW/KAQlRbS2DTYIylvDQa5haTX92cuJFGBmULP5aKOzmlD4ujjNtl14mrybXd2tGIlKhuoHNGh+
ZmAGORmFJ+1sw4r7y5fzHAluOhKP31AsE3KRvDezP3YZ0iEEQYYDVAyleiRvyrvjmEvH/4jI7Sx5
V6SyQKdFHpspsW0uShZ+GVuKYJNaOwvybq6Jva+wwDZoLHi3o6utvcYgGyDpuI0yEercuEkNuKvS
mCEDmUSAZzGY1fRqXUYVK7Yfm0YIl/6LhWiB33Xc4EHlA69wlWBm4E5Cc7sCtmOiUTU/JAifcNh6
5q703oZhL0vll/35PaszVtEmPnsuEZIfVIJQfY4C0tQ2pu1xvkAAy5HBK/zQAr+2ug3iHy38aFmh
Dda4bftdVvU0oZ1Luua6E+wlqOVDfBc9g8GC0Ik8hcrdpvVnpISYn5xlEl4Kx4Y4aFhI05lQaWa3
sYWznZ/e4rNmNkBEOVrlgunY9FBtGm+1I546fZvYDYv4X4uwpsDCk6KCkRn1BlKMxEPxVji/dneM
hpYtISY2LWCF46wQd/4LGcN5WnBodHRlPgM+D/pv1R2nZkRZApSfiXiLscI3CCwDTuM53FT6UO97
8/9ulfA/ejHfM5cW/WBLiJaSVYjr8dHUQ70u0Z+YAp86N2/HnpeyK5b1ewY3CX/AsLXJQROaBEuA
o2Pg25jMl0RW62J6msx5KZf91wlZjEMckCZgXVMiIm+MmOPrAhccT1qi1zsEMEurNjfhBBMJul3Z
WOil59nII5xAdQfWyjfID8X/Lbplpd6NIViRSEgr/xx4/AXTwY5cONLPGvMXAgOwjvCYxYSfR2xr
0qz/wwTHOK327oGXLovBdMc8wX5ijQRJ658GjtaETZR9V3Jmssm6x2qacnjEKO49Hz4mTp9mYP4I
4lhH8B/avNrWlnaM6py1K8YVj48ZM9zCajiK6updQZNWYQ1vvZ3VfnFv+YhfcgwMSUZcm6U+Q/Zf
gNFwVViricR3tOYewbWKLK7ZpJMkXb7hrE3H5rs0ofsPOTSDHHsSoYKIIuPQWyrNv1EFtCH1g8/b
mdmzetgn7R7foJHSGWJ64JEty94NGubz7CoirvOOhyav8Ij724YZet/8S9sLSUFnEsQXZGC/WJi+
HWRWRjWeMvM5QxZU55CgI+gnD9Nuu7AThG5NDO/JIWBCIvXwneBkst2wym/+4LXN9a06fXY5hk7m
U1XqNkTROfn4wGjAWiebacarEKGRpzGyxIkcV87eTvcqCDOzdNZtEp7Ljllbqnza1SheOqC11r+A
9aiPFzNlgBXpCx1srRIhqs9yN8aU7nQbMzt0KCqGdKtH7dLmVVanjY9ue8yPCtIRh+GdAOWc9d8F
nfuIxkbrcHoDCOcy52eXq1ac4e+5U4XBlyQGC+JzlYC/zu8NrHdv/ngHvkSMMt0YEXCMLfLxU4Eg
ncjyl8hRd5GaEiQTLTKR7pKJ6QpaUfRTefvgY9gSbgfnissEdYGu+WslPZB7w3gNlnlRTlhiZipn
uwwT7VBWwbkacf9gk2khdZpms9F6pr9GRslbXUiE3IjZziuSW2oNmwKDiETUmLO4Fc3N5Hp0NJrd
ju6+DAryxRQS6f/SMRlfqrY7hwHxl3DkHNWhhVvDLVo6dbqks1grOlUSnajHvojaqmtZjwVUksbD
w1ro1Zyiod0ttVI/0P+/xgHTehuyw7GFTk0RtXQQP2RtsdBpUxUsBSnxN2MLvRaum6mDhW3spaLD
bcdwBXiphXGt68pWofNtOUCeer9uhfPV06R6PMuR1P4mdmPcHWxb5cIWxpKdOeabhYqFO9dpD/T4
PTKKZ0CTqbHYbVLBzKJzG6w4KC9fuu7XguE3lRTOQQktgrm+b561PloOyL4ThDpQnN3Zmc0cz9X9
nt0n9YO2btJdm5srI3q1GOsrRC4m448RQufVv8cS3cc/wwZH00K91qOjg6pZsZLHYA4fo3JE2DcI
tI92QpQbFMlunanFk1QRZO19j5NR+t/5GO8735n1scusKF5N67XJDcg4NXDs3IeEAeOnuTrVw7KP
lp4j3/p0KvKvBjyHPqzuxr4WTX81EHt7XNk197CO1q591misCESJ4V2nj96y9qHvbFK9RhbAqZaO
50BxfsYyhJ6HNHlAElMFOBfvrYNZM6fuBe5EErAwkEuK2Up1zzuF2baxCxtr00cem3SUDSX4OJIe
MO+izG9w6oW0PfIHXusij2hdZ1ED1yMsamlEdLjvQn+PmU6J+Ku1GLVHxi9hsnRPGmAblp0+pr6w
3sQj4XlNQP5qRP9w1nju2xb4Au6O3P83Ieb1/HZkQ1PhLweNFBQ3kWG5UYwlihH8/Fn2zax8KAmH
TH8qx/52wlnCRWiL1i8ly0RWBexrnVXOcG3EwtbXKKpxoJmtQtDIubUqftcbBbWvzsujM6bI++yW
zOGeHuUawXpd/yw4KsuOM/jMGlNl/Rbod7DypXMoDCqX6uHgDoroXoK93iKMIRAgl8yfPyLs4brv
EUFCH8z2O2x91mFHx5q32rO+qEf1/DuWX5UEq+pf0hgxcI8VmPN6jsbIR1DVLXgQwoA0JnWD5cK6
p92P6HyBaJShveqFflfgY0wIqOB0Lzu2tSl+NZN72UvBenrhZmKbHczLXx6Mmt9ZBdZPDdWHhymg
FSpk9R5hr9xEGXjs0jpMYbSDWUiu2PxyE+YN+vWc1oR/eByVEZp6iWPPd8CccZU4fudqs8QWUQ57
dv231tsXHKOlU62m3P7o4iFlnGWtqfxIfotZskLvJPPMhDWNRtUxrkPAsIDB72ShCuJhFBhlh+BW
s13nL/JcfjmDtg0bWOA810xkMczvbAhEVQPkXH2X9IW1WPaovY2SsOwMds69IoukxmpYYEQqmw72
pfVSZF+TgauV8W6tO7jdCEYratfEu2ClEPbtXYQDUWM9NKSlW+GJVtNqOxoRLWu4UlhsF2KfjFfP
b/Y1+clppR517BkyTxapcfSSdBOSiQ6d71Pvml1q60AwWrJQd/EcPGfcClWwCkSXyoBGdOmfwlYx
VhVuHojo6RwlvK95z0oDkRdyJIEjpmfsGMZy0/vZturQz+vjOkUySW7MKqbeM5E0CjtcFzVkrar8
HDvrLTFHRFrfORNIDXit5YlF1Hyk5OhFButnDqvEaW7kky91tt5tJVh7TieAbi8hA4pShYXQ56dZ
FR8D2csZOICsu0H8IAjn1TZokhu2iY225DIlJVjfC7t1wQpU+WUQ7Zw78jOHJQ/Us5V6G6L2olHz
ZJNFUdesK8fcEr/9IpPy0QQ9fcUb3j3wq8nKomrJy3KlyW47Upw4jQc57TlLzRSqQpt8RUF112Fb
iwt/25vjXqr2uuiydTl3PTDrKOdJiSFDwObtYEdOHHEEZj2L1Xe6LVQpqhshLFT78DX0n36qnQ0H
GTAzvWYkZemaoAUoqQ/T8eapROXgocLnunUUcGecXSMHWoTrL/PEU2CzZT8RtoR9si8TZL+S5udm
ce56/zNDjRVFLy96t5YFCguPvNwpP0cMtmS1snnFCuVfm16kGQGOZktFoGkfAgbBGTiqp7JmHFil
f0M8uQXNUqN5eycI13aSnfsq25XAGWw+bp8DogBzlFXvKE7pBpobH36ERkoimuva6SbzQycpQeyQ
3TVFlQKFzK6pFTPn1Pje0bPis9Xay2SgbyMCscTsyrYniqv1UOpuRERhIiJXIlp1YtUVmrXzQzBq
tMEqAwGNmwQTvKWKI8DZvH6VFBLOIwqxj3omEiKyHAqanopv84dlji3CRY8Pv0a2xQpxMZT5ucep
6QPkyTwSG9gaepLVAEWxxXZja7I8KIoBrSD+fdp11VKJLMnXWb2z0bMmmKwKmFkGbncgH5CO1x5c
GtOCx5K9BTSoYRVz1TMq4n7Kinhvk0xlVf6RQhJFnXcKMbvILlsFIfsqxd9oo7Wpm2JVUJcD20eu
W98aT3lUuG8btgIDBuiJUcmYchZ77YpFf98xC1EDOHPayoOfomY97zBb2ZXO/0Ms2MLSk00gmav0
3q4g78g0ITXxTZkSK9nTbMhwQPrJZxBrvCP47gp05DZmVPntlZ9ECHrRm8bEIfPVpQOKIQMu5eQb
KqN16E1vjkm+VdBzd6ZLH6u3oX9VgMICtvm9+ppmy1hF5wefsJPlop8oDj3zMhkKIwKiaQzgPyg4
Zq2INTLkysBx6cCInd5tGbx6nf/REK0Zp+ga04pXAakzbAgP+EeFsAK5wUZOCNkTSjH8OjJK9obp
/OjyK86pqn3l7ujmsdeGda8PmNO11UjpPwTKq+IQTNE0x8b7a8efNFw2XI6RP9dH2t5yFBhon7Xx
iCZn5au/vfmrGN5Npb+Y5/V1+aeb/cJHJjEkKvNYfVfa9DlJtQLBt9RxmqjMCVJ+VKFfBWzyIWVz
TDsZc0Rg41XY4UJ1A7LXoourIRCz78P6I0vAmkiTqmlDM/RqBg6GMKy7TIlrJ6GT95ZxDbTC7qd3
C7lTh2m01cLjiBOmCIZ1oDDYLOVO05ttkQR7g73qUD1kfWoHNj8qY0DPkziyWaNidzAhDeGxOuHA
22iqgnTDucIKhLONuZJSHEXDJpXdwWd3bMd4FkKMs8LGTJSRkeJtLbQemopktM34S0m9qpLq3zQO
W4vJit2Va3NCk2a1XBd82iPZCoAQAKIfxq58Wnayi+zp6gtmaFa4ldjAcyjMncq8cgr3HbppdSRb
1QTJYMZrWMzrYXjz7fGVoo8JqbqKHYi1OlIImcOBCI0M/UKCA93eObBmVMzvPhbM1iM/I6/ALA4M
gnxUqSxnESSLWAN8X99G89TSMyfE8qpe9ldDTn/JI/3qs+RrCS+pmXQmU7nOCvUSI3FoHbEY4u/Q
f7AlX1sKdgnIjnVZof6ddw+wZjoTmpy+r/jTSo11FJwYa859w8pFckb0iHz7AcpKoCEpj091Eb7y
0p/GKXizjZh7QpjZYtCeGlN5UT4ZNm2sHPgqgqiCHVWKWEspf3JCf0hv3gDv/R2LNQxuN0DkFzQf
dIJUr/4LhT7GImSm5z6g1NZNFDEZKCM8tbiMEoj3kbXPte/S31bcjTxze2O0XzXi1ysA0enAJzDH
GdIleNO075zhp4kZ2GNvi8lnCcil1HxOSRC+I3WLbXw2RbjO2QyPOc7WgcWS9jJH4tQWtxF6viAq
f7KB/E6TpiupE3fEd6AypO4C6hGOHxuYnGb+9YyPlNE/enARKkgHRajdVW2meNJSA40z5B1ZLp7S
eCFAzTct3SlaAgN9cKT+GAi+fFXFalli7YC/KvXLoFbreQqbCbNdE3A7u7HA1vmwL16H5k3FWxvC
A/LGnVZS76pc9gXsFjabh4A3tSyNJ+kgD0ScV6/Bm2Om86EdQtMLDzQ6FyuChcfir9GXFoWqQnAP
K7IXTWVuJRgZZAw3vUBfq4p2HDiPwxFMZG/9hdm8wuUfM7BASNbOwDI+fGYCA8K+ykDfDnlnVNwh
zW+lw3wpGLcR61cHE28aZTtfsplrKnbN6aIhHqzGcaCY5TbVSOfDYzr29NaB9S2y/llx3KSKoOCS
6N9065mUCBypr/PYn1kvLMDKve7fMjgnmd9dkkmu7Dp494E62nmyH9L61rExUMdkq1Q8bXMGRIle
5j+OzmS5VSWLol9EBF3STK1esmRLcj8hbF8/ehJIIIGvr0XN6kVF2L4SZJ5m77Wd/JUfc1f+dzOP
56T1GQjVKyD7G6l5VTtip+Dx2eO00Wz/7cUg5AfvbkLjOtbHClBEUyBPccK/rhApmtUe2I5/I4Yw
xdNmReVby3FDHAGC8nR+dHOwfnyGMjYJ/6o2tQ7PPV4xcx5eEgrvecI3lYP/qYHkyS2vzMEfY3wL
3bwjq56Cnem35Zlb03nrXCo4K8Z/UPBAeAq9nN2a71l7xWgW5t6h1hK9OiVhYRVPJDk8u/qnLt70
MJ8al/OxEY+hY3L3/CyBLgIoX+2urRHLH2hnswtP8zgd/LoBJhdaG90xVkqw7MdDSF4AOkWzg0pU
XjooC2ERYnugbG6au10haKnSnUnMnsqRRgTMT7v+5PgeV0hMmklPoUbTIFCsRkP1Uk/e3jMR/HoA
iBpxTMo3M0KKsiSJEIfQ++Fdgktq9ISHYFn0tVgQmUih4Iodsc3ts569t7jt9spxLkMa7Bx2jqJK
VpZZHxt/3Lptdyo7iQwIiRkjy/+aqDzphudwuQS1wjtcbF2CrZyJhYjvbXXdvun8Oy5/5g64SSO3
QL45htgyVcPWmeNjaepDms/PUV1vQnTPbIGYfOcrd8b2hbPZmR8dZmBR72+4mNE3lbCNiLq0vrqQ
MPVwHUAnbUz/Yiv2JLm575GrlMU5jbhM4oEM3388FBh6SNCDYjzOtFDQGYlz5w4WlzgDUwnNfYjF
QYewFFnCSIghjeWjzWFsOOU2Z6y+Bez8NfksSZrubPKWMEu4/tI1LC5XWNPVU5nUrERYACYk2ppS
4y4LzyBpukFeI8SD3LX3SfVrXWEnEDG7EUrfFmDQbPyUdKU2Mkw3bh6LJNhlmfcbazQbptpb7syB
uAmy+9KDZKb6oN9ijVCwbOtRknzVKONGxN6zqY912iIx/os7FPk+Xs1FitChfbHq4ak0sadY5pPj
BzvR1ji5xuMowO7nCWkQbL8N3zq3YXSIHH8jBnUzLA/jHOQOJqr+FGNIu3jGxZyDXW+BtfusrGFT
1BymKBULJoaDhaVW7mOFEpaSWzTtT6m/WiTSVfgtGG33cn4JZ9bbvtwRIEeSc1F85dzISTphyhmT
U6IZ0Gbdj+cl95r1+7rweiw+EQt419KLDSnHAG2KN394CurqHIf5aizv/mKpx5QYpI9mUxxLHMID
GyAgCEzYeNe05nz07gvppILzl2d72XwUc3byu6sLQSbNpzNmj12DpyH0xqcim7F04gRANO64GtO3
WmUj5d8CFtDBZ41kwOn1yzSVJ1/bd5uoLTOu39yEGdnobTr0QA+TCU8QqKunUUNSWEaiXBz/8y1J
ZmAa5c3yG7SM9Z/RRCz7NHOi7NdSkvJP89D1vQCbk40fqOxIRIqZC6k0YNjhthFRVNEuSwlTItHS
B14h63xnokWZm0szVVfHIucK9UmVlc+hDYfAP+dxCr5KlUTg5QbFiPtYp//iyqebRdSXsKVpRLFl
gncccUgOEpBLY70nJVPMSS1qYyAYEG/dnCh4Vhti/Ne7TNOh1W3MqD+ak8f0p97lU4whHhB4Z58b
hV8olOtIxzY6Gqq0OTwn1XBzkQBnHG2G2V3iwLvWeXrxzWlr52Kvq577s8dh4RNh8yTk6xw9GxPl
zOg/dYGF9R8XQVlfM+mcpkQdAtxbMxpjZRvPRuBjlWQwTNylM/RPOcTpNoHLH87hYYqRNTqArZeZ
M/kLuYEFk27KaPtzDFk5XWiBQPIgRnNRl6d8NFft8BEW3S4WXJHQ47TfrjqSEVOOIX4fSyZE3Elx
WozoTW1C9rV31OcL4tvi6Ip3eV8ehCEuBpe1jmOeetLOwUilJUBJcoLESGe46NW55DMHPa/JYBKt
xDhT4CVipcpFS452zskYL3aY2TnArfjQmP8mgiNs9mpFZh5CKCg5wGL4MyR4O4fenvaNwY8sbUwW
6M8E/IvIB9g7JaC/9DXxg/gqVf8fIry9SsVr0qSK6QK9GKZc9KkahSPU3t6Wb8ES7Z0h1uyRUWVL
H4x7qQv1E5UfWgvMZSLk7OJj/S7o09TidjHYaxSW+2Ub3eMQRS+GVH8cJU9TKy5TJv9zfVRBFdpM
k17RmyFI5exNJTHxQxDaDHpshpU9fWPJDQFKFbStP3NvB6nDC93/yEWArUrsj3bknfq8BrAb4FxM
muSVQfI6ljHeLGDBD9xpD32NcSj9GqyPdro39bwbopw9HWGpWh6W+CZ6ygfHSba+P/11ccupR6na
tA2xnlDRrYrqmPtkgIQOiRwNjKIHnEkzyLPyYNXFS+u/2w5PTEvx4Lg+QGX4SBFUJh+JyKhIqdV0
rkbANjxtg1tuAMqzs+PAWTXBdvB1fHIL51ISugOmyUXNzl+eAuIb4uZzqu03NyQSm3bfKP1D0bkg
SGBXRpbYlYGxZ4C5osbeC6hUWWDuDAphxntbbeuXrLKX9R4OBgxdnLhGoY5pNrHA8Bg2VesuZp9Z
dHfFgm+b8OZXWm8njtIY6cGk3IsCiN/58rvv9NHyaLVLsZ6L+lzCzXNY/lbGf5F8yYnDYzyLTxuT
jl0R9Tsj8CH6iOaLgSFufhe1p9GBbcTNWWU4OuvspSfLR0hJYGt1zBO9D5ofTZ3fq3k1DHeP2oZu
BWc5wrcuv9X4t/CkAqJ5C+T4IWe0QJrYc3Gn6/2UePpSy945WJONombao+Ae4+6J4UpyXxsLUIEO
a0gf4w4pWbYIP9YaUGfkkgnmdY8qrm95pu9eZd2MCurw7AAlAfdoei9job9F3O/raR9gj2xaY133
1ICCBA4j+qyVt5rZzQYMHEyN2ZMxVTZZyBImvunOYtpQ/EuNgGikxSdgpv8II78NE/7z3gpedT18
KbhlD4laAOnWCRYnrVIM12iunBvC2ZufIYk3Rhx9ghLFQq9WOx74qgD3lvnV4JAu+ABL/LDSGmG+
zXhwmvpZefnRIuHI9qNfCPCPLOLh/sa3EHNI7/JtVvraOP5z4xC5Qq6RjagahciVi2FkksVEy0D5
mpZPpZA3i7leNimDSXm0c1t5EhWJnzXtoUQajcxEGOFX66CtNs0Xo7POgYODTccdIUfpzkETMzvu
xa2CXZxkOxUiJUKuIzSVVma/APGHZASbjInNZTSZbFYeh0OfsPswU2oImDe2au9Z424tM3iVDY1N
l4/bto+pEV1UZeStlOIrRBGAt+svpTwhguTq9YmHiXbC/QxzvcwsQa2AhCU2CHyPAFTHS/ZQn5pL
+ja0EWoj2j/ZvVoqfnbD4a5pQhlogl60AcONEhk75DQ++50C0tQxuKMXfioRgph5whRTPYZ81bVR
zg9jSCheEEu6w2Jndd3Go6ZVmXFlakFM4ABbGCvgpN+lomfGGD7Q4Kf2AGSJsi8XHIpdltCz6Hd6
zT86VHxCKMyamuFYAzEfhTyTR2b0vvvWsK4o8F0Wo/pnD+w+bXJUmnk1FijJ4/HRZtdpwC/mw6FZ
Lg9TMm69KtyYrsBj6G+SMCCcGlgFlFmLdgWR9HqGAGD09trD++NDeXWRqniMu/rUv+uhGNZlsESD
oVWpww/pgAuk7PCUYv/UfnPDeqsyCQ691dBf4BRPxzDDv74gqWmLF5C2is37UKDZrb0LTjwCcCP8
ZBIwxn+qh5FVfVRdTcnmPLbudFK1d6rVfKnL4loO+S4q4Y7ZrXtInZcEFpDTIYT1GFwgQXfZxq6m
1kag4NvensnIs0qclVzmjGF9ZuH9V9RgcH2wWzIlHa6c+zNKTjT2ZXZpEhDqFQEAhRGwp0L4Kjk7
N7Ny7z7nbBJJZJU1nlEsyRjuygxClUQNnfntyWi76yDVhbC7bU0pATTK+agL5BJ11rOhN/KVbAP8
uB58DXsjh4Y+1anunmbaqusnpmIX/C4YBay31u5NNFkc635P7yQzj16y/O4crybjImBfazZHYQzv
cqp+wkyv58o7dU56Y8TNTAk8CymTwH3jLe733yFkbd81BDIqXkPM2vwPHyKC8OWHXc/HuM//qrgk
0Mw45WjTRe3xKKRXd0D6z//J8oKJVKeireUzKirjk6AkygJkiY3BAiJh+K7wJXJAEjNiQ3WbyQtW
OQsnE0tanFDSBpRiEle21UQ/fVk9ou/ft+QYxA5yWDv5M3P9XNuAf6Ux76wcBXM4uS9JYH8PAnxm
hpxrokxLBh+VIpU0qPGpZR5DlpQ/e+HD2DPprGDFVKLP1oE5H7SjiaHGVCYUi4YQPjF+ngirWtNV
Fzuqz95Y/pf7A3nf4GNlXG9yuyPcTzTbShMxZmTHkmhirht5pE7F1YD0wwoOFT2N134WaAPVHD+1
JnxrHxIW8y2rILm+CFeun700ubkj7JcCH9qzS2J3o9oXVocbG4Y3AUu4khLzuWSXOLv92rCQB1ne
xTapL+WEpcRuDnx4iMiMjV6cUXmvtoyXTnq2L1GKXIaCta2Gs206d5ly4JfVOcnDbVmZ/+UGup4G
NVDgEbRuqxhXeL0NoRkiucErarFbo0bRAToiH40q0ywbEVtxFQjLHib2oaXPoo1pHgJEvPfz/DL6
kANVbGDEN4PtTHU9IpSysvTk+6yjcjZ/ptUgKB7vadtdsvBu2cUhNodTmrq/ZIZtpJedapMLuTHP
dsfq2yHMykcfB5wyrqPVGNSfSZi8NPGEKk085iF7+omFOtG3aE4AFCAOd6uP0p9flo9KauBvptzy
GmCPxdrD2ipndBnHI0bb+L82ArRQG/KpN4anBJOlEXJFZM5ZQHHOhnmXJSEdjI3pJflvkOC2bddx
MPiN1GxocRJ5GQ3xothjGT3LEhtn4RhAHkFD8SCLgll3QJ802OgRKLRAr9mnyTJ3To9iaCIEzuUm
STpx7aecawpYymjeCOp9qAaxZm++9wqS2qiTHyriOiurB5hOFYOCfOit9yhEoM8+mZjqEK8dbiVI
w6XXXkzBYENidosE/e1InY7pmjjFTqyTGjPKlJaPysQI3QnUed2AEbJaBLAqOc6B/1pmhNph0Vw8
TohUDgqHT2taH401vvTeolyR0c4M582ghy/fM/jdyc73k0sBbxfdorVucXXB67kZPct35bn3Kmr2
3Qx/y4qPXq+uM5+7FKhSSmDQiZsg0fgNBOirdLoLJ6DusisWe8VrXzNy9UJKNv1UhIoTsLr29Goe
YDgnqu59nL2YXnKc+vm1nA0WUfhv6vxegk2QLvALVtdsYRgpg60zAd4TOYedEwAD1hEdHwgnpMGF
JYM+a7gJ7P50XdsgXqjuch9kYuPo4iwIjrZDoHlmH34F9CAGh3zSixACHCrNUf+q4J0z48OK+rsV
MCAmIERYd3f2VqmkC9fGrQeKNFGaCq+9BjiYvMr+8KbwOWHkVhIM3tCloAA42O0VzCz2iXbjuK85
+BSuHjhVrIvQBtqTcZlHxBQDT0xd+q8pyyMPa4rnNn9ItN4TP8O3+Sq0fcWl8+dwEsv0zrb60mTi
IEa4/umnKHg/kYNIwc3bQA529aNVon9JK3WynPFMkCHu0lfXKthwpujLcq9/zPwl5gWVeJySJ0B6
WWgybHcRgcrpp4nYAOFtdaC1GJgC2QA/jxMPle+tRvlmCIXrrqCXBhfX2IfBjg6x8U/CB+w6uZ88
oOh2ryhWoUDMim+3g9U2BK+N/BhzPqJ4eksH1NFMSS1ALLIgRRlz6egy2JIJOSMEN03c4v2Moy4s
oRPBC8krQBigopddw/yZZsg9Iu9PWJyVFQCrHFQgoYKA0QMXN5j53dINazzuuZ6Inu4fZQ5qvAvP
GB4vkfa+HK6FWtsfQVM9tHAcdJC9TpZLYvuvbuWrHwO41h2sTOTA7IqsatgZ+Jz89NGaBxxIWMmc
EAVEXkhmpsVRWgYjqnChi21qgrGCgkAQj3CYMTtnJsgIozX3hteDWmSVkRIWOkaQoGYqVbjUT1mL
Gk0E6VXH6iJiJKRWL0hI7onnZAfPDgZVy85O1SnFXeu7v/OybPG8J3wb1Gc/zej9y4PuaZbLmBqF
QZGIkI4Ir1PDPEXr3wlx8+wTc54a7rUOWrbp0zqCDOGwJoExrdi9OniDuib9p+oKqSRfedhPF1I3
tiNyNab9hwnpdZeSnMAjYnbBO6j4D6MlFwtfmETeWYpwFQ4gVSvFfVFO3uM8oLXtKvaKjAtyBsbr
JIMA5/Y1EQCaiL96BDGdlylnYQXuBm67YfwU8YTsMIz2/tTvzbQ7hSaHsm2QHl3O45MxFqCOFFVa
+WsEnvlY1WzLPI0RWFZoRfOYHzyEirzBGtuGqeaPznRubaEOdY971qa4bdV/GDZuSc2KlXk7IU8h
Op6iHYhgkCFSlmGHHRS/VGH/uRNmtck3vlrU8JR/XvmwPBgBPQ5qByQLIyCRamCwaTnMDjgib3Ol
iAz0HxGU4D1I0qd2wYlZDdsvU1/cob45PWN2RgJgHbqTHqGG6NI+ctPQo0wIqLXHjkHb+QXgmA88
Amz7XM4/hqyf7Cq41RlD+abhb0b5d83K+tGOq71bE27tq6srkqNBlrro8jcFjkFjIyqJWUMWEH4K
JmEt5brSBrCvlB45cKECF56HzQzXPbl+S0yDBe/N6fjcswYywGTWh7lAgG74Ekm+c07N8h7GzXeI
Ql77JoYIBz8dCC4PeBdRWp5DdnCR0mBYxT8QxOs5/y9QfKVGcAROdht19c3k4JkQiH1WcDEP2S88
JGfb+y5SM6B+7I8Ya3OXhCwp0kIcMi7uBx1+uwCaBZSCFoOWL+p/nmt99Pl8ZAp5FWO9i7vkpQ7m
bWiPJKoazLriIcCaFh/zwqQaMnCpg6ciSGQVZd2LaNTdEeVTIwFQUqmiSCG0GNVYNhPFjiFgROsR
cnXmtvuVDfG6KcQ9a1E9T1QJE0ioLNeo6lCljha5eQG5hxb20MBuXuw0fC1syNRBHb64pvNKvMOf
ZswxqgBqKqQIPzkA8Hj0pgGGWdAfW2EeRl78uCgf47o9s5baBCYeV9+46ChYBRbOc7PbRynMu4yz
m6IaOyottOd+FC6gk24iGI0Dvo5Khs8CEzd6O8tLoeFlWKYd6IdRTR67Ee1zmZxsM3+abOs9r4iG
U9aW6ANoVAsKEYSr4zMB9pAY1EN7CXtMqqADUytba//JgoU4MvsR9hLCYLbXPpQ7rvttMnqH1jlq
ISwgI4V79ixobVXyTHT0tBrIqeqqfmuPBXlaTDRRpVoT+jOB+laPLXkSU7adHEH4jNqMRfPo5Ky8
+WeS0Jo89wUcy8gxNxg/c+K74Fva49I1VKwRaqNfuq8CAFb/NGsQMIs6oGr7d68R35Pu3h3UPZOV
PbYKZHHoJQiPTKomspEF3d/aniD35cZ8HFrrJrL5UFmk7kwWShuVt0Rkit+hDy5d27+MFvhVVZmf
UxUJSHrAiDSKUk/i9QpVzlFao/QeU7lX1bxtJYtaOy339GHM7VpvXpdJ8toFNi43jnYbNkM0vmZT
8eooMkTYz3P4BMZCmOF0shRiPp3RhMH4fUopw7eWDrczp49nuFz7IJwYRMiNxFDwoKz8R8be7//H
+vb8kToExcaz8V8cei+1GaqNNPCSknt5CIrxRC7fOU/n78CMULXMwWtQYk7v2uRIoOpunNw3rjpc
TyNYM5n4730wfdVzfGWoh/8P0WdCZ4aMsr/DNYqAlkbrvqpGyPMQjkwsytKpb65XvhrlwP09jV9W
5xf7JVvea5A1xi1Hpw6WLjpDxNGNTK9gFLNjYWhb5iV2RLNGHbdw6qp5VdvRpnP1iywzbOIZVIih
Y8PkVlgHk9K5Uf0uiXL1vfQEG1qES8o5pTp4HybMjFGe6yVEjZOss+6t6vjKEqhhdVydvTy4uIUW
K0oHQjlGzVpiwhEDRLNsGjBN/Frmrwy2G8e6JWHVPuoAnDi/+Vc7bHGbwHvzBjaRlqZS7ejpH4xQ
vpXQJkINO0CNfACmYbRbixzWMC+IPtbdP6PEeK3xuoDiAVkT9M0PepCX1JzctdGM8BrtmzHoryqr
UXtZdNZunOxjnTM2qk5tgsAiRc8+k0ZYPvVR8+u6FCu5jcc7lPqsLPHJo/lDPatY8TRAkPjTaB74
PsdgwmsgwAnWKXM+mAcvqdv7F4HoHadUYXDRF4DP/CxCP5aCb7ILH1Zzbw6mfiqthCp9jBK2hAzM
0xIwSlXtKua6aZr/NwCVM0juKnkrK5+EIJCYZs0qyYftHJC8fY7lGxmPGxGERzX8tMwpIka0GGfT
iCcl+wJXz14pYx35BUzmGpPCHVZ0qjMHrUGf3veKdU3FYxLH26rGrFzIs9lP3z5ZZ7lfg5Lv2cg9
hZZ5GZXemr18MjJ8KiiNYr4wfs49VN2z2YgHmPi1mlZqsK7TNJw8X8OT/oaRtTYXkQbr6tn2v924
fCQoeFdjfx9IEdBIbNeCXImjSqxy16CaI1+0+2lV80f5i5fPIX1lwDm26VOolCpR1XFsPBahoJeC
sG9OI77N58FCSuIqQGRMj5A6gBFva286+l2R3RqvqbEKS9RXBUml8XM+A8IF3N/VzGWJH/CIie0X
TMfIsdLhT/FoLRMzvJlVhNtX2v+VM9utHIpHCwMFnBXuounmIC5Dk8USlY/0caRvCS71Iq7/4swx
y10JWqb98PS6by7dfLG6RWhCuyD2GTHnOXqkFQC9Idv5hbGBWbrKhjvw/oSduc3epHmd/YNQH05w
aCQBC6XcBG21juS3BEyfGVsbVPZI5pMf78FKrq283EQKEkC4RiKsMf2S5dP7z4G+9ugR1Bf+S7Yi
7Hceav2G/ZRRY9ptIaHV/Rl4lSOBue9nFm9LSMZC+ecZQtq6t3EDsCRNqrszsSpFj7rkIVzKYUd7
jrs3R/9Rxe8x3OvIQ3l9G9Um6CGeQemZQSpA7pEF7lgEm+mF8rCgs3fEeaq/U1xUSRTSWP5ngJkk
OoDBz1+Ma2gYylWGks5z0ieGmLyy9Pccoz4bvZDH14mzVdayEDe4GDreXaO7FAj8PLyFKb8zxRAA
/ATdGuNdAJvfA1sscgi7R6eFSywPTcjnAWf6K3GOnfHOTp7wLyM6OVcsomv21EzaSVllSb+y/V0J
29RN4P9i/4sPEng5tJv0ffK8/dgiOXuwv/h6rIao42AjkVbSrKF6P43MwF2uTJZ59FQyfVrW/E3z
VpMRkLCDZp8oCeeVVIPEYoB0Z6t2KKpN6qJDojqhxcbHwm0zLCPmVYWe1yzfoDdbvAuEkwXtZ5Ic
eYz7bseMhIwzMRzHYYu656FlV5Y8GFRGVf23fLbqVFePwlqwWbL+rLKD0z0reCA9Ro2UWdaqGVmE
1Cu/Og/Fc2KNK9RW1l/L6BbIge08EWdh9j/jjLrjovQ1d7auvROxSRbZjpbiwfrn0657jH8tfy/b
7YBiJ1v2OYiR84tf3XC0haADaV4TCK8V0RaKH/2eo1zo0uOykcemilC2Em9Nd5uavzrHNjL+1eQb
BLQRIZMdQsRavsK8PnTZhR6sxYAQhUgMgOYDuayqB5dJC90NApPylE36ZkFclKlx9GgB8MJwDWJD
OAX8RfO9KU5ViGiUBgFMUMO/AxKBjzPYe8c2P7u3NoBm8KYwPBqbOjwY/aHtfvviaVa32Tlh9EAI
ylsRU6vdwDoRnFAyXTOatTVxBkdQRmfoiMWLTdQEUA9WhcyJsPj4YCy+sTGo5I36d5l4z3vtbtJ4
PUqk3fu5240x9cuADvtB1+YDdhT6UZTtu0WCxX6j8LgbePqqlAkyQkV7bSum9jdoDw6c8uE7yu6e
fyotG2eiu68WOIZb4XfpNwE7SnUZsk+jKHbzgt+3+gciOVDF2Or/BtYlgJc+uzTONcSnJjy3y+PH
5MRbW/I/x7ym8maOn7ghS7ypaA7Aru041InzyJPvvNk3zisTQMFBMro8S8AA8mf+a+35OF0kkkba
NUwc+dlMYcG2j2VE0vraZIFU0xN7Q7ANFbqTjYWW1PgWQ3Qv7V0v+AGY+SYXlDVVB/46VkwP6XSZ
WD/RdG1UglxuAIxe33HWrhsTr4XLuiglVconrXEnxk+YI1vQAKsAn1ssKGA8OsfnVlxluonDXQZu
YbavzngYmG/MSyabeo3Qw3Zzy/2594xlvfHJxZvk30mwbUZIgvWbct8kUi7jpcwXbgRuhlUZ1A9N
7NH0/sA9S4dtBuLT604ed8zCLiNAFmWDs4flQVKNbWxsSGA2OAg6xSkFqAKJP9h38pLa7ymTAxuK
TF5cWIChJTkaM9RS86nnQh57Mq3c9dD9AgZ1u9OYnFlV5xI90qbXSN1T1jCrjie0vCYorLke7fBf
Oz4m0z/lfANHbVDhSmYq+fhYyJvWNhrafbZ4XsdjM4HVSy5j317j+rHW84rstl2egc2Huhidu/Q9
Tv6FuBfG7DPmteLYGsBKmPVjb+/ACgzJK8od9ykTz+TZhPzLwf2EcmvhJIz5fFrn3bH+M6lk5nXo
fNCwuvCx7ZM5PsGQRF1QjtupwA3zrNH+aY4jXjFCLKf83Y4ZDJLxNj77FTUtn0h+aGiiyA8pFKya
93a5MJjxMgV9yHm+ZbSlxjsIQoWSfY0YZ7o0+tVi8C5+DKxYSU9C6R3W/YPTLpiCAjRDHV5j9VxN
W9HvkwhEHaRg50MR1MQqvLXRdCIXF0f8LGX72KL1M0D9gR3tu32BCbmcQ471Y2KdOvHbGl++cRgI
vshIshMuO5aN9aXwwJjoGNXBSv9ZAGP68mqoN99w6G9B1AguD3wtbFkr3gqXiMykOyiSYA0jfM8n
YjXAYmbz3vcARDOOpXRO4rXlvmUS4sCxDdRGO2+FYSMjO1TeR6eea1JJzI8KMU1EM94Ss4b6bCA0
Z1rID48jckd88ZVNVstNpPnagWPpRUeDlxcqEK3Z2uGCKfpLZKN+YqzF0VJu7bDdqQpkPU9celtE
FDyeduxgQdgv1KgeYiMDP4zotUa8jKsBpHF5bOjA7eSTIDVZHH3Qm1l2y8LX2kKvZb7awzKgYk6b
hISrXE1gDizMIRXs2Rhx8H4JswCb5aDXP7fpy1h++OFb37IA2jus3wIOMqG5d/WXYGZeAtnHxEG3
U1NUnr2iRmrUr4l/23ZBu0J2yMkAv3J67KeBvUu963L2nlszjA/KmbYTM9qIet3rPyTPYTvugbPv
ZlXudHVxXWzCziWoxF4Z4L6dfeci0QErn+1d/2Mh62dw6lCKtf6HlacbhIorhe4V3+1MbGIg2U72
v1ZwEZhdEKIzXkIfj5mX+w8vVAveAOBZH9yN+Luz8WZhuQxTWBsjXt8WFCEe60X25Ok3H2KTTvy9
LZubtJKviGycoLF5eBZLGSomFAMW4vAgIO6IrW8kJU54+0H14Zl9JkEW49FojHs3MBIP8W0UizMj
9dIDhItdQsaclaIhBocCe/cTbS6tXwkJ1KwA2cpIcHaLtWCLYRL4nnD1FLrYtN5iPyPkavTM+ixb
acOhjFCuhPkLShCQu2CfStNepX647xYhUZUkd9TJbEhRdTgpXtfQ300QGXCYq5MpwM+NC+HAYDW8
aiJnJyJ/VwQR0WVR9oeS61ZLHqCgK+JDL5qXqUHUFjL/fe6Fig52AgF4ikOi6+uxXBtpX79nXYM1
a4LDjox1otYK+/RnDDGWIJkCxTKFjzr0D6NTL6TDGSu14A1wXN7omqQIJeYE7nsvDnFlPPt+nO+j
sm+OvY88bVIVklFhnmXjvQeWNQIn4pHTZc1ALfYsTnFI5bAF1CXgz33ItfdOKDLrRF+7W28U0RuC
BlYITgcsdWT7CuuQaY1/nEv4/Sgiqefm8RIaWHPK2qH7Nu1nLd3+ZBpxs/JdgqZ8jWHes60LI136
qflc4GoInZZqQ0+nlEKvKG1sMcGTEzI2TCitVnaLc5oV4r7GNNxl5rfj4JfsuT+QCNCh1iuztb11
2bCSkew5SpdX1k57zcgejkgP3s8jJgWgQC6nYxUA5JzEb2CgSAeLyTXb4QpXjbMbbeHs27jdj+kS
QpQdhfBBDoUjJgqXf09TDpfRyd9TBie4eoPDTLMzIcWfrIZtHR6waeEbctUqduEyADHZ9ktqQc46
qobHaHoeiRUkEGCFCrCnTODhoyT7D90t+b/ktfbiZpO5aWQwl9MOWFlFntqEdFz0DE/kZ+oGtwGV
X4LZYK2GYdfV/l81579xwyaEv43dzQjnRBnfY4KRz2UdUHXmd9ctRnDjn53Ff4ljvEoB+CSktHeM
c0HCV48qQNktaDt5ztz00CV840Z5KYMEiEZC7iRn3OwcOgr7wg3ekOkgcgyrM5ssm1063p2uPOAt
3A4+bXkQ7zNAwGmGc5oMNtdT2DfV0fHVzjHNt1KjikTog8wsXWctCMcOq8Ts4SLxqgvNMew3L7uW
LVnlefeSKvolFUJTgS1oKBoY+6uIjA4IioXvvIt8h2xgy4dLYO+GYNLmH/SZESuGUJXQP6aTut53
nCNA/WcNfdOzRQPy75hkYBUmEY8a6wLMTscochYPlRwqii7pySq3t3HrSm6SzmhmgEpczyxhE6cu
WGWpEGgSwwwiVf5H2pktyY1cafpVZLpu2GBxAI6x6bmIPXJnJplk8QbGpYh93/H084HV3cxAxASK
Ukkmk4mqOuHw7fg5/4Izok36CKvP83NFf/QzaSL/WycuIoVrI00dgZNkhYYG96ld5qBecZYvKWdx
pWUxxa8xmeDWpc60rZC2KzE3hhhbCpqXI13or0PAQ+eHCsYSuwZ7rHSsooTSuu0nl793Kg04mtfY
z0VrJ6hyJWFMdwqUr9uQNCjJkMs/fNcCskARzPaLR966LYqhmawizgYbuamppdMwVWITCaXmwY+M
KI+Gmg4ENZFx1CgHUVXSuVeyllbkbRclbRpvCjsxO1IPj0T/vjIw+UaUzW6NfF1ZHn4Une+IGzPq
woRbqKMjsamkkaA6B1fOx50YGG3KkzQCuBh/rhwKysM6Vf2M8lgEUMn96pp0H5IttDlB5T7AVZib
KWmCuLE3Xty7FbZDpgsQF1kPD1uAzHdHswAS2HbGAYHJjPeA7eY4aaxtSf8vYeEB5EQ9oXaQfM2H
PvsxFrqmfzZAViGuI1ndPO9LHQAusnKFb2Z4pppV5742CJ3I914qvRz1R9eivjZafZjw7HIVk+RK
xJnV/ECfP8Nwo2r0FuXspJYRcixpmmsvdVaW1IPVqIi7D1ENNAlcnK/B128A5H93IgREcfKs/Fr/
09P0okeouA2b5qNG9Unfa6yrUZkwjAWCXbKNUj3cIgE64MhYiqjhIS/6RJVfx9DSm5CcQ8vQm00U
N1W1m9hVZfIjTjtVio3a2mQJQha9HtGo0UsquSqL3Jog/UqOXZvQtFTeR01Xy/eg7j0b1Gg9WtLZ
+0MUOwaFk9pE0dsUMnOQ6nWMoX/suOVAOKc111kXGG6/iwtfx4Ke9llvUmHs7Mro3neeRTdr5Zu9
dD/VbRhArpN1OQTfA1uG0E4r7tbmmwV6ElIZp0d9HFplmHirlVNqNNAqj+xwa/tQN/wOY3uakTbc
SKqEettGFdAMOqOBfqhTqOPdja0rGY5Zgx/adI4bxQoQW0xQXol0lOINx8ADRq10Tdk1Tp71rybU
DWizoQgjq94CHs2otkZtZdGN1WqXbpM+9GNUgvlOY7dFY8irWyDSFd0YQIhWrvlbflspD3oxFvRV
aksxbk0NzcBDH3ousywLDxQV6jtNWvIehd2TkTHWddkin1cCuKcBZOvO8JrIyquU27RqwrTfVkrn
yepeNcw4sTaN75UVnJzYmLQ/3SEW+ZdWNt4YoOpUFeIPnR8NnlVT1USlOIyOYCQ2bDaPGggIgrqV
Wz0oA/2l0l03Rn5Vi0Qev3OqXK3MrQIHoPmhUdhvkhcNN0I/+3Ow4HJjvaG7CX1SXw1Sygm1H8j4
i3BFpN17kS8KSryZmQIC6wqozgjdaJmAzz8oduJMtr2V1by6URfpwz4qO93pwYQUPhBjMoa2vutK
twVPzYpGCCHsdfDw7KNw3IFZwJxP6szk+95oM9600MwYug3KltahV3mshSQIveITgCCRkpyBBWzv
XYAuQM3qaIeqi/3eU03ckHpB2/Odr/p4VgyjndKAa3UEkTlEASk5gzPlmH5DARCgWHKbNhKAO4g6
2f6pi9jE1tPGWLb/OFR9jimvUw86r6RmLErtB9vaG+8ZIQsiHL0oeIegYybuDFObygYIjXCDh2o4
Rns/DjTjzuxL7vWCcxxKYWjxICpqHllbCowyvFeEnEqBZekody1N2PGImnGNcCF/8/Ay1kH8zEQH
4W3glGb71db0fjyqWRAjxuVrcJMQNbfcdwOVBRvoQ62lB2NsEgcNkTp1mr3wYhWBtFjhhWuPSYC4
Yl77FgXXPpTFMzAABUFDmaVqQDVsLIv2AAbSqZGhDeEIwYqn0/Fa1WkFhVTJkdTYUjEV/kbU5ShV
bhKYcJ+dMad8ykI2KDLoBsBuShLDGP6wzSTpIDsFXlC+AAFOKCUOroJRlKdHsvjUVSIgnWaOFIoh
pTd2UCNj1wWw4qVeF9A4ApZwSHqszGGLZ6MBXNjTJyidXWdkNDi3mXFIBHfM4vYmQojG1bBvbSmR
oePsVS4t+Vi1+nvboZh9w9bILZoXbQlhlxwbCB/p1WAO35SixfDdc5TXEpAeeLwwbEb7VhFpRKtJ
RmkcopLk9B7w5b4f0LRHfgGptq0XuAUN0Ry5H0NRhq2gd4dwpYean4xHno2ZM+SBD0BEeg66IgUO
FFlvC7fCRF0o6LMmZdAE4EGyNkZ5KKYVuu81Sbs7MTnLdgamW/ZewtxQvvbsHcpwHZ3yfZ1iCHin
+BmseyPhtthILwCsKdMczUobvQr3TnEEbXJVlY3/zYEQ3tB/8Vt3XyiePtyCv2qrD7iGRPC4yihF
RA/WYg8kytBdjhCF+/lpiBKBypKG5yfVqyxKYZ3leoSvtV9/N1jQ93pVZNp3P61KUq3S1BOqN4bZ
qA36TDJLdoVQ4X0pIaAS+nK8w+5HB4WBp6qtpHabd0rHqcGaLY6pURTitvBGN6fM4Wn18KfrlnQo
A2McqMmktUeTWSrsqNKtKwCFUS1KHEFqkllFjGn4wS+TtP7AVs3CdVdxfyOJoTXdA+f2EN6Am3CB
WPZmP97VNXtc6+3c21S1DcMVRkrzPi0FIj6RjHod7x2J9lgvrQCvQVpAWOA2fsbaU9BxNfObru/w
eU1oSPl3dEebGm5ghlA5AEVwOFZkBt2NYZIqrnpT2P69mhb0aTpqlu22bGni74Srqt/DyKDzUuLN
LJ40142cdxqFVs67sUCqzs7jGnd2LLD8ba0mpf1lDPQIgkdqd+07qrCxs0+EbQNate2as6mMJAC2
Ua0HVDwZATKaoD7sTWeGZXAIKn3sv7h9bwW7Qi91JO6HKCJzc2r9m2+V7ffWyWpuWt9A/l8bWgf5
lrTTHhhM+Ch04Rc4P3HUb5S6o3Ey2MDqcFsrlRA4RhdRTY+QGaJgOCrU50SN3PAARh9nIN/BqFcH
oLWyuxE2bKza4P4GaqTDyrEyE7RGbRSwybK8k1OF1AofhJ305jpH/xnXztqqv0aVEDi+UYtocVST
SUw1SAudvSwa4GcKXXHtWQ/0HliCFTnieQxG2qyaBkrqMUJv5VHP3fAPqCHoqBh16CFCXyQDAA4d
xxgTmPjnwiqHd7Yr4Ve5/oiI7wC8Esnl0eSK42VVg4AoMgyUPBuD9SJDeduFRvs1q/QoXvd6lvKf
Qzt8BwVv02kGZR/tQjh4f6i6a35xtB6OPp1lrHWjogtgkXgcVCgQ6M1X9MckmhmJD3Z0oJL0aaCv
+owQYvEtiHP8dMw89aHPlUEGogw6IVr6ImyQ0AHciTevsHy0DJS+DxDm78wSHzVbR1YS0YSXEglO
XOpqCHQIICEuNyXtKGUqpiFiypMS7UWl7JRhM3DK8A+uugRVHCOqk0NaORmVRs7xYZsmMXpgZGRY
ygQFD5uVV6o6F5IiIStm/ph625Q001kFumOiKQ9vQt1C5UROdfADGjNVF+I9byH+AKnRVtOWQl5Z
v+8VEFLbJLEToKOaZio7TnNL3oWto3br0PRS5+h7Zv19HMs2xeEbWhkMw8HkbcS6UripBdBTxQe2
gCZVepMn0kYPGh1dJOK6yPKfSWEEsjVxayAFnOm4K3vCRJMFgJONK2XkIzkICZEMx1Qpku6GNlaL
D0gppfWu5h0WfWJBptUjdKI02DhCmSArfp+UB6l0SvnFyjrsUuVQdf7nsmngyGpohgffYw9tv13W
aMB0kDYb9BRrDJS5oicHjTTW/AhEV0jSlRbSihZZhTwgrzrErw6Yq4h7K7fau5reVXfsXTULv3F9
xiyScUCRBqRb65O9kREo7l0bWEAJUISxs5bksEQljbIOeoAtZbJJhVsbxqde4LXLBhqHHtXbily+
tUw9fydL2zZwFHB6oOxO0YBDjwDL9esMnSOaM2Xiq6TYNurRLHS/OpAhtsH33HUpS4SiEclEixub
G9sNFYx8LVwcKMigPkEZuoQI1eaKsQFcQjkvNtXGeMyH2Oz3uRTxs1Y6g/UsjBowLPLW3hcSwrHc
tvQ2xCFuheV9oEMx+RKkkeYxs5E35SXUsSNKyInIumDfAqZDBbIprY+Vw3PpMUe1OUVp2c+SB1Cs
lEYDCJHHMu61nG1uUzY3GxP93LZIoui26Eq73gfAUrqD2qeRD8DXS6CgedPBNTZZinzZaE/GCHEf
Zc46Lo3O3eZccv5HGxygA2VPJHRoI8XJmw+gUSqydw8uB/UYLWtQ4eYi5FrPPcjitTBocf6HGwSQ
K3OwmjC1Npyg9He/FfaLqCa1yGbNc5FcTDIMuFcRVKpyyvRN4Bl+DFqhrqnnlwXvWxrjatbfOiml
mzF6LdjHDZit2AcjB+bBEf36n//4X//3/3zr/7f3Z/aUxYOXpf9Im+QJWk5d/ec/Nfuf/8j/+p+P
3//zn5aFdIPhSMeBkO3oUlMt/vzbl+cg9ab/939EmuspI9SHtbwfXqs1e38nj9XG2Y9rYy927MeN
snM24UJc8zysUHUEXFTd0DTLmYVNOjtC5MemQjwivifqV1ACG2+qAC2MT78UyBCmJTUTgJcjT8dX
jYbSFBYtPvDre2MzHvLbctttzDXd5Y25uR5NNxaiOafRNA1nmcDHfrRbd1sIQ+vSukc7LNjmL16/
pdXh3ZQUprYwZdeoZACOZvMDwaZCqLpr5/31n6Od/xxN0zUHPJIQptDt6c/fTG6eotFSCO6Ualtw
+eyKPULSq+ROeQeUYxXs7IXxa+fTehpQnAYcOr5ATBl9bTxOXmK33Z/RvbN2PvPa7e4wFUMT3qKL
vwr310d6MS6LydIoC2iqNltOlqM1cVSWEwz6th1fE9rlufdyPcb02093iqbZmi2o6JmabRmzuZWj
ETSQw7B8GLAjVR8mD8rfjiCEwTJVHdOybH3aq2+mi3eNhkySWaytpLS2rdvgdV9QGrge5cK3YjWY
EjA2MuJUUU6juK7SqdxH6HiChVIrcPZR865zoNFfj6Op5x8MuKTB97IsKW1n+vM3w7GiXoy5Bi4e
XdRjFHfgEnD46Omdhngk2sX3Tu1uvMliIPDeXY897erZXJ2E1k5Dt2YGSFvo+EbypFO6B6f6MZ3O
LU9b1/2QOuXCWM+/qc7RaegmgEBbsg5P4+Uoq6l238ZrPvwOcQ4qW4eACv71UWnnSxBosyaFqUmL
09rWT8P0LiBIIQOYwmtkeswtUhub/GNLhfwVl/MbuEbUJG5/M6jOBAqIrTZrRuhM5mnQYewae5ya
A5ieflGSXfMu3sknROuAXUCceR0/lwVm8gtjnd9LU1THMGzN5C+YBLNzO9KEZjsVhfCoaR77UqJB
NmmJdekLEu6PPC1/8wTRVdAiGA2YCBAZlpzPYKP6jdGPQQJ8v9qltv3ZqesnUXqH3/6atmHZCMfw
apeqJmdTmLgOqZ/bo0H3qfnRfUFFfyuPCM5/7Hb2TfCJp8bCwOZrRleJJhiWSQ5qsm5Op6/JWnNw
W1xHvQGctdoOn8u+OV4f1Xz5/xXDmWZL0wUNo9MYugClm8fEEGQzHXo0De0kWKDXo5zlKvMws10d
5kaJAQhhqhvcCZ5aRG4e/E/dQ7H2bsR74GVotT+4aBtSn366HntphLNpK2Olpl5E6KBqre9dg9a7
o/FsBC8LwvJ6rMsz9utrzm7tAbcr3RfEqo07u/ioWR+v//OXxjLFf3Muy26oClgP6HJoT6VxNHwU
wO6vh1gawvQT3oQoXGrt6NLhJoGCTO3rK3v8l5b1r480O5UQXaL7WU4R7IY+g9U8FlWwsKxtfuXb
W2S+3qY/fzuKOGv6apoIJf2jDfU7A7RdI2pwlyn8bLkw7UvTMjvxKmpqIeTPyZonQt0OMzJQR2Wx
EEWbX43zQc3OA1p/o6oqyKT6d/qNui3eBQgI46S1CtYwa9f4HW7kV1I0+dXbxAvBF5bFz4zhzQd1
MzVrk5bYAgeCKJKgCYyFQ2JheNrsjGizQrYmMhUrq0fLUnjex8xvt5ANP5YtOErDM1dDWi7sqJ/5
5ZWVos2OhzwSajIKBgYKbk/9vz5CKgMKupo+aAxkiYcUpajNv7lmfj4A3nxQaApl5qMdQxu4uocF
uoocXEqyhWzq4so0LU52YamqM88AWogbSmwTBYjKquxabF+h2BqP18+My1EcslIY444hZt/QQOfF
zioUOyr/XdvDNEX+QiydrdOxcDZR5q8gs7PVLUa/sQwkg8w2rB/6odzXYXbQeOUftUq7uT6ii2vR
4n1rCtW2bTHb0Z0VoyLQMyKN9wg063alNpIGCBQgrMRUJ7gvo6U85ucCPxvhm6Cz/V2UTgb7cgrq
hBTcmloFd1ujKG7S5EAOp8jvO4Q9YdciHiuQTljXOqwjqfbt4frw9WmvXfkp5iwtgMmZCaXhp6jo
nK7hPd45uxgTk1W46z4gY77Jv3jvQyB8vIXLNR6l3VG5u/4bLi6qX1/DnB0HXq20VB+Y72REVCHc
A/dY88ZbOHQu7/83YWZrd+ijQeYlI4UO+dz9cL7JGyQ0byGOPsiX8IETwH5VD0up3aXBSX2qa6Du
rqr29Odvdr8O9g+xHHLJKMpv26AEAh1ZB9kj5vL7X1E6tqZJQ/IAlrPLtoA1TMuH4y1s0q10E0SM
030M9P56mEub822Y2X1ra75aWAbjUeGxGaFP6RAWhPsBDYiFAV26iN5Gmu1M3lBgZyBOAgmzPg+K
/qTJ+F84zt6GmO1Do5OumRV8syAvsSrTjF1etiZEx3h7/atdTIvfRJq/s9GWpC6dEalG6WUVPxEN
7v5au03Wznb4hFlG9hRuEeQvV/rz9dgL39GZbS9bi+liRdO959gfg647+n344XdDcB+gZGdZhsmb
af4wy5LRmDhxiMz5ufocZP67qpb+H9eDXNjARHEoH2ELZlM0ni29zHGR6LOIUm52+P0iVCa2GUJc
q37dbcJBf+6VF3PtU4pfRQur/vwbnoaercW2DhqIP9MAHVzZVBSOtpRn7N3CCM8PY0eYUpqmLg2d
42IWptYtGlIKymnpnbyRsHkO0b5dO3u9XSMuvv83o81WvxVUouP3+CuxlzeTgdAO+Y+9horjyt8u
lh2n4/X0ouGf5WiO5EltCXt+0dCcKezCIRrcnE1/R9d3Gp2x9w8J7fPDYryL3/JNvNmyN11EMX28
qVbhMTj0L6Ae1tM6aZ8hSix8yfMzEfyxYVnUYNgBFO5Oz/jISqRZWJNezeT7UJWZAy+7yA81f+3T
JsyXyj3TpTz/ltR7VEcXQtXYCqcBA9kAOSsIqBj6u6wf/ijpJ4Os9+8QmdqG9Nq5S91tqwUHHnYL
78YLZ5ljTqUdISxdJd2crZvcb8ex7/H3848VfqHjgztsYQzs+xUOe9+K9yJ7zNHl28KG27gLl8JS
cHuWryh20YNfJXi1VX0ECMxnzX0sgEqQtUT7jjaltSpaIHI+rLgV5OFDtZAynRXQdUq/2lTfU02H
z2DPVlZp5GXne0B3EFzEgOQDeO6DvW63/WtSbcZ1Cvl2Fe3kwhWiT6toNuknYacN9iaTKCHkjkAF
/gpL7o33Ryv6L1O/xF7DrU7ER0DUqCzvsiMF44dkFz3hQaMdgmDzod43S59hSsPPf4+kO0XjRtXM
2TLIOuFKqwU5iMzBRv1Z5/RfoPWu1B2J88dqadFfOEAY///Es2YzP4KhKEAhT+PPj+n3fNce6OGA
EF+xydZLza+zvsxfs/wr3GyWhagAiWqEs+7NT3gdUcDatqvsk/ym34kDyI6l8U3X15Xvac3mNykb
FTcVArKyf9R3wcE+BDfQIo+wC9fxAzKdL8kL+qFLO+rCQXnyXad5frOuJFCvOK1ZV/ExeU75qt+Q
HXjA7Pq3G4rzTzo7tlplBKFQECnzcdxQ0hA3N+0+LiF4XL/apnvy7FOalKcp9mvSntcwogIOdJJN
CHzeAzvwPu97H/kcHNUrF5phHWEsNMby6XrUixv0TdTZiml02vVYvnDD9SHlNEevLOAYNjpBXhtF
m+vBjIvT9ibabLmg+xCZcD6n+1TbjeMORX8Nu0ex7Q/TJoy/gDH4ER70Xd9/yY5oqjyrO2cv0O88
dHfA0B6LY7GDzFnvFw/Iyz+NfJBOi0OeNltRsZMOZeJyRofH8phs20OxabfIHu/SdbO6/hkuPKU5
jJFM+O9YszXloPXSpn6D4FJ4dPd4OOywb5F7dYdwwmLv9Gd373xh/Yo2u+m7EX2+zGZkBVIuaxF9
1ND0z/6o8ienPNhAux+cgqPCWgWHeOdvnDW+pStwZl7K0QHrC6fsKG/Xw6ZeL/+6nxWss19n88VV
gzYXrYTTnRw4caJ1GirGU2e7QR2BtZBv3UdUsVBf3bkLN9KFtIcm669wswsAKA8+PTYm6gjZfELs
Y+sgUQC/yIRpuTDL04q5MjIxO/vttKucLiKU2Ce81Df5rj/AYdz04J6fppleGtvPSta1iLPNbJR1
k4mBiChGYYrz2NdHQ36TyUePF+loP6McuM4BBKF9E23dTbAedvlDfGj1e/wd5MHCtTwAprIaXvr2
KxoO5ASttbJBcoPH4y3bb8wfAS64tOye2ndCcKd4m8XdcfFO+TVF83odbayq8RFe4E7RdmWnPovX
6deCabirxR+gPhMLQR3tCLRl/TfCXzwI3oSfHQSg5gB2T7LaWGI/IXdxbHbdBlnIGwhMC0f+5axs
ehnybqLxb8xioXc0mkFPrJKsLAcr7xvU8LbJfkrN8uSjZrwD8xNrh3q/lP9f3nhvYs8OIQiEaeuU
PzeeBgPs5b+XJwKJjnGz/OA4azL/vEnfBJydQxCv/Bjs6l+5oCJe4cQyThznQVH+qJ8xRiqXR3nx
Vn0TdDoP3iQKwHNBhIc/v3B916M9PYB6wupQfqn2cgNibBU/5/HRgiin9/vqcTmBWJzkab2/+Qkl
+hQV/RY4yvvuNfbg6zS3VbVKd94WBzyQPOhTmNDk/06+e3EvSfTVdF2quj7HZOBN3ViuBJXe7rKH
lOWMdSUaDAf3CEJqh7RTtgGC/QML0P3C6bcUefbhIar1BrnENNvthgJmN81BfKdaDLzncsX4J0ci
YHzBqm+13BH6/yzvXyOffXUVHG2agvvlPm++TJfKdKuZPxAf3HibpVLLGSTlr7X9K9rsFgvB+2J+
kv911jf7ZI+mwANa0+vF73oxYXMMnFB1HY2keckUeq2OPSKR+p27/zyUr1M9CdbqDkYm//4LWbdU
mLh0axLOmkpZlu7I2VkBc78ObFocKyDjxUd4MSV+y7150zgF7lRjFS7c0hczJMMBXaajraeB5Tvd
MyZCeIbrBhjbx+/zHt5Z8j7TYG63zQvAxFuzs58sKMzCeDXtdOFUvrRy38aeDXbstDgU8N2x9bgb
JXZRyqOW3YUqdBpnIdSUbZxc2JoqDYPqmUAmEfTXbNnoEeqWQ2r+EPv6mNwgbbIDP3ewj9f34s8i
42kYJk5ScpEWy0bO14zbFxjJtBQYLBSprBQdIl2+TPIoQGQ2Q4osZaD/gaj9Q9C89xIVF9ojllir
0nuyAO6KzsYFUkfP+0WLbn0n3NbY35jJnR89x1D/yRyzn5Z8n5NO3ZUYTRdy76oIM9mTbOkkz47k
uw/yVX0J7B7jUGXrGI815Oy6gmzsP0lgfH0iN4nRr5zhXQyU9voXOD8NNIpOOoj1aQULwDin6wny
nQbnoUHmhoeHv8bzDtmpNZYk62SDPWpvLy3gaYHOPvnbgPOHvyJbVwY2ASFFvgcTN+3SgIBUYqcD
T1nOJc7yltMhWrPkr63wm4+mIbKY2pWx8W4m7YmVpEMMy3Rz/YOeHQizYLOHHEJhsHsiVpSBMkGd
KEepvA5+exfX6kKk85rGLNTsKOhKmbu9ybig0aB7sanx1iVzEKj0EH3Nysv3S3WrxaCzMyCNgbHk
SL8RFEvtdYxO+haVgzttra+iF+Q1lyoa5z1Nhkk7Ap0BC+SyY86Oglw3EKIyobOpN6jfYKW8Tp7j
DTKtCHCSJYxrcx1hksuTlKx3JylfFR+vz6k+Tdp8zb79CbNNUvStr1ouP6FbK48d3s/Dut9MYGMs
xKcbxgFCAs58W8HSXRnb4YDEPD9nMWk7u+JOP8V874D6BMPqYy1idi86F0BoftAd8eP6aC9O8ZvR
zveLqOKiH5Sfo+0RXTapQoyHaZho6exw7yFNMBcO4vNCsG4BrlR1W3VUkHo///xNKlipAsDcENU0
rrsf+Ag+4RS87e8qZjq5Z8BNvPaf/05Hd1qvJ1NLK9fQKHuzxjRKn7P1DJMxM72ewECNMP+AVt4t
YXDOz1iAktwwjqo5BoHs2QpWhqKVk7V5ty7jXf5U7ZFK4C25q2qOPCQCDtcn8GyVGLZO/0Lo9NkB
x86fia0fJrKP5I8WDQnLdVZm/zlEiu96kPP+nTEBLFTSLbp3pD6zD9c5ftv3NhQXUtd1ER3r9wgW
vQQf8gNvaTT3qF7jhfsBa4+FwtzZjBGYqQJNrasqVIrZCdu5Q6IFDoHL6IMtHuP6w8LIznY7nP6J
nmHT3lJJDmb3RQGfvR7QZeXt2SOHvkJGiByZc4Z+7945Lj7rz+6nn48QE5A70G0pxCxePjRCHSzi
YWv2bAJhQHVgRSn8b/S2ztPxWazZx0ONpFVMk1hiXx7NQ3sw9hpH1d941J6twlmk2e2EMK0aUtbE
XZenFQTpZh/tBV+xfkAWrt2X981jsFuqG5yf1LOos1XZGilASIfxoTK8E/STSVaZRQflz/o49ZRw
HdrW3mO4db8Z6/hQRysoMcsY4PM3/fRD2PaTArs0OddO8ypSdzus3f8afkKO4ySQfCjUPE/nZ7Yd
P+Fuv7BwLy0kQ7Mo05LIgXmenTMc2q7lpO00uclDcZMBL8RbZYWW92GxX3Rpeg3dMKzpSlKtn7XV
Nwd2hh5oP/gQM6133VbdIp649XfAGW94vm5IHR+VxfrXWWrFVrRJ0k002VEimfdJ1T7kPVWhG25g
shFj76RtsYVbKsWfHS+2CXrb4d06PbCsednVEE1ohj1QatoaCHlBUk+/LszTWQpsT6cXu52+I0ww
MUsnkFKOVIhyYAd5/b9ybG5QfAYa0GxC6g67v1G6O5ut04jzdr1VOQNCO5Nk+EtOFV/fGpvmPiHv
RlYi3aDBvPkbPbeloLNzrRnNuC09gnpfJKeNTnaaPk4V/f8Kmq//Rv9rKejsgEOnS6+Vcvq2r922
PNJH32m3fwW18f1Zq6t4vXTBmxdW5tsJNWdnXRVpI9aJHrKvGGPsyqN3Sz3pQFVzEx7H3SZ7MHfW
GsHSEUO/d3DTD909avMwSqwb7HQOZsKn4L+bO+SA+UI2FSjXTTa4Du+zTX6P0NMeM4Ipw94o6mex
ySjxjh8+6Kgo/PVq+htL5sI+OBnT7CQdLN/V4o4PGR4t6r3ODq0yWrTtFs9Kit6r5QUzLfuTVGxa
pPgzUe6VGvyXWWEqrAyrgJUbcXx5XBc1d5OyD2+W0qPzEsoszuyYVENLjolBnG6NecZdvAk35SG7
Q5Fyv0RiOKMnIlR+MqbZVrcH4CMeEjdgv8edd9AO7Uh/7zY/FHfWTj14u2YNwCnZTf2jetdD18MI
/tbdWtuFM+csqTn9IfMTQMHiEn4WP8RckVgfebdtJmaidmNs8731fD2afnHx/JrKeQqlOW5baxnR
phqntoE1RTnZ3XT3I7mUe5B6x7up3U6xAWXQrphuiw7r2n3wsvQin6bzZFlJYDwTtMN0IDWROJ7e
xPB0siaxI6zlrBJoRYHNA35cytaQ8Z+YMLjPXlYoqMOMSxS1s49AYFJJaEC2ozuOM1vPmTDGUtYJ
R4KLMpWSZpOnaL+5/qmXgsxGh6KG55lTEIppSJFjnLbOtbBYXY9yVvn7ORRJpZOU32JiT78hfiOO
IpCvxyKkQyU4qZv+6+gg8rQOMyX/mri5/1J3EWra1+NeHt2vuLMrRBExhr8+ippCquIgNNXcdipG
o9ejXFohIAv+Z3TT3nmTy4xdRqepJ0pQIzStGwjOtf3wjW/x1es0dz2EbM06/ldmDlKaPaGJbezq
T6PayPkNWcCN0Tro1FYIqSEYhLTfvzC2N1Fm60NUlPfwp8pIc2nnFn+WiYMQgbeuwx+tn6COvxDv
7P6dVopEvWmipZk8oU5HZWal2lX+NCqwo1nt7uwseh0Nb+EReP6QIY6pqWwrQGvQzGcrkm3sNNqA
rrdntjESaOhOBKs8McMvuW/72BkmoRqvMYHVET8RdvwFH1X/fRVXCHdf/8IXfsrEmeThNnE1mMzZ
8vFGo24ptueT8q9jbIY87pM9wuZJd9Nq3ujvkPmwGmSsAplvdamP2ZNpI2OK6I/rmUsV3bNcRAIZ
p5HvOLpJY8ueTYCN/bse9FWCLUml/eGF9EhR25Qvetb6X10VGN314V+MB8KV5zL/OnuOY9kTBgGO
Aas682A1GaWBAyOGu2gchomVPNOTNvyFT36+yAhlqhIEKnJA0prnW/oowjQFxtVa6BhlWv7kaZjs
Wn35/vrgLgYCD2dMag28O2aBsHI28bhRuDvA3dTC/zCgNILcarkAF7sQZ2oiCXtCYiLSMIsTh0hP
trDDserk5aFXTYoYRyTv4I41/0IoloaDwCy1DVuf5vPNYde6RoxK2rRay1x+05ALw36pzj7k9bDU
rLowKno3FNbos6rTEXcayu5SA2EVgdx0nPyZ+mO2aVFJXnuKWGr+nd8TUG5ZSDRzVINn4uyeKEal
Q38Kb8I2TRClVA1sN6IB79zfXQ4SbpEBLwvcuoVO5umAil6tuBt/rvWwvFGxy0tWZlrC8gU+mf/2
IieYTjJMd8bUqE/OgoWj0kiFjRwgqIe8LzIWo9K+eG4YHn5/WLziKUzSUETKYXYTqSbWdEWI9GXf
uzSlRsxSR4VHYRUu3XnTP+k0F5Mog6DKOImfUBCdfcCgSwN3EFMkm3PYSIoPfqw/11b30vh5B6AG
vN31sS1E/Hl4v1nuuat3gZfDMg8yZJB41acIiJcHz9yn6MBej3W+3iX1Xcg6UITkRJ84nTHXMn0U
jDF77AQWFwgUfM5k59wm7lAurI3z9T5FmpIx8LoOPdnTSC3BE00hUiwz72uievgfkZM9//54ILJL
iljoVpDGnkZB5KezhyzE3EoLd1l/sItgo8Cpux7l0gy9jTLLUBIzSTkomKEePzq7il+jwPqIiN6q
crVbu5Bfr4c7m6SpDM+nY/9OxFw5Cyex2w06XU9WYyAfkeaAsJcffU378O+Fmc1QGjUpygOEQR0W
3wiMMYxu6/n6/nqYs493Opo5E0mNBZKsrpYgxYU6NN4sN2HYpd8ClLfukWkTnyPHLJeUIs5Wn8Mx
oaLNQnbBrTg/17OutlnrBqamafxC5+ZBw4l4YVVcmCZikFFRhAAEML95R60L1FDl+4nS3PbND5RM
1yHeIdc/3+UovB0EbRKd6/d0hSOFkgs95vP19lc3A1sW5Lc++rrXo1z6Xho1S/C9VBVpl5xGabII
gVkH/4u6G8xdWrru0clQrf5XovC1kFziwjD10ygoQMrYbYiSSyjmSf8t84aFrPviQEzAUnBjJsbw
LHeIlFqJrMwhxFjg3uqbmFCI9uP1cVyak5+iK2STBu+6eWZf6mWvTeJfiqpGqKYVqD2j6Ytd9wad
uGz83aOUxUzCZTskQwAg5kdpjpBV2yQoL5PB4OvchtZDjgjCQpQL+5Qo9OX4duB551dsmhv/j7Tz
WJIbWbr0E8EMWmwTSFHFEmRVUW5gJLsbWms8/XxRd2ZuJhKW+Nn/qozGhWcEPDw83I+fo1hIIuY7
FfrDL4A9fK/NTRhdsi5+0yKzy3bZVNmf/8VWauJZjKyRzGvp0iWaui3b2EfidQ6cl4Qp+b6379up
2EgpVxf3XzPLO3asAlibK/jLo7J7abrxrkiQ5wuQqnJQq+/mjeO06iBkebrCgYXkb+GFqQwtvTSx
qhpEr8zFHoR3aTtCf5xP0x9nLMI9zoyJtZ/lD5SUkM5lABeBnobSgHQUCuxoKd2V9njnBBvz66s7
CaMLOuMmb+flGTbUSErqjgM26LMSubrkR98ZA04UWE96hA+dpkAzZOa1ssUdtbqpNDzeuxJkMItr
sZmmzh9DSbhh+bdaoo2WF1nlDnK0lbuIz3ORA4odNZkwAqpn08pZ7GgbyVFVGRQETcWRvmZJmb5F
oD7g543r9ofeW4r5L6I8M4qC28iGTExdrI25BkVGOAauJjtGY6aykw99k8KMZTjVv/FNhwI2nwAo
gyO2+cxdqqwJmbMrYSsp1OCgRUOJxhD0z2aaxv9iVbzwbVWngmMxsnhpSp4k9OxQ7YZNHOmfcPzc
pPkTwOVPt2PIdXmD72XQ4YMjTYfOSFt8LwUeSFrUhK7OdurvvdzrnsqMv9fLY73361zZjbnS3IUS
96czIQSbwOJ7+zes3TvnP2HxAXMdvnqoKHEZ3X+IRiT5UJw1N0L0uhFeJRB9EauXb8gOHu6awjCF
aoiyn5l8RX8urtWNkLzm/QZZwP+zsrilkT0OpJrRIpg9TDejsWMN0kHJkr8TfcPS2ok+t7TwD5Qb
YkcSloIegbnWLp6pcjI8kgY/bn+dtaBlKJrCeaaqYCzvtnZQ4lqRcMRkRgJ5lMxdmMiZW9W5v4cd
9LdRdf7rbZPXPRyckghJCYOvRbt2ec4iqg6mXRIo6wx4fFcB03D04L6FUb3JY4R5UHDEIZG8GA+2
PgLJkhHiuP0rhNtdRjKyLBtFQxIHUX1YZCpdHbXDKBNXJGhRCc4w9DtuNqvqD8VHKlhFZvefyFaq
T5VqUJL8F8Yd6L/AbCLSugRuZqaWBCrsxTutMszDzDOthVvBSIGxt0jUF3IA32aHKlgjV2+3TV9/
cOqdGtPCdOuIdMsaL4pZRlHODcmMlVmuHY76Ic4R6aMz3+V28bntghGyaFMurI1pZZGwnO04SAqR
qZsCWQGNKgOBlzHPhHMzZ8JQc5US5aFAfivD+IRi8RMEyQ/wLLupjXxfm8h3t1e8iA1XdsWpPgvr
uinaeC12ffh9Y/9jZ29EuPWFgSEH6kxoWaKpUgeK4qhHRU0v6Laa6W+0mBj/hRlfQ4xSKo3XefYN
JKX74+2VXYPT+FoCv8WNjC+DsLxcWjxmbdOVEBkmUg9TMfnOo6GH3cc0rkjgMukbbwHmMRoUNfNZ
pk+nNGAB7Vg95JU9fL/9axb7zM/gx1iwJQBw5xZdvixt3SHMSyTjpmIVLiiNYR87Q7rxNa9jsLBC
zwCGVnx4+bakEJk2dYkVK/5sRn9L4ddZep0SZ+OErh0TU9zPZPwEx2VRtxjyVKkmTmhbouyotsW0
H4mVSLcWk6tJjuy2NrTrt3fwOuqDYhTtF8pDkAwvwZupWoaBhCDhLsqtzwzXnwoj/Q7K8U+5VvhQ
oiJEzEfgXTEXNzIEksaQBpiJM6QkVQRVg9adtppJa+4AotVRcAiFx7PY4bNjZ6IdoEQGSelgdeYH
lZTqpaRF9y/COKUMqCx4oDF8uggqA4TXkVmSs8V+0+372o6OQ4+qmjE0yYccRuhDJUfGywgG+fPt
j3WNEhNNGjgHBPCP8sDyBhmKOK4i1UZqNhwo72qSclL99pdtMGTR+Yq9V9LxB7o0H3x9OJYNKrRx
EtenVBsjNzRAtZWS493+Tdd7zk+C1IPsFUcyZfH/Z3sOTGgwY4MyAs/vPnRp55jG3oqdNPzjU3hp
aLHtfT+xvwVrVytkKNMOWfHsLWW0uhjNv26v6fokqgzFiwcHjwCS8oW32nKc233JSRy1jqQ1TUN4
JLugnCqhbZTbO+aAM2fXN1NZb8TX6xyB70p7zOC9A6nZO2DxbDtzWlV5p+HCSTqp4C0MLXjyqzB6
1ex53NutaUIKiTBqsEVLtggE1PIRC5BpHZA46w4UUpffsdBLuSqCakJZMTGNIxG7ku9NdQqSe6Pt
y3bjEK1uMfcINTtbFkWoS3PIk4VOVfM1Q0h7YHiy6t2gZZ5u/8r7foNibCX743tSHaLZwzVxxR0U
pm2rJVmao80pM6ZNm/kHhP7hC2TDsZn0QnvS/0r3AghvRp90V8ql7ilj8McvhsufsdjiXJuRcNAI
glrpZz9DQTHtGWkSNxtH8vq+wo44jrKgFr8qHs1pmgRVj/uGYYh4aNKT008JSoVBcTfV49Ptw/Ke
vl0kWbpmAiGnIKXjQowHXX5K24ZtJsrKzBMjHmgcgqEd5l3s9Sh3/szubOYTvQpqFA1Amt24OiCQ
jY298l3xC7i8GKljJkCzF08XlJBCI9SmemdGlvbUSZLu6ZOs7+NgbA+3V7tmCmAQEQ+2ZZnK6eVi
DT1T9MxXUWQpvyj6nV++Fe1GeWwRUdlGYiSXC1RJKsHAWZhA4hrhBquokXmUT6OMgqRibOTFy/mJ
KxuLqB0kttYqjY14t7Ezp13a75qnOAN1yFPI/d2j0NhDe39n/PM/GUtZjui8WxfZFJBjBxTAEgzc
6lOeyAmyNh3iLCeUQiArKI557Kr3xVPG1Ha5lz75u9aNmfSC0yvw6o3PuLxJ338C1SQeeWQ/bPbi
XR3WPU3mzEk9/dg/6OYuPRRwsY0n3ROzbAMUsidtoxq+CHlXJhffVbU6me63lHhlWXkpcpnBHKC8
o51yiM9LI9xY4tUTATeyaViBtqYUTfi79FR9NNuZqcjMS++CE9Wyk2D32p4xWk5l/99l/dfOwpXq
LEIcBnik57wmTzPg5OIxeuyOvlee7FcGO+bPzS8UYG4fw7UzAhs4RV3A19eNmFINa3makUQK4lZ+
QADJOvWOrXi3rSwC6fvSHPowgtaOt+LSTw0ugyRSMmQRgMGYLchnB9YJaoJ232+YWr6rsCXeyKCC
RAtLoc55+bl6KOYCdAMbqhDdXWtB7RJSwJ2L7JPTW0wZGQgYUfmc5rtakg+2+RJvMZ9fhTYedGDM
eeso4PNJcC9/Qc0jPB79hEerPEXSWzRaTvihtum0/xoC3Zn+vr25V58Qc2TQAh2h8SJYJutx3CSI
aGOusRFAL/+qjI0UYzmYJuYoLiwsFqTVZab5HRaM5/zOvs9OwSe00KmiAUgWUxVb19CmQXEkz5I3
fVLVHmVLza09hIQ/ReB3bQ+Z5mkne/8TPrSNLVw2UuIkkArTZIFZC5FpOCAptXEXLVOn/+yhTrdL
fCqFev/lkiRfbZDVzDRXvo9Oxq+MCZHwCaV4z/m4Bbxd8z+gdf/flDiNZ7s3OE2JohemBq5W/60B
pGp3GzF4dcfObCzSTl0rW+rw2IDLwu2dV2fYeOgu2buvNmzhdGrc1l05iVW8Mx2Wh/oBNYij4OKp
mHolCLvxqXad71uDr9eB2OAckQbRneZKozNzuX9xP6mJjqC123rdXmVU5Bh7EsO2w0G7py60T/fD
KTzePsQr/nFpdLHcoGi7ehJG0wdBwATk/8E5olTFnb3V4l/ZWqH8wMwqFzerXMKpphgtLmnqdVf/
JLvyXlM8OqLJi7SL9s6LCc0NYrPhXnHLl9aV7oqvG0sVS7nIc9lf2HUZXYSik6t6eaFqFfWXHvP9
72GvePq95mmn+FUcCXM37lEnVchWzK+Bp208fa8TpoXpxeVgpJXRjZ0wfYDbye329n38nWQNTH7k
Rrs3aV/vS34Dz/z8fjr9IYk5Ps3KGbRFKQYkoHwVBIAkaw5XlkttzfgWVLx9Jbnu3Cgfwpfbu7y+
VOD3wIKB3Vzn8iARI5QRdXe6z74w7w+H8eipTBQnj+0uuksYQoifrNnVDz5zEDGMJ1th/OrWZ7U8
/8W9T/sPJtbLc6TradK3ZafDpxN5mo18avnKUx2xwmIji7mOeCDbeDVZzDBTf1vmF2Y016OMkIpL
m0pLfoRUUYJxcm/v6JaRxQn1k0KVc+o2bqa/1dXXprmzGfm7beP6PUHh4Hwli5vPSiOKvb1YydHq
jqGb7JvCLdz6JH2WfpbpTj2QUXM8/ub1Z3gbxtXrg3lufFkVQ81crrMW4wNj9ij/etJLu2sZhmqP
wWELvLDiHRfGFvVv2AzmxJwwNipfsrT8MDGbEga9B/Xbxrqu7yqxp9SbxQAF782FpbHgSWuIk6Al
D04OSVfx+fbGrRkAnKMDHgB6z7m+dPSUh7I8TRjQp2xf+4EblN9uW1jzvXML4sudXen22KhOqmFh
HF4T69BF8MBsZCjq1TuHnw+wjMFIgaOkTH9po4BX2EHk2MT1hr1/Lz1Hp+JFOuR3SM+4yafQS9zG
s3fwo+zMu8pL3lDSJGY/FYfSdbzS27onVtZMX0IWXGRCp2j52do+aJS2aU3g5dkD+ry72Wlf1PTt
j3eWKQLoV7l+RaVnsWqFRinIUtVwFa1BvaA6IiV3CLtp42CvbC74CdqVTCK865Jcbq7qN5Np+jw+
BLFOw0i2oGyuN0kjV/bswswiRgGpCtExR4i2L5wfStV9zVGo840tlvyVBB1Mx9lyFmGq7ce69oUd
89F67iyvvhOUp9EDtaLmQfa2X8cr0QKD5GTgfJk+WHKjw1NRdkrSG64dv4bdKekaNyJTira6u2un
4MLQwh/yITCNLuVDRV/io3oMj3QmHqQTjaODc4ienG85yYq09w8yZEE7/Rk9hx3T5U/9XrAkb9OG
rcQW0DPA+YlczF4vGz5TkGptGNSGmzEw4KuoR0f/3D4By1lJkZVcmFh8zEYOzVlOGx7GvwUVkfK7
DT3VDd3ub7/cCT48iTpS+LOCJshLPKL1YTiVnrNVXF5bKbM8POApodscxcsj0trIyIWNj+8emnvn
Of6YnVJPcEJSwZOOrSDV2bjRV1d+bnIRuHVjHkJgnbjxp+pn+Dbth2PzWQwRF49icjhmsP738C19
Kj4Oz6Hl5vt4kz9+zbHPf8Iispd9mwSwpBjIszZeF7QvVqt9ojtVuI3OWM/tT70WHsCVi/oEMU1e
VphrHR3SODbQqe7uTTofaXZC0Phw28iSC+Ldn6goYcIA7m0vh1DRjXK0cuRDtgdIrSWkl6ANOvof
/beYKha0Qdlr635VPyLc4jr32UH6rr/c/gmrrnT2CxabWs3aOM05v6CiZB6YTHRnv25bWNtJcWvI
jJjS2lp27+fesmFwlwwXZvdd3TJC2MFqVb3+uRUkFhlmBv+1UjQIoiFRfdaR+8lRbQABNJ+ifuP8
r20WKDMqyMzzAS5ZbJaV02SVjYBBeeenav+d9BulgiWQ7d0fUBoCs6LhDtay1F8CSuq1OjR5iTB3
/+jf/Z7d5OM2q9zaUTq3IxZ6liQlsJ6oYZqwkKBxU2n2nF6/Ax7gmpHz5faHWTMFqJi+BSxG2Fw8
bRppLpShDFFf8OPxUDJP6jVMA7vw/4xeb3XpVnAU187izQw+RRY4FWYMwbRfro1mdYZX+8p7NaS9
M6FRh/bKJSk7Coocfwery3P6uPWE2zK7WCdTNTUdTswmkb9rlDtJKr3c8N3KaHfN8Pv2pq44ItNW
AgwOuonxWHHmzr4fz3KYVFKqfoXJJVuVh8D+ftvCWuWDqgMzQjAPohe8rOWHdT6DeKCoRI+r9NoH
kDZHxYufTc96hLDyAcHqd366wDO3unsrWwnjCKcZkqP3ydnL1aWT3CDtzuoGF9kVr9lF91AaH+Aa
/66+tXtB3jIprhXvpq1H5dq+Cl0uiriiDb+siNuVVLVOV2puaDOHZXzUu6+3t3XlNCDuzkSUCjxI
BKrLpam+09i9RO1qruM3x4eNeVLrp2qeYAqON7WT1t7I1vnhW5xzWWqQU5cC1YXkI9r5wSO76QIm
QALooB7ql6zfBdk7Ydo2QfLKV+ROYxIdPXFqG0tQblr54MIYJ4JpS7qT4095Je+KrnjWTdQqtrqL
a5fMubHFvtah4gR1wUKb1vk0y/MRx4Y/scs3osuaHeqcxDI4OdWrQs3kcyAbaVRdWXL2lgY7btXd
N2Xh3XaTtTcQqE2LKQ5QBJzCSzdxaliEum5Q3agLmw9aFubHPAxKtx0LJHM64OdOqDIrEVvNpyxt
1Y17aOUYMKHDhY0oLeXdJf5dR4HOGGdVcUc5O4EYPbVSfry9wpWDcGFi8cFio0rzocRE2IbJ4IbS
ED33kjo9ZKh2P2SBOm2EzJWAhoCNyiS2haATcK1FgLZjQ85aqtm0ZpSDug9+Wr8F2wksG8f0Q6Hu
5v0IQWP1ul1Fvt5OLBNLabGJguYSvVU2INAZXtTc3qbHFkzZF7Q+3Nv7uWJDp07MzCpplI3nXHpM
G/pSG0q5TpdBSU5pCVwAxo8tQs8V94dvjswEIRouH3vxCnBaBAvV0FZcu3itusdWv5eNDaj2qgkK
v7xuBCPKssEUFDJCSuDt3K4vq0NR9sW9ljjRXrXj+Y/3TDgCgF0wZLjFEnNV9M08D7mkwplOy7+x
dtoWWHRtMdSHKGaouACP8cuvoklGGgawsLnJQASWyoNeRcdpSjagueKwLFMe3igwDciQHLCgSzPj
mGc989Cq69uQ8pmpa/av6S87lN2AsG9uZR9rqxLYG74Q1xhQ2EtzQHxqAKUob8/QrfQTOVXyWXH+
3KPRXaPPLgqSwKiWnBWZ4TfKGLOojltysD+n1kaUW7sdGZAX4/LUSSC+WGwbATUpupwbqqp33T78
PnzJ4IgLHotv8P6gHqIfmgehIrJJ7yTC9/J7nRsWG3yWvlXcmrGeYdh8HL3ZUyAAtJ5I9cun/wHL
4XVk0KgTvMuV0GgHEXtprMj9YI4l5B/1o2CmHR80j0V+np94X0KtJH2U3m6HopWLH4OieAf7BV2a
RZAgCLVm5FfcxQnchfXov2q1D8ivGGnkGlLn6cEW19/KbcJTnaEtgPfApZfl+FyuHXJJTGbB4E6h
eVQZzkzSAdDmH5KJiCfahanF6pKqT6IoqFV30A9h+6bAn2hGP7VgS/dyrc3JSQYFwogx8XyZKo5G
nUiJNiquOcDFmPwqCmU/MW0s8GaODR61nh/9Xj+UMjimUtrd/ohrZxxgHaB70HWi2H3pNYHh91IT
DVjvzaPZQ9EYT3sl3Eq4VxIdSh/vOD4yDYYmLs0YU5tGQzcrOCfqqO/FXljwt7XDxFdZnrgzO0sH
MfMMrD3EZthxvonWOI8yL/pLcNuGfwx0Ex5Cd42ixzu+fZHaqHlqBkhMIWD7mDzJe2LKfX9KPyjH
6q7wwr0PJjECCrKlYryku/2PZ57ZXexl4+QJ3Y9WoXjQHvIH9R+0rpN7Z2++zk/KkUJCKUAoz8ZW
GF07fOA+6SgCdMVlF8lqF2SK0QWp4spUgPM35Hy98Wvw+Xd2V3yEydRNnp1/VQLlZPCWQmhAAya1
yOZSa5SkbM5AN+x6Rhd3Qp2NpjjSQ7Dws7/O3SbYYS2Qmgg2C8VFqIuXCWTLDGEUZxpgijv9Xto1
rvUh2GdujyYcjLFeuk0DuHZPAD2AmQ3NZaGmcHk6Gog6GGMyWdNd9GQdlFNw9F8FqlUot26VeNdO
/LmxhfvoQZ1JDaOtbpd+TcWgVPTYDhtXw1qicl6bWQRP3xwSM9F5pgXpcKhS9Imyx8x6SKZyb9ea
GyUb9lbK1pTJgbaSj4AiIG293EF96M0CnWJS74N533vdqXOd1J2+jHfVEXYr40fnOffxz8mrDnv1
wPE4bAqDXrsN07u8F8VwPQntsi3h16FfDVOou0Ygu1EGl9GwUTC5/nIABWkDMKUhGuLL94WdMjel
pDq5P1B9BWmySsmZ3vl9+0ZYWQe0aRCnUW8iO182PdtJmu1UzqhJw3TetXBMpRsWVtZxYWHh7hB/
afFYpobb6YFrZMikjHdmrf7xzcbpBaTHnSpGQpejVYNSmVVrJLQxrRFS/pHJHQR9uo1bYAVUQiVa
aNERKChCLqOFA0R9TJLEhkIo+ieLkQaUfqoJvjd1XqX+1Vo/BhWQemJ7AzMzed/tprhwQ+A0SkPO
rj/HNSDI2rlXfNkdGF01/C3020oCzG+kX8bEOej9K9R+XRt5Z1iR/R5ErVfpGYWAr8F94tb7/Cl8
GjwRS/PHTbvXYYCJPNFEJr1nGGMJQoFtPiwbjfKzoFEt7vuP5IputKe0gRY2il1CJ6F81F/ax83a
4rUXX5pe+BhVE03j65tuAwTc6XfVp+ZzeEhQ95j3DZ2zH9uksVsmFzFo7pJRj2JMEhzgaEi+0afY
ODnXV/DFqpbpDWWBtE7Fqtrks2p2nmbhWn13DKx54/RsLGbZzel7Sm2hH5tuHad7ih53XRn9cQXg
cjGLfAKWDMeamAhy6/KNwA4f1rM5bdF2rmRLl1YWCcRU45iWKbbMi9Gycuc351csecqv6JjdtU+p
sVM+BwyUbnr/2g6a3ES0woij6hLZ1tBurNNqsNxIelXTX32dbXyi6/eX4MyjOM8LHeaj91N/9rpU
akQqgjq13Swe3CZ9moyPpWa4DpIOKM5vGFtZzYWxxXlKxjyUxhhjVTB6Pvd4Kv1z+95ZQVAwCcs7
BAkMMA1XzHl9pOd6T4mAdoB9FAXs7O8Inv7sLd9PH+pN3eOVsyQGbqkUGoyLoIpxmTKMkKmkTqfb
7pxIe8P4nCjWsWtPabyZsIuDf/kooesL1EqM3LzP6F9a6vI80IZMsXFB2dUf9U/6ywDLtr5PICT/
4eyB70LriHCL271uywBd37aX1hfrrFC1rguGPt3WiE9jYHlyIt3N4dZc+po3ni9yEf0yn1u9j1lk
osLM8WbIH83gZNvPrb01zLxS4b1Y0ZJAurUMf66Zq3BruukClidopCH99/JT/MXe+SfpU+FNp+qD
9vYvXJTki8aAIDQFF3b5Jassr+VZndjLg3mc9iGXWX8y0emzjvpDeZT+uAvBQv9rbkmpVulW6fQK
5jowokP8jz1pnhFuViBWT4Iojokcmr/i7J8FEkR2xJANn854nfbFE8pNj5mrvlmfxKsu3Ft3nrT5
ylJFSfTqUNBzpLII/ycCLpdGzcmRQXezNvlYpDtIsJMXZ2e6lXvXf+jvo7fyKfro7IdD+6W72xaN
WFsyyClBjCOYe5dJrlYpY4d4i+Uq01OUHv0wcp36p9puvJnXskN602wsRXRS6qWmz5xJjNdMsuWm
EWTnJg88+1h6hjceZo9/Kbv4EB39U24JuabqLwATr1siNdfzaAzHU8AVIY46k7qcR2uNiGZ8CY+Y
UO+Nv0Pm8A6mZ17A/9apjMKF++TX7YOy8h4zxIihran0lJG0X9y6adS23ZiTcTZUk8ANNZ8R5HDb
OxiAQfA/m2+d1z0Yj4OnudbP8uiTmeafp6322vWlhXPB9wpKDETjVfscNutE1hKa80lm+i6kwNZR
6Ttl42q8DrDCCkpArBMGGG1xfNR+mCWtwIBd/Fbyb50heTx597d3dHUpvG+RGRKcI8su66QHwMoL
G5xBU3r9jOhWPp9um1hdx5mJxUVhyaGR4aq+m3fxx2REbriqdbCmZi+5ty1tLWYRRotec9IRHiXK
A0DpQho+9ogk4b8wwvjAe1+cAd5FDUIdAguVSMd30+mQWqaXN1uEbKvLOLOgXoYw2C6zXJP4JuOM
iJ+eyt+Zrd1YxXWgwrnEVApDu2LIfGEjTxtV71Odj1LQiNGmVtuBH4i5zGvAYrO0tWtb9hYHN5uL
0fdjzXe1TrJ2dugwez311a6M/Id02mTVX/M5sgbaonQCwYIsfK5W4kHOKzxBM4GZDMVPc2DUOv/z
mgY1WkGsKUQ9KNsuLpsZkjfUWEIJh0tBJyTxW5FGd7f97ToBwgZNLDqMGpRPutjZs1sUmifblGbJ
dztL3k3N7M6FAVHZMbUzV2v8w21ra753bm2xIkuOFGXwsTam0qnNqwMCwt9vm1hzhXMTi28TVfT/
fDmQIFOp6TbGBw3Uuax/mYdPtw1trWURDqSg1UK9wFAU1s4uz5xPUqRv1M42bCxzxiyood6qsOGr
4aOeNyidAA/y/lcLWcI8J3pkczNiJOejJMpwyEv55//OxCIeqFx3xuDw3S05fpHmGBJIbSPkrJ5J
yvvMSBF1lCWSLyyMLLPjWHLruvhmKoEnNeXPqtqirNgyI77Y2Xnp6iaVOyPCzKT9CIz2d5vHv6h9
bmzY+rH872rEzzgzY5RtEPkmq9HjEinUsXhWtOLJkpR7Sw8f4/LfnEuTFyyagIxdvcvRnJmz5jjR
JYijXCnx0z0YMxDx/fyHzPm0gAiZGt/aJMESlFmXi4JXyYxCQ3u38qHIvkYVXIGyuVHbXPtCZ1aW
1aZ8bvoU6nnJdSx/l+SMGWtUUPRkw99EHLl8CbAYQFCAbRnXBpN3uRhEMyK9rDGj+/7g1Umuf7H7
9EmpYfTo6qTYT93Uuv5chvvbZ+kdwHBl2WGUhUaeaH4uUgQQSBaV1yDwoi/GbyN811Id3PSu7ne6
q+wCVF0V2ueK23wcoZjeT14E7n/cO/9sj3OslD/YhrMfszjZiT2Z/TyFAWDZu+qf7gvouXc9Yq15
GTyVhuKWUsE1L4DwojOLi7t+DCudLJ3lW69ltBNMDtnRfBi+Ofc08w7/a3OLAz9xaRpdzQJRV3qq
nhp3/GC+/S5olqY/tpqza+H+fGmLU59o6jSXwpZpDx/pLT7G00asX7kdYRiCbowNpE+4LO+B65SG
Kc8YbyFPqmP/VR6sj74eOe5Ww26l3gEInblRXjEYc5ZAi9kp59KvIoZ/8+fcOk17hnWfja/2nf6M
vnL95DyGT3a4yx70cN9uDlCtL/S/1pd+KeVxrEhYn1Ue6r0ZPgS58V1PnB9z6m/c0isRBwo3gFqA
90CdyYvPpidQAJqtL7mUjxRUqzXtTd9MqVce5eznmRWx4rMYnVQhIDEVK+JBDDknVB+f2tfyNTy0
u4cHdM5pvO5apnL33Ul08re03tc/6NkPWCRvDRxZZlzzA1AJ8eq32d/5X7L7MD4Mo9s81qcJ4Uqz
PCWw1Iz7cL+pnL36Sc/sLyKuquQQVRXYb/Ya0DsKMHvja+YmlASGfmelO/+D0Xlt4oX3W7ZXDiZ7
jwwLrLNcYEuUkmF3cd7WNl+4gK1UHQD9ZZsFrVU3EoRx8FzxbFpOME7JYNdWLvGB753X+C0IdiED
7c5eOcY/2y+gr3bIO2zEg5UyixgV+a/RxaYWvTOrpYzR4Kf6z/SzYR7B9IoH6rrWfeDqJ2mzk/8O
K1zcXxcmF2mAwwtUR6hLgkHjvRh5r99NB8T8PmzF7uskSnBHCr3o927JFTN91MWxXZilZ9cvcvqx
N38VmrNr67/afiPnuPaPc0sAaS/PZp9CtJumWJrqv4r8+yh/u33nr1x6lwYWd345E9GtmL4ZuuLH
OXzSk2+6pnq59WskhvqZBBXnq8GAkWT1r0N5+jfmIeWmJ8T87lUrtmyzpHPUoPLo1j4Wk/8oD991
K3crdOznedpZVfoU+e0+D6aTPP6Ky2Z/+xesbDAcBFAuABYg8VnCLemH+LUURBQhlRxOAHX4K/Cj
jYzu/fK7dExO3ZmRRWZRO1OVJzFGyKZUCp+UrU8wt+5/m7+7u/e+76Yg/aZNsfCzqD7UOZSmJTab
vR0yUNLNwC1FyzfN9ibaw+1L5jXzJqXDytGgeSLK2IKW/GrsjRnxBuz+yOhMZHS7uLJ/qop/yMfi
lPXFN1ovfyjhQe5PVRVgNHrHmAXueLlOaN2DNh/lwksmIqdWI09DUfLPjyGSytTHbfoBQjTr0ogV
T9GMfHXhFSrISmlIT1o9frrtiWtHESOiOE4NnrfSwkvkEc7CqsbIf+Z/lF3lZkdjLx+0Pd2bjZN3
fSewbbpgvgPYzijt4tKHAVrqdaQVvcb6UAyfUu3eTjYWJCL80uvPTSyudSfsGASS+8Kb6Vn2jwGC
sbHNFJwpuL8RdDlu7N+a66FfgM62DP0tkwWXH2lWzLiKW+zpR+0w/R3dqy4UaUhty8+C405gK+Kj
jO72RghZuerEXv7X8GIv1cnyw/4/hpVo1z4jwOJWXvyUPr1bdbfJgFa31mD7+HwwFC5vdD3sK9lX
xdaaf5Vwa4bBS5Dfp3J+sCGCbrt0Y29XoiSxkRXCcgl2ZZnd03UfrVaVcm/Sinif0mJwR03b2MeV
HpgtyFipGcIez9/FUY6jNpiiqKNZeT/sUbNinB4IaXUELBeefOi9nE/ZG4MsyJp/QPdDt3ZbOJmV
J/DFT1hOLgSjmZZtzk9o9gmIQyb6g5N2guDTJjGlv3kv7XsewIiNvKmec2Qo+z7fj48FourVBt3G
WjwAtw47LngJaOSXV1M3avaoqBH+jJC7xV4kbneInwRKSNqM22tOfGFtEX2icI7byo4Lr/aUA6qn
bvChOfanUehK/8w8yfsXhGfUbc7WtwiqECm0jaaL9R1NQRm3z8T6XtTd9hNjJdpdmFqEBkWT+bA6
i+viIf6UFUO8l63WPJV9GX378zAEnSyzSDSPmfxejldUcwl5soWt1qu+THvjQdmFnv+X/qzdp+Bl
9ZNzZ3nVfiugrwzVs530bpnlEiy/S/yLZRTj1PepuD6KL6K16B+He9RwDrEnxN0FdRYjuuHTBEFe
+sn+sJ2AvwPYFhH/4ieIsHWWcxTBrGdFyU/ofwc/td/TnhnWvX+nu2gf6DvhvtZ+/mDt7efgo5BH
BxX+lHjNq/rV8YqNaLIWsv5Do6UAoYGr9vK3zEkVM52mF54TFG/cQ9/CaAvJsuZVAvjNCw4I+BUA
Nc/CMpADJ/dyBoLi/slIXoN/MZtLhnNmZHG5tHOjV6Nv5146mbvWll20K9zbLrtym4CHJOmgN22x
mIWJoIWauR383FON+S+l0OOdX04MVVlfjaYpXblUf7e1/C+MoiMgJp0IcFdSdcMQNHanCXetGiDQ
hRAMbtMPwzD+HRTdh0hRv/SFupHHrWXF0JoxjkiNk56UvQgEEkxM8KUzuNrsW4kEwQFdbn40n+3d
9BDOYsb6EBw2abPWHOXc6mKDCzQ7uVawKiosLRcINRbjaXTHfQ0lTHNXPW9zq61UVWiT0hpXkSkV
1L/LA+CneU3+R9Wi2I2H6KV5YnKW9J+paMjsGLuCnTP43r6oiTt92Hz+ryRjAk3Gx+VZJZjOL49f
JsH62/ojPvWpVXc94Qj2rpbYoxML+/t+bx5Qt0cdkcmUGJDw7rZLvzcWFqHowr74fWehKGoLNbLm
sPL8Hwry4Scoy+AGvQ/fxH0uuRZMVXv1OQuOyd28j3du5PVPhKONILR2q5Kd0WmFZpo63vJ1orWZ
NM2yUXEZ9N7wNHwWJFn+KzvPgF32DNDDu71wsa9X62bqC6tMMjNGfbluYzbi2be1yrOLLwbC6W36
VofjfrI3kvsVl+a9LhR+iK46D71LO1NiV5MiNZXXlH2464t43hWD/ajG9ZYq2Up0gnwIFWFRbFGB
bF9aqixJjnT4brxCdu7UUPscpcPTKMdvcEe2bgTzMpWXreWt3B6UXHnuCYQQOPZFbhLL2SxraVR5
kTJ98bXsSzxqp9tfatU3zm0sFjZMsaJFNS7aoneGiyqnzPUP9V4wqMmUPMNNKqG1j0aMB+IJeAId
tEWCTbG6UKIorzxUVu+DqLgP64c4e7m9rrWtOzOyTKFjo0lS2yoqT0KFeUez7gvcwBt7t+YTKPnC
yMYks3CNS5+QnNooIeHidDtSP7hJ5Vgd6QT9hu53W1nRUe1zPwzQJTX08gffcio3AszqKgHL8lKH
q4N5h8tfoCK7Zjo5v0DtUHdqeYKpW/n/WggleIMmp/HMhMviKEt5lEZmjn/0h+SpZX5V0Mya3xPo
9Xp6boFrnhj48v5YnsIQDDykr0At0cNc4uNKY6g1vTVKT9K+2GOBsuHvWfn25z5ybmOxe76kSkop
YWNQpB9N2twPxfjXbRNrvi5IRcntWckV2A0F67FvEqf0/Az9+ex3nTB2tSm4u2pFVBvgqn3npLl0
gxThvUiS5tJLtS/S/yHtOnvrxpXoLxKgXr6q3OYaO3HKF8H2JipUpbp+/Tv04q11ab7LTd4usAiw
QOaSGg6HM2fO6Ts/1e6S/A9CLfJ5pmuOQSqDByDYRBvb1J2aUAfaaTFP6QqVCfvL5e0S9Fvx2RFj
MXYOBgIcrPOVTGuctl6lsRql9bq++VoazomPidHrKiKutGzCgg1/UzFRAnDCgIsakzjnBps8hSak
sTR4/jFCCrKfdumhkRZCBe0ttqJ3O1zDznHB+mThVRaOGDg/MpxpfbMei51+X+6zYA2cE2C16q47
grXuay5tVwo9BCxQrECEhj6vMZFXuQ6WW7CMKdr12H+CZJC/yOb9RFsJ1kMAxgAzRURiv2GT7HTV
TOx0wW3FtpKNE08Y4v8XPfmPIGXUZTZ2uKRuaCgwAsxOcT2HCqZs7ePfLJWywXZR6ANMFR4PwCKD
kp4vKDVIjIFJ1JsSKMUo3oujfqncxje9/RLLwizzM94Pt7a4zWtMTYsbO4MIyDHelxCmWDE0TH02
Iy3rdApwwNhAsMu8lXgZBPd8XS4tXUoTpwpL6H78Kv7ydut1ypi6AuNmAIdhtgcK2Z/3YLIP6s+s
0pOEMjCyYPzt/EdwJ92eKSQGSkLxBsoeUGYDX/Gn6sW4ghyJAXJH0O+l4C8AR20oY/QVPb9AUsmk
ApESY86IdyAlLcx2pX+f+Xg+QhbyEO/GEwOVEPDuBuBYGcBxFV4OboLLmmFFAWlBSUYF1/T5tutT
3JtmC7OVAri1dRqXMrhsQZTMnZngvKjDwYyhtok+0t0Yuidc1Tvlwb7PguYJIgUB5kaVvy6bFBV8
kBLjhQc5C5TweRTnMs1uR9cR98I+/TzDjzCAfmiOwy1GCo+9r9zMkUHB79Pvh7smKPb1QVb5FsQd
xh+C6I0aC3aWc+eqiVe1VitQfUL72AVvU2XXAHeOQdkNfp0+D11yo9vV7vLCBREVVkENgX/Q0uaj
HYaXJiNOSmx1WwHv4dL9Cq5FX6eKpFogchvYwEAUpiIwzcotj0xrl85rCuLijO6normem+R4eS0C
ugvXRSILcMebHAnfSrZUMphF76EKBkp5H+zrV1lgP1onKyBh+/WysY8bx7j8cccjW4EKGU+z6I5e
HlMIWYT54Pm5sndNzF2tElIeoREwoEDkDEVr5MbnZ83pbIj99Ohiqc2r6o7+PNphm/z2JBBWsjHC
5Y/go+1LWsBIHt84GjjrzM63iCPJ8cVLAbMU3kqMAZdbSqWXuAshJRZCfvm6SrLPa6dcNdJKmCAg
MwIrpqgFlhXUJDk/G9LSXZwRqzH31QitQ3+YQ7AlXzG8RPEANqjjiCp8jWN1J7toP0qKgR9ga5u7
DKjWp393NjEP+tlMg1n3tdD7Sk418C9ZUDy3IWtQT32EIPZFdiF+rFaAnQCdYpDK4XghgT53Fr1c
oSnrlHVYNgy6VZevWp5AO6md9sScJHFDUBFD9wrFcVTmkVnCO8+txdj+ZlB6dvvM113nu8957reJ
P7U+2VNMQrMIlvhZ46ufaZCeZKsVXH/nP4C7/syeYDS8RVoz77xXZ1eBkWi8ooduVx6VPfWLqPni
yW6Jj+kNbLq6Ae558NpAsu180Ybax7XrIr2JbzCM6Ce3U5RdsRkkVOZxX3gYAdeCJHDvyH13n+2k
aD3BIUKUBq0+40TCaCl3iIxxLaZqQIAzcDGqUbVTbpMbK/JulhBJFviw2ytNFlQFboWozQpTbwgk
i7NJ47GhpoEPrZ7yMrB0/wcyScCPhjB/6J+XzLfeMisZF+rH65BprFlAJLJmE1AQ51uNiZeYeubw
BrkAq497tPYsDZfxaIl2FMcCVgzGU8QPk8E21RMrxW1vXCv6FwpN6cFxZAkN26PztBiL2VjhcqYC
QI5Jq6HEpX8aQ2NX7dIdXoMJHBUl8lCWzLAQx1nDYBKmUQDDQamDB1jEWqrV1jIWoVq/Giqa6H3i
ew1k68bbapFB7QVAMeArgLKAohme7ciGzz9Ua0wzMqe5gGDbHALafDCPPQrSf8LdzYRVcPJAuIaa
G19wS+JBj/OuL8JqRaHGm/1iSKKJWH6iygi6BA/4M1t83a2la2O0BLZGBawO3hDYRrPr4zjslk+O
B5Ax4KpdAeT6NO6deAzMDgpJA4TaLycZ0t/BvesTMOqYiYrf8d+M5sCQhnPQoOZtX8kHukVhHZuM
Rz4IDTHYxqc1aW4Os5bRImScSG+8uch/80dIvGBe/pFx2qm++qIpfisd7BQcxTPT3CFpiTMppgnT
CzJEBwReDbqqnSY5i4JwdmaFu7cy4lpjO8NKbr2OK0ZUTdU3yfPgfZd8Ohag+FO43UnuflLXckgg
JQB3vUayG9ad7+wY6r6J0Lt+6PfpLbsq2KNU9kITLBFzwQbotFhPAcWa8xOplWpLskVJQ69Po1n5
TovFJ3Prd2Ur8U9BpPEwXweBCLQBARjjLOnEm0YMPYGOW2sekrH3K2oQdMYHoDusMcqRF1zeVYGP
gMgKTVwQa6CMy7eAirVN1xkiv6ENIbfmSIxXO5N8OImJN2DNtv6je10+TzDRWldqdnA9SBr2lWQd
ok+0WcdbnW1jJC/1Li2AEAlJ84qXvZ+1XTQ6TkQzN7y8Yx8sAWjHAITYMoaD44mdxmbKPJK2eaiV
TtNgUmlQkzAdyxJEQfq4Zgd9UEtp3PqQKMEqYP24fVAAZ2X3cxdUK+SpS6eiEbibngbMfjBlI+ek
Q2FNdoOzv+rsnHGmOB80vb4euhKmDA1XArlp1cfLOygzwB1kU1GmoaUw0BizT9vXXqbF8RGrxS2B
e7NMJrGSAsIAofZo3yjFbgT3BCQ1Fb8KyQ823L70JwCIgb/O/DLMT9VeNsgvWyOXbbnWnDXTgF+g
6icNBMP2mko8/iMC622R0J0HSzE00njZpl6tW6dM7AwdOno9PTlX8xWD0Ri/pjv5PfYh+HLG9HP/
g7YrLeYcxoxOfzZbPZi9bJflGEeoXRBC6Ec6VX/gJnh8oUXCGBk+gHWzJHc7MtM8XNfhFjHkZKmL
pIbyITRhVTqAJeC0xTww6DTOV9X2hGBcLoVGNW2gGUgDp16gtSpjaBaGjI0Z7vB6WTrnbZchAvbx
zqjWJ7PMI72Jw16Xub54RZgVw6MKcEW+mDiM8dJ6doIBirLV7CtvIR1qx4mbG1fTCpWM365PYweB
Hmecw6BtQCfwfAcBIUCLqUY0XCDZPACSN56a2xzVaTlmRLSL4DthilpM0srkTFVoqHeo3mYhHZSq
jFo1R38rqMuyyQd8NCgA7WZ9aufd5Wgl9Hw8TT0d8+KAjnMnWRkmJ04SmCVFp9zp1uyilavTYGoX
9aocde9XPSTJteIM+ctlyx9f5Gxz365lNqIKxMT55hY0B6841XCaH91Pxq6MMHcwHkw0WMGduG8/
sy6AbHpEtMuMeg4TP1A1/wDR6LTarccYgiBV4voz5iw9F+OGrrLr25+XlydyVVPDPB5EE9kkDnf4
1nzVYnOeESK1WduVhfqpA30OZrzc+8uGPpawsI9bS9z5S5R4qivQZ77l4ATcTU8MeQjQH7Jw7cH0
Mcph70rMAfi5VIJEGKZNDACDSRdMIFju+Ue03XTwIJCZoXXJQId4658gLNH7zl4PUXiXfT/xrr6b
Y/9/kwjh7MyKm2NXh+KRKM5pmOP9bDmSQyG63raLYl60sdK3RWouyITCVKu+ZiW9QUNbpu39IRdm
Xw0YcuC0QEho8fxNlVoYdQrvC9t18E36aLkvrtsG4wjchiuj0JMY49mbXEwzmioo7UNwtwV1i/Yh
Jvvi73X/LV+a4LI/ijYP1Kdg27ExCIAeyfnmgd9HKZsVn6iHBl0UJ5ZytJEsSD7Rx6YP9m9jhp8I
16weIBQbZvQl0MyoObL2ofZgdf70CpZX9RoERmEtiVmi8MF4NQDjwbGGiDO3NttcAeSBYwyZ7Q/Z
KS6X0FE7zEZKKvkyQ1xYhmoEIa09IolMx0/GegX6xqIpbkwInF7+Wh9b9GwfN6k3VzLonLlQ1xap
HEHYaG8XMJkNESrR4/iGHLSPNCL30JFMQ7ByoQAVZlKMJvOISyk5l32tQ77YS8qyyRO6wBg7gMzv
v6GlZyH3kh0uJBtWTyZ7hh3Utn41x+XHesWI2ubAKHw19eXAfuFXxFMKVHu4Wj8gXuuZVLWD/nY4
ZeketVh/dR4NTQ+zVRZNRHERqsX/WGK/ZBOxxqz16lqFJSu+aSzHd8YfQKZGl31FZoTz/qXMIcPu
wEiSYogVsmotqEzxdr9s5WNbjnnkZi2c7xeTO2QD2zW3MG7mJXkojfxkoIjXLJj9SuzWx2jGJ3Wd
oJnUZWkA1ZCvl3+CMIRtfgEXwqosU5qSsu/mPdKG+DaVJJaSneTjcbt0vdcAKxea/Yp+/zIdFtRe
+iGWvAAkC+HH9VunTadmgp3VBlIvfTLcb5d3Snj/bz6Wx53dOFOHvq2wVR2oD220wcvpqH8fdmuE
l2ezW6SU6Owv/HCI378Nn1dBw6LMPQKD9S9ojQBx0x/0xyEEhAiRSUZ1JsxRt8tjG7w5V2WOKFx2
zBOgc29ipg01seSncYunqBa2gC2hte/4RKZmLfxuyAyQIoCzFSxO52ZNu9bahiA1LkxoPWhokykS
D5RZ4BZmGAtBC59ZaLrnpcg/Z95vt3DZOcZoKCOHAXiOb60SQs0571aWCBS+GXt4D86Blvy/Zrhw
kScd1NsSrISmlPi5md0hGb/yaCLJs4VndrMcLijMXTkOuY7bA7Obfmk92vmXrvp0+Tix38o7N7Im
RqQD/j6XJ51QLCtZdH3Kw7SJc9+tvfEqW3pS+Ws8kU9lpQ3HoSV66099asnaTqIFbo1zdwgYbxzG
EpyHWTaGZfXiGvlBK58vr1BmhLtDdGfJHLsa83CiY7HrB6Iek3yoLNCUFWkc/r4xcPngaYlzhCkA
7k29KBlBTWLOQyexgmVakrCfAGprexnuWrQqR2fseGhAYliTS6LspXRWJ17zULevVHKrmaNvO7Ii
sMwIF2qTflKLEqlDiKP2w1mMG3VESyBrZ//yrolCw3YxXPCZPa9201JFZapOgtn5nnSfLxuQLYSL
PdNKOoV6WMhIilOqWNFk574FwZfLZkTZ13Yd7GdsYnevELNaCNaBB7qfZSRatc+DB7DK1ElSFtmC
uJMzKo0TzyosTWMGgtzJH1vw6Wsv/996uKMzTDatoAebhwUtPT/J1dpXFOuHkgG3pxSSzEG8eRjI
RWcI1UmTc4Kx7JGCzV0e5rV7jcfedVJYP7x++lHHq6xLw344H/WASQSM22V0hfxTTq3mPstBIheq
0woU92u/HEdj52ZXlv7bowO4k7amuINaVDg7Bmpr4Th5IbpeQCTW+8ufSXh8TA8C7GhxgcqLCzoj
BMRqyEYhFlT3dt1FVikTeBe9l9A9/8cCt4jO1dqsTWCBDdszvfNpBwiLFL0t9OqNGS7e9HNqL3ar
I944LxW9m+o8nGVSvcJn/HYtnJ+Bp2AacswYYS0dk0iBaC5o6vz62B0T9I7lbzKpRS76uG1KcFkY
+duwNSoudeLPlR8fgQPeo+WEF2hY7WXD7cI8ebtOLhgZCkZAIcKKm/3YPelRu2cK22uwXP8bAiDx
gXp3EC4epTZogNuJbSqZ9L1irt3j4FagBo/7CgCcBjxr1uhM4WXHl/kLF59qdK/XQYW/9PGXQfnL
dl9i6R0oTMi3+8hle1qljzQbsY/xl3W3ROOxufNuMwsjheCKyjHVXKCAgZGgy0v7CKx4ixvvO8ol
f71Vryj0wix0Qz/PQAliHCg+JnvvprlNkbwcUkkUkbkpHxTtsq7R4sM3RJEaxDVJevN3B4JcF91O
jU/6rsa4rLKTLJQd6o+x+J+F8mIbc1lUtYoHN2AI7okpXGn7N5Icn4RFUEjuTfHXxBAKsAeQhfH4
kWBHT9sFim9Y5HJrDYEepIFZB2xG1vxs7Q3jexL8m16LMERvzHLngy6gHpgMJCCDg3Fg/abEGOXl
fRSehY0F7izouUL/TnFchfpqDtCG/hma9JIqoWwd3GHI87VXvRq32ZAlft7dTrHsqpFZ4Pzemanq
xey+NKdsNyrxzUClTTahy73vFV8MgbLICk5cOMG4U4Ny9Vkht/eHb8avIsoeZZFYmNhsrHGXZ1pm
duItWFHdrFEaG4fKzD65VP1uedPT/+UEfG0EtLIztKrhZgYAg01hX00tvW1cqChftiO+XDZr4i7R
Ci+S0mIJNQ2XSI9yHFt18rNg2WmReohlfJMSp+BZNjSiWHnCHghEa4K1Qa+pLiRxSGaCuy7LNsVY
1QoTBR6/pp74biM5O5IT6nExwF6tKcHLETmNTY6o+AdK/1I5kprB//gytgqeb8bBy8+JuBnqpTWm
jYE6XlAey3flCBIbsNtEzd76Dv1fiScw7/0Qvhk7HpiCDHB08p6QaA2a1jhL8Q3F3L/yUCv+/Ca6
uhzIb2sasEtxY4x9xM0DS6vcFDhZGMNIsJ+jkeq6q8QPxBfvxgbnCEpVGIOZ4z7S92YZMdGu9aUH
EmQ9WacZbZ6DlDaA5eeXtpBzDKW2J2fu4Rj6Pt7Dt/fJ0dvnuP/+BIm03T7ujqjV2SmbAdtnZGqw
UsMvZLFO2BremuAuiFaLrZxqMLEsQVHs5m99GmYHwApb4DPnILlHEpj310uI4qkUVyg+Ye++yN0d
lBp420/sDBdlYDfPXp1DPl5GUXDZCkYwz52wcRMjsdjbW1VRJnNuagSLYfkpOVfs3Pxvp8Ac3bmV
xBlS7+3WANIKbxRwSKDyjL0MUvsqPfQ3ReB8vmxS+Mj7x/GhYHJucY69Tm9XfDqNxlcrJCk6OoY9
+n8YWA+GuDo0q0Kg0LccLttl7s2vFNQLUK9E18rDjM253awhJTCcBDlYOfq19pJ6rxlurHx9vmyH
efcHO4zsWoeqEJgEONesl3SqNUfP0DAYBx+iycself15X48LJKpT61XH4qPLNoX5JjCGwJ4DkQFc
KHOmTcQy1aGZcsNAa6nST0Y9FeE620rQjBMmr3WWRCnJcAW2NefeU5zp2qQT3me9ZUQuxDUip27o
pyHT1qB3GxnoQLjxQKYApeowHSBuQ+IudeYGehoo79DCAd9wsdwsM1GuwXKQHJts7KXktKLMC9PR
mGGE1jPUiDmvBobPjOsCGATGjdM9dHslMoGxAz1UqF/Jxp1EV/rWGOfQeVKl4+ICg1D1ybjrss7C
bFdl3V3+xMJdtAENw7+ANNlc0FmqqlkXAw2bJVNOA+SI/Kwqru22vNNKKUhRvKR/jDlc7ElWt13t
EsZi6MXHDvEdqRKd8BMhcQDkjRED8J8orlOzU0fsWtIGGePjC6BoDpGqoxqCDHAvY+4SRVOQkwBx
CQlRF9x35wek81plMhVUeuKS/nDN6qWIMTlRq87D5c8ktKOrGJpHvQ0gT87zln6A/HDXIAsnMTBY
r9Oog+/552Uj7MTwIQb8thB9QlkR4D3uJrecoqDWVCE/qYygKe4WsPg3UAF2zb/69qrQdpfNfZzn
Qz60tcdd6GpiNokxwp5e7udv9mnADeEF9XWc+vW1A1QzJASHa/uwHAxfNuulC3d0s1gufDjOpM1m
BeOWD5T7F/eGAoa1A5djOAHYwRKnej9eqRjk983X9AmUXwsN1ZDsPGiASTZCdC4QXrHvEAHBu579
1k2YhYbbnOSlgrbzXf3UPTsHNu8G6i2wQL1qEVOS/qNGLUbcwLcF4BGQR9zeO4PdpVOL6InJl3B6
cP5e+b4N6EsXYtwNbKSP6RfJOkWHc2uU2/MSKpFgLobRKVgCNv2yXrkoXy67t/T+eNmacFMdxDQA
kHA/84AxzazsiiQFnuJeA8nlXzokyC9bELrQuwX+Ia7U7uJmA65+ne7YxNKiWeDbLWXHRLIQHpRA
WtuLMwoz6mk86gSKkwH52XylUMPWbrSfKgJcHWgy1VBRvoEX2H+3j3+M925iap0Oq3FrH0k33tbD
irscjCQm8uHUlPiG2BzyNygHQGrT4O4h0izL5BUwt6iKP9EvWaX4ydwCrPJkpLPENcQfDvhLRjoH
92f/f3PePNoWia7DNUDcEXitFk6ogC4WkZxr8Yd7N8PF0zWbNS2ZYYbU0zetK0Ntap4uu+BHjVwW
Q/Fu/e9SuHPc5DRJ39JPcz9ed+qNCjHrwAZu4OBE6W1tBlQ9DGWgnMrd748Ic7a544zoXY5TUbLj
rAZgE9ZC42CAzCHQj5AgeKq/66pfBKUEiSGs9EJMg40C4PMBw3X+9Wy1LOwpw7b24d8QmtT7TPLX
5b7EJd/eucahK26s7E9KE1uz3FW/NkXcjzE8lHWRqnC9Mlpw8nQQ4KZ73ZBq0osuKPQ40A8DSSqY
I/hZLJIMZZ57ZYUInTwwyoz6UxWiufQVL+w9gSYlZpLHCNx8uJXaXRMox+KGYtxVSoTC3JRLC7Y/
hG/QKbGJR7eLH2LclU8j3sOQ1/nhRPOJSUAuOz2kezwQAoljs+3kraJDALJSF5SQoE4//8pW1pGk
pZjpLaew+Qyd7Kj322+2P/9iHIj/gu9GEBTA4gMuQmTBDPvAnSRi4zZU3amEN7t7W4m6X8PJ3ZvP
U4urqgV0ariJv3tBdnRO8x5vPdOKVoKmGyu4D79/s2CkDPeWy6gWPlAxtp2Sp1Tvy9Ac8+PUlcSH
8m8W5FX28/I2Cxf9boj/tsvsOYSuCE2dquwNGn8qDfqQ9d3jZTOC6L5dDz+PR/BgrIphQNUEAnu6
l4YriD6pfaqr9KDY1f6yNfGiTB0kU+DBh77nueukZJpn2s5l2Op3ffXU68cmfb1sQvQyBpsfeu/Q
CcfMEJ+yjVoVZ+OalCjC6wGKDHdq4OzWAwgzIWHcPKD+JVW9ZlcgfyK2JrnrBJ8KbBEaTJp7emRv
zwFtbHlYFx33rRlu93IVD895yUpc/AVDrcLrfup94/dpIvFywf14tofc/THm7tyWJSzlvXbTAG00
0mV3+TvJTPBphaoX2gIIZJg4/ZOzLAdQIEtMXN4v3Enn3taouuWNFj7LUP2scEhj9ymnazAuMsqG
t0mA/+0AIJQ8tzQ565KgKYbDGjFvG2w/oaDL7Z7XNwlt/d7Yk/sqYhiAMtTvZlAEkx1i1f0I+TPA
+3eympvoKob+G8YyLLiejqE57hdZDahgFBVlocEvn7OD9ZWgxTt8HyPnE6OTsO5lJVrR2cYrGCxH
IF/QMdZ2brFy4yb3oGwRGu66d/Q21Lr5Vzl2shFb5nv8XiP9ZYKgtoM3C+c4OWA8S9caGC/3Cr8t
jmYz+In11Yi/pt2vxPrx224KLmuwWaOuhP++RZtNQlolc5W3PeJ9gTLPcWrN8lat4pn+/oGDGcRE
C30GaKxxm2cvhdrOBaK9md2QsQxmkBxfXojgMDDSMij3Ij0DWQVnYXKNIaMDgfLsnN/E2l07pGGb
w1eH35UbQw98a4gd/M2O5atuLmoHQ4xssii+5yVE91IZNfNHvgbODHPHjZm+NDMwZiokVPf56JdZ
4P7S1y8kUpCNDKHT4FXk2y/eE9R1h/t/IbzH9otzw7Nlsv3e2E9mK49Ha6KY+cturV27j0PTn08G
ZKl65B1StLjMHnegjdQldQldr3ABflthou6waIev7XHcV3uZ1J/gMJ+tjrsAsk5X2tmJi5DEje9a
txTYoqF/vOySQiNMuwGkTRpIfTiXbEHcZJV5VoSDTnaWne69rn/1tPjzZTNCz9+Y4RzSyvqcYjCo
Ci3rxTKvPQoWE8yT244sN2Sf4INLbAxxLgmhr6SkeHaF1HEjVTskYKPSlDEo5ucFMiOXVyXqiAGU
9757nAO602K0ygpr7LG1Hpujdo1XyB3Zpy54EA3w+qaR8pdyLyPZEM1ZwTCoKN4I8D0+Mx1noPbs
NH0jmwMbeXLlfvIGfw6Tg3UNEFrgRaT2QQ1jo7ZbGr551Ztg4fmz5b//Cu7KtUo3SZQFcARW8ddC
sPA0JwgRDd9LZP5M28TFtUrHg2cFsute7LfvpvXzo5/aeV4ua0LCefxqErRVci/QUkkl5CMxIwtw
m23mTgdJVYphehx4TAhRv76lOzR6dmw+EPSavvaVHpSbiuHuGOmnFsUvEDyR3BmyhXInp6R5My8T
foKm3urj91W51zzZzSc8nW96EegV4UXFHZo0RasdLEo0rJbbijFN0jm05tX3DCW6fGIEiQPIJS0T
8BL2OuBHEpzGHpTFNhGxSfoCykS/apRonuLnrsuDxr5KZIFHuH2YuEcpF7JwJr+0jhiQFO5AEGWu
2a4pviuTEY3k5+VVsW/ABx0Nj3DIOEHcE1MP586o1hYo5hk5VIOB2FZPg9aUVVNFJsAdYINlHakt
/nRuwiJZYdIBkcYCSBDs/I4M9iPaqK0BLpR5I5qcK1Tkwyp1dnZnhHD+IHZkjDBvfPv8Xm3t8Hdo
mSjDUMNOD3UiUPYNX9YX42tzjxnAnQ0aO+PAhL7Y3L4ejjd671v4c7NTILXz+x9t+0O46zVJmmnq
7Rj1R3JapjzQYtmxEn8zsCGBdZINL3PfzNYpSVYLFjrtWIBBv5xsSQSWWeA+WjUOpZ132EynO6jJ
ECyVHVzeJVFowBApIz5DmQnIynO/c2qTamMKriAa5w+keTD1X/aqR+YyRpcNCZeyMcR9DgqKA31y
PJRLzfyvQcnuq4T+0X29XQ13UM3Vrm3THJHAIX7vMHP3gxUl5iC7L6J1P4QQUwzoHqR4u8uLExWi
UagCTTSYKTVMsHGGsxHs8qSbAAa/HkMtHPbuhAJ+0H3J9qyhZAWOHYw/i30zSTxEeKzfDfNccotS
xRUdsK11AhowuHi6lr46/JGrb8xwmQDVKSbQephxXa/7pJpV/1DopUymSewj/+ziGz5uk+9rioUJ
6BKfj1afnQZrKczw8ocSWmD00vB2g2konbt7FecTGK8LElZN41tVclAcXeLoosYuU6AER6qlaRbY
Ls5tDHnfdFAWIyiOQbSj8YcOb2ffe2l/pCEKp8DxYxgaCgTe01L588/sURb5hD6x+QFsEzbb2OtW
Yq4WKcLMnSI6Jr8qqh00pXq+vJei0euzhbLfsbGjD3ahkwbRaW27XZbdLu6tVoPLD9SFo1f5dPgr
6ecdhDmCueklJ074ITdr5CJjbaxE6XvUVFtP/56sY+/nBZWkh6IyJxZoYgYI6B8IUXFGptjTWmeq
UJi4Hk7F6K8Y6u323Y19jz7PEpD75QihacnbXryyd6NcRG7KWVu0LgeHYIdhYb3qoDaN0b3L3070
jIJyCLhPoY4McUrOiOeO4zJa2D5n0Z97d8KkvDIH6mrcZXF1tM1OBhURrorRreqgdgeDNnco1iSO
QaiPuzJ2sgxzvepjra8Plxcl8HsTtLUmaxw4oCfi/HFAnlnUKvw+QUEuc27bxg2aWsaOwj46l+BA
54UpfNjQXEHmd+71GfQjdDvVSFjOP4zkakrs4xprftzLqA0EWwYuINDxMkZg7YOmvEswbZcT9GVb
1Afo/OpKR+lEG4aPATIe/GTGDn++lKrTsrouYcFu4pt0Lp61eHoyiCJxNvFC3s1wV39FiqrpO5OE
5tz7cWz4mvTdIV4J6KLBiQWySB6qVwEg1INLEtzFWQ56BK35UbkEJZuYfv99H8PThrH4gxID1ELn
W0ZRCaUxWs7hQIugb+JDXhCftLJvL1zPxgx3T6HW3VeAVuL9Dxl2ZX1BQ8yfja+X1yLyZCZ/CR5P
UOaBOuB8LVOPymuyQHeOJog2/ad1WgNTgd4F3m2XLYmX826JecjmpsitNMm7yiGhU6r+NCj+OtBd
064SsnkRgB4swe922O/Y2ImhwT4i0SVvBQvEauhNQcwSJewjk7E3JL4gCKJn1rjrodLTFdkK9g+6
P6bfGMvJKtzAo5ruG0X16haJjH9HZpE7sDHoskenhcVcmaMGgVRvMmR8+pXaf6OzZHni3fQgq4Zk
CZhCi/OPPgEKJi1Agq7uh2iJygjioPv8a32E9OwXmcisMEhsjHEukqBVVcdaTEKXPIKbIbKhy/oH
ToieKFqi6GrA38+dQ3WTBnpZwHa1pLhZYuvL3Ll4Cc8SM8JTtTHDRYg6QZLZ2zZUjIomcOngj/Rl
KCqA2WXpsig/Ae/3+4q4KKF4k0ZUA7pjjE95etJA6DliGGoMJijUGBEGona1JGYIT/LGJO8Tfdp1
ILzBZ7I7N1Ct9d5ycivI5ub1978WI1E0TdStkaB4519rXsxyITlqj119b66f43iOilE2is/+Ev4u
3xjhKR8Miy5go0O5Kj8yHd7+MGEGSj/IeOiEH2prh/MJ4L/B0FLmSLfgDm/MMGnqQzji4ARDOD/H
V4ypWdZfEE3DmFurnHt4Rg5yZYe1T8AJueuP5PSGN/zWXjOhm2wnq9lKl8k5R2LPhjUVqGWycrlL
QLKWnMzPhd+gUYXqdVSdwGFUh1J2PEHVEQuFThF6Ymhb8m3RbizWefBQxHDXJg2Ujg3sA//uuRj5
1TDXFGtXOCmSkTDROd8a5QJWagydbY+AxTazFRapE07TVW8o/oCnz58cBaAbbMtG4sHXBr2003Wd
8TmDN6eM3BxFO2IV/clpq0UCLxNdMCD1/scUf6W586onNRx1aG4rCr3ZrN4p7n3Z0iDG5PLldYka
6Phu79a468xOurjtWH/B/YL0FuNTkPSCeEkMUuI1iCEy1dzY6e6yUeEKdTzMUfMChbnN2+yryWxm
+GhVQp2PdO6dSvqTYrlp2CnNsatkGhfMD7gYg369gcEV0F5CNYY7FF01zpS6KGp0BtQA4zutkGDz
ZAZ4R6zsYhmqpgszLz8l5XqcW/twedMEUf9sDVxeBeoKvZsWlDR6pb+lJjxhMNbEr8c/4EE9M8T5
X6eYJYh56zIs++IBLb7Fr6v5oAy9tFTIbvtLn4Xzg3WeHXv28FmYpr11YPfmGgzg6JJNsgjiBJaE
rMNGHvVRpXPqxrgzYqAb0nI4VR0JjLo99TWeKs0Q/f5ngnQMUHx41DE5zfM700v7SU2phWLgfEhS
w2/sW2+SdQVFvrA1wr3mEm2hdGbkBtSM7NI8QP/vWCfh/7cS7vYvoaJZFiNWopMZT+sOuN5bKmXi
EZVtIXH3z4bx1dPBRBkE3SzgrtHgVPwOAn864JUv4P3R9tYbo3xyN1dBKXU/kVdsLXMZgVuoVeW1
WGB+TA6oWETGDiXrrzZ6uY+2b4KBt9hnTVi+XN5XUUcb3Tm0mDCzA/EWvg4zLHNMRsYsYu4xaB6O
9R2bTVSi9tXBoQYR1Tc8WpikmSKFVwgiL0x7rgucD4rlfLukAJYELRMs2Zo9PwawqIvzIBnu1MSL
XOD4JStlcZU/4FtzXCgZi2QxswHmukjbJcmuC9IduPFMQIeBULR8qEZJnFb0TVHggrIJgH1MAJY7
flpaYbJIycOm/9qoRUTGz0VXBKSTzTmLIv7WEBfx0UU0S8OAIXChou3/M5v/urx5MgNcvDet0kpL
CwbKxfhuN901aoiJ5APJbHDfh3hp45oNbFTWr64ags4aw8urkH0PLhwO2ZRWBWs5mescVG0V2Omr
kU+BMsmQQ6KYuP0gXEwczMYo+hFroZ2Vtb6zTMMpK4tmry25DJsn2zcuNDbejL475DGh+vxTXRAd
l4fL2yY0AF0NNvbKtMD0czc2ltqNaw8P2DrLwsz+a5XGXeF2YfaNjV0CQckX0bKCeGOWo+hklVCb
sH5kJhhyUhnLrWgdqG5iQBZoPMQ8zonT3NGgZw6eC62P8AQ4OMp6/P2dsg0NABJmB+RX5ztV2aTG
uUAwTbru1dDAmu7UkleGKGhuTXAfIxtzSx0V0CSZmIXPy7/0zPFZtakzfjSOjEhUBPjDE+N9QVwE
i0uiG1OGBU2Bfkr+Q9p1LUmu48ovUoQ8pVfZqvZ23ItiLOW9ofT1N9m7d6aKrS3umY19ObEdMVmg
QBAEgcxDrQSj5rcH68kKmb/MeD1tfaiot/FwbSme9XJ5Offcgr+aQSjU4jIUwnJuFQNfO8Fp3OZP
lA2HBE0QmGCK/zcUYUXLtYWKZ8nPhR4V6WkJDUX1u6n5i5SZM9yjUOxCQ/ftrnxSilxwtndFCh9n
s3G1JY1nL22opRKUvTu+RTB+T/h2JTh8zl2Qdu6gVZgHwilnQCowj4qf7h0e3EC+3ccO8WxJcNj7
Rid4YhGtrQl10YaPjMUgYVMWT4puerRmskruPg4G/qGnjleQN7tPlo+AtrSoK1zT+gZ6Fh63DTOp
foWrYXNEmwzvP8vuZSe4DJWHlBNUapU6pRquv237slml56RPJfl42f/2djQ+FEZP8fIJvgv+9xOM
vIaQZ9Pg0gtmoUdHO7TTL5bMsU4T31D+5pA9BRMOppaxbiED1ktJqwOxuk/MkuUKe2vGB3UszsnF
x5UEe0rksWtfoYENxJkTexnIt4JKOsT3+iHxr/8BETatVhCFWiisBskX5X76Cqox0Og73nxdqt4G
zjHLB/F28m05jGB189abN1a+8PKHkxkqBEdjGkd3SvEavHWtV46LDwmUzVi8yyg77oEKD5+mh0oH
REAFlIrpGMWycbynRTGHjrtGGI9bvKalGqTkINwE0l9J0Wev0A9MRCmUl1zwCQuYIFhNcnXjq3vr
XHV+eZ8GhW97jofByWdpMXTn5n2GJmyyztKMVeWNWepVdhhTj4auXx3HuyqVCoDspABnUPyTnuy1
eVKmqigBVUyZvyR4FsajjUyn7q2HWrhpnKEImazROBpJDKDg3x+DDX1HRUjDwu95zyx6QPjFMo/I
03C7Begp/2qGGVroua5riu7yISjvnKgMh6NzqO71wHS81Svj/ND7/W0tbazVd7Lis18rxJ/RKVJz
VPFr0Z5yJAcrIt+SB14azkL+s/Uj81d8/rcT5BF8Wk2AbhnTy/0xMiSVq73799lvEcJTvmqLPZkY
yag/6Vcm+Pyan2b1pKJc7W9hHVbPNIL4ASIjlV0PZZ4hnJvpYOl4OEFFy7TH1zxXP6o1TprLW/mt
7vzOMaBVhKYEDOHr4hD+XEwWZtfRFaY/atEWFI8G9FkHn31MjpWvHpubz3qE+oyJnaaFRQThy3X0
+tq//DN2P/ifXyEO6qvZWqYoQmF3L7dMue7GwC3i1ZLdS9560i9YK2bDNqWFtSa4bimHKeT6wZvq
ZXrUq95oHC2KZ6kZM1l93Klej+dSZM0QP/zZNtFlc/eqymgM+r3q4ux+Cyp8auawNz9iWtfxEpAG
sJe0gEw2pkdCBzqB21W2fe8kYXTnfDjDFaKotRrrrLZ46+hdsMNWWtCP35xk/IuMD882XHHRxTvc
+wOiGTQyOvxWG4+YfNu+lVnk4hnJ8HUvuy9tv1Alfrxn2CmiELAzk6VD7/AF1Ujc1VPY4Ualblt4
+cPJYPjfT4J1MrT1lPMxWZpVqm+DyerFNVL9mI3J9uMy1F6X8tkiCiFbd5tVMwiqv3OE1NL12zxq
XosviNOcTdSrbomvYrZb/9TjFaJkL/MrTzjTL1L+OJnRQjQuKqPWzI1ADu+XnaJU5Gk3PItX/NHD
1IPTB+WTeZCfAntNimcLIERebWszq+StlixK4jclyNy3CQ6t5pWAIRrK7jF5QBcVHuvi1vad//Fb
C+F3WVOm0AqRsaTlEbLjV7nhHrPElR0we9nUieuKsW9xrLLteWbz/5rmpD6O9pVTfStujXgNytBa
jn0Rg0+ssm5lw0qSjytGREgV8f5qoFul5Znq8KMctptsqCWXpb2zDBwFumPhOct816fBmqlzVgYf
WtLqWl27yJF1PckQhAhQolJNrBwvkCvpwmnFLSzPJHHt/ZdCMNNQROEZqAtlsfPdj05SEDc2LA1y
9Eqs6Y/O0o929pqa0Ct1MskZ8f7DAMwEjkYwDYph0HOwwclc1tgFCJcUDP03za3rMr9zk8+Xw8ye
TSafaUXfkeagOe0chhkjHs1GF6PdzhDV9cFQXjL9I0pJoFyRtZ28/0ToVD3BEiKa0RclK1tgkV4r
bhWiKTG4/n9dNmhv3aD0C4JSTKbheiKsWwIVN8XpN9BsOJavp78a+9uWyMgvdi35AyKWGHrcm9uk
AUhvZh/T1PR1Vv7jqpqBqT7eLWjylwhDOKoxts0YdWwofBiKmcX6wojCgm3YDI36WleP8wSN3KXX
WKDMoyFr4+Lf4jxTAjwXQEeVC4PCojCckTTE7hWLBh1ot/TlpivDdkNZDYWOy99rbynh6CgyWGhZ
RKX13AF1J2HoEdpSDF1weka0nVPJtt3zCAjcoVjH89t3ZS6trruk1GwgkPamyLunqauvk2F9vmzI
3k7CF7NR68KMCoRTzg2ZF1uzFVeHABtV48T8XFuqV+chs9dAKY+XsXYX7U3KwoA6Njr4z7EYTGVG
C6x1jFTth6LJrvh7n99GpYSHOfRfv53NJ4kOuJ3BxmWbCHUTiPbx3tjSJo2HZjHoHZoFzPGqQ13Z
lJi1h0osXEXByKCBUEcwa0oKViAvhoZTfkMH6qkb5tiax1T/G/MwbGxjFAZUBe/IA7JqAndjA4V4
rWpuLHt4rPWfnXpH/6JGCJke6F2hQx+sAe/okkfXHjtnqDBjH0KE8Ga4W3+y6/5QgVrYo7550L/9
zWwFx8TygUAAtJu2fu4cfdOsiZl18Pe2fZwo14Q1k6jrN1Oydfc2FkgceUUGSb4qZi5qldGyzyCk
yIzqtiAIuX1/29eWLEPaw8GzLLYvD0UQuT03KB+UTF/qBNH2O6qt7Qu5pmCmfLJv7HtWesZX1aue
5fnnnjNiYBPP0JzvAefjOWpmqJPhEpoGDqSr5qPRGDX7giK37mbevCqGHmG3F0tweWfvouL12TXR
/WmjbnaOmnYmHdGlg1a7Ur0ujBZk5703KYmnGpKwKEMS0utFgxBgZwIJXHF+boBAqWGxmRRetX27
bNN+tPodTMRJ8VxRTK0tEICbpfha22wNiZvJXqH2nOQkYokvM5hQGCxmWmmgW9eGPfq6Wdzo5Sb5
PLsokDJDBosZindDKVqBeeRW44G3zY9rPUbDbHmtIvk0uygOnhTwsIB8UyRQW2fwamUQogyGbona
PgcPyAA6q1ESbmUwwtFraWWtKe2cBim+/oQydUlbL6VFePnz7x6MJ9Zw9zg5S5q+aPNcAVG3jtZD
h1711c9hKONJ++FU84/LWHtOjSlyBFy044JERXBq3XXqOuuSNJgml3p6xvyZptfFQl+hUd79hWFg
oOFczzx3ESPEnC8Y5VRBlmUW7SsawLyu/dGhdpUYiw8VgdfLpu3tIjyhYXYI7C0YHxLikbvYA/pl
KLiNbefjQpwvRqJIvHun2ImJK/xkjFvg9Qd8++efStPYaC4alk9/XH2Q6EXJ5+y1vebE6p/LQxEc
kqfy02Wzdtp9zjGFT9aZC57rVmDaX5RnFnRP3WN25d6hdw9DsS9q5o135ZUSDNfq02Xk3QXF1UoF
Axn6CMQ2S/S8LOZgpxmSANWb9J+6HV8G2Hm0eBtg+40gmObYZW0TBQgpeDj0F76gVVxeK82PJWgC
OVHDrvefWCSkoH03WAXb4CLDvHl0NpB/Lh52JgqK2+GybXubGm1n6BYEqRQ8ki/uyaamhtoRIysB
5a7hNkJFFKOWk9f3Nl67bKhI17Ia8V60Os02BP8fE3UozQ3ZxjbWt0vz1GpZhMpJdNmuPac4RRGS
J7eEKuHkAsWe1EBRKt9Zv/9vCELUBdmH5qZrnQb9jNuBAbq9QuLYb1Tz4uXt1Ajh44x42UdXFIzg
Gra4Gg5+j1nXY1Z52gte+6/re8VPbvKv5Gr0m2cW80kMZnpqwGL2WjxP32TNR3uOefqD+Lc98ZY6
VZUes1yQQttIYGWtVzR1bJBPxVZJ9pzMS/gvOUGC2Ghhz2ixD8AE6lXFtyL7WixSnvk97z+1h//9
BCUvm2VWB9hTHvMHlnlV51uRBs3jwLqDYGJgYDCcBXqwHpTWA63IZQ/aqYwiwz9JvIW4MtfMph2H
z82QPUwHw4PQ+FUJBVdPqSDnqz6jP/PTBuadoP0vhihkayyEmUI3malnfI2R/KgFDahbIdRI9snu
YfTHSk3k7SNqj97BHjAgd4MUWh0VbjDcFmArcL5jSgSUeePT0B1qSypksmsgRleh3cgZVcTaS4tW
9bmwcGvTk7sRxM0tO07a17/5iCcgwialU280qgsQ6KQc9V9tZFz39xS84uvn8ap4MUARuF5vt4iw
32SMsbvbEaJzuF5ArQLzN+fuWym6kqgToBuj8VyWeuYwe3TqAruWVdF3ofBej34pgtkCsbzTQHPX
Suocd0Rmht1cRa6zjN7IjM8qrT5IlpQHZzHuoXGXuEibTTAuC2FGTSeUZCeAlUdsShI1ceF3QTN7
vFvYlVLg7tl2Csf/fhIFzKYlG7R8UEXIi2tz0+/6VvUw/3Kl0zK8bNresXQKJQQczoOYTyug3OS1
rH62UlkGvmcvLZ0QUiYurLMxAIxBrXsg5+iu+eExHrlgUDMfnJcWGw58actzU3vLQVZR3WmfMXjT
9e9vJwQVK3dbWx3xA8wYXX1R8qGOGh8MtNj2MQQ00cgftTE4cnKoHxxZPN46T7LfsLPtUWvHduA8
KaBqEtynTVHDUfsB8UzfvJxNUd+l3pwwSeokgxHdptuyftQBQ9rcT+s2btLN0+goOQl3XObMGsFl
CqPMU70CjJ4+E5DdLTDoslPKDBF8JtuqIXNnIGSJ6pmTGxKMD002/RsY9GAYoBRHOVIkKzHaXi0N
0sKQ7mdf1n6h3a2NjG1i15YTECEa62ur56TtwLtTDD4ID7wpS3wdaiuXl2z3o5zACC7G9DLLrRkw
ZReAfIRM//whHAzZJwCCc7kVtawlBcCQ956CAWXFvluHVJKB7K8WWkaxVfDUIt58kyVLtsUq8ThR
tNQzUu05a6AYw4gr+fa760UwfufgLm+9q93jTsGKpZvx7U3FG032SDtbdhDvYoBPHI82UNvC0N15
GK+Gacosa6Ro9kp/8Eao4dW9G4L6a3oYnlvfDWTjdjvtH1i1E0ThI22toc2aCcSs9Mwq+GJ/3Q72
MTvyUa/IxUzP+PrPtdkACUJZ6DOCmdcW50/pPFepwiEnUvlVfTPZMoXQvWVEfORfCpVLXWTqqBY3
W3UuSd+NN7Ri/gb+2subZ8/r8CAK7QnMxmOATDgi8lYbSM0qXNgn60AwEg1FxchNZHLxfPWFoxB8
E79h3mVHppmO2YSrLVPmgNg/7ULx+iYBey393wwSt9FqJ6xAjM4CUPcFZcO8MfmY9ZJzQLJqb0WK
kywFtfvZaB2AwOYXECYEY7/cTy5eyC9/HdmyGefbqEY2NCYEy9bp6rFQjGOipd8ntwR3ntHJHnBk
RnFnPDHKLTOr6EkNoapFRbpiWzcQODw22+BKrOKn5DtnQBVHwyMAuk/Fq8DYlcmyJgBCqjz5zCYH
dexTL0nxGD/b946WSy7vu5adAAqWVQZLlcptskAxf5blp0x/cHMJfdNeXQrMz3+M4r/hZPUU6GSA
FhAY4KOqX7RggJST/rKukXWFTDmSttPuusYJnhDvWrsaF0sDXvah+cCC4a6O0MR0p4GIC0Ik1Gfx
/KW97SR51t4FEuS0ODR4UoenIwF2Rt15GdUtC3p0vNofOj95yEKuN2bfJx6CbJzdU2l//t7iOpwT
gre/oYwqXkJQDMySkQ0ZevuSK841FjpooF0ClOQ4r5+sgWffyhM8wUqVLng7W97wwPFDXsrjFmhZ
YH3EJGFJPCvewuWZy3TIv+vO5jgzVUgxCd6qcrMb4aspKhBaVIVZ4XVfxgPyD+ajr/Kqf1QPpW8d
J1kr585pcwYt5J75lFA2JrC66L8mLro0cxkP385GPEMQTps6y8ictzCuAr2uyWYIGL50MkW3HXpf
vJz++XoivQdNmWv3A1C0ZzvODhPFlK8d1jfsjYKj8cdrCjUpf/ikRmmF8uobK0YmazXemao6/xlC
cdW28UqjlvgZ6eQ3v3jtf4KyinGAlOSBvEJh7pN64zTef6Xrwg8GIcRiCdAwAR4VvOCJwqCmrbCh
VucMjw7QIcXV04S2q+6h5mN/zcL5ep084wpqRSjHROqNG5cdiK0pbvR4Q5Kk5/9h8/75LcIh5g4m
dNSHCdqxzzpa/7sYhdJI//RfkpHsXLrPLBdivZl3DhnoglCBagUN6eopmud+p7ZnoQeb9+enS7Bq
mEEMTRpw6Qgql4jYKZqc/QjhMJhaVtqGguUfg6n0sgNS0cB4zF5AmB0mvjQo78eMPysshCsFHZSz
sgFujtzvW5B+Yi8YNfDbMEu8uvSqFwwCBdoPkBaGl/OTneZv7uN/kIVoZbN8zXMbyIvf3tDkbkbz
bLi8QkX42vWLGw269o3XTVdGuF7bUe5lkawMvh9S/vwCIWiBSBtzGAO+94ia1Iqguekv8yJLxPZD
4x8UIXDZWamP4J3EfhoMT3dul1YiSSoxQ0yQFaNQM2PCQjYbcdASRl7cEWU2wiQ3M8n2ENPjuqZl
4y7A+ZeeThEbOMv+C+ojSQASM+SNDM7M+GfJb5qvVvbGseAE2mNyzwde5Irc/yHo//5C4jCTsmmk
AyEbz4fGxnO02J187Tv57tK4z0Le4Z3FyXNV+X1xXA0/pY9mhnah8Xa5lr4lSLzl7a56kguWLZxF
V+AtuIvOkMjBQFAevSVJ9T30w8I6Vl7ox8tbcYeF6WwripOn6Gscqxm0VkHxIbtjAYlW00se3ND0
yq/l3XxXRcrnSgIqM1QIPBqO2UXdYGhDVL9OOs+ZJNMVMgQxwJRQYVwJPmtdOB4pQeSQSWLYXuXg
NIa9neMnX2tcSja4Jt8SlreESYenPT6bxiDb7Y1f84PuKVLZc5lZQjwh7mivUwJMe3SumnwKOpS5
JQ4h2epii1CDYn7a6cBYrgawbnQ+1GLKCdMjZZQG37fVd7zlpkpD7Vdve/ZBnkZLjBTbhxT1/7eB
DsaPtjmSqZHcJGUI/Bw++XRKpYGrc4CJ3bhVH7KpnaLFII2k0V4Sm8U6D149S3fl2zmflqOW0njo
krjJZOWk/5Aw/g5h4vt/CrI7dZ5hjXq1fmjxwoJ3rE9WlF0Vfg1pml8J3lzw7upkHnstf8rmmP7D
pecPPF+Gk8VMwfCjdDMCCKdG0r9WYV17I45xPhHKvlI/DTG5VV7JiJJkqyvEkMRsZhfdqLB6bQOS
fEJvp9d1sWQzyFCEOKJWatURFSi419jYA+Sw/sTAazREtuemfvXANV3Qs3IZlv+rF9JwUb+eC1/Z
DsMX3YbmJq0wcOQa4eJqoZ1cWXh4+d/QhKBCk8xJ0hp+OrvrQ4IHkLUzQnMcH9DY/mnZekkPqWRJ
xYZ9t7KLxRhhnFP/WOl9Y6S+K0swJRtcpAzpZp0kWw8MfaqO7ljdD0MqGQrYa5Y6jf8i8UmaDqWK
UwanNeaSXkyuAPPNhcbpEtiR+0hCEmPo4VDGMjlq2foJ96K17Fg/rHDJavpWgBhyBoW/7jxe9gnZ
AvK/n2zqfHJTimI/Cq/sWZ1RrgElxV8guHjQV3nHF4R1zhE0ZSLzBN5FjJeCs6Ee74yByD7R7lKd
YAhX6WnU3bnPYMUcqc31NnvoFzaCJubKpOrk17jc/VJsTz/IYrIMWDhgKFhxJluBcVu6Pmvm8qm2
irCy2uPlNdzPQU4MFHxhg487jQscLrnEm4vK+8aEqPDs424eVrWXPVsSTB5X38WmE0jBM4yxcKeR
3wTQNRFQmnl6f1WXz3n287Jtux54gsOX+MQDR6j8FW4DHAski2HapDRkOW2jyyj7p9cJjHCMTAWk
HdR/rWCKkwrsZhXkshYWlai8YOSPxa1f++ltqUiOlr11xDM7+h1B9oi+PSHqjgk1KaSqkAObL3SY
wnY99FbtaWoeXDZxzxdPgMTRANfNdTevAETsJyV7Gbvropb4xC4EMfBmB3FXvGkJ+6xsW6Wz8xUh
Sd0Wz02UJHLzRA8tc5albrvLhlEsDVMv6AgSp2Eo9IiNeoA1Vo35whqqq3Vk0ybUpZ3few5ogOqc
C0UBS3zrXsqtVPsMSFP3vS5wgzD/4u5+CiDsJCV3MA/FAbb2swq+pqqufH35i22EQQ10T+mYh9LF
ztqGrro1uTgtZsxHdM3TWMpGCXeD0CmEUEpxBnccGAFEesQVuvH4JqLe0+gNkCAKRnS9yYo3u05w
YpSwd9quZuPGszKy2j5V1KjWrUPH7Ge1/+f6yDDNAX0/mMFU8HEKEbYD2Y6ChAVFYbIFevPNXmtk
YTJu7j1fw2sw2J8wBsVJmM+DHSiZ2Dy0JnytHq5tNwnd2pCct3t79BRCWLOpStqq3ACxuOxegzhe
zSbk5X0iId+R4IgVqQYv6qoKKdBgXPKDSZ0rPRt/mfU/V+8w0JAIg0zVcq13zJQO7vTtUhO4QDP7
lpZjJqMPyXK4HDt3fftNXEVVDQisi9YoSLS6VbV4EZpBqWnpvPlgxPzJqrmBaK9fx+wv0uNTRCGW
2nW2TgS8gIFtNnFXbXfOXNzPIOGU+MNelxdWEMRB/zZNyFHaLbfHnACIN5dZUf+MBkTwUcfNrQIu
GiVe8ARJ/RmSyHm4evmrLI/d9/k/+MLOUscMb4UJ8EHXFJG6enAV8nz58+374h8IIcI2+J5p19hZ
sCJGJKNOITC4Pun2KPlmMlP47zjJVUBzZi9GB5836EO7mf64ueFlS2QIQpoCNS0DehtA6B0tUEvd
zyzphUa2WsJdl2apTnMNH2TxnZjzDY1bUKLfD/Q6agCO7xHZZIlZfokjvpVYxYzy1BGF4JdjDKZ2
N+ByXQIdSazxkRc9SWxGqB5cmX/x5H7m+EIkBFf0YHUcb/FVfwsGv35m18QHWUmUF1JSqb27/Il1
4j0nyQtDa3Wg5WNYm7GJnv5KD0YbDCGjJKHgP/zCQoqFs5H29jrYgOJUWcb1eKiO07GI/rn2Bg+9
v3fVW0n9xNuXvnazToUvWusYLngTbXrl9rK767JVE4JDQzcnmU2YMgZzMB7rz0wNsjno4jQqHtNn
sK4Em89C/aa+G/nzo4/e+4f8yzB50335BcfB5d+z+3N40wkm2cBySoSgPLVUGbQCJs+EesR46gBE
aB0Z3U2ly1Lc3X14AiYE5kpN+i11DOSFyX2uopVvfM2MMbhs0W5AOQERF7hlGtswNhSwRAugtvjq
bmorWTUZBv/7iaMkjTXmHU8F1gzinurwIU2G18tmyNaK//0EwgU9ypQ2gDCMMpy0NXSX76OlSVB2
az2gaP79/YXw2066Uup8tZYkZJ/aowkutiTQ2phLfmOaDKHKhI6UD+o9Wa4rW0QhKoNHEFrZK6Dr
TfFpTR8qOvy6vIj7ERgKvJxmm6AdSYiIWYluq5EfxT1UWJ2vy22LtiqwukHF2EevTMmkjD57czOO
+QfSFMo/taONxsyzDzM2og2V6mcFkkHKFihhhuJFE3QYk3ot49FHeZdKbxD7id0JvrCj66Ti6u1I
DbT74YPplwE6s0Mt3sCEitc9NAelsWSRdz+ky7NIXPpwVxZcFTK3mcY6WKzHpIz0UDu4ofa4fp9D
dPhH9VV9K3Od3c1xgih4bdWlqEGlQJy61TMogVgSyONg82XLZIYJHpq76la4b7G6nx70LPczs/h8
GWI3/p5YIqQIKm3zGVIFCIlbDVnbr3V50+UfskL1wc3iX8baT4xPwITdUJk6xZQywHh+0B/BoYkk
yMJ+d25MHDQh5MV9tIC86AHu7PdgOne+SLuAJGsqFm2cLv33LcBo7ps59ytFkQRniXOIM8xj02ub
u8LKYn0sitJT69sJ2qOX11JmhniU6cwtMBuE3lDmBOm4vQxq9/EyhMwO4SADh6DtJNz7qurnpvdB
1R6NVJLfyzC4mSenjLP0qr7wHK5fn52a4gpdBJm+ScrVAgon90EhEPxjuolKGia0zlFKS3eUboSA
Z9Jb/RH0iOONiywszgZ7fby8aMJ+eoPS0fYO8UsdY2cibaxtrhCUqCAoq2uJ+QVzg8mhn6c2gCjJ
+lnPmf5YoGYoywd4vDnJT/+FinInl1zE/0Q1iU0vXQsi1bVn036NDZPpGFch9F5JpuneIoPs0rSP
B3kDlHBQwzOEwLQlCsh5CPAWu3AO42D3mLpt2Db7GkOZ3MjoIvmEgr//28I/iEKcUoqsnZpixCes
i0Ctyk/uln27/On2vITzAWgWBLhVOMC5l8ys1dikzDgdu6aN3KkG5a+hfzDbSpKD7wOB9wQDgziz
RO6abFFWdxngjlNRFdc1RUcYOiraI11JG1y26a2M8s4zrD9YwiZWJt2pRu766PrWfqJxDBzeFO9a
7WypoZVpbjxQVgRMNzAGRhq9PhabTkLJr+Bn/rtfYYOuDAKGGHQRtZecZjDnwsB8tj6hawQqPL8a
TG7d5hjxS9BO/70fx+ZXotqZX1NNPUBxl/qlY/7DYuC/nAiTQ65lo20ZbdPnX7gv28WqU4aF1/Mf
YAW7QRCQtMeI6c+/MBwM8oJYQsWgn5D+LGOZ6xrHcKYqtNMkYplde5jFY6FKhmvChi+KpqHfFi39
9uQGzIV2CHOYclTS+VpzhqfLa7/nbIh6UF6wwdhlvd0HTyLsbEBLdmzqxtMrTMPgxGuv3ZzYH1X8
35IC5V5UAJUL7IYuLychP1/eee1ADW6UjWcqg/O5HJidYJyJ4BlaYcUGdTHFcJPosnl78RbkcSbG
mAGNAHiOmWvpSunSomu3K7LVG7VypuGgMgzpNUXTo1Semp3urdXQ5JIulD1oTqyFKSBUsDEkdg5t
GiWWYVYQkiZLMXEVm6avdjVslkeV1kXPBGir5mhWSWJLEqndXY1dhEPDwBdFGDmHVrfGdCA9VXvp
THsvG/Pk0RjTDx1L7biBzoefULS56nP/I8/dJV6XMZHUb/fiMde3whGgYxHEkediqKaqBGmqh+Cy
gfCG4fbemqPE0J0l1qFFSnDKYLrafttsJ85b2WrZKMSBPHvntPk1ZiSTKu7pNKV+Otf1qzszJVy2
upYJUvLj5DxggREO57dLoGNo4Z3ifIGrulPpvExc86ACJZdNfpQTu3FU+kyHFlVcMPmj70gSrHet
BaeZCekisDqKYuBml2UO+JjguUatX20G+6T3zZPtdHroOlNIkFLEl3fPniMBDEV+lYDrHjQ/53bW
eqnYq5lj++C1G2zJCV1WzIClmFpZu1p72GZ1+ZVSLqxtL0Vu+rjoTlWcmU4mU1fciR7oWAAhIyi6
XR6jz3+KZbIeXLgpApVWIIYUg40h1RJPomOkrab2s674pPJl+3e8GNdGSKHjMRKjM2L0UIZKSdW+
arylmhQSFHiBb+KUGJ1MAum9P+E1BY8pLj97ONPluXFolUAIWXO0DWyNftM3xQNN9OQBZHCLV7V5
8sUtW+veaTuZ/Ml7CwEMajc8s6oG1/w6Bx6bHAU/hsaxkjhzvJTldDu5bfnh8jq+nWrn+wVMHQRi
juAZshH8hY9HO2ZS10SaoSLuuBu4t23dSwf1ii3Kx6SdvCYD03oKYk1rUO8msDFIfgCvagg/AOx1
JjTtMWCPQSi+t04iRQEpj4wOGuR92TbGZe/0j7rTuSEFjUk0l0Mbk2xWDtA/t6Iq0+trp8o3SbTa
WWsNNw2w2kGHCCoZwm+wCzKVbYrfUCpqtXidpYEVqSqSUfbCxFdTMBYMfJCLR72UEJzs58YOVMex
o5hIv535ei560AXlBt7RKV4SLq/rjkk6YgPfl+CQeseAtDbroFCmI2Pa7OSmVXUWGLkhZenbMwgO
BMlwzD+DEFhwH6fqCtq7BE0a9jJgZlxRolZJWi+rHebN6XJcdS33a7Mr0JdrzZ5TW7pPmGscSySW
UQqSgSjpGtdXqPnBGer8YSMJ9dqlaT1Xs/KrSQXhQd2QcNVXyOJmDLIvk714CiH3oK68hvLVazea
zwrm8D0beuyYWkgihdBfa90VCAnV6NeFAjoDiIFsjfOhyuzPm6qA06CoIVhcY5Bny+h81fJgqtbW
5Dms+JZP7XPeLN804k7BMphHHcEmMIbqtmTG68xSfyH2bZWPD5kBwrjSjYq6GLyp0zGWvw1elquP
U9o/FIP1cWxn6JoZ/zw/RPaET4yneGwbVSzAr+CGxGgZbTwtqaEk3bGsC4fSAeckaErT58vutPud
wVungf/JwWy4sENMvcxJliDGW6VmehPNoZw+bBgJJm4r2Yy7UKYJXkHI8HH60/M9ouAAryA6hxSp
sRqkoW5UqeOzqvevf2HSCY6wF+uB5HntAscEV3HR2F4KLtxskc1r721EoPw2R1g5e0PTvZ0Cxhlo
2E35c2VQ2Qm8u2Q4B/9NQypKfYOWky0OS2qvUx+rzY41CvnJ/J/ndDxdx2UEGR24FWyhCAjyU2or
GfZ6MxShkS2fuzb/quC/W4I4U7iW5Ea2a9UfPCLUw/VuWNLBxB1sVrRvKZkIWJZG1VtVcrjsCfxL
i1EZWZSOHA2DH5D2PPe4amTtlpW4D7QYjo2nMdVue0PN464k9TVUrObjZbw9lzjF08/xGNKMtub3
j6JyY5dYjw6rXi5D7K0dahQgm0QnnWOL38oZJ3MdbQ4x2rf9mje+lbrX21ZK3lf3TfmNI34jNLOp
/aYgCFFa3ROlDlaX/rpsyv7XQYqCyIMbqliygqTdv1erTu/qJPtikuZ+U/SQ10YuI/Gt+N4P/iAJ
OTVIA5s+0bFoFn1Iesz8KMQjNfSVjK/DqEWXwXa/EI+kyGBxBRUTyzwZXbPiUufW0F9RZ76pm/oZ
keIvAjdxcTCDk5OARZSv7kl6tZqbZhUzQoOqoU2LtKrluUgOcFTn/7AvDAUUCAGDmAK1KGQ3qFqc
Q7UG3lIWBxbp88jiZW3HYKgX9phOjvEXZ8QplLBjG+inVNkKqL7H1I2le0Rnx6yXlC73PhGI2U0w
eiD/flcnoMzVqnWFc3fODJXQT7rOPAvvApcdYc/rHCSF4HBAXQCE6efLlrvrYqIfEVu1th5JiZfF
cVoPOTOeOwsnRd2sErPE6Zi3D4WLOZ5ucZ6j9iIcSXWhN5piIJCDRWq8TnPVuDNKs4/KAmqoblaw
uE/Z5G/b+omk0K90e3eMLV7uUq3V9Te7N0GqvRn+2pX21WKuv7KUOtcZOLIklZq9vc/Za20uP4rG
eP6FTrxXVYE1ZaiBmev8XIAwvCQKJJbXpvSoM8oyj71gBsp17Eh0t0I/QTjgtkUdktZC7z1otuaj
2fwfaV/WHamOdPtXzjrvfJdJDHd93Q9ATp7tsmt6YdllFwIxg0Do19+t6tNdmZiVXJ+ut1ppO1JS
KCIUsWNHwXeyc7KVG7kiZY6fo13RTcUEKX7P48AjyQNp+zY6r1TzVvF/nbGCThrQX1DyztbSJ05n
2BPSa5XbTlqUVMgiXOOHayOUvOnsAB1K9RCBAbZrd6yWOcJ1R3RDSOM05Rgu1eTlxi4d/eX8F1s8
UZQ+1bMd7705LhqQiqxqRjzcO7TzhG3cA9gpOb3swGsTDdymH07ZIymjAxiLV7QN3LJ1qkFJPjpI
uqVIngv3eaIDtIdrh5THf8OnowkJGRnkCQCMVKd+pKlxDFIgvLgqZITN6dCPcYo0Yq6vHOuSRfJN
lKlMRQHkziMVjEOzM2+Ch3LGZkPi5mLEzDWDfLC490t5jsXMAhQkisRA1NOC52imMcYwTu/8am10
09JF8G08T204C5QXZu6W+3GaOR1eXZPll1U4lAVSDTatLP7xXQNOBcMvQZKDDPfcivhebLSdVWGn
GjNDWj9/rHTXjDTi9dvz2r1wPqjdokbhIepS6eVTLShsXsUFbyrMoKsu4imfgljafsQI+/g1whAP
5IUIlPv91BD4+ypzSFcFlOuXrSivhS0vkA4wsYFyjVB2aVXQCUyBdhBNvgMWx4ZHhevioLzMPqC9
/ovtNQde6j8+vnlwS1gPxv05sMOnm1clSJzICVe187x4K/senp0fABEvNx8XhLy/mgmBplZkfU4F
DaOX9j6DV0EWun7TSsrvcker7pBwc9d6upb27ljWTCMsJ8MAkwayrFbb223y1a70XcKa+7+xJJCv
I32FIILMnUoZC5EnHE6F6KN1ixZe4wumrYLn13XE43lRCxYcYB10m3gukFG4vqe7Z6emlbsNdFyA
zbc0wS2MJ1pPy20dv52XtGAgTiSpz49sqtV2gIp2an4xnb5iigcGWU7sb5hUCMHGoZ5lEBjVUyG5
tIqqlHCUjqOLKLabaOi8ba+LYSXOW9SEI0Ezc4eqZSp9H1aoSvnWS+mNN4qdT+kKlnd5036vZ+b4
rcati8GEGCAAkCbLzZ9tnK44u4WQFW8KkPzjmlpozZj5B6ohpjAlZNS52Cfe18QeAz29IrE41Gt9
qwvbBmOqmKpQYFH/Ts8n7XI6aMWIbevar3j/x2FemD97DsD3eW1bEoSUKSbSYBg4akfq8yNt82vK
BEHdJmgt/2fqak+N1/4oLQxqOC9n4YCUa1DJBhcp77kP7wjX26lR3qjDcI54W6Hq999JmB2PkzVl
Gdsqao6NapN13Q0pmzV2wMVlIGCEF8J+vXMKbCB+KR2YgbEa0NDE6DfSpq/nF7KgZ8gCwo2iVgnG
sjm9Hd5AnYkKAM4eiWDXfrXj+qHp/e1gmA10r105mUUNcPAax5sPo8XtmaoZoPj17WyoAkwYFxut
5EnQ0tjfdLy5O7+wxc07kjQ7oQFT0h0hIEn3ilteVfcdkT/Pi1gw0x569LBtKIbCc84WI/1eWWoU
QsFZu9O6y7ZFYtg1twhU/466HUmaLYYlQ0yKCpJc9Czk4QTF0LaetJGq/++WNPM8peuz1jchqCnq
G1eWV3WCUY19+uxWxafzopYP6Pfuqc+PjAEhqUpCo3cvEaApIi32zzMfzstY1G68NxXZDOAmczRR
zL3czzNcU02SSEf9MpOXiaVd67YI3ObpvLDFBR0Jm+2dzzPTznoIw2tw6jC/KTPAgTf1vFvxDWuC
ZjtHW+4B2qCMj+lEGBC7QZklOr+WpXuKqWWooKEsi3+ztYy5lqAMDxGd5YZZoW2B2sS8hrUa+9IN
slQn/q+O5HczLpWvwdhOqJsvwegmvNsEeRnmxJ95pa05hTn4Wz25MDsMoyFBgYvBTXM3l/l5gzS0
DlM3yJSFUhMpJszFot/YTudsqGUWN2Ks3MilGd0zLuo71NmbRzmU/a6uiBaAoy7T8N5wsvsssfIH
5hf8KsY/N0DOzrrLq7qYVizmkgpjwhDuiYVRdRiTeHpNYJz7VjZwzl5WglBAt0t0vYPGtylM/9ZN
mAh9cNes5K9+zfmZ5WnRbQMbDU4avLbnnhooBEcMEy4nnbRUBKCU+dr19tdOMMDjzMwPEwfF664A
LkKriwdVDgvSXPiAzeVN0DoZmhULqmMSkicuVIV/i3lMwwZgILHhXuVtKzJ4YUJA5ZfwuN82TTlF
buN+l9Iwg67urDCuMEmGZ+NX8GTRoNCTC1sYJMxbywlKq6y2uV4nIYplB+Q1jJDoGPOk8X3SWW+1
H1+miXfNW/9n4yGe5UQkl7VZeJd5XH/FbIdveZI2IaXMjRJ9IqHQzeK67Huy62x24U8N2C30Ngl1
SYyw6fS1U126X6gbe6b+C5c/fy8XJLaAf0UkxHyWh24mPmHQ+6ZB1mNFfRYEob4DyC2wvQoSNXuI
eYXwUJ6GG8woiQ90BC11QL2s/tykGSiNP2o1CBTQhg108Hx5N1XRyCVppwoPvFb3H5FGBG49r3gQ
J+7X84Le2w00/GP6kAmKAUiaZ/YlaLCsyvURGTGp+5Huc2nAoLdgyCzzFGTDXk2kt2IT1evh9E4g
bgH+FUkhFS7NgWXIffRJXag7oRk/eor5W7b+Gf4xsifji1/UcSDkx/OlBOUYhGeKVhtV4dnt9xmN
0TIFPSmKyd0Mvib2edfpj+e3872SnCK6ZlJaTOCKU+WKPTe9RU5xjwt8QT26soHvTZkSo/BLPopm
yBKdmrJiqnnm6Sr4400gubmhtIpMuwvG8SugBOH5RdkLx3UsTX1+FF9MSWb3Zg1p6KRmgc28a0dP
d+dlLG6caQJBCtJzvG9nK/KnlNj9gI0bevfgZtc1GDxbOWw/LgWpAEUJoBtQB/UtjlYieD56/YhG
aTevMY5q3OK1fQD71t+4vQ5yXQD2ubaH5qtTMf5opk6DwkVQUqBF2zKTAcbbbURSFiuKsACJItAC
9TZTY+aQUzkVlXSAg/XIFyJFTZGWNC2TAQbs+XuFSDv0aZ/uxw7pgcmw+h0rKByANE1KQ86zD/Yk
IizA4wrNCED5wc8BC3b6XVI37RDc4AylfKXWfduuIH+XdARlQYUjBIU4UGunf19MxsgqF0YR1KTZ
VeP1WTAaabrFpDZrRVGWVF5lWjD2FYNf8Ww8FZWkzO1pArNoUI5xAk6Fq6XTeOX03l9jJOBhAeFX
VIJvviBzYr4fVxpSE543IlVQ3ueVvPWtrN12PbusU+PDKIVTgbNlebxtZKe4oPT6dRQg/s2/WyBQ
+uglOxUyMxeoR9XACkCI175k1osBpmWypgoLJSMIgSEH3PAXjnUmpGnTptNyHJBohmlCvoW/YGKp
FWHSVR0UMB4VAXIN1wa8b/EkHjO3JSEfSBYmhmwez69YCTv1Z4jtkV1AQRQPcWDzTrXFGPqJ1Uyt
GOCnAHSBZWiP/VokuSQEzO9qGCfGT8zRa7Xddi2tCeocrtPzcGygnwFean0W2ggjVjJzCxuMBDzK
cUiZqQkb8753YuaTXilVsUX8WmbiR4wId4OM7oOvaZ+IkFeTV1xbwiJBTo0nWZU3ttOulFQXN1Yh
pGHZAEqaP54IOpBNkttAViU3uqzBaM3C80f33qbg6MBqD1ADpi9je0+PTs1FG3wJPfIbIxqyL9b0
7Dkfz9YpIZaPgTvwO+9qOhkYC4ZER1PM2I7byTeCxH5wanfFZi0vxYUYxHEolc+cG8LfQhi9A/NL
4NH6Or4Fev5bqa2NNlUu5Z22I+b4t5yZyzFqcBRYI+T0xme76G44hmC4420x/Th/NIuHfyRndjQa
I4k/eVB4TKzG5Gj9orTXYInvA1H1KMfjHuRXqBHMG6dbH01zvIdHqbzOTsA/aWNmXDHUiPHd4lDp
E98WcK63LZdrkxyWbD9uGJQOrYLeO3oq25k8OSQ5RKEKApZiM+aRoAM9xGgas25i1krjczP65Omj
uwqHY2DUKM4PT+G5rUq0oi0Nva8DvYELaIMMFHDnJSzEJBABjDam4gH1/i7UnkgB7HQCEcPW2oLW
Or2Ir4qDGTEz1KI19sv3Wg8MlA0gHOpjDlphZlpipVOpC7OuA0ABmgCoDDsaMEg90HNWb84vTJnx
U8VXovCIwMJ02PnZBev60jVTTBkLSEP3ROo/cLw7u7H2vlbsrZEH1NSmoNPtFSv4XkshlyCSxD+s
cF7EagaDV7KHqgzmncnjqDb9rWd/kjy/thkJ4zXyyKULfqya6mIeRckMj/0eLcV1kPTWl6lFf1Wd
YDwlKaxHma29Bd+fH8JXFLtVSmkhNZ9qaUu9BjHQ1JiYQot+LkW6WEaZq9X78+e3ZFBc4NmBQVYV
jV8u72hd1jQUhp5SxAfDKK5omY6R4Q/eiudckzKLscbMFGQUWBBxzX0N5E9ASr4G1H2/axjbpNw6
4h9E2/PXbDXlhBcaVLGU1Ve9w8wD+a1z9W8f3TBIQa4DHhj9FsScxTUaAIZZnqCPuDLT6SrRMDW0
ok324aAUUoB4QasklPwdDqGz7GHQK2Do03iMLziJ0UBRYExQEXdrSfn3ZwMYCpaEMgIYG8n8/Zdh
1hCyC9AAlMouyeTus7FZg8i9vz2Q4RAfHRqIT98hA3icWibIImCQCmCbzV1TPXU9QU5PWzEL7z0I
BOHSqLyNgXTAzPL5E2D+NgLPoO7AoSbTHkzprrtt3AYWIt2mer/Wr2bNiVQUsALQQtV07ns2FG+W
BBtF5sRZC+XuyGUqNrG9mzTwptfhwAP833PDqvhS1l8Lq9mM/Wtcg7R6oJGWYKK7G9l+yH0fJQRM
JWG36KEMtNYMeREN3kWej0EHRba0xxZTjaXsQcwbNsn3BL0SXqaHHPUTlj9weedV+rYVQ6SXbBN7
G/Rb5PYG5KwWGGKrvgzz4dZEEiTlxnbstnq6ZyIOCwfzZ8U2LtKw7ciV16WbxL8Cr5jlPw8eiUra
hqMjUEPBsNiEbiYaMnnhpV1AjThoi2ZTOz2oVGgfxF5+NfKsuSio+KYBmpho3z3/kKdtaMQZsrLf
k8oLWky7RB/WPuHkC6mexn7r0j3ArMCXGkYSGs0V6w+TcetxUPXH4EMyMRQ0M8MKZBRWfm9Pj7F3
rWdP1NhTpBon8tng4yYpnuwBvO39vivuR/GY69sMw9Rq84HzOrTci5ENeBtYQSNvHf02Rve8a9yw
6qddZQEXT62GK9xe9FoCNisTCfo4on6y9eIfElMHLedn6+2kdcP0vWzNLcVjCuSJIbK5sv5BBANE
+5lxdAuCqCfGUGjw6REa9noTVuWX3m8ubL+MJGO36DIMDI8Hkl0PNQt4scU8XJOHg43km5CBIBfM
AhHDt454aNFoDqLU0HWAJDgfgszcmxZMgbaz8y3jRujhue+GTrml8Q1IiG5EvhtHGrD2emwiHaxf
VsWiKnkiOPz41pC3o/5pbC7tMtT9l6q61tnOrEBsMvALyjAJaLg06/uk3/MBXALVg7C90Bnu4mGX
+P0m4Rjdqt3Z3NxWlKPN+JspUbX5bLZuqLNP6fgsnI0Wf9PzveHuivEtkU9Vf2X6kWyCCWDi/sJh
D0m2Ifm9ybZD6QY1Mv9dWm275rtAmqbNXlq0qTe9g2ubboh2GEQTlO6haPey7gLXvyw7iTESoEcd
bmr74OaYX0P6yFMpv9wJs3YK6v474TcMnX0l3ae+GYjpm/TfqgFVjU85ywIGnliRbYz41su/k5xs
6jK98Jw6JER7KstqozE3aIkPmLC4MEW+r61N3jtBnOUB1HtbOxeDf08bbMGALiXgt9DEGUoQjGs5
36d6seltsmkx3D1HJ2Pv3DG9D4bCuxZ1ho9QFCjtbTbglJyNH9+aVVSh8CP9wNRezFjcNXzYGO0e
jU0MnXpOpm3Pe6+FsAl1F0O9luHE4MBOwxhtTMwM6Vgk+1okticfDV3WdDM4zkEU3dXQy43u1ivO
f6E0BgOJUAYDVhXrgj9zmUPWJSlRHkaR4aV7m0VZeT2N12jKBOlZoG/NK9oGDgsNHrVsM6Xb8cWN
/sbCgaFHmlvxIMwXTkANmZYGjHSBMtqh9UW2d3thRHVetoCV5nbI2myIkSxO11KAS84PaBSViVQ5
unmIXGHkK+aYwn4PLjuUHn+iXiKBfnAOZl+/nl/mUgxkAuSH15viWXBn52tJf8xYkeAl4+tByoCR
7ESY5y/npSyFDMdSlJYdBY0a8wZrAFlpkKTXhvdtctfGr83Zu/7lU1XCFAkkuNb5I1SQLOnaFnpq
CHJlU8x4s63Qtrtr9NirjewZGGtt9urFJLmiXecGY0wfZWJOwcCaYSUhsrxeJD09PI2RmJztqk20
rHHVrqLVfwPuAdiatRUvHRx44z3bMTEoFjmm0y3Nx1TmCUXgUo21t3U1ZwRJGNeCpnNWQsulxRxL
Up8fHV5Kc2HGNFPhhMXhc+hXcGZ8Pq8ga6tRnx/JQDFQoIkeMkBQinYzu4JvTFVjCQP867yo+bCf
X6oCMIGa4esqTvDZ4XgpScEQiZ2DFW2vqptf843ekp2N2YRGSPfDvb5fw7QtXWnUVx0QKMOqvQPn
J6ALEFaLR0DHtRsEmTvkRw5yyl4BHl5BGi1ZbLyrEdIC24imvZlitFVeIVSD8aQTuUEaLg+IaBok
cNGkynh20bTVRdOvkQQvLBDJEEXtAWgLjMnMZLNhYhiY3dTBlNqIT64y4IJ8kBBwb42za0nS8UN+
po6I4+OyUjkfYdqfSV9dOXJCr/DwAOuw4oiWRCGfibICErgI2mdbqbc2dWOGU7N56iCOs8dP6N52
7oSopwg2utyeV81FeUTpJGYWG+8Iaby0Rp8K66AlTh1oY7PVfIx1Fc1B5d3Pi1q4cFiQaiQG/oSg
Aeb0wgkr1z3u4O1bjMVm7KrLNAbyXw7853k56jLN0j0m+HWUUoAqwiUzOVY/uiL1sKRa09MA8S6i
F/SDBFnRP/l11QaAhouVbVwwWCbe9XjUK/T/O4otL407ISukzqhoUaumk/CvRA6Ol5U9XDguyPGA
UjTQ7gu3c7qHGui9zNRqEaZMfb8tnHLa6Ub6NdOEH1b24K+kBBeODJlO4JxUshM+xTwVZyI51g4W
HhO8ys0NE312b8RetjXbOFvZwcWVoQwDxC8qr2iHm4kCkQ1YYEf1xP9JCDBFfZjLxyz7OGcB+lVd
By0A6vkNCMWpnNiqMom6eB00Qw+Yjh7oa/MFlvTPwF5hlqcPVNc8xwPoPDjRJaoebWFcSZqj9k6T
WkYCMON95YjyqsrxGj2v9Evbp5pcgGFVTUhzxSiKQh+7zITdcIZAZ9ZWI6glpHAu4DH4G6IQJ4P0
AYx5QMye7iBS077wE6MGz8LN0IExlHkHOtyCaiE6L2jpUsF5QdNxtRRv1KkgszRcZtjYyHRInvjI
937TrRTnFrftSIT6/CgIcLzacoHSqoOegZMhJruUvYg23hYa25xfzNJVOl7MLARgIJakbQlJXYG5
y6Dx0eUX0//o9FYVaQCK+3vPZmGvVTlmgckqWNBQ7nzPvKfj4IQGIjTXYTu45QufyRfZNPGGVMWu
QfKisdf4bJZ3FVw9OnpfkOCaaciAC5jFmA8WZB3dZGa86YoMb+A2KNZs/bKK/JakPj86PyEzirBL
QO2Ta7OrwwwZmvPntpQ6w47+FjHTQgC6irFMoIVVOyUXKW/kQbhlvWOiTcMREDDkC7pu5zesPQAg
U+9yPWYPgFw4GcK9BFkjx0aQSeCL5IAkQTMRFjpCs7fnv+iygv3+njNVtiRiPb3D9xTmFTO9qNHy
bSF+nheyYNuQtDZxqIpPDZbmdL/xNHc64cDMlECfkVAKoX8bAd180jE3rQhEUoHjomgpXRvNtrA6
BCeIUFAkRWlq7h7KIvGdKteboBfIR8gn32v2FgjUzi9vQZ3Qb4LYQTUuo9A283cdwXp0BikOUl1I
NQagjVkRoY5hFp34AO2BcAk7iPz5bAeFZlodMXE3hsRBRoZUekDskQQlKVBm08zD+RUt7duxuNkF
STMkG4YUWgH+PcX7FgLgFnjm/ryUxUWhwoY5LQh+wBR2qhYSTB5ao0GKYbl9KI3xa1o6X6DyGzZ6
n8/LWjojy0YrAKgELWARZyFQCQItUXBcqaTPwxEZ1sQxd/+diJkaWHhZlE2MR7xZyFcWQxbQBit2
ZeFgcJPwXFJbBvMyWwYfJ2CIMJoMB+OEPe0iLkgEuvsVZ70mZraUWPZxi1cKYnuefklHUCQNXrmn
HdKH5/dsTdBMBeJuACdbCkFIHQSsfp7iCw3o8r8hBHEbci5IpmDrTvUMDb5S5yXMz2jWj6lnvSa6
gbSr/vFmXhc39Lec2a0xNK22BYUCgHXqMXcfq4pfl/5KHWhxx46EqM+PfNeU2E1PlS112hugAPdl
U0c+OKfPb9mSxYadVnkAF4+DeYsOaMjrFqqFbJt+nRdTWNGf0nm0WLVrx8fzohZuJtCTv0XNdA1P
V5ayXql03aIj7C4DgdPfkAAYBEJ4gCksc7Zl1Zj4JYbK4VwG91V2dO9xk/6XMpStOzqWspW+1sQ4
FuL3n0acC+HWiglbOnnk6eBk0HcGRzCLBTOvjOuGubiUovqqpeX3phV7o11jm104D1RodYXVRm/b
O8gIASfLODCch/BouTfi1ti4bZKseJgF26+qzcjDgP7Af9fSWPgOK6kNKQRtRSZPQ4vGPbBMbRfJ
VXz9QqYJ+4agCt3vqAPrszrmUKU+7/oa4Gk/759oTs3rgRhdCBZVf8dFOW4poXQLHt81Eu01yTN7
bVialTkJJFuk6XZtIehNE2fGZVz71j4D4/9NVqbuPu5WY/qFY8SLGM9ilTJH4XgmucCrry8LFJrA
yfs5y+S279YGWi4oJBqtUXRR1MSI2WeP7ySfOuoZmLJldRkPMqaxYBq653KSa5whC+YI7ajAPqiu
D2j+bDEaK9El1luoP3aG96nE1Ka7Qog2dJJEXDZuB9xnTmOyOW83FtbnH8cMM78xOBhIapTw46Lx
8BgSURm3h6ZKVsKg+VRL9fo6kaOO8sh2iLEc/KSCnG5jbHUZMBQ/n/OtE9kBKFE+g6/DY6GHwnu0
9vBbUBK4EvSrITwGe8KvV8yRZGbwrqIqUrGz3A3Mtr1K++nT+V1ck6GuyJGMsovxFspx0w1atiA0
zK5MtjZAfvGkjtYx08SBcG3UEsioWXmjGXetL6+K6eNQZ5zTbylzkCyAvn071ZCSCDc0tc8daKvy
NU6xxe3CMwK0S5g2iqaC0+0SVZwWXoW0am7xJ7+3brShWMMTrciYL8QdLXj3CQtJ259e/DxUD+eP
fMHq4aL+Zw3z6IFNDaqVMf6+M1pFOPbGLagfoglACHDd5ClMxXRpd+lKEnxJCRBJgFMINh6h/txI
0LHQHA1SZVEFqX0J7qJgaJ7PL21NyCxaMXrHH8oGQmKKqi6rPvU6Ce1+bS1LJ3S8lpnpwdx5itET
ENN6z41LI0QwK0HxmgT1+dG19OIeeKIaelZNzwYw13q8Uo1bNGvoZ4MXQmZJjSs6lcDqYewadSkl
Wtnu9Y3+loOruEFlXL/lwAWRYLpiURmaWZjZ0fljWnIY8PNKDQD9elcUN4eKuXmqihM6TGfah1b7
4qEvUSaPafZhokEQeuNVrqrgyLLPnRPlneBMJE2QIHAB3DbsxrXGnyWtQ2oYDz/VBwEy29OtxESg
OtOoj2dSW192EuMRp3RXD/xwftcWgjKgM/8jhsziJNuQltsWEJPQ+DCaMbYLg++K6YBRGWvaoTR4
ntGAPzcAS7YAH54zGvQan8xKnRDtNs3P9koLUN7c+uFALtVAqXK3NtJpcQ+PBM5uLu8dq58yCESX
1KZEZy04ajeC67vze7gmZnZzXenHtt1AjNe6j51VXqeWjMiwVhZbur4IhdCqYaDygTkFpxqRlKUf
ZxOUrgWCbgQ+KCk25xeidOrdAR1JmO1XJmvHr4HVClxSPAleXGt594VjHEPU6hZQTO43dFe7Ub06
aXlJCwFlAcRDxXzo3pstLWFeVpW0QXP71EAYuzC5sc+LBr1STrViKN4LQ/AKtkH00oFhBRm8U2G1
KZnjpGWDHJSjf++thO/bNHO7AHchK8NmGgy2YnnfawjYqhCZqwLFr3LcqUgMHACtU4vIfOTjPXgW
nnWh/SirtfmS7zQEyQ50zcFioJwJntXZNro84QiREXK1sQ38H8+d7IHn5ZCvKPyyHIy2AfwVdPS6
2uEjR9IavWugM7wNUMOMMSLNopqPgeI1bz7Ml4ejAr4LfQxgvUQ77amgMQbUGuFqg5ao5B7p5iRw
pIxKy147oHcrwoMGthwNZ5hDgYSuci5HK7L9ZOpjH722RTPdCur/rIaGrCjBwkyXUyGzsLjKs8mv
sqFB0G9fOPk+dYN0E0fOJx4B8QGm+xyIsvVJemqTTm+1EouGIfTAqNktM08C9oFKpxzKB9fv4n3h
m5hdrRWxfmfHRQO+R6N/qWojwxCzuHDaoMpLdsn62imCFDybH87/KSZt5F4BosO4FTJ/QmrV4FnU
tfEyp+RpJCIkI9uYwr0/b8veXblfYnwUVpWrRlvI6YnGfgeUdulh1fG1IivggCeyYa3o805vlBTY
YmRowND5DoVhkNKq2eA0Aak8TJmAH5VZ/3Z+Jb/o0k4OUAlRfBxInmDX5uNLMkwc6NxaCbGla4ee
NT6wcniyM0kfULTz7pJ6SiZgw4EqRtI9lxif1Q9rzRVLZhOYQ1TJfmXu7NmGZmAJYolqR68s/8DQ
e2lM6Jml+q7U1ljQ3u0qbuOxqJl9obIGH38OUWNV9Gi6sb40SbdiwxaAnBBiIpeBhAnUcV7fJ+2A
N7oOIfYuuwPJjQ0ii8q6TMBOzfyrYgdW2dAIBR5jt6O86kiPKWV5WIZrmK93iqoWix41D5MvkOKf
27hBh+txGZDFI9CeQdk3PBR1cqWtPtGWBfk+esPw7gcC6/RG2H0mu0pMiMbjuA2zSlFqpDRDi6lV
hudVVpnLE41Va/JUeynaI9x3OK8E/RB2MRKY05Fc4A3ogJIvvwN09gHtVQ+elq+8A5flWQCgEFR7
4GFPl8ZlIVPsHixr2gMR3QgdZVZAeqak3+lpUXRRJnryF8zx//wQ/zd5q+7+taDun/+L//+o6qlN
E9rP/vvP2/qt/NS3b2/99XP9v+pX//Ojp7/4z+v0R1t11c9+/lMnv4S//5f86Ll/PvnPpkQ3/3TP
39rp4a3jef9LAL6p+sn/3w//ePv1Vx6n+u0ff/6ouMpfPLwlaVX++ddHh9d//Aksz9GBq7//14c3
zwV+79NzWvZ/3KVvbfv2x3P5+sd12vC3fOFvvD13/T/+1IjzP/DheKZbQL/ihabIjMe3f38EuwaG
QIBsVLXmzz9KzNOi//jTdv9HAToUCBJc1Dq4Rf/8o6vAd4+PnP8BY71ijMalcfAz5p//3ouTU/t9
in+UvLir8K07LM45vRkEPYw+QZkd+Ux01eLxOIsIbY1bNC0HukMQWm/Marxxx/QL5G6brrhy0x5G
wpI6sPQdJjnRLqgpvy4mTFKth9QB/BztuJlorvW6k1vbyS8dY3qUmp9stLofAjLih7jebGwApgMz
LS5lat5IA/0YgEt9L3JdD6pkuBZiBITVihJR6tGAFnF03GSv4Mo6jD7mkdBqCJDixdQ5j4MtKA3s
trr1qfzsG7UCdU2fjCnKEsKiLqN1aIvkpa9rkDrqQB7I1xyMwAHMEKiVLfcF0t8K5mubROY3cSbK
sGPoDCCmFpks1QLu8w3qK/fYmhvLLr8zVNNj87Wlrg7ituo6i+Mk6ojqnrHQVzN5P0CP9ylHt1qk
jZa+ETqLAzlJuc9ydt0KGw0AJmapxC6GlJj154K/Vh7Z6lyixbG1goQ0X/O6+O6Lg5a3YWnEFz23
4GCy+GIa3K1BQYdU9OyFOvkrZlLekzh5K2Ir2Yws0aI0RZtHEDv4IcnFT9c6DOTNi3W0CpV1iOlF
T752K2rrTkqPbQav+j5Ozg3wfyFNtJ9dn77S2HtsLO7sHO5eeH0eSR1LLh1kYcbRxOyzEvF0b4a5
bWvRADImu4m9QLM1MPeMXheYLo9qg1wJ28Uw1SQLK/bSFkkRmr0r8M1SMxhyNMk6yYtrY8jCcNF1
BZigGFqSpoK+jNI9SC+rQ9ST0YVS51FqFCQY059d7Nx0sti0prmx+h6dTmV+p/nyixw7HwNeoBYu
yg0YGEQ4vx+6DG0q+gbgBLyuJ6w+HikLim68GbjEhtTFWy16KEzTV4dqIFHvaf1WKxkglt4Ytcl1
w2i5GXV/wvdgNGqpxNxsjQYGXjFoxElf+pjSjQ3sYgBTXm+kdV+bbr9B3Cw2LVpgaAVQbweYidLK
wJZvxK22re5hxhyo3i+giU9WX772eQrWd09rb2IHDOeZ1W9LYZkYFz+ZznCRx9N137EqAim4HTHq
iM0kizYohRbkRfbJwGyRSXb4+RJflaftHbHwkYlmEF4NmI3YcJW/T8J4wh6XjdVtrhKmoT1syh8c
v7jvHLsI9MvSji/yhL2YZr5JhL2jWXtTiXo7+ECdZnn9iXJ3m2r+Pebb3LV67QU9otd8RDaLSu2i
xhMlSOryrn+zMv9gQA9so/wukQuLSuJsLTO+oKW/7yc9yLP2ztWFHjRs/Cwmd2s2bIVD5TRMgy0D
RgA5KSBvkN8HWmAWOzmlXmGAk5vsvBxK4VZkhwzInqQMMb+dr1SmZ53gf0lDIVdxJKt60EzawA2U
wGmc7DARtEefxh2x/UcL24p8yA1Pf8hxuO50dpu51X3Kuq9HXucvS35suWccFn+JR9gNMBNiOaz4
1O+XhQEibWImu4qxl7J1wZPWX8WChDsN5jn811kUXejH+ZVXFleaXONkOI08/vUNUApTHFtA6rxj
0bDRjl40xEh2bBiubbO4SqhzaJoinOx8U8VsZcM9lY/7HVn9kgceIHg/NWRJDY2crdj6f8xd2Xac
SLb9lf4BfAkgGF6BTCBJSZmapReWJVtAEIwBAcHX350qd5WlsqxbfV96rR6qZCtJpohz9tmDLgaJ
9S8yV2wqMDGIhupi7LCSDDPscvQGXizFmlhV70FQNt9iUHZs4GHeG8UOukUlrIiOTdreTn0ZQI3+
WE9pz+TtyWhuMqrY7PpzTbMiC/LwoOdj6KhuQ1Ysdc1kHhvluv46O0lvsSdByl3ePbZr/kSdbPEh
vZ4D8P43qF0eF665fmeSPcxlh6BU63nT1TeTx/eZC31UUcxfe9O7rnNoAMQARaSFW7gpJ5cGZSmC
Gql2w3DyKbtnAhxIazVF1E3kWCsawjz0zCInq72hjKDcYQC011ujd69z17itlHuNlcYb6bXqS4wF
Bvcc2YwK0L2TiGxFHBdexGkIWiztGC3wP2rff1QVXrc1/vO+0HtTHH5YDr75W9H39lRyifcf9V9Y
M55CVgA4/c+/K7G/VY0XsF9s5b/SqfkqinL41//8+Y/lvxLBUUf+XIL++Lg/CkgMKr+8esujwseI
DAKEf9ePxKJfoO0Aikc99OBwyPyrgLS+IBr5pKY5wWFQImFx+ncBaX6BhQlc8U/AANwejH9UQOIZ
fvNWOnAoQioLgEsITGDW/DcX5b4F1KgRNtxQyS7NIYH+5R5iITcqcof4hPFnm7InKCZEiOm9X1hl
EarKKYIVLyzy5aw20osjh1NzYDHvShSZDVmqikpzanZNNu6Ikm1sACyZLXfd8MY6vYbqauybdZsz
+ZVy7xGHQdl4Ul+TKWg0AJzoKnUwhfQ0L/q9IWrYP5rct/v11jIXY5MNmKdrBO75HtTXwzjFGjcL
WG6p5xoOS5ES4w0ZKhl6AuxtgH5bLlBPuMZQheaEAGiV7xt7OmqoclbNrgMARx6+82OVDTzMhXVU
p4JmJtXX0387u0nnBrpVZgrpdz1BUVKu0G173qbIz2tkCuNfuiJcJgqCrl6ELr9rCF782tGrrY5S
XGbAOeahk/68IjSPwZuIsP4S/ozXjfcNmYllgPo8XUUP1XB3h/1qq1fe12Z99nKQZyCj9yd3SLXC
bncSn9I5K48dlz8RZR7d9SEXLIKcfesV2Q4t5VPpoDQ9bRxept9aRS99ZH1u3XZ96Nf1qcQWI6r+
6rSqaTpqQDqU+mYq6hCsUB1BYe2jsxqeP2G9ki0agTmzviG0k/rG5ALwg4sW0gWso1mjExC9tfp2
PULwXr0YLsTRC+ouHVksNbOkL5r2m1b3bVgivQHjlSagIM+Ior3KHXQOncBef+pToPq4qC0tbdCL
BpNgTxmCZwkkzTjYU1kTtBwdkPUuj53BuXSkLYOpcuJGHElbmRvD6qxIB19ymCn6aGfOAjKXMhle
cyHJtigliWs4jwYNNVEWcvbCC/0WeuDCHQ62kkagW+1BWvK2XdsnCHStcFrVnUHgjFd7ePp6Ce8W
atfWtnDLSHoL4st7PGv2cuj6R33EDwRvHhfDfayM4qwec6QI1M/aUAcEmwH62dc/F5JukGGXzGq4
alSegr+Izq3Bbxej8S2Xl+p2Qmp5YErtmZSkDekyXEpO8ECNZ/q4ur4nXGixi28T0dJKwaVnvq1z
5C+6hX09NeU3DanB2Jr4o2Z0ow+5NurrGRpmZYjzWdP0jUAYpBopoJRx/kZtvm4RpnlbWtkaesq0
g65P2gmWuXLQVJA37rkjzLji2eSTUkDhP1TfdDx2wJ3AhJZl0OfeCqeFw7RqdSBziMc0dWssl90g
vWCo2AtA/V2l8ERSjV5p9oUHz8sQK6a/Duq+1ttD5aEJqo0HbjTT1uaFjRtUxLNhPS0qo6HdziKW
KJYG3Bmy61dszxk3WNzdEth/hys1IQlZnItZM47lhGAX9HRnML3V/NXJBTIzpQiMzoPjIVIXEETW
AmKxgMxRgS8BVNnZOEpPNGpxnGcw5k6/G6izpGLuHqHkZZHdzCrWezNdCPpLC35nMFMXYblO991M
IwP7f7iCJpXTMmkrte3g6QRNjLdtHREubo6peNVZYbc0jyLDjW87ClLnDcY2VwIXiPXivtHrQ2mp
85XCAKGRG9eu5zBD/Te1BabORv1krvVlpS1+V2d3niG/WRYvwtIyof5yjIQLF+W5gRodzU7b9Ou2
EtD+FC4WTl4+OU2e1oW2K4buqrbnBw2WdB444ESNN3kpj2NTfTNaeg2DpGPW5t9W/di2HOa7dVtt
K7c/QJm96TqYJpkV8sSRf71Vw5xYtXHV6sCpWtihBZM5xaKdeag1q9ry1Z9K1uwbrjRgDRkP6sHh
8FAo2x3GwpUGwHKtY40AWxhoPC7IF0Wq4xWC9rpAqzcuAARHwEVRkaOyqofcXDemnC6IxOdZg75x
y+aFdjbuMrYknKWMUMjCaQO2kgHUwk9mqe+REp6YDt6TrEYHJdhShV49n2lLjeDT2V/tTg81RKPG
jj1e9Ku8LJHGFfCWRMZiwXh5yu7hZ9PCqhgewxrMtooOzgHzEOYlfuqNcxu6fcMCSPlrkKitK3ul
49b2uNpUdn1YerZfEdcEfOT0/LsDWm8mEYZXI5QMPLCz0hrJntXh5DRVkPMByw8uZC/nOnrAioAy
sGmOXoWL11FEX9YOltyScWQow0mwApkW4gQ4LQl7DOs9EiufRJZ/Y1Av+YbeYB0wxQUs+LeYUd5n
S3OosOjN+Xy7UjsxrWOO9bjTMxFlgj0uHhgPPXeTfoTywRnQhlG9PZ/My0z/rmhWBhwPaJBp5Uvm
WpGX0cQpuv2pWQHN7Q5S42TTmTlDruDsO6gbzGqQSZ75lgWrhnJoLjkWo6gCquUXl/BtF6GR48uf
diBDX8G10NZbXqA+dpQHSxb9TK9z5huLE+G2AWo62Twjo+XWQvlcUGP1dVF8k+V8JuV8KDo01KS2
4PeADVLiDgScocS2crXJUOGhs0MzYNQ1AcEC/r4b4RUg/MDNPSKc0jDrHhp7vMXOAKzAGO4rN3/S
q/axuoafLQ+dTD/iSuVAmUZYV9RlPHS44JjIhoWJncrEr1kV6oPKag2UA3DR4KMeDrXz0MLECMQO
Rf2s8m7bEupdxI3rYacobEm67G7UmiWUS11Hrj4Qf7HG1CxHipzTG8qhaqhcj4e0wdevsJjDeECE
ldkuoTVgteKDrEPu0BAdrZno5XXX2pMvSzit8Hjsnb1pg6iqDLRFWIsLXzPwvuXr1s5h4ZHjdq47
2pM5zJXzDK453DkoooI8bd5rLjp/26oItlL7hVrTH0PSf9Rw/N+6iQ//1n9hO2HCXQJV/sftxFU3
fB25+tE6iJ97hx+/+6N3IPYXyB1B1Dl5NjnwPPizdyDkC9goQC4gg4Ov54lR8QN8xp/AvADiaoAa
INKCd/Vn72B/wbAPQ0WkACKAAxmt5j8Bn98N9/CUIG8MxIf3jfxQzFCPWJOTmMNO0OY5Q0ABut6b
hpBIG9rA6tqdN19MuRf+dJV+AZq8BYj+OiB6tZ9H3MgVQtCHQDLlqpthL73IACTtu2t5W6ru6ffH
IKcP+wum+Osg7wAZPSdzwfVcJfAQmlcrtJoxnKkd5nkOV6An9P54pYx0MFfQQodgHNHaZ/YnZ/gO
Fvrr6LifP58it2sCiX+lJTqbo7auQp5pQTtgdxZ16HQH3eIBThgaziLAzrVv6viT8z4d4Vfn/Y5G
ZXoaHCF6TSQaVnS3jcahTKiED2iu0kmXh7l3UqeyQ+QcBtnC/E8O+xYV+vOE3zNHK6vPe+r2baKW
jXcxnfOL8Q7Wz80tplvFJwd52+P+dYzTz3+iRmikMEYBgn7SSBPUHw+WenOkhovcW4CzemFRfcbk
++jpec9NLhVA535elmS2YVKlPL9E1KmZGYjALQ+cohXL1mhfS0AM19QUYV0Pm0+u5Ac38G+w6aqh
3SLzmFicRFI/wBsgokMelyj+KCq1TuCKWmnvYp+yySeX9jR5/cVT8+oG8tOldT24COrOOiaVoQMF
8EJTXyJNoibAKwNb3ihbDb+crc9G3x+dJLCSn2+lpLpy+9F1EwQ7XJXfkRsyw1AHY5+74SyrQV34
5LzewcN/PTPv1hr0/8w1K7NPPIQWt+Z1jeGEiWLk9PisWNEgdu21aUuYeaN/usCBpvXB9TTenh+F
g4Oas6FNUDk6QXlL7puztjgrrsre3RaHJjF2M4K7qzWQoYTf8Q4agvPmTIp4gceE/5yxlBSbzNjJ
fXVOp0DcsgPVvkowFWFe47u5edZ/bc/bSz5tzBAhFBGlZ9rGC8R2wI+PjCXjmduRO95jKnSnbaT/
7KKZwPQ5dEU8mjthBaDf+OXDeCkvhXtGNiRo9+4YOJFI2EbFNNHSTCXLFmVJYGZbFQ27djPqWytU
SRMPzTYTz8UZhGBxWe/GeDj3Lm18Iu/QrV3Xl9p2uugPveM35dHKntiduccoQEZ9nKdtDJc9slk3
rP/GjzCK14dQPiESJACDfjeXIaJ2oyZyWIr24z9cGV8fkZ+ecTLXXs41ZSQoRH1n9MLZKuFWlUE6
K9nBad2QZGaIkDgfEHRYfhof8voS/erlercka+bc9xXCSpLp9PrqSGUmXjggnTkzHhEri2ibLBDD
Y0mIn2FZkWN3qEsM+jLqj5++4a+M4F98i/cpvpjuYfE0ZJa4VqrDxV+vYZGo3HD22E6sGcTDaKQF
v+OznoKNZW5amu/AjAo0IUJqZQCGOgKsoYH9m8R42AJ6iHq/xMh4UbMWTbn0kr7sL1mJ0Z0HI77c
kLsZ8X7b2io3fTmE2BNP+D+/AGhR+bOmI7AFzVI9T0Cs5hqR35KBdB7ACfTOUSUeNnXDcpLAGwUC
KfC8Azmph7IpLsRSAOzguc9z67AQeqYaGrqM91uzRq5Pv4YKAz3Hqc8L2YQa2rG6LK4wMI9zIqg/
kTrWnarfKmZNiOij501rXHjNHIzdU+4+ks/4kB9tJPq7PYuB4cetvsuSrIxZf+95+ZMLltJSTgen
wxVcN+huLpV75q4AM3DHsQ5/UoR8sKa/t9eailyXtGqyhGT9U2GSsHHNsDRRAmROWOZOijbGHwfz
szX9g4rrPRfTGtyltPU6S/omwqlRIMcdHvLTrum37WUhYVhcXha9wvIO0M/5zIvuowL2vekGLLGM
esm1LLEB+DVwxWgwGeXcDIvODUEGTa01lfTYfKY0+fCmvtu9LLOWwqQD2zVJ53k7LoYbbSzi001l
bb6ptDM58ANEfgd4W6RrvvOS3xcHH1RA+rvdDAnHE4yPkPMiXS/tYaqplzIVnoZKQKUd/v1UBv3+
UB9e1XdbWKvPHOSD0khapR+KTN+59NpioI/k4sa1G1RGpd+Nq28U/LPS5/TRv1qi3lXNyyqGBpJN
kshsTLVyhXzw0vVUWBfVZiQkLbEaZsq5OIEVFF+lUo76pFAwXkM6f3Xwd6u0JZRt8hIl3yLTavbi
jHfwKoUHUzvW8MvzMhAOAL1zLFFVNe6bokpr7l2ABkD64bxZl3Tlc8L77KEz2z3IA6KoItND3rXJ
Am2MDXvrim1l7nqxbdtUrViKomrYwjS/IFsNbIpiQniKESu0JAYqAxegy6IDRhZxgTubZTC5wjjF
Lk4bd1CceHqX5prO3ZPFDx2KxCKSMho8mCHGuR4vDnxVY2fZ6sumjbEqamVko6ADfUJlqaruTeN8
rtPMuqfW5WRce8tdZ72M1m3dXBEZVWYknRc5xo5IpEh0MGRIVFexDqvh5fSlRQFn3IjIWJNxkSc5
TWgRa90WwCZ8q0B2JdzXOmMvXYVGRLIlcBotZqZ5UQ3TNTOGPXyNcFrrOUCu1ANGPQFvtVW/yY0l
MEsJO1YvkXlYyP58UVUCU7ErexijSSW6vp5b7p1p38i2iUqlYp5jD8XrPnZWyjjdFh4QJXf5RoA3
Oa66AoMCRBDTfdEacqmEe2ON56QdEpPb1x6EEo1ZP49ekTrlcklOsa2iSOB/tyk4gMHawpgYiiuQ
lEA1fZ41d+uhyqnFEHas+Yo0q9FHcu2xdDE+WBXWHOum5ixa+yYoGS6GJoDcMVff60V1DdPDRDGf
8u8F4DkLZqcgqojspczjYdpyL+RS1f5gzmfF5G4YHSK9padR2wwXQzvuczR18M5a1iaklbubEb6T
a92mNtaD6nVoNQGWdbCIx9yM2ru+5KnbuUdSwP8U8Z39BJi4LzcdRn45tpvCiOGIdMWX5oJJGTJi
oTzRk8xrAflFGbhkuDQX6Cmvx+rOrFTur2DPhQ7wcczJLqt6fu6QUp43+tZbu8SxpoR34szm+kZB
Te9bznKuSve7ZSxXU3fWW3MAeBnc7mqYA6e2z6SKDb3czQiqqBbrbFL21Zw7T+66AAUew0o34oLz
rYLD1uhXtjr0lYa6kR6lPu8Nt4IvuZ3M+hTBOisyaxJrWZuAJRJkjhvbxaFW+gbagdQd+5RN1aYw
HrQuw/u7HIscSQwotzMmObC+8qvliW0O19lVYKio32NlhR7WCZryQOzPYqg+wAYwU3zbGxDlDUAU
pynpVbKKJXZhacu1YVMWbkhP7eZLzbJgzFBS2esOGX2/X9Bf9Vp/X+Ds19HxT/Wvk/HVwuBHJi50
kVmeneUjXvBablumn5sTxfPMA0uMmMudC2RhIDwULulhjoJPt696hUcLtBYH2WkwWQ30TsdMcAqd
BnOlGqbMWcwmVJBgQ9QQHXGXBZWDCK/mWjQPuo5q51s5G3DnpduZWNgjK7yXWpS1mDChRFsmsZlg
Mzp7x1weuuayciYfjjmBc13Pa/D7S2D8ui1DGsDbS78WcgU7Jq8Ss4BrZpNmfMeN60Z/wA7jU3Sd
7jJtXEyZZL4EizoIjwYealYdIwkdhNgl0RuQ7JjfQGPVjWXoGeYeldt53dubY1Hln2y+r6ylX92r
0wn8dK+AEBarRWHPVCszKbAJO9oY6vkcNcP9aF3q3vmwVoFTdkFlHAeDnDhFSdXAGhq5jPXsBAMI
bVMHguOZLNIZD5mRwopo13e4zLAfh8nzBDPwgd+bIx63p6k/cWyyCJNEv4J9OszXA+Eh57FqQjuD
GTZecQF3deS9+C0ykxug7bT0wSXwTytG34I/sykxNaxN4evmM69fTi0AXN2DEuauiKAMqtzBbKoC
Za2GPE3HhANT7/GrNj+SfA5mY99RCmGzOo6mAiaPMd5whG05LxKDXVgg59hrBfgMT6EGOnxT7tu7
pRu3reFuXS8PS9YHyDAJFBPbBh8/GNRfMvDoahtDnQeklvq1c21h97aWJweL7rQOnzxW7wI4/w0y
QCX59m7Blz03K0HQN+9dRiLkpusRN+wDAsqQaS98USV0vJrYbY5I0H556IsjrWWQz2il7Qk8USg2
RnFtTXBH5ykDnbUCN5C9Nlm72VFXtF/CpS+CfBjOzKzaTBXmb+YUKC+LWDVceFWzZyUIr7D2rW0j
QVSlb7gyLFwVmgrwAdDOeayCpso3vVxjq68CZlN/5fWu8py4MvqQQWqpY1Cw9sjGLvMNafLQBsnX
QDny+9fP+XWHAP+Nt9fJygbSuRiXJpQ/ZCe6ZG+fYfNOdbliqjPG3F3O+9I7GpP1rdPKa+gjwfI9
M3Djqpyfm0OfQOFyJENi4TFnSrtY4bDlD9WNKKw7oxaJnY+baYQ/s9UGtlcFmLGgiZY5epIHWwz7
GZYNrtbGpgGDbP518prAw1665lW4KC2C+T8IIPAIbrQLjfcX3WwneTeHRT8E/TTFRD1aLdC+dfDl
0m7scTnrnClRZReXYxbVtbbR8f+9bmPWboNJM4UMyTpsY5865vYqY3CagUsp/s12ys0Ks/iKuuGC
IeKJxfz7y/yKFP5q8XjXJbRwPIOXACt2ZW+HLqhpwAyPiB8GaClTNV4sGn7M3ajLadgL7wbkZR81
l8/JeOiVF30OK75qnH71VU6V/k/r2KpkZgEC0BKXeQKLl5nq6kKolgDOVBz41/Rkcr7nznyN8hux
CldjAglmSlsIXjAU9vrxCPKdbgQrjB0Dpe4Uv1lBLyxswApz/VRPawJYf4cJZJBx1KDueLm2yEU3
ewwavXimyVh9ovH4oO9Dotvbs3E6eMQixRS0yswCNlbcm0C0OjscSWAhC4jZaTPmt3B6TdsltU0t
XEeoej65qx+9PO/6EzCoSOkOEmMaAMKKGGHfuGnbeV9ra0qLHoIdJVNT5ZvTbfQYTwfcVs36VDv4
a4QfXlNvT543xNaMIXcSVjsXQ5elZo8Z61QdMgaMvwVaecKuZnpYW3b7+3P+NYJhu+/Ak6HSIJNY
FE0I2toGwyLXPZz6+hNywlGaQPPlc/of3t33Jqg6UkwgDkFKJ7P7GxtrM834tqPfjAIBLu51XXZh
S5EsUgwHjarUKdaUfpp49uvOHiqUt1dX9g0sMrlBE3sGJFfb0TqdK5uGDKcpqiwy+k+x99Nq+4t3
0n23WxlyVcU6ok+EwJTAGoO59Y2OczxdWQ1BGMOLgOXMAhkmmhMzbEob+wBKU/ZZzPEHoDx88d6e
bAPq1Giaq5tU2C1rwwqZgudkBawc17PHNR5HsDW4G8woPSp8rd8/Th8e993CyLkkw2wpNxGQR1bO
/end7bNbYTgocNaU4NLbjRYuXXXo20+v90e39t0a6JUQF0G67CULsnoC4ICiuXUVgAEG/E2jjm+D
BsdQcnohm/JdAx7ekt/P2fg4meyQA482oTrIkdvy+8vw0Vv1bhXjvVlO0Gd4SceNr5nMN8JCwo5O
oyoDA6XWU7DEUgJj2d8f7gMgCUKpt3e7N2tMkWXnwdSBPbkYPYJLsUPc82m9ggB3Y5Q0bNu7U6ba
J0f89XQJm93bIwqa51Rz8YRTvDmlpYcG7UJzvs9yNywMcZhB3Xa7+96JdC3/z9Yq591aVReIK581
T0PFLtN8pSnDtGzCG3xaFt3GSXUMKwl23U/O8YPl+H0kxYTUTD5UlpbkgP5OCwb8LELEA2D3Vqkx
6H5mmXh/SUhp9scx/xHN4/r/wSv/L+R4oAsHZRvPyccsjx+k8auirNrxawPS+J//+HfO+J+f9xdr
HPHZYHnDpBXN2wkb/0N1+Monh3cBLIfheQc7Ejw3/5Ydml8Q1ggiN0HA5t9Y46h5oLtDsAWEHbDk
+yfMD1jZv9kKTsZSFuwaYIUHQjt6MvNdXww9HG/zplxvVNdfeMZ3Sxm7oWiObCDPTNPvZmd9ZtRM
iZtv8WkpOmtMWTJ1J3iLv6yuDFZEbUs2k0nPyImXxwSQP+2shDA8Q7Z2PoJ93cwR5eVt1a5gT+mn
eVthBAj5isFVXzaynTC+bHPAgOpKDdXRm5tbnUE/UfHQgwBDPbotTRs3u4beEegbSKlw6QDK74q7
CdNwr22/SwjDfcY6xDmMkP8wclVr/aa0NbBNQUpre7CxRvmgucYdVvuLaTT3i+EkyMC4bh3tGgb9
F8ia8Bu3jPuJx8hliIelfqjRIjdQaQQdf27EMEMJDvJcXbXf1UnSRgFPjee9h/iSzh6uESyxtZoB
EF/p9PA2wqxX8jHoh0u4VVy1DRCnYqkeavQFHVuOSwmoMStMf6xnhBrZB2AoV5aDXx0IBe8Re/As
0bfCPuEGrTPCof1uci9Oe7OgMJ+rjPFSE4BWidjOtQM+2vpUMSsWVneccmRXIdgiAs63taws9jp8
rhiE6c/IaejFEBlsutVWY+ep7MWYMVEmuITdkl3VUEzZXEE82bFwASYJiHHqg1MkWmWxR0vvA31A
KV5VAj/NSrBFW0TcSVYfocGj/kl7BJH3reSY6BPXiZXt4CituZ21bjcaI5pi/AnC386ZKWPDEBN2
R3RjoHGepoNrxApy0ffo3yUPTgBst9TJtD7Z3ISEsai5bzri4IKfvOQGBugD7jAI97csX+9mM9so
XbsADplyhra40Eg8UWgSZv2ZtqARuosFqSLygMGoHi7JZF/r3nSu0Ws+dmftKkKQOoEoH8q8fGgI
OHNCNN/zHmfouVvmURBQ3fo7ZIB5yK316wBqPHq6EW0eJjItD8DPQ77OPEbzaKntwtSdx8z9WFu7
SjNCOuUHXFwfxPiIOxqSsUztZSpEhFjuq9wC/CaU6EIuNIxO3a8NTM8trUE8JuicKEy1Tc/nEOD3
tidaTKR+ByHobUXQADntLdfHY7ZOZ8poLknrwvO7rW/hseeR5Wh4PA81bb0qZB2NLj/krRki0Q+8
Q8Uy3+musFfLwC4ABhcW29V8gv/uwH0jy2Id0CstrL1nACTNIMGAZfcQmkSeVwRP0GBA0FAdpZdt
APoHjlnE4I3spn74Lt0qrlyyKbeFMvakxM1zkCZaklDrTjdDDhtHZBvNldRnAPml00c3YzPvi3GG
MGDKLiBpFAHe/AeNjRG+Lwi46gXMyUgaWqwzHuvgi5aCPWSd/jhP3cYFpjTN/EjUAtflmZt+O9VQ
Xw77fraeOwkORJlvR48m3Vi/ftG8bQIFTZlF3ZeqsHYOd5KBT/u6y++tmewtr3hSOr2G6XfaSOtJ
luomw/jrpGXhehV7ZncpquVK77WYsjpWLh4xzSqetNnd9TT3dWN5bGf3RQJfQHLeDr4FqWWeTSNi
I1o7qah67PIiGlS9WzoDXYcG47oicsY6+GnrOvxR5b/RK74t/n+s+FDtIZwU+x4iQN6WSGAUljSf
l/UGrN0ZOJ15kfXdPSMglboNC3HGzzNiH5hjb9es2UO5u6PZCSSSIYYQ20++zelof7Uif3wb+K9Q
5I07gOmddyVyDa5V3w+DfqMz1QYLsDEEaQdmjhyUrqJxL6EON/hetNtCZBcM6uya5GkHw+Z2MI91
Nh1mnQSwHP1jEvmPKp0Pqapv5HEf/q3/wmIHZvgeLPF+ukd/U8hdl3U7aHsYI3z/mc7652/+KGsM
5wvcv05OBRSBwXAN+bOsMawvsFWj9iubFbYIqDh+lDWaC9oq8RxY1RsIyIA9FMr2H2o4zTuRXelr
dAu8lkwkf/6jwsYkb5su+LqjtUJ8CRTIkN8hIvVds2MZ1lRLs+tSx0E/BRAl7iQmp+U6YArL5bpT
K9IJ9W4MMpMveOP6W20E780svRuEA8+xMZTnVV+CJTIAGBXWCF42nOkuHZk/k3G+bqbZDBSSQ8N2
QcClXNFauPpRTs1L2dkwaGCQ+Qvov6DyqKFEKSGSaYfiTgOHxQ5XJsm1IqNKjLqIOATwmLdsPKLp
V4qPsYJOf82FftQ1+wbEHCOC/XIXFqyD7/ZaGxFjUA2YE5JAuWveF0iNDj1MXxy7YBvXaLPQWfsT
eb2HGm61MUAcGVy7F+TFIlV9jVWRgxXbAOF0tEc6YIRqYA/omcegk+BgrxtTdVwHuKFpYxPzkZ1p
urEmDaw1UbiZd5Pm0LTPuA7eTFdsBjcD6aaHvArR2CO3Y/D+tQAbtB57zAX6T7SDqY/Bqx4KsjoG
zRBA7NUSvot4GkDUCMEckaQI/FaHB60yMWNayuelaTF4tu3mIl/yvYAIH7C6IU/SARB7NVJh26G3
kLxdwirBOK7eFJF2qeOaNV1aURvKFoqptLlgKzkZ/1/nHDYN0F9h1lkA9q5muSZt+7KKzMAM1pov
NIkRF7HF1iG9OphcDslkYaoslu/LUHhnXPQoK/ia5g3sLyqSiy3DvrMvTv/Tt+R7a6zVVqCC6iYh
9o5U+uVkl1fsVcRoEszwG2ehfgvPCh9Miw4wtDGDxa9K7Dj0EaYaZ2SYAFbb65U+4OmpusbYrYMW
ux7GO/ALaJNFe53DGVYsOZuDfBqgedCzp2pF6Cl2vntjngJv1UoAZUQ7DsWihQ3bwwuiDYV9emLB
egomVkP2sB0Amitl3I5wMd/IXp83HNMM/PYut/HsgT22Z565BP9L3XntVo5tV/SL2GAOr4wnB2Xp
hVBkzplf73G629fVNzxc2DBsoLqgapVUFLm591pzzVCNfA0aSx+pQfqg1HrGdIxaPmpAt4fiNGUq
AXHzQgBTN1dXsRVCtxeNsx61pjdKcu3XlbV4ijUkWNnquDdgyOrjWeJMhpVu1M4M/VIyD4IwKtgd
Nd6a4jaRl+Hj0isJAD45l1rDRD6SpdE3bxmhGuejGwvFus3CzkGo0Wwx1psPEWZqZClSmAlWU94X
I9SJtAwTpGazame5OLthr8o7ySiKp2RK/EZrTK/vhhqoIgYXoYDcEUbxZihS75WUYs7STY1HEkrG
TKdRUaVVbt8aYyBnClVRXVROPmgHOOaIQSJefHNJkMaEut9z8RtN6lcIy5Z5mDR11zaAs9kq9weJ
N9XBlCn11jUN/aE1ZFsfboaeMF3uWFOKnwukxk1dJAZRlOGOHmr3Q2i+IUsIIXYgoS1KDNNg6mpb
VS82KaLWPbYL0h5bFr+aZJ3B+gTg3prnxlCLPTybx9Iox4MWSquj5a3XFzH5ZnqZ7sXGFfQUXWXX
XmEY+IpRtltu92eTdbOd1qKxGTOy3WKTDSYXoghFPlGR2kAplFFrbxMFdumIr/oYZtHGVNlGRw3b
qmzF+aju0iyIi35jStlBLdMl6OP5h9nvSV1nYtIjFQprL7ltDaxerv101qTGs/CmISTKiOEGjZaX
kwnqDnI0+qlU7/KMBDih59EktMwed5jX2Brea2s8Zmu9evPEXTBFYUJ/f2eUWAc06rMGX/BI+Vb4
DN4+ukQ3oNqUB6kch704Ke8LGtiTcmcOZXYIhcY3lIgXueu2NSNkj2w6YkfThzp9bhq0yiEy/6ux
Cr2jL5iz4JPK3Taye7abZW8mhq9XmHYZXfFWl0q3TcTm2luTsr9VW0O77du1e8bR5VIY6eriiZN7
I/yfJo6Xx5wRZ9ypy1Ec49juBfpFtMMPVpKJu7JYSmekQ8N0GBls16bH0FDeAH/ONNUzM/bpRZSf
mkwLdAnTFSEms0WWieuV5dFLsfaFNi8ghk1X9sZb8tYqz6wMqmVpLHV7WbQuUGLCvyIhOo5oEQde
QFNTocKEa7uPyebgaByDsZdzd9RWWgjZus/kyLKLyBD9OJM8duxwl4qvPTQ9R9CyxsVnutg3pPg6
SSV0fqPAtOkV09Mt2ubJWnonG/TQbStlxHFB+hpkQpk7YpvcoVsHv84i3QuruEC3R8xJq2BQLncv
NdnIWTVvl8EgJrwSOCGGbkT4Zg9KlB2FybibEuitA24V9pLGSG/T8DwQ/JyysGsSSOtMwoGmG4JJ
FSu75xm7AmZOiOgK1YsSpGUYz+lOZYyszxIiaUWqOM/u1dAQLE45FyN3k6uO8jMH4rqDHpNhyMO8
TygKEsclWWaLezXzQd/hCfsQy5rgtUaxG1sTprTavujmdPOobnwElwvbeBqEMVLAcmJkvyqJU01E
/M717CZsdFujFh6XLMOJUtcrx+yrM9OY/FiXTBRTMg48IZG8scwyGNynsps2SilPrh5n+L1Uh84U
SE0MB6x9E3ndWWOkonuDeAGCMuzXtBHcVkJInYV95Yh5p8OtYYzXRWguZ7FP9oNKwqQ1FDOHRRTu
IgW+5xAPEMeHeQjE2ZQdTUpwxZCWMJgbFTIcYcFObxDPXFTNeMAZAabaIMO4g44gt/rABcQR8sMZ
chtwtDxp+7lVThO7AcT9UD12BtWLdtuS9LFqXT2x7iophUQkX6xGzjyt72S2LPW+1pDJNWNQzhJH
XUzdI4W+HsfnpliO9SI/AnrZZLM4ovJdWtk1H2hPJf0+tYR9mj3dGA/lNnrmLy1ey34k4BZdbdOu
9JN6q5HY3TtQ2jwJmqBod5KddYD0NmizjpwWMKRxseyDb9ScUuPFMtzScFti0vFUAucgKz13U7yP
Sn+p7BQexM9Y+wSQRFcYydPqj/WXhZK+3C/wxZ8MRDsSudZ2KNmwakBWik+VpLxiAydt6HbRsBPP
pezpiq00TgF1Oj7Cv8jFjVQGWIFBSsNaM7HlEQjLW0sPy6BGsheV2Ohzk96lSpCYO7g7rLCl8I3I
GTvbaefH+b296orTdweh9dkPWlK6uk2r++UdZKDQBFPBbwVMJHTqZ/HMz5Ilbkwq+FsrBx1DyvxQ
vToGbHYEigkNsA2Go95zo0LcBcMD028YQAkqy8WHUY6ZY1S7LfVgfQwt2wJInDyEEm3jaq+T4Frf
qEnV2qvvtO6jCO3xRIFp8ZIugUoyM2ylfp88j/K+IOTvo3kmk35uPbJJ8/qg40LVHBpUqZlTRYco
CaL8EM/uJJxvvlirb1A3KZArEEKQkeFKPFuKG0CHDxwlaBpm3Q/3/QzghosZxJLzLMG58Y3hbTLv
5CJ0JjN3MgEZKLJPm/1jbqEFnlBgUPs6xKez6rPvFip7E/DO5TJ0taBPzgMPvvRVof1QE3gdI9SF
qoF+4/eYHvT5yUgDmXR0TGlCp/ooeZ9gKKXHCY5H5dbhU1b4ce6WQAkNsl8bK7FMOxrRpuOn2A2L
m7St3b/WBs+aLY0r3EP+nFzz5h/BnmMrhVtnNnYYXYwpgm1+ILkOsQUZCP5zuijQoD9abmECZULT
t4vPGv544S9YTGWBSrh3CFnFXj76fFd8lpPXvvEN2vCQkOwsbkiYnhcPrLY/6tpusHxzOS7Gg5Bc
1siXe68v3Whgh3iflu1YPWDDZolun56s6LvBHTKJWEl7M34OW6gCbwQP9eqjpj2NC24Xz2myr8dt
bVyG6ZIYvY2hCKfLsgK1LN/mrAMTwlIKX5vlcxqfQuWtRvuOcVdV8sZKQTxu1/mUdR9im9lj+Ni1
n4b8VIL0zHdRyT6PjWlx1ZLdkh/0RUAWedca7MP3oyg4CsVrk11n6ztC6T1k5xXaKoFY7Vl25YOZ
v03UkepmvYiiUwJPyJgtOM1dbAWjj2Q39ZMCEfgkS7LdGpa6xRN2W8d0duRt38NbWe1ODzkuJbjD
WZTYSR5+laU2BcVAWE0olQdIUb3eZDimX4XkXVGryUuqT61zJ5qpUt8afeoitrYVUzp0Occ21kpz
SxRMdhDmZ3/BWg7puyAIlwqQWiIPvGvup/Wzmn76PEMXCewqYlQiQniT2RLwERP1hJUWoRx5Iqmv
wbioRHUXRodeu8+iN+k4pxFmJkj+m6Bil9MFxXPVYfRaAb2eSK2jds6Kyn02e8ry3l4IShgEdrp+
8iBYXDXaINnAVy3ECLA3vZ+hXV11CTdhOAVx8m3ghjqa7CLD1li0YxRHZ1JkWYmqa2njYchX12x1
e9MLmKckqpvT5CUc96IC/idKfpZYrsAqHrpjBHstr3/wk2hLCLy8OloiOL36mov4KeL3amJSonUo
55XJVqlGE1xPtALoPHoLs8eiBRaHV720pTPHcGPhIiDO4hWOKtPW6u9efMCdCvn1XbY+5/qrITB1
5n3j1VjwtjcNBN3ra1fVXm9MNnnNrsgEwBFQqc142cF4zrYVpuNZFjni+tUk73H9BHena46mMTk5
XjkTgz706W5ChZFo09aK79OCd3FNvSyiM8q2Y7Mv06NeHoVsH/XPsKI6O6ELh9BIbk5Rd06XivYg
f5nql24lbqX0UKHYaEAQ+q60Q4Emyc7nY488P+ufTSNiJH8uKhoEiJDqq4XBCuT1GsAO2wRXesr0
n+XmH9l+13BwytydlG23nNN5kzffU/whVfcdCsqx/OBGlMkRfoeOhc1gG8OH2G9i7kUb71bjFH5D
4k54/L2+iRK/LXej8WKsnZOEH2b8oUYHtDL5bGvSVho2Uxm4qvnVDPus29fUK+kZxWSn4+9wmFZX
NnaiDsLiLyCY2DXQFENg1MRNNvm14bDHtbIvMjxKHHiPKtt/Hij9QTd3c7hx4x4tgDuAyEiw6Oqf
tXBlYVfG0iZel13ReYXiDLKNDw1J7LnCq6V76/RBprM9J0el/cCT0LqvI18iirO4Z+dby72qfsT5
821tRM+6drckwZDTSQaZ+lybr3H7XGgXjNOdoTgL8hnwmrnRarV2OLcLOxTccjyWSmWEWFUzSRjx
1zHDuDwopbDivPloyEvrrUXCUR9F/mCMJ1VCKFgQEVf7+VJzvpU5NES9S/d5Mjp5dNimZbPDk/Ge
OcOjJC+8B56Aho96VzQxQrvtPELij79zEQvHAIbPlesisqViVWh+0DyzEhZ3Xd5k613WMbEfXttW
aezSqLxhuc3hLChwoRfV0kdZUuKnwm5Roo26CswyEES3SO/M7YB6CPfDxfwy0Q4WOG+6XeFhwch8
CGO4pXnGoWoxPxTjAe2geAM2PpPsii6FH2vUYcr7Y/pZ8VLezi1tV+Crk+0dlSokOzTyJSnOVKOY
RjAagk+aVp4Ze322p6gquuMgOBL7EJeFRGAu9nMRzO+CYhfLJlK33HLYk6co5Sh5ljsHKxHGSu74
hsRA1PcaUXWDM1gPmuTzz5axW3wQaLvqpxqNq+a0ZjArDlvK+Mj5mq6O/CBCf5mdFq53Nv5Y0QZD
inba6e1dp7tTeq0rX5JBaHiZb1am73L7yhA2zN8WMIdbFUD5FMG9Nr8GxRO7IFZHB6WQbURbCdIp
g7t0G4k2XLh0gfn3mAkMphxqBiqhpg0MZKmFr7znlVPJnhHeJ5Cao4NjvOstPIkt8EMmuzm+n5HN
PAACJGWcWsP5brBW7VO2Bz3+Kqa89AUMJ/ymED4LLTpQcieNxFxzaDzDbfq7XvVwvTgM0MMF2zSd
ut9A6st7r2NRR/4Y4ilyq2l0wzU0L2+PJY9oubRWsJqeNW5YIqt1ByNaLLdJv4emg3ATXT/VIQO1
o7ocCgGfmXOR+LdlIvvDjW884EHjaOsD3jddtZnOyWX4ZHo3fzM5q4XNUG1xHhDYymTGgfvwQ6/h
m/mTumUr0Rx1gBjtY14TPzHlMb6nmzMOZQU1FupDabtitjptV+1E8UQHMEK4zmCkusYciB/KI6gu
DzkHn6Ke5jUYs735LD4MIAAvfea2DJm+TfHOrDlKdglLOrGZSMrLbSsqxLslf5g7zHA9Smlj9Yzq
vmHt3c0hwpTnFf3svKE/GJgSU/QxLMLIprJh0zbqFp9bVf8ZFBpbzon12wIlVV3q4rXzzOK+Rn6a
7sSe8bpL/1/H+OWgCXWq1U+6Tccf5PTOYOQf72iDHeSSu7660yAqDfgWlMsurx9ZpnojI18JLImn
fm2nY1YcsYhBSFmQ1vxwW+S4JCZXFWq/Rt+jUB1mOJPcydarMiECZB+IvLD+0EQqa/b3BaKnrze7
Pn6u8TaZ4j1s9Tn3yuKzzQKLs8nwqudiuMz6rdiqiiP4DuN0p4alP/xMw9PIQF7oAjinbju+Fs1G
yjfUxtFykPWzSilDJKPdh5uErqUZTxG1osDfWB4z/bzk11a7FtT6HAgPes0hDSJdtxdTvA/1c5e4
cvFmNrtxPMwrbrPBajwL5h7YeyyewuKYx1j9CphAYkYcPWjtZWqDFaM4s+nJeX5JGpbtVsXBTCh+
CmGlYdj2EidQz2I/ROir9cC0XqXkZFRvLSY8FI7z7SoDW8Imsm+++v5DYJCquJpTT542enHlrxSz
Ivqfz0WpPWhdIFSU1WvuQR0syk2Tbkcjtd3qJ+vw3HUo4ukQ5nijpmhd9uwddbrVc7/JqU5jt7RO
bIxV/lCyG40zEwGv09+Iwvat5k4XHGrC3HyRs0Om/WS0SHrmiM19tnzw3QFKVkBR/cK5TGMrZncR
XOdH0IdkvevxXLZGz5hfKYlw9lI8qyL18HEB2ADAmIezMl8RCuNKFiLlzN5of4H1DNXGUdeGNJ6p
FLH+ZAU4SCnFXaPvnE7AAufCSmzUDdWHXyNcmr/zaINI4yjH702Kjxtt0zUpX3hDBv2P+SCTvX9u
2M2E8i+Ty9/nSwzTyIoh64mAx9uc61eCM/yLOlKkKt/31lAfDLNmbTUiJjxFMtvMILYShtyr2lzW
9B15s1MvaXKeSClxp6n+ZrYzOWWDHSFEOMrQYafkGDfTJBlZWuwFhA1OHMqXMDcOtTFF8Ivj+6ZC
S1ckHS3l2EOen+4I6WbthunHFL+gs7Ycqa59UYPcz6EPVE3hjo12JHtCVe70YdtOQIh1NcTcGjVz
RguWTUiHIiG/fEQe0IxpEihytF1gDzj5qrsL46JdFzEhEkUgALMkumuc12MnSPf9OjiJmOd3woBM
ZoiXFrl4c7MMY5QUT4I/DaLKNpy0G2ExL5hTUZWQ5k7uX/I0JOsPogAzYA6/n1V4mTOm47s6axcX
Lu7buyk4RhaI6R1Avzjs1Op1Se9U6S6fA/CU6tCDho9MH7ym8RQaSg4ncxcWL82+S85p/KiGz1F4
aZTtIL+LgAPNjjJ5GC8OHs/DpV0fG+1QDF7fHPT8oX0EJKg+auFLM7+nm8vzdlbvMjEwuiCzlW0B
lpk6Se2NvRsvO4Y6db6XlF1P/1uZRyrmfN+tbt34MP9LCWjBWeBIsAkMxy40oFj48oo72ZeAQV16
qounMmPCDRbEHhJE/VbGNM3mzW/2+uI6Q0yzzRjyOJVG4GiPaKpwo0bExxbbIcXqYMhkzPRs8zRh
i7vjk1X4SlxDtOAq11JugKHS/baqQc3eXEHWPLWA7jFlm6akDssHtPbipY+AHJjwlzN6IuOth5NU
9ud0Grw2SehVS6j2/tg+hg1EH3qEYj2McryxqK8nx1I/RbmkJuwXZx5HALwxPjSdmG/NnGcmgx+G
ckJlpeibDv8j16DSUkr6nn1XX7CYP0ficaSW4UnKjLF0dBXLW6UeDXc9v8CMSVv4RK5AdW0AkwYG
0JGOW5Dh+C0V/OSV0QfnRbtbhaOWvEnmsS/uOqzgO/RCSGv3qUy+N5y2K8jVwZTeO1AiVzpP1nOC
2M1SnmbX8CPDn8hdYkiBhVcruBLGenhd5veJ9nobujR+rn0fK1hR1Tf+6PLwY05f8ysFqdYeozqI
TvEQsBypJtK3odyO9dk0X/LE1ZvT2bDX8vVWl5+HDlGsvpEEP+VgOSJXReRJP7PXOdHiCLHxx9i9
MbBUxuskgQ40eLLP7NjM02ocyHCJvNK3QI8wbOhKdqw9l0uwXgTRN6EIZU9V+jz6hTbYqHLzb1P+
aIZ7GF/qs2hd2ZsrqgkLGGrKH6pcs5X6HdisVZFVoylCLoOtot7FFIWmFxcf4k2QN39x1JaYY9KI
oXB3kulLrncQvq5mEyATmycRFjOQGKljUHgXEdx0o7Eu2/GhzHMwxvcWGttiKsjFNqvECEF3R/1+
bXwp51G7GALwC+sTbttQb9rA+omRhNpkS0vLDhSmMI6YAUrOmAT9K9seSHn6nbQB5VTErDIP8nw7
lkHRuioepcYurQ5V5eZOOts/1zq9MAaR2qcl9XkR0WWr67alaHm6IalgGgG+yybz9+krBE4w7Wn0
+ZZOrAT9qbjomhcru7ry5OwB5AO7Wehz4JBQ/fI8mMZLlp2xlHeFB7YguAGDdU2098x3ioPqJtwc
olzSu47ZWX4GD9LTB9RYkc2sMgUlSs5upD8KE3pWn7QEpoMUF7NxkfeVAGHZ42FsjF2WHxADr+Z+
Qg2eoEisA6qG5qs195zG9Zt7U+DpR1N5x3ubYSVe64/p4JrDpSlfZCD4+pD5Icoqv/1sP4vaA2AT
0iCCAlFWPn8Gt75Oxm7zC2Pkn3CM5Btr579YPWR/QZuE30GijQXlFW/yv56Nq6i1eas10KHT9D41
NwaCkeTmR6vV2B22w1s2ohZcGkYgXXQfM02OVNGfb1zJ8jY85O1cJDNzi4UerqV2dKBKcvDM0Cqi
mjHU79f7b5F9/ju05r/wgf4f2WWTUKkST/3Lw/0HOpBbZV8VjOeH9+wbx+zi/VdS0N++/k9SkCL9
BnRFIjNUHpzo9f8iBd0+o6v4xasmNg7EsPyNFKQYv8mqYmCLBycN7+wbDfpPTtDtU8otI48VBDWI
b/jvUIKkvy5Kg/xKojJhBZniLeNI/Hs1AiTotRK0vLpGxQ8y/RnooqVvw46ENqP0KnI6q7jGrhZL
SSpgUpftX+7cP3kt/k499o9X8HeUJKLGM8VquQJsYQAAcRlGaVmZqTsdl61Ge2Q2eN6+FXrv3Ox/
LOHr31/n/5Ku9pdF/N95G/4P8t4IgvrlUf3DIj9W5ftn9evK/v0L/ljVxm+3LD5UAjcOGZvZjSL/
B4Ofz4ikyBP7S0iBoUJt+9uqVhXSgSSTryLKTjHlX5hut0/JmEHiB68aokHd8++sakv9qyrQwCCS
d0OF50Z2s6jK8t/ttUYsaks40v838hU6Nmnd+6vm0k37cF7cccPIxR3AFKJ70xF3FE1uESSBccbV
d007YnPs/RNSIwcGS8DJh3zVXl6YX+0GHxfx1J9ecATbjV6PUcMGvaU44IJsd6enzutsmFYbwzP9
tT0skMVqxSv0jVw8icumcBQ8q2koHYxOC5Lv7+rEHrkwikV/dGEEz34I8emNo9O5DlzFlemohwlG
EG8hBQSJS4W7j6/s/vpyGPaYhQ32E5XPQTzJ13wLQ2yn2UxUdkz4AjmoXe11L3D6QyZ2xWd10+5y
T/4gzdAbNk+TI9wzIqXcsVwaEOOcMR05hL6SeGQginfjq3wEu7OvUOE86azD7befdtenJ8s+7m9/
WJz2kG877011Kpu55KE9MB/miOaq9oVd2C/+w0Nkf8xufejdwSvuUGTb2VMDQ8NgomHYexFpm83j
wHHewpL9KfbLxIU+w7d7S+wH7pWNe5tL4IVNZfoJZd3GPtu0P9pXrN7uepeh3aGwo9MCTS8BpS3v
Et1JgrRnkhJB5btl41ybzzUQt/Wm36upm1H5Kb7EP8LXHbRrcomcOqDisqXzyh1VG0zyvQbMm1Jg
JyxMuQ9axY9J7rsdu6GbHUrb2ra0KA4Nihw/RjQ6bmTu5HtI9EFiec+67EnXUdh3nv46bx4eoKWD
QgfM5JzeTXbpNnVNF7XGNt7OgbqH1PWk1r76LT3nPhjIrvZnXz8KA1XQDvgo2fmq5gpGEHsiU1n3
yaTEtK3bb3Ml2aAi8wZGES7Tdjtvnx/zEJeBLV9GgEezwzVAvZ8ecfVu3sbUNxE6w4mj6kMtXqEq
3kBtR3Hn9nQCE3pt1zh0ojeOzytQYX6yrqnNHDcwn6nPD/JRuUc6HgyPunERPqyPahXpMqlQLBuW
Mh+Iu+wUu8IZPoGTCsdp8jAgyA5VBvTsF/xuEsLEgMEuZsz2g+lgbDEIXjUHkz/VwqvMk6UjrKBB
t8lSGX7APWV8hSwgW79+GN7JxsP95NzxPSqM5nfDwAxjo7jk+Vy4sQfq/eEnvPIt3Y/VHu3L5bDj
+hFo3MPlYgOoZnLv7PhFqOz6ocTKUmGY5XQ/+pt+LPZxYG1D0ydKSvCUXeYLLC9U4wlk/0+G5jw3
KXBjj5QIjEMqP7pWKyoaBCnoRe35hTXXaHbyLF3AgLRXhvF2eC9+pr6NW709BsNGPY54t7m66Wif
/GBMLfzYH/wLrA1029j/QJbi7qjI6t3oBBf9UfCBJXl/ReVxeY4JEmOU88F1MWhChQOY49NOjy/h
FYXkfv7STa/5Fj7AvMPKuaXvKT7rQwvKiMBGR14eZMWVNsuRMbvjL97ijXivblf3XPva/oP45yMv
TbJPv7KTvhMYGb+XLoyOb4aQSPonx3zNPwrBbjfy6yU6Wu/QJBh5pBf5TrnAFFbA2OTXddn2jnRV
jvKreaiZa0aVPQ32p7iV1qN59pgOBeYLfL0j+RGOatcf8mWr3AWGI53iH+VkXkZH8ZZ7ZXdqtukG
0L+xRZjG2ZbEd/VJbfmB2lMNtrihKHZT7/093qStY21F+z7eVJdd6inOs0estX1aXE+7yrH3SZvh
gnx/yQc+skVXfSnfXxW2cmDs0l58DBPcyY/fASxsQASYCrMHn2ejOas3HU6yLzmn0m6futhVz+uO
H8FmVlRs6XXd3jPP1Vbkr9D82XgbODgDAfPxd6wAO8/8pO0mlwvi1/NBcpgWVcwEaLq3+JRnR/01
w8ph1/9oms2H+c+rEfx+Faf+aUFxs88DeBJPhgcCCFAJraA7NIeJfCAWeYzW6CeVd52LuZLUMnxb
fN0mtPL2MxVbPjwwakckpHFQ9TsYL+EZIJ6ZuYSHlA9Q0dq6rQW4RQlMwpE8szzFo/oZURPWmq94
0UULXoWjxM9gqS6+WWyGAavSNQLJIwxReX/E/2R372x+hG05uPJe35v+I2ZgTJIhx9jaO3SLLdzK
nXGUThnGEhd6d3fwG7dxleD2X+8JV9hqwhsnLJdvoIe2o4fyPYN6AdR54KLMF1w1T9Ph1jkTtmJD
7WneGNEKX6PqGr2rY2KknkPvarmMdQY7D5bkPDJSo9PjNMy5ZCbPCvwO02fggdaKUXwvOmq10y3h
j/L2f7qL+n/UHxGiA/f2Zlbyr8Wh+3fgyyT7S/H4ty/7s4I0f7vFimui/IcC9AYV/1lBmr+RTkoQ
uEh4mKipN1/wP8USikxfpCuGZaKWsH6PB/pbX3Rrs/CaQQNqiPQz+Dn9Z+DRn13IHwmh/xzJluS/
anD+MK8Bg/vdLuoXi47QSI2p6uDnRfl07PSV8DQBoDoe848MIAQzkWBkNNaMQD+JsU0w0B30Yifl
wjY2Y/xSxj7eRTKWHkYuA5GYGUwiDdrZmpMCMBXyfs6hjPOBp3Tli64M921sHgypDbJGeJjltjhK
ZhoD8xL3US5ePMUOnGEO1jtZi0GfoJFoxsD/6x6ztPxsCmUbWRLkixikhxt30qXu0KdgsIXJKBAC
RASDoPEjxcDxCyR0RZtLHqWeuiLtlmQtJsPP3LN6+Ald1H0LbX1n5VMQ9ibEs4zBZp3sp6l/HqP1
TGbfpom/DLhoQinKniga9ze71D59CeOfoSuCtTRfJuILHGNOnhMki4pWe3Be3gnGkRyxemxV+UtL
JwKmFfkqiau34DZuVV36kBWmfGw1iLyo2c7ISG5QCHNYq6xV21z6NykZRYZGSGsXeXoqau20wkbZ
6bpWvxjLwiCnSMegL9qWOoeKRJ5BAfu2BV9Oqo5oH40ZfBjplDuwMb00bONANhoQP2ntzMs6Sc1p
0OGWcw8fimzqdmqq+gl6rP2Aj8r3Eib1YyHIySN6kXQjVeIhn3IcGqahCv53+9L/ix3nH3sAau9/
vXVc3oU8ET7j5B0j3eGf7CB89Z87iPWbLmO88ms7+ecOYv3Gv2TKBBX8oZr6BVlRflOQdxM9rugK
Heht2/lPZEX+DbAFdM6QAFdgKP97O4j2L3YQmQv+dQZmyUud1qXA6shyPCWTWHErHbVKZiXWvZEW
kCFnnTRP+uAoJYkIIpG14suYYo5/Nca22rXiHD1paqXtCIF9SafubR6a7lRPhrDXyuJBb5lESghW
82nSiBWEViGHde2splA7ctyXuzjOjbuY1E3SNgEI79WxpFchV6jctUUJQ2pcYBjBFv9uwzV0Zb17
aMr8LYzw3jKJ9LO7sA59FA3gwwWsgbQ2qS+lpWXOb7AbRukR5nTnSl2XgrSK1bEM42VT1SGjZ9G6
kbQmMlViZudaJ0yfWlKG96M5lVcI95imEfKqv0WAZbsoWw2vbm4yKcH8kgYhw3q5KAy6OvxH3W4S
xidhgmuqmkV2qgSjRehYlp+FGC7M4vLndtWjB6sgcDZH8r5pyWcgRcacD4IlSZsySmj+qkVhbCuv
fp5nw444MsOVDGg2tiXyYRZGcN1YTY5ulBammiZVRdjTIsllp5IQYkWnlng52OPtrfOuh89OEej3
UxZRbscmcQ2yCEOFCK1qh2WI7mmk3AcqIQupm4Zjsas1a74sgl5erLyoYFgNFLN5hn14rGdDoLRV
eVR7Xd7UrIKTjrHR85CMxLQKoXGnp7F1RrUrHLC+CR+tVte3bYUNeowRF177RX5e6yo7WXOjOCGu
vwcYflCF21pCzgbV+zjUbNf/wd55LbmOZFn2i1AGLV4JgjoUGfoFFuJeaK3x9b1wsyuLwWAFp7pf
xmymXrLM0jKcABwO93P2XrsOWyQ7OuQ8XbZQ44LMmBFaJ7GEFyMOaqkO1t445r9akrRwSkBYrSxz
eCRlJt0oiiI7HuFKVz1ohFnEn53VGeDVlkzdu6CsYKEbIY3eGpWQIgMHcofql5a40XWj+qlt+HL3
V0H9P9pa/W8Kd//3LpCsJP9+gTy8pd6ZZZH/5u9lURU1CBqqriuiqU07tb83VtTfYDaZIgHw/PNo
WSRWBZoT/9MlUdEkjUXrn8uiREQ4OyuL4jVEf2p3/9HGaioyHrVB/t5YTXXB42Wxcz2VGm7AxqqM
ZHRvdbGsSxfmLxmIGE8KbSkQUbKMOhO1Vkk8W+PR1OIikNB5QNGAkuLqGYXH2iQBL9L911RJX3PZ
yO7HWgqfspbeTkBAgx0IbrKQtBGRIbtMNPo4NXpMTdQiEIkSGTZkyyI2ykXsyfl1QxQVZZ7K3Uha
r/xmLSMjtneDRV7AAZwZpd69D10tbpoUSn+Am9WxohFXekN9sGObuiGN755Axfbah20+ByJg7c1E
hR8vZiG8SCJjZ3lXgqcwEtgMRqY/FoHc2DWRcWCJe2tFkdVa5BaGWB1wMtkM0JBE0tCI0rJqMO2I
yn25GB4Dq4cWHvjDLyqpzcIqMSYMJuqiVMT6aDTo6OgYJKuu9ISV0LKNEelFYUYgsrHFSv4bow67
1xgfHlK3RkPXFQ303rOhaVeuj62eCju9zbwYiRc06G5CONvHqubT9UuvurFBLdsX0OIprMUr+GcE
iNWj9wkjInnF82LszdQdlnrWjXBy6av1FgK3NKi6RYTJZWGabbWB9bRKdfnZ7CPfkSp/QFzUVKjf
RMwzrgo8ROUoBgK2p/4qDFRGeuNZ6vp7vwiXZj+UeGWilF6rtUvqBLceQkEcoKq+apX4isfZr/MB
uVcqRlcudpTSy64awv/wtSUS7kCa2lWZTMRLmhqNIum2RgrVIQm6ctcQE3cHVfkP5h8YYk18Z6XU
ClvgRtl4PS0KdcxwmLpi/tgaXX5oQcbOfYKd8W+Z+E1ipXbZTOJyiDv8e2EflI9Ng4XKGLvKUUnj
XFmJHD/9/83iX5vFH3sUu7e89t/iM8sh/9lfy6Ep/oM2gEzEFDb6aVNHf+nvXSLBsKb+T7f+UadC
EWENgSayZHqBss6q96/lUPyHZhi6ZNGZ0yVZAa//n5wzp4X17HI4LZNH58wKGVXUFoWwlCWpsJUK
2UtvRps0CtYY0LtZ3vsvXYVwIdRm6iC9SDr6BlPYN0m3K/p8XXOaEYPww42gDTdK9iKBgKiS/qUU
qMCa8mugHhRMp8uwuZNLNA+tlPx2k/FekIdnf+zuWTP5elu4K0V07Wqd67ZXYcmoFP86c73JTj3L
yhDbQG1dNx1degvlEXEmlJrI8sPWUy16vy03Uanvxpz6n9SwBY1/W/xiL8NW3A6vMZ35HHgvlOx7
udItW5HcyAaKttJ5x9iR7NOy3XsEiPqV/tHX6ssgBr8ayOMDcJ1ZIMtPIQqsBnd2U5vvccHxVZnA
LC6heWJj3IRmjAGg5f30D33Br6hMHYUXJc/EiBzVKPdZLN17XifNB638VSndPh+KTWXEEa2bgMC8
nkpVVCBBH6w2mQV+DSo8xXwv+/piQBEpomljRyqNsyDwPoPAR7ubB7AkybnFWo4foCDbPqa2m4zJ
Ros7dIJ6TWhtZsHnvraESEK+pywF0fAfIpjAHANeiLboyLOhcG8Ay0fh7RS4Eufwu/3FMAz1KtPr
lTdEHGjF+p4kom6hWHJb8ynMKJSh+l8GTdDvfK0GzVShCGuTZj5YTXszeqX22ZsF6hnlw+8Lk6Ky
SrnXM2yvV4SV5RLrgkEC8aN4a1WlgDK4DtBveCXCjyJ1wune4IApMEihWUKDrv/2o8zhC2L9BZf8
f3oLx1Lx7zdvsze/fAvSLwvW3zs3TfwHWyx2DOBDJj3A1PX/a6ni3+CFRSRgmJxQ1WOpgKyzc+Mw
+/fejQ7/f+/cZI2lSpFVUeY8q017t/9kqfrDBvmXfmUqqukQ0VT0DboBkVM9adRHWkCgdZ0Vc4uc
eqvOAVf49cazdrG6H/ONi3K6ZOlpUv/VAkObyBxuAu2JnJ1ZrTQLCaJvpDa7afqZbrrUOeiFSTVr
rQaTWLwG878O8FZGuvWu9gUua9I9KYSn1XuXFUsVEzTCuml5sktgyX1mop2OMOhUh0SX1oWHScrL
F1mXPkPUQQdV0g5L1yEy654GzSC760aSFn06rA3cUlJXYGNxl0JkXgkafo7yo6Z8N9IbU2OZP4ff
DKnT0cM+I3aYnuDRav/Pe2gi+mDbZ4inqUOCp4Rirk72zfChlT8EKmPi6K05NGGXY5PWFrAWZLKk
jWtT19Bne6A7fJIBPyIVeIqnb13oTSmWgYjOTl2QLYFLc6ACFeoeBloq8/hCAiw7oXbvl+22GKgk
WtsJVBvDo/cn7xNiOCwppnKrNekHqCjn54vkFPHTNUonvXexi2IYM1xjPt7ygeMpRBc0I9Rofhzh
ZCaOTadFSscIsXQr6re6+QC388IY0qVBeK+OP9CFDHBELisGWVOMUJ1+hSQG66pn12SDkVXkWOvw
EoeKd//blakUsUWSLClmn+Yj6XI4jJHK1FSXZTsLQEksMpzE+n3xXDvRLWkfKwPhwEuO2vc/f2rH
I58cz1o90Kwo8AtqQdcjQcWqoCx+HuHcDZ1YRuCHRA000fTvj3Y8ihbBAxjjgrAl+vzJG5G8iF+j
C7fw3Ow7HuWk+hbVLvQCjVEyRpGF19ArL9ypPxP4dCE8HmJ6iEcXYlYBSlmZITqb2LZdsAmW3UJf
yFtj/fMdk09kLH+W3Okkz8JBpRP52NeR3DiFLTAkLBcoLQZCyLftAb/oqnzJb7yNsu8W3md2T0r1
Nr9qf7Wv3eryxJC+7lD/WrOOfoR18j5T+NFKU02ny0WXvkAcvp664HjC9soVzhx6r9iFTOfnaz/7
/h0Pe/KSZ2NkDSDNWaXT4TqWUiBE4OqU5WDty+ItJG06cft5nShIoO8L/U7FFw6gDqrS9sIvOTul
0DuJukp9BC3x16fQEg2vSgEfvs6WFvU6ccj1tuOtOpPoerdXuBgvPfcJgPptHdD4QkzyuEkcOE2M
oykmJ2KtF4JXzKvegFtfKSTxqA6uApuwT9x2OnvwaJdMocxpiSs0K5wsyxwAVrsmMR6Kpjx40IuU
ngzJjO54D6tCe/EbPrkGfH+CVKyphGym7PHwNphIRXCGuELsxPqbNSHBOEL/HiPhIzV43HKyE710
kfbPcC2WHIzsDhBOmEYrr3vsjHIZEgTiWt7GLyg4V+q2MwcnLkRA//q9XsVbHX1EAJBh8Dl815ht
fXI05WDV+7lTJe1Vb0CmQlSiP5MFg1WgWIyYjY1MnEnUTMIBaATaF2PAL9VJ16qL7dMAiyfisseR
41UszOloSxnlFnrZZQOsu0X/IyE2Ca2bPHvNKghXhnLH+sQpAobjYLwN8aYDWU8xe6G7Foa3eFNi
JZOlCd8irNI0X6atuWn5y6ax7zsEAj223KmkNJS3/cgDUV4HlQhzdIm1AixRzxAb1MQmhc1VICpO
VBc31J5nIGV2YWmuiVZa1CQJxVa6huVzoM4aUZwyTKRdeUeIOZlHrkcQ7YsvPRjUNhoPOZRJRlU3
WAvYhKjThmU4MvdL9EUY5DKCPOoCl6UubfvGvO/ih6w02eRjxhLEdST2V2p/q5flppUTkmk62Vb6
XCKURiPVJIMumSBU85/8ynRG9130f6W6QZF/uuQXIl1++SA2zCC7d+sO/bFVB7MhwUYa8TgyI3z1
JSI0RmQhej/P3G2eJ4dKwhWNMP2zIS5M6F+a/r1Vh7ci17dsQbah5r9qBWkHaoHnvwU6pUprITa3
tQaVIQYzGsnU9zqFaBU/WWSGfBh6geh3hFkWjvnI6g5ROr5kqvlb0eurWBDgC3XqJe792c/V0Ss4
rQpHr2AodUMT6Sx7zUZfLqrrwkbINr33yRogwxXz/cKXSzq7zhyNePKBFMbWitOBEakILvPbymZD
ONN3OuuMZscomC5uN86OSDNfM2VqI7Jyco2ubIagaMJi3j7rDq2E62YpXKdPNUKQZldfl8uLq/rZ
hc2QFFK9LU4k4smq7hmAhIJpxMqJ74NtZffb+umW6M0FBBn8eTPv5velrc35D/bRoCdbOdrBY54E
kDDCNUmfqjOu9F2y1t7QcM1//laciPz/+2N5NNTJwp03rV7Uw4R0uqJ1ZisfhAjZ4UJ04oWPAQKP
tN2SzGG/CEtMsBuU/BcDXc9uGo5+wslDHQzJD4BhsZNbRnvdjm/6lb4W1yDB0BmSu1tf2ClfeqQn
03ZMS8sawunzaLabaHiQxnBjKOAd9j/f21Ol+F+7oaMLm37I0RvpSVWqBdmfxwiwaz4pef15uVXn
2Vrd5cvs0nd/mhbf9nlH45189w097YtRYrwOsd40XnyDVgjVmjzPbvyrC1d36TaeFATNctDEUvrz
ZvRzpAmLzpEQ6eFcnsmLdFJ9OmzuLuw0zi5yFBV0nVcS5sfJJSbAxVsFyAGoCEzv0UzvQR1ceG7n
Lsxkw6+ykdUgoZ+MkWpRkFrWyCYWO9FIG6aoQ9vXn2S+7j/fw+8jGbSoJGJnKNwa2ukJI3STtrDk
gpMnpvymoHTVt+sWDZtSXzjIT7/569SYRlJNvK6iCKf35DUXtHIMzAym1Ug2CJ+/ZrgHG1KVqmMI
vvPzVX1fpL+OdfI+ZzU5ChniHJiOiHur336x+3mA87ftXxdz8gL7pBpXcc8A7KvYRjpe86Ko7awO
nn8e53vxgwuhng74X5ZRdp1MBA87YaMGHG7hss4g34+UkpEJsG07jCOQM/NSfPuZ89M0Im0Xg2+c
Bdv564pRR2JX+HU/TYiZeB3uvD0QLc7U/VN1Faiz8AZa1pWw9J75nk/yRjtahMufL/r8byBRUbQM
9GSScfLFUwq19KhYoCaHUURlp8Lebd1I8GQyC3CPFs+C3Hjq8XkHMnyH7lfrPslsJhNaWK1sraRA
ATChz1SpvwpdDh1ju1TbTwkKSKZcdOOcnWxHv3ZaE4/WWNQH5ShUU5Gvo2Uwkecj2rMBNKIaJ2im
yhjSDPg4pLQivw4DaxkO6yEBvtKbDz/fuTPrPU/v6LecvGTZ2LglVYPp9Auk5hqj7ip/gkeztDZY
4pbJ+4Xxzr4H1Dg1pEGmpSsn4/VqNSqKzgo8net7XoCdNK/sZEkuaz1LdsW6XkY3KBsuTRHWwnPL
ydHIJ6+4lFAPCpu+JP/Ol+wuboAMQrOfQT8cfxGvO7fE69IrtrLVcNpoxl0jazsr7R3ZMtbQPqmC
+ttcFMi6LxZRhz7abdFjZ4j7uhW0e5yzuf9qDBiofSyfVYMm3eiL54TDXRcKMy1s8UJYTp88xyY4
C5oCLfSUSIc1IHNQ81+lNKtst3CSANjnEBMnILruIlMnBn8N1DVO/Vs/SBeuWlzpZvVG4OXaDLb+
GIOSSR+pdc30eJ8ktxTubtPAdILy3UVvKDe/BHzaQ8YkM4LPKMZ7b3C24cDtwJp+kYThRhaUO93f
+3nkiBhbaw648EShxFSPofDQ5neRBrqj+exhOWaGtHdrogeF8tXLhhvNe4OGiUF0XHiRf9dH+Qwp
zp3VPIe9hBudMABdtZPmZpRu84HdUmTNDRidOdDrpksh/dEFGqp5nqZOkaHk1q9ltFqNCcBDDpeK
Zjmpicle+W2VPmaQK8uN8d0i3s8kbO45dKR3lwmUWC96ZNx66bjIU2lB5htmUyjJhQ59jZMrjD+R
NhZFD98RZG1VUdvAPo56i5QQ+UGVsiVYljGr7qNJwRmkj02rOGgS7Vx3+uIAonRWkhVvuJ+1dJt0
LVL5Gwt7uSfdZUluzXJITWUhbQRgy742rALx0y0QdichsrCPoiGNXElBS9Eny3gsIDu0BPQ23+gi
ZCcbYimiD5jmjpwL11miOZ1HAgWIxB78ghb3TlcrswrHgad3swo10tgXM62Pd3Uf2gb9x2iAABl9
WP7DGIo3pfWaasXOs/wPCfJ2Uqs3URwtBkFexWOz7dFQkdnWtDgjqpEsi9IOeTEt0gCyQFwPiMSZ
PH1waOkkiHq1VTucTmE+N2mLItHYGo27K7NVrISLMN7nbIln4uB+ila4FLLxwRTxVJsEfA0wMDG0
Ix45AE+G+ihv83SK5ruX/RspFknTw+BfgwSFRa4N+TaNM5jiybYjhBr13bwFnT5TKjKSE5O83zrb
hiXeFw0nrwb4D7ocz0uEQyJbmiPhLWvHZY35q4QoF4E/KqYE6aECg0QkTDjuRFokURXvovwN8cOi
G5RDUapbCclADpVPIksDjqGaLDoXwkqOq4nJHnS/PPJo3OE5FhMH7uh7JhbXrgeXoiRI03voxqfQ
YzIYi8zFyQIEvYxIQvFfa/lB0e9l1BGo0eao4Z5GZao8J41dwhxHJQgJXn0w+I9TOipg6cAJprsq
ze7lVH3tCmJHmS+B+hRm0S7MLEfU0ZdEECSJmplXLrDB4L1PZXTI9aJtXxTC7vuebEmN0hSN4Xza
1YhN9FnU2cEr82U0BEyg9jDJGHX3xpMmrtmH2Fc3Ee3dQsiuupzZgOlCq5L3QNM/YYUsIJtnQcM7
clWlwrpriq3XEC8uswls9HzdMjHl+tZU9CuraaDcSE6YiHMCF29V7ZcLzzGj0+0m0zcvtMMoexiS
4B5SSiv/BhY3dNtm2OuJf2uQUlN34sysZadQhgVqGnqy3pIAQEH/1RX6QsBxbmHTF7q0pEnsHSzT
cxQKKp2ozkdOuKEcgSjipQnUZ7WDsWkKa8loRNsCUFWSS5ImW/yv+LHgS+WvRqOBHQTLq29HNdkQ
+w1m15xFYo7shiAgrFa6yGpOHTSw1kr4igLSEUGJqTKk5bqcG8NuBJumuu5hbInwo5hLFm5xHdGn
N8PIVqk6hdhZwNlb/hNVo7kHxB04j5wflHhZBK+CgHdDKHHd7abNBwqhLnsdzWCnR3tROlgJM1yp
Z52lEnx9pzAJXON3XWXLIew3guIv8hBKBEalGgRL+WpGcJkgfUhpmdldjbgSNLAYSQjTvUPkK/e5
n0kTR1TChBhov8ouou33AONl1yXYl6LYHkkMjyEcRAE+JHkzmG8dMnDPTLajzgYvAjXeA/8JXjOe
jzYA1ARnYdHMIdL1uZWBiHrBlgjonZS3q2hSNfkGGYrai2xUc2s6BdUHk/e49h5iaZ9VpZ2GneSU
gIEqSYXh387l9qPTjWTpZX5mhyLot0xKwN3oQ2drZgdzTXfreYU/MK6NRyEIEkcdw19uZ+ZOBKW6
wV7NpWyUiPIemipqelXyFAqvXg7IARXohd3NtHM7ObLgKUfHx24Y2fOf3dbxzq4o5aJHkIuTsqUF
M1NWgsMzm0uPOgbR5sJR7I/D9qfhTrY0QS8IKbkLFVUI3pC5diM9QzaT5oBwHNxij3Vh+2/BEvaN
U9vC/FIh5tzmUUa2+McmL0/77q8b2S7hLOgpHGoIU3ZUO577N6jt6N+h4NpeLtn/+Xun1wvXQbN0
/PoaXYKv41kI2TTfNBkP5229Y5Fbp4v4AO2fYlqvLYY54cs31bZc/Pxcz95oC8W6QnyIqXKG/zpw
XnmjQrzTdKGklK3Lm2SZA72fkbq6hHO9HB8xeeRUK128b3wY5z+PP7Wgvl/3v4Y/ec6ZK+hRq1p8
2xftrlryMVsC3FpdKlScOTvygaROaRLMphMC9/UqyT8qU9LNSnSM/g2S5uspl3jM+aQ29N4mS4x8
4YWZfvi3C5vqIjpGculbu1JX/daqAJqDyWFn+aKbdz/fuLNXdPT3p9PI0fuosENVpKIC2W0O9614
EE2gOuw8U3md59l2aGr75wHPdNRgzbPThvQgUbM4LVooQjFGcRWX1F7dZZnsIhpZ4m01H50otdWF
uOKDgC7jQvniTFn767AnM8QfAh+2PCDL8rlxYsraBe7s8c6wG0YOneDm0pQ8++4fX+jJu6hwENHE
jBFzljoMrLN4Hr0CV6SQjh7scPH8dnam/Ou+njxJJlWd9hOpM2zwf2kRcjVr5gnhhVodpOMLA52s
aX5Fpyf1GCh2PwwwtBLhBS3Y/Vwks6q+F7y9ALM9XlvWpzE+Y1ub+R+joKKXPQhJPmPLklvz1iC3
wLdBFMX4RgjOGBoU53ii63LtSk+a/phCDWx/lxqnRgDmMtHi5SqqHy3j1a2FrY9KxsxJCbnp1NbJ
67uYXD0Y1kidm8IjsoPNMg63SatNAaMkwaYV7WrwdqoRmXbitdfhgMxmrnc6/N82d7xoyvR9Stmm
m+8cGALOd2EK3lqsCLGhFOEWkLpV/T3IkBanBxGhMK3LaO6G6q4FyqCMYE4l/zFSV2mNFQOCNh9i
QVgKxnuYXpn6tixr9ntYobXkoSfcXOxvreQ6Aa8oJeFKVjZmR4MncgrZm3WRA9gZTpnkk8BQC3aE
jwPHy7zu3RfMfAkkJjB0QvqeV++B4r7CDA6k4sXs5YVbPAXNOumfom6pj5hJtYBkAuVRNx5DcztI
+5Le/fiZqkDpp/zGcSMUWLE57K2q2JbUYpdmjTgPgnUAl2UuRaY3y0aZNSLu6lWSeuUMIbI4H4qd
2d4bWmmzm3PEaGYa3aIEid5oArDyxEE1AKMQYBs2XmM6+wA9lsjyFcmiq9rtqLh7JVuBxHsvk3je
c2gqCgIAkpmPTl1oHg0NtUHSgnQUaUGCvK7BXuKTx70IRnHQi51gvlk8OMoBHDHgT0g7sVyjybHL
YJwrbo4Tj/ZjvaoATQfoWXsQWAnC+wzrouU2zsCpr/Gevay/lvHGYByay2CfRjnep6EOspEWdLkL
uzVaUcUaoIxLFcyzPN+ZQj/YRv0OzX1w36WKsvXPC6V8phxD4UQRsZCZUE7+/PujpbkP0LgXRQrt
ted0PlMW1b4zbUCTjr+A3gHQr13gTJzLi2Suj8DRHGaefbE7d+lnTMvB0c8QcNsYoccuF/7Furrz
HMHuFuqiOQTzi73Haek4+dqJRGojZwZ+ZIL9+TpWmrS5FPct4pzkevSI98qKTeNheQe06VniUuvU
+3xk69hCbUi1pSuKeNDDGI6tA+9910+JMHF7ocx+5hsswstC28h+1aKu//VXEWOVCfTT6E+a9bZI
+lWfrH5+1uc+il+GmD7TRzfZKIWxTIVy+iima9bEuSGPjj//MG/IG5qVV1gOvNC59Mk4I6rhowjG
SUXYQyDbqbKnEtomUVHJzUufFBrjtWoS2zS3vvkwWECOk99l81SB6paxXak+7d8AGvEANYJDoa4G
8wt34fxUIw1IBC6l6qfbK03syDtK+DnJ4+Cgddumq2xtLkDZXZ5qZ79iiFoQgkmSAsTq6x2P+r6R
+nBa1K6i62TlbVCFLz0QLNE8uNjinv7YybxWoBMR6cvO2CLL9+tgoVpZfV8SBWYV92RLQYRZGhBo
f7595xYM2k5wtKY9qorL4OsopGnq3eDyYa7n1PY8Wneq7YN8IX9nlV25u2aBdqn4SNap47+K+TpY
/E/2PNxRyTJ1E9kg/+/rT3A7zpxNwBOcREpqaS6MBW3uOTwjzUWjNd1b7dKsObP3/zLmyQLlQ1ev
epd3J90xa+zszveUjT+3bDAm6oLIppxcm5cQoaRA+kYF5P9/0OyGrXZ02SfP1yAVFiwjoEP4RIsU
MpMBxSGgkQmUArb4shj3ifz28+M+t7/8MujJjrZs3VwXAgaV8V+Wo7eKBffKK4kVTn5JbrsSgg1q
fUcblI3ikmqcU0NvHy/8iDOvESJKWaf3YykmHa6vD3yUA7OoBD5SXYat4VDqvyvC5JXklilqt+Vz
Kfyu9UMR7Ifi8PPQZ98p3IKKOSnBsRR+HdnTpCrge8HIFqtRkHUwTKyHrOlufh7n3MmBS7RUViQV
AfsEgjhemzmWmZ7qArQvHMhSf4R3KcpnuCkdxGfCbACThhfe5XOb7ONBjRO5o4mNhbJzx8f/CiaI
jXrjBgzQUl30/wean28fOHOiXLAWmpJicq49ucIsHKN2iKhsy7E3k9z3VpIvvaTfzpl/huAxTcmk
bGdO5gmSLZFAMFr8PlUt66NAodVQz1NTaSlZsK4E1Hgl5CyiyjTl00woXPXlOh26jQGQM1RJ+ZT0
RVKJTz8/3W+Lx/S78DvQQAcUR83k68M18hgYg8D2PgXHnUAkLgeVUqZC7Uuaq3lke56/G3r90qS6
NO7JaS2R3GJM8pxSoHQnujt//NBFjfxCYPAA/SnN25OyMJHeaGw8JBNpp/rwdeHNqINrmP6kFiCY
E4TViNHy5zvyXad0cktOHlWeu6nqpegX1L66TpTnpLR2QUicM7EUpZQAC0d4malrV11fGPnb9/9k
5JNdUGIJiqCp3BQFOqzYPwRpdauNFAT62wzcfCWXxG4Ut018iCBD/i8HP3kJBuAvBIwyE0Iyurq4
XdepcDWOVKfVmrywYpdIj7LxggmYnC7zwujfv91fL107ed+LPFXcbLrpRphuk4b2rn+t5s2snNxg
CgwxD7y83ALxBk2pkJ4jI/QW4QFG6Dq9X23dzomPthOl2DKlFwWZiRfuz/kZyy6RiUiV4c/n6GiL
GnX+UPkxb3CumXtSJWEvS4syNx0jJwyt0YkPjOfx2C3cUrLd/CC1JKmyXyTSep6D1a+GdCFzMjPy
+jZDLPnzzzu7vlgGrAZ2WOq3ypwoNbUWaOi0dU1b9GCqcvM+Hg+C2+/lehVnF+7Gv3le/xrvZNOR
NMaY8cQmXkTnyJVlg3i346KflzV+ZUW3Lcly1GgTaoRuoqHwFBQWsQm+9NC5T5bxObEHpRHDYTUj
pMMBgf7zDfmzcn3Zc+LHAqZqgiZBMA4D82RlM5RMGEfOba322Smk+tKEoiAyD6UeA3A0dXxVNgdk
iwDhskgfqV1W/8R8qOAmmpTmQ3lVmYDleH5ofwDD0ySqPitCYXPslENLdJxAyYQeLz7trguvxWzt
1ySTNiSqwI6zajDSbrEt63gZuqRZxIntkzZS+Yeh3mvjyL2CuONqBDQDFRSM25/vwPdv6HQHcBUi
viHX2jrdjCZeKXtqgDxqUm4Mb9WMm7COQZIFL/JKu7R4TW/ot/t9NNrJ/dYCkxjDiNH652FCNG7C
J8TJ1LqrS4rA6dvwfSTDmM5IyFflk5UqLrqmMQb0RPpVPyeb7ql7LZbRctxUCwiRdrssQJPZ0suF
2/ltw/Xndv49rHKyRKlJ16txhoSofvb2cBmRcdwhhEZJqn6Ub+Iu3Qjr6D//PFMNIMtc4YhKMfXk
i9DXRt4E+SQKWwL0WEVYXNSFvLp0ED53aVAqUAb+8Vecdi8UF4+VlCIODI0P7LV98pQqFwr537fr
3D5F4nxGLV+dwMlf38ey1Gu1Nhkj3QF6yW/j+WTgqD4w9Nv1q7+5eBY7NyGPBzyZkEMQgIyZFI/h
mp3Ugh7hGoLhDKzppal/Zv8IzggErwVHjSXnZBMluHpD4LJExt8GC+NUvQhtHBZUptCX2MYaZueF
5f4Pp+P0HUDWopkqSBBs8MrXu5n4ddvVuUxvfyNupIUyD+fWPnCsLTyPrQYws1rHK3UVHbwb4cLa
L0ES/v4GilyujHycysG30pwn5oYnFwEVIe2hKuSXRMeOEzd7q9QeRanA5BFScIx19Ax5TrlEEQgL
C24gsyENwqlV648gKtjiEE0d3Iqqu5Z94SpWAohj/WGUPjQ9u6v6cK6NxkrLS8dHrO2526SrbbYK
9oCoJKwAnQ7uvgt/NZ3xFkDCrEgZTCmxjy5oi/sQkG0pVuwkNCw4vxEcPfjYZfUBAXgmgKH0Z3EB
kDUhTJNwmwRtjVrvRf+3WXb39G/XtXpFp2Ydh9Wbb702UvypIwEokr1JYLIkFrOs8PdV5q0zBcLq
UK4HDWyp2nABj1IngfWJbFNSn00XTD+RJ8hlZ6omISmgS61gKjCDeVyXt2TNQ2KrCPUdZ8hx7F4P
d30vrnVjuNXJhIOvNW9d4UoWK6J1KFpjSC+bbaZCyGR686BmJRonizp7/56YAXEgT2XwbqFkaqmK
4i2ZqfG2RUJjIfDKSG1MWqClV9Cq7NF4TeVHWgazoouXZj4sJEHaCaw4vUemmEV6OfXOtoZBPpJO
dK+r90NnOVqkkVtqonrLnJ58WysmDRuTq8Q2NYrJ5AYy2rbEZk1syGamUoKom1+E+jq9qvK3rCuV
IA+ybm2lISGqHw+GT/maaJJAU9G2UDuXqyVygE2iFeqM+Gl2EMXKRHgXIe1SDLKY0+4+l6Yno6Uv
ou7ZHqXxojcI4rgtpmoImxNJF24GS3vWUJ6a1c6P63Wr9FcmDibFytcFWMss6netO9CokByhpVUb
3+XqYz/gT1rl/fUwQBgchXtXSJ8Uk3glAtdIjIT0dcgA83kRGtqQBJ1uSkO+luKdR3aagHNL9G/N
AriXWqyQV/ozqSCYQiXa9UMWrl0jYA/ioI9RJJgC0j40+qtY+lUEsLKK8TbMEY9klm3BL5PVra5U
V5LxopHw25ePRWWtLKVfaNLtWEyKUOEmyetFUIMHzknJqod1nLv3fY/yWtU26niXzbT7vpavCYzv
MGJ3hrjvSoH8mPDOTJMbqiNkP0S3+XiwvAeuGOkJL+r4IJTBShd+V8GdqNHLqYIBExrtIovqDslo
xATKn73x6mnWTFIJrFGxJrlbPJR23gq3o9Zto3DVxZ9lfpu2Mhia1wa7cBH4ZFCY4X1YdTf9qCCN
2UiFMU8ocg+Zg3zMGNk9BcmDV7vONLMhL5DGhhZH1J7Gci0UcbNIxn6rdZI/Qx1u1367tFoytK16
76a3sHJAyiCtssZr0d16svA7DENbolFixXNN0Jc6ijOsZHct3Ti/f5S8hp7HuK3YkGXalaQcBJJo
tMZd55qxbyKScArpps+a29QIZpX5WIaQU6tbr/iowt9J9CQpqLE8a1UM1UoRr43GI7n1OggDcpMe
yvGOJvYqMdXNqBdL0ccsln8i2lzISbmRhZe+JV5YaTjM3PjB/r9oO68dybErXb/KYK6HAr0Bjs5F
MHykt1V1Q1RVVtF7z6c/387WqDOZoaSmB+dCAlpq5Iq9ud1a6zc2y6twnh3/dkz6W4TrtiUiHJr+
pBg/+ulLU1xX9i3+M4p23aEFnntXbfAr6nEY1B6hCIYAweL0QS4C17MuJ+0pCwKMXdKUJOU7XTtm
MVwNMMic6SWNUQPo7kCA4RUPW28IcOgRDrn9sK1s+aXQ7NVoA8dCIq6w0GoG5qam4E/ZbsEoHq+i
XKFhgjMhFSLxN26oIWzjbroPFf+LXmEgNj2Y2lfEIjeTEmzz0N86UbOtg+tBtjmHkAcYcSsyHn26
p0lwgRPQtoBAmA3qzwwrMSPiIjWREx5RfNacnZa22xwtuoh+ql9/8SSr3MTKD6N+LttwOzkG2ps4
HU/sHUwL5HGthKhZWVblmi02Sn7mFMA9a3qEQAyt8qq0sCIWjqL9KQ2wS8S9PQepmtnJPoiay0p+
Vj3SuRHQVnjfS99NffqJNfpmgIFamWtxwFUcGVYZgoodtlkdggXDq9w7RdG00YejnrwM5Ai5jLQb
8MsMx/hhW9KdnfDmY3PF+m0n73S6g4ZB8wbEkpIgjC6DQgWt5rTZJixo52XqqjBNbM1B72gXuKkb
06l3IG7hnVOO9p2iizzZ2fdOe2rs+87gMsKVKYLgiY55dOvZtivZ3EHKXdz/itUHK4/dKPhu6Qdz
TJ/atD4aPjzPMNpH+VPIMd47JpZoNF+c4XJorqZJw4E7cEeJrWLZ226geazIJ70LNiNHTRhTKkgs
msiSuW2Ua2vM9gNoMk4serbbWEEtxjHo5HkPCg5qpfMlQq3Crp+SJFs1frVvNevo6Tda9z2pY5Z8
iK5guFVGTBk5XxKQtU6DCpX05EsvamTij/fDbH5UXN8YDsWYWU/9brBJRjGBUuyjZnqXetnt5dLf
5sNexZ28lW+6+GdXo7RfPBTdL9OrOVpOkf6tQtjfe068h2CQ2Bc/RgNvVv/FSJ+lHKcueqcwa4OY
GmSW3RvxdKzgb9Xyk2o+2z7S/S2QyBpfd/DgjejIcfZbdzXAZUUvEFptvw4YDYXJNHK01QipWvWN
bjkrExydM0QrX40PYVUck9C7r7pgnXc/6eJdS7Z3HSs5tnkNKvm6ZSY77tlvmoyUc5B13xQMyyup
3FtBavFx9aPv36dj95gbPkUQz+AAuxlqGVl41dsbPV6c6I0VVXDo6+9lrtxOnvfMLAKy80c8kWpl
XEseqEhJ3apAlKt6A3prn6jyUU6u7DZ7qLF1LKMLb0AGWq/wuK3K/UR1H0RsXSZfSu2FuY8aJEWm
fHD79rHxg307Kd8M67s+sRb6o2PisokCLZ3nX3V1Qs5kmykQD3MV13KMR3UhPwL4sYyA85npSvfU
X779M8SUOeUb9KD0LCTt8ztP+CQV9tYZ77QhvR77+rq1fnsB69fM9w5QV8i7vZxstOqiq+9RpDpW
yWYY1LWZbVvkv/J0LbP0bAWZzfKiLupdn3uYbydrtfZdE/9xXQrvWuzOotg4WOOu1vx7b6i/JFZ3
lxZ7KVbvZAsdtMDgLGppUgehurIpwyPtrXrqs66qK0PHi57+XRP8VpJLXFa29mB8tbqUB2MM9Djz
gBjvW9M5aogreeNVUX4fJR4Rzrrif5wwK1WUi76/CXAaDbobBYF8OYy/DTF3QXbZBPE2iOUtsscV
2keqcVIUE+S693WSGze0xlMeQ85LjUMDJNQHdOzjqDa9Wnp2t5LUb4f8xgAtPQgzeRN6TvrVCMut
R6kTANhGCVIgUIcKm0Kt4Sjx1ZUZl6tI2akeejKtfBvIGEmY3yJuL6v+BqYcy64HpaZLPsZXPFfj
n6rd3+TqeOhTHbR6uzF0qA9Dc+qkapXUPNrLBykPLrFjg1xTPnbsD6SPds4Ubtq620hRsDNQbc+D
r6V3l/onT3ZwcB9cDqQdvsBJ/DwN0qnN6ZaXD/lUby0Y5GYEWqRpD2V5yJssgDBwrSs27r02TguN
LVy0pTUALUzJTZd9TWUNx3kgkNJ9hgpeLF/Qs3Tz7hnmEuhRHXs9QZNOgbzAyZLiFzXBMYRDu4Mu
JQSsOgkipBFfRgYLxqo1Li4ML3LMN1C1UdV8U6TyI+qkJ0s5FlBB24fcvERjCtXBaW376L4nhwmq
iIX8lEhspLVtDXeO/1tpBterUELN0SaTYvlmjB8dtOVV80FWo1Nle66NZ1Zvt3huX0ACv0CbGvAJ
JqccoRjSpvlN539R20eyrheZa8I3qQH5xxyDO40axgC0IrpwynrT4kYGrS0N2al4ZEqgxMYcPuk3
R9KpJyJ1j617H7RAYF4iAxtS+xF5RBzjKc/X4GhtO+JZJl1YIQ5t1Z2Rwy7Xpes4zX71zkMd6iev
OnUZJ6HXb2Wn2lVZv1fKyp1444XBDzl/EClRSifCgzObYa4W4xYyPkbR3kc0sNHjzTRQe+v3Rg3t
pgdiTb18PTbVk6TtHPNKj62tav82uycWb9O+gFrYWEaEVNdtk1CbHLEY1GxMRrPHwAZ8000vob7H
ahpqWnMTSiMibjGe3ND8A3wNW+PKSU+FAFaDIqqqcuOj+6CEGGJU/ilmJjwrmUg4+mNd6dsM+XsT
RG1hXqigh4chxwIcVbYgddX2aihu0wRP+RTNXLF1EDaScP+5keGXBPbwjOq1mwaYygLWGkbLDVv0
XtPnOOQNjJlkzAPOT5797K7mKZ7kwn5AuWqbRzSO2Wzhr1AAhyQl69alVKyLGhIDrnclZA8pH9cO
OKDUgY+ZT+LHbQzqlV7IZhgqE73xQvdJP6mO+j2+41mc6ruwkln2jfFcKWSNpZIftRCCyThyqZcS
usWKx0OECW6C/CkZqlPPXToEyVKlQ1QyZpUO7NrADpgAB6wP7cfa0uUJHWRqDTXcALlD6BiQP9hW
+86PxEoOdlYfkoW9JMb4UPKYb/Ol3yAqip/8hnk3srHkZJJichd4EsyAvs7M4VIJp1VujquiLW7g
vLIdQoQxucPQx+KVhJpph7oC+sRUyGPFWKeUwuMYrkqfLBWgztVj3szRnN2oW6mNqBy/D5UKt08L
rBWGtQ92TXIM10IQXr+sWx+3d3XzeVH0bB/gbeRZkS1NnFZpabqvdeGAPVhulXxvkZoKQcs0A4Xw
BgZVrLmyBclGii+N+tBrX+PhYURLvlG6Y6kobpakOxpbsKQggdXxQifgI7iI3pJlGFx9turQ6BRf
903npvehE+o+9WLjHkOnDawbsPCHfic8ZErqZ1t1Hd8vaiyca+ZZlIl0GyFfWK+zomAVRLqlNjIV
OnC+lMeQxVkh9uJmm3GPbM7n3+H8GN9Em/VTw9gedXJsitOAbfEsxy7TzV0dCf0VDidoaK/klb/m
sl6Ie3Z3vok7a5ZS70W9QiauQH4AjATB6gqVAwwx9/LFuF+qwp8ptaKW++eszgriNBmgxVrMaieB
t8w0F27R0m5fijFbL+oo6woyxmiOXQQ3ZBfudMp/inlUV8dqR6qw+wuTCO6ATrtOT4NWzfsFGlUU
vDKbgFBPN80LDw88jdqvIEcv2nvpoD18Hk98k/lpZpsKyvtwwFHBm32zSaVqpQ/stzy/Ee+mJEN5
lEyPxzfi4l8/D3ZuMt8Gm32wqAV86ysEK4x2O6jeRqnMx89DnGt0oUAtoy7LYGR7jptrfS/22pTW
rEBdcU+Kcn+3H47DE6P7N1Be57b223izQ68dkS0cin/Eg626tu6MW2mHSexaWmh2iU8//1aOgWgD
vRPRWxD7783Zxa/QtCqsRAOoOYRHKq+4/FTLS1D85M/iiM/4Jk5eDlOSRsThSVC9Kov5vzD7WHXf
qx0qzwtb7Myi0FQFnwcdPr6MmOX7aJ1eyV4UwIHIUnSnpfthEQy4FGG27Koob1S1BgtIGXrfGaBr
2qVzYinEbNeapV6Oo88gNCi6unwfg935fGGfjYBIAyrxOpeFNrtCJDnQ1cyMQLi13yTrqgSO83kA
5cxK1lT1FWsMt+YDMFMtkR/2TMYgHynXt7v4sqE/DG9ZpU+22Lg9Ox6kUOkymiZCqrOPoo1tmNri
o9SYnaEQvwnQ8P7hXTSbcd24tCm0fOu8fD5EMUezhU1v7s9GmfhNbxZ2a3GSozAP0ChsLixz2miF
RiMg3vzvwsw+ld2UnpcrtACr4TkyEdEft177DzNg7E3P+yGda3zjOgtgGb1sjbbf+7FMqWcZUwfk
T4OYO93XuBt6dDYUQP2fj+YcBorPA+kKEDI6kXNYWI1QQWLmwBrHo7fT9sO+3fZ4UzaL0jfnHi5A
gmXQspaJye58jQOpdLLAAhqMw/Wa1A3ggPciWEnZVbZJ1wXQ70Uu1JnD7l3M2WNJw1+j9EXM3tWP
mHC0u+FEmzhd4w/H64zSxufTKdb1hzUIlQF7X0XW5fn9LheO3ygyPamw+OkkNN083BRIBY0QP0Ub
78j6L8DrGOE/I2ozrEJvgbcJopoDdqh+oLC/z9rykSf3XkkgKxv2c6a3h7CVt3EUQHO+y+hlJQaA
pQkcTNME2ImXu76+L+WHLlx4j7++fOfTocuwQpGEQX/slUv5Zkvi/mInXsAyTpxuM4Tq1gHuV7T0
E8ZOP44BD/QicUdKEHFtCZgVtfLygKD6yoAxLgE2TdCsCUdkj4svPsydnMp5WNdu5uSuhOBoZCh7
M5cWtKHOPJs03hdQdyHtgXqdXcW+CsZK9cEaJxNtwvJaoy8dgWIaoR51fbpwNJ/b62+jzc4tWZds
Sa2JlofBrizuBiPcy77matrz54vzI74XYMbbSLOjywsSh54vkWyrOgQAePSeGqIZrqYyupRxT0Ak
141b5dGbogctGSn/Kbsoe5GjYvf5Tzl3Vr/9JbN9qeRRPAaaGPOEG1P2cwQXEC5tjbNBVE5QEPpA
G+ZIw2IMR6/3YZQKsIa/T9GhkzbWpnOT75pbuf3evFpEa5y7+EBL/DPmDPuSqK1Rtwkx+yMKsvgc
x0dqgOsav0fNLW6zXbn/CzP5JqA4Ad9ssU5LcSkJCJhJ11EEvi179v7HAHSxbt7EmO0HGfnMHvkt
9gMXqnlpl5eRvQQ1Ofc+eRtjtgsmqQ0tOSWGAsPQp+UUS2h7Rl8hlKzDUnZHvcQj4GnIjY0ld9v/
3STONoYapKUtA4tdG8rvTm7pbIQbRV4C3i6tx9mi1xypdlKdKDiCrREw4D/BQbcW0rCzxwkkLtTf
EKpH5Oj9grCNrCorVFKwQkGZARxOD1M008NN6SwN6COrioVhyEJmDhUnoaT5PpanZVIWpjwqnftq
qx9FKaK89A5ULLdkL260b3b9fimJPjeNb4PO3pZJoXPLooK4bpJuNVFiNSHcR+PSsXwWxsaYSMcY
pWB+vB8cnItc7xyRWGCLs7GPoFQEDXFw1XpTH9KtFO3+CjrP4NUMDFAHOjvXB22UoVZ6DCXW9Vht
0/CXLyvrOLj5fLF/VDBgPNxsMn6gYPQ+aIIi61IlA34Ta/lbvbF3qARvUpiW+oDAI5ZEq5Z+5Wpc
G/HaPNG22Hwe/tz6fBt9tj7lGCBrAcRn/aWeLqP8FlNP2777PAZvLT7O/OVhgs9TyKYULvLZA1ox
UpBNOI+s4/a7g+yPncXbyTMBp/kvAbaYsa9gAjMeOgOUj4pzpYT3lQRst4z2gKG2UwJIIQwE8IGH
CJheWa1duQ9u/CbY9bbh+rZx2ZrK0UuPJR53ZYS+SotdQFkdlCy7iMM0WgUQODG4C6BsrVA3bFae
ZboylHI3cGAhRjdZfOjiW8g8zvBgompDe9c4hCUcWHWavhkDEKHgxbLRESulKLlolYvMum8DmMAl
GJcSNvidSuGjbKqjD1tzQnylAwwTJN6l0DW2x1PnPDn6E2xrOEQrJKsv2hasHZb3Q4WOw9Cv1M7e
2JW0VyeQURoIAr88yGUKMcFzS+9Hn2A5X0IrNjK3aswHqHdbNSu3kWKfzOnFyb8rE8pKqTNdjm2/
r2g24Px1UML+IRMeqfg+Jaa1rhzgL0J7T86XkvNXyOonn3peskehyJ88wNoURHtyTd6QSIfabrkp
n4aDtodCvIdscFvu7PVPuu+3IY7X07GEG4iQ+tq8a67Srb9OlYV1fq5WpaE3wbsDDQg4R7Nzqm2k
GmkIYHveZXBTHv0j3ssr43e0guG7qP/yL6IZgiNG+wSqz/vTil2uO+mkg4RTVt5O33iHFE1szLRl
rNNLISW9/nyPaWILfZh3C5MSjn+YTvNiOyz0xC5EIqxEAG/yl2aCIt40buXRw6pvSmVwM7TexvxI
+6SgFanQTxqkRwlp8IHGVW4/msEvYeZoBKOr6vRC7UcEwTaA90A+Fq6df8mrU8XCLcvhm1rsbX2X
WftJuXJKRIQs14h+RfVPBfCdL+newvjO5qvQuP57fK+Z85uXVenbWZaNHFTBQUbohZfxbfyY78y1
KBC3L/TiDot1k3P5I59P40DjxYWB1vuvWMgoR0H/FvXNbm1tw03zrCLzNuySH76/ByRK6MYNNrhp
F+GTXC3UIF/vtA/f9E382Zq1w9LSap9vKogEOB3tLKyoVjqVIqGODUJrLF5bG4I8bF8pN3a9Eno/
rOgtUg7ywjF+/qZ683Nmp7g1eVkC60H0HMTWLncAdLyHXDmpByXnHbjp0fkBL+Viilrs1PoqyreL
Ob2Y80/mZJ7E6n4FkqdlTsAfawmYhJbq3JA/jHH8s5CyhWzwbM78Zgm89uHeLLvEtlJHE+F4Cm9F
6cymq30p0Hz4pa7RUv3xR2lY3bfPxlpexdsatON9hBrG3VL19twWt6Dr2yo1KNua16SVuG5tqWP+
JWRbB+luUI1j2OORrVwGssT1Y6zV3v79+cFyduNhEocVHBE5OmdHWTi1FoYKaCMYXXABcHHv68do
rA9aEm2rGvhzfS8b+TFr440GdkOysnWagNoyQd5BHvv815x7rtCxUU1aeybiFLPch6KyXlQ1KOm0
AG4t+SCcwTyo+Cal1vbzUGef0zzIOHIMxUYfeLb7qyGx7BTtxnXxRfkS7nNj7a3zRwfli/JCtBP1
E17G3t2Sdthi3Pmux2KhpF8llly/Gb/rpK2la9/ErmhByIJH8T3cLq2ts8SGt6OdbW5HqeK+i0zR
L5JcA73PJkpdHYxvXt4l8a0aoiAXBuve+KXFVxrwa787efZVGl9rWr7Rna/R2MCdXXqfnns5IsiB
BAZ2hBq+Ue+PYHvw+1rObNZ8HLmmlGLJvv8r3xn1f516v+jOzdaUYYVG4ImbxbgXigXNtXh3Y9O3
GjbxwTpCpdovd2LO5jNs5H9GFQN/c7BARMbDySDqeNSP8X46mWilAUdyYeXs/oruBGnG23izifSk
WnZ6i3jW9auY+zq/DHei06ReVJdLpDTxx+aHNCmabeEiKazZZnUXXFU7JbVYTGH8nNSU0R7MaalE
cQZ7wYD+jDHLXELVyxzNZ5tEB2/HQUzfUd0CwV4vqiycK4ZgOodktyajNTe3fsv63EIG+vXpYR6L
bXyp7IyjuOfwHFu4b84td96Lwo2CToP8oVwQhXY3GRzxihpdFnGw89FA+ny9n7lAdUWYgVJM5TU1
H01XpypEG6QJdQEXIz8xjEcL0Kqp9G5t3n4e7FyjS1d4AGs0vIWp32xzBVlZjbmof2TJdCPpkxsM
GMTC94FIvmqbqxFQVwy3pqO+5I3hwljPPOCoa1IuY0oVmrizIzycbK+QQ5DQHCMbNE4BPEcbdETd
VLXWZhO4jv8XCMHvQs5Ob6vIbazVuwq9eg6rBLJVyKClcDuYmC8LZXOsRl8n+f+Dj+R18Su7b6pf
v5rL78X/eWcB/n/f/2P9xz/TH1t/b76/+4dN1oTNeNv+qsa7X6QVzX87wIp/89/9P//j1+tfAW70
6+//+TNvs0b8NT/Ms7fukAa30L+2k0Sgumrr+b//h/Gtpv/NBNkh43FL4Q1pGo6HP9wkNfVvQjNE
dhyHPfCHQzjFxCb4+39qxt9oFNk04BSqMRSp2Z7/cJPk7xkmZpKcAxa3EC5u/xM3ybksvmqYkCY0
6nQQd8U7Znb6p6BK7SoxsNDmvV7eAVT7rrvZuhOqditxDyTPNXdBtVL34nFfPXqb8Uf+481s3fxx
Hv9H1qY3eZg19d//c56lil9BXVIofZn4EtjzHqAFZN+Je35Ft9W2Quw+xtesc4W8yCi52a9FaiiT
/vZe+EdAIbREjRKhoNlpMHqaWg11I4bNiSMyGtpeKwl/t3WFDOqSrtfsNP0QbjbLfqlFQ+5hlykl
AdZYBQrdTwtTODtN/whBOm/bBoqFH6SjNAy5Jl9SNHfcQSjBJ0VYzsSX5st0B6xfzKVGZ7MsNmBU
Pw99dnBvIou5fvOAAAAWiOUqXNhvlf4FuPDnf//VHuLNJf6PoWmsemjspMCzF6HaVpEmkRe7I2sU
7Cs8S5wBjG0ewzdaIfv9POAHkx6aK3sfb316OODcix0lsy2tFWo+C79nduG//h54r2xaACzs7dmA
YztKsmKYVNdYoTAFN2ctqqUTvyH6nZ2MKySgd95e/cKG2ZpIJxebz3/Aa7o/nxBYtyhcydxnsi6S
kzcznlgGK3t43bSAKyfSQTijiAvChziUVCKEoueoUbu6C9dLo5+9qF4H/zb27CbLLYSV8XNRYVve
psyzgbw0ePGFEc5eOh+izC4vs8eUW5NzzdV38ZWoWk27/EA7eO2vl/DFSwOara6xlxQ/GJnMkEr3
5KG0oiQbPRwW6O/ndsmbeZt3HY0pmDpk/1RXDS5770mJfi1M2cI4jNlTV456Lxu010Uhu6oLFRd7
WqtZCb+ryR3Xw2UaYxey6LW1NLDZbpCDPkPzjLiS9oQN9qrr8qXV8CrVMV/w4F6wZBZ40g/4SLnC
lEIqMEAwkxKQvNJWKGjk0TFVIgfUkm/CZpgUbBQM+5fvaJt+gvjXaKEMwY7aep44P51ai3bYffsr
38t/N6Ojn4I4tV3D9IeX2vLNDej36OvYJbZrVpK1xY5d3kujMUL/gK0jBeYA5yJ2HpTOm3ZFqjts
gbB2bclKj7JkffHafhMq7asrhb9NZCQai7bkSgnr0TU5NW6SAfO8kH9/pztJ4A56mayzuLW2A7J5
rjmEh07Rk8PQc7I1uVl9HSIHmmoCmdFSJggIWLbttaEbT8WEhbiPvtwTvYMfWp3uxtR6sbXqlHQQ
5TKthF+oxYc2Sq/qJDFuk2qAtyt4arVX5scx8addWWrc8GXYuHkA/B+1WNQzsy68sBLl4GSKsu6K
Dv5kuTEj+Rh6NelNHP607JDGSJdaK7nGfXe0m71dJsoVb+/vQSsdksrBZRrjRrPeym14M9mUqyJp
WznKruylxJU93AnTRNka0GnYFXtm/3n0kW6v+3Tt63L/fRor7+Q1FSqp9aGzS1Thbe9pgusRT+op
GLsrA2/FzX/pEsoVResoblnWL2T+vw14fnWmQEjDxPm/ep5kfYBWAZBvcNfZsJf87q6Ve8QOZf0i
1CJQbhCOKjvAzES3hVjPRQFoBcb5iNuNlr5IunH9X0iA9rlcSUCp6wwp8UhD99bWv5eICaAjk5mr
pkM68i9saZNDgcsVepo112/588dPqnWd8Vts8aMUgw4u9BuYxRXiJyrWCEqxCcRQVMbUiMF5jHKc
uO8Z9ec/SjtzNNs8M3itUfxTgWy9v3zCRAFamdPqSvJVuWn3xn11kdxUF9Ten7RtC6jecZvf4a74
/VNIpcYHKjmnaoNJzlp0HdJt4WoLrUtxRM+Oh3c/aXZb+PHQFFMI06GhJJ6OCpS7bI/d2UrLDiUq
TF0JZ8jP95/PxJmD713U2cVhoZdAWkXUvIcznJxwAlk6+Bbmeo7iSr0YpqDHXNcb4wuyCbvkBBls
1V4v3+uKmKRPJvH1u795VLR9Be8YLoM78iC+Un8ra+Rm9iCOkQW1fwZ7BDQQahGv46XS2rkk5O1M
arMrBK2uqKEdiJagiyjFuIIkudPp2Pm36TG6Rj3zS30BYGE9HYeNyELafXW59CM+fk2wCibpmcBX
ajyt3i/raiz9xAha3bXqW8d6SGBTfr5c5uVU/jr6HoZmoLYncjpD/II3ExxTiep6JzNc75ty07uJ
sQn3oFfQbKGSmyRH76fmpuiDLiU7s1L1H3FJF1FRRrxRM2YbNlI8R84rZjfjAC+sO5T7ox7WbXn3
+QA/PkAcnsMYrNlUc8hMZ69SvfCC3vHQBUnqL4q6GRBuk40FCN7ZGIoB1J8CqYLu5fs5VP1Eg7hc
GO6k/x5zbRUl8boZk/XnI5kj4l6njINTFe0GTbg5vA9TGpoP4YxPRQcf2TLsO7HJoCyKQ9bPknco
wmALh8m8PiVColXEqtAguWm839+H1CMDZiOsXhdJQ0RjUYnADGAVXWEWsbenpbV4ZrVziZFwv+b8
lGPfR1Mtz2saudNF/ju6/r4WLTT9vtsEe5iY+FwGm6XEYSnkbPkbmFzCAyFknfyMxsd0qUk5L2T/
MYNvxjTbwbk5FXZiDLrbrFEjeh0TeW9QutpxxBx9mQZyZjHi4fJan7FMA3bG+0nUsbdENouXr4Ku
3YAcmFFXbtmoSx9L5e+8P5kdDUCVzbmBpQl9z/dxEh1ynxEYGquxuEBP+CS5/sW4xYB8828IS52N
hkcjNztC5Na8ZJ4nntx4BdH0W2F9Ol6m+Jeo7arG3h48xI+FrfYxmWZwb8KJn/PmVAzxvCt72xOZ
nhAvxqjrBAJlmxyXdticqSjWx+vx7iAZR6I1b9jWZgESOaUII0pd8q1/pe54HGNKke7ElKJd8wX9
uHX6oF4U3HLlQhP9ww4H7owUimjg0b1EGWP2GTuAypNdtCrrs98UX+ud/UqT075Hi2NdjDVbmoqS
D8XkqbKbXQjuIb4GW3F744O37Jctfvfb5Tkf12zfgWwNCpXWGfOaQTF2BdVR4PchfoouyLIi//wk
EQEBw4FiNOCuoEH2fslMtVooXsybv8usn41WYH7n1+bq84U5f1POg8zWpQLAS/cdiwf/AYzwsdnH
ByG8twjtmD/xXuPYkGHYbxQjdbE/3qz/UcmUhC6VxhOP9Gqd78KIUwuQJBg7zMg+H9SHQquIZqC9
J1gVwNjnpTTTyu1SDYTl4lGUCGIHgJ/jjmw4i+R1sZl7bhLfhJsXPfpR5MqC4JscjG2NRKOBgDMG
N7vPhzV/4byOivHQxZQtZCnmd+c/k0A0BVCtJfkzyQI7vfxdkBV+Hku8MOarHZoUn4r0h5r1LNaf
iaChgC2FmYf+j0gC01L9XkZjDMaJBPHzmGemkaUOjhZBCnFhz149km9RAO11xZWP2lYYhvkHafdv
rMUzO/ldnNnYkEoc0hZ5gtcy/HTwDk56aOUTyioif8u3/X5KsvXnY+OJ82FGHUAUNlA4GhqUyGbn
otxZQdF6NKecSHkuI+dmatDXbSwk7OTt1GrbSEqByif1YyfJ8nUXWc2tYUjyaYgwLpum7TSpnRtq
snSN1Si6cFH/NR69r61c4OVYxtvQJH0Yu1NYNc8KQryN7zwUwzju/KzVkPkBf+hNTueiIhDuTHX0
IXdgg5Iqw1fPqqWTE5R3StxsJCl/sVLqzKY8ImxRXzU8o7Z+GwybyspPWpEFR9XLu32SKuq1H8aN
W6Rlvypja3oeq8ncZHkxrku/flTy4hf4IYyGW81w8V28QvbE23SGhZdMCLM5N8ziC5rhqy5SL5zO
eezMtMUwB+G8vK9yKkbpHuzpFY3p3rXbAh2PFFdeuh07/JyF3IONTBUiqJa9T5xCW1kJtfKmQOKl
CD1/V8kOWSSozm0vW8NzlsvOVUmFZ5UgORNYFuih7GGySOOTEr0X33lJMJTfSOVwmEARr+KqGldh
puv7Ogxu8xG1wyTRiktV9R88bdwpzajgYKODwSuMRQstcfi+34QO5RC81ugIQPqdX+XU+yjAt+hl
iEOzdotrwZfWLp1dt5OfnYUG/8cd/z7Y7LqpFLg9Xl5PbmcdzOJO4xPp9pPt7JrRXjjIPm7096Fm
l448TK2dx4TylfBaSrpdTVET6lMbjW4S3I6VfadLXz7fgOe239u5nG2/KK6VjP+aXLP+oWIy5NQ/
2v735zE+vM1N+/3AZu8RtW2iLG8IQq4m/F10jDCoLMg+/hC4MhT/Rl36zF33PubsXdKluh0EEzHF
ew+ZoVX5KJp8+SFfF49LSfaH7H4+wln2GySGF7RileiiSzWtM/DX0Phjis9uAMB5a7jIRGEAuCkX
NRiWtsPsfkAhtmSCReydtg0UNBhIVo+Tq7lCQn61ONbz8SiUyDrk7Q9YqJG3bTu0hZhZ46e+KXfK
lQmAB6lKyPZLeeO/+I5/RpvNrK2MsdqMRGvW6MCF+2SLqSqIBlf+t3q157f7n+Fmk2mNjml7E+Ek
KTiEQfpFlTH79n53TfPTL9XDws74+P4Tq/TPcLM7t6oMxbNywkEOZd/v0f989u6HjfIk7//ih7MU
5w/HI2t2vugpfmm+TbDoEO5tA5+WP2DLKAUjvLr4/CMFPrtUoHhSfTIV8qvZbEqmEkreiCRqHAbf
6nH8GjW2vq7NFn30NFPKTY4gZpPJQME19BCxc7mzM+lH06H2qZZcaxWLcJOjERUr+s6SwbBX8bH3
AF0P2S4DK42ua5Ns0jrJD21YxddZ1mMs3vf2xqiTiU6JRSFRs621HlT7wpbxpzbxd81O0lDq11Pi
jKsyr5HaiuNTP2GFa3R6tOnqcpfmJX8EkSfFKJpVMUXfCnO6qw1za+o+fr1CYQqF3RIRLcdG3ndU
sTfuUG3rAv02gl+rWfRWHD2+Sw0NP23/ciy7bdwYp0B1vuVySzMHBq7V4DOOUGiBCn4X6evCh4pY
41CMYpWOh9vgrx07xUSw8kskWrlSyyYM9p08WgfExuIrJaI15fNj0evVN1OXIj+FBeom7tUM2b8c
ZoonKeug7uV9W2byxhmk8Sa07OqSzsiPUY+vmjbWNlVpjFtJaoEJdfJdG8n9TUh+jhBoqRwobvob
VerpeqfTCsfm62YCn9/kNcqEmXmQJmebmN2NkXsIiqBDuwv07mtZj1vFgVgdR469Q9t4vGliS94q
cQyFqEbhTfSRJC8N3ZzWUiR6TBbNJpWmE+Jg64Eq4FqShTYgfalUdKgK0avyVLTaRtXEBq7NJlSX
pvyIBB1ioqLPJY8GGAhaX/QMDzhCYDZf68nKoj0Wes7LJGeYyjs/eol7PBedNFX01CQYK3tT9Nka
n+ae4scSWKm0edRDZduLnlwrunMGbbqmoz5SSbK1VQz0An0JrdVI9PXy1Nv043RhSrHbxP5V7Pfm
Cexu6+aiFRiLpmAUxTYfuXID0Sx06BrajfcFnYfTVDxEpfYTsnyEIbNXuSGEtlUb3XSYBRqpNu00
0YCMBpVuP1LU7pTR5+w1x+OD+NaqtbMAD4b/x955LMeRXVv0VxSaZ0d6M01XDgVHEAA5yQBBML33
+fVvJSgDFPBY0lwRklrR3cRFumvO3mdt5VdmNL96UbgO+fy+VZwvvQoWOmzC6WKs4/IiXJXPdtVA
Bav8Za2qqLnqowVC6djWP5vcvOtX+bQs2UvSvuEzdbwUq8Ra6MuvXlAyTwu06mfTq6VTyJWnFsQA
Qpg0lnFvat2FkLdPprhc1pOw7PMAuNis+tbYf59olLZKejfK5NDyJvSxtZGC7HEqGzuXcqcoI1/Q
f5r0RnVj5E4aRIhx8IJ2pPlq2hva7BSj4nWWeAir1pPjxwacnioFDqU/wNKxM8Yq3EqSv6x0l8aZ
R7X/aPL2TVkOTDhwirzdZDPNbb20LcUIy7D1peAb7iXRyWbxLhvKbtNMFqnT4VFR6cVUtZ9FJBzI
IwRz12xrjd7hQvFy8xZmcGIb4UPTkQ9RX4md8d1S+01f16VtTaLTT4VbzSkaIeHZhikE9rwCLqfC
j6L50PE3Kz2/R7ZGfW78QDXdkuq52MX3hTCTHC+5at871HKu24HljndwDgWg37MtpstNHOs7pdR9
MbwrKv42GPXIkqHbPdcB0vdoAI6OQLcVqZd04j7CeCS2E3OleVjGXPKhavtqbG3p1KG5C6RS/8WM
rO3S0ZEPe3YYgOdkPW/Zd1EjuxVtSM0zx5KhJ8r5TbrCe6XYghqcK3thrG1L6IBf/qg7ad/SjT+N
v0SBDM6EjHXSJNNN04c4LHB45V+M2KCt3HCG3kQCJgY7JRB6ppcupPsq6jc4+Tf5YHkJlAR9fLKa
xU8NOHxm+zXqkk1Zjg5HxW2YLo/NSAVbTFzVfFxqjlwNlY3se1eF20Gd7TzQnRkQHlHxot3QQten
+oXexYSiB2vuBrOssTGVmFFg4UEPp3Tgd4NCyKUpdQGnpZZtG1yBQJbdxmSVTuJtYtC0JV/L6rWp
Vxt9LH7wmNyIqUOcU6xz1Te51ERbNsNtGo0Xax86frqI3M8vUZ0fBS20C5MfYb7w00cvUZZvCWDP
UjAI8lIC1R6n6ZuURldGp4xuFKviPsQl6ukrk1crWtGTi9I8dJUabxetC5m2dKD2edj5c5eXO6W3
rItFmY0rs5e4ZCG/UYL4WoNK6pvU1HaZrMdfwyqB0qXzL7Ry2th9UHcEri5M1pH0S5n0zIGpcOgh
yZl9CpK84DdeotCb0yb10hCgtiZFwq2SgAXQy3a8S0hovxrkob7My5hQKy2K8itx7CvCYdOiwmth
5H4wcnLkSK3bYQ4HuBm1TS+nNZhGmO7kuXVeZnZfMkn/0fbzV1Vq6OxI220QLJcT1MXrsa6vho4/
LpbAjRNLuYrCfidoYCVDI/DjediAbjwuXUNTo76tAETD2giuMsN4msPgMQ/6L71M62Y2KckaRbsr
B+1AL9tlJpjbIM9+BSEM+1bEPXM9mIHuLVp+n8I7FzsLRCkoVFnJtnKP3m8ZrCQYHx21jnhyanlZ
Wdqu6ZXRjjrj51RHlhsscLP1adj2ff0r0Ipuh7tztGdh9uWMPyWO4q6VwjserWhXYXg9t7MXs4ZU
RXowqvFQJZCLdC3CkxBHMu9uc5k0rLpRsQybSsqlrbpoO7PpfjWjsNFjZY+UFNqRrPiZJNB6jcGZ
pleWtTHYxWax1Qd5qwjyNpphRy9J4KVpuimncZeSwju2SXoRKbgugvKghjU46zj5GcvAOaLe4ls1
v4i9BM87uQ9H8hXU6l5cyoRySXM/xbpbiuFLWpuP+KkvR0n8Kk/KvsyWi2VIfmq9HtlL3DOtpMvL
GOjPmjZndrMMlW3wFic1/7xPAYmWkVdB4bWHIr5O1Lq1i7DzzCCcnX6mZ1IRJI92WM1Vmyq0U4kd
iayL94KhXATl3NtDiaszizgQDeVdLSzu636inECmhxJAUTO3R2M6DHrhaXUHpTj4EYDnt0xrC/ny
RhqA6pQwzd20K3atKd8EnfHcMjEUvGFTGd3itDxKEhG6YXDk3/7RCtZtVGaX49j6gmkdUfgeZCvZ
y225S6fkUivwl8nWXapVphOY0l0smT/6eRjtse8eaxCefBKdYcPEUreWEQxOKw33lVBtSSLLbSmU
kp1sIi8tWntJt9lCd8xsQmyOd0EE43wZjhlxpNOSfs3S9Ns4y5t5YpXNZwzvA06lPn8JBfO2ifjk
aM98ZgW/03OebpkKdExWZkS1pjpKMmWyGZyzUs3FQ0ssxG625u9TO99Vo7KZdc3t9NmfBVi0LdzR
YkrYEiTgaKNBBkDOS5AQzMuLgCticq31RZxG4aUwly9ERo3k2jaXyjI/9zJ5BxOlJVUh3Bob1z4X
85+iOAGIjr14UVOnSWm2HpRw30XjYVaUPR/EHsC36QbGgk5aMWGy7sPZTwjVztQfpHK/DExLtpn3
jlIqrE71csBSdkHWhLClJOYv4GWbmY9HEuLEVpv5wtJLx4yAcej51ywBLQPV9SAJ7dEo840mZMfU
+JVPrFCdVt1lLRkYg8AZoVYG26pkqkFEfDb9D/IL7k0xfI5CzFGVTjS2pQj39PMsnFQBjUzKhTWW
xyisnWQ0vmsswWmtvMSDJNhSq70EIvlMffJ9DDgFJRLlNKMUviojhGG5iI/lulWwhOJL3ad0tJnX
AiDkKopTmi+1bFt3I6xu3uimp6taaNPaJvtpFxih6DVxBvmxyhZHGvv7hMVF6Au/Ga2bxZpuoI1f
q03yveizr6rZVLaZWttprg4yhKxcVNws1g9hR9c6eRyIZZn5zSjVhVUy2ITwTMkvfGAxAbcnMaiZ
a/doyx0x6NiBlmSkR3U+6kVyZ7QTzPJK30xqTghAc08wPMzWor5eyvU7X/JbpvqLohB8LR5cln68
nllxmGthYw7mFdlFO0ljs5Vo7AxZcSpyeIfQGcSGigceFfa4yxBsE2V45EgAwD3exLPkpwVsnrrc
hnD6I7N76AzrAVXcXbuD5b481HF21dXyd3XUBkcxs4T1K3qMkiH3upIrikthU0NNL3sF6wuhEbWw
snh19g9TcaiF+Enq4amLypWi989NQj8839nKilc6NxdV044n+mS17Fc0h/FmEsJHs5j9RiXOnblC
LaAqGGu/iWyqLK8Dv+5UjTT5ccudTAhRKWfhG/5ER+rIRi8WQNjVphaEb7EafUuIfLZG6SVO6V4h
nPlGxX2dUXr1kz7zpVwDqJ/txWK0sNXVgW/ONKZa1QhDPKjpGpXa8lJFKnWa0vTVLt1Ug3I/lNr3
WRoh6cK05R27NGvtAV+g4AggvB1SnPA9B/kd/aj5QQykF5nHaKPA+XGcXUgt7rTKMlKCNNKkZfcZ
NMWXtlnzQ8wa3DG4E0o38XCpd3gOhn6OtoJg3kgpcJe44sSrVm3uBG38Iw3qwq9ENkptwdea6hOJ
aUnUXORJ8W0Oe3kHnh48Qb+AG42S4nLkXhP5oldXWky/QhsTJKPyneEnCuNfmVY/MGs+5JV1XEqC
LvhmjyLIaqlHfk6S+FaOQ7JMOB1gnHCNuvGHPFnxMv0x1WgLArL7NZUVWp4jQN2R2UcbvY9Nl4n5
tjdQ7mrzQuQKDQli05RU12EQbSz6jJwkZqNZqNYVm9CNnpE2U9bCjdh2BxyiipeIYfyk5byKU5VV
t22aZIktius+alq+i6bFIqPWt1o171JluoqsRd2OpgAvQhsXpj42q2KH01yUp4eqW74qK6p92nba
HLuLVsSwD3nGfSJg78zA6NSyJ4+hP02cvWmR2MjjcBGq5Y5dx+MQLtehavSeIph3SpXdqywh6SRu
49G8SLL6VkhgI1i8l3lxHU0pKbvNYzwQtaTJwgxuTH2aVTatsaHRE16UN4pQeWGw+LXe3xqDeajU
diuawXM3mCyVSujIqT7YyZDBypZukgjEeCGaML1Buxf4Zae05dhLMt9SRRd9mX7JtG5TRQYhJRWp
D0R7fDel+jowwek3RnzViFPiSRLZC0M1RnQ9AazoyZ3Iy2LPNHlRtKVvzP2XIlAfx0qidx0ag6Mq
AV1SkyXaVjo8qaV0OVrRkxqWu0DrN8yoTrTox3A9+Ym1PxWAuJYmvQFm7vA0Zh5udGUq9W7Kpt3Q
NRs1I1WISJ2isjxJbfxOBFHdWuouyirLDtiN22we7zSrfZDS8iYThqO57gblftxHUvGjyLqLuYt2
rdbdZqtqI8lGwa5/RmYX+KqyRb4IiCkgiWND6RdYyLBJ6H/tQmUXhovu0oR93YzpZWwu/hyZF1la
X5gDmVKsoPY88YIlS/6dIIpbjugu3RWZLVhBuUmrCOMR2UTDYPm9rjybofYQT4Q0Tb11KwAB4GsM
N2Wmtva0FhVUDi0OHlbmPEDLTkmutmZSBpEFSi71YkXe2Bi/MtMkSUi9bhrjqUWmc9qgwV4tFalT
LASqZ2yy7TZPgtulJy0yMvLSq2fkuckorR20rtCZGvUFrWqXldYFadPDQ7NeE7us7CIgx8tZSiHy
hD4N7aBWf/R52x+zZSDyZW73ZV/Wj1ISZ3a/SmwGn7y3oLrh3MEXNw30MYTtSxW2ZPX0s1sNMYdA
YDiXPaU+O1Og6QsRel66KnvSqvFZKrWWZJ1F1R4UfbtKgWVQX7arOEhCx26Rm58iqiHvL5FEsnAw
KzX4UcucgfVVaMQpx4qzio/RKkNmVUPCBMqkxkodoVSaQXeIUC4HFMxulTL/XHj+RPbBAiNKsgUL
R7dOVdeGMo8pBxYPApY/bSPWT7k4oyx96FNBE1HIYUctX+Uf+bQlgfwxcvFy3O+js/jtpXahbRPf
dBtvvNDt/hHcJ2ZOQnu0M9f2if2F5hhj7VyF+o0X8aTqPKtSVRjsuxhYdMLD6jxYYy/HXXOWzfSZ
8PNurJMCfkcrczlYjDXD5ugvSTV8ecV9o0hOt9q+IMiMDMBz/bmfKWoUprBnwYcU8cOsUuIb30gY
FeM8GeKM5pNfFrRBgcHQd6MvEZNz3+DzyR/+/MJ8ok2+HfDUy5EYSgfwnwEnf7hY0xRx8++y/dks
xVVvPNF2V7wDwYaQR2m1P5Ht9KURpj5B211ZJ9VdedtikU2PrSv6rBPd2Qe4NmB+GJAcQ1CnALHx
2Z+IIvlUFAEnZtkxv04YjysfGjYdHUcQG26xXU2RJNg71g4t4qn2q2N7kM/0Bn32Dv1O0l1b9ww8
he8fZjMoPfh8LFQ95ucGKCH1Qdp2insitTrIKu1Oq23ZrTbnFKFPHuq7gU/eoiRum4jgYKxUPtDn
zbBdE9bls3CvzzQ8xsHBiEGHPlj9RMNrQjMNmpJxRkd5NbKLu8VZMHOv0KOz38YnT9SQULkoZZmw
s0+bWvtiyCpFyETsAStmOPFp4qGmRgdktRHu+rP66ydzKeOt1irc4zjIT17ZYQ6LqE8WimnfJ+I/
+RpXBTZ2JG0l5Oxqn7OMzzry5w/ys+kVBIdh0NCOnRA4+Pu3JqPQlhMcIjnqcXqU94tb74svww99
J16Jz9EtqXib6Cb5eq7b4oORUl9TTtU1aJrVQ+SK34+rlK2eLRWoMui107NwZe5R1/FH07L7QEXX
47+gtUi6xuuF4m18O/eAPxgA+QV0Q7agOoiyTHP1+18gKeQ5sBJrcWodi7Re2QS1n7m5H4eQWLpU
jNg6oDjsou+H0CkfC0vDrF50D2J+NQILOPP0Psxz2FDfjnDy9PR6UBZFZIQOoA+yjQt9rTqwX2C6
ISjHU6pzI66r3ruZ9WTEExNGPTZNleuMqG40/4iPDO9r6KUOi4aXMKoj2v8BX+TU4LsmNL+9zpOP
Y9QTA7zI66jdLt2vK/Hori7AcwbfTy+PKYaGXJqlQMi8f2RUVhOYUAyUUhYxo2O03Cpj6DbSNlae
/vzwPvkEJIUPb2Vpkm8hKidj5UsranHeUY50wiedxULxaXo7pBQiDvnmeXKmHFp2sSeobbxQvPRK
vf3zb/BhyuGumqIswlEHQKS/bg/eLv+ZYHXBuvxHyfeGjXZTXsfluf3behWnLwxeUQwPa08CQSbv
72isqlM0j8tMXC7psOSKkH3JFxd7wm3sGDfyY3epP+uyTcbZ9vXy/keS+DsT9ZsnvZIq/kGguHzK
IVBsnpanv0HGiKu3OInXP/QvngQyCVwI7K66Cgier/gfPAn1L5n2f/A67OlFCTTE3//2T56E9BfW
YsrXBqhmicR0nuQ/eRLSX5wD1okcV7wusYL9NzwJaf1J794ZDWesBPoPkOj65Z+izouWQkRQhb0j
G73qh8jUHpsCgAQCTboWBz63K3PdGwItQyGXqWvNjexlta7cCYOGOYOVRAMBUTVJ4smNQoSyhiEg
07tdVUU/JNIA+96nf9adZ82ZUqpHkrkttPJKt/LYDQtU86ilk6pTOC7T4KLOh2SOHyIyvsZWqX1p
esgndq999SVU6dyrKmFbRVbhCPKYelVL5mA6k0AmTqg92FCOhaz+aiZSApUeNWAxtG9ZBanXythq
hwn8mtREZWGZrK/rpXoqosZ0O5pKyVyuAm8yQRwmUv5iycnjlNV+OMckSNFhVs8eK3jsaAaVtTak
j1lsHV0yCLLvOKO3SoFYN2jpvTaY44yIJw6wQ8evrfCzG5F0Kkm4iWVXU2h5iYYqOqaN6Ux4SpOJ
/CfqpYKY73OdLEdyxhJDupJrZVs3BRpf8lOJ2l0oy5vJQF9d6j01VsENDaHejWOu31RpTexmFomU
SI41KPWdpSbhwzRm0rGJTSz3+MK2hXFXqz/FMPX0nj0yjUp6uxMC8s7sQKLi0spQScfqYGVwQMNY
NTYtB4e2S4kIprrWRy3BBTSv3sw54ZA1u7bSf/PxXP+eq/5MFuF15AiK4Qm4iAjq5P0URsRvnlh1
MdBY+Js2FfnqTtsENiWzwz9WoP/NWn+HPPzmxn+YtXZt8/SSvZux1j/wjxlL+wu8C8FbKgcAAnrW
fo1/z1i6wbwkvvYlvrJx/jljKX+97i1Nja4IegnXP/SPGUu2/lJZ5Znk2PbqlC7k/2bG4gDyYcYS
2U6u/4HKatLy9/4VATqc1jURgk6oNCX2qyZIf8llnlIONubHcSiWZSd01kSYq4nJ0s1Tq7pVAyN5
qsKglTZICSZAJ8Hqr5uMypbYmNJlLKjDD4tG9Z1cacNWa7vQndN8Utwl12NfWLE0doGuB85Pb/dE
CloolhVJnGGrLZWXKSoZnpGeltgKAgyyWQ7tFDmsa8n8KIW69Ie0q7bJXLffenZFtJFa3eAWihJA
TC0CLOC1lJJ8nGnbMYFQXIZm7g5pTydcXVXfOIgiZ4pMA7U4d09xQSnLjqUo4uBimtkB7wKRMCNo
YLXrtWZTjklk4GeftOdmIq+Tf1cQ6cM0LRIl21xkxqS0VrXHYCE6Abdc2VM3nUvpKpXXZOhYD8bh
pWr7oHR6RalyrxKa5ZpUnoAaawtuYMtVUA4u9QxmaMGBi9xKpYDkmFS9Cm6wUhU0HUUPqRRjaSns
SVmIHk66ed92gBjCQIwdeaj6m4Ze2w6Cghm4i9JWl0ZiASjtEqt4lCFxfRuzBpWtyZpxYtLVSyAG
FBYRm9P5uoW2TQN7W6Dak06c/rSqYKU2NFl70ZLDTpQ6N5ric5hTNo2WGl081xZYx0w/uZ3NKbEV
Urbot3lfxle9kOlbM4kiNHsSLHVhNNDLlI4o5UH0W6JC7pKOiyUmeUa8TMGgdZYxY3VTWMyEDJ+L
llQVQIUqd7RSl791pK1fGELY3OZJWBBvqc7JndU21C0W7iU40kT9NlGRt61QfQnCUrwtA7RMU5h1
v5WF5Yos8o7cVlNu7TQRps24tCioySxj2+qE+Itoxd86QZy3iHsWFVWxf6nK4KfUKSVxELV2EyhR
xMwv9Zg2scig4Ze3Q9BEm6BIiEO1QFS4aj7KXheQ3VHOdeU0eYLGZQTHDG4pH2KBnBOqEP1Z06ph
hcmq3b0l4cEJcYvZY0M0c6PEvduM8CzkJnpIBuMn3oDQnvX00PZD4uptdBlnAaYgBRZEkvdfZk24
GzKY22lnVlAwOENNqH/7gcZQV0w0a5fWDS9UEel23RuaXZmxwApKynkgKyxq9fKgtmLjVgs5KKVm
/ojCik92FmJKMzQ0C0v7I02W56KPUz6rRbG7NjRuYHWFdq1Zd2UrHZLKuuNTVFBw5G+J1lJO7peW
bPcUUwPsVJxDAwBxTdxT/ebnCmNPUiJnaaFrRqeTMNlpIQTdJgx/yK3w0vTGxDcZc1ybQ8WrxWC6
WyYjt5M4/kpRuvcMZpxN2ssCy3mUEOi+hJshCtck84FwJeiEdonIubHEJN8W+WjYM2Ruh7ITsa4W
8jKV4A7FvK5vFTGoDlo2pj5fhOQW6FROJ7a5Hyldjo1CZxehlZf6ODcPPSDHq5Iakmum8WMUJzS1
VwgLg5ELKbAN8buStkgfy0g2cMxe0Um1aPHMQtPcKByr56Tpe2z5id7SgTNJys++FpgmlaLx0h7z
WRga32alHBGlA/UyCtC2AzUegZKHy3OmNkxV6LNIRUnmD2HZXqRd92uZjciVVDU5TgX7zrwPc39N
3vODQu/2klLOntL2z5NJsokTRgL+rbmaqdun5Np2enbsFRMhZn1H9kFtBD9N3EMSfh3SdJWo0R7k
qew1wuexnQ1E7Hh9Jk67SIy+Wm0+o5CnxnaKGqO3kSkrG9o3/iND7D2VH2yLjfZrkWj1ESJ+3wyj
7A3Jf1/yfFQ0kCVzk0M8o1Z5GdYgYap0zC5qVa4iT5Ij/SEfJvZOoxUetGVpAeFMuKUsMXMFI4m+
xiEeMjnNSHIOyZpsSbPdqdLC00bYd1vSMWnumOKDLOTx9yoxi4u+myR4YUSx3SxyMNH5UwYZVsYW
fmIFurnt5mfKPWnmKOms3yzhFKROKw9W8xLzODx9MK6lgfVM40fs9dyMHEEiALdQkHQkuvVtEsMx
reSx9jgHfX85pKXkynKscelqOmN6UgLTkyPslypofpKQJBU8PNQLa591MvnZhak/W30YVnaFXSpx
8EYsiO2jHIK+VTr+Nw+XaT9osZjc1lUxH+tZkLUG24Q2E8vAQh7tU1ksUHKTUI7LjSSkGL+a0QzX
ZFIDgEeixdZtXitFvi3lSIvuhyFVmZ3koRel0ZZEsowckXYfssOrWkKfURfcJUM+5I6um0PiJYWW
nM1mO61BQfdih7NCjyAQcNJbWwfenPGrLk0DOcV3sCoL4hPWukN4FF7Si3w3eYVXbAL597H7/80X
O60qgBmiksjD5cgPpPIUcpuXMAqEQZmc0mpbb1rdJ601L6RRB9K5dujTuhAHRZWkRmJ9EYjW//f+
6ppO7jRjXAaqUcYjOt82O+DgvzoP3/tQfGYkA8y9Dt1Q0TgBn5wBujycEkVAbUNG9ysAreGupzoT
Oqyw7jlq8seHBp4anCLaGkUT+TQ4rRSUpQ0J0nDEXDmmLW7A/P7N1vqzM83Hp/R+iJPiUzCpHGoN
hljbfSrgc+FB2mJ/2Q/7gZK6vh0PZ5twTquV6z18e1nrJvrNuwhTqEgikzHN7x0+WZetw01EozJZ
Ta9whbPUkg/V7dMR10LDmxG7EZtbJ+uDI256T9fw5NoLrPmfqK5uczC/IETn+q3oEpi9OXu5p7rI
6eAnukgvgcRMyM5AF5H8GAFxRSGs/VzFj85T/dwdt/FuZe5XGyxjZ57vJ18GrCcosZBiYCNoJ1ce
RIOaDsHr853cFYlgouu1aG3nKqavhIq3Bb71Mt+OdHKZMrN2U3bV9Kq1MZITEKBKHokre+PkrNST
fAMCmEYy4r7ryM42pZuxYNmlaJ/7cD4omie/zGlVf0gaOUkHfplVtZFwYFaIjJUXX1PYtbnTaJrn
hITTAufvIWmpBiZA6N1pVkWRK4Exis3kWAFUsZiDzODxaRMwVZ3JvPvsheK0+s+RTlMjQs1YunTh
4uZ9TI+XyhPV/Wpz7ol+chNXMg4VQtUAo/qh3iHVSjj3AT2Iraf47LIBQ/5InecFx5WteJRbsKef
eV0/3sT3Q57ICmO+LFnIjMSQGmU//EUhctDvzCDhRvuOvxOdn5i87bmQM+njTPh+6JOje9Ra3cTK
uQ6NewvuxFB57ePgiRfNJnbTB3WTHaXdn6/33Jgns6+p5ZacqowZG4+W+ZD2Xtz7fx7i0zuKX0Jd
C71Iwiefpdom4xQaeDMsEUeBMODSri/T9AxL6eNKxc1jTZTIEqVsfLrYZ73WjQgMMzFWD5Pxpe7O
rPCf3SgZ24eEigbC+FSiaBFjDDEM6FzuRrsRbvRwdLPov96xIPe8GeTk5eMYXGvFeqsi6GtCqYPz
1R2hPoOg/WQLwTCygRWSBwKO7+SJVElptkme0r+86R6bXb9ZVwL5anTHXbI/hyL7WJDiPAIHCkIT
tS/SuN6vfHKxpMJAZxGkJOPX2PRXyZx9Yc96V2j5FVTolz+/bR9pV0hmb8c7+Yq6uVzCvO5WgIvk
r4AmJ/sybKWb1Z8jqbZ6cR4a+nE6fD/kyUc05/MsZ3K8KvT5ZY/voPH6i/8gXPbjUvp+nJNtSyBV
qVVnXJq6AVBq4+p+zc8WD+ee2adT0dubeLJoRyTAsFnhoVHJpq+po2sLBDM9Brj3M5d2MPFxxbsJ
Z90On33G6DZwwhWoQnTDnrwtTVhMQcsl5sJ1LTwb492fX49Pf77BCUe2FIMt+8mrX4z01wnmKDoV
InvVP2n1WbvWx80l6VQGHhxsYsiap3YtPMBDqje0yw2+6Ihe6qmjs0Lx1kT14qv27dxW4/NL+vd4
J8+KFGWrGxcuKaRkkVq34/j453v2wdCD+PXuik5uWjots64ar++d1Tst9DjKUS6dBm7YehyQg2fZ
Tf2AEJ/zPKbPpo83d/N0H5UP88QJoRHpKB/clfKzRpyN0S7xw422If96YW3sHyLvHIbn01lyjYsm
4IPAMev0OU5qbXS0TSxQp2SntfujgLuALY+Lv2AfnVm+Pt3qvB3t5CkmaR3T1lKs1IPhInKMH+rg
wYlx611wKAvbNGzjNwnkf/rO3w0m4P8/38BvXorn6G+bPn4qnt6qPOsf+y3yCJr0l46TVGRDgYON
nlo+ut8qj6CtEQiEzPP3EW7WqJl/CdPkHNDlSaGD/Td+BsV4I/P8BQ5xjSagAvPK+TL+G5nn/ZaK
iRFykqJCbDcs5kjNPF1w2kFIoSzotqXyqsSFJ5ZH+neL2vDe3JlPTufvv751BkZ4h1KNNYkZH0jU
++m4lhIR2zKVLDqnfa2MfnST8cRx0olMcXD02Pz55/FOVu81on1Nb0DcxOdKLtHpGYZm236c0cuQ
a93Zo55a+GFKrwLxbMEXYQMMa0rBcpxzDr7f3TEs+0aZwymbIbwGxIC9v054lXELhIji4tRtSpHA
sabdzOH9n6/u3Cgn8+ikVYmQBozSx4snpj+nWXT1SHH+PMr7l+PDtZzihFAj6rbXC4PlLbnudWOf
KvS6lsrgcmg7F5fwetT796H792gs0yonfPTQVzn0bWFDpFFKqBU6jSPIcpW/euWwJjqlf+4w+PGy
YKGt7z2zJHi504VAbEKhHaSGR2QJL9lYX1Aa3ofyuNNnuq3/21vIUYET9KrVYqE9vYVoi0PWllxU
bF6GeuOX09pXQ7t6f9b2iI3ljcNkvX+r7YmCnsQ7iAvmZLsqYZSN5XE27I6Ui+mu/9pt8Vt585dX
+9rmz9f1fqP6OhgFUVFjK47XkEf2/jVPEoG0hVSkM5OHBRB589sge27p/Piey++GOZmeCqmUyZqm
VC8L1xXN2vKN0Z/JPVfez0wfL2X9528KakEqhqOZcCmtB3rdx6h+Wd8kV5Ib3kpu7E0H/UK8R2nc
NleBC77CkxyI2seecvNwX36LvEwHfNtvCyqMNHVszxVjzt3qkxlFDMwyoUMFnMhmhbcKHvT3/8Cw
fxIn8vE+nMwpTRfEnSJwr9dYu7S10T7D1pbBGIGSc1WVxIRmuzqhq8vBWcBty26+U5xiP2luC0T/
LOHo9eN4PyOwYsgU+mWVvxBQ9f7JxJSh9GnCEBAca6/YIYasdb/VnBlvVnCncczv6M87hMzioX92
QvrkxgMXxOLBjo0y2OuL8+bFSBNRTbrGMl8zO8db+Sa9XSK7xNEbO+YV+u5T7Vqb5JC62fHcQz/B
jr8+DdpDJDLJ6S7A0XYqA7RaNghRAD1qN2APVUSbuKrWD73c6X0DZinZhhC0NghY4lmS1WdXTtju
GrPExkA+dTIHldVFCdoEbeyqP7YVnjLFVqLQ73KIhxrxXGG/NwXZ/fOkcrJ1/X3Rb8c9USQkOede
dNxxpUhcI4x8pk5nBOhSm8JWbwc7gx4xtJK3CscjMMKkSS5NQTozuX2yFGFWf3P9Jy9eMClo6Phz
0LVBgkq04sQZhIrKU4Jso2ThBb59O49Gbxyvz9yC9bmevPOYglToYaxOH+WfOKoC7Iqt9frS6ff5
zQBhVdh338+fkE/O5q+3+91Y64ry5gXXI8MYe5OxWq/ata0NK4hkxd7Xbf0x2eYufezHc/uj9db9
6fpOHnHeDfR8g2ukAbGxY/mn0J6pSb1WAf80wsnDixW68wWLq1oJtfJe8zV38uk+oHiPme4lPobf
q8MDJeCdtAmu6BK4oA3hqsMxv9muM8mfH+grqPZPv87/sXcey3FrabZ+l56jA95E3LgDuDTMpCdF
aYIgZeD9hn36+4Gn65aUUh9W9bhrUBUVR0dIABvb/P9a37pYKRO9d8xc4+e0wVZsWU8Dfcvsdutf
AMrwbspr/RUnJ/HBQP1DKTACKRjC5WULmuyZZVS3Opv7+Aau4oYiuze8Eif8RyP+11LD70PhYqG1
BzJX7PZ9KBDa5Fn76GB5W3yyEmxplx9Nb39Y1yHvG++QvM2ndbHWZDVZ8eM28mzjAU2lWxXPMnqp
v3/09IR/G2xg9y3EuIQLbpzri6UzZYQ7/YTHOJpV7TsHnQpWUM0wR8J+npex/V4s0ShRmFp0rGJq
m1yZxeacjxT1aurT6FgrCRP+gIKs1Ss5nJ213iF6G36gdLEPop2Nndb1sa/1c3MeNSn5KsykPSTl
MJ1jZ5wCeKoWNAuBYG3ux+R1XJfyNl51+Urg0QlnUghudTveSFGiuCoiXXXF2taYSIqadFPd1K5i
Ve5OqN+YjoaiuOrKzvzaSkO/wYjgGmoCkctcKLsBGgYO4AnkqmblYflXYdmh/BXL2qGa5/xR03D7
po5EUSDKtc+OkLQTgtr1eqq65FzDYEO7Yb9Vw6oHfZ+jlcVcjYY3RwgxKdIXDdYIoKh52ZdrtjFO
HecqHQdxEAN76FkoBlNlr5pB3Ahp8CgcF9fVaJjniiypa7tyyl0v2S3G1QzHvBqrXmuN1LZoA+1b
c1LCNq7iq9XI9E91bRiP6YKpe5/XpfaSJ7l0NyIi3lmxJEzPVgZxQqySwjyUcuVoOJwhadJPIdyG
5Rk7fXuAn14EM7Gqx8SEOCLVzXgUsqTvhdAJeo/b7ViYDcbXwZJzNRjAqh0nonVmryjz9saeeE9e
iubrkFjG7CPcnY9t1rUY4GNUIuNqnsZSFhVBQfHqx2VSPghnyk4q5N4grlr7QUBiQVDcKHdmK8Qu
Gof6UR2W+DoynDVI7IruYabOc7MvMdeq+N+N+GrcDpEHtV2Xa6so51A1V/Gillbhy0ArQtMpzN1Y
Duy4Sk0iMl5pRlZpCwDkaEZJUI+T/YY+YoZNNDvH1CIsuNarOkwTm416axVf+kHXntESmSddbtUf
ei5lpH2afR7YM550rSdiiIynxA6nSK/2kkgs6ZipvamPyDus9JHIbfQe8yDIgajq2JJdyFnOMzgw
5cm2SuPaQWH8FEFEOk71Gp2XaJKgviT38xTr+27AqHKnWRLClaXE5OcuCcuCa2eD1KIOSEpCFrt8
pVtV6MWNvSrLnRjV4ojppP1Wygm4p8WE87PP8grqBj34igCYvqpuoSpUz2k+z9+FRpyCXdd95eIp
rq/VLqqf1o7cWwh5DcgwqIZUHCNQVR7IlQ6nqujzJwNsz+TmwxQhh3aM/MbUWkWEFV+hg4EZ4b3f
9Xp6KDSnB2KoTuAsKGhGmRUv/lAAFFBJQJjdpd2CmSLrLAgpIJCv31llyp+Yqv6LNc7KS9JLBWo/
NP1VVpvHrkp/YGG4c8y4+worByALT+aY95MRoDcdgE41hHHlnQMF2W7lwxDBfVCcUrsh+lB3+7Qx
D/zFQVNOWKeaXN8NYH58mMAnEyHntTQIBwicMG+cLgHElMo3a5mfhaRf90k0oeyvbcfnE1nggXXG
oXJqkDGxaQRVyTNOpvbG6OMBvWiHjj1pDdcYrMHLRrW5VfJo9KV4Uvktzn1e67AA2Fue7WwdcGh2
DXvFUhjkQeXlRqfDX+albf2EkeZGbuvv62KQHmLkd12aP7Sp/SlykvTYD8hRC7DUR6tcaZ46+hpI
kmg8tXACIFnTdynVIBIZ1XG1iWiOlVeNk/iZKJYuSOsI82ZRpAA81vLE8mYFpIuRi91YtStVCUSi
qCBQzEnBXUFI2+eRfCMaK971Y6pc8QmY6K4gWeCNSNL0zNATbp9Y+q2Ip09KGg2oyCT52OnyciNB
syuCNJpNz8z60yJlrykDFBJPL14wsnOqsuvhugX3gg+jA7Bh5gdZm66rZMa6bwkYFMvWHDEjbTfF
FoTuxXi2FnhNTZeWntKQ6FIWreEXppL7xpbmDiJJDvQWAaMuw/sx5/57XSeQ9mRZ3OrR2ACVyWFw
DcZ6WNPaz62G4EVdlEExqvGP0cx4reVcm9drut4Xg/KI0eBrnMh3FcQ1r+7yONDM9Sbr0Dk6ICbc
dpm+yrn0NNY56/Y6TkzaJn17PZ/13TQvxueyH63GdzS4kfgh5DtLGrc0n+qOiWk9xunQXTVp7AT2
kCGwta3imqHDIGKz4Ot9F3+LECzt1j7ntFM4eczHRtbb7LL5bu6LWqZlSmLxkO6qRk8ab15T7bbk
nee71mHl2ZnKiCZtHLXC74d5vC83iF7KbAdgdBgnAUVH0hzPBj1+KKul+pH0Ky+0tTdmTrWw3e7N
KbASsXL67eL5rdaHCLA8DCUGoNWL17LukvucK3zuStO+qxOklqHRqvZ0D+Rj+dK207QeJ7nA1yOv
TlfvOnVJ46BFvfg42kv3LLpF2C6IuGjcY1BpIreUQIbzbW/swTw2j8AdNCoN2Sh9rcoS1F+mNc6h
Jmw3dqFu9rs6K0EPmUme38g4iGV/ptA8IOrV9STIszjOdoksxdeNYaE+BgZ3EtJoooGqJ8JcKYkZ
cBhhQ+HFl1qI6dZafx7bNgkjZTQqn82U5Q/56pTgljoH8XRfxC+d1iwz+mBtyHY9Y/TMhyp/k42x
vEWirnyRRgdHUFynu8HJoyc0iM7DpMWqG6VpRQghfZCrpCyyKlCKZPhiq/PyrLe2ES6NnaP0lguF
X1I1p8FMrV22VNURNSK5gxIKdgedqsOiOBXFfTvpzTct6vVP61IR+lfHKGGSfuh6N7IstIBtVBxX
Cf04O6YhvTKdqblZFLM7CUrCZOdJ0jE1iqIBAWmNPps1+GyWkr8sTiYOCKMdj79y+K52M2z6qoAE
g5DDb0fcrgAC7QP7pN5PrKoPTD3R/FwDHazZ6/xtWhrzZA9VetIVmK7rAJvKp1ALXMoESAcjqX7M
bTGdhtaxw0rI6VGX1pECKxTEXLYxLvS2E1R2nB14M8rbCKQCn1QhqXdyZWUHJRXrVZnEjq8sM5YB
yeoil3AVyAYsuB7t0P7OnAR0uLJFb0IDkVqFtIL6Xg31POeoY2ddzu6Usl3vYmlejkvWR3uRzNoj
B+nyC0lSzKZRtFy1Ih98a14cT61gDZtrDmgaT9E1wtzJmxUlCojDkRZ3rldofNJcsqSiS0UCUE6Q
WfRqku8VrXXO2kizr5zaWHHXHCyXhv3tsZyT9NzI5vpmZmN+xpEEcDEqm+YIP9OsgOin0l2sgMyh
B0quT1qIveiX+aY2si5AXVG8jkomPmPp0NjPzcLVlQX0HLtnPYzYsVwraJzvnV6fr5Fa10clK9fD
svSKCs600k55nSiQXNV6/aEUtXTb2UPNqkKD0Gnn6mZNMo0iS7fu0IIt15k0mQ9/fz75rfAIgIOQ
a0IDEYPglr0s8eAs5fUCq0mcN0pQbtvF9/H4SW+HnZmXfxUW/rdH9x8IT3567r95sI519+31l9Dy
93/hvzxYDnYqx94kbvSINjbCP7pz5IkDllTfGSK6sxlI/39zTtP+k9wpCANQXGibYdL62YOlENhB
lUpGLuzoxr/pGv3l/IpK1mHHBxUCVAPKfOO9XvZTgSaZu7SyFpTOiI7fK58RZ1V/9qQdvFA0395P
D+YPPbrf2vOX17uoVdh0C1HYcD191xy2pEGj98S+nTMKFWLLQNuBGHQzTsTzhzVHAt7//m7fzeU/
3e04pw4urkF4hQxU9jiQfDrsMzbXlKY0c4PwZX2vjR7I6+VJkpRovanTsoo8a7Ia68C2nckWG4jR
4wEjc2bX5BBMjpFE8kx63U8pcLyxJjNmIqO013ubU7uOmdWJE1tiedLybKcrcZUX2CGEmA7Cgdwa
eVORRxqxE3M3F9hipyL5Yk/aEGVvnQMvmRVsRgzKnLJIr1XBLE7qqjRykGEtG4frZRxtvyUc2nI1
o3KMVxlAIiL6xZaJ/NQxJhxkc6nIUrKKhHwt3eK446qpwx4pgGTZ5g5QtbGaKHJLyyr2OqGFFDIq
Of0kK0kLk1vIkJSelwKg1UFy0uhe6jV7dvt1ZPEYScd9SKTE+FTqhB6CCnbiQ0PtkY15ng+vDjuz
B2ltYyz6WdX7Y9YT8qg7i3kfa1n0yMF/fpLNFlsQnqfccudi6QoPjhO4bejwhO849fg5yw19Lxv9
dK4AkN81uYylZyxyR7rHMAFtSxNA5Txycc3DQGMWe0o9hQ7bqV2hQ1G/L1K9D/S+SBnfDaawsLTL
7mtZNNZ37Dq571gSEZRO1N/bPaa/IDdiuNFq13cDkOJhrHwJTpYJdrpdtKO+FsMCa12kT2KwcT1N
QzmsbhT3SdhqUfZpzoBzufFkiQdFiquX3ph03RvNziZDnbP6CPouKZ9p9TpEOA/Fvlss+Spi+/gw
GMVtTjo2JaLVPgPon71cVZqwkTjsZDVobn5qESx4xZ5He01dO8oVv2lFeY5z2McgSufHHFY84Ptk
RAOYJmGBSSQgOc92rSGe6FOPGy4SJuFenaY5xLyT+XY0SLt+jc1dVRpNoOhRdLBJogjUOE1OhCnQ
puFMsHNUnpS8maja2SlOVNrE0cwTaWfEg+0niHTu6n7U3HJza5WxBAmZupafbp4uopiRyG5er0rS
rVOlJiVHKTaN7LTrcN28YsPmGivspD6Wm5MsLbTlAG0sDsvEaX1LBYM25XMftJtPDTSbhPmmlvYw
XLuwh46stALmYTXoj0sPA7RcmsYTljSfGsyQbp5n9rFmjF4VbR4fkk6DQEy+0qEoovrGkOlJOZ0z
7CMa7J5KyY5GwSQFGZ9nkNmNgX3ayA5t5BRBZK9VqEOzd2eshqClk86Vi2n0kFo1yKcHoJE20Gij
kA22fcb8Hc+S/GZWysyj6oc7HZS9X5SSiWlw7O8LnRqQIUSI1c16bCgC7YapLo9FHcFHE8vTEk9E
MxWlOCxS/KUk8tTPJsU8t1rmAN43jVNENvyhi1cRCvazV2qUlJorzTaR7mxd7fS2NbXB/Eo2EHFL
6sj8c+7eTaRr23ILOv7L1IdMh9FUiVPjK7OK1Hj4hBS6ZGz2dIa/RLgdR7tjtvlVpbkjgruU49Zb
NUEXdXO1doPRHVp9iu5qsIUvMbEB/pQXya0cOTqp1ZtB1tZJ+KZF5KvaYGlUUDlfgSwAitf2hvFD
XUxc6WvSQSnQ9YjYCkaUYftSwaSJN7eNPkvd5thdrZGzlK3J+Q4dqhVWBr5eC1/6vnMqenujuaZh
SjqF5juTbFw3ZfHamM14WPJ2fLPtWbluN/vwDJzwVn73FJcJz4SsbjXNjtG7A5lpCDKplm9PvRPL
S+Ik9gPzqL7LwPm3u2KW8wlvvqgPdLSHrwZ/ar86kOsWZwXh35DkVBq3SWzL5gcxSRdF6G0R5z9Y
JQ2y/mjnmRe1brkwCnvGQ43ubAvAQQIeEipycnabQ+Mj6fev7ZXfLmZtws+f1lCbYBGnb7iYY3zd
3F71+OODPcKvpfvfr3DRwBHV2IG55AqT153mU+FnvhQ4HoEfNMYZs1fO4cN9ya/dCRTfaIa2XqSM
1Jj/tS4eYSVEnqlo99iXMNBwnOw4mToUaVHQkVcfFB6k7Pf7/N/98n8oG5Xnvxe1XQ3Tayp+VrO9
/wt/7Zd1G2EaSx5L44ZEeY/5+0vNppv/CeZrg7SRQan/tSn+B7NA/k+Sj+BSkXaDGsveMqT/wSyw
/5PaJPMCXW4NoA4onf/7f36x5fUX//9nqgX38VNvESACaBX69Wy7+UuRWl5sXxWOmZz5qH6mLfH1
NG6k/laQYj9SAv7pkfxpp/xrm/avS6HAcww69NztZQOLSQSD5qL3fkoGSMwGTaO/Y1QnGtReqxFT
uaZeWU2uJmovVV4/uPrF98CN4mMB56QCj+PBXZrp8qIbWnyrnU/+wUD0bbuDMYaX3B9Sd3ocd3QG
gv/BJVEC8P1xVsLZefEJ2lEiN4YE1WUMtbAs97031V4cCHejZHXR6WMG34WCb3vGjIp/XvK9S//T
XLaMdjllCpfkNGIEapAeKdPoAXuKsHOJIgjte+Pxg9u8mD9/u+blmbzv41UxuGZxqJUz0ZWoPbaz
zwDq4/wXlu8jnclHl9yamD/dpk3qAR5x3OLNMvocPPZNnj1/cFt/GjB8YAAELI3/ujxI6oneWKRJ
9L5BxsD9pqEZ30ZX2Vm79DN7og8TtS6kO//17vgGiWU2KG5citHA7ZoRh5Per6vr2AhLw826A0A3
Dbfg7B70x0j1WEOs+tqRSa9X/4UY6ovj5PYq+UqYeAArcia/dAulrZ12rPjCjxxzP7eOW0/nZZGD
KFuCGDNbWr1k0r8bwfh+VRugC0JXRaPufqEmo6goZVnEMSo7bXnlNC89HZ2U7EPq+DhI7PcZj03h
T1e7aHCv8A40rah7f8P44D09Wle4T93CddtTf2CTGH94zT8MVzwVjor4WENreHlKV8WWKMq+1K/X
wSWFAR7D4YPR+odLoHkme0zHv2EghPn1i+jApEezJXp/jY7Sjb6FzIcObROf3eTRuZN99cOo3Ast
zPuA/eWaF1+hVlVmWjcDX4ibvm7FlrHBl8DLc/WvyZ7UoP5f8Fm+f3f/FIf8ftWLzdTIbs2MBu40
Ocwva7jp+xJfuBa9SKLZPw6b/7Xk+Pv1tif/01yjTE5nGHS9mWfsyV2VcSdmXN9rFJbVIZ67D7SV
H97fxYpMDzVfFNqqvgj/cX8R96cDTsAk/C98ENtr+rsHun0wP91gA+CGejAXnFgi3qWpW7Yl19ue
57/vod8+91+GzcXnLpR16LOYB5ocatvrDhUhjABqLdzf9b9wve15Xd6eRlkSje8W6HypCrTqig3+
Ql2+a4ZraOSuiOy7hPDZv/8CLzSxf40TUKbKVt20HHY4vz5Gta3thNCZgXhhwkY06GZinTqf/lf+
Ipe2iiwxcTJvZSt4sFQwJamUpQgqBsXX+vVN0Bcnwkq5KVZG2RKfBjhEZFjsrLw4l6V5qNtFuZaz
cXqgbnbcqkN1BvFbUTP9OJudIPopLvfLRHmh6mmjpk2FilnNHV+N0tiVimoOa4VWAxrR4lwP6gcD
90/PmQPb9nbByIID//X+83ySZujVwh9kPXf1If9CQfCTWMjJ+vsnfWnn3waQQ4YFsxw+DMW8FFLr
YznnJP9tm5yB+ImgPA7Tofmk3shhHS6kFYXFEWYthN6PjoqXB9PfLn3xrSjFpBHmoLB4fBlhKyt7
81sXcIoLNhv/RxvIP8zp2NjeS+ycEai0//pEZyGbY7rqrIsZYXaT6hdS8sGz/MNi+MslLqbwihwK
pd725LlNJ8zEQjbexUiRzPWDC12Ic98/D/o2ONW4nm2iTv71ZjSjTqfZNJjWONInGpxdrzN3XRts
k9uW3KvYQXOXkHkHu4xpLvpoN77dysU88MsPuLjVXC/0Kbb5ATn1XX/LkKek4G1uSrJf04+hE396
tD/f8MU61Sp1b0Q61ytOGy6Q7LgkzL3yELnpreyDINhld7H/EW7iHRf7221yntws+1uI/cXyYRtr
JA+rxWxOoC5JDO09KUaj7RYAg7ZOyBhs+3OdFO8vzs4M9T1+nkMXzsApKD8GQ5AERuZKnwGskbf0
nN6STvkhKP2P39Hm8VBgUzHArYs1YMmrdkllp/cX6pY4COjzej2nwfBfW3Ped1i/P5V/Xu9i09dO
GRLkJep97cFEMONqYfsKgbYMsCjspfMajHd6OP7ov2L4ZzgA8vL/ftL6w86ak+8/f8D2z39aZJWq
aNRm5QfouxnkPRFuYXOtfgguvowreJ+gtprABk6lh+1cPFhiL8soHzLxfuaEurFzhjDd6kyBvJ/n
3d/f1J+Omw58H1j3umr9VaX4+a601Wn11I6F3wcT3W5PTT1UcMV7MIMa5nNYULTd/RfR95caxs81
i9/nRVuG+AOuG6cfZJyLqUSoYNkqk2cJ9E+1siBeHe/vb2wbDr8OF4DInMA4k7BtkJ2Lt5UmyrhW
I1ewCxVmU+qmBtItYkUVMpV1xZVL/aPpaXsx//0lqRb8OkDkAnRW2nNJERYH8whNjY8CM/uez2O3
falw047DXgr/B3cKUIFyDO9Rv/TZKkXVrKj5BGxr7di3ZKrXVbsllBlPqdr4WtUGsHM+Gjd/ulmD
QjgebZNLX6Z51Hozt1HDJNWgM9ePS0DkhDdeOfDel9B29ZCNLkClj1xsv3+Em6uMyhkyYZjblwTX
zEnnEakDBxbgs24noNGgp14qQn4SOYSCTYU0QaJh6g///lOG+kB3W+FDUTdu88/fyZCb6kzLhS0v
7dO9ZBfPEVmJRm7eqyL5zDvQgPtKH0w50Ot/H1MsA9jBNnsgFJeLtUBL8CrIRTb4kzAGsLtx+4RK
2RmOQzraCGdRJX1SutZ+m4bFOALAi77U6jKhk6EBZ6qkYimpUR3a3NYajy1Xdywi42mYi8fYHu8r
Z3ro8mbfpfId++Liqq2Ko1lXIeys5kSTzXlQFKUCW5DX8aE1iL8mkdGSbpZ5tYPVNItgovbnL/AF
P6cONUiUX0+z5XS+uZrA/MCKgsIs66PVKuDRY8wliyZ91Qst20epxfI9I8GNjYUuE1w5tU+PQnQt
XVJ1DLI0rkk2FMdoQiVvZobuyuP4tU7EtZQqpyiFHyz1TpjX060UZ88Iu3JPSutbSiAFH7isEG9q
FKFuTQ8qYtZUkk+8R9duNSw0877v8geEhze2Vd2Qjn0/KPJ91ieFZxbGsSupZTr6dJ1V6xdw0bdR
230uIvmxSrSgFDw/QcqaarVXUgYCCYXzAiEUgwzKOeI3i29Dr96i0bxjRbmN2/KbanWpL0WSn+RL
MEvVLskdx8soc3g0N1/NMbnBWli51dzvx6S8XnQyEevyrKXFGb/SSe8HtzZFEC3tWyvRvi2Gl8ou
vyo19TO5vjdilIYZ/R7ime7k0bhXZycUuSl5ul3IQRbb3w17OeI17XwypwmNauOgADFLnvBOrLAi
wA3uUBO+TMI+WwLikzqSVQomj1zvkhi3ruFVJdlbMsm6nytE+OHPw66h649S1SSgGnFfjkOYrTEh
1ubCuzBjP0EV4CZ1GzSF/JCOeuvWiXFY1uHUryT4EYp4mwv9k2TYbHLI3QrkuXxppebF0HRyqhoa
fyUeuELWDVfRtiaxA6e7VS1SkrIEo9bcATbIpk/5bGg7pc0tdM35if74NgamG0p1J2dOT1NpkyEf
3xsE0NkseAhr55SUKufc1grCa3VCTTzFpDNZiqtJk+QNcnWfVlk4ms1TpqNH6EvSfGJ5dK0WOKql
ZceyVROPiKpPvVBfdVPYQWsO3+bcuU5aWT9HWvsYZ+knoeHe4uUUgdyJ7lqxhs6lJPGiFlHmTgut
2rGnMjHGKB3VsqjDQpth3yarTNTgcMxE86YodROSbM7eE0U6j7bNdnHFQ5iLiXD42NnzyLvdwsnW
RyL+hJ7vCh6lDVBzHAMpJu05T5b1oEK0DayoIPlPVCCAByXdtXGHyVAuu50RjSd0+FdDUpzjRnkQ
aYP1eRjOeWJoBLelGGQmBmm5gLcEqZpXvqVIPEsME+G4EnkLCDMKyb+z/UIfmg98YjDjL+dDGjCs
OOzKSeHAWnyxrC85HPmyY1lTyIgr9waad1SA6aA4LO3DYGtPlt6XD3mRPiyO+DyTVp1MzDNFlL/V
cm4ESO0OiD3fMm1uPU4Ux3yqb7XanHaWUE+tMWq+SSB3bGoHzO7WtYH8MVAGqK6GjebXzpsAbCIG
9ya6Ls3yW72Kx0WLhrMixqfZUW7pGdyOS362J9KxW7XaK4MZzEUy+ZkFV8FOsk+kJ/Uh4fZ1qIre
8lVQ9iehKygXmt4B2d5vedhOK8/7lW7wc5MMyc2ymERXtwhr+25GmLwKiYBERQ0zzDj5YMJHlcf0
1Atj/AQdevwEPw3VULqUzY+Wtq9TF98427duVK0/xrm4Wt9z2lefkRcYpfIlb8ugasq9gjq5bWDS
atb02pOnJ+A+psRFRoN9l3Yo9jaZLkoG/a2uxEPSQB1Gbjx5+oQTmGS4Jh1u9ZbUQpcqEQhQDPu7
XC5fMqSYfYSSUSCINcofXZYealkNY727ipgo9DrmQWdXzprvDKt/UKP6GpYrkx+hR1P9gtPpbDid
4tZlT/JrjXw9ad1RAPg1J32PQXM3tfssxSakMuF1muPLvXBr5BjFvO4mR7hqEh+gEFPsBNnf9Iid
wRemo7Yz5E+sbWwqelda7jIdaLO0Bde+qg0rnpzvF7RHhjGckvgN8KEAHLGCb1i9XIB21ueHlAl9
NZwrkc/7xDjZODQjySbzNktOaT/t+vLK6oiLlewtXG7Yi8p5VFeSpinSjU1/Hye4JfofsdO5llWF
dbkcMpTelrVxfvNdWUwGmeVtsIAHVqqjCUYN5uOniM1tXU3haMHhxqPFvDILNOUOic+KDF6GvV+0
UyqyEdb+JiOZsy8TT05S6MZA2IgtucoV4SLZDMq5CRpH9are2DU1lo3ooZi+cBJ9NPQoqFZpt5Yt
RgZsZShaR2V0J+yqcosZSN038aPVlcTvnRT9qoojwErzxJ+oz/zBsxk5PrAPDweB19cvpTF5JvMb
vP8gatACr+qVte4kFAvGQE64JXuS1F3NS+YyeDOpCde18RbKZRIZnTXw3EiaqaRogdKfjTlh9eKb
KbtzVCSeUubHSI49I3qT5vVY4rIxpJuu/M4+yM/pWaZy5wKO9rGzPWMecRMj9VIz2w2NHWxzwoCJ
qRFNIOH5auuMCEMy6atmpy9PmpZ/H1LdnyrhJvQB2uibg6lBVQbfmd+GvPa6VgQtpvF6oTrQPNe4
PgyJ6bc2AzGT9TycHZlSApEI1vRdJPKNY8dhPTxqNiTxZQkrboqIzr2Tl48N95/l5QsdQbJy79MJ
lvb4ZRTwFp35oV4ybyjFPk2SXUpJNJ3b67HtqNh1B0Or9nOUBmbZP8rZM0I9ZGhj4KgDGi/5OxTe
N5GCfO7X0l+V5lOF713MCtoycSUb2o2pFvhLYis0yslrB1RuNnHtNt85yucwatobrXzrx/k7LGK3
U2V/G1jaXAVTctRtzt+5cKshYdCcAO6e5e57X5f+Il1PWexLnSAp8XUijTNqXkdki619J3e3hCwG
aBAx3YFp/67IS4AlT2MizPIvaob0Ss32MHBdp74ZmtciHa5SiWTc7hZFPLGdgwi1LE7daAFk3rR8
lbJNQWJhn4NG72pSnWfElO5Qv6hqdw/0FqdG5NtZd3QQVCym9TJsuxWY935dGIdmvqnYLlbI1+lH
d769GE/kc4Rj0+1U/b4eQFHKUoB2/JhN5gumrcDCfuG1bXWVxPIbcZ7hPA3uUihXg5Htky7eC1lc
z13LUk4Dcj0iZPOKzPgBJel2kVfPUL9PJl8YvBYIORVRVlm4Lstdro9enWa7fJUflSLzpMpxVVvw
zz+vqX0/mVqwdmPYRObmNvihCWDAJJTOU+vOjfzMnhUaeWfD8OdtVurs40g6akQGdLJw7fRFtM/1
Ip2nbr535KdG+SKGCAD2GIzmcuhrdpQdu/hKuWlj9n8TAhRGNao+IHsPcNy92X6Jx/hUp2rYpGJX
adUuNsW12k5fJ8GzniRSRvSlOJUg9v3C0lLcR/q+KRACzu15iIYXpyHmbp5MtyPD2B0U/VklW1xz
0i9zu9y3dmV7dhtnXlW0q7s6JAKMNpxFQ12CYhivJtED7dd91Rkxp8Z7O64OEsYnNSvyvYKmMs3y
czZXO0nVzqjwORk1KxLWRrGOc728djk+WF2tjSAzKJlJBpDjaU5y5gaw6Z0x3nWqeB2q9pBaxS3+
r7tBFbjwpPQRY4LtMtt/NbVU+9ohob8z9Fg9VYMSeWMbaYPHZMxi0UqqRCALGgbEA+pqUU7Menau
HanCtEnTEjp1BCl/MQVM+EYlkSDKyNhdR9lX1Mbko1j0gFIHh4fNEdFWt0M1ifOCuothGj3yew+d
aoyhYYo74NlAy2ULCQhB041vlkV/GFqcbvkg2Os50uzq7TjtdOwpoZXEeKjqwmeF2Z7NIPslKV7h
2Eu+msvmAZy/5FqZirTDtjGx9JOVnxVjqr9FZAYg9cgIA4+VsxJjLauS9Qb36X2Dq3HXRvL0MDpy
40/ybO0TMgp2jmXK1I8XBHL/j7rz2pFcubr0q+gFKNAbYDDAn2T6LO+6+oZoU03vPZ9+vqg+M6pi
lTp1dDcXgnB01B1JMhiM2HutbynJwG1KiheCyE5Oy7odWKgf7TzatD3f/hk4gr21W8K8XL2uAvMu
4BYPP/kmpuZ6yDD8Rm3XXnfZnOUYBo3sojdKrWcBDjt6z13lXxX+EDxNTm3f+H7kXHDUTo55GA1f
SxAj60gZCcqb9fgqhE0VMwNn+vd+F+cnxHPKhYWv/pQjhr52QhXjml745D+EWnIhmRIvkKOk5WlI
iumGjwZWuZ44hCs9C2fsh2GyIfIelRgtp12nFTiThkDTvGlQWKS0diLXPug5vdaK7lwyWZVxNWO5
3CJcVP2d3U0WalgcPjcc6RFSq708HSXA9ddK3/qXWjbxNa6bOrtMa+lFVcd8etH6ZC42RpmLtOlG
sHdSTKYrPaawfzDJlZ1XqpLbhHZXNZ5QJ8vN8XtcGReGNqHRVggWiBUdJwpNK59IWvwhMQ44CHlE
RqsD1sCguQwhMc0rRJWg8DOnDG7yQcpQVGAPxLjvB8ZT3wTVjrDbCFRIMdZnYKKf1EiBJWHHIspH
NnELLI4BVaU5sYKY1puR6hL77jin2iGCY5yKfN+2HY7JtK02cRvcOIakHW3yIA7kjVtneiKaqOkt
an7IHE2IZRxH0HQtWgQ1SeaY4qrOC4ksP4EBfLSQf3pmZ0yrajRq10Rag/GuW6NnPvCIryLMWJep
UjUHHV5/IiWelqntxoxUZQ2IhoBoK7gpCmJHO3N+zBLhlJnHGiVyTOxTOOyTJGl2kUpDiR1ssWrD
4rsVlPqBSOrnP9e8lkRoStGAjoR8TfAe4bGIIuCbkjcScjUvCrXzTGfGe15qNgHGkvM1k5i/0hga
q9DMpcus17+NUXyjxemwthXpVxsG08oxe/NbMsbNNQKDboOs7qSXRKpk+nCrhYXhFpCtPX3Mw30X
2l9LbY43uVVLZ8qynzQOAKdaBt5q0xSJaItac15Kg1GWMwKqCKaJbhnDrrGDpnS7sAhxJFTOeN/p
xY9YYVtXhLKyUqxKvRmKxtpWklbeWHUD6noO6kMWS3dtAPmS4iSuPS1NvmtBPXkkkjzMSv7w59v/
scWiQKhDbgKNl+a3uZxccxE18qDVtFgE8n9NsMOl7pHMjYY22EjnFLtiqr6bymI0ARm3Qc3a6quq
4c3Dlkc7shsja+gE+Nt+L3JSgB8llHMnjq5ufBY4/qEJsBhQ/Ps3Azq9L2mqnzaeSi3B1H+G1Tm0
58d1YjHEonwaIIBP+5xr0rfVN8VLN8lWxjBKFqm6M7Qzi8FH3cdiNFHMfXNBldJ1hUXENZ2bxkDW
ou3sa8d9lX0UXvCcbc4BTD5UwxcDLt9PQ69HuxeXZzTrYMQtMmJxlzNwBzgZojtnHFfalJx5oz4d
1STYj5QstIpLHabZZ0iGCp7bbzTXbwpa/bfp5bIhru7NOIvbqUBH4MPPOMMByPJXFNeuth3pg5G8
vpHOZjV8/rq9GW9xNwe/AxfNRomOpnkQyRCk8dG3UUmtPR9LLGbeh7ftzWCLdqZBL1FTZgYz82NU
Y+p8Nv2zet0PTZrXO4hUVnTrNW35SutzH2EHQJb3CtG/x7SrHfvv806AUUG/PkQkFt2ox+bpL+36
39KRX5Uv+V1bv7y0F9/K/yX+6I+inOooCNv//f4fUTv/9TcLH+O7f1hjUmunm+6lnm5fmi7lj/5u
Mor/53/6L//K1LyfSjI1fxRdjtf89iWIivcGSY2J/u8V4qeX79/yT/7EX5ZK85+v7MG/ouwMof2m
so8e0ia5QVgO/68sHPwpxkqIuCJmgFnxlyYceyWNLZlWmiCLaxQ4/44mHEHiYnXFPUDr2BByKYFU
BdPxfjFim6b0KrGUbhTRyTBVq/D6kAhcIBBS/Ksk0WZL8UrsObB6GT3f3UprxxPWsMtC6Xd5EbIz
B7xCibhPKVkQjeQU3TS4cTT+UEVwkhLbrScXPn5mFvBJoWDQFeV3i0K8a8zd5A3T/EPpBqLoMa1R
3OcY1KtxeEF9TVt1lgngAJOVl4jspinWzG9hHu/KNj9yax+DqT35vnx0qmQP8Ay7TbTz53ozEyYH
aoFWJy77m6qxBlgrZN4WdByeDSzQzxjRpwu1ZlOWDUW5alI6oDXWQFxQyU959p0rKy2TcVVr6UxN
ynjo0ZUnKLYqZ22aI2fBIJIwJuZquZmyIHlWYaEEK6VU+jvJSSVvti0Fx5c4i0pauK9MTk3K3Mwr
SpTFvo5NBR0+CU7onx6GOmy3o+/fZPFMUptDHaAvYz91C0V4nRqDA/1U5isSoOVVoEnPBG/ty0g/
DSH7PTKOCE+rdWjNRaKeGkXqVuh8nkO14XtcVY2LafRO0h3S2uX+VygN474LVDyLtMXdzK+mH1Uz
HOJGuuFfVZtOj7MLa8gJk6o5nSQxv7KUrfAmG4fxlATp19EYLzDvHc1CmleJRlhYbYffrTZCp2aH
/ovRV9Ol6YNg0nzuoTVb1/7YJusgi78jZiNaopWbYyv55XUfStk27MhRjaoUAyu9j12DxIwOjuVf
GhHJqFSu7u3YyF0StgXwJWu3TTgBSc/LYeUQBLqq6z5ZG37U38UwQDzbGpDDz7m2V4lFcae5qqE1
wchrJ0IEiyqrdqFpZFSjnIdKGvJt0uQZ++8iAMU+UayZqm5dR/zgPg20CxxhHFhyniRYhubEob1/
Dkz1yYk4yk1NpD/4BGUTVKVYN01ms2ZOADiIh0ujlyLCjWgrlr4OTeVSKeGmqKP9TORP7hphcIGG
rncBoQY7cW/kPvmuSxmsebZeHpVEEgZno6UDEDkrP+1+ElrbUrjCaZY1ho3Pq8UlphE6U2q1tjfa
htKFUkOenOLBK+L5uxA4QBCKqX+WGn0ZEBOPigxWRKuy70XoPI+63azhCX2NHDnbdXj5jjOwETfp
A6qJkXYVRna2hVcxeVKZW19p3QSuPIcOW3tuUGbFPDknHlZxpj7ERvVN1advxMBeDqrxQCHjwiwH
qJB1THZvYNsbU2vnVYU5mcJfYnwLG95evI7XSR/brqHREmrEdB9hS7gh8samQmVYU5mywkFdSVJ6
2Sj+ieLND6MRi5C9DvPmQlZZO1KgZYlukS8nHbWYZDJLPUhZ58VadGXncBlC9aeTYXopDJIRK6oK
vN3QErshNo4sU/3a7/3MLcapIzpDrUgTrLJNVCHM65pxQ3SXsq4mCEhAcIAHWUXDbVeu0rTRVpFT
7Dgm72sKWdhS6X4FnUTgRx4om7RrsakXAVs+RYbz3+u/aL3SMJWaL3UaRl5sW9+qNOT1LKzrRqWG
q8b9l6yXyl1SUnkOBSPEmNTYtYkm8LSk/9F05SFwMF3blfM9jNUHtfEpSnZ1DpgxtsiU0+7i3IFX
lMzqCjrKy1A4N6NW/2BdeS1AXChRf7Ia5Vvc+9dTU9+R6Hgf+Jnq1obD3zKWPaBmS970RSrTf4S3
6RuSzC2jydnlrDaT3VfbBo83jLqoPUDKeU58h/sptRx2sCVz7lsnVv4Ck+qqTvMLAjKfWJkrqnPp
Y5hLd4Glfq8g67ux2l8os32J+vFYy9wA06LwM5rNZRkbBzLv3KHJHrSqVY+d3bJgYHNvMiKOBYjU
a7NhR07q11ZnjRyD6qbvjDX9LX/VJM6u1Glf9z0RVCaRRF1tUOpL1Hu+ljG98uGqD6PbEjeNK+m6
yMygsUDMyQpKV+IquJM3ZDf3m27GLZ0Om6QCOmVOeurV6CLKkGasNRtiaXEKqlraoVal+7bghe8C
6WamELWy6mpHGWyXTfW6NbBZGnTYs/nazlV3Su19po4/irF/ZrG7bQoeNV+WXdp313bSvqRacymn
9jHFOmrEpAwi9Lj1peKrGWVQ5Abyqhtiw7KY9rfSFLQq1LzhudbXAZZNr3Gsa5hwNN9QSMQyIdnJ
8BU75q/R1u50NfxWzgNNZM08tEHjPxQ1H+m5sU4BQSzHLpWmawvK1q2Oa9WLSVqsDbDTDpFHdrrH
vL8xLJoxdQHwTJqZOomT38dcH9wuyaK/H9+OZnmEuLVRi/EIIvQysedDPfo/h9IxyWxNVY75CDeC
sgm2ad876wp9zsokEbVKg3g1z6HiDaV8mWl9x+ZDqldtGVO6M4r7NCKgT66q7xAaj3Mkf9eVEq2Y
vYEWdFeZqjeXMKIQrrnEp+5tDXV0OsLMzsYvg12USEe4p+UMBz0oo0d21m5iteRuTNtW1HaNfl85
GdCzxJvS5jZUOOD3SsSR0L6zHY1+j3VKZth2k+WCPPDa1ETZMq7Jz94FFpy0VAaTh8XbaFig6vQq
hHq3HhXDGwx1lwSUCuyZOG2qnasyrDe5omzhOj0YeU1QYFHd+WG6lZX0Qc7yfhVl9h4GVYB7tUBT
YdtbrYx++qlzSQnOU/v6eizk9ZiFIH4ChV1cO2/a2LqQpOnQ8enY1kmauJwEh32oF/vENp6dOLjv
ZlRvTP7nsh0lmnahJ9vVTWqpa+rR20YaTm0o3ZLZuhtS8+dMP3iVmogHGg0hhAlAiotaq0J1T8xx
1ecXcilfONq0dfr2ybHsPe0W4FiSI62cbn6ZsSS5WlQ+dA6xuClVdrfMY0QTXbmrciJT1Srle2X5
z5FPt9WOrlgtuw1bdUpm+Z1Jeydnj1oV0hM8vG1OcQaXtFPtqBvfYDqaEP/UBzq926rFqJ5SdVEl
TzGknZVg7cKkHo/yJiy1cp2gqpiGQzf529muuK1fKNew6zBcHdWswFAQYumBQgKJ9yTXiWebaxxV
nuiigzXjf/X3bd/iAEApkXtdTC97KIzTPNJWeJoHqMDjDSyhe59d7kqpvxb0X6bmqrBAKDr8gbSA
v3HMyJCtwmJTpugyQFJoXYGhZpeFLU2zZGVEv0IS7yfrMTEAXeoXka54Oh1zGdyBfeiSRy1/YcZt
B/1umCVPb8u7fqANHf5skLFkT1VzlBUwCK1+aWcPafwEKxyo5k7KlOuRZmSQyS6NxQ2kwgOcoo3j
99d67XtFTRgNeSdTA71Ofg76FziRKyCcMBlovpk+CD3liLV1I+X5DozFNkRPOPePoqqn0jUf7Oeu
fp6GJ7s/JNMPlAuuol3N7KIsCQrk3oxvRRBvKMBXzra27yd68vkFL00+nLTizml/+f5VYCAXm7pV
jwuovs38bkUbAUEvHf7RvIvMnQz0o38ei19D9TXUuYRTp78odbZ2HPb4/kqH3hcH6bqkO5kHhtcH
3yvZZgrsg7Dej8VLS9yBJuSf07weOzoItKm6LLkvk94zJxJD05uaJav5jnhsdPaSTvsz9I+xUW+C
7toIv0RME55rmtyCKSVSQTmE2c7su0ezjr1GdNNV09X6BmQF6rbkgS2BR7M/H6Z1L7Oh0Dy/NE5A
DQ6k2K4CE6YGK2AAkqxVUe6MpqfPo5f05kaddSBofKCRUiqnMnyJ4m/6VOD85JE99HKxom3papnF
Nw9ND8KsgA6PlHzRFXlVKuGtESqb2px/JuxFGgImdOOlCBtXE/HHuEjkjL1GWq1aVCS2vOH4cFPx
WZl0FQ7b1HplWNG6zXaZRNjs/C0qTtYU/6QP7BFwQdCpVF43qZzxsPAwGl7lK5d5Gv+0/NOsXhhI
fuwKY39tksKqIZSYtkZQbFUZ2+MQrULJWcd9+ESz6CuYzlUmoxjrNOA0+zK4ShVeDSAeZdpTM2a3
aT8ge/Gc9tpBUxfzb/o6uu91sOs8pKJ7NtBcdjtbUVyoqndpeKpC7mwYsIUjXWOOnU1TRdu+arfh
ZHyZrfZgT/HGhjiTdtYObqg7KBI7r9krZOvYZJkHJuRLWILFVJx7QV8ctbxhIdbFV6UnKqoIHoao
3iD8uA6UeXJLo4nZZudoIRznUUE1MfXzzmgC+BzzpinpmpfhJuYjmlbyLzmOvgUF9zc2LjvbPM1h
Tug4XDE99R/BWyqr2IBbUw8pb6GhPrSSuSGj3LUt7Ti2Fjag6os+W1vFyOxD24MiGdU1+M0LNZxv
s9o6SL1V8mWk19iO8fPsqyxZwVWXjz36Nj7faj6uW2gMbpVFkQf741DXzr7t4p9yDthTDf0tTbOL
gTCUJuFDy5N2/fqYOQ8j1KM+HO6aRj7CnQm5zvSHX6ZeMuXrMrEe1ak+pQEKv1yFf1KFLoSYXZFZ
x2liinJ69IdT50CCS6tsRVNqJU/BcRJumKkIwXQQ8Ez3vhvv2JW7RZu6Tiq+IrWb1NXRmognGK3N
WNFAH/wLWUMtVz0MFDytBlNDfQw7bW33oPfo7QNs+1qyXStI1uYDvqP5yUbuUtMylAHVUxfVJ/or
2qrmbWkK+bmyyNdmK8FW6QEoDwmT5XQV+8qvOQIDqap3MWbzXaLNnmnnriqf/Grc2r2EsI0+Aeoa
tXqZ5Uksz3mf3vhkrM/9jYzs0DTqrRUPB9mJ1xrs9jmFod5LT722H5vyYZbro14QGh36j3njX+gB
p/qiw1XPsUUz7/LMJEyZI9XKVFrH6+VqLetseHtnE/L5q5GSSR0y6+YigJoYDpyuUrbTReF4WZ8f
/T53A0FlbRGQ0IFjAhXwejhb00Pi2JRKG0v9OsndVmJBmOOXhHLAYJ8sO121/TVXh+lURoNae0D6
Yuoe8HENdnX6wUj8izBpNorxBXQJseVWFCHjgc/VT/JdnwSbSUE3UMblyuzlh3AgeFo2oS5yet0W
+o8p/641xVoQYhT0jkESbRPN3o6TtpWibj+IsE1fXsXNZT33R7tK3JnTAFLvi1YbVFexkvuo5JMx
pmbuhkXN/hEuJcfnMFq3KbKsAh42Upiy9GD1f2kSTme1NT3BzqyvzKBP0PVRlxpT1GdjvVFMCHuA
8AJ52NGe2xkV4Txa+dUPHQR+BAAkVjWuh7L1L7oiKu87mb2OXVj5QcFt7pXcA5aMelwNSfyQTxM1
IiXJ1uUwRcS3m16WKylQu95066zezWD6DN1hekRosKK2qnZppt0PSqFvIhohqxmB7ZNvp/XeGs2H
xFCkI0bZmzzllN2w3ytH+Zcu88FwtOjg5Kz9NdTU2rJXhSVEUY1RISghZXz0OQ4nDdxGiMrWDnDU
hDqQWd45tAfaQaNqVFhrv4P+m/QVkzuDbVR3euS1tfazTjg3OOmQUsAK5Ms3RdPr3xXut86PZUuG
uqQAmgizAlQVJPyLKntG5bEaAkmE/flbUtC2HfvHi8FTvWmnymdcIJ+OJiyd1L4BwGKqel8FRRAR
+OFYKG64Z1vtBYd8R4VuleBSPddsWjhOXi+MS4JYJy5PMxZD9TEVTKvqVGqt2XoYoa6tnkb9vi4f
miA4Ywz4WNzFQflmrEVrhONREeYpYw2AlA35ArjlmWaWumgHfricxXNKgTSxbjEEKxXd6zWH/5tw
Y5HHF6zRRm9C2jHwvVeTB9rpMT7Ku+ZY5ueen7BVvGmTfPgVizaJ7LSWHeN0JWoz31ub6NCvjHV1
EkyK83z+pS31dTSBpaRAj5wXU9v72dIXyC70idHkA5F1bsEF80n2hLm52Kteua3d9Ov54OFFQ+33
sLiwIKtopvEBLtBYcu6XTCtXpjyW15yeUha15EubXZryiy7Th7XHM3f23Jjixr/pVYLOK/s4sqCC
7oWRst0ZW4gm55t4iz7X67XhFyUVjKWXeI9FG8IC4Uyh3yBS4apbq27GlgrCADt3Upp+mRv7GHmp
a93/eZH5dFC8ejxLGcfOksMxE6rTkSIDkGZUoKvehlTTemn350GW7V6uR7eJ5WUEoDsWzdD3t5Dk
ILaIVm66iGm4NEqGZBXguxfvBNeFgm97ZkTxN757GxgRsYswXGFR/zBRil6dLLMheSndt/to3X9X
4FDVjRtscV4S9i5csGjgrDOrzcdekhhXg6FCNjD3c/kQs1GKVRjFpjscQJKRZEr4+YV1yQn5oK2T
K3ywZ2bnp/f2zYhLn1eiEkQuBQQetHiNBbmleJDIcxw2IgXU4JBwbkDxar+/tQZzVHA3MF6qhM28
f5hDmxm10OvxWYLXckUyDLHV/XdxZyevdTuWHAJTzkaCqB++GibjYrl/TUr7yBxQWnxsQa0ChsAc
lIIVqW+m5KkYyQ2g0jxfSXc4gNkurNvvM6utljyRrOHqJTALy6OtsmkcTsIdtqGMbdGd+K3nA3qX
rXGm+vtfuVgtEkSpWhtTILQf8BnCe6jbVbvKwLkVm3DdnJN3ffYw4OcYfEwtNAbL+ebbsZqBpiPk
AeFL9810kxvrtl0le3s1PwJ6YsnoiAoy9mfer88exptxnYWDMyCV0ipNxjXwl0vc9kpfRUdtk3vh
Rviua+qJRPOVW4026H8zA1XWf0LshLnR1N7PQLlwhtwkgArEHD0/t2HjfVV8C47RwbgkH57irE8A
gWc8hgfp55kL/7Bg8nxJHKP8RXajARr4/di2DdeLZo4YW7xuCWwrAFCjK9h21Z5jhOd4hIL8F6Na
6I1Yp9mf6csWtTPb80jb1uDjbm7ldbdtu8v5qF+LrF9Qv+bBfHLO2rg/4H7FXLYUERZootn7gBd2
aP8oBE4br18+XAkjWSReAryT77yIeNPc/qtU3J43kH/cjL6ObJlAl3F6flCiDXVBM7GmOy4f/INw
kOurztM3HHbP+mSVz54oOxkZwgb7XnCM75+oHyp6HgQzyTYb64uTunhLdukm20augkliYFHLPPn4
X3wpxMb0/w1rLN4gc+jUuEYsz0Qi652j3opsma3vUU2oveoEZeOsCOqTb8X7MRcCPw54FRmuTKPh
kBHp+kqfyk7W2tqyml/9B4i2D3sn8RxVsm05UNho5ZZvixVKaiEGJCLObU/GpuW/Z2/eV27wtf8e
PwEnDZ6Vi2TDl0r7i9H4b73zn08jrHEW+fOEpi0xLRlaRx/9leFijqBWuxU8unxgA9C65fYcjWLJ
NHtd+q03oy2W/rzWqFlC3uWJEpHNHKLMhJLOs8q15VKvLR4yNz12TKh6lV0ZGGXXZ5YJsfAtP81v
f8FiYWzMCptBhIdJLIxiVdZa9lk6+yy+R3Awq6c/D7iUvf6+ZETopLLyeBVtsRdwBsPpTDMR7052
qXjZIVdcy809pLiFq1/XID+VR+rqru0iEyjWYn1MX+Kbs2/Twu344YcsTj9pK1zuFj9EbEpMEKqz
71YeGdcbmUrjuV3ep0vGm8teLBktqS9mI0ab3DTYqrcUjfYl2YuiibVu29dD139AWfnsY4+QG5nx
q5pxiTuZAR4T4IoeWDAWQxdaNVRdgGCkefwg3miVIs54leCRZvDnB/3JvlaQ7sXnAK0WlAj9/SKp
1QF1WWvgg4dc+ccrpZailpv+Cr8NXuDGayc+S3z/7C6/HXOxeHQGdR0wZLo7Grd2R9cEf+eZ6/ps
fWLasmdXQMhwNnl/WVNI47cmtYrvDHsXFn1e1UO7tfZnbt9nL6ajaiINgH0zmKP343Bb5bLgDMTe
VWb9a9zmZTyKN9PZ9tuaLtu5E9dn78PbARdr0Tw21MBHBhTVHEreW1HNQQOBPvNcNUc8+uWi83ao
xaJjS1klNw1D6bjNy5R1Tr49c/vEr/3TEIvZV5OVQjYfXVP0Kx6hVisKK2tlKxBYWJU2fx7tkzmB
W1qQmFVNoUC1mBMKGS+s46nmjpt632yFaFec988eUReGCLFkMQ4zj9RnA83LYnrj1DOldADsjbzw
FtkLlJzhpO/OP6BP3iPBPDFVWWEz9aFWU+cIEmIbQdQg2shK3WmrMAvmlZk66pl799kXlwoiF2RC
dYHutliHTaPLeuIBNJf75zPxRO0r0VxVQE7+NnT29RZqAIWJ0wDKw4v8/rVSZiPOWxPHk/jiDt84
hWyTB8elAbRWqtX5stcnU52r+9d4i3noIyGK54TrMYP7LD/1JAv8ee59+qjeDLCYE0PSOlr1ekHZ
iDKx2+YttKhGOjOMiC1ZvlCseuzH+GwzJ5bLuYWPrylLRXSGdlUVI8/Jxp2yEVLuivAwiaxXfW2r
J3SG2OLWdsr5pnWRXZ491n92yAAgrRkk2MigjpZbxBTZjZ0XotK+tX6IGNZia9+rpG1uXhNO6Y15
4fZ8avYrHXixprwbd1GTkpF0ILboNVcklE+XolQ7bMbH4urs4v/JQ9XY/8qsKZphfaxFySnG28Yi
FJzFP34Odtm6RzFfP8Ib2GdevrVO2vWf59FnO/13Y4oV9U3REr6SGYQcoRmzPnFEptv4hWALT97k
azn/cv7VWJqHxLv4bsTFuzjQxsJXxFWCxyqOoC6Ar+9Fpi3fn726xqm/TS4iPrDShSxj1Wz29u48
h/qTN/Tdr1i8oTPKgHYYxEHZzy9sG1BMce7WfvIxejfE4h0dk9Sya3EW129GT5QVg6/RVkThprv0
5tyH/LUAu5imhIzrbBCo7nz07xkZE4tKi+HGJ5Jm3Hnj3An6LN722NOvZ8puyQWbPyQapAUkP4u9
wRk5v6AbeWZGfXrZ//ohr/6+NzOqigJDIAV/n26o4a7yO4Gita+oa27OHSyWBMXfs+nNaIsNU50l
YV6Ky2Y/AbXHy8rbdp+tBeeXXDGVD38QsuGs1qFzyt2/idz+MPri7cnrWcEzwLU6cuWacrPhZfL+
fD8/Fqh5Xd5c4OJ1SaxJ8VuRailVNyPq1KIhuVzeEU157pMs/qY/zCBt8UpMUH9sbP6Ga3JKUWDf
czZVdhnld5tQJMoMynBurnxSHXx3cYtXpLXGmda9eHrQFltP23ScUnQPv0BBhQMx+oYNwRYC5/lT
+Gffk3djL9b1ZqJXjrHAcJFg5Sex+Y039Y721KbYOxfjWrQ0URu7f36cZ4dd7BqtwlFJ8aZWRkbR
AXyCCm0xcQFtN53rbGUv2VCJdc+e+M+9lYv9VhpbTaEETCO4OH/d594C3B7u9GO6nc+tfedmrdhX
vFkE0kbVkdSI4aoblMPxXnUhYYtYckhk86VyW/7yv7D47oxzI39y9n37WHX5/cgTsB2nzXis+lac
fY2n7jJ0Yy9z51son+1aW9On3oUn7eeZB3tu4MVK1MeUzIaCgbm/XzIYzgKo2bFdR13hkDC6HvZ/
NZTO728/OcW9u+jFOjRBOvcHzFBMqnzvb7Wdc6uvcOIA0zx3HPl0k0J3RRFV0I/2bKXL1DA1GWoo
gqdBkbd22FyFYfXlz7fzk40nR5F/DbNYjORCnRXsYViaEUpDHoCVhGK/6VeNLoHFvo5kLtVX138e
9bMa77thFwtSbIFglMXnRBgxJeRHlOUw990HJ5P7qSKI/A+ouOpnU4daiTgKkdJnLL33TVQDQaGM
wePztyh96JO75BTXBbs//Q5p+JW/aqmiqyv1mL84Xsd6CZXiWr1tdvLx3BP+bMervfk5yy94GNqU
mxN+jlpHu2D+ESKLQkYdQfnIsepU86k0hBXtx5mbL57p8gOkWBARKF2ZMDAXn7qyH40S2hYbE8Fc
n+EDk565c9b4x42tdIAmffyv9r9vx1zMswoiXC1XjPm7TdO4COsErL/aV3QRgs38fOYiP3tV3w64
mGEh/bCuHRhQNMT8g7LzMYSHl8jxDn+Buf+WZfQi+lEXTfGrfe8PffV8/ss8+v+bsVQc/v69r3RT
v4B9+8ddAXjlpc7/8S3/+Y//yUkj+9FGP/5x4h+bt7FE4i/7bTm1rH+yqAFR18gbUXTZZB39bT81
iB4iAI/oIZUoTdpNfD//sp9KmvVP2O6vLwydAxRJ/Km/LKjYBP9pgXPWoA+rNN/pB/4dD+pikw+K
lpAg0WAzqetiQ9UWe5aabnrCyjftEvUZAsP0pS/RlUnzTpoac5f1zrBNE6PctV1nHANL8o8FPA1P
J9juafaxYtprFA/jtdPAnAzLcgVYCbV0rkv4v5RHXa0TYu8qfd+a+LhG6+CDkHh68yyuf7/Pb+Vq
i9WONV2jV4ed1KAuy81aXkRL4xunZ4ATNJe+2s58F/PiHwcRtRSZ6WOQQnKcnUu9cKyN3sfTNXz9
I9iS8iTP+nHIwKD0fIZCLw5kTByBFl/1deVsc9XJ4BZqwbbV5u4+mxORoeisp1RGcivHBjigRIEb
Je//fEX6+/WbKwKcC6iExhEVW5bwxSKC9IEkZVvpN6lO1rRPKPjauApaa15XIKyerCAFpxkd6/bO
xshwnSs1fpTC2Yw6WeiDjKK/mHJk/XJLI2K2g9//m1bp47WUWRchhDkCvjUgkcGo7UAjfm9ncAga
mYZYIAQVLqmCC1Vuj0ZsJdeG2QC4/D5lcf2IXdnYdqj248GRTqUctOuoDTJXigN/RwK6vzFSpd07
zIMN5kwuQTUxSM6oZdx8VLtN1hpn1nldrOP/WufF7UKDYHOoURyLNC9tsVupo7Ai/K0eN7lTbgPb
v9WSLH+CouVXWM5iO7ue4uQxITecKHMH8aWCAyQBCrabLAedofE16ILuqzm037RJ0/aDTgbj6ON+
q5VL7EDJHDRXoH6GXa/H6SNRYis1j7qrfpAOcs5cg/8mAjo3qmLF16XZn6Q6ptPXRGhTBl1btwrs
WLc3sG3KWXel5YjIsNZIMPEilU1d1HyNUsyXf55GynIakQ9hUttCqCCSnBFXvt+6tiTDznJYmDvo
JZtBKrvbJCQZFXLfvsp/DYMTbAv/pSRa6kTEJsDYnpLbLPnQNtvSIdDT4NL8evYsKV+L/5z5feK5
vH1u4vdBT9cBFCPmc0SS8dtNvVGpdR3pMzaSdLDRi5d3vSHnbm5o7aUi1MeWnmdro2brkme2fTEo
ls+WIe/iG2iUZ+Aqy7WQcoZiUxanHo5YzFbMxUtX9o3ZyvQVd3OUwGFCBuzC/kQMZ43qxjHC7CGx
IBUmwg6WhvkhrK6qLJ0vE6t5xCRmEeGN3dSv0OGrch8j4E3xaINQC5p+OFS53W/Bt2SEyuMIHOU4
5zXKSDi1JOXcjRU37v2NJeeNj4SI8KY6/do9fXNaspthjEyC4HZZnaERjuM59garMx5azvowYN2i
boftYHJWrHGM5GZCLmOb8IqGcpp7vjrP6wAL3sqvESG3gTptmyLG/2Arxjkh0fLl5bY7FOhkXl6H
13c5Scc+GTTN132AinCi5jilT102+aHVuuw+eBm1NAMSFhz7pCTNrleMVcAsOSpJAdLZUFZ/npPa
++2UzSzQVdXm54jMQAhqi3emUEpbLeog2WuZ1O3VcVg7EF9xsafdXg6K/8PeeSw3jqzb+lXOC6AD
JuGmcPSUV0k1QagcvLeZT39Xgt1FCuIWqs+e3MGJ6FaURJNI7/71raPBSPmgpi/xUPt3dV6sa5jO
H7RB303jbgUBpSMNHY6zGRQCY99sAohXLcpGRFAX7UFQ+uIgs/gml9XQ8VkbQFGsd/d5A8n4QOu7
KDNf05QFuzEzavcPSlzlDfl96+BB3ZCZSmjoiHGZNfQODAkSqF26EXpoVAeha9EMSkg8yiRZRYnY
3uupvpum/KaGbCfz5cIRk5E5ozbiX6mAExVAgW7ysfpSSbW/bSU9BAugjsHkjm6lBADfPEwliCpr
LBs642eikejIhmFf+pOxr3LIjWDYEaG+6UFE3csAJkMKNDQWVXswfgvWwx4aIfFVAY5n7Cu7RPeV
I0C40HrrbD12ObBmLSyazVBLbL9Ji8PpByJ4rQ7h5o6ACKKd2JcUOYGiK4J9HnqxQIEclMGU0+iC
M8+HZQiBmQE6He4TeMgHhpD3o1ljBqoJtUewMVOTwY+cxjBa7n42zZC5QgyhT5E0GiTTbBeUcQSu
N0u2VFc24GiCaWekoLPJCUyIqdHYBHK+rcpa+anLyN+/Kr4q3WAOb7ZKxFIbsZeyW+RQ0AtRkkEm
bcL1VA2/fd4fZqfrvD8gioaj02RcwKtwynyfqxx+lqdRcTQBimsTqL6ZkCauIA8FZDNN+doyahz1
sV5V2X0OWd9+qvW4Vx7Frh9vgAOmdjAg7lxo9cGpwZqzS0LH21JvHqHFEoGkhcL888fGRheL7lkr
x8oaVzsETRz3gfM1FA2okjO/FdantYfh5/F2ZDAblsf0WarY6IlkHGy9h74Iynxpb+rDrjDN8Vb1
aQnDyolfH95qGLY2aqw+a0yW9pIWRVY9hv2mAYrDovDssButDLxKK74rcgqWHgu3DDj3bda2ol2a
d2Ga0BeNNXbXB6Pd6TVWoX4KlWMebQejOUI3853wldfAS5hAAGW3IlPcWnj225as2koQHKWjmdeE
CDzXmF+upvVpoeXaRqKqtClMQBDoCIRFTO8FbYwfJEPwCCsNT84NIPYVdTeKza9I0M1NlgITXgCl
i4ttt5STwYbEsPU6WL17CgWblw4R4ocCAAZhxCy7cgfhJqYRHPr7oroz6U9Cg34bw9y8ZdBuidpu
WlUL8DkoaRV7IzgAYGEr644Ilduaw3CUGyMEtDOA+zcGwzYIhV00ZqqDeJPE6TI/PsR9+4Y2ZTFS
R/eFTL43gRRCbo+FQRfSZ1VPgGVQEO/Cm46uhqZX+37gAV8wWpHSaJtBKn3IAJt8J4+BBm17D5Nh
Ta5d+HwrHHLh5QPwEryCxxQdJhBNfeMXPpTPGMBTKdwlpZI+k7GvoE+rjf2UNvRh8XropLcS93ag
+vLmoQalLWbNuPX95K5OlAir8oAeVD39YfjUcPIqilaSn98MRfE8lRnDgnlFglhZhypQ1sEAiwNO
mFl1afM0LdXBIAwQjrfSgQV98AcJKzX+TRmsQgI1hIBjQEhxE2rEocCr39Ix3wqg7ecVYCCADihO
LmvSBqtZH/IsrJyKRo6sIDSiXZDAkqyMQ38PXLLpkSS6hXm7uisFvbJkFaAPikpbNag1h8ndL5+V
qdfQOFuHrWmX4UPbKisdDjR3kGA6IB2UR0jqIfVPIMjth1uzByloar9q3KmYCUENphTPUatJs8FK
15nWkef9QQnQI0KiVe2gpj0GvSYRIyBm4Y2Q9+SmMpqd1pX6FgydaBMF0htkUfmtnAFTIBUVVt8a
mAdCXWqviICSRnWNRlkdUcfU9kfVB+SXDOmzkQdwyQlKdiMl4ZexMuIjoT2CpjRYXkQp7Zy8D94y
qclvo7jLLdmsGKw1aPfMMsFYaUGKUbr37wUDXqRpi1qX+mQNSTazYlBh15IiNPdDAES5rt7WKnIQ
pJJynD5cDoBRtHqX76vmRs3XmtKFD2Jb2vBIlzySd6ab933j9SOcE+RKaSxSpr6t8qoPgM0J8gab
TxrpmDaiGnxidLC0lV/kyAvq4edoZs+dMALMUcAwZNCwS+tNeGqWeK8I73S3zkZ/RUJo5wMBBqN8
VBkhD7ASk9ROUYAlD/3Mly6A5liD99126lLT5nDMht3Igl9hAD+QmmbiA8Ajo13kyWPetEejE+Qb
BUiUVmbFF0EC9N2Xin3UDRJIJHVzUyeFBXo2+kdMQ/pWqcMDqTIIvSHv9lJfw4xRZ61wFDKiW3kU
PYfyCOqjyDfUJMvjTcFwAa+36aYzR7YBBKHeZwxnl3wYEMgxj4zasKbNScIqw5kmQlGvi6NC5XZV
9iECCtqmO2UJJzLSphkLfQNTE2yQNW0vS6lmZf0o2dVYt/cNxfmrL4qt3afg8GlNhyiAsUxdA8D4
U70HSRJvA/i3e3VK1V1S+Pgxauoup4iUSFGrCUjBN6qR2NNAEorDU1x1hjM9YKYj3EWmHTkGPhqL
0ZZO0Iq9M23joW/cj7B/6RtZeeqJ9KVXaWl1Xd59xfUVMB+MdeId7ar+QY97zPNxBCIAGzIfiN/6
zuhZuwsFAeIW+BKWvt6tJAW89wgBWLeYXOycn8zUcWBnTC2ONa5OZQT8nlZuMsHo2BTmNqTp0zRh
dyr49r3SZKtxQO2WEQ6yeI6nLW/TQN87AJzrtF1CvUEdlfvQPPqVWu8HsX8yI4FtRr9uXKPpQrvW
hMRqATDBXQXUy6SArDOBstUGQ32QU/lGAsjbDssaYuFggztX4Q4oYkTPtFW4y8tbAfEMXlM38Wbq
zKU/MjDXO0RmDMajGqg4zu1N+rUPVSdue/EbC0XNCzAjySSGCs3X4NbBd+qNQouj2IDqPrTRNoPX
I9aS1aueij+nGdRnYrwvhRKdui9xCl1J7anephIZhQLxjoJADtPM7OMUxhcZwgcgQbNLPdsOfht+
GxIdvHVl1dXFDpwe/3XQOaMiCddp2N3LA4BcBHz5Dl26Mvw7M4qlbYdwnrWuoAP2Q6DugHUqzBWb
anb0gZv1oyIF+Mrc5mpT35ldc4xKrIEzRoyVYNcukVhtVa0BC+NAxNlMKW1A/cdYWtdYQXaZEYK8
gfuiNMzYJu5N5RYMWNDAocX6FpMm2Rly/zCUergXghEs47B50nDjs0t95u86HfFTgBdtBpEap6VF
rVUh1nqtDWSvfCtHZQyAk/91oHr5KggRjvLF+Geufi/1TnpExIn02LT9DiAmWPBx4KyC0xkoYGNz
NU2Q04CKSwoBALcqsgUgt1cNYjPWSihH27GE/TIfcoMMMFigkhVIauOV2I9wMjGi4mGIwCyZ5gKc
Sn6buj+O6vydAKuT807AEGqoFaZDlgKbSCBcKhigSDfybdkScde04kodE6Wycsi43SGgpqMFiaOV
WtABxVIgJO4g30Y0RNepuYjYyHfwkALCGvglrxgARov1tdAKpcWSPL8VWApdPxZIghE+ImQwOKhV
EsKmploLclN5AknorV+GpcMaJXMKbUwPNBu8nEGcHKF5BHKxErEDgONGWbg5KPWDX+wLqY2cpBoj
D+fLFvhZg1dxcTASasGOSVPpAFErDkg6nPUJ6g2W5YabZyWWkwEKuPD7EejnmERWeay7UdxHSVBY
MRXyPUxjOKOp0V0m6r+mDiHCuWVHZAD0hiyEsp8PACnT62OWBepB0L8OSqg+UIa11ZCRt7zpEa2F
FuBkQL47TJVuK1hQHDITLJUeeCGXJnG/yYfuSyHrOPowwsyDgVW4N6UsdKWIEmioCgTuyAG9jfUA
zCEtT29Nlt8L/VC9+oypLv3VBUm4xa4a28pGOqR4375uWhwZ8WYyLT5T+E95UQASvgzttjX0TbMf
UYIoMFRmCs+XoQxd3ONSCxHlua3LWXGs9HBci10Dtp3YPvWo3QdRab/SDh+SS5rdpjHDAR/JHB0T
6yHm68NKrHOYdwKzHulq4fqm+pBWYGnQ7EVvSLUhEn0BeE3ajCp7iRGQuJfbnCu3QaII4IO3MVis
bRDGI1kRHAywegpvY9FIXHmQGhfSe+DEYbFxyOPwWcCZm1eZsbCKWtzslykFjbpKs5VYAHbBmwx0
4PcYhQosbIzXFjdhHk5bgDny29SLsl4B8p00HhlDc9v7eJZKgmYG1KvDVHK5VBkHgJ5wIUbUnUHu
AlEJDnGuIKRWkAAIAMcNlKSSOULvB69xKGK1lg+6XQUhOJGMmTfhoBhHuQRJJ+zjOyxIYGjQF0fW
7Uw9dcq6+hVhbLiffrC2wzGxuC4SEtwybIT3dXmDTi56Qt2U63ww1GeVgPorpd/HMDaOtTgCLsIb
BUEQaSBghMXsHIPYBg+5IAmiTdgFw4bUaoh3DLB6hJmPZk+9MMy6zip9FhymH6PCdJCNOtAufISK
xUGcfc9bwLJJ4wueATbCfQ7rLYC76+NIwTrFhLGrGACXJCsfDK3pAYMyzdqFxhQIuibrV2NUN9hX
yMkulIGhBLkKcB4Ch+y+iaKnmgLNA8gRvEWyQ9WK4m7oKVYyXeWgqcrrGqeF6KdNuAWjEQNba0Yv
Vda+CmqOHY9QRe506jz9wCQyHjJVTZ+pLJENLvt+9h2sJwJaYVVbhJJVmZ1kk1EAB0sG2UpQwYuD
UEB69IUOMn4R+bVYoePA2ceK36kGGuMWgLsGSWm/QSA1rNnB27tT6rq3klZt12WsvdVin24pVW5A
YwQ3q0Q4aClm2QpLNVgM8b6nJ+U9UQUcgIHdNU25mYQtFwyv6AsJY4zeXbgLjQKjYlo8YdxrYPCj
iBDJCcIOJ02IQ/cBKNKzbp/D0MtR4HjgpG39MgaxflTS9DgGw1fCLy6gc2cAo1LltsmbFQXU3U6T
ZNzh3ncdxPmvCgz923iI9hKsTSokfDPUuMQhOXrakEQUa8vRjf1s2wzwymiYTh7aAcqgvsS1cKCH
u7RO3OneIxja0C4DBYstI0SUSSiOLpZ12C1FHV2XOryWOyUu9pXW1OvON+s70Ux2/H+Oz/KB7XzA
0EVUsAWNhJC7pgaZEueKDjoo7pKEmrmh8GPEFT1W/yHbhXp9q+I+Cex4oEhtAYxji+SSjjUh1jCn
RA+pJuiPAQyvv2liAHoaLCsOKf8RmFEJFxxiOtXU+oKYN+XuVwDsPo4dsaKXRPjyZI0i3uuNoW1E
PcXWvZOHdQeVmI0wDwg1ET29HmARZzOhvU9BUt+KPgCTWsv3hxWwdEGialthAAtWIENk6yTRN5HE
xM1rJqLPAPo12i3NMJQ2cuCSTMhg5ekPd4EQQItZGeSpzFGEJq5fYg3EpSZs+bUcbhhiuQNxrSGw
ZOL70iS6SeOROnlMMtfnk2ZQ51tdAC7biJTOjQTUMzl17UbpQH+iXeYVAUlWbQpXo1bzxftpw5Dz
O7CCnxf41PQgFipfcDufPNMSuI+ygHoTXXhNTHhH+UYN61FNRHgGjntts85xG6iH6yIUQFpMtK1e
+MaKmANvJfo+G3K787G7QIEUL0KRQCHP9yNAaui7oMmPVA2woMPi15nOtf7VDfxjkeG/T6/f/+yS
fvWzOL5lP5v5V73jQP//AX7md7r/+X4e5J3+Z/s/mybFVfzlTTz/2OkmXv0LAkt+P8jPAuHTyQ+9
Tzfx0l8GIohVnOJJBuKSYZ19volXyV+4CBD5LawCupzE5a//3MSr2l+KruIrEVmCM0Acpv+bm3h1
UndcnMork7MvDuJwmQ3XPDIHW4A4VZRS4/tW4QcjLDuosCW0EnKr1nVhO/2Y/ohImgDcJ7w8/e30
nvPv0x/L3x8R5YI5EcMu9OLLzt9z/tr5l128/fyVo0xAQD//Pvu4WcW4I6hqZp3eeE7n/Hznv53e
M8vO+eXpX9pUAlN25mmDaghMEE/s/JnZ81z93PSe8xun9E/ffS616Run98werysYdQqwFHFPcaUa
Zl87fc3VbF6U7jmtWfpTCqXZ4vAvxtT3H983JTpvBrPHmz48+9s5uWuPPUt4+qxSx6pVdYkK/5a6
3MMns9xXZljufaz7cIWE/dzvPyHYDvMwNcUSZ+b8n9MbG27nobYa1Ov8nfBEBhFqemX6cfp9eokO
mu8R0Xy7eM85wel7p4+c/1ZWFfz3AvSL3w9xftv5vafvUwYToQ6/H+T83IAAMyyQeK6m75Eg15ie
45SLAWw50bt4Tp5qOij+dv6csyKavjEPUnJK9ZzA9K/Th09JTB+csq/mwbfTK6IWowjhxsBEbAjw
bDLcYafMTr9dPPT0+znfU4FP+Ty/oMWwR6nSBL7XVQuFNBVaT6pAap9+FCpsm+CUCTsMKQpPf2sR
MrCuGTw1p7dML2DI7HcM0Tbnj0IDltxkkXF61/nvTADlLiT6sYF76ukbh0R8CmSS787vkrDYwqaV
Qs2QY5MKpl4KDUnDREiq8HCM/0gixrywr6Du/f3AIi4QNwZuLy6SFUNV3DdKsj+/LQPk9zaDB8fv
XE2vVQZbAWBIQe7+J7fC0P2UARTdTm+Y/k5qxCVwyPBqysL0N3+QI2zYcG5wTqSr/W4VSTlom7+f
r4NKcYtT0+/Tp06f74h+MLH5P6cw/Wts9k0C/7Lzs5Q5OxgFNrOnMqE+eHDaWCdwF/unwnJgfbDq
on9UiSQHvG0qyukL3lfilKzBK7FsEMv9O4Xp77wSo6HVj9Pfp2x8WonnPJwr8vw3BRV7UZHTC1NF
ljJ8Tc9J/6eKzOmpImGWE4F/gUrMDJMezh/8XYnnNHFRCCQdWjYsiP9pUP+qEmmXfu9wyw0LNF6B
Tdh752+fvvOTCpxen94+VSK2v8nm3B/OlXhKYOqFxSgWF41r6oVTBU5fM334fQXmMlzWtTgq3FTq
w7VYq42j4LjjqR8ULNdpUdnTr5By6zuFZZ01/ZqkVXxMc/11+k0UteG2Nf3t9JvcS+mDDnD+6YMg
Fz5l5Rrbpx7GemXxREjuaTUjd5S/RJh/p8o0v5neXbUptu5xZu6nF9UKQwNAYerpm5uK6XaWlMZ6
ejVuSOjKREhX02clowLAbIxwhMS/eEiVcD1S/+/8BHH/d36mV7l13EV+4J0XTfmBCjF/mvLj98Fu
+l69LU/5mV6b/vRPfqZfeH4Mnp/pN2E07pT3+dF4fqYXp/yYtIWpOy+JhpTAy0ejsZ5e9WGOAygk
8gOTtOQUNfN/+4DHBQMYHpX1nzcCN9nbe78Y/va/NwDmX+BiKYBjweEDy2zz9wZARVja36G3svYX
FuaqCFW5pCL8x0Cw0t/rfQnuMSpwE6LMA3NBEFT+zXIfiV0EJyDISdMRaIT5ECJYPMpc/p/qQibk
OEp1hOKmBPHRXJRCvQ9/4ClATwHpNRe4YgMzlwBUoaylQp9Cqweaeg1NpJYYOOxVnIvyvT3tTy6D
b68lI3GFAfRhCCP4AAFTWdYqMLJ15KKwRRlmz7h7J0m1EJY1l3fz7MDnDvpuHFaYKDtsxC5DBfsR
11NtjCs0DnLjgBFE0ayAG3ah+FmIvp1LWOdpTXKGi+i5th1ILURx6oC7Bw/ndeByzRr8QTd0n2+X
RX9zkciUoITQZdgl4koS4azvM6dIOYvpOKTwgOLCTnhMeOra2CirZpNucZEOBfuS0PBqgV6mOYv8
7hsmdLhsACTmQdt2K0R8u8Gm2rBD5C1K1NChZq0dwLaL/PE41YsCjZkflFkN6jQscAEmK1amrWCP
aA8O/IgxSy0E/8y5mKfylBGOZQCmgOAlHnJ4kV5mqnGjawidAFQVqkNAXVvZAmU571fZOtoCDGBz
GB9iSYmMaEI78K2Ee0i4ip1BorfE57lav2ATIL7+9EwzJVdMQp2OKfoibWuvHilgT/U3plPEWcvS
VgoAo8Zy81mO8/7Q1YarUf8Hbtpu8lBYgyodWmWEGIvPO+4sOJgPEAiPMmA9ZWBIw0Axa3RSbkYF
rYjicKEKlyUFFD0Lp3bHbN/tZSd2hy/6Dz30/4DDOicWTYlrImew4gn4wPG+hiqzqpgEpB66GG6E
4tsI7AQeTg9rZcAnuWRT9Ex5FSNMG8e86foPyX68kZ/PXE5lAN81DJLwcMSYPHsMY2grMVeMzOHq
LFimxIMlreWVv9IG0D4aKJ19R7wRwPZ75dzGaRB4bH6YFRzdLbpe7CgfR1MY6148D582LhquoKkh
4kTwPNwMbtz4z34F4ghiNL30vr1vE6s/hO5i8/w4Gb1PddYSTNah6nV0T+UGZ5zPkOm68FuPLH2F
zaGdriJviZp0vdwBjDJBOeHj+vt8wtc+CCpe/Uld2AYDs57561IFiKFeUiF/KFJdxPQE51LV1IGJ
mk9QeglHphxgHGdkcA0dsl1RiDBN09b/tjvxdNCGECUJ5tgHrZlZJAIYnLrmtA57wS1jgJsOzUrc
wsafXD3F5YEl1g70uM4fzCAfqnCW+qzhwMCsk5rYgGkgMMAgz6/Rne/aNZfnl1vjy3INzrlMIjov
7PFMmfdf/KLNJmQjID5MJpHiSecGYy8IrKN9s+cy53xVuYsqwg+zCNqKgiqEUzCISZDHvG80ldoz
LYpDzUmeEaduNyvjNgE5g3jl3R/QQZZSm5WoGlQ+bvWQmnHgUmOktsFwjdTIbpku/HE8RN40jUCo
yNVY5rw01SQa8jGa6k/s30pQ/sXhrUcMtLGGcN4F+tAzXhK6K5VXcOWBpX8Dy+1PlgW8EN+NiLxD
SqBMckoLX269L2T4a/qVVIJaJ97J236vrAVb+xE+Y03nxVvzdgl5NKeW8maEWHsZKjfQJHBCP2tG
EOx02OXGuhNv8kfBGg58sdVjZSC9tavuf9FJL1NTZ8H9o9jnkg/21t+NluOcZKDN3XYrIdjBiW5V
G5HUK+EHy71/Pz68S3pWsBoOpGDgMSVNbRntF8Ps3YDYVRzkgeSxFTfSVthKuFiVW1iBLM32V5rz
u+T56xczS1mMVaEoKOd0I1Y2QW8ljv8g2fURbK7DYl+90ozeJTfrq0qRx0EBid20ogUb2MPYsNJB
KyUeTG4c+X6hdK9nD160MuioIC/PVpiqysKCKCjd2uGQksRNDmBnwIaZpyb96w0CxiAAYIFZBlZN
FOcjEXz2iiwrGljDrBDPaWdud+AuzMqKeMH3YHGtfmVwf5fcbCiCWacwVoKmOXqm3AlGsG9y9nWh
AK+mAawtFJuqrn0YzhEmlKphh+kLMSgeFskuQhfQJ1r0Ci4Vb38S31YWynEhTX3WG5VKHQsDMR4O
cHGbpoVnI2wWFvJ1ZfrH3vd3vvRZtzMRWgrDDWN0ql8Aj2pwmgJ7FFPIBjYeb5nsKIDW/AGU40r7
f5fsrLvVZBgHMUKyauACxgnw6GP+YLqN0yl8cW3VK8NdyOmHNRVvlBc5nXU5hEiIPexesdB5UV/a
TQMe9fhNsHk3ULfivrZh1vUHOV1KdtY4oQ0CIg26IAcet8zVlQSIdVilFvJGqcOvJvEobBY64asa
6vtofFaG+FhXXmNIx6p86YWFJvVx745SwLUsMHpgOeAYZ1YKRS6LIvVl6rAb7Q7SN76b5oL4DnhO
u3CWF0LylaHnXYqzAgB3sGojRsEvsP07OX1QX0z/TYIw1E097bW3EKoAB6HXZg/3MkGCLmgtYuoO
nMUdPe8us6n73YPMlvGtXNMOcnP+IL2jTlDJztO38nppGr3Wby/LmDeJi7lERywEYQISCpXYS43O
HcOlifpa/7lMYjaeS3VsEC1TqIMAI5tbsCV1d18POPbRxs0A/zhfb+/hBqgoBCqHvUjye5gP2wtd
aimjM0VXXzfmCB2w5ohbWB7BgomvA8dd4+nwvrs77UmXQHzXVkTvqnG2IgLAyMRCMBqdBnZ6ICZx
doevWMLXYd8/pYelZjMn6fIV2GV6c8HjMFQm8zuJOolEvTRkX/MuefFT1Y3graXCuDP3v6SMWrAX
Y+QLKV7LwPBK+pzXqHusQhHa3SOopyzhRZMAqyGVcPdJ153I3FJc2iEv9bb5zpGEqt5gyKGgOfcO
4gz3FLv00gpgxRXZ6Q9MIhVcAVaCS6xsgy2XUCKAfcdyB+qp/7KRktkgz5oQxqW47XC0Q77pb5gV
Oj1OtaRff9gyrnUKLscz5OnoeB4hklYKjJ1HLKraCW2Vg/+mHDnJlW8qI898/Lz5T0fE8wEFSlEc
SSJqBsjGWSdUWrQAiFCho4fBw0hsP3iEWF1MEWh93wbHorYhwsQ57IEfplXmugPWRbnXB1cHcU9x
ET8s/ZIdGZQB+MIelkc83hM+e75Z95SqYWAQl47onv422cIkc9qeLWIUr5b7RTnMeiT8xVtRqFDu
WFx67QaBu250GLecEslPhRatFT5Oqdh4YReIYgenDULu9+PrUJBoKKG/w3EpdaMAzdm41XGI73Ln
CBzPrsYV4OVe9OXz+v442oEQKU+3HwhnEudbP6mojSiKEYSJeM4vMJH7iqjPcmFI/bgckxQOFASQ
AKduH/D6Da0NBGJxPWEHmyLzF60xJ/e+9XlOrqwCJIUjPbGZVkGEmG8HkrwNc9okiFnFKAH37Vp1
9enYuQFjdNVBi7Rd3PLw3vC+NUrYvsJ4Bd5SKEXcD72bFRXKVLEz6YAVdLuHu/lmRO1lAN75TrCH
edqd7KV/wJ28MiK+T5dX68VsrGAZrQsa0q1c5qkvolvehI7mwBjZ4yepMIBZRb2lbzUvv4ucYhc+
dQuV+vF8G2MEYk9UznFAec8h05IO+QpRGFoOEETcZUdaE2KFXmR3WGD3X9OvdL10hHhlnnyf6Gz0
jeq6jomIfOf79DFZs11r4ZCtgPuH+O8BvJgl36c2q91cy9FnK2SxjuA00nxnLFsqxY8LyfdJzCqS
lTKCImJxwHAr2sU9nONjGHwgRsQFxeQPboCW0psNM3JekLYzpvQI1CzrasWvuWBqCbOaPY6Z3YVO
yYfjeQe5bCWzZaMG0kcaDKiwFnv0+pGkaKE+h9dzHPkALYfF3kzNgoxvlR7C1ULqS7mdTWY6VC8a
rPIG7Nnzx/IVG1yHWL2bMyS4TL6+MoS/6xGzqQm6Gb8pajSXAHQTEkcwCpUtg4E6N8rW5zm7Mmy/
S2o2OyVtN1A5QcZ6RCIF6RFKgKWa4437k5qbb9SjEvKYFNyDqX9jIWyn+oEfIGEZ7KbjJv26tLS6
Mk1c5mm+a8+T2GiMnPdtuDYzuo7aBlrob58X3NIIwjFblyNnVulqVjKkEgNxmLmQAt0wNH4YXLrQ
9zkLqS3laTaC0DhoCKK0BqdEE/RX0bpbdT8LXEXyxg8FIjeFCg8LiS70OX02poSK7+Oabepzg1u+
ljhirW+gq+cUvH7LbGwWI7e/C93AWSreK2fa78YznRfIxcREUpOaPZ+YyEp9Se4RT+RAfVQdBHih
9G7yCAa4nTykrgIztodlIPNi+rPxJu1M4Md5I2rc5lleUVt4KX8AeG/Y40bFaCfCEhXEdtq9aJ4G
j7vFGWqp8GdDjhLSxCx8PECUWvxUsn2IsEz1byEEwVKugFch3RdOdrM8/HxcGfOiN0yC03XEp8+D
P0qYloa5OfKiD9bKjjsH8vP7pW76MYhgmhV/pzMHO+aBHJayj2EOp/e38hM8mnAIGq7pwx/4m10f
Us9pzU7y9Egts5z3n9bRtunr+AATei/BXYHsDY/Djb+rV8JyHfJv/Tj0nVOdjRGCTihEUOppaYMm
vAbHwYKH4PYPfBmuj+TntGYjRNtKSsNOaXGvIsToItAQV7HFpj8msF4ddovb6etN9JzkbHxghQBG
l4qGolgAlmC99tYd9XWxLXBYHx4RxWqJ0EZ7uCFxEbVnQ/rfr1pcCDdf2BtCBJZX0UvlPRs0pJ6N
LTXwQPEG3XUyw8KY/PInc/T1Afmc99n4oBW9GkcjGq+fw60UkYqQFeMoq/QWxuCr6cBPjIdIEYw5
s4ZLaVR1NEU6PLonf4WFuZN95QvzDh5qw00NBfKiOePVer1Ic9ZsgXRLxGRAFEOu9tE2UhFvr8hv
uDu5yURfdZSwulfEILEWsno9WaA7OIQPd+CzEU9vxjDMcmQ13RQweT5SWNLi/DW2wFGEbVvyo3ym
e26B1a3/ZpP+Z8ut68V8Tps/28V0kwxNnZrqND4Yq+JeduG56ZINt4vrNoXXH5atB652WDA8uXmq
hrF21liNsusGFV6PTl1iz2HAGLZ//bxEr2bqIoVZGxVM2sB4HntyTY+3UZTaiT/YgtY5/10ys3rL
epnlhY/mEhqxVVYQcKpbv5TX/10q8xpKmr4NIhQX077r/XFsU6sYf36expW4BEx9BKFWCCsSwbCe
DaIkSESSasZw2vq/MnOle2yX2NE+jOygtNQ3sgg4vt4OzmnORtECwgWWKj4m+lz9kSnk0A/d5vN8
XZ39LrI1a2oquEYSrYPREQbBgWTaKtlBFnxLSFL785QWS3DW5kBXMCA3R1I8sqNu7qQeHuAhplqE
sSCwo13LPXrw0mppKYOzJuiHsVyzFi1dSkFECbO7Ucn7Xat1BGfv8fPneVxKbNYSffgfjZ2ACqtw
h+C3B2omAEs1hypqF+ptsTT5Uu1iWAJlNmzB0Rhw92NJqTcEXgZ3bvG2BTjXyoEZtLuH9mnpNGqh
RRqzq9W0RMxdGaEO5ToBcq22OkDzPy/D60PT70ZvzKa10tB8PeDNJDINO85cTdyXsb6QyFI+ZvNY
k7Q4pACFGEcugd3Ru7ZKnM+zcX0Ne+5ZPOT7soLAb6oqn+K0ld8o8MMrbkAvegpcTRbnKP6489Wk
Bt4pAhRUGJuas0aupSCmdQIaOfcSiBCjNcIfAoBFGJfL2B0sRg5cqyNA+xARQUxEmc8P5gCdLKse
VDWHCoXp9AP5ZujxUW6N9n9RT5cJzeqJmWUuUBHHSLI5bsTC/xZBibIwMF3rtJdpzCpKCxPgLgxk
Jh6NQ9L+qGGCoEsHuEl5nzeJyRV8Xk08IpZ7G8PLe759wqwrSE2LRWi65x5G8Uu/5xWmwK0pvaFP
bGfASgSzPmTmVtXjvDFyyH3iKW/L255rHYAbwqG/IqCfzBePQV8DYqDgUbKkWIdls2sIW7AivHZa
PpnO/ZPGrPJiP5eIQFB5vjDcJYMvbgawBK0sySBtFMPvphqsBCrsusE/Avh4V1dsXQhVAQpVe/t5
0S8+y6yS9UE3QjmpEXb3lfsVkp+ho99zP83odfy5vFG+Ojxfli8v/4vhuYHoqOoKpNe42dF/BrsL
zh7hN2Klx8orBNu/X2rGV/skzPfA3wWa4oNzaRaKDTwhcs2BUNIr6wNj/VYNooUOee1wC0ICCaGv
IoJfpXlEYUKMOlKrTHMian5XzGbdxWwHqvu2bqV72ewdjkkwQvCQknxlpONDpGdLdjxXeixnc5tc
gQIy8Hw7AEJNqHdw4XViKbCoABBJCWtD0JGAOfu83Zwg75d9FhdKHNqMQG6sxiGmn01HyTACS8Hg
2fn/SHvPXcmRow3zhpYAvflLstzxru0fYtoMvfe8+n3yDPbTKVahOdJKECD1CB3FNJGRka/REVBT
FZjhwRjcFXEbFHdJlA7jsxHsOQyzboecptSVrlwAcdbiuPyWLHUS342hgnBlkw+mtY/qQNIaT2rm
QvBaxqZHoM40+/QmlSm7UjdqM6m/qY0c8yw3NNIgJy1pU+yZZdlNr/IYJfndkKcOmllJukTHNk2s
8UukVZbzNERVaR3NVKm0T1OctElx6qhqg70WhnAvAeajkYmzbHS3hEaA0H5ThJ8TAM6xpxZWqL8q
+jAmx0DXW150AjXC0iJanH6vj4tEt8tsly92oLZx5DdWa9m9Ow3RHPTuHBjWlLmBtOTF31nZ9Lln
q1ole1M44SCRoaKknZIxRXgYM3Kt8ExTGwo/GZBcQ53YHLpjp/UJ+mA4yx3aJm4P3BraekclYCpf
aHhLmZspcvky2YZ6E4dt/KVR0Ehya7tuM1dOU6tw8RSP1Fv+FGUgQGZSMz2rcVl/Moa0FGojkzYe
kdqZIsQkdcScnBDBRVXuxx/p0qVcJKe0dx4xPM71nR5MhbaLgc+OeyfukY1GBDLykGeMv1VpodA3
jiY1dy3sR+70yW4eEFKLv89luNyWaal/jrU6OkVGF54ya6nkfbhIy80cK/VOk9Tiy2JYTuyaeaFP
bqc7w2uh9Ml4BPWz8HKJoKZ5Qqe4yhEpiZEMHBanMJ7QGlL773HB3+KZUm1l93Yd5ssBe69pdMdk
mIfPeREOSudlZh43P+WsiuxfI5rMv5Z+KFDaDs0+G+9RWUkQSGNUFePRMFCqREAxldH3a/JyVLxW
M5rsOI95grJKyh3EXeZisR6HqERNzVZxhtpFw5w0mW+j7YZwZtrOtnVkZURK7cpS3hceWnJZeWtO
SuR45exU9leNvaogAu00v9M+0d/0PEy/N1EmT8iRJWj/W+r0OIxTboHLKQdYEnVoJAd6zVlxLJg5
IMpjPyTd38lS1NqzotclcRpusp9y2UzzcC+Zat69NY1yMiI1mtAIHAort110sho9gU2WptLnEZmd
8BBXYTqhK6nMrI5GWRwcdBQjqe5ncJCLO0xW2KG6UxnxI05CceIZlj10u0JeEOJvnBpZQdg3ymHQ
nOVb1y/IziID3S37rikCx4VVq6Eag2Bu4jUFMhz7sGu7UsjUGPXsOyE6pm7WhkGwi9PeQHRcao32
s93pA9i+2kLtJwuqwjyS7qzkfuKZ8GROmt1+tXK9KyK3iUur2BdRNM/u3M3m/MlJ+yx8TeEhhp8U
qerg/7WJVO2VYRzGYzg4RhB6ljwFPwa7tqFKYchpyY9hGErWqUnDvvtq5GoFRwwJ7BwyUz5PZbpr
e6dZMIaazUzjOaOSHAU97dmZKMstqwogszk841Qa8LsIs8K7sB9MNaxvag3hrLz3+yLLQlA9cd36
7ZRXFfjWIMDjwft/9MVwYhMUqm9GcZ27NZ4+mKpJSVK6ErIf9woSAZ82kvq6GajYtoXvMwBby2HS
7NXdKZ4DxQwGB1jNfvSMnzOP+HC63tlbuee8xNi5CQ8jaMOYT8ePWx5nK+1rC/F88S8sFGSAGJzU
q3K9zPlDIzQRUzwEz4Pqyn/PdO9uxgMudp/C+/xOY0ZVt3hQPmfH4qYBnLUFz3qXqT4/185/w+qq
qjqz1lYKv0GJwsGtk/oRKV8EAbW3OtH2AyIOM1JjttM96jHJt0zRrUA3Ez2u2m2dIt2hpY8k+RzH
3pQPt8YU7gtpea1t61EKtGPbxndLX37rJ+OHHjRvWLfcc3M8ICB2S0M6BF3XP0Watlfa8S2Lje9O
Hyi70VF+L3Osu3rf3Tix9lRk7ZMa6Ucpro/ZXJzqVHsygQz9eUFcFDViQcChsyhnEMrB0uK8WhuS
MJrbaoSidx8+xBjdB35xi60nPMJ4k6R0UYv+Ew1Gj2C3qshBn0ebFDlPdPK6Lx3Ng7FXjrZf3U70
EwXeSjpt8rBEnb2aagvWMZQaotnQiVbxcoWNy+C/N174OpouxkPtp08lnIQtR711bSY+7mMw8c8/
FL6L0yqLpOGRUyR37YTom3Toelzk0QT486RtBVqNYt9JiPdZRewPLGTzGGVJ9MNSOT3QB2tRUYta
qq/dn2NeWSgO0kzC1ghzCRDIq4VSqZYJsc9xvOGreHnL/NLTXgQ8bLjfZu9ctBB4afsYbU0Ynpww
kxtu4N5805xMoqX3zr10aLxo+4FEXIDOF8l5rFWdm7X25MBMABjiFVia5RxKbnWc/hbUVaTUb60N
W5Qru4CAmgojnjysggU8Xyh6U1hSGBKw8+3n4IAD4m1wEo8XGbrVx/9tNAVADByVwy644IaqWiYV
upxFvk64ah88tV9R1eNZnk339ud1IpbBajAtKPi6yueBUFpfkgatyzMO+ZADBsQ8jutiifwPL3tg
+Rg4VdYApPNf1weZqvRyPemL4wmAVPSt2A/HDjKZQibpICCE/ibY5mKZvEekES5s3i+xm7HT1X02
K46nHpDfBQweQcDhLeRG+J86wMD+PJAXELB/vvA/8VbHlOVUc5PnsoOpdb+r3hTfuc0w57QQK+Zx
0dNSVz5utYwvg65y2Cqoket2msjkMEScTzCH4x3H5Pfaz08IDR+TG8tv9uZWahHr/XzNnCfOVWqx
7BQsKBQ5sjQCkZ/1G0ExKL0GPYJmJ/Bu2En83n6qvehUvCds6Owcf6Zmq+uHDaRc8GzhTuGb9/pN
84SUNa/tw03vi1WkH/8FfmFNKFhHXPVGKqrRQDVF5t4Pd+ItljriILb8VpFzJccwpqAVgLuCIESu
4jzH1GbAeZQJNfwDgsC7/gAobDc+YbOF3/L8o95arde+jLJOQ4ADXrCyfrjDtWMyJD2jbXeoH3r2
PSL/N92/ORou9uF7CatwNxd2O8Z7ifnhmA3DGDOhJBeRwmPyVSAWcA3ZOzfdQWbOtppLF9IHzBmJ
jBpJABbF/zgfyaxIcgux54g+x1L5VPDfgqL/YYTzIewwAolrv46Xt1rjId8ef2omQq95eJuUy05O
WMQt3jN4lR20kQZnUu6NYbiBT7Mb2vaEBDGizpW6hVG6Mhki99KeBhAsI4Zz/pPVzhjTecBbQvRY
Wze+CQ/GQcW3eBNYfZnuxeD8J9IqXyRh1iHFn0RsXZvpsH6Ax7kVSaNz0xMugThP+VwnvjsYDP/e
wkNdqUnOo6+mZq6CmIs83zntuzvx0FB7kjc+WQcslW43bYvXjeN/FsL/faspRv3Dwqu0xEwSh2hC
XNUXNBLQOYfpRhinyz4yF5v18pVCz0FtxqLbyFP4Bc4B/GpdtTlSMJqM5obyY0AwLJtR0m4fNg6b
ayvGBD9OdYe/2QXMgJZ4Usb5JDZV/GIcc7Zv+fZvICLXKjshOSPzHwHHX2+n3rHTEZ1jkezFiuHg
vv25ePlTd9jEUl1mCgdbKsp/KKwGIdfLo3ewVuRyTw4UFH5BWxsTl2iiIulv1ZeNQby8bRCPO66B
IpLomK623Vwv6jDli0RdR/vx7Z8S2TiMJ0rkTTzKBRjvHzAaoHy0joDByOLXfFiOTdLSCjaykCmb
M7d7w6viR/sc+cLNYNiFnnms35Qd0KLH5vA/HTDidFHRgGVlGhfdYaVUcluZixCwuLbf1wQe3J+j
L99FLuLup/9haC2hvUTbAomENQmx7sIG4lgtPna6q29wzfEmCi9q2ON43Dw8r03kx2irY7rVp8o0
eqIZ7j+wMYX3qZ/GQdvJ29pI14Kh9OQg2gG9gjfF83nkVVPKDU4E/KxFsra+BE8GtNbkpTskvzeT
2GWt5fCAgCkgIWkDrc/pVJuKIaIx7hmPyl71gs+g4rz6oJ8gVWYuAvV7pFs6N9yWLLpMn0wdhbOJ
dS+5bD2FOmohXTJBeh69ZT/49k26y17tU0u11f9K/W0o5ZWBNXhrJKXZ/PtiO4Z6Ji1jFtNB+m7f
iGQdPAnu6LBrXrZhdpcHIRIammrQXnPQRF7P4pDKkjy1qZjF7qTd0u45KLvtMFcKdOKQZmjWICV+
cb+aI8XSOq5DXnKHi8bj8JTsBdh/3jc7DIv2VeqG25DNy3OICyu+yehJmDaazaslOrelPuaNIW7j
LJqbxTe9/j4h0yCgeuj+mk/w1g6bu/CyVymi6px+XCcN3o3PN4ZSdg5xo4ALUHxsoOCknnQfHZt7
TL7cjfwi6pTzK8h5rNWOL7SxTgsRq/7bNoAWx7enwYZvI9iH5lcF8Xr3jobkM2jrLxuhL4/e89Cr
wU3jNqN5Q+jsJEQssldkHVg76eNmEr04D1c32NV5mMwM55Rwg01OA2JMvELtbd++mzyMdG762y0x
gsvy7DzeumCis1pAd+QGKzhj9QONB7IMvkoIZODctXEDEcN0NoMimIMiGJsdQcF1a1FF5AmaLQ2B
MWrcSIG8rLqt/LIxWdeGELooqxGwidDNO1+TuV7og94ORMGQLNNe9PBtSfdznCB6hhJoad4qMXfI
TD9WFfSAzIJEuyUQeHlv5VM//ohV0T3V0TSF/eh4giWr+PUz8iNkt1/LQ+9Hx/o11U9bt6DLso2Y
vHrT++DQEMfV+YeXUyr1ZtQ75Dfa9bym7cgGe3Ov/a62hRcudiPB8K/F/QO0vXohpGaPrWL3U+54
At8bc5/o6I7dA3rVHsRxYXjqbfhLHI9z7mZfN6b4Iu0gPI/dKA1qXORh4K3KfKUoLd0sEVJ9Tzuv
0b5jzUbH4dN2Y259GGvo9PC4Dltcp0HNyXg+qLyu4zPURJYfDBbOGPOtU1qHzqw8BNQeA2UTmLU+
gtfxVqu3KKYqVTviVT9N7jCD53wRKQ67PNuFUZVimuqF+L35G0O6FXe1YBEpmurKyCxq/nGnDC4N
3b04PmpoG+1JmWAXbp4eV2KyeGzhX059qtirscX6TrEgbAhqNzEpcpQfVknM1gdS5SpQDnJX30gP
F89bDPBZ0NUTgLloyoIGi+lHp/gvZT+8GTJ2LN7Cq98BUAPab/g6yW5b7YpPyV/R8V/dsLa+fDXa
utXLWmymlu8c47/mzwIvLgEWDx6l7/P7NXUzOayLn/fPpq4k6wrT6XVLZioTtXB4uPfnm8FHpcPn
m0PdjXmgRgpK8OmdZ6GuVXnSmxL6U7e1wNalHj8Ax2tAXSYKrZcNj67JrKKVUGoR1RdvWMiYYcll
sqwL5Ew35TCv7NuzcKsRHmK9KusmXPyajn2s3xgqvt5BtK9z2eujzf7o+mij38wtT3TWAMZf0siz
EofrgcKaq9Z0J6jrQ7SXMC8sd7UPBRrBz0DG2xbhq/1/u3FXkcW4f7hjAjnUahnByfeN6wSfTKro
AbUO4yYqd2q3GyB6bq2mi4ut+FwOODQZ6F+ZF1cU3kb0KhCyO/qhOul/Y7o378oXfZf4eK3/7Onx
4794JzVu/s38Er9uZqv1AbCOv9rE6OSZFvazFgC24FBD3GlwxUD2L7idj2bxXy9d8bUmRytQRIdE
tapy7WkZAqNKl/cnUZoUe+Ol2dmuULTZbhpcLNxVMJE6PsxnagDmbw0+zXCea6S85vtcm/xF25tq
dfof1g6PrgrXWlO8PK0OG56cgfFM8T/KcKKjD0/Rch0Uy8QElq9Im4fuRsx1eSam7mPM1cZcgMKE
i4jZ+PNOPFKG34djddvthEiahias9+eAF1IBIiDloKaj8MXr6Drz2XhVTYmBuF88GzulxEkVoco+
kD2jXfygR4guaN0gxpB7hzvV3gl+9uPDrNCy7lMsISIs2B4TJ/Q6DedhHAXlGerm8PvPv/Ja/gBu
YdJdeLenX9VuSquNcUG3yHfUX9UC0q44mPPWo+bFqcNIfAjirMqmZFYDyUnQFxJyZ8V4mL+L24VQ
JC4Hr32KMtDfW8OviPn8WPSL4Wf86Vk6Jj2NdaM7doqgz3uGX7wFtAfnRf783pXVXbgVNwE2ZRh/
usqneF8hSjhszf76XrwOv1pu2PUmfaoS/l2lgUc6Z18ftNvw2dgNx/R7ej9/U1+FQh8duEN5LO7z
vRzv6x//YiS2fspqjkvZkdRaYWd3P5u9fZB3s+4q2G5x+gIBewBWHXrqEVDbf19onc/B+pZX2npG
SmF1pSgwfmYanmeTl7RI5gUgOlLcWf8CxI0V1B9nfg1OnbI2G7SUodcC/XOJ/Rw2YWqNZI8Z4Xtn
evgTH/lle9Uqnq0hP6jwyfoU1Fb4oE6VWw7zawDQXCmMfTls4b+v74X/W5bm6ticyiEP6afPMFTk
8qk2jOi+KuW42Eh3V8dA8BDopIPdWQvxZlUaxLrMnJfzYzajUTs92Hro6Yrk2Q26NlSaXewc/5xM
rn7bh6CrIyQaw9REroVybi48p3jm5Nj9OcL1uf0QQuSzD6dUZrVJogipsmmv7GPUJlGGnu4tdSeP
u+Apu8Vzdoc806taPAf5cyv9i5eXy5SpCRkvml5cdfEvWJ3KfQtCMmiETplp7QY99aIM0qyWbXzq
5WAShtdSxYIVITzRzr+Up7PQHOoKLcUqcbGW9zRJ3lgk174ExDQWDTQnL58v66Kw1VQUj62eePrY
e1lCczd8+/OcXS5FjZH4vyjr7B/NQ16Y5TsNB3r8kex3MvfqcROEcZnwz+OsBizMa1vNM2hms67U
1j4cq856mqK+jp7SCn92Xx/nSvqkmU1V3RVpWXX7uk6V7+XgKN19D7TJue0N9H127B2gv/aS4gcX
hmUqexY2UTYu8WkOhaBWp2hjJi7e5KEm8CBLkWCItgKjdT7bPaBSI20gEGByc4QFXqNDZ+0kfY/S
yEt0g3WMunFCXZn8s4irUrZqOwQTgtT0s3F0sxin5TnBcXqLuLb5Zatar4YmLFujZnAOOz/7l5r8
r78JHEX/BAl8s0S/POzOB3J17hpJR/LP+axKHT47y+gB/P9SzPFO18L9nxf2e7vnvMSg7W3S9YJ9
DVBkXeHNvdRGkKRgXJzqByTRbk18K8aTfNwiGF602FgeROLFEpsRXbyOni8PKcvUThf3HhROG0wd
sA/91u+nXfqL18qNLL4ZbHVESWOVDENPgmt30dN4mI6pl75jUbYVHy4vHefftcql+Ww3aW0RyhAc
KKVeYte20pu8Mp8t2BZmG29J717LEh9HcnVGBXXgZLyAiRtk8vQPmIiGwHO7T/a5J4Y0uqU62Wv8
mm8by+Xy8sjHArrBv0mFHbg+k8tKShy5BdQ97dOX/iAeKnUWTPPQHLb6+dcOj4+hVl9phAlQdZUq
AzSMn5VfIS5tHE/v6N+Lxf/ha1YZy6qSIlJHpi7N3D5zncJVb5Q7BRmt9H46jt8RvfGs+4AnBGjg
XkI/oDr81Z9wmniWDskOnO/WNUMslotfxIVZt9+JhOtXRCkNnHkSH61XHj1M0WyK0PQqNa+8m3Yo
/gBR25hSsRUuQxowPnnd5wVTnH0fypFOigZuHoQU8DT5cy1QcYEv+ohZ4/2LrXltv9j8jbJME/rS
u6acLLMbG0QY212d+zIioN4ExefLz6phJVG7+t3vDt4SK3gLn3/xvChyECcUqt8qxk7q+hmzrPTJ
DCNddPKW/cQ7n9TgzweBlz+h6gr0I03iaPut9tpa/hh3dVB1YVYMg4pwtbjI9cuh/5Q8Bic0BtHD
CmV/QRfy9+bEXjkdkdfTQWqAfdepWs8ntl7SLjQDmIri5b3OdvJvuCX5QZAgVL+a3Om3Mf0bR4Ar
OQJMHia3aEszv/oq0SP0m+a9SdzGV/b2Z6GAI1CyBtfUzRvylcWrqCpUN+6qWG1pqx0cz/lktLYh
CqavafR32YIeshw3DTIXSo7baE/NvEubR0033Kh2trbrtU/9GH41r0MWpnY5RaavPjO3nnIb36fv
70bdf6+Qz9o9+9T1dIZjWLcxkhsIU8/79kGwC5pdcRs9ZC8lZ+jmgX2lDDkLuCpDlEWreKtnHuWD
/RyCnjiR8PcJHq1P6Z11kA7VjVAV3RzU9YsxH2pgaOFg4EV1Z65xTV0GirRQRyRMoopLUsU9f0q7
1jPUcic5GGfb1n5u9K9Rb35uzHzYSohXcjDoSxPMEe909L5Wa0ovoD2DLhRdYZNOA37hielL783o
ct/nGnYsW+v4yolu8FAGUBfuDsKxqxpCseququxh9HvIo0vc7cZi+K7VSrFLl1j1dSU4WWbz/OfM
fyU/nAVdHbBT3AXcDNBjMNobCWKllH7R29f/fzFWY2mZMHfjjLGcltQfy+GhGOxHvRu9P4dRrqzV
s29ZbcSwKNOcS+1EYrcP/YvzIwFB5bfPwQn2J+xOaiPYAHnlb6LwrqT2s8jrbRnxZXP+vloGX/jM
lfZuTDRXmPjoeyC7meI6KB9urNIrk2fKBnZcAq4vWoTnyT2eba1DkYQVE7zGeeJmHXr9KGT+eVy1
KwkOwQ5wMQroLRMg3HkY7la1hGna6Duv8MHm/k6Zbxd8rbR3uGGMwkvnSjvU8rkMqW6yU3+Ur/Uj
HV/pRsvcgv9Du+cRyfjcPsrHrbG/MvS8YCOkBGBB4BVWY1B0ge6oLfekMHor4+8DkJY/f/71ix/A
AMXBdwwm2erzk8BqrCBGIkrYaw2/BOED0VGvegAq51bbOf5K6sPU5z/xVik3bdS5s7Waa0tNTzUL
XHj/Xi7NbuC89cvkZuTDgdfVcauNsvmlqypQb5NZz/Cg4B6Y/JLfhfkyXhjzt+SoHqX/HnBBkge6
KjAXYOWAQa3ilXnTSPb83ixAXRWqgOWZbvVQ7rclG65tFR7J4cfhXyc4/+drOCtjDSNm3fCL8QFK
+k5OeCsZ9htL5dpO+RhFVCofymi9RtbQ7jkpxvInrPC6/zahND9ah8V4dfTGD3XEM5PXKv25EfhK
CWR+DLw6O1RaxdIgEdi8X/YWHXr9FJ8WT9C7/gVWTvxtq9vCWbTVobE4Q9ioDtHivycq6H8EDtsE
blLxIgQqt/b4lZPxLN7qAEkneETywOSZ9VOK957rxOr3oMed0S5eZecZz5Bffx5QsfL+9IWro6Ss
h65su5g2Fl3ZogiPRjbuxrm+H+t+FxWx5i2FxdNLH3/9c+AL4JPYE1B1aDQKO1lzTZyLq0CXCkk1
uFwbX9Ud0MeXODzqsAyUXXMwEhe65aat45XdgWo89Fiuf6jGrDdiXk+Q0bux8yXrR5dVrt3r+67f
msaNKGsfLWUclbEoYsNvpeak5LU/ydPoNVIgbVUCVxbMx+8xVrudTkwVx1PX+E30l+CIKI7uaXnh
zRlHs5Xhp1O5qQWpzspvUv1nKb82duU2xhdLuu+H31K9IB+hbpzW19Ir5lUq3EQM23BjWKU71Yn1
LLLGgYNEXBSMIy6G3wSzxznAV5K3MUlXsgIBAawYQt/kohk7Jr1eBgaC9twW9ppfHgqaU8G+PNX7
ynN8J9qUcrwa0aGRCEEApap1a6jVJeQzUM3gpV8Ld+aNSOqmrwRccnGFPGwVQFcOf6FwRO3DOwZY
/VXa07ReDdQcQ+RBeWhQXmkie2PSLoxO2I/i2IeEAyCS68hqKWlLOgWLHnb+8HUp3bilkY5viK8h
wQUbaqeRZJ+nHaoefuYZPoN6U6r+v7TyuDK6Z79F/PMPxwvaLkJ6Wm0gezR3BpZUDTiV8k50pZzT
FiTn6th++PDV2FLxWU6nY7qgtj+nUHVnbdNMdut7xE/48D3QTBAhKZg+9ZADncUL8mi7yy5xhRb/
Jv75yql1NnqrUyQppTizR0Yv/jzuBDFf2Fxxy4J8iWbPNjpvK97qDJH7BJ1PjQF8f7j3tC8OThwU
jnzgTgLL6k1PG2eH+BvPTy2aWkgd8ExFSXzBX59bxKFksVbxxy1dQYMOoZHodAj6u37PcybXn2yb
h3k5jWdh12hSK6obQ41k/f/SjAFB0mdv7KKbTt+27busst7pYsI1FamqCy0s9EySvEOwE4EoX73R
d8Lp0mxIMSpyx1vb4MqBTDQDH2py6JVOgBqQzpW81ZnG5qSBJy+tu4G7TvpLuD5HB/NQDaeNiby8
AghDDAgQPJuS39YdYDoycpc2xAza5KSr+anBvwrRm8X4RCHrmj30vFhTXWnaek278mhyHnq1J40m
TWK1LMTg3uFkvs+EjHNz1+1E+bHZXrpMMjR4SN+sWVkQ2VZ7klhLhSOsGFw7PZoK0EYFkfluJ4Nw
xMuc+nVbgFdc2M63CVPpQF8TXFe2yyqlV0VdjXMqa75NL3QwLBcDZZhB30f5RxJu1HNX0FMWSxSM
n+jlow24ygJxatd1omBaLPAz4W3q+Jp9o9durH7FBym+aW61w7AL6HgXN0N60OY3h006329L219w
FWBYnv2U9UVWsweEyfkpHGZ+9i0HWA6xpsU0O5MBzmy+v13We+fxRJX2Ib3bFVRSPZqEV7jsxcd5
gmySevitKF52REiq8I6bSf6y8uN6p6vvUEOQDesCRE1aNSxhMeFKLfiQ9UEgsMeBDpDgC+Z7w5OP
5osYAKCtG7v2cjGfx15tHcqUQg8SNN2ik4BjF3uwnOZJgDllv34tPGPbCPd6SBhZPGUIaMJqKSOS
NplOwefm8MN3hW/9/Ee3ePBig+9N/X/xVrQVc1WF9FXdB1Zt5kyrwl0Ts2rTsx56XvgRW0Xk3g92
6Zc/D+37C/RqyzKt//nOVTFi57bVOxrf2fGcAEJ3b2tfNH85vrsxIBH+VOwkXxtdbVcdGihivn2w
+/2ff8SV/qKY3//8iNX8ShUWVyG8zfetXD7QUTwuOGZG+/AgOOASxt20hZWtw+DyuDsPu8qRdSzH
cRsbPJPdYLcD7MDZGYfApUo6bvrdXN8+//nEVbZa6lSdWt0Sc4sAiLHrAlfB8/SufLZP1k7GGFLv
4BZOD4gKpniKbYzw1fBYl2EfwHq+6Lo7UWklmdi9YpojvEjT8k7pfzPL/JTdhGJXvh+/lF/Uexv4
abSlR3sFlcVQf4i/+nxegkG1oVDPDhb4wmqfPFJaeMmj8DiyDihvYjHUPLDDd5tDf1lFcSsU5Qz6
Slxp1l1WpRrlJbclkS17Go2tq9yKpmp+EkCMrav4lWP+PNoqN+dy6OBTqdGPZxOrXuEHJ/POOWQo
Yv0P79k2oA9oKoagqBvrnJwh8EcxbOr+GKD4exx6yajdUjGT8Dimzfil1sxkV+TSbadGJBJ+T49i
gGdmsWm6CtquRzoXxUaxfHE48WRHO1DTTMFovSCZtvmk5FDObb82SpTrMw0qVD6g2tlMwVbieBfO
PktfKuQcXN40eHsyWj6rNB13Vpzkic21WLbLI8QAc98NtnlUkNT7Bdd2fClCbfppLopT7/uwKRMk
GZseycTGsGM3s8boNp6j+ICSqfFg6eJdLIitWzmqnBtD64yHfLS0T5lezvcI8xrskySzTpIRtm9K
1knQ9XLVwv7Uzp+KPNC/WU0bfsnG2nypgmqKXaMuhp00mRGBu8l+GUBd7upxSR7Leck/W5GjeYlW
2c+zM1uvXTmXNOHmtPk9IqSJgZpWpQ9ZkNcnbaqNY2oqys+217Sb0Q7hIEU8IXI2oCx4VHKcQ7zZ
LMenOIiclzyzgxJBVSs/tMPcIsmo2vNTYs7DmxR35PouWu60xjbu0Q1PD31ctiH+9irqijY6tJ8Q
JnTegrAG72ouBiUk1fpucLrkbm4W61OpDfk3HNSzHZD6AZ1WWcsOpTLat2bclg9lP8tE1+XpSeL9
bdf1mv3NruTsd5gk/UuQSs4+yPTxYBBhlyBdumu1Rjrpg2E8YB0evg7KvDwsgw4stbKTF93Jp5fY
nFADVqz8k40O3NsUJhI4ZXt5i2ljnAzW/U97HDg+NDtirc/tw9DnEW57tdwXbtQF0Lenpn4MZDm5
TZQxiyBYhcnXfgqtN6kKaBZlWvqQguU62a1l3mmOOj111RRlvlYjxDyXZvaiLLbllWE7P1VNGf3S
YgshulFtj2Pt1H6fqPW9U0bt0UJQ9kFOlWaXWDOSbmOnF7mbdKl+Z2qx9ASuUnqtG1spvLRV43s9
q+ob6mowq6odnfJWjg71HKenNmyDo6qUyX2YNN2rM3dgaYwYQUg31NP2NOeZ4sMt0x5sMwx2rZ4r
vhIvw9cx1zpsQMPgFKF7cwqyOr+pamd6nizGe4qe+NAd/qF99Mo0N80hzKf8NYxSw03KsBo8STXl
eWd2g1WnSMPWRc/Z1Zi8I0hV8XOUo4LX47qWMakrRj26kcspjB7tJByX/RzQWXITp9yCBVyUSex5
mFqGZSBGyQJeVdsqJ7aFhI8JgQqpDAtcVvOjue33SBCIm/i/sRu8BPKtYq6yeig5+dzWxBSXjeBG
OZonwdFXN70rLu8Sq0irXuZUTHOHScw/kbJf5Xf7NHm2C47Pq+63UGBiqFbpEwErOPK88WH0uebm
wxvTK+ReYaDEyr5LlZ3Vh66d2eB8Y8+qsq0y5PJsACQLXxW+khASXYMPQnQy07gYoFxU3tJAI1dc
44cQl/qZoGVEHnCTEAPArUP5yopBIIM+pq453Erf+8cf7ktsrF4xAj6znVVPSb7mQe7+ucAS9cvF
QH6IsKpgkZmT+lQnQpJ+spW/OhOl10AHX7BlL3hZX6BbJXPgccKC34Cwfn7367EdRol2tmhFQXBD
tqj0Km665r58/O+HDTIzECMazpx+F1CjZLFCWv2D7ctL+FWpMPRN5uc/j9uVzwFfREdNBWCEtsj6
nqUpZbGYqJ/Sp2j/Mo7TkXbanr7hDY6X3p9jXS52qkChOoOoGUY0a7XSYlZnvUYNx5eCKP7UK9GP
xmy1h8GcprtlMcfdYAabsO2L4pNqiKofFjG9e3ba6n7Fg8wiq2Nl+wZdbFqjot7VH3u/PaFjcNj6
xKvDCeWdZ1+LF6eL1QHTvi4DmSlrx++5WzjAcvN5J/Hy1DeoZP/qVO0ut4fdFtnzcodR9IESACxA
bw3FjfNViSoUbmmJbfuUW56ZvJSpsrHDLtGFoq7EyspmnaCdsC52m1RVwqE3bD/4XgwuXyR/mo4g
qz+XJ9Frbp+Ue/nL1sXp2pqhxQTgTuihQUQ8/y6rjsPcLCfb7xXzUOv1oY8AIHe1R27b2+Ume+Wi
tS0+0gENwoaAmLZG99VDNiWCfI6irrbnae0YnFLPOGQPwtu68DZvEJd5S8SjmyQEPi8b242WZa0p
jWL7wT2UDxbyJZKb3pgsEVCqUL41lN/C1y3ilxi383x5Fnfd2VbKQM+bTORLOqH/n9Lnv6B8XNt+
H75vfT+YR3tuZ5PvE/dOZz8dDTQhBYVUkOm3cGZXzm68reFmIMvKUuWB63y1KINcLENk/iNVoHvj
gXYKt/vyZB+L35t7/dq3IdPIPctCR+uil+3oM6Y/hsSpthPeHPRLHlPku3jz9PHK2VBIubbB2XO0
w3jHpmu/+rRSLhtDGixooPJDof01tJsNxovWPCteCC3TCeKgBip9PnhhoUG44dbCkiie+oOQe7Hd
/GnbGvyyCDkLtHbJNHl809IhJSUX3a06am+qXM5uWg5vfz5vrsYR5zQ903fM5fkH0QgP1MEIbT+s
/p4KZCvkBeOHrUV3NQpDJpOlwKqtS6rEKv5f0r6sOW4c2fqvTPQ753JfIu5MxMelqqhdsmRbfmFI
sk2AOwnuv/4eqnu6S7BQmNYXjn6w3AKIJROJxMlztE7rPJSRGsTvp6uiAZ6plJBCvucGsSj/6YQ3
VzVd8EhZJU7oVPYXpcygQ+a9LIu+Ywz1EORweuLe22vHvXEhjpnbBssm9Fa3kAQZTVwutPB0F+8M
CESCBo5KsAjiWY/LR+mUqXZFOjfMa7UCGB5+fu80w+oztiS3U8qmvWePaXC613cGBnQCQgzwssFq
eexrCQ0JNS/gH3JtwAmGRKN1fbqH91wQqA9wDKPwAsAvXj4L3PS9Ojo4QKqX+QUBIogP8qApoA0N
aII0sH53Go962wZ8FFiXpHEbigs5kiYoadDyq8xm0UrVKzLWIctk2/BXzACYoZFcQqyIoir7F26f
FYIWaW+iqtPy1525L27saIiAITpfd2tIkL2GUNEj3bOdsy+/F1F709/KU3zvWBy+AtxwOswNGVXO
UYH6x7GnrvNCnQw7QgARUPKdZn05vZK/ZGwxVNRR4EFy84q/ONxhQt4P+kDQEHdbf4FksQnZiJQd
IBjqq+4XVa8lm/PdYW0kTYAMouCOr1UbkCKGwIfihiRbLnIleUh0XD7TWZKze88GQAKlId4AWucX
MPa6mFZTJ60XFsZyqw/e93mlpiRWfK8PlMAgDt7Ujn6FlgyjYSez5oZFovsthP1cW1Il9t7GP+5h
O5uPNj7pskXrQRwUlqm++qUy31WdvdM6e6+1SPUseNKQjOkVn8aFTDqQ85vyBS5Mv+z9stWMmlkI
7a1P9j491843kgqQRDTPL1t1TXGWv5jncs26d/sFe+xWZYybGli13g6Vlba7DOuKcgi8/WxhRnWv
P0AuD3IPSvDSRzpU1kBVcSYt1+VjU7w26iA1gezKRuj1S+wNCeAad3YQP407pJ12WpjDmY2HjcN8
DeYIRF5gbNb+Zvaa65QPDqZuNI1MQacDYJfIYgLJloWLKjFuPvz9vZcN+oSCXjzUc3PqGvOaNXW6
hb/JftiPhw1IAoaF/Wkf8kvaCv1sdad4+cDTB+r8Of+sJcxR20l18MK1vf8ngMlsuHn9/I9Uwf+8
0ftl//5f/P2lBnc8TUnP/fXfl/SlQwnQz/5/t1/78397+0v/vm5+VJ/67seP/vKp4f/PN7+I9v/o
P3zqn978Jap62i+3w49uufvBhqJ/7ST9UW//53/7j//48drK/dL8+NdvL/VQ9VtrYACvfvvjn+Lv
//ptuzL8z3Hzf/zb1VOJX/t/Xbq1Uj3xv/LjifX/+k2xjH/i5o/tixAQL28ozP3tH9OP139yjH+C
yRQ3r42jGUk/Bw65qrue4Nd07Z+IEqB0iOQIykGRxf/tH6weXv/Nsv4JgA4ojkAxoALCYnm//efz
bn73F78vDGbjj7//oxrKm5pWPfvXb2+9PjpCmIB6Pf4Q89q+cgkZYbtNG3qj55fD41TOkkjurQn/
1TqXLs3AfjDqpCQglnJNX8m6IM/L68JTv06a+/Vowv/GCDgbWhxlmEGqkEW1spzlNXtABvq5ZOv9
x5rnIsQsm5VsUeDclMr5WmXMDlSqABhNNZksn2gJtp8fnSFFghx6PiCYtnqSFXvTXIcpJrOn4sFg
dfpOQtMt6obzAXRdehMabnmEx7+rtm4/2VQ/1E7zfHqe3p65fy01dzGcRlrqelqQyNB/2sauh/7e
6YZF380dsXCcZk9Gg0TzQC2IwedT0A6G7aPDQRL6iL6du2hA7qZbVDzNRbZbgtTYGJTI9paH098v
any77x4tL6A0VbYqCxjWcnbpFioFZ6IpCfffty9QXb5tu2YsLXOI0UWZ2/fn5aD+cIzpq5ZYQ9Aj
zx+eHsH7K4AqHa4X6EjWw2CRaHWs54LgOdFVmOfbqi4ZhqgDzoSrGRGiW0FuaNKnLMIL9wseGc/w
UOzsTo/A3j71r+DpP7tT8zgrHpq1MXS8U0VttAT27QRS0CVYgnnXRpAw86GkEU7AjP/+J2e+HiwR
EsH4IajHALNOUNxbhdSfN+64ORjxpwc1IQraw0dIVETQxwYjmYH/fv+z4O+JD9hyrOzJ4fefQ2Ad
RFZnt6eHJJqz7edH2wpPcf3SdS4QHFN6VhqoW3CnLMzaXjJlova37XzUfqqquZKlDYlUz9p5/Rig
BtTP3OVw+vNFO5dzF6NLqlK3sOQZvtyEDoabAC64ItW5KtHpLt43PNye3o7A6h1z6ECWEiUQYNTT
AXXKsmS0qGnOYTRQ/yvqmsHZVa3u4z17lzVSrdjXD3xvs3IeQ+/SIVVR7RjRqzF0ULnPgtL/9mz5
6YHc6J+TfXqGynrsxrs4Di8/Pz9DacHvL/AKelOfUR8CcyBHbfdeBEweduEa2LvtOdT1teDp4anz
nwBeC78v/qcnLTib/CfX3z8+EH/xLyr/7PbiIQdgEdIK4FeGvi/IIX/equHZVR0+Lv5Bkk40BOvP
UwHPKIfsOxNeXd97IGCAEFKg+ddgc4dmz+pTGCCYpUOAsaAlVwej30VbthYcd0EB2qYSNVDkLN2l
u3yXX/88vV9En8S5OfD+0ZaaQMokjO7aar2w1MmMikYrfXfuc8lZI+qF83V0ZDkzayePaNNerwoS
E7qaRrPp3aXKIMsNczSYf/o7d+v9yHrNwoQ258iAyti32BD3uDABFgphQL/3KzD0f5r8wf8MdOjH
jtBfmHKhn9FmhPZZxAYTJRzmcus2luQaI7A2l3NFjUWyYXRWEmXl9KwowwW4LlvJcgjcHJ8nG3Ot
b1raFdHopPjuyoTyxVZ9Vq9kkQQwgrPH5fxQBb4sRlgHc3bneLSvbeOmzZXDPNwu0/kEdPTp7Sua
Jc4nFVO3OAyPPBEtDknyY85ltUfbznzHHb1ir472Ut73pZZqJo7/DJKj5tjkoQ3gbTGru7oHD0+B
LEV4egwC43C4eKYr3bVPU4dECWnvIH76OGjleEUMbwj7uS4kCuuCmXI4Qy88uxszryLR0K6uP5J5
36eKIdlQ26e+M1s8KsVpp3ayi6qIUn10AuLQWzyU7hqa3XRjewfoZRayBu8MiatIAnvRcDhbT2zk
uJxMLxA4gYPbKB9NBWDljy0IF2UkVUspZp9GqUYuFdWbIjVNNeS18i50pn6WdCOwQmcb2vEWKxZi
dgzRgPm05M+WFXbm38rn/OkI+QK2wtV71ah6EuUuXoadeY0A9btqlIpJogzRp3PWjVjbaVcDn65B
VsCnHTs0tPnJiPn59ApwNKV/jYCza7Vz1xk6stitAPnP4efL+zsUyMGbv3xp/J+q/yQJKEXbiIs6
wNBcN0xriqibnOz7SobpwDLdi08PQ9A6L+lYZ2o2L66WR2sOgeRsHduoyBfv0+nWBX7jNew/2j8V
2KVbp0Kol87ZHvLhYTWr31OX3hVJuzvdhWCdbe7c1gpT6TqG+21GpjvmJLtJx0MDs55ONy8awfbz
oxHMZZfmzjyQyLL6S8d96NzLQrF8Ns+SJzzRAmzjOuqgtV280U0GAm7bzr+1zQKST9ZbjcTORN/P
WXDVr8iWgnwyQjAclnPzLZvUQ9uhyAis1KenSDQC4+0I6tEhBd6bScQclBN1pa5GtMwbiQsStc7Z
cVpDqh6gGaxvm4XTfOjBg3P6uwXnPw9tso2VqN5qZhHJ2RfD1qDInEChnVnm2aCmGUCY5LNiqpK7
tGgcnBnXrT063YRZqsH2YC7Xy9xIdpBgiZFvfLOD9KRbp8qpi8hqy8ofTOVirbsBCGq88U2K9vX0
bIl64Q7nbkk84GexDusAlDQzAku9KDvQECk/TncgMGS+DMBx6r4hPfKFZO0DV/lSzh005UfJNhJ9
/vbzIzMr6mXQUhWLrRcFONZGFbWirEUVnDPfj0Uv8RZcxfufh4LFWXOfeAnQ9SqJnbx7sJXxAD6T
UAexyKiZDxVld0DfP7flCg8yseu1JDvNKc5rM5OAcAW7jH9QmEkKIiDXJLFCXb+u3KBsv5xeHlHL
nJUnqFhuSWMTaJWvl9647oqKSB7tRCvPmXjSsH61ezTdTZ+yNFSMneJI7rOir+YOabfN8oZu82ES
2/fYk2LvTk+H6Js5cyaT506La5HYVlgRuB75Ubfu5TzLgFiC9nnKhF432xXgThqbVbXLgB/HD2IV
YdLpzxeYg8lZMzWarG/VhsZVEjd1drBa5WEG3bqvlxJ/IbidmNy5DKQlURSIDcfObO9wL9wvDYtM
p4qSmoX6WN6fHsj2we+E9SZn11WtFJo2DjT28hIMTc9u/9h3hk/JucEeNOfz6V44gMOfds0jQ4Ze
mycGlu+4q9XzNS935nDtGpeDsfcc1DgoF5qSg9DxRldSn3VFqGn3zppHY7nsV20OnOVxojHEQxp9
Ql1Z4i8WalAT07d1SRzHPQf/9YWbBRw5uCkpXGttNBqPO/us2rWX+mcQpQMlqOQgyrcCRl6pBboH
2SOmaIE5h1Dr8wqZRYXGGRIL69qGSrH4jdZGTR2V2t9DP/w1LM43gCiBdnZLspiw1u+Kb1UCXvd6
f3pZuXfYv1rn3MNGZdN3WZHF7urFvUkCD7gAqwysCao2rgfo1OzXyn3pytIxIrPm3AajKtOWDh1W
ZRoUeu733bNTSaJtwRV3e5Q83gImAvkORpPFU9ceHM0OZg+qNddjg1xAqUXe/GCbkpkT+A+D8x+k
9AZF1dFVq52hBsgvOyUkC/hzlPD00gh2F889ZrHCY02LDjqlCNT6U5qk/tyl0UhQI/XlY31wvqMb
tDxVpzaLe3vYs9zwG3YD5QHfaPDQoMmu6oIl50k6l9yymF16ANIqhl/lJqqujL0uY+ASHHAGZ/aV
m+NqSx3U8BlnHbuZ9IfTcyNql7PurlYSUHrZ+Gr9J+2+0j443a7AXxucPbs6K5BLcrO4GebLZrgy
AUbIvnoptKQcIHFbyfkm+nzOsMs6rbQVBWdxnSA77aKGVaa3JlpOzoIXEPvOjGA5HfuhslFAmNq+
pR5Oz46gcR5jW+lrWtMJs6PA29HyzO7wKkZ3pxsXeTudM1pLQfg+u2kep7P+uZ6b0F6cwKAeMJzZ
PjGJj9qVqKCd79gfS4Hpm3UfHUouiiArTVmVQ6Jc5C2q9yQRo+i003nTZQ7epxI0XF1sqjAp8EdV
iEKlgOJhr8QrSQcdSrlmN1cn/edBwddPrEqb6rMxK4fptsdrZH+vHfrn8qzce3hrNDofVekH9WCA
FDsJqMQ9CUzlNRY5mjxn7HqHtYpysPX7pLzL7NRXN+80RFp6u8qI3wSeXOcMfakdezAaksZd9ZjP
Fz25KmcwNsjopETNc/beE2PoGHKTsapEGr3yjCcr+dLoHwvveUxkZkFSAyrZadwYz8Q+z1RZ1kFk
iJyVK7WSkymjaLi5H7RvmQUNRVnGRzAlr3vsaF2rdbAHW8WMt/p9790y+mBUO6eQBIKi1jkjV9K6
r7IOO7Vv7pXpO832rkX9Ts54JuqAs+m8y/N2MYc0dq7ts3L1UdoKIqIk3Ji168S3z4FfQ+mUjPGM
Q07/aXqv5BRH04XKcFutRvS3aU+x2wyk+71fFD7EgvfKfS3xvFwZ01/dbDvhqJtSH8al0sY0NovI
3js7CgKpOfXxyFgdtFvV8zcxvmqvsFDijQVb7JV+6ajDzAW9atNjXGACvNhwm20AaZ+Lwm8vOkh1
VlBetWR9CY5DvjrEMZU+YTPDHJ5NFnTI/E0gGCqvUWX5tQl6CwNDa2UvXq/VO+9cyl6X8mho1Wr2
BrUwlzpE/owwPWM78BkE438jVS/ahtwJ3ztj0jIHfWBA+VXyzaB4XmeBGw+Pa8AuUNq8QK/+/2Mf
ci4BuAJbYyo6XK/7sIvZPgmNuwl6E/UOKD3JSgk2BQ/7m1vP0HKKTWFZUefcN9YuH6kv2XGbS39n
WVTONVjJ6C1K0qa4Iib7Mqr3Xhdsorsbf00eOhCIrSRRnshoVc5JdNDlGSprTmPtegw3aCt4Ab4Y
+zUqd4pcN2Jb6/cGtO2No31mukVKwWi1DYjeldF8aMCFBkYp9CEtfxKYDl+C3ViQP6xcjAQc8FDJ
2BaebI/2P7PPZbwpD6ZhLTnNRIu/fcLRcGoVD9LqNpxJueiqnVakfiU7KUURjMqd85t3A80HxgG1
D/2nUvtGGZRRCqIV1HG9VFfuDgqF7Ku6c3dAWkSOJCHJcQj96VdVLgComqLL+m0nWGACvx6hzhvi
MSJmj96lFpDz9UwHOTkN3Y9FnDzFmWmrCgiTYKWA//sqkqBuu/+g+XAOwIHWljvXnnIw99NTGZHd
3UsetzH7lEorFd/fbADzv90BSatBo2Rw0thwlUBR6A7SJJK4QGCSkPl+23ZKh1FttQROeYFiex83
n5SgVnxjb77qfMuK04X9cKav0qaqwb6axuXPJdiEG0lof6+/DqG5y87o36Tu/s++gt7P2+FUvQOm
28JNYxfEzxaIn5VgAEfwboUio3pIovlRsuzvOxmg6t52pBKnWKsO41k9AL3YXomsy03xeCNBlLn9
bW5+dWQgBHzbh1dMRdOkahrX5c+RRmr/uGr3phKqy93pUbzvWqBJ/rYDWhGzp11OYuIcuuq2cL7a
H0MBqTycb20BcFGtjsSZ88yQMlNlrldkDNwJnwPC5446GjayB304qExmyJs1vTfbnCFnvT7bbEbD
nefjMgWXBDlpyJd4UQd24G+/s4d7k59cb2Rj8hBCMCAeW5dpDWFuX2MRDAJF+Ccnl9i2YHVdzrSL
oXbp3FYEKcyfZNgUuA6a28nCBtFncwa9uGpHM6fHdIU95JoLf+NJ6M4rErifVrjwfKc8yu68or44
q+4N0jXzMmKKwCFAdah4yYYhapkzY6cts2zMJrTsPZvOw9RLDm3Bkx+EpN6aVuIAaWLr+GSgWFUS
AJEckp0XsDSybjdesWpvSJZZNATOiIvBSPTCxDJXxnNlgCbq5bRzELXLHdHpMBNsTbjSodYOUFr/
WgBk+bGmORtWF5K4NIPzXIp69fVBeUwGRXJlE302Z8a9vpC+dPDZZZf5W952lgUt798tVB7uNtZ1
taTIlMWZCxkI7TJz28OY7tpkDk5Pi8BgeaRbVQ7V5G5nZLVcZdDtTQ2/tyVTLtqQPNJtLJ0RZUwe
TsZ2V8Vg0oeIWmJH1vxKrVDvir1Co9PjEE0UZ64Wih6VOjPTWJmVrvXNxZxD4jpNZOe9/aXvE0WW
8BOcwvxzYt7qagtyL7yH3vYX1kG5aqLyHszq/wVNhGBR+KdEL13boTdKPCXqn50598f6vDVl37/Z
0jtnDv+A2FPN61sHjU8IvvQAECUQDzoRuHQicisrzdz8/XudcK4IBBBTMwIlHaNyIzTWq8I58/TR
Xyc9SJpQIRKXJzA8k/NDRj67XaUnNKb1T9bGSSI5mEWfz/khvHcP0LnFW5/OeoiY/fTaxm/Tw6wm
u9KcgtmwPuZIeRaXhNqLWQ1NFg9FcdlZIItVZS/FgrnZigaP73Dgf4NwIwpaYmfpfJt8y9vwtKkJ
zZpb3KxiqK1fDSAOoBp6BVq1MAnzizX166/enpzLyQMEy8BDM9t0YojpPBwzKPxelE+dfe6Ol5bS
+pZ77hhfJOMRWITDrTa038Eoi3oT5PW0rYYHl0LzfuMUsRG/u6v/wW64EyijlpmSskT08tW53pRX
3RhaGHOg4GhOd9rN6W4EvsPhziIyM0gkawVYAdOdnhwYjYBePt20IDMJHZ+3W6qvTUZ1tgUY11Ws
5n67h1xZbgXT7ikNPtHQLP1F9WX3HcFIeMimYk7E0SjDSJShjJy1KoIxn+r9eCsZjsBCeMCmSvEi
OjstidXbpAlccPXX++a5Oe8LaIZBKCBQMh9Cxqd7E42GO6DGriX6AoBibLlP3UL8xNT9PpfkGkSN
bz8/ytesrIT6OyU0TtW4mX7q61VpPH3suzljV1DwADhHiuOuvgEVsOnulfTsdNOi+ee8t+0UZmOY
AOboiX1Q++oeKYfd6aZFPsrmbNq2s74DLyWm26dtgHQ9kqT2hfMNssrI/KVSrWjRzHNG/cqoP80z
icdF83UlLudzClJ5ySgEUY3NGbNR506XVa+jyJ+6GMAeG+TTyTYObNEBzHCQ0vNCwF5Od7hdpN45
tnkAp+EWqEBBLUq89qzxe8d7sGuI2rm9e1k26UEpHUnELJg2a/P4Rxu2d4huoUKAxEtiDzHQL2wH
RXZj35jGJDlaBXPHoziHgQKD1DUkptBvG9azxvyKZAMZJCha0Qg4e1ZGvaxJDbiX4V4XyX3HnvNM
0rS+Le97y8CZ87TWRTU4aDuLPaRHw42PQTsfz0dUh7KvC/WRJd9t6pfTYblbDrKasNcHn/f65Wyd
9Y4CXHBN4xp6hmfplQ4iQuc53zuXoJPZHGK1l6EKRWeJxRk/HRvba9OKwkAhEKsHJnLANNIf1+c8
oLWvdqERTYf2YzAh1eL8gbU9mTdNj+6MC928KZvrdL0spYYqiFQszg2YQ4HXa5yO8eQEYOABU9jZ
ptuBysSvZua34B7Uv5fUV/b6oQhKSeAi2uGcdyjGKi0rB8hMZXtymg5GddWv11P1MRvlgZ/EJZSs
CoClBki2fLOh12aTn7dL8Xza2Yi2Gw/9ZF6TZKOW0bj9WQEp9ipsCzX6G70IqicNRZz/BZO/YIFM
bq7oCF1FRa1zsDWDCxPCtYozfl+HUleiGVyVTQ7S7azwooGY9X1pUNZ9Znh411a/dgvUTAduW1nJ
3vOaNbCUxgVgzi41tuzKeu3p9bos2sM0TOZhSt3BkFxvBAvMw+gAup3WYWjqOJ++tbYKinDdT4GJ
GMC9e3oNBF6MR8+BxHtZlHRpYguwOVQngajIT5y7040LYD5gNXnr5VO9stqBqA3Ckn1aXelmXBYv
Le39DA9KDKzT9ZUBYnRJb5utveO9XguJj84U2kGiwUlHvIOgMD97BDFgiKfLBc/z+U6VhXGCfcRj
6CaNThboQyAJ1EKS62aZz9r6ahofC9AeeePj6aGIVoXzw0nhzaTX0InOwCCQX2v9w9Lfn25bFBnx
PLM5XdIUbM4ATDYBYIBIy9AzL/KCHO/UYIdSD7KnBNEoOJfLaquh3aBsyMxbBWQHsCs9Oj0IQeT4
Kpd7tNR5udIiI0kWg2t+v7RLUBs/TrcsMjneT8xqO2sp/ES7XNvI5jXlfq7WwGGSs100/TywTjPU
xG7SqYinM3JjRvN5HkA+DsAHHfSpSeBJnLcAl6byELteqbqMKnUXbzoe/Y195hz0qKv8fJ8H65n1
MwOc5LbZe7GMKVYQO/IIu4xl6+KWRhcby1W5aeGUYJl0B38euqBdZaXSgvXh4XaFU7u5k+hdrFpp
WAIo0ozDQ9MmKNKVpS1fLeEdR8JD7FDkuGrghWDx6ILt5SYDjWuahXgEtVnYaQWYOcHQTyER0JcD
KneCytDH9YIlqr5Uvj1BqWz1W1PRyKcsX61q12msnKpgXDKLVDsTOhCUHkqnn7z6vJntyjYuq24G
ttVVyTrSnVu02pQEDnBfjhV7S1dO0HLLyhn52RklPMVngMRn4EirMVGm2YfqAcobTN/LvSa3owpV
fBRE7aDiGMpLRNTGHiRRat3etK2XNInk6BCtBOekKK2zqaZpH9Phoe8PhVH6SX4xz5LLocB78GjA
0hgcrR0YLgfuJWj0+5uhlzgPoWlwjsnuJ7XUinVAGsPeqPFYUFyXe/PGvijj6q6PXF8P7edi38ps
UTQWLjocMqtiJJmH2NxvgS4wapmv30w3BeohNoQVve4VX4bdENkh58HcVTdHEJgP8Wy0V9ngnS/K
sLNcsHuijA1MVZL1Eb2u/wIe7Pokzy19iNn21NQg1qV71Ly+/J7Oks3dllp6xxZfa56PPL262Gln
TNoQD3R5GMYpIk4SDHa/N1onbsBRng/m3rFkmEXBSr1umaPu1nUBezFNR0Dkv/VFGyxO7ncDk4Qo
otY3Uzpq3R76svKaYYwVPd30RMK5vbIr2buiaKq2Xo9aX1VzAN7NGmN1Su5oZcSe2+HeqKsxheRd
qug/jV4PLbv6ULWn+hrWH/W35GmDukL0ZzmHvCt3BbyxnT6yj97ZXo/Qow70BLKEdDXGGAab+ta8
Ijfb1N/aWX0uayoJUgVu7HV7H3WilYNWux5GMU51WHoXSUfCtbma6efTAYUAggh6zLfLkgJH75Ii
neI0L57mntwVXtOHRtL9TKnzJUuA51zSz5mxPIEfpQPIXn2R9CzwBK9h+dHQlnqulF73xhgPAOyq
u0B+89JwfPYyRvPTgMQCmOJfYeKLr0kiV8Fs8qjBVrcLaGgoYzyDj81fobVumdaPPrEz3+oKGd+I
KHnA4wcXmxCzmjAy0GQgSNu0XdZDAcpKaJJ8H4Pmsw2Ej136nuwlUzCVv6AIm2JWmE2wiD8L6q/X
bA30AExE++ocEjo9akaQxDcC3a/2RGJeghhX5ZwFq2qtZR72zVw9auyHJXtSFjghHkY45jMbFg1D
yebhqoCiRWPVl/UssyfRZ3NhAVMcVq+zPcYemMHy5DskDCQBh6hlLmOkNh7pLfiEuJ0erP6JNrKT
TDQjXDzQtOmQkQKbtisCe7/pgmt+GjXPiRrWyETt6lCJ8+dRhugXeQQeGcjI4GVrUU1xcbFpgoOr
69rZbym9NJThrAXXVJULAtK8aght0YXK9KDWKp8iybYiAzWAwHOFI2CSl4d3FwX0gtthdORjOrXL
WJoWGEvpXa1AJ3iJjCfnXV+CprexHTVdrCnxxiqHAYBKUM90lA54Qdflfi5bedHHb9Z+1IPZTbSA
IvUUu27xlXnZTUllcj/v7il8PGe9JTwe0boMNJ0lCy0y+hVxfqbuh1B0aJ476+0yR+Ikw5enLbti
+lk7eJ+b/Pn0wSH6ds6EzZXkpDIx8cQzwX/g+Gt1nsni+vd9Nz6dM+PMsZV2mma0blCUNupz4iZ+
ntP1SwkizHvDaTL10PTg+bMWsBXo0K1VhvSsW7L2diic5YqayEP6ls58S3FlVfSircD5gGoFnU1B
ahjM+JB40JskVBL0vX/jx4C5AGBUaTa1Wold9tCH9tnwitpW4/Ji06yXi56LVo0zeRvCLYQhNxWz
6jxdzpROD4Z5lQxCYIs8YFBb5sot6gZm3lp+Z0/ISqUHu4LTggD4h3YdDx1UDJdVRMUKUKqSsy7v
8y8jiOb9tTar3ce64Ox9ZQWdNLC4xDMwWnYKlvzsyc4k57Vg/nlCvbyGlpkFVd6DUZTQa7UU6GY7
uO9P6kwk3//+yQGaVc7sGzNTlB5y1ocszr4bQCp4kfmp/7nhmRMpTuHdewQ64cx/mtqihLRSe9jg
EBoo5NVoeTDCdu9ExeftFcglEGJdLtBnIE1EC+yPZ9lTqeoshqm0h9V8SdzUn+r49JqLRsMb9lKY
XdWh4a7KQkvDdTsfAQ+bosm7XFzoP9QXqK2X7OH3L8WYO87Wl3XZaNSxQH3xeimuH5RAjUH8ucWH
aeXLnurejUfRD2fspecYPUywO5jKfD0k9uQvxLpIFDCwTjVe6yRmL1gVHn6oaI2mT9t+c1Au0bL7
Uns6vSqC7+dhh3U/d1aloeFaezS9oB4eHc30Ib6uAjR8ugvRWvDoQ9ueKKilenboUCe7hhtvqBvn
F1tVbrqTVesJtpfDnfNzi52rTOhE3/coyIF6PKoY/rY81R/FBRr0t96GKO3Yak2ZoP3pzD4jQbEr
9+nFGqyR7pNIVhwtcF08uZ5XtxNZkMs8mEmxJ+50qDL3ajZryWKLmudOfEehpal2DTtAlMLvoVVb
WGrQmzJbEJxNPHxrGfLcGFXGDtSqDqDvMfxEYV/mYTlL2DJJLEE0Bs6w11HzCJ0wBpfoZxmxbxTT
urbmD+WdsMycPav5puGq5uwwLjsyZ34JzuPOlVGYCsyYx22ZC1RuJxtv+Al0Bvx1bO7HpZT4V4El
8ygtKC4TOiybJ0q+JBq4iNnzuK4BCoj8NZOJJIoGwB3cBUQzUUlFukMCFL6qdzdK73w67SZETXMG
zAaoGXeoSDnozeem7vxp/n66YcGOsbefH10uAHetbTrpmBj7fDWeyHDXfdCg7G0sR0235mLP1Na6
Q2ugXoS8ZPXNQh4/9tmcsVZ53oyQp+gOdIVOuG6FeatcU1OWuhFNN3ccp7pi5l2idmDPQ7bthz18
dItwBprp1aQ3DaZbHSkSxM+VKkkPiNaRM83F6ugAodXuYKV3MxAq6UulfP7QXPNwq0I1aN5pa3fo
jJe23UEbqJW9vQucIg+wWrM8KVIPyziYZ23X+6V7gRg+cKZadry+m2KARhNnk4QVOmG9yhCLJnvA
ZqFeT0FWHCAHNwdLuJWbWHQ/Kj7ZK99LCSJCsBgWZ61alnoLcF3wZF3h0yo/lBAlIZBcP70ggt3J
k+ZlSeYocPXQzurxQocaoGDOJ08yY6Il4azWJkwZcweNN5YbGcW61/Sz0jrrZoknFs0NZ7mzCm3Z
3rURKpjp2UjKK4h/hwWI80/PjSie4iFU+TzNugsh3MMEdqqXrXi2P9htqN70ERgQLt1OctSK5omz
5L63i8arLXZQnDgn4CJIH/VWhTC8bOuKOuAsGvo6C02aDgNJomW5zyaAmMk+qaRIlM2Z/fJopXk8
csrIRjMxaYFgARWhG74iRVi4iT9skCYZgk5gfzx6as7mcirWkh1SBG16elsPlzUtA8UeILROwyLP
d6cXXrCv+IIX1veLVtToaJgfluFemx7o8ON004KV4AtdciRwDE3P2MF2P3ksXMvvaxVRS2LNog/f
fn50THpLkRkZW9hBbRFRuZ/L5YshKxoQtc0bc1aVTd6s2KTmnQv/xmJ7uDk9Ke/DP7F9OEN211VP
3AJt05/NENCrFUK7G7NQHiT/x9l1LEeuA8kvQgRAzyvJZrNb3o5GF8aYN6D3/us3ObsHLUZoROim
0IFoAFWFQiErM7IfCi9uPAPw3/ZkXHdHNIMpYqsk+BnC0dyVJTHJjGENsHk3Ky4cdhFdntLfN8HP
PELwaa3tU/RS4ttDyEtwVpSH8kjvmwNw9jXoMUDT4qum8fnzPpZPcO+y1yrKUow1nrPUQ6OoAaWI
5QqcDFf8GiVw9wEQ8CDFJVAFxJTVZf4B6qGjc2yrBecGCJjwFp6ETWS+L4fBVyt3S7ZHhOrVQ9mX
doPz1iLo7+SURD1l3y7vj8SaRaAedHqcOGcutqeH6A2qCe1aHXj8fPnrmiQeisi8ao7LtN44ZOHR
ZVEvgQ0awJ30BfbMzuO1fVx8/cY9mn53jA/azexNNyoSANnMhBiQk6If4wyK9I15XQ8AONKjWXyJ
2425IuVd2pLCyaBFHLH4pVy5D/E0xRkoO2xFlJ7ejS5pwMoTgVgM2qzpGc1zx/2VCFXFr5E84PcL
Hp/RxNIyIx+itKTX4DELuilWxF6ZtQoO39dOXHYQzIi0rHsnA30rOxXLt2xLBf8e87bgdjyO0Tp1
4RbjHmE+tipqOsmJJMLzCrJsusvw8TptTv1WeES3jwlZISVYKNxBcnCLyLw5M8lWkGqKlmH2AL4N
NvCd5M0cOFriGTbqq0ozkh0lIiiPLe4YV7ydorosbrvG8Ww+Bw3YdRINWlp8DcfUCQa7CLqWe619
VZvnoqfBZtEgnchdNQ+eOZDAASy4LxqPmCrX2W8JnxwI/+D4mJMPOojBI3erHqcmCWrTumqye8P8
xUoV5ZvEUkQgn93wfRjMvujftuq9QvkpXRSntGwXd8P/kFwkoz7mZodvr/N2A4nE01aM37Lht5aB
/Ve/SfrKuxw9P+etgUiVkA5UDLh0sLViFrW3hBAhG0DQlUCs2QIruccnj98jaQrjA/+pGFE2NyEu
zNaY8yTOITYKabMuhfoSvWnfy8Wboibip+UP87OofQLAk+e+Ci4sexgUKfRqkxdjWrZDxF+1c3zu
jyvgt5C0YmF+3Z7qcLwq3laoPf344iyFOKIvExocNIzXH0CVEK0/mJcFwxX9Dqwmnjj2hug1WohH
vmcvHfniboqwuRisSnQnVIymsH4df+hRbvmlXyHp8ugJY/rDMX/ShyBVbKYkoIkAOi2uQRRRYTyW
Xo/N9ZgRbzMDkDspJiQJ9CJiLge+dISQzRDR4j7u7hZoT1/eH9mH9wl9cDC3WoHm7zNUjSvQTSYv
ZhNe/rCkZP/X/j58mGZJORslSrkoYLiBY6dP60aPdts8opZZ+nN7Ws3qCu+dh8vjyXZAiBQDUHkb
g3hN1Cd5e4C2l+7ldQuoEHoToDmjyN5lowhRojEoA6M/UrimBvLK4cmDmyRFqHPtlLeqo1cSGP5m
Kx+Wbs0gltPsiVxq9/e0j99m47ksyyiei0M9lq+VqvNFErn/JtofBiK4tzW5EW/RhqBHB/ew1Vem
rmQ83Bflk9NHRMaBORJPEklLo+VX8VxzT492ohS8DUGfPtyTUFW9ShbUREDcynv0GBUNBVVXfEzR
HHZIniY0hEGd9NX+s56Av3tcdIXLSA5VERZXgM6YoquKRlk3g0UV2UWThowRrxq+T+UXS7giFm7W
MmvbZtZG1nQ3VL/rTNVFJzFhEfFWk3ReZ46n2qlwQOKemtyDgtTrprXPVWopqmQSExbhb0mxVsPc
F13ULPTVTsso6Qj4EbQVp5tTP3Oevrv5/PAl16eC65MuNZPVxeOCTh9tjR2mrgn07qUsYkU7iSRI
ilx6s4vgXq9ZFy0LO/VW8ZSPRAUEkG2H9v8DcBUXK6r1ZRfl9ZGBm3lq0bjVgAxwDS6vjsTJRRwc
eEc7EwCvLiqhGhaj88ZzrAGdnypFBtniCAd8ViX6atc1Xo1qwryKdG9Lmz195bc7Iu6t1UZwMVpd
F2V1GfUbwLQODWc1RnBf5H8jlCOC36yExo5b9Xg9Ota35SE/JGCb7aEZO92Woa3whc+Vw9g/6vLL
BkLyasUo2YlHoOGLveq7eb0Lgy6QqQVhSx1U5/F+eNe+qcQaPm8KxJi7uX0I7TpboLs6N/vMytvx
iP6qc3vK8Jo9Rpe3RjrCbm8fR0jKYk5NPAVVrjV8m5Z8xF8QOyTI9zzTnuMjCP3fS0ZmyJyu83Jl
J8oQ/LnTOCJ/3lqtxUgYxt4MchPnvQ57bnxrG/Eolara3yT1JkfE0JkOicHhb3bRbPW3blUfMtYl
HupBD1NnhW4PWtgu+z5wM8B7g+MnMyjSFIsrm6AQFXQjJq0GHE0EHDRITCDBqr3shye92/WMxwq9
6WDRDFWP+5ID1BHRc+VkZMzukvjIQHaL584epaP0Jb42gjT1dsXX4swDW3WCSgqVjivEDCtpjG5D
s86Rnt0367UIkwAcJ9XqWWBWT66qB5ymVIGdlSADHRFVN9sxn0mRoWIY36W43PSohJIj46EFzrw6
fmf62wrcKwcHTVlEbv+u2MPP8wRHhNoZPI4zd8W4bG19tqDqgMpDEVfQm5h9a9e3KG/z+JsNhiv+
aEzHZjkP2h9qHbnzNCs7FD8P/46z/7oPbmoNZWL1Rhofoa4NIqre31AR8ZI6qiLnTj+UT/ZyZA2e
Dy/P+u898pOQKgL0TGPTecswnsun77pjHIxk89ma/J6t9IDeYc/e5mO/tqk3Z+txoZpPdOKlqfvW
ImPvk8Bu1mM1bYexJNfDWBz6bgwKYFkU2ZtsPYSwZTsuMh2TIk1Eo4RhvczlQ69EQ32e9jgiqK+t
ezdf1g5sy2BPavvOT7ZfKF/6nfa9wssz/+/yIpu7n3y2yMI1pK87VFsbFh8X85XoR7L9svP8WHfM
MzZw61rXhP9I1/N+p6s5qDngTXHhsbX2hyk5LxsUrNbSWwzNL/Wr1kGRg/7JoH0TIzV39PsKQt1t
1hzRBnBo53DLDd9uQtDknYzm17D1gT4dx2zXCT/F2stE3huQDGfzC5ufq+1+W3p/KLi/Jj/zWD+0
VeaB2Qa/TPV0KdtCITgiAdOmvLWwhc7bWD4m88voqOpAsm8LFdV1sbjVEnAQjC3UH+OJmL7eNPG7
062Oos1Fl+2eEP1AYsgaNG9gjByEgPdZG6zDbesETs+91AptDrXrAnsSr7dt43rFGO7snv30rUYr
yXaXg+u8pIs3xt8n+zQUh8L6qfOr1HrP3VtzPg2A3OJrrfv9srVJypuOiE+0t63pi8zGepfsWLoQ
fCqOzfakd0DKaQ+6/u6y9CZvn11z9Gr7boQ9Ve1t0r735LmLnyaXBGv5p4pfL/8eiZP9g2rcMmOw
NU6OGSq6Y7x46xJNUxG16x9avbZgUb48jsQURGRjp8dFw52CHI22+Y9kJjunbf0HaFaiGEByyIuo
Riia6ClpWwLpqVbzp83509tg0SkN9APEs+L4kw2yz+5D/N/QYjA2ek2Os3Or0XcIIHlkfJw1RX1P
tkjC3SvXag1qbPj8mmuentw1xdOi2mhZmiAy0+WGNeRrPIPP5cE4p1F7LAA48hBL9ieazudP5r0y
pZSc1iK+kY/Mmk0ozBzHygp0Uzu0g/bYFm6U2cBSoonlv8tWJZ2UEGFKM08sUkzk74GcRvVD8gTy
GtL5tj8drDA5TyRSNQpKXmkdEfFYtXlLOenJ0bkBGft1Hu0vgnh5bK7mcCdDKH+BUROECCqgrmxA
EQTZJktO6wL51RBQP99Aq5SFVgClOM304+udWkkLwKU0hu1P9/nyikpMUMRGZnnqEqPGkDk0POZ3
wH7mQbFZEucRuevAOpNzdMhjr6rmaJRW1G16xLfaz6D7d/nXS6KZtQ/9wT+HdO6tsTPIUbdjz0nu
afJU5j8T3nuWfm11irql5HnDEXGSvQ1d3aHHMBU/VAAD/NmCxAcR3xVar8fCL34QuFTj73RXl+cl
s3MRPpmUU7Ml+8TYnf4r7qADAHaHw/KwgILodaeHmyNVM77MAoR0aBorIylcCitfnjOqe8lyQn+A
YiKfF7IdkeNuaqrCtUedHLt+jHo9fsYtcwWybPrh5sjb56X2XLTqjPNyuLxyMqMTAgSYb8Gy0cCe
reKszb80erdNw5mlgyJF/7xg44h0d1NRgROO4vvowfcy3fE2FVxH8p7uiFBLapi0GhOs1RTuPZdZ
iEcewwPB+gGs6r+ZqqAiSaBE2KXd5UYLzhu4ZYveqOm72yIT+t6zkKO6RdjDUI9ekn3RdUQIZl+O
vDcoRotvtmvnuAX8yr5q/f9VQNJKn15T1FVUD3SS3RGxlxyswVu2xQigw1tTPFAVI5Hsu7vvfIgz
XbvVS4l6xhEUVz7Vvo3Q7r5sr7Iv7///8OU1mwdiA2R2tFgZutx5KYn7JU0A5vzDX4eGg26ssRr9
+FhMSI91VX1dEjNEnGU6OnpHt45DOLPDedQeq3wImrz8mhOLVHVcB/lJtg484qMOQu5ZX6HvV3UP
E6flsah7Ve+QrAz394r4YfVtt8ddcxt5BIqxwa/rOLtPeqizFu6YB52dMK+buHGm3E7Dyqitex1Q
GlX/rWTrRQgmH7t6IYD2o/KeHgFUPq9Oo7h1yD69n5cf5sUoaPHSbgEddKx5o5tjBtrDZYOVbL0I
tWRNTcfaglFpfPWK9TFjbzEEcr72ceE8X/W1HYAi49GQpq+xYR6HqXhkaa1I52XVLJFYvEQH/WCu
BUcxmdxpKFlb980VO+an8VSck5degceXpMOG4NTULjropVdgIwUh6vzLoKdB42jj+491xhdXSji1
K6d1Vz1Gh6u2mL61vKFsFKy5AhklO4pEnGVSbA269yaOAjiP5pskLH39fQ5Rbw+aY6vKcmTLJJzV
Bidb10DFM2r70du65NxAkpC44MJdblrVHUs6F7Fg0FEAH00LK/UwH6BcAi1K11/fdkTnGoHk5rLl
SjxOhFcmdjq2IMqCZVU3BFd5Zqu4zCUZzT+gyjLJ0STGeOTq7llbglKvjhpg//366/JPl+RoIrLS
XG3Sj4aDYJFrJ8gUe1WV3+KdFqT+IDBiK25waZfdk6JWhHfZWgleDmF2w26gRRFtOmobKBynqyLd
lJXiRe5Dh3csrtoVn/5F3nLAwb3atx/dzSu8Em2VTuRQkEd6KhoC2c1AhFfOs5WjoRUn1XJH8HBz
V5Qgz+r9/bUBhab5V/FnQgd9clCJFsguBiLo0lgKPhgUAyan/IcJzmgnaA7msTzpf2GXoxdcNgqJ
b4q4y6HMSzCLkv0I1nw2PtXU9IjdeFr1UKp0HmRjCP6fJkYK44LP0KSD7sJtXvCgSr8ZuuHPfFY4
pmwQwf3TabTbvKmTqJ1LyDeeh7aOlvUlhq6jhT6gy6slO1hETGbl2tmUc4yyhLu4bn2Mf7f2YXs0
POZXB3Lqh3vFSBLnEaGZnbWOWwah90i/667jsx7F38tdzMu42yNa8Q4CPl1xVZAc9SIyUy/zbmoG
DFVmw7lZjNDeoFDYql5XJDsj4ivrbOwzDlafKBlGC/yLExhLSRrUfbl6To981QFx4eVVk81k//+H
fIg7xDI0NCRG9pJF5mQAt6edGuQXlz8v25P9/x8+n8bu0mjNmERNcrSn1dMn1REpKwn9g6ycSEpS
HZ+ewvEVtQf6blII1ewabqh5a7cNiLH+0Gs8lnz1EvUXIv9hNg5v9MbtliSa6wPXWw88nYptkK2T
4PDojCuIQ6YEMDN+SHPzcSggGXt5D2Sh+G8B/sPPBgHf1BB3TqKkWQ9zN91mpuu3Hb8vzPwu3dD2
q+FS3bKord1Dr+lne15/gHnBM13gmbftxSWdwkkl5iYCKEcOvII10CRa66sJdCrtjZZ/Lf0WsZKb
k7qFXuHTRnXf0YCM9vUwF4rHFcn+iEDJpLH4ZhgsARCT/Oo26xqFoVKx97I1EQ79eR3QHYdH3Ii7
3c0yt6NfOBBVtagqT5INIPj4AtLVuqyNJCrJFM6cRnT5vdZlcNm8JJXGv+fxB+vird6kRDOTaIRX
WFpy56aWXy1RppkepHgCHis2WJKN/T1hPg6UTIbZlRhoCne2BjSkhLtGoxLboiEmffL6+TdN/vD9
Roc4XW9jH4zjXxn4c35TfNvLTPsoY61YLpklCZ6+lGaZulBwwg0IdThIflg9V+DJJPnw37v8hwlw
Pe2GasGnV1pFLuHB7GzHBnbFlAiL/Vd+skYiIrJE2T9nWo5HE/aA8liRFmfLDIh+MsCUZVvIWPmv
KZ3wVqzYdIntiqjIZMxyc24sxK449UowwDjlXVuqmj0lB62IhmxYEXexk6XRMFt+1xNUNkZvdJbD
Uv1xa0XskKXeIjSSsZbhCoRF6w/roaQ+0D78ED+z4+Y33vSwQPEMz0/KxiBZJiyiJBeasBJA3wx3
+e55L5fyF6RBfUAe9oKphmTvSoXLkFiziJG0ith0KuqkUVU91Pm19cVgLkIjR+QNNs3tNMrw7pJx
EGHP5qEZekX+JgklopqwVuESamf42XjxfUimJhoZ+70W5BVgkqXBazReNYd5+XU5QspsWHD5OTUm
UtYuJqNNv512DmbAuii3VNBb2feFRL4EP4hhWwn2m94vI5Thmvu5VrnI5x+3RazkZDttvUxxCjD3
GJUrPRLHPBRcxdctSU6oiNmq6sEEZRW3wr2gwszTCm5O4/96ZFwr6E81D/IA3sGjy7shwd9REbjV
V63BnAYj0mX0bLfEK6zj0e1qHm/4fKboMzS2q3T53eFid3nIzwMzFSFbWusOYLYBBqMA2z1SvVPT
j34yUn+tG8WsPndEKuKxNFcfiZEkVsjn5C03isQD8u7p8s//3FuoiL2amMnqQcPPrzL9bWb5fVyR
OwsUXA5kbrxpKI4Lq68AhlMkibK57Kb44RxjLJtsWmeYS5nc5FsWNVn6/fJUZJ/e///h011rptSt
MZXYWr9Pa31sje318qcl5TQqsqAlkLBMa4gChrZWB3GxnOrevFrL/n6g9u1a1WDBHsLNtnZmuafS
1m64qyvKkp87KXX2lObDtFCRJHEzTWbIyf1Uv1Xd6DNuBZcnJrNeIXwlIPKL6wEfxwXbWxYgR7s7
wxz8QcWkIjmwqEiIxjqa1MXQ2eEu/mGBJ8udf1vBX6nvQ4KH5ClcssBQlLol0xFhRzGYoDJcfOyQ
smnzOru3HmdILXoVXaZjzY1CkdZLvEbEEzkFYMsmW+ywo0bYJvGjbsYgNU7tm6aGVnprnueEucC3
1SqOEolxi8gi3RnLLaPQxynyd2R+GSp6ly3g8zSJiogiTUtsVLiwP4OB1KUDub7LPctMfQsVUMdS
+KbEiEW2tHjk+VBBNC0s9F4/WHXTeLk9DUGcUHq6PBHZEIL7m25LsoFjiI296iToybuZKyodn1+D
qAgqosRJKmJO8P6CmddaoWd+s3SvprY2IS6mDBC23vFyrSEK+5LZseDzJaSNOqOf0fLkxKjbzb/Y
rFlhWtiFR/MhPnxtxQTnN4A/GOZ8s8K5jccDFIemYOFjeqXNZFFMRLZyQvpip9pAgVmzQtYUw9sE
QuKoHIFv3qUwA8useTj1W3aa89FRvEJJlk5EE8U8bZkLzlXEGealtgsY66kbIb7480uLJkKHqjHO
SbxiN4zcaNCWbc8HZjrr1dQtqhZs2RR2V/0Q8ZvGgIBY0tphAuncPP9T6AaQ35sDAehOsUoSZxEh
RHbRboCuYYhuZB5traiYC3/LRsW2yz6////DDJw8yfO+xuct2pxT4p5sUryvsLSv7YHg6kzf2qZd
8XnmjNfmmt0lgxOmyqqH7Nfr///XN9s2OY3V4xQB2LZ9WoZwqhT3RUkYF5FB2mSO2wD57RCtW9R5
7fifyysiKcVTS/DlTrcSkhv48PaUvu6KqfHJSI/NYUNDuHbV/lTxW0sHEjwajTMDZdCbDLPTAN3L
9F2b/dwf0QA1+NqAVhfPOlyek2StRGTQlNX1bM6VHToxTZDE12929UXOLCrigXb95Vnn+PgSxscq
SNCP67kv9rECO1r+U9VIIvFkEQcE3uFGH2IsVoH+uSwBfUt84053m6uik5et0T7wB0fTs6TZigXT
SPL1adxRGiPbni+vv2yrRdI1e6nr1thtCpel5PmvMPL98piPfnVrgjEru1EZlWwW+/8/zGI2Ujt1
CGZBp+XU5jRw0/bt8iQkviyigSrTrYYmwxxaYzzFRhemnfm9yL6YP4uQIEtfgeZj+DwDwW+Lxqct
Gw7b2vimq7qkS3JNERbkmLXeAi4NSzXRmwxWPadFH4Zp+gu/7itI+/D3FZCdy8slG0zw7qZoeToS
DDaXY+gk3aHph6u+xaOuvoU1pV4+JyGtLRVQbk9o/q05UhENVOgNEE5stML1iCamKxbZh/x6Dnao
NppSFKeRzJBFRrZiyyqyVkin+sMSsGAn6eAvAzrHjNCIeLgp7rayeoeIEioLyC4h47FCfVzfQSGR
BlXlelgIx2MDqPiQKxBjCvQBwm9zf9/M/XXV9Cctt0/J9l9bLIprkMSfRPY2pgNRNDWYr452B6N6
0RpFji0xDxFJZKC5vKAOtsttlqe46PA2Ovp2t1qBCa5rdAtleKtznOSwZJOqdUe6e0J04F1dN+gA
s8K282y0NuLVFEjKX6B/3DnPv/oCSA3h2K8MPsVDjSx/XYp7ntWgMKKKCo7kHBCRRcNc6aORoQO0
c4b3udyuitH9Oeks86g+/rrsurKbtiGkAFqGdiywAaIfIAWheY1LShZv3yD9cV1T6Jq1i3GV9S4Y
jcry1tncCHHrUNPOd8r5PV9VGY4EXUhFlrcREBdnsRYI/STjBNgJY36OVrOQpeBgI/XSe2zqqJ+5
JD8St1sPFrVSRVorMXwRj8SNvnN5BlPJ8ZbkF5lZB2PFYsXXJVdlEZNU9UZP6gozW2t+GGbilybz
cuuVVa9FrqJtkdyYRFxSuXWZbVewws7q/gO9Y6DP+UG3qyurtDhw98yH2Np/l01GtlxC9sCyjMV8
Q7xKt7qKaOrUYeJ+UZqCiqik1h76kW8NSovVfKjL0l/G6dTPZVCCXv7yBGSLJYQGN9Uzi8+VFWr5
dLKdygdD0g+bly9ZOUe44dx1pSobkriwCEHCI2sLpy2tsF6gG0Cyw9b3d7k9PlQLUyS8siGEW/+k
m/mwpZiNu/TfWD5e100WasVyZWn2++UFk6RDuhAj3KosTOjkWqGpkbs2HU/l4PjzpD9e/rxsP4T0
YTO5thlxDYMyrPZQ9yATiF332u4Ky0vbbvKybuihuNMrJSP3L3+SQIgQJJslFjet/UQqEOOm2AjX
HKLY4zAeVk0/cds8Ui2LQNt+P+nV6+Vpyo4kEY60rWZfJ/1u2vQPhP08JIBNezLj0+B+4+nRhMJZ
0fxy5xB1NbOIg8vDSuxDRCYtjm6YvYbVhXzvbZPF1w2rzpMBEpB8UgFKJJ2bVMQnFRuFbJTRWiHZ
HHCArjczyCfyKvsRT8VN0eXALVnf+oael54+o/Ez4Hp3vXTxezp216aL6J7wUM+329EpUIEtTtrU
qyCU0nXfzfrDRWFNLVDxb6gjQNB9CJxzNoN0IAnbYGwfdlLPNFT1VEgedqkmhJa57hPLHVeElhvr
+P6+Q2jTo/5geRSAs2BX57u8qZIYLEKd1iohFk0wjpmtQa5v70C6DopsXuLtIqbJdObUWlssV9xr
QWyynWXPeaG6imtFdtaLzHB9TQoDYHtYpGMUT9Om/XTSmh6KuM4feqc2wWZYvXNjs3wN3KhHowFp
1OVlk73IiMCnRHOKFFcjZIVEK48Q5T5AT9ffamBD4/mqXsvKM2frrS/sn/GCnDtFyrFxRaSWZAIi
1KkzSQJ6AQxuTCm5GssBsk6mXYSEVkYAlsoKl7W+VkA/JEFVBD91fCsBGKN4YczABbkxtoKqlSc+
aPUR3Bi3IzOtl7OzKBXbJWm+iIiyeD1xiGvj/mDHYKZcp3BiW+V1/dSgc5pDPjrND4PDzqah0pST
ufbfO9UH17bT2ixjG7MkVxbEeIH0BgpIf9jAWN/5ajEu2c4JEcTsqnGFvJkFagIX1Rgaok+r9Ypa
P3YxZJVsorgpycYRwgdaACt3aDGdifArwliQsKe4bp5K3fJnJ7zsBJLY8XctP6zZrO36KhNyxTqN
I6uL/YR0iiukzLVFxFQxJE7ZZ/h21SaFD/G0N7wUX7mj68840fPY/rEs/RlScbZHLFWGLTM8IT0h
RaX1roVBR9pfrev46nbGIzqQnhe7f2i3MiSWewJz17fL6yfzLCFdwUni5nGKhH5i2n99VeFR2j44
SXxO8YZkplXYTL2i8CuBtFIRXVVb3dbmBW5neb357bhdayleXO05JB0k4IvsSstcL13d0J6cg7Gy
oNqcY+waZz0vIBRJv7uz+zzpVBFUZOebCL4CUS84KjpcSaeQR1XQouMaOkyT17fBrhIx+IZ9Lo7s
9+WVlriDCMYaDFbF6YDZd7MJNU/cT1li3rRVDH0svQhn11a8lkssSMRjWYk+awNB+lInjF6RCbWy
hDjft8SE4O10blCvyGt6g6c0FQpe4oQiIsvFYWDPuxGNZXY9VmaobZsiiEgSPhGBtWVZ2pYVcgM6
mQcQSQxVcsqQWA8qXhFJgiBCsczJ2bLJxX0ZCqTfloYeNWM18Y7dKKxe9n3hRuMWS5mNHb4/gETY
MfPXoUojYyt/XrYq2WYL4QJNixO1FpxTYwfGoNhBHd9IXpPY+dPtzddDFUypjg5H+2uSM1RUbx3L
dORZgUtgXtovbNFOg12/zqRV7PfnSQ39R7S1nlhlWbxAMmjYXdD0YPZ13CnKC/0JIiUQkDQBTJ/B
N9fNwaq5Hhks0O4k/fHyen4aDzH8/v8P54luU2Rp+Anhyrdzk9LzyLL7qgL9T7e+uZueeno3/Lg8
1qemgbH2SPFhrCXOG7tJMVXoxZdhbuUglx8yftJb1n4pR8QYu199HCMlvO5aBIOKBc1JO9RHO74y
D2glOECwngeqluPPkxcMJGQVIFw1yEqwcBkqNrtmahhv7I8VG3cohT2tZOfwHuz7pSrvgR05rYN9
V1b24wxG0Mur+akn4AcI6QZbt5ptKS6kJXTODwNfDK/utmeXZbk/6cRzbe5X+fIYx3qlMNZPQzqG
FMqlBnVWVupYXGeb4uc6M39OVWIc+kp3gk6DDveGPifVTu4e/c81H4MJgcToXKcyR5wfeES+wZX/
xub2Oen5ldUtodXXJ1ZaIPPQ/JgT1NoHxSn5aWzHsEKAcedCX/IMy2pN/SG3l9vE6b5f3jGZ/Qu5
R0KaLKsnLF/skj99XgUGH07Opr9c/rwslIhIyDheLbfeSzHNXP5E/69xyionJI4TcjYc9dh64Wyp
vGVnj2eQd/WMnt/2XGUdnyMxqSviIqu5MNbchUvUlabfudyMr/B8wA8tQZnOsq0hMkdmBDSeeUAT
9NhZGvtW64wryuGSrRNBk5nO0tnVEKobazq4lvPatLUix5DOTYgrrV4VNkobMAsNkLlSt6OZrDco
Bt6Q1b1jWfqwompX2fUz7bQTolBweVMlLieqzBrAJLCqwZzYCmZQVNKX7jpZXnS39WipmJxsDCGS
rEY6QIU+g6e5TRw4ybaFrdUYgQVBbh9XbCNCfvN4eT6yuCnCKidtLLohwWBNZT6P03rmlIVrXARj
vlyzdAnQTvGWzGtQb3bIB/uY9tnB1ejh8vgSHxShldC9KYd+wD7ybv2pGyjkWoQ64PebFsUMP83g
4AVCANGAD6e4b+5BEh0tNItGNBZaffqCBOX+a5MQAgmKLk6f74CkxSW/6OZNpLlfNUNhDpKUQERU
uiMBIUSMFAuU7D6bZm/mjT/ZvxP2nTtlYKk6PCULJSIq2ViW8ZzgvoyqShU4Rv7SxtZDroPmynEs
Ra1Nst8iiHJqe1ym9lobikIsbbxlAh59Ub3cfH6loq4IpVzaDlj3CocU1I2M8xYYBxahlkd+gH7M
BFdSHdCIzR6oMy/v/Ocvfhhwn+eH/Ma2N7owHXc40MpeO2c9QA920PyEmM6RnKmX5Z6SkFi2P0JY
cCZa0KLGUNvTTgX5t4uqCJefue8u3nbufpj+9OKeVB2gkugtIi7TzaizCjRXIdG2QB83z+kUBi37
spBJaAsnBC07KN31fe6Xq/m9JSpyfNkiCd6eVoaFDgqcudvAdc+OT/rEchBQJ0YAcOXx8q7LjFjw
dze2rb5tkJM4uM+moCdoeAJmUlXhW7I+In6StMxKzRQb3Qw3bn4D2KbCWmUfFi4Xbg4Is17gw5Dx
ObTWj44sii9Lkl+Rcm00dS1m055qZKATZwR8uQUIxn2tySGsCZ7xsOuqOKgc/s7iqVPsg+SgFCGU
U9q2zjxiH0zEwrk2Hhq+BIYxBgkKSaUxqy4XEqMSadiMETUvA5CbcHXyh9wlp7ZbcT8cco9S1Vz+
h7PrWJKU55ZPRAQgELAVpkx7O2ZDzEzPIIzwCPP0N+m4i/70N0VEb8bUQkLmSDomMzf2lEq85kAy
py5MrE05PWnLY0avcvHwpe1KFTehy5fBzWI0bVdZ4PaRWz8UU7pzoG/tKcWYNY9yQRFAi0bjzm6u
YrzGLn/11qQrltzW4zDNa+6atvAUF7j5NzbN22hswZ0C6kDx8oV+DEf1uJtMUCetgcDKZ59EiXlV
oW4sbvbwuxsVSY7qZSMxYMRTlWbgTciezVCcsQYoOhkZ/2c/WFHvZw/pEx7ffbYzcZ+uCAa0TuiH
K2luZkfKeEmPSQNuwrb73Rfm3qJ87tOgceW+G2jumlAMSKG/OITl/fySvgw/+pnVt+Yxvp2/FtFz
VGeaTCio5BNNj4hPBFAT+ENn/ffl9d6aHsUadEKKmTeAC3bdEGrNdTvUO6bwqQljbhRTgPzrlNZg
7ALX5OQ3GpSLzDIojT3Nic8fN2hfsYimykg7Dfhy+jO91cOSsO4wXRW/lwPkQcO5ZP1j8fA13XtH
BQ6CdZpmroUV0BAphtyC3zpX3vh8eQ0+tW0D7N3/3aKSuIvbrrhWe3xqCSJBU1jn3Eed6M5SfP4u
Qw/KVcc9l2SThs8nT+Z5fu0gXyUOxq08kzNKEYLy0O3UT24NZb2bPlgbLew4SzVYW9/cNe6TRRHj
ilNf2yvm2thUKjpwql0oMKEm5ViUd80UDhoJhn4KLq/DVuOqNRNhdFqfAdrq8pMxjXjE/GzBJ3S5
9Y2Ei6MSqy+jayVConn3xv7OSRBj4qUvEtbdJCFkIA7yXykfC+iYDZBF+JqspfM/Hi0O89ERIoP0
yHnKHjrvqOu/Lo9oa74UC4cYoTdJL8ZZLtr7QXNPZjo+6tYebnrrrlB9VYfWBrjDveyoXfWB9gfE
/w/5A6R+kmvKxHP33Pr6VfGyV7q1cRKquMBy0SacsSKHsil0q/8Me7xeG+2qDqsse7tP5rk+lkj5
mCYEFMX4pfo/R/VR54KOjhM7UEEQZ6vSGAhPjoOLMG99SsFN9aVVVn3UVhezYfOWh7PMZxRNjkPQ
Ebz4pKX1O4a3kdt1VEd1EWIZE2hohm1VHlrhwD3p3FA33HDKu2joiU8z8xkev8eWge8dixv7V/VW
MwMMXmUm4qAGiayQOptpyoCa/9q8rfvhw1GYizzrKPjlQ9x5beWXoh0tNqR5k145o+j3CuTfC8v+
JxJtOKpnyruCCq41PJRRE9psiYrnGBR7FQOmJ0xDhMwCzaeBheryb8hJsR9L2N+2t0sIFOrhi4VQ
jko9XkCbJNYyOZ7mIoh/tmDpTkI3MNvQfVqzG2lkfyW6hOEq1z5NkFqg9jCe3LqC5MPfCbnTPebv
Tz0otK16snhb83juxhPnBmIWMZQ+5rm4tsFn4xeTqTNb63Zug429p3q142xhI4tkOTWzxhyIWCTz
lT5/jRjWUTGBPKaULESbTzqqmcltJ59KREUu7+vPY6SGo3q3tl0C5Vbi08vvCPOc4FseUGVnIUsP
5MCVF5h7FR+fhvrQkfp0r/JG1BNfTmCZCLxjH4jbOtIeByRUHrXX/GSE+nFlwix8BGR3Brduo0+s
SXVuhS2lPgOMeMq8m+IE9NrROo3GdR+SMI/26APXI+CzTpSjoanMmS91v5wKvZ0YJyBjn5q9wo6t
xpUXvUBOL1vfSKdUP9rVNzG+7kzNxttOhQpKKsuhTzE1RhuWmJrkbN/GaZj9RmSB3pkRdFeP1bGz
mbGXZdsaimLrGtK/OXQlsBjTK9UCpNAvD2XDzlX28Lqsl7inaDdd5NkozahzyvtGeAATQY1d6MHl
bjZE0xwVMMir2m4hILac6A196aP2uikY9KHBS0jfkBasTmUYM8CzQnOfWGpjlVQcYa6bSOZCQvs0
n6cAlnL0bus6hEsEZQYDEV/tdOW2fr+TNNzqTXnvj61VujKWy6nrQE8KjhEIpeUpYBSPl6dwYwfY
a78fLtFyMnmujSPa52VkVfIAoHB4uemtT19P5g9N01g6vSzRdK8nrKxZB2IWGd9345+vtb8O6UP7
ACbNOnSfl1Pu3gpx3wnBxiX34RLveHVbc6MYuj65xZI3E3aXJKFjpE9C7j0st+ZGedkby9T27YK5
ke2xtQ9LUgX5cOsQb+cO2bj9VAghvCCrB2vBciLeFHj9eMy15rchcI1cnvut9pWLPPVslI5wcznp
3gTSiHK2TyTW2uOw2Pzpchcbl5MKFOw7T2aLhyFACM5gtPRcv9Ct+4WgoMNMbisvhseVfSXtbzgq
XtAAWV/RZhgPXuLQUgL7OkSCL49jK46iYgSNKQWvaGssJ16BZoPVpzqqfM03SdhF2et6RpUH+20P
Wbuxs1QkYBXr2QxOxuXkFNNfC1T1GS06FmftvTGMe/GyrXiHCgvsvMrSdRNjMg/Z83xur0lEjlqo
vaI8eAmLEICA0870rSbxyV2ukowvmqe5S46urIcV5Q5KL6hzA3not+f9IuENU1eRgBWtvUy4Fl6L
SxV2XvPSz3KnIm7jLlSRgFB/1ABUsXHCDjigLJu5xcAQqPD75XtLeXB5mrYGoNzkfBJWJ0z0AhlD
Rmdol+8R3m1tKMXUC8jYEqfDhhrsPJr0MuqbUbJaz/w2o19KeRg45/57lkMyFzIwBPbXdPEj1/Ee
bVpUqBo3S1xFl2do48hSsXwD9LLJPKCLtDj09aGH1zY8XG56yxxUCF9hFoNex1KHOaySJssxn85z
xoqrVYOq9udvdh94eywJGwcjWRfqw70nIJ3HBSoVT57Z/HGQsSizEpV05Nzr5LXyrJc52dNLf4c3
fGJ8KqKv6noxTDbRT+7NEpnhcmzrUL9PX5o/zXXMWrYK9CCO8MDPsW+Tnb28tVLrHv8wwH4ZKHB+
UBNoSOr6RHMg/ditenXEHXfur63Eggrui/ViieccAzMGnMjDgQdEsGZk5IDc+o39w3zc2Rob5qMS
jJM8HuxuMHFkOb4zMODBWX2XBf2x+9GHcwChI/BTHqB8szN5W0E9FfCXgErGFp2mn4azda7Bn8yD
8jfeqFfvXa2XTfVtftxjht843d7lCz+sVbUYlamjhubkOCfdAjHam3DsAKmOcZfWc+NoUwF/naul
bpF4+qlcIkkfpux1Z2k2bhYV02fEbdLJMTVOTag9ga7wiCNhQiUFMuGH2N+7kN+xV5/YkArimydr
yZ0O3XRn+V2sASQ9HHygFcPOL57mH2Atsu6Ms3aors3IhEpQ4X+NLMRRoX2D11tu2mTGCfRYfLnZ
1XDasFBz/f3DqtelbD29RLt1+tiXJ7IcqbaT4NhabcX4nTRZWrPFbEFTZBS/Zr7jSG3ZhQq764lW
FDJL359hS+Qx7htMXuXnOJD+7DHvsDILNL/3KCi2xrFuug9T5JVGavcFgAFLfE48zirj5fK23Zp7
5ab3llX8oUXDVq9HLnhyGuO3i2KBy61vfbZy28diXhyrxG1PzSHMm5+ukF/zplQEXebFcT5m+O5R
PE1Qvu32JmTrklLhctwj1AL3BWikw/X2rQ58CerpunKu8WdL7poAsRPk4IbpuijxBkNm3AnbnQnb
WA4VOTeJHPWslY3O25SlNTkZ8lcD0ebLy7FxvL5v5g+7iJTV3GkUrddjexSW9BeEMLvcPCD6yDhg
Wl/rRrFnxOi9urSs/hS38mxpbCpuFwcUQPOvbk8EY3OVFMO2LAdlnm3fA8aLKs8y0G/miRVI9p6c
0LyLITOdBgUkVBlqW7t7Hu4xgW/gm533MOuHOaxSl8YdbdeOuXYeljvCAxsS0tAsR5pWCyEF98/B
NVx8G3gIbemVikbb52/euGXeXyAfutcyFI9wiXFDxvyPhSdUzyxmVng85UHp74GKt0Jh75XLH7rR
26akEnLzJ6BITki3dI/mEMQn/ZSe8Dek4HmY5H77YF0jzLqzbbZeUe/ppg+dztCX7gqJTrOTjXry
cMLgJp9374PbR1tsvKH+B0k3Jk03NTDwHKeeOANszKolyu09CPzGoaci4wDhHfsBSgYne/lmiL99
9euyWW2cDSoGzs1EIigdYVb5kyx/UshoWuL5ctsbXoAKezMLa5TxMPUnTxsOmfZC5YlTIGfL36RB
Ce3eI+nzqaFqwXSc5tVgtIl9tDsg8FNQIN5BOG7au+y3jFPF0mWl05V9NdenaSSiuSuNyRb5qbKL
tOygz0m6xvCXZumM+9QyO+te4ykKtlmZToKDZn0xLXjTNqnj6nfu6e5Ir+JO5kVQzzKdTB+gI7AY
REWZTfC4Se3wzAyJZ/VNfHSk4y0vemoO9T/oxlXmryRziQ4FpR7/eU6cIbG9w2gZeTpEHaa6GH1e
iSzHS1RyO3uL43jUb4pcLulv3VvEOIA2UBvrKrSHadQQB8moLfoj+Gm7Ugsm0Y967JtZb6XX+TQ4
NAG6auhgOYM08/kliysXha+ySGNeMCcvAThgdWPa1e8WBHytYJCScac3oNs9oLRNr+WZe18mNrdo
kFZ9C0binEBtKGNjBna+SZAAcAU4iANoARYfAU2zuk1iO88JkwTozPu2SQZbZy21nLi51nqgi+sg
TxzZ3XiW0ca3S2vJ7gitTJ1Sn7pjTm5Q8rpADtSz3rKKQ+N0mWPqSyPWlmsv7QLuzONLFVPuz7HB
3au6FtkqraXZtnxq5pJQGui607STL9omjcebwZUWgX+SNSUxHydncoi8b5x6su96Ucxje+j1FuCE
0DRrMNQzryhEXx4htFF4c4QMVkJM5lZFaT+Q0vEmEWhFkoBqq4l7zTaZKDttuHH1tqR5CFxUO/xJ
etAnpj5BWfCSnXWtGyF1SkxzLtMrWRWogQ9M4nbWdZqOfXm35K3IfszIyonnZUmSBeQTVVrPhl9j
/drs1BUWN7ALaCvaNsCMTHL0HTcV419CxEqSJbSc9J2/WCAoeeVmxucY+KLKgySUYVKXN2yRRe+Z
QZqTArx4jc29mrm2LPWBidy1G87MscmzQy1tCA4/0bYhwn7wCpol2hzaQloA6bNiaRe99BfOE7e1
2CxcyKqdQJM0eYbvQlQSPJRFZ0hU+poJ9OvF1dJqNZkfIW4tSwMA5Glp/5ltpYmC8YWTRtxntE0L
fjQNjUjXzw2HO+INTOGFK0Nbtx3+TxsmnujBojkOKKDEOLb9oW8Tc+LhShRh5lWYQjbK/CYqc+g0
PLhnPF2vBg4WwGtNcMt6q7WB85TVuK6X/KnsEMK+b8oa1X9RVcOnfWg0Q9pvheMKw2BVDvL5kQ20
ofJaMyUtkMHsGjNBLZRet73NaAZ1n/rY9oWzzFeAfQjNZPmSNuOJAAuN0k4jr4BwZ2QmVdYf9V7r
muQEKi0BdcylLnVACIXUhuLQ4l2XF4w6Vk2gXk89bnuBXo3D2B+1ePFak5kw6AEKZUZOddQ49EB7
GT8ykmiFDmx5lZK3NpvHPL5v0gZbIGzn3p2GsHJLB7LHbVMQpzpodE5oiwx/Ohl51CNoOz+11tRK
4Ma7GYv+gHLqKYeYcLYIE2ztBcQ1x/hxSbVc85g5lMWQ1WBtINVMrrvaoSDgMhdie+5haMpuuNGz
vG2N22TU57ZhMQR+8e1xQwvokHVW1iWvFsRCUfjlVotnody/6LP8tm3ARKOxOAfPdfGv8HJzbiIn
s2P+DIU7UnLmpstMZVSYdknuTEO3NTcAbW69An3sniy63zd5agNPalZzOeSsKvQJbEFMJnVstKxZ
pjntfJJZtH8uEnOWBZtS1O1NAPhSs0yZ7pDO1UM7s+3Y8AvJG/dagP95Qc3PkNnS8Rfo7lTNlc7t
3kjYnCV10/jzQCD7zFAEYJWUZb3tVro/0KX9LWBH0OtOM7cD+cQEOlyAJwyTFE86J3MP07EQfwKH
SJ2NoMIwTdInq07q1FZ/eVbr1u+pHQG5ZLB47gLumdSgv2JQxOygGJr0GUyHpcnkDj9NXEVlFXgk
Kzobx2uSpDZLecK9LAC9fNy/OHUMv47FguR8BNcNsDEVc+dhsMAiauZWnjOIwbT9S56NXs+ZR5JM
QwlxJrDCeZdY5AGEuxkqKGbdoAg9dsjPIFpmWekwXhHqzaPjw+vqypyNup5n+dFFlIj6MWjNy4mB
synBthobPSN/E6CQ73AAxZMZNKTi7V+zkGUqWWlltnFuaGpASDaZoN3eZ7be+0j2QuMMnEiNlXfM
7r3ezJm3aC3sWRjeOL6BZm/ufmvNHLfgC1wjigY+kRrpL8tIoTnuT2PqiIrZWSyrkZnAiJVOgHWs
Gyy92ePkZcVES+PNbNxkuM1kWU1hCv7t5XWsRY3HvMwRpM59WpaoaWOLl1XFPahpuvrbANaDWTLN
zorlLSubGCVu+LOoXgwyc3Q3a0NrElbmdEy+j3E5Gi/u6MCeWTbrbv8j7eYkfs5EAxIMlnhdaZ36
1CpwCNA0m5C00wpTLyApL+TQnyg1vEyyCYV1bRM4ADovL51dl5nN+ka2eckWJ19KCFPMdSwwt3qC
GISmCWH7qcEzbkKHsqmdVze1mxETqS2gJiQ8FvH3js4LttDEhUMCd7F4wooRnBEHmk9pfhSlSPru
IJd6bk9Ol1lZHuSxqYN4Ao+FabwT3Cjz3MdMteAFLBKjqgigwrTJEHYyXZF/57krnYeOlhxFYpY0
6sFllEBo4Tz3nI/Ir8spzh56sRT1EZzJsnqZSmsoTkalde4DJPtok/tlURXeA7gAQInil6SkuLYl
1WWsM1LkbV/B82sa4zkePCd+M0qnpI9NbqM+yMfuXLwhQJf9dD8Iy5NtOE8g7njyct0qrBC7AUS+
jGrca7D5F50XfN3HtUZgCkssn4AfM2WCjd7nxm0t86x4m5I4Q/qL41Gnt3Axs757a2q7HLz7Wp9E
3bBGJLy70avJcNeYih2XBPdlPA/3wvbajiPEXreFw7rKHtoDwl+Tdle5uaiQ7G9rp/8bz65tXc92
OoG0y68XuhjaA9gQhOc9NBBkM4PLL/8tr2J9qn9wuuquA1+4M1enySJnaoBzVAMZTOlVe1CsLXeL
/LcDvZhay5xFffJaod+6+jyD9WxBchfn/qlej5/LA9nyWXUlRgb5er0tsqJG/ZERoQIsiEsfCi41
hBX6e/cNewGVbeXB9YKqhIxhUI97juvWEJUgGk0JN5sEPRtPEDM95Y98FamJHLgIvtR9ysZg7dkb
wp2hfu5HOSqPRJ0SvRtgMqf5YQhBvxJpoes9dsEE2VQNYRd/BsXvLkxwHcb/hpypKvPTlfEA0AF6
WyNiIkzCAWA9fwwqFHOJvZDD53NIVSSLRDgKyGR0ItvvFUWpgVlfDa1zisVeueDnk0ZVLAufRxR2
atiIjgtucz1wk70U00bkgqqoFUckOems9xmCNkEoDvZtC8p9f5UxLQ+lvbPRtkagBNa0BC9S3UU3
lW2GmvZYTslOy5/7/wCE/ddIjaSUeY0T+5Tr9XU7wr2M2dh533FU4dpPCgbg0g6F5EZBIlWJH2RS
dIW7lAJ2OgXLShtksdy3EDOvovrGu9+LJ31+slEV0aLxJm8diX6ocTbgMy5VwqR4vGyCW0uhmHw8
67SfCBUoPBQsAUkMeER3DrI1S/2ZuSlBc5Lr5ShnNA04+5Ec+6sxGk7tYS+CufHlKnwF101b5KK0
jyYeBbE2Xw+2FV2elI0ZV3ErWVbMMhkbG6SdyzUefP6StAeS/P1a60rxmtFNPR62tX20dIvVzmNl
ZazHml5ufcuGVaxKHSOsU1qudWyD+LDG/el9fFwFHltUrO4lOLdmaP39w207jwjUGKZnHR0bT204
0yhLgOe1DHu1+RvHqIpaEZPtoVoyto49nYuwWOQdhE5H1pu6wxyomVyerK1elDsdClzuOLWadTTM
9jGuyDenFVAqhC8VTmm8Y2JbnSgmVsQkbeoenUCT66e19K9yac9p3wi/7vnz5YF8nhGhKooE2MKW
cII+Eo8eKX/oJAlEnfiacdTl6+U+NgxORZQ0U6tTJ0Efo6bZIfWkgxhSvNP4xoZSMSWjNRMdgUPt
WE1BhVJYsvhD+zWEFVWxJHAU+FTzSTs6S/HDNM3mtpRLGZCi1/fyqOuO+eSw+x8oSd7mWmtY4CUb
fPK9eiyetFD65a/iNb3Xg/awV8O9sdAqeMTr4Ol1gDieGsQXeF0FE8GjbCqChN8aYHC8vNQb1XkI
4fzXvguER5ambziyQ7oP0Yg6sn8nZ/oj9yffjKYD7RnPD5Djudzf1uqrdmhWQy+BTAjhEF8bnogQ
n2OtGV1ufWvjmv8dDGrrB4kgLwfL+3hb5OPfZtHozpdvta0Yt5lYRjY3BQ/BGj4FpCx/ODPfcwW2
GlduUCtxR9lwig+HUjXiM04RGKLhOyV4G5OuYkF6jyZ9L3oecpN0/mgb/+J8bnwyenvLulFdQFVA
SGwYTlekbh4ucGTA9o/I8JU1PKfWvfXkHfjZvR2d54led3DY9x6XWxegChSpIDKOmE4hogIXUkCC
ub7ODxT9VZHeX5X+nkO42dF64H+4BJMsT1O+oKMu7K8XkI4kIQIcD2tHWrAHPPqcZMmgKjQEAWHL
deJk7WUOLUCreOf374rN7WHcU2zeeKupxAcIcHUA92sFFEqRTzx74RhBp+OwW+27cTyq7AdwV7jR
J3EBhpYpiBH8iOTxz+Knlp+htCe5263z2upIsfWstg0K6IOI5PcxXHE0kvXMvVv8xBerwqp/+UjZ
evyrOlMOUJV20YGyc117gfy1+4x0WOn3QDuU4XjU68PlnjYKpaiKGkG4uwZ/2UoO+u5m5GF186dg
NdQEmIsiHSR+zvKQBBxID+To8a+9uXyn+P7kTlNxJLk21HHerD2f3YM8rXIx6/mv/7AP47t4zJQw
+2EtbB6PMUrE2BTUfhLIPQ6Fra2vgkoy0rsFYkQlPgAZ3d88kGzVQx+e0t2F3DhiVWWqwm0Ihx3H
YNNaCeCI6/nOkuxw7GycsCqMhFaE28lcxGHXP455z1IPL31n5/jecHVVVaoeisgE2ZU4rHLkSqAY
dZdN9bfSah6dtrtyK/N7lowPlzfh1iytv3846aax51PfZ3Fo4Mo3zTczf77c8MZzxlYu/sru7CE1
ci9sHe2a6O5zt+Yjcue1WVy/k8mvy91sfb9yKsyDzJKyQDd6lQYtcG9FvZOr31pi5f6fuLN0U11h
AM2NRlu/gBxutXcqb90wtvIAmBFpRtrC7Q/5K2Jkt9VL6gsrXMv81zNmF364MQgVVMJ7vULkvkGI
nJiWzz0ExhNrNhlCto+XF2AjqElVKAkqGhyncdFFeR2fyVV6FjmTDcgghmjxiW+y+gWUYBCP1b85
93tQzo1lVzEm7mBSr0nr7lCRFpn/2qUhlRXdgcFvzZpy/Tf1MBV2DaJ9D9pdzNZTJKe6dv4nPGn/
uzxtWwNYu/5gdzHHnMms7A6Z05951rF63luRra9fu/zQdKmP3iD52rRADaADIeLePADSHV7+8q0L
UsWOaGNvcOKI7uD0vnuDzI+Owt4s8vylvHUOJijgur1CpS0zUcEk2YxyQ1dDX8Xg23/cszhrYQpT
jFb+7nS/sGvjcaEqS+VyqlFfhH7S2LwuPIqCIov1XXbbEe96kJI5xb9RmiEv9b9I6tyZqBCaun7H
jdmgK6CqolTeSKvOoGx1aGZxLpPfUo/ZYJAqMPKGVaimIKXlDw2EuXVtjzlpY5uoEJR4iq06toru
wCv7eq5Cl7bPqbROl3fJaiqfvDBU9IlrAFyUdTkYdOR0lQkjsPOzRaaDDsmYyz1sff968XzY5i4n
xUhazFlm9kinJkGlRza5v9z41sZTQSfEMfQxT2BE/5+qidolSG/WNwrezoZPdqILG8eAijexs7yY
CmLLg25LJs2TbHYGsDX/yiEAjS0TMIxkPHCUhnTtvWnwI606Pxftzjmw4VioiBJJhy4FF2AcTUnW
3bi9JsNq8OiV19Hkh07LJZzApHNyKUK5zNFjY2fdt6ZMufFRcpRk3M00FFoc5+bnXHwxZEiUC98e
ayuLLTSsTTbThobZ5Z8lvsXq7LgWW1+u3PlcmFbVCXRg2hOSmDVeXE2MPNjlLbthDypsZBnisW0t
S4vm/roY37TlTrqvl5veYBqiKnKkyYdZWh3anqK5YN53cZR1oCWoZe5Zfl2+Eh/0GZCbTCMv2KPP
2RqPYt996enDmCXJQZjxsJyzYSAmq1zNHMGFZ8uvvR/f7f/DKcJrFG8YYowjY7SqlnVe+xa7XrEX
59kwQ7VKWUtANlyhii9adMNv3JJEtUX+TUv1w3Tt+rizPBu3l1qWzPOsTWIoVEXuiwzAaqSvqeXA
fF41i00T9+SenvrGDlYLkxtvoKTp0FHXxOhAZpQtnfVweRgbjavgHbOpEBYrDS0S1ZMBwklv54zd
2kjr7x+WeLCA5/QKEwdG9gJSIGaMgpXOHl3OxgqrKlok7UpTW79aN344VsEqK2ZQFWZ9/Pa1aVEc
qTY37DwDNxIUlo1v02LfLWW3887dcsPfIxMfpkbyrkxcc52atPbd8lsmCaOo/PMmFOLGV0byHWq4
rC4ySCR9vzycrflSTlmKHG6BaigtQm1JhNCtbxfmoa6WcxW7weUuNvzn99rrD6OyKFQmeIdRVc53
r0O1oWUEnnPuOxdacle9LHb62XBxVYSPiJGvtfiiRT0KZFENZoeuCUKpLLEgTurhEhFiT/RlYw+r
kJ9Ka4chLWbYxsiR/dPn3wXYn+5clMDvXE5bPSjHLbiWyqpfMBiK8pfG/NmU0P6Ydk6orZlaN8OH
Fekn2pM0n7Soa02ZB3OO8nATKrE1I3pV9P4w6c5actgPX3Pe37MfHzp0m3Tu0mXE0nDdF8XEHK06
OdYerfrGUfWOi/7QfOuWA5kMLAdKOqsoS3RgnofG3rnJt1pXLJ4YM/RlKx2tc+dl0sizlcSHy6ax
0fT/ID+mJqWGIeIIldXkT11lQAOTGuzdl5vfMG4VAJLRkgp79rwoLlEmk5gHMFBdE3u+BfY0utzF
xlZScSBJqqPYB9W/0Whf9bn4kcRdUFPtJyRqKeiuL3eyYQwqSmNC/YEkaydLhvKs3PO7OBKoHL7c
+tYsrYvzYfe4VjnY3Fxbd6ebbLAa5tbGzGIAZ6rmq50om4iCEg4MJbYXoY62CyAj+68g1S8OaAur
jeKL28n870gac07Tdo69qNC9zNdl+ZrMebGz0luRJV25KvBYrmdoc3qRzWTQ3veRRDEOKg2fOivx
AfV6J4LzHAIh9b3I+NbCK090cCvhtQacTOQa1vcpxeW35O7D6MV7+dfP7yZbrVSr81FaTpFoUUn+
WVN1MrM6BY335APjESSi/WbNux7B56aCovf/ro42AjhGOfoaAfTOnAOZlh9j9kuv+EuV5juO/ucz
Zqs1a24Vd209aXGUWeVVl+UP1LIOC7V2DvLPDyxbrVtDqYgOhYY4juhQJ8GY6SSom3nYgZt+bom2
SrccjwawpiA7jABguAcb2b3hpXfJgDhLvVehsDUAxdh16VKoBGEAsV3OoUTegLlOku7kIbYGoFh5
Kiqqa2mqRY5TfeeSPpmI+DKLa4haJ3tkJVtDUKxcpsB1eXWtRUT7nce/0vHf5XNwa+so9j0XrtnV
bqVB4BSktSiU0hlUlU6N1/EvneO2yrKcSVd34NdrUS5/TeLGmX9KvvOk2fh4tUjNKIU1cdRgRwsg
vDU5jt5LP36NSNRWy9Ribg82JQX8bURvwPAZ2qs0XhJcnveN9VSFgxIKhQUjK7VosJBdtOJw4O7O
rGw1ve7TD1ebTGzZ8RYfnsn4MHtZCNaE8PJXb5xmqjSQa7p4uMzYLaJIb+zlJu6lDwwcM/LXvQrf
ra9ff//w9V7jabU3C0y7M7PRrUIvS3ZyelvbRTFUc9BHbVznPLXaDhPeA+cC9d7rpHTEzmW8NUGK
mQLMWfYGnkbRPPBbXZNn7shnkJYNfor63jTJossLYa72+T+xXd1T89Zaqrdx6kBgJDu1p+w7apMa
5N1QARKuyXid5RG0Wb6jNur/OLuSJrltZvmLGEEQ4Hbl1t2zz0gazfjCGMkyuO/7r39Jfe8wghsN
R1sXWxEmGkBVoYDKyvSLw/aErj4bzVYKAztPPaS7YukaajAa7twYnD5CtiDYcez2C7+bA1BAIRG4
WqDlXyVqSBGWLgfRBDookMCaznrLcFooItNZU8M09k38ZGots1Y0ou5rGD8yKLdn1xwI+K7ggIA8
Fi1DY0ZUTGvpJzrUWazWRjtqU7ADemUHhbGdtWeMs//9p99PwRQ9OpZuRvls4YUuOWY5wb8vCmc/
//6O7wuuWNY9q6aVmsj9Vh9Zn9f6y9ENy5MR5I9XQe4wiOCUDAAEs+4SKOXk/9h0C4xSPxXQt6bz
cLDz18vuctYtMYjgllXdlVBpwyBmGx9imwca1aEz1rC/4qGNlt5SCYbLtkQ4TusSssHoIIN0fIyd
L5KTRe23vr5Oax0TEXLjbco3rc7R4ThX/FvROa8ZOIoKkyie6c6n+7or1qq3ZJozuqJ9OxnpYzXT
bwWanxJoji+cPc2xddfsyioJPbTdFjor+yuhhg+Ws5DkLIIIwnGKIf9Xaw9mSjSFm+6p8plQJxa3
84qmuBC4Ju74hQfSlcQ3eqh3osWt9gDfh1/l7LVYWoVXna+tYg2EsFAY7lTXDO7bh+jVCYrICean
nWkbsmFH8CR9vcommRAlyk5Dg4NjY1pNepNlQzhWaN8GX7pX4HDVqol5lweS+bFInDikjlMBumUC
fsaP2nce5j4wRnfcz6P5VonZkkRTkTMRTw6dbhcYxfRGfr+3G4Hv5CXrIstzQAVSEu8/EI7JBhOi
Btp6qyRjOTSwTNbAHuxwmXjUruyb7aIBdNGMgwYGTC9Okx+sMTOfx47tVyZ6eoo1RMuHKkZKzmGx
OD4ZDO2cKX7ICC37YGgzH82DLyRuAnPo79H3HFQrD5AN+G1Nfib6+uvypkoimlgsH7Wk76dxF7Zd
f40ZxNGKZ5osQTveLsaXy0PshnjO74RY06BLd9NT6ECaGf850eF5mfPbFC3AXF8Ud7/zRXfdFQvg
bKtWW991IGvHGn5VZvfiNDzzeNp8Zwuv7oY1BY/MUFQ+tei9bjX20+XJSdZPrI1nCWhrpgaBGgQf
P2w6BAWZD9rGwd7dBEltKVIliZ2KJI1xU7a41u50GFttH7R4nsO146qeO9nXhRDC8oH2w66uXlV4
48sy5x8zd2ZFHJQcZWJZfN2WKs0IfjozBgN6j0SHunC2BDtAPrhuE/Z5fUpgWn3hNaswRNG66CSr
t3s9nUKoVWURMCc3U0Wv3AYhXEAnlQ9dhfPfaKGuVb0XVaX4siwXFrkW5zFlzjCAERN4aPcNCGLQ
YcS3VuOl6H38TWZPT8WofByTbbmQYLRlDxG+FDmrCyGNu6zZuqid41VxVMj2XHD5vraWpOAQRKzc
SjvhEe4Xd40uwqONoxhBElTECvkw2hnIiScLsRq4yqRM6hNa0tuDO+T8ZhrJlaYlVsvBVoJ/XAQW
x11eu7n8alfZXZzoz0Qvfc3SFDHyfPVOd0WixTIfdXsEyQvOVtBG/G7oTQ/2ARt/mygcUbLlYk02
0Wbb0Xd9cWp2IUhEEi+z0RN/2QVl+7FbwicXJPVcVVMD8wUje4DOlzuaaj83bv/lGqtijSRGJVZn
Y7BiUGbi99tz9sAzHkLu4ytTQkYk6aHIsWgnIzYhNnbFR+MpX1zQdfT/1JARLvM+ZCWUfIv41+XF
ku2E8edilegTmOx0hfE2Y0Qa56YeK0UZWLYPgl+z0QHfADehv7j6NbRpCWnvRjsOwW+g2OnzZHgw
VcG5bdcF81CHIcrXakLvxvC0fClvHBDdHlJ/jYqH5DgdcGEdDuuP7L6+5vFYd8UCbWd1aEzPNmRq
DrQYuolVYIpjkyL8SnZErMmCPAhUNeP+9Q1CDyDzWPvvl/daljWLJIsUXEab3uHT/GPqT79d2/HA
REz9NSCu3xwcRRJ0vgcBSyQc47NG+QJ1kl1g1zlAtO/Yh1PQ997e8mIFQ6hPHtjVfFBjIJPen3Tm
W1WtReI8Yo22QF/gDBxyEsI0DjRlr1NvrMHKLNdPaP+tBZ2Kz0FyElxeVEkoEGu2W+UMZjOSJLTA
vpS/E42tiGQrT6r5ldOsNK8q34KVSfDUpQf5VEnaLOzMOJzJBh68TIU2OQu6w7cFVx26mWvgJ0/C
hX9wyGlarlclJNhfWkF85jmkP5ldcU1pB4MJTrtm4CRhBgYr8uWYT0l3KCfyMZS5qsXufOBxxGJY
yQts74I+td6m830xbrdIKscIJHHfnVF1hT/vpo5YBaNgjllr9FSGNa+aD0M3hzt9sWeV6O/5Obi/
b/KfDjG7rVNtWbBIqXG/am5A6fizJ8XHpqWKM1hmuII9oevQnpm15KHG2tHb5nLxeTV8zHquegf7
/ap25rr1O8P4NIlKw/UohRRESG+zx/a+vG/v46edLLj7MRyTR/fBfajvU/zJf/+pjv/79/K+uzVO
7NR5xm3+aJ/G79pTf2s9WA/trftkP/FH90m7cx6ch+TeejDxN9aD+5TcF/iv65xaMNHN6dHdYOtF
SAGSTk1+32UZyJ0W/6rPi3i3GvnVsiTY3Iku1kuDt1pw4VWeFVtcsbnnrROMjX8e67Fjooae9UUY
GylwAI5V+lNqh5d/vuzj9p8fL5yUzGO5t7AWBgDefHjtuXtVqQfRQTg5RtOAyN4Km8l7I8istgI5
Xa560ZF4lQjAmMd+TNzdq3JQKnpznHi8xgswq177QqVDKDl/9H3VPhl9M9pGBbrMPGzb6bablyGc
OqDrAbgDUQAlb+3aPsSQRAwub4ZsSsI9sOGD7gDiiNBtGiC4s7kDs3VoYT6t+dpwNEWjrqGw2/Mb
74hF+QIfbFxmoqNQz5enOUnjv2iW6te5hSMW5aFztxbow4VdASXmmfP4bOU96tpx+nJ5rSRvM45Y
mAcZ91huNfQblzzKvqIlcvCIHRmj15+KG2OMLg9zPrI6IqeMvW7EiKvRDlPw6QVmx3Wo1Cz2yQKD
pWKI83d0VImEExvCMXU37KXcvW3VjMjRrI6Tr93v2VSGhjhvyzzy9+X5nN12jCVEQ0dPwcVVA8xs
UVYdE9CtBSMZNYUBS74uskRwayZ8ICyOdsa6AYSjXlXPKp3zs1tBTJElgnZss40Y5fSyLu7xTHVj
x9sDy0pFrn7W1/F5MRLaPeQ4LZRfc830jGaH9ZReYukARlFfa3rvSrSxKdJFmG5rdKOBMvWQfJgp
TtStCVKyKRz7fIEAE9nX71PQmjeWc7Me4mh9XqItYGF/cILtYdd8Ww5ppMrN93X5V0KAYXYb+DSM
luSlkbUYRtePpJ7CvABtawkqTMevWl0xmbMREYMIERG0L5MJPuA4Mmbrng/tez11g7dWzl9pyhRV
JZnRCsmTM4152ZdtDKJgUII55JAPKpCghErDFJVDXSMpwQQJcH92gmB7epOGmt+jpTmiaOI0jnbA
ci9r7lS0SDIbFrzbxjMoSdIR3g1KoZlOnlHG3maFdLA9gtbsrs0Vni6zMpFAAgSJVeVSbP/yaB0M
f7eyOFie50gP2khtZZLNEUkk8Czaaa4NAwDm7U0bui96kSvwFtIpCB6vpW0X5zm+Tb78z1HIUfO3
hznaQuuYhCpHkY6zG/cnT6lrm5Ub2DWxVPs4gEJGcbA+0gMkhv/DOJL4KHJFuJy0xF12O54sNClW
4CiuAqtRPQFJ/F1kiVh4kdLGQWPHXJPndYx9DZJaTNOCGvXXKSsVuyLbcMHjG5KsxtrDY5BPf5Sa
++q4qcJmZTMQHN2khbGSto4j1/mrnm/q4Vs/QjQ+8brRDS8fr+efZYgpUkMU0KhN9ApjVDmwqBAa
vN1dvsyj+gRlXDj85XFkUxEd3SGzTRIMY5O7Bmq4LbRzyFu6acFUqK4GkjFEGA2vUwOcvwCCA2ju
VwRFlvVXn01R7xY+Tt/LE5EYrQihMdjWV06NQcbpo4KGNPs56yoKibMvIcQUATQbHvZq1lToedLt
kLGu8N04h2YbfdT0MUzr+cN10AjHW5V2rGzFBEeHdjPXUruII95GHW6boH2/7coTaadTlimus+ff
STEr4XjPdStF4yxifEZGfpzrinjEmT5yyoDqgppl64AjxtJAfr3qcwyWFdwXh9yxb9HftPn4fyzf
zAEUnPQkBq+o2wbAmFehqZXORwwo9c/LGyvxY/HdG+kbKOZBjx7pefHsoHLaZY3C+M+n/liCfcxP
ARXM0TntZpw9RbHeTc0bq/qgnur3NHY9M81BNo/9JhPyK1vxziWZjQgD4oTOm2XhqMiX5cXI+T3E
5b5cXiiZBwhRiawt56ULK60HEHzPwN6772N2bUASZU+rbWnnccHnramEPkId6v3qFd0tOJE749Gt
D9vwjSbPBkdzjarvWrpBQniahnhBfRbhqXYtcEkvoHQbtchZLV+rdM9eQD1t5/RhHvpfSLyeLy+k
LPaK6KCJsN4kMTZJjL3mTXHEJfGgGGc/is5kviLip2L57Cw6zG/78q9eymzF07sqyp8v3xFTxPqA
Q70q8aiKZkrQP9EgQ4r6JYWocnKb3LiGwgCl6yaELejIzIaeYZSqfJyxhsFqOO8UTXd+YVX9cQML
o9+7m+2x3gI11Bprh9lNDTRAG5uKL1SWJIkoIPCkr1aWw07n5/3c/P8G1f7d8qj/nxZV4soiEAjn
jZsme3+T5tJHKwOXMlFFCcltRaS9QP+dC+Ar4r+TAEi+eBANaMF3Hldvly1P9tOFUFH1VdpDhQEJ
jH3ou2/a9HL5u5Jrg4jW4RWKYNOax1ETP+uG43erEa657umge6/xyt5rPLg8ktTWhMgQa24/51qG
KRytw3IiRyvI73YSmDL4DwJTkpNfxO2MXWMmYLXZr8DWARl3v9+z0JgeulEPIivNX5YQGs0wLTP9
D5FBsj8iaoflbdItS8cP0DgIBgau6dpV5EmyT+8px6cjbx7d0az1lh/Q5BK1hD8W3VUP5MQUeSzM
Hkx9U93zg5OvUbPqJ7wIelvsKODGssNAROqMQ+pOjoMu/YW8jtuBQluhTtIAqPNjid6FLV0Clhah
0XTeZSOTrdX+95/WyqQ497UZExrm1u/H90avFF+Wma/IaJGki8XbEZ+e/er0/4iKQH9aIyAUvqhq
LbJYKIJ2Gl6hh97BKNoRaq/9B/sfcMOPh8MSDntt17+8UrJkUiS0GHs3YS7FSNVd2+PCghujcVje
ftP1PDa3KfT7SLCBAD7kvgvd3oOpSKikKykEgnlYG3QyYuT1BkT3kEmj95YXe9CjCQr/2pUU8TyF
sWhznk/80IdLQII07FC1BpEWGI+AljXtUFWNkM3nX4gejp6whWOkLiCR5YMbEJuHdSNhd7Ayn1aq
LZNkH/+C9CwQE5kSDJSdplMaTt9bfsSzpWcF+2BQcQZBcpsqROAlJ4MI7mGQ3WqaYuaHCXwanln/
isu3pNJ8aGB4ZbyGxWh/V5jifoidyaoM4V7DIJ1NLAhSHNpwDo2wiGoO6bwx2KVnZye68o4mwn3m
hoCJ0kXnv54Pz51hJN4YszuQRv7K1+1oD7aKbEWSDIjECaD/A0X20uI9mY/RmuW+vrX+YJohaxRn
guTm8Lv55lOcS9N2QnP/hH58d8tOpQHFF8eBkmNjraFiU3ZvPLcpopdCTiZP6n2I0Vq9Mktf8sU6
lpkZznryOpU1JComHuggYM9VlR2JzYmQnLiAJlxr2lrk9q4JChn2pbT5fWMbXtYPEP3p5uO4Knlr
9iLLmRmKEB28byy4+YI7gzZm44FguQs7N89DwCaRoKDlFmnuWHhZ22Sew9jsmQ1/buO5VxyPkk0U
cTwu1PPqGAQkkYn2TMCqbnotfrKLVJHcS85CEbwz8K4BgRDVIg5BqPgwb6bFPQ5BGtULvWwAwW2z
ZTNWtECBtwHNAeTGTdcBUnjQpemDyzYo8SMRlGM2iR2XDgbIIPnTjpmXpncpYVHfK+5zshnsgfaT
GwEvDBVC7oJupOo3sLhBEnfOFXdS2Y/fg92nb4M0Lp9aDdGmLcsTH4sVokP6W1XT920GfdR1KyTU
D8H4WQ7WCKoJhwyWZyYzNEfxSOuVW5JHPc81xTiyhRKCQTYRQvWdMaNuyXPRWs9xOr1fnoLEC0QU
Bdnc2awaTCFrbR5B1cyK0BaiHbhVFApHk2yFCKOAqBlb96J0ZGrDvUHYz2bUbsCz8Ga7ypgvWSGR
3AL0DEZi772ts6NPQU6sH1lc/X15iWTf3uf1yZTQZgT5OQf1Scdm1pcqdZdnvY+vbOAW0RRZ3G/V
SPD1jhfdK5Km5mXIhvo6FxNxFJQnDZsGdM2WrcVCDW+Wh26aUgWGU7azggOzbIRcIW6VkaG/D2bi
gYzdb8f0AHSgwvJl5im4cZKNkInbadlyTiIt/+aWf1umFV7e2P0Kd+YEEgF7eHqBXtmCn29vxuwR
LfaSeP5ZOF3uN2w90r44Xh5INgvBf1PNYCXnsE7X0W9A1Ras8RZquqaYx/lLNxOheoaLKzc4PsBb
keghXdcTMboj3nVO1eL4aJv+qulzsFhJdHk259MEJoL2EIq0oon3PZlT4kFZ8L3IuL9wqICj8hm0
bvE+DEyRap13PiaiZdy0dVPaY4+6nvx0W+1Nawz/8jxknxb8Oqv1zqkJ+BkWe+D+rK+Nhx5txcfP
2xYTQTJT7UwDSW1QS7RO87KmpAkTtPoEJdm0+7Kgi++SVMVYfN6+mIiVIYuRAcdi4JE8XwKrHY9a
lnjmomJUkggK4F76ZwTMTN6D2ge4Cf2mhdzCG0CmoBqkAcQwduGWoL9z7duPfgIRuuqtV7Y5guO3
qQYKrxRDwtpAxTgMaVSSJFZcgs8HLuYKB/fINys1KMKik6O8trnr37TFy3i6HWNbRf8hm4Hg9Bka
lSfQxMJytfEO9I+npiqvirtM5LfQnSnuCoZPb3FyM66xn+T3vDBPJpbqKt8QSS6qVS+KJsEIC7G+
J4n7lEHs9/KnJY8skFH405os2higDsCJ1/TtaZi1Z8euX1hsf7iL9sKH6Vj34Pip3JvEqu/7fAhT
3XzMWveqdIQ5gttPblZ0I+mxL8yCzCrWEpnJNudQzHQgJWZbxZfLE5UYmUiKAf/TG6ic4grHWiPo
DPtxGiz0mJZWCAGzp8uDSFxfVGxK2hWKlzoWk2nFAbqdByhWf9VqM7r8edkcBM9PN0sHlQDC7wwa
iXSDIPj0rV0ohDyvyj+ZqOkOvkdu6QYGILT6WjTzbc7sD6iRKzZbUshhIsRPH2lq1buxxRl9143i
OOTbc79p39yqj8i4vo1j5jegZ/Vwz4yDueMKH5UcACLeTzO6BjLp8KDGQTvN4v4A8+D9VpoByqfo
d0mvy/CgiPynNxWsghC0CSuD6m3lzVPfegXNgsvbL7EuEfnXa5C27d0BtLvA0Xhs1A71mAREq7fr
4oyI/bOmrtrmAUTFObBgnubMT2alIkSV5Cki2i8ZVrIOUMSOiDZDG3y1n8e+/jZN7qm2bL8ux/sx
1jSFo8gG21fw0yXBicfKHJYV7Ho0DWlcniaU9kA0ut23efV1dVvmG/V19OBMRAA2+U4l4gwgqZvN
42SX5q8mGY+ULInyvX0/pf6dGzMR/0fMitmWjsUDSSO0SKmj3bRQCPN7I4GQtdEWz7ptPROSB0Nn
v5qVyiAkAccWzn29NeoJDRVuxMeXUeu8uHYDZOm+NugKk5NkyyIykEJnod9lfaOmSqLKmb5npAzz
tIvAKBdqtDyk6EdxOv3HZReSvE8zW8gD8g10f4zAMhIUK26qKD5Va/D/ehJ1NB9t1XVG4qwiMFAr
QfxipBio588mkMvtcluDuvDyNGQf3+3+k32nZjeVIH1xwYnDfA2s4Zl2V9VbePnrkl0XxaOqatsm
x8SuxwSEGgAua05kGs2NdlWHJmHWPvCnn99CjRRPGxM8Jp2eoGh+Q2n8cfm3SwK9iP7L47gguo5P
j+Xq6V0XrDQ5zcULHnD9dH25PIjEaEUMYJVwIKq20Y3s5Ju9upCsP/Xuq5l+Xw3ITg/P8aDIJyRZ
qygZpbl5t60NZgPZjic9I4/UrH9enoNsoYw/9yCtIdbt5Pj0UGMeEOXJsz7UitcRCBibXnfsijDA
xVjNoqb7QrVvpY2WxTi7nerCM8aPvPt+eSKyNRI8eswyo3N1JKmG3t3HnD9oheq6KzlGROhfTXO7
QJudG615/XN1tdOWaR4Yqh6hm35y6nn2RpYplkoyDREBuJbU0SF370Zt+3exZN44qOrAkp0W8X9V
Cx0Se+rcaNJyL55qzyKll3fziWhtxCAoetU+iHxaa2pUddVgsQqwRFjNDBzVP9d9WTjNE3dMuxx6
7JFLnhqj9qpY8WFJoBMBdHMNca++wMpQLQ5jyg+0mILCah7quVNUDiWRWkTMUVgKbBPbahcA2yK5
RUcFXgAVay7bWsGJS8PkAC26OGT6wY7GlQBga2rbkTJghcw5p37TpapeJgmKn4kYOj23+eD0GM2t
/gJjyqFsmG8NxoHiOWVMii91ArkPyItoGzktG+iATTQ7Dt3dSJp3zvpJcTzJPEVw+Hnq6qZDn3y0
xuiucb5mnSIkypIDETlXNMW0WTlodLXb5u43NxK0eorCIz6k2JXkIBKTEHFzvABveGZhlHqAvn0x
3HEzOYGgSIEclwQtESy35o3bdRycyQDKhCmpftWOGW5Qr4+3OQBL8x14dFT5oWws4SC36bTWWYM8
xE7Kn8VWPpRTdbuN5RO3rJuEdX+ZLLkyjInIuKFfZpa4yBR1vnRJYGZa9k5ny30v+NhUXqVbWex3
umkralayue3m9ylJsSxjwcsIsqC1eiqKzK+zX1uLi2ny4oDFYCFvVwU3ESyXVYkRl+7solfllZi4
bKsIxSRJish5tRDdtidcdaOmPRkGmCPWf7j5uqZPdYnO2fU4loqFktmz8HwHjqa2M8DsEDnNcNQo
UoiCPo9VoiI/kX1f8PcpsbNkSXWk7OmATHfZvnV1y30UbxUeIwkoIkzOMHFnawtY8QyEFBlSb1W9
p0hsSETCmQ1ds3WAL45T/h2xE8l6o/+dg2S0tLqfVUaemLl9vWxIsuglslhBkSCb2UJhsKZuHVq6
0qDHW05YrDn08mwtPtkNy08AmSF5WV3rEUwvXYDsEkZdbZXijUeyWyJsQdfcEv1QrR1NlfEAQpzt
BmV2zS/KWiWLLhlBBOqlZkYru4M9TC3eu0EY9eak+mEAVPbyQkoOVRGolw46g6okzCHuaeTyMahj
0zd18Awm6+NcHy+PIjM6IbwYYHAy6cbciA3rd0237uPNfrn8adkEhGfCaamgYluZuLX3JphY469O
5554Xd8BY/9kb5jJ5XFkUxCyjybNwaGpWVioBkwOeq+9DXPsKnIz2SSEqDINSw8xNEzCyY3basxv
sjl/z5j9muv55BH9urSbCsGFplNj4IqyKww48de4mssva12qGh8lMVjE3Vkad8Co0SCysJZ9bRpn
vuu62fIXk+hR0mgpumlH8B/qWn/s3ES7zrb+BcIbuyGvawwLkNBHF7fhNFzHMs9E2B3P0TrmDvun
ez0kBTlORnFdGBZBdrYGuaTaxKdH0029EZm+PxX1x2VblQQNEVa36HlnTaSEu1GAQwCyS08M4e/Z
SWNbkYzLhhA8mpXOTPMEvz/vcq/uHqb2h25d+fMFl9bthFLIyOGSOwyvSbK9bzl5trvrREKZCNKj
XWIkeo4bFh/Nj0Y334xBpU0hWxXBjznTIGTT7RegbAz0bgTnvrN+SV1b1QYlG0Dw4IFVJV+73o60
uG8aP7FLp/J5O1gvY9U0eXTZfiRXRREf1xZ4WHKMzo701jd4utw20HJFjxKN/W1T4QwlAVUEwdVs
0RKtwlSoPQSEl98rvIQqrFP2bSFVr+YsT6ABaUd81gPd0P7ZQIOs+LZkC0R+qr7vQKbA0PBB0S2R
GbkHJQ2OCsLlpZecBCLyDS0ZU+0a6JVwVpvhFjPNXguNVujOHBNW329OmobXjSR42TZUzgKEGmAC
UwICjZwFI/3OdABwV8Aei1U/XB5HZkzGn1cLZqT5MKVoYDHmLsgcow0JEsWddgYKJ8P09bpRBM9r
eJeA0gndZ8vKqdea4G6wLei0xMOc+wALTcHlcSSH3O+Gh08XJc2cN42XaFVOy+Oa3ZTrc5/eLf3i
jfOB2NxPDVWElaybCI+zVm6MtQk766Y6sFP3q0V74jHuRmmVv1+ejcTaRHycFle5jawVfA7ljHp7
Bap8Zw25QTw8WT8vm3Ud1IyJILnFroG8S7FsVWUtXjbS9Rn6T+nT5WlIXFLkHLJHA4TtPTY/qeJb
6BB87Xj3Tw3dxsufl0QTESeXz21mmjMsuKrQRjyNUVNC/+nyt2W7vI/5yZ4MK0sTgyXo9gNzA5+G
x7ReIrCp3qAp77qsTxccfbFIO2p46YlytNB62WBkHmOVIo+RLb3g3Y0166iZwUrLqbyZdPuXVUCq
ZSq/X14e2ecFt2Z9odfOHmwL0/AI70KwaPNGxQEnubGKTHZ25iQolaBlrIzBO+7k6HyJ59d+zm7z
jtzHa/u9Wx1FGDxvRFREys26Q5aB4P6AtqtDm5Ofhq2q0JxfJCqi4tpG46TToE6VrvEbiytQTgJ9
Cenw/vWaXaAiEm4wnSVfO/z2ZdJvab0xyHuut8us+v75MERF4ihHY1ZvOJhANzC8QerDdtfOruUh
I4b6VZEbnp5CAfvyZGQbsa/iJ4/rgbgcbYJNB7GTP1bsRu9UziCbh+jMHfQF45yg7zrmvjHeGRX1
XONjzv5KMyO8/PN/50f/Lo9TERFXcdsdOmNF06y/rqge+4kPBq9t8Ep/7z2qeKSP4AM1vDRAoUvV
6yRbNcHPp7rpGy1DEEl76vgsMw+WBf3Ey3OSfVzw8nqd7LF3COyrg9ZjyHqnKaN1MpNJMYDMQ4S0
edRTYNZKvD/YNv8xmg7YS63lNDGiOiIkA4iwuHoprXmddNQm0HkBcA97zeKhOGaLriLFPJ94UBEW
t2251vcGRjBa9kPb3HenWg5Wa4VW2p3isjm2BPliwhRx/fy5REWkHIjPuaO1cHktQyihZv5YU+sd
MIxvYIVSHEyyRdvH/uSJoKtZ2rbYXz22PQHtTl35YCqxwrIZ7KN++jqQ/+BAN/B1sPkdct294xsa
UYl7TPNREdNlExD8vUWoHdA9hudsYkaJSw7V9rgqrwKyrwvndlXlXTfgeQAYcdSXXCf7Mg7D22KZ
V/56waVpNzkFyPTdqKTTvVUjVE3JA1KQ8LJTy36+4NRa3UJHp8LnIYF6bGP6scbts1sX1+FEUTD+
c3/nHLBgQrE8Y4U2NaNJv9e48F3+7ZKAJCLb5q6hXUERL8q0eW1N9kpZ/XL505JlEXFt7oTcq11g
M273bvZP1Lnt57+v+/R+LH2yeLdc9Bosoajwuh89OkJT9EWASuK6GCpi2rjeOsxtsJ8jnd4M3X7K
5/mUFaqCq8RdRQa7piYbsaHGEZX2GDSd/hMmg86pebH8NlWRKUiCqIhec3IT2hc69jWL69Sb9geC
2LytJuPXNjTQau5d3Tc1xzNNFTuibLsFJ+ZxXRQux7RalAeC0SIIQzVwNKnqAiHBNFMRtpaYdQwh
DFSkjPud94CFO6MZvd9J2aaDmtFM5hKCO9uAwduAYuL9O7c9EwIyjKvQY5JaOxVxasxhEGBAlQaM
eQbSmYnf1T74Gl6YR/zY0w2/83lUqFDgkpmIYLVUtxqYMkarzfdxuh1QZ7vsf7KtEInr7JqPgMT/
sRVOUNya/5H07fy1hYqQtXatY4OODorDRfN91KDvk1bHvAQIPyFfmmYJNbMNFFPat/dMtimi17bS
6ZbRQkxxhtUDFfSrlVt3FeueXabft2b7xlp6k3AKPTY03Xt9vyme9SXxQMS24fpb11aBcJP19w0t
vG0cbuq6j2g9Kg4o2Qi7fXwKl6wcKpenWMYkedGG02rMvgYuVluVE8rsTHD9ZuzpPFl7wDT1wC22
b0BIv13eFslFwxKO7sxZqdXuF7J6A2ms/jM2vrhzCWge8XilIlKQ/X7B49OBL6tTIFjmcf8MaZQP
204USy/hB6GiVuRKZ20ZVphV0jld0JrGe6vP/3Q7CXthjh6UlX6CKOKvJU6/zHFzurxqklgsItwy
izcb8CF4+N9OPH8wOYE2w+xf9/HdWT9ZU6+DcL/f77B9Nn6PXVgR63b0cvXt8vclR5cIbNvqdhm7
2oU1sdLw3aR4sJzxH4D2HjKtuTX18St1CTQRE6raI9mIu998mtGI0hdxM7sGr6SOUgwNrfaJWOQw
5rhsmNqJd3eult/N6ZHF/5BtPnQEMhTEOiWARg3G5OnmU9NVgQ7mCkU4ku3g/vefflIHYUvU5Hhz
YNu9k7/i4QxdIQrrkEVvESBXojui6pLGPiQn7dGO2kPuTz77MoXQloxiX1ULl1A/UxElNwOJUMQc
4+CycLMzlIwHyNKFxuMQGlEd/AemF4kHixqTKBxkoHJqQRwFJpTpqXxOgp/MWzDMLpd5rdAekm4h
VBh8pgAQQU5s9nU/PeqtFwfQtnvduV2SEJIxT0p6NEnUFuUms42UA+jZ7YP5ZYumE711+M32Q3sY
0eHqg3E+5F/YzuHsMxX54h6vzxyB/wLKadDnzQ2MuIsvQgbntvatk/FIIGqbPWf3qjYOiW2LSDlC
i7SurMk+7HJKFgc3BfX6SfFCLiH9oSJQrs65zs1+2yfhHMDObtxojwXzmZ+GcfATIies9oDYp/4W
jv+Bs1RigaKiJAcV4FyutnVozJep+f5/nH3Zdtw6ku2v1DrvrCYIjr26+oFjZmq2bHl44bJsGZxn
cPr6u6mq2yXDQrI7n86ypAMQQwQCgR17W8beomwn3XuLIniCPM/roettM1Iq1442LqH4OrPc3p/8
KlgO1R7QV2atInUcdfKaow7YxMSxDxubUBnF1304e3poeBCpOaw7SyQ500Vs3IKCJIOAaypak080
01HdDAKc/LQO3yy8I58/RGR7TIgbiJHzuiYFqIKb+yb/qKn3Jd9ZEVnTggso8V7Z93ppRiOeRXv7
Ph3msLX23o/eV4ElVBdu+2s5GaVWrUZUAeZ7LLHeivmAaPCUXKkH+pU+2t6vIqg8fiA754Fk64pA
uUa3Jzx253q05JCdy9ya7GnDyO47IlKuzqxChRoQdH+/2Z9SKMieqL8eVuZWljue2L3mjy/M30vd
SlZGhMrxquOsqNGbMt+29rVFardjPy/aUCI8LZtNU19AqR3RpnGz8qasmWelP843LlsBwcadFSxK
BeghoyQZ7+0GUgzE9C9reuvyTSBBUrttkiqPo8ZOnlSzvK+nvQo5iR2LdHG0ZZApGWwnWh28W2TO
DTHnuyabj6mmoLs92JMEAUlFwrhinjhwY+in/dUdey/z9a8kao91mAX/C1ZFyXErksXhIT1L8aiB
XjpUjrpj6oL9yWdQAEJdRfmFPhAvO7AvyuTqH84vjaTkn4ootWIgbeus6BJA8dxNn5KPq0/cNrLx
rv8DOg39EaR0XuXFO5G7ZIgibo1VTK20YoijqjutcRoYTHNNBUSozbSz22SHiIhRUweKImYFQt8z
d507zTM98qx/1X2VuPHjRnaWvSx7eVGJuYugNaet8mnYTHJ1oGOGYi0NSaFuJ2Uvm6vt52/sBmXY
SNRxNK6yMgLxLlgd63tualFq7N3SZK5eRK+tNTSnKIg8o+JLdQTu7qAH+lOCDZ6/MMVdvthufd+c
WO6ZpbuXgpJNmuAP1ITMS9+hT7U4DdmdUt+u62V3dZEUu0pQh0+ROo3AuuHOuudohcfn0Wu7wJj5
zg6Tfb9wsDvtsliTSZ2ITo9x+tMyKndE6ep5i5QtunC0s4U6rEfxQTQtmg8M5w0w5F1oG23jzirX
d3qR+E1RC5IVEJYzjcSOCnK7NJXfQgCOq9e0s3wz+Xp+JDJDFAHbtWV1kJdI7ajxF28JiN88Jih7
0RHNg442RBXux/M9bRvnnfhUhNCtxjyki47RDMMhbW74uuMdJWshoubYFA82lBltKCNe18UVQ55h
GK+dZOfIlU6QYOCWXq1xmw3sMIagDQmdZ96688HCw7KKJ+VxdtXnPZFJ2RQJx3uBKm6gjHp2yJXR
jduPCjTaLpv8rcc3XgrWAFRKgkEkswNVtsFFEut8y7IkwevP3zQ9T3huBec4O8SYilP1kfg4DYPU
q3HFDmo/3S2cks2OYNGFhnXgCSVRAdoDpQSFqbpXqCpJ7LwSVrwZg9rNSYlaTwI2UXagh+EwhXrY
RfyyzK0IkdOgpkz0wWSHvgI3KbsvHd1Tu8ZV9csicxEZ1xaK3dNUx/KW36z4yiifzi+uxLZENJzV
zdTgPdq1oV5fmIVXmWnQrk+xpe1gTyRuWoTBNZWiDCBbx9TEkz/yxJvsO83c1efZHPI7TkfEwalE
bfKCYwCGO/rjMf8GFQi3POrXy6HdCQAke0fEwi1zo8Zgr2HI8TwV9DZdblA6CZJOy7UdyIwz5mr9
r/PLIfNFIoMccDpllWXW5oumX8n9dFv4tWcfETZ9cU7O0z67v2xZ6O/+olgTMszJyiNTNzwo/+k1
divZudfLXIYo/Ep1IO4quvAIgMQyAYe0FrRRGhm5O5p+edSQ8Yv3ahRlW1g4qpfMAXfSaI1RNSCU
icwkA3Dg86zvEXNu2ez3dphwDa9sc6yWqkbG0n7O6erqWu+bI71SWBtodumOzl41yfsj0US8nDrh
3Ukd0FOm2MHqtAct/9bzq6nZe96QdSAk7POsKvucljyaVeLZxVWqtF6udYEa2/75Dfy+C9dE2Fyc
j2pjTOihInnUddGkXwY80UTAHJ5hKy120HKxhGmh+hUHiemk7jhw2XcLB/OUZ5ZilWgdnJONw/1l
3OPFeT/GAxfy74Y2a10cJ6ziUU4XPxk0N146t+m5N1qVl+w9xUiuxpoIkcv02uzyFt3g0rrxniR+
6cE76a4WFgELk+j8+r7vNjRHOKJLQk2y2GobKekMYb+M2NCYNdpD1kOh9HwXsqUQ7NlBBQyKCbU2
6qbbmmleu1bh+Zbfd+SaI1ry3OPtSMfH9zmSW1pln5yhzV08zIXVzF+4kSL6LgZftfudHiVjETFy
Q7dUGZ1pGzlY+FL/AWZC//xYJFRbmgiOW0ZnVAdmtpFWG1+s2o5yXkZgZ/9cshL1c9RyIZMXWUod
ZCqAk3s5T8lVFRDV3/ezAkh+TlBz9vrusT1HVI/H4XNL/NxxV4Awgaf3nY/0mDjutHe/l5wnmsgi
51jJApGphqNTsOhvCfzJ7Z5Tz3S3KE75uu4RLsjsSKSRS0wlscFNCTsKeKCCnj326QcS6WEZOv7e
+SixIpFGzuo7MMxsR8p2u1QmDn2qwUviXe58yUa3hcOdmx21WI9BpE+zbx1LkDod8boHSRC1cXEI
l8cy0qk/e5AGwctBvseMKV0nwT1oXIGuc4mBVamrBnmQPXbP9sfeB6kH83J/utL3inil+19wEzPK
KQfWoys9oiGk4aLCOPU+dCOiIsouo9zVRMAdXlxKs27QyUh/VXPvrtXqDfMaUG7slFO/H11oIuyO
tbPeoBAWx4ODu3jOH5QSlSgGvzF1KCE7dRKqcf5y3mdItp2Iw9NaCMDXZYG+yAlQSHcj1TEX56Jk
hiaSy1WDThN7TIeIV1cGEA42MV3Luu6Sh9nei5AkSHBNROSNoARZSg2dDP4UbGnZjH6ig5tPATgP
XOeTEW1CFI7eulTfvZfK1mibzzeXx7VQuqIveB9l8Y/UgQThDKELOFaoQro8WXzez3teXbZE20Hy
pitFN/Ss0yFaNnlTMF+XAQsWsBDZgaq4eH/7sQkIFcnBiXfiHll/gqeojbxXeLPgsO34aZwmzxjL
a5Q1B5ftOMEf0HnM0o6ieRU6WnN+l62zB63L841Lotk/qOVMo8yblOBwtb6TPqL0W1a/UO3xfOuS
uE0E6I2tMfQxdEajvvm5WmVEtMNQPiZx7/fk+/kuZIeNCMtzOtteygYj0CEtm3jG58QfsMzEIzdN
RHdSB5I7pSZC9NYybhujQi8bJCJr3N4D8e5Py/vaX9Og+YSn9z2YoWQ3iSi9RJ3VlVk6ltt0jjHe
3ZZvI013YinpOLZ98MY2KNHMzkChfQSo3+gPR1DLBWPs6YPX+8YvPDxdKVCj2rHEzeD+vPVpIhbP
aai2JDk6MzXzyOgKKrs9VLHslBTp5Yqcmt0yGW2EsqXZN0L+bXxu/eYJRIVfB6+KdmE3EgsR6eWg
3lfaBQDAkcJd+5vqrX7v5ad8BnUXYAObxlLxMKMk9bB3wZRtAMHeeasklVlg1gZHrwCPpK7SWwdU
n3zbsZgtVH9vWYRTfzJJb9kW66KNP76FCLA59p6+oopNvU3iF9t5GG3V26dklbzMaSJqT4szrUgN
dGh0waaslnjJ4CnB6GUmahfdyl2DzktDf+/VX7LvRMCeU1GLZ53VRsX80tW3FVZqZ+q2NXhn6kQC
OqjbQj5pQcvxzVq7Rpieck93WYlXgBxJ3D2tLcmeE0F7VlrXm+g7fJoFV8mPTvdjQoGw1e9tge1o
em8cghtAASNQjSU6iLNHO7LC9cAzP9FD/Yd63YaNtw+8en2Hea+rbZu/8Th5U02pjndznMZg2r8F
LD8yB78+rSOehNOTFTgP+X3CXP0LSjxSH0wfyl7WSXY2iNC8scnLtdVxz8qOJKQ+ngS/qsfZ64/F
iV+tX3c2hcRgRWCe5SwGaeJteyN9CvfgNlpgHtcOO8N2zXA5aJnXqi74Tc93KNvefziIxoH8HkZV
ZwgItNQrd0VJZEMRXEOuz3U152gacNfjuGR3jY0J05SdnKYkCBRBeIoKigKIRIFzf3uUn7ODmUA+
sP6Z94+Tbh74/iVKEnmI4DuA3ztrdjLcazVv8DWoaV3rXh4oweBqP5QH0uDai20QFJ/2XjslqyLi
8FB3uio9wdhGvQbxWnowWLNTVCcbjJAuSKkCyoUOTc8OO+j9J1txwLT2wTauebMTw8q+XnAI6ZKt
DGLdXQQkqzfTu7jcw47JWhbs39Ghpr0omrmR17vavAT2tBfpS9ykiLFrc8x5StE0gTYk1Q46v0al
fZrs8S7L5l0I7FWrVrMsN6HXqPLBy9REcWM29OHUMOemgkjWQR1r/cIVEKyaLFkKcVXDDNX6Oec3
dOm98+5CYtO6YNNlUrVmjIMrnLX8DinOA9gwH3hW7Lkj2SwJGcE2taqk1hYzVBab+kOzBS1qfiyz
+OPI4x+tonw4PxDJThKRdbwb2yWnlhkOeuFW+U1l7J23kikSgXVWQbrOVmwgaqy13DL5g98NbPUm
ravDyz5esGGS8Sm2ktgMswFvmu2gHJeY7dyBZJ8vGK9tkMIw5t4MgXOPr2Ldia8gFA5ZLD7uFfTI
uth+/uYUN2uNDCTHIrNcXz6WnaN9W8qxOXa5Oe8sr+RwoNuyv+nCzhvkVlrs0zW36MNMs7s8dz4l
fRcmw9QcGlwlPKqSj+fXQzYgwbZ700pAzLbCLUGMM6ArQClMW+8sbuc7yFbZdhUMuqWgtcgGTFma
jqNbmsWhTOmFcyXYNB34Cmo8tL3kiqcp670z9KuXV9lHAwbeceelVse9EnKJmxWBdbluGHGOJ86w
LjvbLZI2vyKDs4YOXmCuVJSwX/TKrYmAOksFW8SiGUbIoAsEvQBvccZAJ3u5NVm2U0TTDaxc+qpF
+8TKXWc4mJkGsu1vc8uhPwGpeXZcnZ92+Usdd3aAxDOKkLq+08DRomlGaNDEmxP9xjG4V6yATqip
1yQ/z+9kyT4TKeFIbdlkLEz00s1Xql4+9GRPEEhiJCKkbmlLaETkthF2fA5ZwoK+IJ97dY+NU7Kx
tG1Ebyy+XxSlX3t8uZP3XpU+Q/YksIsKBUOP56dG9v2CkWt92qdktoxQoabb1tkTS/oA8m97sY2s
fcHEtbUG3xnHAEz2UI0vKT+hvM697NsFEwdRMKbGUY2QTp+H6R60ZC4zdxLmshu5CJpzLKe1UPVn
hNZjd53cWyH5PBPoX/uxr7sLynzGF2MKsnw3qyVLOosIuoFRawbfDKbqprtOD+0NAwPaEiGPEn9M
j8OT4Y032jPo77JP5DISVE0E0+klt1ncoc8aqqxm+QS9HL9Rv5xfH4lxvw70zeatqnjR+wHGPVWZ
q9pXZDbDavqpKZ8qICjO9yExkNfle9PHyNO20RnsD1j8E4uX7+pi3cZJ/5KPcGHn+5Acu6/FBm/6
AGhPW8Zls5Emvp/j+H6wzGsQCEd5XvmDUn82CN8xR9lwBHsnFngloZqLKZuTDw5QXhpiRTbnXtxk
l0XRr+nCN6PJ0t6aGHOMsEj61c0s0rigRvbPT5VsyQVzX7O5HFUF369QmriL7VzzuQ0XqkdtVn3u
kmTHPCUeXQTadYzMymKinyG33Q6PwAq0hC8bghCsoyq70TKO2FDXxxOxAdAsH+05IqPmxXv6MZKX
UxFntxhtTDotNlD7nU5h7HSrmy4w7FW9su0Z2kZFUNuV7UImc2fCJBtLROAp8WR2WaxgwmY9c621
urYNlEDN9mfC9p5hJIv/BwaPNJBHHjEqLTFftDz2c4NGQGmHmQrqlqllO0GDbCzbz9/s4N6Mp7Fs
YY9lWX7jUHec1+lkJ2brqky7zEpENB7LyNC3znZuFeuPcW5OJbMvbFqw8T5RwH024PObtLqda+dK
mfaolGUzI5zmHVhSbRM8NqGeUB7RQSkAz7CR/s/a+xVg6fMWIjE+EXaXNsaSTQqixDYFbHlk5lWV
Q5vyssaFQz1lMY/nCkMYSg2Saqt6vaTK58vaFky7Ha3UoBPC9EYvb5sRmbXCnC5S6CAiqm5ZVW7x
EZOyWuxx6FFE40Cy09y7Kr1vW0RkoltBs2qRLTJXnO7QLuvHFLeZvk1+Kg0q+zUnOj9D74drRATW
kbVX66FHN81iGu6kj9dtrj2SmoeXtS+YLvT6lKZM4CJYnJmRrmbaodOa9Ro0X+TCIWxDe+Md8Oal
r8mKLogN0BX02cmo+4tpXbQ/iQi0WzVDNxxrM7G5vB5XBsGFZOfwlE2+YL3ZTEmllWi6QYax7IeX
uR4OjaXsxBbvhzFEBNVlQAPRMkfzYAAJrI7fm47hg6gtYO14NwMy1hvTTlfvewgiSrE6SkfX0sE2
Gq2s8+qk/+So2c5jgmyWBCOumE5nK4YRrxDFcUcygFkLRTmFkez4Z0kHIpqOt3wuwGODjy+yexCE
+TSeHsCZtLOBZM1vy/Nmf6pqF89gqMSVblhRzV9aVcBJnHiptcstI+ticyJvujBzbkAeBtPfkexe
SYonq54ekoxeZmEiTC7l5jzbKTZSXqw3yzJeTaiaKZXi53kfIdk8IjZuXUYwIRopAjCg7j8pkLhI
vd4BsdfOAsja337+ZnZGToG8nAoz7MfCs7JcB2SyT73zHy8xMhETly96YygV4iyn/dhnP9pM922c
wpU6uhiDB/7n8/3Illj7fRD1mjGr0dAPazu/LusHnA5BjQTKZc0Lp/BoTtmy2HCiy5Q941J6a3V5
MCvGh/PNv95p/3zyJCLiLaOt0lQZguxMmcsXazQ6D5qKIKhqa9tf1Ljx2MgesqyA3B5fX9amWNy6
1wy/r7spKlOibouGKrleyUBm2oKfsxm51xTlHKQjcfzz3ynZKiJsLh8bFUWT2zSM1SMpsq+cLfeX
NS24gXFMhlorsICWimrcXg2XrHi+rGnB/KG2OVG1gAHNJVIV7Hu57AVnEnAMEYFxeKlKdNSomKH5
rX2ioXFIfPaJfzVuO1CfDNGiusrP84OQGJLIWjeDS3I1dcwPqFEBhrht+HPdTr6dtlB9VQEt2ZPt
kViSyFxXQzJ+YAs6UkvmzvOvhaN+sfhyfhTvB+REVFyNWY031hzzlazAD1VgLGsZwBA1PPPeE76s
C8ETlMjeaOv2/S0F/4BVG5E+zKe+o4eiZp8uG4bgDlLUDBtOiz4K+0fX6te6zlxlyXA1toLzPchW
QTjVIT7bWAYuFeFkqC5pvtApDYdqx91IGhcBcPGwDNO0efxJz3zSzG6eRiiv3TkOJQsgAt9IYxAb
esBmyC1221bTNYTFDrYNrpzFzHbet2V9CCat6GPGpjnH81ujQIl4jPS5u1J5E/W6utOFJONJREI6
KBLHzBrQx+SBxgbFowEI8ADwB/79bgNxpSG/au+Sb3tqIRLcCxHBb00521lpZWao8am64h1YvUY+
975j242nJtzwh6pePG0cAFc06HjVMyUPWrvtvKwDf7WhmGtUQ+AiUvU5DsxJyQ+K09rhlNrUW9au
gVzRuHc1kjgkkYmJZobZ8RI71AYlA1kItmfhpZXXNIWnpeCGTullp46IAelJUbCshf/uq+GAlf+8
qnsl85IDTQR9jG2i0L5G01n7QKvZpXt0JRLmFSKCO6xUydo5QcvxJ/qFfe+OwH/fqPfLnXMz+bE7
PaqH/nDeV2yb/p3gQWRcypskd3LAs8Kq/ThbDxaAGCXnwaqmyJxdVh8EdeHfA6xlbtMszTEeNuvP
q1aBR5mQHWcnW4XNT72JQNN1URlf0ba2dEcjXiIUPLnn50biKETAhw4Bzd6a0bQa93bECnCJOEtr
+T2rGg/Ig8vq5IgILgV7ia5BqwHTQ3RIgeBVamjBJLkHFZIYmwgpjZtKr/QcHtskDysBfKU6WOzL
rH5JZwLql71cr6TMiIh0j6XWs7jBXSnsg7b17BO/aV+sz+kV2EPuHS97Gp66D/q1+azF/h56WbL4
opix2qZ6NdfYvVNj/YqJcohbshO1y5oWDtGU5ms62TiJQJD4EfzWp2QYd2xO0rQIGMWVtWJ4HsQB
RIyPRZb9LIY9c5acziJiFMJOfZFt1rDgUXtIxrt0YUgf717JZO0LZycpW6VkI7YqT5rbuTIORbt8
dfpLZ0ZwFCqlVkZUXLbrOf8EAYSr1d4T+JF9ueAn8t4hTs5x/Rji1TMTdqoW0yeIYc77Clnz21q/
cUOtwqoeSVbcVWPrRun6qMS7vtmve3pOsohChH0WbUP5WG6vNHZEwtV3rtbn+eAE3NfAePHLiTQw
X+wr4sr2qBAJ86ldqLI92bZdPZ24QfIbS9HW8KLZElnkUAurxNZ2q8oJDQeiuInzmcZ76CHZmSZ8
+zytiboCRhKminrM7ep5mel9UqCwySBXBo/3YguZxxOxbkqfD0o2In02QsvTA62B5jULnoQUMPFt
vN0/SD58hSAFc0uS4HcTiuroEOveUk51MCW0Bftodz+mjRrarf6Vrerod6tW7DgaCSKZiHx0dFHa
cVa2BKtmpw+pykcf17PFbyytDRMzf7ZrtfApmMCOycSmgKNqM1zYEHtLRspP5xdbcoyKQDrbIV0+
M0ANS1TPXFOua83RcYrlq+pkcZSVCd+r/ZNgbogI8ZibWnfSBkdQiZfHW6qTKpj71vRBO/Q9pRbx
WVfHbrJUq5/2A8AAi7n6FBJvO4U7kqNWRPZNVQolr7VFMFJo/LbLc/uYl11325B1CbnTv/CGOjcW
kG07KTKJmYqsecwySJJDAQN89HPFPdOIDcsjlqrv6a9J/JrIC1VkdaKUo2OGtV4/q53+pbS6Dwk3
n87vjdeX8nfiT02wVTyZV6CT3NKr7XHxzFMO5jSvjFJvSj6AAtZPwz3U5fvvxEQT7t3zFNe1vr36
6BGYTaI82vhkynDv5H1t572RCAEDG1vkKi08RTJN/aJl9Y2WPmUgbwbLDAAbjmuBXzsHK32Rqnf1
2EJ2mPrUdArPBH/cmmYH4Or9tiupi5wq8vyrn03Tp2LcQ/zK8oQiJqY1xhm8x7h0Gb0SR2WnUS9R
1cFFMmLyDR0MVshK8FNqlkBOA9RpV1+TdA3VObleDO2DaReN6zhzihFxVKGqI/Xs+rXOkfG9e/O2
7O9MosjUOCrFOqIOyQzbYA21ADR30KwPhkAPtUPh5c87u05mNkIwYBGDV+kCCGuHsjTdq/wEKtPP
CpiUbQ7CXNWdDuVe+C05jUSg6Zh3lskJ+pqVKXLMH1acotpp8BNbvzIKJTo/JImdUvp7/AG1cm2Y
Z8SUqQaSDaCpULLhQtLBPd+8zLOKPI7gVqMr0be70AkUhKjdTq+tk4oKGpCZXujLBAOt8x7SBA66
gCbR5A7ZNHhq1f48PwDZigvW2c/pWBmv32+ljTtY2tXa9Hty6JIlFqGkfB2sko/4ctYxl5Zf1Glx
J567dm8c1mbvqUgyBBFQWoAW1+n5FnvrfXlXDwq9IQujl82+iB7Nhr4zNQUbqMi+2xo8AH+5aOZF
wOhEjRaMzmi4pnjPf4ytPSEL2XyIRpwZztQz5NgqXXuhTde5c5zsEEjJIicRzDf0ieXEJZY0g5c7
oYzMYyjmsZm/0WXs65VIYiMR1kdKxeIMYuZhzBM9yJ3YjLhSQk3E2gox5+FC7gX4+d/9Q2PT3C41
nE59EEcQtyQHFqks2Gjjm2hXtER2nIvwvgQRZg3GMAT2ZmZ7DOq5gVZ2Bk4WE69MtGhdpZtQ88tR
3AKAUeFRjlTf3BMF7rHWo7ju9xCtkljs9dnlzY2McYVlc4pPKXHwmhWoE63syqiar1jYj0lf3G9s
UOe3uOxy9jodb/pKmhzqhsr2BGcXz5piZV4XI5OqZTdxZV2nNrslVD2uxLgpHLzs8CUY0uQWj+7X
MR+ulVlNXKNK9wxDEum87uk3X9Osee1YPb6m4NNzupaP27tgWWif82x6cqwiGmt2RErj887oJYYo
AgiNEvxI2eb+OAXhhpmnPiuNU8qrxLU4DTSG2ooemmD5cFrUMozV6TOCCa9SqlM2d5fla0Q+v9lp
2DijPgQlIxAg1rNIzfbycxIjFRGGZqfnmmFhfDoHYJnHJ+DsI6VMffAe7cDwZPl7EVPI7Nbo1L5G
ki42D1VWg/YFl3kTKqiZXd93yRiwjAEgDRHFrlU/W9rim20dxkX3vUztU9q1LwxPeYSUMC4TLPko
UIMKxWWHg4hGjLsKOBHWmaB6b/TAoKnhz+te3YIkdBH5AGs9b5qeIUDSoJeBOfhc4L95On85vz1l
zQvHhEIrjrpchJQzwevCWDhR6fCwc/ZkQWXvuCIBYF/gnNApLp1dN+WuloFcjij5c8qHq4xChaHs
HsDFeTS07Gg4Gu73JLJZ4Q1Kj0tOu3ORko1SiP+scimGxsEo7bo9zCu7KgHkN4cxOD+JEhMXYYqK
ppd9P6D5gjTmtdW/3jK1Pc4tmYEJkd+qMVpD9wEhQje0njEtZlDj8eyhyjXT1zq+h9CXLpUQBRKu
Lo7T4bpMAG93jUJ9KlKoMsyDX6bjtdlVoWmAXZfEXzTF/gJUrzf2uJf2SmAx5/v5qXw/WFRFcCMS
1hNPawyW5Povy+lQFNQ9aS3ewYjm2aa1Y7KybrZj8c0hABhLpZtWgyOpmL9XcwJ5zLJaXG7qWZAM
YCcfpsP5Ab2/9VQR55gnxOlSaHyGdjl8UDr+VRtAFQ4w3M7dQ9a+ELrgMSy3pmnDSajEdLOqIW5u
mJ6W72Uj39/cqrN1/GaqwJ2T61xHpNA56omPgDkys9m5aso+fuvzTdszkOdluZ3FzFlvGe2vM0pT
REJs58b8/lmviiSCnKsjkgu4FDhcDRIKHNnCvaqAsIzhuJzZ0GlpIjJfVriNAvrfh5PnGTdxMoEA
xWD3PU+uqL1HgSabKcEJTGnB21LZ0hMqvwa08sZamlMBMfbXXfofP+b/ZC/1/T+TCP1//xf+/aNu
li5l2M2///O/75qX6nHoXl6Gm+/Nf23/6//8qfCXN+mPDprsvwbxr377n9D+v/r3vw/ff/tHUA3p
sDzwl2758NLzYnjtAF+6/eX/9pd/e3lt5ePSvPzjrx81r8BC+OGFQWnnr3/96vjzH3+9Ioz/4237
//rl7fcS/98DOuz++PuX7/3wj78M7e86sQhRdZ0SYFy2JMX08vob9e8W1XRUflFgTFUU9/31twpu
OPnHX5r5d2KDHdNRTROvfWSLi8De9vor/e+6pVq67aigl7QIqA7//3f9tkL/XrG/VRzyFWk19NtA
sKv+nQ1CttIA6toBbQ8+0dGJGF6nvU4BMVnAGTQt3tA7rtGB29UwvHpgUQf6x7KPvc7pvHb4Yuf3
o/VlBEt3P/yaagdkrx9K9inLQdJjTf/cTL/tpd++bNvvv3+ZRsAAp9oUM6Rq4gvAWqIOa+ji2rdY
wV1LUR51W3XjNR48Wg3c7eoREYCTm+7CwVsJOJntTqTOvaEdf513v787+m2S8CmYJcfBvGMht0l8
42mcSQUkP2eNX8afp+FXXBzwUOfFIHLDb/zzfb2+2P8x7n93JsIqFG3OynpJB59pxk2yrroHktGg
4XEZWL2S+MvCg6RdQ1qVv5q69fXC7txcd9yGIeveZpADnBGLFR60GoeMeXa2Bn382RhKby25B/FT
6EX2Q6CSMppGsLnoxdG2wGkyr6ZbV+OtUtwtcwyGTltzs+KHFpdHO16H0zAMiUs6BinD4SOj3B/z
Z+jN3jlK8rzkzmlOOy+m6d58/LkNKLGgKQ1sAx6vRGyjmVdsrBIbrImp7Q8pJHLYy/kZ/90rvq7u
2x5EkGeqT4PKC9b6Nur/bKPGK/6jSfe0frbTSFjW33oRfDA8jKZMBsaxVrprZhCtir+eH8d7PcCc
TeIgt23bYsKjalcTAQminmpq/RVpUNVpgvNdCDnKf87V2z6E0Ado7awvp6T3OyRzkeqPfSPIEm8I
kJYI2R7RxZ/OCe7yzYgEu4M4tV2oGnrLjjTkkRL0oRINkXU8P6p3u7GIRl/NXBXzc3E6GE1nTr2v
nobj9nzRBc5pnw5fwBz9a/IshIaEINikYkAxpqu5IIPR+1gar9Kv2dWm2pP4qWdFnXKbuVC59fdy
40Ka7c9et23zxnnZqa1myQp/krtTYP+qwvmQ/bJd4hUn5euuKt92GRK3uY6jTLWIqRqWCBuZmibN
85R3Pq7xw2njpCw/Od7sGdpp4zxld3tvTq/bWuzRcIju6CDYJjgrfh+fDn7tvrUd0GsFJKz8LKye
R3C7bnReY7ARuiJj5Fv3/zdVsH9Oq0k1CwLyNtWo+OY1FLFO4iVt/MYA2Z61uOWwlyDdXII4MtMw
LcuyVRWh5nYsvVm5OmVZBvWlwR9DGjZhEva6D8t7qv0FkiI7pv2e9zAtFSaAehodHuT3zmJLXzXq
4Lhtiq8V1G+M1j1vZe9uxDc9iByS6prZc1dgOMX1DG4tCFo8pNESkqC+Y7uMce96Kosa/4+071qS
HFeS/SKaURN4pUgmM7O06u4XWktqrfn166g+e4eJ4i2MnX0bsx6rSICBQCDCw53IBqbQNI2HZulV
POoxjvb7YVMuf1UuhgskG0+S4IHA1Sb/+gIm7S2DQpfOMnjUUVKPmYkCcwMXlKF+ZqehXTyuoV1i
Cp86g0trKLqRt+UsOm57H21jmOfja9p+1LNWalyMgbqhGtkmRMwFn23PCykxTTBKAg0Mkotrx1jK
VlYm5f18ze4MobEwWO6agJwnodIe+1Ocw+sypCk1naoqSLk5h6/zeo3jZWzdLo2CrEJvNHPxvwqe
7Ts5r3plhrvEaBdq9ZqoDVzjL3927I5akMd2/DO8b8+6nQTDZQjKh6zGp7PHUuAvO/cN7OOCxpnG
EJ7O7WiVpdGQSTHcBfCRUEM3wgBdl/qFrsGqt44FTsWKPgg+405g1mUdQdkkyA4+JPpLreelqWod
AjMubgcF5PIt/a4f0lPoQdkS8omfG9z9lri8AX9BNNHZ42YbvOYEB2VQscgxBUp6vlmS3F0qwc3N
vtQHh9kYYW+ITYSEGHEOba21cfMeiT8K1StoMElgmfKvrLfwCjMuZTovgiOxuzSEFUW3KIq9fKJF
S0CT6hz+I6kZ9LY6m4AAL1VGwQ7uBUydha//tcP5aSOBCQpPrxZ85cOr7nS41bRHxuncPf13ecKV
Ne4CmDFMZQwgaXJlw4aeIFK79bHKcXUjjnmlX4jUKPeP4T/L46lLSkOuuxAIG7cnYVCXjmEPngY+
e9BYu/25cc07PE2DpGLXOIie/4WmIXOPD+6z+QWcj4JZqTRJmEJ/HPT246U+VA50Ir5Tv/SSp+b4
+YHgGnfvt8R2g3m8zyzlc98XWYuwU31fFnsM0jtQZ9pyh/VhsOxOBN3larF/LeI+J7piaIaOJ8H1
8agjFQxx7F7S7gD5cDS386Xb5X41QXa/uJWLCC4CSew8lfWtSe5EFrM1xjlF/jdP801oLOeu/6p3
pV+vxWmN3j7f0p3r78oYi3mb49+us56gUQ3286V2Jeu510TKByIL7N+3FmiNoSsDR7A3AkgS2lIk
gmS8d894J9zuGHcbgLGugvwknFD3F09C97iFHJfipSehO+x+G0NRZdRVNGLwgyxymltSn+KE/9WN
wBEPMLfozW/1kcGAigP0FFMnexLxH+96vvqPYT7z67MQOrEhdlH1i9vlhp2y3jbt9TW1mY6nMLLs
neutPc7vq4XRaKXvJ23yllcNAaVwlG/sOdA2QiYkViT/8AE3q+Nc3qgwYBBqSusmi/pcghluKNp7
qRq/GpL19LnD72W1uoqkFoVDFYda5lbWrl0slzNOdB6kEO+GCrLuZjE0rw0nOxQiusx3UOfHpf1j
jlualYcV1SOEaPhmbvfrYaYB2so5ORqx2z4jhfcy8I03qmtijqY4NOQYxi5m6efSYxqt4rx+70Ai
lkF8AvGMoi1xfSD1IlVotep4qycl1HAi8qXJq+fPd3nvg25tcKuWu3mcTdXAuggGfldpzRyizbbZ
5I8QhRa88t7hXfweb61xQcxoi1FNEAVQrum8EuN+UZ1ewiY8Tm0VxHpzY0wWCvetH1fyMSLKEWDL
oB6kYJzzS7smN2FqHdWlflIleoCytF9KZiDXPRgFa+iZyacszbw60zGdSvwYw0cl/oYRy4EVrrfz
BNklZREABfYqHbpmWKgBoGjHHkbXX0mN2tpMJEQa8vKXSLlxaGEb3gyyXs2p3MylgejU72VlW5vs
q25CdV5rUBK2UMWp6uiUNcmFVGowz4CIfu4du7fq1hD3SsmqNTPiYcBL3J3d/L7wKgcI9fvRAc8D
KrG4Vc0XgUnR2rhMsNSqPAyBdHQJdAkTDD12fn1fHsajnrjLz+R+fJTt8kYTnIP9z2iyrgVSeBMT
Itdb2unjsBZxzzIWGQKX9nRbPo3n+qgtjuSrSB5s/cdkiypWu4vF68gkcB3T4OfmosYCdraYW7eI
yQHJttP11I407/M93bEC50ddnz3CTMoDCyMlMYp5qlGPnWJXlSEFII3uoIjEbHfiFdEMzTLYi5NS
frYkrUetMyit3Jh+k6o/Y3L/+TJ2/76F5iS6JOgz8TXFcqpauGOEoko22auB+a9GJPW8d+kQbWOD
/YbNySKDNY0VXqUu5l3BYHeQvPVxOhT3iPC+qKKxlytcGWPfbWMMHVCzSVQYW/wBCh2YcTv3b9RZ
DgCv/khcUdTYyYmuzHFRY+rJREf4uEvUyVMWCHQnd6E8H5J0dIZQpGPAjbO8Z+REN7GZeHWgrsd7
HWp8YGiZmBYAipUmkq++8RV4+WP+o7hQH5dm7k1vM9LA2p5mQd1hp1SqybqJWiI8DlU+/jzXepKB
tLgDq7nd5DYEwrPHEpJeiWOEXhOEZ8AVHfnbEp17X4Td34klzLamg+YV7csPZdqsGRKlj6sKKw/9
zm4cKBai/F3cELdB89FlTzwSfxXZ/XjMNXQPUXOHdLSJQi2XL0ixZmnNHNZus34f02cpAVZREdwI
H8/gtQ0uX5C0eBilGNuqE4QRhTgQffw/muCShJEuZSjVMFHSb7n1pW9F+hEMnnOdhWgYhsYuoZyB
5yJf/pWGXmoKU61cqj6WxNeM27D8NSXHOvpp4eWtzoE2iECUez6B+X2qmwQyJeiA86tax6hOCGrO
Ru8QX/fSQxq6apAEli/jecqEOIYjFZ2Cnc91ZZULZ3EBRcUVROqudNT92S0qv/DiA+sXVN2xC8yz
WDNjJ6qh+aeCdwQXKTr3fIupNOa4muQCr1QV4hkw6ukgqkGybPc4iHb2E3VbYSjd8f0ro1zWQNHx
mqc4r5G9a4fYGV6g4Aet6vZsfSN2fOyhuOPQ58/vo53Lgq3UIgT3HZ6ZOncYylyGGKaFlTLNLkRv
gKFZySpzY0/0oP2Yp1+b4txHCsmMM882NX2R4TlyKrsDrV2tFxEV7pTirk1xPiNL4B9VgI9yFeUV
p8NNPOpN1bPls8pNIq7csJ9+fRyRL5iqTtBe0lkGdn0L5vm0zmFFBuSYoR872hm+crinfngu/V8i
RaR33u/PrHGXYDQvRWrksDaM4zHqiFsmubMojWNZXg9FqRySQvmEwRHTPKld6CpA7VVl8nNaiD/K
yY2lThdjRF46PiESPtR0uhClsctRtscV8zJr5xOrgr7r4M7LS2qqtg5GCqmdBeXgnVrK9bZxCase
g3KBNFgIS1iT43oODxamd5ejSPF1xyGYJYqHGx6jKHFz1dJRngHHT2BpcmSneWTC1OWR1UqXID6Z
nuBQfYzOJoA+hBgESbGCTPzaHSBmSkq9AUonvGmD6QV5P9RFm3v1KDpSO0VZWKKGpclAW5APbcCo
juOhnpHyE4j4TCFqM+pJhfBny1rVEaSzXiAGcWouy4XNavyLmiy7kK99kf0AightYoMtPkdJjLgr
xnFmzXhyKk6swJBjsf1tK85J9rYVECv0YgxDQd+JO2XA7sWNpUUAP1nmqeqWUzdqpxlMsPFiXhLk
X4pGXKrHgdV3oluIxUF+nVvb3JmT4n4pu6br0NxVEJybhxQt6/WhgZRNVIrvgo+xErgQmYIdx0Bl
DBXhaw+K25WEeQSx7ulEs0OMp2t9U0Q3CURqvdKt/MhXQuqxbiwApv7n7svOwsel/mObuxIUq53B
8IAHM2s9Kce/46Hiz/kxlccScTh0U7dUgurD9RLTokuHlqCQErULY+JpXzDTD0Ku8DGR6ILHkRW5
/8XCVBNvVI2yi53bVFoUZG0xoeE2Q+V38bpgrqg8jllmt2V6qdLUBwFw4oCrXpCu7S51Y5jb0a4q
lXZKIStaSRc1/hJ1vV1lkZtKgHtFImoZliZ8+HwbY1zw6RqtT0mGU1K1OcSvVuOpX+UAUmAYk2hP
Vmi6rRmP9udbu+uvG6Pchav3FQCrrPdllF9Doz1EJnHyBqOdoWgqbydjYZApgH/gOir6ldz6oN5M
0m7AE6FK6VPVSrOry99m2VHGQxt6Oa1siVqeOmnErs348fN17rwIr61zC02Mpii7GuizFs3ovpW9
UH9mB9Jy5EPZ2XFxAidjq95MzVdL9auDuKQq3AAuDBZEn6pVw094vzXP2SnxWT+gfPgXtphnfnCm
zWZzYS+bIUBSKLDFehAQz2CortGZXB0tAbw+RQ9u9tM/M8fFhEJZB1lKp9aVFPVXBYUNmxaVlzSJ
YLhoN8RtlsWl2oBNqrqEkIMQ1wcaQpzmd4F6NEQJzt7tiNvZAMLKQP2bx9NnTaFmMwWqRfeB5gat
IfRoLvExO0xH0Twyc7wPW7cxxX0pug7QY9VM3BjR0tl6rgTg2BChBHYeRnD/jRXuA1mYuNJIjA8U
Bxh/V73oNNrhEcIVB+O95ys0uOuAG4Pcl1JGDFuTaG6AKczv0Rk6TF0VWO/1pfikm3WQO4ITzuLH
h4008SIyZXQtPgxx1JW0TNNoIZRBVVD6UuDdt9ytSBV7p3gSd792I6cFXIIqIzXV+S5fkUeVuhJc
SrSEvDmYz7t0AgUJAQO6SA52P3JsbHE+YkChqlNLDR3FcHnDSOjgoCNwEyflJZWkw5rG3wtSSUHX
FX+m3ortKAoF9c/dA775BZz/dEms11IloUQta3dKo4CiG/EyzkXzp7unwUKKSGT0ngAow0felCWT
pjAUMwQ0Sbfqy0gmj1qiK29/Kf+Y4G4CHYCo2BpxFEL5RsVQkUFqm2Cs93N33I1UBKBaPCyBPuLz
664Bvn0mJgOVRMfiRIL11AVQvBR8l50HEg72xg53zspEqbrUgtfnQXaruI1TOfo9U3NOz7Lw2bK7
dWCZ0ixUUDHLwH2dRckkJWNfp+kOqX5XRzqEtXXv850TGeG+j9YBBjoi8XJDSn81a/81bsgLYolI
1kpkh/37xtX6KZlSRYEfgAvvrQFZyaplvyerFIhz7VTf8IU2m8Yd3kjLRqloE1aLZn2s6bZBX76D
6obPAKalVzvTWVRu13YuMCD7WGXDoniF8AVwSrUxbjpEp76GxPrYvJaT/hhGZmoPI0BGZnE08sIP
o+nY4NQfV8s07SHsLrXVQw5EfY3a3E+a1SHj0NqYxU4CCdAJKVvdMS7PybDcgC1M9teGMUNlSWID
wlW7eRpfxlZ+Ax/RDSF9ZPdVJEjJd4oopkpUFNcBA2WeyD0GSjrh4VXK6OM2ammrUVE6nV5lHtq2
P7VCOY6a9Q2sxA/y3Adt2rxWJfhC+8RK7awccxvMqadWik9VSJ7lRT6Hhf449OoRA3Q/5jZ8CeP8
IUuMuzbsb8aof4Ri9tdoGA9UH38Ok/JUECo4wjt+uP1UvFocqI+kfg2xICvE82nRIC4M/gGbDqC+
/fxk7dRtUHf+xyvevWbj8lZcaRCmQFBiL0TjCOZbJwniI96Igm773o2lgscb70TdwITVez6ysTQN
kok6bMucPvSbE7Tf8Sy1Fzc9S4FQrnjnKr4yxkUMqdEaMg/YQU37rRZQipszCMrObrMIx253kowr
U1zQ6MLQbOW27N2EOB1LNFRnDaobHcOoJ/lQgexJWF7eeYRemeTixwTgUgR9oL/xY3isqV2tGArB
8yH1M6Ceh9gD5SkYATEaMo+iTHgnj7uyzl38WbhYlUKL/j2ris7vzXBbOUk+6rGuLkjv/z9uA0wD
OuHoGfMv/SIuZrlN/7PWf0DQ603uiwYLdtDkOAwAzf6vLbbyjYsOs5VpGHhiXffJa39Z5+iUduce
O5k/gqpJOta+fhZ3QvdubHQoCKDXaCQbJg9rbZU4USB80rnR98mzDulBezShe90FjFNZ6D17Dru1
xuUHoawsetuhcc1uH+gupS4QNiioA3rpmj/EL0+O/oG1XnHrYGjSgB6DhpoflyMoWZm1YWfU2NZv
sgMiwKn5vUp3aX5hMCq8RF21vutWinbMXJ/NY38jCYdx3msJ3Fvg6kdwEWFRepJVKVatUFt9VB+V
n5AzH+36sL7FbtnalmOcU5e4IxKlyNGAl6H26olHnvbO7nYzuHCRKLHSSkmIZ1c62qn+mldf5N5y
q+jWrAR5xk7CqVpofAGMbVoosnCmCO7F1lAx+NamjwPUgHQrmPO3BiNdGegCB2gVHgS3CdtEfpOR
qhPMsiBp/lAtX/OhJBBb+xuYkD/Iv8cjBUxtcsFWc5Rxt7gidxaZ5L7r0A5GVpdYZJc1F7OsDuOi
Cy7JvU+2XRW/j4bSaz0kQVy9ftUUesjW1CkS61B0kpO0IiHM3Yi3NcdF93mxFFnK2Yr+ojDsfz/2
sYOoAkrMNGQN0FQ8Wvk6PKTkwzFUezY/kz8zajogVX002A7LpTikE8obGG8Wtg93v9nGKrfCspyw
oTmsmm10SGdQtpu+wBP3st3twrhLKhy6eopiHU8GAtGDTNOPGVSQLejJnqwkdPGa8EGrnNljW/5o
8u4Y9rXAa3aj+vYncHG2b8y2btWZDR2avupINmtVqfes0l/cDUfBgvei+tYaCwabuwu1nCIkLeCZ
EZhbKwDVSoytjU77R0eQBTm/mN5rN7z88xX56V0IglITFDqsj8LI3Mcjq7yJuSdF+8hnAHoTpkul
odSxtHb4kBxzAGd0qEsASM9mE0QguL3C2PZMEC4LSMMOauysMMYSVfX3arM50c5lF2R2kO5FPRrm
7B9iJiYFTPYs0z70h+qZlnE+GB1waqO7rKk/KKrd1GtAdEHmthvHNpa4hWHULOzVDEnxCK4nG4/2
m6EARYuJwosza1HthOmQOQK/FC2Pu/yh4AYpbQt10yS368DEFCAQ4WGJnIpNt6iHAmSLudPeiLZ1
1zstA+g8iuD2oSelg70okkHegmpjH2Qn1voaUG0RmdnNGUGA+v/scKe8CiN5mVk2/I66yGZvus0x
fFie0d9zI3occqQ8ANuL8yp27XxwHAI0OjRGqaXxD6rOYvDDLOvdQQMtSiL9giqcbkfkQfAFdyML
oDNEAywUk2xcZFGXIpaNCv1S9rgBw5DiKnbkLV8Z1axc2rEnqhTvXg//GOR5GCal6OtqRmBpqrOB
XKUsZlFs3uk/o5jIeCUwFwtcP3c9SEo9QZMbZSu6dvZSZLgZJkevn7X+MKqTrfffpflrEoqgr7t3
+6ZUwadk1pLHWQINdcxj1AHLfvtTFaiALqOFKDh5e7u4NcVdsiBrBvy8QxoxlX+KNraLRXI/94y9
o721wG0iMftE00K1w3tzttNYgiPWNg78IRupoHogWgx3ytpm1HC5IYpEih/jkzXKr8/XslsI2S6G
83JLp2G66nA6BisBgAXDQIavoScvArDsHduNIX4kJ531ualWNHUTrQY/PDkgjf6mx6qghrTX3ryq
inHRPoV0dxSnMmDWP6HxZysxkJ/xU3gZDqMn+aM/ephccYdze9MIPtbuDbpdIhfzu75Zo7ZFAwtg
B8CHFxujhbi0GzdML4xqNDn8H52d1+iq5QQa3yYsroV1sJLhUGe+wEH2vR0wWg3zWx8BxGPfxjO4
pDsXlORjGwCoU8kgx2AIxsRpW3AU22v9S3ZZFUT0yNm7zAgYOf5jmy8IDkM0rQhYDMcRnpRzizad
4sln0WUmWCJfDFxVCbUBbWncGQPtbZj5zUCfW0kN6PD1893cPwT/LIhzzhyCWyDcwiHozCEYTfJC
FNOuU+nL52b2Mp7tvnGOqKSDuZgD3KIfpmAyMTFBwL/xvNbksPaTyEN2L5XNV2JBbJOCG3HbZdRE
kGJsJkj2/QQATM3LT8Jm9N6HQrYI0gPwKyiyyr1IqywvpIaFQ4YvrRNb9iGxgO534YwAwngY8EPG
3/8W2mWfhU85tnbZ79qsMFRIYoDMGvtJzRx86tYfvB2/ZLR6bOTwobIg6U4l60AzyUsxu2Z064+h
TwUlwb2Puv0R7N83P0Lq62nChda5ddmeusbw8gV9BSOkR9VcL0nSCgBjos3m7p4lp81ozPDVukU7
V1NAnajetkQFBGgW5Vp799x2bdwtNMd13zcRgvY7V8A36209F07kJwEFAIXeQw9WJJ+4G6w3JvnY
AmGHQZqRBr2XG+hoJyfyXL6GtorMznL1N9FLdWc7NcxBgHcNQzMAQnNnUivQWAtT1q1hiqFZ7SwW
5mFVDU03wTDczmayyQcgNoiJHjGfuA5qVOtVuaK3QTU/HsJjp4fHzwPMThzbmuBT1XUc1bgi+F6y
1NgmuvB59xiBf+RzK3tlGsBCQVxkgblCAcLu2uX7DsPrBgO5TM7sMhKJxsAbA3oSqKu1D+SHFAhr
4ewzcEf9yiTn9WYP4CBQfPhMiC0a6H2axSd4d1M/99rJgzCu+/kid+44zLmhfoYOHgUElXP9GhdP
1g4ogr+7PrigNF8//FdYRVDFgIvDAguIZnwYC8vNsBgT8IuQHjc1sZwkPanV7PTqXajm3udr2glV
V8a4G6ECvjyWKjbwYMw2qVW7Mxt70RV77n/IsSqwtusm27Vx10Kr6ssESAZeanfKob6XX0qQnd0r
j8bD6kCv5Rt49Kq3z1e4d8a2JrkbIQ1nZaUhpuya7tcUAfzZlAK/2OuW/4fcBy9dYEA4x4ghfDQ2
DUyAjsmNazv9krqS0x0MvwroafTTU/kicsadc20AQmFgdknByBaP1VhUayVxC46pgUDlPvzeN4E5
R6JjvXOdEsyiofCCzg9QulwoDHGVym0NMOnftmEHKKktYUBfO6kYwRSOy++F+it7nDtOUp+UlAAZ
kgbsSVC6HZi6juqv1mOdjoiKe007wR4TRgqA+oCkWCAxug5ckqIXJSamWXt5aRzFZUwqeej2NlT7
nPn7+hvouV+lcJZxxysxBqOi6InRTBBRsUxtkyKgeqaphYWNRcLikM43+1nglXsL21rgMAdy0XdS
t8LCkN+GsVXb5tR7WgrQfBUL2jg7w4MmumdwR4CdMdHKjzDFlZUlXUQApggYfVfjJGjYhZHdTfbs
EJuJHWTDfQY+gMLOb+avn5/wvfrrlXnuJsgjWQNoA+bJzezGTk1sRiLBxkKbGFopoqfcztG7Mscd
d5oMrFFXg/mgBfE4RN1r6J0VorG+vbOAaTAwr77POqDve+0igI8roETDqianBVbl0PgUWuLajXHK
wbkzZDdq40fCBtnOhYBZAJQLWe5jmTyxXDrIQ1n1oE3qvDZQnuXfHbA/kacGmp89vyft/ogcD1Ag
gb/uO9HGMvcVrSyiylIwwibUQ2vZ7V7C+xqf8T5/xUS5q54hSoVaxC2JbBEUeG/Rioxqm4UGBWiw
uGupyRNJMUYFz/+ueAJt2iGJ5pdxBTWhNP/oafIqcFj26bjUheKqAHkTcOUfB16NlabTYIKKs/Pi
+xqsi+GRFdkKILhFzroTaK5McdffCgR7pErAtCpWGCAMpraSDZMjWNDekdguiG3wJpy1a7EulY53
uXWn+zImwZWj5NznYEubEbn/VRNkd2GYrkKebpjI17lTuIKHw5ISmGRQCOWC6cXJkxwMao6gkWDj
oTKIckTr3Mk5KaNcxhiSimozPyqjG305lfmIh6M9/QHQ8xDfgej3oH+BwMC/qKrslciu7PG306Ik
yqwPcMwb68swu8oldvKn+Ri91F6BJxfwCLdK5s634oLV7nnExC+jWQYp2of+xAgQirLGWGvzJw/+
6k9FHnGTl/I8nvpz50p+gSqWJ6IE2rm4KGoUbBQcA0nAm1z7EniaNVooYC8GKS5GzX4ube2YRukp
YSJIb/ZcSIUNC4U3hj/gImytr2sPgb3GLYA1aFTkM6nIxG4U39rgviDBdG9Ss8tCUx0cDeiJONoR
bMWyo2GQua7BzSPawL3DuDXJJW0UGl5qBEEKN0dhcwqp3TDtVSpkp9o9DJvtY9u7OfRdXEyFxuY1
ou/58/jMYLzExVjq6rADWDrCvifbKz5sqkDqIPFFw0j7QINfFbUU0rZGdqhXZ9XDjeglQUgCJKMu
+vSi075nD10rCk5EXfvIkWZOeTbH1lS/v1Z0J/PWN+rptuIMz+o5FtQCdrOYrTXOU2a5StQkhLX1
J8tiWAsrf+u9+Fg+iIdf9l5iGGzC/LCG5N6QKZeA1lmuJqkMa+6CYWwFU8uSR28NCNui+X+grix6
S+wdNsA3GDUTRiMRV669ZWqktc9AOw0J0O/rWNiqkYi+155DAttDgSBGyMK9cG2iSpVBGgvAuHS/
uk0eda/yGbZHrpCBpt5/B1SjmMMGZIyYYBl+P/ybEzDSnnS5Zv0daJ+fywMJ0La+Q1UAl4EUiNqO
ew/NK3vciQM7QzcgiakBaIAcIJsEO1S/LU/+glCMG4945W/DFVzte4dgu0ZuUye0zCBB+G6zQGIP
eiEm2NgTHPJ/Q7y4F7xQCrPQEce5wym//oYFTn4cF8h6zUoFzUkD/bJhvjXb/L/JwcBpgYctVYH7
45lWSdLCWSfSuOUl9GvwJfU2+rkBo51LBUf7o+tbsokZUAgE4D8An7xeU1jpYQ6lst6tE/NHm+WA
9YUiCNjHfbu2wUUPpZbLwcJAoquGsjdr30cFIIZRmOh9vJyvzXCfp1dzXR8Nxll0kZ7qZ/17Hl/S
A/MI9SD3AeZrAMY6Sa6QIXN3faD6NzUcMxMPk+s97BbQnJAMZDzmTXa7uuGrHgXJt8SfndVDj994
0RuMnAuvnI8hBetlNNsKqJoAY+DWG8WrpBktzM6H2VUrHyPKv8Emi0ctRI6BeId6nKg5uestG5Pc
IZ+mrm7SFXQrXfdrwfCDsX4RHOmPbaDrRXFHuiNRtEQxFtV5KTjK2PMD1aOz+PGxc6fBEj6ajukb
FUNu3FdLurKI1RBwy2TQvxhT+7rAS2/ArASpa1KlTjIo2S0mH1a7MFTfWEeQF0z1a2mt95+veQfi
y34JDiBemOCV4a8fc2ih+agA0Q9Z3VOH6IXhPluxK98MelCWdXiqgG5F8Vq/9o3ARFNBKHvLHrDX
6cv1T+AeuFlfaZkxW6yPIf9R3MwD712R2fSxt+y/peQZUciPgMYR6y/vXPgsoQaGC8k1unK8KHmT
TeG0RrD+zvjy08CLKT4YstN6xMY85ZMUHUPv803fgR7BJgRa8FSQQfzCC9gpU9g3UgGbjKUex/ai
HPvjUts4us+yy2a9ypfYX3yBWZZK8BuNCsa7mALUdfhDW4TNktIKZqUzpsJHx3RGzBeedIT3/Ewf
iufRYYBDKDQJZy324iNGcJnGgYGCKf9AXFUzsdTkPyuOneJhVhxGH8S6Y+XNYsv/hkHo4xXNtvkf
o1zsp5U0mRb7tAzhtbpo7N60RxaRc0gcmILm5u6Z3lrjQyK0p8gSw9r7zKodO22JY2RBqAJUn7It
UuDATbwX+7cWuYgITbWw6xJSunk965NjKXlx6oxkXR2wzym9XYy58p3ECeYih8z0Jl06rRC5MTsg
yNPlWOhMO48icW806kTqcpCqAuKoWqg4UqVMQdIVdZAZ463WLWetNM60a+/qPj6oeo7JZnKX9AhO
+mQ5oRl9VSCVDQnutLC7tfuu5fMTTZSDtQ5eXQFrDflTJx/7s5SMHWQJi1u1g9L4LEMaSV8x9NKq
d0QHqDFpl7Nh5VDtzMIJoDg8a1plvLGKEoqG0OaJdfMuxh+VuuTQNEsE+Eb+y2wrXAgY79JIfsq0
4lL2+UtKNF9du5tEstxyVi4JWSCuN/1KQ5Q/aSifVT39seZVxfKpxzLtA4WWflfm91Axc8MQNNph
rP9IJICRdbN/qUj1mhqDjMe38Ranw6vRWE80nJ6biV4WKznIwwT+prlqMU40+rWl3XfGMNlSlv1I
wwIgxoh4Ay3qwxCtB6VAM0TpvhhqEhhDdzeRpXRa03yIUFxDHmmeVqU6dsuC6QpVLvxeUo+TnD3M
Mb1DP+CsVOMp7UG+F5dHcEfRi6SMl7BL/uAF4+t5+lwow2mG+FGsaGcpw5Hv1VNYkleoHzzjcZ8G
yxwPnrXg82lKeqaD+RYu5otJ+5twXb6oaxY5YW4+xnnslBo4OZLQxHRtRO5BQRaow6L7dShJ9jws
v9ppqD0MTt4lynRB5PPpWhJ7niLJr5pouTFn/ffSjRcp0VJIYKn3faufJCOrPKOen80q0m21XrxK
Nm+t2bpbmhKe2R2qXHpVe/LUhtqfUdPIJZrH73NbKAC8mv4CV7K1qnkhbfjdMkJfL6YHcwCkQK+X
p3hGmbJf/DUNV+QK82NKtdXpLEl1+1SaDxkxjy0pb4Y+0+w2CgcIzsdDgYmsSqp8smTVsY6tIK7G
XyABvECx+G6kpRdn0gmT26OT5cutEZemXSTlLzqmj12a/ZCU5qGhJXWkZnEaub1TIvVnXlIFGt/6
TVj3t1JXvkkJnstS/H02ljva0Qepp2d5NY6JBkY3NYFPQRZ4ALP0OqaFP9PYnTXUutIcPKZzAx7T
vDzKVnU3Gwm419sYRcURkmOoDpxMIj2NbXQBJRBubZRSnWXoRgcPh5c2at/yJrSh/3VGJc+NIGQ1
LiYAGHH5PNHqVYvKX7pWHrU8v1PBx+fMqmJbo/wkq0113+e5fhsWTfpo0VL6koRKdKjJdJS0YrRn
OsaPbR15gNLc53E5nntz8sEc8oSA44Lr7w1t9q9LaTiNKTf2vNCDMb9WBgaBMU370FvHvGru6zFq
IQSSGnYPzc1uSG7aOn2ca+MlHQGgKNV2tZNOe5Wj8fdQT5WN7c8fO3MO6rY6YELgMGSGv6Ihfa+A
h3KwUCwfK8BdMiu3h7V8NunrbIXOFIYPS9894n90SDs5UiLZkjXfWWb5BLTBwRgayVGSsnlqu66B
FvJa3hWqekPK2O0Sy8PgoDusiy8Zr+v6pZRBaUb78SADjV3LseVA4EvSNQgrl7aCi0ZD72wGVtqg
jlYsdtVUziIDr2GG+Rcy55FX1n+0deoDvYsdtYbabtvUISaZ1NWtiQw9gXiI3G6obqOaIc2TOnLW
uEkOHYmdedW/G3KlOnk73a2DbEul5DfSvSQNDrVae6zngM4SFKC1Hk0Z6BzLdPDVOATiocLEPC1V
hKL5rU1kOL3x0DUNOkWL9lMr/+BPfonp8kzN6Q2alM8mpuvbsvk5rKYftoZmd5ReMnDXOYYVyk5I
G8NJFv04m82PQU++t6FhAGsUoRCrlw4m6E8APH/Xza47KkX8p9FB/qXV/8PYl3VHqiNb/5Ve553+
QBIC7rqnHxhynjyW7ReW7XKBADEIgYBf/+10n+5TVd3r1H1xVdrOTCdIoYjYO/aOcoQKVuO0JEEF
1Wi+xjFwoHZ69Ok3C6MgUVn4ideMN0uQ3WUFDNWsJhrrG7t/dt1Db9+00l4VLk4VScPZzSAttByp
lCsFYFQQ5HJmFrhpOmyn+a5gx1lWkQl41JfQOWsnuS2KZcQB1Z8GEIubAXIaFfSQrWzrg0OyYVh2
+dLtmVVgVQwZrMIR8l94W0bKQslVP5o53zYz7CbSJYHm3aofy12deSGynvdumsptvZQhY617qzky
LgV/8Uxm7wEaTej32CYaaP2W1sXjUKiH0vWBrxRxPV/vmr1SI6SfrQdaekkHL3bPBHt4fCWupXb1
eAs9yJj07gOZ87O6NlG5ezH1HHmp6MKGncT0aDvDZpDuoy2XUI2A/3DkDohXwSHQb+VgRwUy/K7A
MOok7X0GWVUJypR2kLVkO6d/YekAs/DynpVwpcq1iKb+oKdvLt+mC92wzLzYcC0JbTZtO+ENoY0+
K3Rvz42/hHx5bkd95r25LypyCYoyxhTltp7q0DJpWPU8KrhJhraPnKVcz1kWTakdMsIvo5Jrz+oP
7nLVvoMGvT1HdXYrMnyCyl/3IGZY9YhPsqw0oYld3Gb5sA3kEnv4dpe/E/fBN/1bhtMyHIjaS/iM
Kw5pPoyjNCVNhnI+s5T7YQO944iVWHxY78BJYCAVVWVxrFt/22sZtrLaAOjdTr2vIt1YrxZBJO69
/L0oh7u8dvqwLD0acpvd+E7w4Xp1m/Qe0Wu3sezYda6fNvVCXQcFFqcMLp7pHrogOLtj9ogRyzAT
gBGHYQoXr77owDvlQ3BLJ/YCi5EnV9irMTM4xAyCyLvy02NHDAgOJIHX85dRiCNpl8RzMcgr0p2t
gq9sMIBG0x6pDTT38ObBOhBylbtFAsnNle/kR40EbbR4Us88yiULvVZ+80f+UFuoOjHs+igWVW9c
yR/z3t9UgQk7DliF2iDrjRuIO66cJog7K9gEg36cqN70lENEPEhgWmyvq9kc66V/GZYixtzWF+hF
Je2YR5Zp76AkCpaqB5UGLRExrHJrGbLXY3m0G7VdlmkKp0Z/IU7/7nULi2cD0pkPjfdoDnqA6Wby
V8ZlFzfAeeEXswhp0SY0td+91BpCGNPdM9uM4TJPuyAvT0GaPYwUed7kWe+zz3ZSmC/WzB6dajoY
AzEud1oTWt3aPFhlQ3ES1rBzFjTbmgW2Xn56mBcf92iSIXrwsORR25L5cc6kk+CMHaNlyuUKmvcI
zkVFNyDj1iijxSH3c/g6D8NaePmRKLN2FjbGBS9ueZclSHBvh6KOR89dTRyTSk6xLkwRGkZjMPS3
vUwBuIIRDbvkyJTLnVPaZ2bUidPsidTt3pr0vikxLiZBF5oZRl8RPVeVKda8Ge8Cqaqw7tjKhck4
FCrXgwvrpNHroUdWQjp1ylezvaApBmy3ybp7tLCm/ay6csUK/lErfpilOhdLcyOgXTlVxQNcvJwQ
SfqbkvZHsJhNQYqj1YhYLL1Cr6DFfGqbZF2bmD7L14zZqOI7cWc1JBmxJVgzPCvs2QhFQbZuCdjz
bJzPTUCbGKadyAfIwUeXM+n5DI8CvbLc9LYf5athzuMyqWLncshq9rg9oaI4E32Lx2PlRpSUp9FR
sGOWU0zdaQOTHFC3utZboZMKRcQse6Icw58uH8pwdqgKaW6JtZpoEWWe8WKXDBLzVIG98fLyZYLV
NwjwBHzwni74E7IlNpMo7hdk+JDZMO7etjMnZGN3lpQdA12+e7WV4cRh24nNsaq9dY7kJXQtn4Z+
r48dxyQHh+ssxjtW2JgXWs9rbg99WAX+PZnre4vlTSimwdv5OYgFXb6yvAIiX43dh55n5r20F6h0
Wi6LjGth/rEI3tRimi40ff+UOy1WJDJPpfV9n5VTjFllHAdOk+KCOVB7nbFkkfY7qwmHVjbx+yrH
ZcUZhIjNvQ5omHU/OPrUO/0BvnYvfldDcXqsrwUjhDnU6FpRZrzz5OTJzOkO3NO9RfuNbtsVm9Se
imCLomBVudnhqsyReU6xcacSQUNhJLvl/j2dqz5pWvNaMKsJAZSh0SPci2MvVZg7uoA9KjwbCKb2
0RlO0glqkq08TqV886BAcbTbede6ENILApzXNnZXKNrg1VUpWXEvV4dCy5eSlq/GWvzYUcO3kqaP
/jQiGBKnkbhIFH6sM0uLS90Gj5j2vlXFcu9y9sVgFh4Z8zjppJ4qcBj9uUiyXOyXAROoXtPGuWZf
u+nNqXGEQ50Jcd0u2G0pbLIbqsGGp0TLojq1WTSNWsedZjIJHEvGXeUmcqh304CGi1VXsUeLfQNG
B0y3OszfGIZ4Z5M+ouA+xTlvDoB0V3Xdr12e3zkCdJZyeu/HIVkGF+GtwDlQ94XcZFnzSDwIAoTt
7Jh3k/vHTHWIhhpjq9PobWYalFch6oSMNItU4d1Nhf2oWx11hXUz8DoZBWjYeSDG6Cqqt1Y9zqtU
oHCsyzub1Tc4eCEmU1MZpkgC22E+TY13LDgQJN/HDmOrGVYBIdQekWVp1HTGub/KKhIoB0ZVap9t
i31zU2dfl3Xi03znwVf5bkyD9wr2NiHGJmBvDg89hPHyXFsyCy2kg99oxl9xHhwyURns7ny8xag8
Yh72hSlfHD2RxBdVwky6Nm5fh2CVdwjvc5rYZYB5GRC8w9Lwr05L2bZS9J3gDFXtgAoXWbgiFILj
i7cvFkzSjAFmbKBlGFat94AGzlNL8nsMXVfrYmxe4AN6Up2SsOxl6OM0+gJBeAlVruVoa/ub6iiN
ZYXlaCZ0UjJV7AWfDl6lq006iXHTkOzrSLSTLAS+ITiM7dDUzS2x2IOq0YyRUM8KCU3PXSfscJgH
EXZ0+DoLFttp8NgE1o0ZJhor0s3okVRenE8purLAn4BjV1MEltRG2Ogd9K6P7HCq5rAq2E3ZpHfp
DP1FukD+EX4lUAmH0yie43OkLv2rXXDUWf2wXux0FYA0GfqDFDD7qd4q2kKwi6QbJ2vu8rR8Hi3o
7ky03wWmwMCiT3to/jdXlkP7hsK7DAtP8tCy1bTGQlyzydrCNOmxyLxDv8xbMw0bH3r5FqSA9pJ4
7460rU2gWxXWpYPFfxUHG0T1BrmJKqaj96VV5U3Xah5RZl5YgzjYpThMht6CDhGmoxLC0ViZ2g7i
hF0Bx9KB3jvWWCZ10ZOQDikN85J2ScGwvkyTgmUwr4RP9syRPcoAb63YuJbIKsFh37ii2mPtnEBY
hVdI03WILf2C1oIDrWKL1fheRqPUkS3o21yEw5TypLKyBy+YDhbBq/b8oSH9mz3rm6Dxk1KTJ+rw
7ZiPbxAo3iGRPirfbsPAIJGAc/K7VuTWG5enYsTVozLgKMTMxi7681IwFQ6Zx8LBB4sHyr8QPM/H
V96md0pAVtCC7faK1dYd6Bt2mE3LDVgc7Taoii5kkl30oN982d8IqlaB4pgJoux21Ii1qiqmkBrr
PRUckVmsWt5v09GKeQvguZXjIeC6Q1PYeZ+L4ZpW10VsenWYKlRniuPzs6G9pHUNdzsOydbeMVai
5gAsjkEf7Qy6nzkDHQWKX0jxm6NAer0eGrnpoOSz2O0rYn9slnKzuOOOBDMkb3LxVC7+bRO4G7mk
Z3uwbiRHejJpFHq00Y+iau5S7h2bQtmrQCyvziiecFfOma7fhADGVU/2nFTaX6WcLUnVOjyatU9j
y3c+8O08dmS6VWSEnpWXoyeLtBXu1SrC7r+/KitEqSFDmEl9VJP3AAUncpMyH2TegeuQNRbw1qoX
Sdv5dYjcdudaukpKXq04Oii5OyBgylMLjaKJWxQyWfqWDmjYFTnYngBa521VOBcy5Bsu5njxWiR2
dO9jt6xyQ77Umm3oQO9MhgVJoebAuySreLZGUvdtDtBykwj6/uK/kdHOz2LSX1w0eAJR3jVex3aw
kTz6jBUrW6KX0zjVNtDuDsj0M6gFXyrR5iGawyuAZ/0Tgdjf0Ff3iP7v3Ygisie6TuQigy00y+W+
JOj5QTGjRgLJd5rBkyvwURsu4rXhHvzAeu+LwgRkZJTyYl44Pdql5mGyA2iZD2juFDV+21HFscrt
JintYk5g34xuSeH7CRG1iAr8/WPDqv1skMpJZY27ygSv41g8UAeWMnVukN9o8lahmYCkEzZ4XZ5v
IAyMPs7YPQjpizt/CLDBU+eRt0P9EAx9EaeOWVa1QMpL6AxmaMOXo1aVc2ZFldgdnHh8BI+kU8PB
l4qEStawjtZ9tuKoY05jVTx2giVtX97UZbYLxlRGFCzrQdWRBF6MXRd2geuEaaARiCsLr5d1qz7Q
J0PRbPWdp6XSt9JhJ5d0m95DYzoV8L3nCam6rR7UtgEBN6XHa8bGcvlIqzH2nHllanM7V91qEuzk
z8MK0scx78abotEbRt9wDKKCR73E+8RnS+QS2CCilmFcRjx3UHbP0BeDYbNE36dwnvO0+LC9BY27
9jIWkMR14TqTjQ9+h8LWpnedrXdeY+2drj/QGakeLkc0yiyBM1XMy2EjnOE0Bl0YsPa2dVzMqywo
2XBU1WWFUKVCp5lG0AlL8ShaL9hgic2xBxGhk8l1OSOOiGtxoxYwgGtvRm+m7K7JzTBN2GpT1d1o
VmNzG1WrX9J0/xtI7H0H+fwE4TaNO4vyOusJZDrGmLZ1htcUQJgxMcWtCy2Nev1LOtR/slZ/hJmu
2Nd3bJdsInY3W5its3ckgiz5Gp9+fVUELO9+SQb+1Xv9xBbSaBQU5l8gk9jU5ysl/8roLm5+NVP6
X0bef/xcP+GyjeMq17q+19Xzdz7Bv+HEPsU0/g+GgP9livvHN/sJEa/6ATDLFSAstmJDN2n8bvCp
oOn3K+z1F6DgzxMGcv7X3bqCgtbVTycPr5aiDVTk57c/btj/e5/+J/toLv9EV/t//C8evzftrESW
658e/uMo3lXTN9/0/16f9u9f+/FJ/zi3H/WdVh8f+vja/vybPzwRr//H+8ev+vWHB0mthZ5vhg81
3370Q6U/3wR/6fU3/68//NvH56vcz+3H77+9N0Otr6+Wiab+7Y8fbb/+/hvcBr6Dn6+v/8cPT68S
zzt+TOK9+Y8nfLz2+vffLJ//3buqF3IfLDECQ1LcbgNvYfwIdOm/X72/fDCCMDqBA/i3v9WN0vnv
v1HydwQh6Ml6kIC4GqVg9/fNcP2Rw/4OJQ8GUzLbhi0BAY/hXx/9h5v05037W41iGxpIuv/9t89F
8CdS7gIaBxkArk8c9DWIAvs/IauKjmj/13l3BLWSJplh8Whfo/sw6duypyFV3iX32HRknpj/+YX/
+38U7sqAnjIrMsu4nssT0Avxnlt8jgjopuelovYugHj4ChVE9WhY+pBVOC01jrWwJ4IcXcfL95oA
gMS8rL7z3dpcJHNhQICYKqvRTuj13dJWqc1SdWhADeWpKnv2UVTTdqzn9sUT/Y7X3d5GXSxjd/by
9eAZNJ8xMHrmow3j3gmGIuL6MB+m2+/u9R8X9PsL6HyaSv5wBXHjwOH3rpqRAQTFfgqKwggIZuh2
PAgu0LaYkVajvlP5VXLC32jSy2OXtvDHo2g9UFvLS1qWy0lKcVVdLuB6okRe7jjP3H7lfyVp/pbb
eX1JZyIvAZPjDi24dZnlzgG+iXMc2BNYeNeHgg1N2HpFvZ/Z6O1RoIMmmnb0i90JzGjhaNSqqZ4s
cTaz1z7XpBbbDgNBiZToXBWudNZEu37olcS5GUfLbCrtihBgSbfXaJMf+mbOw6XXm4G41mGRYr7M
OZ0udiDgXg/UJgFDO4L0EUa6aVneZHqe1hiNGXc5bWE5iOcnAl38bCD20WLTBGECZW4//ydaam7R
GRqhCRVBiIo86gowOSFZ8A5ZrMQLKi8LqZCJIovZpRbmINuqcM+eLSEebS37up+heD8u+6L05P3n
FzM4W0WL4NwwtL80WoDQg03bfb8U0KBpxfwyZtm26B6stPU/mD9EjZqgA5unqESIcb4tVX/xZ0u/
VtpgjGmcnUd0nZGf8cnEf71y/nPrwVuOoOh1QQr6LwsHo2GudkzlHOjSEtBwJHCboaP53ch1cdYL
9Cj0UEAQgARijxFN+w0KtX1UZXLYBXyCIza8UO4dmjlIf8j68xEoqphKKkaM4AIy7EN79PlDNZJn
8FUKkE+qeYJa+4jcpkHysh+TTqAFOrYtWufKIfd6OdtihFiEaekD5Wrc0jRwopGN5KHo/HFrOtdB
1ppA7j0cc7FznC64Wh943l647bvB9KwHV1S8hISrT8wZEJp0XuxD6kvn4HiPf30R2Y/0PBdqjQGu
IDzJHJB+McD302lK57bCcm3l3rcRHaQGF3Yau1stCXlIlyCxWAEDHlfvMHutT9cOZLmY+QXCzFlc
DRQNTO4gpSxQXHa2QV+sGpdXlnlN6GhV3wToXBw8H+TXpSsjBzhnIGl3IiKLBCnry59fsLD9SDqt
l+QOElHMZFBlW6d/hh2vf3D6IN0GMzzvZ5AY16WX0lPuVdbKlUCr3K5lp0wPD399eT51hb8PTjAB
cF0CxVAogjjE4T+F95JWjLTUbf8ITk7K3dvaMUAO05Qdl8puoSYuMbfaMHLMCy2mtabpsjLCs2+v
Q/eREA7QqVQ6t5/f896mXuhbXSHEF0CL7S7DAibe0cOw2o1LTIOPThHJZj9/DcZSbsnICaA+oMWs
wEhCXRdoIUnt3itmPwk0ShEjA5HkzAouqIh84amb9PpF1TCgcfSCFwPfKIC3aaRFKd/R1MeB4xS3
IxX2viENSyozFhcb6iPh2PHpMk2L2hLMasfUy9ovQ1G5cT4LsilrHhlK7UdVL+HgCvGGpscQL24m
DxCW2pQA3I+V1cwQjtYf2TUMB9cw/Pm/xh8/0OSat41pf8EP/hzp/u4+gSkGhhw46wyq/PC8u573
32fWbh3Mio/oKjFPu7GAG/xNSeAyWXd9/kIhm4/Vz74hOMZAIPt3GEFNYeBm7b1rcjfx2w5jx53R
sRxrPBRefT8qIDKeK/v3QcMpb+qu7ISsPXIXL5s2AznCsMU7N9Zih47R/Wvf5ZjXRN/8tgd+uycD
eBHU69FyLaE11TToPLtZ+tE19QUAQREFTtYvF9cfQXrP0NHrbB8xIrDI/s+Hlp7hTqbBS/n8qev1
NnSAfceOZGOqzefuQSleX0ZQt4KOqPCv1/8n2+676wrdEYQH0EHAGb46YwU/Hc4O3L5hvUGcPbSI
O2A+8zMzWn7zIKztW335FSXGHPq+dO8szScIc4OJWbKgXWFXtV8qp62iIhXzvir85otW1pZ0ERnd
8Qzch98ti3Fi3TcAX1hzFjMmDKNO53vpWfVJ++wOxlLNFl1j5tP0ucsalMWim0+Ut9Muz2Br0job
jobhiaOoP39+yUEsO2D6dOONHr5VDnzzi2vyIwv1GjJ9FLMwDLu6Kl7/8+Naq0WO2hTvtRfV13qg
4sgze4yqni1x5zccuIqbrQzN3TvTjCKZgDetABpYiQOQEOaPmj64Tf4FUjLygsCPorwa2mMFJOUL
95KyqL/qwJ82Vl+hLwbmy1VWYGyO/mDYFvTI5aHibrsKRrffAaroLg32coRWGH+fg2cvQ1vW5WAF
gPYGSzGF2Q1hB+ZYNQhGtG7mNzkQkIMy+dK2nCRKmXFH3QbkIsiuACFypzcilwcKLtwvLtyPBdXn
hYO+BXQfPBtywf4nw/i78rdeGovXxQxGGmuq85QSnMH9VNVxVmnnDZ0N6CFTywL2NOV3qmRjhIxD
hg61+tsZne/IY0227ialbwMPQExQ1hD/Vt1pLjHGb8B3eJCC+aE/Q+ltcblBgKbNhnUlUAPIkISl
T5d72c35KrfK7KCQqSXu4BararKhUJppWDbWejoEwGxSoIiH8npTxgGGjhqNET6joZOxniYLmyH2
R3j69teX6CcJ48/jGLHMx1ZDJgwg6ac4JmtWj2iUdXvu1+WqhYHuLQZ1Dk1TWF+IqZqt1hUmea86
R90kZQzmKlxRlyF9Fzswlsuvahog8qhsceFZ3iK9yCY0b6sHTvq1r2hWhYqVzW5GErxETVbYq7/+
BPSaMHwfMdzrSBQOTIx3ojZDmfXj7uhgN+BnjEy72hhnM1lTf0Nnmq8rUk3hyDFOhF0ROwt3I9e1
zLEfKBCzrFdb37bmUGvlPapSqGhoCn1v1SmmdCxg6Yvp5bl0i01TFfQrUKO7ourmV8vUSHohX/gE
W0UvFEEF502XYiArxUJSBXtavGFe4Z3kdmobeeMEYj0Q7+AEGX2oJU676yOS28h3fF7+IoB+yjT9
cDlwFoG5z3AvCS7Nz0MyFmcVDea+23HLKaY1zuTsNLNYGsu9bXMT9mACOyHPS8jw+gZDEZ4CkWBR
3wgGKkJjVwDHxKTWOIT0bVUPKC37EiHUiuCJ035pGsq/YnQYxqcDSCZzC/GrwZofxorVv7izP42z
IkdkIL+jZIZ3ITIhwn8aeLPsGXeJ1u0uhSXCTStejU2X56lWZwoGHiBy5d6B+mDtWQ3stOy0G5Yg
L0GY30BPbfEJtEGxH8Neekc+p64XQ0r6lzOV8Bi/HkrfX3P0ChwHbnXQw77KcP88/9qLFvaeVjuu
3bQKK0BihRs8GB6iVrmQ2dnk+jg0d75oV51wNspzMHGJYUuhQlB7TiPhuxx8kM4RK203cabbY+Fl
GxCGw2LRd4q24OEhUJI9nnrQxDnl03ASIOe0/fDS5PThnDv9a8m6M8nSbU70sTD+EcZc8aAPV2oi
FGL4s2mHpCn5CSKOYdph+LL2nzRzkKOJ9SKztR5hTgqNJp0e6s45Ot0Z8kChsuiu1GbVetZK6AZ4
rdnlHjhfMpoZsmxnvF9Ih5UvcbGxNeZWbFDhhgtfYkW9cwUjkJLSpFRZbMqPoHgu/Gc5P1AwGNJw
oPsq3brtJpuSboqmO6+Mive5DCWPbXlKe3SUu3N1afBh8wIHy71yvxnfhDkKoDxdZwijeX+jrPPE
Hq1g7QRrFbzZ1l2qwCTz9/TKRJZxjzY9j0o3rtjmyutqY89d+6BppugXe+DiUR+jNZFo5g1QgOOQ
o1idyGparC9jV25tVsR2aW9bhnfo9zkxQITsG/BF1y2wXrehtylv7keXHqGHsG5ZhRb1Niu9jZgH
tHdBBkZM34ixWNtef9NXy44sPep/tm2Ed8+QS40QeFpA22srA+pZv2rHfZ9rsBdfMsu65KReefKp
RY++cpZ1UAw3mWRxWzCQuVAEDZV/Z09hO04baH1sVEkjKH9IpEzkNAi6EqUI06VH9gLST/MUNG00
bUGqCTPnBfE7XOwc4N1lWoLQyYC3ZZdePZYwPoHueqhZFno5XkyYp2zG9PhyhgPLhg3pIb+kWfaY
LfQAPgILTWm+gW+wg0Lqm8jGbQb03MqCpPJ1RJJpSC2AVh7ebYm5SnHqDft5xnLJ9uljn33xJbr4
7m5iD257noD7FyvywAD7sFcJtrgAUcCavw5zg9UBQbgMGtyFm5Rwt22cpwEIzjLcjbSLgsoPZyuh
6Juwe62eywlpLryvX3pQ9/T9SGP/0WTVqteo5W6EBbaR2GmNBgv4Bjv4FEY6PwE7zboHBqUvmsrY
BHpNvH1XsagItku6GsQOCElYoT5Kn/lzg1kVeqmcZ5wXSobNywjllGZt+pWuu7BygsjtFRKDJgdP
a77+LSnkfWGiBY6Z2NIK2B/2h4A9UFsGeHEZj64Kld0mtupDrvuLJSDvah7tMj15UFT2PwjV66m0
N6U7rwpiRZ81HFw/Cx2EGRWbElgb/sVHHCBNDnr4UMS4DDNG4mqmE/QKk37Bb4mEgCEBMkTsVsMW
2UCE/ti6HOF9h0zJ2PAKx/IvU7QBixsg0Lu6G9cwHQc7sgZDC7M6HTp2wbC1KjvxxiC2MisswTbw
ChuEpiPq821ftCe/di485dsOiGauxkMP0v+Y2Sum2V02NetZsvW1GWIkzm4IHF+3dmbVsIPOIg7w
bjEHh60Gx0UumfjltgKAkt+oIYHIdNvsmnzT0fUC0gAmQntQB8CcP7RAofMdwa5YDnnwYhQGPeZH
Ur4Lx9lxPYS1wnBAXq1dasUjY9fe6HECtp2nnYoUegKzHL2kxabbT5WPi62KR4gAjXHvpOlz7co1
nLFITM3cH9msP6ppAlWJcGeFMFMZl4ItJZFa5vxGCtCZSKkB52blOpBjuVrac+Gn00pVyFeMVbFt
NwLYdxf1VjZzdRGg8N0Fk9l2BWqMIncRH0YGUZDAgliGL3fUVuy2LWfwJlKQQMXiba3abyAalIMu
tsBQEJ2/h8pjw7nzgi204NbOaHdP0u+mVZ8W5Vo1QQmOOlyiqTU+o8XnoBd6Dmx7WLG5b6FmZq3z
zl2TMVBPGsngNnBEEKtK9U82H91w7jzQn2RNHsGuCj9/rfVHbzdbhY+0Ac/KwN2Ft0GP7pW20EL1
Jhww874guf5iakUOskF3xivMI524vGkm1MZI3oLtRNj4xJA2mt7wh8lflmMDvl1YlbZ5MsHkQ1N0
aLbolZ4m25lue0Cmcw4R1WUYpxUVWBXgx/3xhRajv5pkcfz8frMEVgm2dJZjYfXEuxLMkQ/109qe
IaI8snZXZMWM3YmZd/ffr6TcMuwIwRXry5cUxk6Jb6UO/ADQXFNDYSc8K18bMv3xnp9P/Pzy+b0/
H37+WX9+b+b+WmbY4Jo1GArIhY0uveQQ+LZSa0lo5de7DCMpu1lKJNSmKeHN4ynIWEte+1Dnx4/E
v7/ktcRf8vm41tcEvOk5JiYGILGYO6rRma2gziPoiVv1uhvsVTXopKnSpGF0W6gbjheXudmN3EIb
lYeOC5qHM62QY6NflyVLquNSTcnYFglX2PsZgGZCcbACIrsS8wjY0A1dscZs7ZpsLfI82MiJnKPx
vPVgOScJZkk6uKD1rIeZrNP8pSCotDVbjVW1gprLygV9i+XzfdPRrQFDw62dcFEtAmdw2zcL7J3z
dVfnawqxExOQ2J7VuunLXcOuvW+1xsXc9B1ygX59DVcNA0PdhuaEg9mG1osKAS0m1SQ921f+/6fq
vJYcVYI0/ERE4M2tJIy82o65IeaMwVO4wj39fmjO7om9UbRojTSNoCrzd4m9VM+C0ch9kdssgn2g
DCb67jzsRzJqNq44R1IF2g55hMR39EWKE4D7FyXxrivkbq2tUDOLsMq1UIkxHzWev+xXszgmjf29
sYZzNWWBh1GmGYe9lufXdVWOolXYV5VDmtmPxszvOJHui93hWJn31L73xWOm2tCeKqW+kjj1Nq7d
jxagssMsI9mn4vUzcdZ/rPJDOsyUcd3NmBSOLv8PXbunynAVWfPICMNNxA04KRyc8vnlyRF9HAvf
WOmRkiuXqWfX6NludI/gTCfQl/dxLoMKrhoOxreqKagG3V9G3deS2Mecv28aBa96gU1pPXHv3+Ee
9+iZv3r58sYotEhDIqiqYZpYoeexI8PkTFVQ/i42ip97tpjNMO3HMMNFUEjj4uCQScskVOd96g4n
UMljVjYnhwWNUSz+gum/M9wAi9Jpw88EdYVFaiTK3UpRffKeCHS/rCrlENIqXf8GKrbLrTWgcT2Y
EueEq+1UQ/XlOKL6UXbJclJqA22tclgW9+Ai3BTypCMNZixk6KAM8AbjZAnW5q+T5j5axC6kTFFv
ilDhXiiNOVCn/E3jPzip3EIDowpFxV2GvDELlLw4O4t70ZQycFIooIalQRMhaMpu+7PlvPr43VQq
DE3kvidrHyMwez1JHhUTkwZEtFu16k6B5vZn25jPwlYOdcFQP2eOOvlAAh7UOXIhj/WB+tvqmXhU
Fn6W6vt4NYOGnm9S6HtpZ71EQV3NZZ13dOphtykq1omzVxzt4sBXGqrUL16rhoq+XLy5pdZUX1s9
O3etuIxZebBrlvYMRyzFPRXq0fxetHFkr811TRYMGpg6LO2DzuhoV8OZaVCBdDOfddpfJ/WEaj6w
9Rc46tPUYOPVR6wG3zF8I5NjOKGdBl7s3BY1faOj+KqK4d6I9KMSe3Dbux3X4Wh23O3iQ6TdATQl
Uk1xTcZNCqOHzvQm2izCpnKwmTXInOmwg4VMsiXSTUEJj0BggCMZWFaJgOrifT4iulhXuLwXRWWZ
6q1jte2xWANESbByp+9bOfnjUpxcI3kVQ3Oxhi/Kal7y6dbrVbDxaObKrJ6Ea82wKHzckybz0zou
FD323sOZw2YfLvlyAVt5b801rNfmNIpPe66PY76S5zr/LO2OEOzsXHntg29odKpAxtZB1MaxseKj
ATXHt3lOO+elSxkbMhXaIy2SkJnBfK1daBrFNdPtQ7Um/qjlvuqBXGDWoc7X9SYC0jzopgzjQonw
3WoqplTW38RTAsVlhWmIbEdWVGllWFEgVXMwNrXfuf2xZAnMnRc4BF9rlR+tF0feWp5tJT7qZo/F
hftf8D2yNqOaZrL1INddWaY7dPqneTfE7Q/oqG8tRkrBCEcZ68clrtlLTqVNrJFY/ZnRlPaC0mxi
RexDp2MS+RzvlPKrwQWyzVrsncM05UHnLCcxGfd6wVlr/Z6mNwQ6D7rVndnXr0tqHTP3ONtMiVkf
rVlcmkU9dmjK1sxC+POP2tnR0mMzg9kSRuUDIPjWYIUtkxy34UuKO7I2vWLFvhe1PFXNdIS/P6DF
f7XIX1z0CzJN8nwyHcrChHIIYriWmMxmg8QYc4yaOAmTigsYZsU1m+9dHOSZ7vOt70u7od1G0z7h
mkP1OSrp3kZ8V9eObwgLGxTSe2+G8kOML9vy6s3pZVBR6pjGBWclth9lD777ZRzTj2I23lKTYgVX
WoShWs9vC4UHWvSdnSuIGPN36sEXs0X2bYJCl3InvFe0BHdLLXfVfEvikzuxHwb68F1NDN9uLpib
vM3HFczF3e0+vH/i6SWnDdWssMvfY/0sypAY4quaMfPPzi5qJj4Up3rttWZfOyXc5HpmQT5mqntC
ove11Jxfo5N8M2c2VjU/pV0alKW4bPvf3EpEexrGvmXfeEPk4MHsUvOqWc5rLafz3L81rByKXyeM
KhV4HNdyP44lvYgV9W+m0h+FbR1WZQnNdThaU/nqdAO4xnSUqeMrbvpu99+0fD0o43LUB3FU1QUE
ZAiyvkDZOPgxuk6rGY5V5asxvWXa75c4uw9p/bno4w3wOFBGAHXdDbt4Pc3VS9KPUTV/I9vsoq0i
UuIysvQkQn4dpI7tF2UZtRSbjvFZvneEIDZWcUDHW5db6fIUYouPFUv4POXnxsqusyd3pB+HxVRE
Y5xdc829FXx0t5IIR5OToXEerYhikmE6bJ8YzZ1aj4BpbhnuMqjtY4fcvFFmQhbTk6umkfO6xnuz
Lq54uNCWG2qgNrEPVXqqVQq2JePK85ApVtdNEzsVyruixNdU0aJmHSI3wUWFchTT6buiuZ+6Zzwg
MV6H2b5nbXEzjRzK1d6N27guZXipKu9aGWm0GkwYaWw84knk5nlYKtqj2fplZLCxtT5KfWDe63JL
tPpjideXIl8vyPRLZXg4ufmOtuJSWtRwpXE0J7qglhsMoMrtA6KSjpOTvMppuWauuLi6dVy7C+Yv
/OJuqAktUuP2g9E4n278s8R5lmAkq5L+jkJwnKewUudzWZNm7cznlqtgmtW9OVp7bSzY95cvSM6j
ohx2cVV/a3LrC5zbS6XGH70mXrHQ7eZtpczUa0XPuAj1GyslPhQttNr4UCk4BEHKvbj/Zq8x0kV5
1AYR0errosdfJl7UQTu76Z+ynn5kqGvWRj76msz+kboiba6anqPVjdQJZ1Uio8RL3yS8aSvMU5Hk
LATmSWudV/RHvEv3OTjipkvTR+OAcB4drM2UQzWQefLiVu6hWMpbp3gnPDQvXd4jYLT8XCwX+Khd
qdavSZ1+r1PnZFPqb5e4miffS3s84ubztcl5la15no2jMsK1r/PZ9qZzWZYP17HPPU3hPH+obI2y
bhGvGjdQwp9rnZwQ6z4UPd6TBGBJ5HfcXl6rBYaDI0zvLjLXjxA6pfxsdOfomgmjbftIxs4ZBLmf
sgtbAFU6aQqgqflOKMbBc751rhEMS3OB/D6Npn6WSwk6P4jdgie/TL+MffbVLIw3IjNCBR8adMi9
cd5L1zo7eLGFqx97o7zAYVxHy7moZnyKPSWKl3BBuOtgMpYu6SVaOBrYCjXb99o5dH7OcKTLZPiD
g/0lz/2uWO8yUR85t3HCXboa6E6Ma5LCJzJeqhFNWKJLh5B5kyqTPGsrwNlwLRSm3NVLkNhf0CKf
mnQOsV2F3hfNXM/x3IYqFbxO/EOpridFb26dN79IGll6vH2eg9fZhBws8w1PhPDyMFMpWlfQj2w9
Qzd9Ktxvk5zwtCTcV5SAik6dMxztoYRV0E7FpZ6WgBCdCAwHU5TBFpoR6DnF/jK03DXpkd4XX+TD
GaZ9S6J868qr1mMdL7iE++SMufXIOLRfYz2cETu8MgFq1xdk3MT6XmTqo/fUu2MYH2WpsU5Pv8fZ
YYH10DeVkSx8DPOlipulWu9QQleZjeBw2FbatI28qvSnSrzge/pwHOcVzuuBNj9gyvdriSxgZMJE
eZsJwh6H4qTkE407aPM2YnkZNiTzYtaTXzCFyqmotXvzZFvzeazWV83L7/TitzJJL6acj2r3Y85Q
0sfmt6Va3i2p/3QYuWybSzSN8aWoUbOP8iSAZcdMnqfFOuXaF0WOe7diEeMPaAx4D4kwLu9ZqYbz
sfGas2NWZ0dv4Dvcg6O0oSkdtrX6kpfsCSrE6/zV8qyX2a2/rVv6gEweSpz4YKvY8PPBB+6aCXxg
hEbzR1rzoVnuDqCboVo+KY9By7KHdyJ0zDwcdJveTd48Gz+PDa7QKlE/poEwfivVn94kVFRV7yWV
W8+lZ+OHzOiDgDoUJ5yTNsR+E2i6jBw39mMVIzJFsAa/j2PFFD+QCxxdRXAVemi+1IPIPrkHzyxQ
WAD6KBPaazbR/BTuDdMOzeMN+Rx4pBJoseU7tYara450HCpazVZkU2Ks4yX3tMjSfsxtfHeK6hoP
/aWYKFYWNPS45zHjZ2R0yKBSZnuPZ57/mWUeZHJXRqJdnpDIf2iIZ0nwiufBJzry/M3z6fPhCd38
95R5jOVBK4d559QIz/4f3NP+H/DzfI/CO8SMpYwcFdR40lOggB770A4RuEahCRMg+qwGVuChiZHk
K3WFHVZp/z32/KmuYID/vjArTHDILMGshelj3RfLWp/aRHFxAmk1HYs7nyjC29OQpe2pleBJat+x
NWsOFyoqnpM2d/8+NLlTomN6Pgcz2Aqr//19DAeN2HOOnodML2tO0ml49X8veR58/uN/3+e/t1j7
GTdqXxJftZ2NJ/jzPE3VtBi7qs5ZkbdfCGf4YtQeKTGKoZ2eD7kwsMCxQxLdUwE+ERIDv6rhV91+
KlFOcuoWlPie/UVuJ23YTtXzJ7mdCmULYiljSs0NYXt+Zc+PWuqx9WHmfmGjxDbRlTMIykhyGiAD
5/b5BrW+ndG/77W9tWvlP2MHfD5NWr6yttkjPPSO3faJq2VVfz/2+dPzWEsoHPjSChWWl3QSvMXz
zf577fMY9mHmPf73m7zHkuCpxVtfcPqHia8nNrdzPXRNFygLMshRYX5vvtzGhqSTpQ3k0gQ4Jn2m
nYbTYIA4ZIQMD/RJ1dL63jjuFWnRH2ih2bd+ZVV+rs2hnKSvDvO+mJf3dvH+UZprjFt7xMd973Jc
F3aGLOgPErGHofd0ZZMvwMTVDVcoltvyZ4hhANf1iEX3XOXYMhjaYzkgQMVJS/Bwjrm/IAiCAjsy
uuqFyd532NnQOGYQoVmv8cXUD7Hq50ZNz5aor2Wn+ulQh4qx14z92FNUL/YRo39QKyJKJI7ZPvbz
bQsqips4T03C5GquSm/bFNWDdPRznM+3wmnfgVP+WEowxeI8zsjvZCfekA2dJMG5g2yCzLCYBF/m
2WEY832RLft0lDuF81FmIoSIP3fdehEUD2qVR3rvnUzlWzzaL0ZKBTv+2k7DisnNrgisnTT0f2B0
a+szhvJQqG6A6DGcXElh/LtXsezmZ/C1KDfXwGhTX0rsQFSNanYolXgXW5j6tGSvUpwsfUXblUQN
ZuKG0qNA3Nq0xWFYcbO0/i9NaZnSSw8g1os0ikOKkXdKqOQWN2w1h/s+D82h8BEA7VCP7dxRBA1Q
5uAsYTKlB7d7j+muipzwIEqYlI8YFeu4uPY9N+Dmm1fDmd9JwojMInsfMAFqwI/LSm+bai95m122
znEoDU4Sp3wkfKSvcQ+rw5YugfUl9p15KyChTlYoLZPgxXGKTNHtBg8/FdNpC6C0pt/EJdYhpwIq
IFpVAmWIdtirCQPVQCiLGtc+f94o2v0mSIWyiWzlS68y2wFDKQv0vkjfNfdVo0cZa+8wGZ6fzuOh
uuZHUOSdWum70tX3y1KyikaZ8mpOZAQaTOusfmXWV7v8YwzGXncp3Gdm6TpMWa4DeyDQU9Wjxhj2
SikPGUKuGIOv1hB5UrW+OlV+Zohza08HRDIHp31hWCyacQYrQp/aa0LfnO9nHEyrgxB4iXcuf5kq
i4NImrOuG0dntv2WDA6lkIfasv0pvsESpg5IZjE86rj9xiSLsOfD8nj0M8/xzcL6sQrIj01p75Lz
EetEVxQHdSWtnC0lAdKT648WuMmB+8J9XWgKHmcXlXITJPk7GIKSZofCg7m0IaATj2wRExChBGfu
GOU576QJL65YCHgrEEbyLeSwr+YZIfByclLnH5o3tFYYqJLm0yHhR7rJydqigxodYWi59wZlr7BY
awjdFDlvEmTQY2zUDgm6iXUowvzXkqfQBVedkK9yy4FJJSTl1U0LP1f5sqwOTA69LAFFlbhkhOJM
sc4WPYU1aUhEYjzg43z86duH+/PEH5FfkHJGrpKEqQdOiaKzQFU80CHJ8afBmy5d4qcgoEbTnYhr
PqW5ui/cau8MfehBszijdVgkwFW8EpGuFaR/5C2mUD2aF0L4WuaXTFxtyCSKFakzDEU/WcG0xHtw
ucNIrq22/lblP0SJ7Vw+euS0yfJYmadkzg4aDvnMUg8lSOiQNFGWF3sHA9maDceuoQ5x5D6J/yyd
uas0FeTMIhaU77RccLMp631dqkgUwz42C9+BUSZY4OIVi9+DFePbPbqsxzl4UVn+wZ79OkM+uu0Q
pfQTMu5PY0/BbZz1EgEKMGZalaem9m6J89WY04MwFe6qJorjT6va0licoIHUw5MZlmwZ1mjv4gnO
UyENBc2KcOrQdBRCE5b9FonXODoD0UZMGdUxpnlpydCgwz4lC9lgzc9qwkVgeDtJfoNGyhIiStn6
ywRwUp0HS31PVQvcWz21rUs4QuvLeYvSGah17+RbvWgObETbvPU2hjnZ9uepJbrIhSw+V6BXxUpi
R9z6xYpWLvsUqhUo3uA3Odg3i2fsFZEmMeo2KP3bB+EL+6bq9yNpYMqy7DVilHQPc9O4sOYSPs7/
3V4pUiqFbBb3vNhMl6az1AAEHdmHFQtvmZJNvrrhitwzg/KZJnW/iORQO3dJH9omWLGz/KVlpc/s
FNhAPYy6e9u8197qAYGatAFNVKL88XoyDxext1e0+D1ojJ6AYGovSmYxy0s/Inz9k/bHdHkzmnFL
ZNsIKOskU+PTMga/GpOjyZnOyhkFb88/vyZGctRYQZRu+drI7GMe6odhiq+JQAU8dKfcqY914X6F
nt2LihVRpfvYOmK7SEDrDNwU2q7gDzP1m0jh0tjS7cE6j4idGu2xYlfXannNqjfdG695RnicN37T
M+vX2tEFCYvsNBrxBjnvulqXVFdfe8XGv1LtMzKsmAfSGy+FVt5MmVPYUDCNMx2esrcWIpSFdk28
7C3WrHsXJ9+Eorwj9UUlJd/7Or/IzIl05l4ynxdgOqgczJSDBKBK9hZr6IIAAWnh2xpYsf6Y5uzM
DNIDAJAvanEwsiKI29mn5TzEAOaiY7vM05DImsZl6zaVQycAdzXvvOTqaTsN+nJMVfCKiV/z5Wd6
Du2M0Lx7cVfjODrHRFIhJCmSh+aSLmwWY35Fm31lOdxu+6AikWtcHuBgeDprP5mXSJHO3YKITLIC
dZZyLPTh1ApAE/sK1vnR6fql9pxz3WiniSwO3MC3PI3PnQod1uQHT8Zhu36fY++0CPx/ujy6LuBi
wm5nuH4HHD4BfBe5RyV5yZXvk6ES9oBXf0gPsU11Qdcji35Xmz9xWe1Go98lzU/pvi3i4WifFRV6
XSJR81UTJVL31dbetfVBFhviBHQ3C9mgACz5OXZexPhnNR9tpKQPKX9X9F9b4pc55rz23ZjCXo88
nev+pXY+DQVJ03H51AjVmw7du05slHVUf5MwfRdfcX+vzaFH06vuvX/MH94X1hQ81IjXbs0Ns/TR
3M3vaAIoMlq+Noj2N8lSae6wsku4j10q99OfkYxD8POC/Ykm2s479rtpeBSkB0C0FeZ5dd3kJhTZ
HFB9a++ymN6yCW+zotasMbjRgYrbkzWTsanZRFVliW7D5CC344P0nb0gcM8WR2JiwWWjteRJDsw1
3z9NN2VGUGhX858yS/WSSOn86oX6ZlXJfFOcsf1JZiKVV2w4k7/MpASYmlBOs+2O3AyDP1mNcm6n
5Fp5k0Qzr+tMvlQsitQ6c4K8oLQtuqKGlHDTmOnDhtjPm5+KCBbCy5b5YTmmQnZQ2YZ5UtSsekr+
6a36pVTB3KY1dX13HLKdx5r2USzL6rNAaxcvxQImVCIP8s0Rlv7fg7LYkV5p9CzxggzbJrA7s1aH
YqsR1+exoq76KJZrF2r22l6UFOOOaPXlu15g3F8rLqRZexeCgIqnrkb3tPfnoUJrDstQx9xGENWq
TcpfJ1Xy9tHFshMqZx3s8vZ8MBklDS6FVEi72E0iLvgflxvhpuuNmeHLbXViUJTW/P48BCtMH1tl
t1Esxn1VAHC3L+r5bdFP0rsW3PzJugTtZk9SqU1JhKuSaB6U+S1fNKSZ8GlMzEOauf3L50OT/8g0
3XiJC4LzJHmEgda63SV2yv7y/Il8uYs9l7fWLrTT850RoYAyaLLzbbX5reSq9SaHFjZQEJldUTde
zYwye7NFEu05X9MRv5POlztKEZ9Mj8CVCZV9oDQif2lUJd435Ah8cYwm2eXE1B5Gr+LVnVtixFKH
DBaX+Tk/ipTIwEX51qrrythyz4zyZoo/UDucy5khvlXVvKpGF187k1ynUp+NL1UFQT5lv1Gz7Bi0
Tljbyk9i6q4g8rYJUuW9qLNmRbQP/RtN1jbiZK1+Tm78auoWRZyrKYfeHE9KVxmXfASzb3HUPAqD
O0vpYXj67am31MdmVM1H7OT71Br6Wwn2s6MqLA6VaS5fU2MCt57IM3Rkmn9Ryu9eV+jXuivJLyLl
4VhJAm6SKZn8RDj5Gaumpkn7l2wtHcY3Rvq5ToT+dZ1ZHwstI7bNfllWi2QcVXmoQ9/sdGVszpqT
5zcRT/1h7ufMHyYV9Uw2P1CeG38M6exMaJhfc0p8CH8t84dy5aSpoqkIuLLzMLGUP4QJXROrNX6J
qbgKskqmTgJqVZEzpCnRl116XZk6QBYehD+WpeqQy+KudJ4VZkM2nS27dQ5l32X/NM19pdeD5NcL
/3mZtHbgzXn5ZsqRu3z2ul2x1OkVgCG5FgzJDbJXMH/hewi3Lx1o/KVImTEq2vS7bXbyaDhdMRGe
MiFGA0QrRMnHu4TpDZ6WP+yZlSwejY9pKpe3jfHujUqGs9lA6AJH2aYw/6SaHgIlOT9IOIl39VIZ
hxXs4PC8spMoz13k1b1ufICRT9X0mhiCYIxSfyOT9jBnsfXZYfy7JZ6X7GJnsj5TXUc8NY4w0War
hSvDPdisa2hus8O4IbXxPalj664L0E0vnd4HGCDyQGtCZIibfKfCfKAxsm7eoozvOLLxFQknARAg
Rs7O5vicvBYsICmBT/XVSdLpx6yR/aBWsv0wali0rp7ZgMqRXdE02WMSruBejUgJy3+J7YrspTo9
SNtsqF1EsY+Jc0FcUCTvjHpn4Z1H+5dJtwDynf7TdWxTVV/HlIaFC3s3YcMftfKkJHV2rWdy/dZe
7d/Wir9CR6AxOBZeVmGRWEPdcsWFjOtD9neRFMNdVqTADKVYj6Zdz76H4g2stZsIxRYOapnNEiyX
BQEGCmNp1nAnpVI9bC1xYe4WdZdv9qfnAzlrza63CaNfXIRhRjeCnfA95V4u3pLt7lkdd5cvpQNh
SJhqsaJudtsqvWJfw9BJLNdLgtIlaWR5yZ+f7OijyQxwXXyvPEQV+mRhM2nhKyaX69FYkutEmtNO
WxccvF4vbj0BPDtXr433wUL5UXsYN7cHUyV4j7mdTVBlHtEgm/VzyYf8ZVr1L4L442jN+94fNy5U
lZB32YyhUO+pKJ4OSAzKxaEbaKtZzb8SK2d+MZ1EMA/D0e4M2Z4itwz+rgD6EOM/XS3skWMqzoA9
aBekecuJSzzoHRDm01lUaslK01EF7mYueh56PoyuFpWVqhLOHJNNasqfGNuotiFoqTSzE2ljb3St
8dlAx9/tQB3j86LQBMaGZGq6S3L3zllnxmi4lAaTPheIWbP2lBJie+5WgcE0rwfiZhJUSlX+K5fm
t1HaP/76tytdIX7MJM2MxL75aljWwzZk+vZ8YCFP9rgjlWhAbhiltl3vl7J4qKqJ5pTgmAMzbfpX
wKqwWgrzZpQpSsKcmFWhL6LBskv+UGyvpm9nI20OIdZkUpr5hXABFjjCayHNnh5ObeFckeKz3J4P
2mQAA1kYq5rl30Mzcxf8dqIOp+LzHZJCv1tmsx7G3q6uJRLQC59rH/DIeJCwsRahI1Xy8btGtlgI
j9OGUyKW76iEWsSj0lQVn0tMr09WvOCA7QYyxUAWurm8qrD714Spadfn0+dPsCcKSks9+u+QxGpy
wBZrbg4C7cLQM/UiB/PfB+WZapk6daCYziJ3Tr/pX2etXU59kR86x60vzfagKb0bEkb48jxk44z4
e/z507/H9ND1CnBnLWefrMsEUYx7qAyrvaJQ6hG+W2MLNc3zgXj4nV3GCMM6Bs21XX8viAX6++B5
LO2j6ECQ/vfQ8xXERqdXweufx42u7o+TSBDlx/X41hCqUGTW9PJ8phvgHUI4YzDJMnt1bSJp9fbO
DPNwMQQKpu2B3c8k/VrR/h4rtlfEvGLErk9aqCeicst4a5gnui+m0vmW6QA6qBfqhz3W9r31yoYc
NX6RyFEj5Kf6bXeKGcpUbS/j0qHJm9PynjjdBWGOE3U6cJdGKfnaF5r6Om0FtdsM42ndjhmpIEmp
apMCajIBPkMYR5u0gn/aVltejGK6prVmPMxec4/IJYliGJGZkx7j4xiNXwaD2lG6+Xh00i2OajuW
umVzabzl+qxgC63VLkVncBOryy8s7NLDYZDoSlDbzXwljPMTJ4EZtGbsU9+DiSB7P0yz6fZ70/wc
57l/n9YhgZcayK50CyZtgI2cnaxTHpY6zjstNuU/Wb6+dIk6fHirWUXmT72wusgeS/3eLU4N8N2Z
X9Tc/eqwB53cvhMHc2jqgOS6IkCRZHx4cfZ/T7ODKebq5lQEY1VivD29rZ7m+ZaWGH8doWpW/841
0Ox1jbFSpRVJpFvOmVssCsuNLgnqkizxNNKoqV1Gj/e6vqOdBjqh2PlMzIl+SdXTcESHRwVL2tfC
dbHpdfqrU+oiADLrQTIpGEqjXj8ILNfxve8mDMY/By/f0xyafzLLuBfmNH9DP73uPbFSpE4Sllnm
ZFQRNHWNTY+PJDq5qGzxRRjAkG5Zx+dse1r0jJ4iROWEGKMjq3fQP/T1UTfT+v70evMkNfVPwynj
l7KKUTjWlYha9Duf2UJg1oYEYUB2TmSa5a9IH/vdbNCRQ12jfXDfoKCd2lj+vpkXP5ZGc0M6uzYg
XNzy9bpubkrbldGU2TH2jgrCWVWLiAyC5laiTvdJ685e1xrgNJXE0KVkC17dpnlTRld/GIo1fRC7
t3v+bYVwr4O+6EcpqWe7uW6+DC3B4utUME7I7vlzi+9IbfWgWIBdHVWlcLfrQr9r6xUNVrZvPfgc
R6/ErR3c+vb8idBEKBwPiWM+jOQ26BL1p97VUc5+Rx6gN5/R0+loBmV7bptaP7QJkmTVK0je2I51
XtMwRnrEcNTlb4IArvN/Dy6Wgr9PtZYJREpVIWHdXtJI5sTSZJjBVGmTCJtcIy66wiNTTzHxD8yX
C9zUnc7PXSFhasipJfRObBuF2g6NvlMW7T7NSRVZJJqfW43811iAfPYmJlJnO6Y1HT4V1Szenfjt
6ccf6k4j81ybCM2ftTNjAxYqsUi3bIbUWoX7RTornHOf/uOavtKqMYGzKYOUutr4aPSR2KqJVz4v
nRIaeJ8qSKuZ0QrnZgKdiPHfB9st47PVVb4Ja6AMe6dH49c3CRM7jKRpsbxI4HprYHZBWwGsfXpi
UPL3Rlero7WSy245WX4bDSuocc+8rFrev7Sqmd2G/3do9bqj03BFjLa4mesUv+RKEb8YzppE5pyU
++ex5wMn/l1fqb2U2iz9bGueiu3BSdvxqBaoTZR6MR5WvKrn1lOvZW1M12xBB9i5twki9kpzMP89
vBRoxqVEa5iD7yy2iDs/UZs5xGfLXi9WoiJkZuGpJEYtWtVh9DGUtG8wd6+uC7GkuUA7YlsfO+aq
7abGTK9z7/wu07b8AgtVHQqRVQ/F2OwXhKYDDma/mbvwP3Sdx3LjTJhsnwgR8EBtQW9EyrsNQq5R
8Kbgn34O+E/cWd2NQqTUahmwUJVf5slkb1NY8wBzhFSVEZdflXjWAcPZo0ivahD5M6hpTrDcZjGo
WcWDuTgdjcG+UxWFHM2Cfag8iqSUZgGwyTNxwrpXMulKrSoYHQZBcvHK6ktglcNhcwqX2uSOvYyn
TPdXMakk6l58z62g64MwnhvO9ZHpTfzu9UijRT0/sx4PmMj0f6pIk3f+HTAOLXLsvZvJZD1K65Gv
4O51N3e4I7lYDUNV/En8gkCDWV9Prms99C3GiNsjNj/5bs7crxtkJ8e7cm+RqtnFyo5XcsE+3J6r
PXJzRRM/GtGH3kT5o5Rd/5R0cljr4+xvbw9nUfjYhOQDpwEB8eWtogdkxwC7x9BvRR9pZj/Yrdc9
utKvr4ljQdn0/PZE3kIxJYFPZCfI+Ldf5O3NNPXFWtj+FKQKAfp2BAzhrBBC03ymIG0Woc4uh2UB
jDIwx9F7c8bwEI2y2k+3D6AgQd2B8I5lNJzvb+8ldaXf00XKc3X0DnzX3Xucro5lTbyolJl95zfx
H3byZ5X102eduhJsucFLLsw5pgAAWPtl0V+o2BLBDaLCTQCGa1VrDajjR7c19HsVJ5xOdXW+PRod
A69bF3krqx+MDdQnwCNWX9ybYFZIz0BMqeeu2ftTD5nvdiN3wuhspm1zdiDQ54Pp3Tu29O/HxtvZ
U6Xubk/d3gAwwSteQScKw8I5N/X8grpMBElO6VnOdJxH/eDvx6Qe7jy/gQmv6wMiecqdOs2T166g
mUKPwnXElvbalEo92DmDgiI3BIFmMLJNpOSltPNw4+iV85AJi3IK4NEvlo2iaojB/CyQhpLJ9f4G
s4f4CKPImCr56CR4w6s8/Rf1i3elHD6HnooR0y26FzdjZxiqnhub7wzEFMx9xPH3mHRVsRvb3mav
PBS7knDgf+/Ny3Ny+Wg0Ovbd//fzynKltNnYEzex3oxmfkRxKx4mMB9k2oDjRKkdc8CvZpLnM61D
lTE/lXn3v+/J//fc7aP/93mlq5xj6ZLcvH3KvHyB/96b+uTR7ifigPKf8npu3rqp95upQWWnpyR9
HCzq1jg8tduusL/i2nZON5IMUwPnzPjwaTAqxuF4luioZ6MNlWTa35acysJQ2oW+haPLrZ7IhM1l
09wJBwkUZJH1cnvoLQ/bBfWD3YEtaxqP6z4kNyE5wbxrHT9l0mCSG7hjvkfOU9P5zqFegnoamwjK
OvpygC0f6ZBNjRp7241wdXszomY3SHslLJZjMcf/bloiEeHaSxVeR9TF1J2WGJCTbQAJbP+T9DKT
GaBVAFiF/PQJukZgd02sp3xU80b6uXWn5V0HQWbwsLL53SWDg7JxukF/rmo6TfTSD78arLlhKJ8Y
2ZQvrUGutoodmLhGw76zZFja+alzUnqJPYt18UmOkuIIp+1fzcl9za5a7kQfWluUxxlE2Pr2cKj5
qfumNS4jOcwn03Hu0K/ldizjdN9OVEv0Rj/tqrSpPwwz3HBPn16GyS3OjUCVj3JRfcCeFkHi0jlS
A4Va17ok5Jo57nn0xnk7GwbVH23vnmfEUkCDOhkFPaq2VgseyFne1IDYwMamRAQq5d1Ridltu8ys
5NbOKnUF/s1U0CkPdeeysLFSY0evdHrT0MZ2/wmajecGkYmobPUZXo5FlLZDMi9Fo3FfXxRrZ4o4
rYqUGbjMpt1gMFH4X2XPhqY1Wkz5YoeqoduTw2yFm15NOKtXZqvMdTm09QmYSQ0PHY7J6vZuU9py
ZyrNhJjsmjE5BhRkTkTqjGfnpRg6fXd76vbm/5Rl05LdFn9wFMDQGeogtlL9lAwecfCw1U/9ryWS
7oR41NP5szxz+4TbG5zFU0AzFWPCObfPFgM2BoxWbHAjboGvZTnVAG6+RKXz5V0g5db59niIOFfk
uLlnv3P2QheXll0/r9IhM+9Y5XwagDqHTgYrXkIfNgQar3lK1WtIVY5cRYlR3PPoPxHLkfXtUTrm
6mHy83Y7lAC7talHeIF8958SDx6ADprET7dqORZ1EhX+9tHmxgRaPvrfQ5MZg8jg/4oF8ETeauV5
bXXNl69+e0ppkJezpLreHt3oG8tnQXbHWdvMD6WdJhdpMBUbok5+pCFYI0avNicG0b3TiQAFTN2P
KVTdyKTh0NV7xtaazmi8TQ/sfYv1ZE76q133JNLEQLfH7aMI34FHoIBA6HBMCi1+D2eXM5nmP4ND
LK86kk7w3/Mu/whHH8J1tPnvl6SpMtvcHt++YX8yPKz96Ai1Tpw/iaDx/veJt8dKjzcgFAFyVrp7
vr2Bq/S/7/3fc40l1zpIoe2M6Q1bgY2/p7HZOBrEm9Rn3eVbI5pWYzya6DFgmgYaPZGI7ED3TEma
GvGTkjfdQE8u9DggCfwq0nnnx0a10ToxB8V8GBu235Etg66lyaZTHJYNd+EBQkFC/90q7Yf9JdPP
Flpa2JxK6Mu5mmlwgdE7N8Z9p4FxtxtiUGKkU9P160tXWQ9Z5dMIIYuz1UUOecf6TbPY31bhfhHU
sdhwxMPjJDTryq2fxCm7dxZhI6u+iFaps26aDJVq86VLgOJp1UJcLhFKsO+KMGR4LR98m+UGcBET
KiI0OibckjZNr0i/SMo8MkjemuFcMoSsSAMmi/6B8x3P7SiGc26Si8z94tERWF2i2Llz8BTy52I+
E5ct562k34cuOoxEpc/9F2qnIl5t/pPMx7NMUC3CQSTUTchzzFITNLX4CMvmELfGy7KW7CDar/O2
fHNHYEV9Wjw4XH6OZa/y9FsV0f0Ydd/LnzSxLHaR9Og1Oq4iJoBR8N66vJ4HFy1jmr1LMmhA+Dvz
PPlUZysCsCmRPZGEr3NvPNO4dmXGRmwkHdkguvLbrPt31jMKubTxgWx0CWvbWHfMr2vb/LOk+6uV
72U0TUFed2QU68cmTMhbqRXy3u9Qdr+1lp2rhoOlmElE+G275X/auhFyCgU2qk+4mLKIWjnsRw1b
bYqdTGttMeK2sTemCw1DI8mmGvc4ZMlqiTyHzMOzZt7pKcz8rlHb3M0ey9l6Cgv3gmaWrFy0q5o6
q6Ad4+e6Md9iMUYbw56OvYeNul0ubi93781CC+ooy7cWqMdk6LbxoF/9ZLwKYV2zkhKzhCo4H612
Il2AWYeshf/KBM6f2i/Vi7/KdoAzY7edSH0Znu6tJA1aAeGFLrK+fY0sZFRsa4tOKpYMKiGoGwnM
sJnYBLb7eiyvSEZfjsRVibuS2xzE6mjMfiMTQGDdRvfoYx2um3ojk/69cvw3U2gobE52YpScBtJP
DkbVHjVW1k2ST/iYOLKNix+tCikP6Wh7qdACygoPtV/totqN1h7lON2sG6dSv9ZVVm/sKduJkWJF
fRTEW+J8JzHaB71TPrDfOMchOl/TtoQV0lkFqnHuyETSOAU7a52s2Yq2i3elpyGwru5bI3sWTmxs
JgVdAolt5ZS2f4rmAZKRS7rTTUn1GPzVChNflQsu0OFaL2vsfGP0V1G2g216zd2D4vU2Z2VjJgK0
6shruWLx4NCi6kfdj+ttlZbs7wVpXdGvhpzQNs4YYu8Z9X+xF6OMZme+NZafZQKYYsis2giLfiOP
ZNUfksb7yWK19PCIO2PkKxdIasX8K/Cw4bAgkSyhISgE9W2HVzhwm42VcqScSDKaRJhHYz85hM2o
FTdWE1b3Or+GFZ0HlMW+abL58xm4LpiHAT9j0ZfFaja0P83V3gtMKGWEJ8ptjhNiWdccu9E9lU5x
AJdC42obMb3MNZfiOPvDSVkNM3P6jvzwhsCnKjXHVmpIjuaebeFG1DV+uJkbroh2MdoVu1+ESaqV
dlZC+YPttiyqk3qiHuiNzROtkuOjJ8Nfdr47n3IN4ROMt0ez5RDUiLX7TT7qMW2TF400V9P/Q77k
jKU5BlYTgiWJXFslVhtTw7EURUR/affYSIoHGHfQXtV06Xao+KPoNcz42OAHlHQM2Om3nauvSUAI
IVTtdBQlQ7n8JIzLtQBMHp6LcQCWuiubX8ejsLLIY1oF5LZl9fVcHJ2p9KetST2DZbftmdHVV+eB
//XlqainbDulWA17gIVz+htVLdNrV71ZqUWtobD+AEM4q4JALiVF21A0+2iejbs+H59kDz2+gAoz
WHuRqjyYQtfaJF4CIwi0gO5RQ5QQPQXoplHQQjNZHMqTSLEBwq+wXECPhfOnjdMbTnb00qW7zIfe
BnHRp48yvOYFbXAdm9WIcTrNJmttmDchwlNqr7OLKP0PSv4aLrHhypbzaHkOLkOIDQHC37MR8jVL
YQBxzcKVDprAT8xfw8CUJQm7m4tcXifjS1jiWhoi5uNFQoojwuEJzqsVJoWNloF3om/Y687ej+OO
mGqa9kUTcuM3rR9kdnua/O6Zsh2VMkkcreqlLqaIaFSyM7x22iw1T4EFvtp3hbPRqJnI6KSyQ7H3
OvPXV/h1fRYgIsojRRI9wqZfv2p+e20M/1+UU1HfFTlkJ8fqIbZYBiHR/r7Phn8DQrlvs2zKLH9n
q/HK1dNtTat5mPD7GbOuk1Hv/kxUzFVlDKTt0mrl6/Sr5hlOPqZNRwz1d0McXgq8l1mD09Qoj5rb
Q0ZtpjWh8D8z0+gzLnNu/9pWst/ICsJXIe1Wa/YD1yGigBZIUV0XHMrUp81UPkg74xW0Xr4qeWEE
Y9t962pmqBpO52ZIrlFHYNjzqwbrHjjRbUczS4BXq7kYBcVM9FCsPXpgPU12l6ILi82EAhuAdSOL
TGQWAtSIH97HBOyA7mLfg1sH2wcIkQhW8ZwVF9MlqJ6k44xs1z33GCIOmLWG2eZ7EMVdpXKS4A0y
AV3F4GFm8cblCZzU2pum6a3aCmkpifW3tItpehiWMWw1cG7QJ/J5csZeDSaipYOwKJa2FC8ccc4r
/xm1Zj04prx4Wf0jF9R1oQm8b2q+JDfw9fKGYc68w5DRBknaqMvSRcSe96KPxc+gxuY5ci6gqfQE
yM2+bREtklz7AXSVR2WH+DZDFCq5mce1xRlXFxyjWplwcki3xlz9UvlX3Zut0ZBpKLHWQBRQZbFm
IB8zQ+aX18dYYsFvubL7EqPNpKZxGVJu4nYYLiaVExvLpd1nrsQJ0xEYDBbVNGMfqERyVKF1n3us
x36V7VOM3rGVU/XhZDvXkdTI4z7GVdguLVc5Aawy3RL9pZCrpOSHldt0wCcV7rB3bE/f6c38rWT9
508EQExOxUEljIWRRPozlSbCu2xrzHsZlzNQLSW96RRxc5bt8MVxjuB3CCGuVc4L7SnupjIzDLLo
67QAP9eJT4+pX7MH6H4zLA6B1EGtSqBrjvoYlfbbYBqPKqtY2T5EMS+Jr/0hFlQ39iMNSeBJG4IJ
41sS+9wAhDnRExTft8r6B00t8/oPep9QBdW8FWls4hNsuMsP2JX72EVvZ4GwIeF4wtwXnHvCKXep
T2WjnunbvIqfolrb+REkinIcGwho3irWyQ72fTEfJ8zguIpAF5eUexk1U5A5wpvEtQ6wjp8YZ/tK
9DMzxNn/Ae3lb2atLaHRYaKt9NDfqFF+avGwuK/XI9hXTxv6S57Ml6mq1EbTMCCw2aiA4G6riq8N
HPvL59/186gfM6+8HytSy0X9MJfmr84OrZ29L6cyfl1bv1ZkkYhEb6uRXbAzcaxutDOWuUUxjjBl
FLaEf35kkLOXyBdrGrox90RFv8ll7+9F6L96w0y325jdWy1b09mtfuWEwG2KBjYJOofc+n53FB3Y
JLp0vpxcm4NB+zfFM4Vbqr0CRC+X4AI70jApV3Xv9S82MdQhmd4KZBMIzMCRu/qrkrJfh/2dLZ1i
Oy4VO0Rm6EjTmLUihqcRbh2di9symRyYCP2BXaPRmdW01dzwaquGgQIvrYDmsXDjluznqZ5llPUg
qnY86Wl+NmTELdjv3+AlbKfIhbmUArZqnMwHh4CfsxhfB1FMC+djRkYwMEO6BuV/dvImnfoML9Ha
2FnjALGqR9ITBH0N/u9SseN1rIM70EPJnopVR6yKkd7ljuPiqs7813hTtOgRJCMifB4nR/JfVh0j
ic7OCLJ5kJd7A43Ua8h5OEoXG9PmPgfXiIyuS5dqHgOvSBWJiv7glDiUqTORNM6AABsgQbUW/SIa
OfG+51gG9nxJ8WCn9SYgH3URn0vdonvc6rdV4p4IuObHvOQn1mKVHBc3ZFTO6EQs1xuf8qqCQUSa
kir1y2o/SieQka1O2NI47pmcfj0q2/Q68ThDg+vVu3obVrYF5kenFTK+mz3T2xdePgTodNumI9CN
lokdseck3LPt9/SannDybEHrINbhTTgPWNVRue/cocQmr1jFchGvJ9a1B+7VSyUgWRWLvWqkEA+Z
+w5BXxMK9tCsD/7Eley0eMeFhNmGM9RbNfe9DpGQ027JXJLDHpde98CKgz1FHf3GxHBrsrvK2z0c
CzjEXfgJAHA0nW8DhWilt2NzP88AaF06MwO3ND84oADJpxwZdlC4xSWkBV3XcNxviy+lz+NmStn4
dznKIeVyJrXOBNFgSSnBBIoSrvvRqX7tAYBUJSgSG0m/5Ex2NDxfmesaG+DpXBYaqvnYjlVArzsJ
J0AM2rI/K4Y2W9PkxNzK/bJZwGh+tU/pmK0Mp0l3uuZerEqrjxZG3sHkX0FUcvmOehZW4EKpp+9j
/LzssynD7Dx9BS1kZ+QEBwYjeo8Y5KzbnOInT8/fYCA/ez19RR2HITg06LzOzkVtDEQKMzcTJckx
3XjLsgXA7WDAE8nImWHZFUGvonwCL7FFv5qPMV7Dis4t/ZXZ4lMd+8UGPgsJgxn3sqLuMIz+JZN3
F0J0la2wOKDYCEfs6wzHogGac1mXQtqLZ3WnWRTRjgkB4ZxNLprDO070K66sZsM2lVJljzWTVySB
hlQSTIok6/A+1Llgyt7+g7txmBpGCNXUMqvgJdzT2w6jDZwCL/tN21hm4OjRsNIprQwRnhnbmADK
nOzBIU2hRgcDoef/ZiY3ysi7qsoG5eYfykiQtapwGI4ecan5Wtj+o1dkZ7JqBYRhPEceXVvCf2W1
t10mU4nqGEdaXJWGLe5CrBlheumE+eYPusvAND4zQjykE5WNA1VTsTB//ND7iT0ollI7xZ4NF9Kv
sdEXFxrm0xXCDC8mDOvEOOgzsDv6JsNvD08aQDpAyoPxVy3/XUSqO2jj7CPVITvqiiW0Y3zP3sH4
8j3K6/3wn2P0gutpOCQu59K+BefIMf4ri9unoZl2CkccQ1U26Zw1drZyX1VusIfobF4T4AEFiWXf
6rS9abslGgQZQd/7rLycUmwxHTxvBIWfE0kWdozxZXzPJSqTl5dMWVsA0UVFn3oWMxxRWcg2+l+k
5XuaWfPH25uEecIuwnG4uj1UnLTI6vgYeWmbO7C53OU+KCGZEqoDCxJto7w3jjPf47GeQM8kzoTn
lZWU8PzC2RnhC2TyKPP0Wut5e2h7eS1lLvZQ7J6rxVyaaj943TkqcY9AI2ciESb7bK7mVduOgkOg
NeApEDmoeW8LIm5eC0t/q7xKu9DUDcBJj876RHhP0wmmC6hf/eSkG0p9iQoKRvxG1JzJKVPyqE3d
oXe8D7c6g6R5t4s5XPtVHoyoSgcmKc9ZnP+MCFJ9Oz4BLq/2cIwbdvoDrVlF/CRQYTcCJtU8VDso
JdzLRjYjCMwfuZ0/ZVZ9cpRJJh6eNAV7qCZeftW89uIP83vv+Ts3Sy62AACTNGQnLZ8wYVpgk2H/
yzpVv9O5dw+Ia21nrwYex7uZ6LulWVSn4rDkziOwZDXHTAGTjZldZCNoMM+D5OL3NDgZkrhCT9ao
86xVA51x9gt22F1+xH5w8bWCw7AebUL++LUirBIWC2gKrc70YOVkby5D9CQk+CHN8VqX5Wdlpl9a
45w07FFbNY9Q6vlOMMxGVbRjVhZC8KUzWR88bCJw/C2vL1Zt6b/VJuFG0wLzW2IKhb2IFpc/5Vj1
T97ogdHg8oZ74NUnr5nb7fJDdV7ubE0EM+oeH3IzoV8rTb4bSjwwqWcNZNIhfh8LUDeGwV4W/KJN
Vt8i6hZzkqH2g+HOcPZ14rRJa7Na0iyBlS5TOJOcImYCLj8ji/pSkF1Jni+gulKuIw0mYmeyJpmE
RNqqtYkSSnKHOhD4vkJwFHb/2RNDTiuFc8xwv7ow+uJw/BSr7i4tu4uiXrS0aLbLChDTs9G/+TL7
7CD8B1WBhjA00cF0oqc+UofEnn5mqo3W9WBeIm6mLKW9ufJgktGJ0vvRswUeUi+059zhbqIt6cfB
eqSiFUK+DJqQI3IqurNVAlaWVxKsJxU7mzgsGPdb3zjuIVugnW16RnBpijRkmF9c9WBARX9UdXbA
7jSuqCm5TPEu8rpoi1perWOfRKdqzd86llvYikfGECijGf1aMweB2jI2EMn+pgRBQm84EUT8obu8
cQI7dxVBN/uEXfxJJM6aXAqaid0/DHXzjYfyiJ1UD/qiFHsT3a8I1Z2hkyRfsqw+Nn0c2yzD9SBe
GQ1so0H9qIqdetzUZ64fNPnorDXMVVVLxd4cZqTlROBzpTbdxTD7gz/HJPgSftuNMWAWJoCqDzFw
Xu7Mfet86xWV1v64H6wM23rzlk/HDNAnavKEJzu6C1lZXOk+OY752uqAXDv1GrnhV/U7TdYThaNr
tlNn+jTBBWokzYQF/9Xrz7OM76fEzraAf55rP4dYrYgO1NM71FUoYuQ6oSig6Ubtgz1T/8gvq7Y3
9V8oowfQbvddyXpQLMdDm6GFzy1nbLg7hRAcmICtZYVTcYnNRI79XDozv4bWnzfOcoEkBCXH2nhP
OHCvvc54APriBVPcgDSvNX4R1ivE8U/7o2ncbTxK3LFs3wKz7D+cGqRaSiLUOLUh9x+BfLvw4jik
Emcvou45Hoy3MX3r5C/UiwfHpEf6PmnsnYpGaI5ifAGPfCgoEl8TIwoU5hK7mjh1sh5ggE04FGrt
q6NzF5Px9C3xlG0d5qcbYxrO8wSXdHKIBKC7YQxkd9TYX5XVUNziVauZdCqv7/HUpc5rRToSB+cd
Z84+oA3yEmrqH6ambTKlX64JKkB0n/69kmLfWuNVR/CvfY1XbcTZe/I1uDkluJWp++qn+Bc104Fr
WP3OIueaIbdG0mQfWdPnyEK7m/kdm5yJx/mXGbHHOQIhsrDqfW8t52/F+DalapKxaHaW8W9KZ9Za
0yA922HDMMcGTeQiZhYIvGZBrcw0hVpQ6TlYzy1SPJdNWwROZrEBzbx4E5aCX501lNuJGk9l1D9G
xU5Vss7IiWbHYf6WWk9yyYm3NLpjYyouNYo5zsmfsfKPRoHpFWUAtjVoypK/LhISBMmJ0zLBsvgF
beGivB2c3FQMGPd9qGpqMlGa0AWEj3aiY5Ejt9e9OwlMQaCJjUq5E8J1RILY2bA+Nn0GF7CbaKrt
LO4YRLWFYnbYaW96Ln9zVoWVsMS7V9rs5xWAx5Jwb9THYkU2cAVdqUJp3FttdzV6gu7oZR5HsCjb
GZu6NglvNsSN659osZoW6HjkvXB3l6zIsjAJdiR0rI7vmQkYAG3AXhgzA62qTVRhtDskElGSDB5l
38MUs9Nj/1xX0tpAYmQ5ZyvXmuLIH5aIwp1aatiabufIGGHWOhZOQa2Nr3EV3NaW5MQtYVyVeJYD
b2mT9cQjaOf3rk9CgBIMQgbnQeh6v47C/lHvymLb5eIltIcXbKPkSYoBK5E8WaZzjQ0mAjp+ObYu
bZA6NmXq2Z3hhWtSoiTbZ7buIc4aapAfa01/tqxK4rcXH1HPJgW6w92c5HcxCmLgxc6DSk16VwOl
FIWoZPa3dJKQu6O2oJTCBgs5f9JgtoKtysXa/qBqfxB0eBgkSqORk3WjIvNHlL9Yzt4LBDiOwjwX
altbzcuOFdiJXtI61BBkFNI5Fi2/LpG/NCXekSQTV4uYtJZXB84577qgxrlki7TqnYZjeTbsLQfh
X+jJDu0AQ6nTrn3HBPaZMkzBqmmwI1zFWJTWiWk8AsQVKxPC/NAWBzcBoyEo/CoK/Qui1dKPvTjF
WaIo2F6sxvNDTKfOiq0uBBkfZKHT/DGJgMuRWv+6WJLCAvUi4Tm1DTPhSpvEhj4jUMANUIDJwx6J
ZyzBBRVu8ql94gUFgURa37ZUHyZnwVMN8qOYMdv42pbcGQsXPjqNTvPBJszK4Im4AY3P9Hvg89ha
6lTG7TuVyCGyTbhqU+fNqbu7Zoy4CZFUC+SY3zmDfekMTMphVQNG8TilhbV60cdj4o6fTL52vWIc
h2SekSAUU/wvs2OELVnRn5vkFwZS52gcngcoJmwMFroSXZkQfr8aRAxKjPZa7EFJJOu+qguy43Zy
YpIVBw1bYb8tmD1U4Utte5S9gBo1Gqarja0B0u+rT90qj4hrj1OTsIzUH6DQ4Y730f1Cop3J4DHq
m9bJCG+DBJ4wj2Gu/rTco6jMuQuHhJ/ZX+lOBKs0Z/4RStTXouLMWZOJkUAOXWsMkjI9dKPzxQjN
b8RdbNTZyk3rGvBFX688GX2bfvHC4YZ7r0YMWPY7DHPDysvFNQHPtPOH4dtDQXej5D4ax+rgdffM
UubVvIy0HMKGSAbDxhyHl9CBJ+uWy3YrU6dmg6j150Ep5JRNx5ebsSAyn2HhmRlWAq40ay4ft36L
ZEI/l2M/DEguBN6/TH9cC9GtMr8fL7NTtIFujj9uZMyBcDksh27xyrbsNWUb4wpOBIL4L+ZvdyBB
id059Iq73He3NQYy3BSYMqQ3o7wU30jil8x6ITYTrXym9AFnvH+93ZzNPN+1XQl+1mwpmK+xdqY4
FOakuzpauSuT+Owm5FgLmpXNNr1Df/qtuAcFyPpkI96KufcPXQ5xUddzrCQRVYzIzw1S1Kqk6r1K
ED6Vz8IhGYELoB4D1Cw0L/fUZ1gShu6TW3KMS7kJTG6n84D1R9nNM3q7s3cchYUv7c7hbzgP/kOO
nOm2z5ytXeKGj5TuLNBFGDA598DiaUiGnGAg8ebeZKJWGGjY4PZmXodDDIvJAtcCmkBEHrCVFI5/
r95sDV9RRqAfaTaLz7ysOoJya5uLxlf9nZfXW25B5pYD2XqRkGzF2KiM+tMs8XL61ojKrYtHJfVD
4nTZvhHdi2nWvKpM9gOcQf/w4z/7MwYEt4tgjyTcJdoIB03mc020CDD9G8hqtgMuL1MJ+Z1cGdUc
+EVAPR2aqd1x3MRcNW4aNphsZOUb/U9uoLtsfm08ny3cwKCIU9rRchcQqkw+eiELLARFtEzgP/2O
dA0qvCXae5c/+pxVb5x8KeyZ++OQ+H/RpA8Bne/bHPIOnffl0yTOhpqo724xMvsi2/dkCeKJX+Po
+fFn0mtjwCrVrdKabWU7FFtktjKkV2Pc27EN0qVDq4gufeedWatYONOe0hDKp6fsNalShJHqjZ1Z
d8j04V0fcI+RKPfSU1Mh+jlhh7BHWjcEZNhkHXxtMGtxHG89SJKBMVBWXo3sOWIfCW4uOP8Eba0d
HCF25jw4myxasKxd9dCF+bkpdCqpULHgyXAixurQtyk/CD2vDGvVjBrn/ZU+rYNV4SYb2XUPra/4
Yhyz8PZkhtWtqxmfsIO4v6MI7AlUMDSZWMMmge0o18vHGdviqrfzZ72PD0NkoYOCU6nnP7sGcZpk
L22e/nSx+dH6vNj8THuRCll2bsdPO3I+hQm4NRlcaAcTzjFVDoHlZPsfu9EAbWvNOqtMyOTU9uUT
eifqO8drdvQcyYQxq63O8ZRz/Acq0T7Vh1dkosCreN1E2XM8N5/Tl94MiGzaOnF3eukZzNzVgW2+
R+MU6iGIK2zePgHFGjMbvAlGzBsvIrAHImQ7gAAppwc8RG9GZP6UU/c8z6iVhZO9NiJ5bpUiNesH
nBnyMTkO3KYn3bvMdfahZ5iQHCMDsjeCIq+qF4ICDAHsnd/m9s6hbWVm0ta5sbdzpuFkx9bGIAKz
A3p51iztJ3KLke4EirqYQrJODOQmF+WTOCkO6oHz8rprAL37APWHEHRs2EJCMtj8Q+bFMJLla0af
921cbZra/Sos72CK+l+dlRdfeWOgcsZN4mBwqF5VdQJ/LnWhaDFmrajuqaPxQC7zns01vG8acnS9
urKdgQfVosvgWka846480NplKzB5IreY8s7nOAd0mtSXceK1RMAMlTWGtRC9C2zFQWKguQsw/eyc
KbMCTb3ruaMxzgZb1pK1Dy37p9LS39S1fyeQdnFLusdFam7fhpHMg5eYD62GRrMUBSh83AGNG8zl
jXmdjxi63XZaZ71rrVqVv7EzgWOFzRBRswM2nlGBWyzfMC1O3kjufBYvEDjYs8gZDlDuhA/YRWJV
ktLy/HNjS5glu9g26lU9UlYQEVWkRthg7e0NfC3Jl+Ur+mpiG9JVM6zNots0fUF/2UzUQQNzDTim
DEamMmz110Y73ZtdAbHLGj7ntHyO6RX5Jpwn91SXotpQgsuSS/fr/9B1ZktuKlvXfSIiEki621Iv
lVRS9fYNYZdt+r5LePp/gPbZPt+J+G8IgaQqNSjJXGvOMQHZTjnjoANuSAq+EpI6z9iGgtWQeo9F
qj5MYV46YX8rUrF2fONPQpw0FtbOWTXBqkMPs9bt3vvhg4me5006hKMmP3lV+IZJC1M914c0/BJG
MrCq/0Qa/sswKS4gxvmRpeOHGphDNiGXDVcPiC8ogeUBB8tSVt21RBSIuAHk7vtQ6c+21ATr8hBa
I6suPyhAdelqzpKs9BV8Gn4GlLxWhW+ZK4JF38UIe07SmjdaPASoiX26Qm3NMNIm1VtfY2TRuc5V
dD568SOvx0Mwec3GNqcn1dI2FCE5wUg5Cohr+bYhSmxtx0jzI6TccLvepzAtt6JS3Vp4TrfF2/2V
9lyRNEnfU2OlFQEYnXTApWH/inxqLVr+oB+Lm+QNwPwxo4PrUTo2mM3IvV+NAmvF9FkquFaBQd2c
KcgvsE4MD6w7lG4iJurXHZKR1dSjUBDBjyql2C8q9+eks5gFcnfrK2a5nXXuFfytop16Sk/0gXCC
yO8TpWQ/j+C02JTbo8RgPtF+2JlRc52kEU5EFGYjmWhgiLOt1TRq3dgsjJIGcB5FPUvEkowflvHj
SFixMcwAFWrTqxrc8Ko0uq9Oc/xLLb8XDVV023BSpiXTb0aT9kzvatsoYOqUdyPtT8edfM8dPtOA
JnQf6OaDDB0WluVWzxEouMBOxrl74DW6eBwjZqKpewvJLd2bMmc1PA7lxmpT0OX6sMOWVm8rzU44
7mb7luvzxvWT770REAaS+dRYAXNKGE7PRbIDsa0iY3rwfUCLbnTN2uZXW4kCwzbY6dEZ3z0FMV1J
amyxBCIXYPHtjHDW65TtnhYtoAhwzoJJWIL6eoX6aarDj8xE7232IiQsRDyyeFdYEWOqkSmj/5jE
NB+9R02L9Qev9761DhCztFd/WnekGMtJpeFLECW1SuijK7gtQMFbc68qWbEmkNFWR+jPua3PF1p8
DjH4vLxOCkoE3SOrLT0sCsRPs2wiwFdStt2jDSXKoFG/Kcnj2dZDdYwb+S0F7EEhvj5LmR4IAn3T
Ylo1hrkl0XIucIKVswzdXoV6/FS2ALQNiiEB6rndBC3jAd8WA1KwVXMTBp0pHaa6xZfqfEibGbYY
WDa6trGnJi5uo6CFitDyYCWtfzPwviBmh0xm5wDavcpa5zo6QjVSXsOyRyYaY2bMB1NMZfiI55ru
N7CKhzDhUskpNOk+b0bk1kM20AlzqDoYpQeqKVWvuS5+FYbwd7pLfAYwtJHrJZ9dVzCJnMjwAn1E
9K4W085uHAJsibB/aDRmbyeDUzKJ4nwjm7E61hLy6bJZdu2yLudcvGeXOjK8aZOmtzVH7Nxv4tyq
UakXyHh6DATY7FCl1v3Idgpc/Jq+xeK9aQvkic0jAjltGwcGbtb50LJBOs6STVonu0P2L+e4nL+b
cA7GiZd0HHKt99heV92MDsUBDRh0uTUjQv/uFjPoyoTTzBVQZceSX2hyvylm2ug4b/zMp/uN8ZJV
KkDUZaNF/7m17LozOJWczBaI3UEruN6UGfBAJs/cXDaEQZDvIYurnNm1yZzNE3Nxe6BoSWjt3Etd
Nq2f1/dbmev1+mY5iMmuQcg7PyjVjYoXNH7P5h9dHdoDLHL1z0bKiEX18GhmoYbRx/jyUgCHDq+Q
ZYa+ciiKMUHwgEb6mqh5EXbPV5Uq0qbojMisoNraIHr0B5pYtQ2SyhgmggPmT2Z5w8stpjp8CG38
JDQLrAGW0ClIgcIdE2zbRxStW9tSp2z+dnv5VjeIxsIAJd5orxyzKGH4JyZYgEDSpiEcETr+adD4
1EVE8sXfb2b5tpZNM39vfkukA+IjIny+L+dBNEpv0+nye9ygw89P2m8ZUItQfEi2/jIiZV1nRUV/
jrW4qf+iIPqb7DoNrzlG15a/MmldcwQ/ha+rmqnP8f98LpL2GbGx++Wzut9Nf5uLluUxCaxaRS9+
hvTWwoIft9wciIVOH6psaIhOtL/ux3p0Ove7u+VmUNnFcdkM2cx+rmyEBQtNOHJaN+FHNp+w82lq
GZNDxFvyYTQsPO8n0/+eV8vJ5SeZv4Vg98g10q8+l1Oy7XWQtwXEF13FMYKr8BAgcNgtH6m7EHiX
D1v9+9O4/z7+3c2bDKkqIgybrzUDFXBcbhXBRNmups+IMIKSaNXUx/tGeP/cWj4xugm0e2s6+GHV
TseUidNxVAk6pnmTWFqLRJApSY4uhhU3UMK+qqJbO29oK3QrF0LOVjo+68ZREkVY5VwnwTWFN2+M
+XKNKqaRTVk3qiiNSDU5WCk9+0oPyXocovHYZqa56rywRc0E7qVeNtT3Q9rRl7+P19GpPRht3ByW
py93GKFLPEROmWB51nJHOUbtPp6IVNYj3TxZpnf1ReBdK8egTUthOMs5RBIaqhoH6KvpZP3T8ojQ
r72rNLvvyMDnCKX/PDPrYIUHJaP1aKTrkrLzzdLc4GZXg9hQEmrvxwZdBTfNzYl5qQoDrTe7y4Y4
XHUy4c8sz1qej/WoeRq5SHT/Pur+UDxGeZl1lzCLrq4o7FNcdfJKsiXGBGzRrJNjeQ3nYyM+6E1G
03s9yTSEjcNMnIGw/rY85O/j7OgEAVJ7Wv7QMLE45gSYNmg+0O+qa1Raxv2fLA/AhSNJSZxYwOGT
ZBTk3wmrdHdaGhCeimASXUCIJl4UPrX2yN6kgryqh9RKrKvUumM1+ebjOD+X8d26amQArDLMuLvl
2LLh8msxxaEQ8PeYPsbp4zwfHKPKP6hK/aEWGd1KJxmvZblR1L1uLsRNG/ndBZytcbXt8SVORH5q
29C8Loe6ka6gQ0rUWkPqsRxa7oxRrh9sg8XAcmzZeObY8GX/9xGtYs0XsKSSBvE4fx+aDw10p1LR
w58fstwRW2RRtbb8+Pvfl+MwjR6S2iHE5N9X5TH5oiRNX355xDi/+Kxt621na+CBSqe6Ql3OXct/
KudN7cKrlSTP9RMGIDcYrKteONZVMCKvCnuskB5yDPyTdYVxrmZSKZ2w+diy8SBFnObwa9ARf0+v
WLPSiy09Gm6ngcLUQ1J1zkabgJRWPemQyOXflB3HJ4V6nq4w4oHOoT+smInC9h6ubfUiw+mlbpmv
T45aY/r70bSJdq3mTV6rcBsafjiXzv3rcocoyFs2HGQ7FjpaHA0qTc5K9YflIfdjtX+qWPNf73ux
pt/IuTgNhjR25IGH+1IjaAO78XRBFvAwFcTPzJ2uqBgeg9r6wRXrvWmI2PJZZsUqQnnf0E5PLhZa
jAel6dHaawZyzOvNFOmvcW94D0VFL1bp7ltp+PsGYGrj84IZNR6s2n6wHZQkjXce8CeNON1aFfwq
PViNUelE66awHyoydprM97ZR2v7yh+4Q6xjGqsivHzojqR+8Iv1SCSGjuHpzQ/22q1QAAj8EuUnV
y+6JD/fLH9LTzb0ZRER/IN7mF31mqLaOE5P1kj9zztT0M9DII+W3fxrRcFSYdLm5bOzWFczvBkdb
LTflvL/cY6UFaCHIz23yNDWKYWN5gJfG/j+PXfZLPdWBmvKs+t9bfj6Nxyn7RT4JcWPLnf/z2Ps9
yzPcuCEdPROHStOgrv999P2fdlCoUdPMf5t3856Wrb9dnvdff3y59/7CJsANThsTVzy/JAqb5kM9
GnI9uv5/Xvby6P/6s/cnxmZbrusywvs0P/Pv69X/vvf7v/z7jr0wrrHsel9/D/3XG/vfT8oSo7uX
pIWh1eY7+PscBR1shfkOkOaoXirLineg3K1SqltRlv2zFilvH4y+80AawczYlUhW4bnFBzPW+2cp
hvLWU42Zd5YjsVOrXemGPcGcGCnpVR+ctEeX0DCCnMe+G09lMVzNcdcR1vGubK2+IKYnEDhWzrNM
e4oQs0/2ZE31SBcoGS2aoRFVU5Nl+Fh7SI94/FqTU/+83Apy9Lt0n+MT+vaaKrvXbYWpNc82KzzK
W4BnWGjoLLtyu3/xUJHO8d51qmPDKoky1t3BW01ISXfLs5aNluXrpJEHt4KQahN/92hIujOeYx2t
pE8eLX7LD5XukgRjWdS3c/RgoSRQqPfUdKiATix7pCdMNBDQmuQNRrUA+MBTBKN7m485Juf5lkZy
/WGgX+TT23M92kvdc0pY1wt4T53IpxlXKDpMeVgwuHSO30t/+BZmvHk3Z4EvBHLR0mr8E5IQogCN
2nnPcmeHe5W0ukgR7jSYZ1quwQq6jvPNNekT0wfOLjKxtZuWe58DnYVvVeleMiN9911//C5jZEC0
N148lgWn1DJKKo2ld0H/gFGp0N4p6Tq3ahqrJ56MTyWliMN6gDKbNX0aQYYNyK/MD4cRaNRk9Oxp
OYnYeTdDbXUYTe6MV9Roxp6LlKg7AmQqyidtAryyO1nLOZBGtO45DSkmYnl/spiV7kvKekB9wu3y
KiHirCbDIBqnm/aa0qjjU/JCLdtg6ciF/1qCKpibdMM5IJj0aI8iWMlM/5VY+Xil5qvumyqhMkdk
+m5QzR9oWLWJXl05e0dQgskJzfansQNcjvvC0cZdJRR9fMeJwfc2Lf4EhEAaenuPaKnL340279ZD
c82KdNXNGLMWYAlulIjWwrxbt0JyRnnqCgSTokL5lmaB/IPb6Q0mRfNJExR+e162Wz8iEaGwd1Aa
nGYVKhcTOWG0jwb2/Yd2pE1LcA+2e52V2Mm3Tf/U9p1/v5XIn3E+aI9hMpbmukLGRsSRXj5bM4oO
mfdb7WveraLHwk8ISZ/W2ZA9K6Vjc4iZW/q+a0GtQVDbx252NDJ/OFOAaPDS+Vs0A+0BpVD5wQcG
95ogRUNy3SwTCXMN+fegpdWtMcsvd0zCD6iKao0sOn7qfIR2VkkbzCzVV4TGgUgCACuhbWzlUFYU
zwGuDiGVRKOhPyB1zDBRQx1kTDrvaTBZZyUT0zYx7y7HwJ4cvbIiKmMaxu8R1w3ZtN8GD8B9ygRv
mzCjYkwJQ6pmNUFJmNAGgoeu/7VJ66fALd2T9KhNZkpCtJ2HkSriF5ZP4pracXnuq+CZCAGCIQVt
rtNoAhU3SYN9IhjZOdIkjrY9VKd3LSpuSYQYGdqjD2qo+9Slbn90sszXZWWYT3VrET4QJLAdDEC0
pd891rFiFUwLaEusM7HRZmi9uGERnHHs4LkZD7kXfjP9dLb0pCPNnEqq5VgnzLPewpjYMud0b4GG
2NjCgKzwNjx6JnUrabnGMXCJBU9nxE3o/6bv4l5ayRQFRFLITMhxWvhjFOul1lovvlXXGxcp/pa1
nfNYhtEXWu/iiAmvWFlayA8aNOIPV/nIMSl93MwaxS2L+uC7GAA6FL5JodLOTmHJVVHY4gcJvji/
tLC99fKlnFxOW5kmiE2cZmB1x7eGZQTTr24fYjNp50GReW3bv+mJPzLxd79G0jWINNU7xDX8eu2C
RHkuWclh+UWPvVHvMZ/1D2rmahoZvIIMHm1Br349RvMETvT1zZ15A0XWUybtffRI8y7OD+vCquDJ
S33nHGlB+cYwzTWmZxLrBOIACJrXmVsvzeTIF9Ov/hBUlMtEf2xmroFlwcrWyz4/V/OuM++GIlIr
DBbEEhV2dAGThKkrSrIvK98l7Vj/HGc0aojertJt7xvq78tCroVUvdKAxL5ofPiUqARDWpcXf9Cv
zOI/hPgPkRVTQ8Cy9uh7XbQN+0Z/8abEJC446FZ+owgfm2mBpTIjCvVewWnKboTm8CTIYgNjzs9b
01e6qFeuZc3ESOFEO1+oX6ZrY7ysG/q80p5TYLlqQ+RIiZQfZHK2v3FJq+qN4CWsdKcuLkAm1NaJ
EBzDr1dD/xK1IF1K4QEDZy9saH9qAf7ngdMoqpOX+/geA2M/wFgLAHna7bfKKs+OTKDQJ/R/87zn
XXPmr/g9orVdRuBs2XoD0RMDldH7aIhpA7V2at6mkf6HSajapsHqeAtM57HCovpOThnWqgxH7rKL
s0d7QF0JFSvml7sMg5UE0pl6xiGOCvdCom62D8cww1vRP+JFE9/AZXj8F2k/TalFL8BsrAQ15WS9
5nge6FnP5d7Z/WAb/9zSglGtMP+BYJ0RUi7MpH1t056Ix5Im/XKQtKqPSIS7hHS9wWq6rS5CZr1K
6aswwGId5k6+acwue82RCUMHtn8NLrlAelDqGxQV7bVEr4QSxXhb9kTl0UPeakoXb0NWZ4+2RUWy
mDEurYaPZzBwPw9IAZ8me1yh+Ro/2xqlJiLp8hBJEb7EwiGAdYy3sRI72TfIwJcrqsaStS+oTyzH
ZFMCFhzG+tYnobetRzJBNDCFQ5V96b39WsghPUqiKba5wEhT1TYES9s2r8sGcgxRIhSbUE1xLFQY
GVyympdJmZCmszf0sF6NcYdTXicXL+xTIjMwZm/U/JIHu0BimDKRwt+oX80A0z3njP3LHkFR9sFX
m7ylHWCCQnfDn51JBKo+RcWzMSnrCPEFb+ByxfTpO5Do5tU36KXednlny64uYIi2jgeiFFGpYA35
YobmhyVx9+Swl3cakNqbo7sUnNArryJ+Kq9kAbftYL9EtdW/8k9/GW3tPw4aUctRErn985BEZKIE
bnMuPVxoeak5r55B1EMb5dUTYbZoep3uOc+94clgVf6my+a5t0b1tHzBrT88F/pUn6q0uoKsja5d
kDDV6Z30yw+pjMpc/2bYIf42L8pPgeARtQaAlrBxkE8djQSN0YxsvL47BWaq/2wd1u6h5vZIOuz8
0y/hyCu3SPZa3eSfDVd9RzIzSLxM3JxUf5amn31yEfF2WZVuTRtVWITEkUC7ZlNIhtkoL0+TVWwH
zSd4sei/ehtdUNvDucrzgZS0KpAXgf2Rmgw+xKhqnkeRf/c8CnyIGaBB+kVygWH8TulDfwVcGb6C
XtLmHRvv1RNEI/jA6Qm1YfvSV3n3hMYnRodwHeo6/V2lNx/T0W+DP8N023DfoJiubTnMlqWo/Agi
QbhI5tFxmncbZgHgI1p6XhU2WKutQIVVXvJoOxOxhyk+z/uwE0nPpncDK7/UyecuY9Yiy+6yWfj5
5F9ivnRrG9QnWOi2Vs5ZKz33ODFLDBCrw7KYj5ENytWFC+25rw28SkmiQU2qyY/Eg752R0i4D5r2
ApfFecL/yp7ZjW+pdNKTQ2nh2uH8OOr69JNSJl6asoZPPV/qlusdzcAMkmCJA4ULX1nHzcmsgjch
8u4xG2aF7nxpMv7v7t97tfDMHOdPr2L13ExufdAnOjwlmjqq6dD1ltPQUYJGf6wT7htFzqOtTSSZ
RcbFKGlbFcslvQlLLpX2WGxMSQ0sq8f43Y9Jh4b5EbcOklDRhNThkED0VlxczKk0mL92BnNS6t4P
SQHW6Y6uEwWS+9oVPZUDximdRttn0o/9GqWtOJjzbh9Ye7K7p+c8eSJeyHnKLVYhrA/Hz2xIrlz6
SnqzynqRhvmhEKPh4At+o9CvEISCJWuiukCSDPWkXqhlbQKHoqFX2I9O+S0SCXwTs/+wLMM9ZiFN
80zl1UY5bc/kt9DOlM93QB7qmx0TeN/k24AEt0tUORCo7KlhTsHCED0qunUJ+FMvAv3sCDrqWh7E
ryHDFIE87hbEqFiphjAv2iHsN3EpVvbMU9Qyzrvlgy26EJEsqRMrG4vsOihqdXY0okuoMP1EOICe
2Pmuxf7vf29omvpZWZV8XP7SqIuPXKjitIxfDeorbL+pOCeJDHDc45kiWKOFTVAO39EpMwo/J2Ad
1yixAXi5NeN6XL/WZfLKQp0I3/nQ4FAqqywTr8l8p2rKDh4NNtLl3th1f5CkkG7LAJlqMhMQM4HY
YtA953GCSfJGmtdmOW7Ngzwka+++GwTWh6BsQOW5I0MSwenyKHeSxaYAlElZs622dWQR69zLzwDI
6q9sYtmvzxdgkrvq3EKugbl7H9mZ9VV0yVec6ck3OtbUDoc6XKfxKA8qrtGPBB4u9K6/pAYfBZ2h
rSR3HlcbAHVPdd7PnrzSWDoviRu6X/3gbTLNyZHCgUb2jbj77WlAMOLW+iTJoSQwDEErZQ0mxEOw
a20txsrYDY8z/AlaFI3rFG0C6KCKuA94NyDTAC2ycdZAZAPWkX75OnwYkUnhzXGbJ0/r0MLX0qXi
WDTnogS3EeqVSwKtY2xnolwKijJMdP3Vs4dvZMjr55FEkNcR4sGKNbu/F065nTi3ofnitrIVp2fS
KPtdJBrLcBm/+AkGo2xK0NtbkuWtZRK/tDyEHPILLc4ATWNjHNNKhS+4jZmC2uNt2QM7gn/FpZrZ
k1WzHJKVF75I9SeYH+QmYro2k4Eg+j/LU94C6FZdB/47r1Yn5M/b0kJRnCYluVSmzSSr8O0fFFDp
SsyMP+G49karbRyO8+5YoQdyYaEmWZ58C53itSMHIngIgNMwwfvjFcEn/pDHyffUY5YUyZtaKiyp
0dTMtzobDz9Q3/sPK+3ds6oIlGMU9j+b7mcYdfoHU0EW3nzFXlJFP9tOe+qzvH3zDVPsq7J7HXob
R12Vo1mcUvGUZ6FYtcpcJ21qvUAIsPhGeDmBUBqrmMxYTeTfXfFOQfzntAPHsnWDFkcYmIUfdvUV
VywCAILp25JLHg71JHqX4bDSWv08MXNHJUisDcJ/8+ya9CYI0iW/CFkCrLVwRiqQYTIReRb1QY5o
OYChJYJo32eIwuGEOkTplOrsF2RetV3pbVOlOZdSc6nlGMZbWdvYACRjvebMmqes7q64nxAcOgHt
X5z99ANQOiWVsWPeq64ac/Wr8vpkr3JSe0Rpyo0fuEw2rK7n8q7tcb7NJL+pb8VeTf1XadsspIPJ
ABm9/Cfy5DbSD0i1iFo/3JucbuCi8MorPyQ42syLT/gnRW8ilG7abcZQwClqFRe9HUw6xu2L0Mv2
AAXM2rpFbB+pDEnEcU1z68XMuLBmG+j0gq+12UAh02DQWM3zfQPwHVOtAQ5okFW9LeK1jIid6Nuo
fV42Ki0JkEzaaRfm6c8gyernIEmhLpnlbzBR9xvzkSCBWDoZkY+cvhi3LBKLvcBJ+lEM+8L1WH+5
8DmCkuaEXnNLcU4VVfvU1E7x1CdZC4XLFz8H3seerFRC1eLgcQHPEqABXcw2JggHXXQBHXImry+c
k/YoSGl8VCC9a/0pQl5m9752uVdP21KkazguaCF6aGSsW8Nhi1puRyTUDLY2G+qKqsCjMQSH+1eB
93ncRAHskTZh6uJm+iPnbXoYmI1APWT2G3RXagXjrcny4nl+ZzgvgkHYX/ONwh2dryAZqKdBKlRd
/2rbYq4/tnJnlo73HprjQTT5r36Kzauut9mu8SABpU3mru60TC3g+uPk5VPVoGRYoJ1m6UENy6xT
+IW4Ul1QAqL0n/3i99MnF+m5ijSNVIHy0oV6Qs5nl5ygAHunKMBluKTRlD44xy71whPkeHQcOfqb
ZOgBgugFWZqqTgjZ9MfxKn6nFTMC2lXk01ZC3y+nwTgCU0BgFG4Q2VD3oDKybHS4N2i5cXaZOTxh
+jvbwFTJsznP3f2gxifccm0zLIMAqXEdzNBMI6vdXQRVaZsSenIG1Yc0G223l1Yh/5ePRiFKoQty
CxPL/90OfzBmhb9yDRlW2SDDumeIxOh2axzB2bpL4mJP6tFN6dz798WZGcV7Al7vwwDkQCFWQ0TN
KWn65gRiknW9FUU/Xf1kaijz6gQOaCuiZzy4+jM98rVnDdnFddVrl/X9a2hG/WtC9BD85RffM+tj
UbAaIoQiZQZqGs1rLbjy6TYGlSjs0EjOPyPa5TodMeBNspmF4fLYF4oowAqjQddkDBUCeW/gduJy
f2NmZ4Y73I0Oai9P7SpkLrvUQ/AXJ5g2itR2d3KeulMNqUgAz+S5JcAHuV1hJ2cx7GsHKirIP2tv
pJb20SlMUyxdDmM104+7FBDM/7kzKbwf5iTcy4KRrZl+nCsUwwvgMh2ooqJIenT6tl4VYL1AIqVo
OUeRkkcQGNflm45BsLYiCWm61cZ4CotqOOoxi1MVDb+XX05u0mOK4/zQBK53rmTsQqBxEwRZ3Web
FdqeyC285r527UADfEsZlHDVht4VD5axk5p5LbtwWpvzMr8SRH16Pm1gYyZoVxRdF6g8k1jIK8vQ
BcmURAPHOzYaFWNPWXih8m6qDpTH86abmQxULPphxolwJEhuYeZwxmIsX2uOHE8qCHAeJrjOKchP
P1wqVQ/dhGpdc1OMx62hnWRbThvXM6orUEu+QvwWEZYcgMRFoTMeusnvvzeSTegbdBqT8jP2k2BT
ygnjuCd+qTwaNzEygQP1+4ohLuv2lIia52X1Hs+hSpPRQCDqqKNBtESuBWT9IcWg8dMIoq1nDvIP
59jRs9NiZwPJ21heNp7xXQUPjZ66P5hsE3mD7+gUuqXcM6Mo6EZ7tBi54ukSXabXdrv7+AMKkGCD
zOreHZI9Y5FM332bSASpEqqqvvJp2gv8+NIyKQJ6xEXkBgYn03tpa8wTw1xIoP7aoaYcD+VcHCEh
Y11XYCCSegI8aXAeO1F2Wwb7KgpuRaNbF0K7ZktwnX3F6rcQovlRoiNfw4Ve9cofIRYykxp0zt+S
eBgQSc16+W0BJGufh5SUVN2JOoQ36PBm0DHLDWOdDvFE3qFGcCRB6NKKqCaMIqS5Dh/LsfTtMlI4
81g2TBMGd+S397CYSak/gnHxJoX6qlLY30ABh5Ufjjsw/8x3tCL96Lz3PnOnPbwMyJ+Gr46Fga2t
zUfjDPAA96E2vGX2pH8gNtLX0g2qC4TNDppVde7QLOEbAZ+HY72qgV8F/koN9oS9rXi1QcT/qfWf
1OusLTzTYqNA4J4pqq+tOXVJlWN2Nns0pgOpRcumGR3vROWXTF9rBaIgemqs7Ov+KYeVcV7mA42J
fnVoAURQAfrFvFxbFZ2aWeS9/jjaKel5AYEjcNGPkcE1aJ5j9vTdzw2yeCEAyJSlJq49eQrHpJcn
e+ypXhdlNLzAwbdQqmb1OcNe+kCEznh1BCjAjMDtwkmdX25oIs4qFWT0zIdgEZQvPimHuKNASo5o
qVB0weTV636F+zogcgfSjYGtZqdyTK7TkBJsmOMQdjHMd2Mrjm2oYPSCasJqpxgxq3a3jKpxACnM
sKazFzU6eBwH8XdgwtlxJ+9lIlwFTfrwotletFvOolp26pg4A3JIOsCX+3W1YKQ8q4QmBGAp7zJp
5S+PeTmT5QFcZN5Qvs+so0OA1ktSGC9L9o9V4HVMveRWe+ktNmnWhE7jXe9/sI6ojgRRvdWJJl1H
NtUzihvmxrJrirJtTAOn/B5HwckN9O6QOzI4U7kyUekyWcEk9pDYcfPUubZ6aDsfkxB5QM6T600T
xdL3sqtIJJgK21mD8KCPNk+m3IHxixkMqYB2BpTED0udKq6DLbiqPsK+IMAmisY1qBPxjbXqVyzp
pRYppCisfs+u33gs2iARp110VLo1IPbCa1dUUYd3jVux2f9zK/z31oTYRIlCvv3/HzuAosc7hkur
ZkBSUwEtYA43oIukYQ2m3ryEGlBKhonovjS5uVNdZhzw8hdbQ4rkW0SIGD7e/mfeGYjre6mdK9ck
f6QBwUZdxvT15HubJodYsTJFN37LzTT4tB30vCH+wDN5eP6WQuHZx7h+QDxH7zTrpovVQh9Pmrh9
lWExC0HAWY0aUacUELb5rJVa5v3LBvAi7RKqo9BYvvyq4JtNSfqxYtgPUgM5jG6FxW2D32WUglSv
WYcTinTYUFOtNwnZQYRBs6mmcjjYlelWuzC2KuDOcNqzeY2ZdfCh2nrCdZ+V8GAjCiyjQZGIPrDx
ELKWBJKKa0gHWXtMsxxHF1aU935E/Yx1JdgtuzCgEDLxvUesXgnR8iFGO7SNhTlGP5OA6a+r/brH
FmCCqvdOYQyU/fEQjhiVTtbg+qfSn5v+aNQXvplwzeK83Fo2PkVSws3JDAsrGW0MEyieOUlxNLDE
Lm9x2YzZO22z4jPWp5MzX7dMBM05HOOfEozUGABy2ObGINeiN7mC+ulBEFyGtz4wTv28WY432T8p
cnlo2lsiiicKrjRuOYMUiw9OqyWgbZm++2X3qRqCny04GlYi0yvuLQuccYd7LQlwIBhwI0K6aIXv
oc8p7GKfUyx+VBU68kTDagBmi9yF+UKzDBYq9N7vr9SsiXkiJ9CF2IA4t6vj02hlXC8VVfA6NSB0
scFdp5+ashSbFIw+0N3EumlY8Oiva+9hQDgo8G4I5PMuXkp/TTvb2ijfUBi4IhNb3IQybX/v+gDJ
P0ToygGsNLCAnKVnRXBVRFxyBjCphfVZUB34q+CQXBJ4od8XIYIBPhtDCdCsUJXZTckEGcXItJPs
7DhxslfNtcJ1OKYo1FsS3iJPNuu8cW/akKqv/3sjYOo0aaH/KMm0oOGL8XIpThkG7oNZ0X1xbDoB
gchOfW3PCn4dlpklcJZoS1+9C5toZwb1+FnjLTjdB8nKSO+nlSNM9F+x4PzI/VDdz7p8GtSqrbFn
qSw9qarM3nI+KFa80iG6wL0R4THXL+hWO1UV74MSy0QYShYfRIU+RHgwt7mryqelRqkVkX7RC5p2
SXOQaDo2i7CESd7GrF3t3WcJfYgBu69A5xWQqnTK7NQD/QN4JdZRVW6vY8f50Cfm9EsXx2Qyfo0a
G9abN6iNNe8moTiKprCO6WQ2G/crd6AJm/P0yfE04zkmDq/KzcOkcXgM9fqFduFexaX54TX5eAyp
LKKe+iK0xD8ZzRzQR9YRN/EbgmOOqGqQJEkFKS3IlOhQ+y1Kj2o2S/DzJpbeBUmUCzfY2nnUnv2S
OnVDPSmY50mgD7uDVtFKZBECpMSY0apGiOsfpNaR7l9xERH+DTq8w/9j7Lx6I0fSNf1XGnW9nEMG
/eL0AJveSqmUUqZuCKmkofeev36foGqmd2aBxTYaBMlkpaRMMuKL93sNcG4oiMFVxg0YIwB95qyV
nhYtolOgsu/8Mz1kGFTo5xRTpt8LNEnUW3IckX3n73V5UKQ26o0oe/LbeNg0rcoSqNRTInYyfwW7
nu+oqWnrj6oe7AbLPZllTT1CKGQhk1JM7q0zg8Yxq6Mch2Y99NAf41+jY9+FI0U3bgi9Fbf5sAps
sU6wMfCqsvCWGHucMvryO5iF5Tara/UMOvh7j5v89152HnTcKF0lpq+rwjpBKvFmmAq6RbnJ3BKH
qURStMIyOxFrUtwnZfykqrG0ZmtG1O+B1697OWMiy8U2TiUd9/sTKrloaWvwIzBdUVaGGwSnrPcN
ViN5WPF7RvHZkEXePN0nAdh7USDvbTFIiQ2tfUQBnEvmVsRjcTU1ZwvGFstP5/sjygLjZHT9sSuS
1zEalfvEUern2NzP7R7YY+2dOE5e/am1oYdsACIRHfxcW6JVXZFkicOHkqt4TKThu5PGj1a3sQst
+DArFv+Qx9NjP8T6A4rkLfxxulEU7apu3BXY9rL8CCcdcCuOnxRBd81MG/Rvrd3lW1vTjT152h7a
zNBaNnKlULaZs6u9FM3lXPHR7j/jQlFuG1NQXHSRcmuLZoncEnR3qmg4uRafNPOiNQTGAWYEdLEB
ZAVvsr5EjRqrH9LZKvDXvi3Uj6jN3mYWR6P3+iPRCo6pnL8Xg7nbA8h7mXJykcW6KGVrnI7cLtCv
rms1O2rxaMe6LgP4oQHUKQRbeu2w0rLl3LUm2TG9zHsZDnmOtm4mi3o7Zl4pKpbYwH/mnR8WNxT1
5rNQDeyLUgN+lgsqjqVByzC+6ciauvmO9gVPde/rzAVJdcFRFAxPz7i75lVt64TNwU+iet1QdewR
xpTIDePtTBXRQF2X4Nhb6ovkqhE5sAytZHyLpvja2D5YcDRSU8Ttmta7u4fFEG8HgRA3culxur1c
DwDybObnZH5s5kPHAVwfjWxjDplyj24zuG/7ACoKrkW4lAJHyqVdJVveTu4l2+/+eDUiFvSNey8r
xW6G3nt7MDaImOL1fOgEpX1oMOEg3py5oR0/yW8iIlvy5twogtHth8Z95In6QVXdtyKBqJtWyjsz
wLGvaGrKnXFyxgshC/FyUg1P9sAJN5GL/nkTr7DE3UXwsD/8yrlZ2ag9D5Ul1uT3WcdYL/pzk00C
6SnO6HpBq0rRbHelCCU8e2afnTBzuqYq6vAYFPpJIRkQUCMjO9gr9kMdSHQdFkQF54ewiQqOVw+Q
Gcc2yWZRVz8I0UHUEICV2HeBwPIuWyyC00PTGA/zJBznMHVqvdFYoCLHzPK8w0SfB7pW6iPc7OTe
oMWG+7bproTMDQ+Jc7mDiYl//VQGa57MbG8EFRQvlcdWxd/6XqvJI1MHtXkZMxBNoZ7KTnH2ppHb
pCBK2in8D0AhtSVVygiOjl4Gd/M8OaVQoxCrvNQDrqzzA2WWODzWyBuefVsnZQipazBhphnPj6d8
UCsJp3wPgMD/4dUUrbZlOTks5+/AGYS7yiSlb8IUcE00YAbJyBI3SOzmiYL8XmtIax6cQT/3JiUy
sgX1mZamyx3mGpCz5eHE2tfXIF7xZ4UEOTftiky5CeTQBqWWq3bBsL+t9Balt8TZGkN/GVUj2CeS
46dVVXpw9LZexYIhs7SV6Z401uQ+Urn/5odnfgFTbTxBRxwkBc2Tc6PgFjEZLpAPN0PXR/atUZgw
0hR/Eafil7V9A7RfcjAIiDtqLY6GgdMi3Leh0elSYlFAVmwRWJ5bymKaY+neJZd04WhVSdw2DQNo
f+PFbPGgmeyEZAuBjR1UA16VLBlvYjNmtMjz9s13YxVn8F65NLYpORyQVwflWVPy6/wZZLllPrYY
zEdeVO5Hy8MdHI3r3lMN9+TbMGubSKuvbQE8EoKpvtaR+UJ4guRptTY24RZgsjGWzhlaj1WVWJHI
QbUaEBdQpiYXxIH6rgtHfadqVXA3BPm6j1p1YQaUSDrxe1uJB+KmVPgvuu7WK6btcK9GnbEyGcHX
FTnWd4qPbsx1+v13xYqfJSKxJP4cW71BDo7iVtf64P6vjVvQ0R6V9vOvU4isNmXYlScnwTp1LtXy
njammuCC6lPOrDIn7LbhrOWVe/68N2Z0UqIILRu3R59XWEq0Nc55fftQgEgjmDa6Jw043dWEfa2d
Ot6HnVOtFAsdb+9AnyYA/GybuAvLIzLICPDoENu11RnjvOm9NhFl21jNHbK4Ins+U15M4nHPHtKi
pdnbBX/pIFbQKZAsoLQ89i0FEdp17cnoXQdngYoYM8VZFKx+lwNBjovv+sUG+MdN6x/fPKux18J1
rP0zBrYXg7Pv9Hqny+5SRuG/w9w6x8+eQ82kc1gC+7CQKkZWTWzGf+1NxsTI36q7qHFhGNnaKxUg
2TxEhWDbqkfRNoIC/TomFjILNfioQVdg6DkrvXHbF83Snhv88b4gYy2HZCTHVMvgazv0xnT00Wcw
muLFAXycAL9ulg2wbppuiTxC2X6TeBpfPPiVv0u5W89Jw9gj2XWl3HijbpGL0m3noSs2hboSHkE5
UVBB36gQjDiuhAd8NM809+B+wXOk92LcdfIoJODykggsH8jfopUjD+cX/MhdkPfbr4OY2LH513Bo
VW/mQ02iyNLRA5Q0uk8raZIhV0M4VyXntBE/5yOT8ZUFNPylDPh6o/hTd//XnhJJXJ1s3FVRRzgE
FraHZmp6zcEDr34XvIxNEy157kqoeOyBPTONy71QnlP64ferYceflvXF97Xz+fmK+dosxKU6Huyv
GuhiZzpTvNbcxHjRIwMMMcFlts+ty8xsiHoT8uf43OvY0mtEf2/mwqkkr3aj0o1IYmeSGVEY5UqA
03PH+1Yh8NG2w3w/X9rUbQlo3sY8UwQWeqILjuFYxEdbYH+RKKyGRhYAt67JlVWKVvgOEw/mvRRf
mUCtP8ywrl8GnQFY8vXHTgaFF0a8J0A0JBV4enQbDC/TLkguQTV2J6fMiPNR7fS5yrWDAu/YVJvy
WhhR/UyLyk5c5ZaEuv/oAIfMZ/0OK15nbG+WJqrnpI+nE5SXbjGSBX6bjDsfCGKTT5KdbXX2VXMY
QYmTcz7wfLjVUZjcMK9Rtrg6Kdv5cGii23xB40pKlWnbZPLwz+c36st+gmQvzdg652Nw0Jv5TuVv
XCeALqhp3kkZCmgp5K28h657GaawecqCvD4MDTTKAvPSd7gFGLj4wauLBHFnK6gtyfQrn80ANCqC
s9T0bzru9ntiS2kLy0Mlbp6IUmmuWTO0dy2Zkjhecj7w6hG3hjI9jeCrNy0FJIO6C/Dqn0vZ/W0n
oewPqG6piAu6XgK2xr7NwnZXYUh2Mqx0m+SCzwYm3moeHoeWerBSSEw0oBextmuuY2JiMqSp8WdH
RIhQmy8+W+kE0DVPVjiQNhTkzXKIVKyqGvCNpHW9jXuA+ElbpfWr5hFDQvWUpZRq38eKj+bBw0e8
aIebUhZA+VT/FzUYbVYaSnXKYk/Z88eaO5IArPM4UYyVg3+ca4skr6KLD/AyH6EgQ/3VdPaR/FJ4
IxTpvUCrYOVjda3tSttx5zvbfmIEK1g3binH7G3tdM5eGEZ2N+R4XiW9oj1n+vCrxZHjHxGRLize
v0Y4LQs8SIKkD2690UGyL5l8BN/zsbIHojKyhETmnLloMlr1y30bVGNad3GpnKgCqGVbtXpoGY5P
GelZq0rXq/dU0/Y9ESDPIQK0HTgqHtG4XEBJ9Vncc1topAVLglDomNByRMEk2iTBG815krHYntQw
olVmkiNWIwCBzBg9oWOUoVRG8IkvK37rYU0aiX7zTQBPs0RSgr3psDAaOnwhfY0GvliLT8yRzn6N
9wiHQAHDyoPktiepq4G7QbBt6+Hvhqhn2Fmy1tJMMK7SgrYzlx3zuXJ8dlwcHYLcTDaa6kTXflCn
vYH2lOhhmsjzuaosfxZhAs8vQw/f0UgJ1rhvaDS9OMZnVFLaJGe/zYrXWVXUiibYO72yUwIN7VOV
SjqYkIk5FDEtRm75simSY1la4x1BRArdKbc8YNuD4K5Nn4tOxQk9KvWNjZP8m45pUF4Xw30euZK0
THEWl46xnRnB+MCtsa3xbpYlsxdsurs+xvV5nT2kdqw8WKVoT1BLrpU0xZk3rVGhHU+8uwHbqWdu
oHNGc/gjc1iyhn5SILM17GNgKliRZG56UtKRyJc+dxcCYpTMIlWvehDlqCzxzitj7UoTWbvGMawj
SL1o8NzyZ/w4V6jUz2RWn5PrVPjTRqSx/pLpODF6saOSkNU022YI6H0g1Ry3hEMGGjScwjmRUQwD
KM2ITo5CyRjckY5YnriV6Ic0lVIfIGvfqEGgK47FeBc31Hz+4Ng7Ay3FJYoF1oc+U2ufi+RAVn1+
5xf6a9CF3qLTY/t5/gfwD+1nVmLeghacs9CLwbgPpIuQH6W/dDCspd3pzb0TN2CsdbCpJt86YdKs
rumbpUvLdW+tHQ1nop27p0Z5rHCrvEVUfoc8zLpT4hsPeuFUR34dFDB4JHWrClbFKp2ju+mMLqlG
+4dSvKe6h9/V4CuHuf4xMOtoTJjJoWBCisk/W9lJYOC/4WxFr8MNtdV6q/neNayozoVDUmKUQxia
OpnFrfdYUMJwXGlDWL61BUYKXifS+0TOpH6snYsUmsVDGSaSf5J0PWouuJVmX7zHoaWfzJq8D4IY
g13XW7hu5vYtppbe5TWpZPNeCAaCmsEutx2qtm2A6uUnhJa87ZfuZAS4b6q/X2oVRosKgh9V4jy+
YZgX4/Slt5cu94ODIjSBXdgYP+EIF8QHM7umYhrvEyXJYFUM2DZP6k8bPvHZgCK5m1zzSnBmunPg
Dy+g0Wi33Cq//DJuv0xBh8qs9Y8po31JMHvxEOPPuLOpRmoitbY808WDmsO4Vknf/hTTKs9163NQ
oLUJf3Qg2MJHj3HYyvFjXqvYl75XX5hEFe9ECvobMfX9XrTSernzskOo44tpF2n23hq4KMuGQB4Z
G9iYP2kyj9fU6Ihaw46GMBh3fA1gSeZ1rzwJEzKlNU7P8GvrU1RrEO8lhFBU1M5MVe3ZxSmNNC+T
taAN59JGNrgJe+yMl0TO3Byt34GzqXeqcJ1zMWLZgAAp/CgT2Ku5+tCIVn/MyjZcI/czdq1sTYmu
uTMYvK6GAxM8Ta0Hps1gifQxP8yr90QBq0RMFhsUvJ2Onig2+xhZCECmVGelUDBQAeCFlRE2jTnu
9Kz4vU/GYKU+Zz7MQiV/5zOHK2xNpJPosMA7DY114ZrRVTMlqiUerClhWNUr75AMAAVlSCGZOUCs
iViCi0vfQit5ZR3nH2OveHbVxDxBDKAeln3CrCZoOYJMQYqIfytB2c6VR5I1pg8rQ7VPMyLg4ngG
2FjdFUPVXIuJYc2aRL+iWqemH1xGX9AH7CPMETCnmNRdlnpQXQfNlVOp9/15VTzqCmTAq+tbxYNW
6I+54qoPUR9fLVEz+hIasQnbECVDYn+pQ+pfKiczr57nndFBvvmprIpLRFwsP97iElggjk390tLn
X5QCMkkKtQglH8vOIiStBEdeF29duSjFRwJVdqYc6+Sh7Sv9vmkduEd8qzcoddjcO4bx0SY2cGWV
/ZyRQmwrH7SgJnuDlKd7r/L0bRemwTFNoF33Y1JvW28MLobAcH/oSCYqMVHbiGhIn6grACZ9NJDz
IZAav6qOa4yFkd+8khM61/51qMpDo6pTXHYMd9tOjYLRvEdULCK/9XwzhaDEwKsudliNtv/+0DVB
vTflo7KdhTr1hG7NJ/Jx1u5UzCWFn+NCL1O9CpnjYncq0dGK2aIskSdVVPG0EgoyJOWhUKzoHmj4
XOmF9xspwsWTbHVxmJdiRtHHp5oEt4KwhItSRjc+WOWZ9Btx6Dxy8UoTXZHfkjjpJN0HaBcykUmt
HpuiVu+aKTkZVKHFshNkktWWmh2AgatHn1rqICrcIVWS5QXM6bsSnMDGcSpM8VqPx933MRlhEGOI
qloWJrE+UQsdXWDmYWyqDL8dTEr0g8cka6C+gspRJGslV4xHUTjKnU+Iloup6LwA/N7ECktBO32z
FFs2tlgYzutHJx+8TeqidJwGfBQIXUo2IbKwsG3wGmtd14ZxBbgX2wTK6mHovNEY3NlhiAu/ZBEK
m6fa7WyEj906yOjiM4KCHNhEgdZJbe2DRK1W8xDi56AMSRAWx1qOKFqnMv5G2RWKJ1ivV8Jpiqx2
5xi1t5rB+sGmqdaTRL3vXHu42I3+mQfjsrVq84WOrbOLYHBvvpEQZo6gDJyjV08ZjAU4xWQAGbuZ
8h6mTyO39ApHFvO5NEgLySxX28+HNZ0YbPwksiNC67kKzHWltsfCHMKDRpl+FgyKAyTUdVExH4QN
QVRGyFDhcIPDpFWMHHlGlSWHGf9yR9gruIUe5yNNomEO/sYrD5UqZorGYS5/5g2mtoeuKKq7+Yjg
uOYwsSrChj5pmD0plSJNzwFqVfU+T72BTPiq3Je1puyrSn80VNnwlPS9Pqt5uhzvJfbqFKJAiUGV
7M2UkYLjM/3hBwuXtQOdCXRn8nDeQM8yiAPEMM4YCQx2BX2++VFK6vEckf999/2Y9S4/2bKy7xfn
K1oa+ja9kbv5yI9ZXIwtiQrhRE9WFRnSuiEgdqNnUVTRm2zXUOyO3kCbQpS/b775DsyROdGPnTIY
GP9EL8jCRUhCcEesInIz08xdBo3jXxOyRU52gfkkBN3rfMrv6nZLe4qvXl4xv2AomQrDacq387l5
AzviYiCcxeW2SDD/FI27SzHDG0pBBxNzstWENlMnSi317sgEy47cfgcF4RRLNof4kI60mZ4Gzw2j
cYRymLvdMhUpytxA60bjPGPdkmEmxqg6mvgJoxgs301XYG4rJSSwr5JVWEXeoRuC9iVj/mhL8hLC
zLnOxP80649eRfOAR6l7ciuTMlLXmzWeio92h+EwNS+UQNxpctxmYF5jz3xIPWvalVYFZR4YG7dK
uYm69vdejWnaHkN+hJPetvJED12cmXgWS7tEdhwms38O67TcOaSLLMq8H87f3VMplp/3RJleVZ8u
lUlB+H0qTAiZnVisrRujFHfyt8IV17tksxOR2XgXtejWjXDDu/n8vFEULWQFSgVbaB6GICEtCFUL
XcB98RzEubKnUal+KPnQbQlPh2YYDcnbvEdcRfq9931OMPIC1CzUrKofzBCUu6bY26DcCl+RIu9L
Xat2tHhUuI7dVhmz9m0KXU9SocdTJqrurNtOu4qNWl2ZcQlzwZt+6hkKi3lA7yI4MHh3s6ZLHsIC
CmdvH1LNcw59a+rnVm7mPUQ86dkqtt8HQ2ScsQciiCiE4iZm9WxoFC5hHKgsZzSvGuOfdtXnZ9PJ
my3e3N2aNEDaM5NmrgD+Cvr1uvo8Wq698PLGPEaDo5zSotKAFgiRGJP2eYp6fa+HNSOEBJWCzATf
0WHZ5wD9HqzEXWfR3QrqwENF8FF1DkA+Ehr0NL67N8J7BubixYTw7tI9+ZbpW4n1ME2Jf+2rdkMc
nnbsKdXKjRiZFWr1nZUAUSEuC6QY94CF1tiQh+XGYAF9nA8xM+UuG2w8L2S/dsjin35kxBvXLWGt
C+Sh2M4SWizfXKVbeGy7tt93dHj+OqW7hDLOC2G1tBDYybIPmrm+70MQwbnwm8/1sUNGKsYVkHHI
G0Mw1Pq5vk/DIrrrEiJTQY5UjP0s4+CZiOUH0rQX3w26+ZiBC6RW5avKgsDcaa4+nUzbjwBz6WnY
CXNOOvb1wciT/s7EKbta114TL30T9mHZ9Bc8wJIzROeLMyb62eiM5f9R4NJljDbTpRpIWgtCFw8V
2YOaAd55L3P0EZkErBshNyPJ1StTdSX3q5Dsn7T0WcR4of2IhlbcHFuqE0330cxU/TYVv49y2VIy
1G44WfknnSucF2zbv9P8KcOYiEOqlPt01OyrKpdwaW4eUQN4j3pe+oc4g1iYedIwsoycLbyUahlX
vVh7yYSEpBMyAE0NzY2WKAgprFyj0EvRpBmt9fvYoW7ZmIXZLbU2di5OyoIvVbx2NYBpXuZz+H32
exUohVgweS73B2p6zCPVKIezzpTJR3o1phJJs6H6u1hxf+/1vfLl0KDY0Q2qV0CC7ltAM1rLCDCg
cOju/ag4Fr2Rv4+p7TBfhtNj6Ez4w4xtt1GgyoJDdOo9hFeoAqWAvWrg95y41iVOY9iYcL0JUbIi
k9CgElZ2G22gD+Jv0xWkIUEvObpyMx/OmymsccefvAumtv3JbbwOX2n2SM3EuanQh6OXIVfldKAO
/UnxbEgls3eGQghGXBOkrZZw+nOvJhPlX5sm1pVziDHaqaHbRJgkbpHS/i4rBoznoTNj+K2tvkde
K8hPE1jbd8GFNIg5VkUmNpdcDfm5u1ESCqnvtSUMMuswU2hKjYJAYzVnEOz3UJNPN5+Ou4zVGqsM
tx3fx5J1iWLn2kPB/bXMHQcRoTmoD/MLlnTKM8rG3v91brCmi+H4LUglQW4QjMQyH+zqXseZbhFG
mneAAVEv45xIRfLl9JfAo8Mcp/0Tk1FzsVLSbOXpijRkVD4owiFWb3Rm0xccePcCi4CPxgQwGnXH
v1BD2dB9MnsF+yf+qGvYQ0yhQQQDasAXxpHmIg6r222Zt86hsuQw70iAkvTXR0UvGU2t0Xk3Gp9I
XVRhFs1KJyUaKegHmtumQes5Jjh8KFkC+gYqcL2ML5otG0F6pmDDQ2Vfo4D9zOOnoGnEFw1GOJ5p
UMEOLqy11QBC45xTnEqWaGsSvvob3U2pIXTF19S9YZ7ifwrNQbZS1K9eyqo7oZOJzCmeHnRCi9eB
wXJ2oLuy5SlyT95kiV2DE+OB7uxwwJxF2REmOkBStspt5BH0wFLMofkxJA92x+ouqEc5m2kPdK8x
+Axq9a3SBV3tuPlyI7IzscgJFgZG8fDpxFealM/EAThvauiBiNEJfgqdRqwyzw0uoGewJCheTzYO
egcE12Jnd+csV7yjEkEJHMfCOM17lOH6ySc0aDvv/XUu/PdzfmxaB8BMcnCHbN+BYO3MyBruxsEm
zmbS0ltAhxsygBf/wnydRsmAC+SEuYwfD9oHi95hIZQhvy916z5Cj7eCU9bd6xENcd1GzcJD4x7A
y/0d9iIOGdKYxI+BG9yXCI5HE0W8UzfDAagLg2GbOrWH3ML9r6IWQmnUFK5/VUtuXdwZ0u++H6ue
XgmVhx9//Nff//u/fg3/0//KL3kyssys//7fHP8ipgNWM0vqfz/8+zkktavO/9HM/+xfl/3HVduv
/O49/ar/nxc95Sn//+cl8rf519vy03//dqv35v3fDghlDZvxof2qxutX3SbN/Cvwd8gr/39f/ONr
fpensfj68wca2qyR7+aHefbj90v7zz9/CNWcP6jvz0m+/+8X5d/454/H9/Yz/ON/Ve8f4fv/9c++
8N7784dp/s3iP9vVHaHjmae5P/7ov+QruvE3wzU1WyUEUliaLV/JMDoPeEn8TTMFFR2qdmGbuqv9
+KPOW/mSZv0Nvr8pXBcZK1CX/uOff/2/fYt/fat/ZG16AXpt6j9/WJomfvxRfH/d8u+zBS0ATRiW
qTu6ZoN285OKX+/XEFtvftj/8GXWTa2h1ud5iKkJOrIhVdLmY/z24HDkyM8Ilq0GJLATR8BAD9rg
P+plwwqy3A9q9QJn7MFPyLTW6LVs3BJik0sGqmK7L61NVZxp3h5LyRLK4fglc0J1JOCMHGaZQW4e
ZEChVR37uCT5q/XPfoPfoJamD7ap3vBh24oE8nwHoE3aAbTVcLWy/ASk8N3HgRrxWLoq0nighWuS
Wx7+ymnSrs0y5E2qe3MUTLZqgDc/Jb+FBlbJBvxOqGI9VMPqaJ1Krd0bZrcDdKx3NarOF2u4jm6L
lhdDQdJv3V9a3BBFP2mrxvCcRZBlZw+Bm5IV3aG0jVcv9FqM9Iujao1vjUrkWkUwDeUXrUabqsFC
S0t8DI2yyNmUP7vQV2nYLcecUHJb4OIGy4HgIDM/tvkvclXQgXYDyIDAXzq17lqz2jrpa6EaPBF0
W5hk9lWEwbzOg76N+urONeBLAvau1aH9lUUdOTrNfrIICgHILZSvqu1OjchPYa2qC9VyzaWlWmRR
FO226VgIxyRar7DUUaW0CrfybY9ydlGkX6ZBT8ECFF/WotQwIpoOaSSOqSV1DZDfUnsZY/AGAbFY
aXEQLdyy2MGvHXAqEe/0+CBI3tFiewJ6UZcQGARx4ThMhsX4lLXuppmck8RsiL2iy4v9LcHvw88F
TGG8LTQj/Lli1sRHq2fe6Xz8DJ1auUWfkMDx3s9fx+yXWTTnPpkeSx3jUXX0uAvriwaovJS9h21h
IUOddBOppiNFiA7xwzgohzusk7BUMvSLbSY3eJ8L8zwV68TuL61aQBebsAjaTCJ7xbwFl3xji3Lx
JytaooWs6AHbgmiZ1NxFDeuMkM73BqvbD2Lvt+pks06BlFQXAuapGy/SNShruIS0RSiCDoOsxPHH
BFsIKrQsoYqux2AeLFKLwc3bwtXFwUtgIjYB6LCKSiKyftL3Jo1eHd21N1nmb5PQT9e1sG/EFZOp
oKEcXxgE/pS+tR9tFXWQ9mBY03ikwbZNYngc5Zubey/0T9OtdK8aAWZwJLSCO2lAlxAqxvLOrUvs
ylr9SHyzgVjLC5YkJ+K+h6F3gUojz4OnVA2OlWWTn1JpEQvC5Al7phqUIlsmpAF1VVPvLR22lqoT
jFeaaBJLVr92QYxfnra0P7O3IMHPauplgw0ENLuPo7DeksPjLGrV+MBX7qM28BeaiphuevHeTBN+
Yr/iNtoPMfoDz/+wgzUrhR0OfyWgL1SxsclAe7KbV6JkaMenGKeToV2kRcPaLyIIJTuO0K/xsxJv
VkyuH3r3RV3ySfhm/pRozaovHQJE1EeXhVvpRA9Orumvom7K9eh9Zqlrr9Iofx/SCbZEgo0dJjfq
CjeLESRhpF+nviD0VqPoV2t5nzhtbnBxuBEXe6z82DoVKQoN19JWdiN2SsZ9KsLM3HmNchfTh984
pvIl7PimVBF1KhYDDmHJ1zEDQSzqL4/WwyOttZ/9xJIVC61XH5P0ruk/FTGCoNP/DvOpQglnEtUH
t2M5ln2xSoYSDrKdxFvMz1JYN/sygGRXNF8YOJCoMmKdFntiXLXBW1dSMFo5/T+W/l4km7bEp5Dw
K4OynA0FxyqqbNggo/uCasnKTZahQ7IXlkuCEwWypt+t4H+KsSc7EBs8qhZ7VSmNTVZEvPM8WO4V
aepnEgfSWEXNCPGXtgORIFrjvo48x5F1iVz3Z5MRZ2fb0FSjQUa4x6160Np7K3PwtyYOc9/36EKg
xi6MiTc1euIknVT3ufHbRYB6m7xGHD+IE8TXY8RTfaq/kaYoeFaEus5zb9wg7VOu01BWdz2JPaVF
oKlMmPSImh6p6Xo7DTeqh1I+sjeVrdHKw1ZYq4anGvguaOB2N03lb303cw7xqBzVrZmrDYoEoqvV
CpPqxIXwn9T1NmGkhtR7Veopwhm6JQyo6AEnsoSsgAntdTaSvGQdgs++WVAuu1CpiH8bIkVsCMgk
d7DPnx264ktVHX6OvhJsRtJ/CGEIsVRibogUL1qmpuExSxDXHlfeJ+ku4ak3AetWsZM+oiH2jj00
73WqkbOsK7Qgm0JsGywBh464xNBjyqpMaHmlshrgrSxpCQP2+/URBkKJyo9gpnn12E94S0ST/xXJ
RePEPJN7lcMHMUnmBQY1F6dJbiraqMN8NOC8ZYsuP9ckHS+wUx72ltpSMIQunvIh+XRNamkPQ64z
JI3Kzgwx/Qdzzw/z3pQNAWoseYwvVDmh2ybnMtJYGaM4S4iswEq9TWtkgPOuh7P2Yd5zoIIu2j5G
d8CIehdpoGw4bxGhKzsgKl/n2sg6fTv3R8o4ZXKgXXCam1GNo+yLBMGW7wbiqcYoi2r902ZZvUMZ
3586Kv3TKKBULv46bg269vHYW4SZ+LysVmRFzi/Px748KQrd2lW4XeT2W4kb0HF+p/n1/7hyPjdv
oAk/phUweKt7NGbkj/7r2vmKzIUrjnidHyBjd+1Oiw+pIBRXpM7O1pv6KKhtjjiu1Ci4/nk4783n
5lfnw3mTu8mdng3hNo0nVG3SqiHrU6qKQPW8ZZ8XLqWLME4hxla4OEwJ4sc42wdjbZwSyC2neS8N
zGNNHMx+vhZKggHliQ1MGmdd+bTKsa4FekaJwEq7XgAaYSTQdGJvV6hBqI2yF8+G/iAp+parVAsH
feG1bvF/jhJYy8x50ybLx/QFAv3JkG9Ujoj4mTUiLEI97fuNLIiUL57lf7+RMzK6Oyiyr8S6pcug
kPlq9U8Hdx7vqccYAZeYhDDdSbcP9pBkrzx3C8OK/OdyZK40Gq1dzOeDkEzoMQcDmg/1Es+cDO6D
VQ3WAyK+h/m0X/XhbsKYYE2yVPaqNFREKYaFpm1e8bzyzmbNrVmRCt2SAvqIVwnCAL0Tu/lcJq+w
uWJ+cd4M8Ugi4qiL3XyoeoF3tjL1+4r5H83vYcgrRHkxreqkG2mGrD6n0n33EQd9aRW80UoLE9xF
6mJLOKm3txs9v8efUcHuNel+jibMFLz6vuJsvGmbsiuUZ8VjVMJcXz8NuJ+eUgV1BChM+uwP1k9L
Xtwx4XcsRN5HLyDiVan9y5STv2vbzPqmZW3rVEmvRuuSgmeU+gF8PdtY4jD/JEIlCAzCI+XR7Gp3
Q83QMA44/5us81pulOu67hVRRd5wqpxlObZ9QrkTOW/i1f8D1P/jfvs7UVkiCGEJ9l5rzjG1CyOd
nLz0BLMrlwykJ/kvbgLEm7r2m+oh/ai0tjpX7oSFhBG6CcJcvrhV+HteFf3y0i7z4vvoMoCphkR7
8HrSZbUYaA5J1+MtLRneJoVbPzdZjcitAkxQpCONjSx7iRpSy0PUq/sAW9uLJxRtxSdUt/NSpVfh
DYahv3GmldPBMLew5obVvFRkJnDuuJnCddi212rzSHe+Xbiqnb50hhFdgPS8zwslM8QHn7iQecux
UNsn2iIYi9jt/IAtYhh672lee2yaXSvciGRZ9mQa+itslfYyLyvbqFoA2YtP83ZRR+vfHhXv/gFC
odWrGkLU7n4QxBisg96oNvPKSQhiyKeY9ucDgO3cgx/hfzm9jw1i8qh6Bv3t6bCMOOwx/lQ/+aWa
S0sYzVqg6iZsR/pkp7t6en8AtpCeEFuVkwPK/nsdKw4E5tNp9fuWSn6LqqI+zpt87WFew21kenIi
ffr9zvumcbzp4vjzrze9/zlv+Ndey7SYdBqdsZqXoDvjXf/P7qZ9tj3qaaKM9vPSr88xP/1rY/Ss
1S7L+P9NW30t/TrQecH88PVZsqRhvmd5hFNNn2Ve+X4wX2t/LUHsd2lyFUaKDC5hpJfQ633jLIqS
Vk5pE2jQOiQZIkam/FaIwDtEBoJWWVG3r/tqKxmZbpUugichyg4lxX9bw1dEGkSXYv3Xknlxoxsk
+FXa4b6LUhj2XtcAQAw1JH0GdQZCcQ5CrfkZMFTXlxG6eGj6/+17XkcZ/Xe3qoodidsdCqgkaU46
iXD3p9QKjfVYUoZv1fIiDLM/pUQE34oJRacDlOz4jp4ITJLMPpwGZwV2vYThyW1eLfKNW9bEwalt
AnyK6AkfnTxxjventec/o8XT8WSxwbzLKKpewMr1x/suPVV/FQHRxPPe5gc/C77JfvK8zrs0uvYd
oi86kq/Diu0PX7Odw30NN6q++01hHO67xDPw08ur4c/Tsm9+MUqUf1Z2bN9nEFsyAv9vf25hMPAR
DL3+HFQCdJfyKTqiaZ35oZNEPamabu3v6/QBZQRqSep+/ljzOpVj5gsFNtX+fmAE2ZA3LNLqzzYM
nMDQ0w7+a7+KxbxoGiDeX5tPFO1sbPtoLXdf+05QmEMscczdfd8gyxmWZ626q/SxhuurOTq3kbHd
3Y/PIkCIQVhX/XkeGb5YZIOS3vd5/w/K0iWpuoXtNZ9qu+sxToSFty2TsL86+KPCQtYPxfgQmPz/
/SjALDR9MdSWPD7MkvYmJ3mahKaWGMrppJJwQQLjdNYciwqW4RradkBGqgxBfJlfB+ifLj0/2Nb1
0K/nl8B1RUcXya4UhNximG63biGcXVrak+McCrPWaNfOcRCBUhTdzht5TAO2pkYUldulNZbmHJnn
/KX1Uq5EWX7JDA2E8RjG99drWk/rsoVmVkQ0wGPmonUGiGbeGzUj8zLAycu1RF02tRCb+fX7Fzd8
qSloMJxMjM2f053XAsN5CRUUUho1t/t7zKtbLQG4NGw+OqsnEnw6pvl1ktnDVaEEcIb86ieaOdI2
m2AVelpxbQhLxSFvUAIy15lWHo0AAW/cOcElLtKtHrXexVNhSwZbhjn5TcO9dPN7eATuIKutab73
rdVcC4I35uUtPKcraqUlaQfTqo4Zt3SdBsj8ZkoyZMa7mTcl0/OH1Jb5tchSxAL+eMPKNjIvjiL9
1Jiasc86vbjND4E+UR2GakO3QSx0NyhvNiYsoODNpW58qL29eam70b6pBIyCPHLOLfpIN4SKHXvu
Ps2r7lTIvFh75KisSjGgCBiCS2R01s0fBueBC5CUdr9CX2SS5INcMOunUlqvXUUHk583Jg5cy9HW
u/xCbZdijdLXN0RfZMgPAky40lDRz2ABSGXvdw2MXJkqqzzOubzWUXWVPnyvb+20VWHn17T15KkQ
Hfm6Vr6C8rOcF8HfXijY6rEKeMG5j/ytMRjfXG1IjnCByE+MyL+wC+1BdlF2sn33DYnpLhzLdNtQ
jQutChhC8kaSNVAv27MPmUmksyaSXTxEPyO8fdeRYKyiFfbWtJUD8st3MA8vzpR4IsVjVq8ahQDx
OHwIrJYTEg70M9yEtgN950x4B5KWiKqog2+VY40P8ymMAAIuBSg8SgXlY013z+mN4oFEdZqUKtpn
ks2VmzZuAkbomCyjbo1PwVrpQ6qBkAu5uhTRLcy9kMBfNbpZnMZqoskODv+uxNSbG+wABMG0CrcB
V7YugnvTDJa2hlIO7sRO9Ptf0qt0Mt4wIIViafVuvqkSODlh0zSbVnMJks8zY8OHrAmqvJGvAEEt
A4NPQ8u6Tufes0OTSolsd2ha+oUfJd6uS6YSma5WWxpT8Jmt9gY05rcZv/ZlkpxatF+AG6OPpsph
lifw0TR0Ezesc59uuzGSPH73euJlSIUa11HqiPdoimasemK38yxaUWPLD17nLMDGcfo1HPxtS4Q7
eE7pbkTATNwSdP/I5EV49FgVcNfsSS1LSra9SZn+4woeqyWTqcm9oCVPg5M/BqCjiZEY9XPSBN5q
ICDyUFAXfwvgKRmy8D+ITbWpsMb6dn6qYNnBUkBZ9ltq9imsO7zvldN570FnwhYCUNnhwjhFoWks
c+Bd10gQI221MPryfqweQFi2V9GTFUoYo/KOW5yvHqE958yJ4ydKWCjnG2sTRv24Q/kOljbsrFdH
Syj76uaI1wtWWo99YT+mzrqMg92YrvQqXXLHwTwMTSdVS+PEPd8ilsrcZqIptkBSSv9TG6R+koZ3
zltS8uZndV/nK5UQVqJSlLXTDr9EVyubolSNU5yQ1TS0VKdzs7u2ZdfsEOhOc3Um1d08s64teA8B
Gs4kNphUR/nYn77WieYX4yQuT5gxv14PqxJL6Pz8a4v5aVkCxDF7lRng1zpf73d/FzNzs22U4Fn7
7+3+Xftr37pCnbpuk8O8l6/XSXvhgL92nQrMx2CJgBvNRz1/vnn1r3Xmv5QGI3vM3e/r9T8ffjo3
X4c0Ly4rQf6BAgvw6+N8rXLfTozkQZkm1+z70U27ua8+7+KvY0AOe0QS9tcrc2Vlevj3oIueEBu3
NL31faf/namvfd7fIys0d+MM/c//83H+22TeQxZW9n7cCcdccbgN+gHcSEhJ+0819HEejWb/pHmF
sfETkHSTH/tsFcAfbGBteaRiSgMXeiwyBcDq0P5mH7ldm7+CcMJuUe94ISErWyN2V89ZWJeHwsPz
gQFN3kBUyiX9GHKUa/9Yk9Hx2w4mA6dnfuJe5efrYuIyndbdxNgZj65J53o0EOcjvxufs545kN8Y
8qfE79ZObx4EwSuxRTjUjCFfRcrQXFPNd3aZYYrd2PL7nBfMqzBBfflzxNPvwKx/WiCSFoblDc8j
WZFrsB/maX5jwO8uNIGueZwPaz5AaQe0I3jPaIiOJWFaH1zSJeRHKW/zR1R1lWDJ6WPbYGPxVrUG
bTw7IuxbWL80muBD2P6ezptjm+J1QCO0Ap/SXZQY0WxPGvguNzX5oIEZXxJFlr/nvf9wP0tmRApk
HP5QAgUToi7ap8oApgzQwz1iL3WPQvPLDSzO7qmp8ClW5Rj+0JxwNR8xmUIPdNFozRG5vejqZIpj
dcilnB4G9CvUOKUBcrGL9upATgRt9Uumhf5+dMlwH42mIOW5618dtSZVqK13TqBpeE9jfPaVdDHN
I+FUyP/doG/G3+BZCz9lPiu1PCbIkRx096mnYvmZ5NG4rivr+cujr3V0LIy20ybC7LCTqLk2ohVE
//QDDypFmUoa25AAXywGSniKkMOUMJi5IbbZ+yjKdxyfxS9ZGUvBvRofJrP3ODFA96BCR78Xd48h
8bKqXbaLMfLLdSTMnmDuHFdu5UIMrlXjHHWeAUkyN89hX647JwlXPqq7XTqJ/tLahChmvARTTG2Z
9PFTPBBBnY7ltiRl5pFbaoH6G8wvxi7vmdxplF0G5FyZUTpokupVtSryCkRWM4q0acIx+nYgNHFj
il9aP/JfKmAVCOr0E+75XxVUW1wkzwbxI9DLjDExFjae1cUoU8qc7i6Opqy57hq33YtmjZfWAHyF
cn+B2uSDPBScpfGyzrANif4FhaS/dMn14L+crcc6/y4sf2QabblQ4r+3Cs1PCs0JOUfDza6Ng+pY
DdB0G1gqrN7K9p+b9B3fMenOqou9jZGKwSAyT9D8ye5NK2LYauMlVZp+yU88QveEDgmg5YoSCYKk
QRxzpTnoY2Es0tzzN3Du4bvW6pLiFx1q6o3LEaZEY2BSoZ2A+UxMEm3vlR+Nmb3QH/pALTSuio6u
Y949+37/GE3g+QjtC+OEJ5FDPDT1aDUU2gFO66VNqWn3jrOR8bMoxK9G4mosqcitxxQZV2+RQe4W
O6sbTXqTfbEydd/baRPzhMGDYzrX3AWMrNPp7gpGON0UlZr27jdKmDsNFOK+c+g/ewaEmA56UpoY
e430dXdAU+RAYtwYA9LAJrIpsy4DAwsoPODVwIQD/gMkp3A1XNSz7Cwqj0UfnUvu6HstLCCNO4if
UzhPbyrIzH3nYXjVi1PaVMoJ4GV3xm3bn9Px2clMyD6TRBR+krmmrlpuFV8ZHwtaswigQY5o9KxS
lSAQD8BqHuXuWxWHt6JTVLK/Pe3RdMXR8ghrqnDSM8gYz6NdkGqghyiMZacMCzvMTGzv1U5mSnTQ
1aH7Yfips+hDLXoL9PHY5rH4Xms+1TF4WOsIHy/8Ch01P5OihW8x5OVKqKxA/tEEJM37IVGebbcd
AT3rTnzrMOgK4hClsL3vZQQ2Li6T78Q010t0ucaD0/fmrrAGufMDPbu1WEp13KPlkMUXGgD2atTi
dB2Cutz6WVbhAuUUFQV9/FEHNDsTtKXCII0c4eSI/w1GYsEdBh/4Jsnk+Ohp/rIcEve9RLi1sBmU
Po0jzqcSAN5SNK1xKOL0NsOAx5b86yAOKyD0Jq7WCi9rxWA2wqg0QD8jF3LdI17ZRDaK5kCJrIMf
j5cKiOSSiFeahaqFZG5KS7AQCRvQJ98Ye474JswDZRbxKIYAuV2HxT2qnCXRKMXJ+J/XKdh/S2Tu
7dXCcNRV1rYPkF2yQ6bm1RnjLZHnUmFajslqUeuQxtATywPuMgKSBQWQ2K8e0NSdgDXSllH94WQx
1z42w4vOJerqltT9i8wVhzLLw2sc+utKJ9TU79aalabvZS+AU+dFtjGmpziqbu1o+6sxg62gGeS9
keWU7EYHIK2iFQvkm29KP1TP8wMeZHtk+OygBT3OUHiPUpaMY6q+Zco56Td9W+bwHEW7w+s7rJKA
DI8R3UzDKPqAt8840cLFVEo7jhK/t0A26r3x1fG3g2+8Rp3DTTVLMbIqCvXfQjTLisDATdL45gN8
FXnW7GwdGnl/1Cu9OxZE0B3rIH73c/tbQcOU0gVoyskPrE8e4Yg6Ol/nh9QFvIjiMsBWPKlANMV+
HG1inbhX+sd2rJhK6sUTeL/x2rWThFh5j41XI8uekEVis1UV+ZgjYh3JI9sgl9I2qeeM29pluhgX
qsol3FMvtHa+k4fOvNccxdWtK2VVZaXY0+T/Zk0RPtzbmoX1NsNOUdUg/WAWt7vj4KenOCz3bZIC
NiLXEJVdddKs6qEKnPyExzV4MGL1KklzzORaDkHwnGtWcUuNcWX5mvfI3fEJUXe86ghBe1S8Z1VE
8hokeo+2WsGkW145VnOvNBkwmUqGGyuxaBo3VrshdMnB2egfaBVckiAT71S0HuyiKk+Qq3IY9+do
St0haYLkhCh8bhts0KZavQ/W20CCwQfaEm1tQcdBUl3UjwhuuQhhQzjITBprahLwoZAWbiIs9+uS
0sVxfuijLD424WuIsjW1u+o6ThpZpuD6g1dfiUAFXO7kBuHGWftY+v4znC+4BZps192g+Pv5KQMs
M+UCnXuO8jAa2qaxZPYNpZK+MaDg7Mstn3HcwwSCI+fRMSY80iPZI9PPwnW0s52TkNtYtAwJKyzQ
2VPgchIr+EyQmTRlK9Yz2g4LHnXLsrAOfaKjUHfrcG35HjKJzGT2q1H2zryq4r/q2eS/DnSDCdZZ
hIm6l7jpMN3Z6bkmH+nRYrq3FIauX52Qi7WGpcqHd/GRFY3BoExZNBMEnJOJkBmc4B4Ub7zNJF1K
LzaJ5MuUctFEBo68uoYt1ktzTyTsZ2+53rPAKKHgXT3S8AkuuI4sdBQOcmY3U25REXmrscSeN8Qw
dntuyZs5Uyw3LhIy0ZHvBjrrpjkSsMdnd6bLmwiyF1opF58guKNXJMGy00lwxHoAqUZOCMh42DaO
nn4QvRKPLmkIaeZvxqCLjmYOR9KQctN9L3sTaHJiVheVrukn+BmTMY2/q7tgPIWZuqtFb6NjH0A4
1ZZ6wXevwH3bZUI+pJNfqC5Ua1mJsl77KJ+XmanTiLPy8hAHEMYiS6JWEP5zXmrtxUu0/Dmkdk/d
UvTX1DbzJexv9cB9lFFIHse70AlAGup9e1Rg/1IPjK2TUmztsjAvWKo3qhwF0yXXPUSR6h6gGbnb
ruRWyW2w4ILlyEPnEL3U5CRqoVy2f4BoHtHKVR+uFY6vcVOMGyrq+qeZiu8JAYk+sXpPkUXKRp89
CvBWCyeo6rVm+jkjIuQwtout3nKks2vNbGl3SnKojWzbOfFwtDotAtZpd8eI1sQmd4HmFUgU0ih2
Vymqds3A3dUprXIoFIIbRttj+Gb7pnXQzIERGxiLVYeZhCJWAUK8CcQqaHq51vsOdpJjtNvWB+CO
vS3gdgsv3GnpuNiZ/eDpgoxCvbJPaoWpM5GK+wBBC3FZ/4Q/HMPAiGG3KwZjiYe2WVUGlTsc/J95
DYmvlWq6oBKJQ4B0lWWLpW6b5/7PfAisk4dnaeGDRQYkQqpDGvbjsfI88rXtwdx1gSGh1CnWMg58
NJ71wOBqujolkUKqRokXf6m4tbsaAnqoo2ZXT16aXJQu89cpnMq9iFPiTFWmQIqnXwctrJ88mKed
mjrPdm9sDD3BQkSG02JgpAJuJQBzE43u++Bm8MZR4wjoTGfHpMxlVgTcRBo6eQSG16LV9KuJv2EZ
cVNNYH79oqV9wxwyoLTw+HfUY7KWmzk1qPdCFJWwR7Zp8dDm+QGU+W7mEEsdk/FokMIJWzU+8o/W
VwMHPqj9d8B58kGqeXcmeuDCf54ZRxuEHzQkb44SDp+BiYvIK86x6kdnp1TMW6M3YjmGDqLPiQir
VO8Gl953XAOuDbTcc8tl2eXDuhB6/OGKkIOvygsmPm+tu68eMgdYOmHLuKMhLMIeOoZxwJfa6T4d
txT8BgnrQCYtDdOGHLjCDI2Djkfs0Uo6rIq6+GgbF8hMhTU5CF3/QZEBMylkuGurn8IjMyc9llgm
cEi7oVZRqaHhNvGQGtXBreoJqOHF2lUBcfY25ar+UWQ/MoRxKx9gbgcsGm2ULg+h09FC1MdTOj1L
RvChMnA2fT2mYGZK5lIgbdeZ4clDLbPmYJo2qg4SZednSUd7C+l+wX+7Y3Ijuk8L6+ZaDRvkEuyH
nntKKTrpCRqJxMq3YPQG/TDRcxVnyQ1i+kFNCQUoZhgdTkwkb2gPUfpT0cxmn0LGSKip4CS3fb73
ZXug79jqZXIAZLvQLRt5JEJBvQuGA83LeKfVqPQUOD+eiyuqPbWYYJZF5HvYmCNJudRdVarbH00g
BYsssokFTmLocsDLtLL2l0iSV4PLlLffFRG3h8LKQfsUG/QnCytDlglRyhnyTV+4A8UVH4GBD6D/
YPHVckDZrX2NsNDM9ih8F+O1ztpvXYa0q/rE+n8N++Gg9OkKMcyr3VkbA9ZLLd0HL8yulLi+R3xK
QLmnVjGOFGHaHdnWADoOplbocCvsdJlEOOGKvLwkAty+bfrbMc4xrfAelQus2qNbzIWqO2TwYgZk
8LtIJbkOIWM7AMIas3LhNMZ3I+D2YGAcU/J9HaHirfVNjFKQycjFa+RGVCj8ZKv+sAdcIZaVPkt0
JA2xvYGsLNBL2nKQH3pbo+bAl7tNWg39ZnNtwp9qjsaztH9mDkzOuAwPUmLd0z+ClPn8mASUYwQE
MoICUJm91zWXSZIz9o6rtcwn46XZtt5CdQpnyTzglvmj2CaBT8MOY1Jph699k3Rbl1H2MlFkvCqO
vWCJQLfUToRdJjzBSi2QsU/iYQjGT5GT/BaoiBea7oWLKsczWqThI/TxbDMIb+ubSb+pffMXKXzj
QskwMwtPQUedWcO6ofADaM5LV1TavWNIQTUAHOTb69gqu7Unzyi/qv0o4nVtA89qjWgLLUtd6o2i
L50yyHDkUvvx/Hqjh0ezJ3rN0ootNYxiNNpDzly4KaDiMsYeF6XVkRcbW8hv9SspIohjmd/Uufdi
Oa1z8qgV723Rb2GC1CcMZ///gWbU0ifgi0QGvFkV9rwVdygHLxkOeZLZG25MPEjHgCACyu9Uknu6
NwJlwyAcm6t092OFdCTX3xhqX4M+PKZK/NTLAqC6J7HjkqBOPOnBbDpvG4zuD5o9x7qq7V1YaT8S
fijlqE2pwKqGNnYDACzdF7H4rXtE+3WDiqUsD066X7/qqp5sCxEx95kehiFFvtr5F5gMyzaJ622e
qq9lR0xWgAvdorOIPicViypNXs2K4omLvXbZIhmnXtuB43RrH+UMdm9VMX7BRSo2OkPiciEp+h9j
Vz16TlPsgMZ7f14LR9c4zkvt2g03nLHfeuzn+5CbkA1lBG02oxz4v+7SiiAV2OwX+DEzqSjtV+T/
fENvw5UgGncWfCnfdsrdvDtXpOZ9x/PT+WF+s3/f3ISlu/OzEu0uv1safuYyauKVMqjNYcwOkRJG
R+xecplnNvobWxR40Y3h4NdXvLrk9whqzIsus/R1Y+rdnhw1hK185WHXYfXiKDKj2AB5KvbZdJIT
FRw5Sk6VmOZNn7+ZsXmwnAhKdEjCspaX0amhyLtIimpYmTj8jx56RzTlA6V8blUrWqyYzcluXowV
nj3dbqevdBofYyZEndofClq0ZPGg54f5AP23X3eN2KDewPFPRDdorVvb1nsV6ba0khUVMR3wvEMg
czUwBKWqfbRjel+NOYmRhVhwQbm6gKy3da9A7dWMrS3hsiZwmxlu4hc0Fh5AW52J8IZo42/jwCjT
CmwHdrQAqTVoC3JfPxjoKVDdAU5rtb9D25qs+jyV67YFEBIM7ZvqZlg3iTSsde3VdNLy6nkZM0wb
fkhJJAkyGK7cASocg8sykN/JAe+umd9XB7fInzzDwCXj9GjkdTBVGdiFgO/KkcqK+oAAVV+Epm18
D6R7jH3pvjYmTLNaDyiyOW787LnFx7wCUzR/QYM0ecrhW+8l5LpNL0vljY7cbl5DoyS2NBnsXUcs
vkz78GCPk79Q5Cvbc/TvegiZjS8Mra6I5O4CiwEAUd4clPo6IS/lnTJwtHHgdh68oMses+njzGuU
qXweddLmzBRUqgZhdGtx733RwuZhXgHrBWC1sOpv0iU3BVyTwSXFFu8jcy4pKuO73uBsVAKGQdyP
ynOgMDmaN43i56Fx4AlZWbyWJTGukFblQ60Qsz6voMUu+l49eaO0QAWDzsdu7BrnKczC7/MKhlr+
gsQvn7i1AtLFbrUZmei+iTjez++dVqQkq0IoV93VrWPWlS5o+1R8epQFpoPziZFekfjjnay4Mi6O
6cr7qXGabtVjt3gvA8ZuY63BPOHqcUP1x1Rv2rQhx0YpMhhERuDvghwanbTk+NJX3m3eN/0KLkIQ
cPkyQg7E8ifWMSzLdw8QvIjy5hlK+jcuJCpARoYVLnNqdHQVpnNitIyUzkBBIiCXV2XXdc/whIxV
ZwKNyYGpN9nQvXmwpvwRyu0QWmtkh2Tw1TrJYb77Ocj4Mtqt+ymcLsW+UemXpK0CtIVkmvvcqj4V
oR+M0G5fM6dJdrVNMHHXx9E3Eh3W8woleDfCWnwyrm3OYJCjhh5b7Kdkk78y8YierYZCnuv0yCux
w3/Ykmw8lncORAVfBamL1iF6TD2K3vcNJ39iFrvOzSBt/ah2pMfMC/TiJdGb5kOEOO25o3X7pK/K
5x6247zcxd2wSENpX7OQsCWppbTxpw/RtCnp0Z54y21+mFWqB7swU7RXz1X28wqO3ROv1ufO2Ug9
AQKflK/5vPDvuxI717zkaJJ3IjAMJpbgGVImZfOWrg+muOnbEGh975wcR3kqUuyYRZU+pVzxnoB9
gHp3R3U/P3UdhgFSL37Oz+4PNnWLqBzb432rOAgPvlvgmtdbMuejzLtlHtMPLqzpU6jU1S4mtWjZ
VMaft3AUNK9KwWxoWoNGnb0ROqykee/za6b32ORV+DhvYzKqXDc4mdfzCqJVrFsT/vg6ZCvbJUkM
E1gr+yMXFfmWMzQOcR08dSjAsD5ImnSpfCvkEB4Z50hkxTxNIwK6tdJGbTI9JXOxXCQ5JxWMXk16
2SNguPSVoEX7WtvK+7zntsF84YwUOOZtUCOCBJVZt5+3iaX2AseueaittHmh3jRd4+Sbk8XFGaQI
3MfpjTQbsqVVEufKhUW+JZqRLItcZQo7vW9pWZCB8/yJtLv2saENNW9k47U7+imgk3kjAWt9PWoq
WOtpI79lMlrK1jvPSysg5WiBXjtERtcSfMa8Ut/QRrOnEvL8NCjon0qAPfdjZ0zxIh2ze7AqWb1o
w8AgmVFAVLfl0XacveSSQQrEtzSxHkOz0+hafwPAWp08ao8xKcpLVEaSUYqvnsempoMMn23tpny4
EID0eV4w//X1wIi9WzadIeiosMr8kGg9Yrz5z2bI00USAX3968X7n6VCFRvfwv5rQ6McoUQSwBgL
ag7+tMMYbyNNgemQatILjmkzEC2t9f1f7xekdbqjn/X+deT3PdFBgDUUc2v1mrWeei250EN3tlK+
2/PT+S9ZTWMmrMuL+SnsACJYYXAuM83HokbDMZ2KPJjDN56W1+80VxaoiqbuU6qebHcIzhRBp+Rq
07tU3Nj4joDwd131o1GFz0YVTaq+Gd5Mwi8rQymXjY0oOxizXdnJvZETv8Sgg1lAEyNhs3x5nR+8
rpLXzsyCbdVk1r8L4ljXNgoQ9X8X5A7G1oiDW8578VFxX+ddmXWuoGXNqa5P7zG/Nv+lNYq69jIT
/Pv/LghGUa5LBS3OPwtA6eNpg6e/+mdBOaBcDhw4FV+7n1chDbJZ1Z1A1zx9rPm1+WEMPPgcKP3W
/yyIWrwb9DKrfxegKyTfAovw+msv818UwLlKEZq7+WeB2uNSLKHg/rtAk0g6mdpRhvnf0z46irno
NI1zPy34OolegtFVFra8L5iXzgc+qILiSBXZ/y5AW0zlsUZa+rXy/Fdt5OHCGI3x3wVd1f0Udhjs
/9mA0CjKLFZzf70aA3Pd+u3Z1iNjpbv2tyyHzQKRfUQV0ZKdg8s/GtqtqGiDFiPgaL+k3J/Vzq1L
v7m+blx6/ISQSGBM+s5qmHLLCBf11zWFBqYW6oXZt4fIkME9vzsPZTTjv30Y4W3THQyFEsTtUu3i
A249tI2uvQffGa+c4F1t8l3bmgfDTPRTX1Gkdx/ModZfCxoUleXQr3KD/pij4cdtDFquzdIMwxzG
zCChb4WHcA38kZt4vstdEHEy1pjr5vDZ3ZApF/oW5T0pXzyPLCBXSH1pNTRWnQJyJMM8JlOYVNt2
OzTucSmC3wQ3MYtry2Rtddi5mltt9IiP6QouPTeuVoOGsGegbkGOcwbsCTwTl45SO5RcFxdKYO87
PONBFSfoo6DbNI7yjRHtLybubxQBvusUsErKGYnV0Qgn3XpfucDm8nLc/BYxxblIrQ2klPmzKvGT
e5lP5d8NXrJffqM2LwA2DDIiqUa3m6gnXSwganUhoz5aU7rAAmy8xFFcryyQ9htHTX+3WbvLs+BF
5mr70xQjFsST2jz4gnuhFSpkZvtQqYq435d2BcQUY17AGLMptSuCG38VxMcIIuQ1Iw9Fx2nGpZ+M
CVNLQ05yurDRKR+YQ7X7oblEiaYGoPpBRuEQoXO74Ez4kCZgvYLp+hU6XspYu5bv2bmuNT1erKBh
4rJTe/fMN6i3xvbRNZVyNVg4kwdAWJm+8QvFXrhpmL+Sc+ukcvIOVsTdeNjP1TT6LUuxVpphun7a
VGipri0bbtYXzSjDhUC3iji67XYyDMRJMRku97XFieLSSxuMDAUtnlqrLtpevmdCy/JXvcR75I3i
U6X/h6y+QqnvcJcc5qfkNoICcQj5mp5qjRvtaDmYq3nTWCHIhhliupmX9o4LboV6/bZVVO0QJNW4
9OFbTx2d9sjHtl84P8wi6zQg35enNK9BOHbqeH9KwOXkt3eTs9uU4iUrk9+WOlrneV1qUJ+JsOrL
vCwS8lUWUXDVKLqhjGgICOxIbk0c87sZ1teyaAmVR8VN9HS2KQp9nFS/NjfNoNbPZF3jofRMU1/k
jR1uEo2u/N8rGFm1inOjPSKx1M8kUYN9GYiaGDCXtMRa51XyQ7p4VcH5L7mQ0IbFj1WhAnd1h5oQ
rRLB/cFRnMvQxlc8ykDgnNFbCW7uqyClfp58GtFh1OV29LxLKppDaJ8sGYGwsWg9jOTDUMmvKoK7
+zWS6Be3jF+owx5BR/52lWil3ZoIIU4/hKi1t5TV/h9l57XcNhZt2y9C1QY2NsIrcxApipJlyS8o
S1Yj54yvPwPsW/fYcpdd54Ulq90GkXZYa84xyYMymWHaonZOrJsmnv4+VWsBGHzh1P3XwmindRxF
l5gq1sJ1KVw4rZOdSTTMKmjyGfViLXuc6eaWaZ6WPQukOfEsSnGDRxjmbb5c4ehgVWMcWzYye0Pw
zBvR3vHMjS7CXRiQsqoFZ3I0F64PDzPHu4wYNCg0cKgVzWDMz/dNzSZrEM9FAcF4MutmG/t4b1P/
q6U075Kn4T/VoNF7IVYusjIyexpI1KlRLgm9ane136o16oCnsK1+REHXLorC3dZNdzUyeyMbNE9D
atZrdO7tkow7a2mm3nIiSCIiN5ZlEakg8cpSzjeRuojQ8wQRD8/QVD0CMrTekyY5h4UFGydV4BjM
AKjXYG1ztEcHUVbk5DIUNJ0ZLgh96IOtMQUrq4KlVJJLz9IavngA0Bf8xmHCSQrJG52/J0g1t5Mf
I2dKBOeptgBilV2wHv3qNXWS93Ail+rDHuoKy3flr2RkEItHvaZFyLxo8tiBdhkQRVVVmHppvYow
/TBAeCPhZyGXHb2QwKg4n7bVeA9DwVw7cT4snUe31ZpVNA30rJoBI0bx4dZ2tspZQrGE0N+9pmQ1
nz9Hg7Wqte5ql9G+bN0Uj2+1kKWVr1pPf8uLyd2W0l+Emq/Wk8Vag1zxbwCX7weEWrAnjQZ2HptR
L3BPpMzQsRwd6hJOvKXQXl71aHiYsDWzmaHY5gHlyv12gTXYv2RBslNU7YkISHAHD490+XDdacYH
JnF5diXOY1ESylxph4gGJb3VL7rZWAtZU2gcB9pEC8cB8yZGNDdBm4hjUKxBevdLAE/FEvDajs74
0nc8b+21okTbWRTrbNLXQ86GhwoaHsFFD3msVuVKi77mJFuv/UD+KATBi56P8Go27kq7fZtIRvAC
6znRvfeGZtx6MvTtZFYrJIoIUYN2BdcJDY0g+7DVppzuqjmc4yDmEZyqfjUFTcF8MCHXzd27259C
zShOt5/8///T7Xeqs16qvqNApGj6xlFxMqf+FZuKC0SdPw3zvwWKLz/N9qlNbRXIuef/cPu7t5/+
9+P2uwZZmCR/7zDmNDwtD9W4jfrrZDd9fQJKveysh0bvzcPt6+hZnaw02WnL//2efg/zw9FZy2hb
kUAijHsIsHnF9kA1uQ2VhJZARZert6eHIRJvNc0A7u4jwI9FqX3gXV4I38CqsDd5XUc7zx/E/IGO
37obrPQuy+IPpbRwU4LiByTQkJmZ1CQ3ITT0nYRYCyoZq6Dy186tyyYa/0qEV7NLJLO10AL/as+/
K7Sw4j5IhehFfKHwPgD1CL1doun+aXDlD0Xd4YJix9gRMK0Wyp68R0MRVe2a5jZFiIlWOew0AJg9
eBpSyYMuwgIKMHgIs3cXmtZBTMFwzkJD7vN+eqjqH4TC63doUYtpgVXEYrNIM8PQMxY9fsLSkArH
t45dUly10XqSJNm3IcOspov7gCCmB7+pV/jwh0uTNNuAztjVD3VjDYeCfeikrUYYhSSKtuk+DMtm
nULe2rj+vKS1BY5WrY22kkTUtWUkCKLDImFdpA2PfYd/3iyyk9bSpW7Gsb/q8iFM0teBWu295rrF
c9sM2L6y8Hr7UxhstX+CsTIvtT7y6sIcvOjlR2SX2qlKgqd+VNo+wR9MBo4Rr2Lf1V/9bjikw6xg
t/xqb2gJ6csk3KxsHyOh4PTWlBexoJP6eftoqJ2eJ/zBwaDyVxtILsq8BSHE3+BMq/uaDSb2Jts5
aEL0a2Ql9Oq8wnwhsnzjKve5HAboqXodskB3vZg8WEhm+7jsrXVvEOGINOeIbzgnRo7kkHWB5xiy
VuEtct2MDkPYmDsGMTA9BEpRDqymhekVD2bCAIGI+DWo8mZlqiK/FMAlVhMaxEWEW29ZOKzfVGcn
7xghTxJg2Re7fXLpqZ4xuzWHIUMCl8Op7Stz68RMiDeApNCKLznksDtaiOXwGNhd+AJIxzQl3V2C
SA5N7v9D0my1CWbJk95P1ebf7Alnk8EefEmNSOyj7h4NDjHNAecFZSt8jqnAHB0iiBfSJVamdwQ0
EHbUWzWkhPPFdf2QFtLbVa1XPOWcwKZtRxuqonPW5xBwrw/FXV3LnvSddvjqI6LR4SC4pu9/mGny
obtkaedSmznJK+UQQJ/ScFsFKM/2HTFVAKmHft1SU13THhfnlBol3Z5rNcdYp7TEUzP3H8qmWYde
3l3n35BWol2Eal9xA8UnjaI4a9RW26hYfesLXdwlRWHi42ePgWaTnEf3lPjs3e1C8a8EmsN4qee0
AnvvXqLYIl81f3P83gJeo2OWcUiumUMk6yZVc+MNAHGFab83KApLjbrb0PlX3bbTgx3YNXYqP7hD
LOLsvYxI9sCCIT1LyqqeLRlbheig9ROMZ1TPS4TH9oJlcrurAiPd+WEJXzKhVDo2bfEd+sbz5Azd
nZUSnVMmWX+eKaQ6A5yhkVneJ/arHWrnOoxovogJ2HKnEwcUp088/zktZ0naNnEWu1C2PZmZWbIj
oLC/w6GeIKjqk71Go0zzER0A5U36O60v7hW8y71HisEC6be9GyoKgEkNCUiEUX/JZVVhLm2zJYuW
6B7JgwTVYHkXsuVhyk+athZxPx2QM7tLCoXEC6H58PCCbhuU8ytwxTE143hc1h5GgIA2ntnWxVEK
9pYh1Oy7gc79ynYSh60i/rqyS+sdEFk4Xtldk8a8I/Os0Mxqqqx57YNyT7dKPRfNtyzGYDEqt7vv
5810Qu/ZHqeLXxLTl6ZFuHKrSa7jxq33viBBJKnDV0hD/bUr7orcil5xEOg7Q9EcV4gNv1FX3zi+
a1E1sh0K+IZxtUy27agMm63uy68gJ4prGdgvKS1AVANiDh9OxXqM7XGJUFQ9eTS3c70WX3UBFIbo
xXBhpNHGlOQ7WxUPaRcjcMCk8VUbC/Vsh8arsnGNCHcWaGpypRDLbjsZqEcWeCxB3Ohk27jw0Sed
W808D31qEA6grcOxqxFWkVs/JqeOjJdv2B3jTdp67d7re1YsZZPuqCTkiKCzYGezxkYN0cm7KlF8
pNF1xFp+qmIxPaY1LXQQznqVA/Sx5FJQQOvyCbLz/OGmBLg1hnscILZsoA3JJYmL5UXrG3ZzQBD2
NqDL3sn/0fLoRwsTfknE79sN2W2dI+Rnt/yZ20fYpF+lbdyRi2JfowlpdVOB1gL6+dQI0huG0LD3
lVM1azJg/C1ye/lFps5Dxk97OZbZwRFddDV1PGgBVLvXEImCT9LZW0Vyw+BI7yH35T9+YKYbh0Ce
lUXz9MqW4IewMMvd2P5Jn/2A6jJuib54ohskkDAHuNrNeM9mLjkMcx+DiVnfhx4dGNetv5hVoIDH
8m6wGsOdKZTx7FmglSdTe9PsoVk0fhsiz8UWsvCLmGxRNFIXB+6IFknk1/W0Kp3auFQithY37EmN
vLKOSveliMjAJV9171TIeAbNMJYmTt63cPhRtXqzt7FX7knS2snAjb+aRiG2sZVOaxwjm2aWN3bQ
etYIcO1l1RoHI66S00FZdb020B2hbmYqFSDToNdGdwwbKPR1B+8OMLPbq9T75pd67OE1zM5ZOg+e
pNo8FLV2D7DLOVhx1K780SsfYxXtEqDcD3B86lWg0ujJh1cVgro4jIgfTsksusUBE586QbAke2R8
xmei6pyXXBJenicwXLowhLveEBPCVnPX9mMAEaVfDrFDbqvKz67hrpN+mPZYO9InPevRi8feJWCH
0LZVuG6T5BDS07qFLil9E+p98QJn3j74skcTkNNZ8TrRHZFmK3rWSl7LnGKVXw71wWn8fhcSvLzI
6FMsjDBMn3VQZwddFNGyjwpcqVn/jlfVr3r3n1bvaEaQMVzzNdeq7f191DjtenJq52tRnSUN6lNg
oI9iT4tyqYTs5LsTwZLGo6ss/4jrNdo6PvW9ONTpTACquRBdG6/GDueSE7b0eLrC2qHqIRe5l8mK
REGXFiGPSYbmHPWzvcJIlV3q1Dk0YUtnrO6CHeGnsPSIrdv3c1UiEOLJwT+whuLtPnbtQWFaMx3p
PzRWWzyTD82eCwM3g9GoadZratrXAHBDHHyzkexTh5AR9QBCoIfK8MlT6zdRQRFxAviyGeuezUeY
xic3+14FWfklkl21zcnOWtw+ArPWfyhtF8/Wm8YhfjX3NYKM5peXiW5YRSa60tu7fPtjl1fmWguS
Izan5LUme5vGtXoMCvswuXF5bLSC/CcN/Hzp40PBUJN+7WgLdX2lPmo7XCUCG4zW1QULaHHJnNF+
15itfvoBAS363WEro7E+6/NH0s96LxqBUAmI0WNWVvvbT+gplkC3tXNkB4831rgwiffAloAstdSf
rL4/Jipx72MzvPKYoaKZg5CzxsFb0QJLQSF3xxbB3INCjla0eOqd2+blHo3RDxxU4dU2ae2bhqG4
LU14DTXhnOvURbQ7h7wkxDeHDaGfuiaAADjGxk6517JBa04EfRsi8facutwFWnr3nXjOWw6BVnNd
myrWV34A/KWoxAEZUvs+HqvR7PdeO1H+6STZZNY0bP3KezRnS0jv1RSJKTJ3BsD/0Zvg15JGGo7a
cG+qcV+MM2S7RmWIp9Y4heycl/Gg2XsasQ1I+u+Rb/hryax7LMpKvyiULcSrtv1b7UX3CbjRbTFn
YiapS7WGzX2cx5vCL4gKE9Rwpx4q1hiKpwDwdcj1Gxz427TShLK8I1ZibdX7tiAADHWs7+bPEoTe
to+1E2RhUhypprxGSY63fhrf/bI3gKaP5QNZWuHCG1S0dWF2z0kO8bPXtqTMVyxTUiZew0i8l4ZB
Nu1t9WL0fbJuGc/vaNsbp2HokM7WGs3r1n3umpHY3QKXdBqGwUpPZbuPLfTkrc11aDXKqUHXfGnr
/juL6v5ed/CX5PboIIrDK9Vo8RU+tktFKJhj0rP0Hbm8PN8+Im9o75oiR/3NZOCXXgEViZVhU5JF
NIkGvbVvgvJB+onCxEPMNv9Oyf5byyr64nbeXZIl9rNGPsQmapsY2N6h9GqMKvOHp9mUETtBpro7
tI+tFcA8apszrY95kaWf7D762pgVMoBRR+RWmAmSGU/fGrkJ9jE01MKWDizxJPL3mu2wmxmUzkvd
KVQ9btmEZG5VrNLKoVnWkny3yHCbg6zDRwcxwOn20WvZS+1AJDbCqlraTTF+9bV5qDApQrikW6nY
kxvwA/bJaZjMWPxMdyaghnUL7BIRozOselKjv7CrfMkbg1pTmqllX5XFc52X2Yq4Ld6Mxnidai+8
9+B534PzGnb9WH0n9BbHB4LUu0IW7sLvG2/l59H8+KGNTWut343ZhDl+yM+jbxIeFbXFglBKuS0D
3VqVPW/vWD9I9diO+GINt1QPzPSohtqQAkhirlzp9fdml11oG484BaOV51hotWPLvkBQXCVto10z
XV9rdZKfIoZwqv17Vpfoz5l01iZZy0dFUOOcRL+8+X9EkVDTCLmojmLNGFnG8ACN631UJCDQTfWW
gU6MdiMoFUuZMtsTTXvXVtm+aXmhJlwRm3imw1Ic28Dsx20vR2xk/XcpCvuxSrt0kUpYqNDv+tcc
zD/i5FeEzu9+PBJ3ZmITzZAWnrIuylea4n3LdSRGCqT1OnflFy7osEjLvFrm3Xcrrb2FpoX2/ezS
PkRt/aUc5MQX9XnZbNRprjD0szvio8eB556JuKiZv/ELIEn2mOmhkKItGS9Im/a5ptJla6RYq2ar
kQkrtQ7w2xamr7+xr2IGI1MZV+kPnw7GpYwrlrQme4g0qq6lEB5i5PQ8ZH1/rupcbpHOsclg2XBM
IQ6Eeo0eyR9Oooq9K3g+6ImD9qM/tsF4UQxhzyWZbOiA47Xs/PJJC3rvIvPpkUZmtCar1D5H43bI
QRNTAeofUiJsXrWJeMASfuA1JtFjk3UE3QoUY6shQlzjPgVzppAg6wHZ5JA8MPssPV33Iybcxdgy
6vRGV65wbNqHmtUVY08yXmWHLkNoKQo7z8AvYE/qqSxYlFDQZ5DXRolOUA0rmB1yS4srv9ie8T7M
ARCREe5JEuwwpkbjS+iX57aAnN6DBdt0N8vDZGK3cmwS+QaEEF0ZfoRBE7/EWkTGbB6LDRj8fJmr
qt5TNYQFQMEI+3Smrkwa/gXD8dYkskcAxiHEtMPX3b0iHGWHlGtvsDSB2nkekU5GhHNYfdNBAu91
R6hFq5visaJYA0B6UFsqFJD8ZJl903Js0wXmqG1iBD8qswq/En3gmW1LCdWtz+gtGXdqqPmOPjjb
OXJ9kSNJXZaFsnbNnEFfYIXcthzzmgUPDANIVdx6K/Qc1XVpPtUsVHJu8zfKMOAv7ZXt5eWRcC2S
kUOqgv1Ap9EjZK8KAGZNsn73Bis/amFukeSu+cdhMsht1fxoU6MYuu/jxgKNW87DqvMui2xl0z34
qB17MSXvt/hd2mNg/DqGZrcixSPyxdFoH22bpDj6xt7yNsyysaagVLavfSGaiy/DfyYyfdLhObCp
D6Z20DwkilZqO7nrtGm0DTTZFkJSTNWSnvi68KgwT07qXNORBKOqs3AYt3G2gR62SRy6glM2dffK
jfSdNcYDW2/3i9WWNMNatY3FYByKafoKvAPmUMF5+rJ81pgVlqmD+ip3Ru0+qh3zUDs0bwvsxGjv
qe1oHVyX2nyOwxTBF4kYbFOeHbcw37TGOHWVc/GL8rYeDQ+Dqe9aew6AnT+kDQY4c4u7TFXmWRrh
x0D29grR5yzfGzAHF+YxD6zicvvQqdZKOBdnotAfsTE7G8DR3qnSRLn1Apx/VmFqFw8N4TYUUNIA
1hhN0L424BNdWhyN9myD9n50wyl+ysKDjKfvDSV55m5ZnkAEX9KS+HO8mvUltvsXYArhptHalvhB
nh3WWseyqgD+YieekB1exkAOl957G1Tb4g1lGtIlikV2wgt3gg5k9WWxudVbwqyq1r1Z2BeCf6o1
dlTQwD5gqgrp8Ak9er0Y2TIdQ8u6T+GmHeizoS1J2v1tdcwsfIob2aDebcSmwITMJiqnlF2H79Zg
Wbsc7xEllqsn2+ItpYK8qhoCFDA3Q4sCYVhNeDkwGLKEU9vSwkNeG726yyTlSMsmXNSOLHLY+g05
KOegEgYkxDFaJ1VCTCbBBlc3iNFaBQWtSZv6lRinvZ4U0SErnZQtUSZIU8h2vYVhWclT0aJO9pUd
wcjO2c8NDrV9zjgerM2E023D5jq+I8BiAdUpP+IC9NY+Z/zQZmm8DDeTrMj/MBv11FfWVzBFw7pI
mEnSqXigV1cySrevvsU3SdgE7K1m2kysqGnaEsbQqeoMqCZ7JNC8Whgdhkx4oG8szrE7uuUJqwsP
rLIVYsr6EfW5+V0lc2YjYnIQf+EHlkZy5DwRPJhq1hm2nvvkgDYrY5Yh+GPSt7Cp7kdrKv4J8O4Y
lec/YGyKVmlcrA3Yxt8zyslLtmLRpUauMJSlczHKx8kdcF7Wtnkt7eINsPe21JS3g/T13UkxXmuI
da/+Y5vZdI28oL0rSbTYt1ZsbsAEIabVchaPLWASgYQW0OZzn2GKHrt2VveKbAFLzDrXVfwjCeRb
KEN5F9Bb29g187ZdeWRjWcG0ctyaNCOdZgerf/iPkpHOzL50s+jQdmp9z5LLW7Seccj6sXzP/fIH
3FcSrGziR+BWoGPxPPjCVR2evCl+lz4+w84M7HUK8g7eaQuzqqMYLCyXvn/vQs+FvwqR/FLDahdB
ZYAnqYaN0+kkXeoSiXQEV7nOPHUJOq3ahlR1FuwAGlNh0nOcDqcU0OIubsKKgkqpU/TXuF/sA5zW
rw8VVSMyyABRLrxjDeL5kNeNf7x9qNY2tg4G1FPRZfTqm9E9jmHhHvX5p7qdxMquAI4ynBsIb79O
cIoOHepfJk3pPyX5FJ8FeZkIqYLhSsgG5kmzYj0Tt87OyePxGLeeuTJ0tOMAkIYVTK7krnGGd7/G
kuq5JrgNW19PDQ8I+a2IRTy3gTKso7rJuF8hBKV7BHUBLsh4jpo9tu6AIS7VL/XgRntrxAaGgBUA
m9ISqjv20ShhVwGBnhP1BntDQkS+RjEgl1rFoGkYrcSOgchR463P6nRa+bYpd3Q2vxlteoxqctdV
hOiV7rG2HnFjrXtPHzdhotQiJkhgxwo2h5nt11R09JB053Y5uwJWjDLNNWYvtQ86YsWsgSezIM0G
H8ePqZ+xYtiUlOiqh0lU+BNSuEz8f7Qt3eFDVvZd0TdMtb7+UTcSMlJCJLWol3SgeG5CQ4etiI1Z
2K+xT+QnYNN95+NSHEpeaxpH3bpL/fldnLejATevTRcdcTKNXlIn6nNwA/6qKDVadgPte4v+qhpe
NBFnK1gTJTG4hH3GiIcKhz0+Hv/lTzEf/y9I4+fgDEkMyC+xGbaUSlq6a6OUMRGoOPz3n2IzJjLQ
YrNHZ2C46hutUAX/IbKO7KkYLifT2tm1G6x7xeoRn2FwYknOJqM2mjNos2lP3fOH33NCUWNE60IZ
R5ZbWxvFz4U9SXip8nozTa75XRh4iwM43Fs6Tghf3Gnp9mRKlBnmrTaKxYmpQ5xgYb/FipsUD/rA
vtbMybcI7p1S9Zc/n7kxB4L8HBgyn7myTMslP15Itoy/nnleTQlbsILaU19oLGadadlNWnEhSKTY
4Gn1N26W6PsMAG0KMH8ujgB91SFSBOFQbQz/e1aLhPuaR+g1fSqyOHgIRh+cZem74yW0FFvSsTr+
+XvPN+TT17ZtVzeE0k3LQkT369dm7VQSSc/2pDTHE9wz/ZCF6X5op3ElY1jRFPqnJWFU4eLPx7V/
O65p6wSrOPCN6YsY4tfjNpGWe4kZAiEZpbnpqa3oMbU1HVwurJ1dE6n1nw9o/ccBpWKzYUpCPIAt
/XrAWA/yziY9jmVylO87bWWUD4HeInQxvewvF1X//ewUTRmdfZkxl9HFp9dADU6k6ojVWugNwUGk
Y37K6vHB0zG9mHFuXYzM7RjOc/HFNOkUobmVTWfdkQz/ggVE3MfEItSa1PC/xgAUaNr85Xn9dDmk
YXHbHcfSTcOk3O98uhyNnZKwGTneIpkZFBkjizEXJTV7vA+C3tz8ny7+fDRnfr4sV5iKu/DpeqR9
Xo7U12Zb6thf2pToay56MBAtkTh195dRyJC/3uvb4Uw2WdIVUgAqm0epn0YhS5BtawYN0Vmk9SZY
4ZapZxDuUkRUUWYKaDXn4HkZ5l8cWsl5CJO3xBJnq/aqu9rIn6LRzu7tSAc8ZRfvXS/vBE2j3PWD
07y9GRLSkI2stq55Y9V/eTOIN/r5jfz3y5tKubwWrq6MT1/eG1kG2CQugHtKyrXQSB5Kw6kjjprK
P4k95Ob5M6hFyit+ruEvr4n+X9fOclylDJ5fZak5GOmnazfL2XXK9dqii1pva4/iXXO88Vtm4eeN
3H7LvsjbiMp4FDTI9iaupkVvxm9F28gLvFjnL/fyt+eUUULXbZPXVhhSWp/GpziNXGoTLqFKeXvm
YtyWfcMaLpGNcmT158f002AIM4CHxYISScUZiJX56THVprjqTI5G643mjSebZUdDNfU3Mn7siRhc
IL/62wX/PHHcDsrFBo3FG8n2f74hP13wtog6zaIGsxhrZb7mlNlWnHV05+YjOYyCJnCEzm7ptGnw
bmC1riPfXwaO+1I2FSF1HRbnMHsiEOPCDOoD0Vu4rReC7AisUzqUGI8mXIv/pwtl2NJmwaQYwonh
4mp9ulDSUZ7VeD3lWeoweyyleBTT/IA/GcKXpN3KmvkMKyW6//Nx5+yvn18ODoxTHCyR5ShdYj/5
dOCuQHnJPhM6GvF75vDV7bPsiZUUnX4CuAPZmhfdefULzXx0gVt53G8Sddpq2ZAAei3HOfpdlfHm
9seW9I6rtPUnv/7LU/sfE4BjC0uywHdpC//22HKb3aCtUyJXp1hQH07zO+bVD7eyIR+4+J90nPQP
bb/WsPeEjMEPGCOmdVXr8ZEKnbuBg6Zfm4+CEJ6aztFfxmPjt+togvzSDbLUdAZ/psRfHzrk14Oh
9CldooM4Gqg0SBMr3H1uB8a6NrMZgBjmW4TGyZoT+MjDzn/yRPol08ZoY/V6fcbVU59zk5LiWMIk
tWnMwY5lL5r2slmIIk622OHlQWnBuuvTTYlL6N0uSwJJ6HBvzFhgGpp3snU2/OU1/jyGGTaPiOsa
Ng+Jolaofzq73BKFC9wDUmqtnhRKLc2vf8Rev6LdsvZjsfdjvf5ojYVRBfG3UKXPGXAvRv367s/P
q/w0ms7fRFnC5EE1Xbr3n1cdBnW8NNTBAcdQvEtAL1MjoL30giAmn6QykHYE5Gh3lqaau8jNvpl1
cn/joEyRtsFtXWw9Ssnk/9jbkdS7l77pwQAn3dmckE9YU783RhmsgqyeDkUfdRcE/yWWfS1dm2Sa
pbJEQInn2I2jcQkdCOONHvt7IMJ/uei3U/llJcmpsvjVqfAwjhrOp5EasCX6h7lkTWEB6g0P2N50
yx0RI9MRPYv2qNX9R+OW5o6kxU0ezq4XG7DBTZflDI23FDJA4mCk96azHw3dO5slNewhMq9Kd//2
fa3PCX/cGhYCIJD0ebuiPg8lDO/pxJKT+v4wPeQupRw97q56HU2LGPL6uetiTFmpHe3GoXmiM+0d
O3ZoWwMVOGlmL8PoWa95CyrOsK1hCWj4eyXDADaqArXpEZqFX4B2kiy2yWRpkA9LIo4Sej014WNQ
ithSI+K7v3n926SxKR0OxT5t4gBhGNzDpOMODjZomyZ2pmPUZyB4M19tKhj+m6DMAB2aAA99pJF3
1ujSP5A1ANUgiPZROE7LrAPArqcBoGbDeu7yLrlr6+49ZbtPtiyu3MZ1UONq4WPg9AJKp7sHg1LQ
sRppX/ePfuZAS5LhX54UfV7B/PKkKJZlzrzCYRBn+vi09qwR1yoRBsxpWWpS0vKQYXwL2fLkiDbe
ukQES131KZm9eoZ8qGBLNcp7QT4OppGPJNXUNdek3P/5Xf08akhDKV0wausoefhi7qdRA51GKyjP
IgiYSnc55By8lWJCAouR3SFPcIvmFHDEqHbTNJ4Ehs20nz66MC8XYdu9/fnr/LYWYQVmmmxYCFLk
Qn3+NoUbNQGd6HCZFroDj8tGnI5qPkK+iN927oG1nVUc/nxQfb70P90aFp+GbTMrsCBh7cz+5dd5
QTkYfwsXzbIF9vDBm7phTREk+HdzILXue94b0S6gb7YvAdu581/4y1f4tJH+9yvMX4DhhKHp89rC
AjdPLFcRLsPv+OuwZRbiqbcxLemN290NRbbWrQAMCBwu2+h2//bL//wdPj2gfAVJz8cUuqmA9oDu
+/Uq1Mqu+miEiiq1/oeHUmLp5u2PxOA1//OBPk3D84EUVHKTgVOxoDI/vQnBGOqFUUU4tOyIkNH4
uRWYQUfQOxX0+FK4LGvqd0nkwJ+P+x8naFm6JZTk6K7pflrk94J6FWMZsdNeQZd2PkOyiSM6uPz0
l0P9xzk6rsMmXxks31h0/HoxE89SFNxouBfSH5d5mQ4X1atoH/pfRdq9mCghT2UdmTs/udldPeec
U7Ne3LYdrQFcQQYAP40i3feUSh9QvDvunVWEmK7qAX++5wPNyft2Heedi0Er3ZJy5C4LPZQPcdLA
lECYDElw4zv5eOxZAo5+CvZuZpaWzixnkocQJdYZWuwajcbObpQwed2I5MC7t/ICGX+rBoHv2pf7
uIHB6sRDO1OILoQtjZS34/ahlAzFhoGvMc+1ae35ZfJSW8QuOAFaWsOJYbfF4qwSazprRTL95Y5+
qjjwJGGssthc64KyMmF+v17lrOmcIqrDYAlVxcANNjzYFdrlznlOHVTxLl3exV9uLP/ir0MFImre
DoT77AJ+e4ZmXtGQBSxi9LJDqt1/6dL2i+DnPx/m98fHNOeNEZJT3dKdzycWhRESe4wJS5zPVEl0
88m3yhHXJIjixlubfrfU6vxsIl37ywn+NgJzSR0yhW3sDDZX9tODG7aUFroYgVqhkczmaoQohpN3
Zt84LEPXEIe+tRAoO38bAD+tGedbaRlKIrYnA4n94KfjTqNFwIIBdRYRK4gzm9hVKykoLdOfOVrN
gP7NdilpxIzEWVDS9K/cbtMMBbbTECHmENSXP98D/T8uBXMik5CD15nT/jQtdBmuxEjCAKvqLMWo
Gq9KpKgHoY0uFEDnOkah2CeiTE4BLf7FaKtuNfklneg8p7ftaWoDAO4Y9vYDtO7gEKfjtIAi3O3+
/EWNeZH56aG0eREcKs9EvlLn+/U1SCENIt6QPht3C+pnCgTJd/rhg0SoapQCrjIBrkUTs4OORb3I
FdQRhr9yOUXe+zogcW9Zud4cnd7S0YaRPNpzPvBEZG6oWcZuAurGgr7lr1rI50Xr/2UV8vt7zGVG
06ULfAWcyqdVdJomReviB1mU1fhFn7p9WBtY1azmC/8byTDmX8aN32cCMq5t9kkmuwf3t3KP/j+c
nddy5FiWZX+lLd9RDS3aOvsBrrVTM/kCiyQZuNDAhcbXz4JXTXcGYyxjZsrS3IIVDAp3OO4Re68d
o07qxKhA1Rxu72IWP/9f72Lb5v50mxW4KoX3j68Lwq6BAXYL7sDFMTyG7cuIgQ2go8TIG64QkOXL
UHUTwhjZf/79RfF/+BUZGpg8q/x+Pxf6fdO4oaExlOeU2c83qkyNMB3+6kb18yvHNWfCH9SYozt0
QD/+iqyOorqpEGA5U2jsIWIrCHZEEVzZlueHWDQf/6+/lkPnTrvFVU41/XWCawmsWHHjscgGPOUr
pQrhnLif5a9/M+2nkoxCzFE59Pgfl+fXMmVojdq10eT5rSiB5Jn93eBlzdYwAPd4WDSX9lA66zJG
L9qMGbnND4km41/00j+9jPwQGH3Ji+dtQUHx5RIiQdjllDc4lGdpCnrBO1edLd+eG//iLvJ1izWP
5PhmBr+obqjGT0dbQFVexBU74Ik1+679joq9MEN7M+GJ8KfMgkxLWwSBuP/sBHvxjBZsHzudOHh1
c6qbrqVRw5yoT6A+zKxqtkIV+bXU9EPIWO7KIBkzc9ZSzmN7TTpvfNOUsl0TxEWkY15e7NnyIzC4
7iVNpilyFb14kj+IiXaTSkvbT5gIfnXw/HTzZAjJxgIhtMf6AhLej1fwiFsX2mY/TyIbvMe2VrN5
6Ejb8cyLHWq7ocy0NZGm5DhqjBQoUQXKYuOMozG508foWjbe6e8vcv122v1wR+eHmg9+z6FU5p4+
n5Z/GY/WYY9fWjAOb3GO7XLYh4gK39yW3CeJLd6nHT8zwArXfWS7PkMV7QjfTeTtVW+tO9PwLhbc
gy1gaHjIkSjuma6/RnmdgIlEBBYHL50ts+UwFP2DoZJ3bcVGfqEXhrRve38S5KDf0Q/hPkaMbMUE
IdUTiAK135Yjyln4fODFXKPfZrJzOVoekDq1+CoU4rn7fFkH5BrCx1r06IW2ZUigvLQImsi4452r
oYdi3zGjZBWD9L/zysuoOx853vZDqkDn7EZvr0yBuSIe0fLdDBlf1FHA1mX+5Cin1GmynfSkWPbs
t5i61X/gUUjPahKRleoEp1I0p0w4yhXXKFEIbJ1YuTMb0nkL6VD/aILco1F28R4U4sVWSvmx7Kv+
MHn2tMdc7h2yUmyQ0+Mas9TnrldeW7CId11VRXfs7L87oN/QBu3TxGtJZUFvYsNzvRR1HxKm4Q7r
JkVvbRnxrGQuX/qsNbEzzoJHswv3bhenC4k7folFC3ee1j6JlOGYwk5nqxSIHesxGZ9EjSNhbPU7
SN+f1UAUREmc9l4v8bqYhgMbTzfDvbAUax97iePDEMNiT79x1WfwyZQXH1nYFLuiquVCpYUE9Azw
nLBD3ZEmeniLDAOrSI6M3EuMZ/oJ25PymOWvtpyylR07xskts6s7C1OSjuhrgh2Co4d4YdIM5UTT
sE5C3V3UWqVuGsDNp9hNQJkX47ZN3E/Qf/bO7GKKDtqQgQ2ff6Ngx7Ay9cmwLv1MFAmdtnoLx2WC
zvrQqfKKEaBmZd8bmzJF2lcLqhm168RON4ZuWdC7Mt1Bn5sJ412pIvGoioIrFb/moawImxqnsrsY
0bALwJCgN/YmSPQGWJbW1S6GE/9heOMA3heuIzrLJYCJ8OC2SfWcyycBCX0RY5w8uXIUay1s5bZK
ESu7GiBmb0qTS5LWb1aWFxcvsb/blijumhqAcN5c6nkgX+bqdyeLvJObTC8mAkFk2zjVtPoktIFE
jhiBQluA7p7Ubac64wMgnBqzWrCg0ApOwegiNhfyTRFeSkh7pfthdTKiAzbO7qpBo7lmEuBihUqS
/GxPbA1LS66qh9Ol7pVfdepzy//lNsSckNkQSw/O+K9HYM2aEqKwgzWBKL5Q48StBDKcSNXhpqa/
PIJ+HkZ57u1kd6ibVJbzX0YQQT+Vqq2zwqyJjxtQ3dCnduyjDFtuvQSxI6KAapGz6jkPDW7bKuF6
tKLnzsqJpVbyb39/H/7aAHDno3/XdG4Hcy/2dV9AYGAqnQACVFlmoLYDYOCxTvQFdYC5wSmNrHZY
TdHw9Pff9uuzzrdlIccOnSE+GoWvcpLYVSJs+nzbCThDn7ncfedVqMsQ6h6R8d9/s5+GX3w39Nce
+xqOfrYHX7qcII30tibM2+/ytjhAtg2OkUaUlNpm4zJ3YRxAh9M2hYuWRDfo9BUsvb84hL+ewfPP
QN1BDWnOPcDXARyggTYqihY+f8+AvMjYN4aFZ/q3X/Xf34f/CD+L6z8v3Pq//pOP35mmS4695suH
//VYZPz3n/O/+e/P+fFf/NcpekdRU3xv/vazNp/F+Vv2WX/9pB++Mt/9Xz/d8lvz7YcPVqCWm/Gu
/ZTj/WfNpPv2U/B7zJ/5f/uX//Z5+yqPY/n5+2/vRZs381cLyS/87V9/tfv4/TePl/Tf//rl//V3
88//+28b+fn5/vn18z+/1c3vv+neP2yTApTd8Lx85C7w27/1iLR+/03z/sFmh5dKx8NDnTxXz3lB
F/v7b6b2D4fRgYr2gTQQz527uRolKn9lmP9gtDDPFqhruDNZ9m//++f64eX7n5fzr7qrr0tkncGI
ayGjoVid36q29WOVZBqdllGhKtwjCaeN7Am8hSHvzR4XFhRgP2+GZCUC3O3amOG76yCwwSV4lORE
+F6QozYcgDuHhoCrQ/AnYjrCv/OhBDOjL9XyxSHV8xet523y95d76u2H5sm0TVz8rAS+lnZ5qtZS
m8esmWGUqybrCQydV5K0EGb4WWO9W5WhZSwNt79CMOqJVQTQbor2F/X+1/7m9oO4ruvNO39g2T9p
HlDfebkVKH6cTBHYhXFYlBYsUZZ10YJjdutU9nevb0aiAMJmhTxbXVre9P0vF9u/XtS/vohfbna3
n4L7Dz04bZbt/CT8EKRmhkEUYvMfwcdUJaJEuBAW2CKTDuMXXTEaih+PNJ1tJC2/gcbEmQVY1pfK
GmdPCN+hCqlajPZcNiskjeY3pZMXFLyEFMAWW+RTaD9SOoIhC8c/dTUOjhP+fwR9/MK2us/6/gXo
SSuKmQ2tn4BIgmBOqaJsTXNXOswa/Pnsu6u4/igC4gNrTdtpiqVvceoGKy4rXw7RPZHX6U4mTXOA
Hv+stoOCsLoKCTJLYOHHcfSgVrVv6Jl9YMSFVbM+h2mw7ruqXbckLq013AbHPDnJossOBQvp8iHL
pvGxbxx6McNd1a4AcZt6z03LCCjVsqvFuNnIUhBPUa9ChycTWMBQXUoNGg+u/O9Qjoe9Xt/HXHvX
qm82PV3AKYjjeQnYA8kZIGvjo8GSIh5QtMFMJ/NvgXwm2SuMMcqpP0FHtE5y7HbQ/Jod7uWtorQg
m5ysB0RqVLi36o0djMSjmWPpJ1VC1INqnJt+6NeWFp16dDYrMlgJHjvUxBkPaLV8zSL9xMUnsxxI
X0u64jE1N71rzkmv1dvEDnWTONZLoA9LL63TtxJ3C2EfADc8QrCYfyMs80I6yDxUuvVU4WcD2Jbs
VL0yT6YzHhrDA/cbhtPSqeP8Yg3lVXGzaNMUZg3cud0O4MwOlZJPO8NpngZbCQ6eJBm5UCgWx4bG
1SLgE+tOdra9CgMBjee+JgtubJ/L1mWSgEcOI9r40DjArRHnab7wpLtyG/lY9ISzDF2pkwunHxw5
xhsmOP0mqVlyarO6xVCVcMuimd4kDlGbRkq/BmvqbpQwBOnRjXx/63vgZd2ezpKZjFt0276Fpx+Q
XNHNNtWbVxWt6quptc+j5lZ71cBepCn4T1WnK1fKWHj/PHd/OHb/+hb/SXcxv+fmqa6heS6l5Ndl
CPEkehaRubAwI21lpvGu1ZvuYJIpNYIQRGtjHsiDAh7pvGEQU2YoFZvoVL/rmQe3U9Y/9lELrsSL
rsFjGenuaiR8POQB92F3kFFKMNmjSsw6d02yHmY47zacypObg7Ntf6Uj+Vqmcg9B7Wo7BhsH0+UO
9nUoo46m6GvGqV0l8yWDCu+k3DsAb1Cjg9Fr6s5Z6pG1U3qqUrc7AjAiCRJL1Kook18sL835hvXX
82T+aZhOM7mA6oiwdL7h/WVUkNZFGmkDs1PVSscFCqbCHxo3AywY0ldnhrowE8086vODMN3RT2wV
HgHGJwLa8Qmy4elJyNHwN7s54IMy1sVKgjZZ9+5RxK32XtJcL+AZeFckuQtl0Ek6Nh0cwUVxnMAi
rSNpAh5qxxMpyOWD7CtQzVnM8HnGthAgPK2hEn13jBoAwJx4okPpXSm5sDdpGQQvOQ18NhXyaro8
hX9/vLDB/vn5YZ+A9ogJOdPery8W1/PgTkJwzGlTvY5VfRcAgToqjaISUO+QARDAGXbACz8RZv0e
AQH79GJrWbhFz7nQaIussZxLUFXjbqJuSLMu2pRVjmLFhmOtxa7+GI3Oi6KN+Vk2ynAP1CdbG8H0
EE7qIk9sa1vOpBfVIZ2ItEVmiRZkw1TTxgc3uMIqacbPEsnARelZFciZ9GJAerl9lATNN4vQ75Ns
2I+Owub+Mz+rNrHtPhSSSy7i7mi1WusDiFYJXOj0Ze8GLqpwYT8gn8yWdQwuqQ+wu7vS/WYIAtVN
Y/oMWS/FfYbr2onuIIlcyJaxt+rQ55tSJ20H3hRx1SoKSNYe5raCHMBbbTT9SW2rpdqDw9MGBUSY
qvHgEtrFrRnrYGd+L2LIcq5C48hrkq+jpNZRqvdA3Nop9SMvde+CBJSONwfjaMpWDG1zLVPGxiHC
kMXkjTsvr+Xptu9UOB+VINN2njSrk87NcVlr5JqiA2IFikm+ISWvKIG0ZHrQrm8OWm0QHp0ZOT43
xEfTmndKbuIBm0glNIg3qRTuzhVB1DdP/4MS4yf8p8Yikfa90+SFT6/a+VbT1n5ex/cKJpQHGlQi
pNwc7hPu4jtG4yNG7hSOEJhCVS/ladYd3+km93Aj1J5ExGhfrw8OrDKmLvwp6mvnF8sTV//pCjc1
myocBwLdovZVwJnafT1WSobw17IeRSW2dZVnR5EQ5YkiEf++MAH0ME0FZ0JgkxryShHudGJn+tmr
ZrmisWCVFlvHWE7lwRaIfccsogK2LfI1ujaRpOKGD1PQTS+G294X7ajeWRTedxkeBT0eslfm9Tl8
mZrzNpj20QwwcBIcxmYXKMz+Ins1ZsN4f3vIEhirMqsvTlothrpsDqDfyfVp83LbZaweKS64oU0f
xjhY5IOn+X0nLMxOWROu6/GPutWB2jad2AzUIOs+LMa3uugWDjKe5zFWJzYssO9j3d1Vc5IhEPz+
4MXuM/B9sixxhe5yV4M3Z0OFMWmw73i74A0bmbylI1zaeACOFIYMIKsROn3nEmCEqOw5MHICTVVX
/vP/t9p6G9UaLFLyNPeCAfivqtWvxbHO5WLM7Y3HjkX7aSSfdG3m6LzsBLcZjHqL9oWUylMwJNyG
pgyi85zakIUO+lgnhCYzqsmi6ANz50jflNLCpZunC4bUKOo9XX/4+3sr/d+XCQlSSrYFHmpDi7nM
zzdXY5CeCAinx9AXrZrOdI+5oqf7HAuxpEyiZpu0ftHD4N/EcGuj2gxfmjiPuP1OT5VTE3pSGPvb
A7ZbY59zUi6xGV6SgM3pMFbBgZniwg2Kewuz/2qYQQAIYKIN1IvsOM3YQDud0XRILF2XutgroZvq
OFQ3GXQpUVzGNisPoAwUPwv16hmNu7kIi2JzyyYNGi/ZlB68RjOf4oUuc+MJaiUSUHkI9ELgO+s5
3PQM/p+ocV7OH90eQEdna6ulgIOQaRB66Gpb2EbqI5bUAKGnGSwLprJrMqerBWQvmKEWSMI2cJpl
q2cZYRvDMtSHlnAmYkUs8k/q1s5flKR6a0b8XCFkyX2rOd1RqHW/HqzOuNMpnhfs/LyXfHDfIwcm
UITGxE4VsLKGNRxADZULkimNF3si1thtamosvb6TlqqsvL4aF32vpk+5g5We9AO0dY1TTvdVzLWe
eF6ws9sAVbOix4hDig+CiZINnhVta8INJukoxSwX8A9Q+WobLaKMthlSrpibmqzgtEWMVByTT2Nd
xtLE3m2oh04IDYMrf1KLF1W08lCWgHILF5MYel0ycKGmzE5WoNAGJIFGhiR6WXjtbKMVD4HdAh/Y
aWHOkDVr4l0W1h3hEzU7v9TQSRiJohNkaMSmTqNxksBuhiStgSqg2sfNqBT6tBgahy3raIDiYTK/
dZK4OtVlX/qid5xTmmkCAXJzMCsVxWpASmwyxN/qQql9LvvuJSnNGdB3Vyjls/Ay0BSZlLugISav
j13tcAuFu/0JhMbE3E5tXhSCkIfwwkuA3jmEuag3NezfwTqOVHR+llb6PVNX4ncG7zISK1uPDRvT
lNC9IikPtSKhO0AnaEiwKPqNksvPyXWaU1+3wb7OQWWyfyNSuw/fRc4iuzI+sPq/Ya9uwpnLPUi/
9wbzXFTY4iOFlZZdTumC03imJlLl0N0tzNBYhUxsHqj/8wtVxNLIxzuDjdyf2ONnSc0kr2WsiqNw
YFbd/kK3r6ZD4JmwjTtNat5SgSmLn6s0VyELh63cuWi5idXJ5UUh53GdBmysvC7RwB5E0T7NI1KT
5DSuKyt1tqGcugXmPQ0N6YzRrqC0aYi/VpU7qZs+K7K1ohAyRQ4XTGdSfbVNitd63ckcCSWiqoUp
x/Ci0Nw1Yzd9TmGKhqwPHoE+qYdJT8OF3SoSimvZ8hZw+0tjnBknQaSYP0g73fSNPCqBYGj486LE
gqEUH2+QpZ4i+ZwMICZ06TmL2jRDYqAzdat25XhQ8Q3tW+ixtVrY26yEhSyCoduTt8IaqBm1naLb
xaJX3WJbCgw/yhBiu8FytAwCrkxk5DY1S0OmmZFshUfej7TarVpWoLsYNNCno2ouC5JMe1tLv49b
Ohx3NW8mgQmNr2JInBNdkd+rIVDyrN6UcK/+WPPrJsck15+6JjMOw38/pD3TpCbFNqyq6SVi+HNv
kDd1MY38OXS77BuoT3bqLCNIhOzEUsYGQnWXt5znKieukuLB1ErIgpHPjRbwwriqAh2fb9p4x6Rw
3tQIY8+yGEcc2SyeIodoomRWs0L2OhFWFy10zPcnm1Rx1k8UlnCzrEMJsxOLFIUJ6OrBqQ6iMqKt
S1jY7TWA71AvPV7jZSnxGbdBtk1oWwbHfVVLwPuhrMLV0Ovfb67cOgyXSq0/d8wt98P80KRI2uCc
MtHuQ4+YGCDp1cDeUOkd85wm2ceIo+jsEoUEENHVViWvws4s254u2xnuXXAdOU7o554Y86WjZdUO
bEn96nEkR6N7H0sq+oG9GyEmxUNaA9xrTOPFiHmZDbVRdolYhmGHMVLvVST3zhkj0nhBbhlRcQ/X
plasx9AIzyHu1mXHMu1JeKwhXdy9Ra3q68mRxVmbH6wEtZ0sX9Sg01+CSZKyC1ZGIdhvVlhD4IJm
mnTmu0ns1ze1aC8OJ/Kln/t+M4bgrpBgps160iiNqxVhpvbqRlI0POHroP3vOAsq1Gb2otaDYeN4
mbLkun0sbITSSTnD5whBe6a/XWmFJh9AspxiJQnu2GOib2Fqtna0sjxwbJDCl9YWzK8m24he7EYU
FtfRFidgc2I5VRMBk5OiLhC0jhtZpp95LY6pWYB9Fgw/g7RqDm2fvOgKrA3fHtL4GI5jtGuG5tWO
pncj6oxXGGRLDbbW2pLgw/PKgvsRlpCZEREsY567xVjHwbaVxPQarLK3mVVop2ZsSRlvyXPCC3hw
s0pfhl4k8HE46SlK3D1VV79zcocbVAl533OjbwFR63s0BGRkkf2sytg562qXrTr08Cst7Zp1w357
55XPZWSR4KVUd4NsyNgl8nrvNERbdgVwz1ppD97QD9wdPDjgs1YztYHfopfnshNgyQNIdE1VPYzz
MW1byiEeXkToEL5kNE96VJX0h6xzbd4vKazIw9jKGm4sd+pkTkKOMM14UhKbkk29zwZZPZuBy3QL
zko3DuN1gmC+sqpwmadQ2jGm5Psm01CwFMIjIE2016aAFacYSOrCmaciTflslN8iNzYe6q6N1wqR
p3fIRCvfhn3WAmdbaGYCVlRO7lmQzLwYeF/+KclTQkTNrbKfeuYJOUMbQExPSKyvjdOhMk77eJ2O
JNt5Q4lh0cbzPA6VeXSD5jGKRm4p9CAdzvRiXGp1Mi2HLNob3Lnf4X3kPgB/f7Drfq/Oech2Pa7b
pAYIXsXhtZOmcqnNO65B/ZVhTblMHeqJmdLsGfBMzPKeqLM9ke7qxgbo73RtvirbbKnj1CdkT2Rv
NIc7rSGyVcfxsIa+Uu69IfwARyEO+JMJG2npuNRpjC8sdS3f5D7Ajjdkyev2pwqJ90otIPTTucQH
VVrBQkbw4ZmQTIgFwCCaI6+QqrNERVA6nLL8ox+BbjekIwFFVeOFCsaahFeIL510oj1hlsMFmpiB
HK72fKtORzoB+lRLEM3LmGF4sf+oJqd8cRm5nKfEXhETs+81BTa8UhNDXA8YQ5HDfdqlVpzTAn/1
JO9v6dP/8+DAQN423KBiV3B/15iklWr7FAo7PxamVLAr9N420PKPRBsCSqc8PSZu9ZZ1U72Ap9ud
8fT+YVtMg5GFpVxYRI33+MivtwdyDPaoVl36sUSHXfwmR0U/3whJcSveB12b1k6fBNSO2rYRlrk3
uK4WZdmeFSDifsbb+I5NsAuMs/1TyWS9tWrle2Am45X8wQ/NzJVlhkhsXxRSEpcG2N6TYeR7YKEe
VSnRc3lqd6xKm3DpobU3WeVmRxL/TODBAoro4E1nlq+YQdgXnRolaxf6rIW36jXUIfvoTHkMYUVf
xvITevlIQBmhlhx2YXhlwl9s1M5WNhy/xiHuVEAIXf4mNNpwhdHXPN+oloxhgm04uuHWMZNyGffJ
dVSQZKQ6gFtnapr7DvjD7cnse2GDCVSuGnq+C+dZ7EO1XDSelb2LCpZCNBWEFKBILVxJooAcrIOQ
9mk0KKXQpb+6A2Q3FrjdHoWFAaAttHpfQaqwdsigQkWbNNehiHUG4OpCiz8weUTr3JuJv62JTKvB
4aiWZAUSXQ6q5iyqICdIouiYQ/E0kOg5Vt7FBHyzIDJgOFqOOxwNpC6aPRZb22iwCzPb2urdR2NO
FpzobB2HwJ5iUHGwn3TOEkfY3+KOYhcwFkuiP6JCU5dG2WvLOtXmqBVbXm8P8/IlALlxJGrJO6Dx
PNZDW19K0ywu3U5xi2BNl/bQVuX0bE27MdWrVQ86d1lZob7XFEPb1/OfajJ+fVXiI57GbNPGaXUt
Z97Q7UFU8QEbSgMcW5J0icBvJTXQWRPMyVXaXcvBToRfl+3OGOxvUe0kr17/PIW5IXxi09ehzQih
TcNyNZhGsA8TotYqgiL81ma0HhEf/mGYKFSq8ElW3bjU86q9i+KcBJEa8XDeAXoCkWDsYhjvy2rQ
UnqTnFTLSs3WQ609JPMMZlLNP0RB/ERjutHawf8EjhNmkc7pUMWDcayquFkhGOueKcTfFFIcmqWc
cvslQ0eFcBpl1O3DHsgwN9PAOjdd5R5IEH8M4SQumlArFm2lt/zIsj8WafrNK+bg8kw+lciB2FgS
BjuWjVwXSsrbQE/yeh9l4T2JxPXFc+z0Ml4GtOSHKHUIdhXZpxO3YBGV6j1Lo+815LAN9g9x6Dzy
NebCf1khJ5pFaaeCyYLtS5X6EOLRnne1TiGjGhfPrAihLulX6d9I3ImEcd8zC1lOZW49arryDUHF
arTBELRqmm4CJwtXesIRcCuh3EZ86ARybp0sho8/mvnamjLvoWJ0hfoE/lsQD1de2AsuYPmcsXc6
VQMN4e0vWe54DmFQ4WCpL+ZYPaQEEL8A+N/iI0EMGajuvk68bNWPQ+IjLgfWOHZMvWvx3tUYIfo0
pEmOMyYWnn6UkzLHBeUwYLqGaI02Gl8NjSZoinpr35QODPt4AkycpHu+pTyW8dQ9yhyvNkHgxsYM
0vqSiglEtt1mC2LmukNkjOEqytTktalH3zPFfRMz7mb4DbrYGZyPyopiTCMW4Jc2fsRkVp66KZ85
PK6yiDPLuXYYKK5Wkcd7u+TzlRFgU5fL6jJjSzoXxk8nwmDncF2dlOp7HIPqtGM4pV4DHLGLSnx0
MQ2aSIz97aFuyN0k0YKMJze4m6r8kM//hqX+nlf4VbBN3CIyKX2rg1jnz8GhaF0GH0gamNOyonoC
1XTpGRfelliMWUq/lDEsqTbgbq8wt0iBzk0xc7ukJEXTwyf/EIq2A3Y4LNKk3eXsnZ512RoLuIQG
Vjsga2nrZI+VYgMclvVLGQcze8lVUXth3oUtC5jHTSBDMU3u/CpM7QdlEiME/YSOvuk4SBpSATJt
OybZ3VAGn07gKpfOtLL7MWRwmQ1rLSnpfYHkn22zueOWXwrf5HpF1IfHPW/5wmOnGv4YMKNU5wdU
lTQ1nWfv7HCIfV0P6tecEHHfdN9YKghSUtJ4U1dTuapRdC661pH7XpkAK1V6dEdqxH3fRtNL1mTU
37KajqFaUNTYarqRVkNVFkjiGgUWI1pDsY2VWXJPvAAQACWEchZxggCNOXhWR4qlEhJbORHHFORu
tErnGhvc6YOCWM0Y8/JozQ9DgkENXKf5pFXO+ArYP2XAMeXXIaehKCp9fIvi+MPCwm7wJXzPiNqj
FIo84X46alCo99Xo8kD0sgp2fGN4nIrEBpptU50aa1ox4OsWZS20DYIs62B3AlJONH5kjKM2Ab7N
u0CJ6ErScqfHsj0jDWnPtqO0ZwYT09LqzZSkjpjmNWyGx9Er7mGmPsqxN69Y4drHOrGXeqZMLxVx
FJtCloupMaIjp3p8jBuVHiRvuaKHc1R36uEmLqUee+uVzjlaJCyvIlf9g2dAe/DI6mq9/pQ2vJFN
rRcXQMbi0oYRrk41O1Vetm3ZpD+bvTxIBszfk3kgL1wXga3+NAwfTDr/hCllbzRlCjXf0rPizAaV
DALvxHPl0W4xGOuJWiL1TAfJ5eDtj5GSbVSLhJ6EO8C+Esb4WkYQusjnfRTjuQtBnMYy7U6h8a3u
q+w9GBE2NuoUXVXtLmlS6wEdEEZ11d5VcHuNoINsPm+uJboYn8gnZ9uToXGpQ8+5NDrqWZf2eL6g
JW//18bKJvhlNW2SlZ6l3bNPrJJvqhbXd1VotzNaLeH98Na0hfU0hAQBVJp1UBxmRzyxK2seYqIQ
eSzT3rnG6H2QRPKcOEyBD8geOp8BWwOIv59WUZ7aqzROrV056sxZQ5eJZMXxViATmz8q+vS9zut6
OWuaSAWY3BfBp/q2AnXI6c3KF0lBzFCtaCcPYPsLXyqJIuBfk/QD4LlrXE/kK5Gt4ic6KHfmCtqG
Z9d6GHI9P8hcln7btrOyyFQXQlGmXWD38RHCC5cO+Zk+0aaAi7J3u4N/rOWmdSIB41XobGW8qW7p
Piu8+qNkoFLlTktgZtedkLUV+6gdt1HXuhSjE5Hf9QhDkI2un5EjtkoNK9zNz17p5TajEp7Chuxd
RRmSR6XPG+gP5l0z46duIKrbA0I0jgIyLfbUMJjyi+JTh3zuG7LInnR3SIkJEe8eG8ltrk/FFjvR
O8ZtkKGidV8xINi+qyjJ3qmN2nftCD9frp1zLZZ+bELxCUi+WTuDiSqmqgE/cDycWiUdXvBK+Jy4
Kxm+BZDdzzV6HB9BjHlQ+Ya4i/uzxYpjhfeIPUIrFqHthvvMi1JIaP06dUbqxYjeuHtxNNaALJOa
w+1P8ZDHOJ1WGndzLiBD94esS65Trih3PUjMUzWKs2I4VLiDVKgQbW1Jg1+dCNyZaTeQ/nLNeG4y
+eiqkXpv49Q5sYRGcR9GiJ8ZtW4ynQpWJ4ZgSU6l/WiwdmG1OpE2MlqPDhDOJO/p2JCgPfACwo03
0YoH1IYR2XNeYX3kMjGpsIVxnlJvPyZegAjFhWI9sJBpwrSdD1jCN5CxHopOXbSB+0FJpzxaqJAw
btb5vohz7l5OzsRCN8Dv0CtyRTgIPYb2kuiu8qjhocVdJNWeYj/L3LW0DS6xnsxb/PqNR4PcdOnJ
gDVwV6lhc41khpcuUe68MPwTSbzY22IMLnlrPmdmT7UfMw/zyxGpQB17J5WYVsoEoSzwKQTovIV4
9GI2uwTlLIVHZvOIYeTR67sXRW+fuyhWj4LxzGOUJKtw6OSMdZ1epZN75yCI1Mc0hR5E9N5wuH2o
RZm9lDJLNgQH3Ak9Uk+W0hIYGhLJwO1zEc1z2dtDagZbOzKQj8ML80kAzExoGpFYpVwNW3cyRwpW
+ZYyMdtAPgmfwoDJT2sUHONVBXLCqulU5pmzVzt+63a04mHRXfuszo8s4CiQVdfdYg8r1oHrbevY
Gu97sqVRzZirZsqSP6auYwc3asugM5N9gi1hI+IUbEFlAjxF07zrBgZSsUnuIz/HpqYpxatUZPe9
4wHlVFRvmzYMoVjsrMKuhG5PjRIU4VJP4+JYm5QffcLghQXseK2Zifq6Nj4mYaI/UN2sLErRqTf/
F0nntd2okoXhJ2ItcrgFRSRZzumGZfu0ybmoAp5+PnkuxtPu7tO2JSj2/uNwrsh33nslrP5ia8Vj
X/niPHLwW2o9ul6h3dX5VJ5nx6SexBPnUi2ARerz75OgV2/rLA9/gfB/HzRbIB7r9T6Gmrq0GOLx
39ivSdncT1Vy6rR2ejBmQNB52XaF77/gRiK7VGUWl9tAnyc+OHkoghXfcrfA4NJaEFfLmB8SZpi2
cetXCtisyOwITlbMCBflau9Nol/z1sr/S7P1uswI663M2rSF89sGk3FmU7KjgGTGV8v/JYaWy0Yj
dvs4u2injCof9rd4t0fkTgbUkTnH7oyUSUz9euxtwo3/PBPsQrTRyUXtgvYloN3sUSek8GkdHJ/x
a+135ej3xDphUSh1WsdS1ewIj5Zn6zZc5yarTHr7kPP7aern++QmRRgp3duruShD52bJ9ltAVdd7
LN1ivC6pbOGv+ftti3FruuWNLaJLD0IkTjwvw3rKrIbq3ZqCG8ELzyCDosMbBKRkO8bZChBtejx4
Cr99W9cyoBOSC2XKc+MshK2fB91zDk3Xo4+gaYR5gjF4iBOXjWusq+rO6j9lsdZnd/I+e9vNnpzb
wDC4PiPrZJaxo8pgU3dgiL2fuvHfB0eU1Ub0ybD5+y9kwsXYikjN5gYBj3fA5ZKex7QONjx43ntj
6fdirljxqsCJp/Q2bZdvYIrVnVch+GFVdChiyuipaT3zonn/h7GrwDhobmVdiJnSHkwddbnqsYnU
cG1FVDtLxP7fRYwZ3UNeWkdoofVbw4gbFp5N14Xl5Od0Xc1ND1EfsqTPQHO2/oicjlRMdqKdN9Es
Ni+kzXRU5pTdsnea5jhNwwbVVnExNNJpM225t0b67qdJdw8aXvGPSb8k+DiYcKx0g7W4OugN41GB
hOce1n8997V++eugqRMkw2NiTPeZXx/+GGg55+SoeCDmvfdk1VLfD2Qxn1f24jOplxxjJgJRuyX7
PBGGHpYLY9CQkx1fms+1ZnhfxOmdElLyyai8tTj3/QctBWeMP5RMc2HEwhR1dWCoFdFae2vsekuw
1VXTR6OvUnD+gTlXm88uAOSuZfOIO9mNcAvU3s9GJ/YT+S3RCJZ+JVaFENUSaGOcjHtUoPlO0wX5
uaXzQjCo9ZYFuE70pfdjXqN/NIkdrNmwr6neHSbHebeLUR3MFgkrdwLHpr50UZJQhAVf3t65ibzo
RTuFFHs9/T06fHZv6mwdag3LKbYaE7iPSCqg7iY4FHOSbWog2LvFNp6NVEzHv8+SwXwrOOopKccj
1PZp+f7/Xy3uszEP5n3go1VcBDkHa+olj77q97feGw77LvtvKm2+mphjWJmGxoa+uefMniK5wHtb
Y7OfbhxV1pyV4dVI1XivpjyRR8+fzhO8+Sv+0+wclJYeah7UY19bsPke8kJbwPQFBfdEWY7b0aLZ
R4HgA0V138OEOwvHWntPrfEfvIkFuT1nwobxppEuCazXkmiYw2iiAep5Xdfm7FHqfCfnVr82zMfX
rvRc2kXy2Cu4EydBwHJV5U5EL1P1Sgw4BaJFnnyYKkcpmVPVPq/jHnWEvp/5MXf419ZrY0+UlEnj
sVG2eV/1Q/JSdI/MRM626zKEGFaR3zHSi/2oZkLVb5+2KcImQYzk3lhW44nj6XcmpmYbGCQHTz5p
jeQpyI+Ed2tJqvW7X0k6ZvJq7iyy1SM7GetoNQ3tOJUpKyUtBPcJT4dN3pvZ3UjB9zBJeacKwoA8
V9x73jLvTUHxT9nSHzLMZkLRR2Kd/z44ZmOfcz0d9s3SfxE6kRzmzmJxZWPay9ko3px0RBycAwT+
fdrP5YESWpZV+STysv7BXPmmArzBZUoXF86VmWl7FZ+qaxi0hvIoC78mMH/+gHxPYpoMmouPTMFd
x+VBlPbyYAPEduQX4VsZ72Y65OKqwg5fIVnacEiK0LtVLgS3D3lN6VcyaAKtx5pcRHdxC2helU5H
LD589vehG5h8Bzz3o/D6+wB4psKvGLWZVHdJRQ2E4Sn6Ta1pZy5OvxW9YT4u1WpFiceu2N6SM9dG
Nz71tH3p12C6Gmby4zb1TOYrgmej1UOzmrpnu/TOiS76699nU9cgptAKO1K2v1AS7IaeMHGkuzbl
PDk6t51N9EL896FKxfuQqiyWKkfwZi7rPvUy9KzOOKLBqSfix8U871vXzB/teioeE7GelNWdPFW/
iEaC14KhXyX+sEirmmRnwWLG6hb02eq6ogR7wI7eLU9NsPpPK+QoPmE2J2QM/hPMnnXIxUz1Wdod
isy3zsZqyidrRV1gN+6/VUjjIHNNg12uOLlKo4USFtWrVul0TKh++oZlOrZChAvB1bCJzGDl0mSX
v1/9fWiTNb2wqbxIPBG7howSogZJmqpoYyj1R58E64ye8HYviiz9R6zvE+F67qNv0NFLFTrsXdHJ
U4NwpMjdmrucz/5+v0o8fdOWJEHm6JseM3bMgzaQnI017ZKaRHAqrdEf58WDCJic7rnychUlhT3t
m8YMgBU99ZjwquS1aZzTTKlHye3nriUN3412hAnjCUMepie7fx6Zv3qh0YuyjP4ZfA6Rnp7aD3T7
JAdaMM39SnWkOam7LBWKArlehCuJjteW8rcNZTkSzbt/xpZaXEzXzeNRrCn87aKdG3SXu86tJvq2
O2zvNaQF2e3+f0m/SLq8/OxwK8A6AenDqQitBZor5t3kCRWiL5nO9u3DmJr6Frtm6CQDWdGyzY9u
6xPpqoFtGUMtjJDG0oGTgagYkDln549Jf0cT7jM6hO5qKU46ewBFUdn8Pghfxn9XFvz8sc74hpeM
24yGwwqJzO2XrGsD7Uhe0OxuOdeEnubvLhfrYanL5ILt2KQygvf4718BLJ/2zlNP8VEOAmIAJkVW
O1uHv8/XgG5BdYsYUzp9hr7dLa+lsJ99LCVxKhcorUWUF8cEXh0lYuie6aBu3H3W+U5ojBJS7ybE
NkK38WPlBIce8r+c0q1EWxOStE+qfhchBo40sYeEAEIoj2WTPZZzfU0xXNAPtusF9y112zVKtX4x
iF4jJJz8aJK2EVh4Wzm8jTNAwhla/n7Wte8adUVRE5vWSOdsjO8lhMxCLHQ2iyMSDhlYsUu++U2r
EuYkEHftsq09+Y42J6ZeT1YUoJMPPC2fNgBv0zmk5WnYtE++v1Xuez6y7CPi9imyKcuYuI47sU4H
ZVS879iT5brJbfvOT07peszEe2t8WsK8/0uGAAAwwC+XW3RW+0HOIgYnMJMApCXrN56K61zFxFeD
THwnl3U4lN26MwxOm2pkTUefBSg8JK8OalqYyIVXIjOwgj61e48ZbWX96Beal5GR5DQ1S/B/uXpP
Y/9N/XOIQQNYwA9xje7JgXOGJfaOuVHvfYPjl5jTYkXDNxMbGGQbzQzu/f+U4xOHBkr2suYvuvGB
e+EwVrERHBOSqvRa2yOTi6h/YWf3pjX27Z/mq15s5P2XqW42Jfl69RL74rO0BP2MlCPx9vOY3g7F
+KMPdNRvLfdxMaeNZ4tNPolN0D2t5rLJNHZVRKoWdLVwuguJhlGjrXuhNCbWmhLy9DC7U0wcB7H/
Bdl3aAn0JcoEzHYFBDyhetO7drv03mE1+h0Pjijn+Kec+OTkZlRSz9UNWIxJMU3eEsOECUK9ObLE
n7KCc48f3aIVYc3yYxWse1SP0VDXEHXAmremkcIBmu2ec6MB+WhSlpTkCJPrG+NlBWcmGKcuCHgo
oiID+SQ8xpurIwomLXA/YarpVmw2ljRJ95FQNXTp9qvNGpJsAg14jn5Nlz0l1HJaKnLrX5rUaYgx
z5ip1ckizTq4N9O4I/0Xc26p+inva83c+jhSs4Q7TPHIL/+V3CxIoe5A3nZmbrKW0V7jmCqyjtPy
TfzYrUjyujbpxejHL6UXe3IpXxYdpiW9pCsdNDhUBk58pzzUVWFEPXtlKinanlCc5+ku5RVtl+LD
5Zk2r/9QiT3rfkahhfU4THTyBMtXI3mwtPNzFaTmHe/GdjW/6bKGRuEHIhBbqukOrc4mn+17X9CT
mI/l1pl3LvfsVGrkNOTtbuTB3mjtsRu0LQl8OxtZgLIKAt/LHVIWhSWqevBlEmce7qwEOC64QbqY
hJYs7lqDGh5i/H0WNEHcftI+zW53zBXZyuh1CppmSwC6Mr30GTUXaNvcrERMWsS4viMpcSQGbRCj
LqxnTixE4jHuiL0OAQHiub7eslGgV051k+GQV/1v3qYO34L1SdoC78d8oWr2XGhrPGbBwaMftXTW
Bxs1uecqrnqOyCZI9zCZh67Oji0PGFsdYPVifCY7Y2gQYC2vkMaYA4VzcDt/U9DbrsWa+9VVz5Jc
5qY37+mzbNwwT+poTpNoTAdCG7JfsraRXTn3c01GS0t1IGUGveVc0BgOIULHJ/CKlGKFIWe2J7Zz
N4hxlzpeXFm4+FckHxmyUW4t9MLUjeAS7QsqEvlXmcfe8tQNJzqR3JFhw8SpvXJxVTYUDADniH9y
1aunpDLeZZruc6gsXeugUeTJWrz/Kl3b+PPH7Hy1Q/Ot1uoY1NyWtxQ1tAO/abLsZK02k6aduAWv
UJxR3v0DLEKVZuyDvsO290ZFgB0GmdxNQ/tTWp8lJcAEyEEHddc892+5P8EJBerONtNP0A0yb11O
JkfIqMxGIkD6diOmBLILvK7nJOayzZudEQB9y2DjmcO2a4bvAJD2IOmQJvZr71H8W7UmKC/ky4gG
pydCyTdHcqGaC5kTsUVmGMkKh8Zptmo0N5ZZfytOILTf+5HQNEkkCI+VXQaKw1lcGv07RaJ7bpWN
3RVnzRsOATS11tHb2/Zno2hehobIA6R23P740p17K9M3g9nutNmg2GgG0/Luak//V9neviyeUsns
TNlBfusCTOiLT4JTKQmksMzXshz2rocger6iQvR7/1fpwd6boU9Hfz+7zt6Q9UAyKrkzFHcl5Uwj
qGPc29xEvdEd17b5HfiOkfuHjZM+pbX67WZ7yymEd3cqvnErtzTw3BQ+jRlbafC4GghXSS+HryVw
sOcmph3KTo4DEKBpuxtqUBH5Cdho7YNaDk5F6AGqdA55kYb+IOPlX1rXIDDf/UORVK9unjNOcX4Z
+d6wRJx0NZMoAEBdBmGdIZF2Oac1tFtee+y7/MfOrPPaj1GW3dWpG/mZQnldPRPbSzdGSfJpvy90
7dyaCbT0AKhaJrt24HyySjfm8H2gkBKjDJJ5s9yCbP1jF4wXgzYizX+V+vCFVrBs4S2IR0+0XxKG
z103bB0v3TmL+yDIpXDWmTTReUdI/nbJurvR10AxfD0mRInYx/8ck2705HexMEbJap/XAV09Yp8L
Z6e8/upmwRPlBbsWvaRwwPmTeqP5j0ZnHhLUvWEla5QLZITUJkWE3ou+YOJu72oX0KPGlkuUQaUV
ZxMDiSLEA0f340xwTt9RjRFw0wRTLSEElie1Gh+KcDy8Pfa1z62MPyfFGb9uUTfHik6tyCfw4WDC
8eyN8ZROnbuVOQNtDdO2MdK7DIRy1Fa+3TpyAwKDOrVvS+iNWwVdSZuxQHrbfQv0kCBpWwevARYr
01npXxJmmAz9zlH60XGS21JXRtjEL2nhRWb17bK9T2Wy6bog7syX/FaOhul0SJstab1vGfNnwx00
8ETpptfGZLRJ9eOg5bu0z6i414lZGvAxVNDS8ko78OOMgmbyWgL2PGK4OfenHCXvuHMoVRks42Tq
aaiVzadwAuTPWvE72AkP2uCgOrxS5UV3hrAtQbSyNhbykbKMx9GbTmmJ9ocSTg9vPRKrDD+kFDld
Y+mTbaNr4Xk+EbSEDcf/VxWMIQYoWVgHJSgmmg270H9nr3tJV4dq36FbjiNylc06qC8leZdX+C/4
NWqR2gmXxWPuN/EymYBZTZRmTEiJIBFQpCTnaM5Gh1xAQEiYiJdBSeO9CCEXM0q021O99nd10v9X
YgOI3Lm9llr+0M0tnZeV9ZqiRpiavgx7E7nVAuzbGElY0i8UEcMX24pfoOz5r7XbpxrVdqhg9NJZ
O/rZTJhO37GOjCGQFN/IUrFL0D4V2t54c3T/uoN/5036L9qrFvuoQXgBhcS3rOpEN2koQsTQ6u9T
kL4kQ/OuzzQht2FjSIRbXC8z3ZGhwI6/mRdkWq1zLSpvCik6ptvNa84+ssWo7focdTw4vWgpFCz/
Q0ueRq+0a/xpvv4z3JKGqjwmLx68k8g94q9gHusF/JdA50h36h6VN4tnRlkwd62zVIJSJg1Cb8S6
U3n7BqMRLL8BnLloWyTSdmgYCq9SPWxd9KZmayk8WwTe9QO/OwzfXo3GXcvKjWkV60avWSgrwoCc
IDimrvjtUDeAkTAA2XNaxFBxs0k1GdHSaJIlg64a3t3qxZMaKqkFVXfN80hlnYg8pdOCJCcYV/8t
SEsNweBA3PxwXjqDDl7LGkmIViESjpKjJ4GH0+GzioWg3xoKZdvr5j5oasb5JXAjonp4VCbzxqrK
1xuVTFqPsYER/phBwfeI498rvlh3+x7MdL13FJuyowpaFKl0LFc57fMzhLoWjk3x2QC/hF5znD0m
3WV1vvRlOFr6cP0j4nJEdt3qUI0Ja2Tkn6NlNxukzGwQynhdhuVSD7Qr5S4lRotbZJuZLC3Sl4kA
c6xo1cR3izY/sf9z55Mv8hf6yK9//wWMcRXO2slO67h1668pVY/9spxb2pejBaguT33OLu0mdTDQ
7OSD/64lw26EPQtBE6697vx2U/nBMXeYqvmIcIMRK3FOOF4IcuvlfrDU+2ymC5it8exh8eGPF8LJ
DPtlmj0kZGZlhZlhM7pplNW1c5QwJEU2oF2kl8ZPY6bPN7wudA3D3uWQtZMY/uuV04UzAvBjhWIq
d6yTbywPZvOsz2IloLbfjq3/oxPMT8Hjvanpb5U3YzbGdhFpAGxS1LE3Yd3BLV+HBrSoi8ZA6ZKG
1c67LhKru5wee9mRSBA4VYTHD471UkxYIfOBG7sDL+nBeUVRH+02YTRY3rRGeVE1mzNMa3ZxkvY2
iVRkwiVAJSj/ar35J6l7YQmff1v3uzONLlSOQxOsJf7z7B2BP5jwDPq4ipcqh9+F1PksETujFEDU
qxPBq0H8cUhZ30vlgcuKu6JFkxBodRpXV8+F1Jyqgjut6LZlGuctAhAEIgGp6iseC8RZuizvWqt5
gHwinduyP9OCa6Ab3UjOEIu0zDokqG7IeE+ihAOgBsePNMWsRxvsV9H+0yk6DnkCY3DFFUzmMBNU
Q3dvv8QtFRKnBcLCJx860oxxjrS0JfLewIg8vXrwBxvFLSY5B8rOqqiuZBqUDo/1xrIITurfuoDh
zUoE5v2k3SfV8lU7zgu8Oe4h+cMcMkfr9wAXzNbTUxHVBN+6/k/PJGy5vlo7ElXrUO/9g6qyhW8M
601vs6r37ZffuK8C7zLZHfJgLUwWyD6L0F6t62Sj1qIqYyBn6yF3sN/R1YoyJ6s5GJ/bIvuQ+fQa
2A9y5Inp1u8l9VBhJqmgCZyCcaqpSfgYESRRtgg9fe9pDpjI2O/rtXjrhRFrOTg7uDKecej5wdPP
ojc9cETr2t3+J60yMmfa5xuc8VMGI6w3X0S1siRb2bgNCs5kmjlDkC0kl1l7PyXOzT91NQB0y4KN
prPLB1zLWabulO9telGdVopxFkQAmjN/zngrVTBd6HSLE70/Oj6qAs++d0S6NdLqkGvNW6ATmut6
6mjM6gyouqcO2BR4YWR782zTRnkzl5CHG9E4uVnJJrwhC2FfY7Z1+ukzr/NLY0KGDPKTU5KWlqkk
VtBF52gjUgpYYWXykRERCkCGiVd4DteuWYRd5h/c3r4nQpEbXLPfB84+sfwoX/twpuWo5ENXa5e5
w91RuE9ZrX2XaMo050WaABCW8ZNgElCuJLQNOj5BfT3PIJ79ADM74G9ghrDml9zQnwt/PZvJ+oif
6pxhTAxnnWvEL3iru1UcxsDadDqKYq1gUW06+6C8mc+43Uce6jNrtyJnROEhmghg52kMqu7m9iOu
lu+ych5LH4UtdnwVqqE6Nrc+iRzFYtTTx5nDzKfrpDbdLF7ddrzqASl8VBC+00D7JrOLqN3HmikR
34Vmca149cx9sDz2jYVHP0//o6UY+25GAGWm3D2BQFiWDO3JqCCQCYgBMh3fWXtQldHKxsCRbvSk
OoqWmDtCbKCVBioLjZd8nN5v/8+E+6r1E5gS6JnjPrlBu5sm4xW71jZxsu/Zkp9NUyCrs8qdp6Eh
UYqCsKIJZavOQV39ajz3h7rlyEumzUw6ZPj3M6Q1Vs1WPKSIKavx1khzUZJnVHJ7nVmSntKB+moh
r/QrXIRVHJd0ZvOovwcGBn227hMT7asQ2yFjUikNQhPr1qeAAg+s1fPsBCRrc/Ws1e2PxTuLt95J
khUMC0M5D60nOxdXyyoJsrld074jKxauKRZ6Az/Q2pFjsuBY+sHvH3JBoKRVU+ais3AMzUFDeuOn
xaOb9z/MG8BI6+/tJh8ZvCr93RoYkBaJa5qm2KSrvpVML8o3fmSRl5tW9OinJvZEhAI9NXysXAxO
aksKDYB1La4d11veN9/GxMiVVA/kxOwmAZhlrOc2CUAy2lM7vOerMUUYoNDZFNlzb3MRjvbP7XvU
G/O/IE++mqQ4kij0Q28B9ieWkdkcaNirDawyaw4uP22MzI+mmoJ72WWIX5ldOYjL/3xvmztkQvB2
2cn8PtpuzBt6h+v2SKc17WxTwmil5p209A23+B5Fd7yuBHqkN1jOHo2wa6zdCs5l6yVvfFaxEKf2
52iLyOqwy0hzcgCxgotzu6S9oGRSN1GIl5fZpwEQCDytRbNvNEwIljKbUDgOu5tzncvh18BNhqvW
fDdnuDMyxPaDZ+1GjYzT3LbmiMSId9QLAIHN9G551e/sYHow8AdHYiAFz++XHXKqOWLWO0nEs3B0
Z9Odz2aR4Oe1nAcrAzuWunLRM/D+VGaSh9IV1wqMXeKu6Sa0bxpxgbs+4ZXvfP2sly6xKfMtLKXz
z4kkLqfUgdc6hc2B2veWSorKoz836HkXGkVU1jChQzQ7dpd50TaLZOWYKQUe7LneggXkhtts24bU
9Nmpne0awHzY/UqFGT6XyGbHvjUBj1jRvfRYHllwgm3QBWpntafGGYnoMC/pWN472fBlUkgfVaj4
NuknLnKbjlwnHDQHAYFC96As/Jq1TtwKI4rvVd9prT20E0dRA8qMpK3uhA1sffXyTm7EaDfRsEbg
ci5hZ/ld7Rf3aiK5qXB6oC77uax8fT/lyt+N+nqL1mC9Wmb5Mnm2GarW6LceFPPJurkgHM09tm2d
xFOt+/u0pkZ47Zx91vMw8QyyB3o72XXgfbSCHrE2sCCRmL7xoAORH4p87yAk1qkvP43951LenAmS
+SDo+EparR3nMSc9eCqY7FIFdPK5tvq3DGzJk4S/YywH4lLMbS8Y6uzMeyCoU4/01WwobzZOnT0T
2rDgepol6nLAztl0KRdx038FBGvotziuU3A9PZjvnAAy24LlCPi7pTt+UdYOxIXQlhGrTrx/hv8O
xc8390o+DI22uswjjSTI2mpGvJV1Hnp2/emOySs6XCy86brPWdD3S6VuUIKPyq2j7mXMrkSQYlcT
bFadj2YC9q57BLkiUXJc/omGwLAM7lkH7eVlrSLZ+SqsjP7s9GS/IjL6ResW901zyMveCis8G2Hj
8twd5+0y02MzERQSUsP0q9f4NPrmxVqcmGmbXdzu222y3hWJqe2FtsRjqyPcKpdXeuWXcC5jOTH4
NBlLlzZ2j+hKkbXhMuu5EIkYUi8DTiieEJKx5RawwFyNt9Hdl2Z5TE0WL80JeLlZRclIlRlpLhlU
KuJwRqqm0bdTi+tINsmBMEpU+NWbQrCPd8R4c+GPbfINgjTXNtZC0ExLdgD0ICoXe2ZLsScVmglL
0ag2Dl4AqsKJRk7OoEIXA512t3ppdO/KfOQ5VX6JZIlNPTu5Vrardfh8a3xo8bQlln/ub9Yfvrgh
bygCuJsz3eSursh4nAAq6YPYuTwRaQMNUSrGFXCCvGZyHEOnrO9bFGjQJPGsvAEtGLaerDQ2heG+
Y6v/9nPxy3j4EeTFN36CyMGkSDXjEubQY3Ip+fH1/zx+tihJq3iaEPs1a4e5HqhNN/EY1agWvYlU
GwfTp0L+QTLAfY/qNBJrdBOcbf7+NDeMH0A1Ajr9u1TAgA0pBHtNSCOqSHfjkq216ip20xw3FoLM
9fZwaryUY8l4QTv6rbe0uae5dXSH4stP9QIA7qOqhoPRN+eEPg9dG54RlO1t5kQ5j5fesjYrwbZF
Ob3ZQ7/J2R7xsrKbs26jY56fSIXF1jAXBMIVcQ2IyG2gPr002ye4BkwbUGlS2G6p3w59WPpI1hkO
I3xGIWtDkGLWdZ/qJndDx9vgCdXDsced3HKrGOPwZK4KH9VKOJHvNKAm6n4c9wRNrvz16tjK8qls
6hfbRJyo3V5AZaFo5/lLRgH91GX+Va0GLDCaTpyWxcPaVA9CmK+JvR58p79fDQLzJ/PclToXsDli
jCIS1YG9dxX/pKGL18X9MeUUUFXjPY9dhiCngm+xA42UCutEg89vQrhgAqY6jdNZNvmVFgAeq+ly
EfNGH6snkvsyfrTqcVRT3IvkBFiEcuE1KDPGA7w2Tu69OuqzW/Or5bYnze6JFW7OZoqFm7x0Ta28
GIr0Js+TX7Y1fZLtw+5XAMUMWrBdfNAizc8p1ivE/ajPEOUMteR6eDc2TaOVnCmCe1xk+HirTSb7
62qbIkoL/XVARxs4xgaLmyBphOk4Txhi58vK7Btqn3bFoNfiLQEiD+lCQdrPne12DnPYnHwUPoGF
xoOlKh65a9Awt9ZL6H80Nlh8kZOClUrutnwBB+fivlFsfU5XYVvD7YHOjclj0XJMN/O5Jysj7gPv
AavOr9F3F+EvP8TR4PP2nosReg46B3XsZB28DJ21TR0HJhXvi4Stl0JKjsPbu+kYFrkKfflKYBuc
CgdA6HPCAXIrXDxe94w7+3OaUnHscpQ4CSl9BMut2yLZkozqbzF4JiEZQYexKy4OI/jO8P19u2Qn
0wJRWgU7Uo1KtT9X3P4FEVUhIXjzhjgKMJCdnxJVrGmx8kqwZ894H1o80CbUZPZZjuOVMbgMEZRx
Med+bCooPJ7cPBrdvenUL4RwnxJV3BMqs0EYcf/WNJrB7trhjesCtBMee1iKQzEQ8r3U7WFrCquk
L6uvd+myfqJ4JtC7vuWtmz+1D4VIJCrvOiVIjmoZKnx3LzvCmpSdbdtkeCUIBl0brr1TgyUE9a52
5L7brw2Vmm5aiJDY/gUTGPjwOoeu5f5gU6WPhhMmaA4BliNa3JAGLF/9rbvepRdF3iy0wururXzd
9KWLJiEzXwo7Z2wp03fAqi9u2L022/0Wr68EtDq2ltcfbUO+TW5RHOZswBng9htUNqdU+QN8ICJ9
ISFZjIKM5BI4Ect6uJQWPu7G/FgT/623z24GI21MFahHrz35U4XRrmB86OJxWe79rsrCICCaT2YP
GPZuCHLyvA67YDV+nU7huHB41+q12w/aQJS3/2Y213TkElIt6NOgc2+gdIlb6RNK74e1bCwiDdGZ
1D1HhOZIzrgc0teqLlqV75a22a4kJbG7jg/eYpxSh8eQt1kQvIe65e2V/1KlJRmaPrIK0elfJoKm
vOyYLFL120/exr/FKKW6evHN6aLUGHmSr+IEaRUanl6GpnvmVAX2GiwZuj4el8Ho33GeMPeb8kHW
bkS4YrvtkvRtnqrHwMzpM/NPa8HUlU20WZoNfldSuSJ6gEwko4CM6WXpTJbIAgilNqsfKS1s0HgA
oLbdFC0mYQCmWJ681fWioL8buuxB+TWuwPG1x+sVYZrium7LkIR9YMxAfJJd86kt2x75c4i72VUD
r8DAwSg8+iEWD733a2FUm8ANzkzh57QoDyuF99FQOfhJCZYyNZBy/EVJTGQuT+yEueLvnzGqt6U0
nnElMLO77WVNzd8JziLKlvoTbIMgJnX3P87ObLlxY9u2X4QIAJlo8lXsW1FUXy8IVWP0fY+vPwP0
PffaKkcp4j5shujtsCgQyFy51pxjjpVoKe/x2IR9+eK54oAqz85w6ZqDwVVIjavjG4heaXj08QE+
HMw4mtlUnM0xoCF4F0offmK4d6zxgI88XHQxpoLE0JDnRVB9/Ncgr927Lt33SY/fqXxlIHg/Vtp3
NG+cSlAlqdcOZ3qg1BWZ1UdfOz8K9EQkvf/030OTw7Q20ncrddynwoSYN2zsLn4z0J6CY+Q+cEww
wkP9PWSDRzAeHuykd1foxL0FvCZzm2p5RCWFbMVfRtFrXHJnhqYiS6qgpGo2Vs3+WpiMngzZ/uwy
96W0BQVPaOrUkvY66dCDxtgz2rr+Tsj1VmvlspblQ9sNvxiInHQAMYB8tppRMOIg81GV5dYyh2sU
Vxk7DYcAOToHvaSAbMEN42UbrgzUNE5huMTQ7JQIXBIrThZ2/p5R/Q+qZG8dcYNrGwKwEJ7YNdch
KtlkNDIlB07MAX0k2binOtE3mG1Jt1YyWeVGG+4rhtk9J6qt7hePdpkI6vKERFQbPlUfslu7Y7Q0
O7O+K3XagwgMl3z2a5blKAWr4iqS/Oz5HmNkQDtR5+R3XqItacPWJLWTWu99Vw7KrKgAiAyYNKAI
zk9FrIBT+NYsbLHPecyqwl1cUIRleEzHKlhP+dFSxbeh6LEU6lTrk5Hv6I8yr3Wh4Somw2ldmauR
PCIs9/5Pu0Wf7cHmu1PppS2J4Ct8tIV47xlLWy6muJoyPomvuuYC3CjFbJUHmX/lHmOxMDnB8NyF
izppvnUdW2weszGZknI2b0TOeMj5XjryFNrWuSr5M33NLjdmp//AOD2vMl1MNQmBBNhuNoRLgtaY
ISeUAp0h93oYvlhgH5kqm/yZCfebhh6bBAp7wRl2m+r9L1Z+iBr+g2EoUEMpMwuOiz4JCntfY6bt
0/HCRRNNHL76iYcfABEa4NY4MZXZskjkGD/uhM/0Gp1NQSnslfdDVmtr23fSu5k5uNZruz41sIPv
WqRUayNqN3no+suhaeNlOszxduW5T9VbExrBEk14HVpqZVh5AzPQnZYV8LgEy+CuFou0ipCBGMFT
qGS8ijJ9mVlcdU/TUeHEJUpr11C0ygcP9cFUr3KaaCqDvUCxpUHwcOgn0vVC9VM9JZz4D2wu68BK
HjUIyBtDn207U6s91JYHu84I6TZh1ZLFk6ChdQhLfQ7sMJNVXJKs40d2v20d7oXQyStOffJ73PXd
yhWy4DAYBysZMJrWvejI4C93+wcKeLUSvvWzyqZslXU+/pDAuJqBHLdNzWOAMQWqcdsih5cFCrtk
4nzj+hDlqvvMKJgO93QXiK29YzS3L9xUO7O5F4tRjTDT5rOdN97LjPFyxFBnTz1QrKwGvLCJCM1J
w6dO0sBABm8tAdkYS78h7Cc1OkarBqgyU9tRWpGRRIfJqZvsFaliS2sVSlQXSIR/TYD2ZZxWffA+
IDXfxwbAX+rtRUQS3MpT03RAf00XI044cSjxEYjcWFhyfCcCj/All8iAQB+xtoz5wdaWjVEFmyxp
uYV9y1uB6CPBuQ2SZxxyTDhE7G9QxLfHwQVRgTTRi1ZNAUMJoAfniAZjDwPa6mKn1nRHgpHYlFic
d1oN8bVkWPjsltO6c8yzNiXpX6xMa7g68iMaKki5WdmfvCz+EVYtraOAf9s0cxraJolKjFvF32+R
+6T4giAMAqc6pYYWX5PyIv1qfPNL902J93r4qwRCevybaBqXb/j1NXy+T9LQ0YqzGx+7Mkh3cF9p
Kce5uyqcJjxI2q1IDkJo2F5evphO+uAHHRHI/LcWRlFq97cXdPTJLoihj2G/vUMebj8zOipW8LGq
E+NvmnSlxa1AzE0Gr/fYTdK6mPiQgU3Fb3o0fdPqyT46UYKcMDGGBY5fcby9TJETIZXN15knH8c6
ISd7pnz75fRaT5wT+8zJnjTaDXbpth/qglC7+lHPBaPlNdh+3WkEDBWD6eq9X71j3Hv4JsgNVzvQ
uuO58sBeZfUbBRkC/c42n7XK8ba3t7Ewyw3oXtbDdpI73WCTMQWAdir1xllHVl1uiRo0aI9aJ32M
y11uF8Op85KIDJe2OGZjD55Nqh2qIXSr2Fvem/igYDo687GAWXV0Z0ndPeYu+E8StTgmFVThvSGy
bQRT584qRXdAe2yxumXvdQm6BiBJezYm+UAiqnbyM0xw+TDEJ6PuZxijbzBzcPWTyj3wCMJ7Czwo
KHGc6Msi6oplGnJGrgPXfyq84bGc6uxj1BHKdy6mJLPKp7MOjXpP17Rj/hW4B9wSCF4jSamIseND
aM5FRmn5kBTTk2HbUAtadms8DAYbVzVEKwsy5zo3kd0MxE5t7QF2SG7ShmhFQr1H9g+iqvw+UlG3
UVoE+cylRU7Cu7pvZ34hIxPsqznKJtU4agNC7JrLpkYv56LILIZyGVcCnRny9RXOgZyB+BBD+Pfl
j1bL07MwveTc/9+f/LRWO4qOv/+5EMm0y2yWSCcfkkOSYukWelK/9vQ0Y6OJfiqmw+TEICtwDzFI
mBXL+gyXqdotIdR4dMklveaIH1Z92cDm9qYQ+EYgN8puN6Nd0SwESzNGwbDj6MPTSGOAnR8R28wb
JYc5fDYCtrWBMXkamK+uh6A0ZHrN6TNcVHXaXDCtFDueeh0xzFPpNflF1gUNp5kT7EdPg++QZW6H
wI1z/phC5Q96BWxUWgNa07zg36nRRYCkXWmcok5pQ5dWDfRapfCYZ/fePpltUkN4juKa/z8PgMW3
YbLwhmFcOzVnyh6EjK9F+4iN5mCpjzIYAHQ3Vvjk0SWUSFCYVpHO5bUTAuPh1TJy1nR78NYK2hL9
IoMIsCpYBZXergc9cU54gMOFMCZ8bnEK2xUGREkDiB9j2/4V+MkBB+K4dUTav7gDVKpilCPI46l/
sSztHTQsjLuxC3dQyqqly3ngeczHmTDXvKqeuKoSUfPGjb30FQGlHUvkjPogF8KqrLsygs0SS4XD
xFTbQokHa7a7mEmebfyO00etunFRMYzAkjDCyOj9VcQ/OnQ1iMNozLJL1Gnj0fGY4hjeuGQm5O/N
kvF6nzS7RpTR+vb1xMOPVAzBxQzTS5179dlMNOINfFt/FCwaS62K80vQn3wHSRoItBLfBzynkaJ0
y+Ten44jaa2bXjORig8vCuPTY9YyRvHxJm8HSSfF0eJhSQMf02Dv3ddD3K29TFPo78h7wtdbr1rf
QnfVaumDWfWHAcUzx5GMmaDnnCTb0RA++/DjriNaJbDK5gd1kfZshHw+x6h2ka5rm0EmLl8Pxxlv
/FYWSzCZBhPy/zWA6ja3GZHwhzqYvZmF+ag7yFmmut4CeMI72tr2ZqBJvxMK5SHaMWP0eny/6I0U
EOnt6E/PCs/5RrcH50DfoFtXMfV3gS0jcYVaWOROTLIOT7bM3rwuFo/WGGMx03C6espMj6VbZMdh
WE9FsLI6UR2be/OZY2GdHCdbDBtf69Q+c6XChZ41kBj64WJ5BZ4K24bVxxEZUeSS7DTWlvkYWyHI
eugxbyD/GDMmVNnS9EsEpEiBgoF9zVLmith1cecxpUZSM+bnuDQf0dfHm5vpqchQ60hFz2r2+3aN
U98HoLhy06SZhpkpEGO16QjGwGhrzK5SRpnN5KDEl9wCOVlc6LSKjYWfmamqfZnJnmvb6Li4DT0A
pehBaSKI2HqKvWlPFoFVTA8dt2QWPbuR7Da+z/LI2Q4jHfGppfyUSbWDwlcBIa1oYKBE1reOPXfT
UtRCXdkRihfF+aqfGQsmh7GF7Rhqf3uLimlXwZt8sKxiODpp2Z0yPQ+ONCAXiDw9X29ex84aT35R
zlfN04/Yc5J1aeaoH9w+XJoNEhgtY3gjx6DHUcw3jNO32yRB2x1wSayA+gQvBD43IJVh5rSh8F/M
QfuLG5EPOsskfD/pj2C59PVIb+/BQ/II3mg0XggK2pWjvvEI7n2qEid+HML7Xs9BficO8ky6mOUx
tbtsAwmUU0MNBg7EPgRPsIhXw0v8E7Prx9rntjLjYTzSU+l3CYUOYkVBH2PmTXHgWbuWYCXqwbxO
Uvhr1SbxokHJC665TV90QjvjoG/WorJoKxnVsMcarq2ZWN97s6mLVp1YMy7968ZYast6W9GI0q0g
fnVJddCGaTw5+bI1NB9fyBCsWdyOYTFjp8uBz8cpKW+9ZzDzzhVesVX46rHX2cJSszCvnT3eF8Do
2KLoZrc5VDJXrXVSR5adju2yrLknohxwXtV8mJWT32ui2U4Bl6ubvvs6SEHbxZffjcLeha2/qeaH
PBjdkAZb7WwlxOBL6u4Avh5G5lTnEm4uR1FN7sGJXZOCekjrOVpaHe3wJG76p0yR8l2EH1Ot168I
KtF5tgDYUgenT26jFAuHQ47tGMFL0my6hpaCHNb8XeJ0Y9PgI/bYdlHiZ47Ed2eEwen2U0hqGoQb
vB1F+NzIMDvoNEOWSErSb9T/rzSUjiOTvmaUcPisEsFbR6eWpdaPIRvcudoU7wcoHo9tVjvc6QlN
WfTWTQa9lcbNuUyqiu1hVLBuID/7g2zObeGa50GC9PbUbFQjp+AxYFGf2ooJhAWOqqFJe2cTKXK1
6xHHStaCEKrTFqa4gREi8tIPMiyOqffR0+nOVQO9xPEzUnxmdUwYoMTtD5Fm8Qs45brzC9LfBEpE
Z2MA4S1YEeJUpkluUL9AAU3yj7/X03lRbfx82GWsyHcl2eUsUX21ah3XfsS9ASVChC8pwY4MJ8RW
MsRb2iNZj6OKIuCH7rkVcX7M8waxCUIUurQlYJ1ZyqLyX16srI2YiOV0uxqIqkGMTJiWTxndekj/
gtIXqgHy4J7kx/nFkB7m7dFlkGxn3bHwRlplDD3fp4KZVdUa4mwUyKNw1byPraW/j8joFg4a3qQq
4PpGtw0xsjY9wr5LEjhkC7l9/QZe8CUco+hDusHGruLNrHi6kgevSM5BFg719fH2bprdkeQ3Pt3e
waAGGl8/F1XV31VVXXKUJn67pmVB4zgrn9qIsL/GwS8W0JN5cBqbIeGMmNLUXDP5iXFKZRCuqaBi
1HSpizarOHSyM58rusuSzulRBfZ06qNYP5WJ7S5QUzRL2koxw/wkfrIC/dKGrvxFwM+Sgyzmzwdl
a+NH1NJepa2zRnSDH7ccPOayVcVFmF8yJBGHAeE+lqoKebhZHW4/gbukSCCR8vaOOJBcvNtQ7f5C
uadJ8y/MOz8YgHoXti1v7wWud8qM5hWAnj6TorzT0AcNg93cWoFFi+6BGTi7qa+fxvmdixDgTsm6
2+gzakmPp5+0AfMXyxxnp0RgbyMnjF9J2OYqp3V5lk3wDOSSw6cGsX3QpPPmjvEzZTV2LmQpodS1
h9HQGRpEaBZTJfkYzAM8CGupVnsHN0jaa9B3361Z1BzKykLLGOuH20s8/6TJWSKEdHolVANzeWJU
4Zi1tbUyXTxXiRYux0m3tjfevhYV0TJF4L5NImKZxqHceRA3mRwqHqA0tbb4RIzj7QBhNMyX4qLM
4f9Plc027ZATPurRUXTWcB3Bh+gNjsaaAFekos1DnDTxNnKjaKN7BpLDIf/ILESiI8SOBze0XnuG
gXfGYMn3YUyWcRNCPfFyY1+aoluSaWS9D0aGIK1vH4zRsM4d9wEjDbebG27tGjOHf6/q0T9FdrfQ
mQXe315Sl/O/HSlanp32K3YUsWCZ0T5ArSuXDUmk3IFHCtXxrJcx3T0SZL4T7Mx/gT5dHEN/vJWm
WeMAfyByRZtgWWm6uUdHks70fzr96fjutNUXaSLWp0RvE/GYY+sEX+qWxavzKSDN7rMuaeOKmtUz
mu1YpN1FzbdBOzTXTk+aq9Z67UYL3Z2fmN/gs2+dOiGxPcviA+P0h2Q+6N0SiVEsGHBq/vdtrucd
B/jiZ1bsnVLJj6Iv1dKyR/sgq1jdpy6zT7jF1m7ImO43qogxgvjx6faT3iqK79DiERVlt9emiONF
Fh3J7cyuFJg/KjbVTZi3agnhAoih0T556OsPYZO5F8+BKRZAWVyk2nOMnjJl9dayuvcWLoEOTSie
OzRoK5NpnsEKccqiQiyTIXKXf87M+JzoIYUUhmNIqk0J9UOfQ8f/kdbUV5MXRBYwA2iD7taS7V4p
4y8aAhq2DxyNf/5t5udwKH6dI3SiBqmPbZdA+H//uhbrMAcIYtAy/CQ/4NffWW7c/MhLLEwh5Pvr
2KtgE8jmW9EgQLYEzMuxW1Vl4b8ylfDdy8RYd1+U5L+GMvlRxAkaBT9Ru8giYcdUpfVQTEM8Vxpf
BFvZn/LXuREdx7UcGwqMKRz9c/R5H6W9w2igI2zdOPZcnD0n54AotgtFMeCdRAlO93xf5BBz7QRU
1+J1JEb0NDLDmyI2uXSQ1SKFXICjoNLW0raMFadyD5HLZUx0692zy3JZEGi0KpMAF5zs4p0EyeeT
J7xxgvIvvWYWYiESXvSNZi5ST6ODWrP35LacaCSQSBaRqKxNhSLerlYossSRmFXvxRbVKsntdZjS
+xU0aFZUkWvVez0NV3yWbTnXyQUU5wLLK2cE3VqnNTmsWhmdpGGtzSDQT6E5Fus+gvNa5fg1dZUQ
llB2GPMNrPN/vltQZn9KEpKCFjITcdeSQteNz4GasQHqyBAYPYRtnAUvtJ58RaukDdcDLj2cqZSo
LSy8exNI3FZvRuoTrElp5tYoAbMlnafy6pCmtfGKklljwmiwKzmT1iULXzGM3aUBbY4aBMGln0yv
lRNNdxkxAss2Y8ACNtfeU9o2Jzpt7pNvRHSYUZPaAIcxT+f3bdNkO6uqwg3KQvVc18UjuKr2R4J+
0qQ5Fp/rKTLeUEGHGC7L5LuJiM4ErdJZcxfBq7XTONJmcAPzUHcps+o5IE/hNFsZcIfJWE7vzcYX
d7RdOFbXnn6NDMu4H9BcFNUycGtYg7l+ALwMydX0tb07Fdq+E6MPFYd2Yt+7jL40V+1trdV3aR/2
uAnSeUBGXtcqrMW0hPhQXfHeVcsJg4TwdAOUedqck8ZEBRMaqBowtSb5xdTrY+CGxbPResa1qewF
7T531wn0Qpgu7pnZhc+i1MqdaQYJHbw9/ZxhQ2YO9U8g+i2kELnqfcYTStML9n1MgD5rxmMoBqQU
eiDJHuAn5EntPTuxe8chYqu5bnYAp9Yc/nyHyc9RVZKYYWkYNgufrix5Swr8x/JXCGG0CM4hSKf6
E2xi43bgW9VwvThg4Nht+2orAOFiDCTwMAZpe9dwRFtFbektWuE751yzTiHMunBM3/wJIbg7fYDS
GOesoNBJtwP29ePYaEuYOcwhCIbJGt27H0gmSXXZHrXwVRieuuCwF22puGD6bJWHpBXI0PxWRwAr
nD1UnDfNgubduYrmC6R4xsd+8EXusTUnBebJ6OfZHMzrmFyPOSSXiEMd8Lqrf0qw1cnrgT6MWlGV
QEB9qca91nd4lKSjLXq/f1MGMhUvaHssq+DtBFrCM1LZAxHtwIO41NvSaHv65t1rkPgjGjtdnpHw
RkudACswhOavBv8AJErAGMPSCviarXosnjp7rwv7BUOHhmWenSfUjWdCxGFzrMGAaaBeL94EVilK
iodI52HXDNxqZeAkH5gUoUrFxCuUsXP1w3eMcvbOUyrEkmtE51gG+0GX2V+R0bpLjZHXFyG6t7X/
83UTwmSt0pXDZftUpHBQjQiqjnMsKMzkWZ9qHMx+/q2s5wSs+Qhg9am3Swz9YLLOnzho7fOPHsB7
jHomchc21BL6kG72zAP7K4/eI4pYM7BekFOYi75bZ20GRaEx3Dt6pnhiHU8tCsc1ly5pQXu7x0lT
6+PEBbM8xCPYmlX7blU1Ouyc3KaxI8vM4ANSSH8L7TmKAuNYEnKUqBqWOZBHq9HosPF3gKk8OgdM
50S6UaEyN57hzkMo+3seifZomMlSSCaCum5nLxw5LlpsFBdPGLDVsiPGofraduG54Oi++PPzanzO
96JOYZk3SQhHWQXgZC4W//G8xggdddn7xULqYXccOifcVTF+6SZWh6wMsc/JIGV2DVoUEO8h98f+
2DbOR5JHsNxDp3owkipceHnMvBG7BOTu3t6iHv4y5/G/PikBaXPBCiSW4urfn5QZAeMOrKK4BIIB
+E1AWypYpCoynjyn+OiZjRzbMnJW9DbECjfuriKG5l5N+qOd2e0q77uEdk70DeMp05w2ZVJceuKL
8u+34prr6Zom658rLF3ac1jlP66nl2JV85o6X4QTSCXdIhQodkyWqZoszQAnxKJI8XF98S3OVd6/
nxY6bZbpUm/yP8P8tMoUWSOrEV4Gv6vceFMecC6l+QEJpZWE58CQlWuzSwpYLIDgsmk0d3Kw3qFZ
gXutNZPeBabNLz7U70ufhGmllMUnkrojP4WodlFeVeYIWCOym13rlO0pBpq/82kOrUZiRbaB0Q67
Ioka5K9y14/t8xef4LfimLR5Vl3DskzhukS6/vvLaBodRib9yUUSYXlUkK+xtXkQPfhVEknVJpcW
rc+429FAYdsMhlfOm9vOJu6FdDHxxcNmzV/Dp69JcV/oru04ynCdTw+b26KIMZOQPJWgPQV2V26y
uI3waSXOe1IBxkcKs9OzMD3RBn2CXWi8goGFXh5J6xRrk7MH5Ppqp12y4wxj0IqIg7VNqozNsPwA
myFgnqcgAFu10a4aI/QuQ/diWEEfc9YWYkfBB+uOQajlXRsr0/5yy1NTy+CF+La3yRzAV8wJNhzA
NJjKUXIc+vatmFuctxflgH1JbYuUa3iG18qt1SqagktC5+AsiNG6y/QhfJsEkketbvvDreV+e9HC
5pd0U2/bi9o/fvE9//7Q2QYlDfssxyFOQZ9ufysWIc4mhAp+1mdz1uRKDKJ+cREF7QC6T0sc2N2d
WRbqmJN27o1D+mjOY2U3yGiSvHGGCKRXAnJzjZPbxt///PnE74+nbdiu6cLcEq7Dtvbv+1DLCkhW
E0eCEnfByXXyh0mv21UwlPBjh5aBRJP5yyp0f9K1atfuHOzd1xUSkTl4aCisbmW31CZu2nn3uT+b
7infby/QqFH8jnq+vb1t8pcQZKIwke8T3e1fffe9SgX70QB9Dvaa2oUFnbpUTuHZ0Z0DxYl7pnv4
xa1u/HYMtm1hGi4BqQbHPPdzHWhzXNLpQ4QMs9I9C0R0b3ulOvWQnKPLiC9r6/k5yea1d4aGtSNG
qT6I+V8bjOkDA+8blhbOtEPy8MV38XuBSkWmO7aNWlLi5J+3mX8u0FUJtQD3+aJlmnDStFoBTUeH
LEi34ek0V1oghyOP5LRTAK2WJS3PJnvXU1hBhJcUx2Aap2Pb6+KMmiYDihnKRWW78gTKyDrNY3s6
YY63zqj006wDajQN36K2m1Y2FlDaKKF1HWoH6ypQ4iU4ENgxDtlfDRO3P/+t/7G525YlqKCEJciM
U5/uu7KSsmbKEi4c014QgUejujHRpZmOdo/Mez20lboGJbRPdI6HIdACgDJvcSqWbVjUR2LWxLkf
GrwRKUIXBCyksxqhe//nj2n+/pU4BIjrFGMOn5Zq799fSRogWOKunOPjMZJQO1CPV2PzMnnMqVLy
NPwxNx8YsBgPSZRy8M/jpcOidFfF3iPFET2iPIfi78YWPS0YN3Kcdi0kWtDGvFgcyGjiStQbiviV
P3/4W7T5v9d0HmhOOxysdap9+Wnt0UKNIPB6RPxO1xrULJLwth2eGuXIIwannxiOwLsgaEwqovM4
8RunLCwJ6Y5wdf75s4jfHzoOBMx32e2kzp7++ULGMlaGbIA3VacUqfRdnqjxpffRPyjL6oF8Y3HU
8mRfu0Zy3/muc4Db+qJ7ih5rFJrHuHStB9UaQEQc/yfAHG1nZ9WcNx1MK9NIgMmV7fGWN6dPPEO5
ab/DsD2mHQe6wOnCt6TVybgTUETi0hqOaWq/A5F1Tm1RwZxFJ7jWyUFc+0nNiOj/489nZ+Wed2cL
g/6p9sJ3FidllSaLynR/TZPlnIgq9rYcmA3oLlKDh6iKdQUA4kHlpiRZdOheDZupitda4SYvAib6
VTEngaOn7AL3UbNGBvLWO3FOySmmNbKotRCk1Py2D3NnH8aivdoG8sZJT51j6lrVtkpQQ/q1WTgr
2OsrjvaBND4cMi/6UT9KtOQ5Yl35RSfQ+b0+pjSeT5u3cp6y599P0cjHCWDCZwuvBRw5Ffdx6fhv
2KiSo0hB6LvsbhvPgpTFVzcszCJ/A8PUnPQpR2NSJyRcBeQpNEMUvqmuRg9kJadgbpclo8JDAKrb
0rApxgRBYgUJt/yxw0E23gQTMWyf+xyxWF0QcWYuWGRXpJAA8PeEiTrWJ1orNdRDhhNhaTmFc641
v9gTnuGDjWr1R5niygXeCu25t1h0Gzc7+7KhxwEqQCd9Q6t98YK/6Z2o8adOeCTG4FO7K/O6Rhtp
VA+hUxRbF7Vd39az+61+Enrs7GLIZmuzja39CDHByQPxXgjP3thxS3bLmKacxQKGkUwGV1EQ1zsr
nTG4KyLrpxUXMADzoTpcLL39okK3g/5gTI+GVsglXn578+db+L+WQtth86ZzLGi6y7mS+Mfu1I4x
AYymDmuXiEqr8OyHrKt+6hmGvgzBzSa2LulkFps6GmJsoUQYyMF8gKQmnl0GdG1W7bGsetcBdj6E
ZnVJCCo65C5yvR4H1u0dDcfp7s+f+z8qHAdvqHJxyArT+a2yBbOJGb+FiigAH1f4EMRQLtqx9lex
XoBl5KvYZoArd0Zu7YIAykNdM82pgdEudM1Wh/mtM3+Pcef98tweKUczkuhVmWScY/ZbRGOLoMkk
j6HTG2fjCXxijDKo+bjbG8ysB8N34wsz4H6OmB2wB5jfRJhM2HZqa19JnCt//qOt35qpcxmvS53d
1eTId+tv/+PLYnQ0pjIE86l0wrF72A2HkETgu27021VNVOCO8Vl0cj1aJ24fPAydxKJbOVcmO/ry
FjFTzImnkHpC2PHw1IlLjRZuT2pzyJntkCk0CnmDrXkB7jlc2XoenyYLC2eDT9FZmXEV7frB+C4D
s6Z/5NdEKC2gAJD3HmzrIWUEAg5vz71c7squK1GaOvVmHD3yFirdpCKBoKMCKkpbD4jqcrsHZS0K
UhHfRLdFJqO/avSS6Lbh30LU2X5xv992x0+7p2vCsnSlZVIfi08nIqurIda4Wbawo1Cwg5CsoBsp
3NygDi5hRtOwpxUAtL2Hv6PF7SOin4gc+C67Tu1k3o1+MW6V1oUPvYltyUAdzNkkxjpXRQ5NIPIX
1iO5y2uZ9/nBNGOkAl0XPbtVFa11V02HrgNKokojN+CXGcE69xk+344xGDnVqvcyE1awcpeGh8H7
1l6uSplvUUt+3N71kakIOPXKRerMmRuVbmwJeMC/NTeOfKhcXz1s/1EvKYf+qlS2AEprflokIoXO
kZk4BAOCd9DkPrd5gzPDRJxwe5vlxdYK/fZSqp5VXXOtlQY+d2cXqb2yacVvsw5cWwJn/xs2ZVnp
eLNz4B/JLnF6++xbcX/vTwc6xpAJmMDTy80vfTj6eEmqVR4BSkPgP+z8idyWSHeQ+Igv/kjj97M7
xbnpMh2yHOnKz2e6zrPtrIgF+o5CTpsgTvqdHdpvo5W/c3P8/Xw4cryGeTcsJbCgg297w95zINDg
556+qKV/H7TZMKAVZgYqVWyBnxuSg5aXIesTZwAt2VBN5Y9GFIT3csIeXwcIrSJRbeUw6ocgLd8L
S5w6VoU3rR2O3tS+te14rOxBsisrubS6kshWUyJ4oHHI2HIkP5fA87r/BVHI/fbFQjXfEP9+ylzD
pjDgQlo2x55PNapNkB2eyRGPfQuzG2WWuwYMfx3LHjBukATnkeTkc0Zi898vll/1YE+LcjGAhcKZ
QLRpAFLBuTeFqF75S7t9iSgMphFvQ2FhNpwUoMhD40vg+8R0r+0oc54m8LAFcLxHPSHlZvC08mxr
xnvlNda1IVDmrlRVcq8eLKTIr1Ty+do2TQMHy9Qs64bHHVEzaa1+ipdFPZFB0J/DPBs3ifZaJl2+
86G8L2JR29RWRbsoMrcBKarZDzGpun7YEE7PuP2LRcv+vcxmiObMV5P7wcEN+u9NerDsqhiQjaEL
BjkMgmNGm2p7+h/aRYKxWOmBIxdRJoGyVzikWNbqwy2rpIYUuvFGPLmtI3GC6mWwHSNQ73MzQpua
8CKmS6KBk9aMLmQtsv9PLmaY2OkxtboDmVj131GZyIYptTSSBnNq6cP/exlF1hMD+tAyCrgTadq/
NxGTutLBk9L0ofvcRJxFsfC8OyGUJjLmPhi10H8QXXItezDT5G9gbEc0FIHkO8AULxcJMqSNJhRA
rM5X9IHd04BuP4qdZqVXrVjFpovlugiyNcdI8wTpm1WB6q0OmSqO5eMEfpbIW2AOX6wU4j9WCgbJ
po14StDp+zxicbXMQ8vBcujOpspRRDjUWrM7i3DoVp0zmg9ojyARrFob1xwomKLty/8h7DyX28a2
bvtEqEIOf0mAADOpZNl/UA5t5Jzx9N8A7HtuW+qy6qyDomh3t0iQwN5rzTnmUSgJeRA4XaCapNnz
J9wmcwIcuR2ITjMkR1ZHUJzky+I5tsQT/93MDuuy2RWTHN4NKCFaPcfXRuZSiLI5eCToAYokquim
MGBGzFBRwaR+1Ot630Ncekga/zM1LpBvV4hJSxhihq8BxbGV3nWz+RZnpvG5WvQjYWIZh6yMFrdn
sudjBtkSqfehNrvmYCibsenQWCtdSDpOZzh/v8ro729L3MUtfjnuSlBTtTcbEPr2cIzIndpWQ+yG
PU6vphXGB40I5aPQw9iD/PewPhUYJVTRSCffKG1YWUTBWSh1iWzvVLmKgXwdwSEQsxLdJFP9WSKt
gn2c6ruEAd5GYra9qbl5HarSgEQb++cqaaWNMgvWtRel4jxi1N+GczZ/pal6ILEufZEHQfRaAv02
vpl9Jax3vCvLwUj0L9A+QyI2hpdEDL+jSc2vGmkARB4yGkp9mwQvUpHKBi1lbj7XpDgcyD+onVCX
Ci8f+hpNqRmci6j1N2kjumlZLPvnrvvCJDS6QBnbl7GOhC24ClLwwZafNsO7a7sl6Yam8k4g6tHf
fvr5Eg7cowH3NFPdezig2I/V4SSca3hSQSSfzcTKTxlGAJMQEkedhWlvjAVYdTUatI3IZlZWb10/
AHSuKsUbZxuTGFS6vNd3ElF+P5RK+soFe2QVjzlkLgM0mmYtw0jqyschsa0ZzNAodspzruN4CjtL
/KEMZHcD+d9anUjDQEfkJDEB2OqLkSADqeaarZo5qYw7oOwryW2qDOv5OJYPDW8f/UDcTQEcEfI3
PGn2GRcnMxGNuQohqoUuf2LsvuTGDPcGmSv+BwPnhug3ttJZ3yuL1Vxc1up98JkJV8pJDMD4bbp+
+UZEEIWSECjKHIkTu1FkT35f+OeCrCGEs9/0LNFBXmvag4VFkcnxDOt78gqtE+m8EkHMGBdeTYe+
5Jwufg7AgcaGbG9au11suQVzWkSf2mKakbeRGavYaEV4XrClcBnWkdPAebwxBhp2GTFThwSGboZa
DmIpBz0UQf+KzKOlpmVGhcX9xezy16n1pTOG3YjhZdO5GVfxrU4f8UreKxrNQuZfVssHDZY+F682
BlYep4tNCXkLoB44jnNiR6mUH7o5gZbZiNWuLyfNHbFAuGomRRc5rzw+bNZJWQ7REtE+qnwUlDSf
DlGt9U+54OkivoIRROYTE5JvRkfPS+28rmPFM/zv0IjS698vL/+xALNk/qctd10RVf+bVa+Y1HLc
9Drbykw5kz4OK6RNDWJYRpJTG8KwtLgbXxDbPZElCzR5QsMjVNXPgnXWXSVoxp4bKFualj9HgXJA
lFF+A+BCFC8WWs1/aWX47cuuSy3VD1YM6/ztzwUY8xCGgTTnVPbHxpvfPfbHxSZQNtuMGezOFPjQ
lPUikmGlYHcxl26JpcQSVNw/xP04sWhvQmxtuYUeSsdJwg2oI//QzglkYeZvpBgekd1HyyMhGASu
PFLqyaWcnqt8hGXeG8icxokRdvbw9xMh/cfS3DJoKbM0Z/v7fqyG6laT6MZyJsJoOpvKJO39kCEw
3oJwO1pmvq9ztb7TbBGhgcAhxBy771GsXLJJOnRWYtyVvoovI3PDLTEhM7OmJDRZqxC8urCCautr
l7QPYdjPFzTh85Oesr0ydeKg+TdfxThUjmSvKMcEBtSmReSHhYcfdb/8B6xJftSzSndCIercOSx+
Gliwb7V4qUWIi1WZY44ag5M/ydktnmuu8IiikMJiCjAl+Rsb5t0sCPpnbXwZunz0tKoxd4qgx5Ah
ejcX48aL5IQkv6FxWhUQDlPN7EocpILpzYAmihsPDtVAixV6U+UBuekc2WxQgiNc3DehjAcR7UGB
HJSEqKi/5bOpwLYPBFaOUmYrlSU9GrbY9dOjtDyu+rxFAVKcymxOuUsiAyGgMzkQfZI/jhVwAOKu
0JMJ2RJgoTrEk/Sf8sXQxADimKAjd6waClAhqOxlix8hg+gLIVvTKcWzv82ifAGUW7UzE8tn01qU
jzT+bjMedBcZ0YgRQiIVSZnHr9DiN/2gIQ6YQoEMjIGJhhB2YAKN+FltgHr+/dP2Xq1qoE1gD2iI
Mlte03z71YmqIq1k6FCqXPf7IYdPMSqfKpjodprkQeViTxzcyapSTzKSifFNn75KC+qqlTFPFiMd
4AREwqbQAEQP+ZB9TdA+iqiXvge1dkwRHv4UTMg9cQn6CrcUF8VjUwYTIcAjsliuszZggc5riuhZ
w8D+GXHXuGE0p13I85bvWlLejOwCX2Q+iIyOUYIsD8OqnQ9q6utwXURaVFpMcldDU96i/+qCgird
PNMJ3tarkStvKl6bqpkJ6fGtL4q2ODNnDcQ9WSAzH/qDOfjKocDGlW9E0po+WLxZ73pZvM00FZja
ITJZBql/7mlC8GdxZ3DDLrrimX5xthOMvnE0ul40WfLhJLUkIBZF/9qJdc+kepxP6yEsQixZ4b2X
b6N8a+rl2NW3PriJ0pWyCKqSrsOlUg9NcDWkiyVdAkyXt0aHGcFFLIRIoMFRqxZ8wMFy9fCrEArw
m4DgOFpb1z8xGB79zMLGEyY67XVBvfG3v/ZVh3Q6Lwc7rphiLaVLD0r4qLZLyWsZ2mOSPVH99BRl
T4Hwu+b62fefGvV5rJ8r9TlPX6hCfc6mFypOX2oBbwMksk+58EJB1NgIddYPRCTBMLQgPdytsHCJ
srK+ZBnqRoxtr7qahjusOe1T92HbRxbf7TsNNhkIZlHLyjK6ijfNMkmTaUIkaNslHYHkgVRwvHQQ
JYfsOFoHhTdJPXJsQVNHJx9zGTlTzakRTqRzaUfiBuvy3MxLjdZZzy/02CnVvPj5pc+RGl5NEyPR
lZoxilrX0rpWxa1mWT3fxrXm+Wb6S5XV3fc5DfD47i2PpXvAXMJJeU+edDguUN2yp6bN1L2cBCcB
bxXkZb3aB6URXoMiQQOvSW4h7wUacgdxgd0dhP5gkDrvw0rkM79USDiJdfDTI2WmxwQlNyER6lGv
CBc/Bf6pFJdSCKfIz1J+BoU1QbLCUJleKGC6cnrp9EvjDsrRSq6Vfpn6q5FcS/069NecwEn9mqQ3
Kkpv8XArjKXC4ZYZt8S4tdmd0sd7nd3VcSny7VrZkcd7at3F8a4XD7F1b6VePlrEdSSdQo91kaBy
tSEczwS7nwhxTyySxgXJEAMXoktylwUUGUFXDy4OC/JKH7T8QVlLyh8o34Bc9mAadz5lKP0wk6rG
XU3u6bCUmPyuXLv9qlS7WREpMzdjPYbtVYluQnNVFRLBrjges+iatJckukbthQpadseXTj233Zlj
2Z2bZCkMOQio9OGkrpXCJLOOtAeppD5G9TGMjgyJ8+Ew5Id0OFhEA8UfyMLfq2TQQ6EakGj+sZW0
3voTsgB2WB2qyDrlsHgMi8R0+lYcnBETx+M0dfXFbyxeTqo9MkEnhmzR/NVD1xE8oRIMT09FQnFx
XJ9aDwQAKWdVOUaTZpECbyAXh3pBgl0/30PLbC5C1+0qCZF2OMFGTCHHABAppi9hU291KTE/xTUD
DL6Z0W41Ii3PGxko+qk1dY9Nb/Tr74ssrEO9OQQoL3cJ4OKNapT9dT3k2PSuUa8Gbis3+mYqXmdW
mpdaqdIbBjA8MMl3Xa3ST93Y1Psm+0D48H79vAzZ0YjpCmpmhTnNmyt8Q+YvYu9iq83aU5zEFoKh
eacuOLRoYOsqTmBh5rrC/5Rfwrxv2MOTczKRwjVm46Osa8+mpiV37G6RxgZXSTpHLTsN1jFcrxFA
8RVdHqnFxQf3Jmm5rv2xeuY3RwwuoSJh4PFui2vSCS66bITy04Wd2841d8lafk6xrziqio0jyUr9
RkYL8GQreNFQo4PhoLdp9FlLo6cn8HeJ1TZkfFxtUh+qJUng7+sU+f0NlBEQbRkAD7gMzLfDoNiY
J3YUwI7aCYRwoWNw0QIz8DoRbg5cGuMydXThWCM7g5jHoEuKaZssbGnYJAJJha9aldXuIHUqtJme
vIUhO8UW6nR58j8Drrm2xfzR/OW9TIe3lsYZukEmCeig3ygGmC0Fc1Mr2TYWax8vGvhAUyMXoVFS
4vfgbW4ZvA57rT3mDTQ3vZpcrVLRgWbGdMpNwasR8WO56YhZHrgv/v1NfS9g4ddjYaIioUZB/W4I
MGOHJmASblvY+eUz8G+itYY6pmXgD47aKMiR2fqdfZ1IQ0xiF7lnshg3MuNFc/oiRh2wR5+eXqHq
jHdBZXiWZtLtHOUPdnjvm5D8ptaiuuC2vYow33y7MlKvxhq+Zzgtl9gKBbLVoMwzEq3GmabW6cY0
5mxXS62MHI0AKTxVePh7WKSzvFy/kSkswyfJbsse31tIJGttTcZZUuVlDGOCEOl6FAphJolOhizn
EmQEbieiNkHfETZssswXWjiMqCVfetTVWLH7iTGXLEQWURhavjNCtigfnKL/+NwrSP6RGzKwVtkV
/vnCxaykc4qObksfuz92RWwSddnSeBU3WaR8jxEL77Al4+/pHc3n1Zop+Ky//xL6f1whFC5qrIBQ
Eb0XOqXIuMxUyhagRrgTZUJrINR7rVYvqSllcIDtSUuaLSZ9Q7L9sITuUNLEz2RBfA+JG/4BaeLQ
ED9yakS4kwM7XDrCUE/lVv1WkLlyR9RXXZfGyYYvkngcA+RKU50Nj2C1UXi3NtfP0ilV2l5hM51w
M5cXK+gIUszwtk9Lu6QtOzIloCQnKc6HsMK3Aa95b5qteFNSxXoSqjLeKAjfcUnH/pNhMHhpFKvY
r3+qim3sdP4mbnNEW4ZPeiLGcI9rY+wF5InY/qgY1zkUToFYVi8GdhkpC8UlYYYeXSQ9oI05DyKk
xUnMKg8hifWgV/qEPJfEur+fEAwf76/ZGrMamBB0Pgz1bZsaGm3X0XAqQZ8hRpkD62yq6P/WR6Xa
3XWFZetSaY88cE/GIDW2S3Xpfm73veWNlsdnp93JRIq3Sw2Ka/nupCzF2glmKnkNbFuw05Sk7Umo
OOAuSPeJhjNZb5/H8virxOCoKAdtrYSQu/6AKpGK/L0iLaVJe0J5phabm7eoayWP8lsv6DzTpzlM
KLw7Ku6sEMLk6o2rNi6hjYXhkqA4I4VhIx95+F210Yu+5z3AR1KU9lQb7n1tP4/7OjqYGgjSg14d
1OrQzwe2h5m5VEJ1xzA9RqQrdcchOKXKkUIo+6uq+aSUSxXzKZtPBnQWckGhkmRnCjxJDA3vg1O4
rgfe3HVNFJrcebmwLfPDP7/YeROX5QSFFsVmM14t4C+XSjqEqM6whuGoihml3OmUY14rzJ9Nr+yS
Dtx56EfJCd9pcYj1lJyuoI0eY/+HGlbZmX5qdl4fCWk6HQPZ4EbuJwe9iD4LeHcedXLA7NBoxYd5
0hS7IpPFq1hR3MsT7sV8g3zxE1656lYURnWbGqvywoiOsJEO1S0I1Ls4gfJWrSUx1Ox0gtua73Fc
ztc2EsQbAohwY1il+hkjW2qXeYpaKGM/NUfzaNr0PtRNy4sFtQWhMFE9I2+fZbC1Z3zYxjk2WgNE
jKrvstqC44AAEd6e9jXWMZnKWAxshTTyzarckLD1btiyt3ciyX8SqG3d4qxGsbg0qwssd1hPcw2R
ObDoppdzT72nInnXWC9zwSUqt9nqbWLAJLQaEA3wFppIVnaYIOGW9Xh3E6UvblImvLSznn2PzPI7
al/oYbLPW/LR0lF8N2TAY8rYm1uNZmJrWEWQ/1K6ANAS1CyTiN4hg090g5j4Ok/iIlJ5CC6aaN+S
IAQEKNqb01L+tC+NPSZ2Mz5gtR6bw9wccv/QSAeA7FV+7Idjk7NrxQtpp/FpHo44famShLP41Msn
s1mqCs6zfKLK6twFS9UI1tfqKy5mS01rKQtk/mz4Z3k9Wj6RSeesvADdEqyNBP6kvMTCmWrKSySh
R7wM5aUUzlS9ViucqZ6tm06wkNPwd9YapDM1EecXnhFvquFZD89KvRxT9eSvR2YclCXBlalL/W6Q
0/15MmJxW1lNcc8I/iJ8eoofifiUN4D45NuslZ9KBY7XMaeXWZ664GSVJ4MH80lDZGyd+NIL5sla
S87O4lrjsHzj+2GpdmC/tlSjn8fkwvdrCQfSz5l+bpNLPICtJE34nCeXSD8HOliVpe5IF03trK8l
xJcl73LYSv1Z1s5zfx7XmrSzYnDLPnfp7xqNE1WlZ3IYWuOERFpGJV0sFRanyT9Sg39MpaX8+mjW
RyMikPaoaweFTSN7xbWy4jAD/Rf2CX5jZa91ewKPok/oVKh1CerNXHNx+XVeCSGUu7XiqoqLbOmj
W9Sy4fnzAqeIErc5A9cDa/a3EvVRnHstljt2croh2Ni29zQ2xVNMLNVaIVwDgtowai0evKVImAmy
pUbfnX1iAdxCccNhKUzWAj7ryE0gqYlL6e2uzndTtVNIvrV1ZacqO0hcv6pJQQ6R+QyfzCWF3dDd
KvI0ZDulRxRxDtxRQ7/lRSGizKXC8nchoaPQkbfaXg8P+PByNbZ2wywAkZUr2BS5tKdKaQ/xOmn3
UbsPLC8kopeXgyoX7EvrlZI3cUdNvcF3qcl3U+5sihvwQoql/NAFCUc14k5rd2ScQMGLCIbeURov
hJel7LDN/aqucamZeyGvaJaYSZiD9QSDOjQ/3LOwoPuPE8daU1PZbRmoJN/oLypJ71WBADpiYOhA
bydYJWRpgwUNbAgPlFLZAZpOyY4Ghpk2sQMBl9IAfqbTZc4AWLpxpsyhv0lJqjM2jqIupa1lsDBT
nURwsrUKonkBma1F6lXHtUFwDIjaAnwmh2Q8qtacVmMZ7vTaUiM/tuQP0LhwBsYbiKcBQ7NbzZ0Q
GR/YOZJuSTRWbIp1OjU2v6uPbAqKm6VuZWtbicxwgEBvJdhRawUQ3YOlmAcJpW0mdisuVa9VCqQC
2n7i5GTQJljclporZ6CBwjadBIrBIc+GJhY1mQ5Q2pInoQqbTrOWxPwjQkDiLPoH06HowFDRWoHp
4LGnlLVIC0c92EKccuCXkoxIybHTI4KJnSl2LJJmLbtA8jTZmWpDYVEmpD12WtgRuX2xHfssGcjh
3WaQdpZUly2g+nTCHrzFZu17JiESBBlyXgN7Tm21ssGEo9iNYb1LNgAjILMyXDjDVgOHZBZqXovp
zNQ4+UuC7ryhT+AQY8vcTZkcNkwpZ3DiLXICjSydpfC4LzZ3ThmnW1uqWiufnUYDW+50mtO0S7Uz
maEOFFZprYlpG87eyGlNO4ocsDyBspREuuBoDw0jK7vN7T7HVGEjCoEya6ooE7e1uBwX/de0HHMD
HQSJxrbFcj0hWtSO+6Ua0a4IVdOWKgT+iI+lbSQONXFCh+U4ULJTD063HkfOo8xvAuGR32qpei3a
VxEnnSaW6QBZomL+JigtwtajnS45quRYhiP1jgHmrXdEiRUULlZnKJfq1ppjx7RskJJIoHPVTlVb
nWySzdvWrgmAZv3GeeXs+rjMttKe7gdm4k7cWv0H3YFVAvjmAq5aSH90DW81HS35zxVqOZVpBj4X
lZov4+JVxfARb3j46NeK0w9D5pFxECI4M0UH4wnLk0ZSXgXjHiDD8H1WX6ky3xkOFq4ppvsB6Zyb
9AHLVEhiSNPD6/8/pPghtobxahmvSfeadfxrXufgtepepeBVWYsMMPCnKwH1k5B+0tWXbv6k1C+m
upSvvhg89p+pcHq2Dml4j6fnJn1Op2cgtob6RDUNg4OnMHiKgydzfsQEqOWPxlqm8RAOS8XDg6Le
m+RBU++FQjoOoOOyyMhcjnTzMZkEojIK/59Yj/Jncg+9Gv3eDYkK0qiujbcpPuaHv99K/6Nji/CK
MbqF+VWl9/WmiyT2DWBNf+l45cZVLbFyrYcpJW+mSJH6FAMC53GSX8RSJ1Gz1aRjVcWfa4sLNCEv
ij2wQhIl0JINqU0kyyTx6wT4xTZJKNunEToVaOa1rEg7zYdxHhdLemCRifcunVmKWckx00bxvj7V
8OPGgDlJqmtoMUwwyTURUHQZZmQ+TuOobVp2wakfv5Cwrh0JDfv3IZLsfAlznytp08sD61ASbjFK
BIe6FcwnsyM3Ne1rriFQ02ywsp7WlNlzjbr7gw+48b6twcwENy8jeFQDjOX+/ICPuuwnYj3zAa9M
7nOLSLMwmmlP4Cc1WvtM2s8W65OlWLf8qgDqr4XXaSmWLhTrFj9djqxbKNW0uwuLF6H/vXJBBRgZ
O1YulEouzrpyYfESJ8v6hXVLOP5et/T+jnVLu9avdQtLl4INcOR1o6eUy6KFSjUvpsp9sC5d/OD3
omXxv0FgjfJpB2sQWpMRntZDISCA9Z2qQ15nTsK1AwR2/vun1HjfklDoJS4iQQxSFjaZP9/NhGjt
FjRkSSYWCJKUluqpQbp7msxbjyIQ1F05vUb1jHDX6N2AMBbIzeZ8XA9dnTIGiZNhW8Fn82ozGvAJ
oTNrUln92srStgT6aatz0bkGIx6GnpgZ+T78CNMFi/W/p9bn67r2twXgZGf9A4IKf47yRJhIHO0a
K4e535HvYRJYfcw5bXiTJ5T6rxZA5m0Wjy9WEH8vGi125njyH7tBJkEjmpk2aIN5CKC8MILWb72M
BCaJxfxZzgX12PVLHm+d588iUtCz+V1v6I8VlZV8IbP4q99N2fex9U89ffjnGmXBStwoczRdgjUb
nhXJyHxb+Vlq5OpuNXn9UxMrcZOoKAQSDVY5ArvGKdusfPr7qYOe9H7Jh+QEza3IGWQL+ubciTQZ
BcLsy+0gySXtaJVGmSEXV0wRXeHMjAAsu9JZ+zks5WuS7dfKRrJUHUzKVM1Y/hxVuAd387AbkV4p
S/XDzrJ2ZoIhyDWsHYleaoJC11Vq15yWSnU3XmsIvW4tQWOF7FEMmojXHgZPKzxlrWbwEAViqJwL
rxi8sfB68reH5RgNXlt4weCpgVciHCwwXXppwVfFBSwzrBVqrjy6UjnBsITmBCcdnXuTXjV+vdpV
AJrWrjW5cu1muqtNbqK70Vp96LVr1aFnFkuVodcPHi6QdqAfgCdPLjwMxeXgTcVSNFZS/MXFUjF/
hRcReELvKYFn9Z4UeGC/RsRvgdcHy4NAcylfXWpGCli5UGg0oPF2gYs9dtPYBXdPJSaBzktNBBnl
u6HbDeGuC9lLfDAWeo8Ioa2oc+8XdcuQZOstaStNjTTvKxlQc4sMW8wSQgTirH2UmF/lUGk90gHM
R92IBYQ3c/TIjIEkiSHKPA1p6SGukN8kMtE1Nf3bLxACj40OyCRsST2bjFm6hsFni0whsJDTpZz6
9kR7JziHM7ejsrDCV3EYOEEhoZRVK7VbXwJz14sQH6Be6lcT6fWhalr6YlafPAdm+n35f08nbcsU
ybgiNibuKWfH3IkWqNhePchaSXQujaUyE5ujqH+VFuB12prEZARcCOZwIjZmCpTPgSb8wGzQfmNS
ehsy4XsYa/NDkfDPql2Z3ACvCh/5dN+3+uEoWNyOmM8iyVlnIP/qAhnEo6RmJ/J2JnrvddoUHlp0
VqAAo0cN+qwYTruqtuZPRRCVdHkAOxCl3CMNjxLyi5AWVYqueKiEppcibGDwahCyes1nJR/2Zy0R
SJdrFf+D9tV7iy7oXEXFqcV+H8r9qmf71+8dcjJLHCII1FQDtN4UqNsxY9opKFV1ABMI22WM93Gk
9w9IuSxXKp7pB6p3UiCFD7g27w1+yLYtxNsyZiJu628BXFIyzmoyJAKMQ/wYaVgWZ72MvqMHMHda
quSEZEOpjay28uKUJFMA4JkbTfgxUgDUy0w6VpYs7y4hcMWYNxBbZZhojb6PdS1i6zVbn9tUvZu1
VX5ggWE59+4qDGGOq7CoAseV37WE2yBPm3xUgu0w+2K1DeBrIhwVJtsUKwmfZgd8s1ikEIMq0/Lh
0CnsO0OduOX1DwoN5V6UgZMgWnAn9YZ+mHulAqdVWHacZznk1oAGw2JnU5YDgrLm2kXzD3JMtF3V
GO1RGWiWr486aXgthqZ19ZbMp0KPPyGRnfZdQeB4WSJMhd14rIreP7ZqDwDEj4edTu40rf7UAu1K
v26zPszFrDmIxg7JdGY+FoU1Fm5QCqLDDEMjA6nUTgQW54xGE3ohDYjn9blpiksbu1BozwuGeCx0
XBbMwhwzrKVLbPqAWSedtKNQCW8VyO1tUPckcaCuvq3PdXJhXbHnCs3/eyKmZ4AEwSAQw2zJkWWv
65tcaSVep93RrocMy0Evkw1LWlJd5tGJY6O8ixmJzKJIgGJcNNzZuuZS4+g+hopU3eCWE303EmSe
WsKubaXOU/2ifZIU0gD7wsRdo/0T5fRS0hnkex0lozdYorHBwanY+dTTwtKkHv4nDH1FWRC8rRso
bUH2A/x4IyXhlIvYYUSsowWz+pj5CvvxmDFXqiPiTwSi/hZMJGl3JOV1sgxb02Jtojfxqz4Mhj3K
NJE7pvpgQ7lNJob41Jh1cMsVQX5Rra+qpmfPGTzqIPIVL1Gb8DCAvDqsj+jE/35UZpXF1bevfnli
jAyoQ9WW5r4s58HJGyyCrdz2R/gL3bED/HLMgJKTDTNbLlEiG7h/8ZcUL8mut9ppPyesriDAfcJt
d87CGE+t3ytMEhsfzJA6JQdSQkRoy9CPCWOuv4kWg89mMi9TFCPSyfL2YrIgWX+qpmy2zQqslJ4K
LUM6ScV7orUSika134Q1Qm4BLkkbTE+GiJICf9mttXCy6vpMIJDeFEy12T4VbD97pRgOYPqGAzve
34/kbhwOucWHmL0rN1xe7b1vy/ludtJ3QW3UA9Lq6f7r+bTBHF9Yp/Wn9fmJfpMZtcSYqDM6LPa7
rZVOtwg7zEGSuY9POkYI7mx3yzBAnksM3QOl8g9J0BPVOIszCQYphN5NtDwbrc+GBPWkEoqt1dFt
kIrgTuhemcJAWvl1aPp5lwsBCLNCaxBmMYTDroaqVhF8UEU0jEUubcxFR6Kgy94YXSh516rPmrMl
sg0qBtGz2oHXI3+afZU3TpfbBRNuHKpqv/7QiT+BV2h7cepUyQvUZfk/SESPp9PnagqzZyEPdtzI
zdcaW1xVRsM+E5hZs6OMg8o6YoqK+8361Aw44LQeuuhLNZgQmiu1D+2VIj4scPmGGWC+JHkNBNVY
Xfn7YC4/mhYJN1WiDm43ztWxrYof3UJc5ZOZOw2hlI6+uHOG2iSOJquutQr1m7mO7PZRpSItIWs7
EKBW68ivN61eSmhxgKqboRLsWwQGG+ZQ5U0kMjpK6/7CSvofA3jgQ6UQLw7ksjklZIIdIBw8MqRo
AHsZmGFzkF1xIwDkVdgYZ6Geuxb/QW+WyV1TSXM7W3kc0ZiTls+5qEwbpFkBgyuJLqUSYHmsuvmY
EDR2mEn/A0YyoT+MmWQsj9YDEmtWtZMy0ykzPplClHsEiWpnU6i1s5rLyiEv+mdTauejoBkYbdnE
bfEZzUdjDaA054IMcV1+KbPsU6UjPg9bOaF96rMFK1XkpGN4VIqmPohtX2xVADc2DDlCSFufnldr
kpxCOgRrl0IEBRWJOQ4UpUKaVVVO16akqHdYukotwNQBbK4FiI/eG4YR3QrDLsbpoGSEtfnE8Fz6
si8ugpoEF4OBs7Ql5LybhdIJ6TrtfKtBajr05T42mIfinjG8EJjkplcli9DV+vehI+drg1wDwL02
b0czqJc7Rdh6RZZ9V5fvQkwQ/aYtytwjEbi5BlpGrjQrCyYoIfqOIP5mjOo/+DjUz72qd6Q0TOFL
Fe39krMxmcbEUC2dfx2EzK+FrZaZW4PvwD4IyphY2XJJf07g4c1FfYRU6c9aekEX3mm2quR8KLba
Jk7Gr1YUhkRUNuEtoIFuRYJ2KLXBf0CQcZIasLqS0Gs7SEvjZVxA9NM0j7bZkblszuLeNyo46+Y4
bIVEzXdgpip7MoqJHq6vnJM420tZN9Hc7P+xBDZjahmDz10UFohHHiQlYO4Yq/6hCDAjAd1xxhh/
T9IRhCapQfQI851h0uJ2yMPGf0R2801MYuObFuRAgwOii3uLXL8l1UQ1e/MkQ/60q5G4tTEUv5St
VfxoapX0diN8Tf2+c3wdp2SqKVsZhQcnmOCLLBMwBf3vUJJBd4xLTaRRH+uOFijfZ10tH9VRVfaS
QgpXQaiIi6PVPHaRYPChlh9GCTlsERkobHH2eKw3g03SxJP3wW75/bSWAFLRAMMgs19+p70ghUo3
245UphCp1iWsZY+3VLRF2JNmVDAY6Y4K5L4t/yzJqRb2AaA8OXGugAyk6VzF8RdCUbtt1VuPRSN/
EfGDf7AOXtUDf/ZuLRbCcPJ0RaEn81YuNwNO8Q3kZ1tWyTT4hfSiazkfNh9hNnu351GNw+MAi8vT
+dT3R1kmBhIRjaWNzRUInjPRLtgqPXv5GQOuE9LLtZOU5LyI9CBAjmFml9JDMLpEpoiw6Fn0Z1lB
/FE0qnxT4h8w0GArKMMGmGTkiK36w7R8MK390sevYsYYsozQe4D7keqnMJEw5Fh4tysjpFFfTluU
37M344CgyRD9H3XntRw3lm3bX+nod/SBNydO90MCCaSnN9ILgqIoeO/x9XcgpeoWkxXFc+/brVjB
kIoU08HsvdacYxYeXJvYM3U8XlMjexgNprVUenLEAMwI8+fQSpkdaxyBQLfhZq31pnqQ/PE1LSdx
g1RA2ak+TPNhyqHYDkAOMKrd/fWRIX9cwPMMdS64io6ojjX8+xZYIc2tyV0jY18GBc430q9QbSOc
gYGTMyLQlBoVv1I9dX1ecmGYmxPnnOWFSs6UKE2D52y0pJW7rvUYfTTc2m2oh4YnAoO8zqzpQVIx
yWqBRFY9/rLw1KVVeCrTyvhEnKJ/mN2aNIIwX+Nm12mRqhcjQClP4bsnRm6Xo6Tek745Kz8iS8vu
YoXYKiOPkmMZCddd8cqyMzmcv8gS22jixKWNPpj9ddX+SMYcF1KjHcdRIj8JT6hPq76etHRrDbJj
LHlJYH6wvuFXMIpIdFKlJSppBtkM0vXsIApk6QsxauI9fWa2E1iNv03ddWhyGZFSMpFm6PJ3cUai
C50/lBFp+wMnyOA2fSmtyymUT1lD/I4i/mRLKJXJgnrg7p4ZUXQP6dQriumuyZJDK/TFLpSj8ZHg
7zWuF+MhG5IvgiZcR03Q3589eb3/g6zL5pNeiyRpl1s/U8R0YBgqUEt0zh9mLWagBgJRiLZUr+Fe
G8pS1rkiWNzMheulstqdVLcXXFF1R8GdMm8WXIUg0pZMxKUMNg7JJoPUj6JhPZtekmxgJmXJBi8v
JSPRrDd0GwnsDhssPRvF2Jgz2uuNHm8NYxOw2jM2frwVjA0Vmpso2cbmhhv66KQmq4pNbm5K4pxF
urSbTtywPuQMo4wGwurGajZ4hYRmY1hel24syxPOJcte6Ht9vxS+p+5cfehR1uzKuotammpaF4jV
FLgtg1zAb+u+msgLHUULEmr7EAZJdpib0il6rzpXXngUvOyK36W7zfmrDi11dsukG1dhpBEta6rN
92ljEBn3ySmvfbgboMyEWKFzS6DzLakXVKxCCSYhmCygk9VRFY8KmENxKaM6Io6xqqMvLrIYkGGB
dEQZk5yr7FdN42bAympyz49lfawQwaQ7RG3hsa2PfX2c0MOEx7FehDECTPTwGKqHrjvEiD3x/HaH
iT+nS6WAJFmMEAE17WGOTeWvEkugPXukgFTcL1JAasp2P9WALFN05htnQeDAfC7dIgSUSElfBIFN
tlSXbRAECv6iBmwHCF5eaRB66+UGF96NGG3SamOOG33czNpSQ7gdS0aSW3nciueyqp2hbQ2+Vjut
2pUm7liUoLsENd654m5PMbhI0RcchHbfB4c2OOjlUnVwgAhYzof8XKZ5gDekL8uMpcbsKJuHHl1O
dmyzY50dK0Q52bEYjnl2TIZ1RBLMcIyGY5qRLnEM0fIRLNkfzf4opEeL1TGwYE6GSD00LEcORTrc
m8pBCnFsHOruEKjL15YUev6cLiUZPO2DYuyHaa/xTk973FmIRvs/lJDIICn0kIghkUESXoweMvC3
KCF/iiEHtl9kp/0hhpz/UEL+Lob8txKyGTwl/SWGRAmZwaM6KyETOqvVv5WQP8WQKCElovDKX2JI
/c/EkPW8w7OMEpISSCRRFj0kSkjUUfFZD4k0qgreiSFnVFPmQTtXNIN4O0rmgep42ydP/NbwrvOW
Q1jKzuZxOcTN+dfn2JlS9G4xwylm0Fm06DMieL0Ez4E5z1qYcKVdZWFClJAh3+WZFa7CsTT2RLjE
J9TX1bpJwpJrz0jCooxpuVtC3oFfqVdIwRUCIkuCjBR6eeSnjbCexvQqtxASQDoJXDqkGkdckbqN
pltXU0geVlsENXYXrsiBRb41rmd1bwgjggoyLo8WHfcy8RHCzUHvigJQILEvCkfPhPBxNiyIhHhB
P1nXMVH7cKMgVWDhlxEKjoHHXL7/W7MVgWJdxW1D0Env/KyJuYzu5MF6ZovyHLB/qNf+uBbqdYOV
fkLTvJSRuNa5aCIPsMwn9gGur7qMCg3BpW1F+TABiAbM6dV4Ue7lnQdbjJokr2YCIHnyuWLLGzsv
xUooebnlmdxszlVbntZ5AZtpywNllcheJnvsdRf9/NrM8bt4AA6ooPDC0GNNF4ce9us09Crdnbn2
Q0SY3ahdCi2/dK4qcNkBBOI6xXLMPEBcF3h7z+UzHzahIS6VEU/YLMWegSJzWxPogrFzWr4C2qaI
daUKaw2bGvZUH7stRdOS9NnSLWP3HmQA6XMKmyTZlSx3SoB2eUPidYk31l5/rramQ+LVtTdMS3WT
15y/4t2QNC+uvVnzsskbNS+Zlj9Ef1QwYe4guM1TqqWkyptib648cB4UoOLedKnWJGzNnSR3YBrf
uUXhKp2rhEvBz6qMNRVL65Aq1363Foql4icSYlsLIdxSNVnErUOgNsSGpnKk3mHsTs36UhDHKb9e
x4D/iP2d1kSmUb2/Hs/V1hAkXdAbY+1aqksaiKC6obYUXpogYHrrhbkXBV7MwXKuqvPy3AOc0J2r
zj38hwNrc8mbOs+SvDH3BMmbOQxkT+08ckPNc00yQ9OVkXuUdS6BjG4egiPkXLmO/M4tdZLwXGTn
pzhwB1YImRu3Ln2lEtqlvo70dcJR0i0VnQsjkGE6fBUYxyMBYzs8ET281Ng7qrhUSry47tQQJ89F
vldUryNlLQxrkiZSa93FLtXEDK+XqgZXkMm8dC3ZlS3XkF3RckcOEsvtOU44JGqv49jgaCFjjcuD
BySf9CGulEXtqZpXT7+qnDwK1NKgeSmHDwfOtFR4LoFtVeVZoyeTKV55ItPA2Jsqr+cYibGYe51J
AIfLldbEWGe6eofRzM0LSIykniwlhi58TEro1sgtgnJtse/mMImXImYF+TclNEvRKvjkiv1BQoig
HSOcanCRUthCXCgr4ikbhXrCxQcSdmcAGTmUYUDOujgSlqA7elslh/P/jhiP//wTUtKxWeF3uZ3l
orPNhhW9NgSPVVP5x14mPzIlVfZZXUzorR4xStAE1Q4FA3GJmdfbkY96UgwIo+l0G9fqfh6D8HRO
tdLCLqC74eSwmHZNENJcblpzpenCFzORu+vOivM7JV1o7vNno/WPABlTMhZ4NoM9JjusEt9fsK3a
D9JYMMjxlsMIgLzELVbxB0/X9Ido+dv5f8mwLqFMUYm6C8N93+8KdWdmSxFfG8nbfokG3hrtVk+X
MqxN3m0CecMgJoHRpy1lkDwcbg0m+OW21LeuwkosIm1+KXPe6fNuNne0n4d0T3Xpvu/2orKUFRyq
6mAEh6JaqrMOWXVorKXS/BiNxzg/NpCUSzcYj/5wFPSlkvQUnSugrdWf/ORkJnVIuLkhwB4bZZCw
NHccWHdCufeDfRAulaq7rt8N/c7IdlbGlmvb4UmGTxo5Sro12y37Q90iLmOpAvZJtRR9HFNbSufl
hVthXKrQt1K0y/RtxoTiXGO6J3S75wWau6HbSyxuOlpvS5V4hytauwd1PojVLgbWc8hyQD4HKhyP
VJQfhSWn9pNdwp8ILEw4ZpCTuGMzsfqAxZamfPDLlPR5elyoEHshYZGSqVehPwhOX5TK3dgIBeZW
6AosgR51dNOzGc3XPkjO24IIESUg2DyVy8ajc9iCoITLOUDaX484S6+6QN7lmtHc079s7xuBS5fS
tCd9zrliRQiKsZJuCmMunswqdeNOfWvr6LHQreAeNmNN9sjSK/Jb2ibRW5H1/bccveKkQ+4YsUgt
cAZ6u0ElfUvSZqupXNTaQa6uSyB89tzXAj6eKltFwpg7iabW95ymOuvu4bEw2gcCJBivyfSIaX3i
cwwrHTib0p5mLS/tKJ+1F9MvTqHyCDrDWhI9u12VBjeyORieIbMn7HJFu54yYXBqKXpK8to44qFE
el3j8C0F9BZGsZ+gN2BuGMTHOpR3oL918gEzoExTgbGvDPWvsoBbKJiUq0nspX0XiuP1+UtcEVRY
0ulam6pPoEUCerCr8304TeJdU0lPvD/DbuozBp6Rhpa+kQ6oJ+5GfRKhRjRgY3VTXUlcupDT1YuU
tst2ygDIIuii+q7+0U/Af00wQNfnL8IU+DvFjodqtjtfnfc0yNSnUt+zAlafi9Yvd5M2mgg7g+gr
I50nsczSUxuOVyA5Sy6pg7iWaYmQAg9FQuzrG5OW403g00HzkwogSeh3oc1dUibzSR6K/JT5eoGD
AytjqRb6M/2rN0lQ8texmHaE9gRgmrWjZeKq+OubwZ/skGm9LAxXEXycjH3w/RWwNXpBz7SG2IRg
km+iFp2MP2MsNwF4Puei9DrPcL1KIdYwGgniXcziMQWDvCbcQsAfYXmRGQYAy24oKUOVSQh6TyNl
/58v7fJXTNJM7XG+e4of3aWFZHyVEkzBhUCKdTt01g3jkLehNI+B9mClj/70aKSPcfAUnqtqnxQd
YPVSzUB0tpcVz0nxLMZfpviLIj3345f2XPX4hbtZykVyaIqT0Rf1XaNZ13/9vgE5/7DWZ5mP5BPP
M0BEqNvv37ihIi5Xm7Bd9qJwVeth707irHu9Jg1fTNitZGLDV056CcbomAJoMOiBSv2ui6/r0oTH
UxMhLqnFGpIyVLJWghc0AXEPo/CbYjbBdRkHsh0gMrtqOoMUxxzGcy3CUNQ046DLyvhFGxQd6o68
Kivej9BAK054ZHsbGMJXC3QMKw52rrGctYSram8+Lll71mGbCoQnJVJzUvWW25RSsq4samWj+Zl0
W2f+3dzGylMnT5tMyMVXyfxmigaYYnOeyLjmS1tU0yFLdYNsdTnbxhJ5XVMSPaAnDh+s4KaNspQd
FjnechLb+ljnV1aHGDonYNXu9Q5MhaYPRzEaswNTdluVszeiPcf7JosqT0u4NTIvKjaqKQTXEufh
CsoiujAVizZ42b3SlfNroRZf+xbiJG39llVeSKetaxqvXrzFTtiXdiegV7XjNCfeDR58V05f9Wgo
MC/QSBtRdSOkPa9Bzl90SY5XyYBG8rND5fJIAeOAeQyvDXMJ0ieX9uJvu0J+eVcOVt3Zqj5Wm8kX
HtV++BHOQDAJte+OKCIKIva8xNIHu+wQZvz1E/hIP2AkwlqPp8DByr3uYlsakDPZSGAebCXy8SYE
2q41KoyDbeMD4sBykGs08+OSZWnFlcs0Bifq2CNDRKqcQQ6cnjBtNCbm2uy+ZC0+xxS1icoyewhe
4WJmcDGn8rabs81fP/MP7TueNJckg+UZiivjUuUWosjsJZz/NotUpGo6EKEo81edKWpssZXvqBWm
o9BhrD4/7n+9jv8dvBXXP9sXzb/+h7+/FuVUR0HYXvz1X/cFZsTsf5Z/8++fef8v/nWMXuuiKX60
f/lT3ltxesnemssfevebefRfz855aV/e/WWdt1E73XRvECLfmi5tz8+C17H85P/2m397O/+W+6l8
++ffX0Fgt8tvCwDG/v3Xt5bINqY6v31Ay+//9c3lBfzz73e8Uy8ffv7tpWn/+XdV/gdtIC6DGCR1
S1MWIdrwtnxH0f5hsOHQLI1vgwlYFuF5Ubch3zL+QfCFpCFN1kWVjA7+UVN052/x+9CIqQYRRpw8
Sy/lj9f97vP7z+f5N6LNrwtwXc0///7Bkr0AFOCp4ONkaKJIl9FUXWxI+RQbMCiO+NxPsNH2zJe1
U3QgL8fO17WNfbHbF5/Ixj7YtS4e95IxwUZJ0TpwzrZ+1D0o24/TUdmTq4yuzSvX4GPJcXSMN3mD
S+52/uQmtbiUf2/NXT74xXk/zgEjSJ8BrjIffFY7otR+spe83EryCIjJl9RXyRRJd1pGVb9d2ljb
cH7GpWGnB98z9jjKveJe3sSf+RWXfdjFK+EaAF1iAX8D7bh4HEza6WjqkWHHWyxDdvVgrCcX7u6V
+dmw5/KSc35Fvz3S8p7+9orIDA6KbuJAyTlMtGfJaY6+07gSK36P2EpXdjI3cf1TiPn051Xn3UXn
3UG6vIoPrxLKm6gbHPS4z98/dh6m7QQxybC1u+BWTVe5A0YJGZ3LMbouPeVL9snh+ScHiCX/9oAX
ynIDRHWThZVBBtmtL3xnsfXb5eHXafjuFV1OzpZ3E7wnthjYamyaL45AMzGTOTT43HDZuvoL5j2X
1p492qJbr+RV4uRvzSf3jEvfyOVDckn5/QNMRGGMBaEwbHXC7SB9VYsHP1DYbfu4C8pPjv8/e32s
//iPQGnQv8uT+e1o6fE+yMwpdFtQ3tpRXo3BsZr0T46Ly8G1xtCajGODZbrC+3kJL4rVUobo4uu2
UYy0pIw73eyO4CkxGXfbTz6wzx7r4vC3pnAsSo1DsLNbxzr0ruQq0Yozzg5dUpBoOq5bG5HnJ6cd
+OYPxz73DpTsMitXA7DmxTvps7z1o5IQYpUUo9EOAx//YiKRCqqP4qB6ZkaTLoqwLLSTJTrmZOpb
xFjV6CQBQLpslepNCmN0kvUbU5OZLLHTJSBW7mkjJeJOEQWZdp9SIg2J8yo1VgQlmBoe/Gh6KOrB
vw/IqrhFMJ+2KzbyWBcDAcFumXbzXYYq6KU0tTm1syAtBhvso/ZkxFVyl9CxSld+o5jgla3Iv42M
MDa3HXBb/yZPlGIsHGUI46dkaDSRqZcQK4zv9EyV6mPTBUP6OlQp2Zs/uDn3Cam7FdT2OzM2rSoB
l2ipRCsbWbXo8kWllH8Usi97yPfnh6aRrLucvXlMbGWo7TXBSrpVasp6dSwyWZlP5lSlzX4Qa5T1
GuhayFVTbuRXfV3ljjAg8d61ApSeO2LXe5nE0K5HSat3uZBdocGbulOgNCo5DqOyFUN2Jqy6ijp8
IekTqPIqTeY8eUwkoITfs7GCNZBr7cK+Ceeq3CKuCGZIhnkk17Hdhqh+unowX/uaEDZkmuyLV5Jf
lm+Tgd1/7FrlsZww6zZzRTt4tsS3ULHa/aAaxC4onXiXL0kvcZT4z7puRU9Zl8BLTVKBPVOrJw8W
2RA3asz8+Sims/BilmV9j5y5b9Bf++MDB0BVOm0aQkeb+r69iaNaUBiGD0G+suCHlncxkyJUfxgm
g2eao+a2bywMCymYDn/EyuFH/vyq0QYixHCg52L26SIj8mkR0Tcyi/waP0DqSXGdHQr0Z8z6Gb2L
BL3sRiHTbwcU5CU4IviltAnF6Q6yvG6tlSGO211VJNgi0IfqRih8M7PIf8SLAE7Z6BFj3FhDFghY
iiuxPkZ1RFYKDPz8YRxKI2ZK0GrJRmxlspatvAiT7RwbqeTy0waZsGFoyTti4MsY/IohTQ8zqbXq
D7QO43QIyj6uriQlNDitgkpOrsSpASFdV+axUf1ka8Vz/Jw3XRd+15oiNOzaFwbBneUIgEcgB3Ky
nEtkwPEUb4d4oNdSpQoyT6sOaNq15WOS9BkzLKxzHOPjXk184TbNUu1JK9vAWKG+xE41FPD2rCjV
TjRRINaTUOXfV0qr3KQZ54YdDQIx3D6aqsIuRKiJRaRX33IweNGt1mqYBCwtL5ymsBp2LMHg/8gg
T93gegvIdo3FmzKc9asOSuUPYR7YTg6KCteyUsVnLQ/Uu0CJosOUq/5NMkt+RSpM1Tkm8l53GDiA
syCcNqHcEXfREDxE4779UYJecvtZDFp2l0FgbZsiRkYlahG41XiSF9KjIiPSq5QVIsRNHbfFkz/4
zb6oSM3RlWp6HkSfuXoW4pOT58kti/NRHahDu5qlQJRsFT8MyJzevBUsow9XZVMGB4aZ42PTmQK2
RZp8eWhJr9OQZHshYN6k9tlKqbEjW0ajvaSEZ29btkq7dmoVr0kAuEjtoH8hBaC8GsZAuklqK+df
IHYV5sDk47P0bV9hdyImY9jUKu1nbUzhUVixEqJFlcqbpg1NYVUIyHjg58nExXdkAahdisDOkqot
Nj+44bkCfEwaxZfCEsM1UiTze4tb9LHRp2ltNPGXoh0Uhv+x7o4NAXiFIOGZMMvesaR0WCPvfAp9
nXU/hOFpJet15BQtbIW5bu8Rt6FsRJ+0wl3LMViOMZZU/VEd4IVV4fwgyfJdIlq+rUMPn1vpOunr
N7nNvqlJ/JKVZbGqFOm7gc2YnckeCgzQbKt8CLWqXKuAFR2d8Laa3t4qaBknSYX6ajUq8Z5a9VpU
0rACpwN5eG5oRE0tuDPh0ZeQa09a/7XvWR/64viq4mKB3V6ONg29N0snonwU8uswiW/CIf5RNV2N
kQVlGUlfp0pIpVu/FSLbUqEPwQ2b1lUohY6PKJYgEuWp0LBcDCrYgJk3Z4XYS7ClrH9DBvxtzIG/
1Q2GANJf/dcWYQ3Jn1KEQ81nDAccezxlVtNs9SIVEQy2NCwlnqsfAAgPhg7nZFut/ck3GVaW39sJ
zkJCWw/L8hZPMJQwUYh28Jvla6VpupuiVxjXSkFK8owAHknQfvQIrvdiJVsrhBs5rvEkZ+Sh5Zhh
RQEguxx5JEQxgDClhpNDKjPam1oNY6DCZFfOPRIlX9rLU89j9PNt4ON+WFXk3d3pqZScwgmzzRyh
u+s5UhyOh/vZ6lhbDs0VJLQeCaMQOoWy2F6C4SGLaOjaQ5bQ6MnKV2MywN0ak7kSgxgKdpCPnGSg
zlIFAbJQINBtY4Z7wajmJ6HJTccaYNETSZGso6G880nEG7VMPgyRPrxUBW9bK9bEA6lwJiwOwBU3
FokRLjGeJaq3vmtbYJdycFUkregpRk0AXcH0EkYy+e/D4liRJYGxl/igk9JoT4JVA1JA0FCn449J
REehjVNuJ3Dhd5nIuow+sUgMj2ZsBZXbaJOMrZ0VSnPks/iaD+pGSSImAqVxr1Y5sneF5Uw6Vumq
9IMrBMTfKhIFVrFgXmFd0O2yMO4mINo4SfUXOQi/VINyZ41AEYOm7YGMqMWur0Njg4qvsvMYhp6q
5f2B5U2xHqLc2ExmkgmbpPWteF0NfmB3siW8ZvXwOo6NeOX3KZG7WfAUqyIB2UMqr4xk3M0Frby4
GmLXmptvmmJq92Zv1YTaEErC+4c2LNWib2ZHi1Fq1Ssc7gJNqcCEMyVc0/V7yMuwvCqNxYBYcL60
Y1SsZkXdx4lMUI4M/TAUWbqCvLzSskm1aTbXq2zmnuYH4hXcNvbhcvMjJ+/hTSwUGwh9tsuMoeUj
VYTTJCUgSHp6Yj2mnq3fSf213DdXxogDLSMoQg8T1MSzzsUhJImN87pDST6gjLSMVdzjuGsN/UDq
4VM2oftQiUl1imKWVlky3ZRKEq/1EkbGhKG6zKbRySvJNZr6qpkEIo0btOnpcDUK0j2+xHoXZ1VF
q3ZSWcmm7XU3hKzGRSjFc+6v56wSIUKh32Ib4a/yVnrN8HIlg/mDt/M5oQG4Cha7WtCvQ9KH9LaS
nbwrrwM5bw5+wppPs7pgpQXRKc8bsg4jnKHdUH818/S29QHrBFH4UiXyfsrBiCV9d91IowoVp74d
gulLKo+vlWRtkYnaGrbUVacVeNrblAFoqK1zKWSVqG6bCSm6Pmv9qjV5OBK67iqRVB2OA20d1qNL
iNhDaLW9O6hlTcyWXrm+1nKSKAw+al+/K4aYpJo4uc314aqUcUKHiXzf1hqCDD0iHUOailVUgsrs
08KE39k8ErAXrBsoazBpZ1BUrUrgYlZ5Sd1m+7zuv0gcInY8A5FjpJ07WdndKHSoS8NqbUGXv7Fo
xfMR0oTOjPCpbwnDHDrk8XpboFXpgLjQKp2i+Qv0S3k3WIHMLA4JyaCFYBA1QVwNPRPxNNfqU5UC
UYRjTue3jIiKjMv7qCjveuSzLmbMyRFpcjpZ0Vkbq1NIdmp8WgCx/NDI+rfAwKVVd+VOTvpX8n4A
wsBm404Rk6ZUIqRMe6HcSHH/3IRkwhiFds1RWUPt016Smpu5JYKUqs3esBPmUQ5OA0ASeSC5QitM
NivyfIUNsYFAlW+rooI+VwuOZE406UOSBWWWhWuJydcj5xgXA+abJ6v3ibAxYV62Q6ztE00RvUFo
M9vMyIFnljWu8jm5KgRAdaYEubiv3obAWoIP59k2MCkkPpSvEYRjHvj7uuL2Wk8i61SlIHauYCAi
RTj8pJRJi9CJ8IsqaHzMo6euWxsIvr8KaPuhxISc/10mciyn8kwIzRyb6eOoM702iiF7MEShOYZT
qYd2aDa4LvV4GNSVr+ZxyJvaiV/1EpXeRL7u4KTViM8Zk8USnEMwS7hqSFp7zNnCkqHHv6hXSdCF
WIyqZIEuqfGXHv+tg4W6v+v1gHkLxDO8+ALw7aAfAPJZhn+KSl18If82/oJ6vlzGQPWzHKTkIoYF
eT2aIJQwAc32lhC/5EYqiU1MCnP+FlezcSeXSj2u4hjCRCCQPLAsgW8JVNMeQEOPj4XZmbu+FLMD
91P/ShW5m8/iAmVt+44VjEpgzbVZRLwzYUgGZiyO7UuXNuU1gjaF3AY1yyHk4AxjMFDi57CryqhC
Gydb1jlGWlt0VPqI3USFBe3WT0vtngGsKpIzYg7rbOpj7jFGYUYeFkrxR8zllMceDQ3Zr54PtWOJ
2KK4JYraGwx8+vb8iLYi0yO8qzsSaeKByVLCPNfpzDlajYI4PSoqVAOplhqXHc4iQDFLN2Hs+60Y
S4WrdXztE/R8V02GuPcVFM058m3bssLkKTRzreeOpesZsNK6LRxRCPLnoe5xyWulrq/IQo2frKAJ
oXzo3bxiOU3ygIR+5UFhRAxiQDCtdiNqUxQ5GgDa3JHqBRsRa4Hgr4yGa/Kak3bGr9D7eP3Yxr9l
vlS/+kRbSp8ILaWlV/a+O/i+Q7J0Ln/rNTWgH9NWhq3bMsF2AZQ5CdGV952DSCvdfdpyXfpklw9n
yZZBA4/xJhKZ9w/n90KAq4GHk+5EmxR5G7LRG3sSO7/NXOOzvtPHtqtGsg0oOqT2mFcuHy3K89YP
xxSHVr6qXyd7dFS7OwaRrdrJ2ncie1oYZS4rPrf08Kp90vb62HklTQyQryrjxkEAcvFiJZYl7EQb
QjMfpOd6i6zHKdezsQIMdyoctmLGJ41D6WPrVVeZKNIIEw1FFy9HW6Vah30YDCadUahfS0+bgbWH
/cETHW4gUDe+/j98pMtjEizJsMXgmL54lSzG68qnBcNjlrUTbBoPwZddNet5nbmBo3+ihz2zBd4f
QjwefWwRQysTHkY4745YVSH1lEBejlhnWGuZTX7eVjpxwDrDdn4oPe2TecefTHmWhwO6y1RJFYEi
v3/A0oJ1H2QdNmgFRdqWSAYnvrLW2loNHOFFt3adw8Cl9diZ2Z8cQR/PzvcPfdE4rXISyrpUMO34
sBy7jU08xl7zpHW66z7pcP/p+8pATJZo8ko6OZPvX2adzXEkSjSExV1+j2ZsPW7aVeeG+spftTbg
uk/a+B/47prOi/vtAS9enC7IcApq3tfBxkU+rftt7mjfqrcwvjJEO9o2W3GT2gKRaWQs2ODQeBK/
zpj/q5ns/27gelW+5Xdt/fbWHl/K/w+mrkjGF8qwRdcSMxe25GWM8F9/TDs/TGFPRf2jSJO/bZv0
Jf/++zj2T3/Rz/EsyWX/gEYPIXy5ALAz4CP8OZ49fwcJPwJIWcUGZjDj+DWeFWSTf6RKBEMwt2V+
KnPZ/jWfFWTrHwvCg0wW8Fw8byjXfzzlX5OhnxP1Px/QXmgUfj1zHmLhG6HGMi/GNnma4xD18+ip
W8/OctqmTrRnXuQIdmSXP4YvldM5/orF7560ztY5muCCP7sNvD+JP7x91jLu+e0WW5dGaflChobt
lLer7DjEK9+NtvnaP1UbBLq/fWx/Nh17f9f5+HAX4zds5AJjjDh6ih7lR/lNuFW/E5XY7nKi8mZH
ZT6NMyL75EVeUFg+PurFpCUkB1oYkbs+sdN1iCuTHd2zXjUX9JsbuwRrW6tyrd8BfbyKvrd2+xA4
P/76hZ/j6v5zY/j4FC6WMhWixcQo+LBBKu2Y4Dj+yecmMXLprGzhNH6DK/pF3DbcKdgpbZu7xDGc
6JOr2kW0xsdncXE7VFkl0kPh024P/k5+MdxgF2EAXlWvzaH1gGzspe/lMd41n0xdL0QBlw/Mzf/9
YWZMWTobGQ887dgteeVm9tJv4VX4zToFO22Z9R57OH9H/yRmq8n75M3/s4OcKBHTkAgsgFx48fmb
Wm12YzqFT91OBysIdXPV3Oi29dR4xRvSVLddy89sE8aX8ZTuam/axJ9lWzDV4yVeHgG/P4mLI4DA
xYAzbeBMW0FFfS2KvfBanbhvrgCZGivhFLug4u16a10BJPG/JlWEXdzVp1W0Aay+i0FvrQiB24Et
22sRM5LV7PTb0AZQyIau4P/jkLtN1skODIp/bZ1Cp/JCW3G7tXYV3M5Os6JbzNXFstE62+1Kvw7d
1Mk2qdN4wU13BDXPSrC/1u3uJb9ubmcgwLbwLP6YdkT52tk62I9ESq4YKTn6V+3KtLXrzoYEtKo8
Ui5X/B67OcGbXZu2uR5s+VY9AgZbp/eM4ZSDwvn2f6g7ry3VsWzb/kr9ANVkkHu8S17CCG9eaEBE
yACSEMJ+/enKqnNP1a68udt5vG1nZmTEDkBaWmbOMcccw/zBnOK+TGNjTYO2q8WFl3m5zTWNsBl1
elOdKzQLYRxQ47EfHioAo/Oc8aoEaqe8c3N82nf36iojfVRue47l0LjuPjy6j85CHpzc66IcY8KM
UsWa0oy7m9xcFBi4ntQz5kX8GGaTy5i2rcLtOYpnsd3ZylAV6rhIVMccgtja15UWnQo23sbvTMpm
KVpi4kpd1NbGddjMQXPyGLmeaZ2ckzK5TtL4HjwnmmY/ekKf3oA/bjbvHKhIIOAPKiRRuicvdywo
gq5yyGc7N1tcYmt+3koDa/IeGJvLDKguAX+H7jc5LQmRt+q4GRSA//vrsh+dpkxahS5nxPlEPbjs
L9NmcOH3lOHlh6JuH21+8Umyxc7u8xNc5I7PpdqK2/D8hbDlqp/II+SsaaMVdYDCxBAGfpKHp6Hl
gYAK2ctja904ps2+5P5BU7Dv6EEYSe6lXn+UDUy7AT8X1yXEgkHtXSafVTHbbayRhEdaKnK3Tl5s
q3hx761B78sc9TbSQU0o6M54bpCASN6QBh2R5z6X2UZvRD49pQIF/Xpu4ooJupJ8wgxVCQ+p6qkF
N9QtD8a2jHFLdSX+POkoY7Y9mVk58RZ6x+4Hk0Wv2mFXbeMGM3ysX95pJDPPILHYOGX7IIBf0IBO
toSpDDjaRaDIuyUsVsb4V0vjD/Gx8RbPu1POy4TusjE9+ZXdm14rbzfoU1q0cTzXbUiiq3a8mygU
5yc35q88eoB2OjSgJecxgNXiiiln3B8bE+A4fd2OyhFCwYOKqTyE54swqn13zrwIiWpBfdwuxUaz
Pza4nZkAn95d1esJdMadJvx4WJS50OJZq3g/oJnmWvZpsBvfnfpqw4m/E3C+c0HDGkJ/PFh1iEzy
wHAl1dUmJTHx7Hl8YI4itDJ67E+DYkViZybZmH0idzF0S4zpZfEJrjz4FXGHh8tgebKrxXmg+D0K
6hcb49W+2/dvGXO+7ys2fA8bQIsCduYZkrj5uTgj7Tp5HQvV/nhZaE60sbI1h/UTETP7vHnNPiuT
fgabKgDjqPq7GYibNknnuzHk74RWxn2kiCxGon+ImpYmcOze9BN9bk1e9t3CqV5ok2wK1bJHZ4bD
sGoTdYj49wgn0in7x4Qm4aV2uEzKMXNroY7wn6Ajd2VMJVwXL8IYqdPcL+O+uIQmeiDQzvKkdc+x
4ZYrpmwx+xwarlE/vsPGr3B/nmTBZX7PBQbDPEEzbuxq/J5zGofS4FaKYnoJlbE6VEd6+FrV4/vk
E18W1ZapubxMP4ObfZrgyZzs5gqPcq6OrIU2eaBdPaLMHFezIioX1gYNxWzSnyFyNbYmdW53atVC
pbY9ekX6+jq7jksYEaKY7JulMu7Zj4OSwLzvzCz5D/51c0zwkM+xs+ix0AMZdDU6T3KnWCjTE1sA
1TFzqiZySN6XLanKprBXHpsdCQpfo/MPCqJOV1n0ZJcupnqKUvccA0RXjT6uiXwj41QsrwNchQXv
6t+CirXoveMCu1LqV4JO3cItJ/VEWZ2/s+/zQu0JIjfK8wi6WU453LlWcr4KxaF+NyqXYJI0oIvH
pGA8Z+a08aQJGipJ7fcH/MgMLmM5YZJMqj0i+9NT0M6zpDFDtgh9QoUhgRU9uphCmeLZbk778S4u
I/1wmj1Xu2k6kxfVuD9l0gan8Tuoh0gBhKmd8r5ZoB+fzmkj25p9cajU5uLtoEiEDPsU0y5qQrxR
M2y2T8U+40go2O0BPs59YY4o6dEsyVGHntPXPbASCck522yprsDiQpP4Pm58buoqpFaUVCWf1B2h
CbtviRPl/LtcuwvM/iN4UPoyvGBMeIGU/z1+6suNdDEMIpjzwPLyoJm/QmxgCtFb3RaPWI4QSLok
rU8Zs4wUrvavAyj1TwMoJIkR+NFgz1m/xI2arNfnsrjlK3Vt8ogov8uDN7t6AcIxr0byIBefQzaD
c5MOcDXR1+jQoGEZX8aPYd+7zHs/rV8v2LGnf31hv8Af/4grGZJ/Xhhk138fF+ydLved+mFcEAwQ
hACq1yQ0j7pgEa7ht8t2X1u2Aq/rrz/Y+EWS5J+f3KWClkRDHcDEv3/y+26lddUnol2HBxqNxHo2
PCy9fHQl9Ah64oaITSUO4fBgiPgmEGlzLjYryo38WmQiCQl/7LHShVXRRax1f0t05l38ueh4Z1P3
ZAeDzPFOAg0TJ0zcPnnhQxyWqTe7iPEuvPFKL7ZLTmU8qsQw5SNuYjsZGl5c+dvJSYw/vFYTniFQ
d2KqTtDLGLy84fjBEUqA6LCb2P7bSb69ZDM9ujjGF0JxaXgWwzEm4kKxKxE/HD0aD/vudk4kKX5O
3OlwuXWuYr688v/Hxnnb4yHu8uFFBJWYnwWfTzihirW3CzFU+GMAqFbbmcO74vZsf8T3eGtwcZPK
uYjZ6C2+htsPt+DEPcedjkUjBoi6CC10vEm0JPITQ+7ni4jBWwRfqUfcKc52LYLF3d7ZX+udu9yi
Z8C5nWiCw9Oe0ZVvV/aYseyy6ld84HlglSGYrt3pLkJNTIYz5+EMw1bM/ZfYvv1tbH+h4c+PttQo
Gd4PYe62jS2u/OaPt8QCLqNsexfb/3CHp2ErCFeB2hOdd7nYfYf0zeP9W8GO3hJ08D9HoDjXN4X9
ijaFmLnRSBcnP0y8l9gECy5Vtf2HHd5Ekgv8EpzBajSLz/ZIJIMPMMAgiCxO3qvjRoPInQ5MEVnO
+iri4C5mjRtq7oAPsW8Bz7KL2372JpHPlB44xsffULpmxiWp20amIKsd3sWoFG6A8hIPV4HyOJop
InAz8fXxNAZUjY6Z49NWHKkRJ8RejBZv5zRPxZY8w9cZOHfKl1pE+FGIWSGW0B4cogcblo4YfBu2
G9X+LnYj2e6u7LuyPYfqvfOw9fFowAdxnXZtD8e54/64TuR/J+zD7uhreLeju2uJBXkxAXTilq7/
/bGL4OoO79HkbQ8fThfmy17rBCcRELMrthItQUWwPWfKzh+Oh2q62ziL5XCsiXUAzUo8HNOXfDdo
HUMsh/GEKz85TiHcmgjsLeK7O16eHCKyH1XM1l/M5G4ZGeLn4rjBYmm7SUR4KEb+huG7iJ9lsH4K
Rhe+3mg/aIQpRpvU3rxhiUZuO0EbVeAX4RL2O3hmxTti/5o/ftmdGl7AYNcROYXDu3bvd7dpfXZ6
3QUt3AVX17rRzp5N1oenINkidxEGXFTVu4kmnC9xVrB1nyDdniCxuZA49OpRE5V2dPsN4tr/M6QG
d8T/u7/9grgqPcjn/Sv7GyUBse7F649zGILxMop3mwVL4jmELsDQV/Zh7rfuJTySSV/DlSkGPFKC
1qun2rP7b45CtUOk/uMo1KFwo75hWujS/vvGe86gxrRZL1tpBM2Y+DjlGHKUh5U1FVCHWGwq4cwb
ZTMzhJX39j4c9B2FvX/QBcXfLeczX6+zzMUWluzxrw+G317eL+dCbsAyOKuvDmu4jLLk9RDyQ5yC
R3hWRYNzHY1dAcZ0URvRgpxUA8KfL2UnUNIOU/86PA3vIWqvhebUw2eshrc4HZ9+o+z8i0LyP8+u
fxnCX54t5ATj/ZKUbJUuH0S71NSYoZ0L2v59kDf0jf0G/tE6tPyvntkvaHr5qOG+7vIO+6gHNJRv
zs4nqOwmfiYnew7Vhj3adE72qokQzeCEuNrXiFQnooDtNfFrUh6S/REXZheJWbuw12ADjrpB4Mty
YCcWw2qlTDvar+hG7Xdmr/qfQjfAxV3PNOIBfzC5/wUkfdP8p/YbLh9sivXXPMTwNK2mzVdbi+5a
e+4R3PS6MDefOHPe43Ylp6Ln5pwe7/sQAQ09fCfKjLha1PZ7lTp0HwI8wHMNqSDMXsk1kAyBiYdt
bZ5C+2r6zkl2JzjBJPevU7dBimdMMCoubCLJHnbIb2btHwJq//GAaJez6GgBH/uV1b97Ix/aXOVs
dXUv+2twCxTc6rlVNJw80kO0OQeKCw8SUlgEZER4pfpFKxoX76sfuIen8A6Oiqqnqzhvr1i+PX19
mwO5oPghnkHmn0POKBQ0aKoDWPjrNfdnUaAlaxI9WF1H739oGvRa6XO/aVeoKsc+IpvT1H8NzgTH
Lgqpn6kCSWaJT+qLCQ4Hdv/XH04p8U9n978M3i/I3jNtigvdotnKSQHr9k3qayRjpg0F7fFJsL3X
reTyg1zkbl8a4RmG7wRZN/FsBOaj5hOaAH2HAS40dxqyUjs/u6eY4nwZvomSoLH3oI7b15huUk1A
5pB+KqbcXVwaAWbaFo55E+YCV0yp803x3hl0ELJn+zS93kR2prAsE9aAVRHTAO25yJeFrB+c2JO7
uK7OC+gPoYk4ovh8Xal1vYVGdMAvG3fRi3dTVOtpFys44x/+Hk9VjuucACmfFutq+nJaT+rayLzS
fg3JUO0/QtawCSUbo2sAH9oI2MvevK476B++uaoRUxEZ+Fsx/BQckC8uBQf545vl/ISKwT0JeBOQ
VfuNeDH3RM5UY+ErU8l/rO8dngb0WNgZh3/KokoJdh7u21nI9h5njn0D+UNYPlozkCrewhpZH6yl
PsRAipfafGSQO6R4Qf6jELnS59TLxS3eFcRRumS3mo1cjmeBUNIQKtr4Wjgk56moDzc4UAKzUq+w
+1OQ6sJ+3MUr+SQvRLJlLvRpH/D5ctpIvQignfRpF4VdB+kLVWO8SwV6NyONgB3AbFkQRdNijqJ+
Y+e72PjS3w6EXX3Sy31lamQjqbFfm/7oCqSHT1XlyUWc4s3C5UuKm23L4R0IUf7CIWJSDkh/cF51
yJ7Hqd9bXWLy5lXvC+10zS8X2bZF9gUNKdzDfDN+jE5flg/Hb576yFqAPSDJY01IY1c4KneBaxc/
7ogzcDCLc/Yr1OsfwDej2j0vK7p+tun4Hlyxs7B7c7MMeEApDGJW2BlV0aVk2OkOkqaj3lzsoKB6
fZiDoNp8ys3FMUp/u/nHlYkKoVGB5SEawD9Z98McCurbeRmO/pq1sAjd8+aCQx3UtvWVlyii/8NX
g7P+PL9/bB3l8TdhHpZwFTkQVmMPUQzUMPXYYrUrzIJ6rYqsRxQDSur38QU/9n2MCPq+IZijoeIb
Y3PbnzRkSTDqSQ1uUdETyGmhmdnrjpvC0cKqhsoN20pUK5YkwCjDM+KhO8jg+SinAIkFsgqN3OHv
QgMgwa6WrcUn9GKgLfEGb7LTVXedtyXpmC35V5fhAsQsbX109s/kchb5Sz7So12UJV0GUg/eBDl2
idRF3HiwplECi/qTdS+AqSOuh9wxwsLv+w1R4pylhBA5S9mCeSzugRb2guf4Hl/a7mQJ07gDqzIm
/1BavFE6HV2A6nfDpw2kTtHJYSUPzIkVsGWDlefjHdMZIUTq+pndG0urO6XwLvLMKV6dh+33BdAe
vLi0lfhJNA+6zXcG2aUMfNlToT4A4aOsPAeqHyJxMELSOZ9mX11nVVeH0EMNOLRZnmzT6Yof6JzE
b/eNOjtrQ06e9m6CpOrgw/ulo2zOq1+8Y0fKOQ2bODvsqJk+BtC13NPw+k3WbENA1Xp8Lb4KB/A4
xu9V2zauflRHxsiCOUb9434VKYZrU1Dr26KuQrOa5pOLElMyubA2oIFn4j2U53B1KyhjbXCaQu2r
W9cAe8YhaFDMmWBSBL+s7U/pgVFnhYyhH97KHr3ai2LYn6Yrw2FiTCxHJUkZWQ5ETGJ8OamdfIT3
F1MELor32ZjuP36xBcd7+VwW4Sg6osxNKEDA3hwHQ++RSB3bwUH7Hfue+BylErhcGT1FgBSZjXOo
Sw0R6DgjY32Fp9GbCgDZAZAXe3YgA4WhjUsBpCadMCeIe6F5IViXP1RSbK1mgnUFaCpPFBCAJboB
x4bOv7GheP0Jbq0e/MzgHL6ORNjgcbN7RP1n8mDGdAWhdNR9f3ffPBugcBoKpk3cF+9jG0kbPcld
pIC865QegNCilNWPilDytUzIXywAMBtyCINPQBssurndejNTMetxrOAElihuTXSfTwGqxWuib/Io
t9PwElK8Ep8R6fzKiDG9FOpBFmnclSYAYU/iUPKO5xBO5wgGW6A6LenKfXETnDSiSdKgHbCwYsl+
x+gBjCQmzYu4vMDCU8jz7q5ovhHp5CYwyYrTDrWQxVlhvqkOIcXg3VUfVtXMmCmU7J7fXXUOmqRX
j7UYtbOwHXS3SptUaLnQ4T1SxFI8h1pQbSvbWN2G3BNwjxowstRAEN/sRl8W9xGiZjaL/4fet6gY
cA6vrjgL84SXp6lxdRo08emffgvEZ0kt6q/7Vg1oK3i00Ay9dNKA3iI1qODbKa7bNMaBkjphsaaq
0buIXS3OCB2HeQBhZ8nNkc9t6zHseMtrZu9t7r4oCJy21E2iz+pEqbQbGB4Djnocxm4OkoUBRCff
Y99HJtAyRb8wnZYgxdN6YPr5iAtUxxllhDN4/fhEfbN0DlV0Wj3QL1Dsl4KWh61Q6zNnbynEZvlj
RAobSwUf28dwqeghqRV8zKSZ1Bfx3DxlYQ5MB+mbVtSrO3IVhCakKwVgltJ1Q9AO063U7HjGiWB4
IlbaXgY95m70dGSbTries7Phlp99fjwppnQ0OzcHetuWE91MWPHVBD21OKfp2aQEyMP3pNHLg75F
cfQVmDDx+P2IZhYbSRcf+fdIJ1XJyV56nOTDb3mij/XByTfDakEcASwGViS34trvCmOhMf2AZUk2
wnkGoUE6RLKyi684MYFnEiXhxCU4aGNcdMMcl5xhM6vskol4eBzOUPPBiy5Dg0XFywCZC3FmKK6+
cRv19pYrj6gxNYdXjKrwI6CQXxHziexHuoumAZQXylOocKVArDd3OgQOU2w6bxvyFVxaGIILyeYP
VOd3Id7mEqFtYrQyIGAqGwpayj34THirogj4nkbSP35q3Chv8JoEx786ksbSC+yqoshj2L2lwdZE
oFPT3eMSBfEp3F2BmRTNQ330f/3bi2lA1tTSa7no3UboRT5FZbiUbJjGZR3Rmda0GDxC9+8uj6bQ
7C7eV3FjP8RZphb8LbdEnHw5u7yET9lB0/qm7Mvo8+u8rutOOfBL9Ot1U/c7r733d7E2qD5uUVlE
VZUF+hjo/m25izibHa7C69xcE/pK6MdYZT/ptwmOmTIK2nY3xpbPmtL0xiPglqhTCmqStnwknNdF
P7oJBBYC/BeVRpQJt0J2pA8wCrlXohdpe4UWE5H7xlRJeF5MYr/2zmCqlY0VGIHA236+6QKxX4OH
83ZfZFv4lAucTII3XUniCaZq66IcjT52IxCSypA4WF68rhRySeSoJmh36/i5SeqVNT0yH6jGf1bn
nbPb9ApbDqgmgjt/wfuXlvX8tn9SRXsFxzR8eqaQVNuYGENsyUMahoOUy9EF9BAE94EHLo51vA/N
J4Vj8+RRS6TjiplIjPF9cj/k7iZ+k/bjQ7XyQiTHziyz26m25Wvu4WSXM84FR98/X0hAsE0ChdFv
6mfTciq7HUpmLZ/Oy5ZCZUOUDzFET+DSh+nkaqvM/Qg9ZfK354Bfip5Poc9antbhM6g+bpbQHtBB
UC8Bn4LyjVOF9fI2IBKCy6GLo5Lg0I29mTh9g4ZvL742PUE8MUZIUHOxbKDAVpb/cavwPighFEqw
NVtKeFT4dVuRAeR38z4xE82M01dMnVa72S0mEATJfvptTVH8TFIxP21705q3JarQn0ztC88VMEDw
NprDbMS4yZZX7AoB0y56f1NNFU9fFlp8nrELKJA1jrJkg1shNMNFScmNKrgZ0l5YUVJkLwkf08vx
TBZWeZeC8/8dnzs9H+cU5oPiR7G4V+J+Pcz59yFWPXc3sBb8iJ15wKYeQAoFbsAkyGaQDy2zRfWP
mEpJ4f2ofKXYjHAVUvjHjiZPqfQqM6wB7fcGGZxVtaDPhuTpxSJL3fMMp+qrqFuSrOxBTZ2ssg0a
1yICmJ7C5xF5JABykAASWc9cI3P7nD0WZcBqMNfI/onTQAmvR9mXko///SSS9ij2dg/jrvIffAGI
3CRuRQof9nd5uGt2ujC/6pgtc9gPNRDRjEGuQPkn2Kl59N0uqooT/PV2ODROgPw77/wH2H8nPG2B
zy1b6lZGt6IMN/dpP4X9cmxjVni6zcYIzW7fi7ODAbb9mZ/AEM+brBapjr6oi4IJ3IO+OyeH4AB/
wnVhd2Y4j9z5XEZhNlBMp7/v73ur56LyOWjZ0tlP2anOZBm4SSB2SlCX0nLGHuqd98WSOaknxer8
0xvSooPilI9X+EUcpU3msOcc9VAJPz5Ng19aKqTEGGWrwuz2x/S7t6eoq3DqbUrXPLTYk578ktj2
SnOmML7ABE7MU/GF2V/ws2O1CFo4CBf83CGhJ/BcXKmH08oh8nm+E6gLvWggWKo2uqdFoFIowV7L
3RFmAOA/fCuql8UUfMCBBONJyHLZ0sCIZLfdg3IP2HuWFEwFbKW+wxPmq7x8bSvss6ZkYPfoDplQ
1kHYT04d6XERnFTRjjQKMYniZAFl2UCKwTslYTfULq+eHrdDhMgjKf5sH+cg5aaIOSwSURytqhC9
eTYMpKcTXgr2AHYqYG/ZqKMgcS3UiT74bljxzBmLOJe9egX/4H6ER6Hu3PIHp+neXiGOG+Wqzb6p
UjNidH7qUW03C0ZRfXJ0CaJs0BxpQkOIsoV3SW1YhkREDYlncMjovPlBYLgXF0M1AaBY0YJcky7e
o7P/jh9Ek5EKAH4FvJM8FbL5LVBF4ZMrDisISer4RAnrrflIpaKgfwar3iVna9hmUyTpRuUAiUF+
ofwuFs/ZHSAjIY/l6dDq5mqcN7Qn8Ql7BRwlUJHzoRW3K/S3tu5hOdTHPIfBrSMSgOg5Vr9Tgpcs
+NiIjNrsCIx16eZfZgMr/brJAtKgteRgAZEYPK7ngH5bOp4CoJPLHweYRpZ1sWWGg6g1BtsC3GB1
rMh8DHCaYe1fxzqFjz0VdvN4AnfX2f8fo4JdoLwIZXAfazYEeBfLaZ5eParGzaQc6UfI6V4+NzT2
BbgQAjq3KfYK6A6mwDGJIEwI13JOdNCJIjwP+kMACRtRDOeCLo3xs+BvQyXQOcKqwaaDLArxg3UX
BbR3x3mfqfvXvhanjb62omvYg5tuCrajq+aa42wqHW8OzgwWRWsOT0qubKVLNMOafSM2VbijTktz
JRK3XZ1AoAgcqlQUoNBQ2RnuCACIwwDuW2o9ODosEFQSF08P9jBIO/5BDH7rAZ0t8N7ksu+SeK9O
4/v4PKlB0uotRuUB/aw4jx6YhbiU+I/pPSS8CxDvd6kacUICFx+wPYp6TjXrndz9jvVz9VjhiVLB
R2l7brtkTuyb/ceVBs+x7vUHuGHvmQEPyiEYMrv5XIsgz5ikY+v3mpZESlQgh9sWIb2o+uq+oQVo
eU/kl4ADUQ+bb3w2gKmZJMB2JQk/OAeuOuS0l9nuxtCCV6He7WZREeVjJS5tGHWoC4v2+3Ml3LKt
b5gVbj3Z19FniZH2GTDuEr5srFR2MxWIv10+lnyTJjTNd9y4sT4F6dqmP72BvsC7fNEsMspkOTve
UKaY1i4/LjHPQdsSTwQ1SQkluNvgGsqciN01qmBwN1claQK643mFWvcHBKu2R58hU0q2T18SgQER
Zcma4cwZF9PuAUlCOfAg38FupDnNx9Z+ej/VRl3wnMEpcbciuu4xxSC8+JDzUufsc5GQQPzPGJB8
rY4pRS90y+vHl2M1Zjum8SJshxJONdt2hEMeM69KsADXbMgIe1da3wZSQ5xyYtVl01vYD2jv9RcQ
BD0rzCjivol19DHLcdBpBmkRpzuLC/TyzNdbuJLtIyGhOrSGj0iltqz67Lslm3P7bexcfJVZteho
s+HVTA558SI/pAWFPNL0FAYAV9lCXFaqeBwLhR5HYfrmz/3lNAkdeiFa5xucDD2mqH0NaMSekVPG
2aKKkb4IMNgTCE8LbYD4PnjQ0+77cgKDMuxTXD6TvQM1THRAqR6zvl1Qyo2L8LYkV3u6hPBLgnmw
LmSlwwoapwGuK/OgGq9+AoMxwOcU6iTLjUvgqCqG2kYapRRn63UV9AbaRvsCUflChxEhG6/DEO6w
P69s4GjOiuqAREFvoxyUAJASkpP2w0z8vrKXH970KguMGaH5jC2EJPHTFCa1iMYxBv1Rb45VLlfc
ONQ5xuUgA7/uD9s1mEtHcegPG6/1+tNbgJHYjdXMkUWhlx33Y+9v4aIHvwoDJr859gK2xhvQTLdV
9Q+IkU8IQMY0grP/qkvwVLf0dVK+FRLMq4fPamJIXNry0WJQIHmJ26x0+8GC82a4O/Qi+ldZ7k8e
qXvLR7dNb/H25B922tvXZwtbq5zo5CvE+zCuCBUmYCrg/7IlPs/4C0lyjhKUvYcn53JsRi+EGdic
jWF1/EQv14gkp3Rf23Z4O8oNGzjvB0qcz2jLBN4Gh9e3EH4zhSYbnsuVfYkjxb8ekPxecTowZZuF
lWTuzpY3lxffAqj/dX1F/lPukWWhYmdIal9XfmkZ0Oq+lfcbSlMpFNQBInYjdZsR5CtxVz37zYf9
SXEZEpGqoBFOO/x/9Kj1rr1C7xdttpKPJcEXOhUANvcNXNH+nKCiP2aVKi6T53T4zSf/SRHp3z75
l7pxrVofjKeeXU1WPloE5vsKzsIFASrxWX5Gt5n2ZWz6v2uNkLva1C+Fv3/72F9KwUUp3z+SRens
PWmPr7E2vxGYLo3j9Qeg4b7Ofm7r3rY4tOx8G4ozv7np7qb+6tN/qQvf1EdG194jW4HjGGxXG8Ar
mQieGLJBwkjcOQNgQKq/+9w/odNBxaeNjFkFU1/+5XPfGNaVfXnHXfvFgJaEDFD+FNx9Uq3KMU4c
lv4rkiNpkEVqYg1q7Tf1VvnPbvxfL+CXtptUeRYmqs35qjyWqv3GEJAmUJAMWnKPRNDgV30wG+k3
9/2H4dev4/2vH/vLWsJ4VLroXQ+CNpPXyvK0xDpvZM0kuNfa6rIgs3rED1Lj3FdHO08dlj+k6gBe
H/uUVN4dgPPbSCj4/K4t6E+H438KuPIv/MKrVqOElDP5i0E6NSNsZoJ0u/Ok+XVeR1b4x6z7X7XV
/R8U9RtEu/bl38S9+d7f/1b9/G3W7tv81ubH/y+ESzXmzP+7ZW6FEOnfxL48/Wu3HJqyfPuHeCkS
pbS/dXYIdCDTP9qJOf9TvLT/dyRNJQw3EYg3YDbyMP5bvFT5OwV2Ku2GgqIofWv81X+Ll8p/hzhA
l52OHCpUCfN/JV76j77V/5mpCEGy12tWp4SK5xsCqr8sEP30UOssNyHZV7veoSp1dS29sLnVKiwu
P/dsV4XWSf0kkvQgU2xe+Up5Xozx+1Wcv3c9k6IeqjqgJZeXOjjdET+vbmr5Hii1cR/urk99vntX
8lhp5XKFyfXJci4Weo5Ce7S4SVedB7JtoQKzeihXI25o6adToQLB/CDgofIr2d2YYqqsOOqjd6f5
tlnrFySoSnyEIR0ZG3zyBu1DD5/XJxYzxN4FtPZnPrrf5W3/qX33tWLfNGVUKbiDnE2U3Yshkkve
rrpPtd158qmf8+ZJQEwqiUu0f70Tu9b54K4owVnmHHxQSFLKeSXVPq34Y6UE3CFDuNWq0Mvc/Zys
oV7J61LLo4elDnHvG8ky0ZFe9bamgW1rnr/XsvZZWEgFoP9WbNvXFVWxy0o3P/gfGvH7sducqs/q
eTuHOxkCb/GMn72dh95TJNUIx+9unaUuqGSaGug9IZ1/+qTztHf/frxw1bGAIS7VblH0jS/JMpJn
04uueHSjao114Ntc7GDGpHIv/jTU35WcTqdWOl8dw8AkQH45FifQua3eXv9zi5SCKiQaSFg5Tu4p
Umn57RvFMwgVH0rKN69XPtwiO7kvBP4encwVoehZIWO5UdUqnnsMtfrkE5gbvHszU8cI2yTyrmtw
E2xjpCeMlwJywOs6055kTj1c2Rvs385l75BnKX41n15y3ik+Roqoa9BCk1XJTbGCDO2UMn/FRtkO
q7623uXn7U27h0pVDd8PrHff7SbvZ/FNy71PP5vdlIzEsTzte3cZpkg+QM1tnZ97cvjoWZqjIoJn
y+cP6MlLjq5pvURtFtKUCWKep8U+l/rr3c3CrcNCs0Se3cr7l77T8Gm1wk/ZobZl/p1W8gSt/6h/
+iiievdntxs6BrcqKvUTT7mc7/B6yW+nsdHU7O+pZoqL/smEgf6TaPR0qZmldzOwAtHqo2qAH5dY
rSkGqhNmpxei9QkF06+2paHkpuFm/AzRbvOsc8ntXsLmVa5v0mvyaZ+1jYLDoodJau/03OcmmH72
KBGfe6HcZ85Rg7NQXTr7z5e03F0fI8jWK1PqH8/y+4Hs+eeEACg4tGSNytQEOi0VTKiLl0n945aG
VoZ+lHR+VjZi3BsjzwbFMxvo75rGlEZftAiHCKMogR6sXiw3uwnuzKTViK5kH4pX2LBcBOtrtivU
0aWCiHfaeSWBc/N5eJWiuRKSPg8pXda3apbjGek+6nflXK9tNseFGritYrY+d03mK7vLwz0p5MSy
fP9+6p/wc8bDTDcTRB4I6wu07mQUXyZ3BDPRr1cxGfwv7s5rOXIkSdevch7goA1a3CZSk0mtb2BV
xSpoDQTE058P7O5dJrKaOW3nZm3NpmesmlMMIBDh4eH+C8n/6Qu5/emlwa3RUEqpTGsryjhax8J/
7a2CS17Z44pi1gdWs7rU1aC6T0xd2oSyrQKrcurmtlGl8bqK6nipjMkVMjPpJuvKHtwhvLMEDRNE
4tJx70ek87HIHpq0LjD2yR+j2l/HSrrplbIF+uKU67aldySV2gq3CpBeaBtOGknmEt0yf6N75avW
q4exzmFxxPmbV6uoq3cpwgIFfRbhDIeqUt5G03p2gpb2ezt694UK924AxaOGHnbjrb2LAu9H3ZdX
Qs3fOyF+jK32EFQC1+KudD28Iu1Mvo5a+1enDG+FWXjf8rzJ3E4gYu/Vxj2+pe85cjforMkVPSeb
x8XSZtHbCTT8nBBd1ebGao370muy3Zhm3mVZU23FWu9W0WL6KlVRugOH2DpWNe5GDTgdBR/kIEbH
JcpeTTAtw1B4rlBDZaGr6CLGpQ2WBCmxhdlXLS/sXwdqTy2otGTXKYKroRifMi2+ao12K7Lk4Mv+
VtObd+jdgLoNer5diZCU5zBlhpD3XSBRfS06sY7DtF8EhUlzMpLoYUftVi3DeIvmF3VKJ8EHyO8p
SZaYRib11RAVqhvX7WvVVuOq8/R4iVZnte0Kps00rOpS9/HH0US1SjITeRybv4gfkH9ZteF1XWcg
UxCdZwPXdvZLlzhxBuKba7T1AIsu0bEAkbuDECNtWDzBDDFJggHtwZFauco8I75UEC+/aEXv40uN
UHOkUIrUkJ9FUKotV3lD2h6U/mOZ0outajVciwBOQRJl+MMlj4Yj0SgaIT0U9ZNdjOpWDkrgaiMO
tLWu/zIFOJbAhpjUawWKFsQM0mNEAxFdW3QSCAQ5lm7jzPNXkmHv1TCh5Bh4lRujTog/lv2eJe1D
ncsAQpw6vHZkgHha1D6aRmtfJIFocJdWZeuusOv+kAdj+rPPxfDcVBhzdEjxrFvE2zd+I985iHBi
6jqmO79I34c6K9aV5gTLwjOHzWhrziPia3yzIJY1bu89JEJfqsVbXyXSTVBqz72pdatEIsb+3zR3
NEyztZ5UwbqXBK6LMh/elhrwilK7KyV6yj4C2H0xHPoiqpYtyYfOKlRxvvv3+e//TlkJlt5XOTFw
SvL74P/ssvcp8b/+8ZP/fvhZ8a/zavicKH/8oj8TZUv9QwcHjwK7iqKLglL534mypfyhcoHUHMOc
xCxUUt6/E2XJ+AOVEjCf/Ew2dPNDYuJvGQnrD1R3+GvYUhhItzj2v1GRmJVHJocLLJw0OFAYsrCW
58jdOPGGDrXeGsRKijSViEEd4A5D6deiV+/U2kIOvmu0duzk5dPk3fyZjH+WOtfI9j/d3k+HnuFe
jRY3y1yNKOdqKGR7FV6C0JI6yNZDfEBP9tJvsi0Oka4fAxmpMnco32xN2uIFhC2asQz8dFf32Y45
X/kVQmBSeeXoWLgq42bM6SYpFHmnDoSgVz5ifygpF7Ws7Zwx3njq1tfBnGGMOAbhGqGji74HFJGo
4K2NTRCeocB9XEH/+0Ly18tOK8EwOBv43kzGJwx4a9Ve0tgZ1XOZU9IDjCqjxkatoAxeLO27Qfmt
QxXdQ0A00td2TcUwtPcYrS2Gdp+T5KNWp1d0e9ryDBft90sATqCKgj6S7MbsVo+Sbp1o2YelFY0Q
bdhIGgWN6L3nmQYJKpUAdqpATY9fbdr2X6+C346us9ZN7oPYFdgzCl4aRnhahOXkdIm9fHAXDQBH
UDBMh1tVAxOi03SMQQVACEzKszJW0z1w/ll0WVe5I6q6jpjW8WdJQ24oRVthGkheUoRiXRW0wGsL
wy+odQa1/pzTxwy4GHmbTKp27WBfZj4KHG2zQgDuTGHH/M3zoMDn8BFUBCcQnjp+ni5JuFz7LBPZ
4GgYagnYLZxy3VwYjS0tGrX7hizrCgnmjS5oVqO8S3ve01B8jeylFTrLcQhvutH8GZaAPqxeAT2O
+0LRvie6oD1ReGBTM8x8jByHITQJ0rqFFZAOj1bAn4Khh3Vb7rJIRQHR38ljv0PFd+GPcF66bokW
HXdJL3Oxsf7ZJSnNL2n4lXjtTh6qy3gE8mXm9bjo4KK6eQfOeLCerKJ5RUlaWmSC9eNbwNSIOss+
VoBm9K9SrfuAJQZ620izRo79PRmqDvcxpXGFaBGcrcU+lFRp0fbjGWqJMml3zBaAYxgKSopsTaZ+
tvwSlLM9NRrqZeR/80iVuua7VB00UNjWISwejeChpI1UlT/8B9X6odSPun1LfZv+9Nf7QD+uYX0E
CIeKBeYglEzQVJt+/ilA1GWU20KRWYlZcBMXuoEon/yDuDbd/UeA/RnoeLxHq5bWslx4P+Q2fUlB
3afms1oN732lfJOS/j60wr0lhZdBtEOX70ffOddZUtPk6sxtUeFr3dkY3Js3vnbdKfT8WtQnzPRO
G81tIoorq7JvsK1/wAhnUTid75ZCF+DL0d6olFdJ697Qn75DjWj/9ft/1EznH8LkEohhiYL1+DwK
5UozKJWh0VItrUWHYWJVD1c6CMFW44ItW2ulGzaiBUw+2C6qrxmmuYo/un5Vn6niq1PRev4olmxS
NtJllN/U2ZpQx0hrs96slyFK2EM2up3ffhemdp02yZViNdRpmvYQy/Vr37Q3srDBbMA6Sofd6Oup
W+XEqbHI3UTuXaov6J3AixAazbpAxfo3PxM0prLZyfMiizcJD1II0a1ZAA8SCM5RwtJpzOrZl2nm
RMK5SlR9JRfGWgKK1Gg2Gq7WdyEjcuuMbirBpC/xzqu8oXIdi66RXcNn08ByqrrFlcIfuCeAJqQ4
48o6yx0bBEQ9x9twNB9Nm9Oo8YeDU4MHTcOlwHub1GmDcPOmIVTYASYAZXFT5up3vRZY7hZXZmq/
IRoI01+q3+ARgdAbuduHr8ngfPM65T5PkpUsw5rPSv+m51pfhwHQZKLMQgrBPuKJXCUxxNi8gSlh
BQ9Seunn2Tl2m3z6+akRcAvRoWZPJmDTdH/aiagki8qsRLMs+3QV6glIus5Y9mAHe58QmmQ+zBtt
3DhDeGtmTwjWck6mbcsLAfE+lE7WogiibFqzuxRlddNq8aOi8X5R+C4nkBwGMo44AdboaOWe28PS
qsO3wCl+yI1KQYWS1qAOb1EOVMim9V+0CxNMpVJVGEyar2RH733TPzVUNApfew7U5kFsLD3ZBOm+
RKTZ0GDMTOq9SMF2cr9pOu+lUIoHqRg7WCX1wQwilwvvSyM75HXTKWdZyUU9WtedCQeeHX/wbHsX
0AFMleIm1uPHxqqeNTt5L0L5Or2LhHyn53QjlavYQoCLGjG1Ut249oB4tr50l1eQ1Dg2giG5U+ru
l1TcmID8vEz7qQchsFdueL5jvDZDjB6osrWc/rqOnKvY81/LXRprNxgGXPoRcCP+KTL9m5jqN2l6
kDxx2+Kh/HX0MX7zzRUToxh6dxrWMfNjQPcxwUhso1nqbbNJRwFAK/DxzqJUWyXywtTE/eDc273+
bkg1kM3hOZJKa0k5Y18E+S8/0jdmOXJXDlLNzet6T3J/GfiVjpb7ljsrgNMMQAROe4sxLl87Ld9h
6bDySu9R6osHypRPskAbo7kzWpOmu5y/RqnzPdGdy9BKXFOy7uLOt5ESx0gSi6y9PpSUIVJqG0kh
X3lBco1PxLZoANSoZYqBeF7dsvAWQyO5bWY8dzq8oa8nTZvi4FGc5P7BwkWDzsLZXXNmccdrPUVG
9Rhnbsd6EaHMsqt3JLpAGPVyJbVUvRH6fRNeFCyDKccq3/XS3zvZztCqjQrqoFG8g47YO/55jqQe
fFy12Q8vdlIHC9XDg3sUF7jDkARbP0Tb/dIhywFHS64TCsJfv83pAfTxNjj+ORZ9COuDpvdp22uS
1nPVQyhvAKSZ2oYb5YPbOCFBJ1or4WRhbkR7G0SczX3dA/0VyN1KQqDl6wc5ieY8B9qR6BujOYgD
1Ky5KJt9kXum3CwrB+hfRq2F4q0PIL8QP7CIcCPQZZ5Qz3zMGQmS/INhMVvkpsrFEt+52aGXRWHX
6LYOFaMpbmRDXFHIWQmYTZGx6mxniRDqVGZYm5S1u+qVo3yZpMWDqcjvqfSSZfYZ1TXlJBXmgeBn
k5WbJAXcnI/DsOFFWPk6VrN0oktZPnT0z9V0WAcGsLN+j4nUXsGiIamrpefXS6uh7zmdrdIlEs1n
TtjTLNGwSMq5vzvIPSoYqh0/SySjASsavkkJJa9RdPxol5YEHlihbhuV+64AKAX0vDDgS450XyXz
vioxoS78eyf1V2n20ErFmaBlTvtrtv+IWKZisWBtzZp/stirx8ocEFRPalDrtQlLw7Eqio79bVoD
4qAtBviiWxeOBvvJtn8NjoIsc2pweurYtaAjThttZebOGq78L9E3OCZQmJYxDaCzRR9ZiMQNleA9
SflNsgkUCHCpUOCiS7l91UTprTFStQLvZ1Ywqb1tGRvfzUH+6Y+qW9oqKlCZt0wPo1Qs7Ti7MMdq
6ymATtRhqff2T3qLuCmPsAXyQcMTZ4UyOVoQFPcgtBgHRacdpQnjl6HmIazHZa05hyxrgVXZvsNP
doVUwsQKhhuHTsFKNZBAT6Qdqs/nlHlP59pWNNUkPLA7dWW+K7VUIytpFPxtQqRXinTXyuAgLUqu
1MV3qtZv+dYbTTuEqb1JbGtVYbYhxfotHTw3zvXd10FiBrxgu5ryJDTKmuTLQyqeXRSNsMGVo6jH
JWeVyzStVbKQHrda6px+v8JnGegDukqXWbRNrAeb+mzqAWqO3urmRSkvNP/9zBNNceloNX48ERcp
xbL1yZ3yeI9oQTL0plJBIrMeA2+iCjpio4d7z9/a+SEAphT7F5Wzqm5l/zLL7s4Mf7pHTdRVZYvO
r0OpDZ+N4/GVJEtY/DYaDtwU7UrsetVZK9yyF7FXuLoPuN6LzZe4l2/Mfnj0QOgZLdC8sb9LRX8b
1mxfysK9H6wJRvtrtRw2SWJsQ9nfDHL4mhnplkN804X1LteHdYGHhReO9DfEOhChG9StW2cIe8Td
IjPHZVvTvOginAPAKQMDhiF/3SQWle12h1/Y7SAg2jbpbZklv5KWJqohhduygQ2ziQrzXfbqa7Nh
6GgARwi9L/NfSll5DEkeMy17G6LoYuxefCW403pvIxSg6jay/kH7ZKgr0xpxFZAPcYQeYfnQd9ZD
2Vn03IpvRQvnBMElubyuPGVR0yYVebzOcYLSbQfTAbsE8Jd7Okmsd9vF8X1JzIcX1l30Ib0ztZZ/
hJL8LIFGL7tyH4C2H73Qop1hr9QcllHRQJNtTGVRqcpT5wedm8LZbaKC3u1QyK4mkfKaORtdSu1l
JdrrEWS6Urc4w2PW3H/LvHRfKQWaVDoEHNU3zh52J4fLtFg03WGxKhx3c2Fvs4pJp5RAXhpahrAG
LmbslQzxxNBNp9ZMVbQH38dWbcpvV00W/sIJYNHZ/a6oAgTkDAFotwE551sw8Li0cJNBebdUaBa2
97QEuCJLiM7VT0rJVBV+unjwBEB66knXtmRN1j9by6q+07DRlPqhHbxlPyrPNi4JbtSq93FMhzxr
MG7h9wqbjlqr6vveCa+ijD8AdFtRhrnCrY1sywa/nzcBFIgEoLIOBl+ydzYOJIvEc+5rwZfSPLiJ
dDuWytC/UGzFagF9EIWbVEKtt1WSS1xTDmlbu0oWL8vEWGhyuO3gRqM7uo/jcDtK6gZ0V+wDsMc+
B3MK3JcENeLGebfpDGFM0F8NlfhuYRWoiUNl5g+xjB/8gNdFYfTywvHit1Ctd5LYtmm1wtrjMp7g
9LnKFZQa8CDBGZSGhyKk79jEdM2N1F9yaOFsYt95WgRo0S4Piib9pF89JSIBlk+lFixHTD+U/JCI
e3peBD9z78T9nRpby9KBAmCiGimRbg8cFJbvr0ahb0ts1UI8DbLQubFaSAWBwvUoVNmoMTqHlsaf
zEB/w6F3G/sWRcl6eCLuQcKAkav0GyF45VZ+vKIhti0k61VEMRD3LIRfMxwGq5MWvQzWty0u6f1t
h5yjjNZVdqVhM2YW0kptim1IiyaMPHqjkNhMx/oZ2dXBy5yHyhLQhMJVZIOiC/WXj2j5rzBMm39w
WT6yb/7HRs801H+5PP8P8WI26aD8M6Tp9Wf689i7efr//9mlMfQ/8KQ3yH259WPfYZHg/Qln0pU/
QO5MjRr8Dv76yV9wpqnG/1dTRlH/IAWbGjaKTEMF4Ny/UfY+zjVYLiYnu41MH3VprlfWdFn9dBPx
1aavx74Qrq/JSY8JXJB00YUtj7m5rNVBb+7xj0kAY5c8yboPkpoLVivXRAFPSe2XUpUroPJqgH5F
W2jC3FpRbA+X9Gt1Y1ulVqWt1LDu3lplEmkiG7TMaBebQTe+WhaJ4qIr66Rwc7xgWmhFtVOiXWsF
IYK3tOXH758+w82fKcLnRtAMzXj6vrOTmwIVZgAlHqadO2Jotc0Q9cVJa9wd6eL/s2swH/NTpnI6
3kzPOZc8X+k8mqmTx25310HdjaEEKOxEoOrauVTtODE6HW6WqplRUfaBY/ZujZywB3fiBhAHqjhr
b9uhJ2mom2Zzzrni+Hz7e0yNOyS3Axnlx+MlpJatqoS16N086iHvPpX6U5Gd+W7quUGmef60TmUP
/3r6iz16et0v47pe+c8QOVERydY0py3EmYsLGCZoqxRX4waClTs+FiiRnX3b2eX143UNjR1KF4t8
GDuU4yfJm7RvKFAij+vam+oFnecHbYusrqs7C7RtobGgYbCxlmcW7nEBZJpb9io2xviRmASHEy0x
ckrZTJB20DdQ+7fSinspfB4f8tXXI51EBEuhL4CvDMhKDCz0qWbwaaZHOk5Z2psY1xnwbiJ1xEO1
HmWw9W2cKDvLi+Cwfz3ktCr/O52f3o1+yATi1NCntCmIHA/pxHliS3VfcX7n0rAqdKV9BEYDNk7v
h1TaiNwXarHou2pUd1qN2dDr1w8wW110IwGQEpEpSdiEQ2O2bRLTsgslpuY1DDuapB1svLG//XqM
2db8GIOui03BB9Ai/cTjlwzDFlumXIU31pvLbCsicWaJnA7gyMhhUZqXwcieEAIac8yjwZDhSOe/
FOo4WqicqU38bgQws9QkHOokuNQcv0KjtYES47OFmMKN3CRIPBjrrydp1qKlxsfTUxJ3VPTyaF3r
s/MoHHXR1dQfYK5DN58Ef6D9hjAnU6RJzmmJadNvO1541DMmRVSOYtWiHDt7IS+tmsjWWjfYmYh9
aOt4lT+Jy2rdI8qBlPbWWfWuWNGT3pQH9DFW9Q49+s3E5QzRem7cbFNf/AebfYpms+eyuVZOWA3a
TfpHNPy0B8md07DHMguNn/TOuOCIWkw0supuGrfefj3np7vPsicTc0Dt7D18zI8nAcxbVIYdg8nt
YyNI862VByZtuIoaZdMn8ZnNPttr0yHBIpVZpwxGMJt+/unddCf2DepX9Fs5MyDxRT6XWC6sAXIv
00OeOxJP45llO0RrFi13aVWdBZfQ9DWBf3XjatfiEmGXZ1R4oF0jo34xzSmCXLfFo3ImoJzmGRbi
xxM0HL1fdIhPQho2EqXUpfSYd95GRuXX22WwqrzF+IhStfv1F5whPj4CqE7iZE+QCr7hR/Xu05w2
XOtadhUF2w9NBtwKkEJCuMiBauxAJYWR6/rXEYKskXsm6pyeh5RgPo89m9/Ma7SYYIE02Y9+iQb7
Nnwr9yM7B6cKVIjuYLElLopW//67Mi4VUhMRQEpAH+qWn965sp0Rx2YLKAXyOfaGxuN6Ml6jT7Yc
90DnNBfuJ4IqX0/1B4freGseDzstt0/DUnqSG3lgWPrcJJDfwit0XC+lrVimVyZ6UeIiuZiSgE5f
AZgLd+oaein8Ou01Xp/bub+f+09zMJt7M8qLPBI8TL/Or6QFtherhtRAX06qr/k62FtLZA1WX0/B
7BSYTmvmHCQDRDd4FfMEKGhjmk1tgUCp+UPXnw3j3N453bHHA8xOY6vtxsBWGYBq5jdtbbrhbfxI
ochboqqylJfNbfE2PGvnmjKngel4WOf4yxZJayfxwLD6pnigGddAwAZHYhB68weIjUtDX6LtbsGf
/HpCz7zvvPvgKZJDCs3AfXWwygYL1RddfzQS/9xWPc0heUNyOweyDGQ1eRZ6pcCTSnUyb8Wndp3u
4411qGFxh0v9XAl7mqvZLmEkxzbpZRgKLe7ZXKq1V9XpNJe3CDxwrKJo1sOghY5+byKhMkl9Ddmi
f6SHWO/1q/oM1mZa+LPxOdjJJAiIEHyU2ZlWaio2pIbJ+FMFFeSKjEGy4Znbroce0/tnvuCsgfQR
gC2FKzvJhEUjaQ7jKDkCzCJjIw5NsfRGdVmh1SCy1wwATdXeTKApv/dcOJtrEQHQFpC2XwuZXq10
9/ViOo0JZLJgOaeElq1KO/x46g2HnkLcWiM5TbdSV/VGQtc7uJ9kyKRNibzbJASYn8khPq4fRxOO
/LKmUJVActYkAZ2NqoZtqKkADVhazU7ZTrfc+rbYpav6kLv66xSRMHeogJm5wWbKm7wzUWm+4lS4
PMw+bmgyjcyTA3ds89z3ZJPBNs0Ozw+UwUnTtucuu78dZrLBJI0hr9Bn4d/Miz6VNOwSCzRO1KCh
AX/jNP2y9yhkm7i6UrEVlD//5Ued3k7VDI3rHx/Qnieqqta2I9s6ddtk6Wio2Mg/054jPqSWgBU2
qkjSxnDjNWztc/fBk1RmPvbs02YNLQC/ZWanCzeyXC5WTWt/Y7GYwutzh8usNU79YPamsxgVK5Hl
hKmD5lHyqzf0tRa+eVZ+ECCCWhnzJjnYtjrkuqh96LUW5ri2KWpj7UXpmfNgeq3PK3p6EMPQHez/
oN1CMjzeR4GR+ykOoegjjVhVKBw9Y7Y+81nnqfd8jNmREwVAK7xSxuCjcm7LDmrAAA6KlicPeulT
2+7hpNHmGkmUR71ehbSD1aDcmXShY8QRBjRg/bzdyHazPPNop69Phm5qYL6JF6BVZwu9ScOqyEpa
edO1CJEE5PWipX7jHKI7zZWRAVDOzPfpzqL4OXWWwYmDTZy3SdTS6oPcoBMzZcwZjgyTQnuDksmZ
F5tC//F3PRrHmg7JTwlcUpaeKWwPU5pdiIYhnMNFs0DaiPhUoZV4Njc/nUjGo7SgAr2n7DtB7z+P
ZydOZ4F7RaZk77z4d4HbbbCyw2IJpyAuHwx5dsfOM5kJ1UmYIAqTnvG/8yEdy7cDXTQUy0ob/swK
LDHHgHDlkvfERAeJz9v3M/M6z2Lmg0532k/zatS2FIYjwgveQYKwHXU0Gd20P0Rrx52sVo3k6UO8
6XxMnrVjp5jBlcdicrkIwGWYR8dQy6QscIxp6UzWcRrK5pPF2+RMPCkaDVskLXAeOPtp5/nUfNzp
0396Zfi+edxbZsGhV+2yNa2mdcc3/Q8cmE8ml6vklLFRqQC3bs8XUSqKwip09MvSCjxE5KxyiJOq
l69F+2IVSJDJhWtV3b7okWxCz0VrUQdBUrwdxm2IGoURWOeOpJPYNT0Shz7Li/PImdOevRjPdk8l
djn3KIbvtaX2/WG46rdoVl4qT9VV/oBqEAozZ2f9ZHWr5JQEZtIMRj4xLh4AmI51HxOP0EREHdSN
Xlh0fOt22aXs4nhJ9/1cgnf6AY4Hna1u2+yhqNsMqm/8LSZvwDDp3FachCXCULK36K6n66Yi0LP9
emN95I5HAUvFCHKCCKt0WgEKz05Eo4/qKqkkn5q+8RJehd/0N/WgbjREvxPkiCFq9HeTun02SaP9
l7XvP7cwTud7MqKkkEF9TDHVeTEqHZShU2vG9w7Wi3KZLcMVB9aljscbCIQL/QIrzjNB+rdDajIY
MLY0xcZZAEvl0LYlQaHRwWZCwTkveUzr+6/n9bdj6Doi/BSdmd3pnPi0eU1l1M20RgvMl6TH2Gwv
lEH/Qeb87ygvBKfp830aZxYkRNQ6ahYBDZl8trurGqM/87pGdqnDtPD/75VmK4XjOtGLhmnzMEpN
u1tIiqN15n2mx52vRsMxJuy8OmnczMZovCxKiunThDo6wS06v8gLfv0aH7/jqzFmuUdZcZtogQ4i
/WyuxmtKkyh+34CbwKaELMTCH2mbXxr74Cq6q9EMo8W4pva1/w8qa7OL5ElnYFZh6UYloz1BZyC4
NPxlA/qMGheVb+nCRJlX+QUf9Lv2KwAvePaqMU+F/6qFE+JIQhWsImbZod01ReJRA2MaklReeZs/
D/GgBpceXwb1WkaoUNqdW0WzUPfnsGA0Yf7RrKAWf7wxikRIRRd1XG/Kd8//Cbx7yeVvYdXnNF7m
t+b5SMYsFfMHdax9cFRsDYyX9vhgTqQwupXVFj+KFeTmDnb76lzZbLaE/xyWyEI8hSAH+vX4BWUI
j46UsSNH9VeXPeb15sz6ncLTp/X75wAks7C9KAac9LMIpU6ZOa2NEqDsxls0uSiLTn5l2aW/xXwT
g7QBDbF3rEfWGmyGv+3Y/zlmT8fRyRNMiRHJu0xfbRbchFVoqZdSwQJZqa2zdf/cUUzjsljv+seQ
wsvr16/8+0/5acBZlPObMe6jnkVDstlfIMw+yUrHrnB10sE9fEukz8Dpnwl4v/2Sn0adBaNRVcvS
D5joon2WkHK26mH59Yv9bjOw+wjgCmkHbaLjtSLE4BSGVCEaihK4ZCerqjaeIye5kLL89uuhftf7
YhCgGA5nPbDC2UdLEisK6rym7IiBGFrtB/3mx4iCabo+a0MzO/ymFQqekx4hwG8FLsIsrJGp82Ym
YY1usrqYtNPxKrA513GDW+EO8mh71InOXUymyZqtyqNRZ1dqK9QS2AaMalxXO22LcvJu4O3OXvFO
g/bx280+WjKIIugiMS3GYmcSrv1hX2/sJYK3Of63Cg08pGkecyTkztWHlNmdYD6z82KuU5VjNOi8
Yyzj7RL6teFmPY0QlBIOkZJd9hGe4uHwEObSPu3/ZVJzMvoscRqI6KYDAAeaTLPS1HyrafLSK/X1
10v15EPSKzTp32kWNU/W6mz5ZEoF+BLlCgIc6hHbZjsV2/6DE/AkjBnK5FkJ5pzSqgMk9Hj3WYOI
Ri1S4XZcTrXMBKVpD8smGlpbrPfOFK1PtvpHw5WMxqH3rBvzBr3fIKCSBSUKr6T5nRGvxYBCSY0q
u+OdYSDO7k4qvV1YH4auQV34EI86fq/AUvi9WQQWoLAeAZJLC7R+Np4vP9VQDHNZ7OPBORPJTjYF
Y5JEkLjZcI/1+RUycPQ2qwLK0sWoD8gfB1C+khZIaINLTN7nzo9Arc6qx51EaGAyGvVxGgHUQDj5
jt/Urop+ABMKp3gBUHdAAGa6tST3Ei3YHu0ZVyuvGox7v16fJ+FtNurstpYGTeXHQNjgLJOZBUh9
ljs1DFZfj/K7dwM8QC8bW1fQK7NRpEFri7YAJDNFG1dX0VuRa/PMIKdLhXuQSmlb477NcT7bAo7o
0YsyW5aKUa4qU3UzNJ/y6jn2X4r0LrP1xdcvdboLjsab52QQWuK8jYVJubMA67qo203uXRfDt6+H
OU1u+USf3suYLYykq8NU+IwT4LKnu+I6vZ0qVJRBH7RVvPSuzqW188YIm+54xNnnqmpHh9zOiPjF
VgvVWCM5FeNACzUOUMUyuaopJWCd1eN+eW7wc7M6O9olqxOOKPiKrWojMqDWKAwUPr6mRVmstRgx
8HPT+3GEHx22U+wkjYBgiHgH/zneeV5VSFFoxJiA6drwIycNoDAyFFp4HSHWHNzZDtZEg70ZdE/s
UtTLrVC6aEPjPh+1OyuChjs6uelmOrIWlkiudKF8b9J4b3cDpgciwzcqUmEUvGaWj8NFCI3e0/Gg
NTrovK1FO8SLrsE+IiNhuKKUl0jbXdRRCV8ofINKFcCyhSMU2Kik1t7roOXdUi19SBKTAtIw8XxA
UMuDv/IKGVt01afaIGU/vVr4K92D3GCjrqxkKn4sUDzscEgXulpjKu95hyI378tQgknkILkWrU3f
Sq6kXg+a67poQxgVLTKOi5xT+MFvTBDumSQZFLibAB7j4Ih1kVjjKh4R7VCHsINK6fTYH1SqTZoZ
2LZ3aVZJ8N2xM+0+9b1m1fW9sxKix+HczPK9qo/RypQzjK0GfL8UcBuul8veVhtktIwzJIokvayv
w1Z015KcqBvT8yNUhOLU+KkFeo6twTDAaqQsZa/MVvZcQx/Mayt+Ulq5vYuhsIPVb4q72JD7JTyo
0C2yy8JEur2KTMSNGpyPIs27DyoUo1rJV3o3EZ156XjpdUQ3JzXG/Klsp7+o5GX2PFSp/KOUFGtY
aFWgty9eUDv9vgz0uKlpg4c+Um9dk0u2RVkmqgz4SLXp47QwSqlSvYcxap3tQsnKEhH2MUkF1PQm
TwNESEIkRSJz3SZqLg5pnxrFpROUsXafIY+YvJVIqDC3de4EEBGySqBX1ufkFPkIDl8GwLOs67g2
92mc2oAtMMHjiE6sYIhdrzXK/M13zDpYlY0SFq/+WFZUPHXAZkvFkhAZHhUqCjvP0pSqX9lU4w0k
4Q25Rqu7M/pgWRnBpG9hDmP7UHkGwnlLv/F0NI6GKK6j/qLzylQql7YJUfGyFSX81sLMEMuSg9AQ
P5sW0YKFmgSBBC9QCEF/Th468szC1tFGKiUM5Xyh2OmV0yRoiGFNFMie5tqa7KnF3i4Ns/ileix0
ZJr7tCj0TWpPQiUeek4+Wk5qqabtckTBajCZnUGJ9AGjQMvKR7jd6jh6hfglKW1RchpZSmPeKF0B
MWepZEUQPEqdl5rlZoyCxsGFVsRtkj4lZR5bAtp96cVoN0ghrgApHJB0ixpcFf7SGmGj7hrWiUPL
vtVYVZKwq58BaocX/TBU4S5vkio9lJHcaUt6pZW2baVM5wIzsMsgh5VpEt2oMV1TMOOeEE+5VqU/
VNu3YetpLfpbSNNUL4YY++7JgCFSYJ6m0/yT2rEsl3nghP3aGDNoTV0XaL7rh5X2za8spGKcPK4v
omwoOKYSDz1JgRQfoce3cQagAYJPD7fB0MAc1C9tG1Fx5VstZPWuUaRqU7HOLovRzvaFVhVLlB2Q
5gs6xa389tmKdMlVuhGVg6hEW98K9a2ZxLVboAL2/0g7ryW5jWVdPxEi4M0tTLvxjuTwBjFDDuG9
x9PvD9Q5sabRHdNra+tGUkjB6ipUZWVl/sYVBL15aBpDtqnE3IYTNMW64QfVZTfYqZRVDhXH0q06
JfyYrIySMUVI28KF3QmTBi1rqup4KUJSnjncMKkq7Uad6xHS7SDj2aBam7w1U8mpZB+bsDp8ntAr
xFJJle+7vo2vjakABZ2KGDWNQ7oL0dRDQ0e1IFKiHyIlzej4RnIVi2Yy8wJBz85WkzEhAEe65Rhy
UiH1lcrvmaRTk9QkvPnCEIMVTZvKQ1sjBxLSlXSaotWduA4UJwe4i79CrCC6UPuOPmuGtS0E/oth
5epVACjUrRJ6PWrVg1A028Xxyzj4kr4JMv9KUmp0yLP+IDWl4Cqd/q0SohulUQ6LjmQ3RwCMeyoF
isHR1p1g+mVomLSpupOU/W8lVjYGcodozeFAVuyh8m6zLvaqEihmoUFIBXAWvUlxya0W/RzzAn+Y
RH7K4HQjzObU9bxty8Ctg8KbRx9rg16+ysREv47CEr0FPI6KoXVSNI2FYH42WjF2oAx9b/wSIGSw
yMSo1TYYcTKNpXifTb3HU+WpaZBfDBqkoKUSoD3KVsK+mPGElPr3GVUG34TOJOR2PBrPdGIcQRV3
/RTtzV6ZXaIn/P1Rhoz/5huSI8M9ZXmvWs5RoyH1o+bBS1EvongfRtIPTtDhfmwa1YPeT1hUWVj3
CL4MKnRQMkTl5sEh9+83neIbPxPB+CgUvXP7Wfav2zyzCCMJrcYoulWGxTsZ2Jzd6gOQWq4UN+7z
3E0aaEdtp+yrCUlRFFmcok5x8B70YqcbnXAVFkhhRU3+VunZs5J2W66AYashM+BRoX+aOtNrp2kj
tkN0nwRDvI1UDWnwIH3KUKJDeipGQyNPfghNoXlEDEYZ5vye5AQJCj20bmYFo6ihGbNtnRJ5+9LP
rnzNfIwV/Qe9vwkoOuWJUd8CdH4wKjwu5vJe6aWPGAFgOypErvO8pDOtTngp6OlLWnS8spPpENbt
u5FPEV8+HzZCX93n1XAbFf2vrhFFT9cbPEkyZFXiSHrVqtCLjeJZCIi7RmPutUKkrwSzQRlfJQ0Z
29bEiCHnUwtZ9ai3yOQX1mOjyQ9xWDvSjBqGOOuYDaWCjGgDfmCFrD7XXYjUZ5zh3AFkz5nluLgX
VQ0euZpKruy3AqonsvGgiZjaijC3mhpBmDkrGrdrpPQxKYAAxG2abCwBuiuyWT0fNPhTJQ1WUmqS
enDkBLuoYP9ZTaFsk0D56U86aVhQPnJCn8wypxpYg8sRdMfouJx1Ibvp1UF26jB4luLwXc5rMhVx
C4QdYyMhO6ixuTO7ctck2LplwUEg03GGDJ00KygULwr0X5qUv0hwwp0+DyRHGzVQInB97pLGkjfD
JDY7PRCu63B8IY+gDJKxvrqc1VfK2FT3Shwf0D94RnByK3eU+0V8W6oguFcC8WfU9r/aLvUmcyb6
Ye5XoeYYl9vWwtwWUl+hNm8zWZqGBr1VKDBi+z9Q8/dDqIK/QprGzHvOaG3dU2b+qwNpC0bwSxLg
fZf0s2Y5eokT8VfXEgOEEHNKXUfASHko1fI1n6Sbtkzwqqvvati+dor/zWCIOGZNCkWz4Wluumff
FO6UMr2H1PTNj6fvdd0DIWhNeJSB/nNhqqt6SYtJt/wNN+OrkorYDZLhjroo2ALtwizOcRcvKjRP
q/SpGwU0FcV93eJwEoc730KMQcgBuU5RhWYxyu9F2lwXgUqMQJ1pX5lRs5Vl6bVTjB96joSBNs63
Ydp/pB123CNedG0JdRfCim2qM/YVXHWbZILu6ksYk1X3YPCv8rx4qwwLIFExaNfxbP1oQyCrXXar
5lVrt0Lpu2FkvET1dN+KhLvGmEDYwhm0AgLQiA6QM6r6vBsDg2KiPJTemMv4Ykoi5ZNIeY3jKSd7
D+5FQbgZWjYp0jX1hp+VbcFNpHdZOOh23zSZI8byuDGtBDuOKu+8oavRNNDTZ9Uqn4kk5mbIh9LN
9AH1fbJLNPwsuTTREsqneFf4ub4V+ja4TUMFbAyb3m3rxQ6hwOuqkiKeFVr5PV0EyyYRJctszN0w
0+0mf89glZP7L8+dSD2gNf0ypaarxf11IwnfEjoGThcqgjcUEo6qgfbuD7wv6JD/DvOWl+uoTDuk
i6k2yvpmGIBiyVpyCBHbee0GoIHA0y27JEfd1lB/BVOADN0V00tpmVjxquQNcjGSiiQI5o6GeZOZ
wg/Ey/ASKaR856fSL+jfe3R7XsYufjJR+L0ekTOzZcHHCtl4HcfZk3vhu56Nj22V3+hBZzi+BIoo
ifBe0aVrWWs/IiNG6bgYQeIFbyniwhylIfDQ8ZxdZQLqFInSdTI1P9UWQdi0EAAOokpiF1aNCIGS
A68I8K8cimCvNumfzhRCuynLPwgH7HwdT9UKyWQqIsqj36s/0lbXtmpceXIa3xmlhc1JbWSOBiE7
NoT2MFjlpgjiautHDezUSXotG71BOlGq3Dm3fsZzFG2pX9+ZSYXmtYAmia7mN8YwP8z9bHlmhc1t
bPyu9PzaaKUXK+3vYsPfI/F2VWfth5KCxQvaAne+przze3+nq6anKNF9WysHpTXerUG/E6sMPrOS
Pk5ygQQkaux7xLJ9zc6sqo0ci3etHdX9YPd9XP4IoulnJxiSl2X+IWFSG1/uBLfpcOMTMsXOhXRC
LLxGaz0Zd0HdXg1zcGDrPqWy/6ggXaWlOe6aavKkcY+x4dVbC3NJwRpr7MfM+UEIQR33mvDajSAL
hCidt80oKY+tVWeHVs+B4UVwGXriiJoXN9JIYKUHtE9l5akvebyYQwJR3DqkabCLfWu/JAdIdCR4
XVv677BKN0aEIROEM8kpYJm+VRGydGI/KN7cSTPtxajzxgFHS8HEVaifxhehz0RHy/THFKDPXZOD
pW1nxLzistxbhfBWVerb4GvupBkvXZ/cyI1cXiU9lHEq4pErT5ojlfOezHI/aepVWmFgJtXqVhGb
Z6RzEb2qIIZGCqh1uRlRvBYnW9Jz3S3VdoO05j6KTOtbnogE+8FS+w3U0tozSogdnaFhOhUP/Yuu
jprbR23nA6wVh6coarTbURTDuwBZ8qtGzZurEdVcTNoqowEpY5ROmOuRAtlbSn4jCZc+qp2CGTYZ
jglHs8TTOw2+8+rdpor+qqlj7ybz0G6tcbGNa4M7DU1lX4L07TfRc6OpBUJoCvZ8CwFfN5u3USnu
04icMcFjKO/3oYFn28jv7wR110dB4OZhchCaAIFQ7M3S2Btbatxi41h5vBjOo2GR5fuOXsUY1HjK
ZO2zOFeHGOWAqGV38550e0P6Rqf4USl4zFcfhjxtuL4dcWpQDIF5qlz1ae8qZF4ZLo+wc2jbt7AX
w+oa5T97YsAp2wTT4NX1XaDUT6VpUaB6GJt20xrY/fGsNNKDrnujgRqN/K1VSFRRwBGLNnbE0sJ5
Rk9wxlSMDylvE7ewYH8E4lURZq+ShLEyfUiULimR3g95/62VNNtC7Cewsmc9Qd1o7vBiBxpc+7Zm
TDdFUDyOY8EBpdYZRF7KW0Dqbn3f+JbFtZN2yFxM/YMUvg3VTpgjkp9NIwZeUHxMAdrxFtJQ7UM9
+Imt9DgTFUjGx5W18+vsdi7BhtXjo9RaDgr3d2gvu/1Q35SilF1PY7nYm2RZedPoieoyh8jVOwKk
ARzzzo/LmvqQVQq7to5w8EzJS/0QDU0jnr6Zo3EPJuuuNCmOadl8xX0cPWdJ0GDqHkp0t4XR9VO8
+tRyuMs19d6IAWp0db5HBsfzR2tXmtGrlFbPkP6/NagV4bM6fbAKt7GFvJlI+r4VJeHdCtWrKuRu
F1Tth5T5j748eUZfuyJ5Eml8+oB2KHKGstGicNsYV3k6tTdVZ0yOL6Svqd9fUZLZNEnoJXmf7SCq
U2CWF38t1DYGBAJQ6M2+EyNMft6IgZ9S7KKm2QaJej+iUkgjD49UPh0qRQa5gR+N34akydwsngt3
6sTnSc+ne4gyJNq+VMOc68Gr24uioMU9b+IRkVAUw2++xuE9KqU3sxoxd0vaR9S/WhdJPOKsbSLw
lUL9VLQJvpjhadXe8rkapJsJjXAc4EPDqTIeeYN+OyJhPaTSdYjauqzcSlG1562B28OuH9KNnxlu
D9fMTuLxBpWxXTbhX6qaw3Zq5Ht8KFiuQXJHC1hA1LsUu1BaquwcP6W0mhAmR1ZkSDmF6TxfqWWA
7hx/VpJfizKaTEWND4N6nxAQLdK3TIw9Vab/EINu8GLfeKrT4aHQQt8dym3SNZs4YqsWitv237Tp
I4l+Zor0EiBKnFSPZXPfZMm+0cT3UIZDlMS7YZigMYQvvVTfctfZFhhhjMUE4VlHo60LdmlhOFP6
Z2hwE/mo9DfwYjw3Ysy6prss36UxxtyxdZjR6SBzot6Ln+9wXaHPZIzF7Mwc/bHklGS9AE9CuUfP
u7S5p34XAxRMnBKkXdUNV+WIL9fPUdZdiePb+gPAN/ljGq1bNbV+tuIWlTho0OMmHcqN1CIK0Aj4
YfIfmigSIfvtkknjl2+h+KSonmUHv8S3TDNvOCuuXD/OIYYZcgbXRuCVtqmQw++kxrXaeMtPnNVf
srwRmuowhuIthTqYiqNHJYE/krp+9VYJ9XtF1qbitl5iuy3KWGu04F4LrEvA6vCDENZz05HgnHzX
/F96CyekzAqnkTgwQYHjvWXZeYqFB6lOLIVUwOPkIAuvvYwJd/pscnmGfvcgS53H9XHVN9V2mqP7
SEh2Ukw0pws0UgVJteeK/yUZflcZ5qVU6aIJEszijhGM21yqsLgME8w2riPMVqfJU0yJC5nLNJnQ
weruglTz4hwZMPO67x8l7P/mrVFdjWgg1oHwIRh/8tniMXeTl/veRGdzDvClfg5Kgdza37aNsKE+
T0iquINbkwdG1ufzfoioJPid6pQDXu5j8aRM7YYSkk0vkAc0cTYy3SGpbo2ETLrU7KkWnNE3vWlM
EZwi3eJqKJHFSmTxW9z9QqzfUcJDMwrUj6h1+eAUjQgxeg29tMEzLEzFQ2NT19YmDEtXygZ0t+/N
hKsEBkXRXOX16MTCHzXNttG8j0pEvijF+JL8GJJ65GhzqrwJ9QFvA4sa9/g+paLXJuBMLMCfuMQ1
Ov3LnoL2FF0ZkulQfsLYjh+4uFQF+BpLqKPMqLvM6Yzno88TiVKQb7W3qZLseZCi1XSVlnp0mwlW
dq9FRr0VAXuSDvc4U7eDvq9SbOTpswyCm3S6+Fv1genuDH0a7ymJpohx+b/lIH4vOtR27a6pg/ee
VGTbl0Z1QTP0bCdJ1QzNov1Oc2fVNxMshGgTmReLqIsblYRCNyd8DNPsdyli9fp1G+lcHxXBooWz
DlgEgbbjHlJlip08R/SQEF/Yl3ilVA2aq89fDyIvjbfjThWNOVTfaIbDwUfa63iULNAUswtIMTQb
8XEw296wLT6wnN5YP1QPeWScuEtPuDFAkVey07V4el5C2Z5d1v/8hr+wjk9oUNRU+wFVOy7cXBOv
50LoaxulgWDLA7t4irNMvcBQO20eyyhBg/LRURyQ4fUcT7qdyYANY9btoTY3U/0WjPUFkMEpJmsF
aFjB6+rcEFNxQl4pMAWMGGma7FC4va9L1fyI2qZ975R7gBzq71S24luxkettg3S8I/i41GPqsavL
RHSjgkfz11/8dLEXKAIvQuUv22MNH0ljIfFHRcDNOIndGiz13N8K3PSyIV0Y6cwqI9KBNh5cVZ0e
27LBP31WKDvUtUqTlxwrPH/X+oevZ7ImR/1FcnweYJnqpwFCvRkiBRl/W9iZ22QXHBKn2xgLF+u/
wE+dHkfW7dNsVi1dBLaMMafbS0XoWZv/CBbu3hfFOZeNd3wajwdZgbSqqKeL2jDIgnSnX5BuBATK
3YXYQBUgt5X4MqR/CVpfjbmKAJRB+lmDbEVZxVUP4k3g9XZvONYWg+GLTMFTRAUTVBfxJESuUDNc
DeYXzcDLPcSa2hjuw1S9U+ZNF2KUCfF7W1E8yMT04+ttcnYbapKC1r4EaMpabUOhguoZdDouv4P1
QFVph5Du/ushzsJ7Pg2x2ohpWkCNQ+fBDnrsheY64L6cxyfoR6ietdZWs6Lt1yOegXCwkJ+GXG1H
BNyyJs/J4Rdke4Gl7S1iPFt88DyKJlgluzkm4v9qTBVIGNQmWdJXYRNxz2aSB3ZKD8fFmbxuSxaB
8f1TxytyR3oOdIR3tnNh2NMriqmCFubToXsir0ljSaG0kQ/tlisKHV6bJtUBJZqDb8P43V1iP5xf
2E+jre54oIuRqU6M5t9Ut+NT7EI39fwnyuvOouTQfb+Eo/2rM35yAD+NuMz/UxjDrKiaKa1oICYH
T7ubN6qX/PTd6X7c/x19Z9z6u9bDId5NDwE25+Ov7qrDxl3e1YcIA+Gv1/s00EF1AmCI4yl8lxPO
nNx3XE8wUezA1zH/misxHm6wPYyN/QjMTL8AF1vrZ/yFBqHRyAc0MIY8ITUIeqsNg8DtPwaeuS03
484cDrTMsBftPdXmveuMW3EXQhqMtwgfeAAIvp7xX0b68RcAKPfpJ6zOL2rQvUU9RrfrX+ge+dvM
A5HriLjbuYvOkxlfpK+dW2Tma4KwBF8Gl+v4m5fKWHHJg4dKIlQ11beSPFnob76e16VBVtNKKzVL
u5lBpAaP8OQjabG06399PciZWxhtYvBO2HlCUoK2ezyVDtewLgwZhQribtb+7llc/fhsRUUUCuYL
acUpVBssGfRgGNkqEt6Q3o8H9LuwHmoF6J+RR+LgoODox3iciQEVdwRQRTegpS460agOqMtFk5I5
OYk7QFbqLe+KlF3awss6rrcPBHCiE0XLxZD0+AdlGoBRKW7g+EvxvRopv0xsI5RKAx0QXMgr1/Sc
5bQg6WDgFsVw5FSruE9dcpbNxU1T3dZ7Ldxm9DZUJxCppFD2AmVEmxZdtn63yHUIzUaitoTJZrcT
feRlHZ62v7KnS8Dr0yv2+Eet0pYe0zy/NmgiCbSBANe6WtdeOqOnaQrCJzBMl3IYUWYNoVWMarDS
mjDBG9ZZQPPUGq+MbY5NenUpJJ3eOIxl6ugjgdhdJNqPPyhNtrA1yr9jLWQAVPYTO3OgHB30TTpe
xK2fntOj4az1W0EN55hmEDyn7oDCKgyyVz36Xz9dodnpEOrRWVMgRK+uNVP0DTVRkPXNdBFt2OpG
k27HybqbVc37OiCsbFX4oxFyBy8CzFlGD0Jcf6kgkId2aHgl+z/xV6P1+WDZKsIFpLJAxtzptXIt
z3iI7v3CJqvdwKJ6CD8uiRn81YE+PpVQsGWENUlUoI+sZUhmIdRGHuvQcPT5TjSzu14acBhRiysU
k+6A0M0P6ShjXggMylM7bROKyhW6JgnlIwS2samgK9Pkr0nj/0a38j4cjX0wBk8SSBK6I9iJGnSj
d9VURPehbn18vYqnR2r59cpSkyXYndzCpp76rW4W7Imi9YSx3rRNd+EVfCZyMwafCoFkTtUJwl8e
Z1mI0/wfCpjkQo3a1FfdRthmGwo/FxD+aKOuoySjceHxQTA8AHt/fKgkJZ6qWYIeERWs7oAKmD/D
j5eB/AOEo3ImW91zUrb3ZYYnUoLpSc1zGMofLiY58SSqsVmV3yMjuzbUF0ncq2VnVxjcWhoNPWxM
jajZNDrOBXN8Q832NhXxtNHL4c0a0r3RNhfypFO2Cfv884SWT/gpb6uMoS2Fdlp4PNUt/ZNNsl24
9urVJU7NmoX890R9Hml1wQx52WcWmbc9dkBIlGgf4pJWNT9I1G4CPEHj6rkAihcr7cHQf+X5fZG+
WHFBwAcHa+k8wGO3wYMmjstrGnQX3gWn4Wu5j4krlgpZBGun43XIoy5WMmq5uJl8j4rrzPwlSi9f
n4Yz5RSe3lTBFmoWlk3WOnyNYrUI4oIV8BY6an3fvUQI124NlM5mL9ZdA0eIi2/j5TI9DiGMCltD
VtHWIaCtRh07eQTOyRUa039uu29Kn20n+VrKP0bxkgTWuVWkvqChLwCf4bQm1QZxiCMIWQ3yGPNk
2YP/preXSm2XRll9K26ZERw3o+iddgVU5FZM4xetlR6+/l7nMyL8UWHzKAhErC7QLIsTQKRkRE19
3aP4bXUxLdbsYGg/vh7ozCFEChaZjf830vpxKESzhogiI9Gt2YVauIm64gVeJr4yo7oTK+NOr8y3
pMreO4yfvx78bIz+FNFW+TUgEj0Ueu5UfBJ2bf8bT4bN1yOcD9FQH3G3R+MZ4c/js9XpmLpnIjGG
J/emKNFPXzQ9PMzON9L0Sn3mQlA73fHEtE/jLUH8U0zThaYJpaZCx9Q0rqyguRbrvYrzM+6B21Z+
+np2p5vxeLDVjdBPy9Mo5Y5T+HRFB1BeeAdufWkNz36mT3Na7XldbYtIlYiedDb/aijhlK68L6IV
S/rYav9FsXBl2/FPDvR5HZepf1rHWUwSk8wAHnfqTigwxrjVeFiYetAh3KjxzKf0Su3gWUsero3e
1+v6ly13HLeOF3a1MSMq5lpPF9oeNzSjdK+s3OaWztE1LnHIsb0NvQtyhM69u3AHkWFQu6v60Dz3
DxgWIDEUQCW4aR/A06hXl+hhZ74GFjvUFlgkqnHrqnAvFFU5GmCdxP5N02a6zJcEu85dl0dDrKav
ZpKZop38T14jepWTy7BrE+zd/ox4uqMdMDrqJts0kpMNf9KbfNpeehGdubB0fMZwl+KtAhVofXDD
CbRcVS1Lu1U2Q+qplpO7CtpskTMfhIMoXpvv/4U+y5kk62jY1fmFDAIJYEYhYikL4u7qRJQinUV9
Duu410v8uGUhV/tsIYBzMfMS5eJaPUbVoekyqZAhaKu+4wMEyukrVBWKP6P99ZY+QyAjBFKFNmRA
fRQZVrGiLtBsbgNzoRUDHop4//4BIM9DovbAjyFcrRxmb1GBuXRjntmvRwOvokdhJQ3YfD6k0oxv
RpPQE+fZ416Y3plQeDTKKl7kqRC2Jgxitkto7kqwM0GBrOoS61svDR4ynOX1gprfZVH1sxNEKYHe
xaK+sH4Zot4U6XXGyuIqeiX2qgfN4cLXOzs7haeGuiRTVL2Oo2GR1n1goThjF3q20Q3awnVpD+V4
KdKf8L+RaGcimNRRn0SveLVJIhPyjoknCqWo9lrbjWhCZc+AXS7KNp+pQR2PtNoVsAFqRRT85V7G
8gslotJLnqE0upeVrs4sHicL5SlUjTUR2YzjxatbvK+5vShfNT/mCnhn9oR74tf779IYq4jpCxbs
6wkYh1j9yuebZvEBB/349SDLV15Fi6OJrKKFlbZTNrVMxGqlm8QgMFUfM/CrVtuV2W0X8Y+a6vzf
xlxVpgDuDgFhg8VTf4OSdKf8zmhC9A0L9FBHV9NrW2567+tBz+0OU9boWVB7YC+uBahhTk1zg4CP
ncY/sZV0dLnHSBmWXTXv8LbzLNgdJTUGSX0K04te18suP15nqqLUDmQ6+0BW16NLaIOJmRLzgnCY
nrGZd/pf8d7o/r9U2TszIAxsrjn0oiC6W6tjVyAfEBbyYNnidt6YqQ3anK4JPD1ri/yIM73rF2oJ
Z9IrPANVSqHoEohYgK0CStBOxiQJs8VBB3cm6m6V5xvFTQ6ZIz2avxIl9wbjsTAe2+56OZWBa17Y
WGf6REc/Yc3VLk3KzkPDT2g86pH1twDXK9Wbd4vQC86AkhADZr65rKF4elShSir4FSMxSCduHa6n
pea16M7Yuogws2XeNSkNkTgEXXdhF8un+wjNMXAMeNRQxjtRMuysYW4RA7PzrNLlF83wdWfo+0yy
fVkJvisRwBt9nOvXqR2D1gu4t+Mr3QiayB0suZ5tGebvxWz+NIpQVlQoi1EHEOlUrV5EI1RCLCNS
Hw8sZ96I6FIUqt28WO+Fg5uhpwBmIqeNPcsVH83b8f7rRTlTVTweflm0T4l9Yc36oEaZz84T863k
Jp7ptK7PdbNZDBOoukOahRX0vKAQEv4dyk21RyRrd6nAeeYQHP+U1bGjUTfTTmclom9QxPYNjr5v
4rf+GTbmDkp9swHt6T/NWKJczorOtMwAkXApWVQq0EX826f4tA65OE9UkiBV/OME05CL9bveVm1x
k+6EvXDhaj/NNBd3EFqSKnsfH43Vge9x5pyqGtZfa3ZZZpdCNP6sdDXZQaMVYHpVyqWc5cyI9ABQ
p0OBCF3/dW5bQD6O+C0WRCbs3ybNt9y0zWTHTHCGlc32QmPnNAvDnQ6AAm8Feq/cGcf7qsxwyU50
gjbO6aPi+Ikf/vJrEbzy1xv4XPhQGGNxUKRltQ4fEblE2vb4rknBoy4wnPRc4oz39SCnkzHQtvnP
IKtDIjb0s5WKQWYQwVDWEQi+MMKZJsMyBHg19p8CIHC1XlNsSmkxNnyeG/nQX0dX1hVmzoEnONgS
ucvf/78sjuiON+aG9l+2ufTKOztPLlr0VUSZp8nqR6TiMMC8S5ZaHRok2Ws5X6ijnf1aOuQvWl8y
Hb/VEcc+YyG7gOrtU/E5aMRvadEfeI9c6ASc7nUW8dMwq2zWapW0UEyG6SwtcPIw/hlF+ozSQPaD
tPCS9NySc63yk6PRlkl/Ch0AQFPf7wuaQo1yi9bFDU5rqdtXAYrxUMFtCqFeV5rfvt6TZ5dyKebq
oAxOtVz8lvRlTpljY3JdWoc2+7C6n1+PcSbxYyGB5SxhirbT+gGSU8M2ZZ9BIL7eZyDSms2A+zVK
w5ff+meuIgbDpUYHyAdOdB2C5WZuGjx5WUdU1+snLAugk1QfVLdU1cUf1y72xQZ9UNVOnmIC887/
ke70qyRx4u0ljZXTuiE04MVWhs60ItKkXX1TdZaTLIzg7mQCTsk/KsivsxC7UjLS77EuBMszZVFz
wRqYCLJTYjnJOI1J1stxVMg4D9HO+B5itkJj2FW8bJNvLwm2nZ5yBoOXs8goyRqX0PHcOq77Iseh
HffTNLN7uCd2mvqJ9/XeOdPZP7rO18MMRqj1qU9mYTz5oz0cYiDi+DCRRf+Qeltf0mpYqEjrz7NT
2u23+BbKBHQQzfgrZZ07l2rB5+b9OdNataXlLoaEkZFfBEDKhvbXYM6br+e8rNxxJFiMxzQN7Ah9
wRMDRBVknq4KYP5TCFu9AAF6Nne9iYtvjq6zFToGnL3oz9eDnpuWiXDL4v9O/mKsnqGx6KNv7PsM
GqLRLF2L3aVi1Wk4ZVpsShCHFKxO8CBTG0zy+JeyDxcsaKytbt0a1kOp9/8iSTkaafkln0IpqiUZ
3NgI4hYCGYvfBfHAlkboO4379aqdhk8TXzpuOZ5dhJs17iQupl6crJjNgKJFn/9Jc1jZmrb9epTT
MEILjPscPLqO4cL66SpkdQDHgnOdw+nyohkqpq6MiO0MBZ23KKbw110ARpyZGO9kqpgYrPMPa7XO
qCh1MWrYg6ZSwLgwIdXd5KbU3qhad9Ff/szOwOiTJxp+JXjdrbMWvKu1QRQUiDvO4KXIdocu9N6E
bMVALb0zd+Eu3VFPjTaX3qtngP5ES0ZeDPAI0utcRagtPbdUFFUGBH3hQCOmAtVSGuySrsjsVodF
s30M7Gnc8IpKdmoPvhLFEMG+dFecqeXyUzQNYMPilKKvl1wIxliFabz8FGmzSNKFrq45o7IfJ1d+
KvY83neTCAloMxX/4uY4GnuJDp9OjJSn5YA3sW/rvqdhu8b70XcNDKU26ERCZN9dat6f219EOPTW
uD1AVa7eqxa9dwSVGFAa/piZAqhRsBPl7etzc+5CZFr/GWWVcUuFYvjzwCjpvt2LHyFPT4gjTvV7
qUgWF9LFv2+fVdxGTZCiPy8/gG/rR4TWhrAbjBGBOjQ+0XNTNtUBMDxVeZzNt3+RUvQemh1iZeLF
BT3TWkGW+dPo67kiL6HU/jJ65oUC/hjGBi12Wjlwezcz8jfeP9YOF/ft8gd/Ne1VNl6MfdVJ0QQQ
l6wDO5SbUrkrvWKfsl/Dfpf9iwsYbA52wyIPHf2k8pv6QyAace/blQEiRm+cIL/UPj8XcD8PsbpA
snKMfC1jiOzPBKqu/919ZFvDGdza7u6ra1TfwDxfFks/cwejrC1hVwRcUoUef3wKq7wEypdCYFTm
9mmKi7eikS88nU5fGewSqp/wimgjYxh0PITZzEYMGRjTP6EwnUV1ms4UbLcSyfQ+MXAs0ON7qWr/
xXWiG0vt1wDee/JiS80iqXrw6rZWxLd5Hct2JaQfU2j+/vrEnwsrDANsGn3kRTL1eHp1ac56g+SQ
nRfWiy8vel0Rok8XYZfn9jwzoTO0XJInLT5BjWWr0Q0Cy7WJEU3iBYfSa78tJ+y/UHw/ty9YNPhu
i9fCCeqtUuc5tRoERUb9XUKa57CIWdMIc/PkkEsP4gbuuXfpFX9uKZFlJd+ADLYIvh8vpZgHfunz
F2TG4AFRgB+hrnlRGG++/mLn6nVMCtIluHqqt+uKkhoFE6Z+OuHjoTEdHYprVX6Y+Abumq3gtFA4
7bwyN2ig0Gx0Fp+YSxHs7EwNjMlAGGFOtk4/5EAbVZQ/fLuYoXpKmWUgHxJeNfUl/6Zzh880tMVG
lVbtCUpZqac810XOd2gm+9x6nPA+oxopVNgMo8BkCN++Xttz+wam5GJEA56R9PT4E3blwhmV0yWJ
U27bLrjOrOAC2OcM0ogCJI4SnDleKuoav1hLfokSGMWebO4jF9XZYDFOzzdGnKdu2atvY1qnDzL2
Gb+HSGvuwx4xj6+neSZacwh5ssAYwFJ0vYOQsB5nMSBt47206KVW9S4pW8sF508NOgpfjUHcfT3k
mZVFSR8jXCLpmXphGk99q4fU2aYufp+S5JEAemGIM5uFR7VEMZmi5Klf4RxKYYsViWmnPFto1BUi
BwENyvs46y3HKITwSspaQKN6WKrShSU9N7+lW6zyxD9TsYkq2siCSCM3slQEcub2ThmjS1tnyfFW
iQMFIa4DPh684fXjScdAqPAH+tIpkt31U/gXgcK/7eqbS8HsTF8KnOKnsZbV/pTgtjimZULPWOpW
26ADWfycujvrsfQGd4HVeng6pDQtvK+3yZnIghoz5XL8tnAgXM8wUNCCjcVFla/ur8yxudFGSOmi
H19aynObRcb5HWg+gtpcs8fTCyUtRpGStluFJ0da2v298T1nReHJk7Vkr0nvmJt6m96ot5r7L+b4
aehVrmQVyGR1fzsCPaqyjYG4aSnwTCobxPP+xVC0H/D7Jqun1HU8SyuTU/F/uDuT5biRbE2/Slpu
eoW8mIdrt2oBIOYgIzhq2MBIisI8z3j6/iBlZYrBaEZV77ot06RUUqQHAIf78XP+83+TSkW1E4IE
s185zOJdEFe4f/VBrv/H9HIN2A/BkkYqm2TraeopLsd4DOlwtTV9cGfbh8n4/PEFnXvNOOvN85KU
0rv8oKyFmpCSk8GgCafTqMDqJ5PuPx7j3BzEGX8+B6HJfRd6jXKlD12ikadTNaz34n5RxlJtG1AK
Px5oftAnrzM15x9HEHbSd02sjWZVUwKAzFaxDnSyOsjdrKlNlM/NtVzEF46sZ24dnU4w6yn6khI5
ra5Xw9ANvsRcUIVoq2mZawKX+/iCzlXzNE5zWIlSwIeZdDLfOsnwCyUiWM5Uzv7RwgxuGnyWQt+x
IoxhoisjeJ5Ea+fpC0/t3BE3gQvr8Jn3mv7cuZ2LEth7IpQ0hJyD5kwWb5PoNE1J+4iK90sw9ttQ
Ub4WLahaL7wUk52ZM2QfeYYweTmMnPaq5H2i5wbWEqyW/roP111gC7UzPfsr3R7d7itNF6Pwb1ge
nKkUmG8GnuPuX5ZpTMKEHCdRsit0zZVf5wz2bLGgf7pM/jh3YGYsGGJsr7MG6yTArYYyistgAn6z
B0phFxsST9KzsPhJ6PNFN1CWwkU+zNlbKyMHmRMfM/jg7RWKam4UQTYCLS2N53EsD2GU3Uh1eqHm
cuZl5HBMRM1p6ExbiRh57DsKF2dovnrdVkJ5tITPOJo3t5WVBC8X3pQzKWuilFkopxEw0CT79qp8
GTx2FjMcbrTDQ3yt3yQJaNb5nFI6oIU0R7kybgY8XWaxzeWqz5nVgCIEtXCd0/P7imCfa43oB5Vg
F7F/NWbxUc7KC+qac5f46xDzR/hlaqp+E/kjN5J3wlsp625dLUCmXeREnHtwygziYF5yQjg1U1Er
2KutIXjscf4hKgQsa7AbUaqlidndhac2v00nKza2UmT88aChNnea/BzMwItarC/wvNl3uuTm8U2s
P+VAiscvEib2YRrZyqgsO3ElRPml0c89s19GV04KKWM1RpRSGf0zjj4LQPWr3Gk6hODC1UxTMbr1
JdHqmXfv1+s9xakMXe4JZh/iAW/6u0yLri2v/mKm8oWN8NyFqXThAv+ck0in55ESA3s9k7DPrcIH
DGLZc5//Lx7cryOcRLOxnGmTWTCCeaW8/Dwov6DJmDGqAcqbj0c7czmcWTlXUcvHaOA0VTvmsqAV
gubZowI0vf3Sqf6FG3am2X0+Fv89xMmy79FjWMkJOYCa8LVWrrz4m9Jfa/gzufom3eRHr91l+aIK
11qCO+y6uwIAd+Eyz0yON59Beft+mwVar8TjM3Si5uoxfk/+U4957cc384wKf75UkmAUHeaIfT7M
/rKMDNXkBZHF3Zyl6DMIaphGO5WERfQyrZt82zndQnbTgzR9HvvHgWg6aV2/f7zYMH7+sf79QU7m
EEV/THU6PgieZdmhxBLMwQi5vP34es8dvN5c78nOgNi/TsWW2zor/uNFeZWFS/lLQxZedGc2Pa6Y
cKnsj0c9e20adg3E7yJr6MlNHmW/7PzBIn9rNQcvtxapn1x4kOeCQ4Pm9r/GOLl/pe5pZWMxxjxn
M0BepbQMtePMXoXotVSba63dfHxZ88c+Wa/fDHlyL0OvmiGzpORiYT/F2XUeVtukwo80EV0t/Pbx
YOdfSg1VmQhVEwLVSaRSS6U2NiE5znbb7NOF9Mm4jQKMmxZYvLnBWl/Td6XYKO8flE1+uFQgOrMP
GmiHeH4SyvV3Mo7eAjHkSeyDEwSEjP6cOpLvQ3zWglG9cJQ4F3UyFr3QsjjbB7zbcxNoUVht4Gsr
OzrY4BwwWzdSemzg11/ahM7FnQRlMlVw6saQ3E+eIueJMhpMctRROgw40OVajOtykixJh+SrPo6t
TRQrxk5QYJcEcFbcbsj8JYbm0rKvk5c+S+XXqRAwxIz17sK9OLcKkoWlwGLQZf1OBtBqMQZgOpCl
XvtcNkjHImGhXWwSPvdwdVJLP8QGQClPppZvZlKgptSqROm+M28HiYVQrJaZ9uXjOXx2HIhwNHPP
VdXTdWDyOfnqPQ6uZRIbay/NYThwRY8IxIXbqcCb8OPxzhUcmauzDhlTpfdGTji2x2qSkKkPA8z4
Bc+t2+xu6LNbJUikhe+Nh6wVX/BSlBz6vmdwh/zg+daF5e/cQ6QpghYkUnhz9+zbPcZTU3XqfPLM
rRD7n5jxNc7iInUrsRAvbN1nh0Jujq0B0eo7BWqv1JGvaN2sO+5s3PQdXGo6dVx+fF/PrefW36Oc
WkEovRmJWckoseRXIra9eQixbdCb6sKdOzNhCNhmTD2Txnz3blbeGGP+Ro+HVQfZXh2rmzaujEVY
you8bC4Y0ZwbTEL5RkxFKPAunSX4Zq1kMdqDQWknt0sqcWtRGrudVKtuYWRVyYWHdeY24u/HEqfQ
e2y96z8ujFjAhqyd64vXglS5mVG6Hz+oc+ENvUzg4LExIz9z2uBXqEWqqgWi/97RiEx93R1fh7uS
BTWewZqSLcp2ReuB4Jqo0dtPl2o557blNx9Afjv31Upse7PmA0gHc5UdS7rh0ZvfpZv54DnuLjWV
nknQmOwb/GMqFh0BJ4u5Fghm4MvI0+BS+PtIKzynBSICHVnR92NU1GuVWbqJE3lYfHyrz601Jm6b
c78DK+i7qmAdsGfjgcCutZ6Ww2ZaW46yMlYzbf5yu9XZuUqS0tB0FCrUrt7e1iAVdElQ2bQaw1wE
+uvYxU5MSqqiPPfxdZ0JckzyXQYyUQS+JM3fjmTA31JyYSQOz3NjJfritSUVV35eNPj55IateZfQ
l/MzehNWUdxEw2UhV9YQpv2YUr+E5IIyWWkaD4YN4V3ELgKn9UlfRLVofI5phVp2fqocIHtUMIvG
8lIt+d0K+mN0TBTN2c30XQ7Yj6ZEDqzWgFweZctewMS4rIpsKRm5tfn41r6vtc5jIejCeRK3Ee3U
gCCMhjjGlsmw1a+gBMbUnTs14pV8PzjatvpuPRTr1lUpFPTP4iVt+tnr/HvsU0sC7GmTzsoZu1QE
atgUl2BhoPzp5FG6cJR7N1nny6RuhYZSmU0CTo5yoTlw7BZ6g3q5vK7DaCPLybeykHGeunQMeDdb
56GYrz/wrIRL89d/mTv+1EdiWXNVccwdFeXpqwClyTa14bpu0puor79deIbzAvZutlL8IH0371Gn
udkmqJPAoisR3z/RUZaUy51hZ+B9oCyim0tt6WdfjV8GO1lNZTVkFra8GonyGGKqRap6MQapo5i5
DV8bBwvRjsLpwvN7t6jON/WXUU+en0G6QRgERu113ExUcVNozaZvcUzSmm9xoT7UUbX4+Laem53W
3Hcv4z1HY8vJOj5GOBgb5WTYit7sIi/83Izia9mrF3bgs8PMpXI2SFJ8p9OlnUxfFVlYEGnF7lCE
95jaLmI5/E8jC24gK8pfw5ycTf3UKnxh5GpwNlmCGP0GJOYbXJljk0MI/PjOnXsDmP5Ulwwiinfb
kM6Gr8dwouxGqtC4h2CXvPjYN/kSF/d9JV1sm36fUsAVkpX6h6ZBoy4y3+Rf3rkCJ60stpgeKhu8
cej2gBfd5hO2eo/TQg2QiV48s71/D94OOa84vwwZWZOmTDpD+okNpEJfUCvu0Kf6oY3ArlpAL3aq
185Y4CewzV2xueiG9uOs8va9B7ZLRE+UwaH8nVJVN2oSaGQ7bGFX452h4DSaiMs5vy4saozBqdKv
QZSS83CL1aXT+Pt5qyMBmrN/VOuJ605uuZXjJZP3s9ifvWmPsyFQHTFIdm3ZVj9DyP96Gf7bf82P
Py+p/uf/8OeXvADJ6AfNyR//eRW+VHmdf2/+Z/62v/7a22/656F4ze6a6vW1uXoqTv/mm2/k5/85
vvvUPL35wyJrwma8aV+r8fa1bpPmxyB80vlv/rtf/O31x0+5H4vXf/z+krdZM/80kHTZ739+afPt
H79zIvvl1Zp//p9fvH5K+b7r/Lf0Kftf9W/JU8am8PNH/vV9r09184/fFe0PJJ6I22c7mllIx0Ts
X398Rf0DIQrn3DlPS/uHxleyvGoCvkn6g5eTTQprEQpCCKx//63O2z+/hOSJg+ocEjCvVOP3f13/
myf195P7LWvTYx5Suf3H72imTjYnJgefiWPgbNwqYvDz9j2B5toKIKYGZ5TaTRTuy0q59ov8OS/k
CS+iZJl5cAkU/aH1zC1Qmq0xtVcFTv9qvJMUrAUnUfxiFJLhQLS0A2V49SdlOab+XnVoRZnc3PSW
Usi9kr8KnjQ6aojLbzsmhVOX0Lvo/dlj/0uZyTQcWS2fZBUU2Tq6s6JDHa/AavaqPRZL4AHwZvOt
VbhVvdLMbWkeDw0djYZxJQPFDPYQRgAKqgsiFFArMOZkiQjNFpoltENOoIsxWiT05mPkXyxE1S3a
oxXfhC3m5LdetAuLZQkF2HOBpQE5ssuVHF8DHLDUTXKX4J8bucnBA5b3oIi32A6Kduo7/KrEYO6m
fbJMlton8gcAVdKv5rgq7uDq4Ld4L0gQbpwSpEH4Gki32V1l2vdlcp0LjzJJa82cbPzdfHB8+GXN
oBJYqCuxMiGtQmYYILpDLAh7KC6Tu0mGfWWVa729gSYUtEtwLLtespNsNvrLbWlVU8KXnSFw2s/j
i/BV+Dq+iD9+F3/8Pv8aPDXff/4aPMkvzXf55V//dN+jJw3zN/Wl+66+aPR72L0g96BYr7t66Y1L
a1XGe9mIbNWKbXJlttISfG+TIv0KXqZeipT35fwLJZTJcPEzkT8nTyoRY5vY8X3vBreDuImbRSCv
bKBRG1IuQ+r2/spCD+IdYrretWUP9y7BJORQESdNB11xFPmGn2VIK36lLTnND2a1NpTcJhFPO6TM
Lxm2hwK0KffLAFfasquEOhgONSXfze/xHWw5pMCWbX3FWfTABsDfM6mcLbLRNr5iP7qOihfZBMUU
2wEuLCJeo45hOPqwhMQ0HrnOwHMgbcWNq97nva3ej8fg2ROXVn1MgUZk20FeZztPcYt1ABrDrOdm
p1tfePHrQ6rv5U3SLv0V354Hj8NwOyhftWx7BMAQCZ+Zqr5aulRzHMlvXBnDVzHiE47syYLv+oFh
p/QHt90mjt2ROp+6qzT06sMxaNdKtxIBgRhuKSwyLjjXluzt5RV4Ewhxse0U/krzrhSI1ntyPsNS
3ebN3rz5qiEyh56tBo51qBooc7CPeKmdUb6vhWPdtfBAKL1VbiQe6eLqvwf34fWVu3TNZGt+X5aD
mwvX/dMV1I7QtkBrAPp2pmkZBjcFPCTVqa/J/tZuPS0sZV91dnIvHLpgwU8ENaT5i3pcDHJgN942
kfdx+t0LP5kBPgfjQhX2vaM2T4PgLWqMb1VRWcn4A6gY82igXQoJHGiYOVUousYkrK1gl0CRksJn
32zdod5W0T5u9pnfUmDeW9i0eII4fzaYUsVRfPLhgwO3ebQgRd6m5ffYVG1/xE9jWMDkzW8nvXHA
t7niZBd05voHWd1yvlxn38J8J4MoofDpZBQm88ZyJKaU05jfDks/4aPxRCN72GBEqdiUgCVoqh4C
EOPV6oVPTbRMNKzbN6OyS7EPRfpl+veB9Ek1Na50lYnLOHvMxEcxWRTdbrw2n2T41XWAAEhw5Gnb
JztFhsxmLloArhk87KM43keyoxace/ftlfGpZz2U7PwmvaGRkn9H1RZ+/Ed2aK/qqx//m//38ysi
yyuOHpDa5wWtBcL1418NHPBrfhUOWFxuWBin3fRp7On/tONBBOUhuWbjQsc8lgjUPEcan5n2SugK
w3NNd2FWX2tjwkz6JIgLX3XDlneqhCM/M1sVTifis5RBaRFuDdAwvr+ZkTMqn8LINnXU2Jhs230P
I37cevIyKDaV9gCoB5MM8lIcpaIJZIzm6Z9rkXUVHlFxy13NKDy0TIze1nzuzbNp41PVulYKeZ2O
dwgBdgV0GHEmfB3bs4rPSY8TLj7DcWegwQts60nfR89t78BEddTyKsivdR/i9LXv+baVrc0I8pk9
BcvpuqAKqDra5Azy56xS3WYCEg35yBuGRWjy7uDAasrTYozlIzkY/gwgtHyi+X+RbTVe2rD5pEIe
KlRrYTXaEsDvIsq9mXr03dcSp4hYYtXUjlrIpE3vxiSepfiZ3fxLNHdxct4CPRU6oRa7VSse06Za
eC3UcPSf03QjAoYy/Q5Yn2KbZK9bVdrUGfjtpNglGD9pI3AaIXHTvFr0/ffe35v1J/DrK7r7YwCO
wTKyjoLS0psiqaE9+SwUY3gDC1tdCKa1GELIQZUlqLZUdzvZOqTDneQPNuJKzkfqgvSvS8iR2XIB
qbPvpqUQr1ph+KpJ3XUcSftBSw5GMjymif5NztS9rx6C7Gc/0X8Umv6/FnSq1LSIwv7rX2Hdu7Bz
lRNv/nbXPn8LawhxL82voeef3/1X8EmHKHJVHGbmPt0/A0/tD7I6eM7MSWVoOb8Gnsofc7fnrPCd
26FUU/078JT/0E2ZTDGyNn7Wvz7dvxF04jX8LuhkNUNfi9vafEg5zYiERSnMpuiiE2i6b2fI8NxG
B5el6sh0OADrYgU/O/ZvEkoIizE3ria0fk5KdDbmxQPw4scqA7WltUFnj3K/H9v8UW6KF0v26Zvy
6WFqgrUaBJtRKl4Tsdz1nXXU5Pq508obKkuNm07BtVmZRgbbKxzW01QFNuTD7qXoujqy5UmWHobM
aleaVmbXmpBr205p64chIHUswvF9jGsrTej2gxzXay0G7n5FJrJQNRwafavHUEszgsNUhcOimeCw
Uazviwc1SqpbrQsNmLZYIiO9F8TvTYRtc54oWetWpVEGjilN1kFKEFV0s/1fkpWLtmCrkCO0BXKq
Dldl1pdfSJ1LX/IUlGxVG/026EfxzqxZK7y2XOZtsFZKzBHLeBP0xbqXzCstqb9kYrhLRnNlhK20
TnrfdCGjq9d6WsMDF/QvXRLdIWq6oeaFVlMejx79JK5SaNmhUkGZFZGORYvS4URsS55fvNTKpLmR
RjAnqUW9keQsfixICbHvE38jMa2WEGe+Dip0Om8s7mp/FNd9lwp7rVYdSWnvckW7VltokDSrqOFE
XB5+FuQpngm5d5I2eouJW06I7Guf0S6Dsx4GGMpgV/KM8NvyulUt1vhi1Am+GQaNtnySeEnKsthF
vVfcGsCxHSv0gitFHVUnFNXJMcqaBDL0TZp1Zq9yv7CzpvxTWvT/9QqkXTj1ckZ9rbLfrp4qfM+f
fsORh/Nv/esqNP+En0sQ9Y4/KM5ZeJH/ZGL8XIPQb/6B4wNmHfQRcSr+ZQ2SxT84FnPo1ea2t9kc
6681SFL/oKeKKrQ84xIQ5ej/yTpEAf/NOkR1GV06OUR8SVjuqAGfHH7jBDJtTJP7ocN2J5Bw1jSj
tVp2m7Z6UciHFf33DhMkNcEJSq6vY9G49vX4WE8494j5Pg/yqxFfpEAzl5rWrLtRX/KuOn08rruk
vQkb/SHptZWpx5yM7gejd1pF2Fr1KsjhOsygXKtxRiXcxRZ2paW8qbqxoB0d+4m8dvSYmphc3fhG
j4wgvI+QMkZQExPru6ona8UTNnEtO3G39YYILytjYYkwXoEmKBFHbtkdfZl4ykCQyFFE848qgXfR
ZY5fHrUc27qcqLVUl2jqIbnGEBQtZSn10a6MnsMwWqEAj9QHKbtWC2lbxN6R6s9KV8L1MPesthmn
ofJrjV+l1y/rorb19FkiBzCYsMixPQf7ahBtK5G2qrV8pdYv4G5ZLyVXJ/QO4dz7mMBUbbvKUty2
8aHXExUw/FaFYGmA5TSe+rJCz1DZZbYWxd6dZEwyzWODxEpTAieu9t6EzLirdx5kQvxrHFiDK3mA
wegNjy1BF3Gh7PqSSrB0UNqOCBdrQBNIoZfIjkBdVaobp9a+lPhiGlG99qJkreb+Upu8dWV6i3SP
wr8a1WUty65VBEtDD3BerZcNnu1Z0buJNyzyBrjoWHovSq0vDN1zG5z5KqNTXSHiAMwSHJSpWyfT
dQ3TsVE/myGnlRmT7U/Foovbb1rOkXqGOhuSsBL6fLKnITm2OZiTQbohCOQk3WLEpvfyQq6bzzij
5oBEaydnLRz4f6xbdj32Nq/NBtnMruqi7TipjtBPYA05AwnjLp8dTconId35OAxRwLZNw79LrZth
TPd9Kq/VvsW+OLlv1HbZBVBEm2cruzLlal35wdIswxug6DzeT3SuLcEuePFnUdpEJXaHYI4VeVMX
7VWm6asQTZQtwobOymppSbWT9PI2iGu2WVg8DngkzkeBnC9krToMOmSFBDZY0i88EJcuZPbczokg
oQFLNhX/F61qlqUp3RRxuUi6+Lbr8G6Q0nEppunSbIurOFHvhol2JLN6aSOyLXS1LcpB+uw1NFFn
2EsL030GdRPg5Lj5Jfb6M7r5NYVGQvf9KkLQja3lHEopdLK+TaEFmTr5mWiJh3jebRXSMWWj+07C
FM3Eu9jMr0r6svw4XZCUhQ5QPFnoO7qeSWNKhzKnNTksFyU5EkOXF5LxLPXHMajAVR5C6v0eHnld
kqOnEizQloU7oDKalCdpiO7lFq0vKYo6K/YGiAoqPOzh8tHIUicQeLMCL94Iuv/N6ElfaemqIlaw
4nY9+PEhzptPclAu1HJgGavXbYi9lZyj38TBKIoEN0mlvTe27qTErinI+8zIXRQpsNzpK6WBQ4q/
JCgB1XDtM890qXnIJX870l/OpBucFgiol0eLbiwduqSfG9Vc52kUOmpf3CSFmhFdkGMILGs1BsOX
wVSPYWUKbt+1W1FoAJdyu4AhAGbN410fezsz1R76VNtHlSTusoFEWit+K9AI1SN+8z2453BhSekm
0IVtpOubzuKYlkxrRf/aWUAJE2FqbJ+rSVlJglK8LvL6xguQTkMGnupHMcXnDkJxKnZHBWKlKKhX
XfkQCAUJpcJVBhC0yXbCoy6FcQoiVlT8paeKwIiTTSppB6X0nARD/0FmqZeUB5O/q3BSlYsNQzqZ
SS7MI+GhF+vEyL+IOEQN+q5Jw0UeJAsM1a7FBuNFIkhaoGlf0r/HxScC0v2UsWCPdLT4wnOX+25Z
S65YRr0ThBPpmEPJDkBCGVHDQ0d3uBfUJMi0W8mEgQfP2zcn1oO7rLf2BG7Lj9+AtynkH7soVVss
nKCamfg4ncx/VeynqswD6dCSF9bEu8gM3VG4Iaq3g2j8j+pxPwfTqBDP3aNzBf5kMD2O+yiLE+UQ
Sd5ixj8OPoUU3fpZ06A2cT4x/rZ88nMYxAWYm2DigmLjpHySaUVhqamlHPx4O8W3Q/tdgbn+8X37
YS/xd4Ho5yCEMjKHLZYOyqdvFw4/8/RKMmPloF+N2wmL8+JbntozviTE9SL9ll0nOCXtx29k591m
lazC4MKjm+/WR5+A496vVbLCU5spl7mb4lZZtqturazqDdn3Cw/tRMbwrytVAbNatMRzhnw7jqFl
VUKVXTl0S1J+GZQ/3WGt3JjYiIOZvx4/K45sNw/9briI3Ts3PecqJ9UXA3XxaUunXocWPi3c5YGx
yWYse28dXgWwfVf6XqH2FyxyyVG+jKmt5ouPH/HZsRWJnjTkdjBFTqZRYWXs3WmmHGS4aJL6UKrd
shFv2pJzjvpnHe7/OGepDb1/nIyCjAuHgx/F3be3eRTrKlamrjmEU3Pba/XWH6kJGOQk5203pfKv
sSdIyrFpOVW26sMwWIuyg36dibveIjdsMuHM0VWn/Kb06h1GRqwb3a4ToyVoewoB1E9No9uawX07
VctIjL5iuLBSFG8N/XY/1r4ro6bAFmOb18WRjuGlpzQvql5vx6FfaQGY9YDTZCTeCqH4WJpYy5YN
QHTlRQmx20RiaTMrc3YxYdlZ5S6miyDuHrS4W2XmtGsDY2N22rbUBMk2I/kgysXBp3cIx2fpsfS0
TdlV1+SgHrACvOt9Cxxtkd3qlrAPew6ZIqF7mwbZopUrb50kyXdzaugOnJ4sP7memui5ikJpWcQo
wju6uKvRPNblsLbk3lWzfJ+MUrrsjGSn5TGnUO1xrLcJDsj+jMgcU/G2HUYS8CUoCMmt5GJbZo2j
YCInT01q16HudGF7X5cHLDFJ64/uSIJeDAbHj2ksECNH05tVa0JUyO4S8xF/kW1kDYt+0G81Gf8P
U2eNLeXiU97FD56ImZSVHIe6dwtTzpxsChxN8B77oHrSJWjTZe32msHxV0CZUTk6IHqIC27lkffD
W9gq2MStdP3xpJ8XjZNFBdEiFcq5sRnwzMmkx5TIa4pgoAPdn+xwum6nx48HOBHS/VhO5uKoigKM
Tl/pVBVldlnfeUXVHMyrbq+4s5VHcA1H89/yLf9RKj+5HkSWHEfxNCU3d1pK16ouNzzFnA6Sp24q
xRZzb6/n1Z0vDSRf133U7DuvdKbcciUTQbiQBmtZXknj1uz3aIz6LcdgSkBUGnm1Uo/OEQUrmjJ5
JNaKortIGLcEesveP5K32xl1X9lV4S/7KEhtRRw2lLX0engNTI5Agf/oNVSfVHVR5YVbQO4acEyU
rISs9EYnvvn4Xp95mG8ufj5C/6KjkHATo4qrTYdMHuyMsmxw9/EAJ/rP+WHKiKIIHmbD2Nkz9u0I
baYW/SCQQIbHSv/h3LVqOS94PrrBFmH9BfGL8v6CZDKLFoJ+/HoQEJ5sRbkqTUNIeHEotXrh6+Zu
6nTy74IbSBEn5mRpwOkq5cGJk8fI+KaFe7F5zOLuWJiUNTqC+4y8fnKnqtoVgkfS+iXLhbRJSCKZ
/uiaUbDLdACgUr7qtMKZ5qNAMW1jYan0Ct4Q95V/4YXj5Xr3ytGWoFJwJZ+B/cTpHhcXgifqaW4d
GnpNdO+LkrPuh99EzKxkbx8nzTqkiNYDfIPYaXtdtfTxuEyCV7+XKSKwzg33lkoqFrQKleqcdoJ8
Cl0l7zfpaOxrqXFRcjkoWuwhkrFwzKSXJMV2EKSo4hWLcWztuv8eGqJtVJgZh8UXJe1faq85xD6p
CuVTX0srM1ynQ39dDjGR7a1lgT0rtWOhPZZBwvZxBSMI57ZspXJwGPsG1OOrp0aulx0CfSUFrZ0Y
tVNInVtFxSpWOmdssQkLKK1Yk9MVxiaivtH7aLUsY9NY8Vpu6lutlXB/S0rby+PQ9iinFfVzn/vw
KajwCOKtarTHpjBuu7Snga11a0PbN+1uQBLUJ4e+UGn8ZSfsc/aMYKm1Gf5g1iqSRVQM9aobho01
mHTzXOuhvAgzovvwa2OQfjaq1eR9ykYKVcZT47GYh4e8XSWh+rmIim3XFtdRVLtRcfvxG/WDVPp2
wSI6FvGRoVuNpeVUbiXHU1spUuIf8+hKKhASoL0Ps3COCvZiPz6OAhhupArBtAvH6yngWFyJrmjU
+8SA2t63WOrgp4dSolANOw/8RZOaNrPIDpXJDeLSof+HwPtVr2/i7KAKo11297r8vYoDx4vAVlBU
F4ylwbMGotno1wFMXC/bVMgupK49qKmC8Uxse4O6MiFNm+bXOtyI4RddSXdBTsEqGB1EY1eGWN0o
4yUJqPZuDUD3bfKC0k0O75Vs49slR6tRYedqFB8n+TZLb+HNOaovf1f6aht3zTpC2OAFnwzvPguv
/TBx2um5E+4jzZ8pP7so1qia8elzFPHCzk/uAvM2I0mXTzdD+6AN0y4gk1aPKM/qQ8bhsc3bdZRs
LPnJUx3R/C6bt4a1U42rsdD2U1HsegQFrDksJECvQQDG4WGeaOOAFiJW3SrYYCPjqfRxZcCM/Hii
IBdfMuE8d1uwVsTDFAgO0rRTtw5mjZ4ogpwcC+tBTsVvGpGHkFUvpl5KjtELrji2z6WeuaP3efRE
wocv9ASjmPGw7UrbRdSrG2HKtkqmuWr0CGEuUJ59Kh2D0ToKc0L2UKGhzkizJ6PhqB4e0oiSb60t
puol1Y9x9lU0n9J2ZzBRxLmO0XeLZpzsfrptCPiqvnityhQnpvo6zQ2W6/Ernj4OyYldl8quZ0qf
q6G7rkZpm6rKpbDj3So7W17Oll6zdp/u15PAxvSpj0WpmB/VVS8s5AUoUCcbyVW6ZOG+yy6QwmtB
xe1KvWSY9D7iORn6ZBs2W/T3dTflx27ZuZg9utMaUcQdxeylv7yEuHy/JTMaxiM4GWHWQUJrPtb8
sumT/pCLqTfz49Ta4RPoSif92qzLzxy3Zxt+YXOplfenjvbNmsWQGF+hEeWUhvvOSRQQVVYsCJKa
HYU47B0UaTeT/63vlNDWa5oY9Ul362ibi3iMyvCt8700BvsmUe1EX+fNYw90WhaOgYLRKnKJ3vfc
qbgJ5UMlwDcVK1tM/UVs8F3siGE1ObnZPgVZYm3NzvvWVNE9+O7FNOp3LfMrKnyScjInEMRDnWlu
0vSzJa4bP13gTYFuZ9gko+HmCtFAsasjpjIpX6HOnEC/bRp1KXt3RVE6vbRRq9aRom4fJV8ikrw5
rW3ktxyB40HWXqnx0bCucu04Rhs9us6R1wmcjiuSKNNRrL6S0Fp5JVCGOl+qw/9m70x6I8eyLP1X
CrVngPOwLI42SjLN0oaQ5C7O88xG//f+6JEV6e4RFY4s9KLRqE0CGXLJzGjke+/ee8535JdG0t5E
5Sqp3tP2kqnTdnVW9hY6gkuxSwv9S2TuRbm6x3vpa6D47TpmXD+uXhQndlIKF93qro21IVGhMOD+
GLXTSMdkIvinvm3T1avSwcYRpjUPhLw43fw5tfeFMe0q+bPMUNuNjBCGxVWSxw7Wscg7YPLnUQ04
sTq2dtyXd1a9+HVBZJFU7ldLQuMS2zRJ2ege2GLk7qlSrxty2cqHFVlEX45uiJZJH4NsMWefXN+D
CFcuDF/m2Nj1QrvX8+J9mZAzqL0jGo+q0Fz0csImLO+ncHRT2fSFwjwgFQd+er1qDB3LjCmDaE+U
bOGeqAMcVLlyBotQEUA4qnxylBxTFN8JSmmX2bvQRjj/hoOGBLurK7dL4CHF004e1Vsd7UKequ7f
79LSdkf/eMczc9pSF/Ho/MVDZmayxAFCbW/EA4It2N9oASGnNHe/hm38qc2zKQAszaIcY+cDTPzj
8zz2uVETuN2ycLX7LVRbCYSg/SVgHHLHX32m715o23i/WzgEqVsEKuD2xuKOqpiUT8tHRitbA/vd
t89Mbe1+nBEJxSdNf9Qy4Ym3y2ytcixMw4s+7JXY2mXasstbdkNEhhbTpIWhWb8Z0qPJF5ni5Dpb
ch1xzDtaNQIAS7NVpbHrmnC82nxJRFRJcYnw6mEQC2cxGSABOVpC3NCnYWruE2KMahQGJcq3SHgs
01cLWeE63ajctYy8uuZLRU9q5SBsmteF2uxGa2Hr/yIWlJjL8xgSYma8pY3pgSLiTpU9ZVp2w4gw
KabcVttHbe4PtYX0W31WefJW+V5tX6OJ+dcy7hPBONdq4qqZQZwSNYH1ggypY0qXtZCDM9ETusFv
ldAfxc6T+o9+ei3zx1p4FpdTvOrnriOenMNKon2MHb5n0ANKdWyWL4uiI5O1HmeFXo+EJgypGsdO
ul2WY9WcPdQMyN7XOUrcnLleGFRK6aPB4ASGmgmV/LpEGG7Vh3IYD1OmuFLcAMWY0csudl+upySh
LKsQXEUxT1cf7rK+uOK0Q1enPMRNe7aYCxb1upP6x7E66fXVinmXHkhsVH6if2EAhOydU4Dhay1j
ntwILOi6f/9o/ep2/2mfHlRhLWSJu3CDIQ1BFihBvPt14Nyfqy4eK0pWGXgWTxfunh/v9lLXmjSV
su5GuSv3qDMSL/KYgrmMJfbZXqKjieI4+FVY4V99Ogrmrb+HNfRPntChp8NXWWZ7s0H4pN0WrLcZ
wH7Vs/3zs0z+0hZJq3DiQfP1s/NlNpaQeaU03jQJQi/9NlxOYnhXmC91pp1qDejF2kCfZYZhr8zu
zHU9UWYNthhlF8GIHpPFYGyq3KxpdxwYdiV9u8k/vFmjtt5aGN1dFH7BdOOm0qWZPqOp2JnWa4m4
pFg6HvbHMX9P54epyYKI3OJyfI1LojXGNRCqx7m9YQR/v0bXtancVPrXVXvquo9Vlv0MouXf31A/
kRXoUXAtMDdCPOWqbyiAH79pMEjrYK5MhUZ/PkV3mksk2cEgmE/c957oCrdbWpYMRiK6/pWT5Sfg
+Z9f+6ejX1MIrTmFvHYL4Jy5x320W86Rp6FBOI6OcOZyXMDa7vLDsOv96vhr3Oqf2/f0FkipoDAA
bPZnDGo1t3EaV4wluyJm5+w9IrT8iDYFfHvgC3P6wJp/Pch343o9V5PTReNpEhs3nfRdXpGeFoZ+
CScWOdov2lN/Phhvb03HjU3AEQFO8k/PYCQx3wtDZbpJrJp1cDjlDKaNaY/W5y4ZaBrr69uwqF6v
pxe5j68yK/H+/ub4Nqb5YSOXqQgYf8ENMkj1/tmNmpuxMWrzMt00RHlVIW9jxOOnnC2jdS2F1V9r
rjPpmIu6T6vrvIrhZ2ogSJY0d7BGT2WWP8fgcfLNCdUoSNMQHqyF24y4aKVfWfXkP1UxpIDzYH+D
WeDQ/+YI+W6PxoioFCxdSMfDjO+uCkQ6FFI70b1qbLX4UiWJLUzddUhiRh8rB12+CP2Nnj8hjjjI
uXSQakaWMa6H4SlSBKcT/SZsv/L877OIFss4Jqe5j7/8/VX+q3vwh7e9zT6+e9s4TwEySvp8k+6r
3exb1T/i+caIFFwooe5KFi5DsvMfZrJ/ScP1/6fBaQuLoN7naPpfy03vh/L9rzRe//zd35VemvYb
xGL6TrgUFPRdW1fld7EXP2FWxesg9sILhfn9D6eTrP8mg99QkYJtIzrW1e53n9P2A57pbY4FS5rK
UP1XpF6AF7k9/vmQ0i9QoWrwOgwLRMKGjJ9Opr2qtUBxI81V7up2X3FmuulJU2zRphDrdQDEiv5C
yjErwJfdHCuHovJ0xU/UJsiYnESOepk8nA6nLeYhD53KEZzWk/3B11/QLnUjrhXCMHSn9ydvy+7K
fdPtmbPM9lAODtghiQpsl74MjAqwwDD/hODORrc1vZnsbFAwDlnJTr0MiLR9w99ivlVkjl5yiY5F
7gl3feG3yM10r7iSna7FnoFVyTUqW30sLoofE14nP3aMs44FZnFnY7TVd6ELb+h66xlwyr7d3hlq
UmWXHYfP/pSkTr4XvfR59VcX2G7ihS6CKz6lLzgLi6pLpfhQ7gnfRiS/K3QGSbv+bHrTZa5s+cKy
gUWE+WmuO5XgMFZk9jUHDPDM8bCdfkInPoy3G4e/SAKK72lfO/EleZ8IPRRIquCcXlypznDp5v0C
qMDyu/TKCHFAfR2qbVRcl3ZztY1uN3DTFSkXexl8U+1vi9ZRfuG6pMA8v/GcDH92UeQfs68l2poH
+ZAc6z0ulAAlfne7PnFltrIALY7Xs4eWGF/vmnN0rg4d0YsWmeb90dQdM5Ad46kCiOr0du+1Rwaj
4+TD1QyiA1BZrbfbk+hxit3+jriPXgvlGEcnw2++BR0vDxHXBs2uXWhumC1BoUk2Zq4CTQj1reb0
saNUN4vk1gUFM1YRGkloaXftTrjNP8u3/ph/ptw9yckIDMoU8rfMU0T095y7w4uZ2tItDScvOiWv
2lXsFw6mAdIiNGd8l/fDR4ddJPMHVwisN5SDGF2RY4GuQff/WINzrO6E8/xWP+p+/Ta4ur9oX8zw
HGWn7EYIxOdyJ1x65aJzByyOvo/2C8mPz1K6j5I3meBC+VDHToUp6JNUG5Iz74aX5AGNmxs/dbmT
4MY6bUjO5kRR4HAj4DetaHhUrrxvosCU3Cg8CI8GvdTGLq8FjwW82I8OglzoBleoJYHGGwHqxQ/m
tdcMnYsTPpSg9VbAB5kjPgMbXYPI3PUrIjC3+5Le4nR7Q6wsvgwfBf9kk0vEV929dcZ/5cgEWrCv
wTZX73nEHcbEwkG5XWhD3rdH4/It3HKv7oxA3TO5U29UEriwsOAtjA1/alJnXB6a/AThpRxPqrVj
NJeRS6lTCvq0CVqdf7pHwoNEEPTwGqTX6k1bBFu6lebEXvE+k6Z5V95q9DNt0wcbTHv0ORr5KsZL
5lovzF+yklDd2s0Tp/O1Q+/oT92uhTc3X+u7xKeFLJxmv7rCRCy9iBglK5cmB31hELau8lF/mHir
MSpOnlw+5x40kSBnplzvy8xrS67lOnu6fiZaoSaM25HPSsxc2UNfl+7Sg3UgQ/6pMez2oznyPe/k
VybR5Kt1RyQ8XvOk7gQXoRdmjpU+tddgJjp1sU1EmbM4c8Ff3MJ4QHEtTh95ZnfkU7m5tzUyJt0d
jil3rhPfVMfOm7z+vmVmK2t2PHrtM2Ej2YI8027SAw4Q6QuvLNW20rvCSxVy/xxK5tr79GW9k8zH
+Jw8SpXdfZbP3eIO9VNi3dTLjZzu4EQ99okdq7cynjOG6rPxoC6oF/eC3NjTMfdib2mC/qXr7SHa
GHYJSLs7Kvbv9sab33eUH+WAf7nRUCIgNzGAdP600Zgr04R5TfiKL2aA6MMdAlIceVgVjJVVEqCI
dXIWxib+RWKHtP3ln7Y4mqhgGICzA0Qwty3wuxOSWQlS2jfITsFnOMhj6U9vTSXhbNogfALj5lez
VIJOfvGSP33YLh+QWFuD6tJV89ub8lr6qJJ7OjeFQy6RfNZv4/2A4sKTP11J8GXljPRTAQMQ3+BW
7U9xwPfMTXThv8yBwl5IMtfyVicohLbvvXSUm9opHSa07uCoh3XPcZVb8DacEHsGVmwvLasMMQYP
CnP2iXMzswJmDdxcTnYMFyyfzniq/ejAvJznCVOei2SSLbqoAt4Wxr0c6SkrNfIrHg1XS53kws4z
vE1fB9NtdAC5CzIN2LjqY0zP0NE+2FIcMtnxaV4vL0g6tsSpBApkkzvGtt1sQUy0qLSDeI3cZORr
uOam882TZtgWD9alfl+fGnzI4nvMxqY6bB+u5eSfEebQcRfRxtzeChvwl1TdpwQwzt92NsmO75qH
zCG4BM7b1+m2CabJVkKHjemy3qccTPobaRe7hod20Y8/0WqO8ymt3GJwTde8a48sgIf1dku3lQsH
EeJVclqvNuDS7NSP5ftaI2J5U8sTlrmc9FFgzmdDDRjSZGwh+GHtDvNpZLf7wqPuL9/7QxGI+9mx
AuN1eWkx30jB2PAOtwhp8161jaAkNzg9xoeGChUL6wlrsTvn9rgFO3miD1TyMaUfuzLogYcK8mkn
+J1my7fb8cG4K56WxWEgbI1O9W7mZ9kVd3jn7oSL4oi2gM0UaRyBV3bD3sCvt2cTY6d4mthAZ0fA
yyx5qdd6uLA5PdEmWZ6nU+EuR4TcXvqw/Wbt5EF3B+CKhKANIIjWNgOHNezEoDz3L9Z+uIkA+xHY
MoresFcHNgi2zd3MGIFMYhxKLPTIgY71Q+goNps/Y/H2oW2d8GbLK6ivOD0iPHUYEKUOOhVnbGyD
G1q4T64ZG124LE4d0NQ86N+K+Oha97bujrLfossYk3vWPsQQkL5o6/1MQMD+9zxkYa8+i3x82v/F
zcZdFV2V+n8JptDpX4w9QYS+fJXuyw/tH9G4/1MT/fs/6hr5u3X/Txa8/3gf/u08dG/fe17++Xt/
1EPihowEyS5tzboN4vBHPfQtCQupBihF65sG5R/kB1n7jYASMItbPwNEmcwv/WdFxI/gPWwDa5MF
/l8kP/zFbrFleGgiml2dtIHNsfP9bjGnbF7kWijuciiujF3KMXLwZX/yNyUm7WHW3O+u0F/tjH/e
LLZX3GQ37FKkXvw04hvxMZB6HWHzImle8fUt4dgvAuu1O7U8hYR73/wqeeynSeZW9v34mj99SnHA
idJLvCYLyiEMDI7Svc388I1Jkv3rQcvvzZ4fN+EfX/CnTdgoRHmWRF5wcqg9gvg8OeFZPxCWJwfo
4gfLy2+MXXKbZbvWz+/X3EnvC9QSVHvbBlRnTn9XXVl+eKGR1OeO6KQ30VuyQWwsv71PpCBOTtYU
JG8N/TQNHwcmYyoD9oaYWUGo2DKkARE5vOKq5wUnYSBJtqYm7JsLARzXQtdQdBykjtmFsxa+Nt3E
5SVXwB6Yr3nS7LUR26/lVJf8hQDqmfE8uvXDylaJKqc+zq7ipr7lZNFt9+1brOtdNrCtQtaza9Z+
FPBe7Rj7hJEJ71nypX3U2xIAi8Fl5De4xkX1F31fB8O77JqYpvv9sp/fgPDEdvtg3MQn69o8DBc4
FqJyqInnUmyJBX2TabrzZgH1JctFpbVYlrOqGA4Jc7jTp504eUNji2fpxEnBrS6zm+9bJkqwPIgR
vo6nK3N6MY7UhTu87/0+sXAn+abwuMz3Whvob1TYe2n5Ws433eOKe9nVH6Oj+LhWdhoFWzUtHr5l
Tpbzsb4frynZnXCfzDYe+ibzjHfZE1tbsCmFg3pXnI3eRh9GJGaE+tbC7I47mn7epN9gUVH0YLiN
GcmczdymXxgkOPe7aZfstuNEGrmG5CApS47RlfhoDRw70oeK4/PyWIkeTJQtGnG84XNIxOmOu+o5
eyivt/7D9mFbbyvItjud+qmsdtlF9nit8boJ2ndaCo7RcoLJj+Ox43RaRYf1vQRwstKQSINqOZC6
GNsVhcB0mA+qHZan+UkKHUG6Td1+V7cHSmnM+OtOd9M7vo/hY3Uip/D7q/bM/9uRvo2pLGvPylV3
Th5Qb5CBG6xefZCfmtO0Ny7CAUdCStVtR4FwZoxMZRM5yttw6oPyynzi+BKdLY4lrXDDEK9+U9Y9
QiXKZeG1fBce69aWWrt7LkuvRc/lZl8QJwjn6DQ7q5d7krde4UBBU06LBiPOmu2tC4aN8KPmCFS4
/DUATFFlF7Fbhbt1Vz6Zk50f4zeZBssVKIbB0anabwHKcHI49cazxfHMExDnrOz+7QWx0odJJG5y
u4DXQNd53irH0aNJ7i5EFG1R2X2gkHw8W66QPQ2ytBFRYnEXa/Q9sKhyQJaYwKMjetD4Ab0DYrC8
cZc+1lfCeUEywLPHVNODPIZYi8OPw/mMMx21szh47fvAt4Hf9TLkvuTEx4EDRcB47rV5yV+7fXnU
uahy50a1PT9sscr6jkORPV+tweTCovZHgh7QfHNy1fdKoPqFuz5ux7KOZ5LK0p2D2WtoNMh2wZFn
J+yEm/lcJV7yLHnZnnYMWkM0dgfF0Y/S22g8958G06jVaw/N3jhLhqsEwFJzL3Gl9rWl9zbZ1gSF
0p6u6QM0yW06u2Qyp8mlKe87PWijfVVJJHhQFSKb+BCd4U08owB0GxzbXzE4cX73o+lli+bM38BS
5ILL//IUGMz/r4AFsbxurbWaA3e+n84c4XvZLYkN733WH1yWHMLKoM1sxHceiiZey9+uTaRcD/3S
2kkYjAEbAwBg/Wbkziu43hyOM3QOtvRW3UdTkGJy5Kx6mj+1C3zC7RMnz/S2lNf4Vgbqx0H5QYeH
Qm2xk+38NbquPPUgnxFYbmc9lCouBTI7AuI67VoYd+JuuWtZlim112t1ccg3AYizeP2+uxTSM6XL
PhZvFvhLaDgdegKa3b+03JlsooPuTOf+vo89MfSaZT9QpbfGSZnQkvf4iHCEGf11UbtFTxcEbpMd
ht8i+ai8jnpQTpxYB9PJC19/KEpUKCj/VOrV8lkVb1FUJJJtfNUGt9J2yZ3GgZ48drcMxsn5++PB
t2npzzsn+maaxPhMVSw+Px5I+kwzCmsUQAE8jyfrvn3Wr/rn+Tl6FK5lbzx19nV1Du+jU3Vqj9qr
deEtObbgiNe0oSj5vpWBMqsHZ5dA/gWe7y/PEcxAsQNpeI+Ab/345hZJLbR4iRV39jN6r9quP37o
dn4r29sx4r91bPn+5X4adsTmYiSjxbVA4wQsD433bqU1Jvu5t7VWBP/vr/1Pk+zfj0nfv95Pomij
FENxwjjotq5+qB4VX9nRwzsI1E0M6A8o6hxqnJu/f9VvrZA/f+N/XNRvmIjvGhY5rj2j2V61+WxP
xvNygOYAHya5il8ICOPp8bc3ELtE8QbNYd1tVepwAgrmWcGwL+6NDeJE6TX5xmEOxGP9htT6QJQM
RZm1X4JfsTX/8sysyxg9IWMwDVV+ukzYawQj7BOFy0Qf60vijcfCQYbMuTmnjzZRsP13LtE/X/Hn
SySvU9MkJIm72h06Xlc50r2/rr5mZx3Xg7rf0rZZotiI8UK8WI767UlQU9u8N1jWN7Tg6rBTnrcu
8MZwjg/FEx5tpFFW6ci3zbt2/+0d/09d+O8GPj2GWsRPmaRFIx/eWHn/9djsf916d97to+f+7397
gve3ARPuYCf+UDL+5Z/8vXqEG0ixtLEO8HIRc6BQLf1ePfITQ2PmDeycQOVN2fXHNE1RfoP/Ym0R
l1sEBLjZP6pHRf4NXSXQF8pHxtQb2eVfQLggf2DB++7Z/atr8X352PaD0uZFKzlRgcUFqPQukvTY
yxJNvEym8lRbYeJYcvGg5cIlVcdH0ETuEMEg0tT0ICpxZrdDGeStdkUYKdUK/RNUvVnT5a+mOYfO
SGQvQhBkX7IcyejsiRST2YyyqibevpTC2Ydj+7nMSESbZGzv1k4cbYGwabvEgyXmxe2EvBEEXxxe
2NozxxgrdZ9J7dU891cKBIUlrx6XqXQny4rpylgJ7KixapvbVo51G+v9aCdDMgfLhBw+N7D7SGXq
V7NBTx2QVmGqvjWWT1ka1zdqglRUM2lBC8Pode0ML65Nrhqi35iXByIaAVsTW0dpTFqzaXxF0vnV
WiWPvZVcUkE6IcOhPy8Hrbagsc264aSNjCdHTZnwlNSro8kpeBjDCsJQJzWoA6Oo1MUnNXzotFEq
OQhET8WwnpZVpEjbQueKESfZJIpfuzh/60yhdSNTEPiZkDnm3Gp+UYRISIEa2HmtDZ5kLNGprIFS
SajK4g7XtdRYTtJOd6RtvA9ytAYkmM5f2675XAYceCQ5OiBDJfiG5XGelluzNj6yQqWDr1reFBrX
ZZJ/DksLTDJklNFu0jl4D9A2pvA4N8lOX5EwDzklVJqCAVBiEexXF/XdnrCMzk51cQYvJ+JbbOED
VnOc3gyzuULxkoy7SXrX9Si8X8Oc2alZclhTDACDYj6vFBdJxBUkysar0b1T8bUTp/NKk13dKqQg
ksrqXNR8CiP/6OXI8PHor35mGPFL28zlUVmn9YAm2TZWLfZHTaOEynrgD8qlSkUEwvnOMoprU2tv
OzPysQB4KPZ9iJjYQXQGI21QCjHN1ti6LdLsiKyVm/lTwAaUKuQftlHQr+tVLmMDG7tzbSW+rqTn
NkYwBdVBpUKZ5OYK49H1bOZBOeRHvWQczZQ115lwiiidG4WBa5YtdwMRC9AjFz8UEU9V0fH/4rq+
7Q5/MF//30C3onr5r9fm/8jf38ofl2L+/e8LryzBq0HnT6/N+J129Z8Lr2T9JpMKS38HlQNK9X+u
uypsLJ0UGmxsOivrD+uu9Rv/SYFST1oNcVzIu/6VdfenHpqMuUuid6jj8JVQWfxspF7yYZ50LaRS
zuMjsO+vYtljSjXPK/pvGYG7ohQ3AjAqDX1Y1sPJGLLka9gQF5foEBiot1sqSwLCVTErHWsG6m5U
+slKHidFfy5zuCg6t5TDDOsXAYcSbLGfNg3wIyZ5z8g6ZD4GGS8/nqLXDL8x3lM0qXHxokbKqbZo
OdAmUdNlN5XKOZqkEFk2xJJyRGrWJgzJBeyNQvhVWPLs0IwUjzroiXkVrpshuhgl5Zw4fQ1Jcw4X
w0mztUaBWNL/rsBF8nVJTtZlj2YTqoeeaCTNiHqn7VO3EU23rMoHK922H7Nk6Rmhogp6E3QNkopF
Mq4WUT/D7X7HM0PDRoXHU2cq08SxSYBy9a+xTgaXYMHsaQUBle9dm6OPaEDcrIIJcCrPbvW5qzwr
00xszWVQRSOK90afyQO9GUy2pybGPNal6ZdGwmA5TDz3tcasu8CJXYRp6ohStQdpQmemnpKTbtWv
kIeKpY39PirZUg0aAnWGxF4d9asl4to0GX2yMK3O41qwI9e0LUKDZprwLmcIKMeh7LioTHRHPmY8
DqYnROGdmldX+dLWtxWr4qq2t/MCylSMURuMMhyOJXUjpMm2AT7cTSHaOIuGWC3L27tJTeIdjoYT
sQvJYZRDqhQTnzJ0sqAqw3PeSaCBS9QlFQOYrm/4XrrCbjNGg+jRI+p6S2d+n86Nr8svdUhGtgDm
AfwtPsaVqlzIfEuji9SQvLM2ZQXc1QD6gzwkyYBGbj+r4dTgDAD13ZVEMVIttHCBIqLpSvFrpnWX
dNBcbs5d33XvYlbofH416DqQTYksOrVOVMZQmo+iOnzpu1m2rQgRdcQ2kaHYWSzh3qzgeo7TE+bp
Fa86SLGU3lGu7GSLfkUyyKYXQhs46rTteuO9VDCWRyNZUVpV0VAzi2cho6UCzbZuKHOidTnoagYb
8U0QjS9SS3GfhB+lMr0llnU74bQvDeupOGvFdm+1wrsaWdd51z1Fw/KQjoc+gxMirckTMX/+HMaP
hjACfp05eAm9eMTgdgDLYecpY1ANc76OsQFKSss8KS2OJCsGZiRdy4V0q8wb8pF3aQsSu6sGNK15
lGtz5mVpMAvrcjX346lP6tdQ6UZ6l+pnvTTnREaFs7TKfbw+6RZYpa5G0KTE9AhEjgNC8aa18Wkh
W1rQ9OMo5RVzMHoiNb5o3TplUu5ay+PYhZ/xBDCqrkkP3P5M2V4WYwJ9qXlTLbw2w/Qq1GG/Hc4y
exE4lkUb+FLvHmezOI51eqmlq7IXEEZAwNPyDZ7T3kzRtTCVLHgQY4q2+hCiufMWQ1sYyZ5NujPw
XGRn1KGazlI/eLlArJcyiVys8AgH+GhN5W0VRk95FTIQBvkSy+NFKSB8KUn/vFRICWodfFExIxeR
9BOA7QwycgS9eKSjN05wrOThLKzTg0mKBzIRkJv68qnHSHQGxdrHpvzWtzUdl4w7ZKofOSkETQlr
t9yoYrNnLtJxarqLSHK2vValFxWJn44blQnd2oqKWi4RsjQDd6acdYpTzzD7qvCslvJhXBC+RNBz
7cpCYzEs16MRPglLfxyMJsghn9k50FL68upnufh4Yh8WFURXOqWXuGgCq2ZV6Zflph3aw5gU751Q
HMIxvtfyRnPItuOBTs5lKzw1pfyyZgAFIg5+c5aubmpwxsN7dCj6BObGxDmsCI1jrOuNC9uIq56m
O00an2rFaPaLsO9WUDXRojaeJsec9fQ3M4ueM47VoMLkhwaUhp3GRPzKfLFCMXCsK1O7BRo+rAgG
FPEqZIavVXAOl9LWs8jXe+uDq8Mdr8DDkvGodrTAlIJ4g1hiSB/HDDXEfCfOoMyp6ztPUBR4XIr+
xUxad0UwGOTWvAJfimhNwCN08zTb511T3yYCplFm8/BRHVlMemcW2LOMwXgVyvF+LDoFmbt0URTc
KX1526fIHoZmRikUISCrhMPcqh+9cBNqvZcUGf3i2smSnCCu6lKtGO2HkGblwtSZS81gZAzJ6cr0
BAflquKXkX1RZlCit5+l3ryVKVjnvtSZ5eX0KVfxKY+se2sY24NUlN6UCeux6RcgUCYHh6oAei2q
JyHNtQPP5ZtRGeq+TuDolJ2OkSORQcKhn0CJz2pbpRQAtQQdWKALcZVQ3KzmF2ViOUlFXwiNhzot
mh2Glw6tI/YQeUgds1m5dajP3M40ju0w5eQfUM9JjXynauMdCEl/MWM0vD3iy77d5g2YvYBbx6Ig
eCtt4szw6yriNILuPxqvU9XXNJmukFLDg0qgIVWb+75krt4ZGJAr2Xy3onL1oCZIQLYIPFxHj5Li
RV14AuJGxjqeAZBeyy9hU5+KprlfwgSOGNKpepQxMifXiuzNaEB3/TJ9FSy93DcZxtWJXyvFZnIA
ehbOagXQvXaN8gbFwaIHDo803IPu/IxnxnTL0L/UlfExyLjJxerV6KIvtTlipcMLOKbvq6Jivm95
cteqfZm4JaGHQp7XDno826NoXKvicp6M9mpQRj+pMuYbUY6kS+PwAuKvVw0mM9IGzNerzkXs+qks
SLCqi5VNymFa07dYAVOeV7xXCTQxMVfoTmcMTlGnnbOwYtDS5n43tBr2pgplBw7Kpk9Fp2qSlsx5
47alEQC/V+08dTJfpB4jjcgoslWszKtXyM9GoXnFUpChaW0wGwUEHph97CCsKhYzCIZIBoYiQvcg
6mfCroYyqEfyQyxVd4oyD365IeZCa7wsaXcZFO08rNap6LVbNOlfRqX9MjXRJcRmVMY4Slq1uBUW
5TlRjQdpgBDXT7fWAK06FWlkNdHTKJeA+IvIcOrt32s0CknP86LBAEcvY4JUxwmp+9BD+VobwGrD
vaEmn7hf/UYJGV9YzHSyIqfpbGQMafoYd1OmDYh/NEzf+pid+0k8w9fZsOwIB8m2ctsRit+41XJ6
3bj6G3e5aQuW+KAL0mdRYmtfasySGrKnqddteai+FBE2tV5LmOY1jD8NvFJyt3ypm+aqlSjmyuWu
qTm7LgYGyKVlDFhghrWm1nD6KXnomnC1NSYAQ5Vvw9+udmQslbANtJCDfW6iA4rnh7xq3zjgeJma
DZ4Y0zooJ4Y6lgw6bop2pT5/tkMn2KU57qdo3cI6l9FWW4ZwoQBzP2UUsc4tONWIMd8atqqt4MHp
s6SwNYg0LBPyh6Wk3loNAPgtKPy5Wt9lUvE8cxxy2pnJGZxbJ9NSdwC7eUxg1TmrLJhuTA9CboDU
JxoIewv8rjabgq81Xtwrmqc1zJSqbDCcGTqEVhIGK2KJExJF9ErT9GNDyHZdSjqDVAh+lsF0n3vt
juDYs6U3xVnvX1IRrkc9Zk+sws9CIT5pC3PXPqtxKGW6naQCcrIbLc+7IxeLmeJz0aWfiap8mQfs
gBWmiHzdNM2CucPyBSi8FvAVDtpVa65XWSmrTg05giYJgljrXEsQ7tNdklp34IP/D3lnsls5c2bb
J6LBYM/p6Vsd9VJqQkiZUrAN9mSQT38Xfxu+Lg8K5Rpd4AL2wEhZDQ8Z/Jq91/5IB8pe0/pSVm9C
Xav/OL4EAT+VSMkc85AX8Db6gKvhbIckSrDOjz9RNd2myH9ueCOvM1ONG8rejUfdufWMFmmwa2+M
EB55hyGwkvwc4wkMUH0Yg/DB1NRUVLEbAt3rrReF35lTPnPSbWtF0yFcdj52xioxClqTS3sWGf1O
GnZA66zqmgIrJ77tzVOomoveYWnVn+2UdmMo6q+8Z5bwVxeZQRlN/Evhe/paFQlWRi0ugL/fJJl2
61wU+yLJ9BZ85Leh6vvJNX5G7b9F7c3LUYcnhTjlYbcc78zYwjzEv+k+y7mmpIItYAIJ2KDP/7RG
EP2VyD61yQ4vdL4cqzs6WWKSO1yI9a/0zc1hCFR9d3I7hYCzG56sQfwWmkWhw2qx755oJ+7Srn3q
HFWv8+l3l3l/hoqqUgcJqzrPufesTCAfZKc4mixT2or41v4ldNN9bQMc9TgrW8v4yaNfTtYtzmrr
bXEoW3W807V+cPDFmO256txzYeeCM8W7KPEcREiYh/47U1hTk+WbiD7YSd//U0XbDpa/3RDdxkrO
9Zy3yLY7kM7BV+pU9qHNYLyL2LqfvY9SsW6cqzrm9g8o7WL2Cvn81LbqIAymaK3v8AA6nD8hhgPX
u6qy+AytBH1enb8bMXkgaXKtR5Tfyui3/HzAgUL9GlExWKPzO7XnaW0NCcpqFBCJezZj5zgoJoLL
R59xkzopSMooFfXJd6rrXM8vTm7fxXn8Jaf5GjfVYfllcl2/oSy6q9AJJ/rZbKlQG1u9j3klN1MC
an8yIF4F9YvKAopbD++s37t/oNmu3YUUyPj7FqTNnzAGN9kI/zXh0TOS/NqXkF9jgzlbLbbMWtYm
UJgD7rzglJc/JSPMQ9Na5bHHFFg7r86E7SrwwE7Y87uIETwXXM0i1rux7a7UwG9GPhZbXX6riMlc
Gt2lnJbHqEYrExQzLyLf3pstOBL0vGfd9X+GiJM1zSqmrPV9FwbzWuRvukp/63FA8ECL7XIf7Jol
FNyZcQ0Y3NRt3Fw9KJuhdD/7PniMBd4o0is4adgV26O/suysXznRxB/mUjv79WtsPzDnCPABmFwh
Xiornvy1qpEP2SMSV7/5Gvgqd9AL+PdRdyE4NcP91Yt5XgE7TZm+a25QESEzL6CMtb1FJYejxInT
m+gADnhBTrZIbb5kyfzgOi0PNp5ScGRY4uX0NPURZF5JUo09UHGGKFWcovjllbxXg+QlSbKP0Hiq
2xSxQp4/uZVZHSi826uranfX9am+AQDDhtiq6JUXxFtD93VOAHaujGoxgtUEbUkeHr9Ih19ZhK5l
ZHxynlJegqVHrTynv5BRTE3+FMTVe+nUZ6ttP5ss+GUkdHr+EJyshctp52MKDzx5bCJyjotfYaL4
W0Zg6S1MzhgbdSwTRExe+Zkn5T6dsXwPZniRLo8J8c0wdc302yuGB1rye6nnTT3TMMoifVexz5qe
y1flBGNH7CyaAcsqVzYOx37dCXi5Rmk+DblCs+rkd0MXV1xr5k2GQkLaBARWoGaPTfmWNFzMNnJQ
kMQvckkbN5KSJ9dDO1/Ve1JxX+oIbliNBEiNictY37xVNqi53quI23D5OrmrGnTEyLIKpz9MVfhq
Gv6hT9xrGhDbUbwFJJMAfTg3dnEZ6vTPPJvAQnP9HcTNeEyN8tCP3oeN0aKH33KyxjDdTfEtL1H2
FsI5JEGdwsNTyX1GF7PSrj/tHAthQxC7x4oJDb8aQI2YWZdwQFLqYkJ4YomPzhlf4yX+OCHR2uYU
ZBJ0zBvSL0IfpUfY/GmyN776NcEmX836ELjzh88ZjwM+282Jc0Aej0GoQuWfONDU+uGQW/W8awda
mDLSaCyUJJ5J02iRiLP2uxAgGNhhczo7bt9sVUnp3MTOnYiMbydnEWCbqJFJjqJ4QX/cabg5lYtq
LDNa6kDjpXYHPvtiMldB6b6JsHaY/bW3sCze2fKoVCXYLwt/CxnXD8LfQecxhxOJ3BlziykSzUXm
yifdWfVyCUA2IfoAnsxLsl/PaWfQHQHplRWYnsa/hoJEwmbkA+hohV3+2Cbnd+uj8TiRgVL4SjJw
ZTtgmLQ/ck7R/O1VhbanMbtbhO/STbKHFqDcikN6FecQdCJ/zcBJHk3vQcQeYGazTDYNBKNVZMZv
HfO4cOQ+9QQ82JluBQS+95hNzHdrB1H0GGG8IJh9bUZGxVPyXkwBFbeAutDnxrHoVLHiGX6HBMpF
ZJuDTcVu0Oc7dZJs6ip5UF7y0DJOrbkqzmDcmqy7J4kAunjGgeKDEqRgtF9zSXffDJQ4Miovve8e
5dxvM298HeJ2J2r7OKQAwXr93s7yE2r2wcvDZ89XO9saX+tEv2c9Ajh+Iv6b9Btu3K5yrJfRkuc4
SL7DIYV4bW8UE0EqRSJ8ek2wU43KjBamRzunW65pMuP5GDuMyO5jEyLx8p23Pr1NrYg3FrqpLjAF
esLxt9d2+9BPHkJ7Y1r4DnpmXNuQJVpIXk0JrLhqi36fJHAKKtFjBbDE8a+fbfgaaXfdFOvcZ/Bi
F7zYS3FvVLxmDM8m9yS090ADXzJn+ujnnQtIxOnNZ0ax5aoOIbzIXt35ineSW0NkX0RiTXNCGtbZ
mO9C/hTqMH+Z/81PmQ2+s5me2YHdhcSlOKKnd6y653T8ZTZvE2TraY6/w1S4DFBLiTx/owKdXEDu
7TLgCgeF2SWomG9kHhQWi8GMbeGMY52p4vmZNXewmtwOK5CyeB4iP94aGNNGH/BU7vfnic3BWicS
Ozci5pXZ6vc86/bsFupNprlW7k+q3JMT1cgfQ3AtyrivyfeAz26+UKPgEipc9EsFVODBoyTIoZE5
PMrgIjBlZf3vhuwN07IQqLnpc6I004CIf09JSiZjI6F2WJ5GjVRqxA1Y9s3F6L/GwHuqZj5vIq2x
GbkNoWQZ2VX50DDDGZkxd9LcyDCy1lPNgLkd853p8HiV47gNZwb6WaLfTE9nmxEkwXayUnC7FTE4
/rxrekduVRTcNwZkeCv17rTJ039aHjPLfLUAQbZOc5kLIM0+wxJg2/RfhrzWjExMpwN151+HENpN
rt8DL7Ev8pbQ+rbeg5eyUCQfZN8GfbuxnNjazfJYOKl5F8TOSy/jkRF9+c1A/ATg86CWiQuiNIE3
ghOiKPt7dhquyRSyae3jcmKYYY3RIzP2acqP9mMEZjbpaCJJH4omCGAU2WiVZv/J6u4ij6crkOGD
wRCB51fG61HNj62Yjrycz3ZdqLV2lsNMKRihEoa80ASD2BsvpSY18i+tFJOkaZH0chT7aXWuwuEa
5S9Dz/HukbxmTu1tjOdVXQTXpo8fWN2s+obFRc09nbUmTh5+XOrezSp+8GY7XcczVapl8+l0061i
OmoZ+DoiV78PYQImxDeuZY5g0RreJ99DelreOuYbY9zOjI3DepfZFM9Bgo2w8HzMOJ5KvnunvcRm
u2NdTDxZ35GSMnKraB2fZ56aMrSRDk/vjZKE//mMkuQ5l0vZ7u1D3MTwW/JDPM+/8ibqthn88XWi
3A+8MMs37hNuvZVn9u+m0oywx0Nt8BVTeqeysdtLXexkDDNOxA+qqXZCJAB2x1evAndUmuQA9OQg
yCRi8SAZCqf7UHnXCkujW3NY8AOlqp+K4VnNzteoURblCtgnsXCWS+ic+yVy82NIqmDVtDepbsWY
vvvDL89w7/XQHhwoVey0JGEtvKrCZQTk+fFDnG8a1vKCZKkwoAKK+pZEA37ocidJjrexy7+jhgNc
0cKrQL32PBG8UziQRLx85LnckrOwG63xPfLltwkZqqXgX6ssfiADYi80oT3G+Gpb7YUlylGIZmeM
K6CnTBENjr8onT+61vzHbzeVR5PYOR1sJcXYrvLbaW0siPkwxrGS7YbMddZlyz8ZKvnFFPXH8LwS
IQX3rlcE3nYINL23C2MBFor04n2S8jknChWby4pF8epNl5OULpPARojsTsQ4Mk33cWV+eCN9vnaL
31PG06r4QH3KFZ2xLstfymjbWPXDFCzv2pQqwJtgbKAC3LP7/x2FycFM+e5CpqchLQ10kfO7l8Cf
7O0c5s5YcMjBvXHdeyXYR8BnF2H8XUBkIPXI2hkeFLBguSkHAI7oSeVTYFnXHAM9j/ISpNZdw9Jd
h+30HUbzR9Fz8YbZYYQMWFYlNu84fk7tPs6EbHadZonaGt5qiL87Oe2EZ7PIsY92VL923I4I1efs
i/fW1faau+WTGUafb17fVKofeT269i8kh8d6bi6ijC+kgq2zsN9WPc+QMR7YyW4H7t8SV+yggDpN
86YSybeo5udQta+kfF6r3vuKIm412XqPnR7JFVPeV9M57wMDD27apzSJr23U3Iz5V9cR/2A7MMe6
Nw8i6shhabjjwY/4tDoSmfp+eh0F6VeDc3V75vm+J6+JZ5NnkDLuoFG6V1F8NqN+vKhMap4MwvDM
+uRVXFRfY9E3eb2uB3I9fZtQQTt4zu38Yorlmluwykq048vr07HS7sDE7SF226/MmwTz1fg7Ffq1
Md1H6XTbgjvaicxrxjraHMYjY4rhuFwaT7aXoObGqeeB9ACMpU5VkJUoH/OY3ZLtls/NABDEMEFJ
wgjOJ/PZJ6+gV+LD85Mdctd9L/ttOfFLaZ9rt5xCaZb8Ygo/rOYoXosYf0A8edfc5UFNJgxgIrjS
OnwnvX0MG/eRZeI6LtIHj7OS/Ta/agimM21eoI89zr5ggZJjScvH15Atl6RFHCzUKrjvLZOVwnII
TLl1DN3n0nU3IahwawBjlFa4ec2CtGIEM0HR3Ro1vi8HRepS9KX29Kw8+RzVB9HGDzUvwqrrfxK+
cxvNxbZPncflL8tn82PWLqGASJu6bEfM1I2/hHaFZy50h4P+K4mEb++yTIfoOCMUtwiHY8VezLiE
lVvvMICQ8Uhh8OiyOIjdT4Oxv6uTB7dNH2iGn33XOE0B8x85vjLsIoT1q+10y47AebSl+9U1Rbmx
BQ2dOV+jYXi1SKilCXPDzViCO6U0rWtu2qrbM37/sLV+Xa5w33JFWS/wolpnNOCZ5omn3mYrH8tz
FJWwL4N1Npcl1vbiOhCzsDHdsts1iQtOwAEjR9E5FOF7XMv6LtenseuzjUoCuTHTft9NVr9r2dev
5tZr8cby1nAlDNZRtcaOiuqGmPs/1/E8lwX/+Stg+Z+qnb9EKf/3f/3PcCf773JJQm7//Vv9P6gH
QkH93+iB1J+yaf6LNJOv/7seSPzND0yelNAkKgrn3cLx+7sQUyC2RG0ZMnlaREFgTP4pxFwEQfCS
0Lj4IfgS2Cb/FGLyT+CCyJoSQvyDefIfCILEXwrgfxVimgiSBQQiHxcfCQP/7je3QmV0TgMMtgYR
kEflVUUzWzMcePsyBtPLkHZCSKOI8DTRW7RNXh5JBkArkDxEs7EHZg/xtrW2rAJPyKLKu2U9ljYB
uNWKmUiYG9vJIR1VynNggLs0x34Xwsf0WQ6tkM8tDRArdE6JZMtak8RJd74mqSYQb64D8pNRGqd6
+F3As7SH5otMlrR2XwdjwuKWD3twRPjhQ1YU8KGbkfUolLoD1Xg0YsbOVUb952rzwTCrP41IPgzH
guqEhawOccKCLCjHywgvxE8fTJTSuzJ2HoYeuAsd2lkEhUEXXPLgpZRaor+bx/Q7CnOQgKy+S6JJ
3YpaecgN75ot6dEWMauNMZqIVzv2K1bZ7bnsWH46tgBG72+jAEVoor4yI8BdbAy4s4PpMVd/zHJI
0V/Rr5S8+8KR80d4xnlqyXDOX/LKNO8kNSpcTIxPkdvPa/OPjqTCwyY3jZZE4aQFssueU2Xszo1w
zsK0D42vadDoGLcMErZdROCAYubajY3cJr79mgTPTUsyYsXlYmlV7JHqrOvELB9DeLHiRSTNTwRp
UY29s63Tnt3cpHtSU92fPmr2OqUII8dzXKe9BtthAQvJKOtCckEOYM+wf1BsVTD9TvMQqP+FrPD/
x+NIoKf+b86jfgn2/C/n0fJ/+MeB5P8N4CCEesSIMI08j3/5+4EU/s21gXyGHowlzqV/9RU74d/A
k5kMHlDeka33L8pwAvrAdcP6s1lnga817f9EoWjb7r+p/FCem0y5CM6xIIFyMHEs/qs0PJUJTPZ5
KfnQ07INU8WuYoI9GwUv5KjQZ63TbeC+WfTUXTRNRzkZbDv0ORpIUvY8gL55We/92iUvmOHMJNsP
u4idvVMl6B4DdQp6jh8fi17lCyqkBF4EGZRHR0Y3afIaX5KnkPm+9m7+bNIvdKhGiIj3ME52enm7
ksQtM9R2CRp1O3kYnOJBg75E4YYpNkv6yyTHzyjoCJGnhl3pIfsIjIpec8HBnBkgufdFAf7ODxoX
T2/JhBTnLlI0d68z9ABdgyAa733Zv4HJJ85hCH8wRHcblJfdsStv6BbWhafEHYpSYJpReHQT4DGh
jVA6rPBgTU6I6sAnxlQz7VuF4SkWvb1q5AvbTREkjyOqKhXeEOo0gFI9j5YJVicnROx39bWt5scc
IYHnxXd0OK+FqqO9kBkLEqaKdvfueGMNGBjNupdy3rg54mGB5I5J9S5pPDbU5pPmJN/4U6P2GdOf
Ioq+BDUmuuXx4lagew07qDed2YMaYl9eSraWXUMKMcln0dodCWWiw4oIC/DajWPNl2qIy6PVwY8g
eIXtWKIOyZht0tCfN0WVm+shIIa4K1hJTMibTDslkbErKdeD6WEwyZyGP39JYgMnZfdH5Qyl3c74
sWekK2wAeblloNmbKSSx3i6ti88Uequ6NMDYqn4Taeitp6zAThgLRnQ93tKIg5TpE68Zg5ByW5/q
NEI9OFjzMUzMF0B5/SYjzBmPpqDOZVCKKYgk6Q7R1eChhh/a1jjwsj80Ft/JLUnoNoadM6UkqcXH
suPFGQzoxPyUYDOl0BYw19F3Ik6fdYQqvCOcJe585BqrzAv4e4ZsOPQzDBAG/QO7r8ogN8RHELAa
pP9AyEu4s+foVNq2PLQJyAyA0QzlOvzFUw6UqVDAmewg3hI6+R1Z4XQUsq5ZRiRwoEXZ7lWCr7wL
5brLlLNjZI7MthvcHbqUe9PWrA0tigkny4e1BsdZUKwzj+rESzinb/HSoPdRIrbhBSUNiZNB29AL
aGyiQCJ3kXDy49RCA/LlsO7Dzj7VNDIUzyzOopzbc9FjoOctecWBvY0To13TKoDCLY3H0MEJP3l4
4t0mK3c8ODTSdboZ7Ir1eYplORjkrjBRYGh0wwbqONoZUlFqF4RLrVe5pmqJ0wVN5LfPEzuX3uoe
2MYFe5HhXF74bk1i/7YsPIOTBwfZS7PDXANAI8XXEyzGDE8X9yUKszULOA2gtmEzk8DFNqNh1XaY
FsKqI0/dyqEYMBusjJmgW0bseyuz9a7GzhqgXJ6i6lGTKfzmmdlLyse3obvBuWYmD14zMIFFvLsK
l7VNTTwbn9WdzBxS+VBOVj1edAONwCKZLbfRYO8JdLBYSGYIbTgGPVdCdPKXIKAAfUKdIJxQhDG2
ufiMySQmXqb4Q8oEVrEuRkmRoiHpFzOhHQJ9MjD+R5FYpx4T58CTOz2YtwnTy1DDMjbjkfQBP7rW
6Vtjk7LRpOmxsuI/NsGXQ00HyujZJ8qY/suls/UlIYRGjwSZo4EQXZIUksC7E4Vj7noA/gFzgI0i
z/fgJemrUwKroeIpVgGl5JJn9xkxrzkRv2cJkGX1WN0llrv208g4l8O044+k227FLdW70B64ywyG
gwLhCOPdodrzWnjLMwtwEKPfKIyajbL1Zx8F4Zo8VJ+Nj3yrY0wcgwVZy4wJciuZKwmZXGitI7c6
ZcwvlQlvZ0iMDQkICasoksvLms1dXGEOKmiYTzpqzmZgsIbikA4Ctrddld4zqqPaUmgb84QA2byL
EXHF7gFROhAAW1wjH7Fa6/hvggnmPqQe51mrqc6r4ji7bI6QlTaCHKoaLWbTiWvBoAkQ6JBcRXFr
vDrYGAGYuomRZBPYp8AggdWMEAcRlAkkP29fE+/NZe3lINwnK6hWx6HL9glai12Hl6eeumRjMRVm
FENSqu0+lkP9Y9Zxs0m6xUyVm5fBUfCPQszu2vgq3ZCFLXLWNqXuragFG7flRgr7+7T/687KMW+5
rGRBKKpmuhmK16blpjevBrM9jQeiNu+kH7lPY3cJsrQ/denE7WpZiId8orC7FLtuhQIkVOwcOBhY
OYED8vNmQoxl7y3XyDYt1fwO1pzo2GLqCSy1L49hK5G+2cWNxyHY68j+6Zy8WveG+BUTGrCxnXIt
W6j/DUnUdTYAX8UaJadxT+Gzz2roSp20A/iqvLndFj3EMLwnAB5RgsMxtBO3WJtGHDOjRHRK+NKx
mkn/5eCgFOnW9ZJsonrzHFe/xl4fu9wltMYIl7RIlsFBuPF7u9/0M0KILq0IjylfTNGoXaK4C+Ik
eYxLRSyrMdSkp8b9OgIGVsgWMXk1Lmgl0QSIQUX7YGGTN/S8xcVzL+uUIWK5EUX/4lQRIUIxuXV+
/GW7rUmLQ1+XyR7v+FAX4GUdOoVMnybHvdCZvlBlZUb6NkWhXo18AjF1RGUKYxsLn8rM/bTdXEM2
7z/9Fkm6Ci468NuDdozDWMMPSoJjjlAlSurPIbYuLUOje7/FlFyKt6mBIEeSOf+3LDhWQ+dvM22Q
XKzubEZB26QTZ5VwBowRq4pl5APfH6eEwzpT4zZYD4tSdNI3bUEuKDphbYZ0A0LWgfCRy0O3DPxh
ZWT14plIQLoh+t/XMXYAPglrpx2GQxpLHJLNbS9z6E29lRzRwO94KRmUSl56iHwU/ehU8uQwjGNw
CD0IYcTIRnNiXlwJ0CsZ5WsTCcDvRR7hWJt+UcPgHZOowas0eSP7akNiOTO4SKUHY9GwJy0RUL36
sYbhSUqUNpY9vZhty8DTlAgHh3um0PO6t9BmZeb4Po9FsLUzQCQsapCkjBOKuUK6W4eh+oUgFx6P
bj7JxDe2IxI4dss8lyMrw0uhU+9gi0JelZWemxxFtjdH67qJq10mi5F6I/fXUwwpzTCcYZ97JNbo
JczXKeNNsUxKB44HmgjjWrdTvx5nFsVWBJiQzn1tSTt8jFBUOT0TNUfJ106ZL535SlyGPGn/GHY4
HtMRW0vutCssDdVRixTkLmHZqCHck2hlu5rK6rlsqeCrBslSzq55x/wDpRtn8IYWX1W+uTe88DWU
4x9Dy4vDQGAXe7DCdLjEtQJPr2Zln1Oj0avaQ2hnOZVYGV17Mwi5U0ULKCjiw7m1SMokC6W1rots
324SSfQqYtZvWQUXEtF6djIOAjfvs+jMiLFu9GTFI9KECdix6R0mE7tq2rhvJqJC3rXq3mW6snYr
wYBwnik2MG9E+WF28ze8K8C0MbKuzMYpN4457EOpd35YDoTG1+ROddkVsCduAPg8M0et3dbLwoxt
d6bBk/QhFtKoKNBBOAlxxdi3ebmvpIESfuTkiAxe/kK21gn/4z4g/KejJsMWrDaZozkd0yZeWynH
4xiyxAW6zM/xm9/I4kGfzfPI9H5Ea+YPMCU5xEcJZI19zJ4MsslE9txmLO4iz+Ys8cqTswxUSJ7q
mbIcx7A/GFaF9Mp3OPc6LhpWpG1LgbzlSWGlOsTvpXlkzaJ2XVsOa0c1P6lb4h7vkGewXgq3WE5/
XDTmyHTKaYWOm4k4R1/Wm5zLWA7Yp60LtcjuM0dtB396N4nZQosYrf2+hEUUs2BP52epsEaGIzy/
ZEIPvlyFEFilSPAMoGfcS6V2+KqQzLvPhUWKXlTw+/pG+Oak3VdW8zYcxcGul0VZEf0sdXZTdz85
9kvOGoexONOMTRlb7oZk8d6ONMkM7AvcIH2cuyoCdIOf00C1FDvBq1WzPiac9YQddmB7OtCxiacJ
wcy2cNrFDGTfZ8ZPr7oPXctjSn/g+ZzmSNPv/IIcBj3tg+KSk9F40HF34XKW50CpfdFgQ+hs59Og
Q95iMj/6qSRcfHSw4chH26eeHZp8LdrxMwjnnyDSe7bU8zpvSm9VJkoQJUUFrkqixzu+sLapBxNW
aCvdEgzF+o+icALfEM8f+WAchGPkW4y6J8Tka5Jz6+OQBdE+rXjKmujFaJ1s241oDowrOeQoqxtz
WHe+vQ0HEa6VXT+2lD4b2VW3OLaDw2jFh9LD85ph3oa3ahcgP5VdzRv8IQsv1f3GBMzPLZZVhBh9
tM/+hDwFlbFXsWwoprg7DkUF87EyH3sRjmeXtla2/YB/tlpHhZqPWqZ/GhPdtj9aw1b7WGjFZLwH
LhKmFLua3Ti8ikCNF0NNW9Q9NHbXH6LAuWSldydDv7/lNioWYRrrigNjDYiwjMMNOi9eODPOyCBr
CEOXotoy8t2Mw/gS6VRt0DV6a+U1NG9Ng9RroitOBzM7N9hBt1av/+BdKffeYN2Jzs3ORdXtrEEO
9y0V/q0enoV0V4lIjWcWpObWSSDFOLb+3fsBwVDivkVKzda77/TJNpCL5rIUF8tH/DVF46NtmC9B
V/62mwRYVs2Z0nOcRcPBMOdk27gN9kIenqAIfpd+Q1WQv5BnzXnT9q+UMRmMXyoHNw5wUS0zQ1Ar
mIG0v7zggyN+unljzPrWl8amTMxoj5H106DNQHxzIJj1kDrCQFEEJTHnQy3IGDP86da7hr8RE+K7
1s1PtllWeI56trIySs+W3M+zQ2dVoEyfHHpXg9mytlQFzJXcdd3j1xRonpCGWv2euu0JiXK3jloY
sqUN3oMMcWF71bGvYpCSybMxOvZBdvaThe5MigKWpq2LbYf5E5liezB0i1CmEtdYX3xdGHfyCkyf
X0cNamtW4SXRZMyimBe75DRHnc2D3j3UyUzg0ATxOKBxRLfdctBlVwwPaIj5zJke1Ufzj4yjZCfT
82TFRPmhM/ViI2Vv5OdQ+omUV8uH4iUB2LUcA1qnqOGDDMI35QwqWJRX8Vhdzao52513S8tF2pz5
b9lE8nzKtoAXZTztJEkCK8dPxXbU8VZRce1ifEpzZV9IUL7YqfUaTlRSEyObpqcWH6CQUpPgkJD9
seUT2HmGPAT8d3ah4UaIJ2glGCqzUP1AT7AVeGZPPejTuMb27rKNQvyIiXBJqxkQHmY5GLW8NqCP
jc37jGpoVekkPQTDOjdldNQEKrnOwUBWL732p2UX7ZjoSAcJzU4yEXf8ArPocHXhxeWDvkN+wKnv
zPiVOgjDQxq9SySO0JQiyKnjdCQCCYjvZJxzL/zs8/46t1O7rrU+9Tm/MtluMePOlSWatwIJpuFz
lgXfWcnkOUEP6NDorUuToUvhhPu8EnJDij0i/BCCmcCjhWT5FIgMBbZK5LpurQPt/Us/39EvHlqW
AEQak2tgDv6Dl+hTy3GFm8sodnNT30YK4PUEM4BRN/5bV2rIykazq8NUM1bjT4t4mRtxA8JBiccu
YEUd5mwAMotstCQjPzETT+ohtbmdSp84oRHalGE+lCpwES4PzCOi4Ncgcdn1vOOiqRm3NIntRmkI
dk2Tn8c420Xsn1Zz6H267nG0+4+gjw9K9S8ebQiVWnJKS3H0C4QFMz6msBg3fcsTO/KKz4THltku
6Q7tPwWNFL0JaY/vzItQZZu4eVJ94tcjsLnE0OYEdMX6K5jGkLeHt3URJKNKECWNFjLKHGLWwMmL
vXntkVVksJhfOW52434NN0WwLz2oU7HRW/vWSN+nNv6ZWI+seiP/A1DijS08SVqB+2M4/slg/KZT
8Z4R8IYICbBPa7TpSiON3egK81URRu7O6TsQ96iai+QcVJ1eyaG+G2JyympHQS3z2nhfZI0PhqM4
m73Edpplj77UgL1mebIz5oVhVQ03k+p41monjbxZC/SXG0dTn4CRQEsq2En78qYCOrkKXehqIL1n
ja0Q+kcQUY8DMpY5i6LA/ExZzWy4ZRhMROsWE4pjWs++UaerseQAaByW7p2i3gqsc4eTGd1KABLc
jY/unJzdAdxcqcXJCcff2b2VK/VuU1R58aPNOApFnwnULC6e+g4I4f9h7zyWY1eyLPsvNUeaAw6H
GNSEgdDBoFZ3AqO4hNbKga/vBSuz7uysamureU0z8+UjGQj48X32XtsssuMwh6/2xJvB8sgVlhkF
mN7S3fiCkp0uAo9bdrRr1qR/TVb9/jAGk+dVhOKc4xSjN3PQEYWFkovKB68Q390pVD72Q/43y/At
mu7VGkPQ6xs4EiOtb+vX04l/XLd8Ii79ZQ8YDZ2Mv0kRn4b4tSHPKkOxnxsDO6jCZc6Efyv8X53j
cokM671msVhh9uGRZ3EW9Tx7rOClNdIDoI2tzUN1cZFajZTXnOvm9OMSz0dVKcEVDeYmpGWE0qkj
32JMjwbFXU7c7vnwA4vu3CpkUJeRv3Vt8yjJcIAkNmIyLMIgQmkMCTRJSpmYEaYzvQ7DDbSEi2mn
RSAanmYwMd9LxQspsXrCqivBxZx/sgiCnt/IR7xCNl6N4ReP2hwQqCSy4ar9VM4noZdmb460n2ZL
yd7TU/w/ppg1lUHOGUaBm537OqfOtvB/5kjiQRrBeU8jo2KIGynjJeBCMXnAF22d+JZDsK/sdw95
4epTptsntsay7wxb8JWZiTTYqbE5FUMTdD09aXOF7zubPnTb/HHQ6I3XhvoIY8IxSHbp0JF+X5L7
0aBAU0VrmCF9iQpk1DyMA8kPgQb+HgHbYfn75TbzR6RJ/xRZ+JI5r2OvVvgTlsKcYmOyuQ/dIJvt
aAnUSL+8LYlKCeTcTU9hB21kA9/Wyfpq679hLFFXenYFhcA5Mo7BoOKXdMBlb01kqcP2Y4gtHNEW
psuiQ5yGl0D8faKbujAf6l78NOj1hQ3z0MR4XqX73oBVM4rHuA2Jr1dvna3yYBwysXYmB9o0D1EF
EXBdzzYlOTtEW0iELRufvpzONn+NZzsHhVOofI3bntCYcfjABBzW5qm0gcQcd38Krbg/uFTJVT43
G4JIk/SX8zyFJ45T3gzrnjYj6LAjFCTm9m0UpXlqiRsL00oejNJ5UBm0w3L9fJVF46ajrwgUy8Zb
KBWwHPdGY2vKpPFoFfBnQl4nG4V4pLNqC3PgwXvSFc4T1LVPzzC5p8x/VDqfC146Kov3yubNVVIF
4vtPEz7OZpH3uTkdahjWBZOoHOx9hnRTrQyJymmuXRwkfoT3Hddk80u6attO1H34kIU26C5HZbZn
izML1N5dlVlfDhanSbRFMJr9jqD7TnUq2lJFb92M16ni9ZAVexKA1VNfdmTj02gksnHN48OUFygv
EYKHKH5zD4QSesIl6S16/SIaERKPX3XqDx75FUolvY9w9HHyTTifyKJ3h5Tzw0JNeSqpRlhQ1vZy
xiDNX96QcxyEfQalzb9z7GEC5+oMO7tq58ehQp+KGG6I7DJy3GAxK89dy+p5ZFbX6eIhZM73Keu/
ye+bYyaKlyUU7qNXYidTUbTNrf6+QSQ/5QmJqaHoyn3sLle/iF2EdffDEnq4bSsT1lJ8W5a41wuP
hcjYpR9Tv3UatefFgkMnr+S58PiYxPzcuqMkBYYQgnEvDDr+GN0gDs4UP4UNmEiMWHduHZGJtOzL
YA/3uhug1lvdtsfgsw0LP91HHyj+JIXAC8Ss7ECz6C8yFr+VaeEH7TRFFdOb11IgV8u/XjnufK/k
528Aoy5DfI2w3Af1kh7ZNZmXRfcfblffZlMht3mk/yxeeFnciUHFqO+stDigaRBzi9jatXZLisWa
D16cVZBR9F3XIdQUaqKmvBy3RarCVTJ91qUf39eaV4zmRD8gagsh5hsbQfexMaDvwZJXAlzGkp0j
Lm0sYB1/O2QUnZB/Uts4CQN2o7aHAJ7nEclAH3jlDOxT1+t6VR4mofByty92bnzOrDzMofhLiPxI
vpdI2YbcTBXvhYBrX0hmqppI21E2DeWt5AmCxQPoWYw5UjPP68i26+uJWnn3bGTMcpWcTmWOR6Ik
fV7XyTob2Ti8PKC9BiPlxPEWcBjdj2mC5SSq5Ec6XNyBMrV4KB7qYipvpOafjVj8kikgqObFt+7s
POaD0W6rPuLg7msJZZgUbNajS5rGbzlUn76YrQM9oRucdj7yXdZc7GIE5WrbL6HoHaSZ1DvYRSI3
TUwcRTrWt2yMcZvks7XHFxtvhKu7O1O4rPeSlPyD6W19c2Bi67qJWnHABC2hY3Gjc37K2mFDu0zN
eJQq+/SZ301gU5Rdayw43NnG5HNUToIG06xbhvTNQlq/mWTccxdMNrxXiKNF4nuu3H2dEm7oWkkL
QKUujUpKnnyFEQ2CTMFf8QiD4dArnySLz2/CWWXA41nlhIJ3YAbPtiJShOcwGAYqcJowuYZU5iZe
+AzJ/E1FzcVsayRgK71jf3YzDFHx2CtxLVreJq2eTrzz28Ab6UNDrv0snUldHLu8rewYu7vktzfb
lFVyRO7LZrgPyb34oO9VdCXJgphuABAn0nBMIiSQQaiPCbIXeDk6AUI6a5ss/+S740Im4EiZTPmA
v+DHrqjEMRXd8vxYFc9/YlntqRywBDvOxY8pdHKICtcuWdc1BiJZEYRJ+l0mrbX1IM7hfyctV5rJ
Ez6NbqP8mMdsqDu+32RN2ZQeVW4fSyWKwPb1Ps0fWVe8+T0ciVgjublLZLFEQ/ZuTCe6ATDBZadE
rI2LikoftknckBmTOKVz8jiZBVzPA4u84Lg0JT26unsoYpIfD21850dYxRPuFyJL//BdGDejmzwZ
SRKu1kJ/r9WDoYjTkYXaSDP3yFtQfcLq74164yToNGJoxPaAslKf20NFb1VPWIExxJxKc+ep7H2O
yXRyedfBLJcdQ7V7B8L+nV0iFZTwuWWePA4qxdw6COQla0lP5SyOSIzzZZRRzqW1JkIVh/Le95uD
p42P1uc90bK12hDgx+SEkVSgYN8nE8MeefJ5k/BV2iTxbzJhGw9xksAW/ONYxXBxXIPhLio/x2Gh
uVm3bI3g6REJtrvjxCGp+fPiQPtefHxluT9eEgNwIBtK/LC1fPd5Mjo7f41bLqKJPzUBIYBuGyV2
zvs3MGyPlbw70E4LgrA1BPvoEtR3Gkcfkuyph1RBIbXj3WGkQjKu4yiI53lXGM0PNNU4wBzeAMFL
6y2gCiS9WINmc0p4C0bDQReHF4uzaxnhhicoA4LVdF7V8dljivHtLtxmLXfncKZaa1k0UxfNrK7u
KVbn4uk2zs7LP7LMFce8kel+yOqnNjRYb5d0PwhgSjThqkOMZgb3JKSFy5qfZWqaG36+Ys06+tV3
Gw3PZcwky6RTBXwWMARLoUBciKfOYcruRuqZEnJuBSE2tiEQqrICPU9AFzsBdwBvoNmB573xsrTI
js3kbPVMM9JaF7nFn4LIQT9J/9MROpqGsUIfYbCqG51sM5A8YJ2R3R3KLQ+G19KnkubHMKudvaXZ
qiv8sSRhh7SnvEwmT3MzLHsn7fZcBq0DR6EaC4DrDpW2mKZnBeWxmA5tm3HklN0KQVrsDYPcsl9i
0iiWP4hdHkXLzvTx0LWGudem0aHP1wc4Qd9a44FzjNnfRDZ08W6IiCgRYxJzaZwy4dML4mGzkfnq
jLBRHmOig5hb6m8ySiqI4W+hDWEoGucOPdkm8IawSrBmDTKze8ziwA5tJmC34Pn0GDcc7nPRWqJl
m2/ES6AJ4UfYJTqiR0bNJdTwv71jTidzAfc+Nl/hwjOpq+WhYsVzM/XKvNXZ/ECunoH8HOv8zAiM
gSBxHhNf/h3DzGOPZZ6s/lQuKZHm3OiDZfUh9EXDdT2PgBeW7g+GHr0rw7cEiNnGGIyTR6gbGAVF
5s1w7NvOOxHW0zdyXEYWdH6NgwaWTWdGd7MVxsemoH2pZSrSMePNwFcyNdD/i4zds4vesPoK63VB
HtXuDZyfTVe4vHOa+cuHDRCb+XxrrENJPunLUhrfS1lZW1cyecX4xmDa4KS3jCsfQXMWxxqgC9sB
/vbLCEM+I449mryTS9PeQsj4TJZNSkj0dmJRRmsMy9msmAlR6rfRJeAHrOsQ1zWe+5RSBr0mAi2t
6bnK5bD3exN8XMdg01UPrR2TKsiq06KoT9D56hkZMerUqQs2quI1hV2b52g3zg6oFDGC+5LdW8xp
EHhhypZTShJYtxRYG/Ax1IIATFABnQN9WfMUZOBceraYMsFj20/Oe1Sw5czrFg/AQjGX4lJDXgjU
r0UsCcSBz+YmaHNgTmy8iqMfMVd1uRPMPgiimnDctrHQtB/9sOuequYFdAV90fHFHmh2r/GTRfXd
7BVqPxjDL5pVs13CGjVYMmhnNManc/hTtDZtUf70kpFxHm0cHw1rkbFeGF1o9gjSbObDIRK7jeN3
y1FUqOWc+ADElECk6ZXFE1gu/bkxiu08vpp5SPuzYLCG6trTSp2oI/6IE8VAFOpSdLDwkCbkmGTv
PXZO+yiJSqWZSycgZ+vWxl2DEujynto1Mcn/tPUJxiBQOnir4qh+mPqaBZWJ0sNNAYWlSu/90CAC
w7pvk7hsBSVbSKMi0dcYcNzZq+aBgBW0rectaB0rQC2mS22bYKp4TNOMCdc2by3H2Lnsy8E7pBQh
JXzMGP32iWs9jMnUomAMCCjxfDZ5AZlVc86G5TZqJVy8IXdPKlawZ+f8EUOtE8BD+kyAUe1jwF6w
WS6xntQVj6FdAmCfcvE0Df50YY96xFcJu56w3aaXqDE0D99CTrHXo27cEKU+zAZzddhP264Xp8zu
z1HF+ICjYl1TpuPWW0tAOu5XbmHwVKxfIdtEUTNUhiUzTr78wn0lNkinHEyQjTKqs4jyp7qOQLq6
2aYqRmubmiTiwgEXCR+sF1rTH1xa34bRftoNf2RRSo7KDO4rRjvIG/lR27HcWlGNM1D97WTWB7oC
uWSE+UMXltT38RBlnPco+fatq3+rNZXFyGsiyxlsUqtm3rVpRhjdaRA4Yj9GpzmNSlcU0RIBdDw+
/LQ65HPxOI/jPvPzHUSAL213JmdU8lx3+EKZVze8N+hJdsZTo2Jy6F14ztKrGG3GXicdg9wMd1bq
2FeLtcrNihQ+T2JkautGtcXk8EcVOmCDC2SuWg3mEmE5pP6zd7INDnzUrjoBMGa3nLxO/WI13N/L
Qj0N7XBwI4gLmDNZx8pprddbQSfA0yLg+n5dXkeod8iUfb2PDXdLOba/MTM+Aw/2xzlrgAyDITyl
4qFN+DRZQaMR1ZG7J/R9biwippofMgi9aSHhwl6uhgqDI4KtLqp9BA8ZIrjNsJo6M/WenH6jjZku
7AfAcLGVcvchVaMF/9mCF1YwQgbKFnZQ9Z/jZF59hcYfl/JgOWO0HR2kPXsqaQ+zo5eyolvEOamw
qmH/w0dLBlHgoau3hreYl7SkRcDRNPp5/FNgRbj6Ses60C9UewSYzF5+OE1+UniAsX59z0IYW1FA
bS/t8FQzvLm0I0f7xgHgYuTlm2WiI+OyBKzbHbtseMLsuLO8sMDc5LzxBHSbOFt+/ETfu9Hw07iw
NXIh4qN2zzXv3VsuZwYBZjG5B1wygvlguk1XILQRc0u0WNSZNt0IRVG8TYlz4rdgUw4XFvclW+g+
u3gtAX64bgFbkzvDYr9m2skFnllDbg9xPC8PYZR+pQsA+Kqz92U1M52DTYE+R30htKWldv1jMiF8
aiA5BAx9nKPcMyAk0XLR2Y3e5utlgTwioyq7JKeFUFgBl965HrkKXeUPFhazJZ7p05jrw8z34WB6
M68PoU+9vI41V298G+tSy/3M2ooZbMGvwJKXu3QhvhwGJaOMA2Es1QbA8CcC6XSO28cc3Vl1MfTL
JfZgA9KMZNpyawwc43YY4fNzUn8v/LM3x+SEC+/era3budE826bdXBYj3c6K2O9y3+R1vF8cE/JT
y70aOwO5wSg+dbGkkWSZXwBTkclmRuPAhVK4G1erROJ+1lnPpxCPxKqFuSeqSIsai9Ogq9nT9k51
sWabHoymy7bQlHSkP8ZkecorY9wrE7u3AWzSNKZx13Omp9zG9oDPiy3mWkLBRXi7rlndit407CIg
nRosQxxnlVEOz/W6jVS+f0MiuA0Y/x4U53cgkKBZPSTn0I+Na4lr7yBHDH0q/+ohywbK0bD+/JDE
MmPcxrJdWj7J5QU25b6a9XHQMuf4pTgY7fhQ+O7v+l/kaaoPGWggbemM0hnPOsUWabwFd8hCXL8v
M7lfcg4MQK5b3Iv4JjMODbqRzEr+xUq77EutMcy4n6nJiIBeTSVvqTDR2XkfOKsryIv9K/r4Jiep
TMWHxFvP6tFpN1YLI8NJxnczrbv1fRNUPKnAIMxLVxF2JM8232RNz1NQdDnKlryF4tdKj0VGmQfA
hCF9zR0dirilAVmI10RrCFwN969Il/To1NxUFbCGkdQ2t6joNve6fDeZ9nOYrGCSKJKbzrbOqOsV
jlBLoi0o2ASwLJuhu9ZRwaYldOl8KU+ZTs+0RT9FLcSvxbnOPcuBMG0oqnWHY4y59ID3g1+usOpd
ZQtqZAxvz+Ds4qLMf+jHyq02O/ba3tnKxl67aL33ypWVNdyQaIXOIYWxE6550OUo9jLtn52Q5lU0
/kONVxF+AoCFsWQ3wVzOC6IJfFLk59kcrIPbqFOqVuYDAyiAd5+GDnZR2rfyXTv2T0rDAp7x/++k
Ao3mkQyomjbdd+P4hgfrEHGBWzqagR2Y6Sy/6eZhWfudQXE8Nlb0miegT0N+OzXC6EVF3oDcZZXn
+Z9WKKygNkYOAbPoTl0otzPZXdY1YMN761plLoXADnFzlVnc4x0nULO/q6bSOtQDG2R2C8SW0SK5
i/ub1nGaW8ZZrBCQPvpJZiS4UrYzPpeN3gFnvpIme6zWDRuZ79R9tMfiT98T41RRySbfeBj4BANs
nzRaZSFtrBvDcrxDknOzBUq38b2x2kZ+YXNshjhHimMi8ZC17rEIx/o6FGNNHMSI9xGRqZiffuc7
Vc91LH/kEKNDzBm3MxW2zlKfYuCHvU7fW8ucMO14HGUNQGKJtEuyWkA/y3vqX7mU4IyYOUsoy2Vr
Ug2YyGplPUCxIYJA7JOlNzAQsAX+cCtnVqjrII307rwNqz1gaY+A5y722NGnKy2qg22k97ajWSwU
7F4myQnnNB/cM35EXtfHhkbMVFgvYckSOik0JcrVEsCwZRMd4zLgEGEisOseV/jibDq/AnQdYR/U
AlsxF8jLVLOJYndHJ3GZuQig/lNpgBapmyP3OpMfafrB8IwhDD7/7CGaIgmVXbWzZot0SzadJ6nu
a4N4mIu4O1vPEv8MsT9tXl1IlTcugR2mqrbE9NhjXlotPpOX3bc4jzdWznfJQfEo4NNGPbbLKJ3+
9FnLu1Ti4MLnC8BoCEJp2Pdp3VhHbSlUgFDyoiq7J1EOIJ++M8rnAkRoY1flnxmUUXSLZl9n3QWU
cXtKhEbGiuZb8ABfpsguYQWni5vCV+GBJ5yM4eh0OtuzIYJA4+fgLDO0miXj2KxaQQbDwhWembwK
Csf6GEbcsiGWeKeSMF/TP1W8sEojaYB7D8Ntv8wxLu21KS6oUpg09GvQSdtb53Z5GSSBEiOMW6To
69R7xY6kx9UUJob10vubTkO89yyu0cuCDSa2fAqejPYM2gscY0WER1Y/xkx03BaQNBSCIWruYgUq
bxPuqvYcJDq8m6WEbuPivehemZasA+9AgFse5nqOZ9kCUQ7N2uCUy7mrU9YWYclck8zWsOaNpGZV
Nln1pkrGb0Qstc1jUjPgF7iNtZ/svwVu/s98yZ2HqSyOAEaBwgAUZNzMvhYD4jP7lg+lH6C7gcPB
wtPOHLYcKWCU/PoO8fTVAfhuWdYdNKiPpGiyp8zxewp1LXPfgaSdzLdoIoIVJlyTQm9ngfPdJInf
7kCstoCb2XqE3QQPMPqNubYmiXPrhsLb+AXwYEiwY6A4uENVHBtUhqCK0kOGSVxPHU91Bv5GoVMG
/eLHB+5nJUnRVR3DgIpVrL8aBQOZKWa8aF5DRXgoE/B8euB+49IEGLGOM8fO4gtv5MC7+OuWEwry
gvWd1Ijed6vE4S89HI5ZqoD7CU9VbmHss8mtlgM+YO12tLAaQ4WU9OXktrOFMoGwErMka3zyV6YS
/bE0ytskQznPbDrtpkZxGQUag20BIaxZfsJWmlwqO3a0vthDF7iz8wzGVSLa22U6RfG8cJKS9ZnD
bRF3eztcvx9ea944U1kfFlbihQHiSGpyS6U5VLtprrAmfVnxIPfdkKAGqI42rxTqsV0jJ0uzvEJY
Yj2R4ZMa3EulZQW1kSXuGBKFjZr9WHC5j31AH5bf+sdpmnfsNfk26THfqjr99Qz8iOOgsotamvBs
86hOiXvXt+5bY7nQI50m2Q3RerPreHDSNH0NI7JRjk6eOFP4T3Dv9wNAqVxL6HqAWo+ZA6e0VjBN
h+Ys70wEJlACTjAVdXFoV03Jrp68xoOItBQ/iodUecCAStPn2nc3z2Z+HxnkAkI6wAozDawkuXfF
pLjPUBJq5Fd6WkDXWYptyfBqgvjWuehOEVDQIBL1t50QKklD9wmMKSSaLN2KSUhaI/18q6GD4bfj
VLc97LmzUD+C03uaUArmhuPFBnWwjQ3gQ6VJlt/9sVW9a4GBbXJWMHvG8Wqxw1uOsaXyh1NoYzLM
aRQna4GRV4iL37CK5RK3Mi2rHbJkC0EmPtE/So07SL8bbmvI6gNc80bpD+nlZIkadNUYMm3Qz9o8
5MoIdFn6p9L4EQa21WhkF+1mY/k4gSfzhoZxPoN20vvj/SDh05Qz9FccRwVL12exHNvcfShkbARh
RoW0AQwu5CO2/GqbaFxyZGHY9mN1PPTpZHB0wQINdTVfopF9YOlrQVRRsMwHVdaIgeR31DRn06Ca
cN2nQoarmBLL+OCH5S7OigOSCP0TbGcP1hx+RylFl2i/t6RwfqIG6lBJ3Jo7NG5xR6/u9hZXvXCj
cpdV3bVyF8VSbBxvoQZGQZ6ztTFHolxeI24tU4O2dF+iNrmva1y3ApWK7gToCApEVVYM1X2T0LrY
e7gCYBLiYnD3VvVUpGIOZoLXDlYxQlzMUBpbg279+MIdjQk1aujPq23Q4aI6cEg1m/9hLJQ9YcLn
uf777//2XeFsZhH/N0qq8p8bkC3QCP/vUPPN3zxKhuJf/4H/CDU7/yB/vBYRW54vHIvak/+INFv/
ULZtOmuf1ZqqJajzvxkLyvyHEsrGxao8ypG4Ef8fxoL/D/aNLugFYVm2I/z/VtnV2ur2T4QFIXyW
2Mr2leUph4j0WoX1TzV1grBC3hR0LlIyVG4wEVyzjmKCNn8OZXXyU/tJ5TiOOq3+P+1vkt/gP/+b
HdOz7DWfzX3l//43J0Rq2RujECcTcFvkiufUSJ8Vh4i5/NYSBaroLwA3GUxsJD35Jsb5c7CXOx0x
Zfin4pRgacXVOJ58Od27cro7d/d0MN963XWw2No20zEamMCZHCTASTKV5T2rvY9/+qD/q+pnoA7/
8quYlm/jXJOmQ3M1CbF/KVAc5ih0RBha8DN9KrHMdFcigW8GZ3lLx9bEAOh/jXBtN507gk4plmPn
lMa+Y0fPpelrsrwbm6/whrooa7NxQQ0eJJnHdFxJnOiJYz+0GxXWJv+/2EB9I6F3gYwf0dFDvGZ2
69D9jMKYLWFh4ifNz4l0/kY+vWOdXuF/BJFVCzYe1HWy83TOzNz7Clvo9Gf0YwJclLd70SdHHxbg
NnNvjMK6GO7I6P8r31X5MIny2wa4kcStz8lIe3CEi5ypgR+474dwY7fwSVm8j4b/y/DE8BcbZ8CQ
9xUvq2Ww01eWzNmdnQ53Q/ele2w0c24SqISYt2Ecou/LffIYUrE3V2Ss/F++bscmX6J9GRkALxv/
zR/bj4YtLHpWcj894pvdFB2g9rBmD7N4zQn62rSBtnlLWG3TMxTdwHQ9C2gD2LaYn7Jiyu/SDray
N0pKBXAWCrKqPPa05JJdvFnSzD8lNGldpS7RV2i7WLWDtmar4WM33eXAcCM7s/fD4jGzhiO2c3JW
/DGOKgN5x2BxGYhXHSC7DdfIotXLSMJ5bxc2JWcSnaHmGGrYM2wzVJoSVO0un5edESPeNw6dIVWa
v8/DFAc1fX1khalebZrluU6+VNNjJZTRk9+E9DEg5hPRt+6zeNqIjo18G9GVBr/nRvUNRJP4arVy
D9oVCRBtpPKJrLeOeEoG4J1uO3rHpUb72O3IRacXkON4Sz0S+lHsQ3N2F/5GoI1T1iyEomuoawVt
3E7obmdf7cAAch1lCbghDNOqTTctz6UmWsaS58HPqwu7SCzE3sccGX9ChSIz2vVWpR15LjUfavVb
4zQN1Hr9Gh3zWLXVg912J+XWe0MPB2Fk8oqYgXOsXPgB+vx+0PqILS/d2TK+dnV0oo/nqOh7HRZN
ZsZpnupiTUiTHCX2M/9CbWKnbJpUibFMce/Ax7xrlLybTpP7CXDezTd+FDJoji6D+8BF29Tn2WA9
WtY91cF6yWDH4D+IGgfUMiOzO1cRdoAhgWpC4/q8XEYDLFlSJuauFfQxy3k8RKHY9aUe7zXJmYK2
SmWevHb4yLyUtUKnWfql8VtiJsvNpPNP1dk2CTXsPEVxsU0/B5Av3qO+Dci9YbGfuqNdjdzuVku/
VVrbSVbvleneaRdaqlZeA1+GZ6rIY2w7Wn2XGeR9pyFGLdzyIxcysJ3z0rsrUQGjHGEfn+00zHEx
BanXXAC24o/WhnnghMJaurJ7u5ZqvYIod5Pnu9BbJoyB7RMGve2YVQ3OP4ZaVZHmqgYP3jpGtJJs
xM367cg0HM3QlBBvK7pLSTo7cGOc5cZcB3bRsgAZ4N12lUsJBEYfZy6f4iI8uWX4u0SM0do2f3JS
s5sixyE9AojeDICHg2Zs9zKS+U47vYFje+TPxw15CYEecLvC6ozEWFi8FX0kL+7ZIQ795CmqCJFI
wrUhqMJNY0z3lJyiG8xPNL7IYzvOW1l2W56MZVOF1ByZuN+EZ/fHGhvEVGnogrVkeAj7oKtq7C7e
Vwb578ZJTedtDdnonwpeYW1wc2uLngBS0aNPd8MdzuYvKUP6XrHliDVmGdFlEGiHXkH7ZOfLm+xL
hOVUuEFsPKhk/EKptx4dx/tk0ARaE74kNh9w4XqsuIzegp3sgL+rX0B3snkfSyLKzi0pz57LNvdh
m0RH8W659hJ4fjyxAap2cvWC1zXeubBye2AQMUGrJXufloHQJcFYKGoP2Vy9KbdCqYeNtPfL41yd
237Eixzb5+bFrHm4cF5Ppv9aSMpsqrn61Mka/a1bYkosjgv+PXgDayx4hUc+yaUew/Re6qHQoE+j
PHBiB4HXfB1yItlhignG1I25C1W6rxf6HDNZn1pPcTsV+pFQJSMzEROdMX20/Xygp+gw5vVH61Ap
VlcGRcklnO+dCWkV6Il4cdPmt5P5XTNzi4lIhbjsA2/ALjw2VXHEnP+BhV8ewLMrcmf4LEvc45kH
yz/x31PeGjcTAnw5LuGxqCu5Z8+8YJlggO4sxLxu9QXxPfSWsDo1YU2EG7DuTTN8wIv5GAjQb7yY
+d0o7OPQt3hLM4wodsN2TYLP8OFOF9X4pyoqffR1/GDhYdlDTLrMhPm3YoHn4E2ntriFci82LfDx
TdIkb1ogR8Rkc4J6CimtIEydAZ4ZERIF6Ey+UAWbI4KlsSG/Esgj1BucWxewt8dZ7D1zVG7wPm2S
fDzCsQzsjgS3WaTexqttdJiZEEg5ufuotbkyeRIdjM6FxnMe7I7UgzPY4AA64Ccs5uMdFnRjM3fU
XxTdfIJ4QAXfmq2u3Dnfyupe6VGTETOBHjvNeJM24aPnGl997CeBM2tWu5773mn3qaQgJygKbK/U
nPnjK/Mav0tNVxC8WQcRNLCm3Kd1hd4db4SWFUXHptIPVV+wACqql3jdpPawGi13OeYt5z1n23Vo
xhnOOASddsqIcsRHwOLvZuZ+mumlGkV/28DbiYR532reK5kbU1PaheCwFr1agL6jpM5O/M03U0NI
qZNDeLWK9GJ0kBqQCXexbeY7Wfa/yOD49G/ITxtGFhEq5bDwJmoARnTZTZfGPcS8vQUBcZ6ujTe0
T4lGSRV4dSB1MrhYWXOYiK6T2bP1vswxnKmaGTeeb0FcgDTMiEoj4SCoPLNLfTLa2kO9qV8p4CGV
zv5OxP2rO3hYmkL1Nbn4ROtuh4/8rhjdzaT7b9PV4TayUK+jGCsK2vlGZuUfpSFMDIkPBWTyc2Qk
bEpirB8b8rIOq/Ntm4FuTXF0D5jUMCtkN8tRRCSBsJSBO1t9x96UPSo1bWs9o7RYyXX9Ydhg7uMO
l6YSr6Oy7oDBvLW9Nx8aQhT3sEkYZRbP26YcWIwu0tpNE9bJuY7OsIaGfedwjgn5lFTecoa5P+7n
uHvpJOtA/IAHPxvp4Jnj7CCI/ElKA3U97MIJFsie+I8fxB5vlrr1I9wM2bueMuepRcMgm/2/2DuP
5ciVNEu/StvsUebQwGI2oQUjGNRMbmAUScChNRz+9P3hVptNz2ZsZj+ba1V1s5LBCIT7L875zsZ1
jWlXq9Z9ckwMxVKl1oWT5CllA4saHzfMUE9HgDvejmL7rcvFsGt1z71gNs9MGevDUKv04hUV+Q+R
Jp4y/KkCZKHM2qE/Tez5JFJv/BWDvW15Naslo6mlwqARIX8BCSS0OPx5a9+0Wb3awKrt3vqxMG+8
zNFvN3rQayr2uvkwMPkARGromJWkO5w0e1Oj98qNQxLuGo/gQrKtN89UvOYz1/XRGiWPGuuZO50j
Mihd/Tw4tvHmex4QNad7dxxyGCAaMBryhvbAWxat0sxrN4zxz0ka0Uq5ayMLSX9RBZI3A+VgWP4p
a+QrQr31SRpecVzZW5OfFoXxVzjgpZqj5pt9UXgobd2ijI8QDxb1X5AG/S3PwgbdsncxMuuB+06/
N8ROVJqxqlsv44wwtNdB7Hlrj/VOUQm1V3ATzmYIiBd6PDzvqjuUkZrw/5uYosyAuq9ajErNp5js
mQ5vgN+Augcl0vRkKv9SWxX+QxfdRjwQawHeGbtX5dGPsasw7DXpE71PDgA8d8kWLI3YH8fSftJD
p6GwTqfUtD7YX+6kRpHUkNuywhbcYCkJnUPDWHyRJ2MLB/VjaGAPsFO+52U2Wqc4wasseLcRQSMA
7Afq+RR5b3KmyVvI2eSyvbuR655LWA3WokhKxCKdNSjq/vmHNzvAiVyEBtGE/WwS3m2EhE8ukcuO
GAtZx9jUU3+cvpu3fjzTNctDKKqXfO6XCVEfnJFEZzQhYJtm813QOOyyiO08u+Hnlt3GrnWWteQc
7qGawAZIF0kqaDDMOvEpjlWzNvk5ZBByzaXcBZOgTApSgVOI1OirK6IXrJTe41y1LziJT9VooCpM
rKNv3MVlrs+T9r6NnGsnNrDRizFHswAYi1O+JcsCqoAs5h9jcTW1DU6uQcvwNE5teIq1/24jWdrV
ALWQQrfEkch7nDjUYdSYCqIOVpPijMmO3SRFXqkZ2Keo6FNsoFsjq/Z1A392apmCTxYuxSi8VW1i
rUyJon6w6rMzgNABvS32ndB/hij5rWaq5AoMKn0cuB9NqVC1XbjF8HlXCzTElh/C1+0md92gaVuT
CGOQklpf0VrXm7mPRhBAimhoQxMsE/jj3hBWfWSqDQLBh/bgxvU5k6XxLlQC780Yzd1o2+2R+C29
HmXGxhBBAfIIGjbHwyGYDmlCAlnrgSkE8w6di4L6n2WiWe9jTmOPj3TwkBg0ImSpPdr+dqQzIW6N
UmqGeYJ79eqyjO2w8Ft8J5k3YgeIZbrDRgGswxt3Bd4UVmHt1QiDZ7sxKiBHX2bMVhpxT84Qf3TC
N3OW344W2QHt+w46zSsqVbaB303dcGGDsD5yDfIVXgJDov5mwP45BEWBKCcosa6CFYCvAp6qWRW9
6W0R8iNe4dxE7bfHD+9GltwRIfad8cFbQ0LFNz6zPfXvKfFw7gznYWae3RPhEOa4IbLZvnlB+dmH
frIeXVafTmBaTxkBXwIBhCEROviM21197UXy7vYsAjvLXGbWh6lPxL4Y8jun8X9srHfwPKk83IYl
Rmu6MxI8cUKCcFQj6jAjGcU1G8karKTId5WcbfS4IVL/LD67skbRhB5vXTIJ7qsQB3g9xBvWuage
U4FShYpByho7VTn8KRA2cRFBlXwit+fgNcktU9PTmExbZ+DOTlr/hMFEXKoY9wHGV9smosvyY/Yt
5juuOyYiDetqGjznMLrIxngYVsgJ0j058O+lXxpsYAYUH6m81mlPxmkC/sE0u5P2De9M/lbPQYqs
LP8bE0qZOFAZzLaxEUnTqgZlKpEgO7xDdXsYfEpJCuj2EPQlXWF5nzWK64FQYEqHS0RwWV5ZT40J
QbCy0l83Mp5NhWr/n+8cFkeDr2qHCv2ITFKQU4OuS6qwPjVNem0bMO5F7x6EziAymKw8B3OMXxCl
TqeisUJoclWAyou9LCpK63GszUNCauC5QaYINst5TJG8HYmKNWkzUkr/fHhmeRg/16rf82faZhpu
QWu4R96sDHEu+j/d6+78zx+q6Onx5cLjiaAkr5OxLq5d2ZE6gO620hj5zKnbxGMx7GoDHp0fhDfw
Mx0xw1mwrXv/2W/D8Dz0/kZ0JV+twgxJSMj2Tty+Duhkb//+R+S89jVmF5wGwsJPFNjEbMgMLgqM
jHttEUeorHzc5SPJwSHSXSQDyTEam794DJHF+xhdQrfbR0HzmEqSEAXkrHUSqGd2Z4yT5q3lmv62
CeWF8sXeBkb1Xtt8+RH1gUaqupZYkP5uxvajQ0XjTcSM7qw/3tRf3ATnYeixr9Im13gm29VS71Rn
BiLWKq0h0bNGBbbdXoFbAotAc5U1t771fqsheXFVN7H1GSTUtY5y0L4NRGft21g8duU5rYdqHfnO
T1YXLvg0vLLyEgtmetWCVhCGKjZRNx/KWJOE5lDEYMgS1SdYEQcnFfMWXxzcGQ3i3C1JOT3Muhkg
Aw2r3qHcEjCPaol7gXeomMydaZj2Hu9xv449RNcFGyHNnDBn/bR2chmdZcXdNVbQwcHOdOtpZDtT
9gBGnFJxTohDONTpuhizU5HTvqKIX2KNZrItIU8kRYvH1UJnJeYv/k2NwbbLt36TbC32WIQl8RWR
xfBlzJQJQwlORRfPlkQToxYTp7/kak6dbW5BEXWEDrvuNsS3N6tP5vx88ahN6hZLfGi1j+7YfDum
u8xUHbZYpXds5+a7o/RtLVLVWkWsnmFYK6+CaCmbtYve9AAiBDidkRRnWehdhqYWl631U9afJT/2
6nv4dIoyYOHqowbJNM0XM49bDs2fAafYRejPOZxRRITrZiLC+2yqvtpIJklA07dq4Gvs8PC0MEbQ
XTJ7sE3x2YJcyPPM4/CPHnVeMuUSEriky36zHu5DO9IrSD/8rEHeEj1f3JQgx3qa3b2V+igC+5Xn
FvZroMCFhuMXQcOG9ye1G8qyIfqYlImJqzYt0sM5DZHXpsXoothUEJ6XN7kt8KwhfVvLehweKgZw
fV85p7rAS9SkQXBhGXmoFWmcYc1EsvTJGcgZv6NppVfI0/rQ2yXmBMIjYaqGK89DpeGl4HtEipZH
IuHC/15FJoZK7iJNQ1GHhY1RKkXg1TR3GCSo6XEQqOplTpLi5GveaObwmwYTXuyxfTVd4zHoSR+z
S3/tqcBgotwvCikiZbQz3CVIbNK0AsfTNMdUjoqtfXQnWZGs/Wk1aYmjMn0tKno/1cE+9eS0L/AN
uAEDmfhgy1g+IE19JNyc2OksPoVeMJ69et8r9TUh4Fl76XwZq47eEWPAwXbMg5icD4/ZWJ64HGBx
9ogSgToKlxcHEFbnfAIflvN6687UNCXxM8Zh7ERfieJUgBJx78dTvA5AT2Q59G1Haoy9fJAak6cH
3t3JkhcUThXab//agGhaU0im5FJXZc+avtunVlLu8cO91UW40SQ5kFcA/iPP7+ydlJXY4TETYICy
y5SBGcMnd6wq+Z7npn/0lMEXG/c+/qmzNyB6MTl0UuDxff7UyM45dTp7AC2SP1SFuhotyZS9+202
A2FW5a3rs5MByrNLwp2MC0pYQseiTF/qZDYuVfmDgR6ekYsZYvF0tQJtTG5AlcnMBfdWQ0rxodm5
uuIEQU+06hhBr+c4zNZUjH6PIq7grZq6Lt7JaPgeCIsMDItTIAx3Ic0PNzqr7sQbb5MmxtS3kUFl
Bnt05nWbUPFsVSnjIZSBy9gVlafXsAkYIUHwWbGQNgrwwXMrzyTarFmJbKw+uJa2/S37IEGBPnWM
YiDQuF5NpBPYP9+n5q48D+05RhTm8TglU4tiEOqguSIyvfJKQDohTA07IvabUS9ptQMZqc7Fa2gB
oZxR7iIShsSUsG+IcO6NlT6gDnXuQgrBNJeXukSyU1XFl5xks+OiewsrckKiqSXFDODLehzRgcUg
gxt4Jisz4+MJxZeL2KqdPKxr16IJDpkW5Z2QvK1GMjy2NuL7kJupdd6EpJFlKc4pUDq/raf3hszk
nmefYVPM1RCkbJ5gfRxNTYNaTOSmmCmmPwe7Z8M03XeGkiig+cn3Z3Q6DcddJx9njXUKRcaiatf2
VjjVwWccUIaV4n3JkJz6LOzhFr6V4DMpIvn4Fn+ba5oELR1aA0lsNqFAg0zBiMQ0i50oQWq0w/1c
t9e6VqSsOvoPJr5fuwtfAdBuatRVW9OnObDAbuqY0InYHd/CyXwdknrLzgc0g2zvO1qzsu/f5oxF
4qxb8m0025pYPTNCOniDfzRZcqyJZyJu3In4Mo4WggTryXOrFyJcDVC1P0Fidpt5TqZ95oobkUmc
aN0w7WzxahITd1KG3hJMsSlTHmoX3Wuf0CbHyO4YcBqn2Gg/TB/mj8SYtAa1t6XiocZ0xmHX+7N5
Cdbxjs4JhLMvE9D51VUX/buuiTwahDhGmpSTshR/ImnXdwP/g+XzMcz03OAdm1WDeR1wCBr0ycy2
jpV+tT2WXNO3ww3WRG+2LpnrzycbMqpOYesHfufyLDHf9OQs11VjfMzQThL+opOMtrMgurkfknsQ
PdhZM9/bkxHy5fnTeFaQKHrHHpiHxAPlRfJiZGayjcotJpzftjbDe6d0DngZKOFVfDWykXVLZTGn
XazbPpFmKaeiwyC8wJ3AXUjaUqDu4569SESGF+pxDDyy4gtmT7zRkrndaqizDXcq86EF+21IPGEm
FoEGWTQ5ucG5Z87D9ZIzjN0mdfo6Kn0l6Qt4Uxa/k0AQ3iPAwtvgsl6M0/QyLJAzRtZUPsLaEqP9
nM71Y9paei396rGUyaMcqfUtYWByRGKn0F7JDGwyxd5XRJqWwVyEF1G9VCkSUps3ffFRkq3u3+aI
Fi5Gfb3q6eynmAYkibwe/0mA6MmT+ykDy4IO7KFGqhaFtBuKkJyjJo9s6Ko76GrGemL/tnLzOtvN
ICNCAGVb6SE3cgJwFDPVRRrzhUkWVm7b2l9W07xM5jJbKEnJ1J7igSq8ky4IcA6jk55T+8Bi4ZYs
wcRxSW+XKobAcb7IWUfr4IYVGFh5FnF3EBXicGCOclM3dzjc263tM46b7K3Uc7Bv2/ps9j2IE8Uc
s+0xS8j8iYFW5ustIWObIkvEpjJwfpbwvvw+Ak5HBpLnq1s4lS9hVhIKFtkKwsEMOiTY9XmWUGAf
CjU/ssobgDYPD2PFIq6XL27gfYmKWsNTJoI5L2UQisKqJtR3Qw4Y9vpLVNjGoYFxzTYHZcM44NIh
XfSR5/iL3JTfYbiGFb9BmmjEfzgMKqgrm5mGblU21blGUXVBGVvtEbrCCnDbHz9H4tsjahh6mw82
qB41hWvQ36xhTLa6nN6EVvWmHQEP29m0UpeWQAs0VuQWNgQroJ58AMNVMwpsfyrLes4Jtg3yJTF3
9t6h/SUsU/OtdudiP9fAAMOcmqHI2PBDnX7N9Zgcy5BcJ9VWOH5jaxexasfn2ZwYzTMp4W6HW9Xn
+zhF5YVgkLvRtY++Qr0PbQaeaWpeoWreh++7bMlLzqMh2irJ5tTP+N7TUc3rJkS833fda1AMf0XK
CwJKBOS1Vx+tMT8VDKAAFw7RG5YgRjfk0iCcf8SILMm2c07o+shJV+y9mQ5mu9bGqSTr8v1Bx4KK
azTZpc3qVVSTTRhlu3cVhueoxn3fGi9jh5bbwY+LHddv8SXWj73q7zHwfTbLrf3/5VX/V/IqVFH/
B3lV1ZXy8z8+y5//OPxt9d+4GmX5v0VILKqq/4qQCP/lWWiagsDxkRUFIfE0/9Zbme6/EE3ZiJ0c
AZDOWXQ8pDr2yf/8H477L8t32dQJF+U7zk7vf+mtkGl5EIGIOvRDIezQ/H+JkLBMh1f234VPlum7
ZoB8C9WQwMfpLhET/01y5VtzruDBgVYF3PEAfSaSQ/2AcO8F6AK+q7J5jxn97BpviI51np/maZoe
Id3aF/iuSxnLFdV1TCSIB4WZaRWHOKtpTQq6+0F890mFhWC227twJjkBG8+hIf/7sYWis8pD2vKw
iMX9P8NPgOgJctHHSbHlkTYhAaRJ3LPEAZgQVK++l323IbY25E24gu/NfnafQD99wQ3FTDJn9jHL
b7LLxqeuIhMiSmpr45XE4sXJ+OosScJupQr24qXNRq++KZJpzjpFC53imL0Dz4EOiH4bn8P45CV+
juJdcnAu4vYgGI7N7Pmndm6X1QT0H/gNJdGvZ2Qd8z3ekL8qk5TvRI3etWYMewU2Oz/R7e77YVJr
tymjo1OQJq6STxfuTJXFb7qexrekwJBEGJgjs992BDSj82ITOBSGgeaULGLERHChi6BAFDTHPVU6
mpSBwPocFCH2/oLx/k0CPctULF4KcXQNwi9yINgHw+bODCrnljHkxD4z7AM8nGtpJfG60Nm8s/KW
dSUZXXQU3jbt5IvDj14ZQfhchB0oXwxuG8988Cp0TYUIYQsGzcE3NXHxdMPYZLKNVWU/lYymrfAz
ct9sKuJpBryXjxEYiUOXYLjMYqk2xjLJKP08Qho6P2R+mqDVwlMflfAMELxT5pF/w40TMIJb0BRF
0HUnK57OFhoyBGnRqui+0d+hPAd5wbJxGNc0jykifIjgXjFnOz5GelXdOdscmyR9SIo+qW6yl9R8
NJtxujPrlpnDLDfFyJSnmcSzoWDux3Edbn1d1psSO/p2HKsTNv5iG1fZoVO1dQ9fFPWwyz1rY6EM
OvQi9SK1tnwmubSX0c628/RARMMSyS1n9jlud0wgxdgpLOuKepwRrI+iIWXyM4aIyJuk0feJ0+Tr
rv8tVU31byCXqCqCLOxBmdsuqMu7FFnYXYWBYVeOtOvmkAU3M1JbvtjDyfPo6yPBdevjMfKr8pNd
E8gnhF7nhJUThUp9Q6U0XXd9FDpHL2GPGnYd85WB8cHAQmGNCwYjZN1056DoLj4MlbqxWWwiz6vi
4TOZMacFGcM7f0R4TR+mAWaUIQNp8msRw7B5579k9wWmTy0whdVLuopqpue8n4xdP1lvCaS/Y6tx
QLJh9ZguwGCxlfsSFI3Y5J0K9lMiAqCMYXYMTP0WxvOnM8JzNCB3rNDtfECu5rTprnPsH+cm+0sR
02+KJPcw/arN2DRfbtTGZzXdyl7oG1NA1ur2tnZx8Pg1drS0dQpmCekDkPH0E9rKSZNBsbOLpj66
ImB6ah/rrq5fncH36F8WsEXukvDdxbc5VmIbAYYOJoK9rWrRzfvGQ5CXf1obMYMf6R+30I9OWBZf
Zpn/9VB+26NsHolL6dD4l69uUlYnIy5Z5EXIqPISZoKwyMYri4/AZsmRE3Gnn+oECsE81BeXCrD0
xggzN7bMjG4IDEPZ7QLWSys9LOQoehLO7pIGzb9D0AS8I7L9zWz09joHik/hA49iEcUrSn8vAtjV
2N0DUI9sK1sT87j9yi5r3kkX9gKWMPgLU3XM3+3WIN0xMil4TDQZGiH6avhVA1uuFiYd8r3lTEhh
ZAC7gFHR65+pWeJYN/xt9AWo1hhlv2a+D8OBTxkXlBh3WX9HjXypirA/zMGIRzjFx2PEzAVaNBSN
fGhjMlPxfMLKGA7YxH7niJ7ZlRsR6fJAj3kgAPqQtcGPowjMjqP+3ZpAfpveUxqaj/WSOWaKVdSW
m8QDEjAjO8c7yNPRykcPsFY9OQerhjXYlGzc2grztJu0z8JWBFsQaYJSEHgro0SARdN0SExGaQhP
GIVVJ+62tYXmamhDkmgRnTJtikANbKIZ7cXcYHayB8pVP/kTzSGgYYs2hUkFOyuQtAmftml+BskS
+Lw42RHmId2I9qWgPg8K75p2dLnFYB/CXj5igVX0OvbMMZjtjnxB612u5ckQgrVDSz4qfl0MROnG
iHl8m32sOIzNN2eAGly2MPENSsIOFxvi2zPhrCTBNL2xmeziu2vRhbImdleiSOLdENJAiTrJ1jXq
E6SrlMIDopUpM2E10PAAZm1uY80IKgcLWqjpK5lUhCQRggdeuVtNYXFGU3qbiKQbAeFsQMHqY5zq
vwmwUCWyH7ib8N1zhm0aC+JYoLMpXPVWGzahjPopdQ0QzUGBTBIlg8KQk1sDojGQhGXZbbI++vR1
c3GDiMEwVMytZ0RXBw7MyjPQHzFifTMc/6iE25/yP4F0fjxECReNGo0FEfZe4PxW1v1JKxK4Hd8l
vF39k0pZP4yClBATvBnsX6EZIrRH1aKpdD10vgX+klXt+bA2UKHBHl1QBd3J8HoqpPEUQQgGs6H3
UyG3eXDIzaI4Abikz5i/Lbd9H0JN5Iw/zMcmMv4KJ7lFyr5LGxxgXWBRhFinysiLo8m3dWOKvrub
tmmLRT1UHra1CNgPqd1rwr9e6SF3bdfStxVDuq3ylEVV2R8y8vFwecNQ0GJaSGMaB3oV3aWpLagV
eE1VUyK3bl55J9DAEP2UTc53OUwspO2c7M2gPpDJmKyswkW6OFfZJnftv4QFcKcKevChnA9KTJ+m
CA5jCGew7cG9N2RbsbJ8aomB9b0Jb62NyYhENJa/5Ts5FDdb1OQbojXBKfsKP5XZIpGgTw1h1047
vBddD3TGRKM5RBXEUJ7pVdSTo6yRym7UWKN57bMX8DfZxqjR4QdsVbG//EKFs1ZdmY6EbMXAY4jb
7RhReV22H1uLvlLWeP/neW+4C+upX2Y5mErTgEOpL1wYrsraS5JBWtd+69OhP02DfR5bsMZoCcuV
a9lHyiqkEtOI+Y1lpeiqD4HWdU5EumvM9u8ih9x54u+EApS9DIrpllTsU0HjWS/+sEmzbucGbHcR
4Pp8+dMhYNhwJmoUGZ+jiz8RBRnw7nUTiQYYAfRySxH+Z5IuUZSIm3xmKpuohJylavZRjIO+XCf7
8pPEujZF82Hr4GCH6oIL7Scb0TSUGZRLnGYIB9Vzy9fOrY2vxnUfu3ZMCZz3noNE5bvBNEHnuZIJ
guh/orH6QSDKWM7kAGy75sVpivY0a5NSz8ZnvXL798xxJUnM6TEI1Jtrp0/RXSfK8YDKm3hh6zcL
RLA3fLhbKDaZ0D4EngDIkAvkMdHVa0k+RJheKZ/9ThRfEiPYhG0A0GvMj0IBC3Esl5Td0bkMyoE8
md5QLOFIZ97mJReEoSw65uIrjP1gO2q1Zcb5O/SbuAO9RehApT1moRRIOaOtdcVSmY7CvbUMr2wK
7mQKZrRMMeDAAOyloR/KzEMlYOy8TG8VpyiT8pmhKVrdJjU/4HI6kgWP3zd4uOKHGEcb0xmcxf2D
2zHbscPvfOy2eaO/pj67b4RxhGVwlSWS3QlA9saF/xd1TD/tBV6twy+dsMcb3VPcEhwA8hprRZa8
Zp1+MBp9YRGSsM8w5A7fvmADAB4Xnzn0/ntyqJljMzOksRqZ6XkFsQhinnZzql9QF19AUvD7R2xw
yr1d1dWK3Qj+r4ovlE/aUhB9xry8BCteSm3v6NFc+ZJ/KaW9H+VzGfb+bgqjI7lwy4MWMRbXH2NE
29SUn9gfvqCYPPsOMwimOytqIcKyu4QPsxAfnJIPc9UEzBUZfpDQSZiH5x5FH3wMfidPIvooU1ud
8x5f9ziykMRb/eXODIY4uKnfo42LsoIqMSSgxmEcNcGhJ8YGrgFX6egkA/i79LfX6g4Q47Sfs/2E
pBj/w6KvSOWj4J7fphG2PR8QGt3y0QBpt3EZ5E4Bm/eW/RK/eLVW5vyZm0s8VqGfnDE7mxn4hKLu
NpAGwPy0abIxGd7VKPUJEyJ1K525QGOb8JDKY6E/vEwFUpcAKn6B0gDOuu9to2eMvtdadubZ8QhE
StP7WHGLpn7wqMZuX9iM8mR9LX3OKBKEqql4srk3g7mImN7wGHBOXKeZEVlblWA7yJ/iBHWvEfQ9
9JRAaAebo80e05wprX7Nsu5GNPyXrVgQ6dF/rnTSnGMrfAGsR0wp4USbJmI3VBv84j0tsQiLfRdJ
D0PPoHaIRKu0IR5hZoA8BWyZOQ6vs8/iOJjedObpp4qNtwYedJkh7zqMMls1Y+ZEpD11GPAbAzNQ
Z7t7DJrEOHWMYE0nkHhgMSpOLZFjPl6OzRiiYsLW+xf4i/OKTLs8FTrl5rm02lDLJHRisLYQ+f8p
XltCNdiuEbfTPpDivJbg7g46nkiON9298Pme94F57sso32APaVfW7P6y30mG/ko+CoIiG0go18ym
nvN+h5UYlPKwSclWC0qT1MOqvxQKlmXpDsdZyOJQC9zlM90WlH5MRC9OjxlZZwEgZnR2EF+MO3YF
8cpiIbxeogf6FFeGbliRD9Sji1wnI/HIjv9EwGpRdvkHpSGZYq/7Yd+EXVeEm9Tgai1Bm7HfksjL
GVIKU/2YMnmbAroTCK8EVPvQn/lOAwBL9JfdcgEN1MfryXE+rDksdgljG3ro8oZxc2F4E5cQhPW7
gRp+aGi38uGY1haon8BDyUnpv2sxXpawdtjPsodqrd1y5IdZe8hFtul7NoWOWf5GMa5iPrydOxIL
mhZbGHINvR1m78KYfytUZo0HdDivpn2cRRX2rrhdB1b64af2cs/Vn8Cl4UqBWQjn+ghsduTgheXJ
RuxoNuy062ZwyMEwUYpYySUp+i377TnlwUwq/6N0/HZdOV31PHmsFkeLpqQqQJqpvJJbH2U7V1RH
UATUOU2QlZhohXjVxPBlOIiyavlPDgShoJzPA/0KV+ywkuoc6kV4voD0cz98Gjm4rAw6F6J4NkLt
xefuWTVE14jWfjALuudGIV0ZfJAjCLeRUoHXyGPB2vOZ9F9aBYUaXkfNu6eYVPSLIIM1Lbt2J7oq
Xf8MHpCOcYLlUSK382R3x7uAXMq4Q0PH/aQk96z/7BEKDHwbw/coviOiFFYV/58SgwBUuuy7wSyy
pymmQm7ZjKVQH0fjjWUzrrRsvvgmh2wX5qfaVa8jxJ0wTxHEW8CxlWG/De3DuAS8cdIlm65UPOEB
T9iMpo/j+53XTA6yJLMkJURu1ffRXRD51VHP3qbOxhRrfLCrjBkkBJufnVZfirBHNKzUp2WD8gOG
A/7otSdhVkqVIcnxUcxDx+KORJbU9FZ8P47fnsccohx53mI97sjStDAfLYVd8uFHqmeaMRHjUHs7
S5DT0atfB5k57mYqOlske/SdzzGKxgO+v4xgUG30+2TCH9jbiJ991z31bCG3nQk8q2ge6laIc+T6
jLUCrMdxKdfRhPVmiDLnhMH7pG0TCS2jt5E3mWuNj9FEsROyGN7VtY6PsRdAO6pYylCx15s7/I/A
qeMKXfmS/2IiMAB2RAqcTtxtQD4bIs+Wy8HXu0qVv4H+FqOltlneZY9xOG4d97sxmmnfpzQBHsbD
VY+4aePDBMzG6DmwW+iHkfxjJ8ljESJu9UjqOaYFm13FjlxqZBB9U0dr299FbURtzPsAWpc8lA6D
Y0RiSR4yalncWgxKV7wiLP8Uj7EFklxBt2it/BOlO17zuj0KgzYUUyuy00Sya8/Dz9nkWbLyV3N2
YVRoVBMTrzI1wzdaMIrvgrC9ZWkx2FyAjKqsRLQbkXX1JjPyuwybgh811kqMxqtpAbExTHBcHcpe
e76bwuSnMb3xWg5/h4nwpNpLn+w+KtjmW5gV2L7JCS9hXvFx9ByXKMWfUu8+z3DrQ0eZ11Qjrgue
YkqKTZJMnzEYkqanh7Bl8IK3gzAIjfEncfJ3MfEbl0X92QGkNN3xKRg79vvhCTHICHKJRXohGDa6
GPzLsY22Q/4In9bZ6hpjPHkr1wKZ7c7w/xFb3IKm7XejV/6Rsf8jEVVLDYBc9Yh+JGLUEkfFyh8L
j46iu2fyS/c0dWJVUmXNi6Iv6j2baQ2A+2GAsccHNBclNFsx/XrcISFNlBcXYL69/ewzVHRGhAh+
sIwM+WFx0tcHvyh3Bk/IJrDZMfbk8dglFy8XMESzNn7O5/g94OnBVjt/9I39xnPLG1IsYCzNetJR
DN9m81RGqDaHsHsfKOp8pktr0EBYVstPBVF5Q6DVCo7OHxEnE2ebWpBj4sOOXjPkRa2O31CIUAw/
0oES9jLQZ3YYC0owyjZ1Nba9/B6jCCNzIuA3c8gqq0eZISmAgrkjgtBzTVCtBP3SW3124AOhOzAL
Gej2dDMi+nTfq7h8Q03PDUFBGaQJqKLY/mMZFB+U0+ybx/lP2xhXcCT3ldVsMHuSoBBcaXFYfi3P
adgjcSW1YzUKyrAaSFMV/pLqhFOlN4etXwzHyZFoBdDspQYc3Tmx4w3pendDHZM9aLnfoFWQzhPY
4s5wpRC2ZmtLuN8yexaWWHQZFAwKKVRt0aJEpWGhHmIzHU+nf/6RehWeJr7+4IKYQ0v5N18mMI2V
gSnpIpSFb0bNX5wu5BTF9Cf2GXs6E2SXAT3TyuJ8VADdR7RlBcLJDY69CNNtxUCK2F4Voh/pK7hb
kCmLZjqH0ofJwFm/KUrr3Z/tp74vUf2jY/DAOayqIQyxdbzNrpHvJw/vxmQDjgj9s1vZ31lvKRQ2
dcDhWJ8b7vMVVOZn6U9P0czAp3DwLY7xSTgjPZwAM9KwXQWd8ivS5sY0kt9hpLZFDcm9RS1RBupb
tT4jaNI44xQ7AjrdrwYGDixLN9tE7n2YufCA4GRi2QpvyZg+ScRPG7p9Uoezm53FD/iS9+yVahDJ
MfC4/2TvTJobR9Yr+ovgABJjbkmAo0iJmqUNQlKVMM9AYvj1PmgPEfbCYe+96/eqqrtEApnfcO+5
kodxS6oc8YdFNfiy9xuQb3z4LDZXcCRILAy03g5FATIYSNHbSDAz7lV48koNWV2TYP/zNN1nNN8k
mJyBrHgb1I4ImBylY36r3UPvyJsgVQJNwsL7Y2ivUvKWL5xmi8uXVYOh2Ro6XriovSMRgXC0hRK+
WIjycLvXJZ0eI63+k6Sy3YLVJICBvVWNvhYzSfLklPETChQitLIn4rLEZgQGDkxm7yrr71ABvs14
s7MKgFRRgLgS81VDTbWxWvUH83zQY3sDLdV+xeabNunN2nh+OU5xRrL7ZnTIdhn2fKHRFRtNID7w
qFzHQzah/WYc+LdGaClqDSIJvQ4KUxR6wFmKSCaEHgJBy3CD4izcYRvHvj2WHyk8KwBa+u86OrAY
mG7SW2SvQjrWCFvNox8N7T0+pi+9SPEK9Nlj2Ex+Y2cfHbVTmbLFsM2CYHIqZNYoLo5/jpyy9/5M
RVU/kP6BOSVMf8IF/zotGyf69LeqJiaXdf8V5iz4sAFS2WGvLqxh53R8aCCqoiAyravR9M92+KhT
xWzmnie1ZzICJnXYqET9FquHCdURS0QHkn3MpqcmLZ2xfxx0Dr8WzbhmDdAwVfLZrPJUxCsbrmFG
5g2JG0X4MUuZbt3Gy+F8RqVf3ecSrVZMigU0G+zg+MQQTXjfXr4cLAI+tjX3BpJq0ozQ01REsREN
Btct7Oxst0RsgvSMRO15OROnCcfKtB+dPHygGCcQTOZ3S/sJFd7aTmTbOCOezSRBPdNDffbdqT0b
NZitxfyjs1FmChhqeN7D0+itYSIaKrmREF0mmDfd4pYTHZyWdrH3DsIdCotihmZcPWl6+hXF0b0H
4xraDfekkaKTbt3okhhbwypfKoByhMwVv4XJP8Q1vypS2nA9v9gRX8ZQ86XNaoSAq/72cn0pRi5U
PdUubp9+9c4DXy16r548WK3NcF6YpBVq+Rur8Id/e3+IEfPpPRrkmpu2Kf/k+CtZO41ELLnmyzRx
R6lwQqJj7CCYI0bvKIu67JbK3zZK/mazDSQ0Fg8meKYZG6Q2uE9Ez35UBbGE1Fugu8rhSG0xrAMJ
D8Q/qvoK9EMNaVVS9/Qxn7IsGWVEa5OsfVVpdI9svoWslXNArZCjFHc4N9dAeSWuiePcd2iDs5SP
ds7BUPEUcoCtXxabUHRp9Ydea++zYZnQzxRo6dW0hpCZQhvZ8AiQa9HaE7m157iJCKeo1+fawxqq
x9plxN2uL/IjIc8Ms6CHMKpNCH41ryOaO5XnOhexmQXkEvqx0rh8JFlOJZe/rOdzk+rMnuynBZdM
oNUs13K+d2PSP8eqSymJzQk3LU+D0UxHlgUEgFgfQOJZenkKOxgN3FjHfrXws5G0t6aAF4+FPStm
sBSb7nMY9+e+402q+t4LMk3/0icgGjq+5V2Y8znjwEeqXD3FHTnuKSdW3XAZlUZ4GvToq8/5f3iG
88X8pmmmmV/ZdA7+nql3mFzxD4lj/4gQcEHaccIDaxcIneTffHxWCHz+eV3ZWhOV45b4HrriSbJC
dYCqVI5962O005mbxTtkmAcW9Npu0bG4KCbnTKDwTEmsXB0rMDhTWODXAB6r2mkjZpBw5qVHs7Nf
UJbTjLtQh3F+7TqATmFcZUf5YUNv2SZm/NYsBNDTnW3bUaG0kvmtJgF7Hh6qklMe9O9LEU43mI9/
9Cx8SvrmwROVThfEeqPiL590aBqRowbYRqOt5dIiZ1r05Zjgn6rE+DGqRNsuGKhS5I4ubOwNcmyI
s+haJwtAX+RZrw6+zY3tRFkgdVjwfUdcaBOqn2Fytjp7h13pzW+TordGGt+wQ+OWpJtKzX06Jrew
lzDGxp1oXcjylo5ONH12UQ0l4AEEzHcmFYdFpfeIzx97MrSQg6FXI21qDh86SY0tsGZNVLe+ndwL
xUi+sOLzouQlaeWdq8L7pfbOZct1mE1kJEG7T8RH7ZWMUnDDZKU4c4cFbWH9zaXtbmq9H7fGR+5p
zHFjzEaz8TEkCyYg+eo1VHULsx+9Q38nZt7imKbRLR89cO97O3MOBnpbOFRQFmx65lLUNIx5smBG
xA46b3qcBztZKKzLnXlldPXdspfyLTt9WhCSoyRlJDEs7qeh8K3W9waQVvoF9qFaz2FEOnhzEobZ
7J0cU2fafyj9daS/x09dI7vnZbQW58us1aGU2swHmj9Mo3BOMZYZ1CwTbyeVWirw9hmwrwxDPBgI
kVEEb20eU94Dqn13OWnwYrZDDKDD5ZUZcU4eWmRkDCz7rdNQT5Pk88Te+r2NSMnIkZQcHDTC6Aju
NK266wp0bGk3RyyBim08cOuvZy4uOg7fxHmu0S5UMRmcPa53P5Lje9sCNk8yeseu+SYDsCUwDFa4
K2HjEXkS9AW7eCiodBgmhNOFeNlKvOgeaGJZ6TTknor93tg13TxuE/uQm5x4TQx012phc6tFv0fK
Sgj4ut6Mp8c0qk/1wtCsma1tGemf5RBTjZVwMctmdb9Sc1qV9tUtAycr3BAkE/w6mH4y3KZjJ623
NGWCb2rYXiY8oESFffCsvCR5B12eXL+dTv9gSQS7VkMOz2yh6BsHanXM8HiJHVzxE3FWeBuzgpxc
18R3APeGDGFex9LjDdAa2DdZTouf42lUv8m4lrskZzJJwuUcImMqU7CWeCwZBdbLYXY5DE1gw85I
7lvqWi405TXyrkXBM72iAjb8WE84sfvi/7V3f/9X2jt0cP+D9u5v/tUO3X9Bm/EH/k1sZ4p/cV0d
GJkrwGIJeo//ENsJ81+M1cMvLcd1XdMy+ZV/F9vZDr+EplsnasDWTcap/ym2g3sm4JBJQGQI5BDH
mf8XsR3e+f9OGWO1bHq2kJJVv2ngFfuvYrtG4s1P+O/4lASimFjjPqEHcC9soO49LL4bpNvEza7Y
+Egrb24ufhYSenCULuwXiEGmTCRLRUlyC4xWnPOl2YZJ/BmaLVNke+p3NVYzb3rSWo/Gb9QOnqc9
9dhi89mxWag/Cl5rnIczOirkxCH5mfCmuZ87y9gstvaNY7gPovJbDMZpIoOkrJjByTl0fQfuxlaf
3Kdu6UXQVLhgxjphpSAAgsoa+OAqb9dStHkYDkivYmOqQb/lvOvehEzjHdJjWDzua+W5tEVFT3xY
w1vXzjP+Ad26N6PPEshO2Edrp6X+NLfFYv3adRXE5kQcKuAs5F6G+95fI4LJc9x1a5Yj+Wl/Gjt9
mdvuYSy/R2fAW2cirLcRUdnkwsVjhcXPZgKBD44B78kcuW066IzbYTQPWO7ZeqxycTGdTIuJgSpe
e8dB/dSZd1VDdgiZ8VGsM2DPTHDL4wLci9vUSucTudI4s5efzEEKIL2/SUhol2rAqzE52ygfcTlM
pjA6jjVQG76RPA9/rZJFEzV7iicgOREOhLPVHT8t74weVA809VqCnXvXNXJhMN4w6FKbbi6CoRp/
jckuttPQ3ld199B6Dhod8UAuKRtpptqB1Nq7Sg+Qjzf7Jq6BsEIL65p6Or8WiilqCcoVqBPtjqs9
k+VEo0y5L7gYBhtbycgsh33+W+jUj9OanucC47V0yPteNz3TUx7SxGFXyG+EsmQ+Ty1rWrO7Q1QW
6IP9FYfZcLDa5pTMzIGGVp2lxx6ddcG6ktQe2N9UgXT0BFgH/V60Zf3IZtRkSkAE4iUMuwckDFcT
H/V+uq8W8Kdai9RnSmj7QAt5+45ksDrEPayzlQ2T5Vvzovti1gGLjDaZn1XxXdsYp+z4oRxRHcCx
RMSDcdcvbbjzU4vrgnP8bor5rwujZ6kYnWhTAPoWldyCo+daJPKxM0l/GzWqjGh49cJSJ3KP9w7j
2ocZeu8GT9s+aXQsFVBxPYN1iL5GoaW4ro7znP6Z2gimC3kOrUdgAvzpZyPu5cZLTI3nxQPXzF4U
hBluv9GWQaysiZEZlDiMnOywgBilNKC3Lu4PGgasrfBGcgXmV8PGatomkwWvZw2RYE1m8dbnIlyC
br24gVQt/qgnP43dxzt7SDpuWV3stNn5mVXmnaVcxNn5xDRj3SmUqSe0UEFoKJQFnZlsxKIBM591
nxGrea9XpyqtobcLYwZNx/hJdxsK4F3vJNVD284Vs8wx9SvWAyYMgrvFKG9qhVjBvl3n6Oxf+xHV
PGzbmzU2rNE4BmKtQkoxm8+6M48wIBivM4t/IuOyc0xC9SB8w9g7OxopjzZL7/o366LwntXa3ZSm
zpX2e1Ms1hvFvB6objhr2hydK5bQ8zKPz07pvcx9A9Oisr+TZbFPxKoFpqVB3RPjew0s4Ex8sX3m
yO9817NSCsFRO/fm4B14YAFxpf1dM8rpNKeGb/d01plpEQMy5PRENMS+TUo0UYi3WtbEFimjuJdt
s2MUke5FgQo4jVq/BOi0od2AMr/82o2xHGsEZRBUYx+Lx4CbnGxMxHx21aRB3hMao8WIX5AtN+yr
srdmfXTLpHllUf6FPBWw2RrQSRK1443DXagwUhouyXjtMhxImwgwDJKlbVOSZ2m/J8zvObZ2HUUi
5L3irhpudjjB8t/2Jly1Ig3/jpKposrBxzJoW3sjEPPMmHcGv8Pv3fqKe8E9VJF37ma79p2JHYo0
QCcRof7uSVY7pOaEe1LrnOjMFhElndHsjPbkSk7u3GYCSA1PfmtMBBrRmyT+vo1pywFYkE9A7Mt2
jI7VRHQaa2QriNvlaFoVhGTGxBs1Dh3hkHBURPuZpA19bGRCL/SGt6Wa3ubG6oLBBvmHI3o7II2a
BFouYQBz0TtS8Pq5fdPHms9ANrsGLAr+XdRsFSdsbZivgPRIn+gptr3YvnD5XSHb1Y9z/o1bmRrb
zcerJ4zHMdEAA+xiNC+I4wpg0kW7Mb9r14z23WIjXE0b/g4amWZRI4ajO1QH5P73zRA6D9Jw/pDU
oczJPXp81UTpFZcilJTBGOYs4CA+uPtNBtSGTY2o74uEMiBpstemY78QSVovAiUPXTWiA5uZs9nf
SgzZNuTdKBc1n2XK/yr2tCGsM1X5nruTu4OJd+5Q2QS2JGsdDdnGWmgr4PGjYi2yC6kW7t62q4fB
rftDFZp+l3ozHlGDE3Ceg6mzp2/iUNK8/85k66yqO8Jxy+KpYAa5pxDeNwz0uHodDNEeiUNL1+HX
FdFdrdr6WH1qPADn0VAEdeXFPZJV0CVCP0zVLLaDVDeST0AV4Md1JbF4EdpZ35rjn1GR7WUQQ+V4
NgaofDiZdS32Cj2oIOhrz2YCgl1NVEw93bjfiD/EJByUA8NwqWO17FTWB8hNt1EXA01wdJywDRQK
g1uYScddx6xLb9alXNYcJ2P8W697AFJZ+uelMR/H9QcCL1Pso6idUIh293piG5fStZsNG4/3FK5m
hUMu50pB48DCDuXILwtqNBT5p4L0oRLuZJecYaTHQGuxq14Kh8Q2otBPlkGvK5CVBji/kWyb+K4a
Ef54GircfHDVGVwHwJCxinYl23cjEn847z7aUCdyraigzzGcoEP3BYkDfhg2h6bMXwFWWsemaeoz
NJ6TUY/DlfVGjyYIn7vem2sETmpB3ureDaztd1WSERPAOgsY/COpQcqfzKU5xnq0NzDAPngTHAS5
FCGfQmoS7SbEtplGfntXExdRih6UdoE/dsBdkK2yVeKjt3VyHZUpNqDmmIVr+n0oEOP2rAuIIl6O
AzOtOZsanvOhCEhdN5zhIVuy6FB20jcUhV2x/vJgid8pQ9cA9/4wpN1OA5RwtFzMtijFJkyiTUNK
AsojwPvdydDkGqfmUDcsaDcayJmkH9GtosKy52fsmnCY3HmVH27nZJi578Uv1DNkYgtJWJZ+KycJ
zcIrIq5jffEzlX0N5gTVMdVB2oP1YXRVq8Cd2J97Ubtx4YseVDFmwcJ+jPPIPE71fU5Pfk9xBok7
A+Kms1RHfHI3wYiEo9PdyUgPGgLreUHSC0wKJA95Ej+wL2P8zKAxsWIQIcSteRgBcR7q+X5qLZcE
XDSoTQxETx/gdSCDDOxm5oJU/U8XYcXMCZNMdDzFKbiJrdF0KUNwgii0nmG8zdGEngKNwTIrGKvP
M/c8OIIDg51sZ5YUg1M7Ma5mH++sN0w+Wb8rl3LMyjsYKPeyAumhsmsXYiwfLMJ8W7YrLCBwLfKK
H/GXMPd3bUhchcvX9e6lF+IRYOfoI19xTGAnbGVfYnfOWSTmLKK5ElgCrwEEbXjUbCahw/S1hBM5
yol2WIRrBqXkB7AwlCCz+8yNBAPts0UQl1+nkC+8wb45tRHUHjAjb8Es1CfzbXTJw2Li3cEYOiFC
eYzmft51sQ2WYSAhukjG77aqQXKKHA9yT045oP4gdaB76uVEKh2c1cotDPTsXgvhs39vUcpDTwB1
OabuVlbw4JfQY6wgEfx09SGevKOWoHoW8yB3Y+zIS7YvVRTiaKgnvKbNQ1kSX2h0jDAwp/QI0cmf
B/0MtgHRTh8ZM8l61KGJR+EF7uuCxSHQujzd9ROTB0Sr+yrrFegULbkrEERrsQ3XNkYYCneGG1ng
YFySnA1/eT+wOdjpCvXM0qLHxJy9ryNE+a3oojUmAmN+jRkegaxuztLXkfSgI0vmbViAHvSmO4yS
3ta0wWC3gOcuEYxUiLe72cSYCCyRp8NtPtsQ5Ql7m3BLWM5VKI2ULQGtDxsFD5YLhtabo31mFD82
c6+pQBPMXLIKhr2Zd4ytSBZDojL7TOMMX2Gg2kSW9pTY1VsYZUOgS7gBC9kaKZlpM6YJjl0UeaSh
BmZPG5aqZk9g6Eth6+Uu8kZz400muGL6An8B7efTjmVrpB6Z0ERulFYW7eG9UP2hIXMZYjdLMz4u
i9wKm6y+nhzHbdpOkBZk/9Z6HpNuJ/4aWpOahMexKBuNTGbkE1MWW0Hv9c8rIO4oywen7Sqs2Q6B
3OxBckHkZ/Fs03QwMrSpPR15hUl2qx2W5DHS7Y3S1HVNNyQDNyjo6VnXN89pzntfFid7it5EWyXb
zHPcgIFxkEfxhDYML1im5/eExzWUT74nlmHfexS3psSL1HnFASv+niQ0tAdF8iLrmG8cXfQo3D8a
pjPKSyR5BqI/M88+XNX7hI49xWp+78M1zrq+zGW90wT5FJ7Owbk8WzJ89VKEf+CwHj1d0t1pPDzK
PGGgrbl6GVuH5ZUF7yZy/tHVNW9dZOJ1drU9gIF9NxhYYOcqDFqWw5ixbUKW3Gx4Sjzb3Sp91P15
iCW73jRC3Eb/lUBUM2PL51gKkV/JwOMuTHPzlHtRzHvqGkCktcXP8bfE3vzOaprUio5kBZmTiB55
wTwRRUgwqT1bryjoXh2XDbY2msuJgvFYDYh6Gk+HUAViqK4k4v60+upTZrZ5OTm+NLGzFUClU40s
iIIrxZhe6mU2mSESlNaq4s3xskeOnfdR3RGuiw8L655Lh8FPl8iDrtxT5RU/vEI0XGhLGRUgMKCg
P/zzu6uURO6w51FN9GFgoInohf13fUG4Iv3cJcqwg7YIzc/KaM5LVrhZHRzVIIuV+NlsJ50UCux2
NIaI64wppjFJJs6OEXyCXDyJGP7Z0mnIY8/FdhF2pDq0aHtUcQ0TjfFmbr3r0IuPRdX9MYBTbYqU
IVA31oexbONd1xNghd7giYNlbyvL3ifoEjMwCreu7rN91zKXkoyz/1HtcReo619RqGsWjfMDg/Is
Zz9oe1lQjtF0ZwD0ZfOgyLFmGWIgEDA7LF+KH9PVYAmm1r3u0A7GOYaROlItf9666bLcY0gkrGYo
/rgWhCwjSU4VqpheY8UVE24KaLdEHtPcqoYgylj2NwhFZaAX2Q3+1IP0sioQsBU3bE2ZTJNsOg4G
zqeaQ0wLqqTMD1Ez+yUzeKi8JhAk3fyoSdg6aFRuO50syM0g5N/awUa1GNCpp4lc0rlVxkmqPwk8
guuiAajO2FGn1qVT3IDYWj5D8rD4M9FdPpSXjLSiSSQkEFXpc0GHtxkjmqc5vkDkv4a2eEEMwUYk
ky/4FyC4LzonzEAhRB091LuMkQ0Ifs4UPXUJDBHpJcV0lRc4xnTWzDtrnNEUnPvU4HCc4dazyH+O
SuNX4W0Ie4olUIQUkueWnn4Z1AdvRxEsVnMa+YWsQLWSt3aBUQvDeffFCoppVNaAuOqd+yw71xPW
UgUxr03dV0+0hxaXYmyYiAzne1pD39aNIJ4n1sAgX6pwwRCoym0uFP2EFVS2uplhSDZcimEs845W
jMK+NTmPrNxjMubB+CmPlV4TcNkHdgWsskW6U3kZUTEg87rHFBUHyj8ezqX1VVzezdoRbAgmWuZ1
EzrjaMxbAHJARoRXHSoiIpaEdIaiPnkMHg9u1r11BBaSg4RFICpXylY0uNtCEuKHbR9DEvr5GbDF
Xuisimij13DH9bIxAGJ0lXejgY2vlsUIxRp7XKVV9OABCbrqwj3nQ5Hfj1p7y+s+mB3DuSwhEl1B
BX12bCC1ol7ORkvbgx4gGi9mguKgGaDvERpgIC6Bo4WkNsFzhxRExjioJY9yofb9IJElhggb7RX+
CQTge8AusJs8LqXcFbDKiukJLgBo32XxsStYvkHOKuIM/I6tNQVjhz20T1mQDrWpTsU836cpjh6R
FO4Wdl91YWDL7tEAxSvJHkTzPH65TfigCAzedQx3GQkXcF+B3BYZtYnbOV9xU6q7vD/DzCJ087Wu
V2CPM92PA6AEiQiEx0EVfuoI2pTZC0+5+8p4W12EHb+j7EX2I7QbphDCFq3iweBa5O+JA4/Z9A4q
EIpmCwuSybwkG2hv58VB2NKtUEOeCDZFF0/HI7JU53KWr0yUMfSoNZKKUAA+3PiYCONSOXrHM9f6
NvfgxnTrBMk+6ri8u5IH7sLiCE98TM66CNwuA4gIt40aLFSw/7m7vziR5UnOyyFR+rARSBuDhVsC
fSLXleigbsTWeM4bpMAp0nuSdM3QL1FFYf3tDmg2GRFGDmnl0+LuWra1K2dMcT131M08TlfE+ecY
HBwHNPUZOoCvShV3EX8dn0fsiT+MU9CK6DDGGQCvZWNu0iYbwyb4x6JfPrWuuOpt8dSwWrxoiGqK
qI23tiRzfUmtRxUrpsBSodYv9m1my52+NA7zpGYAAVKcXbfurrZVPDf9i66jYNFdDTyflhwS8sp9
zRSHsgjPM4k0vpGgcAgRlmV1RSo96ZHBkn3NqsfOneASSRrw9IIbeEMG885bICUvRrTjB+ouuk6B
LZj0IuudMNa5w8jwtd0qU+L1sHo7WMTJ1IwZT5yB04M5pBNOJ1stgCcXrFExXdvWGZHBJKGHzxwX
GfwU7NjTccy74SGsoHPPPXEPZfWAXQ0nLTYSEL42W1UkrFUy7AesAgBEVkaSybCsS9h+LHZ4E5N+
a26tNYxHjVkhfmzW3nq5+Au+OHgE0anWjD/IVZ49euJ8NH81ip0iXMaLbYlP4a6ZDawYQyXJQqBp
VQ3fPpTIC14UdZrb6VubmscUfTMmQo2ilODDPVTzx7lns9m3RrJFriR3nXgHgIbTZUKuhX40DgoS
WfyWFAdsrFnHxv5ZlLjudfMhIsr8VJniWILh2cYTE7Z2BoOX9MslNyA7JxANC1WCy0mfhSf044M9
UwbTZt3HbfKYF+TC5gjAUMheDZrebV2770WtfpGVGVBz8sZnmM4lxnTAmpMOrDWk2lLLBQdRio9S
9YzOkjg5gOCPgKctdI+LHp9a8Dz+iGQpoIuG3UxsZ5V3L5NroDajv8X4dGnH4ZEIBLETmU0YCDpW
VArOtrVma+30dJhDubET4q2dslurUB+atXPy8gpz9Eg5VjNs5N7Daye9Exib5GD+k5gOgdOJbCZI
Y8P5vPTbpWz3lHKKo6+3DqCxmKhSXcxe+diypLFHAXNSshaqu4Yde/EXh9JZWSCzBfwJ3MfBElO5
CdNS/pgtlIS2984Qigbwn5BSD5ooPGLWXShaY9z8DT9u5zf97AR2BkxhQG/pFdqR/45VmqjH5amF
/bexdM4FGsXyQFxqe2jG9DMycnVWbn1yKGi4E+VPCo7pQM1zUUVf7wunSuhHaqq/nCc9T8ZrjVGC
oTDSYVk7cYBuq4E0wVIbxEG8q0suQpZalxI9D8iF+hiNoIOdXt8RsWq8yv7PoBeShpdQa+hAWoJS
1LPzMEhV9JWsfiy28slELgYTNddCVyIIk+Mn1Kll6FHQq/1Oy5/U+Omqb9fDL/dBvZQVVyd6a3oQ
VanHFK4E3N5VxDSOYOf2Wf7mZslXG0aeb8JVo26liZ1Eat/p+vJWRmwMEpPUEhBCXRkJGKJS8yub
bGTetJdK8n7rGNhmRcx6zq6FH51XusI34eNh37XkA0mlZ3tA/Srqz5FLdnPpfLmd+qnt8nOy+2Hr
DuLdgXy0+wuO4H6Y5/aSSpPtRYnCZdJih6mYqg9tW3+QhjLeZPZer8JTzYiYCdX5dBBJuSdBxj0R
UhKktYGLyxHfyDDIzzQic4+FdU9Z/4kqq90lo0vjMf3xeormwjHHuzxFVOcamCpVXZtgKrh2C5Tu
F6IrgmEWbzxx3Fgtqm0c2R/pF2MeJE32LRLGD6M7Pgfrcx7StwgbMiREUha488j5XHyFCQ65o3tc
+ESiqsrvOE5w6S/e09DEu9JNnso1OQAQR3Qa2hhBeqRdGaCze4miF5Fn51m3FhYo8W8T42exO2hP
UwcKeFQoHLRF37tN/7dqu0czs64lkLdUEbqTd3PN3lEGhWl4J7MpHvMSJPKacM98/JnS2NxVWE7O
nsXJhobo0A3oW5VZX/gZbxoFMkhsc1dARcB5goMY0PaugwQCm4zFFxPfKLPKn4h1I0Gld9MUNicb
g8LiofM0mntV22sQsxOYGqItSq7DqADOSJB0FnnGSJe0p0EfX3o5uxdhOSVmpJ5ST6/ai0rgQZDg
SRj90tB/2t85BCmWOejtyJXUcFFxrElteuyBa1WjsMhvLXnvugJfTBrPTAODsfDwCTFjfZ4657EX
AOjXkYaIERdpjFLOfCi46GD9a0wuzq4h93k5o7VBX2VN4A4INI+3U4KU32qwbmTuLYR3wlKN1qx1
8vzq5vold59L14ouXUHWYb9ARNY8/VjF1UUNFNspXkEZGIPyAfiukdQbj6CTpfxk2HJnVMXewuxV
8W8drOxuTF7ROm0GWgun7Hd5XO/DuMDTD4h9io5ocZaapdF0cQF3EhEZuCn0y1eSLxhVP8IUv2Nn
4Ffmo8VQ2GEPBxEWighzBtKpe2xXCHI3M6YNfDIsKl+z6LszeY8oeNebsGYTa7ClLwDbtPdh+TE6
nxWWDKJ6r2g4cHVnTxNfqjKdw9IyW+YiPSyxOGmG9lKYxEuNQFu0VOwG8uKYhzMeNeaQlRfrcvwo
K+nu6q6Ac5TrOoMu3jQ817Ptc0d/lJ7zK6GooCXcr/+fwW59ZKzYVTegT5hfen/Qm0s8dVdXYgFm
krOf8cJE5t8eb5MHHdLDsDGqPxLNu0Lh1LJrYPW7MR2k055+6yaYJR2Jub39XJkPDtTJGlS8bkU/
MzlQpsMn8duVnzkDrVSi2IiqfaXeU3WnwxlaIzmSKEPQzPVNzPZGaJ9lFb6T4Ot3wH5YVjMqe115
oMgpginD+XAc1RqNhSC8NoPYQ0WCPN5lfJMRYJaNMZQcnYOU5LUQRbdN0qnLbsIL4uxHDCBr4ZF6
mISTh2mOXmfsnNJLgrlKybWiPSSRsmciGQWwSjYpTU77ZrGu7Mv3EhJ0z/KlMcqjDhzTrQHBl2xs
mt8BifjQH4RQr3PMM576c0pihwFaL4WqNItX1nEp3SzrE/Y8uOx3ahD+nGU7eHe7KtKBzU3Pscje
DBTJDNRg3hlIPWeDdxe/wBI+zPrNLCGemoc4MnuINSRcrYvobhVaj7eeYY/VfbRsMmJseLVJUnBD
AxieTWveU4BwouXMAAnEi64h2GmPBsB4ccgMYKMDL67et7e5vDG3fzDra4buVrKvrJuzBBCP1NXo
+VQr8iY+7LEm9Ofda26FmwaD2/o5SjNIhfsBkOGKI6cawV24AUS1t+sxWJKL6XgPGSsNmoiNZOio
WaGvG2VQDQx0mwVxXHU0sh8sD0wym51lf9njagNnIezqKKH5EZgS9idlEDpAxAIifoPgUxcw4Siu
GaBoZeR3DqYGkDTQIF9Yfaz2K9CRTPoL4BD977oqcJhwR6Rl6Z16oQBmE8nXQYh8ax8cmZ2xatFk
Nth1L2MF3DH+GWhI+EPPI2TARMvOWVme0ZzE4gOf6SZjk+EFlfFIEzfiPsxQKMU1ypu4v9UmzSPW
xcKKrKeOO/G5hNyuNxms0pKQnQX57maZxKXmGRnMlWuOGc3PurIOika2x3xQ840BmOJz74F9wZpK
nTG5WplMjg1EiEV9o7kX9mcYfS2AwtYhwUICjiWP5EgzVkGQUO91ECq1kZ9FSyXRjEijmXjz152a
eB8v+h0VExsF27CRVVufyYThu9Cz94pR0zZZqeF2hOhQ6xHdgrG/aTJizL6gNXKqKahXmWMOWxXV
ZuDow6+7ILVlgL6LGtrxJSYCuYF+0HCaDEhqYhKSupd8Un/gGYMe+TIJxDAkPEWz+Rkw7Hshz8qm
1SIuJvFStgacbYjyQyo8PyeFyeG45ZLhgjCXya+NeZdO2ZcGt3cxCQgelzmIU+ijY/MOs38fFgRY
ZOUR4+txFAOZuInNRLU4FySGJemDGQ/MYdDHly/5m7fYj+1MajqI/DtZ9iz8+owOhch2grhPGssK
LB0Avvj30DIV7r6Tchsli+mzMCEt0ryxzTuO/8rReezIjlxB9IsI0JttOZbvsu02RLtH7zLpv34O
ZyEJEKQ3M90k82bciBNQFwd0IdtQfaztu3hw3gYnxG8QK+yM9ZOS0xKVURMeYS03vytBqtcbF06q
8SgNB6KbmzYa961nreyq/5YIxUMiD6ObX6QY/ro9i9jXSqSvdi7hhVJY1GNDGLAFMBnk0XeHBZSS
IQsQRMxV04QzKpxhHbXPwXV9C5g1PgxUZGvdkNNeEM47snknVGXM+yEPFBMAfTkw4YE9anU/c9xN
GOkrfq0z72fTVG8tZl5nHHaVQmxQz67M5WeNy4NVfZsNpo3R+apBkS2GnFRC2zPBRQCGQWU2eYJp
jHySq51lmFxLJ9nk9QjYoQVDY8OdiYzmSdB5M9G7YPKim6PcqOB11fyrjMsvfYL0Od9HewcxqQFE
MxChAzu3iQL1nTZuc+PQzJ6HhFRc5WhxBlNKd3Bo9MNW3h7buNNO2CfYezeAL6rMfCsU917X2qkm
Yn+YoT9WCVgvhQkMulnGjuRLqfCrbHG+x9pbLoQ8ZFFEWYi1HlP0z54Ld2eEG4C9Op+19N0KAYbZ
+ksOR/u1qFB/ogdUWnvfZcyLessSKZpY0mUeyC+Xi5jSJS40M8llgEj61OGaylAONp6w1lE5t4gW
N9nucn2HBrm0VJ80IGA2fG3edUABBBv2SFTJn2HLm6kYr0agR/u6j5tjUVSnzCDtTiPYMCNVraVI
gN+Ynkm2lGRJaKzSmK9qdszRbyhXeLFhy2v9uOs1h82/SbuLJJWIJYy/dt2/WaB3IU74QZxcjfHb
AAolTWUzZA655njZO7DLnLzfZBk5usHe1eJdvscQLMQp6yu8nkvSo1Y5UdLKas1bstMZqz1UiY3e
vEFMlJ23aoYaz1viu9iMwvY0dh9JKzYhA1jmqBvdYs2cULejfbhDh5uLCeJzZDQUpt1jTx9uxkx3
nSizx9YmMxqZ3cHvkX65RFLJXa/ivLKPbZ6wlQjH7ZjpHgt64hQ21DMvyH9aNhKZABODHSTb1xVU
hilhJJTyS9Gd1yygzJqQrBhnTG2DGXxgDb42x/Bc0B5iF8M+lAB1CoKsU3pSAJugzmXuvhzTHw1D
5tqoVZ4VOz4XtfyogpHiocI627xve+Eo7lKvrWGdDx7F3tqxz5Kz6xiXUVg3oh2PMKAAAmCzgwOo
KCcW31B59aCm4yUhAw7KL08+dCbt2vNtU/omYR0idBbtgVLFj25TajqBciYlEmXgap0tBqzTfPkM
zmn5XcojFDOtbAD5zN4szp73LGLWJ3o4xgQH3GZDydmtZE/GYU6i4W42AAcphQD8DyBlLXsP4O9D
zMa44p/aBi9pSBDBVlaprQN55vKqjasS7Y6urTX5jGVjTkBui7Vd31VFnDz2e41mPitO1THOTylq
2bLqGb3KnwFUPwonnV6XsjsonfsSw4zxErT59hsO+JIpg25KcPUTy86mwvb6PgeWs/BmK5eiG3yV
qkOV/GpIW5s3RZyr1Bd0LPKenqrQ9SCWPQq5HtvsBAX4pJGD83Wa8rXa+IJkjMD+SbhRr+4zkkFA
MCrxrqkhyXr+rxQfm0roO8YslMNYmKLtyFAhyGcz4vNnBFROMPLDceQnQAITEQVcSzMpK3tChhDb
lMaJnoeE5ScI4G3L3cvZDKnAarkW7ZqOjg4HVR+z4WBEF84zrI81i6X/u2BmmL2xLdR0l8yZGK9f
Rom4VF32EtonlH72D/LoqmKL+3kdTbYfsq6ssl1nOvfOqZe4Mtc269oA6S2PctYiit/UH/HIXhB7
aG3/5XSukpVbNgUbs0klWJSn057N2Zpw+4lNkc2WmuGUxBX5MIIxytwi98J8jEpVHE3ymUxeMENi
rm4TsRYZcLXkL1lVN/rpNm1fnctEwxmcEGXgyzhp95S2JjwbXb2i/w5r20wOisRLQvhoiskx448w
avjzeB28UzJdaMIiu2GdGntcyyLl7c6AfgBlKmYxwvCdsl/PsnRKfM31NilkZQFhTFLYUgtyxWx9
Ony1UT0LndFem1LaEcTWSyyqMiBKrfSwpTcKI3kV9ODyhXZUSvy7HJy/WcrIUCXnzHKp8laO3DRI
ooAX99Yyw4Sgh3sm1YGIjII3Lgucp8ciDVgSvASh8bf5leuYjgy3vKRE8VQXJ0lN+ZbUVh4ey0RQ
vBuGq6q4oHxveblcTTumgukCuHgs8FeXXHkDJ1GPwH153QRzQJGwrhvDtZRkqFRX/Jl69FOl003x
eNImjVV15bDx2FqJ+4+Q5BGQl7eJlOg1IOOKL/mdNN5LRzf2pJU77ArLIUEwUBJr3w9SbE1ZX+lw
OlYRK3Ye/bCzZxC6vEm8N3R8PIlt0nHqKHyQR7deTRopR/KfuorVNjZJYnU6cM6KWsZuYuUJMdD1
0nso8EZ6+ZvXfXrZO6V5Cw2vSeoh/vVHvtYb+DN27XKuy6UFnhd+5HuaOOua9aQevUoIIRiAT3jQ
ZiuZo1xa9g5bPdKrdabiMx1bOpYCkDkozYEUBwoIHpmLrqCKUqya+sdo23wve8ZGUn0JZRNcycDC
JtN3Z5p88WKzRVJMrunk/kbNqzVVhBlt5TbN/dPOV6Ue6xLXJP0e8fiLqZ8n3pzvbspKOLWvGfqr
LhGh3eoTTtM6NeutyQoCSBqbuJ/BMZ5ZnvrWlLFx6JNN6f31BM/46jcMmBTOhPAaQGgHKas6QsQd
dlkWfSfEdZopMm+r0fs0aoOv9c491cLvsTukSaBu8Yjt4bFSTcitMhsyn4h+NsYv7IFYCON1dPvw
CPjU2cbeeFHUlNRQ0IYH+n9AqqR7wr9c7VU+YUO/dTvTd2TwFJ5irlL+ZLPgejbnQA1MNa1i537J
J4K1pv7ge/seDtA+3EBDMe2VS9VwK6Mk8tI05pKRCKUkOvRlcyiKCR5IL64RGW2akqoTV4ydnpe3
GuYrJJBhIWW+zV31QzFMrs3aDwTWYhG0EfZ18a7O+kkG89TSDm4kX+LUAIIGvKzfhaF+H9pxG6mj
b9TVJi5xBEw6Hqf4gO15ARxn5eCxwS/1UYz1W19na2g8KsFvilKH6tFOxc4weMYM7Uc0je80xpN/
Mfm0xUYL7TXLxhU7vb1ks7PQdMwtpV3ivXTqb73vsgOW2FvjqWu3YrwJop2rxp8gOyyYQdaDmflo
T78UiAQrVxEvZHpetDSgS9syLvxafTtRV/HUHScMoJuUDYZKoHvGDXEcG+yU+qFUX9icHzSrWFqJ
dxRR9QF0iUyfBa2vYIaIMsRR56XJNYIo9ktVdZAzJXaHWX6FPEG9t+fVKcPyrlcwgFBbf53AXqHK
3OKUhnEQE86AbBmmv4tJb/zCxPsJyQBNaMOUfcYWjFNLGofQ5etqWQB7PbZvdmdc87w86pbnJzHF
VWJNj8NCqK8jNumugWqo8+vnwqhGK920161Z3UtV3KaqPw+smE0uzo0X3Owa9JTNiMf9KKQkgzJS
Mx621Bsvaw2YPQ24BsPYUJFHFN+YpLruMSMdJ5tCLR005lxxnlpfLuHthouiMTZLY+IHaL0ZKEA5
grChhOz2qVLqTkZ7TCoCe3a48iJoJga9MEq0lyYvJP+XPR4KeKJm8OxC9ezB85IcH6l+dB2WePTO
gLuIrZ1kqVsZw4555mKMxrExeV6F2kB5QNJDUUrEus0r3yU0XDnxCzX2S6UUfgOET/TGozJcLAXm
LcJJHg3qLo6eCY64JV+DxtnHTCKViiOBwFNQ/Ksb6zyhBo3zGGmbtwK9aq1N5S4eX7PY3AHFcvyx
sLam9k2fswXtHC3OcuWeGrKYzuEwNO1NYVgHSNaPLpOzrZQVZdFFjwzTOQnh+KqEVIMmV9VNPxLm
gi4q73rfvNPUftRsap6rdsqu00gMYghuI+sW2sm2buA9wlShqhpZYcQyG5nqOrwHAwalhNWLOYrX
kZXvOmGxHygH0f6ojbIJuncMR5u5REaLFL8M3I1NTWkL05xS7lUeS78VpJpw/05T8+XkNSHOrtnz
ViPyxNWWu/TBTjqaFWl1rt3wUMxN9aG+H00rOASwzxd21bx7jU07EhpkToFWP9Egxf+kE8wdjbHp
qZ19z1p33zZzmXgKXl0OzG3wqXeVSjeNoNRVGZ7TLJnKH4+Ai8dNyHaTY5Bh/avSQ55bt9qL9p3M
btFr1MUHL3irBppwFBIuIWGrYWZjmmPPlbrXfxoP+wLRLJDScM+KHpIKudCKbuyC6Zp01WRRGh/w
SJGG9jBM0qCwrobxxJhZY6zGjMbez9kUraKAZnGfPCNpcDE1poMKz9Y6sJp1CyZy4ehIUw0t2KWl
7xpN84u4mAMUQGG6KVx7Tn2nlAktLMUP2f32pF8pZZ0Oo+XtZdLxALfGngDy9+iGP3mVrAwFWqzD
idfoNtxU7Cf4Z5kccf6BGMkp+PCy6ORR+p27lol4y8fddY78TNhvBPdh7l4ytHZl4uChEeVd03Eo
TnYmmZWxsmcTWIAq5bactjvo2GdmOjxl9hK77bLQxDbP41kM4TGE/GFAXzZ0E2SOFg5rp6pXOtGU
tWFw22P5S3K62VuNPdzcqn468fBMXewR8bRmQgBbmeOGD2TGvY3W9HVgTo8AY6VDm5Q+YAG0Deub
78ezgwpmVZ+DDcEz4PKVy02cRH4c9dTVOouSeOByVLJvbPAzu29juMraaQGGuknFISPZRLvRr8AJ
yLbtoyjLF4vyJjcIsWdHvCYjw7j3UrBqBuuPUMacUpn60bC9W6CEkJX8IbxH+zxP917mnaRJwIlx
MtCb62ihngG0Q4Z5VrZ+HtOHdKDiNIj9FH5oJaN+R91AX23GRj1orIHHOn5W/VM4tCkNu9C1Lr0V
brwieXWVESoEoFxTkfRCai/toL1Q3uVLI3JY/dYbd2a7ht+WeYpKjUvqX0IlepwJf9D/0nw/4uC2
XbbqJquT/qlgExCsnfqMLjVYRFzTa272NhRfgKGIQshTxRRDzk/NZaIKvLnGA3rqM9VBzObeUWc3
Q4vQKTWxcbc1a4qoBjGRtOd61AghBa9hdrN7Z0eP+4oDcxfJ4LdMsDo42spo2Y8Z6Z3bP4ac5EEE
GqJSnA1LpSMlwc7Fz2uB10k9adL2U4JC3RW8675Ohr+F+0JgFB/YaL8pyEO9KCGNYG1IO+sIK6ZH
LStfpGpsA+5hpVU+VLOioSfeDrV1t7UUSj5OTbBNJCTqCUO3vW0aB92C7PfspMlXGQE6UzMOc3nD
otC+XcPA9ZxhJoogJzUaKFC6+ybLPGpucghzjehU/hr2CBTwW87s99/QTI+2tL6gEc8e+HXTqLdA
zdd9hITKjZsPzlZrgOzRqoNZJQtXOYoPZ+oaa/iGq+4pDARHJ44yw/mJNK6XQ5He1YBCOX3YkS7a
QkDQpPLlxDxNfJh44F96R+5bG4m3Z1XBq6EVr6iMPPjZI65Dxv4gWhtcJ0JuZjTDbzSa17P+I4vG
71T4+qTxlaujH4SbnTSyE+P/PxFwB4gpkiDSjyjbBA+pldeubmhckv+6ZDoZlnEbMQ9iyvArXXlA
51m1ieKrFSWJTnnQh2mZax9GSGCodqHSacU+nCu73LDbBrqrYdKsv3EEf2HU2FiC5Z5FHECJuewq
nXFDOdFFtQ/j7BN08rRo0/o+pBxmgF8WaV/8hdSgB1X2Z7rlP3cQH2ZAbFFKhwgGn3IZnpOeNYi8
UUnMXokFV0zsMA9R74l76GSSZuk817ZtjDAblW85hL846/HP8ntC7s0LehZLagX6RNkq5AlWSaH5
ih1jcJC8Na6nnZuwhylvfxuskmQ3G6lL9a7gvxANwksaHE1Hfw/MViKLjx9xWh5HFoAUooHRxw2H
JZL1tm8kDdAMYxFz3BDyXvacMAnCG3CLwXvLy2FPxo+MLpffjBKiRQqmULdwu2kOyTE9ujqzgRfv
peBnbBi4T+Zq0dDhvUKUZp1QEmEcHxkTX0TFecfZE/7qDtvhci/4OvTx14QECu8m2uDJCxcU0cGX
dakU0oXx69jI6paaQy24e1qlrnoDUhUVL0S9FzBSVvj+j+gCr8iCS0ELK7EtomM02LnIg0q56VX5
VYOEaLxtHioLJcu2KqJJWSlXp3dp5E38OhvXrI9uqZM/8W/cU4oTi5GYWV/gWy82Jbs2YTZcpR2Q
5WV9E2l61ZTxjXYHUTXLVtanZEh2sfNDunJf0eJZmVG21ueVUslpHSp3HDDbqSRCFkW0R41WjU1e
+E6gf9QRzxQKA0VqxhoLYbrQcutQO1urrH5IrdCLTacXNWBf3KvuED3LdRPOQ7Ull8ILfoQItwm4
46n9ldgLVn3haQzWKFdezZtJsssrvKeMu9MYZcuhK+n5tEFoNnHwi5d4qbXTB3XEXxJZzapY/eAa
v5JNFmS9AVmtTQMLl2GcCDUd49H9c5AtyGlinLUD7+AUrwXTcE3NRm154FXc+lVS0IV/eqm7z0r9
aCNj3oTxcvIoh065lZ7+rtsWXnVWt0parBtruEa99UJAfp962GBG6gzANi1MFIuwiQCzjc+gBXKh
s0Ym9DKZ5XOwsNVJHQIszSRYcGviO1PAYmpwHzqTDzl1571mcQH8EgNo/P/X9LcZfwpAtPCLLh5V
AxxWX3ribKI0Ywgtz25crDFK7KCSkzQMt4xuMNUwq7VPEma3ykGvMbJx70r3GRrPQElevMmh2QWf
c8OW0Cq/3YodGPbPXAe+w0LWQcthku43Q330sv5uUqHVuaVf5JyOVK/lol62rPYKPXhQ+bggWnx3
k+ZEpJ2IiuQ1MPBiCWUTNkqAhwu7r6YeJyM8iwyvoxIzHBG2Nq6xzmhmVijCATzDchma2PPJ125z
Jd0XdmIQK0k/VeUzRrqurdyPjS92e4eh71cuugfmo33mkUINTX7g4moLbE+G8zKPYaa6qHGKe870
hrAsBAL3lOxgolyIce7hrB4qWtNSTs91xpctdopzFbGnc1v5HcM1j2hUH1P5iPnNSjVa2pV9d1z+
hHikgOSV1gTyEEuVNaKwsEEooFN1/qEt85f9JSi8yt0QpSV6mAMu6Ua2GxmGbDicwoQi5C6ImRCM
a7CWZ3Rgg7Qkv+dxy08oLNDuikGbs/4o+bJhilnV5F+yDOlWH5NdNM3yKAY9SmPGzP1ogKmHRXsj
Hb4pIXcGiRKuijBZxRmRn+acFRmKTMJikr3P5EFyAxh8Vdtq3ZPnjlCeA8o4oGWlYBgzoDWPrE92
ms7dvhwfRDu/mwIGMsbdZIhfJq25luGeMxelPr+oqD22CdtHwn6xXOw/Hio6vjgNPoUX7WoCiQFW
A2uSPEtghIkBq5s0z18twiOs/pB6gpNCPkHGOZloMtqm3Peld+u0q5wupqVv54IAHR+Vcmo9QGbK
UgDvFkBknRlRAMzRxFxhCAy+GYHl0WUxKnxbqwkUO19CNzgwrnElnpahvrcTCrEdtH5dfURZsBhn
c6pZteif/RGCwJ75hAqGxNkmQ/YwkLFbu7u1wV4rL1au36yGrm3VWYnZIh4RqdfxUOr8nt1p0+bt
eRC4HqyzYtg7ACQ/rJk3eYPEzkhuYhyhH34f192lrrgOTRAugMYX4g8sNFkGFhl5NR4To9qY8w41
Cx90UpZGT56bS7kx6PC+kdeWo+r4LOm+StWmgRrvs6MemRDuMaHIGZz05TJAayw6Zfw+QbdtK/Te
dgi92Uj8hQFS46a27JvujC03WmaJjWJKzmJUVnVUwDmKNprKEmLs1kVWruZkmZTRcVRt1TctcOGV
GSOZhbepdU7ZkD/KUfnQ4HQqoj8EgfZQuIJ64TmGZ5sCms/Gn1aY79KyjkDNVkkIDKhNrdda57Of
CTAa7ERI9/kcO9vWxRhvB4eCYqHqWXFUtAF9Nh1wQIclt24cOvD1jVQIMZpbaNsu2AzvaTQxX9v6
MDJqRKWxJu6xpQ0+VrGDBGOyCTGq6Dl8rPpfbSpvnsEWJmVQAShqm9O25epFz/tMUoVoIsSJj/Wy
oTaDAE4Dr2x8NlCUzXy8VOgXCi9NpOcvGQdiKZVd6lXsz7pdFHSI0MxPVQ8S3w3sq46YGYRoq7Du
+JwBqsa1oTRr080CRAw8MgP1DSEY/IHECnddUuzasO0xNmSxfe27a6ER9kilh0CaHQUfRkMSkZ+L
XbDDmj2PYTFSkJl9kaZ8n0ZKLOcFU4pWNBYTT5RtftptTpzZz0tayYG8MmwnbGTHSkMPD4uTVJSj
a4YUknyI8N2jEKpM8i9PnykQ7UFAZo5V3a+RqPlGTd+Frb2M0tsMOUzmcFlqx6DvNjlyZwY+PLbd
X6GSiSXRFi0KV7vGcsJIL5FVBHXLtGjpThYtKSAmWVB7Zx4Rei5KyY7e+IQhayyDChdBEm0DFWpb
kVosiq14nbJWD+/cGjYiY84tgwsU5G3E1TUNNQZGzb1nUe4D1wtw8nKsz7gQZUSlkmhJb/mQXJuA
xDxuI8INFel0Xf6gec6oYHA5bH7nDzAk1pOr+C0CsBKZJ3oi98RP9vhLty72gShreYTrS+D+4VtD
AKeJEhy9gXg3Mly5zSJuCbCZFIkSjuCuqv7TRlz9QXwUjcnL4HHvD7eq9uaaA0Eb/FOJj5SLswhz
VLYM6JfW09mQGV4GZPYa68CCrr7XpLZXTGCWeI34o6fymGQ/efB0ki3rjb+YkalIy7vK3BvP3T95
4SdD/qJOl2SU+7SLfhXFWGI4XfZt8x6aYk/CUx9xxBSFBZZEZSaZDYaF+goS5JKW3jlNk9VgVk+3
pnKTQ1BRsJaH+mc4ijXv/LE16CuOP0K5H8h5BhxxtKyzUT1FibXMx4fDqJSjH6Hidz5rEkbAbjGS
4OhKZXmLybvjc1sicKy9Lt3bwPXi3Dw0ISsFKfcjrmnqYHYxrDNaP/dB8Jfl0FvbHLvU71yClYc3
R/wbkE6tLF4khOktbU+D15U++Ysq1rpdbsPgn9e2HLNwwybOXrkxgLcmX46XrgWvFZpLaIMc503S
E40/7252H8qoLEMhtzVfGFF+GpkK+OemRfUTGjjzpvWipAT50m0iqWoCL6lpGW+oaXlc7rydgZtk
EfXqWcYqVuZ8Xah8u8zM6S/JQFbaoCy+owiZbdZRAsR2im6lCiJs8ZkfIiAHPEfeJwuMcz68qukp
5EhW5kgwb4ad3inHRu/uuZmgYEGTTOgiBVGwTfrH/BUErAdgclwa9Kw52S8HPCGKAZJa/y8vC19h
1dvR86QP+AMo2S3Th1FdnIRE67+YfaduDLhVDmVxa7h6J+q3a29BHSwj895Yha8BBOdsZIB52ME1
wWDO6QTetFzZ0bM30YXGF2ZunU2sqGHlcQphi9UF8gBeRkPk6SbrVaajiNwLZWrfmAs/wtbmfylc
X4/tO+fNsrlKi/15nJCbz6rxLSm6f7qtOwtiK+0K/Em2dFEttkb2w82LxhXogzlqBL5W9mxN86l3
ifXsB/cMtcDviLQdnZ7wYN+q56gsr3Vb2gsvrN9FN5e9WblL/e34q9XhgM2YlFgQe1QukmUDbbNz
rZe0tYI7iYy5+52fra6aH1M2/SWAZiKl4Q+kJCaQpJRQHiNfFDq2Dqco6deADu3CqFNHi5JnXbN3
AwIZgkr3oxIyh8upyq1T3uAJVZc8e7BtHzesKDHM1kKlKk3msBWeFh/XMfju+QBCrSidH7TpcvoU
3Vap//T0Uea7Hvt17j11TIojPclJkNNnA20W+SLwnEWh/sv093YsNqhlQuXCVCxtbydssGHpBuqI
VX1NfPhpRQSOCqueNTuta2sHlM60wUDFShgwKeXfGBv5sYf2IbTeSSe6yVZPIHHULzZ8iQARsrz2
PM2KoexGy91oug+akvd+n1VLYCjLqMHjVG4I8zIoXUWPOvgiudjX1h+eYjNhdU8s3O6eOEU9fK4g
JvR0Wk54JMxnQcDPDnaiAKwUQoLowQzjPxd/CfYQmJY+4dGlBcJWaTc12IMUz1xescqSPLd/QxGu
ZoaZvTUj3nJ1IxxmXHxwAmf2fKMN+Rxj8xm8v6Q/6dGTMnEOhX0V/TbiotTuyqSShy6r7p6iBpMp
2SMZJR4mQA0ogBvw9/YIxKGmKCVgc1hOVOIZGBRUBJhD2O9cvr/0O5FeWfXylBCyael8aM7tBJ/7
r9YO3l83cuHV9rwpSyXZldV7XgksWPGxYJMHavbQiDPIRyjfb3QRqvpcRd3xFQVpVFNPybuFFMld
HW5/R8fdG0C8hVN9CLKcyrjKs6PH2G3G9aZBt7eiboXYspy9BBqbapurbmnfqhp9A+u4WKho/np4
zoJzW3mwgj9AHgCFoYy8xCvxS8bQbTFpc2nREzxB1bL5+v/JQcwIepKFaulrOVODOwfKt3bd4e0y
FmWzpgZpRaCzR+psSoLz2s22PkPprnrT92CPzc2oNgeSN71wkQCTVxlHW/NN+5reTdKItcCgwwAy
JXsAR2QTQNG7y6RNdgqnNMtDj/Ax4St25NBy2DHi67Lw+e3VibA3P5qcaM1IeltOeA/g8+uJvnL4
0aTluz0HeIOHNyD+IqSFzKNJ+VbqA/bzz4z+JI8xUUTXyDkWqjw6kjtczbdSWUbdR8NP2eSQ0vlI
VfxnT1avda6hRdK1hPTlLFpV7lzMREX1hs0PzcVtzh0O8tz6wikQqJwQNVNnD0ksJuVLwCOFAdHX
vo6iH/eb2PYDpsja3MqKhRMeGC6JoNeI2FGPwJDTPwPABAKOWl79FmW7y4gZ9NYnuGN8L9veSrbh
RH8KlOAB4+hMw3ZY1RpcRwq2n/MDY65cG6mY7k1WTMRql7H15fBTq2jzq8YvVfAPNd0o11mAMxCS
skjz2XEmDwnPTPcPmyZOEyy4LJnYA0HBXdOOyUuN15pNpc4a1WhTcCwgEEcQRc3e6UAussefBoxV
c23XuHYtrtd8SWLe4bnHLmPBPDKlESrSEaUjags83G1e+Sij4iG0+bkmVmoVDCFaqi67Avsf2xre
a4oizFR5FBFIIfpEWLC7EeKV3n43ig0QZJwuvY5gWK4m9MuK5U7VlvDd7xY8L9YRG8a7WNCMWZFD
qQPw9OSVlnRFUiaQENUpoPiWnpiVSATXIMJiQIVtu0ko30Aayg2/TlIiUfyDsiVYKdmuL2LFr8Pw
YsYFJY/UFQ1IPlFYFGv82P0bZdYEPuVPmVXM7UpdrcrUis9xq74G96AyWlYbifoagkEPsPQ/Wq5Z
B8vp7gZu5B7k4AxTSWyUS5sNL65ZzAGW6BlY31IrwhEMi96i1oSYUo6fu5sUwH5HLXkpOhNTvuMb
/GJbdnDc+ZCKquXoDmuoVbuJhRUfE6yQ3SGCzty9twQZA/1slL8k4xbhqQ1ecaLvVfqEnEnuAlQc
A28YR92aLpRpoREbVC36kTTIILkTpcf//40+AtzrHWVeXOA0tuSeQf5YLc1/adnLVWHjEA5VEUE2
1L7pWes2Vs0KKQwgIFm9d1NtCuzHWPx6XPkWLbWVg6Z313k8Yz3gJ2GnLo0GcoZCPXCtexheodJv
jDq6OAatxW3ykdr4LCqToCPhOxLMrbHmMW5PuYeC5AjF/EygV4mYiQdM+UAcJCyn6i4oGqH5Ih8c
ck8NBN7wMtJtZauCF7BB3XRG0gL0DEraufBNjXwsZD4u+9ICbNgRd5yKt2gK3vtmPFLB9Nvz+L4q
ZDehyIX+aGfxQamqS5JK882p+3xtKukROhLTgN/zPCUYfMj8gyWckZbjlGF13rctsSCV5JZcSaxa
vMOeMR5SkxYLgy9yGZ2aqaZwbLzUzOWWye+uPWoqkDacpGrkvgO/0YjpaEDV83YZWNb9H6utszrd
RJGeijx0YTvK7zE4wE/+bMZuU2fBNTLaU2Hxu6wzlo10sRau94dzp1mEmO3K1DjWRmTPmJOXzDJf
CYxeay52c+9FTzOeo506JoaGfyh6p1gNbc0BBzZZEhXyW6T2H0Mnv3UrwSrb0NOgLk2iHgSjsSuw
ieFhDfP+oHfWvYgMqI9fElNlXfNfdxz8KIVS+RNme+24Yw9kxRsS7wUnBuc0qvFfnnwp5W1Ub3Fz
DkS8yVSbgyzcadWjcL5bHIa1S0EvZbpjsSPnYIT3mlADib+VFSXgBfWlzE9aym4CH3UVYsQqWRJh
26xWlZFAQbe2tZVeYw5pklMQL54Z2iLNlKtKZT8VYUmkuq33mfFKPvKz6d2lz1Oi/jftq6H8Debb
FPI3BQDJVt8b7JhJYXK5+eUt35eRgV2t8F8pgibMo/mCNIkl4mc+CkoL+00X/BZpvabMBeWL5rZ5
7ocvH0pKAKxdzWlXZOPZAJlAO5axMTPri6I/Q+MOyvkY4oDUKxwMKfJ4m07bgWO1HwnVjoCIIJTU
I/2vqroW/GSnwfHbjG3apFofsTPcqNfeaiYOq9oKfsqm2FPn+kgca1GLEwvNVYd3qXKT11I/aDUq
KPcEM1ZXAzvHGjNf/TEGHxT1fXTqsKTC5y4CSDUuSz7CPahEq+Kak5bPDBop0ng5IYRWpn3ruI6z
M4VBe50ktLi0qfcBAVShvcaJeI8t+Fw2GHM+3g5YjPrbo1C71P+j7Ex2JEeyLPsriVwns0khKaQ0
qnJhpvNos5vZhjC3gfMonL++D70LhcxcNKqBCET4oK7qSlJE3nv3nltc61IeliS4koDbkAOrQdvL
jnER+x0dhZ5Dg4eCOcQrjAhh8Gi695sw3kdGf01SOHgTockUF8K5NDSzHMbyDg5PP7xIzdJlDesi
xVXbrZrQeAmYfIi62pUUxBEAKiW9lYeeoiNdBqjvYNK9Qymdwdjp2ugcO/duocHpM3PqVhn/GNF1
IH2KsWtXGNwq4G41nj7dcqCy3nocc6Ue8HZs3ZZmE0hNzd4u3P69d6bbZAufgm27X2XKg+BLXSIC
nMLIdwvpvKRcgIIy1iVSfGa+7hjq1pgnpL2EC5nJ2aYIp0wimnCV58QoNvqFI74yIr6SYy40t1V7
WObvSc8QUtB+JtodP3WAO4GcJQMfzPw1Td9MMw8kDKH8OJtWv4t/fqLE5sXsBPoZBsE6yhmwl/Yp
R0paOceISKDC4mZDRpL11ToKv9xuWE8FnTGoVFPyzPp/o/3wjFL8rU0eByIeJDpGvB93ATWLFONd
R3fASeU9vNe1EWG7kwHmdM7rU8nQFUVGw+7YEQNCIDSEsPRtkT11prWXXrAejeoUJMXdYp9Mg/sK
wmPJWjY01h4JLVkgoJ7MjyKdeF9EuqYxP8U9y8E8HEDzvVochRIDzQQpYrPpbWqRb4HcYynXDyOE
OfaUmpAm2k20STQDLjuiZ2ceF5W0Gf0eoQjIntomqu/JQV/3E7Ae+54gohs8CvstAMKVGrvPqGge
l6OVheDkNgq6fY3/Rhkd6vAqvEF1vxLw9EfM/wUoACM5CuS6bejvWVy4bwAmGgGvznn++yMMnbPm
GS5gEXrRsXQRB0FGKX1nn9cugQHqlhqz6ZofA8Fg0upjKqxHTS0wBeewuPqQXEcz+yDXZ+N8jdHV
0e3eH7tLUcA6xJ6EkXTgiYOrwcwGXZiY9qZrPDj9eGTOdtKYKzJdQxSDkB+QZ1jU5b4gKTwwr57l
XFuTgpYYQXN8tGfwCGnvf0cUsXH3S7pExwHdgw31jI9iFyOUaPVmpDHqUkQSHWk4FbwnJpfGAz29
Qtkb4g6ek2HaDZ+l7W09DEDYcPdSKL7qdNppCSbSa946RS9mZlrzMpo7RU2SO/UxskpoHPYmbu6T
0f+VTOW5tsn1Wa4PXGTHP7j+S8CxcrTmq7c4ZZaZDo+HT3+LqUlhtFfDH1aZ/xqVW2f+zqZ80zOt
kBEQhiT/TrriyebmN3A38OBxVN+bJpQUtNERiJt00tvJJDDH6w5Wi0CrNT5hqt4BVCK04ZFI4510
hoPVoaEBg2n18a53ENX22aXNyH1gGB0iW8UAci7pU8oSVS5T74Tvp97YkfEUDQCI3H7bOwI7GJYg
J0OWH91axV1OpG+tsw0WJOZc8BEOFpuA/R0OC17ixqY0J0J8nSbPeAh929ulFYQiPCrEnTypQW11
X1/66tNv6GRFPPqUBzW8nT7dC/pfISdau31oq/oKvJlqtFtLDRPFsojkm665lbz287WhUV+K76Z7
TiMJryZddAisqVsRVYfWaeHGVWgURgSy7Nfoec2UwFDqkrQKv0KCDAMOPyqff4XzhYy2b7fZAL7e
En6BOuzFJQBECRTLvxFoABAK7uasA/ccfCXQT8rmrSCGgukb9uQIPWIfF9cIPumRDv2uDfPbpEZ3
v6GQKvBAxxUxrffApQCsMq5BfSTCN29aCq5wLX8babvtgP6Y6MrCrNu6Me9tvXPke685o2N8xOAD
PRzvY0GrM6cfSh+bmR9b0aWcafoSnYFyL3damtvvKZmoTv4uSnyliffL9CBpTq9N8K0La0XUK5i0
ndK/02rcGh2HatN84JRqMWiCw7335C+EWpumZMyv0BBz7C3TU9ncz172YMjHwTc+DHmXjd2awf1N
2CGM8X7Swj1BqrnBXVnV4UeBTFYQpG5WBjBhwNrGcDOxSAXzj2CbH7O9O6LdAdrDcXtbOz9TZOA6
NfYSG10unu3yCWAlFD8DJWwAnpFhLWhHmETIC4nlog6Fu4b6PNks4/keJ4iqL4vNTVrW2mYxi9Au
Z0T++RM8Op18RAIafT485OQJEQkNfDHaGdUmGBgpTNjr5KP+ExJ8Z2fu/eJbKgh2j5m5jyAhzFJv
3LjegYE5jN9BBaiyA7wRj3oVYkno3GZlIqO7YRgJd8bZIOXap6FJq2/4jAFlUOvhRW5UirIQRDlE
wV3Sn01n3zwzaDE4gGa7/p5PGszmcbyMuIK95C7O7hGCIz81apd2zEsQXZMeEN6XScct3NCzHdRT
1F/neTukpzjC77by3lW5wLjeSoR5XcPcU9Rro2GlO0Av3NusNPJHjGrjMF93IPhrdix/OvVWdytB
LPeae+saxcuwXpG2RkNqTE9ML6cmOdaO2oLfO/qafpL7hRyAmwf9veJ4YNg3fUNTUst7ninOxz3P
VbQlXYAGjb46/U9BcFxjnx32NJhY1B72c2RF/c3QXIlUaEN99NjQ6xGr7HArjGsbVZuxNS7+MWmf
JRCPVDyH9DWn3Nuj1ffyA8DFFemejI6ODSPHnJGof2l597EZP0nZI+EmEvpaju95COfMGMMLMomC
ZLTkVnYNeYNDcuzJdTvEUUdMNCBetoUgh97Fqd1DkDBl7tpEwdJPU/sS8knw1tKehww1EV5GawhO
EDqONMnFzhqKJ+JfjKNZxytSnovrHGrzHlXdimBc2BtYbtZuQpJMmFqQEh2f5KuJ/oi2oF2luMSJ
pnRK9Cu3hirWSqPgzjMXvz9srAnw1rNZbfG8EsG8gHa074nDaIWXToIfG6G0sWQbTryKwvqDrNyF
NZu/CiuYN9rdw9aJN0Fk/zAT+ui6IjkXUKlZ8MODCR79FEBSZHinqBoBrqNuOMQAvo4t+DQk4lV1
jgw3J4dCZ4x1KHPtoA9/uU4PCxAu0fbPD7UHcixWFcrQ5VfxBuysZLIfyG7In9C1S072GvHMZ1Ki
BbD6ZLqCfpLHtHXQRBsFz49LH8xdIju8trhPqVP2+GJM/xBZlbz6KTSutp2TTeESX+/I0lrN7exv
y0nRwSh890gL+Ct2Juhxtv9ukdLA8Wrw16ZtGkddRUAQU2LratIo4ItZCSyU2v09NJl5JO9oPqqy
+ykAZW50Z+arzkoQj84DLk9oTbi/1LhrKqqIScx6N0zM8kbVuzvl5XdqnGre1IVR6ofBpndB8nc1
ipQlQlgtUIC+r2pUtw25dDqpcDpUHp0X2zhkXWfwF+zvG3ssN0vEcxwBeIyW3pzpg1bN2kkcwqyQ
uwYcXZob8ujhXZg6yMml5x5zZLLchvquLqISsy/+Sc6joGfi4Qp02D+0Dd3vgMAxzh7C2eZRGJ+i
+OIOs3Usu5eYbOsTCEbRxahmbLvD30qfzCqAYntWTN8hmJG+dXW9L8IdNDncQJiNNk6h31Xcg1dl
w5UJ2EgizQmxltzYJrPIu7m754tzj2ZzO8Zxs5+5gSF0QtQXxFkJVE9Ea7pn1/yBb8IiVlZvyMxn
FDDGnQa+yREwZLLXCX83e2xDmIPOM6ad2dikVvA5mhUczJZaMqqGQ+SkLOVV+R4jtTo3RrCz5iYn
g7j8HiY68ui1IQYF8VGPxkF6mPxkUJfrRDhrwrbsNaUqbTUjS7dt3h/Y2h5biDhGADMjMhmdRX0a
HRnswbwBg6NIdCWWDjdn2lHXVovRppsUqqjtHHTBrjU4sZfOsZ5d2Pa43pjEu6iw8oCTwYgQAlzf
OKeLrBCqQdRk+wiPDLav4YxPGsMTNUO9bzL6YE6xtNtjzIaDh7EjUyYWESbxU0kqIVgn05wCrC/X
kFnlzhPgd3LvrV0o3v5iYXTm+sk16gWl09vbsdbPvo2ZLcmrK3Q/xgblSKCnKJyTWzxr6Nj7XiLc
pMG4LTPaayX4xboEoxc656wzp13l0kGye0ixcODJTWAXJeGCtSp3mL8aAFLnmVOR7IBEjABOCSbe
MHsDhzpFI107CxlojJa8RpUZOEHzS3Kg2ZmRuxoWI2zcUeylebyEejC6DcfyIrJFBMOSbEZdtPEG
0V37SPdXZMWfTpOk+xk0R1iIc97Accn7KcZKhcorZsvys7uZm+EGnZYiZBQZr47hCqrS/3QFK3oa
WUvlGHJUygnTyT1o1cCHGMnKZXXInpoufwHbxmQT23wdtePGFwP+ey8ivMMYfokokTDbU3Ojuqcq
NuuLHcXfTurEWxNvKapWw1vpzgXIltKoMEsgAB2J9hPGlecU86HyhnkljBK3aSwflMEQzV5aFq16
iXUj18LpvuqsZx7dm4Tp7BC/EhacWu7KRDpW5Pj3QZXFm5HUD85Oisc374y1mRlfJDbQLhB4CYFV
xCjrEaToyQQIG0Bkm2z/VXQtdiEg4/tA4o2l1XeTHAygXCca6aumY4CjCiCHTiueieXDlaGG8cY1
xy8rtiHGxYVEzV08zxRhGY1aqEZcqyJstsZ8tnLKtaFCqgelCRc2uT92p7DhV9BJ/zDti64+VtH4
4WsvwzROedLYyFfzxRw6l8PX0IXlmVlzeU6snzEc/UNgjXJbzd6dNabpwZOgbI0uORlNTR/IstcT
8HDSZmH59gzgOBnj4u6mYQ8N8jjR9DrViBEC1CGBNh8jWt971aa3TYXBvQLUc+P8xrzk3yz3eB0M
X6lhfRIge7BD8MK+ltV+ZkadohUKU/cR6YebwiePPMxA0pgeEJU596p+n0Kxo4/nYP6E+RaO1Gxd
ZBEXKZo1TqwB6iOZ2fViXg9HtqYu31p2K4HdmQeumblWZpGtfPrsbV1egqpGtc7msvYYnwub2iXK
O2Ku4DHHA7JgqGcOhUDTHyIJ+yJHtEYoutqEmYIN7xg4ygHH2CSnkpNApm6cDjeRLA/LTX6ZXbBd
Bo0tVGkkK/sPBE+GOwNFm1cB9y/Jo/Qy44Qa9M33KlrLmSJiscrOtCJ7UquvsXKzY20FDCSnusaw
QLpHY8JKMH7J0TnkReljt/LYC8KWDEXcy5PRrRXRtSDn8oqqtvExiHRQNj1BGV6ibVKe2e4zhVaw
fW8rzzk7JTk1GsVa4FWX2ifZ1fY5mLE/lSsGUDn9+DBcZ0ZlHHIi4F2rx+mbsXLGxmIXKwV8PEY5
zdi+R237k7keJ+jCAQhc6J05cbIwcCCtQa6nAhyZVvqQh6i0rVDHa0W97xRRtDFt+V2F3q+EVHR+
Obplzfe3gYnqLcstXJyMZ3GRvmWNPxzn1n9AgEeodw9vVPoKxLrLs9T1Eh8iCkBV8/Mt48vJr9g8
cTI6gStv6nQEVwGNA58Kbnnf19R/Uf1FQ+k+zRaA0hi6uy7HupYalQNzwavoKeJwjSCQfk6wtxZP
TZMjkYzS4a7vqnYbpeJJV6l7LohUAHGDEBZetklLiBnjHbr8M2hr+zkImbwOLgDkTju/YVJZ+1Lj
Lh/nUJ3nRYY9UDy4vdhlVWAfXVQ6Ce9xqlCe3Dr8fuJappZgW+x3JJO8ACXMNzXMXxxp4dWsIT/O
6cylqeDpCv3bVMZrmPQcayAAyrJu0EPQh2zqcVPb+DeSFlEkfQsg0wTTBn4MVZiaWfdu+8DUYW8R
iIWFSR2iBAA/McDllnIf9Cyl46rO5QBfeTQ2je8u8Db7ZKIJYdLa3kCNoZL2rD1fIeKzljG5F8dA
InNy1+UY4HhNuXuA/WIAdK4W/ZObOCOyFYJsvrGya1NXznPjw2QrAazGwkjWJJ3jBTffI3cc32jd
G6QKrMwS+VmT9fWhLVBLOEK8YAp4rDlXXuc0PrjUDhfA+BcmP/2Go9ozanmS3AQ6rFLziarJ28wS
NQBgbqB50tM8WpIZgD73dnmaXewUE/jVW8+UFrVoZqOKNujHBrP9DlP1Y5x+9e0oz23itSvO7lUt
vooxN88TIgbLZXzpmuEZeoQ+uhC5LFkjty4l0A8Kg3iMz57P8NHN1NEyjbdgRLVHkUkv0VoMCep5
6oh+Lv0BuuKUPtDmobFp1idPBnAR4cUBW1eHKjT3vUHdgg65W4uMnWhI7eM4tumVSettbQRvFWR1
9DiEZcLSG6BT3fTKQOcco5aDw6Z6RbeCVLw7byYsE5/d2zAE+UlN9yQThuhIlmAUj05TTkGepEqs
nKbFOWtE/T4mgtoBiYXO64RZAI6P1b9hgN9PcWZvdDB9Fabhbr342JNyVTgMclrfvulcyVi96H6I
V8HTEtNl6tH5FhLJTtyh/OXyAYcQ9SmHuYp3MhhuU7t5H3yHAqMMAJ2F78Kfntk7t5pifCcn1q6h
A4lmt4S/iSJGfN7CLxU9BtdBV8a5YWpYjOkI41rus2ZixULUa/rzo7RKdc1HsQKX6LGBT4B4W5r5
AEuIfOLUEhYNIia4Vgh8sz1hzos2In6LutC+egicKiMC2NZY0w7vGoQSe3ipWkyZpLmjxVx0jr41
7v0E8G7h58OOmcRXa9LQRyACpjqx5CrF3GNF+oEJINAkQJG7gQuNBz/XXnvygm5jx3xcwgfOTie6
7dy5CWpfhYQmqaadkQcWtk6bgYnLmY9bmfA1094WXbKpxCNqdxQkaGBv0jr9jVCcCb2hiJjL1bVx
08eoQaZqs8isIpkRXdCYIANHCIDCa7qtr9wv4Ta0MaMCfnutTmRmeuTXpat6FPNqlMQ90M08hnZb
vcVo8lJVNxQBWYkIQN0Jw8ALvx8NTA5tCw5mJpNpbFAU0oldxTzPN3mxkKvS6IeUI9glCSKl2YPZ
O+LGHQa99dDd1USrV6N+MUODdJ8qupcO2sQ0dBg4o9ltvXH45UPab+HADiHzFIogci0sPWK3ioYN
WmnsvUVz0h36FSH13prlTwPBbRXOuNpp7BBC2/dkWVKqjGN3M6parKlnkHEmx2EiKtmNygtQyADI
wpa4b0wueDZxun+S3aVgGZZH7hN78zeTzAIyfvpwHVkPluGdKuyJWOdWDQajlTe36GLig9N0w2Zg
ldyVyMs0lPZVOCGkhDfTrtAhj7fZrHZ/K7NEANVxZmJbOYVrxaGi8oBYu2DKJfpbHKmth1qa8NnC
eKgChCllrAkgFE8qkMPuT3jp//oc/3f4Xd4xvQ7LQv/jP/jxZ1lN8L6j9t9++A/UcfzzH8tr/vv3
/Osr/nGOP5tSlz/tv/+uf3kRf/B/vfHqo/34lx+s/ySv3nffzfTwrbus/fMGfMTld/5Pf/Ev/6P8
Vtv9f+a3MnL9aOKPfw5wXV7xfwNchf93afomwa2eawlhev+d3yr+bnuW5fpEt/sudApCWv8rv9Vx
/i4sTzqeS2tAmUBy//oXXTKG/M+/OtbfhSNMqYTjcNjypPz/yW/lU3FUXC7g/us//+rxJynTtD1k
tEw/HM9Zwl0/Px5Y2/V//tX6Wz5UXSH6DpOhtN99Uz2ksY3ziyXln76Q/7ol/lJ0+R1REy0vtfkb
/ftb2fyNsKuajitsW0oSbv/5raC/TVU3IDObNAQxg/J1+ApjRmaWclDhVZ9xPv50U4D00Cy+0fKA
G0KFlyQucnBV3xlNco6WGLIES+qtlVu0OuG1jbQbaiCn6NKnBu2ZUWGKR0sv6dqUCQoN2hCMveSD
1OSwSha0YeEaujwf5mC96pjBGKTvlp27OAQAnOoe8nzqgcwLGvvXWN5DGsXVSOk6g1ebR5Q2ufnE
tP4eTvuxMqwLwOB2L5F28Im7LzYoaAS+s6kyJvlYoZ+If/y0+5G5h40srChBu1WG3IUWajOREXJb
IT4QgXwmBgHsQkcdn0nraRDhhNVneC3qfhv7zAwH0h3TmpN+m437tpK7skvfKtP9SQP3qhWOjgRO
CFKA18KHzuYyYrqFEANDzjL2ReKUt7I0T10yPZS6+rDD/DBQBvl0yfFVoxSS8RWu3XPsHSGDf4Fn
6ufhN8m/9q1t0rvDT1g7+BinDFnjn1eMzQTszXphTJmTg0FpEFvxe1Ruypmk1HxhEUfN4h5vrvPU
MGewPwBAgRyG1WjQJjHt7L3KABLIc4pybBtnCUtwmX9Tg8D8Ncy7ts+XaS1qKjm+DnkZbiExvjUR
h64yKz8bqlvtTwQsgKfrG7rCrqxpgyh7e5YkSoFb5DDJvHtlDIAojFSmtzpC6JcshvTKQnlnnZQE
vRUpFPRY6341nArs3LVveR4pinNEm8tnQH8zrKbp2VDta5PPuBZ7jJF5rhCyYZ6ukgN1WwE9B9mB
Mw8/VkuwB0BQKk+G3Qlg/SagGmQxZYrR/m5ohJc5CSo2Ym/Oh3hoGTcKC5sbgEamKKzz+IQsJCPM
VJrM2yo9P0NlZ4s0KNbb+ULjAvTb0kum7YRFwqNvqm1CvlR1SKyZwtBSEH7ig5ApCPMm/dImbMc7
Bx8EtWL6JTQEatd9rip654pQ39vWK05cRURSmdcRn3mdJo0tsShIrTJGohvHeO9lTAUxA6ZaEslc
vPYqfNZcHNFme8MkvzkhUxXSkBuRA6ZTMnT8zvzxGv9i1frH9fQjw3cULBNpaQn2a2ZKoPoQ5Kpo
BIwQRQeHnxRIQhAklI8OQcjlyIOdFv7B1PyPyN2lw4zhm3zmoGiR1WBX6weXLV27OIhTxOj1lZZL
dRuY7Zdo9aXAxDTWWXzO0Qf3CY3DxLWxfGAluBlJUNWolFVbZfRviaKnm1ZHEDISMs2GAXtav7GZ
thfKc6HL9PSim+GjmXSF3Laa9saEk2bwqmc7wZlCkzVTaY7KjhgPHDdowvFZCJw2N/aAOCCkSzTF
j4zEzyFQqWEERQoOGiE+GkhFUttg6d9+bz2XNMLRFzXbzivuWfPuy77a2455tNVnLhICxRBMIyoP
dhX5soMrmVM8BubwrjrYX7ae74chow7dMnS5t5VzniqmfpWCzWLQlZ7iYFxOOSZrW3I7V8QNhM5W
jzGdLORIWlJE4CHGkb/g/0tMMG5YPwKYajcClq2sqWKzhDJIwg6p8kVMajXjmgk70uOic1bDWB1b
Q+FTUViUCkzWEg/wisQ7tCgghKRxU48N4TJKFLs5QOOIbDdUt0nw7todNnj3DvytjMb7bqx/OTC6
K6d/LiJoTJTWgzWtyexam313xNMEGmGtqUKaeYQgHK4YcazcoMN0E3zEeOHpamwm4aAIC95cyHoj
IYOFKenjjr/rFrdIkrs7izOqmSjSctWvOopXrbPDjMQabmAUxGMpchgerYuvxw2xKnrQAC3QiVLJ
dqs8PoyDZL9g7WfpjY5dlB8HCjScqt7GlgtXho5+5GUHI7F/FwaBYQipI2Xs7A58A8kZ54n5lS5B
RLTBQeeYe2yqzvCMF2dLXXcKeCiBWz2VTbstkW4KE/1A2Y5LC8T8HH0D35SFHkXXnNa/tDEB9a6N
L39mIcSPdeV8DS/8YpDjOCFLMzWUUBbqS2lS8RpV8yV6pj6pes/bD3PKjlGFd3vY2el47Qq6F6KY
yaAuPloQEDCTepBD1UUGxVcHLdE0FPVi9SYb8VIb40M9NK+iZ9BfVXv2Icf23vpW2bs/G0m11QQn
VeKXuBBMSIXkMcPu4l+CtL4bV9ODnAUDZhQNnnhubJKx+ejevGd2eI5TsGtteS0q67dldfdZ9Dw2
9iFW3bVR7onG132kmkOLi7wVCNHz7C5y6rMWjGOyRR4kzEPhZF8RfNm5JtVKBg/NfBF1dtGOAvYv
cWi4L+T23tXdqoQ0qQHYxRSp8iceqoMrkxYqo3qzuvaxF5fEqzdp6UDDLttXMbvHfmwAdro4VUjF
AVY0o0Js3GrrAEuqvPCj9twP4ZpcdjLNbUAqbb2bomSjpb9ptHqisD0TIYpFwRle0KjR1RUfugtP
id+++xELyThbL8X8Whbi3RiLb3u0TmY+LrvPbdY2D24DFCWJp9e8cYjQJKvOJ+bPSdLnSMundtip
xnqwO31HA/JpcKp737uUdviEyfo3HJUWHQ6a3DS79woTo6qzD4r5SNA0F7mw7tkut5l2NqHjnURQ
fboFYwZZqt8Wld+XcnL0qoaEu2XvkmQTG/N7K8yzFJRsHAHZN5O1S3kd+NNXFEQnlEjfBP1hjcEb
F/jOveAQ1E+hv0JUTsNhcrYlgv7J957pe5s3sS7xD+DYrvJdVvQ7dDaY257KyrxxUwbj5ghCJayA
YFr4LkPnwzGqe7q022noC6IRiD0yimfUrW9/hnOjKo4ZzOwxLQ5oWo9xqGm9RFdNmdyZ8heehDx8
78lyaLh8/RQ8Ki88xtqvbjGIuWb1Sqtoy+zwbUi7U9wwkOO894qpirYGxxFbXMrY38kRBSAOga1k
jUnVcuprsIECkPBtuJ7DM3KutbTo7ttk/aR1/M5tjqq/MH9Z9BiYkUCqt/Swshh20mLPKv/sCO/N
mnHgimGXWIi8zX4/OPOSnMsrG3sdDngmYVUUXfcABu8Mh2DdEz3nKmaFfXhwJngt9rBNqvik4K8w
hUsWy72/EGBWyRyyq9D8Y+9+EAujIf9wumAvnPHq2hp4gr1h2H5YHs9CtrcFSptoBAaDWtMTA9sB
ui2GfU0mn3MEvU0YXPpifPNIHxoq4zOI6Lg1pXPnDNW2Q+O//MsEnwzu5Tgynaea6ly6WxPbvTbc
+0hP5wrObs1K24yvU7UVfJlASA5Fql6tsbjthX034PQGibdhBg2kML3rnGHtjP2tp8ST5QHoNRBd
+DD/dHkiGGwfmh5A7uHeOM70Kmbrc566jbLWo0cbW0wXkl7XAWwQdCKZ/YZfcgdZ5p7YIOwIML/A
gvvvDjF8mZoujS3wkJUvXcVfP8DJZDPuJ/Ao1nJr2u61GXl1lpwy0d56YXMRQ44aL18zvXdb8wAg
bz3j6WsAug30rU3IaCEW1jIliixad2o6NCyAgVD7zjzrdNjGJlKJZkG8+Df2iK2W/wo5XYexIMsJ
OaYrNilGZcJHmK6a55wG6TTZ+8QvT36Dz5wPB/WGrx+wn1XcwkoGV5Mflp+fGO+DFh9x14OCvfNL
99jY/ctyFRatnZFGW0VDrqqR04GCB/ux85wvkUe0vO3NAgMMyoBB2LhtILVFNHsGe9oFjncJIknX
PL4fjQy3VYAui1NE9dDQgDQkimdGcOGhR1cla+8lMxbwhr+pOZmEmIytqtoObnNQhIv5iAdrNGP+
GBMLGu2wIXVkhizYsIguKn+KzvQ7uR0/3FJ0v7eAuQFPk7yHPC6KmQ/7jMOB5ZN8zSBOVb89jBe1
g8iukQSUANGuP9JNKAZISntzDh6WWPCqWlAkpK6E/XVAr4Fd4NaQatXwpQvuLk3mlnbIN2jji0jR
CUI+5SLbPTN4zpvLe84YVG+Wa6yGcN1ryRJJAaZDujwjt0us7jXMswhRaiG4gsO81RVuaG4be8R2
3turmlPoH44jTknizo1ZLujG26zAFN1YbEjBvg2+vLHcu3Z0LPAyzxQTfIc2kDz/ruX1gV1uUiQ1
ZOCRNDpsmEpifOE5XKrg0r8EU/YSeeNRdeYuipArLdOvONvQLoX5MVOnj6eW8xa14dkLrVUaxTTf
CKQ0GC+NzrUT8izUtLIcZ1Nk8d6SzdoZSGmxx6OBX2KcUUdjBItad9uYYu0aqEab6WQGYPzqDR1z
oFeK06Y+l4qdDaFZNhHnxYMfoZ22uHNyyPQzrkg3fnHm+dYaX1uSs632rfB4Lm7Yrlci8LBMx8fO
LXbER94SDXfnOhy1oSJ2tNdbLMPL/ewR4G3yCVWniXkKd3YZMzBS67lBso05tgk3UwgSA9uNQKgh
+umsiErOBTEfGmwCvJC+3KXBcKblCIPCe/AneZYsmIt+VjTe1nSHTdR51w71tavgj6R7uqz3Bex2
CFcBkz8Ubm6zruP83o+zfQ+BtygnAGoEMGtQ3Zm9p2GEtcDbBp29l9A5/jT8OpjYleQ+Im8H2tJs
ggrh3lrWM4I5mfAjXAqsjZU0m6D5jbCIyBEM7J63Xr4IujUM7Qg2QX2TK39TKPCNg5n9qkrrPM3v
ss8PjOF2kZ9CaYIm701E3uPwp7u6fIl2am4r8msiGQKrhe1sv2SRuV3WwtpZwDntYYIzJMhEiZ34
TCfl3q7mV196lML6GKTtc0CrfTXkHulq2Zrg24vQxkNrMLiBMwLlmJlMcmp9DorCsSFCZIrqAt7L
NMGjKBpw/s57VQDGq+RLQSPnhtiZ70ZNGDVi6+R28ssZSP6tauTEpMejCSVDY1pOtAGaOJ0sURr9
+59f86xJwO2Du1GCgUjHJ54ugevU7m57doR6QNIlc4NRduj/YmQHG32wX0Ljp1rQDJnv0B6yTApY
uyACKUc4HzfGQzHML5m5NMxHaj6tHmjQ/DBmhNFyiktoiaUPE9aaPVgHlFKEumMPmfmkuG/V/AL9
fWFCtFurXvzDlCeJu4y4I+OIssfApEzXrm47sU4n/pyx76+N4a9heDE+YMS4Y0C9NZX9jvilYchI
qEljPlp0Zx1jefOZKUo5LcCaTHxbdMapDtGykXMBX59HE90xS5sZPoQRK5O2fqop/57p0+GMMXIc
7wxvJw9jgdF+AKieaAnF1oK6KDLBRophDz1viPNzGe4VENIl4FiPYKRSip61pJpBsuJBqNchPfeb
oJyyq5u3x+WaeiJiL7Oz70hw/d3BewDy/V0i8r8RMz2jTOY/ds+0MeJvMhN3SjZ8tG/68aeukayk
XJDSkO0Nc65uWS/i/0PdmezIbqRZ+lUKtWcWaUYayUVtfPYIj8ljjg0Ro3Ge56evj1nVqCuloAv0
ooFeKKGUdMPD3UnaP5zzHV7cf+x644YaEEwNH6/WGpJCFb0QUhOwFONXHVr5ZCOSHpFFxoN886f+
xnT5bezku/PHG1TnDuIj5HPulG90GO8Ls31vfT5Ig/kKg6HgQdv4jgqe8YSbrU3JrtaxoussuUYZ
V16OLKl2RvGeB825dNgdJLH+bNUMes/Mznl8oyiYUPoScVDxaTdGezDN5NP3OQRUHF0w0c3xK7l8
8gO/C+Gk0X7s2r0C4rWODY6c2NuMdAjlSK/n8uaYEq6GHgiXifyMgRkflK131kxH5nTsY40h3CFr
DFio4eLnW7dUXqxEOen1XTAxyKjLtNlWsf4ZtC2JwFAg2Kr8rjcep8RYkm2Sp9pw8gujuiq4g/aF
nJgs9LnEyUGmrrbUi6HhchSZX13OHRuJ8H2SUQmji3dQZthbERpcGl21H9v6w4vmT9nw7ft1tR+0
Ri62t+pw2mFmgPjOr6012UlUGA+FurW1qi7NALB/Kq3LWi1Z0xgFp4CADTlFP9Ncom9374yMGqfx
7aPtsuYiXh6/Y4dsyBty3IPxVxXRNvfaecwCon/rkfFbpeMto+GPyTHevGbnITrFCxVgRFs+UpOd
ShTOgikdpX3LR9ZSJwG/2oUR/By3RW/vaNfcBEFUbfql/63hrSl0VRtyaSv33Dr8/9RsxXbu+OMD
qipq9+mQhzSBs7LQ6yMxYixfvShRuhfWTT5a5A+Nw7SZU/bTUwkkDC8cZ+qyc+9zCqmKuVqGyvmf
X22D5Bp8nntUIX1NVZXfRpl/l6K/KYugxcbCx9DGGjtBZx1lbWSr3kyCywZpgJoXq83IqFLHw4Wo
408yB9yMOmfUPEuXp1ImymbHzfQtbSQabO5fEsdyr/EpgRGw30YBygr72ho8w1Xa4vNCHtmn9XwT
ELtzIbrxDDH9Pcutaj9PnKXaazMIdWyrRxP3nyHANau7MLTfHIeha+0ll5L7WAN/QsKAXG55FawY
Dg8x9RbX5YGk6Wtj4He0KbDWEufEHOVXyi8B10vKhqputsFPEJf4A22r3zRFfO/4tO1liw0l8nso
RCo/VJ8tNn40pZiuwJGIiB8WOzz6BtYN+XKU+LXbbyYbVSjn0BuEIhgcFg8iobm4bGu5PAqg4AAt
0GAgSWHEitW/J44w85hlpm136GE/6JonlJXg+8CT0xNZb8xQqEUHmz7Mvjuz/A5s3NRG1wGZnrdp
zl082fVOhB7Ok8Jcd5GdH4oWL3a6TAVVcM+Yg4OspSsau2Q/+N6NmWTOtdukSA/gxBVzrDaeR77H
sjaZGMcMU7WeE9/ekAWpVq6/XKkNKSOdD0SF2kHm4zdiAXtjmOahW3TbicTlCN915bBL5/BXB1KJ
Fv4iLw2j4zQBoLAqPqbKgpVQtahg+v6+Tz2eeNw+9mxej2lyBcHyxi3Q7SSKMwOGyVop/gds8B3f
R7KbI1dR7eonenvqjpzvHvoULIJRl9f4pyd/Cvddi8sjqPrniNn+sW6Y0g0IE+C3mZnTYoByv31Q
cX0zkcdWQyc2kvFjWXvNJeNSSOv+oXbwEYEoyBE3KTRP2MUNjLUrzTm/8rB7mmylkCPYr34/PBA6
8DJIMksbPVG8ksMCXv7B12YJAb+PLjLXpMBxjIZpRvOeADPdxPWDtZjT3QEJ3axYPFfzZ4tXbRWo
/LspYb9Uk9xPNheKWuyc1eQ+zxn7n7Ens650KVkKxl/ugjIjLvEZguwutpxjN/CQXi4TGx6jIxSs
9IwLWUi+fviveq3LEKdGAoLTRddkkqHtCzJ72e5u+7HZ60TcwMwyD1mcnWfjw8FUvLVsiOKObY8X
jkMEAEEkxTbt7IrFWa83LdEu9pzGkOQekC7WJw9+qd0m9r6erRdDQhUJWS6vzRnzR9V3L6lHuIta
LC6AgD4wAhp7i5XpoTPcuxalyomPyDxFkftsa3k/DExXib2K9vOiufJllm2BlaMH0Az14hDmUdIf
J4YjWycjdzLEMwtGAdc5npHxzh8yYjhYzG2iZSyKifi6E1F3h4GlJBCYMUBOqSlCjCu9n2K804tn
NuvWZKFxaUzJVxp2FtOR5Kro0heTrf1tnj2485gwcTJq0mr9DXp/DjPl2he1+emg9DhJHyfXYMMR
jUKg3JpY29Fr0Q8YCLJQbNAj4Cz1GrLG+39mRzMHavP4zo5CPB+NDbYb1bJwOsh23fBAmNQAq7d6
z5Lpyo5YEjjkjq+rCv4hndnTWHB4hi3MGstsz+FEm2z0eFxD8GWkWNHBF0G449oB/qKHuzjHnRTO
Hh4M1/n0JH3HjNTB7hG590ybgsK1OJAA9owQC5JM81JQTxJjhKWubMgBg74Vjn2jKvtlTAxrFfv4
waxaPgx5gcmQYqmezZ75VUBul3soJ6TfPWClSbXFBY8Bst1PZQrvSkg0Ep0FAbGcjz2hEW1JKzak
j23PbGwq22OWEgxPYlq7l+17PJN9IjtWibaBgDnqr+dxwWgHvrc2iR9Cv8s+BC3dU02aCRNIF3Vz
n5T2YWw4MIRjXBpPIeOetX4sRhSgZ40bZtNRc0Bvw94r6BWQuiM00sVyJ2y1GMlAfJmG6s1IowU+
QCFHQvTWGo1VX7SPjj9Yx7B/REqOGcYwn2VTkwVFcb0OkvnFHy21k52Nq5LUVBgh7XZgmmo46bsl
2AyFAU4X230PnFmsO79kRhC2L7IeBMY8ph8BwuiZBBXA2DiskeZt7Ab+kFl1xI37DJ4S8mHcAZjO
QLgHI5Sk2GakK9H1LLtsitKZOepQc3SCn4V3Liqs/TyLGIED+jMtaCRUCiZCyBAG4iZqF31ysHZz
gQolRxUVgBTZmcb4ghEB2flCuQJKc2WwSy/QCrG/rl7NUEniD1l8Yp7mYCixYXg0ZjhxyOdpTn1b
zCcGpwjSkcjDJ3E2VveVKAmapYzDjcclyMVUHxoVvjt8sspOkgOhwID+nOy9j7FWV/V4xdETHsrs
2EmfihWHLo2UIY8y67ejCbhkiBsb9L84luZcXBqgYHZuwf5vQj4+KYvcBHd8KRfZmNbcO3NMYlpB
JNpUUg2UjFHNuNqmtSROzv+erZQjFsMiLIYP3afzziuWPZc2jlLAi+oU1ZLqL0VJjdaY7WUqmjs2
L8VxzH6suH1lO02iIKfbWuTivuyIj2eHSJPeFh+TT2o4G5vRRzddVfGthWL6pI9J44HhCKYTYAOo
uhp2KbKEbVuaehcYznPrldYmFhdD3Zk7acMv012cnFTtrQHslwnuC3o7cm3huwMQLqh7NiHGG8LW
o6Nvh+e6AstAy3YAJtTejWX8gZ9kAuZXEZ+l5L7QCeLjWeKjBmSgR1Wvasm83R34DzQ4e7bTOSZx
H8mxk87P0QQzxVCbqoB3klcuHu0+2rMPPRtVDu9fpHhUEwKmmWrYLq6WaRrlJq5MdpQBzGm0g66T
wNG1U3IxAtx3EZ2NAK6g0tK9hBC6dTn5tjzqqYIaOJglLK2FYBFIXBEQWs7alTe+Oy1O7rbeysE/
OpX7EIYMnYdkBPznG6eoJCsgsrkX4HNvER2UmyA14YaI9MIcU0SrwiF8SX/GyQxRh7T6NUZUjlE8
AN5+NCuPgURVIe1+nlrLP0bG4D5VJhYE4OtbiTZvVeUJSZgDaImsneadEtlrj1D4MM081L2k2oA6
6dcJPtm4L7BZd/iwmY9d+VV/2WmKj9GrUWsB/VcmVLVcOEd65mvPY0/XGAuXNq3JbDBpK1NBch4K
iFNAIsYq81xcsp6uNq3yHqocEa3TE3mZhO1NoBASgusK6XkjVhH1eNnEOKwt3B61yw6RhcLJwpLi
Z83JHhtG7SWz/pootk0T407IYGzD7/WZYWwB2GxgozyKBo5Q1NJimDV/V4X1owFjZu8yLKjGYdyw
YuHz80ID2A8/Lak4suw6IXvYsHc+4b61l+GLn8E7JTUbDeZJzS6N8dSkcO23rYk50gM2XRs1ESVs
cpANM56dGmfelD4n+uhNW4+0wMiwBcTGONzWiowiInsxGHBWcJ8vc65gE7pomOmesbLmOIJqse+B
qROFuPgAxlvWatNWu8ORHPFDYLTHeKw0YuUMq3gLv7puKfmg+aFpH29TRz8wjURQ1KTo9Ahd3LoK
Q/iAUqiesRlQwl0NzpKrW8OFd834JER5CBoY/5EPfnkErLVUx0VsQo1pcTyAT+h2Q+GxT20hqiZT
+UZ4DE6MMP7AEbghFAm1uCG+4LdwludofxnT8AWO4E7g5IBhE4XDmIK855HxamQPV45fPPqNPA2W
BkKLLBF4oLx3ypjOglSJpe8tAvYWJmCE9VReRWIez4h9H8QCXkhAAFk2bP5u5evCw+eSHJw4PynV
PFA0y53z5taKR9B87ZEwRD5W8gxGeT2mojzZVkE8jkJ8lM8KZ1b3HWmDKNB4fO+RGvU2LHvt0Nll
aKT9BAmQ5KHos//amH4UbfPpXOPV28rG+QyldYuPYk9l7pAF5jYjDnCBSMYCWkUv8zoS1IixH+aE
6y42Etwm3BtniYQKNzYAI0U0qI9qC/lpyAofr85Isb5PR1AgHHj3wqfYsUjtWPc2jnQryy/SqISc
PPBn8iK/KTU8Dl8naKio2rMCf1JDo72eZsYLNkWQW18mejxmpuPf6I4yK+n9XdNjuvG9+BP8G9ii
SdxEWfLQ4YTaToY5EqGLk0MxWVsRqsIkGetkbpdA1vxLM8fZJY3EW3fIBuAYeNdjTBJ8bFBta+dY
pe5XEVfVoc7Z6oQ9kQmzjD4rgXm4pKoh6WTH45MJU4HZRcho4pPw633pMzQxeI3QJVgBkBKCrKZm
ARUEH03qv+gZzZZw+zs4ydWFmbbfYITTrR/aUETa6cj0BJBec9Ye1yQs3obcK1zr07PZpdvakliH
G1JLlBpwoEzYxVDTz7i/bMMNNpKHD5wSJMgqBMhWujvLRKqFsOOoYNzWGYAv0CVLFf44D+GeuUMA
x2uxb+EfbHwE5JB01IWF1bYDCCP7atsD611NWuLrR2PuMI6mBJSHoFgYTA3F04wiFjlfvFV1/jMI
/6Lwqk9YiC99y8pgUbbw9MoDs9h5qUIMMOn6gAbwEAIt3tX5UxnVbC+74Yig9jj77MaGYrrCHOQ5
rOltpFLUzEPGPiAN9n1lWDi4M2872d5xmk22EzjLVvV4GtTEo57VBr0/ge+SZzUYbdS3VbtNChJT
pOft0hGwB0oLwZA4YJQYyrcxI4DULvVT2oeXaSuc05Al3y6KTYjPgbOJCv0o20isEy8mOdZT96L6
RnmZX/DwJNiwOpTxcMZ2y1MzDHJykuN1aNvxlhhvnGo+7QfP55WFyGybsugqEw17J/EfHVvdSrh1
K7PmQE78mlxIeGeTzvp93ZqPrfcxEtN9oS1gRA7bUOX+dDHcfdLg2UfP4dFssbvFKXlr0povHbZj
EpBsVyt0WB4Vn1vkNqMXGFf813fE+Ax4qFJvPVRhzAgVv4sDIhEmoo35ZsOmDSqxfs2M8NWkDEzD
0j4pGzwmn7XaEe20i8U780HCMl1TrtoUNM4U+y/lAIfbp13nVetXYgnXMkAgJ9RQbyHTw131XxP6
072KOmJCfNgZHiL9nBNvZQWL+1g6PyxMb5XDsgqtHwBDIHwSjyaxXRUgaAd7hpHgZ8FbUjJZiogc
bEKbO4YhD5OLZYYxUvtxjkceTq4C1YnjIl1gWr5OTPyIneeAVMlvJcupSokvksTIJO8c9j3lHfPf
CMCaKXeyovHA/ZHCYLexQaxyf3xQaABpV28sRnFSe6TORzdOE3wrDkRRvI4GyiAwNPekhOCdnFmG
Wp13WRA27NcUoVQeTAB0scNfe+aJ1B9TUUC/6I+SHxLAwNbOvK3NidOA3mt2r13foUKk4sQNyvMa
ol/QNfLQk7rDys64FBZ57Zg3lmISM7qdEsRkESc68E9aLAoT9kzTD8Yd+inIAx679RCkL6829e5n
VmN6S1lIdBF1pG4/HQ/QhGzlaqYsaANxZbeajY6fkT9ucQwKjkR8Wh29FmI+zfIyI1IqVLlLT1yR
1BTwklypW3Oh0pGX8pKTCmBU07lfbB81Kny2DfMKIrtGTYLtKzCRd7Bi2OfxwgYqImMdUBquZN0+
0xPBVWeYH2eI4oAIoC2h6y8149kRqoBvvXvSYewW95e4wznBddWAm67PaWsinah4twm4viFAPxYF
MBAQKJGlFCFKsPzNbEC184zgg607fHX63F3ZwPL3KC2s6DMzHJugGPfMjAJoPuvuFP8PyTPPPK4O
aMF+KDQrykJ1jY+SlVW7HXu+dhO3yQ7sYWPkGy8AD+rNJ0ni2MofbHq8MiBTL92P4xhuOg8ughNp
3E8YS9cD4YmzheqQS+uyreiYZFSRYR3wJAOWvu9Jc6JJYOoYa1JbcvikJg8FtEuryWfaxJADWkb6
SKF5n/juW9ggoHLj6qVVCEMVjixWaJu5DWHLYgFHpDreAgqe6ZWPicemIu2LhdaCgkg3mJ4s7Dpq
Do5WNj6a0HZili6rxGn4jLv0oBO40LnDu6xoBdspv2M6tDBdSN5w0Tzrr1oxfylb24BlFb02DlOf
aebWpVncj+UA/kZ7t01quVu3qCbyhY0nB71l5gBQb4LGYUMw3RRKPi2G1lV+Ny0UgwwPH4DbgvRo
JgJdK3/a2X/pYh80B4zRwGNO2OYEIUoLau8/w5lmKehE3UM/eDwyy+4kypqTMUiQFsf5lz0hSESr
8wAihIznzUAIEgKorEQ04aNCTxieKGa9TB8MrE98K6F9B2jM2rjJ9K765BGB0Vr0ybasq6vcc4m/
aOcXkaC0GwEFOsp7Dw1qo2C2jkGnyMCS20y5V1gAvxzrykhxhPtvRojcjhg3dHVfU8rOkyHRMzqm
EEU6+rmYS2jdZs9uz7iRvomEuHYmh9H/GOZqN2XSw3njK4A5AzuonxKJ6dYsg9cJM/SSUKe6+CzA
jS1UIXs7eNVlhUxVz5hb2SJfewhAMgtyoASZEhjWSZiEUGXKO9ESttDcrOdkKF7K3nwZTMJlrfbD
KZ07DzJMqagxpuUflnS2cw04xEHEw379MqhQnYmSu8Mr4Z/PDIa5jTltTZCCpqy/PGUdicC8C5Cl
hiUEhGL5Hcw4vJygA/RjgKwrbnaA85ApMK6H1jl7BA+0FbqNmiyfsWOljvhDry2z49CjJ4QL/sy2
6QFHzqUTw0FiXHGgTaWiDGHGGJThGBIQsKhbr59j5PTJtWuIq87Oj4GtPyVwr0l/qQ5nAtz8h6yJ
gUiz+8oi+eFOFXJIUz8NsIRXjT1dR+P4nGuugMZhxjP54miLPtw0loRRdKsWgU3S86ZwhNPbV+Je
mcWmwbEWKuzlSkbPtVG9uHOuVkcOxI9MdBCPYclAn3Y2Ou9fxQBcw5csOozZA4nkEyxSR0/k011W
Q4+9PHJxSjQnmC098vALK/exQ83TIXXMIwbb2zAiZCOTNCU0wlbZgk+ePsuCXA1OT4gWHJrzsZm6
W3Ktj6Ia3vOO+rEhUSfIIxrOS4LH4MPYuKjnPnhrNdvCqrksTDbUTJGEFyFBNz4TAnJ5aKCiUqr8
sF4dimJIhucCVLfWVHyJSTc/VM6xd6eH1lRXnkPWX93iAxGghlB5nUJfEwlUnLM5uRzoSnzzwUZl
yO7ranBruuqAJJTy07Cbs42YY2RADgqRyexz0bPsU+O4p/GxpurGdrxT7YlHlQ83YRt/MCCqLBdJ
jntfWe11bvV70ky4HpvzHMcNb7fHrtUxHbNCKtD+RwX9UbvAw9Mg58Ffi/sJObZhZTcoSigic/XC
2vQaDeadG8G+943rCNP80HhLyJmDgAmpqKrUe991KGs1e1afU8kiOc8JroRzxT0DRGj5lzHeBLZb
tA4HyqMnRKxwXXOe9PGACQADG5ni+jCn0fcMtbWO1KmPfrrcuu4tyMtRzCU9OfOrkcR7qGUseTkw
WU9fV06LbJxYrJqqsRnYYzbjeymTBTTNWx6IEJ/p9rsmOmYtdm58749ZJAje+zHs6crULckN5r7F
OhtQzM1dhPy/wLoQlek9Jlgxu+8RbQnfNOEXLMLWy4YgLSCtDh4XIyFG8VpeYEVcAgmyj7Aud4K0
LVpIRI9j6x8kIUXUhwyqNN0MJQM/Vr4hqEW2zHPDE1yxS0s2tRyC6BKYhwR8Xrb4YZXFHMCMLwpO
IzLeuYiQirwFDA9hxobvnqOZr3rtl9mGl0FkXXvjk5sCIQxK9ulTbx/zzjn7LvrvggSoxXLE0m0s
zn0Km2CXhd6bAyQGlyUTs3D+liQIIMuYLwj2eZ5C9dXYFruGmR21y1B5DjWXY8pJWeKvzFjcepLp
VzHVq9IYP9iMeKsGVeXAqIBuhL6DlPYHMlGOw7isqcob37ceJlF+RHXC3cqQw2z1T2DHN5lnv7bs
gYjC2TR5h0UE4w4PIecKm+stzNYGlAB415rUzwXA1oGiq4b8RhIlPsVkbCUNlEHL6Ldll7AdFNU5
w8DbaosrkiILpXqMWJJASMOlYaDYLSFjpD+Bk68EGBEIp1ciivB3zCDceH/AmiGbNI0DcK2Lf6Cb
IHJ4Gqrkq0SUm9nxPdSLT9Zyu8Fc3JVqpIttv0pOk7zMiLY06ZhnpOeot7aFxMAEOtZ6cRnjgoDY
l1l99Fp1tP3+wppDJJsL7iBhiA0haW/UxbOf1Vea0CSVKlLcF7oSC3okRYLKNW5vYq9DCoynbuWO
3EnSdBEjJvte1aDVl3197rF5j56D0H2kV7qT/NjUdhHiuOEDsX9z0G6WHZGj7As3nB/6UD61oAus
+XFAE438/srzsjMOaFg8mfhu+/EJPwv+KQMTFQS5u8G4Cb35yqk04VoxdAp+inbWZQYy1RnfOpd0
MLBI7IYccWPWC3GGrEfbXECzdHEoZot8VTYo9VKHQYNNXZZH6SUaWov5ieF7Xz4b2+MIoApfgYUo
ul2XaiBmeWJ50aU29naI7YVukt1g29e+xWMHfNXOKtqHyIa9D+by0RfOe4j/XPl84+zzuL4VaEQ6
2mu7d13sYAGlJRmZc4F4SPI7O4W5cRgCrXO3+eqahMVr2B3CZnzy6uWZg1xz1Ybp4wC0zoZNy52K
y0XBdzbCcbvET2VtuJMgVug/S444KEQAV+Iv2BYPURVvWrbDdeX7a5oOPsompG6cn5rm1Y8xVRfd
A1Oo51KWaMSK4s3OYkq+Kd4aiXOLp+wl1zfSjL4Z28SCNBx3fM9z90QRdWqkzVQZdXZWJSfZB9fY
rQ3Q38GjM9ou5JeUcp3z3SdYDy76RKDZDG5wvnAZPKyKPr2nHCYyOkBxT3e+6vMZTHZLTjEZSY3D
UKU0bocifHWdgKzTynjoOj6RMciAQTlBse38nVTg37CtAeIlcLoe9iOHExqLu0pzdrWEI+NlBycT
N+Oj3dqnFAHKzhXNU6gQCTjsk/iUCwY7tKPW1Aim19FRzf3X8uuNpYZMMH5bJdzBqeyuo6Vw6zpK
D3RFtQwxTSdNuaurN1RIxaUtOITqFnuLaXL/MphH3T4bRy87Fi7LY8QDSxAEHPsKe4NeXEpG2l9n
JtoxO+2JHmA4R6wnnnQl80uduoRljB7zFDU+amzyfJzYARjZejuziy1gqo/5CKB/7AiD6BTWkDC5
7iVRwkT5hKbH/V136EHGG2GAnS0ign+9s8bRt2GWfm764qN3GZ+qhmlBT1/F4nNTLV2abzsALxWS
gdckalG9arZpRBm+G3VyWzPuj1V3h5rWCeJxh0DC35pEssXhcWx6uvtwIAEm4ROW1dxRwQ0TQPzG
2WobmzcUG+IR44/Khs8IfuFj7DGsMT0yNqEoIQO05rx12SF6FZsCBtBEcRb87iXVo1kOlzEfrt8T
d6rD4OQnGExn+HCIDs1TGQCuhHFBvGUHtiFejooyPqNgukkEarYGIxTM80Ft5sHp15bt3smYlliq
EfbkCRGgCZw0uOwF9aE5jdOONShDAsYkmAcQwrjpj5N3zHGlIhbFeVEFb4gm3FtXrtyFli32WZ6d
FP9qRK1DodP+hEveIH/NJA+sZp9Vgy7MfA9XgamYuc4XzUgtTqlL5FBbeWfOlSt6EjpUAg6QUKN8
GNVbalEc2l4JNDAjfK21d6odLDhJS2EjsFtI8m/9eR+TmJaJaYdaCzWx4BlflepYx9M125+LoTFf
bLo0qKwnFLNml3xNhHivuhIadptpFER03vRKm4Rd+phZ42oQfAvOKAG9chgkQ0mqFIYVoT+8gCjD
TFzQUn0qRuZpGT9kPVi0KEQgQ/pLOZLluDBWrfnUJe4pDvudCNK75WXRaX8ULa1b1t5gMkMd1UDs
yPh+YA/sncpbN9Z+mLuM/SZ5e8Vkf+qcSVWZfhTRBTq8dG3XlGoiBXKuQeYs0arix5jDRzeqPn3N
Ro0E8gC96PI71ob4JsbcYFV2VzLAPrTxo2uzZ2XCdIicnvUdVAQY/GgEZYJDLoKty3QdXwKIkiAg
b0czDTEfYyawupwewrj5FETNxrkAgugxgbFwDUL3ipAGkVglxGke5W2F4o6g3w9u4XWYgj4czCvW
pzeapDqjKe9FtlRZNXr5bpyvRiZKBUHRZX8XZLRhIZcDaYN01SSdSEFAce1V16UufoZiOHUkVwxI
7nOWDivLTXezBU6pLaY3DBYfbCK3bWc9UR3tiBe/9xkI1C3jg5KjNbNwT3VL9N9jLepr7u5DUzA3
JMnj2HfwzYOZ629eyO2yeRlKf2WieFnNlnGv2bYi+XaJtbOblcYKuDbtiMvIyzZsrc65m42o8Wsw
hrsUuOTyHuoaRB/9blG/NC66oCntblq3f7I9HkUOYBVCdD6pPDHbprCCe2B2tp8NK8oO8PWpc6ZD
+agydRYFhx+lHbEVnt5oo1+1Gopa5l3E1B8Fxz0BAc6BGE7kcyZP0tqXGyIEDubyOfvdqFYpyba0
FNkpCMVZEn8VeeIBxc6jxLJqWPV1V9U36TjSSATx3fKOekV43QC6L5w/OzHvA+cxzssT65+PJlb3
qP6PRWZc9f2d3U3H3jNem4lcx/qmNYg09Ni2O5V9W4TeYYFONQz6Qah5yJh8NNhd8Gr7xHE4Nh7z
QEEH6pKz4pHJ7KMnTsLfTx2AcoUeD3X+amJWM1mIXhqoGZWiJwKfm8OLVleRWe46qSBpvrsuroJi
OjnsBL3lmg6N/Hmss4NP8OzsqlvLwg0eN0dn9i96v7saaCcCyihlNjfsW45lm6LcY+/jjtfs1S18
cEnDJDO06oeBnVLL8L4Ni1vYtZyeESfs0qpHMmy2AMHQyeKrDKmbsso4WSO6lKJnZo5I4Sbjr6Yi
qqsikjL32LAm9JmbIBK3ZWtdpHP83IPvVoaDTzIyb6MBERKbLfr27MrxKAB89PAc2+RA9Xn5whPt
OCbnuRnYc8evA+odMI6UcDBW4gWmeechj0Qs9CCCbTE6N2WPZNv1RsgrxoDiYRyQiSji84r3koI9
jbhGBpHy/Jc+yVU+qX+sO3ceCkcc4D+4rj7MnL1zVdfZZvqIEJWsdURcFyqjFAO6nzLCCoq9CFoQ
rX5oQnaqnjPGlp0jmW66aNlj5rM7o8Maz56deRcgvu4JriFgZcDXARQX4qBh6SKrfsgzUv3K6cLO
c7xV2BZyQV0dpaGx8kzc61J+xzToRBaQuicKWKFovrpE4zFJNja5cOtu9EAllQ1lQYRWR2IvGHBF
5DK/m/tkeZwsjMWZEYnFyVDUxjrWFxk8qK3sUnZPqt4nN56R6Yuo4EkDVAOhI5tPV34EScigXhoH
s01AbS1NQCjZ/hJfsaPpeix86/8xkOUPEJf9d3H9jtz8/wNqi/L+/d/+41cozP/AXpbf/z///Vh/
p+/516/QluUP/De0xXD+4VOweb5nOgo5vnDl/8G2GJb5D7BxbHaF4yKZlgI4S47lGjiL4/zDlrYP
B2ChukgXBkpD2bT8G+sfLPQ81xRy+XOeJf7vsS2eEBacYk/RSvIzocD8CdvisWRHjxYGLC2+vASf
6k+R3f3yYfwFsWXBsfwvGWZ5CceiWmUAaduKv/sTrsXuoQ16cWas4mN9ZNlzwBR5IQ7x/u9fZoHc
/N3ruOYfsTCxBCjX5hApSGN5snY8EDbdNVFvG3ikTHQ37TraOK9q+5uXFb952T99glYtzFYxaVqh
LdoATlpX62Ltnaad3DIx/+8bkPvif4FIv9JvLC6Wf3mTriAWXpJzIYVc/v0vmB0bB2tmG7xa/kJ8
xT7bxhvKFoZP63FLqbGpLn/z9n73glyiv76gQTyyZTZUoeOuPpLf/Oxfh0/GPtvpjbclqWP9m9f7
i49TKMc2lWlBLBJigf/88gatUgOPaaDvD2u1h3GzGQ+YUlf+nnd3lMffvNpyTfzp2vzDqy3X1C+v
ZtcDsxcWyYgl6nXIHLgm/MxNLES5xqEurFVl5bAzOLBg5nUvv3n1v7hieXXX9pUllOAd//HVgQrW
qufRznsdtuGJrLZjvlO35u24tq6ZI77AQz0QAvv3L/tHfNI/70ehlOuZtmm7rvLBSP36nqkBmA0G
aBJNNHOa7IMyYamz+/sX+Yub/g8vwvPw1xexSG5vSAvBl3DEAHloD8PO3omD+7sv8C8vl1/ezJ8e
LrzDOGE8hsByQyu6Icx9k1zZm+pI3OLe+A17arnW/+VqcW3lwtlCrf7nm08rZYF6jvXaaR90dBbZ
by6Iv7wefvn5f7rXvJGHfSWJSKrD5l3KAPJoAIqfCXDSer95bv3la3mWgzfJlpblLR/sL1d+m+oG
lJjNlZ9ZAA0YrdRLjOgZRPjfXwmcR//6qblc3zz6mUX4zp8eWaYxGzRL5BUQhrOXm/ngr/t1cWTC
tM7Xv3t+iL+68FwpTRhpjqncP99Tug8xGGc1Bf6w6bZo/dYQmy6JA9smF8keivXxv0h7ryW3kaVr
+4oQAW9OCRA07dQtPycImREMCRCOcFf/PaUd7y+yiJ/YM/tEJx2hZBWysrIyV641rauPEDStJp+B
iyD14zWAkld3xVzke1i9vy4sf26jL3+QtNENqvda5HIS9E2GSMaGF5jyQtnab+h8f0a8qXw2fMa+
g2whlM6dcwcnxVUdOOA8ad9HtLUyo0ohMtO/V/ajC2ycPPj+6mZskNK4lqsZqmobhhRLTsSZ4aS0
aFHUQNNhfqSTHx9e7huZ8yBD92wLSQROHmNU176Kll1cWGpFsyaMNt7DtIU+VD2vTju4gzck8XTO
FiyKvZFOOs1Vj162q5K3mVL48myE14uYR7e6GcJ4e1gLav0H+wXGoFUN6CALzv/GJM9jIjJuCxOa
tJU5AyTJZKjRqlmXO2XVbyh5xZsm8DZ6AIr2vfbuX6zx0qC0RocXGzP7GIRSdmf6ZajwEF53vh7a
4SEoPurP/6NBKVbTvE5ssMl/VkjtP96A2gu19X+zQrEA+SM60CE6Gped9h8ewYsQZzXAY5WINnWH
sj0dPyriE5lTdC4+98ZxHZWHtR2Vu/urnDsRDoh7ZnU8HWYa6dTBuTuOVUHsVkoqi5tmfD4m+/sm
5jJd49KGdE9U5f/ZEHkDIA6fGZc1oExEHFfuCir/AJ7lTf55wexMaMWs6aoUsW3WJh3D2Bhs26rY
TwazdtqPendYC/TrM5RP1nPDnQt31f64BtnzVf2+mN6LOHnzNS+si79ffE00Lcy2bLAuzgftgwfc
VZyPate89N8XT8f8d/yzWOk7NlDKn5nup5voG1/Udb6HyP578dCE9go614+ln/ydLmzw/P66vOtM
U1XJzK5XaChFBcM/rpPtoo21zTflunhuN0s500wWw2f8/8zI76QTDL60ijGjt7R1Uk9XHg1gAP6C
tyyZkbylH6jLnsVqDKZUGbB+Ew+yKAANjc5DMAanAOx7sGB05rK9WpvkJAwTwezYYxTsfuhss9Bb
H3aoMfnWJtuqWysY916wlHNoc77C854SkeE6vOTF3y9cs04zI4OrXkRS44sWWFvhK+6j8JVk27//
t77i6p5mG7pq2qor7a7ZDjTdq9++glDUxt31IfPP26X35tx+uvRWyad4vbu2tLIBOCxiPehv6MfP
kfITZk0/bd/TLVn4cPrchetZIpMgUyRdko4bNASKApJBAZUY5L+YuFF9ZkA2WeAGpw2NA475tLGe
ASWuoy1T3jtKo+GS+8wcQJPnGCfP0h3t5gpmxmFsa4UHl7pH5Gtbby3uXszsFrx0yY5081pTWY0U
RVHE3vBkWVEw+LvenfZA25Tng09r8VUNeZc9pQ4ceqvkacH8zEe9WqYUZw7nwwFODZbJ5Pom+8Eo
VhLQx/TB6r4y5bWiPbYuNkubO3NILq2aUnkG6L0LywazEZMCZRtqbI5Rgng5xR/uL2/JjnQyLKtT
qihjc42Tg855TaX/zcjS9/+bFSnQ2GflmFAupg5TGOiHmQGji7QQFtaiz1x6V5smHQvVhKPeZUyd
Wwgsv5/Q2EP2kZJPFoKjKD5DaRYUa2bot91X+w20Vxq4z3Xv31+sSD2lq9cCvKV7Bj0NygbSlpY8
Sk/AmJVVS9fcbg4gL9XgmHy2mn7Tuf3bfWszH/DKmrS1EMK4EApg7RyNKLvRakOA1DCd8L4ZzZxZ
lSYepih38AqWr9uOKv6xG3DIw6+Akc7deROv21W9bmHbWZ+CNHQXtnHeoqgEu64Jr7UqHbwKFAEj
GpUCQe1Kf6W3vTbX3PJb5st4nAU6NqP1wipnPMiiJfV/NjXp2Om93ndoFuFBe3fTvB32nm/95b4X
1tQtndMFc8IhZVeBORZwF7zivJ0kV6n6qqQr3pBl24EAAOzK8LRxH6fRP4DvYFuLzVIFdiaaWuTa
GtzjzGzA8X19+3pKDXFbikmRlopHvrFJtmTe2/tLmzMD7bpD2dU17ZtDoLWTricxLXEw6ttm026N
jahoLZmZe+xal3Yk928smCaoNYroPP5CdngTb/LHPrBDtLWCfx6UHTJKGMWpzvOI/11uvsxcVKYz
NUCqvttZX5goX1X6aT+0+eb+3t0etWsz0icadAZGvQasj2G+RdFbly98m9uXnkMHA9SXptJucOWi
cWTA/FrUiAq60EkYHoUzOBOa5keppi8eQxr18V8s6NKguGIv9m1MT6fz2WEGpDdtlKOykOGYf/4+
v16UiMoXNgzNto2Y0Xb/vJ9CK9Sog1sboEsUi9Jgsf5wmxQ4umF7opSKj9/EJvMY93DjQwrTZJ+P
WQjDENywzHz9uO8Jt6eIbFIT/SZVM0j0pNTHHGPTgKwcOCyHtdkceP5DsbJZei3OOJzBC0f1qK3z
j+i5Xe7dFI01whgQqTiH4p0d5Z9NaA/ur2SmFcPPv7AhOTXMPXbpqg3CPe9tGHb5QDmFzf5L8ibq
ecl6qZ43ExmuDYqL89IhcsPLuxSDx8f68T+RQXnSfPKPYLmQOmuNC990GY1wLFuT3K90zt6xnSLG
nGB58sXy2gdYKeqVGTJws5h7z30xKtEGrR/T0o2bKjHD+7Xh5vBEQ3INIaaL2mwPp+HCRxPX3fX9
5KAgp9LoZJbKo5F2vYdK7+ag6GA+0b3ia9U7gEH6AI4uBuKn5jEGzA/l+U/kKUESRSDnFszf3sbC
PHS6HDOgl47k/o02HhBZYlPNJ3SvuEYmQNWP4JvCegOZ1Pf75mbO9JU1Kd/QCn2i8cpiuxMuCbu5
1q7zNDimC4daE7f6za5SmxEJou64rhQOMyP28mrwEDBqOdZFmIQpo2jhsD6uFdqE91c14ymUR1yb
prhJ3dmUjsHZtZM8afEUxnpc8zN8/Pf//znPvzIgrUZTC701j+hVlobfPZ43SQjp7Cfv9XcLedHx
Z7JCh2yCxJpgZZGnSSmTQLHCg8DmqRt344TxHt46L/C+2StQ0uviSfkZlwtbOL/EC5tSkuGcdD1i
eAebrzHjcdsirD/rO+8vXp3P9dPSg3cm6FMJpZquGTQ66XheH7q4TqYua1C2h8V0f94oz+U6fWfy
aLn/4WYdw4U7kS4T+AjZC60WFsLcYoxwPL2zDYqSxcJ5mjOgUU+2KVOoKl3b63UY8CQgL8HpNQDF
MT2P3unq/hLETkgHyQSnSnrJOXLgMrm2MMXqsbGrifkHbVO7X5v4qdEejjzGO3fB0tz1hSmbOiPo
P3oO0jFi8twbDfTd/C7s1/oagpjTtmRCMjgHFAG2uv5xKdmc9Tq6+gQKk4SdRON6dalRQTRTcLDo
BO67lyygsPMFumkxL/Fu0Zq442/20iK3NU2dDqf8vlPV7HhsC76WKBiL4mMW2oAn102gh0f06fyl
wDRTl0f36I9FubKqxz1Ud2csjq/dl3FcdY9lyAzDg/ozG1cMcTKm4Juf42DIlj7mrGdeWJY80xw7
dD5GLE9MQ8Ii4/cJMOEkYua0/RlFp0AZAKNoyfboDm+oiT5X3iGIDvRe9PTjfReeqYZe74L0lY8j
PCqJhaKMCzc1aIpIsZk3QyH2E2U/2NuNOu83agEroXJ2xTCEN65VBjeDM0qkfubB5RwpRwARAy2U
DFabfxP8Lj+TlBxqCJIoDvrf/mlcOS/2vgjzDVO+YEB/Y2gYoVyyOOeK5DSm6LPTGjKki7i0zbJw
SsKtsp3Cwzbdd6v4EWXbFWxza9iVNvc/gTi6suf/rmsIYIlA0lyfs3G0wfNHJboC572XUcqImOA5
LfncTHZhWppBTxYsGszb8jVJ5aebiohpJ+586+W0LR7b3elVWUeh8wSiXQ/z8Px58VgL95EXR3A0
KdKSSdFpu16cGTVD4aHvTtptcpmk+yioguyb6Mwma/Pt/k7OXs4W7wiVZzcPFle6uiw1spqjyaR0
Gyjvk59liIRoFAxvxptolHYb/NResDl3ll0LNCBFd8rhcrcb7WNnaCtQQYxpTWjwDAvtw6X/X2zw
xTOi0AfmWkr+/xosNKBVQNtLGdRMlg3e788SpG9UOnaNE2JC3Uf7fN/9rpWgiLGIcZjzQToTdOrp
tJqeI30eFYj2FBsIYGaTDRHQO8dCEQ7K0QyGovueMJfDXFqSMvdRjbs6Owl04V6gGA9PZxou7aZZ
2Lq5BXkk7ZiyKDXJD9c2Kccjwp0FunGMYDc/TtAHuXARLqFy5pyAxz7nSKeto8qvu7E29T5KoN1G
J48Z5vYvKCj+vr9jc1GIE0qOoXn0dOQXXa5oaekOSEHYlBv7D21prGw47+4b0cS+y+Hg0opY6IU3
m2e3bpsBBEpPywjUVBATz6uPsDhTU4W9bueGjJcxeLXoe3MZFM9i2zHognkk05KXp4pVD1N9KnyY
0PXDVl03G6jn/Lr7OK3zIH5ZLmvMbOmVRWmxLrQ+MMAKkt3svdJsi9NndamaOpekMUtkgQtGvMW4
KQQZcQz1sQMrg/1X8QHuTmY5/W7bBMP6zJBEuFTvnFvShTm5Pt3pfZGdfptLt1VKWwFZuxbKjn/u
JqyKeGqC6aFWLAWK7BgZXmZTIaT0/oVJb1opgDsZsfOh9PIdZjuCnIJ4HPz6N2Ubm+qqquqqS1tR
BvYcK28C5+kU5KGwlKDc8YLeFgOqP5Itw8M0Az7cX+tMCLmyJ0UquynT9FhbaNhEJgxE+54BAUim
E/vrfTszEZGasagMCRz67Tt8jFECRO3xN8RTFMStjbZe9vmZSHVlRkozvKmBUoCBEkQroMeDQsno
Fjbs1gU9RFU5ySRmMBDpUrpkmxM1cg26f8P7Vra/yXpWqrUElZs5WMIMdQuXvbLZsutIhTKFozgF
SGoBVRWoncoHsxMwyxWkL0sF0NuweG1McoLBgD2mqQBdDtlw3ugDk5JR7bbhdDDMTacyBc8EshYq
inL8x+mLp+qChhOkHgmMnJ/F3dip6ObEjD6+U6bX5rwAI7v1h+v/X/z9IuB3ma2WcO0Da3QG2HKN
wOm/3XfsOX8QECc4dUwYp1zx9wsLCZzYutUDnKQhujMU9VuqnrbHQV9AEy+ZkRy7PSpMOjHd7EMf
BfekpSFncwoGZEEWgt/tQaVnBQ6OGESrk+rI9XqmSbcTWwgFlI9WeNjHG3FQy0Vc0YIZQ+o0Dqml
qDnSLX4G5LsIRdKnbP6LOQ9xrV7f+B5vGkfEUthNNDFqc/l5zJOndHquxv70Yu4FEGzaKp9EsQyc
5OsyjHamB4/2jM5TB/gL0Ez5mj+edQgeoQ/yrVUXnD+pnxiTnUJ1bWxHwed2BsvUvO+/Ok8o1YXZ
uvnePi2d5pk3Nb8B1CnpFDoFlD2v13yoxlgvokPKHaK80OlcQ+m0doMozHcwzjyJaYxFQKou77NO
sc4gwlucAhBpks0Wigyvd09wVbzWNMfdd9orhNQreFD9frtYO1myJv5+cehgmxXkKFhDA2ACcku7
K0AKDPlRvwUcvfiMFL/+youk1UnJ26Q31OiNVkRj5AQZHIh2xpOYMonDpSmTm4il6x5Ie3zIVhkb
kDfSgtZQ66kq+0n8TUk+I951P17dPlKFAeZHDB1Cfp5C0s1SGIyyx5pF726dIwfxJqaC6i06mJPP
ePFPAtnitNXsmqhk0K2hmmfLaZsVn81Tq5HcG93pi67r79r0y/1V3aQxYlEXFiT3cyDgr2yYWlHR
UcMScF3J6PuqQXjZb8vTwrPr9oBJ1iT3s5EkgvlQoUTdnzYe9D/RFP3UksNO0bhh4InbdhZagSl0
sdnhU6JVW85HyPTJIwDjBbz77Mq5f0yWzwTg7996cRQY31SO6pGVa0IExOi9QHOiHygFM9Lr6QvO
M/shL4xJt5BiKW0Swf4FS4gNySMjxlPuBvc/5fzu8tq0iSQU58Wc4+Xhriq1LWA1L5nbXfW/xvW4
Zl4Z6Eu0ZdJd86n6bQ+L0JfblRm8y5gbIN8n+ZZBAco0WPXkJKWP/nKl7LTs0/1V3dx3FGgu/39p
54w2Yw7PoKvxH7RguukBzqv/4qRdm5EOt36G7xJhBjiY+xw6sg+Ku3DQbhNTaSHSheriYQi6CJZn
IEKH7X/mFw8fYP8O4nDpOXST9fw2RoNDdGDFE/PaFdQjOhG1R5MmctBYKhh/ecjPS4C12xNkAFMD
XyA6TpZhSLGDGBGpDTPUEEMiIWAKAWtY3dHLZsD87b4XzHnZpSkpcFgWjCcGjAR+0Rfvyun8regO
/6MJ6aoyTtAPoUkCW+wEMAMC2/50XP+bVRBOOSoWUUdyMjufvD6CZgT9N9Rb45px+c19CzOXlPgm
f0xIXnZCRzM/JIBx7GOgQeTvEwB88x0tmYMPjxUU3N/UbfX5f7Qq5b4nuNh19SxOz7761O201clX
/Co4gKhSg3ajLIPBxde4Tiwu1+moUho8Dcg1jJWwyHCGuqbavx62NgDb7Dnblht7cVZJeNg9g5Kz
TzV8CnkFmxXjx6HIZOK9vvvhbZDi3C72xufd/f++IoX/6+PboRJc1SIatUDdxbTz8DB+hQP1sVjD
gOwn+8VE7aaWTMD44zeU2q4telwb9QFpN38aw6T/u9JflcNLbJ1CJ983SLlAkJQoS1aFM8p7CjwE
BRpgjNbNzDq1S9i3Efjxzwr6Jk6EwP0Ilbffn3MDCVTEoU+wuQYnayiW0NkznxMiAM2g5aBT/1Wl
a+WYogjWT6J8E3qG74TMS67NFeybyh4yqnBpeOH33Sst9cqedPTbUq9rF80v2jj92gqPobubvp9F
Ap682EEf8oZbMYW8Trnbmu/KNqLGc/w7/n7/oM5E7KtfIUcHK40OQI8LH5HGVa1Vq7rcoS+GdNDC
q3vGga8MSQEht+Mxz80Y8bPh6eyiVrS7v5Dfma+0nzA6eALoYMLRIA+DxAl8SlqP69g90y6VqBw4
ge0o27JQvhxa5bsJTYhJsp66/UJpZC4jEXA3UV8CDivjiw+QhSRgm0q/wXOMCkq7RH3PUYEYDEKu
Js/eMbmxNWL1r4U1z8U8TosGeAUAC557fUbjwYLH7xQJCK4Rdi/TNqfQ+jSsaQCtio/TC3JL9y3O
ZBEaFSYgmCSUt0WmBGa1SD0gM9oggPbYjijyHqK49UcV6dT7pubSI4oMGhweYLYZn5cWZ5+0CjJe
WoDWqtiponC8RbuBiSI71B+WyuFz1+SVNfn4R3ByJqKrqr7mdagwCLO2/dPGDqB4ycewW4vSzVKD
euZQiBKnB+YEXCZZ0/X3g9naGCLRcsy1vVU8WeXfC3so/gPpUOi0UEV5ldKgIcM+E0VFkr07xQS1
/NkLo123Z651VW9oQC19rxlnBAMMBEi8hm0IVq4XU53PqXIS3Gtt2EGpjZZEKFgkyi0MR8Ma1srF
7ZtzkUuTnnTnnwfUMQYVdxRYGi1I1xo1XX/ymw/61n3Wft7fzZlYqYPRNRhrBYh+U0juK1VPnLPo
EXYf1erx2DK8C1W6u0QUMXMJXtmRYjJV0DYrjtjRko9G81nNj5tpgGnzuW/QcVh6GIh7RnaRy1VJ
n61rEB3OUqxNx78Ow0thwvbWhnaDyOPb/f2b/Vw6XNyiGipmFaSUAlJQo+oOlKgZTRTTcwlTiTZ4
jDFwQ3C7C5nvbQFRp5cvJoId2k98N+mGLababI49LUrgb5sh0AI0aJ/1T80bun5P41eoEH3rm/dq
PtZ+sYm+j9ulbGbueNvMP6tg76hjWtKHhCz8mDcTMXmok51nhZ2ubu9v6czNA5jbhgvAoEipyyWu
weySmrI/RMRELg863wS5GPh+B8tb5c3nrvxb6z/cNzkXKXngMe4JeFIgjqRD5zY5khMAyn39+LuE
l31hHhlVmpaGXvRifUNyYxlwMLeVBBbM2rTob2Z0+xqtlyaijxiNL/r4JTu+W1jVTKQkZwAdRwJI
Z1n2zUptMk03HJrKzCA2TP+FYj1jkH4pN9buvrGZWxSyYI9YydAqkFcp7B/S7ohQKB28KH4yIQWP
2i0qc/dt3HbJISm6NKJfh+ME8WNdq4iN2Q7lQX88B/lHz0etql7ZYbFPg6JbL5icCZBXJqXzXR6y
SvMg8uaR0jNi5UzhMUA5B3X3VY/AGSItSM2sat8L6MYt2BbLkcIYYEMxQmoKSh9TCmMwR45ul1FP
a38kH4xQoId5355X1h5AO4OV983NhGggtcztaCZQfVOGcdipfThHPfgX4DY9VM3H5zh1g3OESu2p
/tlb/QdjHBdszhwBQ+dpIohqgKjK92uvGedyPJGqH/rpyTjbTw250f1lLZiQ79PDobJO5xETHVOV
Sfs2tguePxc8LhfhSa5fDAMqPg0W0k8DFIc5RFNZUEFNjYdoCPGFJ26CJXDP7Fm42DpPOgvZlDvN
qcYqUICd94Acx1YAyfoAMQO0Vv9aggLM3XRXy5ROglqP8ckTGyl6V8STTbp5bJglU7dH/+f9bza/
uIuHq7Q4d+o8D20XMjrKiCZ0MEHztxjGOz9STtIZGVl6us5kDFdPOWlx3TGu8iTDYGfvsonBTSim
42nd4DNF8XZ/dXOh8vJVLjz2oiavO4kLyze2vPI1Nh7Oxi9VWzhXSybE3y9MIMXidHQexMv0lXrs
atD3qVYH99cx7/h/vpLcuGnUPGJekoU0ay0cdtmX/5R7rY2gq0t//BedttnDfGFROmqNPVQoL2JR
3bc7hNFRBY52Vb9qAujWVumPfgqyQ7D4kBLuJgdineYUTQf4F8l8rrfT7Y9M2ui4fm+t7M0ZSNYa
0JSP3EC8iY3V8itg/vv9MSi93GqaqflkYjD3wJYXE2RIOcou3+5/wPnd/GNFSiZd9OnUShW7eToE
Ogp/tdWv7puYK2FwsP7YkPJFM0ldVoMNc9PujIeEefPoPfLge2+hGDO7ZXSYeRKShNxAowYIF9Bz
8wo48suVppGybYzy32zYhQ1pMWel1Q9JwbHK8r9a1DG0biH3vZ1+IsMRLIKMGTCTBGPUtafVijI0
sMKJ9uu4Nh6PoQGrNKTQFMrg5f++8HHmkhs6G0ytu7xuwbxeW0sr69gcKjCA0VMEnVrxNV0DYts3
p1W1E2OHR6ZDvd1SojF7k3CIeTNRcaEgKpt1vV5H/kPkNcVjtCl4ww+vzuuwRgVvmcdFxAT58DIM
CKkKVQPrpqDES2PsDL0SGdz4CynGrfac77KtKIAuPY7mbhEkVxjIs0XjQ064EbrLUq1FbyxHP9eo
d/aohwYPz/6na0UL0XfO3y9ticN9EeJHtUjNk8UzKaYJkll/ZbUDcfvCoZoN8TzGNNQDLG5/OUFD
MEVFFxoBgmYNq7sHzgy55s9nwu0JWWbR1QuMD/e9cm5hgPE9wL4C+C0XkMbMdqYYtTP/DIt9be1K
ZKCWKDd+J7OyU1waERH/Yvf07DiUzWAKqK8Wxs+6D3XKRGTf6Ml7UL8PDrCmFE0u5fhcbpbIG+bi
7qVxKdlgkNLTx4FN7ZwMjv23qlrwjSUD4u8XqyN5QifPZHUmo5Q7WB9PwamNioXYvvShxN8vrFR6
pqagQQtmGx8d66mNX91iKR7OFAOMy62SLkI1mpyGAV4qOUOoWisoxEVXqqLxhnDOTg2zT4Joo6Sj
8WoBTflXoUpgUnQNFgpoCSX7ujc5RqNxq1grJtv8xtc+exgUdIH1x6WO2G90qOyVl9akwKgcIPSo
XKK/sm0fy0dRbIxfD/vf7/a9+wilws7eClgahch1sl5M8efil8vkKFTQXAkgtq+/qEuRziic37cP
c9peWD15/lihY0/ZYPKzB4pKfvbR9esfS+PFcx57aVl66p7T1FYTCMx9Cnd71c2/trn+4Z/HlQsT
MmlQcnCSptLIqYRE+qB+PjBpP6l2cN/K7BYyl+gZoHNtuAKvt9ArCw52pHAolKf0oUAz0XtRfh2s
hdbebKvNvbAjBTD0V+B+t9HTralLINLxTVDW2q/Vs7kWbjOt7B3gTwjkA+eXHRr7804HbLc0Jjt7
lV/+DCmUmYfEVBXY5vxqjZTDWwlUM945G8YwV+rDUvXz/8cadWrQXI51O4bJKKgzWEe0gN6PvuB8
iL56zcrYOPvjvkfMcCHAzWCNBAMctTmRUxrUPK8/pjUyQ1vG2CNJJh9SnZfyFPmaEGo4G++Q+trb
WrVzJntv1ihZoTu7opC4PTqgzMrjUx7rX+5718wxufpBUoCIywZUoMEPMtFWOSTtC0O3C/C1uRLz
lQ0pCKin3vUqG1kLc6P/sgKbvJ0p/AC1YbiMkEyaHnL/HGp+jV7m6rgxn5b7LjN5KSkU44ZA6amO
yoeo6uFvKAbwHUejWUUIqZvvNPf90VhY6swFRosRHXnmlgVZiRR0UNjJqv58OvHKQhV2fTKHoOY5
948/mehjQitEBQ9aIemWPKCqblotBL0NFNne4XUqllAbM07Bb+dMiLgNj590BjOwtchQsAy9TDZq
jfoSKob3FzH7QTwBubOYadBlzHBWnpOptfkgboJbO0k4mdWD6jW/UstdCNNzq9HAW3lCsoD4Kbn4
4E1JanctmBf0nKbiuY9e769l7qtfGpD8uxpNFJdRofaRhEHXu/On6QOVz4Udm8sw0Sj+sw7JuXhu
ZW2ci3XstRBxNW2LUBC9XnGKvF/ZquXcRKSfi4Zn3juiu+zAcEw45F13HbScrFTL1IF9R98Iyqx4
r72eCP7JGoWSpUUK15ISFiAITAN4GoNzN3DkBq4Od7B64tFT/O38ySQz67bWujnTZfhvHnNzznFp
T7r1DiPY5z7j27VasY6Lw1Mf6wtdkzkTgl2ceKDPEDPEtRkr6QS/VF0p78tkRCQ9PyzYmLvImHb6
Y0Rah+lmRXMcMPIfLr7GT4AFUzD2Nvb2/H3pvTHn8QQ4jQMlYp383laziTzdIEBMoxH0w9eyjMPO
XXgqziQ+vNaAqZApzxDaJ3V9svqMq6k9fkjVvzLzxcwex/55tPKFiDoXjC4tiS948e5ojrFxQj7s
5EdodHnDj/FMNzIxkDZdWNKsIVhYmRnTaDvJUJRJcU+aYAJBwf3NdoVo0n6Cek5drqSK7y2fI1JG
UC8wZ/HQloLFoLm94nadgMKJPE5bZUGO9ICKWvrhpdreD4AzHo4gFS1cgEUzfK+joShjoYn5xU5f
ZfrOOH+9b2CuavB7np4AZDuCFPH6C8Gqk6CzC3ioQwZRR8mEd8zao8nzMI0rHfa5bM9Dwl+wOrOJ
NB8pKAFbonggD8Ud9URvowyrTg9JBSi/Mu3XzfDh7L6Y0WfEL1dDZX6Hxh4+7WrteD/v25/bVper
EcYpHOZmtsehzZSfc9C7SfEauTs3XYDyz/3/DF9Bw48r6rxkrjfV6vPqrMeH0j8dKXWP+rN2tj/c
X8Ktw9O5BZtEtxFs/Q3oq09d6iIFgWJsmdWt/j67j2oH0XG2dIRvIxKGxLQnU7Si8yetpS3c3LBQ
/fKVEXq4n6d6XZ+XXki3d5OwwdegYo8tOfGaDKc5oq0uYmxPMdVmtvRcUxlGGYWHyg7x+ABCldVQ
r/QvGo/sN+A8zHwdF9xyfql/foZ0HVdioj3vjylF9ue+DEfx6nS8hZB4G3yv1yolTbZ7Kpq+wzd0
pI6d/CFVfnQq+sEGun5LoCiRH13HqmtbUv5UoFSKXiOgxDjnuTPtj+W+ZB6/iJ6r7tlRq3+1NLwE
MDn5s5zdHiwjtysXAhIrffSMb1r2fjr/6lDri50FSzPFd7GyP6bECby4WHT3WCPh8xtuzXTecwr/
Z7ty4G3O3y89Zee94o8p8fcLU0pZFoZW4Zxq/T2ZHqjDQ+oT3D/NM1nG9Xok16PEWeuTWE/0pIVC
LaV4OAeCOAhV4GWw+m18urYm+SDMUOUwumLC/8cUjp+EfI6gMDj/cJjdLPZxaC2sb9bpkWYRtBM8
SuSAmCjKVAwTQURNp/3JPT+pqUtOUG0Gdwyyunp/fztnP5ngUKE5Q21fHuXVnLqdTmTXftc9NANz
8L9S9cd9EzMXJzk09wcVR6BVN/m010S60yUxr4SwfRR5QDz4uS/0ZbI3gYp3kCNe2MW546z9Vnbh
bqHGIXkiw8lCao1ludoHu3pHXIbEZZMfX63yU6V/vL/AuT28NCZ5ZB1NXd3oxKkI7BpYw858BqO6
cI6XjEiO6CROFys2RkZU4SvEje0zkobHYSGwz7nf5VqkOGimbqobFWbOx+QtV6yn0khRLU+rj0aq
hU0//eNqBf5w8aGkO3OgBWzXAgw+Tq3lIwTEQ9+kpqAOpyVuyfkdhF4SHBdD6zJzjGOWutt2zNi5
5gMobyd/1qqF3HrWBDU83gy0OmkEXgfAZjzp3TBojPAYJ/TQdt2ItMNhYcvmQpJ2YUS/NmKNutlq
wt0K74hKfLIrlXEhKsylTLpKDUnQnMATKNZ5Ecg7xxn7g8sMWumhSB19cosXgy6S+W/SiEs70slJ
0a/24IiH9vjYbI0+21N52VlFZy4cnvn1MIQLsx7z/bJ4wqR5WTWofHrzUIcTlX+PmHOu31KI4P55
LIAPlooY8eW2yJeeKcNoMZbU9MlFhrZs8pUCE+J9K/Pr+WNFcoEOdQDPmphoco/vtPO7qX5UEOtK
koUoumTGuHYDR0vbxqpZTDyiIB0Z676rwNB96uqlD3TLDIhczuW+Cae/8Di9r+sD9NvI9a69l+4x
X8ev3YP5kzoW9L00+l5GJgmU8P42zp0k7lhmz02DJrpMgNh2k20h7FL6Ru7u7KJ77q2l+DYXTy9M
yIyHkXY46M3AFkZKt4nK9rMzuWGpRWGXRcFkdQtlwNkv9mdFjhSAQCOqg3kS5oYnNfmJDrtrbRUw
xvc3bi7OXa5K8r/Eqssa/a/Sr1t97WVGYPKg8owl0PSSGcn/YnswPfXMao6JyvM2DyL0jg/KUndr
BpgnKjywpImRIFAV0t0ald75cCqy9PejSjA6UbLYgs9bKRvBz2suTCHNL4tcC/wGQJWb5ESJTslY
snuDsy9IFM7o4SDEfv8TzebJsIhTpxACXzdEaSmjSG0iXjRtoIXdh2YT/02fQ6hM1hsdPbGFwDd7
li7MSQe4LZQ692yujKPyYnv7OF64Wuc/0oUB6U5yI6/u0DmnUlALmpFvgh4oYYgEIsXfvMPBYs1Z
uJf8JrzcQXHYLmISEHdNr88s6ZAY1iapBSdQfDAem6xyfS3yzkGKjnp4PFfW48ZKeewMubtWplRb
9bYe/1NWQhEhL9YvOalzNobRiikADfEzMLC8Wvj/51JmnStfxy05BTKrYtTGan4SXhlBDZi0rj96
P/tkU3kcA/UpyxYOway/MEvFADoapDdtKqdq1ehU0nw5t8XKzj4q7RL/5uwxgy+dsiBsgTeMZnYv
ukpi2K/33h2qhy7WmfD7cv+UifT0xkUubEjpcpvmp2hEwv43EFB7SDcjUn3L0hpzYR0mEU2UNn8L
Xl97otPXXZXW5EmqdWI2ZqrbN7hfh2A4wlxruIO3cJhnDxsPQhP9WxJlGAKuDeaddkbzGmc4rCBl
LXe2f9i33zls38x0pa8OweIc+m2DB8YDohU9cPFMlFNnG9WD2lFEUAyzd/0m2h0eKxo8gnFuqdYz
5xhMAzDOBykbE4vSm8Np+5KIzyCV2+YozWymTGiwBfc9Y8GIjNB3TnHRJczq+obDATK6/SFrVl3s
/Ksv9WcxMk5/SM9jndrckdaLu2nfCc6AJjQEXR9y3uHRHzf31zXvGvDA0ZdFpudmuA7ViDxLRIph
w++47pFMDZqTVwWuc3L/zpKcdz11Xq7s6S/HnJx1YsJc3DrNYZPmIDs0zXQWasgziAbhO39+knQK
q7ie4k4k3QLEjy7MyiiDA+wpaPYG0eob8sDqf0FmLZIc+ezTaeAWQI4GgJN0IZlq79VNhVJHd0bG
x1wPD4pfr52PQo80DZcoi2fv80tz0m0UocR61HMUO3o/fW4/GNsTZJraBqTGt3+jxMRtQ6zRGZVG
kfhmXi1tz9mpKrDW/tBCMbCZhEa8alfxB6TuAJlmH5cSiLn759KilFNqI/cS2idwgzc6EMmi3GZ6
t+viSV3ZbbSZcvNdVUbb+96sz1hlOlqEOuaWmSuTbtXcLChNJTVhp2lePEgT9KH9ZOTD32MxBqVq
BOe8edcWCL6qPZRHhq80+u58RJJC7/ZV+cW2k9BqJ9/WlLVOHygpp3Y1enVQ5IdtWVkPnWU9tv0I
tbf24aRWa+ZNFjK9mUhztQTJ+8c8bWL7QOQ07I9Du9WLD2dvYZvgULt1dhc1CdsyPBBgzN1dXwiZ
mkWKBgjdV1sDUdPoHcPyXylJVuGYR8fVse0Dt4DMfWq2fXLctl4SDsdmo52tRyVt1ymKSS1IFEU5
rEtrChQXoqikMh7bNn1TkuLTFGnbXq02hqZ+VQ761i71N5DPG62PwonxzBXKO8iZuv3eytMtmeAz
sP5spbqnVeZ0EKBp6lt6PDz3h+Nfo318b3bGytHTQB+KBy8/fTv03aOe6a9RlD8dPSdwOgNJonTb
Vb+O6ElB9miH0RC/663x1XW0JyOJ1hPj5KaWvLZJtTVzFO61Qlubcf8AT+bLZDoPjj2919tpZ9Tt
s6K6D42hhVaJzJzSfehURp0TZZ04wzaN7NV5FM13bVM01d7p+8e40OKVU0X+seeFoUCqZquhZcUE
yNaP+ZqKNmwPZ3vjcn/ADfWkVMgPKsnHljqwZXTH1f8j7bqWI8eR7Rcxgt680pRTlbzU6n5hTDuS
oPfm6++B5u6IhcIWprWxDxMbHVEpgIlEIjPPOaFe7SG40G9s0jwC1P16/WhwGgcgSsNHtzC1ggey
zPhVKIOWvu9H3CdBvkDfJjlIHlgE9gBufIaL6twYcyfnneykkezg0UWOdfm4DILnw+UhOfv9d0TH
KpfvRvRgug6/ryXHft721WkWEfhc5oLUBMgdKL8DrZ2dH5E8aeY4ymCC0r1Tynxl62zF6rSci+Dc
DvPSAqXKHGWmjd7bNjwZG0osizVBk4JqpIsgZJdp+rkx5pIDT0Y/LagCelWVZHj+YEjQUYZP5BTI
0IFlwDQHhUkzViRAAlOSIgovd9JTfttv4fpg5gXtkbQFBfBe/fPHB57FGvjjQLUA3RXmU1VWqJZp
ioShshYfZERvYFn+ev34qJycHY1tzOCp6OTgEmVs9P0kQ5CvpV0PbWNAyEO9QQoEkd/FHb7oPqVX
Gl76HWBXX8GFvXGeZTwd4mD+ktWuUJmac81BFl7D/9CYVcBhce6bJhmqBLqRKIA+yKBnB5Zzgxp7
AKqOm3yruybQt81tBmx4IJK24XV/HAxlgIkUY3y2zU7ZRZWltLaNvVYf1MPiQyDggT7bTdfB1ASm
d8UMapc+C9UDMAmDIB6n+qKn1XdjR7oRBfLB/O6UX6pBkNrzfh+gG6hQo2VG+Z3PNzPBjDLRYozP
Z9rvhHzrJUFOz4tVGvIRKnBAOQ4ZzxnMpmzjKck9yXhs8tSzrDdQMAuyBk7SDEmAlRW6ylVETDS5
7PpoxLARehSQnwb2NfSh3+3nz8j0hgMlUpF3iiFY3OWxoGYBN8RUCQYJ2SnYYrAh/97n6P9ZpjvF
Gznf5P3bJMKcXTo8NQM3AP0HlZxh7hNJJn1fajAjS/cnA6Me8nyb2607fTNF7KW8zwUSFQDcKKHR
BUlAlo5zXylQa0EvH0Ab0iNOigQjaHp1/tZAGH5HDlFpVCijnX+sLAoVnVR15tWq8ctJC4xt1f3r
rEyg1C2JV+jl8/XwxZn0pIGfal86OEYXnBwKCMU6w8Etk+mPBV43ZFPdDF8oPHTxSj0Amk7aNh6q
Rbeih8B/ueA+TDOJh5S0KWb6NJDfbfvXChdp6nUBjY7/RuCT54/rdTKOMixpP2shjNlN5pr1ywgF
ixT8d42ga8dzyJUdFqjR2r3R6gmyqZQomrcYnT8NS2AV2gPRIUCHTtwpnxrBSKbIKBOp5CLH/CJN
FQrnjgzPjvHYyprXhgcteW1FgGLeOVjni8wlPrRaIxEdK+xje9OYQTKBoK0VZKX8JOsjKaWfcxW1
1DwzEkvHiobmbVq+xPZDOvw1yZu0UoN5iF2p+3H9IPD948Mgc/LwSi6yqnMwcAVJAtKh5qbgVaEv
z7JI4v2/JNwfCSSztikmFSElci0wnYdbyrqTem0GFZ1uG22azfV18b/WhzFmXVbbVbJTYCPnkWxT
Mm+RPOzztBTcldxrhrZcgZa2aDhmXFC1QgTiCJELPLY/QDbizackCA3PoCgeWisddD+9E0HcuPFy
ZZUpJmRNOOa9glNNSuJ3duxmpur2dr8lteNVIj6Vy4QA2YCJGWHw+avyBfk4tOKBcE4j4i197arz
fVVur38sXkg8s8Csp5niMO8zWHB2+qHakDts2h6E7uBo+Re6LZeP/fP1MAlIN8o9ybsxex+xovrU
xa7cU1ld8fuCA8w5t8WkIU07JgpRYgKS/8CEumOdunfpjmysYIbPBEOgeTA8b2QfZSc/vAVjkWBz
OUESe4s8HeTjAKezE1ehPAKxq6PNE+WhG4Wveau4qnQAOeESPRp/Pr2B2S4NZXXwMVEJI+bcKebc
a7GKdLhJdZdmDUv88xPOgv4NFfzGuD+4Hc5jZL7kDomlDjM8hx64uQrkPuCo/0mZ8PXvot17fzkz
qQkm4ykaCKqt4JJmbusmNsteTnJ8wH24pVA5ZauCHEb6RNkeO2dCtxLiZvJl2d7Wpb7PR2pINnZN
WgWWpByAqRZUCnhheG2Hrdw7qRM6CfSxIMIYbnNw09L0A/Pd6HqIrkxOMf1sTWz1vkmjAbi6HEhc
iPpghnc+TW7ulRSaqm6mrRjMzwtVoFjDzBXIDC9fpRUAnqqeUHG44mvcIy5Wj9e9j3OvoE4IcgxA
i00NIPtz54usWabxsIRk0IkYd5H509IFWQ3/C2HImpY9gaVigQX1bA5q7cy5Vy0/7Qj8yMlbudyS
5bvTLa7W6W4sj24DQjCp+/PXC1b3j2X2Hd2Yi52YLeLwvJwi9SbJDgsBmriaRK8z7ndaGWK2sc6s
mDjNkqPaT/r3etKwg1tYs99DNbi9h8UIpVeBWU52dbY85prRMd/TKKOUeLpkuLUcTA1uTePNAdZh
rvH/7otc1Izj5FdnJpm7BtQjcq6pWGhsb1U7sNVbZ/TjP2cnwoMdc/PAPtnwfLZ8PUATJYpzfLcp
G5/jTnqwrOqeqPXv687PPc9rO0wwDAE2dzTqH43fNT4lC+52ZUafL8d8g0nX+1TwxXh+AqIx2ET4
BbcEs31VrUJ2oW4hhRcPPkAwnlYKXJ57Q69N0D9hlXJHKFCrYwwTZD9nbv5IicCGHRqb6EDpz9OB
9thoS9jaKz/1t+IRxXtBuY6b/lBABQouCjgUWUxrCyRjE+X4E6a3MYigZ1PtqLC7vqGVsz8HlqG1
+WGMLRXnswxWT7PBGS8z2U2m/g39ju9mXOyvOwvP80H3qoBClLZWDOaIG2lo5jKlCbXjodqoaiFt
l3koDoOktH6V9ZXAVXiRmU54UxgPUFkqYy+pohb9d9gbrdab89sK6G97FArJcT1yZYaJIfOMJr5G
PbLx1cOp2WOUL3DR61jQqoT4+Ytomoq3jaDBQYPCwiG4qOU6etuSSO2xrP5RTb9Lr6P0bPTB9W/F
27u1EeYMaEVmmokBI1k//gC3st+GUxDXuWAGh7d3azP0z1gdtXJa0M2r8IkyDCp7ykRsb2nTP1c0
gQ+sdozu6MqKiXZUKtHF2PPdYD2llWAVvFtk/ftMius0qdQ1Fn5fPhgbZUeHYvRNtRVlnqJvwsRa
edYmTMPAjBOBuSDf2VbqEmV3/cNzIzoQLTijQDCgP8wsZrbiuIs18MEgQ6OkhFRZ6v0qpirZ0xYq
Yf51i1wfeKdrhf4HZm+YiG5ZTZ3ouUwQyStXS3+DyOp/M8D4cuzMZiipE/HqTP8R6umTLETC8dcA
qi8TzLMoMDGhpgaZr1nrMAHKW8hZW66df2oRHxaYKKP1jtOMzUA8q9eD2T4C8bG5vk1c9wJEFoES
7c8LntJSnsHoFc7Ek+BekvxUjYvb2gI8H3ejPoywFL2xkepKOWB3YmXa5Hq6B39ucH0d3MsTbZf/
LIS9Z+rFMiJHR4bVzvBfqju3NJ722ARLgGcaWNsF6Tk3IK/sMZ+mLAE5S2dsnAJNql492uVBtb8b
yNOvL0zwgdgmnm0mGWnnhaBctvh5Or3OeBfamLv/38wwx6WyS0OKInhaWCRuk9dumSGyVY1gNdyg
udo1utpVUF4IGpUZDcpkD0rBXbdbDnRS9xMMq7TI8eENTPBvltnJYxt2Rqp2eBftNMhn1D96MKx+
9r1JueOAu8WrE4nO+bIqSYpmUuK9CfJ8KHV9623BvvFP0IcBZj1q1E1p3+LzkLn26s5xE9F1yfez
DwvMDTAMnV4nBfzZNEdfkhtvcm6HXjTDRk8FW0ZZbxRzm4XTEutlAytdn/1EGhe0KWp8ZbwZLWMr
xeXidhU6x1HzUsThqZPjGwkqRNddXeE74cdS6b+vnLCYLafLYvwRKmjYZdx08UbfGzjJVDPHCaxv
zkODkmMSu0blxnbQiM4092s6oA0HjQQmXdkclehkGsMCZ7q0b50uqEBHKVgivT4v9nllgX6H1RL7
PjO73MDVNKIDuaMEkVCZ9XVMC+WBtO2+ibkaqX9cs8hc6G2cSBaYoJHUJaEMQr4K9Hh6orojBnsm
Y3oxp1+CNfJ2ESUeSv0O/pKLEU01gYRYD7oPlA6AEl/8/pFmYWG60Sx07xSv3Iy7oRDcl3yjaBqi
Lw76IVYFJNaLOVGXOPUAbojcNFKB1mger6+MdxQxXwOSB4ipXOoSNNqcd5kDGzaoLjPiGma3Gc1R
sBKRFbrSlYvMEEs3owkhZQCBSV4fFZAzF9XL9aVw5iIob+fHWuhfsbLyHoczJarR5TRn1wbfOxjO
4g26Pw9z6eaqX/rzrhMRN3GAVjCrKKgKg77JuajPFRaUjuMUwwVt0L6apx78fyANAO+vuo8zdwhA
wu7p30VTINwtXVllTt3c1OZY9wmcQ4OqmA4BHnBRikTtuB4IAWkq+4FcnW2Sp1Erz0pXFF5Z/czb
g5kL/IKbSUHtCs1+tLIgQMB8slzv1bAx8bRVH5a34ahB5qb2DcOlavYo7vjXPYS7ZytrzM2GgpVm
thm6+0D7Zi4pW8stDDvQEH2vG3qPqmyEWq+LueEMK+ziTsG66PV5S+evQvChgh9ts9zavYsq+88i
KLaGn9w24Eb9jM4CnHK1VObyw9ToNDQEf4ADcaus8CTMyofZw/Vl8lqRZ1aY2202pL6dEzhf48+B
/tegBnSZzjdIHmB2FmIH+m1yJz1ftyraXLbxP+IZt0R0bZAVB/o98wGlBHVM/mD7RmCCOMY80u5W
6seujprTzhL8ASKvZTuwJqh7x77BH7DchQ81rgIpaIJShW4wZUMWVc/4ce3jW+rMUZ/0Tp8Xam4G
m+Fx2EtfyCbZTgamooH4pzNFFnEVwZuD2xJYeRBbB+2GYklIW6FCuMme86CEcmq5N/5Vy5J3n69N
0TC0CtyaE/f1pGKBQ0q8HjMw5kNW/NLKLZkEhRRBBGAbeW0qx3GWwNJk/KqrF6l9lIbP5M/r1TBR
BtX3sJWW8u9htvk+DwVBk+7GRWzRUbSFJAxqdKz3GaVkaXZUYw3kUbVfVE1UoKG1hGsGGH/TyAwJ
0x6bROSuvSWaEvvmqCXIQOLWVQdN3wIbIgE+uoDFRRoI3tpxM22WEI+S60edbhXzlyBttcFFBsIV
7YJgwJgVYMEGmlqWCJPyHQqsroWmjSZihefsKdWyxqgBuAQxXsqUV0pLKlPLQZpe6xBvNXzoUAmW
wvHxMwvMps6ZZrcKfVXJNgJXslPszO87ry1ndyxEAAbRcpgEOV1ykhkdqp4xuNqVPRTXBRecyAD9
99WJrQkEnMfRxDBg+VhaeMHksn/903NO6tl+MZlBlskK6U3k+IodukR2oFYCUNA4CBbCN2NgzBDY
fxkpzvlCSLEMSh5ZUJCqA0M7afO2GgUxh3dLYin/2GDbH4D7S2WDRzsGdqqj86Qe/p4MzW4acDx5
dMqcfBPWqOgnvjg6VNAJaqJ4frJVVtwXU20O8LcC4l9zAHkUDBw6HrK4skebp9k6vvx4/ZPxKrsg
L1XRgMFbCUhAJusxky5rzBg2S/spkfBMojKCkCKa75N+O/u5Tzmpr9vkfj8ADxEkAK3E4Mv59wvB
4WI2HTQpzLmYNm2bJ1sN7Dh+1ybN/rop3lse7IhgNcCwCfjVLMbp5QWSt4mG90W2l1+dvws9twry
j2HXNW4+uMVtgP8in2vKP4/5qJjTBNlSga26cNMEGGi1RyCM5MKts8FryhfB6mgAYh1mZYL1Uqcr
tWLJ4xrPmMm3X2sQCi234MBwuwdpXwruGF78WBtj4m3S6NDX1ejTVpruBjm7GTGkJ1gQzzXWNuiC
VzEqyobBmGQ6Fw2yRKfd6Z5xA+TQ+5Bcle2Md+EK0bnjhHloIADvDYYklfZ4z43azjz1SqkQL22R
ndmRfr9MzuSmWucXaeqbJN1eXyZnJ2HQRHsD9R3gfJkDUNoNdIg6BJc47FzF/qKrgkDMe9+eWWDc
vswqrVMaLCk+ysZNavk0lixu6OdvdQ/ugJ3xQOvelKb2E0uj1L7g2AAnMtvziMhglUODpKIdrNc4
MW4kSXSP8VJ5gG7xaAfwQL9kS9QXMqFhQy/+v0v5VHgm/k1eP92JgjULA42o6NBxsnPvgIg6hIAX
FVtpl9kpVKf+lAy2iMuG6xIrK8zbz5njuhgbOqk/LvGuqUzLT8ZG1Cz8L1v3sRjm6hyGtoySAjFJ
jVPn1piSOoizuL0Dsdb42qoq6i+h3j6qVjm/LaNsHsDVbbpNA/YrqVdElVbOaccMG3YWeCfFgfjO
+daCdHhuZSOpPbM7mtrtPH0x1C/X/ZGTjZ6ZoP++CihyDcRWFWFfIyh5utL4OxoWPLzC7m7oY1Fi
wv2Iq/UwrqIUnbkYmpKjcZ19zbQpd4texPwnssE4Sq82c16mcMe50YJ2VPziE3n12ZYxPrKYS6lM
CSy0Q/iWd93TMorgL3w//NgpdrqwVXQ0FWsc4XwOUIBWMJ4Z7hvgU8KDDZ41KP6KXF/gCOyMYZeA
/SoZ0FBGQPkZNeWtBCYVbxnUL0npCLJHwTdi9fuM3hrqzkL0bUpkGCOudCjNPV13bPoVmKsfXwns
ahg5NTBAw9who17EZZIh0GZ7KsLe7YASRlXhM9sGvg0oyqAZQeWrzs9P5kzD3HagD3HK5wrhodQP
uSZtulyYqXFyGdBYAzkKTQYLsDUmvbBmSUvrhKRenLiU0nW5UaCL5g6/QfDnzjfJ9+v7x/tGIAGn
JVKo7V5UgEMl1ECeDXWLqI3Qn23cSTRCy4tuawtMLiObkdEBGI+tSzfVcszDkzb8eVcWKrofi2Cc
wJlllTJ6YUoi1pRXrbTHR6nF3QwOHnBEXd8w3pMIxoCapIi1S/SVnEd6XcUAFFLSXZpCF+apQN/I
uK19qu+1VBtr2n7isXBmlYl37WIVJRDj6DvWPwZnY7SPmYivkBuN1itjIl6T6WrYFcCF/j9lu9u+
2PvEs7ag6I5dUbrJi0RUMFtFcYQObDFHKiVjqVcZWG/lVgV1XRsk0rccccJZWv/6J+P6+MoSc/k1
gx6Vtt2CjaooZTefVNm121iQ8XHdfGWEufTi1h6nygInQjmqviZHr441H5SaCC5y+jNsvFvvGuMH
C/REVCQLKdAlyGbTh072++EUp4e60QQr4m0bVNNVqnwAThMWwj5nRpRGc5UCyih7HRoO0ig4tzxc
oQXYJ1CFULqRL2pXVHLBjAneUjpazCD78Kjed+ZDRIL4P8x32hog8MAY8/W6R6gyZxvXhpmg1A29
MUa59rfmsXpLpd8sqA9LQf/Vuq3RS9xqrxj3xIx/+DLuRK8D7klbm2cCVtyCFXLIARrWtxi9BKix
g74nZTiiEhYiXk1eORyPfkCIcaOAM56dwicDRst6LQUR6YlqSis36Wlw870SqDcitSSee2rgAdJV
KKhfcoXaKTi2mhB6AnV5T2K/ju4kHQwZIOEZ9oJPSPeIPQlrU8ypnnKr0bIiBMe/PU27OLT/gtqd
sYfWo3ToKtL6rVp122rW4kCfJNmXzbI4OX30La3n6QZ5MEijF7MYXWOSclC0m+3G6qp+Pxgz2Q5G
bLrYNKiydWp3m3QVmK7aaQmuL4KeVnYNUICnUgVUEpOtjfS9Ygx6G1ZePeaHyIlv6szZTpm0Sfr2
LhpAONO3T9dNKlyblgKGQwzAoxzEBCorNqIhVPDayPbjIbk1NinIiuxDu823UOK0gMzzIm84qV8k
Ioz5vCBJZYio+jaGQt/bRatniL0UUoaGL9BVve2PmnoLmo+NtUiCbeXBkKA4bwNnSBHL4DjAvq/s
TE6ZyypFy88oWNIhN8ovTaGTolY2L0auDTHhWFVKe8jCEQtqwC+lnnpZiJmkoejCRxy0sQFhBz0F
+zqUyn4YIX2SeuG3Mej2ys4K1Ds6oUU1t0UNO96lbK6MMYcqLeSxGektZi9l7BvjeADJyf2iYRDB
tAUgaG4mtTbGfKVskZaoaiygaQ/aW966mCsKmhv7OL+ZqD9B/28GeCD867r/c11wtULmizVTTpSC
QACiGcuNkpW7eNQ2arq8XjfDc4x1dGLWJmVSE4UpGIUdM3QzUGf1qbS7boK3Es0GoyEmkoHfYpkh
urgYxpQqpS1F6xPrZNnpLp90QRbAteJA4QQKSNQBmYXEI9AKdg4rkJBz1Xp5UzLbJ1oieCvSn2G9
HGxS/5hhPssCdQmpHUD6otttCsiW4i6orbqmsTxImZ0EMikEC+O639okk+7OaY2p8YVQ9YypxFsr
xltLr/DWal6h7o2sA+rAwjye6xcf62QHAApCkH/SjxYN1fOU68+dNYvOFe8Qaw6YLtF4x6w6m1lb
bVs0SYOIodyBMeq3sjG9JEi2yZHiZ7Mg3S9BtxWhF3kfEFk8eP1BXobKJ/MBS50oepwBypoC9+Qu
pax7kFqTD/IUlduxBUsEysuNf/0I8HZzbZT5hAkZQNyTIRuWpafE/j4pm//p99/TyNU9Ao1AW0pz
SkXUgzx5MA9zF4vek/RvZD3f0NAqRv0C+8cSUOL1QyJzQhRsfsyAlT4uKPuA6jLIoEjYuaPjIhCT
xwRUe3SCIRKSOvEOONj0kOcD6AqyKuaAG2VMOrNENgRU/E5u6q1ihRunFlEQc83gnQdVbIiXqybj
H0lI8rSjcaRNd7oEeVtz0wt1s0RGGH+oqnYeogrBvTSe7eqbOd10miH4YAIbLIm33IQktUgCBaEW
XJ7zMZvuilyEcRMZYapAYWX1gH6kKWJTprrFfeYjYpygijRvDC/3yYkEhSeaMePFDSRLgDjAHSAF
zBi17HJuLCqi1qMmPh8jcHmaR3kU3Iy8VisUs6DFboK85hJ1rBW6XeFJAhGr8Ju5NTb1VkIV904B
maX/dw9S+N7ivRUoWyGIOTUMHrKXGMiuZqkaVWznIf1rGFwFlFeSV/tW7JXP4E0Q4na4l8vaIuPu
SrqQTptgMZxANBzoBw1AydxTn5WHHE+JJ0qoBNnt4Hq84j4sQTykYoiHAuPZ6mEiVaqZtlArpMUp
qiNdbs394JV7OrInCcDxPCddG2Me0VaJUcFSTzJPL9v+TimhdtLLLTktziKiQ+GZokkO0EOgPoYS
6HlCPxS2MpUjqqLW8GQ4eykGFPnP5eYB6IIsGGibMDV6oSqpDc2c5ik9c2iRaONmKACx1gQ3Cu+M
ocxKnz8oH2LC4XwhPfCJ6hxDFhFqqtEpUfWHOgmlTVv0oRdZ7SfgXZRdAhzKwN+DmpYejNUFFi9N
YoA1NfU07aejn+xKgFTgXcDr36f/vvp9THhT1SIsp2pqy7PKuPUXMxV9fXpY2CsSY7xg1gXdKC4P
JjA1ajyiM4hVDL3ils592x+zWPOT1nC15ieQEoIQL7LHOLZsQaqwl+muYRJbVe7kwfLMUnJrqT9q
Ueo2tSAm8rcRQA4UZ8Aaw+YAi1VNiVFAUQVT0X4fn1pjEfgd7wDRggylW9PQaGRueaCY66h0IBKS
Lt8kq3cL6TgMsiCl5hoxMegBrkMk7DZ1/pU3RHM2k04yam+a78fotzwCTZGK8nZevoRipG3Tlz1I
TZgTRKZhmCsbZcke03R2971TSGA3oEiKt3GculU8Yj5fEOl438e2ZSAM0ayj5MDnC8uTpdKNitRe
ASYr5Shnb9fjNndN6PVQRRpUz1h6yFkhrVXTsD1s6IBVvh03IFQTNv+4Vy9Ibf6xwxxXzAW1S9Rg
7/RvnZ+arukp7rDLbvIGjKFZEAmJqnkb5yiAmUMAxzTB5nm+cVWcFcXYwSCxXqLl4BS/r28cz+PW
v88sCORiZazSGnUu1W44P4TAlkedoExN3ZYNP7Qzj+QYn/+CVkHNG1mO6jr1JBWTpOQ+zQ7xcgrb
h0+sBZz3QMtoVBScOaJ23cpLZrWYGSm0ozm9QEPxVIgAjNwMAf1SBckBWmIglDz/Ij2EPfuUHp8l
8rvjuI2CwSWNa95NgeHJO1FGwv1AK3PMBwKaFc/UEXtXWZCm8ssWBaXgE/u2MsEczkGNDSW1GzBk
Jo9V8zhhnH4SnH/RKpjApo5qMpZ4JHk2GKkMyZOK+2gQVEC4XrZaBvP5q9QhoV3gXaHPd4oRQywK
+IA83w+O6Hqjv3Thz6jQ47FOaW8NJjetHbyQYhMuENXx5OrZT4csG6cKET8HA5BJUZGUhwKgdB3/
GGRCdlcu9gA2NHSS3LT2qntlZ/vy3thi9upIdpS2QyTmxPlgSLAoATNQTbjvmIwB6V0SLTEUBopJ
Nv2ESHhJA4oGAeVKBDTipfpntthsoYzBDR6jqF2YO/WgBlR1QXN89Vm/a49AEXqJ7/ilwOl5o21n
VtlzTGZjVAu01YdNtx8kLwVX1IvkDV69H5/iXX8sgvGmvlE/ccejuqNotC2IcXO2ZWGHZKizBN9y
qnc9RnusHkzs4fb6keZFKWStmHzCQC7EolkatmgedSWJIQiT7bWNBPFw3/Tzo+2G7nCyJKFCJOdE
gNEBsx10PpUO1J0HRUiVz3aqYAoCHLnbKAH0aAIbcaV9bapkW4WJYHmcW3FtjiWOSnJVajNHBe+W
9jL1x8UUhCvu7+MBCAdBX+miZjsqdT/3HcpioTGgjooPJBpx534g+sb8jwkmhrTOXBhQNam8ZH7X
uwDBOYQ1fg4HSixXbU2R23GiIxKjD3vMF1IafegyWh+2WkyAJ9GNvBhuae/Rztpc9z2VnhwmPK5N
sSXaLk1kEO5IAMD54285KDYdynGZiyH0OypgPyfu+KNNIGQPbli/8KBViDH4aCMqWghWfBHCIn0G
AI7usFIdI7vaTf38I4vJoY1Fg7ic987ZipkIpqfOGKkWoiWmFJNN0aiDvyhj6yudCkb0fFj2GMqM
tmPV/Lq+17wwvfqqLFDLIKg7aiYMS9A9KLVkb8sZrRMLPimvA05RyFASwjguuIGYYFnlrarXAyri
oyfddft6G94jZTyam+Kb8LLj5PJntpiMp4sJyChQSIAt+wE0+ToYzAZQuFIEpRV0v60X8lf1G7jr
e+kgTvG5O7paKf331RPMsgYFvFGo5hLlF4bUwmp081GArxPZoJ67sjHLYQ/psQJfTT62YYPuaowu
SqjmnxjcOdtKGrZXhkJ1TJNUpq1PDN7KuOuI8/oJB1xtFxPGFr2QrDk3kZ4Wd4b1aGHKJc8FzwfR
djGhS3bmCipJHUQ8qtovjfFRQzkBAleitg9npmW9Wzb999VuFWmXhqjJwfFs1P2mwbXCIB0w8ITK
qgzBkcwOSPakQpfm+h5yE6DV6bKZZCsu1bE0SmxiG8y/578U27VBwwhS/8WrHovbyOtSAEtEXIH8
K+jj29lM1MKMsWQP9FDbJ2ifBAsa4yVSBIpkFYN1uFfqyhgTQRCfnLSaEanU8Fae72NbcGULnMRm
ooZhgTR4gT6o1+Rf9fhJTVEtNoS4Eu7VtloFGx3G1i61Gcj7/Hf9SjHr6TbaO6foefazIBHKl4s2
jQkUdbIolkJH/HKlDiSLHEtdNAbEzdxWK2JCRDnraR6ncIJc3Zaa4Ulp4UZmtpnUr0UqiHtCR2ei
hZWCa1y3sH1JHvSzq4GjAeyHrvWSlm4KjTpo9nhiDjC6Sxf5yGqJTPyw2yRt0gRtGdDwgzvvZR5u
SDW7/fhLcI4F3nExjY55HcQqnGPIIm9QzE8DIkH7dPK0Q/0TOpbFi6jjxD3DoFtWgYJTIM3AQoDk
2SmsecKjV17G+GhJI9rESuv4ld6jz5XRhmguW5uin26SuNB9S4OsU6ZBqs829TS4vgG8M7j+Y5gz
2HeOIw3xUgG3ObtFuAkVxbPIJ4ygg2GDsxiUNkA3nkdpAzKLU1g0eAubAAN3t63zQqL99YXwzt3a
BuOnKSDBFrJlLERxDuWMybgw2V03wUMUUu2Jf9bBeCXkZKOqmFVQ4bkjaCjQUsNc4TbDgTAxM7x4
+TPEITtoQkS+efuJqXWM4qNSjteNA5Z1xrgTK3M5SiEO4qB6VfbbqQQNWN6ZWxlgEYWlMXRNHHXA
yxhvVX9b2Lu2ei5mwXfiFUYo6Ad08SqG7y+4i2VlzJMhNDE8/sEniBL9fzifq4OYgIi3MlDmYEIT
I4DGhRbKKGWtA8rT2hvHOrAdQMbiZVdnCrpeohcM93SvbLGt8gHkPMDoOOjb/Jg9OojX7eSnyaNw
2morUujlOT2F72JQDu2Hyx6vXGdpEUWUQ314kFPjSIggkeP6/NoEc640vVpIVsjvTd3ONw/WDqRY
/jy6NVSavFrDEG+7N3fU56fRrWpXBEPhFfDBDQtxagC+dSgC0RC2yvFyqQG5aQm/nB8oQziVhZC/
YoxCuf1ba1axBOGKu6tQ5qXYGgyosEVpyUHnrYRAlgehvbx4aXKh9BA9q+z1hvmXfywwm6o0ztwo
M5iKx4N5qN46v9uPW6rm3LnhUzu65bG4BUQTvfJxJ8wheVcexKhAjA+4OdDfTFo3Q7wcFWoj80Zy
KN6TyOKLBKi56tIp2H+VtnJNQqAUI1Lo8V6UthqqUiTXVNxeHp60erkHG/XW6UGuVnUbKcHUe1+B
IlO6W5Bt1oMUSE14ioWq7XxXAkMXWmmAx6D1eO5KapiElBYe9ebUnaHq69xQACl6ajpKGzUoWkWX
PTfyYPycKnHJKsDg5waNmACJMfaYEFsKf6kOZhVttWyLUWfBg0RkiHkYaEVSR+ECvEcfZbdho97k
ZNknpfZWRZUvuAa5X3O1KMaB4hD4SdVBzjQ/9HQ6F5v4w3x6x55DcfcT47nopX1sIT2t6+NPLD10
MtQWHDLtAEAL0h7T244GfIbT/vofl8bEGm2u9NQI6ev7Jbl9H6O+cTyQUb9ifPBfiH+Ivhr999Xa
yiSyoiiy0ZUoIwzkPsha4Tt6+WCImrkiQ4zjL0M8LIOBSTQo/2HAY9vIj8vybYr/uJ+DlqcDjQrH
NjHpwYZqJxrNZuowEFnov6AZKi0FRiOlzWwL7HCG3c8NMRtn51EjZSNKo8WxQugM91WQP1MxPVFp
i37w80h9bojZuLGtKsuOUFZWG3IE+ch+koYdMSxRIePyzjm3w9wIUR9NzaJg58hezyDgXG+HXbjB
2CoYHUpwY/XfReg6TiIGkADuIMCnFI7evWY0iWIsWNro9XRuyq1A9relwoRTYG6y1EX9whOcL94y
1zaZMCU3thXpGWbt46H8hhKKZ6rxzyHKtp05/I6W+qDJzYbkZVAm0tZQKt90yDFfoiC3/xyjifcl
GrHAYAGHYrMzoCWGeKAbnEJeKodqVnrX1T+cSZDsXh67cxvMV7X7MMakKySsivCuKHZauDe7t9l5
vr6rHB/FSkA1YlJA6MWkRtLOTQY5B1hxAMgg2S5vnE1D/hztRxfzYYY5c7EDmSKQTaHRl0WoSiY+
lG/cWhUJOgj9krle9EkLZ4kOOFMiEErOONXgqYOEG7Bx03bp/01djR5j9piv/ZK5ZAZsH1lU2NSh
UJolaO+YELt5SU8NEMLAnWi/6ufSn34lT6IMgfPxqBcCmfsuLc12/fpGiZOe4Aqwmyjop+TYplIw
tObuuo9w0H847R92WKLtGbArjPngXUIl4oe9I7vgvAQbK7JcFCsVL9kOIEYN3fALmfZq6EeYX9lO
X6//FZxqEv0rMFHimJSelQX2QJe0XPpQomXTcJuaflOcOkjV/9L98G4JouEmGTdZ79uPn4p2GAaj
BEsO6hDsPmMeB2FmwlOJ8uUQCDVZ2/Yl3zYQNjJqYGP9AjewEEPP+7po6r4/oPDWZUFZHXjyliwc
ICIJZRICZfRmfClFusucNyeN4R9WmDDTj9UEeBvWRr+t6rWAPkSBFVhbLUjuRA7L/YY2ymKUFQUU
TuwwWpz1cwdVO3pvDIBWxl71NL/0v+jVQcEWZuWDoFMEsuSvUUdaZ5vA/1ywEehpVkMPCK/ATA+q
PTTZQHjUyZi68xxgteddagkyar5FTBSD/wCAI7SUz5MzJ7Y6ktiwqD6MQbKDNPujc1o82ScYGhMN
b3CeJojejgkIKZ4mmNVgXgpAx9pWl1SUljbMfKp+mIPCcXwz74DhA/eR8DNyrmJVwcD7O0JWvuj/
O4U5tVGR4xno6Yf2tvDhMrfynXUoKZXr/jPKW7g/gLWHVA+EAi869KhfGOpcY4U6eOQlcpJSwW3L
3cO1BeYctARE5a2TZZTfdHaXo+KiRQe9KNxTGhAEiS96m3CO99mS6Dv//0j7rua4cabrX8Qq5nDL
NEGjLMuyb1hyYs4E069/D+TvWXEgfIO1t3b3ylvuAdFoNLpPn7PJ33EbR/qUDNAJbO4W+3mJr5JB
gDbm3EwwgeEBDDaZlKvq3ESaRm2irZCPhNyDq1v3Sv51MCDEAGbmWMRgLbLF3ILqkE32QNCCcVIb
pD931ZDtlv5XZciuqYpyQe63w2QMACjwfIOl3gJycirSCUj6NOlcCGBBcus1t0XUFdwMbGOFSVr0
ak1snQAoB3aexC0Tq74BJ9uE9KhZ9qOaf718wYkWxT4X1iYftAmHqrcmH5TPLiqd+z4WXKPco0vh
9KoOLkiHreCMWatX9lxB/m26mbUnQxa8Rvh/P+A6b0rLKtvclBvw4mQOUJmLtivy2DUzRxBcuZ4G
lvT/WWDeAVmWNKWq1ojm6+zOURHqneIm4IRf5BYF7h9/sStI8d/m9GCT7trmmJrQFNL6ApFHsSQv
WqqDlAflKuIc4K5pY4VxtXZIQSu+EGAyy/rFjvG4MdZCvQGyRt2tFimeentpP11eGe+SQhfpfWmM
w0kqKNpxNnEXaqg296iN2k8TUht/eaNPnyNBHsk9Txt7TIiVIVAQWT3szUbvrjEeAAX4zKPnoROh
n3h5hqrgqoCXgJ7PYuc4olE2lmXFWYo+9b+UjrJkhFLgvI5RAEp6SL+Wj4Un/1XA2FhlYiCmCOJB
G7LCkyTnWKTzQZ5BEVCmzo2UF39etcOViIFKdCZoosGmUrKTx0SVOixDU/oXoluVr9j9vAdjYXyv
jEBwXnYX7u5tnnCMt6hZNusoNBSeST7h0b3Iv4whTPXdZSvc8LGxwviIJq9DbqcteIahSBIDIzcI
b3oaH5j32tlblLl49cykrSW6kOs1/K2xlZ8mPNT+DQ6C/9UgvAeT2Ch2UsGOzSrWa9zyOhS9USpI
73st3/XVeJrSWdBv4V4gINf/ny3G/XrZNNuV4C0/OLP0qiix7ku9VbutM7aCbaLb8PEbvptiomIu
RRFQmVhWKx/i4TYB83ydvLRx4Xf2lVH9MdgDKQx+PYYf8R/6D+cxuIlJhGsLO2anSbLTUsjXZlnU
74bR+XMIFUyh2I6qDjR3wPx6bsoq0k6SNA3dKWK5WnlV6U+XHZx6F/vlEJRQMMAcGB5eTE6WGbM9
qgTS4V3vuEV/LZV3RN53LWbAs6d4SvxpEk1l8/wCXEFQfrSQOn94SKaNLOVDh89H6uKmibpTazmx
V8eD4OoX2WHO7jpAtWyVkG6O9m2hv0bz52LaX/56vOMEeVxdxygT+HnZ2xjfpuvbZMKVpUD7o/pR
qakvpYnXzyIxHbrRH/ZpY4n+ks29rxC4eKSY4JDVX4rkbkh0LwPWMnlSROwrvJC3XRPjciTS+r6h
3h1V0Qny0+64mH8RGbYmmJ1xKtBVJROeoxnUUkAls+ppMKSiG4K/EAwRoFEOfRn20h3qvrUJsHue
qk1o6EJOtS0Pl/ef62IGSgcaOnDmh+F/smggaujgYhhcV+56AMxcs5iyU7WqgjyZawkT14gBkN9C
LnG+/w1o/ZUcwGYM63aKN5ZrG5DarkPbijpRR4Lj1ZgxA6kXFZdGR57xgGTRGqjmzPC1zh2hentK
PDR0QyNYbsn3YXGBnk72aDDe5Z8vf07OVASF8KsOciQ0yTHreL5Kp9TM1CxheYz9dt3X1Q5qxRj2
Nv3p+xrdOQuQKTGev+LheV6pFjVDcCohgwGfMTsjKGtzZMg5HgpO4pq5Wx2sMIYgtOeqxJVfQGYL
VIAqgKlwPFQ3VIy42CBKp7IK58vV67qyZbAqePN0p0SPHRGcM17eeWaAiRp4h7cE4wSFZyWuFQcL
aOAhehkHtt/bt+iSU7FfCneYYkF2xnHXM8OMC8lzs6RVgvLF6BzNfnGd6DQ5opSTt2cG9gvXsIwz
gWb8+fcz6moahxwqEJO3al7/mqBaKHnw29qdf+mh6oorP5yFnZlktkzSVYu0Pd6rUFdzJQ0f8Zci
golw3OLMBrNrdEIXpNc5Xl/xVZe/SELpAd5T68wCsz2TJGUYPYFwVPcCYZdDD40g5SZ6pDDSWAgj
5VtzwA1EJ6QRJpkXMmBgKx4GYC/+zWqQB9GdEeiutCtB3S3S6OF+vI0xJqFZ1Wntmhkfj3T6vTlD
TTI1g8thiusDGxOM23WmnTtDDxNr+5RqoDrK95Wu/PkJwq2FoACOI/Q2WX0qfRiIRFQE/BTcdX0T
YuJ7GQTxlr+QdxuMo2la3pGxRvyp0C4yjNtJfTRqkWgM/5RuVsI4myWZkzXOuO3p9ke/1E/rHk+P
Zz32UWNHubu+skUTI6KFMQmGjem6slHREM3XwX4wkKG7sZTkN2RRZ++yM/x/vPv9IzLvt7ieKxDh
o/4jDV50r3sFqs9oOE3+5Ku+OADx/fsfcx/GmzBuo2QZAlAKyrXCOBatCCbNeZACSYX3DYBVGMJ8
m8bZpJralI99PMIC5WQm1xRWZD/aLhqlQeqvAmt0J5i89swYGxvAzj4YCox1HeZr8nmfmespNWbI
uzSPg6yGWSVweg6DonlmkokQKWmWbsKID1hrg7dr/l6CkBZyeNc41nQwzH6japrcv5imppYBu3Xw
pqcKquf3VZE3idwYVBeiexq1Q6M92Zqgxs7z/K0JxhsXEg+SZsOEPZg7qwydHhw9IiwAzwc3RthR
laRPq4zg9eZV+XTbKtD2VC3BseL6hU7F/4BxBSEpEzQi0zK7eC6QjinPxLC82rqKkJwNKOFma+Wu
68vlY8xbEkURgtgI9GeouJxvTWSomdM0KK5b86NevLadwOs4OTUyvfe/n9n63lEbs82wL+P46PSf
wRjh5va3aBRO81DvZQ/U1hDjAPFq1LnTwJCKActnivsCPS2qfidtcc2QJnvG0+VPxw3wdPIdLwWA
kk3WHdaMNKA+gDtkqVuczHvKiZuEGC4uClfxnF/iMTmed2wtMq+hNW3rvDNQlrOMNsT8wWM2559L
kuGinIJqsneqnA7+5WXyPGRrk4lUw1CBoVHFh+2czJWqH13+/b8ZYONSJJVOWiMUNnPsSvG1JFTZ
Fi2B/vkmsqsTgLqJCQuW8aMAj5VTfPtvS6DRaWNg6Aapb1MkFE1sdPuhXaqdJfdJcNmK0OGYvIUO
L9pDjnVMR+Nl9ansL72ldDD74HmYBPHfdEfBP/bu4kx4SCrJJOuCHMZCk6fVWrfQapRPC/fyykQb
xEQJyRgMue/Q3Rk0krplTFZ/Gq0/Z5Wi+BxM7eDhaVCozPkuLZiGwxwO+gKgM7xSpHwPObXd5YXQ
78FGoa0JxhHKnERNB8JAAKwASl4Os3ZYs8c4fl4MwRuXd+FtLTG+kC9Sbac9XG6svxgGlF+U2K+n
VLAxXJfTUeFDiYCyPRtMxEnGrmqaDDtTgrcdTV6UQLwMTOezNxHPmHyIVQEwLBrB4C1ua5WJOYXV
tk6Xz6WXox6Xdz+GOduZ68PlveI53dYIE3fQIu3RssJexUPhEvKkJwJnEBlg/I2syuKAAAB4kAZY
dfuXMQt2R2SA8TZLhhdotNqQpCdiv6xENHkpMsA4mTlnDnRt4WQyMa+jpPfIJBos474jUHaDdwFe
j5EixsNKo1QqJ8I7wnmkZLaoiH6zoClb3Njhsl8F5US+NRTaQAqMLrLFlk5ifbIjZcZtNkHYlTIN
Jo/prvWdHZSqv4kAOtzPtzHG7M9kr0bUFLiuR6W9GUfMeEpO9HzZi3kRB3w4KB5qyEMAAj4ParM1
qJMEEJC3oktXEcMthtg1stwf1qBXXi8b43++jTVmRfKqtcpowZq+o2Ok895EJeOTHKrQ+e73lYik
hvsBQTuIuI02A5ifzhfXJqOpdXSeLY3l06SteyNavMtL4n+/f0yYzPg5UnC8i0aYUEeAp7Po66q0
T/Kk3UZVG9rrsL9sjhvZwHJMQVvgy9KYyAYBj6IyOnh7238bnDBLD5X+5/0fENa+m2Di2gIMQ1z2
WJHcz0hMLRVw26a+jRVJBJfg3w4bU4zzFWa1ZC1Y64HWMr7PvuT2OxvVDsPTQIsOWRkQUu9a6/6/
fULGB2MHskZWQT9h9cOcDoYzudH04y9s4FhpFh0mAoDh3PEyc0ymhgY+STduKpLcQMHYn6vxzwvh
BrCJGGbC8YW6MBP7BnsdqzHBC2KVKAepPy0iqQb+iUVkBfsobdSwDkeieZDSAg+8OVTCMoAcOpr5
Rx0DAoh4+05Ec8i3Z4IACSpQwB5pzJEFF2nX6iaubrAqBPMPxa136Y6qW6XElf6CBRr6E+/W2KpQ
ZmijVCmoFnYkjx5xbEuQvQP97IxT/ze3+cYUs1fW7OAxa8AlzGzaOyOSntzwL3sdN9xBrhBpFmol
Cvvt+qLTsqiqkNOlE+Rk9GHedVVeCazwT+27GfajyVOZF6ODBmEbrKHi97tluk/B3Ug1aoHeA1FA
3QulJbmBb2OU+XyklYcGkRzpnGm77fJqT0VQrIIWHjeYA+BB6Ug1oFQZ59PHNiUzxZQUVRI25LGY
MKBM9npmu6QQpRI0jrK5Pqgn/2eMHbaeCrmaEYroXQgNN3dq3XEAf8gMKrM6dL504jla/jd8t8h8
wzyLZUkiWN6y7GcMb3QPRf4Xl4cBUATUEYCaRmfwPPBVKQrWmoPOmVFroDcy3DiG2H0iuAW5UQJ6
rRCKwz9AJ9KN3DyYTXW15NkG/AKlk9GnqLd8Jz8SQN7a8O9qxwaEhKBNh5VBS+jcGl6Sut500LvN
49m15eepDC8fXB5sGSxfAKtAFAo1ZLaLOjidZScS1jOlB7BQ+dLnODD9eb0mvhnKUGJSBc8//heE
pB8wMmCm/wA2b2R77sD3m3ry/RIBTq8jtDvQczlQQkworASXV0gzfdbZ6eMZkA90sj4Q8Zpxr8dS
i5tKi4Cfn3JXWmVflV5XEbURLwbiuQnAtIqdQvLM7FWuyFqWYt6q7Js7G4Vxq88Fu8U7RlsTdK0b
58szCYMWBtyhiY6xfpO317qI1Ui0Ctbj9LEbKxX4pcZ5Rf3QrRsiiuK88LNdBZOi9GZZxNgsrOL/
9TJpKah9+S0/Jp7hfXuHffAAkCe+8fCqCBHnX01dHCmuE3qIfkX39IzWC45uNnq9SznCUq8HvnOf
7iQwa7zMwbzLQ5ET8nASBsWgARNmgEyZrY53rWMRQntO+TOVBAOY9AYEkhFm7ufFhTDY3n5IAnKl
C9I0DhEbpjqQ0qiOraELzeIzIAaJ7m4SQ2N6wVEr35AETRnQTte/WCV9AzBf+swa45+xg/mHeZjo
WEelur+hkTMYCq0jUAvC+XZeOmBC2oWKauEJ/mGsylGKOClTLC45LethhJqblx/HvXXdPHfKrj8Z
Xh6KWC/oNcIsEYAemw6RgVZeZSOyvOQSAUtf5lWrcmoU3cP/FJbIsxu5+VItQ1CAcNiNJxFZEOfo
U7gfpsiQdUOvlLneAFyyo0WRW2+NbscJgnnakVhPl0Ml74PCBIacIGSA2429DEA7MYFNHlQJk5fe
aNDBANuG+iXaE7/9MYBA5F/sIcdlwCeD0AxBFggBmEzUtMzJbkBtQ8dm+mda1oiP1TcLc1W1rw5C
PTTOZWDTiRYNdyqwz6zihkGSNl81ygXRDF8sE9AJE/hTtQjXZLq//DF5GwYXAQUieC4+4jStfp0Q
CCAgaiT2wV5vHcUIe/Ln+t0mtgvPIxxjDOGxeMYiko0qNmGllJG+QbtREXEbcddBR6YAPgZ+1mA2
yOjB/IMaR+bV6edBcY3+lyVK3Xi7YoJABsVtqu3GFtKc2a7GtVdLz1huurF1TTnfTfm92Xz+8y1B
pMCwO5CsGCBkllIqWZrGlBvbUtdwVAcAMgcPinLhZTO8nApcU+92mDC4SFBoSDVQNWWHaDfdxIA4
xYfidQVtaRoStxe8HThX9pk55n6LVgOEopSPOzev1OVFIoIONS9jsy2qHgNpCxD9sI99vWhWYyEg
DesDBc+uNDBid90RP9nLV46wO0l/LhNhz6wxhaa1B7f4lIONoO3LU1FLodk1oa6nh2gGRywhkWjq
gge6O7PI1J3SZLLNxQGlpv61rK9Uz/TiK20f/0w1vInW1etWd9iJCRV5bo+8W6UPPhD9sCTIaqmV
aU8JK0y0pbpuOA52GZamfVycVvBs4R1i+Aj+hVwt/mVSLnM11V5ZQS3SRk5QQcojaQe3ykUYAB41
hm0DG4nnCjKOD2UhG4MKSgwBMg/NA3funwZwrk3aMZl/5M0TkcNsvqVEIJfPG89htkYZh5mJaRPb
KRpPjaHXlGSuKt9I9bHJH1FNdy/b4n5IGxPPGrJ54ByYa7hA+SSVK8otunYBKh7femuF5KCoZPOW
k7KHgOJ5oYqDOxHlmfOcFVLAY96PwE/o9yCzlYMcwBct7GkHC5TjEA1df02nGi9O43B5gdzgRQFs
yBXxvAVv0LnlwV4we0CgJNIHIANIMe2Jzgbgp/4kHX+PuIh6Zpz4BZgF6JkgiY5rhp34K5NMy1DD
htOQYQftWr9ubMGqONt2ZoJxkVJN+3Gy4XlmXTytOaZNqirX3LloRX1HniXoeUFajgpYYGLn/PPF
0zqvw7pAVzGRfmaafJNGGC0gQ/oi2CfeV0OpEh1hlEYB/GaCFtr10gAlZxCkdp3qgz+CfIkV+TEr
luSqXqDZ1Pbm4BNHn2/szjKPkWGRu5zMw02RGz8SFKP3ZI3Gh8s/i7v8za+iv3rzQlW0upGGiQYa
KajHL/1wtKKff24CkHNIbiH5h7gt84VbWenWFOgVb4pn8O0qx3l0DiTpXv/cDHpt0HBSVAAJWOGo
Efozvd3IyKzQA101jIgov2azFMQu3vdCbYL2v/BQ+6BBEjXqJI/6knmRM931Ve5iTO5uzkVMm5yr
BqkbEm0QJIGBjM18limHdMFIMlAV63d9qfpGb4P/u/PbaRZkIx9WhJQXeHyAYB3ZVD/MBydtPaJE
m4NG3ZyCUgO5DppTxR+rpDJWGD9TK9XOnAIM1av0lBtqYOlPmjPvLrvAh4sFzQ0VvTsNvHEYGWE9
jUx6rSQzHRZpwxYYtm55hhYDxj4/SaLBgo9PL8YWkzOSES3rtQGHGmYibxTfuIrv1S/xbvZsV/aL
+/Sx/nZ5cR/36XxxTJxPiDbaRoq6GMbV3IYEegdSuty/bOTjbUKXhYtERk0WA+Nsat/GakOQewGs
TFwSVHfTLg30Q/9SPStB/QiuB5FBGsnPLk7GIBPpOweVnqIGpQ05AshC67OSN7hJ62nevyFRo352
yRwThetZm+R+AlIiro5ldG2IGBg+5t7MehhHrw1iLEoBFRd9Z/4Cjd8e1FyPS0hnaprrRFSb5S2H
yslCpQaElxbLUahIcp0bTgOyUmCJ64fpBs0c73t+akeXzp04X0TUOFyDqJliCgMPWNthtisazMJs
LQvU9laHN5Ja1WFXG2UgcEOeVwA38Y8ZZpuaNa7zvgEVonlt7tKr/rqQXflxANWYuo9uVtGrnHe2
tuaYTcuzVssXHZyv6tBiVqdGU1lXCLrKozDlFpmif765cB1lyXunRXdKl+668acJU/ayCm4prheC
LAM6ZlRrDuXtcytz3Ed1IicAjJ7WMN2veydQdnJI80ExscmHywouj/Y18OwQU7FQ3js3VsfrIjsJ
jrBRfnH056wavG74UYiiO/fLbcwwm1QssaN38ArPBsVInt9l+hCSggjuEK6Db6wwX44QUnQyqSDM
1/yoe9ltDNHcicgCc3PU0jikxIIFrVZftTo/LlMl6K3R5yEb5bY7wtwVEVKxpTPQ3tUXEMAcVOdO
lT4b8alOGy+Cpuvl0yraGOaxCvGoJHN08PRJmpdXJJCWXZubAiPcm2m7JuYllxcOqWNCW9Zh9aQg
vmFcIsTI6a4xXQNvfpRqStGA60dC43PXfns/b07r1IN+qbbAO6M51+pXM/GWoPfWve4DeE2+j50b
Ja6xc64nP/5XbAICX2EnRaZ5zrMoB66rsjOIFHVumoZ/s3mY31UxmfmR7hoDE1LaaCDHjJU9RmP9
1r6XIpGHfJwIod/xbQwTj3AL8xnnIWLp5F5OgQ7xxhd754QAd6JUHdon9YU4b00ciHHtnX0CaW+h
5i8vK9zYZvcwamsb5J9InMq0eozTYnEhYAU+9lUNIiVHT9iJP13+pqLlstsWdQsegFRfKjMglOQ2
aQzO4KEbf+D5MPu53lpuZ5bjk17ExWM8kvxT5PS5H01RtI/mQkZlVRnLoMvm+WQn8uLWZvkMnn/n
gejDH3Mrve0NBguQReAdzA4jp4B6TyDcb7xJCxfr2ZR8U/sq+CD0CvgQkJx3G0yIyM2U2GjD44Mc
utpN95h53ndBegIlzIGig4T9O25M2hhkHK52nHaOO1wW2cEI8yB5bDPwLUAcy5295nmGlqdzUB+m
SUBcwbsK0RWBnKeG/r/CvtvsqC4iDBw3HiipS8xoDFEQp69zJQtOrcgO/fNNXKqtTi6ICTtrc93G
jxCkchvtKsm+CfaNl4dt18NcJOqsxK2iUJK0l9/giWFvfSLQQi19yf/zUhY8kQK5UPpxIGv3dgVs
VqVIySShZ1KDzLPeU7bofmfdrDvqJBT7LXp78ILr1hz98405ecY1OZpIMrXxZyN7EhF0lD7WqZn1
MLlENhvDOsZwQmmvH+mIf3kdf+ozjAr9piFUDuYn4ZOAd9S2q2JcI1/qrh17vODMaxLMkLCRAvWp
D01XD8sw9kuBi/Ci69Yc4yHIM82lWnAtD5WW+EZulhi7Sj4RNPHdLE7u40SEo+UdbfAmoEcHpC7K
rczR7rWirciIDBr91dtU+rw07bWKLtRl1+c6x7sV9tbQIjVVyZpUHjjZg6YnoAURxIqPNWPqHlQf
BKO7gAux7h455mzLFR3hh6ixfDQDyNi9TZOtN9JXcMkOQXej7jHqI/3F2gyUw1H2RJcQr7hzx4/T
pMZIRwxiZfO7EZ2aYnf523Edf2OAFcqJoqaNTEqChFyt30vfK/SgnEC/zeMdJUSgxxlTyfvLVnl+
sTXKYNbGVY5J2UCdJqMsUmYwWyAXBbvKZSs8fwdoEpAyUOoBsUuP3yZoLHKsmlkrgzt/mT2z/TmM
n7JmdjtyK5s//5spJj5VE5zG1GEql+YHowazdz0dYls6VMXoY/jn6bI5bkkLz0XAoSAcjjEJ5gPO
ranMsYyDZV/rkGktQjSDasjV+BRa1u3MxR92Isp0blq/Naqef89Gq5R0VmB0GHYVsGW0YdIYrn5X
164aQnTL175cXifXTzbLZHbQyLNaqnIFuOH1Vspa11qPcS0oqvKix3ZVzNaRtNKKHhNa3uzsuulk
icpMvPsfZI44vuB70DFecv7Vyhm8+tqAJ9eUXsv5Y2wHo32Tks+XvxS3jLA1w6Rt9ZivUqbADOUK
pmCPGbCrwq0BO43DP+55IhxujTFRKckJabsEeahCjo11bwwPEQZMLq+Iu/fgFJOBljEVaGqdfzdp
qBKjrZE3Dc5RrQJNfdVVwbw9b+tNBVSbOqBVULZg3IssyygTHZd+mUw7EmevXZSIGvz0Z7LpNOWs
oBxpqNhrzDLSocubVcMyRgxnmmgyDt+afXZTBVL259K/2JatLeaA1jKkOmuM9HvgLqsTUL+sJyO5
LaBUjTrPn+8OeBeofIdJGUuZTyeDnxKMUhN2J33QoqtCuy81wSXB3Z2NCeZg6h18A6pSuPoGsl/b
9GXAHPDlVfBuCBPVRDwDMHaDe/3cx2Ybc0tLI7feKEX7ToKo36y5kxH/bNTSX3pHUOvhmsNlRBnS
4QrsbHhZSlU1G2hg5u2zU1C82YuNwJ0uJ3sUTWjzjg/GIP6xxSzNLnRU+jpcsXWRuJhvdfslHP+Y
vY463MYI43DmSgDRG3Ht1SqkJlLpVJkjsAmTf3mb+GvBBISqoWX4ocW22nFWZDLMyKZfFzs4OfpF
L5dt0Pj44ZwCvkRBUhjEYpGsaaYZhQqgodeZh7KDXlMMwvU2ApGdFGb5Yx8bgvhGY+Qlg0zAzqpR
7nUJG2SMkDkv1zCSk7skngbP0CHXZBq7ThoxJOi0gqP7EbhKd22zVCZ6x3Up90TBUvtgCjSo3A2D
Kx+GQAcoPVUE1rinGEwf6FBRGKLNBArbbIZosFU8fyvdtVf9a6SBUexv9u7dBhMpQLYk96Oi4VwR
07fs1ZXjMSxRUs/t5STrxX5QR8HVwXXJzbLon29yy0RS+p5UWFadPxYWONrKz5JIyYT76UADDRy/
AnpIFg8LGHei2Amu9EX6XHXEk8EPfvnDqfSAfnDCjQnGCa2mr1ad4MvJu+YQ/XJesu9QkIgDBQSb
X6lGzXq9uNO3Yp8E7TcC1G91L0oruQePkpbZ6IppFsvCqlbOOsgtLuHMrL+WhfrQVCDeavvndBnv
MNMHifLBEeSV3GwJghG0FacjtWBv/sIp4rQbsG56BOrYVcAorx/oRNqYu6kvasVxjxxwCCCABaga
0xlMEjhOUIvVMLzgIZqsoRUiJicQxfWsXbG6fyFPgROORyrIUlHINcCRdu6dEKrtF7tF0pElqE+W
ji9BawXeHF52H+6LYGuHKWCMkmy0SK+Q3ITzG49z5GeDO0Asub5D9y/oRUkh9+FjgVcFWpkQl8O9
fb6y2IB7T6aKaaf78WU4ULaLyIfOVuoa9xBUAJSwFVzavJO+tcis0R5mqV1sfEughQ6V1lzl5RQA
WLK7/C15hx0NOYz4YUJSBcnx+cLa0lCHasUY15jNV1WphZ2tCUIxL/3YmmBCMaCYBbFoRl2Z+1i9
nmRoxRhXUv49Xf6mJGPhtsbmU7JellUDSPixJwSZTgNY9qTGrq0Gl78X9whvTTCeMEP5phpS+F7V
oWSngWgM47KAgxGQVpVfxDQ7/A16XxLjB5mBRm1ZIx1tDNDZT587TeABby8aNhijnQkUkY1g/wF2
pklL31Q9BlkwLAOWyMTVd6OvhBig9spdbQU5eDZuyGn0Jv+Ica5jfxV/u/xRuWuE72H6yKBNdiZM
dWinzl2NbRu0kzM/VPHj5b+ff3w3Bpj7pmwiUiizhgZPGVg4xMBevNGpqpqbJz6oaSN3fJCE0BXR
upiMB9gLWyoJ5sf0qN87CRpaafPp8tIEJt50mjYJAZHRS1dyuOPaK9+JXofGGL1cNsGNRPAOyIu+
DT4wIUJFnpGtA3YHgpDBIBcukNyuKjxYvMQUfb9/zDBhYrCtgkS9jmImWKkD60V97aFZY9xEB/s0
BOgnhAnNDCBnDerZVHYvL5J/p2zM0w+9+ZCtEpnNKFsAuQ0PM+RgMU7imsnRVFNXj8NB3vd979XR
fdG3LokO0vw3X5mONOKmVjHazXI/DPM8GQ02corRMAZbmFkfEks4Ek+/4ofDbmBUwoAhHVwn58uU
QPxtkAzgo2VHMBRPiX31O9OngqVFMH0WZSBc93w3x7pni5ZePbX4qmr2Ix+KQxNNokoH1wSmaU0L
Xw8DM4zfjLGupIalIKeiEqyUWbe70nV/qTzdTZ+SfQnCtXE8XHYX7pmwAZ5BCw8UJGw+4CR4W/SF
jp64ld+rkhosfXs9yP3+spm37/NhuzZ2mOhf50TvlAKBS76Pb5CTOoMXP4x39NJZj7qfvAIv6+Un
W3EB3fkXw1z0779kn4nMUBvT1bWkmVauhkmTeHJ7nKSvrepdXqjoezIBulE7iHg3OPy2/CXJMZPU
fi/S7//NBuP6HeQJRinH28k05wdHx1VXFk9NLEJW0Z964ZOxbSGnNSRdR8LoQexrPZZjgfaklKq3
UTve522XHdViaX1SD6LSC/cgvPsKCylYikTuI3oQJov8nDX1uq2FBEm8siLw2ahaoaIMpDoTJQsl
q61qxRu+tW+o2HP/E7X4ZW/8u/fEG7T+47d8N0fdZhOUk8FM5KqHtnRy0l7o4Lq9szD/qV4jVQmk
F8i2QSXOBuAVvB7TS3dl3ka3sl+GonPIPwZgsce7Bs8p9mEDHCxw4iTrvKmmbK+zn8rmMR4dby5F
csj8k/BuijnxUoqimUpzoVbd6eRatQ9D9HD5IPDvOkz1/G85zKlu1WqSSVN3np0daQ5LOypF5BW/
2pPsk9tUSI3CdU3aMgIfgQ1+I2ZRRgGhga5GSWl1ru380Om14PrmHTqqwQ2ZYPofWxfWk27NEII7
zzihD1scRzvUAEcoTkQX1G55+2MraKqgVofZOTbyR0OmW1OKyF+t2d6o8t3oKFcgWQwv7xF3QToe
GjIGFcD5w3i+PCFdjHUHF0xiH9fRCYsscmUDBIuZc61X9UvliMTGeJuEkhXAV1T8EbDQ88PWTkAe
DTpifaNFvyZM7oBySkv+4uIECTkdecYMFBzw3IjVrIpW2liXnid3NgCarp7GHlH0/eXvx32nQQkJ
ZLImHUNm5Rbr2IrGqEOiM4ydo3kGuM/RyEvSFULxhrIfi2T+hBHhyptTRw/Ncp2f51mWXhxrBfyi
m0WKjNwN3fweJnL2Rmwk/UQTLxPCQvXoGtXeyls3j6/y+cpBA0DwAeiXZGMnJpAhp6BhqE1j2RJt
pyPJsEKWDJP7ByUcb1eQE6iP9i2atFQAshEY5LnP1p56vrN2uartQKEsjkF2qlEf5bwKLq+Jd/a2
Jhjn0ZpmnaUFHqo6n7VYe6DagpmeCI4eNzxuzTBbVdvrKiUqwmM5LHvJGg9ybJWuJS23nZp7RVK9
FJiuaLTmJNnlPk7rozMsvq6sneiXcL+pqmJuH4zVmKVjokAJZElVVSg7WcN8nfb9VakZwWxOu6m2
H9R6Rp0+uSZt7Ray6U6T4+sYuR67/koe7afL3557oND5/+e3MDG8LlR5mE2ZKt5GFDKn7G0/rt1R
gkhrt6s8TVDq5htErQ2DYbSEyXZik2i20ihDvkY56yUwQdQg5tHfEt1lL+LH5LrWxhjjvXUuR2i7
YHVTB+rz2s2k0wr25MvfkH6iD0dyY4TxX6IMdtxbKLbF/bdG+ZaMPxT1xREpjoisMO67TBrU0iLk
aFEyect0UFrNhQ7DoH3+i9UguijgD6Q8Q0w+3VZKHisRMhW1ALiaXEEb3rUz2dVX0cwR9xi8W9KY
t7HdzFoWL7AkK+TVUvr7Htn75cXwDz2grW+eBnJ4ZjWT0VWrWTRI8QxzP2LYDdKbV2liBE7cuks/
3nR9HsRSGZCW7NOs2+NdeGir9ufl3/FxqXhNgozEsMCcgYuL+RmZOWvEJEMNkuPWz5t+p0amf9kE
pxqmodOIW5j+/chgmIt+nJsVFy4iNUhyQhCsYIku0kwok/+WQax2Qnpy+rPPPf/cJL0dN4m8XIEZ
sbCA25RRdpiejf38TT9Qxuj4WtvNwXjTn2IPdeGd/QlV28vr/XgeYNuAiAdIO1AlYGnl7YRIylLC
e6bpa5ocMuC8CV6YIiwnb+dw3WKWBuVn0AExh7uUbRzuGo0PjCY9Rua8TwzzcHklH4MUXcm7CfoT
tl8RPz0r26b1rPghkn4m2Kj5/rIJrnNgqgqy0eCRBx8O08BH7GsGy4ANKmw+HPJg/izfUR65Nsx9
0DrvRY043nfbGmQj72J1czujId0BvyanWJmeC5XbeF9ua4TZnKHTNIhIZi2Sk6rfjU3+Y8ly+9NY
4kC3ajGH6Zyrz0PpJIFjddktBq2lnTQuj00ZRe5igdRai8GVUvZWsY+KunOnxiQHFJ/mT6PTma4E
hp+rfomGHaiiu/tJixSgx5LGXbsKfU1JdTxltZGBTtlyjMulDPPMjE/WOM6eNJuLN61Z72aNKZWo
s3bmo5n1StguQ/9g97Jy3cv/R9p1LVeOK8kfWkbQgO6V7hh50+pWvzDURvTe8+s3odlpUTiYgx1N
3HnrG6oDsFAoVGVl1ush08uUONqIDsow1t1LN4ySkyVq4YAaRb3BFLh8EWngvum0VO+dKZaMvYSa
5n29quXVsEwvWi/JirMooFac+xqSTSPUD0o7Wn7K0xr+BFFHcwinqPcWOW7dTotnyLeAV6vMm3Cv
J2X4RLpc8pK1jg9KVZS72UjKXZqoaGY2+YxhG22yH2eN1H619npgR23TCs7zKfMWKm54GqGsiGcK
WJuYYwAKpym3UgBZBjd5SQEFp/LmkYH7DoBYaQeUIBgj4zsRGJxTjEOwJDjZKAJAdZwFxSZZ1SgG
oTwKUHJ1suuxcjRMDhQ7Cak14NPWT9ThBo/W4dBjuBfTi/C8GEV4VQUdp86RkNeHKLSVlk7ifFuN
O/jPaL+eP/+8QI2nGS4hyluJAPAxxLRFl0pRgUIc2VFNKrD2gIqzCETyWryVbM0wn3CuQ12fALRz
01HyIi0AGZY3FYJYxossWyP0R2zCZZNUYUpo14dkSpBAaUtPY5Ev8hZi4qYGzgS7dvJOn6S5sIoQ
ypO9J7vTtY7JeFAf0iy1uY3v/xr5EooKc5IVKhf6bpVeeZuVRVOkV4MJq9aVdSwD6V6VnOW5ey4O
qhcf0TXIiXfeL3h7ubXI5Ax5SezYkGAx7a4G6XuXfzv/9znZ/sclsRnCHLYpKlYNkhL7RnVBvn40
7yEHtNP8/suwP2+NuxoKbwGFAp2JZrw8VuZmAP1c4xoamDGn5tLIRP2ctzovm/IAJw3aBLDJAzTA
XKSqCorKhuDBP7my21xnx3a/HqFhuLNEjID0156zxNygJqZDy3aBpdarD3TroCV3oOSvlqNetlei
s/vGF3POHrN7xAS5W1MvlZsCgP1K7jMHgjaHwe2ezEDbjxeNpx8LsNACCuwOnuyl12GJyIwL8Tb2
Rb+Gl91tt5l+6s1RMNuQgApjxo+J9Z05fjVz24GIkBONlsBpuC66NfUhnqj/06M6RiDlXblzqHhA
dWZOFWXPVYsJgkq/bUNcQVUmvfyP2ZckJxH+j2py14fXairqefGizvaXMOe/CAEBK1fUUyd3BNM5
ZDAC4znvb1t/9ntX3jeys5YuADjnjw037gAOiaAKwikMYjGvk5F0ipVamEchmBzqD3lQgI7h5+hP
B6C3vPhL9q+JhCi/P0in8FwBb9HJ5KGkLgnJC3rjZf0eA5OgS8Bognt+Wdzd3BhhQk89NHmZhDrI
0Eh1F7WlJ8/j0xxpguz9H3bvfTHM7s1zaFb6auCcoskN5s40WE0n/kqc0Ze95iHfqffnF8a7zFH/
RJcX4hIqoufHsyFLtlLN44ia45GmSNYBFJqHfifqjnD3D+xIqFSbAJqx8I1inTpt0jUwPqj9AyJr
ALoBf24H//xquPsHvhHkPsjDQFTPxLl0ASOqrcL7+vA4+eOhDkLPdrvOL3NQyGt+Jpz/460M2HlI
PwLTBkFkJtKtVZ/ZjSZXbjmDrCuZXpqZ+GZYCnoKvOsIEGMQDEIICP+xjoGHgg4wFGbIZ/16kppb
tcoEPs4zgSo4YFHYONNgaTJVo5D0YgbwJU5Kx9R2XS2KSXQv2Ftha4H5OrVuRHmnzn/dd9keKfHk
okt9rb8NdNVXnSLwB97H2T4DGO8O03IychnXXk1+zrbpKv2PBMANgdPRv3KyrM1jg1lWuViFvNBr
fAwWn7LtAlkWHVDCp6qZpsCaaEmMv5l2iWFA+rIxJkR17Ue8zqg3PwiWxPtSGG4BKJqiTSyW+qOY
8qrWBuT45TcozxzKACfXLffZJdVhEBP48G5oSgSHgWda2GInnlsS180YYTzE7rMbee5vLHX2wlR5
zIhII4ibdG1tMRcjtOFCZUT5021xi9VORyAgkFVDHpBpxKhARrpDF2roDw4JJKaNtbnIe2EDgfcV
tz+CyZWTZpJt2mB1q+iqXF7prEWn/Dj/EXnnGYNdYOUCfBnqQfQ3bNKeeu6USYpnbKoSO+t47MB9
et4CdxUWBtRR0VIgPsX4YqIstdKZeD3NM4h749jthy9FbAb/zQpd52YdVm41rZqgODdPX7N1l4xf
rfnpvAm63ewJxt33ZyHMVhnKUK1qhT5Cae3H9qGuH8zoqs4u4uRfS8chWwGMFuAqWSGYT2ciUjfN
SdwoYKaylddF+SWLmDhoInK6kve/z8QiIulUSwRVLEl51Wp/iH3chmhW7ufmdhh+fWbb3o0x379Y
rEoyK7TUwd6iOCT7mRXmS0+vWmV9SRRF0O7hu9u7OcYRUMpSqpriHnKSONKYOPIAhb9GQDPBOzaU
NpJqSiB9Zaubo71OqRICyNHMxlUXq4Gkdp84N2i4ghveAJgWjHkfPXpomzmNJ3ykpg1M/SbS74fh
E3v1NrpgQFsJGRGTL5AmkWZZQcnUJD+q4b5pFkxC+ec/P/2ZrK9hNJHO+qK9g7Th4zLSMq91DYVO
t4Z2pDIFa1oH2nxAD0tw53GGFAByQKVJtzQLwxE68+WHWo6TtMMN2/eHEMRNFnh7Cuu+mr/a9VdJ
fobWhdNXfl5+Ob9CnsdhvsW0Cep5GL9iVliiqKstSYhunJncYPDJUVfLbRY1OG/mxOVUUwbfJNpB
oFs+fTOFPZ7miTanbpeAYQGK9fMk+FSnNfuPJljI2YiyoBXpfQlicqf3jGMNWlmqwACGgM5Tg3kn
Znk/CarUJNDib9p1iHqMC/ZIiTTwQqZuE7e7TLta7KdytLwe7Kt6KnB33g6q6HuAoZ9iz9gEYm5l
iURzWIF/sg3yaT1aoS0wcVpTxnq2NhhnKPKVxLFug04295qnqnP0Pd7uF2Eg2451M2G8vbiZvySB
CCB7+qihhvG6MDFPD+EDdlDNNCTMtkMWy0WbgKLbUs961v1qcFd38VpXLFPF9RZAjEGab6O5fvLa
wMRX3mZyhCnqB0AplMpZvdyrXMhVJ5DSlO7IZf5dVKU5PeRvy/xjlIU3y9MsGd2IZc7BeFkG4z46
KEBzy5h66v7t5Aw1RW9ijFmZeLXRc79JKXp0V8ZahakF8rpLftFWvyR1d/5Qn8QOxgbjLvWoNRpw
IlAyQw1s0IKGoEukvZw3Qv/IhxDMGGHySEhogvuNGtGTSxXM7ArmXIPUFESPk6SCscJUPyDzZscm
SB1csz2m4a5TSi9KZc/KOq/Of2rFIIj33NO8+TxM5GibfC1AGoDPo+kuGutOEwkc4LRQR5cEiJkK
OD3EGth4uGpSLI8pTKSH8TDMThwg6rqKu16V38VdGe6BwoCTbSPIQ6ORrfSuVV1nllaU6AHUKghK
8yD28PiIc4dS6lj7zLO9sBNso9AqkwyaeigZet7hXondGdQLZRD5sgQBZmfykhQsaaF7d94feV8O
IyB4MMp4eAD++PFgVeoUKTrK9K4dYtYOSaEuElw6pUXDl9uaYJzRbsZ2zTO6KOgSaOCEKV6X1+QC
yAtIWIFMz16cLnHQ5AA5lwhwxFseAJ02aG0pbQZbxor7AnQ4lFG5kb5qc+mEy/2/37+tAWZxQ5FW
i2HDgESs+6xOdpqceOdN8EIGxAcwfo+CH+WH/viJbHO2layZsIZ6Gi+kKG5/jH19N69muiNNLhIJ
PKXxwffa2mMO89CbULI2+xSNlLGaHHWZnyPUypy8tZXLcTCnAzhqBiduSem1WQh2QmPO3LIxiSMt
mRGQejaDpVe7qwRtd0Fk43mTAs5CaAIAaIrkgfl1pa6VZtRBRqDxFxfkJE50r/oN6IORGMm1o+xW
cAgXXmY52u366/yXOJ1xxrAUJdzFtK8JmTcWkgwSqnTqDEiGkJ0SqO40O+vedPvX6opKCg8IFC4g
WsAVep1PqVNA7vTvK7PMb6Auv7kK1zmfWgzclW5tpk4OXap5fZRETHOcVPDDQpn71rT7cCoGrXQH
XXfb2ARsKcKVZTpz/ZSXgjN0Oq1Il4TRA9zvqJYiWHxckmLURT+FFnLdGwWDiSoGASAb+T31ip3h
6Tv9dQrwOUG1Kd/k1zRQJKIHC2e96EeAqh7sfYj5LIS5bVaoz8UlhtBWHK9iQKmuAR/s/boO40XR
dMBgECP+ct6dOAf7g1HmS0pmX2tzDHRnGufFsbEbzD1UYOFE+X89ylIjYmOngYLJPWAPLDX07YLk
lCllgI8yLzSQILlr3nmacr2AmXGxQDPZ+oN1LRxC5S/v3RzzVQmEj0uUciEy0OZOT1y7u9ath0o0
ZsTLDBQQa1LeFTBuyGxBf2rbsIxXkPNrN5NvBs0O/YOgOIAo1qegkfPfjIYXdg+R0YPWgyhAUtnM
fQn/TVqjSjEJVKSHZbQcINExEj86uVXtc2u4R4h4rjE5fN4sby+3Ztk7wIjWtZwgQqPbxde0TUGu
AcL+RIl+mXn39O9tYRIIoBR0ZLCjTISFerkip1meuXY0Ns+V2n3T4hg0z1IDtVMp0zIR7zc/rKKw
AgFhXHGQRf54/us5XeJ5thFW7zAREUGc/TZ2tYvoGD5qd+BSuIMkpJeCK1Y/5Efrp+YSIWKNBjTm
u6oQxUUIoEUe+NPHnzBJtWGlM/CTC5nupGm6alv7Jifl7vze0j9zYgYkl8AzYdDqhMIkQllEajEt
AYWTi9kMPZLUgguSuxDgatHNJcjqWJKomeTVIpmQpJG73Ambp7RALdn8dn4ZXCN4iSmmbdE3tvxx
t9bMlMZmgH5I1mdfSEcAF44h06hKgsWovP3CSxqkoKgi0Rnaj4YsecAEnKqX6HZ2L/rP4ag89F4c
OgqetzEahURxGq9KnP5pxOO6e4T34JqIxKwb/B9CtdVQ1aIo3o8/pO3lsKyMuHK13s1eKB90tZuI
J720r4s3HMCxGYjnlzmnni7+j1HmJFYhSdt6DUtXPtJsQr6qb9Z9DI4KIDAq6FHSN710EJYv6D3A
OunG7Ak0W04MozCx6dbV5NPkSr7Vd3QETxLuK8+RVNDZgTcFGQAYnj5ua4mWTVgQAxM76uVCbsmw
G0RsGCITTHCxJEBPISWEDFUxd6BqAW145xuRCHDAu4Yw0gGQuYaoiTo0czNEmGNRkk4q/2+04U0E
6pp4lPNVAozi3x/ArTHGHVMC+dfKMKCpidQ7KlfKSwkQqWhwkVfi+bAoxgOHfmgU0mNRy7G5Lo79
Re40l9KOlngMAeSJ/uQTr/uzf4rMHPUpjs0+0uF1pvGznI4LqsZzDwZ2CA0SZPmGoBDDdQu0L/Eu
JKiHs+OLbZX0XZdBLQ/81E5cXLWYDLEaQbin3/xkTRsjjE8olRzbEDXG4EEEhfAq84eMfNO1/tcC
ivkdHlWisiqv5kkLj+i5QM3FQFr08UBp9QKqogjeDs6PBY3g6hgHIJihM3EIkAiO4CWKj6PmgI/s
vEtyIyQawgaUlYEksui/b94lWQsCVslEhIyGezn8Pae/zv99/gHbGKBfdGNgWc1+rA3UOMdAC4pj
GtQX6zVdFW3bN8IoyPXHjTkanDfmUnlJVKuH3CCA06/xM5qmVKam34P/Ltzbizv7CMB+uash0Ssq
rXKdc2Ob+YoShOYX2jtzy+y7PaDiCbH0URVRKvPKTRDogu/bePXQq/zjErullHQDgHaELPsGoAGv
ucp2ym7E9Ffu50coYwp8hP8NNxaZuAVQUdZKNTY1yuGe1bW2D731fnyFOC+oxUUDYLz7k05XoNeN
CVi01D+ur1+UJF7HHg+sAhXdOL/OSe4lUBsMS9k/7510q9iTTsvTeFwRHYKAzNtqNbUl6iS85boU
bCbaTWEGnf0rbOadlfX/0RZzaUaJnoxp0uANkh6M6HdqaH44lG48hGiBivaQ18xAp0tBnwvaf0Bj
MU6CjnjTgdAQ0707WgYtdpA1LlHM8yavCjCt8isRRRKe928tMk5ijxL6Xg0unVA5RvlFrzwuxbfz
n4vr+lsbzMWWpRH6lmVB2eqsneqve6AesTDI3QelP/5OPOU5FZE5cOscG6OEueLSVcl68FWUqIRC
tJG4xuwsRy2ogzTQr5PLxZNerZvyWvbaXXyf7uOjJCAf58Xo7Q9gvHTUx6gaAWB2i+WQgNxEuj+/
rdwD9+4rhPHMqhrgKBAtAalOfBWR7qJUiW+vOSbCc31/3pbIMQlzuqGZaOQJdRNaVy4qf0BwTi4H
L7ttbtvMqb+IhkW4Z3yzOuaGqwxJazHnl7q1nLnWcjWGzz2BRnv7XCki2IngDLD90XXKx6RTkPqX
Ez7XqlqTQ0xgHMoa1BjnN1JkirnoqmboQn2oAW2y5dQBk+H1CHSXo0iLwPtEhphIQmaIU9Ua4tYC
IpOYNI/doF9bRi8wwytgI2JBzg6lPPCZ2+x3GpQuAbnfX/zVWAjaKMWVLmOCY/IU5AqY3bgjoolE
/uLejdJ/36QLTYb0Do1fVExT6KTlZDo2yXoHMd+n81+Lf4Tf7TBfC8xgM3DiqKqlDahd5YuZPJ83
wD/DFqo/YHZFkZs5wyjod0pMDYQjBJXl0NfL8aLUUw9Pn+C8Kf5a3k0xJxga74mFWRs0T5DfQLTX
HStBQKJh/ORaBsj378UwrqAaVtsULTKc9JDslX27XwLFl8XCM/SXnrPDfH2gqjIcTCS/kuyRY7aH
6AcFYP5ccmgA0o6/MJPiPdIhAfhnZYwfxMMUz4OJTIqOokQXyt44gC7Ay/f1TpQCiD4Tc25jpVXL
aIKpuXmMlt0Y3513A25WuF0Lc+HXatOESQORXMMErwUpjmhXozcIpzB3unIQEzD+Q4h43z3m+u8R
wa0FxEfYvabwutU3IJ+c7AAuqF/KpxJpgEcnY0X6ofwg8cfsCWv3uFog7YbZNBocbOWy3laxIPxx
baigggN2H1KeNrOZIPYDfq3HzVEVuxjweelSqwXnlr99GxvM9kk12kKdRaXmX8GbtG/RvvWphGcO
DVmnzh37CM7zr6Ev8BPuKftjFvOMH2NsbNpdVHXwk87PH4lbevOF9UgLfzhjd9OFcLiDbtXJqd7Y
Y9KlpKpCO1exTDqSg46Uu6LpJ19RaqXksrikekjNgb4BRfI63LC1MczE4CJspCmskdMD5hz/Hpbc
dGwDRNQqZLu8wpTyQ5SP3V02SKB8kRuifW6ngapESwWNZ5PZ6QoKaVWSQ8os/N35LRj4cs86GDEQ
F7Nv7D8xlIEOIHz1jz1mp3OtzkjZYiYo7dL7oksKB7VCT2pMgUIH/3C822E2drBXdFIW5Dqr9RLJ
sh+amdMZ0ae2T0NVCSV4EPGyeXAMrqHIAoTEnX/SCqpyISH5QE8vQGr//7kMuAdjY4+5SIHZS/Qs
xBuNOipxqRY84CpQg6cMkEnwqWfExhxzq4Z6F8rojkKT056e1EYLnRivasEmcj/Vxgj9901CpZAI
oxM6HRODjlD0qwttt18qQSTjpvQbI8wtWoEepNVWfKiOpJiuzKzfcVF+nxogR2WtADbFql4FQYy6
2ElQ2ZhkblNDa6dq6RBU6gHqvRiT3kn+HDnaTnHjyMlAhXfeIPf23thj74MOI+FZDHsj+VKEN6r1
fP7v87+TTaGwFPLLCl9oM+gCCgvOUKnfl2F56RfwrSzR03kr9EOc7BrkhymQCLxXLB4rI9m0jglW
0fSXSfMS16ODZ8uuyhXvvCH+s3JjiQkRzTxL6ZBJqavXV7BCKZMjEHLO6RGUOCRIoU2kiLgsTmdc
aPzbGGUOMFnMqg4TA/14TPUV/rxfd82B7PGacD61PIpKRYdXg6DVx2O1hrIExl48jvLL7JoWPqJd
c0kxMxkKcCJrXN+gbA4gWMDD2WL2UjVWyOqaqIolwDfMx1m9a5Qv5xckMsHsHNCpDQb2ESbazNpL
eXzIovBizdrDeTP/4BbvS2Fi3iinxjIkaHmCL7m6gRwnnb7E/OrDbD9Id5QfQr89b1K0MvrvmwBY
x1mTrpQtvpuMg0my1rGMV3UUDh5zL4/NR2JioDwmetc0WeZqyiWJ0TOg/kd+2QbCLub8iv/H+Bi3
TQH01h/HYILg0FjloM/w99aDMup94Sd++0MqUH8zBmfMHcuZQFkZeasI2MT/jhg2BZU8CD9UtkES
rZ1qShUsd6BKbiKnLB3LG9FRVdCkQVsrjIRaStzYtTHJRGCtr+xQimASdfjSadfYA+2I6ayW7EKW
SuSoXLfZWKO55cZtqOZtv9ZwVMlEaZOCz8ND+VAgAYn1YHVVj0CBw3LP+6pgiSwUvB5A/mFKGI8r
u/6hUuBBZv+oQOG2MnUREpiblb8vkCVBVNeOWCkFH0BwQ76i2omhl/9In6A5g+/nV623QJcZ8pve
51YJcQsDGEALyKaPWwtxjHGddFx1ZW5f9wpcJc+LgxaDSciuysU/v6f8V5b+bo4JOXmR4r8B9TIz
dspL69jexN4Mv9lFj0NA+e1Rr74JRUIu/NL4xiwTdywdSnnpilcWnY5dD7k3f9VMKHFgjmCn7qUe
/S5RZZWbo2xMMiFIIYnWthJu9wGa9cOrIRoXpD5/kj2AZAsDovjPZofmh5H0GBJDI6gESmvIuotJ
t5yFPJOu2IegQtKBcsSYteAD8g/Fu1Xm9pPb2baK5Q0zctAxAVcqvaOYlqNr/1ojg6YPm/UxjmkS
aYiKFJaqZHJjKMJUpmgUXLSFjDOWJorfTZFAz8GACKCyBN3QXJeq4VtrfaHPuoM6sqtrtUPAW2PV
hY9pFX8cYg8qqj4KVUdbT0GAbydfV2t9kddOCJ6nb9JzH5nxW01JrFWa8QvVagoyiTjZcF+lF8nc
OkWEQG9/i008Y9efgmNKP+OJXcDIERHgXrjVPkaFVJLlOqfFkPwSDBD76Fj7dLqIErKC+1wQaOki
To1RnJwhy9CPZb70VNhRL8swZthfKfi3mC8KUUbPRX0AAfjGW6BhXJAxQgbTivISKLUJauSYJY89
FVBjdDrAGjXIjqiWyT39NhJSsFqACctmzkkW4Z9KcNS5dlq48fS9XgUFRu6mYSQQsFdI/UA8+OMX
KksigVUAZbfKsB70yvBHIn8zR5EArsgMU8TQLElr5g7XQ7jgGWcnx6GDlLU8OecdjmcGogigIQIe
DowxjL9pUaXL8dQWrjIDEylflDLYH5LkU1YsoBQBzIILsOe9a0aAaivQZNRA1duPFfmlZaKrnO4I
680Q61LBuw2An8WyVvZrIeWVBkdr+92b8M7RehyywN5VXv5bdMlw9w1wRawJc0Q6C9CC9utcAibV
oKh2mQ3A42iX9VAIzifPlzEc8McIk+uFrT1GmVVi2zT7Cft3N5udd/77i0ww379UURRpyIQHd2Fe
6+t8K0eNwATv5tKhyEnvLhPvevoTNjlkEZftqkdYxaIcNGiKTIcB40Gx9Pv8SnhfZGuG/vvGTBKD
vUSSF+AZm95Jw8cK4+FFGvw3I0xuUUP1uisiHH4LDf1UATg8qi6nOjycN8N9WGwXwzxpLH3Q1kVF
FUnepY/aJSVCJZ51YznpHnmpcMhUtHeMo+ldbLWRhjadorzqo0vayWmH/+gGjKeZcqylnQ43kOob
aYEglmY4o/51tX+d3zvqTmwY2GwdCyc2ox7xP8fse12PHcA5jekRqRfFTW6baWuGic8VWiO12uPu
zNIj8FtedpH4km+0x+KQUw43//yqBIfo7edsvHvMlW6KMuxevUiVU8QGRKnCnaXNKpCaImlokfux
iUHYpHnXtXBzZXDoEz66k1zTDFB2Rm2nghxnKqqdcteHgRKwHAFjpbDsymohF9YEgldozx6l8bZo
8LadXiCC8omQqr/bYXsRxhyBGyFcwf+ytD8VfUwdJY8Ens6rA29tMK6hVOC7HlesJQNqHoxYTtqk
mDO+R3durAV8Ffx9gxYD0JmUVpg5Vc1qz6vSNchGyguyvGSgRlil27CuBGvinipwrFHNPAzLsR4x
pCNQ3AoY6/o0tB0Z6pyXWVhForjH37p3M/RnbNy8WJu5BFyr+ouoQHYlR7/MfypQ/tRWDMtOXuvM
35UrMV0Bfx/fDTO3ByjK1jzOJdQBuvBbrJEnUkS2EyvLY6nN+/NnmRttN3tJf8tmkRWpxzVfsZfW
osdY6XIF+pnBT3VoMZy3xBtwxLzD+7LYe8SWe2WY4IpjAOTpU4x2jpMH649+33ijj6rwDdKXbxg4
8DRhGZom9ieBGALmdJoKTCcs8t8AJ8OoDeAg7I5zQOGuUJc4UMLH1X/rW+3Or5XroRtzzKmTR0WP
qgyVBqUHsABjDrEw5otMMG8LOTYWOY/AY0d2EvHVN43ABNPjXiS9jY+Po1fu1ufz6+LfNMBLYk7E
tkHqy3xDokYV0EkakE677pUWiunQxhiD/aF3k+Azb0IwafyxxqQCZmetsjoDcKKVw7VuVjdzDonp
xYyCTy0LhQYLtHn0/fnxFMiTmhhVgRPXByAl9aOjCszJ3yM3IhQo98uBy0WjlA+AlTNh0sziUB0U
nANF0r5D6/wm1YUVNq6/v9tgrxYTSCcioYfumg9d42aAt0Y+BKBwcXq0ISJW7z3lm0alBk+Pv1fF
dsuUup2hQaFQSEF5mC+LF9kHtUBQXqjPA7jNUIVOneaB8h6mu/hS3Gii/s6ecLA5YtzfoKz27Lx/
WM92qxQh+lmB/AphvWPvNN+KA4aavPBe9OLifUJoFGNkHRN1YKVjzvcIdpBO0jo8I2orWGr9SoJW
rMAnqXOfLGhjgzngkZYNqz5TDRdgdw5ga/0e7mI390IPbBTfgEVZvMqrd+MX21MEVx/vUtgujzkO
dqyQMFmxPC2rjp02BnY3QL1bqO3AK2xt7dBt3lw+2aBOdRVGEDjdgZ/1IdlRAmXarhNlrNwF4byB
ipMqSb4578ZQYqE2knUWUB8dWJpBdG/ImLCfRR1pbq5qaKArRLkM5tg4YqxEz2UNuerkWjsKV1gv
UCe8mF0KV8gb5zMBcmuP2cBFrVEQmECst9bTLyOxAU3GzKCs1IJ6BtffN+tiMpIQ7B1Sq8FOSSw/
zaL9KuI6o0HvxNs3Fpg8ZJGkssvaInNVgPEp5U6LjEAs+i1aCHN/VbKZyWsUoR7fNDcj0Z6WXoQh
4RYZtx+FubUkGbVMS4UT5JeA5oLfetyPTnZI8RITjdNw2+tbW8xdspIFPFEREo05S90VvcZhRDdM
dfIe2goPPaTrSh3JKhFJs/IP1B9HZx+2sTkXeT+hVCOP5uO82Og1Gj1m7mtBq5jbs6HVU8zCYoxS
0RnPkyDCLEstqGDNh8kHrWON+Nc7eMpooMjJ39hq2n+vRoa7zMC0iwZWJqjLqYzR0ZaGLFHQiNPL
m3BXo0xsu2PomzFsApuM9q0IT8D1y41Fxv1JrE7VONPSl5IFeEPdF6T+TFDfmGBcX+2aaVXJiPZh
NO/78behXy6lqITHd0iCgifYjIiNYb2PIT20uimMNdqkVX6D/Bgywaix3mrq4qVNYOuZU1a3lQhu
zT9yG6vMhbWk9pDLlD61vKQok/AAzVI0S/udGPlBv8RJoNJVGST5wBDCTT4ucAnBxFlONILoF8V6
bGvNieYAtVHn/P3PPWEbO4wPmpkhJ3KBkAuWvsjR5+YbIYardbL73+wwnjdYzbCqCbYuVV8H3YuW
1qkkwfXBXwvIpgzyJnHIuF7aNGDMaLCWxDaf83Yd3CjJbuJpDD6zFgA7wQJioH/A7JmyZKUV09FX
CznTsDpRvbh69uO8EfpjTxzAwBwG4FpQajQYX1Psblm6CUYwQgyuoJsu/B5NR6vypVowOMzdto0l
xtVmteoNe0WdzcpU0OZC29v6MuXKZxxtY4XZtGpEM6eRcF2tUqDIP0Gp0InmY7jRbWOC8bHKVvu+
bwHE0bPRCWEJTerzH4X7MIV45p+vwrhYWAw2ICdYhd6CUoCWQPPA8mb5WB2Wg3iOlb8ikKADiI7b
iSWjyIu1WEivg4wiWiKn6mU0wYlo9PIfFoUSF/TqUDdhG2LFoMQQcGszt/7We9X1sINeolOCGAn4
bIhieuf3kO/Yf1s7mVOXpraxjBFNC7PQXHlIwGvz2km228pXBhF03fmu/W6LeUANcz1kUwzXzhIQ
WmXpvHoQ1/kOuJ3hn18V/0u9W1I/xmvAXcYUjCGYTCi+6wAQKK2g6sm/fIBw+usrKWzS3+jgNlpK
VClCndy2SXWY0+HSrOtgbBVoXi5eGEOTCo3ZeJ2+RI1Iq5W7QOQr+B/4I1Hg+rjAEZioeKL9zMG6
yPT72RSMXXDROqDt/mOA+VY9yScrpvmsWWK0maa0MXQ10QV6K4NaqJMseGULoTNcF9mYZT7cVCRm
vwz4cOGqFfsE0IDrpsTw/xibIvpgrikL1SyUmiAKwY6vVsuY9v2E1CitlMlZ1OFyBhpXyTRR6Ydn
CJkRKO8AB4DSBf33zTu0a1I9nVu4ShMn1+irReAKbgMAVz9xc4AqAbSAhg1GHoOJhmQmrRKbKF0r
Y/kViMEbxZgplAs31r8/XVtDzFvHHg1zrtArcaHrdpnVmNoLP9Oy3Zpgnjj6CGHgJbHQ3a4WJ4we
FHqxr/emSOyZ+9QADBswKmT+6P4whtq8QvmboPEYH4z1QOEhIWiJex21/rL0KfBOnPfzskkTeGUo
DWAsG0+cjw6xpGuFZrGKs0XWAIOxO4BHoegcqvu1gG7f+Y/FvU8gGgqQOUA2UJKioWTjfkmb2gA5
EVTgI6+Avjml4TyuMsYPnOqgXMl70ZXCt2hB/Q6FTkpxyjh8NgOnGknjW1UQpWkU3rOdNOM1TOmC
+9+i9zB3OzfmmEQjHRAv5hJFyDpcbuM8gu65fJCn5dLKDEHeLFwa8+mgJ5tJVQd3yc39X49EyGR/
B0iTqhqJb+d/sAfCTxtlEuQDzNrGRJvmOesyF8dAs9EKpVWS6qesYXKJFt9Feyk0yCwwR7GkVDTI
U3Sv9rc6WL/mNtr+6X0JvjJ7D/3L897JjY0goPx7fUwoUfRYyzSah8al7FRG5KpDuEtiETcI/dVs
+k55Lv82w5zyGE2AVctw4hQoZIbj5WD/mrN921xH2eN/WpDNXMwNxCaTeUVsbI37Wfmiyrfr8Hze
BP2x7GIwxWYDL2eCQfWNZWxzoK16agegXKBUexwPza7d62DBkfcizSTuq35rhznGCajVa9gCu0lz
G8pfDIyTdjU0SRriQM1BCy9npIuzaHVcD9yaZVy+scdKaamikQEFr2Tf7CxvpTViECCKH/Y8/9sa
Y9y9nztTDTvkUTGuliGpr9OoOFRZJLiauTViCwUmooO9Fy9IJq8Z7bgqhyyCftKDscv2ydHyjEvz
++irHrAMribwQm76trXHvFfrtrSLKEaRfQxkhHxzXx2Vi8jvHel7Ay5JcI6C88E/75fcMYitUeam
GZaoTSMQ/fyVM85U9i1H7wI3j1MDLPvWPAeeUNw75/vMZnsZV+2VeoJ2rI7t/T/STMkdggqCzdAG
8UT3G9dnNsYYB51jpZ+GBMtsit8SxO6Tr1Z3EGwlTa9PzrgGXKSJihMSOub79fZqtVOHPtBq7ayj
tpfw6cxiR2d0F/GFTX/xOWvMhwtbUhRjCUGQyVUC8tZuave06dS/fTXFV/fDxSwIY/SPnhqFohg4
jaD2xR6JZtRNG3BJSMUYaLo238xcMB3LX9W7AWYPVQIuNCWqEfQL6HZnj7ONg5Z5sir4WNyFgCLP
Ap8QUJ/sHLdtx5EexgMaZ/YQ31sD+OtaJUr3512C3oQn27WxwjzICLbLWDDq5rZzGiThtT0/mcsP
Vfpu5z/RRhFljVwHJCAax1gTEKasApc2R7lG5gkCkejSmReU/iEH+Eq+LAKRvDb3PG1MMefJHOy4
ryeackxfQnt2uv4QjwJn40eIjREm0OulkWi9gfU0i/a1kNJbClyz9PgqbVW3qOtXuS72hp2/yGbs
9cV8Z0+SCJDCWSikDoE/RVlHAdaZcchEtatlkoBH0chPXftCi+KT4KIRmWBOsp6kbQXKVDzNRnTb
rX4+5ku8y0J7d94beRcM5VMBOx+lTJXZZni8ZPk42AmUDj1JQY6v7W0f8oBAhYBvDaw0lr/cRZ+B
iX6wylyjxf+S9mXNcdtM17+IVdyXW26zabcsyblhWXbMDdx3/vrvQHm/mINBDWI9qVykKlXqAdho
NLpPnyM10pBJJQExyYvkSGFlhWa+CPaQkyyeGWE+U64X0hqPMFLL2VOTjiHIkb1YDzGn5Zq9qNfF
/WKU9wRzPKhLsZz+ZrGs3Qylc298M4+6p+3NyZ2+5ZXrPNK+EyZbb62fpQhJxIlZmPpC7EWQhQ4s
q0CiVtE4xmtFPNlRb/sVw1dGIaj28Z7WHxTIsmWBgtxhtcYmqBe3ke0gHfgie3T2Kg8AJH83dvVd
6+qn5fSJi/nMIOMdDXqT2Upl/NS4dTVam5OQ8IsgGtwPhvEpyGnj0gItCQL1Jv0eijZrY1wtnoQX
YP4rftK9BjPVvdv90O+TJxC7Czu+nJsMC/ttkllYFy1pl5TQIh+We7t6z6vnJf/LkmNPcKipZzN3
zJkdxvMrCzT5mVqj0BfUMdLULCQ+mJIQ+a0lGH5i0DK4bpFzqZ0ZZMJV2mVOXCpIpcoIKnGO7OXt
jboqXlufGqCzwW//iXsNBJEomhoYnKHMGedfr8mdUu1lm/bpKREIRoP9/Nn4T2Ue7hnbmHLOTWVj
p5J5hf+b9S8QG0qSI1oM/e7M90IRCTNa8EI0v9hLelDzESW+DEn2DfK2oNph9iAELTC61f+Bo4nj
+GfWmHt6aGcymjGs9W/VfuyCDhAelITnvfpTiYLeBh7QQElYer7uIxdmIaQAiNm/ImjMzV00jZNn
JhRHpTnb1/0YYDww1OJU4Ip8M9hE80O3gaW8VJNmlZ0EqP1YRZkDRe/ltMqG4ItduMTHWn4boR90
EzvkHsy5SwojjYG6EYQE0im8vltcC7YO9QAqSm2x3aN2iFZbUiGKZyrfVvU+FXHpcLfp37+PROZ8
BYCI9ZUU2bWXrKC0yWsHKj6pRdx8sUXtvYt7mG7WxhQTaBMIxUhrhM2KZAhem6Gj7uUqCcl8aDrB
lX/5PmdsMR8GqWFnQjn9H2lg1evc7it9ctE+Yr2LAhHYhL80CzSuUEfF84cJtG1fS71UV41nA6xj
xj9HFKOkfWx9XexS4HLcDwaFF5C4QiQDAN7zD+a0pVbmFkYRiXNol8VdiztpeLzudJdXPSSoZdkA
Ny3yGFAEMWe0lnJbSsakAcPvvIfoyIOsE9MFV50H4t8f8ZA/Z4V0l9ZFmMed34D8Ro1SfwTDd5qJ
LmjOCTj7LUyEd2K5X8p+IoBpvhhjaP2xWgCzVmZDM6cmXT8gHhFie2sPss4E0vKTtRfsKXW5s+BO
7SgqsBMQI0fZnn7YTazIEp0kTZyj+wuCaCBBd1YL1oN/ZJ31J0MQZS9uYsYaE9ydtHUq6JoWAAQY
r9Bh8J1CCrV+DlGcnaF0qoZdXQmWyHHNsxUyXhPlWWOoCmYO0KwK0yoOp0W5G7Lv1zdSZIXxB3Ox
yqSa09Zzyhi4GhU87EVgSIIIwvU6zPwqYGZWKBr+/Gs1jtVMeJwUXt78TNUXbdldX8XlIAX9QBsD
9Ads3MGex9lc87rxgIX32udcBRnGujd95y/5LXpLb8aAkvyZsasLK8GitTGeiEp0D7IfrE2akzAu
7FtZmUTLo8H8wts3y2P8T9bqsop1hXgq5hp1I+z1/UTAoNLcYHjbH5YfThvm8k5uguv7Sv/uNbuM
D3YxUPPjhLWlWV4cRmLfZNIy3KyZLLuFWojEYbjOiD4EehGgnzbYZ3M8KXGSGfiK5Xonq1/s/mjq
ogfKRRZPPWVjg7nLCrRP6BQA6ilgEh7+SoPxpGPWBpIXhyaUDpg4u76FXPfY2GNcf66TJcUjtgVa
8naU3ogpeCLzPhFEZqjIL/TgL2iXYkh8OxDIrqk8C1A3lUuKxS3bO6sh/vWVqPRrs95AH3X2RzP4
QhcFHWlS24OMx3g77AfjsR9fZvlkpIED3hKVHFSQpPTafaS/d0Z0MopTgxcmhi9n3bNWry+P2hS0
3zGs4ErSk90e+0za2c7sqc7qTmQV/FyeM21/LXMTVRmyC9uSMJezYAxHd3x1XiBRLJKLvsS6wKE2
dtg5qiaP8nruTeLpIzTckyrZ13b7S5/MJ6eHpoUyHFa1u1vkMux7B7+GCB86vOiw/QX0/2+Cn2YB
SbYuuHNrf/Tp2FN6NO6MneqrJ9GTVLCpF2XpSUpVNalbD4BcN5qelFj3slEXnBmRFebMFOUYWWuu
ABxZru5Q3qjkUc5EOI2P2tGFOxtURBeZJg4PE1SnSTebukGa2QTO4N7Wh0xFCxnzW2HqJS+oMU2a
p4YqiNnU+DML3Jhm4qqWOBkBc0DjqcDLjVYKvwReffpEBgGo9r8LZO72xcygEkOtrKkTdKVysowm
sLJagIbifq2NGeag6WnTQYMK7lcsf0XFe2JB8UoXIcpoWL7ysVg80jDN1eK0yFvJTfcSHdOj9tQG
ipc/VGj5iEiQ6cZcGnOAfEFdzoaA1/mBKswm0SKZHqi4CpPGeGky88Ys1e+rpP8lz9rRyC2BR/Bi
K2h9QMFBQSF4Zp+bJMPaKNQdPandm73hDfMpsR/X6GbMY0FgpN+DXd3WFL2xNuEiMY2ibxWYIof+
QNEn2i7Zq8K86LKpgMC4tUP9ZmMHXLqLBT+HrG4GCHoN6BAKMFDjVgAHAXgoFH01nh+CXwRPRmBD
NYgentuL1zwytQrXU1U+zMlpURLXlp8EdyDdHHbztkaYMwWBpKR1ogUKGUXmQpXNXcb3PsNgX/ls
y986jALpP1b5ru4MiqQopclN6qDTju10s3aQ1IwiDxoCJhm9uH22R8PtuxQyJaLjwrkS8NAE5x1+
AqBUrLz7KI2OtZTICsCQs5/q1C0wElLhQyN/bMZvEkoUBYRsFYxGTePkXd8kzh5tjbMoj3KIFatP
I4xVrNr9PFk3hjwJfJjnXLCB+gf+xQwzyyYzTXJEnBwLVIzOza3jJOt+Z8euMt45yf0oHzo1xUTM
S73uMEsTXF8gJz6oMqr2AB2pkDBlx1VjXc6LfABcDE9db5kHvym/LVloIXmUo9uyKcLr9jg5Hoh5
ZIzqoY1qXrSTRjlWu8pC2crJQzs/OcNPFa3G7PG6Fe5nszTchQBIohnIxPEpT2p9zNvWy1BuVpWf
sST4aJzAg2UAl2M5YHS+aOZA/dSgPZ7Gy+yvjnyjd9/X4rarkiDOwwbQvjJ5u76iS8yFpp1ZZE/r
DOUJnZYt0Ym408IOvQgQT64nKWgDNWxunCNW+6h9u26WE4jQ84MiF2WgAhUqE/jSNjH1iOZjRvOo
KE8WBJSrqBVsJtcnNkaY7KXNy3ohCoysztdBg2KIelfl30gser9wLqazxTBRtQM54BpluHiHCHok
fjSQ+jDaneNhBFjOvAnbkLtyZ/68voc8X4GumKmh7QdKKpbAqSDrpNVpWXi100OvrTvEGO/N9NmP
AS9sdIRPKPyVpQjhx9vVrVnGYfpSzXSnQnMs1dWnvl904Aqj56YfPXDCfr++xEsIGbxza4w5cJGu
zr3WAMabHdpnSsQ6epBDfSqPIrAazyF/G7rg0h/LXm5xzxAvaky/7fa1Nniq9vf15YiMMK8Qu7SX
Dn1vQvl/bag8ymowKKLS8PXvo8lMZqYnhRUvA0qpeHC5eQO1NPCtr/fQkBIcL96zDoQOkB/XwJxs
YqrpPJtImykC0i4CEw1qpI4k30mt7cfmEsS6HhRR5UuWFUx9f/wAzthJcH03eQvdxhDGEdU4QTMh
xUNrNPcDCVrb9BX5W7S0u+t2+BfpJo4wTqgMnQKCRhhypAzj81lxD08aDqQAWCHteiQ5U6Y8zkP2
K1Gbzl1ni0CIUoZ+ywoJ9us/Rr9MriicCyB93BGAfzO/hWhmBOhEAYo45/uQ79YqERjg+ejGAJuZ
zOCYN4tuhnLbHEArzl2aQElFck7cLVXwpsTwBJVVZmPXONQGYC4DtrR6pkx3DZTNh35nx74coisU
ih7l3G3b2GN8ZR011PRN2EuX2F+0h8oUXQIiC8yHsYdokhsbH2ZSbi3525QK0BA8b/+9YxbbNyvH
JbGLLirAK48UdXIz6aadvinSj+v+xbvLVFlHCxMEFZfa0+Wakwgs/4hNJA6LeHGT6mfTBlqzl1oh
tw8NEMxLQd0ao3u6ef7YnZn3moSv0gX2TvOz0AmohKUNLV8Kal0EL5NLzBFuE0sGlAQVdij6qsw3
Ukw9lyKd0mxjMo6OFejfuglUvqi8fc/cJHD88k305OJ9N7DDICJATdsB8fv5GoconpW1Q8zXld0U
/bKrZ2vwDfSHr383XqlG3dph9hJTQZjogi4Amuv1YXoEQXLrJh6kvnbV5IKLdvL1sEJ/He1WQRzm
3gMgyUceidTbgujj+RL1QV4Ge14pqRB5oHPUujv40q78D4qZH/AK1mUQ92QT41AqCrrMdkprYxO1
A0RnOhp+7+P9CLoExc+DgkaQUHlSCrfYgTcdjS4loPosgBT4A0YPuvdlZ/nXd533cW3ELxwYel7Y
G9DSIvBRT/g1zYysIdLd1No1zn0tiaIyL7og78fsl62gRcp6LnoMZZ20ANZotQZ5MOIpueCW48X9
jQW2RouYD7xiW7YeMfoA9EKxPENi7+cf7xcqwViBiZxXMdi0H4TJ2mCsEsggY1nBxHh2HBRMNw7W
vSKZgjYGZ0Go94OzE0V3AxrUjFcOxHEaM8aCGukmNV/j+HsWvVxfDueraBjg1MHaAlVymX0OtoOe
lWtDS70gh0lBbhknAgfjXZRbEyyTvJnLUrFmTfshzKn58bHc/8MxBVYVoR4tvQWZwwVjGjYNS6IT
yucH2bZnOzKpeETvfDWsY4QV6YEd76TmMIimu3mfhzb60ZWBUIpiMAeZlLLVmDkWZqvlPpY7r89X
L21rUXDi20Fflb4kDECsz9fUak4/11Bx9PKXETF/2JWJ279CWeRehbRp+ZUck0fRY4ITFjQMlQNP
pYDPQr8ofthEjoBnqb2hAEJH+lGaJztvUNkSsRLzXu+wZNA3tAJxRzYA1etKDHBnAHSk4AndrOmJ
WKh72OtOVWKfrHbjNs3fBM/e1lFcZx1vdTLsRnt9wqRfAB3g+wwyD9dPBXfH0WbDmAomBlGROd/x
qCqiRS9R/+uK0yQHfXvTReF1E7wrB9ByDbAUVOcwf8McblPqChC6oXM11EhRoqdlgHBVPPha8Ujw
gaviMXXe07Z3c6FpTtJyZlo9Xx6UNBd5soD0WY7ts+aDM9VTkFcewAcOYq3mNZb/fD/PDDInRe5T
s7FMnBTHSR9IYT1KGDGymvz79T3lOO2ZGRrsNslY5eTakBQwo45aaHeYpkuOqZQcwdr89L9ZYhyk
bhCUOg21utEw2kDqnTTM22q6j60ZcErFSQVX2yW6CEJJiDGoJGCsGckfY9BqbLsAkQTx8nVfH+qw
8goPNVHdhYQR5ev7L7H0EhEGoziXYA4DfyQYgZhgCnWDBBK5uKoxAN/HQQmGQMqvWyAbg3b684qZ
GFFp5jIcMDaZZ46jzqmOhzcAMbuJuL3jOh9MRPZB61ztHx4i4/hfAMb81SIGyQh3wIixWO2oGkq9
Gwts8Ut5kL/TQX8Hh6IAShH5l3jk6CLI0JVu7DGnsB8gydEbSKtl401fjxHEMWvRJOHF9f5hA/BY
LEq1Ueo4PxGZUpRpVmE3hwRNY+XvuPl2/SAIDLBv7UixiKI1MLCurZuSoB5FPbPLQPmxBhvIPR33
kck2AeyuqPpaB/jA0fDGssI0QIkGrI47O6S4xOvroS59lj9QY4CNgjIPTTpU/883LFn1qJ5srGcZ
vw7dVzmJIEPlJ+qLYovyootoxZhiopVikLnqOpyk7pcW6t+N1/q1/DU/rfBuOySPGPAIjW8iHUqu
023Wx8SRuQVwT6ZZOBRaXCDaSPlgWAKwCtcnNjbowjdhuCDLUOQENqCR5JHqKHUijij+V4LABD4R
whJ7dyZQJsnUCFuXV6e6/xLJL/n6OjU/llTg3pfv7Y+P9NsSc0gLgpmpIkXdILW9KehWaMfROTAd
ZIpe+WTtqPwjslhBuKfH8tILf1tlvBDiGTquMljNDpRrttjNRzXsd6KpM+6tAkyJgT4XUJZ43J9/
KdC9WVYSY8xnedSPpHat07yPwvWo/0BfTfXTMLl19tcPGNfrf5tkH2mz4mRI4PHpBrtDk/SuSAbf
bO7X8k/xCvTDYaYdfX06NcKW56yiLGM5xxaOcQH2jL1WQjBGBIq4eG0wRpjLynJaqRuTDjkc4Kld
H/aUhHJ9kNK7PHvtxlkQnPhX1GZRzPca1yit1AKLyl/sXX5a9xAL2K1efae6wN/6ItYW7kG2dTQk
QfKDmMiYa/JOcZYBMzdJAV4QaGLZS/uJz4T6GeawLCQ2F3ohddMsRlGq6PA69eNoKvsKpTqzbV6v
ex33EtnaYb5UNxtxDbwH0qQbLSxQaumPlMBHdXO/+XPSN8yy/V4Ss2vpsihRmWGarere03k/pX+R
9uv15fD8TqWgFYO2zi5qz4tG1iqz8D4pM+mgUrEyKX2upPUmxk7K49j75jKKnI/nDZTglcr6os7I
ViNQ+ED/pEW+MmV7aHoHeKRQEmz9i6r4xlEGMVd0J6KHvIT84oRtjTLxV8NukiWdQcCAqUpfq1zM
o8ie6o1faAYMyu/Vc1pXMVw1BAvUZ7iYzswzgTjWQIuDWkPjKQTRSlXdxTmYtSDa80Lido1MIkDq
rkmVTgOhSvUcD+/LPLtaf9Nmn/HLzfdjrn411c1YibAWs7e8fH60+9vCFg5N0x1hry4wCTlQK8er
AYGXuVKMDszfJQowE+5LOhuFmXCgYZ6HCp+IgEHFEAlA0r94xSJbXyLy6qhGB4tadtNAJX0mJDTj
2u3VR6us3XHZVcIOpSIyyrzeV3NY0f5H5G8MkFTTIbrsvZfdZXLVw+ADHYqsYDi0O+OQ/nIeRIGZ
7zH/brLBnIrEmZYlVnBvW035OprSqeykPZjxcdNl02fcxkIqjIPvaAg65x8UWWrXVhIgCNaQ3LSO
/dKU8a2Sm4frIY2X0qH6/68Zxm9a0lrZ2uTo+Y5qer9aUfvQKJUGvWY788wiqk+6WYhAcvzw4sjg
M8RgAaRz6a/apKpxXZc2xnDohaoprp7tR3/1l9tq53jS1/hhtTzLcPMHSqIR+yKVtMuGBw1uG+vM
1pJFGqacWu8xzBeQh/pAec7/TnzlUQL1hCsDsh57MgbJr+81N+9DJwclNxmUoTrL8ws6LsDjE2BG
R9Bl3WOKtnmtV6UKqgjTLkMO3GMS1V9jkjauviapO3fkde6696yLXm2z+pvUaeYLfhPPAQBasMFV
/jEPxpwoxx6baiJwAMOlHyEPZohV1iFmqTxIE96Ud7Sp6viVYC94t9rWLHOUSGybZFlBgRc52o9C
0x6GqRe4NtfLtjaYW8TU+s7IZdycTXcD5GdHfArN8IogC03fGoF+RlerABQZGgX/RU2eRnY2QmrA
ZIGY+GP+jfHycQIipNdMMCUmGP2R/a5tICYhaFZc1vnhzVsrjDcXBJ1QA3RJH3QZxj4Bh9x4VFCd
oktKBNb4n+33kphwESnaMugduHUSSX4eW+lYryJ8Ojdn/L0gAKzPg4MST203jLCxxoH6ywjzYNyD
VHxWPrimhsK9fgKuLwnqH+fmyOBMSTsCKJRWJztK3PYzb38N9WxczyowyGylPU6NmgxUZrdWE8+x
tbDV54MtSQLOGb4jbOzQhW6CKtoyw9RYANWouxSC5M1O8rqQEnT9FyYibtjYGGOymrEzs76lZ2uZ
jdbTqtr2mkiZd6p+axonu+xer38l4eqY6kaUKcriVA3kl8EKU38BUwpkZ5ydGeZ+6VWCy5f74sOG
OVQzBROQrO5MPHQThGCR3LT+FJi4HTB9tmt8qlvf7hy/E3w7bqTYmGPOsDStmHGjicWQoL7hhDY0
2yKRoLXICHN2rWhNh3SBkcauXU2r8Fgx9rIlWAr9KxdB7/dS2FkC3RmUYqTsLFBdAmVgvhtCqnYs
apQJFsMiB+JxWJ0ux6EyEr/qRxfsSlX/93Wf+yg9X1sLc0mBEVaWNHQWP5Lqj7vxXX6QnuIbqXPn
o3xfuhhicRM3u11/ljvpWdP867+A7/Wb3WSuMNKmtbFo8PommAIA4eGH+mE+rgEBxl/k9dwzvTHG
BBATYd8uLVqWSpOdmaEAb2IGzQhyY9+1ghPGjbqaoWJ6E+iHC+RH1acyyVNwSqkl5NXHPmvD2JwF
SH1evq5tjDDfr7SVCPw2eC0soz/8aua9tN4ClXb9G4mMMJ9oJfKcViOM9FoKZU9fnjGoNu9n4aQ7
74m3XQ3zeQpHkqS0QzohtUMazvPYnNq5THZIgSI3b3V71wLAhOExFU+iRg5iJFj7ojQgv2QY064E
IlLknqKfRE/p5sqxzGFSDFxvXvErTr0PtjgvBabBcx51vDrFCl38wLz5pMw1MMzWAG1QNAqU++FX
iwkb8OK7GGabEZkh4rv/BNs1Xke//ZTJ4VpjGG0tx5lQ4vIxbQBqGFqBA9FNuogyGxNM8FdtPMHk
1QC9Wg0Ftbr3QEzzVxdLopa/yFGZ+J/EIEHAcFyObnCpuWpEjmOCcdGpggqDkx2unwrB+WarA/3Q
qbEcYd/q6LtsfxdKL/D0v7YfxmDSNjWTirZbaBsnIKNrvekvVCkR/Mlucpe95IfhRwW2SbwfIRUT
mDtTMHTP30wKWgORBqCIzGaqad+WowL8Vl3fWsNRRvGonsVFFq4ZHZBdjPabeCcz7rcoXd7pEGbw
+nh8bOXm2NcWiDQM/VSlqxBby/VE3YAMKTqxmBNnjnM5jWWl0OM8eQAipymmXUs/fXRA7RNj4NV3
dr3X3oq6LiKrzJHusgV8JANltSqScKofcrkHavTluj+KjLAbOUySJs+gou6b5ynL3Rxc6CnAsNet
8MPTZgeZs7xMXTZkAOp7Km4a2/vnxkZktA5pAoByRZXwdtdtck/axiTjiU2TQ/+GICJWlBN3HtxB
pBvLd8J/3YI9y9U0zXiPIUCVtjO5AyhVtMl5l6LFL+pYkBfQ73ARDKEsAPAPlBgtFueXLkmfLx1m
EFbT7j28qYr7KJlid5pSzUclFS/PVhXN8nIXuDHKeKDa5nTMtmk8B2XFOOvdeHgm2q0hao7x3cM0
Kb6LVvNZ6FqV9HaqrrSW37pTAJnELxB68shddgcaPGR0olIX1zc29uj/39zP8TS3uWOhJ9Lk+1X5
OoyCljM/Q94YYCJGkku9PumANHXBArLfxFv3UuVPu24Xo1cbUN51FZrd9p1+Um+Ke+nn+sdjDbT8
AdUBKtiFdtbHL9wsUdLytlyg1YnZ/6V35SbzxwEA5utnjBs9NkaYRNJaGtUpJgmiHn0D/ofAgCgK
ANOfMALHpypgsmGzmI4xQ5asZuCHQ58doxMFGqiZrS2eXhmzYD1cv9iYYi7PwVoli9gTnhXKIQF/
gvPt+lK4BwoUd5Q142PS+9zvrAgzPanTIS/Mc7/t92350Ju2q35CSIMSPKLjASwjSPWYqI4y7tQ3
DrieOqsPJ7kI+1L/YaciqQZuUNqYYaL6PLR2bw+YdJwxk+objfEjz9bRneP1S2Ktu9lMBY9ofqAA
9RzVeIGAB0uvt4yrNDULbmIoJ2C+dwlKsCFK3vpI1v0c4BoRzrlwy246CtOgfgZzICjez79Z2Y12
kek97v3yFBulb7Q3BMRIX3pvnUOnebSd3ShIonjHClhhC5BuIKVMdsKhWRKMskoz5r2XoC0P3fIQ
DyJMKc8VdRgB26hh0ZLO+bKkuTBRc0ehWUmik0yqwNEBpDPb9n5oVsHlJbDFXpRQDixiE9MUXmbJ
t0r2vdS025RI+2ISTYHTX81ek5tVsdmvESnGZBOkM8YCqtbkUVnfNRBpdNPjMJFAJ7fN8PbnRxrk
QSZo/wFXB9n0+T4uCaiStXgAR4Q9+/XSuAQQSHO9g8TaJ4LT1hJzG+utrjRaA0dEwAXiWpu/RpUI
Hc/1vM1qGGcfB5Bz1zZs5Oabpe+d6GEVKZ1zaze05AskB2CcoLE53zH0XEZMbeKFkt2soRU2OyvA
IA/6SwUEHUWtSV5E3xpjbnpoCJVRb8KYVdVfoBH2RQb3ynUP4O3Z1gTjAUUGJWlthQkZ7YzVQtlr
VEG0IJhW48XarRXm6xsJJLOzGVakRE6C2uoltytaMzTG4qYZphvHQOZ+fWE0fLOHCTEIE17gYEON
i1mYkRRalJRw7c4InXhw55+0J2fnrqLse2l/3RgvRgAhpeAI0fkPNl+BBPE49+VMPDTyXRCn2vdm
7Etd+L9ZYRKWuFlstSoxWE4cMzRJ7jvZmw4mjck0BZvH84rtehgvnxtlnpcFlrrib63bgcfcVc3d
/7YaxrlRgzWnkmDPpuJnTDq3lolbxzOgctft8A7Rdi2MI9hDbDUzHcef11fM5Soi+LporxjfllqQ
W0wz/j4qoqAGuSHE8RZRUY67CIrPxHWH6SIWXJhktS6nCjZLl1H6GF8TUTbE7Z/jb/9/CyyW0CLt
nI4pLIzhFEhuXaFzHIMdxM38woOSPYo+L9Ku8OV30VuXiwvFwCBaMpjdUAB1OY+pZRvFdW5iVrYL
kocUMvPjXgH9O538lH5RVNnkWs/XnYL70TYmmY82RTYksno0ATCUopiBXNwMncC/+SaQ3dNMFqIH
zBlaVktN7XFEZ4ZgqKCC3nCqQGhBkJSLrFDH2byUbLVvtGRFmButd0k/5OlX8hkIMtLVfxfCfJ6k
GFW1VGgkBQ26RB6lZhGEG2743FhgvkaO0c6uGWEh0Ve/0aBf9q6anTuIUlPuKYJiDvCXoEHFsPn5
Zo2L3RSWgqO6NJ2rKr3Xp71gKTwT9gdhJ64DQLeYr26ArC6ZOmS/xnoql9IF2lNggbdZWwvMF9fM
ZDJjjbKcVhB5Iy9EW3y9bN3ICK6fEe65tDFkDkoH+nRgg46kLFIBPioQOqBfuvrEjwNgsszDehd9
oe+Vad8awqls/vL+NcrGoUEbW3O1FYKJnLd4DOfUX8jgxtYnukibtbHaq8lcqEYmxS20OtJgWRDt
xvqnaluuVXYCWC7XJTD/B1gUCkQX79kFOQPpLLQzwJ1mB62Ut18nq1AEr0uRFeY5q0lSryYtRuDi
OQ/0lhys2hRkOSITzKuryOOU5CUKTz2RXpcl+lZkn0nhgaL6v70C7/L5CQXaQhqHCZ+lqhuQXkLt
0J2s1a9ikaIrLyPdGmKKJeU4V33nqBi90mVfWsl3RS1dMyK3joPrzzL862eJF6a35tTzdXV6I41z
bqBpaZ4ke3An46e9iCY5VBpc2JwXDxPKPa5SgCFd9OYymCw9juQcGPPsoB7nt4EA3kvrd93f+S4K
lV0PCqf1WDy37l3rTSfKcSC6zHlpNyZJQEmPCXgwyzGXhTkumlKALdYbp5OKt5GRuNpaHxvUNpzR
y+rw+r5y0Xdbe8zVka1rYZaFRmF/8w/nLQFfFUWRdD9AkhomJ7E2GPdLbhbI7LEK1LZdEjo2MHZ3
atzvDKg1Tlb+GYfZmGGO82yn2WhOOuZ+TBlV0DsVlDYWeRfsHjfYbqwwJ9pM29KYBuxe+WbowVCd
lDc5oOQJowfsz5DddC14Ioow9qvX66YF2/jB9LRx1UwhUipLQN2vteVbqx6YUn6MCxEPBjdk/V7g
R31sYwbwInWcZkTFgmQgR43j4dDHiQgtILLCnO58ioYJNRs8MfAffpPrnWfNIvoy7jTnxtXZ0oOu
pqNBzITSoyhh6Sv7IfMjzTV9SmtB2ZgXn2LCSfqJAtjWLl39Zg9JQiScdHyq1lL/Ls2nMU8OxawH
lt4KTrPIKZjgEdWVVNm01Fas1a0TYWYvmp+KSXTJcIs42xUxQUOqiY3SIsqHy5D61eTL5r1hvTdG
5+fZk7M+5sNxXL5bzn1TPl53e16Jb2uZiR7RMsil3OIbtmPzTepHv8glKBGDMc6rAS31sqwK0jbd
z0nlXbfMz+Z0TNMgi5HRVWEyUwciVGXcYHObVXtNwgP6mQ/9sHhVO7jGpLypSrZXkiqQ66CU/tJU
T5pEyTH3+6Kjo4ENQEOhhLl0p0SZqqXATyixRl9LiCutqwKRB0mwWJEh5kAujdUmuQqXjYzahSLE
OM+ooT0JdpRz7G1MdBumASIJsE0y7oq+sNTXKhoik5d+n6AtSkIp6MLyQ9gOAOvY1w7XTXLWBY5A
8DqAQAj9RnYDidlDomdxkIEZJKz1lyyK/USf/3z3zqwwuzdX6HKuFt4wkRM/Rvr4OPf2sZvqP4cd
2/RVgYe/iaYIC4Pol6rX8oHyqKVfpT4K0D3zr28XJxmxkQZRVTkeraRU13UWx5SVeEnCqFW9KHb2
Dd5L6+p4eTQ8Ip5+vW6Sc6OemWRCi962oySpFrACZjwcS/AVhnamWHie618yMNAIVsgr2yDjA7Uq
2klgCWUrj/Jc5ZVN+gJ8KWFhe1TZA2rcdzLAHlSRe/HLoH35Z+RCVJ3m9bNs3QLDKghWgZb5+G2b
i6Fwhv+TkOjfRh+oEuiA2w9IvGQkXupJhFKnoZFJbmnjDJ0lyuJzUSWyCrQFJ6BKvHV0XAIQkp4n
Xq2lvt6p4OoWQfA5h5v2ROjDl0fUJVlprM1LW2Be03w1l/W+ybPgj30FaAgZBE6AYYAvigmHRdED
aE8JSdNGcwtz8ZI+cs3qkBkiwntO3KDEqhr+wTTlRVUCj4J6nHUAMFoMZFhm6+c5VGASkeYVb88U
BfOMCiCglCT+PFMAdU+ETgVYfov6ocvfLePPk0Zn+/eZpNhUAKe2CP6+3fTukL5FMWSIlm/Xvwov
O6CaQ45lUsUroDrOV9Fj0Gd2uhpHyrd+UI4l3W9uqHbifxkn4R2iM2tMwMgHMkuZ9UF6p+DwZiHk
qe90jGJqQb3DuMSXz6wOyDP4gQHKDPaNGFlOifIKtXcEieqH/rv8xXSp/Hu9swU3Ce/MqhD1Qnwy
oUvFVpA0vM2kZkB0WnaTepSV06S50nI/xKJvRusCbHCgKiXAjUATG/wc59+sbGrZmXR4Rj5+n/Kf
dbZvp1+qNdEJONCKv5WYKtSN3Sf2UqNnF/JosMmOfimNk+rxWNMC2Vq50M855cCsjgQcMlkg5uPi
neKtOcZVUqXVVACfoQ5pvA0TqE3vxlVQReI6/9YGc4TrOAIqRoWNLqBEep03nky/oyDBXRyK0hm+
NTDPIzg5JsVqnX82PZl0o01G0O+g2yCj7ZAeUcM+aAGSJyFuilcrAFb6tzUavjb3VawraEIXH2vr
bMAg85Nyqk/JCwSWDXyw5LbcCWeueScA9zOqzWCNAWibPgg2NtuuqKMx7yG1RRJ3xGWlmPuu+mVl
t3b7lwlq7aECQ6GMAREd8w4ZlDHLXRK91Pmt2geNJHjK8abnPmZPwRsIwWCVndHs5kirVGMtPJA2
K4NrO6sajHpmP+SRZYWVlNS1m2Tt8lDHk+m1cVw+W5kFHJhRTWFi2O2DM3YSkGdZ8lhOUlm6RUZ+
EJKTQzYt0We8EUI9iFIoCF9CgSxpSbVuaksvuo12xYcg5RRWB9XFW144Qko/BRtDTJDTo7iOAv4F
R/3a5ZIMNdYSw0iUDJSqPOghiEc/EzXAVwm0IEX/YlD23CXMOiX1GOEbdPX/I+3KduTGke0XCdC+
vGrNzNrLrirbL0LZbkvUvm9ffw9r7oyVTCI59jxMNzANZBSpYDAYceKcPnGloXel3gkrYBXs1Hpy
nD4wJ9mTCFRpBlA11cbBXEVMlZzM2Nn/DUwoUQu7Xiatr7xSazFVIE2SGVSZTsIxNr/HA/TTmqlQ
NtdRpVyQ9nMPvWkpSHyQ8+sX3PxSKZVNVleVRz4o+JQDidSHzaNa9IkvWigvJQGCkLJkGshKWKSQ
Fdt6tpngL05n7RSDZ6tNBXBJ3gkHYhycG4CFYDVMUlIodaLAzdAkhYT6YCcPpv1rzuSXZEgDMR8z
N4jtzTEBJdmcRddlLKj5Uqnu3RoAlRkQD7wRjXtPMWQiuCmv7uTsLH6A9nchLDONSVHHtvKS9wV0
SmXQxaCSJUGMOqsthXLnrypuPDqyJ3picPeWEqbQgSJELOao6FMzVOgIIRXTZy/Xb7b8LjW+mN3T
WAq8Ur10FLxl0F4HRaOJeU32VFp9ZQ9m1SdeetscoVfsA5+sRrQVjjr9B03Rwz+Y1PKhTvCNMhIv
gQ1+mhvzj9FzqM6gpKAAs4JuB1vky/sVzOoq8KJGBT7ijvyjLdLJqfPP11MXzmqxWDykoFyBZyOL
Wa6INZgfmGWreGmce01UG7lMVWwEbKwDV7tBKeDOY5zTEpnUAziAaydBwenUAzk8ip4bl95hI401
8eebKMOgu3ZupAMysFU0TCVKLZjzsxFQ9sQzpjWYUJ6PRR4issaETBMCC928wZo23WTr61i8b73r
pLeTEGNGs57zi+h8XfQv2R24TZ+VUaoA9Zo9+iQgwQBOaggx4lEAJuwbM3FX0bw0JzGATZUi2qBj
gpuJycRATTSpWzX+R7AWfZTyzth8w/ogxKaIb5BUz2+gDXjchBMWdO8uVgz9IbDNQkYbwM7zFctK
jNtyxhTT9pDdjgEdD6f0iE7gvGSv+g/K/x0LO808H4XYj6xauO2NC5A5GhBJPHWYsZhrM8LEvV/q
6+O8hddPGm9pGm57nGoQTmKB50vrpyrR1hqUrHH+jy2BPrfxF/ML/uVet8Nbzd4OPfE7pxnGEXAW
TS29BfIwMUq3o2H5Xa0KzFwmSRic3i2HOXPrtPTo7ykl8tXEbZ2fyvjLtt/L5lQPt1Onu7p+uL6u
jxjP+sbeInPucmst6y3BwugbgdZYe7Dg+GB0faGtPlAkUlWzzi2eHL89pN/6G7RCwvg5/SaapOWA
qZEVgi0exLrIXS6424t2RXXDwF8ifVrQVf24De6tCMJZh1awap7X7E0xX9OO83TJZJiam1ezuJGy
3q20SGsFKAhO9eF8ScznbMZljnsTduQn6weO3UnygG6OoCSeHjqUH0S4K+66dCS+wGTal9zw2NwM
tx/sdfmagYP0pivzW2NyorafX687jsgUUxKYU0BD1UorvRHFjrKS3BFDi+avTRHJIvJOnqkjbiE/
Uc2LqcHJSGINWQrmLobvDbR20jJ2jUmUCnGtGKikmKpqonTDhEhtiedcSSB+CAmzQ1rNQa1IlmuM
6l8kIObODpPONkuuS7kBO7VRvwKJ427DEIFoUPC04yUgiIlgQIN6Kcj7GcfbtCrDjIeJrDlNboFZ
OG6ZqDbOM4ESrurY6DFQVvHziCivJHdkSl9OtiiXokLUPeckBB8jPQoto+G7ML+v5D2erTadFs2L
E+JCYEAuVaOSrnVZvdXq/Om6Q3M6eLhAgP4EuxI0xy7mRzK5a524BKmuMbpyde8AxwYaC+Utj3Lo
ZXSh7KDeX/rSX+DQbVAJ0f8pmMwBydL5TkpOmdeTiWOUOUcneRik5+sr4+wkKFpwBwN+qhkoTJ7/
PmpA8rDONOHZHGAkCZ68KSiV/HksrPdWXc3nIp0mwU3GcQ+a/UKPDvkOrDMHqkhpM71qKhxb0y/J
q7pW3vVlcV66Nmq7QOOgrAA3Z5MqNcnVmvQwQRskCUCt5nH9OnTuBDXH9VBIf7GivTnm0rCWNWmG
Bq+lVcqTg26Sr2U96gI0G+c5CMZCpNs0RqDQz/KlzZWkymsGRppNccl7fT99KnzJs39a35pXSrqk
H2pKfC64EDk3FcxCtZmO/OBZYTA+YqwlIabTgSrm2xiUz2M0HIB7eB59yoS33vx53eDcHL1d9ulU
bEqQoqGUBGsVlJPlo+ol8I7LC4qagASBBgEPFOSZC6qtWmjPxDjOOkBuwFfmN+QEIVgwQb5OgRaM
IRX9nA9wH4Fh+sNMRgV8GF66wNVSHium7+T0dp6SGAUY5cGO9KC9033pjjY46BNeVD7gJIx0XEZG
bm9TWTzG2Carq5orqB4s2qvuyeRx0B4TCKJIhu7ONgCyiYgSgRdNkF0ATm6reBWycX8YoDewmajj
tQUMSodqVNyxDVNrulOIIMngBZGdLRbGVM+Z0dc2VleQ92V8dxLBNSlYC4tfwqNorIwexaW2glh5
KmduS4rTOKv3a2cc29IRFIi5X+v33n1EtJ3b54mNgcsJe1fUD3r1LA8/FWD/wdJJNigqGF9iEZks
B7OIGAnyVRDxW+jesLEfhIHxtJqohpJXyCSGzoMSwiU9UOL4lKx5Ap8bRTgNr7JPz3odkgdFJNbF
y+zxR4Co3rCQyOE6Z067YYyOWkHmaj2RZzVITkBxvFMeYMkXdgQuW1V0wb9tMVEaQtbVsKoovVI+
aqphSPmoa4BFhJa453xniQmZWQmEc59jVdXtdkuln2SUWROQGxF/vBFZoz/GBhWoCyI/QPsXukSM
saoZVnnVsSyyGhiA+lWki0v+fDQY0XJnhInKvaGTwqDfaSrBRFXOYZ/e5srL9fjIOwP0hWJDXJpS
FjCJwVg6xurMONMp6Z7yvHFB0hn2JHUtaYRYXP9MOuO2NjVBBfIjVlzsIHBRGFb66JkykbKuctms
bFR2h/ilmJYwmx8Nq/AhkxtDWr2oI234KotqaLwApu2MMpdQ1vYVOIcwNJ5J34oltBErr+8mNwlC
UgfEF0qagJ0x25k14EGrZtxi8imOtiOdeG592y0fqR+KGMQul4MsC+goDRkKBqV05nCVtT32fZcC
DmzcZvlbYwiK/Zdejt9HB03HfDNkzi8QDg7waksMYs1Z/2xtGwr8UPTJ/xyuQWkkVOCi0BS9LIf1
c0Gahk7ar0khu8aWBiTDo3KwRbSMvOUYWA8qwcA7XFBXVIOUVyitgp0Alf3KnIPJaV0D4/ACH+Cl
Ons7zGeRlqRsnQp28gJFHKdG/yAJrPupdOHjnSsTl2Y6dlD9kAXP2csLlG7l7xUyYWnT+85JF1ie
p9gfU/DWy5gya58rkHXE1o/r66Rv4/MTfG6MCU+V7BDLGGBMbV4r9HYTB5x8pPaLePaLIXTm6Lo9
nrcbeOCC1AfBCpzC59cWJhuV1VDgjUnzaCapu0yC+hD3u+kQ70BRxsIDkHni1iqpmh48Kp5GSoBu
oK2kEzx334gWC8IE1xKOLGX8AEL0Q+hvl3jYYCt2RhWoLmiNLeVz0zxs9Q+jE3wgvhUEIfR66MXI
rKesp8UoY1C1aP2TXf6M5eOm2phG/3L9u3DyCTgCDXbUDshOaQ6wW006zeUolfgwAyanlBDdslN8
Wx6VIHsStZO5R3hnirk1tGTK0Hicas+Siu9NPD6jtOxViS1IRIVLYi+KqTSStsGS9Ai8XEhbck+L
6uN2Jy43iJbEuLWeL47exOCpL+KTFof19pgWgpPDPanIVSiXiQ1ALXNS27mQ22UFv1+2/pN3ttvq
73F1UsYo0QJTPV53B+4x3RljbsBmqW27dsDxZ7c/MGnaiRYj+n262J23FZUDSbAUb1W5it0KNbW8
EXz9y5QI/ow3HAVggt+bxek4kqI2OE1U0tM+VZjP7QLrpB7Gw/WN4uQK53aYeyIr0grPVgDzKeG9
gonD1CfQa5GiDuij9W98AOVvWgJCCsS+E6WtzExlRP2uq2UENlTYu+o0Dk8O2Mt7ZXFjqRYEOfqh
L+6H3xbZ12I5jLpdmw56NKrzmiXjm5zfKs4pt09TFV7fSp5PUFiuBe9GufijlrjziUUGfXS11ii0
1yQy0tBEGnndAu+U7ssXzCmtJoJaJbqiUIa2bzqz/ZyOdojOq+Ar8UI2WBzArIUiLj4SE0q1VdvW
RcbQ4Zq+AbFUmMEwYcB++nV9NRxcBaoxOztMHO3z2JnNEYoOlCodY2SR/Sg/OveTN0I4Vj6omZe/
XTfJ/UQacCMG9LgAO2CObdmaXYIJRNA5TKlvQCs9FVUPOBVjuqjfJpj7LgVngJRu4NFyKnf1ZGDe
kuyjb6WBehvj9Ym3UtinqHjGdY3fZk3mm22tbHfA3mNGTv6aWLILAqJgSLzr28c1ooNTn1bZAdVl
/M/Msp4YBCyKTf11Gt6seXQx3/U/GmECUr8kZpxRoqHBUIIY7yNsZANtiutL4XrCbil0qbvDCjFy
ycqNBPiZvnB77QYQFYEFfvl0Z4Ies52JZoDutCohgk9heWO4dgTZwzu0/UCM8sE8JXqIcY/tzh4N
hTt7MZYwtiSuPXkJ1MrPN8Cnl8PfNDDh4ZYGwAzGQ/DMZOwU8ZaQjpLv0aG41NNuqg1Kg4v3gdeO
nCwQ9eG4CwPWy8FjFoLCbNtAMdu420wYbDXZbwHU6zqM4Vdf9VUX+B73NjR3ppgAkUrGJKUjTNl3
+i+kXDeON4fJz/9ymoN7nmyw19CyB8ChTABUlFKV5BWBdkKzwsCAISX+qL5Xv6jAMBUKT/zkzwfC
8PUAKJCpug1e08zXU4w2LRYVmZGSvkhOFCej5xT/qxFmG6u6txtiwogBauEMKiiDBSUUEZHSR7me
vdz3a2FibTlVK7hxEWsNN/1MfkF/pIaaTRPGx+KtD2ntcjpNELRXnkoAnNH+8eL362GEe8hxk2Bm
BaUWdBWYkLja2mZNKxym+qKeFN/5vkHwY/xhRVqgvolLmbywtTfHBEfVWJIqr0CgqBtxiI98nDFP
f31JPKekD080PdGyAGD0PIxkSrYOlgRKNIilJd1tl3+yRTxE/F2jwxAWxhSwacyuNRhCixcZ48Hx
P33QQX+o8O1jl+CCVMMlyoWkfJwIgi6dhVo3Zvhkgy02k3aIx3GAvTzuPVyUaNd9q60owfzwH28e
qkdIAFGVRbRiUVUjMUsr7QowHHZHabrPV9AGCR4GvGfhmQ3mcCFlAxeADBt1mbh5PYPYsnGLPJKb
O1nyK+m2ap/r/GRNf/6mOrPLnLYuUdZtQHXC05rZ7aVXpa3/ZveQOCPGoyFwwY039cCqKFOJx7SV
u4v1TTH9ov95/QvR3WFihgpWUMzCmpQY9+LAjhYxoSsLiEIGBVHnXetu7fmgKZ/pSUpSUS2Wc2DP
zDEHttWqSsv7Gp5n6T4uVN8eyZ8XSM9MMKnMIGGiV6Ym5I8DO8+fGnK4vmn0zF/bNCaVKeK40dYS
n15Z71f1bkxyFPXuN7V283bzr9viFOXRwd99ISYANbg82gWAdc+evqkYk4pNX0LyHK9Rrz8b0uJm
GUaLZ4F3c8LemVXmVC3ICvJhwRLb9NOkfM4M1xwFrifaReYAJbOSY3YJJuT0rRghtda37hSHlXNT
mqJ7SbAcltMnLitNmVRsohPnRzUzPW276eJHZV69DCIGhg7ySTR1bOBN+zzxTalzSWW+GZX2SWrW
8PonFf0xTJ7T6Fa3bA0Wnjg3I4jktcXthLT8IiNMtczZzFSncw6e1p0WtBTN3JVExXvuPfLbNdl7
K43xAMqpk0zVnZpqrqJ/KZsHxxDppXOjBsA5HwhWSBEz92PuQHArM6AZPU03A0azUoF7cPdq9/tM
VDK0QpkyC78fq5Mb5xAUVZpgakQNSv4yUIwFug0gPY3+GbsXiTWXqSPniEyDNbilUd+2svZy3bW4
ZwpFsn+bYCITMErNamHqHFiH52Z7a9HtqKniXjGesjL/Gz+2gV5CMwoCkWxq1GuLbg42jGXOt356
IlOUa6I7kOtikPwFUhO5l2kxn2ZBt9VynK7zwN55kFD0VzrreZbSV3kxvl/fO5Ep5vM08iw12kiJ
04zM1dvKra3Kc/rKbYU8SdzPtFsV85nWVNVsK4GpajiZ1i2hzKeJ4pvNUZ1+Xl8V17d3ppjro5pq
TJSpK/iXpy7cujutfyzJ9Fee8PsrsbcF+pHr1sMTYjuJ7G7xOrM75tr2NwnRbi3MjUEoW0Mp0TjQ
HjvzmOrhIKqUC7bLZgpHubw1cdcgJR6TcKtflTv7L7rsuNB/r4Idum9tUm1zDNaJEux8mp66xCTR
ON90aajgiVbdZPFzrYgOEodT/9wscyEMidJVNZXQlp/Ai51+Ho7GDUYsvB+uOrom0NYyuuFEddtj
BsJLMRhEtLNMEJeho7zWK31sQCesX4vbqbnvDVXwHODG2N3mMvFiNslAiwgYqYjj+6Xp7037z+kP
QXJhgGQAIBMq9Mt4YTyo2aqPSuOZ1euwhdUwvtYWpOTbWJBm8nZsZ+iiiNlrfdLmcuMVyy+zl/Gv
O92O/evxgYem3C/HZLKRLlbl3K5MJAqfhq+Dv4BHo/2WPNk+KkslWAdid3ppXtTn62Z534k2dDAL
DRQn2uPnd2HhaHk+Z2B2nPB6l/veG0VIHV4431tgY6yltD1RYUEyTbcDJtSQwlJ/XdI+uL4UriFQ
zWNoD9NLFruBY1kjvtK386j0wTSebOfd7h4yRcQkxisTqChWAfMK2CT0bZkvNUPBPV4btItmb4Gm
KvbOiPIhoqVGOnY5K4H15ySF8PWdSSZo1CiuxIaBoKFOul9NjVsOJzV+rSfHzxdRiZjr7ztjTIQY
tQED4y2oF9MS+sek8UvDDoi6Cp42vMt3vyY2RJSAoiCFQohYXooxDuIsNNYQEAR30gRvUV7742z/
GDcf8kotmg1PaaTfeGBTsCtVOjercHDJZ5A0QMUEQrx/cU8qQBeg7QIQmcWWpOd2qgaHphcTUPnV
nW0/SPHrdafnO+POBnPlr/NSSVUMHjFoAwTDUTvkd82BwngxRR0WkSQAfXPjxc4cE3SzKdXkXEHQ
HdQ+TJLmltSV4BxzTaD6hglAZF8Q2D0PSb1UDmu7gbJLNuv7OAHIVYRcF1lg9kxbkl5peg3ZuaqS
Gwvz/gFR6ulvvv5uHcxWYdoc8K2OdJ7ax2OQmersg2bRjNCClvzrXsA9sb9NsdmSbCUotSw2qgSW
/DRJRajq1f22xIKPz3e2nR0m8tmlmZTxAC5KPTK+bAQE9xvQH8Y3ILeMk4H+YS4q2Qs+lc0EPq2y
SN+msKiN0SZb7qKLIHb8ixc4VdXBrDUYY5gLKlu0STEbUCIBsSW/xF2bhdXc24caFYjncgUeLh6z
5Laz5j4yAF7zbQkaGekwWOGYaEMYN4r9mCqN/TRO2+Zq8yZSKeTebLu/kDkRTtcDH9iihT+P3wEx
R33wzihO8ibK6/mb/XsnmHMRTz00tQuQyhX5t7Q8klFwsrkRf7cO5kRUedOCZzDroIF7MuUnUA32
5NGYY98ZRaGX/hRbGqTg4///qKxWi75JslZBN9vrttrH/YzShUuFZNusDtfk61jebtLx+iEU7B4r
2lJ3ebHMUPXx8vofLRbTyIt+nzkKvdnonVKAonVUpruxaG7yvhEdN76nUU41AEExg8WchVbrIfBr
YQ3tjKtYCqThfk3ozJV/fa94HU0VIhn/McS4tD44k7r2BohSQxwy8LnovhHR2XKKtBc5A9/vfhtj
/FrVjHaTC/gdAMOeoj5lxZeify7KUw0Q4/WF8SPxb1OMi8+jNGL0GqzHqzQdRknzB6u4kYVPEsF3
Ypk4igmZaUWZWNe+fCji9zF9Tcf+Ph4EJ1awHJZUUEl7Re4W2NkAUJq6oC+lh8kSXSvUcy8P6382
jZ1/siA9pEgJNi09yhBV7L34qD33H/Ncki99vv6FRFvHZLd1CR0diTKCzmS4bdTOa6cslLVX2xI9
FESbRw/0rs6o95sEwDsskfFlzI+Z85bW0fXFfPTima1DXw1FTLyAMYcuMzb6NLflrWg7jDfdJmrj
1s1PSwEVC8l9a2z9WcG8AAbJ4uzTWv7Ili/FEJQj/r+4J64yPjTa9tjbfQqNXQxf/2z0wm+0u8yc
w7x5qPJHmzhfoY/qZmb6eVOAffqiay+J/GKmwTgBgwUxRcN6kFq3g9CJ7rxv1Xs7p4JFco7v2Rrp
Pu/2EYxTlrIVKsDNBA1z6aa0E3daf6JG5Bu5JTjAHOVZEIPtdpQJgXabIsm1QE1rLy7tApcHKss9
z25WubFfHfqvQyBF5iENtMo7VK0rwkzxsqyzv4Dux269w2ang5xIlIGD3Cs+klPdTW6pBHIZgmuh
iUTxkca/a07ExMfRkTK7UQHuhjOFVZfcmIX20xpBMjJlh0StfXBhCepDwm1mAmWdKs4EOVUs8iR1
Rxv3QByN0Qdju7951U3toBjWH7vIOtkhlizwKU5+sN9jFoDZWkNd2g3OzSTjHbOuBzCIKi8aoUIg
vpxPqFSIujS8R+iZTSZ7NnI7Vo0C33UFppXWDUKndKEzCPid5n0qTkUkJKrgBLszk0zO4HQLhCDI
hyvRUkV3BItlYB/lx+nDaP1AheYVwWtbZJSJsJjtq/R5xgkapSRK7C/xgnqFnkdV93I9+vFSdyxP
x5gPkhUD/zw/KbbUTGMtw3GLWxWQxtUOVDpVZETxl8EFm7cP91lAXiF/u26YE9nP7DIn1JS20Vo7
VATb8p+0eMjHFA301P0bI4Dt6niXQMuBCXtq3OmdrYHJspTv6uJmg95Tqx2u2+ChNrCS30aYHVQX
Xc6WTcJj257uzGXy12GEfO2GmpZ0v2nN5zFrg2poA10bgznWAoF9fuj5bZ/ZSb2eMLw1g/l29iZf
8TW8KTEiYX7NPd1VvPSmv6WY2zSaD6Kgx/uGYHBRMWFnQ7KX7ZoZuYL5QWfG7DPoC315GFpPkdT0
wSlyUUGNXsJsfKWC2yhngdkAoLpzNy0SKNnM6QjeNKKV0aZK3wt0uQQDux9CNRdWQGOAPhyYBi4o
NIeqdFKMMlReB4S3Jh22XAYi+9VGSXk2vyXVp9rKMJMZFdlRH7+b1ehK2anP7239uUi+qWrpU0o8
sCJ65YwKd3uaABerE+QOrdtMbVib73r8RTUOxvRJNwSPJ96DQJdVQIQAc9QsjKOf75FabebWyUvl
9b/iqHfBJHAP8Q6//lydxHg1TvQ/M8ZceBLqTqA1hzFK8FiF/yJ47ISXDCcQQhxS1+j8KFqmKnOC
a8BRR7vAJKwzmJ2LuW3FVck2RlA8hHK9U4sQqcrFuj7wkyDvAnjToY3a800kS5XKsalUXr5S3TbZ
q5+BI5ZBoLUdINN76P1MjfQHSs6QU61yQe50caQ+zNMyCjYQ/2ACf1nna1GiKIi66i91HP0kfoon
4Yj2xa5SKxj+xVguZhVB+Ha+yGmYQXAtjzVSBrgr1gaFiPvyJffIUYqWCEEZHbTwzx2UMctcpSuJ
dS3NYZayT6mvYzQdtCi717zihIHFv9jJD85pC8T4UKZm1rhtCcgawNXtQUXnBjTeN2RpXV3uBGY4
gQm0mzhsDujPLnmsJN2aNafEOciqsAe/ryG4Jy9+H1/JxPAHmktoSmOg+fxT1VPdEIxq114/aLeE
dCcw6PzpLUlNWLQNA0OYOKdHYpcsy1NRzEvpILY6uIlRKNuOc2l3PtDDhiBn5bg3JTBEcIXrgTOD
MaWSPGliFUj2tThO1idLChrnl+A+pB/2LIjjx0GGpCq473GA2CPkrKSS5ULFyDk4ARpM6scHJ6Is
t2I+Ds45As+lCVgj7goMZTOnNdHVUd56IEXWab1T8uIxrdGmwKPR6eVQsCz6WxfL2tlinqnjOGdx
I5l09DvZ3PyQnEzfeNp+Kd5A+XtfRCpbl5kh3UdsIObUaFeVpWRa50nZiIHu/ezF0XyawSRIBSxt
v/Wbw/ZL9nNfOooeqiKrrKygUih5I+VwxuxohHZEGRsxt4ZURnoZIZ/URe2bGfy8vre8M7ZbqcWE
ipJkclVbduWZmrkFcyaRSFJFsrY817cwhq7SZvtlBjOjH9NVElqeCWnu5d6ObKU9brUWXV8L1wxy
F/g/JSRl6aWGJOtHosNNShkD4Q54I8aDk4lqdDzHp3xdWAh6TGCjPw8ZySCpuVQBdj2pkFkYNNSA
aE9jgdbgg2R3ogEY3qJA9whaEx2NswuywBYEXmqRAm62Qb9IK79YfQyCSU0QB2koZU8Y5vtQUEVk
At0NE2rxsCSz7WBREngx3CHObtSq+oyKiW+R9ItZqYJPdYmHxQnD6ZIxW2giWrHfahuyCfwlUCfa
pMmHVHQ6rSHRIjt+N/tjYx1N9cWU36/7x2WWyBiln3YX7SnllNJlAK+gzeUPxxbc3ASVERmFYxIK
0ylO1EJ3H3omkEoCbRyLEFrLmNSFhin+KcSV71kfIcS43062m7nVN5GjXE4eYhepsAmGkQHju5Bw
6YtxcbaiJl6/InfTvd7LPpHW3e6Lwq1cBf8InGO/+oJN5TgoyPfA9aOCagJD94zrdHUtWVmNibDu
S/L+bQHbjpuCageiTGu4+sl/MRbIOYFnFpn8O9+02Orx/PJ05SvZBrjrnQYwMMSgBKeCExzPDDFX
tmyMOirLDRIQRbu3hvJBFyIjeTm3ilEbcIyA0woTN+cuSXDstIUAPZMdh2P1QKL8aIZ5mIlIYbhL
wZgtujKKhjhCv+LO9ZVJm4scogWe/SKfuqMJXt4YlDBu+cWIpGi4K6L8+3XH4FmEegv1RRxw5G/n
FqtVjfWWIHDZkuxq03zXtunbdRM8R9DBVwEAFwASeByfm5Cbok6sFEMjefy21lE2KcdS6vwp/nnd
zmVNlWbvO0N0rbvdqweSdN2ChFrLw9VLDvMzHSnPPQofc5fNGyLRCDvvVO0tMt9rGdpS71oKyi4/
673uDvPzAK686+vifiLKro1Ti2uThaZZea3nW4OJl3ydbuK2j0ZVUMy7LNTSnYOWCkIDvBv0hec7
N03rUlvoGQCXZulBc2zfNYzjx370KH8hKLXNSGxsENSAb/K/CME09jDX2pl15q7W8rk2gAVp8FJf
C7cDfRWCol/JbrFSZRyv9A08ZYuo+0f04ONtLQTdMKCFAwc+EsY1nV4dBynGwG8uf5uBRG4ywc7y
fN8AbTlYFIDaBlL8fGNbdaYiwcA2W9k3UIq7nTq4jtW6qfPPnzuJQaWuNbybAfNjgiD075redFKc
Y/XUWpAFF/Xv6FawHwlvMBD7geAEkZC5QJQSxa8+lv91T1LKbulef3S83u+P9UMSiuISb+P25pjb
A6rAEM6Y6cCKYbjl8mbbr3GOvjHpjtc3jneEqWQEtg1F5gta+ck2oBRTIQDm1etMbtMmStKv/5sJ
utZdXIIAyJIVDtbSyWXntqqWu1bdPgyq9em6Id5BotoNjuxg2vAiC51IlxFrwVpG1fA0DKdWBqRF
ui0izuzZ+SC4rrjmkMJQUn5AdNnUKVYHDcJpWFeto4lmKaGca5Irt/lxaaxPW/XHitSIUlQM7t/2
1PN9NK1ilGsQFXsQEXJBWHo/ESL4VNw7ZG+DiQhjKVdN1raIRaPuq0Rx01lx7SzYCgj5hCa5M/Kn
zXoj1kGVsrBpBckvzxtRGkCi9jEHy1ZIl1Z2ujqdazQdct/o33qjC0YRv8tlQwAbiYMMGT+TAlzZ
IkdbGk6i6khnZsP9VwVie7aeZr/200DU6eSuCIQelHQM7Pts4lm3ZTtbhZNC7s5ZIVtPTrmhPkqY
Hb3u+zTAsfEJLE8gyIJiG0pd9L/vDtmY1qmGJjfwBXPr9kMSTW0Z2mnqxasyubM6hkoxoFqZCbIO
3iFAyR9qUvS1eTE4irM9JXlPUGHR36TuKwHB6bhlgaOmbjOWgkXyNhObqGIvUT9CBf18kXnRJLVl
EAQraz2UZRsZi+WppS2gUeO9+4AX/22HOWkzBFBR51hpvtsdaRUUeh7+FgyRdbz+1biuiHc6luLg
N5GHnq8IoFat6pcZcf5khN0ARTzHq9EPUhZPTDV1qXsBx99ZY+llqnFdczXBdVwWmNav/PZFcYcj
5cE3gupdPqo/Vn+i9EOK5wguUN6FRifAKbMNHWdgAkvimNLQdjHKRtbiF4kRLGD0NkYNVC2aJSjJ
ct1EoSKhyLfBvcG4SZktzuyAVdBzlhTvdTXADIxvmMWf10pBw0Efk1gUSFmYlGBWy1Gd9QTXzJaF
SCtPiChSUfl/4SLYM7xQ6OwbIMPnLjJ3fd4pGW4zNSLPtFyae4U7vA6RuLnBqz3g9vxtiyaMuyhi
TXglqRvYIybwAlF9RskbvxqRCR7a0Z2frq+M95n2xuh/3xmTWzw5E2pMc6KaQN4vWIjgJHNNQKqQ
Mirg8mTLYI1TxhBfHzD2MU7TnZWa5CTZxQrSUaTb11fDrWzgI2EsA+k0yrKMOzSEdltblBj6YCz9
3u299FMOQqX6c/IIlQ70okQdFL5JtBwQ7mnp7QM5tdtBvFsMp6dVjT6wfhCMWFFsCYCzQX0E05E3
HwxBPs+7ZcDg/R+DTGAsqxJcdTIEm7JjcmhAjaZE7bE4icIi97PtzDAuT+o0sWYdmVXizD7JNHQT
Mw96g8H1T8aLSfvVMN6uTY0xTUh4cDdnQT0Ux76D50vkVmuS5+um+CdrtyTG2Rsg4ntlwqey77bQ
CtvICaAFElEpRkfoGPQPZ5IBCAuZQFSgUGrabDKwLB04ESe4eLOF2fJQVILVCH6fRR4Pq5ZudYLf
L+NPaf8s1wfBbtEIfWUBLM7Yrle10nOkoZQ2mrLKjCF9CeOF6ol8jZfyorSgKaiAOng+slzO1lpZ
XVGg6FTcOg/LLUQ5H3WIgG6eGZafxCpvPE84s8c8h2xztUfJRD1If9JPaqAcbF+J4ocE73wiVAQU
WmOikj6Vy5oatN4a6CtVbcXgTD164KmCbgH4sAQBgpfQnK2OebgW9ayD2hS7SVvIYDhw2zvQ5USq
v97YguPLC39ntpjkCeNizSbR9x4KJwEFWEMnMCBQsjRD+aaATq1oMogTl2gHVqa6YdAUYF3F7DdI
iKIV5dVV5nb9cS7eM/nhuu/zilGY8DOgP4ISKMY+meyly6FOWtiE4A7eQhTII+TwkfRAOVMCckDO
+6w/NLaXPg/3NsSYTMHZ5q5xZ54J8Vss2euSoZzcSuPRdm5riGfr9s/ri7zECWroZQPcgJezjOYl
27tUF22sNVoT2BK/g7QgANHbm+0Xv/raraB1gWovKLi2r/+bWbZ5uWlp29krPAZiEE9GWAbItwMj
Ur7pDxNOBCCS0fBXNpF9QJ1B52gtjlLsDFWHrhV5tTuk25AAfQH0O6yJa4bGqQpobU8IzP54KrMh
lLYX/22WCTMZWdWpNRGjwR1/S4W9Fx+92pN2v4ZKoB4AiQw69KVF710ePgfp/W+7TMCRm03W+x52
h5DcU4U781QGaahRST+KLs4982F6RfTxZqGOidA4E33aZJYLFOnoopuj8gPqcx+QW4Jr9xZaup/H
sDmMfnpQD85XQ+TTNCu5tuNMOKrnwiiVGitHqD3ZJ4xfRiDPsUDpOvvUtzpDkHLSH7xikAX4DrXV
Qx714xP/i6hWi5yoOIl6drzbXkF6qeKZY0GwiAlIBCp4ZjmXxNvsF2vYABJ/FxxL+lkuF/LbAhNz
csj/livUmPHZMI0LT12OJCijf+vODcAPF6ZLcP1HokuEG+52i2NSTWWWMeWcwXQxRen2LOUHe3q9
vjyRCbq/+yy9JA5E/WgDSD4sxZc++2ajsHbdBvfeVWXK9UAlFSAAfG5EJfqSZSsyJvlEDs2n2iN4
Jfb/R9p1LVeOI9kvYgQJ+lfQXasrL1W9MFSO3nt8/R7UbI+uWFxhpvapI7qjlRdgZiLtOSfDjw+i
TeMtfQAcGVIddOhAJbWy8Cwflo5xCJspftDi+1mkDtt/38SmB5+PwFP48Si1ocZJF8KI2XLTLydZ
tBr7f9zVu4CVa7SGRh8w98vvKvwN8Ny4CmCXOSOzqOyxGaOgw/Hvw6wuy6ojXUawzF+cvqLtvvTR
Eb5Vbzo3eyRuhQBTNKEour6VD4ygG2bLpySMxdP6izQJyt5ky+1cH2mlagNadEmmQYAWYCTCwbbv
nXRR3OrO9GVYMOjEHXbkRQoZIDBYmu3A7cTznNGT3fCbfBR1sbbs6+r3rLMRa2x1pZ3xOU1UWJvy
SZsfEhG/4ubLgtKqYmA6Dgw+v7OIKyPW01aOshRK37qKX+zK/XjKjvNOe2RH7UvtTe4CvEZan82U
ivm5Nk94JXzlQaJ41FqELvAg85s0JID+PRpgkxK4EO5l1174+ogru5PLlihVASnpvt4Pd8ouxCgP
zU7JI6fHtGJfIG/rvbyWtzLDuLUJ5jJhGp0XBv0tl6ff5M/qAeH7zrgRtdREl7iyxBG4zHmb43jR
dFLCo6QEbBRhnm9GXddnWhsfYWG+8MS1ddHIdXkjN9yn/gx7+M4zWOsYf512oqBr0+Sv9GNlkeYo
1UTlymlLkUfqV0VI+8m/xVo3MHqFQTKM7Pw5SDlFVdZ0EphzgHQYRzeFUdFeDpZwdj9XCpGclaaP
VV50Oa9olZkfJQltGAB8rHuiiLaAN64MixGYC+azZNiIXwU1YxV2dsr9co1FofROEXnJDSf54e+v
QhrNzCRi9fj7WjBihqvd8Soqzy8+vy+RmFX4IpFRSY0eX573D4pDFky+5gNOYve5mK0ywofjrL/L
bJOl4n3BCXM5sZNh5nOmI+ZK2pteuFOw9Wh+kLbyRHU5SJJEcHmTk71FOwMo7hpw0qj8CnIEJ/Gj
B9Gj+XtPYaXgH0SunFGtJ2Pa8JKWTuWDvatf7X3t5vvZVTCNUQWmpyFX1H70eNTwbFd0fI6cysdg
g8AAtspRH37Iyk31FmmqMsFNawHfoDOPHMRl8MMLQ76Gf3v/+ZcVKdDKYRXDXCgWz5h4RVfZ/UuB
xGsiG873w6lWHipaIr5EglMp5UVirtXsJdE8tEDEOgyYi7nIc3BWA+LpRKxTLN1Oos7xn7DXKnBr
373Gui6paXHCJP6GpPvkPrs3nsmhfOTk2O23+Y5Dh8sxfUM9AZXKyrcwDC3a6dw8JCcYw/YuJojX
sXfbTmkpRRgOHdrE78fhKc0JNRdZYO+bYjgIJuF8ndg7/BiCN6Nq9l1vZk6jXGz1rey+l1ojiDdE
MlYWt4T2YHc27jI3f8R9S7GwTAlocT/X761g3yRXR1nZU1sByK8JIWZymA9M9EC64Us041kMOyeU
tTIm2yoxP1ng6yxgf+MFyXJX7UEQ+x9sNohub2VQ4M9rWR9DFIiZaTzfknaiRvH4+eVtPpLvd7fu
F8udjWWgDEJkFWW5+bsS/UWxk8N1Q5cxfowJyZWiJc2iZAOfc+rd9JG5hWdS4oAb1gvd2htOxI0P
Eb4WoRyRX+T0N4KND8JXGjgomT2ngPDGeHdOCWaT0GWlQEdM2d3n97gVFn6QtFJCMjI7ZBy9li/j
dU5+4a9JtmM72/uuB/k9L/53FjVrgY1tfcDr610pZNwYWvK7kdYb3/qQODMTRrwiEStFTLPZnEcZ
9tW6YaB+5xXq/EU6Dz7fTQa440WU7gkErmu4NcpsRlOomdP3njn9ALif4NI2g52rW1uvm8TKpBQ5
fxNrmyp+7aeuDiq9owa8yvZOPCK0lVtea4dJPnpbjAwvRWpDXvYs/1JPLWjU0CE816kD1mAMf6Ze
fsPZ1Ir/hDeVB7rrwOf6sKsIMrKaVrI4sm55Un39lHjoWftA1gLVmcjeNuO6a1n8014l0ZnCXRaP
bfgc+Qj8x/4S7kcMvJQ36Y4DgYqae1vRzbXAlXuxVQtjIB0cGIHdDXyTYq/5BNyLAvvmdvTZJa48
SYlZxHLgscfsF2//YlSyoTYSPqD8vdkXbn3+z2B/tkZ6PujOyrP0s4JqFu9odN7iMZ+nnJEnOcaX
DgZYYPCgdRaaO/FJVBXeeoCur3blWjLJKm2gvKJm294l5Fgot5a6+/xaRSJWrmVptBKYz7D0iOgY
A0R1uxr8Lhc55406xPUVrpHltCFptJnXPTAVxfzwmY9RjDSnU4WAbrokvsgOfjMd/KkufPQAFXXV
WM9d52GGtdQEatm68uSG+MfkRbvRB79qGDucCq4Iam951TFbijVPdIcXl51jTzhAwrXjsx+yMshB
09iYt/ghWmADlWD2mzdMS+2SAOwti2cHpVeCLwu8jpHIx25f+vsVrCwTqbeVLdwye3Rqsl2KTYXG
zfacfAcVGrHrEclbWWiYyPWSY1cXJwU/yHfO6Rh/43CmBESpWKwSfeOtGUJo1fsBV4aJiEk1ahUC
SW5jKn2nyqcova2IO/Y/y/RYpU8Ve/7cXrZfxneRK5OsOY9k0mkZENnbXZJkt8Wi7T8XsdW4/XCs
lU2GfHlLX/DddDp5M/r77b+aeulbSPkOr40ZWlFLejOuvrpLbbWfsSylgQEu3CUYVw48TTVuOaJM
esQOUvD5Abfa79cHXBeGknTOC4CB8F4UH2DYdxTYK/xBTr6anoqpBi9y2Jn4bwfURAXvyLbD+/cH
1FaBAIZEtWLK8QG72vKr5dxrftr81zy6yGGvL3P94A/phOVUXGZufC/qu0FElfh/vPLvp1g5FRZN
VV/yjKtrqX0BQ5lf+kDkAa99QYDKwNssImsTXdzKm8hJXNrdhDOVauxUeWCZIbUiwQjr//HWvh9s
5UN6PV6siNcMOdFte5t5405GQyf2NZzNeuXqr0/U8kKho+Z/+RM/ra2cCbLkLNJ6WF3RfleVlEaG
Vw9PzNAFbnlTjoUFPDxNmIdaz0sOMnJyibNf2LNCFeMwWG+1dkdSUbvyT08F/AobrRRD17BqvZ5p
tVutK2WQJjqpXDxZud1TKxGBxfx5lo8yVmoIonJdnnuM5/YZ8QAksutTLBNk2bHMRXgdouOs1A+E
BIoZVRh60tS7TutoOj5+7pU2UpKPh1mpXt1bPBKS+Na9caj9ecdJ1vB40Qw1SJE1/RnNYigHpF18
clAhyu8G4FWYHs+oCUodZrWnCjDcoZr8BAjsXSHZz1oj04hk/qiJuCe3vtaVzDVrjmItaPsWkNmg
jaZLFua1JVolwGWqBE/YnzEPToddP97F0AiAOz4mIX0p59JgQy9qQgJDVqnKWMDailFdA6pwobqf
f7vNk13JW+mh2tba3GY9CCvqzNMibGdEw37o5kC3C0HAvOF6+Zo6vpuJLRoVk8gfz6YkCrBNUQR1
KoYeHsabkIIYiavh1ZJPzImwAyrKAzZV81rmqpOS11PSTMzCo4V4QHETZB/qjRrg6TrYriRAgNoI
BT6ecPVEJpYao0cLT6iW1SFZ6twtq/bQdNFrEpYPVmYja+8M0x10NIP7oWy9ihWCGGHzyKaMbRsA
UuqA11q543iomzpZUj53XSFgjg7A0vOyR76m+R9UFf8MXRX5WtoqrBssbDNUOrzLfOlRY+EIgup9
8hsKiEPbiZCYt5zZtbhVhEd0O22kCptEkgbuKl2mcyyK/v98rj+caG3sAziWjIlwBwMes266hNjV
mP/7fsBHISu9tMp46ZUI51jSHQuDDH450gWzEJsHIXASHJJC+2O/1VKkMGclxstGcyeT41JdClHE
LRKx8vwE2PfRkgHWTLG5m+qdoR92aSNcM9mUA4hBFfpsGNi//+g60tzoxinGCxOjMsOBIBKkSDmC
m56qAXOaH/GBiPRg25BsBTvAgBXgW3kfhS4RmDMaAMo46oVToCeH5GxjPpA/bPLOFj2im0e8krYy
JHArzXnW/X5EJ2+yXHUn3RfO6MwLUDiHS+NzYGZEV5/7f+EhVwZldQbQ9wygiPCwkSf3WGV3yIX4
uQc4TMETIDijsXoBCMtGlGQRWYUTgm2jP02AdW9l5/MzbfqI95tcb1iFUWcpao2bxGLsCctJQcSs
vzoINp6w1o156zWw3DyTVkGFAJD14WU2H/PSq0SLyfx7f4yq4SGAVvOPiJVplXYO/BxeO8vshqa5
qbp20z0o46SBojc9pZK0b1n635ebPkpd6XySa7VtSqhq8bGX8VJfwMVU0Nrr9sV3lD78kIkUcPMB
uTrnSu9ZUje22uNrVSbgUcEHcjS/qiYqXMqh22vHoadEsHe1GYhcX+1K5425NfSeM2M2vyZP9nSg
YckTDX0ML6kOb+FrqTBs3VZ9wBAhs8A2+zqpIFOoK12lAxmwvycsMItjVgn8/aYtY1GTI1CCqBeL
jB8d1qRPshK2ONfoq2CNrjDYQR5bD6juwNoiwi/H/9xaQ6/FraKdsgGG5thllROeeSOiCjq/99Tf
gwciJKCt27sWtfL/CR6FpDfrzLFHnUrdcYllYMn/9wkmllyv7m8VDI9sVKVe7wqnB9NEz05D8dUy
nlK7cz93UNunAWCeigwGCBcr/YuStF2mCWFiGeeHJCLA1age0nQU6blAzjqSWcw5I1kF0wrP4ykO
aXuLtT9AsA2+Hshu/RbxmWXRjMiW98Ua7z+H+42SepWfVerIUomnm0B28nXptbdmQZgtkrDSu9rS
YLw83ZzA4GafhqgQ+KTte0N+aVsYK8PM8kc7ai3QZbUx6CJDK3fBhEgjFQ2LuBGoAf/Mf9rPu5iV
55sMbbBL7uHH8CthDinfYoK1WbNzJtvvKgCiRSKQMtHJVppXGHmXtDaf9u78Wj+T+ZiEgq+zgcHH
reifYwGR5OPtacnQ1xie5MVzLQDRk1P6xTlBiQ0NDIc9Y43cQy9NcJcbpV9IVbC6zbEMAMbPT36l
dmGIRXXsAeAyX61AOeWX6AncXD1E8i5T9BAfZqTsgrNuauKV0NUbHTWjEpUWVq46Y6RK+WMRMqJv
+tgrCStV7DM2VYmUY2D5pPi8LxCdqn2EVM7+izLlxxtcqWOv5HVSakBhruzQKZKbdHwrLMFW+vaF
AYAZ61Wa8kdvKTNCU7Jz5FZSmO6sDOCxYeR/7ly39Q+AQf/I4L/hShNae0TWw5m82WUAfUAXoKoR
PupepFHNHfFAgf6modKPSVSZ2kz/rSvJKx2s6rgbzbzjDV2eCQNpOgCx5e/F0E6geRuTePxrvZ9y
pXpKlSR9islXBGoymnJorB6sWzRXsJyWewCMFr3Aoi+3UkQDe+V6znCr0+wWRKHjKLo+kYSV/gEd
rC5igkxEa09L8rMyfgoUY9P5XV3ZyvmZBUkk1saZU9CjBCY/bLcW6IGzg3HhBACtI+1Fbkkgct0b
Qtu9kPWZIW+1cl+2l4fSLF3VtPafH01wdeu2kCUnktk0OrzEYiCGze2E5tW4+xshQBcBWLwFnKlV
dIkJ67AqI2h3qugNtVtDpmD0E7Qxtk/yLmT1tmuDlGbw74UDWD+nR2EhmgT+YfPVBa7OP8dYhZJm
txSYOoJHLWzbC9XDyM4a85Rln+cvzH7JG4G8bRV4l8dPfOWO2BInuj0YSKqlk67HNGpf2+jx80+z
KQOlEQ2qwxdXV5otVaS2WYEzRcp4MJrIJUr+TVpaQUDJbfyPgOVdzLqAu0gzFpP49mSSZSY1ygj0
vMZ9k0b3y4TV2Hr5K6dzJXClcqaSIMlWoXJ21rkjWuGVRgSx3vaZdOz6ItM20Hv8+HnKJFWY0cKv
KXX6VZomp1VQjB6jPYhtvVmdBUa0/aXexa2cHCv6hBUTrrBg+XGMlTe7U1/0uZkExxLJWWkEimWg
bk/4p1IjJ1b3rdQC+l6gdtsPHnjo//fy1u5tmNRmrBA3/B5fXbyOsmN+XHzVqwPRYN32s34la6UL
o5IZkcnDSu1uwrw725U9zb/Fv8CRwOdAfix3liMLl1e2c+orsSuHNE6jWTADpjUsXtp78z73JY+P
2xWABeeFQFGPn2vAn0b2fqcr/1SOmawxnj8ldUi1OLvty8UxajbQuK6AUBcatKrqL587EB4tfCZ0
5aTCup/DcIRQ0iu/cvm5zc2vSpnfGmUsiAC3A5erC+Wae+UPawaWCVbirVoODZgu3jCXCWqEJXJ7
AEp6uSdNQkKnbWNAoY6DIWHlfCXSwk2aVofIFmH6bpEWB9wTTzKbBEcTiVmFZFG2qEgooSqd/ZJY
r2CupHojeB+3P9T7UVbuyiRp2FosTJ1iDv1Qd4uE+CW7hJNADv/gfyrEu5yVn1K7hUgTyQHnZ32b
wbM5/j/vauWfADyX5RkfZCmK7pwv6hMxm+/g9RToteAY6yX0qGkVkuUoFSz9cpH7+qGNRGsXmw8I
IPSwbAz+btRrP+ozOGbBYWOimDOmbK8Tc4fuxXGShgV0EY0LGKnbz01180hX8lZaNltWE1ZaARqM
dPJIPPryMvifi9hUsisRKyXLNGYvJi9M1PVdPj9LpuGa5TdgS/3NI3UlZ6VkJToeRcLgCorF+Bqr
UUS7tgyK2X75m/MA/w/kNsgK1+Fx2ZWFLCVociuK5OQ2b93LNByDORRRRm0rw7uk1WuRSJKajA0K
AmMJTr+QtF5jzwHJ07sJfJ7hLJK36XKAov/PyVaPBeD50Kzk8+1D/ovpA5BsQwrAIPfz+9surlyJ
4Tp55bMrjh6WW2gpY4H6fv5hfuOt++g0epofv2FmGWXEfvQ+F7p9NBtDEGhfYuJj5SF0EGsOOQew
0+VfHXL1ht1M7cPnMjY7ARaYev5XyNo/1GqTo02PnHNUqBbIXnOob7sgRN0oa13zF3B0hEtS/Hf/
4VmvRK7iGEWvyjlbflNUcOojTmKDvUEh+rVIzEoT8w58WsC7xK5qZZ1lbTlPEbsBW+WxzRWaVNF5
qS2VdiZzPr/Sbff0fqMrjZwN3WCxjsAz13U5pXJaq06vhOXXz8UItOP3h73SSHlmU9GX2FkJteXF
qLsfsyEdDUlUr9qOVq6+Fv8dV3LqYglBscDHBT0FLZXUj540CWvnnG0bDJ9fehFsyrZEwKOBqQy4
jX/AzGODBGvGI2JqjpXR6W6c+AlWWRe3dyzFmUKnPIvSrM3LvBK5elJAXh7FHT+kaUbHrl7ewKz3
2GfSr7/4ZgZ4RTCNAKzqNdY8Vtw1A3AmwOfTmQ8sHFcDkWmTkLvPxfxua/xhYVdyVt7Ktvo8bQh4
2MpOnrAdNhrHMhvnU80MLOsSAiaYnJkU4KY6zRUAX+QxyJ0aa9Z2wBZsj6OkRHQetcw3MdZ4XAqg
q4O/Qz30XY2K/GB15AZsxvNNVdrRedY66R40FQ1V7MLS3VZCXR2g+h2FY8FuxWAke9tewAPLVEnf
fX7WTWu7OupKPdHpbtO5gLXZk7LPyjBoiuFvQqgrESvlUFRQ+eS8WUqUuyz/php/U1RA3v0bUYzz
Kny0MKM2o8XQkeODYYo20xg0XbOryHiCbz4n/SxwHNv2dSVvdWXT0pddYiCy1S/ds/YccxAEMC7B
JwJGN96VX4fa+/wjbYZTVxJXN5ilhrX83sut7fJUVujBgdqxr+w7vBvB56I29AFICwB0ARYrNqPX
ENXSbKIbxoNRWVIBrGzLZ7nMBanBhrf4IGMVtYXA4i+btsgcdW4cRgqqafepJtCKjTsD5iGoN4GO
qqqY8/yoFXYmxyFgnzIHdBw0kW7q6ns7vtmL4L5EYlav5Lg00zB2CWgo5hd9uu1jPzITWqWCTVKR
mNWjaE4LIeoAz1eqzI0NlfaYCDTBMYO3+HMF2Pw4nBsNQykm/rGKmropyQa7ntHgqyMvZlOw9N7U
//cpCJKYfwtZb94m8qzUZECUm1XLdysGdHddRLbAajZV+UrIWgM6vZKBYgw1yyq/BZ121O//5q44
NyQobIG3zu/y6m3PO2sqCgN3BSqcm6TG49DH0b4aorf/n5yV/QNcG7tiNvc4oe00Qx7RrBrcaQ7/
RssMG/S+gIH8kyMsxTg5hkKQ7Pb2U8tOGgbX7fh5FJUwtzwooIbe5awcwGj1kiwzfJnRL/fYzMIq
ORA83fyGbxGKR0w3VfpK3EqlbakCvpAGHpBUMY6tVd9KYx808SBwBZv69i5mXctsohlFqwxK3XbD
YahqF9yh958rwkZ2eH1x6zxUBaT0nPdobmTjkxKdhvJESixXpz4rhr/xAyagOm2OxvAHFy3LlmFp
B8zmZMCwzKb4exLZvlGKkrTNS7sSw//7lQlFDYjQpgoI8bNCaN8ASgtU059f2qbvvBKxslKjy3K5
DblWL+NzPaRut1hgmFCwa0CIoKu6qWpXslaWOpYMMEI6j1CtniZq7Raz9lq15uvnRxKJ4XpydWut
bURTucDxsELy8lr6ocpjUKqirqDo5lZ2OllkHNplQUN/yKlO7heQ6LT6l1HUGNx2CFfXtrJQgC9V
uURwbYszeM09T2pHZ8KKb4SmKlARBbHBVk0eQc6/lXu9E1tOjcRiLOeg7aD4EtV34R4QOBRA7e70
TbSGym9plU18ELZ6h8xJGUK14zMe5a+mv9WXmzk+NeXJCDM3XBKBtm/fpQ0SZs6wC57TlbhuCUum
gPbOMTLa/+aLz91xV6VAmSQ+yHWF81obi2MI564kko/aKBl91+Y94yOf8W3t8okdHTgJScBu1Jva
07Hziz3UZVe95JLotAAO3rpfgNZgWYFwqI31gRcCXhAZzGpOXnZuY1mUjISCjoEu46llr4P6mCc9
NRLbCQvMKKv7KZsCphaupj6QVkX503Ts/FWzk9TpyO2Q6seKKTSMJpqX2CqxfYyzBloY6IPtJqOG
zYGElsMxrDArkcI46ntLeaitDt3s4Y6grG4XzBnsMcgx7z3WXjx7CxrRLTky65KZWKtLzmNj9k4I
5KW6+VISMwgxsG3ojKIfCnz2ozE3XgN4uja7VFbo5PJLrYy7fvppS/bb0skBio/p9CPXwxutLp7B
5nFspth0QB0l0VHGCtPS71hSnLs2pWMsP8UZoyzPD+38qmJ7cKiCsG2oKjlLxjwzBZ80qYMuNs8V
ppHbgngqKfd9jcXtRNtp1U5tou/ECGIr2mltBp5hrNwMKo0SPQBlycVIAZSJYsqSqF+q8rUZKq/L
zF1rvxTtba5Hd3P21iGcaOJDUf0ywNlOMAXCxnM8vAB3FSiOSTQ5RQTSDPk2iaSbxcJAtHRXkaM8
DECwP1b4c0uoUkWfgZl/q1qXpfmZKk+9EdOh7jzSv9XppWe3XfSSsvoYh5lX5ft83jdEdjUsDSmd
dbIjX2sjT641MNXZVC0tOpVnO/6q93NQyb6iDgFGvz15era7V1N5GPTTNDJoz08kmec4+qnmi7tk
P5Y2cePiFcMgx7REsl9PYDo9hlm9T7vnGJrRI1Qb9dJL+oyOUUlb67SAA8Kaa683lyCOfmRWBjKZ
U1x84X8hISO1tVc1y6kJNrilah0rPY1F5KINv5OmmCpd7KFSu7cwnNOHGS2rlyJ8mUHyaBY1HVvP
XPZdCfjE5BCVP0o5c3upp7F0LArm1YXiFllFlX6fJxfdmryYPLWZ5pv56LdK62rga1UsYJ6VEkVO
5irtXaZNd2nHzmh5OJl1Lpl6aMfEw+imL0nsFLWH3kIJK8YlRz+7yPKsxqadkh5UE+DhFcDEDONk
Zwt6GMyZpdy10nlXpF9C1rsztBpRB63nAop0y2RC9byjoM90hunWSuGMjdhvGyjicreAQrNpfBCW
Og3ItEG9PjX4X5eaorjgVtFJsh6WuMJCgO7HKbYtTea24U4vflmT33aHGBZYlo0X9yr6EJE7LbOT
FpmnyCXN5MAYDrP8XDZ+LIExqd+T1HZq4wa7Gy4zLcpgOl2tZxTFZKfWF5ouAJlGHcc2HuREo2E5
H/oepCXDpZNARWiSszQuwYDLn8zabTSMV9UXNhglPpL8xS5zPg7q5VoXjHn/yoZHjTzPKb7Nwm33
5yiBT8lOEO6Peero9uOYmCgpSQcwqmH4Y6KyrDqTBox0ezmMzeSUZf+UaqaHxSNXie5SY8CoyOwl
0o8h7G4j1SooqnMXa8hoVxzj+ghILEqUtzwtbyXVAHL+W1H+mPJjPOD9leDkMLnaq4Mf9ZOf5Ikz
YADOkkCI0ds0Ul4wNauSoAx3LJ0AIvOzHhP83g7Ud50zJ6D109rQG0jv6pV5YV3ntqxy5/xLrR7j
ZKZa2FB9lKkcvqr6gzXhZWqnfTyplznXDhlbgmX8YoQvhfxkRv6cjHS0v8VNepPPyy9w4waL1ASV
buwxER/Is0lj+ZtWPJhGeanY4E3kjiyyk3fA1jWgIZmOMViQvZblUR4xzmm0dGjv0uRokHNU/GSL
TJXwliU3ocRoIUWBbs5uXUPj1Bu7P5jFJZ0uk1H72WztC6U5VtbXbIILnTRfTb8V7WOvvvR6fQBQ
qzPMz+301CZPIXnrFt2NqjJg1s+i6RAJfq+kSwtrl50lqvdVBeQS4ycpwtNgRndSvk+WylskaGe5
W+oXqwY2Rnqj9X2AU83TU6I8xWlLR7jcJTql5r7NXxJkMhjj22eSjVdFoXqXf7ei4aK3xkBThvvS
h45OfbuvOvNgzRZQ3ObkaTDzN5NlKGbOM36nfMpQQaFhYnwdyv5+StUvdjw76tg1rtlLuzFun1QS
7fKskmG16SubyEMfN15vSU4iA25cGd1c017SLjtWZXVTm/Ouly1aK3VQKeUhreegi5rzbNjuRGKv
JFbhNEv9pYsmr5vzluZD8SRny0s3pycSh5M7m8pXllXfO2321KLaJybyncQ2nEi3H9pOGgKWx3em
PACgoQOsyKAPT6pm1AHYhVGIS+MmQHEoMCUjpdDpiXZ2+WCTOqWhnNwAcMFL0mVPZvsbiuhYjs3a
c6qVbtGgDErkR2De+EgRz6RnQdtiDZEBZL0m3+yye5LkbmeQYg9b9ItueRx65aInjFGLlAAxmrCP
qla+kuoouZdmhEGP4aEoI58onRv3EfSPmANVZ+liNcbZmC1nAcYvAmxOTC91ljNaMEpACQ65epoA
f+cqw7CbDbW9k6sJEEZWORxqa252QwhXZYWaN/QRPAUAtmJ1GCiWrYPS6L8X1dT4YRpf4hadh7A7
GkPiYdQryMLhSSqrU27LQTaC9FbOF99oxovMzBNYko5KnOFn9uQkJVg2XRT8Os3YN4nh5Yt+4TTi
JI2/THmCmMFwiqH/OvWjQ3Tw2Rq5BsS25VxaqGDbiXrurPpc59ljvtiuKpfPSirfhwWwJc0CT15S
nHB/iIT18lJg8V+HqmQNOUxz5yE/Q9TSKxJCOXj1qb8va2XYxVr3ksXRC6nMp2kkx7hXJkr09CAx
w7dGwLjPaekMVusmkXyRi3Af98UumnM/0qVjwgidtOxpnOszmAwV1O2nkTa2ucstgPojxMhT4hq5
tLdZFuSy/IppGsyPFQlFbHoHVCAX/BKOlClfseh0YAoBl4UZBqQ2mWfXv6o6e4qX4nshTQCIUDC9
Oyp30qScQnvylSFWHCMcUNq3YxozyRv03rMm/IKo0mba6UvsKpr00I2gOaoItvsNt9LYW9x+UUpz
j0q6s8TzvSYpRxm9AzY3/jDIwZzliovWmRtOUZA0OQqR+PtSkz53gx5xhXLCdNzNWvWVkTIA06Kn
q/C8hkHcNOsHBwpg02lEAyPJjlbBHuo+nOgALIFuRgUtVR2TbySHGuh2hierLaitsxMw1IFE0StB
VWuePUu3agYwhVTGyuEQKqe01E5FGJ4lQsC3EeZeT6yHtA99GQkD4iWgwlXIuQzttun1b0pS07TG
SxDat0mHeG2eHrIqeipYqQH6t6P4tE4oNxjpbGbXjjO3ngyLFkXyC3CqN31tPA6LLtGIjQ9Zmjlm
Pj+aTeoO2ijBNKOB1laIHdMQVMgJoqauCmmV40JtrJ4Oun5ImvRUWLY/cTbedgxC1b6vczwlRXSc
5GYnSZGLXZxDHqp+J9f3xhLv8mUIpNRC9NcbWSDrd7NlH6Z8CbKq302DccKCqx9Xak1ZXe9Ihiiv
G8KRZqrtz3r2ynp1l7WaDAw29lDa7CkuxruIlTsd6yJea42BhsY5msn1uZLN+wksqaNp+E0JUM5c
+1XY8qk2YDFtRRezCUwjyvzczmaqxPHzRPqU9m15tmbzZLFUdZuo+6p04FrRosd+wMilLU9nELMd
KtP+uSxJ7hqJ9hzqhoO11UtWknujWIK+kQ+gud0tVubZyfKqxc0TmmIHohaXea5nD/H+DTORV+h4
EGJi/wpxVYpZ9Hjs47ve1jyj1h7qqP5FCuxfsXLYg4XGxHcYarpUOnb1Suuslct06evxl9mmJ32u
/FoyTslc+nYEVJwlfRpUCX6zD5+QGjljF3+TiuWkWg0lHcD/NOPQttJeg57pjMFLTD8yaZ49w6z9
Zmi/V0jdSDXSMjbvjLG/wYOwS8n/cHRl243iQPSLOEcsQvDK4t2Jsyf9opN0JxIIAWIRiK+fm3mb
mZ64HRuV6i51Cx8V75efKd72eCPZlOg7mXZP6yoHfKfeiVNMV61JdGVesydd+OTPEPe80dshjuBU
R+YUWell60RKf6BXFm67dfttZP3dGKHzGmIMMYXhNRIWnmQOtNI3TuMWXucsHtGZUVQZL5As89q2
A2fUvGCMWZaNVxfJBIERsGU/cm+/KPR1+H3+1CEmH9LxEY3mhx+7F4VDg+cp+adVE2YVgxV04PNd
Spo3p+Y3UFK/qRNl200OY+gryRCu8LUIGSBRM9xJ256nrn6qUROyldbftWoPnqxU1nlhyePok6d4
YFRCMoX4hazj4rnWtcsrq0bAibRc/LokPC0x7rxP3XigRmMV8mbulv4f8ttwtc9FIM9Cr5cVe1Lq
6V5WT4YDZqTvChdhR18G47KhuuuiBPjuWdoxR9cYhjcOqnvoHkYLVO6XkSmXrQxZ6YBJu/bouM0d
H/PI1EdI3nteLdeIvvk6zsdq3wnsZGJYWdij01QlVyKfoxBNkcgr9IXamy6GNQcRXSbRZyrCWFEK
1LG81+mldn90WuNRwyQfAX3h4ju23HcWm2I7VaxYj4Sw8HvUXgyrwxXB5rKlZ/Q8NSBxiK6Kn3j4
s/CPeOQl57d+3DP11QUPEQpjMMB2Wv+b0LMk226kX0Y/mP5qxhXp/s9OPgOooGBmvaeyNP1I1NsU
P0/eeVAWvRYg9iTfu3U5BLHI4vXvjLrmZsCOeixmfZp7eZxwXafr9FQjblE2WDR79byfZH0006GH
pbCF+c/FAWjqNEvBCPRkB6dhrr2qXIbLjDF4jilxaNs5N/9m/RD5GGyo0ERjTega7rxUFUQ9C7mV
IvwQsNdDkyqj+HkZMzvqHLh5W8jex2YYIstR/g6/fZrxq8UJWZB051Odef0ESPW3jsvNr/J+eRpq
bHM9c6ACWT0OdjcDNE3ibFaCja9YKjFfGlM9Nhs/twnChwG++bjz4tKSNVvTpIz9a9y+xCJfWoRI
xCPol10b8Qzd40vaKkyrAZVUZ8fOSqjM1FeLi0ZX/2Jz+CVuqgCdF57/rpWZNfiSuz/YtJNN6YF6
e7ahPa2D3ejQiOv9BEer9dmSbfMEcqj75paBufb+xcsAx5aenkH4Fd4yFtXU5NahY2/sXRLFB/HL
8dhLq/+F7bVXbbZVCfIhTiwcs2A7sfrVIJxOfKfNh2G51OWQHj2cpW2gWR3ideZbIz7D9dYvZ5eO
p4baQuIx7VoA5jhbEGQRbXURp/PBKfF3mKtrx0FXuaRAbv8+2caC4OWW0X06fZq2EF4DbUvuhzfM
UBdKAH5M46taIGbXZDs1U4qSkKD8mIcWG2paxOT6+E+TA7WhTjMpWIWIHvJm9d6XRzIkhyTWmenw
oPJDqE+dO0S/Bb5q8TIeHri7ga7Y+74DB1bTR9UWqQV3Akv+xo9V8DT419+iEvDPyt30LMoVEqQq
/KDkdD5uK1iS8Uv2NgtmXQLk7bjfFxyXZ7wdMRS2TykWsmmWJwKbO4YVb63O1QIeovZ3lXyWeIGh
HzLRsKyy4yFV2ysW8e5Y/Z4ysmNfySCOFFeOb4+xUvlmaG5NMWJRzwIGD5zFJWxfVrGzYs/HOzqW
2/Ad4enyLYUE6IEYePH0shfzWx2IXLRbQTCd1nc4GCuC+NyUx0gMC6c9hmzy0DvyURyj+iExXx4Z
HpvlJG14RudRqAaDjjiAhkwEXJ13CiPEe/pbudjqCv8z2hEfzE13riu1i8dz4zokR07FFK5XGf/Q
djhhGe5+ALqyKeo8YMak11c5LcWUbA8hrgjR9B8TkNI02CbTJsWdhlqx2Z3BkXIVnJSuLzqDYsAu
GicJm86KpDoT+T7FYpdW666DBWZFnVYjRqHUfmLisIVYxZXKSzvPz96gDgyFIKgwPqznfdg+LxOW
DmrwAb5fbuNFsvcU0LYi8s3E7OIDowDr2GmnzBNzNfhcnSXuh20WHwQs7LotJxKgXGOBofebZQya
r1buGiD2N5LLqTYgYzBdts5NIcNzohBGbMD8gl2j7fOMIjzz08Jwi+JAeZ3Lo95lwo5HT2pYrtER
PzW191CZIffFUkT8kmDpHjOHBtO7sdBoLRK0+YVderwgMlfkO9YSZWqs9ymPLm4OdwFouw0FlaBr
ScATVGmm66bshsd+eJZoo4Z+e3fhdlpTUGX9x6p4phjgZ/NE0o8oBMuHZzaRfcbwzZt4yDmH78f6
hwYIEbhzw2eyuucE78/HAAiscpltp13bIM2kxX3s/wvrY+jvTDjnU4AFBvEuBdHURhYmCARAmGNY
S+CBsrNz5mmRNcllHXnO6C5c3zUyh+fr1sJQr3+46oBfRTaPt4T9OHej8uT5H6P3EJPTtiRnwh+8
6pZanYUgbmOHwtpcLIbq4RfotjZD2yw9BZbbnHRwW+AuHbTIa6dLFx/7+SoZf6LhoUe3OQWw0Yw1
HrhH0XlZBDmT9gI5FS5vgxsxJK+n89qjvUFMwBrnC5MFoenFBTRrUcNHP1P8O6ntcQurjKmrA2VF
5HNnXj2CsuE+4Xk+A3lEy5b5wRsJ9/N4mVKdUVwvdpH7NdnH3UtdlZJ3pejh9Ur3fXcftscVPKBa
Q9CyuDv7akdxU2vvaPwGx3spmP+FBqRM6yWLWpi78CBttM47D7y0/tsO47OPQheNPTxCDkj/rgZ/
myKvramLtPEOYkQhlGDOEa9P0gNrQDYhGtncbf4Pcp9SQcrA/A0Xf+eGvxQ/tDSHWabHzX0R+jHh
ChmkfeDJ+0JTcBtDbhc8KdWtmi69FHmk05yJdh9O9eNMyrpt82SaMra++sFrYEDuKVV0SXQaOj3i
YgYoxNhom7EFdzmuhQfFRJB14bATIdkhNB9lFYMWmCfJiFtetsVIMBfxQ99PfjYwfz+Oy3M8jN8B
m4KDbH7/mCWvzicm6xUmNAJ/v84JGO3fp7/+wHsMCsTlnRyFl8W2wb817b/MNuBQBH2EIhy8WArC
waZ6RwbxElN+SsIB6GtV+GK9n5oMOz6DntHT5zYFyEGy0ZbBgncfjsEuaBl6Kd//VDF8j1149OL4
iTc46jzCmvAh+qB82I/b8CEgpqTqd2+h9L4j/MLY9b3spdVXK0GxOPw9ILmCZzdPnwvnf1MZPXqx
/mu8cToiEBJUCh66yphstsiAbKNbC7UKPVF3l1T8hnTFBp1Hc+cEyHyFxDs8sqgYhu0c71+WFYsi
JwhE47SC0V9hi9IEqzCZ94pIxAvpeJsRy+pisPQZRWs/zfRxivQ1XOW/nk9nW7l9WFUvkrJbzN0X
G8lLquMnKpqn9nfntd+3+VDbvaXVjLOB5qtt2QMsjUemhqPr55viw4+cRzSUDtl04wB5yIzNnfDC
XMwLrgk7f7MtfqxmwPdG+S/B5vnogegd7Nd3fMVbBDd76Kup8Bp4d7cpLmJHXpZfTMyxDL0Ja1Q0
n4PsD4CbtwihxEubdQwYbkyThwTrHiZKj0nk/Yn0uq83r4XW0fxlsvoTdermRlHlYPOw0t2yR5YM
KJICw8StqoZ8GgFPPfmgwu0PnUHUByp56Gf2lNpgAd+2fs3GuwQ1HFQzsZnmCEH20bWum7zUXLjM
jdX92MbgP+Q9UiEHbHNP/Szo5TfYZP+3QSpMqt7GRe+lU88rUReyhvm8VRtevv7XdhHPq3S6Dyp/
h3SV3er/ym5t8G5i+2SM/ZnwnHm0f8aLk6z22u80Sm5bH+GaJe0Oc554EzG9YbcOwAr5NC4wuZvn
ABidLI+sT+u9kPGiMywckE/T1vPj5tUelBUfDI+r23tqgDm8MeLv0QJ5g7Xa4XqO5uUvCR2WZRJD
L5RAclkI+pEIF8hjTHhVZWNTT6+dU7Cz0l5tRcxs9RiJUB1GOAwu8OvYiwZ8PG4cwpTn9wBNxjRl
7ACN0iWipwC59butH5d92Hn6Gs1xysoV4eFl0K3yQ3hb8rAijr3KonW2V84kQvSXmX1Wc1y/hOvQ
vbTzouGbAQCspN/BgZTwUwxU+sYE6ukyr9WzB4P4ronYsCO4doo0FBRuT3/OjeGIcyQu3skI3jU6
AE3yxMpC+GYshQqnD6z+/g19i5tL1ZgRw6ByK+jU0TPGxpcTXF7ibU3m6ixT2EVo3G0VHo7IP0cr
wxrTzn7rXzoCQNo+DfGqP7oBbK4B6VI2HDofaVD8qxUcM1KqUO5czLJlCaeTx1R0DUWLjwe5BSsg
mUPPECp3RJps+umjPpFiSbb0ACINup00U96Nxv/D+AbeUaYR9tPP459m1SAsLTaxf7KoXVMwpe4F
zrn4NcVluuuiVu8RCQPmoG/rnT/1WGNu8f3ziq2Zt61qJ+fqVw/HeUuYv+YkCf7RRvzpAvz4ZNj6
WU9k++xgWh+yxUVQBka17aPAFyc8K+roByP2jNquOzQLmGbWT6YkAIB3nGrEf/kClvNx8zLGIll2
c59+DL4GJ5dM21Gy1T1S0KIfMcpJ2a/bj/UCDlaSLj+1FwZhbuoIVE44+tFVROOycwjvPypZ4Q+0
2Iumji5jKMaD36w49dybg+c4+B0ToAL9t0eh18/zPJUdPAEYIMBWz3CZsZNVqnrXWssLW+NfCa1Z
xgK67UUFsnseQ8C/pJ/LOPWGg8CNtE9Xjp/ouy1vFqPzJgynfKTreLWd+qn0xNBkLTANtDa4F4lM
7mNH/TOoR4bBOitL3kmIM1gvkvlRw8/kF56TvldVhtwv8bMmEC+RgNIcdIMmr58kWoTIQW0clngs
oKZ91M5DAx7wtZR+PV14sA2lNds7DBDBdxhV7ZcaKb8ZSdaiscHBwz8VGmm0OZK517P1ly/hPDyK
EZZLhVhqCPwVgleqQ/Muk3Ap43ZKT9pUZi+bvikjOYtduGlJM8f5j1p9uDbU1p1Uq7s7apOrWBcI
4sP0KvCWPclw9DX8WjYHnXrfjVUJlR1707Z8hLQ1NeQIz8YB9Rf9Fcp4mqzZNJEPbLd4Hzl58KY4
Y5QeIMjtVrTNq7/uUNpKpF/tmEK7au2+H2km0hSo+dHT82kJQDSYatfVdZptWCKd1et0TIPx2WFs
KVzdpcHTVm6JDXNrxyJa4JKEfH+AE3jM4nAu4qUrQ/URr+0rvvWTDzAQrO7e+pvO6cTxUfT8oa38
CwmGP6BCm6wLor+i+b1MYEzrpvkxosTmqLLAtGLY2TUpEgHGghNxcJVXYSwM3LJd4kdeb9UhIb+W
+uAddd5msnZf/sLKnkMLntulgKh6XELmFdgM9x5NSORulhz2lHM7sXwdm2LZnoZe3QJGvlxjvuKt
fgx9AQZrwOa4dOpK7tnS9cAzxC7HUMV7Crdbthh4CzqJlShcYMXWPGTBEuy9sdnj+O4XyEuh/09M
SFER8+OaNiXZJtgfgvOK3ySKl128Vfe6hwxIyG8zYnY1yA7XR6eqNs8wjz7Psyua0X9jIzIDZAgJ
1+bSotug9KLXsPTH4HMg9NIlaZPXNcBzS7JpaR/7rnqTzuYCJg98pJc2nG1h5uhJA/euYi59yb6Y
B/scWPFSwQgwobmvamxkg5INaNE9G4h3pMP/acdd2yqR+U3wy5k1byTAgBy+zCfzqwCFKZ9z5bOy
6pLdCCjmCb80FdKEkuEOQvW+min6AxBxbuolJILu3HnJsbIBVvJa8AiTAZgQA3nper7nIBUwBbwn
esmdn/7tWuy/aHAwkVaZNWY9hRw/l8S0tD4mfSicRCrdz8N2nhJx3pDIRGE/JVH/uVkZ7Zu5w/Lx
V4JQ3qj9s2wJtNvpGIYhz9pRH3oVnaSjB/gkDl5FXwWJH1FX98ToOFMS39xUPcqm/SRkOK9QqK3o
dqANd7MB+6nVbXPei9XbJW6jF495H4nZ/Cz2eLDrlKjK2XKgBcpBuHKIqrGwH2QMAIoelAT+SW2B
uvkMMf61quqjh3SQcoVPKm6mM2b2b3SsyzC+Z01zR+BRUsBpGPf9sxj10Te0bJsIH2HD8iCun6qV
HSOdvNgxKhN8E1AQbB4l6tDWEmVKfKG9Po09u4OA+bUi3icbBEgCTte21NHmCg9mjMQDOd8kzMt7
G313zD8RUGaIPPslXHGa4l59+fQfdrDBT45VW2GFb2qbYNSKJUjh9ae3ApqqOm2pHk/IY7xbN/WL
yhxahuVlQc+6G0Mr80okECjSFCDV6KZ0UqKfN/BAjit8RI6T/g7Kf/M5JhJ+CoLv+tgiTHqfRtG5
jsM7+H3AXjWfTetdIqR/Ya1qqRpRKsJtkcDx1fjNVZn15vweNCHytG9b0MQAmtRe2zYYD62/Wahq
UT3jdyTDYYU99uRz9WdZuy/n5K3T3ju0Cpzwjl97H6zjyORTO3lPi+x1tqGoghMAGos4Wtg1be9S
jLplzrjzQDENVnscOHlG9RgYvTVT/QJ3xcfq3BGfIjpZAPAFyv2uH9c264OgLnkqw0cQV9j6FnO5
H4OpnA05cAfZmTAR7tZ4rrPUxKboGf/oWXNCaXtP+3S4JjVBVJi3XtH2F9iK+qpHlWBsavluvekG
YxM+GmyOphS3Df5m5DvnPq6DtiUiTwaI1RNhD3JtwZ9O0YxWsnu0KT1ZCV7KVxcFEfYJK+jJr1pj
97QmHywKXKEC/2WV6o+rCINECUyFS/If09oWjKHtG5q2SPAoMJpUuD8TDnucmzPjI6CShiif4SLq
0m9RO0Ma3W3V+lwFKR65ZYUTR89PcyPxq2wPbOuag9Qw6yHH2OaJ4z99LNHUAO1zkdx04DwQ677K
4gXoPGIefPyV/mOCGpdPbD6meC4q8FXaxwPV6unt12Oe+Rv94dF2cnH6kS5oduZo/HUvLk+aNFUx
gblfLBRnirAjOD7PaT1OO7nyh9XIe53GPyNLv0iKzAIMWsCcJBKv7NwMWa4jn41jbxzddz9PPB8b
YPrWhOO1XX1kfawSqjutkU2abAvFHaWgblb9bZ7htwg3gWvs9/STpN3zNgV6o6S9i7beu/beEB6T
1fYgaMIaZk83t95eti18kGOQXOxoO4SrN1jX4zB7noQKF6hnHoNKQSAWsDT1dXUzrp5y00IpBg7I
El8cMVV4GXQioVEgbHMzF5bKt1jwO1erN0yrvE/jEmY6wh3lm82CxTDuPXbuV4aD39tP2wFrUDxX
JMP8hXs/KSlvonsU21NXyyqzfStKxqCNaJKA1AFMMuwIU3KXGwYQHM7qgj/9jjS+Fzp/VTG8XVWE
ljBxmN9EuOTfNhYx8K48E8C8YhbIPE3s6gproKSxJb43jF9NLZEk1yyglan3VEPqm1N9qbquPm0w
gJYbQ3sSRUaeDQroeWtG2PyI8x8T9auoO/sd+ka+gFxOCtmxE7JccU1Wya4RDUgnfmgquPiYTEG+
osaviwfti8g9aZKdDaq9H5lHPvd+tm3uvZ3hoojY2YdbiYnpKazdnc+GU4Vh5i3oQZVb8oroEPCM
9LWi6PVjU++rHgdo1fqTzfF7gpRylAp6Z6P0KXCc5lRpREpQJt8whQqte1lS9YC0LzijJr3tPdZ/
JMlEsyT1+gNu1gejkrIy6q7z7E6HTxTfo2hnlJL1Luk0nvcm1+Z+7sSvivIVyMex2aCAs1+nm/2g
kuyUD4tkZfdLkB4QQPdcDf5uWIHqAao9EEGNTJCAGxRa6CLo7QAuCwkhGwRqsercbUia8fVzpDSU
ku07tG8snDKPuN0WR4eh/uMLc47E0F6DCsbJKn3m4eJhnx6UIIGNRiTCHsQUgDXwJNZhpXBQbu6A
nPo7BDflo00eunSD/cyM0BHb9g/HASKefYAv7W31BFoJ7NVeL//bE1ZyF1b6bpmkBTxzFUK/oh2p
44sHbUqDX02cOc08LhUyCuDu0AXrqpOOh4Me72vvM4Z+1q6ynOsXJsNCTXAWhXIXDu1pVWzf1yyv
RbsLgU03hz19IWoqeeazgUMco3hgRu4TtEYD7M4JkQ9xhZoe0pMR8duw/OaO2R8fv3uMVAL4QeNg
uZcjPAmhzVtBrtNW1Ye+hYxIAouEQeDZwrb1IfL5N2VsyUcOZgcsEI+6a9R7+Wy0LhPPHoDhTa48
xJmSqRyTtmgT+NU93WaV77+AOnxIbfXXUbsPJ4jNYsSO8oT91VFKQfpUeONg1lz0r/P7R8+PETOM
galsmDHWSqGRpdiEiNYttPe8HzPO0eu1w53kiAuGt4WIubDRUEhzs2IAr2QLS6b9VOtjEH2nQpce
5OMGT6AHym6IgKOELZf1WPObQ4holozwBbbLswbCOVcMwvzGwxsI0mHfS1y+fRrfWhZnpp/v4mSI
8mWASZvAVJFT5h8cAeuf/u+GgG99kfPX6llQDgOp93ZufKgBKSuq1N17E6YFwACfuoTeQH2BZokP
STD8RJzcMWTCedhAU6VR4VG0T0qdeiCVLeE3nL1yCNocsDqb0L0FTXSp4KKdq6kMKArU3J61B6EW
hXeIeaE66DPqZ5hA7i29yXQLyln0gLcfqbulgQcHti16vwGfCHQXRECAD7BHQoaAgECPdfs9QBbr
IafVnYJJYvxwgcb/uBxdqv/GHW6zZrg3fQIyJoF81uRso7t4sncVfxmDNN+A5zZcI1R8DVTdw432
pxlADMwwiEuI4qv8a50HHIZH2MwSKjh9XCm464DfLzT4Yzskh24a91oIEVTZaz9sr4avSQaAd8CB
uA4xcECYHrwJxuhgOqmA5t2SoPHHqH70z2BydNs+Iwo60YcaFsTNa/9rp4JIEXjjNaFDkYRfMXlZ
YYqtlN6TmcJgiSvHIwdnLRKhK2iNMxJgc7vp1yWyOQc1BJtlQAEY5nU6wDpT/ZUpRRBeW8E9E9UL
tu2EAJtLb8N9rzRUAMMoTipAR7AtcRGZCXVt48Y9k4gEu76N6T7aRuz+o/5wSCsmIX7TwMsXt71B
xuKZFwxfCwr5rhsI1ES+TA8RHc1uaTSWS/YjsefGH+L9iqGYbA4dODu/mmFl9dD4i746rr82+Wbq
zc76a/JPqQbFGRRQ3nS+uSbhGh5bKsIbhYq55HWDClSPLS1GzuB00zhc+LoVzw120RU04vNtwvi0
hMYsxf1qFzQeqFbYyfCEVrc5IaZZHBPsAuCZpeN8nDai9j1STE9qWKMj91T3nI4j5ifcYgw69kki
Y9x60TEgscZmFcY+l982DnjJ7keQYp9LnbancazAIdIwavDtub9Ruth30S9/WzkO73GNxV8wFriW
ZU7BhAdPfdeiaxDDfdqzESefNYHMQt17B9CLyWljjQe/Tg0Tld939Avr1wIk7rZk2xDqTtLCbB05
tTRd4JSPxtPMqhbvcK1u6Aw3nDkk4Z37uJ/hFB/iy4wdMV/S78lNK7xkGMJR3HQrfIHrCALVh39f
IOXtTQj1iCXJ0y32if7T+GL6xOIBVSq89WztUpa1jP2kHcZd5EBcEQopPXwVw1AABmIvZSTAnWB7
O/r8SIKj32CWB6MLJdQkW47YHh91Ai0IAgGGM19CKPawV4E5kHOAADP1UyOLEMTLNr0TDd0ZGy95
VkOLfUZiCIdkN6Mt5B+wMw5fohlHQLFA7Mki/P0U1PCNdwHi11gq9nXN57J31bMaNCkMyMFabP4O
ZmEQ2kOa4B1pRESu9QxSxQZIa+5fep9ZKLBRx1619h00tQE722tglNALHXwq+lNz5BfG2JFV6CSx
RaRsuNNbAO3NhxY2WYO/lK7BsbWNzFZsoNjhPn5tJ86Osq7rD0MtRHusD4JVeKunD2KSed9o2fKc
AyN8xW0cFQlUsTPm5IODH+n46tVC5p5fgazVDFMOTPAItNrIv/quJrc6FW7nzByWqkKFm8E+X3Qz
QCrxsMeOOsYKPLveYWXREw1wi7Oq83NvEVUWeMZelPQBQwJ0gxH89VebDgonsIHdcwtgbqxa0De0
baD2A6mVOvTkvlpwqyMD5z6KEu+IA47N5GsLzsNghrMJHbT0kCOgiWj65BsPQhcBVREMFB1qhfxe
twwIjEMmaCGpmc8pSsKBkKTbqcmXOdXhHz4s4RWfCPkeBlBxKWfVy7gZxIeKUO8jiVBMWMOi06QB
Z0TAzbMUfHkPPeJ/V3MEBizSFdzBszaZbEhVDrOnoFQ78KELdGfUO4WnkMFpZzDNFc1t+G9AB3kx
1Bv2LqkFSNwOju/YzvUDloikGftd1BNw5grty/E6Cy5OJgijsidhsqHxqDkmxGa7wD2YBHWGKEyL
UYLOFjWJ2ms9OnkckjgpgfXTAmOCqhzjCGub+wltLMfoRGOESrOmJ6xMRF1jbj0MMhBS6saWaHoP
+qUnectHORzkaPh9SKbuVc7wdLmQvKPiwrnoqMH8qbeoE/q5vkxtOJz9jaXoqa1/CUMp8NSD8N73
Xsh3ySLEtcWV9QY1MTYZmk0I/Q4ud7Q5Cf1K/YjsAjdznHwQxVm7VOE3XAuwl8WVOdh5/cdBnGPK
QcC7BiCPXdTJqHZTjdSSrKHKFOuCw2a5a/cYQWMnvSVIp6l9tU9ZPd4FXUOujeD9xdWN+Ok1C59g
dq1g0FLtFVrAi1V9hCJoggONNgrbAhv+9jjxS6H45h2Xlg+3AYgSFgPfHZSp9Bvzu+UWU9c9yzGY
d02HxBeYyJi8bwaEXcUo2PA9QQQOFKQLAQrz3Ok1LmBpGY/JUGFoYpy8W6I7rEja0u7g+TKNC4UJ
3E8+uFdLl7etmY4ducYQzOvfQJb4H7bkHCYbHOHYRCdgYDqInDnwnt7Ajp0nKw61Sv7j6LyWI1WW
KPpFRGAK99pAe6OWl16I0cwR3hRQuK+/q+/bjRszZ6RuqMrMvfZO0mWM7aRAAbDofPaFxl7pmfmO
dEORcTgqhZbiZ89OzVABl8PF67N9pSl8dG2PNQmlvpDDkaVSAAcIrJO7bVt8ASp+bkUrAwUCYo2U
W7UbR1N9ax841wTM5FUmhjoaHsgpQ/2iRawIm/bmwdAVzhzQ5EaZoUfu8Andx+e7I1J3U1ChluId
PTkcMnYpF8WBtVAeqn4PB4clYZMwTK4gpYzkW+If0/z4RSbVt6OWTdUWodll5zwpn+ICLVTZ6b5f
cwSV0gnaaj2Maxt5arpWvRm6vEnQnMdpGt6nVQ94WowAU0AalAXbxhJ94ODj8DbGBQtdkUR52iSh
NccVnGO2H1fcjFYFdmnKQ8zIZdeN3rO2jgrGyjTDxp0ZflbtzRviZznJ4czespvtMFxsJP2wtPm5
OMkhD9Li6Ng5ZYFKuJPb5jtPoDL0xEJHzsz6pXTkCTXLvuR2024NZlxsSJqbe+v07TkdK/ktS9D8
wVTf1kwXVyXJqR/f+Cmgw7EC5jIF0sYL+VH4Q/pLWUW8JMYz2kmV4Gxb1gHrE/VUMGRlchGG/Usy
66nOil1u14d0cc+L7V8lNhUE8H01483MW9i5xn1MHJn4bcyc9HK1rpAm3RxKrQbBpEkiE4VJxrqz
k3Rb2Skwd/9C0QEh1UE50nL4bHuyYolrCuZ0iv0Xqx1C+DCYAqjmDbspy6iS9nfcP3xgtb8fEz2Y
u/Rq521UjV7YJuONW/0/3xdHjZnJRuj+MUGxzkrnqrk9MqYLodKPZahBqau0/ipjk6unjt+sTGxR
g/d+mZnhmsq7A6W/Yasnws80uG9l2e0d8p8EmjoQCjilmRaKZrZ/1XFrZXI9JFaHJ01HvlDdDq8J
cpVygXmQBKx697hrFfPAuDT/+KvEBiLxeTXHGbOnN12xirwxeQDII/wpp7/rRkoftABHiE3ChBVl
b1eU1XemPzL0Yoa65uqBjuVBu3D6CRqeqrg4IHnAGfnG4yJN7IoQMPcpcQCH/dKIUDKvkiNK2FtJ
w4jmeq0HK+qho+DPJGU8IG2vHatlhUrpEJ3lcrX8mgdmWcMmS19SN1tg9qvnVjfeZ2YyjZb3wTiU
f/P/v2QCQX9dIItyO/Q7/buV7ZuqkluizdfWbp6LvDxWdODEFnwJfcDLIIvXprGYZC763ylBhnQS
oNly/ckeN6dTkzaXFpwdLJI9CRfGVbe4QtMS4ibO1KVq8ote+lEiyQVj+cVTa3ZOyNDVxtbGlCgz
oVdy6zUlSLOzvXa7Ti2OCu9Ydsy8+NSPS2dfJrtisNroSKEo48YArLWSDOC23d6Q81npkD+UYZuU
m0RfF2I5dbEl98rdIjK0JBl6T3OmmRvfjOENPHOrV9a6aXOuJLLqzWOcaBMcmb7pzPlN9Xz2duXQ
iqM11Ty4HfODiWOOIuyU2r2161wG4kPlb5TBk9Zny9U3Dc4Dywfy8pd3VXC0oHNvksmJvLX+XfMU
1SPn6HIT7woS1QS6yPkbk9txkDWX5SFc6O0jejFJYpYLTlExA1ovqfidWxLBkno4IDfBdlnZzhzE
KVF/jYqJ1cC4Yr+QNQKCyAPl9X0TuV71abdZxyvHyS2so+0P/ybBYg7GHyhRy7lSGOR6eXQ049wX
JgHEGqnEgADLxvXKaSPZR7xZK/MXD1qkJwgd3QouVfDkNv42Zo/JxlP2Hjl3y4P44YGbNhNoARag
jV+3YdG2L9NUBEM53sB6t4JSTMdXnVvWwXHtHy0HXZdsCuusEwPc0tpOJpL02Vig90NLVtsc7Buk
3eiGDRlNS/HtMjnyRoFTtguL7FBxaZgMyRu9oLdGL8CEqnla2BLwnWs+195nPEz7Ud97ytzUyYCi
WsAj/8YNEvenGnbx0GKnv+QTD5rBPJN4NRNrYlO3uNyPLlNhwcysc6e3WFQnO50PuDS3fXvLpn+2
H/WMSFrqnsL5ly9dtLIil6MGbJUPUqY5Lv8iSHmPFG2oAzKW8qiXKRvAYSB0rq62Uwe5mjfqboRZ
tAS0cFl+9rP+1uf2ngYL9j8N47Sm6tlK14voyEKtijdVyi6cdT2tbf4yztq37rwNkDV4sMpIPeIA
PGop8L6EaIR47neaV9yb2H93SxiX4qnHxWQNKlRaKCWlFwMK5oHU0ueByEPRKQpFl089c0KDX9pg
YbuVAEbKtsN42W0WQ+BVXSKmFoE7xlfA/C30RphY9AscukyrYQwM3DHl+iJgYyz2ZttrF3SQwLET
esXAa5LgI8Z8bWCMmYq/c7XiBh/uhlWdLPkimNpQk4ZAlcxd1os9djsGUPDw63p1cJiZCuvoVSkR
6ZWBVqSdeq3cKL1gyPWVLfq7jujH7fjo5MHNkC41UP4Ju4fldBd+XxReGY7deDXZnTWW9W6Saqu5
6VbTy6OP8Nda+W9S0tkl92KoXttKRej04VBq91jTrYgi7pJIB3egu8ebt+FgYN+8223yvNt7LfVR
1W1W3QkrdHHMPPdkskKtc9kyjKiSMz2cuim0C6hY6Sx3KuFIlQvvP15oA7Meaf+gKAmkaWgMNYFF
zAe15Kef7+siroIlp3mDibNntgdoqCvCWmsg/AymrPSXv9S1+HmyXRnjwkP1MdZsy4KRPXb7t0Rb
fnMx/Ohzy8thbLwCrQI2U6HVx/0DV3aDeqoOVC9fnq6/97E85Wb5iu/sbCRrlE7nsX3Q6GxBlUa6
teci7NLq4Nn0N+m6Tev/UnBldIoT9cwuy9vdrEG8xv9ScWKjdNChADaARw+x0/0e5O/sVkEVD5d4
+cfX4805dnlak6s0stBxYOgYVQqsGV26RDraQ2XCyilqTitcnYOkbWzYHVJ14WPkXKTrjkaOVkug
Oujp4315cvFv08zs5uUlWbKDaFgTl7G+ynjtmIks2pU42sCl4qsaFoE9LHVG/8dHlqrK73KRlED2
zk8dDBeJv7NEu9MW2HStCrM220hsAfzLgcYlLbF76JMIB+ZEXXussyXypEU7YXy3oDEe5r+E2w8l
LMztcy+aV3InN1OfRP0AlkglKpiWLsQTaFP96jv0XIWfwIZYJHlI09+MJCen3rzNjC+3s4KUDqNX
P2lWYy72TmLx/6LmRl7mbHodX6lk9FDgdjC4H3XPBQzjKcAticsQQIFO3NOTY1x+FEVMIYZOmPI7
tOaxFSCBhnsEMn3s5NAuD7fS4GZb11TPPEm7ZmkQg3gvET2ZGjJEjE8DL1hfK94841or76Wtp61r
l98DP033yB+gyuuTvzmsj0e7nXluOLrt3TCGn75bQhu1B7IG77wfTDyIYujOuv9WQ30yYSNYZud0
NIxM14RFyGjTh+5yScXRkju7ycLu0dmlQL19YOELK635LZv2vQNewShrLI2La8873kGgEHrpFZdQ
Oe5tXrq880O7mvcGjwS/Wm1q21l1/1yD69DvnoUx7vsspR3skFvwc3afdfrhD8WNPJKNljvX2Z+4
XFLAkRkhvKp3qTtEaTYd4J1rvGZxPuw6ShGmLeFCZOSENYX564N7ppEqDlNLCkm7YtHVdlCjfzxa
ZqvJ6MS1n7rR9o8ZK9TKuJmNPESG/rAw+PveT6uT4AksCGv+KM/9OSqWt7TVbtWo7azVOU7w+N74
rpFYb+vqPtt/wa+ePKKWQTS1yF3YG9GuIQsuq6AVNthsGS4LTlmCBwY570a8r3PMjVZ1O2qyvTHP
uBE5YmjA5mG7zH8sB/h84Ak3/8Xl1RD/nPR7rqvAYLzSLh+V+JviZNH1OHzcbNW10ppL13tHJh2M
14IqPZjWP7+sN+ZARc+ZOLXPj5iRafowqBoy5wWhd0MiKRRvuY/dkkE2jXB2r9xi26fHpU+3rf80
QJGvpYsJ6tQ9ZgHxe+m+tYKhzQ9xu1GMz9wasdzYwUqHaboAXrEVLoj0Rv9U4OavHt+9+8tMVnMQ
UNb9IOEFqxeTBinB6N1gX8tgTPLi2RTAT+W+k39pCGkD9+wgYEJ+nfsnMWHd68VOcFebMInq0OI0
5tM2xp1TPgtzV5UyKrMmrLm4pF+eJJ6ojPOvWY9GczeEs20ZjRhU2IwJPBoGaG2+kjdrOve4nkXy
qUYggGuu3rGnLc2DbubYX0Moltr6GXCRpPLFnm28oQwmaPvG6W9q/cbrjkW0kfQ+ZvlTyJOXvdPk
oKDJ0DS9SFr612qzwS2DndOfeA45LvGfQYXi5XAxz6X+W2Kdev/Yqp9VR6mRUZ2kIYlW98TIDiln
s8vusmFuw6zPewoeeWCaye5x6o6sG0/DxHGVmf8UhX87iJ0zzdleVeNRG9IrIOx+EtYtWfPfIZeX
ZFq+Fq7MfJwQvxqT5ysfN/o8bqce5a7LSFGh/2zHgLohRzOhGnX0CNiU3Ay09Ro+odHWlxnsuh6y
nT6WN+UY1zxL0YnqXbvW26EaD8r3IfDKd7sUz6sSB6UL/G/eFiZ9Bu2o39uuPBFGco49I5wKXKJp
RwPTblO2m46rhfEDArdkqyWbyPFu182TG2dn3auex0z+QVmIhvWtXMVLsvpm0CzLuhUyebiMxmKz
PlzlQgWOGrbOSKZat7y144lddwejnfG4rEc/S7HLzRwB8b4w6QIcWN+mBl7jm67ZXOzo/ru+rBSt
TAgFUh1mgcC0rYuqumOfWrtJsy5+ZZ/AUzZe4l0w7sOdFn80nFt15vxRtf7R8PUFZsJ6EiF/mWIk
YaoNz8YwR9OEpGJ0vrMB1mKZDWbtwB2aW1axxngc6qPQnP/chYRDAZvYpOsXxvy9RqGXeFZgdiOm
pcHOIrsButBH/OIzCSOO6DCLToYTMVlLj7IDgIC4jIba3OX9+KMqbQ2HwcQAQBVXCeM1T9uLVmqo
YNV+XNydXRVrQPDRK4EKUZsuuzrhAdSAVZUkgay2nmurv065vZ20HkaiS99sf71lhOlUQmw9sQQ5
4vtGOPMT+O8hAS3fpJ4Pa6V2RJBTuC8fyO3bbum2httfVwwVa8l/NjFuUh/5PKZ5x2iZjArLfIdK
3nk+qIf1uebtc1cUTBqcNSQ7casG86NwENhxPhKU8NeXxV5Z4guEvQsKa342NWZ0dOpdwaew4Elm
jmmLYz+dHnCKtRw8f6VcICbEO/B3Ngo0sc+/df2aM78QvOu19SLXfOdk95w+pum/auzdaTpgeHgE
Dx7GAQSXUXrNqCdPWQIzn3u+GXYKhMhs3JfMlpLPxHzUYcyyiEPyemx2lqBsazad82nHp1SeZ37D
OXafGPcHs9SfoCg39ZJtWYsc9Uo+PVRMBoRntxF3A2IiH7WvQUujNR2OFZFcqWHBeMLMKvpek1a4
xcJZ/Ver/OBDwZpuzdJ5L8ASsLcyauVFb0++0CIzu3XTqYBBL49W/5+Ny4sxCTYcddQQzyLUPL5R
VHT5n1/Yd58eLOPaZX7YePLV6V9ii5kzMmDmkaNE7gsM8n0qiPhB2SUHLTIGYiug8+AWrpWl7zIa
nlHhUuImA5+KtPq41ik2uFudfyYoQ/mAgTjeEleJr+tpwYzWLiLoSCKJl4/G/FHDZx2fXCYeIxNI
fv7hoSEDmSv376M5aaenxDvMxlPSTNeYFqrip5N1fDac7iefz8v03M3fqRlB8fIPMaC0P3r/rz/t
NH+oNiz3rtU/fcRUyJadWiu3pGPZS/7UGnM0VhkjdCZcehMq3zmMbho0HHWEN9vfVq7vWg+wv0EF
q9IkQu052tpLPa2YH0AnLRnhzdoYg4v2tkajx3S4L54Tj2cOaTKF7e5NKp1MvkDrEmtKMPV+yqG7
reQ8qjhKXA1xfIlU1lzjLD+2j8jQDJ2d9tLzh33X2JFiuFRNaGPQJevDEteJjelPUV1BLMQ0sf2o
Bab5vhD10jnGbmmdt6Wbss00byEBNZK5bJ7BYX52hBUYizgUfnmTXUvUDf7IpnoMSzP8cORt8Y+3
dzRc3qvWufR1HIKzvZdC/XFd46IzZukT7I3aur5aZcdIQbp3v1qObDklF6/LQ06FTw0IsnW70Fja
n1yZ9HdGspWrCvoi+eRvKZZ2a/+YYx3k1G6Xsn3KkeLyauFmI2YGKCvIHbpa37rWKYWgyZXnjgC7
6GpT7d17o7sM0iO/TBz6BaoPP1WK+l3TadAOLeudjedhOtq7wZbXylOnjFXCcvR2rqYFhNV8A3cf
UzyqjtLfTJuC9oGAp6yPnE1rM63lrktx6urFda15s9qazjs3rQsjrF09VgSYeVvvEUeVt3srZ4xv
O8sRVix8/ERCscXbYLvmgIdrbBsF/qW+Rqja3FqORcm25sROqNlwmi8lpQeX2FQioIAS9766Grgg
NS0/F40g69D+Sh1tUybz1nTzaNHroE21n6wQkerrj3lpDoUXvyQth8tjb1bF9I8MhKvRml96VRLA
1F7Ndrzxa5BXx4hLaXPoCQgfivPIZyoLWvhmN8k3xAO12XwayuZIetIuK92Ejl5+04yfROG/V3MS
0muFc+oddGbIhQBlGRzqfJsB5yYdMLxRheIciov8AXb7N6JdzvYYwxk151SOO7XSpGjZviE5CGc9
8F9XKASUGm2rccoZP49zHjgsSbTtnqtkuKkMkQxO90f4dbyZs+EwKFgzW5yNtN11DQ1vUWQMZUlX
IFEkMHtS8wwzNOueoYpCjFAFb5owfvq1BaG2viryChrT73f2QsK/7p3d2vzDLoZXVE58+AIiVWy5
I18eUpPhYLgQigh0soYMTNWu0MBenWe976jM3fvQlAO9mbktzHyrpckWKveIBPiFDezv5KB8zP76
UaL0RsRPbdeK2AbmAKfVMfdiTeutNLQ4BIrijujhxGT5mrsDIQHQGcHgg637TAv6DPvM1LWHtMYo
Mto5qRnYWUVxlnHO2UHL73p44ly5bRCHEjFfcBd8StIIUe0YlrqIos6lGSgrHOswoLKIMvlX6XJb
D4j8Auq4sD+5ZYJMGzDZ+shg0zntKqweU4lfCURzcrI/pjFvOt28QZ+8dKV2BpkdoxmzLy7gfZvW
H4NhPbn4+kLEhwUrrsHcgIJmMOrfpEMCmMqndZrUJuHps6z+GJv1mz8OmA2By3WZMtNonkj8PGbZ
sC8860+v5rtI9XdfUei4yOJadbMKYogSLXkpOWfjUZ75eK+OBiI7lzlfl32lO/4ZfP9SFxOUs2Dw
iHHVmtJ96pq4M31iu+IAkYhcoWI/8v9NAEiQqNl1Jn4LIY+XljvII5bGtZJXrcXUoidbuyFpMSec
Sl+y42qCd+OnA22EFw9cvf3SDOoEw9E+Z+XTdw3k2jV99V4Y+VVbYxUyKNh1SlybXBbPqjA+Vmc8
NgQC6DXXNVN3g3RGozC3NIp//DwLbc3ZTx6BnCSsFZPijKEAWeSry7Okuvw9NgCYU9g0jqvEZQJX
Mdb2OL4yfAKwFpIaz8J8zYQGj0YCYRYHbba+WBIWfHDsWzVlr6B5nN/kchjzXp8Pzkz/V1bPzmPm
Br8lCRgYlzp0Cv9iuWXQmlg7vOYTTAIvL/Ve5RzdVPtWGlmMgGAG5Lk//kMK+bLimDAZb6Kt7g+K
yCaRMOwyB+tmcipkDQl7sgAZqiJB/I7ptWS2ZY93F2iABkDgs2cw8+y5nOzK3OYQh878xRGG344B
GkJS0DbTluSyq5PHf1JP+7DW9KgIIlzFjfCUY0t+SzJ4Nx03I4QT8U4zWy4sTTvxBv80pi42OMVm
MpZsqGMpor5xeAPrvQJzrNM6GiXD0sFbti2hsWRY/dbYDAtf2/comnHCBguh302Pw2n1XPbNLRdt
GA8yiX+XrnmFu3c2pds/ORpJxj7dMv7zwFdGlDzsraN7jyUvLzcwF1r8VhOSunSU5IY1H+yueO+Z
lPmefZ6BmeYkOcTlenc6dzdMb7OgmmCIX6zz3nsAZZ1Djg0PIzbLGjtaoPfGK9jscUr5JBtGeqV+
b4csSmpc8G25JajpUIo8SOuJOTdxVx2rinyHm9/PdrCmVIVxMOX1p1OMzw48py7HwKDycWtUOkbB
9M2BQlGhsWJi9aIb7WUE4cFICa1DomHS7AqtOa9cdoK0hLSyA3/Ot1X9vqr12Mn5V+rLEwL+ERvT
Htp4M/AyZT0qoyY3GAOirv3VyFb07flj5Tbi/gxw+35Z2fSS9svPjKDD+vY6EjG/KiPBopj3DnEX
aAbhMpYY/r/wbG86olqSRy4muodwGoY1gky8EftufxgsgN4K7nu03nQ2huk9WXn9tNcRXTGrhi5D
4RXCelErTDXFFXGlK2J/R6hnN0HzcBAbfBBTPc4h7WVY5d+rNEKrrpBedkDi+GaSwJImWRJZkM12
qAo3WIl18NM0GhRJCswl/JaiQRu2CR9goqxgyYkqhCeYGdRmwtwv+NFJPdhLcquoLAkcqXjEvRdR
Twe8Xv9qtzq5j8SYxbyn5LNolvs8IL7r/Nq686dvKJKcT1WVhHz6aI4+WyqsV3zMuyzN2IpbbGYm
03b7PFHMp/JfBghXr+ZW9IgYBNQknA+pth6shLma/1y27bFoYONRlpqBVFZhbAaW+eK+DCxMYlSf
1PO/CykXw2zeJK7UOdev2oBpOPlec7rRPrnpNmrIklwbuh1t9u6JX/zM5oIcH797Ah8mBpWXLE0+
pwRrb1/911bOvbYFxAXdHnkmtuE/y8K45Dk3cyz3VD9bXC7BSvhQ0z9uamJdyBZEZ0CSqZEkGm5U
w9ass6/DjPBh59DgroHxbJ6EG4Ixye1jR129OMc1U1sOSok88TJmJupKvutLEl9gNWyjvqu2O+JH
CTEGb9h0RAyVC1fDMLV7X3qCNDrSOIYQ1vBrZhWEZI4KCRMobAdw4mErSSNTzt4w7EPDYIXJ/zjx
NcUmZgB/JIPM6p8FR+OyWkQodluP8ZSR/Yc5iujRJrAq51p4xQ/8z0GDIPHj+c1su6cm0X9FWRFt
8th4UyKLuhRj48YlWs5khp12HM/tSLnD++JZN5EvJAgpXtimta8mhvOOyfeK0mfE4x/dGqMKRFkv
zIONbWP1mCDyr7E5MjLq/AQvsnWZcsyLfNaZauVeTpFSR1XzVXeSLThTikS73gomcu5WPDJbl0c+
rvBLjnPbY6SR9eEwNfOhS3Ntn7tagTphGtdhre9dSiJHvLKy45C3Hreat+9rDE+6igm6w+n4UKWJ
BQLr3pazQ4/e33nUQ9Xyh9TK3CFunSPO4nPTeNFoMQpoKcDKpN2nWr8tMfjjdrvHmU9yU7OeEPMi
lLgz8X1w7vnWL7meSVkiWXhGrazCUjZPRQe8gb+c9/Zf0qwbyp0wfWTNLc5fM7fva8UYItGecOpw
UeRnyavTaunN8TEqxPPfghCeiRxuAfdkd5+FKH6mqbyLjG2wDyKb6TIG3xBPz0BODQCR9yH8hzkt
4zwDWZiti1ZnoYfB100Emd7kAhHcesoIDGMASSkYE5LhvAge6iJzL/1inBuiJ3OUAi2L6Xy/2T4b
jA6YUVO9znzbeub+W0f92NTi2GDuymqildWHKWBbKJwUVqt03hLPjqhqEQCrVog8SAuHsQJidEOj
U7nrzk3FeUp00o05F5dqh+v7OfbUfXo0ro9BE8F2qMuvGdMo3bD+s9qWiMQJC0M7pnu3869W77yA
80+omfj8LFFty8caVF+iUP2RzYw92Zluq3Reu1jYEdUUVxAioMICmyr7a/GbK2xLmK+MsZv2Q3dW
Yr69vz7EXymN8Sp79zdd8JY0jjq6CJgbaUsu0bjYmsrZsdXu0DvajhyBhn9aKlxVydsiyUw182Bu
zMjKvgwXvdClP0cjS6vha4w7bq6J59nd+Ku/n7LxyVQNsRc2t2RpcNQvVNoQasTeZNbFU+Qbp1UH
TDQMaCJd22Bm8ffCYMeGSweUZAhLHh9wx6zdTlOSSyRbsjzBDOpT50qA3sDyxAOmrn1evQGmD7fJ
6F/0mMTsVo6HWPAJeR3fbK3XB0ldEXTDoTcekzHEwN4wp30x+zDCq2DAXPkpgLo17rWidEPfK2G1
uj6iTJ0RugX5wE52WnFnbecEEZK1TRuwizYidTaBySj9Dzkm1ds4Ns6V3ODmoM+aEfVTE0ekj3bH
pcV+HJdSMR+idyzJYKLrqX04gERKbedV+mvjcukXvkz4HEmCIzGzoJSgbqg/yQMYr46ZjMwK6ocs
nZY7pqEJIQ4TH1mqrP7U4Mz/WRtYY4CM0TrEpFicXFlPf/zC5HccleUd2jUjhopGCwa8Nw5KEFHk
U1hMYzG9L7PpvoPRDHvkO52Ema4MemfQiGeHyqnQPezAEy1TQGYOWeTOlr3P8+Xvuor8WNFCb5a6
tLuNp5szs/veoAr2CdiumJ4Wq8O9PcH8Tur/SabuFJZ5Mr3YsbD2UweTL2x4xwxyN4R6RXYDG4t8
1f7Te4/Mt8nwYL6ooKGF5sBtKEIda80YSGoJyceIwkdS4jmTCyLXZDaRee49xL9kaJZTrbf1RSdY
h7Sj4avB2RoBcLsH1pJ3B0BBn+haOW/7qWPeqzD8TY2xBtOaGAevEX3Yk45cAQozPcrzB/+rIJ8N
sjAjMiuIzxydjIuyKEmrEvxF/giapEZygUKZx4JP4FwaI+VtLH1+JqVuq461U+iojxXZcBw2F1Hq
5OS1drphT6iJ51elYan3FaprxuYH+lGq6ZJM0U5iLSNsYH5vl0O75BoCNIRQOjvTm5iK7C5XEc43
In80BeMFbbug6eouxb8kpQp7EJop2E51ZCCT3XyDJKQsL7o77ihCDIz4ETsml/5Fixf3NuaTvR9m
3KeuKNwLeTnFtptUdrVFD7CH15TAae5YrSmqryS3CsZf3k9td+kt90t5bVcB8zRWhLqS88zr3PfP
OHTXj3p23sGB56iaSy3SuMcCx41/0hFYc+X534ym7x5MVaUbKjoYKx7OiLAR0jUhsAMbc3XkSkw9
I9ERmxLHmyMng7pOIniPRn6RguT4YJ4y96q19vihaSN3yihb5w/N7MBpT0kgUR6CQqQA2fZoMgOd
zHw3eAz46fVZ/2Ar47kgXuYVR0RKPdhlQeMTsgVBm9k/lXobCbbkI5llx/TljIHkNem7U0JhC9az
gojjkqjpCqY8XMWbniOUVYzWbD5OF8QlARF4aRqiECsGJaqriYXQA8v67h7WMlsPc/5YKr97XEa4
sSkgDONeFfeF/23eRgypzpLTlB9RarD3P7iqMszqr64+6IUKk2yBr35blpNOd9oQMuOS4/flIsZZ
MbOm8bdi1snk3X308K4fclgeraz/TsvbDJpIfk1M+WSEnCVbhbQ/MYtqS3J//U+HkDFJ3lnjwep4
/TmRrOnAEkEupC3Ev2xMz8qHuNeHzA9JKwncVu2z4nNiv8ME+pCDPVIwXAa3eStGeeqd54oh/Nr+
MfrTTCtDZMpGouBjaeBuHf9KX/5bJvsrU0yKune38u9J3e8s8ugz8iUzMBa8sdr8VksgYwNVmkp2
9ad7zeWVecV5yhFtB2KEExvTYo23gcPnd+q5A1DESxNB4z9FsO18dR5iB5BRLuanJqUAQvgZnhu2
9Frkw83ax5redAwQdl98pfM/k/qReoexrXghGqziQ1o18oxqUhMY9c+uvx3ooX1jiDBybQZkYFf/
Ld1n3HMQEh5IrWKKjh95BiUfl42m5j+xZlAo4hRqtVChaDr5B+njmwIxQ4wXzX7W+G1NpyWs/W4k
GtDkeinSPVTziVzpTc482MGJPtpcZzJ/0gk1LeKPNv+BLiADsiGm1YkGQqK8+rnKpuc0fSCyYpMb
x8coVeTEeULqSsMIFwHuqniZmJ4KlAIhbMl0PD6XHkselhbJzx6qox87zEz5NiiqNmmDy6a8k9gN
peSPkZXAkaG7WAys/Pr0YJ2W9tXqbiCIQZo0R/THqOvOVnJPOiJrCSlrZuOAlsmEHcA7qw7+xKYg
Gse1vWPdT4ebmFC1puGQju7/KDqP3ciRLYh+EQEy6bflvZPXJqGWofdk0nx9Hy4eMMCbaaMqJm/G
jTjxTM8NIBYMcgWwhzI/WiYekK6wHjPqLMWXVXblZWwmlEQAKwp/bN585wO01MhhwpiwMN+77KuV
z0N7426z4094omQQLO8qtM69RtyPGp422pFSWSHr7l1eLlmkQGvo6xZ0cQRlzAg4bGtj2ebVtWzR
/4sHgW9u5f1CS0det8DmtXde6vNKCUzRCBBtp8Hv0akRccdbbFHTCfNwJD5UYyPw/PKSkZkImJZ9
u7+PU3AN078epHBUAzL60/EiZuprSn6zjNX1uOHGOwr9LntrGUXGirUYoYfY49EtiblN7TdK9EqC
xTJLPuTRZ+3H4SodUsnZc9qcXJEdxGy/nb2ZbXSy29lWsshsY93J9tTm/sPyZ4LZH98uirhBo7xU
9nNN7hFpHCbFK0yDg3BB2ehet7ar7Lc2MJ0QvmZBlwyf4Nm4vYq9ASO/JuBnkvpbShPmMuWxa+k9
sXT8mtyBr9IEuoQm87b9jKt0S0z/OpbkpYrmKSdHV1TRKsnCg2s6HyoG14rfNHeHd8uJTy61QTKY
e2P2UzkslEM489wXrC+AQe5qp1gEuose1K4yrCKEE0hTot0lLUjOjdflmwFVJzZ1/LBnWtuZfaHA
ajX8IPwpTzFMtlyyBJXYITxcDXVH/ENhZYKGc5rNWk76R9xtXtYTwIhWKAo4bJdO/BkwH4Lko+OY
aoGAO3oNJaWdX3cN/zUYWaeMb3D7eKGuTZpWSK6GyOndIfLuSvETZBZR6Y9kQtr4lfZlqwwWJdqp
bZiv3XgAh4a0jLQ4Di/xHOPA7YTS/lkUXwlXp6pvt0NwCi2diEK+DC0yjJJXrKmhlnFPpR5wV9JW
E8f6SbPfDLSwWSIa/X8iqS60rB3cZOcBWu3FP+b3rSJ/jMe8F8h51KAQFFtoLD/jysdB5T2UxaEy
BGKTZ19a+2/oz2HFXaUlb0GL725M3VeNu6OqaWpQJNwy76KG9DQCXmY/zeooeMSNp6+iAvdC5YQH
qjXWFNetJZZiI1fLuAjWEfbJFiFGHqOA6y4Bq8C6+R4GbyBALArN8qc2acmyYLYoVlcT1W28XbuG
8BbgdfzywJ+Y2fFdzgqAv3ZtALS2WLr8YLCr+BrGSOIRfSr5/kXr0nmqcOr3+OZGLydk8yQcaja4
UIqqQJ3F0WiT8QIIBte7N0382acsNhdIq0ERFpAPaLsyHQN5CIdlVx0ZUd4GUjDwDHEjY/SOtO7e
dc0yLycW2/IOYORkVrPZCQmX9C7rq+onZUtMQPXA9WEV2HDKDi4rP627+NrT1L6k+abLX3qkgwE/
dl6dGuY1MouLqP6Mna/CfK66a0TlUzRpHwbvQE2ruKTjNJtM530c6mOePnTRrFv7Jce1WvZQhjy3
P07asIyYJuPg5KVIYiHatkwRlCPAl6iE+rGhTURa/RxqxSLh7Wuyxo1RPpUVGKYwA0HEldQu609j
aE8hfkY3xXYio81o3MPwWNouPoSbM6hjXetrLnqrhMIbFlTkRgZtbeE9wRSyKcfx7KSwa4pXV/5p
fBylhzBNgEuLuN4ggjUWFs7yH3cg4BbpMigxs/yG9UPQPwXpYpVDEa/6b23StyTRsOY7y5hk4FR5
2Mv8I15BlRL4GZ01wRc2E78ZEXYxXAL2pvBiuc4gAXN89jy3PuB8u7LYieRbkjwk/eWmwm3u8YY1
Lfcdp+5GRjab0OQ8sFByUFltRDoUAbw5/EYopN6w9dp3FsMoP2zU802d/1TtMfDkP2hEKDmv+Gn2
DWXcwUtNa0z4Arlhqw3bVJxUAiVBAjLkI2Fhm0X21Q0uDrWYcRbs/MLeoXhq2aO2/ghnGUVMmIfw
UblNBFlezmaekatPc3cb0sq1y+wrbnehfwyAp9q+WqYaHqLGxWyxkOFJZL92fPW7c8Va3PrqGrUi
VBKPO6f4JvfA5oxWm3jYT7xA8g3NJLLaz1nwaKWYwRyWWynTBQDw5yZ+IsdgOKgwJKayTVWuHNni
UWA1Dfm0OaQ/nbuW2RVFdHROTrOfZn9cwCd6ibVT3537Z9FekveQcAW3Nz+6ZOPNJvaaHT2J71Aj
fb7tWZdx4STq7+Vgqt/gESz78pXdFxr/DBJatyGOWWrNyKhW8UNWa4OUbFv9K4O7Tj6ANqBxJ+ZK
PexD0ZubwYz30Dr3TvTBhTxssPGehf9qo5dXT0EeLVOq0lkSshq2YAd8xZ8OeAwbBkQyfpuQUcRB
ZPWZvFQU7iICq+Cn9H6B3f5gu+lZ14Z33x+KlT/35YiM+hYt0jZu6e4nCylsDJ4KrMiWQ+mBnXwU
Hr7F1wGzQjGMn/pk3lS3Tip+fR1O2gA52tMujQ5pw5BvlU17BBphGrz28pfo/95t75X/FMrPSFE3
6iwir0eQag+29x4JBtVntjCsamCkpWeF21JOXItPdQc+Bst/YCFPflAuw+VrWRBtsftXU6lzp+MU
58Hhk8jdw8BQ4bO7rag2M3VjlaYvtftEzZI/mjB5ep6kO+8kotYkQ7hnRY6+t6MP5cUb4n7nhqB9
ZfOeIEKmhuNkGtvJLI4iRUCPDTJT3kqZFO/p3cbpD5rJ3ZqbZOgnW165u5oajwFPYxBgTymPk/1v
IA2j9ez3oMDh6RjQU7XqWWE053V68s27RjfGML3QE9XSqtU8iAS4dANG0JFCQmdDLPa13vwwa7Xq
w5iOdf+L1WFHs+VyctUX+oNc5j7x/5xdvGO/mARlxphdcZuQY8NIo45wIic+xLmpIbbJjXwX5U/o
bGNmOsbCxPyWNiwr8WON5c5iSQaZFH71UuOlF4CY4+tJk5BZrfp0U84/FjDdcNWq0VlyvSd8W7GK
2TIYY+4W4M+cPyP9I9tK1hmLQrNXxpdyCBmhTVbgniRlk7V7zJADfIgHLUshB5GpX2XK39SYrVuJ
XbAJGfsm19xYGXBIkgnvPkhez+GUf5YupWEjeb45HCUzxp7ZlsBF7pBGYD94iqgBiOpzpBvY4SPv
EKtT6YkzpumJREFA1agCQOhzrBI9urKU2KQ0Jdiu2gQGtCWcxCzOG07tWv5CrS7jvQzFJezobKoK
y1zYugWhjz1VqdKvOqwJxMTWoQ9c4qWBfxZD9M+sqZzsSvBVXELwCXMlHjZxTjil5cOLvPegsI5S
dp9+koDL0Z1xH1lVv6AMviRCTfTLrM2X3KLkfBKYpueqphzoXe4sow4cKSC6lwAn1TQOp3Akiu0l
f1MoT0UM+p+lyABtRv0gEPyNIvtuxwS8Y/qnjd0vZhBehVOPTUy0vBtibpBG++eP8e8kCNq69XHg
yd54bgaUIPl12rZlY8sZbAUfLr1+qT3sh0gi0Wu/jmc/Y0AvSbnw7fa4hLykLnNJOTAPolfCWOPo
qDkoZJVeA7vHReYd2zJ6Vz2r/LbIkgWmShwktD1YZcc0Hzu7gZedUcHAy9V56Io3sDY7385/gyK+
JKo4mU29ZzznhioFVeNQlN13PXlNUyo+WSJElQUUod3hbtgOvIECSDYmGiMr1Z0wp39eUCNn2/8I
3Hr8EkSctLI+Mc2uoBZttKb/qQ3zodvml1XI40i+rUERZ81EkUdAnI2QIoNlQ9NCG+Fh6ONn15IZ
StL4GLHJ+EiLi5Z+K4u5aeEguAtqEoZRvgm3WsWpzQNt7nKZnVsVP/uex6ht4nN3l8qqjsJxj9No
X7HadZH1XcX6kw59EaLHs5l150QG69LFIJfHzT0Cr7LCQ7LnvD+ULdhOVxbkg6F14ECEPEwVhNHQ
02QHB+UOr4FgzW7XmA3t4SUwbPye8uC33m7Usn+dX2iUy6XrYKK0pTS2Xl1uyfe6dDo6bzrdU348
Q4iicVMl/SWfHPgy0IPGGOaU0lKsntH3lMp7i8DVKL4EjVF0+MvAiSWRcw5KeemnkqVwr+0kdoyK
LfDWSodvLWt5Y2j5nuThCVvsNqwaWKV5ykuj/pcCeqGIaoWixvdKY+cjGnxsY302oA1g0/vrLYaG
gIQfSeQwOngZi0ZlfwtlM5AUq8ACveT3JdIGh5tXQ3LphvwO0f9Q+93Dt9gl94jwcMwq0hRAA63S
5bZmc6h2xYoH/VYG+r7Ixqe417P9aLUXv2es6wX8BDJyau6LGNwLhYRI6nRlOEX7XvDYeSkL5FB1
B9RyKsObW8VgawJVJeG4iVAUnBgzoPD1M07P/QBAlhKeJ9yehPzYYw72qlXhQdKoBFEEa40g2Bcg
JKbJMYvAbpUgkl3ejhUM5EXnGri5ugBpKMXBVzn31KUPMa2PYkr3YmZ9FcMhZNa3dN4EISgJ4kC7
vGWJPSURVULg02W9r9qQrZmzmzILwylPUFnu3XI6wpI6Gc1PPunEaTL7RJoX3Lj5XqU0sOFdFxnH
9thVW24s0ZpQlLaoiMrmJcsYdIa/3st51lG9yrLbhykqXxuOr2MVPDdF/+1hFkm0/Abw4OEGLjlM
dQQouM4jbkhTEX5E/fjp0cNX1PElG/5Bgb6BQiaHbm4d8GO9yteB9L5iV5GapQ9TE/0WN9hBdpTN
Ndi2TQ+GozxVgXawgpYwGA4euwEsynLVBAjs+KOD5MXJM/rM2223MfrxQhpvbSflseJbveipsB2a
8D0H5JmPL5bbrHrGKn7Lncio23AxQjgkJFteu8WEt6i9VlTxRiYjJksyEI3so5Cf9/noH0fpPExF
Zx5odDEPbLbb76JaPxheuK3jv5HrIuBsgq7pk2ZoXyAE2Lg4Yt2znwybYONx0/LI/3eee/OkT6df
8AgDHKzFeDas6CbK5ppNbIp9BuQ4PxXgNcKcIqWEsICdapc4y9iQuxb6MXqHI8u1Zn+FJU9Bl0zg
Y/0ZmvcphL7jjAAeMRxtmbxiGaEoNbwrjF1NYh3LxnxUotnE3hlOxNmczHUb62+2keBTy7Y4vN47
Oa06+HIllxA3d/YgQM9uEh76OTuY0ExmDPPFbKf5+t4szQeMjG3BkJx1zVcdhdC12AkdiMXYSz0u
yDwLBF/FnEsU4buJ5Jp1qfDsq92zBUjLobtUefEvk6Dhw1AAtrexr9OOQHpvYHQF8JUG+T+S1Ad8
5JTSka1mQDqWE8T9vJleI4E/RcyDKEHXYWMl9sPouq9QT2+GrZ5S0SPsqupaefW2VaV7nri0AwnD
+BzGLl/kAaAT387XPKGwIK+gm1Pp4yZ3dxy/agrtYD/nC5bkwADs5Dgm0MFra1gW7bBMpP2imzFi
IXErGtAcY5lN4MLwCWzSygw4qrxbNGKhCDPj1JtYxJBhQ1eJC/XazzBUeW0Sq+ii6YHXTM3WTXCQ
QaSvcoc8bkoR1b8SCuUWHkW+t8KIxXmcNut4TKytImSxNCDp58imDjKtmqS4NlMAewkqjA7a2OAy
Uwm72no9CQaV44aoa+g7mjmjKxStwuAqTcJxQmlvEjsNbDiulPibtJn1QA0JLa90S3svrTW562qI
/FvdRObK7FNvneNHPcba1LCSxM7IYrg8wvvCbJ852g15PQLTr9Gl0tv0PDHmJIbwN1FMLaZy+BoE
ANhm/YB4q8IsNCZeT9tP264BPWSXZHTkPiBlw0t6Cv+lAStCXVPTxq5Sf9cbkXYy66Jhc5rkN+BA
7gfNXvrDbKzyWgtAO7lMoCgwb19rF5JE69OWgpsRpBllIyWvmojFhQn+a8o4xbFYcuL2Fg8DfhTm
XBSainTO2OTf0rHLD/5MFN8BfTm7qV5SUR2V56mimSRP/fBK42t4GiChH3WFawQ1k8JXCmJWYzB7
eUMtfLPAcuJLJk9q9rXG4DeWm7iKkVASZCzI5iz6uPESha2jHtEoT/YRkPMdS5pq2WeEpfs0JT6p
Yd20WUejLEMGtQTKZaP5iP6RBCEe+MGjU06+nzzcVaOf9rjrjHRTh1P71uiusSrrwgSp0o33OC8Q
5sCLb2wuZ0RNZXXp7PhcdmwP4ypzD6Pl8fKS03wUBSo01ywNuZgSIrwmmRwOHeFanmjZvFU5WPDY
pzpYbzv9gDuhWRUmVeUxECR8o2gvrC6iFdwaWLMxP5nYIwzQlggIVcj+0dd671ATTOVXSddmKtZZ
YOMrYW4o9033FWF9QmYmrBJsPRRSi51FLjD7Op9+dS+Gbj36T77/11FFAoMSJ6gECI99Eo3V3REO
3npIc9OUnkuAF77H+1izXp2k36c5a7nOESyH2alwHSxslhJ4+iqMObpFoQfP2eAuXT27F0gSSpls
4rmOjiTEaou3sc0C9Fyaf4P8MZ034PMvnQM/uFxOdoVS2fAkf2CK5frdbLD0IZtTNKi8U86V3wle
XRy1NRUF/Df8Vi5BbWKBmxatdsTc5+S4REzLOIAZiXaYGFBHfYL9DQqYCrlZZNsU7krGR2QGv1ba
XF3qGV2vOOJo+oocJugqsVg+m8i7UNi6OVkZLUrdnmjWK8CsIIwrbEGxZ/9EBeP6QGlNyXsgbxrt
mnh58zk59FyJ0U32cQLXC/KK4onCqL/qM7/kotuwfia7cphCp5rvDcG+bqS/MXTKQD2NuC42aLMw
HlmBsYAtXjlj7YKt77yDFKMDcPY6Q40gmElVSzYdCbQwWBF2NKhvo3VHmdT5qgJOGG1CRDcwJo/x
OcroTsheg6jEq/xXMTcKvEcyZCDraV5qHnH1MVMqE9qcMqZRtvoPK867p8KPg1WmpTe74w9epru0
aTZgz9aZ3dxB5F8bHUHbfqiGb4Tp4Ogix0eHSanLZ9Jlc3qAvJV+sWXI26w5skffFEH9Tlydb5K+
NsN5E/6F1QGmYbhLQPZINh4mRIveP83LhZQntsQcSMsWK9QvxXmdWuaLhFaaD80DPzggcXweRfVk
ys9i+En9qwdbqtE/BG8sMZYHN59ubRrvmA1Yo+yj1qKYs1oV/NXnZz9hUdvDQywHi9/pK8fKKFpK
/IKVhamkwa3bk7GTzU8PTi7uMXJzNAHmwu1OjV6M12yTWYBZJqyFwCOEf1Tig2bZyPlgGQmbiCGL
d3WmgCTA9tZ/ItizNv3IQt+T5mHhxakqUiqvYJcy5/PKXkqOYIsnTSfAxlbRH+5u92sO94yK076I
7/RmuyWRBspyzBKOPVuLYQgOWccKApMEdpGqhytOcwDMC+E85233nMyhJUVXKNEmDxNVSYTMTbi3
WNQlYfzC/kjHCGYDbZ2Ifjmku3ISp5BGpVEdTZidzsiPfWAMhgwbLQOJLKcwp8Trxi1xGSVbyxW7
qoDKgOynk0X2mpLVUwaC00GPvYUTNFdc1zkadikCtjNqMefhzCHF7Ur3VI27UxkvU1Zx3QCoHGI5
N462i3bYldSdNemvGFKI/80OR/dCn0U/JCJIn0SQrFUg9R0G7AItx5+9E/U8TrHeWptTvFNkoAIT
aaI4FKJZxdVPUBLdacYLmLSFlVJX7OpE7sgsQQ2QrAjTEN2GvJNmmBTh/ASkEfoYbCYjqxSQ/Yz0
lSUGgnK9LbiitIyrfhifopZoSSjf6PneWHjW5tekJkGnVvgVs/jImUaRj7EoWKSOlGwVwzWL4HIR
lg51FgLzmKZf1dBtguY54/PKub+WgFfmVDrr5U1PTlrirJS04GHb39p0CPsCMZv8fRCQoTUm7TUP
WET3BVxslyWOZWFBBMrBvXfQy00gucQrC5d2D2h0owUR6p/dzWnt7lvjL/AcuLG/bbi73ulgsFah
rvDA2KxuPNqIaNcmBmNUHIWaPcKOV9YdtH65DfmnbWxqYkmJOGsHK5qu2CMxS4xAAjqQhQ0gXfse
BR0ULaAWhCx8Tm5bfAyKyk4mC623/hJ4k+WEia1R1Hz5w5k36OsUkLVIoldRMwFj+8GIE9Oi1ttn
U1zL/iulCmKK3+DybXRkaT37g3iy0bn3sZujXRldT+0BsF+5u90DiyQQbBQQpnb33UMfIevgozc2
T75HYsGwiVnb0RbB7ogFi7+xcH5DrMqThmCPJAE9e1YsO6FuVd2hNXRPHotAWnGmXZTipfPTN7dH
X8OdjAXsM+TZdgkFzGegBT8tcR6CdwbXSmKC40nXyRr1eYNGyi7d4IddkhB3hv4NSRdvgWlzfljH
KtTormSC7at+35U2ejYbps7kWE0OczdT4Hq30TqZjly06qTIUrdRiwTunUgP8Jo26aqqXyK+lcQg
gMlvgAxdXRM7RsiYGNnDVfPxPoxUWhR/1CizWuzfxGRupYUX2TF+wuoY0IVX61cajXHLdxtcVdu8
0jek8zZC5w89/4HZyuUFbhzlZV9dXSyBsC9sJoB4etcbdBv+/WLy94mNCs5CWEYU2vm7UuBtqcF6
tC4sHSl3gdM+MpI0yQQT0oMn33qEF9J1o72ndDX0PauXOt2PhTrSjME24JKF8jihFCdU6wRIcDR6
PaUwvsvR/ta8z2HkeR1+xhLPcVCt3elJYIdIidw6BquRiZJUCqSJ6CNxmCkjZLigIgoAd7xuLViw
eNFM1NYUEyK2onUUa5zgOKc89Z3yhY1Mm8rl5jwRZQw0bH+Ku0BfbSmEW3KdOtGjtGga7zgEzVr0
qG/cAHFWmnq5s71xqSuL8DZYBQTjtGgxXJnQD9S9A+WWf7WKS4rulq9jFB6zGt1aN34G6GkJi2JZ
/NQWpKGML2bBRTawGN2obo74crjJdOpDrgcNuzsRIX71zQgaenq3C7GC8IfNagJVguZfp9tQhr8y
BjAo4oHPjDzMmPy2aQPS7QfD/jLVZ0m6ZlnZHwg0s7LxKD/q3ulM/wi6ecXov3STecSn9JxJ56V2
vHdLJW9aclICppjDFaXsn1MxrIIa7Q2KwXFsKVcp+BvxYsALReMmdjQ6AahWMznHtfhTAF8cOiCq
tXoqykdoips54jfUXzMk7Yha9VxOp1z5JHgxt7TB0/wCmPpffYIcyi6owtxhgokdxU5AUPU0sVVe
cFcxwTEAqTEuGj/1T6Nh41RmNuHJQl9ltsApIeqAktHWurTeUzcX7UXVjXrQvTsKnEDs7kT5j7b6
5UhHZ81PraO8yM45FWDHUT5ivAP23ycjA3CP1lTH26GO3k0iPT3Jx0riUU4IXBMFJv5g3iNd7MJE
sKlxPmztRob8FAtQoZOxzuqRUNrwSZ8Kb3XtOU5zHLTsmPTkjqt9GzriryCzEZqISspJlxEUb6Vz
9otM//Om7kQQfuP71Y4Wed7sXBmC/o++0FttUPOqMKdlLj0Dw6XJqO4rcIt5iCxuzu86nrmS8Yai
YdL2dlL+E4H+EkUeoyAhVTjod5Ent9a3j53OQNTIraN/j+SVpNZj/h+vtak44QnPte+4bfcOjBOP
UREwOBUdyZpYHllrbnB1+Ovp1aPzjUdAkm7Ig7M3pQsvDd+rOcASm7D1dPOInwE3+szAk/6XSSYC
zyhNRcnJTsjY2WX3pVr34LhxuehbGoxBMqTNj2XC2UbKy613KLU6W2eqFE/0FyXYQDzW6NHBcts9
OsFHVmQnznD+R0Wd1Z9rvM85vd3UXDtUGpVF944TcEHJ2CC8jdufbXJyfurRI4eZIghfrLTc0mmI
9D8suIntiumJVpQd5KYXmxNoZGOsTWTDPHUfLNg5lDcIzzsQU0fvWZk42xEiNolBWgEwvjP89Ixd
xFu4IGpHVn/LpCQ+2jxI05uu2INKXU48644lVh6Ru5HjMY0hk6T5Z66AnUbmw4rsbVUZK6uoznXB
vEuAM4poahzkU1YkHG2jeWODseNCuBnjj1DudfqypdLeg0kcxRyrZ5bV9Oss+03WtBHYSUyuZhZ1
bOyKtBKsetyxA/UqaO74K4p3VeHgVDAO6XDx8Zhwjb1UZntPoYoVjIk56+Da1cjoz5OytbSih8q4
cFvaFjStR7UJCYEo2tTls1QxAgWOU9wXLUkSBJ6dAFcYVy44YfAn3IcOOoigTH+L3BfRYwJwd0kO
epYkz2AHK1LEi7HnEjfaaxNnll75q0hcjbmqHJzIRIOsj27Z3G39Jfezg9GAmsM1i1d2Q1cdTAcS
MTBHWQzZ+wDCkCk/GANoH/O/1NivoJbsXcP70Sqbkq/yLLWU/bPV/eklh65fkLWv4L2H1OG6X7R+
TIsgiX6NMjoaA2EET1ifjmYtQ2e4o0RXK/ZCi7bXeReauK1xfEhOWmT/9LN3UTXnlZJZtWsnKt6Z
vqhBMZybE5bPo9E9BXbx2vOCRkxo7gYyUeeSKQiFBxhHBs9JFtwIbeTrVPdv/kDSgBEFRo0R7/wM
0GmB7Yllu/2bi3+0vXU3oxWfRl5sckdeM48fTGGI8Caoe+CY0w+paX3JMV5XlkmWQZv4pCdZYOY2
2YXUVUW4PEiB5JPp203kjxuuH271nhRJ8WTzhv4sah8/WwkiPucLN0Tdt6sZOOPyDiujX2qS1K9L
O4kIi6/Rg6zYGN7AERW9e4Khw4YrYrXtwQs1btVE2nucpFWNlbKewKOpThTb0cavPDWwDbiyzYSF
0PBfp1KcNUR3vdFuFtffyPS5M4hDn+CZJMqO7cLw2Hg5b/Sh7Fg44jNKfHOTa1SYU8f42vQGsDQj
by9VqvABonK2eeHwuu6By3vHTDIRtDr/JCtN27Fid37SEk8ab0aDy03gPlm11b9zWQkY5EK1aD0d
VQQ+74r8NUzOksLIsdO7XeF51l/gw+kzirY9xemYXyjwMV7B2Gi71nXlF00eiDLthAu2auHWuBHb
YfLS2kaxYieBV4Urykff8mBChkvt9mXwpbFNzdzZdlVrr40gR9RujfKkdVZxj0TKu6pR0PRs38Ff
XYtjZHn1LnTadJOlmbaZkpx5vYMoriR/+Yya+KXelSY8wNh4hjebfaoy91ex1mWXEhveBrufPRNO
qrdWcP1wzIy9jZu1l6YULCnzUV2UckW7y8rYuRCvk5cUKAwYOFgjbhP91XJky9OoAUML64HkozfE
fWyJVsmILN0Q6tVBjjQoiI7TirYtjfxBVNAsWeSP2A8RPRwt2pszYBZHOVrNQMCNeQPvcJsSDw2x
M41yvuInrEv9RrM2RgNKOFGpujiw5dYCPMG6GnNISHXYbHvL4TxJoF9Wij+GpjOpk3cHMgf36S1L
QnnJnM7aYbexVqaT+xc9xmdqQnyfL5q7KvIRz4Mu5CyrGPLYbUHKnOw3X697kp4OSjlgfIIrACbN
OaoirL2hRXi+FN1iYcr30g042TNs91shG+9pgKVL4Ww37gJuFZc06/BeqbJ92D6J31GqdKvBQMlN
wgHC0BFFcsycmHXyQ2CN+hOlRcTxEoJfo8rrfeG5Ee4LEAsZ0H1Wabx9Qqi660Cnl89xs2rjVUn3
6vrnwPtIWf6ZLWe+RucPI0ucPyveGmXV3ygRm4lvsxXpQ0QvgGZb0lSkX1MyodKiMiiWS4siTvMr
SIOFCXQpeLDEc/UzO6751o+5Dcdnq9PM5RxluKvzD6HRA28xROV4wX1Na5eaw75DSN9kp4WsZOfk
UZJY1XvdC6OtVSE+aKQlDyKsyY04FsUJjo0SM2Z/LfZQUu8YQDyucPpEM7vP7Fjc+n7mJnFBczaz
UdxTL6p4HkwUdHIF+xr3SMAqfUzY4NjJyo3BhvXcFo0f1XNgsoQVDqyyKF+V1q9enCthXFlsLAdv
rSGg0fS1rXDw23BSJrZX1IZN4a2jy6+rvm3/4XiElpP0NR0o1CmgzTQ9sWC+nmhS8B/XE7xvZdOw
lnzb+VNZAINrvgeTuAZVlbD+x2ojEhZKHhiWGisV7WscZBS/Sxr5WpTgAfGQX3itapz2bbA3x7uR
W0sCIjgb+Lzqax3toiDZdnIDwkdPzGXuqpOh8LiSuxnTN1mJJZGwdCC5OLRPmOpdvOC+85vwNWQ3
xKUkoqaIX56gAk+blex9+qEA+LCmTqNLXXx07ZOWAR79QVyN0l+azYP47pGCSvu7LPfWFO1Fb5w6
SR4FwstPPUJ8s61NzLEAEtIjNADRqi3+zT1eEk/MQMkxbjPZLP2Mfu5Xs3iNWX7K7I+Y2oIECbTG
chnzxbPUCa174YKqhmXoQ5QE6AIsGZfbt5rO0v7BArkqB9rETyFOO206x9NBGzTMUlzFbBwZdxMg
DZcM05tRHHjGti15Y6ZQ58mATtM7aDfBLlNwLEFDaubOxO80ItEH+rYyshVc4H2QbYhAGQZJI8kG
ip3DHLht1xEAdAG9oPRBYIxnmsUwKf5E3mkum6iSFw4rcLDYivVbbT0lvHgrrDE5cNieaWsGrNTG
O1LNmNtr7LDL+bvqTVuDbsP+onWvE/pq4lxK5Enk/7XEucpRt1HixZH2GyQPlBXwfJXGdQw/gcFw
Ym1Ma9eXz33XOD66a+OTzqFCKEg1/l+s7nyXDPav4NARF30UtNxz+AtBYeynosSRW6T7TKAl+KmA
gJEBHskpWmXMcl61GsM+HMZkD0+k2qAWwTeI5prA8peOYs+4xwPeTOQsmtZZmPn8/PzuoyMpw3MO
3JUhemLGcq8MZMuIbVDV3JwY9eVPDdAwYm+h+rPEy2WAGuqxr0piqO65xiUh7W87vjnBC0lp7n/F
LnA5XDrehRZ57hZSADhfQmXME1dLO3gol/7aiD6hEBXOP3wY67y/d2Sh8BmjOH/BSoJgRmYQ0MkP
NKJQP7ZUyWasHEWM8tefioA1DT8CcKNV2CKW3rWSTy+dq5b0NaHYDJtUbJzSQNF2SHDHvTnagQ13
Xr5iTlgW7pcHUbn9ssHd/efoPJabx9Ug+kSsYgLDVjlaki05/BuWI5hzAPn0cziru7njGYki8IXu
06l2FISNRug1jfJYymIdRzunTBaY4VYTzXSnnrUmgQqAzzT5IiUH2RKmpAwvHAfmvAVz9tYMkeFI
mD0orn3TioeLwNEobzMaP1MX5rWLqV9P6T2lgp8BkqZ6zdw7KbCUbczqqxO7hDr5DjjGzQlGIrJy
F+7svGQiamOVscuOcgik3SYpf9305gQHrz+zyF2UdsMnRBpPi5D+2kW75vtFWumre+Hgbav5kwU2
1YBuuRFvMWveyXpOIVZQ+OLVHv4lRLzI6JhiRpDRHcTrO5gEYPEkjac/RAY4iLp98RuwdHN5NUw9
pa1Llk0coUTfTeLTEuwGBe87OTgTyOXZhNUArfvX5e4uN7ptgmOwa8vnLOtwNXvgGRAkEnYT8u6X
+XiSU/EA0bwketfQTlRXy4BfwYQQYAAFK4dj0T2HTYu1tUBgxJbG8qHVZDu8J9ALSVxu9H2WoAYb
tsOEG6bleaE4dxnleN2H6aDYrTcCpFDyndEXefJFw22kM6s2o3cEiGkIj7tloqJguPAqsSmlubHZ
PwAQga/iOyU6E7WXHUki7kMrNxXirRFzRqxzNuYwIgLcqj/NFFLI/2Qxmy9Idtw2mmDMjn3JQ2DQ
ZhdE87KP2Clthf8Tz+N0k5Jy+g04iNi2c7RP/tx1XfURPb+CcW4HUKkY9BgTWsPuu8XGyB/Bts11
/2b/by6s7xO0oTx2bmVoLjSHGF2k8jx23YdGcpgN0FldrNDzL1rtlyXOVsaM0oGpgQ63muqjn/c8
cNoZIFQRpxFvEjdglT8FIZ9dJxVvx559a3LXQ7rGBL5yHQbKZHgl9D/UME0+EXJR7wpxNzGT1v2h
6f5MRprckfyGWelB502IiLXwZm5cgx1PAzCWWM+EWpBPhf7RhMdgYKxljM8T6JIfi99/qakXvzF3
gXnkMgqn30jeTEITYojDXvLtaLBzLAAHQPXf0RXoVNXg1uZCwLRMOBzvkX/RCYnoOGysZyUoWLj1
mbFjseqYtshNLb/t7DDZ1yk9RdP30D4sHg5qVYzEUvc2FSHRbYprlc1OL9GGg9ly90TArD1eG7DW
ufuuxd/2MKHkmJYTzH1zQJ/oojEiQX66Jn6OUPJd8N851NF2EJgd8ydDXAm7Prfhi66RcxZfLM62
lvFuhC/a1P8kJVDIuIWegzb2nJR/IYHzAnfGMJ1T/7NCbp9A4Y6fAKQ4pcHF+4pX4dxJcyfpKTtn
wB33isr1UOGt5biCILBlJ8uaIUIPdm9ZDU1eurWAtLQRiXt0fC74sanylyAxkNT/lMAoSNv2NJpE
cOQNe5f5wFKY9uzwxDycY/3Z0x/l8GVM+lZr70DoF6HvbzxkZpnYBfHNVmhXsKqCAo5bCu9iW1NQ
OZl4DQGKINMknoSzfmZrYJKfzgZU5OzJyLexf28szHEAD8nbNZO3tr+P6p8z/PGS7XXCsePj7HOR
oJTCjtbiHYxYYcyuw/AcDuU/YWto8jBHli+ef1HWm2oOpplvbJ6kcHWmDATbv9S1Bi8BlUR6HBCw
5OPebsJVFgHVVfCH7rb/RTgRQz6wX3PhTBPiJPva3URCX/OnCb0NmotVwVO/x0G1sEyEdooKbFNa
aMmrHhAASHWqcY+BYVvAoAuSFzD1EYdSuB21n5EYMYcIj5SUgT59CiU7NHhiTAs641rBHTffU4Sx
/hIGG3uOTRJ+QVrX490w/kz1xVRijZ7Qdm8NcqlJe4n0L5pkdv2P2pg4Q/DkoZmKiCQ0W4V096fv
PobwzIi4t5hRe+RYomDtSeAIty20h+pMmiM7t6MJjclJKKSYyyvLgrOO28sHnZ/sZ/FKSgBfy9Y3
flN9tXLCvYUW05F7gqG2NJhr191abNy5P1Ij3vDEl3P2eB08tewyhuGmwYA27NcMJ4H1nDGh9M23
0H12tWcdRYQ9C/Trax8wdrgP1j4aIEQ7HFE7Z+T2Z1+vsNdmS2vYR+yfR+OYAK0ZEPJZ1o8WX2t5
jJjs5dxGzEaX0fSYEH0i1fOLW1XSnqoULah9rNs3jddVr45WeBfM0odmrRDMAIGu5C83/QLAkc7l
iPKjA24Pjdg/xWJbk38dvQ8+EoSLC7Fw+grzoxwOHddLYv/YIR4EvqC++7HcaeNgifJeo/Sg60RS
kn8TefqihGWVns0yWk0RQyN0Uz4SNe9lcEhFYa1egrW+hPl76W9ViOmxZpvyqRwkNyxVSn0TseRQ
YhMP2E8J/SM7NMA16/vQfd977l33TOxSwh4QANlS2Z/wBHXWRG5yzuaYZ+cWErhRX9r2jeDAJkGF
Yr/bzJzQSDFvyySaIoAIJKXrDsMOBpjT8I4oE7XQU85IVRuO7DHTHiLcCL5Cu6bWGxG5gjx3dr+C
jEv8QEl9Cr2tLbaxbZwYJOwiMiwcvOyx4lEorM7xNcE/bpSfPrdh7bPaRNyn4FBysqBb6p4988XG
sTHvFRvA8TGfvITcmQ0EqDDFT3nF4xr0iHCOQv6Z5VtqjGuNIamJUsH1bqRRLyiKWVbgkXQkTlqm
nObBYgSr4zM0wXwTE9lgRBzDv8g/G/rKRDBQma8jxEOoZJ3mr6idN7Lce9HdCA4ZsoOomtckMH3Z
fTlkCrLgMIaMQCD4iMGf6VNrKtr2ajWGlwT5M6PPNk4BxriAZIg2yb56bJ0DBUrapac58QJsrUMH
iqFXz38zDmnByMbJXmzFCwFSDAJYFJDuUxzCjqyd8jayFijMT43ZO4mFeTmeUmwzgPMphZsT2511
h14iY1NemuiLyzeyCpejj/8KN4sPriPaD3W1rfyvOvtFbLbQHZI7qU+Otl1hR9hKEy0N/9qwoLX3
mBqqe4hzkWCfrngYTO91j6+W26Gk5qoEwkzFSPKkEM0O9IolNkHvVaX/JES0Qpu1grQWt5EPiS3L
nnZj90NIMKcwq2ry4Kb42gDwk0TPSPFe4v+dI9creEIeNm7uHPlN6BZBC4uKcjqfyzbIBEg9Wpud
fHE3u48qfjThNR3w0SGYNnYtmqQ+PeXqc9LeawswSX/GgZLk+xrtikW8Jpb4fufy4UgDZmYzCw7+
htDmaqxnpHHRvHWcoAH9Aqr/hhOunfSFlhPOBFdlOBfxiZrS8Q+WvLTaljn9zmOHRiMdSm49mGeE
idZqm+S/ZfAaDA832KTGu1O+TB2y5YqfpPfa0DAZxnPsfej8fOrppWVb17hPAfVpwMLYCH9FehjJ
kSYnycVdLn39JepfEnobKS6Rh2UUEFZ2UtBK6lnpyVmjg+lDm3aAMj+22xEDsLTJmibzxyQgu/gz
undw4osAj39cHyCAM4Q7+MjnQlSdxmXCvURa1mJWTHG4VjhXk7g4RjCXCbt2RtYaLpyCg7I3rYnw
+9QM2EExU5HCVlxluSn6ch1XxS5xky3MrV1C3TMNLniX7sQcdIkeEx+ks8r1k8w+DV4ARXFfI90a
nNPM8xlMi2R6WLIG1d8+cY+wacTIW2c+5mKjeXWJBoz5bI6olhi7p7aB+IdJyZ3RV+ADrEPJb9/S
32vvV2PVnlr8LVbvxmvq/bkuVGQWKtYMVaPdj+mEh0vhZxtLCM5Od6ta4BlFdmmYMTAuK000HLJe
j+OlzKlH/kB0kKVH/hj0ZfwOaynoFwV58iXuMk60cGvNQxwGTRgmDQwNuxwOMcRwJuOrPH84+TF2
3e/BHvHUrmMDdf98Z2y89pq3p3LYGfnFEVuZ6Jx5W69/4QR4R0tNQ+g+QqQF4457SB9wJ5GVwksz
IkSEadn2zyQeTfnRS1lof+SIjdh0tdea88+VB+zDvXUs9C9pcoiKbFXym+5uCXZMhGAOKVIhIggp
Qgbp6Mn0cy/Qw16K+Fgmb0LbTZWgMdsO6ru27g1GMoYOtv7IXKTOLwBPUVR43pNbUC1bfK1b4i8W
pnsL6B1ieW3dr46JSMs7xRbdyS8S+V+qDn15DTrE5idLAxAxPGr2NeI6NO5itP+Auhv1N/QnR72V
3cofjjBtbO2ElY5gLWFteAvp5zinyIPSftx0K4jjGi3YuKAPryGbahuVQ6hPCydFFJmurORrkmed
/jKlFPeXff0GlJ5kyA1bOEyElxTTPmlvi4nRjTSOyt/l1Ztb33U58tB/vYj+QL8m5VeFKgSsoeQk
9FprZ5qbIH7r/HXCaCXlEB+VT+XHj4wPMbHMY/hpJusBPSb6XEf76YM3hpxet6MldGlNXCBT64Jl
brVVFbF9exsvRvmdexwopwJHee+RgfKeeK+JembFHA1snPcJuHHj6JFCVLwaFdvW4lLaFzpi0Onb
eZDYevhl71209ajn4BonV0O79Prd6K6gl1BKvnM5TfYeqBcX5V0Hj12rX/KxXQguPTVi/AXRYU53
8ElJ4r8Bvusk9m3/Q+glNRPzScYHgwXpwdDILv+FHk7V5mkXkW7L4rcN4FqavAhAH2JElROYI+Ye
FU7j/qNEyVxFD9fEs/UIUtbLX5q1wS2eI8vJtSdD+9O6z4HPGJ8Mwu8wgTcdS9DkOSz4Wd+dRudy
eAb4s4KGskn7B6IHsxTYDMlRD+7OdFbJNQrerOSpodDkPHZoVKA3gFEVxDNi2jUvfrZikajhINTM
WxtdwXvDiYXWd26bU1J9kLw48lLJY2twUWMXMF8K/D2CPKttpp8C4LxoPKqbJdjmV/9KfQ+sxQf0
FLGo/sPv4Au5yYx95f/OjPSOkE0BUifBqMquwsB5UkMirPoP/HAQiAAFPPkKZQSwnxDlxUfQfPnQ
ym3C1iaHSShFkt3Gm16f04AazOrIlZozNmgs+773iGtwzU24dB0P+ga8Gk5mBXEktb1r7fxDXbLr
He2Y+R+Ndm/ZKFbDm2Dckz9JHG2xC6WAiBlfscdloz196PJoKRLyIupJXPYxWlnHYZCwn1xgap+c
bRon/jD8OEiLZyBAuUSHj+7i7mMBLLElPFyAh6I4R/K9kpiaks8sfB35Jk2jWOnDXqFjY2ZNAf87
Qy5YEXQe3CeURHVjkx6yIaFbK45j/J67xsKpWf/FKUok8ohZgLUKW9jwj6QEoBmPykyWqgF6J62N
4lYPhzfNfHHE+4AdNiVtbMyNXeKwGi0WIJoJwUFrDPhPu4S4LeLyjqDF1Y81RU44fo7cI77/BDhD
q/nBzREnD48XvG8eZKu4zBHIEJ2F+iJ9uMafO3674DpCyRBNo/c27HXf7zJKmCaWS7y1Tf0o2I0n
bPpz7t+W6ZgWG5DJt1X3WyK+bg5tdepzcDKrefys+R23xm0sb6lzamBxKPMdKYJreXxIwL5oZcx7
gYHfI2LNTPdlSFH1i8iA1TM9UPTPKgDjpqsubZh6HOb4o3L4rsKnuseSY8VnyTdmPLza35AzRPjj
U24BET8yAUaxAm8MqzNLdCScJrJ8l5YCwyl9ISFa2GUtCzhE8orFAE9IekwcVMkC/iEyYJkQG//W
62wp2NHa40njhNDKq0EbZGn8kuY0YkAkwF6s/pTCCk2au5udMofpF4ugClRxjeKqYcsID31RZxd3
fBsZDZg3yyd63oMHHx0wiIWErmDJWCScYSyTSkDPWvpIrSepHoFBWBpCC7cd1liaJv9j5L+11OlC
arFWufYqAdwHCFwDB088QQoM4sviI9Lxm01Lf0rX8MaWmQzW+vhhMDgJemfVDXKNF55Z5CmdkASd
89lX5/32w5OBD7LTfrseJsbBCLg8WfGBDTOihvTGr4aWYPjykIV1zY9V3CRkPnVRhGl1+q0cNOig
Gaq/Yq0CDTM56RikO+Wk3wD0wxHOr6+ljHoK5w1LfEmdrxyBRUBcBn7Y0qBqCpY6VQq1Ih8gPujy
nnV8nx4TBb3e+M2xjk8BBNmJJjF/J3xkApzG3oGvGJycZJvGmcRUopWgCtjddgpDHeqTpDMuDiFL
8jCyr7RQx8JsWuh0SS3j6RouGJ7YObQdM2/in/LY51tk4Oxskvmw6kAw0my1w95uWU52v/O/snXp
9dkvz3l7m0B9iDlMCX9wZlKQ4Xuag260JaPIciDBYy3n6eEpBC/QvymUvQ6/RXx9K/5E0H6l9iqp
+6WWfIXiGV1fWH4EwyXocLrOoqxNnpyTacsYNg6Rpun03beW1lH4ZxAXZkTe6MUfL2yNcUlTjzYF
VDNrMQIltfJHRsHa4SfRIn4SzjbpXzIxbVxn65cJKyMej7wM+m/T3OfsP70+GJq1alW0TKo3VX+H
Q7GtxD4hxw7ZloOlBatIbC87sPwqofd+hSw02R8ieeJXgg4b1dObTUPbk+rCoUUDRve01q0/x3eA
6Kd34lkn5ufAwho/WunYjhs1cE56t5D1p7LHT4+9bKg9pzBGQ/BSGl9oGbGJaYs7yu0hZLAw7Lxo
P/nvmX/GF6jgmow1+gCYWBxOA+vMlMmuPFFjZOD882vcvHYoo1zXInwFeQ9iX2SgAGa2lgEGloum
LL7j+qQEfQebTob2UDVh99Iusewba9Iy+4vJeGQKnkJ7a1Dw62zpoSNM7SlxKbvMrdedC/erSWk5
SaacGKlgiUf8xKwTvZ1xjhI+NtsmLy0BzDL/Gnu2mfxJNmtd/WwAf+6Dn4x/xvDEijnW2mPG1aZk
ErF3CJ5K96QzbzGcl5Hir/SeeHX5I2AnipmeA8Gh+0jT68AAh7z3pWZQf/MH7O5QDa8jkLC0vAXF
lsm4TVHKojhkdoHxcClzgDtM7hSJn8wrANstmH1os/m/PHX1keXIwcAOgK1qaRfbFjP0wiUNJYcj
ovxToD8UVUdKAd427mqk0iht7xzAaV6388aHArnOxZOC47qxUNzgDqFiip14lScBsCW0VpWxtT1G
YXVMNtTEg+zHEXfTjI/1pyciD8JtNmLuydv2JaIkW/lmCzh8VknJMKQ+hLChDWvLhNPEOMzU3Q/b
NqlzrG1rB/cyAtYdjfJU2gbAb+9FxkR4G8FYrlRBkKbpmXe3oMUK9V1b6lCcS5cRKKufOJhz0EmS
D+UjQi8ZxmxogoQ4mVyk5rFy6PSzjsO+Cqa30Ws6BtyTsxjK4qe30q9KOscJeFDEKtnp/ItoUjw/
4drlbW1g7/UJ8GKE/F7Y3zJZPLqW8Urb73pGeG4FHYGtB77mtiLp2PPXjOOXIsOA2rkkrYBFj8jT
sEYq5aR9w7BGkxM0YMGnl6w3NnZIidbRQzeF+HIRsJqes+X/yWv+A5rgS3TtX0lEg92RjcRWXmvP
mei4qzymY3zjujY8KXrm3DC5b/xZErIsXW0hBMg0fUDj7ffzEJPtGpY9XqOrA0USRS4KNHh0FGJV
3W5aK95VvgnIUGI5DQ5oO4h5ke43UUarNHnOg9l7ap8D6J1t7v6N+T1ilJzKm2T+JWhF6/K5zODe
lf3W1PO1aZtrL6+vDm5WnyQuhKIki7pvZVNcrDHk/JCfsJUgcSOHSaWLZI8dK4hS0yaBF6ZvPRV7
m9GxTPOV8AVa/P7LDsiDZhh7DWsO4VJtSgngDiefGbgcBw9NJdix+cmBvImr+hH3T3YaPgfDdAhj
sXZJiViZmDlMfngllb0RASZKPgOmXRnqlyj3Dx5Lex3a9KDCpT+4WyRee+n+4bl9ajlgDaQoE6JF
EsiWUZ/hGdCMHVZLYqsHKlpuJsM91h3ad4Q9BkP7WhQ8DonHCOsT3DQPNnMyk4lDIsnboNg7iFpR
8u4yBv34KZ8q9RGayQtpQgtddIgVgord24Cjm0mOHiEXt1c6+gRFNoCtrL0TNEdXGgfQdBtjMq9y
Ks+hmPa55E6snBchQV2O4o7MHwlAS02KTIENpVv/hvFddQgqswYn8LQaDfPITDismpdQhWdyU533
VP4BH7nFSb/pW7LZpcfF6rXJl8nNVvlokaiVkGfOSS21Q5yuOI6hu4UV+it16+x1NmUfx13j/eCa
/R7xnKSsw9uQ6Vik+mVecCEXibeIq3Zbz6VfGTS3Ho8786VSymfLJZNLTKcRdI05w1P8v0pyTDfx
NqZ7ZotqEOQXoiUu9/owbmxOdk14/tLyB6xe9trPs13YyaeSfOQmQUVSYWdRJMyiDtCGki8Zlh4b
SB1hNmg1HmuK+oI0z4CWYgQZrbEJqkRK7GPMesJP2ItnaGcLVR1iVR2F/pVH3Im4iUNSK/B7HfEJ
KITd1g+iJUA03UGq+LlGqWyBw/R8/WZKNC+AKAtkwtm6zGA2uLPBhE3SVJknYLZ0yiypm+itZpQi
ObiH9CPQ43+i5uuWg/tpMO+qiYngld8MYCqFSNJlqsxX/nenoukEj+9YTOLamfIVQP3Z7silAVe8
LePqZapRK7PNzJr4HOfTW29ML2Xp3nu3OADb3FuK9bOFDkvrvz2LYE3Na3ho+cmIsm3OgjE21cWL
9UdtZqBJYc0AqbPIh81L1ADcUi6Lrfkyz7LmEsLrzCuUBCy5CrQrOM3YSlFTG9GPU+AfDQfq14wJ
1NRjMJjQG4gOlyiotubDoxx0mcd6pA1pTbXTNLlqR7rqiEieuEFpR8CQ8Zkh7ylgWTlMzCri1dAJ
LslC3EBgX5EzvoUivamdkCSpI+BjNt64tqA8ikj7lw8JefZYMPJh2YhmH3v6NWP9rgLAU/PFEXAq
+Nk+lvFDaWAseSVoWwihX2WedtZdcaOCXbuByeGs7VwAq9FXyEAY8zQPuTyGfQ5vW0CCmiPSFcaB
N2SmJLZxSPXNa6nqZer1q8J2FwYCagnoxYMpXtnDqkjcTYONIHOPPl1x1chlHVg33zqZPmPBicLL
zs5929BujeusixlV/ilUPwW5vebstSHypimbRz1PCgkg7ZqJmrTc9DRwMZMJQDq7pMpOukOIDCaw
Dqw0zaQ7l8l2xvW5z3x3lQCj7XIWAUTu5PGnJAS8Z15cV2wnpoZsiA87ANLZWItcqaWZPGkuk+zp
S/JiO8i2ZhuphvajMGH2eheTLd3UCqRZLI9iNneyfq1x/sRNv23hq9XRfFOXlDoooyt/k+mUbuTW
ZpGx7dJiVSPrQBbAxfoPR+gSY/ZLMgevYo9wxvwrzh9RJQ44zyGdYJVHtaOG4ovUF+x2mnZrGUjb
bMarqTp3Cr56FJ3qGDVMiGB0UcXsXSqmP45DboY1Qr3TBOOaRqS7EIvMPBgxZ1nP4IlpMVYU2AKM
/MLta/JTED1jR1xZXfmu7OCa4i3XcvcSCMo1Y3rFrPxcCVShrUt1090jCoBcQg7OjeC1ra1/gwhI
DalrDBvaTilrgZgGQ/tEP1jMTneg8zrVG9WvVmpL0toWhYd5FRGrzx2cZO9OM5yGJt5zDI2O/VlC
7gS8QKjctMIPyRKGCRwtZO1U7w3094iQkIKrStDHwnzcNITC6Q27ZqvaRaz8aooTkr42VfjQjH+6
Ea0cTYOPQ9hI72xNNgBCt9946qeKF9kykM/yeiVl8HAZt2Qh3lDxix3S5QHiDaB5mPTitc6hkBvk
S1h4Lmt+1KVLwW+Sp9VVn0nJYJTjdGVlCZYR7M2ZKjZjwwS0HxkUthZkCqe6WwPU3pTKR+8Z+YgY
8LgEpU23gswBQsAn8DqE/2nw5BgVnA9/Z5lQoVnRJ9GhmZqDzudrBx5Oi0dnzG7dNBwS0m6ipNm0
js54BKstoBdDGW8Sho3Dw6v9clfF02MY80MHeKSckrX02jclPDIOWoZWLvX81UDl4LQkFEmkKLW+
6SE6D322DcwAlUWw0/x8V7XJc6+PJ0RpewwBC6tIDjBKnqhol2JEaklK3Pto1m8ZKgDT4GowjW+v
fjRxd+i69HskGHFEeBGZMYtroFtu+fAR9dr4ndHEV0iZcH+1LJvizsftqQgrAvuREsMK7wuF9ZrB
CT023HfYPm8Yjk5xRKAFMMc0Jb/GIo9GWd0jNChCkMnvI5SQ2FPMS5DRSY8e0zPHo0Izmjnf2I0B
3QgIXt2kYXEJ8VWP2vTQCXrbY5z9kVXqbfQ20DjUzD2OdhyH2FjXDkzyfRBnmxywl5XDwOGYzsrs
U1mQ96sh+IhE8GHW4a6sae3cFMlNaQaIXmcptFIsJphAK+Q2Zm5NV9YGL3qSP5IApU8WxjtQfDNS
yPydYpWAAzZB/NOckElPhxyGzqW1NLHuTUSOmB1HD0lWQUJEWPhym9D4eooZte7DbfUSzEBFJcH3
kCJk2tXJoFUOKW6HWTCio2SUM16lcLkV8ChFDrm6TVdsRFAaK3IAD8Gkf5BnS75AQaiQhqdpUVEv
T34On7qlI+lCxG8Obtha7wMW2dY/ZVRnZdY3RWzDpnQLbx4UPIs2WPbC36M/OoKw3jYEldRVIej+
DDCmJrgiFBEZTkR7ZcwFjDMziifkNpveZgxvKReAQLYf7ORlMrkbEOGCViv2Umj71piJKfpbhaTB
C1xkBILNGWxKYllHxDNuvIncbqMCdGS1ycUuXAxh87kVpbd29EGJNSm5VxCmBPSwXLRfoSSs3jeb
XaPLc6L/TA5xpZF4rWiBjZygT6/6pyX2Cu3qKhfjHf37axs6e9/xdw7JvAjZLyiRaGypMWz8NC4Q
Seam4EaihsHKfMixDOJXxXeIfMOQJXd4s8NzQDDzi0rqc9vS0o7ze5IRyY4eR+bxrTaw3RGr6qza
Ft/dMP7avs2rGFqvk5mQL6eyIxa7vRVl10nGW9GHT46w964ZvCrM9Plk/AWj8+MRJHgeLZ61Z3Vn
tkJrY6TCiHVtNVkj6V4ttp/KpVmvIx4/qQxHOzZ9Zp/aSZQBgjdGMLWYMyV1gnKlz94tGNu1GvNg
CbcHCnMVvYnOeoh8mCdh5H4F0z83k2s7CY853dQit6JpoZR2i4L+xn34alYh4+QoXQc25vVR9a8N
M+ZyYC5dYIwY00Z/zD7msfPmhOlhXWrDygKZKvp42+MzpNdHz0nmMwGoKwI53rMYzYuvGKs0EyJB
V2cS3Y+HpszvtUJ9kfj2Fo35AHNOq5cxLzPszQgdMD1OWPNqTBbYSIcbIxrxceQ2+jo3uoxZtMtY
y5iGiYeHr6t2JZ+t29dW+Oon0XFQ+hHW9Q095pOWsTMAkrvwmhlEy/6xTAHHSB+8tP3Xm+lNwpDS
Q/VOQiQaewSBcdQcA8e60A0/Wx7V2IRSb3SMX6NGoB5ke+HkO8dgxCuJDJtU8gArSdOJBghxW9LZ
h1KhN4SWESFDx21xcPWEKezwE5nSOmQ1Y4p+RLLnNhSmKGh8dPY2iJbKkAS3Wxim6njWuD7bNT4j
Z/zzDfulisqN6KRAoQ0ar0YHHHoFYqyCGNX02kZQCm3608SiU0IZDFCSckauBXElvkjR+4NxRYCd
t9mp0ss95SzmT38XJNpGKi/b50P7VaoK9DM0EOtfZhk/YwdMIW1PAXhvB1E2iNfvicRvZlFhgs3E
ANAXBT5pXCjHDuPoyZ0T4zgPW48tQRNx4nPsaRcPWlSaMkfMTdj7drOZlIKBO3xGLaDJoup/bLe8
5pjNgHI7HXKiTHAlCf3UNmQ9kfn2JBGFhiVBTqaN5lVnQmTSLQuv2g/h8FRV6l+LUae28bILA7ST
Psb7XqeRVoP35HcCadZwTTtjpVhNTnzXrjYiPvSJQrPCIVgbnV8CAwRcYavsOXDq98lweetC8KFK
lx+jJUsgvymiZ0vunVA7alXKbFR6YDfbx0hC1D6YZpNGRkLw0DNDMWKdrtR+9mz1Jszp6A2M5YxB
kHMx7kk7B9Pls/HBldZCfuuUceqhpO1AmuG+YWNOkOCtt2yEztgaJAYKDZ1Ux/rBLk1cRABxa0+w
J6IIDePyJaiL3YgAvMnBRCTQ6pgIeetmVu+CXAQWrrc/ZMqwkZXpsFJOtqZlujp1zRYR/hNJiIsi
DXe5Azol59hsmU2t+FexF8b5PCXyEIv0qzGHs4POxh41Gk5ah6V0mrXtDu+hiejWQl/LXnXIaUg8
A1SxR6Ef0DoiyCG8krJ2V9XRVUv4E3VHF5PZ5aMqM9whPvQ1ogRxxSFH46YLWML6/nRVduW/ch62
CFBJWfL1FGOLxZY66eoVrkTGFlrsrxJrYMLJ38/UgHrWg1TSJ/6SrDCeRMY4MPIyfd0Z6XOmm9O2
d7WnIsyOUmXb3q/ocmfJvvdsxb9xg3lR2lpCogHafjMItmaCWGtoN7VZHJo6huZBu41TfZN06k+P
yYlCE8fMF3VzKdce4eYskmtEKSjRW9Fqp8qsfxOHjJZU0goyqNwUXf/mjwl2gKTYQjwYl4xG7ENh
ZTxhNi3pwor8QwD8o46xKXtO/MhR1/gFlmIFUndmQ7huC8aLOZ9DPFRn7YZCmw6y8wnCSk7+gF53
gEXFWqrsjn5lP3e59hmijjFK60Vn66FbDEK500tYi/Yb39mzjNg7FOqzrOOasJsS6ug4bK3GObRa
QE6MtgpqFK6of5eO3nzgVaUTz/fKdKhJsyvl58boCtZGHkJzw9MCdpHOclIYp+ueQUW9TqT5gA1D
0luXGevaqV/LIoN35PxadvSE2GOV2vyjBVynWJGPTvwc0KbeJEE878Wm0RwGsa3a+D1afdG/FqIC
jGvdyhxXmFGchEvlYo0D5fdwb0N9qwTpgSNKllkGhaVRX+oKVIpPTnfZ3diE78ycBjORvEdmDcuC
5gxzwJuRo1EiHoqF0aWk6ioS/TO0y3bHt6ivjHAa9nEeffZxix+5Rq7dWVxfCDu60TzpoyKMYzxY
A0B/nwW2j/kS/33rG6cmQw/fi+FHr/19bfBuSMJsrJSfWIil1UVEN2KkUsMFAto/LbePSh8PUZwF
C6TdiPHq/Dl1saTFDNyJAqMCx73t9B917GwgVo9Mzyd45f8Rdh7LsSPZlv2VshonrB3K4XjWrwcM
HUFGkEHNCYzqQmvhAL6+F6onXWVl9WZpmTdvkAjAccTea1d4qsEy11h0sBxuJtKrrWG4ZOCnnXoC
PVqXx6TxX4lnsBn9od1M0+7kc+zdVD2gfWvmoJd4eAZDvzRutp0HrsLgQ3RTew86QgOWxzAZTbkk
f4dW8sFz+J41JQ7JCmUnUOS0x8A1z1i7tM0iJm1avkAq+bGyz1D6fhMdnb3UuniNeshSAiUR/WmY
qzdAidEKjON90PYoz5PokYJ0QorMcd2r38rBdN0HVLi1/UlZTNMkEebEWxWP17DP39LeeiFr46Mt
e4zPskBMgdArnEaQnLh+XHr2QXV3obY+ktw/R3PJYD0CrE89rQdrLQIsAO3U4jtx9QCcKWbyPG1s
I0L+lW4IFAdoYoIqpfcUIZlQ6CPgKgwYPXLrJx5qMlWV8x3b8bjrsqWmIHrlHM7WRc8FQWIZOxJR
dtEJ0aCzgvZ2J1BIcGJHz3lBMddZMwY4w/Juc6Ybt4L1BfMwG3vX0qY0ebtybHPlGqwTjNpT63im
mK+WRbdo0YMohGdhg7JF+HiVZndy2A2XqIf9LFlMYCFLLQL97PnXNahtWos5b1tihhderQGuI3b3
KaHYP6S9/xzyZG7AOCY3fhhOeOaG+1Y19+xMP6nuj63uYSSVLIuCtmXmZNb3BRbNCRe2g31yRbf/
EcLp9lrssA0R3zczo2OMq92pydN3RWRdOvfPiLTwqET1n8hHcidGxNw23ZpJShUGYaiOzXBtk/bN
szDwGA3JC8WhK7uLy1agav2rYEXRtugWqTl1qCPcOdn3EJj3iMU3FSOwRnSnFEM2fNl3X3TbPoru
0sS4l/Vi5o4f/SzcBlA2JxNXX4lCTxdHZXhIV40tLdVPiWhskOVd1jm/FeF4+BquhjfsK0zO1tg+
ZZ2JoIPtmkG0bjNGa1MG3GEM2KJ4y+qZxgHkoAa2oQiyjQPjDoRRfugjDqzU4U3TjCYNHsJe9pcH
EuuWZnv8pDTeTKDA0E8BHhzDs5HBsJ1rnDpVVRyiFANuwmi4DpBGU0MhMGNEmhCqCGHLTrr3DJaH
KIePGZ5+uKgaDb88VLaHa865t1SyqfT8YRrdpuYmeimi5CsdDCJSfFab0qGp6duPAejgTWsVxsEQ
AVgAYuNvXDulAWxoUqJ0eteeZjNstVd3aHdqVB99wrA7liTyePMZUvpVZxWHkM8lGNTP2M57oYwv
P9f2LT6qldlXx8LAsqJS76dmEHYaZ73DVY8eXWwtNt5uZhq7OGTUOvQ2bN3B/fanfD7PEldvbGM2
y0teKKAVA0hreZ58jx1bSF3eF9p5JngdLsEAd3pqBAxWpkIlgW83id+LFcnEVLfEsBxwl7sc5wbA
XRzSe9Pvv0rLq86S72urFKL1GULdyqkByPumRhfRHOcxv9QZcU4NZ3lZOUxdhj9kHrnrKsPYnCbs
ubADoEmpEcQm8JdmGIaVSL8kYcEIxEdxTLtA4Z1DGmJlESPMrsUZkNWx2iXas491WrMzitx7Ac2K
DozReByWVABqArJEtIZupjOpWC84lNB42V99zaszzwE4ufAxsHsia3CLknLeuogK1mzvkrSEIgYL
OLmRub2uarx1pajvoi44Oir8o+yEmFVz28XgO2aiO+3xlBF6v4pzVkOW1372fsApgdydpW0lNlZL
z+GFyPDJuPwJXZCoafcJ/A35bnt2ZEd4iHqApbALqubLwBmWjXDGSl5Q8UwqWRNPB98O0QbmW48B
L3B8aiH8LiguUFgjiM1lfWhTql50areyjG/tYrr0vf4p1XTukfPCUT9aA2+YZbdYLTAdu34ishHS
v7WTzI9Tt2P1Pe+79sfV2cMYT+wiJBEdgqn1jWX1EB/yGSWllPH8FEK5ZovekzHbklilQqyUTFrx
fvd/vJmgtrXk1gEXjwYlKpeRbYzjBdNkDuhnPcUBO1F8ARVzdzIswghMzbTRVrQy7ZL8lX76BmR8
ioIiYZryOzZFuJNpNyAQGY+i6V8r06coqfMnEOKop4L6jaTRxyYGpJMmJyZh9yRtrWyzA6iSHF1R
flolvJWo2hQOT+4gKptNpsZmaTXpSaFzaydn3Qxo9YziXOsveM74YIgIDYxbY4kSJ374xs+r1yRk
1Jym83DIWuArZkqgBFM0dXDi0L5JWnR3/txND01UYoSto37VChZ4LuqUNoSEqbpbPU47BxdUXSRf
vYMjiK31OR9youRG8H6mcT92rHd8wxIYETJu3/RnWCyi7cifcVBTis6nCsDE7ksT9r6jcOUPAFkW
ZskICKcL/F2ad6fApVKO7ZsYemPjjC9+hed3GlkxOMTz6Fk4SCkozAzjlTDLHRhjykqTz8G3EfCU
Yj5tw8X+Gm68RG+pzW5SXBY6RMgUxbe+O+pV0xWw8ErGHT2urJ5DY8yrz2rINTMl4iB0/ygUJMnC
p4Kk08k0kbHxW9vATCDol9KT/oS4yxtyqFisZoSjBoTZ9OS0Sv5FXQNacKQFGEg8+GzZp4k0rjHi
qsdsCpTDAVUUI6yg2HywU8Ir6ewe8cdjBpNYze0xb29ztzkT7tPvW2XdTjYqa3+GdiQlVOBq6PZt
gG97cNZOCBySTC8P+USE4SRMS3afABsdSeRfw6kJEI1lhY+Qxec857ep0UbG1gQjytz2xIH0HOZh
Dr+kyB+rAJNXp9r3ZhnLFzER6br5CTgnYa7b+yAmxEgl6GlMY3grGfMltnMXj/5j3Q1fenJ/Gbrs
+ppzMWyilz7haPYyyO25ynrcp0P2GrWF2GSD9NZG2obftXa4B/v+KUvFM0GkAxNolLwWYsZUtigq
kD26c2RuyesmSiPxXm3pDTfRmJgPEhOViyv3xKqGDGNvmdGCqPTB9wVVeh+hdEG5Xe2bZUjQID7M
fPN+mMoHzavMsZEJz9jsOV7jrQ90o08CNOm4qaruw+ckoo9A9jlMP36ICLPoxgxpJsGGOmF6RDKH
G7ENipZ0wbXsKXhE2INhUasWjbHLgU5BcWxTqHS+Q7ZZhkzJdpINqzm62IokA3uZfiJFsHoL6CdH
uMXrCrkQNOYToalsnn3SdItx0QXmUL6KA63cLkJZ7xTzdmYtG+n5BZkLJyOhTFpeqfgC0oBMRBHy
PvfYV5gxXl1Msh3zV9/Y+tAqSqQrAWfCTTXVv4UZnSuZvpvJjJzKDlBnkdNUKKLw8pShX3Nr4Rcm
KcsGrThvSCm713WwG+rwGAQcaIkLG6XlGPGsmgmIXWy46e8LjN5FxywnAizpj8fMR0Myp83JCfrr
PGKK8nx21mXh/eQ58BNH7sYiv3fdJwfpF73hbiTPITXhGKD0mImlMaOOVT79g4jqcDOGXNYOWY4D
6iXFUjnhTbBndy/sZO04mbM3BNORAGhRGGF3YbSAZw+qaE6NVsB80N5LnaOM7HDB6RjfG1yNzklf
21l+t168MwR16+QwxJ/sJjmU8sdM3G0c9Ds7wHGipIK/kZ79eLqirbhESX8h4pDvpEFEAEmB6BFe
L61r3iYVYzHgPM9uPq0r27zUmHncMN0JFimJIgSnEe9Yvgkh85+nns1oz9NimmvNbZVUyTrWyNkq
/0GkBvcwG0e3J0rrAwPWwV0mHWoEWlGCQYrhcUwEbeiV5/cM7yiRMAPkYKJF5R60SdM0/GMGnpJh
1GzrOt6W8LpnN2Gjm64KJIvBoO64nIea6CM9MBD1AAABv2yOUcP94THXmjg/ddgyyEtsHi6GbIGR
3FZUQHid1Nc49YRC6pAm3LFemhFdt6i7Z1kR8669k2ydryTBDQdhZlbzwWnA3wGbLBDDwh9mO0hi
Q0IiSSrBFZbu1pp6KPb1n0RV+0pKcnWocDrx5pjXiiFFs6gEEXh3yn9BMnIjLb7DkFRCnZ/IYd4y
uV4Ns3WXJf19UpBvaEkCyfkeab+RViJtsQJOG7ks4mW41OLEjadt8VEvo5ulWPSMhbEd4BpR1t72
bDzseXhnkZxnt+WdhYUn5BQ0lLjruP+iMN64at4TRmyCuse0GX5V8PqnTJ4E5GEjlesR9EUts9dR
2JAMhs3EZBMQFI0yEOHQeK8q/yyLaJ2CpCZvz9qXfo0/TF1zP85WbsKSwG0IpTLndoSIEQEWEq9j
tJjNgvAr7qtPt0/g/cK1pTo4KwAJ4YSkyCjcLcHdEztrjG1woyBeg5qrtjHgDadm6k2O2xjixmRG
oBxkkyXyShX2jwMNKeSms8kcuQufBoicwtSHuUzvYUu/DIjEqkwdapaomnJxFYhXpye21c3XCRSl
qFH7hjySuakqTsruwloU1Iv7JwxaHK8QWtAxyQhzwUgSuVvQDI/TKsULj0cSyk4Q/kiNRzNzMsRK
GBDSqLh2klRg1z2DPCXgIv7sK9rkrnsbihClJn+a2CyGiPBxmc22mwKfNAyDqV6NcwInDkF7kd2N
Ges/z+uR+8vl58SZ51ak++ZsNwl9VoppQboZLZKBBgUnA8lIGzNT6iUKLz9AOOyKRztBzc2EhC0x
oQ+A9vx6q7PuBXo3umACvGTVkT8+WJfeNsTBWbCJWU1eXs+jgmbutUhigBC1Hp2j5QrUfzYCNLMN
LnS3ID3FfYukYHLZqjK98VgWE8lDNPkeQdomZWK5Ird4RDAtroVV/kGJBpcTYbkmOHLt2FjRotH6
Tpiv0WWEpyQkC4qotpVK/6FoJ6bQtlH0jt3UnQgOunPm7icIFs98/Z7kX5G2WKS+l8szU7H+6hEg
shzqS7FZgEqlqdFBZ7ce/LwOk7mTbtLZ/ZWWtQo6l3hG9hcSheHCMhkd+2KAINH+fJI6Wc3yp3HR
mMfsHyBKeD4hC0SxhULc1Szd4yo9minRNCK+Y1nvcnyRaSEc88Q0Z14Zo733AzSwrkvXGpK2kN/N
CHOBhRHNYwnwIHBhAMxQRb1a9WmAXhK37fJ1ojvMjQfNPgg+GwouO5QvNruZHMxiaWVH1BccP351
L5ehRz4zpm7cJf6uu7YdorNumYb/uNPwFqIzJB1pq2ZeNegshQvGwE7xqZvBgz32e5f4LFH+KVu5
9xNW4Zb3lk/dGxDVVa7AHhgGNs1hMq62iK4lc0sveIkJAMOlr2b7fmR+zTHOcIMWKiX0uM3vCx/v
BomlSVevI3QzsplfStjlwvR+xqq5sf3gTMqhwdBhtgBm4b1ATLQKEOHQiEqTWfWTp5zjaDxXM64j
LhszMbP5YJmHksrayiJbDRYWDNlu3ewllAkwKc7Lzkt3HqGIkhFFHFZrK2PzJpu9qcZik2T4xHzi
AIphmFZDBv5bWOI2ydNjFiTfLIeJJa4fMUmjqkElhmyw7Sd4hcO2VfVbwSJWeaxKK9YJlZq3fjMc
4ugPux1oeu4lm4dtZk9quZlXMii2XfIemOcC+UsiweTF8Nbh++TdtBHD1eAVoaucemUk7BvoQOh+
5MiX6ywg5mb+aueF+W4ODxLraSdQ1jNVOsMxLxEdU54oOwcUbpu3CEnO5gJZnWhT16zoP4Unnoxu
of5AqjAdvp92yj/LbN7FBbQijAd+ibmKJoy+bgcLeAMmjP8VWXedoF0Awovvm1A9NCM3mf/HQuDO
JOCrmTAEx2rtJAMtXn2xWyAoTUD6DsJvp9riM2TxXxuvYmj0yvEWzGMXMJJo1a3F0Ag+yI8ICAZy
a8KrJBx9huajgbSSZeyqyPCQKtp21w3fTc++M8L+PBfpoyIBe8ndAgDs1hcdln/COmI1kw8oxQJa
o0ba5maWdGAM8mn/ydXZ0Gp46zgw/ZuBHIhOdVuaPobhRIQK9yLBlnntzNonaQ49ryAp4JspRlyI
fer6Muv6JcxQG2Sj+pNajrlz3S5+RnRCKnMfjAdYUuE+rAOSbAwd70LVBHcOTBfk9/2V9FkWOeC6
V7VJfdbVsMNMUPKH3KOOp3VKTirRm6k05Gmqu7toDAYwYuRiMYH5UcsD0pu4JlqWsysmZPYGLxs5
LyCqbmPGT3e86dpVq4KLVUwReGQkRTrHeMiCU7Nub9J9QHWwErEDWk6goEUm0xvoBSQKrWl49vxi
WjcC3ZvryuHWalHlK4E+L+mQofdLU9I4AKHYqdl7Jy9RBjbmuMMHhELU8cM7u8X43lChr7vew5BI
BB/U6/w38RLSnsb0wWSMswZBHq6SyXsxQOD1aOmexVg4bKf8hY02vAWRad6qxVJNwlW/c/h6V2U0
y01roy5Ap9ChLFLtQWb9x1hrjGOWi1fETLB3Kq8aDvNc9ltVte3dpIfPfoBFYCGIeTXyuYLQifDU
J5c1i5GSe71hcw5Helcb2rjYoVNssfezfAlI7KqmAjZKPTLaZrxx03v0Sm6/oNWMyIfFaI2ntq1f
EsNAjJAjC2tpfN7owAmXz9QPzU61750cMFkoPMC4LVwtRzBDcVF8GpPcDwCLYOOUTrhVDcPwNvXK
81jhxcg0sSRR50R7uzKfEhM3kIshfB0lE0Y25BSkXJtbJtpbJJgviYkdKR88AOOqfXTcVDPZ6yWS
zV7zJkUN0bQSyZQZ+o+8Luy1G6fTOoxVB6WkguqQMjRvHKWPUe6iXOmx3KQRD529UCgy8umWt7zN
yJXVj3a0A/GdasIPOTojJ2Vwimdln1D2+bYOdkGL1woquwkdhi0W0S/cMF7monANRib70WZGNO+Z
xino21MUmcmz7SEvN50KJS96wV4hqpDS8o6KvcIUEWOfGdQytdWqc2i2jPlNVPGR/DXjjBrd2Ma9
iLfxlOMIBvGNULXBSOGErCTbCDGcfm9Ec3XnH6SZm1KRUY0ZiRUSvnuEwvUsjgNB8OmANbzyyRMu
kqewjY/JxACdIlF04zGpFEKh8c5UdKAyT3MIZ2LlODaXsEZZyNuyJ3CVuHFD+i+DH+x8OC8Vtqoc
YGMG0zXIsrMT1+hcetQy0dV21Mr12THpGCufS9/j8kojA26nZfvuS/ujUvav7odTXE1PacHphk4N
SEZyIPivWheh3FoIo8E/F4eYPZhiwZsN1Gz2PGItH6zVGDvZxsUbezOBhAsM+T2QxY5CjUA9juwG
ZGPfs5IcSuOTNbtaW7BRLDu8Y2P67AbMJVv70yy4Gzyn2XjNCN5B/XYznOduzl6RR6yqMFlwge9z
S+Ijg24O9+Sc+eW93+nFckYBP2QEDbbyNYkQjAwe8iXspjdCMOvzKueB8cF7pO2dn3zlcbjtKLTk
JB9Do3wET7dmqv3l8rasXIBn1pAcMzeyDjS/1HDxDGJ0LG90k30amCSbkvBNouEueQ/+gwlq0UFv
NnLj3EfOlw7ZmrfDIwhXFIgQFyMMfbL5nrTzrhAtsXtfjT1qjDkJbjMyj3gBHiJELaXt0QkVm6mA
v1fhnBnjbV8F21DOj2k97GdUlFjb6Aa9azotieAjs7GibpjBstIIBmhV5CeSVKEWpj6NwQRlaYar
Rt1Aet3LnCR70kLRlCHUr9SrYgpPhCD+DhvGahOl9jlN3gjYnllaCYcbTvtYJ/oyO7Us4LYm9TcP
hQNWEV9td3Z6LFIykj772Dh8QmJGUdOgys3bwgBSUtNIAK7hBRNrZnZD4F98T49Pg10Q/6hr+egR
JXXnslC5axTkCWeJuSeq0Dh1zdTtMbaM7yok/LBzso5AL6SM0Gyh0eUgSaOwItDbnz5a2+7u/ARq
2qxQXnROx1aosomTF31OuzJTBI8uOkLL7/ZZN0W7SucMMPoIOjfdMj7SMtInsgs4Z+rq128AgBoI
DncW8SMMsecSlpibk+pMFT/jjJCWc/aC8Be+/TX0z2VLF9EP5pvVwTNBK4ejzDVMTqhInIyYkV8d
0pQIxku4b0uZ8ht48oc5rg/DrhzujdIp9/NoS3jZhLIhrHk32rLYmo1+iCbfPiWBlR9rw+PIqXIG
xLDrG2IvPJU+hpPpbuZiPnRJvO6Zl+IR5Rme4NaGdb4z2WYHgfeclyZ3ISO9BFoLOQ+qFl9EiNwO
vvqQ1kR33RGaFSXzpi+8l9JE6DPnp2ZMdnbWYhsrmeh4eHfiEzaPg0u7V0GCBO168tpkQ5YUbw53
3ZOJUzBa4pzYyJTXgMEXykdv9FDvCseEkNo/mUb0kRONRmVInVc6/TWzsms2m08mLpe2VOdWk/TI
rlsWiFC84F6Z5N2zS+iouuOBrJm0YIjgUXSlGIc50Hep8Paedv/4Mn0k4WYtWELW1GhQvjdZTfw5
2SJoQd7qQO1KMZNAZjzQazPlU7ypS8kzEGo4NxX7SseXA9iQYm2yBAxNvctTftjYpSANsR6w4Lfd
LW+Qj6kiOW3wsz3p8Fcf8+wKDb7Lrsk5G+68D5vhJ+34OfDc5LX13KQgrsjG/DIWoFbJkq4b9MUY
C/B7YH2kv+mWzGrqxG3rkvdDmgIrT2olh/Lb28eKt9rANkLE3EYGBsZyMr+cQReoAn87EnZkjY5N
gwr8CFGKhcjRaS2Po+vttaje2PDsHS96d2YkkRHTzq4LCKjMX0qHdo60hS1nHKedm7DQ7G6pVx7b
sbivgsWbaH77CVYjH4xpHxab1pm+BNt6uQRh5K7aWhzc5Pk9YofazAaRSmHPmUbeBEeq4aJxTNUp
y7o1/JPnIjKJvTG8q+RGXLF3/bHzau/r4RlKM5HK4OExhFFa183WLrVGdzVdl9zkEUnYnq0MMV2C
QkS8OwlxDnWUUYC7i1Fow/6jvwFUviOa55B2+XM4QyWdshTsTv6LSP+OcKx9h3yY9Ax4bgw9bcMw
EV6bryMs6lXuJZemXIi4LF9dfuDKAcTetySwNDbAJ2niQBrxw2gcF0Y7rQOHdAIVv3ZB/jXWXEiP
+XXHVkOPmC4mZW1wEKWr0nV3PuDAmzHvefCzY2wadxkc99JJsYVHW4bpuwrcgoH4UCFD2ww5zUsA
MReW5VR1W3IWFGQKk8c/nd4sZEbDvBmKXRa/sEhbmpTx3NcfvUv3A6ASCnDHds6U9o7cvm0oEIIj
4LMCnmnxJoFNR0xFVDd9lORsFUZ5aOiZzezo93AR1DrxzJ+E00/q9GIP9qUwT1V/HYcJrJrItjLy
zktChtUjS/RqrNFLE7kTWhx7oT6q6acIESmSGJSAE/aHjRHNP8LdxR3uhSbbxM3DLMsGaAXJ2agA
3RZBh6JiXU10Rkl1mVmpNTgPGOs6IzFJpvUedE9jQj/pPk6ZcaDzYN+GzxBb76MVfCeo6cXAZr4J
YiCK5qWlOxx6VNTuEcXjEgPClMp6h3VolEuoxQ15gDuy2aDg4zQxkVkBJYyBWZS7mEFwA/x6nFGZ
P5bCfccee+OoYG/hSg6ikrG63lkofLnZMCAz5rUJ5MgeMztcperAcZBVSFuITknt6BMHuNcCilrS
VMriVKFoDsnWySL3s0WqZAqx9keEYfxINa7EO89FinUdyMlJGUHWsHmmEqk78tzcjNY+hJwuWsxm
fNbs7aK+grEyHuupPiAP3kdptJMOCy9qQwifLWMQprg3pgsAa1+y7MqkOJCFl3gsWsZ5I0gKuBGF
+5Rw0ITEYkTuxeuDdWj+yXV9E3H/paySA4AAPELuVWl1NcNvQfSzH1zVYjEICEnDBcT5jFxMHwYI
lz2dFDDpvKG8nfap/hZo4yuGWxHMkoJMkulYE5LVCQ9ks198pwDCBX0bqredYRl3Fi/8UumHZlg0
VmrPX2+TjJ28wzB9sqbbnG82KG5rNnvRaGK+YPlGGEndkTeLwAFbq/lC1jL/1GwG5ynlYhbJtQ0e
0G30LeZVntDJukNT+mEAZeGlTp5gs20ieE3wrGT3ghvzJoJAaeEQNd49F434u130x8h+ZfQV6A+0
SSddcfu/2wJvpZU/WkyIUlykwFKPc9Og8jjLhkqDmGDOg2Lj+r8sdC4OySWxcVh2aBWphi5YKVoh
iF4dvtMBOc2IrqXssHU633IgDOXd4/zR4dKao3CjQTPgmgp2D4BC8nFpe9GMCudtyl4GBH4m1gTD
vGN299wPNuuLr368R54rEqpziHGzG73o3sIfDBbGYp//OYlw1YP2Yv6RryNC0thVsiB+AxeyjlEb
Ee55MHi1mbnBWmAXoL3xoLUKDhty5gU8uUbegsda2AAO5JcZ2XJs3gcmXOtw3BjxpQWGMWChxNE+
uM6di1esDM+OxS3bvCoaKu77uslv8f3iwaWa3Q40WzeFoH5AORLV7kNcBeSINLfJBC/PpLBz9+X4
lhh3dRG9+eWtMRE+VxwyOZPsx6/AXEDjZCmITamdx4EHUkz6Vs2LcvnM2AA75lNp9PSgj2Fx2+ev
FXY/9phbbE0k96TrLvsY3XM8uJuYCIlCKGa2GlDRvNVFvvbGvdkzCpKnGuYBmBWfLo359yFWxpPP
OIyZGEnS8apN78vc+HCYznVe9GcwOjxs+YXT4XXOkMlQ6HgpM0QWMH2OInFk39xRvTIvHdDeBA3M
BdTHIx21Yvvlzv6LM5L3jjGWrJqvEFNTA8/V7O1j7Ae8rN0bY7gEQAcVb7QZZ63V34/GvRF/oxFZ
l0vE0kgq2cnUMCVk+FvkxiFgLeSFGk/eR9tnV6NMz1Lb5zlns5291rb9WrfVXYqrJ+7eZIS+00sO
HgmWI4bRymKOBqUzU/ewP8EYVG/lMGyEtRNIbmbatQUz5AFpk1b2YxLzVQEuUcjSJbkCXoviHywf
QDIDQBTMHfLnEE2TPdlGR1t5b6EN4lpuzPZzogGdmRhZgdp0s7HT7Kgy/u6ZHu0fQCaBk6tgNNoz
RhqYi1O8NCUwyFNdv4v2bKEU7lnMMhdW41couNSLRa7qtwViCoG8km+75GpOLSRdhCXCAGNvO0/o
8daByN5DjZAjh1efo3vv+gtzNNAPT43xqNuO/v5RLOI+6bcseAo0y7Fz05nlC5kkm0TAb/hI5Y/N
ndn1+a3Knyvw0Cij8JwrdtnQ/EIDaU22Dhiy5fFrb8EkAFwJetNGrsjTybjhVBXIiCKkWcG20keP
cwFU4ooE9LRSuLtTTt2IoSd/Q0bY6Dh9wFVaUDyp6T/5IjxkDv9/FR2Zyq7m8GQNr0TXbAai63v2
f20Mnoevbcr1JSK+1K83uWPd6/HQ+sc5v7UsPoT4VCgWeUfWHk4XxsnCQ2jFyTthAJ56UnJoXlP9
gMuSmxe0VzpvrOJD8ANWE5LkcD8IlhXkJ7TYS3XnneqiexvR2gXVh4ehc4zvegFpEJU1Mk+Z62+i
myjCcYerP65xHLTk9vuYzA8yJgGJHpvF4+xVOwN2o5OQiFqM+HYFUXu7xqlWo3kua0bBi2CK3Fie
gL3wn0xZ3ZYzLvb5XsEgC6JndrKbHhLpxJNXuPVV0N0EBeh9pHBhTeZOwfmRTrdDhC0YFKmZ/Oqk
e5twU96EiFX9gKTYhE074gKTdV5AJPqbYUDsF7CloDO5n3mPUArJ02w+B0F9Ty4mRJSl0MOeQEqV
e2sylevTN5fXKKXy1iYZF29CNEPD/LPI7Gx1LMB4mO0j/GiIS0+qineMVQJ1yYBSR/5RBEQy4M5z
lqGKdu58Ik5qJKaNi0qjj0+Nyk5MFDLOZi8i4SYFwTs+JuYXWZ1V+OzSvpXM2XQ8nVvrNYN+X0/W
zrDPPd2GRpfP4nlR6e6N5Cse77Ggbovom4EPWC19m2MIYAkGKYa5rzWvVZwx4Jdbe6JQg/ExX3Lr
nbx0khBoQkgRIc2iol4Hmec0FtomJC/5GVTxvoiAayB2Hky1NiC4pvGV4CEs0ZiOVMytuahQbqvm
zW+3glc8I5vAFYtwEdtDgZOnngg2h+FaZATuFGvbpy0p0ELxQq5V8MjLZ5t5ARrgLdiz7eikuxZI
D6182Cd3rJ13KV4eGX0a5qtUajM1X6P+rECV9s2TxEadBf7GqiCc8CjVzM/xXkuX+d8rWXfbOb4L
rWHPvHefFVcih7ga9UPk4uow3woelBGr/oS5iu70GNeHmFWd4xwKbpOR9NVo6Akq0redJL62fg3s
F4w4P7r1XnTpPSM/YJmN3DJjSUyKXsT0STSPmQSJnScbrGs1Tx62VrphPYIbEihsgqtfXeKsuh8A
9zawLnpBVztH6T0wdEYAZE4PHmRbtAJWsymWSgNcm48d1N4BPkE60f1Ica0QsNQeIir0bBaUE1ES
10uQWcI1d0wTFx8WtpmoVYeaWz66mOSle0mWgLTau1jVeGYMSI8YwxDgEASf8Jg0+pXpL8YOVJf6
BRHbxmmuTff8l3L93CkXiAN9DluK+Wsc8P87+lWHYvMXVtlQdWQPrbL+QB8529cZlfpfneMn2qTO
J1Pvga4Lq4BY/eVN+NzJqSpX0/Bu2W+xvP79b//r//zv7/G/wl+kYdkUlsXfCPW6L8lxbf/77+7f
/1b9v397+PnvvyvLsk3TUpaUjuW5vlQW//3788pyiz9s/lXnQ9pVdQ0Ir0muA2Gclt0sN/d//hTz
336M7yvHMR3XdC3znz8mF7AnBgwDK9daES9+RAa0Rka/irbMGprDuOlWMBR2/8Onqn/3y/1/n/ov
v1xeF9pPWo+N0iV4gL4HiWtbPA73CZ8KZA1E19HEk7FCMHwIVv/Dhy9/+b9eWduylc9ltYTwvX/+
lQejicNleb1yb/oNcLwbDFA7EiRuo310lOf//Gn/7vratvAkW3W+Rdv+5w8rm2gCYsC6FmIAY5rf
PLliHL35zx9iyn/zKzmeyb2ibAKF//VbVI40ZhYU1ardoDXcjHyF+UOyRnV7rdfzCmE+crf9+P5/
STuz5caRLE2/yljfowb7YjbdFwQIkNS+RihvYBGSAvu+4+nnAyO7UkJyxOmqi07rKEl0+nbc/Szf
/3Wz51pdzaJY6xX3SR7tNaluWYuQjL9RWjxJ71+3c2oMP/ZuPYZ9EHVaTsoX0ce2vqupL+TN8HUb
y6SvF8XHNtTP85RTE5YQ/ShIrhh3ho8gtsp15Ncwg8cKdl+3JZ1agR8bWzr8YW9PktoBwKax9HJ0
hE3j6bfqpt+qrriJHO3cFj/dGphalWwDXddW63025L6lXhy98SvCnOUebewtchjUG2+Jh3iG83Xv
Ts6WKVkaWBZTE+VV5zRFki3qEIol5WPvJz2WWLrSZ+ucDVlm5G8z9qGdZXV+GMRwGqy+Ja/Ang7A
WL9TQ+ggcclaT5zcg/fuxGeWyOlp+9DiaiCNZhJIeuT8aLbVs+HOOxBIXnOJ98SJzrZ2cnN9aGwx
oR+6J1IGIoQgeOzJvw6CA0wvuQY7cmayJOvMKC4//9BMqo+kYJVhaoPQhq9p4/B7hORu47Dba1tS
i6mstPVdvKNEygvPzOGZxhXxc+ODhdNmnklPh3+S7MpCcdB4MHdQ3vK7tChliN4m2NWa1M46VX5+
vU6lMwtIWR19MDL6JhxZqGRi81zwKDO0oz9CB/kaWJhO4Z6fVGnp0ReLVlmZzCGJko6bFZyZvX/I
XXiDm9mmCt87d8Qet9lXLa2MpiFItVkYrB9ANY8+Cesbsga3mmvsQtfYVq/4C64zm1u3TamCvazh
3G691GsOXw/zKXOgKYpqiYqui5q6MgfJZFCvlMOKavCqaE3jChLKNxS0/AvNaKJuiLKicbivmrHM
XkE9uIVBD7nIyHg4UeDaj80Z071s8fWoahpvDnI2ZAsS7OcV6499VE8Sp48uLrx1Eob30qABfBEV
lZQAqxaUCyssz+zSk2OoG1hTSQTXuDap0JqrlOR4SnH8W7n+o04h1+Bb/BdG8EMjK3vahCHxT0rU
7RYfjPCYkD6LwPe/2cjKhHaGnHGnnzLybsg+QFrKJIRFrtPT1305tbW1D31ZGU+DB6ScF/RlEonl
K+oTqMKLr5s4eRp8bGNlOSPeNrpaogFrXpletiP1zEG2zSNkZQtnT4OT9/QPra1NZSGFAh6iIbPR
LQgfx8foQCXvxXSj3CkHNKZ2pD09Fee6eGbdrS1kpibdTFUJSKe7yQZ+tkvuCoBVF2S7bMg7bK8R
jvsJBPrrkT25x/6avLWNjHXRH4j7YyO776r53BK4mwhYxcU3NTDOmA1pMYPrDY1Z0lXNlJYUndWC
JF8sSepgWs50yvZuxn10KHeah/rYVXt1/gA4tTANCVtIephCyt2qOW1I6obsS6CC+PO0/LU/996Q
T7ag0BHdhBRrmqtlKetN2JYNFmlO7dyOOdyo1byHpwKe4lbaRR7RIYIARJo6d7al7WL3SQJgzZ57
aJ34JrJMKpVhyBJdVle2sug7yYAZBkfHUIX7iUyfu6JO379eLCeW6KdGVgcqhPthsBDyxqP+06f0
f942xt2/0IQs6tygOcd4Jn+2+cj34F5p4AGhiQwWbU8SpT0V+/95IwprUFZFqlpMfdVILk9KiKJ1
bEvTda+T33kVlGfOrlNrXeFkVE1R1mlm/fCFrUtNYsOEqFchAnrPpUsSmW1SvIKS07Zw5Itzt5AT
s0OZmKhz8lsy6fHrJeD71GfGgCpJvLge9fRuavoXv+uevx68ExbjUzOrRTD5MTElkpUpjHSr4lKd
bjTurSSa9v3j1y2d69DqViXOQh/MDaXeWYDOYH8tBKToU3zzdSsndo5iKZJJThnbRj3eIj9cylu/
swqqvpfiiQlQjUt+6pkWTq4FHCAyGYmWaqJq8XlRN00qyqGMx8C/Ej3VU9zO63fmJcVl7VZ3xR08
1K/7dGrkLEMRFQlPCJen1QI3m16quhScj9XkoKJ6Iv76g0h22tfNnHg2KZZhYWENhQuTvlpxI9+g
Ejr8/qh2G6otwY6ces+IzhyNJ2foQzOrFUcYzq/EpTdgKh8UiFhiPDlf9+R4l1wdTZ+6spqinJzl
0gzIN2u2AO/3qgdkQ3KibWbv0ThFXBT7fW0cyPP37v4F262KoqjxjDdF09BXp8ikInBdxDHXaXIu
4T17alufeRicGEJVtDgI+XxVNcTVgtCsQAcDgvdo1FQ3EopdNXXu10N46tbE7lHgkBosdlNcdUMU
TD9OFgI9GocEDKatai/1ig7sKAdfleqm14VTetrt1+3KJ555H9tdb+BSCgdVm1geI0WMngRY6bL7
kTuAguzRNjdsgAc8q/cEpESH5PrAOXfPPmERP32B1TbwO+oShYnBjQdqSBB2s3YlzAxYIaS8dWdW
6omt/amx1WaI/a6uFBl3liW99/OrTtwyTc5suNNTKSkWTzzJUK2jQftgE0lrh9/VA+pttiYOYyd1
OOE2wrbeArTeGD8SZ9eTp3ruwXeybx+aXVbxh2YHfwrIpsdO9sqb5YMXIVA2Zz+/Xi/SMh2rrU44
w1BUWadnsrmariEpkjANksomALS3vlGUyDpBOOW29JozA3liZeCZ4zDmKsOmWD+U26IW+04AENWl
EnLLPUFNjfhKuNNGyzbIJj7TtRNbQZMIYUimZVkK9TKfB7CPZx9WT0bgtB3fKX59y4vstmrU7STO
h7qhOqHqvEL1r5Lg6UzTJ84CrmwilAMOHslc3z7Qs1anEVq53X8f2PkN9+DpnboyHazCJrwned4r
EUMhr+BMp0+N8ceGVxsiGdqp1i0FbrL4C/Y5JXy9vDMQy4Hm+HUfTxjRT11cjS5p+GNd5kg1t/6V
Rk6HQWzz32thtQEkEOODkjJ/Qhg+IedAUXNy5mJ6rhOrk6ChfKcWcpqQQQwVo36rgAc4043Ta0HF
flicNfL6JBhF0t5MYQkvSu9aEO8scjfS+K2AfPr1eJ3yqDIl/2xpbfubZCbdI+kozzVs9ZBfRvcc
OjZb2sNZ/DK4ykF3O2d5clHNcGYkT1gr3PySrMvc6uAdrEZSl/ppnjVW/EAxff8i6OTTGee8Uac8
H59aWcb6g01UUQlSkghMCQLB1+p23M2e5lGgQ4c4yeyvx/Pk4vjQpWWvfWhM10Kl71IksMYA9keD
N7OxLr9u4tyorbxFOXG1qMphPaczyJ3btvk5z9+/buKU4/fTmK1uIiFJsYao0o3ebffZgbQDez6o
bu2Z//OA48eGtMUefxivNE5hKwcs9Lw/RGQjKoSjszOP1WVAVsfVpzZWxxUk05TLDbHvSFS8qiq2
nThd4AKmJkqE1DF3IUmSmvBwZgxP7uG/loK2Mqu8JH2zBnKLT6Pey5560NzKE2w07g6NE1+LTry1
HM35utUzi2P9UNJCQWvlIwichK62RMggt8DHFv9mM8s2+DBtqGCM9VyitKDWP6PsOsM/U1Zn1vnp
8cMu4F8wicOtDotMBnpE7SKqK+prUlFafRmTvAie6oytXdby35fHX+2s+zJrfq2b2HOqr4jcgD8M
BEBEkuJf+zLQj6i9MQyIaOl8//VcnWt4Zf4oyS/FsMf8VUi2bNRG3em59cNM1e/QFfcA1pFEHVoV
lRPk3L5u+vQy+avPa5uowoUx1eWaE6GpS1LwmBmb3s+3XzdzbgpX1nA0Rl8aTG5vBoExUX7RxtZp
wbVX4cvXDS1z9NUcrmxi4xe4zWMaKsfo0JnDj06C2vV1G+c6s0znhzWP70Q2axm5eqW68alwRFN2
STDX/Oev2zm9LEwOZVOFTLa+XStjbKCCuDBRRXm04wgKchGMdtOASSS3gPQ0SQFCR9a+Je+/bvq0
pfyr6ZXJwnjkvdVijbPUM6qdKTxHCCd2cDUUbw5r9+vWTk/aX62tNngwTpOBfeRwCe7q5AH95q8/
//Qi/+vzVxvb8gtDKzUGssnf5AXDA/d4Vs8c+P+P68Vfrax2MRM1S7CVl2SWYQvDisCK/NK5gpcR
1C9+ft2lc0O2rNEPa3A2Uop8E0yGiupKCsBeTKM/vm7i5GtA/as/qz0LAJnK7J5RSwgWTUQJR2mf
Wy9zca0W+ZnBO9fWatumpj/U7XJayQ1SE1SWPCSko0Zk0U/Z96+7dW7kVru3BEqUJRE3mnlA8IeC
ovzHv9WAtbrJoMhnCbnCuNUkh1MYhTbl1w2cXmlkvRkiwR9ZVFddoLCnNNKUq/p0MO9I6LgQtgiu
/YBr6JwPh0gnbYFGpp1s6CSbr1/eWi0gLuMjVgb9z1Nw5Mkv1G4ij3X7Gj0ufrzSRsu13QDsld7O
9PTkzv3Q9mqZo0gMgRnVKNt6oArcTg7GPeolZExT3Hy8uA+74qcROWeaXczb306RD82uln5UhKYa
kslhj67v5UuX8Wa6k0vRCWVeG/HM3fcYPvtbezpXG7KrJO1v2YypFcqzuITnRRKI97lLnHlHoaW8
V64Hlyq3Z3kTblNQkjCMziymk9tBNw1yELhbmdbqTqx1VgsUMKBaXYQ+YsC9d1HJss6M6Mn9TaKq
ImqkUhjyasVqYylZUsH+ppAHQWgKd+afA0W8vn5TnnuznFwzf7W1DjnDJIhVqkIB8GeWMwBJ7Wdj
YxjRmdN5WXp/m7MPzawGTkqUXp/UnhhRc19SFG8YF6IsU8iXnbGNp2IeuKH+OXjrwDJC4xX0OOrs
VC/Y5W7yB9kUt+2WNONbboowJ8+cLScbJKCHz1LCB62vo71hw6Mv8iMefd8LEPTUB19BMbYRWHwD
16Tugod/IflO+9jiyv7HtZkooA1Ce5pufPOyNkpYPGcM/6l1IetLrrBF8OhvkZxRAZqI7E+J2OZl
KuQb2aQ2gbqvM7ZDObEuZMM0CBZxeJK3+PlkVqXSrMdEWcIfi9++vIldjari71WxwWvvDkjweWea
PGWuCMybpoSPWdHWIQnOiLQcl7ezMqtU3RRvRA+2lllsiyx1GsQM4CLsRJQT8P7QZR1WRnZ//A7/
+1Ped3PMA3/l3CfVOGxX//yvm/I9f2jr9/f26kf5f5Y//eevfv7D/7qKXuuiKX6169/69Ed8/p/t
Oz/aH5/+sUWhD+Rs915P9+/UY7X/naG+/Ob/7w//1/vxUx6n8v0//+O16HKgCvfvQVTk//Hnj5aU
doPz+58J8MvH//mz6x8Zf7Zt2gL0//oP3n807X/+h2z+A4+daZpkachLTIq1MrwffyL9wxS1Y3QH
l5emiSz4HOJNSEK99Q8dJysHLXNp4lNntmHXH39k/EOTdDzSZHItn8aP/rvft79N0+8pOZ2pL38+
2A0Rd7pikFwraRLexb/lkMzhHAMcDGB+4G++zfra8sq++x6LuHtnI5kpB7G8qRlN2DTme6OPT2pt
fgtntG+tpZwREOfNJCwiNAaSg2kGozDUO17m+oB1oiI7g/xE6eF4q+pohHVRvwfkeOmrDQRSuO68
M6nZ+jD6f3byY/kBLsPPG9AgRwWrpSoGkXsCdLq6nHgfrsZBGkxdYAH4Ba+gXwGZgkFTDPtyBruN
BtYvGcmWnaFLV6IF3AYZ+zYy7iBPlk6SHICcZw/D+KQbxZOJaM5F0Y3tfY3gidgX3b7TRPXi+J9g
6FEKGhzJHxu3iCE6FGiuS5UjlfV0WZETLZaXY5prB/HQBp1xbejYnEq3XoW0B0jv6/ekZbQNaCeY
DViKqwn7505LJWQ+gY6SMn0XBU3h+plCIcWg8539FhlFFG97igFsVQhmENnWZpb6bhsoSerGQ2Mn
qlk/FtpVF6Wao47oF41I4KaTJD2KyZUlLfx/oQaLDSvHUsUUhlFrXeo+BZehD32g4wtYQswzvRLe
JK2/U3VY1X5F0ZQI7b4wYsPxe6eW0T9EnCveo+t8hQxCAMOnGPlWGvomEDicqnO7PnFULqUJmWUW
4OYR6p4oHGoh3dUyfobhOTMnDwmhTWTdRypFQFAOJsN3JWG+SZrkqrWoyXf8CKgjyR5RkL8pweia
avdrbtutCj0ys8QUsbYSeHYw2LH4yxSExzgwb8JuawyS7Cm9uqi3B7FK5b0BkaEI93EretS4pSZn
W5O2d7lgCHYpUck3ArYhtBLCZ8sn5aaJ0l1UkR3noIvK6xtBAxgyUzodMuG1zfZVllN816R/mJUu
UrkaOpGpfYe55oZG/s3cD1boTE9KAjKFqPVGjLKHBmRSLFGxLX4bW4RXIxNJsEDelpAuw8K4qi/k
X52mXIsjuuJNeRuiNViZUrSpd3zVjShdwcSomsjO9bcq7q8UAOaQIhdxFrio6uZqiq+s8vvQIV5D
Jdm1j4SJEnSU67rLOKbBc99mzqAX1Fm1UFYz3Aj9L2Ogcki6NMg9kGeDLPuM2mo4tQnl1CEJ8bOK
+B0oNqXvf9JiXVgsX7T0ai+7EAprC9MVsqJj1tetZVyak3I9IQkVdr1riiCsQCwwxOHWCCjthEyc
85GSPl3PrVgu0qZbawTqXRnWFcwWpGS7i2b07dHXLxoFAW8+vKjUnxo6TEJn/Ei7cOsj0N3As1WT
/VT0GwSAbmeRC3sgS9tKGx5GqOKoTaKpJPX7UkYTHokGA/HFNhxvdBkQjqU9+8CCRcQF+VovU9Ld
a/Q29RfZYTCzE4Iq2vOkUb7YUOYQmzt4uEhsyLIXFP1FPiKISWk2+gMNb2Rf3cYSlzOcd6MOzVhu
rysx9kaTSvwMHR5dBNDVURBcTM6g5Tsx87+nfqWBeh8OFXB80looAodyu6n6cFf4sOCA/VMwdz8V
7miGl1o6ug1AiUAW95l5KwjTzQDPuWy+o3djIxl8nyBlMcrJC+giwMLBRU6BvT9QFQp6eQyvZYHA
7Fzis8pfNEVHNgSO40iRuZrlh1EvPD/Pb+S02iVFc9WiixAEKMb514tedGmCzwFAHomXoalQQpfc
oTv1bUQ03Mq7bQTCQUfvIafeUjXB3PuwdMXtJPguCnGcCOE+tHrqX2qV2m7Eg3ZCcmfV0R9JKf20
Ii5IqtjeD6V1gVA20X5Kp3Woqw8FYG8FyDgVuuG7FD5d5HlBDnGzlZGerFL0rh8iU7+DwH8j9z/4
6qMfkDFQuOFTpz75pCGlxi9K5RxcZG4a7GagGWWHuDJ4RLml6vJSz0aHKvSNedVGVK/KDyKvoOLa
n+7l+lUsb8Wa8n0ZmAxbvp32dT+6lD9SGitTEpveJeAb4mKxn4GNEElFeG7BUPtdsbUgycpt/dDF
Orz55KYaYXiLlt2jddGSSmFdyPWhQXLPTxEei6gzLyOHaDrVzoEtteXN2BxqNjRIno0hgYyHI5v0
P9tAuzdmWKzg7JxwtDadf2EyQybaYdQR78KycgP1blZeR6HbjT1ANn3cNQZ1cny5AdVhQU0PgWZu
BtlEBK+/JL7o5cGvypq2Y3Q58/iTQBhAuHKsqHZN40WtS9cMYNrL3dbSZLSSkm0HpUiJnF6jDg0q
+ywbXprr0Iqzbd3ktujfhv5VijRrtVTzygnUAk8EY+Sb5S20vr0iiVB+aqhwP/tSvhzz+kh4U0Cv
1xFjUCdgVr1KU7Zg5AkMGqnpWMNDNg81p7jqxT7Sr6Qk7Osi9apJ2gnUk8YmRdhhe6nrjUH5aE6u
KiqPuXgva9/iiGJOFWvXA59A+tn/VVQX1mJJfI5QpcU1/TbKrS0fJBmqA1rzfgLPEqJN22a7WtNf
FymSBjkPkoPAfD0vNMCZ7qfJjTS0ByCIOeSFcPrWRtteSLYKxJAIDLcx/tIq1eOJv9Xm1vYl81sE
j0XT/C2X5MeOrygFKB+0mWhn4uhviuZeDSmwKrmBKUDl/XmLPvxTgApALSJCagkqEJj6oPXzYRDG
7WXfHpV2qPBRxXonVDFcZqVErEK8KZLOVRJUr+vIFjMoiGaDfvauk3rwOIBUZKMi37YcLqjtv+Fq
9aon+qWoAMWfVA7nFNgAxwtUl8y6QPjHyRUjPnTqbRkmr2OD/l1WtBlCncZzYgBxt0ZJ3Iww1os3
lZDGJshzR4U4onbGt8EqnoykO0ijbgsy6qJRvR/aDLSNFN/Kz1mcObpwP7cjuBblGpFT1Smj+kGV
gttahGszWOpbIcGFDZGyzTUW89wklyj/7dA7uu+Gq05SqNN96vW3ss8vZDD7aSbZMoqGvdCDReNe
AwdSKg9N/q2DsjwgZkkxNCen20i9PSXFDwUpDFQ7X2pcxKBpcVCYwk5Okrugv+ln0KGhARs72clG
dhuq6i0SV27RzE6mWLcSf2q+GFCYIFsjXtfZyG8K3VWkJJ7O0CdLrTuuD6SAPPR3nhKEMwifgQUc
tJ9Va/6s/O6gz0UEBr0/kBQ0Ex4xLwDBtHCchflWLjQKsAPp3oLLIPmp+DLz9NgYCte2Pu+6u1jd
SZxBg7VoFUvondQybuENZe0t8iuQgiCCqnnNPSBU0F9zsloXfwTt5PrU6R9GK/UPAeQbiDW9AdMv
p3CrNXtsxwC0R7fCQxhmiELlEmh4mPQ7WfCFhxrhaBS9u/FQVnXwqOsZFPzUBP+7/FRHg+wGytKh
z6YALnEr39VtmnMW8UPEPHxnzsfZPf6TV6p4UcJ53fz+ZSCcelQg7JIqrVtlc/KoGwkHsDlCaUK3
Fw1uSdlyMy4uG59q74SS7inIn+GJUu2eNL2twLl7Foeu3ZnUiDuDn5bUx7fUl1L/7dZlq22Pv1JL
DYiutsm94weMqZxjIGa4YeOcPRsxBq0RROlw/KkyRVTdDrKE7Ak/pSAYOePMBiwq64lbK/43lPu2
yVDBF1d9iiV1JLw207CLUSau/JfJn342It+eOvx4FBHFi/ZKQ+F6dh9HFI1L6BrkE+CJzph2ZQ9O
f9Fo7bnw99FWGtLX+BL29l0IWtaOdZAiVFlzZPXu0GgHwHUuEFpIgsoDNSrKhkccrHzgj99jJUac
rI++Dc0bjLEDPNiH0CSoFCNOq4xU4TfWrwkNIifkTrIJhdlThfnd5KRd/k+qAWiUCzbI7N2KEOkm
LY0lNzGSpl2dQ+kYaqjiAVrogwxJtJa3Wp4FIFuyjTmBo9InJx1GNyrE3hnC4MlSGrcDtJDDf48M
1M8budhM8Xzoixu/Gxfp32STC3GwiQMEYObugGrrH6Ho+t2su6ElXYZNY6cLD5SQPgLKXPXkhXU5
U2oyh1vqN+8sk5h7nF8ZgPLi8NCTObyB+PJihAZMX/TWXLWJHPRQAaybaFcl8Qs252AN+Z2S6dR5
KxDmWwTmyxgblUs7c67dFoGmSF0EKgoSXAG+igOEx75Bib3UIR5QqNDkqMAOpmSnQhcfxPCbXgPB
6xvCyWDtXjuxBWiSWJcjkveA6wyhui2slmVRzF4rAoJsaqdZRPfG0qi9dAZTHcSawxW+lcGuFLAR
68l8z7keWFXMm3PfhOl9nJlXoprZQqI9J5q2rQZjGxSDO8j6ZQ39ehoA9SP6YIjtg1rdhsZbyYcG
pfqeADwYfcC5kbHjwfuU5xnQU813s0QA+l+XYBaqrSFEOwAAVFqZ1HRNsK3bYn7WQs2pxepdrlsG
26CYOuduN9QUHUyct4rKhg6IItgxEiUpBxrYzOshyout5iNbhZDodxA1DaLYyq0wOZ0FcMRMt4Pe
obGpc7PxewuOFTSoubmfp+BSEdCPGNGdNwhKTGVzUOMusPM4lrzyWUkF9QA7NqeQ6jrqINkhuZwl
snUl6NiIqp7VK93Qb7vqTtFRAdMmbYJXB8uPR4Y4Vv4BEQikNeHzVKWsX5BDieczE0yvhasMs1Z3
hTIL0XmGWI9IAHSM4knmJYkA23xftEKBslVrIHiHmqYph9UhKaYrJHjH67nsUFHU529+lGUXqQki
1A8UxBVzc0A9zj9MCxgn7WsfEWtZvJ5y1NjDufFfqoF3dgb2+kJMFVvjRhV5hCfgoSladTV0GWRb
M+W/+JPIFRBK4aBkKDOHvF2hTPoPM6r0XiCV1a7K6otpquAB9caFJDctb7ZQeBRMU/HaSlQuZLRa
Fwxa7Mpy3u9CaQLEO4/FrsfNBW3a+JZpRXxr9SqbXWxvTcV6T0Lpgrj76CUd9/M+ipRLIeNYRKf+
bpC4B4Hh6neTBieKYhTFo7ri4jimnezG8ALLDEhERwTKq8ApbZOUiI+YFNamBIK7xY7dFeZ2LC0A
k6FCarxC0MIxmw4GIExCng2k9CjCj7wx7/LJf5OiGN4divfuHIjvc5A/cDfRnONQlqMPcwRPS2E+
Hx1VCjks2LThqZnmGl7RhMXN+P8MywFSBjql5XKpLqIvi1vLTPTrNPUFdCF5ICr4En7/RcFmqPRR
2VKxxTVfTdG2SKyXoUfedp6bfS9D1e47rdm+ZkrROGWiSM4Mlv/QCLyZxAg/QgDq1APm5KNRlrEN
k/6it5Rdquj1Xiz4I3HBKi+StaZeb+hjg43o4Vkj/XdpzUDZR3wiobWro+o5M2B3WgIl30I9uEJm
PkFHoUZCR/I9C4lJTugBOphtnHl4mDbcdgA0gt8C+7vDVveI0NNfo/Xf5TzJL0ZJPSghE6jptKsL
4zv6WbwLQY0kER93bDzHC3qJRwzByaqNSVBFPPbY8yIzKNipxU2qkPVx/GQiXgIaRwgsLd8rRnDw
UQxGwGiougASxzmDNgfmxD4OMEo+1BCidAeC1wQrXN9xPllkpja8FW+PvxJKENtnCmrh7rA8BBwg
oEjrahEJsoGK24g4gcrXJUe1AFGmcZk7JUIrrS9amypr7voOVaZiMia3UMTdEJLnEA17DRqSN46v
bVU3jjSbj2ju8cUgzC4mLJG0PcFrrhq5+VhKCgleQ4y4TaJu86i5E9SB+/My5oEcvMhZ4w1WZHmG
WO7EZERLRo3s2srZhCOxzaKivCltyk1siLd+Zv5olcgV6il12s4ZMVNCnOyT5VJrcEEZmu/W0tGm
k57nZr6IrSpzj/9LwtZBrRvBN8rqvgH6Zyrme12PUe1IDASp6WK3TJBclxa/I3pH+1RaMotwrB7w
ROjcFPzHIbPe+hjrfxyxQLFq5JCqbTOnCDB0rIMpYsiCWdoo/QR3D2QgYo00niOsx3uzdiZ0YEey
W7ftMsvkObGuei5xeYV70IBubaNDsfBdgdsP2rMgoKEWzIzncbgHMbM8n1LbIJv3uqDq4HJEfZuZ
lnvcNkKHDRwTMXXIt+Q3U0C+TS/w9oMuNnaguSQkVpFvYtG1Zsh7auA/vjD/0lEVweElPPZWY3qN
PN/mdQxbTkCSL+d6N6U3canKgAYt9m2l7pcjyilFCoCCgCJ7H5npHjPCQwxtlDAlwjgyF0PBeHD/
Qr7ThGaWKYPtB4N0efSX+8uIATfa9yLnJ/pE3CCWT2015UmLaizgMid4oqnkN429OIFegXpuK0ox
3QBPQWGjtohmcIqMPJYqjSdsWLbbuoMriVpeZx9nH0lAgwWIik0v4cKBEbe42QkSlXa4KGp+a6Km
dCqpaIkPIS1NSTiGIPMG1NrmzKvNINlFgN1ZMKxbhJ1M7zgPYwdJvY4ej8ZBt5ZrXYefuhZYdWK+
m8L6rWl5E6sRPj25uUngrpJF1/ekk5v7cswukAxo3bQKLsJhIiFbmRdFRmt3nJ4UHx2WqOn/PIQV
uSFCN1i/t79WcmcfjcZVAtyn1oi8WhIIm1AKUGlsyru6xBbJTSDfz/WElcFMAzusGudospIRClu4
S9Xc8qyxeevmTKMg2XosLOtR7OBbRoYbNOhIop5keYkB11RIqN0NJt+bZ1aQP8CjYxuJE0NZ8yDZ
JClQi3wyQVRlMPhUDMo/TRuVZO1W4CQ2KVtYlE+4G0voLYXkzcQtxvZo5NW6rjZpYzTeccHXFef+
HN4cP92PRNXR+qTfCLEewcjCgywv+jCF+jIEaICniXV1DLbEMWxgdYBc2RQ/JWW+LrPyBeULKGg1
CnwNh4mswT2T4gs/UR6UPgt3olqBWUahRRDLcl9VmX3cmMWiW4F31j3u7z/PpU7ek3a4Oa4hMeBJ
v1xnQM13bs3drwvkKyNXiDbI6h8dsiK4nDOCA+VQOr+P6rafR8TDDKC+7OqadHYECzATx2Uew9BD
ZJZcElO61ntkQMLYRIHTQGarTY2Z45ZaoKi68jM/37VKyCVuOZT08UYFrpqWaPP2KcH3JueRowB2
cc0KHZGjyUvyTHXgjLs5lxteScjQVnVoK6EaugQMEmfqq0sUaZQNtV6SJ7fqS7lc5BOz3qcoATlj
L/0ajKeqr3Ex1NqrKrQGK6H7ozYjN6cq21XZ0Ug5juD0w54vbyKOISH/aquWXDhaCLJRVwI3mXlK
kFyAyy0ZNc+UUkInS0eO2/+4CUVEeUfksedl0QqTVyfTzgqKYnu0pCg5zpsy0JAmKGanXS4qccQS
r1WW5UhcEbVosHqQ/tokco77VpGAyQaZm+hzuxV7C7c7243x/BnlTERhNRz8y/FxNHnHeZHzARx0
XR2O858lwZsA8f735TfKWNIKiWC5/AIDSNgfb41t243XMqwhfmpcHztSLJZ/OQx1Td6XCIVuAOW+
67p2SQYvAkiz/wRAGw8Iru+xC4ortD1QCeWLxEiS2FGOCw+W5dH8Hw8kMdF3ZUAu7nIqhLJWOfUu
Q6nSqUTHlPyNlROzKZajq1vO70Svqq1wR0TlPioASJI+5KpazGnNlSZJNE6vUCCXF5mNxfj9NlJg
8aDhkm3WC2x2o1iwchmXmkBKhd+jdFycBvdgJ81hkoh4ZQ4dQu/L7byIMHRDHnyPtO7X8Zg5Wp24
RZWPAr7fp892ClsiWMlc4e+V3eM8m9JrHAe4uZAfnOEDxjPv3I7viZj49xwrejzVjjOYjqge62n4
Mw9wOR7PXnHUMPL6Nbf0+78OY8SFYXdGvRfXeFuNetgBLcO3GuLh0pM/UFmGVFcJ7txZuOLxJh6P
RHSMLieeTLzyk2U3zbGLXsrVYiONJpjdimo/QY352+VMACAHmTaIDwnuBzSFXhCogiXBPq6kKd8d
xyouQWUno/97o/f40LCb+gzUvMs3aagakFaTdiOPxOYg1nKKQSrejAHgZX+5JbTU4UPh7eD88a+8
aVrkg/G+6bV2I8FkPiQTC22IOsujhrXBVEeuVA4Gml+WYyrCxRDL98jXQaLl77UK4XtUjmf3+MRL
tRZH700iB5bXGX29N0smWhnaN3Snwq1ooHUQTfU+zNDXATI0Muq/b0xz3eEpBt0ZIR/fGtgaFKss
93gPGmau2+CP9scdFsZtuZVfuzK2vMCPnhUh3kt9jHctRX4iV9TcPq4MdflqhoQZChULO7UMsJ4y
KqIx3MZNCHuXE8MwjMe557YTNfF9k4RParFQknHRLHdyUoVtrgS+JwQoAEeTfwMm8P9Sdx5NdiNb
kv5FeAYtNrO4WqXW3MCYJBNAQGvx6/uLuDXzmnzWVdbLWVRZkZXiAghEnOPux50i/P+WC37rHhfH
/z6RmJoM2QtXGp4cG08AZ3puF9FRDvAxUZ+/zXTdZs+1y/ovN7UtP3Fvm7W5H5qJJMPyh9VZ3YM3
hmRCyl0y8l2iDfzo1iLwLjBIjsMfs2MR/CzkW8qQJUJOueV4Q3gBrAFnSt+XsR8P5oDGgJhkWeyF
lwTZNrQHyzQSfItaaFmT88TklhhgXIo5PW770ZSFH9GyKedm2aNQgNtq+l9Kr9DHHo7SIfFhll7E
+9rS710P9FQQxWqZODTPqUd0HGu11M19W5WXdNaTrRDuppXVobxkq6uwjBo6YDt5B/G13EW19+w4
vrv3wm6t7jcjI68DkW3qTJMvCQEW3VZVSUX0bC8le5jRkGBlf1MrQ5UG6iaoQruTXZt60+bSefRD
18Usih8ijwRQPZDpYKV2J/Jjv9yqfFf/J5xB4bHyh9iojQMnVLhVm1ojkU5ixjkJdNqWZtrg6Heq
ve5JN+K9QFm2HSgnm0IvKCD7L6bJKNwd/zmKCCwdyWonh0m0hDDw49kSc1kmXXcwWcH5vb0r+wyR
qW5e6n4mrUHWdEMDLW7Km5Vzs66F/YhUJOrJVUrEfK/6gCBlSnOsi2Gl3kC1hxMPnGzr7lr2tUl/
o7UEPYbEEJMoVl5o8C5MAd+GEXWw6iBtU7yGDpSU6yJ/7LHFJoaAl3o03Ac/KN7LtLuAA+zVmQbd
SMiFsw/xEs18DDzV7tD1zad6cmY+PpJ0fiDwxeM95c1KpGRFN5hfXUqbMFHrl6qr1Laj6gjRucHG
LTpiTiAeZghyiT7YckNd5vbVH0cy6SM+vZB3z0mxBS5oLdUCppuzsE8knA8R31n1tWrBqwOsKKN7
P6q2OLa+JsFYrZdX9U3jAiLA2BjBQpl93RBGXJvDrti+kNzO4LxcP6lsQ0Fg96mV78PBwuVU+MYl
afW3MSQ4TS5f16SnyZEqrn0t36rOPQ75kOQr3IdB8Q3NOi9n1wX30CCR9eJLBCGR4bZhtdwkbvfI
kq9WmfaFlxlvIs2jeo5z6nZkQm/9YT5TqRCiKuGNcPCoqLlgde8SzJzL/sEj7v7U9/io6wUQllFs
1cKQW1NlNOHJTBEVxPM7Akf2EtuoD2QlPzAa2pIf2OorwUi2utRR85+tTLy6cUu6WgV7pn4X6WdE
LjiuTKLj+J/IfuTZSKCp078aIi47pFXXrV/9dR1EVK6C2M3y4MhtUNM0HCcH+10TZ23U65NqsPAJ
vhiAPmLRzV1oAzj2JXKJEXHI1mbjlFuFeljyP4TsBSbZ2FfoJEc4LxLcnvJpIWdFfhTdtH8y5x9i
es1mpzaWfs5KcIj0C0CSGKimOCLGPF1PPllKkpNLJo1eQX6YWHXAVqmrjTQNTHwhIy6Xe284oTNE
enLRc9u4pCbBSxjMgypyZJPIVPrsl2E5ESw7PA20T6C4hdh2zqDhUl89R0NVn0PfePQXHV8u9eno
KOlb+pbUJ0XEUGqqfVwtevX5hIMfvdXQoPiEAa/8uH0Pq20ezIDhhd3T4di/oiX9IEzReExGYpyC
4dpFOSQxkq96ypjzYtdmbx9RKdHmRd06bcjK9XSC0BwKBxfhFLQ8iuS6N5Ott+SIGHE5j7uPpSM0
J3QX7CBJANLJxtKmCGLDrx6nheVMqzCenQxwVT0sV0MuY7QVnTpLDq8X6kQh96/Av0tt70adt11G
+ViE9UYrMXcd7WzdLNZzbScvcWt+xbpDOBKLS/XM3pyY2z5BWqC2jxJrMDykl3Mm2L1Tn6uwW8QA
c6rdNw44j5ZWD47NA8kKHT6g4px0bepcTsSphmPn5LXX4eQNq1JwxljbrugYuqle44Jgo9xI9vHA
T456IJ8cXlPVY54/nPwAaJ+o3/VEXX7QrDwAWmkfRec9AVNxa+hXs7AP7zop+apTImYsvJY1CCqM
bNujABpbOIvbIsw3VoY8yUyTaltYC4PmKanx1kiUsBH3ewNp4M4bIn/jZs7JQVcgU+2zXUOq6DhC
mVo+Oui2AORjhiDfml57n1VEGEAcf9cm29u1Jkh/4R0Kn2InH8VnGIZ47Tv1h+c0B6cw89OABqav
02ibammx65tzpulnWi62O1+EG5jSu6g0X0YtTvdxKqBn87XeCAI6oi7aC1JN6amcfoNJab/B9hq7
9BFBgIc5PNG4zK/UZ6xP1m6RnswGDDjrBzhrbMR7HNMBdzPAAj86+zNh16NY6kc/cr2jWJpf4ziH
CACiczu2yTmOfPzP222Y9trW8fztkkyQWFapHU1WIgkMyzqCK0DiSGQbgFSypNVlKOOO7qu6b3MC
KXuzwg4/2vaj3t2EVknoEDYffuU8WIFJhPwAujQVnbnuaDA2xsw2GU+3fjzFB+NYN3W+mQmvdUtW
9RBbT7wPUfvVJcWPuOEtGXB9Plujfd9N9fsS6ozxj1kEzcy/KhCYkiBXNC1aiWf5eA/CBGDdW1/L
jMYwrZaNpU31MfT0Xd4aXwvqyLXbez1kNI+2xU57xZ0pNmkxtqs5MvvjRNx8HleC89a5d23/qXUq
7xhWM4Fk8OPdgLM18S/k1JJX5hGA05rae+VhFEWc8rRtmmIVe37/zQ/q70HUVrvGK5A3ZdR6SwDJ
0qfxqhZ9dmgD8q9maClYNyAHC93JWMYvwezymVCGADGb92lBxItlxXeVTbJeV88hvJVLDjqO4kL2
c9BP3yMveoASRw04dwHdRf4kivinFRqbLBiWQ0MWfePHyTbQSUPuyjEjPy57rad+oF8QWLF05zgn
L4fxCehmkjazbi9umFLlxKDP3lrCTg9xI7+vTizJkeyFGLqdyhhpDa3dJIGDe9WYfdBsOPulb141
cNYFr/qmKd9tKJ0dOr0dsjuALoLEop8eYopLJUgGFv509sY2eO3N70Ft/cQCw9qRLf6ZYBdAjs6y
N5cwvn1NimU5h+T+tD3BT2kAtGV5pYxCIKRrihEZ0LgQsTigNjrGE/0bpruAt1781MMCLIFHAp43
cPcNggRQlwUbmPnX3mi8bYfesUit8mhXYrlvyZ0bGwxj5toYboxx3Y4y6VkYK1/EMTfVLi5eZb9P
YDjnYoDC6VooEpTO87ol/jfItORo551/8qzxrl9Gb5dQRcEz0HKM5fe8Msm8qIHxiKwyt3H5lXpM
qhR5fwQbE+epHrgM3FhRby4ZoBl7G92mv7X9wl0xlhHKrqDMC9SMkc/4ZKpfSsu3kHMyHd315rZ1
+tdwqp1963r2HrOTrbCi8OKDEdmxJ0OeqheguL1lI711nZAw19B0V6CW0Z450/ZGgNFrhKeeXC/v
0IRVJC6Ddpwav9gSeRzKzQ2NRXpuE8LWZtbyjlwoVDwON6IKogpZbp4hLKAz8mp79fe6aE9Nifx7
XkWqvRm+wcrMQx3tIyL/Y15l9MinnXpAE6k5MOnOqWObeaXqWHWuO1o7XOieT3Yvo1gX/043PhbH
E3t2fgIiiy+XDD31pbWmu0R7J0+qQRtSL0fVBuF8rZdlLezn5s3soVirAmOLzLZc5xWoA0MK00o0
S7myByPaeSaFBgYdbI0cLKlNk19EHiWSrA1UpVl3HeiDRA0xnmbDGEgOkSi5V05AV0XlbTM9XE0O
Ske3dxsUP4ReSdbAtAYNFmrUDzogQAjBS8jVlG7oUj+TBBkqhoO4x+pBu3cEulizJjvAilv2awRX
HGYeUQGBfawn51diZMk2Nnk/1O/WKX2QYeMzKquJTOIQyM33je3KL6BOVjXFZBa/0iH9iJ00IMkL
kQhagG1WsIYNyW8JcfERbm7rKn8zw+6gYTK7EVWPMgwyXvVfqvBq2qrazBWzI0vQnto0/xrE1pu1
56V5RXI2sveV5BmWjYnuz+joR5gGBXGE05K3bW4vwexpG9XmRE6CXKHJ3SsoFZcdaKyW2YAH84iS
wBppBYcn7OK+xXNubevC+6Ueg5CdYNXSGMYSMvKr4cx+8tDAN6+C2Bv2epeA/shfKOCdOBxL5PfU
jhkWikUxfIaDT1+U1BLZ4/GJqImOC3ivFlgw7nFTnTOSkx0CeWadMMAiGH6oOtkr+NvWfCsjq1/p
ba6fHXI8kLeJY7QsP6xWu7YBUxkyPDQuJFjXvYt9VFCdVO2teKdiyl+S2mxoKYCehZ6jjDesH+r5
+ab4pE/6nB0auqA/+UYKyyi/jmBvlEkN4SnkH28yCRZFtVkdF2t4yT04ANXJtABBzE8Ep7Qnj36p
fyRu9Jz4wTYYQwNpnilnIfhBihTQ+x1G3OUuk8i13savJsreVT/STiFXZFlbXXtuSlRqonx2RXdS
a7nOdqMoboNhDmT2Kw9houFQoIJ6fRUVfO0dXMSZZr9XwITCtkVDtWbVPkuWLKldEJFIZYUXT/g/
1ZLoSlTqBpTStbY3F3//qbAHOwd20SUeUxkSxiHDRKGMqoEs+++tHXjbRqI3aq22bbJd/P7+31+j
Vq+QZDcsbMsxxguvHr6fMGygmXq6co+cINBqnPW7yhIPeWZZ674jgS8Js3tVXyNKcjZjj6NvEw0s
Fdn4JzHN0VKE5393m+q/FDPbNVVPHlhwozajUOL7CiZRv1pd2ZXARRGBnDZcj1aSX0FQ3TSSBxxV
Vt6sh6eydh6XPiVESJgbV280eSAAP1BBba80ovzRHroi0reDfi072sXZl6m3mtxuXk0iJCssyn9q
UfPcWxRZU5I+KVjRkxdhVS7yUhcmUP1RZ2sm19kcaepGnP/s/ZXU1nSUevYCkRdtq5olGGQ9XvGt
/xka4m2W2P9YviDiC680p2to2zkai/2VftHKEg1Q9llkGjwIoXRzgc1Z0iAgMGsSWuIFmRBVy+zq
/bHMy+NoR2waCXKdHEO0dTBENhopsBfLRSpflVdkqNSJlRwzzact3WdO4WKDdVaM0USU9DC5PVIQ
tgyPYQDKYIyzJKYUDN/TLn3MmN8Nwjc35Mna8m3O+vQFMvBZNUU5NrA0KHpzjKDfWDvzvkycYkc1
Ylzy6pJVmzCeq7u0ZEcR7bmQbyL2zJw5Rmtc1GI0mvbYRdEXkqJNzLzQpe/ymKNufHUTPJWrcFtM
ItiKoKMAYgXXM3qt0QKAjiLog4kwmzh11wPbyWC0KM01KG6gczLZSOxEQSJ1PDRloSzU6RXeFMXk
lZ3AisxFv8Lr6eT0ALOWmCt18RqmXZqEJyUXXWWjgH1GsnFdnvSWyJ6CtRGX7EMgBhJVmGTL6dZl
vnZJgWV1RS0Hq8JcFWbc2mgECZu9xzwk2iQ2laPcfyfPuxLaeatRFvfubdGw0qpe4kHFbD4WY3Jj
29Rs8qhqLKAN09QO6s1QB9cIY7fqMdEPOdjk71VttQI3/ZpkXcAJIhh3ntSBmLy1qEeNG8WSukTI
bqIMPTC5ykNdT7dVnfiQpjQKcjJAAfDfHd1C3CZBjjDNP4kqSsjnRh5lBItGPGyaoxZK3SNEwd7t
86fc85ODaJIRRK2OVzANEcF0abQmRxizGb0172PnBl6/5tUAmBtydzgySnXsK4+JmFq7Msg4Xosj
bl3eqqxLQPgAPiWz3WcF9pXzoBNtydshV4PXBt5K1Pmj9GY7jQB6pLi96VW9XBUwWT3flQKPh/pt
tsLxMPdaAt07QUsxezLNB4SWcHOEk68a40vtqxrOgKtijMh/vGL9g2DVBnojM+Ml61YNw2oKdAcF
OOyXlnYEP1bIa0yekcKGn8e0QOpCwp69ECkelcs6k8fpYHkSXfwWG5wohnDG45R4TIF1VB2xLqb1
UObPSmLT2jaVvN+Kc8ueX0oBpeFNZyOnLZyYw1gnfv6o2wS9TO6buhGl64wofY0XdfaRuOsg996l
/nCvdENzxg0O7T5+UkiLupNFaG4LlzzXPGR/x9qyI5lEd3ZRPL1X5kCYNuMlujOhXELK4DTt3qgm
2DZkeTw+g5kOnkuSw+YyxtZf2U8P9qIxqRrk94B6dluF9ss/Kaqgj+a1E0ekS1GFuRAlCo1NawRo
cQyeowqJ3OqbTWM4CEH4vqH6lk4R7YGE59RLqP4rjiHdGCyMt+piRmR3K3PMDmWwsNUiw1IQmS+s
jHkk2lZttAjOM/0Bfah+75XNcJ5XkvxUp6DnsTkmnvUStU+Je6PkBwozLEuMn4ukvo3TGiKtoeIN
/fklt1A/hCk6CPVr1Pk5yr3mys4THpktH4PjWbj44qPalfWeKSnU24rhShE+FeHQrjrzqR1JRvSb
zxp5Aiu02TrauI3qMUVw9KhbdLhJ63YA1sZhYtJAMYRAr+Y2T5KvhIjlacro4bhRJnz82hIEeUn6
Va2KXoKYY+9+jWkwowDiT2orwXX/rbaaR8UeTyLRmJma7mv75xwTN6yuoY4tpWlqJVSrdqswrf+S
oShVQEmBF8tNvfqBhg6dmTweLFWJcBL3NsNK6pBQm34jhxcHhG+ip3RWexeIEvqeUiNDuMvPqVRk
jN7y4ScxwJfkaKqSBqhm7Mvr7RPJ6M+trCoKyeD+fcNlMqb73/wBGEPVHdPDsBoLRwN/hf8wkKwB
I92GzGFVQykaHzPQp8gP0XJp9ltMPOZ6NnUUJnkIlG6Ije5K3i2Jj0EZgZfb8YcGlngSuvO11OYb
ORHtJm/R1HZRcYj05q7x/OYfPrf1uyGE/NzYyUvjSdO2TBwh/rAviQumC9LRYHy2t89VXoDbkeIb
g/jIB7/TguWUorhCfH9W9XwV9w9pzdvXdjC7Vdwuez/Ngv1oUGg4jMC1Gmm2HrV+6IwM0uTtqmXg
MxZyAkmDH+8ld2CBeaYmpjwY9D3x6g6bAOkZ581+jvsPVRYvcbv9h2f0u4eDulZLlxY3vmMySfyn
72BAr+I0qN03imOMpcYBdyegYCkN0Kox2E/IDJFq8XnpEWhbOIEdtyHq0NYY/uBMS/WOaZxKQBq2
lYU0jao2apDBUUcyLFYe1JOX/BLV43roGKmJCvfM2Fn3D1dj/W5w8NfVSFsYm4R222U6/LfBZxcN
TLAsSQg0t+kS56tHNLk2zPCwRG20hse9NxogM7318CMoB1KO5MYhxVk981IQqtldoo8vucagnnrL
1LudacF4cIN6B0j+MWfxxtfzmXIvqncWfLxoO2fljGV6MIKJs5UKtZutcuNJsRR7FxZ79orxpyH+
8fcP7w+XCi7XwM3BYNKbRBOccP70pRk7nekrM3WvdI8/E30cDxwcM6cVBHDGAPpAqxUPu8k4zUH6
NGoY7Q44AG6BAf/BDcTyJH7y3/EV+XFMYBYHC5eAR/DH2PmY6F7AYJy9wVDjZx/gs54sGkAXJkq4
/I9thmstAIAxzf0qBUtd29U87+oictHBu/dIkLITAOTtEpFsOHd6dGj9ueM8mI6hbaNFsPnGob1R
20mYJt9aQWlY6MGF9o2qQuoG6Mgwn5iuZcNQE9hbL+yhxIiynqvKB2EnolTV3KoK0kIQDi/sH+yg
Yd+UxagY273uRObGxBhZXzKptuInq9fCB3Xw87PehBGxonCnzCTg/VsjZJXqgtSmP0qCYYcgilFI
2RoqdkykGqPTX20xPbKiztcekOFLCpVPdb4pAY1hQg00IUnXEzPtkcsWTq4t6+xNraNGChrqSaqW
DH/ejTMTFO0ywhsn4Ul5EuiMBhJFe1E3SDXf5pA8hiXn9FSQWZpF1lbUwIDdMJNrZ6I6tYJnWIbt
ZHEeg4XIJhhlMM6/vP0Tm4EsFaJRjDdaUyPZYcjPpuCv2/ZVNSgK7ygG+3YRVNhKNT6FiDbLMfkV
MUfX2c6H5cQJZqZNsG8FybMMVe+qPGRU3xm6fVqiiGFgZBd18Uvk7kebJ6lKw6k0YCjsT6WozvXZ
uBAfd99EEwPD/s505/SRIftgBfvKYMEMBFYuhHJKyMV0xZdt9Bs9Zc6mcU4xLskbk2TwLfP3EEnV
fBLWCOQmdf85JfBgLM8MCLG90XVQiA6HlCe9uUqesm66b6Vga9aOWjLHlzLq19mgjbuhRQ9iUydD
OioVtjOzpxluIMcWcYsSydoABG3k3pih9F1BLbZMzyGd1i33Ve2x7pRErFGBnxRbUUqeMr1WfS0q
lI78V94AT6FwZ6424UBpPUGNpNcPkYb5VDJgFJqnNSnnyYJGZn6MsJI7GUDrdcHYrRXq7E0Oc4aS
nO006MEBxqc1TDBxuXuPJZ3MAhalLrZrBw/XcUE4ezCdyNX1LxC38pMlmuTWaipMmh5Vhs4NWe3e
sLHA3uAOHm3lcyG1PJm+1Ec2GrtxWUUzYy6a4G9B5Y0OE5geLYbaWN24u6soV9dK/abIeXYV9NGt
IBF4jPltpW/uCxLeFd6QEmKKUGY49mX9FMSpvQstevWoEcRBSpyms7VbwYjRVbmv+Zp+rOoOB7Ui
PI0xQfSOx1Mz0l95vWg7pUsOF3NHhu58ruDIVBOt5RxZOLHeENy+Vkpx1VUptYoux2Pk1etUPhvP
YHxSqgmicq52fYDgEzVglZCsrUfIhmpmsVq03XnVQYHLs+DKsNaUyLLsvqKbEZgvUqk3o4amX2Za
Onu2HAzLqxbKVIoYBIUEpV+1q4zghZ7umMn2mqCJh6p0lo1XhOmurYIPVcErwUWeAE12gb8j1zpb
tZ3IjyTu7bW8aQ9ug3h4DDR+nMNEZZduDWooheTZzYi40MNoArSChGE+mYYWZq1p8VWvl/o9GE3M
CFOFafjpqpaYwJGmCAp+8e4C0d3bTvGl4DddzkH0HH2R3+jUdlO8tQaEeFz6KHeJpEbT6gtnb+hR
eSxhFNTqGq3GOLf9ffs5hPe+kLaqvLX+mLxNaXdQq1ZVTOqNiWY2Ho3GYeWak70bNSbUCJe4qAbJ
rpJ3yxawQbXz2S9D9g++Q/9Z4hqWEWCmZDp4DrmcUL8XHH4cRMuQl+YmkhiL44r3Jf1maM2bsMDv
1ZCOwuUU5qFAb6XoVKtf3YdoiX+Zk3Mpu9Z/9a3176tkCJCXB754+/vCwfoPgxjdxYIMCsc1mPRy
7D/Mppj1ScXgELk+2pCZBi+xlt9ZzMe2Td6fS/ncG4jwUoS3+SwmcDWACdMYYooZ4DaF/Mi3QNVw
uT/uEOdla4epUCXZV4q3Wg6JSkRhqUPmQA/UhqgMM+xMMEJBdio7E5x5iK4d2ieT0fTRN7/+/joN
aSL0Z0lCbRtQ2uKcG4DQ/f58rMIOmGSNvc2MWxX6272R+8wuSIVuVzLJoJaQLSsCMwsv0HTRaIKS
yXczBj4o8aJZ2Vi5XMItJ00JO1Da+lX55ENg7UvO0AVq0U3a18HsiEdub2vwgos8WBsNBnCOK9Kp
uVZfyoCY3HU4vilIsS/RmJtTK6HA7DGFhZV9M5AfwxdgCL1kCXopzTSQ3YTCb7bqpfG0FunIhGlI
bbAXyT3ck6W0Rla4MTE8r7rTAr6VamxbpnW1lSMv5lhgUWy+MXRjXBR6Nk0OlQ16XsMobyYDZ4G8
fQkS/0X1kZYcG1E6N7VOVes4gVJtnJFoKt/XV5ptQYvHyY1nxgevyolrG3qAKW3PTF2PAAg7B1B1
WUHIu2GP2nuU+OOV+/l//+tsABXvFBAfZCiDEw9XNymhyvoIcDnRjupxJLUtvVUKVs9elzU8Xfm4
KR2re/yHNfMfPQThzfjM07hK47fgzxguI5itrM0ib2PpEGwKFDSz5MnrruMNau1k/vBt0OcfWk+8
ddiL88j10NBxNCbM2dH2ZP9gR/tH0ISs9S2k4sDf5Ar5Hlbxv6/kAsZ7RCLjbmpYsHUQa1Cq9rPt
TACnaqVITIJuYZ2Nbr9jTmzcTKb5j7ks7u8+htfPIacBbNeh44Do+/1zBDHzv9kCbt1IvWye3pgC
PYM+xhjl4QYjlZOqKIxy6siwZZip6JmBQ17ujPTEQ5TG69Ex0MRLC0QqaPXVC86qWFm8aj5uTXb8
U9PqdDc76bdcX8gkYX0YL2HqbVt8KczxI5S4kjaDxzRRCNVXPbo9whiDexHdRC5YSOeVDI1oE4OS
+q1SpBsiOg+5Ud1GwyER3XwbgQAnSVOcOxjZZNYPQw/3MGlE2C9O4pyMcH7pDZ0DsQi8jfA0vgNA
Rr2xSgwlanr3EXhGqaISueMH4+fsde7OcObXKUdOGH1gpx5dCaJBzquWhXictCJCpuoDqKO5BZF9
7dAJrazS+pgAjK7ttVfss5a64Tq7pDFCMtmQK/LVmIxOB5AwGZVN5kciE6eNVEcLOfSmdrR+nmJZ
GzGg6qNIkmrN2UqdjVXrO0PXf1EQXpJU7AqompHSdc9fUIIbItwpRlCElLOU0tf9kXBsZ+9dlFBd
7Q1VEj07cfuRFfaDau6vr2g1fM6l8V1iSiDsv7TooLYOVaArthr/hADVxUZJ+bXQQ7jmXdF+9VZF
8SGqLqXOO6VeO9mXt3LmUPVf6sDQ5Z43lucKKbDS9KqJB/XbhHsRdsN4UXNA8Fx2Y3KrXkhF3KqP
3brjVjQOMlHU+yB29q36fL0XfTqzDSjDTiXZ5RZJ7T9gSv/hNMfr6+FzRwKoadgWzj+/vzZh4SUI
aQZmLkrvr9lQs3U4Zt3qHGAqNnl45lzZLad/nDsJUMhTiglkuJ3OfjT7atnGXvisll61DOcAs/bd
FVIFHvYQi6yIZroWlV0wov4pXsK82yqiFn72n9CWP4J95FZgyy0S/znYDNv+09W/w+S3d52cOQZJ
YacZrUhsuPcaopudMyKaSu1G2yhYvi2c/ThR1HaGfZ+G6HwUX6TN5kvLIMjm7/dwS97N35EI29WZ
B2SfwjgcJ7zf77aXlcUQp6O7icLyxYZXW+TUWuArhrzagRFNtx3MPzJIXMVkXy0EREwq9RKcuouc
2iXtxlhT/h1z+OR99iX7RLXTKmBIsZhkcz+MsbDw/EHHr0pehZobDuZqformEBHKNQrgL5vH++tV
/OEr+ccf/8/+Vym9F9s/vSN/85t8htUo87/9kv+vTCg5p/9nE8r18utH/IcJJd9wNaE0/H/5rq5T
pwem7eu2i/fu1YTSMP/FJAAVPMc8OUPYlf7bhNL4l46fKAlnWJiSySKdK/8yobT9fzm2GeDX6/Bt
2Pl6/xsTSlDxP89UFqqv2ghwPAvI+Q/YciknPprwi3UdD+XKw3zJ6IriPLZYPnQV6oRWVDs3xzVE
08VDCTnM/MtaT4ZlW1l9suZMZvynTBnH9+1jhBJ6BRv+ahp5ekTavq3i/KnT2PiWOAlA1h6FDiDn
6MV7+oiL0A+nLw1MiZgZy9OzDkvodZGHjISB89Q3z1FX4JqAJHgofWfl4q4EuGg+N81M6ZiGawTM
Vi9ixNb69z4iwNSyN1oCC5zEKJN6A94CKcHArF7hr3oruRua2HmUWuDI5ESM8VDcaGHWEBYLyb2E
a7+qhjtvKUckBMmpwHESei5Fi4BjIUqrc5YyTekhX9q7bU/zEXbBaqzaW6/qJo7Ec26bC8LEDkeG
zAW1Ra86Bxjt6CE1SRXE7SrDj2/VTdZ7lPqbyPFOWEN/mTUOK32VvYVG+dMNmChd2virbfN3hjzM
/Tgv7toUB2jIYBOZ+Z1He0ZWZXDDNC5biT9sw64xN5jaZLqHHagTYO5leduAwPt9bSyfItPeLFwh
ALBamMrp1OrzNjApatErvDeZcwjtXVr8isWIvZfByOQcQd+32MpZZHFvGJUAG8ONuzSO4ShOCW7T
67zoX9o0OtTl9M12jnPgfudNcJDFUkE1TXbOpwDNr4BEm5tx2wWobaJihp70P3wbaWOZMl/YRdZD
iE/u2OTfUquhBXnIUuMpSVKKjNScNmFWfALcJCu3MB7FKGekmPGZOKhXTYAeFF/TdheE06ZwUQ66
KTWVjTkj22h7lwsmpLshyTceiXbtFDw4S5KsBhKKN4slDmFwy7zMS9NiiodhDml0KUZvpTh1Bs5K
3OHhnDPqAa8dbcYcS9axhn9waiDWhOmRrGRV2tqv0hXIa0+YsLxFJiOxeBxg77V8c5PlpDMVsQ6D
4abqok8m0C+L5hfHfpyPOPXNRGShPfGm6KPKerRT9oJIrOJup8N0S8TQ0aknaWtzy0Bqt/ecEceN
CmWnNTCC3H4tVnQbOvZh9HepHoVUsmtEfMlhnjA14919rxYE7yKbQpSnxTq3bOKtNXCeJpHdoK6v
8sVf61oWnUo32hKH8W0uDLq/UM6+a7YUryeHmn9ANCtc/Pojx1Rw6Wt3RTRnzgA7HjWkmwNGmq9o
Ri5D5Fx6wON88r1dNgusRXAgKGd2BoRx0w7jWgZLZsK6ltR707wel7DOvVuq5hyN1U3tV+uohgX1
Urw2OLy1NQYvqBTw9lzlNfNNFm0gFoRetiVnhwRtTMIm/Bu3GuAXs3675WfmxAxdts4aO6EOlDa9
iSJBYeYv3JPZ3VXJYtyEdvcwh1S5OBM1nrFD380QUBVcUMwV2wTB7Fq7uFNO7T1dIr0yboToTy2i
SaxA05NrTflW0/NwY5T5Cu3pUzja1iFJnjv2PLQCLsPdRvoxLuHWjnocKyanW8+9/zQEQb/XPemB
JsXVmlVU+9EsqpNoetKX2uHgOCg9hiXAwrDAHDAUZ5wU7PXiUbw0TnbSZ6YLzAZTvtCb7/J8Ibc2
m9eBnu8GG1wYNP9gmuMhnMA5bOt7kUB09mW0FdNyx1sMbhf6R4tgmJWn4Urd0vehlgIrh/zHfAp/
Jfqn/nUJGMrKnOfCa5i7zP0fg84EoRZ0T6G+JNtgOHT0npF8KJ4fDivfxh/Lml+mcHxkfkfKzkrj
YmpIOue+m072bUNrHtrGfeUEt5Y1/bAS0a4Gc9S3sSGkB4mzqobnZvbaO2OIBgYZup3eOenZGczb
iZiSvW31P/M8Z6wOYyLMdLBY6ydkxjmQKXIOTHuCiX1qGMYX1/E3IjKkIwMCstrycwaaiOG1Pbzp
mZZi8o33HSMUdp2N5nv9nSjd23BxL6RQ94cmHh7MGHOfAlwUJeIlFb2/9Zz4Tp+1dzB1e2Vhx7Ud
cB5cMSL5s0e8c1yWGpMKY9gFAvQVeARDOZNTj/lj0666Y10CQ8EKUOCN5BnZ/HtXZRHKiNHVDsHi
/xJ91a0QrC8bM3cZpfhgXRSrAmXz3QDcEcWWf9Da6q6ZwgbvO2YlBiNYtzhQiv/i7kyWJFXSLP0u
tScFFFCFRW0MbDbzeYjwDeLhHs6gzDM8fX92q7ulpUVqkdta5JW8kRk+guo/nPMdyQSb7NIsVPez
C5Eo6hgD1W30mnImDtqL9tmUNceeE20erNNsuPk2SaODmqaPtBM712ARMXW0xomZIPdJa9CJGXi1
GTtHX4F8LdPbQrqtQJSkCIxVNDPrWX/MbvqE+ZJjQbFQXMZP7eTcG17h7EhYPUZ94iEGUp8FknM2
S/wW2b+fLXu46GrUh8E/+2m87o3xnOXuXaPybJ+y9vXt5Fg440dm/CCyf8gdlgAzFq9tV1nPUhLW
gPZvk3XuaUj7hrWw91YZld5UubUZoTwfLJk8qXrC0VLwrDOfLROB7K0SeTg5pGW5OtOXdAUjBb/4
WdXuS9WyHITbeduhRs6hnTnHO5i8uljag7O0gd1bKyE26D3aqHfOnMx7C4RZ6OGyOOu1n+4jl1ch
Yzieedr9TJXaygxu7iIN4APZPu/L4VP0xilfNRMF7b3goJ63KPlxBEkQaU5dllhammXnjW7Frq80
twWgtGIuxGECpM9GIkP7wz9Dv/lA1d8SJw1guaQs4ZKe8mNtpsdqKrvLwFzLqrKeET4997QCni0r
ErVMbp/RNBJAYhzwwNO6ebKOa1J+IqOqjkYOYRW8wXVMuxKEz1Du7HQmjXIaL4vFPKrMUk7XCahg
UrfXAbnlro5cBi2j91nbcJstjUZx1XIIp9x2ef1ZjC9ec155BczY94+ps5xW31yOHRQ6XF1c2S6o
0krC9MB9H9RJm1LFwVVJuR5CV1eKU7a/wT4wJnqJ7e7mxHxiP/LjzHF+V/v2hwcIcY/VTu/mFp4I
lyrCsv7C6tnZ+YxqkX3rbtcmi3GF57Dv1iZ7b2/K36Ry4BYgiQ6y1QXxRn04RnK5R7WLl7WwrrHy
gcDA9191jmIXB5SXzyOTJHWwkgwqbY+/T/sIWTLf8f/rUxQoaVV1Y6DNcjo4tJ9P1dpsV6dJDjKa
oEmqnKJDQft2wHYUy2uW3lxZ5ikviMYRWIaeHBaPcDyT4YaFJAcYh9vBnxAWaDtFHjphPiomfyfX
9VkuETTYhqDN2uBtNYroXFcrdgaviU+6+ZZV4wewMOKTWy6Xyq3cfZlNx8pax5Npex0OAMKFhumC
qrW8dgj8HoyYV78c1GW18Z823P9ZlCG2HXp4u7qZD1bNogxA3ifdxXr1J+vaJOVJr055qOAR9qwU
t45tHs2xfjIj7Z09A1U6LKQzvPoqDLuoGc5uaiU77lvcW3nX3BtpfMUXg1MKl/VZSsDB6NNu+qO5
3ZkObGzTFO5OjzE/k3a7jDV4jTb/5AsFrdpiki268oRz9G9uZd7WL3EOsO3vzpmTyI1lS3SJbmrs
I2v46qaUJT8ZwTg9vUOJppbFbWMF6+S0l742T6KCeFuZZbttG+M+a/uMfW8F0tsNh0mhxan+mhjh
1+IGWMWOWfaXosNDPiP22JgSIvRCnVVlxlvdMQ/p1lsbMXsIMhovnAG5bCq7PbtyOc5IRUpERnj6
zI8qxXnHmmTc2csUzMXshrKAR9ITZ+m0vh3EBsfwKKmWxiSI6/QC/j3d9nBb/TyNNzDm0CMuBxdp
wS6y4o3CA0jpQPnQyl264kovKtyii1GdoJOyLmoRjhD6KTr02IPR3WcrfUwF8gp1tvV3QE+DWugv
9Wi+y/n+kvGWgOboUyNzHaLJPYxGT2nAUBMPwnRt+4geIX8D5gGjxS//pBYw9qYdaJLE2h8qY4hQ
r9iwu3HmkF9o2uCas+UT8hORcWBkkL9HpRUOnE6IgUIGIUCqanMOl5gXLyvZh+CBozyNvD+5c8t3
dJdHopnu63gegsGY3qLWIsGqX179rna2UbF4oTEXWAM9L2M5IY/OYsDPnjfaAE8BElRZPvvaOBzb
noOgbp9xwi30Zbbhy6Crh2xbT7d19Lre4+Bv9rP0OacnfVGMciKVjM9rfsulY2SbtDILZT9/qQbk
VC9q+qHSOQ0DID/POpsLeIcMtgNN5HmANl4x+kel9+MYAl8eVXJrVS1ALDAVaKfjbrQwIlJUM+79
qAVCE8+5QYzhjeooOuMWeQYGo++MvCdgFQXCq0ONGJK8i+Z1MmDb13Jn2vE10kTOz2a3tfZFhi6D
ALPXIQFggY8EpVBL7dkxyLx9BTOqEhb5ZNCwU4fcs6DHytlOdfwCtjdw8dCsNOmz/LzlFcSjR6gm
jGo+n/M3+p2Nb9MMLqGb+B4GjU7BhVlYZqxPqmhpjs7KnKpRv/0RDp1VAC+forfa1H9yl7ppvbX+
yd8057/H07St7PFx7bnZVYxZJZnK+9ipfODO3cnkZrVdILhEbgdCFo+L5CjGD1PZVbRr++bTNZyP
NtdYmqJ9Oleo3ZodAzwIwYm3BMu4fHWL/WMMjHYT/t4yw9/FYhUKCQyONpUltuIVKjSQ9tjgi/rD
mIVI8b7xgmQQbx6qsxXpVQCr5XHMtBvoeLofq8w++iVtaGqOEaDcOqxVY4SVwqwS+fXRm9XeltVD
o1GKQ/YvYU3bX7VVZ1jaEMRLFAyZ0tMO8zEBY17B3J1iKmCWrrwcK0CFJNmPsvvZdPY6zaGdNuVh
TBhIkHTwEsOar7XL1eJjUzR+t0rPnEb6e3QxZBZNek28WxdB5luk8WgZ3oFwm7uur8fDoCKY+0js
WSfvyQPYu138qZyGJaqjf82rD9bamX83UUwn541nY60/sbXGwSgsmnqBmb/l3ivy6rVPrO/Yp5y3
Ywt9UoL+IDZqvj23egEDFW0UcIlNYzAdSSdCtgQdZ77UZNDXYx/OLXRco0DQbWhz64gy3rk5M5S0
wmE1tN0arKV4n1vn3s0Scwt+6mHByz2K9rNMFsgDRTXwZYwsWWRLBYsCxUIqJXNx8GzA+auF3GqQ
wOSHfGs7bphXLHVU/zB7/kDZSr5AxgHbZ9k2oa3GXD7eGAOEZ8jirUIbsB9d7NFSNT/QuNuOAZQu
MhO48XNZCpsXE4kRnAMyJxTLbirrvWLQZMR+s+nc8Xu2AKh21KyBq5MPreNs34jyGHWeOsghR3mx
c6J12hqRvQRVSRWwkjgZgRFlW1n+FlZ+r9wOgnrsbA3mduhk+J/lsilYP2/9dLLwWEr7VOEYLKPI
PfcjMTAsCY6LOWKsifMKmmEK2sm5GbqjMt9WmLCMxzqtR0IEYJ4jBh2aXZbwxaz5/Dxr+ac1B2vr
ZhUiMWGQfdhBhIlDx87PYxl/2ymazDJlzLEqdN40x4P1IyAj7EBodRs1+eXW77gsa689j131hhgA
zbNazoySniaP4U2ZLRus6RMk3qzYFD4y8gJr674GLNzGqbv95/8hugr8Pww6EZP8Ypp04VIGgwsy
Fij3NplaeHcWiGUx8wLVkXz1BiYsI3c+1XZXw5qNr7DAlyMbmCcgjsNrPtwyE6q+2RaAjQf2JS+2
tV1FtgZ210zAkYdz6rfcvybd5oD9YQPJ8172WRtAnfhoHRezWPumtP7Sq7jrEiIiiEbIwYENOcSl
HK8B0Kw7KgpOEDnO25IZWl+ylWTlSK/ifCTa1dupzO48BwuyG2EzXysY5Yb4E628/7mawo4/CXLr
d9d86KY6jnGWh203h6T4RqHLAR2WubvuiyJ+iIZF3blzsS/h0ajKsqk2mpc4Z0Ykm/gBMLtBUZAV
fJfjBqUXSDeokTl6wW0t+j2ddS8L/Ya5BDETkr7KYhjjJcl8SZwVxCD+XPSu8VauI0YmDz/eTBrN
yJ9v624Jex1HB2nddR73mJfdJOSitnfgrN45aEOdufEVEuQDGU7JeRrIbplL3MTLOv/MqXFeYCod
Cz3vcnaWWzFytnUR+kCGN5tmhf2yAn+MeS4e5kXh/q+6zTqn0UZn9bMc8ICw+kow7SPeXM0v3aDV
YUmW7FQD9isiSgCGbRI6kvmMQ6W19JzlosOvtzZy3+R1gcrh6KVYOGEdJViEmF63NyZXjuDVqAku
6N0ltJdugtWYznvkTGEvlpbciPx9sMAegoXPTOKNxPxue1USqngyg2yw6d2c6txriN0NVZ10bdI2
XNmTtUNjNWYPVTZzsPKB+cxcEIDbd4pxlzP0y2V0vXdnVQh802nda4KKNoNkrMk9KpMkC1uzmgLp
dO+ZbotrKSB0u1m9V2158Wepz3S7j7XDYrdfy4+yQViIDOptGvu/4BB6q+KWyZNrpPryzvCj6wSj
yc31hRk8HhsoExtu+88KAnFoDRRiWbHD719s86Z7H/T40zkzA/Ze32VMfXa93364VZ8y0qbELXAN
g4TsAujyTP7IhKE414HsJz9cNUm+DbYYI6rLgBU0Dn4GCoHEmNj2/LayZf6ZgEM+CG0eObdOXBIg
2JwJqj5MOh88T2LgUZssxluqwLRRQUYgNWgHRqQNx3Tmcl7rB+bbz9Ywc43VCFy0a4hAEYKDtnFm
cpZXJ7UU4yvdyCG2PUjKIkZ4ojL4cmmAJ+5pAEZBaEr2wyNyi01tVyIBAP1K5jUJDQsrkHTjmTC1
DNskiUfLoOd6O6CTZvjDiCysyzylx2yqcJiTNEh966GM0oVZFv82J86HaVSEvdSPelAg4NPBCDpt
fK+yfCgUl2VsMfnwWMXGU7GbRX31RjoVVbnwPMoXGPoQ60WWbxf3XDVddJe7bB6qPA/LZ1anDNhR
w9wuR3tM34Tc+Zrhn1n0BszxBbmuintsrGjLkik9OKuAZsiIYWNWCeEbS36Nx0/VeDos03mXCBAA
C1sHTPAGwHf4LsWjhgsVGM38KQbKNgID4HcN5mG2kx0eK2Mzz9jQU97LIpb5SaPR9NPaPciO6LLb
40HHUtT3vY9msy+Lq0nuwzUbFou8k6oF6bYEkeGDfmM+iPGHKgVZBUM4PPzxoOu9UaEJW7W1s9L+
Wtv2uMfwcp9a0YvLGRWUBo+uE3/ZCQgTJoB6M6J72isjf0F7dNMJUTKYc/bURznHykSeLJyRBn+2
4R8MCV298DxAJ71zSlITwVQX8+ozUOpLHDFNUoFDSUiI6jMRNO4t/mg9liMq2axbxdGmsZfW8lF3
47QTaQb2lZBx25gu1AMDEQTMYIdqwWBpRU/8hFtQtkIFRqau3ADWtrKqp6kBb0EX9hGLtNx52QTd
cA77yLBOyiXOY4J6Lu+58KgRW3lG2uVBDvGtPSc37Ecvfy+9eCsmu9j2Iv3KnQmKrSbRyFzte5yV
yO28nid0ZKhuMXvNMY0yi+lyOOMr7h7mEqhsc10FvT2vjyK3MfD3Bxxqqr/JqDHWH7U/fQgZv2Px
gojavls+SFVWYvj9O/62qB+XWL7j/mFrVd/8mopYm5Q6VJq0GdTywUiSTOqwPQRN5Ad1T1BD52dB
JSgEmt5eA5EMKfFX/hN2oEOeszaxDP7yiuofrzynrcc7oGe6FcIWLJRbGaxZjy6tJIUtRBL8lPwx
nZipzJqOzMHjm1fTbzcmaAyTG7exztlUqu0IF2czkcHklQXe/iypD2wvd9VavjowMBifjbta5O8W
WWzn45i77UYjcImLoQzl2qqdd7Fq8xu7BiFmHUtKuGdPvWF0FAPRVhLbFq438dRIch66koVrLt2D
4+RXJey3or+3XVaf5P7G2fI+VnnEbI30zFyop6lHmcVxoAP2AGFUZP5DzzTfLF78nhWWOeXD2Yqd
Yhc1ix2gkPgwMapGQIpOqcXqCX4Bn7xuwRCZ7as39y/WImTQNBVzsRrvihkRDGC4Ys9BQn7KZN+t
I1NBOvFk3i6DeQu+RF58S9EpaDaYU+Ggb99r10PKWBw9SrRTTYU+g3o3gZbtJp7FSRafWep8NbIp
GbvzuiVKfni11SHPQGXYc2SODY9KW7Of6mVphxOEWXokXYWj4Q/bjEUShXv9rJIZ13A8PTCfvyiY
uJZFLekSXVFFEXPQxE32LXpE4A8fpBlddfVnxSHdjET9tuo9Kfo7EwTMXjj6Y03sH75zrJCzeI5L
er/IHp8WlpqHMfZ/8nY+i4iRVal+2ewvo6iFZDNcfJsJnx6mp3LJLoa1cNMOgZvDUdIS8FqUKDhe
E42wD3In7ux3E+KQ47Z1UN2uq9vctoSKuClVQzSWM6NMbUyyBBJxl1gL5tDBYtUO4mJvdabaWFB9
UwNSVKpj+q022RpTCrjS32VVKc6ytUhmsEKvgJhTehaeXpssQGnMV6dmV1F3PpxIM3rvkJ8Gq2m/
pxA2ndqk8liz+xxG1sZYkviOD7Cp57o/I6h76Jf1u1pQctqCpRmLwneYrRCocdcHukFfA8bzq1+7
07TkUdjNw0/eGy0DAIoSX+lXUzXiWEbPZWpgoXf/Fq5fnRyRvmNOKHA9WDAUJwui9MJea+Lio0xr
uYKMJrq3e63DBoAQHknn11g51lZaHbNbDo3R/wZydJxKntd8cb/avvVvkIJfpCQ5YVbeHDkJUrTB
xZOw2uZjbBKnrnDhEQoEGzFrQY6vsvnMqojhQf5yu+AYimMATsm33HMohM1mUP3v0iECQA2MPDOB
3jCZnu02XfYaRmmt1IWRHAqHOj1xwHx1JXbbBOMJ8mDm/wWucIkBSpS4XwyHAt2a3trckAyc5H2d
lI+As94dSeldi2baO1WWBUMnTnkcUQk5xpVQ3WMLX9TsyfhoiT6QqJy8JGJAFzH9alf3eZ6tglwV
AHiVpmiy0ukouuKtHJgtaF+86zz/wQ1xrtfhLS0qUgoT7KXojvlul2tHkYVkd9smSAuESY0xQ9hm
ZPBtltpkgn/MluGrRJYcNt8unuHABUCxka24s5rinBl1dUjX4qtW/aX3MXosKjYRUiK1Gxe6qBQM
EU95V22H3txx7A3H0YjuS897Syir3MH41Ub+us1RqQRu13+VBQp6F0sbOSsMJAjRBXC3MY8Ss0dg
FgMEI9rqoJ/r0FbpvUJvvmGkemrhWldehU9AGyerW3Z9XRCdhkuU0Cl/4095OI9TEkYVyUJIh80C
93fXMKgJm8Sw+IB4di3GS0N6jPvVCmZHYM4t1Q+wqCS0V4tfYZE/1LMTTvgrAL/jt8tZY7BlJkks
C4FW8AYSP8THzY9z4n2pQZ5ml+3c5JM4qen0t7bJLn6IIaNZiEk1PRSyO3gki2ueVRQflxiSE2Y+
MsgmFbQz1QWGu3MvaQmkwdbcMrLvSRkuuQig8Ju8/zXz7OyEw8/Z8QsCiZ2a5Elz/dQ1TvAyKXNW
yLR7UhoKmFzHOhEG0TB72Kta0gMh43K67sYGT3qnadxB8KwH4X7VrqsCTla9LZhIbaUbO3tj0O+d
bSKBTZMSN1n9MJQj9w6Hz1bQS++cEvtHWmZhmkck5IAauJEX9p4B0sWuLUFLQwmb/2lvYAbs4Mwz
2QYzPRYsHdwaOAv6HtgjgcPJxPdvr6GW+rmcPehPE/Q9Bg1c6yVZRcKLfpMwqOr3pWcM5PcUYTM/
fWvpxWWO7afVtEymHaW/KU3oQ/HteI65wLfYynGPe5heSyec0ROwJKQmI1k1jGTjMha97zs1BFFn
bluYRSFQdwhUOvGBEHEmZSviFouMKlYzPJTkvG4IgfJQO2H+BqcWbxwVPUtWlnWlypBx4HthlIyC
ZiYM7dPkYKbRSUK5U/Y/qm7uS9krJlvrwEhxhbyAYXdRWQyPeF+KeA1QVSxBYZVHiz31SRrWnTWL
t7SdyLgoot1ijF/8ZveOb5jsrG8/tzhsx+EzyplMEPdB1MOoHYfAwgoLX/bRWNZduYwiwFpsQm6b
oWNxXRbTqWKD1iP12fqD84vVDjRSD/zsYD1P0QuTNh0s/rcljuoqE4O8BNt45hd90Eb9RqTd9zqq
rRi63SDoJkXD2r1BtblB/gWxMXtP3Bv+ChMLswxBcURMyjzblw5ZLKx9xo/V6hFWBC0cV3u9Mwf9
ULr2FRMZ9WelePzkt9mx2Kz88i9rwejaaOCNt3ZqaOhRnFcSFUEpKhROvIT06dtpShnemUkZChRT
RNGBtalsBzma9W1wNiLHKN+rNd+WDhuGdUa1U3jsY12a4GT9HuM+dIsCgZzFl96u5iVrelbo9msf
YcftDOuqve5vwykM2VHRcqZNFcSD8Uji20+2yn2ulXcqI6z/Y/9CJ+V2RCjhon2SGbnorGuMrrpT
JqNNMSn7ZcJ51Us4WZG4FE1RMPfrPqFBYln1YqwrTnGugZnNhcx2+ahwsNe7BOG0wXcWoLnBvuNY
InTwYgTQSnC0zVS2lb2wywO2s0n8Lg5X1L979nHJmNc7fOIdsQn+h7bi78xWbxOiKsuv3l2kPLH8
hqVYhKNANyeMU1bnIKyr+hVS2xdCkflMRp+/9W3ny7CdZ+SCEFVJn0zXkrRaVx2d1KH4ufHGeOg4
TjhjXPHmOgRO9jWpiUkiumBls+ZYdvGs/fmbeSq0eMe+5i7YOG7S76VyDAAUToNSZwRHOM6nLC4g
SMbDn9lgKs6o+drefkEcfsnNNpjvvWEWEHTyfC8qRGFES1A8cQi1XuNtTVIiDsRG7aZ6fBqgcYE9
ZJDdAASoyqINvFH6pxmbhViZ4iN+pHxCash6a9/dZBmmuB334F6Tjve7yld3Y8Xd0asMY1NP64uN
SzZupyMZaygBlST4IBtvJyEjRcvpv6ffbod6Y0ngdxtWpPYDT9UGbibENuqMu2UmWi0G80qmVl1s
LLfiiMpryL6c+RPXrWValIzZQmoBInMW8P2rPyUzFY2eMP50M+pMN4iK0gjzNEtIE9dAH0mlAET9
JDLH3CQythD1DAKygSKpmyeOhdY93N0zyfYcY4JPVUxYYnqasAhF/Ga95s34axasS0rUYBtEHGQq
D2ArxoZsurbgVKxJwIFnAOcLIaEu1/siXx0a9qm/ZQ6bcHV+myMCEHPt9oAR012NRd8cyizoKTgY
2vphQRDoRZr8QAQfN6SzloQ3eMyygnyH7TmVyaGW9ZdUPp1JT5RoJlFO9Yrj1e+cO1aXu6TCj2BW
KEeKiICOpEDBpObmqrP1VbXVsckkP53ueRyzu4xKQM5TekGFEhb+II9pTPliuzRMTpt8I8x5L5S4
m1KiLKqIwA1T5LhQkGQUJpJJz49wjAJFL33rCLIVHhqhlyF2w4j38TSn71ZCgkpTMg1Q8UC2GgnN
1VhgJpo6eiR1Tsf2NZqIKWiTg1YM4wogBgn31W7GzYWl1iPPl70/T3ZKVIJPUHTj/8mX6ZrOTAkb
YIuM7l/dMbll0kYpsW3VLzyTrCVj9wggYCtKBsaOSolGnGa4Km51ZIsjrVtmCL+gx54El8Z+qZf3
CGMNAgi0A8xZrRmlm9s3+Dg7mFVJcpnS35Gn6mO9MI1AUpYZ/hOIoBg/KZRPnruMYu8YV4xOMRcx
Xl3ASvbGuh0H7AJplG6RDxaQ/VRJBMU1jRNYSvIGsRTE990Kh9kZzlnE9qSp6afVrLeoaGOyRdMS
UFyDdRpChT1A3UWHsa2dm9ZkAIJOwjYqXSqsCPUugG6Uhmx1dYwimCXw7absT40xeEzIYsDrpaKN
JMEGFMVfqeUTLQM1fdcdCfHYgEJ+ylfEdwiQKPIIad4U5bGfqsfCf2WQd4viM1nAcH0YkSvumRRS
zM1VE6DY+9uK5KudUM4ii9jIiQmz7gfIozaD9S77jg02zsplPYTeYTPxx8w7p4HVkPhYrImWwXl3
TP2T5zORYrdswWFoieFAwqB9Kz6hh31ebZBjrNUzF+omuF+0zvHCIMqiIatMwhgLpzgQe0ufUOAe
nEAGVsXE95UZWPAMVpit3MvU5nEjGcOcCDpapMv+e1pPdS9VYKXIPto1R/qbkidbl0eh/fFiLjnW
/ZfJxB9rq2F9ovhdn3wSyZKWmFh2JkSdqeUfWLG3SZh7xKS37IQ7XefBjgKZ5XwA40ZmwrQYMK0l
dLejvRyG8Zh69Z+ijXhLkPJN5BChsyZ5qJ+Rc7doJmOjAvYxVPvZILM+/eUP3UVZtUe3nrxPNdrU
rsh/W7I9s2N8yx20JaVe/ihS93oSi+O1v7Zcbzaq2IWgY67DYxQNFEvDR67YNEYRyF2tfOLVZnqT
VPqvfRY/jiWM06Jj+jLk8nug5CdCKWGP7X0004jysKhZ6THAvEGsa/DIJ7j/4QCFUafZbu37i6PV
zmG8EHl4buKC2Lein64clTMN1BEJN3psdjQcqF1yQM0Y+llabDODbjDNXAYEa/XHcAvAkgiaG8d7
UW78tDopWLaZoExu+V8zqKhLafg7kIv9sdX27SK6rTxaJLfudz8ZyzaCZBviUjH3iSHe/YZvC08U
KOmIZjntHsQggGEny0SIO11zLpBODd2XGKarRG+EKA/hgRbqJNIOx59JbrSmXKUvKEPbYiQe59cp
zxlJDMrZth7tUDPF70Z1WzGxupkS5/fc8dIayuSCkjLUpCad+rX6iTI7OkSAOTZZbdg4eLmEbWnl
58zFzT8uQ1j3HFnoxPaMjU688Y+iYWncFJw7Ddu1pDaYMnquuakzxSkNOWZxcJExSqW7dXL113Mi
EgI8SUxhxz+aGaSMbJP3fnKAgJj3g2kD7BD9XydPP6J0Vrt2dE6RGMn0QyeSSAfJLF0O43umVk53
8o9Tka7nGNluSNSijOYHP+Fp1CUTu8XHA2AqMpSBlMOHRkHJpFUDb5FIdIFGPcbgwbEbFAXU6tTb
L4qtmrsGY01cjCzQDIAVIA01Mq9uhDBsYJzBqiWPWcK3yd7Xc/Ke/+Pdz27f0T/LVDLV3ZSWds5B
IRuWei4mbui61k8LBJWgXOAaVHGyw5DADGo8pe6AmAu1vucA1Xbq2yx1u8yYp03nqe+IZrRR+nq2
wLoQmWSEGkVzWIzkg+lJWLTGJa78U5bBMbAyi9oCQwA72PjojlMVgFFOxuvc9Z9xmj4ZBAscC1TR
6213UiXtDH4eaJpKqFiZVzPLWPSR2uy5ror+ELfPwP3BRxDvkjg3ATQb+kXTq8YzJkMh6Vhmcqqq
Or2TRpSEmZ98Cc9i9bUnvLEIGTdtc6j4UJmzbeMlDBnzT8ylDIlGWimCmnFJytAqsRvYohN3Ypa7
CN7oCR3ZpXHYQFeEPBSreuoGvZ+FT3Io6Vuqz9bQG/VP6lPLlxanlH+T+Ajx0qwrtJF438ZBb7xF
FsqHSEQEXVbEJUQpW5ecS2lp+JWwrW73VQ7kIEnZq5nivrD+CdbFYSnqgQoDkhva+eMcqYantEGL
OBI0vMbblZTRsK4V03MtrtpnIJeub8ImsL5gdOEhF7TksO0ou8kAVheVusVdXjm/qM44oygCT1RL
02OiEcnX0Xxg7ThuBg9UAT3zFpH0d1fnFnR2fY5XivAkfUUxCb1cuTS+wCVMJKQ0SsD/OBlPiXL3
owD/UxdMlHlefsyYg8Fr7KcMNQrd8XcycfXYJRIZsnZp/qv6i2hnrjTAwOEayUuyWsPG8JhYL9wM
cE+HcDVu+jVrRPQJe6u3v43SPrbAdiaN1UT05b4itTwVkHbUaPzuM2rlYT36Biu67jYmwat06ES5
bqTKyZXPQEHIxAphmHSXfja2QqBBIrJmDipzL4EIsWBJoSlRpse9+2vKU0AC/s9cde5VoHE1W7Qc
mnSifQ1lJnkbiuTUcO/G8y09zVj/SEW2s0y+69t4vRhypu2BNUZY8JvuDX8HU9Jq57v+R+15xekf
79m/5dH7n2a/w7P239vvdmmZf5bfGO7KPu2X4/d//ofiL/yX/c62/gVuW938d9LyJS7Y/2O/EyZG
Ok8i+gUX5bmU8P/XfqdMnHlCsMt2pcDJ97+td67/L7zvnpTS9izPdn3n37HeiZvz7/81ijq27dpM
mU2LfbktHe//c94VoOBiBouoGltyDbLlkl3OU6vRyw5bNzW3FoPjQujdTa7mWCRjM7yILbwrmxya
WXIw2uLg9Q1y4OEA0XFGjxJxjGl3Rx5kXsasxN5JlzmZK6ouNLzlTfWcZA/surAOMJhP3+XAjbqT
t6nK3TQU99G1DiFObG8eN9PSj86jHVWHiUANb15emKu/5sdf/dxe1P0v/G67BblLQ8Tb6uq9OJE+
dsMnBCs2Fp9E+kmLU5GLk8d/FvWraOOdGSEz5pmH1sUWdCXmtzy2rnvwuv5gNj+jAtJ2FG27Tw8w
e3lHGsbh/BgSFvxuvEcytR8o0Wwa6PrIduPQopr1SFhLMMv2a3T0dH0quM+qZjnNatrn6kSZPFuv
zdC9rg4Rf/lVt/pFX/XVafXVzNaLW/lnYyzOibdzPO+wrGTYzL9Ez2HARqXuHqZG7Asi4VruqJeK
qchw+F+EndfO3GqanW/F8LEJMIcDn1QxkxX/qH1CKLSYc+bV+6mBbcyMAQ/Q6taGGtpSFfl9b1jr
WSdESqLbHcTZ7H7SAk1q+b866BW64tLlK/tSuqBtcHCyOXIqQNXEBz95WyjfBGN7Cn31Dsb+IyUs
HN55pTzME5PYN0qDsJZPp2RAniL0bi74KAq9jIiBmvCIlSytHo+bSebLqjI7q83zsXCUud2g29NY
O7sEWbVXnNH2KB8e6296UPF9zmNcKJ5mln78SnTVlTI4ZEbpFJ3yb53EiSHnS3KRwN8Yi90qeAp7
kfl0Cjd5Gm9myRy0AoZMSJ2Zrc7P5WeOsT/B8YjyQNzjjPKnN8UwiyrcHPwvBHHVtEPxXe4q22yA
FSDdLRrTpk5zphnJPwGTxoxDMfNVINnpjN3Fl31dk1wTi1YlsVHfK0/IWg+ZgEeECJ6p1WsuZAzG
Y/VIZzgGfuqukXXXJPlLEcrvsstAGYFrOC9pcpWy3+SSeGK7xZ3QROLVZJ6n277gci44CYawXcud
ekKW2pz/3RH0v43S/62Z6zstzzT+z/8O9u8/vt0vpqGGZEfhdMGjLqr/6e1myU7qslGOvM5HvKz9
VcHdgVw94XmYeLM7vXKTf6QBvxOtYSJUXkVFK4CoZvqqGl4+5n6DP3F8SemX3tf50a+9/7pjivwn
F6kP6MzfYV5wjHiJ55Yz/iXYEtUiXRhXx6qBdbHqQ1F7kJfLDdaH2NJapoxVH8ChxkUmhfrSRix7
JzEJyrYjv+qIc9LLhitj+8cufjevIWO1P0B2TtmXNhyfCaA/GhrmWe+vsMBTMak8PLdjTZwJOOZe
tNGc7SG9MMDfxPfQKqu599uMl4Fo0vrU7FRkq18nVoS+/1L32tW4GJd9EMNRmaLik7DCaBqV2Hh8
7TpIcEu+N59sq1l0q88tK96S3325PMZNfSpW9yzvEos48OR4FwGbt90j1YVbacxXUqpimu9onc4j
3k8EMdPgs5XxdWMPRKUJO1K1dzy9c/I+DgRw10LUsTabrn0qXQtkxzKDlj4RwWodV0Yd166yLjw3
l+yj/QVgzE0OIpnFzMs8mQi3gRW8RI1gxVbcqVW4AfT+tPOpuzRr5yd9NLiWD0Psv3jWZPH/fdYU
zTBEzcIqDlPpP98kjZAZwqFtoqP0SE4fqB5H5BvbrWMRUCamR4Xlp4buj8kQcO0EvZiG5iP/OY3f
6Jg3+oHdqux5wLuZ4/ww2kt7Wh1F18NE2s4Zrpi818JKEkNl30KUfGw4raDM92B4P+wtRjXnjo3k
tmJiCzIQr8LdaVFKJISC1mCFNG3SLg/TrbbO22aD/vuRt8TZGFUgyPCBujFcet1Riz+AUy5Zifdu
zwKT0yFLHoJUho25hokJ6EEcSPDYo9xZlPFtL483ceEoTz7NueenCX/YzkPs+NyM7tGl/Z3zhuAK
VdK8sus95AAsRcyTJ9+NgUw9LDujHDNdOAucBKQ7PdXlod9FU+bPRJPZKz54xs1S7QR1fqMGhS75
lqlQKSsBVR3hfLlcegyG01amqU48euVTL6LhP5pAgxctELjVGPRXohLuvUITTw60WUUHOpviok5z
iDNRs7LLkBmxCBQ6Gdu40MxoxSvFmqjqSW5BNLw8p0kOhVwNPjL/MOq4k4jlHq6A4EjoGnQW3SgE
VtEtpc2G5fRKt3dScXEaZhSicVkudLZIVM75Lr1pXReb9IpM62Rf68ZHOx3PTJjfVq1+z910BO5n
tu+z5vXlfC/m8mo0T4IN3rJRe6pNwhsm3VFjsrAkX5f4bWfqeVnIJx0qu7PbSFDlYOWjypfGZ8cc
CL4ExrC+m+dInTgFkFMWZ03br1b8QNQFXIosd1Q+Cv3z//8gluUXFOjf8Tg4iBVDxHigW5qkGpBm
+fXfP595k77O7f8hIf4p9oPLJmM5TmK0jWjL7siyR5HvNISVHdNZm1QHK5OL2ZFNXdY/qiQL9qIL
pI4a5dTFK9kr/aJ7Q4zhUg+Em54eIbDo0DjEsAsu/V78qK/H9yCrF7GvrquTX3Fw3tn3PWpTDJqm
Rd/WPLju7/LY3YthvaWEX+6icSZMs1UuUiHHakGQmTzgxhqCYpbsFgdtVSuROOoxNs5pvteT+GCm
WdmyNXO460Em2EY3x8KixmwsJSPEQ3NGfvRlFNqXtC1fwhMVRScCLh0u0GeqI67mLT42gGSTb1Vr
VChy2LVZWH2J99yznL3hTfqReypRqguO8H360Sqbr++atz0zHC8bGuEqSb1p2z1EURbjIHAj6pjF
8f1YFHSXUniSb6OJ0agGJHRSLkOyUxoZBaWQ/EdFNFA0zBQBsGaV6fZq6SnpwMiVVSAnx7eEEdq4
SljBgGGdtX51J1O6IXqOecMi0XXkPomaSYsscYlKsYlwWX0eYGWt+zJOd11vb41cXSGBtlVsfLJl
3RF0qg9xnS/otQOAFRMr1BbwAndAv0eMOWOJoAGR7BGq1FuuJjejUu9iJEbziiZtHW4Y+W/tImN2
5pa+dx9sh+NsHePmnGKGZstlr78aT9kWL9dXD0OxV3IUsbmw7iplp4hlxbJZ3K8qWP7yWqPTFqv+
PDCCq0G8nzUUoVB8Z9Er0Epu1eTqH2PIJxzDgsBP5G2W6estU7/i1yJqntVUnuUbVDay91+8MqC0
/hOamewlbhJTluGS8FPanf/40jDMwnmhtiauVvSBqehMLstM71gKvxs0zJ1HkDGSzJofCsxwpQB6
ngjva//bUvpr+7mfjaOPlkGMjr7xJixGlhC1iRCRoBgZfHuY0qPmvXnvIaSKImUJkFtpakNtNAOs
4Jt1xTRx6VsDN50c1SOEVaQoKLWCZP8hUoTvPp4MNNVO+pf1U0ExkezLxcg+cGZrDNzn3S4h+Y4G
YbkIxxK7y/gqjCGEThTwKfsScs9ZxO7UMiOV/tILOAoJaZv5l11GpGWUtJJwnsMam+reLdEnC0Mm
v0j/ULdM/YWoorV2VjI6mOFMZ2qw88qNq+x3RvBPyrC5hp2Chl8+V2AvBN1hAV7z5lU/Nv55QvnD
lnZwUVrvKwlkDgktdjMptqAHFqIH6zVWl04z874OzewrRizUYDv0AbEUpFD2ASk2NtwjB0062wCL
SFvSvNhB0dKB6VrSq56UF8I9br2UPqw+qNGRbutX2Q/nrk1hG+TbetnXPtbeD1WLgVDN6mUzCk7C
E+uCc8fiawbAu2MDhKe3ZjzV/6ikciFycdNGfszN8XGMxQfZRYfxhgwcaEuk1BIVQg6OBByUsAb8
a6TJnwFxUgzi+ufvt7mQJ+LqxW/Q8TWOabhrbSQ+mtS6fu/6et8gEI/WjSXVG85aQ7is7Xq9bG7e
zV9b+U8piPetML/Htfhhel2Ox1fe/QzXF2camXSkOdXoELbclxaZAOfSG4Z/IIPcHn/Rh11Y6JHJ
9EpWcAXUw8MIH4SMRpTgWBMkaEyjM2hnI0/t+RRV+ugdpuWyD3JLMn+j9KsGK83TzBe7pqbbkjm9
EtpXs802Q9kjVS3FZbZ7dI8M2lW8egis1dnBP+4iKYNwC8UDbTH/rRieOGDD8Gjc/awWcKfnQZc/
peF2vElBK/7Mafes1BaUw9sfhWTD6bJNlYpdQJumI/C7Hm8zGGrKju98aqFmSs7O10NuCno+xa3A
s8laVLQoQphXFQGq1iPBfcEcc+pZTKZRe3TXOpKxQZ7HsO5JFFbm10D2LKeVM8ymV+ia90jtTfAT
x4ckeUkgtKaRKB0hJIyoMLVgTH8UVuHoBIDLWEGVoEQbWJ0pg7f0ygI5TvLDJ9Lcy3u8I/Vdw55D
Hpc7jWBxCaEIWmfV2e4Zqo1WzV85Dfe5C0UM3YwE2cyZKd/v4QtyGZRUVURPvdy4syfvSWDkf+Zj
c7ZJCtlcz20HMSO3ByF7Y+P4FPTxWXkPhJcPyzzujRHnwhiZk3rVr6Vs3YUR7rpJHzJpTokDho2I
ZzRWjHXrZRn5t8eh1XNnY+bZ2eJ1TtW4Uha4uHFKJEWXtaH50kibt7xV3wBNfPRjAfmot6tZ+lps
MSRWfN9PJCGvXA+yV1JGrOALlZzGd0Jcz0Gi4J4vSZd0DdCJ2SjDhj++0mX/rIfuYxSUaytfAKE8
WMTfyYr1hlk6yaG96jnwj/m2GtKtFymhhMrW9N/DPpH123qaTPlgBKm2h6n23RZlMPvCnzZlgPsH
UIOyegP4PWX/zmQUgMSl97qLfaznWNDNiYFBHSVlAvDYjIwB8GqKgzq9mbygVazcesu6MAzdflOo
M+/QmtEzcYdiKfUmRkP6oPBakXHU596aredjNkKcGLh9xDWNZcRZgMscTRKC3QNcAAQ40oi0TYJa
1n2bRNkkCcQ5j+zkY6Y+0a7cLA/Zw7Rx4RcDq1/fG+ZRBpOnNU2cUjS/8qu0zFfj1H/2068LJZi1
Bdt4BAmzrmby12wJuqBJU146E0q6gp0GWHbHCl70Z6mziz1zMWUi7cfIwZG7BMhWo7LvQ+nPZK4c
vIaNv/GxGrqdcTpmiIjGX5povDGsfo5RcoX5dDbuqd0JbEiuDb8y8xegyMzkztdVD45mKHY8svZg
Uub1UiCaubus4aAnHkUqZnWOeaB7QE2MhEWIOwL+SWfthm78oZbysyrz0MpQRxUKCqLuo5fkD5NP
oHrME84j7cwto3BzclQhbsDVkDmW37JnfaDFRsxHfZHDEQCLDTb4n33oWM7vuJUB6Q2VI3r8Ub7x
oonbHik3ISWislfctgACnks4f8cAKLAsSvhOO6eY35uX3g2T1yr72K9yzKqI1x0d6MTGFnFazFuC
xBGzZTr4enlZuRja5uAVe4iDFNAEFDQOulk7y48MBf3OPG3vSqdC11f/eF2DhDp5vUPHdBJYThoX
rRRuTSk8MCP4cq6eJ1tSOs/SZs+C5TzLgnd8X8jVglB+XHfJeznb9+9KRo1lGKRZrN+K+jdD7Vhs
+pvKh2hu5UfPInj202TxD8xXFKsnkVKubV3FZGBgNL7OpKXZE49I2C6L2isa/rR9P2IS0Ur5RvZW
p1zSJr9MSDfdWSAAQqyJRIECj3s6hzpQTNoVa9B6+Ck6C915tLLpWuA32kh3eKp0LTTehTgrSTxq
1SBiRCVLHro6NyspyttHKe12hKxcD2zN5oEBP4DQFBtW4aTq9LDVK2SauTibjm29Z550x0AVSsCa
hq3zybGmek/nOsxEwGQa9PWYNNRQpywnMOMy6Qf1JCnG5FCY88fYF8EFhzgqlRJh4AIzZMCd3vNw
bi/NcfG+toKrU5bO5VN/6uAGpi2uznvbxEXqm03lWgP1yL3Yjcgi4EW+gv+k7Tbl2y6vVJJswrZf
ibo6nU3xrbroMi2J3LwaylQj+R3TyfKzrbRoXKGddSEa2Itxi0j3tL6KAGG1DDEp4yrbvZepm5Rp
fxuCwzQd82F175cqOPaNaF9uiv6iKtl127FT8vujxcLTOPNDszqvmBs669zrxoJ11a3RVLd+gThO
UjLfJw4uGa0GgI5HRlCBfM9VPVAg0ui1wqy+F0uXeKtZBRvBgBqX5EsUfFJK+NLN91LeVzqxnIho
6dltIOc66WmJKGAMOoU+ebDRfeS9caEJ1dWLohY2yQCpwk1cWadqlXxGsj+PF8MLcbJp+Van+uji
q11xezZ+Q4e1sUUjhC2DPGRvJ0V5OElcoYQHZ4ovp6x9DU6i4yPBfYIe0lV0gu3S3EdDv2J/GHGf
Cx3Xao/H/UBOCGonGQOhZjlLWpug+vtpZwABvGNXg91vLorI6yzpN8HW8sYn0/VkYSNEe3XHSAnQ
g8KgoOvpz6OfnLViDuhq0FDDrf76M9eCa0GAZWXOyCR181+oam80ZjgBMPBkqavTVs60lRw9nnbi
r/E9AI5VsKzWviS0/oR4lgoJ5eusb4FSo2aSraAJ9E7yqMCE2wLYYXYWe1sbqrM8+kcNUeGdF5o+
s7Ox97lyVblSgF5abWMT/+Ejap1kbnybs5HT1vI1oiOri/THtvyjReqv/mp5RMtj45LKKLUBzjgJ
4ZIt7Ss6CHduVnd0MMN6h9p5tvCWJxt1ANLwfLnLgnpfUuOOLuNaU+2TzIa8xTvW4t6947F9b7fm
TRHXwJSQGh15MPrpZvjkvcFOUT2Q/iqQRR1cwQwICt1l+0DozpdlXXQir74jBCRTGh51w2cfpd3v
okHvr40PztFz2WSw8EvUXM1z2M1n+TMXAzwnnDTu4c5O2+Phew36xvFiif1Fcl94IsU0vERQvH2S
vOoO6ierIwlJZKeCPHGLUfM0cfOKvPJcUeJBBC5yTCxQ2w2yyQDK41fJIqOqvcWqbUI1ol4/YtO0
Lo2e3ra6uIPh41aqgNgxn8Mq57EOP7Jr/WnchE52iE1nTEV4HArKBAN+rSpB/TN51FjcjJMujle+
6Xb6Jf4VGYfjeSuqAR7vP+DKyupfNocXqefr7kG28CnU/Ol7WiM0RgSU8aEQuCyq+ZssyO9rU36W
e/fFAEcv+UqodFfrA5vvx9xONsZ0n6/4o6mk9+59sASwGcfXVi9uhX3sKMcv0IkJYrLhpM5WkFGB
b00gFlq0WkfM4skdlNGlS1Zx616FYCtBHq5/D7WKmw+EMUp+KTUjLv6VZFOEnyNiWB4WwhAqaN3+
LchHHIOM4eNg1jyTxz3RFfcPR/5LfpPDyjJufd2+As3xi3F6VtxWN+L0okwENB9HM5MV7abdjnEK
dmz72hTJqxmJax1/f4/tGMkhvUzcD9WlWjNHZcrSScVllM2o/7kxhMTrHZt5GvdXcAdcenTd1bWH
6LKolQvHw8VGAU+CnomgjpNx2hMRU5dsm5eRPXgmc9Pq6n0/g0Y9i6HwdlC16EoXMnoKiXYJJ0bL
aaexaMDotWf2pCphQnoMSCm0f8xSwzrpwg7r9bIdwSgVCBYHvlnd7jSWRILum13qAuxQJtNnkaYV
PnrUs3UyvdfPSZ7xe0OAXPYsx/PDvA6EiJIGBQD7VGvLVzKP3ztZcV0W+jjmMoZ/2Ki0vo0yfohm
xzrQF9EFl6UVJjp/mqUPjUAAZTrWCQOFHSD3Au94GhaPRU9s6ma4lLW/wi/F08LbzEyRtf+Ahng/
8UBhx8ehhDiWT8OiHNQxqln1pQhQP2ATwp5jyheNCWCjuBEroVkJMYQW5uXgxZHb7D5b11YXIjHd
Hj1+l1wioNwYnjBc3Hr7M3/5BaqNScjZlyWuhW5RVI2TP/tViV97sqel91RfG9pH8kuf0P+Ek7f2
oM8yEnvA9SzNGKLmggx4Rah+La0ChHPFSd8m6ed+PI1muklm8t6W+XstnjSp8w0JT3byL6YllF8N
jNEBw+R3Qp+cTiQWcCnmusjF09IJ21uXOQhT0PxWbt9hr2T0NaaGh/15S4AedmqgTwZa3sQzq8Gu
jsOGx+WvQJL+rS5lJV5WLM7syASqRdvBNIYz5I2t5VsmLR/bd2ldxUcn/NPxsQt4JcohVAchRAgU
4TIBTBjV8h6Zjx2e4XNzpbW/vFYgyUjoEl7x3+PfHbtrF0u/iWz3vo3bvP/TflIK6ERAmvhQErv9
7BUEkLQqwx5vjRYj2Iw7Gf2arDnW772Z7pmKW6V6Zn8stq5ToDMEEp11qQM2Nz7RFn6GwySvXhlR
mwdz0+uPD4UFtygs17Vh0MjIAQeW8EoNA0+q8yyY/7zgWwbQfXIyivh7tqbbqLSPwVZuB23+oa6I
aT7h9HjobT3txhSItfxGYIaV1vHc9Y+d8X7VHSBJttvSxbvfpdJN0NQbGvVEyq8jlzqqWBv8OVjy
4zr7GpkwCUYOUAlvB1PLhLuaUf4JgCOYTt3RmIz3HqYDd+YLR4fsTOa/1uwdMWam+68s7GX3Emv0
FeX3Cqhrwqsy1WAJ8UBmyxATsLd0SLmUwa+z6U6EzveAI0tGTzjdUy7OVTDvWyrc51y773qBzeIn
7lqVXOle7G9uZrIDvMh1EVGgubvZ+4MO+Q0D+aspn9ymp8iVFW9h8zXrOoOgPsgl5hJSHTY9FE9r
tS2Uh2AT/lbtjYY1tNjQ4D8L900Ixb9ZK+CwuSXdZh8/yha9HbMAYiZt5c+gCfaDC4eR3B9lzlBn
b77ga2w11VNx7mxNufc8ocAU7BHkJlbrk75foDMqA1swqkaFYfIYLS5V/Mq8m7Fc+SnNmm8ZQba/
YCJGkCyspjRv6hEt8B3NLk6oU09G+tlPRt0VRtHlWNMrrBtH7ZnOn3yZ0e427ssQaeSM2TGJNkNk
is7rwwHu5+2LzVK/1FanNywHOzn/sQVfvQjR2mM54sDBy4LKenAg814pK7wWPhAPpCUJeN5rvxO8
hVHkRk85YIlcIKWccDswDEklGIdm7eYW6Bt7DZWCvKP5jNjLneH09bvzAt911Ej7OZqs+a6a44Nr
o7UeyGafOuWr+DaXuDQ41uu9ORUt1I+jDpVNCVXKQfqAIlDeck33893ZKuGx5ZqHDhl9p/CepV46
PgkYtZX6R32KGiKVNUAQK8FKbSy3ScwQs2TFmaxxV1D+Ho7GVSAMQDIznH4Lr+LmJZvIlPhjBAfI
3wAdHKsijqxR9Cq2RRmFumVtjsSq6GBVZBQtbIHFNbQDVYbm1lLiZqNvULahlwOuRRE0NJ4adnX1
Jp7L69yoftqq/iF3Tp0+JsxtC3JmgIJ21mhuh9PJxLXOaMZr99JmL3vMuN3LZwkutdeEqzmi9UcD
Y9kzyOXP409dsL5FuCOwAi+pqs17AXTiorJ0+IZPPIJdLOKMa6dIasJOx5turvfaGjkDv2fa0PR6
kZofGRSrvQLAgXZzJAWK4TFFHwvrft7ZMETVLMcpy9LOfO0q0ZAwWxNn76hqkG+Jn4tiYF5ABWlu
NVNGsFA8yRTEXYMMvv/dxNu3gK6cUBM3/7mfB0RLKTOaxGqvs6Rc+8m4Hll2I3V3GEIpY+h5+IuC
Q4EbHKuABJmsztmVWdFrFlPL925juaBGECpiCmMho+XomPCurEO4AlWmvRrX4NghiamJpvqVujIJ
tVBjwL0RDbvNb0tuPsyzmI+uyE21AjxE2aMD3UnzYHC5WKvMRYHtQJpyXyMNla6kUWbvpZTad8Gr
VAfdTagfezTPdZxebXpRBLqEoSJfwclFBzlU6AHBECqMMArxIj81QYzq7qtffyMWoPln/Oa+QDTq
wTAFV5KZIgUl+GWF87052glHPpXZ2qNylJyZ8b79LQyzr4qWn1Wuil6Ejy8AfGkvnGOzNtIbv1ni
vwgovw7f+mWQD1cWUgY6Yzrf9pp92GD3f6W3kX3smgdFSjIsCeQzcaeKr8IsMWqGgQnkxN4Xi/6W
fAy2XbfNLe/wxiAh2YO2S/wFvRWDwdlwF07crDD9mRI4bf4MfX9Zw098G4G+6swEA0jr3m61nHQM
265i8bpDqjve5zvcn5+TkJLYFWOWWcmY48nNEt092McysoZSwyVhAXxpxV9NrXgjoCRJcnHpUmhk
nsmk8qW60LP6qrQ7mowmnmUt1NlWmTlbRriCq/iYSdlteTDlpPLEbPUEzgximLrcg48J5dop+tFD
x+Yt9qU7mNd1rJ4g9NkQc/po7seIzLJoUVlljWhSiDqc0a2VT5XiVHEH/OoNJojyagGfS0IzeTP2
zUWKKrTUbWYMwYp1j8FvcFaUKRDEOdR2OZhk05ds3NYOlFlmzG9tYgV7Q7AeDkTMSCt+7Jq5LT7p
qJNz+op3w8ocQnj8TeClAwsAQmw5BCfhUnlt3kurxsgKTL7nXadPRmpEbgr6ICVoXpWkLkUryrw2
MpBUE6FGJuckneyX+LkLvvNPTt5n+vOTwFK3KRqPPCsPUo5fAq2SH4L8Zyn5U5dtmMw/MfblogQw
i3hKjddp1d9hor0jGgyORjgxgHv6D3jsN26qhnq5FKTHGWZI1NPSinUAmN9aWQnoziiqFBSRoRVI
wVQ2G/A1RqjuOn4nkVF1mGyOvhRhsamXwwhEUnE0dYq0MolKKJspyTrC5RCQt9UKAz676AGr8EPU
laDFg1wM78Lvi9WO77Okvumb/NwW5VHP032SDfuwnkp2X5EkvVprZYcYo6d+IoaDpJ8iwa9ZYqdk
Bat4J7W0edn/OeblC3nGV2Nqb/1i3RJqlcMdyJDuzUvR/GiOwn9RQAyPI9kvi4nqR/Yv3+JBnmdI
T45jhwlPqMyo4XDoKSsubLGB7nUa4rUHzjb6ec0opsv9BVmKunx2sRjq/EZMunxEFf5I69MgckTO
1b9r8xqIf8uryV3TjI0HUZYev96flix+unTvnXAdpPmqbOalJkS6fbbg8xTTsQScrNoviXIS+s6J
AV67qF7NQkAFEjVNKRVFTsjWngfbJvo1iUG7/jJppeeIkofifg5aUPgNGIODuZSl7r6aDH63s8zS
nJ8joNwDq3gV7K3od1Lu18rGscyWQxjcXKrcBg1c6lUOqaDxPAgXHpZ9ol8dHRmm9dYhStfeJGGJ
0TU967l92/T5TVj6Nys42hbF3yOtD+xXCito3f/7xzAE3pOz2Lf+6OvX117vNYZkdeH8nyWOqqVO
P15Fho8NF8enFJjHRybFr/H4MpE6KXKRnxV2gNrZlt7Sv+z72adRCYBM59fUfz6FQQnx0GuDM46t
9yIIr+dvU+5iVWzp5RacE2RZ25a5PF9db5nrnF875pH2VgBHf/QorHq9vQD4e1gHQBMHtM2zU8yn
0YvPMV1ZQwgn0DymtFDEKPcpU28wT6+HjY/iZrjjUywWpKSA/U0H7ivYhVHGTnwWkt8HdzPWEu/b
JImDHbe0+Vb60RHooR2sxA5UV1hT8tVeivHWUgnkpng3bomOsE5+J0pTChoG5rWUe6bGipbBWeML
VhVo8ndiHo54kGGVQfBVt5htGiQi45LbzYJag4u/6IFLVlWkM8EU7O6j2ooPuAqc8KxDqqMKkqd1
N9gmHmwTZ0vyZnX1cG3CM8GOpZmugY6FL+2sX1kOer3fttxItqpMD2bHgcL0DpyHi7zHqS28Xywt
Vhy0mFRqRK+8Kg65COHY6RdJQ8CRQSM4fGndaPIslQ5F/luaXayoUoyhL+aNu6AYjF+xYdnanw2J
EY9xtijHS3NyvwsWWCrSFP2RBZTSiGpLF3fIyKdGt/xAgj0Yxw2Iyk4o5Lr8NK23oRaCUSlCfutR
lj/waH7kT+hQnRaArwyUQQ4GFntZ7RIc60wHWLQepIDYu/8k7AJZ1PURjCbCdGfsxiZWzTFAYGpv
4tcs8wJNg8e2YGzQXItukTYoDpEjjQO0susrX6FIaTcRBPUAQlhMHOVlNx1gjVCdGcx21mWj2Tu2
P132kxw08Ceqo2VRzpZa5EoYrBOJpnMoVaRvCHyd3fZZie1XWWtfe0Qw7sda9x+gDt8brDJyPbrF
ZfbF3PCKdGe76gtF7xh3vvOVKAI4AkRlNQS76JRA5Yhu7py6IwA/nYk5hHkSD8/FBdWcrvrJsvLO
zuSjKZ5ORCookrtGZOc2aq4vnmalD+VMCYtH/WaooodxxzNeOX9IYErNyW9lKnuiwKanVTwZJBPj
Snk4KAgXT0pGr5Vqj0009r7tziYmWqTogOC/teUVGnLaWNGep1H+BQctQA7sW/5MHSGzpgY9s3Sr
jdHq/xa8BWzskl0jpA+mEW0TVUAUEh6OleX+RCdw7KrLiY0kXiwyr89rT9xbrzE6vqrRg/3MBhVt
Ciks08h5TfvZn9kRl11U7M0ryTZKUMRYxxZWUxUmiRLk2PfkpToL6Av2oFgEX8wYhves6q6gjodA
05NgE/+YCk+V0sTS6Yb9OejcI+0vmTFdRzYb/VC6zSidR0Ig5Pds6D/kQ/rIEjncwDhsQFzVNAaP
EzFuYyAJtehjqr4tOv4S3fmy3hswO+O9FZmf1PkbBMhLzqSwXJ7Gn3lt4tKUIGQZCBHMW+PRbHsp
mRZL0mAvzBFgQ5XTTVdFcZHICu0sScJ+VypMPwYP09cIF88uvMLT6uWqNAONfQD11BsL4X8RdR47
ciPtEn0iAklPbst722WkDdFqQ+/JpHn6ezj4gbsYQdBIrVYVK/MzESdWCIMgh8zxfHWiwkqZLPb9
2dOGXbV4jlHOQDsFBm/tOr9ckMaF0XrEHdXthibeXQtHYQnBCpIFPLzi/QAfzDn1dM8a/TLzdyDH
yhKL6swMACVYSISHaJ9V+R7H1z4rZ9imK3UHtgJ457bbJMcgwml5y9rijDrq9N1pD/tSB3+YnqwM
9F59m6xNL1xXTOHiNAOe/tkRzReTT6OiMyF6wodZNd/D2Ifpxp+hgiuo4DZ1zMoPyEoXIJwLV3VL
i2r6vEjU1z1DcF3uGjZw1dbHq6V48Z15FUxHdCjUQkbLHCqCZfrUGWCEjbOrWHa6DfM8uQowQYZu
wmyMNI3ROEfrb9KQZ9/B0d7iNObG1Etn3dRyjV09Jz7FOLEO3nWoXTOUPeFyTz1V9LNyc60DVpQo
0vamwh+dVth9wLJgWEy13LTClgNixsJbRP+TJeEeTmS5h9m2CA2SQ2cM9WgThgh/xEFlYmVcOVaV
hi3AQHTS00qTi82q0UFaFXvxtSj6zZRE4N+00FvWz25ZFchjy/wAzPRgV95+XBhm84yijgBvf+ur
mzp9RaY3Y3zoMslwU21p474YWNiEz3drtdvyl5lFRA44f72jlIQAUF2Vy+wwzCNX3so0u/ejddf6
5IOz3C2tFxL1nT9ocw/dDkPwuZYapEb3O1siD0MMDWBj6wTDVjd/7aSft7OrWZ95ps2C9T1SKd5j
tuGTKiuminKngpc8nPr3SQDl0LCqY2ZzxRSuyWUc+iv1rAVM25t0aXb5wmOhg/L4xqK77vCxV9vY
jzlPDXoxYrMQWW88VsVKTtGmc7mX1JQQHhRuRAYx0bTBpwOql1b6o8XmnuydD7MDkt66hxHsH2jh
Bbh19KC+e+uV+vAyUCj1M/cTIuDC4KuJMlpyvGHWn4cqY9nJlYR3oWPD0b0BGa8Zz29cSJkjNWpf
qxsxmJveXDWhuqoZz/NZI3UwE0yfVeKLhrXM0bthgLfYviYFYhbU4zpMhHBLtsk8SSWDt5pV29Ua
ypmLiMlWGTH4C9UsDgA2D3yxWeD7D1GKhzOjfB37Y2cYR3Wwjo6aLxonnac+HI9t9tuiTFVbfxaJ
8obl4QpAhE9bhnvcYoqnKerCnTezBtuCSznGO5O33AL+BuPo5nIxM2V3eSmhuvaZI5pH6y6mydMc
62ZxpNFXcc4PRbrho1eQ52HNDnG1EDUUtt7fxg4OG33rf8SIPNYJYxfgBnh98Nf7Wb7rMEmVh9Do
XriTXlU2vprix8cfzYxz3S9PuWhPWuRTvLOg0/UD0hyhr+btFnTljphYnqGX7vGKWxaykmKdhOGm
U6BGOwOzkwEl6+DL+eAYpyhWz3reXYYovGLCOUAMj0rj2pFp0PnIB1bKperKNQFE60Sh+9NSSvUZ
kS07jUkkERrbgNbTubHT9SpgEN52TCrmv/qGuvPgqhrOVWWNRG8/KvH+ygT4EWN4tZt07lr9ph6T
jR7q62jil6Jj7BmnhyubxB8pnpb+No75hrFxR6pJxMZd6GvvYfo5dhaeRBra1vCXSh8zMl46yAT9
p90zImGugVYikTrHYjdPMLprkrQNCqkwQnifPiLm9kKPWRsa6zG1r3443Ezbv4vmoLv+RpHNPX6a
FIiJ/Q+t2DOz3WccDGekQwjUc/OggMB0/i7yNlq7DH+SWIBitGYmq2g5fRIj8tcV//QbYNZDo1Iu
WTBt7S5HclRtu73qw9juDKwx+C1ailNiINpXi5xEnFwmfs5VmO7lu34VtbFLwIfoj7j95eDb25i4
RX2ztfFiLsxsIm6IlYllBtveSi9Yp5uzrIO+hOTUVNx9HSVHqaQnibTl1vXdQcTZvZD2guUz6hfz
o3yOb0OEeyAoe+Tw+74Re2ftOZgOUv+ozeltjO4QiJNUPhsMHjKXF2nZ5zSOkJUlJ92JjsKHuGPl
C3WhgMD2onh3hh6GqO9hmu6eKKyjjoedyM+1lqjneh1FQMfzZA+1a5/l1r7r/tBATERlIMIcbGzT
muwQ3KsuYysY7NJ5sMob+6WORJFv5camJUjdJ3kNe12MO2Q3u/VKK+KNw2Xl4iEwmxwb16oeYR51
5loHfgRyrK5WpDpxkyLDRupgpRaU5YcFBbKu+m2yUiQ9X2Ks2EVgUfEWfVlwR6OlnIwTkl3EHFzM
us2Q5clhozrBdh9tw3FYRRR2jI6+uowWKbl7TkfmCGV5y+S8DcAYs6IBGtWTwRArxUlB+yLXI2rw
Nm9pvKq1CcfZw3If39Xa+kjmDtJgf8VNCRHhDyNdazd6grwm7io5T2KLdy5bub6PRpIOct5c8yw+
pwvoSjtPUACOzOlmya7Jq9WdaSgBIq0IwCmWu6klKyn8B0oZAS/DkJOCgxvioFxChS7M0y9Yny+j
MM41+Wsorgeg8B6FqYs2KRk3DAbzONgqeb0ZcUFOd0vPzd4TtILeK84q2GhoXmYLfJ7YJf8M69Qu
15FtrXwN4T8bEU5p/j7rRHUfznhiQP6horPMrW9PpR0yeNISJrZ9vmQPPg9bn3At1qMe4RVH63/3
mESRNt1j+2d0qBXjOrjj3W+so9F+prJ5rtKnCeGZBK4dBNkdlKMdGavWMCF8o4/Gau5gWTTILNX1
uEKAvDGbfgPXmd2xuw5xjpYr8TnylVkUs42r9akKJI3dG1aJFqyiWFuqIlkB3F1li7IXV0PHkmix
zT2bm8bOzl4fX4zYuVRpe12Nm49ejmtMGCESg7hYpD2N7RVihLlmjqarxkmwZ0+8lraERyKWi8Si
K8oewm5YNLOnerl/PNqnSmiHZL0hkeAJSfORB+VF9uvBG25cxgPJSg3Pmc9z1+ELwoS6WHT9bbzI
IWBT0//3LimbUU9WLC/PQZ0so4MF9yfYmqW7QlRDo8cQQ7oGzQw5BiORdfEilAwVUCoDzaXBaCij
fELWEbFVzDXaZmtjhDE0azvS5nZLAD6XLKsuSZWRlEAoFWLZurPBTaHEbPxNH+3zIqBWhZ/wmrrE
YhDresMxIhJAn4hfL0mkr0memaMQMFU0dVm8exLsXfy1D75erBC6WABhYCJvGlbnFaCFaMcWm0Gm
j9hg3yx0w7v4VXBrl9Y1yp2jZiV721mX4PnGSlsmhXvCghVlRzXOji7yhkAYSz0ddqqaHGo6wXqc
zCsDOCJ7x3e6Uw7KwUY9B4uCTTrZ184u0ZXtWIDoZdouv1TQicx3dsEBj5OxYjmdAD3STUQ0JVrm
tmKDNlqowrL8m/zJeJsqJOLge9vSGkRr2S5LKjBwHZ+ZGgfXLnIWRa//ir4CTNw5t9EHpRtkp2aY
KIe6uTNQopZmbV1UY5nCxegaC5dM8Heq+0WFoM4mpwocIDcLxMZMx9/UEK1WEcYxHts+3ZmO8Sz4
5YD1a1bZ6ox6TpfPKGBHQx/vAD0qy5mIvotqrTQ0Pkji1tyQKlmDAMe1/iPo9yMpC6ULvqH+EtW3
0vB6kIoRfwTG1uaeT1HBxoo/K3l4GNTcZPFKyk1DksN82MXDGa44EDh43YM/AzqXstQ8NuDS3na5
IDdb7CvGEUWza/tFUW/KCcoSkGR/GRNCJ27Urq4yx0OLqXKCc0k2j3VdETl7Ev6AUp4wAPXLGM4g
OJkQAletwUZbuYETReNl8VhMtpCI9DZXrrldHHqZLD2/ItS1+m79Mtgb4zapVWNVtOJJKN0PELsV
etpNQO2SAN9BADioGPGHvUChw98UuLnFbcO9ozXVssSeY3X8m/PoMnbE0Ubg2RntVgcNPQEpiXt3
SL6kN64bHVNKivVSjdDE+UG6JvI25ns0xDxoeH94fgpErLJlCu14L2mQDa4hdCipLQ1S5NwmHrjO
so9YbOqqO+lGANIi+onYfc/S0PL5twtyW3U0AN2jMY1jYkm8UVn+VtMz2pSY9D711fbyGE2JIyls
Q8dEfuMQU+fn6bsyScQjgwqFL/Ec8YjCZcyrZ1fWR5z3swB8G1ED2yIiy1BaoE5DhN0Gw44SRd74
drgUA7tyiHuYSOGG+VPqgJcU7BydwsvkdfaJQHasz9rMVtwP/OQZfMGIdOwaaf9LRSFrus+SyUP7
atRfXb27ODGChJkoUJMQ91Uf3CwYdMo9F5R6qq2s2E2UNDcJg6wq0Z6A+d5V9tnI6pT5wVnzf4Zx
WDpWmUxRfuLZt9pnqsDDN0DsLBqYopbtcad1KLQsk6e5JLiUjlk0rDnhMOTAbtvImTv4i30s9qPI
bqmA4ebUEjZ327wtpvoUy7dG95Fbg0QXN88fLgZTylwn7RAU+EXnlJb4t+yWt8zW/KNfQoORPak8
ObLUCsIT5zXlJDC+xLb3YBBihxZsEmd2ru3OJMqoAFUCxKbl0Pm7wiYs0W+PVVxgZgE/YIjJFhaD
axYITUaLabJ7SavmkATZtVHitWNrDwPAKETWX7XZE466he23M1VGHHH6B18G+QFPmQbnskSQkZgM
4dRj1tnXTIPJ3WbaufAQHDfdzR7ifWHylCgRoy73iwin7CXthMja0bKOgRGUAGybYF6wqATD1KMJ
nWlxZi5FyLCCcMDpvwFYYGM2b7Pqzqy3wMkSZaAVs8ZU2ZKa+1I2bKEIthib/ii/+j59oDpr3sbf
xkDS0g8ry4C7o/q3JGx+NTsMOKqvssxstHZAybOh5n0NNeKu4MdYCWj7VvqkisXlr2E2N7tv7qE+
3OI8u6sS1gtxSt7MbQn+zFVocQjkxnQY4dIhEqcvqA+iZfSJQjraVMoKAV/J0o2Eknjn6PGrDySp
b41pLke/RonE8msTDCupMfCSpBTMB8JU1/whec3d/tarvX8gUOnu2mxDkgngb88LkjZgg9XMxxr9
pvs3v/pSqw/p7CJvTT6TzWcG8Hze6AfSYJp5lEUf/di9OoEdLqZsRGBiJiPyM0Yc6o/K5YgjJBvu
vcdLLFcImDc53LGeQkBh/2AKNNTwYWmj0P64rJH14mHHnI7pFHXVkgPJ9LSS6Q/iVciRPtKTJBiW
oYEemQW3VNxd0ISM8ZqHz1Ck1PUTQaHbysKKNaY/ousd5Cg2cZ2+svXj6q06/0pdgCyXbC775o36
EnpFjEqXZjXvYGvpz2Y6c20FmBJjnrpcZVW07KU6C4aXPyI6D9X4VcYdG4Qse3SZl+F+Tfu5NqBv
9+Ej4VlEg+1FJS2R4+F6aO0La+hrnWNlHbuY+cWAEhaqrNwlnV0vu4KhXkxSJoDGtmThqBxVx3I2
NXgCCmv4jdm3lxN0UFF63hT2BWV+wTD0mcagI4o/jv5HoFNH6tr0J+ZwCwfHCejGCgyoSdiJhtp3
gfwR8VClKR9uZL1GsnBs7dD5UNbatRGH472yWmXNW7tstNadT+A+PX0UffcS4N4U38QQ2miPCkDN
zsAtK9Mwx2DDOyIGovg8+6314dLwgpOpYNdgcQNATPF/CkmZy/cJTXrlNfwORP1jfVLdhtZfhVoI
lRC3d88JgjaLwNZNL0qOpns6/O0xMSlkCS6VDGjTyid7CCe8xRwSlCixuHPjn0RqR62ElufWvPOb
Q4O+93Gfb8sf8QMkPbbZSs85epgSXLJ79GfkJePbA1NpfJNCC6FAGz8AFRCAheynQyb9IYutkd2d
4K6KDPLAJYqTBck4/C0Cz+XCIZXOB7bUoUFGEL0Szl0HjW5vFKbF+g8h5Jsx5chSRsFGlJn0NMyP
oToBlw4GUqJG/dbmr/Q2WvB17VtIgjjZ5+Fwns7OlkLY4EvAJZuptYLRhzmNPz2kEGCopxamWpIx
7qdrrcr0R6iQudxYtr5A2qzrtwbh3wCp+MvUD8QqFjpP7DAiCU3Ae6B3lcyUeb4DbHaeCO7h8DfQ
wGT3FUe3lazr9pF4VMmbgIRvO80WpLmtKkJtutSCYF6R1uh0BM6IAKE0ciEUSrvC/WfXNFePkU9w
3rJ/YYTDyZfqtxCVD9da9xCWHV6hIBM5mVPXk66CeRzKNv+UMUWeDkZk0fNH5rLRUDPIQEzIzHta
5Q+F/QafJgSbWUMPq1rog3J21YqNTjPndc7oFRbqO+mIIHeRP3l5int9wGWZMDuBuXoYjeqT8z9d
qWxOS+bDGCIWWSqvna4ly84Mf1yYoxOuDQnAbPSIsSewiD786uzSW+XzlhGaxaofkU0A2tLnMp3h
xQWmq3HaoSYIwG+vY3XtwWmjKa4Wdbd4s+vcMwGSJdbqeYnXCFJvMJfVJjIInN0WeMEBrpEAp16N
qf0x96hoDHsRBYsMXykCTHSJeCLthYKtlBgY8UfpT83CtR8Yv+t0zQeC9r33iP1cEgyhDqzid0O6
BEKY4BA2VzJY2trcAoc807QYTG9AHa2nHiAhPIpLO5Ro7oWBWjur2Pq4A+GirCBTw1unBR9ntMYp
tZbQvS+IT5N+6+HaKlC5oSB4oaqbleFEeBUs1sYtmWC7qHNnqVEvoyRAN19w/CoKojKXLDkaYfNg
MrD/UO0GDIO+NAgGfviODwCOwpK8g68kDVF7j408py2LirDCBFB+OLY8quI/lkHN5xvLhrbPJh+Y
tu/A5CYLxC2O+afT92F5cMW/UOE5ZKlUYodB4sanetV1xBVfJYryka1OOCMztcMdau8Mtp7pK/Ee
ovhW30NEIFf46IASc5rPTOJnEx7WWKvrs7AXTcnMw2ESx3CHCpPEx0PicLkTYx3uI/gnMACLZ174
rFOrq0E+jUBSCJJqZ5rexYwttoq5TaJEIpYTX6c33Q/hq/5RttEpi8Q4Q9s5hwurV9NxgoWVkIeW
o8pRAb4x03Wx7C6ztkTVnrlX1N8astHEn3cDJOl8IDFeN6qLLXkwRAsUgGbp3Zu0+/BEl12UNmSM
0nUm40J80nmKh58fVBWm91eszIIAKmsz41sx0cnoyBT5+TomytxblBokRsppfHX2n0h8kjlofCKY
RuGcGpfYuwF2NomOozRxVtmZqtUPFhYOhQ/0phqfI3kcipmdLMoL8pSKUXZ2MKf+bRE6vEODwKEw
VmX1CtPQm2mqGR0MxSlfpIWsqt7t700PZjdx3J2bkvqb0Ld4pQ6Thbm/awv8MUTtzgyrNF5MOo6J
FDkuJ7ZuVeL9qe1TaOIvzgbokVyxKZhFJdukPfToLgnyeVtlzND7nVDCYNnY6HDCBLFB368cL1L2
KTA+W9TVOsG6Fla3KSjbGnVnxccBCYp+0oJyXBxjW4SHKMRLVo7KX70wxS+IJxS6K4PRuiElnPWy
+8W7RGAFaeC92Kv1H085ODFn6AqM0cC74Xzg4Zm1RBhqCXONsxyIldnZySdISz5CZAwmN7M55qyz
JGoV0nW9S0+XQzh7XZ8U2Fxmfixp/CP0zTwNG54dxmLDArVJyONtEMmjsAPoXHdbmOVe9MxiIDMl
5MxXxwJpGBrNI1qkkRtL89+4XgeCuYvNMHyA9B2R5EdHLdzx/Al9r9t02ZjfQN4nxlF6e/iNPD/1
EqZCS+9BykKm30ToXsweXIJKsmprI1gCvEWpy7jK7NQPHtV6XqvBm1TG3VgIMZfcuLFjee9Ss45F
mbIOCEu0PgENfFcJqGa6to1E/psZyZ3DKSi5ubswmzdGt2s84ic0p1v3ZPj6WcV3LN3kRVn8SuBL
gb0sh7svQ87FsflyWaHz7vqgYnnOWQAzI1S8dun3MjwxeeSATEFZIxFMgvIfDxCIGIDJkkwGxVm1
9HDfsTVrCRDMZ8XdMIefFtqMzfU1pSVxX94HsbLHmSrm+dfwto8FamKyRv/Kd/K2rkS1vVrc/vBA
ViWW7od+6G7E4aL8HGGpz7xxA2JN/QiztkLnnoINLs117oz2TmeEso/rOkASO01bB/WQpzkcpfAb
Fm++TnHy4QoF0MWBQQawqDQg0l11IxfgUUQqu6sQtm1ppMdmqCTcfYQTaiD/Rf+UkLQ8z06BXKDH
skD15v2iIevAPPn9sIzcyWsL36RF/WZ/9c1eNXeOebftjUvclbRC0uyIWli4NGEeUOsIrYc5q6C5
JA1BYT1E7Zr8SBx8jUrCEf1yOz6tTN1lKu1B0rbxNaqbYRZ2kdjkfjLN8oedLb5JSsNGxCqeI9hC
FFo4/5TCYrWpgzSt33FHqqVO2odiyho37zRdB38JjWJCjDG9jgk6VKftfEvr5iTtNoxR1xjaktjV
VQTfk8HYr8c8Od61kIXiv6V10Zh/6VtV+3T7ZlH14zqPnYXrqt025hLwHNIO5YmMim1CodTy9gqe
mSrYZcNXF16QhsDd4C4ZDnqOkRdhAJQPLjf/SBeK7bSZVYjta4Kuo7ZforPamAxhZXK261NibOpg
0yDsFxMNIyLUsLsmJUSTcxh+6RhZLP1SaedWXokNLmaEWlOlfg7avYjfdXtuqpcavxP+fNt+WM6v
3tQzHY11Ip+qyClbyE3WqO/IlT717kp/lfmj1V4G08yMCfo8QXLdfafy6JADjSoAhn28sKEW6hct
/QyUvd0TTMp/ctIa0GSaoTuzspuQ18T+qJDvJ/m4cmriBpOPujjg2bDGN1WzEsHm2Uispl5Lh4iM
PV+SgkRgl8nnL9iU+apGJECTOeu0YxAwikBcg5AcFSC/RmrkyiZSSdbzQueSLD59827xbWqkO30U
EBGDv75498Y5D0++8RrYBaLvk/F11B5jc2LHItqtKDfqeLSHZaWtI3p8JtXJLshPDZUwi2BY4RBD
MuBk3q3zf6aQwZcWPcNxjW9GtpC5pgiL34CUsopZZf6ZKX/IICeqBQ93fYuHBs76uSk2fCcRZZiB
1l/hrSh4E3wksrkK5bwtqbuJ+puok2cPv9mUJB1fw+RiohqfaqcIl2B6a70nMvAZttIekkm5Ed3R
JxBBGb9GPkVqrG1AN43V5JBTrZWVNQCz40ReG0N9G4ugDeD7pdSueQTNoG/0WfBCzqJSNC214KRo
DxL30JfRWDARBGQwLDRCgcwU9LaX/DGLZum5/b/cC8R6BPm71Pp4o1NlI+Tqr2VDipv49WsPSQim
Y+oqyZattp8Wn8DhQvO6BYq+qEAdciTgsnjkkFg8L0B/VBAvwoApJPJo/NdOG3G2vwn2QhHKTaBR
Sgf2rNa//fTY5oB+ta0jyT8C4IA8lqeXJIGFaK8Clz1cB5MRzbDI6eOielalv45L+mX7tMd/ZNzY
0Uc1/JPmLtde7fAOh12LZV1hRcTNLexNLoADsy7uunVHzgZHTtgQunXsraMCP5yybO9aCA/nBbCI
6B7ggMG20S4ci4iDH809GOM7JKk+bSEwQ4CHCbTNaR76QyQIYfnn4xNolmSxx91VybmRUacA2pkh
nRY9IRs20qGmo/ywyLQNhJ2cmUidlDRzjnmUgHgmvsh3lZdf+9MtPv26G+i3nFNzizbZOHbh3g8T
efrvh6KV//uZ16HTc732W5J1gy7WqjlHkBe20dMLYxyIxiiXhPTUy2Lss9ngqMGJqEZqa3tyWAS6
BZW1vVrm0H2ruXUdp1FTnSl79l4UjkkM4BmaOm4/E75Y4ziLqFuUZx/DY8kbMVf3xhJ4YzHvb5SA
aDmEslKeROXKf9SVUPAY7JHwZeziRx2v6CK7P4hSV2OxVCiSi9dIKqTBc7GzexXrwVbBeOBcq+Qd
t0esKEO77bwfBxmYiSxl5l26v6S1hIZc5blY1OQ2V1pabZqWEAcPVv08S5RDj6r3abdcsZGiZUgY
tFcTsoLTcy86RIETnD0ze0C7FI/MPPZyRacOq9Wo6kOkdPeGdbojk60sduHwQUKdVLWzGrGT+1Mg
ciRuTKmts3+0C4hZ480j9sDzfgGLo7z7bVsA8fVemK+Wa1AtePGHfyGyZyWdTPxv6XwQhsCi6GG3
vxVGyiQPtrr60G0s7803j7pCmddw07SQSJdJetRMLFIlVZ3yy1yGc+eznJoQNtdpiOQovbFOzVll
MLQOzFvEcE/OfcyGEGWIGIRp5GQ/DXgF508RW6hC2wciKqAhJ70mFkzVMOaVbvql55G5U/SOgKxK
VzZRjOk6KDWHT/aUZD+SVTaSD0VWmV+c//uhcMviXOkWWsaa/Q8xiHsgqfLM5o7JcU76VIiyvTRw
P+gRNoQi6o5MN90cC1igR+Hpv595cXm2UkKeRyVrrhKvKa3NWH4GHjuZwG2qixa2t8LFskKmzdx+
T0bJHEUAq2DkMJ2r6stSYWQbk3OJwGtPkp91VY20fxjeq1QN5+nCMaSrhFzTq0QvqL7YseLHoWLa
60Y12wPFBLc7I1q7LSIGAL12kez4ejaWzJG5JRQVx7bFwHggM+TgB5xSqRaHzBlbb6kMtU6RkS4V
mek4aazPvDYQ1Bpqesy93KWspJgKGMUjlNUF1retYXiMfQymNGSFKEsEJQz4PdfaShKplpbnWHtc
yV+dE6OQ/f8fYmBh4bFH8de5KaULgVLEMtt0rxmB9ANlDdeJafTWxQ9cWJMkHpZZpR90RLV94ql7
s7fpm2QcAjjB3M55Voeme4691jsr6Mm8HNc/Fqn00Ew/pDoBDVm7shsbgqZRXQvGOjSMOSdaYbVX
MkQvjZ6oL3yBcKdaDh/6T524kFvcqlDoupopxZilIHh7ChXiucJciw56pXwNKlNiBkkNljTUDe0Q
W4uIIN01oNPIQ7Kdm9G1pX5GPNHOkZ3VYeecvAkDGn0OfV7g5ln3MRmiRhuxlLnAuj0ZtdDvKStM
SfzKOZuIC26inMWUWWsYNWAaicfFl6qyJg3BnjVFSkva6CxhiMGYDTrUlSHUZwZGAHhyCzOuGFh6
vGhhBAvGQ4zkxUJcApfkDkcE6XeorVyC9KZYlfIUq0JfqJEZnhJ/GjeoenAQOQF+QaS+IoH2IIfP
Z1bxLi4q7z4VeWxBEF6K9NMFegSLlFNEZASjFQ5HRmF7LBt0r9nJhKW5H/rmMlewUelEfPuE7rFk
luWIhlxbRkKjsfOGdp5afbqyLYEI2YbBM3oxYInJWZyjhZXdyTPh5lwtbbAY2/GgBmNfUnolPBO8
0Eb29BDinisST1e+CrfOEvymovVAqiAB0RsjfCeRdy+o54FWp+YidklsTdu/tk0lC9WsJ0MwnXsu
q1SXTdoel1VEXUcwRsedQQT4q9iOkZUw9WPq6GZ8CjpzV7ZjODesBqUYH7Sqwbim8nt0VU4wFIio
k5nZ6KblDEYWmwg2zk7O79IkrcnNnLOv/lFTsa8r1923MCoAjrXrUOd7/m/2/t8PtpKRB8J2DOyM
UlzygiEygQv9fBAE4EU4lPwKlWAYlph5M6Vg1Ui8IbjyzoivQN+XVvWvK05afTBA7phvp/pX19Yi
h6EWXUpYaQZyd9AM7IfSWK5ch2KT/+81Jg/0qWo/cxkCrxocefV9gqpqJ0JTRhbs2xla0nPa/G8W
qPbK/KLx76D1NbuOF/IqwovD9lotcXnUrXc0tm0cl4csIPelNXrSJzOBeHHAMeSrKQpU5d0JIM3t
4P40Ee1+4onJAgdmW9XrXeUGPjWWTwqdomEtVtMPjYiTZgzLW8fFSkNdk2YjWyS3wc1vwwFMqfFv
6GPzhJItwCbZoLbKI+UVK5cgqCfhJwHsgU2yhN6JI1T1OcoEEogYQux0O51FHNezXGteqPzjBVj2
NFwR4soS0qd2JSL56frxDc0Sb7RLlkoVcFChnCyzjEmqB1i1T+i2PXRESUAnbLFybqT+E4RLsyQO
TIqQ+TZjNd7HOPe+m5Cy0wkYk2qyNhglGptQWVbIIxs/fFoTFLRuo01TFHeztq1DbjOsqsKoeiZw
Jqs+PDmlni9GtRIb9Cq9Wn/YcUlmTR8zlxmrRRC08o7ezTgZsLE4KTaWpni/QzSAopf+vDJkMxs0
IjvL0oOD5bblSbFsk7RwugvP4jQi9gVhe+Ogy+ApXwqthWuBWv/U2j70FZVkVqMHspOZbM1Q+HSE
jOUjJiJdGVWeFi5SPK2f3ByIk0Wsn2I+HZ5mV+fSbw+iGADJtt8OIROc50G5rR31apWE75oeOxfX
cJqZdHPE3bnNMY9Pre4CuBfku9q5XFq6rAABUUe0JK5WngTZhCC7cO0NwWLHONBRY+SoMd2yhxb1
N23NVdDyNfWeIUQGUyTwboHm7vNhKtgTWS8C1foufMXZGxSkis623bbONfGYZtcivmh9dm318K3y
2diXQTDTQ4WpGDCeRUCEUuMSXpz3Q7qqWo3UkiQiCNTvloSdcgVKC87vrHHDi5U5IzmcZXi0LOsJ
qyzfKYSK9aqj8DpGn45I9hPbRCNhNvsXdDbqhti41K52GlweVcTfLWuR7FY6IY5elnKVBFsE2HjA
Q1BN2diRzgIxLOJtLbkmRm7Ed+Iwm2YrOfI9KNaRhFvr6vnICplIelADcoGFWU+A7a0RHLXXNsUf
K5oFPYp/wh5CPxagu4/Zl+kF/s3/I+q8mlvV0i36i6gih1dJKEu2bMvphXLaZFgswgJ+fQ/OfbhV
fVx9qndryxKwvjDnmH1+VA0dexkwCsh81Ke5HTzmRmVuOzll+5IQh+dae6rd7wnUu8MQJjvEM/rq
YiLHDmW7RZdJ1LXHMTPYDzS5igE7RO4yJlOO5o1suOK5HO6x+Akk2gkkblmjyAdgdoEvMegI6Rzf
bMQz0XZgPOXjVaRRNRgKGO4l/5Nc1fA+0Ap5KxL1Uj7GcYdUkiZdYMcWGEYXJDtvg+itOdnGiFAY
e/2rtHVnrblPATg9YoC/+2YDOYokTrPXf8uqIMsbK/YkoPvMaWtdvXmDuVonuK7HSV1M03liDZq3
fv7H2JC7c9aSNyCG1ON2/pHmJdpi4WI95qm0J8DNfuhaRgygS8wBS6ZR2ZiUW17QKpPkPUt9ZOo6
CUI5KyOrp36ucKOFlmVAj5wy/UWgW5YIbSNKelVGVHDeVgv2ij3OMpbJaNPz7gdFHT24dxfwHSg2
9irIseIqrF+c6fR4ZPuMYl+JI6NZp/qJuNyq3n8Z4WEOaBzHpKH0QxKWmZzHvFG+KnSTGWHJhc4I
g+4zRAfpb3FdrdJpdglfLEGcVWITGOiMt2nsrgJfrasAX2EzhK2FgEuumg64MbuXGEHaoxa1/a6N
4XWkWrIxZONgAk+qw5w3dwKAShI9mM0g9P6j/oqwA3I19hAH06wuySLFL8RVW9TB8OCJ+tksFr/A
3B0nlFGbJnLjr4Bll47PMtWKP+FvnOSt9L/c7LuXn97w43lHz/yyA2LvyFW+UTQm5rnOn2cnFGAn
B9Q059wCh3SZrOvMzFDfEaNWzjvPvznF2mCattjFdq79EZTZXwlwaOO5DfjAjoTuuh1ACVhcjIzG
veZ9ch5diOSgw8gJ7B4c76MnCj4fSPzZ2CQ1qrOMxHWpCO14bfgfWkYXU6HA7N0ztyCslsotmT3v
Guw59YbVQIsIdO43lMHfFkXzqvPrNKRJijfxsrzAQAycwxjcbd+1j3aAxAbLp/tkc9oKx/7QXerD
uYyeO6qmkVUYxdt0CNAY+8qMKX/btdETe0kDt4ebtgg6iBHf16m9G7yBcy0lajideXLa/+o++nKd
RZsEijKw2arSu5wLDV0MnwNLwJnhsI51bFTfqR67gFzYjs5zlX5aPgvbMVGsQZbZuJ/LSxUV3Pwi
ZyaiFzVFl0e6+xx9SGQA97I2Qgir+o0AmFfdkQFARK1dCIbwTe0W+DHLmymOmpeZdSE6NANXHLTK
gTRzSBn83hG76dy8+UFpoI4CfmLTnFtp9ZX0RvnJfAOh2EjZZBv2IXDjYt2kuJMoTC9x9x2kWJ3G
mYGg4e0tPw/r4NeEsRGwBXMiuMXJRzb9MJlV2W4i49xfzch1hc1XfYFSHxhrVe2iCrItobUEtbxC
+Srhz1CTIegHDGwTha7dc5+MeIg684707xHDPIfVOo1fsulMC4g+N25+BpwwKjQ4oYp7PHxPOKxL
+W9JljSqi6r+2cdUwSaJ3/WGPPaOVlb/pxmPRRoaziXW+5WBR49ltU96WXELOt7cXzW+09iUQJBg
V09XGX36rLFaGMfYCqLhMyi+TvrwswBTDO1Hr15b7HXpmb28ycCOUafB3pnA6oOTvIzQ2/VNPNLb
vXrmm6l+VP4vsZExUeQB1daad9dkxz9fatimLmSzfVqFMQIUxKWryTgSOdV4z1ULQnePs4q6IHO/
lR8yu0P/jovbb/+i6Vth7GR5bCJWTN4Wz2c1XER28o01TlATlSxBW8a/wGKdJUJUPND1lvCc9AGc
LUG91o+lM328axDt+ZqQE6ek3J1GXNQZEN79lMEK/CgWbzyOqFPl35OKYUB+brI3z2Kn6K/lB5c0
k2yYl1wIOLTOWbUfwVlciGtbaT/5hYO8ADyrHZJk27ZHDigLeyeiPOSy9cEiClaeGhOIMzaxdMFb
9sgF1i6LJuLDSYu1LvTjQQxB4CQqDH0rv32oyA0zjuOAqPJE1jDnMfKLDlSiBazkw/DvMPos/wIg
cbb+7Pq3CJ5s78UudpbJErW+YUshmP1SpBs9uLpgFPtjrT/oWugb22I643knE6Wany1vz5dhuN+Z
dY4JwWOFDtWIR1PwgBASk3injikachjuJSzh6A/aRxydlLEOBiScN/6EXe3aCjbO3hqA2W+VEToj
E1ZF8tu46uxHWJFeciVwtoFk6e4D+sZsT9j2gL1IQ+h58QbyBceHpN+hV1QTYba3JNkHkEvTV606
M4AG5YG4GHXpocg+pzFk32fAyUmuyB1QcKTZyYE1OAM2vUkC9oBpunxwIe5p9qfS+rEvU38HbFMa
O7gkOhgW9xBVj1zTmnMuFSwasi4OIgDjfvPMBJp5SGsRY75uP4bh1MwXVf5LxKVLr12PrAWPDt4r
7EXfVYR661RooFAutNWUUih7PPnMdtt+grqDViMzn2MugOxYuN86eLsWyfLOIpLBJ7McFmTImFfN
l1G+l1qINEhaGw0xd/3Fkws7YC9APlIdXz3v0FRX1j0TNAdgXBZs0Ge2EzK/lGazsg91fdfZk1pP
ExyWoNlN41oAoLMvPl1xnX7O8nuqtka0trMwm1gubhJcwj4ldcmdjYOkmdhp7Vlgryo+cKHYKhBe
IkIuaukxLFux6uEYJ96Zd6z2wNJaBDvzBkRzPn561eFvGvYByQi+2g9ExSIzZBGnbdkUIMGSuP5A
DGWHwlw7w4YTlxct3RO8+86D4Mq5uhzT45kX8hiCiisdFxIwbodvNHp2W5NzffUjdsL0YzdhvHLy
ImCjKjCzt26h6wIt87iz92x2ltEIQGadwgXHDNyA5sfQtiykxvep2nNBdhq7OnYhm94PqfEiRJLY
kcVuCZaAR8f5+0/9dZiFzD3dmeCuiohzPzjWGrR4CtCPWGKP3BlWmrgZ9gWTBrLNaA9Q18QhWcFo
OZe+Aa1XfzcQKZbjRepX4N/TdJsNSGCHYf5T1tFHBJSx+46tnWP9IirlVOAV2uJvaC5V8+IS/hfS
8GtoHNNz723QCinxNFZ79MAIHzUTaO0bJkjHWbfALryDmi4ulEkdFf2qwvHwMtohX2818IawQV5w
2GVotcsHY0CY977YbsSzaZ/S+tTCYjMWYAV5AJdhvDrjs0O0uHomGNX0Tr7JwCT7dLtz4B9E+yYW
Jso3eIB5elPq7sJmmU7A12anXTnWGerVwoNp+7XVEvmcPFnFZ+b88gTO7U9/2Eqc//nBrH5hNfjz
xWRaMo4M65jym2BxLYzpuTkepP5o65c+UBvdjdayONu3nqtlYDCT+/C4R4akpcmZ2650OTNSvzjd
raouy1rPZ5F4Tx51twfF7fpia5OqtRWxn+1Kn0Vj1doZqELtoQ8QEtk9aNZUw9gcJ/P8iciZsGHW
s1zNZHdj9lDlawCrCNNItEuMrn+hnOl5GEERQs5VYHR4jX3xVo3UwRI9yZbsOMCUhYsl3dfztc1Y
TNkkmEXIKg64Tdmr/ZpFF9Dl8pnN+hLTY6NwVjrtsJN91+joZrvbd8PMbxd3uGRbR7sB1zgHE/Gl
ok/fZSAEubB5HOqNZm+q/h9y42QbeZ7a+IwcThY4jjKX6VOdj9aqRcoAF8c4wd+egV3OyVOlYdQd
/YjGkQ3mnNbJ00C2MMx9YqewlsyWIqF3+THY9AW5u6wThH1eHB6XDr2bqejVAC0QZtDnl4aJzooZ
YvZi4RpzJdEkZZEgQZDM+gsIDI8jSz02s4jl3WaJba6YdTr9I2YO8AKChimYHWz44JIMcw7CoSRW
nGSmu6t6+9WpXfS7WHbPUxxrq1rmFQkvdHZt7g3PiQBh0A0vjVd4v1nuwrci5IcWDsOS0t3L//9o
HfUgg5bNT8XqtRlYWMfuRV9+JKxQHS+pz8SCOBdnnpqwF0tunFQsrGeo5noEn2r58d/rMdhiu1J7
TzXraTU59tEeM/vy3w+VgbEampSxWzqapFlUxcHWtccmtd/nlI1X7CNJyaX5Nuseibo5idwrJ/CN
i0pmZpcuNU5hjgAc+NvmZkJ+0tpeDHmOcqqoU/25ydjZ0sjzjJkFmijMyIhrBvK7Y9P/Rs3Poe+L
CqRsf4tqhf6k7SeIN5b94NTACezp2HpjgXMLzJM3EN08ebW2kU0e3F3ksn0+EUlX67eCLnjv2XTC
NRzGVcTcfeXHE6HBE5XOHK1gsbcpTr/Y2Ss9f0mT+GCcvC5fYlYfkNm8TUA5msnfSbyfWYuJcUqO
QnN+YnnvzPnDtBNgZD6D+LKMtqVG5JAeYANtJRu+xkVuy7Azn+vQpHKbYBx0QCw24BTzcCZ4UJV/
kzNVIW4Dz3LcbZ5h9+zL+btiA2N2uB164eVHhDthKn1WNCUqeenguIHLepmM3UCIYVMBmCJ4pSZT
2DoHBW7V1oOIBkfsUXVtzENmWSj31SVxqQJKuqYwX27kCERZ4K77WbzZTf0Ta/m/WbL+SZV25N11
EgSnbKF+dzpt16AXGxueS1dS9VUG/qKmLx47zbiOgnVQXupf0MMx9jMCCXrzWVG1zg2PRr2h4fb4
ZGzq/ILc54dq1LErI3ACpsO9RPoeLCFq8PI7mwQ+1oLttI0UM9B0upgU+XLn6V+jgx3eTdiOlFBp
mGXtvJ6vcFBNtmqINEih4pD7ljT6bw4AvTM7TPxH2HuEhpSJs460jghbsMl2tZVR8VjHULDZ3+Fg
HV4LCPj05yWyruknjqouZCtXIhj2iaAA5WN31dZONIjJ32XmxBt9ZutqFTrFOwE5qpu6nTbVEP/Y
NlZq9kAf/g4ahQ2lyX1WgtXc1G/ySsP6QYjTGs+RLPNxXc1PUl8NBigQ5beHHNSd6eGJQStADnpO
DHzTKAMDSf7lO2W1TwVCo6bcjQ189lhvjxoRHX6SlwwJZvSTkmreFNOlpJqSUuI5ED0zRgACnoYn
v7MDbFCOs4gEUWTBqJR4A28AGLKjyvo3B2wrk89dwKuKyfoUbb/PIw8y8Wc/MP4aXWjapow2hocU
vSaheMlKeRm94rtVmhO23BR8GbG3sydIhgJrBrf9CLpnwulKglAduXdy41uGsfSWMxOAOdj7IMfz
Eu+HJbiyfWFsBmDz7fiJg5SmhhX1Dgk1aR0BUTfwHzrRbHmnUo5wd32edSIhY9KHYwx7lifN4PcN
yEsaw8zRnojAksycAn/duRmg9ZgY7ED92ibe9Yjjm939uRh18dx5zrS1ZDGzadKvBUAtVxkS/7S2
zgxAC7pFmYPvgclegUQhWfzgjSSjwo+bBwd4nt9Ka2fUTrGJy8w6aB5SsCCIFMXbdJOakC95sohS
W8Y6hdGttWIxyBk5WDG94Et2fXA5Pra45Y8yEkD+32ifqmE5W2Qjf2oSHjhiRkk1qTIyVs9+OpAC
BB4rKYeL5WMPcziur2aQEEAfF/O7BYx58OHZmn5xSIUOopQDYFXFywOAkGaWklH55fmIE1KEY07/
WuVm/T6Q0C1U9amixPjG8/NUw3YANFOncYboiFsPgWQycqSWA/ZpcuwZBfNwaAJMLOMi+4Ki30cV
wzP+8AjvxGCwPTpDeS2j1wC1d131ZqijHTyVPY2mh6jHqoqHukjXc+2pazrj6mZyR0Er5lWetffB
mdq9x+l9aYayvQgtmbn4mMWqaZIXpVlsMWTObDyrWEJHDW0GP+AX1cR5fVkdKTozQ9flgMR43R1Z
9R+AkjiX/zszOQwH9PeAF5hEWlV0cDW5/EkFss9ISQHwE1ynhpiQfWhiW3bpfMmENnPjNcW2Xv51
FuUL/Yuo53SPZBr1plLiHSd8tY+LoMNog5s77m0kLsgo2taKEMNgF4Afp9g15KgXEtzVU1V/GWad
rzq8ntu6dAdMU5xQbYfCAnzW0Z6naGUry1m5ZH1H4DOUYVyDRBrX2R1vXhIP+9EEnDKTqckmzSUo
AaamKqYRtV43YCUpAbSTLhasTE6Tw5CL+KVMUz43L3/Qmuq9nz3tsdDTC7HiCuYDs/7IkOJqpO5v
I7q/oZQNzJ+CVLvu2Bko+p1ao4GD84P3K0pCy+1Ws2+750GWX0ZgE0LaspPuYMXYEdZoL+jGdSoR
dwiwOXhRqyTCeoRMbv4ooO80BuiFxfw3I5MY9YM5yb11mefhMnSsfI0uxWjPXc7/qx63jXDYMrFI
a/PqZPvqy8JtxPCCs1cSO+bfDNhRFgErnSHwOkMOZf9u1yeUQLsc8IWe+JcqR5SDaTcDP9hF1t6s
TWau1dXU8PcTR2CXKCMGdAcxdmdu7esAqXbAmN+P6IjN9MdE6FGbbti3wNuRERaEAJXixSv/hrFf
DV59C+jlIPlfG8xgU6PBdRhOVMpUjwynRP3uA2L0B+9kaPNb6UIXtK5dZ+/sgOxGPEAe/BmSZrcs
azcalGRzOLhucjKSHNPY16jExRJcxZN6Bp30ZLUe01l0zA0PQrKp/zWeOuXGnyPbq4R9bfrsYXRK
uYgTyKO87wr3KWIuRY7mJZ/ji2afMnd8zU3zb1DOX2tpl5rO1yaN3XIfXTAYCAauiWFeJtN8tGmZ
qvIv4AaxWFTglNzqDTrwCaB9F3z3ZXDPC/gRBnsPCwV+8UJM+DeqrU1nAahxp50ykEYuPWgQM7OP
GZiUp0mQf1BBhePALEemoSxIekBuHjoS6zWPYYoaLgYXvHoAJGq2V5mhvcTSfqjUORoX66E6DFP3
5DP7XpIUY3167gSIMoTUJUKvWB5rLz4ZhkukasWUc96UZODoESLdItNY2zLO0pN/ftSSUkcLZ9OA
ZXgW8BQZnzNGqKFlE0Eqg9MDFuvlwa7x5mhNhqOvDu5KINepJ3iPItP+dIzhZRb/zFyGRWP/umV2
aWAUjR58VQKvicEeIjI86/YcC8IwNFQ3cb6ZbxKjTT1n72oIyKKJZgjL/r5ezpxu2ffb2i7jaTJJ
5nOM6TzYLwF28TSYnvqCBPJf/NsrEj/WleTbs+WuRbyK9utZFcTeoW1El8kjGafDsM2wtuWWZHjN
yoVJWq84mxwGlE3sr3S3vE5TRByZNL5Lb6H8wv9hSrqJJhBriNjZH8zdk23/eDgto2Bpy62DqhmZ
R4xy0SuUEQt1AI5trN8lS6wOaWfZVkjiGVgUH6WNzdWa8Q41bYswzzQBqXBng99xWDHLuHi0nAIk
orerg+gtNipCmRLIAsWP1nILlxUVgqDUE0x/DJCKwqWm0cIOrLw1MrORP5nvM0RtL4pJtwvnSiLT
1NLftm8umKNOE2iY6sNYbDQll4NAlymJBNRS1n54omE7rdLWXklGL0W0ob5codHZ2161bpk4CSfe
Yn5Ye1fdc+5F5a5nbULY7OJxJrKS0AMjwxYCjmfeDNZXysM0qqG8++NbhgXL5iWsydsrXE4y9sgp
pSTrzHNKMKFeVJs8cV8n8P2QPhGgOEwpyAKzNui5D3a/x462tr0G2yKIN1rYo9OLF8SuXvdaw6o0
sa6xzVpVoAvMllgs8tm67UgegoZ1kaXqTqHOLP5FdvlVk6dgawP3++w+Lq0BKJVm3AZezd8nH10e
U0WmTiDt30qETHQVN1QxDB5ATYwScxiLxWGeT5M+MFb5DoifMGgEcK3ja8raSyrIEOKGVpdoOFNc
blrxV9pHiGnJ+Ovg2Gn4EGXRhVqMbDQ5ObXvrzJOgwgSNgafq72sN09uZv/rk1YnKHIBF9qvg7Cu
rqbdihI4uaBi2+aTGypCNHosXKtgzN8UBWVtg4irwb8EPvrkDMuOBtvHL8t9BGDRWiRzJThcIkak
zrlcdPeUoZYP0ZqRsj6PbwiCbgMTVslVMH+XODKrNt4HCBI155Jq1V/qsaifqeyn3l5xXzlTtJ+G
YqP4vTQzZS1MxCeuK7Nz9swFiC3mNsyZDQPGYdu9b6IAxg0mExOKW4Ah0MIWm1FlMM40PIjlHG8J
wDAE0IZfH1otO5V1c0kN87EKWKXQQLgzc3jaweYwJcw2cdnudNy4G+KDchbB2P6cT4f4wnpoPgRb
TRfMvJlgTClZWWuUlWN+68pTGiR3wxj+GaV2lPp8Fe1j7+hPTZzkTI109D3/OJiPNSj7KEI/PtWk
zxILyHAqUdBdMmCH2aJkV0wlEXItp2/PDnfmt0+p7B3zpd+Utstt9i9iAhfxXutqPOUaHTr87MIK
6eRRXdobgQUjX56zJPtETFYHFIRB/oZ87iNycUpdYqwPdgwnDDsQlDL2qBpcdGNn4cdVeLRI1l6Z
NbQRgL96xwJm/GhMqiQKKC2LVp2Wsjoh5aFCKGOjOhhWc/sdcGOg7J3NT2Z+THMxKuEZtzQopofK
Gb9pXNABX02+62gnapJTCVrpHKTzXLISToeTPenOTLYSDSGCZsMcnqFJHLwKF/GDOQGk+vHgOw4d
nHvY9Ca0NVZFNpGhE46ypPNWllXtRUBIQ6WHZbk10Q4HRrbTHB9qyrzvrOHSsXmKlyeo+22TKlZO
YCbd95G3g3qcMhHVMUia7ruhGzTikYf7iyGwf0LEbjFZdRJ0LlIAC5l5A+VRSmRn03AfcWcz+E+4
PlqHpwFrQz5jT2TQCH2A6yY70JniYQbS62NpbrdRb22Wf4ysRDHmH4y2u/t9FZpGF7oGM2sIcY4F
XsFOn83GewAcz6ErQnLsNjgiZfFvRMtfQHJL6fyGMkRwf6d/heBMpBrh9Xh9wgmcRtoA9yJDo7cv
NElnz8v3LOQZ4LPpKpNdIX9z/D12CRq5+221D5dvLdDyddTYyOaJbKvMjfKPAmdnm06gRxFg5Wrd
JXjJGXOnnA8Zd5iptEdUlyFgPIwLEqMjz2iJHc/HaEmt7xpVaNnEmfJhYRxXPDln3GeR8wMfbzM1
b7XjrpdOseY9a8gaskZ/D8zmc5iTC2AYPmBaHOrwWGF+lsYegDkh5Jb4nVJ/VRCp5mnhqPYYG9CN
8F/910yBwmalyK+Xev9QBq41ohvmZWoQDwGrUI6ZMb5JMb3MSXsyrXxXF8OW7XZoKXwG3EKqAB1i
OaGZn13sMLj7TrOLloeW2EJOR0CbBM5UMQfapsl0tXrBxEaO21HXNz0mSg+EhlEVT0hsL2lZPyz+
joFE0TZrd4H+Uk7GujY14F7/Ki/CK+zuJal8KR9Bolv4FLp1OrWbKSEf2ALcr946mW7qEiRV72+g
9WwpaHEtVLuUGNAE8HBqsCynO9dAOSjYEV60K5qYzAoTt32FpMJ6MjkRkb8gKfntaLVYFgUdH60H
u0wwN0l1JjpUHxYDHBL2vIHAAXj9acELYOdQoH+5L7rhKVBfHmzePL1LTRFkGr15aCh6K73pPspz
tJjw37kXxj/L1g+9QwPYABi38rMip0JWMb6L32Sw6D1KnoMA5u2nwB2RYqLirZzHGGt94ep406jW
YgIzmjrape1RWT89QK5UjBdhM8NzcNDJ7NG3OyQuG92dJTceIkNmJgL1TO0TRuKSxZiMYULDWI8u
W2Mg9pXBJ2bi2RgxzrRsLXBwiedWQY50E74alJp2QbfEaKYd8g0dxGKCxezRfiMu/VBygRDWAEIQ
zEbJZoLS6sHL1G5691LHZ2Xda+wxo8y+KqwnoxzXLTqVgXTEun+3Zli7HphY7UXq4G4Y0k0D8Tsj
E60sWiceXqEBQgeG4OkXgQVkFVa25NMbKTk8hv2QTOMLAkEKyWNmXRqJwPM19hhEOtWBTXo6H81A
J7yyXzs8/haR1yDkOir8fWAO+FdYTomXFBtthR3RD8CskNwHj/fE5oDlnsaDnf5BkvLSF2etf2B3
62lPQXZiuIA8/a4ZMB4nPBMada7zYxKzughESdgaxm0Mu83yz6Ptr/pevSVQYouI3jLY60xzfD4m
hxxlcMVIxaA0MsudHvSlhA5c0qzLdqM8JtE4g4IMArdJiIie73L17KafwmtvKPUZOntfaTl99Xjc
07rcuoOxKUDlxUKeRxXxfGV+YptoaB5LxtMJpxkUbA3nRfvaptt2YBJNYaqKcyJUus4jDmEt5VEX
l6RUB/5Xp4Iw1/KQkOXUei28Z60HFwfTGJlsrsYNsWIJN0IkLkVnQG3TN94IrbBtvZXZQw/wzRUy
sZXq0I9w+DRcdsZYHJY9i11SNY6Yah5g4YWs96/F/NBVLaArtY1IGBV2g+YVJyJ+FYgtyGLR6qt+
W7gN7qgaprG717xkU+IsjAnbYWLagcOYJGo/9F9Sew10HqqFWOf5A08Q7O7ZuoZaEVBiJK8WYq+s
Sdl6FJsE1GwGjUAt/BSgO6ItwQe1MG+sW5e42xQFfBdcZx6CTEBxXrJrzcBC1hsTv4TbJyEiR0bO
/KZ4hPN+O9o27mniUTIOCpBo0mLbF7Qck8+g3AekedracHhIz++AhdC+83lh3/OCc0ch3ZefVv/k
BnfdTlcuqhuLSs5hIOu1mBQyostiEBW1GfIuYKOwgQSVPrhcZ9qDiZ12UhF2gKeyw6NLko43htWM
u6putn1BCicJmKbHYaS9Z+sRhtPEFH3S7wiIsZEpne9E+0dg2yRAcMMDdyvBgs7cZh4wDQYtkMGw
KvsUPLa2tbnnWu3mxeh2plVSPVkl/lYQzbkA1/RME2i4h4ROWNnvIy8kMIn+JzsG2kuWNFEgve5v
J0pNZrsYMNBxsoy8yeC1xFTPr2Zh1WlsI/TnAPUgQjPBw0Dt9YFNu/hKLSgTBvLNt9q/tQiUk0dO
SjgO5kQk29np7hmC5qxnjFo9DtpZRZiOftqK+NqZGc5VJJcCCRKSo4QII5bAVv3aen81eszZGtcK
06vp79N2Y3KNeT+GSres+5bffSQIKRaoNTn2u+Jfmj65sIDNF93Y9POjy//ic1IMaNIr/VPaR6yr
ub8yx3MNSaCkk9DMHz1/xy1TZg8cL4l5zAPWNNSzLOm11VA9p/Klnt/4y6uSpy+VD/MoJjpr9uUx
58bw0CfMRPdz81P2OyTcq6yC55j6WwM7tFzS2QQEG3ZpLtnCmVHTpDIMIeQQ5Q4Hq1vwKcDnxpTb
Mm5cilogPOsCHkbD4SpRW5oRzm6nDfv4G3ITDSRECxrQYzEeYJSsuvEwFJBdwozi2u9ZOruwj8mv
qJfdcxNRNYjzslaBJrwG2w58311N5UC655M70ndmcZiBAxoYlbsGMhc4bNj+gueEttNLD1UO/Xk7
xUy1QSUxqwjF+C2IfW3M19r9NZNdP53a7hgI7hm+IVjHjfddmS955pzZEj44RUkYKWUtG05ZPtvu
v6aE65KEI6CNksQsuqwsvxbq5tuftWvCbrlrkLZNIE+D9jQ4VwvIRvqeuvw7sigZs6S6dVOAsIDp
KVlC9D/+9CjqXz/6mri5+6cYiS5Dl0OPhm9gAlCZIHx5ZNnFe6Rh+CYJ6UExYHGDj5pZy9h9BtGr
lhD+sLOts5Y/e9xdy9xvjIa1zjrEK/+ZxWff3XLvMqC6DMRdT8TKZL+Tj8lKJZxMEMV6rio0CQ0B
hfk/q8d5yEYPFiSFYEXJ3nGk+qv6MAV3j65BqCe94PwcUKpc7PwFlST1fUfS0sGZdyxvl8EpwtXj
QFlVctFvsnpt2g+3xv3s9AeLCFKMzeiR/W4ZPXCPeKx7ecIvrV3bbwoIazJ7p8TbpGhEGJWvUosv
WGe19dH799J6nZnbGpdIv/rFg7RPpfNaYYYg/RQc14QeBDXK1G81zluNOTSOqeAjJWdBoq3c5eZm
mfFjcYgxE1gMQbbVn64jsQnJQ86PiGdXbfBt86yGz5TvxWLka16XBTUNrwUuByIBM31oiY+uCfhk
i9S4bkIr+dXAVWl+spn9+lgabArsFXaKrexq5IRQOXexFVr1Lml+c2qzflmG0AFMSDpMg2LxN4GD
w+XliJMaHg1WKDxug/Y+NmeH2qlj+cqVbgyHlgEA6fE4Oulc2Jcg3wLKz4KViEBuEY37WYhXp003
ncM0i0eU1aSbgYtDVtc4+el1zoP57ug3iUxSNq92f+zNe6t+RfUUBTdafSgZnwYMzcYIW4M9FXoA
gJJ6+t7zwGj5J9a624wk29a/ie8u7FNShFz6Puxuslu+guprsr4EXSwE5ZhlY6uzncvXafahRcj5
nE8D56l5YjTa4fZJ/lhuPDYD1G8vRac2kgAbeszEimfd/7b8xzkmZGqggQGxxT31KZhzaYzuCLOG
IMQ00kRdlL005h02y/o/15uEViPLTd6EuXcc3bcAQ0ZF7QP83XuTOl3wqS4+KdlpfKLhURJIuBDF
GfPI4SVJf5Ka1CSKdY+bd1wRmeyHVH2p2i4i5IpqlAGUXlyIyauDLf/Rg1ve76V+kPnb7L3bAkgu
t5EjudDhswOO3UoaPxxjHHzWP/c9uMX0zDqDCFsQb1Kh7/6ogmvbZqFbvyhGftMzDfKq7p6JKclQ
8q40cZrFzEXyUZMMw7viJHFRbbYrQ/FN0qKVxadV/7FddywdlDGSHDRCBY20bf+WBciQL9/+m4xH
B290i0vku8cXNqCriK84Ogcg7YR9Q6IFA8WrHxL4+sC41GpWexfKvRaBTAJoyVLFN5CevMojite2
fIk/MvPSxld//nFwenMTAXHwZhK3bpW49mSh8DXTA2P8irUHB9Vu7/1MkOCH9GZ2zzriYEL/Wjal
QPVJs/sY87AqNq7NSf8l/bPLp1W9E05sFufJCh3/PMdHkh+o5qejOf1QebvaOgcMYxyJa7j7BhG8
mNSz6JGxHKRixlepgeFErKucNFSoTYOCK7CREiMmBUQcvLTRy/Qtm7tPdp8Ax1Rqp5wtGBvFtaVu
kcfgogySW6nGcBR3gmoZy5IotsrULe5IRA+DFJnA/0g6j+W20SUKPxGqkMOWAAjmKFGUNiiJspBz
xtPfD3M3ril7LJPAH7pPn4DyqTpn5mbEswrr3eEuDvdkQU8p4x5DSraV12i7rPsXyvtOZspzk+KP
UXsKXwXXvqA9lfJSMhap39P00VZkOXR7vnfDTIF6OQlVek1YXsqvNDN3OWlYBGEyKw5PPTmnAcMD
S7YFGCaq6MomNPoRk8ppUUngIyFV7boT25XIAR8IB+JjSumviJ96jHURqdRoOSA04yajnjppFSsQ
jG5Nu2+4NJIZeZuCsYV2RqZCSznGDxHEMKg2vN0cufSwzeqPeryW2aNUr7Ox1+azGL9H5Tm8Wfk9
r/7iFkAj+A5Cd0AXVEyEuMuSHYV7/p8Go+hFUiBnSK6bGzISxT8kIds8flrBOSweodpvTHRkYv45
tMZ5YLw4YK2rsbgF6epDse6bQ1vZPNxXJexTkkrp7zi9fbBg2BJm9TvDr5zHr56ZOa3pypzA08ny
0gTLlRiSjvJOphVKbmL2ZQIS5vlfFrDj9vqTUWGOCsxQJ9RNeK300mrCbiquXgKxQaH61ha30f/r
9Y/ACIG9cMGoVrq2KbQttZoBwNU75a3Mdi0lZoNTam86Y7gTyK/v/xSM0lkhmpvzsxRGjz1ejUn8
3me7hHmCGn8bTCera5nQB36kXD5l8S+vXxbjEL2QufevsBqk8lQUELPsrjgP8wXFSV/C1MPyHisj
vdlJ4lcT7GXpIo57ofrV1Eu1WFUDK96m5B0XuHVq9ZvSFPYh4EKGrVhuLUXZKK9k0TAhtywlJq4a
lfIHVCLgqEaNqqnrgJ5dQNcfIjAFU6drLLmCerqe+awFkq1Vp0H/Fze/GhP7HicaXXjXsPyxIBLK
OMb3tzz/UYJdzKBZppbA3nnHFAe+5btR1PZgfWfzaeFyGYBjqgTeM0CIBGyXcOLLohVxbjnLgXDp
q4jESoeurJdEiOHtlih4bpLV3LNIGtCE8uAPZA9Mv/JPQa/YbBqiNNtbBEW8LXA0FshQeCnAIhHY
cfOKM/IA+a5BPaAktzajOm4xM8VOOXJri6Db+lXRbse02SWFZ/cyhAnNIzCT/B+4bcyfqoJNpuBU
WceX+4jhFYtARqx7WkjVi7DeMEispBlCYaKfjPBt7v41Bf5tULaguTWcw8jEnah1eqrGDrgQ410S
lYEUAVFFHWetIT7nnHzTp4oGuLH4nxU+k/Xmt59FZLiFXmP9hWh56Xix5+4hc7SUEGmIy5IGTGah
uANyjvB6woEKieuOgu9HymYnSn+wq6913Q3nf1WEYJLfxEDDHaE4ZSX0LGOtD4JrJAhtKGgLyFZo
/4hGLkFsUQokTMBCeVtj+qqxmDruwaqk9BQI8R0CV0Z8wthhbfkmFuxoQGiP9BaC9nMSHzVQkkhG
gkmqC/Nhrbi4qfqpgEDzh1HeMvuloqnuSnWvo3OsnFVGcH6j7MLGdDJQTd2y7FzFhO8RBCqg+Edj
HFGmoRkAmjHQeYNO0CUDevcuqnTdWDMpRZaJYtXfg9MitG6wg0cKEQK5juxLGW1x2ZZOx82SLvrZ
lOxj1o1GoGeRB8DlKl2KgnvoK5Y+tfy340rv3i0CzpW9XB6XRVK15FC5obEfjaeAK07mKnCWcAtI
wYVcATmtT+gKQIM21GsxamyRv4doBLg8ig98RZKBMibcELTVW4BYQbngG6QBzeGWX9RH/KbQIc8O
kL0NfgXDctsWD3W6dBPa1m0O6yoD5cav5AvmT1dQhcB3QMXxo9URQsTAjrHuAc7hqGmnc5efJ1Lh
uHKxulHXoX+xYoCKTU4geIckZZcLDMEJdThip0xSIv8nJnel6HXC2q+2bXMoOX7qn6Ux01KEGewa
npyR/pE0w1KjEGakIDmY9NS0lIiZcLbr9xOxSNOzJw6u/0gmnHwWjYz5LUcHmSTHjKz6GNGiBNrb
wRdQ0r+JV2zUP1nH/JlMKAC7FOMh4cbkGNM3BRuw9gQfEEFk0cAkX/vWUR72Vvma22/dPFvVywDW
AVTW0++4vKcFOuUOmQYZpnzc5ZhRwJ2UQXYShH2l9hySQ13SF9yr4DtM75a2l60jb7PM921zCyxv
TjaN/E/EHReT3QrL2gnSbQrjT+OthPWPLKwV6PLZnrHHYB3z5mBMm5SiGwAWH1tMFoGPad/lFamt
2Gihx4t36n0h1ODkIV1b6a2OuEj6dyvZtfAzrrBwiGllzmLMWxFTsHgzsj9rF28xwnMqXESUDxCk
sF3PCZiFF8juMgYSls/cm/cBZzqfSf7REnF+wRoW130HkzCFpcUKjmwwWH4IVGxrR9MCbw+1aRzh
BM4A4ihJu5BgMJ4Z7HuoOChc4wOflN4mR95f2x1ovIiVva1E9vjFM+FOCVFbsSDovGRY/y4x8pbv
ls2hCm5hQmGxG+cNROzpDcDM/6EmhkXWDw5gOwSLufQIzUvYgq6V/fdZTFvA4wOGHcRqiN4IpWY7
m9ahdIzbQ2O+z/GdrcMSpfNmQMkXhlTJCou5IgLzPaYdQzuZF8Rku4z6cLXQ4o1q0sfaQCzTG6BO
hqjqmrwY5M7fI/gloyntJre7Wd9b8Qf/TCnTTB2iaQ1jHLTO2LLYQEBNf8f13bDDDaeM8XLeVtx1
gHEv6GiLTbW6wO+8bAZDnWrjvjD1+6wiB85B0EtY0yQBTq6Txl28fhR8rs+tdUn9C5PStsZah5XA
twvfS5yTQhqDemkOtiEOqFr7LaXMidVnK135mhm5peCO5Ukn+bY+AiPa/+V1bkLyZtFFIG1bkkdJ
dPGYUHBDQT5r5osZ3KTmIBig6w49ZcqExFG+BqI1e5dstLTY1e03zpGrgKAcpDPJuiuPPN8PS11L
BpZcDudE2QA1M8JFJ+jUIDZQ5GlrMs8PHHnJ3HMGYc13bzDoouJQOIggOjLZsdUXvSqB2jxN/h7v
lRpK+PNhZ9lTs8NloUeWzahiWsPlM0tHbt2G88mAx2jTsDD2m96KTxAdxOzW5CLTDCz42dhzEJu8
UvGGRV6+yrazF7w30MEzBCab2bBVzJKZBWP9CjHit8B+k3JefuRs/QXJ2EC9ad95hcxQ1doB/BZx
8RFcLoXmAr+9vSEqknGUxLwVEQtGNTQ1r5SmAYoEOn/opoJHEKuEVvnRKS6YFrKBFt2Z77WWjS0/
f1/gZKX36FbBXf0IcEs+ZBOkKOIETv6AP5kLRmuEm6bcLk5ekcc5ZyAwDPb18G5SCjDXIoL2E2sK
NuK8jTQ8wWwxo4ByEiK/nl18IMtqqtGkr3GNCYAZteWT+JCl8Hs1V6aKGQf2kds63SDVrEwPcfeS
5oUdJT7OeD1t1PBcqXCCbwUaXt8Llqj5TRrtKDbJmqW2iNrN2Dt4pEw4eRIFEf73XOEyBTdwyDrZ
4qfKJkmoXPMzZbzQO9BjedESTXzoKNmiu8IVkA2cCy52ptI3HTDbvP0Oxy0p9T6h2nC5TVgeq3J2
4WaELBfwEPS3zHhzJHsbAG2ap+bi70Gn97z44tIxYK7cKFprKlIbPIo9phYinmPrnkwH3bZTuq5n
jBKfE63cdAvR/DRorikw12X2fOslL/xjdM+ovtI9GdkyQeRFetQiTFnfpO5T0i78HPTTJhTs7oB9
0oCp+kWHOW265JMnjLW+8UkDr9XQxVKK/oPVnfLGAb+RYMtuJWI+Tmu5raezlODY6M0aTYZX64SE
buvxvfZPYG1CZDfTgYN6zF2rspX30Ru/qCPsAeMBYLRPmEFuhwQBQ/GVLtmcM4iFIgZY6+qTKwFf
HMtkprxl5sBzCMsLV4VW3Dr9ODR3kstikqv0dcvsdN5N0bqNPfOHY4yPbDDkZ74PxLHWsgOysyg5
dvU+g6L8m++EX9Rj0gtw2oRqaGLiQd+y8edb5C/PoCRNr9nK/o40H5Kyu2bZAHnh0db1eQzuBBZi
fPstFoTIUtXX3H2nxhNCQ53u6tmFroDrldju1PJTpwuhl6d1cpHlDtXGr3dmhfXcnmqFbcpIFryz
hOulnoY9qbsjCRKz27UeSgj4Ka24jcHfGhxPdilGRNYZeD1ElPy4V/fmwxhQNK2hFTOFgasOgmnC
8u0OjLG5aTDZCIjR8EgJIcUMbjXoMkfX+JXI4G7cDE8Np6NBugXBezwdtXQXdW6WHvruEPxmbzmu
X/qaDsKfENTYn/JISUHM7J8M/+hABIzR3UQBrdqew0F5IBdiveKEBZ7YbPpkI8sH7kaOg7wBol+3
ssdr5tSIUeMCk3FPtgsWyzqXZ6wv3EAGh7WtP7f87vHF3oTxvsdSlLIeRS7oQelpW6RzG1Zi7Q33
CSB67UYvKmORQRJGfoDSqFI4G+h4r+XJ1b703/CPWQhlNeUev02sIuUov/Lv8jCKz+a3uTTn4Y2+
fLpTLcsisXkreG3ERhQ/+b8JdhugwotdWdzFn+A1HRBJwxZkwLlOd7mHcJNJXrUv/0H4gAK91Bci
Ffdu+GHMxY/+yaBjJMcZQ+/P8ijvUao6XbF8nuhCQX+IPhP8mnUXsZVpx80afe75zr//DzaPiVOr
SkXl9P9CRKA3jnt+PHIxdqJIWjMCXC5i3wFzan7q8Fdlns0qIKk4dSVPJahmFT25Rurv+BqhesKY
68MXP+qGO9Ke3jCFxCPev/Pa4Itp0iYXd2Gwjktb6xwaYAK61GxrYH4ZwC90eFEdEFyCTYKzjJpI
8fJXdCCQbjL6NcTwo529OFcw32imD52LBz9kgEpspajSlsrHRx6Jo+MTvqPGncPzNlYo84zxv9qv
8mDEBPhNtch3OQ/x+6Qv2I7EOHNPwjpmGEhRRkYiYQOKw7gHkexA/bnWuANAkJazUbbW/Fr+i5hJ
UnaVNkehj7UJBMuV9oVf2N7MHaZFMW7dq8mpV9zY8v2lOubbfNKOMNLjjfyi6LWuqKZ+JMMzDhRl
T0AazFNArOPv0RMu/A8F5NAydZrAsfovGIjQcgzLrvAFgfS1zC53TUu09ArfFZr8gks8ekvwtgfn
DwhAA/NxdI7aZSy/YaTQMGgnRgcYjJyW4BhztC68h6NcPyFAMAvuONNQ4Co3/Bnoz7FTiXl6CKYG
L9/jmmf5hxBZGjKG9K4zI2OV/jbUEvvxj/E8oef8m9CXyhsjBOwgyfaW9+Zm+qiw0gPBo3AAxy9W
i5jtwbOdaSu+FViNf9mb8a3u651/5phvXTIj3NwTfidjBaT/VzWueY94vjs8wW3rTfqlJKAyRQnN
TIbvRTQLjU5HZBfBryukN8YGGHbOiSC0+z9slxlX8Z8g4YSLtCf1SfVLxZewi7p3vqLFTVXie8Nv
wgJcMbFTbARNCBWRFsa8E0TcBRWSY575GfoZ2le5s2Lmys4cgwuu8IJYSe9Y4rOuIBC1p8wkR2o1
PuSDcWVclLxVIMz6in6ILFoYMwQbdEths0BIx/o6Me/7WMo5e5x4ay7eaD6mXqSMIyp6lw+swlB2
lwP7e3pjYUijS/ecPvgecI6Tf9RvgrqbyV9ifyLM+0dYi1JhabptPllTIIUBh9JvYi3PnArC+Jo9
zYX8Dqi1JnTN623KEZ66f2o2pptaK7BE+292Na9ymID9gZy/aNC5pH+GS28rXv2IV4QR/PAqN8lf
Z5uMWuMVxKoUzaSNecKL56odh7Xlxas/eOfb/hMHG5RMC7Lk6Wvxiak26LXb3tpvDk7I3wupnMAP
gAUbJ5CV8A/Ac+IF5CsTGuNWAhjBCRyZnt3EHh10+FEa9H92Lm9UbHHJsHqK5/RDiG0tW4mX8UZN
y3s19tEpc/H+7ksbrbfCW/03/xhsUDQ7kCsuBfDmEQbVM1ghSdkbx4D5iq1uzU9sxPGBd6eYvcsi
UbftBlrgARBxtE0SUTzpZG6xwbDzg3GvX6Tp/GiX0CvceGs8cwfM2SOTNfLezvoVcfjKONGd1OMt
Vr2GRGd8SdUjmicosJvAPZNtwIxrrZVO9KV+ssfbDySSzK7C9mScoF6L8DQ93VFufO96OGiMjHrI
1njkuzrH1rn/4kACZZpv0q0ZVt0zuXQXjgJKehE/GSTpBobaUMUQGbvwBZkhlQ/WR8IE1LeZ1Ri2
2dvsTBgaFiL6FUhDeKpP6Sl8cMhxtIzsOpw9/kVgM1vryL7HYjq01Xvzq1t0YCuseDly6r+KrCw8
dP47QOfJVj/ad+YyLF06jPG/I7N6Y4dwnPD0sW5C+Zdf8DFh/JPBmDhGJ3y0bvLngEBTWGEUxafB
HZkXyzBcWs5EECUnAB9afKfoz8trywr6we6Pp4hMGh/EwoEG5jBPL174FLCxy3zbf2Q4VLOgKLdW
1Z++6/dU2fIvzRr9GxMu4V/3ZG9NZ75G/ChDCihKB4cfmT1lFCfAiI/0oV2zJ+GLd7AMAmG5pleS
p9+ncQE4eNRhSh4HvAeb6VGertQXPxi2ewksgef8HyjyAocygmY2twsu2iP+6rboOF7DNvyC39f9
ONg6HcSYYwve62p0Zzc9Ge/VE2ugdnl1xcu8p67sQDqB1HjMP2DEomh4BBdraxzMd/0dO7QNh4gJ
I2Cn7WBYdq/RnZBz29HZ8JQvxcuc+NTa1qF+gf/On/G/0sMEYjeQYsxM9Cp99R/GyTwjrTmYt2Jr
UdkKbxS96TY+aI7iSp/psYiYi7GHNMySXvHJesOSTH9P+BHRTwKFgg5zb0AwgyO/tpz5rn6JX/hU
2tj+nGD6PnsMAiZPvf2h0MMpcmXeum25454YtRUaJtzJmESeRrt4cuTUf9RD3Yf0OX9q22nDHMgJ
tobNUod0MF8vIDOMvI+1y0Y/wbqzAeZXTLdx5nDFl3Ud1vJZvCsnVXHkX5bVeEM/c8CNwQlX6m3Y
S7ZxFdfKVeI73MVLYocOET92Y8u7N3KcbMPt7ZPmhQ8DkvQOG9d1/HHjTH2JO2BVx7KFR2+PO7Fb
jbtoG7w1jstF/fbN+ICPunyYZEvHwvjmEXj5ByEY63FfbzgkcPbhT/I9h589Ejtps3CFhwoJ4W4d
voPLu3+CZukUQGNO85l5NC2OfLWWZU5r6InbduWGu5N6xqGG1cAz02/QcBz5eKWCgtO3yw7gGD/z
FYmaTce4Uq+ts83sf+lH8SLtylZsEn9titHNLSQnNPG85W+AxZz/NZ/qRXVqNz5dvHANrvY0z8xX
T39MOq7FFp7K2bjlewSnGZKNVXHgjg8f9LuRne7hr7pQ1W2Ud2vfZpK2spzB2UBevVT7Tbk6zL0z
fLb7xC0vYOEOcfYk44CScipyq1Cc73AKciGafCJwcz++6Wmv3IfqikGak2xN8Fw+FaNNF+Mcr/t7
M1zuROgxwoHLCG3eSvrFfv7Z2b8sErcnFeVv4KLgZAHKqUiTuGiuf6j3HXUVLsqn4DBec98dr6rz
b2ZAeTuP63xr7vL1uC04F80DT+wLjMqkC+RkOOKM95ts9U9/HR3AIiggNhYONMufl8QScQlIJ0wR
oVucwn/l16fiWR5WZiTZeBhbnSzXV1aIqLwE9jbFyJGBpw0LB336Dea/ecGDUfeqI1lFz2R1/ZP3
5O/6LjeXzfYGC2Tr67+cO1vdCe9nSObOeLYOlVutbjP2KsDEN4oC8LcHovbs1L0rR0qJ4GJ8mW/Z
MdgIrnTSvkiPxTEX1PfLOopP7avdCCfkSO/pVjwlj+p7+DOezWk4tsQaqVuYeMbJX88e1yKdzln8
7MliFkK0ByvcLLHptDs8pH7Iv8Q85gizBGDXmVnSEY8w83qScWy6bDvd4tx9W3bXh7nSvNL113zY
9ke6QYZb01kdpXuITOD3aawIKHR4MNKpTdlsGBhvxtUPZBMTfQj7QIF5fAKvcqZfKgfxspQPZ9oz
SDJn/c6JKxyZ8tr+iULsHD/Gnb9RncYB210wCAJ8HHU9UhmyXvFWfWPG7jYv6QQX2SlXd8ux41Pl
zCcUAJj54jmy6tz+aXrm5Yda3CUl3I1s2hp7Wn/Mpyx2YHbJvxAxD+JZY5HWe5wNbf1M8LJFebyS
CKNYXfIf4cHnoBno1iyYseZkgaJBwAXWro0DVnj57J7BQdxyXaxksnNDouiXJVKjKvwXvQdfaPSu
xQOoAS4da0/eVi+RyS0VDPNFDgHxNqxO2pU290PdtC73cmRPn69X+vgwYfLwo4oXIRkSZ0RkR+83
NFQbrPQE9pjytxyf1jfgYehgo3Wk8OY9duv5pDtoBsiQWuqzn6ewGThQaLc5ObDzFCkgcGlXt/4v
Y4rxp2Wq45pXAoQclKHyp7+NKGTmK+YsaM4l7yO4AHmsKlzaie8tTtmK+dJGP8HhZOOwcK7YkiKE
uKDFl27GiUtsk3kUMkXr6Fvhhp0jEKBd/oVksK/uxvZOGcDwy9F/s+d8Mw+IPEER+z9QSPABG3By
2x7Q5R0YsjqwpF2O1jmlHHKtLYX9FkjHobCnIFlKWups7naNy0Fwkh/SDlZ3zNiefDN7Y/1aW0Zv
v/pB3RKRzlLZwXlY/mpvd5/arQOcs1OPXojaOrUBTtj1FxQb5Z60lkPsLn8W/GnbE/MVd8rOSbOL
JGYJSNVW+pb52bRi/yinMkOVwziYF6KceqqZj2DHHqEgH9BG6o58Jviloa19g7R8q0nU3TLlP0kE
RR8i1Qk8FT4qAO5c2iXd2LZ6i3fLsDpfK5dlhM+VjQ77DJ83+ZgW+u9q2gBP/XsndAHuiE2L6F7I
cGF4y03GxJzmkRB3B/2BrV62FOy2+Gu8mwcuSpAxli/re4cmz8sf2Tq+lS4EXxJs7Witn2O3/ezj
VWDPVzqLa+0Rpu3fhIUqJ+PM9ppvvSu8B2wurvbpIl/wwX4sN7V2RWBarIaXemcrbyC7UytQWnnK
73wXDuw+RA5X6tSYWuZDLpdGufnU3+If/TM8L2PHgAvTuI2OupVuBUV860yAHRf9UH5MF+tbPDNE
4FPiLLEWvHYn3nnw4pnBEuuZf0e6UtFFh+aVb/TVLjzyLd4/cPHcq067G3ft6gIBcP2PXHBHPXOc
9G5/LByDGDU7NVbf3ZqVLN+FLQZcp/y4/Cvm0+AhxD/KUXQYQaivhotwE2/AAf4DDzi7zrWbP8Qz
Q7Ef+S2z2aEOBkjuG9fNqVtbX5hHKzumnPvhKa8TPsi8DBKAibqDdaTaO1JRCUdth0bttTx+40sG
LUJ3fWZ80BzwgDnOOyACOIdbw4MHwP13m4CX1OWo2k+/rMzVsBnWPGybGmfVeTcMh7HfXy+tF4yE
U3yFTL66hD+0ytm2u2BofsHqeNicWtd4p1CIXeGf4hEaY8N53piMqmk7qDtU9qrDsIdTFYNF86Be
gi1+5Sd/IzwowlMP+O2Z7hdzs2UOB0vQoex+pzKwPJ33EA376FAcKLGLZ/pDN7uTbGkHbeVgLZ3Q
SbwzWdFc6EjM3tbTb2SXBehPp4/xYYitW6W7SsIGyIQKj5xNgjkfeDUDEDWAeBWWmcEQMxoRe8Bn
7kcAX1MlmjiOPqcJM626jltHGoxta+ILEekt6Uh6syU9kHlfiF2QsWDnGAZOc9QdDW2EnCNqu4rc
xHOILjkoRMrpehbP8O3najyYMdgDqWtfpWLN5///0v2T81Daz+EQo1qYzqh7/oVWhk2XyS9W2ZAW
Kvl0OhrnXhbii9tXBvoS+mhHj+riYPoL0SaO92nJKCQbeuY/SvlIxaL31Bh371RViy16gk2jR9oe
7fM4k8EpNL0z6pq6V1R6laiCshDKWBhXKpR0qdNFBIjQQqTWnLzUxMJrzMgRrQHmUkgXeM6j0/Yt
3oQl+2utQecWGmKPwBp96n//VSv9n2Gkw16tJP8Q1V++mv/rwyTE9o9yvKu0baHIHLSGEq2rCeyr
sXJ9byqXrpmCfdf47H8jVPj+sNNtsr6QfTVjfStqI8GheNawYj4qKeKKwdI/+tk0kCAxnzGsBtNd
pkwln+WCnpqU40ckjfWvX9bvhjrUjyxnPFQkxk81qzLAnAC03Y8Dh0A9D46UpOW+6YEnRYO50pz1
jFfEfVgX3oS9vL145jG9CSt6SCabQa2Ju7FUIDQu9gp9Lmz1IeUel1tuFYkfWIRT5QiBQOBYOyw2
zBPkRJQrZqBZfHXd9qEEDMZ74u/6EppO/cPukERVO8V+lcAzJjakLoCrDMP49Js2oIhUbPQkN3Sa
gJFtEJ81EVF926HVKgRTvUrKgOGcrq11NZ/cREzmjSGy3gO8R/UOjqIxmY8xxgB6lqqDSohZYM2X
vPZxSSqhMxDmeJuWrNn/fqkSMvJyqOcqhAdURpjhl0Zab3XiVYOi3qF+wmdj+TNpMQSqk8oL5Sg/
9XTnVTJJG/xYDn6j0qHPaHcs3LrMGFKnteCWaU3RS8GOAYqbV6G/LYMM13QIZpzxqhTuzeUvBqJ4
LnFxdgX4Ao0E7XfZWP/9UpLZsLiOQE9S+gSiP5NlTR0koLWS6JqeyNflbtVb6YgaikZI8qd12lkN
UE2CjacvgW4FTNja4tk2aneJcElcqwqASlTnpLgl8r+GRYfATGbIK4WUqRaoxSRFxlkxsLDEENuv
m/cAekY2ltEeOxIddvmDJcyM14owdUkC4TnGhjcKhfQmxici0Jj8U6NhuA4SE/JZ5Y0ZG9gyYloG
FBsuIH2LSzSRIGU7SM9m6sMtsU2x24tmtQt1cHWzRB2C2s88qTqmTcLyF+qQ8ExloOhT6hi/uCR1
q9HYIX8v0aMbxNxWRcbYYPxoRBgYo991e9IdIuqrDGOCAZUR+XfmUTergEUcC8e0jHBDL5pLVWva
QW9CRsgobCKphTirM1xRsOBAlhT/ZbIw2GLTxns1QZI/zqkJV4TDVk3wIC+VGEoOuThSqYl7JbKy
w1QX34JS3bIaiLfOSImTg/EcEr8K8yc99z2jbUPRQSrixQxSiQ6KIN/8ggmHL0MSqSFZ7gnQMgCM
ChIGDrO1h6s851aKVWESHbLlNxWFC7LNdUiXnJhi5BeHMY+euQ+Bu5AGTHaX36ohF0OG6mLV0cdQ
tv2wfs9Gs99hWfTViezrEMf8XR11b0LYhJd+gLoWNukND/vwUgdRdMnHyTp0IrQiLUGwgBlpWCvt
Hf/rcWP603WU5QcOAYihg+BqSBYiz2mbdoDBXEb0rAnkKsHpDF5ONcyfOMV/RL4YXhMJVUvpw8vC
fT7mXO8oPwwVr8g0fHDdCVus56crIqxuMw44jsDe5NHupsyo0Twy+o5KjWjaaZnfFC200C7yZJWX
WCIxhMlz/u+XmeiNbe9P7wQXZWdTwnYL58N9XWkc1MkEkZY0AkqEHi1O1owvpMjxdu7IlB3S5M0P
uRBJzuxeU9pThcsSCn25dlkbkRbtzGCGh/FotbQ+o4shAlkAzxnxdsR9kblZFN5SSIlyKRQIWZDg
atIblxGuNDEWIcR/+th8rSspI8Qo0jyzwLpwUKc/iaPxFptzsGmnLQEj6768jWhOEtgHUfdIzQdS
19F08V4ClgvtKnuW+XcpQP/GWlyMd1GNAwSA8lHFabN4T/KtEgFwyNi0Rc2zbcUFq0vaC0ajPRJG
XMFrfNu5XjAsv0njCRO4eEkvveOymaC4BD9nopckRyIYSpnbcKNkB8vfYujVK5dYs2UujhG2tSCt
CUkLAY5+BoXt99NBSYBXzpxnZfx2Bp7vHttCVbyRKbrJ5E5vH7h48wruEPEgyEkMfZi6wFzE1/Rc
wV8DcM+mH8iMoacIrwhfUQXL0Fveb7IPI2CMspfM2BXj2vXj7hOHN0eihZNg0Bf1tB2av1A3HNnn
xtZwnMShcAwDZ7Sac5Oi085h0DCDZudButDXpplclNT3tLRdS63oSb9JipNxUR9aOTtaGuJfsXqO
WDekIyGHJL75YrM1SrWFC63c61aEq8pi1NpL6TNawlTot2qtBZDW0CgQk4MN2koYoq1p+sy9smMV
SXe5znfNNLsDSfKubCHZiuPTKGKwPBm7xW5A1CoAmoH2qutKkN1e/Sf02zZvz2lWYQr13kw3sffd
RSWhzU/w9AlYbfrpu89W+chTtC9oJZrorWZKav3TjVNL9xMyMveQXKr5JhF4BlJ4najy2rK64wK8
5LUK+NO0lL9Txxgey7UU+CJIr00Iil9CWSvfxaF7r3Km9QQjG0JG0g5HLDHyTgofSCPjQxmOTdF5
+QARrCA5rNbtmMFyrsrYr3VwfUJXzOrfeOhxCAQlNP2P3rqnnNkZR62Z4KDKsNKCCydRvUF1Cqmm
BUH59GUJa/xCw0WyX5e6ti+6awBNgdG7KR9U6ExB6OWSiD/bPc8BcemmFvFjnKFb2VKPMOskrBtV
f43DPIbBzXfdUCK8x7MbIZlqL4W/90mcCI968AkjWZ7Wjc4KQgzrQf1PiAgOT/lXmlzi8apNDDC7
0fkjJAzND0xHPGtQ1hqfsvyNL8dO0YK9WfUwhOHUWeZm6IRnFuEWBQeMxS0a4AIYvBpIkCNMdKz2
qzYnO4IAovFkdOkH80cnEX9UNr0qvZvwY/BSggTYAEhJKH6JAYEX9B2MEfwteW2Sa42lLtb9lRk8
tL73hhB5mejUePrgdICAkWk6OmVGi80aJxOqZZlvKiPIuPbkEEDi04ic1zElB39cNIADk1FNZkXt
SA8VGa7rMEF9ehosj94ItCaKAzSiq74tqboKOvE0cOA7a3CVoF9TdAK/IBMqL7XxXqCvNMR/utJc
CDz3dEu9WhSSbfDyAxp1mNj5JMJiQjvqu0WXr5uCx50r6yxXDrjJIjIEJOl/WYymhgryy1wQyRDy
MkFx5l8RnvlVd7mW7ZkWldy7TsY0K/4a6p8OS4A8g9yfXdT4KifZJQFGRj0ujWufzxXhKuSD2s2E
eKsEdOBkq3CKWUwajbskA6ZW0jauB5c0QgfTnK+kukeQFfIJc6PxtZhHRqNqZwp2BpzOOToJiUBY
+btLYCUziqe6h6R3MqIHJuhl+0lRk/r/FBDJmMxuuGr+98h2Qzg0b9WIxEc8uH08225BfsIPiseJ
77itYLDQmov9ycIphZ+HbmSCrKgTiKDEWISLChKs9Tw+JflDCbiL55+ZtCCgOtToXXDQWfvsuLH7
H0fnsdy4smXRL0JEwiTMVPRepBylCYIyBW8T/uvvwh10dL+OV1UUBWQes/fan5r35xtbjYsXur6o
UXIazEn6H6kunvs+YnEsV7lF0jL6hvqjNXeouLEJF6uJ87fD4+BDGT/EvPopioZiwKHLAj3YI4vR
0bc7u7Q51u/5tfUXXHHd2D2VTLBDJrIkDpj/0PC6pH72ebPgq0zs+IX+dU9RVL5wC+OS2DfDeiZh
JycgN2FHy3saRqah7bbrXuyoosy4OxoePfbHHUYzNn/uo9c3ZXnKyo+i/Qv45gu5V06AiKhb07eM
qMhpiEsktrxeEcu6MPmOzQ8BY03O94fxUYy3oUXbrT8FTF2CGHEBDL8pW+s6zcvNaz/zAqP3/KUQ
NZghmfDe7RAbJPZBpGr7EZsC+jO4JTmGs9l8yTHgO9eo3Hc8vSZtbllXFCAxKtDPpPooq68KgW5A
UMDIJ/W1uyA5lBX8oAFP6X0Oy7+G42MiNgT0OP8+imknf3OHm8BeaZSrAcudaZKSAovP019Eckrk
Bntl77GY5D+UL5yZLn7/+iJskLvLojnUbMWB9pH3ArOYgUhSLXUq3VGdzeKUe4TeoxDr/4rut/N+
W/sq7NeG3X08mybEImKSxkYqusj5hZxulf4m0hSiMcdhvvPIwRtes/jVEvVCck170WbywRzjVuH1
oObeWfarxXi++PGa1yHHVIGTrfP+6ciOMn8WKJnJnu3rWC5/w/gci0PTnhTXsc5DdsqsjaFQYhsf
VvcTdb95/qjNs8svzjo7iGpCFn45HlMEbTmJQMEnRAs4V7xZxKBBmneuBVYMnFLIeaR+MKwN0qSe
GKqy2wquUEcAkmuXjY3e++BUcq8nB2PslnGWrNV3wj7aMB/xrFLkNlS+uS6sS1rcRL0Z8o03bg0T
R93a6g9cShkuTQ+XKZ36k8G8m/GuE4GBc5EconZw+k+DccdsjB9hJJm8WUhPsayuwJsRqiVXEra2
Ld11xzuGX96RyOixMhMvoTVMRVmvgQqvsFV6/TWRl244FT3lALF9Qr1M7NsPGWQIkMmMB+CGtTsd
HD10Rit8JfcMMRxkOQ0ryEjuY4ayPgNZB1hT7FPk6gPmWrBNER6MvH+xnBnPhuGP4w1r/IhUgDgB
TRzD8J2shMa7BelfzfNvIe3yMPAM1SnL/1rx6QbqVOv/BPgMPTrWqLTLn258FsxxoPboJU7CX0P9
wdPGPnIvxT9rAAOOgUrbeBjgemq4ovkzUzgKwZJ6atTuYNJggKZblHEd80MXc0hNdxzDYOBGcl9N
64VoLA9M6Xjp2geTkemBHghPoGCd7h8qxnGdRhBdB8lhfveoumOe5qm7ZslVCyJ+ZYxV+/eSlgdN
TFNytiDmxCHEuZDVLy1qsoanbmmU/DhBzPvPfmRVJUfFWswmbqBEk0dp18/Q9eBauL8WpryccrO4
tNnbGN+Ad9SwPgnj6rdD8VD0MWGqVqPx0MvkbLHy6k5evyXBuzMPib/zikMZDGQrV6izH1O6x7us
FTeNFwuWuBtdGotDNW6fTcbpoWUiCSt3toFTOfyT+PtRVrTH0LhG/l7Dyqf2FeSgyA+2Me42OeVP
oAsZNvYDNypP5BSTUs2+BHM6L/NUAI2L3qX256fXCp3WiJ9E5wOIrcYf9fmrKsQ7k69w092QrE7u
MfNeSV5f5f6/0HCZyX05KCzb6gWpo87+yNcOKn4dvD+vpirh0PGmcuuk6KQsFlYc6AUYojo6JiRB
N8vJ/zPkl9chhXQ+7fZdI50kjrgVxUNDUYyRs/A+JYVyIL5hxW97wHpt98/jUIh+XDKBw2c+MIAz
Z7b/E/8LqvdJ119SJCGKIbwc7u70FudvI8KMgmQ9QihXoUs9zF1rED1pw+4k18LXsGMCrrGIQZPa
75DdZk95wGfUdhUVmdDb1cT4zyEAKFj06uwxFbfngNYLaFsETt5y1GD4oaENwovJQjxhk9efnOqr
T04zo96DI276/krvDoP/k+OmNrWrzC5aDJgsOgYRi3w/Xxv5HjwfMH2U3m7zJnHBpMavLU7jeAnA
NQdoDXAqtQSrrasPdL5yWFKIjLxJGGepc0NO3oZv0KfiC+NvnfvdN9kOU5M49rPDpBGxxUddBDdS
xv5qWEHMzH66SN40a5zPjn9l/mbwhw1LXEPvJgbMhpWjAbIHLVJ+VFStIyWuO4e9rVP+NdAk9B0F
X4h5Dajqjf2k7wythXYCIGtgdw2L30IBVemPuHh1AngZF4YaGFJAWXJCNmz9QlrNkuyCUdZLEszI
3kC5veIcUjJ89WxE3/2RWGOz//TilRFBgqF4OpnZC/SKONy28ivj+ggDb+so/sWArEI29sOn6a7M
aVPxkzXd1uekxlmCArelgWLokwY3Q2+2M2BHCF4p3aS9Iu6jHpYGwEJm7D0/fk/TAAIYxv3KLz66
7qMzzjwCjXkW0SVEmD9hNZP04gWawzgYtxzCyxDluuyu5Mi0GnTaS9/Rnm5jbyXY8HWoNewRTRE0
8X4T0zDYmOePwjzNMT0YlnHFPWPRjGFwo3c0HuM3fiyJoTbeFz4slmpb+/3TjPDQUDKrGskTLmfB
05IRiBGcPWaDTbZFOW1ERy18FSbIAVAUWJ02rnVySKd1P/3k2jOCye+CQa63qrN9OK0GViTluiHK
ubmUDIzkNkObU9HKrEPepxD2B/caijayTN3unpiroeBTxheXjnWkHmaUv7KGb53P7j9a+PCYGQse
UbKRVHoK9XvYUQE/kTNflSQE72Lox3H0Hjoky/zU0ZeNx04LzwLfhu6eqH0srJaYJIej0b4HzfNc
HTvIRLLjRJ/hTiaPOy4u/qdFb+zyXFFBuGgrvJvRHw1cKT2fqMtZ6YSguanDMs5rq2UPBPEEgM5i
0F+C8dbAJHC7gKVFgLMnXs5T1dB7mlzcHLyjIqoWDM32BD2k/j7AEibHZzJZSeEI5xvexUvBVVfq
f7bGdL7E10Fsuv6qo8nou0fBPZWym4d9/cTEdAmnndNQLoZEbToclK56hAHpfaiCZhU5NWvzrxbv
HrjmhBGUB0LSQWdXC+BZYUbUNEt03BkqfzdOhn9n8jiXveMMh0CtGGJC7SXCc0q7FA2Cz4evWbq4
AAl6xMn6c086wHQbEvLEllJ9w/YbXVQI6X5EV5ictYhjNF7q1VdonmX4pdJ/xXzRwwbq+DI0YmST
/mtUiuOOeXf+FhsfMngn/Uk3eqCrZxktp/rizuL09he75bLqonOn+tVYv9jqwF/scUQbPDOmc+yk
x9mI+hnMEKbQBAkntHZ1nYblxBw1fa+G3wzYdrfWVU+Bi2IYqG9Np8V3lRA73hli1TnBSdK42Q6Z
XRQREVnpBauWCfAT/0zC6NWMMajPpVmCbAWwlhLTakSJB9ibIAGi3Ni6M8Re+qW7UvxcAZVt5C8k
PVnPCVhnt+pQJTkzt2I3P9bVnFrBPTH2+Xps/+VADnz++mbc2xXBNyhK6h+cD8LZR8OvYLXkDj/h
aBwNWL1piTRD7keWkvmpMQ6jl0MC/xvzeyrxYrIcdvRNAJZX4rsZWBJ0EIS9f2W0qbMLIesPxX1j
VncfWYuzBTPc5YBT2sX/53WmrR1SDomYHCokCsVRYkgYaXNjIrwW+ghRhKENTvsMFkAxFctuyCjh
3urBB7EWUD3Rb9ZYvBjKH8bhN1dfIKwW0tP2TuKQNsQQpshWPqn29cSUxtwaXg31DTMNF2iJWDuM
3wPo680lmldy/WerEP5ptwBCVFN9JZgGemIFEf3yCjtXO7oMxXHCtkEg3sgx5UZs/6OfGot29+s7
nwSilA4wChxcVy/+6RExZ5Q5NmiWU5o9YoblHC49FkfPw93w5ziXLlSUvl+GYBILq0HUV2rKWDH2
OZmOheq9+/TTcp1iLp7IcFIYKiLsCE38ZVXfVfGRe39pjcrLZ5owJys57MXDkjU6Jdfk/g3iPaPf
ay3mg96t8ehMr2AOI/lWyQucF0Z5UX3Qi6sLWFzazOKuka5WmfdiIKBJtqP7YnUGOe8uHIIZYbPX
zOeRC0rS4NPWGgXIQ++vt6enOCH0a9dBe+i+6u4SOV/so54qcfPgQyp9EYhjU67R6UCW8m9mdsu6
9yy5J/2Pan8HQWOKPd6U4bJhgNLzSrKw5U6nAkz/hvQROJ+dujjxN/HEIG2+GuOclidBvR8m+EYm
baMFbPoZGbXxR+pu7I65NEOkujBWA4bF5lZJKjrGpbwm/DjTbCXEpePLA9HKcv7aYv6ebHyaSyST
7ztCMuRxM8b4romJDy3U1++c9BnHl8mHSFPsX7CwfGgEyXCxTQAaBxaJwvucUHSbPaa+DgQCKAHX
XJc+I2RGUtTVyLI8/DahdfZxJKfBb1+BZ0TOFn7oSN6tZOOP/ppd895oIsKZ2y3ZcjoWCJWubK3Y
1eGcF5OsHM5CgRgm5zcT0ChFzM1SvjwLv23Ny+9wTRsjDMZ5Omx0V8t3zgFQL1N+9wwokxqhcCze
Ktc4mSH2NYaSJePsjozGmmFBkyYnIoUb9KbeV27JHZA34pKWWi9WVYFUJHLOsMj38NF3GdHOdbRp
KIxTTvUCTYxLo+akyZJ2d8Z6JJgAg501wF6LibR4WM63CRvXA8buUGeYNksXD3iv5BfOITgSdYnV
Je0xMbVfffAcudkyjbMNS8kmBN9XTcAgoFEQAJ+MiJqZlVSsYsDautXVCLm3cRTUYAGbrd2vyV7B
JxosOhsRHBV+iJU4xUhKPWsMASzDBP8q5ri0NzZ8DGCqdfwdJIgCi7T8m/CzzjvdURKJVza7wc+P
Yw5GCcgag9ziC38P+4HAeOu9T5XeY+sMOrfgdHDydUeHoBHp2+DIMEaxjJkB59A7Bx4d5ePCgSGc
LMqAn6N/j234ODvyjJ504snLm+6/57GzSMPyGAb2cbLHv6kVIOkZEvqi37v29BrAJkoPug+0n6Y8
0x8sHfhFcoFgAJkaBLhFjWsS7+MuRIaP981yrX3CFxN3EaRmi32bsdeMcyhHArANVCMG+nZTvgWU
WfrIlLO1/VNBEgCRGFBH2UZxqYcsJeZYuamx3sqSHT13Txo6Tx1fc96RlRUKskTUXeQIUqxzzXIm
vVc24Q5qYROFY7fweghLHzUFTpgUDrXh5KcgIGXt6IvXFDN3EjsAvry9YmbLAONCNhbT/nYpBk7t
nihYx4dJ+8PTiJ9yXYh+yai0D08+4/zB+W5p8TsW/Tk4s0iYm5johtBHFmeh5mdqlDFPFrN6D+ZP
J+5Rh5vXBRYHdKmsn9vfGEWV9gnWHx9aARUGZfJM1Ki6VcOQ1WU1NA71ZmT9OUQ1BFMOypLhY1wc
8vDHp+zQa/PSUGLa+XJiwNTG3pMKjK3Z+G+9bt+1tlxU/quEhKtvdUS+kGg74LUpn9vL/8Hzi9ad
/CjCz4S636AiEe30Kl+NYjo4IwCryrtBDMH75RxiFlA9uivaSVNlHDdyFxPatcgyxkB6t64loIm2
XRoSZqP9WRTyO497Jm3RJfdbct+WUQmnTcmtF6X7HhiyEOheSeCTJGISIZp4xbORxN8jORZpX2Ly
xRpsOU/K53dpPJTxRsLRMua328/TfJUCoefRqfr+pRBvvaVvxNDthoihaZROWElBzXFBGCSfcCC0
XPF++VqgE3Ii0vw87toJ9yTPz/gyWjjCepIsJYl9jLMsFhZp79Nn6HPCxjZUJlF/LQqUjg5d3zo8
0dY2G7AcsYqadCZhs96BgExD07dsW1+cnU8imYNgAsAYd1KN7I7/KmANbNshBsiMWYR6CWzsOyGM
F2qFIi5XpVYt7dnJFJKPh6vOZZAmAnY86bejVWsGxG5/ZGP2Po39e0tnnQIrSwwgmebRSMqfMOc4
VaZ3snXtPELRzLDdegzDtOqrpmmestlyenPS8xgxDqufo4q279rwz5cVHj+WANuKvEsZ/ubxs17N
+Ps5cdF56Vteu9hXHxLxRGo/KlXtI8oYtzZK1goANSqBcqr+5zNicHVOw1G+NelAOOn7lFWoMvOl
buLGpnC0HZKwWeB2TDJ9C9kXzLOMulDDjFtyh9XqywTgo72Y45sWocIM+P+xI9GHtxhVhymJSXV3
bsA8RL1q4qvBTV57zSZ0401s3JOGIgubQM3AhBnmquZJYPTY8izNxLc48uGoVHSgf4a9EcYq7y51
i1J79lTX3Wo0OZ0Q7LxrAE5MR22yAICFi9xPj3ZmUK8rzwGQyGE0KryULpqvcBlTkct2XL23Q3zR
gwaEb+KsQnJrKxdUrFySwFnRAjCJN5nijeVHSc0H2dYtMY9/xJLHJ7YeVW7vtRwoid+vB/I3R/Xi
u7hSAArZOBkJfY6ZxjRxv8j1YtW09oi1Dc1fDhTJPFkaDllkIVnLyNRfNkRNJ4UgE4yanzrR74YV
5q2k3DR5u5KwztwxvlR88T5mDwp+oWbGxHfAcohfOdgvY16KgJX3P0NKv8RjyRaTqMq+vBsV2VXl
LuZXkrDRwilbJ3+FwecJuLln/AfXCKT7p9rJl64H05mA7xjE8Tg4V6kDbtnaLWDqKkKpHUBAFHM1
F8PFGbVoldhf45gdfJbg3PQD0bxJbW1ir13Xg80vdNiQoIQacUbtAr2n/JrtvaTtzLtuIewjA66l
U9svdessO4VYmd3s1WmsVWt0WxVWzHe5z2uWcLGjLpWrtjFXDfEDLETIFB2Keylxotn/iuKb4Ac7
Hp5s7DeBfferWQXyLxyfp4KxIr1GwzaJMGAtPEahOnmM4bSR2zB95E64qi2NJ688BAPsTWNv5eXG
pcchkYWRj9392Ln77hbE57oMu7i1hPVFVnxmY4jnlLhDfALc+Nb1r4QTPYUKZ0NM2TNsPGp9Zy6Z
8+xbuOXB5RKRLe6T/KsAbOWNVBZGA66231iEh6p22sSds4rSdqnb1LFk6EXD2WcJFALWlvEz0x5+
fn/v99EtGv4aqeHW9datwxa+Y6EaRiwScLoG9sGwxVHo/SlDKOQ2Pc6wOT8z38WqXXk0Je2s5bCn
lWO2jBV5p0OMIgUyDI2JB/nZkOobPKplMpAi5y6Kdlp6Eb7YTgCTI1hi7oHbtURRYVLX8DcsI7bD
iXsN0dsNIA4gedvQHv2foGfovW0r1j+EPEED21uEyAcCIrwb4HrDHydra7bWXkuTZhEBEGlctJss
X0tr0zPkaEPuJ8zdKvkcPOO7tfntuHRrtvqIEA5pLPRw2l9SxJ361IP22+pkvdkDiAQWo4JNWet0
D4MOQkTuuSSnTEfrTESrbMBzga4wM+eD1J6Djsq5LW5Z7bObY1E0zcSIAhk1DlmPWawPqAE7uSJ7
LKxnGBdKp4ExIIYr1OixQNiZWeBlG2A/3d6forMwCBuJSYkwEFUiiecztcW0VCz/tBbd6JReTLO8
G7DK4HWywWxPAWCJeIKgwaKaiE9EbQ5JUT/pndNxYbXJd+HOpsBU3kxa7FjIRTsLEIRBHPCwnzv8
nIGImSIN1BEhm9webCkmDDQB7nvMW1MwECGjrwKL/AQt3XuSr79T0RFc+Fb17NCNZxsUZX8f46+m
wTYzjSQhmcSIqA3Ya26lwvwUdoYDnBwTFDUZrsNCdASYfFZ6uqptZIca1DACM8hfqux24xFy0zIW
GUH/e1TcceItEpxpicMm0kUuKu8VfVv/EylQjlNyDTg3Gzq72B/3lR/iScE8lUtylkL15OgmKXCb
/v8UGGfa1IRq0gSlvJwBd2RvIybKHTBWxGhR6ivZfglqPkv88bKCXbUXIM4jZawbXa6mkBFO33/Y
laPzXZPRZyXxM2KxXS3kxUrFUxmioAfU4o3YCCwL4cS8LOCrPheQw8K2ZjIt7pnJCx3iL7VKbZum
ZGZxAGs5DSrydw3xmEc/ZTCFZj9dslVpjNdYo6eh28TTGFUhSB9tXg3AVmGUGj80/TJo72aIaMdi
eWnDnXMLAnFoDES6aQeMpe7ejAgXQQ5lNfWeF2xTtN46KIy1RfBNNulPSXHPc7jJXbAto2KhOpB/
aMlCg5mDzpeQeMs4Tw/duJ/vYqu3znFZE57knm3QsjZHljZ+pl6wCzKxQFIc0SWhZF10kk9HqGBt
ZXtXe4zFl54BSbLmPRZhO/1pjIhQiBLcW+iwxNZkoZpxa1Fgz7DmoJCzaBnFAg5x3DV20K+GsINz
/47CaSdZJ8kQZDUshDmWpDbwa6nroF8882Dhxa9GIqowOOX/31xrV/I4sylqyxxCD3LjFKzuMwK8
lV64zECpsbkrKgP1b9c82S73RvKXZZegRa1fMUtT4zKptYUVAn4OqoM+wpsgIj2d/peHgtMynorw
20x/6orccobvDPc1yqmArTcr73i869QMYQClGiX4DDKNwSE0/PE5msAVx6h/Hnxj5YQ1Ay/vpPvR
XrAEbqqHK3l56H582FK99hZacGkFHAlWLJPcTlO0jiXjMYTVSpJ1ywHe9dZhVN5nnVGJjfA9+WUQ
PddB9aq3/yRCIZc32ml6IF0cGSyTKGBXEV1AB6w2TQx43kjmmmwx8vtOtOE5hD5ktBTZjC74o4ol
7rgdfRAkz5nEnoqmnfnOwsB7XjbuplDGk81025tleriPJ+bFtYEy0NZwAsGZ27jMbieGBTZmQ8N8
C6O9dVdqO2deaCLbc+YK1M4JfNvQ43GzhlOQvE0OBhbgE0PNalavFk36y4p/YSp7ayiAZnGzGejv
irIHO3AMuHgKFOEfVoZtBTUc4Q9t/oWSfGclAcpbXDwCiQIvlVOgX9eBa4EdVDjEZzBAcydHgqUF
x/gUr93WWiniG/q6+acs8ttLEvmiaRWokbXrOWY0NrBZqxwmQAxZ2UByIGGKpknQuRR6Bj0c24ig
iDZjIqF/tBbh5pP1HDGEVn6yt+3+UEzOZsw+yZBF8SLPSd7N5yO62ceYfY3uzXXRG7Kbr6vimf/+
SeakIHy27PhjN0HUz31MXEUK6aOMIRAod9XHyL1RCfXBl4vPu4wZlyi8X03ImJgNUyyOBee0qEGG
MWUsexv86Doesn1LqIiy7YMdkLMiETaO6wbZVCGDC4CPPiqOVjgcHJc/BKa3bn8KqttQsTOg9Q9p
Pwb6Zw5wn/fK8xTPpbnCFnIsyvacxh8TiS0TScsMyNgYuqch79dV8G0ceutNj6OVzxFKlDgUlfw1
anqYptwNJgiLkcGP5Vxa0kALV5wrlewFAgQFTCIc9zoeoWzIzkLKlyyFyKZrnxbKVMWipOb3omfg
v0fOBzlh70dcWCCe952EBRkPiI4Fz+C8HAcinSqBcLKOGNsrmHtDi42LsiKTGO8VTNIs8S+xh/TE
WRSdvHQ9ePyc+s6Y1Dk2iLD1XOh6dnXtyZWruKpDJ3o0nsBBLpjaDAOlAF1aVGOsyY8lPdhT7LYk
IrRWv46y8sdkayNJUC+n3lsgFz4mjrm2MvFbadlXY7foPAqmyMJ9VJXLx+1KIKj+yvKeg4RgvlBe
lVvvNFK7MoIUq7Y4cdOZgnJPBOinJIeaTfD94OZngrW7hUSTzjjopnCT5DSqRYiVrRL+LudHrFSA
fTB6a4xPc68TYCBZGq+lc7Cx2Tc7y4QM5ZDSLq+xx78w722es0vGs5BHV7tjWImMDYQ6OZ8D6ReN
JXHYsOuGken1OKCCh9bamzGW7+AaF2besGhHYqWOsa/vp7Z9aPlZbxh3zTHlVylfe+uYcVr/342A
8gK8H2Bh+tXp0ZxObOyJCb6PA4Rxu0K/5PrYy6Z7kxAOt6yxkAukFobJhL+h2a67Z8Yki0r7Dlpu
j42G/1xkr1HpUS+S1BD+hQgOauY6KUlNQTkt3RaaCbR1wFBt8qa3gHDQCIzZ08ReJf5EpAJ6g2Ij
0amBcL2iW7WB/xD4stIGtM1vYG0vSrzmNpz3bqU4o8mxXbxkKCctdjw6RMKeRwKbAQPKex39pjOm
LimWgm1NjZ6jcK4dl274nbacbOFSWf9CxKiG9VeZMKv87qIxIO4i501P1cFjbiuzv1yc2MUQrFJG
+8A51UQrRZ8RLaC9TPGT4ho3lgGsPWbG8N1wUcINFXub1818NnbY0+EvWJznwpljsAoDCgQciYUX
zlibVyC3Y7dJsz17hf6XRQ2Md1ZH08NxlrZ45uXAx8W4ntwCCBltdAMh5rKCYwWDMFWTZ7BxjVr3
3rAc8NNCMEgpU1ndgeV2ln6wyppVmCGF+4n051ygC7lakOwhI1RHVA9ms+4JK6MW0xrnqQBq7BF8
tukKyOAt/4b52lAleEV7cQzCZG6B9khExdCE2IryxLWA1veU8STKQzShDWVwetH1u+3uOmeZjhch
/jqC6UhEfCLMAabsOIt8ijdf/1BktnqIqGuQPwXVOXoxiwREgxEYbyqNq7WE4k5pNqAqHJDHMKpg
i5BGu9TkKg8QDZvTNhjJI0yMm87gvSTpLGCWP0TEdNFF+SLZCZSVkTEsdeJRot68SIne02ONoUE3
vFRteCQV7TXBKkLKDHoE7ja7Obn+9NbNfKKb5SHZ35YIgkZmsHGNWB6bnltfEpB5BdrxiN45AYSr
Rz3Jp0tIp2X2a3Ob+qyZTNQhLkV3Vo0kdSD41pB/TVik5QyLyn9nHGqakjMHSN4lpaoi2TaFQFz0
u5L/Td1OdOAJA09TvYnk2s5bQhszPsQLQufXAQd4F7zQbpI94CZfBQYOuzQpQj/DhEU1SghjHTXZ
Wx3h1oBp774od+NQbELKgksKQi9vN0nyyqr/xRtIN0aHGOxF6Z6JfPaGFpTgvzE9zcpDexP4O71E
bxWeeuS0lY1QDdWBE7Ji7+OVzvMzGfkW4fNZgsnqUgvpKV5KSgMq//6X9JKlxyQs5nvRgKZpWxF+
xOxDche9bpXd2gwgpVMtCfswFHQat19rVnBOO3Zk3Sct5a7sdxMUgFT7baizOtm/s9t9NIG1TFHH
TcNrPuxmDQiJCj63SNj6Dzd3d4b3Nja4Pmi9QNoW+gH0u/neOr99u8/9l5GThRTBknC6koxTgzzT
JCKYYMJeMJMHkg+jxbxCRGxFNgt75oKjMyHkdiCq1Un3FtZXPNBjUqx10uNIiFESXRbXFOADMBut
d+B6vQUWKxV31P/GsWHDPm4okfAVvE8hcGTERxkZNFWS7Ly5Fgy7W62SZz2gR2VKNeFXpAav5lcB
lmfX9kstTA94rF7kgKaBddrVpiTUPAvwhYh2IaNpDibvg2163tUHPtEmFVS20qDMzG0oYWa/jRp0
8ANCZjWvBNS2TIHjquxFY8H3NCQsW1v3exzHnWRKlkmmGMbgM6rhBTeMg4bSza4k+nXFZaz57z1l
RgPsVA72q/CZwXUXI+m+s7C74Kp8SVKC0/mZCxvMa+We25F9iteMp6aDfuAzqdO0ns6do7LqD4Md
bsuQdi7xv2y7vbUBB0GjbEzOsG0N03tBZutV5ra1S/QGeKES+5iwC5IlbYuHW9/XzunYHvzRe0lo
XC1iitoQ+ZCcvbOnNKiXvts+YURZyVA9t6LbMYZf1zqoi7BfiW5A45etFAGnk6YuLvucKR9+nCz+
V7o9+wE2owlT0WhYvwwdEUjKJTkLmbNiFFGIU7A22S7Fo8tstucTNYQApBfVaisl/IsYhn+BVr6V
rvOs5e1uQHxoiHT7m0r/3R9+MvClzTRMPNlgxNhhX8wmfsTEv5M/Zd70jCMy1Nf62PHVRyhDk73H
M4Uyfx+7yDYNC8J7SU4LCLT2oDVoNPX6EOV3Z6g2bIB/qJ9z0Fal+8QVuCXe+TtTLxbtjAVzSRgh
2lnduymH/yOss5pmN7pZ+W7+Br0Y23d3j3WGfh8DXbdkFCrBvoZmti8hupXNjzd8Fib4EvUem8R9
5sHR8iEJuNDmeQIsfuNDhJc6P6VkK2hV+U8b0EdWJmafOTKjfibo+eZ02pPw7WvRtl/GVH5lDive
kUXHECc/0uM0tEue/sRqv8ZPOgzuTXP4zCqxN9Nsp3OokovMWC4g9jKGkupvfYkBpqveJjW8+R+m
PUCxxoLudfzK4hMzFoKtydNLXRCg0VZp1kbjep96B4+MTzli712GsG50nMnrNpIukUJA0wVLX2QT
XrbMSEvrKYvd1t86HfYC1sr1lxaOa1dlzxnVkZtDfzUB+zfOamq9O1PZaxwNSCAeQmpUqMCxvecM
X3qI3bKcUf4eXgKKInc69zU1ThSc+f2uQ7LcOg5kM+G3o980yqyW4WrIMZjuJiPb29afNR0q1BD6
HL3tX0zr0w0f1fScFtx++rnEsmXr5MUB5bQK2AouhCr8ze9ZS73hAiDUrVM46+CQgkrPhXBQyGsD
8C6Hfzq2izkK3uvMVaBNS6PQdkmc39oqupIediwoSzQ6LBSyXuBvC9fYZhO5mL1aVZZ60SOme2kw
/aX9Foj8xk2r9/Fgxub8QS0VR8C8umtZWqzvGTzYAca0e2Hr69qKf6KIixGRSsNMwlQJQGOy9zK5
MyyEc3AoDfwAifCZsYSnqrsbnX6KRjgKk4u2d9rZLG+zvCecMP3WLFK+5AG6eT705FdGTN+QxmB7
X1izNKa5FcS8JSy9/RDLaFvtWuSeAg82ZxsSJvpE72HInxZ+tRqrBUpC1J4V7Xu2cEmDlG2wk8p5
4vxARMm1hxRMZv9MXoM+fJvyd0kqTes8BDIwRWNcF+DN/LMmUDmyAOT+uAzhNiR6xT9AHi6J/BtQ
Go3tsyUa9vir2OPqv5QQEBMCt36wFulg6yz6EEQQpffOUKVmf+0kz5WZLwYLgSM0ByZHNbD+4SNz
iZHQ91Q8C0fsA+F/1J25c+WcSonkIgF4FtOj3Hvz1x8QS/FFxPkfdGbrP47Oa7ltLIuiX4Sqiwy8
ikQimBUo+QUlS23knPH1szgP7mm7e9oyBdx7wt5rp6znxWFbCNmlGlyvoMht+dBxKqFOZOcB2JDS
xsYtyDCdK5yf63wE3934XuFbMq3HVP/EfKgS8LuFPDFx2zKcSz+yHVrZ33z7XPRTJv9V0RSrPI/m
H9q1LXsT1XeZfuT2f4v1IFOs+tcMdzM/5KT/salJanTadDl2+VDRzOSwjz09C9Dx55v7NHRgVZ4u
JKoY8ZF+Imld6KDot5fi1VREYGs5XGE9mOnw7QmEm4KAL3IrS0B/jpgV1F5bVIG+jhDfoVxv7EE3
EayZ4BuEUYeGxRKsPiywwJsFeNd4Fw3TXJpAzsNgM+vTAjuf38Lrcj5kQ4E7gUWY6YmV2OdmARXD
yGCLSTGa3uv2TW+uGzpX6RnqJWmugZmyvUX2xRgORfGQBU2fz7E5IXksCF0Ed50ANnFjGCa5Cvnm
zwgGVpP2ijiWOecJWc/F3KFfCeuVugS53c+AUap9q5qr3X608nXTbuSI7urhbbV9PbJQ2B9N49xW
b6V6bRiNi2ewxz9ueKV9yDiR2LYXA6e3pCI6gA6FZKOHD1gDG5TryX8aHPQWIwuu+RLmikRImElO
/ZKDEUWaYvPPcRKOKFGHUOIXda5VQS3RGStj+JLRqMVEC+8AwwWt2LxNedi9xTzuJIazriKXgEM6
PyrRvERYomSdQr4i6378Mdj22s2/SP8v6X4rNoZxfC23x3gUBnNj+bk5ZFp4tizUptvq28hqRua9
DE6uxYa0WE/OM8MsgkVOyQzYmOc658HYgIjrBhxbOi5xMiA1sAv5YGvg5Bj5agZXMs2Z1eODQitn
x4ATztr2b2TBOvX40eVfqANEThV8pVPzzee5yeLl0MnKrutZXs0LW0WYrSslEQQWDtka4G1NQHBB
ct/yd9LYwpo6yTj/1rrfLaJ0lvFvPVq+Hpu+Nif7dmOoOH/X3RPTnbryNLtCMA05Lfp5hhWQ4i5c
qG4SoPIT378KEJdGnltBVyrHDCp1JAU2IIzCcCackHb8KuUfs6LtRnYZGnSAiZeIv12Mp9qHsokt
u/a0Fdjp3k4OLbu1ZT+o1cvGJF8k8LevhjiLiT73s2gpFbr/lPHwfFknuF1Z9S9eX2Gf8/A+w3Ko
fLMrBoguCyURkpOKFBHTpzPi8pl/VWB1T0EnmSV6+pNMX2L6TeUCbCUILiRfeDD3MzMqi9vQZtGE
veepKJzZ+OpP/zSdXWMjFKqPqn5tAe83ULS3ZfKgT0g018/5hjF8Wkb/gkUCbK8d4O4B9Wu/GAzs
hAYbGKDg8Fpz0Su8ZcWEc6QhWweAXMtNaJgMIZ5JeFgL+M8bpM2RIoFJ6xxbRBIJCH2Q5RHlY2pk
VCkxQFhMX0FDqj2QK+Mc23YbffEqiJ79Iwv6sPUZRg5PFOUH0bSLHBjb2elH8o9Iae1ksU+YFxZ8
4ep2IS/PhDU0+ANY1w3lMd+q7cembspqWNgySQ7fxRP6b6V+i9AwN980GPWr8Wbr7JuWft+YH8JK
XfF0U6t/oljFkYJk2+IMNlnll1gGVUt6YMHQemCKW+elg0wgpO7O/L0x/Zq46VTrI1fjD9xaE2YQ
lVI9nudDjl51Rv+Ux1/b+vlUCBG9VQHCmP51BICpFyM/1Zj3sTc/JX4Rvj+cewWc9+yzXe49+vDV
GvdGhi0XQMnwqcByRXgCKzmrkJBV7+3Gvac8kmHf2wxxIH9g5tmbxnubEfJJtPouSgMlDWrNJQd4
Gf1U5tZ1bXREJLqAAJto4LxW/YZD3S2HBUVw5cevFOSSxrxnp4FOJ4GDIwfRFbGLPIwSu7c9f6U+
lAkhZtq+eBoB6eNHnoKOP0cwqC1Pr09x5iM/XLPPaeKJO08pzIfAsh3VQIqMb+YwQywgH9W+9vJb
E9+lNNsZiMUHwnDAtOBf+DEXAuC+JvFfF/l25ebTrz6eGkwUiw69MMI+wOJR+mFB+CJBxdFpLSXl
kc4/ZXZYvaW4FzxzOjNcVq0oD3gqtIQxTvJ/BDjPCdPPBcNNdJEovhHjJvV3wdBM7OltDcsrdCa8
/3LyJLVdUl4J4Uy7i9T/WALs3u9KrbQRhsx0wtFRrqtPpSgM6YLPp7GBbH+nUCIJiVrfO8b3H1Pq
29bRlMkvICCjKSi/vztRYT4jzK8gFVdlL9Civ+xpGAWXS92DtTL+bPpZb68xsc+aoEZDS8lEFCAt
NI+9bT33gtgwnHo699mlpFTiJNjQTxrp28hpoBODUVBE6fF/6vKWbh9tjuR04ebB6j+IU2/Fl4js
Vw7VfpXZjGJ3Lt9TLhMyLES07GOOYyPjq2q4YptPZv07+kBI3Q0LShYPb0X7PbbgR9AYWjj5dIRG
mqb5ETkrFfZJ2f7XQp1MiJTAElqg6lPwdI0pYurn698DFBK42aLWIqFR+w/lmmbtRpsR9bDsW0KO
hqw+R+y7I1K20fDQMyYHuWNSV/yUHB4T2u+cdqcHvIAKHx9OyQmdgHf7N0yFt+Ikn9TqI4/abz7p
p17rpDJTSOSRx4ePgHYlrfjeDwZa9cjg3tKaJEjif1ptUN2yD+T4rUbyEFeeknKjvG/ZJXUwHUR0
rjT1B39vMx8Q8VgzlDtbcSuUfqWAwI7Wtefo/orie2pjN43dvGIWJW33DHUhQS9k5HFMyYlfCopQ
RPp296epnRi2rbW9ApiZ9YvIdFLu8H4wOxna13WYnDlRdxNuewpkMQwEaZzN9TOOv2R1ffUrJDNd
djU5+mv2baTKipagMIrk5JKDYG/Xvy0KP46avUbprEb/pIkE7CK+tBF+XzM+1umXqT20CnGaQIKN
QG1ItL1UksYyHPoqRxSdOkry1toAV+4SSVKQjWrm9fF336C/Z6ZsXdrlgiy8Rqeh08kmzLL0+W3C
Q1SwJ07wgz79ixOwnmF+moUs3TF5tm2WRZZs7+Xte2v/yaB/1/eFxgZWDnPhki1PR/O9GU8svcVA
owO7joWp9rXyNKR41Ncj8ea7lD1up792xUdmgSQUboPd3viIO8dYf0UH20H+7Mubkb/NUjhGTIDr
9FiMMPm4W4cBMTxDtvl5YCMC0zls5PTXqPgclpNVf1o1zdLzsYMPi6d4p4wMq0AyGY+yfyiRim/0
xWzfs4jMyzx5N7Mzye6H9RGTwFRjFeO/hKC23ZHhWOrKzbRibJnXGa30FMdhwXTYnBixR9TO7SlT
TlQ4jiXD6+LuYy+DrZSdltPnR01czQU0d/WOBYoDGViFGGo/U1WaLxITrZ6d7lNPxMKTbDMEc+zU
QFbKNEk9rLHcKf5k7TfZyEw2yBwDnoAwJL5lVeRqy+atqHxQ0Rt/4wE+fifx2lSYmArEaaTO2nLD
PI096a7HcTuVTEXVWfY5wylHyB6K+79Zjg92tvFgdCOttKEqOUZ/gfnlOcmhwkAxvDZg6euvuDXx
6qh+21Qq7kSvfMabo2Oe7mb5yNrCn8xVx6DMsDtfFAy7Sgt0OZMkbx7RbCqFVnuVzq+1tUmthDCu
ItfcsVhJKDAKkE5aO9scqbyWDzvdztpKHF/2YTJxpu1/22wTAzyj0Fi7WbsVtf2E30VyQe4j07Jq
w02IiNsIp/ugk3HWdfZKIEC5fY1SoA+1kzP7H3nDE1Qq8y4sJBP161c2Z26F/1Wb5yMkxNK+WSK6
65XyWmprqFlsZA5g+Lc/VtEE3VpfrImwaDO/yG6jio8t19/zUX2bBUsw7W1igBnBmwZKpuEcM+TW
T+M3k8iPEquf0W9gCT/LyWarkByQ1jdQNgxw3jHZQkrbXuzFvERFc43wkE9+i9CyznoMliExlGhw
3YYUu+ULZRdFT2LwFkqEYUwAM1QXRfquj3PUvDsNLVuMqSKuf6YFlTrZDoXHvNB7OhIQzG764ks0
8ls7oWMEpQOBGTbNlGX7od2X7NL7LccCtbrzErnLUvN7XzFzAZ2XvA0i4ta5p8/VGJ14rZ3GiF/r
l08cK9dR0q7qZ6OWH2qRfpwWsn0sFBIcsk5pSV5J9VNn2WW2WLH24wkM1lGuxlBxxvMis2wfh31e
lsSW1PtRmfdVoxMGhWOuhSrxGGlSv3Jov5FnwOjKWpf8YF/irF8F4+KK3agWLCufKztkBUDw5FRl
dNaXA9LpQ1yWZymSTz2hCC98dHeCR+ZePJQBdr3JwaFmjxaHtC4XRwSabqMo53xJz1r8paM+rqTI
myvgEnrldWhMJwo0pn3Kimx8h0h7Yfz8FyNoL4ftFgURgebSdJwT+Sge8KTCRRtR1gyhzvx79v8p
83LUMnUf3cdlC6G77SCt6vqJNF0S1jg8yjAzxpC7bbDOzLjOQxWdFVJaNSlimFuufGFiPk29fYx2
KbOVCHGCuf9VqblikBfKDIBWJWzDJGYHP3VKigzWRfPODXKP2+immtUtRUEzt2aw1e+oF/ciRRe9
mNzR1CJPDYFwkpl14UBSwgkUZmei2vlok+UMeD69WDvpOG+2R/dM/i5vNAdQ7fg2T+RGScpk54xN
eYBpM52HJ/mpF6d8Ntlf6ic1Vehh15O9R4c3lZMvsVcYt/sokI1YvEkWuyV6BtLasawxhYQZTC3f
9bGnZJurnMOxKlwZdW/PjtU2PxSIQ1IKgSl5IajDOltsKPHgo7Ulu7KjBqVwriItMKWb/LrAHBiq
xG3JW1QgCSowfWj+PKWUvT6xvY72R9hBtELMkMLYbmB02+7c/Ea4OGWVVLtpOHRzdxbU3ckflXi1
BUlOAt8uR3S7B5RmWa5JyuISe62WeF0auYUwAVhcxKi/qq1+t4g60gMwkpd4OQp0tfNcevEou1FW
uDF1um0GppDAwqS7+cCN8aSlEGa1SEyuIlIdWTW2jArRph1xOapPx1F2Njb13G/lZXTEbOCFiu5z
mr3ahasRB1hVE55uhgp9Fkz7SJHwNaZ+d5Sx1bfqCk5CD6e9XKmgqBCKraexzZ0FUiIjp2GAk/XS
TdYlVbILtK06KU+LVR/N5o+uNFgJckr05dIe56o4tE19iPjBonWT46Bsi0N2L4YyiHs9SGC5gSFP
lUt57Q0COOf6OE6fNAEoCoCwKlugarLfKxuPghxwz5CHB9Np+xAGPL8iDefOCHOphZ5lH5usPmVl
wTTSSZzm3ddSN6pguMZr2LBca7eNyOg51GmqUQKHLT5H69yHqIG8lXKyXRBebPDkVRQozOR63D4D
vnypnh0ahl+Z9sRwWl+HorjOR4OU4uVqkiBrutrKfo/UEcnHcJPAUTb6NLThGIHnYU+BLTRcen69
U4+LxBZXJOe+ns/SzJrc69v5HN9R89xENtxEsVybIM/1azNWVxYMly5Tzh2DYt2NGa1E5eIIK2wX
FLFKtB/xINcxo5mWFrBknDH1DvN4TIwQuEFu9kuQaLD5mU8vhU6KjrpHc7jCZACS4G90VLlp7Vt/
jw/IfXKQlisL2RPh5M7z7BfeCjBDPXaf+6Tze1l35Tg9bJKLnH1cgU6hKK1QtzHEmOVAm2Q2TU2g
X/9JYKZYcd2fLJoWKRUcx9YiF6KAY+nEeyuFhFwfS2m4Sha7tSv5GF8Z+yymnkODsueeFKYz9ouT
crspOvLgSNnPotvH7MmzTLrAtGuWzkFAUUQTVdl0raHkocrwJ+qlX/tKRINWu3UsnboiOvt5sZwb
NT53bXeSQfSELaJp045CzdTJoDdpKYi8lGb0PvGpIXa7yXpvLFJ/QSKxtIGCv9VWjGu5NswclFdL
PqhIXfsFLMXXCKsq4dXPp+Qw4udSMeOUrCf7+bewozdtLt9q4/AUTafbFNDTzzR7Y/RlJ+VBW6oD
E6/DOOUH/EVT8RGL8X1uprchwiZWGH6cvU30FHNXHepeDoiBgLzWAgioKPJ1c8e1vc59MLHnZ5UA
HOXXTkJjlLxccxlnDxkF9eaiJ+6RKcjcVvpSBSsNMF7ZFMCHxbJ/Hb+Tbm8kzbU089tQEdVjDfel
Zv7N2lG+DSgJKiI9xW6D4rDghqxn5Bq25pWF7Kfry5A7SdbfzKS/Sar5Gk8wROSwTMiQRKVeZCZA
Bv7ofR3oEiomkmhFAzSHKp5sdWdkdRolLiakZJy8uoWJLvoggWXBY4C0iqqdbVygDv2HEe3kmcQA
QiiRwPOZXov5q9QvOrzDpOyvdVNeG0TvisKf3dYubddet0y7ygl/rh4cU/93JYlYRNhlFk9fL00C
PR0lQWyNXoY7UWrI1hOZpx5aoXgDRHYbaA3BBiaDtUL4NaGS1WbfWDldMzL5dKU4D615JApvjqnv
2WsCwMh/EuVPbBA8qFr7jbe0mkGj4XU6vE9pFi5AtCxksXYmHYqxOZr6XmkvCrsuAU8B0kv63ZD3
M2IrH67b9N0Y/SGWyhvzuP2G8gXu5q1KIeVl5jXtuitqOM24r5N6U3H+zWwVjC65RLBoeoqp5bzk
sjuvtstE6RvptX5Q/5n6ip5m9jaVxK3R2i1sHnFqHQV3RCtauuqJVW0f5EobCFhLIyOjdV9Qu7Uq
yV/tTNA4tZLBTHyzTtasH/NYC5N+Q0BrOZvBaA2GAWGcbCKtvGDPSqwAs1U5l4O0F76skZHbHZK0
cSfPXEitj4iIsvVTamnnhSTRVvvI+aJ/1648NV53sldSiNlz5M/gufW3tWZPzVev4YfVowtHJjmH
CiPIFTHzMNQBvpY0KDcTgTaoWpriCFRLDMInAEAB23VaJScBNYfObAVMFTf1ER86ey9/yAufEMA5
+jGKxGU9C/RHLsO8TL0kBjHZUHfKnZ9Our90GUy6IYjfjnppuYywo2/8uCkW2KhJ3ysChpP9aEKA
+yspMQen5nhGsE3Ri56+GQyDBCWkzA4SqjwFjKWzoLDVPf6RPb4lKAgc7DetHgL44jwS3gBCmwDl
XjdC/QYSS2WcR6qb6vWrGqZzcmzq4Rjr8jF9I3lsI7eB6ATTLlEiz66O1q/GrD/NtWdxfHW1zNpI
9yYnOYPLPkWXL9qaAkWXzrrPANxSfW/zuzM5mmSEaKTCUlPDylpDOTmp7fYYzOEj4Yau1WurNa/x
blUXdyyQAO2Qqc+SPw2FjxhbEIRKfScwLRQNvVQlH+tVnIClnelbzw2Ty9GpiKRv+USmmVRTqrgK
Tm0yvPyHra3VtqtWGGfEaFh1rlBr/mNrk2l/fmxnKKOL8iuuwMUC9C7J38r8IpiEM6rFpirLhi9e
dSepf9Kd+S6xq4OC/I51gHQYgIjszd2iI6BgK40TonKiUMpLlPzBi0HQkTyudDm9nx6R8TioiIhy
UE/Iv/DGYE51erd+hpiF0rfXqwTx6JYPZeOlCW2AZPPXHVXLURnG8ApAHvX8C6MQ3CZo37COCPoU
/d6pMpUxz+j6N3tE6n7Acb1UcF1wZndaQQhXNhP1V+xeRshs7ASHQ/nZI7fAnkUqm6Yl5Ib/l4t/
dV85S7Q6KD/rE29g7HT0M4kaH1lPIVqzIvOqSdsVv2mOTSnSrzFkuo0y+z90aeZs3u0zddGN5XIy
uWLxEJzoNF8J0Sa94VKzAzHs3WahSBjhxGEtM8EUl6ODQ6Uji0nF8E9az7vgNUsz1VOuyK9KRUeC
yenq4bZPCdOIwRbgT+fj51vbJ8AtHxXgHzOI5zR4MYIcUE6Git0Ytct/yrWPSJwpC3fM/m+Wclb+
vGCCHMV411nOKR2hyu9ZB5VODpEgHcmDwhpi+GgNydZKEUXoVu4TH6chnVKsBJkc2Q1KSs6p0h/4
CYKuKDk0oghj8nQJHBnQW6wvgFQrZ7Zf1l90gigm1ACdYDRnPmhQ3zyZO7Qne0v8lzM6SDqy0lit
4B5LnZrWot3fIRweTGLlZEIdRwp2ZSDys/XFVKFqIAtoqx2zS0PIDYzTUoJTK0aqNCkyADJ7N36R
3AKLQjZocg0IR+u2T5poH5HZOCbCsRnNX48LfyW9pmwWb2tVMoYBhWQd0BAHNnxcFx5se8Q+j5bc
L3DVVFwSomppd6feLx7GIoF92lDbVfz7XCuoqadXwS630+UDArhjm+hvmirx7Yb5jejQ8BpR/T9I
K2ZHM96Ml0f/vEqzP1jb2UykMjy/+qwK9TwzHOlQsb3I/X06jM9vQ4WUTZt8GaVrvycTrS1Ggi4J
H2e1XKpEAqX6UbQJptpvBmrJvF+ZxzPINeKL0koX2dSuRUJk3+ZzDrl9L91Mrbn36XxPo+4u1GOy
QJF5OVbxfGiALuFUv+XoQ/it0l1bzAEpSDUHOAbqUO/Lo3rLwT5uHeMSEbmznnvDcB/rbG+0vYeE
IsqZDY2Lh6SNqmDSqAz4Mc68GMrgibH3+rHyKEC80fjN4dWbPIZim4MCTXVZC798xo3Uwsvl1DPI
AyBaB1hDVYa9Pezp76D8wdpkgtxv5LGCftUtiVq3cqXnBOGJPbNvZsfNVfLlmQlMLfQmSe2lIJ2r
C96si2Zkl4qoW7n7w+vk1HhObeRqi5k9pP1rPWBkdhobU6uO9oEx4YzngI8/nd26ji9ZtVyoN/7q
neHjAg26OD4gDA14SE0+LD3QExEoVG3mlYHkQAJxjgwwhk/zwqdwhCZS2uOdobuVd05XEBHS6HfZ
nG7227+oNEIBCDsxzDBFaMieX8f5iKoT5g6G61Ym9ptEMKo5FMEWStxUCgU5WSquX1WMYVvF4Qoc
Dfg8vMkbHWfF+LpFKzcg/1ST+qpLyBLmHfEsU/xLG6peUxTaxpn/S5/mAR4Ff+t6X8Hg/CRsmXuZ
HDyINRGQmBakvnyLuDjMKcZJ92ni7tPxaQ5GjNqUmJXJwE7PkhhRp8skQch8Zn6i5yED/79Kuzgm
xd42nCJSI7Xtq5YM90X1EntFCfKIBi967UR8kNXmEA0Lv6YcvtjN5HTEUfqeSpuXTIY3ZUwYyJfg
WJXJQa5G4ovyxMdOZ5Y+4QCO8jZjZcsgskTRH8JSuHgi7W+JJIfVk63XIe6iStJufXX5iaaQDQn/
Ts61Jb6gy9QGW1MtrHsAHTyxpid1yo7fyJmRaQv5WG2nds+EPNKOanWlDJ4lO8w63gfSvTWeuc1D
RoQCyQLymxEACVUBxUyEVThmFRvtGKencXc1LhvvMONZzV0ymqkZfSPXU+kbQvHr5k0fCNckzSaC
/Jm/rvaJZ5/fO+WsTrU7fqD9E5W8XVVALKvy+/wfGCzhwKgbIea0z2MHbO+P4O3p+OT7FuT7Mp0i
Nb7gMsZkKCLpqPdHJbNIdQ8S3AZaaZ/bpr/k0XYxdPWCtLitD0aDKjYTPsfDYtjBOhEERu7EUzCT
iSzooDKY2lsfmMRYq0sfQnBrxCWOsjNKmYzEkNm0w14RsK2qS98qVxXNvFE3Dsb8pDGOSj+cBkZ3
ElM+cGWEd489VxPKryH71di7GWwzMsyk5J+uaGOymNqIRQFzr3PaBvlCTcfadnTFKkMh/remf7gY
1aQA6TXfdMjlOW0PtD42r1sKo6y+wUa6L+xxJhPe5va8UNg3fyMHQ6Xy2bGMXsmLLlGFjSyA0w12
NAVvTRTVAgyw/B6fO1cuGBtydGPiq7C1Q9YDIAFgFxEXD3fd3npnYvZrRq1nM/gt0xeou+rZlBnw
TvMxTd+TrnhLjWWf5AiG4P7kaXyylvaEWiBiQZGRRmdIzOlbVCtOkdrXFTcEacWP/Fi1nL8J0iDq
WIM6Nl0UT+V+GltWoRgObLXy2+NxlNWQWVk44RZrekT97CaqGOzN0IcGThD8NOT8WH16iF6+07j1
0izmtiIaBE0o9lxV/oPNkUGi5iho0wxW6IhgPovqtYhZBgF8a3PS3QgdaPWjqrAxw6Dxrdn+mr/3
T78eeoYTXX4/EBGAoFbjnG+e3hnp/OTHCp7I1QpVIxyY1a9bcmQYau6XEmBC1X2iSnz6SSojDbte
P0jpfACsFfRviCcM+1IWynkcwc5GyTGXxCGtSPkQH/M8HkcosqWbrF9C2U/PadlUBmph+lHc+xBf
OPWqj/oJ+Bp6P8fhr8rSndSxbPKnrfAbC9Y92Hz0ouycV2T3AMCoUUzhqPPxvyt1QTVyyb0VDKpA
M2f09LF8NBSszPKp/Iy2EBgZc8jK60G+rYSuJE3raxf5Zm8C5TXeYgyV87XFZN+lwYBMW0j40cvT
Onj4E20elpp+E5KBywzaTdLEk+k9Ov5xJzqXXtc0VW91R/2nUqR3he86TRYvavVY0/7Bl/OU1C3i
HXD80dBZfFnGazGs97LJbmYPcDUyToVJiyatQS0Tw8II3qbgK7oDZLrDspOkntxXh1gnLb5Z9XqM
tPuox6/yoL2WXfbWFv1bblRvxkJ3jJekIqPJMMsbuKH2hvQvnauAS+JgbMZh2tYQ94qVhHJDqQYK
EmH1SwLzELybm62APqcEtXANfrO7wv2/mbD3tE9bvKUIJTIyEySymVMQVZZhOfDU3Gho3Q34uw19
GXZy3akHzA6SNJ2X6qxR/Uz7tdfxzVBZAhIaYtbOdICcvPGz9EqaXWaj9+ndcVxcE2RuQYSNKUdu
bzOl60E0McogJC8R3sQoI70OHxNgVB7P9aUqHhJDgKX5z8B4gbt1r0mnpCq9tnSrcAX7lKuWg2mo
kincV6r1dwk2mbJes1G/wHnpKxFOEdGhsXhVxvmt1cv3JF/fixVAbcRUnrbiHTk2RSWBgc8Yuhit
fE4oABfgxlWEdNBSva45U3HXMuGEOQmyOhk8g+2mXeqtq1sC0ZXX2iMuxpMyBv/y4OHXncR7BkHJ
nh9Sqn7Ugp9iJVofff31fBO33VfcY2Cf6Iyp2kqqNtpdFSWGTfFWR40XReRlxJ8aMWy1TgLcEzOM
P5PYbnpIaaN9qU9minqx789Kb14ULb01U3HvuCeHHNjlarxC3kbUP9ImQDo8iQUDzHv0ahSwyLfm
0cnWQ4NgODavJKlq1gPYW810iBCBJse4XzzsbDs0Un+wTahagx6QGBNQgQS8WkN8UhYdDwofZOuy
DJsTBeqfRq44UAdKQ3VfddPeIi+sQ3aUMN54usq7WXpJq4thL46yIZGDJwZE2OV64hmzCoUpgOXW
FiC+FaJNoAtkoqw2/IXKel2S4+pK2fo+tR/6n2J7GrDz26INd8NcXpkS/Bu16d2W1gMwo92sEP5T
dJ/2mnwm6/jYjOFD07Kz2B5nFWVucm9JU5jorbndazqvAhkrUjVIFmGxzceljY4L0iPjp0BzrDQM
M1asaF1APpt9IjUY97yiXKnjK3tP/nqJdCtKDX8zU3AnM8BBw+3bfQrrNRjmHxuZRIyqqupkCBCW
3xmpv4FkwmzzYi/MRqXbTNKE0IhDjXpfzw79z9KXFwSus/mOi9R4NjzjXifdKWk2T2LiiCBOU5NX
+tUbA33eqGBTMU3PeCnWkylARKL4303WcIXYe17G+ZSPZlj52HZcyfh/NGVj84nKnnlCzw0dpSAJ
71WtoRar4o09z8fYfxp1dh33mt7d+0G7b2xqeO3uT5xzIi6bjYC6o1ZdSWZEJq65+NH11U+30i9a
cpcr2nnxiNijE5Ze4V7BVok72GRjO/U5zBAeGwJ2Z1MJiBIL1q8VBoz6nEQgHiqmM0zFEzvfF9T8
I7qYOdDJ4tCzk9bBrjLem9UnTHJjHxBTzqysymxjcDmY6KBXDtnVQN+QswUAx1HpocUAKt26o+jX
I29puZ6rVAD2B/YeMSgoaH1z9WSIKkxssFfqEQgnQYUw0wJmhMEckP+xS7iUFJtt6pZBuNYOIh4P
+QwgXX+a7/VdXtjYIjaCE0cR3SrpIxm2o9bLr82av71K+x7JRqWEGYPBCN+wPGoHXyfLZI3jyxNA
lEUVvFCgTHedhYPOA/SVq9nJrDgVq+WFDZ/Xjj7ltmlanqJvPmmAY8MBFo8XaILyageEim4Y25/A
RsA8aMXRzQfei6KXJ2BKAEBPUmmeiwWmRCb5a0Oxha2zbV77KHqlvh0nnNPdfE6r9exMiJdUBFMX
UgQsFPGyU8ZIGWrrxvxlHi5Uoqk03TpTvs6QJu7SrrIIGzAK1PFzIDE8ahJXvovI9zamR1W+7Zf+
ulIJvDdIYF+CpQXCEvXoqyqP+BcHbg/heQolZEsKxn8TIzYeDzQRw0BanhyzDsWByepTOZP1SIb9
7oVvB7HAmCShqZSseVsClDiDGHskMyf59vRFhrBQZLsO6rg4FKWjFsl11X42akZdcy3UjgjwIn30
GvQmGVnNT+u9kvmiL31sRhimOh8cMBL/C/Ful7Xj9swOXS7OQAlW84whlMinkLPoNJXmsV/ASptM
NJKEkvUqKV9Zjr8bAwqhWOe5Wc+YVAnbgr3DtEsEhG8FHbIMuXRGTfdXFYElf6oE4bkZrWQVs+rf
1bbmRt3XutHxCFTeKQXUxHMwhbmh0aR/rfKjZZUtUaegTz825ms05wGD/Qoi88QAgLQQYx8rM+2L
qzVBu8AZELhHXdZpwAjbNfK2UfZI1h3Jp+UtzgciFLbe66LIFQPhEVZYqAiuqTAK2o7/cXReu3Fr
WRD9IgLM4bWbmeyoZPmFcLrMOfPrZ/UAownAHVtqkSfUrlo1Cxd9aENJT8PyTi1NofhCmd/rqqHt
jCM3xUM7TxcT90qd3O2ByDnW0fFEenrdUqmtlqjpbQrBnbIb5mMxlUKPWVCbOb2Nn5jLVN/1l2aG
G23p7tZV56/9jyIslHbOlRyIRR4Wxgtwo1Btl0WWUXFJ+WbzYSt9gRFkh2pVbDGX7quGVtv8Lhc5
phiYswxeYr+91KufOnODl5Lpq4X8aZcyfgaxjuqh9IXGb441VL9hperZzVA6alpP4DRQFH0IBsnG
hLTytsxV9BfzqncNhzjVzzRp7f2uzEdI8U5QrOYH76meB6uWB0vN2LdCq7BeYc6/xkqjgqH6KVHS
4fd2ElU7KC96t1z1lRhixsW4/GEywdauz4NjcDD4C6rBpNx21M3arBxRN+w7KVeaqUVzj2f6mkw9
ZfLslqvCaXidBuSnNa65/iQXgUBUDNMu3T8IxLhjARJje8hW9a3+UEKLyKrY4I7adG+VZG8sRI7K
4Gl+zQtPAccv0uOeySszrOzZY+vqg8A0FjhKelsTBH39s57w++i4mv7hyNeYlOdjKApM2U0hMAPu
xJ3PkJnYpuI1hUWak3HK5TRs+cW0my+wgO4/C16w7iKGuRSLsIRM7Jdz3XsaVVejp2xO2rQ3Xcof
dCRXFUtCwTQVwYxnws1+tcbvlVdYm5eo5vKjNtQcWGXMKhjXmtMOciAIQnTmcqx5kqB4CcbjHI2d
9NDGT0hUzMt15AJ+QiS6zoxUdfaJwkfECgOBBJWiCT+EYvvRadbXPxOHirbFpWfyA1nljFOp9Cy+
/fsQCZnuqIxQSth+2ks8ZaECDdSDnn55f94nKLPkqVzMDLxaTJDGp7RwD6O/XhLa+5x/DJUWUeW6
rz3bu4hwRF2ARmKursIJ53IlIB+XwUzIcCTyLnSLoyx/Uaobblh7/tK5d55K6/x6QOht9xrWYFV0
M/4JOydtAf3sqypLCjPqe1KVD6GWEJayoGw4OVvCs8cEq6WW3XpkMoY1Yl/gLesiiTdkAie1pHA/
mB0LYxM2o0qTcfdbew1PGWVVxezlluU+9+8aLHA7VBwLo3/SVZbeDIdWGIPbv9x4SuWs0unEX4j7
TYTk+f/m4omrAdJsjh9/7S4L6mwZcyCEA7m6fND8p0rqQdp3fytVf1ihQ82fHI/7svZbmNGkQHYm
VYR1s9bdh82NIQZzdhOSaz0IBIJkR04rmynmmOM1WQNrmHn6JL9dHkBieTaxY0xraMbS9WC12pX7
ACH1dAKt7y0M39VB89dmDU4I6AuVJFDlFdlwCrr9KvSDWt/vQmU9Bmx6AzVcDmlUTqzFQjyW+MGG
Eby660Zy10n9DxJNZo32WGfhIS/CY+rn2wQUq5oehNEN/U1btEd9HzbtoS6IWu4aKIrO69lz79B5
0Vugmfyop0Kj7cMySGxPXgPQogGRysPLdON4EPG/acOdWWdQ0/1wdPQXZbeXxG5pup0rf3YYSAxz
FFzqfFMhLrAU82gZTSKmU1Qdav4mmW1jvMnwyAZ0JPZhwD/ChP30rG8ty3jqCvPuilXuaZfRzXBl
tNYpaxjD7XCsWI04DgwO5xO0My6+eWldc4kAQz7caelFhhsZ+PGpcf0y+NJrzVMsxSvfLWTuNOSV
C1LAOpncvGLT4B6mAApMMHSRuiHAP3QQq7WsnyTihOo4++f1j5gLwRcVVdCKk5Q1CNiLOnunMq6L
JFIoFNCJEM5CDR+N6+APdpnLgSsKFwgl6gvCztol0XWM21Ww9xzRb/4SEkogkHe0vfw0i+QdEUa8
zuiS2+AybxBzhlRD4kkpbtOp98t2Q5YU/U34UgjYQnHzibh+dv0YyckUOeOLePbsaHZheQH9xaSp
ah7NwNm9228sP9dBGi+F6BzNemY+ejbT+9QnDho3v5EhCD/yP5LDBp+NPpAbj2vN5AJLFEJZ2jx5
8jcpsdtSdCs6CYxfla9DPqw/Kp0VL5McUSTIgsOzo7xVlf5I5PY4Uvo69ZM1sY5g7A0vyfqovr3N
uoGxtgz47INxinTYexUAga6kaq4QATBs2PR+jSssMEYsQPWimQQBQQHCs1V3reTBTU2cvcrZVIQX
kO6a/drq9Uq/qazcMoE5k1tyDN0s+KsjH14skBvrlXgp2LT6KTaGKUYOORk7j6zMgf6vBPttoxYM
UJqzzhbtfuNVnPAkyXwOypk9j+vr1Srm29oVd3POHFmSMKFjn6fMANJ7LmZUvFdL5SsUJSbknvHX
deBTcdUs9ukg/2F/IX0lMiiS9U1unmawfanU1lgq16woQQEVr+Z3tmxx/lF+iNUcpEz38XLf9ZVQ
5Ul44kjHX/AmltIT8vpjELq7eleDhFLOU4DFFFr0BJVWG87BLsyo7HzzekWtefKec8c2mYdpzMMM
q3VWgB8UhrXQDzAZWRzdFgTzCbMQ06fu0k/9pWqAtiIYbNh12ZJuhYT7Hyt/c1ptS7bYSqygDfo8
+xaX/YcwVWiIDHM0+X0c53BxWh5QTqc+J2+ahUS/D6pr1mTQTVPkVTyDm+LuaH61LZnXXdXv5ijY
zdayqiUw2vtLLasXABdXTRyvBlMqTSgf2bOlhAEquwlX1hKDg3DgiFRqhNdC0Z8wQKgR2hgEDh7F
wd7OFsyxxV1LNMbcdESkUVOl/XbCxq5hMofqBnFFFRenHFubh4bHn+ZFh9rJYGk7etfqoO8FLtp/
NCKIsC8M7VyMxG5xwPMtqR25qtNycKSlgSfhHTckM5pKOdLbjcFQGR2fKz7p8m4dRSByLFdfx3Ip
8frmJ2xekyuGbv4T9O+e85j+ns1NqDdSqN8nQnNcXHSILvQB0V2FTkY16CaYLpHObj58U8Njkqg+
A885bb26h3hDW60hr6HIcSnBm91NWQh/ninajkdsPH50TMM1jjImEmT/U8+hrWWyP60r7I7WrwfT
M226YB7HmF/hIWkJz0AxxlUBEJBMw57fZO6JL0IznWlMGGtW4hKFT3ltqMiR3bREiy5EdU2frrA6
+XsPzTFttJjq7diUTXRjdVkxjq2BdMbgr0/Gg2v2Q6ule1Fup0bSvWESGNTrF0HHTgira2ldEFcC
PqNV46B7UtFL9KFz0L86gVi+njjJ74bYs5DXHthCJdym3P4GprRMgWVsQVwH5UBTGl9rz8lNj6qR
h8LGDeXT0/NH4BqGszvEIoevhS54+zVuhvrh9bLB6RxXzY+vnPW+zDUPKjVrdIHQq6U1p+UPCqqp
hgUrssteNvwZ4K+AJmMHWm2lTC71aF7Su0g/Ss/ToOaRcAjhrCmhAqMkR5OsrDoc1O/ZGMATcIU7
iTger8P1gM6cXVMs/9VtyCg/zfC+ntVvUWzf60x6bpJ17wuMcoK/fqs64gZRI/j5Q2xN2dXaJQ7T
+AvRsL+2EMHhJs+yp74qqj4LgWUcoazuqZND7yOUfpybuogrKbULOoa+vw5CZL0iwFqlknLgqCDp
gRSWQSKAmcZPdRZyCwQAUpWjUVVlgb+46tn4NS0GVJQuxg8rW/21Gf9Ma+4L7INqmvmEGf1RG3zN
RMB3etqYQvVPZ25B0skBVGUlHDhU4IY7L/QFH/3nsuG7A9/C3L+6bv8JD4B/JxQKaDjnMf4SGZtY
HQoXTowe9w5zyIgUAzLn7H3PcYraUPwayPyZlh4BZ/f07a19TS94W+Ue98+kRYnyump7xCxn3Ctd
ciny9dJVRtzrWFrf5ZlkMTkPVGsZI8yKItcbN7AeSMSiWj9iaGQXwAV6mkSrJcR8N0eCSUWH7cZk
Vi1jmk9vO94LHQ7danp99rY3bGEoCAuf7/gKjdJkVtE95x1+ow/e+A+GX7XeBxJlmbC6VarfU+hD
FFkUwSiUPmBpqfElBfL6SL13Dj2MKoKuDloQyQLetrnpggxP27jhf8bXJiFMZS2wV5S1RqClieqe
LfdSX5mrcMNvaImmLyNlFrTb1Zmv/4dOsfZ+VYMoqSoQtOVZIj7WirpXmrtnraNn8AdARhONhy5V
92kFsJd5fbnFW9lTqFTf6t68b93yLKnzvKxMEtNy94VU8wcuB/kpkI/iYxmOj8VQPhA+PzJXLzzQ
1m6eBjPhuknlqkjdVf2uy8YbAcBMCVIOB+lp+92IU7htfTjMZThaZjCRCytzxrXtEMwat2J4hs3x
W/4WAeQ2Ac6SZAg7fJd0tvtrTwlMCXvBpkYwkAXzUtG5acbAs04HWUiJ/sGmLD2l191OQ9kYapfl
Rbc70NoqdwaFWyScF7Xgty2HfE4Z1nWhvk/ArlpI0Cs6UHbycik73RsfgdlNOd1L5vdeULjAERjz
sqc9UQEsPHIBBmUG+WmS0BzBmImfpP0gzA90uHRanJOJ6yWN4re16XWN7jEW8vWXh+vUCHFvi3UT
WdkU19yqZCGyVD0+baGSdVBO5aA3/Fc2tJuFUDHLR298sHrPtUh0Yo8rZgBzA9AQ0jwlsvxzo/Kv
SNpPzZQ/tcP4nCURK3r92WjTx6RBFodMmF3ye/aUrcOlLOq0dtLF5FXXw6GYXU4saKKxUY2XFY++
OhMXHfqb4clCyr/PBhc38gR989YVxZu5qc/m+j3O5mUsxfMCaE+yRuqb7Kaab0R9t+kDzKAnLRRu
tYjYvUZX1s9K70KDL7YSZt5DbXnN4dQIduskvzD4XPMZ6lI3zhzxtd1iWq3mKMNwLx9ysPCJSAkS
OPUuOqwYpXY9FOAOICbPsrP3BK1aghI3fmHgNQveUlnDmciVtr7BWbmPDM/MXmCA1sYm3gd5E0MS
5ekOrG/6beqgak4Vg9Gp7j7GUnrfuXolkvrcKlq5LYQfNbuXG6BKp5vFq1z1l0GD16j/kkDPty/7
nxGMw4+8JZg7ce/ib66gyNCiAo3V6w3ygp9bOfkLa6gl7iDmuBgpMdOnLat80/zgRHJIa6ysSmyo
6gmiojPtSmxVYjwrQ5xw4qVjPXrZMvbnkkKqgXtRlbHAkMBodIeTd0xk7SzIv43f+9VIaEduaaLN
Em8rOL2cXMZcnO4FTzlaP+el3jjRm0YedGkfNOYYYDChj0TFD338yf6OIJrbsYiHXYzMtouSXkbY
JRTdLAG3RPBmhOwY+oYkw4jX74yrIURVAeX24fgzK7kiZ2+DzEBSVl/aSSiPO+EIPUQ/5z3mNKt/
QTkOheUulpABLdqF9LB8NKp6VUiSNriJUD9v0uscNOvXgrJJA4O+Mf8HE4rOT7HAkZcjti9uTtWE
iEWzPkQnZ5osY1cdZN/sgQSLrxEyqtCp8YOJmVcg3v9xpa0ZMkBsZ2r6ib2EJmaH0j0Z3YSSE6+C
g7ni0nwNS95RMVGCmdVs8PyMS14JN+FD+8kU58ojEicDbI2Xq5M+btJwGNwL43uinNiBsHwW/xr0
Vu5/m3qJWFT2vwhZBAKM07xPUfZfgLFropi1PLfdfgGLDfN/9GtR8wySgVTPuHeqDvPDTzj49iAe
97+C0kaypcZ5fBcAMI2ZDGz5xL9YWe6KDsvyoVwWLSFGB2zETK5WT2BS6KJlWiNFPKLn+yLrt0mX
b2q23Sz+Smi8gE/P6CwfawonLbdCPm1eeGJi72aAV+A2gIFXrNyvTBomt5ipSdOrV4HqOGKegdin
3oKYbA2QregQ5IW0wkojsBfqtp6OzmTtcHieBv6YArc/oydg31jIPBUvjgZ9yrpA+CAK6iqXhhQp
MyZHWGzJqhBBJS9D8zHAdY/gdJDCtQrOr0uQgHkYLthd97Vx9qSoDJUj+2oN+auwhQkzUyojM4mw
CvGHfBREnnqO2p0Geg/Llz7hx/hngDzBi72KIrc/vNPokwr9AYV4mWfE2Nf6/dT1ITzIMgCP8825
Ce4ClsgepbdmrAnAirq8BieWzKSYDoeFhnEdCEwjj2x/yWv7435Mu09NZH3kZC9cdZIYbmJzhySU
zDFAjmtvFofrpigXYiRxYRaovv969p2AXjOYmKs9vrYz7JgFNmTo1l95YXv/QNuFRAL7rnYFFEWs
wRnal9K7pxFPJjuJc/+y8GlVJxavwdkYpmDIssbamXBTdZVENamFq9lR6GumP9OdGMi2tezO/WPk
TxtxQlqXVXmtYhNuCxkqw4pacCoDYlZ+yqEwqyCpsqBxumteTKOjJkBTxl2axr2mRAsdnkWXeZLy
eDHBkio5wxkTi/ugGFcx/jXpiSsJzNZT0dVw7WcCHcOjPRSsPpOI+ZC3maaF5LKlTbyY5aXXVW9Z
8ChP633W86egQPUztvfOw/T7qCxK4Maf1vqqK22fVTI+wVSos2J3PXvwhQy8etYUfOn1i/C6fGYZ
gBu7DLSmDo50RPE4mCC6Q7V67H/KQLQJejJXxJqD55gZ0byKqIPIN20WpaoYXh0yqtgf+hXpgNiy
gU40m66ai+7SYUrmApvXq2MpqL8tE8KRvmq4NGiTtKLjvxcn/CYKIZHC08Tek/2tO66aWd1WefVX
Hk9zrDGRz1y01jsenXt/TKFmfeJYrKS36oC4Cfmi07C6+4aNFSosQKyhfmBbF2aHp55jR0kDdxHk
1uLBejlPxPSSPEU4HNxi/dqqBWcV+aWfw6u15zM3ZU8vK74dhH62kUXtPdBOiunlBvSxNCbi5qr6
jtQBukbjSHeoGFGKKLfljl+DNnhKNnkTqe6s/POWv6lJF3TjQG6D3Qsu6Qt0TC9OH07cdjPOgUMi
E8/Sqvb+n2ULXHNXOnw62CFdfdXSMIXu9qLYWKbsjAm/6RKO4IvHlt8qtm8hi3xIaZr1XA3h+Z9g
rxER2ILLNPMfBREKkJPVYl8zmjihTZvAkjuqULM2IR6U4SL7y5xg9h9LZtZJQCdELNRdvIqIOjeq
ypuKTeOg0WlTGdUxy4lSWwhEOhHhmQxNe2+XhGrTPwXhjq5IroXnjwvv/uWxa9ljGwGDjepVhh/7
inXQQt1tALZ17NHZQQ5XDTVZj0jhQY14kw0Xk5M3uIZdMlEoDE6cZOBEMnCkyKb1kiV8+xXvBtEI
bjQKwYAUHpSTAjmdBEYk/Q52CyOfiWnmCrsGXDNnUqwqu9FxPqaj21lH+Y0ciSDkN2q13jq9ejZz
d+/flaW7SzV7rqlfJjqbLA5WWPfVnM2x5RHniIvPiKd2EBa3QvHfAWKqbsO12uJaTXMSQbbTxuAs
W/+qlMPuCfg4CIesZ5PURbOG45L0KLstc/65QRYqtnNDDekhIYEtFFszhDAsFC/8ngRfK4Kv3IMe
2tGFvektCbeokeHOksUk6DCJswOwN9Ct5Bs67KwHzpVefWMeAjNZI3NP1AVVgXpPnw+a3U37MOTp
I7EkkITKGSfIdm5Z1Sxi4y/J1lQH7GmLX3DpZEFLUcIaBgNA9qvO3/k6MYyn900YX/fsgcMXlwlO
ZQcHpCPRzvi/zgRgwy2XAsa2FcchffaFWqVVFyd3QrFY92MVOWYdQ5ArXGxsbWZyUPJC5b3LX+0C
xHSthQ+qfebIRuJIdvMnTpj81FD1Y5TsIF1NMu6SXpKde54A6D4PB5MrI20E9Y+yZFy30ZmF8l6N
pt1tP4nhcsAfwnXn4l6XUR0kL/zeKaezQibFLrbMhpvS2ecRE6bo0CdXmfZAa0KqG2ECCZO6kcjY
6CnaAGCy5WFeiDXDiFsv6FTmutHc7WHat1HbtdF0sNiukQymqGnTaIReKSWdXZ+nr1kvHoBq7pOP
p8G4lOfBV+/FcZwD+Xsg5aqRch1IuXK+MAsRmRfnv2c4z6wNEUg7JbnoCu2WjoHOk7xSMRVLWuK/
8oO+/LbvaBSLFSyZFupvVm2GhvQ+Hft5USzXqjm0Yh2mmb7WONehqCtRCz7JzMbrSlZwNkQPdJKt
iVZU2e9T3RDz3YO81INB2QMqxwugVWIf9vwOElZrILEZnNHUry8t2za5sDl96tNPLVnJvdNvNw5u
w18iYt2p+0Ad2+syL7dO9+Y6u2w1W6wnlu2juilfMN2hZHFpmDLOW5C9VgwLfIlLGwjUgSpRPU5f
vRdUeXKfEJUkzjdJW5/yemMaLdzrj7XcgkrFqsUsuc8sH1ejLZSq884vdqnfoFwPwOxsqndhp4t4
JJbg0AkZ6jz58AKJrzU7Yc+8ZqDehc0rALryFQ2U+1lV/v40720pkftBlZq/F1UO55JCFOVEcGvp
LshxsdwZIYj6gJXui9aFjMTGJLXXOS/uSf8qBcGfkJ+UR5IJgdw0JPOj6hMayUSvHjLXRn/rTEp7
vMPPpMpw+pib4ZP/NiusGd4r/lcVHMP4IsMYjIZwBvtxEpBLpoIKnbOFHilY2o3GTmzIOF/PeA2S
63UuSldKT7Vh2Yzq+T8V8WGYRByVQLko6hGPLsmlTrBNbEpoELPCJ46YyNLj8T9B7hdyIL+85oUW
insPJVeJzFckCdrsokfQm/2M6D2mNfrck6l4R8wy//TzHk/jRHqevtYsjYk5ihRX0s1V6us7ZUb4
LnIvH4dHJc63TafOafudTZjPmvKm+p02k82cGBemjvQKZDD+1tWPQbC4KIykU0p8HY1rkcvoiVJo
6PiQbf4fylAIZeQa79Pae8zoPZlCqcYTjLgczKsAAkgQ/srtGtEs9EjOtlYuftOztkKnGK6LNl/y
HvzDGo+J7pEAAZfW3IU5vbI3elqCmAIsoaalnn7L43IAJGqZxeefxluJnCyoU/RDQz+2HhidwMUy
Z2owL+wjOhJK1lmi5McQNt96be3ilRhEilRY/y61f/I645iWabgZORDOwuimRe0yD/Ahg7rJJjtX
wmWxJHdgZqtTyMRPszc+ySLLX6or8dKhXS/5aERTjaaf+7TuhEaX345xveub/qAjnBwtmC1ItI4c
bVYSLrtITdPLuihFVS1EB6CxTYOWBRJ4zcs4dUWt/wJvwZhnEogVZsHZuG8IFuQI4RVHazn4A3Cl
6iO5KnX6w+yyLyaq/spgILXHvHMOAdykJtzt5LxLbLBierXrL+w5PjWGEP/0h/wUKfqmNl3M1hNX
LvAaQ9grNTYp2UvxMEOQCLh/V3LpyV6JQV19DD9WHaH+c2tQBTmg55ri5X3uS3/kXmI6jsYMJKqs
J1Q1orPv1mLhhM0/e4aYmSDEaWeGM9TRbBE/f6TXpXIFRgBdZq8Uuykl5ZKp7Bmd4i1wkcT52ngZ
x7jW6gIxJaxN7sa4Y5uH4CXMFQSyzsNT95T04dFHf6GYRMZ9yuu3Yiqf6jOB7/CLOe+5BJZhTd9l
LZ3/St/wDeTyh99H5rTYf02nS4nMYSNaenBDhBc1QcMRtXj5f7lJKlzabb39U/E+2jU2dWyTO5y6
FYkSLydFqfrMjVOrzxfrLV+Nd+55XfY+neeM731C0A6nc+Uc9RonTX+t3eMj09InxrAErakTounj
rA145a2BtfPPWaR+7mAmp/K8Ypgbs2DCyFORZpohEOl9Flim4L9O9eeK+VvzgyxUPd0yzrNW8mxN
BgnTEeVEk062pVVh+Vtk1pdDMhMakXKdF3WR6ZUx2J1YOpNRvW/d/Eym444KQUaKbG9xWcr61rra
JF+OFqrJ78kzqKSx6Hw1pjl4iZwoa4sUGkYSvkgToKFLitwMgC4FXwcTYaX9pZHqUCq/UX4O63LJ
BFB6BDB9Ap/4T3dI4DKAvrLPYqmokBYt2rI2LCjlOoDFJhrPBEZt2deOS4erGNUDAVEVxc8KKNO8
N5EC7ezUYl/Gte9Nv1qFuYpwzReOG3e645dmIFRElaZocY2V8Is2+68JKurRGH6Rtb7y2pybFMg1
pnyVlGAtQBK81DaveOZqteJkOBxexOPF0/5xmwv2Wgmpc4SZzxngq1B6L1R9q9kx/M0xbznHF+yY
Wsd7TwX2ju26Yuc6WFepsvAHkoVyftwwrWJ9xI/wRrmX7hRS6tTfPVwNfgo6RSCGUUAt0zI0jjy8
SoqlX8eztbPl5CeD7YcWzttUi7iL645D4qycwe88xd6473jbQmia2C7UCp2i+yG+zs+agTNP64HG
bYKrSBg5JsUjIBB2mRnpJsm2NOBOJZ/XAuDDYdLy1Yb9neL6qbvTWHZb1XNpcvisQEPirrLRLQNJ
4bhn6F4/UR/lTqAQEx8Enn20b81MIcFCn/epgoycXwvtgWAF5uaIdXiXiZzyYbT32m4k89GsKrmt
02Bu0OeNC0H37Bg/N5546hLc4TJdZEO/Nf14NzmJSHn7yN/2U04+Qxy+xoIeBfVkwQYYIlVO6d6R
IjmdWOIOQwiSZQ+WuQqMTfRt/Ft0jFj0pW7jwgJ35dgUFDipZSxfzRpi9i8AKSLGmEYoNWJAx2eo
Z5mjQZy09v52at83pXof1uYNb31Y6v+mTrvLwInJKV2IO8YL5mlK7bUq2uknHGa64bsOkGgSQiRj
tbRoGnMkYgwgAXn3t1oJDvBUFc29mxXRDVALuIILAY5Mej0MOOKuxSr/WulBefsD1QNmxkB6p3l3
BhBRvBdzAs9CANhzWiHnbDqdMuiDAzxuOIueiLdi1VbCqolfhHK0jJzYi8JptDcgKXho/iOU4ltl
dlE5kmkbPau0Hq/Kc/ep14ChNJ73RYTjy7V4XTBVY8tiPAeBSYO+9F/3OiwuliMDuhwOfrv+mzZt
N4UfWNQCqaReZ3j2BldT/CPrxUrSq1C1117orogK15okUQ2ywIBOXB0a7COt4D4wPbZjfovG6BhE
ElOdq4P5GvG3WUSBNehFr17dBqd6TTwcA8WAgUIhnrLguKHYmJEz0JIzFIqgie2uuQ0T5xTG8SNs
lPqxjGxjvULd5QxQ9AXeFqJSS2OsoZGiGtGW/R3ywZ2zKaqnIuJ0GRp2/yVAu5o20bN6DjiEIQdI
S/nvioiIYpJGyCfn1XdLfs1azmVGqWH/TLm3csPBmSSSbWHsSoNdPUEb0IBVJwCma8Eb+diVFIWS
551e8/NWNn6+tH5PZQ+95XQO2epIbVa63hwR41Jv6fdBaB9Mch7ialFpi7rjyHL+JanTZ3mIHzlI
feU1g+mhrpoMidudw5J6W3soNvpfM5evSapdsHxS2wbwy+gcYThCNsV4Tc2bAXNfklOGynA6AC8I
EHVkwV4SZsoTpstMdhKNZ/sMZrT+ZC/z0oJnjXQCV0/Iu5JDRr4wWIWUX4LV4AD8qqXRw36IMw5T
cUpemPcf4qZT/61lPAHQrs3xkRJJs4D6yAiJmI+0mis5IgwDS92g55bgIrZoky+BWQXoL9Z3tFFu
x6v6n5JSltOJoEnICyjZE2SqK60KE3IVR9sQl5IYibbuLv1IiOIHlfdUfGbRTMhECEEth5YIiEmr
fXr3hle/WpPgNrlDCkBAlZ2pJsbQDW4OkXZP0Acs5n46n2ZneGDyz33RnSSTEybnzVFa/QzHRTvi
kPFb+SDRWxDsfVkY//Cw6cTxEtFr6s9Kgky46X5pLxQRqnIRFZNEHABCiLRxx9fj7h+Rmkhbywuu
Qf6kueWHt2ewB6t+mgiv7eqvlk5GeJtUVpxaWQrEPQlmLlX71zTRzM29kTsPVB0yguE+Z5w6GF4K
RCCwI8h+tVJEAFkHWgHG4M3X2tJfKmQdvqS735pgt7rTxA27rh4ZYNIxg/HZTWdhVMOFTo8uFXBr
cempJoqusA18TReFn6DQZTiPVLMRt90+J/C+5bLgfV7OXVPdt3S718GYYyYwJOVKLPbKq3LTFuPa
mj4zaBZGyBG4NZmyq918oSVd2GGX4Z3KeqL7Ox48w+f3hMyBUcvrJtZIiDGscb3C5XQNc60P27fa
XS4lk+Va195K9xBTiLQyt/8RZmrmiXn/wI7jrxRqKBS0aFbxGNL1XgBey2YrFqmVyrqPtBG46Ygo
UFjLudbtLERyHSw7UyArd0tRclBSzhy8yV37jE4CCex+3y/RYGsMOWnfvFSLxYchwMc+IO6lsHZ+
KQZgJxPxckQ6rMhSyYUnu0lpuL8QUdySos5tze1WjQdEailhVAxxVB95N/LFKZTSmSmp6OH+Tlpn
GyWwPDE09h1sNsVXzlxDRURdkY3DySjYPcYSgjLP8Gt7W2o0z7jeaTvDcqqPtpLjgOVXvQwAHZp7
qWz20Pa+dHCp1yk/2VN6NeYQcMrrlK9Yfg4nprM4YEOAbPIxoHM8oM3rbC4SO+wS5CoPyTReErm4
WDkeCW2INRYlq+uiUmRyLX5Z6rciWAG0KJVRKqL1imidg7WQLtJFbnu2Dzw+GJWddCh8rCj+qjO9
wY+qSgETnDCb9tDsLARhfIKyU2//dmm6cjDATfJz76xTlZGMWjd/YqCxVgsWvWbmjEVMT3AXDS+9
aoLihwLL5D9XjEDXpxD0ePVJe7K7mHC7WsI2ax6D77WGNqLozMz/x9N57TiOZUv0h5oAvXmlaEXZ
9FUvRHVlFb33/PpZ7AtcNITGAIPsTIk6Z5uIFXXYDMxj4RZKlBz1OgAV5Ghk7CQ10nmC7j6ea/BG
GbTwRHWKMg2TcQnahtSghYp0hy/mfgjMQ6LcPzhrQL76hDS6+ZuJvjsj3y51wdEOxZeb/tlr8/n9
V4r/mjfjB4iVYnMNFh2UwBBbaBAcS5iJpHfUTXsz2SBbm/xi9jPSXVsTy6spvPcGO9ldO086SIbS
mZfBTXvNJTlCRt5R0FOqP2KeGqc2WuYk0ksvp8+kauHai6hXM39FigxxGXqE+n3sOlfU5R1IQxU0
zyR+HENUc0XAVyCbGv2EsUoXJ1ErbnSprL5l6WLVUZ2kJySBXxVag6HIzlv3PMzZnTYwRN7QAeqV
GWY1bCslOS9NdgbNxHCK/Q5tY0QvFCWZEQlGhceFWeuLQs0vCvpZXvozEe7NkFyNhZlvBSUyK84m
z/TY+3ueh53OLkLLo8pDdOLpPEBaCQNVJqpspwvn1Kp3yqryEPT9O3KME17LWTMBaltY2R1xBuJ/
YKWBSqUWcG3E4dCKjAdIbDDriHABUfC6hhUG92OZPcFanCrem6ykk9pjMmHkh8pGLbmbBkSnP2OZ
POtRfVpGQybIjajLaywaL+mivdR/hGR4cvyUoK1IO2kt1IF6G3UsSFPKo7EiyRjug4ZKhXqfY7AJ
OfCws3x3gZV+MB1wRkgz6i0aOa6eHVnR5BBDXtqU3hnEb1T4LnpbkuAql2iMTWdn75my6pO5HMxH
0BA7oF7nrwOGIRRWMEGpzjkku/4zQZuvcwFIsJDzWQlWbCR1CcmEOU4sWX5lGrDXx1vfbVcGVjD8
sVUTh6oJE8ehykKmDOEVeFJZ4A2C3wEeSRCoo0UGwIhd/HDV2qfB1H5QbmlLfQ7/BIqdR+L3qASp
CjA/GCOzpdtse4QjjV3P3325BxgZr8aYXNqek/+ElqTiE8hpIJj3J/m/eEno0NH3G02QdDl0Vr5n
MGMSUDgJjuwW7yP3ZcZtNyPdBrx8aN7IzxXr4d5seF7r+iHm82M/WcyuJ18cWDJYEjcXachdfRN7
6Qq9+aru21FD4fSAkRr1+3iRQbkaRQf5pQyhauxTiAULEw88EYRedI0C+XGKVNwaXb1Z43jPHFGR
vHxGj6G9GORH7go7CoWJg5oHzQRLgteW0sTCvVu7YDTqYJkBzxNCkeGpGslHqAxS7VJ2hE3lK0Qu
YlbKGUlxba5cmym0hZx4degn84q8Tm3CyuGOd1NpcdWSWlYFFCsCJG87lxgPWFUeMwSvRmcCSy6p
cq8wuws6VF/Mu2gWDBRzw2Um9jGFm5LYygZasNTfUS1/sJ3yUsgmpU22VBKlxdkYvyUBZjthdxNT
DM3JmJMuQDj4QHRc5KtC7Wwxiestr80/GZFjpKgRhe7qVUpP6nYDiPbSz/2rSGYT6T465z17oKwa
3vK0w3utv4pd+cozb0xM8GdACbqXIamVJu0ssSqhcahFP2M/LxN9s8jeVmE8Gb1fMpdp8Z/swc+j
gSEFSWxMARKaG0EWvW6SKIE/yR3ryrsWz147aaCUgM6bhk0coG8uu0/3jG08DyTtcyZEpy8Sb+Mx
k2LK/P7fSxIWxvRUev1Fqv42BIi+6rJ+FmgYleZWaPN7+WuXkzOa2j0RcI9N1hLOqDFa8MVakdq5
dAItbSP3Jor5pM313doZPr6XBSRZU7ukIvb6hcGvaaJy10KBxcMILkHBqzyyfUi0y7CpV4VJA3pE
TYo0ncp6ZUQPiMTEm6BO5DOeMhbyJt7zCYd0uuewgiq/3I97hBfKSgsgDLJ5O8nJlMdlaO7TbbY2
SG3CCbk9dEDDoo8RER0ukk+TxKba8Far56cKbhzNNyI19JWJn4QAuwtq9IT5TlyYlYY8lkjJax79
lEc/4dHP3lCn4JbfD5NGInJnsz/DqNEbwBixR7P59uX+OR3JZMW7iRZRNphJxBDuJhyGGsn0GlBN
qgHAQ14O3+EIXYEPPBws2TCZcInVzPsYZGiDFbTUkMeoJa8rt8TVIlLyF5T8LSU/KVD+xsebkBds
Ue5PI2X+50nX/JFdGcTVXipBaKTM3hQvztwRE3GNFKXvMm8vFi8GIyVWg6+nmr+zW1w8cEK6UDgx
Rw/AdU/D9c+dz/aBSU0BhBdswbqYsF84iyFGNowwdMoFDWlMrR3mgdLXkcyoouAqHbGPnXomOgFE
A8p0u2AXPy9lYCAmao9Juqj4ys/28EDpb5JZuRWGPh0rJzGPKqLpnfSObpYue1beJHzvOawIYhM0
zD5EHeuZRFpXfrNgtm4E1Zhkc+jKX7T993wxbptjlASNcJ9oLErnDFcByDSUFoa+eTqD9bgT3F80
X8FidREujXOzmIgPy///BGr2V8SXmxTyJfKy0U3oNje6zUqHQbtBg2LrsGpYjiTaqLG2cTgjuGWe
VRinWfus95ml8+LDXkCCtrGVnHF8YaG3iITOp8sgJZdMlSMAdOAN5tU1939JRNOKwktTtloJGQmX
2J3U5RXmW2wGJXpLzYqhXf0uYmxUPljV6YqO81qJVJKyzI7cAGdlwN1qn1EOjsiTHrSj7rf0aJm1
R07xWTBe3/UfzW9VEo6FQiC3Izl9JR2Udu4SbvjwUzu+fq+LMN/BRpLdIkW6bR8sGBT9m799oXQi
QVydxTNgL9Ld9/wzn0zwCBsTwu5mPf220s4syoESloxQ60g776fcbDBhsipcE/c/UgyVOKnCdKlr
FUwALWahPePhDeuxDWU49hsh7DscVVnBymNnzHC2bOF6QB6NebdBUL9fz8Wku4U2fVtk6NjMKl93
yYC6EvdEnBBMGSDyJrBYW5IgXpc5UBDfIUQmpk8VDx9dSLXnVXB8+kZ9Me7JL7aOfiNtfgGEUc1T
X/mNJrygqiOPZGnubbHcu4zRFiNdJ8vxGvKSZmTWrMRxRlODpAGrH384sq7a+2LwowZuofwBVuEu
fnglJRXaBAbDBcol2BIaamYJNbNgd3TN8OhVneem8RdFYQNUO+UUlHHt7Z3qqQx5GUV0+kMf1pdx
zd5mRkhbf4fwXozj27JTtXFOr8O7nKzvJLNAxIrvrSbf154xIQQ3lqmHHxXZjN2ZE5Jx4IHAvFML
Hb01REiLgf3cxIdaPbAUIu5iXQtMduUpSaZfmja7XwosyvLcIWfX55e5lF/LUPpdb9j3HbEeL9h5
LinezBz15mAGCn/1yUC4xXWHSbXgorYWX0zZrFh4rFHMDDi+Nsjbdgc3uhSbkOyTtNEvOejo4i5G
hI74Oh+grpcBpJNtZE/DCg3lNylITdBrbcC9FklElqgpXFVWFAI6FVyd2GBgC0rM7zEaSzlRuQJl
VR8sAokDo+rnI3UJPuac786A6XYa+b5tTjZCaKLuBbZYvo4HELIqrid87TVb2Tf8QdhScztbZsK/
aye3/pZLGvSAYszUa/buZbL1WyOMl1ZdI8R+58igvV7ljViJLUhEziluhb4qg4EaiaAYdNcgezAO
p+xPgm6SvS4dcY5n3rTLrpKM7qgkkGhWh/Vsw/7mis5KDSXLOGuZCaHNvBxtqIoBAbnsaHyZLMYC
ou0DcVQctn/uiNUfH8ZaYJZz7aa9qq+APWCp1WQ51jGzW+YtZA+i+kSTKYQ1mbzjNJHXK58Bm50Z
1udptMpZVFtlZGIKEfsiSsnOKbIF841yrsEnsX1HClPEo6vPtR8fhukRC3X6zIb6aipowmm20ygl
sE+7rh26AMuZcWAqTLjasXMrxlv6vHNdOQoTrhVdWEeHZG6pl5totXhDGOBNWvfHZETaKO+g07Tf
EoxnHu1rvS0QXssSLudEP1zHcJ/yv/Mube6uMAdfCuGxjmV7UTv2rQDgiB8YKDAM5PjBVBCebpWt
dCvNJGy1NzXHya1ay3khpAbyHOkrUlnr8N0MtikWO02lpeaQU8CRaU6h0zFKITzb6tAt14C4dsWt
aqSCMntI1qvp3wR3pEx6+/YK865LpFfpAfVOy85dACeQ4IxJYLI3/hASBY3Y5oLIxzxsvCHxmkrA
fto5YyDSOsB1wT+ZHdqY1uEjsaeT6GMn8BPICvtOmOdyS2r5IhHM0hIgJ6WtRyqHgqluRvjHDL4m
uXdvmKbwXRvQePB5nvoU18IJq8i0RE2NIEttTpP2B2rDWyyMryaOCZMQ9ALNE8n2t/HUM3Zau+QM
7jBqeytodtWd5NVeEVOi8W7oCEygKyuZTeebNr2sH+awBsrwOykUL8SVMSK1janFSFpWiqtnNcJ1
62ztM7PhPA3dBwfaJ3GnX6ugf+Wvrdl9Io0WhPaJF+EJxq8apXeMF6P2yvn9ooew+EEdLqAOR7MA
g0Bi79jfGu2kTMZFDKEbCqGmfP1ZdC3UmyZcE3tI0JPGpMBUpJjW5niKzeyzYEp+2RNmD5DH/0W4
FDv4zD6NlDT2BGJnIKTSFhRr0TvQzVOnmhSmKm32SCZKtLYK8IIGq1d8jCtcd+9LjxfMuVCImmeV
DmH3IbOaa9ccfdP4shAlopCXCY9slok5n7cPCfQseYzHi1zl4b0SF7BSSFBbkEleuSBIletzP9+F
Zr1PU/XYV9ETyZMQUzZSCYmUQvpcAmFMXngwn7sFWWr+0+fNYydKTkpuW1JdYZHBHEM5xllj2JUo
n9sMUOFIINaMcMtpKBM1UbeL5GP6PkjV9Vk1kcNkcwTM4wIcT1GoU+uw0EYAiqmTSAURsiNWB8SQ
YxLhMiIdY2hh7+mRMnCDCHow7FqQ9NdtU902NYJM0pj6SsGcLMeNHXQmtaxg+EWFaFlrfDH+d5yb
UxVD+P+WHUnAwgcFrtRVoipxwrEQoA1yFlalyN94XLne8aCjju2YLJhNjp4XDRKdzTxo3hHJA9vC
x11YcwhkOCpJE8q7/dKN6iVBgL+ERvYXu1XRhaJshK8ETUtoQpjutcJHbdGz6z2AHJxNTqMoH0tl
AEzm0noxgZrwHLEyYA0jdi5Bkcb+6BZiw5lfk5qY6Ka3bZIn6uiL/x3iIQqst4WwaAXZelkPFxIM
HJCxDilREzkABtiqloiOGN5ISna8xIuxB5L2DeYYzCUI1C4ZOG5DIh/uDUd5k1q778uwCaAjyPcm
IMPs0QSMWbhMRQKySzfu01ub5o/I0fhT+SFWvZ61uYsGtydqwFniyYnB2vYCYkOkIMzLaN4vW/c7
wSlYsPouu54BCR5tJuFsPQtUf2sddVoW6TNYN1kEzs2GkQTEpCT3eIPzDe+hC1ddC8g2DPSN/osl
98KhP09uywqmaEf/X/Z6heIKaQrVlg2VARadDVVu0ufFvZMi+mVJlbl6Kt2nLXlYTfdoy+lhSsAr
4v8oANxgi59Qs5mwe1eZZfdRRDlKRVRflgZjngYWr1a48s1jmhX7iom3GwjGNhKbEySV5Rm4hDqL
SY9p3jfM+4poslkpXgh3fp1XhbWhzjdsT5KnmUJ9ZtuIC+vQ3zK7wTTeMogFDqEyHUuQgKKOOOsw
PZT6MmjTCS8d6zP2tfZo6i9F18BarNyFAo3VDd4Zh+BW84x8nfUf7rt2u6B/RWD+0rbyi5sYYFI5
dbjMgpxCQuGFCDXYIZdy7sbUEzkn7e4myIbUdvZU8gxamTYvMV1SO9weIfk+F/Zg/d6tU7NL13eF
VVJ3xlJ+rhySpvwahbMxIf50zRWjrjAc25hwwbpC4+HWjKWGUTy3ahkZyEWL7upeOqyYyoFeg9Q/
QOqfnPKXsP3Up86ZQS6aLQdhzE88psImPSojIibYgSijz2WeXyBCxPxKnWAgZrLYke2/NEhrSrEE
stM9QOb6FX6upgPsdqgqTWdAoTZC66tGnv+UIVb7ez0pz4ndgejFqoCgG/4DOTH937jew6oQwpxw
awZR5xI3nERWXpyCx0UhiedJG82z6BWkIBH7+ah7ZryHKRLkPF867oDkQpYAC258mgeHD6zz0KaR
UO0ALZO8pNpRAl1gHNaK/lK9a716QsDi5XnrrTFSZqJ1EL0B7LZQQChnk0NlK04EdV5ywKQw3mlS
KdqAkwLJum1RnKru9tm+C8342TONTZEiKOQeWf3wwehuXNBPWc5ByjKIqNN+0G3TTC5KdzF+6DsH
7mKcO0b+G8+ekU2hkfPBzU+M9IGB/88K2AYKjsS4f6gUT0RnvUxgBzLTc0aPQfFQ8Q5QDna59Swv
yuvQWPdtO+mgpq2kttlCPDA6hemsBTIgrkk869XfPZmuSxZfC6G57RC0JCJSrfxrtJgWwu/4kuC1
oHM7ZZMGF2aKCBKNSMsdszOT1ocy7s9OkhFI5F6JwYxYkQtZCThpBvpvxfFAKJ6kvnaH85RW4TLn
ZzOvQqa7WYEN9opoTOO/u+CpAk7LCgod9jr6Mi1cDkO/1Aw/Nf+N2Q5NqOF25pb5GzKjdL7sXXPp
k/LSD3GElnXoSFxM4UBj9KoYzGneski8dda9BxM9ZkQPI6AvzOJm6slj2dRn1a93BtUovyrzQbZe
n4gnPBXX7VSGev55lf2M32b4mwKBXOOdkZnmr96Srgzchaculi+ZXL7EmD0Lvhhzbjww9BYpQMP6
sTtGIl/GhRjvkiVCGhWy4n2tHqtArz4YjMzADMKHaw6GCmSnoj8ID/I16Ny8bRLC8A3JqIQLXEcY
zkg4mGI96PYk5LfTDX+FzSxP8TMlYdF66wXhMQt/BYtoesvwNSgHB6TW6ZfyoZB2oxNS3EiWh7Lo
2sU929Qi6nMscAdTRzrpm+rtYMX7sXwr+x7SguDjJEbdXr6mEt9kc/cwG1qp9Ehz6bF27YMtxX1Y
BhIdMYjTAY0DFhccjt1DVWu3qYfT7h5blaoiuKpiBo0P0eS3IOFYHbn5sOzMErLCAft57s4qutIS
YnHJXmEll5WKAFbubOWOwhyZgSrD0b4mgZsISwUXCIqjZkuCZoMfIEC0ki2KePKWNyVIVINpBNZA
maXu8TLVgMI9MMBikYGF7KWPCjjYw4bMX0fVQxtoodthG4QhCNWS+AtUJTl3rd0E3338QjKccmR9
83+VgDMoa5C1COLJlrQiMd2vusxjtPysEyFA05dp4ok0V/DgBVDGNNRXBWP0N07ry2jBFrHuXYPP
zTov1RCp8efImI67hM/hBw1U9YdvMH/JiRswirH6aj0wDAK9+ZVoH7GROhXKVVyOIJmQOJCtpwyd
p4P01O4kcIo/ahAyU4yxrsbCfaAp1RdzNt5SQ303FvHjGNAChunJTjfs9UvGeaBVK0BeNRh7kwIv
AXNRhKlVYAetQsnb8/QH88Yz1G+neCFM/EMWi49sUd507kH+ngdlCYnLKOAcnY4lTnViueZ7r5AY
myIW0YdzleznVHPhXxKZM+V0/OgktdJzso+d+oxt4VzIVBIfBtTAnX1RBtKaNOeUiJqOjdM2+yVD
OIUhHD/a7xpUkXhFJjStWS+cdMJTh8/EWZXmzei61/RdGYqXXFXoz/hnWgDGCych/U3Iz8ykoCRi
Lvu0lOUu7dOVsboXCd4A+JI3GuOXK3Wsl23pLm0PWAZCsV1mYWcoIzs6OcxtxRqntBO8y5L2uyMN
cGOa3DFN3r0SfdjyhtDvXQf4uQrqu/bVhhWZiMpr75TSRyaz4cou5qy5WgN8jc8On6hAaGC1gkAe
bqWonzvQSnlgFOuxCAtk6dlZrxWPYLWgk0N/RkQ5wb82acl5JLJpzPPvsbMzJu/k9z4tnSNxIgYU
QR6e2nEG4a3Sqg/ZpVaMqEE2/W2ytSbwJByihT0YRQNyL2LQwLmXh5PK57HHFWxS3AiseRUhqLF1
TnbURGBAeRLT+/pjI0skVR9VROFLTFtkcefWsFPkaGMmuEEsrAFkU7O8QcAW4uV9jynArDcJCa6J
BLfjhURrMv2ZgXcqimSmwA9juW7H7ijUNxhDYiI/Ie5h4AjwhXiSTqZcYLryhhIQrysQeR3u4qWK
JoJBaCdot0RfExYWj1NIrMAmRM02X3cQxmrPjF6nEv2r8mXpcH23O1hMk19ktKspvtflCJkVHis3
s2FK1039mViKV30qj4ZIVOmBEtA2IO/kMCQAhDWF4H0jvuPYME8f5tacFFr9jhqFo2EGHjj8NTuM
imDBGh6AbOk9sOUq/1JZSMlb7HFU2GWJb/q3mFB/UQDPVL4muwrlN8SDo17Xf7faZhM5ldX6dTmh
mP+ZMH1g5htpEM8VCjuJZmjvUcuZdMk7vwBS9YZ6Lc+9hftzOd66PijQzq5ySvKL6Ws/KKwJdW0m
+wksaOrOVR+HycY4jI/acITVAFiPajE0T4eCgGetz6LtGE8B6xM1yAH5TjgaIKKfpVHxjRDuRm85
Sf7JrYQeH/vcfQDmgr72UvVcfx3R5ISo9OWpBVTw31vhRsXwMnpfRJZf22a64can7ZJ9EcfMlo0B
FA2MjrI9dybiZTi3Sh1WaEPks3jq4vaSqn9TaAAx1A8Lv6bQx3wX8JfDi+h31llf1mB5fXyVKjMY
v2qVkLEufRHPjqrZX5gsjdk17iqBQ1skABKFNeBisEQ+ngJZbWzrbmIMxQfL5mdGhs4vxERkpk7n
xuZOEfz5YsSDBy/IqdT0JdMEcsQ+SOy751buacKvmp1eOin+arGiaPtgmvdggEOhpegjyk9uO6r9
uLjjNr3X2CGSjkKHIEDw6gXTQwyXnomKraJw2evPHf/lCYdsw7NuUdHvOFlM69L3eHmSC8yC+9wt
j7EenmyAVcPLnPaILs8hqaF41+YwxQXIADzkp25S2PAS9y0U5NxpaIawWYcshu4qO8D03UT43aXV
tTx10aqk92lXUNIiZ+ZIGeEsL2iWqDtVwlfw99no7KX2UldIj2RmHkQcXdtOs9eictdafycvgzzi
orZxgVkhVJesLUj4iEOqFmTmZtgmSijluH/SbxPj5CpFu7V8CHX+LvfDK4Ogp2JbyCIBQpwy4Wv+
0bigCq+woiEG7DcO6ntHS5HTUpg/xaeEqp6Z0gyRGl29OgMpeXZ/9efsbQKuUG3yU4q5OLV8zoRg
Bg5jwt7aGM3yic/gFDb4uAThTfgEs5lc4O7CN+fCFjPSjC4aE+MsMOjXcaWwS6od9tdu2jGcXn7V
VJEJHQh1ZC5eBF26SIeHJgFpbn2Om+4eX+J57W6afej+S454lJoLj3w5jqGCmqWQmLMPX/KusSme
z/KZNIdxvzabfiW85MrawiCsAERwmdkLb70ynxOriWaAcORfXKgWrhZyVfnKdWnHQ3KuRzTVoDtg
dZjXXMFFE8nDH3k9EpCkC55ugMECUcd0B0txL2H/tYXxzAHUST+MbgmT2bpbxkhOwBML4qMVjg46
f6qp9Wiq9SEDjtDua/y+fbQKLPC77OPwuHxFrUl2Mv1Jl4cAtxXYDJM7rbVT/84RKU8NxhzSSn8K
/A/wwPyyiLRwGuL2rb9LYb115nqv7C/WE17L7nilU9XpVNM3RuKeuY8wzidfnhNXKwaH7u2I/LPF
J0shAPIDC3gLeLwktfhPPyqjdAr8HFVHWLY2B31rBoDzQEbFBilx9tSVNxHgl8zXfdZ/J8NyW9xh
RPAUp5BMp4iUdEPtYTBj6UjtKwG8OrgnvOX3uVSeSdLedMBB3tUqt5sFnhmgwUsNSWBmG7lW4De3
MyzpkETITTsvTEl0+oJI39oI26yu4XDDyrjKK+PZgs/Bng1Se/SnPnJ2gstekJwImSuSXSLNmOBM
5rA/piAnDlLIHjIGvcn+VtFt1ygL6T1xpJOVA+flwEJANk+5JVVu4fUeFYRfsTdydt5cgRQ2x8kP
aY2riJ6EC4ShE5A2faUIWHXXSBpvz0hzx5/Tq4wHzJE4ldMsghcmhdPyR2d2KpQTKntmg/wgRrMM
SWBJS8bdNbF4mWxITcAfIt53osWV1qUvESf4WaTdxbCDszoLtV0KNpHqe8Irx+JM1rpTtXzhmNAr
9O3kaMQSh/pJKqRHPbQPuRDvk6bdZkL5GixVpRxfSNWUB7q57drXJqF3SIbRAYrjHbnoE4bkyy4Y
r3KUsi3p33AhkRRmmbC6MG2IKqtdNFs6DW8BpJOnIiP0C7O3tZwUpEmjjKgdaVKrtPAI0yAD45FZ
gMGIAkZyZzhG9atEJ5WC5NMraKuSGRKqUMY/ta0lBZWJc+AYKLbZ707YvzJ3gwNj/Bc2G7slv+iC
V3jCK9wTCLlSy30BLF5bt7EWIAhOz7mgipwLk2TnigiDBc9OrQcrXmwtM9g+C0TxbdXRpCHYIFi+
aUpPn9mFyWQAbfNJj9JdOi8IbCrcoS0Cm/4Q2LgsUmjriZmSjHOODz0l0r2VWTx1CBCVmNAE41xX
PLxIquziGEsTcKahao2XmJy00cvfibwfshdZTYGpg+RAaDX00djLl2RCsE9s2j/rNKNlyfDy6rtg
5ybAWWQIdHU1MR/KAYuwJfFIyxpulZUeATP4FXW87Im33sXGPQrFRDHfJgyhyfADGQ2MgMWZTyxd
5vMgAyJpbgvBgc2U4/w5ZIJQFDITkRtATE4055/dSsVZBo/lbIbmFwAQIcit5h1GfK7guV7UW82d
J2zdpcm+4v/b3UIwCgRrYSY9QghpzzhcRywY1hwupAhIhO+ySVuwFpHijXdxh6el9ga0eFtBD1z2
u6MbeEZX6nMXt94O/uRDcw4b4kQeDButi8DCk+zfHQkH1ZWLMmdk/WC9DlhIm53EeHN2h9Z6Jvn2
Ip7UtXzb55Uk8eW0ZDNJ2byLEOrxRCSPSULqynRWcX8l0+z1W8JDxTAKtREKJ9zDDU+zO8qWm4oI
5txlqq6KoV2ZLht1GUk9BAH8Gm1SQ6Kp6AndnS2HWKLLx0+ObCCQIP6IGMq3TAxIzg0ko/D+iXEZ
DALTescEkstjGi5wpnZmOjEGRpyxHzopgA7XGFS1zN5ORxXPjGnUZFvih0ncM6V8RruSxJ/7LKPG
IQYoNEW4f6cRx27FhsH43NXtzDrf5uP2uq+SueE/ViIig8pknfBzFoRZesnRUt1lS3DXtbqJcYmW
KHlISLTNvHkOqr2g55iQdvTZD9ZGDmahjNtxhye3+y8sK3YOa148ZKR0LcsTVeNNX7UrxHlkQsxW
Wbj2/jjgT+/g8bUPYnKQGRDmPWGikTi3EF1LKFV+Fnl3iQV3JFpJsR19/DYnUOivDYMCwATMQ5j7
Ew3DtaXO7YvxOrgi1UoyoFDmaGVvG5i5it3NYuBOZOoK8r63kZs8y9F8kYtXcx5uX6iWRBmqGAlL
XNPiuV87us+TasrXFoBlzrusE4Isp+JNPy60vL1pegZaHAWIWybRrKRQmWbExzhH44RA3/2SdfWl
UmRmQ4BAMb1M43myWZWmdM1mKjkG6L3u4h7oSf03um+NC9PS2/Nu8PUghHpiUGCYSrhsrGJ06KZz
j4ILutLhV6buQDuY1mcRQ1mudwFayB0uwy71iEJYCkU7j+bKOO3SQVxKwq4V0C1AGD/yYcGeDN68
Ja7Jkon4SX9X6T+L7qRqdJGNm8/72Qd7BjC/6VZAKZi6TEiWIaLu/6bOFMHuROKVgOya0ML0SGNU
PWNnqURKXTbS/dKPHTkqrYYUUH8M3RthaHy5G3tmG0FSAR9/ppFyBf8YKPszeTsVjCf/MfWtMLau
UZkw/4hJ8abAN0qkYbTDYK9LAiHlHBrLjGDBt8KntJyO+HXQHFCZYT0KavSZnagU/QrvEfxj6/0f
c5jUdklxfHMXWeP5oMK+/dMk04C+kFaK6NuZXC6Td8oW9cadcdUsJqkUpDk3++YkRDUCguO7TSDO
5Ho4ebLXmFb9JQPFzEM7Fp7eeR0avWvvpWBpteoGmRax1XjkEN4KO4aC3mq2enXg9id/KSgVNzJq
0FN/kr+K3SwWi2gqhiLRIp67n4K8nBzq/hkD+vlZNM6ukBco2BxX5OAyQKhglfozG0ujRHRIZnxu
j8lhVqUWHNh2JWwxc20P+W8IUY0Oe8wHR752rnwt4s6GbGjPDJBMEP4jwY1HgHiPGyZh88Vfvb/K
V5Nsd/l6mOjrh06TgOhpOinpQ90l17iAc2N11eeMzeuvIyZ46V0VCq00Qz4kf8PoHDSLlpggS2Wj
ttZ1xEp+YnFqubJVeSxY4ZUoSXU6IDQ7uKQNTA3DmM43UOANLg36hgdv9EuibOsGX+nJWNku2Eoo
lDgWL0m/haW0BsMZ/R1Lhs1MTlPBWEGa6P0x1xF6JYb6Vp1nCaJbOUQV8R/IDuOYw3t9Je7j0mrS
pbj1iNsFXo2dPjRDZ5oIz+BDxfqhcwqVaUJCD7bzDBFud5KLyVsTuioBiCVmVPIZBXfeZLdgllEy
fxWZv+ZsZMeqharxkrQwyU/DwGwwRuJrbqGBhKrcB+K7XO2HsrGqNJLr3A4XJ9p2vhXo11I/AfWY
Ky+tpPDmK987KjtUDlNOjXViGMNs2gbfM2YIlyBDbMNZTYcoycdLVNm4bTOi5LYturI7jgtgqIBg
NjaoWuuvvKUi5b4B1UicOzvnjJC5CUtcsZuM44zM42nwKx4vqaIg+1vu+7XOsuuAXasb12hPiSL7
VlImXiu1038JcdbcXrREv8bdGbBwubZecqjZJ8dUVFctFrxjHXJeoas9gydfz2VXUysSW3EKEZtW
8y53m19OP2UuqJRcm4ziqyRcXWMwNhKuHrOmibPB2dDwUIW6+E6m5HsmbHzCEVVLjOpOkyK7mcAB
y3fBaD51FSW+GYfG+F5NoZ5GGlhyK0fXSY9W0F/Vu8BqBOsau/KR2W36qzfFx0pxOGrDeTNWJ4E1
oq/JDz6jEpLj/5g7k+3GsSzL/oovHxc88dAjV0YMCJAUKVESJYpqJlhqKPR9j6+vDQvPCDO6lSkj
RzU0k0QQ3WvuPWef6Trj3TBZbwbo1Avr2qKZLXQyoGRyB9HKl4FUUsFod3rM2N9itWQ6QB+cY6eu
5fgqr8pd19bX9g4d05XcPcpdfONryizFuauH5j6soED5CgaRyvFsayfl2rU+0HYW/o0ne7fUgOVe
A/YirlR0iUPYr3//7T/+/l//8T78p3+CPpSMPv2Cv/8X/34HI1eFftCc/fPvN8Upu2+q06nZvRbf
/vSfv/rjH/59F75XeZ1/Nue/NR/vn3/E5/95fPe1ef3hH0uIO824b0/VeHdCX9R8OwDfdP7N/+kP
fzt9+5TDWJz+9vt73mbN/GlYBLLf//zR5uNvvxvatyvxjwsxf/yfP7t+TfmzLQzZsP5tUyev2cf5
n51e6+Zvv0tCt/+gNGIYmk1wmq0I+/ff+tM/fmTIf8hC1YWtWKaQbdX6/TcQ1U3An8l/qAb9c3j7
lqGTsmbxszpv//tnlqzZtm3xC5qqGKb1+39fgh9u1r9u3m8ZKpY8zJr6b78Lnc8q/nFTv52jLUwy
hYUlZMw7tmorfMXi/fUuzPz51/+PGSRKYJPucdOGYH6ItiOHcVTY3lDtqa/DqVmM1ZWIV+Ej6+Wc
ZgzF1YCo5pyBs1Zu4Ah4lePLe8V6RBpuwtDx11WzpJc7K5zRb3xMKAGDy64jZdr1EmYMp5FdNNjo
VCNoueVCOfYUHTFv7lRrARTUOKmFaxcwvChibDTdpesKl8Ji0wKPNXTrfYNKU8eKfoPPKCa8YGc8
G0649HeKcWXBPxwqZ8yuhPSkeB895hF21f1taB3DdkdbBcxf3T3a/UvDYHeNrxJeE3W6VFlI8SO4
OeYtR3wOxgKqjRG+ylhexstOO+CaG15DdFbVvlYMmiP7qjza0wWBeKyRJOrZ0yp6Tcd7/wNVFLFo
tuWQ1AUI5aq4Ll6DOf0JLzH8HFiEC4qpC+uxVW6nz+a62CZQdIaF/UxL0YyuyUQQH3SxSNBI8Zc4
Sr4EqjEld5CcDJIOUceZh8Jc9gwVAKXYvWjr4fnff7P/n+/r96/rr9///w/fbEv86s1evVb56c8X
u/7+zZ7/7M832/hD0XF18hZaQldl01D++Wabf2AXEsI2TNkyTFvYvFF/vtmG8odqa3++8Kb+z7fa
EH+o/MA2DKHomgUT/d96p+UfXmlLUSyLmCJNyELh+Ipt/vhKx4qptqkagajZeOti1V3UK3sNJcFt
F99dlz9Hk+9HDwbE78aOvx5oHlu+Gzv0TNSDrXAgrbvTiJIw9C8OIL46wtnolKlZn5QGRyg/+6Vw
i1UJaFSDg4oUc0NFGHG6++tzEtyGX5yUKs9X97uTEqZqSarFISuXVciSgl1JvJN1qJajixEW+fzS
XynXvz7qfB7/GoXPr6Qq86R9f1DG5rwEFi8747baxESo9GCLQLVsfn0YQ5nv/Y8HYl/6bchn7jGs
8wPZvdlnhZyIWVvo6updzM6ZRRvordCsqQJRZyOSU67FKkx9RFYfYTds2u41hZOcQsxbNANrUy1a
wLiEn9ZQ7HrNy/cyIQsCnLrFfGAoxPkFYtHVhjON750oHwcJ1ikoPUhuS+EBqj5WCGKGzgFishhg
9HsYhnxCdZGgP4mIMlxXryFD7YcIc5KIHZoUW6PDfY95eimzhg9MoDkaC8rLXq3XUg7EAt5dTYxd
Ue1loX3wDSDjQngGIihN77mKowlYTkYzMSmRbOfvvem7fFdyAiw6pNATRrIJ1Kewfp8k5NzbrNip
UeGUybgq5IOYWEq+ye1tMBmw5IK1Mq/JNqa2DTw6dLnPOhiPdDThNapXSvhUNScBEV6EN+rQXIxj
seyaz7pmJ2W8s5RdFID4WqKnCy6VPV4BYG3Ge91bKbxFQi8fZYkMoPcwvB2iCnKu59oRavSGJnNG
5lJwPxnqTp5eanJ29G1X7aHdTp6ybbonj56XYX/auk5mQnnfYC8CD6hRSZl9V+wdAZXKc/TMqW2T
RQIxr/PJpNyL7Fijg6R36PpIAXSB4E2jWY+9uCvv2Sf2s+nFO9X+GtLcoi6jF6OwEEmgyxI+u5Jy
i2jMFE6oks9lqasJywRyWsBaKKUN8sopLGbStu89JE1XpAytwpFIWr5SM0IoVy0yQNk1x5jhJo/v
QTK4nnOl8NPjt9zINKCTfHJTNoiePD0JeS+pF5VyDJrBLTprmYrPvkHZRY6EAq/0mlHaKYvRxw2M
pS4huxhUNcWNZmtY06aFzZqYAQpvFAUvTXqFQmybFK80INiC0wqoEziyk64eRX0SXU6FD3SoAjOD
VldjiS1Qcndmk6uJ03EuE3p8wCmO3VBT7aP3WH4x6C9JugI5eVvE6gLraeE/SvYSxl9FWluwAzRK
fR/vB5FSSnU3N/5p44ds/qchRgnXBwufNmxe34Q+HLXnBIJVEQsK9JeavSqrF82K3XQAC6kSl5jl
YLlJAsp0jjuMdDi7G5+GekOCamlYm3kjQggPP95UnbLoWyS6nbflN7eVIiOPCZaqnUH8RxXl3RnZ
jU+GrvDoAYk5Yecm7W5kGdBDuopFvx0pcffTtEzqVy/qF4OcXHn9o9qTvOlZyMY7pAqfrSRfy5DU
GY2ePWDc2G0uJyhqlvpukg6PoWtU8MmmPBzmZQnKiuSBRr1WsieN8G2SEVZ5dJPY3OvnXj3SJ2nK
44TEv9AjAKq3dkdWyDYWRL7wetMA0BLMOK9lCAZiUBwktVEOn1a+pA6P1y4FFMcq1iIXTCwKgDhx
Trsw/xijPXBkTd/D2XdlRremetd4kANBFhHV0ZQ2TY4ZjiIqfv6OgHFPfrPoAKo2q9n802qBuwIl
D7SFP14pIz1bF2e0psVuaSpOpt6UHnIT2mIz51x96xr4+Ub8VjbeBYC3RUy0RUfbHe+W22gvtTiy
v1tAFV60FqMYz2u7s+x13H0I2H2m9CHL7wUb3gzyZEKHQVbhiYlbH2wiVfJFzYMZDidqWCurpJLb
0IrWzK0p6a4CkinDFGpA8Ckv6CUuxmQWet8bONuKCEmEhlnMXsW0xqr4Rc6zVZuF3HkQbhL05Y6N
N1rcguHQD+51/+TJ9Ub4JHmk/kocEpzWEYQs+7GN5RMO0kQ5ogny1eGuxmufw/OJKOU1T3H7YRHd
F47HWeolsTCeBPaFGHJclvHRvjNkD8yI6KA3TXCo8RTZab3U5VOQv1oEdHsd6Qxa6CasxCNwV37y
FErXQDhw61cwhEBPCuRMXGgBDDF/yG0dqTfjkv7QU9IRoedoJUyfKtnmEyNOELghVvGgwtnVPWTq
oyGb26I+YO5zUvw/yabBrFsE7Q776zGRyEHIvWgzGlmBGubWFkeR3GcdGA0rBn7bQiGIHQ9xSW0Q
ofqQ5YdyRch6k71NVH3Du6F8iIl8U/F4s10fNAjqxlNHWBzcCqQgYXA9Vsbek6l65ejEy7XavgXa
I1B/KX/gv+qhRzJJLkZAbHZ+U00m9ul9jwNR3+GBruvBVQZ0SfT8dESqwO+qp2q4sKXMGbEk014P
SwCMCVadHeLalHmRuKPBRlca7UguRVnuCL/DmVS+1G/o22nski1IO+iyj2CtG4iF4iWxtQz7T6G9
gXecpPS/RL4yPeKGVDdC7aiCCZ3qt3pCStJCwzBTJzXEEjP71H/ybBgY5yQ2hT5O8TiMCNgcp8tM
KW67mD0i4R5zfS6jajK1AOMo3lhNCrERG2hNYS2P13V9i815AYIQ3q2rBObOj6eLX6+a1L+uQllG
m5Yu66ZQZEU/W1CnFG+mWEfeaYMpUiSyQg0U6fjPkAfII+UjjLBDv43pXEiUk+OCimXP8wSTY9B6
t/Du+7TF0fnW2SvVu/YZtoeV1L9KJbNsGrt2Ppe8wW0sVZPaW2NuLU136K3qJnA4qXd+fT4/WVXb
BMWoLGVVU9iydrbaVIAJjPi9ZEe60PbTCiDcMgoWpPYNpO6wY5WRsyl3XxyUHdH5ypODGga1Dk03
NflsKe8pE66mNFAc3O+toywnElGYiwzCkWM3pBH+6+Mpf90FcZK6CY5dCJa87Kl+WFLXlRbnfewT
ObVB1fbgbwMncou3GUk/umSRbRnn3GjdPAOEu/1yFyHma3i20KbYYpqaypfgOp89M4aXE5NX9oJx
HX0fz33JkxCCcrFSFlKKthATKPLyvspvJIvaraTgUwG2PbWPolT2cnmX94dSOzShSkMIp4fyKCL/
3u+AKE8qgsj4UYw7vShv+yKkHv5umQXBbQC0uzU53Iq616Un33hsSH/OjVupHD4LszhaHVO17dt7
KUeyOl6rQfZUQ+aR4/e5hCgwuEp8gPYi8N2G5dOU5xSwwQ6zPisvFCBdEU8pAdyZQkvcMumOPMh1
DzMYzg1FY2teyEyoC1DbRX26DMYMo4yCUgAB33hrYoevhkNu+qzLjUUnGQzI5I5X+EUg7IiYOovt
lo2yiBT1wksZmInbjn03k28Da7iMzKOJBZCAbaO6E223Fu2LxLcMcvzfz5WuLEVTrIJ+N3Q5rb9H
mVJP9dGhSQwnBtvioxq3v37O/rpzo7YnBG5bYWoCFMCPj5k/WWOXmUTDRTxm+BlgHoilchGtf30Y
8bPXh+YdrCCLd0jV5zHqu21pG05t3ckYImg/sxMmN36jL2nQsEukSPTFiGf8ZJsovj/avEn+7mhV
ExMhLhrFafNbq/hMUvpkw31sWE5iMlGks2a4WJcshGg/IV92Eaf3yr1GCxm0dmApWzNjm3dV28dK
Qrp/Z3esZLXbpERcUmGYropn4p+PA2loJGNah1GM9zY7ETMcPjU2AfFTBfI+1B5yjUhnmoCjcSqm
p2i8sSttIcuP9rSLtGgvFU9lC66JwmR0jdg2yRRWotk+8Ew3QPoFmNQthXwdRt1HmYcEKo67BO1B
OFjHRIOobqNbTYpd3R2B2X9xz342b1ikpNkmFVv6l2dXMR/ZWuqCe4ZOdJUu6VFHi+wyvHq2FjlD
3id2tS+OeP6UqLJqyLhJdSpQBnWgs5Hd5g0AvzMKR18U4UJeslFyi8fyqdzwmNCt+2KQPT/B88PN
X+e7x8SMrKJLTQ7XJp9IIDqGtf/FCc21adWyZYOIhrNLSNqQHXs1rxfN6JVJXFq4m70SgFVd6cs5
4y+1n/l8vj+a8eP5FEqtxGnH0UAqkdJ3i4eM0C+lpVO60BbQvlbt43j55WTxs7s23zCT2p9sUYb/
8bAlChMzAvnnsL8m7GIFeh0nycInm+sKlsmNuP3iqor5E7+fnb6d6HdHPBtNcjJiCWzhROXs0053
nX05VDtzNNdqY33oJkRz1GmSxVq4J7Ngoikr0QUfumf6Ca9K3oDiLF0Fb0Zn4fEHT1VXy8iLlo2M
vQTcnVybC3ZLTha+zUIjiyV8mo/rcF7mWsrC63Vn6j+MSL33ley6GqNTTJ512lP1TwDUZpRU1BFI
BxADakj91mLWG4MdUtgNjYRSAYDnsWVoHioImT3DUEngdCp2qQacL4ffmUBgAqWn3NQaW0sYrVKM
tweH24g0f9H61mbQSemdWqevg5UWQbRBniiXL1oMOgA1fLWr2/3Q7iTpHt7W0my1RVsrS34xsoHP
hdNyEE94eg3slg108T7eR3DbAZH78VWHibYuMXJ41yK8ZVO51RPjc7CPCgHxY38RyZ8GO/9QNx07
ux/SG5N73WM+8QZ4yJXCN/6UNYg27eqLO6/SH/rx1iu8STozCG0nyn+sxX582OzeV3MSnWTHmhEL
6F8LvL4syIzLmK8Utb2L/8/TMQSjBwA8bunXngL5ixpOYl+o+q0f0wY3bszsuWUsxWgylhkerCtf
LpCcId2NWYgI+HbiQPiMhp4gCe6KbicPD/hH3Mb4kNG+t+PeK05crtREolWuMjlyjSG8wpiasvy3
qJYM98hPjGgfWbswf+3hVJGTZwATL+SHcjoUKmY1UZC7dWwCy7FFQxf9MkaAJykd5QSxbriiWf9R
sJSR28jRJDQy41KJi63wHsrklDAklkrhGBQFpvGjIn0nSHK8YxAddwC7FlV7sscPeEwNm3RfmxZF
XSAYfi2SB2J2F6DcgJq9JaTHmjoaiIDN1K06GK86lu7IaJkcy30kXhVKOE3HSyOma6vsDyPqHt3v
XD14jEQDe3VbVqgYWpRbFgxCYLZ29qpPR6148dGB9aiZNNhL3Vju6urU42POZArhbIMKecBITCxV
94gsNRl64IjcAf2lHsCGVMCCLXC97cHrpkWMVh90sS36PRDdcHwP2D5XiEhk1DiYL13Vbl1B1TfD
xI7PPAzfB/KgDI9EyurDNFciB5yCU0yZr4Pmhjh0gVHUhwFGDNAxyhzKg569iZhQwb6guQ1sfvK8
q37YB8Wx5k0doSIO0etIyFViUEnPqYZO/jJuy6fUD5n8r6r44KUXcg5U5KFqnvvmqKPWIY6I9PVs
YdZ02RqJgBO1pSqmk7o9NA8WbGyqoXw/6g3tVdVjri6v0rRCPYxhmRIfiSKODnsgsF4Q/slIBDwT
2RhVG90/ElQki41A3t62+BdvC7ATck29oX3q012mI0nr4EH5uQuT1tU85U4PPX/lF9o1DjhnBBLq
KR9N8VLYa8a+K5OVMCWkIgYggBpRSpyR9p053rawL6zupQoYHFSAazMusV03KiUHz6vXOe6VePYi
GNRg7Xg5SDwlYesGknwHqCaQXhvSekDnOYpCYYgWZ+CjTgZQBdhvGaA/lraZwMqSgI6qzIWEca2T
ThG+AhxQMXrvh6AmrHJ4DuXLMD8J5YaKWVM9eT1sYkqOZdfy/WCgFVcCEk75ogN5V+cqvco7gkq4
eAglRE7xMSbwHI1FkD+JgdwEIKwjlaSSEzA647qdCakVcmrq+QpRbqzmhUX1DARAL5SLiQyyHH1t
0tYLwWCcWcWt3t5pvvwgEaHDou/WI42k7F+TYlu05kWfylB3OlZ4EwQnCpRGdrBgZcN8LzCP9AxL
PWJs2UYg8foN6QEkt95GRDuXSckrIC2sdoZDYxjvXG8o9pbc4DgPAQvaAAZa0iVkRH8XhbmzTZgj
FmQSG51WpPDkwdCuNEBhAADQzybdR9AholFVrlOE4324UDiHGNOHGZElG2uLvFKcBENHApgr5J89
+fIDfl99p4AayvxFCVPFBvIwwBPF/7zACq9P46y7WXrRAIDsrWQvHgkV8dYERhxbDvMmHqdVDS9S
6y8BNjX+Ts4fjE5bpSnzFyRSNcwRvlkru023iQD3La1SUDCAj98qhvlYPcRlc4QU1FkXhNAAuqWi
AtUmirz9yCOZGMpBJmMsHWG5qGYI7gZXA6Y9RHsnL03ulLzbCApz1aCxLcDwfjEXU9URjWJyRF/C
ymoNlHUhE3KeqEzXqaPjU1F5ZFAJLurOBaxH4C50qmGR5HSCchO13m1Qsutl2NFM5V1EbAHa3oHv
ocEiz4ULHGAxkRo8vx2TSbdfaYBTJ8Qy4MD0M/MOM2pKgTK5nwawAlb1jECQqCnf4NF1md8NXKUW
HQ/4vhqxDkPjTtNz0t7FVME7XN45h9ZFdorUMGEE0NABAE7Lt3jTYg2GWk0TiJryg1a8ytVdEqa0
wB6V6DOlBSJHMvSwpaRk61QXt2K4rNtjbd8LKXamDPn4TGI8FXbg6sZFkDU3Ztov5PBajjZW2kKt
GxcaLx15O8C1+HY0SZYTSjCvMdYFZMjeXCklA2t8Z3GZMd05gwk30yhfNXNjM85llfKCD6bq43Jh
QzXTAt9VKAQo01PWPPnWEY7cUgMugCa42yZSvJbLzJ2Q0LfG8CGl2ZVSGdcFSQlBufQ3IdKvsL6n
5rcY8ukikWxab01QOUmQUYiHW8JbPxMPjch/H8YCmZFEiAvPsF6ry7zsXZPaYJThI46Iv7asy7Ym
fYflV+eLK5D/ZXDoA1gkWre1qY+OwZJICU15tBB8CmWh2afBAMLd564Gbihll5uz9FRPxriL7adA
Yj68JQHuouhI4oDJp2DlGIrYRf5M7CZ14xlU0iwHlW5GduOBB5kZRVqN3WCg/3DEy+/oTbWSywMS
ELh3xJBQK1maylqYB7owgPdojMDxS+/ApzrAOdDLDSsEsMGEDbG8GZSHHNIjhQu1oe4ibgqLHhSJ
wfVYLVVNRSQmljhOaAkQBlQRRcK7EnaZk5BzLzOXSlzcJnjGQRcZSFWRZxtvEQdt6QmmwCgJtOHC
UpKxu4dIol7Oi0OlE5I8Sx25YoQq9r3VLHQcgfFEi2wKISBXF7KkL3sWPqVe0LOBkwueBc69BW5d
0HAxBsHlXkQSVDsUpbF3SyQFihXGRuNQZpjhML7oS4tmTv4hkTJqdM9NfqN6L433EFZofPDaZqN6
k3kvLfg9CYqF3of44LGUiX3d7VRpb2IHrk8drDsvplANYUVn9IsZ3GLIk8xjoB5XHtClGoFcFAWb
FMco8IOcO2gzJ2U0KGB1yllKXi9TGJ1/XuVhpSvmQo9I3wXRL9Xyo6S9R919kGBwnghYDLllpIoY
xgWgi2SjoeD0zYntQ0UPytgjNIINTuiJwbDUs5cx8+5QB+q9HVJEoPFFJgN9sdiJRmk9hAOa2qVB
ad3Dc43aSZZXfRaizmk+imTbjOgKp8lti/J5wEy1kIL8wwsBD+5LFaJ62j1r/h1tPlV9GemGJKD8
vIpOL8A2puY3Tmc95FctAaWG+SG3J58sTTHb9vqQ2QbVlXlIyxt5eKv7Y26voyZ1zPkBVg6mjNek
VaD1AOzWabZjsSzdIoA3RJFvglTgIzEf46eoD1cj3duQr2cCZquVoxpcqjbqe48lFpOgaaDG8g4l
XWAhnmsyHPPxsY80aiPMtT0wkPQOMocW37VzC9NT1xg7uNX4wke7OaiJ72oqwClBZz50Qm8f2xvW
KStLwPBQriO+BzEmqXGJ+dfpx/ehv5/Pr9cvlWHkndQ2WdZt8+GuBUUxhhESywECMDoP45jJxcLA
VjaJZt9DkdXAKhXFMWc9jinPJRcMnDV5jozbHUwPmU4ECacBCald2RBKELDORtuvhgsJegSpur1h
uUP1pI6PaXMLggKm5NskUBiyj5OBfV1L9YuikAoL5ze4rfqdh72vkjettm5IQZLNvR5vvPK+Ho8B
eRxShu6K2zOtYupPKioJHmgbiOuIPEINXpL0FLD7ZaKJtEvNQr7GLFJYkgsAu2Wr5Eu0WN4UC4bO
M174CfVmh+6V/cFg3moWiFDWrxX2s1tq9FgYXda5C5/FKIMaEeX4IO7SBMAc70PH2ckaeW+PugRI
Iz4MxnOnEkhirIKxJRQJJfWwbfCUaiHIuM+ykLHZxC+s1FxrCvZs1278yX4sArjfHBZk2l0QHBSb
vU2Bv5lugCFfhToHpR9IE8TJc+GU0J48RrQBD3RMY27ABz2W5AF51N6Q3Ed9waCy68RJL2hEcQcT
qHRQYCo6neFhYn1RUayzWF08p5H02gIbi3BU9eZbTpkwhY5gKA8tuASdZo+anSqlYLhD9TsR6127
ucQCffoYJfUAP3rIuOmGCU4xWVbSC5IItRndeHbLGj30S3Jo2XnE423dXfuERTYjYTGMATjqoozP
LZCK28NwwIvYQEowNUTonEjjA49gXppvab20ErKY7lq6cZUJqBC4GEhnjRSmVv6U2PZrDeGtykfI
Mt1oqaIzwN3aLe9CcjL951yrFxFTrxku43rjDS0E0Is42fUZ8ajbWs1W6pyj1Vauot7l9AvGHCOS
j/tvXDfYBPxXv9tb9iZkbztl410wmquiPA6sgZEoiuip666k4YmrwNoguLGHglWuhjxggBVOgGWQ
HKP8Sh1uMkoXbXbQlOa2UrBcjBQi9ZNaP6fdSYU8gyp+ISsswQuNAvwuUGuUEMjgxw9gt05dYjVJ
V61UXsgYiqcQAyXvKiPMMTAIlES0Ceaoy1F44GwLxCEFlNCwtDkabJ9RMZca/oV0T6mhiD5hN9AZ
wHjZ7AwiC224Cg1p6F1CDKTkZN1Vw+kl/Va2FVeZmxFoJuP+qckIZGi6ZWAPVEn4fUss665dJUzN
5Us/uGlQLD0GJqnejjmz4JtBKc2LQkKxJNr2NGeTO8M0n8yAxWs8OPiBi2qGt5VkwrDMJCHwupFw
EYGPA/QvDfTUS2Ohe580pgXy095GEFVTOHgekS2EREP6hJGh1uWZ4i7yvBPz1gACUfJPujU3cZ8v
aRpq2rthb1JPZbF7PeCv8FQUHgN7vwGXmPrSsuS2yK+jrwGCQ33UwmDZyqR8vJHQwff6wLAVxq9J
rDAfvKfVdSG9UzmI+LewSf/MbqzpztbfE+M+hTPS9J85yE2niO2dkrIJWijSsI/U4ikrN56+TCC9
ZxguCKPOC1gu0ZPPhDt9K7qxwXzrNfk6Vo5QyRy/3JWrWA53VTvnTGJEPdks222Av919JV2FMjFJ
44s062DpW5LAUMBQF5ceRIyaMC3s3ul15ntuqoNbg+eua49dbBBBy5qWIln/2DHJjEwwQNRVYB+8
e1bGmBc8S+qHmdwBUF5k5m3KxFVBvWUPklPVYCfC3K35BFK8EHpk8TbJCI7bJHtpqyukwrLPGOa9
z0K2AUM0w9kaZkEPaNIb4kXLux6MNF2PWXKQyxA9L1H09nM9OdkUuWVB99xPMEt7B6aNSV17jE1j
Y1960EH6I5YzKgQJ4v69N+WO1bFxmDbY8KkS7ER+yPoNgIKINrbVDYCVnpv2dehvYBk4mn0xIabu
kHNVL1/U9+bq3feF3W/VPZNSuY7809C08y4rEeykFFeyI6/bpb5KuCSrpluBaHe0lXE55E4tL1h3
3P36uF8cVj8TTZZFExVKSlERLVdCpy1sDlX0VdX6vGj9j3MzkcSjgFfBnv9YuRyR0+WEOspOuzXW
+or+oGu4yj0RCauKJpj8hSZT+UkLl47/v453di3zaUJyN3E8wq8v6pfcsZfhctjEy+4imFxwJ1xS
c+07eGIRodPR7VGvf9EA+fmF/ed3sM8urCiAIDB9UMxT7kxmaCI6WxgEv757P+uVy7ptCZTHKIfV
vzQgIq9l59igec13Cp7moEXlM+EYV51kuvTI3li0NgsYaQtBB0y6Hl972oR6qkRJtK1wxuDszP3x
i+913l76dsO/+1pnXQpdIjRISFiXcvkmZC+HF/iLy/uztuoPZ35WDQ+YuPCV0qCu3HEZXsz31rii
yAkr1HbF86+v809v5nfnc9Zeas0Ox2nM+fQABKLrADdBffnrQ4ifPrTfHeNMd+AnktqwtkGTvVZX
TFhwwB2NdCas6Nva++IG/aRN/MPVO3sj1RYIZ8goTAnwQklTVohLjPCAwFqwo4r7xal9dfnO3keh
V4YUCp7SuQWuOdVGdVlQoRpbYtVYYEjbRi/1F53w+TPPx1NDpnWrWfByENP/OOYQj1aDFsuVb1r6
fAuQxs2usYt8cZifPek0bmEPWYKMuXPJvu9npa4X+NS96UaW7gb/8Ytr97Ox8/sDnN2p2qgiZZxj
a43dhAVRXGRvLN2wZbvk615o/uKrGeFnIiP5+yOeXTli6iyTNDREUxcgschW3dJTvRhvp/W8jSUK
yrs2ll+c5a8voy6fjZajEcSK1XO3YHMba3mZrMILcrwcyFapS3w0Tfd/twU+j1HoP+zZiYVVyzgb
QAjNMQoNJS1DJ9IG7WRRlvn1Wf3ssTd0FTWRZqromOZb+12TvWoawxyVBIljbSKAhHbfurF4+PVB
fjpuGDzjeBFU2uznU0BkRiORjMT0aevigFFrU6/U7ejOIinri4n1Z3eJ80AUYTFQ/UUalVgktrad
DNMyewN1qYzxVyPF+dN+3t4+uylFgdEtzGlvdyt11dxAX3Cse3uvLuG/OrAK/s07pMoaFXgmad3W
0Jyd6zysrhuGmg6dE6XPLICK+NPT11/cH32eHL4fib4dxODDVVNVZE0/k3bkUtvkYYrWYlBAhtSk
wvbzwnaaVmkLi53yx0xD8LC711CN/fRUI/GNG8f3d6G+b2hBtsGmhGwUhuKlSQixBghZ2a9xVbOI
pnU7JIjd74Ds0nwhl+8a/aEd7tWcfHQ0Pz6MeETva8uKAVLXL6oEjNjOaRwR28gtRal8RU0He0dz
0BvheH6+y5X80jIRpnvpi4xcGes/ieqACaLpzqgegiqAwD+SXJXcayPA8dR0IhhOWvtcs5NSZOZh
/SIo160MVOE6xoUdUFhq8GqM/cA32sOLd6boJjbp+VLvaXIgIPKmoZpKldvA5+6jih2HN5Mt4ITm
lshFkVOaV19Y5JSUN7LudoghrraLXBvvk3EXjM0Jn/cuMxRcdhGe7GAXv5tGhLYUaBE6kKJ/5poH
QHks7ItwP5HCetmhbZ+qolsO+BWC2l5W1VETx1q/EtUVmAsnA8GcgZM31OwSJMBaVIRuSPaVHd03
eOaL5iZKYALItHemSyG9gOtjJ26vkxl51/bLcqw3c1xsNNAV4fIOXeRIpGFKzyzMWH8CwqKomfX0
gv1JDhxaJg6dn5BEUNlHlmAfVdyRbCm/eCz/+qZpzI62qQgVqxtrxx8HJ7nXdW9skK7I61kAV6/p
D1xrC2MxLVHobL6Uypwvb+a3QMfcRtfGMhXz/FWTsmTSYl3nAqyIsVoBDgFs5QonX/UXdvjF2WGZ
+8lLp9u6ocgMvRZazh9Pr2PvBgXWEk4zd8uyd3ScPn4dQyY3uWEfHZ7qtN/q+R6fvymBVI2lXSLH
z2ICzuQtJw1on+WSe54tQowO8xtAEB6C9x5ip9Tvxhpbx3RLMgkKinahJO8p6xt9gsGYWcBaFKJv
U+o0NsmE4ZOvYnrqPpuB1gozXKVDcag2UUzWEcz0MAZxENtswVDjg13HosWm1YxV3pQWfQXVBFh1
PMkCd/soOiq4SOnI00zoCpSIEaDIlZT30Jw/mGCEkALcKp2OYrXPXgwSy5XuXRdrHRpJFpCVAy69
6od7u7TvbJAK1tITVOmzrkREsuZliTN4XymRjHSrA/oZVJx4tb3ZHJDH2X0PmY6CIi1BwnZFnL71
5m0cbYEQ5nOYnkHBXjep8V+xod2P4acpkcnb3WSa+n85O7PdxpVs234RAZLB9lVUZ0mW5EbuXgi3
bIN9//VncF9cnExnIg2c/VAooAqbJkVGrFhrzjFPNfkaSXVm5br2k95jYLhX/OIYOMtGvE7oBsUI
O0LcdXpxkxHexAhfUedYCHzDowHqv3RgT/obTURe67QvhcHYOU1vXJLrSs1GfWJ7EwKDqj4r+qWs
+hVE8nBaFzBEwMLoAfi2YOLAV4E8KMUtURs02tDP6CNKXESrfajcRwkTj3kL6gW3bNaLVHvuEDNO
vX2ntTDN1AGjkdEwm0kj4LO0LSKAm6MlVnW9HYL4IU8VXmxTPRRor6YOqI1z4yMOEG2OY4a+s1vP
agi1Rv6uO4tGHEwc/yN8YD+fVg3ZpGzzi4EsC3+fAl/o0yM/GK39bokObaWJrzzaNyVjKx17I32Z
ItvHSb93EeODVqJWuKrq24o5XSbAaTDaspleizE7WebwOAz2tmbRdLLhvvb72NOmmPZXM6xmx18j
k496dF7VkIlt+JUyxguKcjPIVT0OrN8ymwnmy7Bsn3tMefTemZ+Lm1ap7iYdtTOz9kj7krFAyvFq
MPysQT1kOSLi/hDDvBjzcqOGNmEldAk7Z+7yI3yWNU1CMJKeGyAereOH0Z7KNaqHBtOgda9X02fp
30VhvFErAtuyFP1oyVj5PpwzZGc1K9sCWmKJpyaC+hOWs6thE0JgZLaAMQMqWZ1v6hxkVBOCBhXt
0bS7fcHzTjFoG9mTL2iQJ2SjCS9ssdwa7TYMP9P8yxV3Tl7u5/xrPUwAxbnbknwDE+USa7xmsuCP
9rObxg+sqW9AelMa15ZG58+h29y6u45E5SJisB/2c+rKh+0CuKJJNaFXkSOR4xlJgDNrhIlxQ+xs
FIutwe1ZNlEv9a3BWL3Q8JOT2VPzUvs3QomupgGW2PxDm1uSGkk+ZryQwvHAxk92QtMu/Nkj5Jeb
rgWcxmamqgPdeV4JRSOs7cUp5A1xuXn/oGq3ZvfS6OZ1w9PDj7aRyc4AmVjXYLtILCA1VNIojep0
6buvFVGYdXOrxfdW9GBpD+P8O9bk4PV3VdcTeD6tennrTOXd2OIedYrwvaWaBB+gbONYOcaV5G9C
ICDU2MvyYBnZkPlNwO1XoaSB236xj+wDet5o7BxBKznRANAnKRLcVFyZxhnE74MUS7fF2IJZbcok
4ww+7xqqUKD5qzwKL4mNmLs2rgQ5wuyeOp9qf8bhQJmj9AurJZipIHtKV6/SPvp0+vLRCkII79c/
bLNzwfp78QdEG+CobukcA8R/rapfzgBTHal6kgy0Y67MNX5XYjEXxT66GKduNfsn+oYaboH59ofr
6n+77uwhd3ROOXTDft//CFEaCZFWxH8K5tAD5HitXzUrVCe0R36yiPxZ4XKT/Ia2iqcec/23zRZu
dgDnOjRwEh9G/zYqb2ML42L9k7r9Lw8TW7dGPCyuHgv1/rebcklW8HVLeNBUS/OudS9RfvXDg/uz
LrJ+u8b8YH/5wbLczzr0PQa9CuVEMImnbeNl/BYexSpZKs/OD5XK32+JA+Ks/eZI+u13Ag7D6XQK
uBzhlJ2JG+uYFV//vqc/TAFCne/pfy/yrYdgJpoTSpSZno64xjX1ha53jBJ5LQSq354ZMipD6QMe
hpdOB3HC+Ysdk7mvZnEOJ0pAQQ+yViTYMPuh64jTs1c1EKnU1bYiMt4iN2OnJWgUsSL728RUr0ru
ZLlMWJoTDPjIVvzTKC5ETqTlVweBURkIZcw4o7ruemRYHJAkG9GujNzbIr/V9IE46WGZM4ivByQ+
NYlH5dLQENedEuMpdKA1kyFw3/cfmon7VcWw3e6E9iUQHBNO88P3RNn4xwdlqLaB8V6Y+Dj4mn9/
L1Q1Qy0ZohATIfLNzK7uu3bYVKPcgrnDEu9mTyG+t0Vqvo+ztM6hMJG1z93TV2sDBs2dfUvJdrBs
xPbEdjBtGue4ikkustxa5TPVtwg9uzs7Mt+btGel/li2CRV5xRnQolZnROfQqk6sr6zIl2HwbKiA
gaBp5Xj8Xe06cIf7IVWWVOGnBKZpmkGwZrTuMkRNbB06QE0E4UsOetGNUalZsJZ9cHbjTTMwqzkm
IZtOuyVRDlsZOMzqVmW0RRJJti/S+yyfqB/PXXyAzQ8jdBFCSvHjh6y5AWG+js2Vmr0afC4xyGkI
+KyzfQfEGaEHYzmpvTAzVLt9Tj2E0qVBi+S0+3Z4EhTbVnkduf7ewa485xSYFMW4ioBHUZH5CE7u
+gZEqnqxSaxgqV1JhwY2QsXIXA0jWon8fRwZVn2OAmz42D/XeX9lFjsBYb3JYNa82WA1axWT5stA
VVgHt+lMwo+MlRndobVGpHLXQoBtkZKpqB9Vrd92xfuUM2YUyoIovqWVu4ybX0VD+Vj46zyC0xQ/
wytawrFbCMkRPs+8yg1QTW9Fi6qKdlnZfWacVrX8q24tpB3nIUUoL+6zZPL0/qPEJOm6X2WHYuDV
RpsxgVMzmPMMI738aSIOS86iG7DUfnYJrJ64yofShoVvLMvEfgrztzgMcPln0wHacLFoLGbXsWuf
1Wk4ZG0uL+qY1Gg9inoZxtAT59jtNMi3I/lVRKh3FAoD7nyb+Po4BNTrJ75XW0hOMYVICEoZxDVs
7mUOtq1tyIePZwnygDBidNRXrS2e/r1W/bQefms+VrFDHpDKvjUU94o4jQ6f2A/Gr+9drN9XQ1f9
1mukHdM7acySWwWveKFi8yfvy08X+LZNgcwlWAxXnKejAXdGdVWRnPV/eEw6/xB2yOJufX9MwRgp
qcJOaLb2EpL1UhR7s/xpJvnfkOr36oVFj38Az2BMcsW33an1kSqaGVEnde5zUEKnNKMLI1AI4ti2
EMTVjBNrxBECBmk9pTdjV654tIAb33VXg/gvw3ODb6SQKvkctWfDDuiIiGxktCm710KQ03BNXI8n
lGZViIajIERy5yNCJaUYnBtB1VXmFe6LnvG8aqvLtn22AbR1lnvWoooXhHW2uupRtLhzrYqbId2W
nDFCURwnwUrt3CXJuB7DW2V6s7p96aCyA4mrE8MX30wCyTeKcUd/iiihu8jZSlmsUT2jhMnpTMmq
hQQL/R0lQQ7HA5zKIUW06GuvkDdL9SoE24ZzjvQhVdc2uNIROW/8bGtMLBUlItThpKFjzsuA4xRV
cHspgB/LhFY67cCwnLZZSZrGYAAB7NF/g28nenNnZVg7TSAqRM6UqfCK/q7AjOl+9ni09Q6EfVs/
FQ0A3ob1saczUUvjC+HzMp1BCS5z+K0gq1QvAi/mYK0ZBt/2SQ77tFg15Zda5SORDCc70ha6/5Ko
cExeejVc9I0vFnHYveYt6YkknhW68ZqEkaeQ9OE22ECQh/RX/cBxjHA+hOxhe+j91JvS69H5ahSJ
G4CVsh+QIqGxKuxncwx2ZDvTgHFfTDl5hW8d0v7lmHbBso7WWsjZL1KIG2T6DkpkcrJLbVSEW64q
rXkVYbwwxhOz9yxpvZxTT522N2WdETr0YEfHNL7LTBQIGX0RGa8GOT7m9DwKsStEfBEBCNkwvvz7
8/uL34wPg9OHITS4UNp3L45SBtAtC4v20lIjrSmm+7eIVtIDRHMSHmkPW+VDfPxw0b/1tH696Lcp
pF6Nk93nXFQnua3dkD/GeFDZNJufZmd/DFfnZt2vV/r23U8I9sVU0qyroTcBodm53rSxN+6OL3nz
0yBG+/P4QEcC5tbsfTSpfr4tZkmpltpUcTV1gzAZ66N8IdRuhZMoOCATXMY37Wl845j07+f518va
zMwNS3Ms/buZPu4I+BDzbxipV3U8WzzJzIBx+e+rYM7/S+Xo/HKdbycKrWmMckhoRQINOtJi8XyO
soNqvY4TekhE3e7Jtj+6YCr5SmsSv/IogpBrHbTCQaN1cfobtb30AWr4/iZyOG2DCCUHWU3Ogfsq
BQGrdgigr15NHSouyDN8jotCv2j2S2ttpWBaQJdJkA9lvqXlqqBhFPXPCfrUidIrsUvPrciHNo/2
4HpI/VxAHP17GPoESoITCo1LD4umy3JoEnAllEfZohINay/DHiOo91NVLvIUHIwWUYY7B52FMyb3
sgC9RGaEW9KcecZ9hpaop+rIH+EYXKImPytIpw3txrRvLO1l8PdKfkrjU6Wf++SuCGBHj87T0BgP
adp/5o2L5n1cpsWA3AhrAmcOhyS/nhuv47fUqr1OuzhEnuANMRJGCP/PQ59oqqfJlFW8O4YlvmJI
LqUVfojqOadY09u3CmF3b/bEGJ91FLpatS/zZB0Y+8Yh8hsdHipblGKEwQTY0KADdqhM45eOzF/I
pnHGn2vDP0yzZaQDf/cvvYmpBcOThOOfHVJkRNJ8MqP7bLJedd95Fep7V97TANfTTYCwFKaLEt6K
kiTFHIghHeICgHvnjJekPeF4C2s6QHNvRbwU8hoMURC/qrw5RJp4YiTbIt7ZuOV6+8rXHySQCiSZ
haD4bNZVpS0oUbP+3ceIM2BdUjGHznZOWdOEJvcyicD68xtqV5UzeoJTAPYLs/3UdeVqiu9jP9ho
zdlqS08dn+ltb83y3WqsNf4sL4vB19hsFYVnk28Ta/eZPKaZJHLmwSR9J30Cn2PrypzMwBbfLgUI
WyvSr2KEupF/UhN5TOzbSTyaJTGo7ibrzeuJ7lN1l2Pk6OPNIN47pO4BuBLEj1uHCRGq5MLQV8Pk
+Z3BOSJc2njlejboCBsAVv+7saOxUq4MxdnZ484Fe1UIHMB6sC50ArKJFB7a+f34CGkbWsG+VOKl
2pcYZwCukxq7p8ewwAJqZIQ8D2TLiwnmsI9lUGefq9SDNqZPg8YQSJzT+KqDNFM4FQFiRvsQyjpe
BmykOQgVJz2pVXmpSuPGd3Yax97AiZnbgzPG4aecLPVeJ79uOgv2DyiVSnZR0by27VemdhvA54uQ
bFHNfMPd+Jq1WFiS0XHACQPfNJIbc+Lg2GZQYRQSJxTeugmBbNNrzyoOQWco3mqq0Azcrm0uG/2A
T/+HNfQPsQA7BWQVW9fnJRyp5FwL/9Iu4Z0dk4bANKbPDJG89KQsai/3aAdeu5t8XeXeT0CFP6tr
ruhaJiNbVTUZq/5+xT4P2Zo6GFFE0g/YRuPTvxfsv2wLv/37v+2ytW+OmHL497viQ3OeIdQta/OU
+vkPJTyUiT83Bo2BNzWEMJjef9+AuiLPO7BdlHVSHIKp2LkGaAaRLUU/ZST0CnrjhrOTlPlRy3hQ
fGGoti19p43Nkoz5Va1aX82o2as2jY6VIvcjcI9lEoTXo827hmjl5IbWXjKlKOwWgfLB1S8J378d
8T5Ut6T5eq7Z75CqeR1If0JKr6Ghs6QVnuyu8wrOnhHyviELUurwyoSVY9bBXochPzLH1OkXWXJ6
jIh0MAqxafXsTh+iqwh9aN/hUA4fElr/JjVoixvMdLY1GX10mPf09w42KUPUdiqaRzaJoLsyzdiT
45Nd3RHiuSB+2wMwaIoXl5mcMVT4D7O1Cd6tIGdu4vAx2qxF+5KFsXJVoE4+gzMwbFheM5rtBra1
PH0k6W2VDI8NS0XfWIju5zMucc9EdiQyB15S7HSlWSgoV1u481tEjGvSyDHqcID/jNxX1b1px6Ov
Pk7Fg96ei/wj8XFOjHM+OYszstm+WSssDL5C38CGbYmNj2g2DuFWwEDEhndps8yo557wYBBUdJHY
PjautbXrt6notrZ/N+btIZ/eY/DzY9MQUFicZH8uIWrjwWzrnW6XjzVhrF6r3avqOci2I9FlpD5p
hkoRga8RvP1dMlLTQ1JPmeqp/6G21HfLSBg8ufHGku5CZZ6omGG2ifPojY4W5pO0fuD0R+wi8lkT
O0ZLLPxPi8SfPVXUFb+86N8qIKJVRmVoUfcEOOQ2s0YF1T1Y4ZXpjUseBnz/f3/Df/uy8O+zJCH/
olP8rX7VzF4JSa3igmxpYUTzTf1JrvfnPdFTRe/FCN3SQBV963njhA9dLaRPLB9w5cC3QD1tXudX
vIRedq2QfJl5/76pv6y1v19yvutf1lrNj7TamC/ZvSvvaKSW/rP0WnQEi3EtyNvNLkX80yI1/zS/
dwAsgSCZolyAs3a+z9HbwvJ9cGn0Mm5gFaPJAjGIq8S4szfZCh5CvPr3Tf6t/wPX2hBME8CvfJft
gethAbQGwyvGx4ASEwtRL37oa/z5dljil2uI7w0g3Q/iIB0xw0oNOJKyJEzr33fx36///bH9eolv
LaBKdoHRKdzGrHict0QYCQppJwvjnQqWB4cR5IdL/u2X+vWS3z4ywxx8xsFcMvDnSL51tHKW2rFA
pQPXiDbXD7f400P89v6LRq0mPeMh1v5jnd6KnwYjf3+EEJoNwGOO8ceb5watkodRYniqXLnA6q7E
tnpkF6T2djz/CQ7Pj3iVv758v1zy2wcWtWM7JAH3RK1khO+hsxTtTwNB7b/e3O/vhgHATXd1Cibb
0Y1vBQYFFbAIDsNerOOvb+WWpIODUpziRCHJdhsQ4VwVs8XmucxxnsJMLePxMYqjfZ0LspU1L8EL
3u+zECOIRuRWCLkAH0xafsgIFA3yDaT8zZ3ZwtLMaE7gAyr5rxzKCIBfgda9xkKzVKO3ODcOojfy
bWYQ39LV64KcqgSn3pyJyYC2k54+fiZ5uxpAKJKgM+ZwbYzKs3BHMNYIq7sxeNJ0BVCshfn2Xc9e
8THX6vNEk6r+MMVJjjdTca+ahFKp8FxyyKSEmOgfNkdVg0Cu2TyiR8e2eNWLY1MPO9sO91O19ZlO
kWftQ4cB51tVL65KS+uM99nPjq3eXQWG+cxG2oEYACV30nXSrlTtUeAusqxbqZwL05qVFmymWrMo
TeWu8p/zAjMpgHvyaUMTS9qcEWosKiGWeREsk4nzoM0hIHHPIc0HDkkTbfMCWyf5FZGnJkdTXM+T
nUqQYj6jLLWlE7leJ9dhUy0Qq+0qu1loge+ZZrjPhn2A8r/Xc28IX2Xz0pkaagNj4+dvAjWbLqGw
0YS3FBNKA0OkMuIMxePl0KjBpk0tPOUIReRJ6EsBF3Ji0OA75O2xX1e3Pr+zbfHv5/iRM35Iwk9c
x65zhPAzNGc5kNGNo5xcq01UYjflUGQT2xKic61GG8nJAWPNSungBKX2NdK+JdvcXlHK0zgYF9GZ
n2ZUfmn1VHsl0eXxZztML63fLfvgHtLjXuuRxLy34kuYL246bXrULZRqhJ+gcKrTi944KjDVfl/H
5q2TWcx8AEYwKL4L+kaHQhnAJLsx62hO1VjygI+6SGKvSYOz3dW3qUuQruNjLwWk0EJl6U8u7ylC
lZLYGXUtlUdNuWnVbUnKxnSuaoQ0xqdh3w0OMVTIOkqK36OZgUJ9YDQ4RBs92ZYKlj9y0MIPjTZh
f5PoGzAph2AIbhzszzAjOmIYnfEtsQRBJcZKH1rkIPnWpcQKQ9gGxSl39aMj4wcj0+8ThRxOFUOn
XVsftoN2i5TybM//hRyfwN3lHFSjoozgDiG9KGZwKFGrWz+nfMyS/BnsMCqemuMiKMTrvHmmtaoq
11FdLqtCHgp3qChspRfXCMHaRWfAaIux28P2yHtJB9TAuVLMTVYifOBXLERkww0lC9iV3VrDvQe7
6owbNSj7dSYUEoES0M7SyUEnfOU6SNVTZYMvsveOk74UjNgqsoLiKDg7IGQEbY4hS1kJSTdRfcQc
DG0tybQMJrNzg7mdGVW/FD5iC+1FHRn/Vwn2CA36AciTTtKgV9Ut5cVEd4XifDTrR6xqyF8j464k
xkGE4RNteq+17hRS08L27ODcLmNcXeqVMZ+KK3EV1e0qNWmoFBbCHxfPmWHF2UpWl6BPT7z+wwCL
0906cHeL+mziy2w1e90j54RPkDFQ0+g9elbID0EowEHhIDCYeFoxlzkatXPjrrSkeEy6+8LaB5jv
oFpbQrmzq2BrTu8NsjNcZeu6LdC3GZ7QP3VIvdJQzxKyRIKbsIxYUqZgwTeyGOtXVY0vChouJRjW
DceLqLuumYOqVeFhvwP4PMFguY7RhXLGvTa1Ww2ha1AmixAzoU4Cl4EcNdLRnV3jneuzGA7jVrrV
jeKM9PYUE8FVubbL6Dyl0LAc7QyjkzXNOJLmy5j8lIBgLYxsPbTKa6QO973SYIiVursuDHErsvJc
qkCky+YxsDmz5VcyRCjpI4eP03o9inYve0DGRJqSTetqKCZjaAiqutGUGk1v8c48+TAJ9SMe24sl
D+NwkzHoL/H3EYpmZe7Bit9adpnuKi3OUfA1ENVJqL01hXd2Kzd6r5FVFC2RczCSzm6hczfW0i/B
kNu842wnTWkT/3Qd5J/zGL0b1hUS4kwjaIrMnUM7nYx8xxj1TGBzQtMymmyvMwhUZqdTab3F+6J/
nFQSvaKF4R8rPE5adjbj+77bK8ll7LpFob1KWCcuqIgxfe4IdHNrXsWyT6+UgnxyTLgFL56q3JOi
TZcYswqZ71knT05hHluS2WlyNK/aGK19LOkmxlwTEoMek4gOJ2kE69AQQXvo6jcJI9kg93CoPSeO
NinjaYZJAx4Yq3nF9Vvxp+X+Nu2Lo40IXIMLZA763h+fJgAVJcrrNgdOsaf7sW4nhUQ5gZM6vo20
aEeg0bLVVyWcI0N99Bv20Jjg+OCkWul2ZNCmV3eO/EjwhgVuDxGEMXxmImCGmL+dNXc1RKUyva7z
R9V4YAq89Pu1ApjAJ8xreiqHE6hMD78EyZkp8rFHbZTImN/yPDsEAKQtxd1rrEOaDfF43fI0gXuH
fP1JcDvJh54EaiMHGRuuSDxkvKavQhy8MANQ1qIcLZH6m5xlkpfUVJHD+4jBXozKXhJqGyj+tWF2
Sw1y1RgidWWRV5OLDoW05RSS13ejRZo59FB3uDHnjgSxKvFjQLbZ5E5XHe+OtRnCs5rHCzcgJVpv
rwcN3WXGYhqk97GS0zQukcnBhwpr9Pb5jSUTXOC0hF39UCj1AmvKpjd1lpllPpiQtzGplN6ohicL
VnVO/RHh4nV10/dsiR8ebXk+ESBrHUWEPN1u063PLq3UQOtJkfXJK3N5xTO38NwoRrc5rWI4nDK/
kdYHRAUv5NUsq50hT7p2a8uv2FklIGgVgAxSwHZuoRl1F6W8bdI3E8lgHO1IC6BD3S1aXQDt2EMS
gs5+McnvjaqNP85RZjch5/pkLG8nXm2Vngh/D7hVZHFkPiQ7GZkLid43q8+23T21qrZAD+FBau+S
PavhVN3xI/UT7oWx3qHNlCxNYfne5XybwcdE1TgCgHEaBgqDdhogkNqBfgsSmeXwhrBRO4BRore3
MzRKnRj2juO9ElM1BtmFyOt96ogNkB3PxBGNQGN8E9I9AK2jTYWWYhgI4qHZDHQ7lrcdM9WGiERg
PXaBk2yoF7leo02ljUUbQ5JMKfvxKrMv2bgbMl46JDfSfy2rjZG6e9ccNjZ6DxyZ/Cc/J0wT1UUo
G2xo4num+pWWx7Ji2Bjmy2A8Dd1r1BwVrb0S7LlAph6sgobOBBq0QcY5WPf2ay1OpELS0x48TXRY
IM4R8fG1fJHhswpsrPavh4yG24cLjSbOPphJLUtIFLbWEXH6EEW3Vp+zoadIrMLwMSptuQ2Z6rLp
atxAUMhT6dCNdBQoMI9hASsDJ79R0CyctEVWUuc1D6m2VnjVcCoXxnIMzipTbGZaEQMf37hMVuMN
6lfcrHxuFqiNEiu85AGwK8GbgyDEzGbaeOjxpyDGHciKXsQ2NBLluioOUYNTlzsp2C+Y09IdZ3Ts
pz5drIi81upADV93O7u1qGBCL9Ig4+uEsrfXeXwZgPHbznlKGFqG0z5pnlTsjSNg5IXtY1R39FOG
AsrLBv6WtJw6Cq+3AfndKPtlWg7vNVnOMvvglTSkvMerqCzaitvIgpZAJ+rWvgHnmPZXiDA3qm9t
I7NcNXRQgYtbDA0yMB4yafD4NPG67leEcu8CE304bUDKJivyMamSWElrsK/pXPb9dUaUfKZ8GcHF
Hm/M/FUyHVPT10LfyFxe1+QpOOxPY+eiUAMYoQVHZns23Uyyt0tc68pn3h/QKlVzGiWVdjEGGP4J
j7BWsfKZjsR2hSPm9QJ/iXLM5jIb7gNcP0rEBD7bve/uzdj9iCUKAxK/twZNRtM9K/DWF4VAQg33
PXctbkfx8ibcM7BFVFYO5xIUeIWm29DxubQQn6Eri10AEkPHYgAa6dYZoKCHzb4zGYZxRiwZxYfg
O4AYMyyTKKrS6CC1N0slXI8o5QgoCOed7FqlDtbQjGfhg1/UBGPJ/p5C+DIVNp6faTOB0on8/DNy
1HXNlh/xlTnE3FvwCdSYfGYy/JKefq6FFOCQNgezHREBQIAaiAwwXqRDjmMzeBOSmcI+kt6xkBoH
zvBIXkfz7PSJ12HajlqCOZeuPEYG2EDWS9AOQIhlcQp7ddHOXiRjm5d3fntjxpQR0yIfjjas9IBc
tNDeE9diBcp1Hw/XMS/9SJAkpMKog1XHzuPGZ0s5RSGoNiw42oRTnOlzOurHli6Oou869GB2Qpzz
oW13xCkiHD+oRFeUTn1dhiz+9XMUN0y7vqIM5LPzquT7JpsWQR3uEopiNTkZnEorMjxsluMCkhce
i06sI9rb1kDok6Gvp4DfA5dR9WKrcCRH6wlO//2ct96sSjU+ZXLd0RPg7ARlaheqauNZSlky1MvR
qZgQ1BTqZxMgqB6SPK5vWzq8Iflm2n2prqAA5a6/DHp3kdKHGNVLE/NQiKuJIeMr/fg6Ft1biGXL
oCDpFBzzvrs2c0+q8NJi46mz6tskFUvF6p9NakNOoxVzxBy1mO3Xn6A5lpn4xD3G3iftx65sVz02
rpwF+N+drz+7NvRTLAGQ2TF0YZrfOlEJmDsGGUx5W0MnwHhY6ZAG+8r4wfz4t7nQr5f51hzSVIsF
NMTYkVl4lpOXhGLH4OlpRF/8+4b+0vrijtAcIYegR6Qb8x3/0uitUn2wyxIHbrMsH0B87MprZdWu
5b3w2jtlGf7QytP/Q+r/3pKyxJyG9v97bd8uKMg3TCcnpcsLytSEGgKQqDERNF5UE3inG17V5jJG
1hPLF7PoWQ8gwTRkfEfLpt26tAAQxpI2pAEEarK9EcVEmyM6crArE7Si5m96OjsSxLZ2GVIC9ayJ
kUKhapKxNzyC4/cGQ+f9YU+YkI1a66YkdFXKZem6noXDYuZKVsE5AWTSuDdSvzEmXNC+fTV1ns2b
j1Czj4ZtksRLp3ghlYj/sfP4q2XtMIG3Fulw1znXBYqwsr2O87MkYIQDIv1EUJXdMsG1lGHVI5Co
JGG+Cm81pdnQWGqKY1gx6S7fcXosu9C9ybRrfzj7xY6YZ7UnAKYlEzQ1X9DmABttly0bZa6u7eyi
cy7RdE7vY7kiKeaq1DgJsUQ3zt4tVrIOZ73abPBsNJTRxrXSy11hM7x3fZ69iWGSHQP9FtahibJB
gK5LvjqGadCRqbjj/CtDuI2AukR4PcXpMVePY4HXEBMRwFYjZVCtblWHBkfLqli9RcoT51SQvya2
Jmnt2hKnEZvqq92Z9BL3fUlIUgVBUqx7qW2sgoIK2XHA/F8/TtgxoR3Z2aHjYUVAVXr4e1VDrVkm
+4FnrUcrK0S6gwiOmNksfTRb99AG8klAsbGTfN8NW+ida4POHgqQBI2CFd2SE6RwfPLjp5GfLGrE
uih3QwHYsi73vblp3Msk1T1RHghdAJ22d0F+DBQ8angNUuWEY7YZSXtW912ZkYJmvzI9Jik2+Ow4
J1LGNT4rMgwg23g0QsmMzvYMuHjRjMzhaIVNbalwYKLsRkLvNYPlOcZIC/HJRHCmJLCyh+5iTM7Z
yfztMGHhuM3rnoLI8pKw+Onj/3Od+f1b/NYe7vwyDoVLkmWUn82OzZ24W22nMrB1RxQGTFx5HSxK
nzR67fCcZbixdOnc2olCRMtPHnYNffsfIyCDlRUMvga5hQi6b+trbkTAgSoWvlQtb6w4PhBYcTtY
ideYH6HTXbVzD0YltOGSViT4kt3TIkshZkcEOPdLtlSIWFH3xrAO8c9LnKxNBA8F81N/p7mS0e78
KunKS9l8VDqdKs6nKck3anSVzQRPcxe5R4NCIBu3fQiAiGCW2j3WYXo08mAryzcLLUijtne9ddPS
ZDIyfD9Ry6cgDzKOQc5n7o3t0G1o6MzCzUQaIY5FGz+FwV6AGK2acjeC6uuDd9REZHy3h4EOeUJg
nJQu69C0Hqgf9BhNSRt+VFres+BkAGbHa6N88cOvNi2+ZKldsl5bJwYtJdukikwtxD1NGj6ahn6K
Cb3Juo1ivDTGB8P7Dk3+OC3o7TDmt5vH0s7IGmkMsR1K8E5xzhC7zBCwGxQ2rUNKXOkiutf6eyeZ
nhtaVhM5QBAJxXiMhHYuyzfF/eqIR6+LcA4UobXbLdl6EZzDEU45tP5HN6aIZF5jOXcSJm2KZDMi
6AfZDN6vcBQQwMHtFmnJrFi8piKhTVJmmES1jauh5iggR4DvetaaKxt2JkuzFyr2sZHuPtCUraB+
iJr6PSJMLB3JPDVZq4JaUkGodODoI67ceKS1lTg3YcCBR40R31fhIYkLWEsU/KGCjSBA99JuJ7RO
/jrsFcRt5s4tnifynHwV5ItxG6UaIWMx8oNgnyZXNu4RbIj0wJUt2gGpTa8AEbe6z+xitoso1L/K
YG7sutUWwsqOgeuqZ8dvDhJD0wzSvhfTdELJi5uwPaXO7MTOkeJ0Tn/Xwkj2+o5Dj4gPMoEPNc3G
VJua0J3cO5BqcwfW2UEagAapdesRtFer1cAP0dO1l5iuxTgN6GwBnA1sBU0HYByGMl3LFqGz+j/M
ncdy5GiWpV+lrfaohhZjXb1wAK4VNYMbGCW01nj6+RCV3RX0oAW7ZzVmlZUZxqDDoe9/7znf0VDe
Pgb1Bn+GzbOPQDKS8myxTW2psJZ91d2YhmPKwUvHFZ1xAZXdA4RhPJVgAvPKbQl/yuIBs7lY3RbA
fuiVEgjGPtJhn/biGF7JMrgVH0uxUffrJvc/dKk6drJ/X+k+roeVrnG3ad4Lwc0IiJiARYmb12Qa
sBRTzDss6vLUYeJZM5hYMzxdtZK+MeZsO7JCeqD/6MOIv8Uu7GTlsaq3pH8eW0x4ehZsVGJvfPVQ
K+U+5Gh3FRpGRGZDR0OmfBN9rKZTX7IWGoWnZqKkqlr6fvmqErof5ARsoD2vgzp4EBCx4DE/zI2X
bKw+QJDDARQq3TboRaUG+hIjAvwrdyALZAYaQx7A1OxuPFW+igWLMYznwtDOYGJXiEqqRFojsAeo
8Gi0JSpJ0mv8t9SHJiduaxoSnqK5MX08U3ioe6aBrGU0kefa3vOrxdS9+XigKuM5AGdm1I+iDI0/
e0abD3FvZs6aqtPw3scEWixF09hNjY6gfB0zmOXyjVITNSLFhp8co6z90VndsTZ8FJGTeieSSJdJ
6rmnl1lkMV1jjHuW6lTlS5Wvc4kRaJ/h1H4WOm8Z0thX5wUENltxJ8ZEJBJ1GSSHipROI0hXVcic
toXLmD+NU7tLyIZgrkjIQ8MKvnVzg/XryOQM4fS+iWMcqjHv06uoN69aXbn2iWgxRPqd6VOVLyGZ
tARNNB1tT1IVoAyvGnlcTh383+qmlSJ47uqZ5sJuHIZj4QEZzvQR0x5eorzfJaB1i56uJg0CURrA
39dvqYc8fvYGUPnl0XEaUTR1W9WQ7mmX3Re5tYUX3c/zOPFWqjdqVC3rkDmGIjOKNJ1KVZy2fjUi
DpZsupK4HBIymFHKSYiI2wRaaY5r2PsQJxaIuNiM+mPKrvKObN2ErmVW3cdyypRTzjXbGpunijKO
0mkrEAZli6CzuA46Rd8ZNe3tgshIYzpWmoGTh2us22paaBsK6Wgegj01XUXBEvmeUE2rJH6k/FrI
4C5nmKhvyRvDc1VE6V2K3jgtxUUtTG6oHtsyYpH+bNHGqLT+RmN8AjpwsAYuPjwqjwG29haPfW8d
ivxHo8R7GVOtEJuuGZY3OWZxxSvgYidHHGd2n5auR61Mx3WZBIkri7TFLZqoDM9EPLNSD+OWPDSv
2kgMQlgx8ZQ6pjrtzqHm9UurUH2V4500HqTu3dOue8IGoc84PZ1wrdadcLoR5cnB/4aLjOhMjYRG
g0F9MYEJPuYTMmbhadDRMmouS8GF9D6jbsEkp6OyLY3ryrjpWUQr2TmbyPRDGFFjjhCHnUKOR5wx
yM2ZWs9xkQTikFhVoKdn/UqU4GKeZMyo1YaVxUifzfvRgQ3me8Fr5Hnq0cyXN2qw89ofIQ6MUHuj
mcZjgkabQHEA0ag2mQHrwk5PzIOWAw8DAB+lC6kL6TZEzAqDytWQWNLwKWvSayDlzuDmnBFQzn2J
BG4jNLJjclBj5HFEVq2MOIAi6S9V1RXUVdgDzhbPHtGF9eDZDVWnganOowNk1Festt5jRTmHrboT
iO+b8geN18DQI1Sey/ohyHltIOUufHfs7zsq+onME5ZhC1iVLeN2IUgdkoeJzrDWACmF9LrnSqyR
fke97ujisa4HtzEfCkpcw3hIy9tMuJbrzaThzCAkpH7X6mtNuC497WpQwlU/9bSJteU0rAImIoRT
2ypqYkMQHsrJ7oXwHhi8XaT6DQUJgYIs10xE1MmD3JECz9VPqLmR7VqTBUD0bDErF3zgTSoZCK0v
ETSYY5/fzPRWUTsGxlpPJQdqI88oHXdG/k6AkBNbLc4z8DaKMj22AbG/aB+jOY6kpPqeGcz1Qc6L
FQMdxmRtvlH9ctM13REJ5SrRmLVjDSqiYisO7wJIM6V/UThBAkVITgfJzwbyTG8ss79Pc2OTewBM
8UyRNpWIdO5D8PmUMuQh5uVtSDZKnwgHHWys4Pvbrrs2IQJ7Pyw6SNPMXh0JzXJUsm7FHiYDckmR
+V0Shcsol3aDp5E84X+YEcxSn6LTsNt6nRfgWYHuyvlZUtuDZ0gMQYJxm8T3KkElXjBdd5m2HH15
FfnDdYDUAbDTnSdxdEl8MHGXOrX61GtcaRA7N6IZgeu07j2vW6ncLR4VYh3n6xBjZw/XgvGj43Nq
VJatGAgbrh4NWonG+hrjmyU9FDJCx4BYFyrdIrZNIDhm/SDTgcb814v3sJArud2HKVOqrkERSndR
GhR0ZpHUkJZJanQcTBn9buMmi7ynoQXIKyIl0ML6zexJetNVojtJIl019TyzGuCDhrY33NToGIS8
2mgWlAq//qEO2WOMagCk9btlnnGDzK13wETSqpbF/ZwMEbQ3emc9FpVgiyqUgjA7WaGIdLJx4uat
FM4SX4cFxcB3j7lhFPG6kT4aFrCRcI0mmy/N5D+Dlc9ToxhLJ1cpHXJtnwWzvdMxy0OE2L06qN4u
S5YCIZ1Ju8ybZD0Z4bVAJAQ2jYioYqXPl1Z1E/PrQty7Sdei/KMbYtE397WbgQmMP/wwwLokwJJk
OumTfpUkBk/Owsk8yO2gIeYR9mAeVeGDBRwjLLfw1fuZGaME6ylZVlBqBW8/WOtOvZ58w+kiHpBE
PZjhjoZ4vWgNJpw94OjgLpDvvIhyB8ubN7JkEFLJwhqcPgB9vp66Zhspyp0VA33mfs+bNnMaXkgh
5EfugERbDtFVMc7uXR2Tp3xdIvWrPFJYa4O0HjAgqkdNC+gLvtLAdeWlLvcZQ52KmzxI1d1gdPQE
S7hSaIfJIPGgjkywMCraCW0HPsdKTALNsMZmjAwtEPvFQzp4J6u4ChHGKMG4i8WrFp/rRtD9YyfC
0QaHkBfqSYiibU9rOECSXFNjpzRex42iblgluVNg/Cho8yQ++N6SLj791OGn8OEE2KGCZxw0CUrl
E+GzYqDfDMLebCIigl4R5Ir5Q0GRTUi4UmdLy3waeoVv/6NQh/uCdsnA1CcVA6eknYofly6Od4xH
CCVktiL3XajcBYFwT4CDRXBHUe4N8mPj14HmeNvRejbWQ3iO4YrN/VvSsLupXHdy73ZCuKq7adek
9d2k5td+IvHqVhm1lkSF+1sM7T4DGU6vPSo4BfuSdnxb3gQ1uqsGFEaufGNP+l3Gx+LeFFGBMCXl
3xdoAD0uhXGc+e2d9dwy7RTLhz83M7Xf+xlsgcOAEhe3qvXTWP9LM7PTEe20A/wQBD2u3karsVBg
qeflewixXG0YOw3Spk7OU9thLuVnE9kKEcHI5Jmv29HYKuCIiyBy5zyadDh43nisaZlnFBQqCmjD
Z15DmEeHTibppK2Q3yOVZqqG3gK4WtA/sypYEHrhSKJva8p4yDVjUXNbG8UuUJ9G8yUMfzQs7cLT
lK889RVyMLNFED8aAccfavtsBCRqLfvwOS1IYGiKb0SBX50Ea2ZU4qDQaLFcnASrUaNUqEhYHeRz
HuEgJfv5z2fhK48dGZcwCHH2EWpqXXR4Y+aNSTNxnimn9ilNZWmd2sXODJ2Z+SU68wtyER38b87+
F5plVRbp80IZE/U5ivdzK5vI89YawYHZEv6aKoBuilcoKzYQkyDQ8UJJH0u1c/VmW1V3JrcVmbDU
XcM3XbXZQvi5wc3XmLcvabrOP79ZDKVWiWuZfJ8NFe86XlVusK6+pYFKqvHVhhCrkhwpEqlnzD//
5Wo3rAbCMzZcou5adxISUvQsO2rPeXZO/PuaYiTkbSYyIk6oGLx43ZIxwXKLMIxJu6ZsQ8FPGy3r
w7MPAyfn2T8+1vp5rHgn0pBmTWMMyGf8jwDlZMY7WtYXI93dsCG9O2nea/riAuttkVdJpdWbxG/P
GaXiaB0Y0xnpygcEMcfNzom+CrFiQkR6AmP7DHcBvMCVMQSrGhpAWzg52A1Fe9RZS8HxMCJgZri8
MlF0avOqlvYNS5Ouqw61cbLMexUZVFSLy+anZFOiLsWsces3IQEjH4KOwVmboxQwCWG47JMQfOBt
Yz0HrbkSzRtJP6s5eWgR8kbyNAwaUerDyHuLZTS9Y567AVr7ch0SNFRauL35d0ICoQ6rrn9oGsJA
gm3FGjRkhG+m6sZAWzBcxy314KnFsaf4pzobHMMz17QWadhz/Wu3RXTuJ3LGFawIsbo3GkIkYsKL
UJBENMKJiPEUSP3U0aiDN61xI6KWM4T6wW+A/wMzHBG/4p8IYKbozN7B1EO3WiHY1LQZ2mCTZ9X4
pLjQl0zSLS/zb65s6Yv2rAy4iPW3AtmADu3nK04O40zwrRRq4LAoNkQruVA5gqNhzxmzGKuX6nUV
rr55nMw938v7SWJepFqyrNMyvugJ895SdFK0lJ/6dnoLiFaO8apw56TNrtj7y+9mVF88IhmHzQAl
tNOGaF7cwJXQhKPe4JVSRJSHR0W++WaPvjqMEp8OnxwkIkvZz4exntqYqAQ89v9kFDP0WGfLdEXp
7sTM3ZAmuvnLn7f55SYVnBVwk3RDvmT/pPUgIxKbbTHBQQKxNh26/vbPm/jysP186AMgVTldn/fK
5KglST5bzOQrZMPOAC/0z1v44vUu00XhtfJzC5cA+aKoNb/Cd8as7SZijmfC8BnHzRS8/Xk70vwS
vLzk4EcyEZU1g1TeeVd/ebLqXm1K6Xy0KKSX7fCcRKz25yllWT/odbIKxRvFvC1GniFoMGtduB6J
K2+xhMbx1dA9RP1dbXzH4fhq72WAQAoeSBJhfpvUGnXaST6dbVPaevoZ79ustla/sSRKX91uMpZH
jrIs8xa/uMfNINTzSh+RKu2TW8Qca1QQNjEIMOxTx3e+g3V+dWH+urmLuxuRdNSXPusRhqsMEm0p
2HZMGL85ofOX/u2E/rJTFye0FZJRt4oIKtWq2MyIaeWQLSAq2Biube2by3T+sD9t7OL2nkwi7DST
I8hj32g+5pXwn3fnu2N2MbbL1VjgNm94Is6rFfzyioE5S1K+KRW/LKh40BsmuDDGRsbFuRkTs4f7
whDEO4THbi9jAxseQrtzEcmysrUz+ztI8le1E/iXuW6EM61eRlM3lkVLtKR2ErdzUDq5MMtg/T8I
Sv/qCLIKIdNXpkb6DTYjMXJIUUrSZ3LIbSPV6Zg4gitvhq2yBfpxblb+qfxm+fPVNjUeKPAfJAMS
+MXRDDRrkpNswr5sOENzzlm8Vd/IU6QvyLeyJkKWZflD9apeeMGMnhxCIWcbtTu62HGWLYhZu3dk
J9jK4zfXufQFJOTT1i4eFaHX1f44cFdpCyIztww61jP2T959ZwD7eksklbCcUHkAXr6+JGZffWNx
JeJWWRZL4ECbOa0cdOY3t9aXjz8uPR3LFCUOVfXnR78AP1FOGqbJs6d3z4G0Q5cmqL+EM/0z7yF/
+PPN/NVjnWtQFEXuMolG+ucNVmboqalKeVMoMIxotmggcdGeKv3/SyH165YuTldXyEqu0a6zSVsm
rWqluhEZ4h2TxQPqGBseqfvnXfuK7SIbLIEkoOfc1ZeV1FAZk9TP+zaHo5RX3rmyHGU1uJmbrZDA
Sd9s76sH7y+bsy7MlrJOEpwRsrmwZC5EK/q7pd0Xt7DCbmiUopapmdrFxRHqZdm0KXmoaHYokZEb
b7Rvi4/f72GiAnQegD+tsL9dEPmUZqPUSXO92zl02u1pLW4o8zlm3z2Sfn/c6pJq0RtlLTW7iy/2
RxQ7MEbR7Pn3ETrBOPFQm2uRO1Wx2xREr5/mLvI3F8XvB/HzRi86EHGMV8uP5Hn/sJk5VL+uuanR
wGNMW8z7Oa4rQEffbParrWJsExWqX8Wg7v58m0WSEZU04RSb8ZrJUFzVTlJw/vOu/SzBPr/5P+tp
Lo5nl8kNPbXZ1Ik1REV+1nWHwcN92eKrfEhh4hlRaqv+D9N8QCfC8JXl5pMQoKxsFxKTIaGgU4x5
sS0qpkYH1GKL3IzspHTMiqUrKEzYlY8hea0KIX0Ktv0CyrCs71TlHJjbmgmRaXZuU59EdGCBfjQy
045gXmNcIzcrZQ7qf9fv+f2u+7zTF+fTCGf2O4HAzK9mQUbgWIP95+P6xblj2fcvyeDFyiIpgNlD
kSZEXky3eXub5tSlw+2fN/LlbmisJaFsSVS/F09HPS+70BfZSCvfFtWurtw/f/4XbxaO0y8buHj/
Z1oS4ylhA9Ur9v2Tt0rd4AYSO9WAmzvMLJw/bxAu7m+F6Ayu/dc1f7FLJMlz1MaMO60vtvOc0FRQ
D3Lxx01G5ikZy4cBWXAtjchH8o3pMctIcXyg8vMSgoFy80T68Ia7CXxPX+1nX0k2HaVwOdXlcgrI
hu0aMbP1rlqaBTDeZlwLfLw+hicxQDOg9NFaGndBDfK6GwBoN1c1fYp2xJTTxBPeGD5Z0q5F9VrB
Z6ZbdoBeUN/FlrcKZew4r2bZPlbiS6XrdhA8q6ZvB5pfkGrwXhvLrPohxjc4e/Zy1hxj3z8q0nJk
eDL42kYiMFCqx2PH6KYhda3GTii/VbgZZd4LpZq4gQFLTdFeRgODXR3Oo08f+b7c9nvNpKvV65sA
kLXcjrvQIMg8eC6scR+RrlERje3pB+wFm4DmomJtunato3nv2l04oUozSod5F1Ltta48Jj5B3fpe
RdSB1qm1eldpNpZ5qtFH1ol8mrJhmeTGKg5TJ++1pSbfF+1DCECntixX1G5rS9pVnXgvFCYybe/Z
N4+9bvs4b2TxEE/bJsLt5TTCpuiOfbT1GPT17ZJ8dATUxDKrD5y8RSY4Vr/SmIjhD1S7BW+EJwug
n8QzMZCvoefi6bEY83OFBkK+yjEO8axsOgypcrrKBvPeFEnlTKb+IPsMt0zEeTnGESfs7toB8haG
Wi9NkVD4H1kDCL0sYZ5YbKqKg40s14QlR1dYSgc764VHRuw+DUoCRWQkN555mlBQopIQ82oZmrCx
ZJ+VTdWEZy+K7oc+oukV1IBJq4XcWCg4ljKyNwCKYRG5vRnbviDdxqjXIYJtm4bRUGpYuJDko5ZM
d+Tz1vLBwKVmJOVZKHcdCZ9SCQdQZkQ9PfgpFC4wsL0XnZXJwLLE4VdazLJiuhfIDi56f2shjPQl
YkC8FQ27ZVlmO0XbjpF2azAEjipjZqjmjOZQAd6h3G4lIsmVm0FkCvDii8deuPITwhHNQ1oeVLRb
SnfdWUc4Lnp+NciMLj/o1NpKoS86GalHRlbEFKLPuGfmsEz0XaQW99X4ZgCnpZpPZnth9VEF6tlU
LKdC3aaqG/o/C1++NpjvBgMTYQEBa3ees1I6mJHWbejpCBOYwyMdBgPwVAWYSrTqqsP1MohijJwW
xzwoVrQKwduI16nqjwqzlAplhPwcStE6QVhWGfVBSN87JMeCTkVeqBuBAIQCqg2pESVIoEh8sMLb
Ub5KvbU5PZKXnWq3mvWjEc+SvmXocUyZuPuA/CEPwfS6bzEAzPrmaHo1swyE5Tq2uK6MdVI+pNqD
PhhLzG5i9BrJyH/K1i3ikjZytWGKvzBRZEVQzczqIyFhJsXXBasTjvAha190+uAzUdMPx20lPhvi
DyY1cU3XVng1B7RDohsCXpMI7pyU2wxp8JQ0zmzcCwWYRrjdQrrjQVC6zP91rXT09In33gIIBuo1
RqfJKvNTx2ieW2vZoLwICImxjkgQl4n5qEAw6HRm9/oBRZkNZfdh4q5nHkqzNq+gZqgbFW6m2Lgj
wLiKO2Ykq1Cgxam8Ryo+Y5rhJgmjJDDE0p2qRnYhUydwExo013NxP9JzLnDDV6dAKtbQRXc8Ylce
TxtJ3Ioj2E1KDyGs7MG/DvE18Y3wlx6tFsupgguUyZ+4YyKb9OWaXGd1ePJkOMOEePSoR9sOqg+j
fFWgHY0fCAEVWoMfRrdN6Yv1WUGEBTTSaWeK0zY2G2hLxjJPOQnNjUcAKlxvHNX7UmqgAsKkRuWv
vKrNMRxRjLHg6f3xbImiGwy8mbihdOKlc+JGq2E5xOFKIyE8rZu3sPawmOL7NYoXIatfkhTLCSYC
gj5z3GV+q70KETmm7X3av6fx8BQmxSpX7gtwzl1sopXt3LFJ9qNquim7RujyCC+5I/ahGW6lKsR+
Kq4jsXjpJx0GOWYWobfWhZpckagwp06Dj23uSi7WCdxybqI7UoOXigxgxVUs/GTYIBFeVbmApMmc
7iIFP98EfFkl3kKqXNW4ToFiYIPdyMJBZPZnXhXSTRlW62gQsKOmy76LbaZHi1GIXgfkLyIBCc20
I1nqAU6Yk8uvrXinmi9Bf/LaaDF5MVOO28brryT5oFjvVZGfUMaFKx4EA4GQihBhDsSMa+By97r2
rizx6XvYC0e5QrcyPod8I9KwTW9XZwCykvAscWFLWotUlntfxube4rZteYHynk07RPHNNgbXWAi+
I7ZboTZfGo6mmmEtQ8DLzCZ5j9EN1KN41EH4+UZwW+PvL81wrY6ea87XaiUxFBHOhpxg2qvxBzAF
6sDQjpF3pfNno1g2Iq/z4DD5cFhw447aQY+WCirQ3ANthf95StYN2tiuetb5Kr14W0e3qsyYXbv1
cvxKoHbxApnVssEmpFY6Ku+1RgK34t8moLvJadsEVv9jwMn958Lri0pSMsgEpZqyTN26bNSmQ5dO
cmvRbAQULk7GSjC+qyV/b1DrkmkwnxCNuTK+XFiDsbWmNqCy6x47R3TrlYGm0cbKsNYO6DN/Rp0m
j96DT3vzzzv3RS3OcFeUUGErlLOX05g40gahGFmdVmLulGK8EoJtidHtz1v5qlj+tJn5GP/SgTcl
P1SRTP+1CO4Wc892DlNlQUQW0PJ/0PiZi+GLtdunLc47/ssWlSDu+0ruCEJ6/idky3Sw+WOxtWUy
qtLvOp3SvBb80/Yumrh4ijQMDBzI5nVOIcTFyj/p1vyhOsig7WJbboYDcvRvzt8XF6cM52GebLH0
Vy87hHo8mP48lbI77TVL3w31m1XHl58vIcCghYHm6vLiD0toErXI53vEAWHdC7Vv2qhfbQDwLfYY
RWHufUnt6uJm0igoubv6Oy14qK3bby69L/ovMB+BgtE+1VTUBJ8vBNGM87CyEBHXrrLU7WiZvYR7
MuvcYIua6c8b++JuopnJKFVWaKTjfPm8LS+1or7KB7wrJFkAtW0BdBh/da3+/XX4P/57fv7nRVX/
53/w59e8GKvQD5qLP/7nIXyt8jr/aP5j/rX//muff+k/T8V7hsnz/b05PBeXf/PTL/L5f23feW6e
P/3BJYegGa/a92q8fq8R8f/cCN90/pv/0x/+2/vPT7kdi/d//O01b7Nm/jQ/zLO//fWjzds//jZ3
+P7914//62fH55RfW4Uv1XPSPFeXv/L+XDf/+Jug/Z12soZeSKX1yiWl8JTt3//rRzowOsxbOmma
sN65CDK0ssE//qbof5c0jeawgvSCpu3csK3z9r9+JJoAgcim4cEvcXP915f7dJb+ddb+LWvTcx5m
Tf2Pv4G++3ytg3+cgZ083Wl6M3+hrX9xeUx+EGlF/iFJi2AzbYrb9Fp6xH5iNTZkzcLR3TdwClv8
I3tpjasgX/UrzO87aze+a/vurdkU5/qY3QIZOSVv0ZvkaOvkdgpc47W/Z+1XPiNYs+Hq21S2a6Yh
pPOprrUDZ/EW9AuDiETb3yZOeVVu9efgrH6E6/yg7eVnK3CATUjQB+6r22Zfb4Vl7VqnxknIEybs
ZRPfy1fFHvP7VbRRlvm1bDM+Oo9ueVVR9LaOeZvC+FN921pmp/yqv0PfwE/qq2mPKm/f3jeb8lo4
Ka/ylvXosl81e32Fsh36oec0ZDCLW2PJkvAjOuNZtakVdsbau0+vBWTHr+YH8CXaXgE05XXLggcr
Jr7M2jG35Rano4Uh+oTFeC3eoXwpt4V1fmkPIemzDJ6OwRmS72m85xDu2YcP2c2W3gYl41a3RVfb
ZSdjYSyKZXLj3cqbfMUXtGv7lmkfQPFiL26VPXWJLS6Do3nrbbNl7OY2/oxFuurfM29ZtW7wqOG1
lZbWUnCbNRLdqwrRqLDzngwUQ+rNxKjtKoC0hjN2CcgJsw7DSgjKYEv4+8EB5Kb/kkg7BTb9Ttu0
tm5D4NkpfK9hP/Z2aps/mpsRZgP6Yn2hPU77dB1eFbtyBa862pRrYkZ4uMHHXCQclmgTbIxlus5X
MFe32W39JBzTg3lmCw8W4ZwLXlEbcVyAOV7GK0w8jnGtwMNaRG++ZQsP8a479SvzYzxUzaJ7sK7h
Lj0ou+amOpmAuoPVRM9VXCO81lG6rcUjMH5XdIoVipdl+2xux22T2Y6lu+lOOgk3XJ8YNIPsFKZr
Yykt8gO/7wAsWvhE1AO/wvXKGVklTvEDe9OivOrOgFSCZqEcOWi4e3VnWActzl9Huh3wdmWECi0J
mSn23bKHx7hIXzQHC+4KXXJk+4dzai9UO7+OltMiWbLqfFs2t7Ru9Hs5c/wIWi2H6Sl3tWBBjKGN
gtyVGQ11Bt+ifEoP0y6bY2TJsAOdzEe8RVxGoj1sBgMO2EnHdhJn+5g12IKgB0l/nJW1VvMhyEhc
rY/Eg+a60DUMsetBOTSL82u9pABhWkKetOp4tUPqo3LXXY032h2ODpMaPN3NSZAxvAAb90j9igh+
MdwlLgT4NdYuiBPMOHUuxWRPQlJG9T40CyLgqNR7awsEi46d+Dqo85SLa9/1Vmq1GJ/L7fSQiTQC
t75bEpyJONZ7zW9bclAXQebqrFIG6pPMjY3nZBuetNvyI5R1SJM33tHgsdQsx222V1fNUhHftbuS
fDSnPrU3yJINRNzL+tQdMB3gxTpo9+oSLj6xYfoAYIyrOCe002jopywSlM/EzwgsoCK8M8GG9knf
sMMHfbpV6Zx2K+W22nIHL/Q7poP0Zrr8CiuiQRcSaJ5poDPMz+qbCXbDHZZ1bctbEjaCYWMkh+Q5
vBE2+soiq3IhIIr5EJyR3Ef3IcfugEl4EV8JLvf0hnalVrvkRnJ8xce6cmT1QXcsz05hDzwI2P4c
FEkozXvWZGtVd2XzoCRu9tKTUAh7F28c0I9qN6SL+gcxP5Sz/XVpmw7SLz3YKdLamlyEYlwQDYeP
ZbD0MKaM5PIn/GrQXfGhJt6rFyZEFSs37bQm62SAtt5tZTe+J9JK+qHuDPmQ3ZUA0R/oHk6IL/2F
iUfZxqnUr8RDZer2kwGuk5Cf+zhY6vp9Ey8t8aHG/oPblf6DLYa0TUA2OdgiLAfGRo7veDNazxzr
8YaFqbnub/ob455rys64uI/NtYj3HR2gvqi2zVXs3BjYfGx6oLCJzOXY49vdM13yBad/qB/EKxo8
3VKU3VZYRotm1Qr2WoEbcieczet6/WbRO1oAOiLYsDgI6rNxEAWkNY/lqUWEWC81rz9I/jWCuFPr
IzRfZE9Ge9ems3fDIK8Jelkn2MNrZI8rPAKYYTazxqNxwuuembjujbZxiEg0WgS3fM5jYgdXgaEt
8n7JzSE5LGcwORYHGXrKC2H1RFtHbmcRUbbhsYE9HSbDgwLmV1mVOlVhSQYU9uiFeehTlZxAdIML
Ay/sfYL/7gceGr1ZyOkhfBSzR+lUNU+Sj4MUrdC+/lCQuZfFq1bdWSct3rVbMESquHJKl8bTSWsx
g9t3nev2rwjL9YhluY24GLrXgz+9dQdUtouikB2f56RbHDrT5tluc9mDkS9WMT+4apcNCD8Y9QDr
Q/HMC4sEgFc8ogSf3KuhutTj9AHKAwQatGc3HnnBZDKQFL0iUYuc1Q3+Z7t8Ma9NiCYcigZcg13T
m3vh/5pDsh333ol2p1O+gP/YsClOamHrbrKnVV1XPOmLjc7LRX0KNu1LQfjBrn1RzgSH7jSC5bvF
oC/ic743S6d87LWztNadFjEh+9rbdPONYcV/YIQS1wQceVjgwc9nwZprtYCMDfOqZ1HvGvGqLDbQ
qbzJgaDYaA89Ure3dvOTK0bqrpulW092YtQexmrLkjWDb7DoDnTXNGKp16HzbK4DaGg5XBKsgVuv
geRFHx0yqPNGF11UVz9r0f9VVX6bp/zvstD+VKCv3vO5mq0v/9L/j9U45ekfqnEWBFn9Pn4qxvmN
v4pxmaqaIteyFJFcFiaG/yrG5b/rcK8RSPA3EKWhO/7vYly1/s5C1jBIHBRRWyMM/O9inB+p/A7L
RNQwKmBf9X9VjH8uxbETkO88c6JZOaMM1C87LoIcaXKQ0HHUD9NyclKXZ7CtLoJjz/3HsNb5rkFw
qQu52OClmKE368RHLgxes3iVcaxn/skoVkNnLn45C38tO35dZnDwPvUhLrdzMRj3w0hsaGUBARZ+
9EArE++6q1dlVTrJALAi+gZt85Pi/Wvf4+f2ZFY1M3N7Ptmf1zRtj08JljMe0RvrhsrHhU3niNfe
AUTIyjhJFPX5dtrN+UbhRvmorvvlSOgRtd2EFFFd+G+aXT0J3yp/Lpfil99rPk6/9H9oOAhi2M3f
S/2YpDsBw2F89edD/Zsz4nIbF8t9oaxw9Ghsg064G68P+BIovCABY/l1FTe5Sm8y+7uOz+UU+GKj
+oUqRhFSgCQeJ9iAMRHMb0ztFNNc6qm8SzDuG8/ff7Of87r093OsMs3QaVKiHPx8LNs2q5MiwSHV
LQcHKT1C8WZNOM9qnnNrP77Z2tyQ+dPWLs4cejG5L3WOqng1PVYb4uUz+xWsFzIjYRsvvxWjfb09
fC0WijTrtwjaMa/qUQl+7h3zHTIsUbAUu7lTCHYrswCgfzfK//LhI/9ri/PPf7k2x9EIktpjD/34
o8KWodbf3JVfXvwkgyiSZqHGvWyq1Vbnj4ah93hknvqqd8zxDfH6N0+abzZyycKHeRe2emBwh5mn
DkxgdtsF3+Qt/tY3/nmx/2tHlIunGeg3EBkVO0Jj4wPn3tpbemvWnzYzOTc8fadw+/LE/LK5+Ub4
5cTkXaWIecguWYxVrHLf5t/skPzlrYRECx80slEyjz9vYQj1MZhmuJq8Gm1IPFBErondPGcOK/VV
2trG3WRXx1nAV60oZeJl6Cjf6Jq+PHG/fIeLy28aQ6LZRS54b3SNCJ9tcYoZFP/5Nual/NV9/Mtm
5q/xy8GUdE9Lh/npaIySY7AgieMbxDg/J0Ak/FnWdYBotsqVXdyBOxZ3RrszrQc523jJJrNOGbVp
DNo8AO5YsQAUuv/L3Zktx40l2faL0AbgYHyNQMwRnElReoGRkoh5nvH1d4FZVklCYYzO7LdrZZ2W
ldXKEwDO4Mfd99om8IvvLn1YKX7g+HHlWPyWfbYOPcidALiLPkDmfxyrloAcoNcpkfdDsZHsF5tu
kBLvSS6xCiR2Ov97ewGRNKijRRM9N+HvmPt3whUrt16E+xCaSJDXlX2T6t5CZA8514mGvmJ/6yIW
9tW3Xn2FYpIVx7pHXeqfvIh/Ufta0C81tvuwfsvib0Xw2NPI4SavoniItcgZUPr43tE0HlID7Py3
zJgAwz88FNJt/U3pVxK4rWibaFxshmeFK1fc/ypNaDYK8XMPGSlahhpdEfvOevLsR9t8qEifIOOK
6w7u4Q+cDGn54eLp8weYwi13Qpg8+vBDy7ehAF1zaxq7ifHKvd0A9agMvN/op4frOnYAk85cj78l
6fMQ7nV1H6nwDSAm1EdXLpgmldNraPAPMqXXqPndxzsbV8yOLAz5k5RkGhxpi2sZZCwPbiJC6y5+
1NXhgWhwZdAfNAIfqeinqAHJh8yMJnx0g2tfu4OMmU2AcwoNGmXw8Nv71UAcWzpvlBEuf7qTm8d+
JGJA0Vmr7hqy51KpfVItIAjgTfgLrXuLtHo51objc++grN+nN1QGFtDJRfgT7rseIHkfFn1/rBrc
EN4MGZ+dbRfjVyy/FVXlGOo6qvd6v4st8g4R50C7kcKrWnoJ81MuQ9KljiDjo1fTyxJaIEv1Y8Dq
4cqt0Qtr06LjpaeajA40Y3RoMpwfdLsXVta06f1xQH5YWPNSU5SHUDJYv8aPsXTwziKF6h79p+Bx
gID61jjsH1zurCUZPnIBa3/Vh5dW9xRlfPUbZiEB6KnY1gJ+Q7cflrzPZXWCl9IVC/JMpN+C5bhU
VuEeeM+SLOGucR07XV94D5c2mFmg0KdJkqK+I/z6CQBoqS2nk7t/7ii8pY71HYDSgARrxCqIsvqr
vKDhm3jlUmAvzv0M+hkgLso2FdR5KyoK5VHvLc6o3IsdJX0uzIesfDRIIozjOqCLrCy+0xNO+u0x
z16KPOA1UfC0pHspwPnZvra0nUrbgx5163z42STljWQWtCM5gWEh6N7b2a07sBk90Pm0CAB8lfW6
wqWtq3dfv9FzB8PHJ5kdf9C62nBoeZIAGVRO0T8KHyFAXZg7yrkI9uMwszMwYk128jjNHWoV8pu8
wiLvKeZSQNPXrl8Va/WappV1sb4c7J19QkT0E4xO17iufD6TutyIWkWD0tTIJzW6Mgp9oSOE/fo1
nr0XUIv97yizBTomSSJ3FqOY1x1J5WJDExj2HTTmu9eTHhAY+wGOyKWZeP7huNtaKAL/VKRIsWm7
6fuwMK/wPoscIV36eNrZ2T7p8f8zyPS/fzjVXRH2Qy94ttpvYLzDdqX4Yg0/7e5bIOMmqO899xmE
LCmpnVmC+Um+JxyyRikWVfUEnGVR6hAQ5F81hxk+0FZ1Z1q3KqSDgKZKuQvvRbiWSx02DJwi3d9F
YNrDNFvZU4dYnaHxB+IbjljIBN9k6bHGo7CFpSVhvx5B/1CHb53yeOGDXnqzs2mTenlm9A0PrW2m
/oxolRAvABZYhK/lanAyR+m2koOC4P847mwi5UFl+93AuHSUEnaQXuP6BZopobte/6GnG9WRt56j
XAgQlUvPO9vdlQzShJQxbmkvqjc6fEYnWnn7ftrY2zfYYxpiXS76v75+3kvDzjZ0MxNFaI6k7cby
Vtc2cknR4+5fDEFPOEERWaQ/3JfzMZNa1Z8yg+SAdTUmaPtWQ+n4F6MQ4mvqJNFFW/J5keAz4kZj
yCipvTOUQ6ZQK7Kl/+Mgs8kRCtqHrYFBNOkmqr/Dc0/qf3GP5Eb83+eYzQMNXhntDtPbyk9RAa3v
UDSXNG7TR51HEgCLdTIy5AX/0IOHddG3rWCMSeOmOMHK/UX91CGa4OM47kI9+vu/hJ1evvr6M00/
fzY09XiUYRwGiq2+57Y+7GWahgMmLG/u4bq+VN1tbqLz/+4X0JW6C0frH9opbrKfxprtm1lSKp4e
M1a1Ikin9fXAal6KAeXl/ybdeHG82RQcyA1I4TQeyL0U7SDtzqturU7lhYgo6B8L7f56PjgZ+OPp
JmKnz1O+M8JWdif+4UQJKXfU/qmZLwA579sXyApO8u3rb3dmr+B9/j2e+nk82iuqSpguOSk4YmMJ
N43qL6m3r0c5P0P+HmUWqlRVZ3hDOxVPMpicGBLXqHPx/uqqTRY8fD3WmbDo0xPNZggU1Tzoa8bS
NlPWK9k062qXrM0LM/E9Hv1z1v/9TPOZkbBfudObm8Kv3sH8YuM/TLcIAB+baONuKd9dhUALpizL
ZfHn9BhfDT/btlx/sExT5TEb/1nRqUteeI3n//2TuybVB902ZxNRDN1gSjL//lq5EtlVql7asM7k
C/lOfw8wm3m6MnioRBigJOsL/IQ2+0W0LFf2Jt5CONv037+eF3+ogP9aWn8POJuEeq5VLucWYflL
qy4i+DvBBtQqagoi9H+VDxW0yXE2UmyZJLqfV1ZOHwMt56zkeHfqHcVpNnfSStzCg9l3W2v59cOd
XcYfBpsd+ZnbCi9WGUy1DmqX47+wtUA/fj3IHwCI9zf4YZRp6X3Y6KFIN8GoTPGMI569J2ujr6sl
OHXKqwt741+JzbgsbqaPdwkecPb5IGRRB5MJBozZbJQrrce1jZGRwiQkYJp9kV/YCc/uUR+GmM1H
Mlm2nE7fy0wffPWmD2HpZJsh+CG4Ln79Ii89zWwmdkNc+MYUF9IFjSWzTtuKPN59PcbZx7EUa1Kx
Im6Za8PRY0l6G08xR7uEr06vDeBrEvHppsoubIXn0ssCwtR/x5rNPk9OeqnIGQvxzqp/iPa5sjJ/
tKtmN/kXLUHVX7qjnT+XPww5m4pWlzV2NIWGuFS6m3ydLSNY3Wwf6noSwP9TUMz7zP/vcBRWP898
C5NMzUwYTk2rhddutf4eQ56vvxgNlOf29A+jzGa5Yo0EeNM3GwSsJtwi9fLBj59KWjwEfXWVDIJQ
2/qQeyEi6+RyzZzcrOaM1hP+NYn8ferha9Olj7tt+aTig5VXz0VOWyRMdRe+Xk03k3pbKgQXsAyH
wF2lYlxPGeK8OvVAoQu2qObNDl9HIEuUjxcSwU785qP56aTUqeTvKT0CSvjY0Dvo29ex/TTAK+wB
wJUSAl/9VaLnvtPpF29vDSQmmhQuQ1EfUjPABa9+0ulR6zAGapLfqUnCdUgc2TTWnva9MV4nWYUI
0KToaHNC0oPlMcODIyK/W+vAiI1Figgs7sfDiBuNe5dYTqy8asC6DMfLHjXpXvPeSLZUza3UbwNs
yWP/RPp0MLAHbL9b5k6uJzPv54Q8b5jA/k4suDzABa2rHDvQ0v1WuwfPv4mLH+G4yatgGWLjS/MD
2RsRPoDeMqKrUOxlkMhgfLMXDDK75FkPThngndzDZhTTF7XDC8CU141r3hqWv27tHzCAFqVVL+2p
ed76VvgH07wPagBdsQb/C1st/2egulD0aHartGM3YiAjv/XNPqPrx1bQpz304a5EcOaFwbcQDvUg
wYUdIXuO0UrJfpZs+b3S4u7WkV42wWIeLSShXrbrtF9ZQzE1uHchzDU08mnP0BSzDLfGazfdltZO
6m5J2HslvWX2t65cmfWNRXdJZmxc7zrOryX9xpNvpPqhaK70YFtyiHrBtRfgEajddyB3Rnvp5b/U
7lqMNKJ5hjPiZagA9JeNf3Ff05DWwqGiyVjT3/OIHw6hTu5UL7YDztXh3sWwzziM4aWL+7TQZsHV
pzFmsZ2R54U1vo9xdDfNhrl0tDf01sB2uXRyn9s8P401C+Qyq1EDxG+gPd+F/7EzHrIlkr91sYtX
4NouHHPTv+6rR5v2oA+vz/X1qC9ShsuNtzrFOiVcF+WdZVxw+D5zxGk4zgPzIommUDz9PEwQuVpL
GhQat7sfc4yPbup8/fV+eWa31OCRMQI5CGKs2ZPYreHHXcUQQ/EUcsXtXypM3yv/oOgX5sPZh5lG
mKRLBK2zh4H2o8n5GPHO6nyRmeTHXW1p6ZdQJGeH0enZAcGjAjachQVN58p5IOJ+Icp9sK2839Ul
ssW5Y3OSb2BohAYFU+/Zk8ABD1O5YghqX+NSOCPyIY2jgSsKdbXtv2iy0NDao8gigWMg/vo8C8wO
QXmU8Ykm0skEwhnWxjrfXKo3/6Ea4nhmHDJEk3RHiPc19mFSg0OPIrnnseiO+4mSUl+Yz/naoykc
a8RFPqymMkq+x37ZqZJ/Hsx9Gnt23/Rswy6LlrEzQZEGr1MTJrE2/JsA/0NoMItO/cTW3CSaQizz
0Womc8B7P7uwoP7gCc2jnNkE1JU47Iu/ckj1ceIJFYiuMLHbVtuvl+4Unc02oQ8BoynP3pmuD2Fs
NDxNiLSi4raMVcrmfwEDnX7wV+PMprtfeXIb6oyDfSbWgg+xA4cDQcUSntUhgtum//r6wc4s4U8P
NtvMKz5N13oMqPbXLSYI+c/+0rZ39t3ZnH4qUkfDmmeIMltvcf5lA6/X+U7f9ttq3RzrzaX8xtkn
+TDMbMIZ2eC7OoZegKopvUFG76+H5MKEuzTGbL75JZ0NVcMYenbqCXrUX6m4MMSZQwLB0t9vazbT
EM+PetYzhNol8EkP/fAjoZpTjVd9W11Yo+eO8k+DzaabmmIgAvCdO9e1tpkmdvCIsGI1QGsDEri+
tJtfen2zyVbA07M9heFyAxYXyIEUi6ZmvPAGz9UZCbaMqV3UsnQxZyO3xujWETX5hUJhtmjoD7Ha
rW1SuYc70HCDba9C9SUUt42FzTa8jM54zXwVM6EBiu6TPeYYW/6uUunCDzu3ED7+rtkVUOhJ3ukZ
G6+GRLuq8SW69cuHlCp6fhAN3QviYnZ2eqPz/eTDkNbsGqjlbl54EESmtnenPRY03KPAORDTL/OX
4Vhc58vwZKy+3lPODqoKmVYFASRvfrjZmWl5hYKB0+jToR7emRVslfpYZhfun9NSmD+crvAfzlDi
a3u2GlvdlgZJME4tjkV93RkXBODnvhetzDoCQB3toDlbip2WtHmsllPsMa0NwAybSZJ9sRHx0jiz
VSgGuc6CgXHAZq5LpzpMa9EmqJ4y6Xq+dNdEA0gGMPdGVfX1tzr7Dj884/QtPwQi9YieNekYW7Ee
m+y20i4cnOe6wZgEOjGobmIHN8do0zCTqpmYBrhGEPg8Yf/cnbuhMLGynEm1Fj6NdwY9Gu/cYSCR
0ndvfSn7cu4Nf/gR5mwZ1MIuctXkRwTNS5b/9pVja5SOjv0F1kWLJCuXpZ5dCLPOFVM/Pvk8Ia2E
ZWsnEHsX1d7Y0Kaymnr9pJX90i+tBW6N37qtegH1+Y4cni+Jjw86OwRNPa6yWONB/aNxi8bQ6V7S
tX9f/upO2Ua9qdYRUhB9OZ5yklwwhe7iFXoMFNEXtoCzueuPP2S2NmuJDvdyevjhP/S79lVfTcRA
6eZSbHb+jgDJAJQfqRfC989zWM+8VvYDYhjub1e+/aqbLwYd8JYeH10Ker72kHX3WoUJpi+DvTD+
+bb+8T48b7olcQmKxORUQ/pI/aY+BLsJdqrvvl6pZw7Pj8PM225trxwVSTCM7b3UKI5E92JoL/+3
MWZvElP5tOqmR0mSbSOwvoi/MZmcrwc51wv76Ulmk7RM4lHypxBHnroqNvJydNR9/jDSTYZ8EYWt
dOeus2DRvzW7xLHDRXZ9ac89c0R9+gmz6SnpQyaSjikzScKiBrJM+donINQuETDOfrUPF73Z3m6I
PCcs5cxPERDrR1m9aqvHr9/npSFmWzjUZXnAiZdmyQChVvPUNM9RcyGhcOaY+HRnnN2LVSPo3V6Z
xsAzrbwPCKa+fohLA8wy8tZQZIFSM0CcfRf4ho8Xq2nTJ51tjZ8eYTojPpx0sT3WRYixGx3Yyrq4
avBHlmCDbeoXFVVavLEuETKpOZ4ZkugL1D5kAhnx/+chgXLaFSiufmGF+wiar63fJN1jjT64zX8M
yd70Ht3szs5Jk0OZM/yHNrzr4zvgbkV5VXpUaSNkiltVQmBsPEbCPI7irVZ+hbnvmNK6lMC4hfhG
tt5KjPeasBaBHJJM98lioilUnlpMgyR7rwNian8X2Y3abiZcVoodN/Neak6Rry56kW0UGE6DSVY3
ot2osJ1UvzdqTIcGGdeEx9jclf0u8k4V5f3SePRytKqOPXVN7POM/Hj+q4u+x/QyJgjek/5azkFM
0fgsNd/82MEZZwwNR9Hf3MzDNgn5KUiiQXtIIfiZYJQp18ZNgvHXm9UTe5fdsvBvZXvArv52CK9o
BPOQR+OslWMCZg8NdEKyjjikSR02T66JB/2qV+4CO1pD7dlGZrYYorcq+uZCIs+QWo241BXSdrT3
eb6VhpMZR5hWHGyy6F65Ve3Q8XxEjVL8MASbLA5p6Tq0CleugcQMzmaj9VAkN1L1sy1UtIXWQqPW
0QunDG9RQEj1i1Q+dB1N6K66EMVh9H7K2m0Ota05dQECXN6fES9deROq8REs+7YsmxtfCnZDoN8V
eNwMxgZquqNgXqsGUBrdK6GdWt+7RoGFEWixLfCi0TyXNlvjXpapXNJbr5ENLT1pleDVEbTmAqva
g9LERy/3bwJLxm5UrKYmcYCxyzGhLKA8Zsp1aK3bFrxCDxr5Dvza2sfreFTUhUuHta1fpcU2p8VP
Ce+S1th0xWGyqXLFYVTgDFDYwfKOai3dLKFFvVEiP1UshTrVGrAeT3/H9r4TeGxMD/FaVy29ew9N
6oKRGw+GSX3GXkG7UmD+hVhi0ZXd5ve6+ayR6e9K5WmQpC08yLLtV4a1TXuE5K56cmMkLfJ1T6xi
gpUqErSplOgKHz1tFe9ajNCssvzRVgJeVEMNx0JLoO701N1pg+94snQSIxayqB2q+q3DYLDssCKD
BllgMmc29SLSRsev4U+1/joPh3WC6Nju9ZXn0e9n52tFeW2l61o6ZhFelLj21VqMizg+l8OWUctc
24y+f5sIadlItWM0D2bRbJLcBetKh7+/aHXE9AGLpl7I7oM72OuhsJb6+F2LAtxtyoWM3NeSglUT
SPgT6Au7+VUOQCZ4Pa7tdNqTyDMqFYqTVYNTjyjStRDPYAwcy2NLuNPjozqO3sZUsB4XEKOUiGb9
6iVpaKxVqvWAYtuM7pNCx+uEfncs8RopwCn9pca30HDvpPoew9Z3O6XCPBbqMZcOQb5TayTBQmZe
qszARz16yrB9KUxlm5f6GiulpSJhO5+Yj23OP0v8Ow3htI1JViuhcsEuZtTgbLi7Dqhgil+LrFXr
wnUXUl8t7bx2xry7GnptrWO1gnXrsgIVULq3fuKt+4qCn0ILaetqC9E/DXQKlO2bLNsA96qNZX2P
Bs/RsAjtsW1s02M3NOtIMXcE/Peq6PdJPKD3p/ZGNi23+eRBd91K3kbgV+vDnkMRHLgSDt3fe+Zo
rv9I019eKjtqSYFy23k4BNq8m00w3IDLO3ke7dpAvcOEnxReWeJ2BH3SaSd92Kq50yF28QX/Z2Fg
qGGCZj343mbQhkXC79ITWGyTSrkj6vHvAqME6XAX6JsSnxAL5gWOGMnAJnUcu0OobyuFKYhGITC/
WxjmCMzTuE+LPHRUGctHKVyFiFRIrxbxVcu865LfevhamL/hQ0ziBjbSOyXzIHv9quztgHmthqMM
eJq1Jm5tqzn1ybUIWHYYCJk4ww3Jd1U74cEThDbaj+fKAg6i30UyLA6ADX1zm9SragBKBLTCW09A
NA3Dy3w3hq+cfbANf4+TlSiWAvqV4faTSNFpPH8ByHkRqncN5ls9huRG6OOjeKuBNYzFr6C8yTAZ
sq8T+6FP7hMDI0iFhg1yXq3qYIKapL8ysffFvVQ6PjxKLd6XiOzjfS0/QcRsx23ofVOCg6zsDLYJ
2bgdxMYI7+WOnTN/C5l8anJQo3ARA8X1x6simOwMD3JQYTGOwdeb6DzUudnShA9BD3EhcMCs0bNH
vzXv1NpPJc1z7nrQD00QrFIN61mxkiHEINcRbres0wLQw6Ye3GWakc5ZoTtS4Z5w5kjhEy6UUp4g
Xfndi/uc/3fZvWmoW0rZr0Y7+Wj/hXiShtAJs1cXbHTYYh90HOEzJvl1gnS2OA7SyrVu+/5Zs5pF
MXyLeCQPmOPXEdi5ZKCG3wCqQVnD6HbeFSnGbMiqhmglPLbOsLLXwd77jeXSWnXYd72LAoqLA04x
4YeILAlNX60rBmxJDGN/tQ+dSYs9Lscn4AAXTSnOxfx0x6MjhdNFLWkWjSVwgvsu5UoaGj/k8Wq5
rOQL16dzQayOnJQXCHaXsT4/UN5peHTL3L717hDhz1ttvv5E5yJ95PFI2FHIo4qfXc80W3F9N2y4
+ylEhABA/eJXgr3l16OoUzZkHil/HGZ2P7MKS8L+lCtmbBgryfVWZREu1ewuyW9GZiACNK9fJfFj
jjGKGOKtBXy3kSjwtyPhHKiI/ORx/me0ytPX/9c0/Ue8hf9PKWhMpy+4C7/L5CUdPmEX+AN/YRcU
/X9kYVsmPdusXHsSpvxFQNP/x5qmiw2CDIYCaUz+yH8AaDp/hiKkZduI+KGdmXzm/wDQNPN/0Mng
F0NXNulV8jj/hLmgfl54WNjIrDgFjTUVT9wW5g0Qo+kmuajHYNlo9domMKPDBHdJKPlN61SjZVtL
EVZO3Az5abSbcRPGFttAlKY33G13IhHrIlSrYG3HxkkULrwxJfSPiqQUC9nO1dX7fzUDN9o0Zfcr
Gr3qeiy03Kk7o+aSJy5kYsS0AP5eIO8PRJsp3pfIvshxzxnzZldFoeT5U9xmvkgj/q/29Bc9tx3L
bp4tlZrCyHXqMKhS5UDnbnF/z7qjOwLsbc0Q19w42Aa1fQwrr32Qs2y4dovqWPtpjBW1q21yRYfS
MrYm6w7wjvBK68iOYB2Ln0m+nZrxIE953SkJsmLpwvX223S8cOdXpzv358dkq6RhRdgqkAd5nnGq
tSrHNDOkR0hg0IdEOjqCAxghELcseuBfTUzvVBKqp9Iw45UShuNBljSC6SAUW3/oX5JBNrnsZdlV
MTTe2moH+U52C3FqK+OE3XuFuLTTD4Ek0Y4TZ8EuVZtgNVgQx62gUg5mRLeXGVux82Hp3Pz1DB9h
GbP05PQFafOg/49ISceiaEIGfjx6WjmLiwI675Kg0JGK3ti1Whg/dVkm0ABYh7we4M/pClnEIfcO
ek9Qk/jRpZ3284b+n5+BJ5PNhq4IfV5hqPqurxsZz+euLOjXibmqakNcH3BbeQxrLz26MNuP3EvS
4yCnxQZL229+kJu8N/Pe1m99qbX3GTzK/fvf9TrNK+9/5xkmV7jWsBat1JRHqMhUxg2uuE3VjZsE
TOOlR5nOntlkYQJqqj0xDsl7zw6NvMu7sZUqTC5kUW414TFYbyRXHcz9jV8o+sHER2ZDp1fiLix3
AJqVULpRfGEAH0YJneeYwmtaUNirzM6cXmVWc5A/Y7LtXsl06GHqXMVHaj4Xykizxvi/voJmIF2A
PUPDrpgFBlVqmIOaK8jSQOKu6j5qD7W4q+JA2b//l0at+SfTPx6zbNImVcM2mJ7o77+Mo6sfBtI9
iyKY+gGnLSguvZXUlYdUy61FWkUXlue5Ocy+znZKswq/W5/N4bypBW2eAlxhKxwMHcEv60qE8XOP
ZqtVYG95IeGBYu8SF4N5Q3uTpejCVjjrwHh/dxw6JLmw08HbcV5Z6Ue5MWJRYEWfu5jBF95P3cIM
U03BAza1Jh9tTy0WVaD68MaDG9Mv2gszb9bkPf0EQiEdNykOMSKvP9byECRNH5XIAONYP/gYqjlS
FWenAFtcBaf2g5VVrwbuwGDzJe8QVNwURXerFalY9EF+36d+fzJ0d6kWXnuQuyzivmY30YXazJlX
BaB0Mt00DU5UiCqf95xUVLj05T2kMqlhcUrCPJWKOu7VapojTXEs4PXjINxoRz+5LzMs9L7e9d7f
xOc1yjxhaHqp8MSCffr5F5iSEqW4smXLsdyihg3uez8HyiU/RXFUfDfCyZKxQMudNdXjYPgqeSmJ
LIreLCQrUY5mFcHAtLhKu6ktY+VasV0J1V/Jbo9Okz1hMeo6KMnauJOr0oSUbiNx1il16/rayO3s
2WyNBvxE3q8U2xOPSTuYjhRlMHpo9ZaNUbtSS5PURl9Fq/dNozfq6kLJcxbfThPGhCWFKSTWath2
vuNaP9w7InyLstodsiVpWb8wR/K/didf+ZUpXwmzPtmD3+50bphNWyFOM2So8ql4VLBAGeMy3pst
N3M18bi2uKN3kmuxj4Le3OFWIS+DwLcvhP1TZvrzZwNcixsyhxWcGloIP3+2ccCvg4ZlYIbTYVkX
MthOekqPpSgansF+7mpjafMar2KSI1/Pmc8p7L/eFTsMoQVHFC4q02/78K6MxNXCUGuyZRc09kaE
HffyUUjeshJN8sBPZjHJUXdpTZ95ZBgpAvgu5TzirNkj167Sg9ulPbkLJAjOL2lD2tLLA0x2bGhx
mVHKxzKFhakN9ipuxOB4mhEeAlCYVumTkEyqZB/pwej0ldhOYe59dWjjsvznZwf5NH4fQSqBBF2K
n99PnVYeJBDejw9/+LUjNeL55aJQGwPfAD9ZZ7p/F/VJdRtKdbPshFwtS6ndNG0R4vxbZugPEzKD
cTC+5kYRnfqmTEAkVtKict36Xh5R5Pf+Jfr7ma9q0oIKisjAX/uPrahQLM9IXYPrWyLHay9oQ4pH
8amqC90p1cTfjjGY1K9n0qw2zVQyyCtwVtjTdq3yt59fVWOGYzjyChdRoUya7e9N0eBBoPa3tu85
AeowrF4yhXSbRf+/h5l6AOzPQqQrLJr7Uyu+qeXwfqi8VzuqaDiemCuJiy+HhyqqkDaNGyzLMCoX
kUuhV9L1C+vwHeP9aSFyvuAHYIhpF+UJpovOh8WQ8eUk0fbNMg2D9sFOTXJ79vgyZA3ID384ZGUf
X8mhYR+AdZUrZTReRh3xxVAYzW0nm/d1rmTP1MZVsI4WvI5WWuBpJB80vNQOqg2DRKqhzkq5fOC+
dK+XknxXlJLhqFaZnXDUVVZF4V+rSZHeIDamkoMD9Q2eJdECi5RFlIv4SQ9F5nh9Zx3z0c/IKvbX
ktZA8ZSVYtvWZnWdm6u/wjD43+hQVS6MhJ3Rbeeq1rawB/Pkyv24+vrzv3c3f3p5LBNUPRDZBY1Z
f1yaRBbZNZLKYelphcG2hZuCiyZmX1mp7eQjFJpIrthcSmfIq2ip5wKktKZ9d+nsI+NHGkJI8SJu
Am8dSf7gDOxIHNk095eRtdK8bmnJgbYL84RsY+/i0lRdsRM0WZ47RZfUt3oDn8ZSsKJJNO0gspgb
TEchs008+8EaJLLnvnVbNH2xtkRzid6C1JzZMXsBloWLF/bXzB9Dm82etg9GKxTJiN24hD9TZig3
mesfwlryv0EHFws98pT7JNFRwdRj91zG/u8Ow+fVGERkjOOA2pOaWmAAiFBWRj4MV7mVDleRZqer
UPEwk2v0jOSitG8Sqb8Zy2K4aZS9b1rVVtK96tY3+ItaWf5Cy3IUhVKmHc0iexFl+lqV3XPVN9V1
5Feq05cd/CRdXaSNGj52tpJisALcMwGyY8tQdMYhUx5qSTHWDZ+EMglgHCDo1U7kanYfh959l7hQ
cUUoHYUvZwcKjhjZm7m3L4aRWlicUQEoh/rKABRVlPpKmf4gLeURhu6xvGv4522TK3stjwBDG3a6
TWrQRoNby9dGgpFJ3+rGoshSqoVSbE/3ynbVmeChxsazdmMew8G21NcgDcGyxvUKX/L4hAx1n5SG
uy0UzlJd9Bj9aN6PTPPf1La11r2Vj8sqtitQ0WGxTFXu9O/RZBxRzxzZt7FikhQuJIpyVcrsPGVL
5TKOhude274fkoVQdYqpo7d1mybALcq66d3BWHGEZFe+XshLI+pehzrKaC4H1AMbozlkQ6egHeIv
fWoox8SW74bY9L/z4/a+0SBwFt2jy3Xc6eIczPGUbyiy1j1k9YsRqVdq5urbdqgIDSQdzq9CDj8a
qAjnpSidsVqrOYtz5U2nVNPAJNYK8ySIMa8CREPCV6vrTrDnd76+L4niDko+GgvfqNIbv1WHm7jR
Xs2sw6ybvAM4YA0buSD7JYaezHcr906rifh2LH8OSk6NDJWUVafjSVUR79sF0GthkRgIMwq7SSt/
C7IgWmHzIzt+RdK+7CJKRF5Vb4IcTy0Ll6VC5rq3qET5EI0FHh5sCk6WUHTLIrg6MltIFPZXRV/q
9+OAOiqSOAFKw8ZvSlYfjQqXqcGCBTX6FD10MSJjVXiYqjWNVV4poVOaoQzAuKX3I8MRCiyfvMy8
LjoGyMvWX29+NIhPEcuH1a8x+S3oM2TCIO7pmCJ/PjtCDvaaSio1U4378WBpt2UfoSwIpHUzhtwU
Ld9dur6/iQWWea2EugEp2l2Li5PHZBwL1alxzRLYe2o6VXZDqsBuu7a3anMfY8gBEpSvQ4ZUEuhD
aXyT1yJc6gaLtrPadK145e04klfTW3vNh7dPZGR2rZLGMIWk3/pk3KPgkWugihuzCO+++i4F4npX
aRSdLNVCDqa3Tgq+BhqjEui7yvWbRT2o9UqNXfhb7VMpJasiHetDMxE2DLnysZTCgAqUVuIGFcXp
59ZgI28zTV0Frc10y0exLES46LQa1jpc4MruHtNSo46e+7+rHM+BqlOwK2xxUfLMYlVLzZvRcZ81
w/QabZ5W2dQqbOnQ5dIxLR4tt6rub3NVyVdZl6cr4sV62VWx4WCY4nCuJTuhpgDwSRU6sf3iyT1i
Pe5LTotd/V52o62vdcLJUuyfwAA8q2zXq6ombglhiCthuosZtoy8/qCNyk0vaTm0z/jUCRHemm5o
Lr3/R9KZLUeKZFv0izADZ34NiFFSaUxNL5hSUjI6Dg7O9PV3Rd+HLutO66qSIsD9nH322ct1oQyL
4c21J0xnazDsa22RVi4PRpUPqgpFUjqKUXrWE6LvkRQ2ON1lUnIBMfo4BER6do7X7RqdGVIwmc3P
wjZM3KkX8q4zNE/4s8JxYtS0vFVy/btcoVuzJG7LaquZr5b6PPzSq7unJBH7pfbbqzx/iQrS1prF
J7r9ssV1fyOE9d/S1KQsT5h73CjbrS1YzrW1vut5uc1GtdznTrPeRQpeYr8SGC3K1LqGOTcN76xh
nhkAvEEXpJSpQZ9UVsdIjKEyLT8rf1naSbNfRFach6W8N5Ed7KIaOQo1AfWXhng36CG6dOa8ads7
1D0xP4zSb8oSEGGo32HEkPhuxT8m6OX90lEgubIDWDTUJq2itoP0edG5czFZHbHi6f7GTfQkVwwu
Td3ekC3ISbub6/VR6cm5y2P+AWO7PIoRy2c+9X8LMgL9JZsvm/0b+KAWSlE3SVMX8IkWHnEJebHP
SdvXJisSr40TwbN3nskOqWHtLSDm7NYn0nyTeidd/ypzgs8rSyqdiTPUbf2UwLLvvOKzj3mTd6KB
UtdGQYArAs8KYXzWpWQFdTQ5eDGCwHZlY+JkXaw5yZf2W679Kc6rq6VHiqNvDAQ/3nJBp3uwNiAF
VjNtRzYHgLe2HOe9rr39OMr5VFJ36vJmGDhP4tWRe7P3h0IAfBiP/eawMoolwFCC7otCumlzlgLd
3Kq74GgWedY1sdmrwD5fLoFK7W5WaVO43PdzTEVgJpUMniLeb/6RYeXsGA5Vhdo73FO4VsL9VPOk
LaJ4bUwW7cJAcRX5PnSkMIZ7aPsYDauOWfaMaYNieK8DEnPW2H52WxubQmVhvXGESmXRsA0u55fC
+87GuMeE9MPwwmHmbL/0nEhJ41PV1LIOTlFNYVE6WTI1fDOZwmXCAXOs6tA+R9uH7SzBwa3avwG/
msDJsfdjb6GwEUmlSZWPCF3YI1O8FO1a3NQVXo4SD86gsVNk69lVRXZbWf0hDmAbLq67Hmb204DD
Vd2+9Pqe0PusSDNnJHl1O3RS5unQkjEZtFCz64spmxehzmWRf0iGx1hWQ8VjZoGBsO1UW/BOYixQ
pUcuGjrvvopn8uD0OiQYTl6zmju06Nx37fJfLB5cGU+3hHDDc1Hj93g9KRSvJ1mb53rRBCsuMztk
zDH25Yrhv6tAIHazufXG4NMfjDwU8/ZZFP+KCgZjXZcQZIaADkRO5cM6WA9Sz9Gut1lU72PgfOFi
fUQxUQ2q8x6CzvRJ1XCBMFFeb3Uhzp3YqguKNpZ8H1iyaMqnwbFx4UbxPtD++1it4T3fL+fgtqQL
OaC70K/f7bl1DtX80YxD8Ng1qkndogSpojBMLNihTBSRekfZsImVab7DYNGbtiTzrSse4skKCkie
BbryZtXP9qgnWoHmU5bteoiYr9AxFS/oGL+SSvhxGfzbMdOnwS/JpcfQtReGZWeFvTaJG5Ilc6lk
olpm9A5aN1oUxRdcV5EGWw62ZPFgsowCorfXvE3+owvcUvq2xF3hneciHM5awa8w3bDz4mJJy5qS
Xfv186KaIAn7EvtIVsNCNPl34eqZfFNpwLR++hbLusUwpX5wS32LV0EIfRmUD9mvurf99t6j0ks9
0/x4ccf2CkTceaE5XNfyq7s+Gr0R0EFxLvnwNz+K3N1Ri5bn2DG3pqr0wfXz/7gqzxo3TUdlmfhz
/l44ukob5c5YG4p732vvZADfMQ6jL4QuHBym1mm/zJdGD8Ht4NsQqMkNHWa4Q4KfS3dt4gh920nr
rYiyF2Tac8eQjv9beGBpI2UXxzvVi3OqS03GrYdjop6vqWlLQJIraomavFPbdeWZWRM0BF8egEu2
aW0Ft7XJMCfqgDhHAv/d3P5uNf1dTKe/uEBiZBm6u0JVb+PakxYb8eecFV+OsnHOxcu+IAMd0jBd
ZfvVeut0HhUYiqbfyATAb4b7qGo7KLEDhCPH6IOUDr0k7gs8NuBqwmW4zwugm1WziqPXW9PeC8T3
avSGbSa++nXC8CQCjrt2AhspJ5IWeJVuSdqN4UfwjNqrOCmjvoT1D2RzlMgB61uzTu5+tpqIRqsZ
9pOInpA27jYHf0gxjoSdbnjxrj9lY3z5aBl6O/e2K4X7wY0HkWQCl1T1UzqHuPC8APmLUjAdFQ4X
0/L3Mt7ad+58yRtgOehW4c3LXMn2r57Uc4sOtrMjQxaBCf2UMysn4011zXvrOs/spc47RShxjpcy
yTf3pKfg7Ivqt/QwtTfWVz78WWw/PxTuae2wXw1r5KSse2IJyHG0cWqT4fdQlvCdCvq6qZZ+2jNg
3Bc5x7xd3wDIspMJ5qjGSObnYfZETizpDdVuXYPx1C88wWsbFw+ir1/aiue/d2DBknwKWpcQOkNN
Ehe1IkZQ4LvSHrmCTv49wgRP3Uqe8ry/b7F27dYou6VO+6xmiRMSEImbzx+TNg5Tieac6x40h6I2
1X6eLBPf6TBeQ20D6s4xlf32Zrz1RHYkFItl/Ge87W9ckRo5UG36Mz6v+YsV1/q41HONojLuucaC
vQHn3lqWd2t1BLASLRb3tuRNYwvD2KeoaxIQIFkq/c6CVhO7b+iLLwL/bW0W96ZzgzxdbYyX274K
mw8ZF1RXrUvLN1d3LsqRtENzFw7Zh399JRrh/Mdh2kKdxs3c+fk1vXd8mIzM94MOnto4j57qiKyJ
UkD6oe4Qwn6Yqy0CUhelWkftDavi1Em7XlNoz1154pC1UGPc9ckRiNxrSQDuqh5kNMTnSriobp6f
XUKP6lMVx8oh+WF1x2druXr3LFChjY8p2aviPd3/R10v9r0imNdImypza24D+u8dPuRbyfwqqWz5
z1yDKBqyLZAeVf9fNTRTWvgTvjQnVM/0bUfFNr5+YNIpdmNp5fvVGQ8z/1lsDbDX2l5mz/u7OJDG
sNAGjr7pR6ghLhbLYZbUdxzzDtbPvE8Cu/odOK1tiGq1T1tDPSiMd2y03Clh39ZkOtKVPHhRt+v6
F7/CwRaQWdzQW7d2hn2NGE/pfDJNuVZoX6TomV396k7hI6Ere2dqgWQzCDAjbq7GtZ7WsrgjYH8X
2Tg01wB9QWEt7vBhHeN2Iiutrs9ZGzxS6ZSPPXWVsVvnMmTjG01JPan6YNFK7ZrcUHDM2WVyY0Lk
pHNp44p+LQYbtfgg44rhU1e9y3MEt7d2VcL892X2L43fALZtAokiVlkvQzvfZIPPU5WBU1qzzd1d
f1Kltvwc804Tk5jOBoITaWH8vJl6K3VGoIh4KoRz21ZHuy0fGpxkrKl3iRrtn0K5j2pw8rSO4Hd7
DspH65AfxayHO/oD94eX1Aa9Z/KLP5gf2Sbodl7eZanpQ5VY3q9d+39te9G7ws4gyVc48DCZkpHb
3tH5tLuoj3t248tH6Ze3FXyH/ebh1x/at6bO/vBmNLs2sD/KMPrrGT+thXj3+GQllVghga7VWfUn
yDO0mLEE0PQwUPozOQV73nrzMUCTzN/oLVfdf5pt/Si77nEcA3IItUbH8HpwyDkgacVlWhN4spXb
KzHIb7IWd30XopIJXXKQ+vnecy+h7p27NQuJp/Ocs4Pn2O0MGHObnrh1YFc54r4syYbpGgt8U1fq
49bXOEbbDhC6AF+kGvtiCbzklsNCirFe2V3q/EO5ASk2k/2Std5FOXOcBLksdrYo/rVltqaW2l5X
EU+7SFbHSMRPnSuPqwPHLCq6W0l3d+HOPXhiQC9qEewA7gZpS9EXqC2xpxg+ddd89YP14WxZBffZ
+60sdy9dnh3OuUyBL46L79Dic+W+/m8NewpfQ7DOktN6ZLQCVg0ka1EEelkWs7O4JP3qGVlkONGC
Q56qzkbCVg+Kq/Dl8tWEebnANeuIKtkodICOnouyfFqH8auc7ri6g2mGupdl+blTy6eoyAKqr9Jc
oeJLq63bWoO5sopPy5L9qRABmCc3s2j4RoPbQZ+VFzz1UtDGUep3p5j43j1dJx9ePZ/C/CYryKDt
8uKg1hGfPCCMpGnLJ/ChxGaI8Hklwf0UlMyt17DhlBxKxGkOGbnW5Y7V2uLN8zR8577JD1cpBjYV
NG8im+8i40FdWmuyp9mWpVPysTaGO7TlCEKyRDbsa168bHqsA8EyYF2HydziyC0EMbdDtAGQ9ulp
mzbjKMqu01ZrevCmU+EXdrrIcrvJzmXoDRd3wsKN1x42ZkwLHAm2q6fzMHkXi8HkwW/Kz16Mv5mm
WvIy+97MHo9p8aaJUOI3Crods3XIB152DfgJf1Xd762njXngsctEtSOeNTGRzzKIi3k2wAE94tze
RTObFktjHms1XQoVmGM/Et+zwqBiwYpSyWlu7F7qpO54jKw2Z8+zcgka3NS/xtELyiY5SBHtwjoU
DCUK78OrkAk3AHB9k732DG+T0HDTzIRy7IrmznN4UILca1NquNOIwY0g18YconYML9kKaU/O8dk1
8x3W9+9ldpOqq0CaLQ64CiOCY18OD1627HIrdA4ZXw5oePFW1rONTRe0vJkttPWfSANm7GevOAy1
i+d4qsazltZhtUI2K7v+3VrIfbe9sksjP3+KoIm/9CSxgj5IQqn/rj5na1sS9ZxVpdwPQ5vGU8jl
tiy0MxqOfW2d+6uG1I7zXSElekZkanIFHLxAEQ3qdNuU1WHyrKcBP3rPyQ7FCvmzubadsf6Jc8Q+
E2afrlscp0YM9LvBD8AWMpmYChGblD/2Vf7aLFEJ9ep6mC1cVDIEPYnO/2llcGOEc16D9bgtFsdA
9lps451RrEJN4Q0a7l9qGqBkXf3atf3NKBu+HSCcllu8RQ6eFrTs2/kTFxXtr9+qY2GpfQfTF9nY
GSiyO5EsHFJhrAjiCqNzFXV/0QzO+TXGBx8QIHS1colaMdxHbdV73ROxT7D7XZHN5lD6zJYbQxS6
4lBcRQWy/uo97zLWw/AOSqpT/H1N/WfY5N6t6YT9Dghqf+0dNBKpKNnbkFaYlPN2WQJ/SLYZ42y9
DeLQ03Mw7Du2DgdWsXTWvvA6Ct9si3aOTtnj4Fr1LXmyV1fvOirSKYPst+U8+7UPVWnDhmu7cAVb
57mJnfxSiqDFd2NgjNkUfMu0vc5h8W8MvDf0kePoi89YzIamkN0sd+L1mRwrwVbDwKKUP00+HaMA
4S6cwX7OPXFnA9sOgyi+lfF+OVOZZa18adgHxb1Nx9qsrEG4vqDl6V/NrB7bFqcPjwe5gLjHNwOx
p/WfBIseTTEM5zabjn3hPZVt9muts9qxbBGShZyzSGaABojx0q4RhU5OlWOjWzQu62NaLuCjdJjv
ixG16/p99J5hJoKOvizmaXb64hg7/QuZ4+2FVi+/mVa2ijv/Oocds2T1zM3EECZFwq4Tp3GRIErr
PljuSkHyzdRIua+ycj+bFvf7aJHbDyjnQJpnzKPGgznOw5n0ZtbjB8m4BZnHip+Wdkv7VT1ZUdid
l/JDt0Vxm7fDPhj7o1hkxgHBNsbmMO6prbe4fgv6F8M629Rs3mPozIgs9m5TvjrLeXnLNmBDmV4V
aA8r1Yt7JteIP8n1Oz1lxaIGo9Sx13967e7KuaBaL8a7LbP+ugObS3qu9ttoY+6fK72rhoytjTzU
h3ZRpyaEoD0UJzRxQt3c8U9PN9b583AJFaOjeJoOYVtz4Akb/aRnS3B6i73YvhBuHue5SrsQ5a8y
9lmOMU1lnB0bO+i4eDHxRVl1xyC/TlTBO9WE4r+xG99cXfwwwJ6SwLWg+vVucC4bP/WXubx1V5iO
jH0sOTyrLEgYI5+bavvjEmkSC2YxTeZu/21qAMarFoi9s3OIBu+/IYRT4spsQ61jyuKHeN1U0H23
61qcIvJIw8zHThk0zL7YEevJArR7mLS9196ahVLPRtdtnQmDoM+woJ3KQ2Nvw9GZzG0gPhaPudjq
bGBN+YIOTbvdj+1VkYyt75FaoZc4hDepop000Py66Vow9W1M/lvDXdxP7zZbYhkXb84YRdaoAnbM
o9IxraeWubF0fT9uDfigmYOIphxrWGyTkefZO9rSJ6tG6vH7Zs/pQustWwv7Aa6amn0Bm0phVxTX
5VRv+oOWBUFH++vRtp1wN23y2yr4V/Xt+Gh5GDfI56OTkCQYBrVnJ9Y9ryJ1EosvLs9vNI/RMQgq
ufcGJ07Kv6vcflg5JIjUYRqP975OS68kah0cidjmo5q3l1BZyEHTePYyZovNxFMh8ixPN8EcS9MX
jGNWHZX9JTLYVZI9AV6n6gYZkxqp5QJmHgjDpGUa4aK3Lt30lHfrwZ4ddZrqJdqvKgapMzmaEdTM
Kzs0x7pBTQznrTlWAdupFl4tXKfDHbKFOob2/NeKh/xYFtvFFTxTa+j1yaI8a08G0A+NFae1596R
32Udq3j5weAkn9fcZ9OSu2roKq4Aj6NJ1754DVB9J5HMYzMSz5ote9Tc6Mwo8cn0QAR0w85PHDz7
Y/jNJYKSMOG2CEX+E8/6z0QwwLkU1kUzUkFLk0yVfoMoRJZUb15EXVxkr4OufgbL+iQmmAF6lhGR
ONysS2iOOb8GHyRWX2/0t0MRYaTknus5mmm9uxbhT/kuG0IOQle+UsJ1h2rCnmLytj4otlL9yQN2
DONnEQvc49h8tT1dgsjvloAnbjZlkpXKe3HXjPd3lf8ZBwNpRATD7D0F9CIJRIF6Gl+2ajoURR1f
ONWOVln8y+fiqemv7quWNjDKhMPEY/jVlnM3ZHl/mC33T9mPl36zb7uWL6gRbLxGeH+zYvtp1v9C
DcfUaQxXn4TyTfDpPg+6N14k6oHmN782bIvoqQtyLr7CLtrUia5uzkPjE8M5hYwsdLyyvKu9P+Ni
qDJbTiSu6nHK7tq4/d2GCgaYCX5W1Iisq65iqHu3mfqhc3V3cAvr2LKdTlOH6Khd5L5R+bfdshxs
ncNJnXB/OD0/eru8TWPPAHEsiJ82mKIlr0rimuFgT+Eeq8BPY3WvMutOdVzlL8GSX9x7W5yX+Cfs
O36P7AVp5xmrmDpks/OUGe/dZJzMjJRZslouK8/tdYu4WllnJFZOJCurqvbyGUIgSALHgmQaZ+k0
7ePG5ydfvlosRo4G1xxbNuoq42ln/fbWkX4Y7b6LvNdR+P+JbAsuDDLOGW9DUiks8nV1WsIqvy3J
wCDuj1JVb3zIwciBIa8ei/lf5HJIKcsZ0mwen3ywgRYriLKa3kbN+x1gqZyL4qWIDC8Hf01aZ7zO
wR1EmoiWKayIS9g4FeVS1xgtZMxm6KwTEudz1i/t/RIgdUbFfRyw8sm3WjGVmA+O11g72x+8tK+i
544YlMKPQeeEGjST0zRpmWGhmIrQTufcfbLXUdzO3GddwX3Zzy3gdDm8ZUcxFJ+DY81Hrxyp/+pp
PlRlsSZDJp/7xd1SD7mLnURkiKXOoIV3r24dyiQOJFeAgk/bWwDX6r9CxxRFHYeNteLXacxypFVc
4QDL/tyTNOrhmeX5DNigjBdnn6FdUdDoh1YMLcuddpboQL6huHpHEeaIoz7oK4cGPMnUT4NmfBoQ
jXczDdpOdN1hGxmyWIaFViTxSvHojdZ0HwYWbOQQ8VKyhUHbAJp2asVXSEmXelJz4caUKxxuPWLI
9O7PnPlTaPmpbVU/wcb0wO9mYv6BeaMFXY1MERcyzfGWMy1lLHcORnHTSeZUzVjyo8xTMuWmv/Fs
2O5NDXVqiSPS13tIzLglLnzp3yvbzVg91K6taIVMlRZ5dbUzjHu/AWytNsTicca017QPTKNhUUuf
6dPg/Zs9IfZN0/N3kSCgQDEt5KTqAtWqSteBdtbQ0+7ERc5zm6wToQEZS6Ae/YPvWeGuYxcQ3Pd6
6GsLtItGu2CTem2qCw4QBr9ufc9xkNZEQya22iSfHU/lgDUgNFj4PHWqPHTgPD5q33rzhvHbR21G
JACR7RnrPactkVH0aqzsPmozkpdH+yDVoPYY6KmoCOnc90seJE1nmBfFuB1UON4WXLel1akTfeVN
2Xr/ISauYPsIh+Qz3QK2Y8vVfC9Mk1s0rHn9cUZOES1oHJYF9lBLa6td9zrLvhOgWXezDWKl3/p3
tZnXrHJvIl3+q2LxFq4rWpxQr0Hcz+de1U5i9STqLA6c5M1/njN93RnFsOSXYdIrqFuTxWLy9REy
4XnJYjLiMHOJwL7w0pXJOFW8LqoZDnk1vCFBP7pa3C9o4+zJvWbgicgEFX1iaxzo/UKdILN4jwwa
E04xMyVU34EPwr11eNXD8LbCF4rwtB7JMXueKDzbhlt8m+p4j/Dx8WVHVrLS9R1JdVA7u5tYLrKr
l1JljwQMf5WatMkqg0pBfgkbpYXB5+2JR0Z3wY6tI/qmdiElsgCLXhTbu79KWiUVfU8tzTi+RhxY
8U8/janvDG96yEAdld57xymyF+QqpVmf3ffQmiva6Nx5bBodpRONeOUo2sPpRF2cl80bZL3uEql/
mt4/2foXW26Yzqv2jz31WMEjUlOc4MWJrXcM1pduEjFr1BzM7YDAPi0B5adcHtldvRPaDk61Qaoj
3vJO8shM/cvUUJ0w4w0OmNy/JR9nopDTa+8RkQtAdC7L3ZpDcosmnWZiLZBssFJG5ndk3TwZq/hJ
VKhmbiPPjoF1j5fwuOW84bMlnyuhf6M8t1MmBHsdeseiRXQYBrs/yJrHTSH34pQ+xUOgj/nik/Im
K65ose3ibXsMV+I+eVJBzc9ffi2Iu7bwymFV2sU19alaqw9Vj49TplQ68F0drAybmYqaZFj/19rk
pGeQojCgsYauhoUmiM/IV/3sYB2tG2BB+jQO7Z9B1ildh8txnN2sLAklsebzi0pqD61Qda4zqZ1x
wvjcyek1ZCaAVCTZlm1njkPagQWz+xV+d2Yxr3xRNsk9csVA3z5mAyMnx+m/gg4hUbVYm31fJ36J
CbZVDtgMAaqv+JkYdZxqxpy5ZP3edM8V6PWuwuYhaQQyOgDLedJZeKrQeqk0Asq+hXFhZAMEJDty
5dYgs+CnbsXE/ivLcjhOEAfX5mEbHruFDigI7/xWPuCgxtUjaFX1uqMHOBbk/sWFTY73GJw2m1nJ
SsHVZuV71Q10jOhWsdegv4Vhu2/cc9uHn8ahP9PO9uXjJMz0dxSjVHXOWKVDvd5ij1lSuk7yDyr0
7MZa/+R6tQ81g8N+im9Jcuy4qdmW8Cz5X72EN26unquBeX6M6LAbs/rORy45eUF5kV5Ju4B996CY
2oL4wQxF0pzLj6YmIkaGGmcP/76uzW+8CVyHh77mD/3rRIzAHlKm2RE7vnFB+ADep3wKL0P3U3ow
qqiwmF34r1SFxb4N7TUpVv+8mAaBobMjjNj8zLVT7PyMNHOHkyYtpwknx6BxKfsQnzL9GHgLCRCZ
OAA1YC2Y5BelkWYNqt2gvtaxcpj6cI41VfHHBJN14Q6uU+2dAwchbUL51oN071aL98xHGemaiGW2
6EWU30PtPDnzdZlZjTxyAvlTLcTymPC3YNs5sYL5fWz5rifu9oF+8hC01deTlBGlWug+datFiIVL
mFk7vE+2+bPNFTaIV7unCYtpIkh7JCzH3ppyr4a23ZuOdthktyJDM3OZHunIOzXxSo1DikLZDyEB
Dvg1S9yJmzSf0sVwuTKd2fXj+DefsSNhC+Nx/QknJCE9ht5/OHsh9FW3QTFfKMRt7q/R3xdN+VpX
9lce1/DpLed3rm2G87OAahzl/0ar29iaxBCHg5dDjOu0Won8CBf1vjrVr21wxYQjUM2+xd3e6H9o
PcHUPPU2eUIL9Z8XcY/HdnBQESaFLQat5jD93Nmm/TBh++g50yGYKkJFesYHdcPr6HvZfnL+bBHR
8D3G06BrCMTEUeHkMeMagQXP0KkLOTesDYpfO1vH93pLgnUPuhiWgOU9lyvnT0mWz+SbV1M1731N
+cDc4KWrNwsPErs1C3u56DEotpQXRRDmUG0/3HBtDlFQf4ZEegNZYFtCLa921DH04fBOBfxDed1o
HyC/Ja3vaP4ZyAqKSTzFVkPsvwC24pbffvvwq3Dfmgpe4uhjhSOv7G2C0fNg9qzBLDfZ6JCVxtJ/
OsX9G55WDMpZ26RWAFW1xUggCPGganfTjjbq+or8gyv77tQ4o7fKPOQTKn1Yb8e6n56XfnbSxZ2m
FB/RsGutge9xeLQJy13l9QCz6iaNlPnN4pD5I4ae8xC5RzImOCGxkqViXT9inP52E95G/DB3Cxnq
eIzDD+OK7mi69WJH/tFZfiLl+Te4jP72m2eObaz61N4giEg32s9TGO2sgbp+0vJJrJrqDwQfO65o
6nxxE6LkErnU1tN4CKnhk6XovWTuMp2qIB4J8cBDj+D+1ymy68Rj/ZrtIEg27JU4aOMD9+aaVIL6
ikVJDLrD9LBOj8rWI1EXYQZgtv92xv7Vbv6WAfktbjARuGKvWBjmEf2GuZRUeOwqLAMK+/c1i7e8
TvAQ4sobJ8ya44RvaKd697j6fKmVryDn1HOwj93unMfir+WM9WWwo+2hDVr7AUTYo3Kc18iOitu1
mdvnxd9ecDA3jMBASUz2fJGDts5OzFZbMVf3RFwMKME4dPKKMQ8RjJdeo9gumXtvivm5tquj227W
h12Mj6opjptP4qu71Uy6WPHN/KL/b6v1bSm4vwkZ/YiygEStkoyekqbmoB0qPQ3Go8SdSpyOObOP
wRg3ZifFD9FII98wmZr6Y263LRK4DO4Xzw13pfPoWGijXr6CnOj64VXxxUadGG63av2PTZf6cVD5
gYH1jc1Y+aaIB/Jp7Ir6dXuzeiQztkxyvnIsWlmALpst229IWb5U1nOh6ttpLKjXI1TdqHQvtl9h
6gnDu3abrUSVWDBq339qliq+uqh3q0HNn9Zcn7dw6DDNbQTk+FHA5T0hVHnL/RKun41x7hYRuHQf
29swQ8eOGOUnc16dx1L81eGWdjoTpyCyblSPwupWjZuw/Prl26wDhxjbkn7OnwyisLbmPQ8+dsD2
tt8UUEG7LG68+nuaOOD7sLkP2fDkDK7sHaXYmGoEX/GA8zPbIxCeN7cm8up+oSS+OFEJsrebSCyK
onuW1K6aa+mmlY/G6fMbVpykc3YPDo0Nop6oX6cpUrU15q5dxjt2hPC7eFciMjz7YlUH5RPkgol/
qKc7O2rre0Pulj+Hj6PpqPpqt77YWh+ccbvXlrZvylUaco2wE9V9dpEd+U1ZyVy96/cusheCQsAh
4cv4uco+l5XlHnmSWp/tMn/px/jJ5UraqTFGX2Xsoc126rcct8DqP7SuvOnEeHbwX63Veh950yHL
hvXIInp/ji10s7H23yTi/64OFJ47q6lZ3bmOHbj7ZGT2kmT+P46AaTeHbfGv7g5eYN6RLeWuYRPh
Zl4o1aZZ/pvjMk/tipV7ge9k50lS5doRKtLSi5NjlYc2xE1aXtm1K6VVKj06vgKNtmOnhHkZxuTY
z76XbbuYVRYPqliIYSOi4GTWY8gn+xtp5ynS3q7MtuHJYej7ZNyRDCFPuJf//U+XOz5ZJFZxP1PW
jSCvK7VVzlddkyvQycx+8MJguOvs4jgPnfNgrn/5/z93w4cuNOuNdiMWOr3JZ+jc/R9X57UcqRJt
2y8iAm9ei6K8U8nrhZBrPCQ2ga8/A+1749y4L7VV6t7dagoyV84151j9Ka3SXTQzNbSox/jRqr34
0esUaAW2nmxrx7F2VFBMy3b0omKUCkcfLYbJZS1vnVGNNsqA+scCpABG44Q5ul52Zt0Gbba8dA5i
kWtGyN40gk6ify5lSNkbxe11TJIRr6Ah7njQhQlozBjd6KiE7vxCiPmz0svw8vcux7w3MDzvQXYQ
tJZAZRbKKxu4eUnQSp5cKZhgbPfA4ZZfTEyQgKl11kuTGehL8qGzZzIz4LKWN5Fgay7q7JKlybok
P383jFC7qyI/wqWpLqoW5/uwrQAzFa25LfFnYFa1xlvzWDR0Q2UyreLOobKe4vIdGfxpkLWz7kXo
bXqFviXd1tjXWf737PvI23/YDexqDGixmDdT1mI8tktP8+8lkxPdzVpY+xT+8x+GQF1iI3/Zkb+3
fy9Fb55VZ6blpfZog4wAsgvLO3hdjmD2Fzuua4U2tBN+Czk1D/o7gJzsoQ+95sECbrJNJYFh/X3S
1evcIaXi538bhQmHLa37g4yz5C1RqRzdbsCn0ca3icox4N/dbmxL5kfLoF9oxOJLlmZ2qVVXf261
5qtf3jnT7K1H2xt8c5acmp34paCvcBwqN8RO7toP+LWXX/l7qdvWPOZ5/4o790fFxfY09Yg0GoHC
lzpPynVH6++WC4YI2q36HEbkoAYXux251GpjIgososVL5UZ4zIhf++M41NOqCeQ8e9cSQeGKemBe
zaujVd6VmHUXcAhiiFStGksu2DjacWMcR7v/cWMDCdlCuHD0+imZ4uqiOU11afvUL73eOxbNvmsj
3JlTHG8cmqP3v5c2qw7lKNCo1by7w18jD+pCZQ07i/SvYr7n5ZYM+fRBvFxhEJP2f76dUd85OMYs
RX1otFy/JRNilDcyy37AEb2ePZ4p/Fmdb9QmNwxBDF9BdHx2K6f0lczqXkQWY16Ax8xW7OMej051
WWRvXnhwySDv1arOX1JRNvuB4MxdmZMj8XKJsK3QUHHgkOW23NSeld4VJ3Q2cW+MtAgF1SNNUvYE
rDR4QkkKxe2rZpXeP3TaRhJ9lWrBFqA5w3EpC1bEThk7ltnymtX2L2KFufZMqINSgz7296RRb1mP
iCe5qfWPTgqoqxLjhvpZOyrYgWoQSXz592JkJhiTKSf0kGbedgxfldjVHznlx8/66IKzUMNrVWnl
hhFPQ5C7IDukbIy9WV7jWP6YtR4dXTKngdN2BbTN7ltV6fVkLdUh6TdDP039U+HZ/ZJRoZR3OnB/
DZFJU1rpSR+7beGYt5Yd9ZaNtrHlz2t3Zi/7R5yBKyXWN7npRee/l2wq4/++Kiv5U6nEDmyiUmAD
6+SLVC++UtbWe2Gk2mHoxpbi3IhuOQoi3fFPiX/mR/WYvKUh6zza2BK3tqYOW1gK6e5vHdYdtzhE
5I1XjZqbmxLiSaAk0SVqBututV10w8H/O2Jeuci484LIizcKBr6j07JCq0zQ4TzhbKlUi60ycX5L
xgHHa6UyUW1ZHOSyKsySD5HW+0bDkWOpCOykM5oHx2oyfxi99gBoBn9p2rzopYWJyaOgr6okeQuh
SG/quJZbxR6SNydx3628KjZWq3N8E1N7jArRHo3lq7hONiGZAMZM/fWqxbvjxN0Wu725gfHY79sJ
rFHm0kfsO6niVzSK+9+L4ZivCu7Y4987ckQ8zlG8Tln6/vsNpBjmrat8tyFTYrGg9xdFbOUS3DXD
vL3aieLuwsz8ZWz7QSmq7wJcJ23rJHnuoCpDzxnujRLBueV/OSpwZ9Zuk45UBwhDUqjGl2rSUXBy
7ceKMNCXSYaJvTbHm5mJ+TJMdGZUr/qw4qlZe/k4BHVq/st1j1kkAw1F3xpxd4RdTqXrNMTwNPyN
jQhR2GnabVr2d7Rc4yLUQT2Xy4ueoVWt/t6bsow3hLuN/956RQ+efFhgewsxZZhFTEu7zA+DtYSu
HHEnlJbiwanDrWJwui0bF8eOqcaPUGvjRx0j9Mo1PNpvC85imPTk+Pdbht7JT4mNS4XbobJf0U5f
K1dvvyq3eqq0Y0oT4GwbffxomLW2Mxwl9z0ntFcGRqNgtlB1/lY5PBP4KZqNJ/Axi/iud2W+I4dt
75LGW7A0xkIkvck4n44I5bJDNpHt6b8v5TgAoxwN0vQx/rM+014KZ9J2c9wyX7OiJtdCTQlKyHQr
NSm8exHX/UmvOFfFxK3oiLmv2CxuXVh4t9aD5prn1LXsQEhrMa3XkJRXKx/lYNkbzDc0Eb0YYxWt
iKivSNPM3ox1aY9kNVI5pgdbZcSmM5B/cuydVkSfLCdBGr/ras/dGB4A4933ZKCbL7Bt+bEwfFzs
GobN7+xmrsVufG2tdS7WDVrQT3HOdvOR9Fi0al47sW7doL94KM7tKv4OSbhjh0vWWpcHRusLza8f
2l9leKvBMub6IdK5wnw/JNWHSe1qjfCt1hBc0CG/zVB+tvB48v7uybW6keGnS2vfK9/qt3lbNhsF
kxZk0SCe1+k4besprYJb53bWGkN6UFHwe+JFoLO2nLQ81gnVe26/+ABWhlGd0UzQxUsf3sA5EQ9C
TXGYiuYr7XSalZX4NjH/RPptwGjtXox3+geuK7YZS0oB41hm1Mu01DroBZoujtZdVWrWGPwcr6A5
QB37aMXkVNx/ME4gWbXli06HxCfuuplO4suDq+mNLzBKy52wSjDuHg67AMOm/RRtSUDZqrVSmSio
rZKiXbv4T6z+s10PPk79xNmLwPHTBBbwTqhPjjts8W2r7IrXVu9PGcVqNAFWcvzvEwHmobjZ2J2Q
T/RsZTIGACmpRK31up3mzIc6u+m4fMzRPMix3lo6B62A8/4xXfetsi1ycGqrPrBR+8FgKoLWFP/q
qjpY2bBpxiPWkCO7EzZPlIbAKCG7KAzqw8rSOHhL+idv2WCZXfFudsMW2iUacv6ltNNeRXPhdPea
/TKQFdraJry5N/1df086rDbZRPtOEFNGhnL7KYhdhVGgjOrTmJiWBhmRFdQg98koaI5Gbwifk8Vd
9lm4L/EXD4aVvnFjVjTMzASw76rBicffw5991y6Dvs+PMx5TuiLhdFJ/3JPzPD5oH6pB6rKQ2qWc
fI9wGqN3bUi4+aFOaYOjAWyxuNXTgLiL6V1ZaVjucc8aztucp182A/fImMr8Pj+YjzGWYKQ91bDJ
eQaWusU+iNPAHXyppDem4JScSsdgukUnMyULOnK137zPeIy3/bv3aeja0dR9q+VRq+VquW7cGRQd
sdXfW5xG1OMC5PNqvI8PGTGDeBrOyst8mW76fjJW9g+28DgLfkNjWaPwLSj38Zgc+u2wdw9T9BDX
OdxYZSwYi6MRTk3eetXwC4FYk+MfHAdmkRzt/arbKcsaUTnxY4aRL5MPGaNQBh09I7V3oTQ+h+yM
V36xcOFmVVgufSyjA2cfck/dalXJh9Dy7dxOjq5itIdhWrEBC4k/7znZt5twE23vRrGPGEMd7iL1
qHyulva0E2C7wWNbxOv+DUCqNq+bV/1HzX1NPXvkPVmyfeWlS/09gRaj+G1M+v4r5VXJTh3r2sbd
J1t135BpWxsf8jbdrEv0PHF2VunQ+WQeNQ7+85vHaS6/Va3KLPFDOPi/XV9stTba62q1RsTqmPHk
NHcrPJX6DrZVhi7YBIlx4R4oeSKZVTttQmVjemd9urTrVN2nREac2Kfz0RbcHn5xKldJg1VnhTWI
fq+v0wjM8W6XGHZpMdGc5JCrHUtR+7SLL+TyfTnsGm+vle0jnn7uVFet/do7ZxCBU4sBIu3kd94x
maFYlCeQ+Ygsq4TWE+zh7JlmrmHahAFXVen6s3eLqk1PqomBmwfkjDUNPNQTAcGwFpsEG89M2q3Y
NhCvSU2lXXyJtJcBB99t7jZVfXa6xJ+zA5l5ZI1lYQrBE8LZAFtsZT9Rc/BbOBs+HVoklHz4cpy1
rnExOIhGkAoBgK1sSbma3hmi7mBGWOlKufkesRWzcACKC8+yx7huRecEGVJpsR4lnxRYXDFXP2Lc
w3kCy10b/LQG6t2wK8/1q20K6pQNee71mL3po7rzgjTX8BtbtJJwKip7TMDz4bNrL23+KZWHdsp/
sBwdm1RB8GlfYxskpUGqQvYMiW2ybieJM73nkSV9RXXYmrDnOCMecpl0jN+JBnEm26Xuq1FYO3cW
7aUepKAdP2VPsVxaILkGRL3nGinK+FoiaX+Vpv7fF8t3lIrmVRIRsSOQrW1mvNs7XLneE3N07z2x
YUJGeNy7WebgEElUO4MbcR/p+rNnq/JcZ+Ej4abNhJgjxJtISu3YooL6thALhIKdgJh/zOWaCeO7
8tykzmsfIemi3oxndIlxOydNv0rrzNsX2lJ8dbn1OGqj9WjC27Ba5Z61zotJ3Bflz3k07KRAaKeH
XGi1uBGvfm9TelbJED11tt5dRUd+mc2TAbG8kDJ8kJliHgF/uvjCIxaH/+/Q/3fy//seVncHo9hv
PWggoSGAEe/Jiu9scHc2iPJN18huY4zojbaVvMRLIsTTuMoU/+Ep6TTH2MQ6mDl7EW4GyrwLvOov
Xas4diyQsr+XcMIfNUG8NwZDXsepsTepiXjlTbV1U1xZBF6lHzXNiY/N5Ay7yE6ZCU4/Bl9A0e2m
pdTUlLI/U7daBM8OsdqduF/Rj/A/XOIo1s4e3soQriFzeNtd3PCxBPTK213ecnMmBIc+am0hVGfe
c9Gm877sk6/Sqs56yulJHQbtqrsKpqMY4TntpgvsAm87jTO2hVJXA6YPTn7oJpxcnDra/ykCgikq
1xTMGSu45C/u6d3Y5JpuYN26iyvbcBVpnOAL7KL7TqVFpvcAV5qZcObUCI7OiRp/Zdx/gxabuwLq
LwuNWp27pq7OVs3AYLNmqM3yTsv6g6fm2XmqH5HWnVva6+GD4iiPI6EbPfHY7bUZA4iVaremiKPA
y3p7XS9v/77nDZT6clhgEtMCbs1FrR37tONLZKZPoU/l1sSIcPp7qWy7Okh+ApDn9antrkpccyjH
RXec+k7DrcrE5c5zmeEgMM7U8FDWbtgbe7ye3PsiHNuV6KfylcuDj6maPpI0ZgR1npf7cJCYWGxM
QBIo7pq/ySK80DlPqS1PoJy4kq2u44Mb0MRzLJ4QZFmW1CyVTA+K47MDyrZoZfJeNqTiVK3EZK8W
206T7q7R7fZRqDpPbNbra0tg7FQqtzglwjyMZKXxkrinbrYBntDWiTdJOxKCLGVxndtjSOL9xahB
cuTD9NEahHIjYU/72BrNB1t4zwm4AVhjsweEorcvr4XnYXbTLAwjs2XLM72+y9QlYEbg5+S7LHR+
cZKXm96I9CNB5DcMpFjt8iHdYD5GZhwSmhbtDCrdDOt924P4aNwcAoFm6PamsC5eH82/Zm7hWhqj
5MJVYUS6U6s70AW30oGQrtVhuZlDDYITfrpNbOfOsSYZiMTO+QOv6vRhdGz63mT01wwnwdVhzokp
+2UWV3jRpoxFXBvYzV3XvI9mDmQwn6ZTGSIph66lb6MJ42HcCXULZgjPpfT6699X8DiHa+zNT8SH
5aGqaVM5dgoFbFn32lmXp6J5C5PMBPpuNjvLHv5FDDn6T8P9+/4gVWsbxzZ7+FRSJ1TYUNUKPxH3
EGw/3JllS8D6//6SIgcvUFu22nJ29IOJgTpclhllWWH+vjISY9jCXntpRTQd//dlHsT/+7bNLMS/
Hl7nf78lwdUqvLplciXy8t+P9veTgnlS4P5jkvz7hT7hEK9pU3qU9QIAmocPzWCdygjG0qTPkm1k
z/ExbLrp1NuU4CopTJyr08Och+NDMdfriomI17Ab2Pznz6ru6odI59dHw+JSKtRFy2+0YmlxB+uQ
Gx09O7jQjIEE3WoMVqdqeUlKBzPz/74vcG57dn5VgJh8aq5D5qxu2ofOoys1Dq0gUYFzdo7nAK7z
j6qZT3ECNmFgG90kutwDzHnH3whkxcRTCEaLI44J0sRIN9zOrNKela1qPUk2iL57Bhw/pvyUUfTQ
6/Hw1CrjR0JruWtC3N31JmJDOzuW94ZNStnGY9AJxzx7dhptwZi6vqmve2xGvjAzZVfko/Y06QN5
ZYw/dWHiaB5zeyNFdUKXSg9STZHTsnLea5Ir75rVhyxHSLHoRbuo6zgY2I22GqPuq2JSyb1MGShF
JnGv6rkb+IVCEAbHZUL+UumPaqW4gecSYlGTOTwxICo8eWODTFpkIKR5hwF2ByjhJXSwCEIMtNYy
QXCQkoHATXQTLYgPocXKWqdfg2QwHwWB6EJNNn2NGV4doec0DrNRAM9ea3uGb7mU5c786lrYOCwD
X0faHGiP/DNUjEhmDuvd6qIXUeQaa/64nroe77vTZWsjGmsMWwwB87gknTmClWLs9Bpoqt/RR2GK
Bk8MRV23nMpHIkQxTBAFI1KaH/I4qWhdEMKNS8BkWnGMW7pLhV60gdDrXRllX07f3groFsCgrpFR
vyaQHR7Utjh33nB2rdrxB5teA1sYOTal2teIxhT7eEz7cNVMkFaIEw24bVX53C+tb7PFvqlTR60h
S4lTOlsHXC/zKsLYvYisvlpP8gnB7xZNybx0PeiEqvLRrCg8Gy0hhKl4arcbqT6i8WSluE9BB7iU
2uxYlkILpIEmNjcmtuw+N85Z8tpUxUs9u+jJKq7iWrWCNlFPpR1FTNjBkFPSdacNcKR/eO1Dcl6V
5sqDW7Cdk248TvpkBizdy91prMK4G9ah3RU71Cc1qCvtt7a2toUFeGwZdVkV5X6uGaYhINwGjipu
bUGURYm6c9g231WbfCrE0v0+kuXOii2T03XkEjQZE79t7K8xTQiZDU0TDJNstjJO9XWWbEhu1AhS
xXc0e8deJCSx8LPjYg+Jo8XYuYqMu3EGEei6/+xh+mWDR+rVrV/xWRfu20h3gwwrPdNmss+5KpN1
FmJ/BVrAbmTOhGzrFCnT5qdU36MI6hEJr1tPo5vMU/Gh2+6EM18yyWlm3mXUjD5G0HCP0TBQ6v6n
7lXxgOmFP3Cajjj2fMoklxBXTX+/ntvDcgeVSnpQ6sbZL1Q6xA8KfR5/UhKRhY4hp2JYVW7MIbGn
za3VINkzbSLrg5lvIUw8u1J/GDO13E5J/T6UU+obGrAoswv7NdmKah32m1J33Qu0dPSL3iaLq3vA
1dRvr0OKxtJDUIrhKxstY+ZsCn1hjrKgbzRYhJUWKEWc+i4wKFJycHB6q/3ManDZxI/wKs6vjV5t
OTIieb8MpZXv8Id7mEOFGXh9+WhJq90XaXTJhhoS1iDGdWtibXIyLBz0wdYiN1kXh0dNDw1fkfa6
Cpka0vVHbyi2sqn2Q1uw/XeFhneP492YAhQI8X6lHq5d1ZUTHBlFeYj2DCQrtomSsugO4wweOf4X
EnM9YHUtUYYAPbiyDIZYNfaZii2Pc2xAY8XYRJK5YX0HjiE3nuJxVvC12BudoVeYSHWUpBEZSFcR
ZxNrIzgzD4OytUcO+WrHBC3mzN1qoYVLWpMpTTGndUUql8l9UkKq4kcISZBGvJbEtsc4oL5YRSUZ
XVfavu31H57K8az1jqZtdruoBdxQ4V3iyWYTT5QOf7/tizyaD+AS97nEEqZp8IJGh/JjbEqkySrG
WTqRzLE86+giRGJ2zEhdmA/CEH4kI2bjmMidxOXiDWlABnl2LqxvJjflRcthnjhXj212GnXsrUad
7nLdyNGjWBBx52LchjeRYvdiGWPFoLq0E2YfMCp95XAm4SGZyH1NUXfsOus8MQ3grPfDhimTQaT3
L4Nn0MdR+NeaArxPXV3CTJprzbFGjsF6CdE1Iam+tGKHip5+3jIKqpWIOnbe1YGF4cJnueBkTz2B
J56Mc4+z1I6yQzyI+oTp4g1M53EqUTSUTny69NDrkrVu2RPXGa1JBUoA/iPm/NDK3HrGe5GlD1lM
frifUenq+asz0ZkL4VZrR/RfoSQxU0zlEbfTdpLto+EmB1OJivVgmfVm6g4QAlB6JjqGsJ08Bo71
T1nhvDHRm+EBw5No6xiLIqOuyCbT3u/EgzvPcDEVXARDIf7lYR6kqRIGmcbMIA94oMLgtqwhIIeU
vytKBEBMPtR009LU5phTJc61k85A6r1WN262+N9SGxiPrmk3i1gDM5rn9ZxIzC7puHEsnfSZmW49
FAgWAgx+Cvn2Ff/Bb8dhoKwDvQ7zo5b8TEjyjF7TL0OpuHemouOcIq5XzSrv7FvByrtOpGYcPcZh
YO1DuyJPz3ihCQMzBXPpccZpCCMUHVYYBs2QK6oaIxB29JrHZB8i9zlRqEpHeh48JuG4LyM+FMqx
dsTlUsXKR5NTTqYeRAczM34Ti8bBRcRjeE6PlLq2r8YxoR2QkWx/97ZuONEyvA5QSwAuGPMu0xnU
iaie65ETSty6JsgR90Gi1fuskhHPIpqOm4NeU+RrZdXNa6uXTzAiH+Me9Y1HGqehYpD1j65xoc3s
ZNOxL0meWCmKvDt159IsxJl61CJ/7rV7oJWkPa0tGYvF5PJlyJSSAzIawKWeaaCy+hLqLB5qzYUA
kg6wmiJmJMmSBlReFsGwnI+NsIOLY7tBp5FrsvTxy0u0e9Z1l8FqtX1kjB8NQzP6zDN2Tqx92I+6
G9k3Z/Rwq9kw6DiTsvNoDzMxobVTWw9KxnzEYraw04AWSk66QAWrI+6ptkmCPxZwHloLCYVYfNyr
txavt/js7Ea5shkjb1kwXGLmTIYaxwLRMAl4GXMAULOG6EjchJUifBGdPE61Yx4YOFL7hdZ+8yj9
DNlb5nZNkCs69loJ+IbhKZcc7Y6Is5+GQ8/D0EJu0GnSMcQYt1EWzJ6TrzUyKWvT7VWewtEibcyU
L+n900vltWhhtjQm6uFoIuL1KW38waK1RkbdW/d6TwyybU9Jn8AnttHkVGP4N7AaHHM8qMIYAL+o
uKZkRA5JaXHG9sah6vTtXKqP0mKZssPQXSBuTpAAM4HDQr1muA2ZSc03MuzAJGqMrRI23549kiSB
DImTmMHkWWkehZl+agrbJ7i1eeKIYqpvnQ6eKDWvYRq/QLJIN9YCVWOMHPDQbMfSjwHYppnPWPW1
YhHQnTZm4QGQr9yD0iIUaByamH3WbJLJTnCwxofJY1/tCLQhsM/fYnaxzDU4gxJX/8TmrTFLrr+q
U+wQnM2Q1hglk8vATfGQKCqZjnG4y5wn0y4mekoxeqytJd6zZ/nsVILiGDN3/DnkFhGUdHiRYb4r
i2rc59Xw4bad3zB6JKIV73O8qvlByAqFhbnHslmsEEQjKAzhu+jfXRUpnSHuKT6jEEVk0I9lC1eO
PAuGYkz54C5n1uHK2BbDHO6HZH7Et4hZOvHeUlf5B4S12qSJCzZMWNswxagnUvd9sjOOXMXdDuMl
/ZAQ2s3yfWPk18Fr/1VSf45ZPQmRh+GmPjaiUk61DTIoF+9ZhV5kzTtvQOinGaHRM6DyUMf7IBCL
26I65EkxEVZPtkyP0TZEtxh4CieOKWnaixPbnwnu8HUexggfw3M/M5BARFBqe+omqtbYOs2EDyLR
EF1scgayTNVnbhC8l2BaJOwqETMK9HkmTlVOGMon5eCWe6V2ta3pVDr5vup1crSHmqzfgCcelnb2
BjNV4+SBAcWbELv12uKj1CqyzWSeQ7SGtf4xQ1xlLyRM4mZ8RrF7bofyWis2EURbPFPDoPN3OCYc
l8eWTy4ox2eIh3LhrH7i79LvZjJ8RQrkBdXB/o4eb1qskPuceeOAbuDgqktNrFvCeHBK991tCxzl
7TUpOmYqFl24rRQmKkKv+rDHHxVdOdXs11RDB2f+01dTCUbnhX9MwidZ9wkZh+jJ1WS3JyXuR7ok
yjvby6PQBu3AERUQ+d5Vp0fANyvGW9xC9lo/XdzisjP8xI4eLcgPdBQAwGoZ4RdOKqLDWj6FRbqW
hrQ2FUVz7giMMRH5hGZotn3OAzhP5NSIDJAFT0kAdgROhygmctM5/7SZFlOfP/ZCJ4LYWpceV5iG
jgi6gi4cVlv2ucE+2Ueu16bHJbBK2eRAF3E6VOh5JR4JDb3qQZ5U5mbQOMT0WVUHkSUCGCCPiksy
mlgwrilaIw3aLJWbCldGw3qqG9CmqgTrLNqhnQ5y7RZEtQA1FB60KCUEQSDHI5HDNZ/+e+LBDRv7
9FPp620YQYV1CBKnVvaMmSNwCg50Q0LyRcxfnHC7VRjO/P9NfrARentQ6yL0XTqJCtQEK/mUHXnB
LDnEbfPBxOF25SgtYYI8+4bMBo8ZUqio44vXnXi4t05fves9iVvcLwxtzT+9nOnHWkfKoZ83c0M4
KdXar2KsD1HWn1qTWaVjO5yhF1Ej6/XjrJiBqVRkfrThNSJFuJrS8F8yj7ssZm1ydW4W+BCMQlo5
jniVnnkOdQr2WDNZKMdTPzDM1JTtsjZ/O3ESDOI0K49qg1Sk6yVFPWGgMbsL6Z1yIzzMA3h+q6+e
Wst5KVpMmjMNHNwk+Hfz7tkGZFMgJyXfyOM2llL6hJ5SvYiRY01tPit9R1a8Qi7RVbnVvKGl0zFs
QT7Rh4y6CuPiqhvpf7h6eY+nSa7ZHw6MOQpqc+9RJ0V8umsV89lu6uYXrWjKjco+SebaKB4mfBY8
+YGoMTlMywIC0SulVGB6aKOWMFfxngmIKCuHuD+zD4hEl9azEtOWQ0JbeZ3OBB9W7FMPjtgo4dE6
KlUao1rNe7FkeXMi+WdT6boVpW3jd5FAeHbEbfTIENR1/yli5RVVoN6EFcNrrdH4sZ0nklaAYno+
JQJzWrCsFiXMSIYFRQ0dsIATD7gY0hWx2e6QU6/4QH8Ws2QECWhTGhZIUwVrusOkZ+oNHdMbAfRm
tF/mvn/Clwfo0imfHK045XF4jWr2I0f9MuJ/QLXp5DeI53ERXzLsO8Cj3nAdSb9ILxLDAPyhZ4OO
6CxH29cdHieCoos+430rDeH7tCGn3ECFYFKFbvqRCzWUNqWj2dz2WvJgkN1EW5Bbd1K/TLt7Gkmp
zZxNUjRjxazucQTzKotj0hYlZCS1Kb5cpfV2srQA2lval5LQmslwCq2tiX+pJ80fZBg6ygbpzzBt
Vn3BwdGhT8Ot5HEZKsl+QwVaKve4ZBPEW1kxAZvznabNDO9JCJEPftEpyVrI8E1XSZZFDUFH4VhB
SEzmSt14yMvhPNTmTikYn5Z7e9dBOxfyvWjUq469fY3N/QKG6Gb00xpl6cn0SDSDS+eaQNwX1kBE
Hdo6UGj4rbrLEIYB5JPf2hpxmRKLbWfomx8dhm7gGtC86pzEST9Z9ZYyU5+xDTpac0lsUJBO1O+m
nOqdGnKCQSE8mscfCxrMsNGm7REHOsXj0xyVPwQMEUfTgdBwrlHg4MvqACuaMBopxvJfa7Y+tbx7
4lAHQ0cyWdTRT2HTAoZQSGDaHP5gLDSQnbjrFWTaVVHwmKlg8qY2tC45h6KK/gVgTKEZXH1HQTNz
tqSqmepr33JV+TeX9wzy8FaahEJcyWhgHhiBJTx9SLF+TcyC7lt7WNXWZK7b0rg5ovymWSDW1hA/
RtjOI0YRsQglQTfHeHTcyNi38LHS1nlt+uxD4LueaGiuC0c/a5P+a/a4I+U5AbXApO0Bhjgx16YC
WeZiL1VHchwJGA3cPpB8J8H8BzN+aj3L9NVlinQ1OFQz9l3XrThoeug6sZu8JGGZHbvKEhsvgeus
Sgc1sb4mXjgw87aYgmzmhsxN+yhDkngT4KiyVr7pgDKNO94psbUrvS4+11bBRxKyHyehXENBpWMz
5ZhXwmCceeYoGPazF9FPUpb2fNa/qkUVnXDBgh6keoEQqy2cNmvUzVVta9vGUW42jrED8ZgFKdyy
iveJ5xveS4IiFYChKlfVwlmrvfe4SVF1LQacF6P1S/qKMZzsrmue9g3OUF+dVbFRBHYMe0bsnD2A
IAPdJEBBGFicxvs0VVxtSXUbbfr3LGfMA4Huzwhqrw1Y4+GcERbIwyKBX8leT352p2vDriY96jNF
GziGeppd/V4Cu1lFtreN8cLxYzuM7Y6MYRlAtiqh6kD+oWjGpMnSZ7vm2Wrla2FQyPcFWSVCfMA0
MrSAKUHaql3vB7MqOK/6fxg7s+W4kS3L/kpZPjduORxwDGWV9yHmgcGZFMkXGEWRmOcZX98LrOxu
kZKJbVc305SkKEQE3OHnnL3Xro5Uo9khzcdbGn8FPVF5VuvFY5GNjLcrFG5jd5kTfNHrp5K1k9QO
+qxJwCSdl2vdusNBtMZa6S3Pmza498XBM5s7JE8Ve1s5373ngUzvVQDesqntChuJgDkch84Jb2a3
0HGUrjl83ecNArYGsrCypgfflHQWLG/Ttera1n002UT1dSkIZ0d0h0lDzOJU55nWkectmB9HRIAj
sylgCGGlGzlij7YSJD0Gl6klvnsdNTXb1YElgHTCbE96m19LIfOztPN31OYpCcbOhV5Gz8oomYxp
zYwzu8JWRvx0TOvHV4cYqcK6cX3BzWqvcgZy53DrA6AU2vcq42zjOmtEpC4P3Dk2XAdoCINajXe9
7TQEZ0C1o6iIoHitaskhr018NmorMleqVScLVxhQ5Jw+snVb3WlRNvswnYHQgfRMtCg4tbbjViMj
tnIV090hV0vfRtmXxskuSprN/P+qjs+j0pGnGLjKaopjPCPo4YCSyCtEvQ4GpeGJYDTF/HEDunGd
BebAUZK1LRWDyoGmJS0T9tNYJeu+qWi5aBAXy5rixIs31G5bfBCXatLeMtSBuQTFzMMmQhJoz0OE
4Jg6j02mhfuqBtUIgg1Jig/V2cYZZQTuCRdTwGCZT5qW6EZa+NuQT2LVTwXvnCOyq8nsgiXZqhMn
WDgcRUAzwvZLiu4WHxJGONLoCer0puZ8xN+qMgRbk1l/y0mTWnvhLAnVDk1jH+UwrP2KFykE1rFI
19Dl1Qa+ALl17Ma/chzKxTLkiBXxrH82lXEx+C1FbneFFK/aB4Zz1OZTL1FI06YDDbLQmv7SHcJk
PdXmDg9pex5ya0UlnfWuIYHBF8FeN/W3cYI3oKtuOWii4alanPmioUlkQYF36TTIZhnn/g+rtjzY
paCuTNb7Km+q78hBaM5FDLCmo2k66tCiO3X87FJ3jW9zEECe/jB1njqGaQ/L5jwgq3Sp+Md2avRd
V8f3teOLB06APt4577KyZHtOGd+fZS4n86SK7xnqilPsDM7BncFvZo+2pHhOe2z7Q/UDwphCGkDQ
oqLbwzyPgYEfoKZrH2Sia2dmUJ4A/VvbqA6YKhQFm7eM1yJmC3ZH3HP2VNsIzJDORORljA95x/Am
QCG0iHBkrPSCKXuGXjS7Fk0T7zNSeBpmOlS24OJwO0zbYZT5WpD4yr6yDHxSQusBmA705WOeVK9G
1mXYAftgZuDhdIfEunaEexvCqKrLlGeQqVU74eB4Q1WydntOdp1p3hShuQ1N20W2GW5d2o7FmKuL
BMLSDWsL4Hf9UGk4UBIapvpaonB389eBbV8KWhdK15kEEr+DV75F0J4N7K8eY+TSV0xCQcSASv8e
t+V90bknA7FWIc5rIBX+WKYPFshNyrGe+tXMO+bc5fRs+HQWzHADCm9cyqYbaId0Bwn7/Rir+6Cx
ooPycwt5WswkD1/wMCvUwHInOPsBMI2w/UYsjQ2tJqfQ12FdrYeRbUSMvr3Sg+BKRdEN8RHWnOBS
HwaMbElDQ9P2YWKUVfXN6utgxdvJuTMujhpyzPnfdRSYN70Pz2Z2RJoCDW0evBEGtLco6tZyOquZ
Dm1zaV/klXve+zSE9W40jmFnTntAVPSHQZJBy/FBTDbV7dCYnD+bONr2F+5kZPsuzx/7BKWg3stz
0BNyJd4RxYqzXQdWC4Ppiu0KhDde1G1R4wj00/Iydtv8Hrrwk7/SDYDHlEEYF2gy+8XEk6G9C2wX
ezh3FHX2d8uHF9jMxXXAVhnoaAwtGZz0ABVbY/dLeSABl+JiBO1oYb5rmPHjRgkvQsXBQVW6v+Th
/Rpb9pNXRpexnmebkWEE/OvyVqfzhsghWcKr2fuCGRtnAMoeQ4LlctcaJ3b6MsOBAYlV3dreDIMZ
sZdBboEKVmOlGleqGU1oIwCJNBlvBrO6tZJXp+zNC/pqLfL4cJqVvYmXn3rhXGJ4OFNGWG7q7Ech
XLWp21lKw1aScszDgM1upvKcaUpS0Af2LqO+eRp8/S5TFi1ISt8kts80fMQ+IOqSTHpm67SqOQ+B
9mVGwd64UvUTkhXIHrioVn3f/WiBsK3RMt9jkBjAtbG8ZBffTRZLwqG9luDOH4pkV+Z9B4OAE7NP
dnnTJheR5Yh1VcxSK2QloPnbmA3FqHmHQnQrnI6LjciifQ8WMFW1h6vRui36dsV8/4lC5MVvOcJO
NVJCIcdtVZcgywY4QQZzC7tR50MdggEavpkJMuS6dF/INHs1Z7GFbUIdr+iBiEp0tHZgCnH+ecun
6qYjEq2yaa8UCbkBcMxCyK5v+KuweLfOtNB5OtoCFSMTR8s0LwlJzkUZbpXJEd0pnlK0VUsIfAWL
ZkyLZ/xNL1gNNtUIQlrwYkWFQlJm/ciDz7kdTP0x7bQfemkeQlc1p27YZoV/bdvDju++0Kg6VpkX
wa6U4bDGX3FCYD/fNUqD98Pgwte1W1Bh7nLSho1TYS7sO9KbC7HBWnmGBgVABQMuvEkprTBI+h1K
BKPJ3tJ+bvs0SAUc483rjB+duKvghHYMPzZWRSRDULvmKuuBdFSa/sONVbQWDp6q0piGVTKJfh8h
BnBfo/QaP9lTbCQ17Z1j3jOkdZIx2pUYvOkigXAcKA5MzniDsE4Ay7vEvyyr6QCBSDDmIT8pix+8
xKLVxJa9AGz2Nmhg24y0j5dYkW7tUDyYjF4QPJgXVhLx8GZKHgUgqLETBuT+jMMWlNci95foZy4C
I16WxVtu78gzCDd6Fb8Q/M1IuWyRUkx2tXYbVTIApMB2UHjTHA/wUBiEWcTUwC2AJ80y0Vdk452I
xbHDezLRmN8GLlZiCUzLx5aDqC78wdDriK0ftIkmtCW5Yy8libSAj/EH+w3/haMmuK4b3cmwjza4
4tu5pWvamwiluyuCb5XlXBPrs5lGJ9jLprjIUJh0fN/S9piS+oBmrLxkBUbBE899XAb1hDyEGh2K
a89mEAG0dNx74O/1mRewg+uV7m0817zUSw4ZsuqO0iU8xwnLiwmL3yack79ckCiWVqxEF7D9kkFp
JPazUFeoWg+pPXwbQ+R8+WxwCRmtMDcvK6IN0H5sA7tc+X4ELNYyMDAziUHzDqF1HoS1RNvNW8CZ
dKIjqIgmi97YTjvGwWvVcA9EbW9sAxNEQBYCRawTCnsDakWLrUT1JA54FEKkqMw6uO57DXA8w9nI
Y9x7ijO8cTYaYUn46aHzV5T/7rppuESrw8LoGW+J8MlwKcd7reVNLLH8AIa7c/UBLkFeZcyAcn6g
M+6aPr60E46NHYqToR+RJPoMbbWJ2C/shGfjkOzsdlfobsxsAC14EYPFi1uxptLzkUPoj2hIsX6H
TYODhozUgPDNY+6ZlxZKobDHzdkYxg+voMMFh+Fk6J626yd8w4adipU9Zv0Vbaymyo8OGkIrkj9i
5rit7+/o2gwLmw4klgKsOcx3Dq6vq6VhB4q6AH18ot94UXLeFihmC6490zGfqNZ4Mszyamx7uc5g
AVxOZJTDOtoHmTEdkkmJtTlCC4Wa0ejitvD8luN60G/GoXwu/TrdhcgLLXIztxyrvxu4NHAM4rGq
swtGtuVhCvNnFwA9VJFs6wTuK7iThwlMdRQZL6Mwxp09wsDTuQ/6LnYYAUwr3RqvKtmBfKRFkJcq
PtYq3XvntUicK9lPx75Cf66w5K4BFCSrqkjaY1Goa7j+9bU5w9lGu+JxOHW0yXtrLpkRF3DoPMuV
C6NNN82No2dyLXSRHaucdGUNw3eWsZPgGUu3uTLVduCYUqQaQn80LBMYz00RzIwTDk/boYTU4Tr9
tOrrDjeT1Fzq6fqoJGGjHfSJtcbtvjC0+cRkHmYUKXk88giAHUgQJvVlE4LHbESxJQzFXSA8zs77
Gv92feB9wy+hSb5OL2zJoQ7XgdHtSJy8YddnAs+MQ5mV2GeolxeOpUM9BcMYe8yp8iw8lAYlmEDw
BSRgWLWBfKq4yHUnaOJqeqgfdQ2dlZxidV6gZfbColtNnBv5TM6DuPaOVhjfR/VwiNKYhlM6Gwbq
jEik8DZxGBwOUfodAuVm6LotCYLXIZJ1J9B2JEfmi1YN+YVTQsVz8UZYLG3YgBAw3H7cAMcE5z7Q
w85MuFzW8FYn5imqyEfokA1WXhZuPS+56nPQo4J1sNJD51X3i7PeDAyyBJK9MvLnnFiHpUOnGlc1
w28b9YNs9Bfbkz2ow5h2SLMJ9cJGGt7J9dDaYHcL/82Js5tkYkpWzUN1g6OOGtx7Nwi/e4oIMwP3
3cIdWBWZiMhla0OULuw3xO4Amoz4NEnKYCbO1hhrOsZ3ahUNfQ0G8B1BM0ACu0ixUYhTbbC1cdgG
xVUJmtIWYXw45896f7zpzRB3Z/Ds+mh2pziFhYw9DmPE1uYATy6ytfJQ3TZYIlG6Otahj3Gk1fpw
Enl5hHCLOgd9asvI+Ivow1+DDyUxw0I4Nhog23U+JSTneduYHWhWsgVI3CyLEm3AQG3IvRNtw5BG
LYD9ZeXX2jGkF7RVeLaX7+ngrWdXF02XnBmzcaEZgh0l2Xj+bv/02/QsUtMF9BR99x53GtlptbIA
EHuLYMiAGsN0PirPc5dlWe1bx4MpMevdGYNmcKmk5190qdJ2zDPV0R0rhAi5eC06X39sIgKHjKLL
dv3AKJakr/MaiBRGHrJzRiAyZIOHFJRrIwz6VdcWp7CJ6JhSDxU9RC9uYnJ1WtqGePZDsgB8/6Hu
LAh0NfPQ998OGWUmrGHcA2HmHOltQ9meCLQ1Cm0fG9Y30p0AEcnGM/aEOJ9raBWXWpNoS2804zPc
d//8I9Tr/4k5/s+X4b/81/zyf0Ip63//N79/yYuxYn9qPv3237d5yq//nv/M//2ej3/i36fwpQLH
+Nb88bu2r/n5c/paf/6mDz+Zv/2fq1s9N88ffjOnejTjVftajdevdZs071fB65i/8//3i//x+v5T
bsfi9e+/XvI2a+af5od59tc/X9r/+PsvXTg/3drzz//ni/ML+PsvDqbPTfj8y594fa4b/rD7L1Na
rnLpmZICLmx+Vv/6/hXjXya5v8Re2y69aNMi65xE5Sb4+y/T+pcyoD9A6HIsYSidSOCa9TB/Sf6L
VGvOSiSJ6s5McPrr/7zyD5/g//tE/yNr00tC0Zv677/eF9lP6aOSAall2vSiTIPJFr8+po9ShVNB
Y5RkbEOguDNvQlrVqqNtzpkHHMGYaMCS0Z2rpp52QSGT22LSnANMb47tJfOPkqQ9cwLkzSQIDpEv
9qbtF9/stPuB77ta9GlY7KVRIc8LmIC6EVxSF9tFxhFLF/Laj8UeE9K49gcqZT9hQBeLFAMbMBqI
FNW0LRPXZTg3vPlZE13pJY+fCLLlMdV2qJkxfREmQPfN2JpdD1p11rTEAwNedPg0uLRTUg3JhW8i
pAOjv4mBL323jGrrDbpgpXUFBmEOLTKwO4xDDRToTtN2HudgC9lxm7vVSVnUUjq983UBo2eaTOO6
bOf3a2oOJtLlx6EcEAaGqGYrciLmE7p5kEwO1lFoxw9j8Dh5TBdm74YFHw5pi4VAuyFfjW0oOQKu
uvKcVD8zVP5VDv2ncOn3DxiWgSMcuna6sD+FSwe1F2W4VrQFdAIEP4YDaNsnQy8PPUjVHWDXobYf
ywDJFK3PsEu0i7EujFkEZhHcpcodwWs2xeG7VmFYytxWl7bgeR4RyIBMTCOqJUHHT5hruFHRMe5f
5UA0F6fb9oucdSW4Gz/frY4tSco1uHEdKT/erVWqDR3pJtqCrLQQN2J0Cq3mG23cB/oz6C8NTDV8
CmrplVV4igunhP/Y9mzA3tNoaLST6oa4SbpOaNpqKg47v6jc5MrR5P7dWdMl5BloKnlmaO6iQJzi
tRwQM+YtBRyJKeCrsseuMb5Lpi8ZTsadO4UB1aD9oPlZt89Aji8G2gxeH2fXRkf7JlXONoaus1bI
xW4DxEYl3cZl1uD/l0qcmcWUXiFRrVYGAXnVaA/QCNEU/bQl/bPwf17o847x8a0zXZLpedRapk65
Kue39uWZTAefbUH/X51vD1NnDx4y+HSddy7oTsIaNznn5ZnkCS2wKFLoltJaDirKIVTgKpi8Lt5F
TfjgAmmAlRsUO4OaIA9c/Yv7VP90GuA+NZRwhcueRyqka7JN/nx9hsHsh94IZZ7vJqe2Tcujdt1b
E5AKGvxrnxDUAFDyMbZtPMZlsg2A9G4wywEtIADni3fL/vxucTW60CWbshK46o2PV2PnPSI4LUTa
Un7Xdf2HEdjGVYsKyiAKYeXj5SL0CPEASX2g5UMmaKg8QDu3CRiEuxrm74HyZFq1RTfLAL66vF8+
TGUw3sX6AnRNWMqdL//nDzNvYx+ipbbwxjXkLoJa6mJcRMJ/iT2ytYAkzpJX8LZek/nrNgm+J+Az
2c72cDr6lZnKXR6FV521/OJ9mz+ljwuUD0pKW9iu5OIkj7SfLyybVEZmLQrgvpVqmTfmSg40LEU0
kYJr7/M2sfc2w0XmPsP3aWoZgCOUXeRxCEsczzqjdoK58/gpqctt3TCZ8Pzu4s8XKfVfL5JFYNiO
47IQLPnpVlNOVYW9gUu/SWm1TIDHEUh1PB3Qlq4ReVvGSecuvaBy1/ZwAOjFFneShtxD6stbWFLV
Pqua1zxpC0jIOmK8FKk4iGMGnwqoW1+M+z9fsi7mN+7TG2vqyjKUySmCocmnnY90B4a184zBNJnk
YKbCvD1DUNkMB8BI0HX2RCzc1a1/F6jEBVQzBOvGjC4QDJvXLYXDvnQxQDZ1/APjc44iyDsnb/Ah
8uH/KnSp3Kao0OyEmF/RqpaoWUpRI8yCwwDcHuYIqSmFqVc7EFfxSmpRvqtbdGFhrcTVsHqdBh8B
XFhPqzRqw/VgZP4eWxOpN7ZdnyxwPzphqavJMJLLfsiYdqcKHJw9nNARXHLisfaGHTs71c4KD1Re
Lrmn22y0yaDCmboZYcgtUYgfPTgzR+6+HR2x+DhqeG87astFSHLgFnKNt2mHQl6gli+1ZNpE4H9x
K4VkrOhQTeK63Xltmh0NLUeCVuQ0klD8BSiTz5kEBYeWgLxokvSDezPe1/4EGr9sx03TMHvQwCpZ
gK1tr4qOlJHpJjTpGmtxUe26tDq4sbjXE/AAGiwb5Bd2xKuW3C8WQb0odQ/YTYB2u050kE7xvU2N
5KSbkPASm/SWeBo2vom+diybtZ/gHw04EMRzvWK3JA98cVPN98zne0palsH2Brzsl3VQIW0LGC4T
fUJ5kXXVGQEs5rY17QPFAbHRA26Esk/kCjMeAfDe8IPIEX8B0V9/+POlvC+5T5dCK1qXtmXPW679
6fauHAGNPcQnA+S1BcILFgAh/7CqWlIeUiOvV6ZZ7jw4hJvO9Z9x0xzTEgmCiRda+Pkz5t4GmXhN
00LYF+9PKytFXpMZyNuCDkWbloYbGaOet2utWrHc7wB5pcvOyU6NWSKoAgfy5xdl/O79pQSTpuHa
gl/zPvTTLu040k59+hRM5hs6soTjpPDE2PVQrev6cZZEeNlgMJJDHstqvicoyVz1OGTpSLGjIPqH
kR7i4jDGYmBU/Ej+ln8gQMba6K39pvWSgNauWQdjwXuRR7flBCqs79FwolFfg+mqV3kfEBwcGTch
7but1lfHP79KNppfbyPFVIqcFstih3I+7/l50DqxhgzU6L8R5E3rvsXYZTnTyR7Q3UyQ85FIPlpA
lXY2U+uFXhhw37o0WPes7kegBi+tR/iFOWveaVEDokjC3QRz7IJ7EP15W+36NPGwO/RA96Xz0la0
rQonOg0dnWcNy/8yrtUlHah2qYUg67VjaQ7544+C0AtUS/5xSpR/PwzOFT6lRZznyYNjB1eEwwCg
7hGY+kHyhrh3nFXrG00W48madqqaGqqWRAeURbcISgcotXhnhygJUY4sPIYGfql5UGBauY6m4jHH
9Ll2vBygGwoRzlmDvyuG7rs+hO42mW74q+JDPhInlI9qIJ9KkdpTRTAXxiI4mGLCROIzu5ONdUbH
QZ7EWI37qLAuo657ifTMP3D2UeucLRm7CfOnHAc4Uvxw15eyPjpteYtKp7r1MEn6trsrqvQkssDe
SQuHPepPWCB+dyAh4JvnNzqE3KBD511NHKwuTfwT3J9lu44KJe57ScvYSszLQiNJoplBEzHHv5Vt
uMvYAiVaoOdYV6Y9Lk0DvivCRvw8IbhmjzQwqkMQXmXvPSY9SQCog3O3tcEHo8jT3X2fISFq7KLZ
j0O/b7QbrcBn3FTT94R3nQgo9yIsMxp3Mtx5U/HitL12Z9mMVSa0YRoVZs/NRJJSO+wmvdgpbq8b
dqu7JtMvHNHAEPBMSoCGv1cyonYbXpXfWdsC0eoirUW9k1NBPC4Gn2ldkT64Zg8kpaH0rD1Pq5U7
Rc+czRERDwXJQS1w6BDXKc8BwD198INjQ3035MY1qg3acB4kz0GUzJEB2l1Wfucd3OHqnc7hlOob
wO1vvqrjTcdPlJX9mniipu5FVoUCrzmRfHA5QDtfOvGU4wdBqW2UHG2lTt5q2/trh44TFmmN99VP
IMjo0bgQon8l3mUfxJrYaEYIfQu3ObIKLJphcGBdHptx3BiclAlu8UEC2f2bL4gYHwV/SWqnC8sP
Xw2yGBaejXhZYzjJoEnzD37vzJl3SBaQWkb7kUHqMoKicTA7Ksi8CUdMOFKtpjnOtCOqbcXeWu3t
UhNL1P6C/nVV3WDD2PDW6tddVbrbzA+snfKEWjoG+j3l2duyKt/iOthToa96IleudbdiroUqLtba
4RJ7iblwkQXtJVmu8FbD7lWZ58oLLuj8NfRk/vNTc+RDjfSbDVshsxCKAklw4Pj0FPIsj+6bbDQ6
6wNpax7aaRRbBAqElxJi153F66ps6zaOGm8F65wWfNhMROkUXz079N8cpC0KC0i3kjM+WICPz46u
cvWcbQheYS2MTT5EHKmDQS1gTBNpFwJjKFSIeYiEHp/YDfS5xZxh1G2zFNs0I2tUcgjhdTKYjECK
pTCewNB2iz+/Y789SltifmwrDGswKD9eZgoiYwpNhzEAHtFVMXjDDqHWKfKSCdWKXW8GwTnUlhEG
LwvjORhLPIj6a0HupZbw+NL42XiGanuLNGpOoSyf/Y4E79LTjY1nDgHYj/b7n69a/83nzLHHsLhD
HX3+38ertlRQIccxOEwXPSV9jvfFxXlmliC97HEVjCarTBHPWvvM3fXA2HPH4Vhy/OTyz5di/+bh
SbGEfMulRQi7+1MlNySZNqfHzsFWidjGQwV609l23ViuuqmccGJTHrVNWBx7Z9CRrPbFZVghL6VS
gj4VqFXmJs2NqJ0XtuvmFsX0tylBpUvycHQTqPK6VsVZofcYSEJuCCUbMlgAyjZwf2DFTWvHRqZP
pAhO5zI+5mmDHzt2iabXs1XlmPiTOJYVbt88Yz8idqX0TXSLsdwTYfGWxL6+Gc1sQ6IrgmB/2AvL
rVBr2Wv0r5eY3VGUtLgKhrz1Du3QrXLU8RAG+M7enIkhQyo3QZMAj0gQZif5jNJ8AS9c7SHOqqt6
OItL0TIEK+I720d4ZQy3FV3Ws8EN4CQa43MhiRz988dizG3PT+dRx9GVMkzKbAz4n+4QhB0AVOu5
0TRv5CQ+Llrglse0i9EelUQesDrPkPjP0S4zij3r38wJMaFbY/6WEzgoDfFiq/Jjz+C45sHCfodO
WqVrObtwPPPRboeLFlftOrYmVJkG8ksHIQNmH55HTYZOqmSMucHYNRXDEiePvYI0mWFSJPSXIOOv
Tqu/acA4Lq01Sa/QhKPxqRNMkFPihyDIl2ClSJaITJwYvrgUfn1Vcca9CAZsNE0HN7ybLXyDiegG
CWkM5sBe5OxBpHpG2XqQMy9SckLpnvw46m7iYNglWLIWWW4QLgkXDSc1Q6oRPxjeHk4fXaQT18PE
lIIfuZXKgn1djnKGbH/T4Hw+lv197cvy9OcP+TfbAE1viCJ00ekH6OrT2iPFL07KEIk+x65wFeo8
RP0CC4ivLILHaPFoWo9QWMJH1IzOX2pOXK1lj0955NP54mLmjtLHO46LkTzOKcZsjtKfNvx0rISs
yl7DA+OHV6WDQMiGn1EwqO9J497odb/TpTwnipBgijm/nCcpepLX1PXbL5px76/888WgbWIyZ3FF
hIp+3CBdTF1xBIcUeARMhCY26l2VVtdgoQ6MMcPLKn3NnKLbRx0xgM6EvLXjcLA3CTG49+foyXZ6
LPXAvUTKBA9fkxYaZIl4MDSCIwPQW4bV0ybBmHjoawtUzgRtHOoZ2PzRhxDain4LYRcvb+GxaABI
5jPrfeSpeILHwocw2ds6NEDaW028xD6rXzTmbDwlPIy8lLu8lh5ezk1RhTe+gSs+R6XQV2jwMzph
aySER4+QYwjBuLQxYO+1KjkDY6VI7/EW1pS5uKSYCVd2J74smH73Sc9DT3YYwXDnU0e+1aauSRCG
Lfv5UDTWhJ1krLRNMu8DGQ37w1TDuybJDnEy1hs0iWi1ZsSllU03Qp+P8Bqp56bWHtKB/qcKAnyI
EXJtgUzgUJTvM+D6OSMKcqtFFsdl0EdRTFXy55tWzivk030yD6Gob+15Fb2vsJ8qXFd4Wpu3eITc
YIWnd9c0rX7mW/TGmYZdqr4oH5W3FI1Id1ZApJCmE0429zVyi2eDtynyCGIk1q+1W80Lz1DaoSTc
Z+VE45WP0O6+YxvSmox8IT2jztGqtyFxjEfD333xUn5tqZpzhxw6uYv26X3k93OxLpFuxd3IS0kq
gkJH4fab2InUMTHiR579cej6F5Vf3jOsxvltoKdv2+62t8DdhPQBlZlpR9ML7rOqcg+FzhCoCqJt
VVgmqgZsGHGDUpEjnUuErVgZbgZF3E444XuB/cVWrsvfvBg6/NKxHZr9hvj8+LKw26Cdoz8cDqZY
yoQhOyEt92bNmA4s+aVMRuIbctKP4B0sqVTHDblCUPaDwQEwm4WgJH4QkDPpbfkkkS7mka/zjEJl
r4sUEqqVr5v4OotvM5uEHSHymGNCTWaI3l6+WgZa48SrH5IC2x17KBJcy0/3XSzUtZyZgW5k+OdD
UwFdGRQcvbEjhwsPVBNL605h+yI66yJJE+vG09h4J1V3WNddwi/bwjlDefzYxdpZ5TXFaarlk9Pl
1Q2+fWJk83VFEskNctVoxQmnEmZ2bk1DdzZUtlrZE8XVYI6o0iR1D71KZ6rPsoBqCG2XWNaJeCR8
kpjLDku/XYlNCU9u5Wh74NUx+FtoblhBb4KouHRdBNOWJjBy50g/TAFMFa1f5SOtcB0DaXdDXWgB
fNxMpAVtaib1q7hs6ODS9FMllkZ3HhyY8IHOw5roJw3dKeM4jshyatMnjWZVkpnO3mvyOVLlB61y
d5U0eX/BWXxDn5golNJ8suyUtkWc9puspmEUBpVAvcvoK/OIdM/8Sq06uH/b+XE6tko81vGASCYp
71rRqGNINz61veisTss7B9rTYkBR81UD+9cDlWK8TJMBVollW5/FHsjYy6yOGAwounnLvq9PUa0e
faxiKxQLt4YpD5pPg6rT1MlT4VWDFry/NdvhKSZSCSedO36x4vVfn7hcEiMKTnk2rbjPfSuigrve
6AiyH4zgvhq7+6Cgb1WhVnTiUFv6WDMXfh+nDKF7cHUa/CrHxWc5JAUX1ltfnACMXxetsrAhM9yn
7OPR8OnM2XnEphDFRS2l037ggutlbmb9vU8lHz9kHlJMjSi8Na+G6OooWKVzhlwdcdEE75U7YCEv
Sc3JrHHiraWNZJmG0/VA/X1V6dZ+IloukSyLEt3n2vcIYC0rVHCjZtDGII0pC8Wqy2p9A4lnHwEK
mtnK2J2yq0ZWV4n0ylM/9jd/3neN+VV9fITwqpnGWBZDXSXMT8fOxhJEHTocOxXDnpAcWVivDsqW
sN00biY4AWAdGOsAC89kxistS5OLLJiu2zan4VgU+zyOb5tRwb/wzQEsc5/uy5jEEuwR5bKb2Hda
9QTGctU5jXlPF8mDsUTSOMl2aDyxZVbuiINwfnnG8IDTw/nq3v+1luclWkxuHCrw+UT18TRFdw0+
ZVKicPbsJ6xv+XIkQ2KYKh4dc+dmnNTJ9KJ+oUp2gWoqXl0yazgUMF7WchcST4lqgjTcFprJtNei
NTbr8IvRnfzNcrClbQspGcIajD4/XmVdlZYPixN4z8xeYM8PhEr2scQ3C5IOvk+8FGFIb52VCOlK
YFgdbv0kutfn4QvnqK2WdxQBUT9AQjdhDUFqQQ5+FcHa2yaObPc9UZ3oKQ5/voV+s5Bt9pW5zz4L
A5gif7xy4duTW1gs5HECbGOHMCJIHHa39RgmS9g92UUaqJMzzUoqxoqsenNtGRaD0fxA7rTxxUL+
ddSOjoYKCiapY4Estj/VFWmYKCkUzy0cEKisEZBsQDFFK+bNGNoG/UwLmMT1mn2bDPhmml4+hTb9
0ffT2/uAyJ3oGtvJ5r00/OLdkr8sOJvLk2IetJtMHT4JAQiz7lPs7gzae08/C3ANuGA7l0wqHvFV
03sYsc12Kf5HdDf5vsWs4N+NQt3++TreJ5YfFz7IIJr1lJrULQiQPn5qFomzqs8pscFUPuK9TqYF
dqzzsa8mnNduRpC0TkNIOekq7IJoY5nQ+INyTnGfenqxQjfWtWque33uQHKmw7fsbEi7S9YqHgiW
gxy0jV1cV6iG5VZAGEFvY0/ZcUDRsUCrhVy2VNWK+WVKDmL/DXITPSec+QAkjLPC8fOjqG18oWkN
cQGi6j5LzRtw+Vdz/N9G7/3zLCZs0jGIbNc8mBRaVtw6nhIcbG1A4x7Bb65HtGupEaaakoBx6LxJ
bv78Tv5GOsE76bKz2LOazPk8z2ZaS754Sq8QPSIKevCQcjgoAnqwq+7pvuT/m7AzWY4c17bsF9GM
JMBu6vTe5eqbkCY0NRHsG7AF+fW1GDWounmfvZykZURGhiQnCBycs/faW9mC9BDV2ZwgR2VTfR9R
iGCgSaJLJLE1/u/f0N/m5D8eLVfqgFsB11lW2j9fABLl/MkEV6KzkRY4sMi60wzaB8F3wpwNcigx
EnGO9weoJIPbuT6OBQSObHXA4ulPP7h+Pzap+0PC5XSipIsfxGLtWkPml6yFN+ZRrjFjKqILks4o
TEbdHvFR3AMvu+bYo61+JnkOP/LGE33HqPaxciYfDsS8mhGMG+Fzvs24pUFmNcDRivpTBma5lV3T
PZRIL0JhE6fqJG65NYtk/pcSPfjvt5BnZQfC9gT+y/+67mephtUK/SGcSSU/QSmOLj32vItJZDLO
omaNFhnjVQVXPi2zS193khzTxFcXCvITgGfG5Q78dKJQSNMkpqjF06kW4IiC+IwAWtFYkOUVwPqD
hviH5oZ1Qs7+JSrfPjM0Mh/MjEM1SYW5bfPhfWh0dh1zL7sGygJn061leqqZQBWefcXFk7Syv2qS
Y9AKlEfMFOUlSsvyMuKxo3WlydduS/txdPmKGV2Suz5bXhdunQdQE6AI/Pmnk8sBkNR91wl3H7fW
VkgkvUU2R1vX6rHY9P173uOjoH3YA+7eNMwpLpbdv5KGsW1y0GJEV28yxPP6LJTbPHhpg8Mifl1w
eJwVN0OmNUzNV+xDACZ8D9sZ0w1FhMie7F6GERfWC/dSJES+OoLGac92/itevjL8z8wFidv6Cwb/
v/8IxL889v/hYuabqD1d9Jvse5AX/nPTq2WTBQ0MiXCMH82EZq9f/YjauEtHItqJntpAkzIuS03C
XdtThaXVTVrP6dlHtuZnC4HiJNqhOACxWu+GTj+lOgMNAXG7JFRJxHNz+ttVgCA64MKFr5HhWPvf
X29rPU//8/VeW6O2xZFLPYMO9T9/COa1dq6ciEI1CeoDVzIiQIru4Gm7uqZ4wvwzfPfHYTZ2YNf0
LYMUAN82tapzjVOpb/g2A4CBDkqzpX5HykIKQuZ//8t3+T+8YQQpMj6huAyQlP3jnEs6dsNuYLlU
Gn+uawBkmhlOq8F3dllJvjuBinCKFrKNC3pph4o3CWKPERLrEP/LR7Z+Iv/4xNz1Qo76Djokuq3/
/MRcJQvCB8uYmwVu26DbO031L5uu9d89a7YScz1S156mkH+3nP+vGaP8Iq/zgXQJfzHxzaFr7AFR
8HmrtMaQpSwyrvEzXUQN4T4dXF5MNLomHjGVEoW+taLiTzCq6CbHAXLTYjI7lXZxRngBOzipGvvY
C+sQUMRh9eNVvYkPI2XOjTvrnyalVd3HA2YHdIRrf9qmwTDN36zP9II+gS7epIhqaFZCdjEFFzMe
2P7dZjyYPW30NKMRN5jL8Ip7a0tZJc72+NRFoI1m3ad7r+qmzTSJj0lyQ1mjts0K4XsWFJ8uuaKb
oOUbSIGThnj8p4LFJgvIfi7xIL3pvuq0IpGFOHl7QdCkVLRNpng4zWr6Esq0jti8BYKSrXQyedVQ
fAV6kD0bGgEtlOkCDOmZMim+iOQ5WTpm2szwt0Vgv4IFGLdJVHrb1Ont02CYj05BA6NsY0zm3Nmy
pM8PwWyX90WwPKhWXpnOxTdVO19n/DQQJnLCvUmNRfMfIT9AZYAv6TpWk7H1kfTv2pyhQz3m7N9p
nTzG7pnRRAPR7TI2QXo7lnSrjTF6MmDNh1JndyMj+FMddcaV9Ahro8yIMMI1bi5NOyZuKZ9nGHck
4TlFH9zwUrhHY6muTAVIpJsW6zJB43HtQp0TozEvNjSGjRTwr9BzO2dB0XRu2YBjXxoHbTsxz3Eq
/+31/e9dZj0ZhTAtnjXjMf8fo0U96moaCEALuT5+ClB0d3IZf7WeJ/BoYFaxvns3nc9jlotDxOAC
lkpl3BRk92xVvvC4slV7ZtJiLsAgrVIT7oS2BxkXQvxuqTuYjX52nJi/nlkwXTj1/mqnrb4Br28s
boh+T/ixxARMJm/rHRhD41Yi16Mds4u7/AqMEahWDS7J/LD6Mjl5hVceZW/fpnhBj7Zub//GzkEo
Xw4j6YlQJm5sAeESBl4mo7Pp1PE5KX/TEYVBjAcZXYGZMQ5rHOsO6L7nJxFpfflwSXK2UI5lKAuV
YZNpqwA9BJlkcnabtea8+X85jovdfIGuutWI1JnJa8CcjnooxPJpdiRixTLbZFnBq+2ALiORpDtw
Km/URGxdQ4RwgS2mI+ImcyicK+0glmEe3+f+tuMnjEYaT3a3qsYVZsaCgfk2D5bxmFoxRvL6mmek
CCwtFZ/TDOC15hIRNZ0xZv3mSsaemP81gCRdhyC/xnu0/BpBn9CkHFL5bAThP04TUNS1bnSamDAl
ynIuJL0MF8iBMSqgC/66kslwXHAZIPb0fz81hG/9V0PCE+sOTWdIBKts/h97NSEa/Uw2OyR1NcC/
a0/W4Gzb2noj7A8kXeetsJzvpGPE7puNXlub+S5NuavI0ntFKrjgEE8pVYLhJKYY1NWE4XtJvuya
rlKT4hsTI5+dEX/WESlGccMar8nFyDpj2eUQM+kcG9vArk1A1uoeDPETZehPBc0lieKXpkKIuQz3
HGQHA+16N40aMBQet3ZZdplI3lyMPWH0TsMqP/UFiTqBQ1MnYOkzPABT1xUHY+YpxJpA9VnW+6aw
egymxk/X0TF0FzYNF+UBGGQkJmRbzhl2ctmRWeLlyX5IAEQ3rvNAfUvcz3yEVfhEljDEu4RvnuhZ
RhtAyUpg6lHw2547e4PJr1vVCs0mc51vkqk3M341YrgAI+USQ7RQK4ZJfIlmO7AqN6PJx8MkUSkG
qcw2nE0K0jNr6iddgv0GObQhNJwoR2jsfJbmZ9P35Mx15GsYSX/xn1MEwPvKQfIwLPkjdx5cpYsA
Z9IkVJIRAveWxK2WNl4i5HtXklNnKX0CBws6g4BQXZMmRnDQx4wp9RDDSTPVmvHlPAFVIsCL0Aaf
RMFwBi6AcBGZysqoY0S4y5way27hHIbZu1VedkaDb2/iNq82ZhZ/ILG5gdF/BbDFIdXw4TBSDzY0
6S+MN87DxJxknOk1FjEeQXS5E1Ft2HN5na3G+MUO9D7Dud7ItpBhr9ccYH5FLBpFYeZtM9e9Y/p1
S+z1sIsypG2GUdxmYAZhuZP0UhvJXWIbn8wyLiDKcWvy13CX6zYOaKXeqKOQQAD0Qh1mZwNYXjWc
yo7SuykHHzxM8R6P3tPS5Gep0i9iQu+LGVAPLKjfefBHdvkDi+Q9wPu4iQgKCyj9cXWSyeKJl4hs
lLAsS3JdY/UzdcG46djuXMja2YjnQLgBWrPizRTJkVQhl+vhWOwI3rPDwb33ewiwmXFVEz8qACqb
K/74G4zjMSdiDiUTv2MVV5EFdUhjPSdDi5ZnGud/JnBgG1tWL5kVdl5MtA7/dYDdFwbCJQkuie9i
K/sMyExOo3ImWAlvT8djFx3LgU9+DB3vQaeSr0LJEmqf9yXX0TnS1IuW4yN3XMSP3Th7X7eXobcb
dJv2EnoT6DWrBq7cKXhj7UeyVDdLz2DXAx+XC+cxtkouP/4lN1WNecqiads5+d6gPQsS6AgZmwQ4
mxaoKhfI8K6xhHRKjt7kfC3Mk6lfBzr+Hi18OPDb5m5hT1w9WQXBujQNq+h9gcEP6esvrbtHQFQy
eK3TDzhJ52ROyWnideUJgjQi/8JLMkwDroNHnzep8tdXOR3/BPA0Bq/lE+99FG7AKSA7PNqqf+bl
uWURxjuva1ZS4bA3YhPvueRhGEULcbAnTJLLYat/o79GI2JRraFc/yYdGeoRPL/7uvd/CFsuaYsm
3i6GS+KKciCKDDh5z0bUOvm7oTSPBS4tenz61sEn0c8xgISNQ6UGbZYnnT8482CSa1Zs/MQk2Nyo
2G5XyjJfVpPokOSwVAMgKlUcpIcxz3ZQ3h4EaRscPMyIUUxt4mXBbbhAqjkySwYiL+qTziU/TKQ/
7Y5PEebWm+eWF122n+Tmqk0q3iyj+xw6H6hrYFMwjj9xw47VkfqGI3hX1AiaopwHPdbDwR/lb6c5
aMcYwbmWbJhx/mQ21pk09qegiJ+ULyD4dezyvub+lq00XaP5MTP9WHrda7XAuPMNuvcLNS0yuxvb
TElE5qc1PT71bOGeGAV8ect4VY0AZ+nR3sd4/WA33nGe2G7L2Su3V+C9LFyTdAroT66trG0aZSxx
mqebAdmLRAfFI3U5h3KiMxa6awUzc2t1deO5CpGg4WvuV6AVZNOSHX5PfCVTqRr/ujfweCOgTjKP
H9z8HhIpliOjYqa1FE9NZ9wvDvzYRkVqazh3xuDArTQTifGo+koy+N70DIPt3Hq72tffTd4eEUsi
EB6TPFwGFpuVqXsgan9anyVrinJnyRFBQHyGIA7veWalZt70FOX9c8uGTxJxw4S2wSHY02anN/RN
ONUFn8Jeu3DFFscowDy/NUMQgC1F8pMMgMOGnonELJ6qyv6FjUJsI9S/pONNl0biuh7q/RxkHoxv
1kzr1iFpIgRwNoBoxhEBga8DaOD7xo4JxJv48RIvJqSMEXc+8rBiFYPdl29G+zdQO/8ptUbXmbKZ
QgOfTKj1/C3EZMTxdP77D76W3RV40xdKlFWoZgdoJC3WAE/pmUr62/VVHroUzJBfZ7zzMJGp0r/H
Bo5YPhU3SwJEArXmzIB0AdqzdgpKUJ29NQCMNcnYrIM/tMGIt4meE5/F1K8YQYO9oMAjT0qEf2uV
w820tFvtdCgxkzsvMt9b05Dsk1AAoNq904Sjc0ocJ03CgMOqeXMc75c1I1BHuwwR1/BJpLEPQ0ba
U0X4hXYpAIMZRj5HF3waiBlrTG1uuljvAhq6dVDcObZiPVtxRfDqtmppmPQAHGj/khsF0zlK30Bp
bmX06pfmR6tZjOQ5ADAw7feIt9ufu5aYxuZT0k8y6hb9PxpiyNa/6gj1iDlb50Jq2ImrBb5kV216
BNqDEm99OX8ECVz0co5/TW38PM8c/rJK0JDwYpsROQBZqXlctJAmy2yOrZtA0SRYqG7B8S+eUe64
S9AMK49RNWOsgIsxLH/cvIXHRdiODZ6whFVAhZTJULkYVhZbXXS+YgUdTC5dOtwZjXIhIqNIohxC
nMbbnS3Q82dKhFkEP22j3s1A9/souu985OnFQnS15wAgHCD2I3qVu754JOKDONfK+ClMjJ9oeMmx
h/jAIXPxxs45UPA95WARW9l+LhPnZFHUvwwJSL7viKC1U/+l6bEZ8PqhnJ8+IZmtoQ1OtQelWE44
g3MAHql7N6TxUwepJofts0kmMDixZJzLuHePg71EXQzeCwNyWA6/G8sdb8cg+bHnmxLLPPWDPIA5
p/JyKWojxd4GKiYzWMI5hlMrMdtt5FmHkkXK6B6K1lyiimGdplbwFgcEgDsjXL6ZZ8h19pWW67Uq
gs8hwApclqa/Xcj/IBG4PfUBonDyXD+nALWMxU88lmDIcnQezEOADuOy38A1A43J98YVvYkyWpSE
AAQtMZ8eiKBioA29KLzS2rXCFGIEHtTsNCwtrKMse7S64t0TnKH+bDxXpblLVEXgA1UlqCovZiw7
T4e4+YkNePKeyB+t0da7YPmWSv0RdWruRQkudwbL5TqVw6sc56gmQA+YjDOWqqvCSQOao1Z054Zk
+pl4qD6hfmm8+KQn0e4rGjh7L2VHY0PHCGrRLK7lB7ADggttHMt+S4B32qZhDxO5rOIhtOD1X2zr
IVcNQVaMSnau45w7euq7eALB3pCnOMrSPDlMVFJ1hP/yYpvJIc6FvREuANVO/7HMFe7fuPsWFfuW
S2O/K6ePpgF47kJL3xvzuC9HdAjIsoESj98EKSR3ECF8BMMT4UkecjedV1vlSshnqLBV0h6ZeY+X
2rbP0+BP11l/rYl/e1nZjIPaYG9ZdnY0tLcNIq8+OXl8HbmlAp52aCSBct64kgi4Bfwk2mWiqZb5
aC1APv8K1SL7gbn4WwBrewWErQjq+NbKzFe6amfXIsSZ9DsaOR7sRz/5NWfl2WxpRtgsurQIkoOd
5t+lYtHTt98EfNKbwfyeIq/ZzaKSe7t2niud/vRZQqt3IdzQgD2WdjeNdqnY4UtT+VQHAlJgXsV3
TQ5+eigJzcW8QInY9r/4g0Sp5JBOhuI5KmB6dvgrQlexImp8FnOkfukVr5r3zoML/hDQtQFSxGuu
fdwhKuFRA8bY5F4AOxBcjLbYIJR7AfdBsTd11CMz4hCbTuIAvS6fcMYHMZBupIoQxh3UXDG76GJ2
P3h9INBRVRJZbhfsZsQLjy5pzZCr6+dSem0YQ9/S5DKFxArGZb+jh5xcI0Y6pM6BD11p8XJ0T36J
0gcYGImvtLINRe5QI4HZZ93nGEDmzqvyozVzKqL1CpdofUj7EoYzXMDSsf5kK/GqyFNFl4vtdiRM
WvrEIDIvrEf1p+uTlLMg3yLkPJqsN4tYsyXw+SDL8q2aJgL9jH7v+UTWEEwCzVSdyDKjjhnjjRc0
v4o2sbkCEjuGb+w+Bt+w5wUp96OUH30ZEA0wUbgslvU1eLSovDkS7BqkpUlcHYzPk7fF0j+mxllZ
wN1vB2Clo1rdK2xGCIcsJh7x7x7+K0ES/rFcFjimZfau8uzoOrnayOFpVu2jdsAvL0EUDg7ZOHS1
cHyZ2rjJSOGZc6YgcYuxicjQFy6TLgCYGn8dxlZdHk1bn2JFrkNa91evImcw9aJrC7SuGTh/865f
L2TbURB31uk828dDj957Y83On9Zb2g05G+XWmQSER3CAheU7h7HRh3mc2iMM7NBZ2ofc4vsYwf8W
Bqs0j/AAqJZcUYVb9ZBdiyUzw9EKAPfasXxtAihNLK2N67UjB6jg5yKa58izS5kCTzSiFihELSkw
DVJY1Acojk2OA0ViK3PNAvGuT4CYFVylHDdVW5p0jt8wWPG0RebdOmS0cpiu7Yq6vh3AUOlB7/XM
WZqYAZBvzOVrolU/W8ZuoIu9FTZUNwKvXmJbYUS3g2d8zDqMnPkry7v7uFteQZwWwB4p4pYEOXCU
tCR02N6tR/lFi5sh3TgD05NOdAVTztnudxFq8YAdoXwKOnNLWR4SbzyU4NKKqj2Mwn00JqrbNLtj
YFgDkOqsi5r72+DZEtyM7AmtK43w4yRVt1dqeIlrJnWx8C4pMd5j0Xth3dLmTHhpVYONMMHZc7TL
fpsMgJVkWqLvX57AkrPSrfmTyOiwM8ldYJCTh4Uqv7ICNHqCuN+w6EYaozj7UlcULumjavibR4Iw
Njo/ZGKYAM0hqxPZn0GSduAqGM2e0W+DqSYUWDbXiazPUM4GGPGIYx+xvzX7qPLi+HtJAsKEJqfc
tGsYpvA+R69Lz7kRfXTcPk8RYxtpsMvqGmL91A4PHJgf0dqSyJ065bLhcEmU7YG25XNf+V9N9bmQ
N4gZYvmYmuiByh6+Vx+fW4QBBFwTKikOblpPG7GMiAcKl+OLUsunTxyREKAu0snh6soa4tAA6r4f
DrJK6Uh6Lpks4sql6qUy54nzpcZxk/CZUfrYKQpGLpcJOD8vSPeLzY1U2BcvNdJ97DCLAZF27Xrr
gcbZK+TjIGSZYBFIvDMbJIbGmG4gZCp8Az9SYGReKXDggonETN3bxjROsinvmsj6KrHa9X38A3t3
a8r+ATI35VexaxKuVz05TG4HoXvA5zV91JAaQn5NVj2uDOZcOx+ahZXLe2EsD/Q8hz2U8U88XvPB
Jkmvqow7XXr3jdXCFLf8AqFufTORlEEbJsTOvpbZ2wVM3rDonR97/s6Ksq8pbdxtl8VXaJTQrBSr
O7nvtbzAd5RXJnPXhdsF8tL81AR5fo4NH+V6fK20F4QDKL0W2Lwwo9uKUI9t56PGFNGDmdQkUsTb
gu/zkA3rrtPdkdEwHjklGeNClIb4kZFSQ45MEf9ifRVirxeI5TjmWgDJ6qWywOHhNcioAIsfQGg/
qZOyekkBCINEI6ypcHF1Xbbxfe+RPexLEfYyakL76B6UuUnjd2yp2qvhJwMu75XesSnVB50q+1bK
/CvKxy/618SKVwxn3NZekGrmFNhVFVqau7/TUj42kalCqvUqhHMolvId4R5XEGPvL8M3F89pb8vx
w26XFltg3FxqLepLQbmJFtA+540Ds1ms9nbzT7v+abMffqvBzfadEjzSFmGJ2YRMaTGR9unHUCjv
6gyQ3BvRejhPKvJCSg0h3PiYVu6D8LCxElGhMDV0bpjV2Suw8pNXlsvWFby7BkVbFcv8gE2OOXnr
o657M/I43TmRJMeu32ptAI1r1KdttiD6YLvvFfgrwd5mBQoghiF4KUmga22VhXZ6Yyn6YNodXnqb
wD0PQgSCds/EIXnLTQtwoyZcLQJKvnWdbtoBHCDHYSj0rkhHctm0/TDCB7hkIPxDgjN8srwccSzj
GfZrNhzzlo5xlgQVtEtmq4iAG3ZwzTUq6K82yQk0pal1DVvvpTIwfnoL/V/ziT448T04D9oufbQz
qP2u90L2HBi7MJn8ceeiomIkatfbtCE10pn6Q0wXzEA7deP05GCB/llKNgMUJXghM3KMNoXOHuYK
Mo0ZGwhuGDW15UcQaVCUicGZ6oPz9Ix3D5YCEJ7siyrbPDtTq0GMd1C2J82bZjnWLUDn28Ks+kNm
olCoXZziC06orKBPwcXQgxopr/zQhOnEhne2bfWj3azYk+qDpQqbRMjIlVZKUtPoaAZ37zr2l1Ms
ZFBsMDuVh8A2HzkqbhbSnfaAk5TvPgwyfUgTRPbEFXFVkGufb4vCB3aZZLbaN8u5tQLQt8H8GMjm
5FnsxELPpJRYdMpmDK27OSf8DHLKrZfTrs7iu3mQxd4wHQK724I+ZFVnH7KCath4xUu+ioH6vPsF
vIywDeiFFvQlQQnoBPvUd65Aok6O9r4HSPp1UJaEY2RfyLUf4TGTcUZ7ikOkvREYO6ieH61aof+I
LzYnR9rL+nc/ToxxdnkxfmAULnftzMSOUaO4YYfc+U6rwwE7nPFhx/WPAfab+QmkJ7rXRI8WXXv0
8+zSCS5Ew+TKXdLvOluRPZY6AF80EYO0OmtY3Rw1COe80j0TsnxHgvl5oRphAkJ+hu+3Z9GP64dM
h8yp9W3hWL/FPLwHKZWaIkQiNExon4ThpCyeW7tN35rC/eCAgM0XtHel4KhoO14xdwVMCvq6viOH
EOEjna8uQO6NhyBRhoUC0n1Ni/GKxARn9ighBatr2iWHCN8WkZfsBaR1VYNxr6r4pfC+I2kSAByR
wYlbc+OVEoG+QwWBsY8wOYL0VBTcmNOdn0ULm2llHLLMPMoY23SFiXJDHsVDM3Z1OJLFSNGefNdz
ezsKZRx8kwFG1SFnR7qV4UAl/MwYyj+GwAlhGtlnbNLhriBn8BrcFy5hfWknJ0Dk5lsuk3nvlv5X
B5yHWoab/pLyVTTgkJAC6zcT22fXNuwLSh1OJjIYOg8Y7jy/qxlGJaBDPlrO8THISbae4Hp2Js3b
2qNfWxCDHTw5/XjT++dGjpTAfG3bKDWFfE1JKHFVWuXOR0jVDt4LPE7WhByYK78ot3+q81U4Ejmg
YiwYFaSO+OycyOiY4DEKDeQH0V9YliZvz3t6bp3BeEVijB0b+yK+kFb1EB0sJgMYdDZxbx6nGfWq
OQzq5DSAaCAzk65YYMAggwtvICXnppYZ/WpMMp20q20ijGKFgL7MFO1xAFXQT2riDiqLmXfDuZYv
5GFp2iXs3jZ/YRnTHCHtBgk+1G932mH9PFhsMhj1mYS2e9CP95k24ZK7zMKclWgj+uw8t26MLA83
jB66S0AEe9QR4DBMI5E0vAptMkUn+uJ3MrGuprB/pdXQXBIjJoXY8R6NVt0XnRxxvngFU5nM3GfT
wtHmlfvJhJbPHnwarWsWsytbMYH2OScmut2rESxvZTvTtZ8+HCPIbtLZOZhzEO+VZJqTTeZXS1vw
aGk/ozkJ6w36IgBZ+RnHpJ13qXNjedNWr7OKqF5V/Fp/+HK8H9T8CfdTgdCAm4QCbOOWMrqNSQGq
XWLW6z7bj0Pwpk0OACE+hs4wNgxazQtT+qNbxs6xxtIIPfMILCs4z73/3afFs+1fS37f5bqa1rRP
Eo+blN2c0tE8IAc9IYdWO8QWxLeibMv7A3mSGU7zv+EUVIu6TXYyMh/psUMaDqDMkf5L5Vlp/+K6
c3I1puU5mNRNX3rGYRKpwylNGp5Kfzu9tSYouF8qcz1K1uU2j+J3TVRBzY0Gaz+vLEbCmLrA/6MS
GK2m5LtjeEffzOY48dHJHtFAmoc2cR8iN9kX2pj2NLqYMLimQDiUcQGf77gewAOgdb3tYPfvu2ni
oO6GgwUDCzNisOyJJMTY4gyvAZi5R68wyDCfT11rOre0RY8E28d7x1nebPDbVITuphecz91M9YxG
6wyiHeleU7w0de4d8sJ66dd0beCbG6PuuHcv9Q/RpZe0bmAMrPYi4kAWU3wF5UDZiNMdUMh7Uujx
KGk7bcjfOLlD5jDzaj7zGZMxhRYYUXkq4SEwQjvaDbdJGbvMMarpOfeNGyODva395ypgaOz3Bq0t
eg/QiVjTAWUQgn58Iiq54f1iy8kY4mt/5d8H4gXTDug89wONBE2IMX/SCVeVgsXCBwM9jqLJqn/7
JMoAw+g5tGpx6vPhnsOToXLCNF1F/q07NPiJQZ8AxIe05IfDQGZW4w+nusyHsBC0VO2c8ambuFtH
F7u0/uOj8TgkgIq5xg7fbparm6gGfANWCydvto50uHMuLzrv5TGLd8JnwC0L/GFCGHhc/H0v6TDg
pXocENmEshd3Q9N/YFK6RwOD6c0krrUCV0vIq0ECs/9jAsa0vI/Co+MLm3EPuPqH8RjTXEzdVit+
BWYzbGg//sGIfhNgyzhSA9F5tPE9OTbc7K44eVo4u2bFqmkGwy7Mm3CUjRtWM70Axq0cxGoPQOAF
UGSw5wC5JnFZ7CGucO7l7j0F10XbvLk9qSMHPL089J45YD+DNarWvq1ncXuBx0ex6RNiA9n9yOgM
Tksis2eszNgb+zukk3SB/gKI3IeqWkfSTCp3cbnMu0JNLxkFQyqBpSxp9auRSLmtetBhY9P5aoOj
SRG9IQKPFs0aUoGXaldYjTwV4Cw8xv4hHfwt+pW9D8Y+zQyb1bamtUVPKTM/3GkqXOr1qCONxjdI
TyqJEAGWZTymXXC0/HPK0Q/TIN/kCTNHbn5Hv3TeoYj+gc2RMB/vDj69JcTeMLTTUPgfWMohEyrY
H6K40s565/8GgtUaf7qFAJc0qY6BBlPN2z5bzoEIOVLbCyKdkggEmOQeqqJyJzRl9dwiBRkKfrty
X3jrDoOpm5ABGIYtne+F+NUl3bM50IjO0IuSzcjYqCy890iRMkf0RlUr/d7O8oQh97lXszxHsf3Z
d/G5zxnSFLX+VAIYmZeftLoutGtWwRA5FDVNISZVWVx9FJkGlmLVIkw6eRLzY2l0bwjUfmp+HRbl
oWM6dXQzkA1SkB3vAG1kZ6MjOLsz3ZF4POqmeS8QApxE2tTEUGmSz7o3mQb5IY5JG7fHG88yIMHJ
L0tOh4y2X9c6EOMXskuinj8P9/pHScCXQ0SeUd49tcHF4t/6Fld2jaPDJA4o6C6dZR6yhZghnZhb
w6RTnngENYwekd/jIoaNsIqH1oi3A13OEBphFXoLt5bEh6sux+6HQ+wL5ZhE9rv28Jg2OB/IgDZl
ZmC9bNqdYxuH1Gn7/TS9aXcGAGRxMxuW4tD2X2Livbaa7pIKpplYMOMdPfsnRvgI4v2t2Y7dDUCb
OoUgrU2ZhIzET2mwPM+l+R1VqwPD8sPUm8zHoDQubFXUe2n2ChKB9NjuGzZndejqK/iYt9EPHvKB
dpGJpHeT2yJciFIKE8EnIdcXrmwb0hYGsugVrS4GEe0B/zOJp+Kb+ZNF1yVapyJck1UG78kl8xxl
EAeZRJzBfODELZYrT7uaGyNiJKYZX1KSVLtkaXmPiJqj33nKzYJeOJNNF7z7gHpx445NfjBFqGw6
ITIgo8hcxK8sWS4o+qdNbeQMMF3/wZuoo/Ex0LOcmB4GouTSRLN5UMmOv2dld/OIG6kHfAbqKEm8
PizG/I3co3dy9G5R3uxBYwSZPxxlV+JtmNH35j4NqRjQM1IT7rrsL0R47kZvttmuaT2ma4+QGfcZ
AxzZlk4NTLedAZmX+XNhjQ4jCWjsMnIfYm2RsDXQQPMF8d6eOCy+SwD5hGJ2akIxaR5gsny7Zb1H
7UxLAAXQFr64s1XBwp8SE1MiupyTxJeaduOBB2HuuyxADdYX79C0iMZ2oMD18NRE5fDKQNgcso7j
1ERT23cFtBACexIPnRtXaKpowi20mb9MjMLpY1kf3I/IkuW8cnkBJ0DYAdKinW6ZGwGbfy3TSO05
/YkWZa9WZNOQWdCXm6jM78xIvLL/HnoLwBAJCh+NCHL0WIu3RQFIKgc/52Zy0MLaJs3eovIfR1HP
hwjFCDfTbqbp6yIsGOqMQSJNOsTwzuOQeNxzF5ZW499SmvXMC4pg3wX6ql2I9wjAruUUvGDjgg2Q
qu1CCpArXlU3onxKa77VgjvRin29dM3kn9X0q8QdFLKueJPpjmwa070a0WLuYs9MoLNb6xejOd69
i8Ixdk1VH+rCIQoPExNcqApJEoLC0UrZDgjc6aaF7n3H5Npt+cPNG8PV+NASSZvMTMcL9WoFdb2n
kMOAt1T0DVvkVK2bH9Gjsuht9JSVy1nSGzSgJEq4Vs3VQdXjbaAhKHLJIsAW4gaS7P/D2Jk1N65d
V/ivpO47HOBgOkjFeSAJziI1Ty8oqVuNecbB9OvzQXES33tTdqpcLre7Wy2RILDP2mt9qwCSSENf
OJooxREP+4AUa45OGDhYfhyaRsqgk3yaeG9DVXyZWvgymPIrDzgSGR3rqTqh2xWzzAbH75vDfmHU
EVRigP5OYr5aWen46dT4A/lxNvB6sC4l/rEcLA2lclDQNWnSIIWvKQOMsI4yXr/QKmGlRPQ8p8Qd
tnbR40qkIROBfggWJiHOF+y3Wh3vabPge5XcZvopZaopr1mk6MkZUxstobrPRInew6c2gq6AP4O1
atMHl66oX90Qx0aYCpYGFQ42joEJhg8uzQObt2lVY5DdCraSK8OsLR/kF9+17cZ+NZj7ZkBJFOx9
AxbCm+9bpYwHPvdesuorULpRZH8NSbvvzZTNetuSdZpfkFqMtSo+3AxBbeiL5SlL049TpZWfp+62
bwy/YNcJHM8xjyO3x9JkdQP3EFJObNobaAmsi4ar4Pi10l0TuYETP7duJn/brQ8m/gwOaWodBwrh
cmEQRzx5T1zmDHqI8ysHoxVu3oLSga68zeP03EX2dGq0nuAw1cQrE09WUWqblArhVdqwGcPvou07
yuONwC43jRD0mOmkkOu4yw6FUS7zLE7sbodjPlp7Dd44Th5blv/JGW80zeonzAzBHuD0g6M8AXgA
g8wAY7XoI9SSNm6uPOWNVUL54lIuDsgi4yhtZwV7bcDIhamCrQiRoJwhpe1CcBg36xcN7yqvP+pF
KdqfkSHegWX3YEYnfRPirbMb51AobgLjyolZDgNWjKkZLG+iMaHau8aoQH0vDhPMBL6hxHUKbihe
504Y9QSG9ISSVphKWxdPB06Fll6Jrt0UY/iRYcLKNeKihuIMi1z1KszJ9LOCKS1bhBTJTiqRDUv/
utmErkZHroXQ2hmCrQdWNR/yMw/OEkAcNumNbMfmSFPTHS2HzY3lwQKM6HkIBTt/rOmvAuRbKbOG
epK2PRB45rNsv8/ugGyro0w71fhYL9VTELV4Gd3x1upHRZNcs4YKSAG0NPf46e+FwM4Q8yDdOW3a
80xgDAfTAmhkpDOLW89LLjkYTkb34A3hpmu8z4VjqyjBGzAcjro5bHGwkjmeq00fZFs9RqmIigY9
qOyPmub1zMiqg8zqMV0ZqKxjz9cDm86ZgmnhcRhpheb+L5T2OLN7tNXARgLmO92LlGL3e90jNQbQ
M+P4wZkEH67DFpsKVBxoON2f0jZ96aB7rwlZ6Ju0CLEEyeKigeAKbY+NBjo0g26009yAYlp5MEL1
054qbFaL4Gtni/XIKH86+XwXBiMQmbT2B7jO69mavfVIduF7vKGgClUEiiZdf/Ujl+MMzgIppwRt
y+PKwVTRfLrt9CaDa+dw7mpy0kvFfC2akEarmL1umcFqrEIaVqJH8h3GLqtZA2ScLKLIQFCJ6Zaf
8VWNIE05WPKrjBxHNnXTrighVmSejtIdj9E2dRUzTMAiOg9qimBUftK06i2MMO47HFsRy5kAeZCy
msr4GZBriuFJa+M9zdONP4/YHYLM6o6VQ2FSwxpb6xscCZ5ZbOIDfkprPZnhw9SiBGnzk0tN1abF
VluTmOOJLrZ2RwsGrK1pVRpm52cjzxUnha+FCeiudbFz0MIOniKnmQUWRtbX+aYmYro3m5LPjpl/
YbQG25/GP9DhHml9xABDDYarVdd6dF855v0Cf4mTh8XfWqiZkOFY6X6cKirpS+IBWv2UR8ZjF2H8
VBbQxiy372ScsGZN2hvcYvHaCJ2aww6SrxgRn2zEWmG2Ow+b+AK3VGtewH5HVcd9zFpoDzP1I/Ps
n65DiWNhn+p0+CwyejkFK2oOCMRzDHRozNEffPPNccSHvuJojyNC2HCXjF9NpaJzFufvToD86OJs
wzc2zre6l/nNCe1DXqssvo16lDMZQ0DUJV1hE07iPs+hX2sfZgAGvPN4liXZsq5Ni9sose1HJyou
hCR+xQJ1xiYS+tFLHoE2xLMC87M/aANlsZW3C22cSF0TX+o4fxpnvT4ohtvB0X5GrZGvyet3Pp0N
KAJx9T7UpnlCjUZ+1eUV2rx9Kqhy0JLR2VvWAchhj+eRVWUv+v4UtsVOnyPIasi9ZWLSfwApiFjw
fWynuJhK6lhwx3AHAa+/rRLnCu4Az/CSge5hPV5N1V0HDEgbkkhPHaEGNv44rPSFeYpXwueulWy7
xnn8/gLCVhe0eW/jdtZ0ihq+DZaDWzcwhwNR4sqfO8DpEakzX2O4nWXgXBYIQZm1GOWkjGlrZTub
xxr2pg6Vt1A9cSa+tbLmaduO1iVNW3HnBeLQ5yrdCZaQ21FM6XZ2XlLXArNnaDGQSW1x+ePlkKhs
AS4tmkzjeMw5xy4akNvuJrt0fdwam74tUFMqGPghZyQqd9pDbnInpWTeAQSPTOSaLyEFtD6RJDx0
nNnYIlJnI+uEvAQVU1Uc7L7he5VGM5vLl2KM5tk+Am5ZB3pqbZqYuVkYcbRHb0YRSx/snJ7iDIjS
eupN7AxdeQZ+fO7MUXssPzRMwT4uoOD4TZ1L60saZXI/RcNDhIqyE7Prbp0GskYc6+KAS/Qm0QOd
MWyGOVB3SyM2RhqAgi7bXZ5CXt0wybcjRsZiZPKC9xzqJNlSl3BSgkesivWDWGjWc2zivOq4yQVF
hPd/pC8SZXITZ+z8yC/Q546WYJPtOQTGqPuu6ngmagzxM7KpTzMPD5M5+e5eQiuxjHxblw3lGkl/
LnVNsWVBzKtah01Cpe3tweEOUQ6zb4mkeIw8be0Zt0038NluvfeYXsujlYTPXtGYJIKNt37q9a2s
q2cF7/hCShn1R7q3KfI8dsWbIZ7GB8LeiKdgkEJGjGfLlQ/fuOTalr/ANxRrwZY3RJE/KyEINUIF
6UfJPSHkbTVCAjVdg6CUhD9Tzr+XuWQsEIrLpQP55AcD1vzJCHiaM86+wic+ZDS6TyMkUQymjNAz
Z47UsFgfUtL9Hmf5TaEtE/lcy5MMsYt4ZrXPTMN5oeB0jWQXfFnp+KolnCQd884ysZXoxKhXU2OI
qyeKr3wBx6KaYv8fc3VpiCfESwwbxd/eu7l9T7fURtQo+AaTwdFdrI88w4wrfiYb10bk+VU3n0EA
5898Z/oFrW8nBNS5WcrXhhUtk/qKfR97LWw4p7JkCOxT87lQrrUeUxHyIeNNZNjpLi7lwqG4hRTf
3ubEUjdCBa0f5bLznbwLViiG5akIwy0m1QplcBDs861HZ7Bo4cNLi01MnTVzICQxaNtCRqh+Sia+
Wd6TUOifmSCBbLkNaQOnOA+CxXSNIdyqEIXUE4ATiza4HIY9p8VwtF5rxea0Aj+3qnLX23D8zp/n
1l67dlDex1jg2qjSd7WIs12d9NpzlIuNB2p7TvAQBDo7R/IwbPkQcKgdGxz5MKec6lW3zECuB0uh
cq2TgUlh4iT4Q1uiA26UszVq9Uvn5fE1KvGb9CUPh2Eow30Ojek2U1axCVjL+OGs3Ruh1t9o5Pd2
4RhnG68406iM/ZBn7DmldgXDKCfhIbB7vwwLHO6ayDfCrO/dWbzM1GYbRZ1t+7Gmy2b5lHrEn2+N
BB/c8CtDxA49ZZxC40tCPTy1uPlmhe/RHUxjk9kk8Lh1NYcYHgHS5JvpleYRdLyf9Z18zXFlVwYb
Tb3I622QW19VMda3Lh1c68G1NH8cig7Zyh7vVcIk3Z8GD920yvTkFhGGpHi6MpogOaJGjXsbuH6g
O8k9RpCzQa/ZigOJTndM/ziZ1inlJLMbGzamVBOtRagZzyS91D4DcGA5g77DJL3XvzkqdF1YrFXw
dOSzH0zTR42B/YZ8fLnX+5giXZrUnL7R32KLyP+iJtp2n96lpStWItLzs9vNGUeLuNvKNEwPgvoV
5qCg2HEA6/2Emtcbj6NYpXnajhUQh1OLxVWr96de4iztOPkYgs5EPgt7gUm+aZ2NrOxkB6Fc+Obi
ZOejtyXcgJEulNX5G/LX2BRTSmeEbx9mGNKNwGSmqqIzCKhDNVdvRf889FN8G+b9RRkQjfDC4FNl
fAad0L/wYUgbuBk5m5khXghhy8WVxC3GqzIwHlKNNtehOCZdXZ349O2dRsFTtdgN2IGn3Y5sAOlP
mcKrp7iDFNb4RoPcFUrnkXMRBO4OtLHW2ZIP0Q0+qXZfIkmeEODfkzThKohzC2vCEj1L35tAM1l3
cz2RW0H/9cpPVzee4qHh45pnr83U2kfI0Uhwzo1j1MMNrpHRD6hT34wdjnBuLeatlhZvuuBJPoHs
P888s/f2FIe7pOsvqH/pmULMcht74jhZtXsuSgzgLtqiiuLmpA2wD7FvlmtYILRhOPFDmmTToR4M
3KZjQTXkpzPTq4CGN53DkQ0RkhRrNo0ERyX66KFp2DCb8XBnWVp6dOEwHan25DDfojdaRaZhDCA4
lQQ1QmLfM2Gocz9jY4jGIbxRUB12niLxyvBNW9tKQdYuksHbRgGyvae/12nORqNOx9skkIeCmD0t
0MQoSQAsjz1SNX2VPOVmN/nf9Pw2Y99jiqVIyGHRF059d4PkEK3zqDpH7AJWDoLHqiDKmbYDA0Lp
FPvZnKtTkssfI0PTBjotoRYv8TYUPPcL97KinbuF0e1wjAPx+aPrSTVCgvFbXaUfQ/KcMGIRu4qN
NVzPz9YEQ6miwPInRFh8JxHTuZnc0RNCTJGzHR8lACRh2z2TOl+p0UW3S6xb22vHi1owb1VU4sRj
WHc516p5Slj+yhEHCuorvY4WmZuiP+ZP9IVqX6UWH+Mm+eV5QjGQaJhM82540yYusyA7phJWimpf
2jobKdZg5QE75ksnVsGWxGXsmHKqUcnt8algFJ4mrOnlg6tp9l3sjGgkgleIHSlZpJ6PuHwXHTxe
I43mrSVxg3sNylycPNrW2F8tfgKn7q+8e49hg1BkdArbowkh0LAvDXd1uhm1T5xwm4lA5rvFA7sN
nU+23MaTNrWfEc9asmEvEfGFl3FMH/u68o42BjTSBYo9uitfWdZvphxPEfjr+ZVadrWaKoOjRxCo
Y5gFAL2dWSfqx1/C0srtVGNooyoSqwrnm34mvVsMMr2Ebf8ZZzOD8aR5vkLuPFkliF2YJhvNjcU7
JpxDppXHMRumV6BvPgLujBSUpDAbHiLh4cy30/ZQeqxvy2ofBlV+1gWqvOGCJYtDKJ1Vb9+UCJd3
M+u3sw5axkGoUQiJYcHGcBEaHZ64CuxVYy1uc5s5cB5/ZFpqY9pkd6pVi1xoe8dKi6ND3hNZiY9w
M3lKtmD1Zoa7VWTADBedeuUwHuGKpbvXnOrqQLfZa1Bk6ZFcT7mr27bc4ng7c8rnp85zYyuo6Vm5
boX+zpJGK55juwppiOEmw36AJFjUvSThbJwNIMQxk02ZlTknSYvjflWn/kz9iY40oTR5SOrBO5lQ
jgmV0PIQhfdlazuPClsTZq2CeohiAiDgzSc+qx+55rjHBMt0Tr84L2F5kwf9QxcEwCMDPrGdGqDk
W8X7bBTSJx/bBBM0DAy3U5NrR43iFdymrsur0FaXbNpZDCx3Oc26pWtRo5bAlS6QZfZxgcAaJvrN
OLN04K10N2ba4G0z7M9CKCwqE2ocBP6VbpTEyWNJaNdNH7UazZyzJ/7A6tWjsGoX8bDWY8CWGv1/
21yy5CKhi18wOhap+YPrgn0usn8irGnTtYVvp5G7btWLtEiXAm5CZeA7WQGrpZhARb8kg4TeBPbF
6X8KIBPrxEiXpl4YQTyGt8SVsSCbEtvLWD4qaIS73JmeOK5pW5vQ1mZgg0IXeUnOFw72dhoWw0tb
L8OUcVZhVPkDfnd4LrjDrYs5tdN+LsU7GFbiL8K75fGCDCMbRYMvl9tojC72+LQ+ue2bS+LuIsWE
MJtPxxg74jIFJ+va1rA0MCdBA9zquh7jLoGZ6EbTmzbED3Ja3BbdyI4MITW3sHXkoeObTp4dOx52
ejMD9xqAEX8/0jOXhajSwaF0wX7Wv49MjIU4BZ7lwEUUukXCRcbCRXdQyiKDy3VAHtlNefs5SPAS
6JtHaZSPZkA5kN5DakWPR0nXwxdHcpyC55Y/SiYUlLyF79JOIthTjNqeVNWKe73EvaE6Es4RfgeO
1NyjaA6mpqC1zpOdIJUSEBg5LWzGBA4OcIDvt61ROpsTrXyoSz4mfHRpM3fhNTuJxkca+9SpTIat
CX/7ftJ57fQROmyMMYrs29pMVLFueOPXNPjMD1o8kSeMtshQPabBy6hP1jmp8EdgTY0u+O5YVejU
bQ1zpPmRIa8Ukiw2Ord5qm1z5abBU9Q0F+5DnoV5u4055EecYiiE1jC02oGDWEzPEhkPbNdE3j2O
TZ55qjJY9dhXkxH3lJmU/tTZ2ibAyLWz59Y50+B96CmN0OrevGuomFlX03FyEvdHjxvMbt7ZDk4/
c9LVC6kCHBOjLrNTB4g/gB8SRfnZSLV+WzcvcZ13NwEdYRSuBDxoHBb8mYkLq0wb575cqKyT6MBK
ESSbCDHeuymBUAoe4jMMC8947buuuNWrKN1no9EsdsxbBTv+YXAhEs4jnqUalfKmiU/SnP0a7vxn
vswxwjlSV2B8yoHlk8Y/iNdPu+uW20eiG/WlTob2xcUcBbJzsm/7iAtF62hvFO19GoeslgGSrele
D2+1MD9qSfZaDFnxGQfi2GTAcPQxvKOj+tBXtkfZJQ13y0HlH/M1/lz0hJ3dcHWaIgRnZuO7M+nv
IEV4S2PXJcBJP3qG+MO+Pyw8hqXIB2BWHjmKpjuQ79wIMDhUxDeCklBCMw37znD2ES1Efu+9TLPO
FInvshJy1yg4k2E8GezerItLM+lqWCD0PL82HZP3ucKE4Xdty5O2zod/8hPJPzU4uBiJHFMKODSe
p7t/hN2lyjOSElly0puHUbhXjTr2jkWnBfBjnY4u4imP74NGpVGmFVtu1fGOH6327ARIll5fPMoB
gsIXY2LdGAme0CBGZIgVGn7bguItZvMJD4t5xGwHZUQbtV2YC/sa9v1SUFa+gANuCVHwX5rF+t3M
uQtMiVWcqRc7ykNnm+Vdm4fVMTe5DuiVyE/s4d4l5sojJxM2MDU4lb7zEG6BU4eTc21y8sMmlrNN
7lrhTaSN4GB1cDB1rn/2VjbiV8UimoFw3Md8l0cxidP3H3XM9zaT7aGtyeyyHL1r0mm8YHVma116
zu1M3sTGxH/OQ9xXBgVn1CP4HaeRU26Xxo3bztKHdxav6QTQrzb7qa20CiqSpDjUE1TBSeEk/sfX
pfkn+C7vIiw+S0AsNJemzN8Tuio0nwSJMl4DPbvtzEbuw6V8iwjJWQtJRQRUBZ6FLHYgtLptF/HR
LwxzoSqSH7f05m55ZpQ93vsMiDhsSDlyH033itz/JYCNH8bUVSKcUY40R5AJh7ehsB7JcPXbWDXR
ZrTUQ809ozHhlTpmh/O/hfPX4s6z5ry76mLYwSGU/6wE4f+6fKVLEYpu61Dd7D9cvk470TIu+cFN
jYw8o025m6taUQAxmTzBuc3OEdoqvYAMoIOH8m1zPP4nr773J0SuawMvoyPZMhxBFcry9vzdbYHY
pD444YDjrUm5+YTahHMJ+QxW+9PiZ8L5em4ydXbHRn/p+vmZxAUOtXH8IjX+TDLce8vd6McoKme3
pOzS4r4mYD0AAjzgNqxX3SyIp6FuYwzP1+CioERpDOCzpp5jUX44M9la16IebqDQ1qKehmwn8dMK
zxuRcnTxZfBrvRPPPUwTAbVjyQBuoOh/DZzhfUZeWLNoN4VF8A8nIAOYai84hFatk5AOGWKwZaNf
T9NwMAMCKwqX1kwcc2PX1LXYHlFAo0ZzECh0HMScNWn0pyx+m0K8tBaRz3WakMzpPOtFRrSnpPzf
gb5k6FmkdTNClF1qH8ubWFLRslLM5yv8ZRUSJFH4iUj5TEww5S5AI8d9yPgIMgUm76xfEfBYGEfs
owmBk3W1900LJ1MZHI1YFwelzklAWibK7ZOOl2riB/DzmA5HlUcYgwKAaYXj+X2vtRtwMEvn4wfW
58RvG9SZyBtelU33CwXQ6PWV5+ux80jaG8sQpJd46XBt23ydtlO47ZZpPgyrM8bWM6Gw+9wAg9yG
9CeCh3u1JQmg5c7CtN1BqsI12DENSu73SmLkxBLUAMA7uil5e2dEh08kqAqRf1ZCv10O1KlQEnwP
/qLAckcuhZ5Qu+YcZ1HcJo2cWPsMe3t2PvQGok/YV9fBpf+yKZ4tvX6LNRJ34wBF2MTlH6ohXgub
f1eQ4sG2W10FdI6Zk3BLigF6TbGGM/vQjgbeOYFBdzQudZ6PODujfMtJdFQuL60z7SgJqLZkk7Ax
QnIdLYgAvV2zQFbotAONJOQ1IPWUedTsWLDipgb+zjOmk9cyebKbKt/liuYYpEc/73Aqq5rvTXrl
fM9RbL6XFnncKUuSI2hmvJHRYwEXfV9VuLQqTQ9OteD9HFGftvguSqp/gxGOo4AqFKe7Oey9EzlT
7SIEyWxrKA+V4+U3YTDnN31yl1TCPXLR66euNAFAGCZzqpNyeXYjmkYRI75kUcrWxRbiYBsivHgR
l31qVa+JAeZhKJFClb1ebqMeDymgoA7vKsfvrMRyVVmL9wtQ6xK1Y8wbCMkl3rXiOHmNevehbPEA
BJOD7XpxU+ipw8ota6+ehVEgxhTjF6ZVnOLQejSNIbqKKP/VT7k8yIzBLOyKa0fZFwpktLYncUlV
VO0SzQHOYkfFzjAwRcRAEQ7EaJd0NhZvDzisE1CJXuC4YN92M2U6nGdWk1tWk44vzf4nMX5sNwVi
Eg0Bgh63rz7vMbsoi7Znq3XkVmIyMAoqEGiOd/qVGKf+VAAwgEBA3EBxgjBiJBVaXu9biVQxRs5Z
iCVshRNr7eTifVC2eQN05EkbMnks4gyrVwhaK4+s5oD3sqvGg2C/yaXAUNH1U7eXklEI40xI/WTx
PjoNnSE49mAkIPjkcxDfFg3btyA2jTNpdGkrh92jBVQ+z3+1yowPcaZVaxl0t4nJeQxHBgc0Z34k
Ct+cClzAhCvH/i0pty6+oyzop9sqcLBzJzZBwaxLTvHQTatU1eOdLkO/wzjxACRDNUl2w9PhCcJi
e9vW8/0Mk4g7YnfQypmzMCGTJXXOKyiD/CbuqzfmCjCisZ1tXD18aLrkfS5LOI7mu7msx9BrSTVE
1aZIHN6wIQGSEDcUlfRGhkiEDPwNhazS8aaqmFlSCphGNp6+20oggHX50tVGewej7TQ1XL6FEyWb
ZES5pTijWKuxSA9xye4W5yIgbc1GjSp5rOgQSXbzRK1Z75BIw4EfvRC49l0bJLk+mt6+rdDO+wrg
U+EkL4WTm75Wu1zRsCTiBL8GoM/ILwR6tzbgiixqmT/WS0vxIrX+4+fv8oz/HZ50efqaFschD7Mb
3dK/f/oOnZzoG+0TTNxgTFoK6QBYZwOZkMbYE1u6c2JGoO9/819/jP8WfpW3//Xl2+/2vR9lNbFn
jLo//PI/Hsuc//z78nf+58/8/m/8x+6rvHzkX+0//EM38Y+mbMtf3R//1O++Mv/63767zUf38btf
+EUXd9Od+mqme/BOWfffrYHLn/z//ua/fH1/lcep+vrrbz9KVXTLVwvjsvjtb791+EnV+oKn/59W
wuXr/+03lx/zr7/tVRF+NNOf/sbXR9v99Tch/iKJGrg6/HgHZPpy2Bi+lt8xnL9QF0ilEAXzFmxh
i98pyqaL/vqbJf9ig4WFEC5cRiyaDX/7l7ZU379l/8W1TMfQOb7oUtdd+dt//+S/ewf/9x39+/5E
kwTM768kICEe1GmOQfwvYZt/bHEPE9qMrAKcfNansJoqs8Jra79ajrjJq/paDBabUGA/Sk6caAmn
+nzaaI1WJ61Mx21c4YhOAthyS/4IpQD3kYJWW0t5q5cB99clr6RfKAbdJSM5pIKRZrIVnq8aaOdM
xS1RjqAn7FX7uIyI339PI05H4Wq32GH5Axi8nw0rzTet6xYbyvBw6FV0KnT4Dr2MD2myJK/qJYPV
5RMWcjA8h5B663VpG/uR9rIV4xTweET5jQ0PS6bBYezhQpDzqgh8FQS/kDhrPyIKFi+ZsAChbtUv
ObF8SYzBhCc7tqTIYq1/iMengHCZvqTMetN70kO8SJRUAX6kX7NmmhwxzERuhHXbi49WhhEMoVjb
pSlBMr2A2hmH8Xs8uGcyDsOJp/AaCRoItXF0AjwdnTbsRzZbx7LOo/2ohjfJqQxk7HmQpl9aHuIS
zBbuUjniBYuYbB72Mkq/sm54NAeMy+Wk8DKCtIkcqDK418nKfUmXyrqJl4P19AeDJsxK2/uFQf/C
ZcjepZwOnuXReSP0HaxxoFphiKmZ1ulNZetvs/MjM5PAD/JoR6a3wMYAD44OlM1UnPQA8bIxuFnm
cE7XWXTEzO5XNd5Nb3LxVjtYcPVW3eG72ZoedZ2GHVE4XzdM6p17GKV7iCHX4V5pFvstdGMF6HnO
WeaFJmraGLl3psrS1TD1L6ZTBKu59qiuskkVSVa9LOtQlnnoEBctAUbaTN4TvqHG/MVdVK6NJnrq
MvFqBG9qYf5o2Y/E7PCA62wfKin9KRA0dq2kruVHr9sJuxq3jiJj3XuM4kaerZKOfBKbuGdPG55i
zbvtqvQxqWEyTCP7klwBaB7N94wiVCLJrrEqdOrnHIw8eOwJWHeN8FWWnD2FizGPIqQBMUFOhc7a
jS9xIfsDvYMXcmVfGG7TzXztcaFuMbLS9mpyPsVsQpbCMTdwfZ4Ic2TnZtkIES9Pb4X6TMYGcxFO
scXTsrGIEdLOST0Up+gdRPqb1HoTOgZ8g9B9pZfMbqPmU5VIINEeBj/tWlYmTrOdQ+OFRkpGsJGq
xEl2LtkgiAFTV+9j3FrVOHxKmd0KCTneSApmDc9e56LAJFLz0NZ+egHriqSlIXBu2NMpargKe8y3
ucERYnRnbSsiDKv1qG/KPmZSXMzPhpiKPeLv2sgpUGs7WPvY1nIooPIrS7V93QXZZvJquKReilHf
ngfS2Ua1nUIPY5/nfKLRPwRJJbeOrieY+khTyqlYDa2s1j1LNSBrUX/UPZbw5rNVMAp0oNq4Ewuf
PRtm71y/60b2mlHiFzOyncdASHpu4sJoJdU2Mnq26MbB+l18ZFr2NoSSjaKrsOKO7kdK7TAN7S/V
RMq8VNS9Nq51DRhicOrmWy/VaqZgqI92zPqziniVl8sby9uyTK63ELFqYAR4MYi1mxPeXiy/Mzjr
rZHs3AhEZL+0NhYD+mxR0yGr+uVuBlm5pnS4oAOPq5OcQs+J1YqbdxMe19qkkxJ3Kj1XgnoqFkvo
vwNLTyxXbFo050kzu1OqBPwasmtxYJAowxK/KIlSj1+nAvLMHKMq2LncBSKceTdZDQeYsx1XVqdu
qerSM3qH+9SFoHLbucF0TvunNHbUtmYpTQjic04R+QhGEV4pYTsoFmSFe2vrELYi7eAZZN9kbR2i
fkKhaTNeJ+hBO4QfkG240PdWHD0pC2tHDhwKQjFA6DvFqm5tj5y2TPxh67JHKYMIESruAYrBkfAk
cYVJ3NWZdhkTD55sDFGm0eIn0OG7sGDUlTGJ8rnQXoys2BV8SEN2P1K89uJsGorkpKvBNCF1LV0c
cR0l2O5e6xzkCRvPqZuDektK+UVmAwnT/qm09iZmS7uiheQyq6MmyBKatl2vCbsQfewvVYdhNA/w
XmrUG4D6YLtqyJOH4IPdbLQ2sxPfAdeNIRuu+bi8SkdxRgz5VE84aUvBfcG0Q4QWW7wSkydHjAEW
7idS0OBijCzl3diV6G694yuzKDc5cK9sdB7gCzD1yvBo1OOJ5+SrRUPVqlU/xyDXN4N8y+g59CXA
gErgXMW106zpujs2JtcNRCBAB2NEKhdU9jrNXoPIeJAJ8Z1+AC/fFmS9FcWF3E6yDeige0E0h8My
2iYf4UwHAZnyinE74Iod82fpdD9DG6+65wKVjNwfk9EkZLRpJlI0iYaktVeqDbfaQOWFJPQ0qJGb
Nc/0bAwZF/BGrCrN3tfVsNctcCoYBfCQq/bG8PiCE+1rhk5GpiKoQT59SQFCikkybo52QH8EWn8e
HuMqvRO8lVAteywKxVMfs36nDhGWJMbSpgvMvZa5NmTUcisMkCO17Nlsq8gPSyfAsy5QVOJ9kfOU
5cgPFsLAd116Q85oPuNUHIKtjLqzNOMHbTa/PDfhZIU6FTQ39G2/Wot2oIslfOR197TO3Asdgclu
rgNzAp+CDIkhhqelERD0Cpp0umCdWTeObZFN1ultBKxnwLd9bxxsDCH+XhAy0ScpsqsbMjKxrjEx
SfZ0+U1EyOkFSHKMxhZkkKHCuT0WzRu3g/XQo0I4+qFVNcezoGtWounu27CekLKwOYYVyZ/+QMsI
HxrTfcYgYMFhc3ZlhJfLpBFrEzXkA5yqWav2vh/CniC4EUCnGQ+lyKY1h8eaFT9WAVu7hWnC/b8x
juyjqpXwrCOG9cSnZovVAhLS5FEV0N7UBSOGZwYuaSk/W7gcLmaqouSG7Dog2LsseKhnxdc1l9S4
oiuBfHMaaIdClgLvUHO1WbJ4i4VzbiCsyuFuIkq51G0zD+ubqmvOSN7305L97iJBNaT9o4ToyXF+
qccFsBXIm1rG5crL30WWXKECjnBrbFTmEqml8Ehl9OO2tFtuiLa2Q3xkheywGmTfhlmjBGF6b/FY
Ji7YV1RudVSJ4JfTlkOolms0tYgDBg2/m6dXyIDsGyehQTfhlYCkN1pjcHYhgq3ycCkHmTIAFcJd
071OeOhQ4spnWvpP6s5sR1ItzdJPRArYsIFbMwyw2efpBnmERzDPM09fH6dKraySWq2+6Iu+SOXR
yYxwd3PY+x/W+hZpQRJmAy5WrJTaCyxKGwNpFQjEpfdV+TI4qfZ2FL3ZQ3GESLlScJDLhGd6D0P5
solHxYCpYlx+oDLz/HZPDsxUhi4uOKw/xMky8OQMceAsmoo3j+EnoVPtYamVEzKQeg8KLqbstRDh
afVzOCVunX6XRbXsOvhN7lbWQMm8lTFmR5bRKboTZEw55LUe0KCJ/CCe+r8sdw9yQ2QqGXL3ej6b
vfxFCUbVGnck3GvRQa80Pk3kSJPuXObwBUH8Bq/KvleRerOqB521vKuA+llfazcOSebHbYt/LbfY
mpolOlwnF3+WmDmxk1hsudlIJ0XhU7ujFpLPVs1mCOdo6JaVHSTITcinZXNsLWmQSuXSM7gKyJ/8
EIjKO1FmCIF476Mq/e0wVVny+IvIAbGnkNqotOUmwMSKPXQvrLM/c2TFhOHkHv0OKG9hHUzI3P4q
pk2M/aGOyGhHFFFqPU7MEqzfWbndmTU2LxC9Y6d9A6Z7jnsmcaG9/qSfhP0kjNBCX7U4Gxu8/Lxf
CaiHYkB+o3ZXMYfnjrEr9MiCMKvIwl2Z2bgIE7cLzT8zs02ylVpx7CauRbQYUlLz5yYwpJyjQal+
25H6YzI+QJxX49QLSfdjki2XEN9RYsKBSvIb9PDEq6YyqFQ0N1OB2EiTv6Rdq3yM7OgNZfAzg3Eh
UCZuoSqbDiO1rL7EDUyinDyNfOCORFa1oAx38fOwqwZ5hrJJKkXCdjO+VI41BfCscNjOfEzDZggZ
uuIcz2d4qMLXu+kcgbjjYyVDyEjr06S/pJVJeowWQuTtxsrPSwu2n71+m0tFdd1QL4Ln37OPdZvJ
fhdUvsQsPEyKeShqNv66fNRm829RtM8K3rhcBx9BzhH9AO+oidNoxwTs3vFb2LEftXZTToBINk5e
bU8/oWLUqGfDK3Lx1J06PryhsY4hQFS3YtxKkChmvoTE6hJPXDOHPDX9ZbFDRl4mpnob10ymJzA/
aS7jhKFtlT+POWeBqED6MVN+Bvb2EDfFazY5bCvW6Whv0U61eplXx0D7jBxizIgBKMZL4tQXvYjO
qWFe01p56azyXq3Jl87X2YX7OoRqpsWF4hV1GBQZTt5u4N0wE1Q7o5Q786dIICFbsvjpNlaRba3P
thCkIFh4+zkF5fSbxpdzOqteVhtwKSOqX+1k/ZrtWe70zMJ6SnB9XxFEI3N3knTds8M8YAgjdus6
6fAMGs2mu0wm6kzH5r1PjDI9WjiEEY9VHbjWYXCXqN8AUnqwEr9SroBBHH4+6CVy9FI9AlGng0hC
jnpgxWlj/zG59cTFrgfLA2+pHro5IVVgfOij9ta2tblPE2keMMxwzhS4lRGnhYqN2MlUdZfpzaO2
pbI4XcvUu/DLkYtHiesc5ePKY1Vqd4RQ/Z7E3a9Bx7uJrnHDHIGp74bYxSv8qZfOr+hdiElQt8cJ
8rjmwxiocDo5PWotrkmrdVynWMbjzLKZCh+LkwEhe4/rFwUw8xG0i7DVMxPSZ8kTUabjo74axKLE
T9iSWcswmuCuXnXodykTesTmSfRmiDmwoRBjuA3y8SwEMpIsv7YVQZu8HvGTHuasn2jJS8ySaH7m
1vD53Pecf09iuTtk2guyQ2gxuvmgAhiWuRO0sxlcj0bGwBVPJGmY4bHTABQp42EdxsdJc8NOPuvz
em1i+xqZw185HEgMfcLihdCF/I2d1JLjOiF6rU62ykBHVvWxxvrvStld8Wm9FGhYnDl20TSSM1HF
H+pc/Qp1kGJVpkJwZ0igbAFgzJr3tuL8agZb+FpIDOp8n0raYYwlan5Q9Qbq0paz1p+dWf/qmwLd
rcNkUcznPLLQysi/DrUtK9tDMw/n2S4eS+LolDo/jdN4zLgOCShwV6d/aFHSL+FTbSnI02Ft5N0f
qsCbaZVnCHsPMmT21GbFG4D+azJdHTEedYE+c8TzpiqPSHvRqN0sx7pwxiF3rE3uPnW9mxZiqb4J
fxvESM4rhV3dnrM0OjZc/G4+dx7rQQO+21gUT43anM2ogZrKJqKorHfNiB+hxry01L9rOgW1QYdp
sNneLbZC5B49cgEfaoV/XkbnnCIha8+x5ls6W5ywsn2MMe1uMiiPdMUGaMr91+oSw7Oi4l2LCny5
KjQvAwouzgx5MDUO9Q7L3sA/UVKnZ43w5qCas6fiypHfggBYLsb0JFjjFhYNuFX1J0dar2RSb3iT
isaAawuhVhLu8KpFZBwov9RE+Zl07lMJ5Xzfc+St8mfoxCWq5kuMNBe45ei2Q3GZSMFo1EjAQYo+
WTQRnah/zXz4VWnR7+qAxvLFi3PL05v+jzXaxzUvzyxEvJSv2sThr9Ep/q4qAxyLdZmq8C2zuSP0
WuzMJwir4Lp04pmq/lwTUsLHor3J7KwuZC7Mmn2VncJnRQXlhjL0if47jErymGfWb0i7iPqVI42b
F0rcJ2NlfGKvPpoDJCkyHyReMEBoRZ6x0FHEQYCMW+L1QbM1IKEJ2w2SZNLuPdqIurE6BUDX6X1G
wMiGuGbKnzX/sOOnTMjDqFvvLAcAQ5Wjq6zVP4tlMNhJwhGk2s96zWQS9VTs4DyBqHAAdvA2y+iy
yIdiZF0bU/JjLMlOJJ/MK4Tb3sZjEbIoEhV5Ui1NYVoWKF3sfaxhcRd0WSqmfxucCQSrRz1T3lBc
m8AJlvrBLlBNdZXQg56BUmKof5GqcxY35nubO9ahYEFVMYOnR2EQ1IZMYez5Y6AbxjpLVw6Kb6ei
gT+wOC7YQNNGmWUdDBrBitFK/Umf6GUpa3G0UW+dhmbHpr7GGOLDIHuSNqHZmEaICVjN4zprR53i
AJGwxXJ5uwpEswFn+YDp5/Z58i4bM5gpCdyqm56ISvEqjXFRVy3jVxZ+VxK+l+5Yj51I1J3dYAce
6U+Ql8Lh5ZvtsYQxj3REBXACvFc6foNFYb+PhpEDFJVJPpBuNjIeaB0m3hE/k5j1165wbuVA8xma
fxmhoOoBPtF3/e8W92QbEeMSGVSTdYVRwsEVdOAes9yhHWYXqwHEo6WMWWcvfKUhQiLfMVZHGbGa
/PqJ1ONbq6pyX5b1j5a1Xymj24Cb4zC0CycYR/xDrnRkyQGHSkX3IMnKdDLxUiOtJDiIGXfhYClp
UusdtvF0VbnpGpNuKInMe1e15ZlezyDchXEOrMLkJvHncKGj/Bnq6WraFaSSjG8FtROJky26Un4d
t2LObmZOqImS10yWiVKAn74Q37Xp6U1iJFBZL3etMVmyqfNPwkwuWvHhtR03cWtucBRmqOhSGSV1
NZHZg/ATHBjp2pw6iu2Hms0wikX1CxLfr6oYQ5RIDIH11PkpGtMjJwOPG6iiljNDkTR1NnOiKQ/b
m8KelVIZF4ROXdul3c+iai9dx8kVSnmqSjtz2fOim8J1utMSAnyIH2UuSYORp9whZjeHu1zyoZrt
IGFgcoCVJC2yVW8wQQsHHl+oHdLyALbhSoX2Nx23FjpbJfxoBnlhiGQrJd8D2Bpxt4KgJLTGNr8j
2tqMAYXfoJzY1dlECZS0MGsYmkzZRq9QF4aPusixKK+AMW2KXDG+VllsPCo84PUKJHeJbvit6+1n
n5FrqsqewSpbUQZDClMZsGTcEQ2hfkqv5Di2Wc7agJFixHteHsnvyCR4xQkXL6/rbx3fmFD5WuuC
ZiBJjD+DhDpdr9HKYR6z+MDvj3V/PZh18lKtZR5UA9bkfhzznQ7+qVoYNXRIr0XHEznk5Fdk0e8m
jQlJl72HoVHsyblb3QTdT2fPvySxBAwfMBuXAxbbxBB7ZwSo3tiMPohdGA6NEd0Jz/RVTBkerxcP
58KMzGw7e58pC7rorjNpRpYfp4wsqjd5JDpcoxGnK8yQMzJavsUsABh4bLDVLMZiSfoSoAK3jIcf
Tcpr1sT3qaHQnIbyKLl9L1ikT10N80DJexihqN6JbGlvgPN4oxjxHQZpXxoRXzCW3rOQwg+d1K0w
N7ws+jAEB/up46Vm9OPzAenaauz0oKiy0JM0hHh5+ABmJQq9vskfRDPdqhova5uxoOCEp5NVCKeJ
1QtTFZJ6alSuw0ln1b2ogOWptZ2g1h7Du5rYwwNbs2GX8wvckOgvQBqFm9cm25LVuFRm9jvCpBtM
jo8WAQ2I85gAVNkJNflUMqqXZNiRsYTOrkGetVpIPpP1FPZNs09GObg95JtTI9UsyOBE3rVVQmfV
EBBTagPkkdqxs5JHRFATtlbG+kTdgT78SsLyVinTcqm0MwEy9i0iZYjwKRsMGLsUBgvEFi22azoj
EyC9uinSRL5dES+lb6WqDZg6CRMC+Nhq7q2eGkJrG38YSmdvJbTHbaRDu4ANvhuBcvb5M0ZdNmHL
ciLDdFczVSVK9wqoqNkLwzwgGs+uyJ0DaPPyvPDuocbp4ckz9bYY/gMOGO6m0qrb7Oyhi7MLFJiJ
P+bZkbtqIdyicnPjtguBBCgpEaOs8b4ZeU+HWHk0Be8qwhJBgat4o9Nme3NkmRpn5vdArBbGxZFc
qPA7EkzhmRbNQaG2hN7iYA7JwwDCw7ckCjIMl50iFsMd13fCQQhti1qdia0FUECwKOAh3jVzfi9q
CJpIIxt31iFtD/3WGvzJejkDmck3iq/1rUryQRZnwOE6ovqYqmG/NkxIsSv8oFh7rZPtJKcIxFDs
7FPu37mFjTM7bdCmlOKwBz45UYixJogeI7Uz7jR07lZXs+fNGo18G8ArhjVcR1CuGqSXGWNDNJ+Q
uKCEyoyPDBiwv67kzawWdrliUWEEt3cYOhEi1fgnE4ni93RgbZH+Qe9EgBfWngbA2bqQti426d66
kMOCAPGWkuC5Z7la+5Mdv0ZWzQBwFGQggStYFuNpkf3IdVw4tOG6h0GR5iyFraVX9lemdTR3gIr3
YCRUWGYZQeshqKKJbrtprwQLwcYyYOEAtMJYUMbnBBQQji1WEOgL0ygE36+x/o5GjAe6xkc52Yea
WReCtA9NchvEHXNfQRM59Gp3Stv+d9kzNYEy5DC46V6TkJi6Tou2HLGZ3K0RiFRMocXGmD3lKBEB
R2woSFo5LGWvYdcezJ2IaQV4ZkGbGTwLNd1NxGDebB8FxgHDbj6dKe/fWmV4seOIlj4skK9SPGF4
UlxRbttq3t4gHMITTx1iqQKHfBJmJJFxGgw1KwmVrOBRUnlBFiO4VSoaYkjGk7jQ4PXnhLj/48hT
lJOsNHlVa9ymwOr2DdJy1LXRiVTkZzvqJPxN+2vMmcza5liSgRgdoNCjk0TNwlDJ+kRhtZ/s6mXM
w7up0RVN9iskQQjFy6tjDPelzJ6smEyX1it0gon4CA7qCLBLWhz8CoCwHZmtNxKqnFo+RdavxTah
FBObChUqecKPPUCXQQiAerrVpgds8ElLpRcrhXlYLFSzFbw12xp+Vx0h30n1mtn2G9lZG+KkIEJn
PBNOeNby/mks8A1Vqec4cdB05VXXYQ8mxe9ajn8Rt/0sWvPJeHpHXNuzztR+FynMtAy5Nm7DyBU+
Zn6NBKPB2jTcvibFL52wBDW6RuNGl0FNAPG64TTXWKHFINf2Spuovsix/YXlY6ZGb/NaB7GdnacW
GTO2Qsx92lPakCbVFRukb3H+kOp10hd6UIRtsRHSm+Fe9sfmxlj1edAXFWMzNTiUcJ3bGVohTIb1
MPagynI20/umqGkcAVglFv5ucuqOeydDo2tlE5SpVFrHWCAo0OEmITcHi9YlcfLSNXAGWbucRDE6
B2GxPC+YTN21kmVvpdSQ6ualP3doUaVKJGrYbXmqBDQhHByZd1lQqZEnfWBelReUzC8qQNig4OrD
xlIrXr8kzi1SJRkN9D7oZW4ST2XR99MJrpjt98PyAlnWvHFA+CQGAjWJoAeYThhiSd02cPYwH6Co
d8cUFJwgvoVBLaW4JYrlkibtSpA8eR/RBC/MUl9JNym0xZfL/G4t1EmdBR6Eee4TW6LVU1fw8eFq
BJJdBkVp5zkFxcWK8HMexnOewLipLPUpi+njJ2t6sjZ1ZQlNn6cSCExKYBvANukNg9+FLAIZ37On
mhi3LA7YXkaF9UDvgA12lwwCE0WrfKeWZEsr4k+d4sganJZJO28PNCX6yc3TvLFkWjIox5kKVRQl
UgTeTChIeA1mhC4H3eje8QJjazIY7yVZhKCkzTMvsocPJ6MI3HZTWp+UDxh5mSCVzyigjw107b2m
hrk/b6RxBLCAI2cEwbwUrMG5SeCtmI4vyZljdzq2OT51PXqJov7dQUbqp5ORuaE9PlbJGjEsml9Y
yjCGYYFgl5kHqw+lTl6ZgcyTy9SoZWCXciHUeLaZatf+2EXFWxX9UeS8ngYgXUOzNr4G1u7AX42M
oJ5GWmjAJzZJnyPzgX0zGWS0qvnKcaMCFbSHJrBhEs4thHFu7CMAB3gmg+XCJd7Hdm96rVIfQQE2
QehQsraDeKrz2ss7q79MhrH59GJkCwi4GKejKoJ5GR6ijM1eOzf3MAXV2HTLehNDhcqQUI9zv3Kb
poNWHCOp+QLjE31cdLGj6Sed2Kcpq4rFyx+gnm0SIRJYNYWpS8twtiqm+TxX9YuKdxfL+mye8jDd
OzJCQbUQDVzDRCGIBBVyHKdevh4zIZRjXb6Z4fxKpPGrAMyz0UO4J4XzFNUY5EwdE9gErmkJ+2Fv
SkO5DtQOYHZoTFA/uhFVcpDJ5MYYe/TnuCQoYaV3TiN2SXUb1565hlCsKCYKPT3rWhFdC9UyA4Mt
6yUdrfUSjSi0DKEqbB6z9TSCn/8nT35TeR5kODCW6tiYW6AOd+pUoN5XIfYNzB/TtF+RpD3At+YA
7DBWCLG8Ti0LiLDpn3XxR7bkGadDXMHji9KgI4JgVwIezQ3lLcPIgTaVueIMRTUDMHzgvRowM0dv
JCtBYlgT9QLvNwQ2tZuY1wYOT1ugvSuW/YYvOA2Y9iq8/kyoBz05kqJqI4RCglox9VnYPSuYW7yW
15/CX/o1eZa7vAFZoU3mgxmVHjpnhbALMDEMgsMQsOSiD6Q9FXcOiJT/G9+4EprWXm0YTzcmBewY
EuGVAF6h+TpbUHKYpuY3VYa7Zuytw6rKYz9sjlzsHyiWFgbKCmI9tXqwGvUSTuX3rHUHsUiIrNZx
MZRgsS1IAPZFUBEivuq+V6BVjE3Ed6RxMzejckC3fJrBW5PuO+9SJX23zHfobUypzAvolPkkamMX
QbTw0ogK1NlkJ7pJGA5ZKb+IjfKnMo98tRhe8bEpNXNwUUUPNr7ugzbxvqLFVfEvQ7leEvKEzC7v
XLI8DQ3W7zLpjZebY3qKuJwJrCc0gWk4ILPqtUtRoq96AhZPDEz9SJbM2eKrleL4bKeCcZiPufWR
cjI0ScQ1wkfIU+NWq0qKThoXR4cOalXQ/ukJIuZ0JLVC2gsb5PjDKbi8dLgsO7OfbTcDHeSyavRJ
hvBDJG77OFEIyKkIIW+Zc8GEAO66AXG0T6r+GqSH+KsCtfQjK7vHMwOeclmJ4FaQ/5vMXRjFlVpK
5rXMXNnrPoqdxQtLnlA1YaxH1ADjJGBkMwGMxEcwwlvhag3pwvo0S/GSZ5dpWUySMJfb5qSj9aKI
Se8Ib8isxGMlVCQ4mjBPGcCG09iTOY/+mjURxWJtkhmb9r6SsUoHvOYus/IrZ4GB9IdvYFguC7BH
6ja7cQ2t/NsL82ksoZ6lBkI4hBNut0SXOHd6b+iBMakN9N0c9YrB8RDLdw1C1BvWk72dVbwU6mxQ
Tugn2UIkNlIK0ZIMj9i+dW2eXHM2ve6orld8nvBDO7y2DXl9BGEldnYURg7ha3CwlVQg0lvDegdz
wBBWaFdZQvkz49gMsj4+ZQkLY1mCzetrjBMcPw9qVOFXp/ZbcU1S6/TnQur6yWmhWVaMUSlPuwbB
U5t4A67UAjfH3h7Lc1FXJ/5UVtGdawIyJWD0x5iKYi/H+WQ7zlux1a0EvtNJZuO341A1DRm7OVR8
O72I3+2eRb7aOqz7ILkhhxghKc0beOxOrsN4nFAOCk69c8O8hMKjJsEqpenYh3OWn4jo+rZzKPZE
t1KbVoRnmYB6gTEmgdVjlKCKcdXCUL3YlrcQjziCOMYtutFyo8vohboY2rToWBKTHzU1/UqkeYwd
JP5RaytBQ1j5if6WkxKmxfAQWWxB+G2bJyBL95wT1WM3fRKMpfaZo3QHSz2Fg9yMvs4I9s6mqmLt
5vJo/fQQqoBkalvw+UcL5/JAsQj1wKZUSjpLcw1Boac4+iFdkZA5bGGdVq8Oq7M5mhGZ+3koYLXS
V6PXuNVMChE0MMutHdZrBROCUo0eZWGlftmiZE/65FVrwug9scsnlUBjfqj9ME4zSTqi8h054Mph
e73SiR/MmaPJjsvwvEq2np34h/E4fWYtJIKYVB58h3BYRWxO7kJFuB8r3rIqU0hhdMZD4ZBiDnf2
gmWG/RkqOHrKM6VKv8PzMbhYxfEu1+O5C+EnIUmrl+WKqWL0HDYWJukpVOUMuIHb+fPkHLpFRW7D
miAbehciDXMxjTV1FcbmwajwiuRZyGu8clNMtXkrrCF3SwEzXhU5q4y5uFFI127eA63J0w9tExp3
SKakOQRwyq8KWu0dK9i7U9QzHF2KxnqzzmbpbLqAqb7hUS17QDYHDFjVoWhtVk0cfyDnngxrHJHO
iOdsRTFmECXNQHGUgVJUwLDheBactGEtzzBDPgkirN05nL4gVMBXyBCZgitmNo9zSm0ejeimRqw2
ytl5HCWlbQ4w1k/wohktvNjOclIgT71fh29lXDQXK2FCIsb8ng2Vuk80lmtMTJLMeKh7+1eVbZQz
DWGAbtqubNHgLhlyqLRQfFbzmU8CAOqyRmf+IA6zXr20zNhRMZWMSHmWdvmwBeAu0cuwhDTGACKQ
wkB6k1oLF1F7MLB8IA5ekrNRDOlTJOvHWqAejjBJ5UoKIKpX6lul9jrbBcYSCeBy06KQSDb6kAPU
fAFurkXXsU+PS718mNrw3THs381kkTFC++42Ojpm6Bf++1hs3PQy/utsHPUcoLqoIKuLzuZRdToo
KuXwsqJ61JA8bDT2XgVDsABoXwG19wDbSVcilq2vlX200dxBmMDLSHn6+A2NCO5wu5k+rhacSOs+
Bgnfbmx4OoK/uoAWX1Dw6HhyNoo8wX7cfvbXgh+TjAPomvNPD3Z+3vjzBiB6yldSdnMEdMy7cZnw
ua7sw+xT3DnBAso+35j2m6Ub0Dfk4nFiFwX4Pt4I+JBQtoxlhILwjNFf/Chj4RlA88Hk8mZtbf3G
028B64uNsA+7sdkxUynoCZygAsOvbjx+Eg+UEwkwH/HG6leQ+Jjx8Krk0KjgOORoIyD750UrH3M2
kcq87Tmg/6/WwYpJA2AHD0GFgAAiZUkK2DID5JYeUGw5At2WKFD0YOzIlEKUueUNTLpE5kwEQUgU
QTIwlI62dIKQmAKMooSuEVwgCTAYpMJBSKTBOqEDZfqhI2sp99WWeyC3BAQ+Iq1FJiO2bIRhS0mw
t7yEiOCEigAFe0tSwOLxoSig7QwK6rnqfoh78jKL9IVOszA+fSs1mEuVOqzYchomAhvEFDH5jduH
Qo7kwpn3fst2sAh56La0h4LYh3RTiOCo37c5jArGm32VG8FQvPYERmgERzhbgoSzZUmYW6pEtwy/
oy1nggCK1W+MP/kMz4QgCnQNlCObvBmeAQunZqLChGNErIIFVzfdb8eTSbRFIsNbKOsl0NeZ+oD4
C2PLwbDxNQKRr9+2iU835W4BjCIjOmOK0b2GhGmAn6/ZvYmvkL9xIm5j+id3Y0vgcMpu2ZUat2RW
IjPYcjqwd/KRkdyR0Ufwo1Lk2MR6hMR7wLu8RnT1U4UiX9sSQBbMkDkdkGoceXJrpHFkhdSy/V4q
dj7r3B/FlifCunEM4Bd8wZziwZ11Fl2COLj5a0QjkFakkpiZOKdN+xNW5JUMfHSsf7RzSpQJYgML
63/+ip2+OpjEnaABSLxuS0BRQsnqkkwUg3AU8AGRNxKX0rbkptgEqEiCVFDcJU+48d6cLWMl29JW
oJzVEKAGv51QKkK2yLxsS2fJtpyWgcCWnt2cUKRAxciIOttSXRze9iaWj/qW92JtyS+tjss83NJg
MCT3Xr0lxFS80NWWGYPGVA2ihZWeg7FO7dJPS9duYEBZPBA5Y/Rkzyh18sew8TpuqTQEZxP+RFAN
q6iXRLPjKxpRZo21cR2tYNKUl6JiVU3UDXTG+CAG0GgpBUwdYarpaFtnhmysCM9tR3ZXVTETIkIn
IkqnRwW6EGq1X2qk2/0ShMVtrsqXubd/13DnT5KHpeLfm1tKD+vGrd3Gkrol+Ojia8LP5A6D866o
a+rhB+IyY+9kJsqN3wCSdAJUqM4bliTLt2WMD4SxfzlbdhCMO/5nk0A3U14icOR+XFjf8GNPxpY8
pM5kEDVbGlEyqb9q4KY00iQVxUQWGVt2UR9+6TFpfsCG35Mt3Sgi5qja8o6wzeFBv65MwqaQF9cW
Md0eEUnErKpeuaUmZayBvLBtHioClf6fmPD+v/LXaRAO/vf+uuPvP/l3+fPf/HXbn/jzj78OX/K/
DMOwVcfRhBSmbsKB+E+DnaIb2Og0x7Qti+OCf8Al+V8OOyn/JeEWEHUrpe0Y9BP/y2Enxb90Q6rU
+cIUXIDC+L9x2OkCr96/WTVt3XA0QxhY+TABOrrU+Er/DkpAqTmgczFi6DmFq/pvGhzjLfg0mYiu
Mc/ADdB5YmGrdGYUziGHuVaz41CiQIgWpgVW+cwIemI9e8C7Km0mCW37KEGgPabH6eBUyFtq+8hP
glhpOZZGAyKAUqU1AiTcAYqXr9L6sUSzJ3vIg0XraTaBWUfTM1YySNjYh91hvUxsozoJuQphYyQ/
Kwp4nUI2rSg9Nv7pdBuL+NCrF1AcFzE9zHF/XHQRzMufXk0eqHHOBTqZNAnf8+cVZ216t9L17iyX
tZ/OU7WiRuRvNl2lGO+IaO+UeoQ4QM/q5W0MolNNOqwpWt+AVtHrhd8XmQ/Mzgtz01s67lDXRgRd
ZJ6BOxtam/3gPKlt9BCP5d34DI9ZqT1pJMkyyXmMEBFq4vhH4fZ3LqnKHRhr51bSMNNOWB6gTW+Y
FCAQN3PBmO8ZCM125gE7YNIjyhFEUlb0X6onWS2b0eRriu3rTJXqYt1PXjv3PsF2fjlIvsc4oDsN
SqMMUtJGNP6zWKzIhicburcFlSyH30c0SlDg5msa009ycrsqflSvW4tg1qUv09G3C4oh42B72UM4
ODeFvrFrh2ujLRe8iFEV9Ivmd/E5ilRa6smzuhbLELooFDhplASsZ0ljbQZiEeruNJbKy0CGLdGQ
NdraxFXpusgZ8zRrftEXckez381UXljMAnft3kqUgZhKhuewqZ61OEW50x4XpWDKogRzIYMw9kjQ
8FeEOXg7YJqNnoqzKUcEwdwlNEM3izUXXMRZHTw3vI1D42/JlbXOVGZ4SFfLa96hiN+nrr8pl+rX
qDQejHysYPLQIC9Mo4aJ12PKKqAFZdVgHKPfvrGcPpVCP/7bIfJfVth/t77q6n/nqGwvJtWXEDZW
CVPahvk/XsxmwNJi9DbUKXiH8cUJCGN1h9P6nNi2nxRa0P9OUbEtXtTyaNj3orBP6rqcKxRotpQX
og4gzyXzmb0OFS5LWLofhM770rR4XIBJpMvrqD4swryrhnknV+gutOrOzmFiwul8VLcUEapBX7vi
xwrrv5LXdY5NjCF7odiXrtPPmjGc4MOSY0FLO3tRGbpdA4OYJVLGlRzHXj10njVQWEz8HQwUZJby
wEJZSz8dZ/JFcV2Wxkcn5qP2Olh2DKSQOFHZ+pmKcuvK3qVxrvaU3biUSUTZUGfJLTpkFOB96Fq8
hb2I4Y1jkT1kr52dnOZBO8oGzNFMGBv+fKakrTF5MJQij1MYDoFbkwse1jl2OPginHZw1wlGuK0r
lT/yDb1QHlmWPE/dAWn0/mDwG++CqG0gWdeeVjDlHUyW/H5WJ3RGCcAshoRIHHrkmwl6NUFCB/Q9
1NDqc9jqz0innf6iW8wZRo2yEDssW2qzyAMNNPpyMXH3T3Pnm7is6jzQexCdaeMXjoFpAIyHA3oW
9B0zg8YaPGS1RXRcK3mEZnoCh3Y2YnGOBXJsBTVEql046y8IGTpWbc+JWxbTQ6U+peYAItlGCGs+
TAFjO+CwYySOaxSUU8SwkJWCax0FdqtzMg9e19K2/MHkt5PrdEo6wiXKY9zjFFyVQ5PIg9VMB0Ze
Npi/zCyObhVMGBx0Itvzp7Q2/w9kIR3600ZN+k/n/2Z1314KKXSpanC+LFzmzv94KXJq2Ri9tOLy
enipuWKLYENqnzVS9j5wh3tOidSm8BfESM0t7SvyYp17Go8PTIFxeUKOHN5wdwtCtDCJn8hmzZCz
oJRyp33rEmB4BEV+Oi+EbEZ3ToAHNBPJ6GnUWlROeQ43XMMylcYMFUufcTMprbhmnN0HCP7nWi1f
ujh6NX/PRna3SaY+KjpmsiF7a75xdgxFkL+kGI1XBVllH+gJS7k2Paqn4q2Pn5aiv+St8UTo8zNn
8LP1myqahVB5ROSxa9f0Gin1hVWO3yq+EC4U5RMLWX5Z1ZVdu1Uod9WaHgm9wfLaeOlaviDwkmP/
ynd/D8ND714rU3/TEzqC9Qbn5tJ0tbd9ibZ9zKYmQKR2YcAbWstZMZtzZPQ+a86vhSy56oT86bTY
3amz6lONMppexdTMACCaIgyP3u2IMGrOUZEtW7jmeeYySNp9RO7apwWChzJbz3hx00uZGKfcKU8g
bLU1SDPwfJp+sB3ItZBqGKVjn+ewXjnxmi0SZzrPMTglQqq3fRqv31DCcyLosvnbNNhsw5kBYyrB
rhMT0OA/5wW5G9f/4OisdhzHoij6RZbM8JqY4jhY2PViFZqZ/fWzMtJ0j4YyqcC9B/ZemzDi3sG6
2rEmNHoiC4jLamtWGYPQVsH/v8UNU5QMCZodx0t6XDVJcZmvPv8fnx3rIse+ObB7bZY0mNIYrcHU
OGC9wN532RaCb5uO8vhTRU16wr21whnvJTIbFvlkVbWOgHLYiyORfqi+3FwjZ3aLkvMDCNIqNHEL
gwMog+ov6VyVCJzsIQFR2mFX17ap011gO9yrzRKuNadfpcrf7JsmDrStiO8dhlb9kW0sNh8WCQzi
DGtID0XhXQbhihRixhZbEu2+CIeWxynxzUqCeDTG1YlAhy78OdMrloDP6oPy1Dh9NgLKjr3bAk00
yb9GPM5QdnbTiG2UpAlWqTEymfR1o/ISfhhzHjrJtcRjAR1WUvnfdNKB23aA6IjShvL1AXx1hipM
F6qn0Zkr3TW1W4tGYkRzwJxIga7M2IK/iT/gsHE6Tx/Nd4kvlGeslONjR7KnKhsZJZoCETJ5LZPC
ik7biFdbVxlHZuSMbEuUHXPurm5FiJZOP1MdCehOiwAOjaalQV/RTWXYi3LJSZvoYKgWsDkYMpWg
lI563nL2qFitS3vtjsxY0waNXYnS8vz/b0Wu/Ggz0TTzU5lsd4398BLXV3ZjJRk9k/U3UR1EWoxy
lkn1MNq5WnBBoJkaVJu0OOjugV4yUOgN9FdlaEVCaPAj6Rs4iJi+DDIjgRIzsBaLLT1i2l26rl5f
p/7IQZF1tmi48NrxvsF6SlQU5wgVh5ClceqQ0HYZIBmAQnQI+LLLY6G1togrzKyTPXMdUnQ2MGYX
EVmg0inHFkrGoZ3ioNp0vsp+Hl27fvRLQ/dRpgvmeJOU7j5OnymE8ayRn7LniWfVWeIJPnk3UgYI
PqFILE/fO/0FkxMLed7q/lfQ2FUyXOnLyFe27SozrgD+KnQFqFCMsSx6EKuC3YxNolaGTdkP7Pjx
EnFQaczS0D9/i3j+9l1TujVpISkrcyNid8g6AMAagDRzPsTCe/lWPW6fqHYUzYJ1AVsUk3fHA05j
EaZZFeKGXciCRf2KulOF6MMXJ1BmUsXk5knUcRuXtfSbQd2ped+yAYZRxAoQhxgvG3ITA8Copfwb
8GPr1vqq8pPog/W09f+6rgJjr/OATManpUCxzGoihhmkLHHpj+B/yyR6cDeJYO3WZxT7dqe1BrBt
FWOLQBJbT/g3rIQIDQXb5c8leek79UfDw1VTh4+1M8cx+yACUzBu3YpCAUOKmnrX4Aa2LQNRGoLh
UcDxwT/m2gFigpWX3QFsiQR8A0Hn82lmhcnpCDccECuoc78wwVzq7VWt66+uXIIt5ryR5w/pkfOh
UZsRtRnzOJtOSEP0NjUtRODeK3jPhAFpaVwyMqkDwnX91rpKPFuKHETfop3U2j8IFmyTUBxUCJfa
l0jEyj08lYSd1+ryYpWJu8lI3hVmJCRxHMpSZTq5yH5cF/dB940CmBLWca6AmqtFbyK2Y2SElfFe
JUoGGW/uKaj0ATKkjohocuxclUXqwiyxIOoIMV8SYY9inTKXrL2YsZvaRz2DKcbOJrwsa+czcT01
oxIotGml9i6pMSv/rQ/UmR1ztvI6cY9ykWBjwtM1mmeLNypW6zP2VHEKGCq6vVV4g7F5WQSBAPk6
0SrFgsR98LLHV0jvAYJDz407jwuKOKWeY4jN4ek44m60cY4mTstrcinEQneWRT3JBe4BFlwkjrf5
rhX5tyKD+Z5hcJUK7iyAZFdnAkUxUbHDiPJTa823GT4EhksLukTpsUnMuR0Y4hKM7q+ClDuE77lJ
35MFlkm3ac7uInMxX+9BUYhCfWb2HsbKHKJCCBu5w0InHtW+P2KvV8TRlyI9UEyBIDwsNrNGZL3x
XAtSdFF58yjr849Rkl+iAhxwu2W3KIHqVZOAWuvytitKqOgrgtscVQvmkU6XyfOSxtlpGFzx+QU5
kXtC16WH/CEWj7igY+ts4pq6ZryFux6LqafwwuoqNipQJVgWYZr25W+bjLySojjH56Q1UZmOsG3G
Cmsphj4FcDslq6aOV8qEUo5v9d8yiyreJR4HcP1L2tOHDhIfdZnNm6ygrsSMWJ8kYKBh3grLaVxG
wQG6i6hlQkBWcHQPMkDjrBRfzfLYKvLosWz+BJZOQcni0NXU7lPMC8xTJYmDbWG+tWAPgmFG0KTr
pQ81Pqn9cZmb3Xxbp3ixR0zqwf+/Eaf4LeHdbke0v0K9KAEL0U/2TqYz9htTywlGDIX+LVfdWKzp
rR+/5er0Ec8D+XLlNHrEDGqVCFkP4q9Vi7bZ1h4ynzrtA5aqpAYQtEf7slie3LEN4QdajPKtTtgv
iWt8w+4EQR5r4mjW15TKg6hFjH8B08JjhNubU/SBJXrEW83gUNgf2+uNW4XJ+EkWhoulr1e5tG5I
dcW2BTfGaY0wEEcdoaamrnhaH3ns+XzpvVRWL21xdkFoEOvfuJM85lKeqAErXBZPwIMr76V8Cucx
bIU3hanANrwobKJ6t1Fe21K6GatrRhGgzgFJJfJQ4UAKCCvyhVxMQzjSS/RvZv8lbz5yfhvHXgib
HYGaEbstRe84F8/we9ySuBMPUNNXmpQfZWJ540JTLatsDY3uF9hsddjMz1KGKJxFR/HB22nTBroG
ucfK74wVlIEHUaYJZt8HKUW8I+30o3TgM4/zlMnLpBoeiYWnscWXYdCBU4ES9SaupFWOA/B8fI0m
AXR3QlQOoI2ntyL/KIsn/KiRP4ucogU4pGDpOmMvZLijZEGRdpHMEdCIAoKAER5LEhkOTqCvBefL
Aw+fN6/zejETJtt8tukYIiw/RkeDMaibqzA5OXUz6BzhItPGasmDP624iSG4RXsiKvws5kjfEn0n
xE4k98EKFYR0WN6Nwbp03XimqDnCCpNJS59dUJungg6r6N+bYh1PWvqyieqpG3vhPLZEZlppciso
wfiClikQppTlXPSe9oi1S+sJ/QINLnfAoaVHQht8Gnt9pj4n+Dh/XaIYt6i+SM7SByZDyFx7Zxzq
i7PmWEzprTlziUM6i9VPnm4/OtPKTkN/yMbPEbQvsyZHRuXH+6pUR41G2zz1sh5SskOvkOXfdpFf
H2gnMR7RAQAOEPVrZ5VvAoW9ZIyIncp/S9o8GeyeGLH5EKdqEfoENw6tW09FlsYcWtXvlob8s0lk
nmaXC/5yIjyYEj4L0cdAuinu4Ia7mTPgQ1Lug9B3u4VFqbgyhntrqAmRx7kqxV4jDY6WSW99dRUi
60h25bwQK6lgjyXTCO0XjRonxGnhCaaRUwO62VVCTZIw2sxV9oUkZHPoF+T6okWDY6LZJA3hLB8c
tVGc+FU0zwPyTsAsaLe1p0KQb5yyT3E5PiMQfJn/UDIMzXbgy1/TDxobbsqc6Lo0WAX5xEyXFYP+
2GvvJKIg9r2leILyV2cEZXe+Lv4r5vZfXf5W0l+CANzi0rYGBcI6UtZzo69I3SEf4gVpTr2Cin5U
3YT1NR4A/WUiIUWCDHmyN17uRaf+GeD5UyXpX+vqLzBcpHDATB1zJ88U0fLw2QgfRNS6HTuyCepp
sck+qA5nVIlazqJdJm127zDoihFIKOZlIJKouUUyRK+eiB+NdWE3h6bxVBWpVxr1NeuDV0tRCa+Z
BbwRbqY+TMWLRGdienA9JLkgD0pNDnV1Hgwkx6uBFpad7ZJeNKAmOp1AxRtH32mkNMIPhTeWaY1k
zfrhrrgxdNn12hbKrGjMxdotvbVjO7dLt9OQfhh9wjzuyVzueUnKhMDM7Yl83xM6kkv3HifFFcH6
E4QlxCCn1KzPqrfJoVbmxwddpE8PHWAFvbsThtFRqE8UGiWJrOKrinShL/lsCvnJWHPP3F70EZTd
Q8W8y3CPzdMI2wKfRpsSryJ/io0CZv9VoyERzOiQZL2Xqi46UXuW1q8Gl9wSfUQjfryVQSAM0h4w
Kt1YSe5m9Zy3X2IM89OaEUWQ38ivujwiSrMrHYhLfxXmeD8V91gertvPOifw5l0tX56XZt5xZRJr
YHqWYL7ECfYawP49ZCw12q1R/I7r/KNnOrSLPucV1XHanWZaRqx3sNeo3qz+Atr4GFV2MzUfS6Ee
9eRZwUUgD+o+Y8/7mHLTTOQsd8UqaFnHAtRg74+gPa3g9jIcYCzYr/X+OKMVNrLRaYxPoSaBtJic
NXlex78IBJZAs9sTBgIpmmuBgOLR1RlzsFfEZHZIJwQLWu5r4iuyd76RULziu0whw+ZQvUnEk0u4
N/r2hKE3sk643C6C8qOabx2r4y4NyxnvLd+Ptn6VZSKhJX7ihhzsIhePfXUmQQQ2Kkt+AtlF6hpZ
CIvqwilpcOPU3xLvpan1aG9GymFmheLfRqy6USX21NDiLOIkOpKc/FPYBsaJYfeAaSftL+3Px2pA
NKSuXCGMEEjH0+muNFukzmoYeFtpj45CstF+gJRpHGGhBvtIG531x+haEa/qXa7Vc1UvpxnVekvl
JZcYxW+CXAeo9X2saMtyrrP2ous2gm4seuRlgkXciElGs7FnXsHzleFKRBx7/NUqsox4mKUYgnFu
jtPqDm4/f2SMg1RuRo64VkRUmoqOsOkYDTM37XCOSYHB1C6OJff/vE8M1sJhVspAY4yl4hVO29dB
vDZWHhpJd8MQRjtAawbDoqphKGOWKQUCrmTlUPBfLogYY6MPZH7RHiFQQlcFTSBtf6BaDDLCABNM
FufZwHJriYO6/BuZyuv6clF0me+uHAzaNzvfe3XodSZo8RY0shLkhRw01FE5fJdsC5RpDKQe5EDA
jtzfIsOjx1Qf+OqGbqJNvHLBCQ451uwYCyeusBvYhkmWhMWut2tjtJVGszv2YBPhrZDAm7i3GQvv
YOIwVJ83C4UQP7ygfjJOsqtGdpZE3Qk9uqyCcJm3jZJAbL5NGAzmkgV8En/THrWTXmcMVjKWdWGq
cqaZD3NQs3ARaiCrPy0pXEeUIKtE8l79bi4XQ5nuAhfNMFf7nrEdEqWmW04k1epcwyAZt62jzL41
qPdh8P5fHGASQN2AYJmZ7KOw6oruq5BfMf+3ug7CatqX0ZVexEQYh0zenr6Vy2SdYoxkKl+ZVjtO
0mvXCjbfHYsyV5J/uG1OvUXF80BYKPdZWwNDCivmpAogOD5UJXdFTNGLEfOPGktp9g35w0Z0lj1G
q2iJ+/Stoj6gwULTxgdXaCIZucxMX6wTKjfFT/AuVNLpWA9gTpQlycerjxBzzHD1EmhKWLcLOtEh
X83RRHdJSNDbdhvJtN2gIASNHb63ivHZ9BC6+DjzzSAx+VgzI6pCaeyovfQTw5kziU6Tfhqa/pIm
62XrmC4lJ+JEvGF9myWuZbFDZG+BeCEXGKW23gQmv3qSGfmX5owOlqWsQa9nasZz8aDYNKDYKCMJ
yZ1rL5IQ6pLeXUueydowYzDANJZuYt9AL5mGoJaDdNsLCoPtBF3t4KH7f5x/nPRgtKoZp/enDgJP
aGQ3ay6xUQZDKxyYYh42uhglKQ4gaLDfl3sZlisehmg5LRGAKzE/apt56JO3xPpBZqKVLB5vmabi
Od7TPUSfJu3A/9mU7WVTlAvNz7WyPOA5IcQppzqocnocWpxGTputlxl9IVBOO4qzyxLLZ0LGzu3a
n8pODNNNOxJanLF6BfLZFEawltJhMth7sP4lh+gjG/ct1E7LwjEHkTwHeJEM2TlalTNxe/HqWJT+
io4eMwuz6FMrtcOaDVczlq6Wds/jGYbnxSqEt6Ts36LonKg/c586M+NP1cuHlGVcxTzwMTXcgYvy
e/AcUn1SU0ZrqeDIc3+OtjiwYuz8+LMUNJrFjpK/nMuA9GdCdfdz9QNZ0ZJ6V7JO20OBXxEpussM
Qndz+VBDRnnStfo2a8M9aZsnJgPPUftdDmwNFZSpuflumYfYMp8UvX5/HHmtXBOTAiK8gEhboTNO
++OQgt5az3gEKUrcx8o/Sxp/tc4iMNwIkrOEIWpA7jqJcHgs0AgkmDObbpf7qsYOYR9+VQ8HKAAB
RZtafz/8RVnnm5R3lYRwqfwdjQjfwurrtwXr5dJ2biKLbmk/dZXBc5rsSShC5JzhVkxgzpgblccl
XY84TI+VYRzzEqV0oTxEOEeNG3mKfDT9R+twGyT1covORHu8Sm3/UljCk2xoAXiZHaEQfp8if5rj
MNvfmPVgqUsdEpxk1c+XwlcaNo8y3PoTc/DglXN04F6paJXCcV/I5alc91q5eExYwqYrnAf/hyem
MCsS+9QVH0iRqL3iAePl4z0vxmcWAi8Edr+XXAVNhh9AFl7eH+BV64COOJAVoizrItior4nN5o4l
u063DtUgHxbbNQBoSRMOtsRrtsWr1dqrrsPBrMWz3LJcIAN3FocwqsojKVnHhdiJhJtasRNeFKjy
fo8RxlN1wPnMJ1eFtkKqD2OlHABCBZLql73CWIPMgh1Ba+Id5dQps00LJWdleOJsen3OxgnbFOG0
dPWaBzrAo/s0AC3ah5EEuoOMVpcglCCDCi9Gv01L8Sgyj+c1JZvIW0DIZ1mzp0NBq3DOjPE6Lx9H
DbfaMAMNqv1kFL31jimmALMF5hd+lCv2lduJm5uahZcw/hzrt3n5YtJDsX9okpe1TV3Ya+iCh5AP
jyYe9bokbtSP2zagQjxA70zTlpEee+Bc8hUR/RkD0GHt7kJ7KJoErB76rBFzZIm8V3Ebw2+Jprbm
o0oVBcgtp//QmdtK0cdqtqjtdCi6brEol5bBmqbjtsSnpF7NRLqxYdkBslHXzrXmJ7BhmBOzCkSS
1oRMx4yLIpADlbsCs9AWoAChO64h516pYu9fHKxIdE1Ey8G5T2UXkQh6VqzE14GaL1P2aiX5yVax
u/jWdjkeUy5dpvC3Va9vyzuLy6dueVInuIM96sKMXEiaA/tdjN4IgEfJYBLOtrK6NCyQpIKzsb1c
4eaS0UXTixGx7z09R5ZcPgkYjemmWmzlO7W5zoh3wHccsGPqlTenyquWPdKABTY483OaCXdyXdHp
C7N50F+n+FpJXYCofNfpmJBlDGwtH7Nd3Hz14j+zZwylfjN5Y7r0qImJNFEJXOI1ZsTR49cytK9Y
CLsW5UfnlCv/keQQXebgX94hTrY2NDCt3/DmGKrpiGXjisvqtuuuRNEpBcJ2JIiTeYSIpp0ocmCh
gydhQ9ej3heH+IB696B2XzMVDgNdnFpOQpOHW0Q23BwbFhuvpgG7tYf3XUtyoPwMZE5MqfdguiSH
ZUz8csXKkv+1q3iozSerh+00gPgG+wthy2RszSOmShOqTHJ5YjoWGIRF+2rUzjTaSRRf1GK8oMfh
h/2uqUwrlqtS9MnXQWBqBcJUNI9KU4cmobLLSpjXu1FyynA2yKKCKqYLpdw4LsBAtSuo5X2sr3bc
u1nvZ9IrwAyysPx0xZnc3qZKvWMre4a5OcBbTJufB/oa94JSi0dLvRuXzHwp8Rfpberr66XT80M3
DYfHx2TN98ooBhudplj1R4NB3iqeUkYhS4cSZXqS/6wtuxvzg6r4ebJEvlQaosM57Kg0IgkaUhKH
uWlPKgM8+ZhsT3bLljH/EkTNq+GVrYbLdspOsYsuURWYravH8DGgXk8EvloMMMq/FicZo6pwEIaT
Kibcw7bRzYck9lRxDvVJCUHZh/oQEYd7jwbd1QoUY23FwIdBupdaeFIRQIsZ51BG4VEPrpHkJCLJ
aFR6pgaRTQhHgJ63dgy4CMftIs7Tidg3hqK2fBMmpk3d4vZOlWiPW5qb8B4v/dlMhHOXzhdZIj1r
TGDdLf4IE1TcG9+FLuxRiBSAKxZ2oHk41ViQsM8qGZHDyoC8vyFBAn6JaLlTIrrtmRm1M0HyrQ3N
yavFGSCoyYrJQS7JPQNLLHtjzg7t4RxDIadWgUxWpLIAFmQQ9QzyoorcqoPJwt5dT36RG3twJKPm
uCxYMCfST+rhGZfzc7y7g1W9rUZ2i9UzYXq4wfCtUErIxhq02BESHFWeSup76yxuI+WX/kHHW+OD
WhfX6HFvdfBkqvSpnzfiXDr48zUm+OhlsKrXbUKxtZ/9td9et1Z/hQD5QhMITvFafyUvlYFurFRD
6znBoOe34xDoLLljcIREd0U68m/urhG7SyqxJwMy2zkmpTK8bW8VQuJKZC//q1rLHQCUxPW5UdMb
H7h7U8quWJ83UndAcTyDlYwF3cfv68e65TMvZhxP/vto+hLKhSUXfb4im/ZMCmU+D2GGd6Qa73Nj
XSOtvRBBcloqjbkY0AlxODGFPHbJh+pMGu5sQYDJ17l1qriXOhgxoYoQmjROTNZ/bXjo9yWNcEX1
YJaenA+elsoe3GDmTQkZUCjy9MKnTErh+KjQ+NA/s4HwwSHY5Wa+Jd363ravo+bqyXAjfHInU5WV
7OfZfAGMIpw9J7o0leGuQ8oSqOta/OeMkk/q0J/asThpmhlmxRROahLqynTU3MLSnfpO/An7sFa9
tVbkztbqpi1p3SYcpmRwojqnn0VclTDxtxx1WPbi0GDK6078pGNJ8bV1F9TGeRZ06hBs+qldWVGR
12MyixmT9c0gU6sCg2+O0kv+8phs5fTT+B7tFZUevrRKPPN4LjMnXH/mcS7BDKBnkbFaYKTBdRkr
cOWBHuqoPhWtcqYI6uv2QhKBbcEMcV0Cn9wWzIIyoJKsAZXs5Xb1S2V2NO2llaSAhNNjR+Z7CwfB
qITTXANlAxqZYv5K7UlmhprVN8BGtxyqukhScxIVt9pSwMbHJxmERH6DYL+j3d0bd5l9P+vsYK5f
4E+cY6k6bRZCQgSnn+UcEJdtT7HpqvVNOeFWd2vWRHkdeXiquKghlEvPuvQXw89ryj9KLYA83Ww7
IuRDsK0zBTC81OTA6PlAbg9VWRFYWh8MkFU3DOxsAIKl1gLcM7vR+KqkOICQFIzwPt5UECUqys+C
O9kti59sW86WHl1yh4C5jFWL0LPJSeQj+LZjjrAHVNeY2lILHZhxU7PXGuxdcXOU9NIGW7NvJAXA
TIH/zdrrXepLfenPONInvfPVAOIzMtyT8g554RDxa62awwcBbDh54EGuT0p6V5rumnPbTKGSvzS6
QVZ9cgEsf14W+WAqAclHYWsKQP61Qz0oB0A0bJw7a0Ut5ZB84GtKRveh0Bf1YV7rYZnVJ3a+5XLf
tR4uS7sDAlEmmH+3FwOukwX9xIwq5FHxqWhVLPBT2AvRUV+JRs7fhblyFxQ/axXWgomPBsnpackF
kg5cLf63oWaR01cwDcRK7JKVyed+wSBcMNvD+keaEOmlxWrnSCt0+KzfJKJX47VSjZ11travkRQ/
M732EhDVXHMJAANNlaCg7s7LmJ6mRT4yf3N68xfMYDLvNB53wSBV3kdBRXiwOA25YGf8VCEuOCRm
JXNFVX7Ny8FGE8sw+QRtm3YIUsma3QWlIuYxuY+9dpPy6obW8Gr0Agy/d3lfGyYogrNl1Bcr005D
3Ids1TO8qlgmTflmddZZrxOmpV8S91/6Zhjla9w2L1YtPNX3Ut5OOQz9MiYCPNuOUclTHm5asjDm
H49dTd0psp/i3ClKT5GXnY5jOxeZvBKvvXKPqapbMrEaqaNiXxrMA4vUw6b/1vehMlzG0G5KXULF
VkfOI8ng/cE/LJKaxrX3R1HysM6gWtkljeYJ69u0ERLezNwSyJErztGBEraSXPPBr/P7Ba1zSxYH
ozE2jdornDc02LOf9SyIUZ2obmpMHj4/P8OUrcHBJIfgFesIZIt4L0rohdvOTxrZry6JccL07E5c
n2Nao78cvA1ZajZuQE1uojjaPauexY9vitKcjLI8LZl+FMCpM4onksVcfIuiqxNSNKSKx3aHkx51
9iS5hR7ZBTACba+In9iM7BGFkBS9S+X7YnR2TTZf+UVYy6OTnRkSRaiMppZq3rjPcfDA3vE6xuJB
0vjORaafp98qzuBMLe+G0XKel8DkVpd0znCdn9c6rISjJHeebFVeGaWeDKirZLzJUxa45ST5CNLX
jxde1j0fUaraaz49q5kUICmDAXNYNtVPQZpM6CvG5KWed8CA/hRWujpdWUZv3NOV4QKSPpJYO0bi
Xwy6I6PWoEFL0nCoXvO90UXOTEBpMXziWQcrh+rpMZTfASCs0W7OaYhsBxxkW0Zeg6JZZnw6LNbB
oARJZ9mztCPkvaOgC8cuZxP2IjIyyZExt+alMin0F9z181FuPsdcvE74JFn7oCfcgHqRrWYSfqj6
a418WNRODYIYS+kxIoTpb5KOYc4BgZi2hTiAAL2EjVS4xhodyqwMFrFlUjgEfTkFkzgEKtt0PX1g
rqcddnqgGX0hPOvZ8iJSS2tq6TEifZ3F6CUe+peuVJ/NeGXjqtvAl5Z+CbMBTv0YlEsUWBV7NSU6
sQzdZ7z4LcoAS//XSMzbaUWnny4yA3U8JOa/rnGgEQ66dFWi8TKX+XlIkX7V9rdJD8rqm53G/FgP
enQdWovYOg6GaGbHh+/SfNLrZ+ET9+VSR0xIGqd+n8QbeYwV+/scMd9ISGyqA3PnE2mx5Kc5VaW3
eXTGOCczlpFVRnkyA0pOPfwtHg3cTSgckzElLS5ErbBFrNEhk++QSUjPM3PmmetotjZvoZ8ouD1A
BLIKIYTpM5ECdafQfvXzGyqm/VJ60poFmrkGY/z5UF3Bedfn9KBFEYpSz3zu8HwJeb4Xc7a7xiPi
UqJ1hsFDGqV13wjxWaxjw5+G5FJPok+chmQd6YtOiTIjhmJV+bZowTKkLC+FHfTKSWAyyE8sP15z
+TD/q5CaKRtCOaCKF1KrSRZ8jjbNkyNSmPF0mnx6EdLzQUeyWfN6xRLcPqL9ys+HE1uIwWnP++Rr
E0kWQiuM3JNPyF6HbNTPvtxgkcQHbfxrjOcHQ0gi/nyG3k95IWJa5UCAwJECkhaF72a9EwrrVHxV
OqJxxpP4bxYIBlTt0nxVG9Y1wx9LSQVyYWN66g8R6uw+3w/jeAJGNxaGo2QIJSKQXZktoXVP9+p4
MqkzMm6jYTVCI8oOZuWSB7WD7QIw9Y/Uzy8JjgoZPpuNflOt1WCXmzUZEtKJBxcQy1ZSgSqJcTH7
mKp9asd/UqGG4gjuemI6EPk4N1eN+I2SJW+0i7j2MOao/yZY3XN01w3BNoHniUhKq7dk/tG5H2Wp
drF+sjD5gwChR2hFMeA9vq9EVPQXtX5JUEauJampNAURbWpe7aF9WISkkTesfcmyBg08fRYxvKCW
pL0XPtPcvGk9PBOL17aQX4bpt03LJ61N7wvPdECRKvFomMH5fIhnSDih/qNwPabKAPtGk94Hvm9z
/q8XTHqE2Vcs+mGsgp1Kj8GYED4IeRy9StNMuvq/aR4OojAejHGG0DMdRGqQ4sjUgz+makKDU52F
75K5CYGpRV+HoG/DoV2O7RY7c9Pvqmu39ZdGvpLleiCn45QPdMgMpv+VhjvicEIAwQVGl4t60zqa
GfjVgpKZKneB57NhA5awHpTXcRRvpg7FqZvoEVAMJ/FhscznxBhf8BG/jJn+wpBx6o5lXR8NDUwV
aJYcRElxg0DXywxzrPHUY0ai9OmMg8HkTpoN/0EYMjgtdGIbkel5I8cOgTzuEIDtOZZte+IMqt8R
/CgoJ6VXQw0iF9UeNJnFrqrrtXfr8dBInGaGFGgloYcEwUwfyJZ31sYTTe10X/IXHdZWnV2zlf+x
1lsmWIfxBUQBM6Iaiv12b6R0HwtoyzrbQNoOexy8LvcAeiTrocJtbuV0K77W6KcdHwPyvTDG4aPy
LSwMluzrsJ50dDVMG7jX2u+cyRCeUI+QbR8+gw/xZT+KLDYWLi4sAfn8ZBkYGaIwzkKAbWnnLyyK
ZuED3gSY5edxPr4hu0Gt3jJqrb+7EbDNlrsK20kGwELxC23IS6UObObO+hDbdz1nG9eH8AHYhsNw
RyCWaPDJDKfS3kf5l0fM+rAxEAFY3bPiwTOJgdUqs3UwUWAuoidkT9cRU6sshQ1BJlqS200ZhU2v
n9DLnFMMP7C42PIwgFKMGeCUrT9hHW0CPkizwRjO5sQ20vm8fq8ogN+X9VRxg0BY92p98wwz9zPt
PUWvAZrdli86ezRhLCG7k4CxgFavrkpq7XlPrc8EtrqYVR4WQOtFar/kp6nbW7K4b3OWiDtuKWb4
vUHk3PT9XWX7wVcRrbd5fGWwtzQeuVEZQuahaBGTBhUYhAXVEyO0AV1FZb1t560uwy3fTm9bxbfC
Mg7UYuzvd6n1AEQujPvcBghI0OGYe8AAEYvfm2qxBaGyu8KGho7aQEIowzOlCVOIhCsVXyFtwwow
rYQlK0kR6l8s+G09UxkwuzrO6hjClO+Mfl/QmI3KT6cFq4i9Au3q45KkB0LyveAKK3CFKWbpcPrZ
6xU3C4JVLDgVcd7m/y2gxfNNMR0SfdlLfzILc3RKWK/ghVqt9qwmzctY/zYPdGqZ/8fSeew2jq5B
9IkIMIetJCblYFu2N4RTM+fMp7+Hg7toYKajLVF/qK/q1A5rJ1VV0bFogoM6mPvxDQrRQTZijHjy
PvudLLpMGXKog/eO6Chl/y3z/01HGxwpsYnX5pHrSL3jAfsaQ2YbznbBUxErmLk6YR8ITBYT2F2x
vMdRuZ8XMDS0lhlwZ0hwCsG+M9VXeNx5ErJwWG6cDDsF6EldQ2EGv8Pkq0qOmfGtqprDiZQLZniy
JrwMjMS1Tr2Ts2PiRB9AGsFFm+8Kh1fRUxkLRn38yvVVzgjdp6+8bPh+rJdJTu5zzefVpouK+8Lk
pWLtWUuAr5HCmvoXlOTNnF7r2dyvNo5rLQvMKe1pzZvaCgTAVPLD/BkG+V7pSeZ3lR/3qpd90I+2
58IhfVqWX0O4lugEc1nYk5gGrZ/mBSqIs+QYNsdTWbITyKeAxuVY9iWTmhS4+CJpB57mlFOFLjV+
2FTQPbMDTENmTRXtc7uGzbQxJdQxnYW4zBlrQccUjFNM6TmhYCKLH5X22puGo1i5S6kBj5gulj6J
kiHHYcvQKOd8sQAL7qqG5wkoRXWnF2mPcC9kPFNRcEUOZU7LNLa7jIFBemu5jkBOoDrQrADln8yW
xN9haFehCS6QY2llkJwoedGE2lvMFBrnkQ0ZvFAms28Vlb2yZAzYx2bFCWXwqEpf+7A9HfVJh94I
i61Mqz0B2P24Hk8CIMUoJ5p4x+Hodt1BiaxdmOHaDGXmZIiZEjaNZHanJ8RFGtfo1tOrgy4G+zAE
m1S7tS74cl27rWEzQPdy9vuawIqpRnj8BWK2+C2Kr4UNh3WuL8E32iribYZtgXOPRTiF05mmnoxW
BUfckGn9ydWdlhVHAJutQQ8O5eLUbiaNP1RPmQgo/RicbXRvzPONoDHRDSa8p5mr3E2EXx2VeSYs
0ZGmTQ38NOs8JtvKucIF7cYKs3DaBS7J1ZOXHkGPA3DBT7VLwzPKCfa9lelSwKSH9Z9HRulKN4I+
XhWHHsPolIM5206a4vYNWS258MBze/lyTmjKWNfmofgNcEcsmBlHRlDGcrKQKieO6omxM4XPMLqz
CZB+MiAAqsw55Bndjhi2gVsVzPykOs0SOMMIHY5rY9hfJnO8asF4S3ROIOqvRC1a4VWoNhUfTDqM
4nA4Zqjyahz7Yb/vEecJrG0E3GeKREiuvBRvPbTdSfOS8iATwyXze0CdlHhPYtmzFJKzNa6XyhmA
rGu0c0yKl+knFUJRblDf0hNp1rhb6CFcLqazYXfQl2AvbMdG5KzXOjSv0c6DHbMabZQNXhq8fpAg
03kXeJUF+kS5l/O1wUdDCVtQ1ShpntZeS46quUbtOQST8A3S5Dodpf+wJSK276xrwWwQEiM7Drow
BDknlRassCewW+D8NmHLaOqDQjEQ4RyN32d18czgM63xk84w+U2CI4ivrPYbGt76+DAM9dGizbKE
xsqf0ufWiUtw7N9GPbxoQbVTcWf2grbrjJvapndF0a6EAaEvL6cgR5yWtotyajnHgnFGmbS6Hcgh
g7ZBYxIcfPpLRCnqb8TjwFUWK4/Q7ot2zc77WiUekpEqIfnDmM/Y+TXhc0gSijUZVvSa1+H3544F
cSYddyo/CfAY+452Lo1dg8elHvF3RvjyI9aDVxnn1IjZMqS3sqtOWij4XQyOzcnLMxlJvl5MDs1L
B3i7qE5zqRz1WgdsZpxjbt1NchwIGIfM4A1PLEuKPetbKEx3Rf7HsGMajxlfNNxRrokZQWDyB+hO
Pfa2iWlVxdxHPCqiyQQsOolYVRIpOY1UxGrUoowWybV94CKcMVcjeT5C+FAXnSiv7JqCTRLoJs/Z
dex+jPdZy+5Fcp/6dwpv4XBNhzImHV6wIsps6M8cerk8tSetZzQzBgehEjdFSAYbYQqjvTpWfq3X
XhaRTDL3uKWcZSBNYWxRzuOMaV0QIbqfNY3O3e5U1uV5mMyzWUyXAgCpdVPj1d9xfEtbYxMDMwzv
EddVF+Mmk2EmJ8fefKwUqNo6pNO91FnbzX90C/k9O4egLF4BziqaSPMUb6WsuGnzrQKfhLtzgjbI
zS9zS/L6zFtK8UUi5MKZCxOvRFYnqcpL2x5njOgpxi16SXMZC4X8j6GGQiQmsy6SKB1xZy1JvEcR
gX+z5e632+Gn9KX1RECtr4IDm+I1kgDXjLJDuoG2bfs9L41zimvSAP4U2qDRDvlaPq+9NFP+xmQN
3uoWsYfB2ambkRCROXB8SepPO++InxLYS/hgDlyZ0umiiRZ5SmJ+7V2X1Wsm/4VQLks/ObIG+XVw
pUPppbEuJcGcAmNNZzGe/WwYckcFeGPO4CGlBMwrZ/PM5HRhG6j4l4aOAV+xEziyqeRJcUJCjHYj
UyXU9iJgeT1Q+HeQk0cs4exY/DwlDmS8LoZfW+WhM90q+aSp1qHUdgExPxEpTan9o4kNrzA+Hwno
IvV6cONxDFSSV8kEYiBzIrJvo/WAiTmW9KZTk0Uy+P8VjMFIeuwY5vAHHcWAehC9KoRquvmaWCe5
eBNz5aho37haGPatybYv/ZOQaJ39BQyzZIMRo0Wd4ibGa6pbdlNGtipx7UdJYfw/W9cQh0HRRdQP
/OP7j1X5NI/K2Wje1yEypy94BORu+WXY98+krX1eh4AvtOMKpn/ir0AedzIG40ZdOyoXw5SuQmyz
XOMkRKNHuPL7WzfhqWRmVLFK4laOeWM6B6v4xpxP5mvNCFZ59Op7EbLKvsGuNJvQj3MM5ZVb4FiQ
b/Q14uNTZwb7gsNqsyIpy3/mSTL8bj4rxmtrNztGTLbW817eLQPskl6eZxzjcnCNjG+4TNNgXNYV
BtVZr2uPhECkTzuMuWIb7BK8YtYXJpp11duxSGo0K/ULXqGa8Uk72/1Q7fJ4sY3LAnI758CzXBVF
ptiD8R76WvYwjO+BNZaRmscGpE2PYZHdpCBcH7A38wPGxtiNZ6sqzta7qTQPXR4Oeou5sbktmnBZ
HWjo5H2J/UknukywJnyDBGZL01XNfnUGYpnCCw1S7om1EuUeWGbCdI5FjDCXhmMxEsGwrRHiSbk3
Q/lgSLDMJ3GeT33CWyv0JwiQJaCRpdOZt+sXBbR3Xr0myXRWAJ+CrzeExzLV9yZuCV0wjsq78w87
jfClApCqyifYfrX8NLbLPeCe13JYobJZMc6aejCHLdNtfPuw9M4hfmQuISZea1hiflQ0jOXfLQPw
4Y+M2ZTHWBBfeuVHbQubBIWKg4K/aSZPweFUddabeMKGIpssk+9a7pFCdAxcjaXxJtCX2lJFw628
JHYk/Im4ueffznhQh1ZSqZEUqr+sl/j+JTT/je0H5brcElAE+Sb116b+ZsrDC3BCxyxIRY+ojKmE
GrBwk+YyWuAP0WoFp8qWcx21w34bH+dQ4xa7xL5rJLkfy38jE2x69qCgHapx13LL1TCXOBOX4ZwC
So3HXA3vI4evQXUESXNESCltalvWk8PbUr5xqNND0mLCUX9MBpfIQbPJQgi8TuyqOtxkNNDxk0tc
zBFQ4T5XYLhRrGfPepybvIjZRg/v7fiIWUy4viMVpCsNX9+V8q+A/o0yMueXnoRGB9kRNjtIAbQC
tiS+Y2O9P4v/quQhStNuYsgzbMjMAYnlysmrldLDHGuwTefdRFIyn84IsetLbfCLy53iJi8fVWq1
Vp85s9ZiLzBNH6Y7aWrDFhuuTYbkqbsAmBZ9G9O9QCZBiBmR0ZYm8ONo8gVMXAPfG3Vvav05BIcZ
sQ2xaRuqwYtIjB1uNaWhVBudORSfOk4X87Iv1E9mABaXj2WryDF7xLtCPRMPqeARjD7LoXwyr228
YkblI7pOEPwhZZAEIX217zCYFjXlgxz+KzhbOpCDiBhEr+nAb1AUAsi0ED9TwZ1uG/rcYzd5dnrs
9VQlM20QlBOdXagSABw60VUrjBO6rYt/PXblEk88J3WtOfJ45anpNRPOt3La12N9SI9AWu1lT1Wk
I1obNYKseynYiUplO7JV1tVLgAFi7Fx9AIPI3uBkG6mh87F8Q+Dph8eqSqB1WbybRnMs+tcGO3JO
EGYFFFS3Hlt01n9J+MIHNKYeg3FE3ukYJU/htUxY06pTWLGktOrOoDWVwTor8rdFe/TS3GPiHKb4
lxVnDXRkbPgFlqViOYmYDeOACeg20Ex2lHMnmG7G0RZQds5J/LAEtvqIUu1gWcux5NNSfOSc9DRU
d3F2a4a+dUuyZCdxAF2fczxkKQBKcE2beUm3ccgCubIF5hc5EyHdUnzzyTcLCninYpEpethEp9JQ
7RlzpIDCksq82xj05/hocCof4gPZYQR569Qm1nlkqQcWe226O6kLsuEMKARyZCUvf3UET3Cs6K2B
4wpNOgIDRec0se1IzUDqkZmL8wOBhz0fro9s+sr6bzXiHG4z2qmFS6396J1r1gEOJuLXZKUj/AlD
72mYVBf+tQQDSCSGvpjTjzL2VBkkviaFQKhuEYefgXMsXlqBK/AanIHvvkpdLBWayK2sOaAF7xMG
BZgguZpg0QBzwlvPqMoLWIBknqSZJ8l8lEJ4qITl2BEcGBtfnacTLeappu/FJDoIZsZsNj2EPQ9v
eAMete/Qlgi47i0AlKn51UXJRyy2Tlp0n2bP5O1nlaeX9qwaFJYCIMV1Cmd63uW6F2KLUcAFkHV2
NaQGencRhIp/IiViKSekdgGbyIINXx9q7q2dpW3OB2QSGKuN3B+eMYkqWbkH8rZvUC8Ik7XlCxsF
LDO0la+AW1QjcA5svEBhDNVdQhIWEq8K363F3pTtEqY4iflY4FDN0j/6M0bOFCquQbk2j514mxH6
tPKHhjiwqROPdsxRgVA+KxWl4KaeYdbQd5TC2ik2eEaNtKq5NWnscOcq0Us/UHlFIYOyXvzzOy1S
VKGXvOSKG0rUwHfVtqlpAOa39L12WtJT2eQOuCBb4xyOWM8qNOW+QChoKSQ/cJoO30SrHLpkhVod
29Q8MZeoOQ7zGFPVtovA7ZCDWuXQuEQwwJxB2xN4BJi7seDPZb/XRnVHVcYm7opDrf42KbPpGciw
iV47UjetAXDUpSN9HSUVjSPudDoC7tWkwK4GCVsvtzA3rpYEbABe8mzQvUc/TMkznjIZjfXfnFYy
lJBNRNOHYaxxz0s+kr7T6tOgKEdw5kc+urLllOJTYboFa9IXasOD1BWxFY9j5RqK6TbiCsZItkW8
z+ZTPV0TT26RXIiNIA/ZNYYEUnziX2I+O8qk4qNLk4sRvZj4LCi5F5Vdp/pMOvudYEAxYHomHKZn
NkUg+At/Cio/bRsYEqUfpzbylDHhFsMU3NBNMYf6LoIKVlKxY31Y3DW7QkB3B5SW2OHwsQjddRVp
MkqewoIrq/TazurFQq/Kg7++mk+kCY+GfBFaqPPtyaJupUbHH6960p9Neb621alYdvT2ARu4V8sO
H/CR8fWhUvCOfC3fo/qQ8/YaybaO9ygr2Vz7CxYCZLlc3knpuFme4Wdt2hCNk/gjLcNdDlKZZ93o
Sq9RMk+VI69KDLcyJVfLGOVz7BKc6luJc+6GdDGl8bEA/WXwZA2IzyrYE0MrDzHysZb9S2hTWKzK
nzTiaUq5nalz0PrAK0SGKgwVcwYjcoXhIfKErawTMOQUZNgElC/0VJz1nrMS3XW4TyYulPP0LuCR
zPBIzhzefsTMdMGTegFBYHjlJWeAkuCrOTmyksNiuFr5QZsJMiIVZzlLwrFTyHPoXssvpwx7WK0C
JT1aCfvFvRUpC92lxtG06m0PQqRK99Yw+CHJH0Pzk0rf9wFGmjJFR1yOmcP/PcjDCAzJS2veitQS
9eaMw7jaxkxDh77Z69Gp8ccwPjXzfMy0CMoevGF8qkiuwC85uOwMkawSSo2R3eHE3iqO22wf58Xg
EdNopOdwHzQOQz0b+5OtR9zCa083qcXABKHN9kI8gIwTxXcOoBvH+M4Q/uvj1AtH/CX4Krg74uMn
WE86sF0PS52MzZNEqnHu25rJ92yP8EgHgQpSzLsgHaoEXwq+NFGkiReBu7pnAhe+ym3dvP5KOooT
WWopR3TbP3mCsNb1LLyLG0kqUWYBg/FbkXcHgRNoGzQbRwq5IateG+3HBoR6Nr2pWOroeHOspH7T
tWtR5GetMZDQf4K2BggdY4SgMb1ofCWXtlLfbrgYb9b5qcrAtaUobbIkr55wIJtUZYEvDOLvSRrx
gvsssi0u5Ma6ppNuF2buGMnDhbLbWtNmRn7lgO8YTMZjJNCwOI7Gm8g8rMNjz+efcyYxvhZJlmZz
G+weZ7zAruVfnfoCITYdgKkup2VwNVulHTGjbyEF3wFbXqWq3lvttTCyE2fT9fhPGlSrKWMmbxnS
QiOB2ErgmpRbYzbugtXfcYw36HmquVXM0clMJLQyvla0zwOLtFdNHKBspfj4aTzelkObTlsDsljY
n7LwQ8A7IJS8ihG7Nqqf+NvlPimUDXMGa8InyYdk6DxkWUdqBXvoRVvVcjsDRJ2yjNClVbbQUlr1
2pOFMLACUeAcax6QGF8xBoILBg7JbVJCDEEJlwu4rBWelNRtlPSjrK330Rpfya5kSv0sk4PQt4/V
cV7uCdW0yP4pHz1AyBouhMnNYwVqq9vnXzqVUBYABHV0o10t9Q9N7++i3tyyKris80vF18hdliYZ
D/0ILOLcEJKskGrLMxCx8xAKJzI4GyaLDv8yhRy6JNidHIG1B6yE0DrXn+3AfqBjf5jwRj1GtsSF
/JmM6grzvLQzbR9TDxpvDaZYivqZFKByzPYgyk+9xsMJypD2zA4fBaHXJv2nwmTQTkPsSGP2VmSE
e0dfEAsg/Vs9HfaJyU7wV9GBkHQEYMtj85Tk5FJGOK0q6zCjJiN9EjEe9wMeiByYZv9WYcoAAbWO
0xYjdgbM4wJcUaDZ6fqwjaQ9RcNuBhIdsyeAlxEspHtSI1bjU5aATaHfWynXFA1shX6ocnQmeW9g
BrRqzjQ2Y4o54nusrd2EnBxOhU8FrvMnf6ymgwzYsblz+7o5tFG3gXUfv4Wnv3aYoQ+8Sgp3F49+
qxFS+0y9XbjQFvNrJuLOMBwz0r2OigLOu23shlCLWjapBuYGSXKvKnj+wFQqXHLS1Jv6hgHwMY5e
Q+zsadzsZemvOVhGf8F80ljZOQ04m6ZeOzyQuGLOQSNgRGR+YNPMKHMroEjE8tXhKTT9doBKScq2
hV1X8VH6wWgGBKjIysecmLcSnWJhYtew5pkWWFIE7xqCdHtGN2Nbs3yyUhos4xmX1QwbUsFlFRDK
QDfmILfB0+wHqenXWbzvq2Yv0DaZDMg/EcFUfsioOThEp7p/GfKd0Vo33fRnfJ+2GF0VAtnDeGw5
HKvFi8pAfMp/Kxzb5tTY63UIkADb/OQn2I+WUN/0XJ4zRXM4ibsRco5kiFcxXG5T/VNY485Cyys/
SroTmjk/gis65jP0DkBPxOZwOed078glLlOO7jXiJFpaz/mNvrSQ7H6buBkiV36KYXy2eOAGPiEy
QQMI99tFsiuJjBekGz4ibhaTKGx2CQPb8Qa1YzPVTzA6UXcYYcpRZJjm5q2PayDuvOyVPagz57Ht
xOxJwMz6O1r/IhMopaC7Q1hR0fLd9PXRLD9/uKIO63vZor7cKiYd7NIZViOFT5SReyGBFmFqbRnq
Xv0OKUin5KkWKZDS6Iq9G686QPAFgliH6JgTa60CZgnSfgR5oA/s5hkEm5y3MGz3YkBwMSStyWNF
k5aPcdCD2osTznJ5aGO2i2jEDhh/C+BkF5zKpAtczUg9tjlPRqKdtjrYQuL6I2MLQXmHCkWbCg4b
FMl9zbG+JzklI4GaIql0JhsYAkSUDOxg2sisBDq82BXYUka7Y6pVM9UqkmclirtF/1DmiS4r1n2o
AI7GZd00XYSmyuCEVkb3cTzQG7Qb0DUpQQKAcpDlZ69j0NPRYTRb01/wTWlBdl0qV/6/EZcXE6P2
+nV4MaGZ9Qg23abE3MurIt8ya+AiPMevPfYO7V0lx9JzwW+1H4HS3owQVBDsE11zFHCOSxq5LR/n
Rkzc1kwZ9cEozSNXCR6Wkt3n9FWtwm3Sfad1uO0XBf2G7tAo5hPlNhTSCLnyMg7aiyHvMSD3tf6M
W/2paNVT1e8CmMjYOJbLU5piwjk6IKfJZUmCQG6Bap8wbefOQCMjnI26t3kbgdC7ZZa5ZrvL+SgV
iLBJV9sSSNU4xjicor+wO0mis5QYO014qdLAuyu7cmlwjq9JmxyMAS9HVnjzUHqicKA4N2rN27J6
AiXjkZblwyvYggcpO+oBbtHKqwzi24w0hu4SqeYFvyOrh+6liczn7Krn700Y2sJONP6pyIxGlZAo
hEOhtl7u9Lj6R+Fl1ALGAZnTzJ0jLeCJZ7I4Oa8wCQG+poJcDHEWGlrJGd80gMlaQfiKwuKgpZ1J
s0VOYEnFCYxYQuNKRKwDy3LrBMiz9I7daFur1JMwvgFCqjaHWSrYJQWQCeJJVL96k4Oe0G8V+pKK
7Ic/kuRA5ZXunIn6WZYL0vi495oOIezZjX4/WAdLMw5DAzAShyYe1EM9/EP9fM/E5FlgpsxpWtQJ
zOIVMOjl4iBHk06cq06KVVgbfWCvgERLtyItGk0P2v0e1A/uajWDXYDSDRbRGo7pMh3jXRLtTYHb
REl0stxh/kBs4iVmeD6Pb6qhegaA/q56zbU7HsZXtWzewox2jPSSCPJbAimp1vy+Kp1ZOBEMLmkF
0enmMV5rqIUSot+Cq0ijc8diga2Qn8VZx4wj+yozw6CQnjEFTZsOW4iqTqgnO2HSEdseYqS5UscT
TpbwoYkflNRia0mx4xYvMdcDfnNXIhVLL2xf/ESAlMBVb9swNA2Ue9u5A7eLZaRDDF+0eNNbLufF
+KJaKyfjpKGb0mec/cnIfQtWmJlhtmVdp+6rl7rDJBz5Zlse8X72QNhDS/oSa6bgILOPNY4sgRi+
9WoAysHEaz5kRAWFfXYEMaOF8iY2dQdOEJA1UtL8Jm6HHaXrNcMqonz5upxG6z8aZnsNFF0AIk6x
OG0qMDSJO2/JqHH3GWB2irAWQAt01uZIOYKGxczg7+TwbE8yXgHYFAFTRUJ8bBYyYdQYy1i2MfXX
FcSdDFStpw5SsVVcA0ZMozFvQna5El14tsAilXbFTKjnP5XB0x+rLlMw3BIZ91cvsfILi0NfBVHx
I+L9W2C+8PM1oxRGQnhsG+i2GB+SF6Zxm1xZQBlDaM6BmWJSFdhGN7FvJPKd+Dlz3yhgbb/oDyR8
e5R2rPp8izGykFz76ws6zVtMGHQk7fivGjmcDrqecZwifij1NzbhiFSkzhCJuqNdSOs18Fv4rMT7
BogNvKPaBN/W3KSdtm5McUP8NIaX9m+tlWjsSDgGyD7DxHwyvDWkc1JHi5/S5+rvUqveo4Hn2KPN
19aJVlFruUXsIrV0HLXhErV3Rd81SOtXo3hT6Zeqez61lJKJtwqBMSJNvpFfFAYLFvCQFPe4hSMg
Du94NX+iPt8Yq0sSM0fKB9ZM0FDQUmv4D0J8ncj1ZRZw1egVAcm2mD5U4GlE4VbVCIIMobI/q4Iq
BBImTGxaI7cDfL4R4ICR22RZkoLBCNCNQ9+/GGPrhyMIRrIBAfFslXDAoiuvWYrZegy2QXFPsug1
m/KXtrsEDZcj4W8plftMAbM8b8ZqvOHSuVc0H3qSBxI9quqbMP8KBLZL0del+iEW4UvAZVKNEvJA
MJgjuKgVR8EwYlZPiYyA+Sz8S5YZ+yE5F+5gU+YXdMHgTAGLp2zJaVuAzq0s5YL6L5+I+HAJabiE
KB33OC4sA0JMWtzjPnRnRXZGDqJEfUcyAlhfY87EKm14eJO5IwTBPR2h36Y3nYNVRH3guR/YfBqc
n0Gz19Dw526XxgON3bj6Y3B5EjehJy8TREt038GL4qfcAY+r92b2IZfRcYjbU5bbefMussNp36qI
iAZ9SgF/Q+IDSi0mu978F2ImNEbO4fDCmtmjuRjICSQgznpc3qcVtPab1Ry0oETq3EJntOoeDwlH
Qb5PPO1Vz2YLmY5TmFB2hCfHQ6ALx9DkcsGz1X/J0XXhjc/Ig5RPA7PvuGW1e6vV4lUTxEcZKDfD
OgQakBEudFyjyrn9DySexP7CcGdmWj70yrkYR/Lonob6vsxuwHBNIVurJZ0Httwa8yPT0mN7jJYt
3P3NyP90iXhsgkeo3yuROwmeiwwSQQIesrJs0jS2zkiDujwbl0zEWoJCKzHwr5lgJwua7id0Slz4
eu2Tnp8YWjVEa1FpP6fkfUYu0joahIfDIk5+n/V7vKVtp+FJKvw0ZYZG8RurmbDqn2TMQZWDIJzr
G8MBcDWUOe71LD1QZsb8M/NMMBCZwZCMoPwYit7QcfI3j2BCFO1QLtcYZoUqkKB7lBaHSepOFA6R
6s+ahDOwVMaa34GXa+xgUVhFxC00RUc18xv2g9swRPdMyuhy2XWwPJrBuoEXMZadEp0kaCOqlbqL
prJysC+aWBezq0Uy5cRN+NIRdGVSUFntmd5cWqbImpjcdmoRMB/jkUDdiEO1qWbFFU1SQohJXWEB
i7ej8GlElFDBDuZeqrwP5a7RK4dlArWLkBbuf3plk29DqRwrA+fCFRnlL20VsNgOArmO4zD/5c3B
VuV2sJma7F/RfOud7DZ4u7SEKXPUXzoWbCQtgm7Vvp4eZvjVl2Q/l20cYWLlulGVBWPrgdl798ik
5gHbo1FuSppBL8Mn2cpOUYF/oUqZr3dhP0vuQxwxqYoe2BcVieC3GR8qGg+T+p8sJjam/RZFZCAg
tuR+odH+oHH2V1Jvzi51LNtNTTMHKjxC7j3khCbjbMdPx/QlVBiPTcXBXH/k0aGTBBrnE65EbB5f
OJkXuJNQfNrqsqKhKmRiztM3VciBvP0BtQxY901PTrj9jlX3MAoUpjkev7VsCNiNo3OCsdjtLEq3
IB1TdW4VBy3ABq6Iwck0SUGb3JIsTVa2eSJqvDcQNhJAeU7MvXYQ9Au8ajkge2XnKcPCXPHRYfeW
VO/TZt5PgrzXiNcmA+t5ou3iSnEZ67mDRJcUZ2aamlCrU2bvBWEp5EsXVoEb/nVCe0CSAh1d7uNQ
3laxtFF6VgHuJ6E3q7RkJII790T8ExnBai9W0h1SDCFSq4/vI411WRzt8CGVxX05yFZESsXaJ6G+
r7mxRdV+XaKRO0gkE1eqS2iCHjIVSP2/zEA7WPqDgVAhm9gSJUT7NncqQeIYz+SkDbxeCFzj3OWE
dc0A4Jn+IrcmBzv9Zo7MZgJ34g9P6GhxciZlOCBFpcLvGs6gE/Og9Op5jjsYkBQpprDP3jQxuXAz
rnm2xPtQLzsz1H2JNvK2M56UWV17AroSMY9Eox+CHOdAoTgMErFpiXOae0xgq/F2H8njocsuTa0D
e5hkaHiLyuizO4lieqYJ7UwH7yXhGE4rCF6da9EdAoodFkt/NwTpXdKsJ5msWRjZZM2zVO5LqnkV
Yhv1zGWNAGeDKi2016whWkMVkrB8xVng/nR4U9bSvdxvaF1a9+kJ+TKtfcUc3JnHKVvPidiqUiK1
ZbPNyJoF1D3Q5WlbFVAlTlTRhDicrJgyZ9UmODx05upTNLjiSnyuSrx95smQPhSAS5cM56Uyzy+I
zfuRUFo4im+dzIRJS50GvWHOXkK9eLEIlK7K7WxLUYMEKeygqKfLbtCFTTkX/HXmhuopu4xeu4Ar
WvIoyLnExbyTDGETZOqees0N5VgmerZGTBz0s2IPaxmJhceUTpN8WU85/Ja2DrYlkNb5InKgxcLK
sqLHrk7YSULyZfRghrRXT6Ldr8ee6NlzPlOKN2ngHzI7YnUA4bGDhW5J3GaBiF1AMtdhasuY6PP+
pqHOqXyXhX5qpQWCm6eiIsf47VT9KFQNbYLMDcvsrGAay90m2JWRfOrE6oTr+Tih7GbAqWXzLX7t
eOoV1dXUU16lJz0+a/eAqPWEjVkqd712nQPkHUW8iMjyDSOdmUgwBVdV9VwNpDU2XxnndT4dGWdi
ZUbMDGEwahI1jbidHZp8d0DFKo4JdTVvx1W2EChPXy3CQ4qTFJOEBsoxtNt0PirQfieUo7R6Wbtm
+GK77D0kCpMGJT2z4yElFNWT02H+2PA2dlZwhPQc0r8ZAnEkWFKhY3JyWXLFoWcNG99BZ4nNprsW
PTXqT5vpkmTp1kozhuSyHUTZpqxrv8I3d57DeM2A1TEWh9HFd7/jlGA3Gm1zup0gji797NQ7OkGx
5wlmzAQEFx5kHB26p/FhlgYQ94GAAjuC8kOzOsII5poOJ9ciAzPN/SjlvkvglV0LeTzokC3qd+tL
AOZFSCKDoKOJLybeHezEW+Er1/t9yx03xi/smympYSzW+KVz/NLc++0Yr7Q0+wkRQ4mlFhsuB/uJ
17COQMoEOfVNIPoymVuq7ghxxAfQ3MQKhwv+4YRjBpAdbXW1R4cBokilwXCIzjkMGs4LYc9pkAG6
Jd2q/K/rQ79DMLQ+o/K3T1meygAcfcKEVSAr1Z+7RDhLIsjNxMcfcssCYP3FM46CN1xFvgICLA0P
2STfh066dc10LZPskjTnhXgz6XxADJuSAqo8OzYrkmB5jPUHof+jGNSH0QQ5Hm8zFGgA4LtF/IxL
mpQ02eX43bjjunHhDWNZcnjrE4jOvLKzHvhq+NkTDJD6z4Q28gZ3DDMGDd6SKKt+jVr5sOK/KQnt
BghaCkcjx0vXXGJnC3PRbQTgSlPoMRbz5rH05hxvpNVRhNV5ljFvs1suwKvKT9lNirwWZaQgrFRA
aRnYdDlbMmucWLyYyJX/Y+m8lhtH0m77RIiASbhbOgD0pChKqhtEq0qC90DCPP1ZnPNfKHqiukcl
UmDmZ/ZeexOWxACo9Pol0UFsFhdxpqv+KYQJ56mXIgilulLb7FGwKbDYrr5wDOv+I75YkXot2aQu
yadyDq8vAy20mJPJxzlv30RU+uO0j9rsxChmrUnM2OHvPKjkXCjb1xk1NKDYnJxIBPxRiboRjzzC
5M7RpPxAxy4gAaqk04L/JcLFZ4DhV8BVc8kTVSv7TlgH5Y9JmpFZdMjAyX4n/rEzduqnfJ06Ljpq
5nUx8zrJ18zMDttDrJtbmu6hkNd+yHk16mXk0qoHZd2axd0kjtCGTqhUO1bM4CXs3agCrohAS5A8
lTOw1M70J5udyRSqYQplsQdsFoC7doPHPfcUdophMSP9dVm6bFt9WzEvYO+XQvNIdy0w9tm8145y
x0qxyme0ZlN7mmOJvufIAh+j4m/UQC5kiU1oFbndyKqLV/EznnJgIGoGC8UCsZaWfmJdo1I7xPib
a7U4DBpbW+XOdHYTygemYOcljpD4qzO8fApSv5ov8DC/CheFZk5XQ/mUWOkfWMhZbzgA2jWWYmyk
otRTAeCEJuYLQQYgCz/jBAl0BUjpkguvR+kCA1UySsSFIvJwp2SpnzFO1Nh71txcZs44fj+ZpF3j
jS7Aa9n6IdKHQ8xPSsYEDzL0gGQ9avBQYPxG5H+rd41KTHMfuqJcLXwsUzRfxyq71sO1sQBQjk9H
0HpKn1BWW6f4JGYqUvG8UXdL9dsZOr+JS38YO4QdKIhNb9SrO5ixW2Wntyo9t4bOXYStml9aTYxp
9C/GuSqXbKVFzRX5yDE0sRDKq8Z7Ff0YWEDhhp5qiAyxwwGI4IkgkbK/hkxwTLi0So3eOPnWsSXz
4k4KFkwthxsIrLQP5TmD84EKaMG5sGgVntdyC+ltrzIRcebrduF0R2CJA6H5jNiWp/Z4Gro/i9Wu
FZuVSkiFzlfr6nAp5v2cXnu0dYNS7SnxgrxboyxY20weeD+z+J+FOyPkUlpYD4c9mFZ4RhbeH236
q7aCOmrY4By8MooLtP6KJeueDj8NFQBx1rO4op+JqzBQjD8zG6wmfo6lurOxttQo14va9DHPRc2f
kC3XjGNZhP9SbGBxNR0bkHoodpwEbV9PCRk1L73ntmOnwHTZdBCvUlQQWpfNWSDnwLECe926h7L7
jcAuDf+8hf+lf2R0ystUbia2ANJu4D5Fvk5N5hh/tXyjYak31HcN1Eb6UXG3OQ5jdlOSLLa3uVd7
dN+Li6C7Q6UAlM0BB5dsW3JLyCxpX2z2agm6eSc0cUqYSYTDcJ7z+YwBkjJDK7FjaBmKN9xEqn5B
vwQvE4CkNmJgesu/I92BrfXR5svGmj6z8F9lnEMYJfm2hmmIFA+HCCgWtqeIr2rU4EIeQiS3GA0z
SyII2vXQcKq/lBTVcLKMfB8LDEjlbmBZF9Y22sMCMx7UIPt9ZgIp5qvLnMrV8oOkO6RNNpEk9vAO
QCoboL4pZ0ceqP61T4GfaivHCbHVmFbsT0Cvc71aXK/DZsLxAY5FZwbWWcSTsulsX3nLv9UQg8rp
YICyR1yaQ6pwmJzjzj7H9bmf/iQmLV54VRCvzlgcYYKrXjHoCC7dvUoFw9gZ7ti2RfyKqoN6koLv
agBrsjsAasUBKz9juAJmvHF30EtlUL8FmqmcYURs1twJnMsGbOHyJ4PGhOxwXK4OcWnDJgpPptPd
ZpHAQXVvXa7eB9yHVZnvk5qOa3Spbv7aaU0rsG/Ci1PhkjWtIBTx2nagueGo1jsU3RXiVmC7gx5E
eg/jl9t520+WV1QcDhvhWHubQYE2cTXg3URmN0JDDRXmbu1NQoJvtVMVFbsX9dgZRk4c1GcwTLLc
3mk5NpGWafm8UeaavoKKgk0UVVXeFpQQ34JcG6RhNdjUTv8JlfEwDcT64LNgg7/SRb8tB4PEN4gZ
pNxOv021W7r+HIrhFGM8lwaMF4ucmq3phIT5xCeE06Vx4UL2udcQkoLeEqVXke3WqGT2cSr8Ruj7
FrZ6hPn01sZAFqyVzxSLhp17Jjs1nGw9vxSVKbISHo0/zDc8ayb2hYWKGBnvk2/ArKxXv1om0Yx6
Z6bYYfGVqv9FjMwy3NQCOKbCDgc5ZAtLfSahiI/2Qt/OIHfXobo3wIcj78iYKo9IEGtm34X4axvL
CgoRO45+M/OvIhaWTQ8DKd6NTJ2NG2PtBMX6TISygbkKrf1eUIuXzO/Yo78c/iVNu+IlCIg7/JfO
tu3/k+o6AvYQGX+REmSjxRQBXq1t7ST9O+6wDJThRmnxXuX2CcCKO4j1wPcabYISu26VI4zBj459
fqLNKTuQWVi+VewmGo9zauMZc6p3k2Izgkc+Ox+lUD/H5eykf0I+yUu1ccmyVthdI3ypNe0SimKT
U2YlcJP68pqxruBVtlheGFzfwcThMD0vk8K+GxFqdIp4g5fynC26X03iVCPHnef007F8FaG61cXH
tPqnsi0Pt6COlpLfmvlpJqM3kSERJu8AnAPIP8D45tZZl9ZB6g+V8GNtKo6NhJ8Qo/LF2rcsF3Ks
PgZn/Ih68zm1T72IL8U1MX+XMgXnCK5OeZ9je99HxK5l0msHdkZI+upuN1ld0GHpNl9SjqEK5Egv
2/5vce4gSJpMhwHXOcFwYs736RvSK5Eg4yYfBZIssEnJxkT+gW3lKZK/UW8w3G/9Pkx8Fx6FxL2W
HEwiKWh8fSSzntBLT4l2LLyOXT6cmcQ11zJzb1kL+SPzbVMiYQfWM8EwyOrATDFGTQcD+pzKzs61
1GD51T/DMLwmZEdQ+ul8LaxsR3S1anZM+aBPbr1f7Gi/gIlaJgIWYSQ08uYozDt6xc+FfW4INXOf
KsjQHo3HgH8I4jLml/pmTCcbmhvLEa95y+uZOUO4tnNi0JIosCVWYME1N9ug5/8YFnWZeAXDwDaA
dk6H/16b9k4f5bavd7XaAa1pL/30mL+BojVDYBdTgL+O42oK4BI2MkT26gS61fv0YIj3vca+TE1y
abr5GmrhbTKaN9uIKIbsoF5PztYaI9S/jK9thBBvRV4GidsFgKOCRtWCkUEXXoAeYy85OX6KsTeO
fl0j5Tq1V70g3pegcSTjI0mVnPVsiRp+wCw8p8qPhTJTBQGZJ39Z7ZooQ/0E0jqDKa0j/DfS7rN1
a4m+WSbw6t9E2jM/52p4kBpg6e9G7X6aBmkW44NBqd8NIlAQtRPlbkrgYNXaAhiXxQaO/XC/5Dlm
xy1PsQRXQe0btFBj1U1H5EzL2+qGSKb5tIGNaaKDNMK9xYKd5Q9WgzOdXpE8IHS/zdVmMq+VJXyF
GQI5a4E2fEEvLsPfPG5JwyL9gseNV+ajkaTxt31TUXzWWy5qG6Ok7FbwvsyHTnUx8+IlrZnEgpar
Jx7SZt4ywupSPOeuTzLWKxleHzxF2mcr1EiNq88D6ty6cUlHX3lJObyK73htyPlhoLMuGdW/clFa
T0fZanxUTNws3laXSmqwJj+p2LH4YLReQXjOjUpsF29IhLpWZXWNGo0EmLc8lRd98l6fRRURyzx8
IfupGaaw+UF8RvjQSjU4HcogZoJyt9iPkouLsgMoDAVwwyFNllXfeDUboAoUVESh7Q7DTuLIHVt3
S7FDfB5ZD3AXZsrl+2ti1KmAzlFl5ZjUzHzbtiCxFvYYuvQpk9CMjyuV3fJAS1+6aOPi+GB6pVT2
aLMPjtMfGnfwRvVq2JuF+TP7w6QF7zF61cBriVTIW5o3kP+zkAOkkQHER3eJXXhUuBPQZE809UzZ
nfRJm3k12uQKQ0t9SaXRnka7XqLpo/wCFybgoVTC3fIc7+xKgLqnLbRPitWfK6O+VHPN/fkC+lns
nA/VLPbtyDbKkIzT/zTjF+RDJFOml8+oGZAxu1ga++65MA+mPNhKuvfvLv2xoDsKcxPnl7FWPHOp
fK3SYYfYPmymura289AGYTkFdvshoEI1Pwrbfsk3TRI4stY6bfotOIR2oHDPDzmnhu3Wh5yvevrH
pIe4eO5vfCy63/Gj7vqNbFliRwDwB/diR/I6ugQ2KUAGCS04sc+wdd/gazRwLnSa1/3XBs5AoEy+
nzbp1eA8XKhpJuihwC5z1c8VEH4zM6REeO3MmJ0hxmDyMcI+f04FwXrRwnwb4YgWQxmGheXY+/bN
rax9oXdHvJuX0U0Cp8ObwHRIg5blJNCyRoiH40ltQBAVny49oVIGqmw8Qkg85mH0yOGZ6KxzXhTn
XBinsGdjmH2XSwOvbDgo07JPv2cWfUh1tzFSKUHJXKA6ermajHDeRnhcbDi/+sWLgnqr8EcVf6S5
jJuIA11QksUOwE3WKaL2mm7yWqJDpw/TQ6Y8cjXUnafzpwt0+1panpG6CFdo3MttPGXbKFyR5rD0
n1GUfc5g2/nBn9aSvAN1pGxvt8m43FB9XKqN1hunOrVweoptNlhrOWoU7RR60xmL1lKsMl5QrL3H
SXtBrhS+JOw1vyn8maROOlxyiFX8mnuQjWiPUgTZ+Fn/CumqTJAi5lkV7qo+mGgXbASwOmBRJXC3
XCec3rqtBDHpxsz1o/yb7mGls1M2uW4rVMJL8yYRfir9sFMWoArPrKUuvNuMWG28eN0rKeg+Msxs
oFUv1c4p3zuyIUtd83TdXZEuYFTykjs6WdL5Ci2P3LUGk2GsipF4GwzVb4b2BEqsAeDKlNSyyT7S
iROQR4GKqNDtgw71LJw/1cHeh4/B4SgTV+9leFfHF2IHs0BhBa6a7Tl4FuvJgf7h1v1pYUFjFNPn
XIFHacWxtQhtaOKP0TXfyU2d5n9m2KA74cWgkoCVADLYewEx4k3HkK12BnKE9uHkXDTOSgKAzuPS
ns2O/DkV8Ejoq69jdwjXHIIJi4cwOQBmKcSNKMHAStDkce8JBs7a8NOFP6SLkZ6V7EH1o4Fq1PmU
zdVH6jQfmUg/QhlgFx84WYrpS+O1EAVxlVlzy9/IrSfVcs7MbTk9u4hbQ1IYNe9yPjqyXtvjUw2n
Q2Y67MJh5fQ6P1zLSvKSp0SDYJw3Y/UBl/Q93Rk03F1KOPNrU6ubp9RuPgiLfbLfr2r2vqj+tBY5
UkYO07wZhzzI4XhNDIj7fPE0luGQ0pjLOWh6i4TQlW/XOLW+iqafsZAyov7ODqSsbOhVGEzV79iJ
IboKC00GaLtE097tKH6+ZOx5LLYKGWzDRHXkLKSJJJCJgcrYb7kAmZNeXCQNS0ZlkD7cfNkp3C1l
9IWlIVlijCmLZ3Z89nPuEuIuGW9XQkGY62AFQh/uXEJ105jfNZPoCT8bdhrfgH+3NKjAG/eit5/Q
O6izL1VeMc1NV2UMp6vJ9pEyBmZ8cQvs3izHccvyqdsmmCbILSSqd6YVYbVHOYlxn5yz9PhCzCkk
qApmjxM0ubAqdmH0ZFzoQ7PZ4pAnlFCRIXZf6QlGxOhUfD3aFtGwGbo9+kJm18wuaK4j/aniOCvd
c44HOUOQx/4/RSOjg2+v0OdUzANr0N95u49x8aqGstbg78Q04hy77p8P5t5kJbMEtQ7F0AcaeX07
Wy32XXPLXJhux3o7aAi+sacSTnSeUHh1re8232QWriMYSKZwUPsfFOoVx2JvsjZrT4NekSufEYNV
cg53MXIsnCkxAV1wSXRsRVkc6OpICh1y0no5JP3GYnCN7q+tNgb/MtZ6P1EhVbsRhcg95//FmfNk
1/aiNDHNzfQtK7adTR5ClLPrypC0uVQx2m1iJGNrru9mbwZ9yaAiTmXKnwZWvnZLkx9UObDKdV7q
YhdSGUf7Rw43VC/9CUDKl0NPDdRg8bvw7vyLu+WQlVzWtRbE8ChD8c1oE8F2ohC/yllpEKkyY4wj
z2QzQuB9WWongjDd94nlxOJVTR8I5z/hUARhPAgYYjBo30ZIooCTzlyr40dsP6IlPrgNuXakI0wX
QCRrA7lQgRK3n1FXj/gCA4TEgUqWAMe3wEpfyveC72bM4U5MzbqszuUSgQf9laz3x4x8MwQJbbOc
dJlCiOXhj+DNzRAmbXy7wjgPKhI7l137zpgaIisAQc8v96JJVTTin2owlNG4DjoCUUz8LKXjchPj
29ItEIQwx+ZSQaHeUcMa23ybT1sncwiJ/qxa3c+0Fhh5c03zZ6vfXuSXOFOPzTAf50QedWwtrE7J
g2GMIusQEHd5U4b62oa4kisI2C3Op+ptSFo6o4wKcA7hrYY3Ovd8O5jOeWwTQMnEKutVQB+N7LV7
DuVwU6yrZiwAXa0nTftMNAi6FBblOZkRGstynd7GXVSvRy/k4naxk6fGLmf4XYwPkOYqcRime011
9fIE6so6ihCZBc2m+zRHZC+ke1KPbWKGlpVUtiHsztRiYqO+ftMMqGfGX2McLC84JLsTgIK8iDJl
g3KLXwxhuz5VvXpKcAONibyn45ej3pmXeCEL/Iy3VRUeAQbAODpitD9Qmm3e/HxfvL12NpODUaso
fQuMFMP+CFxDaAJLYDujzR361Vf4DkaJs8HBCdx1MlSPaZHnUP7hbfNYSbUzOOjuixy5KgQmmHxN
WBFuhEGMwcw0GX0neQFtmm0xYkh40E22lhaGo4C4uMM8lryC5rg48mgDIU02tVC2afenNj+MpLtN
iBIUgP0J1rYSF9K76Xwmcef3resRNdKlwwoNNEoOwNIAUVIEcnYn1lCsHH7NkYHYOjkror7gVVNQ
QFdGkCwv6gasnxFyH1DBERkgNK6DbLRDxChCRz1bekYkrlmkX616S54S2gGB4K2T8oP0zBWr7p4g
p6y7Cefm0K52dXFSNcRbrJ2c8RRv81bd6B+CpkziI8zCh6HlAUss9ASHdNUNFmxZeM7zj4S6zSai
fVejeJdj0mK3v4vnh4ROVaAkMy//GdrJSu0DxG1ycsm2p6A8xmI8qjz15TkhiwgFHnbQGZf5anZS
v3uUJSYPTd1b47CPumSvahwhNbuxAfWsega+gdao90YrxXNNXjRaekyUWsSyCFz6mAxb4KedfahD
F5oct+Kj6m5hkd6I11IB2Z1V85/Rf6tjjFQjqPRqI5H2SUBBUEeKvNtgzdMS81C2hMO7hSfCRaLI
IFV2uuTzzDIr+fPS1SO8nfL+fULHYKBPbNMfnDgEOOR80IxZe0ma+hxuMN4Pdo/gXaD8VYhXCwjv
OMjai0pw39wZfwxzeqoKuVQtJPqtzPq/FRDssXP4a0Gejml0zxRStxEol5SRRsGjwgHFuuNv2e67
dRXLg8BCZRE36IzQLKFn27eB8CDCnFQyaBLy/qrMDqx1xII57LhnZRbU9BISH6GmsZbAWIBEPO9B
Qm2KvDqpSbiRGXt6ztE21s5275yHAQH5TLRNGZ7t19oSWXoIPualokTKHd5Lbn26uA4Tj9sekjI7
p5N9LPrhgNKflew5c6cdBTiiOCJMo6fJrKWgaJKG+zaJ4S4CC3mjcc/Ssw7rtDbUY15/dAw7E2fY
96vopCifpNTxH+G081TbhRAG+JJtfL9vYn2Xg/JRqsanMmb8aUGWYdWuIkDKqr0RUbdvUhJlYJ/Q
oDq/bS1ghG8VfTnS9p+FOQDtLO8aYIVwa5TntncO03qKe7+Rpt+ZWcA7EJhtu+6obbO3Fe9JiQpZ
tt+q9uQQJpDyUPFRMsl97fr0PpvRW13+IuNtTdKh8eqJMNuA7UZgRK6tYeqn2YVr9pgV/ACA6E1o
KzVkMOJJZfEb9RgdmYfOPdwIt99BvZS73jR3yeBiVowJ/SGSGc1fW/10L4WLpJLr8EDdQdNbykJ7
KXzrbxRerDxdp0/u8SnsruPOZN2PpBpjWuKJuvRURayRUtNKo8qot2zyj7SfQdndJasIjhjwQ3v6
Gpz+L3gXG4lqSX13nP2kdnyyGoHqvG4PX2tXrWEEJUkUfN5TNjxJ8ygLWCfVj/KuotM2hvcaKXT0
8i3yfSy+T530PsUc6YlvC5f3IitsCfhA6qPsvpP5qi/9wQnFseDY5VM66cmFnrIrUaJYb5a4V4Q1
6u5/L/0CdtrlspT5FYd/g/RRhh8Dwj5GLuglJXg0dV/WV2sk9MAog3DsA4yJa9gYL9Bz+g5pAJjW
FnVlRLAZKxGHFL5F++roVBdtpn9Fp8byBUKII++mId86MIt696kZ86P8T+ZwfAAYL+d6uQiTUDvF
Otq2ib774aTv/K2N+GFxcqTtP7L1PaYq+6uBU1wy0V+CxETJbUZBiR7TzNqVphDNlJFVlb5cqGIX
dz92hTeWw1IVTSBaxbcAOVrKBQrdude/HJNSFK5OMg++ytdUn6cthg8EPMyiGoIVE87PsDk3enq2
5+UkFYiVew1ZocOlXX9ZwnrLIe7MnKPEqvXkjacganErhGVQ6Fc1/9NgKEbeMiEYKadrFyA4Vsz8
Lsr21ssaJnZxscLv0oVC9XdK1hxVyIgpx2zGLu5002V+KT/6Vpx1tTwpzaEI/zkyCQwz8RWLaBZ4
rMBuRpD0lOwWp+7Ka8Vnr2G4dPqTE07nMOKj+Su0jTW+EQQhYKwiDns9VSJ1Toq9niH5QgzJ9F+t
vMbAkCoHf4+1DV9JlFm1y0CokDFFEGWFNQD4x67EbDRWX27U35J8uTXFcivIIllICdLWljJ4Alaq
7Oqrqhj8Zs1z3YentLKPi/klHLHr63Fv8rGG5zKt3G+D63AMK4gZHONutcOpzPhZqBHaxJS5WuEl
e5QQ1zjhjpZfgLH3ZTxfmzq7SkO/NNF+7tqDmNtzOvzCct+M+NyIMt92o7g0aNvNkZmPc3oxYoDv
sBbP7Ocy38ty8Qogaq2f8UipC5c4plWAlIWqA7bzcVklbnSa0ocB+N5drlbzZ3b1wMUsBxXO4CqZ
xN5SbSIRrD3lPKdIRB4jcFv6bd0wT3PtnhxbHqtmFW9sHhQNmMazN3+0lrOZ/oqIgWGsUc3iNXMZ
nXQqztmG5rJc4fC1dTyikOY7aMxp0fl51QSLujGJvxpf2DFIEdyIJhE2za7iv7cIBWiMBhuVRcgX
+hZX9UvqSRWft4ojtZc2PsJ01Yg9s748g36IrDrKGr9ycyIs2gKxbFcfJ3T91gv2Rjp9hQVNsBAU
j0HX3o2qeSYWOFjkfhGa9GR69rXzPii+bttXUGGAEkLFJbaVzgpIdsccQKCra5miW9x2xNcq+Bp6
Fv0lmG2VzjryOxq9ZNE5yjYTcVWmY3luw+qVYxz4w0EAFMyUXZd+h8d21g9MW/Yl+7cUYBhbw5px
bwLV3ERKGLLladi3t/8jC4EISscgByxE3EbPY2Rl+jp/aJ19i19BXQRkWrOXEc0QEh1YCGZsvbOT
vb7ro36nrDoy6YhyRyHnsQTxOh1k0iqa/5B+JTVoIC0m5c8x/yWZedSnoE1y3A0GouAS6zwdMoTa
GFPRDFCHUk5uFkAWNXANxMxvBbroGsGzzsybXmvTDR257Cm6ROOo5tbKneNt+1BBxtojuVUp/P5Y
BNomSwEwJJlvrYm7sxJw/3Jv2JfOOBnsgvOd2RB6zSOQ97YXpwO4QBsGRBMkhDK2eGZ/B5Pf6aoc
kGGNOGfAgODUIXp4sd5Ut35M8/hAsPQoHb/rMJu2+xOcxi5jaD1im0PQjtVN6hTwiP9S7QSl6Gx5
CGoPQ90xDO4PHRJ9YoAPvUHlz2mdWcmhDa39vAWlw5Rsq9Xyfw99Ab12ZDj5eps1l6bWIDNJv9oU
mkmKmf7o5PNFMe2LnjKe6ctzoeKxIBlCZAAiEhSjyLLyneBhZpiAZj4j8i3Ueo4nd+foDQlSlgf/
CjSeXD2y/DDCRYysszEfMi08LsdmZDoTrgxEzpERHu1I0N5Xm5qBm966RKwRn72ZQV2AjdwB/XS6
42zjYHdRO5WQK7oRuL59z53iYTj5e1Za78kfskSmJbkXUbLJ55c9SfoL918SqDOjw3ag/y43FmJG
m4gHYwIops5BoExaoNboV8YvHYRtuYy4E7iZZEdVclJLklubn3Z2Qda8p0N0ohvedeN3HqrIJofg
ErnXRCcNYyJ84qomflSz7N3F2ngYGeYjI15kD/CMlKm3qdn3GoMnNoRVdInkJektv15QsKFAVkbU
2gAEhvNA5xciNI/p/KZQI7OJHnWUeH5AkCyfKWCUpd5CHKle7lCdjz3lI636MG5IO9w6EZWTS1Jb
S4IPInI0A/Auj9UQ7h346XpWBX/tIqhY/KS9IG4BvBWZdaZt/nPPUksv/ZCcbRWzEYulwfDrGggl
AHPL5MRTqeovhkjWrjgxSFuxvyMU5tB/1BY4TSVjeE04MdO1bpE7oz20WFGw/vvlIe4BgSbfzJki
fTokZrufq2bnFudKw95hZStEsyvihJf/9Lk/2KoFmBKnEOSNuu89BAWIDko5+1pNmnB5AIqAh64O
+QdbiQUDsbbSARY5AIzQFH1WgFSZTtkLuCOy1IE5bEXzqV4ejfK0oupZuekH0Rrwgqklcy+tGX5V
0An5iqZVGq86UrXKedoO7I/MWaC0s7eVrV4y8SFhYmYRVC20a+wJxKfmWp9lDj48vRjI0KVOG0wD
2xXL0UYcVt5FhHFjbyTFDZU0jjbGvVFzs7tp42DabZXp2kiHXRPbIYQ1+FoJSqUfHfSjZR1jCSUf
OmODHMm996O7RuGnnZHZ+7CBwzV8Kb3s/HgavUamfiMkkluE3Mfo6L73KzX+Y3MDEQ9DxCcW6iih
uXWKM5Ab465BH+s5R+norR6XH+HuyHE03mulTCjNtA30+iq8Sz3aLZq2nZNuqyY5nIxvC40Vq75N
BWlYQaDUql9YxBOeaD/mnrALCc3qWCghdE7+NgpyB2kePVTl7E1GmVihD+mA2ntiLYZPv4bktaw1
jUQykObO9AZgFrr4rF6r/isWXl01GCDQMuT6lsIrbul53I9pOEhmNyJMgtyawXi8WsXNvKx7XbnM
WUpFofm5BMabnBBW1Pah6ZY9iXOBqfRMbhjQO7A9r+qEVo4LHr9ui4AzW/rdgICzQOcZdwA52tpz
pkeW9PeOGLeWIPK5IbSwYWqvRPamdAdcbe4+QWSrfCDT9BVigVoqACoHjrqEyYbBsiDaZ/8XEFNh
5cUy8nrexheEjsUTTNE5/asU5AwaMZtNoh4lz02Bz7xYdkMDThgvh4pINnb+f6aIFrNsd1clozGR
vq7ovR07+0Wtj8PfqgTuRoDrfBqMu8x/HH75cAJYLKUan0Hao+pdbyLQM9y4BDEISGyeY1xrpLY1
tHQ4jfZWm2sGO/0RrHpt/FGeVJcm2Ou65sJ42cko7l/AL7Gj9ZUdVAYU7OxVWU0tCe1zCEpi+oQS
CLOYpxVEUwrqoG0ppgmN4TzhRlPrsy3to1buIXMeNVmd5Npd2+p/L/n4CI7PtL6QKsV769GS7zcO
QQvb2ALOkIWll/NuFTGzHUG2n7kpOkxaL5aB0uwUFtSE1G+wLMo+W1f9FJh6thcTEym7OOQ1ZMGz
gYJ0RoQ75DYu1sfEaApR/WbOhrU6JKRCJkcbnMkrrKlwp4Ni1gfJTD9kkm/sWmtklLOrB0lQOgKn
lxqf4QJ2r9pmkow1tqIodQNzznCSEqmNhcRoP2oIPyXrXIty4BWrEWuQ3Nem4XqmZIoYfVnwT0y2
/jUoGJulHE35TlLBKegcBZSq0sRepDvB0tmgGVw/yjpIDW8mhxzx0KsWm2yOepSr0XPBoOQExU6G
3IdgkOxQskjoL5mzeHAKB0ve2a2urGn+YygkK3SsN6k1UpSBzNy7+G+Ne9PGGDM2+nFMFea231bG
Yyw5t9S/EjmGjhyjISN8eu/GIEsZ12nhe2wa76JLMbNqb9KHH/TWGBjF4UAm2oFNvLeo6JTmGP0N
kxZietJv4kUPWhQHeCIUglWVhYxZ9KGfi8pcj5ILfLq5uGDDyQT5TSD/6q+0DdzEIW5t7NADb9qE
4z3FVfEryouSj+eZ6Emh0wo16VVMb0b+Jui29WFNtkySZtcUkVGjrNAZjfJWTkchBfrOn6K9kj2x
7VIWuzotH+4RUpEHuFNZC8GtTBDA9Ftt1UYFdHbW44rrYXQZyUSeyUSmG99rNZ4t99bbfJIprO2j
FccIpeNTDdgr07Eu2MfXBSFQd4eafQDktcj1zN5NjQQ+0foamfNZO3Pk7RambSBeKpw2Shztmkk7
q0DWjf9CU2dDcE9Ewq5CAZFkkSKm+/Y4+hmfpYqDFRQvsJJuAvKXPtooCwoTBiH625Daf9behupe
CdWPeOgXPX/XdOfx0vQnP4VJErsNgwhgeZhmtDnu1m0pPSZsux1XTL5Nk0cB5gCM63wnA69LWDxh
3i7mz27MjwbsMRvvLWYKtWK2EP2VLOizcS8A33AislnXOJSoZcqhPxuZehow/gpxrV2TyC4SB1hR
K/9nB1is20L0FbJCZlu3Rj10xbACS8rBDws0WmVDsYb6Q6DPLuGgDPGnZ/V/Wtm8Z8PGBtSwUHWz
BRt2VmSAZGdJZxc08b2nMsQ3Ysi+uzYRCL5Qxpv5JYt/bMzBrzgXd2911SGyhkMUI/QJn0h0VqM1
PeymeW9N4HLKE1ZcMmanMCV1QzwtUT6nZXhnZ/2IVYWh6LCvh58UIFcHRUsikLH1QOec0nLMF9Gq
jW0v7KRnJpkXavouYbSHjljg3q2qcatX6VZam962153zhGThae7m/9F0HsuNM+kSfSJEwJstCYKg
dyJlNohuqYWC9/bp78EfcxeKmYkeqdkUUfWZzJMqOF0oX7HylElDCAmE5bDpTmUfHmN7OAvhcXkE
4XcjwcZHoLtW2gb1ZuvL2PwkGinm6/ydK4SkJRLthjUvktFyoRKDf4VETpuHHDSNz7qTXUOqcGVl
wkHQnfDANA1zCjzB/N+M3rDpWFQ585kBU6i9pkojypGhblwjpmAgpWL0yagEkmORrR3tIvGyc0yG
5o7nmt5LJliAaSiFAsNTLhKZnbqRi11QfRWp4c3hpxykxCom0P6SAJfZacBwIGHayM093hgiNjNO
TKRsMnTJ0TjN0UVtGt/WMBJq1iouWPkb9k5o5S4M7nJEI+IWHNa69B3rX6Ot+FaKNTP8ZhxqSdY5
kUAfdT8dWkN1Z+p/O41ccfnGrjfLnxXgGAXQrmDPh7TJng2oP0TAVR/JqPoLb0cBS6n8U2Gvoghd
o09faAZpW3JwXBKmQUFG3CNqsWZdN0f10sWjX5Hf2dcgk56gpZkBvyfhH4Pc79iC5DVUpyBRThOj
4zHGaHTOe3y48tWePGhku5GQ574iFDOyDsqapMlUeUuN9E0TWD6a/jZJzxCjYW6+SwUJBtCvCQgj
z1T/JwEhy6vazfASj1cT8J5ro56HkVFJBGexKSSFwso+ZBZqxviDmZRQrU/Jkc8EHCPjzICcYdFH
p6OBCNCwv5Z1BtWbLZ39ltRfVUPUGJikgRQP9vk5FK24PcuipyqBLRTM35TnhG3AVNKwS70NVJcT
yff/9KmgNcj3ihY+ZZoWmyTwQP2muFwES0Cq7GEbYk404g9dfMcOm4MyeHbdieUBq2PMeTAftPFg
5p7DtIvCmH1ey3ji2TOrmFHkJ8hXFPavsu/glO+HCegF/eejbw7A0wPtyooyY/3U0QFJHKcTiBvC
o31FJ2MM36FqF0ctKtwEWVAwIomUQIeFp5wpScqCSBtLepy1kvtsEjnxXYUYEY3wkXHB+jSEOquX
qHCO5Hhjhui9CGKxye2aEJVFJbQAn+iyQIfQEP7YYPUEKeZdlTLu4OCQ/1HQuEbnrG39b4BwGv9g
i/i6hS7RZ4eRhwovgcSHtJF/kYZzaa2AkyUqjpyQOufdiMVOQ5Zds+9fROGWSWhgkBPACQbxXwdV
Om114B7yLkehrdqhr2i9T5YVdWCCbhvsKxHexCN/jdKEm4kQKrx7Jd49i0fIBLneUFCnBletvc2A
nU46OcXHtoTDP9uHWrYPBJYeHMU+2Lp2AEM39PYpCaxtPf6RAkDDm7h7mUxr3xTaGiQYYQGQ18C6
CQctxuonvnsMkdKEuxaeFClUKYL0hFTa/NrRTI4Lbtv6E6ghsDT9ao3lXU+sWzutYE3P2nmuq4tA
53NFr8auY89qaIYGu8RjmsSqjtiGM9txMzsiTNWd+lvjkKY+ks29cN4G9IeChtFquKdOdH7uYoTi
nSoDVsy4XweSzsqxepsAUAOmXgUwKRoQMSHi+hIPcYHArFu+wO9mVC8Laydz9LVjPcAwCAYuUE4G
Uh+Wd3nOr0sY2IiYRMdsdkO+vYctKGsRlVZ9l5BGTCpyeiaVsCG0BHwm10D5E74pKP5GxOdzjXh2
8kKbBzWptwYJrC0JrFGQbI0B+ys+t2QmDnvSvOSHEe6FbMedaF4aaP0+HI+W3Bz0Od2btr5r9Wob
W+f+S4/aXVtkvHXO3h5JH9uwKVR/ckGrUoye9K8lWa3D4jQlngoOOP4lh2YP+hwf+DkuqksQ1lfx
xww3aWeeQqidLGWoD+M/kswvaOSZkaljZ7yWFzL2HsZcP/Imf3STfrfNCPaUuMMCI3IAHQ0D/TSL
L3J4TlOSJzKv+DFzmeI52zYMbLEf03/+nec/So1cPGDAHPpdbvgkFe7ycdoz7tvMEUMjmFBqaB8T
DwDBUxL/SCNLmS7PMeHzEP/agbuPtfSjT84WkRw1jJkiZ2c6t3uBJC4dblG5D10bLW3tvJRxT8TN
C2JVhFyL6WeJuy+F2hkoaABJtgp2Dc4To7nksdsHv3b/Ywx4Tsa30GBnoDb3jkm5XYJo4JAxus+E
H6NydfakHZbh3eGcs7TzoOPnpHI1IZrqfNmzfDRIP3sEyceIiKpFGPfWLiJhBj1Z95ta/c34MTQ0
7Ee5OQcTrQK1JpMizhDwLe8yBvEKlmTtsOPHhAnDRrfIi4EzTe9m3lCzM1+ZWyo2rOpEq5MBqr21
aE45YpoBY6tcgOu9OYXsdQipAFiFMVaZf7zt+dKe1Qf0G7UF7wwVZ8aFNKXQpoLyOlEMUbsttvae
RSwxP1rnq87BjTFZtVirun89f06DjZuCoWa6q3Tdr2V8jzM1eM0AVKxCeie9+1fUIyCmERGAum/E
BcsUWwK3YySlWZkv4XmXi3c0hV4OWqb+MUf5PoubNnUXOzFOLa7SnoSw8FsEHyJkJ/4nS/8EzJmw
pBBEcWC6cCq0TcW93bZYsUR2HJVm3WYmb0NyNtktAVVC8e9kMj2rCbSAjEfst2301g4n3IBbMbPo
6IOb9JlZOB7lxPV/01LGRqbv4ujHGd7SZ9c8pmp+lsiAjT5+BpTLOSaHmIeUBXN7ShlcHdsIYbZl
E5HkDsNLNZjULKrb1LekHy3p/bg/aWzWOuvG76JBoTh1bh5/a3TOKZsTOGq2krFdD+/BOPhDhDnI
kq4BVOZiL6QchDgp8oS+WlStqh/p2IkprjT7lePOB/CP44g27N0oavLc7xVVbSz9ZJVY37TPaQQs
ZKG76De99FP0g699thqMCYyIiz8Aj6VEoKo7U2AGm1u6juFbVC0P6Qx5Bb6FBEhTPAfycCuWBN1n
GZ9lJLEarTYm++Uz3TAPqVSVIgeXoseMYtg744cJqcfclOqjhtXR4ARjsDd99M1lrSdYQBDyOS5O
LtyL4KW2Qffi4UDTJTaVfqoSIPn5PkbsHjsL5+orz7pLEcwXlDuX0NIujXm3OzbwUkDNlVHW5tKj
Q93P2AaedIi5J5K+NECmHP9M8Dm+XbXVFoHIBuILJJlNobgqiSgV6+US78oACSJvXF1/H5Ad2Eis
9GantgVUErexJD/GpZCmpxocKYsFpN7RRSxQBF6ebhOPLhFLTvGPYFWltTNJDSaqHG56RTixWs4s
Nn5mUe1sPo3ytDU4oEL5zTHSZ19UTwFBT38zBSZuNLE4LHt4I4Y6nGBqkHw14gkI4+8UrWyuaU/Z
Ct7s5K9FzKoiALTz0aRprx4RUggfCcnSkY1goZxNreLaWggEXOql8dXJCy80WqN03Tiqduoj2sUs
IpASEu62id1Mt652oN0kcL0SwxuMxCfWlUSo1iy5C7Q1aBScyKsTB4/AuF+EoFGaH8IEE9gzYWQ8
GhNb8ZYEAKQ3enSLw1MxvFvcnllh+9b4xYKaMA8znrZtw+EKwEXKuy2rBdzvcvhYJP448fd1E9Ls
oUBMb7EbjmuHdkpm4j4F+Yn3x2wvdqvvh5gZN4yV1quVtd2a56Tqzy3kWqhS1MXLiCrHb73YWswS
o8/D/tQpdzKSLGS0KJBA11b8Zli3Imi2ARJVzFISzlhNw7nO8QiInmOOJ4gYBQUNCMtFdO1QuhC+
K+peu2cQhBbKU0uE4p1oYFM7x5FJnukbgvo+bTcAk7yKcCVYIqhJiEdY9oBIlg5z/zOZdDihcxrJ
/Z2yP0zbVo5zMNHS/ytlhM3MFv8f++ywH4xoERxSt2UOf4u8GoNfkeL2MJQ79Syz8YPEXwKKrVC2
L2c+R1bNtEML8x0jHnbzzbZU1qxnkbsNvkxJXVchdFmOmSx388Z4tGze7YCwVPxYyKzIComHll+H
vTOYf/XAwQpumFxWDwaHegaWWGYAUNEu1IBR5fY0IvCLhddCo+hM20dUeoZNDjCJAIXSlWT6tK96
DI8W9dtEr5kuZNqshiaRuZVE/FFJIHO8ni5M3DsylxtVeRsJPyoFq8bWuWupsu4xmce8NURCF/Cy
VBndCWefHpx6QB0TITthTgrhxCHJ2nJByw7KTwIuTC9OGdPrbxAbE3p/Vcy7aqIeQYjTnA3+hpDq
vHdoICNfAIJNlvcZ7gi57zkcNAGA2eTMCliTpe9Lp8MMpKxMxDLrCda6Q3+rqbqvZ+SdsyPGpI/E
1XANyFVgXuxRHFReDHY6pOyscDToaggxzU+BAqmysSRwucTOlV6wo6YDnpTIBhbPxlfEW8afNXx3
PbLhx2dsms8h/CY3J3aKjdQGnopRMmRGpzJlzMg+iITkl3h5sZ+A/0EgQlAP9jOkDXJbeXZL1hCr
XEuTd6ni7IQa7wmj2OcrPZN20ZuFAXMEJJAsiRlUzwZOKCYhFv7RhkBeTe59snJT+IImibjcFJAz
XOKJFnOHo2Al+Z+5w+RVBNwyFbpaivNZt0m3EVQSxaFUZDea8vvYq2sIH1KboSSB+TQWG2VmLqVO
B6XAVL1P0eX2VeS2MjgOWIQZRuR+KLZjTHwDqiQSocQfVEcym2mGkJmF8kxiDKX/UmqyFsgwRxaH
AS6KjO43bjScl4uMI0fTBMFCYr1HCMSMs0RyzsYMtoS0EQvlcxBF7Ome5RhtJib3o585qo9D0Zdt
7GhY6OHBws2pPlpNvmLBrss18tzVzJvDzcgpf5WKyJWi9KTO1TlImksfldequrFsfZFUw4uE2gEW
kKpmXcHCRtYPIgWAG1vzRfbbIPu1EEHWqcr1rjC/hPFnw4EhaQWykZcPLXkSiakTLTd6CcT0vuB8
HpRNRg6qg/YddYNikLyMFaeHeA4VTYaKRo6er0MKGIlIibgrgoESe0FXrNqZBrpSsJRKvwGjYZYJ
AZ9duetIAk5c0CgJ8zFpASzocNNAyigAiS0wCky52ZdMHgVaS5J9Zoe4teq7XXf+LDuAqxWqHlRy
Yb3lH7646mHEKMWJAhmppnJ2yFViMc8STF0HfXyvickbuJPr4tAgnIgoo9vI10eBtuFLQ0NGJMWW
XLpGweVI2/jdS6jk4AVUUupFSAtkrKAUqLAX78w9rfygiuYtjcJnWNf4+C+5o1xMJ3tiQrkyDkky
6ZEl4oGRpHbCvZaiULYPTYfhtGt9A7ZGBNWXuFXPAD9PAvp0yr5LgIZcwHUQu3LNwyvJG03FzMbg
o4kxgbXkEDwMWXuYku3ZGMYl5L28Z+aj7N10I1TcWrqGCpk0DuJlI73a57K+V6GPBPq8YcZ2aAtk
gmCXDeXV6srL1rpXM32n41c72Q/cx1W4CWvr0lvDLWyKi1AYzoxcUO9YM0abtKwHLekIKBnkHMh1
rWhOgQpnwfyGwXkjOZwptPmIM+LVzJPafqj6TztQj2KHw+vX9OPW0ieSZ1kXqC3DJtYiaEb68Rnh
6JewYdmx8KPR8dRiBTZzK9XfOjKLdvDMruF7CpbnROYwpS5nGDAVwt+CGHscGfmpG+21bpFtUwX7
HDtK3zAyXuJBQfpWxkad2CAlPPjVUZdNT0tjOG8tA42H0YFCk3UMJdGxzspjK/5JyatQELcMvjAe
c6LtChpFCADUu4PFnCRkY1udB9IMWuD3FXTF0TxLDPAlXT0TV16tyGjAMRdYcGL6eTsnG7mD+ZRc
JtzCHdYgfRB76LmlyRIT6CfniGIoXILiWNpnHfpsmv1IFGszTwGFZ0emLykRCSZH28hvWhpd1St1
nC3t6uTWaiVVNDaG/J4wxCiZ0OXJWu1AwQ3NQyjVfbkb7gYTekIC0MbVbHCA32AiSxmyk+1FRcI4
t1+itwIYkKYfYauyJKD88bK2rg3pjGTLZJbakuKnjh9yba84P4hVT4h7VS8GBntbpfE+l5BaQHRV
erQPeU1MxE0gLA1bh7LAu0cnqopXF7MqfVOs8ma014QlYjwROZcMh5TKXxevnvNhwpwCYgXKzLrX
orXA6DF3r7hG+lMfuoCBSrcj0zZYYnwdtID2tjV45Ac8EvIh0d57imgIQwX6qJqUocD+N5fTDiaG
qvzgJZOMCSslZj2aUUtctLF1I+bIFXEuDYfvXLNeAC03SzAhGZ5XBGoQSGcHxTqO3qFUm46+A1sq
lbZbNpgVmyMMYY2SZQ6DY57A5kB7zapmeaAme7qlyGzVFi3o7NeTdk6T7lLbJYHqrZ+WPwlnUsz1
adoPs4nfMGYLOHwV3h2MskKbUIuAfeZYtv1Ka9cO0mmrvIuaGdQqDod9GzR7y8r2reXsMg0UEEBR
K3/rK/kxvjJCheYNs9Y1b0NYnyN7xJBiHCnm9rAdWtXeFxOK1W7jTLanBJzzgCWKTZJVrDJiH4fa
BFyFSHk5tqmMlXUzwMgcQ+AgM5zP/NjEChkyAh2/GEnKxllhwukc13WgHst5q7aPdlL2bZnSaSOz
IuMix9M+/LbsG/UpPozsaMlI8Au+k+SHdTLr+Eajq47LLACC0SgHw06PudQfKQ5BaJfhIxYwk9qQ
OBp6WSG9OYCGHt2Y71MgvANzB9wmZkJwD2FEJqEuIaBNsSniYG2A88jlR2K2D8lgIj2NNMZMXmLQ
fvktG/OrXIlLWWknbGmWAwMcqbAfZHdzSdFCwckHWrI+60MYfUvJRzSlVKU+jj4O8nvPJgvHNVi7
isX1wg21288AZm71X4aPDaaLAJ/DrG9N6n+9nE50VrF+1Onw+NZKfJMFhAprhaEt1hGwhiDf4psV
fjbsTDq18FJif3uLErlu/LACgBN325716yyUFdduwdnTSKuJwOvCTnAkYIkMNxPlKHlyVN1hS/Sr
poAUQLv+7jRI6ppziJkbaaEudX6yFrjljF7w2RMr9Zow416eR2jxK9489OuNPaL1knYlIxhnOCbr
AH7cFB0ABpzbmuQKnn9+oD3sNYoCie1WwJg9ZN9BZTtSN2DARUji16pCZJFAktTx7O5N519ckehV
eBadYaKrmxSBDCXpnOd7m9gnM3yZrM9k8CZJQzZD2DJvUhAJuAyj5/hBUuvaOqmjualKx9NAg4ja
BKKS+2Djqi4+wS9dO3O1KZ3irNTWWbKii101l0J1ZdU+1kN1Ic8dzfcTPuKhK5BIBzmiN/GQZLQW
73xUPS1SV9jCHUIjpwPKlO0oR4dRlIc6HbYpJVnLd/II6426yQhjUy3fbINtHAQ0G9lH5WwDIT2Q
i71PDhX2KCGyLV9SHT47rXych0m7KcAoKYoiexNgLElIGdXFcegP2mn6UZpigylnY5w0QFShBzGI
/9JPB4joDWcAHFhuysm3oZUOx2jdEhrEWqukbwgDDHn/ZgnrLkuwZZFFZI8RZTv8HqqGj+dCRpsa
ktwiFyeiGtjCHbSa8CmAe+loYAheZ8EJvp7XZMVehgmGkzMc66OuIVB6sxC7h5O8x0lcGaj+6/Q8
Nun5E99/UAaHNoERmnqCxI3gmmnWdoEI9/ghF2xmZf4FRSRfEGBZw5fxBTgVRPDSEjhwE4jPWw1L
MLXAAWzuGpZqjWruG/upgdiJqcYembBBdBHo0KpoLB8M7/YQ0/VSupTB+8BioPqfnN4cCZaOGTVz
tkqZsy6l90J7pWX+mGo3kk7mVFwKKwGRx1yHgzgcHrKsw8xKiYpDdVSP11nKLhFTxVJiE0onzdw/
2oJt22bWVqkNjk0oWlK/q8tyP5oWa0zaRSc8Zo9lZBjaqZ9llPMivDUiu+VkYEnyMcY4FiK0WKYt
0n02ATMQArqg9aS1ueyvzBW8EjOAPMkiisGUZMa3SFTXnv0pMR9e5WucNSNPDYtKjTiYUHcF89m2
IHQFVXeKBl3C3DegJ2Wsij7irlpvTqiRF4zLBtvRF+78W6m7KrciQ1uzofxBxc6sVTRk/HGEZQum
NV8VGbPurHnMyAAEiL2bo7zX0pY97YoUNRLitGsDrpTNZpe/0u6myP8O1qR6YV1sGzb7UClWWtzt
6TwYnNY44xUm3HawKwg+LhiqDUPFI6yRs3vSjZjGcS9jyAVaTQhG0wPwiY7pMnRjYZX9Ciy96jh5
Xe3NLflHEyuZv6UlMJu6SSc9UXj7B4e/HsijoIIh9ZGxGp4kaMkTwieUXJ5CzgCRAdroDcihbDR2
morM/asnFqsn972Uf8G07OX0X8kWhxc3ucICxQ8siUWeQiTKSIwFkd3EyogvqXtHJjd1r1GbzgJU
MlZVrYTfku4tBYpHfdIaHRpqRGZB5sXSl1mi/gVG5IT5yhlY5qzTUdrI57g0TiP/V+hoDSYuXrCe
/Kr1vaIVHBoLUC+dsPbRVy4Rp2ntCn4kY4TYjch8CWhESoNPOf8Gkixg/LUEVmx7EkZjk/sdKy7/
AWOWzFLSaSvX4l7kU9x3+W4Aoy863atdmyTGIuY5UQF5RNwCZnfLe/tOlbCi+pgRdYXveN7YTjB4
NZtVxvUGqcZNcRtji6KR33SyvrJQGiocNLlQ9pC3G9YQWfOrs6ylWzyzjROdhRBLrHNujYjUJizA
XB4WsNEW6LkByCb3LAV8V/iMesKPGAF1pkVAJbxSWMOtZjzZSSI0sdcvIdqLolhXzNjnjLhha0Ig
BtiknFtW5h35qTrTHZMpz9SVp3LMX1A1rxJI2RlcpdP5udO8MQZDbEr1SMqyjfPHwVo2hPJ7rxPD
EH2AzwPAKyOiqU8xGIvagkMZ29+jKT3U8p2hyGaksO1055oRFTSQODPrnHQMm8YSMiFihgIbczYR
EsQZHwjXdkyXIiUYj4p49IZxj5zsjVVc0576xjlNTXb2tb4/yxKI0oDFfT6eExvJ3TXGIeW03NAw
HTnHC2j2TXyIa31v7Ir+l7PlVgbqTkW8Z3AUqIwhJ/WMPeaEDumYG8mBQmnXLy6aDyX6G/6GNqNq
61FYlF54TPWv5D3P+fi0eMUXEQtkLlG86Yily82tDSue2Gnl4J+2jmwKGbJAdGzPDb1C1f6WQ7RL
wAP2ERJnQtHSzM8IzGC/yCImZdkOF0AWyOOYc8UmSV1gQuG+j5eoGikBam7DYVWWo5eR/pPxsZ9S
d7yM3GF9jfKEBdZAHd2Bny9XIfIzhS36TLkes0NOw+QACmJVK49Git2OGCUl+OqhOqesZEP2vJGi
w9LGgat95xBtLSh+vZTsO+6ehlyTPl2H46XgruTvk7cxMSeRvQe9MkvOATXzQIlIC7GKs092Mnyq
8wVUTpUS/gIL0iDBVdre1A82vEC5sl2JbOdGbjbaRadXgLsGfYNUVdYH5GTx97rm04nGdZnL+1a7
a2AU/uCXJVNG2US8tTbJTPAMSAVRSXmofRtcBCIWvUNv8NfQsPigqsrpmEw20fJmZCzpgKYfUNhq
0RGKAmEn68BkV2C5Exo4nquKHzvx6tATHQwwyMXEYq0r3Z4ldjqwPy3nUzZ9mbe04sqItTe8RM8m
mZ75Lj9aZnbTh5TRTL0eUY76yIqY0VQHRZ9dPowkI6LvYhSusJtUmYx22+YVDIRUkSlNRSCNh9o5
zaAySUi3ss98OmNq3Ugzfp3a+yiNfpMRI1WkoZcUYF9gHoLF8Wrqr5m6QcW3WGEvzrHAApmPi9HH
NbQMiPzI+piXN0LUu3aq2VKdw+gChm5fMtBFE8wokYDS9qmjUq3aPyqfrTb7LBUXIb+CIUwgRqhD
51w1x5R8WMi5Z02/l9QdKTi4KQ1WdAvnOH8GRXSWRgnyR7cJmPDWqB1L7a7yUTPt92H4YqPNoHOi
ymejwQnPM3fRueVS9kqEC29VwTDMdAMIA0P9N1XQcmXtU0ltP2uOQ6j71pTvql+ZG8CwwGWubft9
QrFUgrpGzgPgF31Uus0pix3rIpN8N7RPBC3LeetqHOrqF6e7BBTB4DtiKXoLsh8HCcOsSV4FXGPg
fC+QL3GJNvTHGNBaYrt0kq57q9+oFotQRq4lg8UIQb2FZ9TCgpmYH3Mi+XL17aQhRddXZ+WfNqTk
CUGLXCBxyRhO7cIelu1SPthr1fy0s8wtSMWbKROqnrHRM6YYyPmKeW1J8R3wPOXEdM84cp1wjZRe
+SxgZCWcNAYdlFgUFn+pfQykRcwCEhsJIEVNbx77WHZttDWob1Egha6V/tGCb9O4CXU691xJVRhd
lZ/Y4vqw8WRwatSd8pkFfNQOwkJ9FW0TFB8KaviRSkNMLVlf21gCxoEpq3jr03tmsn9nhMuKQZc3
Ec/tRDBMRFNUs3ZkjNmKVypeDXsAB79LXn2YVN4dyO2cmzKAVJ6zeXfwnYDs3ggd1Pxf7rEOcm5y
YDrbML4Pxr+lfpXgeoDWsrqdaSHfvys/zaLy0wP3v4KJ4Snr+0NkvbWoSpN4PZOiPBXRJl5iU+h4
1Q5YxbPu6XjQmhaIaOTtIIxD2tqcA/G5+LXqTcypr01Xe/LVmofYfjiTfkr4TW1HQBfRK6rrByLL
tzJir9vt0a/vK/y9+gQyJEFC8TdM/NDMkO8WfLzpXPA2zgDnadzYlELdInNx8bAyXp0p/mUG+mrs
pzHXcVf5AxWinbV+2a+UqtgPwZJatUfQ5Ct9gAqZtanFTNu2tnqtbAbToaTbS4A5c40XyNcs+m05
5Ns6xuXoV9QLJWMgJ0vZxifbrjDZUbnCfpXtp0RnS5WhRrAS+f2h7uPWk3q0NLqfVztHeRBK4SPB
EFcQ9F7Dvq+n+WQovdwKLIf18VgCXmvI1+xA2wQGziBCCBxGXShxKfGmWtkhT8/XQ1mv0CPEwAgZ
ksa4ZxxmVDmRFYZoNh1p5YxWyHiXkLoPHxkDpBqVVqN/cMsABVv33Feh7oUk1Wf6x8DlAorVfE5F
wPTSbYTtTVw8FbG+NeqCDeziVYkAqQS8Wiuupt3Ndjh28wm1BfOKaJvzLCS00S1XKTUBzweEAHX2
FKJZFBUyKyDDDD8yYfTGikpz8yHp30XrXBIHw8YrUrYhHo98fIcd4E2JvpZZqRg9UBeR4Xq4wGYw
ya8ir3rDCSkgOtF/yqrDlptFIeBKkiR2g67tevitSXePqtCT8ZiN60B6z0EHJoZ2Sq38lMcz73Fw
qCDaGcbOYEChSds2/qvhBAiiU41vKnlTcYmF2rTL2NKOY4OTsnsNSfUi7OxJ+ZQG85XpdzKeQxav
ISWPwy9HgpGu6Qz5mUaRuM17QC6CucmwP8XRtxVUBCNEnkNkACJlAyVfinjStHSX5NG3FxNWA4q8
4Bd5AGsQ4xlSuo39VAjHgG3Er5uYiYk+AkyG5zB7mLR+lR4xeWjqaXZOA0V2kyG2cOExIcOC06uV
J6lLTl0uodpTj3HTHFvHIYOalN6D1ZG/2gCzQAeDmqgeo51hvaToMDBLcX5EVu9UloNU2F1PAZHM
0J5Z/gXbIvnt1NofPA5X81FEq/o34rFMdu1vQcM7M0x01GmbMUxM2RlWObC7QNuyh9l2R4aKIw+6
xq/H7OVD3jaH3mSXq29D1upuiIB2Zw2tayNRZZHbcv/7HMYzi1YyHrjkIC0AT0OmQUgTt1iKhtBm
dsDP57pocwqT1ftxqYjEvVaCexzLj3WcirdpJAoVcXC7CvphEwpQZ8LPyOgOcf0SMcJAltH8AAUI
6JiJYSNV/9QqdQzeWHTZ/M6Ep1K817g1ErTsIB3cPJSOaW7tKlqCjtjB1l9BuakgVTAjme/8k1LU
QjHWV901NiMn5qj0fkWB/tHgZMs1+/pOiHl+eLdQ+zockJeU95bAvaq40AMiT4QBZcnbokU4rCC1
kDc4Fwa18bRKYz8R4H/NMP4RlBwwfGQraPYjF8J6QlTJTrM8LoF+fUDsaC6ddYgxhVSddRiSvShP
Zw1sBpHfFaMf2bNx0sozge1LEI4gfksDF2zSqbPwq/x+azJxKAyK1pmRbGMe4n4+FhAEiz48aKqH
bwCnEt7nPZ/TfQF0PAemWRbTfgY4PqzwZu3T060UzI/sCLO0sTOVZudbuuRzMpCqEzH8UFYKS3T5
HrKtTyqCH7i0u/VLj0tvhoDOVM0Nf7PqrxNoq/BXP9WYydQvymlY8NoK01u6mWnq4Hf3ebBtvyn8
VoFTXCeOmLFbfQzrDNeKRYh39o/Ww9cyHIoSihsKvNKYt+aYc559FMxAGMkzTC8jF+b5bUotZBKr
jJCAuMclDKPXIb6R3ZS8PwX5IfkTnosi9Mbsb04kufmiviZ4OH+pxew2tb2hGXBOFMcALXVCfXHy
cuLtYjL+9G9FM9YrPuwBinZh7HJz2ndasgM+pw4PRKM3yWjv7eYYpvXTiadXRtoP+zHISLjLcbyo
dOPZdp6LLTK6bfvKm8GL0WuOfKGLBzfKIDEwvDxjrCw1ZCvzbnaM9X4IB9nOfzBYbisCZGWsqrEZ
eehVNyWgglnjf6+cKvCaiyIJirHBV+JwJ8Ya+oEJD0LQfJDYta6AxHI9bNgxmwbuTaIFdB3KGV+W
9hAF2J0m5BpeTYIOv42Z6av7Cr3UhN28LotdLNTlDp0YgUvmpsFUQAq5N23jtcxuRKHFT4lXk/6z
DrKGZAJBnkxos4CD2P7Qt7nJdbqRb4v3BJg58zyTYriiqq8REICF+dazf9kKcznz6YC61upZKc67
OMu3yTxtS+BqBepr/NoRKGAzRvl//ghnFKLsp9G/CPkoSB3r8i3ugH1gg9DuAog0xjHMZdQh6XF2
HTk/RJ2xt2p5Q1Z09o5qexdqMT1x60u9Qbwo+cNoP3RkGWSK5ifVQSqk4YyfcVfJ/NvbFTDYrSAd
PLtVrLvFXs+bfVEQIB9FUHbwCDHYJgqKmZZDPJTJIea0pNJCvppMY1tDvQLJio2BP/IqFR7ASkUc
NXtVSOzsRmfA1cQxYVrhXq35JMQnB/UvJtFVIxubsrZPBDycjI+TYdZ+D2pDBKt6Eq6+9yzkwOa0
GjPpnXJ9M47B9kvRda9Av960Ac3r1fHHS0MtKuM6ammmiUZEbThuaXC5rz2QJV6d51hW3givdqd9
xWANuNYJU8zEXabeulm5zHp2a6ZVb3XHUBeneBpPZrKPgJdYDgGX4myhNqAqJ6LgNnPb/x9N57Ur
t5Il0S8iQG9ey9OVPVYvhO6RRO+T9utncTADtNDAvd06UhWZuU3EiqoxXItfuo1sclgZAFMNxIVb
Rs6lfC7YzbUTK+NDk5Yo0DMCEEa3HfWLOgaJcVVXizyg9Zmv5bOPl4fl4p5tETU9cYdRzRJXZsdE
DaeskdWTrDenjrGZytTANHIOTtvD3oYtD2/FvvsxjP/MX2aXnkqLeyncJnU1dq0kXPYcT97kMdbN
DGQtv1TWkxIfZx03d+slDvqEEMstY+kqe4dhSll6gu8G4BL6fdK4To07ZK6ea9O8+ix5gwhg8bQo
X+PBKetgHeDcHIwfbCY5ZEixgYGRPPMfXbx431/Kaaqad0ub3tJsepVO8TRi30gxDGMymZMlTHXD
1w6DUlN8pMcBSKnSSbjX8xsR03cC+TBRxc+pNOkWX+jKoHxMiX5P8n18hO5A3IfupJdtzNI1gEDh
+aIiHLuzxgRreDRQygoCo1L9C2AVHi7pkATca7yoDRd6xYWe8aKymQR30B5V/Yt3fNuhTCDMWYF8
SY4ImUrTYu0Xo9wTpQEie4qJDmLEIHwoI/4kr3DdFb/nSEHxajHeHvVPpap9PJUeTodofOQm1P/D
UucETeLSjbMzSTAUr9GpFSaCqeQ4j6DFKL1JQyD6nYgJs4GshJhM4IPDyXVRk+G8AmjyM3COmbNL
sIsvLDLFjzyzaWI5TPhx0rOm3XdkVlucWTlMdx6pBIaKWV47woqgpDIgNGrhytXVVAwEpajmmZzJ
udtOjlszqIBfELtq0+5F6ri2rb1XSbGfjc/EKwf5kwrqyxitz8KZP5ndIweIGvaUCrJZXscEwJW2
emNUe9FwslyBY7BhUkgyTdx+Ck26l58xq/JS3Fv6CbS5jvimXhXwT9miF4V1TGf03EzdEHJrI6Az
83vAZdIy4FLDGNdoUf5OqFiH/g7Q10F6UzN+mxjJp5TDpN77audLzPPN/ioMjvFtYd2F9EVNvADO
YC5NvGL7qjCyYifswLVHM6FDxwSrUEdW9EQs3tnI9Udveg7SX0ZjXcQInfe1qZWnlp3tQoQPhkmJ
EV9T+MntyM5hgnhX7nUZGxpyjsnEq6rWN23/TRLDKIGlX9L3apBftZ09kxxysY4VXcjXqFIDI1pC
qIMIY2wMV3RYCtGWDVm7m1sQxbX3V+O+Yh7kdgiSKpZtVeavRcKWiFhAHu8163cyA1Og6pb+1Rxb
B2iHu2sxnpIQFh3lhgOHmc9Ax/jRAULpH9kHQ4INoGuch6XdJzPHQrhLOgEytCQLGqvSmCG3WMMV
gMc3WRPzq66/l+VkUdpKD+rkPrTlmSofj4A6h2zlB1scU2dCPkM0JYnwv42HYzRvXEDD9DYo5r6b
kN+iBGN0pj4Uli+KtQZJtYa1Su7ex+rQdg+gCsS+pYfZppUddDI229VMWfTB7/tIluj5yU5FOe6C
lkmOE46zcXSYnUlAuDR7AjLh4bw+Z+wDBPa+7wVbR+vLgEcywCNjAsEpo8fzuqLhn55T613K4pMx
ddz90MCJkV5SqJ0MNAxQWwW4rPty6qYDQAdVCNfhboi4G2RND5UcpNWSXcs4JqLLDHPnP2M60Gsg
ygqUPgc7+8e2h3MbtDrhScNzQ5Ubkm+VIihsM9AadNLSp2DElwvUoNInhAwveSb4nu7ngQ0LDsZA
7Y5aiAvwYM2AFE2ZKeGhFqiCEYCVKiAN6Tj0ZJf1R1slk/T2yTLntZA6oErlnR31uzGI8/DTf7Em
HTU/wHmypjYCNKxBDzjIHIQCa1TKQSjIsk+XU+riBmzi6aw9ZoBQPEMzZVcze1ixq38KcxAO7UcP
PTQzTLqHCM1ZclUYTjLyi9lSRdr8KtEyVKu7emw7IYafoUVddNJEVGpM4PF5wOqxUeitM9IqfuY9
OrIP9JdkbV7mPWi1RFVuO3TmEhFuyy0pyToDFDZTk8pMRwt674HAtZr+G5DmG35BQDbVb65pZFz/
Zs+RF8IGSc6rRBDh2pkKXAc3oJo3PUs/uGf6vsLLthwVQsRB/8y54QVSdAdl4s8wXNNxZ1Oxo1Ah
FvovinriilpPe4LghoUtvGbqIQctl+luE79n2Mzz9rKbxp1naYpvWlKw5sVVMHPESvb6nKP5PUAc
aBj7jd1CTuVt9Cezf86F+YgM697iOqlcCQt958sEeT2BTrEiDdNQ17T7OmOkkH1ZNwLTqfzm+EQw
oERfIG0d0THoBxmqH4SXUQMIU5zG/acyxweCYR49Od0ViY/NP5tPHppKg7YkEEcn/FxR0IFVObFe
Jx+XBS4wkNp400393cHZ21Zs2+EeuWwS0vGhTPYh17ujDM1LZM3j6py1rdTX3iR59PP7AiIOsVHZ
XKGrhOge0Vw2S3NPIfHYA2zi3to0DUEsiasul3dbJvlN4cIfy1d3ttkdm+QXkH1xUSX9suUXTD3u
2i5xkxYqA8rPxyCY2Y6ENaXQBFJCX4rx0nf1pUWfbZrA4S+9TL15yfbSstFT8WD06PDLkxo/S8BG
28OF+R6mmcYJt26fRMcOzLqVBrhXIH03nnCiHScmJI3E9lrADCAOZ3IuqYFGtvWlqAt1qbsBVWKE
2zBdznmnHPsaC1Zrah3WUVgxQ5LZy0uzAFvFIPtnKepdajyHDukiGq+5Zpeb3CG03pNEuWPIG9KL
xa/RlIhqnQ58IqVyn7oDjseXga5wLfPDINSXDsdz1W/WSMoO8fE5ZH3DEwI5JDdEFRGtq/yG23AB
9XIuq4Lp1i5lNIgdYZd9wn4kHJrbG+u7cVbLIHO4/hU1vLdMYFoinpSgQ9Y9C8aX352lXwaFOxI3
5kTuYs3sC8q2eHPpKhxUf4KgHunZsP0t6sPUIvVBucyR/IPiOwX2KvD4MMQw4ekSIlbOZ2Eh4+TA
4JZDF7AyBUhx5ZMVu6Z+tWMifMAXCCEC1GwCOLT2MIiwrLZfxMJEfYSszmGevz6s2nionfUYkqOR
jQe0wQsJH5OZgC2srj0enxpzJLCE7iI0d6oGLCz441LUkUjLh0vPnlapjzZ4tHSLd4fBn3OW6bTu
hcLB8bA0MLUxZoAEUzamNmySy2pj1yGOTAbWr63BJD1I7InQv6X/TUVy0sLh29roX+zfEe1yuBzL
LyRFlHNMAhiBTruOP93OqTxe63ldPaO26B9gTiYHAE318D1gGVAdJNPTHhPAPcZcL/HTK93wyMOV
8Vaoypn8VzMydxsqh0pri4sHO8wVF5GwUvy1FgfDZXnoEJlCbKBeNZE2x0i1/uOzk5aKaSrV+7kB
ZhrJyd5ozVCf64NQvIw5RVX5JTlPEVm96r88wStF3n2zyWIdSD+JOzQYoAbxsSjTp8rHDr7GlFmD
8j1sOnPDYlp0SLjNxBK7kLBce23dSW6xyIeabro27VJhaa6c7gxtAavoV1r3kpsbqkHmilhx5ZU0
1Shg6oVogsGbeho4OdqScICS7XXhWqS5N7rq53hQQDDUrFcROS71O1OtUwQO1bJOJZJtFAgcPkGb
aTszrY/LhrCA398TJVgUUiCPrtFFNxin+2puwn75cmrHbxp64a3+JA512KUO/Ja7jeVDOuZgqOqR
oJkGsDH9O2NxiddssqMzU7i0NcIRcnM2Ex3zDoECzwSojm0N9SAoeqf90jLl2HJRW5QZFisSAzBn
ZReHAWZg9gs9CB5s5UwolaH7eLGwRQ/cKuWACwFP6ix+57ZJK6VSph4EuqW0Ga6gdW+wchnWtMZ6
W9Z7alLjzLbPJx+AC50nycPnXlBSaDWnBOO5W6+CEIUG/NlV+E95llvaBqHCFgVtjERUGT4GtA4W
FIbqFGFpzwxvgrGQY1+R1RfdS5hMOYJhlsEIVwejBq2IjNlA+yl2zZycAVW2yOQGzrQ/UKRo0fif
Ka+ZrrXMQcuWnlL+UZmqOMT39qgSUlfl71ZEdw3+i0a6VF33aKExm8FUhy5ZCq9T3wbczpWfxSPG
s6fayH46Jaxzu6Bk2slcbCHEGOJfNGGBHp8mSHLsu3WjvvggSCt8axAErdV5KmEyEhlCOsG3WYxQ
Ke/QmfT/F99PvsJgt5BNV/5J01+RsQAf22lbqKAB0YM9yySpZx3RWWp9pHxDdvKrBlJRRhz+LAMr
sEq/DUbrEsQAInTnx4x0RidPrQDbjw+e1bajcndgtCAqFil7CQHAGe6CP7jevEUNssyLhu+tKgzP
OKdmCRcIeNEups7pK/oeHplqvxLD7GSuk+xVq3yftCC+Oxr+B8Nxo+LUdiGHZ8zUWIFEtE5BiRXV
xONq8aXKf5LPRv7NglDD6biQN8YWc7+7z0kVTLoI43pH2ET/r6f3oGXaA08whyequkcj13SXw6ks
cm479IPqdctWSJLYT1BDGCtxzz0bPCzCHJzIV7DYMtHLvM060dO9DPp8KXF1IVm5JuZD0NfNGvty
yIms5ScwCr+WZoIdgDOJRt5S3TazjiqRzophH3pUNi0o6IyZT2//NSGzOX9mkD8LOi/ZnG6qOvzK
Z5JMdRAoWGwVUQMAdtch881e99p09GSaKU0Q5L2XFW2PY9hhSTIU5qXQuPOm3QQJanDm80+nh2wD
Yu2zYj+7SbQ7fjUqfite9YbtmVFG+E+Jh7edvc41Z9j6ocbJleXxZWIU7FhuIathVhRv9twdu1wh
32V43Psv9YV87TI4bLyH988WeQaQpQ1kqWpSAKOS6il+NDmyTMY3ysF6z2QSBcwy3Ka3ojHR6/3h
oXQ6UFLZfxIvG3eKAi9ikpSDPRN9xWrcWr/HCSo9IeAr8w62YUW5MVrchHclVkxPG347v1KQSqX6
YTCyi0SoM+cQrXXVhHbsZJyEDw4JZGWfHDIGVwdu67AD4jv1w7VC/q1dASfRsPbbMDQiJFbKDwXd
jWwPIBTwWnLVLNwNJpaaHlAtAQbSSepLmOX0/eFI3a2W475LBWBYBXCXc+nbcHOcAUnxDZ6MgSHG
gniLuKYVi95yxN504uBiy0EGtPaD/Uh5byrXcqQrQUDEysShbJIBgcKZSMuZ7wmiRjwhyGFUifuv
wrvZn/Mpu7C2vnzCkssolju2HSOHsn7rwU018QZJwm5bzpcm55s6pDSg6fLUuvxDjcYP8WEU8Tv+
jVrRSGuSPNnQPHmdvUIox8b+igeDjGSIitQCcdpfiKwAHhlNs9+YwB9+7+O9sd9bH+I5pUfxBOWW
m/OuQ4QAb6dO2dZhj5TKs2xi1ooeSlmfO1smVupsgV+IoTBPtb9Klj/KCBsiK4BO1gSNXMLKmUBD
iVC9gGyO+3PsgEhUTY7C+bYa1yRjpJX7ArcMOyx/QbKRQEqCeaquh+U/K5d8SarCbmRMxO4ust86
OHEYtTvVJ5X6Os1/BrzUefFoZjLdiQjYwpubdyfHozr3AKx7WHIINnjxmpQcAcKZ9Yn5PlNeBkXM
iyeknpp+qJTBr+LCF6i4JJuES0pUCGfUFrofl19dKj9sBqByGjpFfpfeyDm4KWt8NSYvJrrvL/rj
B99JgeqdiDhZUr2x/1UqCLhyJL0JRkaHO2/QPVnBYe3MlxqDKmq8XuyBe9vdtVtNKOzpreGvTGKX
WuJPTqHiE+HE7p0BWH11DsUWdVBE2ScrqE9iMaLGr8ByJkASZZCcDl2NrXro6Navak8jX2NtVfy6
xnH14K/OdEyf/lSTfRvG6mam89XMZMgFIwtZ2u/MgQdhcNNV5knMBGeCqDed+LzpFxPAXxn0BJxi
yxhozh/J+jB50bPytzO8qcjatTneZ+cC+zehNXBQQXt0Jk3xAmn4PhC8tNQ4lfdLincuJtVm85Bn
BqEmauILjM8ZOhcFXZuBK91CW5sq7ws2+AFE3J91PFpuXeL4Hb5NdiftzJEKyGbSrw0I6fFDNptH
lud3KHbgRrsQ/n2ch3bzuU7Dy9LHx2QOkP2rkDGlJf9VELe+avm8gH4Z0Aa1TF8X1iTTXu9tX201
qAuhER+Kwbg4a+XCKFQfk4T8jWH2zJK1A9QysHCcdaTXoKlRwyooavoaTL/MJK7ahSo+jh77JJ4Z
48Ha3THLS0/10a0w7kcolChrO2RJ5LnhRUL1jpWl3nY2dfVnnsBpN/O5Bz7VFPu2QSByVIrv5pAW
3LFR7slTxHDo1TFUZ4dXG18bWHjiTPnX0nVDfT8yO56PWnecnWeOvNOf8C8xvxP/VEQ7811ipVDu
5LhkJmkERvzzgT7VLSqNaj3kB6IVskjrEaLf04gIRIKy+QZvUtky/PILuuBzleMKb7/S+qekkBhb
MFH7Hvdk1iXBAIKR3DLlMNTOrcGQk5rpa+ITU2YNHNdl7I8RmgWBZgFtKZILlNMqXhrTZVS/sbJI
DLkCAXTQmA2McYpUvtijdiorujzinYf/+lpc8qW9YJq6LMfF0dxMFW4NVB396ih/LE7+mRbiruef
jjmhpjhYS8Eu980A+105KqpIYhqX8uKwq1tG5bw0sC8ASx1MFH+SMpxj4PgwPFFJEfUCCyxCMJKS
H8h/D4s7EZo3lggqyS8do1+LedDpFFvYDtuchrRxpJwxYyvnz8KJlq07jdq1IhJJM7xcmK76iznT
lyH1v1d8wkJUwD2MR4yclyRtQDvppO+TRvdmrQp7kyAGmi+t3hiFb8tkXequfGsRxaLWPE79Nadq
MPr4DHHvIBvYUhtIMUtYWt8Ye2DBkSeKOqYhgFyGAVDi9Eh1Yl06hDAs+REy6YN6MBB4bpKYbNDR
Lh/Xm0EP16ChGzzVPHTKX528hQGHAj0wIh5K0YmLmDeivGF698ueNCSCcDPshJFNnI5gMixgHFxU
nX4P0RSW9xMKUjNsfiIGGNwYbhsdl7Un1GAOjda4OixbKUEZqxUB8S204xAgxqh7mzNiQtW7XsNr
Vz/UrkUIo9xa1asqNo/1P2kLptdsBLFGkA//ybq+Gwv7K9MIByOXGAFhws0T/WTDm5JBQFcQK87K
fmKjXf+k9Yc8P+Eg+lIi++uNB5P4Zg4CZuaUhH1JhlQZEM4C+4VODnZE1lmepLJqQ9AkKkFIsq/x
OjiOl9C72+/SwJFWfTTxIYO4mmC5PKXyWaYE7KFBJpO/adqpLAULXQdRhzhh5oDohXasBnDWHRWr
IivRLRI+qRWPF7saxLY6Xn1dvUGP6BELA56D1NkBo8mJ9oXgoaH9pXnEa/tf2V8nFFqq2fvzfQJT
t/Qk5WHVx0O8wpO05OemkF+AVJbbwU5Cl0pSaKNKFxTZWCMRA850+xrKzY4hZf7fYBSfFi7BnH+3
Kgi7ihzi4nA2jW1FgavADvv+Strp3lGtFLyFedHr/uXwW7A5keXisWqfpAueVwGcG5U/sesarE3s
+Bk68KoKIkZE7QgPDQLbXe7/If2b+rtuPiQUXQBzBs4xauH9eo8Q6a6osTi2zTdR/DZx80a0qCIH
uFHsLcfT+css/H7D8GFpObqMvazCz0SUUWHr/0H+nqpYo5hdbyANljCs6Q+Dh+DsMG2Ju2Jf2q+I
n9D/Q/9/jBvkMn8VxL+9/DtF7dKRNlbUL7CIhfQnHf+munLsKbaq8YoDJYw3spoofZP9++Zhxv5H
i6bUCdZYUG2ZJ/+fqEyi0cNPd8msS1mIoK3vq37cbA+LhtDMouQYw8lYr1qMfvEoKeJI7rKKj7DW
rKPDgFwpmJ0D8v6brVCgvjZRP1oAIiQ4jYJiok/GpsWOPL1uineg1UchNl8ZEmja0GvlTM9HSuY9
kjD0WtI+Y2GV2J0H63SfVuQwMvCJJoZJ7HZBPJgAb0epQmoEHuWPTRyCyWYbW0CpufpVooQQUOYk
7YD7FFRtC+mt2i5kw8Blp/vV1xolntxI3iz9ygIJ8d1E0nkReRL6XoNtgUV7TIBs3p2S5coESGN+
zX22n4hnJzTnUJZn5HoEL6soRRGqNBhOVNoXeWHL+Bek3BH4k1VtR7CBOMoMHMyAucXSaBdbTLQM
byB4qPrhjZRKkHQsXLIImSvV1VBgRhLB+M0zgsLgqJf3yvnbkm6t0enpKhudFokHa64W6Xm8abuh
eNRS+WvBrdeUKis83mkFzX7b0092u1K2ee+pAAEyZILxH5uLiAYRKerQfCp697Da/pID7wKzE1lM
s3ELUUQf+MpR+BONR5ijbT5igC5yxR4V83Da8r0z9IHxOczBOlGREwD5bSfaoV7XvZk/0vVZGyyQ
ktmNbKZzmn6xEb2qFIISwiKLVIJ1Z2T/8WZxjJhXWejXCmukaeGxIZlPMo4K8uqklg7yeFBpnUse
/6RtWYmO/GDjpLCpMTVytur0kgNxBtygYqhWgW+8DUQZpGXi1fqtIJXaysYL1OPLmGn4Dk6RWNzC
ZqQIfaNlng0AjWIXPsNh+yc2Sid1JX8QSbshBUvGYJD7x8myO1+ustyRVfGAMfylsqYJIyDDCUml
ajXJJy9LB08Z/+7ip6ouhyFRGUhK/hLdR85VJ3C2sQgCZv4UOtt59HwtAmFFJomZbE9xr4eTahq+
qrJXoaJg+PyZTqofRX1QV/fIdMKObzx1HlLrMoEIOg0GpKsoQ4BiNIapweR2yIigYRNAYzySNYUL
ICOAHHF9yvD5Y8nF0TjYbJTkEwXUgLonwis0kOfBRcGQbkY2rgx6KH5Ej0KXMU3D+NfMHjHes5Y1
6hLjJIPbIHFIpXp3lrUOjGJ1LqHZowg5V3CpeiDAtcoecU3DCsZRUzLwxaDMpJf53T254spQTRf5
SYqQR86pR1HxSKh41lUDmrkEqKHol/+V0k3YqOeG6aQv6svZtBKdciccUEblMzQs0y+MMy9Ix4os
h38wuKjzWiXAysyqvz1UFSIWYODZCs3TzFGrpi/Ftl6MfN9Av5GNoqfLvZnHs2ZRAZb1vQVrxe1a
Kk/yyd/Wpn0VQH3VmkAMl+xlmAroktDOpHd8FBlQb9TqHJfyJaWSTUHfJrHV7vBXdDp8Uh72tuS1
YJlmawWjCgIy4IYP4MJ0GztHNd4JFLvpUn4b0u7qWLZP3phVYRI6aWvpLnl/mYz5nIvsYvVMnOOe
kG9UBTYiNaf0DX7erkQPrt26Sr/3pExZ5s3Eb/gvjTXPELgBtBJ1LsDgEUTjXurbYwVqYjCjo53G
MNJ+gX8+LQkiViehPmjOr5dsV7dM9Pc+BiMiBXnb7s0aZ/W568qXUQCnWw3mnspLt6fXKjvPiLvH
Qs4qWZwnh+xsPktjeNrHxwpv0Z45MLEHJj9OQO58cdZ4+MTk5axGACEdgcAfaiSlGZLSlh6IY7+k
fzFeaJD09dqLTcuAePjXILGcIO132YvDUKhPxKs5YokG4xX4MR1xsskSZVXcAWFC6UwnR+sPlBaK
NX+m8vCBUv2dkf4LJRva7Rl1o0ZzUZJxkFJF2Ol0EihlZrYyH8ZOUHmWeIWWoeQ53wLeaTk4vowG
ZeBuHtuzrhWXgSPMs+L1pa3OsyQVq0JWFjtuoY8nUc97Cp67AQNlKZ/oLg8EdvmcM2JT21mA5Q4T
Czq1jQipeZdZWEYtmjHqD+JNTpKfyObuwzwKPhDppN0HJMCsbnaalbAN7amhP6R8IRmCyIb0ZuEJ
LTGrK7TSLcj/BGeoAMoaURjBylMdqmtm20lK7pzs60mBIsrvhobfvsIPeSnnZdcw7d5+Wdp8qVDW
60p6sCSihyrnNHOCZYKXyjxtCk0NDwhmCVkDFABnO8WZ6TAN2RRUFmuELzXq3HJk4GkvzNYyiuTa
y5Kj6FRaQnca4eXjbIyOvYqbgPOdLqUa3ipMEPNdQcpkIdA4a1AfYhizhkn+Cnk71E+5ge3H5IGW
dxBToayY/QB9tAvWqvTjVXIlcAaRrysx7DOSCeo67ClRpAJ1FbV5MYbb06w33TGaSE5ebigt+ROd
CCATSIOUZs8hczaW5cxpO1S3bjJus6nf5wppxwRKemVPwZQDGuiSGOe6KZHK8pSw3mCxny3DbsKc
0c8OXcLqSknyNm46veavYSShmg6hij6kRh8yHdQ1u0bEQA9Te8gyLZylOpyi9wko5pi3jJo0SOPE
qu8NpAVLbrGOAhJ1JECAva7l2qPjTZrjo8wIUPzaOMTNlhAOGA4Q1OdEuWVLfgVcKNftPS3InSvb
O4d8tQY2dMGJ7aASs/RZfbvLoDr812tUj4bkEgvm4pBZx0vKv9SLGMgrkUqm6hrzF+cGJ1d7mTGc
jQtB6Uz36T7ooLxcGz3jhW0xqJjab8Ft9NdW9ouNXIPygqcY1WlalfdIVW9W+2uV6RWa/FpH/iKu
Y6fT7sDq5GelvJ5RT5tHbjr7M7CkPeV2njenAvu7dmjqEZnpxqM8zkAVNmLlRENJtxITDWugPFaZ
IIBfZQ6kZ7Q6DNIrm0GvAL39pedwS2TTt0Y/YgQSdU+B4bytPxzrtyoZO/lRZsVVU/OgwbDfgyJp
v1SaU0v+cLAcwsbr0VT2SA1XYLbMRjZKxLxTcGNpQf1NcupuMj56iYChpboa2RyMdh+MHTu+AhGr
dWvBOClOgoGl26nwh/pKQiLnXLqeThFrVvWtRCtruTJMoNf/pxJ7a7OtcFi5wMY6GvO6n6mFjX2+
RJ5T5x5etobtk/GM3x1xl22WBJgBpeyxoo2i9b7Y9j9mAZZ9oYW79MXvu1YRXYOB4K4ZOHqMxCW+
hU203RsX4hnceXFcTWm8hudZ21hbFRGik+wlxAndVSBHTqgRkQcubZo1vxtLYkQha5KFXHVRwGcI
ZoAERgh1bHNzxKojelBZYqCZBXkHllDhHmSn3zEHm4acDSsNLLfaWHv2pLrKUTaNS6SUF1v+NCUJ
Nldy1iRGXOCTsn6hs+e1IwGmF74qIQuXlr0cOdwyn2mqh2Sn0VSS/uI7+QVVBrjXfWyarzxLXmIk
2HxeiZRz7tEuKgaQVaun5YrbzDgsoNtVuwoLjkoSFGZtMS0n2JYrF4GyOpfqH7upgepPx0ejIVZO
UG4ha6mmQ9IhrQF8OxNUBIwWizUGBH0zrNohbOCeRiErjyOK9JVOjyewbDCfPwYKG2YoZAJYTPYs
rATFin71pKOVkGEYWNip4N/rjTcMs3fEwpyNydcE46l5JILQqMn2a+M5tQ9TWw+trgTa+FtLPgWO
bpUlC7pZyWRLvKnnsNXXsFbYNHTcyOrfOrs/TTN6a+3lhUpSgbQ3RYOHUi1Pf2glIjI+BvVlXCcc
+YLEsEX6+d+cPV2+TugUG/sbVwnIYHEymOlMmsp7hQPzlmQQYelDSl0KSP5Oy6cMNggFAXJQyIec
grjKO8zFrCEATKPFpL5hfXQhPhuo944N3L4Rv0kx0sll2Qekr++adQxn5l4F3x1xe7l1gVBemHj6
cNeuLVhOEHUL2nMqdoWG7v+Fa1P63sfRXu1mhFkn4u5TAuvZBUcslnozFPZ67aBw3vJJvNTqe6sg
tsjh5md9cC53in6Xo/VZFf1O+qtgaqUPo/VgfbTeeQmn5Cfu2LZa37nNFp0F96aupZEnVPWQDiSl
bMxQChsTRdkiWNiCT4om7CSRgtrLLsPS+V2wvG4xktTMdXPmutVmJGHvu4176a+RUOzrzm2E5A39
ceJCnQX82DLyreYD4VOZQLVcL+A62pavN0FtUNwRHVTKQhUu9lqk3zMpfgxx9qiqo6gwBfFLNH/h
A+7R58Cu4/Oyw4KFPABwck/q3U8f9zdkkdZrA1/PmWeP+zSlusz5f5S7n3R8G1W4ZADQNaaLMqlJ
bkLdPAcouHf228Ksq9tnUxv02MSJDpSczmdY2lSXLOpDNk/MD/cy4wyqH7amrHZjvE8Oq4fWxwh0
tGQiK0zCIb7p/KCZkv2Jqls37gqNZBw6JEgv84WXF5OvzciC0osFYXosnDYY8ru5MNIcwOwsThDp
HOrN77yNro6d3bLmoC0QDEg4Z/xWD26MzWsmAWg2wnQoCIgbPfzrXjWQNcYhDzgqVnyHbU25d6OE
0ZxsXWJUQKXoL4DxcSogc8iRIq/JWW92OntgMf0o4hp3vxK0SLqxb0d+b9Q3Q/onZjNUlwWNVXkt
CDSoTGLoIsNTlGOnWsEoE/YsuJT/GOgFoAaMw992YkUCBSjVXkRumAb+XJ5j/ohTD0Uz/QBFXJI8
GM1+q7LnZe6UyG6G0rqivJWeQJZkq3rIUncvs3PbwXntbyZQUXgEvTBC5WltZAXgQ1jyz2R+KP3d
OUJ0JdfpXpAiKOnb8HgvCXo/Db/qV8TjOWoNbOATcuxZUqma3V5Fpc3+u/8e8CrUh7+N4dkiXFgT
8bP4HxjXCmcRNKpzz2/BauJ/33zEA5Vlnycqp42QobHSGRakbrVrJ7ZrV4MniJ0q0XFYxNosdNqw
O6WNtORmKw1Sdi/t4aGggVSG7qVmATM/rsOgDSicGTVmWHGgmxVsK3hPeoCK9c6IxtfqRM9Eap6V
1HiTwfhW3J2ovK22GUbdGMR7HRmyFdFZDFvG5Pui/5OLX+NQfs1Fse2/3h2reCNZzfoDOHYX49PC
LnHMNEz/kXyYjYZZF1vnHhJ6yfDAKxH9JFlPpBAOSCJpscPPFoXyrVSmt15GnTVrx3GsXlrcPrH4
9GG8fiYm7bQ4ygWis+81uhIMeVpYzMVXs1OIbEnDYhZBqSD+qGQgMNS2E6QmA2EuANTIlyFdN+mr
Jgls9dk+sGTMAIfQpszNgi7VAvzFK9mPOPlZNcWxi3Tc7iVAQyutI2bxhvzfqTjTA1HtlwD9EXuR
y1RXG4F+v+rVR0teCsmT6TNHRRJJPC+brRBhSa4zJWZU/w/5VWHLuyHYVjTivJ05FmM0ZEW5Wh2n
xR+bf+O0TT6w7WgIVUk31I2PQs9cSafw3zpgG9RscfP6m7N8N17HLPeUDyx/D6Vqnow84w6BBdHy
g/NdoyPzM/Xz/3B2Xs1xY1m2/isV9VzowYHHRHc/ZCK9YdIlKb4gKBp47/Hr54Oq5paY0hXv7YmO
mJJEEkyYg332Xutb8qy2TBqUCDYHVFGUCJkBEzFGhkG4Q1Iac3NU13Bv1yEhUgReNn14l3bpbVaz
kyDrmsim05yBsBSIjSIo1dhMN+nULWhXZpWuFd9dsVdlG7epV4qO5hCvdAyNPrcbIMcgnVmOdBBm
oR/wdoePoQcHJSlgxPD7wDBm/oxzrF0pCv4M4sIaCm5OOKbHzrwGZogSLKCXBtbVt45QE/SrvHqS
PdsJ5JsUQ2cCkTE49D4hwFpLzRjuPYr2hIreZiPXEdeiIs9WFj3yf9o4WAxNZzIFMDWie0h/NtK2
WrFETtvh8gJc4dHlVOS70L/HWQlhCRcxjPFl1w6rCEeeiUag5x3sPkXMWSIknKgcPCTcqOKSd1tN
rmOfxn5+h98aSprYI78XM8cuHktem7SfEa5N+1KEJgfcZEV4kOvqGGvYu1CequA9y2GpY8bJ0Xkk
E71vZdbl3gO2l4hrIySu8cnTuK6YcCITPVpG5G61qItN3SACMOYEhmLh9UOnb+76pp2ZmMA17F5O
39FobDKnZ9HCQru0gNR3gMfYBqouvHh4bOg12eLSoK39lyo6TGClgd2h9d6DKrGSNXJoRmkRzJ3+
CpEUfmV/RMNLGjnMpJWEFfhpNE1H8rESrmLOX4TiQldPmr2zYeEEvAoMODNx/kRvmM54AJWGicUE
QtF6lB/5rZthnJGxZyLuRegGlHxBy6/Z0uyGnU/pSfCSy882kfDMLAIZEMOYzyALhN+vy54AZfcU
l2sXP/Jwrcl4zoCilPWKzr2/T3ENeFgoJGoRiZSLJHS08usEzEDiUWO7o1xlDogfSCefE9ddh4XG
Lk7wqq4rmOkGslN8eJxr3SmhaoQoSeYJtHXB6D4oN/rY70ZswpXcbodYrBVBSc+YOKrBszZMZlHy
sfNprBvyEEONPEN5WDbMh9Et1IDZfLRgyyCuliNttZjMKp/pfDg1pgcqATllgVGvGirNfoA2TgSK
ec7k+4ENtoifg7QHvB7vJBATCbpYVD6ddRzF2+jBv2NqEWO5w8uldupuQIVDt34yvJlUjEJ9dYdg
FwbASfqHMLxPAIWVdguDe+mrHIOhUtEdO18+1gBLqgkMy8bIjwXKmkczo5i79rhVW+7JZKalr922
wikFj8pNuqXsQtS908p0q6Lesu8KmCSyyDeZ9IgQAV44PQ8eR7d5S913GhMYJXxqiGILAXTDqjvT
Ny3GXHiV0RhekVm/Lsy7trnzV0WUzpWbDBd0RWZdy5NdxoMDsNhp6D+qCIXUMkZSUFbbmP0F/lu2
z7TulnQ2VwpS7eIhbtoVCWGrmIdCBWiYq0cRffXNfTOMixBm31lOZvYEt4Mgvg1Anvdcl4EJvZf3
+64isQZGL6aInivCti+9F728KBg4+bCyVBAlw/WQg7cBrI/aJX7uSlrWMK+thyB6xO3S47039XAh
K5ht+elXPE0p44uA+cYIJZWnrjXKE16CGQCMWmdWOA9hG0pRflU1Z2UaZWB4altpocULbPGpCLZt
jG639B3a8skrq/BqZPfVW1cwF5ghC1I2x5QppOBOYweWz3tJ2xTlrBL95gzcumNrzwNX6azrjozN
38Lmz36nrCfaf7ZOs5lkvdsy4iXmLTSZQjq2aDvhdgE2qON9qxwRO+EMDdZldleJZxNc+aub3xY8
8MXOrK46rz50cboPGZ3WX7BAzs27oqq3XtNuDDubxej9NJwUQoBIWmd4vOwAs1fGDlMHd5TI14z1
INlwbmvPMWigNQDw5vRoJsyQwZhMGptVJ9+1Ji0ESwU0ha5KriHW6As3vM0zYpJlJ3qvX5rSZJF1
nyNQQzo47bw/5EZ7xRhdancpxpUqeUM90dxjv82Tq6YHW+rfK7J1gt1Jy8yNQeUHeyWoDsNkGAwi
zCmEzOPu7baMidLaSfAgs771jD9YXz0Z5SNaIaz+1OLVehoUBs0SkD3RctcwfATCBRn2O0EmjEVT
/p5uHA4tdzWFThLEEAJVyuQvITtnocHZ5SlTbQPXsZ09RWgnDHtBStAMFF3Gn/IXG+5H/Zq+ZLFx
mPAZA5mEfXanzsZm7VHUAtZiQTaNhZnsFZW6J1tMQBAEnJ3VrvAS2mt/TzY01FPQfXLNbUs9OYkU
BhKBfK9xJFAb6hyozHoE3hPJ9Hpon3gGVpvK8aTTwMgBfa8CEcqlccOXT1CoFnzHzE8smJJvVUOh
B3uDxdp75zcvEeXJaGoC1DQwKrSOqTMBSn2G0wUR661HGqRFWzo75CV4V8s9ci9L6PkPO2rnuQZI
vRRnr6JV6wFbWowGQ7BDou/8VJ0r8XRgaepwR9f+ninmunzUA/ZTvrSRTewHUB9D/8bi25E/VKyO
pXUPPihH7Y61up5CKreq95xwU2gAMTWAmK5dzZvw2mSbWIlhSxduQtSkWywmIj2orxkmC0NF8gRr
zltYc550jZzBpPH2XnMGkv7gtibB8QzSqnkfKIdE7TCakn6u8nnGCtireTMGwTzTmPs0j1oiP9Ri
V2a0lPy58KSV3t7ZDJG7RFq67EskczgyH8aACoYUV2yd3bf9SmcYJVraHV8y8rVtdSElN+aGF5Ag
w9duDrGLgyR9HrN7L1gyi/o2wWRFdCG3SUTSkDCC5nn0uWm7BHDduIyJXxUlJhwHr2aG5kGW53ia
enKAe0vfM/sI/WGLY36LFAonM4JIil5m+qPaLlJ6QQH9ikDcueDJ/MlrB+lihWe1m2iF5i3iFo+V
UrbhxIMzxEnVyPEOc66rPVKwaX6yGSUmwjxcA1EOh1welwboxQHKoCEhPXySsjvjaVoron7YFRb+
wnDPQAun6KLGAV3qxILRfUIdE1MQyjO1u9XMIzqZhC9CDd0gFYAaP01hjUNwLoKNoWP30KlmZxKa
Mat7koq1KDZqf2z5Nvka3UCCgjeUd7E+Nxp2GG26qf37OLtL+iuN1v0BnVQt9v2VmV0P9o4ncWTm
CVZzkXNWOtNmJ38wiq+dPB8E2qgoWNsK53Sr0LMlrx3g0QLpjs/WIksWlslUYIBVtW3KGxmoANIX
EG3yscQsGKf6sQFD1D4MJj5hpqJKeMvjylNBC7oKHnCGbxXV4ol4Smvf4TRW8nWRHgPbWllgIlgL
ewThIY0/rwwAhQLBBc94brtbZEkFkH436I4jMjwcTCUFc5PskONDowoxNM6S4Qap8wi1UKkRZjwk
k4UZuhyxiVacobMG+0y7KAtvuezevVISYYi6h8I0+JrgcreBIk60sWEibOG91Q4Nl9cYkGM/u28Z
KyuvcNTb1mxCF1EO6XgZ+MCSjGTn3arvMxsbGjjgedEQnKmSLZe8oi1dE2i8odfjk6mieje88nr/
frLQN3x0dUQm+0pyopHtYubMUbktmucc1CBF1KPFpqcYymVFszKomGjLhBjhxWc0AhTO1XFR595c
UhnsEK0xhIfh3U3DvYoTvuu5l4l/RNEUajNbvzGj4Nz7+n1r3GSGtw0rfYMNdyPVKONvYGbAk4rn
6Gb6qxRIGN0gD83XkABDit5hGNYWQDiiG/n12XOw9hcoONENMZSBRcK71GdyBdBTGNp8x+uTAFBG
Yh0Enz4aDtZ4L0lOTluLsNCifamh704wPTP4ypgNr9sMPZYV0UXzZSfmQmRU6JBCVaotdWpa0upg
jA+xlSDnVl7XBY7S+mSq7TX4CcgNXBtmtNqpxhIysLfO/KsRdcz0QN8oMu9RDvw2QrKkqiuCu6mS
C4CCDdQ/gz0e9PgLiiCo51duOTdofRUqA3+kQ/Fc4YlH5oC7YVwbNFZy9HnQE8JAoRH4UAmU5nik
8BmzYTMXXco2WqxiPQWjpbPLQl5raguLvl6awP4NVy39qZbuq0eVh7yIgke6C9B0SPJO6cG1N5tG
3Ksaxk73lQSsWaQBJ2JtBdYIScZr35PcvQ5VUA7tweTn5BiJBnNWPNjws40uXZZ+PUuS0dFgYvr8
d0o4FPfpnLwnOzaOTqo8KGV+6PCKKCqtGlRGT5qKKiVhVLoovdwxxDOh5GzpGrSJfXtt0ZSuiQPu
X6yFigNoSm7YjDxKDwb6rhH7PJgLBqszbI9KiDOMXn4bvNSIiV1cOynWazYXCHxtu9z6ZbcoLejp
ZOIB/qBkU454e2wqVJlxNQuRZXxJwnRvVMxS7oRk4LGbMwNrur1yI9O/E8xbTVifGi0nIDPyskRT
w+WXu72lQ3JAh8OQEzhHj7bHS4+5Qp1WbqP01J/owtRj5VDBEtdHv+Frhx2bTqLS7SfRJcne8NGE
TaefBhnUzJaYT9s/Krkxy2lh+kvEIy6dWUg1NA3HzLuRCBoyM22L2A/ZaLlIwekhwGUrQwdkwJLN
DTl6zNYPNTrrUIagBrKOPrcuMZdmDFJxb6YNesCtjlEQlZ85sOtU3ApTmLbFnJHnXzKuKxl1HRtq
c4oMRyakkflEdvIyIx4PtAjqNIO27aCux3bDroPdA4tQKhEdDQeHFy2QtxiosQUTsRoYTKpUuugE
2cLUGjgR1IRcWo/hZEuAI6Iu6VWB6kX8JviraGVPPh4MKV37ijA1CXAOkEfXUnhCpuXac7r7XVO/
V/xvXaP0Q6YAlvSmQIhtE1jge5oTeQO+e8Yo5qv+xSS3tqxwlOOPJJ9OIhPLC+jYk9c3IuMezf2Q
2LvItraYszY+t+OdytXuBE18egbNWZ2CDECwW0iyVLAMPAOjFUJkByp37HF0xojTMu1Jau6KnXqy
GHpOnC+V8ysF51x9QK18hItAf6N9VvKWzLEA3QbdcrDDqLEUWs2DnZ/pZaRAowsBPlOadtAe0IWC
0Ae5py7EtZnli0E8897ZTE9bV7/rLE5BvwcnBUVdW3WjSiJVcoMSVa8AL+beqSQnteLhE2GzUbN7
fEyPGXO+k86j1HFGdOXW0gvOKS0b85Qoym5aLUx/3CNmYDgOhX+js1tNCDqkXbTMhE3cFvInadLA
yHQU6RIgpObxTT19YZAfleIdzAUxmKHYeRoR2cGVa9FRUhMqWLe7CgbrLvSAejQxVZo7t5Bhdu4C
gjv0fC3fmKn2ZiPf1mtnaN4NCjqVUi+R6R651xY/0PeGVSCXdBxvps1rxgkwweLY26jaTTmGAadN
ooVPk2EZxY8Rqc8Vi+bgUlaE16G511hoy3ahUjTiEYFNTbXcmtuM1cwv0IrF1rXQIA3DZlMCCKUj
Ph/BFFh4bUITlvZhRPfcZZnRT3otaY7GupwFkyYXKDAaKeC5c19F0BohuKq1/ElnBdYDKBmkcIQV
s8dJRNX0dxnLfkvXpj2X0qsqvXbWHXE2K+GBS8J7nEzh4S3bFRbmCMGqqh7YQiyFQVHfJje5JmH+
1q79+4zfB3TPYXRJyUZc7k6QfthfEwHkweC3ieXmHaalT8px0ZyUXjuCQ9hZUrVLzBE8JX2QPe2M
F18hOYnzONZFOM1FhtsioCVp0irxmeWz3LqGiBFVUbJjOY/xL4F50mankv2ozHwSGC/+3IyOYhMC
SKGhiMF9IT3JLON4KmX6MN1MJxmlBuvDbgXBH2EC4BMMyr3G4/tXDfgc/10A4GbShk3vpDDlE7W+
mL2UmbVrQ/yzFR0oXT6F530y9jOUGnjmMu2WQpZOwYAgrdaPxiwoQAthRO9g502Yg8JDvYQ03DQX
fSFWNgg9xjuPsTFlXN/FNhgJSD62O9yNfFF0H7byrVsjJ7ePPnluSdjPDX3vswcdkNUF7FpNqlYV
TnDrH6WkuGqt7oTIjv2Yshw8zHYhCAfJ6DcZtkZdsTcyBZMBYEhSKYyIK4RwRZVjb4qN1ut3aunf
SWl4y+QFSeB8aIZjCUNI1+GoCzSZ7Kf7bU1CZFpxm+pExfi0soAXi2JVZsPKys2VlVAoWjnjdCgd
8qOC17LU5fWwTsaXurNWttAPRi4fdJdWhZUeYJ8ybij2Bs/+9Aiqp9CwkExWG2tKQnrwSTBj+aE8
MuObYl0g4K0mUUbHu54dGkoen120CaJREpuyN7aF5HEDk+4XbzwCEC3eDD2MPkLAW0SbtqKvkgc4
UIikfdIGq4AIc7Sd1LMU0nBW/xC6nxlhI/JF53JTMnhSUHWJAl5EWWLi3dCKP9HbdkcAcRQqoIwc
KzCPcuykKjXfwhuudBr+GOwyrOwkLBrNxrw1e5XxWbqz0p1Bh2RqWQdMjqzgIdyXDHILrDPCxLaN
Y8NuUbWT5WZ8NfmyHJO448JOx4KSRM1dqZxrZd9UyETY8itnttEjclXGMN1IqJVOhEdGrQ0OXlHW
wlrpeAmTJpj32bvbyfeG796RDpCR8u3hxouUI3S5Nh+3gb7nZ1JojceGd4/1FrF5SkZsEMor6XAL
nwduIBUU4JLarn2shTYdtQ6SjG0vpDcokzATnAl7QpOX3eJBgTZqgp9dqfapZM8DhMa2T39YuZVk
kooKRRaQWxNrH5Ttobq2/NuqnCukfFlOK/MqNH0Ag8Uubpt9lFGEmoeilw9GCObw60h6TbFHJK9F
JINhSPeaWclwWHY8LzwUt3bjovSr59MZic/4m5WJNaykDFxv/iAQxAtGrabJ4r1UZuPoue7IsLF6
/goBsFyA/kqIuIZMylZ6QgPSowv0SSMGIbqNb1RrBa24o+3stjckojXKsGqgF0hPmh7cVgsD5EKJ
fL3FmykxatQksVMsSCmDv/fdaN8gXIHnREYVPQqmqY8DK3GDFbgZv6a89uOWfEERXmc7ytkGbSrl
ByFENVfEbZ9MhHcBQgCP1pRenTJR32COYiaVby0R72IpW2vjwQXAPIZPxjWK6Erdp/t+CZWU7M/j
qGJORYKTimJndO0OV9JVQuZckVnLuAUfNGedlHclqsGMAGW6lq5irNkCG/dIC4ToHfpPKb1ELS6I
ZvXnNlb8GJNTV0jbmBXcab/EjM4oNKjaDc5ac6emO/k1HJUDbaaIWI3EvyHE5DZL5Hv5RR30K5Ct
c71lQ2O7J8w3q95M5lb2xYWXQdfIAHYtmbdkCBXsnGnIwDqaUUJNdxf5Vlh3c+iPAnt7HG3N+rkN
9Z2O7Y13qwv7HtqQxMszU94H8d7TYiwBs3bd/iGQ6oNv7IT40pGazUapw4Bm0d3G2+LhuEGuVfDN
wkL0c8Qgx+aCtDYku+kXN8Jp0R/ZuAOTJERCom0Ynn0SAi1B78Q7VOkXifBDHHV6tecs1UF+qk0P
t2mFNKnepGN8IxHs9KqhNVdmI0JBMxKrwp1MnM06855HrL6qwCEIFgC2U2TRwFfWrQvfY/ZHXIRN
ixYyQ5gzJ/Qetm62iqUOyq22mtDNR126H0dloVs55KGvLvnWMgNsRjmp7wwZsArWlDbHlKetuFoR
yZSCLIGuWkq9NvtDspLINMuMAQ/7Sw9uPGfnLex7h93VKQ/z2R1s9Xnnrztel/2boV3Xfuo0hAqQ
h9PUTqme5PE1XCgRqGX0afU9YG41z44kaZc4bYditQb+PytLd6bCR1IwX5bkDy3+6IYxGkbNL1EB
z3MGSo6ZXtX0E+gBnAG3/ZEbSV/QQ6h5XENuDnkVM/xU9W7lbmYZjq8pAqTFdKKwMbaL9aDqpEm4
C0VL53/4Gaouu+LVGZE/OlK55W29zQL4nSq3ABAk3EVcCczjwQ3COF++NhjjsbvTNe+MXADlyyyb
j7EB8N7Y5eFVENIdxIyqZDcUyWoRrxrtyXTTE8aqzEXoImbZbvCXHq81u8tnxU7HUI9QNuNfYiAC
EptCLg/iqOSZDTkiRNnPcYvpIExxkCASaghN4SEjDh3aBkA0Fww/8TZWwVB2Nm0WwnbTsv+gm5WX
IMORDhH2Eh4ESSWZdM1tbwfxScV/kkAZGctlyJgh5pkzQ22dx7M/fN0tmmIgtxULe+hQkdwHHV6k
IbkzO4wErul4byPtpcTeuhwkeRwAf6hjhM/hvm7sXUZWsHVP/hvTS7spZ2Fzq6lLX1BxVPem8Q7v
A30PINVNRsu2V51koO/qzeFVsuV/U2iFG668l8ZHEeTQhAOkP0jZOO05MgO5h4WitvOh650CkUNJ
YWZy7a21RlMIS3eoyUvPY0zFNoCwvqoq5r//9l///udL/9/eW3aic+9l6W9pk5yyIK2rf/0uDPn3
3/I//37z+q/fLcAwmmkAHVNN/r+iy9O/vzzfBKk3ffkfRJC3Y5fROZNbnriU0qehjEY/WuAOeJ9G
oY/GIaWrVzqH3muXEILAcIeriKDJCPaITmzRUCJZMcyFNq4fDRtLfUpoHcwj2Gm6W6OdrXaVFJP3
AFjEULcaWamLJK02AyP3HAYWDHfD2uksp10EIQtRcB6p61jcigr0lTJvAQsU6QJqlyg3yIm3lSdt
kQPv1LLZ56jvlQ5hb7uJdBREvEG8U1smJyPLTm4RnWwQJTIFWotLij/dJHilvXNIj+VLYUu3WWfe
ztKvuPIOJZQKqX4j5JbdiZ0TED4c4U7vuz7aLyI0xhAHZytXb2ElkN3a8dIOwlMmKdf9PNWNvUwy
5NgATIeQB3skoUmqlQhYQCW40QPjzQf4rGdAclZ6V5fyrVqec2NpS/IGlMN1oIQnUbIpyIKDKSM0
Ko8krubBrojKfZZAD+4QZyneqSumRgXHZZpfTwtUfePDUWcR9rNrFUlr74bXkmPoSGSgf2dyNPPY
Cj77gebII7qsjBeIh7NCtleF6FYa5oOWQX30sPPzYjWl7TCDG3DZ5Eaz9d4tPly4+Hbj/deHO6/6
die+ZDk3gOfXF3/89yFgc1Fl7/U/p2/7P1/28Zv+fZW/pbd1+fZWH57zy6/88I38/L+O7zzXzx/+
wNY+qIfr5q0cbhgTxfX/PiPTV/6//uNvb99+yt2Qv/3r95esSevpp3lBlv7+1z9Nj5RpffcITj/+
r387Pid82zIIg8uvfnuu6n/9Tlac9Q9FlTXVUogxRinDD+repn8SpvYPQxWGaurmt3+yf/8tzcra
n75L+YdmsLe1LcOQFdNSld9/q7Lm278p4h8mTVaZrb0Gr0E3lN//93P/tTb8eUn+L2uF9mGpMHRF
qGzfpv8z6EYZqvpxqbA1e5DIqJPOORLLxehAht/6V/a8Yt7qyA7iDcf68zb5cJd8XJ8+Oab+8ZhN
ahiRKHLzDHF9LT1E19oXhhUzXGTLclV9lY+4FefhJ6viZx/U+HhQM64k2/d66QxEFf46/qTy4buL
/pN1VxeffC6u9ffL7ph3Sd3LkfJgtQY+AITxioXItG4s0DmdSLaSWfWkWUz/mSjwRhd24CYQtfQE
H97ff/uLr/3zqwJCFl7+/M9v3/X3ny12eIyvvh3s7+P+ebA/v+Hv43qV3v7123z7Pf7885+/EkGv
f/2YfuzL+vbnv+jl13539D8PaRbh6tcnebpMf7/apvvVtGxN2JrGvWryIvp4jtmRS4VQLP1cwGfO
CzEPIbwr1TxmXvrrIwkesstD2fhpbFORVUWW5elyf/cWrYusC+qu1s/IkFZiH2yNOwPMGaD9LW/x
T25P5ScfzBamInTNsmRL2BcPoiJXEnSoTMeCBev0DmbJkncjcvBZ9ZwvQwd15UE6Y2yc108FKk3Y
Rg6a1yuafp/9Lt8e+o8n2RKaYeKd0WSVKJmLkywbraGkdVw9dPPeYWy7QWS7Km5Ir1wHC9dpZxrd
IPR983LFMHM9bosVTCanX6QLFKwO+P+Dv6odHLKfXJLpwBe/mCID0TY0G34p1+bjJQHbnhvDmJpn
8OGrYHDCl4zb9J4Q4FsCr8mieUuwxRCH6/wnC4j1/bHFRVE1qoNo26J2z3Z+6CmHheR98vF+XKI+
HuHihrOTJGy6qJPOvVs9egLKtqvsPjmDP97UH48x/ft3N3WW2yi3xVg9yFtlDk7gIZm/qFt1gf9r
Yzq/Ppj+08vFM4uvQxeo7i4uV4yf2a4LqX0wFBXPl6Iuq9QfIfs1W+QizJ3RuQ1pSwleq9BOBlDM
xKCDTrpN+p6gLZziZVueh7RkKFAzJG6Y9VqERs5EmtzLan/XuB3ch/pcqKgqDFVfS6q8V6MAc0a5
tSU2uuT/jV70YLm1BuCTbbLSmNdCtKuyF1+VCEGJ1zylzNpmsV8+VZ31MpjGUWnzdTlqL7FryjMP
3LwuylU3ACeQXMKpjaz7UiryStjJfR71m1hFDSWxN3fjR3iT6icn8pPzqF/cep5R0KXQeuPs8s6I
1fIOZCCNLf3Rb3nJjPHm19ft2/N9+Zixd9AsRbMNUxgX142Xl6gHN7DO6WNN0y6bKfPmRn/I5sZm
Ytgix8RJMGOvskTc+8lnFT8uhNRKfx/cvPiwYkzL3E9s+6xcJ8/CCR8VbdZ/te6SvZib7+1NDl/e
6XbNJw/fj+fY1mRZV3TVVjXFurxXIz8pdC8czHPh1UC10VNDSPRBpRn06+4/OcHTYv7xBKM9lk3b
NFQbS5dx8aRjxBqJLNC0MxkGDvFzdPmX9ryfkwK0wnXPnPyzNV387JDUi7xbND6nUC6uaUgCgFbF
TfSANXZlzAPAlvFSWtj37QIDxgosxa8/41TEXX5ES5d1tqG2JVRzOt/fLTTyqPOCyTmfwruXi0fZ
BxDz9OtDKNonx7gouPQwTBSmBtrZhOCxMlLjOS7s+77JbuKWcY+ulWuRmDiC4oJuJXyJMaTNYWxF
R+yt1rdYlZJpVEXe/Nyyi2lMh+mHcnyTxd2NL5J5o3bJvEzVs2jcz97402/34Qwp8vSyp77nKbNM
+aIMjsbC1zNLE+eAa7bE6wXNdYQVYKCn0TGk4LWVaUlo3IAudtNSzjdEZhHFhLYGbEgC/L0cEsfL
MtAr9lUGjk6l0iyzcRkCVnUD5tNVgWm+kU0wrJG0ZcRWEQBJAaxX7EF/fTV+Ui/ZhqpwUyuKZtrG
ZdVgjRGb44GXMwoK8wXCR0EKxyv2ajFHVz/z+9lnxeCnh7y4AUJbajM/E9VDuq836tragDtfevOS
XUs8zz+5o9UfLhh9kO8/4MUjpA6G56eS7p7brCeSSEGzYBjMuiRLTlBOiafaC0++4PIJubuLtfRa
dNKLl5Uo99Hxxr5L2K7Hf7VYsttWhWAcI4JmK3QveT0hJ3F3rWR+sLBKBSL/YC6joZcBdWjGXKvV
50RuQId6WGHriDla2K57jXpLsYl2iDFeq4Mnb3kcCaeV9SvkSeont6z2Y/Xw4QwoF2tzmxRdj6Xa
R8Ss7mVfRlhhjQSeiTA4enrn7hJV+aKYDKnqHrVo5rmguuI8Kh+NitB225wrLuoMGnLBIkuy/NhJ
KaOcjgGT1/N3XsagO/Lz/j4VGOOGmLLOB5Hsj0Shm5Zx1WIeClt4mayvJbRJpDDM5VFFeSc16npG
0QYXRQMviGNPdco6oU8SSwYqHmwhoQydMbBhNrk9uRi/vv9/WPDYJtgGgaKUp0L+odghtZ5nPar0
cwtyVYmZ517XxScr3g/vxukYtAUsnfoXXNq0yH+3qCq5aeRxPijnkYFxbaGX78FKdHvN6Pe//jTf
3ncXq9OHQ01r73eHwpUruZEliXMV5RuZKM6+y/b5KA5jgrUpBAiZ5VdZbi7ywf7aKck5wshT247m
I/cYTKeG4VgoPtxU1AEoDVRtD8pNjs8+sMSCSI2kXlh2Mxcj7T/tfTRjnCxE4GwZsM6qkNBnUhDy
DHmpX83a3nTagSjljJa8igaoWSg1sk5FWcjITKyJstS+SVHpyHAdLTPx178+HeKHVw21v26apqZr
KpIm62Kx7pq8leO8cnlji6W5Jgy7XeZfcTEv43XkEBaBRe2Tp+0nN5QuWzYvBl0VP+7CvDALrUzr
lXMSE8FFp59BU1h8cp1/9sF0Idjh8o6m4FMuPlhit7ZqoIg7Y1eSt73Tb4gudmgkYgjemFuIUhtp
+euT+bMPxuGmcsuybXpYH2+tuvNMV/NcVNoB0CGi2RI9XPaq8slH++GS0UEzOIMKPQOdgueiAkk1
JW07W9fOUSDNKwTc+Sh/UjT+ePaEbZsQhzVF04WsXX4UsiDlxKgy6+wX/VIFwi2EhmBdEwcumlJG
N+DelrqEvhm8JRKY19pPsCc8+N5/cINSamm0+w3airR5P55UMVRhLo+M2c1b3hLKPJMXEXt19MFg
ozGcz9qnfKVv/r+v5PcHvdwTl26cxp06UKu33slk5qox+7dxzf/6MD9cSciYQpgmF9Q0NOPys3mj
SHKiJt1zY/YbL82udE355J78ycrKpdEpyqlLBU/cx9NX5a3HoE2TznAldv1EG4p8hEHyom5j59ef
5sebho/DPakarCSmiXPp47G0qpGlyBbWOSYwbC7NeuzbydtIzKAzvucYfpjXQnT99VF/dg6/P+jF
xh9Cb655QS+gfYBJNKCe1J88DD/soKaPpfNWskyFnvLlDiOPzGZU8t4+mwF7NFx7sfwVRcU45ogf
wk+u1w+12HQww6JBxx2vsDp+PIejXzY2mFz7XHbYRu1+qzJhGpX42uuRq2kegqgCH+uvz6GYHqKL
lyJXjI65bJo0by+XlLAPXF7MYLKhxRbvvr/Ai7sIHcxNL+EDkoxNciKvemGvlBms6+Ovj/6TZZPm
p8Z0z5Rl64d+ZFEmbERiGlCq9AVN3qwxNi56tl8fxPzZg/D9US7uk8BG8KSNPGsgy20EnLG7kaFI
apnZ8GJVCMxqKXBVXcJJ2/UWBqv2QVENIGJF98Uq+mYuRcUxbpiXt3iAJCs4AG5qFl5onYqivzYN
75kYCgQlevVVssqvnuQd2K88+pOokk1Q5OGxrwipyNx7tQP0qXXg0LOHwbU9BqjV7ahn+jpwp6jW
HrWhXLjvhSVXqOXGl0LOHz3DZWIcQwhKW0Y3kLN9qT0kRo7b1B9u26o6NV7+mCTRfmxJxJIm/70U
hOc8My10ewV45Ih2Iltp7uHEZjZnlSQfTagW7zZEG2mp/aYOxdIrq3fP9V5xpHkb19af+7rFetoi
QewTWLRJscua8fzrK/RtUb24CS32zhp3vqby6rm49cm5iVFEwaLuqUhmfoZps8H0iPQ//kp4NA2a
GKpJpHZTSMDZVRN/8evf4Cc3omXQt6DOFQqpMxdrpS/aRocVo5xlqG3AEEPvIapP/8kx6BliqGMI
dtmO6UxzzFWsb2eDOMK6D05jn2/xVj7++jA/7iBZR0yLZ5p+NyMF8+Jk9kMcCwmI2RmjsUPc97x5
c50XsmuXLJGfvaP/h7TzWnIbWdb1EyEC3twSoGm2NyJbukG0WiN47/H050PP2UtsNDexZnbMzUwo
RsUqVGVlZf5mWpjZl+NmVi0umqkjOL/HKkM0cjhl8gEG+AaK70YKbbSdt/oGUceJ8GotjHjuMLNN
FeowErnQvAhTpzkSxwHxqvW4WfL2GgvPZ60WkQYxFrKtc6HRlNAJlcmCFOWj/nTyXqi6SK8LX5IO
cB726aa9pu1ONWvpGjuz90i+aVXiFEzGOr9kpLJBLtYS3AOk662IcEAG+MB0g4WFOzeMpZh0ZDRq
Pl8KdLUrpaqee97R07K1GGnrZABD889LJuy+02FmwTZuOwNsgeseRtRnEIxw4mfrCZODLQaE/Q9c
Shei+7n9cDre7OQqvVCMRmLyqBs9XlCQGiCvSfqzBG3g8sH62kOaTW3KR072Q43rt+7Gskv2natb
NN5fioknXpa41qCP+WgNhfcCXA+UhYA+hZknED5AKfmqueu88oBHE6wWbUTMQIG+AUbRzWLNiWIM
piGCNj7SGIjfl5qKzgXXkhDTRxjGDn4n6DjJaO9MvXjT2vDGyBFaDGQP2NQgJAvJ3Lm0iicA2Y5I
/YG+3edpBnUx5L7RSYfYaNc+Uj0maObLS3kuXwRXJ4myKikUcOePjK5yKz9uZekA6ix6A4/nKA66
4UDaFHtcVw9QPbfj98uDnjkAn8acdtLJ54trYxBbV5QORi/iBxbghSegsL9UZjg3N8I4hWmJFqtm
mrP1U+JYbbRBFHhXkzHKyELAJVxBUm+dxqmuaC8iksXzbeF8nzkICvcKpWlT1SxeF5+nZ3ARIJbP
27p3EdDtb+FA2Z61I5CuL6/jmf3xaaDZCc/MyssEqdcO+rDz8boa0RW4PMLXzjFFIe5j2hZsP375
7J3bNKpRjFqtH3ohufMsDJBLvEyweBLHVwvtycQSwe1jLWPVmDFmLx6iADSQYO2gvtD6VNGQzjKy
d83I7coC32nE1xUKKDr+WCYGQ6LUwY+2bgspKf756vDL/3PLzxtbeah1NEJK4p/4Cw9bJVYWFufc
/qJaxnsOTAAcGHXa5yf7WEikkOfWIHO/T/AWqHAyHeMt7bu1vEk2fg3FzFEWkpczLyGd2gOFG0mf
2q2zTe22oazrA8kXen/OKP1U5Fv86RJEFDvr5fLXP7O/ToearyCGMII8FFV0FNT3HL5O6vtLS3hm
NobMm1jlOjRpBs72V0HmpJVFwZW7gvCDUvOqsv1NhHOrsUdxcGW+I1x7b4TLPaszpxQQgkoBik4J
j5LZKSXLlfS6TOne8tw6BNfGdX807tJrVLodXAS2ylpeRfeLKca5CSsWbWsKoLpszfcMEHd4/NCF
yTHSl8g1jkJQPiZDcRySDtslUi0EW/I31YTwpBa4VtYDShORHzwoTXbTQGyvGutWqJRHXiEoXheJ
ratiu8qNbqNJ9W1Wg7WCpythQrTib+JEIqPaHmskXz2oPlEtwNKQb009ziB0Dw8VeuoYkcEZKiM0
4VPrphCj20qW7nBInkwmsoNeir+y0HjF4vTRxVA01tsnpTRH4L503GlsoqWHGDiNH9Ffd1K1Hdsy
d/LWQnKiBLFcYMduK2h1Xt6e006fZbw8l/8s5ewa8foSsTCfK4RSCMGkP4DkRRMtBO/kl+9SU12p
uZquItl6vjzwma0D5gAojcELgqf6bOt0UaGPXmOGR7xSEMTInKQs97n22MBBvzzS14Y1T5TToeTP
IWbI6R82rhEekWS6xfMDkw7xDY9sBzWh3zhIvKCD8pbc60+Xxz07Q6p9BsfD1L+AdEbesHCOKAf0
MMLC6Cmku+K7x95Y6vpIZ3IBgqeiGhRT+Weefyh5F5ZArcKjeyvvUWy5Dh3XQUescFA8WbXb5Jm7
7fby7M5sHFObxlKBIFJvmcXtNB3F2FOU8Khug510HeA8KzvRZqmAeX5uyIt/XJ5gMmfBTVbdqNc6
0AaNHbwNv70d0LzbAgMjYA49PgR2ce8+LVX2vwIspi1zMqr5ecv4qZci8sGo5g+0tugnjLv2obBd
J1/Hh/gufkIN4ta7LxZatGcui0/Dzu6lwURLs08V5aDpT/1AYxYBxcuf7SNxmh14k7IAXTBjKqfO
m8C+2mkwHSvlMNgYGBwCXIvrNe/bR89Zesycm40ukb+Jui5L1rxkazWDrrYudZAOV2a56qj5LKQn
52dDeZHSPtnpF3QsGX/SWlGhHDq7WyPj60ASvIY7uInuF3Ev504ZWKn/jDVN9yRTwfuo7L26p47o
5Fd9a+NgfZ9tEUqjfN9CY7yF/rBdHHV68X35XoCIp9rHBzDk86iiITVlP7KI7cbboRrsQxgR8NlZ
CVv92r2jM71Z2CFn56nrGjV6MMzS/GR3PuSqIhDkQ0ctcZ+/GJvKnuCNSADFq+RFsbPNsFua59Kg
s3tojEYf071AOTTNTUPO11bGKvI1Z2FuZzIHXhV/5jaLJpYGUlzWVEpzmwRDXOhCN/2z8pP739Ew
sHHCpzjZ1TRivE228KJRzDOD85KhIkilh+qgMXvca01aRnmbhkc0xDybFvu3xqseYr26U93ywcDI
bjUYpB61YWg2OYiEQBakyqjB1DlU8S5VvqFyfFtL2WvUjtVWbryDHwI/yRUceDv9vRraozpJO8sG
PHVdREkgB7m3E2PhWywWYOOwbkB+AFcCs3KdyHRRiGzHBqe5HqGu0chsxO4yuxpNUOVjeO0FqeOr
LYKDkxgd5nij6Bia95CkBs1kN9xW0LkRq8IcIRo7hOS6Ot+3fYFXaGUJto8HoDyk3xD0/pbmyjcN
pwdRQ9w2wPYS3kuKKi5q4uvKRZYl5bWThMqN6et7nOd+G5J5jxAKAjnc132YvciyEcPa8eH9ieOd
YFZPlW89Ror/iiXgs2z0916Z3Mp+j0hJBDfKh9hnhJm06mkOolKo/C5gnq4whQU71om43WaTcEGY
bxSoQKWc/PJCOFJN2BxdQb7RYwAJborw2xA+ubA19BQoUmwIkLaNBz+H6yHD1pKt7rlpkHKPkgdR
xUmqGLcS5nJCa5L8JclaL8bE0ZL4L6uvts3QTPKe6StwTATGQ5zUwHGXhpiu2P6oVSYKZrnmT6OQ
YGUaEQZZGjKk5vOoaGsf0+zaj7Czg2q26lHDt8bupepHXO7ityhEtX0syBJjr5j09tGpTrub1g0O
0P6wJMipvzSRf+N6aDU0AYJnFlLHYDx5Srpp9SJp0aNRxJtYUt7FekQKFCFgsQ8w1MHluY0nzRwv
A95soukcFpEjFTiTCSNsutJ689UycFT4XfmYruOh02DrQf6zqoyvh9ZR5Q9o4qp3QFR+oUrar/18
1HEH1AGM1s3jiPR1qQnvQkzzIqq7rREBUKqq/BBK2ndcbAOnU6DpKEhuUq5KzFzbaar7EmvFLeAK
7BA6CwUV/1G1cqTKXQE58phKu2jcq0Wz7aVsq0rm1CERrq0acb6yh+kZiO9ynL6bEbAr0RKu6r65
6UfjoYyQURTggtArUB9kNKXKQqA8kKBnP8TffTkzV2UF7gE9erICcXyWYQB1hn4NfBbqedB+Gytk
7nSOYR3FiRPWvC6GFKsyHXv1WLjW6+gxDsJjpFE/SZMS20bBurOUsXNUxQuu3Dp7KfKKJcezHaMK
lCitWLSNtrHWgY4Ad59Yx1wQ4Ooq951oPRZe9b0cpR221tGI/PNkC1EVul1qGczDyeI10RXElVwW
dPwuWNl9im2ohTiMGLebVsSVyKvf9KR61/ExVvryN7ilHfZ614qCwHroKyvAqA6aEk6fE5lU+L1V
Zd14QnjUR3wfTUwahureMwzk+NISZDyNAaES2HSNOjC96NkcfeyWhodRQBXSg/yrCztkAb9lhLYV
wuWbOMc7sTa/p5j+SF5XI5HmXVl5fMCw4CcahQ8xvNyikddSCB97TITJUiq/bbvxFVfym9KMMRsw
ErjQoQTjqt/2rEyD4q+RuseGhqRN+vWXqHcvaI/vdfwRa116dCPlORxTBDmoOBEQsC5yrWFYpyIA
+bExXVsv0ClAMVu6NvXolyLFMPKroq6Al5l/ySiRVl5HF39AgKcqsNwGfofYXvvRYkPp0pyQaDGi
ACsxwsRFNdwI62WfbllRmrgijk99oiT2aHlHSfXeqd4fLRXOKUcWkS28d9dtIXrIplj4vFiBuatR
9HV60ff2qojkWFgg7Cu6PMKp5NwN5fCqeAK8XUbwjBCdL1MJNp7UvlsDLbpIDh4Ewbsf83TdjJMg
GsQThIj8YS0ohJ5IxKypSl6GCByzjlLt5Tv4zE1PUgFISrWmJHteDcO+RypiPTEPUkRjBRtAKiRX
Hppil4c5l8JbsiVx406XLYyNz4lTXmuDoiS1cBBCLbcRyUOsPXEGubgzWvVWNwmCHl3BAXtYBKjk
ejWqIUX9KtmPoXhPPft9lEUWKUICTll4/J7rU1sKzXhABgAMaFR//nG6pPheLUQC/ryo/62wdobZ
vEHmbgMrWL9pnMGJ1+NvFM/t5Lu//hfZFv1/fSrqGrJmzOHNRpbFapG38XGQVSfOIgj78VpDBfry
Nzj3qScUEc0tXsHyRwviJGP2eGaEWtPFxyb30T+NUN4pVmL7+/IoZ54ZlqKRDgBlNiRxnlZBnqtx
OpXDo2C030sc4nsle7s8hDS992ZZ+KcxZrk/9e80iwwRFZEb7020u7cUHi30n0cdXTnuqdfwrn/r
nsUjyPClZ9REJvw6OIRCtglERG1e7nK7rKIYJAkHvY2+0XVTqZF630yx+1G30VUQoG/rQalwmsGV
bxox/BbEA7om4l029JvIl49DZQLRs+K9afSoSUTfEgGXCkRqOAQ3FsrbdjbWew1r3XEQslWRqgi9
KuYT8RrZsJa0FOunyBC+qVa68PHObhFDVaj0i5Ty5l3JURODPs943phmblMysbsI0kI9LiX+Z55R
9NV4u1FxAmI6hwc2YpekuddFx9rBkPkGvcJr37EokeK0cF+jEn95w5ybFiUnCq9TgQt0xefzXZPQ
uQo+xgcD2wdUTsuKPkn7nCEXvPBcOzsSCDrgVyan+SvfLvfCzjeEgxsX+wqfDS8J165mLB3lCTk8
PwGQLyjzGlTNv7wKYW8LgZfDqE6DEO4W7scrNcp+WhH9kio2DkmvvEzWf77WTE4l5veoiN/Mpr+H
tfMYxhhFyBQeUJQBmQPr9l2tlF3py6Hdi4gAqHX6K6HZugpCbXB6U/6h5IhIR6NAQi8+VH0O0t4N
XwtLxSArTh+VDEmQuJ+0pKRHszZumTJJU/oUhWGBxjA2jjWaFvztyrNUGEc8MX8UKZT+xlTRm0FV
sjIAjgiUy5vhNcqEn5c3wLmiI2XVP+s1e9Dmndc1iZzEvNvzK/OvYB1txycoedhmyat0C/yfpuBS
dedcmKJCYZk03mFhzkOhrnHTo3cQHQ08OaJfaoFm8Yhp27fOvwnb75eneC7ung42i4mU/qXWz6Fu
VQCiuMUwKCrc5tvlQaZl+rLteDJr1FGpIs0RGQ0E98YoY+EwdG+BmdjwVRScMybH9csDnZsN5IEp
CFFmAbrw+cRmpdfrlaZExw4Vng63omSh53TuoEJwo6MJaME056Acc1C6ssopB3eAmETelj4Kuvm/
WC6i29RqnMiq88ZWFyoxXquNe6gVH9HsJxOFxjBMNy7WXJfX6wwwhyyOywZ8EU1N0O6fFyzyBN1t
G8Oi+exgqbdG8uwquPFeso868CIn/WsAnyCZpkQdkbse7MLn4UAPAwoVKRB5nf+kI6/s9tZj3aHv
k8vuroI5tBp07H6KXoCYmKDGHOLVkddJ4oAfixYAr18/5udfM13ZJ5kNSphDlqs8fVKglEWTrmJ4
dwaiQpcX+eumZBg64DJ1bxM06myNA7MVrcjUwqNfa1dxUa8l6iuXh/h6wCRuD+p8mkz79cuO8Uo9
ivgRwEBGw25zLMMwZvYInxA0F2bzNTpJ/P2w6hSwThM29POi9VLpZw3FxUMksV2MFo+2zWAgmYvV
St58Rxns8tTO9A6AoErQJCEs0itUZgNaxtBIoBipZKJD1V75XEx7Hx5f47grNCrX1DiWK5kfkeJz
yGLUaZMCnUdYYl72ljqa5jEti0OqpFeh6G9lKYejad66vbErE2lSu8qO2QixRk2aXRnHqCJJuMaF
nv/PH1sApNCbofcIOuVLZyiMeb/w1DUOo3cHEHJVGSNW1tLV5YU+s4c+jTK765K4oLM51OJBVrqH
ocxvNDl4NvRwbwXKQmL1tYb6eULTn58cvFIo3GowC/HQBs011IxfsPJv+sTFF6K5CUFGLIW5c3PT
AW5AhIB8JH5QqE8GJLA0gdtrxqHc6I/lVbpBxFbEXOkhuZp4bOBb4634FN7qS5t3CiGzbQSW/s/A
02k6GTjJRt/PotE8lA6kjxfMnXfUB9e4Mz4LTrRwNM9F80+jzY9KERt9RA71oW5gbBCcv8s6Wmwg
pZ0Btdyl2U2R68Ls9CndPJldWZEYNxyiQ7txt8022cZH8RcmB5vM6XbKM0JbW39h63xlo3KBnKzo
l1dv5MF1yQbz0AzC1sX0RklMSv5Z4t72uC07xlS/ESt/sieiwAyH81dpBeN3YAHZKkvr34oetjem
4qGjAGl28D1YHCpGb0Zpiet4TMw9Yi54PgmesNN9pXdG5GUvHzV5uufmC2fAv4ay+3HnzfKUIeiD
MkiahpgmbVRowma4bWgJtZvoNuA90zmZEzzXNq8+nOt/BOkqQ4Nj4VTIZ25j6hZ/fsUs9ysjxOiC
bJw+n//gveVIi/Edk3V3sK6LrbGO41X6BvptgoHUt4Dtd7UNE/Ifp1SSBZEGywhiPK252aaVQgFl
Nt6lh5g3h0+J3i+/4QG1dDbOhIDTYZTZXvXavMS4pbAOPlCOd+ggV2whwvXG+4bgHpKu+LXfj9+6
Go3ry1/7zCmBmw0yigqWTEo3i3axYbRS5BbSwccfswtQ+xDfdD1fOBhn5wcyDWo9EldfmqhlX+l+
WFBfGBsamDAjEwnDgNRA6FPfXZ7Q0lCzfePxQm9H3AsO1ngt17dtbO2VAAVZFOL/bwNNK3sSX+Ia
TquWxRZkTyTW+iZ0yPzX6aBiMo8j7+XB5rVGrleRdBvMOF11jX+ffadSl9y215vk6B3kfbfWbSSz
N4UNwmStP+PqsBmudKRg/ukx/DLu7I4Q9TLHSL5Ljgoc6xW513Ojq4jbh83PeqpRF8W3Qd/1GqLf
WiRfGwJZapUgzi74V21ZrkfUjcibnAxVQ5zqns0KEQ2DDlJS32BWUTrYEfdLizW72L786NmpVfpI
rfOaxZqysvBXsu53hYNI7RteqnazsOHmOeDfo1FmhhzKE+HLu0HC7iEc/CJBVkF5HR1rA+GY9lhi
R6SBCEmLtv/DvVu6a+bP/y/DTotwsv94LkVJXlXJsfhtWKtQ++XtcLhxcOEUrcnPj56URrtuXdot
jciFfGxx0lP4Phk9LdMxj4V0mnTv1Ffxpv+Z/vRwrO1tifKDK64sdGAXwCtzMMaXOc8O99iV4Rj7
OarIt5N0TbDHs3Ol7M2Nv1/MjmaR8ctYs/MthE2a5B7rO31W7QpXSUaMnxFloJHtuO9T1qIu8Lvm
d++XQafodrKsw9BbZj19VMQ+XyddkO5bfdQPf6MtIZQ7xiPeCE/iClH567RfLYGipwU8ufu/jD8L
M30MkzPU2MslFztSnpW/xApY3LeziFLUSjPSIE+O+G+h+IZgqrvNN9kWrUZ1U1xljgBMaFlda+lz
zmKCkcpWbQZ1cmzYLwYKTteDfL8QpBfGmHNhVX1sNTEsk2P/mgS25Ax4qxOi8ZN+7228T80N2tDd
z+i4MO4sV5p/tY9jc7JrOouB24pxuz1KPWVrJ9B+0+N0FMWXwl0lm8XzP2UkFzbKR7Z/MmSg1k2e
BnxFca9ton29E27VzbQtl+CjS2v6JdAUwyCLDDQxPJAbroS3Jlr4cOfHmKDNxqSqOK+lJ4IrhBh6
ctQLjODy7wkGnE23cLb/l5D5n1HmqkYR7pWVNoRsfEe0OdNb6eg6ONVsmpv6Ll7TCLkaF9LXOfb9
/++MP2POalpqEtFObuPkA9vV3SaPPkzch4hXULpOkRQ5ehvtZWE3LqymMb+YiqCxrJwgrW7NfXPn
4ka3cR9AujzDs1jlj8o3PPsWq3dn7/wPePrHN5wXps3W6sLEiqZwjXWYLe3yo7trHB/EHA6+Pxfm
OHsjfVnX2UWk1R6I+5IdI+6DXfrsO+/YSe2wMtss9XmmuPT1oP35gtNqnxw0fSjGIQYtfTRxjO8F
d9X3vt1iL4qNx1o1HiHf05v7d9f7n1Fn95DX5YYKQIRT1wgAUSzAUlX92hTZoydmqd3pPs6M3RXe
Vzd1CAU4zwtlJequ5niNvAua4Ul3sSJYWPVz3xiVUtqUsP/gjMxigacYutHIbkxe16397749RVf9
xb3XN8Aq3PXl4c7t49PRZt9YgmSbhk2QHtPipaPuG2FA4Ynu6vIos/fKx046HWX2fSsvKVzYx8kx
NL955dNo9U46ZNg5ygsDzauGX0aafdM4DxQZ943kmMUrTAPscZfcptfSdno9NPf+o7gU8KZk4dLW
nV25ggi0jP8hOcqP40bmUup37jaFtybY7gbGoV08oP68TpZUCP6XFOM/u9ecPadjQfMHip7s3htz
i779e+KxUYpJt87aNpDlmnrVXAsP//AxPY8Kc0CIpgCRz72E7E1R9laO8liNGfri8+b8df9netMx
OQkJ7WjUXQJ67eMYdHd5bXtrpOP2ALtalCM88G4LR0E+d/IoUP7PDTlvLeVao2d+SxSatG/Ew3gV
Ox1iwapdraJH96pcc4c9+iu+qY4S1b2H9tblY/KRO13YTObsNBp1oolGyjdVt1ONtN0FV8I2RAH1
36XAf6Y6O5Cpl7V+H7G6qYraUHDXxQvZxvRLL81kdg4VYej1NJl2p/Eep3dxvHDpK0sDzJJ4NxAx
1pmuwlyMLFsOAn8LWm0CYOWImNflG5cz/zVU0Srz3QLTYYzdmsIuA0Ccaur9wvSI1oLUOGUSbBut
NneYwyfoIhgPdV0fNXyoVU+600vltcCtMmgSUIST7VPd97vaGh9hwb7rIz4+Xgmr2Y32UkMNOzAW
3oOL23L2lsCDQVZ9l20JCrKXV2ga7hFSvELez0nv/Q0gYbv/Xb7JN8l9upc3tb0Mnz93S5yejFmQ
i1I91PqKxTbo6LpXZvYyKgvTPF/8+XP6rFk84yIMY5P05ihvu7V8SDeYvxlPwQ2GIiT44+3UJuh2
2EP/qyLDn9uJQs3nUCOaTUlpkjsQACcexb9BesZUFpxondioW9wHDwHibaw7LLaFmHN21qdjz058
F4kjxTRuRhjVW8mZ3sDKnfHzI9bZ0UP/gzi+q/by00KkOZdxnY47CwCDaSWpjxgosU4vV97vNMCw
wi7edLtAFgsU32CPW/M5pBYur8xrwVkqup3N2k9/wSxCePhCWWOt8QrnbRxkz1P3gl6m46Io4zuJ
0wn2fzHq5UwE4uPnb13XvlDELvNGbGUfPYkganfSTlhTdN6mpAyr9Knf/rsDdDrZ2RkWu8FqVN1L
jlF0JaOd4lcHuftr4ZueC4mng8xOKXSl3DAx02Efm3twC7spcyx37w2bmkeJ8N14WRjx3I35Z0Qg
ip9XM/bVAGauHh/jqwa67LjK9sm2cHC10Te8ghbp7JdnqM7RC5GU9kqTc1KBmFz1Fvyh2F2qdC7N
abZDwg69QT1gFcV981bfT6pH743TvlX3/8V2vHwMVXG2L3yX/t2gMaHOpk5Ezho+WJvYaetVsU1Q
GFqhQm4b2/aNTRmtwActoSLnkMwvCfNs08ig4NNK40DgF7kOdv5LdJc9FSiy647xI2Bs1Cae/evl
I7GUqs8LSXFdu16fEvD/xhJqu9BJtoE9adLkP/4LweWFzTMvIEHjyYZ8YK2n52zxqHwgF8VXzF1X
9Xaqx8kLb4NzT4OT0zEvH42NFtW1KMSgW8CBSLQQm3tZ+R2KgW0t9fDOFl5OB5tdYo0BftGT/fQ4
2Mp7eYXzp/Kzvs7X/Vo5iC8gQ+zmenHznEvSTwedlvwkSVdS1yJHYknxukMjLH/objEMvs1ehqty
6zmLBbmlTzi7tYIKzx1EktKj/uhuK+SrV1gjpzbX1X5waJ6iBLiuv18Ocktjzu6pshNyzXW99Dgm
xXfks+5butqXhzhbET9dx1nMkfrY9FOTnaKtugEj9ikPcJQ79xA84r23l/btgS4Hlsu2e9dcAZdY
fBCc7Tqc/oRZJDL0OgxEedqs3p0WdsifxSu1w3L8tuApoj8U+i8SZbh+vy/PfWl5Z/HHUOrUSBDr
OZoGkmLSXhR/XR5g6WTMxXyHtEBVdErv5Ef/BfOiFwsmJjymq+zGN51wV/4XCfNCXocjzueT0VS+
oWYtuybzbX2L6LGxw6o8dUIn2IoSNNAaEArOvsgCPS4dk6Xt9PGiODmWKL6I8gAj8O9bJb6SNrod
y/bIbcJRseMn+XmKtLiQOSSYfxlOuqjlM53E+fvvZDt9IB9OfkKfNm2bx4QjGktT98zY1BG8795y
0t/SHud0u6ZcgZf6klTp5QQPSuLnhbf8zOhQaOb6HpI1oH5br18rdetc3lQLu3aO2hwVX46NlHwu
xm8+8KOVXC3B/JaGmMUdo5JybYy5HjukMjNYg4aw8AhY+kazqNOFjd6IMnu0K64H97dcXwlFurq8
UAtpPo4Dn79HZKRCnNZRSpnKhQidQuRcaeIkTfPQOIod51uYj5g3L3ygj7/30gacx5Wq0ZDaYgOG
V2iPly1W9qvwpbwiuxqP5pW0pZC0kTc5rYlxKz5Ag7P1TbznU7ZbStyLLP6FxZ6jX2S/LjxoYxyI
JLj1KUaombI3PGG7sN5L48wCjzaKgx+kzJvGpvEu3UyvgOw2PEpb9zl5oWn9k3v51+VBF7bqB/Pm
5LBjvNi6mcFpsNJpnasVJKOlfbSQls9JUEFcmXGEEC8S+MmdSpXVvJlYJ+Eq3QfO0u5ZujM+qk8n
MyoiOe39kK/l37Sv3Vpc+++TJAKQNrjtyS/0yRZ7IEv5sDJ92ZMx/bQIc/Dm3FNb5RW63C4CZ5Bc
dTflKsHnx1wqNi59tVmAKTLBoPTAzVutq4P/ktzpNOLHHcnprfa7xOp9u9RsWLqY5iybwDfqNrWY
YrcveOtgryKtmnV9hYpMbFfbcodwkGnD8mmw993GOAVgcc1aL5ZdFm6JDwuEk7WedDA0ISbbqdal
tx3WhrZW39JN8pfq4JM9yFgpr5uH+ltsL0IuFl4FczR1XqueYHBEj+YteD/Fd6QXngaxM0Fp+N4v
5F3Kody3OPjslvpsH7nOhaiozh7sul9AZG/5ABPeI4KM+0DNaevGq/jBp8A+AkrARwNct06Rvbah
LMs/lyRvFtZenUWo2MTsIQ0p/IxFQ7c79GAymcra66NfXewnC9t8YZerU1w5+dJaXRp633OSI//R
B7quY+r8f4p+6vRIOhmhLZCgyEWdDFb2H3id7EZ1iQF6dsmogCIK/qENPrtEqzoLxLqZEjp8w1Gm
xpJbfDHMNyn+eXkuZ2+Pk4Fmt6YQZ6WkwvE79k2/sdJXv8M2vfh9eZCPh++XXfhnlDlIoK6EJtCn
J1WxHuypkV1tM1t8IPm/8fdLcKOzTRXos/+zeHPpWzM1qsbMmJPkJg4yazTG8M5ofxpxulYUd6O4
YJwQDbHMpRRuzk/+u7hyMvRs83WGUOHEy3cr1uY2uvbfvWqVPqhrYLaOtUZ9BoayCpJMvOalhVbI
ws48/wo5GX+2NcfUzZNWcKcQX6DTcoX+eoHBMoCd/jhJTbk4ilBcryJ7py1KEp4NdCeDTyfz5Fz4
bS/lQ8ZX7gE3q3a2z5+tuwK2/qrnkgmuOifBpdlce5vFT75wXozZVZpnSpHGJkMLz7KN4fZ1/Ow3
q2yrA5AcnOY+QpmBV99SJ2Fp2OnPT2acty6Ga4OSHCUzusnL4GFA48MMBAyjrQXdsPMZysnqzpL3
DHWbUXanPO/QvaHksPIeEwohIJReEeqzI6c6/rtyz8mYszAERrwoEHehDfRsbsPvU5FCetKfsV2w
q+d0uyihdA6AcnpyZ9HIH0Dn6T1znLwivetqG227TXUV75ddD8+/U/7Mbd5OLwNYmKHP3PLX9Kp/
kVoe62gHXxUcUq5pm/Lv96XzuRBt5630Og2w61FUWiAhIrftsypyH9aLmIizqfPJ1GZRKA71qlSw
dDoO+/oKdJQT2BngKDQlnQ4f9MvBfc5pmMe8eRfdCOtG10FEH/VbSpEbGISotyv34waXLru6zbZo
+atUIcKdegxes4fhlYrWP9XP/vIrZsGnljw/NPOYoF88htpbmVwlwhKjYSHAfSHDl9agYFmYHo3k
1qocq3nIvIOSPqE3fXlNly5McxZY+slcWRj4gjV1VtVutuF9vWvBefR36XZJanUhipmzyNJFniLW
EoPlQ7geu4Nu/NKHcpVDRrk8rbOp2cm+nIWTVpfNVhlJBNO8i1bSQM1aEKKny4Oc/UhI50HLUKGA
zEUdY7EOhtYygR5VJH/SsJn09X1pY8UUWruXy4Odf8OdjDb7UNBMapTDrKny1jp9C7TCtsAFYpWh
rSRbCOxo2Ujy3AxV0cI8T7R0DIBm+bQi6GEDJBeysqPu4xvxTt+OjraLeixrh/voRtp3L+oueV7C
kJyLXqfjzsJK0fpClqoqPh1Kdt+rwI1QzL+zOl52C6u6NNIsjYmiMg4DJW1pM5jbZOrOB/0qltYq
192AR3D4IzI34vJr6dz9czrDWRBpg17p0LXPjliwdGhLx8+ZimKmKWQgSpte3HF5vYtKdBB7tVub
fYWdTYGwLeK2wapL037rV4gdWWPZrktR6p1WxpBb9ORuyxMwXUlK9d4kmbm7vF5LG2KW/XhpLBpB
b9AlMb0emfH4HunaeBXIlPWtFGBF5y/We78uFcoZGgIDMKyMrwZRWeUBYRaSv1GLzZ12Xe9UkPzl
E07nCzfM17DxeajZGZNHuRTLLkR1x+xWtW85crAkIHrmzfB5jFkMdHupTpCXio9JGduK8VcYfdcs
YO0lYPP4W5lcq+N7Ih4vf7czkL7Po84CYikoKnbqcXxEIO6lL1IMeAdxN4QdturVk4FFp9r0oN97
R3LjnV6jL9MI4H8y5TWo8OEao5AY460v/6yl9Z5lYbLXJ0Ps8atc6w5bArpuzcI75ePB9/lBOE0c
nSl8yJGWmRf3UEbXs4wu2yGUwp1hlT72pbmw0pAncYpCeA+D3GHYzC4CkX5K/dA0Bt6xolo7Ud89
JoqH8Wc+FnaRq++dj2SHgr5YWRgcWl93cr1e46dBNz1s8jVKTikFJv0vQbZeSgjfa/j8D41BABOr
7AYk/oObq5WdDtjFevhtJuJf1pDnq7hObkwVCZY+kd+VljbuKAUPril3ONmmv7hm0HDpctsM1VdR
qKVVqCOv1uYmXbRyooyh69ZIxR0WzTeGXOzcRH7zBH4a1n+baowfByFoV8Ho3rdaI9qy33ZONBnP
8KYwbbP1saIUkhVkNb67q+I/qFY/snrp9fQ12kK8R+THslCCohI2Cx9FZwR6n/TRsVDzo6IDbe+k
8hDk0vPlffU1z/j80WfRFe05bBVrQkbw/0i7siW3cWX5RYwgCRIEX7lo7W71Ktn9wmjbbe77jq+/
yZ6IYwniFY/nzINnImZiSgCBQi1ZmWP0nYQOreirzNl9SBfF/6ay1q3zJSzJBHaPKQOuc7T1N/lu
on4l62CT7ZZabzMBwOWiBOcEOHnXKRosefds7e8nBM5Ebat+U63IXQaQTHfv1sIEPwUJTTomOYtP
SRNGIAM0gk3H+w8qgQmRR/BWLFd+6KH/BpTJImH+9MDfMi64q6EJ6yLy8CwbLUQH/H10MNwaYq+O
4gKg6yzFpdP/7sochEenUV4VKD1hrXLla8UA+r+ThlO7alplQ8FzqvnVFhw+EOtWwlcI5W5vH9JZ
nzzxXUGODBEWCNLwq85yemlMTb2sCJInFEg3qJU60kd08BwQbQBULjuV7QPpbVdLdOvimD0yGMhv
nhkWdlcdyehBtQfZRVE60tBSG/yqn1GiZxYYNAFF1CsM9+tm5Bhq8SL1keN3btaHzkA90DnS58DT
90qMirqcmQ6kZX+YWu3GcOc7r9MtnauNU43fY7KIYp5xIBe/XHgwWBLqbeVjy7J6x0aoUYD9FnQh
wVGC7BSxshGtb2Did0vthbmHiinQCwMrN6IQcY5dTzMFGR/o+PwsgAimuYY2xepfHYf/2BDbeGGc
lWXDqgQVPfB+28jFUGkpVsxpC7hp4Owae6B20bke2GAXnsmZ6v10JP4YFyJ902ft0OCDnbqfykr/
VoTW4EgoVEBIxqFb8x5iboOrglAWpKsoWWwid6mB8JVpipfw/CcIQT9oE0BISerklEOaAQyt8psH
Ttg2gqjToK41stEzfd01+bNKw31lqmtmBi8DZ0i79Jcqq2wzaVyZyBtP722NSFuogB+VHhM/YPaF
9B7HolKab9AV2IKP0JWjwkmhueFhvJoRMKoaYNnry+8g1N0W5ogAMPKecsIPfarcmx2oO3vPJWAs
ywZMDyX01EXUMYdohTN58JN61QyqzeLY1moDYJa1YmYfsQdByla2ivRIgf2NwfCspUcScSti4a7U
+l2jGvtWbnYedA/9R80c7YJLq0yJ7oeR3SXBL+ixr1gLHmzjVGfVhwEOUROCGVGg2h4Eg/kIDgf2
StrYMlIMpxF90/fSE80faVi4t4/oFzGO8IlAdaATOkXj10q3UT9ScPQ1wSkb2g2C8rdS0h4Zlq1p
p0p9TKVuF8cvEqju8pPUynsDhIUpiDuBm3il2a8MlK2j/9TR4kmSIW7cDdzFONJONV1df8oh8KLH
7aoaCASqM4zByxYnhzBOrYx0m0A7ZEVpeWCV8zjU8h4MvmsJZvCMwfUoBwCAxeuUdG/+MKxN/lqj
G9MYfgdWWNUdgm9h2+39XlpDMt5pMJR1e2tmIg7szERdyKZKgAj0HgECGlAIC8BhC6B/8MS60jZz
/NT6921Dc8/y+S0REtZRLeAA42FqVusrsp/KlhBQ3v2LqfxLhyCEUHmdl3FVFRNuDPSnsjuVLFEk
+qG70Gg5po657XfS6+21zYY454sTgik/kUMOmfbkJFVso4LAsNJCy89QWemHtSpTUFI3tpwC7ZT0
dhX/4DraPMGSRumCsydCoJXorAdveJuceN7uOMv3TfQv8szzdQovP/NIohGtwXMSFPs22rOyWiAN
mwHdXX4/4Y33I+iP6bycENt0RxxvW6/03QScXi5wL+2X8Cg3cUdA3YH9oolpmzKQV+Vm4WDMxYNn
GyY2l5tOanrNwPs7TBoLrr8rFLezO5e440aJ3CW6rIUViX1kKWh8sx1grvUPOii+GZ6PhRXN5Q3n
KxJeuwb+WwPTOkLOdQO9cAhG2JPKB2oaS3s345rOn3axiawFitp4CIcB/pjQeuUairNubPOnDvZk
6EQkd8t0ATPg74vzp01bfBbcloSDppvjNQ+AiAINEtjoC3BNcIe9UsxCDA/oECg2XlVwtOt2tV48
MnNlo/MNFnyJFxaozuY4lVOHpwE7F8QL0RvIH9XNUmo2H1CD+BfkrmA4RkB/uVgaBKSSfOQPyqED
Z7+l/g7sqRdJHsCaAvHcg/4QOTl6aBqiqH6br/qNcSdDtGO9cKpm78mfHyLGkM0Q6OBvRUGl+dY5
+qpe+28EuYSG0a1l2PvcwQKDHsSTAEI1wOByuWqJIOApqY5gPA0+DYhFWZHa/IwjtmZp/e3vVwaR
PnBHqwqZ1KOFz5mOTZeihgKpGpS/lTtwxEw9yXGlOpheQON94T2f8QAX5oQ3oAr7ZjAlKIHoWgZV
cZrEVhuOi9CzJTPCFkZZlIS5mU6rYmt+V9r+0wRO6p1ypU9d5IXW7pI54VFQhlJRfY5NhL7JiiWR
E+EQLnyoKQARY8TzDyXchYI3lGQZdg7j9vhQ42f0YriQY91Wn9p++fGZ6VaDM+jPwRBnPVqUniGv
hTU1jmFxBzFDvwpWBkCXcC/vDJW3ve8sHY+5Ku6FVSFfktKoCXkEq9G2A8ZsQljpENPTTotXesaP
XVgSHgqJlyAMVmBp8mPhZrL1RZYQPf3PpoTYsoqigchgigSmA73AN76X3GlMh7jgqF0KMKf7en1M
QEGMQgQ8poij0OrK7Ph0TFod00iNBznah7L5XDiM8wf+jxXhGhsceZmkQP7QK+RvZQellMYoH0Kp
eFYT0ECY4M8CGTWN8p2qqRsuZ5rtAV1iR7m+kloiLXiVpUUL1x2Jo5/kQRmjjMBtT+tWo1ZbhpGv
bi97Zq4Xd0LTwPwLhXlCxO6/Ci53KZAS3EHI1RyQEEGpgoevaVUCEg3WsbAFX4rWOXSMvoUUIiqj
sqpo/6Cjc6lDY9Bp9f5HwaOfoBX+mRgFEoBGwjNSJm+Slxw4aYwFtzGT1qhsaqRCyBbDfmIvlSnQ
nABpKDAStFRtvVaow30OZcWYxw7Ibp9lBbWqofBWPVAAzu39mvssILY3DENTZBmMnpcPWahCRIVL
QXgam+h7ZpjQIGnpOo2KvyTXmwpvE4P+fwwJd3mqXBk0TkJ0/bzQyQrZTocMlavSHC1e90vdTe36
hUY5U9EgbTjdMNBRXi5sTFKlJaTCwoLG3KV5hNoO5mLRjOj2XV3aWl7ITs493cqYt0FmeddkxGkC
DCh7Jma/Y/ItaaqNPtDXxqghasI0y8hIYTd9eVC99FCP5p3PwB1SB6uvenCRFjbkWfaDGbwhhwru
B5q/5YYkW6XCmlUoBTp0Cpiyy5rEuAularTroXsEJqBbB2NzoD5VdqQJ8RsxZbEb/RYqurT7nsvJ
p1fRpYty7VyxQRPlsWngD03sDg1GCfC8qgeIwssHUIhuGicHBLy/HxrEFxMmm9hsn3ygTmFpp2yx
7jY9uJde8NL+5L/OouR6LEAsXcA+r6QtbiJqe49MPplQyTGCHRhfFxzQDNzj0uB0Fc4MKmGXUm2A
wek1aR/QsV1jNmo93skACUoLgvYzb/OlNcH9lmlHSRGx4JT+/kJjHtu1F6GiqKF+hufZBJGlE64g
JHf7Ps9U1i/tCn6246BjyEwtOMlacRejyg3VAmqbTXD0WQjxr3AFFnOoMhfoa0ATLWrvIZe24jII
1AJid357yKPh1+0fde3hLn+TEHtl5cgT6IMGSMgxQ7mZCjcASi0iCxbXLtx57nU0ZCXssHfyc3BU
t9yV0Ew60W3pFMf2jq6oBKbXJcqjax96sTwxQ8dT2rAWIlUnz0cptdorXWsT1Phub+KSFcFTN6pC
+1zHh82Hd1Y+Kij402jBKcw6zT8+QYR1j/3Ike9w2IBee2D0O93E3+veHdv6rx+eadMYNLUniSEU
Dy9vI/EauQv9McDQaW4oltq+MHVze8f+nzv4x4bw5rS0afy46P+58c02+Kn8kFzNgYCSapWP0/1r
N94S3+q8X/tjVIgkZWiKShxMW6cRuptajY5zkrpx85pkk/4WphEwOHV7nZOnvPakfywKnrRv+rzg
PixCIMfmNWYgUZ2/bWL+8P0xIfjONBpqsIVhJ2OsoknwcjGUbYbP21Zm4KKXh0JwmhV6qy2a5Ciy
h1Z+JCjZxDsJuMbxm/8orRt7WWxq8YwI/rKoWNHK0xkxXiIdXbWJGazD38AQIK8MdDbsZNdvlipT
S59M8Ii0I2CiV7DQIMEAe/kU/j1TEHaSQl9AQdsDLVbBFZZtF9aTkNepCdi9mUqJZVbmwhs35y10
iEeDWZhOHP7CFZa1jgQVRUg3JNJpGOhT32RbNeZPdT0snL+5/To3JdzkIS+SmqJHdkQHwMrkd69d
GBZXpu8sXqJzC8K1HQazrNIsD09d29cOMidktwA5OnLmDzYGMLddyHzbJ+1jgVL9JtRqZcd5DcHZ
0JDWcmsOe7CvxuDWQ1LXUvW71DQL3nnuEp7/xGmTzgIYGaTnNYSOvKMkkWdmBKt6qNwOk00Lt3B+
K6DQA+mUKZESzo7BPbVBbSFELuytPdw+aoH3REbwgt7kfef6mk1cjpoetT13SYl2pnqqqlQm0/EF
OkAVC9BaSEEOXZbsWLsyyigwXqwGwHKTowu8B+5j7ET3id1bSw/szFwJMgYTD5yCVAU5g+AKtKxH
EYDFEDX4BlFJO3lM3WBV7Flkxe/T2jVwlGXPxVMOnMIife7cuokKakJTg9IPNHiFA0ibqiRGOYQn
sCdGTl/0ppuoLNimAex5Hj51VprNlkmoXst6uCuawL/XqxoTJ1ySdj3gGxaLMPoe59WrnIfA5fIC
UqJhYW5vH5CZczjp85lobeDaQ/Lm8hzWdRR1nepLx8CIwfxlQobyZx1k7t9bQU5KkZmilm1QYT+y
lkHklo/mcSjae49ru6gir52qLjixmQI29FdUDZ8dboypsuBaWARNXTOvvWMts5dsBMCMSuE29pQ7
LkegqOlTkJfriYFpcfqQjbHd+4q37oJuy5h+R4J2Rbjy2RnZxmjpqi+jezCojRiST3yn08fCHuoB
Yguahspc0Q0LuzTTN8RtwYmBYCWeZ/Z1qM+cwqh3njaaHvuSkZFwUcvS6qzGqo6+jQHX9fD99mf5
0rQXHOW5QZH4IQ6LpkpIZB5DdVOpd8X4VHKom3q/C8BnJC21Osw3KvE3TsHS2EbHiP1qwRRXIgpi
4CA1gkMATiyqRxaPU7tq85Ue9/AxuHKm/zAALxhUqJ82qWvE5lpOXyXvuffAoqMlFmJ7Ow9kp4t7
m2d3g7Jpk8BCRIU8vVsTCq4tDTS8/YGO3WuiwF9LpkugZXN7D+Yei4s9EF4+szBrPalVdsQ4+Gir
dgjxGlvKN5OXKH6DGYqFlnKfPEUaqIXUv65kX3zxrwrY2RevOj7GuR6aRwLPVFWBTUp/4bkVXgAd
okuQaZNlgroJ1DFFH4wmcD22Zmwe8d7Yof7iG4Ba010f/KBS/pcn+MqYcAHlAVq/VA9MnOCJ6xPr
2YSI+sAH/5uu4gNfOMBfLBJnB/jKnuBYipZ1NUO19+vG+HsDY2zhPcTG0zew4qJNZoAyCsmBhPl3
acMASAKZ+lp96Pd/Odj2zw/BpAYmKBSiMHGXmwYJaylh4XH+6YPKVJ7uRfOqyNHC55we7KsVI0oz
oENqAAw8/fuzEyMDBwxMrScd/2HcDpF/T+3PpSL6vBljWgydEc+N62H0K4YSb1RHD34z/gwlhOxy
9ehF1a6EFDB6y5mtRMpSw1+IDv/ZSMyHaCgwaggDhQdpoGnZhGGt4IuytWZ3j5h8Xfv3tTOBJgE7
kq0ltLyQ5F1ZFBIVXY0SUrNeOlaQsovlcqP3kt01htVCRDZvpa3Kf9z2OXNrRK1uenKBIb6SighK
MiYJVfENveY5yc1Drqfr/82EcBH1rE5LLQrQQc3AOJezn3W/BMafvoR4Es1JaI1SivEqMbRsCWZ5
0kGJTw31fzS+vIeGI7QuKn8BZbJgR5yFHuRBKTMG+Uc1SZS7jNFNV1Rk11Tat9t7NmsIBQwAuhlE
6kTucN52lR4pFWDdau36ZfOrAMFmXYC+/7ad2c+PoAsMCpDDk0VfgclbVclqfP6gTQsrLHlm9f9C
rhWycIQg/J2GrQxD8BMDb4IiTlvsmu9tFDY88xrjhUq/kMfMruWPGXEoNKNFESaA2J485C51nmJ8
ZqkMen0/EcghRAUcDTKQUIS99HgJB/u2rwMwPtAYalqKpY8vHOhto4CunZmsVOg9/+0HurQohARd
VSYyqRBG6ui0MdDuRQsZqpBtw+XAAIPaqMLQ1SJfgeCZE6dm5weKXnnHXNFtY9zncmEVg+4mxcft
lSwZmj7fmaFATX0zVnLvCLKye2LElaWkg5ViMqxL9ffbtsR23deqiK4SGSuCTJZ4f7yqkYw2VuRJ
vqq6A6PV3tyrR+BFq4O3nZoQ6feG29Uu2j00D779UtiLrDRz6wW4HcVIAz8CWcDlegk4sVM9IPox
Apx0dOhaX5XvW0R0/ZOJ7r2qgjY1bKFPsYQ8vo6ygNszVY0CVa1BHFx4tsy4MplXduyYVysteeBA
wyXaa1JKVuFrzu2NvvZTl7amTTj/qCisxbxm7Gio3RvEjJ9omkpg/6/sf2NHh8ovNQGUFb9nmJrS
SKVWOeb5Q1r9RincSo0lI9cOZFoMPJWGAVRyFThRCLKArhTSagSaviBIVZ+GXt78m4X8sSE8hpHk
9VWeV+zYgJzaZK895L+j8a9fj8uFCKEoa03akjjwTz1jJfIe5dOvWqD7mwXfMecOEfhB3gJcJ/Aj
gmOPNYkouUTVYw9Pmw7Suxy0T5hGdtFVhsITo89GWy5FEwLM7+tq4/MQKC4wnPKvJOrsyEFVQ28y
kHUcZVYndoMqRmoGv/AbV7Kn2ynEVlFByrayF/2Swy5ZEUnd0bBObSAXQlvT+fsgxZuckC2vUm7F
BKMVSiCpViLFn2qHyRsNow962fxM/AwC876kbMqsKS2fJRuk+m5dYYRRTrwnQ84f8irYta12n4bm
s9YFuR2nJLdiuW1cqcxPgaaCm7kzTrdPkZieX23C9GXONoFpehBVJZWOHSihd2AqXHm9LQHAyb9a
gGChXxxdFgcarmwKX7sooUltqsjQh1X6oB8mCCLQ0uOabsHHonOrXk1ssMHOr21InNen6H0JbCV2
4sSfIBYJwBPgtR2mSDE9bR5A4kdWqZvbeX6XWLxada5ul4dxo+LpD/+Fozs7dVdz214VUhkCJ3Cq
sZV01KJxYVP/++3vOueBzq0I3sH0A8MDG6N0bKZJwsgz76tyqcw29y6d2xCcg19WPYaOsRLN9Oyy
/xEGnwHxtzRZcEJiBezqY02LPTujdRMGWoWkBR+rQ2nlLnuM6LO34/5aUp0WmjjTsTXd1rR0w+Hk
uxRvMTmJRpCPWmy/SJ6szi0cqpImhCUxLHnVV/AKgMJSWZKPRlHdhVhyaBLk5OD8bFRvnXT+Z6rm
4SozevpM64Zbvs8AotKGU8Pkx94oIyeL85dUNXd+OA2uUBPM89xAVa81d6o87k3Zj2wmexj04VMY
FQ+HPAkW0tL5ZQAmhIouY1dldHhGE5UZOPc0r/dSormyL229Ol/JZefePo5zrztwoZgRUmTUkFXh
qESdVOIvDJ+QHmFKRiEn0G3MYOlazwUsYESYJoqhVauKGtmUFpLRd5V5LLrTKCMkQnc9qKHoIDm6
X/yLi3xmTFQuGFU98xUVwqZp/tmk3zK+5YG/ELTP+SkoszPEfgj99KtIYsyljksDAyp0tIJXFHrc
eJcc4rfQzn5LE7lEsJehDDs8/vX3ujAruI+4rQsIp7dAAJaaHUCFQfetcJkraubZvzAjHIs8Mouy
LxVyDLlyGDO8mCVNQ6dvpYc6y11eZKVLE3nd9Nk2V+uXIoe0uj9Wm2qgJpC/7YYp+buR4Yr1unoE
M8DL7X0QC6mT60GPB4G3oejUoF9NkTPXkxKj0ULJ4HiqFPAHj28atZLKjTD6p69bsOUVlvkpWxn8
zCLP9sylubAtPJMlI4HRKoxD7pW+oIv6TELlsfOWGgxiU3ta48VXENxrCuJ7k0Fq5ARtUSvsIitH
XBxuqxQS1tlHBkLxBBOGsfpEE+mxy+KNEXiOn21ub/XM3VVlsD1PoFOg5MX0MeLtMOJGK8cS6JQi
SxzqBRZax1aWU0tGznrb3FzgQ1DikeGMkLZeAQvTsvaBltNQ6cGXJU680xFqrCBG/Cpb8kb6VS94
27ltRkWJmAoYaVC2FsfQ0rBoSSjJ8nEESl7l9hQoYkK2XSlgMa9MO9ksVzxnNlUDeaCBgjzalVcg
lljzNaVvUFjVM+SOvu/Wje9QzIipMLzUop4xhgoTxGKJKStTqfPymWZFR6s06shR4xtQO2K6onEH
5ckYgJ5Tl3ZzOvyXhTr1wphwaEMp7WQzb8gxMrMCrY0yc9Qk7myl9H8xSdpUivGUyRD7aBPVAbDT
WOdN+stQ/e9SJHduTprnPm6fgM50Kx2KC0GRP0PcObdvH7O5+gFKhJToQDHiVIvhnu/LZBxqOHCP
9Xe5HrxSFnCrofpdFPW9JZdkjWrmL0nuTkpT3I+ehIqWmm6VNmIWDRqwTbD4W4o11nnhSEl5aOUO
ub/agxo6rzc9I2+3f7LY6J38wcVPFpy/kicVH6Q8BvAyHhyQ4II2EGQXmDBE8wGjzs852nbJk7kN
X5ZqHTMhiU5kglsC7AfFH5dHyKjkFO81Km99fGLJIyHEIgXGBqACvLDIaRHi+UFTEo5Pg2NXxEIv
h5xTMBQ1OapPxZZ+QoQC0hfjCn4mB4nBouzN3N3AaC7BS6IB7itGJrwazTisxuikvrMnf0P2xgpa
camlPdYr48l/TDbdPYrNj38J/fv6ll917Kn7oKIyf7mhcazWkszg27WKbGO0wwvJ3KqDub69nV8f
5mo7octMoYE+QRSm9Z+9kz0ITbSQcbBRDdDlanVAy9ScOxWj90NhHJI4OBQk/Kan7SZU/Z1c8cpu
eFpZnUl2oyoB0ktNsDuNEwcf+yRS2Vh9rr3kJHTNLB1dsJ8UB9kP7qXR/GkW8h2NxsJBLvWtqXon
0EMMBrTlCZPyr900hz0Wyh49W9dP+WtTJIXLusG3gFrYGipaICH0j6EQpjPHNE3gXbvoJxuM2Mmi
8qSq/NCO6aPiqflKGbXRMhSAnsEo+1xEzfdMbSTH5OXoKD5uAAk/gm7ctUF3qIfiI9Qq9I/j19v7
O3N80O9EIDiV1vHUC5+xDBh6SH4oH+m44cNPpXw1ODapdwf8jNumJscpfMlzU1SoTKuc9yD19uVj
qMjbMcoc5o0Ll2/JhHDLSd0wvcDQwtEA3n1EQSTV1QW/O+fELpYhODGdtQmHGLt87FZkNT6AaS5x
htqOI4e1VrPrXLYaN/JDZriFjlbq0oWf/2AgNoJyH/D9otuPR5SdxgQfLBsku2xyEBJskv5ZJuxI
eLe02GnDrr4ZMCIUNVoV5CHC8SCl0eClwIb61YqujZW/Iw+l4kxSE8sKPjMvr8n+GBPzHj0aRi1u
sbNeWWx5BCIAia7VIXYxzOD4huJg7gXcQYuor9lTc2ZXPDV06PUxxiJrN/8IflF7/PSAm8YYALXM
HeQ8IJl2+yrMrXRCrQDtBRoYIA0unZrWpC1SeE0+Np26quLmfpSLzgJD19Zvy+8DU373xN9DL3oh
+5qLTfEEIu1AwgwAsjgbAkG8JJdMDGBNHO2TgLhp9ysGDtuJvPO/mJibyTRgDxEK6gBorokTPmMs
N71cjerReIk/cgYdmj4HhZH3inF+BmJZOQThDaA6i2w3M9dE16eIH/w+aLuKumyEVflA0Sw+evfV
XW7VH8mv+IGjkSFtsjtvN0HxOzs7aqjuKE+P3kt513wo98X78gs9twUUTQ5EHUAVGlTwFxGKzUou
t+EJio8HVa/2QZOvE5MsoLlmzZg62qQUpZCrGDlpBlCTpxxCh2p5D1kjz5bbcl+1ve7ePrtzhlBR
n1qlBmo7Ir42C8AxK8utelQ9/iENGABuxvhjYNnnbTvi1MpXhGGgY67KuowK/hcvydnLH+WNZ5jg
QsdMA2a5MS4fr8cDmFXA9bNcOp6LDwHHN5CwzY01Y0io64eow6pa1Um0uwEqIiYoXShdEDKdMUQx
6gRaOiSJ+hWaYRhJm/lepBxpooLJEWl+UlRQZCDRYxMrS1x7X8+B4MDRYkN/UWNTm1GccmNdL9dK
Qo2jtkYlelfemw/aI8gaXP+Nr0GlYMvWuGfuADE6EuEfl54rEWU+fcWLHyAc/6YfmkhLQ3rUCruA
/AEekRFR0rv33bujL9lH3tnN+/KMlTirO9mdcn4ylVMZonAhbgxZw8Y8HcmxaUyHckyhRYMzZHyj
BcaqJZVFa77K8VNUurTpi7an6tTZyU09L621gZAj2LEcFvf3mLHNrDEMHtqB2Blhey0Bw0qcvqCa
+7xwbWYOGIqUJrBrAKhPldZL4wPPa6ACSHsMj1jgc+zqIYR/Yzv/OUCzulnHmeU90x/lj9t258xC
ChvIg6/LKsYlBUlDvWd1dyyL0YrD2O4QGpc0d3x/CdQ1V/AwJ0LBCa2hg6JWiEoKIwqrwUj4UbcS
1VJWgQfB6vred+kd9K/U9Rcv7qLGx0xXz6S4tBO8QsEqBasyT0dvCFX5mFbP9xH9zSmx9PhFRkAy
1oUVSHe1thAnzL3XCBDATwe+BeCfxIFprwe/EQlTGaGJtx6bFYG0aOUCXgpatjWFjOpSZ342Fpqy
dBB5qKaqC5FJzyMVUF2PHyU1PniSsVcG/eP2SZmPoM9Kn8LV9BRSDRJF+bEgtrJS0GLp9lVgmaAn
dajlP9IVZKPkkw/ftBw/z27peewlOKQ+DDK16AcZkECwl7uolAG6Cm2jtbaqbDjA9e3Vzt2Lc3PC
dVSToS7MDKFewBMMew2IQKTxl4npsjJuF2zNFfVR/lNw+wkAj6iYXd59mmb9mLZ+d8zwH1hm7DVW
HOWuJHFIs5T1t6prXnq9fUWHDfh+f2ROxrXAyir2ZCq1DPZXjpn40LMzli/4peuwAahatMIx7Qjw
wtXQbYYJgFDW4R9ocyfLspV3vYVirHV7t6+P72SFQdUETGUAYwp3lAxAlSq6DzwkmjQj/VEkS3iC
6XtdPqiwgHq9bKgGsDtfx+vMtzOuqFJkFN2RjK1seRD6tjo1Vew4Y+AAMxLwOjN6UvTgIx/SV/Sj
pbXJJMgt5Zls+9EIiIuSBrYUSbmD0OepxlS1NQ7juiL9Ky1RHlaQYGV95YY9WXuS/0Sr8TUCFxHJ
hl8AFeyVXAv3SWdojpZEB8kE21xSm794ByiApKG4h8LsrjOVlWR4aPX1H2EbvcpD8KME4tDSwvBO
1XJwAwzmbyngDIx36LLWXvUSh6ZiI5Q27aimBwWFlxdwBb95HFCTjjd3ijfU0JQtX+RMv4PwT2ql
mva9l+X9QLiMMJDcaylrbD2Rf2WS/1gPoDkiUWS1vvqpRM0T9AnePV1XLWzNZ8v7g2k0P+ukOrAQ
Da5M8tZNlKzLtDykYbMnPH1pK4k5t4/IjPshCL4AKVN0NF9ALnN5SVRvNEdacswN7Io7bQd12udy
V7wMGzyQxmiB5hFNCTAV+au/pSdCUEIAZMXpUU0UCK+OJzrmlaRW3EC/WYZQDejVdvLWWJeoGCzZ
mrtvyH0UHfQKwM6KmbvCaVaZYN49gsxVA9KwLV8TCOYt7OXkLIXbgHAZEfoEy9OuGPAmURQjDyk/
ZjrfpHENXfMxMa3IoA7j0XNutA+gDUXFTR87S/WVlRz3Tm0sFWVmrv3Fz5j+/dmlTCnv/JoQZPDA
z2HoxJK8JRgqmV4+cangVAAFIsb+5KulIpisApME3TFIa+ZoUh5Y6H9s+y767sfq96KK31Op/QDQ
b5XiHLilpv3SVWOneeEqNZTEznn4A4Tc96Yff8S6dtDGSa+mG970MedW1Y6bKLgj+VC6CQ8e4jDb
qINeuQliEafvMTsrN1SxDFl2b3/E6VG4Whgq1ngxZJBmi2C8BFPPXOkUPPloQYbpUVHeGPkZQN+w
zhT7tq3r1xDzU+htM2h5IsYQy/BdHHljGwT8yNlokfJg8AZ0nPAqLFy45l+sV8KyLhy1cCZCI9VR
p+Md7tr429sF9y0g8qrbusG6t6ErOLq1XYFJ2wZB109lrdjFQ3nXvsa2sm7ccjusl5tm4pzd1/1H
bK5r2G563RpUU71OMobYQ1uznWZnB/TN7AZSTb0L7DR0zkESpm3qH+odaIBX+sKWzMTN09v1x/x0
m8+uSSS1BqqwJofnqxD6BKtk1WBMAM2XcUJ6ggPYt9LT7S8+kwDCKNIRPMcYjkCKcGmU5opXcmky
auMB3Me7GgVTYDS+uJropnzpN4tJ58yRvrApfnsZbsYAsSRsGondBc8AoIEfSvvl9VZsUws8nU1w
D7ItCHMuGf9akHjwFBWVEdS8kJ6I44waGzS19Hh7jLYeZjIAiFepneM96bemO+ykp/px+CwGu3pP
7qP3dDUlv+Fv8/vSD5kpoHyBi8E1DTwq+HWEWN4L41rHjO5w7H566wnJZDzTO7SH17kDAsWl0uKM
fwSUGZ1IBntIBIXQK42zHOP4DUfFTVlNg6v1KnmAsOV/UVacPt/VDv8xJc449GM4SjyFqcB8IzUY
6OoFcPbc44lqCRI9HNtrcAwAklGXRqN8rHi4zr1gFWv5u68vlWNn8Ir4QlMcAMywgWhP2DO/7CM5
96LpnHZO9ZjvQrdYlfepzdIDPeSvqEiuTae1I0DEv6mY7/u1cDlnd/LPDxCnBZSWByRTAvkoKdYk
2Fnfq2+R4zmaYzyBgxlFMDAALEyozNtExAAM81REFJIUNUrLuCii7hhrKAO/FcESK8S0a1fHw5wK
62RCtYuPjNEWoBkz4XFy+QlVH6vnYLvBeGZBEexOgnFYafd5eyfnToyKfiisIreByMullwODmtRl
kt4eO/8hUt/86NnwFkzM7RsScgzNofgB3yI40kElkh/04XhMKYiXuKSPtl+3xkJ9cs51/h9n37Ec
ua5l+0WMoDdTmvROJlNmwpBKKhqAJAACoPn6XtnxortulqIy+o3u4NYRkiSwsc0yf65y/RV/3BGy
84O5bgmwQRif1WWRTCFPfauI/ahYmOFdP+efPtaf611f7B/rUYCzRD5xjStRrIGD4jFYcw92Mj4V
WXCoc5TmfN2llKTRsDLua/pF0U/vFeUycjsTfRYk5//5C0YLzewA+L4LCYse+ufjL+KMbuICZBL1
zq+ONoCZ5B9R659FZS4jkGxb6MYJOb8SJb97hvwWthoL7kPX1QBzH9UtD5wXQ9q7VttbpwkXfiSW
1ILi0MzR5WjsLXOH1SCsdz9HkUYGdWyIeXKM5iFUsopbi28DLRe+aj5ZBahaND8ppvdD52Q5KZZm
SN4mxeDBY1p5NjbVh+tQoFIDnjU58omxgu5pX4q0jfpnFEJdRmsMXqoisqGwLZ4Kxi9a1fSxDsFv
9ZzSAkraA5LUd5e+wh+woXq9JE4TpOWAb19bcgkC29pjw4DF2TMhZRP7Wo+QJfc/3QqS39qel1KI
TU9zVH7FrqnJnJket3fj1LuJRcZPqsyzIzRf5iVdBDDKpaF3GAOPJrU5A/Q2IP2op5e+KJ/htcbT
yXIOWnEKqLu7dYdo4UBmY4wi+Ohd4cBLAQ3ybOwgn97xYlnNKoGO28aeYfxV5KqMezEtvACQ+dI4
z3V19ob+l0WKPWLejnDIbdUBUnDw5R6pM29E7l1Go0RnuGMvuUP2YdOsfd08E0s+gk79VA/BAVCI
RRROSMZLe9M49NErw0dj4h9NrtHFh4xBMhkw6ponZcR8GEAhcquTPw1tYgSwpxPhmTkBiDU5KD6Y
iKdhL+FfUIYsMUtrQO0e5WlXDRDoDSj036MJsr2BDz17WVymKVyEY/0Ke5ojNOkf88KA2mZdfbY4
QjHE8+vYHwjAbYH8GO3OSdzZfWs7zNrmQr4OXKWtM8ITmJRvvio3ohNpPgxOBvtgGAUW44UMaE0g
c19AQw7y0eWE+RjpeDqzkGS0EJ8jKVMeVSQtqUKDAroQFd0FA0nnoG6TIopYYvVeCm3FKBX+PG0r
H9ApKuTKonpRQQ4g6kxIhVRmAc1Fb9h0HO7MeZEH67JnYGVw60xNs4gdqwF/pvJkYvcjjgr00mJI
XKnELjwzCewhiTzGE0d6l94tl0rkO5jyWsmojF/E7N68PupjaPg/2CGvM8aKr4nwOfWNEMYRYKjh
DoIwsYk/0eK/T2gBynyLemsB0VE4MADdljkaEP1iMAHALtxlx8OH2rKQrNXomUDY62B47TtRwXN5
bQkrY1kbMPViLeELank9YCdF9MJcbxNMKsM4toTphg9evjVhTUnoks7OeZrcLlVNO6UQF4UqZsAS
21O/YZvbPHUefHnsgj/VvdyWrD9iRrWWYwHVCa+xYl3Nx7qeLdwEEHWaC0SDzigh0uC3HhrSUFxz
/RPM03dybD5Vt+SeCXkWeDXDAhu1KzdB//Z5iTlIi5ZLmDa9/8ijAtBfUV5apjZdKJfMRwuRscle
TczbhBrhjUt7K4ix76DNm1gd+UV0+IYvXCYIoqvSt6zY0R2ON3BkeAcvAdAlSaSGIJ6KwI8DbTRJ
ySASZkBMSZN5bQT1EeIuX662oR0weQd7Mp9Md65jG9qDqTsVSx6APi0jCaywHoxsRsUISHRig7TG
iAMpDrgAKDfaVQFZccM6gVe3LiIPyjUaUgn9kxpp6nryvRmbRYfcNRGlfzLciYFCFUzpME/QE3DM
jV24QcprGLp6GBKZ1g5bYIx9XzzVUbGFHHIe42sfXXtEqHF6HTvtfDZCP25buOAavjklDa3q2O2q
LXQGvknggKU4v8P/6GhKS6WFwM/3Kq9MaWOK2JjJbp6KKGUuoEPWVNmIEj787mdT7Eyuqkzl6qmC
BOfCAO5kZQj2Qv2CxhBpHFOnkKd8hjufYUOA2lZvYTif2OhaAC40ReIY0xENpw/lGy9gVDRpU9Qy
Mfo+j5U1PTA7f1UEOseGCS+HvO/PwRR9RnVzsCWkX5uwX7hOvuXWoLKQkscgmH6FtfWQD/UqpKAm
mMVaMv8rGNwvp2Znv2aPdU/eTC1OMtAIYK2ziWYHqGbntSPFo8FrSFjgEFbtDHziYG018KN6BqCT
UN5krTcsed5k0WjuZyhLA6NbXnBpHorQvVAcqzxs7bREPF1ac/jcIHhnbTVlRe6tYRlwmhvoF0Su
+AhL9wvGPnt0O1bWDH+/0utZ1o3msWbVBQrlcDibfrfEbK4tqQdbkhMNJLQeS/rKQsC3GtdXca4R
zOYKfQpw9x+sihwN2VXQowGLShrFakLvNCttbiyVDI6MReGSAhS8c0fxxrn+8PNaxl0lHiIb7n1S
elXScyhKGz0InzV0LuEGMm+hfLDyjSjN8WNoPQOY6O7aoH2l/rCe82jDnCkpy6UWEFHM1X7Q2F11
ML2auXny8j4OtT64UeSDrNzFhtqgG7csnGIxiRmEo9KAEZjWj5ES21HjKEcS0FDNH6SBbKELP+vA
e264gYMBpPtsNMuCNa92JIzMR38YZOH+AqpxwmT7qrt8VaMbqz32wGtjK7XO0GRcuJB+aiRLnHDe
zKp6sJAnFgTkxNqEUgnIBcF7VEZJI80tB9gUd8BmgLjPDBc6HQ4HWhi/UEovDUfsHAgW8uoAKxL8
UzeRLoXPJQzcmjP1AN6/6sjP/YLw/JBHLm6HIIn0uBod+tbREbLWCO24M3N/Svwe1oTTTuiUGxKc
GDehTZ651bGE0idAmRJ989cCkXgq1yhRUiQtC6D0Mo0fXAws0eazVdgr2c8r6s+ZD6Q4xmJL3kFn
xrcTiEdBi+tBd/2icMWbYT1AyNirONy4NacYA5y1gpmT+yUw/C2BjlZVmIzV9f17i3noE8bkKpgf
GMha0tlKHCWTy/Uw20uvrlck8FJqEWjka7gF6notabCy5DuUdGKhrxtnQHPfTNBZiatIPNJyLYBV
6NoS/4rFlpZJ3ZCdE+QQZXw2jC2tjl4Ezhs3kjJI9bwJi6dAQd0nyld2BEMxKhcMXf4CaI6C98ns
EcjWBEk5vNfOxvR3coJNjQ2GwvihiReL+dMzbeRRAA22I+CmYiGnKpMSmzhHkWUaG9OqCyjEvqr2
VRol+LZ5zMIucUsnDgpMh7FDgGNJc3jxON2Ce8hyzoGZTu3b7CzG7qVXXqKQxvqgM0JQA8G9cOBk
QdfEHdOy5KnE0MWeEZ2dXVtCVrT+mjzrEAQbX2U1n2IboS0c056/zsP37ExLkCIBbB5jDC4gWCGT
plCJ6/LYNcM4ilTCJ29hh+q37Bmcj5y4iLaR+u3lNIXsTzwM+CZkhpzRnOWMwaAUl3MIrCm4pU3r
JW54UZFOAZlJChv3sVVtEZ9Txq0VidBwDOWxlhgwYufP3sky7GdXiC2GZRkA0U/aj15cC4HfbXbU
MFcEETye8map6JRR5exUPWHcU25BKU4riWy8ognlyHeaCfdzu3KpSkeF9d0uG5hKgDmKr5VCUC0D
8zhTkP+RTYQWmqGqzmTw4Hk4slQlpvnFvb3TQs9DLjWDNhEigbJOEUIVv5ZBNtyfxud5Tmz2SIMH
ruETWEOMCLeZkAej247jc26ndY1GhclWhrUZ5w9Zvjty47sHnG5lyyzoltM4ZtrJE9k++dBmLRH2
0bLPBH6SgOyRy6DaVLzycl3k3069itiJQDR13Mvut9V/Ib9SauN4W3tsAJRbDdVrjaH73Fqpa5Wr
OkdSACvVugpAoB8WzHFAKi6yUgS/o6lK4YsCvbhn1OfO5C/m4sAKnTYiyvTUxi7KGIERKPcfi/A3
vAxPrfKOEc4NvmCS+3LF3fEig/xghXylJxe6hY/wXJVt/omsddPk5Gg100J03yL8dCScnJTY5F2T
KQq/J3DfWiHSSSP5K/O4q+mq98tMzivhH9AKSUUxxEbx2gOkMmDCxkcnbpAf5R0DzzeAeK61MSfs
cGRtLmidTacXMHlZWPi3rgbSuWwhJAL5ZtpA7lYhOcjPBSGZKfk2pJvSf8+nkwpeBZ2XzfgEkB6i
VB17MLjp2LgA0jDuMYw0ebnrW4Wj8NRAgxsdtnUAGWdPWUvWspOYgYuC5FRoL4zrMCP8sPHF8lEd
zHFpiPallySLhBtLY40vcmic6KMW+QPL6sKBlh2JMXiL6ykAfLtNKv88Gr8N62xN4F1ZdlxZLgh1
DL2a8wQFcrmjOHOeVeKmPMBVBJF4TAlihY25btnwmOX70peYXL84tbWm1a/e+NXBK2juvgILQbrd
crGwiJmw+mzKakFgc2cGddpHZSZGKGd5v+fSXaiqzzw0hW3kK1rvjPrNGt+hbLYUSIrzX5izg32N
zUr9bdduWLQ1qsaBcLp6sB19GsxTCMmvLjI+7MJZMdyEBpR2kWIPUNyAaBo1Dp0JHV5EmM59cfXT
ZLv71qSHxluPvYe3mEPda044pvUSjUwyPriuTkbBshInrrY+rXlPRsgxkRSa7pjrju2jQmdQ96mK
kKD5KKzDATL6OEx9l2DGOuoFhYGbsOqlzBPVYdKuRDwi3TDbhQQ7SNpdbIV1AsXgrUAQyDVAFviw
dU4fXILfMVuI718h/5YszOhgxNBLSUpSZw2o01MO71EzgST4EKps1gcaLVX+jXp8WUOUtzS/K9uI
hQGd6Q7RrmO/3HrOCoZS1oY1Q4Wgyd1NQX2Mvkax7GDEOklor48O1E5xih0ESGHxjRB0wdo+8U2y
MBuSekgKNcUulVPqhWCo0Oat6vKF2/HlOPMsYtCzD42Favpnayw2zTAukNdCSit/i1C1zehcOZ5m
sYF5NKAvmfLahUdhoFZKEs/oDjpOCy7nvId623JQkMd3ohxTOWfjOjDd7sssH896zmN7qlCxQuIS
WflyrpFMU/rUE0gQNsWe5CVcIVC9oxHw2EHBcdC/+66La69fO6TeQYVmZU2wtRzRbzW91VhZmehw
LqphlecGVCaLPsb87GgXYidYtwynMfMtPxNFgLJZ87UK2vVsekkhhy38djbKspJJh4iAp6F7ZG4Y
o3JalN6bcGHb2EJTZBD7RtZn6Zo7LjyUGbiqvHo+c+LviogvBrwehrzJrMhCF80DdBPbuKZqafX+
vnGcFHbTcxw57IWZ/YGoKXMa5FMlZiiUnvLRhLpdcQyq+QKjuNMcDFmPEoTk4gLs+E7wGj1ENzCS
MDwbHaqWcIIfMfRV6onEowDP2kJPAeAJ13ildpM4/rTEuHQv7XKMwylKLafPtCmWaNSlJq40RZ9t
n4PQdLWgDpPeJcc2qNdjZ+yk2PkVTQkdMkZ8tK3GJCJ0H86g6U5e1lJgEYI59nm7V2pK8tZC5Tam
g/tpd/nSGDGHVQy1uKQw5MMxaRpc4EhQvA93NhLPKVLHDiBS76IT9d3og7Q/2sm+UoC3wqi/S6RU
E/oOoX30ylfCHUgev3HYENWfPoVSH/nl+V3MDPlV5KMd52Z5hHAOpAjCdaicpZ66pQY8cc9MiOBX
7N2QcLAL23w9N8rb5Lm/meW0DappbeMyWNuCyQwamUBeyM8JBaQxopWkIPPsI5RUZOn7+0h4mTe+
dz7GYAR8q7w72AVsjCv1ZSmVr4NCZE2NAja6/p8hGiRuUujDOE0r2mwNTuI+sBIY0CagyF6whxKi
7cwwi3SaLKiDmCcQOh33o2QXa3oDJS0hFn2jw1dT7sqp3nhyXkaltRhx0hrxWvqYe2kz1hTBc1Op
BxBQYgYz+8Yw0TfwWSqRybuRWsLF7FmWwa6l2wHmc0Gd1H7+WLtuOuQfhrPm2DUCYivQcZncYmd1
sG/P86wlfda63QIlUMjsdQWlh9bZt/pcB89F/YX8YN2bkEej7wE1EqmHVRMOCYq6xCrZGWUycsvp
wW7ZCoOlrA9JqgJoqpEug97kshqspe2xVeRDq4P8hknqzjHC4wARY55vrfqxxT+2hVj1cM8YGbyB
xzpxBwkEzLazt8RCpQGOXUs1Yvt+pu0b+p2rvoP2zXA0DHttFuam66OFsroF86dUg2OunQdi5r+D
qlu2tUjpvO5odNHSTwX/DtHvxAVSqyYZaRgT6xuO2LFRgeKHWO/nT9J4s4LPBkoUunyYqI4tM9/4
RgpLDzBknvriIceLaDH89aCS72m+BeZy2ZnQ/ZGjufAN3IKwdlQu9I0Rp0OaVFAHxtGgW+EWj4Pn
pXmBZhbAiT4HQ6kaFl19boZgIZwTUUAUBFubhOkg3lngLUY7//Y7nEE1yWUJlIYfoF+HT+6XO1/q
TLruK7oNaMbVXWIpM6EeQIEdclGrglwmX/eVn/beA5v3kPU5+K25lv2esY1h7qFGR2Mlcf3gdArm
LKcyxJVuLI3uvSZ6LyZ/5eniLM0m0zY/Et5t2uu54m+F7xxLkDAS3gh42ZbPnNmorWELcPXZnpd+
9xVNsFyG472hDx4w4vk1SIbWImgLlBphrNtNORVodlQntyErivJgaFMQyfuuXGhz2JWln6Ad/zg4
ctVP0CAB8ytoqyS0UTCO+UMk1rrZSHWqmTpxDfcV9BkFaCGsNxa1HexIZWwjA887HaHwsQ0rvSTo
pUawFp/pS2TUG+D4ll372ptPV3vxgkPGewLzkHhwmOgShozKGaOHcpy+QvGsqjMpqoRIL65KGDxG
VUYA3S0skVT2M2+RbSoanarSjz3I0A4lElAjnvE0fcmWfniYEbMH5iVAOMaE8EdIsSLyP2BEgFIB
T9+LL1C6SwE/PWB+RszAsclAkcggKIe0DBcRqk0cMkUPTEwZbz+YC9Xe6G0QPi6xFRufa/zJxnZj
frVCLYqU868u+IKyPSYcu95+t8mma+d0Kp7nEJLz8Hnnk4KoBXpHRbWg+mkGqNTzyw9aBNvpWgOU
Y0oF9FhyOAoSjCV6NNq0h4fQ7aqdyUFDdeN6b7yFnUL96NpfhXv9V+YjDjswzdXWGNh3MSLt0b59
bvPqSOwcVfhbhXYRrP0S0E6gxWrG0dAu5eQ+ohX22dXBmsxuKlBCh3wv6aly8PWRZlcNimrbB9DO
OFgy3ATQ/FJVtalAdzKkikcDqcrsrgq/TclQwAv+zJo9qCYgnPkXC5le0KqFnPmqyQfcNwMIvi42
T1E2nxLBEMuN37SZKij5gjkxnZtixWeI/hyd5iwAXYa6E1SeOpkAqIeGLWk/TOktA/3NyTtV7yM6
oxDgjYfixTbUymb+89xZ6ZQ/jdLPRt/8sOoIFbyFfNBbD5N4GD32zJ2ThSuCDpe8rU+N120w1owH
6H06yKfMZn8d5gDFmdhTmynyi5M+GV3vaKChKxySze0cG1DCr0ewlLtHg10m7meU/wrLb2eY8WUt
TGaeeltk0XAsIAk5Q63K3nuzUkh9KzjLPvXo4RXRsPfLCOk9THoD6B2NbqwLkczKwa9BKWK4K7d+
zV3IoAIbWaMz56L/BJ8mk7YZrCAQLemy940YnPaxefKR1lsTWw2FjyTyl+pPNBQ4BF2KNgGSxH7F
Zj8xIO4HZAHEWfJkhpF3Z9PMBTUcCgcppAUlzcyIJ5UIEwJwCBAzsWe2qVsjwfMu4HIkVY/pCe0y
W2NiE/FYNfxTzyQLLLEQmHaEEA/U11z45IeQl3pAJr3nWuy4P2aNJPilw3kAuRUp3Xyxy+sgqJZw
e9FokI7lBAvCSFZZ4bEnj6t138pFEdAx7no0B8FfHxdjJG2Mp2T/VM+C4nVxtWzKQcWgVL01ROEP
2hKHGQ3N2HGrJ9OKqo1vjWmjuh2KkueoH/JVkA9nbTYfeBerbvKqmOfB0Q5QPytcgJ2G75MBXeTJ
EhppS/ttEiCTEUrtsN55BSZzmPV4iSUbZDjg5G4cm6C12CFl9Kt6z91mYzv0Q0DWzfdyeFsG7mEc
pr3TtytoT5kxrSATHDVemypUbqXnY0JiwXVAcYYxbmOdC8k+6qEAFtZWsD5gIPoxfxu26oUbaozd
wZaPGPecoX2fkZmewtA92bUXoHwNdgzXYVkiBkJDCPdkyaJrE31v90rGyNn6xGwninZd+wws2Cvv
yJErqMYETHyRq+1ZrwhAw62d+ZMBDkyDeRRXVhp4drUCG0ChVvbRJ4sA9femFhJspQ5RwrpzTJXE
c7kgC9kMUzwf0xBo9W/r3sz8ko9Zqx1UjA2KH1SCYqmiAYMaDqWPwSdbT4yf4M6kjquLZenYp6Lt
sUxFkA5gDp5KX7fL1jCfR7CU02rkXRwgS19HDA0hVJUfqOfSjiid0dG7SjFg7OmyYcWxjf8NqfgR
OQb5DACCLfhM/qVK33ro8Be+d0XHwJkuQYioFkZyhck1J7YhC7Wlr/dYHj8AFKEzCi69A4i39Rd4
qxjqflBBZ0ETHZUJA01yxp1EMRQmd5UCfkJM+SC2A8zhYcFb4OVgNWZH5aQvEzq8DctoF6SOZk8G
I8hIIRgihnXOAUNs8oW21B0Yzg/AC+DCIE8HxWIT6uk3cJLK8isZRN6I3C6IIcWXFhiH8fzs5L99
HztwC4O0O1/0B2wJ5hcOgKYQK7ku+p9IC/itM+mPoCeEAcOQBWlJ+Buiu00Px5Hmjlb4D4AcrAVx
HXxJz3dvaYoWzFknienZpa9XnndpeziyWq//3qF31vBuGe0iGCrhhkD6aQuO1dAGUPhftKX+vUzw
N/PIcRx8Joj2+CYkkG/eW1sGlUbypS7KRu8gqBlQjEW1hfiAwv3enEQPsEPTNe+hqbamTU5N4a7I
WK65D/aBZEeIwi5cKH4Yk1rh76BkspwMTJj15Debqpp+u5639RC7Q1Ejj4rQI2kYxyil7qA4Fm5y
MJ9Wc9W/9F0EIlvftmnfumntDJC26MnDTKoLQgh8b2eEbSnaIxNtmYHB/oZ4v+2r4mFqCvyXdrk2
q+ALj7sb8+YJrE8F+Mr8YuZ6rUOU36D0PcN9AH8Ek1UX6tlFGZ6A93udcujYDvMBs3UMSX0Pyn55
HcZArKBEREtTjQpDxchKx8l4Q3Pizqe2f0AJ4RtcsV02zAb+UgALvQ6ZscY3CN/ZGgkRSh0Hg+Nk
+gD1bNksSRK9q9RdFL9APnnVH5aPni4YTMVdg7UfQtSfv+SWJu/01AgbEztbcWg5thdiYqreQu6v
fvj3vrvzyNHNtsPlRLo+wEKl8VkEuwFX4v/HAsAAwiERCh/g+P5nPLBIIMGqC9RFQnNP52hL33N1
/wny7CDg/M8St1RMi82iH7CE8+Sf2dpJofqBycrXnMAYPQX59a4W/I+fB9sUPOIr+Pc2rg4Rl60A
pgwJ6XsLm/LRXrtjFBtguP3f3x6uRwsG1C4Ie7fw3oGPEL4TI5B6LDrknfttTvrr30v89Cx/LmH/
5wcCKaBGoAE4T0kMvaFG3MyQL4XKs/Xx74V+uhmu6PgwMq96xLeKqUzric82GJ0SqW9o76HRGxP0
0Uf1Wd5Tef4pr4AQEHSAQHCEGvstNaZv0cV2Pbw4mQ6ZEQ/L2YM9urn2IAkQxhhdrnoM1mT670f8
6V162BYYJ+KVBrf7AoQjxBYL79IEHhCw7NgCHTqonnL3zs13b6Hrsf4DUZkD8zMbWoD4MFKI2f+u
7c8yzx9Ra2T/fqKfmFTOn490g910YCvrikFiJchnihNNrRcY9iz4+UqqUIspLRK5h95OZNyVyrye
2xuM738sfX0JfzykZ6pWjE0NXV8HXufkQgFu0MMBBfEWQCcag8B457jdW/EmWAHTxAKIHulLrz6t
CpCd8JGhl0dQ19jeLtTtHUGHnz9jBImFELrFSEX/8wlprUaraCAQaHOBYTdmSihcBabsdX1PNufH
pZCIulgswnm4ebQxzwvLHLE1oaQUa+iPUxOqoQdRVnd2zE8JE2Q5/mehm2hMG3vmKCb1hdoj+o1f
eOyE2XcV+H5cBr2Za+YH4Rv35uIKB1c0Rp4PF+sXxs8Hb1tHC6uJi120hxXmyoIuUBn7UMh4vHMg
fgpj/hXQb4LgA+7dzTfjM4HHs6g0qB/OosL05xJUYLtAQzYh6/J31ST9SWCWBlbEPZ6xdX2o2xPx
59o3x561loJXE4jGk2G/jYQUscuvWCYbsJUg3AN2f8xncg44+2hn55dFw1//fvqf2AyIqqgpIAIQ
ok69ee1BDmhWU03XuxYTwg3fNATTRDQ2YrWHkulKZMYy3KLsFdOyWwBKldxTF/2B3I3U6I+fcHNh
QcSDR+UMbkGfQRYgwYDtc34oHwswfVCirso7ofbH743TCc+24AqJvkH9gwg4ywLT4EvNQr0IMYyM
WTMvXN0+Csj7rvIQmOR/v+XrZ/zrM//vkrfZnwR+vTNmPV+q/KUxqpgNd57pp8NzVUr/f890m/Xp
wOKlFfTgUkLneHZhP1XsAnmPnPTjY6C1BY3jCGyJ29swMngP8zF7voTjHFvOh8zNO/H6x+cAJum/
8xeUTTdBbZo9XoJcoC5GhHEY6/O1FOgv9f7Dvz/ITzQrFAb/u9BNUDNIi+ZV79mXsbczj1pPcxdt
zGZcCgDVWLMpIDCSl2/h/GJzNFIBi/33D7j3oDebsGh6ElTGoC6wxwnHV2mtTHv17yV+/FpXcz5I
U0Ny0rx5l2QQsu/Bbr2gHbSBRfqxL6d7/LFrbPxrY/+xxs1r7I2wcvwWa9RAmy3gLLZSS9NAMQn/
zti5IGxu/u8yXIgW0BWE7B1Uk8zbe6IzxlG444hKCj3AOXis0e3PJ8CiWqCgALVXZVaqO/wa+6fL
1oeRSXAV9oB4yc0dUQbCq6ocTQNwliGCz+2N9ilgGM3Vvo6hBeSWVwxXozHzwrgVLdJjyQF5Zchq
rBFDvT40t65ZZw5FYd610EZSkG4gUCxJptr5rmcICgQm3fawOY8h+QelmdaGtyJw8P/eFX9vvMCF
T6EbIEVBH+mvpB1zSxJSia4+4CPQUU8oUBMBsAH/Xubvmw2tMTD2XdCFHUh43t6quQsIQ3PN169B
3cFtGrbJdJwWTjat/Ci9s9pf3+e6GvT1QN4MQCG7jemED2ifEwTYAK5Q67orvqOiLdKirNdRa29C
BxBR7bhffqtOQRk8WMR+hLbqURJylpQ/+rx/rmGpcOdn/XW942dhSBKhOekE0BC42TaSINWRI14C
KK0xP5CNXAHgm5Qr+65kyd8R7b/XujbpAguKHe7NWuCu8moYwK8UaXlycYs2e/qi4FzeLcS3fS9p
+vnJ/ne1a/D5I5VHy33Sxtjgzja7X2E/rVTprjvZryJdXkAW/y7ZiCAA1E2ln0xePd95s39d4jdP
e93mf6wfoH9eBIW6loMYj2MWUaIP+t4tzbdfCD6wNOSn+dt9qY5FepeR/dcRuln7uhn/WHv0x3Ce
S7zpKzm6WtHUPI+gRnugo/uL/ng1GbjnXfxXLL9Z8iaWm2MNyYgrT3cQF1K9W8bvf7/Pe3//Jo6P
vCkAn0L5mRsH5u1DkJL+vcDfSd71CVy0jBB3oFx6y7UcRAuCYoAqYkDuMM8AvfouoEujAQyWA8Vj
WWxL0byrfvpdaePIB+OF2NcOaOHfEYv+aeugX+HjYoRZKzTxbj6fZnlQUme6wCk+Vh0EnxvM8t6C
8FSoO/fjTzsFyj6mbzveD6xZmHo1QaCVvlTm+xg8d2I/3bOk+vFpbNOFvCm6cX+ZCbbGhJkP9aYL
HvgDY6GTCNUn6XMwDnTpJWNwT3nip60CIZb/WfBm90uzoyaFZeyFNHasIoBo76j1/LhAgKZShGiO
lW6+T1M3Q8WBMrmUefNfnJ3XjtxWtoafiABzuC1W7iy12GrdEEpmzplPfz5qgHEXi6c4tjGwgRGg
XdxxhT88hBFeMJXxc2U3XhXn2Y2T7jqZM5JLON9e7gGqLbru0etzSgORJ0/RdrWkvHmFipOPXB6H
IdA2MrSSjUZzZRRGZftvfgBPo8GqIf841xsIvL4JCLN7p8v958hXcKbI2l+12B9RZ4R54he4CcTw
nrUI9k7b6rvbP2A60BeB2zQBBl5zdM0MA3TQ5QQAEjZoHVW9E+vmfZIkmIPHnw2NbnHfhNrWkzq7
0LhWb4+6tLSE9ta0uJpK9HE5aqm5QlAYQ+945nCsteGpMvO1pZ3euasvsyZSMJGaRZX1cgxPHHxq
acW0fZRzEA0UB/v8tRHo3kcoI20Abu/d3OtsDDaearVzPMl6910wcvSH/8XnomRKpKVPHbvZ50qN
YAhwmXrHtD4H9bfC/HX777+WDptW8cMA8uW3jlEhCgoOlX9eophXP95a+3jr7YJDdBLKjWaXBzA7
a3ng4ub5MOw81Eia3teyqHf62oUqlruvUab8aLPkgE/HtyROTCBC1cqOXQrxPn7rtLc+vLpj4Stt
o8esa5J+j9UYRoFc/4hicR9FtNT+xczS3NC556hFXXUio0zv/WgMppntdhINiADQlrcZQxvBqT7Z
QgnYx4dosHvNvj300hn5MPK8P+m3Od3RlJFr8bG23uPo3zzFBpEbyoScfQRPZrmnJkBXRAKqIzTH
6fu1O8BytXtb3Dev8Tk+rKkTLizcx+HmxY9erCPXsxhOiL9l4GW64bGoYbqvNaqngz07+HTldST8
WbJrFEAdKL3g6m3nWF2Mcl7b/iQz6e0mytfMM5dibcJ50jARJANOGrODXdaNl1Vh2jna5j8e0MVD
dAjsKbsR39bQDdfaNOTuH0ebnfI8kNtkzP6MBkz7UaNQN26rl/6t+gbP3Eae7Wf8V7ctNzAytlik
xd+Ek7H9x7tySmCmCZ7Efeed+aAOrEaWk86hHAwlpvKQRdTUeGXvLwQzH0eZ733UDFwcChglCMaf
pdUdEcJ59L0Gnn2VfsUCZ00rfeGwGRaqyDI2VIiAzLNhpfUaS+0iSr5l91rV5q9hVFfCmaVMGG1H
4l7qcxoSZLPjVmppLuFdxL5sqld/LI/M87bU+jeRhn87GL8HSNXHJkfKF8dSCGs6Qn+3V+/Pd8zP
xoffoE7x0IfLMwqrosylYNqw7TY4dl/U3vYpcPe2ZNP8jx9l1IWSH/+DpO/ikv799fMnXx8FIbPQ
moDxj3UykIifutXt5SE5ZYVU2Imowr8povOg5YCihwdAbOHGdSFN1pBU7bBvMOUOYZ2LQkMBPghX
Mp9p9m/NzOxwZXWOwozC7xvOwVE6lnfaQd6Wh+p4ewWWLidgsiJBiYx+4Xwa6g5k1+ASNXtasSvr
zy68WC/xV07pwsdQ/SCoQ7J8AR5kaIIYIynZOlr2BLHqoTHTH7E4nJKqOOmhse/yWEGGdq13oyx8
HapZMvVa0lBuxenPP2wvUxn1mrJ660ht8D3MqZjCDBS2YNGfuhTFTVT0um2fh7sSLwH41c1T2Een
XB+exiyE5iUAB9b7T+IYvJemENog6T0bq1G6kFR27EEru11ctSr+HTDExEQB0c1fbquVNeyRncwA
uWVOFqcvA/B6ECjf/SpUd12HAs2QFPmekuJaHXLpm+keSORcKi3weUmw9KWSzRNiB6AVjziGHdPc
2zetsL+9cZYSZ/PjONMV9mFuQ48We+lR2jeeyhOEjOwAnO5riY7nCVrXVjym/eH2kItfRiNMJUUy
EFefvW6K7LUVoSsjghqIyoamN2nRWm68EBbQdSKNlCYTrCtJ+qbzR7me+pf1BFcecL2zswS2Ya9D
2Yjkl9vfJC/ErAxHW9GgwUhmNd1TH6ax19JirPRydIpWginRlzukWb/CrRt3MVI+exjbZAqFqNj0
48gb+u9yj9JeDSEecoyTJ8i5RGCaXTHbNRWcxMQ6p4nyYMl4o6TqXoQ12lnUvEpKHVAugrs+as5D
2PdwQsti7UKf1mB2bTFrEyhhUqW/kokzsqbudNGr/0T+431zME+EOtvmFJ+10+2pW5i5i6FmNyRO
VVLdmW7lVMOTkh9pp6OCrm3c7nNuDrZWr/WAlnb8xYCz9KIs0FBQ06h2cvRVbNwQ0E8KwwRubEq1
XQ/PNelwh8OiocDWEl0Vfk+K/quvWy/mqCRrJ3BtrmcnUGtUDVkmoXLie/1sYadSb/RN7UBsX/UY
WcroyBe5Q+lsmCr3+OU2jVRUMghY+dsP0h5pt0P1G0TNa/RQ7jqQGWhsw8xL7WIFV3oNuULjFk1Y
mQ44JREGvhxXig25ka2gduKT/ldCTXOywJpsf32YMtvSXtf0/lPiuNrChHuWbnGB8nhcDpk0Qela
o1nRd1fP7SusowgnrPo5ATHxWnxT0bRDuMKGSrmPz8ou/Y5TWvEubvvD98kjT/oCt2gLLOB/CFqm
LX3jp80V9sK+tcwo46dN4VL+rB3bo3LITp5d2uCM/nloALCWhioS2Brid7Op103XK2uP7VWU0c4t
BoTKCgVln+6fS/BPi4yuOWgm7tyrtCVp0to3Az5LPFsb3w73yQGD5y3YeO3A7bvtjnK2u315LATY
F0POLg/RL6xOjfm42kCwCbazFK7UWK8DTFXncZCIdxQC+bl8upm5SVykqYEWgnQfwZ0Vw+rU6cPv
TBAhjtTKynJdA6jQQKShqk1tNBJAeRbswAVM6t5lQBiuwWYwMG8bj42ykV78wMaI1KTsEm2RgjCP
/i62o7fbM7pwRVyOPz2sH16yQW0R95YTw9HVPQbIyaTPuit+GxCFNi3/0/biNgcPF6O0sfLsGNdv
weXYs+spD3sQPENYv7WZjxiNF+8Ey4COgeSfEFW/k7D+pYfaL3ROqo2QxBwe3T+paaluZatVD4mh
/hWlIsyRQUS0W1dAQBMMV4N1n+jgSPUxkc8u6JdNAEBj0xpQnEJ3PNaRahEYYAYi58P0lZDOLQEg
V2dhf+thDhvB6gDNnd0FUDU6HdEd3DzsQlK/yRU8Y6pHX9Ohfw57lIX6GjWlyWOe2kAhHawOjRHZ
jestIsgV3MbyZZSyn0ElQ/OJ73JBf0dUDf5XWW8GsUebZ8SDUAzue9V91q3W3wS1/kMTLGQD9Jcx
KT6j6XEulOGp9VEpGKPkyffkv+L2O8Sdp7qvfrJ7oM4V0Vcrm3CZY+CEpv8F2MNfK1vlOh9QDRGb
wSnk0c0rJ4oQ8hmiBoPFVs1PnWnrvl2i1xjs0PEo1I25rc/mRrE1hApaGzepvbESOywknpe/YLZZ
TZjOXgAcljglv8cN+1d7QtQWo1Pv0J9rHBzO/SE+p4ds5ZRcx7CUtSGDIBel8sDosxi2gEUaj73v
OiPouEh+qpFW6aNft+d3+vGXzwSDUAwhVP6DVp7dBLmqyuhQdbqjqqNk42oIFV98HJSs2pIQ5CvF
kYWq0+Vws7lM9FI3cwjDvNHxc4o/TH2eqj7Tm7TugLX8bTjxSKqqTfKol7eMhH9rQwTr4inicNlw
XuDEdQjxUAW9PYsLF7gBVWiSO4bXwn8vR7K0pPZRHdScOkgQD0i959RM0cwY7+Ji/F51abK7PeD1
m6RO9B2JrpxK+2de/7Rqd5TTbNQcpFG+53l3KCP59fYQi2tlGkRw1JDBZ1qzj1IR0xC0iDHEc3vS
7gpqrFN9UN+3v9f1UBfWihQALAEWBRaWM7NIKpcz1UP5xoLSEu40pKAaA6SmKsO6X3sBFgJFtPT/
HmseGiEEKSZ5FJl/Eg/Z1u0YzVdI+cAaFDt/CfZrcL2l9/ZixNlRnrD0bTJ4rqMevHGT0thE67j6
mtxrh8nvT9yqx/RLdZdjQ7vW6JhWaXbAwfsANKKfNLXKZodAy81GDlRBc3TxoeoBguo+VNRg5QBc
Y9shpyBji8MYQRndhtn6ZWmsZEGRWI5Q2zxv3XfjrvidP3n4b9sjFO4D8jIV2el2rZC9cBKo22B7
PTkLUjOaTS1plolEqWU44dQvpiKv+Ku+WktzSO978rUi6lTnp62O/K6qhF5zGlV9rvoYkwTu4lqp
vvc9FoJRKzqmJ5TbEssFT9XeIxfDhDCv3zsz22KP4h28mNLoyvmcVm6+siB+KckSMyo0Ci8vHVnQ
w9IfeRk7e9xD6W4OwiPirtvkOTym59Re20kLSS0EJHrNjEW/VZ1HjVnM1CqTBoRKYocVLi4CCMcc
+h1J3ef/wcRx6U74ON7ssWhDsdDT0LccRGqbHXIF46k4RF+QGB2kbXw3ucihg8YOA4W28vYu7ueP
Y8+ixKIqrcQqpm91d90u/DX1JZHkNHYDVqBbdAVJpA7oAf6LB/Jijqfo9UNk7E2wBM1NNdCIMLy1
vXQUbBiaKM7a4W7dmmFxinE3Zv8AiNXmJgmSa6gxFGGO7aij9OzuYWceIW9+kVEoWdmvS6cI/5n/
jjWd5A+fFge16VllYPH2569EqQUu3M2e7mu+Q8vpWX5TfndHs1o5JkujInZPs54bgkxntpBhoo7Q
RTKTlpqOFA3irbJgi+pae2LhGrrIqK7WLcraQGgEp0ByoxEUxHrS3coEXhdxVF7GPwhBpH6ukMW4
z/llxvnkwLdb766wsVHdkfbu6oc1VP/CrDEULFZkyyHMzkOnVBrbrPX69q3q8m2E5FJZufdev/ps
LE2bofJmQIki2J0HTm2nhWWskIh2uDfZsi3vpKOK5C5PcfYK9Oc318raEZvuxdm9CRPk7zFn14ok
5eA3fLF66864+Il2F9j1Z2Q/jkiW0Ilsd90JU5LnmgzYel9rQi5dLBejz/ZjIvtWouqxi43zYNre
Ee2tLLOFXbWFpZF+Qobas4kG7DU4wNpMzzboqJTwNLC6ckJRQ1cbCpi+WtFdnFmSNI2dQ5l67vLb
t6qkRlFcvYnn7rtyrxx1G7GuN+STy2NwgjR7Uu/iQ3h2vY3xrH+6fTyWtizN3T9AcbjK8y3rJ2Vc
RVHYvdUGfruF9qkJ/X0py/vbw0zrM989VPowPwL2BCZm9upmVix2fuyzYw35IVCVe+x1f7v+IUqa
rSBLK7fX0qpxcxmAbwHhXckCRP4QS21qIs+Bzlyb6DuvXjXvW/giA/QWcQT/MSmOXN7LfpikUjqS
3xaYFJUn1Y522cE9Wba+EffjruaR9XfrGNSFT7sYdnYM49AU5Bwuq2OAG5fDb4HxTwklhKQfb/7Z
ju9xd0BUSVCdQfPOsQ7evUTQuGjWruWF+bsYZ7Yj9LoXEPVvppx2vK/35gHVlkN/13sb83N373GN
hAe0jbbaStVwYQI/jqvPGuKomieJVuSmA29VUr8OBEi3t/pSBggkk6QBCQB4JvOdMSBsbY1eaHJX
jfhlKkfvrD2q7Ip0l3xWVj7nD01rdrIuRpttiFQyXaHApJa3QHhC0mUnv0g/pX2yi15QbnPvteQQ
YFa+M485AB/5G03Ztdt52hK3fsLsco7SInJlydMczaNFlMbJd1T67wGvfGokgs+mfUOAf82bbHH/
KOTwk0EfKzo7f5pXiXEb6qYj8hAoAvIfDb4x9Aei76kvb1fWdHHXfBhtNstWX42AOWXT6Z/6fdja
6nl8HX/wBO4E+TxVfeFBr7y4a0POZnVUfMOMAtF0yh6Vf/1r2KzYJi09qvA0NPApKJ0T6M2SQEsc
kS0UCGPHn/oX/ZB52ABsFUCEgk2FVQlPzbg3J02EtZxo8dN0GsAw4XUYgLNP6wQAVk2Np2OtOqn4
Wga//s1ymVRfVChQtLNnA0S6ZElCM6K7t1fP6IthgImPvbrN7mtnOKHRv187AwvvKD1ZHWQ5H2Re
PeK+hDXH0JN19UKMdlaEDN4gNBvcN1bu52mnzQ+bBqsG1RuYUFdZdYT0Zd2lLJoL2htucSQUttgC
C7PWYp/Fis+Hoeb4vcAbolRzA80xH3p5k74XNiY/tnRGI/JFRBp265/HNRmhpXkEaMahpvhCw2r2
LHix5iG5XJhONSqPTSoc8tCyrX7NqnlpB7LtJ2y+Tsg134GFPHi55GbhW1uGqDlVm7xfrdouJB6T
kbs0td0AXM4Tf1ytlEZOdNXp97BbfwbnKVZWkDqlnrO6VktljY+DzS6oHq8TV4tVFRKQeZhgq+52
eJ8SAnySD9Zpjbq7OH+gEDDYlqfm5ezqwPugNwxsMR09qbeGotlJ8rJyhpcueJLD/w4hXwZYg6w0
ptpVhiMcp2eUsndlZ+dB3UQP+R26pN8nt7rC2iOrvnY/ydPfPT9kH8eeZvtD0p0rUkVwydjdudul
v3Q7eIEXTeHmjDTOl+BsUtO1DooDqRf9/EN+MF177UYx137EtAYffoTvg5mX3DR+U/S23mhaG31R
mkq2hyBM0XdDOLQc2ifYX19YjkOrYy+AO7EjZLDYc09s0Io270IQ75tRh9UwysD8CiHZBTp6h4bf
Hjgd30rD2II9OKYUIeVWlM+pnAg7HwnZXSfqnzCvQIvPR5Sv6xTZbuoo3Rp9hPS5iDOE3PsGzjZE
osMo5Qe81T8PPrKhY+oh2hjiXwBLBUZW0v/SNRljp+KQC+1LKeMoUgsGRbe8P8NKZPuopDu1GO1S
U34cE4Tth9L8PnaZZmsCjZy89B9yFPpQMxo/FRVhYZVFIAMpaeFqgjRfMrwLSTvsM70edkHcqVut
RCHRDNNPglKg04a0o9F8pmX2rYQGfoctELU4f6pqyEV5KCEbVwmOTgPX+y/AqMHp9nZeODB0oyyE
TIAgQdeeLWYZuKpRQGtFMkV7bGMXEeR/zs9RoT5Af5ic7ah0zM6klmSBYJESOWbsfvVMcRvhWb4S
3E7X7+xgXIwxO5TmMPhyKaJlqReOhAVZqAfbJvqSAj4OcS0QjJPc/7o9cwswWr6L3BHFmamvNud1
VFqSJpHHkyDjOYfP1ck7WQccgOx/FZhM0wfqjiqmeNVPiaKsg3ZWmmgonc0BrNeq9/HCrTahQSGF
APaZpIAuD7Ume1WZJXRRGg0JfTF5zatHUf/ua+19FL7fnrk/j+XVaqnw6UQ2HFCT2WA5uJImVzPE
QGstPmJtRE0UcsOW1uy5Emh+C1PfOzf6YWfJMJhxG043uld+S0Vs5IJM7fdFoXd2WU5APdFs8Kf3
kUoMM3fbxvWDENU8M1IJ+UT07zNdLW1XE4i5yg7bqzGCA6pZwrbHQX7fycUvDEwwM9XR6rYiJNW1
oo42Uox1nDFmgLzQKs8j9dQnVk1PNTwhB4Qeh+T753psSztU5UfAX/1JEDvkmfIBBUuQjOMp6psM
UX5pf3v6FjaeNpU/0aWDXECld3agsNrSBjdv6PIe9LO0lTb+VnucWnnZ0xoUyJj+rsulYiyGISZB
s+w67ulT0coDUXAMdOwFoz7HqWurQDDdPkcHE/ENA4yJlD9nrm7D7sLprdgncms3hWGPuW73Uv84
Btk2LRFp6dOHuEJsvfC2vgveJyGqjxH6DbPnCmFqtbTsqtZQtSZd4z6V3Ql19DKY/JGmnWQzfRDy
AswE8b9O40BorRfVcGGLC/bgpg85hWAxjPaFT1NOc43dOBr4zhgnsZKRnYq9syv233wfh4Wq4s3s
uwcBIqRi+E+5JO9NId9aqodgNPW0DFSA1mAroL9hCWcnZWHLaSRBns/28jjAjadCJIlYDca72+u7
/MoTvGC5S9SOk8blWfT6TMaiqyINQVlK2oJJL79FZ+OY/8IwhXxhQvtZw8a8mzx45TejPQ3ZdrWx
Oo1yufJT3vD3r5hFbpKaC6JgDKSW+JXlWX4oYqSZgrUC7h+k/61xZjmRZ2pe5GGq8UZedFR93uXY
aoVDoUYuhgL+X54RAgUT3Fc37O81CvO26ZZ3NWW2fRcln/3WwFuuFHqkjC33IfZ70oE2QjrQxQG9
R6DWB7PZmRb2FtJXWcnRz4nyTStVuOAgOjCM6IOV1Q9d8wF/DJj7FeHL2ObfAfecERnC8UeT0cbG
ZymKki/skV9tiqTqyppP5Z3LWZi65aqJ2Bss0Cveh4m2Vit0seT4im1+6b1dDrRTdCZoCoVkY5P9
xD4ju/c/uSQ44DyF1bz+er35BbBbJ+UbGDXz3FT1rbzS/EB2vPgOU0+0h/+K3TWa6XWWyCBkoxZd
JzhEczRp5UqVX6Cz65hp+O4HyZfUwJfEDbA+MpV+JVRfGgwwsoFWlAa6cJ5M9Wau9ehJ4qyE0HJq
HXliz5ZA5y8bV67kpbmbOBSMghycNX/QWjlGjN/rZdjw30fpRdeOvrpSULsO1DSdxaEwYsIR542+
vBQqRYrHwOtkp9SyrYINF4/cShB1/RWcePCvaC5hZHsF9S1QMEDxiRhAi9NDrFn2kDdfQ1dYef7X
hplVchOtqxtyX9VREcSVeTaSHjtC4Xj7RC0V/z5+zBQxfshS4AwL0dhTx8XOArcJdYPU/iETMCqs
gfN7L8D9/8X0oYxlWkSiKGvMsQs15wrI4QgMchQ2iUGpWPY2bZFvb3+YtBDrsgX+HmcW60YJVBXk
kw3yd/9ZRDi0sK3H8lW3lTf/MwLWL5hsgWdAgVWyfXUjr9DHFodHLwFVXxKHKzZ8YIwIDndUyFpe
8jiSj4qILVOt0GNIfYQdeSgrrfiqhf2w8uVLIxP9UlWdbikQ6ZdLWmB9F8qtpji5dZJwcorBCZt4
EspUd/Ou27qJ9W6Za2iwRaDEx2Gnk/lhJxFUemoZDGBSThqW9FPrprLru2Ir74dT5cOTt9VPt9d4
IRpHauDvL52O0Ich4SAV7oSidMJqwBvOMfJ+AxpzJ0lPOi5ntwdbjDfAKsMFRHSOqGN2VDQtDdrB
oyCEMk4GDHv40nnnaSv1tnAIvvrbiZbnbqpnbEyO5TYUSF/tNazEAqlUhbz0318xr+oNQzZlVPwK
9VvmyDamJrv2Tv2cPSY7b6ee/P2kjWtuezAxyJif8ZP0cFf6dXsuFu4mgEdA8EjsprB3dsv6+DFL
BXZBWPES5wvdeyrjEtesoVCXpvxinNkdqCdKnvklheDhnHzv90q2QZhG+aramJceMOmkX1f9zHm1
cPX42Z3Kl/Cc/16DBSztbEuBICeS+FEdngeaQk3mFTRIL8X35kG3uwcs0azH1m53zan7nD7goHx7
epeg4ow4cU4hPAFQmR1hr2qTLg4ZUXvKT+NrmkLlwnubkLa34T3tmh+c3xq5hy1IrNtjL9weF0PP
jnHaN1JrJmCAwpN3rA7tEffLg7wq3LtUnb4YZ3Z2CyPph3Sg4i54284B8m1nD21o4yiC2wNAo/xb
/jv6cfvbFu6LizFnsbpOeJxXvq85PrF6q9y35r7AMdtIP+fFSnfmOqgi82QBjUn6ADnxWfLZ5xIW
KkOsOS61xbIC9lP2u9zDxcBNVy6mpY4lHgXw/aDkaBJ1qstrsHAbi5aMapDoBkf59wRQk87Rryn+
xYttJcBa3B8TmRyNDuAA89C0C4286kcGa/f1aaKvaYfqhGz+4fZSLcQlfNPfw8xOvplXVtzJkeYg
RT5sJrUXJLI+p17hjALePW7taFVhruz9pWsNYaGJVQ46nH9fTmQr1YJidJbqFMXP0WjsQHr2yjXQ
1J94+jKHUQGE/T3KbBcCN6+COGQU1bD1yYJ8Yx7UXbg1XNv7bdgCCdldcgreJzu01Wavcp1BMTqI
B3HSfybJmH1jWOhVhOElFSwfFSxt3+zcAzwp2AXeObpT3pKDtqvuPdSZJR4z8yl5lh5yOz5MDEUc
2U7rYN2lSA0uLvEKfAfMfOe3XTlIgTt6GUhTIF6Gd0DMJ4ZpUG98RzxZDxBMjXN3Uo/h2dsLr9rr
7Z32/wxP6YaRYc3Oj6oYVDGkEndqweNbIPC6VC/Nb++b+BzdWy8Ffpe2uA13kbnpNrFdr9Vkl24K
GqmSyglGcW5+oEql9Kn9AX6ktEiZ5zCUT+OwK4mYbn/n4jgcKDCsIrCGebt4dBUxDYJQc7QW7f62
e4kSY6+XMshH5/ZIixeSPsl9Q0Hg4bRmhzfJx1FqB4UdfvBQTQD4XSFBa4tf9X1+yLP7tYbP0p00
cUUACMpkFPosHOl9oQ4NpTccURXOtZEcpSQ8+GJ9imr1N4Ifu9STn1plrSmwdF18HHb2mY3i5Qgv
9aojdoYtYgqXl8BS1rDeS+tmfKgCT3/+Ich146ywWj0J36ip2uaY3I/UUKUcdyOoarcXbnrb5zcT
TVW6t3CTqQfMwo4gi0KljwXDyQHsCzVuXmtbY+ljzAkpZxFOgeKe3T5dM5pm38uKUyk57pRtg/tk
uTU6abLIVd/+6edQjKU0R1cfnMJVpukqMf7gAt2OtmseR93E50KS19Cc15vgchD5cnlKTASNwB3I
Qerx1MfdnVZJuyEbj7e/ZWkYvoEPQdTo2uhAScXAMuNEcdq8fKmU8K9BK05q268Jr//hgVzuAQ0b
BVDRkBq0CeJx+T2F3IaRqXgyhHnaeMqYvINI/92N+l9tJ3+W0hJjEd2otrqPVdzQVp9vf+d0ZmbD
T6RihIzI3YEGzY7yULhW17AzHc30ypco7p+TKu2OFfVLXM7pmfrxsZWtr7dH1a93PuJMH4adHWUt
SnUaG6L/5mnuXsTu2/TfUqXcCApVpEzfaYbwKcqNt9HCJ62usIukg4GtgFUoh5zeaeN222bo4EAi
ANvSSWuJvZLvXl++4LZ66ouGZk373HeHXg2Pkhd6+0BzvwW4TAnRX0VWP0n4PAdxpm5Csd4KPW6W
qbanX/dT8M1zZ4wns4+eLDNzKsN36Eb+NrEGTYAvCUO8c8GvUyr8Y21YickWka+tW/Xnwf1l6V8B
wO4VvbzrBMw3BYw29W5fYkKNUfZZS93DqDcrq7iQMl2W4WbzmVI4xRAYxwAAvzuaVOhfeDvLDp0p
tLfM3aRHfnsJr98AJLEoBcDUkEG9zO+uusBL0HPF6E0dKxGnrOacojLqV+7zmGSfA0Gsd13thnah
q2vp2vXZ5H4GyYZEBc5ZV5yUtlACIzUx3AtlfMc8/aGQeQXMod3e/sRp7986G/M438Txm86k4vQ+
3nFCoSu2og/4TbvY63aKpPL/ub9vj3n9bdPBoKQKU1JFh2N2HeS5MrRqMdKVzuIHeghbPZXedClY
qZYtBMXgvEiwIVOxNegYX147nZ6M2G9y7fR7d9iZ6Y54lJ7iFq9KXjw2Tfstt8MvOMDF39ZyjYV4
5XLw2W4NW261PBIkBk/EE2As/N8g2RZfkWpBYXJVVEi+DsIvB5ytpJK0fW/2qeLoed6+DxWG4W6h
Kjsj0zE+l/yzYcXnwYpekyaSPg9doLyw5p8l1QOTVkYHI6rfBWFUsdBrsn2FG+VGS3G4bj1U52La
Pbc3wf8zQUSNqCGbHLHZLmjyOvZhjssOKljjFrcD5WjtKum+2VJCnYBkgnC4PeTShYws6lQlNpD7
n+cELtaxWS4WCmrh8p3cBychH/a3h1ja2hjeoezEk4q25eyjvDCG+60UulMXL93wEpg//rkv2gTx
41qa8klqZdZsnZN80orPI06PX5/VBvyDZISbAi+w25+yNFuEVZRCJ28nCnKXp8cHUViLXaw4hFf3
bYVKeZWvaGIuBQbAFVUyJKQCmLHZt1iZJACYbi2nLPForyzfszFJJCVqwnsC4Vc8v3+FU4WuMA55
Fx1vf+G1LdsftOR/h59LzAFmkFxSDijxxWNXx6+qhnC0GewqEW6pWu2rHO6KGu1KsT/nYvgott9G
DSt3JJe6VxGbSA07eUHr8RxX7ZKWgzv5ITc/5VG5N6o3C4vYAOPprqseEvG7V0DnRCXHwMSTecU8
Wd1HgYLTLZSVINm53pc2o4tPhVfOxE1dq7ahYHPlj3d6q1Hrfq4LMJfp8OxGNMI1ZFji5NkcPnta
8Cxo8aPlN5+6MLT1ChN2HCbzxKftQoSaA7jQacVIzT5OJl0R7V5NaP6khaPV/bucl7vMDDYYmu5u
z/B1aH4Bl5iTkQuvTiBeThGmN+JnXLdHdUhPghV9yY1s5ehNe2X2kl1AM6b78UNO46lGJCgJ918H
tfLOT5iAMEkeJHoXyEzGzTaPCD6rQig2hSF3K+/o0pfqsK8mDyjMoeaMHdlLzKSRRdeJtdLRy8RG
oBvVD819x+mtX4lL/kDD5t8KYJmUZ2KbXBHYCsXVG7XgcUmaJD/VUoXGh2Q9+dK4FQK8f6qk1x8l
iPRvblj/NYao6JThp8SEWlEa2MGSFkmFFthNX/g7s2rL0wjMpw+ExzHuPTsOh2ejOGZZYytSeHAT
z9xSJvtisi/tQlDPmSXvhUo5ulbwInTmSySLyLOZBK+398/CdUrMp0wOotCRrngTRGSiL4i0kTtd
3VjyD8J4HC7XeOzTU3w1mx9Gmdb2w86JVSOvZbC/VDEANccJ7r+NIn1BEDbY1or8xSyEo9vVa7jm
hQsWQPNki0DHVWEVL4cd6qDIdeBEtEnxDE/KgxZkK8jwhaI/Ff+/x5gz9AttFN3RqFzwLMn3wcnw
N4cwb0xthldUzfb/qeeu1U6Wlg0lTcOAREBfyZgFXvR3LZg8quBgwAsp73MO91Eff93eG0vhHdgC
qlwoKXIW5lllHdY6Si3kAxXlxuERS0flOCF0kvvG2kxAnanH4EW2amz+eX2Naf0w9GzHcLFDYgfz
7wRKfejz8ah7wRcKsMdQ1VbeyIUAHcAGT73GCZ7g3Je7JOkTEciIYThWGt9r3XgM+SRf8+xO1W25
z1bexIUeyp8e0eSGwz+Qli7HQ4fHbKK6dJlV+Szbxr7FSwXutIBYL/oKCpIVyZrK29LlSZVyKhBN
onxzLyHXN0FWVCDdLC0C1RxsrDC1I48AtlrRNlsbaTqTH456obl+1GvsGa+ObaH/i8RvU47vcr+y
aotnGx6Biq765BIzm8WmhSnRNCB6XP+rrp8okq7cjItIRIujLRI1sSbz0qs/RPhqB9CPYHsAvfML
3zYz7z7QRSysNP3UCph3wVE6l5F2V6nNoxThZ3/7CC5cnFT1qP7+8f64UivLvEbodLN3naEcNmFX
2YPSYNwXH+rxW8rI2NfcHhDvkqVnng+epBNQHrmyutNiEFRS6KrUxgxEOMoAcTwKptvGpZQZCu7R
qjPhaDRgy/xCcoqxLzZxqZlbQUvv1OyXlvPQ5cITScm+hVrelCDPS5x4AZqWv7Kss3Ew9zZZOmr7
dhS+I1iHjJc44jXf8x6miQ/gUcpOoyG+B4b1Sw5GbpnReJXlvrPDajypoTLuw6S4a73B3xVysCs1
GVH9DOhaKvXq1m0K4txUTUF1CvtCoWQ+1OfBR80vicJ2Y4T+D98K74ym/opgdmsX8vi59/ofYkp0
NyYgb4XYrPd1K5cbX9PPXexuA0urNm5bBbbXI+w6Sgbu8XH+XnTJLhRAMEqBakO6xe9Xriy7ldu7
RiS6xCycCuE+j3zU8HO0sgciwV7F8lfxtmqnv5Sidsgjl76SVj22rrk1zOJL2fRHXXfxUESZUGx2
Iv4ERL5au2uNwNgV0qBs6qx7z+ISY/H8vpaDfaVh8hEp9VOc/R9nV9YcKa5mfxERgNj0ypZ72pl2
eqkXwnaV2SVACAS/fg49MdNVaU9l3In71De6rQSkT99yljoD8ki+FyAKBNLjChh+QKtma8m7p/ZV
9FB0t1n9XiTwdZdlJSOnYu89ocoXQOhDOni0o1SzFg5EE4rhGQDuBvbQXow51A+LFbnvKvE6du47
4XPnM0eVYdqpO9bAU9AxV1NhhgVjyYaM/S5rtdB0kRy2wmt9OXQHsB4ixbQ8aEQTpaT/aIqOAwaS
6gGq4QdDpEi6TWPf2bLzPdywgLzOMGeGR6HM8h+VLatwrvLPuvDgOwBORuxY/Suc2d71xNsNxcjj
pvXeR9eefMNiu5l6RwuiZysYEqidSafXRVPcH2YbeZdofJ0rC+lzguYhWpeB1ZhVwAY0S1UGrBjv
PbpLwcOI0bBzz50028cq95Q/Ev1ACvriGj0PitJ689yixsvoDmK2YtXx47w8NpW89rmex7zjqzGb
NkgvYRpfeY+UyCSUfX4/pVYa96ZxGJjL/GrUFMoV9swyNI7QCoy4HIJOx0maZHrncfEOB+hnYdiv
+gAavkGGHkhj/HInE86qHQd3XyYD+oweA/DFrGzf6fTqUqQLQwH20GNuvU5OMsNFC118U6oI4mWN
T0aY+ejzvGKQ/W+nYiG2vFdejitY2/W8X2uO3GW2OCez9qtyve7IDBF2Yop7F9CoisJ3Oo29etqM
uQDYtXekT4bxkpXgrkHZqw5k1+Hn9umjrfMfjqFOM2YBgU3Hi8npvuHi3hJQjcvdMvfr0YhSkUQd
EevE8bbTLEGQ0VeMs1PmunAWVTA+yxzzOc2bp0zlKP8IjwrebxITds90hFJD5iY7apX7jnYygHDd
Z6OnD+40vU0kO7bp4CMLDSB2+kBT9OdaCBlnlXfgY7Pioms3LeNrR6sujTOGMK4MhEhOwPYtkdja
JrCZcS22nccs801SUp8Y7JHkNLY6Z1q1RWpCLNUCn1vgQFoZaeMk6R74WL/h13zyod53kJFtP4zR
8U0zhRhA9+BWaotmDopJlDfg5EHQ1pfpKSV14Fh8lXICgoA6jo5T+JYOWUTpzthhJo5q+V6nWeoD
1QU11+5ZiCESwlp5sx21fQMdGAqHioZEFcY4wAT4aZus5JwHRimC0SlClX7k+uOc/IK6etia9SPU
mAKlWwHlAMabEtp7UOVD5AEGJBxk+krmY1Ykv+DdElpJ5Vvcjd2qjQaniuCQGGZL9KWD3yQHV0BA
On2BweBm5JlfmAxG5vqKtDZ4TD9zNCeSYvjoII8+1/bZklkXViCRJloSQKHwDmPLva19UHCPPOmF
Bc8ix24CwttQ49JvdHZCqG/93KzWFs6WljXbmgrfVu2qm9RjWh3svvpAbnL2hm47qXabEmuldH5u
DWfvZFnIoVjX4z+1p8EfabFn+mfS/EzK+SDt5L0dit3QI1aZ5gWzFZhteeuhucvhEGDc5bK749mP
vshWIh0wW9h11IkxzN/30lsjPG1oCoFXMW01Nj0xqkUl+FWubO8UwG9T3gU8+dm4wzqVbJXk5UNS
WZEHtoZb8KPiLozLYVrIIo5EBGQdn6V56PI8yJS7tfspJHb6MMiDmVnxPGIyhxPr6/a0gy3YSsve
OqffCM4jNooVd+/nBtjGTF/paXKf4laQXrbqNXtD8naLcZVPE2j4lGUkaQEtcwYn5m6FDno8J8KH
c/O9Kt80c1xXQxlaXrYTUwmKSO8z0x78mTFoRd512qYY4NsxNLE70BAA8zWXYC7VTeDayX1WNncV
c6OclIgR1apiBPKTU5BCzLlM3XVnfUDmLYSNYmRO2aZA3BhLijqabW0p/Zrpfj4nm1K2W8/9yGAS
WNRFVHcYfbnecWaL0JIZuk4HuxQWOh3dDl7vm91PT1inTj739KKr6i5zksiECGvBtI2F2DX14JTn
yTbL23tmwK9ZnyNCZ18NnV9rxt1k1XCv7KOU6+EMI1MbsckD5su3JfTlO2udJDSUBrbl9J52RQTp
lpNVvyqOU2eB+UHVZkIRZWS/Jgei7RgjTfTNK94IhkA0I+tCWRuLv4+e2HpqO9oMHUFvXQIL3el0
5fLhrqmh6m8VcaYDSddNe4XOMWt+ejYPMJKNc69/wVcM1YizTsxVMqHQHldA+4duR4/STALeGHGX
Al3rFAEZfiVUxytQgas1Rxc9sAZbmPc4sfWUxdAo22r4M7wnsUWq+wo7sqtb3GnaS1OUGNbXZzV2
K/h7haXIInh9+Trr48qRkcjbKFElQhZKRemeh8zwoQARNL2xsXTlW7KJMlXcwYDqXXD7YDQ86PC9
6zx/yPN7ktSh0cqdmXuvJZKW0soOiQEreseJEwcg/sF7sIv00DARatrk1ymCO8kCI8fPTPQ9EJfY
JjIctD2HhFzTGLDGs32mv2KGeZ/RJEjgxggVfDfnkdM/6Uj5CpEGSq41A4yIYkebUzohNDprrYIh
uYtPaPjayF9Gnfmlt0/7PISEaZjpuC3TYzNAcddguyblz1AKSRLQNZf+palH5fRUlwfDLnzFRdAN
+lajZw4uiK2xuAfpZJjBlMeR9ciwIpZcO7ze1Vq1B+XwiDnPu+XcQ4KVk8PQOrExfMLjAQ8M2TQ8
oEXaNbJKcIE/9VaLM9rGrTXMvgnyltEOqyyrMDKEpBtOycmy5JvpctxyP4u8XA1GsoYpGHzkHZwq
/GdbMVeBk386mQyaOvZc4PpGZ1XmEMAHQ+aUQT50otvRSjJcScaqprnl9xhIjqkRaqJY01xf2aCI
qVGtMhetOlxrLmi88JZQ9evIH/o6DXK7hKvAdNc3L90iStuw4eI54yXRsx8V1yNbn94qo75ArCAN
EN0xRnJrAydE1LgcjARBvj5oItd8p+p/WU53nmn5q3Iw/knkCJna1HuDwN+hqSho7KXV4f9uRp/k
OiKmZnZhPsoxdOTogug0pj9hRhtw7KNRr94ZZtfABrwVEs6hdr/Ts+nB7du1MYvITaEGVBrpz7Qh
pwozAbCu5LsqVVTVHXyKcnffoDrATA+/MNORrYMt5kGEsoG9NlLPsgHemZyaegSAUV+5o7oHDj0u
U7T5CJYy1A6TwRXIZSfUG1sgf0IFsp4EjzAUYxvIGdkEfAmsaqdNc+l3hRe1UNMP4f4VqqlcOw3O
dwusa8OiXs3vyVhEffGT9c0RxrtnWZlx61S+15nINKeLNZIdGwDilGrlts5Zk0NYwJpL9X1okp+5
9PwOk6KpadbZ2Me5AXTXAAKlZodT1W1sQPoSUJOHcdy70AIpOvS9ynnHVfozZ0jvvdkn7KFy7jUU
rwaBDJ7Stk3V782mDTP7UM0ZlGn5aIATPD9j90Iyj7U97sJeBkatl+iAwp7EsiG81s+QKR4a8wdo
nAcA80+DIDGaYy2WSHcJzCrGNn+CsMy0MhOaRgWuwMBLMax3+503ujsYhYBrWRvnxEt/5Eb5qonh
tSLqkFZZC61V8l5DYAJ6k/LOyOwwq9s712PnUiuiRE+FP4C2vAJRVW5y3XiuJ6hdm7r6qHXvNE/A
9AzWvG6T/N2tbPATdIh0yeml1fUTbk6kaHZoll4XT247B5i/wOUBI6ggrcl7QlwktQPyGZI+1Uof
4gJZGu1RdlgJdI91WsOByGZnkRt9yNr8swX5AHCxuww6F0D9piFvIWLpzWsYiz+rbjiiEoXnar4h
sjtzVkaN4D+Upr0w6p313D7NY7UpsuJkW+xESLZnzNiPGTcC4boALOHA5V51lHpydkl7cRv3ffbc
X6qxj9BYfaBUrRzaAB+b5Sv4ncRVb7/r3P6VdCMirem+O3p2FDxZCG9rHMbXrkzPNWpgPx0rsL3M
/GfbDFOQJ+JAAfha0QqAfLh7+LWl7rSU/bQmueqpdbALcScnoDaY/ATT/Km1cB4cj2/GQp5TxzsZ
s/qgAoMW4X5Onv2Wa6DKMicZjzZFy1KHfK400ud+HECBbSDBKMfSL2Qpw5HiOnAdeFCzqTYifUjO
qvNwF2jVWcuGJ09KeekwXveNJL8vzL72MwUzJrss1spBITTXIoTZyZOJ4ryuUTjWIDfhsAwszsDv
CxrH+nQmscspu6Ajdm9yECvrNk8OoIYhrhXVXQES8LpvATPpgFIZSPYMINqbcrlAejnd87p48BL7
3GSDvgYwFKa2iXHorRYpZ7IeS7ZvG/gwG2CuBiUdxqC3O9xJ4IXBTZFAzizle/hwvNPaDNOSnAHW
xBHIkWxA406uLUP+6lQfWXOLQriwN543xZOGf5DV+IN48IOCnMo6MWbkdqJclS6qiArVr1094XYH
fXSi0DDVaxP1ZvkJ8ekuYmr8OdjDfW+zzVQmq6LrakwUIDg47UBStn2rhfbpNDs6FA3mMhhd3Qk7
hG4fWsVQzqgp7JFJAr381u4i/GvYyn5u4KuJda5MNDdwRutUQUcb4cgfuxrmie5L26M5UXjiDJvF
p6JQL3XOTl3XRa0nT2anPqAQvKH6uLKIynxda7cF97xN7nlDREdkJgWVbVDlzltSkhen19bcRlMj
ndWjV3s7OeuYDta92rDB2FSz/TJiBORx8sslQB3h4lnbdbMlRgMBOaJA/S1XvW4+Ye6xb0auYXDT
nE3KQbwW+mruUIAZ+qo3xxhOM5tmsAOnEiv4l55AKH6bB3kRurcVrTxOLRjiZs5Q5XLD9ss02Vk1
QpyGMI5YtHOUa/kEfUdQAIfV2DafqSF/Ojk/NkUhMd1MBjj2qk+vQO9qLKu44KA3A1IKR/nMPeCf
hF+b5ovpDnuHZxM04clJFOKSK22f1fYubdmBeLj+IX3xTEcWa1KdRqM9KVbt0KFH+uk0UPvhxboi
0K0ewUvXChRiiutASTsyLpHnC5ZgfGYcS9n9sjSk584IIXdMfQzfmYx4nA0ATOE75g49fCkGDWLp
HYv1ro4b9KdWU44EHBIIZ13Pf+gMV3yN/AKB/Dir5L0c3BWjxjqZIP44JYL7Faj3AbNQ0LZGuanR
+0P7lkITmngIWM1bWcz3SQ/m7AyhK58j7atrss1mVMTZosDkohjMnFCa1iHVoMUB/eouFDlQYlwJ
oLsxzJZt+ZgO7YsjqRfANQjJX8rv64k9GEkGFm+OwOG46AqIfIh1XazyvDH9xB3CxCyhbpw868PU
h4ldX6oW2CajSh9AsU8CGy7nEUf4DyuBuh7Izl9jV4IsU6Ps1zv8GKJ+KDN/oEMCcy/D9edJOw4p
8C6i/pirFnL/KXi0s0RjbXYdqAwIpOGG3j6y1rlvIdbPBlCJzerOUEiagQbIEeJ0ESaMAKqa27pv
GMkb2ohx4mqXZPaw3SCvVFO4hI1sPEDO5MEUkHyVuYIyxJTcG7Tea3P2QLPyuSPOdgBB1MgbFhBA
LAOdA3qiSgJeMnqggem2saqZGQyZ+AEvsCIktXlsPSV9MVUX0uRQNrGFvaLe2IbU0ZpYSCsS7Qh1
eZTnsqtr35ghoTKTaefazWaYjMhx2lNtCbHjNt/O8OiNNYLjijFsMwxNZKfjp25CYMukyfvkdHcl
tT5pgpoD6toySrvypSo58+XsAgroNmcyt+hQjT2yOkJ9phLTt6FPkc/uHZ20yOq1Q5UmiE11+mAO
00vZTaNvsQG5tNXvE1nd2Wr85STIodrEJKgtuL60KKEN4wXSnBhaFuOPDp0CjLpriA7MWmAsR7co
7zXJu6ABVx+Nkvl+4Cmoar0Hu0FZA443aYGJ6yYsXa4CW2mrjhLkDLx957ott3ZWtmhLm/Ae8Kwy
7Ep9mxctoHRTAP2lh8rEYKsFtk+N8JzNbRALRznEOY6HL3iKkk5EtV2Zd6ojz2XP3kUD4e/a2VNb
sciUi5+azu/z0r50WAk/hxUrAHIOuEB5nACg6GuoNmc5L0bC43k2yDGbG/hnmRmkLzTzsWfIKWtc
Vz5v5MaRUx2YlRXgUt5WU0fO0GBDGWewKUD6jvIV4Pp6No5Ol5+SERBWLSPnwaIxNYrG74byA2VC
IJpq8tMcf7mdJPOFZW9clR3KdO4DKPki3WrzYwuYmEKn34eV0xpXbxpiKrYZmbVD1/OZ1/JHSu3Z
1xXiRdYjNmklAZAEc4xILSVXSoZDXgrcrkZ2kbVAtWzNRTQzE/rOXfHBhuFlKCBQJGrA5oU0fMkk
tCllDhw9LbWwG3EB8yoTG2yAsyXmz7YhP3RPoaNcvxhjcqSN4UB5gp2qXrygCfg6of6cvArN0wpZ
CiSCHyuXruGW+kaLNs71+b4YxEuu7INVWWejwPjCbrCRp8nTV43XPyZNdldDINp3B6IFHsTB16OO
lDM3aQ18CiDjvBQRLOPqoML1G2eu9VI4wCQUA1AzjlGVfkIG10f4vrSUgm6S0bU76+eB9euGoKRy
0KV1m9EOW1s5EEpyjq5WNEAxGAeZ2gfcDwNOdvFY2OlFgnTfaqgnyuSQJ+M5F+rJztLWz/L8kzvF
hnucHQRUPrE7lsNOkiYiAziL3SScyEDnzPb4vuTtxmjdBzmYL+PkngZO39oaZzgvtpw54cjsbdrO
l6Rt7zTbPA5W/ab1+o555Q4dbfTLZAolFP3Rc4ckyGp2ah2OeIgEZ5x3EJI7EhzNdZqiLckm9uHO
Ll0NifucV/VBr+U2dSDu6Ka7SbiRJqsD8B6vk5r3irRwIsOkRoBFDJ40IDJJXpyUTn+27hw3A/ei
xi2t/WCbrxkjuPIcaH40E0gk2KyhbjFMWTR1SRPc+RMDnZtXNQOKaSRxOiPyecjZaV6tM1ElwThN
tj9yuJGZHfScJnm0Bg5BiHE8N4MTNjWaVHVr/ppMQJmS+S3j7QOUlD30cVucaBy0VgJ3huE/rl3m
HkQ2Yba5aDhRhT/vwrd2X5kC8Kseaidgh+z72oEGkY0vm7yRdIC4uJfGvJC422AbAH+yESulLfFp
R16mxom8qT+1YwJUiYCCcNpdiiRt/JlzhAU3ylKoXPXJtHIrxE87nTe50I4k1e8bhrgjjY1tTyCa
z91R0OZVb9Wu77SXbPYgZeFpmM2pXefon1WZ2n46iXgoHbSfG5ztXEsfSDIXvtebLppk04Xk5BmW
mJPPRonihOcsSIEKWfOZg1IDuiZGsTkGbaUZakAyBZU+82A0c9xecHdoLDaHM0UXB4EXWEqBxleO
RdChyGistcgOCJFo2TlpewPk9e2sGwQZG+4WwPhfAwU1t5nsJqHGE4EpV2/jyhdl/Pe577eAEgyZ
AcNGmQKrpT/H9l5eQu5Hs40nVlyKZiPUQ5Fv/z9LgOnjQVQKHi7kzyVyc6RO2eIpGLgxcVOpDgYu
LiqIwdRvwLe+Pg2w3cAzeRSUa+gfXz1NbqvOwMaDyEzvhmM/bTuhvbmDeUvz+Ot43sVkfnGjAV/U
/ALl6MqMWxBCSJ9TOriIn1Xhw3vsraiyk7Cxd1MWw+L2xsN9RVhgUWBGF9Yb/ncNuob/tlZgGy40
7i5wmIlMoNwn7Va65Mam+ObxoGoEKDm2BLQQriF3daKYlaKn/UQRGKA5x9b6sFTpXr/S50UCiY/3
EKt8+0/3CVoiC0sdswRA0q6fb4bvDtO0sXyuy+cG9ip2nkR2/f73Rb4eKSwCfX8dGCL6lR1uOAKh
IYGbpDPmSEB3TPznav7LCjb0TAC3+coGz+cpFyjMymdK72bn0JuP5XCD1fsNlAhrWBCkx/gLerLX
R2pRwmTFnBTP1oHescdFLaMOMCHIfeg3QT/ptuTq1y2B9wVGASDFsHr6om5WN3ZjD72uP3lt9sMr
krdUGPcEc8VYYK6Oz2r7Zv/592/1DdfTWyTosNthPYc+0RWOj1ep9PSql08OyBMsfffcR7TKgx6O
xlODsUlmr2sQFi0M7iQ51XBV4T3iMjzGMnQKxNTe1zy9G2xMv+y7G7/ta6j547f9w9z9De80V2VO
C02XT/TBmvzkk4WLvzvyVsz3DnJvQyH/tj/4N1SEZVXYRcGAHUfz+oy4HXokhl3Jp2yTnmVENuZ2
cTmx4EkAv9oQww9ja8Xt3ojqUAvt8O8P/d0zEzgbgnyLD/KFtUMB6FaoZfA9bC0axLuycb3LWwfo
Gysiz/x9meUM//ZqoYk3Ogr9o6fhBToSIQRBo3pFA3c1+PlJCz7clQ6vTAe8jxuoq2+YE8vKDviH
FoI6vYbomQYgXT1E0EAuHiNzUZm/9L4IFzVxLXTOf3+b35ziZbVFqdKC/KF5LVHSQ5oqhX7Xspoe
5GjsRTrxVcA3aHr4JozLffe1Xf8/FoWl4iLms8jfXSMCofJDJtyc//2I3WN/X4U8SA9wrgm0T8jl
3jbl+YqzXIBj/6549TmTDGbzhoHPiY59wDLo8eY/gORCawAjcGrc+oZfYWx/LneVA5SaXotsxHIi
6jfpMV+3yu83GLg9q/Wi+WLGAhXeqo2LbXUgtyLzrYddLvHf9q6Wz6lIUVICFozB+cbbZti92hE9
/VA7ANoDL+kMg3L/lqbht1v397e8/LDfFgacqqpFgYUtCHfqBx4gU75DkwDGCOP6Fkr3G/QzAjIM
sxdZAlQJ14nWbGj2ZFpUPqVvc9w3PvhfOJnWT3KCkM0roN4nuDNj/z7+ffd+E4CwLNjIdMlVwR7/
8yEzWrnuMHvyKWmTg2XnG3O2AcmwoJX094W+oUQuD/jvSlebFloMNbynXYS6A/pa94sZGvQ836bw
H526zS39+e8ezAKhDhU47jKE1z8fjFG7KVDxyKcCo3a93Dn5RS9vGcgvv/lPND4g8bpjEUC6dTit
Xb29gVdtP0hnflLGuC6mV6H+c87jnytcvTWToOUITVdEbrRNKoyEk73sgEV76jE4vvGFvslI8DTY
CDaGMXD1vQICN1pbcTPDWsmP7ADcYQTpzc0Uwc35MKzbj0HHfait6pha4S216O8OG4RDdYhgQLHL
tq/JaBDhM1PeYW36AAWKCBM4OJGgQbQI5d7WG//2u/222lVMYQ6RRguK0VNfSBidPmjFLRmhb7cf
DKkNG9ceqt2rd9mTVtR9j+PsYubWo6ifCMp+dIn//s2+/WS/LWP+ucuzfjSmFuCCJ26KNFISbUdT
v/T2sOZj0QZ2AdnVUVc32Krfvr7fVr3a9jrUGDxDLbEKWE27hGBIdYsM8s2dA+2CJS8Dm8ZCYfjn
g7mmyBk4TPIpf8MI6Slfl1tEw8d2lYA1IUMoaW/KR6jRQ0V5upVFLD//y6n+be2rlwrkptVmCmsL
uMCNR2AQTsM77hufrqpokHB2+ftH/P51/vusV6+T18zSJ27houGQT5t52MjXv6/w/W70TBSf0CX5
ItmYj6UUBTb9EwAYwEFvOyhd6vrPvy/yzUWNT/bvIste/e2+5IkcIN2A12YYexCQqvlzgLx8C4Uw
nUR/X+q7rP2Pta7qmLLSMjAJsRbEg8D9jtwYUHk96vcIWaEWFTIWH5AvcGKo/BoB2I6m7t/0nv9+
j/7vA/8jWfvbA7stuG0TsJzITCBGvWwWM+ozH8ZegXnnHtP9Ylaowyo6hrPXer6VGH3DSMXdAENe
tEssYnzpNMnJ7WcrmZEGFmDEFcDUBE2DJL51vPsecMzKbI9JRcEqslu1nutqhSZB74PAHxdyeuib
7mEgkK/usuHVs+Dh6XLtQJPF+C0THbrfAIc5zTud6k3fjHd2W4V96Wx7TQfrxQXmAuNeYrYQyGA5
AO35BYOCfaXkrrPni1fKu5LTqLLGncUEgWIzsWB4oIM1kwM9hwnoZs6A46beg26MW6k5FzEK03cc
eLkkxp10SFTOybTrhgSWiHm5Tj23iiXB/ClTJ0HdF9qzPUnyo9lY76T0jmPmfvAi6YMBzlchK1Pp
p1mzA3b5eSLAE9lZfac1bhaJFGj1fpY/iTc9An/K/UKhOTmgMwo8JwCl6MOmYCDwteTZnVXX3C/p
NPu1nn7IQjxRPT2b0tuYBmYuWjc2MW2KjVL1hszNeaw8Ay3UCb+D0Rm+gzne/gScVEH6NTWwIQ0p
IVPY8MfCUQpS4ECaCf2TZ9KOyjb3osJz1gPlMZ80gOFb9xYp89tk7Petc3UBplU5SaPHBSgiaC29
GjtnI0McFL+ISKTvbkW47wpQbFUIR6ICBAvlOs0kGu3BhRiXGmkIvS1KiKD80a+7SI9f2XFxIEIH
OTwZt87It6H8t3WX0PvbESUwwEsGB0dEX6kXEttrD73xhR0Gvh1sw8GluKUh9H+8Ws+mS7t04Yhd
LenWGZpYPaLCP/5Z0A6HVKEPCAbkxNq76tctAuPyqb7cVnCf/p/1rm4r7E0JxgvWc2Bbb/fiU04Y
cnHH1fyGyBuctO8qbHzIf1e7uqsgjNg70BJZXqh3suPxMO90YF4C7PygO8Gj63grkf/+hcJ9DyHO
gUjYNfdUJzaj+iCWOmzOonyXbjEJvAMnQkU2ZBK1m8not/fxYs2FFU2Yl16VDoZsO7tvsWlk3oSD
tbVax//7/fXlm9n4s4tiIfiLFmq9q9ISVBSzsDohL3zeMM+KNbQJyFxiGH5rJePL1f/PUmjMosuI
Hup1d2IuuOksgncXtPAe09S3LiD4r+xD+mgE+auztp5pSG8wCr8e92VRl6CRj76a9YVSOE6j0zcq
6S8isrbgyCwCf/N6AjqHBb71CIRn1J37FSDqENm7kRt8SYmv1r46D2oG8YwbtL+k8+z/UPPZ4neO
DUn4FW3Zje/47duF/hUq9oVa+MUDXgE60rCklhdwz/ZAq2CQvgi3NDsgpZmPIbrxBlHWk3bjBX+3
f35f9ip8c6OdK41hWddSD1qZRVOiPdMy3ZuS3Zo16dfxBe/z97Wu9iquuaocVSEvVYfrGkz+/aRB
s2xUzkGXyX6uYLFrZgU6844FMCWpAHIe9jrv+oAIQEdlOT94oPkBx47JKvVaEloCIGJgQ3AViCEJ
IUNyZpipFhwokpx2J6ZrH7zUHwCzEAEllRfWPaBKhVJdUGPAFmmaq0JMPeGOPJsn2qutKMpn1+o/
GaD8SVd+wCvikMo86GrTgfOpAXSrB4BZ7QCzbXrVCSd8102as4biA1Lijr/9/YR/iSHLW4OmI0YK
FJoA133PSdEcNL9UXhJbnVmX3BnWrUv1u5ONcIjpDoHEKr0umUuvAPKRYKNz47Wn2Wqeyqgq3ODv
D/I1/OJJIHqD2ww0cmiSXt1nwyBVMRSWuEyy9t0RNiIpjIgtL+A1kjVscbc828WptaAbVLy1IJaW
YPz9/Ud8KS0WwvUiuOyatvFVlA1snL6tPCouYKKezW7YKJHfi9Q+t6YN1Wvr19+X+/rxsBy0QRcf
IqgxXbeRazUPQJ7Y4uLanxn7ZPz897//9fj+8ffpcuR+y0poiWlghyHKxRmAhwcpDQTDiNVI+T7/
vtD1dY2rxUEfHCNVC20qDFavPh70d5iYsEmfuyrfCkByXEhYFakX2OmjNpehIsPPrtMCPnbglvPI
nempd9VH35CHGz9lWeq3POW/fwohBCpXUIWHlM6fD11zU5Z17xngdIg4B+eCNeB1Armn7Gw1Drt+
wfYnwGBS/ji4t+jf11fSP8vjBWATo0RdJgR/Lg+dQpZ7TjU/G6UEDpP96BAqgsIrULN5lPlwnUdG
WORpWHlsK0vrZeT6GNTjAK+0OgNeXFma3/YcjukWj/rGg3osSW5E26udR7HrIPiNGh0DR6QG+tXl
xYBCTt2J1s/AmcBhaJZvbaHfWOMqbly9CYwn/nwTqC8mVRTa9OwhhARNAYVb5V7mbLj1xck3XxzG
nIuQJpLTLy3YMe1QHbJkegZvNoZFSWyplQJVcuXCvhxUbiNWffhfpJ1bd6Q4tq3/So96pw8gEHDG
7n7gFveww5cI2y8MO9PJHXFH8OvPxFW7M0xEB733eamRWZlpAZKWpKU1v3l7lE0W/z/f7azJycKI
xyCFLMbDKW9hvgR2Mmqjks2gMmaKnrDLI2lJvGTmg06i00WjkxWyVXvAe/BVTzFR3z0ZdS2kSGJb
qDvZEaqihXImS2c24vIkhvzV6OglguGCkrHx45/FkD5JvFiBZdyJv3S/lF/lXbiEbGKtudBLuG67
HM0T994Ls8tFu0v26jNZy7a8nKMmTXIgF48xDuizxxDiFiMgx2OIawhggUtv3G77H+DSrw5aCn6E
IaPNC8fLRMlYImtNf4LSdFveFfvxDhPVo3fG2rsDRCgzIXKc+cbTBMufL3fW6CSjpfVQkKNEoz9F
q3w1vtyYeoTiZzEH+r8enc5amkSnWERdfljj9UCoPEAmDesRE7X0MDMY+zG+J2+9C7256z38D4+P
03f8yrSddSCDBR5IYOOH5d6WB3DcioJjqMAvsi+G/83s/P2W09Wo4dBEFqzvT7kaHJHWegtDcD9E
Y9lxxYnb+rGj/5upedbiJJ7y2qiHMEQP1tJgkWSA0gKEBR2qcrqrkKu7HX2mtxgXH3MyKX1olZNe
7tCcLVqyBfXjUrcVk60yxLtg8f/Z2mTuxZohNa1QjcOT25KNQm0Fl/qtIzklOFgQe1gzDc5MQnn8
87OxkpIgVAIFY6W36GKwURgtWGM+vnNhYrqUdoCu7ufSnHNtTiJ6CHl3ojXjzEA9OeGZq4FXUZC5
hWO6zb3oukkQR+V8wxLGx65r7WYPs9aF4cg/JKtETgx5opkt4JSJg/YgyIHsFIsjiEkXXo0odipw
zCH5yddBaGmajm9Rif9RU/VHXkKbVWLhgMi2oXZrwEsvC6HNR1XP4+0u/bpH+b4rw2Pg4Ap4kAJ6
63T6i7ixjCBZaU/Ipp800j5AVZxARy+KtjBArCJUCcSZcuWBPBx2ywDFhuB69MAOiJqP4t0aVRxV
6XY9+4nCX1Sq88wM/WgTF8K7BGVq2AfMqeDta6JA9AetpVOcljnAJQxiCClhdkpKHJthHrfsqmpf
ABYHyXC/RTnxoYQFmgkF2hsKYiE49pJ7noUHqrSHQmoXg+efFBK94dLyWDGc9b1BOah596YUQM34
efRQidrab+B2kXebSites0TFCyUQMI8+oA4Kb0ULdD3PSqpSNPN22CVNhWyP+toq6ouYk86uQxzk
ZWHY6Gp6LEpgcEpVUeygAv2jYMqxT+jMonMx3jEUUNmIU4422ppPeWSZFnRazZP0hHFjEvYCp1xL
615vdzsd4963bp+0MlnZfCpWukzT7DRoabTUQbF3WzCcrZLmbkbaPZD82A0rAox1QcGIvWSbJsq6
l5EQl0pHCyA18QwHHG1LZf6j5CcHyoGgGKTHWOme/bBY8gE1voS7WhevlTZPnELA+bQt5F1YB9B2
DBnD3YCxaZXqrqq1pcGHVe0NKIrvIWEQqmqLivU7Px2OMkmJWRTFE7wTjlGPOnneFoeeo/dSg4tm
20agE0TSSxGpsaXi51ah+pTyMF1GQw4XC0pRAB20pZ0Zfm11Q5Sv2xzB31DLR1X3YruvkG/Qvdnc
2xjuv39lGbdUKrArIpJ9gCB+j5eZHnAR3Evvq/gJt6RWo5jlsrXUNZiYIswU5ky/xog/aRAVJCil
GBscKz6/N4jS2QTy0cY4+tKrgbxsBE3b7ZEzzXjhhDL+YJAjKQYnUhuTeIxqtaCUaKcfIVz9bFu2
9TN+0P1+ySg0RskA9BIcPKsONyIExE7/IJHewv2uKScBEEAz67t6OV3wOKhuRQRDFQaynN/fmMP4
sxNUJhwHxhehLi1xL7iI5RAgEaiavYLZcOIEZcXnT5lOHkgIuV8dyC+i/Etun4ao+jV42qYD5pRE
AD0BsVD5zWAW7FMB6cdna1UKYH3xnMNXsUKVAAQVTuknVglMhwZ4idTp2E98th32FUVRugDuLxQj
cIOqBpk82IHYvYVO1O5UHwTK1uYVeVbF5imh4opQz+2Z/JNUfehIREHQhy4W5rIAHwk5J2ZgpK+0
hEXc7T6c+2aTyR9nfs8T8GSPdQONZA1QleG3rhxnzu12Lg5j41A565vJaMyJ1JPQb0Ee5N0v30+3
BUHgUMNhMXQpdg1dm+CbKnxmiF6cjL43O82uNF2RRiDgSMei852ePGkohKj9O6y1Mw1Nvcj+nAsG
wIPyWPaHUo/vg89vwZ8PGjk44WLR0osaOITQLbLh1Cuqg+jy7LNoDctfp4fw2KSgI1rUAPSjE7cp
1EMFWA4+0d5q4i+KuobqCsK3IHiTQ+p0pb8j/sxskS/DvkwBF1dFuMIBdjm92UiFPIzDiOhHbQAn
RkmCp6DsIEg1nnFOHRdQgGf5T48rITg59KUOAWZq4nvek20nawuvC1w9DF6VtthxTzuWBWqrUGcV
WXXFjgS3JbcH0JVwhiwcdibIh3yhar9/36SUUSXfGvpRETsnle8TGALfbmEMD5OA+a2FyVTowIpJ
WIkPIiefIej4CG5WjFtmRX6I28/bbc28zddoOts906KSi5hJ+jHFNkKrPlj/83YD8szbyOMTnLXQ
SdBOVgSeYkZvMHC9wCrpo/6hk7how1nBK+BLnOibqkmXlHcjElAy0wDUCKlrTzAkQcEsPdCIAWPW
kk08+JuhCEAtkNeFX74Xg/cYauFeBIqua9uf0F9Ck5S93X6Jy5QlioXPOn16yIBuOwwDeALBOkF8
AwoWshZbWrbL6lX5gcKD0qwXc5n0y3PbV5t01NOouLaa5iabKCqanPmjw127VRy+BD1nK1njvbQx
66A7LcIfwwbe8F+tTQMUXBK8UtbRWml7C80AYNvMn6Ca6BbDxl8kR7ZlT9W9GNiKGzn5brZg+d98
4t8PMM0K54I2FF1oHHOORbMUAhidx/kxTXv9XokrpGHjxlIgad3lQwYIb9lsAUhchaEEp8EBzEKK
xU+WTmLouXoj7qM6DO9SrX2sch7YQ5wkKKAQ7z3qAUrlQ8qTgXlkV9AUmjltPliAKyNNo09GYOyS
gq4gaQYBVxOfK6R4LM6xJBgQ/ChIkdqa0S6HqiO40Y5XSpl9BLCiMMGm3HVN/sJ59Ikxivv8toeZ
LugZcbdEBFjmSuc2Kc/tkIoPsVreyXm18P1sSRNcQEmekNrcUF4zQKdMSCKecbIEcaMsbS4RAvSf
d0R+/iOK+l2p50BqhYPdisqbVIp2S4wVbQ3MD3U5KLDVMCS70vJ3AeI3XSqwkLZ3oo4bLjWB6FUa
7UwoSAZxJtk9DoJmpao/ilhZVAVxax+Mrgo0u6WsFs9aKj9lpfQCK+qPrktA6wOGnTSQ4YqleBfS
+LHn9Tvo9NILLiOhuK7zd52kFHxDCRpHCiKHrnsa0CZqb3moz2v8ciEb5Ihj3inu6PvMVL0Wb0bi
PvQTKJfDceV7vBENKEBjLfRPOm4ihwLOMINb6flbyJVPKB4p4Is4+HF4aSfMjeGBpRQIGWnkMh9o
+bCiZpOSDSuT2ZqBK1ucLy+Av57sK7N3FgmBCTCkIMz142DgsAeqmDUgPzISl+XYhZ3GT0jCH0FL
m9lZTevSvqY2bllw6QI3N8iIxuc6a1dIaduAD+yfUNDkGMyscGw2hw0K5se2QUCxyn2/UlzpFyBm
jn9XCjN7kmkd+cUTTPbneiJnUpeUILW8YDR3jupWFmSnbKE/tZb8opS27uLO/37Of+ba6nb+5pON
OAgNUqh1kQ+PZtDpAFysDWPm3cbhNF2sz5uYLNaKmLYQAxf+Cad+jn28AeJVoJWWrn8OGPqS/BrV
zcwe9tp5h543OhnjdeQ3fcnRKMSwdg9blgJ4RTP+9J60XbFl98F6gPBirhuvjt/f40if3NFopMd1
U5T7J3GUfj8SBE11psT2yjb5/MWm1d5DWAWpOFT+CUp9u1WjvaARsGbbbZzOOnROagimg1If96Vn
0yLrk1T1DUzHkUfVQGDWgbggswRbT2I2LLIb0eWD4XS9MTMj5+aDPtmjD6VngJOKcSkugP618ieo
q2ArgdkI6Noq25P3Udw3V4RymU7EGn82bPTJVqwXe9J6CkJjss1XZItBYyNvgZO/5AA/4c7Vz1+L
xIi/cNUkiMQX5eYqkyRcIBT6MdReAuY9BulTAGF+JLGNr7ar23H/2uCEUhcNQdBBcf30vTcbJW0U
QYv0IyOvCXsRo60C+uTtNr4MbqaT/awRbTIDIk2CmXbOtSMuKC0thZZfie9Q2WMqlfKYAugG9ixS
HI4cwTe0Gnp4fglWC1KKBr6UKvcLCYxdHdhBGKm6hf+RqD+SAKxtwIi9ewapBs6GXbOW1QS8I6zw
npQnFspcLE+prJw9ZsGcQQS5Fr/OX2my7UoTVaV1lunHkqJsXi2glmUmlTZ68ADXg6Ko1kWdLuvm
vm6fpay+y0BGQ3UfxPz3hCEN2fU7Di6xjkRLDDZQs8zEBzhp9O1dVWQLn1R23N0PleF4GbCk/VPS
7Hl5bLp8J3bPqgoaJ0jSg3pQKKqUkjkPnotRoWkYeMh+4jwMIx5lEp0Lnio5YxgVjWLA73yZJ2Bv
Cb19e1x83RFNx8X55nkSSlqpUSOAdowjeTTuQIZ0vDWSiCv5s1j4nzCmO46VndEa1z2g5S9A8l7e
foBrMw3FXphkKCK4FCMTgfdAbSk4k/Z01cG4qk+BbJalBQrPlkMzV0d0ec87BhIRJzGUzaIyYCok
SdSAsR7gOBDbNIel/TMVX8H2dvNoy33cces0sD1B/SVVyb7gxYZUoCymDtWitzYG8dPjO6A2TZTi
W1V6MMDJTMLALAa2I124AoTdbIy3pH26/ZUur04njz3ppiQDub2EEvlIQMoFOA4UdmGZNoDa5AGI
bt0IP3Spku9ARJrpoasL29kXm0T8RtO6FHzr4OQJgV3wxtYqSEBRvET4XAbo2ow+75xJlEcJZCOl
4MKcVOFtTGRV/BW+PiYNckhiAM+JXtuqnYmM1wfg7wExzsOztdTDeaoEKTc4hTCbIihTF0LD9gHu
BUJsrSjVTLC/+jXP9viT5vowwZVplfinHhiUQPwsgP8NBDAL4+PMkBn7ZTqzz08T45OcvRjzclGK
Yqxh6bFzynsUmtmGBeOzg2/Vi3BWdXN9Z3f2ZpMdKxhHFRclbEoSmC459Fe3KCxDM+tN84qrxt5u
YUJkeg6dU0JOLaj/3A2dNTyJlMhC6F7Da/+EstzGNGj2C3V8VkVQLpswqzXSz76QNiC92Ejmjfdb
TmJEIW6B6rUmQtUsg5tYNC4L+Cr3OkfvKKTjkBxzlKCqATc5COm01h1fyz+0gHzkYbrWKkCuY09f
J4PweLvjLgI/pvr5sjaZ6rlBBh84K6QD5cL1wfcT4ePVscK63czVrMV5O5N5jQ2JWBUewwJjsAVp
Cxu0GzMMRs8niKxxsOn04BiJZKn4e4bDtgxjBL1VnRa04duPMk7r6Ug9f5LJtG/lTISjMkZOBPee
kMJWoXNvtzD3TSezru49sGnrBDLP/CkgkA/UH5X4cbuN6x8UBe6wrcK6gmD1fcIFGe7JahkflME+
p3eITZbIKZyQ21lQl57+A6fza8FEO2tx8uEKoqawFMBriQt6IC7QpBv+oW/pPVmMFQT1AqBDYARn
rlSvbsbPm518TTHse8w3NJttq3cVm3HBgvR4n265wyAenyOiXN2jnLc3iWQV9SsRlrqILJA4OVHo
4MxBobC2UKLx0KJCo9xD6YN7V9kE5xWIQZDM4ZkxW2RAxkhyMVDPvvckxMncJzIfQyoFbMZXBRDK
qCUUu2io7ihWRsCFgbsMAan13A4pLxkc0XbX1/Bk0XITDEkzjz/KdLAYVKxlINqd4UPZdKjZHafa
UusbC3e9ttavBNyDJQJqO33bz98o/ZElxTYOiBVjq571uZXjmKy33cxaPzuGJ7E0wv2RllTjnhqH
c/6U2DEY15tx3ShW/VMEe0TT+Hl73lxN8px37+T8U6UxLHXHNqMV7DGQIsaKiPMkX6crdc83ucOt
wfE22VuE+8GfYTwrcbi2BTh7gGl2QCVZoAxjJJSaNRR80K1ti/BnWB6qVlncftnLOpUxuv8eQtM0
gVRJuYZjiX709wBVIw//Y6xHQyLXmiuCmwkO0yQBzVMoBDhmaTXsKO4iqs42jJeY9zPR+2q2//yV
JnGvC1DUInl4JeUguYoFZfEe495V3OoR24yZZetqJD/7fpOQB5SqL5Y0wKqV/+qjBJncdRq83u6k
uTYm8S3IchheI4t6ZJrmlO1oDpTD1mFGdHJ1w3T+3SZhbZBCuWgzNIM6ETjSPMF83V9WC8EKYdNg
AdNjrIHosedOXHPhe3rHr4UizuQt5pt6B7PuFV/CC8FsHWHhf+kG53psbhxOQgqHT3quc0KPtULv
WwVeZb4Kgq64qcHdvN1xU3PMr63g+SedhpKyEEnN8EmVXbgfAOaBjJkt2F5eCJvWli0BPoGSi8KE
deAi0/Kjs6tVeC8dqu3oOqzvC6BIIJwx81mP5nFc3lg6ppdUKdQ+Qif5iDHeash/gER/+9Vnxqwx
SYZETdiBGyzSIww4oNKBQQusFxppbo8zzuVbryF/3+P4QcVh5YUPXLtw4DDFXWHxE92Cc+zAxWce
zTMXXKZ6uyLvmsSAGBmTRP+qkZRMvlRWvQt2/fPs1JgZq8YkurBB9GNeIZR11uAyZKhHUEKKouF0
VdgDlqHSCt25CXKt7uF8TTAm8UYrRL3wK3xUeJcFT6hTk8z4jb4WO28xlqHqduMiGkhHb6O+jVq/
blVDGBq0zu0hNPfyk3gUR6rg+aCKH5WBWwAcgJwVOBr/oKE6M0/nJsNkHwW1ts6MEAuukaYHCiJa
ms7V/X2h1y5HKgWmSyZQc011w2HNFAoWNkaqPZpZBhb40J8kckHThDWItgFKtNn58JRA7aUNFJGE
wnDPRHrQCNb+i28XH+Wi8lzQRYdu5vX/zS7r97NNZlFeNV0k5Xg2WTXTB8mObIaDqikc2UoGxBf5
Nt/GsnO7e79u+m99kck6ncjwPGfJQFEJAJOtCictc1evOgdQf5jAjQAhDSO9dYp7XTc1q7FRMRv+
RNovNsP5W/urkQRiVl2DdBdQxUmo5lKJtSDArf0oYQ9SN12G69CqHUF1IUNGKJm7Ubs6vH83OI3A
oUryv6o5PO2nLkUovjWsqJZtSfhx+0tfHd5nLU1iccJp1sFmRzh2+kvVbSI6w4u5GutRb0Q1KJ4v
qYNGKHGey6V2HNSfcfYjxniG0/TMcLm6Kf7dyBQfyHDRkwsEjdQqopIC/ycRwUhprVj4aGczf1+1
XdPBCS2KJKEQEhL0ae1XqcG8g3oejrJRfq92gLbAZ0kMcB1YohBeGUsg8uBB7bMF3CocD4bwQd+v
QAKCuzB9DELj4CVQuxm14Hpqdgg10YEjuJUV2SOFOQZcdOC8Fi4E0jhSiKStHO3LbiHBfNPwepsP
4TKXiUUyvqLAWhGJOCHVH3zpA8aWduB3MMLhTjTED00K3FYsO1li7CQ4arXyMYbyD+QKs+wPyOg7
SufDkI+8p94s1eyi58dLAUnVkGJQcDk1FY+GQ2gMIBcYgH75e+EHXOI3WJ8WsJODgwV3aivjVvgo
3d8ez9dalUEbRN9ARQIji++LfpOWvVoYPryjAP0guCnW/A6copkdzMWswbuNlX8qCugp0vOTRSGk
w5DpAwqVUMMJNvU9GrVuv8fFkJ60MNmJYuOYUa0XyVEJwObXyztQTOAAoh08rlueNFfOMU7zb0Ma
fUVhATwCamV02CQMQJkjtNQoBaRJxn02QDpW5RYrbyPYc7Ht4tvhVHk+e8Y/P8/1Gr5cMA+TNQKH
eXTwQJHQ7W93MQbGFsBYAL4BA+yCyqgA3OJ3fe0dQTmFg4JZo+gONiC3G5HHHvj2ySatTN6jUvwo
62D6fpIkKdil3lDVj1zj5eDc/u8wKM1//83zf3X+6z9/wvn/Of/1v/sJQ1SjFJn3CrU5/DD6Yq6q
d/adxy9/1neqRECRGrNp8Ecd1sgs3UnwhVwStVLMwU+4XYK1LnuhAXsgQOpCjW5RhUhMTQp9GFDQ
56YUl4LXwcwqfvWT4TBk5V0pC6lFGm0XiCkEGUHhMj2Ol23WsE0n52wjUDE5jEY4EMYOM3WxF2MF
7u8ADAPaPQLoDDKZyW2NCjDYN6rHDpEWDHNT04WNOM/iuJxgaAdaWJTo4yMBtff9yyl+W3o1LoxG
YFPjaG3wjIrQxhTk6F3uor2csnsoUe4TPXXEAJJGpF2SmWnxVQP6bcSO7/r7GaaVUV2r6vApxWGa
0/YYedyFJeEyN8AkCpS7VGVPegBzUhQA96VqgypuV7LhlHVpwTIa5lG57VcHOT6IQ+uEMazgEjYa
koKuMHp75HBtYvbMHJOnc2x8Yg3QMh2F3ZjSk21gnwQxEGmVcqxSrXAUnR3aNK5snqn8o4/DcdFF
stILspOQNZ3ZGQS+UYlamqouHTLPqC1okzekhW8HCRFIk8AAjLaQk3uhB//Bb3/m8FzeYxXzZz62
chHmJhF1fLWzqVKXWRgUBQVgPITneTPEyJXAklcEdNcIl2Gr4gr0vtPpboALrEdEN4DTW8lTW5Ww
poiet9ATcSWxYCWlSuxkge+KcryA9VNnDtB6mAbLbdTgm8q4CchRuaBp3rot7+EhbI+ILrDPLVF4
leDhCnVU3YuugltDXcvtXGld2MO5pVc812SPPQnn9SZtEvd290lXFrFv3Tc5pXlhMihdXkCGpfBh
UYDrt04LSiH8VNV0/fX7r1/9+T9///7rf379RxiElQjHTAwvWAUs5agZFrcfUpsbY5MI4JOCBTKs
Xk6tL4oWGzzJBbAjeegVrttylz/k+TDs64El26bSRHOo1chRG3kZI8RaRMAOqu+FB2SM3J5CDhcT
m41+S7UKb0tPB50tfvZSX1rUYDRaWtUsSevnSI5TD5WhEtzOCch82BDC9jKO7xMyHBNfuVMTbd8H
uK9PfPkEaKbqpKxF7osYOPkpQrOOhY4DyiZKrh4hUYpcEkwbeXdoergCK6j+yaA5SX1hXY/OejWQ
aEDwcMOmJemskDSnjgrtguoe/BTToUbde2Qsurr2l0OM6pIaZVubrma6VQ89EusQfy4MJeoWsEDv
93ksaWbC9BMcUuD1zOVmY5DSkcsC2o4wKl9ud5J6cSCaBIJJ+IQfH1RjFMWVuhGVcDNLFMwH3tVw
DwZmTajg7WToIqp/iP5W9/C7I/CBzsbdrTrOK+Ypj6Gi9bAmIi1EQMkqMCAb1Hp2R4i/1bJgFK0p
J06ge2y6+mlo1VfGm6cSSwZ8PsCQaVLxvTKqDU9VYmLJOIAan9mSBC+uPvXsjuEqmeHiDmLH9qkR
cWTXBw8mM9DBmL6nwmm6f5NSmNX7HSwzxUg61RTPwspsj8X0GXIkeO/obJmmeBehLnGIqJvqWUMF
trTJhJYdooynySzj5TJOIcTCAUFSVMPQUNb1PU7FdU84kyUsgJCfiyhyZKDf0yeYh5mema0Fm8zs
0C/TZGNfnrU42TjBzz7KG1j44Q5Fx7i1ByR123XwQBw4/MxmrK4u8GetTbYsRUi50rW9fsylwO4R
R4z6B4nnCrwuE9WTl5qEujIDd5D7QNKQx8ZRflUjZh0ZinHhsVJ7/m5h9itOwlZHsiopB/SbstMP
Y+ovfAZXEN6A4F7CzHLmHnWcXxdbh7OvODmONGDiNHGH1ihkhaO/rdBU8FYDm1rCqbYHppfthezj
9qy/OulxzMZJCwdIY3ooMbzYG3iF+5MySmy5kDfUj19E7xDUM/4Dl+qZsffOWpos1pXmp41fwOrE
03yoYOD7neDVmp8RnFN5CwenbHB6v3xjQ2qycEkqyFlL6gS1hgXDX/gpYLRp5vBAcmmG6YMCfVlo
nQEfqBoNi4ydl8AoKgD7MqHL21/p6gQejzrQfI7I3Glo7LO0zkNIsjKv2IM9BeK1d7zdxNU59K8m
ADD6HiPEuAKfHFL8k9zD/zxk9njJpPO5c9v1MX3WzuQUGkJ6lHoMrxLCqUBz2UJz9MfO/kuL49x+
qctUNjod4GmY2xANFJWpKMvLOthNy15zClbdUcEKh7xi+5H4NgieMG9dJMikM1x3whdyDE6hi2WU
j/lFcS6rflkWhEdRgHGFZgEY3Qv8NoMgOxyEzDsGqhfDNDtZNVXhqNUAxGiKarIh6aGFigw7oxQL
rf9DTbJN6UUo84Vv3iLiGQQXuCqDfU2wqY3MJZW61rsagnghNTMC/7FAZ+80GbfpQw91uZIPtjTg
Tkkma/gtb0V/tFlM/4e0OlAwv7/YZGIZtKtgUs1RhSA91cyz5Ca0USvkyJU4052XV5RfTSkK9Bco
QgW07Psg5ZDASKlBPFRnogLP9B+UYzfqUszCbgCMQ2VL9gB4wfwKc+1chfLXMXUCabSG8rzvLYdw
5qIe0JnH3lfXWSPYUt3vqxwKXw8mJp7wjOJYqwiQj+pbGwwNU2rTpZxwR8k7lwmfoGrC7TFz/U5f
UsoeOxjN1XK+xIkRZr8/iTYTzC9z+l/1ur8feNIrdIiQX6wj7wiRllDY2cpwfSf8VHJThbBh9L3c
+bN5n2sd9O0zTXYauHmnpCMhrhVJeCjb1jWiXZspVhbV4xLihPpzIwNipKCvEjC3w8wRdQhXxHJR
xJF7e/ZfHk2+J7wmD9NwKMZ0XglHWBdtCAtQl/oriDxs856LsjRvN3ZZSYHDIHRSEiiRKvSsU2Gj
J9OAiWkuHwG/4KZahc9JAl9VD/bmYXWnEnLq4F2bNcG9mFFH1GZhlZfr95h+BzIKwl+4h1yUcqCS
sA/gdwNodmvX4PhXcGQB7wEFKrBiCJ/8YNGs8gRWHrUFVCZOCc9fn+D//OD/1/9k93/uFap//hd+
/4PBaS/0g3ry23/e5Z/ZY11+fta79/y/xn/6r7/6z++/xb/86yfb7/X7t984WQ1ozwGuyv3DZ9Uk
9VebeIbxb/6nf/i3z6+f8tTnn//44wdrsnr8aX7Isj/++qPVz3/8gYrUs34ef/5ff7h/T/HvVvV7
0l/8/c/3qsY/1f+O3LAOeCKGPErCR+1J9zn+Cf37WCAPoxqiEknBpgbrOZxv6+Affyja34H9kEXo
JwFkUXG78MffKtaMf0TUv6O43kDhOVh+AOnhtve/3/vbt//dF3/LmvQe7nt1NT7Nt+0cVju0Dsoc
atmR5Jex9HyPWExNC4j/UYM2MBizxuor8B4ejJE7jqPNgFNmlm5LjTwpoqtlo9owRURNKF1ojXLS
wcaTm+6xVEY1PyrvC+ATzj7kXw986wGBtjTGtRCRHD5IMAOYnhE6HyywkPSocW8h0sDZdKller6M
RClZ4xeyxWRBV7C/1h0AG9cBi35UWdI8hkXar1gYFyBAgGiVgtK+TlExBZNCRV6xvPp1+0knl0Gj
bRTqzZEzH3Of6Ds62Rkn4tiDajGYg8HzV+Zrr0PQ8x2jVbUIyqZZRX556HNhsFmt09Pgieqm6tPC
Ujod9+U+k5dSAMfEoVFW6JbsoCbJUumGxIGXc/9W4jpHzl+9issHjarVQ03yJz8n6kZq9DaCS3YV
Lmqj/yhwzgySxltVRSDThReEmU2EqrnTqxdRofSJF1HtamK805Re33gNFdyC+GlgpyUyfJqgOigJ
5LbYJmxdce0X3HKbezVp05GaBRdRQRk6uGU0uVkksKmBtupQN9Gs6O77dvbrewKrAIERZg72ZtOe
HwQ5l+qu7M08F+66JtJNePX1tsEE7sa6FpmhZ6yiwlvVfSZtwZV96oMsWkaSlECdR/uDpjcvt/t4
crgbnwnKX0BIEcLF0aRkPKic5fKKuJTg2wcIPCkUft+VAt9mwwAJ9VDvu1oUdhm3kc2mD22c/xqK
WLPKpO3fUiaeWCOJM6vJJAs/Pg72irAKUkEqJSN9+PvjILNYNW0awX64FnNHqwNcP9CoczupSE2x
Zq81V4Z7UqciLsWR5UF2MEUZPcijK+4V+aust9KGxJG0TmN1xVTxVe8640WJcLveNuyHlyt0U6NA
HuVPaWKnQ4QyDzkOVnB5YA7QTprZ5VWyyUgczizLVz417nFHo0TNgCWwrE0+dVaUclxwETbWRX5U
9BKWoVLfmG3gf6DixeKEtwATNf2z7r0rnRDjhkCTwS3CSSxlamnf7vnvu4TxSyMvApK7jMIvGeFo
EoaM3qOMVRLaN9LMM4MWEj7M0fs+FtN7RYruDe4rq9ttToMzjrpQD8u4lRhnAGhQ41p+Ntr6dogi
BBtcRbDsWVBjBBNSoGAJ/rsgIPQNyuA8pV7B7NczWy9rH5uhNNxUJqEbJi9qAtpKIhkasLzSC0yW
vVUgwcA1xbljJkpP6lawTOHbYkJg2zu6UcAJ6fuTZj2up5FXYmavkpMfgxEAKgjBVXP7ClgOcpdi
LlSLosvJs8JAnPUN74F2tbeOmuZVEKPBQm6/2zSDfAKLCX9fTeIByB3MqApe8g2cfvdiWj7obcMR
4qt1WRvxHc/5EfCnaq+mfmz2tcQAXYHM+nY3gISGp/+d88DbYW6puEUG3RsE3QtVWwjTWtAJ6txM
ythYCYCgdDUp72EqLWxq+C6bRa89eamcPVYC87c6KpJsMcs/xT6VD+Of8Txkj34mCxumscD2SSg4
XZCjMrmsi3sRd/kNsDiPMaOfSNpGW7hxaXYgeYOblu1aCFv90KilDocz9uIZLFsKNHrrvK56anVt
McR84yUif8bNVuZG25LrcB0HQXapNAAaUHnwAQIQ1XWhadlj6pG91ycgDngyc4ncYd1UccsWiMXr
18oVU5/babwTcALfMt/H6ymxtGqbjDyl6k4yfPKcdJXViiTYwZNNNL9iXOlp3MyGdDAryFCXoD+1
a512WJnysT5JxqVLwUv1ESjiJ13IDDcRKThHhUFOoghdNRgCZl6w+gFRc7iLvHzFJSqD44DDLiIB
2+eNyPaa3G9RyoeI17aiO4yG0X7Ey2WkcmRYusDf+f+PsitrbhXntr+IKiYBegUbz07sJCfJeaHO
1CCEmCRA0q+/y+S7w9e36nbdF8rudE48IGnvtdfQTioz40JTF3/8AMe7IlXsacLJ/SCol5fev1NP
BZfJxYbIet7nMB+oN31QhIckiqrtFIX1dZ7ZuE2Y2+Xz4+bTjwuxC7zLuXxVfjyntojcsylFJDEm
cPojkpT9feig6bSqWE698T+cKChOvqicE20jNx/Cokl9MtKn9TJYTbdOgYJGD221qane6L51/6Ao
O7bkNxKsv3e+6m4I40xOIipgLsUH5GAXfpzNQ9J+88fpSU6le0h87ADAzoJLVaCVcHu14Sr8083B
8DklZZ21VpXnzkUB5XbOqewbi+8bjzojM47x6k3Vn3Kh4lUin2P7tcEQDxIiymJYsZt42JMOCe0L
8TcsGbyPErZmadSO9qZCBSAQgfAZ71v/qBgNDsgGXvJYGYgsTPN7hC7nlvTIOmmb3fK40ZsuFE/U
GfdFgaxNO8yfCA1icH1WTlpC4HOqp7kHnd387Lsg+i3aYdtw57IuhIQk5R3h15BE8pN0G7vTuIUV
NFwbdy2EwpjFT04Zk9x3FrLvZu+tLonYQAjRQsOAuSqpMWQri2eLr5Cn2K6WI+8KcuILqopEdViX
FGSBwWW7qE38M6SeKm/Dlh/8MRn3NCkgLIUHGoZzqOHWXx0wurw5SQGmbllFh6GOI0yr+2+MzvV5
6kmUd7A13HWu/Sir0R5HB/Nx3eD2ZS4rj3bALDgAWwX/W/zZu4acIhSp5cLP4nExVcBzPdbRGUnm
O6lC8rL+bcyno7PwZ0zKRwWiUCOXlHXRiOBWY/OC6z9wp+8/OXw4MouRfSaTdnx7DO8zlyABfv2t
1hvhuh100XGh6g/zk2VTlE63ZUvdgePnuGnSqWK/VgywwYKk0cbhywwEVHiL3YUk4hcbawOLSNvD
VBUiM08gqqfypJ/NY3VUwSQQ1xuIF82eyrCkacBnclrfQTlNL1RO+dgmy0U4MwPDz42fJ1hUpZYU
FcBM+MMizEFvA3/6VdsY6NQ8yh3HsXLpB3uaWjKerd8iXynkSFAvm+RQhEZue48n4E/dgrhnu64V
P8uOwPWiN59DyQ6hHM0zCKP8bB2EEMzVmFaSVtuhs8sxqeyVFm5ztV3r5kgTqjeMufW9VKg9IT3b
S2ex+0Do4kQR8LYvfoHzEB161sfIQBDHoh/cU1NDEDrPS6a9uN3MS62fuIlZvrjBptA6ycFIqs7S
LQKM6xDexEtv+VwfSRgyfSNm/vDYoXFjewEi3V5DA9j463hMWhntVSm9bRW3wCOtmF9jmCtkQcDf
epfNd6w+KBiNyQdfkV3AvDKvY2jzAHZ0e5dUUdp3c3EaH5fY6wzSq9w+K0gk8hk9curHOJgC/ZMR
GHaXvRO+VLrYhjN03Vg25MQGj5yCPgBBYT3geXlUVjhHtEbtzrRk2DoN8o36WtMLJu4NZLEt23mq
3/m8Xw4u438NwvbHsjZwYWAeLKW6AuL1Ut25M39D0Kp/KOvFP5ZcYH9JNGC8gWCwOQUjwHn+s5DY
ytUIWRLp23wO2v5QTUBoi36sXjwn3roaiRC8m18jLaOcHEdLyIkKTHWrMDDfmfOkp+VadNPzKAUW
uS+rHfgaGpNVq08IQdyFa89TOZ48rx0XjRAmxUC/5XA5eZYN8oFrT159lyGeE0Lr/aySPR0n/smF
gzkfDuA6aJ9c9Aw70BKvxJ3HW4UTFWKpuMunxtBzSE7G9Yptb2m/ocWcwDNxIadi0ZgeeIHeUEEN
QlWxIKZnRlrzbFE45Ynb7eukpTuwVNlmIG117JlscpUUxzJWwb1Hn7RpSm/emrpbdgjwyCbV7yvE
SBE+c0Sh4LIERGetAgWxqxqER/gCFB7aV2cv6HkW193JAty/NC5gY4Jk5q0g43I5tnUlz7Bxlme4
sPMsibXO4YEo7/D3AFiv9qzOhTNWG1nMwZuo+2Qv4ONZwyIKhpuDt4Npuc7miZZvXGSWLuW1bg24
QR19Wmo5P+G1xblUvX2BgQ/8ceb9jJk26BD054LiKYOxEnpnjXCwKLb8XA2Un0eO8WpQwWenFPxO
pnDLQrd6IYsD1Hyg3QEu1xOs/B2V94m4LKSfgHfY5TUZij4VY9PkoDc7G2aC8exWUX3grn/QxODZ
kIznsSS/qnYUV+U5qQ2m8EUuXbnpYfp4s075NrQxPCOo8OCeGy9bLjy+F1ELO+R2CmVu4tFLm0Gj
yiMqrQPenfzHP4v8CageJ6V2C0BIxDPgN3pRDHh7DObR2GVB9i6mE6+T7h0LOo+gYr8XzH2lUGQ9
jQWcbLtAPnaburwJBhAf5n5IXlu8bdPftY74zbrxy1RWYrN2A3MzEaThlSjWl355Xh6zBVQxdjP1
U72d9GC/Cc/f1Qyd4hOSs+zvOUE11cVH1DYoeEtjM9H27aZ7vHWkD9/NA/CYwwbHwINEYIfomtS0
fSrs/OpVM9vCTrzcY+osn/3gqeyggATMdI0iifOOGLHtCzAkkLcB/pHRZw/MlhzdLjBYIIB3KwsH
629huzq0H0k9/E5iOBj4I8XdNHeq3s3RGKIHhYPN0MjtyLF0vTny32yjkVYs2JvW00eg6T1Z2vZV
Pk4jWVWAYdJEUnMf3ao8MYZUMN9twBwIC/8A06x/Egz/TTKINgI2Kb4bwjAVOUwRnGH+vUmiEfCL
wIPa0mPs6NrE3wkoUu/o8qpN4+jvgYR1Q+Ukx2GAReacYLaIglE+rZeyibeKhOVNTuPP9QOvGCY2
Qx+Rg7+Mu7qx/wB2PLrLf+t6MMEF7hLjZfvYtf+OZ/nL4DZFsvho5RqTwaa3vPiWFXswsOSlY8U1
nKP5ypMe+fCh0f9EDvhff/6R0gH0jzz8ZeMk/ltLmSCiDymWGHzwXiXZ0rMqZ7AozZg3jVnvuuM+
rAawerukPNWMyms85UOyq7o+92lHz3Ps2f2UQLkPBAZCKXhQX9147K5FzZLd/90i/m1sh6+WRlAE
eIjH+UpQ/tuLLQsRzqpGiAvzBIpzHukUPrFWd/MJ0cTzyVb8PvhFsGGqnN80R4yv9YP3R5VzhhUr
dP2zMOlaRGLLhH3eEsrUF1wfqArpLnFIkoVyMUdMKn8vTIoXISX6mblgeSVd8gkqOg5JOIlV0jp5
UtHwn6Zqj9Huv90Oa546gsowXAav+u+Dg8XRtRYcFJq1orQaJ2VmHABLCV267dS1iHp63K1OjIFl
2DpwhXaL+v83sHp80CuX9zHVS0JQyv42rYGfEZqJMLYpDIi9dHJqyJNd2KuxuU5uY9IAGFkPh9pS
H+QZmoBRNw5HomVWwTPnN0aekMoCLf+HO+B/wVWPFxZFgKngQAy4av35/8BqLEVYS4tdNB2BlJ2V
8M7Iummv5SIHlKTspfOaXxOG9lunZXzTjHV4mBSfUxGH5QWp8v/E0wCI/7cvDNYGoKTHD6NmQNOI
z/337aasujaShYddrZZJ2nW7L4yBZr5RIAzqYjkO3gRDxFC6nyrpf7n04d44ienQ0qbNDYfxUAkA
zu3ro/Kb5uhUErbIlCDHVDtwM27aW1sv3oUi3qRpyDTCUchPgc7Rb1XbHPnU2bR0pH2Oiu4PnP74
cdDJixxG+aREKZ5WCDz6Ppe6u9YdNYjeeVQIxAn3cBghaNu96FpXvN6vK2NttBKEHaANxfKwZfXz
C1z6qolh/Mx2jDnjLVb0E5/tvVGAZTuvWNBrnpJW4a0wFr7yiD6tSMNoVXPzkw93+4Vu27aC2N3p
vddycc22UQsK1UeLpz3yc9RmTgOigjfW8ueut/JQIJPwXCRzk7Ihdz0ZXv3HpfPRVf+rF52r4ICi
jcDrtebbXisA2KNeYKcvY7mZWFTADRNZS2H7l0RX9meBkXnqthRGNVSwU1dy9TQn2E4gQDk0sBY6
mJqId3zoIfovxl11X9+K69D9nBT+EZR+uvMIegpWEbJ5BJCdEkX7O6zI/moKqXIwC5BF4cB4baHu
cHfhFn6UM4lw2MRV3oRekQtdfw5oi/6owMtcjkhXOByFWVj73VYni7iMdLzDRNP8CE2NxoVN9L2A
uUJWjkK/LnSUcNxu1c2ITaDREyNNGZmi5Wg+SpjLpb72eO7aCGzYxz1kNPz1y0dN7iXtqxGAPgI7
7CvuAi3C+vZR+KNimEYkm6EImuIFZJt4OQeGqksok1MAqvgpLqFycfRzrBp99itXYcZDx7NSU7jB
ktNZ4HWPwNn2lfNYvGIQ9HXbxI6be2MbvD1w8PMQwQrMjfQmqSv6nXePwCzvF+09ZL+o0D3rbhGp
FcFyHGFwidFEFB9CHzl/hcUyjswCe9L62hI53hA6lI5wY8ewnyD0Nu5wq1RBTn0FW/0OgHYWDuMv
yCj9t7m15fW/nikRlilogH3mUEqfpZnRIM46/paAMjogijhlBkqw9Y+4ju+m9dIp3KjmxiU8kpem
A5EgiOH0wsoT0cF97dzhmciOsAxAyQmYeNPbyclHtwnhsNr9oL5tN8yrnV0RzHrLK3c5VINNUjsR
+wRlbrn52lxtl7AtwujeeQCaqkmqw7w45Vmg8oE3xNJgAcL2EevTyxpi4bvSFvM76ZcrEuzH56Ju
62yp/d8Cc7+XqkHn3Kuw3KJv2MHphLyIucDpRb3fsPF/ReMfXssaF7dj71FJ9JkI3Imece+FM8vD
7E2YWnkjKAswtT7Dc/YCN279PC6c5jEdUQB4UfWaBEqe4laZPkWOsjyxIsq6gtujDif3bMP48193
whBPV4sMvKyrUEkgMiZtfZ6c+sd3CxHDGPTk3NFlOriOe1F1Ip5x6gjMAJYg8+oJi6cEB6z2LUz+
3Ubdq1LOGTQL5Qbs5xtIv91lvchxQDAh2mWMChv/gCh19oJQTOhJ5xdt6hgNaq1BWEex4ggguIHs
CTgB5V9iivUFI0T/4CU5QfOZrZ15YjF+WY/lSGGbWHSyi2YH1slODTO0x6sX1n2th07s12dtcuUF
ZISPM7OYD/WYFLvQj/W3xC+OvQ39zbrV2qWQW0y8yoMFTnec46XJbQTsNYmuTaANalVwjkcyyuPa
HosYSOuUwB3zAYYhw8FPwzYYnisF/+ZJ+rv1j8skcXYU33Y6BIE9B67Y2a4+sUd9NlTJzSV1eIxC
f8HiUfUeucjbyMEA0uUhclKdAiEgwXhJXDZmSolhpzFc21ATmR2qma1bhvwKowAs95L8IFb5b7Uq
xNXY+IeNwYkaXXhlAGOPYToWxJfAcyLEMMCTwZihODWFhV4ZRNttracAXOy+O1QwHN4rwmUWACPZ
+LLszxUncqPayeybRpPN6DpV7khm4DeU1Pe2i9GGrMXIWqk/0BzWBM5zrQK7w3ip/4SfBsntOIGt
rHUL979yx4nGShhAWk4VamrMBwKEYgfHAnXubohJewy94GSmznxHVnyfGT3tnVq7W6er+tSZ+Q8X
+PYW7oDOrun5N7IU8D7iNNi0cc13Qxk1UPg5/gmQ+9NaJFUQ9O7h5+DvJZS1oW/tOVxCSAtwxuZl
3ye3YHp4xgzLrwDd+q0rPbUdIzTakDYGWZEU7s0HBJjPjRjOtKmbbO0wA+HCEAXDz8YkzS/HjA0S
QnS5X5ENeJNPG/o4OWk/ffjRApIP6ceNqoP5fXY/ykFfwfWUSOIWPxPcRX8a/Wrm+bUV8D12anud
2t9tjxGgO7Tj1lk3iWDAABw8IfmpjEEx4sn2eYzljrQR0kB6F4Mwq6Ms8AP6EU3B3ezrQRd3vwdf
s4cJGHJph+hpfVUT3vcJHmSIuGx4PpbOeEZx251qv8dbXtxfcdgkRxks9CTRuHXSBxozzdNpZm55
iuc+Q7seb2U0li9GEZHhDLCfbV2CWpN6QytuIWxBd5g5zFlCi2QTJ1W8hcH1RBj7Kcyyd7FWbgYH
MY6JXg558zjH/GZWOzEsU1rPnwUn7N0N5MG4GES2i+ednBAm0gs6qowjrSIVdTgfvS4s8SktPyy2
QgCrXrXzW+I2mcVURsISWQ2evK0DnbCtDk3CIMWY5727dBx8bNA8MjV2KCfogIHQEv7VzPyifJB+
S4wbc9HDcjr1tc2WZunOEaRLVxnV4sB8t5wOWA7iuLYEY4VIjQ6VcA4OQbRhpRNlaytWul1mqgnD
TRSraeXp6sk0kDi2KjzhG94ti+3eWVdW5wULM5WlX6VBZKBnLei7bvj8aQSvshCg8KsfL0MWdBrJ
GsDHwoFWL11fDLch2jnOX6XngpbfoiDFsDTehEjFPlq3W/aeQmLBCpnUzbc4ap10htPiZ9ODsSta
rz0qmcTBFgnbQNlM9dwWHEOgsYPWAPvdYRZTtW9h1Nb4MPx5jMZEp3UKi1GSg7RcnMDDfPUnqgDU
Ne+ODpvjRBZ9qVh5GWOne/WJPDrzMnwKANDr/M0LTPnQB0NT5Q1JVtJ5ObRVjc2Fx2WwQ6gSXNFd
/mlRNOSo0liqxpjv6kdV00+4s9xp+AfXlzAOH+P2/9n+oZtAJxFiSvYIWEn+Dl74oeBj6Ckk7bAO
5SvxQ/3oUlFgcRkeILoCxjWPEOU4njGnyEPMc2KCA3Yyc7rAf2P66QAU/2Ynq9MlXlrYfYjwuiAc
57zEsI8NncxIUf5QbrutoFnSnj3reYTDW9tD2F9GUV4aoU6JcNkB0HiSjkmkNuvTxp//9QP0yB4q
cfVtGmyJBsQTB9i4++dwGpxcURE+xQKlKFM+x9RBDGknm1cYzCb7Zaja12Wg9d6tMscN4jR4nA/e
4wJYF75Sccy3FFlXKXqe4Wo6Oj/7ou/SJSz6l0hU31k8/SkIf1A9UKGGTTDcAoPkJvB7cuuo7vLf
F4Z0kpQbd9jND4groHbJ1UQddaDgcbSHcDLxL7p4dabNlAdc8UNBQzeTyJp/GyaOvN3G7EpEE2Zr
V0echO5dYzkylSC0Tz19CtjIDytq0+IdsRL7t6V23heRTLI+nrxXxFAkO6cwz16FdJz1JqQL4knG
GShaG4kfUNgV1/XiBJW8MAfCOheuP24D7Oq/Px5MsX4kA0RZ6w5Ahuo8oDw/CAOL7Jma7ySpo4N4
EBEiWL4HyAIjqpcw/uf6Oawz5xcZ3TGN/aK7dTPRJ7+taepMfYntLxT7FcrDVApIv74IMbJTr4I/
pp/ss6nqX3zBETWFfvMUU119jYWAh18x6Xs03vpbJ0DqLMnwhRFY7UbXqp5unUhgSkJ7scEqG89F
PI7HeNR7EpznJnS+yzkOt3HDi01oEM5QDAohMjH91hL2QXTSH9wOw2GMNIGj0lmgyy50FtXD+zRq
KFiXGPeNoDxFdnN8cASz+5rCuHf9uprfJRwfv9A9wSfEOlYG+ZUeQmoqYLIX+Zild5Mpc7BFwxda
9xACjpRfEbSwWydl6Kg3UehUWTEZTPEr139rSecjNq2YDhgl/ISQjx8rf5FP1sXWSVu7g1hMbut5
4jeg79YA33Vm37z3I/RcdTdsvWHW6MOHrPUE+TVji0wJ/VdtbKg7fTVU1RIGG3AWXZxOTcye6sff
YM3sHLEhXhDP9Af5h8u7G7FD2/HD1yyZL3Z56ZPowzINMlfl/dWMgXuOEJZ4cFyxd1xIkpB0F0MF
ruly4qXr7MfHIwy5HGQ/sAJmo7BEKF2RnGZTzTn2bH6lY4IwsoFvEc8mTy6ZTU4cRV5QzfaZ5gab
ZjeSm2E6eCdqfGsUMzjePLKDbcwLd5CY7uriI+bOC62E/T6S4KQRj/MGrwbvyBg66JG7+wGjltcu
RKtrUWU8FdJtoRslGyrHNwvq1B9EPWRza2CQ52Gi4SiW/PEiJ/P74uJ3EXvWWtJXZ4QcE/4QdpR2
u6gSKalOjbkNIDsMbevqPtVusid1G26MpQeQQIFTg7EHd5GSQFFnKNzuqXeMaNPteRJCwJoUHm46
5CcHABAfcWws53yOgPyLJJc1dN/gCwKyawaI9KY5AIFov7IwxBygZmydch+GMjp2Ko52JGQzliFO
8WbMm/Yn/Nq3+B7MBxcS1L9o+VbzBzt0XBC4hpLyeUoQUrTC6VM8eHsrMEiCES4WGzfP8HzQz4Al
1I5SuAew+kevR3WP3FaebUvuI2+mneRTnE6uA/Wqtf6Ufx22cpAKhxqaJIk1dlkfMd+/DGHofVUU
gR78axccSpwfmeUl3SojqufJxuVzoy3GCr7AwOvxlAXhiFlnOx883k3gRRiAxBD2hY/7xHUQVViK
sNiAPzqjx6XVHkXr8Gx6AATcNYdqjNVrF5CfZoCuOEoktHFSbQfiDFtXBS26gH48jJBdzB0k0K4L
KKLAvJlQvQeOU1/ZNIG1OfKPDp5BF4z0GWYeU5D1UiB8a9kGIevffWjdfT4l2xGBOtdKsHgDyyr9
WmAe3vf123q4r5cE7vjlEF/wIqrLHMv5tYJkKXWYwMjIp+9oaJqDWQu4KAhVVoxgPoQl25kJ9D6+
6O00YKquvWrYqpgVwKCYdyaA1TZxuLibBi4iSIFysBv6iOYaKW0zRhC1qB0tb1NjuwwHeZuvbJyy
e/Gl019QqmZLUJl7a8r6WDk8RaAYbGZRuaUmrDSAjLK8e+Z9LPwQ3AeoMf0EpJyoLs8gUJlt6ybN
NtHQknOmi33CbfPkVdBPyDk4ouMINyTqsNSTHhIsSzAclE2R9WPH77HjwRO7HPimw+APBpfGuc4l
pDJxCFpZ3Vf+FbiZOocFTWADg/FuouwP1O/pOFP5OSIhB11t8pfuCN+WxO1PNaguBSgH0W/oPAiO
vRihAVDVvoLk5qb84lY9+8AhDNEnerOjbHn9ERI/D2vA8u5YnFaASZcrFdgUGVj45WYKK/E8LPOU
1WhAHT3BwCMSw6cP2GNbDvehg+K7cusEa0IRmLW02Tr3mYSB4qiO8FYKsTWOl7zxvqm3LXcQsyfk
T+lZ8D38yBnyAFBRujz4uCF3//IbNhyVXo6U8OWKU0k9JSCdDLSMLo4/fatbfDSKwTTYLp4P2X+E
iBmNvSVztTCbpSFsq12D4TuIy/lXf95gbIemWm7ChfoIjFjo0fjVy7yu4AX1DEyZIOzBuTvuOlhk
XtZHYNhgCY6KnKpKnSJ0bO/I7Mvh1GXyWBZ1jvkJvVQ2KtRBwRM/13EQPIPHs+v9cr48pi9XqHSB
KJX+1VD+4T8KbRRl9gDB7nvQFre+9iOJI2KEUU5Y39ijGI4dhWw1St7mBQmlAyX1fb3IooTsyfWe
12dqiELs+fJjcKt403ljhQSKGr4PFIOizCzEy7+et3Vnn6Q/fe+W8RH4I99xGBQxhoaKYkQMgjz6
5ifwlZyn9dEwFA4MCpBLNIGSsCssGocQTjIvS4KyANIeexofhDjTWLlpF+ejm1uYiinmFKkNuYH/
ZY/lwDL38W79su3uJUIF17Me6whDBthHw6Ui2vT9kuD+/s9R4XoiR5Bqex1OKAw4118ZCtCatDZ3
r5Hi2TcNSEXd8xIUwZlPfnGLiyJ+9oaXqY3ZvtRwTDCP3WX0MKyKERNybHBswSmhVpnCTXKEXk6k
6yfYLpHYeX1kQNjcGq8r/qgGXUmN1ayNY+5xZ/nVc8r8iyynSPSQsdUvMoKTBEpSdxNKm+y91iuy
AML6vBwZucVUkZv2AcfGCGlCB+TRA597uIcIdGZdUe00G4a9BUHlGoo+R0YtskPcoYGwyuGXQBE/
pbb+wIhI3pSOSUYiVKSQ1JCXYOqOLhT5eW/nHr25+Q5vkvG8Xqo2ONUQXG+5DSrgSWW0gzQum2k8
3JbQtSmAyPAyv3te13/zkmIzqHZ5ghPeLgqmCpItNITEsBqnj6VPQ0iTp4E6EFEkmLzIgmUrl4c8
jlkO6BVlnmJ5SaHtXi+wORn3gW+OUWPNcdLXTpYD6iHbg25fKIq25zHkmnxAJuwNXFZ1hJtPnUb9
gG2AqzbcjvhZikb/GsaO2X/B1g+kc1axOld/aRlPp0nz+RQNTgLqA/k5gXl6Gj0SwvshSXtfuLfZ
a/alc/eZoTvmUYyKFnJaL7L2f5Al6bFb+sIcu6EB5IkacL0BA9iZp75x6kMVJdhJOtxMoHdXW0+S
cF9POEN7hwxwVWf+Pp4Hsg3gRszgV3O1HjPX9VHSuzlD3QQ0TA/puhmsFy8CMIe5CfI84/lHnVQD
8r/m5TrL6RMZ383LgMMK5Y26xxzbyxDzp2aM8rjnxdGU7PcXz5JrNPnFozoB30VsuRZ2I1WH+amM
Tc79HqDGGE3p2Pr1Vs902daynF8xu69Ok68gjGl/QGgQfjxKq2yCCCALMKnaLDXwHz+p650ZC+zg
rf4IlJtsmqi3T7Ejll0VCIQQu/ghMwWBzhSNGfyP0PDafkZSgQfXicT6x/UpKE+nUo4AlXsgkVC0
6Du+ylP9mBvbkjtAWeDgFQygupdzOJ2GRr23FRI/5qqAcW4V9LuYiOAbhBpn5TZLXjct6o9s8EBt
hT0edl1eVn+ipYYqkcbf6YxRuWJBfaKslOs5eoLBhU6HB5/kcaziKTgS61M+VfE+GIAqBqh3QzbF
n3TkCBKMmXfVTTvf7DL/LFQE8Tt6vRxxd+1zP4oqp1MYZOtTOBDAioEg284F8ctMaIY91MOvc13i
rpo9myregk8YVHDnfhBn/JqdAO/aK3y9qpd+CNsdxxRrrieZFcyEd92I8I4B/IdjNOyrHv9J2hIO
NuBupmwS5OvFj2QZTg3y0b6edgkZwMt2toa2VYrEu+GThgr8JOuAiW3BYKpcvS0FBWo7CvRm4Il1
AEsgw9XitVAquuFwzdZnTFj+CgCcwodjikO1g7sEVgbQpKeyZb/ghtWBToEbFKLQ6bhY/2qNPcXS
j37XiHCLFPvjeO18j6BIzMQgi1MnxqOBLPFlcOu9pHYvtPlj+FgDfXmgdMxDjh5F2YF9UXk738W+
sG7cpcXx02KzSQ1grXQ9MtlAyBlFTfs1yGzsTM66BkfnsV1PzHwMzdBvu6UK94D0zAcME3aG9ON1
KctXokV5idCAZ2jXnU8RaZWaCcEz3WhGNPIcHL8aLWuHgdAeVjdi2xicGMr12UdZ6qfGOHzvLYvK
UNDRswdxUkYplz8iMp8H0Zq3SSLlDjYdmOz4Y7YWMgD6xhsq7/YJuV/ZIFtkhyTwv1v3WggZ0LWS
Rm0nZETGAmDFf10CDDWy3vtBJpjrLQ9ID+t3Zz1XvI3NtJw1RWiYJsy5RTH+Ua8O85VrXKIcw8mW
s6X1Pi3wqU0VxcvRVRJWGMucNjGyf3FrVWlM2xTymv6voBpf3f8g6TyW40ayKPpFiIBLmC1ceVqJ
lLhBkJIa3iWAhPn6OcXZdHTPyFYBme9dWzrjq1mNT86cI6NUff5cDLY69s1g4VUrrKehWF8kDHM8
Esj3/zegvr8VVA0PNxsCZ6YBdhosddsdx3py8sZ+QrWZo892AxKkm5PNHfuLzqzB38k1/xaeF/jf
qnTrbvPCKhSMG/nypjX+mVYvQ1VGjlbYGYATmkFPBF3pxV0p50xDdV1zz4u7bhioDKyNa7NB8wxW
+mtlTQ5k0dZPolg6AuGnx+nOzztFfatpeH1ueqqHcKw9500/HVxtkBcxaKyXd4FQvSlCcDiUS2zO
eFRKhwh0A0ELI5R1+iYHXEQbkWViRNnbfju5/k7+EeE4g1j9f7dp3OzIU3JInNJ1r7r+6FJ18aLR
D9/MhvrB7K2/5LI7Zpln3r4P5s3FXL20dXO0EPjhX9Kv38NqP7buMV28Z8DHBcqnaG72fdfi84J5
pd8Ue5n/xKM4R06zVZf/IxX66FXPy/30WbmPTt12HyPFKw5PeZQL+PNWNpesca82sWo3Vvf02cyM
9slaSMZClwZqoRXhNydPmFV/TPvpuSEFMuDjlJ91WZy6Gc67mEviQm31c6v6+dnaudG1GbW005Dn
6O/2U12tVOUM1a1UvvVkmWMi1L4+IOb91c7ectHWHWNP2rrPLXXRqUjHo9PiT6JC3X1WDsADBNLp
+0d9/0/lVu0ojOHcubbo1zRWtt/VsF8m/zFLfZh2G8Q6q4cHCa9+QJmc0W+NcP97fioc/BdG2aLx
d2akd9Dli8681W2WFv5/ab/D799kjL3N9sP9WAwYPjmm3L2P9mbT311T/N7LDkKGjtoHkc05vgTZ
3Rr0i/GO2Dz+RlvnEq9BCvrNaxYa/uwkKVai8W7yW4cBDrjliVN6uUEEDiIEoFXRoqqoqZlKvyXz
uZryY7mUH+loydO2OUS05lZ6GsC7wrQGeBFTzZzoFH82Wytf0lbzrvj6niZEmudVDstNLsglQYHJ
5Uw/2xqtUTnWlNnflY5T3z9+ax81XTrBYtgd2kaGYRxkG8W4gp43Ar7OjD0YIZz5me3oP+LL/EOK
iPNgmv2fvTKMxyyvv6QGMOMSSPNltxv8Gncj3Ptby+xJRZmLD6TCUUjcehsYQnKdFEC8IHc+7eT5
pt1AtVMH4OWzm5V6aBHMhY3Kzo3YwMzFl3I2kRAt9WIvBcheDr8zOXB/W34FIUrSLVVHn+jgDusU
3k59PcwKjXib7aQLd/kvxJCVb1NkarchDS/Rbun0drJlJSD4TyRcM1Nj2efU7kcyn7rFPTZs96ES
vYh3bS9i38djY3NTpIu/vaptyZn/sAoIs28Pe9MXcZFO/NrNYRVVjdmhAJHK6yXcdHNPWq1mSSs+
8x4CHNX5s3TkjhvIdYJNwXmYOvw/oV2/GUkRzuwc6Lm8pIqqCct78U5TM1XxNGm/4DPQOXjmscAL
ecrSCvZmLpCi+1Oks7o7vhZBMGekeGl8tMyU66LgcK3pnJptF5NkdSZlB0yxrf8aPfPVXv2U5KtE
FgBwjPCGck/jT74MyF9N8yhWAlgXNaRx1VPw7XhzPC9eNOj9+gTcFJr79BOq9ZdcW4pSw0Yrtbgm
yAefpQF8qP6M6b/WX5/TYv6TWUtzXzIGlski4slpzhnNHXraJWmtdSDAfnua9rvPINX8hAX6H6nt
MdkO0bDlR4n8DZykfWgK2jnqX9OypslUAJBkRekiy68EICsu413b/qs0u7/4qWtGgPZA2hVrjNTX
i6O97KWLKdTA00M8LVUJizcEUmsgEv16YXCsssDO5heP9t6bm7MJohvqwlVCsqxbU3DVN+llFNT2
wFUsgTsUP+84+9Vpqj6aYQkyYCDPcoi4onXP8lB69D44r/L1LdgLCci/7M3B5DmrCxqZBho3JsUp
oy+mf8CMbFiVeUKXtHqNH1lW/qwKWx5W/U9ne39aTW4Rsh2Hqbsr4oo5bN+VGxXQ/65O1lfq4iQm
LbdtNAf6d+RP8CLHcow0qX2WehOji2M7T93PzmnsCLzNpO2dBXFm4FrG7a8/OiLGdUVmDHoG/Gng
VflIokVpowF3s+qQFfpdh+q5Z5otSMS9yMlHVbK71SlzV4Ig2um4OkyxHVcDWorex0TSmqmP1K0g
Wmi5arthHOp6+0cgUrDV4I14KMLMpN3R0HY8BKmNG5zL2BH2cmtPmbbSkKq1ecJjQ2uiUPNTKuaT
l99V4w1+PoVdzc2zPoBH9MmzgTrONNQzoF+vOFrqq1+2h0mbB0YnmBkTk9G8d2Tf+K0eGowy0YQG
3hF16FT9rTKXaJtahObbWJ2GVnB0Iq0wBu116/vr4hengobDMeN46gfRB7jbXyb+wgh6ORnMQWYB
eORRs+dHvfPns9Wc0KMAomNbLfHRjxMtykL0ife3M7IGbG7lDNKbId4HPrHFscnYB5nadfFXePmY
4J4aA9JXJCeVBcToKCvUnaqMNW04Vqn7ygQ4BLne/+mII4zqBTGL6VA8Nr+lupGHeYXgZNLqB0SD
H56+3K00xdPcGCSPtylfpwaTYtRPOzpDnyRnN6vhk7YAR85ff/D2xPZeWtruAnvPm+O8iGiduVkh
SsZ5uMy9CGvHDbc2H07NamFNa9jIla2j6S9FAGL8quH4QhhZvm0jkkiV2fVJOkORSCiOeJbuO8p4
91Hwne8IWJZZVFe+8fbg9OV//arq2HUKxMPDmjCV+SffwypbDmqIUZVgIS0Pdqlzfq8oUK3ZvTqV
9ZqnHVCV0T7clRMRjP5MnthYhtNc0A+VzxYW8i9An9ted13i5g4a02zOLjojBhdDf9Q81PMiZQZt
c9JMNl7X3X/JcwA7fTlvhS5vGHyHAPDzkTNLP9h8Qaa5G4G+L39NTBfsbGMV2av5r4aUjsoKZWan
tTdTIOwDlO6DNTemJOsKmvbS1Ymn4St1yR1l9wHFm7GhdvCuge1t9O9sfh0uOYQNq2kDL9ISe50t
B70G5epggyiYxyXauxr2TAXxn2ZKBb7hZuFgyzlO06U4pNQdgPWBxmbkZEduPz3UEy8BcY0cpbR+
R/MOe+BojeIqYanfltFI6gHkMyuP0mvdSKUCPrqKt6JTUdogXkJB44VNUTg3TG5D9p82og1IN8b2
jAMpGhZTJlYPH56nXtLUe2wPvkOw4C+dLvJdmsaBG3AONnRqr4WcfmPPe3Qt55cQ2RuRyP2j7zWE
TPDgMC9HpLuaJ2d9Rq30W4f4DeACvyxN0I9KFiHHQ3XKM0c8l+pTcVhFspOfjVFnQZNnQY5HMe4L
9addTMRH9CiG1nynPYz9R0GuYVj6RSy89qXZZo0Vb1Eg1pTqjaiFSEUK1kKaR0eOb66LfcYiwWNN
H/fa3iKnhlO2nZ38uBZ9MRA8KXnT1Mal/ddSDBjMyCnBTdOFvCBYropLloukDqwZRcucaf+E9HB0
psYD6kTSk7QHyRp8xKxUB232xl/7Ypv6mvQlq8sOKApqN5O2SqCXJFV9KMwI2M4nKPW3wyuKHszg
hkYCYA5QJswcGD1XQXCImvlqoREwDYsgtfImHAbut20ECcnW6dQQiBFOZfmFJAu1r1Zc19T/RM6D
as9Z+IR8eR6q8dooDlT6FFGufIqCIc5zXMmy/sdz5TtP/ivsfh0baEoQlua4URbdfpI1pRAFcxrJ
5mTbl7hJt+ljYcIiINaswCW5RpFFWWpJ0TcWT46nVJj2/RBO90w6qHgraDeLrzJtjAcU8kiChh/9
ngEKaWTWWeLJqJaLhUT+R9vS1M6Yiljc+0TiFOejF1n69DefiLar2WI02XAS+6/YYmlgSLH+rb1j
B1VbXA2nNpnEqyoY0W+hZ5qdMB/rKfTGpgy0knFfeDS91N0elc1aXbUWknIqIbGlC1nZ9+RBun+V
7H7ry6ritIchlvMSmzqaycUjcnUBWcR5OF2xeKcbIF/qO+/TzEVOCOcSef58U+U9mXjQ3oV6M+1u
jHxLf0a0bgQ2rz2a6qR3GQryjhkCt+MbgQoOLkjKd9SA35NsEvbUXC3JWuW/DC7couzO28asZWOR
ZnqPzap86RVJn7XQoeoxpvXUjR5mTYKq6nX/oG2nYjSQ1nU11vKUc5HZLy8G/BIUX9/7GZGfbt6x
gDK9vwg2t3lT2Dzjo/9sZ3enb20eYIk/7phQnS5/epc0TvyjqzIzUOMdwlWUWO4XZnFdw+o2kOSF
X2u4ySbzWXbqKl7r8k+to8HsDM3An+gly6I7EXwXpR1O/myTV3mdzQcoiSLZWyC/KbUA8pvxzMbk
M3cpXN+9+5m2owDM4DAV28BkpPOHbeWzNLO3unWGk6n9yftYU9GgaiPWx5abdZ0iPBPHSan3fpDl
ARic0aveeGkwVSM5oLdgkK+bb9ZJgRGmkFzftp+3ASWqPCyec3aW+0RdE7nKDKzZBuRJy61OKTto
5FRuYaMPmOjTPrLL6cfWKv1guMYRW4SWIDF2g5XHAQXEUe7rekC6wBsgrQSyrTo500Hsxd9JbO5x
MNyDPSgjyk2FiWjnXTII5z0OEw1vbjVHW8lR0O0OUS9G3BU+E1J5Ue25TKmfnvC4wU0ODyNydtAL
kfiTaSVru3XRZJsXmASAT6KqGwEQJXU60NuqPq64mfZ0+qvn/oveOVtSdyY2WLmcrHT4RZAAQJiF
VcA1XSP0t4O1YwB3y/Hsaa6IDN8LSsCICp0VEn05vU6Cw9RqLRE21vRR+632ssKhFeRmOO5X24z+
b91FxDQVTRHMYmJ3oY49baQ42HXmhqaQ5B44ROi4YGoF9EuWpg4kQSrZgsj4TLE1B2tLEPjY6tWh
0i4OAXLnyir8sL1nyAlQ8Wkid8LZYyt1pqBYjSzw9DSPazR45taCMCNRsht1WPiKSQ3341Z6eeIQ
FR/iezvPXVEHnuzGkNCaJwrNisdhcc6Fb++MaF1DrvIRje97Rh944DeUCjWcrDlxI3HTr5/+aA7B
UPpUP/v/GLTyQ7O6T0D+wVQraJNuW4KyaMjK8IynkUP54MGkgwZrcS/UmY/7llcubRFz+uytKBBr
qUckrYgon+Id9UngpUtO+tSOQGiI8J0QGzBbf3sP7GKj1SeE8gpXJEyAayV4Ys6gTkoTJd4SlZyJ
3XeXwmHq8BTfyqmq9DdZF0csBYREt5UVTg75A6pH5xjUIyIURIBVVBhVWNhozRfcvwQ+yw8rx+AE
IfpI74Z3QFw6oBFGvQF8b3q8jyhos2F8bzF6JiwqKGxKAD+M+PGIyljbpuJop3OoJhbV2WtgDPkX
fH/rZy6iyQDBkQhZCSyF/T7ZKele62I88A3uR7UN6BT8n4LJ7yStJlrc9ItM61NPFk8MYyzCBS30
XbMJ5VN3CDdrjVpYj//0wBMuE6wguoy/xOXaEQh4lhCVbS6teZCOGZE4Q//JvrLsY57Bx78B/d7G
MbsMzTbFuma3T8N2HTR8ZqOds21OFWG3ggCCTG+t6zS2bWzJ/l83tc8dZiDOB8gTt/2Ntq889MX+
u+Ns4TNzAqd07mJmvjZz5M7IMh5Z+aIJc48K1jmuQs5AW9+APvMDYUzs+8SJxtjzEsu1jzPy4Nuk
1jy5R3CFRWNctn3hSL+gPyTHcSb6t3O9PZJGXofjKsGxPyuTFhZnAprlgJhATZyHYp+WcOrb5ZLt
Kin15TU1Pf+aF9ubtYstltqzoeUfm2s9u63aASHzKknHUobOzmdUWI2Bz8BEas2hZnpovgb7T2WK
5bnXnJ/I+6yLtqtXXf4qKMdFyuYGEJ5IPKSCQtfSxGMOi4Yi54ql0haRlgpsnXZ6xJmCI8GGsN8e
1llrHkSrg4huw3k2SjdEpJPHFJeDkZXvErFvzOSbH+qVrW1AFpJIm0EQM/aRELaHes0XTLlsv25G
9en6HS9QiINh8lXONTQoTeVao49PaOIQfDVdFwizOqe5cmO/GXc47fVDtt2rz5+c7lSUTgoptBRC
BPmvumi2OKPDdhwLE15g+qGTLvCAr/gIW1kg78t/Fj0SDGFPVtIaOsEraEYH24rn3koGMnq2flhD
dFcvHWh0PCxfO5LYOG9waDZtexmH+bjM8/5olrzRvmAWtuUL9A/uN28MBKLjQEmv4JFafhayd2JX
W6d4NfDUETcT6UbDxeJa97kW1QO20AjUHK14Y13q6bPsK/dqyMBoU5ns6XoaUfSHSNOHGCzgYc9p
NOpFdnZmE6VVO0a602fne1lDzUwbLOXwu5/HN1vWyVabvB1NOSfeKB/drNMYD7YTZypVgcX8K1W5
cey06gsiNzuDMVuBlSGzVIuNbM7U4l3MxevsOmdktmSM+XpO4wDRD79nghTPs62Iny3/zbXFG+PP
LAzrHKQ1vvVi/OG3nYhrBM+xX+v/6sV8AeZtI7a5lV3KReNdfjnIp5NmyKbwUNvgSTvi/2gifExm
+R4OC0jGbpfqLObqZ1eCCHV1N0RGBc5fSi2Nin3mFUBWpRf1oXeK6eIO23Ez5oyT3hTHqfWfynwJ
5zts5bhqTcyM/PxynUSIGQQooUS5YC/uIRdWFZnMhLY97ze9IZvfE1Yw+2DhqQJqYgGF7tHnMpK9
2x3SlYIVVQL0DP18kGqnBG0yfyGrm8F/Bj02rD+FKrSjVbxubgVbVK70Unt/ezvn5wg0SzY4STFh
OHfMF4KSbr2L4H/YGyPcph355+ZvD5vEtvNgjXyxM0qWMK/5jkRhglJbGMmt5Wvdx4cJZi2oFtwI
k8b41yKqxW5GQhO2+sCpt+MEuRtIY3pOkUcwPnuRKOs+BBTu8QNcdLf9NGV9dfvaRsRr3GYl/hvz
mjR27hZnHnxAzaDNQeNaCqsC4mmA62DiSGf4WJvrMKJCZKdUkv02HwG+XJaOvBpa0KA0AXqbDhkB
3qEo2qtw69uifvRtgYV00fqjSuHXRENhF1fCb0eW+U00CD6MuWag4P0kSwCvYtx7pcXBgYBsltq/
zTLfVK6ZCfs3Li8cil4PwWtgRwgsfnfkNTd2yBQhMc8Ij/VHnspjVvPmNyjNuxOJ3mM0DNp8Lvs7
MBvAC4ENeVN91Y3tc9Z7/Tx77SdgjE5wA2hxa2zEd7QPSOp+Cp+O8U6WH6bVkQ0zr19KkPcN/stb
MM5vc6s5V688WLyGJfkxcbvOHujxfvHHyUR3kr+DNJoENRKNkhZkHUjg+QOBd//l2/C0Q8MOxlpd
Uh01wlzRbeLU2sXVB/Wu1fKo93YaLppqY8cueF3w33FIvqCz0ghkzz4XfbGPZpvhUOR+DVsiNGD3
dADtlhjkWn+uhEqTsaKQx9/qj4KUDZNUCLWxuSgLy09KgGDp8iwOrfFUzm0dj0M7x3RP3bQpf5y1
7o+NKJ89jinSE2gEm+3vkuoYCxuu0A1K6z13p/JxCFrImMyU5iEV2Fr7tVzCCktsNAuVyHENLKnU
qbHQjmGwfK3dZku0xXonuZM+WdBqrp1wrthyWXQASeblXWrjb61uq8C6lzhsGxDgUjevmcZrqoz1
1hr3JOtk2QVGEGWi5XOsv+NODBp+02cvRTUkrSJapU9khGVWkcCfT7If0yliCwdHYTPHknaC86wX
78oqLltVq6MwCwa+UjM44+5od6WKJ6+wg9xFkTTBjl9SKR4md9b51GbFPi8rMJ/hbueXGcuvMYd7
l36SLqxCwqiwx6VacV5352XpSi1pbJfwnR4TTWnsL2ZHm1ijRzzw5XPlLa+TCw43b2+bmvtXfKdJ
t82/cTJ0VzSlbw4OqtVIb2ub3hq5vmYd2iJnSF+hN1j8zM9iBX+vBPO2+hzGHHwqNdrr/EsZOss8
LtKaJOjYmzKqH7xtDdxirK6dGtByqqqMiIDhemXb5bze/g2pEelmaVGEokF2yA/D38DOR35gUxLk
poz0byuL8bKUfFL+ThpLJWENCr2tr0adVv//Bx9xMEH5xNmW7oe5yf50Xnmf+fK/Fh70g13kI1In
P9Fsz0XqwIzcDnCQ8r7OQWUuQh73fuSbr5pDZbHzIwUkFPZLWmj3pOCSNxCCpvqTY+r06nXmRzn/
WwEBgiXTjds4b1ymbi4CxMZfq6X+KxoWHmtDdNr+3bIRYcAC8Fnbzq/SZ+Gu6P9YLNYHVVsfbW55
5NOlJ2OAZhJtBqoIDkthI1lo5aHTRuOAT9HkbSI3D8lGXCx2fjQRW+BYKmNkrXPo7c4PqSi8nz3W
8azV6VsCAs5UmVjzStObtejHnua/YMeEq6MKCPYFCJGXdLG559DTaBGWeNNjL0aU7R0r5EL9Ptnx
KK1/E2wDmaZfK6tlsOtjzABfP85gpNAVBEAbe3ZSvQ7UhRiIlcvKQ5AqUPqVC0NagnB/gQi9faMd
5c3WONTK4Z18UOxPpsJPr5qfqbZz4WsW295sorf3DJb7fj67evlvytP63HTtJ5vdm7e7xQnJLKEH
anwZfW84SIDsQqf6xlo98EkbYEh9brbCNsGJLur157KhUTL/5WL6y2duRG4JHF4W2fDRo2U21zRl
2RplhFPu4K+leK7tNtLyPSlmwkL2/gClRGrn6GUxf9AP4UJeWMJ/9zmuZHFft5Fomdp/5YoGZ+rP
OHdmzoE7peCM8gT69tvrAZmFyV48D1usVh48nSVMBw3MxWwnrsOMxFFZk/JFFdDNEowFdo3dcgcc
SthxP9JtIidu+ijabI1RBwKBCELH0pX9mvGOYL2s9BL4X24aQoBI+ojJN+0iKna4OlQKmajZ16pc
+GgHs4iKMY9sD5BEbWxWfm6/7r6qz56xvs9eXsRZ1Z3B0+poaBBxDAr03HWSMd2cm4TcugD1RAqx
VmwYBkq58aDrS38jiQt2bI72HDW1W6MgG8ZdhsrgrBF5/bNQICfEJZ0RWwRUscG9rS0RQQJDVpof
qXDzQp1511xnttWSjAZfeWgGdrLZsGWcNMlTP3ZcSFoBSOBbDkAYRG7oLt2DYQEVMBOt4WTmtwqf
T2ypL9Py7buCrsHxZFRR1gHCO/3GJmTkL4NjHmB200QNOBcmRsZCbwy2+vFgdw1lEWYF8y/e+3wh
TA+dt2UhbMYyeYL3wDex352ozmsr7S4UXn0i1wpLZEiy3xASGfiPAH/XX36nbBe+7jYno3Fezbzz
kWIYgKoMH2OKPRuyoP8aWPG34tekyyUevE3C4vIg0gfCO8JwqjzkHNqyhcRcxk1OI+lKSkKQ0mDU
p1jqUwE+73rMpXMHsr7sBqESS7exfDF8EhLCb8dpAJOmggpeLiTWCFhgyvkVPTa2cbOeQUZQ2jlU
VnTze4N8sqND4kV29XER0xxrMmXy6b3TCgDAIu8zqhGGxZFWHeb6o995KsvU/J0Jqzn7d2zwDqM4
csPZsQwd4i7PgiHFftWbOoBedyMUB0sEebCR51YBy+4QueSARXzuJ6/VCmyWqgjzvbmqUZAyP/KD
JMmhE6tU2DUgbeCA+VrVoUeuS7x1/Equy2eAgURw3okXDa+vL7ljvfWhdTKkQTpA+YSypSh3nKTT
+qdJ6/XoN3Mf2h1s/mi/I7xAs+nO1Q3whqQNq+Mla4YunCDmmgmcfHFkG/mi/VPiQNcHTyfFgPIM
G03rTFlb6N1ZIxQC7Q0deTRYG0VqompB7fDys0hn/J/iefaL9+WuT7a9593UOkxwB9RRz35mp89O
bcFk1/vNqbzruGphp4vu4gjtHgg2/Ff7yx7iTuaFcvfm0pBo02QtkLCvfWYEnR4GwpUCH1swrkig
Z1XsF5GlL7pJNJ9BYNm6DfTCL24BGpTeoxINBog+JfnUZ4jQ3TO8ZhegHA92v5pPC2kuIgdDk5mH
mHlvaZNuvlbyAuKUtHcWIX0kXbcIGi0F18Ry0iB1P2zMwII5mbwJideSvJpJmd51TulNZ1pBbyF/
IMC5GE7mRPtOTBiBh+6xIyKM58Y7b/N4D2rZAr/snvshdyKtZdTOJvPDMbGQly/erGkJI45IOOUC
qUjAnS09oit4T+4SOG/zfnIfdydsUiQwDBY0nS8vOyeCNTEEG5lYT0VRHdS2/WOVq4Pd4allO9G0
cb367XbBxuvEg9piW7KDKCXGuOEOnnBFnTdlPPhjPySVan9Yg3OzLG+nZJcUp8xfqhAM8tSUOZHo
2taEDCbEDYF7ZJP1MucDSRm9qBKUAVMo3Mtg51R6oBVwWss+413kVVirNPaW9Wir5UufG4SYdICg
YXIegRyZN8EMomY1ohg+e7/uEG171VgJYzDaCRJVJqe0jvvPutU/FhxBr+ndIrJWX7lfN48Enz3I
6s9aL09AFeraO0BIhNxjklopSiKIOEF8c+4Izk4G4dpg5vmvktgbGMPfC5GYSGxpG8PCBL5hOv9B
qAkAj/zRFmt6cCZKykjR+KmV/q0qm5thpT0KTl2L0DU/Zxh/irKQF7sBK611400teuhtRK20k/o3
FyPtEvWicUnwlxp/kzuDIsVCT63kR1vB9Iyc0bvDI1zULOk+8c0Z79JxuKsanZ2OQhuweh672By2
HyM1HuwSzCVVyx6Q9nWYY2IwG4EaR41AiRi4skxQnGbtP9IsJ5yXSEXyZ/NJJ+62B5H0sOzYGfAM
ir1kwQjPDVSwPmc4COp/duu7IUquD63rpijdjUQQY8VCnP3AOYuyvK5tbnzc4jp94wz7hOQvwhHU
tbSPNGZCXdGCeRAFhoHUO0O8JfVdvL9BdEz58mx0Gv5A3UI4kvnu2epeJBEx7nSoXERoaC8+/Epp
tMUNNt5FPWoVynTdMu5K4PJaMlF5jpVY6391Bf5rzq96JiGEeZzXQbJU6Vb2XDk6+MNjrZXbASju
qiN8CQxf66MCQWzSjC+9126gf0URGKlzxsqcJpgmgnQ22mNniARPinO09yyGoLEjq9EBAKwtFve7
25kbdaXreQ1XR4u7knhuqvR69IQLaTJbozWxqblVlK8uTXtgXgAfy66+yDi8G2SnLvY3fC0MnAdc
cEtGHv1GgXo9EVMDg+ypvU7cM4k842UQ+psBzEiyJV2ZC9Ogwjt2xcn25jtMRhwhie/j55cGeLOk
FW+d1G2RJnJ2xoceEAoJcE4db+5HGVs7+Q3AGOvj1BKYqt1NJAD6Q2CvrnbUlPGh9tAoXhfA94yf
DPINpt81BmGzLCsjU1a9auohA3M8r3r/YmXNQeEk5cCT/mXtpifDmFhPrZ6uN+X+ZpweUJ9chwrP
hlNX5CMQUXwbkLYGclMPWj+Lc2bbOLOd6dbjfUvc8snUngyRk/aog7NZo3e0mJ2CvdcyFkZPx+JG
GLBY+41fw/OT75yLTl+Qask8e8LkK+hi7FD5+SRQ3I19JAXxdaCKQ5pEvs7KA2etO1G9OVFkncim
x+84rrZS3F013CcInj/g2ScF2bm4mqUBxNBddBf3WoPrHD2L7tJWuOrA8oTK0kXK2UD2A7r8+NaF
Gi1HF0lC9oH4c3QpuX/JUdKHGQpxCHwgve8fxnRYXVABe3QgOYS0gF3d85ancuEx3EccdQXSZ7Rq
P5EnEUBLvOuIeQpQkAx5PkUms6KMMVWVnM9+9qOT3n1yUV8rEUO25h105txn7q3xGQ22CciWc182
hgy/PwhLLECuO1JApK/kRCJYr5A1O/N6qwov3hFInSSK159ji81u722aSkmt6FJslllOukGOlPcn
ASrsA7v+olT74s9EmpmaCr9/Z0N0uCzkqGhRKj1ujgpbJt1OP5T/iZqZwXPtxsN36gBzcxEReCLi
nJ9i4P9haoaeGXzrXXaZROtoYrkuaTn5/sacolvPJPI/iXXZrt+SVLJK7PA7Sm5BAkGJh5UleB0b
wpImgG90vo+ESdiP2NlllJLKglVoK1A6GugplVmaoTmIP/+PX2vsyf7hMDLfoVwmHaZ5nMWYywBL
Z6JVfBev2ICkjKjau4vm+x/tDsiTT9bBmOXTDpfyuvqHcYV0XspWO5K6fdIpIXnpIIFDiirgMDVs
wU7r3r5//lwjEaCU+U2seBYzdEiWVh9cZhwFxB5/J8e4G5lGy/+oO5PtuLEsy/5KrhwnvNA3g4qB
AbCepNHYiNIESw2Jvu/x9bVh8gwnTVay8MhJVaxwuksU9Qzdw3v3nrNPPsBqB1h0OtpOmwiDznKG
kQfMh2MXPWHmhBQWxIhMT/xescOICYoDPy4vatakieZElL/WrKdes5w1BEwPXmU5+Wm+QK6Fb2rR
vu+Sx74uekysVo3DDiNObGDy4+FReIHVmOaq8pE58rNai+JGGxBRIQOxHutsU802uxZ49ikbJSXa
xY1b32OBBIqdIg0pvakxIp6ObySxHhwV88NOzQ3wtOPg2WHD/NijhyPrU/sxJApON+q7LSirMeWt
lGAUdiQpe50JILti9jViwIEbMY0RGtFguAEsvgrqIrxFpYj6NIDHr09JfOxVczlGEpyjyXiQTibK
Oi3vMn5VV6hycy+D6CNPtiFq1bfWo0aMWiG4z6RBQWbFpYt02i1D2EwvQ8SKL+0PWdAVTyN0Kk7S
4N/E2Qtl4f6mn4H5iZwRiIrocOiNz6KisoNphyK1258MkVpK94U3joeoZJldTT6mm3TcYXev7yuV
xeKJniQFeotUL0dZm6T+Us0QWzH16Lt0+iHw++6IWxKDLncXEo4HAxKAEwRW/iznueN5XX6Q5TiH
K5/yQmo6A7JMNFvc8amisaONrRbmWhB8JLNzp1vWGgXHaD8eYPHTzsBXf8LDhB1yKj2IbqQk6iQi
HGciC2/fcIdcrdrLdBbsEPwYyefiV6pN6XYMlIHwleLpBFg3xhDkY6Kot6QtT7y7jIOgZcwDipTs
xrqyvYzizTgGyB/rSMUY1kuUTDuRavjnqh3YP0YtXBpYQD3KxEUIdmyZJICY8cFtY4NYh9yykqUq
AYT21aCyVd+KtlrGkrhhAj4o9ItnD/TppCJNcIsimjhAA8knvoaTLbEKYBwo1JvtnAdwbY59t0aJ
m7JNnpWCajrua2pVwQzr8iFlSYpx189mXdDkwdJTcDv3hiC7YhKw0Z4viRfUGNZjqvL8ObwhNG5v
BSGwltmMx8QKIg16cZPhFF+2lUcneey3OdFlixOrl4UdkeJ9nx2FqDKWWY0u76+f9kXxG7gD465q
aXuweU7WiRJ8RWq+ibG9h0NerVSqkO6QS+DggYHf8hvL2Cp3J1x1OcdNZCEFmzTbhKL2nAfN8oTn
qlQU9ici3ZCmKCOaaZ43gochkytyY4k6nydEDJWgL7JkqdcJ0oGC7Q+xFGySc5OaFQbPfvB/otTy
1C3TTtyfXrZ5qH7X2qCD5BH1+2b+0op4oKBxS+uovqM1suclPc/v//0lNT8bci7eFX1+7KklsF7i
W6rufS96kEKnX01KlLF479tlu2ZHML4onlnhtm6QIxTcBNqoKkchq92yqbovWcMaFzGhcuPnabhH
w8A3OgoaGqI11j3PjYQEwRzGF03e6V1gbTKj9ezJT6OXpDVo1eoCO4tKlyhKzBEtSfe980zlc2iU
+058GUovfIVog45DokT9kxpU5xo8Ne/VFwPMFjoOANJtngUBhjhSlM/UeDujxFVTDv5SilEBqEgN
TwyZBoHAQqKyruhlO+Md5SdtlJ7jNFVuqvD5NNF6npVAUqtfjCoSbeYU624oPD5E5h+gKWpHGYxF
H6suhF1e+n2Z3SAqu4dJLziq4nNwM71TkLwvPRaQLY5Hb52B9HNP6ITO7w/DbHKLorHYjIIRPGWj
dRyBsN+OpRQ+taFElc2IALrP31RmP5zGG70ZSpbqExN3ownRzkRtfpMPcUHtDVf/RJr5SujAjRae
hKLWIDalSaph1Ud9fF8XTMa1SkV35E23iUbt+JONFvUQAHx/xqskKyQi0Lg9SgRh2d2FFVZ5QUJv
MNt3pkzc/Xzhl2ZnoWynWYXRT2j4KIMi4oqWlj8vDn6pnE0x19qOgUwkmYFrGzRknbVPEUVHVG6D
sBsCHCtof+u9r8KSDOOb03wi+NkAjc5QcayAIBRYhSxSHpT1CdA+jda0oU7BxqGlxWjEZfgNnMG9
wYy1LzENLsSmMjeiGJdu3xvQUbCdu35eDTdl8nZa4aS819i+wn2S+8ZYxokU736+3/PYGA+5WTx3
qmZRv2U2ClSMgQg+SleJpGNB+s6tKUfqMaL3OukFUSSiOrIs9WWKNe1Gtyq6NY3i4WUYDWqPo7fh
pqzs1vISO8Rg4tA83oooqu4aL6cvPtuA6CWZ9z8/AqJCAb1PV6wVwy8+jYgDZ7EdWJe6KLZCNGeq
oHLd6oH67AlespJC+o5oA2DiwRUqUNqvrbqK1rxiKTwBM+Jczj9E1MqB5Jg5ZCG/1wWMaGnsISxh
+sdHjJaqSr+r0Aiaus0f/Uq8QQKoUwPS+RULeFvAGf+Y9eythEjF5lbU+0jPyjtcb+wZeByYS8YX
PN5w2OZjMnBVtR1JsTJ29yXVAmlf5LrTy2K1P3FjWq34E+nzE0mmyJG4UHs/tZMeFTMdfto3Wkll
ryCaJlC/17QEeKzcE+Q3piOkNIp6T+492IJU2yDzuY2SoLBPGBmpi9SDT/4uCcaOgNb9DaAITwf/
0WvBCtc0mIpKuzt9FIkie7Hq8K0xrXqCG7QYcyknoT6rxfFzG9C7TWtm6dLTHqz+CdLBakqi4Kuf
5J0dqxL1yVC3lrFIPwV+zeqESW27MF22sXLIW0L3jDl2QMIfWWLABoYazXb5P7cs2Gc6DKA5fXNj
MDYngPFp1tcC1sqlb2wklEh4KUNQPCXMY3CBAB6JjndO+7aik2UbsQTC8XmnhpjKd+skzFdzcATm
h/BNBOmXo/9fDilLWjR+yhoXMsr2Gbzfeb26ifoOP5ShIz8sm8HtdJrR3Yk7IEXJpo+hKKI5C91a
tSL2JSyR9dlrDGmAhkY5fJszeRdZLNuEJhGFk3lQTn7+p4AzhPpL5Uh5qT0rJqEwVhRqaxQO2nNn
BvRd5exLVhvxPgNhxWzU5os20xVHmhGYGoalnReW3wcV79OJNjlW6FjEsYH/m5vGw1g3llNVb+Qy
YkmVE74UMm1CELU2pceeJk6Hlhaj39JM1WgjeN6jBnHormLuKee0GOSo/NGOukvei9bPFCrOD0t0
xCAhpvXI0FSid3MXuRYrnZ4825/Pa2Ea4obIEWFqkJj2g3TMPJVKalx+K8pRoA0Pl0MDp7moeOWc
5srTrMnsWWStTEt4B0Ytt9kIkv7WsxA0cwoHp0+VSMEOUa/vNAWgbM2AldQLigXrSl6Lkv/WUTZe
JmNKc/WU7NPvEaKkaws5z2q09H1YNOFj2uxZ0RcvjUoCcFbp4SNAEOPnvEMq7uknm9nqEU5+vTRz
S7V5bI1lZdbZthAyHiddeVDBoZQNuVhGUH3HlbmXRHrlIUbuu94z3zCdyRTi9LcMUuGh1rtPU6i2
SyiMlAY81XvMifnsAn01IWSxUUa3d3kjrAcwegDA6YTSO8LpmYRwr302ZKSaI9VuQcnNC3ihIY7k
NKn4osnbQmscHt3p1pcnGonMZL3B3d0F4yorWVSNOqZnLaDim2X6pkMgs1et4YtP4N3O0CZzxxwZ
Q4Ch55Uwxz4UzGdeOvWPtcwm1UzUZ6at6EeYtPdqmppoQ/wtnbXRKajqr8dCqm5NbttFXNE6G/LW
cE5v+7nJTZlt3J8+89g8ZOZQHKSqpDYtsS44pZwosO83UyNuTi8zbbZPV6rIY0xqmTyHvJNBcvrd
sfQ/kxbTgXe0ek6IYbqhXx1zqZe5yqa11ZL+Xk3kdTnHWpWFfF/3AiYAvduGMl5wc9qDLGld1Kfp
4+iNE6AIVlAJ2z9thotAOFLoLHYAQCAuHiXorFseGHRRU8saXSF3RRO76v6vb8SJp61JVKMsWQYH
by4pjIn3hlxMW2K4/k55VVlWfa4l5JrApNRw6tpGappbtpRfO+Q2tMaZuwQlJqqq8FD7zauKIDO3
BBbDQ5WMeyWLHvDDNfBmfHM2izGd1HrgkEtLGwxjKwXkrrIzMdkEQ02mXJt4N62FvKg04+LQ+LRk
ZV4ajT0UteLg/nxBWwliGsu2rSnl24QAYZOgDeS95Zvs5ALnFIeSWgLdX7KqNlOENZL3o7/SiAe4
KbKOZQ7dDCwJkNILL0AuNyzFfBjXQknE28xquwuq9O4nklhTrWUbxISsAYKdN9BxRWkQzg9Kpjlq
FdpOMLsV2FiDuqKrEpGhVJZPejxGFOGoiAhStOXEQKNo8bKefmv02icNOo2tpRL5XAY75NoKv5Rd
tkrS5FNLi/NWqLUvsU5dsIiY9zPpAW1g/6R1AOLydiaKniYSSta3aUNVWMw1/TGOxJswgOvfZBoU
8LRPN//FElb2+wEJpi49mN4xGOg53erat8mkWGPHSO4Ic8YwW1a8fA6xd2uZT5LwZMjPlfJcq48o
VBaVrC8MnPeqgqiaNY+sCA7zLSky9jaT1oQEKyBWmlWTrc3GaesSz/qXsb6v2/u50PtfohxkBqUm
jZWFepdruNyFZCuJuEIK1X8efI26x+SUrLgGfIwh/FHE2+UblKFwCjcIa9YUu7+I1iyYrcgAqEdg
m6W5CBTKHD0hS6VSP5M1SR80wDyIOP1QN+oDuk0XdxZvnkh+6AfrWyHrbpbDFZryQrBjXzvURbOX
AYlQw+dTqNE6wSvq5x1oPENLF3Quv6NQeiKbkKs75yGZmbZRjGgG7ajodeP+GLTNwhJ55Ude9cCm
EvYRXWPc0Y2VP9Y4LsCRxfhHGoouoytg1Ubu3HsxrvaAnCJIqZJJZ7NU6GBN5CKoqeT6EqJ2lJuC
IpIyZnL5SBFdZ9WVLFV5TsX4CG/VFEmUaI6qki5J57G1WVUWVjNEJVXt3Okpd92O85fYPMQ1y/1S
HQuaV3wxpIIvuvHnL0+/5zckX4oWMpgKHfwN1dut4pdADoQsIdFBEbEeaZpy//NLweo279n2/Od/
/K9/xnkffn7Ys5jws1/+4zFP+f/HfPCPOeP/uAm/05HL35rzP/UhY/z/kVDx+TJxDn4Gp/8SKr59
rerX8UOq+PwDP1PFBekPVDvgYgA+EhIrShbpH/3rHCsuyH/IGonelgWDBl6vqZEz9N+54tYf8ilU
RzJkFgBogv6ZK66af1iaybLekC3VkkG//p1c8Y/ZI8SfaKpBxL1CTAzaaKSyH7NH1EQwy5Jd1SKd
7ibMwbTHF0H3+O58/HlLvM8G/xgQ/esgZwnBtU6twgMRjBLvoe0/i92VACTp2gBnCSrJKKueN4vM
pwfM9TTMHFStDlHKml07KM5vfEf6/Ptjkj7G7Pw8KFMk9EgVFcvk3x/PXKqPhaUPjBlszBVriJXm
1vt8iSPSvjLSHDf116Tw60hnkcZ5ogZy0LAcl757K/prvivY37X74nZ66neGc2W0S+fy/XGd3RFx
oFgZToduUbsiPa+F8klwY5uUA9u3Czs/UCk4Xhlyzq7/3QGe3R+hr8rZGDOksPZu/DX6sFvri7xs
7HB57fA+hlX9ei7P7pSuFf2ubBmqW/prZR2v+qW6JJTrWsrQtUM6y5jHVhLXxOhxy696l4Q7t/rW
v8wjAVT48fvTd/GCSfJ8zUxDU06Rz+8CjXr6L0GIQ2WRItvJpK9t8+lvD2CKIllS8z8KvZ2zO72k
56NOmEwM/S60boi6/fnO+DlfXpgfpAtX5cMIZ2erFawp6VVGoALsIJFd+euMIvWiKlxxg5PLre+y
VfpJXcprz/WvHN6JiH52+zG6qWu6aukEqc2f7t0JZKPeF22DQLnfSkvFmdbmXl/gMVrEjvBvPc00
3jWN8jQJVKI63znvRoszq6dXOI9mszfXltK6W89y6IViUwl3rt3wxF//+nSZoszbR1Z4B2nS2QPN
0mqQhURFpKSnhxwahgWAoYMP0UzGSusEqHkqZb3yrazCpdxVb5EkjTYf81h2h0B8Y/XbWsOxom0y
whlf+k34QxMp6jX1YzGox8kLNoKmf/PNWxVFaYtexDNFWycXMyHWxvsSxXeTn5GBhuwPEEsZ3aTN
UUxBPlHvsH5UrNaJcK4A00wd3caUNYxtVCptgfiWxqQd6yU52u0+oCzR9BnhQqJN7wfgc77MzGSh
Vsa2nOOrG8xtU7MM6+9mNmyw2FPbewkzOIeawHcB2JnPWPjYddFRCpdKDWlxWJjzj0YNbfiMGlC8
Qvi2UMt9hsJWN/eSh9ktJkjSr1ZiHt+q8bMJc8qPDp7+ICpoOuPvcwdZN2/q7nOuvaGOspvxvsmf
Tetza3w7OdPAD/uSfyP3h9h8SsBihMDxaBODNLNzwHw5QGHRcM2QO2FatmbkyvpBH7q9z+8owysb
OuAYPuYd5i3hLVVbClrBqlEIqitfVG8FfwOU4wBHZSxV/tg+ZxsRqQN2fXFNiLjr+RqquMaBhJd2
m7jdxknmBJ3nYC20sm1HIKuUU5YjOMQ3M9coxJsqAvq1tzp/o/hsaSxvRSd4Rt+6PTwaTFXr3t+N
3lo1N30TkXQNzLLiRzZp/5ibK1W/k6bhUFGGo/2yQ3V9b7b3DbRKdn+hhnyDAluJjhpLq9MRfkmd
sBXepvGzMldszJp+6LhVkPpQV1nUkrrvtd7OM/yTgls36EC+jSL9F8TcQE80EcUbpoYeR5gycmJx
PDjmxG6wI3InffDGI+I0LEm3wbQuQFqU3Gih8iBimLA0R6YhF+WfrORN1qjVHOg5OCXQj4w9TC/c
iANakptuvK/5KajERf6SYjG2ZDeXD2D0FkP8NhLr5B8x/6kVOqfbaRaHD29WvqvVA6nv6J4gs+ZY
ftcU5cFbs1anO1gBxfMLMD7ejniZ2ML5IbkaKnJZuRUotbVsbF8GcM/iaqK8bMw9iXotkaHHNifP
j1Z9FCmWG3OzZzMqr4l+Q+MxK3bNtM/irZhsI+OLGhxqDCNh9BY25Iqxr52+AbEY2idUritQHQu9
v5PqbybFN/LHMZ8iZUHXKoKjoNeQiduq/RzDl/Bnihj8rwQUZv+aFBCUv8GOWxStt8ytdG0GWzSj
TsQ8gBHCQCJkuTT7StLMvOxRGr620XMy44ubHv3LA6x1sei5a1Y5RQvFrYsbElQnbqS63+nTW98M
23T6FLXqoos/geFIMqzyKG79/Nmq4NS2CQxa5WjhROxlLH216JjeN3i8WBMmW0WKu/Ca/rU1rU/g
YlG/55TTU63tXFKYdrmUrgfF3A2leJuTJ6xrOSqbzm5lyWmT6IjrGE8Ct7v1Tc6jL/kkr0Z61kKA
vhk1QEysbdSht9X2BBcVSJgj9Y1ENjLAvvkYRjVzF4IRQVSna1uBLFWYCGMN0q0/poUL4RnAAhhL
VG7MH5oPmY/ubmMEUKY3ufQ4JF+y6lYByx78kKCNWPBg8mbX5vnnwHqVkRyTbURSTr6U8x8zG5tZ
e4S7hO0FtBMuqSW6vyA/EtSxAjXv6MNRMo4hqk4yotIacECdLY1QfBPl3NZlyjul20bCTU9rnMCT
jYjYWkUPW3VUlDG/G0bieP1bxUpDUpmksLqRR2gwBdLJX86cPj3M7CnUoX8nUAWxbhNs0H02/K8k
SS1Smkcdd/B8rSoi02rtJcu/jtltXbJFJ6yt8Pof/LMK2XQD7KSOeEcrF1/F0Yx2avK9LmZAUM8U
/xKF1PixzEW8QeVUxuD90PeJExqfauhJEoyNga4tVZ4bPUkOqV7fy0XzXQ/KOxCmUB+r9Fgo/ZNg
ZcS0DAOe/WqpQdYQ9SN6YRcx9K4rfojmRCDxcNMYGIlzV0Vu1LfN56kmKcQQcfQckrQ70NT0kIsb
5Y/M33pMw81Rbj4jbRtaWLd7L6I0kr14wuck+I5cmrew5cp0x0X5m9RyvoxPQaMjf9jRB0IJEHGC
HEsO7TwK78dmcFoJyF9J4UQYtzKlkp6XV0xkBi1rV8bAMhSgwqtDNqAUKjwMfSM9WiJ9i/yhALxg
B4QVLNhJXtknXFh1flhVnK3ZvWbEGxqxqtCGT4KGlY863N9ddmrMPLqikoRo6qJ0tuy00I9Uljqf
KQNl5sGov/zP/v6zRScnTKuktkWmr9xb1bFtb3//9/+6tZ4/v2WYMv9Tf9lat/QfUjEd2CCamxpl
0yCvOZxrm8Nfr8PHUc6ug2qaYNREzhLzdP8c2OgxPutO52Zv+aaxA/qqi/bKhZHmM/NxwcyYkkLt
gaKBzJ7j4xJ2LLRmIAKgQ8a1wL+zTh7MjbYKloYN3xrm1EFe0Ll1IE9c38BdPKuySFCqxPJZNc8W
67lCCpsRcVZnhZac2FjBvVq+doS/bt84QhTkp809lZizRTpJUjQ/MfawfUuP7apbD1thBQ/X9pdX
t/cXr6ACFoTqEJkN5/u3ccI82KgEApC+BuEDuJ7jb43RmfMoF+EPeRE6/dq8dt/Il67hX6Mqc3nj
3TYkFSMMRxajhuiCN8UycCx3OtKG2mg2Xiz398/C5Vvm3XBnJ1TXqqAVwomHYS+vYHFtm/3kkHZE
KaP9DFgS5aKNN7NcsDm4FkU8346/3K7vxp5PxbtD7Twq9I3HoQY4oTftSqeVCB3+YbIxnC6ie+Og
P/3+cOeH7pcRVUMzDMpDuqqcPSAqHMU6Tohc9nxQjPR2i3wlsqhSq2t714s3z7uR5u+/Oza/QAcB
KXPeTWrettqASrmb6Quu6Qy2/wMQ4vJqbePa0c2P6Lsx81YnsTs7jdm7OTAZJ96yLFxg7st28CFc
ce3TS/109Z69+FS+O9izuQ6Im4f7hYHVlbJM3WEX26zDNwjkViDRf38JL1QFmAI0VYX7b8qKpJ9N
NAltPDrwDFa7VN0eprXsHTu7egb8CiV9KbTrKwNeuk2p6cLCpiZLvfjsfRd3fjBkpkERU4OwqIIt
H36YUbIuhue0fVFTWtrRm9wEzhi6LLKZfJ9//wkuTa3vP8DZC1GeoI3FKh9gFD9b6X3Fis5o734/
xumtff5ovB/k7LTChUtUkGDzNfTXMxMS0zV4iAUphSsa+44ZOP2+ylx5AYnJ+3dmPUMhjFdWdUsT
1bMH09QxCMRIhBaNg6lzG9iYtW5Zs219O9haV8L4zqLG52KjxtuR8HMqL6ZuzkX89w+KZYA+nHSL
K3qH+9Bbtau5KG08DXZ0y7b36pN58QK+G+9sotPA7+VdgjtLRV/EYiB5qIS3K9fv0jMIB0wE/4GJ
RT9flSVSJRehhLmxcXqXzva62EHydIsvmX31zXjpHfV+rLMbEqqd5zWotU6laNFNnMAJb9olqamu
vxSuXa1LU+n70c7uzMxs6qCsGM1o7Bp3mlPbmORtnCNZssDBvEgd/2o58Mqg8tlrOJi0Pq+k+ZK1
x7C4L/TD76/Xr8U/bkEdM5bIXAVk7GyuLovOH+uBvx/5ja0Iq6rZVSFsXeE1GDe/H0q6fGv8NdbZ
9OwTnOkVkKp5tGU7sLVPcF9sYwUL5Em7Ntal82aqFrAiumMyS+yPj5ZGgG6PC7hfkA2BbJotKcR/
B9XWrfBlEtzqdq4UG//OLfJ+1LPpAxdnHU8I0BfN99GGUP6G+5V7ZJXsWic1142dPrDo/f1pnW+7
8wnT1HSTyYS3gnbeEo6V0fRCI2Q3vZlfet265gFQ1/WV18/8LP0yjGEAf6IVaRnnK96xJA8oQcoK
Z/oJybRbaRSFCZtC5oGgtzbvf39UF+dGAhX/Od7ZBUxQ1kkliJGF/kXndqnt5G6mNSyacWGsZGeE
QHpt8r94z7wb8uzqtVy6Rj4doju6kgMY+FB9053WOfVlPmFlu3JOrw04f//dQkmtW7+o5mP0wk+q
d0yba0/Bpaf7/Uk8e7rDks4q7NZ+0W5JT9h3zvzczWvq8dC+oH50q1Xmhte3LJdeNO/HPXvSywac
gjFjOwWMAm8qV29Ac0GK9MK6UaqF7BQrirn+8toK8OKz8O4Kni+ReHMLgcK48+KhXv2r3bv54589
C2zGDNVAEMTMaZ0NM+YSrfJWpmMy3irmjwq/T0gZR9T+fgXiwzhn7zdRTnIF2R+Ts/6gjg/Ftfnq
wukyRImtssFGWVf1s9sjjqYcMwutJnVVbeZmp7ISVvLVqeNC+137MM7Z7SD1GRJ0sn3nveT0QDrj
Zu6iKeiFF/4eP9m/sNS5dmhnl6jG5zsWcxdNXTUbstHp4853+7VZ8cIT/OHIzq4Q/OncIsKNraPw
WCnb7toVurTL+DDAfJzvpgjSK/RWt3h5zQvSZlM8oJiz9QUtk9vq5trO7cJj+34w42yxgXjc1LOM
kzZi6pgZ7TBy9O2Vif3aIGeL3kQGuV7Pg0R7kBdHMI+uflBu2yWkgcW4Qau/k64sci5VFz4c2NnL
xFdYlVoilwmGLQs31VW3kkOmhb+QH/EEPhOusMKa9kncXTull95jhoIyTmSHyPbh9P13F3DyIa8p
p+7qQ/5VWdar/EawI8IWHGHV3aD3vtbQvTri2VvFl/2g7uv5Km6Vl+YxcXLbsitgNQvRgeZytYN8
8R59f4jn08gIjF+er2iwUbeqS1LUonSi21kO8i/0xy89cu9HO5tM5MpiYRdTWCYeyzVSG/JUSDWj
dga3JAn3rbLFtbG5ctPOr/7zGf/9oGfTCQ0Yqxs8DlFdqW/yM1weN6QmVXoL4DQs+6+WUC+slY25
2GcozMtIAc6ee4N0aUmutblug1VqyVv7vtl2LgmiD1dvmPnu/+Xg/hpLO3vsk562Hql+88Hlt/M+
m9zWBZ4UirTZ6uqm7eKRyYrGglWn/nVeHPZ7FiW1zqkEDLMED2H722RnsA4RNsHqymW7eGTsrc25
EIwH6uyymTnsyBA9/OksntY+96ndsecwl+EyuPkfjnb2MkCB2Vb+PBok8231gM+Yp1zbtpuYAq3y
79ySqqzrukgHAbLy2VOHJ1woI8Pkqt179+ZbxnoVpklDhWTRbuQ1gFpjceUAL12690OePXrQgAJF
AXW8SPbhUVt3u2bBq+ilWf0Le/v5Bj+/Kdm8Ue4yqCX8ssYKQCJWQs5uG9XCXtvl7AGA1JHrc9o1
jkvFDZRlvwbSuBWcq3WgX5936Jiklc2jK+YvKyPfEP2068g9nV+7nbdg+/HAzopzi00ADsP22gzz
66z2ccCzU2vqTdlGEivXGKF+1+A4tO6vXL1LxyTDcFJk0dBmxenHpURiVJIPuhaI83d5ayy1b75L
3jLBDg4IoN0/3wuzANd/zQ8/L9aZtPfsl/93GS9/yfe8GKsQlsA/7orX7KGpXl+bm6/F/xeCXx62
3wh+v2b/cfN1fM0+an75mT81v8Yf1lwco3BsGvQvZYN56U/Nr/WHaBgIgk0qywoC71kp/Kfm15D+
kHQRjZZC2Zkbk7+vztsm+N//aYh/mLSjDGgMxvzAaH9H8ftLmUbTRVWnRI/CgdoQJbyP9wlJnn5b
kezjVA5EAzt241fNxcHgNivgwe9OzJ+3yO+Uv/NYBoPprI7Ar543QoZ8EHW9KkeoeK5sbYfuyg57
ngTfzyLURURF10SSczVAGudF+j4qyiSv8CpM/pHk1FZ61bQri8vzJ/dsiPNFM/lWk0xI+ugI3lbq
Xgv90+9P0eVDYAWgijRV8eF/vBwgcIGzieXkEJsHsUUW7uXa/v0QFy75XD6a1YYWN+Uvk60W0Mft
VJj8+n3vWsthna2DI4Yh+3pB88LhfBjq7CVZS4Mp9SNDYVAsWvQsSCDkK+/GS2Po0tyU4UkRlfMl
BoCVJvKhYzkNmQ+zKM7AIBo4vz9pFwdBu0+XGdmreV7oLgCF1GIExRxpYN7cAVxSwiu31rUhzs6V
lqM98XQM4JbxRFwoyZcLPb72WjhfI82lQ0Pi4ms8Hsw882vj3QZlKES4jxoAXZVrH6/DrWUr9yld
XnRGztUV2aVDej/a/DS9G20CLRcJgS868k3jKC8/hfgGaZi2v6GGTl3P2JhXe3UXnlGO0cR3Y6gX
ipeJJ9Z+A2rfUe56V1sitQJI7ABgtcd94mZ2gprmyjN1vn6ZTytlWbr2rGFU9by3k9RdJaeRx+2x
4c44CcnnXea1/SXP6a9T3IeB5uv7/ozOomWjJZVAzhUMSLp+byQoM3vS4YgM+mQS4CdEPiJKHQEq
H8BMlqLYkdX8tZQSu+sPvIzQbcmORYIV7msDc23mC4sIdLmvfJm816neStaGeejOqslfLdrS9g2w
g6PuL0riDxZkb+I6gMlrCq5EFFBiNvi44OJY+1DLgcQ+ov90EVuuK61YBQB88zIf0JNCxOzJO2V9
iyoTaCHG0hyKgUbAiETPFkdsQeT4YiB1ajREABITNq6AKA1KpWQqLKcpxk5MTAEtmbFTV6Ea2bIo
7LrJQEvT3o+G4RA/CQ93GltXN+KnxLO2USY/THWKIF5De8d/uP6gO1EFyb7E87UoI+pgU+CqSvhD
9B46qFxqKC4ECIi+9TzmrxgvFzkZquSRQp84DIG4qupy2fFXSklHmBJtPFKvYMBtBRXBllYtwuxH
ZgEK9jhP39t2aWTuxN+Z61/A4iFahRGG7C04aj402+0kfJ/6XaOStlmgvUsANXjHxiJdbWXomxnK
6dnDsKwHhGbFIkru87x6CBOnbbDAqd9Nn1Wd8KAj+k3gOxKJBboVlXbSAm4XXSHYR6SIyksyKpGb
kQFYrHOmYuIj/PabGDULn4infjZOJmtpVhWmD11yBOao4w0VLfK1X7NqY4b3nnAIlGmJ+DAP7rBI
rsAkOHX6LcsPibZphL0qPKTtUzAeFe2YtE+pmiLPXCuB4GqwfGc4p2VORAZg3WN2KjapHBDrkhi3
gz/sqtaEWzeQlp0kN9WYU7ZWBNMGmrfIyyChLNqAPfPkco7rKSRH7xNtlYVNuO3lUfwBPGBygbxC
lc+k53Kot3hcuX8tMkEJjrcGZxQbO1J2lfcq+ViVPdBu9YPuKcuIKN0kIlMovmlGVJkQMhamXgA+
liga1XaWQY5VNyFpwBJa3dlpHvcKpD1SIitAwslA4mAXx2uw3zDJyCAjvyyogYdFO0nYqsGnxPoK
O5AWvt3L+SLxApKMYAbt82ZZCBsd+LwwTWgOFYJW7CIJVxH5p8FTjWMRjoK6wq/vjGy+iFkzSF6C
HCHCv8qN4kAIZZEIG5WidERpzbttxMbVLfLHX/KIALQCAJR/H1nDbdB73T63ggLLLPF/4RxZOmoC
M0GvPlmkAS7CyVoLAyQ5kPt3HYjoweRo6mnYNGX+pYEVS1BqgGm3Bdvoo/RUiLDCZL3QZkqesRiJ
ZJwFIEOOpxdwKRl0u5HlDEkCFuAL8m2hu49jc7SIM6Aj/zWAzSqGscUdqD2MMBTJzL4tYEAeyLgK
CZtlvyLkdypwNkl8A1G5NBoD6vP0EEHn07zBTf3iKZB+6P0j6csOyC/OXrfPOnpvZrcbkOuCoOX0
1hy20vFkRn7CddCMYwBbQ+43peZvINqQ5aNsxrLY1wLU+KpbJ2HtZJZuy+gr8+meHIJYDg6ZqK3j
BkFqkM+hrJSEtPhTlyqRPQKRZTioVKJtxCnUQf+h0ARAfhEecW8vFbOal3CHZnyL59gFqYPNLe0V
CEqLnEgpnmuRb4Jy19KtEc7UU+O5A9/T71KNVC1hWuntZ3WauWvY83AxmOGK/Ir/w955LUmOZIn1
X/iOMWjxCiAQOjJSixdYikoIhxYO8fU8Ubs07jRJ2x/gS1lP92RWZkTA/cpzICBPkVSyCFlP2OBc
NRX9G5rRwxyntCOBfZtyv7i/TPEXKZzd6jPWwZrWT2UMp7r3XtJy+LYmYMx180lzOFLIeYuClc4a
Azr6osqTeWgDF9fHZgNjcCN181Mweb6RsSE2GKK7wOtZs4OEt50scLajF4Lue5Tg6GLnYWIvQ/Kk
6CrzFRSewtHgs2Z3Qpyz5BbndO2x6lYt4OW79GmZhG6LfbiOjRE9lHuRADZ8ELaBtcIGQzfrqzzI
cuIIK5NE+ZJ5JVDV2OBm6zN8aUADDHwTAm3VoVYZ/zXQs7cA36cPRG2Ma/fHYbH3njf84A/PfbW3
YUEXnNwp/xSI4sNO7dWXCreF4QGD+jtPJccbGkayVsBcXhxzsEMQnhrwUfF6yaBac5magQPRcFKX
397sIxx1rfvVKh99mh773mWhednkix1CVwtjQ0MAfLXz6l61zlbLxHetbVObFW1wD32FFMxjrMfc
lavSQL8ozjlQp+2AVx5IAMp78TIlcNx16yXujPtYvjmduHi8nE6JlwZ4ILyPO8jIhzrDWpPOYZpg
r1rUNyPHmUANWwa2Ig049jOz4c85RlsBI1VhBaRZ0ovWETs46wXV2SXhdQxW2DSBp6g6k/wrj5Hb
Xwc1e0x7A6lWHaj4U8fFDqiqnjzbn9x0jxCHjQTrfTQwaE1zCwRCfog+BSXOCmXA4VmiZ5IAKJLK
H/P8oUstJ3CNRg0wzqgbuBCbVT1P1kcnPxV13msDA3rjZw5FYeWgy9yZrY27bPpYnY0CcRBtrMom
vrob+0OPQTjjQFGBrucWnQc+n6MVUxY3NmgOj8iEMTdn1nGCNOznStbAe5TmV2UsRwOPITvx4A7r
rZUOWA7lUUA7Chuj/RBSvZvXfjNmlKTryywjQ2WgffAbe9wP8fAkbFk+2lKeNLzWksM09rqXZlL8
hsNmaKPEfLCWwU/ttxroLKie0IAONP6ChdsX9noayuZYr68Sz2Buu2GddfeLbYWCp6ipnQvzoTug
pLXxoms/nV7he3qOEwPTbB9kbumLHpTo+uZVm8T6McYmTCdUpJDxJ3yM6QamASjQFU9847fJDriZ
r08a8Q2QTBW4Rn1jpFnbOr7L9ePM9PxN8Gi8lu5epncdkqUG/2Pr3vfSuLO166rs9X5f1ZEmT/p0
zNBfOLlfeC85c+dK8tiur/QndvrtEcvs5CiLnTXiwWa0la0Ju4M4unDEmf0VFuS2iGMg9hJHn7gz
yj+DOvk1vxLdjQDgxOPS8lh25ctQP7vq12L8Ztqvxqiqfq91Dy4Ei+LFQw5XrCgAVnA21sbuoNzn
DNXPD4PdXwG2PyFIoHt7A+Gan8mEfnBAPAraUy99Rbx13raCtV23B+7NankQzvOaRvO41dI73Jir
8cHqfAG1GMb2CsHQuqQ5Zkawxoa+qeDOIOUMB04v0z4OmL2N/orfYV+rGBtuuz6MbCh3wwysWWGB
dmoj5m7xeXNLgb7i9hNBCeEbtv4z5Mxtt/QXvcvDEb4uCltaHU7CB60QT1Zj94GjYqVa9Jg33eC4
5gcVfFBAeJwTvN+ib7bdeOrsJpzt12SmHw8NNR6rqBqdw1Bz2Q7XCXryCG7DA5jrZuO7K8tDJrHD
Wqnz3xQ2/o++0T9TpH9knvTM1ri4ZS7u2XqzouyASuluCrHQ0Tf6b0u6/yxe//Nv+0fm6UFqcZqZ
v63CEbct6eA0r1YT6FGxUcL/bmX5/5qUuYbDjp7rMDFz++//JSlLZLKWJgdtOOXfC0bdZO+VD3/r
D/+/vPo/NJMO1P+7vHr6HGT2+W+11dsX/EdtVXf/BUvQsWi3Ug61bUom/1FZ1dV/kQez58r8I5P7
usqn7T8Lq5b7L2yF7PU6TDZRhPT46PxnZdWy/sX3cC2mNM1bH47/9L84D/9WAP/fBfH/Wu00WA/4
t2z91srQLcyCxm0zgqBS+0edX4XMu1ALZQPDXLdpNTbHTimQK+rFvFGMAfW2JZIjsizu++aweveI
/cLURbHLWmO3BDHSbBL7pXkYCDnQFKGrES08TVcJuGMgXbPsQH/dReqZ+cIDwZaso73RRkUH2YeB
CYa4fVDTp7IprwVjVi+lrd+ZCVBWTbytfYW0Vd6gwyNpbzaeFnhsFkzfeITlvYzGa5GtKou76a5v
kiFURr9dLI/Fu+qaptgdUcgdSaDPjlAeIYK+Fvr616KH7UBY2nlRp5MUN33cDRqMZXRU0zMgWNIr
fHBzbUZeZ7w5ttJHFtSGwFbHDUTBoGdDllmLryqrP9fyc82NnwQau0nybLC5SKoeDYp8trtmb04L
4OQUxDQCy4g45D4zjYttVyFIkz+l9g6Il41ej2WDgph/qSWvfxF/JmlztJuvtJKsmcaXSSetVkBN
p+seAlbYN6+Y5iJdBeic6KFw3AjX4LbqZryhy9Ye5sBYlTO2pk2SuVzDpXGi2nkTlFtAbCBT1slO
K+OtZz8rrUO3mr65391ES729zS2KKbH86hOowAyV2l2kohf2W8l+n1q+tNXwkuMhU/9kDsk1LzJ6
xtD2lq+B7VTsIQdUDlgQZzS2+kYsNx4O3GHD/pLoGlun2OWwIKR5Nm+2ttutAdr9tVC8vWWo2yG7
hYfYStGKd45xL3PHR72DDuSWVJbOVuFTR7ksdndxhh3JwPF9KPg/uSPCJLcagoH7vl0ABDmr9SBe
veq5hVe+soOa5lc4X0GCvzzBdCJ1vlFhK/tMVByKpZ9W87Y235LbMrI2rXh5iBqhkftKVn0WzoqW
3prDfPGeAC/qx8Ygn9AdF2UIeS+zsUcK189SZoc1ZsHtUuI7GfvhW6Wq5cC0X7pPAdZZzPKne07q
5Dj081Oj5mHdujlk3zpUGqoB0lD7yF7zO0sdf2OFbT6R3lKO2tftegbLCNQAs+vWSN37GD6tbyYq
RpRkJR1KsVAXqnhLWXoKOs386Fmyx57sCZ499STnNoW4a0HLsLKGNNRpooGKD0hQiLhb2VTo5MB+
lgd1RBgDwRKxBfDGT8P6gLos46+sn7Z1SUFCpk52Ua3yVLIqtJ+8mhrWyNZxBaJlr1ZDs+lHMmnU
ft5eq8pInfWz2lMvKWzg+b02dhenyJ5VszSfyuRGXKpvmrPh6KXyHuWgr3ZYglD2TmrQaA8e2kea
nS1fLz5W7dTb9TFVxHEeyfBT8TSOBjCY9FvWD6l6HvI2qHBrWJ44ChP1AOte1KlgW/vkt89JP9y+
iEJe5i/Db+uopG0FztbZT8dlY0tUfJV/c2AjtiLrboJu0i8D772t4T6pgkR/mzSKT/oB5+KQLIDD
1Ucp57CIW9+yPnHWRWMBAF18V1W9d1mpa0adgL/ewMALXQLHW7aSlzezSHyV/dlupk1XZ1u3ZR2W
vv2MdG8sH7V23c5Vv5UYaoqb6Ei/n6s3mwC5Kz6MeqcTEjtrG8byaViPjYiDgg9Mrl7iRL2u1T0g
rbjdqkV6sAbXN9FuIOjSbT9hW/cvpPVWBKOSR9mw1JRjhhm6Nu48eAIKw5EGgo1Z41lb4N9hFRgE
csPRzxI2fSsMIoSNDIKnqnutWdUlS05vUitob36aUIuCyP5atTPIPyAIzozznFwYGIKSdFED3BT3
HRUa+OKDZ74sOcVgCHAzk3gVQNkC7l+yvJASSPydq03aKg+Kx9ReDzsrb/bzkCLdRJBavdUd8rLu
FVYoXGk/5z/MUaXkUYfQZcmKi4sMaaYiMS3JC167q5i9PXPDo3HIxHfrbgYn2ay5tS0tDNc3Ptiq
+cWUBj36aYlal3uR/KX1HZij2XwzqpEj1PtiOIhYbJo6CdrydXKzx4GU3dZxdOnJezl+lsx7p6W+
t226ZTcUgyqb0DBPiffWJvVWZjKC57dRtY8k/W0XJ1jJzof8uxW5v8z2dsruM8156ggTh5uswtPv
OwnPC3+u1CEwc51ZUMg5T3qWkgWF8JHTxCx/V2PlBrC2SoWjVOvGi96jn87H0FXzfdvX9/mkhHMa
JreMH7LGsCAP073f3Cre//47bw1UtK7RmLdXW2qReelW7B7IOW6uGvaS25haYWm6WEGNVo8EGaEO
z6BT0he5YrrzKCF20Pg6+OMUjsjBxaNVgGUoxYX9Z+roH7H2Hmt3M2pHvfoahjbELgTOviOnq9kL
/uqzl2pwgxWlB10vMmT28G3WjcaGKoqC1nSgZA9UPH+UN+S5sE6d/oA2IiyLFzt/4wna2NTJKYmd
VSgW5OjQP5IJ7IdWf4m02VrVEJXeCIfX9SWr0UN5qrN5M2HqmKdqyzD7SVrvDvawUuWlzahYYmB0
NxX++qSr7jKBhwguQkz+roD5o+IOFdIpD91sHBpG0ZOEi1TsVqPfjkMTlfZwpy6IqZcZ9fGxV348
TtcURuFg/UGW7NcAFF3YiUh6CCWWtxI9bKd3GMwob/BMa1PkNgwrl/PGTNDTqe2O632LFWC7zM2u
6O2orgUhG9qT+lbBlmct5m1TO/EFqFa28t0CkAqavw3qud8xEPhQz4Bobe4gTN3JKoOW2zOvsZqX
3m9iLrs4fsyrFAv2reSuP7CsU2ZBY9qPfUyNdJme7Cr/mtAs+ilEQgfgf8re6LkU3nZylDYwq8cC
+4xf1snM0VmSRZbqB3EMgWRMhSGYe7bjDXj+RprJTY19RSAhDBzFgjWSsF7aYu6rftZ8/ik8M6Ha
bT23CZwKrw1nPgGuulCIyiCExhbp73wCGJsDF5IPSYZ+BWnB4nFFJiemTrJN0bhvSpNn+MLtXUcK
loBTz6iAjIhaULO2fpIuP2TRSQBIgGjOtTBmPet5e0f0uEvIux01PZmF9whvkBrKFDAFGIksP+Kn
a1d5adXjYOi/CdPY9Pk2To8quFsO3aT8dAmnZCOCpqXUWrccB+MR5I3rZ+6bOTEuRVzjHgZ4Kwjv
7LRGxRfX2z7/tnIj9GDCO4vuwxV8tcXPKI2d0drBEFPT7xV/cS2iZb7BOG9GC11bcTQX+DQjdiqW
SUfYjml5Ny9flJP8Jb0vlmYbw94YzeLUIDEelebOMwnU+pKrHKCRBshZU4FUlNZ77P3WXn1qsMRO
gpU+9WKpw75c+jBP+Ww4Gkdihwn8JUv148S/Wm2OrKbZcUjzFPR+CWHEEzQIYuM8Gfik+AVcUF06
OsDcDdv6Ufdw3yrzC+iGXezgmMLzq7q+U1N7nfJzatjB+NKmbiA9gKz1Np/Y/1imHV7kQ6J+tLm9
Mb2Gj82T7ord3Bb7WFuielh2BW9j6aKpQwnrtsWTzbmBpR7i2mddmY9pvV9NTlfMRSGxNxtURSjW
GX3aY1HvHPdpFVQ83RtBpQKDBHpzgTwNYrXL6ie6fAe+EOOjfc9OEbUWs4smZwma0QwaGDat2bxR
dw7j5JvH9KBUCj2LPBgRcCqE8akx3Hsj8UN8kxM31r4tmzsdI3SQ6+IPjZwwd+eHEmcmBRkoJ8C2
fZUoxlpmRBMYfBRF2gSZjriHwC6jzBYZ4FaOy5ypngN+3zfZmEDw03LDBX9tF+Mxp+oSxzS9FEr9
DKU8u33ux7c1su/BxGS83iVg5rGyMnGtR+aQBR5Fo5TmRha/GCOhKLF1nf7YlN9qsjiCHI8KqgvV
+PbacXTSHLu3QHIkE4OOyk8lngdn8LWGGnubR6tI96q7N/nwUjj0AQ+mvpp8DgPz0LHJnUQnsNzp
7YOYD4M0NqqLuKJxNsJczpaJswpoSHVkQPxit9dWpe26LARdTZCtiAyQESk3OulA6CL2M/oEoY5n
Pu2buuJJccDs2RYtU1pLyxTE61Fnjcc05GZEC9RSMl2BWggM9C4prq6xbLlWdw4olEyq0ZoN5/Ls
Dndcllws3ENxtlOpHc7q62Dfgt8dVKdPsTA0F4/7bJkfEks7Wc1vAuU7jg+SaKPmUhs4LGT1W3yu
PJsZv+CaP80xmDeI5Cllt6bGXVK5l76BMueFQiHl1Gn8aAM8HR4nhAB9UgearQQVQUq5HpwJ0zvj
wHa2E86rRrJUxF+lB8RbyJ1WW8+qykd1uvXmf/NCRFldXNKKubvqQXM/+47GNDbDxvjuKsfXvc9K
g5fkbgEPFcT90RoJ44nJpmtONW7M93TGyDevo3xpiMEs6ySQ+mb0/mLrje3gzWpzY+cC9AmvKo7I
kSVhzwVoYwcuTbl5eGLbj0Vz+tgcFb3yaC1FME3kwY0eaRClpcKri6hDLV7XVnApo6e5UX3mdwV6
cSzvFt6f3EmiVXW2ZuxFQ4NKqYdgJ5KoA6nSqOW2c8+l6n3JldCloEtZrRtR7XLCK305NyIJbO3J
WvrANM5j9WULivfaj2HZkUK10+h32dptsZrtl2qKVqfYWBirOn0K3IGidv2QTeOxwFddj4fV8nxX
H8JlHbY8GOidPh1CeL3QAoxFW5sAy6nKXZrNRJJNMKBDgiN/smkfMTBeLCe3erBQuwuj8u0GEbR3
7TonbHXjAg/ct5Ti4qVAutTSn2PBlUyLj7BjoQFjz/oFaH8keA/Hetyv9PSN4kU3fztUkQtyX0N0
2yaFv2XWBFvZSY4TTpURDSxGrr3udXd5nVZR18ahIZUvC5xLoTSw6zklJ8UKY8scKEQo8SYr3cdF
z0PEV9u5la8OoDqqLsykOhwZ+doGUzPdd04yhXru6eE0KHfLKBnzaL9L5zmrEKMNLihwrYRAFR9d
pSU+VFnjW0ImqMBl1ZuZInxs/AKQ9glMo94ZaREP146A00Nou+Zii/19N80FpPb6brbRndhcnLSr
OfxMt9/eSGTW5HG1KLvWHm9lg/uF26ebWMERxN9LdU+9zF+++2G/UncxyK76Ac00hkfmNsZa+3Yt
zEmiOLDT6EtEYQmvEI3694mzVU/ofZAjeNZRW7E/rN9Ggd+L3qhJwTs2Pmc+GyqvW1MdB9L6JJ5h
vM+oJo2LqpSvnAm41vZ66v6pb8Iusw1RBDLsISOtKekyjEHTl8c06XhQxkBBITroOV3V9bAU6SVe
3rDV5b5cqahXbyojujmIroaJGGnmUeJYm8RYnlYaI6mBzS8uQtd6Ktxx63i6P03vnsncyM+i5tt4
EbvessAtwyGCim+NdJb1QKI5zkEtOVN7dagGJZWA2e+eMUx8Mva5gSGDj5t+8PRQqM4d7Uf9hldw
g2z6nMheO+2BSa/2AJJ9J5ocIbdaRtPkwUCBjxwkFYig6beqnSQshtYOK9WmhaqNh8XU1OMZzUf+
K4GNKer+yW5h7v8gyNzUE2Fnp/OqKHa8KZBhbFN9Lfepp+3sRFngL4kTLuE/hvnHyDXfQALgkGrP
wxzV6AazhE0CkNy+DbbJE7A0li5oidHLfPrIauWFaT1uhoST3cCFSmSnGmT823Ha10V/mFuqWW0T
0W1u5IUIY6PSy6VNu1VGlTkZapS2/MWaRryNlUlHZKOGiUEMRjF0Kq9Zaz62NKV1xMpVvdPsn1wA
urN2lmdvFTcOKcxsXPlum+g6RM6te1/02YPNczCbXPLNjIqSZZPFri8jYx/MmPgMtT7FehMVCSFt
4bkf0OJDLz6oUmce5+ZrXn9I1+mUVaE6eU9dHLQwoRzkI+NJaV8brv1Y+bWr/lTGb7qSRqTYf29K
tc1fcUYxx0TCqdIaqwxuYCII60vPRvpoS+RMf7IZvXHvECWqdZD1oLbM35ldIoVZIG1iscnQtsT2
l7m7FWRJ0Zz1LSZ7loT5ml7SEKr3pEN+3T/oxWL6+kbyjfg0XIdGUFNL509PtM+JImcOLv4uV3Ge
OwHaIu8/OzH9aTuggx2Z2VoEVLCNygWN/qFje1G2lAdDPYYrYjY0XyEYZruWZyXuKWXQvxVreZis
5ViN9BkJPCjDBo3VvVaNd75xq/nyo5qLl4mUUdUR3qHt9E60hk/OQol6OM9YnBZNJ6DNwrarg3nN
7s34sbSyo0UMnA6vYoNpgXC6dSw/Lpkcml7MKTD7n7brL7JjzIG7k5y2NAmXnTUQs/lYTmdYTaGR
xkcd9Q6Nt7aBeSaDJbYYZmjoWGIz2dG6e+5xiSWldQU6f9QF73hRZngUv7zFOyqFF9JoepJz8QO7
HOVe/Vgx5GZmGEHObf49TglivRkquxNpzCIQfekV+maa29LZeiWjRY0XjjoWOevmGgR0t4y8aQSw
GENLu2F17B7EZK8yNCTTUG9RXTk7RMRPcz3xbHyX1kev15emeOflOA72dqleLPNZsP5VY1oonM+y
bjcLmPcxt309bYG0qRs9leeEoZLJm/dkyfE0ItDknKhNN5xuI1etDX3Oi/LVu7ixw8n5kdv35api
mv/OKXrkCFmYqdwiJ/xDSznEZbUg6pt0y7d7L+o792RpGXMH/MzeQ9+NeHinZwPGnSdCtUCyQXDC
tnyT2JvCIbPKML7mH4l4Wck5UuvDszj8XI2RMxn0+Z/KpUlfrFFhVdGY0BFx00evUX+yKWNsa+z2
o9fNm0qzur8wNCwdQOWcbc8wiDsK0BfzYWn0MzH6tddp1xYJ6lsn5rE3GvuAGoEkV18VvGxoV2OD
l0rrCy3C7KYfFmzaUjPOuatc2sR9Stcbj1Jj+0wrzbuuIFZTqnMt+5FinuucRiVp9rntvWqIUy/4
TPw5q96Qtr8M48r2RVJdTRHNS5ZSyFg+b8z1tasOXJrLfT9zwLt59uoMGqt1DsB7zTP2ZeFAv13m
LdoeB4XdoG0G/gJY3bdwsqUsVBCWaFel5kQe0yhb9lPa/+VL4qhkSG68ffVG7Wp8Rtw1cyK39K22
ibsc8Bf6pcpsFhUnpdLC3jFIQJ1Xqq19t9qItyca4My7UNNz8rdFZ9hs0Fm9qwrKFd362pQ4lFIl
RTHFH1RTGdjM1VMee/eZoRIt6Cer68SO9Vx0dNlWIRhNnCLS4vWsx+xhyjRqje+JG582TZqA+d2O
KWJpA+CAZzdPDAtl3aFxAAOC+/yyO9OvmhkQJ5InY0l+c8mTL45NWb11mfItBpxc0EUFFVydkmii
0MLAhcftnc/P8+y+4vytA10SAuLC8ZOmuc04hQA/QBVakbrpW4ZQq73VsqXKOMNgpGE/w7zkmuvy
Y2pzBDXMxcUTMw/FaUF+lWVvFR03L2eOum4DI9U32YjVjeKzzqelVcet4Bxix4iBwWguUjW0FMZS
WPkmWF14ICjxnDsnw5eDUs3XW7x1JMuGEMlumdOjZVcJZE55j0n+J1YY2mxG7i8ljeMTI7ybVh28
U2yqoCec6W5QunUXawPwQ3EuF01DSsJTPDNeRLkfE7J1Lky3exJI3VOEZxzdksYbg3iWkmD8kgo1
6tmjxGXHPBnFZO+U0njIkx66ZGnjCadguDr8AFmqplFymm+zeJYY5y0jdiVDTg9rgrpaON+g5pHT
0mG6CKYIY/PgxtVpmSNLS5cTsuuybeO7eo3f577rIzQXCbpacvfOPP79Q6153BXmt9A+gwnOVA8S
aPlsiuekcYpH1dm39dqEVmLdG6mZbzUvZC/3bExS7lJX/g66zfY009EMIxphPzrW2W0RW0zjtBsU
3p/Wo2JkWwUXpSeZxe09UOMZrYqFxoZsxWGSS7zpGZ/TGGA4iLpho9BhMjYZjOUghjGU7sRpr6O7
rWJuAYfXIjBNXkLBp312mmeGKdq9J9uTwFaHz0Ln6XXMrTK31pYf7WUcRtSLOaRJEHR+7mgnBCk5
0g1IM2NBVjsykOESgE/26m4S0bVhtzASgsCIBksLW/RmWmHkc9wXzlxEnvHr1rO+GWtM5XFjU3Wc
60+H7mZeVg2iqcmJXGO6s8rBPcSFkjG4lH+zc7gEY88LUcuZ78vH/ug25lsJevHk3YpQBQHfMCHt
JD1bKWIyZ0KsxJh2UMtxva41mNCU4nnszs6GLZYXgAa4ojQdLzxCIr8y+VzLVN/VTso7p3tbr6Gr
50xFs7dvT2m3mWxzPDR5xRATikEqzp63HcbsjHnSz6t1PV4NANOXvFy3+a3dlSXZlz17UP9a40fq
n7wV3otAtEhT+ubrrirU0z9FoniPVuJPQ0n4XXZRFRdv0tDPDvPqhmDSVzJk66X5eya1MehHu8dh
yA8kcjnwcvKDtplxzTrOWTM3xU4wYU41o8q24pySepYUMbzceclKZs6U4ShhEvq2ocmt1xcvY83X
xWipgt5NgVyL7jjn9bozYy0UVfpT90xcL4OHK5oYLHHia+Kln8wU3saW8Ya5DGeNLZ/C1owXEmlm
kSoaZ16qXz1USgES7tif6/RZGiNjfaN1ptMSXwdP59zPx2JnjAQA6UrDLUnKlWCyuoKia5CZtp+Z
444ffVf5jdXQpcbRtBt05c1wBoWKNCGlrYvTnI+vQB0ifZSE7n3KU7faj8K1rjjg8mCq1mhO9HGf
V1PvOwnN9w6rlN+kdrmBDUIdTGWWtlyW31hbI5NPPqPqSNIXTpZ0NH5NWuREotMVojBzbn3D2cls
NF0M3rTbH0bqqLzgwK0n8zpps3kcbrXOMau+laT/nRmDM1CT0ZrKUrZxu5awdE/ukDJ9PpO6x4eR
e5vqxMAOsmSCl5mwMuxr435SqFXFBeXbuR3OgHHHMXc3rmvCpC2ra+5Cns5ypz7dNgg0REoch6Sx
4xKUeIuCvEZjhHOw3wwmWG27UjbqhMeY30fMeXY0SuVQI9UEWV7/YZTaoShXtQ/uiFo7b5XDqiZ8
1tJYiVSbgclUDC8GollqRuLQYbpf27E9KvRaheuQlFn1FNoIl6aGSblFHcPKtLhvszLZunlCoDIW
gYdTid8q39bK+lxb8s6oY4/7pIVZpahH2R0LRVQRZ1uymeaF5YuhPMix3eVd/R6r1hTGbvJFZ4mY
g+1+vWR6ajGdiDmRz7LBO4+05xqnWrlRx5SG2to1QWKxyVGRSOsGNfRCuCMZoHEwGNIJ51WgPJ/s
YRv3+HLLxg0wUvNCN2B0u36yfFFYZWgkGXrLJiyF0u27zn2dKTX5Qnfr3chNVsZjfKcxpaJThoCX
7TwmU/+QIFrjO077pCyD1bnRtD3UPclk25FXGyqdEGC+bMiQLSI7CoBrajtHj3ids4srhr2aLu0x
y/rbsKB7e3YN7ck24k3HjszexA4RKabziJ7xjyLF+FA7FijORfCS1InO6+J4Uekq1aOexdqDRQIT
tAPtgUkfWUar9a1XWdaxab09r6CyXWLoUNwzF3jm2LXcAWlQCeiosoxd4enwpzltGdcprYOz2nDN
q7RgJNDx7nOZbFqLGjolB+2pYyqKPFDctbpqbpR+hZ5sQSyP53fd67H9GUzqyKb+jmWcvK95+aHU
P46s0/OytstT0bLxIUbeQZFZL4DSnSdj4cyOZcpgze1/NhjgyD/HYaOY2WNWGpwwZU5oxMrHTmqW
QkmM9lzTp288TR2jio0b5apdPWVtvCUopoWm9c3BFoJfXUzC19S2vTYzCy4CM3gEpKO9EiFDaeae
rXUzO6dzliNNjpcwVtIpsJeqpfZCQcNTUu3w9w/n9k+ZXSp7N71YVu0c1K6iRqxJyoIxK+J4uL5K
vU4Nf6roufS0ABZ3vJjrnKOOjA9cKtnVyfXdTN35kJScBOyLZpus1awjnkcmfXOQK+PkVOfVTdqz
dvuj7BcZGLma7eKc23bMF+Vi99nwNKVxlJre8jSZjNdY9qeh5OlTbJo0tmPlZl4z6k1ZQbSvNUF5
3q61AxMJbBgtFqpYq1uPVd1epaY4F4u2yQwYvdD1Q9NRFlg6UscM//e9lupbxIw/itd2ZyHyQ5OQ
ajq6YOVRyU/ZkKeMzBS7bpTyYpLdbY1WvK+U1+JFL68lA+WoG3D3rs38WzZpEyaFzj2dVdULE6t1
KJLJ4bGwzH2S4n0sdZYlVip9TmJu9GbunqrWfJ/YVQiRl1X7gWvkxbJzlAj5oO1tSASqWtYPnZLn
R2+gOgRZ5sEVsnqgKYtiFItlZ6rdLrdm58nlXvqfzJ3XruRIlmW/iAWSRvnqTtfiKvcr4oW4Kqil
GeXXz2LONAZdjR6g36ZQiIfMiIwIF8Zje6+9z1Z0Nq3Ebon4GA75oUrYK9qaXkS0ogkgtrptnrRi
DyDvbau6lhvhOAZbq1gra6XxKe32iW6VD9IkKlv08yUZp2lL6rg5Mq49FcNgbkfJ06fWa6w29hVe
veUHpyfjNprTJsaWkq0WPsw1ELmx/JCNFfUehnVPuRqsR0aoRxnr46OZOmhPOEmW8Il/Lf/ccycu
r2yx35ZTRwZAZu6qtV00L50Fpey18D2u+HZxgVo78V6MT47Tj0+2Fw0nU7NeZ5n6G6HzEMnY8HWx
yrG71IYJE1UUhH+AeyO2qe1Nh40LU02wTs86+uyZXTYsjoKHTjvBzjoG7W072+LqO5NAIw7NrVPq
+PZqMlkQR/iNNPS+rFP3UUzar4thylMrNx9YIeis+jZFzuurPxMSdNO13A3T6RyP1JQbTcl9ANUT
k61gZ1425xtHl93VYH/Gps+jNxwGuSV4pX0obrPpLK+1xSg7DATbUF5w7uEDmjDqNjU7PI6jTKNb
19pARACyNtPrRWf3yQryAFFtstNAE1A5njQPRs2Y7XR1CHxHo83YyYfKQ+eKisxhQiqHM/vzCCCJ
qIjZ3yndNR+Z+dqIbt9ZlkvQKB0eZJ2Ya7i35EF0YZDVLrvl52L+jKG2ObjDtznS4XEymEO+v1/U
FjCmDdVDFjrDqzvzGOEJtE+F32Lp2u7j5Cv30WchM0XTLC9sUvbYWZB6t0iM9gvF01VmyFVIE/7J
JnR9K1NrzyJsqDf2wEv1T9jCXztg8+uoyxkmKovlo/oYcen2Gg8Wrc+2ceqYaMKqeZz6oSHqSACy
jg3MIQSgoxjaGkCdS5mP3T0CUs5FMhEAQ8XgPznsRm8SlyIZd1KStUr01ti1LI+PQyEuGg7dhtAO
ArefFncqBNsnRvJblGj1ScGtbeuwydZG2eY7ks6YrB2y9RSG5CsYSXM0k7Epk40j0mI/lONLZoZP
kdemO5vdrqvEyqz3JDF3aYkGP9GkvqKsH6nHDFsM0f7HbXL3PfKHiwydB88Z7VXc43FEY5Lt1TgB
w2c261WblIvjxjHn6eL1VpCNer+Nlffb5tZzYat028y5A4/YE3BNcUhH+3Hw57ei5urqRG69Gdhl
HgitaIN2xLdREBQrNlRwSrNYXR+H5M4vJLjBSvYksR5oWHgzw+qzDCnw76ZXXiDWNkShjhwvzmwV
bAlwYo3RhXgt9dq/E4kMYgJzf6beWB45PDRHiumRCDv/ie6WzSw0N+iqmggA4UidvOzBZD0o80i8
7b0Ea7vvP8yqm49taJG5z+1b7PZyrRWDgVXmXFL+jFo618RxSnuXaxHGq3H2soxBqtFhyeTgcC9C
vCg4DfSOgk01cP2oSxbwqlaHazP14mSTGdqVC/mVxTF3hc4atlJUxdnqfbWrmWctLDR2cOKvEGDl
7t6ua3IEwZiRPDB15zAVw1V6hBjqzMsOWfhGYsp+iqNPUNpX6bLppe6886RX/YvfNfAOPDnbSIdu
0QUD6qlNU3lMMxidbhzjx9F8qaKq2FtEzRJifBcQJOKZc0XNmVdA6HZs/BipU2ZpEQsrETyRXtoW
qTzyUQkzdfYKzgovfHO5nq51NxPbyTSjk8SP3+Q6CjcdLuKc1Vwee68clj3ktIiHaL5205xElc5B
rUHqlCFhVu6OQMPPcSMN1Ewu612ZD5s0JqkbedaCgoiWgwXLwItvbRtWlxFcAP+IhRCmPkCUxR0b
tCMYztpl8aad83GejOSBxRbpQ+ddVcMbYCENr0aCRwzktU84ci4PCX6lnSPX2NZ0rWfP24yze8Kn
2Nr8gc+J8TlVorxmtfbZ6Y7cqsmNWHbsthsxT96W7V5fY670Y6GmQ+6PuzpHAFbl2R2oFo4iB+VC
j+pdpZfFwY/6o+if+rGYMLgtJzDYJTLWn7MDBeqNf6oFm8ka49dMTRvuCA0zTWEgVaJMfuKDnrHU
RQtxETyRF2sTT+zsNv6i8BHx1vKxPfpje9Z7/6GodBI7Wr0JJ4x8hWA5Tv41t2D57JgHI3iczZpN
LKYY7cNByFkpq0Mtir176nEOhg64VY8kkilVYv+OggVIBi+aMWkvSE+rlHLzlV1aOYxAtTAHmTyh
n7EjqUbNHTSDZJLB+I0yYrkJztpssGek7EgUl8yj3NmvUs4Nbg8LNnTf2M5cowm8CmfbOPLejtPf
puvGsx9b41lbfvBNbVvXTkitxMxVhPF+W7P1fhOzanXtGc4+yZMmKBxx60V1Zlxud9bEfWYoah6f
XWNeZ8OcLzJ7t+hgT6ww3Y56RvwV1W/qp+mhHRQ6ARu3dpX01SYVriAdvifSaF4ioz6FEXn50epI
3qf0qdcW9Zq55j7NNhksrRrYFzaM8DraeO1kEh0GN4lXeFzWxsh1b4eQcSiywTi4hOpGxM2juEX6
rJ/tvNtUVvdh9ghPpWes0vqXg7zcNp5cVqWPn6mHtZ7W4sd27rHPFhu8TXZCeodUvcdDRzA281hQ
JhlI2sTY5BMbuZ2ehced7qdMdyVYItfjUQercEuy3imP8KaWV47zFejveJjw0DOH+WQOv728qg61
sazBNbL1XBj6WjcbiazPfZs1wK/CetNtoAmzx0nrnK2piBtYSHiJAz7esWfXgYCYs5E7awsQpSFz
0FnLzWpgEVYqWIaDBom+0YYSlMPejhW8YUJEL9Sa4jRYsoEjMrKNVaYh+iYXHCNvEHbZ7L5pzMoC
FUivnF1DkBTY3aF29r3GOBqF82KWI+GzWvHe5t7WH2KyGaIuzk0hX7A/w81kpdrKjrj+iaQ6Ky+8
1Y7egMLzF/FgsBzmSC2OyWkmdvqovomUI6WblxzcBdF2TffquCMAPB4aZ9kjJvPdYEJoCrZdW8Df
vBrLQ5rBvZwhKasw4buV2+O5NIt7r6xnM03UgzX0JzFGF87+P6acvxKd5b0hc92Yp2e5pBMMiZib
LR53VmkGX5g1r+o2jbxka5U/HLPapolIW+S9U++51J8rRIVjz8AC9ozpZooZOSkgM0CVjNkDJEJE
w+KkJ2DtgmXe40a2BvSBnvXU1juE3cufFrxvZl+9KEBZrITHu9EP7kp1u652+oOdL1U+LQ8vovd4
mJIeRybFkKvOypgqHPyk2kXzeZzj8a/bf5Sdwc04LRQLkn6jKkRebCcmvZitN7OZbYecEEKCALL2
mT+XS+bEWwbX72IhTL7dBJQbx0WeMEnH97YLudvWfF2XX8YRqctKsgMtwx8T4W9iFnbgDFue7gZk
TrqtB9b56LMYAxXKnyGKITZMg7YDS9PX4L3aThaHJO12nkoglYy5DYxES4NSVQa1FniNMb7TmsKc
iaGvubTMVKfUhn9Q1iYky7C20luTNOXad5c+Ae7OgXR488fJnSFVUnc7yP5mNPwBI3eKd/Zc/2kV
iQdIFDvQWdzn4ZkFQ83O48ztqiCdo9+epEOOIHK0dINNcxYwgl+3F9m+DB4feETtmFC3/UB5U74Z
dNggh/vgOnbgLzx1D0OoVIYvVvP01S5rSnSmgceG99MLl+V5Vpxw2n3XmSY3aQN4gdPB3TvxjbM+
R8NqNJIFKn1ris775xDwylTnBrDcZxGLCQzXXlxt9WM1wNQk83RLqtlHS0VSBr4YVoUJ9JTBxcta
rRuO4tUoEPuKZtoIY34Le4f3GJWA+9sHhcE1Mepf6UTtWdMMwOfcGwJL7w9m0n8pw6kXl0ffT89m
Zc5B51QsTVLIvV6Ou2hzAY/wntyhr47d0GOWyoqRMNb/6GZBeJ/oMvHwJ5K+NoNY1CFE8Hb7fajh
63XFNfTUeYgzWlDs5lM3JbGiWvOpGZj55k/VzdI4K5ANeIF6aVxdYD3L/oZDeE38vP2g9OViFa79
64bawRcvflrJx1GG7g3h7otyCesckRoYh/zJ1dhJnUfF0cxC9gMmQ/YSN8NjRwogcLvY2Y1ydPeo
YhEpnfKLzdq3bkymJ2UzA5V3r80m8vu4Dj7e7bpN7Wc3aatz2dGQPY/Vl1WWazd9HFNj3tsR775c
HHRPDaCPXAXZgW5jDPO95C1BtvMLwhDC0VguNzrG3mzz1yysvZPhaPbOon9ibbYz5KXBS/I/j06y
gJr//3vZ3H+qpftvd1D/p5+1+62un8Wv/Pf/1P+Pi6qXZaL/j2BlouLus/z3bCW/5v9kK51/eYKW
eVKQnmVTjMi/+b/hSoKuDkaa7Zqms5TQ/0e40vkXyUn6KTnwdcckCPsf0UrxL++f+uylgZo2PPN/
tKda8L//Eq00/ql6Y5iBI/eNfytK8wxDsf1EErXJHGrrXtNYfjrFzM01tl7oaSLPzzMRGZ41nZ8L
ZjlmSO7miCfCU5gnid0e6VdAy7hZFoCoqLcUi5y1ikK0ZIE2nV/PrTB/l4xLjZI3PlYCmkW5rx53
d5IMPNfx8Vv3ey69Q0U2H76siIdrkVBq1DUXa3TXpOaeeroepA5bOVj4AtazPT925WlZojqb7GYU
5S0evH01SM5yChv6ejpHbn8koYL3TKVIIz6AI3emQ/cSJuZ7Mypg+ScNy6pKws9mkNe2lbs0D4Ew
2FJRy6AiYRO57BIU3kNv4KuiS2f49Mr/cR+oNNlG0K0Vf309fEzj577yn1XdHenyOGROsXbZHmY3
0ZUswEqV0drrq9d5WxOVDHMX7hKSiedHQ/dDRPdUN5XB0Cebiu4IzSIzKMeN44CnICNEefHYYPSx
DG8y1FOpsoceeUeWzjZNhi/R67eYxgJCZIfm1cAMZpgbsnVYVFD3HcqfOHt9s/Gm+mnyLYqViLG2
6bTNSkRUM1fXON8VURp0hRMFVpYHOSJwlcnn2gy3fHw/zFhtKxCeueeBkCdgZYZY10zJWU423GJQ
Cq2bm39kfGpqmHCqfyGOfdgjuwuqlMYJj6eHbnm89PbaQmGz/fwp6/kE5MSWoPcuNpW626oIV2Jw
fyqbMooiuQv+FjNJoYggIPeXLn0LrfnseGSDeg/lMVmT91wnbXdTjrdh3Fu7nfyquHWsuINeM5BG
Sd3Gxp997Jh8MQyPfdw8tnF+EG26mXTGwvktscOrLYlSVaTu/AeXFcmm1z716LZ2yBLb2j7qyLQT
yQdA5VMqPlu72DX5gPz/iWz5Jx1LsTKJ/beGttcEN9kEOqzBxgQC3CWVfYzTZ5uNhlyd2YOinXQR
XV1DP1c6BC3mU9Bb27m3N4WEj5zZ/QhBqi5K2S8oGavKDG89GceybdCKRyIwCVN6s7NG2r+aiU6H
cxwSuelABGseECVYmZqjlV9HJ6f6QuZal5TuhbNLnE9LH2Jx96V3t/Lp2Li+XJV98Ryb3V0C3g/J
iUqLtmhg3QoKXpKSfCQETgYUgcSW5u1nbHP/deWjyzwhp289d37sxGVp4sxQSAq4kSGbXHtGhUXE
S11tOzTtIU6gGpQJqDPZBBRE1N5HLhnrLhQHvwOen+6VSjbC7c9CUlIieWd1m4qjiSo15T5Ie3wK
MxrCyMBRaE2errXfq6LZe0N00NxobxoOxTLJH7N+lcS9WifdFIV6bZw4BokZd2nN/K+/OrOG7fmQ
me5am3Gj2dpSTOcGea/CYqdQlkw5kEC69/L42TdMVPlCbDURfend/KEW0N6JfmOHqxrjSwG1k5Ow
6C926NyV0wzg6UcUzBgY1zfYp2xxN+l+WDb81LR0hfjhd+mwY1RGLZdHndCsGd180X4mORCz1jhX
q6q/m/RQu85J1zQ8HyAmIvBsHOa20nf2x9zJXaK4tgs93tBQAwI7dXuziHl4L2hwfqLuO9/kXvSi
wvLYND8izGhAkxfdUiTcjiiLbzLLnvxGPrsDKdfS7Z+tvl0T0ttaY7WZczqEK2IEFIZkaX1nJ+zz
wqSLNN/1gx9Ubfyc0cPlDuQfTApilL9vxcYq+k8L6xn4ggSsgN5MngR9KKKf1rqOMBjGVDXlgcOF
wiNPPqIOUTCjs55cibYMHIegtdGKH/YGId2RmOGCM0UrvYFu0pa6oBHcnxSaz9jYfJXRj9/r6whe
QvJFmG7lcFNZsgv7caMtbn9FWbYwT41RHnXYdIdTyTTjp4Hk76pofBqo9FM2R0SVMJfI7JVr054A
vt51jy3F6Z+ek81GVo0htSbBpThmJU3DnYqbfEtx0EDL3wjI59j1WY36h5lOTOq1/e662rlRLMuR
7XFU5kvbz90uZbamHOyrdiivwm6QFQ8G9g+jPAzmjpKtKbD4KNMhhpUeO+t63GJXyzXrbS9mER7L
uHorWPZqTOZ+4GTzMWDA1zs8dhbN7GLSncZgDlyTngUIeFQk1yjniJ69rQhrbKix/RBe9Ver89/I
Ld7TofwNofiHjGi2ypoXfZIzEfb8j9HWRyTskP6rMMmbVQ6tYrXEPisoJxWrzypqvqjrNQI36vdW
gsaY8BrXXnKYhxgJsfwQ6KImgW2d3Woq1XZDwR/Yj++Da+yY6HmhxXPr6Zewln87goWeXpAAvmWw
rKsYs2DVhFx0dZw2XUsvycRs0MTfnZzqVd5yEZ2+iuGjZsnrZPdbKyL+w7VuoJunGQmnySalQmhR
vcrXgRAA96yeGiCOoWOVPszEnoDhRkqrtE+8Dh9mLc7nwxyGu6HMXiKDJP0sv8uFeI3sZlt52rmv
In6fASga5jGJo6Cq26PtRkDi7d6lzGht9fFnwerrupmeG2I8gPrEnMxPKMSzafVvXJyvWl/yjmjV
q5YbJ50dvBNBIYvtztJIaHcttxym9tYVAkDR+BLOUirU2IiHJCts7H0q5KJAKpf93ZGzd6zxGAnK
j2oHFXzyUTQa+yWBifTK6lja1c3v84dWF/veLB5CtyUwVLhn6JWgbxH/ZiAbKwTlU5218Z4Cx51/
I807lv1TRoW46RIHQUBp2pNT0GSVhKy1TCiz6zUkzkzPb8tB7g4v1BOQJrBZUZPaKyONf72IPqOY
G9IAqTE8V2H4ilYc6GF/NcDRVcPHOLUqkKvKpG3M5F7jn1Oz+NC6mhSOuIms+xP7Gfxzia+8HJOx
lty596zJFRAxC5hnmSNIgeI9hUCypX/HPcYzZG1OnlC4SE/Cr+PVu8RL2Fn9a8DEW9alnD7ZqoJg
3vLkoiIyC4m06fMDegGLkdszDMkez5C/TZm+jna0jRc6p54PWrTJ/XszZXcbqdAhPdhyX+/6kE+5
tvP5MBUNRjIvxpzdGse8dkV6t4jDzbZ50kz1VPMgkRrYR+5fCJcek+MUvWhq1zXJ3nL85wbCU8tl
0EVTxB3dXifVI4bah5WXzC9htHUYpeiLe9BF/CGpu7O8+CdWUh78tN54neuvLapE4Ux9rdA5aKqv
GpcKk81FaMA64zFsF7iNodxBhW0qu/7DV4PCs7sr7K9CjnCg3OE1RAHNmm8YiA0kTkP8rCBrwR+L
p2iu45VoR4R/qpWau6PYf93P6hhnIrBESeMJuY6NwLMpDWbXWdAgauE3NMC9dCRsyyKJVm7d7InZ
AJrMHHJYjblzLXjDD+ZI5BQmzZ1RfMoF6YkFSSMpQjY9sXnc6ALWCJGL86JbjtnRwgnrYfXc5QYf
gkrswpxeFDFu8pmUXJmsVRSM/7spxqk3MHFklFG+Oiw1tmR9h2X4lUX2MTOI5SVSOw55P5/GyVqn
Xk/kYQ3hyqpzt3npchsWHQx3XbCNWxrGrrTNw0isVtQJ6DnlvAT2uo1hImvjz5W4PeGjsY9d714R
RwoK5W69rPulwGGNTdWM0wWNn689iIPpn4YweprIOXpYlan42/C4CSkbqwZ/I2eklLpxDzZnzsoZ
zG97GqDbvZZCWBPCqRmp1ZJoV/Ldj7OTene78hkd+ZgX9nPCzGu28c310jO9u9BrpBrd7540oxve
ta465gNG7Ci1Q2YuNWizFOgOCV+iKETI8sZ3NTOZetmqnsSxMMGPsgE+fknqKBR/0b+HgnYFrlna
SfBTmOg2Cau+qW8gU1ozlIKE6KrZq4JygLZXR61WJE0IH8IAMpRPxzIhCIW1vBQ0uuiYdehtl9hW
iPCsRnRZ/91Q2rb3v5FBztm4mRuH55GnXjMi49pISi9+SSx9M2ftRnN5mMWZRqNqdI/1eT+TlJ7C
Z7oA8J26OX8ynRn+tkvIkfTvlHi+lBVBPi/7yJ6iuJqCKsye6h5Cj9UCN8ufl2jvkK55CW9u65J1
spxtYvJZloGvumPTlgwoxFSPtvE1l/YertzdjaN9SKdXc64Oaao6etqd52ZcxnxoDy65pmj+WrqG
H7CPOY9s5R4J8blzsnbUPY/Mg/JZDJO9KKgoelZw/HvWx41EsKAJlMgePBybvqh3eQomR18lH1ep
q22MN0Zym5QjfaV5MR8ksQ+kooOOi8N30HU3PMsU9hac4m52javVvrLw3PB/J5svAJr136FPj9AW
p5AP3GzGIGUF3Mm56S+VVCuTk9AMl4qJeKPbb23Om8Y426Hs+qAENO5/LlNHTyJyQtS1p3I99Ddo
ZNf5yl396CIWxl30MhH80Wg1trppXxsMB3m/dXubhsXNhGxex/ELUX56TShXyaYrTR7Pode+hPwN
OrRXK8sCzzy5fKhmRgtbvXKJJpPZAmP9CNvfhW59bkas1jE+OzYZ4Sg3WE8a2ScGg5x6EAYwI+E4
ZrUW189S63b82+wncUdF8JIa7+wLsU+UvWAVovYU6TFx3vlQ23rGrB8GXQl1O5Q/rq14NNAvStfz
KMSfovYfhpH2UVXeCpuuqtnEfK6aD0O6ZztmO31E/w7OycMkkPWcYuAxSBqKt3AkI9vyJs792U71
oKfW0bPFI9KjRZxDPOgEevWuCgN3/qmJYjqNe0MnIvivJ38gNg4yGS6dD2Bmjs/daOWnoldfAAa8
3UU+rlQc8TDIPdg4I9Dxgx2K7BwlQLeVuGsGk62yvtNFsI3rQ261t5YOQMuedSZ+ctlT89bX+oeT
pEGjrMBAw/bTjGyk2CeU0s5wfrk/7wxn3le59eIYdN4+0sE5b/RQPUDbnIycoXYc16pX7wVqh03e
iwJQflNhB2YrPuis2ptzTymlngRwks8NtdVl3F7ymEMoGdVTVc7UXlTqFPrEl5ZwvbLWQCWPSmXZ
irz7o8tAgNdLP7AdZe9DbN6iCU6215xiZ+GPgARf7JKCHDjiI/qAFXgyvPt0YdfjsI/iZeG6w9Sv
jvNIzsPxRHRqC/ayN57+2HuOu0/Awc8d9SkxSSMyBA+CgpQxpwGhpPAG9qpM86Pu58T9rJOs0i9z
cF8mZg0zyzYy92mk4eKf5MXF6jDJXKJOtlc86jvQdmbpWVzduSNlgAlW+r+ZkW2tOa+3WcF2Plfc
o+rHyfOr8InyQhLGMZWcXv3HkLRrgiISOds5A08sKDTGR0pxpx9AnaCuPAztc6s+NUmG2dGe/VYt
xVKv6ezxOUYNiym0gP9R61IYX2lG4xQUzJpnP66EE7Qx2t1of8tRseeC+9nKLLqbL2FhhXnoBCeE
bhmXTNc+ge1qhhHVwmY+mTH2NctnlHWRNAEb8WtNryse+caz3hV+w6rgnpMk4Rm9PyniXTWc6VLd
Mv5vHJh1L3+vwz+1/lZlpFSypHwZM3NL7pau4nHdmUUOf6Qzeuo4lJzW9rYPj56gFruKSMomhWGy
C/be9mW2sXt4V5sLYGPjLtuwiTnRGtlg70vQOtM54iUlQcZ1QjeqwxBm70L6D234pjHhcBnX7lk8
+NuklmeqNv9iJ6JYaB1MM0166HfZ/CzM+NvTu1+vJubWpBYwTprh6HFu1bJcay7Jnooul4nNrqs5
nv9mbYTQJ85d/ci5TA/NY+FFgdZoNDBRYyC5TqOuzp4IsoFOLbd57BKHs3j6RL/dGPz1Rj6RTLPu
HWf9K6chWZgrUSTHzIvWNPsKl8bMLg66Pr5ktnez0vxagNtRjvaTJlx+PaYavHfSNSlGdqf3p9FO
kOdSG3myUfuai01bxcek4a6kwOZmG+O9feMtvmioD3nfB4nnb6esOjHTeQTrCA/sqNnYhhWpPDwv
RVS9c6aNbV8gH9kXD0k5X+AbGSOaYIqZLZPvjPM/jduHpFQcaxCv3DBBGTs4JWppUWtI/3FuWBHp
v4HmMn/E+nke8e1UGKHz8SjMqFjJETWgIYm/1eW5SDHViodCG49mbv3iNMNbMPuC1ZLMokE5RFM2
p/EoJGJvHXGuU+m6Lrx5W43it/FW1McEo/fuZeFuTpfiBvPg8ltmlFUMVNRw83hR6jCQzPY9l8FF
btidsM+uycznYRM7l4Z7mMpqoNlhSUnDH6eHSoq9zqzYaOuaThStJu5+7wdBxU+x6VKfcWXTU48q
SR62B9/dYkD1rEyHXK+GmJG/3pTsnkhIBs1hoMYh8KW5rtm8NCTpquvk2kBG0wCvqAtezdDvHdsE
RoJjpSk3g6WRNqCAtV0bkR2QLw3kMokgXIn6xai6XW9tmoEgq77r9XJDIrRBkeCJthMJCGFOeQZl
GgQygHju9JzwgdzboXaKdGdtjBMRSdqbi2E36Y+j/tTx2xLczQBZR8RcxvZAs3Xeu5Hus68wBdkr
AcAG76HuT6FHy6LcTolkxPhSCZX8DnGgOSkuDUVrozTvcS4p1GouTOczOYe6p6OhJwwA6cQrsNEx
j8ss2+WwgKbD18gfqXMEfRd/ZSk3WnKTqbePSpeNWElQkk6I4rtuuC8+lRZaxWnRPg+CdjuXpiIO
kyL293n23nQHokhc+dQWANNKKCD6suarpu5Nl12QumBZHqEddg19j8qZb9CfgGXDaoC3o5TetjiZ
s73ZJ2uh5x+lVx3N8U/RTs6OnQF0DaJ7l7mgy8u6VCWazlzexhbP0BWPFDNew0ycwyEMwlYbcWUz
rHddmMeIYBgN3dRKNPLDcJKr1ehmMHYcR/WUfVsuj/yoruB4Zj7sZXSDxFs3SF1st1oR/rsOmQw3
URfVRzkhUGgYQDUErhuHr1PYffYxeYli8gEGnPxY0BqFuMllLyy+Byfh7uMwfBN1hYSb9n2BNdr4
k3Pmmk5PS7iyHLVderdbbA+gI6YdFgXXOrz+/FxWId416yjG74LciT/2FJz9gTKjaabY1hwfkVL0
nMnt2H9o6uJRxFx72c6emPSwSoS7F+qtip3tXB9pY8EF7h0WOtDXPXl0uqwx0TnIL4569v4k9jtj
xCHmJtTT0V4l9QI2UDuPEqBr0W6eq8BEWWI5BLvMdr7RBEsClf6OrDY2Ua0CWiTWveFu9WE6wOai
ahYPZQQxZuYUY2wG/CkbaCDz2AeShin9aouS6MbTqhBQW63WXIhJqHPKzt2jrYlXz5HP/TBwyWgN
CnyWjLpLnmUpNGVkHzZ9hH9lLABZy0fcWHxdsTi8BE+5Oi6uL/vBvZPACHYXR9havOFwcYnbxS9m
vqIhr9GNIGzIZPmLr6wWh9lZvOZpcZ299NHGhLYXN7rClvYWf1piVIeLY+3+410vLnZ17xZPu1/c
bZDf24DdDUPIsuLFAfcWL7xfXPEEe3xafHKxOOYF1rm3eOhgo/lTLIgM4K5T/PU1/eO3L857KF48
jHi7cO3fGms+XTx6F7M+xrT3rCBePHwoqohXDF+/w+AXi9PfLp6/sbj/ECef48IDaIAB/j+EwMIK
ELja8bmkJKFdSAItfCLNwrG4MAZkLv8UC3XQL/yBt5AIMUiCA5rgL4xCstAK/cItiIVgmJ+nhWfo
FrJBgDjYoA5M0ksSGTZTOXAQHagMBuiOtUEfIaAEasRSxGm+dXLeMOvLoF2oChgnnLm8WJUAF8lC
XqiFwSDwQupFDjcIf1qBDj75sm1CkeJCb7hgHP7CczTQXe1CeBSgHoCSR2NhP+KFAoFWzi7ZQoY0
CyMy99+W6ZPVkRblb+on9GjP1FO6HctyFylyWKFiXs/ie7IQKO7CosCZ5cQreFabg3joWkCmYSLJ
pFjMuLAsYqFaqBGGtcySYxpG1D36P7qoGcTqAhYma5NAd/rnwiptZEqIGQd0Jl4YGnOhaUawGvon
XPZXLE/shbmxFvomXDgcsEY+hulNWwgdqCwKYKkOcSzj1OrVhddn4jhh3UbV0QdfLayPuVA/w8L/
+AsJlPJ2q+IgF0LIW1ihZqGGxoUf6gCJjIUoaha2KAUyGhfaiK0aqI52QDLnN1x4JGMhk4R9KbjO
yoVY+l/cnclu5Eq2Zf+l5nxgT+OgJk5636mXQhNCUkSw74w9v/4tu5VAvcpCDd60gIQQNzIkuTtJ
s2Pn7L12p7RLHiKmVKmZevG4KnWTQOYU/aN3UsonplJ+kCk11KwETg2Ny12FVAowk05bnmFHhDxI
qalqpauCnLEonVWyXlJkV6bSX5XuPG4ayUKSLWDLlEqrVHotF+GWmSzjsan2jU46paW0XaZSeS3I
vVol+0L+lapiSWpD2HEfb1fKZk1pxZo+O1dKPWb3XbsZbEoVll5Ogl9xqSP2VJqzRqnPdGRos7s0
+L6gaKWeF1Ef/GgrB+RyhURgBfoCO01gnOPt4Y3XLUAfbS7oolDcEll4pC/+7bflp3QjsJH9ueys
7p615pMcVM8U3F2daAJhLGCh2u0JpaBpZSndnQS+VS9lBXkZse8ylZgu5HyEQDvvkTEHiTM9GsIy
rghHnU8HpseDHIHypTlpL34VYqZQ2lO0gAOiwFWpA4Gs7HG4cLJSykGJhNBTWsJIqQoXpS8cEBpa
SnHYMLHGYWjQ27pAEBkCu+SGH+fklo6+9bAYGozOBnP6xB832Pz9QxpPYJ7oKwEnS8pzC6S/mCaQ
IB2Z90oZOSmNZK7UkrXSTXZKQRnDQutojmFtYfccVvQB1goeRSkvTaXBtPpnj/dhKW0mghGmwu+z
0myOiDcNpeLUlZ7TU8pOtQj4SuupRz/FP9pPRKCuUoOmyEJddJzjTBZOimq+x60eahlOHI9AklGp
Sj2lLy2V0tRSmtNWFsQwIFn3gTjQ2X+v9GPDR3s3fOApfv+aI1/NlY7VlMRfZRMDmCitd6Brcp9G
zUAWRIMI1kUMS79Nv9gvi9LICsSyJqdsYpfsY2J3An3hSuqUpiFl71wN6eN0c1i8A4xCYAqUIDde
Vu+xj8a/i4/3oPdlvDFbkwMHIt5JqXmb6pArdW+jdL6eUvx2Svu7KhVw9I8eGGFwphTCDlLhPv/Q
lXJ4UBriWamJ6Z0S+6IUxtiwLpVrvbSI9HC2OIeeXCz2xy7eimyad+40TszP0ec7QMWkUjQ36ovr
5vNltMa/jdu9Rkr1POpaeih909gtM+JA7ounPFluogKxGhlldqj0GeGq0lJLpaqWcAKVyrpQeutS
Ka/hIHdnXamxXaXLzpVCO0eq3SjNtq/U23hSrG2nzzSWlbZbQ+TNwY6oYWTfg9J/e0oJ3ihNOEeY
7SBY03wCD9gZBoYrJokXBvPLyMH0ajuoG8b5D/byeyKaSzbXDLJkhRJd4oKN2rK+iDlBvyKUuTcV
9Xkq74PSskOby7YI9xD/KKV7geS9NtMFccTniIzkXGvl15weRb+6IS0w5pnjY4R4vlEqejy65Jgp
Zb1QGvuhurRKc88Jbl8hwl/+UeMjy7eVPj+eUeoPSrM/6qj3C2T8q9LzZ8aXq/T9OUJ/bpaz35pi
62IBcJUXIEP1iR2wwghXoklxORbZPcwnp4nyfYS6m8bQfXHiu6t8Bu0/jgPlPTCUC6HsW29LZg6q
75T6txrYdPzkJVfuhUj5GBLlaMiVt2FULodc+R04DsMNwgLhKy+EgSmixRyR+T57lVWrRXANpqWk
8y0SvmViPlY6hYUVnBaXINUPPTsA+zxDEqP3I03c+R2HDMtEdpnQjG3HBh5U02bAkyv+cmWdXwKj
Eea2cFLIEaR5HUn3xAMC1ORqN/5u6mNUwgQHKb9IrpwjrI/y1FfnRUXVjCUCf9XhmCFdLqMYngvL
veQCc7XT9G/G/JnI1HnUp3c/AVkoOomJFDBvSTiZ4SfTvkiXkqMzThcTy4umvC9UmUGLGcZRrhje
NyvtgFNGDD4UZK3PwsLhAvSGRGjsg87z9RU7yTijidJcboW+2CYtYFZNuXIW5c/pVrgdRXdJEHht
kKXYe09wLGcI+7oI+5qtPEWFIh4Di3gBuKLEssV6MuL+lywj7GEjtUuJroM+eXO0x5peYgGxvMBJ
DbB4i3LGfzSwYKsKDIdpjRvdmFP7s0X3hYNSvOLlu7HQ5+xukH7riZApib5kbFp69Bn2tmH5ZWB6
Ij7xvVYuqEou94GOQw555rVPpw8H8z7QF8bQVsNnnbn0o2blrPKUx6pSbqsZ21WD/apSPiwQAmHr
JGzvXZUhZTdBljkssv24E/A1Ea4xNXLDpE6ejNRLyKVHtMfNjawXUbVb4InD2zfEfClo6faZ1zBe
bjHgpwh6OTSFtQ0CZsyMj5GW/dGJyDKMo5+5grNZwJrKh/ciMf5CDDWWwQucuoAn5JZP65KndFNo
Ks3LyHmBLZ+JOqRpYvUGTz8XBZQONvcr3YI49z5ociMUGsEHRVZdXyc8fSWmTbzhJCjFZB3iP9sN
nGdotxlPwBeRAaS86gaVGKRN9tREI4dsYSqNBqlyzxT7yTnXn92kaW6u3S3XpD0vLecrEZuYq+fa
fEwWvrAscObLv/yqa8+tLsxXrHY3n/iaQwU+AKGTGd0ng1auBA/8lbv0lKtEg/4+qhSFNo8OvEZv
X1fQuMhIxWe+NBHymNIkzMGMwiJmcOQXXnKBYv+vP/3vv+OANJ9nBCh8YBePkTYXsjtYC2YuFkWO
Y7nXLgQCsVfoELxpxnHjx+a0G61p2brpbBwNlDhah75KH/Wr29lVoKfSgBsclvNsbwfbkBcQI19k
fUUEUTvZEYWMzhTh2uukP+kMojtQexpOSAphIMdW68zHfyK54hr9mWOQZMOUj1L21Z8tLgX1ddlh
aAMeh5crdFYTsEsOLSIaSXAwauN1zZaWzrX3qc74eztFAunGYJrjLuaFkQeKQepaCkmtPYzLFb9q
jyV2PTXtbJx6POB20s8n3WgxBYlHac3+bZiqFqw6BwfbT5uT4c5b38yGx8YdL11K6iNHFXyISYon
xISjEkXrfCGg5E6Q4KAJ4zrmlnYde1INHUoLJmJ7WdnyUY7tcSyZjq91pYWNIdx9DAOVnoZYEcTZ
toh3TTkeV9mHrlkj1qD1umlQrmziLh2YzUG/aQWwhtJyYKeBhDxltoRPa5ihcHizgEXGjQXpk6yF
SGw1c4GOFeX9TsuxSlqOZwPjrA6tKD5zjYo6WaR7MJeDkNNlTSP7PJeZz5zFuzS9fpjrKMOeeLQc
tO60zL7M4bfpFxp9W3KbtLWl1E6ix3ytnR2lfQJyRxFykslhLN68aboeI5REkluLyNjnFBGbcWzb
x4jeBOXmG9bK6SgT+TaTu3PoRsi2bje3tF6GT9FRDcQJlszuoLed91YWenUddJ5if6A5XcXpUzU/
tlUM7DuLtYsJ/6Vh/MQ8wXmygYuFNej4xeZOpu1V0lGjmQ2xFTAuFWa2Xh2cX26JcnIo3EfHWAcy
Q5AhaGNBxEHUfKxT+gf/e1gbnItNIA94hTlXSuvH8lhr2yl9Nywbx4H2rXXu20TPD+tRfl1y7cfX
rIfVb/JDgmyewtx5tql3dEFWLegIpltM0+jKBH47GYwztb9t3ysjt4By1ckN9X+RR9zkPX7EsUXc
ai6QCV3X2mosuYQp6WkxnJh0toFnl/hnE3bX+ODXc7rzV6SvSRx/xXa7s30Lhb4soZbmHrBc3X3x
i+ai+yDdM+TImEZYMDuNSrjpERQjREnXCUreR1PKYEVyNXbWkao7iy2J1L+ytzbNe9x2TDnTRsPK
1n05oxlGQ0ckYIUAsUKVucmiCRugVOMdTitV1BShw2WQtrdigWMC39ozkYb60aoMrBmW95gl8xMq
7SnQEXU3SBsWeZ/R5FrqwrhrQGrAZjI9xlzsvW0VKRf1W1Tod0mfu8uGh8UmHU6udYIirvzgjPzT
WYRdmPP0HneA+pu1/p1kk8fkkqNHUt2NdNDv7jO4sDBzURVkFvJstxLALawOudGG49UC+0EiFjOs
kNbltKOQm/dmMhLuZgCeaBuyC4S2I46C/d8cjQ2YJLFLXPdNRCkuigFbZbLQYRlXO8Bbtq3pLEHY
Jw2Qnfs+lZN49nsMmti/95qBTTkz7l7h07gqCTmZGPuNHH/cKsf1Ec8Pduwz1zKyk+fmxyqXv7hM
DRJEpE6QeLZL6ggen+nQFtVzZSlUeOp3W2TgaGvkPARSTvgdExQVs5qyVWCvtVR1yWhWCemB5lZw
cCJWiXkh3LcCVw3ZsIWMau7NCdtuYzbQHhyW4USrT86AQLeVzDW0OEEFNme7YkhgTHH4DknPrlJn
oiNqvHXcgeYA8a+zce1HNYl8OjriIS/+yLxdoEk66x6OX0j/HQ5b9q0v0FDiJP8cef0MJ7It6gQV
T5jeYzSWtQZjIhReR397LI5CFMZemEBl4zYH3CibQxPV9P1EcwU6qjTqZqBXJhmJpyRl8l+0ExJo
GJM8Y+69mng/FcP+jVlxCELcM4VJ0Xv7ZoqffPu2IE198iyQ2ZyRLry5aWMMMtl6zVhfc+IwoKzh
G7UofkWW72i7cCMsUXtDGoWgLruMme49TCRlh9AsHPxyJfNdnKxG08zHiuRDZNUtCYD9uDXX3H3m
odjMQvOx0HvcghXaPM0HuMeQOdf8vcaq7a1S7O3BQuzJm7l3GgLs5R0gUUNeBUAaECrJbuhp/8Lz
GpF8t0fLNpeHTAa2LPKLZCKcs1n9dmg1daJzg3XIDwwU+8q7w+VgaW9fe4Af2Qo14lejUU4zXosW
LbCgq8pnI6M8Yi3VwOTTC249KK5+Di/nS0ZfQOOT1cSpJkLB+V/z/0YFwqp56/kjwKWV8vaUl27Y
E14ycT0s728kn4RFXE79BwLEJi+xVEWAfblgfBjCr4+zTxxN1526ONslpX124UKIMT+VxgDMKQ3a
pDs+DoQKE6+863jjY8QEpUYpSnzvxkWZXSwvfW0HunstPWvro/CHQ3y30X2kv0y73TqcLlEZEZli
fnrEQyr4ImAMRmjNaxej6ci0m3D0B1jRbzERGQgTgOxWzo+x0E3s82/NkqdYjB8uKoKVbnw2Jr+r
bICI9zD29T0emETN+nFFzFvm9bPr01915J9RHkr5lhc/en2BoLshyEWO57GBXO1bb43ntviNmRdV
8YOBJ95PmIPjpq5Qn4CzLzJkzyiSLYZk4r0e4kM+RDs0EEep5xd9IUEwBwjZioAXqVlhMmibjtDY
NP7wEMJ0OXqZqQglOUy++DOl7UNcDBy60g1J8gcr7U70AU54bq4kOm48bV9O9VWZKGxmGSmcB54X
zN8+1gZURyCN0CXcOsrROXusuo/K+14JLDaBegKbAl5PVu4moWVouNFzLmkA9zpyNhEf6UY+dEVz
sm2QEM/FTNHfOmpo7dAxJL5C79PDsPT7lTy4QM/cz170Z9Ye8zSV2q1K8IdEgiJi0Eol/jrMPmqr
bsXjKsCMmswvWp1QxsQVv63C5IOzCUYeoUdedAbRPaPMFUS7Zd170/h2W5aMxSfvgxGva43nRurg
JcuvCOG31n84lFCkRQszubo26ICGpIdUzUzKHS5xeJuAqt0dOJdd4dqfc4XQ2ewwzNLlWBgnh4Ne
fcRa8TVVy4M16cGkyhKOymZXfGtDdhJLcck6/1AaPFgjmtfUfRypUGOg3WaXzIFP2viU2odJ8wSD
UlYcZoFn5EMDxTpedkRD2D6QBAAeZ4uI/ce+bTC1rqiwe8IjpDMdiTXa1iI+QWDZY02806XdFajA
nHJ56KLkU/eXV+ENsP3QL02OGcxSXhNA252g3DPpg4E6OAAeZVIYH5upDRpbe9f87q9RIhi1oFTl
dD8RSyp1i2wPfmtvXRRYZtoB+Mm2rqOhW2XGkduHrmONGcY+gHp3rqV2rMYKky3nW6wJWv1auif6
t+ceglA5xMfKSSmGGdkOpFymVMDl6L1ZFXWuH8HgBKbfS/sjX34yMrcgNRwdk/Ei2IfIeInkdNZt
hLmL9iufS5qCHmiE+Ikz6AfhASDmgJ/t9SS7IHcMSmKXiYXYzpoGywmxqwBtugB8cKogz9yTTeBu
MPbjTWd3DARo/Kb+6memBn2zqJ3cCESXfvwXJ9+/ogj/a/SgoeIt62KJ6+r4+3/+DxU8aKOeInXQ
EZaFfeTf4i/rIjMXRQQJmUrNhyJ7jaFrhW2EWKsmGzRPwfZw8Wn9+pHAtTZcrcYjSsjnjteXNPzn
5fy3witxcPC/f7dN/h/eyv8PHZi4Fv/fDkzCTcav/N8NmHzLvwyY5n84ruPilmQAroyWWBz/lwHT
wJppex52bPT0li9sLu+/DJi2/x8Mzg37/zJg2t5/ePgadM92TIvhg/ffM2BCwvm3W8y0XUt3Dd92
HCEMyif+//8SetqssbeOEhqqCXJlIyOalzFBaHOWubfG0F+yWp0Wc3M6tY0MvLIwgTQwdRy9IMl7
/2YZVJuFQFCw1nl5cAv7JeWBuUzD+CGXlqXdXYHjzqs4oMFeNy2RcrfOQtIyL/2ZR1lQtKVmWAi3
vpv8fJrpBMatpaOfxKrSv/v0xSBmRhlmaDraBTLwORVHq11r9pixPu68FqIFo6gLgecgn5bp7Gjj
CNnanYKqtShuFhxx06zx/S49nd5c9ANEjWdPv61lq4Nuj8ByjMir2GDFgNxi8f/0Jfte3sJT6o2n
gs4gjvKFDUBAGFjJkNKpCaPq0S6yN47u/JCCKBGzdwLZxjrFTb9ZZ0PQzDMW+n6ck528J2TEhiLX
U8VKERXXtGmp+RnoTUreXi4zBFDNeHbwiy55/yvOht+Ia//GVv0zWOW2zZtr5CcHBpM7DC1Xet5P
CF/PRQIq1a9fvbHELCPEG6qz16bzEO0MP1aPrnlJDLDYvUP6G13PJmdqsDygFicph4WSE9wH8VdP
smh6rhAalLj9mXvxVE4hOoybVKqXdE7ZkplzboyIFGrDZLUE1oY8bq7yJ2EPd9NeXocq3k3NW6/R
tByK6D6KGhGn4KDv/QJ0lgcOIHrgFlhznbFCC1+bTB20zzxaXaQbzTNEp1NqeYBEU6VVbew/QCkR
MGnayRiT5zwpmAcuc4pUA7ufcDVjJ6ChQddFOJ9DMy85uYQlORmbJFIe1MrdS8y29BSi08SY7mDC
iQeEbWuUScQ9QocoGZPHYasNL8669G+27H+tJBp4jnxMY+O5iAkTWgmG10mN99gFwKpDjlvEBH0P
dgq0EYr7tTznFZOWOGYm2I+zES72LBm3xCgAVbMC/t0rx1pGtU6f7sZ4+gHx0Z3ilr5BkXDa4uBH
NmvzUUOJWiaBB7TnQImWNDZK4vBSjl8upza/BTKyEPoYwc9fhI9QP2pAa3bsq61B9AQlBooN3CEz
oKiioIbQaUkDU1o3Vi0+ReYJ4IwLO7Fu7aqq93fEZXJ+MN2nSBpbQyKAj7GNbeo8f4WEhImllIql
F9+Bg/L6Y6oNQJ9geEv6A6V+dNcJfxhJrYnnPnL4J2+iS36LmvTUKZP3CksyGZLK98Iwif4KGi5Q
Y11DJ0ibuK4t4wAG8NwQiV2M7GLzLrMHUFr8E8Un3TgpIxviVpmd40nc2H3zq83MLCiW9lAwaMTO
OagDAd6RQne5dxDWJPMrI/LfI4h5NF4EEzmCXhlX7YF/yDXJoy+84dihInr8i+n+weimCPJfTLWQ
/DVAZpu5uOsmqQmWZiW72vRAMUiT4b6dB1n5LmtUyI6kPC0/5hl81jBwfoYGxnKqdQcjX+ZD7CGN
d7tvGtUD7s5yOjEO+zI4TW69BHsxbqn9anoW3h3ez4CPeyG8D9I+dTTwENwVDeTy3ALhVZnMp0WB
xnaHrmnaUqvTk6wejHVkMKCBiF3xBi1WL/auV/RAdCWnqp4APUovm5Lp6nkudC5aSr68kvcCbIRF
1F6Wk5kmqBCW6jmLt72XEbESm3z8aY22ZOCWbQ3Z7t0ejm/HrZTapcuBkvB3+uYhSEa0mSoyget5
A+iLYWTxw9QgzH42MFu0mH3pQRC+IkhqIi+JjHUQhREG6elTnyBKtXTZmh4ink4+V2mk5hFzRK0g
AJxQLPGUL2lybzvyyhrhj6cFMGoYWUMb9DpAkSrHb88va2MM2ZOBT7xg8Kanv7K2GzdgV9FVLfzl
gW6Yf2ic/Mda7UvZ8EymJom8Vd7hXweZZNWg9fSyGh9Q6iB8yKAIMTbUN1aixnXEagr53kkZZrZx
mfsClwc2nzDOiQGcUqQQxXJz6uqhEFW0iwdCA7wVsWVV59HOOkAxsTc+Kgb215hLFRI4DZUEp7qj
t7Rt8hstNeKSEvO+dNnFnCN4OIBhpT3SHqpXeWvQi2XsqqFoCOodtRZvbdteJlHjh64R05R4q3Vx
zezpNxO2MiOSKsoTFJb8dBD5gm03Tu6iZhqKiRepaamMn5h79Ipwy9n4XS+LA/pYtTkK7qVqdcH/
eQkLf0J4ZTfQnNbTe5pFECFVBiCHc3ZhQjnKQSemOs6ZcefIOKWYvxPevwTcFs7xBOsyJnStxEs2
OelPzwnG7NBgSzcJq6WwkRjo27knZIV47QW9XVUc7AaVJE5yw8fVWqWJ4ibQ7urdhjNfav+pQO7R
tbKZOaHSaDz5ta6kS4C63eex+xX3hrvzlB6G1CMyuIkmbZqRXpsSqDHy3pduVYeS08VYj2SsyliZ
rchPUIJEtxPtWU7vNqKKx1W8stQy3275XcXoY222eVZt10nAydOr4rAPAojb181ZjTFB5ComHJ4S
ecZmEZXbpJEktZY4WH1kOyHZnszpKM3CfFTy2X79ay7FFdUUG625FbmH77dnEcoMYh9TWqy2JA88
dzvQrRJPZtPEy3lsEbF2oB9xl0MkVHheYeBWJoAJIj9QeAF9i0gaQMNZ95sjOSLTcphI3ksDOuDE
Co/zC416Y8N7h1gmyElzVecVHlnm/x5gpIZVicPQkOl3X+if9YgxUYKWekjX9gSREpX6QInWNT9D
yjzJk6RQVP30XSE7CbSFCLuEJ1/q82+9dXzEa8ZyJzqWW7cfCeuM8cGuCdPtotH3RLKA4ZlzHqD1
FktU/yBOwYqB6sdqWItwGJrpShhHGjgIrLsqvmmNjQHORGYcylpWWKOce+Mg/V25TTSIzFeYqe8F
vUKG/8yKC6brdAucl4VgctwmD0mVfaFVi8M3BB+k63JDrqa7HVMzwxPUf3q+/D2OKOYjT8U4AVvf
oJhiRMXQvUxxVaQmzHK/J2G80voQKjoBvL5OSMPUIe4nF4N0YAInAM/BfnNRYSQTuAKSSdkDznPk
/F05IEPkutFJep3jroQgyfCIfCCmD23HlraQbgRpIU/Zoyz/y6y9KiQBst663iP85yxI2G98B6y+
cnbEhJNbNA0M33u0XTXf7r47Hr9PVqCRZ/gt8p8WBAKG9UmCRoGW0BZ3ytxM5wyZfLbDCxaJZPlp
yqvj3Ovi4Tuzv7PiSyQfk3xYSz2wWDbSjFl6ULEjkT2EYs7Z2O3XSJlTS/yD5k8T09BKyNzbTsXv
1jxOBs4hyBWBVe4Mk8S63IZzRh+YMAGYXwMHdQSwVVbyAyA7xqi7pfewJmKvWZifY6I48ieJMaXX
1yMwkSsDX6CWy8GbnGOSj/vJJ6pUhWndCLfU+RnQVHm3PU82o3x8sQWp7P2AkeTcwbUaF3h5o9g5
ZrvrW1yt2Ve/tCTa+SE4023qYr2Awu4an2TdzNHei7+zgYXL+NQ86s7u0XcI8cX7V9ffWMhbfzy0
xr1FsN1Q288PA9qmsSXBNg2ky4SReOC+wRdfvlZjjMBLEgM0Bn5JIt/7aFOBlk7gaskTV2rHlDas
4vw6FBqj6D4gZfEgzdskGeZA5s/ZmdX2kG7m8tUbRKDgDML7qJTGm+k2+eFt8xd5A+W6+ZQiBLRc
ufWr5AAFx6a8KUgA5oedS2081A4uTVi9Vb8e05WigiIvwXAlkIlVuhFk0bJxtYc0o/5ZntsnEzTp
g/2XRKoWJ9sQZj9NRjoLmWvTPl038YCBICiSLebMNQb6DZctNL0diZR9hk6AZPkjijIsUqxMr5G/
Rd5M1WcBEMPa42/4ytZ1oTcVfbq0wZ/AoVCqFMO+w67sbsBHzww6YI9nF/FYfYAfgGUzabiT7zEK
a0i3KYVcta8JL9QPIyYgGSb6Dd07AUCZjbp1lx0n95w7I7lKx5E1u9uKUuw074jtZFO/jQVF5JWQ
V3bOTY+Gr7E3EfWbPj/VyX1arhZdt9R7qbNTOUFYwAVdEVUZSsDGFR9+4GhXCoLOxThKex6b3Xv5
xc0iEV2+Os0LS6ssdkmxgyDf5gdLHpokxLjC/g5b5FQkkSoV456T7M7CJ5FfBqY6hJqsO7He9eK0
xvusC2NzL9mmIQK1v+OU+eCfDDkfUaakSi7Mb8JEw23PWQIg7zGFxhD2JcbmwGxJLt6uyVYS7WKC
atnOguAJJgWX9ss8CaIJnouH8V7Qxv3Fwpo6G9q+IDsYzgGtZ5GIlyASZ7JIHOfQwgf0duRck5XX
6gGuBZj9rLw+thURMqqK9pnJpxXaj7Syp5ZkRHIv5u3s45o4dLBy8PdnBxdd8HogOVlJqnClLNhN
Tg5qWsKjuZMmYx8ZJ91jqeL80q6Hsv2Z6t/Zr+ZepwdEkOguRyaDG/uV5iUYJp4RlGQH/KoANKuI
RFMWHbiq59J/1guIc+sh1uMwN0/cVm33nRv7acLY/bthx2btEI9p8WyRmJNXf3FyyUW9qrX7oGm6
Kc0Tdx0UW1ufiUQ95MWzaewLE2HHpn8g4RE3KjkcZGm3nI123H88okn/wX2GthbPzbyLCDIDclSe
o+qhrJgR2juNV1Odp/VIl5dpImHMKQSl+bm8MSiuOTXlzysTUjrnJB8758HhQLjPF/yQUOn3DG39
u/OTpiTVbPBZMKOjwKELveNMq+I/EGDJLUQUF6ep9STUVxb4XzEuFXxXyNLZ+7+i+AroTZTbWklF
nghgQpFZ/iLMjOIPzy9pNdZDMd/iN5KoJTEzJ4YNGTeYF3o03Zl6Klj+Nq4QhQS4imfthP8B7L87
fPGcWxA25m3SnSyGsmTIg6wYyAs7Eo6G9AITbb4C2UCCdIegnaInNIPqpy+fEHKCSTKTuzQuyxi2
1YOMwwZrL4AO6p4PWifpX9aO+q2kwpc7ncIVhTFgEhBNU8gLJEBG6+CSh2RVCK5+eoy7i1vd+jRc
vhZGngwJmGkIXA4s7nP3iHcXNQXZqKmv45PaUWT4DhLVoL7x1ri26AE1B6992Lq7aaYuubjDZar3
dXN2ZyK/ue21V9JmaKpRuJJGBFVI97eL85h6RFbs2gK9yAPR5FXMOP3kC2q0XYkkepM358bceLt6
g1bvKQa0JEJt2VXjfmUsR3m07pi98PTH2nPDK16i29IjH9CuHmZoUqrK0EOtymJR7V3zlFun1SeA
4M0XRx53t7+YBkTuQ77HFObX8A6RAJ4n7clgrU7SJ+6fNiM/UXsoMqrS+ZnJlGm+CC/Ec4FQSBy7
t57P0gyJj7TNvc5+kOy7alvgVwRZMVzYIXhI6UPkgDJ73FAnmz79L9295Z+txdSECRjDnhCh4YRs
EQAKtqRQ05/LFpvefmBbWaA2kB5GQ0/bckEQt6FbXVlSWcs2E4e1KHQOVnfmv4pnL7ljunKrHZ21
jj0GY3Bp7MCOTdommk45xRX2jTrE503jpLAPPBoLQB6HTGGePJpGQc/qjuzg0/zrUjxVG6Jp6/Fa
9vfk7huBpKlFyRsYWsAjRSXRkFTJE8zJ1tuV/u9+IU/pGQuPX2/hF9FOyqER4dh+B9OOcGQjsFta
B2MNUUYvV1QUHvO6lXhY9d417T73W6qizjiycy/djqxLx9lmI/T3HR9vOYeG2OzYdRPUEw9S36Eh
KK39hDTarlGnb5YCi3NuHsUcQGt3bwvCWxJ52225zXjT5C5Rpmjv7bptIvKyIcWcV+2UxOfM/juC
5gWqUBwWZwcqqjMeq2RbG49U6BS7YRP/pPaex0yD1K2R0kAYKYLc6Jm9p2Nf7rc0gjmD07tJkBCE
Xn/S9YNeo5SDx3xOUcdG12n8anHtF0dkNkzJu/csvxCapCENwVMo7vl7pD+G/cBDuB3WYwUOk2j7
mzpWugh43AOKTuqAkZhxa69pV904asNJLiyfeyt7hTtE6CSRMPMPj2KDZrr2obzu3OxGRKfVbOd3
V5ztNjBe+CxmiSYN3OWrCjzvIAWqN2QQnzp+w4KxeLrwY3ZIFg6s1pa/ia2XOj9G9LfkjiXXjLbs
2Oze0/hqaLs0vtqw2yUilx1vaZA79PwUNDW/AnK9zROwTVCCRyykV6wcNFCgE66EhR0dXFCkhXpX
5BAkMff2q9EF37T8rJVzf1D8sOfqPvA86nrETQAINwb9L2Bfl+KFLgyrE88NGy1PCBWCYfxYrh9U
0y1ero35RBVLfvSzFl8c/kQvYoAi7xwMXCfDuxsfv6XgsBmM92SaARaxd9HlTvJ7UR9H5+6KS2Mf
2k89fsYiQeQ5wbIEgxrdc8Ivz++r9Wo6t5h2A4sXnVO8RSfyJ2nHUK79GO0VO5br3yivqE0KJV3Z
uBMG3jAd73iPxJ+Ylbj9Y7KiGsfh2uzsT8oT3CvGCI0BK/OJ7Ccc784lW89WT+TgteLwSJCPdis5
ldPUbM61fUps8Hj0c2hpxZcCtB+fcrHNjGcNZL+1a+st94izvI/URv1p0balu6PBjh6b+dnkB6uD
GiDAUMEU2sIH/U8JJXEZsuARr7JBVUUHDoXhNik/k35b8c/YT8hKQ96FT/wLvRZ0DDwIhvHm+FdM
xOibuY9HhDg4F5SBf6iIpzjY8F3ebDIkbA4XrNJwuT6obPlXvJjyiR1ajoGhk5iy4RBPo8PXaGap
693AfOA7EAfczDebHuxlxIJNpvJB/lB0zsbyt02HhgrS/q54ZtCaUTr6tM0KeuJrp4PrkUDDIIzY
dx3eCQ0noBjFCyZU7nHRPaVfZLRaiP/ap+g4PEGLSwFBviUf/DBE0v2W28P9YkBNJajn5Dptllf9
jcbzCWE+PTr2xCy6tzcAmgglMO0FM91PB+ZcWITLK6HaWNHQx8cBh4x63zSEhOANxepTnzXJYMCb
OQk+Gawhq4H6g5SpGLmPBwClHuAdEnwq7BqgJWqItDtaOBn67dCn1FoSBo4mtnxiCVAeohswJ4Xw
2eRm6YprVTQs9+S+dMe4ZMTMAXFA6wk4REE0XAht9n+ydyY7siNZkv2X2jPASakk0NULm83c3M0H
8+ltCB85z0oqya/vw6gsdGYBtehNoxe9SSAz8sXzwUi9KlfkyDPzFwAti4gMnvmVdwv7s35z9FM4
H/GE8MsL3O3jOO6s7/yNnhNsmfbtAk54mazTnO0YnkqfANUaBBr3ON4YhbFlwOcaTufE8JYmj+l7
6AORI/6y9MNryoVh+RVcami6WIMr8dydWGCQkH4onGrwdlb2EW8abmkn4F0DCGHTNQBKL0NzGzzN
/vIl+ZQ625upvtcRBhS74z6frtLhSQ6vFXojFlpqgH77LNjTyESQnthZ/2wN6e7Fcb6CUfFZ46V3
B9sKa4F1wCG6immxx/DqXvzpcU72MVnFuXtvWU+YtymfqHgzhhcqvWBsgK1Yu+WvDyuzRr1qFN1o
frguubOlEruhYJeBG+u4Mcd+1eMq6Izh3PjtXYjRB44ETNMIC+C68bf9+A5nhGEOzv9kffbBndby
2szDTcVdNcSfatDNem4YNHC+MahSk/xgDvGD4/H4QOh4Su7Cul8rPwPIN19HuvikFd6I+SZIsAxV
A1zT9Bw16cVq/dUg+rMY20cnXzd9ehS8rInlYCKiWpSSMaRLLv676g6MJRD7aHw0VSYxJW0CKdWR
kIju4Gxi9Ei3DROlKJF12iyrtw7lJyvT7inG6ygqGx9VAAwnb8LHpChe6J7lGBAGgKR3lYclQ06A
ISVi2Gbsbj32C2w7FI5KCE90r/Rw3wcBuA9/u8ceNjKK23rW2blxmWi0beJ/Su16T8z+164duQuI
p3jfuD5xr9hgvgbY4BZlCTIZv2u/oCyuv6960qlp/KwmnEmThUesnP5ELoc67TYgRSk94cWDtYg3
TvMnV6xmeBcyxdr1sUG/ROZfxh+vuMG8aRnOc5rU9gF4hMHnfph3rJ22CHzihlYKb+tM1IpWU82O
J/kZRMZLU6TPxAUEDMeYs8TGXGoXT54d3UfGb5s2z5L2kNi5Kev+VvVvwinu+56ChWqm/gNl0hwa
e0+TwL0FjoJ6LHPPnEjUOS6NXZ+B73Dn1OHKw7ZVlcGpLjzExdBivexRvOCGXD8TyWu+AStJaRFo
3IGcaRPfh4MKtnLAfJ2GXbouAmZhqB6NP0KCyb50AbjP4yfBkqz/jTGYLvGULsYdC3CMha6PPNJl
z7nDxKQIWalGg+kQ2WFu5E8W1w5mIKxHfR6xL9VE9UgCUxVmrTOchusqJz0x57Rn1CioTYnzJWZE
ciUTrBW07t7EAxO5G7MNHqUOjiwRJu7WxXFwJQ0ycUxMpsP4zvKIe+I0cdNqC6bx4dTb6aslK97X
hlmsUur1cG6xNrALyJfgqq5iSebS4EVDj9PezcF77YivQuFqgvnmrLdtlp4DB93bYDFHFg0JtAQf
4YbOHysTP3lZIl0hu7O0qf/MicsRghGf3W7F42X3h6YeHhwX+Gkfuoi5LF2NBcKyzGuO/SkAVBSp
Cyhi+ht7Sz8w9gnofejZZUwxJpUfwPXRqv0Og1WcvWDSfk7A7GrfJW4zSQJM40xDXQzSZcKF2VQB
al/VvfgZxuaq4sRALK1VEZ8ar+M8N/g4a/9F+9wWgpbHrOnFu/bjY+iYn2bCNAFwuYFTcMyU5hok
KJhkwbMrc2PexKBKVtKznqN7D3jiqhwzZg1SVKGNYhsDLSIeZd74wigAaMz1LlTjVWQh2nAxfect
VdtCZafUp7cws+S0AYH5neVWuZNjQytBF++GYap3bZUzE/RoBKVviDVL++dQtz7zYshNxnqTvvA3
JguYnSW3kxrPRa9sss55udN6PIvle5dj+2cuwH+2KWdx1XH54JjLhoLUkHgawclGAYd9RVrI1mmy
6VWzsWNpw7WffqHsYqvLck5mtsqeLrHQyZG1Aj+sEKeCwf5h4oXiYUkntV/86YxnuwIq0aS/UC2P
Fv5icN1NsQbCABOHBqg4yiEKDem+myJ4EozJbXpxC5u4ceQROZnZoXcVnzEC8AAoa3omh3s/ny7j
gMiUUWqnObiTXPoH58FK8hej9C55HsQkXZBowokvaaA63AnSoxcRZ1bW9Imdfq/JQPGdmXdiiJBS
puxOduOvKzk5iHKTbe8exZzetBL8G2n2ZlcaxZuXIBSw0g8n7wW6DT3wYMlGRv06400SL8yKjMiw
w1O48gaadmMbtVhKyAj9fZhjMo3jRQeSCXBLJiQKU8FGG/dUlLyF6Ui+a6ZLwayYrIPbKjRD5rGu
JfPLR8hrYWboPDmXfoa+Q3wcMGoPj4P+6aJmsIhpNt805Luzmm4LNkOxiN/AgPLWtshYm3X7PE/V
Xpn+yhyzJ8OZqDlPEHZpj+VpFz5v1XymtJQz0Pb0hZwbcqymQVCJ+hRN5UtX0e3hI9P0LiTdmMPN
9agYnRCOIEbf+R4LDcdKAC5WKO8i3ZoN0UC7nWiBjO0nIzD+KIZXm1t3yEhAtpduIh9iROa+VK26
aMd6j1X/IWRxSol+iJF5qHAXkPDa8d30DOrnoJ3XVqAAtzF5iAaknj/66X7hugKM3NRj+YesGaE/
Lgs67e7bEoUqaxRYj/o5zsT3h2+WYGQntlTWexnDCAkymEtpnb2OGVd+0m+bcnDpGGJQy4G7YQLm
su1VzR5bujiAep5oPbYaCJa4oBKzzM86UW8cITN85uqzGILnyG6MU49bUtFhbla4iQFf8MiYbJtd
Efks3+MjESAfMh2I2mAozzQ/yG0w/eltWW2Fg4grRHvoNYVkwiflOhsbp7Ky4+gFnyXtLweWt1UC
EbnS7dcUasWbe+AOnT6xh3zQU/Qls4isSI6+R3k1lJyF6auktyqd+auIB9IVVbsp4rw/Wm700loZ
Ga8hRA1yCSiBfLurCTOui+GScWAs8VK2hDNnwOQLgl7116jDY1thfLIbdKwiGu5k0fX7kseHTpD2
KAlwtEnb3Fulup9te2Pb/KXCsY19BAEJSwRkKrZ9UTcp2FjWIeGeVLQ+l48Zomgvx8MQxhCHqZCi
DB63C8/X5MKbD01u8t6fsDSA7zt71davUTT/YKmwWbCwsMBX5eP8n5qsWTdE9qnZ5adv4fzJFVuP
Jn/CPYNEkmFoIsb+UYyuS2BUI+tNu1ZUEBJoS9+xdD/npvzWAsxdzXfSrAfJOtAkhkvqUeCllUBc
VOykh0KE9sbzx2sQsZZStf2pYytewbz8aDAXbbsKobqb9NafgZB2HVpuV4Ss0Hm7jWHibetyGlif
lC+wCJ2DLdqr2wzRbjSqO9A0nJPNl1lmw5ZjXq/xDL66dKhTKciqxEohilqqvylI9jUcaQdRtsZK
6xKUApbBZV5jbwMQNJ2Jdi/4xMYIn3v/por83zDKH+dmPMvWx3QCFmRNMnVjxN2NJUHyZ3O/LHrV
vB5iuXdRmnMWL46I/uTld0Hrcz4Wx6h5jrsqXprcx62d1zgDjReZoVmapCo4ajm2ceVif7Y9f09V
gViDgkt7pL9oPFQBzCYidfRVao2vpGQ5h0862uefbu8VG52UhyhJDHA5lCmbzofPvdc2rATcB8+u
Q0U5j6qvWaHoXaTLGhfxW2A1AMrG6LteMKBe5JgsEF06lBD7KIa5mc7Ct6LNnDEtOSq4D/3+XgaR
xS7kzZ1ya8tilJulG776tXfXKBO9IqVvInj2S+TWVqlP8RD0PTeZpHuZY0GId7rQHIpGaoO6GGmi
9syU7syDIwSfyFG9g1znqwghA6Ws/7rGGg5SNNupRm9y2mdAb+e2Kt+zRF60F5+xJn03htpqWMt5
eaNK1NjGRSmJxPCi+gpIJCGWMWreHJ9pcs5stc69t1oM+HlYmoIXh7nJDX2MSUOIgaPbSCPoVQQv
IpcIu4wbby35cXU8emmrC1yI0OZL6r0cLNJMwinPO0yxOn7X85sFEGHbhZi96uwlLqn1LSAjmCz4
pGD/r8yOodc5NmI54iszJ3kINhc/5ZoeL/iyTK5ZSUW0HZEcMub5Orcj2NSAhHPN5Tkl5Qz8ZCsS
u2dJW+O3Bg5OvQZZymzam73z1E/DvpiJZ3XALPnBN0/T2D3XhTzFNlc25bIsKuxuRxOHQ+4B2LS5
dY36FWDA2sZaxQeC5jArmkj/04FYE2wWJsuVtvFvmiYPWbRMW6NCDKpHbtBac5kIEshmo7N3rHIz
pGl6B0GUsyput4XBGkY402kw+vbsa0L+UhrhZnY9rPsYZBQnw6Zrxy/VyHCPDZjmnTBgS1PU3Y1Y
cG54myiUgG7tFV15CiVR9tKmqaHNP+ahDjYOUbrMCI+mN4idaZWI6UVLwT3RyDWJQ2PvxqK9mUaj
281teCa421zA5HCtcICh+CLub2A9RBX3szG9MSlmz0wpbzJVPrrVfBRGV2/dqVmbhqYUVefLPfy2
s8Df8eV9YDyk+7vDYh73kDocbah151X1jmvtrtSZPJP8QgHOsnu3T8tbjUrnB8VdlpjdiZ5yDFme
RlOpxB4K3Nlo4ujU9KzafO+rVEkE5LfVh3SiJsjiFhKLID0ISk4QKmaAZ8AMx4iBO+aVvq4d4JzF
2B0GpwnW0egSmuwR2mxqQR7jgLtWGifmCUtanz9HdU+x0phytRNzfvD8AWBdGh/AbXJg1u4jZAZ9
wHZM7mJwiFGXxq0TTcHOD5Al8oT7D+ldQAGmOJgOvs7KxjaVzlmOndjeVoG8hA4bfhbhexpap0u9
fL4bXkttRZqQ93Wz7QZGRTNMuWzZzv7vv6Icg3YnEtaRXB6dXZGdDcedkV9TUnYLTLPrynGfd9Yf
XcNkr7vmV4V0epXMspHmWEpFMeysGj5iklcQCWb2WHDLE55KXla2t2Bi+JNsdHCTme12MDsAFsV4
yibA46Vsj7wrmxuvDzbR0tRbAoPc1LJm1MlldvAG/6MJ4T0PY0qNJ2ClRkfdukoTsZ4tqTiZ9XCW
9nCIvJL7iVGgCMKoxZltI8qo6ugM2YdfIN9mFtlSkyYCk+4TY6GSVVV4F4mZVWQG5ciuUlwYIPxd
4FZE0uOjTpei6OU+NiwW3ElBtgibP8YCRJyArOBPnJhH7JDQuSaaq+EyLtFJWgphLYq6LLeUgWPg
hTu2KUfWaF7iyqtAPihkABHfVR9dT25Eh3uvN7wPz0GOKG33w8GOULR4xkij64tP0OemjshhR+h8
g5W5N0Pe4VgD7bWrkJfyYmKLTFMv7EoL3pztHvIO1K+eff63xLlOozk8JeV4wKfP1Eoon0en+ZVE
g9pO/to40g+uOpgF9GYnVZ+eEbwGBTphbvuAUl36JhvnS2OjzTR0JdeUN2KMgJVELrbq5MQPEX9B
U/mrxtfXtoR9jQHr0mMSMKMUP4nSb20zlVtbJhBMXQnXC4Z3xqyC16hadW12HsJsWlkj6zzXmX89
n2Q7WfgMvZHBqeqr3zjkijjx0ttF3dFNjFe3cyGb4yQEtOJvZ3qhVw0B5HVo4/8fgv6gWkoiyMw7
zP5rx6tOgcdM3GYIYgTfwIq5p5pk5j7XUXNIGN1jTwKz5AsO51lfUhd/kpTtVxfzz2AcoXOk9Kv6
cRkTtSGAaVtmuelKdyczdtomEkjU2TTHozRHeolGhvKGC3K7mp0b6Sa0whUFzNKADUk6EtEKLVLC
dgdPTM5see1EsULHKqwgJM5srb2gGi5+NLJCYbHauny0ghBtowz5OIr8tQvzQ0++2ewBhxCE2+QG
GwKaDO5nA+cZtNJXD62CUcs7+ETvrJiT22MvRrVfeEi8D2EuP7SqhhIWhWez6H8oSs2PMC8bIn5G
OHFZCbtLoMPpQvERUPzQJDsl0U2nnHpGD/EQ4woFMRVzGmI/rY4QZPpz3jS7pgf2EuCYBDDcHBqj
Pka+EjvXkHz6sJ5lJZ7uzouPCmlPsh6c/b45iKXxoDHzeesVvr2aQx/mFdcTqjHnnYjo9km0i4IB
FmGrmrlhbZivQm+cT2X003cUxXOY7S3KLVay9BbvoVkeBPdUO6/EIY/ZR0owr2Xq8ZmV+mGwxmuZ
zNFD4A8P/KtxCVt2xAKve+Xcj649KnkouWT0mzKIwj15AUgTSwNNPrIb9eNxZpdh0t9hhvm+7nhJ
KDM5ttMAe5cWQZWU95J6ZqQeKoVk/xYQeGW5HlFI47LFa0KDZkm3e9UxenmGyZFrXO1u5lS121Sj
F4QtNB1ZY4EjOMBsSHiYZQLVA4CPLCwkAzUHiYRMQkztI+75mJpDTWWu4wKqhpw7K64aprNtbIZJ
vwpwElh7Cg487CKcEmHC4CBaPhgJIfFB6scUcvuqlOZj3XBRV8l4Y9QdoHYMdWU+dlR1QLYiLnTo
QrFS1UR3TFU8tjJ0kR8xr4ppfJWFNe1ZHZjPxmB6C9eC1u6knfeeA2tmZgsAo5S4h4EZGPp6d6Tv
FdsFvdF4UcPw/3Il3/+TbXuU3f33Wa9z8vMVq5+yUz9JScKL6QXVn6ye5fLnfj469e//RnTLsS1q
8oTpScsBx/2fga/gL+JePlkr15bUytvOPwW+5F94/IVruoHnc4BLclj/6Nwj8oUIgKrn4YEGhejK
f/uf/4PEXfRT/SND2P2X//7PmcKAvr9/yRRanuWZpo/1mL+Haq+lke+fAl+9qQPPbBveKEu2k9RM
d9NLZ+eyjg2q8mFAgeEarvrdVDvd1sUpVYiC5gaBNV653Pu6sQKfaq/9mQADps4pwAikEbzMWqJP
1zgcHKSg1GrwR050OFVg0rIZIVJFn0leHoJ+2NICzgUBgG3k8K4sPHEJPPaadEliYuPYggJs+K44
RMHs4D7xTmVRvI6CmScdMiIWM7MOA81qFvrWaFhgwBOUBzjCZY5zAmTZQgKys4cUyztZcYs4r+tj
pBn8x6iofmHCsTSfMR8O3b1bMp+MBUyQbjbYNNH7cOwH47PJ0cilwhdjy2OdQsz0pPBYZHDz9BFV
nUzvoRK4l6lByosz7npWNd4HJ8OoUDfMhbdjaYwEDkpkZaAjBD33n3C5zBrsela1cRAGcfByHG8n
oDZ5NFrr/5/Z/Puhu071z7//21fVl7iyHwGbVv/6PAoeoP/+OcYI8E1q81+e4OVP/McT7Jh/WZ6z
BDOFbxK2FDzb/+jM9P7yLF/6gUcKU1hUlvzvyKb/F8+05QXCFpbruT4P938+weIvd3mqA8f1reWR
s/5PnmCLryX4Lw+xWFRD20RF4S8yHX/55//0EM96jGqvcVlBoaRAb3OMja0GWvYMVeBNqDECO2mD
rajFBRlgMjAdwGNjjfuM9RQfXRXYRDZoYZBtQ458HBzWFNhi7YQ2HW+ydl1IayLfESZGzq7ABLoa
a8QRkje3XhyF0Pm6Df0WYGEmhRvKlvetYxyUTLjCk4ZI60Ddtm8sTj1U5UUzozYipPQWkWAF36zE
yYhQ0A3j0Qg7CKBC4seB6NpGGNmA078aTywXsVplknHbNUk/co9YQy/irK4jEnMkQfk9HQNljIcx
a46Kjac3zP3SzvvjCvaCBh6w0Cq/q9xalkX1oQzyW5SgpX+H9i7MpBF7dG9WV08FD56lXhKKOiwr
pj8iDYFkhXf1PL3x8xzWymgh7DfJc8p0haGG7qRhWo1wXLZLXWZk1zuoncAxWQdt8haf89+9PqaR
OaQ33Pu8jy62T72NQ6iN5x+JCv28Ssu3Lq7e/bSmaNsY1rFEf7DnjmWqObwNNXUcJZn7NoIu5wTe
Lg5xj4mxwecIH73q7VMpf1x/G81xDJWeRV0/HmjneSnYNK3YTKxQNlyiY7rdMDNc+7rJD4TEuRA3
mNEKXkNj2X5bYfg0GuWvQw3e8tr+JHb/MXXT94RyvO3jowxNkM7hSOzRBBvRdkNGxZ7EHDcQwNIT
myCQHgjFbHEAFJFZ4KY44hBW8OdSg3I9zBymT9jGoehpqFgIzCPIXhPYWiNAkbTIJJkFPyovonmP
TXNm/oY95N3S7UC4vVtcZOZQ7DN7PPbp7BzjSWEFtyh8GrmuHKoo4uuCMgMqiM2kluSZKbe1D6TF
upVNRfadrNGWA/+gVGFvdIW25Pvy3mvonVFz9j4483xiyUSEqGr3wKMA7fNtrdUMCdnwX6dp/iwF
ypaySkiyJfgyQHH22rXriQMPrqWgJGTbCqpZlXDHdSqhfuSmem7PEUaMuijxlXgDRpRUvep5/EpN
bVyKgtOucGnnGWcb9WbO20c37P+46V0zjyRU0DcqNCY+HwGrvHLiNLZLuUtGkq1B374VqnhbvDON
SSsq21dmxZFwYhG+zm0bbMypaTelGZ+KhwYu4cllJ4KVp50f66k6RD6gYldPJUhnM71zBvuhMvVW
hsWjpfWLjb6WDomzne2liE/JapeFFJTEIw5Br3LOVj2c26b6tXX/hPSbbeaEdZHjgeLIPH2WMTZ1
7fknh0XbLknEyRB+eUTlS9Asj4Z2kzsID7t4FNc4peQlD0EWZ9BPaFNi+0ilQVnyivJlDsczD/r/
+A8FdgG4ro8d3cXY0ePissvqWZXxSw9CKMReYk3Ob1/Uz1aU/ORhVuzTQTR/I1TqNPC3vgZqk5kQ
R4uW0BaB4T+qik66/RuACAefqGBPcp9bKO6FRu9DPvOrdiRI545qk3vOZa69p8DX9KL3uP/Tsth6
s2A1XS6URDYXHbxU1OdLFUQfhug2nTmeZwuodJybH30zrMkU19vmO+3Ig+uK0GIEMljEtr5LyD91
tXgJ+/ZTetNLTziXvyY7SV9FJ+gAR5fwQcjbw1HWJ7Zbp+Lqrex4PNVxfqmneFeT0l1TZAsS3ggP
BUcTBJYCazgS1DrEfp/T37mqc/j3hB8HWpuys/RB043IbWPZG5sek10Q9BcSmh9DEgIVWglriQ0m
MUrFANVFFNfYTv44yNKqUr8apDBvsOxIRNLSzEpl4vab2JlvSNPe2lGEtd7HKscatV9uO6w9CW/h
+3Gwzjvp15wGeNXKWIErJtJmuSYqCvKaqwYaDEkNGZsxN9mzJtQ8TCrcF33w7qNSrmVGkUxKi8t2
Qr1cuUN0D2VpWncO6GRMMQhmER6wKBm40bqUg9DO+tbBeAtnuJ9OgUOPlKZajWQTyXNdYZEEwVgd
w6jlj/rphZ4y5IUZJ/yAsTFxAKGGBmYEWxW/Y2JfQwfP4xiRgyev4ISfromJqx1s+NS8M1WRY0IN
8LyQITx0Estt0T8YdpRejT4/U8FEONHt2IHIcAYvRKPAEBs4c2yx62r5Ug8Fja0KHxl60INF2I1Z
1ADPY+CTrqr7/ifSNZN6rpGZe8cCbioxCSVsCiZbvRsD0/3QZDirxBcyYLOpqg4RntCTpJuEK6ra
AEu81jVxK7jfUGokrFzHeZss8dB3LAYTXT+ovn32WIhWy7RAoVIzFicjGdO17wKIHXhLgAA2j8rh
n7uaR9CHY6/i4BWAjKHUveYb5tkczu5kfjVZe/D45g/oBgldHNWuD9rPqAe0Gd/gZsHQ43x4EdJ7
VpivqDnvtQLMOgSPXgFDqwggMH+nkNmOySA+fZwyTkqVnB8DfYDAXG8nlrBtfC/gT10KwIFWVFxw
WqzR2ValZn7/O//Z1HhLa9CqXMJ7bJY+zG47Zt8ADCKO5UNszxdBASBET3kY6+vUooFiUgnXfeAt
lhuynoFCXHHGkaWPZA1T+k64HsAFNK1b0DeLOOcU+ooCJk7sUHfQl0jRxUcvIf8ZOcM2nrHE0AVs
DPVd6qIpzneiTSw2e2TevGEaceeR1mBlvHM0lZRxZlM6q9NtDXHCq7rq2E39wY/bB6WWEzaKX6uG
yGbATclCuopC0tgK2o7L0bM0iejI0XSmx/AG7fkh8qgrzCzH2gJVBsznFEsUn8Yi0d5ZEyWDxMfW
ukO0gExyNVrr6nYDmVbAcaVf70ZlflJZ9N3ODUSp4d72qm/I3qeILdimwfoUJO3FmOvHCsrNhqxZ
T6X2Pmsg9Ge5p45RVt+X/DrSUB0sRb9MHjdre+jtg5DGTTqwoOFH2x3KkOLP0t82dAcRYyZu7Fge
423rKh4b3sLsXTjQi41NeHqWzyx6JQvi+Ddo6eGdcW/hro/e63DYFGb6A7CBmdA3Ut7t/WM0IZGC
mCUAityGD9Jy4R5Vzb2fGETAfB0e3DQhi+jsJr/bOibeUx2InRc2fFoFk6Ch0+tFdJgrR8s9A0yg
Bie6cOjRj0fz0kpGk7uHjoGXxE4x/sTQuUgIQr4mkqsUDszW0IShJKvJqqHrS7+XScBXV1fPDvWA
eI+W2QrbnzFUcHFT47sqWdt18rkHWJ22FZ8yWnHVS2T7WJnTjCrzThKIcDd9A4CUvtNntnDGqtXy
1ytNsLpxvBslWcKlHVLQED/HWQVzjE8Jd39kqUv/3Cf1tRPVe4dxImfgEWP9pMsE2rn9TjlRSe+A
/pnLU+wpucp7syb0kXwLOcZUsAWKQZcHpElpRovS6a3GaXZMqy9QsjkFpvTgmXx+KfLpznmBp6pm
iMFxddLVdAPwNVgo9sCionjnDkQ3OrO0UPsAfbX1JjWpqBwtdLg6fO1tfI91wmqTxcc1NxzyFaUe
9oQB/OVM8mDPDtwP5qy3NsGovVVQ0ogceafeAcg1YKl0pv4DhC2k4qvpAlRgU8yubMTHGwri2O4U
rrXPWhEf1I1PWnLMSMOj9mD9MCFhtxJfAdQMdtA62TZ9+MU+qLiZwMXzt+LB0GP85ibp09S7m7Th
pTAhKu5aO+WXmFWc7ix4jbnL6PxJn8POO4uowzRgml+4IXRbVtRk4o8CXPiackvjfesSCdfNsfBa
jBG0ZmVGdpGBcxRps9Arxxd6gSzI1+soHW5bIBAr5XN9Yrm5A3vtHzF7PqqRsWVF08oiJA6bCCQJ
vMR6U9jTV+IuwB7PpD7dylhd8/PWIb+zpqCDuAzk0exKwAd6usZOTr1Aos/aCTJswt4WOFt5L+oY
Ekw/nmZhHd0aKrOkL5TJ2TvZBtb2mBX7ovWiiw6MSn0C937Ifvvg3g2mz4nPezXnaMV0qHUSUkCU
Vy+mTRBK0sOywb0Hc66U67ZL0UTz+pqiaW0wKmKB9lusCj2w3maJ5bgXx6EIUpUjuB3nqew4HCje
xsub1scR15+O+lsj6tV21tjF24zysj4udzjqEwqHySUz7Qxz8DGYb2k2ZSvVOsAzioSwWk0LjyqI
qwtuejYr+wFTqfYgTfr58nEomNm1xmHMukKk6jAXnckLnfkXzv3y/7Ba/WMSMav1XrjN4+xPLyGV
l2Zgv03Lv2Z2arRxUj3CceYNjMqI+ARxlL4Z2x2G89ANaABNJQKemZGOmn76gF9nUJMfQBpYFTWd
zQZOu3UXZzcYwvp9QV42ojh4zdkK2ZtPG8JZdgmMst74Hm6devIEzlnegg45cG0JbERc3HHWfg2+
9di0ZEo1v9CVJu4W4wuvgcJwqWAhiQpIamRmK1DhNMkVHntVDc8UTTM5++2tIku/nkpSjDH0cB1P
GJ3VyfUxiy+tyNnkbmwmtlUQz2RA6duj8IyEQhF9mBPuhwApvKgqi7gOKYkFYu6GLvT80X3u+/Rt
Ckqa2hwiTiqCEI5djoO/OXvpL2yKH19gJVAYBMaC8FsWXxUx+lHoA522R8mSOsjD79G+yqm7y9ry
o8QalAVApyGQAqxEpoVhcppkVe8Z0mzGTt7QqZFeinEFoZXdk8hec9dYtwARdg2OQua0KTo2Kv1B
kODlUr2EiDsEtLjtkMdJO7pvRPvOZRSXkM4fKzarmWu0JAP29tzy2MWDu+vyYh9SKDv61s8Ujx4h
jrSCuKUIFlZfmbQ3Pcm+sCB67C72xaF9gxVBVXBaXA3TKDa5pJF0xsFqZsa1VvMzGyxYCPU7BRGU
Cpvhoc5MffQHb1/5WOExHW6yNgeuycTgG+QwenXfpKXGbtd/F0VirCbG5JhPAOu/FbQMPnAuvwxd
UQpmQS9vBaVPJeShTcQ7qoHoiZWRd90YF0iyimZ7HeanMbw2vMgxFWcxi6xwR8Xdl+s7FMXMEUuw
RQqW0S69socrdhyOBoUF5cZL2ze4p2fXYpmV2dYDC/b3SmLDnOu9MiMaHFPWIHjKTOwjWLXTBfSD
Yr/2xvDFUTQyYf5PNlhv7wvWMGs9gJ/N4xujYOuGx7AgpJJthL1NpQlr3XFwUnJlsmvi7c4NF3Yq
+qb0N5zjp7QatkkGIN82wV8AhAaRi8XJKh+xKnJvnY89z6cR9heQS7fcjldzdBsbryHAYhb31KQH
twUpBR7cW6Swc6DZhoYdUrcw1TUegBvNyW3cxtjGg+biLv5Tiia2SU8k2/cvrZFjzjBpAZ47dveY
R4qtTzMThuMZoNpBNuGD00XTntZ0uE7sS8fuJo5rDzmcR5qZ/6fHKVRazBmVFYGlXqL/vsP8f1X4
WDY6sBnsa+c508Q56QbpNM3RbfeEUgMqJOfnqMNxZETEyp4gSa1ZOn9FpMMm964XFm++Nr/PCvct
DXS1mnTrblN+mPDVvuMOeyjBBZwe6ZM3Z3QwxriorMjc1YK79DSRZhdkI00Tsmxl1ojw+Ju6uXxR
qQM1xKUaFFMerRSCALIs+k1TB9sBFhukpCWrAmxxxa7mnkGfCOlA7VNKiisbPJsNqXcL8+h3HKZm
i4H1Fg/hL9ZdDBUY5bKJDtaxDX5L6wu+1kfwv0g6j+XWsSuKfhGqkMMUIAnmKCZNUApPyDnj673Q
HtnddqufSODeE/ZeWxG/Cn36kYoI5lUTf4CMXfsTJj9DRHydI7GIW7gu1ujvC9bmqPSVpZFrP1mJ
NkEIx/uIioHgiu0gi+cmRX1JgegXXWr3qUUC4myPievCrT39J4Q3j8kZ+eSEGCjPe3lRcbbzBuGx
8a9tr7KaSF+RKUauxNkQejs/ApxZGo9AC0H1logOclN1PQ/2r2bS+6aacZmVhXgDeCyb6qLOmjxE
mWM1estmxMhRyeTC0KT9pTLRaxM9ShyNtQPBZlr6sX8RNd3a6OTNC5W1bWLpFyzlh5QwM/WT/hUO
5UnLiXnpYumhc9MTBUTodRp3fzHIEFjA915sbwgZgtXIZHPFFO/F4ClDMDl1GyMFsDZPFazUQt4h
G6csVz7aPpiDZ1gxDSWW+4FHkf6dXynJXqGK35aBdEzIrLcyWkpgsVLY5Vgyj1AjnDqJMqvl/E0H
RD/VyOImBreFH0ladTgGjTyPHRDmVL5VCmBAavbTqMhurTARTOX8Sx101IcqLUtt9QpXDmPDWB+4
W9GNaCb7YCXL17onXtsC8WjDy4q6o92EfKwWoWgrba6IB1LJoFe319Lg9kegFTfRwWR5sI01+QKn
BN5eFGfogXPAbnWOjTzFX6j4Z4S6w0aUmZ4xSEdizEWO0K/ckMNy6nzGKlGJXiKl3TTpxADdwFlK
evxPsXdC/PJOC6ZEY56HbiJN136GOQyteKn45ZfQx0HCGP6r9ERzGTGFXG6UND3nzMU3Uu5BSVBg
NLDuoydiVz61IMVaXcl20sBh6mWWToC3kmwYvpFpTDot893QtWpehljo37qexic90Pczb26vVuPk
FCX8iERFTEyKH1ORQXWFmjshLQN09iqdQCsyPc7ChGyrgkNGE4ALGH5RuT6iZZiL8Sw0P2AQbHdC
cEJVbczfjOn0jbSvBEANWJzOMjGD25AXiGgs4YDzZxMRCAdBHGUL75O8QCpYNzQHaVkeAaEfcxMV
f29xsUiWcGql4KMYyeWu0dwFaXIVEGkI3FoSMvxF7QNrigMRATGfR1Lg3ajTGOaYlSAwJIW6FMZ+
Q6rOMiyC0pUGoBt9O18PUnoJFU1yR6un/M1fsINLMfqwMtwXXSsRvg3jkPuzd5hSoXPj3xyXXBBj
j5Qry1HltvUPZ6/jWYGF/JZJc18V11DKr50m78RuenEc4S7LxMfeLEkoNmMtXKsSxVQQpKx5RDNb
yfPoAVYnXP+J21FUfzpVzDZtpf5hsBnXelvuJilKloOAuLhuES3ExjDuR4THnZfduiCixzPxm+cp
W9bBmykOirWV0gCOgAZQpfQciqhSZT+UC/CLVMIVxoDVsC/Ky8LH3Rrj8ZErnvMM9VSdYyL0O0pN
Qei+2sBkceC/y5ERToHpiyEOIYS62hLmYrgtlFC9sPxdiiGkL8jyshS8D4mqpI6v6+cq9/aIsVUq
GHBcLH53g3yxMvxcg4IMmCuTWSHj8Dhswi3x0oWMIV5Httw2orwqJ+ufEkY4P1shAl5ioMxhbisQ
gbiqGjKtII6Q4jtypmhzEUJYdR9atBIgtoELHnulpWgbzU1G2BvNNwn3g3ouWg5pxRq3Sshana5x
iSWHpkQixdhsqEPFVDHQMq+SCucMQiKizqQKBM/A1acAumvLM3mksTEai1rhpNdQ4BFclLpipAmL
UIUIM6n0h42Ky1w0WFRL7UC2r28iLCoV2iY8wdgRMvkkjfKf5vMtwZGiKRgMHMlZduD5Z3mTtf9E
CRtNgkR3RW2AzyQwbFKbSR5E5cILK2FelOVCAZuWHuJ0RnFZhBmxu3fkGd3qJ3CNmDi3vlmhWOb7
Jv4Au1BbP0adIVkbimcxB/qCUnzFJpVKca4eLXrwYsYyl8li0It/zaT8DDzfXlyyIvG+Ulm9gzO9
jhHcUaTjecqlzuAZSNCkbydJe5WNjGCBEZpBMwkF7QV+/1FnKPUQpaPuycGaQ229Bdh3cDJOsDSI
Cgt+8upWTgutOZni92QSi3qK45NKtlBZMIcx35Z8I3EHfefZlz/0eKv4btzte7SvTEqNXQvpAGhm
ecTt1217Har/NaFjBUCh3RTpSk6PwWpA9y+97PLP8hZ0bJUk7WqatxFkidU+g/wu8TFjXJFm59ek
OiBQHTYldLLY1wZ2XyWTUsINr7l+mNqlkl8yY7TZLjAQeZuBbMuI+eKH2OsHz6sdpkpLxbtP3gZv
gqN2TBq8YxZea4ag/W3Mjkn5SawrvqSfTIVCMOF4/sjUmznuW/XuTX+e+tCMV1gBPwjW1vSp9yzz
9KuAoHjatZ0TD1Cp9nqz8/BLV2HjBuYe4WLp7XAOe+nOql6VehWJ8NFxXU5kgsXpcgRAFtUbsaEX
ewZ9ubKUf0V8j8CYgMRomPcUZ1Hfyfgf8och/Zt5kjhO0asdx/qvbe65eJnUq1/8Reoj03QOEFJ2
pGOTfQb+dwP3SKSAADoHSibDRs+9p/OfPNL+W0u/Re9Dlr89RkCeepelq+LlK5lhZVQu+KU7YF4x
Wy0phm2iOSGHVJiC9zF5zDQ86hljeIkPli2BRQoDDS5aV0Z0OE3m2HsLOdc9BetmxLxllOOD/psJ
9xwgeb6RTctG245EGz4yZA+1uZbNfsSKAKAgPpARFfK4qXvAuabgZNu4Rw697ZRn0x90Tu04QzgS
bEySE8P1EK4VuOgqSczkqG8N4zSZp44JEYOAzsG1YYHWCcty7XfFoiDcW2Cw0vefaOjZa/fQHCwk
YvQXJcts4VPjdBcZ/lugTgg/dFTG1/R+tuzrQNixLpI9JzFAmsguq5k5GfQecrQm+o24OqYg+hdq
CSpSHunyPQBsCuXcliilAoO8dQHROcN2i8z0gY0zy+8ZVI6z1pnhBObYuOXMCTPdaDoHyI4Y/s/L
s9UkvRr5FVBsnESgFPE5qT59MXAHY1/mmwabPBGlVGgkP0btKYp2XXgsMWdLH6SVphovKTZqEno6
Uoeh0eT7YLhowwffMzG9Y31ba0RFRfJLrMiNZSoRRNDq5atP4jmJbpXH/7D14lN28VGo9pjEpvSb
V0SKdml5kwoAurdB/EuTP0n+jVnnGdFnNTJlY9iQKH8im0l4FqNyGfuvoSy4YvlMuNBDhrApd7EU
3rk4JQhK47eJvzVgmxOTppUgr9D1z7E/mwzUIeDDBuPgk8e/gVpaTIKFSr8iX7nf0Fv/ZOywUUcT
dT8trAzGthK4KFfof+ArA3WMpbuxSM2PUP6CvbXkY2RPvOCjEDFaGFvSYchkf4AnpO4I7Gbkke//
oSdZYho3CXGPBm8LgtPxoMOgSJ6f8oIvaX4va86chr/G7+sEErADVK6EZCHwYvP2C9faqO5G+aeR
WC8+8/qQlI8C8bz0EWVHf3iq3lfFZxEwoR6sZ9ETBcDcrgW5VS9Cn1IqFwEdX3jcGdY5rfQtvIGu
EnqDpcKa7OJusHMyonkEKtqyaKxl+vUMRMGEp7dKUaPT1+pdZA8dT/FX33yxg18y27IpCdTraGDI
YNpN9Cq7HrgL2Y+ZsiqoXFHQ+f4t86NUduj67WB6msTYEHkEZNGJ2URSbAGpmjeGX2Hzl7ATSbB/
yeU3+R4NU2ANGMN89pio60UD8MVguQHon3K8NsCI6F68uncU/qwZh/sY9ew2KXMjFRWxSX7STGsh
Eib8V6IHYb2cK8sOJwqvm8IUshDBNrHc4GomQXmt1bByeJtUqiQBt3OCaJYkBKyXNQ8+uVEsg9q2
AFHAynlMKfiwv2NdJrWDMbuTUwvp2XoMECmMDXwHOBcEBQmdsGwxr8VRuiGH1WmMbjGjgufE9hoU
FqQp8T7K4+wa5dGf7Jx9v4pMshNmyFaxapRnnEM/UXnPmTawLFrqauXo3KpeXi0Dj1G8yUQXNAjz
iUWcv9GV3FXgz2ZXOjmgdKFcRvxAbLkMNrggBKO4pA2krhSXPoFasKxhlmmxGxIMnylvH2ARIc+E
CI12zhAiiR+o7dqJJLvP2EypS7iK0Pz6GtKXW0/dpXsC/o8RmThP77AfUQ727ADT9tcKd4axF6NT
r30qvMd59wsk2aFTQxscLScqplFtCP98jyqhqRMxJBtYzWumeQsefj8mQYikV2sCpmC9FRW2BU1P
x0UrcoAWdU5dxLyp/sYuqmMVEBm0plC3LR+ZE+p1SaH24nhMiDK3kpr/j74IC1hAmLULzD69ieqe
CU3HFLBCSq8bx5pPZLDAyIyOmbwIHMSJ9t/H24z+EsfBumkN9D6MZimM8/9yZZFXyoc5bKq6xVSv
EaWU9Vu1bxP+jInaP2c1LncG+1D0QTGPVpw6Fo+UxjqwU36LAqm68eGJ36L6Vaf7gGj6Qfd5JLy/
FHmTwtHsMUZuuR0Yz1GGgjPhAQ/pYpJZXZ7JDrto9vHwKivm4CC/Ykld5V57IYzW8cPpInBVsCJh
qJPgeSuXcAfmcnaPoOrW+8MxTuZt34vIKu7qwqYZYUj80MKtWAsHksgc2MFOgl+mLxGSJAwjwSgQ
rrX1yU/Kp/7Q6tq5tSJ+kxT8Qh5zB83vnLxqDIxMBQMwGfWbpi/QhWOya7c5AgjRh5ZEtFNMWDHW
qnXehQfBwNjbBseqELdi6q29ju2q9Krl7wkxecPUTVYL1xrCnYeXOA7zbd7zFI0DwTMopBjXwBpx
hKDcFjKo8uLq9wFLJTBS0koPC3dI801AeFanxu7IhNaf1f+yejBT62LOfOmq/+3bET05GTPc2AQf
rCb0dGJj4qW60akfzdnxgsYrNw1wigSNDZNrdPE17oqDHAj73A/PQPxUPD89GqGNWntX3ZJcQ6uP
jVwfl3IhHXrmdKkarZp6XLVdtGhZ/2mT4YQeIisxw8MPgiwb91JkroZhHqlBzeaa0VN0BmF+L7z+
2ogJVXsGMzmV7oHYvkrZYFuaHoh9gtPi7wxScBW1cc2Aea+pPEtJfBMPfqxq9SZqkD8yzc2TzzBJ
v7VpbRn1sSw2tQU5IhB2UpTv5IDBO4VpIpJe4KfTQ1atc5KJf0PMVoQm4KAK0llgLZpI9TrZNlX5
WQnRX6nBJu/9j0Rf6EV1LXXjXw0eL/V7pmDRwffGjSQhESn18iuxmCJzfOAp+UClpiNZnM/23nyX
aUb39iUx8k2RV0oK3/OmjPN1Xn6Ls8OlU6F5HQd4FXn3r4p2Xr3zJuC4qxSNlcXA0txmCaqJy2ht
6gCu6i1s2Y64RD1E8kdOKYF7NL6F6k9ISgQuEzur9532qnhdUszfgc/oAAoLEA7GPmbxqdop6wJQ
L8c6fICuAYOCrwWfW89AjahVO2CqMlAs8BeVDP3rIG1tyZXkN/OZRYo13guuXfavsBG0sXBPYUjJ
OI3vVCvDWey2mXiKlAu7VUcP3DQ9kdmOPMqZxxLBXzFcip5bCrX0UgQaU3/yVnMQHxTbWhjiSj5E
XNpSw5BbOVrhWV8ymXL9+sir5E5UTWrPohxBKZpPgIkomgDydZQKJrolBS2G4t9reY0DLOEATklY
apW7XG0lBqQxLku3b7Gt4J6jPtrrWsTc/5Nck424oh3J/5T4CTO+EYhIWiM7mKJNUD64K+0ZraCf
zPJQ2TgWK6dwoLyU297GNK4dOF1MMJELxVEgdqCsk34SRieIYTu3hFfUEHq4jJb5YuiJVUSptgix
IH9zeeG4PjYM8DAcJcUBvxg6zlthbTFwIL6V7BDDcmA4kcO4xlh2zUL4lZl5W4usBpU5fivdBUKN
nRqfMcdFeJlHBi1PhQi0Y8472OnexpJOkAC4Mc5U/Kb+UQ3bNHgP8k3tHuVEH/iRCu9Qf9AfVdOy
EdejdS8o5zPpUIE2s03amTWbfXvIr/zJV4F2TmPCRpZkVg2r1gFsa+bHRr0WBTgtdYJSfRKdZoH7
iEZkHE5l4Xbiru8e/GOxshm1U2aeTXGh1SuNkGJzIy4Qg/IiUKcDgVhiO5RXicuDk23CYD+wpYTx
rmQ/6fRP0G4lYX7OfUSE9S/wHrV0DcI/ivXecpXgEjfgC68ttdTdV397wH7WnTocFN1bl4667grD
B4exaF6MhcBz/1ssAJ8ax2jTrIAaGuXB58/iMHRLbvxMp7HgFvzDyGxL+VtnMD6smgWL4hA+MPuc
nCu7LX569TU2/yrBNXA1q0dt2ArRboIf4oC2Uu5temjbnehdMudO3jbwjX7Z1J+FRnW1KcJt0/50
FGpGcw09kPdo4czuFqkHuVzH1hefP7xWlNAXAnnnr8KNVz3C5egjGN0Euj5nhrlMCAFcaTZ1KXt5
Dwu2mj+7lbYws/NEwWrYnEc430pjgQ8Vr6pnV/o/UKLIbXyKxdZ6Si2kg+5S0+XKBKpMSJIEekhX
F/Fjl3vNYqG8Zo9jGwS6eMuUOhGgxzykAAsF6iq0SxZH4HfssHt6tZsylUC5bBuXmMRKcjulZK0B
FWUdp6eEpvBfBznD9sDLXj28+jAET7JF5yctG0AmhMGCaQKVOwsuh79LUVKUn3K1C5UNszFbs39R
lc9hNZl6nuZvDCvyqYBHnY0Xqz/V/jmQW9sQlkvZ+/KrAy0RfVPO/7yoy01RH4Pm2KKw7Pe5uBut
a1MMM1/FrhA1Djl+080o/BloMSrcdGL42wv/yBJwE+M9UmG2yrnJf+Zf8H0W5UdVorNFYjnU1yI7
l+XGYNvuSpprWiwtd1X1UZfnirLphRq7g+VWbmrhESw4cBdyd6Bf5Dc+dpy6cXupF3jTpHfuHeTq
heQGvZ89J8dTuXAUHQMciS3sortnM95SHn59iJge8Hk54NPo9K8w7pmzrRLa4tLbBMKRTyEYv/7b
T7PTk92StBN5r7CNj5Kbr/wBJe+ubeWiCE1eObNWZlbNLrRWItBHbxmujIZCOjx72jaclzL01FTJ
M5XJyUcwfx9Sd5ljG3XuvRYBGwU3xV6ub8NyOZElguY6UnfMpyEeGChKc33TtN8yyIB2a/mXdtqN
9pdYLpE20JxszXqXsngb01cXu96SoxW5+apmQbXIU4jL1If1X70sFlUAaw/FhqCxdq1ZesrHCdnu
uBe0o65t9JSWZ1vSRfbqL72SGFwx7fFZXk3fLYh9Ulke7oxkJ3n7XHsoMQOu9ZDB7TxqwTOANI3m
o1v22JZ2Ue6i+Ze6U8ITGmjPmHDrIdhmw8Hig8+FnVjviFi2o+jHn34ygamQ+pyV4zQojr+Q6cWf
nM7xRfHWWLFnOSq/wLBQXco7R9snvBNWu9KQo04mrOqaG5xIdOwEzvxpKncKdB8cUHFS2O52w33E
r2m5Xzozcao219oULp7mkfNcd3/vfHeFv+mQPxdXKwdFvjT6u8xp7vdIqt2uOEMZMqSt77vHM781
NEknalYAHAjbMAp23xh3ee9mFYMbVi7h0oscxbKw7vx1DTRkepTaxqqOKSNly6bOsYMLA76SttfW
8k8WNGyL8X8tpOyjz7e8uA2rIG3bxgdCyXFYdj8IqWwsEKsJ6LH9bS5Ulq4nyuiawEDNOA0tvn/G
6BvBesQWiVXniCvHh6uzqvemDWdkharDYx20YFhHbxXNxUR7loy9xUGMAotPIocWmTCsPQ0GU5C8
hHr0bJJz2x0VCh7jqStUSKD+m5VavpuGcpZZu4vg5P/TkJoq0eweJNkyB4QhRzQz3jFGVgR6Vm4Y
nxRzybGYfBhUVGtArLg5arrndaE5KstSRFSrCsXZWeI0iHd6Q4DckoadJgY59zEZLkZxx5zLPoPn
Mv2GnIhMeZ3LX1LgHU2mcK22FcMPQIwc8P24EHnJlU1lPlAwDpwY2b4Jz7yZqOtTpadnf8hXLdh5
IpY87jZej7R05lKjNd7CtIMdRNyLsdeiY8EfbYw4nXc46RdweXgkY1LIeH1N9rYIPp0Yommonabh
wwi2QrIJkmfzoI5ZVtaSRxre5T4DAMNmWFypzY3FNFNA4l9G6hmmFyKCOn2LwJzYZEIHYk4nTArp
UeCF0XhBWMQrlL6CuAMVlVLvyBmspzU+EopePLQ8jHG6Qm/S5TtzOPbWFm4ZQwA4rkzInZBP1gCp
1ZGN4g+/xrC1gFMQ5e4T1aj6UIwRonv8pT7r9DAJlZRKCJEnDqpSpZ1NDvkTCbql72tCNViJKmuF
H+Kt9cIVh58sERcy+x3R20FgMJFLEA7ROmUDh/YEdcPWUWHUtFjl0nMq85/i/Qzys4EAaobmFi0g
66hrOpwaPNWwBvBdoayS0x3ykYrfIXmn+PKxzJcsuZbBUvB/ucp1za37VUaSN4CHkCBoQj26L7N/
ipSryjwoY3OiqldeGaf3XRMIZ8h2JV4b4mH4GzjNg696uAnTwYie4wLWSXqbi7jp068vZsAKZkVQ
kx0tx3IrpwdZIhmtP+nZi+NSU7fzC697b7Fl/KF/zi9U2+A/INeDwKbatOebV9d5WTyGXd3TCvbk
xYvjVdU+u3iuIUuR9ORzJm81/6CbJ8xTyrgGZANKyBG9A22CXRcs80lpiZ++g/mTcZbvMvE0uc2y
6RQB4wjkA2JDyvRkCdm0cqkGFwljbo4RZRMpz5yWUWOJ04anubcyGL/TJER+Q+X77MeDWdwGvuyh
O5jDHsaPEu1adc2EqkV/ksIHx2XSo1nCeS2hbON3s2igvb8RezpPWOit5XKjXSrhHIvHIlnPH6Dq
rTBa+LCRu+5tdRdtw9soZ1uj4zVvMfS3/+bRqdC+4+mnVdkGD28WTI7eHml7VPleCFfkCniUeCoX
8Nb43eT1fDkoynWATqLtYv2lyh8ydVqXvZvqVfafkbCZWg5MosiiU90fOXCpcRVaFHId2MwTvT2e
PR8Yys3CTTc6mT3nIJ87unhpTzNYe9sBdaIRPEUWpgsmuAzas9O0NU23a/Z5vWEG7eQKbgrCBuBf
cQCN4alP/quQ5RbQ5dZPUPvzCbR/EfXeml2qzC5bo6p4SP6mSXaivpyEIwh+uxU+/FWw5HjRqUlb
4UXDS688OmxZ0VMIW9M6Jvj6ykuh/KrsACCX2aPEiA/hs2zd1PwoA0yL+p1XfBfqOZ6oqJ9InLN+
KSVLLWOstwnN70rk0X0M0bb80W14F9VGNGjwdrVGqYQrQVT+MUrsxYFyr7UjJApW/i/V/uX+0ZpI
gXJo1nACcZVb/j8j+NXV9YDvrNsmBYP8S1hdynh/n7ekB79ZV8pFw1ETJ4StMCIe92F3tIJflADi
t8oNMUkrCzTKvILkklBrOolFa74nRaOS3LNKrBNkFicdhz8l6ZQ8VX8nC991zdXFkZlfKR9Kq2CO
gsAh38vVTRFfXFGZTjk6rNXaTfRnxHJYEK7zLYNmoE43sEBNlgf3DnJNgSZcZJQtDEdB3Pfl9+y9
i5gMgjRiUn9VB2WjJv9K6xz3P1V61U3KBOIjAQ24DJc5yr+InY/EJcx+Gp8FgZkUprINkggYhcIf
Mt569QKovoOfiUNDBjceHDB4LXOUa8GNOGBZcwX9DI+E/QkbHR4kkSkq3i42EndyX0h/0SM0bzum
VU17SIsn8A2cPhyCIqIAhzmaChpWfk8LxCQKqQDaJVyi7bQ+vOQ7Lu9t82k2q1ZfRf5OUf767A+t
UsdykTpWU37nhi1NtjC5yAWAqHPo063qHavxFtffWvmq20cv3flCFB9esxtUe0nZhuQOGaRY0Nyz
O1DFc4g2oXxkLaal8R42F1ogP2ds0osAwh9psZmKfW9sPfkL+gemHlSje3i46HF/2iXPcXQHpsZt
wZmhXGSAp6Uk2CyNAXwDGq//yd0erycL/78eFq+4a3WqU8AhVoVQq/8NK3OptKSn9L90V84Ehyi2
fwX9MaxQucuPgSmIv9Zdy9rIIXmj7EX9G0ZTx6c9gSEt8g/AKAbRGainjjeW+4S1WPw1MImd/xh8
HVKwTCBsaAR1529fOPfSRZP25ciZRZmPHdfumBlLk5vikPFm0U1yDpSVRA6F8q2bRFItQJqn37HO
+/CcBiZUhL0E+RUwpjs3awpQpIbQchIR3dT+kwhf4FzxeMWObfcweTpycJle/zA91B7ZHdSGmuxp
CpDBcS1fRv1Em0+RPKNcl/OTVLINLMOPVD1Y66g4GAwXKYMRXOiITFnKEHkTlAcqmNzbxcMv72U2
fAgM6OivNeM8Kgvhz5xW8TsN3bFY19oGfA+2/AUQ6FI+NuZi+kvNNZuISjnwJkjytiL7xDtxBnAq
jBg0JDpWui/IVrZS/sj9zjBvbXA1i0Ovr6vCTbgSDfVVMWoliGRu5YSUXlZ7mWyy+vzkDTt+GHg/
X1+P9HIlJaj/1zKXDjsTzAuyMuPAwKZcTcZupOkvjlCaE2lT+BcEz8hkwVCnbwLXdAUnkG04PhDw
i2As0HALI7N9Vl7Lqtr/98MxfA1gWj6i8RCkPyVhAHy0mh+iqSa0CKXbkN+13o1ZAQfZ1eKC0SAK
zlU+W/KWYt1w+3HdUNtUHDI2Uw+gleAVncDjnOVjErZq6obmMZSocuEAfcohcpanKi/Lzq2t+xeB
FeWJEyVYgvk3L3SRhEis+/g1sZTLOCuN5LtfA3tgi5lDYE+ZCm7iDz1ZzZ85+6DQvGJmcQIRagJm
zXGd+Te9+9fwZ+XegCBBl2D/BjqXKIGo/ROAA1G1fDT9XYw3LWsZEqs+W8MxGyQzL1n8pmTvVDtv
19yhRbxhM4dnezM/zYK8q7bdQ/jkNNeSdSOdlJoiU3FRT3Mku02ODnA/jzUNGfHiyqw3U3ILpDe1
gjSuZRD4+T5rz+iWWN3eO4dWsfputR+TkIiUXcm8wEC9OAjLRrnM/2KR/UE0vflmhPxmWHv2xSMr
UOUyiCc05nwijFzmU7ZZoVhGdvVpIOhpmk+uwcEgv2jjTys4xM4XUS/YN9AZUKouOtZ1i2gkhwPv
qXhV1VNU3Bko5wbK0uGM2TAUTuPIPM4d033hIqfySJa5zCOkMn4xrNOVQwGKVnpL2ds75EwOqksS
GCsJZWQ9fUbsY6Xqw4yfgnUyGoD3h6rbiTg5qJB7ND7h4KSaP78qSXCIit9RJbglfyiMSpL6u8TK
SeyhbVV73e4cnRvrk1sKpeKTr10nioQeLzn263A1ls+5cx6Yt1EbBMwa0ZLNcBLgSSbH6rbi0kuH
zxoSJ6MEIfmKsi9PRj2DMaelDza2xArxxq274cJ1zQ+bb85qRaifcafZwf9L6gvh1TGhC754mo9H
rVkH+aWAZ0KshmHdY5K2vHMjERG11rFZd6AUVwUSyfjfGEMSbffz1EULtu28DPAOafiuW5ulmUit
I3xV/O24fJvpJ+Jk1pG7vDylwbeOwmqIDhkDGsP/gMSI2OJHEDe5AMmPKRp7FCoVsT6I8jVcfA2s
LPHXOXX5rL1d6xgLgIxkI813gj5tUmZDU0t2Ewe68s/TXqH31Nu7pW9Ked0k341PdbQdiu+p/RQE
xL9c5MF/s2wy5gLxU/NuAYbzeToQS8+5lVfUm19uK//GqNnJoh394dKcZapfSMDgLNUUlNQVIhcP
t23ak/oy3JjLQ1tumUGUrkcAoFaynue5CTn6j3ApN/hQQX+Rd1BB+MdZ3VHpesw9IMFRMvzNO4V2
oBy07uL4hEtDING+QmzDMVd+9wFgv+K+sdpzU2zlALVN8iHwuiLadbA/tgJQWNSZ/2Jz3ujKtkb2
WgRVwvMgHPs8nvx4wT/0xF6nKzlZQVENMTo/OjT4RP/dJVqO+Xkb1U+5uKX1Mc9+LS93oFMhW76J
4lvDz+dpFx60AdGP7PMHzq5NfI5v0XQhucJi1ExKwZjj3lnAygT3upg1bj7TfP71hcw2hDEJsnXO
veEHNTNrVcabCBeLyFWlOwlaM+sUKcMTZRdlwckIrqGIk3CDB2KZZJdg8Z14GESAXTHw6DjiSdsV
jwaKp2FIlqri4+a1HE0l2BDUlengYBiCM4Mhulzd2iX02xUw/KrHUAiYYzxICmcNv9ew8/P3/Cbm
hORZjPDoNWtGpvH4BK7m1P5R9TZzyz03CVwTPIjc+QxyiIBECYnZCNba2yo3k7CKPIiM/AIyU1Gd
dXM/i8LHe2Stu/GGVNlWitM0cmgg8QWvvk9TN4uWIMwLc5/OJQHahKI9AQGyc/lbiX8Y2xskNWWH
FAgyRkdR7hbz3dBByR6CzShdB+YN5jJz6Q4z0s31vfhJhpAj11eku0uLorbAkZPyolOhGfpaHzeF
fu8q9kd8/HF6UZqHomOSXCXF0ZT/5k/CUD6U/p75r+or1Gs76bmihQMtISeVIG3Y+8jPWNgxnHz8
DSE2r8vo5bbQE99i0Hj4v76yrvC8xslryvZ8boQaEE/LBsDuEVgSQ/cq1VUwrqgsSOwRdFfqj0Rj
4HtExWdA6aIoZh8HqbzC5NsABt6OZNegZgC/Z2JGjzEKqeGFr1dCw1fTPrCLnxBfZuLLty5edWPJ
sNBRLnfrDmrBwTxY9bJu943xm4av4aMszxjxSc/UbAyK/NMSE42LuhvuBB/MP6WjhqJPoVKyZCoy
aMnVZ9rchpGwWHRTA5oDiteM3tkt1z0H+/y9Iy6cZ3u5QcBW+20YWDObi6E9RHOnhn+58531NL4j
44UBl/KhFMlAwq93CGjkK0KyJBrphHbH8E+e7pq7bsx5fh7V9CUo71b/Q5XvdVvZ+ybwlROe6Z/2
lKer3j3mfY7nvRgPKzqbNyQpy/wGkzQaFk35W+AxQuLODVqpiATMQwOYNeSoUudlHnDkasHdTABI
Ga5aCnhv50UXFHfzzseICW/ajkvdRe8m/o+l89ptXbvW8BMRYC+3EiWqV1u2fENoubD3zqfPN/c5
QIIEwc5atkTOOcZfiVTR38bsvYr+NKhhtP8OT4gCfzPDgiQ1rznLd01gX5sbNyRmy1o5dNi2leuU
MpSu0jVlLelbQWiFSBE3gc3kmbz8/Csvn+JwNduXwgUzXFWKn/wcsQHm4a6hXZEjw8kpwwOJlhdt
jG6WRLcICXQicSwsJdfyf9o1d0TyZ2FhnVvHtSnHaAkoHM+h+lNZC7WD9jk6PcTBaw6Zpji6JuIs
+5wX1X8q5CcYBOo5VM44AJbahNP7PfCvjAyzDY+BYwo7bku8/3Ui3koq/+rwzRmO/NxQfADL4In3
cV27YxLthOOlxySa8XJ0JLUEu6SldhOW3KafiusV5/xA+aD1rSLvKUyOrvLUWKT/+x7plBKUpOa2
CDyxXMN80qeBj9HSPjqYiEjoVUDdEV3wL0gxiwoZFdhU1hCbzDfyMXzYrN5w63GbErSZExi0U5Sr
ztqp+19S9a+euSYPgzus4+4gs/tyf0drLhTjv10G/IucUTaMU9JfhEDbF3Vc5bYyH70yg9vSfzN+
pP7H1LPD/znSp0Q9UEWiMbKLDWV+yewxMm8wvjaIl6at4XVrCfk5YgzsG7wCHy8OXeMXFSCcuQih
B9gSNqoJ9xeVphskSXr9oRMDiXrPmD7FXogz0anPYu+s6n/NX8IJYgBpzWiF6uKs1eyQPCx7qbgp
1T6tfw3/BBZVkAqUn3VxdYu71h643Bq3sm7Qb0p1sxHxrkTj4l0AVZadgkl+q1W0VKjrVkaK4tHj
D8LOh2ip1ZD89d++/LKdfagpmNz+5eaJT4YdJuKsxQHsCvkPqF88r1TnfUSRFnIbiEQDqjP5pHGw
qB9ZtNa1c9kd/YA/EWmqX3xEeOjzviAGgHFc5hYLmQAVIMgC6+x00M2dpu7tGkjdQxSno5fF6Q6S
qFEiE71rA6ud+Q1DRWzE7zt6VOvT6V+R8TNUyP6Mn44ZizSY5eRzf8HcG0uJHdmbSPB0Z8nTU+jW
FQglwxWxQT0SdkNeHB9tV7klGJsFp+P3BHpWd+xMrUUZ5RqaXsGqh/6sm09meOM7tWcoOUaj2CHB
tKV6VFtUz5wTa4wJY+/7dTX9mihiUlDWqrvUbP0d0jvFhohNX3V29rMLYGbPkBeSRtEihRpG9Gt5
TwfiRXBh8Vsr/WnVaw62MReissA5JoHQJIwbE+1noKyxwi1NJV7OwxdUvKrGuAwUQNJ9I5+KN+ag
BFGJfG8oI/ZLGqCeSgiDzP6Qk+AhLqq44GB8kmfXlRgHcvKu+2kVc1LTDb7Ae4P6aUVyTRhswNXJ
4goVym5wGKBQ06592HC2U6PE9jgLLayNphLCOW4P/EFe5Hu57Q7pV8pBsvDxpmnEeC0nY9O8jay0
+hqA2zH2LcN3dLHw683G0WHgq/CK01UhEQK/oLaNIjgWZH4WXDFL9KcMdrrIMmHD8KeTUlzE856S
05FVbxVfPpnzC+5KwgJ4ljy+/OAu7mWhN4G7Uqet+PI7/6MhBS2iwi8LqbpBV5+D7Dh7VWZlD/ka
LUAdph2uatN5yvNBK2+V9FYQN0NtXf7kUKCqQI0eM9wGGep8lK7sAGGWIVU/Fv/JiEtte9Y9yUZg
2UMACpgpXC84aLXygh3PNdK9mLrCzlh2/MwWNzTiDNqMGM9mYOFaWJP4xQuCbuixc9Bd4vYzcorm
AvqvIwd4XNqU+uzlSePpTQYhK0g9BK1wQDlZPhrGepqAWnVRcxWILcvs6A88YEwCGCslc++DoTrM
TOPKkekH2gJ/w4LAmUFDSgrK6Ju6tjw12JfGG/H3+fJV1Z7PsNOCgOLHWuSA9TYF1m1IOpx4bEAU
6Vn+snEDqcWPqVyr+Uhkk06mfNynrhClpirfESroyqZH2gO2ozIGaZhOcE0Fabzlr8ARXWeXWt/N
YLqOzO1nfrM6oFayeHF7+94mfwHXAtSBcQnSS6uDuaJRxcsUWl8VFn0NQ4oz/ROyqIGmYHSrq25d
SDsaACmvvpbBec420XQfnfuELDGk05pw2cUl4QjAroow729eOpwI+0l51HW9rOvv4qlV70aJNAQk
zRwZ8pEHEkm+pWnJzYHFZJtMiIS3PM7d8VLTzJv5+x7MrAchzi0LYUoHVnZJ/S8D2HGgeoj6GNXa
pQaiVBF37mAszn/9VMY+tVH8uzhMxQ/qvuSmhtCRl7JCDLPjABmijEJdlcFxc5byZusFqUYvFURe
Ks7/MEHTnLKkYZf0JrdZ2vFlSh66cp5gmYWdJLT/WrIRpPDChTOH4yag8YnWeKf+avy1JqKu7g0K
j4gAHHm4R8JPAN1vo5EA2VoaSOIFAFZH9aJdquuS8klAh8k40tezqtUPXuJN5Zw687NGnDHR1xEH
qMd5RSZiiet44o2LVmgNUCT8SSYz/L8wf0FANPqG6UHyoZQ4XFJ524z7hh9CWXbMxK9KQHbWXgtY
uurlwCoxMC8AP+nmtRq+eZPl1MVWrRK1+R+19t5ZV4OSSJlolhJjXa0zjM4pMPDg4iYkxAdjF1yd
lcE7HBuLOBfUKmh0CQpwSRruV2i0ahegs/UG56OmQ1yiStDhtmuofOCTTL4YIqOZnrRLYRyDDDKK
p0NjonFmiufL5jtAkG3zDSZxSUThDxXK6yjf+i9DaCn3LdgyH2eMzA/Zi2xJ4CVPCX2xFfAb+u4G
e8KykzI6Dhj58KNoBcy2xg0DQzCsWIMyStQX7GP2J2cgdQwPolhUAPML2XSzSw0riUi85FD6s5sL
zG2fULScsSIrckwbXSr6FuC4jnb3aPlVZ5kI1EWqKKzQzorGrJUCANhUkkjIduPykM9oTb7pokFP
LtUnWjIWEjcnpXgGZoeyqBffv3VzgZjlz3qmOED64jE5xwRnWnIPEV7ZqDfMbidOazVecx0tdGUp
YSrBoe78aUQNEXXJsB5M+drxfwr5XaBDSj0xWdVrp1BXnc5NwE8nh0vaLIiURQBxsGg+bq8D3Rxx
s55UkGjCIX9z65n1q2YdeFp+EUdBGB7JcySUnmVs3U87lRCL8KpGrhyeBMSGx0LoY1BGbhTi4l2b
Ml8P3DHkf5rcftpX1mcDBGxSChykOweNtp0/nBxFAl8+kib/RhI0mkImzKNqX81iW6Q3taboVbkl
lgVxjf4E0fyg0Y1BFQOLUHjWvRrN+UZtD/xKbCqrTj1mHIEN86Sa/mnpyydW46fiShPfA0P4EjMb
BXyKwoeZEbziKozoxVmcG21xd6qD+GDLxLOePG/iCki7ayZfW/VU1oNr2fM2LIutNRO/P9ObjUug
VIs1cejA+9SpUK5KCEClMzShCBSiU/1nWo00RsEh7Of5t0ZFZhnbJvikRrdG8Jy0FDVmT1n7QnT2
30cHroTi1ZHJLJ227G1a8aowp5BgIYFMR6TZx2BLo/UxtXRnQyFkb5a5zD1evfK9638lBEKTxrjU
rovyMay6VQL4hpeE7Czo0nNZyovRpNOUR4kyD4CM6iMO/vKOcx8dCWd0Nj5yXvaULEx6yZbjjNRd
2dT5qrLfi2anxNew/9NwxRdBS6YEyT1K67abmFWDTHtahyIPhHahTibpiyNLFeL89lBRaZHOeDpy
2LLCy7tDfy1478X9KNmk6LnQNUDizYrwD2XR/VXN2pSpOl7ZLHPdMozfq/zHDN+C9HPCqTCDH/XD
W0wVa0inSeE6v4r8JU+nGp1C+U4+EGrBjU24658eeNFnZ19/sPRo98C6ktSD2ePUTLciuRJMqXej
S8vpMkJf3jfyujLBFBY/BtOdiSMlf3ABKNIOuI/DYg0Zhy13b7sVQWO8xKybybwjUKOQv2hv9umh
as4axDu2ZcwubGcyQqy77+OMVz0j3qr1VoPyRyWPUDXRtxa/eocN1hk/DRVHAhSYeLxom9rpZJuZ
dsA/i+JCbLzU9KEURwppoJmga26SEVOTZ3UGgxv8txoWunzq0lFgVg41Gcgv4uKCi21Rzme/WSHF
FHIhSV0HIZkwpIZexQlm+V+y6aJqXyTC7oFIgzXDYrgy8aTXHIFp/FNTAMbVTb3EkvZDoIcEF/AT
Ltb5LZfvs0k2zqpkYppRMpwcpA/mPoBfq/Sfar5Y+SPH/FgR9tzw0vecgDlTDxZvAFJm8qVNiCop
WkcVN5ON7oKvRWJdxelIfUwGlLRHOVmrOwt3FMxC92M3T0h/B+P7gikP+L+hXP5lc+YcCaqivvkw
/QOztXSG3/qjxpqga5T0jehV4AerjDZePn3WDrP5C/mN5wYOSKJfZd6SQYUFDm0Ml2s3XrCFpjet
w9GBuhNtIGm3DJzkMVgQwsazhr4Vh2BfYS5DjG3uuGeCeOuoj9klsb6iYAmpNMz+VH1X5beabULt
bvOTlMC3+Bv9+thrR6yB3G68K0hBEf6olBiw1GebtvmesVH2kLdkAdJVixvZrL+G4hZEG6PY2C6l
fTpb0CJHtLtOtvmIsGgC6PnvNBtBRcaiWUmY9aIdVFwyorbsGIaUt8o+R/olWKkj0Mharl8KAS9p
8x+RahQ705WWHUzBSndLkohqcGr+2BU5ZOAHCeotEvMw69DQ5CC9YcjBnQyuOjKTbA1kVVmxk7EE
J8emuSTKbhgOhAGTl/ROMs7Rj64jxypV6hYLi82A7uAiZJQvFOSuHYYwSHQFvPswN+txeMfGv0hh
88MWLy40xDpCnE+dBT2Y64y/95cWD6pOn2IRYguK843mGStdWvs0rEtrjZBcm22auJJ1CIAHZAQh
KncwjxxbsGWFvSrC50MFfmY/Ydtro0dVfmTpJ7hhTio5y66y4uIz8fuCyig1v0oF12Qyu5C010OI
Cv3ywHCR1t/vJr5Pyia0t4E97NUPr0z7c4h0m1bqeQoI6tpI3W8DiRcbX/wmK8Kl3AO0+N0OboAv
bmh9qvamXMIrpiv5AxTDkDZ1+EfWzXJQ6dK4h3wfVeTJITnKf3H/IyOmBwPKtHtlXjoGbz4RN9W2
440mQQ41QKP1KG8K6lfqK7FxpGu+TYAfYlZ01CP5vMukuSMa4W408V2Rmyu/G9oF8I+SnglNLrm8
hCfLIQqi8PWiYAt/i/nN9goyFY6rFLgsOgV/LRTtLI18KRjJ0DSk02fWrXvnEcaPMPxrzbs03HL/
MMmMhufJk9aVsS/VQ5dhv2T8IgOpBno32TgpZoQaW5f6qlQOEdZU7jXaiyavTC6mflbl29CQGnQp
wz/NOQBuFdVOBB3/qyqP2C6MdRvGWBeOVo23dsbJXVJ0dWvnBle5sfTT09TfSBex7Y/SOmik/EF4
QithsZwfpfnm0P+EkNN4MwC5jHJvDK8J4L5SLzQ1il+ceWzIr0LKR4JvqZ9qDVDhRucvgPyPCpVK
8V/qrOjlKSJ4iSXOcEoE0+5h529S++pXVGIAmSb9hJISkxibts5zGhHYmszEwunHmUousnPXU8uz
HSy6wXOSIxy1ixcRHRKtvKorJsaExQy4ZSgBKc5jukEjxVNuRBeBxs+EAzD8aeFJ7SZsV/Uqwiav
71X17EQ4AnYaETEgnO2N+FhA3nsMOjGrb3wOrgQfzYT/O7fnNPpRiXnqpT+n3yCUFproHMDGHn78
DITZ+KJ1jsgqVx9Jm+Gi8I0vp38qtLwvHFQzDvGCR5m0ViQt0leSi7dkOfNWM226wHJIGSh0XQnq
vsPThYQqlv5SpgOw2aXl/BSUCdbLTied+VjKkphdUJSqHBgiFm89ha8CmhVluxsQkjYk75r9CUQS
KR/Rc5rWg7QOiveYNPT4eyD+x9E2uBNXmORIIP1FpdGsy02BVMz4BLtCF9Y4zKbhMYcbY9wh16yp
jwhReWFGwjcoMvovnUI+8d/I1BgqJrJt7Dz98hXPP/H8y/vnOs0+APqk/Beod6lwJ69LbGCMAPhI
RWh7uhGYJ69Q+iUbR9qJlmzF8HUJIb2e6CQNma4DISZVqGMAtcjowE7fqpojs0D3nJ6jblsYh4oA
Fsc/zdqVH085Wkjk0RxEzlWGUVcG5yCY3xKCBiTCrPYqzAQXWihwoOqhw1QZ8cux/w09YzPmmWJF
Jm5mk0mwmPsjUszeeOYtV7X8IC1qESsbLaLdsz4qqjfUR0IEkCrucw/5vL6tNrEHzd4eLa2+NMo7
jwvMfqzthIjfcE4XpbyU8llOvyCREJ9LHNlWsheVtrX0R2PXcpKwRnKxKOiMK/vNkrZke+KIxmy8
HzQbZXSPwPhbN3ZDch0L6plcXUP4jNFqLF7pMWVupomaWIf0Jo6AKf7o/WNj0oqzNRzMkK6urAiw
ARPnd8vrS/Vm6z8AHAlHT8dThLoFRenSSHesCsKB5kFxO0/+cS8iJbBHx1ukx0rVyMDZJvgNCh4j
AAFyuqUUrHImrdfIPGvLol+sER1nf3pxUf98jlpnj1Ryiq4geAtNYU9yrkn026R7LVoFhQfDEhSP
DIH/PHKgV0zHIL5IU+kXCEC0rW8fuiGvsTXj7NWNM0k+oRdT2MeEi/QNcToiEyqGd7EKya3264Bu
oUC+5Qx92ojSbFgTCKmAwfGJBuz2N6l/IKzgJnxDG+lq2pdDfRHlKwBxjfFviPiCM9BiaS0mjCk5
QDi53Y+MNFDAGNM3lad0WmPXhr1knE34yMH2XTzpyZoZyGv13xYYQGCeXB840BsIccJEYTFRoIfq
xvbf6/7l5D8JuLwBPrpKJ5ozQU8gWGijXATldhr+Op18dFQAZLwkV+K5QiYKBoseNcOMOhhXj04o
vtyCRQa1N6jbiHhL+5qo/xT7Ymb4ionTt2sQYJ8+kgj0WjkF8odT/3X2ottMG/qiCddJZG+Yj73b
w17cZPHVMtP1BBpQ8UT/IMeNgX54dgH2QyqOKDj8i34g1QR1o/vnmWExvU/YMgJgBXtNCV/afgif
S5Ch8A/AB460AvYgQ7OEEO40uFBGzba39mm1r+JbHHz2AxwBNW1EjPFZ+8GhHRCnhBS/LbG5rBj8
mT5iYhg5qYZ9bf5nC/E5mCDAgO/vOWwzsimuAT5ztCNHZztsEOql8Uri0/MvCc86PX7DB0ugXawk
kwAOUEEwl2Ji00i3lkmNGGvzBtRCU4gl5yqUugfI+tKsNu2qwtK4h+frMSYnrENEDdOTtQhqTjD6
cMIrwviu3aewo8Yz4UYI5f04XYTEMeaOC1uJyso/aPiw3ZF7T+IFuGqRb1UEzh0JLuy6kYPFhkjM
HCk6apra2svWphnXtLcJfTKhau28bWzPDF4TkopIOnKlpNmHGt0A4JHFs13iVsyYdxZRdbdbBIRk
LDca3/2GBTsdP7PoXEq3Lnz26Snm3WjmAwhHsxk2oqOHe6dIXZRefXVUl2jacy/Xfm1WmaJ9tQN8
ZL1PySNiim82Zq+uzOZodfxy1dqX9pzdUOQ8m6nnyOtPQo8XEqA8zyQ4+yIMtiGh+8pqGB4DcNfQ
I9cIziLLQjNPjkks3C4hL48gzcnPXEt9pnCIBifgSPZAwUVdLj7a6UttPvW14yGUEqIVsvkBOtFY
AZHHlL0au75Gv2hmK4O/HjstvDLY6LVmy56rAPPlJhh2wB+WdMJrDMjFI0dSRdwQJY6cqj3UDzxY
BB3WLWridaKdmo5ILA4ub35wF4nhxwSdLhApynUIKfDL4IVLufiIt/y/ajf8KXNjafgwrgjIsNQ4
SH9aNzOEyfFHmJiI/M+OU3+Juo+0/yYzEPNAAITIe4auspH9hdR+xe37OGt84ke/3THH11fysgcu
uwE2hbGhhPxPFn+hhhqPY9FTvQD0dmQHC7KPgPOGwQ2JOykV77EL94A0sr/kJr5VaRNR/QcCxk4U
3xkayTmN8S/aj5Y9naJBNuChv2jWBUOgKHkJPd34bdNdCraisFGIvTrDAgWZRtSIP0HgImvJ/Ueo
cELMu5AzDm9R+1Vhw9W8EYM8dy+/Rgg8mW2mfjWq/HIsXAUR9RcaxudxFQiWe8EbuBpHuFjYD/1O
vYfQePTpd1UxlIcnHvNBYZrtx8XYjEun/QrQx8gEyP7IxobdaarZ1Aa3czaMCWPzjnOS45kXABEZ
+XUu5cJhCU/O14iNsuwqL7UP/IlohxQCKQGy7JfdHh2q8ErLdyftwoYjwyDiuWLWEKBgQGEvD4EY
DUl1dOuaS4L4kQgYty9u5AiSQHLKuvv41aYev74e3xga1GbL+1wVT4nlsq//VRRGcuHaCAtI0F8w
GGThnudL7NZqd0pMC7CIj8v/jf7RbSIkWNLE9VFeRz2m5SSk/m/XdBd7+MOiQAE4lLgXJt57YHnC
Tzk3Xyo5QgSRdsz3NnpvhqbG/Ou1fJFaRB6wCwkXAMNunCBMuak2BxARwk30FAKulxllS3K1M+cc
Jjs7e45M3U0Zo23AC5h+CNQhhyzmkzBizKiBq1VE4g3U+UXfMo8DF1d1BzzGyZ9GH9TrLAYn4R7D
qsBdE+G2Up41t1eTs4YEV90gzImkqgBzuRg5BQWGBFIvdzG2YLUHVrnF1buqvkvVQbH3M5pLTXUZ
q7L0K2finnn6M+NWQgIV+RO+2TQ3ssPgLLsptxODKCKD8guG39h2G6WjjXoPLJYjkQJL7X+0CujA
oEgIbmxWQFLEmB2Wp6hkBVB0zMA11ljW8u5hul2TLW2emYqeQEpAFrP5zOxXOX7lEGcLuIgG/Hhy
rdxCEwJLTC8sJzMvjWniRRqO4pTnyBNm4YJraJqo894xwxCTRK+Puo7p7NN2nDmN/otpU3hmRlV3
62s0/nbIJHldiTyKyjtn9FJrLLxsDnPVDZsGxr9s/hNvCSrSxP417IHrn8uKh9sm9Qe9dM3EPuAy
XybDPqz3zAlTi0ypB7wDzxJhr5PI1Vv5rsTsBjCeKlexpSc65x3hVhFofICIoJySVSBikVFz4P9Y
8j8LhER8qf2DH5GJ0f/HrQxPM7W7V4P30BsRnQCr+B0AyiY29zIPxMSVhqRCw+WkOZB/9ZU3OboY
iMCVLfPygHEQdRTx8uahiOB8bmLOiUF03oTQU/8Yyc5r8o2t73T2V1T8iDoJ2Itd5CyGB3hUIfJk
WBkDrysuhMm3ynqOviMHZx8HTXVChyJjPUKonRfebO+hNYd+F2JyE+IiiZafjVjKmL1AEDAjshrv
85iE2DPQPyxX7kEVdLKrdO6z+SwIJNGQk6vL0PmUaowTxDLIqByNETHkGPJcUBcg8/hfYuutI2Eu
+gmVf75Nevo6XjcE1cP2uwLRUKNTN35KASgtMwiy5gFe/MlRKmTJPKlYI8URJ1mrB5222PYR4BFa
Fz1iKiJMULfQuJvmWf+QcQco2j4jRComDagsbyHPZnzEyV1J2Fi2bb13Kkp7i26VTZ6tu1V8MaM9
eCLZyYthbS2Bl/i5YF/vY36P+a3VUF7SyDVYmavHIrh0GwUnE8Bs+WJ4NJBvWOvOeosJ0QEmMEEg
yXdg/CAVp12r5k3K/maDzTtbkfJCKMVC4+geKY4lGZz4gug/b/KMd/UwTFtn1hA9ETNy7WDcWC5A
sVd9t4tF/YLJGX2xpYtsfvoQ/84ZUoDCFGfcDRxnk7yEom+zkynDyc97zrfAQOwmCzNjzOb9Hxdh
uZb1cujVCgZwbmJoSs9vTjo3K0ubSDV0lfIkxcAUSrbKdIKKgPKwMKMM4dF4rx1pkw4UBc2HGBF3
xAVHtFu4YE8OwlvbYI2myUBVD3pxZtUi1o6LlCLW7iyjDsq3BBOIR0yH24eqLHsOWKNb1tYqBqfx
w7UU4yOEBNjpnrkCcDW+J8Nfl6RzxGAhMfFqKcREdpMF0Mv5O9R3GYiPGsT5RsxXIDHDJD887nJ5
Dpxz4r834b+ibyhmW5/0Hq8AAJVxyUFZkpIyBH6Wbubf43eD2U3dG6hRGzoAGnbWCgU42z32vko7
GHxpuGlLDy/R5CHb7sZ/4mBtqXWgpTyXcH3QWZEzIhZI12h3OeC5NUkVKKufRHtU2I8f5vBRWei2
Cd3Q5qcPZWbkP5oFN63O7kltlYU1fYlFtbSMda1eHXkHvmF5yRa+o13q65ISSuZSY9yO41PEtqUJ
OyKScnvNDoDoiRfuMeQPH49lZrK6Kfy1WroOSUqQmHXVTTiscsK8zWBZMbvl7ZdqWQSL8Sv6HL7r
QXZxBY5MQez2o5khKyHYu93lLCZUfvCHcne/87jBL4k4L214Gson4Ty8dT5LJloUpGjdDeR6wZLH
AWGQ4sWvQqU0pxDWCF4Fm5Ca8es/RDS7xxJlXP8yIsCno2nttOmJyrSytzj9DeseZNliCoD9xE6Y
vYLoWxPIbvAIkUB2jYMnH/o7O2fdtSsXDX0CBQkW4o/G54LlQG/ekgn1GLPg1BLWEqFe+XT0u8Xi
ZFpvQufrZGddfg7kH1leVZFcSsywstb6IzV0kuLBG0Xmd8qZNkU6/PI7QbpoWTLKwRm9qw/zB0O9
Tlp/E9EQxG49BDIPTeNSYLYUWBIIisS4psifvIdiJgPAQPfB/UQwGLVjJSZU1YKGQds1x1+l+ke6
iF8fmqbhStvM+YueeFxgPf8fYAygQyTtlNXcwMgYFjvhI9329AYWdO98UVSMsfnbjL/86jpNqHgZ
rzrmZNnrHeAUOtnw33xE7IvVQNLwAuKzc0UxMIgiR4IeniqTr778mIpXSetbjA5Rbcuz0j8GwY9s
xOmowO+EA3JY6w8YhVZG1CDRovmX4Ov3iYv103Y1qRQT4EbqOVn3/YCen1nr9GH5qash9OCf4kZB
DHtVyn0tL0uwGCvYSD9+xQRDL5nvAseMXlFvc8lYVMF3HjvMxIikEPR3m8Z1AEaPggZzyEloy0uh
/yojjWp0ium9F7Kj+zOsY/WW2J560ftrq5+LXFp8F4RRdVvhY1LJ9nY+AO0WTXHmLbfUq1n3ROaB
odzNcjdK6L7cttll3asiri3LCr4nwsPRTVIqVwgz+UoWkti90b1j+BAe5t0H3Lrw8Ot4mscFEkCo
5ED/gpkgbtcR5qsdpKvO91+O3xWKYF/6VvKNAIAB/8PkPq01L2DCeqPGS9DXcfgbDZfU2ffeEOPv
NCsMNmxCi95agQ81yWbklI0pu+28SLmqDmWvJ1YeDXkLAmYiFlB96Dy+ke1zaYN0IXVEMA8VREa1
TUYgh64/izgwJu7orBLsRXtmgs4DXxQymuSrXxA/8g9Iz6/calrj5yET6EIv+mKsf3Pts2jBd2Xq
dKVoFeHwQ9BGRATDGQMH33uH86wW0eHlXRIF3PJeUxUc+zPW2Ifcku6/l/6BwhMiEzW3oPimnZK/
io9waeFKI/MTVK09wRLxZz7K7AcBHBIDWpcksqTOAUoGHiZm3+bOCi4IaL+9CP40ADgZo4OTfpfz
2//jfSG26zB2gWIJK5SSf6a2DeiPKrkUlCejcrydPGs6gZg6kD+zF5pek15y3VlqxoFsuW4G42K0
8kK2U6Vp104/uGZKloV6wd4G6J0BiAltkGCO+ozP/ILWvpB85kb0V9HOFtAvN3M3NHx7b5J9kNIT
aRewnsLsjPda31fKXUV8OgMV1mW7ihEE0UYM0BSTHsSzywrW8Q78xxAOa1EfZbslwVUSYtQSd2Zb
iQVpyRLNDARtEAvpufRNWC6CeDYg2OAMmZ5lM+0np/RKAH9KRkgC0TnchY4PPEdNSC1h5eA8Fgas
Bg6LCRg1hcYFGF+zxZURQqP9JvomJYYrvE8s5Jyo00mC4vMVcyVYC7VrrlS5jKurotgLXJqWSuCl
1P+nVrzwv+P8QTourBBJGik/SJV9KtW7wl7XUCAwC0sYF3dK1BaMa4578KDyB9unlsRqrfgqMGeW
Bxjdsfg1GoycHqxJ489rP/tKZLyMLH2wdBZvtDaL7EzKwkysxYRB9SOBh6hJFcKw2oKb12RhRb6i
cvH8J8AEzQw/WMI5yzklSOQaLXmp6sxiNO0kcDqB8yqL74ghstm35jHzCPDKt9TjrXuLID5PcHFA
MQrgq9j1MpaCifCenCcUqaCyFs4cQ/IybTu3R1zv+ITh18oj8Vl4QMxilYuoZyIRDpKJ1GbdVYQY
7FL8HrJxC3EAkXaKoNRZ9qPDonurSM2AMAVKa6wtOVSY8lfNtO/u+EZt1rDUuhDbvvC7PeiSgQnJ
5qzZxMi2pN9maDZhmSzpGQPXQVGORwOrQ3HjYOnUt8j8zFN7q/IFxhDlPJzAhV5XHnQZmMDwdJ4A
C/WTaj8irCoOxPONszuh6l6zOE827/Ny7G9hSBTzP5s07bxRXSq9VpXKaUfdgWxywHxOzQbcKbLP
GpdbQpZBXXzL9lkePElB5u0m9mfNMNx1PGPagfS5dQV2x3i4zilrXfFerp3uEZd3KilIwmuXJYme
cwwPQ9bNpsyPgyOhHwXlJJyr4mgkznnryO/zfyoucaPozhmqaPKREXGoCmYcYaklklPVfYAjdp6A
gYtrRESqXePGxTqNE0Q+1vFGky0esJ+EFVAidaY+m+Nnk5Ms9wmvLcUIsvW/XKPaBgASeCoKPofy
pL7CckPcBvHtXAPsIgXReOtGCgHCDhh5Fn6/fyIT+BfNFyjDCeK84Wh0Iti65jqVZzt5H+yfuP8e
5HlDOQDDWpki87JuRsA5oBDLdJI7jy078xnMqQ/RcQQgWfm/C6bn+/O5HSWXB4KEgbjRiMrl5ouV
lW+HOIuu3Zppz7+gBE81IGtmeogHtf/NiHcJ839F9JQIgatfQKQkxxnUF5egCVdr8TPZJxLVQuXP
oMPVucfy7Ebjl0H2eXuUnD+jO6rmTsUT4D8c7a5Jfzyoc36LE0Q/WxvX7VlVVxgJNfzhqmsNwVZL
GQJQIVKm6xI4EuVnzXoGCm84KiJ52kmreF3FHoukuFDFVsdPjh5sJfn3GeFG0+PJQq9vCLq9/ZSl
tTBJqNIObl8FqVESwnvP0hWzb6mMUOifmXqQLYQ+RGrsy3Hg+IUWQqBE0wQs7xY5XbQsniqUZBdS
DbqwYUxqAhm+5OigD55GNGQW/SgaRnTlZtYdhBkuqOlthCWavXFTeYgzyg0Porkd4PWj+F0AZxPD
aATtabFeyzMyWp2UsnZdIg0myrdNATsihkuzBXl/J+N5GSmnQQaEAmR0RhIO7hY3QcGjkuKd45ZE
TMNYzrgF1uNspw1ntNiBtHyNM1oEazYgJUyv5Y47oY82gPTJ/NE0hEkec+2aZveOLIHogPtGqtYG
jzt0zsrx2MrFakSYPZNEU94zNmbKfTDOvfQ8Qau3KVm3FR5KOCCXEArk6iP5myx1TfxOuMtY/I2g
IhZ7hnCqtCpoX+ba9OcovH8GWj9t2+yzaVPTx0bsT2tzdsOb+O2/rPnuzVu4DDbj/BOGdKjgPkhW
jvHKUNHWb//l3O3RB3biAmLstD0/ZfbYI2Kg+AEg8jdkV7PpuuxODUuVrW+S8jMcb8pc8ObtKh6+
uD8oweccHu1P3dnK/6PuPJbjSLMs/SppXI9nuxZjXbVARHhoCURAbNwCAcC11v708zkzp4ZEcYhu
m9XkjgkSrn9x7rnfGbyNLhczqycS67GEcTsWqKkkM9COuESxxE2p7wQLY+1IcuMmtyP4aTRwUtMi
QYplJGRO9xqTXlbErG9qndU5T4cIvYAChWdTrdWI00TLDllagNqDKkD3P70wTX9ocPGnVMSyYoFi
pMm2Sn0nrgsys1OCFVE+y8UZLmg945Fl+UGjQQtaurGp8Z/L3NGYTbzYPIhgEXwcfn21xe86adiO
Oodx9wIdebQ3m818rLYUhEIWGu8h838hZchE7V2ICb/EqWtRkw0FPkxwT8iBg82tgkWglkuViML0
rVDBZggYr5i+Bl4JxeC79FRS0oXFDYUbmXkGAvIvTI5qvI4+uooADvwk6NBhdR+yWHI15Y5dPojV
SanQIOzSRAQXpO4wYLANISyhap4VHEPdUQEY7hLs0XaXAnx/RkfwUrmkgMeCe01Gh+sPcnaU2INn
LBXClwFkIB5f1p14uIvLQM4O6xx0aoUx3QoWajHrqoM6FiLGBaL5fOBgCkTFdUMRV362+MjomJMW
Y+EgZAID/2hqFwIhqTevqeexr9rmJnHz0xxe6KhcOCq7WjZ1Sv8QqWuKDyLJFg9u9vx98BF73J4b
lzfJGgkPbJ95UuAFI9WWA0RQAIvt0jkVdOTbibjGdVuLx6Re9obtVLAlF7nDr5vCA0BlUqKVY4Rz
Ldtl7EU6RcT9bCO/DvCykk3D/fToBaQ9hE23NBVvEVRBGF4QvrejZUMaAfWehpfPebCindFtV2Jr
A94dcS+YM3FoeBk5kY8uKxjnWPTErC5irCj5Yjijz5Cf1E1R3xmP2MgF3r7m0yvDV6O9+cG0oXGr
RHZ4KLytqJ/K7DnJ8UvNR8hha7Naq6k95WULig8kWT5PTRteVZ5hOrcdZ4sY0oYvythr7VNppvlW
ERnkPrTuNLTgNgSKeq8KxQ+JxtBlaCzHmrYNAjXqpqVcsGRAvPa2fflg0qwBS53EU4fXBDBDBEVi
5fIiqtuSaXAGp9O7Ig5FFAKI4KBlCJs+g55KOXdE3GQrmmT86qGUdr16MaBV0NuHOzR05i4fbIOU
t0yz1dCtEv+i9tFCV19S+czbKUu0V+HkHHewA1ahnLndoCsFSk03LMDegivZU3tiNh23XAO9MO2E
1JC7Xn4tJPq67Do7WqQ2+/J9J11lvCYl37ZfTwfdn1jmc89CMCQ0aeE4q8rbKuqz5B7Bv4rOKlO3
kb4Koq3uXyzjAQNbDaPieZCWmJE97z5Ex5eMg8sXoKx4rTPr3kNWcRFFtRu1or7YCtVGY+kMT0J0
ljQz5wMZWr1kJy7WI7VHEsV1KTyZRKd2dCfaCF0qzKOCsNupyoYowi6jKpdOOAzDUlCfZMwwEcqV
KKDSRs9desnYbaVroGlhPa4vGs+dUX6eFOcOu7DYvnFDhZoUiXWCHUkEXl+QBWH6kMDSB0/8IK8b
hGOprxpv4eSzVJ1Aql6BhYxw96U4OHXx4AC5rZaj8cvR9367GzCaaPMkvfbSrDcfUpWV+JRJlgqX
Wa1MaSPeA8KUy2fFf5DT8wCKiwKLMPfVWQR7GL/sjAOw2K1dIOXP6FBDRIBf7cxTnnWMktxjz7ea
V8fjS5gNEQEdzyZYAn0qxnar05TAeeYNvX2gHFC4gvbkFYeO3imcmg1OGraRwIb1ftMRWl2AHEFY
FWoa6Wm4Cg7gDdy6o5d2ZhlPUsSSa+uFdGzRI5HC0DBpXXSvqvwRcK4tDXii8YrUQkSOPX7zmQHD
7xDhUEJsnJnKMhbPBEX21QHwc6ltkbEG/UCGIgosvVSw7r8bt72PqOVjHoDBXtP+LWLDp8dEZYgn
7LN4aept4lSTaSk8AUqiSyRJTyKck/hSG28Db4HACj4eLYztGX+C77PSkVYEJYfyZbTUmaBVzxyS
HE4YyxTlqAlQpAfCkjUzEOtTp92PZYtYiSeB/D7mhATSpfce8FIrLvZcKADbRtoXEbLIVq1WQsVK
e9Tq0reY5hYW+rqxYHAYS1q1D7DzbMFE5VZLw1Nc3VllS1AQBRrGb89jMrCQds2NU63JoeFpqfV8
3NTLDzsvhhEA7Z/fGCobvhyQKA6sxv3IuQKJVY2Vhii/KxHIolKbVEwrgbZD4emAHkntcxxod9EI
xnA/mP7g/HQB2STxBfSnO/hkNOz06BiJT+oA5Kt7CFYCF9euUhJsKWIXhLRvWF55+aFHy6rY5Kb6
m8XiqnV3318cpL9qLbkI+XzyxF0+RFjRO+c94bJaEPZjgbsSLhTuczzTZo61hR05Omsj33VSg9AA
vOI+totumyekSdns4hiuapZW32W+elqje8TA8ADhAttZh1Q3qNU72ZKiB9moQ3YoWvz8zIR4r8Po
hd6vOMKMPSdzx1HHh5W7GxUGhE/v9zjeuZSSuHuyvpekhcyOjT5pmk4KmAYMHFtZfB+FYMBwRfCk
mDvGthKIKIxf60WmlbJMnzwB+R1Ie3eLVBoNAb95iwK52lqrzZPJmUlPY2nSGMdObe8ZE419tb6O
Wa3R/lyuWpnxbuy43PGaDOGS6hIDGxARVjSk5SLm9KA0ybPBpAhj+EJDG7BPCaKTyZBjoVYnK0lc
c8PT7kJ+GlYgj7v+FOCFZ3W/Vdvr0K2lgrjGGQtAU0SII+6BUl/R8rvbj7yFZjpH5HFy3IsUyFYh
C4ZurQHV3gwdPgWWz0ibCCUWJsOFsfT45Jr7NHrXpPuumcE9sd5RXo30PU/3oX/q9HVfz6tqg9O+
xTNY4gETtp36YCGDEhBXPqh8FvTkBh+SiACYIjuVlyG5d25aOzV9Ku0b0zugmDTJImJNUyOa+CQF
pTdibClTR+yjqAOpKpZEuNIUNho4VjgbwQ7Ey4DQwciz5RhP5iogvUQ6Vj1ykT0kc5oOagELDuRA
LFPKOcEcXt434cEPnnusI2WI4DA0d4W2qwRMQQ8JtgeAfikFyvsx6wWZR6hOeb8eYe0sejoCilZU
/QxjahZUxfe+e3LES5W/lsrJl98EH1Y6RvtsHbL7sjmkFxwE+vWKZjY0C1dd5AafbQgtfuskYFvO
UY5jkjZNNOtmyQcJM4wKOMhi8LV9+dSxoC+AstRzujNoj3cn1XgieuOtCjAWpnhqwOQwGPWoMzsn
g4i81Mnq5vl0dxU9E/aY7Fs53SIh2BGJiBIkIgzNu/LGIeVB3Po+3lFiSoyFIT8EwqPF8A9qdrQb
LiVUvbLjo2nnPWEa5YcaZHZBvUTvF9Q5YroOW+BAC9l56NJZLZK5Mw9bAVjP1vDfB/xwTWZ3Pa/B
JMsmrP/oJcqiJaOvbr06VCaDsxnZBLXo+YrYertiLvahCMBhxG6LGSwDauBfc2g3NO63+dav56rO
bnFDM6oen7oypktrtOrZiWdn7M4N1sn9uYpvrcxEbGjsmkY0FLV+VlsBEeSor+nWaO51OtjL4lVQ
ZmY3+jQxuxQwL/TmoMs4aYJdrvJqmfR70hi1kYADhBCX6X2ktRr0FB+dgxe+wVKvLuFosn1QyXVo
MEjSCgLWZaw6xntBCMhg3HRUSGp6hf3mXHH6g0Yf5xRuVXMOQoJQkQJLEH2DMW8gaOfzplsB43ID
OzROtcXKh/WFRGcJXYANDDEPMyZNLdoWfG9szBXID02zEZSHrH6NNYCh57ZcCX3E7vyJgmFAdwzz
U7TDCFspWw1/jXEihoACScvYCXk89nnVWJOsCXJR+1uRbUwU5oKbNW+7tTJss27fCzdhTPV+jUwb
/Z4M+kFcqMEVr44hAjahjRuG697q5ynjY0KTgUIDt3XJy/t+7SdPLaIFGrWI+s4LpVcfMCF1wJrF
jAkU/waKUQRJvn/koCgfgHB9ka1j+2GmT7ST1ihg3qtj8aKvIgAZKk4vO9P5TXA0WFgGO/IzDaod
Qbs3umOXn9P2kvDFlBlko/5VMKAw0n8f+bc4m0GsNXhm3sqpFoKMNGPcTP2kISviI2fLgH2GeNmM
jexU9k5DfdUAt0jSA4kHlbFOh7WlrNSknOCTFcvpBPMQUTIi5vtR8gUwr5l7wDW8DQmWC4JeKkwS
uwxQr4tcl7HB09VLK94PyY24vXGV0yoLgclpxAoGtOVQvy4oi3JJlN8T96EPz7rxOn6yaLHB49hH
TfzjJGe/QrEIrV0rToW2luQjwV/DOEbQI2Oktu8/11itYmb4mt1/5KGL+s/jKpSuAza/MM7cGsfF
h8M2G8qFtGvcx7h/j/Rg2vqILJ1J6N5e4yNOZx1ArSgGAn7INBDFZnHf9yeSXWMCPMJXngA8bYIc
Wuo0HRsruuJwhcAMxbmpzyNA2/wrPmzs+pRr4TRkJmG6y5ZYYxakoftqYcVjNYrdndeVDREPpZDh
wxgOsuc9N51QN1bPVDlirqnWqDtrY6TEtXSOkHnjktFuGVrnHNIWFBn5rUguGWUKAzut+MC+MQMC
SWU9XfKCZ+ojZx/5a1LQ+U7zbg9HuqLx0H2OiQBzoChTxX6wXDrf6RI4KnSbA78dqyjBrWzfuY11
ezDMtR+fRWuOKMpq0/RPsXzgVpnCFoHUcwF7bBMLqvWWdkzBTvNjjtbrtOta2KPq9ahPZjFLGscW
yhOI35q9VbpjKCYYGx0Ys3BRjuUWmp3HF8elLZAxQHljGGSH7RKT6k9LDWhqflfL2bqJrwOSJC1J
7mJowStsfO0iIafUFBha4Dz0xBnMYFDTdl4IUuBJ0FexmyKGsIEB6qtQaaAwNOOKYLQK1blt1sN8
CFYcOurO4+qLC4RBMbJOKOnlgPaXsnooCEtu3qV+4wiXzNj31qbMNnpzpIgAFDXsD778roUVX+Cx
KE9BeZLFS5YconYaolMlWBqnfCNuR0bEh+Rc9PihZbrz5sKwADJfZI9p2LDtoqzlAu+liaSiBqic
zfTUm4cMxT+IjzIaJD5e9dWD/TTQQ40sD2f/pRmW4YBpacHuh76dVLwP8t2YyauRNDegq7Gqws0M
ZVnCvdzAG13UxlnDx8tdZjiN4pXYHWRpR8CPG5xVZ5hbWWbLYUCY7r7Fuq6goAWsFDgGf8eDKNbm
qI8yU5G/SrVrFBsTpzV3ctmxM1xJwLGVpZa/KCDsLVVYGjXKvHHMqX1nNMsx+7HzwutCVC8jCVXe
9qMRToC7VG/fYzOhzXeWF/dZG02FyqTwXS+RWfXmDXgf5quwsWu08Qr41zwEuCQUFRamty57yxS4
EHalrCM66PqeVqwPFSNA4r7jyhccWu9fmuy5rtCBuXQk2T0Ld42qFk65cG55TyJ8Phl1mMXkbEjs
IthUELdMPm0wo4bOxvrosivtJxQoOjjJ6lKU2FyEqLHOEaamEu5oAyiLTWS8qhpRKfgYo82QLVt9
lyNFi/JTCD4E9h7ETmUWaa9JSRULdREzlAXjluV8+NxFF8mAok6vm8oqvyf7jrKJFCDJYqOXTl77
3MoLq2MvdA6vqYlJq2LU8YBFlTetZtEiXAeajlU8JcYIBGrX5BJjZjILzDu2zylrBfN8gfHnVsJd
DWge2jAAZRmuPzyXDDLlsHPzYwokSdDYEgkvcfiC04yNSoZigWUPFcYieYDaHA12uBLyYCZSPxLz
iKFr1ZLq1S4qxe7rVdZe81G7qfDi1Scgh4rVIDJvmPschOuI9VutXB1ksAHdZlK1FODZRnnhpacn
w1mb8aKoF6SrMCkyqTJ/eQkGDQWHh8xrKD1qPQvF8FRDnGHeorTsiruxSTHBKkKtlo9MRmInEt0e
Ad3Mm+P46uLZH332sbb0SKZgAaGs2COfWv0ydkWIC1hhcG6oh3JlbnfUu1WWP6YsTIQGk0/3Olpr
gtImTBH1n6nBwdfeIuLrGMQbb2z0fRRGTIZwC5wPAzkrxX+0TZungSYpATW1ZjhyuntVvhjGfSqi
ZnDvJBQZBkCSR3OMcpSU1B1ZxSMmwOGwhlVhzsGEPFKSCAWInkqBXLhlED/GwyPF6t0QL1wtYyv6
XKlH1lS4pkvm3mGwVUZ7D3oF8o9nERR6HYq9r694mUazueTSxa0z7ZJ6ZgpkjmM/LcgX56VVqhGk
kSO5fbTuS+Ej3WLQj9GVLdsiAIBMpzOetaB/6roVGzdT3Qvtse3fivxq+e8Oe5BcJ7vAWCUZ7R33
KT8nP6SxADyLPDmMq+MsphNQMa/8tVvtROmKDDZqYkRP30nLdPy5o0wt1SXmLMTk9igUErYf9poe
kA4BsYiaCBWr4OnbH//xz//8j1v3P9339JBGvZsm5T//kz/f0qzn5L3q0x//+QBIII2//5t//Z2f
/8U/t/6tSMv0o/rt35q/p7tr/F5+/kvj2fzrN3P0v89ueq2uP/1hllR+1R/r96I/vZd1VH0/C65j
/Jv/1R/+8f79tzz02fs/vt3SOqnG3+b6afLt7x8t3/7xTTaU7zfqr/s0/v6/fzhewD++gQW73q7p
v/2L92tZ/eOboJt/6opFgrqlmoYiqrr17Y/2/a8fWX9KuqxbuqmYCnAMUf/2R5IWlfePb5L8p2LJ
mimKiqyopq5wCmVaf/+R9KdlmIosSrJk6JqkGN/+97X/9Az/zzP9I6kJpwcIUPKL1W9/ZH896vHa
TJVzM0RRlDkRUdEMiQNlt+vJT9zxb/+PLCfdUamIfg8R+w2CoKuoovcnaZ78tCU+JCMihy451kYu
bmaSinCosAlRB+VDaxhCfrh1f5/ej6dD7MQvzkfhNFSD/yxVM34+H7AXge8OujxtfAUCiEraFa4S
N01vVmwRigwtAwFZcqsnfQgE8hnXmYl5IXXYkeTIJQwiOOQa16GbKXiROsiVaTf1WT0OSjYz8hIG
iznvxGZTEqhbRTuryQHkJXdC7E0FdV0OIj0sPiYyzHwttA3AJQKe+gBpRqjTe1ZAZorHVyvRsGvA
Eq1/aNqODoTWD2dmNaQ2xK0XtoYvjWCcxDxkKRgvRPLOhFpYZTQomwBvU3U7UgSDai1gzbKY5YPg
w61bVJxbGOIazI6+swkIfgpFAeX7w/WRquMXpztZzIBIdLMx9pNs+ky9jjnxgb9SjJ3UEAvJBJeY
z42ozDrr4KUYflEFkvzODRWka0RLAbeehf6nErPcT5pCsWMA4BpxIKr2WEawATt8PAWbdWNm0hXg
RdMaxbHAbp24l9x5jJKHAXHVYOfXlMF3ihWneTemtmr9o4NlMqcnkD2WKITrknbGxrkOskIhBNkZ
y1Vhx6Zid75DR1syG6W6kKQYHcVDSt2nWHfokAVzqeO0KegIKH2XQkCxL/2Re71jK7hMQxefXFDR
E/kmmG9tILCAjHtmZ20zRuha5bEIDALuLvJwtLrxdpGDOXOtjnY+5ABNINAOVVvxWdpSOPAAmg3+
JfV5+ko/qYCuOppMjlNKtQvDLr3f+ItzOgq8ApelVWSnTI0eCzNlvSTI0bQflGuKTCyOSLVMLQ+Z
2h2jMnz2BTLVLS3IZlQZeHJ+CMrQcGfxkCnQKB7THBhyORQaIeC8RmHLPqyVCd2q636YKkF4XxUs
VowUsbIQXxDO25nsOvZQRKycd/y/CfcykcfUr3qfacCKLK5FGOD9m/sqY8+hfeT1c8diqGwpPLI9
6RDX3WAXDCfHIxY8eg1KqvGIRa0UL52STal5BSlLT+Wr0t887dRilzHMGJ8Xb2HV2x2t7ONyeBDZ
bFTduqEG0+PycLBq1pQxNdJvpcGOanx1GF0t81qV23woDx1LzKwawIrNhXATS+UljsF6xjfVUZc1
3oUYn6QyXBRWVx3hfj43vyMJJTRwvrR1ZUxLj2YHS9qW1LHNypj5CCbhmE9a349keE65j7ijlIXd
4iQn0orUD9P09u1A+5T4IgG1NrEGJkiCbhzaCtWauOdjeHCs+9q3yMF6U8JzRWZMdcy8ZFYjsrFt
8pyDqqyMGCcPZitJ//B5zfP8YRAfjdJaa4P0brhbwSGym7RQuCuO9OILyiGo5ReRmgdGCYlfWvfy
zCpZX/TmVklG18C28pYOJXq1BOWkS9QACuE1cil3JTWaE93LhnnfKAB2dOfsN/wMU0KGqyOhMtvr
1BPMk6JinunPoqusdZd9pQoZPCC8nVKp6Iwq+r2ONFvIzUvFaqzi0xkCxa7i7tnKmq0X5DOZ+qFi
7UR8AAFOiKi4hChXDcXvtiI/Ikx51lKzM4Wc3uygImG0J8d2gMvuQal6rRDHUkUifDLwznFs3Qq2
5+2zGzag4Yn/lZr5ODTRC6QBC9SMtxqKT0fz88Uxnh0Q2CaiG6MDNCGasphWahHEKB1PkJ1yEzwD
1VV9kQMu0fCkalW48IIStf6g0SNm5mQKIqfX/UTrAWlRC+nzJ1m/CvrYQtWzwj/06pvjMPD4CqaU
nVUiRjTV1nehSpAQHufQ6yyBZmrMbQ3OB12QFjHCSJL2jKe0EbNgz4jzMrNbLV+DjJSjjl4fGvqC
yp1lGPXyKpmXnkItsXXP+Rgk6wLponrUF9Y6w+uXVD3l4+IqqBDIEzBHUQq0qIM35A/sTcWxQtai
KWECYa6eWFZ4scBzWb2zkgsXPnRxNVRxRpAw+Esh2QK2w52RvZqttRRDb177RAfHFG17GvVLsyNH
x1sHvv9q4kfsfPEY4W0YyGbUe38nhWh3LEazcpPwcsb5VE2Iw0Bl97W5ULyVhriBaA46X1SXbhvj
NOno2QpV4gCi8qjk46FAye8TSrN6ztfvE/ZYAYEwyF6NEQodFYNr68w0l8y12jmbfDlZjGks5Dd2
lb+KzGwtxzq4tzezxd1eWytfCejyXGXFg0pMTybwHsYPTkvXiTUiVNGmGcMyl2aKmpIMjpPxaTun
FFdfCaiurOJFHolzQdWXY4Ck0RHtldhink+yyrVNBb0sP/nEzdbQdVKLXb2mCCVbT3YQHi4UVCrQ
oLgUq/bU039rNXgi8DaOk2V8jjD+9HlItwM9m0QMSCracdjaikFiSgkryglQ03uuHgnNgwBJmxPy
hIrrSSjqI1D4Gn98UE+zjJ5pms5V2SDCLJpJw1nF2mxVCpVMivAduZ8wvQxtM2B0FHviCJptGj4W
rbbsVLZZiCB5DyZfsZD1hE3uV7MG2J8PgkjtTpSmC6pzSZovE0+Zmwr/izbailgMTwBx2L/5BZNf
OvLrXtVae7IM984rjpEsvTfINWSmppoxrcRhbjIYNw11k0C0e0pMGpKUxlfe4V1rumedLUtGqKAc
0hrv3YM3NeVr0aEJCvK592k2dPZSqlGWxv9fPceZC/rRmukKNriA4Vd4rVJ6ovtzmZEnTeZAF88D
viXRXOpqv0uIZ2SsUwrcXAoKTPWRmycL9D1OEz2je698jE3PlrhXPgXUlNqaLL1EFM50up9736fR
C8MpVVcIDFV8CYMXBZ1ZKrERwzLM4Xy12llrHpWQSlYuA2J07yITQKa/qfDpZXgl82af6JSSM8rG
KKv8u4mgaLYMDCbtinPKcBe11AZYX2Yd47EgLEP6UFXBm5VisZFdikLVXkc3iL14VxghG0Nk6A1E
u1Q4xB26kQtPUcvOQn5ImzNtOa6z7IJz7z7LqUg4En2ErgBsKxCXPmXvVKScQ/szCFKoLn6mv/ns
DUtqXqFLDRiZB9ycplNFZ0fI6HxfQf7iTaFvcVDtGgSvJFsTXcPPU69cCQxQuLdQjWCBAUyeZEqx
KwjT6FoejPHYMLzWHcsinDIkrLlw25mzl4ZEfhbSttgi1UVImA1MFZkkctlb+BHcTmZttgq2znqp
aEAQ5JTFfPkw6id1E+7YfLLA5D0qfZKVI1AnJEYpwO0MYiAY3nx5a7W0vfAQyuGc93sTvFqBObry
1p0Q7QtqFr2HYxwkG4MAq72cuikrBZq5DP3VKoV5w9KiMiRItd3eUjp73NibVLQbSk2pnK/UEAaY
7880WhC7/gJtyIRCmpjJNIe6lvvypqT/goEpjJ7zfmEJewFRK65fy/zeAZNlJZOITL4ED0rMPxQz
ZZpRcxhQnioJdb8SJwkr3ZyWHzOSx+5Z26nFrRqLEKTcO13CMkVLVdjcG8mrrtxCDJUatfCArJba
55rLuS9fdJmurLhcGRlGcGAdsfamDMGarK9wtLKILh5oLj3qls0QzNOOwpZlLSz+lSWg+jgRnvXc
c2noq0mUjgh4GyqyJ1QSp+gOl3vMCbD+kiAYt1guOeXOwqLgavWk7ZF105fYxOUYkG/85ggvGoRl
M5PuQ606OMmYeV4q1LJBKlRa43y1FfzVRtCUdI2XlX2gLv28EQxFN/ObiqJAsHQXid1A8hLm8iKY
/37Hqf3iMBj+JEvDZi2K5qfDyHDoBEMKlanO3KRSe6eUynP8fzuI/PO1NHHltEQDKDics5E9YNHg
kWv73x9EGrfGn7fyP17Kp628VMFDTpOIBro7SmkfcIheMD3T7E2zL9YDQvJWRLGtvHdj8/sj/0pD
+PHA489/0BA6SXD1rObyuuzo9A8WI8PvDyCNN+jfLs2S2J2auiwraB4/HaE2K6scfIog2IWmxGNP
WQUyL0+wENrto3L44nBoMr89nPnz4RItFROZbR2WWcxDE5/2zjvaNvGGkypmjExdG3s6/cUMB/QJ
fHX4X76TP1zteHo/3E+/1gW1Mzg8PoU9WX/T9Mi63JyGy2YlkdYHZdEFa/bFRX9xVFX8+ahiKypl
GHGP21U902y8kwM18imtfnbISE5Z8y4vATs4ky8O/MXDVT99gmmsDnULV5n3tpmScXgXTJ2lMYPX
MOvX2vKLo/1KYNJEyZJUVDRD/Xw0A7xnw54EVh10J1unGb4oJ+EE0vUymlXv9br+4uWVf3Vjfzzi
eP0/PM7W7SKnifk8sOk8eHNvqT0ZdgtsK54pr+5Zpa8QyPlBmdVLekTn0SkBogsmfv3FlSMn/ttb
/eN5fBof5EpvTKvkylnylotu6qy8CWA6SFMzcDTyHntG+FzM68fh7Ysj/+oJ/3jkTwOE0zVdI9Qc
WVgTiWLXc2cq7ej8mwJ1XxjT3x/tq8scH8cPt9uzOp/RnoN17dpkwRuB+XOCV01vvpg6fqmd/nhZ
45n8cKSsyutIyXiwWAWW1mOO2zadOpsOtHc0I3c+WgUmINvfX96XR/00FupVGXXlOGPRliLtsyWA
anaFJCyyiaF7j9AAikY2ha0vjvvVQ/w0KFJibdPG/P4ad1MywGaMwbRAfx+DNaKlvhoWfjWdabLM
vMx+19DVT6OgZ5hGXQmxMhVXw8akdrO1Tizp76QJGVw7ZT4OS94Z1cT6Yjr7t9lGFUWdo1qWpSHC
a+LnI3u6EaGpErQyxYY9AbX1Hs6bCba5NdjJhy/u6+cB6dPRpE/jboLkERRtgRXiaZzblLV3b82s
bQ4bUFw4p6+GI2kcTn+cS78fT1JM6MCqKMufB0AnrNGlJI5HfNsFYsOcdfgkPKgLd/rlsT4Pfd+P
pRigUagtiKb8aWiXK43eorwZhxx8eqfE9qbZY/J4gwl5V+xQN/C+fPV9jPfr8/WppqYbokyVRFc/
ff9mHPlVKGItCTb6ilTHbWkH0AXCabn44smpvz+S/mlAFXQPrq4hMtLQfX9XPABvxIP3Sgc+l6fz
KM/CstP++i7+W2W4/1qNbZ+9J4jD7+/V9pr9f1Bok8YbSEXy/1Jo216j6vpjme373/+rzCapf2oG
dTRL5X7LkmryqP6qsvETyVRUPmRTsuTxtf9XkU3R/+SVVETLkGWLSpvF2/l3kU3R/jQZdjRL0jTq
f7RR/XeKbLzsP70p/H7RIideZ8mhGppIpx4//2GmEFs3xhmKM8dLUWLyZgKKPdPpKdHbmTbkOxUq
T2feAlNeZiGFFO8x8m7ymLQMYzizZiLQS7GmO9ongwHyXYsWkYv5pBAvURquB9NbpgQKqqvOoamP
WE/6f4+DTNhofc3aNRpWUl+N+EOsVs4hEQ5s/610FT24AKIcUr85MxpcobnHxsYST0G8R7rpU1z2
o1PXDtjmQeEU4zXkNZ1dI3bvwNTRuM8dwDvgAUwEBphOq7N1Wuz7hspcrEyQW+cq4HLdB7tLOz9L
SAGftxKAQ5pEMZCnlFqBcsiQBzq2qmYO3SYIp20HHpXb4wmYhVIok2x2+wYEYViukjicw6KAggQy
z10UmkIKXWz7Y1ErfjLD10kuQs3hPuugC1I+TIIyMHQKY0fYpOgBGmeA479bRmkhYq0pS3dOGExN
lEtfQ3Nu7000a43z7pyWGE+CM1JvGUfQlrDUNH44l0jxiQmwdHNvpmBxLB04ElAWVfyEzrBMSIFr
ELIziEq1FwBa6qehC0+EUmPo3+p84+I+qKs5fZo6jA2JuIKWchcFMrrjajp16h6+CnUmdBvKY+Hc
ocVnPE9Bu5B/CUXn2AaPWjjJcujvGDpJyjDPdX9hf6zvXP8lFeFFXA20NNWEpiBJODRlOjovRdZN
ZQFRnzwq+aJR9UqlC+eUKCDcUoUWzct4lr7mwLrKyfoZM5VvgiqAumQZlXZ2jnKhjNUymoXJdEOs
keboWFM5eOGtKrB5k8vB/owcFV7UUKGqYR0KOi5Uqlt6BVmdB5VjPG3ot8StQAqspovUEV1AZLcm
L+mVwP8KeyYXXmNwHHTlAY1HAKPU5Ks8Pex/A8FzyMGcVsRjKWtIfiEoTp1oCr+l7DnKfvQsBHR8
GO00ixdqSu9v8ZKWl7K6SSTvjBlBBc6igterdRWoqSL2ewB+YjcFukV9iBiYlOZx70QQjYDsJjTP
HapOHQh2Vpp3svgM5UMavRcDLw9vLsgYcIK0lZS8tYhxJtiPCuuKq1+yQP5eYBB4EjUMwCSIpiK1
hGqXoyqPAT2hCaTzEiLjGpk7K3gHoli4MzqCsGnK0jEKK900x2dmUjakVWdaNVwk1ZwexoOc00fo
03KuwTmUummad9PxnrW8K+OffVrqEuWWcbL60E9lUdzk+E67pJ9GJEfLJZ8YtMK84+cti5DxXTEO
OtbTWmA7BsTWW+FTwe5Dsej2wyB++Gti/rHkb/w8i/49NmqsRGTFEFXR+DRf44yQEXXRw0nrKNNi
OuwtxN0oUsCw8co50Zy3PqbtsIZpn+bmuopkPjWBcDCMrMD4hs7ueeKNKC3bfk7RxmQwyeyGLMoa
30JWlXcBPSpaye4dEIVJzBCWpr65q4rx9c8h3QDLTCQQ5bfxI+u6799AmR5FGr1wmVv0o/b4zVQq
m7F3i/iATPGiYoqnpm3x5HP0dbm+OH1JEBgMZPGmBs+x7XA0qNo5YYJtcSvyY9nhEQtujkl3Hvfa
78m8wk4HiKz0TjF94Vo3//3dlX458/xwdz/tUWqjj0PaKGq+13NIs10IaU0Bd8M3avwv8s5sN25k
y6JfxAsGhyDjVTlPmixLtl8IS7Y5TxGcv74XXd3oqrqNLvRzA1WGDVtSZpKMOHHO3mtnxAoiy+ra
X64Hweue7vXd7OFL1lc/bXf/+ythy/xzXfbHdfZcR4Z+4DkeG+5f98BqsKxwNDnXGWIgczdxdbnb
ZyIDweCtPOg9g5oOCWR4r0ijwPtqHg2pP2jXMx8KCDCOgwTn0h+MfbGqbaFpXj7lNX7qO91+NP6l
tU6YMqwU39ohZwxvy2Nj4+ro/6HT9teTye93omyH8jJY303o/O0k5GYuwp0Qylnp7bV67zuG3jZW
5eBaC/1HufdHjfM/PB7rWeO/q9n/+lmuDFyHT02ov10/LQqVJGskyujtGbfA3izQfPYHn7nnu4n/
4ZCn3L+envl5gkLIltRKa+ksnPVp/VOlMoY2w5soQdjBerNkzimIeKwAaOYNHk8yImpBRuv04Vjt
F4hQij1jtBQImdeRZnkfx7t6VW2EAi0KaFIkJ7OVXBzR39ZVHnoH3of8Nc4amvXNe+y92eVRpcnn
zM0OFQ/5mHY/fAJlo+RFp91pgScljEPYn97EJY5IXkVRZI8mHGFytEev+ggmn+H3XocsFtOTBynG
/t4u8a7tIdcgnECYyua6lhFWgAY7Y5TYHnJz4T+21xveoN0442sG6YPxdaIi8BALBoLGEMI+3cd7
BPbu8ByRHmGsr6UnThbS245nniiPbGnPTnFkCYWkyJ0aTdsyIPOOQgbEz7rzprzsdXtwAvaygbcS
rdmEDJt5t8gOHIZP0atNz7QGipZ76A7ZT1jy1qrB5mus9eHQ0Jd8/CUs9DrSZ4Jks22O0T9LJGPQ
twEBgUTG3I347Zg9svl52FE6LJ2e9eMAdtq0j8guYjw6WYY2Jxh2DZtETN1DVpSGkDYbhOXk1Qz5
mtP108sfrQatMpIVp6OEAekj8m/r+1o3lLJ+W2BhB+0Nd2EbUkGSfLNOVSfxNZQkvPOaW/a8GUPa
WrANLRqyh56hpUyCnZdDFA/PSHi2BnFWycg18a1NcGdVnHmZw/dQtFqSut20fPNbTZzUeKthheCy
sN30lBgkAbAAZACa0mx4bTgJv7kD5Id6JUoIipJkV8cUi5ADIkNgHgQKMJeCSVk672uGW1k9QNWG
MBTAlO4PC2GuQQwTCesIm6bn8N0x/YUSJRgYtfLMdpnK2+99eRcyITL5d5MgL6aAjeSrgD7T1D97
3kVEtSnBcJr6uG7X7gjAh/KoyXNYf5pQSQsBDFe0/EC8bS/F68JgVTDpnwnhjNAeN09I4LgUBss0
92IWv+SVS6l4GcJsm8XxibyAl0I4m3y9IazXGRNJZZ4HMV2bHDWGP9y6mNoAHu1gPsbw3aG6pkVP
asA1CK9zSIAUZW347jJZrwQ+OJIn+AlgIn1u/JoXNw1nVe5rQ6ZQgO+Sapa5aR3nWySk25HmZWjO
6zowjNCVyfywPOfQZ91RtozDIchRilDdKMzy61OZGuLviNRs2PKQ7XMH3DX10XLZmuH2AmJkO2wA
CvaJw4HAOSXqkYi4zbpeBG28oyyqCRRfd6veF2RAwhdSRz22x7LUG7eLf9e3mttlXqvq6aXs3tdD
RNC6v88Yuh13gfOR46deX0WVISEeyGq1dnkW79zyqTcfaxE1eic8gyE/xqMKTxC2EAV5lwQJY/Nh
Z5ZvOcPQtSiWEmQ55PWuxK31IieCeBEeJc1HZd6avDk6I5Ba1EkYyzMF0LITJ0nigsmoBng/A3gq
6MZG7QYBlRQYciJoThAvrBm/tf6nELZA2r+W7f0+Q3+//u16sjAJSKwCXi7uZPAABeKWdaGaEKr/
PlhwN6xHB8UuqrjRPEkBG1LMGQulAWl+VJbSuqvTH0Dvd+KLwqfWkR42begF3c3B+/qZu03LIetD
V6z71JlqXMHXFNm5Pq4nql4UDwHaNQnPzSZSw2t97LAoIvJDP5HUHWOj7DmxiB7dkXnIdXyoWcV0
+C3qv9UpASarJpynXn+Dgo7ysAZUVx65rKDpX/uM3PlfacX4Cl23L4vtSMhZw2uwh+GuiLY+UviO
2zfRC7jlY0NJ32yZ8WYodNb/J+xeFgEek3tDFFbUyblY+o07pZu2qR4bzGcA1XaRM1L2+BsHizSS
rK2ChBfbRyOe2vwcJYjdmWBdiuTdW0juQdL2DTpiSrMzfumoiNdrPVbpQX4q8Mb13q//erE15E7V
PQvrMcet0UIOTgNrH6KcKjlOaufQFhmkXBDo03zwWvA0oMmwzGgXsD8IidYnAmfddO1DLX7Z+TUW
JN9JjcXwNhQgNIiD0rvYJ508eKtgkokMWwPScyNvVfI+8NGmn8P+hZWVWS6S+nzPdn8gQTb9mfik
AOcXO34ZPdIPzMVi3YwaHJVAgNyXKUOWhHsXHQyPD4fV7poLZBNIQTSCwja4VsVLC4scKQOsaob+
EIDFmTjHrn5AfsC7WIug9ZIt/StewBptflBs0QPcDWm7jUNQTZvZ5qNY9sH4XfkFSTjM1p29Dy48
J50rj5lEIO/JLHEGUKcCfRLkNjv4L6y4fVgmgoYWB0EWVZ+wYSL2+66VmxSvvsIvpftkt/Y7Wgt4
mM87aMmNcdVLjkdFqAEmA3dUasEC40Fi+ROksymyAkTxraHw74AYmuQ8JkfEuryGlEDoq2ZDCIjM
EGtsGFek2ebiLY5wq6SbHL2mk1k4CIkhDAB+skhWJeIEwwKDf9Aa4Mt2a2RetLz5zkvlANjh/fMc
eMPXAHkM0poCyiYIa4mLPAVk7TGEIQc+H8iCh5Qvwb4ppwIfQH4f5hMHFoLvkzM5MxgE5hzmZrco
7wkZ4d6Z6MuwSJa4dMo3TeLBBIzBkfEustgdUMe1+Ojp3+8D8kQS6kYP6G6A+URSTgYIZkXxaf3B
mqNom/ibpDSn0il2LowjQsP66VdPD8TGZIENO6F4QTyFeo6qIf8loB3UR9d9sbB89z3QY+tl1ECD
nF8uAsIKl4S7YslnoqUcMIL+r/VGcVibRPRrGl+wi25K/MUzgM/AHGx0drX8tbjD3fqRNKxzmi7q
+ns5J7ujlCg45C9pMzwyVN7ptwqEJvp78P/jRsxQ/8S3aibXKeae0GTvUByV0IIyWg2e4J+564tZ
tjZKTZ3iK8EQNi3pxsWb5Ue84Aj9NbMUPXBWcZodUXG//31Bu8biM8oa6O08bQGphDgt47lELMU8
uuG2S7DXFj0PQExuKaq23DsiNITKRQIoSdcpq53F6pCMPseubzPmLZgOx3WRsDAwF+KKPeTOn7w7
vS7vCoQaR8IJl2vJ2X39Zwr8QxpCs8IWZ1fDHjwp6ew8ZjZFmIfCTcfPnin2UlbfUALuBFgR3e39
9tfsj5BpaI3RPMjKeR96DkvAau5zrsTZFgV6dk77bjjtqVEmUh8sgwKPvtriWsfKjLsRzIvlg+PP
SYQC2SNAqybZ6xDP+zTbLznIQB2fFlS26Rixqo+7bM7gPNDy9AELUI+Z5VnmUELYzgYkrhH9vdR7
NWVGNA6VKG1Dg3fYps7r6qcY9VzkicPYwCUNkv1aeOaGrXia9mvbp8rTfclu7uL3LayFWFDqDCg2
o/iufR75nnLcbo44pNYt+24MERiNLyS3cTvgu/THZPu7Bzl1Z/zeOIbogFClpeDlqw7SZLJtiSrN
Uap1Yju2F5d7eh4/cB14zmmApNYlPwxIsoA4RjUS10jfx0gbM+TrsoByKxOIMVBv8+XuxxJ8mBjC
K13CtcgifvvYLfjsTIFBSN+ProHl2K540FeX/MU+gWVWpc+/j+D/p9HB/0cHDz6ZP/Uq/s3Bc/+z
S37q4nv1w/xlvLB+1R/jheBfjhMoV0kbh4zzh1Pnj/GC+y+XMYGPgYaxAx4en/7Lf3p4fPdf/vo3
fCE2FtsVDFT/c7zg2/8KfAw+2F9CphO+8v4v44Xfnpg/9Qhsm7GHDAMV4uHh2/19XinCBXBDThJY
z6EdISUNMFHYz1afZ7tWFbdKkPtRzV7I0Zv1XdYZyFlJiMloY96My59D2YMBGUx4NSE41jaldJb2
AC/YqENc9Mm+jlFAzoFFDJfeZzyFD0UTHYgQRkitWyzEXudT1hWPonVOQpAUM/T1pUomDpU+XOWs
BmghBKr/zPopLZM+eraYbnFRY9LmGJdH6XzOprC7areFOaHty1JE9SGIOUssnaNfJK15SyIEzvwi
gG/DGjmmPhs2LT7V2LB7MGEuBUven+6F/6EB8zdZFZow1GdcI4Y2qw+LUc5fOyK2N4etG2qiSePm
scA5vKtqKoypbsVzA4/FUy6pQu2uCy1AoF0GkKrvt7PpYPcWtT6iuPiuRHFzcFtOQTX9w+uT3GF/
7hD98fpC20Eptw487b91bGavrUs9rm4NtR6WgRkQHxRp4V36KT53MdBnUsMximerk5q69C7PG++A
+vBTHzZXRVNua+IhOnPCqi/+FwvWYuPFzrUIi4nMZfuaq/bLnMZgLIL1eqe9OjRN/k02LMYREJPf
d0A5LNelxSncd9OASaL5aic2VDAiuWe64Oelf4zjdB83KzJ4RG5tBbBWBoBknYtp2JTOcO9kLns7
4It4kMUnXyaCji12Gp+Y48Vb7Du7SX95Q2fd174mdD5zb1EQOA/laMMA41Adg40UEfmlyRJwwYJ8
QVRJT/H3DVKVy/AP3bngr6KI3zeHZLRIK9D3XBp068X5U7usigN7CPKWyREnzsaPPjV5WGAYEY/1
XOKLEfAcXSPVUdhUvlGCTradX8oseHV9uoeq4chisrKkCszSg+8Rdk1iYnBys+pNBYukQQIXdyZy
ul6m+zFUILvdMB72dDbcnWvwvmiL7Ikh55RkCWSMS/cjDsRyqPsF5EY40kBKSUldQPohQwRUl1SP
to/Cmu7zSaXEjnWemk9RtMrbe/aquajRnnolp/2xH3io2/qmUfcelAZ7Se7QrXa89JYv8VevbyWz
ke4jVpU5NNESQ+ziFxkbJk+Y3A9FRetGxwIm7hKfVO84R21EvDdlKXZFEXxO5KKYIGL3ify1AsHZ
R9PJTv/hQnFB/u0xQTuIqE7RhmMV9//WSB1dbyhEV4F+rBPg1wmpsabO9j7ws57j+p1WLsT34U3F
UBlmgdd3ZCwXZCFpFSrYzWWyEB+gzd4eCZH0undHkS5ay+Y+mibI0A4i93rhqGBBstnFlttduMxr
Xw3r3FIYkuhZndDnWvo0gDLf56KGCKhs60tht5cxm1xQIxz3Ah/qVZhm4yHNOYhGuUUmoan4jTnL
UaOWble9tio4kwso3/2C7mipcmJdRwfZ0cTRoH5JbefoYZ0/JdHO4Jm4LJRjtOLoS8yszDD96QFX
h7LO72tU6bma+m1o9/q4YJDqvPCX1XCGbmIhTiJlcgcBJ6XYFB+zrUMmRMN77TM70NHCaTqsAXRE
96YkB6lpvA/XR7dva2IZ/MzQwZljsrkdMkXs+VIyZh0LBlW9Cg01k8+ZtibeSw292OHOwu0+zmqX
xsykQZlOR2M6MOWWsTbGWZsmPce2oOimxyW/cZNPe5qjx9AavOelc5/rGk1dYr3kCX8TS+st8CSx
JmvI+DyXxTE3cNw922t3Kquy02BjaEombHpkZV988sSU8XI8pinD9VpwwIz5mZWjzdmPnK+5E0VM
e6afrTZqC1CABxe3EHa37e+XqVqQJXn5dXEiMEpd+NNuoFn0Grl8E9EobhfvLhho1A7iiwjo0mmH
CS7O09H10b2jloEFpcm06FFqW6BYp/GTNNZD4qbHfgirT7HEFHFQVdV/1WmK+Iu5Nv1wwMxlcRkb
YhxNreDqZmBDu6ZaMWJqk3hdfGlt66XufBdmjyz2xSDRjaWDjbcqyDdxZJ9G4Hmt8Oedt0Lr8LtC
TAjhZtRp9KPoi+vQJfYhbOtj3rlX2XW4apL8i7IFKSkLFnzFGaQ2YG9PFD3Op95ve6gZmGP8kBw1
EsPCgpGNgbjUzRbpQtLpLxUgEs8ED83wIvqko8cVfVnkgBvQSYFX3E3VIA/T5JNkOZyKTsgdbO+h
DQDpuSHEy9GttuGSXyJVJ9Azu8deEdMaE+rZW7N9wmlTXdJfZS2a06AUIzt/7xUhwJWq+Og99ZbP
DJgUhg3fPVfz9ywFhxap8MUy+r5w53+yN4u/TXNswTaNDMQXclW02b8XqT9vF+EAy7amUR0lLCeK
N+PCggA3xIOcdDEHfM2S22fOdFRoAhJvAF0HMTXmXqVvcc2m/r1z/O9LWt87Fmfz1POtbVA6t38o
ev4qEgt+v1DPd0OfDUqiu/5bUTG5Vs0WCqXYfop00O5yp7JehMPyWdRAh3qaHFdvDZKwqjWzYIQN
O/zDLOr33vnnspYPyw0k9nfPQ7vjyb8VXo2M04lKKyaICniPr0P0F+5ybqB7ENmh1Knq1Eu/tOWl
y2v7Ts/AJPNA3awqyE99IylCWjA6USrOnof/rWrMBdEvPuDhOtMMZKs6UEwOlxz74J2IGmcP9yi8
FG78zVdmus8oVJkyu+LmZnBdnJhhlIw94EG0AkBgxKdUl85zUOLdCop97dmgUpYeN9ZaEndTe1Rs
cXdJeJ16lMX+2O//98u0ni7+UvsJxEthgIrZFizmDO/+Wn7YQsaO1dOhTXR76qZ8uDSRd6jVDPha
+Ml9UD9Fef65GnR1uPxRPbQsMFsfxc1DFeKNrFPL38nI9y+W40lyiEhTHLTHvHF9D7OsFqYv8UMV
oV+JS2BJeV6rQ12Rc0FkhHWu1l9+/46LaAitzW926dvnef2FsRR2vmnhSDHY6dYeXAZM2fQwpIt1
dhK6Ul5gHnDO02gJoYfAj889ZnISsFDBPXb2TbqzFEojeyI2eoyHB8nUynf75NPSNZuefOB/GpiH
9r99qIJqn3Jf+si2lL0eA/9c0+kxCCvkRHwYi3wvOzIVF13ul3EaoSVWz25F3MTAaaRzAQj0A60C
CQ60BQHf9hnKxgTGW1vegvG8LHRz2pLywZryq8ibEPVB8jRFBCZlw2vAlHwTNMn3dqIDt4QvSLEC
karPXuJDJyln2uJFSC5H8LyEGI7IJRrwcBdoxrZJkQMLsJrgpPPxIV8YVsne/y61Q9E10EzFRPXR
BKLftAEHo3rIzvOokLxjLd6zNTMWo+veSXWuLehf8pBNgwsiIN9K0y70M+D4Mbg50tnCmQ9N0PQD
XZosefVi+TCV6ZmJ6Re3IR+PNqFj1fsWQlyTV96F6FLQ6CnjWDkFmNf0RzL0CMFymC6WxpLFaepO
OhNHObx5CG+CnQzYPmrFuu0a55PnuMDK/HMMLRZGDdtk6Nl85o07nEvroAObxABFYKikY5f1tHyk
MddStTjc/QRNqaC1HxUEYXU+Ec/GMzMSmQGPrJ18mUbFEQL7dDORiRf2oMZthns8aOAgwcTWDCWM
48JwxHLCuXQgVq2qNgmdnLJsyvsa704iI3HM/UXv+vxLt4Q/CmE+PB/g4tQG3rkGLTyBtsosUD/e
AFw8enQ8G4oRqDtdqOHQEyRf1vVXXiTYUKaND+rD+NVRVr79GFBuJbj5eAVcviidUgYu7P9BkJ9J
CzGkRtEF9HcMbJjwBU+WpJ2egMsoVA8ausjU2U2sk5Mb+Zi+WrP7rYcEfsRTcktcUrR8wwy967A5
imcuwzsLLflqSu2WyMseA73Mm4JIld1USXqo69x0aAXtaI9sypLxpBcW7xhkCFmb+ByXMhpp5Krv
UVAdWBwPMeZDqiNzqhYuSO2VzU3NUNEs3GpOifZOzzYoNbEchzImJNk/BaYwHJ/r4jot8pMdNi91
4em3Xi9veUQOHhYxuH5h/NJm5lQXVb9Ly5XaYWky2ZwlY8wX3qxeEbirzUrx2pBaAtmzfy6zApk4
+Bgi70A4usSjT9GtLO5bazcq/+eA95VyJVU7bwi/dfQfAC8xY8/wZbrlmgyMN3YuOhK3m9dVY0qC
QvbWdZO7832ezIrHY7NoK9hy8yInwMntz4ZclGTPpoVmryc3JRuJOqvGQW8d+dgsdvjsRbJBD+Ds
xsoKn+PQIa8dWLCT/nDbqLhUpmrJfWUOTYGI256xAGffZJYrZLA4uHFotuHQTpBGiKusQPwJa7xz
hXgk0UmPQLgKOkADuaP9GJBNleIiGjENF172UjXueFdV6Ppsmic5T+FGeqTAN2JrMgEGJmNEVoJc
H8vmF7pQ1E/MXbgVu+ZJFsGuyP3m1JqWwBRneGkokUCefZnmESqorS4mdFANOpxLW+e8EIC19y1G
MF6YnpeRpCWYHH3RXKxxafauGt+rJoSM7rFM6uV9WELCOKhfAasUT0n5LZkn+KVoH/SCmjSLiQ6e
CrltKqzXLMV3WWy+t0UR4yyfLmU8fhHW3F5D3eTnpK+3Uyvu7NxlIjRywPPYgohP7dodeFwEd8ZF
NlC3YIfbZsKKngI/qxzSDwOfDnhO2EKs6/vZMTCaJ0tuRg6ICSov13Z2JUj7ZS6iW9/5t2iOO2pv
2sd0+rB0ljn0B5mS5+a5sJgCWhM6q47Qq/ZsXPi2aSo7LkZip82OsyYxQvY88gbeZ2kI5NEEYqku
fLACTJUU3XzU4czsd4hR2HLf06d8YkliZjwt3z3lk3Eh+LI64RihoYRzzUmKEnmEyECnOztGHFzE
y3lQkthgjlWVpQgQqHNSyTQnB+l1HIvUJbSbm6/6b1OIo3k06pNcppJ8avUq5gTEXKyvL5zK5nt2
qsAkDwN7ENMpB/tQjV40neKnBRwO800ONAFcQjVZN7k0/j537KtPVyjm89sRGEtbIyN/cAit82T8
lzLNPuICdUDozy7EUWsXBlC9sg6SeAhisTMxCJUC7UHZ2Mk5XfJfcgyWG7bU/C4e6vIwnhEDxc+h
8Oaj21qcDJjpcKR2EHYM+q7sSnEgmxZfrq5P4VAe3K6/xMb+wmaPMDDzNpaYPolWfhqEwJVPdi3L
S3zwfYYlBq3BmmnDiSAhhR5GUu4MHucG9tVMxuUR6P2rjRSFOMfFEW/+EjHbQ7bikGXfDWfIQUrT
+AGWvUkx71Meins7zndRZpXABYdjOtIHRT7DuK5jBuI29oeFAXFf9vJFuDY9MScMIWru3aiqt3Xh
gw0ksJY5NPPCJW2/ipLFV43Okzupz+NOIj0oWQ9PSTJf0ZMGd7VmUjXGhCqMul64VkDgzSHIgktU
QVHQHtHry1Ccg8R6kFZgqG4Xcx60DFEkwL8Jgxl+NDDswGqegmT6IdDZIveITgnmLgQHHrFShEr1
hnypKmm+lcjLNtI1j6NVZIc+dL5qWilxXgAuBvIvZ/pzeQytLlmQDrk6vA0Ih45djToESdYX9TEN
4U8WAIJvhvlnEP5yFic89opGb6dQU4W5IlBNrqSiirbWAkswKj8CYA6bIgXAkDnbcR71YRq0JhKZ
iJpOy/doQA3ADRBuOxmifV/c6kic1HoCzr+Xaf8xRG13C1dB8qIflayLnd0C0GjKCpEiB9+AkgGV
84HmwM86GuydJcFOWEk3bLEYc8+lMTfB7BHnTgRBCaupEeF4HiJCQoTWD0ntX4KOQCbKJQ7ZwnoK
NSnHk7cbLMRhHC+wcEXZKwLTCXfZzdasda4mHVGS7YTaTFxqOtIXmZGrlExXFFZ7XXXd0TUTSIfa
ELi7IGGfVnFpMqfLvqlTuvIs0FVHyzSMzb4ObKL56KLbwicEzatSnoGqwAzoNjRN7fGzRfr0sZ2J
hJHDHN0F86cW2dl6YD0tFOf7XtJtDWkdbBJnuglT3jKaAE+J2771VqYe4OWGvYGzXr4jtj46i4HW
QjgVfY8SQnD92LttCHm5IW5kjUcYvY2ScGN1a78m857KVMUIsA0EbeRdycaUxL8kjlBQpSTURo2K
PWa2EAYdBWuBITZ05m0NzJDOXPzq0h66Cyq5IJ6rf2VOps+ee2Bdt/mK5W2pCWmUC9b1BnhvkHBs
rNHulRORGQkZGPsiBMjpLpe+5ckRzOJqA6kg0/FjMo4NEdPymBWzv3Va2PZWqF59nRwFuIsry01+
mfDJLuuf7CDEDmjBBMingvpqqoeL8aZ0W1mNs9nbkQ6RS5Z8poyrY38COxJ372LFVtTxoijym/RY
Nyvwu9HfJojXl7oHcjoaM59dRiMU7801M4bPxIrtsw8bf24FaZeMnl6Ua6wjc9qFNjAYsRgzuMxi
OlGBB7141wSBdQh99SXpCv+Wt/vJJzUvm4t9Ryzl4CTDi4zjp3x6igP3kzDWiYYTEdtWiCqqNf6j
F4BPotzI4fNuBqucDk4XMqH2vK8yn0+B5zZQiYGPCeG92Hn1gwykhcWv+O7KpDvG60iF032asaXU
UBD7AFQJIu90P8AbeqpmtfFTKrJxjKoDwwYONlNrbWzf707jji9wPgkOXmnCcX+q7tsmJCOcGclJ
5Q054eiUhkplm96n2ZcS4HWK1uyizBnNQw2H6sg++tPL7nVoyVtsU0F1GCtvJdPspfPfbJU559QO
n5pYVo94EaONUxBytb4Ef/ZfuyqRJ482FTMZgCLNzhNj8pCvAXKTm9aXbvaOuNYRZXlkPYj+NQby
NhMYeBlJa52E+GWpmmhYn/CwipwN2WXxFZMF9DqEF+9lkOTX3JSQdSJP7n20oZPQ5sa+DLYXHso2
6yb5YCU0ked0neyYZ6+Rzn01Rs/SG8qjk0Ch/+MbqoWU68kEmJvXHkFFrlzft+pIm01f5GCjTXLb
py509Anw5Uu+DJgh4ja4xBXrZsBbPvyeG8z9jcjL4j5DOWSSZDjFxdyga7Lc05zVb1GBCAHF9Udq
J9/94mdr5m+gQPojMKNjrqOYKF1lw5Fl4Y3Z22cRPxhutOts5xLpHwkGVWnJy+9fcofAixm6535m
jHjzO+tz0Uj4a6sUKZkJFwsq0Mucru8E8v59G1bzfVKsrUhDL3WaVtoMEqrnpG/eormsLmJitsnb
tgAqz+9+PVZn42fi0U6sHfsRBNIGMKyjZP8YdWihuigik7Hy9H1vD95hTLBIVBlrTUCpdaBfyXSM
uMOjKZBdelN3ooxrXxxk/JTiD57iyG0XXF1duZ8nMMK1hRrCw3iySxOObsIqxSUhQLKIES2FYIO+
OvK5ypOX3LfJnkrZpLRPv39mANarnTsSWgvgxRxYKX/Zy3ztkFVve6ebHsaACnQNsnXY5Q26YGsh
ysLk9bXLZf+iY4z10qQX8F39ZQ0fi2udbkWapMco8/RFx+DV3a5xd1Vs5YcWkfNrHXH6XNx6OucZ
gtQ8Nf29AxhMuWPxWJjWvJI2tAxu+ba+icqxpsdB2Ntu0MELFvv0NDfTc7vOBwq/QV3jL2zLgQ8w
VhIqqJPu2g40TzLOOUi7kF2VWdLvTMyiFdvlT9t9HRMQTvGGS0C+ytKq3e8eu2M6xgP1iIxECjB0
CX9cupLso+4+87Iai1VCG79D++1aQUTyYsX5pehJUiM81hUYSoJhCTDKRMcm93BOe1Bie6Lig7AJ
t9AX7B3xJHrsn3nO0FXXCeDgeMaGl3cc/scK+BxN022+tDz47k0jmTnXCzdMY8urrkcEbEN14zjb
pB7LqnLyXdMRUTgbdAjSVlevMMHGKkMeIBdUUVOp8dQjpg58vFKVR5aCCglPgnYJsXq2b1mIWFPF
IZq3oO1viXI4T/fIk+A3UyWO1lvrqeyURQXDORrLc4eDz/W84iFi8aJZFe05B3nnsqYxNHgDGrh6
NnvsfglBuXGf3scZRNsEDars+nCL+ulX4iTyOETOvSgUS3gcwTsLun7jVy2HND1M26H0musIF4g0
0QzZT+N+dokGcee2JeKF718Xyv6Cw5r1SoC7GtL6WQU1O7Pr0EZzBOmWCdmAXhodGl3Gn+aMxW8N
WbI9b/7eQXZPypi7WtrlvZvQC8q7pHqlr0qKT0aiJ6OqU5O0/QnbhDoUWWsTUunpo71k+6ZbprdC
o3TrCCrZWlgIiSYs8kc1GI5IAx7KuJ6/mSa8pfk8vbgDZxG/93Ztm4WnJnLM1SD+Yis6e9qxXuwW
BBWq36/27Lm7VOdnu2ICNzQ2J+94BH/evjLBwpPIx8tiHrxb6XhuZU1AY0NfrwwoPhrdpQc1dF/j
GLR04/KEN3bJdwngZc5qNPuBRR4dW80se64+BxAuT9BbaTzCBgWZrQE6G3WN6qG+LPbnpl9z7kZ8
ArV4K2P7OecNqES4NAVjEmz94JRm9coPVYSEYGrH2uDtrbpqTuWkUSOU9W7JmRxqWuopnbFdTSm9
7sdaTYdqSiQap/Zsd/359x3fqahgcEOUaeX461BgIPWyGq55W67i7IGWqRWWdyJgwqrLICPvhz5X
Ovd30Yy/KhxGf0eW0QFcECGb6EH2o103+65uPOYK7XDfFe3D2IZAur32IxR3JskVSVrsgnag9fH3
QzjNElqidlZkPC9rAufM3BSrSfBlXN+HtCv7tJCupp+N5M8sbcOjCOr3flaf44ah55iATuU7XBNR
YDtgUpBN7XjEWoADgUEVJ8bFjsJrMmIPsD0aSK59N/X1x/Af7J3HruTatWV/6FGgN90IegbDHJ/Z
IdLSe8+vrxFXVQ09oPBQ/WqkIF2k7jFB7r3MnGMadFFzk2eRBOC6XDEHPOc2ZqHZai0gvz+o9DUJ
Imd9VCdtnh5yu3J87/zaBK0xeWXABbasz/TlYF8OMtqsytLRlHS+phOS6H/WjZvJmjZFMcz0q42U
J8A+a7DEJjVhcM/MibobO18dmcoyoq68un7+xogakBXkBMky8FcTs7eZ+aiuKaS+xKCIwSOO013/
27SZGmiNRH63nA0X1eDT6Zqvbhal22hlj4XwT3fXx0BohyNIN8HEXcGspN+wzNVaLEidEUuK9I1J
HLgoC0EH+moRdiNKv3hd8YmyiEQmTzJK8Xz6DuOr0ZXhNhlp7yjNeyPnhIy3yVXfeYMmIJUNQyfQ
CoqE9njV6JT25/50Xb8Lzwd9EJprXjeDeyj6du4N654qGJE2hb1wrlnbC7Vl6TYoHS91GnMj098e
MkuORt5IIjtIZiDLqJirxRf7hTg/HbXJoD4Epbyw7R98k7h7BOyo1jVzPzxVZGk5M/kYrJdC5BvI
FUi2eiuFZY+35BhwESxyXoTmnMfTivfByJTfjBgMQJ5TuA/0wUdObFJJeCNrX5NBEMMFRYgZPLW8
q1pL0Sp875877U1tPvIM+LrUIynutqR0567S7KnUyGQcm8ZtnzvRSbTCeR0sHi9ErolFh5TV+++5
RYhVo0MvVZI+aOBxuyUcHkk1oQfqrF/qNB/EUsaT2WEtX4RfU6OjIpje9zbVX3QxeUei1F+tAnzv
Jk45DF9Mtd2AcEbuofbTZJ33ioSUHJTiY+qRlhUwDseBAxfmuLtkm4wWBQ5HjqB5XJBGzLv0pRJR
a5l9GSSlYkYdljAMFf075Yae7gyFGcU42vZNGXcS1vg6I6ajuRRbrxXNe91RY60QMTgDEYoqQlnG
//xHKoq1zWwRAvpS8OAUhG3pT+57S4pAwMgtKpLyJlnH7A4yuqF1T76ktZxxgps4fgvt18H44tTC
wp9mmSKCrSY5WZUG3k0A6v6MIkfrQDFjPqMB5O/qvIb7PB6xkCmvAPVI/XniZsEtjwDaG/pVYi8V
ZYS21uL/4zteDZ4VXgykN3KLSWIzYm7I15JzgmdmNgNpVfarJvY/1LHYUctLJrMKKaoTIoKLlhhr
kXZU6+TpNO1ZHSWLsXnaJF+NVOcrHBigq4wM+uYQcb6OBC0lw/GVlPJjSIy4a+ohEid9uhvJ8Ecd
xuzbICKwUJTB8lEG/dJSBUDlVvyUxTYo0EtANZysa4lMolLIfxn6b6VQfdCTmnjikVTPxtmS6ibs
TCvKS32wrZWEr01HKNIXFkjeOoOKxT37pSic7aoifNba8bYjfD5J2rZfpIWBSMNXQ0Unvb2uXUrC
+zYGypCipN7wcTbHsyDOl3BgehrXOJnnufJrWDPnYcF7vSV/k6Go3w/5+A2WRWXazZjCNFlDp6Z7
jCuJ2rLqSyWhABwlExIa1JqKs6/ZEjZNv4TLDNC6MS0FK8Dv3TIRelAJ2VNH2FCqyp2/Sj0xlBMV
oqrz7GjrJ0Yyw63VLaiOAk9VXo+2QBT0jhQxViSG6tAftVdVE0hgQJVo9z3HVam/Hln+BcoKJ5nZ
gKXk925H/Moam35kduEfHIkZlHtGgEzJHTiATxgUcQu3bHwfmmTxstY8oCy8Djr1gm4SjtHvXRqt
bXvmhONdk1naPtdlTp9DZegQT977ydzpNbfPWZNv1bJ/pOPmSCalbzZ9zHJ+nQ6N8aCxOcZavuQQ
qQGH4yQ6GMedTL8wnpl9VgYKfP3RdJQKvcQ9oq/IMqfmpWOSZS8rWQlTbtVndSOHmpnb9ymX2LKN
NG2qwjjG2BKnNftfDP7IStJuSUc1YxjRnpDswcNxfn4zBcWdVancvkrNd4mDR1Gs11pJXodJx1Q1
nJQNq4M5KwQFzs1nXRm37VA3D3nphkHMwl01HzUAhGQnmVJ839V8eJWV+TqjOSSIvFTGeG7n7lzq
3YBA1AAaIZSQDTkdkVYhnCrm/m/VL5VbZ5vgDskczFt2oYdLrukwCTAs8M2vaUl2y/EL2DZPzsSA
ccxS0q0Z92SiRFrm+L1dGRR2eiSWxo8p176aLOjX0vRgwmC87Jc97nUgxsPM4kI2jmDcf6U624ai
bt/VhYaqb5aHhUM/qMzlSjQBtvzEdMEOmTaW3/OBnWCSn+3J8jHwO5k1Sr4VUc6wGa/1kHzpo2zy
bVns1df8lzClrwbDISTsZuNOObRr47i3ospydiZwXWnx21WMjbbxCXIVuZeZIJMYP7atTd1rwvbm
XGyThnyfjARnU7kLPXcB1SRGd0bn4wFwqktb88yOlhqEpneXmcTwAyaYsmbBfAOL0D/NMG0aZaje
/ov/0q50MXg76uYbIsG7OoKQTXVWmC3Cfg1uJa+uNV7HOo/HF2C1K1qn/d40W5ilGWGv4XapBLK9
ZFrqY9l/yHhw8lb9UCtQQuaM3UUmW/uvmo1eKRRvylG+9am4nv9LVJmQ9rVOa00QUrUxM+46/dVS
2nCtireCRaFcadc5OZp/aw3/v8z+fwjKkAw0l/93fg8o+vXH/p8Ke/4P/1bYK9K/5KeShkMY57lp
mQiO/q2wV/+F/FqXRKT3SNtN6SnX+N8Ke4P/01OY/W91Pf/8/8jrjX9ZkvzkTXHwG5Toyv+LvB5t
1n+qbKDjIkPiKWX1I0nYfv8bDyzJ23xlwwEku+p9aWkCyPc5jjzCaDC4+G0r+YZSBv/IQfq4HX8K
aYd+ixxGcgK3wfTXv/vfph/erb75RODxqZChJ4B5Ll+EX9vY3Jn+hQP0gm7UAjMs7pv1c7sknopT
vvjdtbMNcCLMDOMmVr50CHbW0UuOdt9VD3ncb4pixn3agNM/Ljep66+6lt6PaX+0j9rEo7adLKP2
hHGm9zy8USNJYOOyNyz+d+pPZeGn6FvHu1L39+dwPpHUG7IpT0KNTRl0VXPCxLoyNn8fOgGMGIDr
1rpItEx94i8lrTAhA13uTGz3NLIZstY1TNH9XFNHIGxDl1iFyX9UlRkN5Gnio9xdVMi2ne7O5Ahm
/qpaXK3FSKg3REKFyL+3optvrdjelL98k036fijVG4TW11UvXrBnk20kOYfTiYrbkyxG1DPRSa5m
aI6IOkZXCidhnid1JO659DvXQsFli0h1nPdHlSYvRdje2hVDG2F4qyxhNE9DTHOF2fnlK5oqb7Qm
vxehvbEHWVA98Zc58QZ/UDu/eAdVUyw3oUiuEkYfWJNxIUVoBdyOI1kabzvMpI15FQBNoyeSaO3+
B/QY7o7/7vpQgXpY/FOTp5xHHFLVf8qUcoVlcaVjClS3Bnnk57MxnEbN7oAS0WUaSArXUHwsteyg
TmKZ2S6Tt0FuJkLCb8AFseFOTN1frWtBFAiLoWA0z8QKqUx3qSKcMiewUc+cwtTsQeSuYTLNDhYP
WAQhJOsKR0ZT3Dv2ZKyRgHX9I2mr80f6MezShbgSFDv4poqJQitzlaIFnQS6wtnPcy/5VW/66VTw
sPBlsXSf5sN4m9ii5tDbF7N+L4a3Dn5yPfksyItlDVLmzZJrEf/cd/t7UUsoDnYeHZAveP3A+TTi
X0Hg7puJY0Rto6rENEoeBRxNakzDUTJqaPgWQMe7ozMwOWsyMnMxuxWWyGJuuvkV7kMMpqTVd9Yc
Uxpf1nRmg8qWeQr7Mo3mrgllytcnVxkXzaym1EnNaXIJAuxrp939ORxcQ/xTInUlC9HKNpIz2fDk
WpCzJO59m8ZyU91JFzCxuY06of9fiQEl9hgOAivG00DiQjrlPrCDfLsb+XG3DMOjHD9ZQbUkZ+P+
tz5eOlyXEuX/X/M6+9IIi5EIF2EISecJpXQL+ioLijOF20m4rKQ67nPiGKTl4iytMEXiG35hpuOp
UAKU0TOrwRYBmEeTOxD9KNlbaYK4kIPCIJxl7mxTrqJC16OynkgRYG6htrFuvXYM2IU882uI30or
vuj1/iLqelBjTEYcYuctGmW9CbYyD4bV9FESOINkEwYRzgOVFfN8zINH4qrewlAyu+9ndK/bRBkl
e2qNp3c9q6YJ0R4huBZV8ugauMy3X2uoDL0rKYfL34fIfjSNl+mwYXTYL2gFkyH30c1iOpDDWheD
UdrObUeFHLYlu1QnWrbFXeHLiNnbuE+nj4Edi3hm4sxa25U6QpT7YLBbJ81uJhD07KCHFmNx+aN9
Q2KQXyxe+UbwM7OhP0s9/WrYMqMvgTeJKDRDjLYBbtt6OAUpeAoTV5PdGTxtxJkOmQmOZv2WQduA
xY8K7WDKR4l33kDFl36lZUGWmgFUo7C6yI+uIKkAw7edD4rDJ3f0BicpiNG/hL4cuIB5xXG7g2UZ
XJy1c5W6B6/bkYOTZ3dPKl3+Q3+U++7zifs5b13e1QFJNwyxcoYhEqq3lNxG8Uo+seTWnF51qjtq
vdAQ5RiThcvW292sPG3VDj4zcyiR7J05Nlxm/96+Th4IVMRJaNzYQYvCe1M3n7A4OhT0hjZB/Mj4
ZMyTazDfLW+jXN+0r5G6lucxXfC/OjKiDEwDbRINiXVdmD23+qOYjagWscczl285abrOsoW5c3Ky
DDZkIjqUCl5sXGrENasuRl2PFqIUraAX3wb8lw0iKaNjI16PXpEzEmHLtyelL2uo8kkwEUo/RZaT
LSKrvjyybubyfjBrT69f/WrdQHLcgcbFNctDnT+EDwalnJKS93FUWM8OPvKZeVHtqVLmKaXGan0G
J5+ECdXmbkQcQzoc5w9Gx4p0Nw+yEZNLN+LqUFxLtIuxcQah5gMdLvngbml7acY+7tLmCrPpxnmA
ZSho+IaUX83FmvPPua6/5NCCRiDKgXJClXk4W08S4S9BT9GRyDZeraGfghHvl+oVl+wJ6GFCJzOr
Lz+adSNvsbhm0+a1ZscYI7/JU38r2/lWcuXS893mD3nUHnr/mwl6KDQH4Ar5prlToKIaSOLRWaUn
KUFaoxbdCzvX4mDJdpgvaJ1OWArs/gP8g57Fozh5Y/tHO/pYNqBKdcd5toijWgm2SqRLXfQXoPjk
7PbtHYlcIIYTM7sbT3w++bM+4xu57goxI3j70W3P+ng2yIxV63Nbvqp7g3rjWz+p9N6JDZrFNXfN
VdhCrzR9zwypgZZ1s0Dus2JrT9GIV4m32pb6golgf8WN32l6xOL8vM/VSxX0+vTCxtIkd6L8saPE
VW5L3dwLQb7P2K5kVfA2+6vF0q3JurPAvmHxrClNYCWIVw6XVKMfxBw+xHN5NfoyMjkphZRAtfVF
cgnJHc/aWvuK2bz02C0X+bIBhMaIo3qb+7yBh/z7yIv1vLgZXTppgtkFq8YKL4/LQmJ4gG/OR+yu
htxQHKtptPc13u0+nmxjL29yzQ9YXZ61aFeM53mp34q0fl2xj2fECWroyHrXTmvTEZrVUfeNRAkp
rHONjC79ggZza2Uns37Uex7V/IswHeGfSNfCW7CElY1EbrTuZcvJjDtcPIQBeYXZP7oL6cV+lmVR
mRxXfuRbwiPFGCafJV/kj5WLfq/sTxgXohJU8Ti8LM8EaakNLm+yscWtqlyQZkbV9DClb7ssIKIp
fINocOmrbf/E87Ma8TTEa8L0jV0tYAjk4kkLXehHy2KHVZJEgEcthH06wdB5IjFmMmgPO4m3X8ZU
xP2kx9sXQMvXvsjetnV9G0zrbRj9cc796i2tBg/Ns6dRmjf0ndbkDLv1LKgumjZchj6Lcl1xyEkb
jBU0gu43ApSFtYTHoofGrESLi/GKRbdgHv7oqOyuinuj5w+6h5Pwui9WoNxE9bjKj7hRnZ0ECuuh
Nd0rw0g62cP/6iWedesHewB7qLSgloqQEXwIxAlvihiySibY2UMy7HULExF19wTWSWpYCLM3zdzh
jTeRcTcEtWpGq7xEGd80foRQT6wAEudefKrTEg2mTvxufemk7SQwqu7Xdwko5zGf5dUuWEyLmH7U
UA2V9tvOtW7HE4jbfSOlG/lyLUBeHiXeBIyNT+hG9sQBUVKY8VMPaei/EMU4rejvoh7jyorlpYo7
QbqQiFKi18VVglnYHdrihRIxyQNWJlkK2KOHCEpj4mNBnedIbvvQ8gusH4vXi6a7e6bBjrFYzqK3
VLKzEfqnvKpxg1QGWiE0yAsxBDF3pSVcJpVR+6Rdeb86ShWuOa3vXvPjjGSBeliKIfPRyAnuykli
PQCATV9Ih5x6Ial6Hi7HXMTsfeJnPbY7sliHGeqgJxnhuvfkAOPYOqn6ce3ZpZysXblVhnwf/04S
UHNzu21fzDZUFNskbJ5TNmDCMvtcY3534Wqj/pu5kQ9EIPtZeIXLwWnq16vx8YxfgUJVXjS984Bt
mZwLWn8EqqoEJELLJ0JRPosyDy0eBbWabHLIfoE7+4qjVqggWJ6ej5OpdW8GEx4VCAWME85lvuiu
m4wmhVfTe5Y4hsdgzgOI8jWpfbTZTxSSuERJm8T5Spxsgt2xNC7f9w+usBQb1eVQ1LhH5VS8dVrz
lt2teb/kRgT8awTNCLAVZT+uDogvIY7RKbkIuP3YGJwKEBV9LV6Ku7BvYaJTb1MZZG/16Wn53CrN
q1YooSTxcLoWb329UvWtnvYl/rWAJGUFuzTez3HJfbHGAfLRfyhqQx/AWq1oho9+Mz7YWqjC/amO
OFLDVbEwkCcUVCUYyKl7Vb5SQ3gXudjorvGRFJ7wDN/b/YRU+RaRbPv3o+11sDvsnplribotiZPT
o4VYkZXk1FQadU5KjZqurfePL/OH9Asp2gSZfEe2tZxE2ijuwQwQtHFTpPLWfsx/reM+/yXWyuXX
91UAm+DgbC4mf7UQsiA2Tkz5omluolVkcs4PO2+8nBdZY/7/BXZtlx7pjwRdexFP2xYrv57HROVm
W/RPq8bgsmM/139MKy5/3lNLU3n9yJVkdiq5i+b0yFqby/bFUxPTG8YSTwVVkmAEDVUFB8qFiYWQ
ibZUyk6DEm7dzoObLzvVK4xb/fA2phsDRxNaaeTiTP+mKSj5eQlxYxzuLjzXMr/JYtf8WdB9xGTc
2xaxZJZ/zKYv/MJy2mje8RQYrYpDDHRtRIxdbchzhvlJCNQHarhzuhMd1HS8E4xozcNba+bn1uvO
36f0I3pjv6fPASTcyE4qvcI4vIGnzMQEclwGYSIqPWHa+sWdxcBFW7UrkLNbSpEJFPkEQyeoUOAr
1JZLl0RSakQgn0y2qgYixIZnsFA+BjZzbJVoEtmklg8hHR5mPj2avHkMmmMhmdOaLJobB/oaqqM/
7cTuwa7Xwd5MkDKQ9EzXqBvPPHaaN2weEm0nCK06UtvcUUhPV0QYoc8dCU4xlrmosd2CpqVmNftV
XSSlZIBN1vv4JR6prWaYr2hhKM78spp8xGBWLToLv/bq5MohK4j3xd7G4b0hLaiAFLWk1MIszLtg
pF9d2eaI5qugcuqqlV2TxjYju+ZGILnOKSmFGF4NNKWz2IUs88IV2PN+nfOODkyx2PMih9EAD2+t
Jx6Tx+mzc/Hk5WexFiiR5+ueitdEUa6dvJGYjH9X+msmtcs2zAWn5CyjI3HEsYXTU5gAfysdWdHe
essATZc/JsXh800fJuKi6nPcZS8D7qglDXQe27KF7vu6QYhGReWWxuQmsuYmS+Hl6eDlVCJkxPAi
Q+tqv62Sp9MYNZf0xwiKsl7e5QOxtspp7HAGXWvhuFqbdlX76ULkml4L111Trok6XntrtwtTOLdX
tsN2nH8MmxKCJEUAbWFR7njOBw5bYTVfntLBaaVBfxERO0jFRSkldpdmbNGXj/tFPFtD5syHHiTx
h3Xo6DPKoGK9OsLsEl4ksX0ZkoWB3HY3MdxJj0XSvFZ7+oCm62Lul2frqSVgitB5N6bOh1lckHuf
pfqbuCWIfEdvIuY9/RGZDExYsHyv+gR7RO/rD44JCVYR0YiG6fTWteMDwcF+q5jkK0ag3WpD5IO1
mcQncYfeNbU8NXGsBfcJ1rOdX7dFtWcY6nv2xHZiGh9o3q+shNpTKdxHMTaTT8V8jzd37DBLIjPB
PUkh5tWsHnPzq/4hAA3Bd3xKrCUUwUXtz7/FuccIBb/rpgKv4/z5bBcsfRTNxi/edqz1/qCXwb5T
cemR+SxL2vby/KS4UsYPoxFp9LxS271j3byJSmfLATqL11XmwSyDg/w1i/XYWbkNSX8XBfExWjsy
dgJ9TRL3HKUSgqKpQspRkl/NIHkMFyQ8NnLuM+63j704PleHLC061L6NdkI18ZdbiYkhqfQ0dsek
dEKQ92UK2DFdfbUK19K6m4jgJIHoeTLjtmK4EkB6n6SEJpAdXs3Kc17cnM4VM3nXcqxEmIWY0mLQ
TphF5vmrrj0DBunB7X2PkZS7ez+f13PzZUi/J1cBH3XEoqe8yoVEO5C5WP8RupDitSeuvLSezOm4
fQmr/LzPrHy4H5ZOr1I/lmx4qKGG/oeh4hkJadBvRVCzngXrQkGLhlpgRKRYoaTS/mzrRZTbGGUP
c6n0bORkZiLdTzE2yWsZKkKOzoH9P7L3ZF7PmvBnWvgFde8So1COVsW4DAewkPVtTws/Kz6K8rj0
5lsNx1OW3iE+sCJLo21kawfDaY5lqbuaXJsxog+vgUNnUcITjytVeyiYz0/KCEppDNSUtdF0Hfru
tmE8shD84hw5deu5jz5MBw7A2WC2ksss7YsGrqUaHt1Tz3JGLlR1COHOzSZRWE7kTXoal4YBsiYr
RceWpVCWvinJdErTivS62V8YUnSVKzz9HwS08a/M3zKmjdmdIG5HnP6Yy+A1WmYXSQvJq4ylGTjf
wkiiYkm6XnoCIFfVk9f00ub0ZeKPZ6Y7siuXpl+n59h/zmR+Zh/6DInaBoIquAqCvd/K29Sc02Fz
8mfs6nYl5jhBLUnu6MCwo2+uXSXgmkzYtKKbs8mcsEWT26Q4PGAnNFG9Lz7KVQ+2gWoE262JXKu+
YDE9feH449T/KXs192SpwAWVP1TjOogfmlyxabwaCIqYxu0vM2k1JbNdXEZgSEpJ8YZ+9vligQqs
YGU3q3JPoHMKd6Fl1lsxNMQZVuaeSAMuve6exCO0Dah8n1KlsCDa+PvMaEqmjFoYTaGnpdzVMfhq
DIP1ntN+hsMJZzLJxVcliZtaeTTTV8nLu0rdS/sxUQin3XSZiTOwRGRNhXhhgnyyqDLTF+FG1GiK
8TBD++LCAsqlDVaZ7K4CzYJBypKTMxpKAlb3YeN1MZv2951DNh8fNbqzBCv3wsglwePYpOtdZ3ha
KR6DOs8sOm+sBbc23RVIvWHbAv640bcSzQbY3k0LRWDpZYXm7vkIxoMsAJJwW2zgwwqgQPmlifpp
YQrdVI1XoZDEetDWPnErYbWal9SQ4+VLoBLLlx/wMc4mNamidZ5gzF42b56Uil4Fa2GGG8JbvDpf
op68MDR+AfA3FJeylcPsd5fP0dHRc2MnEKon5E8I+p4Izln1nyKR0pfwY08oguYjVufxutLKmwi/
Mddu4uAnvcIAsVId1us262hm9XVPEjgzNGH42qVQ3DS0NPtdNMtH3WgP1MBcdU9AR0m1KYnSWWYW
PPfJZe+qWDSWmCzv4WLl14ba4ommr3ldd2KeLJsEQutSPkmRWATLuG8T3yjBMFTf5s4r+c3lvEr4
CEDMlS5CD7cd3B76XJL0Xop3y5qRdvTLO+BNZnMo9+b2nuWoX/D+Mna7LCg5UCTHFcAVNWbWbAhk
dxNTr5AafIg0A0NoFWW0fBlCyzrg8LupJ1EROW4ZCPJHBYk8U/tr+iQ4qa+T0rzBHC/T6jGn/RuO
cyGsp+rc7AatTjjKfGBp6onpl6nVkZyB7TONi7RbuNws8sdLV7N4EUT5kiqEPdhN0pxV3P9Hjujt
RX8RjdNTFn1WhOG+5dNtpNNlWnaKlG91nUbJPIVpRYACoMmDPPbe39T9OqbqRU6Z9Ex044/9Aa4x
LMeLDE104CCnwu9/StjbMsH0E3nyn9YSRBI+NM/mhvf5BIMbhAI8W1SPEOjEaJ/WUB6XYFplPwFk
18+7TzZ6hZJwPc+qftEWZBgmqIneuLYfXyveJQWxRM5WfkQ30rWX8vo1GLz2euOP/IIs1FEQtH3T
5MYn4bUpvV3oSDG/blniMoRBeGm+jKCMN595NKgXREDeSI18UBn2nloJzGxFNzlj5fNbI/el4De6
ILuFsKIpUyz45jviAC8F4gH5yzfmPjBRI/67eB7xUagG9uiBzGou+FXeI9FEa1ADlIeNmSbdhV0C
jF6DP/SEvoZRAj3bdAGFzr3tbjPbsnTxEsoLK1sJXnFWKv2+kQDeQmM8MzdcuzufUdnFkpVdIO74
cs+6T7uIZMH3zBx0GobbLcdoSqOPolZAY8tK4eS2gugbvHGUDo1C7JtUhs2tcfEiIl5m//NnUrXX
fXuUlnzd+uy9EfnORuasmB+xx58zRldVpKJfSh3AuU2AAROmUuKvje7Xw/d0B36o2jue6Rx/OE84
wxZx2aPOikEu3vOte9lm/dWUQvTHd91Lik+BHuU5WivM2auV3dM4fDoOn3SAgphTgPCnblePFKdz
+XfKMbwxm9TwVwAk2Qd3PHaXXljjWpXYqCm/IPsn6c3I15t2GDe28zcqObxwWjJFz3GDKYe9gO5D
4YNTB7dWwmxjQ75L/tB14AYSb2lET7L7k9UaroYrNtVyWkNk1sJPsJoMoC7zejzjwQkhnV4qiNer
j+hpKgTbBbMJ1IlIUleTZ1ffRVf5yS3jl8RVFySt11IVTDqv3/CJFipEjNu2d1KH7a2RH2kF7eTO
C5Br9hZt/rZN18C8jytziSUUmPrj1HfImcBssr6zhTqN1Rwo5aMopliqeT3NJJLv8l0Zopc/XlOO
bN3iOSXKJFEdwdCBV3+fDKqkxPB2p9YBMUDgKGfuYqKxjt6edbexdIcMkgZAGitbKk20u6/FaFv6
cNksJUIlFupPeVL5IhuYl60vAA+M4WZnQeuDV94e2pXuWAaXnDniSIkyDQ7Ydz1BsF27TfGUvivu
ARBWhxHOhidSsiSUQOCsH4oLyiGOUR3U33O18ORGjtwUZlTzKjL3N3MsRxbYAfDFi96wPLUnjVNd
WW3IB7Z0yz+nVjtbGV1rjh8tV5zpIEyEH1EcWldHKwT+V9x5UJCSNRugfrcbxVc8SC9t1zyOTL8p
zg9EINEz3EUC4c9e4ce0rswiFI/UgH2FY1b3QbHw8+2+vGUBOLsTsbY2atagO5/hd2KoO+tzfc9K
9Z7m+aPN+8fum0b/KdzlufmSDHa6DM65XM08zsolLgUlzt2ukt+MQn5LxfF12B+1YJ91TAQbKxg9
mN71hT13LTBBRdZ2EkR0GeQFC1rrrEUN3vC7MtxHHlRUezZeZYo88F/Tm1io0V4WsWoejpgR9lgK
tkpecGmnewrmkJBLq7rMhXRJ5Z9Wu4TZia6taOGsrfyAH523mE4Xo2zN989uSBlip1+90oI/OaKz
dVeW0Z8oxuuswHKc+kX8wMl6p0M6l+bqbuSSK4gcMWIw76UDKKlzSNGof3IBaQByDHrZwNYHCRNX
FqTjTESAI+ksUmhIs2hZ9LDsak59HNe1cdVug61vMq3NTK+6Pwrtc+uklyZu3gU4sX+yxzYBb+7m
gAyRjYkOCXPmHIzUeodkBeSzhUw/HMuaXgYgW9N0wiDgz53IAKB7Ic7vuQMoiZ/ZmZ9b9W3uMIRk
xJHOaSwlZqSMR9ja6TZFzEpjwom0IU4VgJIR4i+/mhafM863lCpoSnzPx8uuvA9F9vx4PVGvfJW9
70IbyCtdEqOVbvmLUquPXWOfk2Ei1sKmiI5SPgvfCPMeDz+XGU/+ROlzTm9/l1XxK0X0V/Fnws02
6pNfxcTcZ4L3zOw8MALkb0jJX2H09VMTmg64h7yOqaMjYg9wfytaDp+D6R0uUjTLvkJP1/Qho3bI
BS9ay4iNa9u0GC4A107Ge4LX9iAISAUrUuIAMQcUrhOPBLvWo5EikccgteVGp/XtHnP/WWGLX+bk
KqfKzSjyWw3juDDvUt4+/Px16/ZwLCcuxi4aseNaARIBwtIpnVZMDGhNLkuXXxCgRrZ1l6qfLJtO
hE4fmeXvmezT4frJeWrd/0XTee22jbVr+IoIsJdTFlG925Z9QtiKzd47r/5/NBsbAwTJJLZkkVxr
fW/NHFpC9AI97ID0SN6VgbmNf0iMIHbex93kS5sU95RKqi0FumQdvuruofTNCUMQA1zo9ST8SmHB
ZtLZznQE4fWMcvIID2cE2k5+JkGzeJk3x4NTkxNXJKh6Oy+PwCvRb2s4iBoLQQfLmYxUR/CLolj3
feTouYRqAeAyl9dFowO+GeukRuvyI4/Bqu1LP4mU6FxUqkSolLAftExyZmnKOAdAnskztEJgds0x
afDfkmfT6PDA5is0iuCNo5hRW1Auqqv2ofbTBW9A57YF95LoZrwZaC5w0VAqu0qO8dU0cXYsidzE
Ph0MmPZC9tCJ+nEN2UxgTd2q1mGDkKBtFXk5dQM2ECIxKb7m4ekanIeBrIQ2OhAs+/lvmNSv5qwg
drO6D6h2QuOUNNWuwQll60M7YFa2hGMUUY0mhXiOtXo/yzNdHAj390AhNMlguyAGbyHuhwFGXuoJ
c6gKq0FB+q6qJDwzNc9exLNbvUfl0+rfkszyxYrZJEX83qCedqY45XRkJbvumgIA21JsQjaRvg3j
sSnQ0eE6IT6imEdwTxUkmntycpLLornBdfzIvGQtbIMHHBfLtJ2vjG10LTfMVybXOuc4fK6byq7/
kUE67jrSCaFKDy3ybgx4Gb6pvvidomxHichXTmsU+HDYERKfi7iQgAjdfkdkUNCvYD7prviQztK/
9EdzDfqL/0hdIGzFDp2cRZgQC+z+uUtyh4s1LI5PCgnPuV3vjFv1ZEs79n/xO7Z1MgESjrKAzHZ+
i9bde/aNDiEHHvQBSJ3GZ0kgLR1tem7LR9Yh4990Cj8Qgb16Hq4TItbjfNXOxOS48pVcA1ujlRsT
gGKrNHDVH7o3Uum6YdKf6buDJ1qLPl4r8ajdLI7zydZylQL5j3VuockMgDXGUriyXbUlWPWEKj5g
6jU26PLWwopkJp/cosO4NpgglpuJnuiLhwVBSenhQTxSbuMKe9OD4LjxCjfrJPvlOv8p1/Kl/YuP
+p/83r4vaKWkk3IKCOu1U9RdwSGBySw9LE2u5coHRrJmP3uILNbpNiES7kAG5lrbaJ8mX5hs4PEZ
QVnusF6DqDLICSv+1pXRcuynT/2odfRbMILuausugTe283rWXVIyTw1VGff0Cj70TiqTmqz5JpQg
TbmjrC1wt5/2DR1BzL1oQ65w3GIQu4yqnTwI8BFruyF5YzX/BSCFdpj5wehNuxb7zKexk+7tG6UI
VXxCeSDIim1cUT7jghETt5OcrHLRsb8q/zqneUpcU8vJf8JT7upP/dE5o2hzoa3YA0dYeJ+kLNj6
BSZq/JOe8h8jhXKSMResJMkmBSn80yn1I4jEcHHITywlvvG0CBpgcIBDxV0rsCHaaeTMII2smG8q
XCZIwjM9Si5HhWvNf8ZP+mWt5Hf4aZXA0hLflkOQELzO/IewHkqUCpkwJxkAWN3TZFclIoQDJiRH
75CC3sQ2xNR3xhPc8Wl61nXaaZ09CI7qRecXv/xHNpxwM6YPgBbF8tNjA9Hyx7MVfDfzI/xpjzJh
2uxxnmBb9nxof6d174db60pNglvsNch9xTO/lof2nP+4VO03HsfQdFunZXQq9v22RCEHA8Wjx6ME
NI1E8l+0z/Y54VYEkJGIuC6PkKxb9cu4hcf6m76N/I/brMlfBLHmjmsyo6HUXQrYVWZwW04cYR9R
d3DkmwUOHtZhpXwi3Cz89saMSWLk4LU/ymcqeWS4MXzzKCufpeTUi0s5pp9/YhVOKE2eOGSNH/TG
ZW9NbRvnQViP63RVbcMVGlB0s8VB/khqECfYRF84YzaOTyw2t+LSnnAvXtR1c+CeZaCv+RHxsTmm
Z7lb+HFfvtIolUC5b3hDCXfDevkUXHGN2ISKxH+v18H56cA8b/o1qQfhit11ZToajzv1lm7m61dj
5Olntex/ZslDbSbsUZA4AQ+65hIwfe1/+jUhH4QhyhRRk1z1Qeq2CyTCf6SN+OrR2ER+uCqeZGb5
2obxbdc5r7rxxBkA//KdyPvkjtlZe2GX/wyfQGdO5XSrARYTW/SRUOtp1T3Ur3kLC+sq+8XFTqes
ilX9m3vSYMdXbc+ZBvWyuM3/0Bc6MH5OtmFnvc3b5ZHiIbclF9yDfKRN/M2h1Lwo6+Jeneuv5rNm
ABr8XHRIDT6PxNnZPyBY6U7JnZyEGeoPCy+ny+R3Pk4bcp2RkRWVnR+ju3wB7LxiZFp1e27lCXnN
M/5QLxRwXRRId1zZ0HQUQR2ZTUQbtwf8HwUsXrmezmwRGscg7ZJQShx9jZ3N5ShvcseqTCahq2y6
le4B1LpmxEoLTLoq9kypm2jD+umwojvWJweZmbkgvJFd/q6faHPyjnCLduTRr4MqNFwJZ4Iaxh2m
8mjbfnCFIyc1gGhtos1dVAiwxySKl556DFheWZNooCY70S5WBv+EJdNXNoRPxemtVeVdYLSXCUFX
DUqAHWsmZdjhA9+idcLPw923Oqn+46u2Q/t+//oavc7tHYQ9MFV8T0ZHGOxhxSGynwHNkk1IJ7z5
hpxuTxIW+p5eKtYSm66Si5yGZkDZpf8dlH9aom0kFFAzHCGMR8TnT2YNok4QNUoornlKZqhDSYiO
6pbvXO9An9iSmtXgjh67W+y2uD0pswi+xatouXgtWUlpARF2DAEvfJ+gWTiRpCxoTWnNv2hGfrTQ
l9Yp4ls7vyG36IxTyJ4blqym7jD4c7YNo4NoHaflDBTGgSSm+XW/NFRpkOnFQEW/ErfFLfYq3GqE
jAiLi+uQybpEDoxOGByD/JeExtuZkPzu1U0oAYVC/myCZNtSYUtYgrxh21IKJmg7ILQ53xE+VYSe
vNg1PUj1hsgZLNSvkKK9JO2XYacXrhzdkagQYTXBJkFx0DHHeMWetOvlVSnSsAtLQIedS1EVVV3j
dE/Gc1/vIemnzeuB47ZFX4Ebz6I/rEC45wqBzUF6cFrUf2heE4TsngA5PaY3WSJr+WzVh8TaUMVL
eE28VaVHrt8ohUV4LaT7rDqZ3RXb4gCnU3Ew40/mcnr9DSgJ5RrVplHo+aG4JdK/ybgh6uc+py6/
NsYJb0EJJilu9eyYRjcDLLhyoebn4vVeisjVkw9ZvmfNRXsEfyNp//gKMUc6zU4lfRuf6aV9iliy
7qbiYl0VT+OnceXjDr9AQ4p1/FZJdv42lC4RuIRywMau69SrJ6pj7WKTf7+ea1b62e+97sYWhZWL
kFLqif+IvFBtZa89xt/wmpCngMnPR1y4ayEutuWxRN2Mh7l2kgxqB68S28VgeC81lcjdZvfv0ppu
WPIWST88gZemP4RXntOvBHv+W/2e7BmaB2y8jnLXTvG6PuS/y757ELRMttVaWScnCqVScvtg0K/L
WlP9DlKFCJu34W5exAHmQtsj5yTZMzrBc48ob9YEC0BDs52bfo3B74PPhOjA8Uw3X8Hu/JGuWTjP
MQ62M5dnX/HzxWueMRS+GIlfTSVucqq3yX3cws38i4n2O6qX/JufZg9GDsSAW6twazqh4nUEFvQP
8DT7lzMuwsBWtnbQNLt+UuKUqu7wE4Jcu9Oad2mhufWLjflGHt6T+21d7aQr3S8o0QURW7cjFg55
c91P+Mv8MbsEt3IVfyU2F5dn5VL66lk8NX9jsGVkNRx1k/9iIFY+6qO8FW4IMAFznwD7toRWypE9
JP0AqvGW+DiOZj+E0zWbYgNC+hEZ24GkCmS4ok+6vm2R7Dd/1X/EdLPYI7R8Hb+S/XISj8Le+Kcf
893sWyxogI9o21b5d/tecUptj8U9P87f1Ua4aSfuD3TviLiIzmtpHHIQC62pakTruhVpSH7XTmhH
7sFFegqncE0a+IW+MARexb7azMcAz7A/dJTCrdNfUpcgyWnrQi8PbS5saDSCvb2YX/E32oH8WKwC
wETrql3t8BAell16AURc99xDFSTokQ+/+YjfIpJgP4qT7oSoEhsq7E2keNVev2BbpDr7hlcT88GA
af8NZSj/i1QtgNlH/8fhOPymPffGmc+6qRcsy+SMRZDZWwQDRHdUjVttrFV6NThWItl5M6gr9xoM
7Ek4u2oQ79qhzdaEW9iEu3cku+5p7h6qQyHvhXEH7J/LqAw9EmkRrKzU6FDNt174aNKvgrNp+S8m
B3M+CcVpqg8TlMnkxlVg19wD861R3vUIWF/fhKPuirPHib1pDqjyWLfKcGWtEBwcSJR5wGJudb/0
KAn3I4oamRhexxXSgr0BkW3N4MR45MgHfnantsWt7KE7t2lDw0Ng+qPTbjENbMHq0bhNq8XGQuJK
q3jH5Xc43e8gu8B3U46kBdspSkbZjv96b/Tio7IS7N7ji1b5X+0HPqf7FTj7p8SvHSV0d1QpLk21
7wmCGG9C9cHp0qXQZ9N+j3/LQ+XnOmsrWIFv6xn45iXwm31xB6gl0Zg0x5gDUnnM7vO76ctbHXcj
V427Rnqm32T+bFTYA5tr76loAVERcTA2OC5R4mDDBzk/I0jusBf/WArld0xjd34zfyPrw3MRRlxm
FNV+eF1SelSgOnjypYd+QGHsyk78TQRpuM6/62Oz79FivePLeEgulpwtW1P+HnzpW3kbDN9l0Z8w
S72L79aJdWkBRx5f57zpMQoI1ZHMcRhnjdO3UHrEraLsGB4WvdTH9H145O/KAwiaEaJ6FHdp0z1M
nx3qrzxwyREofkXdA8yNL59xtSL+8zC/jn/5ke9QvyOiQbuIEgp9PvzHQIASia0YT6D+WQ0IMOR/
ykj17Pw7P9L7EX7nr3hYh9El4EsQOy32hDD4bh6ifbenGHrNHMR8lq6NE9suqZdIn4jEZGw1j9mv
9ZJbrPrX2oXkAe+Mm/yzOie5Yx2Nv4Y9pyOWBG4ALt/g8J2pPeBO1m7hn3YSPf7a5ACDk7p/50Uw
XcNxG3hSX1v1sAfPtWuF84TBLBr9VNFXmPyZRPqFe0lbR92B9CPEWQRPte9MUoeBem7QY30HCrOY
lPYdjWCL+j1xXulYncuoq19mw0l/5ANHKRMnW7odjNeLsQFHBbg37hqMMeugspXh3zI9F+2rAR+Y
/ZIEhvwSFYd+oa7zkBineb4LrFsUJc7/yBXmTiTagF1B5GPHRDuY9265WurJQu45bcZpnZCVYmx1
yM74JMbnCol8dJKSgwzNv5/rapO8TmgNM5KJPjkYI5JqQYFMaz5k0rMM57sVppQ0CNeWY2HHZRVI
tq0CSPh3zhaR4qnfCD0evH70pC1SxK/BPhe45Veoh9eW2lMxyr6lZfJjEzd2H/VvlUKJmW09UL0i
Qub5f+85HLSecqJPzr6jUcWYwAl7zartIp1wUM5yBPgX+CmhUzxQXWV3ApIWT5v2AlFQOM0XECCM
DOiY9XYFwx5myOH86BSmKI92mrou0IJ3KyIKeSqzzSl3Tg/Z/wrce+qfFjf6x4BvQzcdq3v9x1NM
xU687VntyeZQtiJ98wiUWIJNJPznprkP9NUy6ZesWkho9yixJxfMDMJx2qtbkk19nqHIa7VVFnmW
hPI02TdP7EIH7sMjmxFKCzAHQghtHD1wQSsqH7iFCExLqT1v1wJhFOFFCk7adJvZqKUL1Y056FC6
+QI4IKSEf4ErPsQlQIoCi6eN/TrHEGiw7uKU7+iR46VLHgI7Pr7yfi7NRlnpLJFEIPNmgXZUFuJq
D3N3grsBEOAAmH1g6fOoKXVV92dggrFsnFz2Yp+GFccI3ioTIldn5N+8LmP8jiqaJxOhh3NiAfVl
j+1pP/AC9OCQLmiDuZxYO/jja+Eq11+tDyPmgEB5P7y8O7iCHbDKnyWf86uj+l/1gd5TW7yAMzH8
/Eg7kIXXv6o9xHIs+48vVhjuEs4jHqHqPpUTbv9HIyz7BcvgVji12977MX2et023M073bqfOp6HL
fxsEhk6BqcGlNuf50tJlG4sVqfvJjUfV3MlkLod9DGpu2nIlk3tRNR+hrlqo2qXcH27BguLfOEaK
8qgsZCOzjq5FL8G3M4rkSyNyA47hwgxYIBHrW+o5aSlyEJNS0Tjiwg8ueuHOWItsHjzPW/li3eIj
HbDhd/0ub9N3nRMcJNte3rI/rVAi39mjTJ9ECld5GMwxmKzUXWl5U5p9iqwVocmxRob+ITQj6+b2
RFYskAO+HrWs7byNALILc6++qcZZSfvc18lstNPqauoUOKaXKQZygPRpEjXcSBHBhe2M3VjPJJXA
2RYp2Ew4SEIJRryAGSfN8Jx7lGkBWezbhDSDISXiuSoopkWaW+B+mJGtOqZZ3RFxYbHLtX3TjZss
EHk+Qu0yAsl7pFJRnBjTchsIwjudGRy6++qb5A+H98G1tbAqqxHosSGZdPTkrYO/NnMb5h9HLMsf
cs++IvGclQwcQpHd5IrkM7qfNbkryF5NfqpK/eoIjVvpar6Vkznc5Losbxljk8jiEAiJ3pHvWn9W
8bXA1KiulGlFTjawJcZTZY9ej826ZQEgVRB3CPEbMOxugOkBOSIDTYKOk5T5yLhrgPgKwUnb8JUj
6+v/Sn9FoI/FWbhyC7JRmI/GxZGe/KLERO7ZhWyXx9RTuX3pwORn44GgCzjdT7eUyk0ajTgmKI/x
SoprLGI+chbkGZkn/fBBYVUanXzCenvk2rOzMrQCTRiP7EkE/kJcabcLwAYoa+GoQhwwR+76LyXo
/z1UbUq6JGPF2BQIPvMoHsAkX6Xk5rJPswRERzZLks1GacPxQyb33KSfyGkCt/1SldWLt+aIRXuB
tCFmNu72ieHXpjdNZ0Fwok8t9l5CEt2dU0I87Vb0AhbscwvxjZ2DiK4jbR19dGGxmr8BHEe/7Nya
jpk7UywtCgNaKJSPBeJjjlYrlMlm7UjEoyPefnulTkm79oUqwVG4g0E5XkMx0AUtFT8Ws8oUua9Y
DAxMOFimfQP6QhM7PBe5ctm9EF4nYb29KgydyNnvVbkxeiBdigWoFUeLgkANcMAxfxcsLkQP6Xb0
WD4w0lnmBak2HMrMNgtH2btdsOt2cncCdYFxZXQMR0S4NsnvM2tx6nSv7nnb6snOvS1sYAUKyuQT
iy6h6V0/7uZqheo34/OyfI7qreFOBkZHBl1P/6b2tCPwQvLlZbM8A5KKlA5kGpHujJ6/U/6058g+
LSOKL9vntHyoxU1jA5IodHXxg1SvmKKVmV3ZqhvO2fWtRNMjOT00Fi6Z3J1zL0L6As5OpghKv68Z
U+T/f97jl0xGdHeWLL9gpSz8AGAUdee06dW70K2bhKopsvXVPV2qc/7RU7hLFYZxfI4wJ/KK4Gnm
9hBFBt6/rzQ66DQXg22XPtnOEZlXuX190NJKL3TsFadqU39PqVONgIwOYXHyeNAGgrZtAZFZvRJm
rCknFMLmb/z13wUlgzHjr1J3+iFNVVshQIkInyMtUvaCT1pN+HuO4BTQwqzOrCZxDeBDLL1xUGPy
vXeCeGQz5KcznwPaPukY7yYA3/KhJ/8UY2u+stp96op1zeni00sB75BMu6g+QQ5atKoNtFo87McO
YxEnHiTajvWDkEm/q4AAa1iV0XKA60O72r3+TYzn1tYkb34zN31vU+fHbmDEd65ORHGSdmCsV0hI
GF7PpUGI8UFbhzAjtGV7MI/jofphwhY3/ZOSEI9XH9asLyQOvQLrF7v6gPn5HX7K325tQROFdrhX
3fYgucmGFWabrGimpUeVnT5wgKwoApZ2wWe4pamlOJln/Z+5IVICW1VwCJAW2Tw3Q7uLq5VFfHnv
yuMmKK6s1TzUcnom4A7/Imjob0qVGS2u6B6ibtcPBzz5S3emWZFimlerBMs3CA9J/pTqXJJ4xUOK
GsccvCbF7w94R5Mrk1EFZAyu1nJdNerBW7c75ekRnKU8BDXKNpLHaVEDCLIBp4L4qO2nyoN/uDQn
AuRIae8PgFXAhuF6WfYzNR66BJn7VmWPJvzk4jXdWY3PFlfGnb2fxNXP5Jt/DLvc0TzBGXY4N9Fo
SR+RyweqMvSnb1RCqEiJuKSkCYHryIR+GfsQb+VH4iJTseVPCwUE+I++B2X8J25MTpZ/ykU8GW8d
FTtOQTpSvcKI2jmisDFkQvzcD6YimwPfisajR7ypPKRtHo0Y5sZyWNeKH+1oHOWzeB5Hu1mrbuX9
5gfuYzf11Q3Om03ndfyp+hkMcDn9TvqDi3vd63baUWBYzlzBi/38QEyiN36CnfnP0Mf9z17rqTZq
SY5pgcuH7+qu4ARnXCPOsH1Odu3+Ms87T/UfRSUOoqhNsDZdKg498UYCu8u4ajOa8doGh4vPfkWh
wqtT/V3xnxbfNt/Xkmu9TVcMjbxFyhg2y3HYBqvluhwrTzYPsnwM4/PAlYDlrH1dxCy3igmjeoUx
J4TnEVjKw0oXw+AN2WUY/vDjXEsl+tcmHMoyKGQPUSL5lqWJsHIt4SufnCt0A5hrJgO844+j6Pib
GdPk5E6chPg5PekiiyxSROZVdIdTS9gLYStbNAdEugJc/o10m9ODPjrZm1Y4IHaqBwyejR99g0mV
2Vl5tgdt1S8O5kKr8UbUr9+RxhG5usvLYcSX0G4p5Q4Jn3SgJng/T0B6/ZC+Ly+OjZMDRsIXPXiK
/+I/BWj5j5R88EyafRiAtiZ6Njbo9/gbahbmj0W+/QN+XkjHd+aXDwLMAeoQ3gHfI9we17/1Asx7
l5Ct7BS+dw8mzubRPYxTS4rXy2fI8JG/EzzFJM3h+7A8Qd70F1eAxB51bvotPZQnWEEsbwFkEc9a
J+NU7HGmkwGyheUYnt1DvBA3UXsckeGFO75/0/n6FyUNK46vbrY6/YQMMtuRqlmivGEzAi+qDxiT
+egWSBu2VD7N0rpp4KsMLeAHnC2WNagAboppBSoY+MEfGLT0MKxvLK1ogFt5i3bDMNbUvyuq9ypn
XM9vCsJi/LuoPlSbJSWqWPvBm1H7kRgDqfXb3JBs/8SlwwZMHwYS/oMQ2rqOIB0n3yoT3GFDUhuJ
bshBeOybHdh640b3iKV3DbWsfFQv0DwJXULOmWAD6Bf1JqZnRn/kr0u3iVoKuS9gaCOyNDoBKnrN
rkzMebvCUJ0u60hF074amRNWlHxaa0hO7AQN2OK8JqNDKsgzeUvG7YDiPkEC4WQKehq3BylIXAki
sNyQ44oSQc83AT0VyAliBPf4gQQi1xE+BufBpMzpZETHQD6FhA4KnKsR/uPCoqx7U7zuC09TsCyY
DUntDteFz54PnqMSQDNPF/zhBU8VamYtfMbKV6b96Pk/Sfol4ZxSiUziIKlDYpC+AEfE3FmicVH2
VM1ABFpMJoonCU7zEqLnh3rawD/AUuTVTmegFQg60F9dWK8mOvJE2wrkhEjKeuDzxfGUbDP5XzLe
VJPTylWR9yUqZn1nVYdxoXbU66T3NPnIzLfRurU8MfAdOnT0wrxaZ9OuXCqGCx1EAPE7sfrb5oty
lhkG4Aznh4RgNyM/fQrMQiJzx3dUUxxTptFGTwnLoCPsMXb9qhoKWOu4BPuFrAu0S0RoI2KfPEHh
qKPsM/9LvkZfKhleLQSBO07pnyl166EcMbdo840ePJP4UzAtHauTnvX8Lqp22ZjBWOcB8WUUudRR
sSLaOIJ8C39oKNsAspkg7fAIeS87r99ax1YI252RpaIbG4ngFDjGcjWTL2qUAICQJo2BXiBORCcp
3KQ1w10m+Ktl1o7ZSL553tO3LL2MFVqSu8mMwwN7wsCI27wLs2ociODiE+xrEC+BQI9qMgZfJ9+Q
PoUKFqX0Xidm7BMRbIYEqm7OrqAYuFyaaZ0fwUM2dYFPf3mapnEXALQzXLlT14eI4eP6tEjFLn2V
HJlK6eczwSepJvzKAxAtY5dux3l/VWYSAPs4R8oBBZZI6bPOSosGCmhStAzzAlZpKGxxJU70McQL
b5gnUYmyjUbtLKcIFcswiAzFJutitLaLBahXh5Q3kUuNOEAZbmFZ9gepVBEFaKtGFcmW4l15PYaq
njtXJdLZj+ZK2qixtKoEWu8tOaLZp2bhrUpR3tMg8kgoOvOLUfTkohldoUCwliL2Cg0yp4JHGswt
/gRpco2IRz9FApeX1F20dplDsBYFFm/cm3Ox3ARToVRbRNolFBLsDuvQaFbBWxyKZwFsYRjlel1p
JF91IQdicpcHxWoxmyM40Dk1B0FxmC2ZwTCbZWZ81thOcyi7nj7JsT1ESuMvZVs/Erou6A8twVpF
fRNHypMupHzXx8WafAEWR7lTdhRKf3aW2Wy0uv7BGHlM80xc6QuDVokY/DoPbKvFYSAY9xCO3T0p
Fe6j39JKc6db+rMSMx4J5B1LWUFYlqi+h7Oj9ng0qjR0ufsKeVk2UrnW4Lf38VfZMgcqS701OsDJ
NOlTP+7wb5Xk7Odlgr4vyUHFteytEtncUqtArXZSuvJWV0ty6Os3ZGJsM/CUc03qEVOXUXe3uC16
OlDk73Qi6XmItIWDCIW1umVgHSuD1B/07jBjmOmMDDK1A3mwcsVpEdkDB/xX8iZtYqktDsQhwSos
Iu7kJLkuirCsVIMzsyHMBAGnabSbKnJsQ6l6z8dM2DazGWxHVfw2LYjGMzJxT+1fQYsMFkobkf6I
dhH2WCrIy2gDzsfMP3FICFOUAfa0IBsDEtGOhmHkvqu8fc8iCn+altNl2NaYQCPR3EqGhZcTxyxt
72DE9XckN28k/6rEQrNo8W6QK5RBfk0X8yPXaXhL2brpQ6QXqT4Zma4eVS06qFa/KaaRNhGytZAE
EAKmzGO9jVtS6jP6nNZdgqixg/OcoJuXPlDXcT78kgsqrAN039SUfkSo+rEhI0sJgdAzpdsoNEGS
1l9pTi0X0TnKH/VQOUmqxmziM90co45/hWVmS34OdFe3dFs8Bd+WIo/XWo3+CTm+v6li72KLyPom
OrJqwckIv2IlzN9hr11TaUGtXOTnMFuI0xgbtpio8EyTkFpUx+ls5FszyqhtFlKGpsnqNtIyCve8
UPzOuBX4A7dLMpJ93hX9NsnTDFlYBvFUoJ0qCN60U61RHaC72REnhgGFRHi7julCbfXmrUyefSvI
m0Y3Ki+TwOx7DbSAG5gAZjaLqlE1Ti6M1dECpY/tV/L0YYDEl2MSVqfc2hnjoHtWL/6Qi8CTWQvJ
eQ6s3xIlLuLj7M5DIG1C0ufLWWcKHgrlEWeADook/sOzz7QTT25GwvxRZxhA9SrLmXEUZNyt2RDH
bkpUEjVcSMlDTdlbhYhPeCI3y7g2kiBttUo5t3m9z4oUPribdlLVWIh2qyOfI0BboonrOHnVtbHL
g1EK5UZZRo5BScgZSCl2YmNxAsMZby4ZBokMyBFdBZZNoSXckIkuExuOg6J5qC29s6WpYSkQ58+J
yHcnnfL2MpgDaSiEl9qL3tFvMfrG3AanrECmZ6QyyVKiRZrIgAG+7XFcGlOn4lkO3gNj5PwTlOKq
FYNlb2X9RTOT+VGSoErdHJoVXS7wYKN9jTLhkOoZmYEUibzWhFezc5d6owjaNagzqsg0V33F0p5K
jCGufckCG3T6yhB03pRICCh7NdrgdCWFbITEn0DftI+l6M9UM+NIb6Zoq6o3pcSWpk/ts8ortHSZ
VNvxmK7rPhwPAc10+6LIqDOiUP24SBothnq0NjSa8rrUClgjYO8U4atNGmVbTtK6KwAzuj4y7K5k
NjRUEdLGSpCE5CGY5jQbBEk3JWeE6l0dm+pBVtk1FHJlbfxEEnteYrwiiMUkI7dGbI+BYOy0Kotu
bEqe2JM4TKnFQqJYaheBhvY8IC28xUsrioblmEYx7/IakQKRvYdIpvY+TOWAeT6pOeZp0m42UmrB
BRxaHZEMr6MT7e7jmyWSOQIajLgY1VSpGVDFJekTM9UtijHROi+uCK4nyqU1fiulNwgrNmZQNhSC
8Wx81PRjUl2SiEeS90ovxQgjirVxGEktdnDcoqYQ+mUfjOYzXqS3MY91wtdyCCpkmqU2DkC2erdu
+5NIh/o2qABblHhIbZW2o1HohUf/nyYKlUEUDsVbNVIpNoQQNNQMs1pbsa/kDEhX3ZCyY0ezC7qJ
ov+ahTNYscNTWBDgnKyHBsG2NvDgIYSWjhlBciMdsr4QAZQ2VFoOQj8eFuVd6JgnjICSi8BQZRon
1G6raMpJzzSsQMEgXfISiosieUeQa/VqliTZ1PpHUcsbWt6yB1D0NEnJR2DO4UrrNAKjaFWzxUof
V0Wbjyu5Ul8YYarshFoTeQWjXllKd8S76vcargTieN6k6q7XHGf4dAwX2wBLfLucVYm8iKEWLjnt
ka4eFepdlPHajA1zSmyOm0nI64M5n0oqAoI4+xDDkCrWQfC0ZtJWtLOqfq29FD29uLhNg0uoImaj
smThCwOglvKzF2GnrRMxSlcBKjklJaNujhUnm+JhE5n4PIrgL2zZqlop1AmpDuUXQTZCNBxz7lsx
YqVNhOI5F3+SGprbKVaAAQuY0HGuKmhS9jsZ3bydBdT5JbqlfEyL4prkEuQFT3UcmzjCrI5p6dU+
MloS5rxlNFeJEiqvErV5m0tEdkSc3R1z0X7bfhK3aSczpySpYutTjR0GA43HAUB6xfVxyYpxlemM
gVEoTX7fVctlfP2SZciB5peDaSBjk7OeKK7MxNLw/lTanvgy7NQiirVMENR9PKOtSa3SL15/EkMC
FduIJmrBiqCVu6R7hFMEzfXflwamuqlyAsbm8JMQfwTMinCkmCPc/98vMnd1OBBN/j+mzmM5cmVJ
ol8EM2ixBVBaCxaLtYE1FbTW+Pp3wHk2M5u6fdlNhQIyIyPcj+tmPZdn+Vr0mwjpgjpgxQsFQt0M
c/f3UiWJtVMrkshlf6Zg5Mgn+9ba/b1IhsJfasoiEkN9I2Aq3P+95CTD7dPZKzGSBxXyCKzKoH6F
kRm6pU5boxSbcj/V6mkIfW1dAu87UHBnB21+qUbpA04dvjgTReDYp4lTgn/qjewQ/b2I6I6kKdsx
a0E/y5kEB5ufHpqczqHl69hD2zY86w3K/x6Euc46d0VtKAGCGyX4Ab1BNkqi9bRsomo8wGqh6VJR
E5cFnj7WKtxfAg2Deuo2cokY0dPpLno8404lqLRKg+JYlBilCUeK75OsWk4fS7PhEjOESNTELupQ
HKZDv+5bNi4fR0nbyCVqckCE1K7oBGRPPtQGCAwENZKWk+43SQPj5exOaN4yaSe8BCaIiCmq9nXQ
AuaozXoVWiH8TdHiYE/IzlpK6JIKMiHchTERuXcC35JShCIJJ7mc1KAxTA5tig4Yb8TEKK6ND6Os
xodOndtI+P6WQ2wAFeoLeU2S7VvdELuRRGTOypwlz5VJYAXf6Sj0erkpqTNsuYZNMuRxRXNels84
SS7jVCG/1bY66d5ndUgZp6jkrGnqoJ/HColRllBMT2p3mnwcEGklDLTrpsCdaNYotZG/k0iR2eKE
16LM/Z/KxO5OtnV578KMd7XOqIi6ctt2QXbyy/5otBxP2ywfHnrJozXJSL+F4ocUBfA3WrMMzYxj
SFrmC6nZ1mob7MuwR6BTNKDs1UrBC1t5xE80F6F+gulrv/RQJHA40J/VEF3NiOQBwIfSAY4IaSrW
INixKT/YMDj5mt0DQHKMX66rNoVP+kts4CjT42JbZ3RcspHpCu0mX1ToxgRmeyYAybJn1onU8B3k
nED21J/X+h65ZTuyt7ZRQBU3MPDu9YPeFJj/U5h3lSIzsFMyNAox8xCMnIdKn+BmWWWwBjPYMDzx
sbZJwyNoNkU9b/WpkhM+RtS80U/DuglMpPI5Doc+9/b6gN+y4tQMCDlLVqNcNW6oC9ASyMRaDx4x
I5JGplwtVBsxb8o3pWIhtmrDX5ph0e/NiLeJ+BAcmLqluSLf0e5OHsGpi4nYl10XB/tJ7xM4Lupd
NpT14MetW0fluI2S7LdRiXeIBlW3c5wKOqg4KUP2jtNpTaZmtiwk9UGXh+EfKgwTcsOi6MKHlAzf
OhFSthzk2kpshHrbkC+ZS1F1SsJyZdV3yPkBfFEOTm3Tp9ueRnAtpCKhIYa65C6EOdMK8i4bo/5k
EvPreCM5XILWqLuyx1cfFLTyil52Wq/GyGVU2p4j0T+h64ejnsGZLT1PY9NFoES0HDUVQUNJ2ip0
csXMnUpBtv0R1U+ieeNaD6E7iTrndZP6m+Rr/aJXdbSMGqeJOdJNnVAdKiE89Bk9K3/gdGjJE54P
5mcxU3BblLyXZFVExvsDlapEmmgvoaGsa6ZWuIO2UsDcxywta/t/L5P4KKUw3oT96++DEjvXIm3j
37+4GOKrPiptSkAyebyFY8UDwYBEBSG8VTwCjGtxeAsZ5W8lrTe3FYnCjAwKlrVBTTAVjtpCE9uL
QfdHUFCTZFISOnFJU0nUALr8vfz9xdD4n0bWKOup7r9rItU2viBXZ49wwbMiEjQAneZT0UeUapr/
348LVhNCEqINUc7QKFEd9h1tPPKhPHUaD1oydGdv8piDjwX22jHjXGiEKow1bHuq2TTkAJX1cmeF
ATS6/30BTFlgA7J8qcJExuRjbCui2MGUD3LTurjAgSc2hL+JqepaxGhdOYTFi6oleqbrp5U81tjp
Wo7ZkjY7attAdxXCTWtFe3RSywJAVwTlYoWoPo28d7IoGE6WKDdrz6CfFtz1TEBs0AKcFDt6G1ma
Yydl18gzyCap0v6bJsncS0n12eUNqoyhrW7hmH92MREjPQcfO8ZlOOhmeK2sf0Na0apAONhaUX3J
0Epcem5ZKcZCYA2Kf63o/SBgV78whiYrHtr+rUq1R25IJHspgrrrlP49FPKL3wXFyU+UezogkTP6
YVxbDStqWdAuynAU25ow/oZ+lH4JlnjPoWWgrpeAHeVpzlGjRFvtT1900cIj/BEiMehO1s2nEciM
580gP7RQlVQSi3eWmD/DeTnNOBJ+gNSHPo5ZpVQb8xp7Ie3jrgKEN+iH0KPWg2KVb1gXy+NAy8ep
aPVmmlHfs3QEK2OicO1wGQtGWN+lQEd9rfsfA9iUoiD4cAIAEkhNO4v1glQL72xxMZ9+HgVWSb1i
3qDUDPR1EkV3QypQnAXjri2rWwmLm7SLiZ9bzy5BoPsrXLmuqfiX+bhPG8zfF0kfwmUqeFNSL1x4
o2KbYvIr90xuSKG5dyMIHn1szE2p6sgHMN0oPVgnk1Ac3mecDAVzlmgkyaZG5FG0NWOvkeAkE6J8
UheYFRjRTJKx9q1KPSkyYeik7uAH5O20a18LbJFOyYdAclvY+UDbKlJdcq8WHZqGwYobh5lgLhqH
kp+NB3doPxuG8eIQXwWNTomn1JwejYZZ26TKMA6b+pbo9BlkbyvDOvtX9D5hal5P5EZPmrCcxssY
1zwn8MFOw9xyzQaNYil2zBIn2mdK3XR7g1QodGhCip6nSJHPY2St2uoaBTFe9fn/phqygESHdJFG
yrBLDDIMVWFcGW0V78IO60M8v1iJYNip1OCnydHIiB78/1igmM5zq9xxvh1cSgi0I636GYp+9Y/U
QrBmcWkBNyyJtGuGZmNKwcznZoXHpS9yDpkbZQqojQz+kSPofbzI9WrcJUiXbCWbqi1ZCXjKCP5B
JFEgnk9oO9SWJS8MU0Y67SH0NBLpLOrFu9lkN1VNh3vNQIS3/RFmBVQLqMp7A2hCUprM7ayuOihq
D5xADJ4Ualg2gf4t5aZfDsrg7WOP0MNUkelIk+qIcKFNa0YqUfUpIlHSlVrdjkknn3qmGois4osl
GzVtXu5gmeYJCarhsSKH9DJ1hkTzTxvWow+YP5Sw9vuWQmN6tCxXZdtB9ZMcghJbsxyk3flvHa1i
2bILnSalHLZ3OUnMnajKh0nkLIsEJP8mGWJ0jZBpuT7jMP5eqIKCjWa057naSAbR+4eUm/Ck2skz
fzwXKZhd1cCkMQzGdygXw1km5J6BPu24YBKxAg3IyOmHKCu/M+vjpPn+mljMpTcY+zacqmNDjPeR
ncoOC/pCYzGR4U7gtCClX39/1atZTQuyf9K1ltad9j/BhNmkGC59ZmQoXjAdczqhByN4aFYPPz70
dQRqNYNiwwpJyMSbMGX1WeCyrZoZeOGBZhfDojr4Vt6cFc3iLwGTcaktBJTinFLKhzpfbM4lcXmU
Fupx8mBoxLHQnEcJRE08YJwh+113aclCuxvrglQ9SE9Cq3uwI7utPn+oLYx+Ti4Im9o6VGGH9qOR
IMUo0tUYxUfYqzczqmA8Bas8G+SjyU3cyCSep2LJ9CAmsngwHJ2PplJtfqekYgQxKdN5omJ6LCBw
iWWb3AqoThRzRLZpkueodEXXxdwWMLSrovM8NwpbeVFs6ebwBNSS22TN4JINUHOEWEiDIp+GnGRG
sq/StMZflklHtQ7hBojJj6qqpCK2cbnxLP2uNuMnISnd2g/EZysk8O5L5VEX3lelAB6hgcckBCcY
srrA9X0cnk3XgA76hbOhLMeKZ65uRSQmPrgcT0oOScMk2UhZabxiag5/L9rUx8y9k5AalXqw1/29
Xwv1Yahkb1N3/nZKte6QxSYWhb4NQNZAaUP7V9peWt2GrpEZmuL/zAHYo/mLZKey/HFJyOK5Czxv
xwTmR8AAv8VS3+AiGT4VCMZuVFGtOb1nBA47lRIm6ToFcnnN55cGOoyP5jbsTMlRx0naFlopbaUc
ztw0CChsY9nYNjwSi8Qo33xiFKpWNm0hRiuQ+K28/XvJK8/bBHP70OMQGlRI+CpgmYSW//cftKmX
AnDbeAX3tJWiVsuFFJ7S2CFPqfEaFvpA/nOSb60+3FjQmg5+rY4HIaa5U+W1q/RFjLQknMC9sqah
Ug9fkQZiwiQ/eBfVph3HfeSaUJjcv8/0Kj59zIl3boL8H0cKOhKJSBYU7yhlTo8cQex4B6RC24yD
Lx4SM8pcI0NzKM7/K9fCMxtaa2mRTR+T4XOopvL/v0RqiFc6AvVQMyQ3NdnY5bFp7uB1MC+I1EPf
asqBBqIKRjP8V0I8cUPTf/OlBpht0vzzqFmhX4EfDucPhWagHVqpiR2rlN89SNlj2WGv9gXxva2D
qyyatdP7M56tnjvemoxt1cqm1WS0sLmwbHdaPNxyM7auHuEFNd66SDOiVVoxhlczVjBiLtdJFaTr
JgySm9LpeLobAVBpnZ+CroCDU1spFmlWYjMzflsgZxj3+AHsKVeyo0QqC9ZwBR/+Ii1QHeVCTXyl
AceVjvNnOv/fhAB2ofsBVgIrXPvaAH5LK9nwxZrw0Sag614wYMoyySWj1pobKsVZFXVtF7TDQaHZ
wXQZTnle4/RLiChbtiaZkmUIB89KiXNui4cUldWdabFpq1qDtZ6t8U1XNB9NgEI0SalqUMm08Q3F
Xw7zDPpzCnQziozlKPehOwlVeRlYXGkNt1iwY2mvw6LG6tf4a0NnvNzICKX0ViyvMWjwUio5HEj0
7ybLKpeioIdO5LENDeQWroMEgalIoNeSNfau1uWrNeAKdjpNaAthB9RDtA+FGkLd1FW8Ax2azXJq
b2nLNcrzYA7xrg5ppj+G0MAJaxUaGsTBJo9VeCOxkFhIqaenZMlfWosvkexq0ak0Wd7U/lCcQj17
KzXUL8A35GViaOe0mfo3I6Szmxatv20VfETNmwT8EjI8bJaWdG4agRACrTF4BAVY2L+XBK28WdTj
po/gdTR6i2aEVjnojobs1gmBElebCnAS1W1Qptr270+aOb1NGiJYbsrZ1IcoLPNCdP3Mj7Z/f6pE
oswgkmt01CrDXwehGF2BYv3GCfpB5kkrqF4VgxbfW5ok0vqV7+ZCEy2b8M2TmVamfViAXpw2HcnX
V8g4dkJ/2BYi1DM5559aS6pTZj4Mf9oHEGg8sihiuVrUMqb4hGwLWW6/rMDoNbtL4vvY4iypCiHa
0PH/gvg5YCZpBjsawTaWpSardhl0TKgkjTTtBEqPN76NBuuEn/QpBw1eMMJKKmrCGFyeDgj1Kpkt
aIuR+qjsQnzZVVgj9UWzl1v6O4JGAzcHcVTqeDGGSNgMSfDoDTTlWoTJRjYFGopehvxWomiOCMq8
WGP3XvXTR2fowztJPPWo7CzLo2c751xm/UR7UlgbtCwuamswrtQesY8/VqSCkrqovXm0CnfBlP2m
JIEYhWmBxK7Dcw00CuFVdq2QHcK04Mwp5P3d6rDQylGP+K6OoI4k/ZaH5q1MU9mJ24gkiqSIGGOF
HjkeEj6l1PMQW2bhE/BfvjfCKt9TUOqwZLV5Twj3/hSH+zGzkl2LVs3aZfMHSfKI9vm6lEFNWXKk
48MktkQWcOY3SrjnW1AzcpO3nW9tBDHBCD3AX/GHU5lKfOEqbjCZlNehyv/JRDbSA9PEXRiSu6pE
6CziVn4f5BG++ZQgyonx2kx1ExGuIyBa66NfWSIhEoVIgQq2kd5i3kOtnr1blabttSyvz3ERniM5
Eg6aia20KEcwyD3mBzZOlNpeHK57D4o/UG0WQ6C/fpkzzjIMeanBEV+iGtnSp0gWiVIxP1J6aVsi
+CTECYCuHmgYPSfzaBQtx2w9LdwW5CkARjlaVGMXbPKml56Zny7U+RPUMaD5a9WtDQ62tX26miWy
6VgJjjWGhVYnkmSKjr1AR6xHXN7HvvAsrdAkWAypWt4/pBxzWTIU4U5ACmZV9ZuAHtxIussghUjg
rBJ4ghRIx1pDy11VBrmXsfwTVIjr4FAjRBcFuhk0HVGPPWM/QN3noTGvhDhaFVPcrJoqmZZRB09A
JATvwEOWjgn6ngSFpRVz6Cjlsl6YxsRX1nJlkRezk6uaxNPfSyUBKrCQToW1shD4qFGrRKJLARNZ
2yiLdJv7iGvAoOMXzxYZBYYtyAkiY2tYGpHI5QH41U/9zZo/MRxKsqopqlvaJL4MCFYo43JVxBgK
/DlxQuoruLC86NmX5bdImyuh3P79XVzz45Wi/yJ9FBXA/GKE0dUwCIOtpAQasTmhcBNWo1Tu+zke
Tx/Nh9aK6pvQEpMkpoYdEdGMNzobF/A5Ce0EupoJpnqpW2ZIUjpzXIIqIv4GzJ3fF9eUxk/bACdW
Ku+joycyjw7jUzdC2g+SSAfnbWf6p0G2cwxOP3+kGCHLBi2NJWArFbT3sdK7TaIQAVrlc0JMqpTM
ePHdxQ3zF33OH+89PLtA5/Bq+SVVSihtdXXXVE3g1HUQuwAgCId2klnmhHa30xmIFqLk1nHPoDBr
eTclvqBRiDOLlV8aNIsp26pqfXpiS9KXYVWPdGzeRhRa3338XokqBTgidU7mMToj4sRkhudGG5lL
xa+M90mXbTIt/JLpkNpEySYW8enHE420ukH0qgcI6praY/bb1JDkDOVcWZm+K8ZScwgiDpeZwjqt
t6WG3JppRBAHD0uF0Fa9lFKiNcz2uSNY/PcPTGWS1bn/+5Pls3EHAaQsdRD9vVwgvtcTAAoGts8+
LT5iUxuWIqmzq9Bj/C+25DoUJPKsfdkAOVCS1COrPZM0XVN3HrqlfvKCo8LYUydsJq2AnagqYoEo
LvekPgP8UIpH0kNbjwuJrKI0inYGjBdtXjH1pqndtjQq1m8ydHHKEBcnQVRlH5ZIsEvh5lm81Er3
E0vjaQQqijSSUOW8/ckVa6IlwEsjxi8jQiM2lsOezE91froEdARQQSV60Z54QtPCQEMbzgNtpYMR
ZWuD/XChmzyM1jwD0+tNoDeY/swYi01vbMoqwpJJQPYiDD8MVdFOLcfeZVYE8Df6EE5pwf2u+Cy2
ndp27HCQXgf22kFa0j9gwAMzLhOuKL+ivSWwc6FQ/BFXyOsU6CwCvJE3EWiUuVAP46LYw4XcT7f4
U33hBfOP+qHUdjFwnGLDaSl8y3aomomq3+MMh2q0i//hhsXQYCfPdisf00e/Vc4GEHxuDxssEYRQ
/8HkxslhNFhOgcEfXplN0FVgw1qzbtlzWL6GtanvdbiY7VWeU9v8zz+PXnx54ZnmK0F1X44Xxb40
K0TmIEsY6awQuIKv8X7AOlUqnr/enm4dzaXfbCNuxQVi6WwvndSLRWG56s4T9gE8Al+Y+JfJl3du
9oAmWnvCfw+8/kgwIfc6bqF94uJv/jfsMpdQHgLTvpgDHYPVrXXVE2aomf7zFn6OK/EyPfF8XMLH
MGNpCdDqNsaMeu1/MWSJi+kUfqa/wq3+lyzbRX4QTvHC33pviFLkFYQfVAeao5wUlxH9EksUq9PC
dL4p690HM4B9sM8X6Q7umP3ZoxI8nEak3vEvOVTkqtxIg3amG0GZ4gWhrPkW7KvN/H3wpwCiES/Z
13DO3+nBnKGCcQtlxkK8KhvJ0a909dJF1tv+SfsIP7W7+FInm2W+fQ8lHj5bulGUTrAWhqv6zSSE
iwQL4KfdkqnxyH+JL2y31g0j9LZ5TmfpPJwx5Rhnoo6f03K8YnRPEfQ61Ua4ssvXq+Ce/kIV4JSG
DJ9YN96ACYSHnbDiZfcMx2C2iZYn7qh8waibIYRj7LPn9O05kb1Wzq1DYIRr9rg3wfNYNoX+CsHw
A/whOcowUtXtZ/yjrZn3cETCyP/OIGM6jtCNcHr+qGcd9Cnis+34ELcIuOEOBAA/FjmYsADDyr6D
cH40Fzxs8+UR9tod91Io7OXL5IPSdfuL/6ltUMO+IxWRj+KK3ZWjFdddPibOAmHUL7gxWNBYd3Tm
qNtywHtqHl76BrTdIl2BmT5AMKFPsnpA3t4INkrFtXKc/w7zamWr1+ajcimY0cceTvTMFvUWEM9B
+xYdb+N9E33XO/ILr/Fgyx/Jp4+/0rqV6pIzIpZwcmlsOu1AEA/yFvvf5oBWPqeysXEELjBF4Jio
FtoWLCdOCjhmgMsYGBw13kljP17ll/YNHuYEReJubu7gKpoNiJuCQ5oNCuuKWLSZCdsQopbsCkfx
CouG59zlXlZupHoty2NoG8diXbrv/b52xwIvyIQ31r+yzmBrRYfBvwRLv7I20gcZmhbcFDSzbs1p
+lNQbOtb2UCQc3A1ZN2CFA53cAaHrWu1f+O4g3yC9uMRai4IuRoTMHKPg8SIxIWu8cX9YAMioLYU
bP+9XSvOJXhjnTsUe3KV/F9k0sC2eJKGZ2zH9vDROmrhDEttXb3j6769cBddAwAGYFc2TMKhG/9K
m36NZdI4sxzds4u+FD7gJf+UOD/4Z+aKtrCrXDGnYd9VD96Ly31h3eauojjWF7CFWCMhsfKwB3dg
19vkmX4+uMlJyQOjFjhovC+Mu1flTlhaN7jAB0rsb4Xngm7QKbX11QQ4oYXvhafCHe034ywuo0fL
H+dOEkUOYY7lQjgt8YQDwOOWIQ38l6fiV7ljbgDUwKrCQc+tdti7FHeA5QXzglSe7ilfeDSOneS8
jFMLheABi5b1he3i4lnOdObF+9FcYmKOcr4gq8MWCYhK7LcerBgRwg5xjRyq2bVcYZPZe/EbFxdc
6f0H+qANwZ+fMseNVbNMSIGcn2jiBa440VZw9Pe4ieZ7yeSXwzT/JF5SQtxfHWjmAyP+BJWVUAmc
y33ITvErLsHQf+QntuPaFtaI14+Ax1J1U3tudwAl+lC/9Kd5k0BhJW8QEo/AaoFdQJH9Ak+C/6Xa
NF9EySzUZXIw7t0XQy2Lhb95a/dkiId3c80Pq1+hLo6GfflXut6eBq/zsfW5Y+tt4fJ0BLynDPUg
OpIuDmrZUXa+ff0KHuquOAB2wkx4xgAcnoGfZ858i2innPdIc4SlubAY6yzmlQOFPD7xLRQDArfK
V/jzGrkP5QNQmeWYkvLKDeMjAVrQFsXev9LBDWgf4haGA+acE/0a/gFEwOrL/zUgKyLjWafLemOs
msXWu2Ii+EaecINxL5FdJh5pas8TUGhr1VI6F5HbQcAbbZHgJx4YEliUZWj/hI7whvX2GySCw3KC
oklYl5D/Fjf5i/ygpbfoeF8F5rkXDNT4unlOWEdv0xqLGxdGcMm6wB1T7E9UCfgIWZTBZcy5aDLg
OPxFx2gBk/1DEN2nZW+q3XgWnA3iGZ45gHVOsfiKuWNBryyEHfHuqYuVhwfviGs43DTEw+/0K0h6
0AUWeBRGiUec8hf9RY2y3D1IBiMeVzmLr+/8RD4xkXw7Om7gci/5Gh4xoWETVQN2rt/4/Ttx1oOj
nmADujxdjnLzP+fPaPYgPmTnqu8J0nKM6wTTYTp1BRvzK9weAEttg5WH9Q0/nHxCwQkwT3yVC1bZ
bManHD/9K03i/V0FDpM8hdAFPd+vuW3ZxluAD6RpCstyDWt08S99J5z3WbEjOuxJXPZ+AbIgtPEL
ssQTgZk/yHIg0IBCoHKTJ5Q+F9H2RngV9iV8nyEHIAsUp3kmmxe0ZCoHz7mlm4r/+EDksH6eQwbK
tnEzVzNRBg7jFWgZmzYT7Od0i+AnfCsK18R8ky/wIO/1L3GQ80o6/zjYmzH2oUpcTigxnNZ5KDd2
+QoXLWYrODb2tNY34of80b3nqxPtEuW5w73uvuBawEiEvEfvnfqq3CLiuXY+m7e/5n27evjwjG33
wKZ95NrYSGk+8udwBTS7rig/zQ0pEqBU+AU/Jxxb8h3bhHcXTunvPGo949DitkoP8oexZCK61Va4
iunn/ngglaxreAzO3BjH9r340m7BHR8OcAcGEqv4R0T/5SgvjiWOcEL9s6m+qDyIJnWmHaG0v1Q6
zT7dslnJVK6UL/JdvJl7b+NflSe7V2Cn71R1R2oXTL0LUKW/NUrIZZy7+it7BmdlCUGCoQI8Vt76
o7+1u09c9uELMcNvsfS28Sv58K8AN0gmBgbGwgs9EjwPRGKk4xQsidP/Ut+1f0YrfCvMpqGqAnxh
rw8fwYZh5jZ2wlW2i27FRn7xNDyHJ00JbHPyCycfYSuzK2nG5VCV88gACXxRbPOVSR2WO1f69gGQ
7MrN+BWhh8LjRRWwb99zymbDxmLg/5IXw91LZ5iuBqJOxL/4dYdPhDB0bPfgkiImwfUe9m9MpVe6
IB5U5oo8xjwbvc2txRIjfXjXbMvpa8+62v1SJFVH+LFYujIkcbT4IEc9GC4Dwul8l9+gkN32TXvH
8cjaMljcRg5QBu4sfg8PjQoGfkYAGIVJxnVm3BSnN3AUlKP8ejihqFzNAaEplkO4y2cIIZnND2Qy
ZXAINwCZVbgRkjWqSu59wiqeMgfvyh5xPBB2jyYODmO64HJjTsKr2F7jq/fijhev4zVPF4Tv9a/i
hCUROCkhyKzFUkW25Z5lXr5qbrTiahESrh991NVUq4hd3rseDmjwUsHCLKdFG9pbwTW8tRfQbiFG
BOupsJn1q8MVwg9tBtta6aftLSAfhsXiN3U77Koqrlb9TNW3Ul7KZdp6duzC/zlGK4OUn95pHOBz
63qtbNghjfvAGBbj9nu2NT7mckal9DoJO8P99Z8zrpfrr5w5NMIopdgeP4VvuZpTooxmrp+SRbnX
dwbLeLWYbshzYRzjkXoXWW3VAZGjwwSQy81v7b/D2aqiVcNVlWa697AQVgYMM5ySuJ6ZnuONbGo7
g4sZI3UFFKczSArs4Hu4G7AqFuSE/QvX4armMrHeogz6UDfM9uzaLjbqSjrhRwx/zQMCOPYlEesS
5hUH9doXaR529ZnzEeXJg0yNzpnVp9BIf2viFVi7ZxeosoRs4njLglVt0ayFY7gA77MFQQuu2DOW
bO0uh+B19xXIroDJFJbZNzMcfIjcIeJLIKF7AHVkZz+UCBGFGPW4uq0EO6ISJMCXipInDKkqN7D+
sL4oLHx5wQ3cHus3kBnI7VhLZk9jRSvSkeG2bZr3kQfvUmIftAOQz+8KaDEk0lwDLD3eDK2qH7Sg
hFt7JHshgXYOS+FocugFPOHIbzS8V5T7HBYy9CAobLZ0r2c9GFsitDkO0ETXdTQqgf3CncXDSVdp
rieoMMB/8N5yn3BlI+PNNBylWfF75P+KM+AqvgYtx9lJQiPrz9ur9DsjuJbRRrvloZNglAaKw7sI
4NTArGlHZwYU/Bryt3cnDoA1nA/GD2AYeIAjNJHw+gi1XEBlXHbk8l7inbbrvlsccgxXHOuLy87j
mTyxfLLls2WIf/itqnGmd/bMXWwuYuRwnEnulgkXYTY11/l5fvx3LAMmZlw7rO1muOGlZmHRiI1P
2HKJFcnYyqjvRUwhDjFaYXRDZdIoxMrOv2WrPQXrELSOYJ6EYjYBN8UBGFGsLnWaB8aadYa1B+oX
35QFgcQgFhg/BMphd70T6bRmbbSOAyRhWhFsjZrDMjISXDFHlLxqDrilmzOn5ebwL+imvxTitzhO
U7X8azG5F1AgPqcd9E4ylH67DQcD6TScjDuHCOh79BUEtmwwaAC4MIdxFXaEdH4h4aKhm86rJz89
61LEcvozD1CsJa8BZlfwI7Qx+mBeS7m6aM6agQdujiRvQ0gsLq/WDIhjLbO+jJ1JedO4QUi9s8C4
DP7eHFYQJZgjgdLRKUtQwPyTOfrj+oM5jYxZcTBi5tPMuOCcI7wDQTAYbn0D4mhJ5QQuA1GERRut
WUG3DFUJ3rtjl2102pcF2oataf1qKQF7MHa2Oto5MMDpkgGIZKGiXVoyl+8OTYF9/kFfVIEeHT6l
94Gqmt38InxhhYyeE2ccNkaeLyzmUPA0go6C7+azBmnpufio9Hw5o1gAxcd76Nh5CvE7ZGjyww9E
89KaefJ2+pM79+5srpSRtpmLsNYnZNIZ/8X0tMJrwI4PMHMhHpRdefA+RHLE4wNkyuGzOXlM0D/z
LR0kvjxu9mnTvpU/qAJJ82FHWKUkmS+TE9hFdVEegy/ps7h1JvQx1E6wcfKf4jPlRMnSnNkKD5Jq
S7NvFQ/pqb6y4an/+IcUKZhq25J5mzOvoGxshBuzfUKC+W6+Dsk5vvBxz6TQdAoB7QWACqfEHf51
AD87LoZbvYItQqttQ7J3sbLERcV4lSBPWovRrkQ7s7K+DqTE9jRYsfz3C4U2DSSLnFgClhlXk3nf
eHCAgzAfXSGORE1eAF8A8OejYFyT4wq1Bikrbx3K2uhDRrOb7M3iqOjXgR4sZ0lObigB05Sk3h26
O4zFAJrw8vsrnLbtQ/2NCLlp96QANe0WlULgvw3SVafxU8oAWLAonMYXgHAuiZwxEdn64b6cQzs3
GC9wZrG1K8QNbmG1QBWYQGVQqpVLukfNe3W7W08WSHCVfn4uUI21W5WGJ/Eo5kaCjk1nTlx12oI4
1LiD5K6qR9C04F9AGTE+nkOXNXSra1nc5uPaYHNAqFM+yIcnIFj5QESLBLnSF3wJodk2xldQfGTW
Pzn7TmLm0M29LD/FgkWD+2IKkFauYFSTTxjrIG+IOtxhLidxwregS0APvhr5mqgGzVxa6irEv/kv
ZXv5ybf+T6bAOtqREuinVz3dE0paICC2eYw56sNnsz5b6pGQuBDQfgsJkLnmSi151bcOKXh+lWg5
iueJjM5hI2ibYQ6QvSv1Rv+HW6y2sThBPzIQo4QkXSzkx4G7d/zHcBWegd47y/GVrtW3onMa8B40
s+bcB6TMS4FzuveWU0Trx85cseBnJnrYbWadxgkPiFMRXAER05sfSG5HC2TsDz+yrrnl4IrRJvrG
t0VQIdfAgIJ5zS0skWu4PZa/Z3mRdUfW/sPReS03jixB9IsQAd/AK0nQe4pyLwiZETzQ8Obr92Aj
dvZG7J0ZSSTYXZWVdfKqtx+GeLGhA6YnNgUMypgKlCVZl/9/IISzsZt7kO5dYnAULx/PUObm6Kdq
1emr6oMzcs1f1Af7nsWtM5AqXgieWR72mfgCBNRZFHe4ruKA0/ZY36FBKoY3YDMgG4VtGMGODjtg
67YnnIgEJCpQbyDOBdmONYFhF/5STqjDQv6SeoI/WodBEq+ou8krTLKVBcTBXBLESrFuzfSMS+1f
nfwA+7SD3wYoqb5DURr+b4RLeEUzyGzJCoVN6DmwUQe5/JBF+7zdFtXZJ1+SNc8Ro/HJCi8JqFh4
J3f8VsAqe3i2xATjxaoxT+8Sd6m68+2AmQQKmYMSozCkxdDqgVKymVYlOMKJuVUJLmS/HcMVnD62
V8TONZb+Zvyyp63Bnsy4yt1nIg+Gz9h40UcbWW4auXPCLcHOnAngNJXsgpdcd87FmfLAegsfHB3E
JHC8GvCmCf2OADRs+QSk5vyddIYnP1ghL4KtSRnpHorOQ6gEoTP+xXBlYQZWK53N8tHjz4OwJrHv
XuSrPFsD3PJtjvEVlw2f0/bJ9YjEO5HEBmYofovcB8e+8yfrGerE60qFT9Oh4nFCHSL98kXZ6vv5
OqHcnYG+bbon8oogPt7n0CJzFxliaX7Zr9gR654+Z+nSK82sK8+VM90VpFOrbchyqX0P5xY3t8U0
Hjl4wTutkMZQreNggxml/+Pwgq3FsCHzPcYvOI0oLyBwtMgRdPHki7UbiGoo6Pw5lSyTiBQBQuDX
ujn3bwPwT6IjF2CKiV2kpyOSpODKUbgaxFeCdSvahPBoOGV+sJRJ+K1LOjVgL1I/qvVd9a/4vni7
iOZmTiG0IwUgH1KQKLwYcK7N4OSC1Gi1k01e73QGnqsLHt7XMLx32UeoQ+RwvuZQHYD387FGQ5jS
NfnNc+oeiqazZ34UjLjkzSpuhnMZ44dSrpLRG801IyHJ2EdfNrOllFLgwA/PUaPXCybk+Ez5NmJ9
PmyHX1BmnGShs2sqigT2FD233vMxKZM3Xs4o2aNJN3fbXGfBiaV32BxyeFPiI3Y4M31gPgQvmP+a
RCP8tLccbZEX7VXlfCuXRcJhwGrS2c4O5EiTSz1p/zqX9TX5mgsI++4bry/5xbm8JT4UE4+PMNSG
Wr7yZdjmna1dhEhTRuN5pmGB4YDOghmPjPJsa3uYcEhdGsn5JCJFA4q1gpnDD6R8a4gFr4JaU2xJ
ZteqbVTfGVERDcsn0IF3o+DXWXCmpGw4h6T8LMZPAcoPXqy66miWu6UgBhlvJPiz+kh8xjRn4ECU
WqVkF/v7EXucwadiyfdStVuwPMOxRPDXlvVAgcVlQw2Ef+UwAoZgZs9Hxt2l1ckvzvzAonghBKph
pyPnZ+Me2nArcFv0w1I13vhLEki1eMvmTnBNGEfNKMnZSfR+5j20FC9DTRjuvoK7bfAkRLAR7nyn
ROUGrynUIbHx00114c0GUVf5Cyo2w50LZGl6RGnyOJr5uUG+7CDfzD+ja32nEJAsiiObmCmb3gO3
zKK23pPsL6+3rDdLxif9YSYM5WcZH9PhYbdf1fDo9NcAiTf/YJi6mDoWtHoEax2tamDt2jGXo9+y
4PMayYeVfg3hs9N53ohfya+5w+7ej88ouTjzsBWjV9G9gQ1tziZYUHMxR58xVU09H/1PEMJEa2fY
37YGs0r702lMpMHbXaK5aJwNFcJNfSyrb6difQCxhicMS7Qc3wdqKz4FvPfZgaGsq+xoqqHXjVCr
D9W0NrQ/hW83oGtrtH+pBhbQ/tbkLdSPAGXabKMJZuQej2hebXkC2/zMQRHLk6rtKVjYXZT1ltzc
hj/CoIEiEPbRRG7CRboXq3o3EjbS2VvkI5/WmL3lT2VjpDj5081uvtrhsyCRHg+j2JJR4DvnwL8O
2muIpp5ASoZq309McQKGd9pJmRf2KGqN62BcQan7yYNDdb799KNI12N9LDT6OJetRLYUIdBpVAzo
BPq4jfnBZiqTXDKZnOwt72Y1nRv50SRHAbGdhRB+B3bR0jgMgUfr2qofqfGbx5+V+RPxYcQ7hHQe
LNOx8rDFrEwsFRavnN6jYJUkHzIKgmuzwEbEFwT0AV+1fKFCZtEEbh3rEMlJCGgSG+KvRL6lviYU
wIk92NMta/LGthEsQb6xOU7T8Bqj5Vr+MsPLqlXuykcWMNhJxthcRhe9ZPvjMUHKCHNsHeGbyDpu
ps+TO13b7C8hBnfK1HXZI/eEb2n2MerA+eie+JjDKt5Im6KB+xHZaQos5rVquNDB4qRawq3Qbsze
2BkOaGcudLMveetjrwDr2LsBbALnboH9ly0SCxMszfAmQUPMAqWMBBEHFI8kzybrMP1W+Y8Et31X
rb8H1EIGBWNhkOcoobVFQnjI/GOe9+LMSGNjM2dDa4TM5LNMEAnPbT4i9yU06hVYj5VB/zt8ZEnj
1X18mVgfgI4AkBKan8J0gR40Vugx+Ye4VTJdQV2BlBBE+hbPsf1nhy+OYp+NisEDoWFhUW6iEiiC
zlyAvjvKCO7T32TGt1YEXsDlGX4mBjw8dJXMfSNK1Mv+5odEke7aZuTd2T9GBzy9jT2TlN8G6yIr
JVt2URa5Oy27GjPPH0Z1dn1n1uVPWV4HnpsxixYuO/D1UVe3sl8b3934qzBoHuUR+miF+jtwRago
k2nl0GKZGO8BzkE8zf0bOaT9eCGRimOmFVwBLnwXAGVc27P5Ykq6pe6ei/q7wyCv2c8OwRQamznt
OHtotWmFi/xbCDJO9hj8qa+DpU1GlkKtjL7Vid8CTL92dm1y5fxLXFwanJglokaDSNrSiKjlNVRu
OD1Z/57B6pRrJc74wnRp4ekR/DZw8WRxT09qQvtlH1nqRT4BdSqHrRgZ5g5PCWSM3o2dAtZ17V/q
TT+41fIQxl9a1e6r8oZliOXGpeleTS5Ipml8AuGvMxRsl114jyCRSRrkyv5xjX+hqS84a7i/M/2W
u7uCxrpCO+r2TveMMU0JPpiC3tNWAO/x0d273R8k7DGE1+vVFDOWBru53TcvSQfve68l7zhBhbXV
uNo6d9cjVvVYPP2/luYmeU6YqnlLI9IQbeqJXh2WOe2siCks/Ev5ZYwHAGCx8VfPsrH6Ofb3rFk3
yt5Csmlihc+9uXXY+FlZTB0QbBTlk61b9kebX4X/JQaRFl2BqDRuKuUw/JLvixTDmQxTk9ZO4ynp
8SwFgj2syr2o2oeaoWnEYE40dvYufvzOMhOO7hPrmsK8+1Owc9KGzQSacoYM5SGgo+jL+lRYrFRm
Xtt95bzDsf0Xqo/0hd9T909o22SquPG9zF7r4ZZXb1kPdx6k2jYsiefGkBCzEawvUIUs2OfNImXI
1ACQa5qDVInaONCOquYZdA3rQOFSI2dckIQs4/cm/SOPs4ASNO/jquwul4xzJbKcrywWxaCuDcfd
OCbyObxySroM1V8k9DLEOD9smjqYpVRvavavBrxRo2tIeiLVf+gGUBFW5JhapK9J9SzNg1CvIv8w
TQwcP03+EQ5vhkXbtYzYr23/NdZeVTZDeqrd18ncqfB9nUfpwAr0tAZVY6dqF7BUfgQypvPweSYA
a3QejJoShCrsmRM0mrvhvOMHhaO/2R3l0eizP3goNRghE/jU8jkRtPgSui8Nul4NCipg977/SHDq
FMl0jli/ijXiU3cFmctAC+XN4WpRZXdoxPMwMd3htVOWdXIwxp9ZfqKRPKhIW2xj2qT4Hfm5w/xd
uLfaObIZJ4hRz1cASnP3Y4yuLUPfYdVFK818Gs1DNDdWLHjRf0Hvklp2jbVrZQWLCgd4CjT0jCqL
fGmOy4APdQNGdfpRCUBjZvrVZC/w/cEn96+u9qyRXsEQBPhehM1CfL+FABujwMn1lO8CB6QVfGc9
P/Zo0+6akPKJAhdXStZ/O4gqEZsEN7X4S4Yvv4es/y/k4U4FUfHclY3O4VbgwPrXTp+5yfUVQeqj
fA3tHQR63vC++dXSzy5Wl/F0YAEqjT/StWwevBcL239QFJfai0MUu8gvuvqhwlk0p5MDrbAPEThf
ynlSbWMCNNaGi91HXffWym0OHUBahcGiJbed/DB4Yhw29baae+P85x+zI4b81FQhxx/FK/GO/Rr9
THc88LMVA2ra+CJeRcU6in7q7iVh53HCJF1brHNd6Sqplfvpk5MCRJIv3pyRD3x+86f9SGSvYDPP
k1W2Cvmr1JwRZIv0oz/j+MXRkbnR33RAsUHDvgdw85gBYfeuKm8BIkZeXUznqlY/3fAAVI1LOWoG
+JGoI529kE10LcJ/YbcPYcfoB7DRLsx0BWt8/NGhqaKPh1azgGtUdlSbxpeff0X5F2N39dmh/nDX
mwdFnCz1W61ZalOaW5O1m45fmhq9D3hhBoJilHPckLNtev70abWSTZFbmVNI/3b6szf2nfFqsAPW
BHdpPxuVBNdglq8FHZzI8BGg/VguIUe8hI3+GmNLUJUOYAUZavV7km4D3Gts8QOHVPi4U0To3W62
XrbF0sYhM5I+VT/T/F3vUVG7q8vyWMLXKZdJ/o/uBk4E1yn+AVsuHWxXjfULB5DVaFlt4vFYM5M0
WQOpObdyzVMdRLF5KYx3GnSXLD2fdCl7TQ6BZGbJ7VNV0Hox5MwBTc1OM161AJMYKXrlkgeurn8A
giyAAFDFN56mHot/A0hMYwupIHcIclKZn2B3AnW5ZKnO/8iKARy5yxrag42FdSfa5TQeOR0T1RP1
e5u91Sbbp5cWl41y4qZukzeWZhLtIxyBVDJlQHplP2HpBAx14ncYLLS3mHsw9xYFaUUYRNDB68ZZ
CQszCVARdyMVUByfd8OcZ9ZwvxHcJmJMiD7H2VGqjKCmjUDNY3aS+gB0k5ecFeiRgJP0kjp3oyh4
3V/NfQLwcvCbRUz7rlMiJpzwVUrpTOwL7YzOS6EyjRaotvghoekZCCsat4Yvnz2HRypogPkkfBoE
UXK2uwaLyIO/zinB4+HRh1TpmwC4gP86Np+SIatwP4YwWPrdhYgKcHtW+l7b83BEufYMyDoYKBAm
XPNI0oN951hQm2/N+KX39h1KWupGX71JiJSJfgsi7BkMqah14v7dTK+wn3rlbrTwacMGCf0pbX3p
mp8ZQ0HSNADxsuiw4fFCyizL+GGWXGjjw+FRjF2fxWVcAGlNT2qj2TzL8kdW2xYLYEhlBbKOlTKd
oCn5b4zfmhy6XPDjRIZnCaI6eZVqey3ovEpApAG8uBdaEdJPBI96zy2TJAbDafQXyNpje7f5jCQ1
kzjoZnZWLCXjbrcmvqNUVgVBBr3bwstMOBO4nBCeq2wdN9t22BFqvcgGePN7s8HLHe5ioMndN5wp
r7UwGfU92x04wmrsEbhWK4CoCZvHtQL7EqnGnj5qlYIeJ1z+zNikypHyoxQzeMAYEygORfPKmgAz
c3IaBhUwPzuKFmIk3uW2PDjdJcOEFK4cNhfyAOcJGQwMhVBtzeB9NF6miXt9HlGSGYbMt0Vkr1ov
JzcMr3TyLvIftqUXksG3MRzZCumxxoQEh32xBcGZyyyaZXzdvwLyHWJKArrPu9T+Gh27D/8PZKxF
TYcEo8ZS43VR/rZcHIQOJbvBQQAZGO8LhlXVn9BeRSGpzXcoXyFJBmgbRFVLRqw11kPzxyzOlSRY
6go71YtUZm72M7dBSp2JRmTROqqvjbmVzm2q3gztOyaorpBfWtdBmZw9gZ6CBOhO6Kim5pkBRkru
KTj2FCdtT/rwZmJuSwkxL5p2qsOOJfS7PNsOrrZXGE8JxmKcXuV7ykPQQeIOz3n5kAlHMCMHhMYo
v8c9MJ9g3yi3wMeBlG3mn73j7AWAA+DKwEEJcGw9r7AGjEJs1AF7Qqn9G9TBC7OTGr1OKnocEiQu
Y6h1yrshIlDr+XuXOl4Xc/czuedooePPF3lz7sb71PtMjie6iOvU45DTcP3R2NtxsvJLw8tpGWwH
5g5b7towX0cEB/As17gs7PKVz62ufg5k+DosOXH8NBYeA0iixfSuWzRxCvgAVvZgdzxyHagv8gWb
KWtJpoDpoKg2zFpLotPBjTAkxRi/jKDbZDkiDBNEGxeC7b5HJkMy2/ZqyTCfTqcQSFPWLY2wtOCZ
iBp2DQHUdcgNTV5vEB4VjQK9orsiRU9xQYgWfB8xzAQktuRCYbGUHO218lombNsSI9cC1YTcHCKn
5RXTRQfjBxQJxedG48zK+5ZPCE8NKpTDZzFhNFKyUqj3xQfUi3UomkPoX6Y+PkdT4qX+BSqRF7Bc
YGMUGVIcBeyQV9q214pNUrfEMWLK7zKvyTF15sV4VFj6GCxWNif0AjpfZ5VSGaYOTO1sH3Stl4kH
IqgL0ElJvLZ3vdF1voYgw9sX66T1oegD1omWfp8ec+KXGsJ6iKO0XkV5svJ0X4X1Jh9ey/BW0Diy
AbvSUIMDpT6G4bAdW30VFtQ/cxBbNn6NjvuVs+KSOu0tGj5r52GLdJPzClslA2dU+Q4asU7HLSem
86nUFrF7SXXte0iLtUqNXuJ9d/EOluFd+JBSknVDGgErLG9aC3C69Y99QnIk/DOxCUCu9RAAi19h
K2yD8k6RjSHNZ9sTABIfHOVOLmFAadESpRQsUWcm1yR5GEjnS+mnB0F0Jau+OImBHwbautdeRsRx
yVf0R2DpEfDlkAkZs6m07NghNz4mVcXc3udyR9D5RntngZDT9+xM+0lv8GgBZ9DMix7BrxLKqkSP
Kvx0H4+/E7M+mnZ3hOQPuU2j9p06yMzMC2viAQzlpQI6FBOXGzjvFVaNhhdnrAbKECy9VfwFYsQD
kCWDY2K/yPTujLfJZpzuU8t0GfULuONKUArYH2aFaBBDXaB6ajrWhUA+GGaKvWaU5wb1pEFNkvJh
JBM5XFQ2CglWrKd36M9RWniSxy4qEoI+Rga+1YYNyo1aTjirAlypLX2LgXEk8FSbpQuZsqJC7EoP
gz2cTk3J6n/2a6v7cVQ2pimP5GMh06tMCCnOZC6urI0vQ3O6EBDaYhIa9JyPr7F14l+IcDQB5IM1
2bHnafGRRESu74pa/RcWXE6+ulFVGmEjuRnBAPIxfO+C6QYO68ljOShfUtwbOomiMwlU5dCpiLWO
Nkovmbfx1RHgW/j0tk6gZDDznHuULuKzeSpr+CLd77yYrs1pKaFBcB0c+EmHmxHucoFHgpPWH+5x
il1dI25invgIVpf1nJX1aj9ZsOZbd9XPlyvM8959C/GEjSNu0BHCc9bMSK5FaUhG7pwx0tkKHSCR
8ReMiLE1/tbw6UChbxlqAldcjTCohYRnSbFt1GQNs0Cegt3Xwf/FbaPwcZ/OIUCBTD4Au1WMJIOT
g0DZ9fCVYMyMrQGC6ZhyCPYxEr6NQ4Kxs8oM14RbBjeBiUNzAAv9Yg3RzcEMFdjKa+7MBS/zoZAm
LcJ6lDEDbC0YZP2F/bliVLzW5OHkWs7WQ8Y6PspmbP1CZx2SY2Po26BnyT6owQqiGE/2Pq7i05A3
n4qhv8eQlnteg8geaI/FcirfwhHHvfxVgDL2NQD0ISdu7skuIW8UZl033vokWwoaB0kpOs6zFPYA
civ2NGj14O5W5SwZ0gOE+II41JYiTVdqgJOXNnhw9nqurwwr5Iw3j77CHUfeNhE2ivNrZeSE+fQV
9m/VRhsAmgQOybUBu3Cseh5CbNXpytbA1vM9t0xle6i1BTNkw+1WXaI+wz5njofkYO1cSrScQsT4
aSsWRUmCqiXDq8K9NE7y0EZ72epQOFAYW6PFPlh4odY97cEFmZnvfHDI868AeEWDTiwVIi0MdWfy
LgL34S5jb8MieqbVl4DiEVAYWLvTNsVWODw7jGglxYKOkJojXdSVTaHOnhhufAs50QifXPh0x67n
iu+Y7CGcYDWt+/+ImeJDx/VU1A7vw48ZFh8DKnRInrMJ/z7mhh/chJJLZfq2DiCZu459FfD/2Fxd
RDj4eiVgYETNhVdV4bWPu8Yz6hO+hix492+5iSOZ93sQwyNuh43NrCox1dUo0nsuEOvpMlrrTRP2
XoN4E2GACo6ZdVYNuS2s4dvZmQqDUN61lj7WGDCtJNximE39TSe+WyqekJNd0X/7xrpYKomTVLVq
b5zHwTh36P8O/ik13mYQY11kOpN8HUiKnFr6pgnCrZ0z7OUCRQVf9vxt7M6h8EX6B8Xf20R1rcM5
zVykoBbgf8KSFZwtietBh02R23+qxvqLQCkEHNjSE+XGXzZhjfOa+BmxX5Njb9LRj5MSi4WC2KZQ
FXXMMwp0rIa5ShvLXc5ghfHDCUzmrqe5U5JhX+LqMQb9KgNSlyIBsGW4dp12lhbZZd34ZyfJc+gO
6ZjdZoU7QdVv2XiM4JF4+FTAM300me4pnfNZVw3+c6aUqka1yV6/HSEVqyNRV1QOyrXGOAZMaE1f
eW2D+lSP6cEqSxgABBtw543JeohBy3Be5u5pYr6dsUi/kDAmMh/bFyMOf3C3LlQDNYkPleF4nAPc
3bMZguMi0jxfjxhMsk9Do2WOEBC79cCEbNSCYygojkIl/+cTGIQGwIuwTbHPJdN3ORzbJjpLM79N
E+KNGa6TeG9LAau/ezrwLRBRil0XF/sO/1Ybb50hBxwNfNmk8tBia6E6ZCgVPjDfAOiam73pqkY9
zPVSk4OAk4ckDjhezMuVm0iscxYJZpC8NSFST+Tbf7EMj0jsWnDRwWzlLWSawsGuF6J2Q7tIG0/y
c5nckcHw63fXFr2aE5EsvjY7iv5kKSTQYMaOToO8WsNOjvrSKizE6+9B7ZjPT4dex9SKBtWSTKWo
DDHzyLyl6EW+Zb4lcX+wOsFebXUNeVMik2AognDImZ6ca8/u/qLg6PRL+YVL3PSpvQ1jIzhC2INe
y6hbJ9qt1dikxl/Pu6U7wB4UHffLq52dU616GSZ3X0ouYAMg7+gSfgSR0dR3Yo69xjXHpZhiAx98
8OOhjbM6X7HzuxCNfswL3PuBIPoccXAUW4PeOmLsaTjDm8v/F8rmX2tgCMF1sVZj2BAB2YRoXTYh
SsDRLkluE+FsPZnp8CoWVkC8I+25yJcD5bSDNpv4q7IdjiE78QMqQI0R1o/KRTnvG/vFUodzM9ho
iZn2gQwkJLzvrD4ZWvrrF6xO1XeTG2Iwm1OY+B+hqH5U26AoWggGca20FxqxKp2Dcm205ICxA2cA
DYO79hOo0aEQeCMoNZzI3Yg6x8qSXVM9pS/yAiUGI5FY7zY8KdzuLXYoyfgkiIoPVjLaUb5YY7U1
cuucSEKbaODnAiREqMlFd+nN4FME1q7Vu1PXNWQ9/Bp6d58mLL5+inuToIcktYslW+SA3RXje4Qu
TPxqcS51KpUoOWRzFZ3700YywWINeZFEGAFEt6ZZ0y1sLFIA1cgJqTAeTZYvNbPa0PdDROPIRm8p
w98Ob5Q73v04eUGu2GhMASaEocTwl0MUboEIkCQPElxHZooJAyiCGGdAkL0bDZSmBxfzKueXQnBj
WNRHeAPbdCJllGjRBIdVhq3ZT05DKH67qjr6BiIq2MrGCf+CFlsX1QCGzUF5xtDhSZoAJ4KnyTXH
ckmlIyoMzDk6TzUZuKxdhAPUD9MK2IE0Gf2AmMzGZRIrKd47YKgZWkkwcre0hWchn0OxOEQD46TM
3+Za8YfNQpnGhwbFvHbrbaV193oayKaBId0fqRAuhhM+TdVaTwADVKYJNsHUiQ/kOXmjhciscV0X
uBGh+46NvaEvWZeTvREq9Cu8M5bL/lMa49HwWTFVN0PAFihenaEKfiyRv0yglcnDc6TEo8PPHAU/
RQM4uiVGM2OJhkX7EOuR0P4V9CKRbl7T1jwVpXG2VeVQG861GEkewxswhKgTzj+ntf5RiLxW0dFp
8exP+SmbQyilc8/zBt8Sta5KFmvrO7fcHsh1a88O48xunNNN/saSbduk0HaAdbdNmtzbsX/o1NF9
D65a+wKFvbNs6A4dMCgAzC1YwE5b25IVNoxfBs45CACbzjindr5RlelNcE4lGURDvXwfkDAtun/h
9KTLBt7/2p+TnUO/2MZOyWGLWKH/07UXq1RhUjKysNtdbwma1egAE+MHBAOlDnPjLsegDjujQps1
YvVgltE6jpiG9vU+nmlHhX4MK2urTKC0M0bJBp8F4Z6cREL8ijc5Kb/z/YtvW/IYilQ9yAKDYaDc
VJ8miPutUkHDdtOXahSHKOQLR7q9Dcy1BYohIcsGnOyhKnCl5vVwmi4Zf6wK9J3BdWCgtYwjnmw+
zXH0WclyNfGnHByNjhSbEO+Y7aLdGz6vQl1nb7DhYDW7LE20VUbnbBK1Ru5Ar/lMw4daXZmFMixr
De/YiE0G4ukRvlO5pw/8B+z614VTdE462q7UGUm1UqMTMFHl6pf5e6ozXUtxFLaJDF40ayx3YQn+
JMmQNZqmc3E3Vqz8zf+q7aTHkgTaRU6BRqKwYHsm6LajPdycsNLOQ68xRG53I9s5hTGhGmqtv6hU
q9w7peqFBgDtPLOxPAmtWas6jeOQQ/BCUNtL2BVgoMb+xHcqV1XNkaJ0HXvNjXkJDJREJWGtx/KJ
deE3vBMWhFJXFFO0LaAMyOzlf4SY1pXpOqIgXqQzUayvFUlMp2R7YGZwpRq6RwY3cmkplXXSc4Qj
J4czN2XBzizEXY9166TO/wp0ucv8oNn//5/GcaU3SXPqsi+buKBjqvskfM3/0vGollXCMpRizETu
sTrJmfVdKCEpUR1Xi9309am1gATGcf1UdbicfJTtVTgxiy5Ef84h1I6kcFzs6SeFL7OYTGs85HmL
YR4jfuq/9laHz1lr6SlImMEDCy+lBIKF87lnQODaBf4Sh3w11ifSrla8YJDm0R613fybc/ioD2Vy
LjkhK2Zx7/xQ+y76/LONCKNJ9OLdtlpkHK5hcmIrlR8y5bvE2QRi2KopbsYGFcmY1HQXMyuIa+xa
hTG+6z5Kd6M0zjmOwmCRRk574iPlWBFaUqZ2jwJ2gQNNXisCcZBaUkJo5U7rTefTMmCup4Nbvoy5
hofPZhkpAK/U56Z8iQfHv0mgaEWGFxbXiPDy+bdKv7+Fg9qfJ5tkQdO29R1+gHSVRImBqUseKzrf
yxjF/W5yCVesGqGdiTuBlWgoK4ULYstphKe4rSDcGLhsx3NlcWcN6YRQ1BbyIVNxVDpAlyaLjE7/
mwYTx78dqyCqXOgo8eyuswgCd2f0gIOKrTn0JULqyb4IHVb1nZEhWsXkgoSiZllHTFoVgNDbmxKE
FU5wHdsXXY5aae01BlaGEENhnAfKq1Xn34DZ2II2qDk7DdcDVTv3Z5VuC7tzPiaxVYtsZxANde1A
vj8dcC8gpheZReiwDVQXe0H3UF03Be1kovwqTvnW1/Cw+iY+FQGNodLRZXVrPl6dv3Sz3WDtHSZx
ZDNmwGZohLUlGaHtzcS4mHt1skVCq9wNnvU5rE6cQtYAKd762Z9o1NjB9iwGE1VUQhodTw1rcrOF
c22jbGO3Yk0fhIJ1x49n4IJwTc/UNlkOs/Rbx4SMRyZbm5M3L3SgIIBWiteGfWowddt8IQsT9iBb
6oJzD2SNwMaCSQkKCD0CMdJLAPeldkoRiYP0VsCjwgjAA4PczS6BDM4RS8O8JmLV4JOlCkNkwChT
2++h8ZqQTO8098J/0Lj5GZrJnoybVrvBG8InY4xnevU82HCJ+9ba0lcYZtk4YVjKoonDgLdd5dYm
jmFtMI5PWbcg2wCEvbLtrWsQ/vrRK0kqcbGNdF4nFDN07QXrDoxyGE7MZjzcdfkFJQcvq9SOGfvT
lNuTSYyj9a2Lx6i+DMZdM+4d3AH1Y8Tgpzn8YbyiYjvuMftWIEX0f9AKsZCQVAuFiBpwvJTVOjfv
avtM6XeKSqCFoWNyx4UstbMSCJ9yR42Oi/sGAGcHDGhpvCW9x+Y+G+EgSVhusRkJXfT/Jw94CEDd
lsO8wEHkAd7k2IavtmE6io7/OnrxCznnG3PWxdnw6uZwxOpntpUAfZ/w2mGWWKq3uVP7E4/u3X1g
mmOPazKWtv7SDAcGCsE9uCNJMIFjacMBL6ntNJfPl80tsZER21wZNQ/QZDai7Nmyz+pTsSFshmey
eZQ40CRCENCglWsbC0kZHBnrbNqYycbB9x/tp/6qvGE/1Y7lmQmaW2FTpW9ZJmfoR9jhTX/cQ3mf
Ixn5HpAmWJtmOQ//Paefnu5qfv4uKle6ddYhNFsrkiqcf6hf5CkNfBus1JIxibiAFwi+C3tM2BbZ
T5yuBXgbH9rUESOprRzD+Ijtxy1XzAM5uWYfb3GL3RO7AGzsYofEfUkeDWvYPCL9X42IQKVxN1/F
9/Td9i+1siVe1i+eg7FlBiEFT+2hSi5IRjkPmCL2vEERDWazpkQi40wJDi3bQsGBvlKTFxcTU1b/
OMYLOu0STqgoX3r/kWWPdHwUgLOni01cbrJllSMsX+L4KaYr+wVBuWQVLvRPqLo4tEYm1gzDD2wr
cNbMxw3BoKS9sJHN2hpK9QLmvQiuYuxpBNe16zk9H2umZbh62WnN2chwML2xKfQzKtum+6cEH31M
/I7LKBDrbpPyBfmL+OUFCOREJK0yzP5B5xnsbPpQsFGjN4JTzVpeW2VjyEfdfORsZherPjrDG23z
Y1AQovMqqkNo78mt1fzD1Jx1kk1gPsTMA9aBgw0UaeE81ViZb0qHIgFTff6G1WhrtG8C27jLQkPU
HyOxBue97U3+qiV4KEOQ3nPMR8cb1X6lUrI1zsns7w6zl4HoG5/yLwy+deNFxE/D/8pDrytPQn/t
sIwk1hqAdp+teBSHHKGj7q4VlGcXapUFs41U0/yRKY+x/4qVLxOz3RgiPesffvzGiqN0QDNymDtf
leBcoG5OGC7LxlrZyMOIETyGBj5kPmkMJKmId0J9ndp4nTAMjnoU4fwA3zRL0NCw1PxH0nkuq4p2
W/iKqAIJwl9Joph16fIPtVwBEMlIuvp+2F2nz+76eiclzHfOMUf4x7V9I1/U395YnCkw6Pp6uEpt
AQxxCI0tjr3MIl05bTrRygMuKy8+u43pCJpE5qqsnaI9z6ylVRblMxOGboRfSzCyoFfp/X4i1tjg
VwTNmX0O9QBwzZD+cIOHpT1JmZ4sWBt0qu1z2kre5vkGnIFR5YWAMtv2cw+dIR+BSFcDHRQs9sqC
q17TT8QsLw3g88X8Bh54rbHPu/Redoa/V7K6XbD542OWqFcjZGWwgY1Fh/5bQ6rn0Pb3sDNgWhe6
+2RXG9rwpiMiQPVdQ6QPMbcot0UY5oiqQJgB5swnHghAaxz/2INO8bnsJ9VTcYMyTc2broi6SP6K
+SWWzmn1qMcNihUEoYhyMHckYmRRDzsQYEimTP6o7aYdLDg3KkN6pZ8WQ6Izlkq/4Sk+Pe8aU1lC
KM2C0LidsJ8cV9eJvCxwF2iY+DZNqqzmb8BCVxysVljM8Tti7riI1/KUoHu6Ko/iV5+Y0BArrTJb
iuwXUnKFhNdRlliwb8p6b7CVANXJ9kFFAt15EmTMuY6zQw2r+aV8GyXeGzxlIzcngG4r8hfVHCsd
4aHCABpPB/wq2Ia8S/vN2zHqziw649+bkUbK0qG4J5w2+TVFi0uCBxQIkPSqBHC+B9h/hBMtKrM4
DJXBW/NJMsnX23srYnt8y6QTWKasY9u4UfiONUinWDoZ2l+SOCBh4BOaIbFBtyk6s5dNn4E2lw+M
+JygGihqSPBZeAFhdFy9Ihc/VOXtGzoFyiootMRF425BSpG4ocNK9Ra90iNv/BYdlc6xBzoC+knR
mR6NOaZHMlp9mkILV5XsnxkKvqS9akrkbOJK8maEx5nsR0QID0jGyu5H/cEwIA4ooYtXB+OcZeYk
ocXwibMR4g5BzGDOJdR2JqjplZh7LdthzXuWXg1/XLQRBOtwr3WnRxg/Qg3nBSfWxDIKh0BNwE/M
vhJTTeD+mQ1XyqbFfQEc6Ieo2wjPtVBc5HbD+i4U1mYACPgUfsPu42l8xOo9g+w146NBgGp1vK+Q
HjP747sAfaDUFzLqTRk4Wytpk7j4kdzaKi6ur3dhZ6GO6RoJQDT+4hu9PRyQHJfcOv+A0i+knyKr
XX0bwcVN8i0uXpjEm7MKqkso34DaEEfXANI5tM0AVSSGtim/Ge7zS2Kd74sxFYxVC/uqsVujXkAs
meqNo46S32a7UjSWZY/OQYEoR+zqyCJ23mPvbvCExFatxScRymSopaYSXDnJDPVby6cjmzBZnJGh
htXZnxZcY2zfB/7mkjX3nOrEA5FAUSDogiH2s1WIL0Pgn34K8V1vvoZQBa3mxk5+JCQGxXyEBM/7
ho/Qao9s9itkkxia77oYXsJvQHvWRriTVFpHvR2cMsQP2g1Fb46i7O3OQ3de7CIkPuhlOyfvUftq
3bKt2CRycNoASKVuRUJvxQj4x3r71jnbS3SRk6jqRWgFHU+LlGc3iZLgt00iMT4XoCmdSYCGH6oc
1TsBzd5wVhnGDo70Sz3mQLGKzTvALZojW411E7pMbmyRc6Edk2/Z+bUftu/N6zSuK9ath9JEDY8l
CbJUlmgsXgUfFwWGVrRNIvgHf+G5CBXA7TsU9MLYoK+DjNyu5XQ39lu9uejRtRbP8/CizndK8zOt
gcX5tp6f1PBCNkza7/gVirhS566oIelE6uni1UDGNsqFJtul6PR1V38uo54TLvuk+k8iD1wQXqbI
5u2fswfw4EQqhO1Msjst9Wy+laI7ZQRPYxlkInt7vL9qdu7LJZNLEU1eH+uO9iv2ZEy8tKWaODNU
mSARdplwsVENuxhFv5OlImLrrfJpLMw+kPDwsD1lk/1dE1oVPfDcSUFJAOMpauHzu2QvXhWspr+K
c7FnqXDKTlA9ZfSLj+i7Pgq32R/LoCRzi/ly3riIDNGhGdjXi4f3M/VQzyi488hsTuUfBio0OOjt
ILa+2Q68go0ircjGuamNO6QuhgOMXVQq7d/xK7r64L004ONsXxmbRvpowyPJP4a2RN+nC8TXrBXp
jJIWsFqQ/iK2pqUKZ1X5boilLWBSBP0dt1JSKpxWv2jSAWkHIPIm0y9QSWA+wVpX5hg4Pu8lL0tg
XDFv5bBG91wxHUJGVIHkwFfMkSk3EfxQ8DX9OuvtnMj40sKVy5jvqvlXK/1wbziKnvOPUf+VG4jZ
64gICeM4Zhel3ss82/G2VFdK5zearxSu3pGvuA3g5gX8nQayMuO3AlePssGSmk9+opufo3YpAEkp
m7T3Y3rjDl+i1qtoJVPZyzAEhmsKXghvoQIbBg/0ONnppaiDNAwwn+TKnt0ZZ2lFhCBaBekPR0Bk
YGIJ2LyE39NjaiLbSUR3aE2RFCQJK+yTTZQMzJigoKHEzsIeY5LmHewQ9WQzg+7DyQ0/oEGzjKhi
OyRIqCvIOF70dKV4z+8JidwubKQ6omSX8FQQJP/2FEhk/oY1859LCEPNaGJK6Gb5Ovvq4gUr5a/a
Kz+zVbqL7vHudQmrqxKY9SOeXfi3sWctNbFPPmBm4kT9WY4W7nDYeFA4swh6YmtDFeE4w0gzU/YB
t0OtXS59PD8n0NrwlAaOxasic+T4wSuEsEw6Da6yEej6Wih9FuetFPssfNrvJ/PnX/KhHNRqOUXc
fNAj8mwyycJx5IVhZ4FeEjsN/kkgA7wddkhq5mi4DowzipUp8k9FsNi9gpshWJz5+XOFtRtWcZgo
AgiKz9WAuA/PDeSPMB4mIZW+G4uDxiGETLmJ0TSzVByLjWRsiu40h1dKnsAqiSQGTBEqbjWY2gtk
E7GP9h7OqYpTXoMJzdQDsV1/0WeHCHNAM8D11DRzQ1IScbGnNAyAXSJeFOgh+f8M6koMl2ScuAcV
ayn+nZWHKoB2XAm7+fNeIxoWN6Ru80A8ehymQSYnwtGsx+IqeHswrSR8mgRVW8USO9eenoFZRv5o
oEV3BjdQGF0DbUutDlYKESmPQWPlX6k8jAxreFC3AnC2L5KxMcLFxsJw/pAxfMqrylRoEfFX012l
C70KMsIk00M5JnCISAyuc4pXBFfhDWchTTXUYRBDjPFUwgcKORfT9tJmn2/CMsLyuwm/noQVv05t
AJOEfXB9C8KN/MJoAN6URahthitOZ8/CU87WnOZThN2cvnd5sn0pyMldEB053YSEkWputiN1Rnzt
AVjANKFnMFMzSyJ+gKc15ju0fnAYkIsbOKu8zRexklg2hjyDk5QAmENjTzKpyH+F8hA0R0ncxzJb
eZId1qpgado1npdkYkJJVpdh5T9LjPubTaCdEl6nueolkYd8JEBbB7Mflyo3EnalBoTH64bAWo15
cVkkShB62OWr5OBGt5lyFgq08dte3Irismcf08mfTccBqeEkNztI2rfS+LWIJBknR/kcI1MRN4x9
5YzT7fHKP6tyQ1R7/vTob5it5zVgGn67+i5CPTzsZ91d5TwH/UnzD/a6POB4Tc+ooAWA0g7AReNh
oeqm6oE9z8Sb1+dQL54ewxAgBD0tjQxdLt0rgohskPCc+OdHQ6kJsXuJTBVMHeu/0GL3Nr2FGKHg
JAo3Hk9OqgCCu1e8lrDncZ+qSbGmJuKHA7pD10r3g2xyUlXSRHPydhanBPpwlEUcjq+EKxtsAJhR
48IcVtEVqD9ZdZaEjRC6RMgI+BzAQ4wzVB8eEq1gtFPDJHEIwTxbNOZlbvpTWI2wH59Aps/4iKlG
gtPtawmPkMVhgrFuYimJJZU2iUkD/nbzVTkMm67ozffgwjwCzBx+qfuoIGPgLrwxGvifNuJ6+jCa
MNwJUsnNoaWM2adBS5ksyRTESYToBu19LOUVC91FjoFlCu1v2QuPUbbiYZn0tgF3D9issOaIm/gx
vQk9JzRRzVk60VHJagUYgZzSYSe+AlgIcJLX3Hdrab2lz1wcHkrkPeoPyS7v17JmZ1bTZJoYa4cv
F+56Fy3Lbhlq+1j4yyjvWn5p9E8t0T5edPD9+KifLjiQLIGnIjJdNnT74K2kvS+FV7Xs+hbtHxN1
7s37j0xz1dJOy2PW70sQSXawo74oiS0Izu8ergpWOlB0JlhG22MmQn/L8/TKo5X2gzEe3wJwbtE+
kAmEcLTRSOiQ9FjrLzh/HJghymU8IzAnqrr1FVgtdKS0EJGtDAiM6MdNIGUEsPWxgIN+6n7r33Ky
6WheBygrdjlbT1KF3KRXhn4UZeYEzMO84cZBneG9xa1jgKJZ+GF06gtgovSgDW6A1gmnxIQaTprk
97PjjFp0d1DBe3KQruXghpD98UNhcYRTt2aitCt/k0O1M9ZQ4D8y7E1uzYkPxNEKG/2FNWD/bm2S
lomuMUcCZ3kpVOw6SDtZyO0+VU+6ukXEOTX1w1/XxYcu4afGDnnN2OAYousIDMuR8zGdlZ6UdWQR
vmENGl3CCi7dzufsa0lwFqCYY1o4DyJ6jvxpKsIMNnRf/KhVrm27gT1YndzCMWoR7Qbi/t8PbZ5j
Bjl/XTUt2IDdgGgSDndQG2VYEYTJpI8DYFXK1ExtPLQizNVs4pC+iT3tiINkmdP7SaLlmxdtyjtp
VFDz11WMZSuNFPRt2lNdl9fnG2iyVhlY3212T/GOF0RtopQlf90bHQXhFauXlNKADyK5HxzmXYOZ
Y856gXTJJBCwKqedyklKsmMVI5EidTg6dKuSNGw1sgQ3sSo/shc7MlmO00SBKRPMRkYITIMd7CTw
mGaoszDbc/kYPLR2hxeu5GTeYFaWvGg/Zxvar+AXiXuP4IRf7YBY71i3Am4XsHD4QCNWa6dU4Scw
JZ70xID4mJB2B2nXYbizqG7SCSpSa4LSAaJ4IDAvkhwiR1hPJqP5gzLloJlZAXFBK2T0L9geTC6C
WFRQP4dDDt3lpl3APSYmPYM92PKJQQobTR91BP9Hkg3GeiYotqkdFcyg+U8shRxU6cq2Xhv77mrg
8UrMuRnhGI3L6FWzVWvukyaE+M2vVzh8pvxaxVhLe1hVs+Nsi0AXzh42mrSYc9NYZreCvDRcO9He
wOQnhhiotehwr9Mmf1HBh7OPTQZG3eKCbR7me8fxB0/uyd9cOuEkbQuqj/20fuFbgT/glFAQC7ci
KfvfHBWdp+BpmLEdpqW4hDeXwUXZhk8lKwU+ByIUY4nDyyX8oO1jcl9lPgaoVuRPNsXB14dBV7CU
TmBj0zcyyAoxmH0XkQfm5WDcM5mwh1brcBLzpxBBQr8X/mFPfg2TgwK1GfbfVuMW4T83/ohH+sT4
OskEDDu+9uJ6BCHJ7TZ28T7k9OKXY449IbBLBZfqfblGSWJ8dg+OebtcgpnkD/0oKVb0i5J8AMn3
m09pXy614zTw7+HCy3iBUBMW+TWXl8ZZ3nNFDZKZ1tPsgZsgjfM9+KXAvldwIsVDdUNShPF6/SGa
mCt9cF1WM+x5ubSObta5NT8T7Akcy2zt4DaOVStvPVa3uJz5uGFLPzx6mFFPKU6TyQeYIJdBuTP9
CmTe4LkTTY0vVDp+PuYG0kE1lrxXtpKX26WN9XnOxUXKVH1Pl9lDX27eH+EiXPA6YozqpS42byZY
qcnpU1r9t+K+9pPVYfwH92RFlzs5h24wuN8R1EQS9cvLfNyfbSTu2L7zUA3H4cgyJ7XDD76zgRJx
MIMLnvs+J6E/s+F67aZUJxMy1Grg97eOtuFzR/7c1+xy/V7GJ1Lw5jgXh9e3uIqC5dwXt7Nji/2Z
hXMur650m9ZDTn7EWM7OfL7KB1+7wBlfxts/vObca2pDYcknvjSyDmiuUKUjmKHojybMl64EGgsU
n+2w0u6YdiIPSPF8nD4lPc8ycMVVe3vDojRQI9ravUdcu6CFElfTaoPnNyZzY2Hs4L6dS5o59+U3
jrJpP9UfVlNe5AtL5g0Ls0jBhhO5eAw2u81wCRLWYeAE15wfWDnySUjFibir/R6vJh5engcEFL6x
41DBRpyKEU/u8YxPPEiYJGKYy9sUyGSBgTGRxAb64wNdapscyGOy6Se15jQnYqAnoHcBfxt/F1oD
t/yTdxgye9o2usje67amteObA7Njxam+vX6f3cApsvgC6AyduuOBhWBC0sKBPhmCG6Xtm6V381lg
64ebCH5GeCnUFtxKY4kXgINxYWPRcBLixCT4HbPi2MwObLvtQHa4Cdyk5htHz4O+4SKoqDBW04bs
NmRE1DJhOmX5UX7NwI3O/U3eQVagieS2UVd588cTtxLR4Lgfec3OwwKm77d+wtDExPR4dux3XCZu
r+YGruTglrnDot4hA5rFJ/KDHjucQ3xMlrBBveIWXHgXQNqbM0Rolj8fk7s1z+HMJTdhod74QPOd
eGBeBVjibkm7F/I/QF4dnZWNqwkvH8MoRbPDTozie29vksOCeDP6cMTTr/FGP1XR2JlharEUwzMI
WxwR/0geI/iT+CApmD6C6qZ/M/XGuqyf+e3TLynI+Ra2L4ZNLPjxUgGfm81WMXroP7olzCy/eIri
r/4WfvHn0vML/O83DhJ8vCdGI+lEDX9/xc8rAE7Hm/iFybQgOAV0M3QH9/a7+eZBCf+6gxGtXzfu
orLhhhJigiblOT1N2DzvtXTf8Iun46SgzAlAd/02SEHfadOmNV+iT/B3ygaST8p+Zo89sR3a7fV5
SlYCzqksKKcCRadJLRH5yxbNt3Gq/yCjKjYvl5jhTs4LbSKR+xF8KjKbMYxbmSV8wh5wI91JxDa8
nPKXCFBbd7m1G1SIHKz6qXFmd/395LCRT1Dr2QJu84+33Trtt9bvVBbJLF5GY8c+RvimT9/Ci2dH
wW7ly7iWW+Ebo3r+gzD3QO+LG8a4TxMCbkVnQds+pQeA23WsBP7YP/MipdvKVw6zuflMP9X2qsH7
MlZSfJd4qENQa7MW3dmhd0YHlHv4AgvBWKn+iJcEMWBi7GomCkhAX5GlIMvP0SKYGm4/our0AH6e
r4RrPjexYpX8hh8gAvwgAK5puBXVwZ1p+Ci3zbk/MypBeFjJa+nKE/7eQ8uBDt798ugRArVgNmD/
XW+fPykq3sric4g59Dw7F2xshFXwv/wTtXSBRWD6i0YfWNsdeYbokXm9/uAl5l/zGzr57JPOusvt
/IBb6E7YGsf5Vj0OZBz/YIcJbRZRbguY8UDXRVADhH5Ud4Se1Nsp/bO38G3DkKzjRGmXyj5kWMLM
ZvF6FI9487Seu+YUs0H/af0I+1kQhvLAQKezbR+ndfmM4vGn+hF1/bPx4mPmJV/4fbkI6L41bL0r
z/jm9TVmvnyrv0BmzLcLSyE0IVQlNpJ0xOc7Ag9M1cHfo9q/HKi0i//jE0pzxwqQR2U6EqcfEdBx
zT7QuX6oPhv7XLcITlsStLOa2SmC5MnWjorwgrb/MxIc0q7bNYJ0zWNm88YlliBnaHoR1KVyAeSx
VDApZ4mKS9aMJguF3aSS3VcpKQokX1q4lWdXfh4tdyksQYJgCPGOqdvsaswd/Ryclc/kEk4YcH43
HtU/mkEBS5fkwWk5vkttMpL8+oMziNpeQCr+4sDCWL++K2ZvBYegvQQHMj04evDOX8TkM+FKMS4e
vDtf0ZnSHH5JO+JV8COieZVPqBeIpDUx1UQFuwk/4j/WtsGFBgx0COdpnNDyPwiPlGN5yrCZ76jf
mZ98UHFJckhd+Ca8MzxDmOQ2fnnsf1qPtYJ+mLbRHKt4ddiounuPjObXojozBuCJekefxs4Dz71x
ndii3X3NdArmojw0eCnP7GnCvRCi07uYmtSu6rRUNGv+Dcyefz33wQqTErd0x6W+19Ed2FzI6CSv
FVuFNmRqf7BVn3uYjWPoPmuPHQdGnFBgYWh7eCHOUpvlRDkslGwPCtLfCp+XPdvDyV1BPkTUxrCU
EfHHYANxWVvM/nqKAVaK+3wr2hAALOZI93lKNxoDimLlrrTE+vgTA1xrvArb5FLPIXZMLqskkfFQ
sii7RjtG6FFeavjEdpO96lzbsGN/Tw4fi+4rrBfVzKq/nj8VNoW40JDsDcklciU/gfN9lJY43ZOF
Z3ncTGzNEyf80DcTsya+4KFU+P8oO1DSUTIu44OwDZlpT3yC107E2tA2nN4nZu0mnLAbYo/TDYvy
43UePWkZwma0Ao+Uo6W01DTWjsvhIvvPz9HXCXPmaH15Abkj9C/fTHTEjeHlTH+ivyyeRGGHtcP6
tZNill2L7MQ31LYpLqFO9Cl8cxMwt4DKnNaL9qz64i86secajwxpybzNPos51MT7d9YuK7Z09TqH
shIt8ESZ/Raf8GlrgyXKluH0mJ3DI4QSzISHv9e5gqKUr+AjrClx3hvNFnVlB5XUyg/xvbkWD8XT
/dkPTPgeK+1oLXw9r8Hblo8ifGWXDsxSzHgJGFLsW288J7a0TDftGpLogCkLEJ+KRzRSn3OxVn50
SyA+Assmkgr6Naa8GANPLliTQ5s1tEtMGmF92gCR+qrBcVz5RcxnCcROYJeCEv2pfxrs4ccHQaPU
jsUIokub6VJhqNXBSjHzQwpdF0491rqaOT3K2t/0uDU7couWiDL/Lyn5N44D2bIguU3GWXIK46Eu
v2l9UNVDvDfYVl7eG0xJuHSHt8tJU24wQcX+N15hzvngUU1MkSK9hlnN9vImftCUb3nMX5GtrcCy
cUbg/CLznOuLeejkJTlVFBhIn0QnrDq38qJ9/FppiDjJxDnDcloVP5ztbu0mK4mHtFtAGm90Rwe5
DoabihxwnaxAyFg6hwv0s4XiDfKpv2aYoyGHcEd/sJU/2VG+0mO0Jy8Wnxc81OQPDD7hFb5+KtqM
EkgZb2c72hFJdcmAMEEGRqexqhuN/Oww9b+jo94ab/q1gTc/hpsEPdwGtlHHov03+IS8kK6KXX6h
+gJmUR5TBEtPJAGQQGxsXqjUz+v7Ey71eTz0h4CdfmP2B2p4sZztYQw5tBced89pOWX/YCtyoVqv
P9EPubkLFh+CLqxn0VJ6IEjibgjc+enJBDZ1FPzwFsOdpR1w/5pXvz50mypa1L/PxARVc+Zrg+9U
eG3o0lsZt4gZEB5c6z/38xsrWunpI90ATx1o8CSX3QWaS3zboavxoqK89+u7TMbqwXCS7Xwnw4L5
m/KteoiCbFdQo93qfNWAb7Hf4sWQOalwTITfjnQIw0UwLpYCiP+mHoj+8QVULAGPLZS/CP9mN161
1+KKA0TPBhJ0BUO9fXHlVNzEiUVDQjtBDlAx+TNqWHvTMWKiQS9y0C8QG/QLekEY43jD/zBAQ4cY
2F388NGePL8OznLGmcZT+AmIjQBbdwgl2IYm1JxL/dC4tDu4UoCAduY+f2GEIdAECXphkE7HmVli
PuEsYbathyVDA0ecqKx19IpYshuwilDTYPDa+zIo7SJF7DKZHSGt4yS1c2BM0Ub/i8ERyM1ffsvW
DZQDTG0aDP0xo5/h90x1QkqDXYUr+zKIE107YDqmuZN4CXIBm24J00E24EtSrTEKnyb9+YklF21n
AYq3QrVFlliM47NwhD7FRvCqc+iPD2oeZ0+Dw9AJ5pDdrGefSfgTw2ZctFcKK+p7V9zw0PN7Wyce
3HE9FYtTfwqXjHoAW9TiGtlLCSnOgUm901zRbH3VSW0M5V2VaNzruOY0Kn8pV0d45gvkTdgr+E95
OSYbAbUD2FizkWeeduZ/zTyYI4iYaNURLWNCu5/idlIzsJCiTcVhgYn1KvzCDPPODh66AE0JVCjN
pQEY7IChiG+EgYbbLFMz3Bj2zMOe8DIeQoRmUMF2MOVghDoyK/lDyDym2LHuPb9anmRhL6uOcEg8
0pbcdMAzggDMReiLHi7gtsF8beC3hoYSZOh14G2OL+8n+YDYdUNFSNbA90fIL1T3kYMKp4UP4Qah
jEraPwpklzjgF5c3fzPHd5yACzh9vRa25SbbdRs4sifKWHjv+XN1JsmFsY1em+AH8VuDq0ZlRg8e
DnmDX1JvS5rF8GTFnkZBPTw/lF15UwgjxIq3MZGjJR2+TNM/QMjPB++Osic/1qMF4nSmVP4fWdD6
GH1B6nydYZsKuxGAF/LTEtweR0QYLkQRYBXIo0bwnoMWmzhLM+EMa68B7ehTW3EmZY9yjh/Fmdze
at3QHPUPVJ/tg6dcxFD0gX0YiDcsQ54Anisean4lRHRxT+WT5LuQQ4hiHbPCxxDiT9dYHKv8uVh8
ULMF3pILT+ITdO5W7al7IX7QrUlpXr75zyxnFoMC4xF9jzefLStW3wZysXU784aMRAbMhzBqsvVg
GenOK7eEmZcSsEj6IR7PA3Q6q3pZKt79UH7v3U3fxWeNs8NqaodNWbtV4dMNXDRbkzFPwVfHxCIk
poTzIXFbhQKmWE9lJz5tb1TcmiESgkJtvmJCUd8wUDBeY8PQ/wicLFOszrjoPsoP3Pal7xHA56bf
KRPKhtLRHdSzuCWCJ95rg9VFDny2DqwRtEEiyOjeYjLMnAqPpMAzfANjl4oJW6v/ppmMF/EWOoVL
dTfx/90I24xFkDi1+uElvGRXcS8dhz3alXEr3xMiE777A0p5vkxC2gVQR+HO6Tu5B3v1eIw3r8Ay
kLfA7GXdL63DDrvEwxyL4T0mDTgCvDM8jvn1zBsr9eXywiKiqDPgWohLC/2HfudZm82/c1lidAPN
Za1FKuZpfADjEgcwY4nHXq8q7BlIBt8VGyjcDS4UyXD1cqpddzeuySE+PHMvWSm/HX7xHAnws3jH
ajL/iKNMQB0XbFHochUKu4K3zqQlUCbHgm0dzheV4nIa58ljaA9zvEufbnJpr/1Vuspr1U+PnPON
sImI0wm3oAWDmf9psQchEosCxo1GQK210PUtO0XFne+eZ2IDnBDGCtOFvM7d8Dd18QDCidl6TFgm
tpxOt5ogyglZhpHXwv2w6+GR55YOlgb85b2RffCHkaiDrypt1Fo7Gj9gul5OVF6+JFVmxLyW2Yel
avhFil7DvFUuHkQGk0wq7OKv2bBjimQq4jnK/BI08eU//YpDk8ERnsyvfJ5tx0/Jk3/63fRREIPA
dwDlAonqHcUNDuFR+I6Pz71Iz5fY8So+5GylHeWzwr6I+ZBchk8KNh0E/pAW+6wDGY2ryiEliqdQ
2rHUWbTWY6rz2dSGy1daingFgNnaYWI3j1o+JZvolP7GpBpqG2ktM7vKPlG0ISjWVyivnhB+McVm
Z+sjRUUppFvll7IiUg+8viKELrQmNBEgdTtddQw4QY84yioPErzNZMR3SZw3p11wnw6CEfhYc3sH
YRSY0APe8bK5sjrUgiWi+tk+8KeH87moKK14yvyIb/v/MfnJiyuA9Vi5MA3Rg+CVmJYB6zEtbzE4
Q5oO3xnh7h17foI/C9AZkCHIlaSO9Jyc7F5mHtkoWFKDcEE3jv94bHh++lv910B7gwg2wNcATNBW
GNPnH8BBwYG9JHtIDC6EW8wcxHJwJC4SabmCFxZQ12Jq60arXx6bNYSGbcB+bfoCjBZ6tJa3xVq3
nk4KzIg57zc1oALM4g5AQiw+WHUGLqaNYML6vkkOL3XT9v6MatjsjO3IyNJ69QHAyxXsofWyzFP2
4l7zCSrC4zj0R1dy3452qv6M+1wjHBby5E6OzABWMvSzU23sIpw7YPXuYGtXNhxCr/xOCbEwh59u
zyE++2EYOutnSgEzyR5fIrh4d7wEsknTMKbog1nZ2tAJs5oIu+AwW2FVwRW10GAsEQkf8k2/RifU
ruPLnN3cXU42FN2WTcGV+gsih7Lpqtr9Qb0r70W/Ug/idz/gaGxVf923cScafqf7iqWf1eP8SBgm
tiBueKftiRlxwnV2Jg+lGa7CNzN3zBfnYuLqAHYgr3uMMH4ppKzyyJm4pAfcrEiD8YytPvXtJg9H
7KJzZbVA1SvsiYMJX8RqGToYo3hluz+a2ZRkIWzqKSKHeCvsyHnbcrsgQ/q4q2a7cMX2miM5XvXK
kjueb3CS6WOnvcaXKLB01VSYUR9GsknchnEeN3maHJADcGv4DQsSXGn9UBESiUaw7V/4R5qgeIcl
IZ9xkaL/xhfw7dB2R269FH7qh2AlGCshsEMqFJDqKAkL9RN/vfQq7VPoqsVCPc82Hc2zfFJPL59V
7geP6hZY25escsVItUg3xlZmTwYcMrsgvzHp2G0UTQWr//yi7KvSFfkbCWHwsdnFWcJAMGEWwzJb
MutAsOCl/KngNU5TEuHzL3x2QPiurOBfoBMXSBNbjJk+Cq/yRU5fmpMT8E9OzLqHdMMF86csyLfi
TMPlNbtyE94Z6mcIcJ+WK1Qmhz7vb0fMLd1ljPURRFaEFCtc39S7ejfuKDxbYFd4J6QiHF9HbGWd
fKc8RBrzyzx3SPvqHnCg5XXNWsRWlqKv/tW03bjgIhajs7/PNxXMFeZQkHyIaxyCnIA5WvVpZWLR
i3AWGdvUpeei9ac6MiCu+jNISxEjTEA0u3m2Zg/xJPGKADjLBPMb/ijpfDfQFYYswK8QERP/4mQC
9P9G3cIqqfAGe/Tny5rcKS5Z+osTXrJp1sUVYtCs3vE0qkci+njZ6+d2Th4fV6Ff4eQUsGM0HGoK
pIvhzV7E6aBQrFCfNyR1rbEsIdyzWUBMR1eOMaXdCW6Aixy+pEfhi3s4bvm6zUpkxvMHTA0PU/P5
mUSWAgLo5171hQVBs33vypOabGdXVO9cPR+y5wd0wm3z190kvt1d3D25rxPDyRz2OtIgAqUHqwe1
ZOJhy4vz5GX41xAoIBogbQIfE6tkE3NL502QN5mhxD3VR7yLAdUytC8OKsAnlxWh+Z+lld9IqeoP
9VaBJqzw63OEK+6p6xDt4yK54DqHe3ND2i0aBgL0rvTXGUMo77J65Pwr6Fv7JUAaxw4+dEfeOJDF
f2TkAdx49slmBYgPmVW+TY5I8kYfJsx3jiMj+cT0SdSC4fN5JffbZ4A4ld/4Rwm9PSB9hQ/MAL8i
HQtUhcOIqX+rYkvHyQSaS/2g8GNWSRGa+Cx4f5014Nm9TmCuYiKQ46iIHO72A2/Xds4TYue0HYh/
uYKD5usEZATrOHmoRypVAiaRHDhWthFeY8iGaFqELQHvgdWvR+ocjLPxPOWc5G69ZY8H1Vg9sXeX
dix6J0AW/jdmQtjQgL6yahJ29Ue+jZcqSeKv3cj8YuAOC8SR+7TCkEsY3sRd0DLGzOp2Kyu7hrZf
CtRVu1ZB1C7j0njI63E9XkNlUV0pFPxu48i0+ABIP4k22Q7My9a4FObAAS4Ec1ZKdEVhjSfbe4xe
tvoMFIyXG5hJ73KF1YAbDeUqlEkVtwJaOkSlEWqEvgl283eG2KXaovbYZH3pd+zP1bkzSGBKrG7f
RMiHvTso+zKCcmTADNrP4m0TxOgVGNg5vLmYUYks8pIy+TXdtFnIYcr1XeUKqYatHLYHhaNnhtM0
XwUt7Hhgk2BL7GZSAiqq1G1X7bNe9zTL2rQEeeYOHoN2WvF64vjDzCZluIGwFo5/RAGQqWeH3tdM
vQIeM2UirY13b6vBuh0KuKW93xXKOqjmKxS+70PBFZ8lzGWBwoiqoG7Bp/7V1MAb8K97O8Rai8LU
wnDjIXuR+lV/6jIpLE6V9ZbKGEXKd//d6cEa4s9axtVBN5ygIW8jxy3oM4qdLg62IBaqilTo8Q6l
YzWT9nI3krpDr4KWMH25w+urg9fdugPS2uaj5HIEKRcWT6oKCvvbCWc/Y4+5GiTCF11qwxyDdANT
Wpxj8GZzm7FymxcEF3waxDHHLQeeMpHkNc49S0xayEBB00NP1bKY1TAJZCimFwr6aA0/tB4R9SMZ
HmantwzrUexcRNH/cXRey20bURh+IsygL3ArkijsIimq3GAs2ULvHU+fD5lEzjgj0yIB7J79qzHb
boxoeLmVYero0ZkFRqZNpyV0P9Tnc9GeNfgc4lQ6lWo40FgCI2U0hVXvqQp26PEQ+iVZbOWatYh1
BB9GBnxA2Ay7mjxUnkwpMmCdrP0M7Lklvski/EwxCXYxpXVcI3JR1eLNMgo3qnaBTcARImyQNtGY
ThrOzpC2jum3ge1YLIyEMKIZS10+2P/vL0Nz1PYzrvSXl148G0J0p5u67qvhW2WPLwBHacsgLR3l
NUK22VnyM2lAFtiZ8eeuuTx83AM2vPfa+BbF0ywmt7Hu0uzLd03npFr+qHng9vEx6ju3lYXbA3hE
gzMTMpG2O4NJisj00v6rJiitieRs09Zti8DlGk7FM2fx5kzJh15z0m4xTbe3HVIv5l3m5ZHXmyBz
7Bc86fzpciPfdRKWIvCxJv40R6LcyP7UtNw1itSNLrrk2eRMRfofkeiYRlU8l8uTLPG6v8ikBpSs
JmMBOB2GFyV5zEpE3qFwFfIoIgDmUBRu8R0rOC1NMFNsmnrsNmse9EDkdOmSI0eQVuOmY+1CPPTi
NIGhpasYOOhPIkPM+olc7B7l2i0zK4ew67lsTkn/b70pje5fG65ojI6ieNEu6fwRnoDBOwsNoal7
FZGv1TdhWluJKcIUZKU9BvVPR/VNP+1DOUSUDuODPkEzRqdiJlGjH0k4GYBYWmNZkD0p54Cgt6Ti
4BZvr1HktLQ42Bni05f2cxy5V4E7b4V+imtcoeW4U+SdipUOZB7bSGA+awFGwXBlRzgH4t7tEt4k
W1tQuvJEOU0BNBVQx/mpl1Cd2Gz0iXz0JKUrzjpg/aVUFVmOEe1iJEczdzS5Jp9kgPi5HfitkwHL
VfD27WFogOVLZ7F5aKp0L5LXhcUmDYrdtWfMLhgPreJtvYnnmjr7m6ISN4eWoS0cYz0OOWqKGg+R
ti3uHSBOkv0SzYMw1CIdCpdMiooP8YdB52pjbmUkFbX1L8kbOk/kbSze1ggjm3YeXf1bjF/rUEL3
mT7cxwFjaTg4yutAuotOpDSGKOM1x0I0knOTHzqt5XfdneklHrt7r4JiSKZDSjIBNVBw3a2RT4Qv
u3G0C3N5V0cekeJPcLkyepNqVwj7HS7axrxh5ZorD4M7KI2rso39m9Az1rLAvIPei8wpy1B9myak
mNEEzCghV4gLOBOLKLNSKDwGC2leqKXfzKNCa2Wz7qAT5QPNrvxoDoTO5bho4iZzDfBlcdBsiJ4c
KodYoOlGWNA2oW8njt6GDS/4Qn9Frfh9aCIAR1qfWN4LVW7dQyZCgu+dAOy5hAa/1iumDSVNR609
Gjs7C51mR85LegdGqUgXEYo4LjOad0Cs4rtgbc5Ym2OAtC1y+ncQJZ4PnoXim7DrcqsQA5wpB7lJ
z/FbU0S+JkG1wZGewxAze7QDKClBROfwr6WCBbocoHRAbrMHw4eK+vvPSojNmBuX1CI8/70jjT+r
7NfGdLGWUxKp2bOShDgDq3cVVFC5qR3upql07Py8EOn6ztg/d/DkSd87dZxSMAjb0vhz7w1W7AAG
9srdBW3US6ITZvqrLKflj8vRF5bjfUA4T9W/EZ1jCVrIMIrbAUfjTOGNr6MiqWJ71cz20zj4hKh5
+l/Bjb8csNXxYzYLRYRl4Cs3Vu7qwFTW8H11zMbHqXFILi5PMP9iEOcA1HljazFebbLCPgTAo0kw
bXhsO/1EU3BcY7Sj0abGSDBZxLAPdOn5nYr2SLjrs6NhSOMhUDg4NzhVE6oQ16dYfF3dKQHAZQOm
aqpGIL9R7zMJRMbXQn5P1h7H8JbTP/01i/ra09J6JI9kZ+UXGekMYTIXANsoXxyLpNvvPKJItSLu
mlGo8RpvgoIxNomqe/aY0e0FPgFD69DUGx+JzKjuIYM6Fa5NfBoQCKQxh73wWDZwE9n2urgJLX8b
9RFi1BxKPJfkOJM/P3N6HXBMth8SfUDpkVHjIH11A/g9Oyl7Q/JeWJTncQ7N1UvsARzoJhIpKIas
DNBcREpMIPXgFGzibTQ6KfrxqvooG9K2JbaHGX75pavnKx8r+gBiyszGlcFq0ny5p+mTxo9Tq4s7
Icb3wM902x1gCpKBDSqlz4SLzOtj+uR0LC90KCFiDeQ/mf1rbZ4SZjD6z5i3tOLNs7sZLIPG8G3p
qRxLOlbRXLwcDnLS7agRiZv80O7Fg39WTeziRFFKdAdRQwHoAeWKEpwRtsDV1ppg8kJuZ+NurYsz
oj3ysvD8uHP8bo1fQwuULH9WdniI2K81Wn9wPkRDc+zW1GJsyFjKgBO1S9GfQuIh+oFxO6CZeH18
2mPdwox+t4pxtTqmBO61AZSAW03+wisG5BmWB5sUFvS8tkpLobBhKXeDTBiGcQg1Ardh1CiUVEpY
FSBdXaUfGrnrOURY10LSxQv1ITryjOb0LBFzEX6YFYgXzMDtABGncMMyJf+xSNGvZ9/qTL9kHUP2
SYAZFqqSajvpoIk/cXMA+p4DdRummbOm10ng9BUhiZjhVohiHspTXxMUKv4gSeRf2tciBE2mvBeQ
fclQ7cbkXgehO5DTWmZbS0HKtzeamljvjRT4jfxMFxbnYHBpfxiMAIHBP3W1l4rOoekQ72Iew5P/
zmhN+o16MrWTQkWHbhxsTJymj/i449X07g1B1KpsggV8Xchpm7GhW/wPbuKwR347+0HNIEDtCm/V
Dq1T+puzBMcZGQSjOzBeReDiutV64PudgrJv2ioTKYf/VOM16Fk++LMaChomL3Whx57bJK8shnsO
sZKDBP+sc1CLOky0C3gDljFuigwwHsFYDTlJ8iLaM1D4hMUi1KZLa1IjY3wQJYArh4Xkmf62e2kh
O3r12Ue+2od7VvS1e60nLSQkOiX7Depv06afuP+jocjLqoeoIY7hhT/nlIbI6gEGDYSD1EwFGcel
0KQE4VOkkiEjPandWSR42i3pRQd8MRiU0cCHRXHEs74IaHkt2/OsRDRrIz1AmzyrHMFteNPiR8v+
SCXoqOonYtp1eeSo1Bv2ulNlhTuTHCmXsbf22NVOKT9KyDsuQcrHhFeoZVww60OdHxJ8H3ZAeCKn
y5IkXFTLEc7L7yzmU4Cnwz5KQo2NEPY0KfdQ+ohMZGPUwmZuhQZbYfdYuIFlcmG4bnDLT7sctwjW
VSnzY/INyQNQ7kpjbDUoalwnPwGZpEhYKN7yEsHZXUv9XNZ84xJapme+1ubgpZ229mD3v1WDuRMs
iRq5jr1G36X08XaEpUt8KQtKE9nw8lL3SOlDOtxNk4uUQ9iNV56JfIBeCnbb2GCRblovOnWauOpn
sdW733q+pQYzWHyupPn4BKaOH/rZPto8vepNP1dR76cWwhwdz2eG0Fzm1P6ZiOH6WnNurvRrR0Mj
JsiB6k0KNYO09DpquOLiSla2F6ULosdq3xI5FQFootNJWxpPOvk5z9Y7K/BHOCSfCsBXt7a8FYhM
CutjiNIPzZmaeG9ZSNxKHKMm+WcKJhwdXVbkxTON78i7C63CLkBRAk27kB7q00z28XzR/090gTjp
0EGTLY/NJ6LsM/GkGd4bYrGgOVGTTkyKHQFbuC/licf2m8cx/o2Oy98QIWZncpqCcoiPFJAuOYDF
stYIovE11E3a/RlK2zk05AxZ6COquvO7KN6nkrK3osg103tDP6LGe84V0ApUsHRDqKRu9m3sEbcc
F6dhqU+NXJ8qhf+qyamPxbFqidcOUQno0RF7YtTtBdyILK0tJK0vRcAUYUpP8+iqkJUJhhDddFAG
5dxJYJKTteySxdophGRxJsP9dquzf4T4WaCLnUKOMsWSqO2G97z7E6QUTXBWz7WjRENb+JTKE715
xBok7M8a4R+mFbqTbB7IvFAknSYWbBAoGsbiqbOVjeroUKyhtCCaMpcDxng626hQGxQbbKwUzi6b
VTRdbtH4smlV5SODIUEKH2OIQBbBFGl8jzxsGSJYVkXW75Dc3ZD8p5zeCAoTK4oehbW4gXVvJuvY
hJzISsRmqEnl6xRgM5dQmIXJq0kWrTWztvMYhxeS5tLoAadC4uYtkKqH1EPSZe+YhnNtdMCyuYYR
+AiGDBLMwEQ/QvEZfg96eST8YkSeiMUbaXlaxFuD3UWT2T5qJ+B03BnfNiLVSOl25slQF+hvxkLE
Kzk2vfSp6PobUcfvY8KfaM8joB/z5kCSfe+w8csxEfH2lQALYIENhsZhpMSdCJww32EVPtRDtUeJ
TUIITdAT8SF4s2Y3fcH2Lde8AmgAvDQ6eKxNBBCoXzZwZcvoNOFzsPNLi1F4HQpJ5IYFoPkyFZm7
yL81UWMdDl2YXWKCZ85WDP+7FUa2Lmu4jbjj2uBAu+1BEDLenz5scyK8h/mqAwdoX93nbMc77nNH
aalJAIWtNW+kDy42KVWibkRL9QOadMNkwkVN2VwmTNncGkfG1TXLm5ObW+OVFpG8NXgPS+0J8m7H
UNkuhbxXF4n+JipPiCAtsH1R6J5YkFNUFdEPwfHoxl2VIsLMVdmfkngPgRKWLU8N+eEQ/Pr8lZST
l9YjuyNoCvr+OwsmqrAYaGyjQR3GmKlXI/Vgmw6/zSKVfEZoy/4h0R0bX+XktR9/SGKmykWcAJSq
/FZYSMKYUsL3unyPUB9UJuDLeUgJW+t9C6GOIIq+fzU4GWvAY2vwBmOAqKZT0XImVp14Ferk/xhn
R+mYEyFNhat2CRXlopjq1QI8Gjqx74xsn8XXEWDoNnJmXjjKE8nSQ4J02HjC1E153NTg2La/rNh7
HpUZc+U4e1Gv7aMce1E+k/lKKOKBzAloggg9eUDwgS2buwgPwZpKUwH84KwgHIa7JeGRjqnIRjBg
TyaypeRlGxd/+dYJEHKgo8BuIInx8PkYN+CTIM/Y49L1EM8xm4OWyrl9sXsnywDD0M8ziyDRNwke
NtmfPkYE6d0faXhPmo++fEbhjYz+nXbPcstjirIJAMHTUEE6YwSpPQpQzRNVfX4lVF+5khHtzNFl
7mF3afYkTROPb8wJQmSfQyD8iLU8nncUigA3ovXnq7aWI/SXwpSjkdZq2teZcxLG+8Bmnx6xS5Vn
tb1ZXxoVfWGHPp07n/TbDVNJiedhMLZdQMMx9lEiGt0ik3dzyEzQbSgZATUkV9y17M0w7jFLNtNH
bL4q1q8tdOAWjmdUqms7Yv4h2wx0vxn5kvPGs5ZX5oAukhGAwWuFqPGTLZYzUnEbDuL4VovnWiCr
mW/Kakal2dRiGFR5Pwp8DzgwaeUEYxXkAjQTJ/VvdijG2KL2aUnEc8GHnToyn/3apaQTj0QyLKka
XR67AUkGAwFSTHBUNiy2RyZW1TBsLBeeKTXLiFxET8upsCOrRGqkixbMV7PDn61gxn2VogHHwTYN
tVNhYrBagXQi/MlgsifpdSmG1yXXrmBXDhGzt3EgfUNLrkV0KJtlXxUq7X9kRnXqdoiS81rUXFwQ
WeeJmwGvm6Hp0l9GWkP/AnR1qJt/TvORH0TQe/w6XRWShYoyOlYfBtWpTz7ZhidMoVCjjHeMbyMj
VFEUB8zeTnRcQ6gJFHwl4Dtr9unzlBuDl1FNoRgpHfC9j3p/eCO3fwtH/Yja6p6F8x15YNQl13iM
rgpxqC+N9IdSCIUevUEzDxiKgKadklggcsTfBEgVc1mc6p6D7UtsFfVoUxJBJSphZLEf1rlvuR/V
iI3RZPqh71LQ013AsalJ9h64jTDvpYHHkhhHMRfXWI135TqJl/EpalAaxtoR04AtL+6opJ4J3kWt
YaBAoekKXVvUfwtccBl3/k6tFd69eUiFOITYexWBri6oHIEUV9cFtMpyGKiFxFT3xqHyWJCGh9iq
Fb4ZTT4jlm+LR26hNjHW9k+CPATXjbjM0S738Skk2la/wppMCMs5pBg89iEoDfmFu+uN5hlIXNfm
oWwprxAb5Zyx6rMRMrQQ+Eu5Tl26FoFbOQevWHnq2o98CY/VMLtoWGEh1DuzTY/XZStfVgKWrZ86
MLMrdvrdTnkr6wELeT0S87zdblqHIo5Mp1NGPfQDgj8bMZ6b6RK0Q32LRPVqxPnV9E2fw48yuroJ
A62dBa12ybcSji8/IYlG5MfDeqyk2ihbhAuSVk62xlE5448AtD6GQMMJeHaqHCc6ySv4LUEGDZFy
qmzux+ISW/M1uNPohLohbba5kl4ABuG6sm51ZFtuXGCWqfYydUpataNMXAT2tcJTFI/e5OmxxGf2
XiDQQsY2iepczsZpllFd0wBiyMdReulr7jCubXnieELyohMM6TmMWs6P0SssYKS3vk0My2hKrC2y
Nyz5yqsLirf6+UOC4yBVivcPYxw/p6F3EsaIekFJQ7JrsHIoLqiyG54a8iMSzeIghWiAcREpuL2V
o6cwaG5rr7rgvDivhh5UJxiIyjdBsivSKV1yUYRxfZAEkSutKZTYdCfVGC4TPTmwcC9rXu4aRWXz
Eb9UsCfc69uGAAYV/Qtl58QiIEq7l411VFxm55j03HpnE2ui/EOOOTQ5TzKU21qHoKEPrfYxkh8C
GdvkJMmo3WHooXaAxexJI5cCadd1UD39UQAzEKZrBerLFQlY5ASoIW2OvFfggLoEu5UpajY9IJux
ALk2dksUHDt1OQ9Bea0i47WjVCydzztXfPU/IVGAPTYDyhQdCybOchWN4YACpA5BxlBWDqGKzvwR
K4UvZUhBZberKClMvJRQICSnOslzphliMnjRGLdkY9hRPIBsUdbSsxlkF5R02ETiZIXNl3PdBLQk
dxdTl+i5GDEyLhd2SWpem4uGpchQ0VdDE000YNGA9pj16A5P3WTNZdCot6O6uJgzz+xlTr70I9N5
NFLQ/ojg6AEsXqu1NFI5WX3GpdII5mMH2XDRO01xJT3YmtoWWsCkc6pY4NsCQVaOuPHgS93VUoYj
cY0HGULKAp1trcLVP1eW1WYIHINfETlV+tpX81YthrM0jafgMZ61qaIUMSYNEL0Hr1mgtSPyoEON
kGfIaRrPLlVPyIGXLqVP3bHyLRezS+7urN1sPT7r/aUiVFo32Ajr+IF2DFzOzpU7Ceb3wupvcEeb
Vn8fUS6U4yNKhEtSDKNqvXxYpnS1svQqgIDzjHPqEp776IfG94QbOx1kt0BskvU7O/fMHDGp2R50
Od7XOMWa2+rVCFRSAI4iOMqwDxOKirk76UG2mS+L1VOfjswT36MlV+5Ach+BOLXO4VeHoL+AvdB3
N6KLmAObaDput2QdPhPL0RCXYngt5nCPSFRYuyLdN6W1N4uLTRVyYb7KpH7IGk0IFYT5w8Y4LV4S
FlsVfKJjMqUUsmh/kQ+nQbm3NNwLzWWemvM0VKfkO8IqO8cQdVC79R1HZiua/ST/qTqc5RLWQnKB
iUVEsGkyWcUwRtOtKzGIzC1GQleOVMeVgMfQOUugR0FTOyOVDsN8AfZkUmsr/MbfKUFeiw3HvFkR
2c1N7lpvlkjtqgkGoezCJONaeQ1KwmLEw8xmbKInGy3sqHBmyM86lRPWb7cCVia+U3qqC2SrQFhy
7y6QElrxLIrEjyYOg/NZjw4d+VDwIIr5OVAWxkCam7T2eE1zq4FMKQiar+Q0+oo4U/LCcR2IizNM
cWk7maF3ItDlwlIxAW5qxutMwaCx3t+OCexjs9TlwEx011q/0uDq8XQs2mA/p/lRDXE277sK40k9
O3LYniEQNsVIZYnWO6zAjox0YLIiN//KzPygzrkTxH/NSjmYk34IvxDj1HrPvS45nf1IrApqOjvE
KqG76rK32G0tYfjYtHtqqIaBAafbGVaMFGDcmTKnf37+zkQKLCkYNsHJV67UoZOME73CAnbJtQnj
9Vb+u25fE0WFrHqJ8mflUYLBU0wbFD6/d95AMEXcPeqKtQdxre6OotxP3ewbPZE/GcFxDwt2zFqT
pZ0eH5wtPg3LGUhGLpB+t+ND7bCWILDogZSsMHmxsMuitSjT8tBbzzb4N2HDyeOGwHNC9Gv1ofMQ
pYXsjzTvrSAXrws9PYblSZYKZgwESoV0LBf12IbVMUGCzLmZQD4s89qpieFeBdB/kRzYWRYj4LXl
rZkf03GfrVHo23zTqeqlyi3WTngD60nZ/bHSLjq7GVg+EQiVO5JipsOABup71p1LqbhKC43ttxj/
m4ro4Sr9WRTxogPgpv1OBmH0iJuX5YNCx48FdylK2k6j1umpSEMF1Gm+TpYm0UEKf5ls0hISvdxy
oGMYYM6Tcipvx5bkTcsZg8CtEtxITehaFsRlsWc9vJk4WXJO4I9w1aa9JEXgcb0JdN+oIrqbn2ZM
f2qn49RGPH9g/a3WKppp8O35W6smItA7D2T+ZcH2mGmMPlFzQbket5cy6PyUHw7ET3kHgt+YzT40
EGJB85q1F4ToX8E71judnPkGvqFhIBLmA6sFj6esA70mpyU5ERQ5UhbH2POSsgWjspCvKdLpJSE1
qj2MnxJPLDm4pCIolPnacG0Ud6NvW+TqjERMKGQ2bGTYrcYQG9pqGHKJM1Puq7TJlzQ3t/+2OYpA
otPj6jQlcI0jElWcsO0xXshuEShcvnrtb0sx10pgmyPJhxbvwWA2Q+O+snScPXVwdg322hwOQtwn
qNz6eyrptC9/DKikhWpfBYih5kK3xIuAJ46IFUxAHMaTWvgkodWGN9Y+HDMXHU2tP8bHVLwpaXSV
8voCsTSSkxZp7T7L+4fJPKo686I7em87hRqwnlGGPb0D0F3MYLkkLMIxScukaSIDDL60nKSmeMN/
FoD4KLuWEqm18ZuMaVvi+PxuqqkvLZrfalwQ+mcozgkRvfbSvpZrapLmg12ReMMYjd1PX5y6Hv1q
EEQNrEEp31DXO4UgCydISeN1soaxBhhhnnHUbDPd8sYGoCd8k+t8r7frwhOTqkjGi4X2VycOdltS
lhwm4T5YavJdjXubSm5tEhAzG/fJGu//T9lTfpN2o1m8zskuQDalSywm5WEYxlMOWVlZDxMx53vW
HrT5pqKOLv/vYLVgRxVYT2kkoIo7WRe5hxZyAA3rCXhqP3vqv2S1P7KgEssTOooMmc7KQ12f10tf
QjyoTaM/K/QoLwNPEE61IKEel10hqOFgbhfP5J3FzAaPnu1/uFokiiLNR/Gei2jbk4+AmNag5yNA
LFUcVg1CwKt049HQXJ6DCBPZsBH6vvHgRVAv/SvnhPbxdKdSdAmzOspP1BzbsiX+A6wOMWWAHWWV
ofvpZO6nxjpET51Y0m63AEZgLAhbjDcs9woAv2FfyVhqytpLjf5InpuyTdRhv1KcGfik7nRQN+It
pC934BP35UB3F0p/kvIp8dQFIOjdnO8zjEUAVkQ6D9su2iB4gnFDwvbyHkbGEbCjJz9fkY7tRyEh
YENcsxAnZcob2LfN+r9GCpbVlRt8do0T+h3QXxwbbkqsr2QcaJ8B6iCh8U1uPAaJF8VVARNNRJQo
1nQs+NTY8tTFLTBa8zGCszZEZfKN1ir96RiklB0zNWlimaNYtGEjj9dJQKMYEPqOoT6ihtRYZD89
aoRC8F0J04+icAZ8E6CSCD9Zn0R96FhJ5uAraXrKNy95tglig20Q8/+aCSyTiWQ1r1VYXzsvtBEV
JfF1IJrHslaNCsLRDP1aQ67BWjKl/HV/anNybZLWpDyhGqvwGpzWfHz0U9NrCYxiR+/Ay96PgEil
MnYajbsiJXeh1DdiAtJmx1w76JYjpYuTbmYkRGtrZMbOi3xmJ5iaWckXg80DMHPCKS82P1MD+b1W
IJ6o8Vsn1XILIU7wO0Y4umZNPj3B++Mk0FbbH4t4c3D4MGEkpRtQIhw7N4KjUfcH6Kk2IGgKsAQ4
wDAvBuFwjUIsD3vsnJt+zFmzHZU9qstOOgqzOkGHnEZKyTQxuqVqnBJLQz8wg6QjE8QfvDPG9p6b
45sSxQ9tqm/m35xSXR0r39j7JXyXUU0IiBlZmwINyM4Mn0YHN4BNtSK7rADBxVzNYb9S15OWkw8P
RHVLEVwytqGOm8QMfmrglrXbjgT07EKAvssBG/DWlZY/TXvFERS9Z5DcubERCnpsRGXyyjgl3wYP
ddC/1ivJh6Cui0IkVm+qtkuq96DQPGo+cYrygC7tb/AIFhzqBcp57u+su9npdI93sugPWWkehBke
lZBalZ6yQBNjSnsHTtGoJabtBy4bnjDjS8Y1UaT2ftCWfR6C2YKQ+HF3sUZ5U2a42ekdVSUSWCdi
8WJ+D5ZCuSV/xXiw85B2iPEFhRZVqbWMeBflT82UpMi5m4aBE2hE6qE9MRGrjOSVNryoek/0L1vC
x4aKzkqYoGUVVQGuC5McWd1BAFyTWo1+rscSTr+AMn+LkhwOP9bOhvQhGohONAVsrvO1L2QnoAAW
F0v/STnHtqrJja+zXcKfy2mR5lkev+a1JkrgJCEHZrUOZv9yDjmBvVdBCTkVtKQ6GrsMoNBAVzYp
NE12rqISYMmNjvRnZxvxLmAPnWGezJ1d8OwQxQZECXWOZcbmyxrNnQ6TEamor6v0VFvlEX6SOUOv
Eddw9sQoyyGGqfGcxqiYgzXMTt2wmlpy8h7axpvOEJfZ1lYHaLI+rastYYS0n62t4Bfh7YC/8Xla
ZedUCFAY0fpVdUd2HDqrE+bs0KAMLnVl8dRgGlr5kKhUF41uxAyikpUw2J5pR3v7bYG41+BJJhTs
ifK/MjZ6r2NB3Gu7yz8s49jD9obA3WjbW1rP4heEp8hkEWwVvSPD5fJQKzDuNWcYed0+WH9L+cAY
ZsTmxpSAmIg5r5l9QIxNuIuWYWUonjPHJ9Dca5k6UYBAmu0q/ceuu7FYI+tvq6Q7rNMOKck9pOBz
fgznj7TNN6SX5MVRo1SmbNsjybvUKUarw1FH9rGAcrOMYNeJZOk2m8Ordu5RxXS6qwJ6aQSyj+l3
Fn7S5+MPbXy2Zfk4B8UhpKcCAiqooUOYXKEHVgkdqnQeCmPHIWkyFK+lGMxojmE++n3CQZKGboAd
2UuqOze4DLgUHXSCz7p0i+xK9IBJ3H8hYrYKvXqv3Sh2P4zwCbPSOqhXCOfdm6wlVVc4MtXDMbrU
mnETVAQ7NbVUnO7BvrZYM2BX3IVqnG2V/TPQBFIMCqY4wjfEHYkhOlmUrOEhtILKXjVK5gspvIRM
QdtFaJb/1lK9Z4Y9VDugVPSAMiK6rmI16ciXwolJ2Cm0DFYVVhWRIYqXVjLdLVnLWdpsca5DqgXy
nUTlp8XflLPROvw4MwxpMwZOmrc47S0aWddViIwXnmUyUuhRx29aHJAoUc46IEQHfcPyyxRNW5yB
k1i3roJmcFnnQO4kyEpsFZWLlrpae5yJw8mDYQt0uBuxx6srychf1DfYkzEqHwfKHKX8qoAhWPbq
mz1o6Xiu+VbjhN9X5ocbrUtDuHCG+RfLBgf5EexNqvmrGr+Ny32ziwvqL+X5IJLkqKrKMYzDE2VQ
p1n7ldmbiGnN0O9UHZ1Vu5z0XaRhvIyCoiILUi+ZZg+hiTdALCGYELF8X6DcqCYwBhx7xvhOHKhE
2k8B9pXCzy2a7XUQC5Elb8yBMT/bRyTq97HxpBuhCcO3oCe1BA+eGaNFio5ZSbcf0DtBeQihvkKA
ibjOvQIA3oKkYb55qeMXWT1a6nNsuULYG43hTcrFm21Kb01Gubr8JMD4LEYOeKdKfc0q5hmOIRmp
MoWVHVhmDklaHSBPDrbLcOuPUuon1eimSPI1hXQIeCy195UvJr+F4niX8W09qzAhGF+rl2HNo9wW
ng0VQdHnMcTwRyoFRtSQM0NVs1MyuEFJE4OYeH3fe3Dr3uwoNENBiIJcwTlB51kQUU1or8ieNxLK
RobIq0ZGFwUOeuNhQEHL0jAFjKqbICKwX5PFW8S41aET9VsWFfeZTFodu33tZ4iHVAQ/QQSmoOrI
rH9QK84GRn6KCmzCko1ydACwrVp6VWKiLzE2I7dUj9So4U9sN3ZwTX3KrQ2ZXsYWjT/vI2oAt5Aw
kFynE0aVTV7zO5A7onA98gHTCyRSAW1Vqbuu1ZwyRcCofhpJxIhJOgfQzpDSDocm9aM+alC52LdI
Pktk8RjS8E1SxUMSEHTLqwIlmB8MQQT2VW05jlus7O38tgzRw8rbG1PvtdySBO8GNWbsrjzpYXkh
kvRVmV9RqL3QdOdqJiBiXTqd+VJLlTsRX2MQA6KJ2RmRAoUMMYw+SnGdsTIvQY2/pD1z16WChdv8
GVEMCRv/ATl3taK6hVhpDF3ZRvIlvc5oD7rsbIY0eFnQYuFIni88D0Z4Kcq3imkRAEjipKxu1qZg
dtRG/BUqSieZiD4bNoEGHZNeY3UiWs42iBLQTF/PlVMsil9qZK9kE392Fp0Q6jXL5LsY9bso5HuP
olLByV0OV3q0Id+iV/IxsPCo9ssSAcMtXjywUS6dO9B0z9nR7SO6YfiadnpbuIKooWh86onxRgQY
jR+clGpPs+mlAisbE44srJwQ8EsMxKRUPAgSJPno58SUxx2wP30yyJQ45910VhTC9h3mpQCRv21S
uaarTlGnsI2znw49wR4/S156BV41pT2b4CdlhSwKRShH6u2IOt0M0j1aU8SE9h+zibaiB7QIw50O
aGMhbm6S8JCuw40UBMepF8cMjkJaF0eN0LzBJnrUwlyXe5aS7FvD6RO0mm2/74NhP4zT3pSGfdI1
ey2vYMoJWgna6GZry1ZOETk28mG0pEOmm4RIdLGn81X2MdqqxNMsgjha9R4aNjWY4toVwzXVKCKQ
6bKviSabMyXxRWECDBrGTmr9RMYBwe6R17lrxqaz6LVjd9IuKvCPTB2r8drzwzylN6h8o9Yd1NDL
5JYasWGDhMwfNN3Hm7GfyAZPjGWnTVgf+ZmILBK7pP+PpvNqjhtZk+gvQgS8eWV3w7VvsklKLwgO
KcJ7UwB+/R5s7D4wdO9oNGoSpqryyzwpQXCL732SwyOu75b8n9ITzFoKWiCQFyMGY4wCFUHuBRFr
+8qwrWGA1BM/YvBUMp6aie8Qqr+TBy9WSLTmcifWbmnlPbbr58hIRX3ijXlPNPHRyNY1rVhYmcVy
eTH3NqwldMhnVkB15YYaCE286RZTa9rBasreSxYxGmI9e2z2DNphdo0i88Z5oPdh9tqRjtmegr0s
VPUmxOLR1j+t3ocK15IQ1YskOGInzbElkVMErdaE1XoxeYVkCrD0WQpzOHS8u0tiAbxUo81mUOtu
xgTnR1386VuRf4uEoT0eeoaaepydMvo/Uh4kfFk0ch7bhVgG5RAnuJdpSYaQ9yt96pPNtp7S4/RZ
C+NqG/ZNxhoW92/cXAt/fwW/o6VIoz3LC5G0DtOXfNZM+khY97T2DufEUfDwM8WitQlX+G3WH1HE
lp9xkmAFWA1woQYckVej6p44xd459L6rZB2jtj8S3aQzIumMQPQoQrz88Y5JRuNF9cUk7b4yX8p6
QY59Eda7TVRc+mDc/cTg5CTJlXea0fDgZZg9RrrO2DEM9lGrFnL1h3ogPdGSzEsaPxOjX2MdLPFm
Du1bwYx6iS3f+Ix4+5b5xrtg6atWRAtmGuJklcaJ56nR3ouo+FPG1mm06ZLrtM+OTwAK6KcR5Ap1
FZNlx3C7CoCsFQVqjPOcjAZ9mi4qvqtJ+krL5aq30oXBtJoJluagr0m5lYWvlEC+DlkmnlMLC08t
D8kiP5bOuKXQeYgvZRr4O1vle4M5R1Ot8QLjeuZG++uopmvSsydSwIxr7nfmdYbKswBX0AwONStF
bOZlWYb/lenV/5PpdZ4YIrImGivX3skBYKTqzXRkYEw6cxFzHfdNv773S/Q02V0z3R1LNIxqJwMg
txMYdC3QbSny0hmxygibDznmGHOSdhF77mI5zSXtAUlEc8NrblbPkj82dsi5Sv8op7sC818z2a2X
pPiZ1GQ1kQiQF8k2PP8T89rk3CwY3/CaHGyyuR1gvWIrBKTjEf+cycOdmb6wyfh7ebnsW/Z8qmrQ
62u/IMGkzHh7Wz/IgQqIp4qOqohC0U6eLTyF/vMlw3zLdKSHkIFLXf9ZKuZLKy4l57cgFq5VhCfR
hf9lyyOpaz9pyXOadO+SLMh29puFg67McGPDoUJcwWKxz9tAIsYCXpwNOgJbHdm+3OI1lUxPIu3D
54x+MoABLTt0pOZ8vNNfwam5kurtPDmxiC6Jt6DI92gA/E00OzUWrVjIDYySmEUfiNgc2k9uYvmL
uZb0ZTAuSjmX9XxtOQiEOUlnLef8glzADsq2f+XK5ZueGXQ5iIZ1XbJxa3BFm66uwWdOtkMh1ine
Dm6U8T6mJSA5gBe3185Hiu5pTxvEwtqj7o36UNZPUWHFWAc/hTOLfJmip2cAkcnYOf8U2O2p+poW
e83Ugyj/Gait/qPoY6gfREFmb+sJ4o0vdSoh9zZYVYtYDlInFUulGebFpV7x6rWNp3Qj0ckFfoqM
U4Zicgk5DgN0hOGrw/v4T4dJYQuHZl351LHFUfNjahcnS55PssY+LjdPNUdtk8bO94TYLXRo2dmx
3pIin07DR1bcpVEP4mwO8p5pnWT7tsmObmV4zIuzopiNbKKyqflPMjdp0SG9Kz4wjFYjGVwBvqCq
g59fIj+njoaPY3dUGafmTeG1tewOGPPV+m+R3Z3+37hRbd8aJ3UTNI8gqZiDAeZOavzdA4lRqLX4
SxZuxSmlPlIhf7hvStQQgMUDKQkachkeIhut2H5kfKSYXaNIe5E4mGimAN9vUnNAwIsUCFOpkROa
wAHW41+g7JvLBJye2iiO4CpeycovbHzKxupH82WsRCAUFNFtQgeg0fS06GbW93pDBXColEGulK6N
7arS8HWwltmv7bgzlIbyTB58OT2adD9Q5fsiWf3OWJ2A0vawndhhtm+TgPnB5rfNbVxYNA9mh3S8
6g3nTtqL42oJO9GGsi0Fky+M6hnP1mu1uTmba2EON/2nMe29w5wF1wx8MwfBrC1zGhylg85NH+vM
dvr2yPRJ32t/bSbUDjbf7XMDJOLF1c8usR9vqe8ZZ5iOvrlI8yPa5phRm5wnhbI3QNXm9nJbyUlP
z5x8uqn8W5HiGyVs2fbVbPusHhI0baQSvdw6jOCZizfnd4cwl70fMRBJ3XGbRLXCcrOBNwf/OraM
RYv44Z8lW/NLOPedsuzX+drasa+gQkEI+mQQnPCBLabO8aYrb9tPInM07Hql+DBIfmBpzGioNu45
bVBtLgU2P934rWHHbM6ggmsjNLNnTtn83Bhh2wcTJDfOYXsuPuW65JlcnZOQ3KDhEqU+dEzSleWa
G7nXs7xKy+Bp6uLh2qrqk6n/VJb9SsKJz6eA3i+xORDltAigReWXYRtHVK0lVcLRWANeUCYSGPrN
orymvFlS7dGgVijkxEguFQ+GKBFiHmnXxnTOPCvLnPlT2O4VNj4p5gH2TCoiMdUSwj7pueNXSLZk
/JfM8TPV8qOg5hFXbFxB0MHsW0JrLqZEYoUG7TSq5Lgd3qwO8iTWny3bGvHATDxi9l5Bmv6ulv8m
VMIkuwt93GfRXcjRjs/sZRJQ3Mby5jn2Z6vwZfGnNZkzN5NPL20heQufPSWHG/9dMv5f9l4M1WkR
rCARYr9TcbgAW5mQO8Y11svuIk8uGhUv13uRi815FgrEyRim0eDXZIt0XC+Tqhz0TAmrWg9gy7Go
pW1BQ9mlIV6nS7wxy2u2maCxcBO1YQIE0k9MrtFRyESDM5aAjtBnv9zaT3QtDWqP3b3QNWvF5BzG
P6rMJAvBtGfuVOi6X8qN3zAsrTjgzp2HvDTM37H8uWKmafIcSv/ftvtbLd8SU3hjm2JbdtBm9K4J
Nrq6X7D0qZKH3MubLnTsLBga7k5ummJH31iN7W0Lh08wARea032FfboCALFVXuWSODv3QlS9Re2M
iVkj/dRfDwazlGioHmSbXpG/3YWxo8ydnReY9MoipKLWWV6AlTOsBeJHUzdyZkF2qPX1lrgZiLOY
5CJWF2b5g6/GeB6s9znqUzxLNfNpnYAa0BDts1ZWdx0yTgarx9TH13ReMRg/y0BPllPV4vUh8ycL
7Sox3MkTnahtwsGZXqysODtEZnr1n73mdAxB813Ex2K3d46Wj0ihH2zNETpMeb3yr5c/olc9PIN+
Pxj+7HQBMbefSEDRsfBn4FtPzDloSyPQFLg2gwjaU1TzjlwrvtFfp0IdnWavMRZqn2ZPjL3XRqQ6
pNzTk9izJINX6XUsbTb+/5nQis1OCvTZ9rXRDreTfjYoXgdbghrUtYIWoFNPFpXUvf5H94irxoNr
lB+E08HH4RVZEGjio52MYUn0KUMl1rLzTKdxXtCDXGmnwXbONsA3hPqoib0Ov/5QfwjE2xm/tTp9
QDd3q956CL27IyCc02yvCe2Mk6Rm7Vpzvpa9PI77mcDbdttYMXVgSOm8Mx8Ffgq5k3FBDC4DHxd7
nkQVkYSiv/KsbnusgdW1a2yaxt/ylFYe3QZjTKiy6v2YxFHFcaEivggrWZrzzQAxXOIx9lITqKok
gmnCKoDeK+Fwmrb1PNW8eUvJUoqcgDKysXJGVJCj+Bp54zrM9Wok1ZrAvsMjhka6qpQaiBNS1FlV
4+vA5d4VzLJ7bNsWLzZuide4Md4wPuoTnn3ZTTDWz8VvE4GHYJAt8N+2vOHUAQ7US2YUx5HR9VBu
Brk3wQIgxw8bi/lI5qnT52BY43DlGGivWtg6TGIOAt+xjIXfjGxIRhxk4S9ldv1ea78R0gmxEn05
rq1xHDoDiUA9mhN2jUVF0mKUa6bHXAKpxUkPlp82E5Lrwp4O4zZ5j9kYq8QXi/pbKi8J370iT2Fl
9vRPsEmAZTy2gTE7QWVMYRwnR6c/FSR4Os6uzOJYTCcEY9DRxSv++dsqgTYcMC1J2L4y7TbXw22k
NzLS6qszi4sTGSDthkMOc5ATTunkwHylnWM4vlxJ/nyY6chl0HZrVOc6r+1Vli9oZfo3xwOa0iqr
OKo2m8H6eqiL+RiX81HnK5KGY7RUx3QDby7gyMz+UpUM+uKLJDn+LLJTUjL8WYqwBpRHAqBzuuNi
fpnz6En5j0mBtBgOY0ks0MFbb4ICedpqRX6JyHLKrgYScskiu+6N/FtvQPwaHXrayOuQAshl4mQK
7V0F5Jcix5eNd++e5ogjdHVYKCBpObY7zM4pB1cdwVfc61nL1dOeyT8aTZzqi8rAReEuxJajBWOO
kd7QboMlrm0MG5oZC6qVSDwCJSTL8F28SNiKEe/tDsSi2ty1vLku/a0jfVHAg8YRzEjpKDeHuSeP
TEww6XUmo0NIutUqCRby5gLaiNFKlvtACMvHVurHYIWZZ6J4bZ5vykE4vy0WU+6KHRgbJJpajXl5
O+jIwfKcuePQuolJ64lAAGNH/w1kP5UOh+U7Qwoty5m11PBbSqGYheJywxaoO8i98ufQRSfN/HQm
0xvJfeHsOFvcu80X4OVraWeftsPXy/CuUhx3UJAdGdx4Ayom2yYaxySBOjV1oY71lkks85UWj3rL
1nfYdqiwDUxB5pEdqnReO4iwdDxEq98RPBt+c+QL6sreJwRX9C44HtzE+d/Syr2yY58PPWpqwCE0
2l2zbCze4KSz7F4Cz1Ol/Irfd3YuyhCdF+lpWPoLGythvK8IkSMmUDaNgxwH1oS4/6iiSw6JvUob
LAbPgtgko7ZDnD1Z1129gt+mtMdCDoZ8/YCNppFYn6i0WS+rOb3kb3ZXfRRGelQhukl58876LSrx
aErUCst8LG11N9bxSlxVTvcrrOBJZ0eBS6+zl7NUp9d2KW+r8pk1qPsxWQg3TeQ3LBYclLV9LT/m
JVwYHqjY6ajLdG5O/V0ob2olXQ36GLX7i0xRfZaHEZ5NUEIMijD6rssxJXGkM4gQx83sO9f9ed2e
vLd8ksj9AHgY7OuU2+DGQVpjjGyGX2RAl+XrUB0ttgaRa771NqufMvsC5gagC32C4J299t8pA56S
TXkES2ImlLYlliKvVHHAoEpBElm+Gd2eStzSEO0EfOJDTxcipaJ5rrovce+4DvhPRzkOU3mq2+XU
cLstrg0mr3nXwmlC78gYKrFUAbPWHgx3NE6rVnJViZv36kfGPME22c8NYf9HnfLdTTChFEFnKaH0
ZEgIBYQ09Jp+MKA+WPh0FgshAcydYoZr504L4MF8vApubVRh1L2sbG6D9LFUwPE0J5h1hy2zHaS3
clwBGYkgQi6adGKdLB0vdeBgOXrUtnJilTHN8l3bcYjgYUOvP9Gz1ujOtcqzq3KQGuUmpk/k2GBw
zHMnldj242Mnk/1JcNmYX3kLKpOe4PKhFvOreiSirDNppEzyJF8NG7bGzASmAJxYXV9eat0Jm+jW
t2xC8PWZUfdWU2BZt3cxtyy9gkOHEagln73aAqkziXEizuQC8a0nyzVyqP2MM7+COSPTX82V8WTI
PTMLcPxsaO3NJgLkkrlr/PKskdfBjjfiUYbrq/e2Z2Chbgrw6FnuGdjxDV24AxapZHk0HLAm8Z3g
7V4AFoErYY9HXpxq6yhWXYHt2GkxemfyS8lc0du1xBDXAhq3LHlaxw8jYIIBkxk9dMBdx6A/6+39
xptSmb8I0rM9U6UZiXDeOcI+WqI8pdJ4SjL5ZEMgxsq3GBd7NS5FJlPA3F/wNAMmTbJrYRRvcpG8
in66T/Q1WwkeiO6fjn0vyrMzT85sHbjGxBdWWFHcoXntUWRcZF5G8CcqMxSW2kfz87UESXKALE9D
PPqKRKWgoSjMVBk1VpdVtg7EBS0r5w7NGc7sbMfwqsrybI4pGN5EEgpJClLJDrSRXjB+wnnEJIGB
+PxipXmg4Z6MCXYm9Q1P41XuMb5xQIpkmfMqB5kChAKsrunLIZVLt6LA5kGmTOJNjZw2KgsTe8XX
aPrUFmY58X2sUYC2QT7y5bBEyN0FfGr+jMFMqgbuN2L9nIUrmq3/3TzU+XRgwF4B59oNKR3hNgnr
qoUZ+bDa6JiR17bY9yrsex0aI/X4Lq0OY3WCKEKQt6zhzTFlPi1be8+khlbDLW1wwFp2RCpcHM3D
jKlyBUmXZuPDqbF41JF1kI3haXRviUCvnvpjkkCeEhtJX1rXQE0jcvGQvlYNNQc8ELwys4r22ojJ
LVUPbQn3XB5AofAxtNibjEAnp9CrjLMVK+iUKkz7JRxyLHDRH042bWYfMLseFvpUtPm2jrTYrW8E
2J2cKzO0dA7YJxLR5/YdHin965IgZjtWh3KzeqKzGk7Ya8k5tdXzPGWXhByGtLYB8rPTANj01PWq
5h+ItvtMOsvK4K1DT/S7YbJXeZAsPKOe3JUB06QlGG7YqGCfmCLyiRuTBi1P2eIl3G9WEiSNCCTE
DfqpWy75qv5mtnnLoTuP1owcYNy7Ubqrg3NHib47eXc3TDIoDCbl+TnIM4DQkaRUHEoaGCQGPoAZ
RkAMUaHjkH5fuUIpRohBi4+m2aPthyCcdgMl9HXK82nXfkkcD+BCgApEzmUmVNIhU4C3bXppDzPI
jdlhOECIegYQaUrNOEdAhZW7bn66cbtjmKjoLGz1byIVOKUOzgS0a6EjozE8k51DzyB7YPjJ3sGT
8QPRSa5eG126D3J1K1O80GrQSzKantjLsG8bECd1cdDYGeq0HQzkZ2iVd6+9Ny//4Dj3uWukrdva
bDZSQEntFxlMN5Ns16TeJE8zkG0HPUakW8BDZ1zFY0YJeOJPHI97plDTEPMo2R5mot3K1k9eZW8q
Ry/aW0YTONPPsA77FRv8jK9fRk8cOHx3NErEgNrsdEZeJc+yQnuAb4bl5dd5ppoJ5yYDQqrrEUn9
Bs9cZGOblqUTas9FJMa1reK7aOdAx+c6aRiW2k4GY7WPM8aDbPxM7hAmCSmTBI0CWmWeP9W6CSPD
Cm2lY8HXjzR1VszPIyj2Dd5NDrlIrHHeAKqgYSISYaJByUu0Y+uAG8yUkzK/AzTzjIY+grk7Yw2U
wIOT6ymz+lKa8YX5A2fGC1XLnsShcF6AhLMtx4KLiyftiBqhZ+M53PxxBq7yxGZTx5oNhoA0unwR
Ssyf//kneoKckQ9hqMRkHiPzSw5eAuYLMXypmGUCu17LyW9J84vyt9fK82j6Nq7p3rWIs+skorhp
kIlQzZziRQDwUO7FgrOH3W9R33BgjIIi6Le16M+4ydIg4Zi0sBNWVnDYmKEJIfZkzdHERXPWhq8l
PVmTccB1C3sVi4Sr4lr22Du/lMAum9WvQftKuv2/fi3moaNZnzJZ96Hu6W8wtkaya62JT3jl6Eqv
FWSsjaAorU8qpy9YcTxD1l8mFhB+Jw5UDm6NRQfcoLgKjQH2HBIGOKYSzkF9rzCRSN47AtGRX4Jw
0GY8oDx6bTcEc+iwHGrMekF4SWTL5/6ELduO97p4nfqTSf7L7MOe5zKDzL1GzJHmlwGnQ8wjG+M+
qQDiEU5BKVUW/jQnNgUX6RM/KOfKyv/I3hsmgGMNvW056JyH1ZHKgkzyT9OEFjS72hw9BtJEI1Pv
geDRbqEDw8HoWyfj9smU1X5diu6JyPVS0dfhrdhGuSTdAZPJocT9ItW+5plXLX9tmLMOfABSN13/
30cx6/uKOkw++OKOuIlkF1gpgD48AKnkj85VmhefnoPE/OycV6ETzqv7fU0ycVT/lfiYZANRnP+g
kTjsRjNGL2BOkmm/tGcdLwBD86z9Xj4VMkvJl5LBH1kOmxOh4gyw68Ai5BASFVrd+EucM0C4vFDd
vgsKjgQr4v0wHc0o7FDP+6J2I/atTnnIqvhDtG9sweS1PQIa4obc/AWEChUtvlvruaSkbHSrX7NA
OhsBSD9yMDQqg+z8JD01DDiKBO5jZWhaDCcj51JyooyxwHqIv+bVyfw4YW+IcHcd2PK1PcfKT5SA
ZD10Yp/SDNVwPYROGxIPj9JPR8eQjhGuAwcUS4IYoZW/EH9tbFPWGug6iXkiSQNgZ5wwKyTptf8v
nUmOMGbjv9ZbvjklezFC/ce1udw1fqALoA2cT/Pyd94ZXqdqgRQd8qAFDEdMqccYIiEtQjfgn5gk
j4cFYUvsa6MnRoThHjpARtW7urczcH/Z34HSxLp5zcTw7lQoJGSdp4GZav5u6+s+YUijvBnM56fo
Vkr5vlZPE+aglcfQTpSzZjNqZotdDHt+TDO/JJxgY3Qllbbt/8qB9evB/7B5FbCUjzTMtvdJkZ5Z
rQDjQPbM/5LFptX9mqAVFflrwcNvczPzwnM3qxJb3QKb0ajRDAT03GIqPoHCbZ1nrP8YZcy3i+mO
TGeHkaWHgz23djgr6bGhR4OrgpV0ENrJUNjLzCHxZehEO/l7VWTwYtg6lI+M0juZl+UFNtSNMZCi
He2MG4MRTO54xeWA7l5LwaCnmH9DkOA2Sb45psF5CbKoDmLI2w7H8lNBpk+qvg3c3KmFdnnVulO+
DLtNvQHqXH+OTXbWtPUiE6yXgagfW5oOYTqScSExPZBLwFzYflb8CKQsjHhrRow1bLV3Zf1Rfya/
HXOrnrfu9H+H9xTgYPX7UUjj3tDdkgvxu1pUPBgjRTKIgN/2NVeZd8ZYD5etyApD+sxZnx+b3bx1
5qfMPVMhLugDLUlsXdk0+DZfCZvqVkReBVycGBb2KjM/Qf6iQPwxc7ct3TNtpNc53Zluo427GESR
xen6S2dWlkLJIHEjymvExJgcAahWI3stiRK0Nra26l2GGp1lqMpEHJhLS3LYm3iQ0NAKXAWycpH4
oVh8V+arA7Pybxxo9w7kbY71LeMOUCp6vaKw7w/bzSicFZGJjlXGHZIbaypvHEJWjNUZ2LIwZCut
FNY+ir8WZMJKTY+t9m5w+kTXoLXFxrZ6BZ3Q8YrSuRPY9hfN+IbyVKjilPU8UWv+xJeoiYisKFuo
snmaufLWz+qrjSo0KOcO0JJMVWY+hQ6LC82DqBs4exnUGhwSYuw8rfWL71Qq/IWklSw7L4ehJGWe
YmsTsIllYy+38zE1/8Gl2tVDA018BxTwIA/ZPu6Sq0OiCOXIcOeVgX4Kv6u+tVF7H+1gitSzw/cL
YbI/bb65AgeXwpdhHukAUyTAm7GncdPFe+5dpfp1sDEh/0+5j1NzBClqDI/Mntgez+eSAkmsUURK
rqM2n9UESZqTEIXbjOtIRZVHgbMOOxMoRibJ7EEPkGYHufXniMPPZhQ+4E/0F5rc7OqPAWAmBspK
E96HWv5pSJDEJEgM3KBy9aeKYdu7leywPSjppYTKwggNCJInt5VXW2xDMyZXFn79n2bzydBXU4Dv
YJOBQuQO2Ydj/gHixm6U2LlPduzHnqgXYlbfgqPJcrFxRknE4Gvv07/tCG+lTvcl7y9uHjfnZoJJ
Q8zlr8YqyEprodcBTBd0ZH0bV8uY9+Z9H/f/dc51IPL0IlijGxnwsRg8a8LCkuwqGjXT6Uv35NEi
WPhbY1CVq2M2hGCuNbkKaLz5HpiIYEXcz+DgJV9p4K3zKp6Th8F7sUC8Feob9xlDYjRU3E4lrJQc
dq5GSSXtVfJ5KyvTdpmSsWf/whb0Qhfg9toIyoHkGkPq5Ob02c2eklunYcF6lBc5mYJM46EaP82Z
3JhDMzXUurO6ZoEuhtPgaMeuT45qnIepAWtKBpA4+k0eecgO8rChS691q8PyB/hcEmPct39LRyb1
CZoweqPuy+o8vVw8S6aEhLN1ZzkcjFH+2L6ndOSV7TPYmsGa3k2QKREJ++EsLdZ5XPJLohAjw6qW
78ae1oK/tDiQCV+iLJw4aFrG+6BIe8wHUd9cZnM5qZFzqm0T2Vr4mcmFm/U74+pkejVSJgQIjPF2
7FsCRVaCadH5lRYSZ67CRqlcnjZqXto6YnKscsZ9m+KvFJdqitzJddeuY2d6PbuvDGuT+o+tdB19
yBE/0K0o/B8MMns9zyYqWl15n9Y1XoxDRMcpoTspaXYmoSkqGtKvCNDfdlMzFKFeBreYydvWvOvK
Ha+ex7m2WxtOyi/M/ECBMMWpRLLnWXkCvH5PI/Vdb5d3w/ipNHOnpNKNsjxpYajHPuPQylcRvRKx
lW05WIUIKDVQVS+1eNQnLOVMv1YKNUwkgDkrXTZaeclJ3D4sHfhVCxKK5kDZQJ7HFOWUyWGcyC0c
xjTUajCYeccs2njFi/CMYsYmaX22NOh7gxLOLZBVibhizeGg5OXLgL/ei+kqF2YwydRUTDcVXwOz
RMUxj2uOHYk8AJOxXgu6VnZV60/TVHST7WBbbYZh7EyrCBGTD6Rs9i3lRzH7ppfMWYOx2aTD1i9I
Z48gw96puonEN8USACzSit04hpGChILC+LJj0mZX2KGkfQ/SlzytgG+JXc2R7Mto97dI9mBEjR+w
u+L/KnX2QTceE0bEaQtYa8P6sV+GOmcDIBqUfYPbiNoPVlnGe7O2EpkmS6WhK9OvzD6+5KrWBhsG
+jL2Vt8GVIunHX12AF86Wt6XgiR5kd1UarA7Ny9+WfbZkP3tvrGrwPBrD3V14deOqPtEqK+Ev7F7
bz4BJZYMxSjr4TdjIO7pQvtRe1BwJrYHKq2hnXWfGsglEIuQ0TiKtQfoWyWcdBCPMwey7EQxNpsB
NyJjYJ6hKSYBvM/tz4jQVPXb5ApIYOpP+fs5LZkvQvusYPD4xAA9HeV7y1mMUuB3m+LopTw6bBTz
baYOrHOeSK5Sz1P+0TlELeg2BVDwhLoefoPvm8brWI3hjvAPeZpgl5Vp9WrG2pvuUb27wFP2ag45
IMOaMVSL7GREpDf7hYpV6kaOcN1mmsA4b+Exlc19jvMbxyYyuwOTeNcMILxfq7bl5Mi5cwf5peO+
Jx6JHoC3lAgVXBwjoWxjdkcTFbpJHnDdaRXEdsw0Y3+sLTrSA/k+RetjYs48f85lF1oLFlFshvt5
rK+4TO3OJRG1kPr8NO/pVwZd8SybKIp2QLc3JwiVtDFRY/mMSa6XIzdmfz0qngsL/CG06EGlAa7d
8kpkdy8W6KMQNmmcYs1OpJDFwqzyd6plCYt6MaZQM8Ulwr5c0jg6BaBdPIevyWaUzWLbdPGOdy0d
DCQ82FUn6HuVjpk2VOvl6aj1dWNSk8GixXStjqyLQlx03TzLGWSgsiB886IrGlJf62o4IfGC5RyN
jhPriZJaV5XeYWodbYMJbeJXxVc/AeKvqW0tsHzaRWBpViAmdpL5PlJ6aBcNFsN/zZQEG3cjMacg
zzUutRkUsxVklPHQnWCIKpSz92hyWK4hTmxAXTeiIPGRpCq8ztkHxOmbcgLinOE6rhQLpkyPe3FJ
Gf/8xES0R6IvZOjb9DgARk4+ZqYo4x+sBgPk19xn8tTtsm1vCSKm2TD78wN6EE11m/zrQBs0/moA
1fHaKe8CjDdKg8QW4UMFKFL9cM+Sv0hJ8LCHx9u7WrsZ4CFeBmIeWwMDgGiivguXHZzS7DL30Rd6
kLH6jQw+3CFcW4p8PuXR18dDml6S/yLFCDZfrsLoyfoiXQOtRbLO8pW/NatLIAXrOT3RD71v23Yv
Ia0LkOcjZqsaTAxHWyanBI30Bg1u9DQ8jAnxMPQA0mbhBAxuIO2DdS1FcUfJJCJco5dgEZKi4ep1
lLmBPmw4rFfZB6MfPnFhyFTOJw+OEZRBYrNGbtaQh+2wWmBUpwrMiwZ34iuD490QtYEp6Dkcyf+K
PLCI/aKblBh6NK9bsUWOLNERzd6EIvJTa6mnym7OdUW9TxRfFmI3bfSuOG8lxqRe7y7JnkDJQ+uP
7XnJm9CuMNbrxHAbOoC8+pwtNNQf8Je/U+5xUaV/SMj5YDxqK3pbYJjK6iWfDPoX/3PwQKgMWTsf
oywrCKFKMmNDiIDrFGz8jdRjYQMnHSktT8GLPQVLH9/0giymLB06DuzOBl0AP0cfkX7bBjZNEiZr
H5i15rfESwmXTy/tLBH1un1jgGfFFzRCrA+wJbUH+qTEf8p+A3tOD+Ti1W6AqGXkoJyPzol3XkmQ
mTVkCwjT4TNgWQO1f+jjR4/QU0Cb7Ok0Y0aYGB4pavOVuonzDMMlk+i6+Fa8aTv6vjBmwSNEouVg
on8gwFRin8CGXNxWNpmY7Yc2C1ZrZA/z8s9SdB9GDbroGwyPAf64w21bYsko20/pH2R43az9lOWM
V6pGthPw+0HDoqGQ7QLV3yNznVUYBRwwRw6YeBkFpwVO8KdofCGTH3N7IRgcM7ZktWPsR/DzQoSy
ClMXzdlftYhuWqKa1Z4T0hTLzJgBKjmnskR7s/p9tdnEKEazuosWKxd5Ni+Vol9sXb1Q65YANK7d
INLZARY4VF8kSCS5fEf3Ok7ifTp2I3MG4EVSQiNmPvlmk/tMIrwkHz0bUtU0gQW6qVwmm04AODfN
UYNJQdzAwFZj0AUKo+hCCSQ5z0EWXodRmInlxrKxOU7IP+D7GGYQ3QRQFv1MOAt02NlAKfDm8cdr
mHEQ4XilKHsNgg8nYO1A6AX0uDQ8NSGx7x0vBcFBHkqdofr/+0lZK6j0yl2vx12dB6g0OHvlnYjk
Y1p+OUCgE7LmQnjTMgemdNcRpetUZcLLMeNgcr5REfVnDjc6EshMbbu1H6ljdVNmCjU1mh5Ntcpg
P+st2hRKI6R4y0Z2ZXWRAx6jBWrLTA6dyiNN0nkbHZr/+vGPQQnkdBjz/+TNW7KbyPWS+P2zqs5N
koGVzPDMWg4ZBha72cpwsrBUg90DcWxxD0GxLUBTtGe5JW7FeywQbXZOqmMjosek0ESHvZQoY6zT
QUJswWS2pTSPqcZkVufHDVjb0D6LGyUzX6BjGUSA0ObyHo5U5+LUI76cR34BXAq78QmS1OF/aDqv
Hbe5M4o+EQH2cqvCIoqqU31DzIw97L3z6bP4AwHiIIgNF4k85yt7rx1Zj5YglDzxCJc0kvBsKj/J
KoPgb6H6/so8tuwx7eUHuaqOEEk30Kb+y5khl7LgD3gFoZXc8ukw/Jh9exbgFjIiWFCt4cgy8IqE
YaA3bdC728aveQ5EqBRGfuqrg1eLsTPIYDideqhhAoY+SBoBDBG6LzApxkYoSPkrEsfUl8pxNVja
U70R9MLWA8wPUinGv+8dn0iVoEa8I0gGNzxb8FDS15HWjxFc5mk4D4Eroc6XLRoS3Gr7gQ/3Zx6t
65C1N+FenXu2qyzIQ2NwYnp6i0Eb5QTKhL3YHqKmvFXLcDHk05gMsBSN+4R+2hjqm6YKpyk/V1V0
iQt3h2b+qGrCAVNUF7qphSskfxAxtuVL62DRcqQ1rAL4VaiYwV3xzJah/t8JKHzxfkWgSku4Lfoo
HVquH1zikEmkJQ46ObmPiLoXy8vBnUi9cEKs4tdQ2I1vq4VWwrmnWwyT0AtXy0lC+COnRGIJF80a
Hgzi77JkmzCgQhoPyVcl9UrcaDEsgRgulyWxApY5ZULaXaDeUsB1K/kRXcEpnSNoP3TIeDhSlHZ8
0SjeiA950Na3KeKbcWT4yRkzJZwzRRBF8GQaEPti7U9qdRpy9sZvpvyDTroUX9mRpErhzU3k0YD8
9PO1+oBii44zdAGjq8upy0V/BBcaWn0w2f96Zjx4gBh/TKjVF84Pc2Pcga4L3XGvJDg+td4GXn/K
gRnkPOdr+0AdLI7P4qywPW8Gdt7Ml9UEGZd2LZh/VYGOnRYB+JkY4T6CZxQDqxPGQJeboGrJr4rm
A3bxPL93U3kL4/za8BWbmXxW2+FQingPoKW1oYO9NWMgKlNP1Jp0BfF0Q2N3S8ujctoW9LOqXI75
BSEujtd8wh2ac/EiEUJAuQjEoofmw2r7u5mp13FY95LM/OtgRIKdk306oAiPDym4os2tma6MFZna
VAiDlJVLkwpWxDmonbKF6IljzwBAC+21xUyJQIMVCWtu2pG2sgs9tRNLP6Z4/SerZbCAao9MHtk8
JBHqrbUlBCc5NHYtEkbSKlt7fxo6UiINuJJNfW7CJEDJF5g90rwjU8O1JrDBTVqDfqOk2KR72k99
z4ZGc+XvIdtbs3k3Z+XBnvhpjcpzm3oqIyEHo8d3qCJSU5rWC4XCK5k/1NixLahhKZVr8z75zape
mqm/gG6DFSp09XXiGVMw1aOfHD7BFWifmqAdZIYn9TaapEGg0iz03by88o1jQg1tlelzk2vOgnQQ
N8zXcSL0rCE6Kf5o5v5jjqaPdI0/6t1lOKsJZWSYXSWaAdER9b+ReZwVPvSerBkBQRn4R8nnRCuS
9E3v5xeUHSZwugEAABGsM881tebCkqKkWJ8TDwnELgV3U7d+M7xYUcvRPaNl3TfUUDV4aTYfWUmK
gBZ0pXRax7c5j/wRShcguagcvBy2IjSyLiJp2Yf3sh95a8njeWCwCA+NuFlidosFvoDBo4F1MDpl
CXulSkCGcq0ZAg+/Xa44AspohGCtxXuMkXA8Wgi0BSKYlPm8hiROfYXhb6nV/jpOrgWu+QZ+jz3T
CFxP85XHIKd3M6+vjAFh6Ffo/tL/dLB7HV9OJAn7jvl7RwcNjLts0I/AqSkGzY3Qr6QsiBjTsyA8
MJp2hbJF+A3sDwRNu5yaV71JPiszumjDSexUV619owSNiEZiN7xZV7qHSxGJl9KzKo3UcqoJhu/g
WxEqDcnoaQiVJO4uSbwk2XwU5AHNBKEjmuxUeuUMEyVb0tv5IKBT4a1mcozGtzpqiChURBSGBv5j
YAEr5SyzB8eQVapHHfku1hgkPihgGh2agoBmnVkCYQaijK9s4uSCqjy7YYFkQe+xTVRIZtiwjd6K
1qhZREdtG2fGR71p4ZYdvbXXla1HChO/y2GtIpZ8s2NSWBMEZItdt49R9QkrCljip5CIjyclWElA
CpXjAMmevoI6j/AyTTwle2wLR2qHif4cEk9KCwOCiFnmZG+Qw7JjD1le4zfT66P4dQnzp7WPr+Zn
VFW+GbEuAycZoRvqA3PkRCNJbotopVivOpRyzDhUpwBe1xRIxpoPy1LYV6xeBxdJ32Q+cA3CDXeM
dWheyf+BxsGQNP4V/pnAAxEb3Hb5b7cBqqXfdttWM/HlONjx7MdW5aVTcRrQHO3U2gLI+F85tmAF
Mctor8oy652/zMIhm1C00Eul52zQ8Fp2V03UrmZZ3vSfblv3JCjlECgmeQ15gLVf7ERTAUZ5y3/C
acy8bmjUPVCA0LnGt1xu0U2lYPxDH5HZfu2B6CNKX8RrbionhJa8PZKHGEOendBgoZeJHJsJZEiy
HaXnapW2nipoKgoHoe772BT3QdMeqNcq8SaVH6aSezE5cnrxyCfl0cTJM86yp5JkT7GUHgVA7eRh
zD8JkL46D6Swv8mwbJYUnj/kIJfYpJkx/6ZQ7LNAwpOlUC9r8rWxHnmtOsPnbZhO62MlJoVCEhA3
CwvtCOQgcema6hiZYIdPb/LbxCPCLaSoNuAhkO3W0Ytn4akHSpEgrOGlvLXmBS0RiC7kGwOdV4SP
i3qYNiTGjcs8ZWT4fyf2IzPqD9CH77NQv4V6cygY2vauMSVBO0V48gFJ8Q7hewI840DMyzjdOPlC
JXGsiqeSJIEG3Fzug4TaACG06iMPjVg3eDCpeLkAL8neQT1DbglqAiLpJ6vZM0JRdOCuk72hML20
ALBYQsWZbS5l22LiCKjPolRSCzwT0PcZXjWH3SZpR7+AnkoFk/9Uqp8aWc9P2SmXiunCjR5etyZ/
+sl9M1uABh2zlc3fk5n6cR5bm9+A5CWMINimIeU1wPspHa0iUNM/ycDYHvx2V/p6I/r5YuJKSCFe
V2clDIGvg/xs8CoJ2bn9OlJ+D9RUPw1yhO4j91fxZOafMml6AxO29JcnHTn6+FAIN0sD88m2HIR5
oz6GD2OoHGtdHFM2EOTlHBitu5R4AHPVXRbNBe/NJUXBm3ptCM1Nk3cbnsRiWyIECzVWMopv6g94
CYJaw+1AQEPRInawgF9YoCwEFNHdOGB3lFyAluyGK3jbNeqt1tTsRuufIFFHKPryg2Gc/X9oA3oq
p1QqZM9VIdyYwrA2LQExyZdpGIKC7ZjMYZ9Ak5kB1hvTnw0qpid/ZnwseQjOp1GfqMPM4q7vRIQa
A6E/Kip6jhXri93WcZ1NfzyKXeE2KW5SXu656N3FaJFCtK6B9nnOc1dw2Fjn410DX9KAvBPCp1ms
2LqtK1uyNb1hx78Ihh5kQnv+olvwB4uYvGYhSobWmbawCIQMraVOsZAy1DGQsWYRhLrGR11YaepD
b40bRV6OcgC/EEvWNj1F5/hdwnJCZ16kJY90iOLTmc13+UUaFW8VSEL/5SlEewK3cNk3h3cAD2gk
ahyMnDWD9GrF7ArHDiK19kzon+Vd/W1c0lG/ao9eFi//b4Okiv1b766qXxFWkOnjdTzN+CBWC4md
7o/Wet6tJ+kOgZsh3SlvELfMf2JJ9CBOnxBzSORdDFSnI09P3Teuwqar1kWQs3sxEjGSyu5ENo1I
65u/NKnwFITxmRiUorl1Kx99ad36XL6mbX05XQZFO3Ay9+ywZpLWx03A3+1IyUSAqMpevmLI8lHx
1nnk4sOKycCE8FbCsRqfEnAe3P4WiNsXmplE3lQriRu/abToNfSxPwpxz6louCbQJDWcrsVeMj+5
KxxzDU8aVQo6i7u1MZUf+bvy2OiCC+vfGuKoju+ARpYtPIZqU1xt/gQ2U7QC7KjvDTHNKolRDGBq
xG+sw346Ng1NC1GNblP+NUigzOT0MNIkR7o/QUoFuy7ETA2RNssZXtWyBCUZsd6SMeuDbiEFSy2O
hh1LSKGE5b8QM1GGELSwskoYejVUtuibCogHBC74bRtB6jOvRSneoqK7J8cZcTbyG6/LLisNWYxC
Fh05jLk2Gk6NofpNEweFipZKneHMHbVvrY5gpkb3tVrujdOZMnJ/8yJ1/OAQF6TpJI+BRKnc66Yd
UQ5mJnBZVtvkfSxXSREJVVxwNSgESFMkwsGPytpTWT7PYebFWYI9AI8xKV/FZvavarezECYkKqrv
3oH7tNOpqlFs0EC0dl2gV/47b/zgQx1Kh6YliITslnTuUdFi4MkTNBLSbkmYjqHindVXc6E86bB1
Zr1jssfsWmpS9pg9e0yFyPRocRdVdBN+1O3qzi6JHHQEUUWSYiOdFPmrMGUgHtmphmcSZQNAb5IE
SPZFSwjNxIx1NyrPBSGDLbGZG1CbYK5uvoQUpNFZjV7xNGCia1zBRElyXi+bTpHZsU6CA1lqA96V
bDO5oojBlDrzNKRnZHlnPkG4731l+VzSUeooALytMvQScKfiVLuhLZFZsRxJw+iHTW6ckeJykkh+
SIl7WLRvBckdgE/xLpvFBULTeu8081iBm7L+EPk9L07PEMOAdR1zzFWmq1+N/cjjHIYbDRrtIwMc
pszaH5kXB7JYxkw/nf4OFqTwv+EhptaUexw/eon90bALVGt8wTYCRu4vZ8CTJnwRaDs2MDix7PxI
DwPnfsdsLtlrx4GTSdlVrXICd6mgqKruW+KfITMRh/LIdDNyN2tytkNWr4zFyYwzf5IJ/YPcUZwX
ND6x4iR7aX6URAzKSuYbi+B32yZyGc9hfJP/ijeV1WXto7clSQ5jjzcRBU0gOQcJLHZIl1gUc6Fz
5SumUcgB1V7rUaOrCgOY1I1ZyXJhabCX9Gv/i1YSzckqCC+Igu5y6yUiOmXdL8qC34CBtvsuOV3H
Pf0LtXJV56u6JRiM/VdFlE0hudNUA1967RfdiypUwlDBChSACrxRcevmodVELyO99qRnBKGWDk3L
OHF6IJCQOyJ7kDVD0WCbs2fW0i1vOLBfDUioVi8+IzPljstYsWBX6qFWNUTpyfjj2+8RNfEMVTNH
W/MmddxU7Y5xcDIrJy1k4HjQMOsQ1ECnPyuobRTlOs7WFV8tDBIdk3qVJ2+5Jr/mavbKqrojGoDz
CapE3+J4uxNq3BgHCzsIGruL+pQl4MqMwoGdJ4saECFykVOUv0tqT3l5kyz1NgtIW8ioiFs0b/V9
24qKH6MYfyjD90IjbK7pC7pqzchf0Api1O1vhVheoM7MtbPAgZ4MkvAWKFfC6HUqAgDdOI3W4Euh
4YsuiWBtjsFLe89y7ZBkVDqL9sDi9CBKQpevZQKcYS6v9NcX4yYou7lle4IusIcMTK/tQuZCxlQe
dCyVvVSTSMR9Nu3MbVWxHCJx1/gmdPjkHDukUaiXWYluIKhjcbwka3iPj7MYOZPqtonlRUt2iuP0
xHzqNLJajwWq4FDwInv4DrPmFb2WYQi3vFI2qu4D1GkCOusdg9oCuD+FLgM8YYsXekABLkR1n2TE
eiJSBhxw6vnNFibEdMuMMsCoKp2nfaKT5pHS7SmGY9FA1cfs6rWpRgwmYU9ShDCb8EAV3Y/TMKt+
06gsZJmXJ/Wbd0Jfkuqm43WTtRAbq3oWH4e0UE/zkHiWKwdNsVtF01schTChxCk/1udapJcEE8J7
LZdv0WK+zCm8zZ2xpaHIe7KYjr2wLf9JZGSevHflMQmK3PI5ByGuYJQpvlL+U579ASY/2DnWekfN
iwBp65A+3gWG25oiH9+kzV7P54omIKW1WI8DZ0oLw2Ew3xuAAUzp2K6XCPzF5lsjsgxmCntmES8s
St8v0Bhtsa+O1rlDwDbs/xaIU1BbPEhsDHAHagr+exKCXhmBAXmM4qMCVk23dpmo2qv82YdMihKq
4oFkAH6MWb71f5WOz8cQHNT6joLvGIOBY6rESa64eZm16apdFiRuREBwDbQL+cRNnR4jXTvwnh60
f2jNmbwlUgFY0CBcvLrj4Wd6pTyzZ5HOT73hOVml1xKiDhIQ7gNVjVkhEe7NfnzywwtsZxBwIb0I
wihSGjRppJU/CiS6l1lmr511TPcpT9ZIVGlSHy0U4S3GIcH2/6qXFWyzhcemaid3FCCLEDzGlw2E
cRbfiATdT0Q6qSSgIND6128pHYrutj+WOfkkQj5HjsBFMXcLokoR3et4MlWbMQne+IPRfkTWk2bl
UOxGe2TDDsvr2B+Cmjl9XyT7xPyjj8Uty8KbVUx3zURBY9TuJqKPLE+LdO+3DIjbcRqlcCZ34B+e
YiJm02zkoyvCg1aazF2wS917fFZRWgM/f5/goyY8R1MMg3+jkCHA5Q3VGalPd71/E0hiGtC586ds
xN/Cj8rtgQBkpU5o6I5GMZ+mefFxJ4KnGVJn/GmOMlcrA2TkXCRqMhctSgehQ8hOg0WSkOEQPYhj
ea705jxpzXlV8rNOIM2yEmWlYjzsfUmLOTkKkYzEGPqMaRyU5FKIZAhwN3+bPWKK/hqK/U4xE0fz
mni+GKLfEDSQ3Ep+9RiBuW19k/yv7L2WQGK+SuCsGyXe9b9qQTT3OPo5YTgTx+sKE0uJqWd7bPG6
5SZbjq+SeBNGL+FVxWpt/OnXoJL1nc6/SrUCXdVvqXWZ28aVGgkfEC5VhMVIduK89oYJT8sweSo/
8kvWtW+iSqhQe0iH80KIyl+rYsFei6wOnpV0w7tOfeENAwMORL1r9sYO/cVAE9xP1+pvpv6mGYbP
3J1H8n95fRQUEQqORcEZM9YG9XgnSOimJvkVE6jMa4ngUMeCDzUSyZX8AzGMYQDfYHMcdcO1Ougp
Vf5hjPTo+7YbHOLoHbVRnAVnWPok6WNUkwfeaMMaXslyfMsN842yWKo/S2wY3dgGUa9yD5lv4FRg
/7AlBeToG/X6FvGwijsZucMKIScLylFiMMC5aS5P0hcqVPmRfONMZc9pCNKHme7Gb8GovUZOPPDK
q/xlhftKiSH0y0dzdh7TyqAuYlAEjRB9SD35woMoIMoeXpPvaHJ7si9UA0fAjIGFgW9/0ML9Ajhq
Yxm+87/l9PKIbamGOZeRWbfIZ6UmmXJYfeII0DYlw1lqLB8ahwaQsbb8aSKLALDxMZJJBsoiHx0C
axiOtT2/50A+PNw2YS9DIlA/5c+ov/aA6HYkAe2SQMbHocTPBngzNT3+DMapBOplJKHiFJv2U3Kz
jvhzmU1TZC0b6w4ta4syq7TnwmQDeaxlWsNPGUPQ+KkLzIApo0lECVMI6bmbUlHO1Uo4PWBGFkCk
hNpoZWa1thOTBXXJwr6Hw3UYtVPEqr8iC88g/GQkF5tuLAMdaH1hqFex00KQLhGWDZ8qODP9MIz+
ZvBhCMjk0io3tjbM6TueVqAgBuw3fxIG+C2alzjtezrp16HWL6hdDRyXE5dmM7TsqRy1JM12le2G
vs4dDI7uNCB/5NAxFp9RmkkrrOWU+TIn3Aql1ApggdDogzTDP4ypdVOijJDB8MsH4TqeHwbpVX9y
BvgYc0lSFqXkxFPVc9w2SFx3N4IJuMoHn5KY7IXZ6Lz1ux0SqC+EELwOYfiCT/GFxjVMn9G/zgKQ
ED6KnmRDkdJVkW6q/M484mCQyGJlIM2ZrUyft0ldLkxjgHW7YfoTH+Qhu8iFFSTjEiRdFhjUP5hP
daNkrnYodOTxETnq2Ufc7/qepMmtLWHnEP7VhIT/bpjOVckbTwquECg0wJ5oFlsxsnO+aE27/7By
X/VPJblP5C1liNlASsTfCRQAEFoRFIs5fsnJTtSge59kkI/9rvkRvW5OD43+2qA/R7N8lJ8sZwUQ
FDc+jcz6232SqS7FLxa4EGY5oIPK9kHiztdy+0mAlg9wjVAJ8FP8nwCI+d2ISMB0zi/f34hEm8f1
pJuGJ7Y4ldZg2yizNp+Y9SmXuZa8UpdcffrYht7qAVGKpZ7UHdGPeqDubrmxy4l5Sz90mXJQ7blY
Ldqx3vm5mYdmli9F0QbTJ0hxzGBbGuzM7nVXYnR6RYBP2QBrMvstu97RAuFfKEXXcX/LCvk47plP
hs2HAm5zF3nZgv4vdXOCqPB7b9RXJUFfML7G2EMIaREQsLWUMRzV5+gl7QhInfVADgU0YmGAsn2P
oGYn/YrVLpX6V2PRD9GABYfach/N4mv4QTDwiCUfk2CBI4NJEfO0nwGDswGdxZKJz60xiH4s8E/N
xR6PMw3CPMQ3xtQ8T8Q4v+szy0J9Z5LVa+44jedkvknpfFO4E5gIW+RcqeRcve80LiC2y6NyCaOH
BD9LCo+bCgLDhhr2OzFlmXxkQUUldxZ/FqVFmr7CLlFdMRdcRO1b3Fi2+8RkJpzymeP/hHzVWsmY
/cYO7jJL2NyG3J0JAqBPmYVlLjI4ZFkJFpygRporpHbmYmEhF/LSpqCXhHu3Fm61SIgZxP9mT0Ns
ndvwA2mJbWAcNAad8V1pkZDW8E2svd2ha3fUhaxzqNicZSIqEOOIZox9RPdDBIF4NxrUTQjRkUog
0DlzoLeVu5Fy6fGo1xLRgIX/RhftMgvObxJBT7mav1Vh+p5bEO4Ba6y+9J6I+ssypa+p/RCS4Q6S
v5SKR4RgJWEewCg+O2O1StTqZdBuKoaahoDXYo9skLFWoTybNntgisjMEng/UHKGtDmqc0Kq2NQg
TMHWIsN2HbtTVhwlBbstw3H0SLkGEzlBPz+GLAfZEuDh1tTbUN20BULyqviigfJ2Ybkhv5Rc0E00
HxV6OnGPHubehn8Y8KDvVOS9GsTJGcLrIeNzKsS7ZYhBHj3IOFTq+Fz08r4mwYIZzkKuooJortjs
OvMjisWn3tKX7gszuwOTR2PK6Glfxl/ZpDsTBp4D6IKBNfo0rgGbc7aU4mbvOyPjnfL+3mfGjQqp
5LPJH/VLVVnEi6MmxZO9aMxVAAH1+F0SWIqcwATHa+qR15JjqMigzIz6UW/RdO29uVRAPexZ1x22
H7RAF0sNryXMFHDwmsTs2rBN+r4BkKSR2NNrHxLZS46bYE0BnP4JdJEEuaspAjkZyU9dAqsRg1Wp
9kOU4XzrA1F5tmnrhmz/hXOTrWQIsTFSal97xJuEUtjJn9m8JXEduLJSBrw2VC+kFJnPjl0JX9vO
fE0m6dXI4tfslZwyD+HCMWr/1Fx5Q46DEZQ+CjmaQp0kNsy4ZGoFCn/0KL/q036VJyLrk2CxYlJN
NJzJETgMwltkGdkMA3bGTzvpMXcX+S/azaVgwYk0Cz6R8Ia+bBP5hPTBaEtgjA9sgWKYUhaB2jC4
j7C7yMeRr9brxAUZg5KDplGTFUJ4QEa4L+rBfxZVFKOfQYgCwgJuqyJfF5UnMUItdZxp0VPDicZP
Ya9q8VPMzHtijLcktC4Zf3kNtZRBTklEZDh5Agx333NKDnjCJsMPJ/3uGU45j87UECGR4xpk6+Aj
mpLYRW0KSOrwIDpOyNSsaDcIj1pF0AL6fp9XxYXyTyyWkzA2p8FMCOKRvPqbjTYJBNYFWdtdRXyi
0mdR5F0znSnZOSUSibyg0/wI+WziX+4sqo4e1ZUeyV6MM+8KKmkYVLu1eGaCW485skAcWGzGE/ze
4nJpOAClBefLrMEZiDya0YYEgxrKUScqh3gktlwy/Sk+9m89W4ooFR2SKdhEjmwitUh1onV2BFYn
Ku0++AwNUWBCoZ1N7hxFbmzh1yn3xi+hxNexEy55RKNqL909Jd/9VlvmE4eQksR3UTcf5L49ouTw
hbZvFZMLparF5LNVz3y/57yl+mTNwN1HWleqERi1EbssWyIJpGrVXcIzgLuGtqyFqTzu0NJQ56ZK
6yCT5+ohzRg8qv45pU6zkvQx0m5AsnIRC0UJ0SnDp05lE1LIm8Q3D+GjgpUlxSj5kRMbgLKE6t3I
4T5M4nGQLyCjizXzBu2/5CfGJefJ8EimtGAXmn65elarEPoJwKDUXlZMi9ZovOk0tODqqxisA4iH
bIkPFV3OzIrbqd/aQnVZkjvUgv9K4xOCkI4peDwPpMJF0gH9WEx9pmUIgP/gswpyhvAxpwTJfnhN
1OtcD7dBxRiSE834KseLXzn1ysp7gviRo28zNKeeiWBD8A6SjQ0l+FF/N8TzA3IWpzwXwLlpEhJT
V3BldJwG5ECVeSWBfQLsLjKiG1aZifVLGAN8MDwsjEz1PZQE/pYlepD0m+LZ7arRQVO9Fa4kcELW
zggY4o9xO5sn9r8wqinMnuzaTyLxpfM7KUZxixJ2dhTQiL2pQH6wh4XNIqgbrPYYebZc6R2JG4oy
PAiaww5yAuYZ4RWoyO5Fuz2jvhR75WCAd5zGGm4rex7cTyLEh5vkUKsZAc0Kf74RsGP/QzQiuEUY
cir0l1wfQHYA3c5B5EpO/pZgt8nfCgsp0clkkEC4Ofqn7F5NJnYHW4+kq07Ed5EvUK2iW0sLrYnE
TUnrMYvnayPmyHfGS8gOIbm1YnrNsHlCsM1IRazdm4IuXSt52WswzZnbhKErPuWixMuPSU47wUw4
6hMmi06D4N+A8hM2KWfKVrH9xQqlu8a9ll9yGtQVYKB1zzxMuju8vFHPh/phmdGd2+dOlNM9XGyF
+PCF9V2edgz4rUMkfGWIMEWdDNE59Wq8XUUoM+tgWn/oR8kx6l+lMEjCi8+tIZy++seIfmthN6IN
PVct5MYRs/TwBKh7tGqEJ9pyhGql5x6zRi8vihOQ1VM1Rn4fMz9Z3TxZ/LDQfQqlXDnI+p8yxMlm
Ca6WWO7e2taqO3au4xa7p52UfEGPDmYSPmI2bz8J2J1afxIdzODuAOALCgSLughJrgXrfH3mH8KA
Xdy86uAIl+Z7orxVLfbDTIu7o3wXizXQcc1C5YbxfO2k+3LSiAR4VZ03mam83pNOgHibedKZ8uNq
PfvDnMvs3wqMRuMJb8CpEW7T78h4QpiCWcwuYiJdNK3Z8SCx+15IB18h+a7TdCYAO2fFoTJQO82n
PoLBuiN5asiq08YtsprmWizGVUT1MaXjbaWYVev8ZLDAGE4zi/r2rVvEV0uoH7OpnSzqyNSHs2ub
62jHJbkepXmEeorStVVIhBFylMllQAAX2VECPy/F9j/huISFO3eqYxJlSJuOBgssSf2eZnfu+v3Q
/Ek475po2PebUpt+kYtcIaFEw0LvQIx9xZ/7WjjqGHD5ecYkeRpteQLmiZcN2XIGZRQVEBNjW4t2
Ypc9dE9WLqh6cWSYZuY/YnFHdb+mDfO41UFCCJbUpnpcqcZDd1fJQ1Cmlo+DQbvTfuHDiACNyYj8
xxBq4Aj9bc+kdtPFk+9rEF8zLZzJGBKJcq/UH5GvF637CGFgBk1Ogj3tk7Z4Vkd8RH+ijVBAD7Yy
YbbzHmU7ayAE7QWCdhndNdosFJfE9A6XUhSclqCKcbl2UNv1WvSZ+Y7WZYyCZD9InCSwJeXqXoJP
qKqt2e46zu8PwCwE0HZLZ4cGqBP+LiBDOVsMtB4YsBuoKt6sH7YsNxV1rHj92di0jIj5NWktnJg9
B/qzRvA3VjFJz9QuNagnDCM1Mo2kQoEIoZoMZaTAnYwy5Rs5opfH/U03kzvH3v1zi4m49OiCEf8c
42i5RnD0DTyfXX5Ry/LSd4XXFs/CVAMtmgK5joKhGM/jjAwOlh2SyQafbFSRKh4zjra70ZX15Snq
54S0WnLzuFkzvk2GMVrBC+nksgrGNXHN84TYDyuqWnjhWLs46JFuTk7tttM5tP9JFcZWFMhljNZ5
y6iDd8W2GHp2BcDqU0Jh45ks+HhayRWK83IfvqDuX4QhUAgPQ/wXIuStKRofZgPShjlTIvnxzECd
nWYKcCk9413wxc9GQd8b35ZI4b5DNsIk08SJvA9JtUWQaIwxIHJ8/FXQgvlzLfBeKJHqLRBMJBYT
uxf8ahT9OjQhQoBSNNmrftAl8v9KTB5UX2l6y4EI9AhYkJ6g8zDQROR2gdpjANrYwZuMcC+OhDtk
/0lnamp+pxonxnSHZIZZ3J8NbXHaL6ciNCPF+vYztg8UK5+D/kpli8qpU1fWyTZ+h2Oh5jbNO5Il
LL7E/ViR6lbwJQw8acOB+O6cgDR3xkNuqSOrb1bXCvGLTNJmcfFIrjvkRbPTSO4WewDi4rbbuM47
5o4sph1BxHv7mTHIj2CLZvNJIOLVSBiYLAchvra8qxuFdoXpMm0mF94m9uZo/Oo/IG6hkfc1JS9a
xPNaPzk1Q/3IG0dMFZO4rjxbli89dJmBJvD3ZM/FN6aCPfIkoejKZLKAcJLAla/G95gCHlJxli1n
REzQeDs+XTASzsqhXJFgA7+o/TUzzSP/ZFfjhROb4WQkaNZL7WSSJ4Y8GiseevWDaHY2n3KZd0wu
0FYqkZc/0i/MRrC1EG8iim8j6YaS+4YiWbM1gVdPU4MhhklvzYcapTTiqYzWWVVtfpMYzmHYwTis
7RjqVYt2tmxWJJb7YvFVFGgtU+90kVz0jei/KEUZW7YAqRuWSkXCxslZV8QVxbc0h9cuBYoilEDR
5yvJx9Zy5fAa/SyrbqE1XS0G8kmzBFsnBvQg7ALdsC4E5J5HIXW0owkumlgCljrIzSSDuv6gkc1W
HYnTxiBCbggNkbuioYsQ+ju5kRyVB3u+C99Jtq9YylTyOwMx/YUpd4pEDH5D6zpRz/jxprHoB2ev
5EeCnvFQ9D0BkOPi36oPh2NzpbXmfViZOMjPTQ8ghK6U9IRL9h3fm83xq6Sd36qCD0yQ1dv0jmK4
R81K+duXkT0NpJbbcqG/I5D96GXtA0L6x9B5cS0+12Z9VzPxqsyvhZi8lhhES0/XhoDbii5ogDVb
snI0NOYlWg1b61hINnLTPmOBCCcCVlGeNcRyzk5FziZYUptjF/G40wBd2gnmO1MicfBiRsUFgbv8
Q0NbwfIvIDfljrEAvWl/+CShzasjy6nCncaXdqWdVDfyD078C4903/rqX1WI+QdSxwNI7ihHqqPS
/w1tzkqLjzTiBkfBuCJ5W4bj/zg6r125rSyIfhEB5vDKZieGjjdJL4RuYs6ZX+9FAyPAoxnbVx14
zt5VtQrg0NYFz1+lLL9lumBllpM1IROcDxlWHDSWA+0zGCP5bcOWzOTw08gyq2cPHK6Js/cfUXEU
sf3yPYDg03TxgCmce/U0BpgbCoqBIKPGyqspxPiGdG5J3ogFPWbuiYlKpMw9sF0OBZgt1Ves1G9z
dDUBnSSH3mav4XTpVA2PGHVUueIT0MlwPjM4jzuudjHbZX18smQaebGWQCjfdK0IWGFeMl+n8usL
y87E+E29ODlfrIUyqbWmPWEKJ4FLmzXtBDPubLMX39o+fozsJHYSasVoUoVj4x8JyP9omfwgtY/j
0RygvGGL/Bcn63sjVR81Bsw7lUzPAngzlqFDaeG+mkEo9TVARcY+dnYcjcj+xPP4Yg+xcTOz9UY4
7aZnr7AXXQpWSHJJLOOKSAv0Lgoo/POKOnSZ+Fn4QUSvP0ydYl62foUTqyraN8N71JJno3IUQ4Ow
8MLLB6pL8Xr1lzFfL4kzGaC50+WINxUW8kSTVofu2RytM10BVN5fBjX7Yw43Ej2PwdA/jDz6EKzw
rdamV1Ndrikz6LtFU0b27hjf6IU0b9cMdqEIOghL8Ko8okF6Du1xijAuagRmn440q24pGW4lTica
WOKGeGmigZM13HRQ3ZY1AjlMd/CG0ryYaXExpzroEpbXcYNM23giN0erXxjlqv3AcgU9dlJAXHOY
jGdEt7eYtJwcxQ7dc5kq3WopppOHrKON9ufMlDBAnlcAg3LtntFFYjhofwf5tJD96jEQhspB+R40
d+aBmBr7mK57iecWl5u9UgUJlyOiHpb4W1pMspytYo0uSqcfQjKhrBW6aAf1qrAJamRV6EMqDHrj
ZPxJg2lLAEjtMQmdkBjSuIon9aEAUDFHe+nn0795J2KkwnuC/2Vk+G0TpzJfQ7a+I09UcPEnNYED
n/cneAlgIEiAwJGxwDVO6VlP2evSY0DKxFD+iMbqyNLA/xGog7Vb1sUXC8NLlq3QBwbpy2XuwVOG
ij9KXIIz7boVtDNFpokjNFT82s1TF8v/P0B9PrIop4lhZt1JpHFpeNDLxBmJ7UuVcpxO4uqE7A8q
fokjH8lIoWdoOa/hZqNnj8tctxoncIqTFrBkCUIsyrkUe4L1XRHh/BZZ6Q+4LcQCIgBlMWZMSIcl
aOVigvWqjokGURda+Z+I6gya6Cgd9gF8MFIeyw02oJwmzBEq7xpQ/zRUsVk53ybqmgW8mg8zUF0q
l0maXdVqL1H4wqN4QR+89b0zjkQHrAciM7MblSU6I6H5Gw2RX3jE2nJxIOwZsiY71pI/wi1gMwtK
Von/8ufn8hcholU0uuDmKJbOVQtPki03k/gS/h1xjJAQGFjT6Z8JfLv47PEb8dmUcTbVSMlY+ahj
spa7IUdPK1HugDTyKnlln8sPrbIBfG3bGWPJMeQeohMSHW+ZTnpMes6jeBrBSNZUatkaWeyYoFFP
PjoH8xqeS/Pac0eB1MAiWuOAE397jpWEPdoQAm+bD/xDVXU4g2l2QWEARyCyCfJ22evcXUbqzfKs
fSvhSix7BV5AlGtuCY9YoWObKAPEzmyl8JdVaKyYUN/QVju+2GpQLQrrWgIC8qke94BGLmLrxZwr
tPIqZnESFekoXoj4eAPHdNbaBc3DPTGZNTCnhbiAs5Ee+w8h2RsZNEGiNNx9VxIVW3k0Y6rAIETj
Bg+3ke1HC5eO4vuzgnNMMMjcszW3I+Sbf+uEX4O750hnJIEyZ8V+Hyj0FHKFxIkzYC9tsZfWQOMH
GyhBXO89hgyUvnNNHh8vSFq9tnVz1Pc4UFkNmaxc8fybXMehQK431eCq5AKeAxh/ArRi9AE+mZH6
+Ia637ahsua6grB7GFN84ltvt6oUzFeBWcPk/I60zVAB/Tcf3BaJjkGYTzIV1lx0xepSRfktWmgk
XK8DG2FQGHFWHunj4NHDY2fODiHu5oSZvcYWSR1JMK+3uIVjIVLQ53aLnUBpAAanbX2TtnmXB8Wn
QiIgnbN5jiRkFpIWUHRHDFBduuOSSmvvsuU9ThLWkFbn2o/ph+iQM98qHr9LfcEpulCXAZgipSgw
dRIRYxxXdhDmTLkR9RlgRKF9kZNsQxzxnD7JcWb9SfOGhICklxeKUAiMVTsJayLvvUHHY0osGoI3
pmWMzJHKXkxZXEMBOX/tCA3Eg+mv0X5OGGiL9AZiSJZcfnJHdMViorBqL+inRiqdjEXggjdBOqmy
dTIgTxPcPDcaM+AhiUyCa4bfM9O+K+1VjSQkfhkqtF1Q9yJLo6vWo7cSmMUqawZG0R1jkHYCCRjT
fOYZzKvReJl7/u0Q7YxJfEOYGSAG0eP3lLmzIILvounnd/KyPDsTpub29ymxsNSG7lTGJXvT+MQX
ZzZ8AyEq3Gt/lK6hPYRrDjfEfDzLPMeU22iUgAE4PSRaAJg3pGcbOZozEvfikAKOaXkyxtlqvo4h
Fluyh6yKehFINs8UfnY1no7c1hXwCikgvAg+HO1iRyBfj5Lb4chKiuYTibNNoJQj5RuMJ9XEDrNq
B5m9ZdJcG3YFWzPbABd3sreRpXVbMOV4omM8swWeILOLsM7J50Xz+o8MqJgVmDPlOJUXJak/Hor3
CJseWs3BUKfrylEnrAO0FkJvEk9INgSdZEukqBiXeJmj9E5jEzUMJytIAUN2CurVqHFNZjttDX4L
sYtmKWt+oG89iRbFsptANZsGrskq58JYeoRTvUVpQH995QZlEQvP6kL81kcKpIi8tBFz5QDKUcei
qY7vS07bsclKJ+LsRvI5hJpwUK8h5SmZK05P2g/NEEJww2oJCzTlEIKgH0tL/8nimEANdvr1xN25
5VICO3aPua4lgr+5eOsUg42lYgI+z8A6muXW4RxGHftqjPGq1NhNOtg9dcWSFc51la4b1+NWC/jI
IJ03XxA1ptGrrdty1RhZ4mk5pO1BSPKANntMygcFnxWOIcBYs3YF9XCD2r+75UxF+h2qPFaejV8j
Yazt9pMqOJgndAsEFGJ8pmCM57pLk27mU3Ytoq5v7gzu5Mt3RG6QBzgdx4QsCMeoa30sGEBoL8H0
rCs6RQoE9gE/wT5VYCcQPLVkJ/cms/TLbcUlC4R+aHyJ8EZYEecHJnfM3ON7widHCRaGaKGEbJIO
hLaQtLid95yvSiod7fQ35tHOlb21bhQ88/INkQN5QMRIK7L30owd5bEUOGyzD1tbBJkSUPdaw1z2
Y7X2SwxQWwx4ElUalZpLfJFr29CJin4n/KgxWoQGQ4dO12Td4YoQeAd6Fz+F1LLlyYbsSluxpSDy
lJQ07bB4zQAagV2d/V6nfmdA07M77XNRHgMBdvnJ5QUIS0Y4SamUQyVnx5ivn/VXtXVep+XrS0ZJ
lorTjY+a9E4yYi5mWJEw+riTYueW4RPzc5kXUuQnCC0FqxpRkO9ANsWwD6wyv8jmMcOdB8swyoRT
EjEYrpAAwOLpz7nVgxUjMawT2AGGjb+HRJTu2yZA2KEajwzF5bKLAcNI7SMp0PLJCECbIqCmJghq
UPEuRhv5mX4CU8L+5F0mowF3dj1afE4Ftn1R6NEe6tMXNj/G/nUgAAVvymCqHjFbsf+Y2wxPYb8P
mZ86sLUN+jh4IML/LNp5Xh4zP0n/zm731bekzqiZY0bFFx7hdKybdjfLmCORREERGtNt3tW/xAzU
K5pZfQ4jxwgUCiwhpA7F1UzKWzbAO6EwQepiFiQpka/J5N9gHVmyNaglGyPgBeYoa8yQjA4BUx63
xLFhzMdBaqSkWrUzJT3k7vJz9Mf6NXErxdGhzdOrXgINqA1qpHBGZaU7GuMxsVwlZLpBRxO3B2b3
K5fbvTYQ3kC2Tm5pOXPz7DR5rxGYYxu9rzg6I9JXui8b1oEFlJAQqgPQRLGaYggYhF4N3LpV/CZT
yAGoI5wwZ/M39ni6aLy0aR6IUZVnAjU0WMYjtY9ILRl94yoM34YRuGqOVcSbM+xZYfIblOgIqU5c
7Uwuf/nMEGox2HBdSTV3ydHy588KOBNaFB4akkb5Q8bxtH1NuTEy50/h35iKdm1AqdjLZpBVpW1N
nYui43XgpYrwbzM+ecMvPSO8slGCF/s9FqtdhydIJ7GIg4F3f8MFHG4WnklWLibxwpX0wFHVOYUX
e+ICDb8UIw/EP5gR3UHju6XzJVL2NCVjNYVfxkqDeVRMjV0ifszsA4D1QCz/GOlyzwf9MMS1r5fG
vsO1PqrH5KchmDIK2d56yIJGq+TY4BVMX1iNTphFZ/wBgn5PEAIZ+BHOyMybla+GJ+REFl+scrtM
dDSFeavIggL5dYAWwa4pxQKF3ywnuiiYBOnnmWgkmOS1qxk88ccGBUmwZEuCEeUklIGITzIeVOls
vecsNAd8yIz9XqTvNKguWvMemTFEgf6C44Rw93mdodfOLma7Td5oaWk25nsPHXh5kIg8FzgbgcOl
4bwzeG+jEVcn6iUGM15yqXJhh94QBc/IWivGzNAMlKHx5ReZG6bBnZdn/nqhoZPxLWfARWUHc+kQ
ZnXmOyU9DuLcSnFR1LEctCcSjI9k2uENdRVu5ipBv+7WU/IB7H7L1UwKcw8JkAbKGZOGxfffGKFj
rUS5oSIw7FB0L0dEJwnoRbuZvW+1XPA6MZVMzpxZ9zItn9bwLx91hucEDcXFuWyiN8diBEjScAA3
kMFAujChQjDDDOeqlM/FeumHV5bJM3dBsUWs6sAgiC7SSQRrBNp2DTyVciQzoV4yCjRUUBENNHy2
xDYq3BtxRf6itC5x80Zn97kwPwuSdjmale4tcGIpnwK2bFIFpnlZgw36KAlk2AzSTYfPFr+WTUmm
PDGQ7CQBsXf501exc1gCae5BwUiX8qBZxYsS8mOu65tFRiFrV3/R5PfSst5TvUCaai9dJLypgk3t
AgtIHfzzNJ1gLZz6U/in1GVv1FgO0j1uAk7S7YI2RmUoXrRMeagS6h1egSIj0TQdHz+m+Way6pik
0f8Jv0vwvtAEuK5YB0iavGm6E36LZMxDqbzHn0RzLUYS5YJT01zP+rfpLIAHEHBTZOBuv6AiiAOf
09iLMqRFKqnVW3iO09hh3WUVgDvsWcCgNX+jcJ4FtDSDQEXoCA8KyE4Vl7Pkp/9cm/g9m8JXGXek
QsSCxfYDqhWSxpqcQ0gkiuzCdMd4QM502fcscYR/xqZetKV++FJfEFjwU+1yPlr1RlqB1EMOrM6k
/UAOTMVXaQTpGwQ/1kSiC6+JGMu5RBYr8b5FqAl3tpbPqbLnXzJ42NRGd2md6mx+DbL5MPPYIzxO
HfL0iGfrDqy0zZ9gsnmCd7voxbprleZpaCDWQkPOqLD0/8Ik2PBNj+BbEsnMlfYZ9iIJ3GXMvLlc
3TWkpU2ZcV67aqLg1cWjkzdIkPmRBLCB8Kmz6DPhu5kTqwQtmFMah1KWet0mdApBJ2oBjPOQCIPy
lFnTjmXkFbwLMg1lYz/vl+q1UgQaSftTttsW3sk4+hWLze15RIZ/0KkC2ExJJxQDxkF1lfyFq0MY
lxd/h2a2Wz5yWHCxI61Qh2GNFr+qAtdrv6MgxJ+wqa07626C4VgOlZ9gXJSaz3joj1MVbj6wU5OY
NunTsLQzVMMFIZBDXyRIleinPl13o/J3bSdWHvzw4l1o5N1ynemV7Xj8K/CP29etQ7haqFLUW9By
EzMPiDnImqn0ySFW3amus7P9PBW3BKMC+uVdlLNHtMeSX92Se5dP92o3Bc2K3x0SpyplFwC8Qi8A
CLLXUX0BD4YNMJcmGpoZrWe6vBvVhrZUkFOGFaDH7AJwCEz4aU/41+gA9KVivuhRdZFUMoFJEWjI
L3qtevRL7BS4jhhEouxGS9KFz6Re9GfIwm50LhDQrit1G/Uh1UjrcX+MtcrDrNArNKNJVIqHDxFs
pa3U7TOJH40RXWe4sZ3iR1EZTJkUSGkY9BqHRvLKJm/fFpmjGXSWZzp3AwTsnGfOkN+EY/S9ADuc
fJhCGw6J3vn7vHJhJnVedOZJ0ywCwwOLeqQ2qOLxhTqhvuu5QieuQYbcum98ZM0gOWAdEwovxpzm
ICGoK/UkjNKpjngEWTjrEozhdWSH1LPIaDJV7pd1exTx8xiVdNAVirzWf1w5w9S4m0+ylpKFyIDX
mxjxYDo9SOnKZBPT36wWOlMCMEQIb2UU3zfSzlpdwzS+0nd+afP6Uqp/SnaTjZ4GQt74Wrx6yn4a
kO2NCqQfu4IOAFqBu94cDqPJP0bGJO0sIrYpQJrcKMIkxRxISshp+DgWDBgGmTuzidEeUdixAnzB
J/NbJliu4Vaiudy9gmyQ7JXloVgFo15hf8AMSisqEUT67GEzU14gRrMnqAdVT+7DgtmDfty6Pcib
IxeD9Rt282h4kVXB36aoSudll97WnIr7vwJadXEsdLTI3NF7RGzNvClgNQU/t5gOOdsgtlfRvzGB
ihExk3t6xT7MyJCfjCBRKh9LDe4Brjt7vARJ8zFAT7e6f1Rut6BjlACPOV7vkhvGlB0oM3P1QaF8
WYIQzO5JclUu1INKfR4fs/hibv6fJ6v0APa+TIdrAth+joJx7XELTP+Dspt481OJ4HkJJ0MLSpNd
Y5QvrWA+heN2fzy18YQXjq3+BttZeSDsBN30dKX05qx3x2I5V38sHIaqsbXb0ZiVCq7Q1/76OsrY
sao4MCUjGC1aIEPc5j8amkk3RF5JADFS3DrAESo2LiPckZBV1lF3AeIoCYuXun5IY3/tKpUqPIId
bfSxnKZGv2ules9C7TadrCndWbCu1KS5AQO+5qt8MUW+zueVxR0gH9M40NcjdXxqVK4vkX7K5WXX
AtfoalLKtBVgrAeiScUpzewCPan49btdoQUTkIlEU08hbVSCAUXIkq98O646YmhG3ayM0V+Y3aS3
vDGXvMHrrbea4NUYMaGC+Az1DWFo7Yzyny6Rg0VaiCYpEGcpKCmXjKbUEeG/y7acW6yjiePRLoPr
bFPb0NRjrpSsKcTtxm4GkgynURQCDOJCFtImWhOWVemNZDHFoJO6LZdxldTuupQnEPoRt6F2D1K/
aEWOc6JPNnZEUJgszJnO5eeQD5dQYuWLx7kCuC7ThKXia9MZZQXnndsHi1SRvYtqYsmPg1KvgkiX
/PRiQkqnn1nkIFTNRwbAoQ6DrlfueandWkG74gy/WHkdYBxoiUo2VKfhiz/iEAbuUXWK0xFNl9AV
w/fabavIFWud6sjRVvN8D4eah6TpJzA2RXDZLYzN5CBasjdXEpwGSlCWo64nHGKSF12nkyYwkYn6
0fhNaBhKrciVRdpFUB2N5iKZTimQW2hEpvVgTdT33HRCrgCkdYvioMV8F4h+97s4n3hKkqIhGDz9
E4bqTxmKH3WRPhvrXOniW8mGSgBTgZy8jDPO+/REcfdRb66ddap0xYHWnfsqHmnowHqOcqD09NMl
x1DYacQcZsIwW/M7Smuv7emFKS+RSMRMDP3+xWwwMqt8ocQW11hPoVZzwjhgllDjqOHt2Zfmk28t
YmBZh0LAnpdfLIzVSm0ci0KGB8tuFChvhVPQj0wWtHj5hSE5As+OUpX7p/j2l+tfJxD03vTvS10l
KKhPQxT4qWDax2wuwKqcBbtUu6tc10GdaJeeUJDeCqB1Bvmj26H2ZpcIxJglkJ/jrA4hINBvd8/n
H6qK2KSPj7gk08cY2YV3NRXx+U1BijUnGm5rdlcJUtWf/6dxboU5XeUbdceMaBHesC3NP8K+JXgW
JTsMsAVZMAkBCSMn0RGsigq1JWwlGpxtLM0xCEnVJYJNLQ3LqYQSowJ2Fk0eH3Rb+m0Hwc86mEN7
zv521ehKn2Yq3tJYv414y4kKDJF421wvQFPOkRsZw1PUhidXg4KXky7p3ZZwDvfnZLatVvzfEs5X
04+fEqZw3swSAoaR34eou8XReO1baK4kdhvQYyrUxAgr1MSGtdP249AeOkM/9KxpM5xFqfKXrcH8
qE9LE+4gEBbExvlS/ggW+mDuJVkCd+mTh4g7NCNIQdWVi9xjpjIS/aZpRz6tPNJ2j0FXr4MsHpvi
s8n2mqRfFdBEwqVAyx0/sx+TeYPZc+mlVyP0QnbNWxM2SRebameBMKXpzO/lmL/pE1cly4rvRVA3
qs/tpfZxSXhKMXlKQ4q5J7po8+baZnqL9k2Dh1w5sxhtaGiaP6P7kuaegf9RyghJ9KpbgLThG5Yd
KHDaKaSWf1hkVABafoRHE6E/v44emdaN3EZiH4iaHFkULqNnWBjuGuM80hj9mib4jHbJncK+2xjL
t9gpJAx+MvtskSd3zplHHGBSMPASBzCyQC8HmwmoR+ot+GSTP2SSmFMLYw19Cpl8xLZ/Mur2pFdA
KPX3rCTHSf34MKp2Q0IZ4xUFTrue/oYCNyJgtAja2KAB/v+BJAQO9jgX+OxJQEcVa3MkwJEpF2/y
VCpHSM+bXQmLPi/THkxTzVvl9PLwlvAOsBt6MYz0qV0wp0p6DQAoOTyoadn3eJPDgfRzGzS5yhV6
x8yu7Ynm+nL0AxHliBmqXrgjlfqupYBVjnIv5MWiAEIfHqOa3zMzdjSdbyV7p4AxEtOktKuzj94A
E7pwYVZoGq7PekwtvOSvVELB6Vn+lNiHUvtr+ROBy5AuJh6y8oQezclG/hv7I64Zs4afndg1XsY1
vfeESvCVOl08nEtQvF25e8TSa41tSBSOMtaohDg6p/0e/dWkT0E8k+G7ibcGLdb0sbetDwPjp2Xi
5UHI48AjdnZmE8VmFleiQJwaXs/aoYCDrTP+AhXrvqxXtafbCM+OfB1YItM33DnDoW7bZ/7WEb16
+ub0xLrDRnrWMBXkD61gwcPuIKx2esuENu4F4zLOVwow9lb7wFqxrc+/Msjk+EaIz+X1YfPcZQvm
z8K3FVoCiwH3O3vbZD8KVDMTJcZkhIR8+eoAaol9Djl2oDJva2HS0fURtrBSOm36YXQ/8+MWYxkD
+ksR20Rna/kykcfXMdJQP/az3bd5qkFXXFv+rHs6gibpoirLDfMJuoXGFiq0a14HZawfWJT4PaoO
e7ps7FCSuS0zHl+6P4hXOXwRsqfNQeQhY1quPB9mWfc1CyWFDaXY4h+Ng966DcqX3uN458eIf8GA
rRieatjFe/Fpl6hJO+6fevx3aRtbx40uMYJrQeT3BHWvLLnHbR/8akADHXfqUwW62F1r+EYxu5yk
Sx9sp8/StIJw2Ql/W3wQ/VZ/It0rimk43sk0TzT9LXY0q3sllW1uNyy5i9AjwuQ3XIh/2Sxj13/p
WgJltW9a7GPsphAfnQQF6SiDGiQ+WZExKZxdU1b2PsfX9MCXb4ODykfEvFpwqgj9g7s2uIYzHl/h
VfrLBRqKzxCSgNBPIjkb6rsPloBBV3p5r9hE93joWSdtsESMyRLpLNz3WOQgmO0TdkxWIC1n3rTq
hbAKr96knNHNdZmbBK4yW37mEMoyOCaAprBKUSmpPhFl4HjcKr/eo9nkvyPauyb4i4RfAk1xScW9
dsdMTBwWcF+KEXEm+1f/suKgjqtkS34tJN0tYP7mjIlm9aaX5TsOJOrtwxQQAAgukV8aH64Jz5zy
S38thQ4KjmEYj85WykRHGxVokJuRRCioOsod9aVExVrhNgyl10ImHufRG7f5E9WloifbVBvPEnKv
ogi8xrtd8wWwW6H2DcywCrC+JTG8qZ49dSBV38gYSLsT1ploF7e1JxTkhZSSZw8Xa0AfVW4eWWUC
mMTZ0WPeIChI+By7vUJobiiAJO1xSRRO6tHV07HmWDEkSmcLVInoR4Z8hPSJNbSqX8O2e+EqLjXX
sq4vYVcGUeFbQ38yY9U1euVcyZHXqCiih0xjtasxBRvVrpWVk2Il57aZz5Gk4k2J3VEaHHPu7F/9
HYjxOZHQ+zwpjdxaMdyadgf9dSmbt0Qf3sgevlk4L+k37DOXAoojUlWMJb2IHMoqgNT5ydS7JmfW
XTL2BoYU8m8KVWDlflSdDPHvs5N2E0DKKCYUYRtnXJThvBAcPmEtZ9JxDHqRQiiIOnovy0qCQajx
AIvk+MlTurA8J0siD4dB111MwLsr5oIC+Z8z4iSldkxova87P2LTLdbv6LsdD+tvw4kAXVJhS0HN
jt62Y4HvqPpcxoQG5B1XWeLjHEEiMSG4IHvtRfsupH/GC+SIq9lBa94lRu1w1bgP6V3D79AJsjPY
yXumpb64bG/81hp0S8XfxXzHubOY3Qk35UcFBoQnwvtbbv305CIMe/xj+UbN1w2DowUfbJ9MIFls
Nj+Fl9ECJw3gvYDd6p4DtytGIf4RiTztcmIkNJquEh1ozQdFF9OyA7pBFMRJFaTU4tARgyCUKf62
Eu7vENZHfZdYUPsoDVLjTJ9mJH/kP7UCt2w2NoqiK/el27yPUJeNpjpTgqiUw95CAkj16WpObCOI
53NmjhuBUQIaHTEkZgAV8/5P9AlTJ00uEp18jggeOV0dS28O0NZLalV4ZiBCVO95S9RXNRj2JRDm
2JSWW4ktOvv1KBU+aL1gt7uLpNwFdiFhFj/TRbvHEn4Pruv2Cr5igoxtIA8murrHer436gGYP+Qh
oT0XrMRhZZumfluE5r5UGF+fNhVv/O8CXQnv+gRYvS09DW9UONxL2y5tPBk2ZX5GeGO264rkVQio
XhoqdgP194C5TBLWSwcbOYaNDC3uovXTpWrKi4BX5hTStDsL8Nw0yhL4750Kp1CA68KPGNHsUwvh
wXijOhtI0Bqt7mKOr52vHfFkvDSd9jKw51rM4jW/KKaxJ80TJ7u0+c4vzebwxjpukhYnqNAIZ8FU
ziLanBrn5xr6rMnTBSKYoJ+NoT4rpkeKey8U6nE5t+5Iglb2LZp5F6U4AavLM77JeuwmX+1Q0wgm
BiIvtSCryBm9l+nXrXCO3sGRLq9YdAbOzrnwKnouh2W2W9RJfK3DAd9truP6il85EXCCMmUMXyFc
kDHEVB1jbqCYMcZeA7IXY0nM3HGMCJlr4XsLZyQjh0imqC6HK7vma51ilp6pDcvia9csVDpVtkpj
UasVfvatHxRjOSwy/MmeqdRi2+qwDUV9rzAPRYyWGluZ6iQP+N25PkGgXgz1OE/kHGoqtigqkS3G
iZ+GI0HvXSN2ed5S1pHBzlhtJud1IbMijL6lyn6nJwGVy0G5W7qdWJ3quYPMW59ywMpzdIyM6PDb
p9tIWR22hCp8DQqyvUY0X3qg/Nb0ULX6noig1LEDUoM2c2r9S3PlhWS9k3btjiB6nC6veqi+Mp0u
/blr75WMs5zCBIv6p4HZtFnoHJVoMiYuLo0CqM6JYnLWyytLG3JJQxNeOi2/xrxD0e7cvMa9+K6m
RNoXwqV68z4LlDCkzAD1XsiLGxR7ZDJV9mpgxUUhuSkSG9w1+YYqYo7q1doJvBpH/lOs9anBbDSS
yZlsGzJH/8ekJKtZvZ/83YJGsJml9bsYv3VRD62zC8Rv8U/b/6JGKQ9ls2rzZy/a8ai1bL65SdcR
bcofYBo2G4r2UmQzKbcvjTVSQyQnuqzWp6L9zMI/LutbpVVifuhu2hBdMD86Pu7mZLo9XmEokitf
e+1hkq8cZEzLzcx5OJz4W8UZi57BAoINBakuH7mQ5O0WzCg6EmimzeULXs45redTKtE3mEio3f86
JfFk4gVEYZwI1MFAEH2miUAALE8SVeHxVF+acmLApwUO9EE+lEchzI6THh7GAknYY4N+LxKSz/Ix
HIerHHYX7GLR6nDhJ3lAyd9waWBHtDFNERVs9e1ZjZe4TW8971//aSjtHqKQS7BBDcdTWPYnsUAb
wofFPsS1CJGG7dfSl0/qV1oSZAUuKTY6dfSJxgSM2u7IqmbnQsHUtgaUqN8tgKJCDT25uRgza1M+
WXajR2ej3/cDPh4xOekCXkK2KrQL1qNDcsGBBUw/r2ZDmMJQDipsujQNCpSC16HT93mdHhRo7fUA
nEqnOT7Q4cytVYtOnGMXojmikJkDQ2KqI6dii7N5QU2wIE2PB1k3EOssj91HWwk+VFUCiH6uyvDU
3Bat76HKCigYdr0N9STweqPXvL8wZSlSzzHSuRQDLxMfx/QrmvFoYTGnMjGkc47uuRX3Xprixa8I
WRpPNcdLxpAaG+ZLBf9An/SXbp1fGkCTC1M2tjx36MGXh+ht4gcGJDXjMvRjYJPunjkbqW62GeI7
g5vc1BLaACQ1ZPRP5xIx8UHh2obFmFTTmH9o5p9xqQNsOXNkueFLXaxON92l1ggYKYNhkv3GCj1i
9xNLw5NSz87SmZuDIcFsGU6kKrH/0hJ+Mgn0KcOh5z5HRF+CZJNAJewEtjkdXdE0zx1UwtADAAYo
F57+3eGjtUrjLD1WQLU6g+hKd3ayl6qtD/d7cxsxz0BWrof4YvwVcRgUjeXggRHwtbB6FfelOWF0
5o8IopjWuph0A0lZ/LDMkhYHNNYaZPGwJ0OO2YQrO14AMK7i9J5q8NYp9eUJb1Fg0Qt0a1nJXY/H
+9awmvHSKoob8mtU/ggKF7nbxMrzRnvkXGG6Fg6F2kOZj1ncTb4cRwGjj4gywckExoAYqbmfuMHz
r1+WS7fqWPA4THrrQIwZ1v20U2vkAHG2Swodanqvl8U46CCIZLB15vem8i4g8FadNm++p2gr55na
AhWjFKZ10DxMg7cpgX0MgDD/BWcv03kzU7lj/B3pvcS+h5GX+iOwaLtuoibrb0ZQGktPD7KMG+Tm
lOHMa6vkNOM2y3DpoWyMGHYq/jKNWpghK5KeV5MbQWZMrdxp6ddsCwwv4T6n6TZEWeLhBNiKP4V1
lKRjn3FlPWvp+l40+juPpiz/G83WQU5ZwYziqzAp5F/YozFKDi9duTwtdxTPCaLEJASgay4lD4FQ
pVBWvIpCexpnp3yMuk03NQkbs3Zrfm4GSj3514Y6+jr9RUPjdB3ad3sWaeemlxhBJJGmd1amH6tw
q2D+Cu+zwZBsxrQ2FZhi/qPpzHbbxrYt+kUE2DevlEiKVC9ZdlwvROzY7PueX38HD3CBk1NAIRU7
Frn3auYcswo+QVdyqzvOkr4a6C14Z9QJDXEPZvpi2jFbvGoluiU7VQzmyW/UHplQAKLJCWtHhmQg
Hqv/hfFfzIyUk1ky7BRgExrqlHAWvQLLnLmXMX5oRIVN0xmqyAnjrWMmX1RaqxXUYn0CBWCbGXBr
Sz3Rj25gSYuOsZTexoYIxw6Lgk3qLRzLNBD4aK3ztFxQVdojycsDHlAoePLPuIYPI47foje4a3+H
gQDljF6yj0NH2FLABBYDY+To81PVIc337Q6y2SxMDhmruEhoJMAGyDBTStiVW5y0LhNfmfodMsCy
xX6AqZONls7sP76E+DlNFm0xxSAMYWslmi+ujyNfpAn/VlaIhslJlJM84fohzjVH11m3FiEcgchk
8C3hCmNtZCN0h/HOJk+jYdGcScuuBXvEjI1viBjMAl6hPSDYoIvGfGAxYpVOVbEbZovIF/x0wuh0
PAZY4/Saii99VuinMdHgo3zTRwXhL5k9K4arX+w4+3YhAR4tuVHvPvikUhyL5a9urDhGEkaGO7J6
2lZhZ+z1SAzDoturcChKfpagnUWyTvUtdDd5VWsFPdexCMk0UeeES6Bivi5VCFcgeZIshpr2r0Wa
8j7zrIU5zk/1J9IfhfaPmeWFEzxhrTIhUSjFhOyX3VAiF8/Y0rmsl6PVveRzc2gNnB0M3tSnJODo
XYw7yrebshO7NxHOG70zz3kfYNWUxr+WcFIN32Ta70no6yYWoYVxoMtZlv5ZUKJn4s1q8stk+uSf
S7c2H09iGp3QVK62IcZ7VWTCoONe0p0EvKQ+5rYuVOcyIbswU215l9fTtWiYdJFrWdaIEYezChwH
JiBSNkr3aiHdCJjGIhJdQ3biHLVnEuYCMleiqbqEOg7mFc1NjpWfWWuYoP0hlSSzsEoci/8AWF6k
P3MrHmk+jpMlHOUKg4GAUKMJsRFoXLvz0SCmkjqdn1pR/8bjbgbAxFxBUY6ZsRwB30yFBaRMRzen
UrRNHrZuLDO9o7hsNSf52dhIL/n3kqE7zbw/67/p6K2yzalhKJesqC9udakL8TBwxRVcM1FQcQig
iNgJA8klqfkH8AP9W+ch9dvW7h3QMWdtQvjazCuj/rZa1wY07HeaV3YMW1ZnzIezReWeGp29cV31
wUuaHXjQmqX0FPkLsc/7ikhrnBjJ1l1QhZ1LWT4M42uIpXt0kfH3Dw75kvo9zrR3SdmR5AU5e8HS
SVfeoVjC+sWarvszMZwzVYKf71Q/5nCPrfFhyL9tnd5YXPG9jN0cZCiN5vwRid0lB2Hux9q6X34R
eTVI6vLnxCnZ8eTmjN+UeSbCID4T0kb1Wv22WI6MvxPh34nP8ycGClrmmNIMOObIBFaFA0WnMqA8
ShyViE8x8WUGZ+9xe5C1JdB5yrl65u8FemIPNa62/2UDvoll3GVlxBjnEa/0JQw+NJ2U0oLAhZ0q
LvuUW19ffBnCvc5gV0/zs2w+q4X5KiQDYBSeyW2l4b2JcFiSla1nQd4yeec4GVJfUEpfLGq/9DnF
ZZFd+WjzO2TLvGVCdk9oVDT64CE5rBn4GOLBEaJhRGnnQ5Eah0J4tg3HSkiCAjLgCXTxnHgZ0uRu
vMeGcI3L9lKS4zvegHeFZQIht3GbSXNpaRHu740sA2bvrilv0d8MXbJWBxIZwwBt1rPQ/eHZnxp3
ZA3HyPodmgmxx+G9kKdTyeB8pGNhH2tcZ8m4QgWPDYyrzYG4k94tMCcPr/pPC3sBKRzzohFcIBwf
xvmwrlv2hlj36vvAd6szMJyQJS63yNz1Liw0gPnzJyItrNXyZew/DXjyaunFouxSANRK7OqQ01bG
yRU+DkKORNneL3cydk9N211AWiitceVNMKBrk5CFaNbXmVIkhelK30d17j3Ed8W0IIRQSAS3M+2P
fFeu8UllbyNUd435jySd+m91gBS32V40vt9o/g8QlwSCW1+9HFPDwN4bov/SjsdZ5chHaIM5EH0h
SkzqWRJHJR3GFKmj4IhIkWu9gV8hv3LmpgQ88VObqNn6U6tx75jWIR+7Kxc0iffibu4ALJszG1H5
FAvKcYvlVNhNbkF/5zCydtsPFbwHzcEi+i1zYOyAYzS6R+Wq19xzLE2Il1J8DYBGOhIVQ1xwWHZH
IZ2Pprw5n9g4QQdCGVUwdNd8Jes+FEV8j3Pt1azDWyHQ9DEkQFmDukq8yo5MzMScZsh2yL4wPkAU
OcZAocS8E3sDIbgZrgoNB7KmrNemPJaN9bJK9AvaVYvGW7JewYq9m+Ap3qJUDkqkRB2BzYPiCvOz
683A+o4IkDDeB3T3BvnRexz0g37O1ebSmr6CRSh+I/QZEll4hhzJusLMLFSuYhBdCo6i6C9Nqb9g
imcSGOPrwf3/Z1+ynsXf50MLjprveml21VTw8Gwx9URJDF4EQgc88hXhoSYwpUAqNf1KNetCY3wJ
TJUM9i2AZY4VcOEeuVaxt5okqC6rm2GDLLFB5rVwWIHnJ7PEszMcGoRG1D/IwhXXYPygVd5gMYlH
sxdbKZ5s+Phh4wgNdgxXG7ITILkaNMrKfrud7otCWRcaz34uT1mJQl3PX+shm3ftFH+EWvoB0wob
LQg7ndjXis2rloP57nNPj0I+Md0d9cnlA6w10BbnSOr2PUQGtLx6OPnpl3ZhvrKjWyddO6ga3HsQ
Lwc9dToompT4hYwwLbNlzbIN8mrMrgPCnRyqF47YtQ6MRXsCV5WG8g/tfTmq/iqO/qNgIW/H+4hp
wrnAakXaa03o2JB7iDlZJMrZZ4ZwTjbfcUzxRUTYHJjhgbm2s3pRm4wL2R4BgEYKvy3DHvOGi6IG
aAm/df6qDesj6auPMWre+zh+AW7/EdT/5PBhqWdJgeAt2JJiuh01FqtbGs1uE22A6xZdvS74d9LF
ynLXVPCbHvssOiADO6wep/e6A3KnGI1XSD94BxQnUvItlIbVXbMnBXy59ezETO2rwV5FgmiA9pH/
KcbOyUw4a3nJtBXhSzQqzFgSSLHsonE0ytNzxpELAYEXmWd27S5xRELVG3Hlw+yNxeTpI/y3acYX
dxEoIDE5eBt1t9J+eiX1QrsS9EBLp2DpYUMUoz+J5mFWmkNH+tzS36cy8nrCq9d95SpsJXMnhjs0
AscI+Q11nyEKQ+FdJPvhmtUavwt/ThBPBJjJ/OjZhUyigWmlvzSyw+78lOs5pkdsD/t4tpcjyVhR
coUbfhX8eWyeo2Q9jM8IZhDoICLTlfSDTwuw+Grjv5CPUife9Q/xwNfs6yBPxqN+7P8zjXMZWD+S
tJ76DLJSbD9l+rPWUeV/DPY5RGEgF5NrAaCMEaqt+JGbzPQ71NKsaZJce8fmlqrIjNhD8eGzrGYa
yB7K8io/YXmENoXg3F0OelvhhRi8PlHeCTJyGkjxs4P/PD9ohuBVbwDlIGX03mUlflpAaUHTQSK1
MUGyAqPgGiW+hAL7rMtYcGFQWpzFAicHfkiyg4Pq3LzSunktQvnqhvRFos7bQ7iUQr3vv0iEMOKj
1V8yI7725lupbshevvJlo7C+YPkLACcMqT/8kAKFyvfHjzQZ1sBDEpJDciYbjqVVdKhJXdeLvxgN
kJ5+1gYovSoLwlNSN56x+Yrim8lkFaYPwRviM6byiKvbAuoOvTZmOZXcXNhGD/lf+tGi2Yj4m/Up
jpJee8YrW5iZAV0YjE0ZlP3if8s3sZn2UjUjSLxkbEVb5PkJa3ER7O0KOxI1c5QHjB2viOIbPHQG
8uiOENKCyE2YqITXB6wQKfQlnErfJmkrUw8lAs2gBHuu3lnt6IRkVrDoDvfzlyRoNyFCYZg1t1AT
rzZQOehJ3jBiGpj3cizvMNCdICdb1r6D0BRDrTeRb9f4VTwiC5KaIG9cLi0w1cEVDCbqdjyWriTu
QO9MJb4V6G/kUoY54ueGS4JMbXcib7AF+KecSaNgY/PDn0+lIZv+WH005PCa+FQ+hlC5Jx6xV7Ja
nssvQ8LA1jzw0V8ktDRnNowXJsSXAnwUt8lJ9c0UFeQ/UjBM5EMaXy2dvlt5codRcLzN9kXRaGnW
eYn2H7DkdgauIDw6fj3HLF1ullX6/xUDUzqObg09A1auGAIhuJyczLpsjghBXx0GMpLMdulhhDNe
diax0On1pru3k0uz5MXGOSrV/Yw+i6k6V2t5MJkVWswKVeTJ65HW5jDbspr4aOZ91QQnxlNrjD9G
LB9ajThqVIT9QXC4Vr9+TJwN1U1tu0MYZzBky8sEMchweDCziyc4GiQhkQQBfsg1ZTLy+oH4Fdkn
ZaRaibFY2SaABHowqyntrnxRDPt48AIktSOHaUKdMGJ1CyGOMidSNiNsiWKwdYx1fGYsn5VS8qoh
dZSl/givixsyCJurnzTkt6bjvUrbOxBAktl73XhremjRmK3B3Tx2cVPfu0y9qqVqz4bCd5wHCaZZ
DUvECJNTUJWXhkwHq+NbljnwYSR0NxkJbcRxLoXLwJQbvSFiY3jJKdwtalciye5l4iZldZTwZhk4
ZEEyI5ezU2mn3hAVkfHwZlbNU71NHVvHBFOe5Chx68g+ewBMnJK1z7/YvrKH+e7wOutvguhEyLfQ
zTDdDDAzOj1lj3yNhE31u+inUXwzEUVYWcTKK7I7JMdVIjqAufZE8GbisdjQEsCcL6xl8c9wmxEy
AHih9xEjhgcCBpf8SEjIrcncHoBi5BivClwOwxvdBNwoug0VdcVKqgKRN9UBQYPT7I5YcefyH6hL
z5Rgy5jBSjcHVDap6yfMq9tkAMDQ3ha9ePXvSGxjIsPgA7GZGOWA/29OBYgRUItr/xJKaydBvCcW
+CUYeOTCDmIbPAwq/YJxEna+7JxD51y7m8p3kzSqsyJ0t0rF7b47TptQmfcwsJhFVbHpN+rj/+XH
vQLS3iCFA/aTQlO3RR2jeFjXc0w4e9RZ2AEJjsNGrSrWm3ld/szS4kmEUrwLxNbBT8k+AGHg11dO
cR+eDH5NinmqGjxd2nTKbo2fRKSj39g71gx3f5E5CF19G4fhWmKr7rG8S/J6HqP5VMXtsZb9EkG2
bkJdv68qCTyK6LY79N6Fo8xAs9w60WGgVuyfMbM/U2btcxL561r5dT1jbtZ9gqf8LGPuZ5xHEjFJ
K7CVldbhDVWYin98hyzbbDiIsA4AqavxCOekTdEOy2BRoResMdqM2ftBPtfXoQ8G/mdiDD7Ctetj
OEeSQh/FA1szXcdkexRviKJtrnBcaJLsSg/Y3AqRkWV4gPP5FvNPkN7ruO7axZcsoldgZZNDbMfA
TWxHNf5WfwhXz0mdXBCoN3/S3xHaBAtMRsrwakawOZjhW2O+SkJ3Qxe9zfseFLa3oW6g17+piUzk
S+Lpz2LB4lzEtk6gWWONV1JYbup01J9Lgn/uih907SjWKRRIgLstf9agbL5XsyOLIE3YMkPm+80h
UoMk9sFIBidSq+b+qenQhinpAdS+GI2GwMjm4lQzBWRTr8bgqun0+OCwVZ+6nVYgaeMTk/nEmhSp
kmQ52kTpGP8WUWcX5rP/1ngXJd5Fi/xwZWtF2i8e5neDxkeblSNdSKiOBBfEF/DFF7J1LwhG7CbE
LiyYjjYyUETfIrCIjtX3eV8M1OAeZoH8VoZ2yfytm5MDCTqU9pj5owa7fkwRIblCzcwpHexxs9z5
CiiDUITDnBRYNSNf0VRauRoqp7HXp+qYu+BogqnHRKKCyuhhTwzTcZbWI8Y2Jhps+DSLifNlPlRn
USg9ngyvRv5nEXlLEnsp9PfZ0G7WRZnyVwhtS0jeojNQYdyM6FeaPtCW2p/vUXLyvjcyeyl6SEHI
d/9PzDDx/yclH56He+vK69vhvgwxLpJ372Xa4BUn1dZ6jLzwGaFEYR5Ch3lJu+a6WOs11nHbxLc1
RDJGNBIxNiYxYCw6l+8uad1oaGGCRsdYBgz8mj+GNYdHSpLZGB7kUj+Q4IAmklsfaCY5YDQZXscp
t1jzYea2m8FAxnlDzN8tTTLfuGgFAley1kI8En7EWB4xJSkvRHF2w1lmayNNrN8inrw0d1X46Kof
NcMBV8QYVDjWVfBZH3ayUMOVzHdekpkdYnweaPpTkVEOsV8xP9NGYj/gYgp3y6pA2dD4gjH7oy76
qCoKtokqWUgqppDG5NqIdgqdO3uiI64abrVhn422SETjxAQHYaDu9fJ44FhgvwQ7ysXKw9C3oZNj
d7nDdN0oJRt21tL9zmqIk5ygnyJv/NzqEkDozSYNZExGynyGkUX7T/kvj7vjds6IhifVzcFBpkcM
nPBfGhJ4HcF+YWq9xGTkVNSajAwXK/ZrNCK883hxmGpgSRUH9EQyvWgW45CuJ3Mvup8gu2NccMXy
CA3lyow3WYS7VYAFLyWInvJVEZQLMTlifq6Er2KSXR2VlRxhHuz0oOmzU4asNsQ1rjD/HuFz5uVp
+Uz74tgCIohr1DTyNXYVXTmTioXllt7Xes9gr2CRkK3nMFZbaupEFkZioX0w3jaWIbp9XhcBRRg/
ovU1mxG8Q4NYkG5PPQh9dXeLvwy869Nwt5Af4YVUF9mlQZaYwUgQxugZrl0o342mfabvC+QafVEC
+i8nN5+j+MleS+9mXu4dShfwwCkPIEtpAPvWQoeWok8gEkpm8Zx9lelbQdhV1zaeiLOyk2UXgSxq
XZWwQ9Rzhj2RmoRPc59yLqv77QzPdvkHhm4kOli6B2E4cAahZ+gOKrS4+aSCPlhEgYKORwcAlXau
vi0ZM/XvelFFK6giR8Tnkf9mQIOx72K/fcyaFojwCLntuOrL4UAZ5Nf5nmIDPnHoLv/K7JcID/yN
Lmf/OJIAcEKtSgvK221TmHF5AwgQuuJKb5ycVt4G3byqjPrWHM/kGewddq7Nkxub8tmuMCxRgnTp
dnwBchpY8ExIoFZ/5EBsWQ+N4cx+CEqRyWb+tUXbsKkQXgsDORAJMEtNLMtEy7OGbGGhWtPihQQ1
SERTkzE4/JVYJDJlOXSpcOh/9Wr1c8nyY/IUqqoKwuuKdAbSuZmTRRI7O0AyEfMoA1p+NJ2NMT8b
v0Z0x2d7jmtMJiJM608NYduPyZxFRUKD0DUHhhQdqkn0JvWWAp3qGiNAH58aJlbNfVkijnOjlRBs
nOcMkCcYDnDKHPztToHmU7nHhbSXYUpDWj0mL4LBH5IawVOZ/dBicQ+Nau6nA/DumVYIwdBeteD/
4LSWQFmJT+KtdqI879ueOMadmJuHXp79Wuocqf0akHYKpMyt1UWJOfWN7LRW/Wbwa80gY01Ushtd
cKxKO35i7BORqW7WOE/Zdlsxcm7oLVhh6K9RaHgVeqJL8o93/K6PZMm9dz5kQW9hEC2nFjtFHtXR
FaqS9s0kr2nBp8LyZbd2oS2d0VIZ4SlsGYBHr3HubjjoHqlTdRkQFPGNhclLyb5TS75U7OTYh+Jh
d8cQFfLRMDSv5deKAL5oaRuhqxQfd+2zw1UparxpNys4ofdiOR+T0GdiG50plToJCAGnlczqsMOH
pZmo10LHzCmp4YQZiD9tdjojualDHBQhw0RB9n8KxE/hm4iaIEYqaVwo9jPadroqN80714R73h5b
PX1awAGLQ5Jx9jL9aJh+mOAxBnDPaa6eo7bCs93HCiyW4UbDtljHbtuVZxQ0pJtNU0e2UEdjT1pV
nBFQbR05G3rIzPLONGQnScOL3aLshGhs1GwcEFzlBpNySmblMM/5QX+rNXknWo8E2Itsmuf2kHag
5RkTc3oUmrWXHjGlX6xivOoh0LJ0soJ+Fn3LgPf0hwm2Y1mFa2zDmEZxwWsw42wuArSlpmDnLN9J
BHxqdyPCzxPO1+iNOwEKhqiR+imD5i0PAzJhUWf6zHimmQROsnuxhfZqbt0t73FPA4KiVs8fZZnf
W5s4zOaIRF0nACXEFd4gAY1JXK4bBq0Grj1MmJWPPzAY278j3XOoX6NkS7lwsE2yOG8uUZxdB0Em
Fnw54zaUi+GmJeJtSNgqxECyh0wmt5yPfksr03fVMiEJ6Q6I2A9ZS+u6ZnbbYXRmvTMy1x3nI3ab
oNqL4A5IP4MmoQV1BXWrYJxpvZIVLtL0Ny1/0UgHdUHYU/Ihxt1HkXbQWaOP8X1KtVdd1He6M5Yw
7bOIqkfSKggyhQvWibOWcmivq1vtpQ5TCL4RhYekWxl/KKTSzbuEgdikn4YkRCVFwuKIlyl+KuJA
CjMz3I+1rN8Fi75X7f1ygbTVlgC782uRZGd5iq7oTvLY2VxzITRZ1EZKxTo9QlQuYkGbmSr0fPUc
q4tgMl0Q3LrEv7IEKWBEaXFGHkkyhlgrEvK1ye2G6SB/znR9j/wL9bkrKJM7fYbwQxtgI9QSZdI7
jfLosA6q9nKFanRqzBndBDXUWwdV8K+CE7DtHiFetXlM0RL2HsZj/6NQoG6KML724wr1yARJOD9L
aXkr5+w1dHDEqCB49HcK27ImT94xadrlgDa/hGpZx+e4w/Q4Y/aLRk9GNDpwLMVshlqG77qEyp0D
qB8jSq5rUtXIOkkmlBOciQxL5GG3sq7MO4X0V9wHbIbW5ih/j4iXXalmQJFykNZNwltGG10L2W2q
WIK/6/gdahTlFLt/hAx9tMT8N+FVVOAkqfW96cldbrB7UElplf6gcYG8Hm8OZQuKEbnzaGO6fY6z
diVXDy4mfwiVubaaT8af6CJgnbIlgLv+y8cjbpTQ/QTvYq4f+qA/YzYnEYzICW9CtKtm1hdywCij
fRgKmVN5/lSakqbJ7vEihuni6KZyrZQKChoMQwEyBXLEvDijtfgsx+QRCuPdMj9NGABrG15D9aZz
tAzNf/LnCOl4wjG2zTIiPcZRg8kYd+CyN4yBB1jdRyf9FLewUyjiJ/Bg8A1XaxseLbtapi4V5EuD
Qt8IMvoP3i3gLssRvJJTSpltSUzqws+qlI5tMx1ZN0jqVe9qrMziRU6sM46qle3FPPyECdVTbbcq
pxPh74LGpwZqyvqrr4NHJpy9fQOeXUHOvTJm4l0v07supFTr0eZY4TNVTA5eTD6OLaWSc7PjDaC0
9uzNv9YM5B/CC50Km8kHa0fNbZlGh2A9CtSFc8aafu290l5NhWdyif/WYuT3KCjiybjkunIZ3yM2
VVoogjikUCQRFlBS6y5IPlBwuO2vXBP7wTfXlUfR3IbNP/HFNiiewcD6685Ui5cgyq+uWC5R/dmD
EALewGPYK8dqME8DavyZmQaF+6QOp2qYzxOBk8aLjN9vysrJeM3VO2NrX5I7YA5WkItnfZI94y6v
CjcSV7uBj0tEwgqJo2+6ox72x4EJ+tBlR7Pdm5NIeSAHnZ9kYSCweWip3Y32NOOX7wSq2kXzc3KY
KvCtAwN5K/fLOg046JWaIya2A6am9R0SftfdVSE6Wfk340VrfptrnXWa9G6GzUfCtCg/dUN5OkTP
CmyNUkYodSmn8UbqIgt70dwH4jDa5VdJmUwgRNOxFjWYHiOKJ7FU6S4jI6yS58k2MYZpGMOgEUtm
4Wg8nr2tIk2M7XR4XymM4LXdOj0EPRV6t8iL5XZvA1NS0tUtsDVsrWA/BR23bV7ytVEzx+cJlZpM
j4rDJsOSCP4QiOW4FfA2wyDqYVHgfFA7kykSi4d8D0b7HNHDZuHZYPXfM2pC0rSsJA2rgPKYOYjm
h1YXfzi6KI30j/hR/y0WqIfLPumpwpRpfyOK5mMp6WE+6ykmGGhfq3TxPNvLFRaSpR67SOQ/2KWE
GBcNEii/2hRSyrbyrHfpO1QtWFoYKUn0fmpC5GFn91KcqR1o8MxfvocsD1KU+cNel9JDhAxfy4BU
VPMBPM8hHiiQE5Elr3jQgpiSwkLvqt/Zx+q8+z2F856wsEV0VGK2h88RRLmAgZVRMGNj7uQBTcG9
w7Y7Olr6HDFozBfhReTNxeQAY2u+hNHhY0HT+1+EaADIf7ixPfoCdoXMPCXc5ik9FpG+QXZJcsh1
lIpgAWEuFVpArFGg5oJTmV8y9aqCPGIT6sVh0GhOZuEVH3q8YxFdPPEZ8GPii26k53RNdku47jMl
3s9glI1yfal4VNAgnk2do018UB8GLUwAsxgDtIkhY/KOXwnDg4LEDVaYxEIh5dhjMq0jLs4eWxiV
GKIohdRNlgf6eO/5bmy2693YHUgpZDzijUetWSmX2TPb/CFT/YoXAsUVxvkoQKQhvKo5vIHoYI73
qIluU8+bsl3oliOz8JA4dEMgchV9akQGYIgVMivYcPtbJ5cMSMqwn4Xkt2BNdEoseIUinHWRkRN2
EevqTJ+SxOrRCQlgyqQdZEINdJe2B1klWV4Y4s1Kd9KU7TmOiVmNlQOhOSrpplXKCIWLnScWOnI0
+GMBxNO46LozCQ0I0lck4idQGYdErF9q8Oqiq0SclxnvU/sEGfKWpBR70TWq2ncOVX2Fdye2p7Ht
TxmuQtwZ+y7KTzMOC0MajxF4G0Jr2Ev/GEZ/4jA/rhedj8mybmI03TC44uuO6OwxH0lj8Ub/BXnv
AHfaXQy0RDuJlKJexZJB3bJgkiykbR3kljn1dt7dwptIShtBGf+bD+mfQFy8pu8ONdu3QQEbzsq4
g4jCNFFM9yxOB8lNaCNa6YVa97yib8q4CDkiabpzqfb7BpcZEShkXmPqb1kmQd1rSvS7ZMgJnmlk
exLd97XoVXhAVHQ49gC2GV2nhCcotI45qoLeI4ykjrG+qFaw1HcwLit54aviWwB+5oiyek1wYnXH
NCIXmixZJMlHZzWhNc6ovCb6IHjaNwUVa0FnVfBISOeuLM/hH2dWzeM4dscqDwO4RsFC7X1XCSPM
ye/m6Fdr7dS/K4lyLi9p0pyaHht5OhwlRQjQK4O0B0tHb58zWxtxzu9VXELcVZuYenA5mh8WwzMc
tcnPKCmvQekeJgmkZJNmantfjeG65Mu5KdMzfAHVmI6Q0nHnHFT9QAm1oHVkXW8mR3k4W2isiSgz
zpMenbucSZ9hF9Urgng8CX548hJSk5KoOmZbLqcF9XncT+wXWdR38GkTxl3YGc0P40V3rFAdsehI
zk0RPWYhR2RnI+mGxyr+Y5q+S1F2zzNZrHuV8OEWJuu46cM2dVJNiEgLJ4+FZ2EiF9yxelCjx8Kp
oDL24sLNiKmZERLBD0TOuqE1gIYTLYAdgiyswKL4CpOrUQqXlaIA94VI+BdbfaX5F02JlxQG1wbB
pc0IeI/umOJUYF8jOXkYumpo98qhzs/xOgUi2ecZ8ouMtLgZspU5Bao6HxKmkfyF0JkNvBR6jQWs
vinJ6sbM9rmZalscjOP8QEIckLp1MgE611Z4caQ7RaVKvYPFAMMqlNSbuLYPJBjMgveRD5WNNUrD
Io2pgYbdtO9CgGfgLP8XTt92zSEq54ORqQcNobP8p0ShALCjW04NjhqyphVQ146yVizmR1Nzxa70
AFV6NUGzInLdtCPlB88sRpxRB7AgMBBO8BU2grPyI1CjATYGgy5UDA0UFcUtEb5qlluVwl5O3hXC
oc14CYzaM2Z2IjpnuZX6RH8ZXejYj4Zmpa2CqVIDpQx9Yk1Mogcu5GDJbETm7GxjFxXj+7LGV5jp
XLo0bXjN5f8Zj/sAOZvjWS9+BjLjU5NjdVzFPRg4mWspO0UhggDGXS0ffhWuCBUMtB2LoO6iVdnj
VLtEExT7mGGJ8BwX9anr/VPsfAktJ+XCPSyEmwGuRABXIu+1FhBIhjIR+ToTcCyCGxlT/2yi70T8
DYeGsQekztmt8RiCjmq+Bk4RTzubp/hD2kLAqXQzi7ft21KkY9GbQFqi+rxgMmLGq4HxEqzj1Kbn
seVtTg9JV13h1K9A74lsZpuXu5bqFie5JLeBK9vZKkYPq5mZ4mGe67NImaByt42I0VwUU/VXZpws
BhHYEqZHqJZ3jRn8ypnP3kj/p+G/lx7K49YVDxNPksGVjBcKqiNaOKcGW05iEeTKMv0DbWC0oO8T
/shxwRSWC64lzWEW8VFw26o+lucFNV8LeE8m2jzyrUG5zIHdlCYYKgDcMtOC8jOlOqhRPA+qDkWY
+japj+mlGmoAj+UTf0vIujgJuBNzdAHd1aRMUe5tujziVsZahcATXVjjTdAIagyXMRrQFjt/Sc26
DyvsaUB6mOy3huVEJ6i022St5AFJR3w8KBy68qpV7wMqs7DTLkCjhFah1bDcEg1gWJcewaF8q02p
+XIBnhatkOA0shKIbs1U04y4ttAnhISQG6duWk4lWQECx3ZnNsckJqUALKRqfhOq3DF/MFO3B5uS
Ih8TFWG/lhGnFnpi6h/kweK/IUapZ6xH3qkveg4OyimQD4m2HtWSgwAYE/RM9D4JWUECaWwxzBqV
eQ7Aqxdhnne50u9dt5sORctSJuJnH98nUCq1dpMMwdcvqKv5PhLxac78jey0Z+o3YzTOdw2MWFV0
46rypFT3rBI9bt3YeWMdkH36nWT4eV4E6b3M2JZ7da7eZMiHFl+fxPsou8P2htJ0GML9RxR1b6pS
vEhYVMz6Dc7eSNpfiutD36n66AnRVrdqB7GReYV/ksLyS4yIfcFTsDWZh9piK7Swc+siZMgRgJNj
de5QQUXs0v9DwKMNf+AczCOt4YhJCmxqsaLtbUABCUdF6I6kKgSL1QYqQC2MMShbypqJu/Xgozpm
u4VcNSLwvI2Kum2FJsTdW9wMdX6BfNRmgIpmrLSNRHIygM89848QtZgU5l6oDp4oG94mR4NZi94K
JqbSEDvt4pKrxZfmdTqTjLbzerH3YFF72/NCjMXbWOzN74IxCFk+WvHeq/0r/z+Wzmu5cS1btl+E
CHjzSpBwBL1svSCqVLvgvcfX34G+J6LVZruWRGCtaTJHCuubGQ2AUpPnVZy7extpVzHOL4M9jYKb
VponI3XPwZ0JPAx5e67pyzZDRo3F0s8DhBhOKb8dEeaD4lnrCh/rX0OC3Fza6Uurt1CotrAY2eTI
RajMdjFI79K0vOlX/bnk5MRclO/KCHNrn5OgXbKOk8x4dhoxVd2IKgEdCuwI1us5yiP/LLLeLrOH
8jYus9vtGwlEDt16z4k2ssqbRTZcQyswI/JcnAFeWcOqZIEYlRI2C58780GBZvkZ386Z/QHeJW/k
Ziq4meJC9Y7WbTaOKmywtTaOeY2qg+w12aKc2D7GBPb22Ds6Z5oYQUuA3WIljJG5UcTJxfoGAa5t
0Fqgei/4IWzWcspKJhdTchZTqO8h/F7Wsrp0C6pJCiRlRfX5S7UACYZhywi150QHv7DD2zNGtdjL
IWD17DzhbO5eL1HIKa9DnuYrjIr9CGbEwBnXASlduVKnfP2YtuZTksxPCJCfvPxOzPoTlGXzG+rD
J5YMAkkWpPXMy1rzfcIWLOLgMjlusGmLo3ATyuaeMfP1s1IB5xm/C7XyVizvRR1d4r9DLNjKSJw6
XPsUE10/1sDqHLxflXJfcuR+YOW31O0n2clkYuaA7Y8lW3CwWnCcTrLEqFLlf8e7RRxgu2O3inGc
s/VorZTwxXOm9gXWcWwm8Rgz4ETHegIBl5Jdc8RzUcwmAg/w5Kiblv9pE2xxHYgpMlGAdbgp6LAc
nc+pNSSHVEvmcJpTEF9FVlqvuEkluHqRITsG9LSYLqRpTMVdPcE37b2EL01tWJ8TiyD+IZlGzW5T
M12HWbtUU29vxCN2PIQ1E4Lticxsh+JGLMz+i99VJowZwavTjXnvlcuOFCjjXnxCQdr+yJDEFwaj
ZqsGUlcF0CZ9eQE0WvdeH4Pj4cLov+/gYwl3Bdqik2TR6/zk7OjKOb5SBoH8BlLHli0+sxFSstQT
hQzyxcjlDRJml5yG2EZZKkNBjE8zJWnTcOD3KRodXFDmxHROv+e4ORgF2CrX2nZvyh7dh3LO5tSR
2WxkoEyyKzoR5Ue8oaoRQplA80yKHxUjWYBteK/6Q4TrUdWYa9hSG/lKWfllqfiTYEtmHKYnkCBO
YfBupCRVLIU7z0h5kQeIEws/JALLmZzY+b/FG3FWze2zbCxf6Fdi9vIn+wjRfB+68nPNOPI5tbSa
1eJbG+A7QXHVwWOz5oH0QRUJdG8rFdSNhCgBy8BT/7bJLDwLyze0Icg40+uq4Ezv55yXnMoVc4c2
EWKCZi2FgwOMvmLDm+Ns5FO3mOuv0DJSqFUdosK0RzWpXlS9ZdVKLAOCQdQ5u5PxW/wuFFqZg7TR
QJmWQysO774/DKqf1ns29nicJlwTWG5NOWjLyWMIUMxt0JuC3/BXDWcEc8A5UxhWkW/yBFV/Og9s
Jg8tG2assgi9CuZUyLaOeN6PI6ddAjRGpWtf07CMEYL+469coM4Y4hvQdZBFykkXCvtzgHmTZYip
QJcjcPNwtPmKG/tz88CG6oZuTHh0yjWSScTYj62DvUqcNa9aYzzZJdUv6XckY6QHY1bCoojf51l7
k9L2rS5X+nO4v+ItaqeHMDd3bNUzatueEDdNO5akxtWH7iPLCm865QyD4ubWYDitBH4HIvEZK24P
I/N62J2K3b5FjJV7nFPjNd5MtPDPBvDWhLsNVzbYxxknJA8ValorMAv5OMCOSyrIn5Q3/GaJ9Axw
gYPwIjTiOm0ziE6VyeF2LHB0SeufGN06XDryE900hTBpUf91zXHd2Dqs91SobQWWEkecox5+mrr1
xFjwxHr21zQNEp000uLFueFETPdHLBDoV45W0vsy/NJCiB9pUj3mRLiD7Aw7ARO9r2FOl7H9GbkO
4piY+iR2Wxo3UuFo5Y5MHhNCidTxsuUVd6kZNDA78NUmUU0tyS+GDzhhb4Do+yShlt2I2uyH4qSk
+bGX/zOm2E8Ky16k71b+AMJAj7FNZEBaw6VnhriUnI91kMcArpRP9v9hI8nnKTLBLAp+PaW+ihVj
qPNDg9Y+q+Bf4txEd3masXJLeud31qfYZNcFv62AjEM0yKyL5scCjB3DhEUcBlQK6c0E3GEu5Fdo
QCHrYDCacEjEcLGA7+fxpfatPQJj76KQKy0xXV4chwhiT3JCUEc6IiQXAhDfQR396bf2GBMPqq8w
BTPJnxrDq8mzjYt9ykTraMEsKTq7PE4CHoE+vs1LeQf79ZjX6CGLh3wPvu3GwygbT60uX9S39RpE
2xBUaR9MddgzxppydFUylfopjvObyOGuXg0M8qrWIdFhgrZhdWYk0J6Ff5FwE0PlYqDuaegzzOJQ
l8BmWdVElt0R1iaZ1qlkbcMo1FDlS/Nv/lGY2G9Y6PCMQbgEoUrmaYxNtUZCqG2+in0IsUKWkFmO
K970W5MkScGd08RLrhIb5YaFc+KQGcqvzYczcBKhomJiDmbpP6ahdNfMgahdfP4bUjtxvLCcFBbh
vGJgTewB7zwxISddjO7QL6t/fuMoTXRve3Knxem65be+FN6s2XzvzPGjydUP2PJ1Nj8wX3AOahkG
aOjYJqFFXY2Z/OTHJmLXPjvLYCp0KjMc8YSB9DFDBMzw2NsiKGwaKzyzIe/CWsmxi9ldpfaSveTp
DNVsRXPRuwSQu5kyebj3fL2E7LxlQduMwdb/yWqmJLXbtswzAMhsRJFPXOjyYpwWWBfVcWj1oIF3
0K3/pH4MTQkFY6JijGivkSlfoya6+sWrKuLblr/1MRpIcjW1wbiU7/hfYRsspG0rIrsmfTnH1OYj
ItwZsni1j2iozmnVmLgVlI0WkTUwcthOsYGxlR4PGkX4vCsWSY0o4/HIb378qXvz2bbzW6HXH5Gh
39HyP/GARAS9Vjk6znPPQvRV1H52G+mPVsHEcPwP9NjXUK6PsRQfCwK5TPuMR+TjpnG30lu3Yn1T
kNKq9iGiikSn0SdOt9S3USXqbQJv8gPE7aqSX0WFOMPwMNrvth++Iyn6msKcaB3snzPpH8hehFtE
17NW7obrEfMBYoOO+FhUrl9ULm0yhFFBhNXlq4HmleKXt9gFWNwKX/Jqq4busSXbWDlxBSTErY4L
TlaJexYAJBiBh1aafqrEbPyYY3HTwaQd0eVVXkHtsrC9nEpIcY9sNVjzeT20x/g1F+ObhG0sxGCm
vaRmcY0GwjP7oCPfQzNClWOx1qLUJzI+RvuCT11mGEaGkqnHDwViR44VS5QQTwxfekXAIm0IOec4
09GZlSSzJLi1CHFZCe2kCygVA0e5N1AzqzVuqUPmG6wQxnTwEnyyiH7FPmjoBliQnWWtIYprrYpL
xGCGrTGaxt2oVYs+wqkgmtMzXam4xsFKz30o5gov2SB0b5YyvWdi+cFRo/3Iafdl9OsXNyBrFbTB
GQbyjaXZtmUXqQT/uxSndMB2MeHu6bRwUbswRvUQOaagOea//jdZY8BShGwKhY0eRvvPLGUGl+RN
Um1PmhjoMNxZRvqiLHnpedgQJfpo87H1yV4+ALizf9XYVKaJD5/4lUJHVHfq5jpQGCTP5GvESYB3
xrccYlFEBA4FpX5BpLItb4Krti1X8wFTZQarqBOOY5N6iYLlFflhBnqgZo6Skt3N4MK66FJ6izBq
T9VJ75/G/Bn/HlOZzhX6T2sT0YRTtIO5dY9kpLJFdZ0M9gtpc021lHhHZJVsvMiPxSZoAEkwA00j
WeUbyVMyBHlk+SnMJXlUPZp8D/CqreW/4R47W5q68y9c3sPOITZjv1KO1V8Zt5w5oTFgzDA+9Wo5
DZPICpg4S0ZaLV0HEPS0vWCK4HbLbUOHXVXGj3pUyYFg/lTmOIbHVwb491dE89oVUFOVS6cJz5qf
D/annkvPAvw+t6sGMjnC65stPxV0EPRf0ECAGGwxc5T/0/0WSDQUPBAorAkxN5EkKVF207vhtuYL
mPXpZqAXqqy35EhP45rfGiUo9hj6fMK2lZnFAuEEIjh46kI6KCCXCCh9/SjPqZ+UtdfRB8O9nSua
rtqZOYwHDmNd2E4D3hm0ys+RP47Ll7TDBglT5IFG7NBbU9k74OjcufuqoZ80YsWfJSAKiZtIEplS
cke6PY3BinsSZJxYcXXxxicV9MgDGP2h+Qten9COagfcAoAzRsR9sKkQwHzlNOIDsn4E+Ke8EM9k
TRzzpbV19s6qxF4Q1OIwnTOOFVU9FR+ZjsPw0JLwS2IrOtuT+mLy7FSotYVfI0WGfuNbYJfdxujr
DbsAFQiU6WiQlRkNti8iOUClm7HtJ6kKFoniSYRmy1DcTB6XljRtkAgjYU+I5JggwpdhessmiX0j
lUc9+MvGxpx0ROaokgJxEAkkeX0wyB1MSPxL4s2HAhhMjQkhpzjz8wyR2zMbldICPEHlbXzlnHtc
+RRxReIBzjIe3GjCh0ygLJqqyBAvffndmKKzjJmrglcRB/WEurNW7JC9+yETdz+34MxVhTAbkx8b
+H4Ft5uLjcvYXWYs0GLWbXFQVf/QoU/OALWC5dYAW7ZWppCUbz/Sx4sgQ/pRbu1qnE1R4+71LRtw
grBdZCUiBD7CQV2gdgEke2EohM6asO36zSQfc0fMW7+QL60komsMrTW+E5Pv5EQWVnweteEsQg1o
5DelGkIp2O9NDB3TO8JmBuDae25iuFXYO6DPAyLiSZZmbx9Jcy+ZGZJ0QfmAQrvSxS8cx19DxZkJ
pCEXR/htxZb582J6Sjp7Rs0W2dkICohXf9hOm1xjXc18WqATg7no0KcT/WXlFrz0yoK0oNgZe+qJ
xJeTpiBOlRH1S13qWfXfrJmv0BWv1WhcqwmtuIpQgxI9G+frNBe4+iZTfgf13kQayUPCU2mLBzqv
v6Wsnv6Xw4H1nNWQ9J/KbHxbSkaGdCjFdd3LqqMp/4dTn0xwS7HuRC/cWDS06+SIGNdQ0c3oDABr
C9GXvPCe8jzEiYwJhG3HILMRqHl8RNQaqMpVlvDO0qqvjRUFRNGVCRgRZs9dblRzsIqdh6OHkwAb
NvuEjixIItc+ZwMCJjTFrCezkJAkBh+m6So1a2RjC5OPNOxXKeQFkZPqfoAv9P/9QYes0V0FJTjL
bUUWzvpkhjIb9IxUCuKEr+NxIzCh5X5wWnqmGDBgz8ut0DAV/5Jis5kKfI6Ya9bmonBdU/jSKESM
cCCJ1iR4UVB/i4vhpitaQvicZNb0HA472OcC6NotkD0VFCDJVLtxt7gKhSbCJAB+jgg7YImRbvFB
gQOe2OtnYYLeHem0331ormWlL6ZWEFAWDEd4UMnyUzRgssSFz7+KpfLE6RMyyU2lM0jSICWwtlOL
cxaBYx+WQIX2QJC8RsdPCkmlMaorOu08QuEwMvncidMZk2Vp79wky1U0yweaRPcjGNNlAJKSVI2f
zwibCNgWhvJLcJM8QNlV/WOIZ9bCjWSwhZ+LnHi30fGTAd+z2NACEcGfppKQmy6jN9X/0W/R2C9e
C0OthqGm8rWWgO5KnkAaZXSortIinKFQhrcdYUJL8yfQfhuPobbYCfqAarrvJlVn3DpvpolNKbNT
MDU58XvGdg2bCNNldBgNv61uHZ9cz76mheIk64LDNBCgQh5tnpExLW/tmf5E7PxxQxOrYpNmRFcs
ZxEhAdwGFRV+Ws836GY3LkL8xtpKi8xTdeDfxOZIcPu6wgfyOgyyY/Jl9tkb72kcHdpQZD5NVeC2
zKYLaaBsPHEettqjWyCJI2qRbFkSg3XsAuQ9IjJSHgr21BqwDyp6AWszw0Aa+Vcfb4dIHny1Fu7r
NN+KSL80UhayDF6qY0k2Rb4espY9FJLGsW1OCfxWuWCPqbLBRM/I0UOYAemykkpM4WPJT9CLSNjm
WUc6N+p0am5uOamTJycRAUkUWQE7OgRWK7ykIgJz3twSdm3jZrrT/3kndbyTa4O1Au9kyRePddki
YP6MawJs286vtpzZMiFLBvQDkMp1jj+L3RXBWsUk2W+IcpkgyLlnROA6+vceM9FagqSLxcAwyj30
6Iw8D+2+wyLwOYrtyxivCjFOPWsZpU3f1ix+K3vltQ7tq0m3J7Rna3q01W+BrKS5bm6tYF6MGeLb
JfukyEcBlc4JnoCu1B2jcNdaOA5gtyXeIMYLyJzPY7mGA/aqJCYB/oDJIdev3CioRgn1afcB5G72
MNAWqUjQOaBU7LwIvO/lLn+sY7DlTjLDsc3heEL5RbCHQvacjdl5UjxAf6lJ+z9WBwWsPPGlbEfo
jKvKu/FnU+VapHigS/m+Lf+Zm+K1i53BaF+4+ZHM9RWH4a1fOehV2R11JJSoP7KsxJmNC1GyGNX8
MRh0ZzfslZciqW9yU5MUHdRdAZ4HFdmcvK9y/2HN4icKDOb5kzm7pSK6hMoynNWcDP63hByDr02b
eSL9uWW2QczbNA3XciEXiVQe9p7ZJjxXuXo055WxmqH8GsgoawA4boSsMs9VI+Oi5wIAazezek/c
L98WD8RwqOvsGo92jida2fuN9Qaa5WyJCJJe0MIkckJAF6YwCwvNKcmKXdvN31Su9gyHReLW0Dg6
TfcLQ/H7cfORtY49XHxrpYFgXK99iGzMa0r4xBT5fjY/n3gE+8aTQ0jIapqGcqsEpDuF6wJbo2aV
C0MYKRmacpjT2I+hzwD/QxFITqb1C4bxS6Ctq9W/Ak66hP2bZdUfGimTIxCrEzfnbIpv7DGR9uZ4
evb0yYSo4KRKnit7P80GaKIxC6bChcJgVD+p8rMB2KUO6wH6kSuLf7D0W2W1pWcb6balv0nSzJUY
rhOtQnUfUuPaS/o9W35hE6wJbYGUTQ5m2xtHhLMyMJdI+AVoHGfjqaXc2t0Se66EKr4p9O+6dZPN
EidR+WUeVmdknY5Us/idw1noN9k1+epxM+h8ITNzUwTDRpW4gjuGEfBQ5WOxSsa6AM3z7vz5Ywx8
XB4BAyz7eQvI3BsxEejKU61M+8BL0IcKHscMVwEhoB+xztibpD6BLTHCb+fzkFBaKODSEDwcMbSO
To0uS+BqLQ6fpAI8udx0TEIN7q5hoCpQXAzV+khpBbNuxq0c8aWAABrD9X+0WsOVHQLb3mXlqVmE
LiOzw2hDCbtcjXf1TWjBy9458o4lI+aY6WMF7EjeYw/fh3S+GqJ0q0cbO8cBXrjAAhuKGymXOCaJ
lEWP5ply45rmLmrIaR/aBWPaJcyLjoSZQwuDJUnFEJ4k5gQbSHFtelXa+HOJ5ZskPVM6CrLwnlTr
B2ZtHk3SF2vCmRBaGvsP0fJMW9gM+JU3kMJbLD4qpKnjqKnOjEhb+mCvDNaKK0cRHso03GsqQGlm
ttkbId3Kc8wn9PBFaAWaUrs6PXEmKs6Iw0SEu3fI9f/UkaULfpqVVzHXdyUyL7Zdo+9UTZDGnMuz
fJYx2K6Lz5l2gBVpbw+Noy/PmGXJZHZe2mOKHSfmAav+Ufk0tBR8kC3aOe2cfSS8xAgKxLHAg40s
SMKrviSkUSaY+PBU8ypQOyfjJWaDWPq534ypfSIqC+55mooshv+btT8rmTn7Ooe+jdgcc3EIrdxz
YsE98KjJJDohVSoywQF3Z3MGd0l5rQhwbkan411o6/lEXoPeUCFDo5bF4URonUURuqcNNRYNKU3J
kaWy4SwTv/t4z34l/BtxEQop/la6+AqnZt8epQV7ej4cZWTUUf9tqVIQmzfRzLE0HVDHn/ofsmmL
iCWW10flHWQHhnaTzer0Ke0U+T6IM/4JCkg+3S1oPzMD/Ajjv/4OTtRi+Azf0nzBzi4OpF6cUt8c
Nc/i/3KVWcSPBJxJuj+ckLI5mIRakrvNJHKeT/6SizhY7JX6sKYLFve0iWejSnd5KG4YXUAiNV4M
MiIKUOhhgSbPCUpkReeXHotWR06c0+TOp9AVhhT9yEiiaK6gkVp3Ro5CEi4/xk+GyjuidFJZwcao
vKuPaDWfYt+85Hh9pen6in52MEuOtMVmgX5JxpAgnm4+HsSEBRM/8hbd47ZkJbJ66BNCOCtvJT21
sLk9C+TvDrV4yctsqSgCs8QTeB9KeF4StLwOJ/yUbwGZMUz30mDArbE37NcwQurTSv8wCGyi3Yx/
53tSH+8qBAs+wEbHbj0zX5D3IFdd4ygMN0VykyVhdII9iDDvLNtDjGeejoRuvIMPJdNy8ojua1lb
f/H2YeZDhHNsKgxoFrxaHe3qTzkHrfQqzj+iyh+jhFgebdIFuTScdTTnWg9Amp17jxVMvW+V9WhI
Dq2z4iW3lwVEi2zMtqwMrzUamWTGjOuZIQMFK0Jh1M4RGwNlZUJEuhf99DGfNb9RMky7g4edfprd
nE6/0QDeCwgc9d+wuzxx2CWGKvOxNsiPo6nf1Ah22Mw+l3G3/LUMTGFigFZEYheU+JAFzGrEmEy1
YhVUOyRRdYdOhs4druPwMvjQmBgeac12LvfCxUpdlJNnNlQEx5nU/4SCkR3MfdN2x09wwCmUAPEL
a0xkbrcBVzLGL/Gr4KOty10kMELozPT1bPAVx+NZYDL2PUigRgF0UFXPLNhh8XYsBfQy7CEQTcUQ
rAQvIQ8Q8wGZA2zUBr3OUQScmCqRn++CQ74vQQI6o6PYVPlPzpxsO0WQWqOmZ/w032quf7KlfpES
Rp43si9Xp5Ef1uGd7+m9KcFiIynQ9LPhzsdZ+ejRTW/1OVuVkEiLtkEbRUdkpCPKNmRdub912JKh
Ua6kGdG04z9MzzMK66nTgghhchE0h0CmlWm3xUWdTkvDoY4zvU9AeqpEgM/Sydbsrj2zbCbtazsX
NYh7Pb8Wpy0SMYpZHMyktmieqYwkoEtYInVnNRP3NWWZC1UFPcboZsRu8TThcIbR128Y5oJNSND5
zm7s9CMWYGs3W8h+ljKd41vWS7x95eYlO+0g5aM5H2fMSmQXmGgjTdQ2BMXBJXktTNaqr+U+cyE0
HQxGidA4BpcZ8uYLAePYR1fRFVndWSbKbDYeqvuxghRLy9JHP/E76ZYAh70WN55SEu4of1vKduw6
07Num2awKTziGPMvWIKGe4+bZmL2UzwVpXp2YvZcjk0Oz7utQu1O2RtEnepLTe2vluS1Hhsk8zZV
9gKRqzOJf6VjvC8lf9oVGIzQ2RKdxiaLtjERH6qu0TbpYPa9IqvPmr+y4DYYJpQ6KKSY7ZMIoBqR
j12aUUgSuKuzNSRhWdDfxUf0vtadjbj+e9mEU+KKxXCqpkdRD1jdUn4L0klE1iyLBrk5YdfS1+E/
UHBN5v9EN2Y/9kcazBuo51ieX7ElPQzeDc5kRQajBu0x8hfMF/jOO09RTtRQ53WEq084O3TnCslY
UawhMh/9l8QwvLGjDp0D70TPoE91dRXzqcoU7a8lLx7REqiB9jSHEUhXgkiCzM4sucfRvU60IBPm
88jNYoBjaIk+YQTC6Wm6A7FyGrFynKjyeloBNv9L2FlQdZck7mrzjPLHxIq9w4C5smukZFBMB2c3
s1TJdK7ymXwPKefXsSBPCZIaGg3eOUvZnVdwbHhmK8JGtQXPNkvIclf8NSOF/OhWMZf82LpS7Blx
eepLvGntIV7TawflTF4lRIdWmK3IqpSD3LVB1K9k4EJqHm/Lvf3UzMSZJuZ3OO2yBs2L4HCt6ujU
c4G1gq189+RlsSYLxmLzmtkW4tEHHPAtdLCXUURkJr7CY0TmF60rnqifieifzb3L5U2h2kEsvAoX
1DaodLFm5MGYhrH0j3ii9qcbfjNwx2sSJ73dnKBJLZbby8AY4dHMMxEe2FBIYmdyfC9gUnx18Xy2
fkdgJDPYLagaQMYrV518oXrUjjsvqhLiN1zaZv9gJrYFDPPfqg/c4XJ36plJGSzx9RUu+j9dBZh5
4NvYJ9yjdaG0CWk8hOnYHrVfJoFKIhsiNjjUGgVrvqr+YcQ5BCWF70ThG2FFZ9Vo1z/7Ih6Al7Yb
eAQCgGVUqQybxO5p4qMDpcPyqfqrv1jk7I67tMuulnmlOKSkcSxiT4G56bBJTIT7aDR4NEumLQNR
Qz0lg1WibYBsSoH1b0DEpyHiw97QkiAC2uFCS4cB0CxTd/f4ZXlgdlSYkJNtmaWzal0MyiZTqHdW
4WHRSeHCBE8WNVKVhIMSegNKbPbihV0xIye53jhIdFnCRy29Ks8dleHCDO8EExvbJWcR/dS9sajE
+ItkjBr3GPFtIXsyVN71ZsY/LYQ/rZ2Oa40rd1eKgy6H8kcIYlmdyS+CWpyhwmNpHe2xuz0CiAh5
mHScG+5QNPOQT1EpzyPD9z1EqmPuSJSVdCD678yy7ywnGuBx6RKhkCaX6JarO+PxwAhNf1mYF1PQ
smwSd6a+rSLjXeiHFUAtIg6f+E1NpruYVhcsxUQrApxNjj06a7oLqAngPAWcU/HbWgjMZVK/aUtq
AvZOGsjYvvQtOZio0xgsAyrGXOaOiDYa8wt3Mu5RybGmGVpSdmDVwqodyvVuXpxsVHexuZwypAAy
NSJxQQ6+PSi5EnnrHsT2kfIwAT8zoKQuT+ghUjpmS23ehml4x0907HrJo8WQf0q+/+Saq4RDSbrd
MhbcrIk9Jfo0Yghm5oFDPXjIO2J0nqjTxgSQ51lLoVYAhIACUceEl8UHYYtD3Me6Se6Zem8wtuGL
ZME6+YSudxjiDWi8DYq3VnVLNXXp8ByB0BcBIAgjLZRdtGXQpwc8bBZULYhHaxlEIu6p+TWyIdLg
/G5Z46vQYSWgFihXlieaKH2OsY67wKbHA8OE0mZK4iBfQvJZv9aNe2mCxJW8qEKewIUeIBuFqrtZ
ZXpXDMzN4HmWU07npZJnj1v/6D41eJRAeHHAYLVOGFGJrnbN1i3QGiQiG6HCes3QCs8W0KeZDQnz
ZLRkGpArfRZ4WaHIDQ3sF17OPohWbOXlNx68LE8CDXNcpW+oH8zLimmWRegSCB8payHY3QcdSA0H
hCt+L3DuZMP0srnwrLFzUc9XKs7YCREgrc3iuDwRAiOLiGNIvEFTKQFPkZGmo79HaO30CgUJGVkt
L6sOekVtTFvhl9ht8tES5TOGDh6Qkf16AY8a91F30GS842Xmhz8t+t/s34YCGF0sTUjuGsnsAlDR
+Shq2/zGGSYRtKdau1op/hjOUkRehBoW4oGpnxJfo7aDaaKFBZVCrR6tU6agAsNeY25IkDYZ4BV0
kBTlrdDDydcfHcxNdojaQqFO+qcZ1wwMeMER0bpJlCLtZgWQ/YmYFtFvyo1y5um6pHV9OxC0Xafm
haaO0CPCzoibpnwuvzLzujHfMClvfgjh4bWpa4t/KocBGduw83+NyFuKf2w6L+zaWIiRy3Nickil
b8eQCgdm8NhxsPDqIFiGtHeGfbaDRpKmQ7GweYcL30R7PAhUYmr6q+FWbyDs9lkdDroeRq/qUM3o
vr5I5CzP4kvedqqs+MgobZslcBfOlNbRcO8Oe1+nPmsoOuYNZt25hCkvAVleCFyW+C2uG1h/GBop
wRFAFHZH49EiMVVTTdYHXNU89isWBqQHRF7zZALYIuOkYAFcmhD63uQWjGgahdDVNGniGar8FJ5R
tZNweVhI7vU28cEO9QiHGptKbI8/8s1kfbME1li7Gfu4NkPpzSGjucJFEoQ3ZkhM3sxS+5iE/JOQ
kEYLiAAJBj2jU6zpEq+VBD0PQVo/pS4MXcceS7vGEJdeluiMLK3y5YjnfFcZU5noDwZSiFt11Ooz
+ztga2L77BHaMxcj8JJol//wuimp4Ypd7RdI7Bhjiunkpe4GaKS0IndF8xaPhpNr9lN949aDRwa+
8yjClBgR25ikGqnadJQ77agQClpLw8lCsupWnp4e1TcM74nT8wmLp+RT7Mcz54i9y/e2/TLhSMle
qc0DNfLqbXtGIoYmSe/xaHEokdSF4UNUf8h+OIhT65dhFB9T832uvjWpQQ6nB9y+OGSbKDyoL7bP
SfdHY84OXpotSTfT/BYxWa+1A5HDYT/S5tWd8oMHU4+f49dCUs133PnC2F95JcEjMvoIkg3otnLF
FMPofJb+7ax+eaw4H9hRxoEI4IsyQSMCodm8HwJCerHFm3OaDMi4+ACTT4hYyP/RraLsigb1Ah3+
keEvkl/bQ8Qeu9GWTzjk89I3LrXyV1PH0/g1oXGRB6gFqBWZfzjZbzWriNUuiUJgKmoczZpoyXFh
AQCnlz/AlJWHDbU6Cky5y5gMFjSnsNHAVCxYrZrtlG8OGy8aSZGZ3EGNu7tasZZhm1pqD0NpnkK5
v6bCWN6StCHUOiUlTHuIX1bzUbQ20tTc3zWmBROOVO28FW9L7Ecyjxp1TjQPfhJPvuisUhc2xnrG
ONxloUlmn4WtU6pVuxhrW1bFIEP1Uv81msJLDdlVMwTFLeqNv/ohJAWa3JEmmu8bq954zzUqlIeJ
QDNTy4CksmcnF89msh5YdB+9D0WkGftzuZaeafELgDVmxUH6LTQd9IHIea9+V738ZItKqrnsIOez
LQgUHPFMmvP6jGOfUw0fI+YjfuFAzfgv2qC6UY8NgAdiPpl/lZF1W/lctR4Uq/nW1Iaf1JhAiudI
uU6cMcBifJkdzhP6AMq3qWPVFHlmcpjacp9jk3U6fz93zKPCbUhvhtuoOIYcz1Z8w+R5oGyTOlt/
Y63Pwf2Hw9HIHt1wHwsS2zJ7yIhfjQg0Pq6Y3e763wbM6Zxhdz0Sjue7/G31aVkBPe7bjCAbHRHX
7g800kZsrnorAzTMz7gJOKd2MfHEAIi6eWwzDvvxqr/2bavWKeFS9ZeWbLaNJAc5Ee2NcDb6imu7
YSZxcuKgTOJWOHxgFrkIUN3WR+tI8FqEl8mcl0BnTK3VZyguwciQoIeuyzWIYNLJBCJvldGTo8xr
FgTN6fHbyD+VAb9NeZuE9CYBW4Q+gBbySsgZfgNm4NPhHiK3N2HckompMIdK3ex/i3KcAIlTCjxA
ydlEWyqUrQeDrV7c2qIRVfR7ymC6ZwQKowUdhiCQQvyIFcMdOWvHY8hje9YTrtiWFC+VSJQ6V9wG
yOKIqEFGEyk3lGCHVmOgSq5mdUu3itzfk5EwueJz5Uj4fySd13LbarpEnwhVyOGWABMCSVASJfsG
ZctbyDnj6c/CnJpRzZ6qGUsWgT/01726tvM2fyROsqXQ/eSgyMqgpWs6/99SbDy7v2CFcVbtXo6p
p0FMyDjcTRfq7c8ky6Ro51U0Fxo4a2nxIKgUhYHWjJ7qR5V2m7QZ8yeh/+22t7HseA+mi7QxtleE
tZMBHJ1Mp1bsxlZ7nMGOQaxbDR9Uec4QlMzxRJcsous4cib5pZABj8oW8JfAsIrLEXt23EECYW17
fK8crQquXjTRvWEVv+4F7ikSeQw8vwaT5uBtPu5NQVhbIWwQe9WQ/rtK88hj+hoIqelokaiLRvWJ
o/RpJeBZGDh+DVKgiVeZ0XrXO0oeHRtZfYtl9am1Qyg61TDAJ2Ikj+qZODlhstYurTJM2oziV176
3grrDekfcfzFOQR5fv4U6TElTnbiDwwjVX4UpQUC1znmSO/kXD7j9xpbo/x1QBYrVGasKHMkWjjN
Wo6GLQAWDony5T6BMU2S5TEJBLzgRGmnLXcFs3CoV7H+oJISosSPR9Ke4j3gwxmDx+XUcy8FzmEg
3+8/BDAIfkMpNSxwCsB49ESjG0W5VoeyTF0RrliiNy58yt1Y7SKnHagvPCfAsyqMngif53kDY4xA
OLa/dDwKutSeJAxCFLZ1BIs4fvVUJ3Y37Q/vcvGWSkL4i79/SM6whXU5dG9W9ilU0nFqv5VJcHe8
xzpxEoQRB8YEogPRi/WraIobFgs2ynSHfs1OZcgvtYE5IsVOtdnLj7xWR0n3SgRqla+drDDoUE/p
LynoLxkG5sg2J+intlnhsKY4xzoyuONde0luyRYwqDVoAuYp+RJGOSUUWRFuSkyQgmmQmDwmE8XB
ztRw+UNDCyc0gnJcDMtEPdAYnBuhOR5apHMkTkwnxI2XUvNQaDfRunJ5d7FgLRTG9ObixGkBmi9B
AtDsuFpvCjCQtalI16DezX1ABjmu37GNHQS2hLWtQnme7zki4cnAjTjGHHQiRvrowsNKFhyRkyvr
ex4dHrGxHiK4dRMHtPErkSzU/W538ti5BPATWDhYYosKI/JmEO4vGze/lrK5VnzA+L2Mg4kAzg3l
GonaZQZAbsXqp66mn9uWv2JZe2+2CtBwwE7i9x3xi3QNakdalXNKgyJq6vVNqazrZfi9Kpa3pqa/
ZmqwMuTD6Sh7itR/5M5E+QZJzg6rQWVGtxnccWqEZT8fZuoeSv8TB9L/DhHgBk5Yvav+LMEt2Qkg
VocNnwoja6N6B/t7M5+6crynmnI/wvWJniJGmIHCTJJjfTGdulf6XnYIcHui22zOK3nubKWrMf6q
iHSX7AMmOOuVZnPjrlBUXYh4k9LuluRNUNQ7ySzzkiy64msS63CoBegagicQL0egQgpipdbiO0IB
8ZzFZVZVf4sZukr1UjtgcdRw9jQXXMV7TdMLMTRwV0eqJ6Ap0XzAnEPkV0EvFF0d4LWBu3sWDIym
0wOVNG7HusG/1iPOIWbXehmMW0vd8WOoGhJ0WPKqX12qXopXynhyflTiisij2cNx09O7Ja9nkRYx
hBDmV8wLQHiipKsLz4N6TyQiaOi/KvovjUSXuQ2q18b/RecsZlqHhyqO554yEUPFh01dVoFpe4yv
/CBd3ZFfBPP6g2zpWwExONhD1m/hI8dGluxQ3+5Ezv8NV7tcIAFkvwVrJoZDNBAbF70eLtMfN29y
L54rT+Urfih5SdSYwjG+Rj6S7FnD8x2+TNpAOU1T0IwiI1kflZZ/mHTO1NtDgLmpjqCG0FfgSNjU
KaeLX8q51yqxB5Hfj7+jCPd9hI94/aVEyWUYpgtVc5dCLa66PrFJUGXMktl/MU6jJBk/DMXxcFfu
wrJ9Rc/5EscUT/4nr+UTphl2hdbVksYd58qdotSlGKbqTzEO+1GF/IhW8t9GQ08SQPGQEUG0FqAx
ucdCFehRw4VNor95U/4RhCWwrSb9aUIj0IvpqH+U3lAqfA4oG+AZ7cyELUPIb/il9iS3ue0TYqz7
7Nwxf4XVcYl1/WIQC7KcFkuM0S5uFXOgIEpXLpRQ4e3qlsSHCO53UEv6F4i0Os3eki4wy+7LBGwF
PrkfmcAyjuANgDF/kf4NBVu6cdDWxIugfJgfxVcuhim9gVqLl+FE1jj3y8Hysv/GAhVvs55WYYb0
X7jy9A+G/t3ijjkzycuEbz3PPASIrUY4opAY/49N54irt+T5793X9K29NcMSZJJ0q7S9daW8jgPy
D1PihcGMQW74u6Y6ErYJtgLte+aDpDDw1n21M7bsSHKJo13lGOGfM1IkvQvIdXXClsxBCfXoUk3E
Tttwi8WLaK+QjdYiCgghMESGFFRPNEYdFxRXwRE5aFtZci9k7SYJ7W2koQgHaLwWlFoOvjIsnnAo
UvNsZCC4IvWUmDH6JtXt8kCykUluR6VJi+kWH5b0VKzyvbrL6AZ36LnO5nDnCTUc5pJqBpX4sjCr
Dw5nN7p9Tvkr6ola3eM/C6PcAV02Z95Fj4wVQ+SkpYFfQMdYpmYEq/Il2lInv8k/BkNOOuzq1F0a
4cqA67o4A/5wOdJO7JCcu/iR4uIu182tv1WUVJFVhNZRYHfW4chJ5DcV4qYHjVn7gLGhX3BA23+z
VHXXLnarmgj/nnYXJjKOQjs9KfN9X6Uvio6UA8wtoBhn80OTeff2aqpQDcy1cqbUryJoYNZD3kS2
KhdHOzQGOZQDBVrJdr+Y9EHka381mIoUHISL9pq0pn+agIIwuZ+U/czYni2Z1m8Iz8tNupdeSqsD
nWcng/VVE9TzXnoU4RpJPzuoMzgR2r8dPtFDBNkW9blEKZ/w3aQm9dH3PtPcYW29klNfRvms8ddk
KcIR7qv4QjRcl1Kt+c3VPH9xuQ0M1F2JtfDMPzDbvfacA/EsgHVdKvJSXAnM45d1jwj2W/eBwZxx
EdlKN+g2I4VEkANiJoN7rXYClniLnc4YAhIbEdpStin3xqC0wjW06TW242fnrxj5P9r0ikAABphX
JZboL+p8HdmfHFT0YWD37YwySIuDF00WkfLoKgk4KqSX2Jvel/bWttY9u3ZOBIpHWYlOSj+5loci
FlZQm44ZNk5jLEeBlys/OPJzqUgrkpBi2ykP7YUW79ozcW3oILH0LT4N4LDwrRm+03Dyjkj2Yjdp
rNNQ9mesqOemKS9dsVz4nnswg1cXJ/81WJljU5oL248bIg2xsW1IGG4PMonADHNyR63U0HIFw3yZ
9XTc5J+UGmDi+Y2pwZZObSH64wvnJW3hZkixW47PfaYhmkgpA82urH1KHzU6EdaflQgSOZoJV0/N
TWA9VD41cAqOMQleKT4fMIXW+iAwAtjVbc3JJcdNGwkmSlqDG2G7R/BZtCj7av/wMXZoRvxkKWeF
vuoPcjghrLKOh+YAEgL2l0JwZxjoGaoffM+lsz4KjqRW/W4URBdHqsBwrh0XyCRtdhXZaBNaYAy0
ivhGhZ0uV47ybYZKMt87Iu6ItaL80QjqB6LqnFB/KrkGHeSrTXooiekBWRA+5TowsHSbdag3Vigh
sFAXPoVKY4Rf9avXPdG6qax0W/5bR8qfHFJFFg5mWVfOI3OIsucSQI6AGNAc6f5Gt1B0n6x/pmXr
w2us9LMouqNLG1ksUQXoUs7YER+NUe9/b7smuELjw42QDoIb9Eeqs4EcH4UU4Q9ugcVHH0mh0LxX
lP3+b6caqsTH0ckL2jkNWcHuqf/mit9TB5Iz91NxIQx2w6mBeYUEY7LuTg3cRJrWhLhzrZ1liMDK
cz9seLXj5lpi+KMK4DSt2aXKWTD8KIrp9z7Ignlu8DIp1b39ke5U3xLc0t6qxICAnPmy5q27e63H
CMDRURrHC7WDW44iQZ1psXQgIVgIxrOB1cXi1MOJna5rWyLhlh7Llx4yGexH3dm+1xDRg6VoolCG
CueD3pBNL73RZcEPVOxps43QPHrb28tZnxpsycqqQTJBdMR82bkjl1zbGqvrxu+1RWIGdd4xlCsP
yj2CvoddlD1JpL+CVFMNbsW4AyVn5iRaWDM1r7ZudTn4MdO5vumDlY47usd62BoKDalSdpLpYupw
rNScknSuaBYih0mcIcOobH0t6otUuP7T4sEUk9JrN9KEeiCpbZD9M0rjIb44BcOGxtIU6Rg5n+L0
t+eit8ZPCCgAOw9ryqMgGs/iP3FREXBhlkIuzokL9X9jB2XRNehQjBwl7oGAHVfZOgv/jEK/xNPM
ZChl+M1l80Zw5S5k+S3+zOFLnlImsuJtfcaJRAEpaEnFVg6jTXUdLAiD+pvfYwYsM6GyAfr0iG9a
OsbMoLmJQzBeMKAmPWoHZVsTNOHIdmpoRYllXjoTWY1zzcgnoeHjwi6780feKk4iHUEb9mmDWEBy
ZefaS2FpKp3ze2GeSTEtPG68ikTEvWEFXHmAV8cIXmUYX+KC+Ta28gUr0ZZZSvIm/lQE69UxOZI4
lmHLrDC8WnBc+4gZQvevBuVagJPWhM2mfIOUEz65kzLJFOtxhG6EUMyZlUeGU5ka1+n5Mhp4iQjB
CtlxxJgsgNMyMvSBlOMtURIjdVd0Nb3jmpo+6HsMqSMbmFqlXPAayolVmLuXUcMFqx8Fa+TPma/l
XpOMsgursASvH/Gq5CD4kdmHU6YDZrIAnE6X+mdguDNoFFCh7JsrRVqc3rry0kvRyWjnY+3VDD51
Q0f8GBkaHbR3kYIcmYY70hp78Gu3piA28G4IrXZJiDOysVWgOuwIU1vHpagr7FXHXzdWz0qL3rZC
PplcDwCDyj8s1Vp8LJEx8tfMTlLbiZ9L5kOhs3DjG1vLUyW6AL6I6+yA64sKR+IMLK2XFQzkAAYy
S0TSlsBCcdfrMs/ffsbjkhhk2n952ZytR8GzW/ltQuOn2ngFLIxE+McVJ5Cs/1pTOXW7+2T+Ngvm
3Zad9z+9iqxCZUFBC+7uDNh/0XBX8re1SZ2v5Fqmqi1g7BVxbEWEf6r5ZCA3JejfnZafR86y5Uah
FCas9EYshQ0FG7HyGQ1+bZAwmaxrQ/dafzRxuW6a/mD7/MbjvBen8AwwweWrorWSopFD3/2t9Okp
8oTi2qt1Bq+EJUS+B8u/OGRXCVF7TCEOLcPV+iZmRuKzPgS5NQVLMeIRA0JP/5ggZ4FF+HPMWn+0
9Gu/wD9hbTj87vsoSMwsaA+lZXp6qpJ1QukCqLo5Md243BhlboyES7N8vUnaXxOnpYHvoZo/4SXa
wFupfuKFxpCw3Gu1DuXzoPTQE6hM+hmEQ0IrQGa+pA5v5sBPQrKBCbnYUUmXIy0ODj6bmSWWYvv7
xn8tIU6kbeTUWzB3qd2WSG6+HtUPLIwh4rKY3/NNuXH0GR/6EN0t+n373M3Oa2Yd6g7Unj4/TVl6
4Ku95RxpZp1VncPZHDKyUVBJ3/EGMnCszoIeXyRCQqY6XsufnB0mmO0JF2sRq+Rt1dN+ApNk0qWE
CSSOaxayD8GaxJzIHA+2R58Hc+eDI6V/8UqI2y8MMQbTXZVhVY0zuAJbnhG25II6Kd7+azJGf5iy
4KvWpsCashvbFeEUCfREtYOT+IpY3WNWdqL/Kvx9dPaG4hGMgTilAQGuTDy39jIyG5h3A/fXjMEl
wuquvIGAoIQbFhGHYY3DsEUbUUmdjnVcaHlR9cZXY9Fv/FjHXo0tML0phb1U2UNHRqiaHx2fHOmb
M/ddfpkxha5sXCbCIT5v8LH4LJJBCdyPuGy5oTBXjKWLMJMN9awyw1l3YC+8yHNy1eadoKXyqghO
k2BeFqHPaLN7ScKO8IS6SdfqI8mpWcJETCiMAcX4QZ50mN6rPn5qEDP15I3s21PmtFrEHt5bVxiv
Ne9rqzYnwI8cayd8wExCEz6jnns0TzXsTADrxWMpbMX848CPIqEt4+udUfFrTM9WjrWbeWvyFN6+
JuL0qSh8ZOTIgbIpVN+21iffdCo4NJT8SeOdmq5k4FOCfrTyvwGJV3GYi6y3Nb8sIEIjmgfhSTId
6zGtFrR+a0QpUkqoiGrLG8UrR68REncjeNkwkcuxZufL7PPnKuvNetM/rJoHhydjxg1B2A/DAW8I
p/KaZXTgHDii8sAuVd6W6rQ8MGKRoMYKyQJVssaXOAYellITEj2I+i/mOHa5v07nNlZ9/kkaa2fR
JyrOEltAi8dyfYpfMOTpc6gjJu4nIs70FS9PmVog1LBwpQWE4MdBwoqRvrIKkWrkyoK2yRbZICQw
pKdj1vAT7L09qAKjDmIm6k3CD8HfsjW7KxUKUIUuESpXYf2JuaX/kJzQC2dIyPqSlDs1pup33xku
7Ybvk+h/e2pHJkfMwIo1OcU0x3gP1/PdI5XmIUHwiytOw4sZspaz/hv81ulP2R4M1vdHaMRppg//
9VZ5HA+WD0nlsTwKqL8KxuCMx0FxVim1JRC0CmY5Kz4TM+nd1Hqg7yW+HJt0r0/n2ab2CdchIJx4
gJlJvoixijDgqonPBvFg/iInFS/DtZHLECdggzevU49YYkcVdCvw7fWgBzFj0rbkyeTEJ8NSmUhw
AZRrV4qAuH8pYLVYdLOJ6fF2igeFbK7Flz190VWJH4swHac6QPcQ/CSnc1ZOlPy8bBuwDSgM7g5y
wKftLY96dSBejbisHV1uIHVqR+FSADYwmAMsRHeJpfNg6oFI5nEl87ju4Vq2/NK04x+LAxL1B3QO
22V3gk619k7HalMAIC87+B4cu+iER8eMxCDrtFvSCvesDXKOp8spCkZ8C6miotkwiv6j9eNtQvbr
BATwU25BfhRmX5ZFTz4sauTnLdMdtDoa70mHlqTz1+EuNSImeTmMmTmakZvfRx1PN3B5qZE8Sze8
ghaNGAZJNquo7JKnqc4w4riOGOrVJE6JCpPDzI1zzGULGp55E/R9JnkvtPnDtMg4knYvuiv1wrj8
q7MxsLC1b0QWcRHeynE8af9yjKS4OMAjTsfp14TtLGP2OU26W1gHCk5OKW4YiqgOiOcGXnVcorko
eG1iT2tHLk068mAfdSlHf+BsEHhczVACMn4rNYeaK8poesWLd1jFMCPuDAhC4j96842LDbtWFKmu
GM4uV7lAybFYS+Th6LD9odY8NRn+P1bJFfLTqT8m8R+Ahq+FgVG5W1HqY6AdGv5H09dsW1yaku6q
3bfMCFmjsG5oFz2sRf06gp7cvpaGEWcqM9q2XFlOvV4h0UOHSvtH4z5hbr/jwsTItflZhSHceu+4
f1qEXfOPuslf1h3ZfMt51uTJaXDAxkUwcbmxBGzIboafqQTsAHGPRCyVpEgx1EMzOjFP85Kdaw4t
88bziVONs1EU6jl4kN9r2HxLi3Huvht+L2Csztg0Ahn4BJxcVCWLoBXLEf/uHDnkITxswm8VSdzi
vl7zACaADLimE3GkFp6FVJbeR1ACBbyRoJUttMiKgsH+KDevlWkXV+qIOx1ajkqVVU2st9m0y8aQ
VuIIm/8okepHOr2jPH7SYVgyPrblO4kEWm70IMhftZoCZoSNYOL42Ey/zSkclh+QQViRFRacY8XY
qiR0PhHxTRCasnc0IKpjCz9NtTBns5W4s0vf5Y+x315ZssjcyXvmLtjhgTOv6ARZSxavMRVDC2eF
3k1g790HXAwGAtVC25DOT77xwndOINxTSXayd33BngcnOep6Ty8ar6UD+oAQxdEFgohQYZmuRR4b
jNDScBByRtN2RtWLeaRJaRJFQt7/Sgb20CtacDg0TPWQycTt0iPZGVArLybYylzOvBawsGIZHjOW
lrrYvyV4O6Qbss81QIKaEyMr0MQSB3C8B6PhVPnw2bX9q27jywqCvDLWNya603qcMj4aLCkCb12S
HXEdlp5y6DQ4UX4kSxBbqFEZXg1j35kEkcGaJEl8z1BsKOPmWu3QHIO+quh/jZzUWeY3oKEkjsIT
k86VKlqA1FHceBUj2+T4FaQGyEyC3RrouRk5kMYUzHA8Oel1JGewmJI/05yNJk89Ag8wc1IMHNVb
q7fH8qlMbO+pdF0a3mgaT0tCUxszXKG/90J6Up/95V8+cPdVOHyPkGdy1R06wovsLl3yQQzJhIST
SxzPZf1Q8lFnPAsTF7BYFs7xTQ11yGkq0gV2DEvyoHEyxYEZEQcZm0Q7wEwG31ybKUOL+i7iSaCc
fbUwGw5+x1wx5a4/JCVhM9oeDdPvIFHp8ebRs5SvuEj1xDOo8ygAdtV/E7iq5LfrSDpNv7Fxn0RN
Pc8SO4FrzOWbuPyssemLqwksm277SD6Jn8rKlGOYvbqfvUlYvJD0HvFaYt1nnqFzMuNIaT9rrKim
CB9oRCyPlJN2bT/XGBzedM3NX/rMelE19/zTnDEy2DkThCl51BjvkvYrLv6z8vJCcuB3gnk/ZvHV
f89uOqUe8InTZv6JOHBpvE86wfcNgKnehoM5Peexe4uFI/K92/gjpxP87Qoko7l4p/zoPY/b9/aP
lFbh2OGlJ646U49Zp/K9fLaEOOXL5lQrTnvTs9g5VipGqsqPrd7LcYDqOEBf/0i8ZVQ8nDL7X4sr
cSALJ5JosjVRwYhIsUqWXHMoKVLNrwFGLGcGXoZTsx8PmiCjGqWrFHtU8nB1aY7Aurgs+T36LaWR
10abr6rGUVLkXYYJ2qi+SSKgZAomV+0mg5FQXXUjcQ4zfarGYOXp5KxaquFa6mFrFCGTqKUdOIhC
fKBmPE8pKKCMG+oj112zTW88P9p7jxKDNfFQmwzLSU2pQfFV8lNWXxK8Eoo1zOJMxeUFjAOaGa95
XnxV5z5jAoy01lOQNqpcfYTjOu3x7MJrLc3VzNrVdO2a2f0lhh9DTV5MzEF6Nx6yOlxS+U8nQX3B
o2FJARBzX3rEFM8W0Jg342WCmNQ6FlZaXw6W/M34q0B/0yRiCRi6MSTOrgBUsXQNM/bM38p9BhQ3
E3PR7hXG1ISKNJQaH8aFu67HXMrcVG1crRvdahVdirsYn2fPgrD/wL44m9iPU87L1tckMTvPhk+5
K16NiU/RMhzB/1c0vd/2m7eya2NReZlH2gebfjgo+9w1XZ+qaD4lOlj17IPCMZnQLbLDjlpNddOf
d9QqUxFiciu3VzwquUbByTTbDX3G5nxoLC4EhsmE5lcvGm9T+9ntHCjtSYNSbABqK7lCoW0ZGE/p
5t2TGyLsQZhuTKFKYB4AKYCP2JaiXxouT+haMZh74oQ9YiRdgFk5eclPsopOOvM7tYAkuON4WLgp
xnhDMg60XCLsWv22Am7wOA8TmiwyHH3JRqQfLjSwgJOEjD1ZN1NrzgJOrN2C3Khf83LbU9V5D3VN
JGa5cT8BYaP9nsHPrTPcNOwmHXt/9sLDQHkcRUmRm0DkwbKvs4LXnJSLHz0WrvEgukP5Uxuvires
OTdcc7fqpbP56FZQp/0da25lzBDjtVCdzWe6Gyhhc0D8lZQb4HsBl6RGTSe3rYqf2iDs8KnfOyYQ
Cdy7mAlEtpLBPeT6t9zx+vWmOwqWW8b0cJgQmFXF1Vd8lUwrC7ZAWxn+6Nz06UFacTBaBDAxrR8k
kgULJqP9b7YP44edZw+tLEu6c4qszL57grNRiCt0PKqMKfJabzVvLZ4UA7eJ2Ey2TChE+pmTPwBb
rn1NoTumBuwgxThgI6HB4DIr9sZRCdBuLLae2JHTu7HjHHsn92s4zBHtgDFCEEapixEWinVJcCGp
wOpeNGq5iVl4CT051EAo3BwTf0c17ykPTgk9KV+5hmCA119IuOjQy6Dln3VCiiSUhTSUF+G+4G4a
seoPdGS9x2csxAD8FTIaJj8fmDqIMSSgD3m6+qJZ3np5u+fWPR74TscOkEcPvUQnc5g3j5UzkRil
IctDWCVQrXrNq+KQtpL7PBB5A72WXKoDaO+zRch0wr+jf5VfUX8u2Ii5wUyg2US86DSZnh5wrpBg
JgXyJ2Yw6MRTm5P5/TAUfr00Y+yF7HX1rMv8oTfNfYyeEovxTNpfZO1jZ81L9BIyakN/S3XDkUHA
aa03W3B1QnKgzCFbWtR3ZuC6PiYSyKRRI1oRo2ciyO+ZQK8NTPnNTvQvTkYcJolsFnS8kHrWZ8n5
nmzQcgzXeEeoxl41w+lQQHnt9i7T2bqMsYYvJDbPIPFjhtRJUr0Jg/EudamD+//qL/bIOHhUG4Y5
UEpqPBajjsxymnTjuMJr3Ib0kr7/Sjmn0GLr1CoD/RrmyoQA3qgUu3BfboeLbGYXouUNoy5l8mhP
x4aRg/pC02S/q0UX87LMJsB+QUaRo5IBtUrBkNkOxkkYVox186PTFFoz1yK2df+7yt4iMg1zlLiD
23Pe30lSBBhq9UnvAC2siHWANHPcKg+yQKB6IBbGo91rYxhvD8qG4C5sJdPY5LSwl2+sG7I8eNRt
+kX0mbPbzScmuP4G8EE/PDa8TVN3anMjJI+NznbWJafgM8S4UevWKy6VkNSxRFWFhv+qIjJoFR5k
Zax/6cn4Pez3MBTIhLGFJPn5tZhXcJ4JQPeDsIyHnm8IdoZUGk6DnqxzOOfTiWqmHPGl+DTJggkI
TPQ01LJ5VQHc0xlECS0R7Yj2WZE81x69obVW75gUTKafok3H1WSbcnur/c1NxpySoQ9anQEsWCEW
LTFZbyXtMoqw3NmbUExnu5UP26xjE9XPv459PAKeSfX5MwcTW7/vJTVzWniCZL5Pl4YSzzX6aeXm
IqZWUCxpgB9eymIu1PgB1PJa5iOdLl7Uc2+aaas37LUC6w9iiwzaUWcgZ/QDd+SYwl8J9dDJs98D
d0zeNRIAKf5lmw52JUgZM1upie73NoKcHNHIsjiYMFTThniYpOaZ/SngEiQ0B6lUBPxqm3ovEalS
/MlOBpoq8bcGZhLk1XERnMIkEdYsHkdSTzaUvRTJXhbjIDoRqA7pqJ8oNSUUheFWjs5L351ZJiVn
pNDWmitnOZdg0cHJbVZAzBHTjvoojPypL/9F8r9PLSgx21dIVKQaxz/wCn2j4UD0A4GITxt6c4fb
nhz5Vl11+jCw+/bMcuPZHh0+ldUoTkTZOmzmcaCgyGI7NO/FqPjggNWueYsa+a1gXa3USzKRKlUr
6Bc0WZbsPk2Dc5J+cFEYw81mQ5+dXnsOxw48Rr2D2lB7ES+VcHbUBUpxd1kYpCeIiqW/hTIBsyPH
Sw/Y6sZQ0KraO097xd47beAQmtcCJ12eLABoCHFoxBqnWdUczwDtzreNwW0fJKj8Al/kMIJ9j4Eu
l0rkeXA0qzojE/G3kYAx442Oi71ZltMXpLq4dFO+ZBxNZcq8qsGgJV0TcboKEJkMBE9iO3KPhm48
jKa6g8whGmiNBbBmMphE9R7wsOj/okK3IlaHVxusxCIxwj6tiGEispN8HxUZdaqDMMMmycegQO0y
qJbeTX0b3nyssLaG/WfaLzh02yp021aY5xs8qETy2MIkEYcedm6z0theGShKMtvEer5lzxyac7RE
5z1OApAOJfcMCOqPKWbvxoi3lxe8jtwuia6DKTtx8QdO4yWLCownO0QtJUiNfPOWZ91zAnakvtPB
+KEu26usys/ZbD+Lj7kzP8pmc5TpWaZOms8Uo4GclKh20alP6UYno6utR4tNrcEpjvzspwKjwToR
DAjtQlUuk1xf1csbzchDfkDMpCBpkcjRc8HNVu7OQqn7JnpiD6ui6nG4zY+5h/S7nrE1cCfaCxHZ
DknkZh9bFz9NvQiztEbvTe7b2NspV/uJ3gIy46OBER5SO9OfqaV77kGSKOOz7uw12y67TKq960cd
xkRynE3VwQLWoxci5BJVoW5F9PIfrRmuNd4/5b6mmquog4c+PTWEjICMM0zXiu7DuGMdMETbDIdd
AvtQcXQU1wmPAkbwkFId7MDxUZoYdO6jOE09bAQgWKeA86wQDhmjyeGCqWSjmJlLUCrkl7mp7Qi3
gYQfNLuu9oJI31q3fir9pcNPOFwkyhJmyhKgPmDRM6CFbodN/yYIkIwAvPmaj/BWsS8gl7QCfpn9
KscmVImkXsxAxvkyHwvplrcFJi+JOF5x7gXO8cjm0X8pZ86JTTxOoGRhqUWRKXs/yTsXPwicDCug
yxva5ZW5lH5mBjOV5FSYpk3jgKQjcoDRrymGLAFqjGhmXBjQ9NnW2aGnzm3a5TEO872dq1utwTlr
zYtmqQ/YNDXJEStXoUd27tyPuAwnt/fzdx3bNlqE2Hduz51egFka1WOQ8hrL+r+iaH2LK31O4EBZ
XEyhV1UGcYMDXOg3ZmDMwfQIyyBB/Xl1p0Ci2y1aOCHd3/TYVz1EvAdF2wQruMFuAWCXTPqFPEG4
x55gsxjQgnCdoyNjc20dK5ps9U3D/Qpqpv9/llHSo/mdJAo77sSeahKnxa7ljO9j9UtC5wbLedLQ
2ZhjziOJeXJBBSGNaNFu209aK2GlvC+q9qW5qmr6TSX6VHS6KWc/gx2jYpy+gloSyRagXRuJbYgp
/H1o3rLpqivjBTKLBWf8mJuJST5sxtah4pybjumEN7J5iCQ9Ehqv8Vofsn1uBJQ0K80jAUKN2BOZ
5J7pdQqCymn3QzDsEWJhkxjWjEaKIb7+j2ZCY+ua3DIahPdzLedy7rAuRn/y+MmNtV5bnUb/mnTl
M52HL3b0GfflmFBE9hN37wl4OaVWeerFSy8rjph/oFxexiq5iB2HD1iS6a9GlMCuYXaiRcdghTOz
M0f1Riccm+GQJfKxmvNlqngQwxzURjOtOAALbwgWi0uVOXqWCnINy7MR+z3CDISQqfJ1jYdEAUH0
a4J2ZlkLGicAkri6xBHdVVQElswpxgcEoRXYLGi85yCst4mkN8gmeDdZTzNC8o2U6zoUD5AmUtPk
qh+l62wVt30QFSu/Bfp/O2p9qqHFk0Dtc8klGSZ4ZT0I3Kd2ze94CWuy+il7Xeq3UAIVJiJW9TDT
wq1H0aWjjfA1R6iTio/TBOeLacdK8BkZw5N1lptZe0DZepv1HqQXAchFcGtE62YTQOX31wboPfQ+
mcDhRtUsyYI9FVqafw6IkB/F4f9oOq8lOdV0iT4REXhzC0UBVZRvJ90QUkvCe8/Tn8U+51z07JmI
PepWF/wmv8yVnhmzVrLLU0TPK3qvme0NsIMoZClQiQHkGAoBg5aBCSdurPtDWno6O+6Ca41VwNv+
lYHE8SaHEmFtN+tBhqkMbcPj1h1iC5kiHr0jbLkT68spbXH/Ju6aRG+WtR6Khgi8pj8rPmIZtkUu
lPR7gWSbDjrPLWcwu+SOwLABs6nlNbls2ym/JeMyFP8I9jf4r006WqbS42eP1OlpYkxLrKtE1gaG
YozjLKWvzfgCJHSp2ouq9idYEuxwj+RNR+PG6wm41xFuUl2HU8ObSj4bJV08H7jYMdunSsmfuoMK
1i2FvhT349uihEbf36wMYyyyKLNi0HCjCMO0jK9JBBW3tzszCZcxOVu8jrrTDFUwWC2tZPN5oWlt
rc+ytl5kIPAcW2+NHN0It1UzGRhg5fGLI9dDEZLHJg/2ZAIOF7b7WOf0I8w3Qq3x9my05vE3e22a
+ZbQAJPstIA3OivZX7PhnEi4QY3kvOjySRX4HRhCsMYLiq2fNsNRvqdyQvMRICD0MKiC+M4wGguq
S48BcWRaS3hi3ox+vhhxRFTZzqp7CLhvdFXFdGduMfVErTJOMCnUGbyNXL37AxceGUJ1Jqv2AjgX
nNHmA00YcLJCswEgIzVhV39INJFJHidrPAQliPPmX/tfD1equopVeJx/POVB4AngyWjnHSkHOlTo
MaembgWR2UH+6IHH2D0HDy0AT5ByJ9T2EHbHZqk8aG61x6+Q+Sl1PJROYahxJIbOM1C/hPhk1odW
ha22FRihxFSy7p3P1k/xNiK8THz38eue8hgpGtqe/BTRTsVvRhH8ZenfipKAppZE55cpHSLSCAxe
az0PakYPMaMHl1mwLZ3wsAkX4lnkWNnQDQ63Ij97NUM0XnwM1l1evVayRnSWO2hIWzLA5N5rW8je
fCVch4g1mfQIfOBz/2+ZRQ8HbFReKlBXEjaLAVcjiCsa/XL0+nEBo20jsFL0YARlD91lP3rKwplS
kouEB3A/YhKOs0vxS6nKy+JLGAriJH5r+/ZVqtC09eZhEE9X/BxlIIGZ0nQqRHCoxL+bIgrEcggm
ZT2NO/aZ2WviNEJLLIVxXGsdZZhz27Z6aguPpSZmun4vHF9UXJHws3wMnFhk7TKDgt2nhzJJA50L
3wGXn2tOvTvRHhOXKXZb9FlDOnJIOlY9FiURfse5nri/KbNfVSDVS8vPhiSI2HKtklskXxGWqoiF
ReONT5YPYaTZtRIvkrzhUmLmn9x6Mb7GEZfvBSdipQIcM3NMCiP6+kT5UI6WiK+f6JAOW6ZvLmOR
HYxLRXj8ACigCtlFL5/UsgLYy1bgJyYTCaolR8fATd2BlgoTRr3hD3OmqQnea5Ke9uYJrPgkUQDx
9Qdh6mmwjeyY/EZ51s3k3HWCU0uxU0X4vDquSxgGDbhxaXSVreraq9VlWlqqOmxybQpsiuicpei5
qZ9TgThr9BmBnKO0WBBoGOIyTaR1rZ0pxtkSqXgXzVOKq+odZsQ+6v/qv4WpeaIYmtI/E8t+PCW+
B2N0DSaV5vTV6dGU4xAWNcoTJG65qM4kcjKaFhIRgBKTXI3dqY12pC5jU3f/kjY6gS9jF4CbYmoh
eTUVYymPjsLNMvLhCNCCQ+C3ZM52YAeiKHezFS1yZN0HJ+7kISJF6nXudCq5adf4iSKKt1Y+fgmP
rYc2r7IzP5RHaiAvfNfZz74BjoupLJwcBesKlozTDjz+vI+ZfBxJiSoYCeWj4s3HQZtOCxa4Dof7
hDFaNbHjPOowMUqn+qBjwNPbHo5PhkBTOf0IO2KxTfS1AZpQ60oCmDB+Gv7KK23vJbqJgHDbMjvL
25Skv4wh0NVv69da/JjvZYmGozGP2eOFx5H3nrqmvh/9Ot3VecaEIFIGViNhlenHA642vXPlgX6J
LUH+EfPygmUc2/7W1OON2p5GIi/1fzLW8H8yVoG/aaoK/MCtt4b1HetgMR4LBuBjDtLhGBvQDnEj
zYQ1a4M3rB8P820bVk/3GZKQKsoDycwOTO1p+2Kszmkpp1RQX6tQ/hQo1dM3anVnMCBcu4acLNXq
LXTuFlV9B7uAcYbI43Brf/PUsN3SeqVw+S/Se9yrV/FZayWnw1/UsF1WWFlQ2ebOXTBcEP+I3RGM
UL86BvEumBqzkLvLcGPuGiXt+2YKr0zqn5Os3En9kJrWkSnV9QBsxGvwyuG6tBoowQBaKH3h2g/D
vj8hWnVxTkSnCWcHC4HixJHplf9K2hPYywTUSoxxYcoaeKGOIjEBJTlDLBGAma9fJdHsUC9h+hHc
5ZglqdLVsCGFnESu50Q9ZEQjc/HNtvYXgbNMxU0hZWEitJR4I2Qt7aAPBgpI4htAwC2kmsbRVeRc
0z6TF5qG/Cb4BFahkhi/OrSxFLdJwmPKcfY4ACk6XBZ2TeMFI/SoKI2nCuWxG51Y/zKJSyz0aizG
TQU/VtvxNcNX1cpzGOciQaaRDa+oGJMd418xw7GysFUk/gyrpQASfnQXvOLHg/CKmPw0VAVh97Kw
HZu2ispdK6A9Udu1SggwIj+Joh0UEggR97oox+08ETrkcNCegeCd0pEdPNX9zaCw8a0UO/oa3HEi
m7ARlZHpDjTeB4ltynxFxNPLf5g22PcT2lf37IvCnZ2G1OLfHiPoMP+mH/iYtcN6ij/g4Nx4gEuq
LUQNAAcuzhXQeGNiDpGIuNNcr19KECQG5a0rkxg5cmvAt2uugTjUg4zpdbacjRkWtA66uLwZuGh0
Ib0auGhmVp6iJZSDk2arHUGMvWGdsXfpH3PUfva9+Llbs7r5nJrNOXr+E5IFcuZ87CPBjnTxuv8u
4gI38HKinowUpfEkMDZKg98kivexKbiAKvGogWYSUnrisUlRN9+JBhhu3aEjB4ma5Fd9F2Dola9K
sp41KbrRGh7KD72uQjR+ysvo+2AkA/lO5UWCHG+o011JpivAjvizP233LvJL48fODSsEyK9AO3LG
rhi1jNYfMtOXXpZfNS2TSu3A+yKbkj9UjnzdyM+xWpfJKYqToKUjt2qYzOJBrt9ijRN+g6JREs1L
5pPZ16fN/aHSlzBVllcr9LzDZNGbG7BCFZNI7qQrPTgxa3RP/TUHd0OmikcxDkskHmoZR5iIJCR+
yNu/UVywZDInKlK3oYqj0HDlHGchvcwSEXD5t2jCU4cHnN3MbLux8Nz23ic+4bs1Y8rwBdy+kJI3
uFwx0iBceRZ0iQWdg5f2Mw6Z8ckMQSPmB6DJbwk9NfGmnxCojT1J8t2S6ZZxxaxs1lBMOZgsp4Ea
GrSQo0m0dqln6HobwyntuOIgyPGVpTJ3a8tRFWc9yrHo4VVi1oRi7BSbSBPf34xprEgf83rrppJb
Wns2iA8zv7N43A3oTDjGTyOGwDn+BX3LIilTuqkR3wqMksWH8VBRw/suOapNdqdYIimNd5KplAX8
SDjLkATqh54lt/NWsgsI/u5klYEocOk0nhJLmgHYb740fnTPaYlqJ0ZSDDgjfN1DflIXrsVuA4TO
eqZ/22IMqjQP0l7xx673AfbBFhhMjepxzucWzwkBwsYnDtPxwbLWQXOJt+1gEnG03nNGlglzgyx/
CeLDZchZ8qrc1VePkyAispKHKOLKCNuJmivddHFR7EW9CR64YtTJ8pCX/92pNzVBc+6joMzO65A/
M2rdZXIKLJgB1xD6FwtWl2SAOF378w+TRx4ThDyKfoLZM6sOufKMc6rBf2HYkrx5dbmJeCW5NPQw
j9mthGS4vDbujCkQg7j9ENKPsqvpToE/RpHpypKdKuYx/13nX4mXoJcyN0al6aeDWZ12U8K4UO/C
xWbITpiuDQ4BMdt/dzhknACaurFnnXruDiwDAmCDAKg/QH/QIy73sNzY1FQPSLcOr5roRjtjpzUD
CTRFz+qEu55GvvFUSOpxEu/FDJI03ShDdHsDZ1Pfn5eDfhqJYr+luC6YAt9U7pOm1SMYE8BzzDy9
bGt0HhWTS6QcKFy26GlC/i+Zl6v9+0YFowL1DkcxfoozS7ljpaz+xB3mKjrWW+Gpa+stNfPvGtb3
inQKTqtBjvcKnZioZlFqyq0dp8ozprzF8hhOIulSDVnFORVy0rkt6nOnYpAj4WrBZRbqxW7ZEXRM
xoNFBFy59Dh6hGZwEiLWH9aT3nRDPnXifGJMs6RXbS8ExFWY5/w/KiYyYzCMyK8xFQTYnOTRNxni
34n7i81ZU35aE8XajBGK7IFZ59yVxqWvwizbjnoM7W/jM8RxC9mhT0WYA0jsZM/Jxg2cVdUXD3Xy
qR70QzF/073jVqi98srxxZ/sShfQPkIMMm7W2VIdYRF1YAm4HYVpk3MngoS7y/Ao6OCQPZ3AH1Bh
NQ0kEKYX32UVhkOKG9qJqVWQfBF5GOUUpuBq6ccRWd+aB0/85qy6UwCT4Vcu/FSWBqvT9lRQAhfu
QTow+9yf9rWHYx8yrq3bJL/sap9tMplBv3K41YL+vHN9/E665LlI0bOv5Rd4+bfqVz3SUtDLbpLM
X+XM3Dga3fY/uETlhCI1bti1xnDRrQAL5Ae52TdzwW/nqDWd319LNT4hYlxR8Ee5v7WbdNkS68zt
3pZLLhYjKxba1Wgr6b+cx8qKkL94plqeqYZnas1oh9M5rzbeoMKbS+9yiWSWivcxXe+zT7867wlM
ViujRdhiiie77a1UR+DVQJt3yj9/it4B0txaUkmT19ADX7zH+vg+x/o9Hs5tNVzihcsm4GaRA9VA
Ui6Gt6hwhOoPhpRcai7AE0eefYbYyvktZHYVwbvpjSs4YWJhAl/MS2TxCAPeib17FKa4frjlhPcp
OZqzR9eELns0Cixm0Imvsm4upZHuDIVg/YmbVq2lm9aUj3SVnmIbvxXHXMK3hajY6rAlq69kR9zy
B605b5XBPxlSmNm5n4DVELPJhNRlStMprDpT0LXTmzX2r6RNn7q63VPv7wBnG9xLFBO/ip4g77h0
JO49mLFoU2eNXDJwzG5hLCvGXQ/sJi7vs54cFrIiKLYJI4uKcxirpyNimM9ZvjXjNWARAMB01Akg
F1uOpX4DfQFLR2UCVwRDvvnS04Yfdc5V9nyGUETUS+b8CYnDcs8V0TzbHU1m2smUeYBBsxTbKCH1
rSgu63de9jc7FCXdjShJnAkIILsfQf3adZLxgzz4tTgdnrcy9cfknVqomPepiwcf8r5vJU2Qfai3
MlYezXwwmT9WmDsi5Q9i4j5JlWEfy/r0nsjyu2kLDy0SsDgfIOFZ/bzf5a9iGl9H6U4+IOiDDCLk
MJN+0LF1czhBfjkoH2qMsUHOOA2gmhGZVIPEVHxdhyaWCid5+GyqjAYBIVRMDfhecZDl1qEUJave
Z1F+5WbiiEigVkQpwcH4KAAdkSs5g5bEkplf0xL9H5FgQxkvsATOmfi25emLHphu6z8oLN4VoFzA
Gr248w+dNGSNAYk4U2wZAeag/19wIMs5HZ5JmEHTsPoDmLmNeYj0TyLa1rxi3MbAG1/JVDwHhp/O
TOEAy6IqkR5YdA7sjjyAcDuqNtEZwkeaC2V194fIUn/8jIORq/8hIkWa4EEGWveTSTMs52srrA8p
cZJfiFvG+GiE5VkDtWv/k/PkW9N8j5YtMIpqQQgyGJbp7ttpTAamAZ08B2O0e2PED561R8kjRW3E
RpGWwVlZ0nAdOy2UkUXKvBGWxUJlANdyuQzH6L0W+HcmAA2E4uWlO62LHAzgw0USupgWtpLCnvzX
hLlgw4NpWtJxUTC2T4o3iDm3g81vnLStD1GVQfapP+RP0e9k6b35m1LqayTezueKWxfuVNLJHAAX
Xz0YzeJWpDLM+kIRGwaOQvQG5ltSuYfFGTaxp4GB0KsjN+WjwAwQ60csr3TSulopODkHpAWtpAXm
uofgyJhsDwkxY6g+UvO2zJWPPyJBkdg1lK66DjoN9tDK2/lcbUFNsZZ1pyUFu5jgrUYwzspJ+Nny
S9VvKQM37SsujjqByLIj4MSyx3gv7Be8yfKjUtG9RvjqLZ9g2QR09/zFgkRxjFYtodhA8UgPVpdS
I3Gs9vAL51aiUS5hzAs/JC8znvPL/H1fuqcGQsPK/2UpE+SZFMYtJfc2n4dsgGECSyfNF98gYYa+
oyPj4E8+aI+OU3N9cG32UkC6FXXTnYHZE2ARaGqVJAlvvanN542mzaj3RQiSXZncl4kLHy4VbBdq
W9/MF6rGj5kdVYGbAhjL2iDzIARzgFpQc5itXdLcusaUpa3AehoBXj7UvE1mQAzwcYJTJlPAkOel
E99pxu6+N+Sbily9+uWmPG5tzeuJGzDuP60hPRiU5AGSz5vz8NGHqIZ2HcR3sQJsiy2RJz5Y6f2Y
iguOuZD+zzDrV1vbUrIM5Vly07TwIkOFOMjWDpd+qxdmOHRHE8rVx5cumuy+zXFJcfGS82pKdpxY
xyeZ+GXTUUbXOVEx26IvbNm7ONi0m4d0NZTIjLr+Lll3s7fsTyIMZNXf/x9PytKKbX/0krF9rylC
FGVSlMkn+BSo97zjxE6rj7jKPmZrfo9xkabvGjOBNMNJghLN0TfSDuwXRdy4KsaF6A2u1LJYzqre
B+JACHI+e594T1SJW23iGVS4LLSrYl9j616W9CZK5SOnyDxaF0Q5isZYCDYy2CZBv7HKDlJH7jsv
ToObJgeAtcE6on8z+esrLdjwsUV19dlqxCADDTJHhcUwE30aXfAjMqAeSb24era+5CR5VUIDm214
9CM8wza5rfJ9rkRHpKAlnxlTGQD8uPinQZVsSIId7Hn+Rzx1Ic10IesgwRwS+CZaMxYRf6YhEX56
DQcr1ADqdpSI5AdFM19yrNzH0sBqMbGLt45ZFmdln7gk69msyTRsG0cO6TwlqOrd6JpCvnNODyVW
qPySGWIobkVoFIT0BwP7bhYUv/uqZqwy+tKVXRhIzfbcepiVMAUhw3BqqvjV7kBfFoRoah1R+Y5B
A8lM+7BnEqDE+zc6qfLnM+L1VLZLQchd2ocgx6nobeJGErnJzjbhKXFXNF+cBPmngpZSM3Sdi+ou
MS7fHAusgQTWoOdByppzFxu4EKUwrQW3n7nEfyXEMnp26RHWn0SDW+ItrNVDViKBA2+PriUvDycl
fUjfVWl+kwvhZbXDPYXP5hR182B/vDeJem2n8bJcy5gcJb1+uvwsJNNOJYISrV0RipBHznEdGMuH
5irckKfqjuFNUHW/M5l7NY+aZ4nrv7pXDu1dNTMrnn7jzcez0Cj1pZckuhxUDnL1lTVAxxES8Ek2
zR/iWP0ugMVTOIDIrtQ5TO/uwh0qGfrzFpfnKIKMfLRAu3fer3Rh9EKvQdQz3kazZ+jw+mR2z8MT
EuINwYez70LQ2wAVkZjYnVIrTlJDFblsMytJ7SXTHnImPhm1yB9oJYrXfycrOW/qfxpyrquH/dqX
TLwDB/pXXwsxMvjto/InAWAqUDaXZbSmK05Z1EfzhuSKdow1ViHE1nNdRcvucOK2OHFjRrn9oNkV
k1V4BDXXerjh4T5OVaImBAI1Uc+2t3FE6AM58D4xD3f6nGqANKCXJFEAswFMXQnESxrcnva6KPpl
moewvKNchVDumU7CnPzP/bPktI9mpT+PVK8OAuXi/2v/6TDfWedG7sOhsE6WaoRxuYUKHQeMgs/r
4m1mRLPBYqN7nnD6NokQNigKUMtYY4DkE2wQXZMC6k+D5Bg+ZZKOGQ/AaFc0G4lAZrkflYTsevFf
jrVAGjUXxCpJ0G5rTlzvv+epenIXgvvM4XX3VjTsmei5IHVFtPQNaGHya0swHjDOyLnMZqL2YjD1
0pPtZY5IvEMNqaZ/Ep3mPsMqQ8NoRAOXtt1nKbkpnaPtp+bzROpMs6l6J7b5W9PftIH1iUsV8sKb
klRh/Z0z8EzF/kjS/2hYaO5EMnVe1Zbjm0yMe2raW9cmlEbJkFUqnGbLDBMok0+jrp/cH3pqHBfQ
0tkvgvCHBh6VZb3qiSpAL50CvdGOJl57IeOvCdRjiH2BCrOO6G+kYdg4AwmXSaUL0Vme3oRSOBqG
Bt3qR9yuFwOksSnjcoW5DepS5UqsHygP4zrO7sQpbD+z2Xkre8JfAcNnTBNhh3lDzRAQHkje9T5m
jZpLvigcZnRysYmPqX0Ha1IVBdXNjHHv6fYgte5m/om4hx4EJXGllkiRtSGQCG43geevcVBGCbyN
AauZZqcpjcX0xTXIe3RvYPru4cHSRFJCIVjxfgEJik8ybDGzjK6bNJ/E6dLmrWsBNWrYefDtM4F1
epeY8ppvzuGAAQ4i2WknppBW3zAsLDrfJMK7w2xV2jIfRwVgrw41QvVT1GMdKLqBEqteBBkx0ngD
maUW4mte1Jd0NGDH7AeTzrHsJlhqyivVv9TcSUec25sSmqUYLgdYIVIdX9ZaDLM/g06kWQYEnHHW
ioH4fZACiKnDpBkVGtYk7lKeeJw6+C4bnbFezGJYEZZrbkat3w029GqdqfqIsQvRIJdTeDA+LB0P
a528J8daM0AmSWcUTTJZ0OMzp5yNU0XbL+7noAHoYf5hAsnpF3E2IZIYcT0h2v0D6Gi2NuFd3ISL
ake+Vv6hUSwqyKPG2gMhGxlUwjiM7+i2nWJY5PA1jros+/vxLh3ai/bYNPMeZwzeLfmyxJdOSJlP
T25daR9jZH0Ajn2LwAWPKXVJRx2kf2l2DGNh3hYMo0pw8JHhTaNEJng4RA2EyCSRglHNnXwn+83Q
arprlnMroylGzf40U+J0Me4/E2QZnRtCQ9K/lg5TC/4XqwePDu4OHze9L52hlXubvWzkr7TEr9X/
GqFnNfEXXphxNL1a1zw9s/E+EhjFfcfrr+qCP8WAc3oeQAL6Jm+WkzVRwAERxwo8O8Olzq6I+bds
U01wCMtgQY6KYXpoQY26nkrp36JSA8s/xvfOrb+SZsLqDkY9klBqeY0kSDUbDW7aSIcGNlayES0V
luYlNafboqp3xvfYXgs6GncTq21dMpPzRUnb6+grpu5PhBghxRAiHoPRoPQP0xutA46AVZcKSY76
h4lWU23O+H5pgKHapy2qra5NoZBOjC+gPLtQOI1me5HXOrQSFNYN5fFSx+Npu1jccyfDCusovb5U
gLGjr0mKX1hpsPRjkMpI1ssMqMwKxCVhBMD24eszUDK+zNb7J5RL0MflQ40S2HfafTwblPSY6Muo
S9jwJ2/qW6+WoNwh6m0d3St70UCJZwPcTLkS8mLQ1ybvQ1y/V1TxGE893549Q+96XlxMqTL4kdGP
SvPaNfl1q/OLSa8sXBJGl8eoOkkVHyC0e+Z9GVGEBuBaXZ4N2FugpCoVA3M3Ur8hhnWKJKIG8Sz4
Cf2O2nKc5d5LTdVLoLllIDlxY52wm2ZSGhakQar8MUX1s455I8vtJRXxG9vLpVJfIlRDUVVs4aBZ
xn0Ulru+6LdSzkiT4tsilTrI5JeRUDKbhQaNB0+zREE0lW26oRyhNh0lxbJbHCPVT5zccDOoZT4p
hEBSEDr93mLDXgEehcR/Kj3MGwEZFftw/Obuz8S80jvSz0FGknUoKQDLXgPIQlWIX0u9PitCLMWn
QIFFxFG+FK99EV97g1J7uDPlTc+0vdf7EOGo7CTt1DNfn4TzZq4Xx+GVHH5KWnwvgZJOVtg4eM3E
Q2L7YCggcxq81qSCG2oFrIeW6UG5RkFMWDTJmhPQ0FwMiFRHbXwu+bIG9VSV62nlxa1N2SEIbJfz
Gkjoo9OAY5loh14GJi/cAEefWVlLkHFBa9dyP/2HZIlgLjADmry9y0fOfCaBJHKI9M+ncw2Wn1X/
poHrqZfWXRBhI0wIjel1YB67Ij9rjXiOia0OaBTopgllBYvBTB1UOrB/RTwTyZTuxBSjLFQ5usPU
6v2eVmjCa0MPPMBIUeHt3iDS0OMRR8M3XogOb7VUvs0lE5yUdui1f1UmhbvmW6F9CgPHFVId2N4C
yIDhKsLv3IRAI0MmptmhyoST3lPSWdeXeimvoMk3irPzzFsSghmEM6SMTsty9aQW6zbLmloaHqVd
/KeKCF/zpVSK59eQpfB2kfEAeQDfybz6HCqNxedD9vdnznTkCV3e+ZaJAK9UQ7DuGwpX45VCdBZA
Q5D8Lv4hjX/FOozZmKNjFHR6c44lYIQQn2wd+FTOH51eTAugXD6fLXzRYJaWYiNHs17Vt4pyLcNM
MXZAb5ha3puzvYe4Da+hf61bVqhMdLDBN+K7mgW5fJ4FCMPQRKbgGb+nl0YTrznZDOpY12S47aUE
ZX7FJBbqM6RtsFbNuJ43b9fAbI+eISfGEJORXWKLRCnhqVOB5jGHxe0bFEuozRjk+YpmT5Lp8eqL
EOWfFoKmNQ8LHuVe+pCTdwZzDRy6itqAfQ+ktvhoXcavTFQQH1lo0xFXzZs0qaE0FBjh8HJr6SUR
yPnx3yXwvuMMMGOTQwYapXbMB45ZEh40ozkKjn4v+RhMmbMDjeJW4WYMcPfhRFYUx1gPm3n2u8Q6
GSW9TQY1Iq0aRG8mEbIUfrjSYF5VUo9P5Cini1Mic2FOlsxPe4B4J/5tfI3pBCTeNAJckJGOYA2M
zyt2JJm22klW794ny+3Xwi0k0b4azElUWRJr8WcOyQSZel6B7dj9W78jBu4wnu0Z0G7RGlfqLvY8
B2vDzY7ASmBEqeheaox3an8cNcoDi4kMP4jAQa549asKu7uEovKOmbSnMpJ2iFIaXIN2CFjdR+kx
FCDpiTDQ6bCD+gPhpxwv5y0lVt9/zSx3UtlTupS7KBlMuSGF1hbza6LmiUn1SP0lTp+m4t5LZP6t
ms77g0zdsXFJw5yZY0UuKkF3apuHpM8PWLcrKL4OUa22PxmKvsE92EPO2/CiTuatzPu3FJyCzuK2
76x8egIeBECeiBEimNC6o9KJw14LwxIPyvqRdOt79Rw+Yibf6/rq2Wh7WQP3NfrXHoPZxskvwpuc
9ppHUIvDdOrtbd8idfVycckWUpe626kwtPOE+9B6GSXzqkpMRXyDOYecEZqWpZ1XTSHM8qFjPcD/
+SlEy+emZJ+TwvI1GAHmr625HISZZ65Ow5mA9SHzCorwNhY902nK7iJWOKtkX67dSdKCjw/TnLzF
qH3aKtoZGimyO/oKHe+d/WW9pSKVDdcKFu1Bvs5lUJ/PbdaS8nJGBmITZoSMO5h4bAYprCHETOvE
o0uUhZnDEEHwp17jvYDbrxHyZTSatqmrUqjeap1nqp1nxIMH/8kr+DIjh1ptbx7vq9Ac/FUq944a
1npCUyrirzgd9bk6mq4wn7TgIZMhNjXtRPAeo/myP2++5WOPdXTmemR/3REiWXKSiDWXnXAyXiLG
3pb5a9Zdth3fQ3Kf1WMApmbRxGEwr1bqBAaIsj5WK702bK8i86pFo3ijWu9WiZzoasX8YAvLV2oW
0oYmpQofNTCEgQNQpAWj4g8b44yuDurf7edcorA7FJG+dXLysqTqobCLJflmIx2XBigbfi+qNrsp
nSATBh8OHjuJFNDSxo7WSz8MWssiJKVePmKq+QQ48U0NkjSG7Xf7HfXtOft3j7nSjOx8PB3pcLiT
RbIsx6PYVMiOyR6Sd61fyk8zWcNZ3Gh7t9vvmDj6OnHix02+D0DzHecvcf6YDvVA6QKwvXOO9rgC
BbQwvZxS6t8+sQqEWCJEOlp6flgPmrbvtV9xXEPbtukK0tDbZMIMWKUbMCUxVLoNwPeArU+cuZ0w
AQglrDoKmVyhZfZJZINILweuZ2VF1PSyWiNh0BTg1cGP3ijfU+FXUnxmNJDsVkyTkWipnuU/BXKZ
hht9XSnrg7DEyB3rjWOpsS8Olq83ehCrKoHk8Sx3S4BEQrpWR5hnZBgxfksw7MVsoiq14Nu+iYIN
3Ijeu1Wzvbez/pauHr/txny31uK9+20GizDcews7nGHn1a+JH0ilBqY72+PW+Bl2V4WVcTum3KQZ
GJoU885p/b5h8IiQBaCTyemXMtR+nNWMjZPPYDoPES4eQ7pnnUHU54durNecwquR9Z6Zcl9/Kn3x
Uazm25bVr+r3RgtwrBzoqHYLPWJEwVzJtVYxnDFwM32Gp0Mf4NhiWvOHE/1YhFVdWDKnUUWLMaRz
f7iHg1VT2Jrs+lmWUK9ydJFxqU7ks+PWvDj2hEsxiSGgjv/QgfB6t2px2kTYGWXvf6dOJr7nnE4V
dXbL6bMSpqs6vQjQnGIM0UrTOWrCmHw+cKRaiHhERvsYkyfEjDspD2L8iIJ+1UfgXcy97O5L/epI
AGqLwcODglMyfTADmsfoabI/Q0wRewa2FrsnO/taZnftERL1xwVFnq87KutNhCdZCcRx5B9aHbNO
XMp0erjZ1eBJqpC9ciQvkS9KVZDn8+FRXS1vMIjEdR9NL3F5UwKdHQrqIN80DhCQ/VmEy5vzoRKn
btHp0AVFpHpuDQxvkSo76BPg1evBW2TTk/5WLII6xuMmZ7TLbb28yTxpurmPDz4YPhx0KC44ubr6
jACB3azjPNicR8z2Bmb7CLO9aDxEYwa8VHcLVu+vrclZRFXuphBJOR3UnA7G8WOSsf3OrUcHD+RQ
LH+g08ff4ydNa/Wv6NlgQOOSexua6RqZGosH6cRCQTTM7B4LxTYw+2MZHS3tvFrmSfoDht+vwEe3
OalVcq2Mz+pZDwQ0kgW2b80nSz8s4ruJ6mHNxnVqt0+qJldipYnqxZVxrJ5U+6LemcdlYRrQ4PsT
KHDkNxixjp91HTtyv4T1Zpz1AVpmsxxaTGZLfF3nCdaw3TGDJoijbNP/0HQezZFi6xb9RUTgzTSB
NED6TEldE6JKXcJ7z69/i77xBhrc7ttVkhLO+czea3uhcG8GxdGxr+d/ddiVK3vC9Uw59qmVlW38
alBpYRzwmT/tsMHYcQY11fTNcoHJ8u7iRw6YRie+iNwBTzBGb22+1Ypfbo95juxVc8fIGWVsHab2
YnboxYGeqd1lNuNLo8/n5oX/F/FzC6B99uOZFsiCBEr8uGI6XSRycTA4LEG4Y1vA8DsCbLXqyu1/
CRD7RYqPijDIfoKLXb3jJvtITfmD3+TMrsmstBMzhf5jtfHOxkGPo1fzcgEVJCOR1WAJOCVHm1Mz
HU9dnJMW07AXtRcFeYu8i0VCkSp0ZWQmiZO8V4uCN0BCZ6VBFZKiaS/uFKXYV9MKkQ7pTo/aVMd8
LZoHmanIkLA++JT/9MzJCTCKGTnkQKeiR/+/gPpVNW8aL1dHIODc/SkXZsbxcK4/1Lg8D+lwFqKz
iv+LSCP4y5fOwuOrMBpi82i8KzngvCc3Zri0hBkmZCSv2AZXtCy4a42FYi9kMm2eK/XHFGWOXN2b
mnLHao+ynKketUl9jXODwQPT0xQRokFJv6xoRODFKcNyVGWKy1XBU8tGL/xk4bNvmTnqyOmD/mec
84cBQET+Kk6M/Hk8hrVyevptgX1gSbIf9dtXK5I2tNKPK9Cxp2s7NQxbGH7TyPZIgRl8p6p+Vvek
Jwa/gXyU8bNqy/ts+m3y1cebgoOs868Qc2rSaI5VJK6OgGrrjCN6Rs6BHPjYkmDxx4RQ4Q4UBO2Q
m/FRniuOABxrk/lupfxkEiWZnGqE3RN6L0T8pF+ak+iNbvpb/oZPODc10V8trikJ0sZ2KS4VnrvO
U/ga8DBObUWXHHkNRKX6IljWsW7rE3OTsnlli/iIgKHPNGqibF1K1/g9IbGUaT1nnuReIHsHIVhe
605SAZRdBleq/sztivtJI8nXYXWSAGZjZaR/SzhEWTjfR+pgnMdeyNcALh9oQVj9R2ZRDJh0Q+jT
Tlk1EbEmlwvJl6ixZ3T8a+9uVUP6cyCuwSVAx6FRSdDVMcfVgO5w+rKp3CHnBNBIsjFZQoTTs17h
0QYLKd/VpzCnBOlswfWFLdK816Hk0+hRSC14TLfwWZeIVPIBMd6qYu/jA59p+1c2McZCBNAJfwyj
T3Dz7S3/AFIQZHN67k3buIdVepM866xBhaVUGdttuzy0sRvWv3CouCUaDI1qjZPqxuoKug+/rMRC
RohurMG3ToaEkN3YRWM/JM9zPtKRtSpr3w37IwTGtlSfSuRg6MXu+qxcdTW8Bcoh7/s3sWe9mTyF
JH6p3zv2ia6JyFqBTm1y3/Ox3uH5E1Abtz1gkBJpvOFHB/V0I0ZcIcu0RydS7nVrCQxUOL1n2Mze
DzHcGIlduok3b9jHHxrs0mmPUqXgGsM/CjBp2USXSDZCEEm0Qjm/2yIg2zdI4LIk8vhuWHSyT9s0
Zatd7jLwa8D7gwkbpUiuLWgEHPK45PvurHnRrevwMTNsjImGAfdifOX4Dso6PHNWnCOTFJss/+9M
7QwRWka3W7PCYdBnNW6vRPSDOrDvwp3P8y+jrh0RjBIBnRRTgkKCKzKV7FAxZi9C0CRWzaPOYO4X
wQrquB4g1ByslTkQxgXrgClZmjjyGLmNlq+SAxFRzOpUozGwvDxjq9bPhwhsTIWrqMOWkLwmZ5tZ
a/JroYryOgAb3GE34Y7E5ypL1GW1vKdumOGpKLBnBAE0V4YGREWgoPXkNPyRgFR3urpX6eJhYZ4G
oKsf7eU9lLWtjQ9TUV0du7sGAzuUkc8mSGV5IYeZYYlTxiRpYECYSeNK1MxjkgRNcPDRaHos2WR5
Dti7ntFp5FCaVy5zQbY7q+fi6I/IMxi+9ccKy1ua4ETdz5Z5kufldITZfzIRhgsL4R0IbuXUoSSm
t+rHCC2JsU/pXLGOCK+4qa+ieu4Yc8uaNyaQby1aon9zaGtJ64dZRX8V/k3pWDRwHVDeCNPo0CVa
yJh7ySHHnvJH3mdI6opOwZPlfI1flZztNeTSAlaL+IElkPaMwCs+hoqbQY7OOQiWAgSLzNeS5sd9
+sqM+lFKW3ZNdzYBPw6EjsT36gIzVk0v9avr+tsyDddy9NQzie/vGYvAchcC1Dw+uF9vnMBRwPlg
mdyj/EVcYtn1gnMdJldp7SxGIfq5cQ38q8qz/Ar7ym2Lf7o83jkGRqb2e+rTg4R2M0o8A53JabXK
gyojUYrCfUNeNyoAaHmIRchLFw3mGA5/FHKYXG+cdDKYGKFRRjLXHuQsO6yCtS/ydY/5l9XrDevY
RTlFf8TUVscFrlfK0FFdoLMWjGf6AjYJB+zvKgtPvvmo8nO3Ys0nGgPrORz4YWVpojExqUkUJ7Gs
4icVpq+JMDnkQOdFZy1mXjtkQgJpSTBNe/Uxfxvpxm2DiyR+5KwkLVaS5IQfRXU4ZTPIkfuCcDmR
GWSzCytUwRfxh1Cd6LIKaRqShPMFMByu6rUfIDMnEW8ZwKRZZXU/oUfboZiU0DGnGGF6PCSgqc5a
8l5sR+HQy+gLwQkEZW5irSOnpsFq2R5Ej8eiQJeqVd1Vz7zmowT+FRlfab8EQBgwoSQMY0TjxUNx
ofHk3o+o6L7Q2Yxyc8GzUsU95iknpsArGltfj81HwxtU5OeZh1kOP8f4wXUGYNowm7tZ/h0Ry8Je
zqz+Mc36YwtwocS1vjntK1W54MO8FBe2Y3l7V8BA7FU8I4MBn9pfgK8RpeDqyxbhyOIGGcxDvRSS
Oxi7AUUHtw5zN/ZjQnroDMg3Qd7kLqsHbj4iGbr+t3A036r5Cf8G+Kjg5VyOrbSHmIbyHeciCGXl
Paf6QT2q3XCvq+SpjT2mYemdEpeRWXexJr0EB8M4V5+D0XwOn71VvjEbkaYqrtMLbC3RWe0NSAq6
pZPZFceNaAr+p/yhVGFsuSO6wq1FZbdFUKao1xg8lybjIeUb6qlTCb8KPJlYiw/auCIsVXeJgKEV
6Qyb5VOFFU2iYjGIitGqWyx090LvCTytSXLHuckjbmLVwnUvxoT3IqwVomsCUJF0wJIguoUnxTgU
Wvlaq/jFOugsLs9aBPAoBZ/SvcV1qhRhEEgH9YmDdTJOBoJGzWJYKcyz/clvH8Ar0aZEYuCID0FK
ceYRTU6pOqA1UhH0mOYVYym0NCG17ml16ResHTBLeU610NXNIWjpeSv8hBAiBAp0EpU+ElH8QIPa
Qtew+CqjiUTR9kimJrxHQkm9gsRCs1/vTfmLTRpxjru1NoI2iTEfMs0pvEwABonZxwzmml/QSPWL
OhpWRClylc0C6v3sFjXDfWYUTfuTAFi5EHNp5fldQdzDtvNfZDtoe04bOCW+a0S71ul0/K/qB+It
sp/psGdkbqQR4J5jkDErRKTZjpTqnrwLNQKGQbEbJeOt3PVgv6ChEf/FQCBUbcNKntZ90K0XS5U3
+uZ3/bvWGcInsa0k827ZfDurjr5oR3TImBykzsQEsBlqkSGhj1Ux78hcYmSjO9OpuUV2H1fHohGZ
0Vn7qrD2orQeIgU/BFlNanSIpkvbUwjZpcIeZU1QT8/Byi3WtP1Z78RzrmhAMpzJlH0OZgnqUC2e
F8TOBURN6O5A6Ue7/zApNLMbEu4xv2QjRHfiAeuoplz7SCX9YHmaytVSa7e+Sq9WdbgUmnqOKunc
f9RQIlTEebXo1nykIR9pdypm+Tl2y4MFZCIjeWyAMoQQ9OGdZwVL+L/TacjKsxUrYJDms2QPvfah
mfJ76LtXp8IaMAkQXsTd2Lij0nuvxFNzAqXVyQPFK+anbBKZecXvIZZfUZe98D/yIhePUqkvU+oe
NGu4Wtv/w9sIQAY3azETAXM0ZpwJDQZa7Q8wSNplro6OqLXKnmR2hvV0qn+glEmd13YwGrYBGj8P
O8HBYf4ZeVgAmXfS8SIh4b+1ZU2mALtkMR8RX4LKUEtbDsmNnnbciS1sOmyLNhGMB5fd5LR8CYn6
GeniR4iMOcTVyPq4YX7FVyihbanpJRkdln27l7oQPlAFAovFDUisqZwhZbzJG3e6jX9Yi06fDPdM
KO8wS29J0t1KWb4q0AI6q7SNRzIPT/Ib7rUv4d+IMJqtxClhOMZiEZrhgZ6Atwbs0y40+JAIU0qH
dq+5t6Sa972Bt/xHZmvVmhSIsyvdb8b6jwpEWkMBYvZ2T+BFDn89lPiYiF3l7W/IXBgXVripR9ol
caOFnVhXFT/nRlzJSZUa8FSKa3Zty5xK2SUz8yNPeYJw7heCaifEafJShhs8FekW09PjFH0DIDGl
HA2NvG8cE/xnv5vNBOWO5AoifQJ6+EjzCcv0UoMxdwy6J8XvLx9KtPuj4vXtyCq0CJZUC5KpOffI
KEa33wwuRBCo8sZ/kn5Z9pTyX2IlYibOFj3vghE3mYnaVKsdFjyq00CBJPAebzDG+IogxH0gAIpk
PMoiFjqkAn5UfSYq4ZknwH/7+W4IqidHTi9DDEp4irkrwHst1GsqMdkrZzWpRMCrdsKv7JShHB8I
Ue9/mIyHC07zHW1327ImPpQ7dGoacdUNVjiVr4hYznJ6Q/tGSGui72IDwLq78rQhR59FTaCOGnJw
CBvpjPSH4d43/zoQvzlv02K6YJ/f1Yi1egX2T4b9ERWveTWv2EkIS3JIP9wwlbJ2DfTvpVvgoUN0
HxN7RO1QaCcZdnBWJt6OFldgKmhcOlH31bqhmpIuVfIe1dFb+HPY5zWIUdGus+6Z6JHksmM6QDEE
G+gazKAjBPTTicY/QlgRgh8Q+DsU/NVRzX0uabAtzTL2lQ47f+0rZYH5zjzBCT0RN39MleZYjHg4
dmsunchDg8GC2HEdTuvId8BYXIzbQERKJRvJJb/jmvfMvDzFLpNUgsxqQCMs0oWYqD5HBUDTTl2Q
c0LFv5ss9uWGVHud8bowuvFoctHVB2SgeoIlCBOUhOdRPMhV6acrGbzljY+XEwTmZ9rrD8krfbjF
bQGZvtiF+/URkUCjE71qwGZfbpG12p+EF+BDZmlNEI6JvZgROYBYfBg6et4t9RbnIFKgAUmQJiPI
ZloE9ron3QYKNF7xYIm+QRbIpwkQokJKwFz8qxWVXXUyBNEdkAEewm7b4xUymr9oz38pp+bZhHn4
lJ/Qoh3tFyP0fxPSsOS4u0r30Z4QicbyyCuIj1Oc0M7OhHGat/hDeG8p7UnQfX1Wc3lKZ+ukUg/I
RnzaDaDcQeOOYIvEEpbJKWE53N/bIyrOdd8wuk8HCFTI9nrrNiyMldDqHG4a6KYB7V7NEnGoiqPI
RjRCJq2jVRRiNMWcX/mnbClOhx9lpRyFXp+QDGEZBDdjV1e20Gzc1og7WcZl29Z3Bm+KD7zSbENj
J8ZCE+nDTiU8aSI8oIcISTSLXX3Tv9k7EaYSNbcY2nGn28sAqqyzeei9zT4L1lcrYJIPNGGrjwbL
j+ZdumrPREE6jg9Z+LNaxUE5wnZY0U2QJTIQ3kkfeYJxSmDUaOTHWF3dLuNPiY/pPrkn95VmsfmL
HoGIkZg7LkNQqbHvi5Ln7MPebyO/RsJRLYZnKOR/Y5Zgjeukme6aNBACPPwBp9DRKHZlwjb9QUsQ
q04yngsCpzS6oZ1g138MZDrYJxaovNojQ7z4gafokIaarzyITANdIQ179BFug6c/zSGv4WLKB7Qm
VngoE1BkLEv6VNirE15EhblpTjDDuic1hJRzoMIkXWesqkzLU3egmSCEwaMw/wUqiqyewzR2s+3m
KWenwF5j2Izx+r84o1QMN//9L6Aa+e6bKXDVFHDd2LgUx4KPOcNaOqEXEzqkmRv0QfW75kuxEI8u
VKXySRZjhlofMIj0ACp8/Ydri+hLGFNFwGyqJT5CjEZssN2+KVD1lpdxFR3w3sA9PGtd/CKrAsab
RDOjuZJ8kUS14Vhy6ec6G814W+2d6g8W6YT8Tc09W+RDR0tu8oUMVEPYrC++8tN+/p13UZ8fejap
/fw9qwktNad/mYMVZJHOU7zZXcRbisWdn88eit9/l39qiNsFXhaC6UWg28Kw/JexXvBK6LF2Kjk/
mSfQIzC5dNAa2YYwOIUunCGDSgZXmFVdFJiNUeQJrDBM7q0OqamGfabvbMumCj2Ow/8oKioUFfYq
ohQ0Xwd1h7ebS1Rzc+6/Llaov1F6EADBBA51SWIYjj4dhGZ2VT13xYrIFfZ/jIpFyD7Y0/nYfzX6
cYavygGx8hsVga/zgjs3OWP+sV+u3Cr2w7oocXvMQecnRL9PyMK0hwUIwXDT5jl1jN+OGaf1VXdO
Najn5ldkaGiqZV+5kPQ1i9feWs8DgMaBv34VTRwI+OwwPww0sdTuUwSyo4C5ILMUPkbZL1Jqgs4U
Xzg0099oKMYfFPUbnl4BJNMSsDQ+6/qWYM1UHdQqPIDik9NS+sXg42vaAlmwVqvomUQOGM7rAngF
i9+YgCj9GZ06sKk6d1q8YSHvfDiZ9J/0GdrJaPHwEuywLnYDn2shLilVY3wsPwWQZZ0UEP2ct/ll
ZuBoGtBWi+gcfkcS5ZCpnhM05WDjsBVXAKQRn7ldW54zQl8YktO75G8LZm/VLkH+u1bDxzy9RdUN
sH5QzlRUp2UCS2y9ZRQGMvGVOgx+5SfE8sHtnITjR0X3FT+4wAzYor8tEHQ5ImgRMYRs+oUGxudV
mQWLtOytraGzNOMeUv9Oq3D0zO2tX6UDMa1M3ZEK4t+hSNkiJaNyb91ZfQ39B3sDs7OpHpBCjnth
sWOB859swFw7NAG8z+NIdxpDr1ia+VizkDGwX4E+TmiDCQg8JETXQc2RVoBV+NOpTTnsuHB0YK7q
9VvUhkBEDDsQakR+gBvDcmQDka7mJ8O1wlLfVkwIJ8ILjfAiGEtleOuxRkZExizfaR7ivrOp5ZS5
hzps5zEte28X3IgTUhk8zAobsnpxptpwsg5epoJ8xDPoFUbxkDVxIKX5WRWKSzwRXBB0DsMgFTF0
94hBWOMUQOAEuoKRqnwTpHu6RKc5Lve97mtxd2KBgXLhg2/oJFrZSZi4kax3LUeoHt1pk7NYMsCK
6bhCkFFlPh6c5VREQFLaAzlZB+0jaWPSCQnGiPCxxmdUFee6yxGypGedoJ3Y3bpqCLSBrLZBqpl+
9E+pk42D51In2E+foby42T+RCBILcvOLEZmgXFZcLT2T0yWgpvAHM/OirnZztNXtXVC7o77EgCmJ
klBKz56rcJ+ZBfteFqZjvu8EO6Urp+cYspualiA0WX60mLmJXKn7VzSOr0wsXpJkPBtgUb1OMk95
XHlQ2zADaTThx1su0H2mWkcA1u8TCfT/5it3DbZqChpiOX23Z9mPBXkfztgzrs9kvCw45YuGC2jB
6646EDQPreyXmR5E401ctKeC1UADPDUZD3EuHiE4xR7MWpYWZM/ftZM6S/uKPEZGS3OjHA1yGLuW
IVzLyhwS9jq8OqjKhBMqGCL6tvHLr5KdaW7+jilTwoGujIGbjnytKH4W6F0KbIHG6vfG1Yjb22Jm
d3LntLk5j+J8zoYVbd561r6w1RVjGIhsQ62vUOB8WFbCLS0Ezkh+8mwM1A4cTskPPGU+AhrPYNFY
igeJ4BH5YLGWjBBQIewCyEq+kkHwngfGSUFfA5dvxig4ecVPiUKAvX7dNzsfJSRiwAhyzHm7vuSz
1gyX/BT9ntaSfScvGQn1o9w5S2in2vT2UcYwToWyt6+ZHAjV7l581spGzf8zirjMqceyz8kC1Y/J
AHNGFl8nqtmS07NigYQJQOWDbkhLVYrK1y3NC21e4YKUruUakwvJ0pSVZuVgTcIbEV0mdQnqGtLA
iOMLNkzhiHB44S/II2vNWEd7ChUgg3ujG9gT8lNhdaf2HU7VkQa/FmT63f+N6ZWp+29Mb5GdV/ew
B8qjihFImD4MfXp3SfIyreXRMOvFBOAyvjQxWjfwqNUSPKmyL/wPoug9dexOoy4y+fZX5VEBHjCZ
wq9JBrRa4BfKbrI9hTmZnT2tgeBjQ9uRgrOPRiVI2JePA/eyBLRHQFDTeTGLRB3phVr95GvOViiC
e6icsgyjCa856YUoJ3f0QU/LTB+qHRXnDoavlkLrqx5dChlHF27EWtxWhLYb0GnodiZl9kCZvfLW
bMnAAGSmAi0iiQZ5pyHRvaJophTb0z/ta/WRDvlVEPcRkG7R2I8V26Ydyz+MTHqouVz/FQoXpvTO
zHYvHBdfihyJk3Fmj4Xmbc7MM0lChjY7lO2YSpB1We8wiz6Vb+vadkgQo/SZvpJLYcZntUba4Bjf
TW96C75wwzr2KmkF6eopMYyLCWFFeyBH/VCw0hFQ8NUqjqPG8pWF5QkuGo3iQBxVJDTDCUqwHIZB
3Q3+xseBS8kpjsGnwwhgnBRCuaEOCOSVqAcc7YBPImJOuig+dCDewl+mEF7MbaJa/lNq3Z5RI5e1
DrXN5j65QqO+JjWrDrECRHeUVlgR+5BqsNjtu5VC1LgwNIaHwLWKRPeaIaCXEdAvFqX2eIpHrM3b
t2jui/RpVonLy6ZP1dnslYsQlTeN/Hi4sPNH8m8m9WRgAKRuVbhcw7G9JDgvLCQHYlXY88gHUqAE
sy/yknhllp7e+JUNgN2Nyhw5coWWPR5ObRBY4kQcQhksoxAwCoMh6In5+GgEgZT79SkyEo0id2xK
pIpY2Kabmje3jEd4Q2ZAXJLUFbMqSAKToHPxiRSg+0c8yS/WnQ4yPed7ueZMzzWBGRmIQyEH801O
dFl/GIt2BT59Y/11Q/6x7GKhgo8LBH+nqi646+ZbH6Td/IM+Kl2YRUpuUUb2grtYTcrbpMIZql+N
Ury12JZItZplCyMKmSmTyZQr8Sb23rEWeRkiJcSm2LCkxo4f/0BzCK0skMMs0ATBH1fgXo/MpFoT
vi2RhGuWA36dRL4EKrcoGbd3/zQ0qx3xpNvrLA34CnH1TkhYW1xL9EShCBbRgjHVkJgMaJX5LgUy
/xyvRLMOfvvJ2v+ACA0JMQR5AyVFou0Vatqr9IjO2fK1CVuaxhsHsoEQ+cTjFgfhiNSQSRGxoLUJ
BQl22jk3nxEhzSAsDZojmTSZsdX3qkCaiV7vDVN3GsDuquwydxLiyF9BOio1Nikr9qrILUDbr3hd
xuEdgMmomAMzC1xmHI8g8cufkg1KxkipMJiWAVWSdiZ//Rb80TjSQYLLgWGMQCH5xtIDvw0//x7h
6Z4Xzt2KfOSIYfj9/c16OMfTj/CMtrg2fWWGzr77RsI+8asKmZYaVLks4WWGE+kHy2oytksW7mWv
kzu977FxikJ1XFGdS0wqdALM2goTev+QwLnWI6I79d8I6W+SH3utPJoU4jDkj/HsxLp2VTM0BCzt
WdsTeRmmwJK7LxwLq+JBofHjSPbXoWHj6k8OJFtUYqh1iOQQU0aaY3OUgYjHuFEKsbdRF/Nh0hfQ
I5h9f6pVUsegtSNHIFnpRIXDlJp/HI2nycFZ2/rEAagCt1IrnXDq+RtsIFSRq0JWQFHRqqFD9UNS
3USZ52Q0qN1EWI1BqVadNbJgMAxjVUKTCwOQuFx+9RfRYC+rWe7hO0273TdRBJGKJZLZLT3U1Lg6
5Se0ZlxLREPYa7slD2e0YCdSeOw0l9wJBUEif5hpan+qWKRxHa6Eflw7BJ0A4xBx4+gMxi0shQlh
zXTalAOzRuQpuLkxnptCOnfM6htdPRv1ilsKlrOMGwnj3BoR8FH92xALimemBKcNVPiWZ/NtcvQo
/Fiyt56I1yKZ3m3RvEpDf4hNeQ8ThTuWIRoQgvWXJkCDqrAI9+3RyKOTQa1o9lii55nMFcPrZLry
xl7RvTOYwy0PPEUrvfpIf6dmPgigbCH9grkFKmEFayfJmyIZvRmSpwwoKxq0BtLBxDqRNEKeCn3n
AmQ+lLTDtQVfXgB8aE746Ow2z0lYiO6DQ26YsqKv5FQhUA2YlMy7vU2BBFxks/5SLBQ7q2D3EFPJ
JfNTRQ+UPELe/8yXa/OlstoagEoJ7G1RsctSc2EafTXu+i7BbtxY87No0tc0Ty+t5VsLFxp0wpr9
wgBhCf09mf15m8byQQgtXj6GVQn6UdmrjMLhLUqPK275hflsAKqVCSL9aggkBJ6yq1FUtqFFVMvM
kSumVK11tE2ICSLajMkNxmR+QDbARmIdFEVgI5wcYxb7vdwiNnBl642ty6kHZW9CW6Lz0mtMKXRe
EsAuk+CIqmfCVh+TmUELIkMVDA2bXBh1U+ePZEWvswx5FOpoiXCAaEHGkJX12yKcEL3feR45GQ7M
5KqPsh4+JQ+XDIVmZhwlsH8AlAmPXBoe871BpTACMmFV3RXyfxialYRuoEQ7pcco1sEdweJe/pZ4
8KKqva19fhMtoBf7QvuZmStEOF5guMcynZ60vuBmPlcpv4cBH/Y+pgC9ZYS5EphJXDd6XTJhgHoc
6uKQS69O+BWgWYJaLONQVg68NTyJJK3YMaA6Wbc8MJu+uaKtcOdCg/5E4Pok04p5emSe05/c6G7g
7NMQ5RIbBDDhFD075fCpI8DGsQtDVJ/3+NTRZfNCOv8PYTXOHLfgGLS4PrUUHjOr3E8syDKOfwRR
8C8wbp4iXk0myvz8dYkpM6SLKw99Bs5gjwnkjefqnXfKS2WVFvfLo17ZacJE6c5Kt1y71Dx0Kmp7
ZzchDlmg2AOs2UFePSuH2t1+aGUBdITEnaSLBluhV5fWvS3lx1IQC0J9hoHnubLgGYMJ6nukta5C
3PbQ8ifF3JSz6LdV7cupZic1UUHyrhw3czPDSgzSyojwKCIcVXciAonyqHeU9VWrgNgKgVehdmUF
hsTCVQxcN7xM/OIWVn9z3ntrRQvHqpVGXJ6yU0NAJPBYK3quPKLyOjhaN776UXvO5tYeXqmxif1T
4Jqx2UPZuuubpwVsjBmxImwyZ2GHHNJWJ1a0AOUW9ObEBOF0oOGMDu0kEQuDyH4HP5nsRgFZbj5+
GDEc18wT44/GbLip9yX0ux3CWQISzRklQQERZbNNfGgXo5vdFA1KsRmy5cQbTYgaE9Y+rT3Jz5Jm
UGychstdYRwkVShtIjwYoqctiT/t84+Id7VlfZ4giUqwkUryKxwGB38raPQ2XvdG6cS16TQMucxI
dFHHQsNmDUDUvaB+xR+fsipQJSNJJpeHXDKY08pl20VPQAqZ++wqheMdCw9PEHUgbtbhNdXJuzPG
d3QLNMUEIo0Rg2TPQRBfgWhZLxR/CsrMtRIuWSRf5jm/NK9EIAk1/R1JF5P1NGf+pYrzIB01nw82
4HAliE0+LVoDBhMfJxXsYjKdl1gGAWG0iNmWE7cBN0n/TXcErZB1IVA7iy4nzb3tbtet9gVcjzMC
8234/CSBA4Allc+QPswr6y6NqIIGUwxgao3VUKlZUO4ZrZS6XfWbxT9h/cLefP0Td+opTcFVoBWW
LOmoFtmRqaMcAd/2QbhAUNSwM2YA/3NzcJSWeoxVHXcv0A7XAiBIKSMl8qNuc74nJORPbgAQzz6e
UkBNK8KM4kyY1XnaQAbaARP4IVeFw7wduANi7iw+DlmQSzhzJsTarlz/M1Xbx5J8DJL2wuUL9lDm
rPnLiX5d8+RidlLAJX1kx+TmueIuDQ4S0huAcCaSjr8+P5ilxOxLPoKCuZc1QXkGCHmZG4bcAqjs
I0OtjKHWrCkH3h6cWFwKiyIfl6/sJI8aHL/impbDlY+hpRcDVWzo1nFBkJ0mBupmQrKpQz2VGEYp
Ss6lCasjiwLR6V59U/t5TQwUwRwFfr8pyaDnyViGUJaKwPnRpvydD2KKMCef0fqRv1q41Up2BbNS
wBQj5Qdx4OPoQGbpbY2uRZGUPYnMEdIRqMepP1+Ylu0qR+fPXvr02BD48ZwMCTQO7rW29yf1ra9f
lontomMFqxzDTT3nnswlvy5Le+mifxVMe5YLg5H6v+QJoBgnPwiD5RqRUDmc5eSgEpkWHb6xRe4Z
t6JyPE5C47GolADosJ82GfLqPAbwilwQphmJeQplNC0hzS1v7aZcCXm5kHmw9+clu/KEum52iqCl
M7k5oaTcxN0nVsG7siI3Ci0XAiYWCqZfXuS9SXQyc5X22XEXGZ34FLPuEdmtoJ/GBf10Pu+giLOc
0g9E19LRYVxE0VydVoBSrQnbbQ1i3An41Mn1VqYoiCQSUF3Lyi/Q8tzJMM9zOF7YwuTUEBVOSvLR
SOsEO0Og4SIJNgsQgfxJcP4z8S/WtlUcNNJVZuKU/p01XDu5htgoJYcL8/AuBq5wkdjc9wm/e8Jl
+V6DqtZ48f2uFNx4YIM+AlMvAlNXfDSsej3eJ8BAOmCgRAuWGdRr0wRVaXjaKvm8/Wcs8pSFDWY9
g2G4AKzG9OoCHkyp+YOj56KrsKmGutYiTMUKKtfF0YIzvKIKYL6bbd1GZOw16oYGACxC7p04P7e8
wJy3UphkEs49Rhx5n1+EtL/LSXpnD3zjBabVDhXtmMTbNAAhGC902P5OjdAVPut9SEKC+JYY0CqF
FBTleC7H4oKqy/DWXPcSsb5ihiZYUL9WdqJaD6AzjzYEy1iZd83AK6s6GjB7q3kaw4xDIDx2+nzU
LtMMNQ1LDxMLv4JBXB/7Dt2rSWjR3ywO92VHnFfNvnXyTXCsXGoyKd9J8hGv9CSGS1q7q63kx1k+
zjjHpEAWibfpNwWUMfkxbJwyyy/lT4YWTCI4zDoL+IAkJhXhs+Ss7zPlVaIWMyXyWSlB6c3xJCUC
ugguxnWezsnhxCJwTu2ajHE1Y5gVJCFSVFLEuetRyjJdeHas5aoZuQfUWdSxzBp1Z6Y92TTfwEwT
CSmsoR8/O6f8UQ43edvfdsHnpyBUTAq+LSWiXv6MzIU4++mey/UjJmmJMI3fwURFaaELEJAbtsgN
ly+mHO16DmvMC/IOWdmhIGQRo0rQKNFOQE7dnhg2bBC7ue78JZ99nJAkI2tuuHJTghVp4VxFcK40
WYFxNacg12p7U1W3efnEofycCvGhITzvtZf0g4974K1/sUyYUGSBgJRJDA9nGkO2VxlkTr5DYTz/
H01n1uMolm7RX4TEPLxiDMYGTzE4Ml5QVmQl8zzz6++i1Ffq7FZLpYpIG875hr3XXqsq7AUJNpnk
WKSF1f1yIWqMQig/SxNWAH8GLZKCFkln6dBX710zeA51a+9SwrhxBMFp3bysEeiM2bybdzJZj9hV
u0O/MUHHR2LOgruRc8RGw1sAs6hrfWrzw4i9qfFyAR+fE2NsiEvIWR1LNxZvQqOfBv4YskhEtfVL
1dqXWUJNOaHAutL8kHX9MSeZG3UJ5pfNz3CnYKNQv4mf8fNhPs2rxYSEYT2wOQo5QGArvF35DRcS
OpkYfvEb+iC4QUUd7IKcTb4mGlBlrlqVOYUsx9hVmIcYR/RIRwTKR2HQjjrTh1He3JV6hX0KQvBz
rOl3sxYeAmqIPFrglsgjEEO8s8NFIvGz0PEGWT4MMoX+dCts8ycbzfOEjzRVwV5Kd32o7mI734oI
OcoJYVUCX5ort8LypzAjQZvxK+8UAjoFr2T3ISpJYLYLrNTkIjoieCmU8ImUHodr8+ylxQOJ62Hx
WvlXbRrmRum0zHRaSOrm6SSaOAqzOSinIWR12p6L/CV+CROZtInMb6xdOjZn5o+qcALKcIjDRfWN
+XOdo0NEQT72hOZ+z4P2hHYxzNvFj0hLTc853tUZcIyOcTUyP+X8H00ZTk8CbaYHHvYDJKBzLJTn
qMeGL6zO5G9Oq9ce6gImR2ZLacXYkwA3nn0HtmtVupnJwZ6kmHiZCJIYAG1jS8inl0xvVGBEsb2V
lJMyAS2feMVL0a/RubQf6bFETq3gn2GsGRFtyszmuUIzK5LPxDI/V11+zVHrCPzNQHGrVy0mAERN
fZcrjXG2KxoiMsjmNkp4luX4ajplmCXaa8/7lMa3+N+hBjXYZ5dUuy9EaG/U7jnc5SVAbXmxejsq
azQ+gFUu1UmrWEAWhwhNgYR8SvumuPU76p5sXQ418zfo1UXkjLS/3Us3U+ZeBgJoprBMsFJv7q0j
W43jhnRSD7JlQz4Qnyzc1jmvnWjC8BBdC+kAxXsyzpg3/lVQgm8qZigEgqwAJVfnYv1Jp+MML9ks
8pMZIFOOCU7NmNTAX0Fv8rM8pxq2xJ/5bv1G/+/p0Y/e3RrLUd+3J+tFTui78Fv8s1cZckcKy4/8
B3e+tzNFS3Yy1h8xyi5ANq4lY0O0Aihy9u2yeGsoRCvMI1BUaN/0tzwA2Nzf20R5qJJjkEVdEdZV
c7yqsYCvfGYGor4NEQ8xcfRMCkxa0JTpQ9/5ApM3ZfMn2JTDEYmCcBmblfUwLKZHQa6GTBW7TQni
/+IpzskxUUmmGK+MP++oURxxHxHpcMh7IFTL7IsjcJAz+anXRWdBrbsl1UszMt0wxfOM2kqPUdzI
HTxtvkDRThrNmYwlwDMb6u125Sm81fWKQoEiB4OWxjmG+wk5zJqsp4ydfVLIpzosI/m45O8Ywbx+
6j8kqfgQnr5uCndUV3fhmBFHO6dfoIhsiclxWkFgrHHsz8DyNWatJKwNHfb3lWICn3+cuEq02c2a
2PIyuPwctygwmG4/lsa9eom15d0C7bT1Bz/GawFUJadCzthSlLUjCn8FQz1ZDbHA2nCKleaUe4s9
6sAPiX5Rx7Dqq5tiOQMDTCcNZb2jTude+yfKRCevPzRF8kQ1RZ07ufM9PRBWxnckH409wZrTsXeb
GB0FZ6SkmPcKud4ydGCnkGvX/CTdCJqSbI1FPW+v/LsuN+KYdajJ5tWkO5YWrMOMymENimymZ4Qj
uCAIsrXFhE6UfGRLYGbGxWB0j6L1wOxThqxnlIGrAvbDgA/kiPeSZzPiOlQYkHd6yYejEaBLkCp2
LxVtiLEUoP23oDKtECygXo7nF11u88B/MQEVyUs/xYxo0tbpt+Mq5rd+5ssvmSludoebGcaiveFo
qCKZHFfIZzhgOx0Ta3mftx4aLqoeXFvibXtQv3YAcDpa+7jyY1OAMktqB2pDya/k3s+orUguPHUX
4Vj3qr1aaOYlOKUMXvLho1wUWv76JFjGSbMmH7QiDnLjUDhJl/uDgUyQN6XJ2DqmlPIpvmSRuK+t
PVvicIbYifVvMl5jMbxQGHMHD/wU6aMwKbpIFiEf8rlJyaMsuhB0Gyl4FEY/Tw1pSlxmVwiBd5NR
zFguB14OmHar8ZaG/iAdqfRs203SBpsbnwmzO44vPdM4j5ga4v9ZYqIfChSsJF/SU813TWIiueXU
1+BgW+zhX/cBitX8X/P8oh4jwWlhnpOSwGvxj6K6ksTY2dB449LmUJa9MX6q632MlmPBR7LnEJOa
Vy9amHsCN066m54zxYua1utOO3M5P3b4dNFdsZc7zlp2XP8UlXJsjNIVKsWtmCWhYCXW+pDz8HIV
KBR4HPBizJWB6QP8IEgYkuxVRrSCSq3N5pntkiDxQaOVtudFPFPVJf+D42YgsxgQum29EpOpvo2E
7WycFKZwSYpz25snRWcjauEMjyDr8fjCDz9PGJGiCuQ21CcT/CSkAegENo4XQAUIhK1x19kd1o44
ENRgekmkXNbeVJZc+4QGuaK7Ec1IoAW4JQbH2oya+wHpE+71jAozjp8W8UAM1MgtOhK7ADp3Qxfy
oi/Jyr8bmtOf7FN6UKzx8FEurRd57IKppnTO0DdP2bUfR1Z3oJ5lfDoEqAOFbArKLFL2hpWmGENb
MwbTajrI0lhOslKZcWhi70Y77m4Gku8pdkf2aBndcoSZ36gdFSdCddyb8A1O1t6B95jXQDCc84XV
yLgBySlgraoBNZglkHF3XJm+W9TIebBeCAWN2DYOdhMOS+2nrjy56NZoUEhjyxtnlQi4XhyWThB8
ZpdVT83SN2fpKzFHVCsSKeGCYv/sGfFqeJGtMGi21VOgySjRPeJrTyz9pEHF2u0wvLZKzyRm1U6W
QlJy/i3FxmkMlHNEMCrVnSjxvYzzNUrja7FtodpSQJEKOkriZYDqg1OgpIsEcnmlUQuMVA/NxLgp
eXfI+52SgaXNNzJS+1iDL0wRKZFnRiCW7bEX1UcC5QsHBbhipcFAkJwoEbbJghVzHD5ElVLIwGuD
claxztDuvYGwUHt5YGC3CUCbbDKZ2xMvjNmeeMnXmulfiIXCGp17GljSf0zS45S+GDEzl0UZ34Al
hcoscSZajP5GkLyR8pxQh+Azxf+oFJjHasWNfQbK9ty2oU4EIuAq6ZN5Mu5Ec3oRlsjOrpgJ6Mys
Ax3sYSg9A3IPU1Mj7MhRHFDcCrgS2I9BaBj19KHjxF1N1j6ahvklAFBNWi5xO3E6hglM5lT5nIA1
NCCZJzZKZI3ypzcbj3BipuNwVy3cnkz54s1CpUjudvGiS3ZHoXejtHRFvCiSiM6EuqjFmy87pDP4
gsxQrPjdDqGyslc4RSJhb9ZwFtTu0nVNILOQHkKYnsvfVpihppZXS9SvxtbcmGfcWlO+Sap6K3X5
ZvkTMjS17ShwgeJI6m3ZiludLVe0mGhY1QBkyKU1fu2aIGyUczc5MpVYjmRR/O4QMOYFEXexzBbR
bYr8Pkju3OpIPu16j3GwsavIFb0Wjr6IlSCSEzHoqBaP1d8mf4Nx+zNBccS7Y0zxWeLpQEUg3wj7
VB5I983cZfWEet17Gd/7ZL/aVT7VH9lAtLGEMeY4qrOJZU/frkEABIkZykqz2nMCLH9LsfUFdoxS
1vv8s+CHKn8UcvSeX8rG0JycX9HZiYydBq4ooZar4aLhlVGZkncpW1gwKFP9ZrptlLlaqSDRKFwt
U1w0WDqM3hiiYjLJBxXLBWGHOzNKgdHREo5OQYER+dEJ+clgi/Op38avgnNK+Ba+R/yhO96wkISP
bWUkp9yQO97rbLp32XLfyuGeDNplSkIdVZpKb4Ui7bY6ksAMAut7xo7Z6IeT0lleLPZeA3JvLD9M
rXV3+ZTlL9cVrxJ5moBYUx9sUI95XQ6iLAlROIt4ayVoMNulIIlvK/DkWK2T9t+1tt+ryHwSGHMA
xkeENcnFR+yy8A23fY9oLz4thcDW3zqyZzD/1EoValoW/OwOf3SBMo3qQip5fdLqY+T+SEzSif5u
LOXE2Ddql3B0mbAJ82nRHbC4HCYgrO3igrZwAjebk4Kgcfkp7KSvzFynH3j8VpR5P/QMElhxBQi3
8XGXDeYzhrUHYJYSnAMjt+Nc9hklmqAIOBclqTplvxU4xfrNWLRj8Op3QyjZ9MZAqYHtlwwA4Ct0
JCjX7OwTRwtUG9IqxYOtO2WRuATPYx5BeRpHi+3r/mwAmdk1uliyYx3O4mSiGBPCOGvOxXCJpvxa
GqQoVlbYTmv4JMp5XKIPrYv8iRIA+Phk/sKCFp/7KLkI6MobyshJ4YYzeEhT6MrWpYVx2k4qq8v5
IpPn3SKRWVIumlAiE6M85N6qKXfWC8xbbjzpxsxpT9DWj1uO+RPRKK3sRDcvIUMtbpzy4ZZa2IWn
g6YWNHBCaPJ5LcyF8P83UDlnckJUbhF4ok4KDK1sGuIUqvfkCtqgG9GC2OoP/ZtfUlcxbkctoLDn
ZPp1GonAGf+xoJUL+MWLyvKGGPMCAOSk7rw9Nd6ISa0wV3cc4Kuqj2SuD1q3HbXfcoHxu1l9uJO4
bZRLZNREjkOzn6DZgHKrGGAzcpgA1c34GyzskckOv39Y36i53eX80mbdz6NzTiuWYurhvgyi/Yus
r3ieGCU2b6Muvivx+sFS87MNFE38sjbjc6EFxV6vHgWDcm84MXijLT3PXy2uZ+GwgLZHXMnnXKrG
XdTnG3r9U4UoG18MigR2aytubuuSxQWANPKqkJZMsNd65y60/3CFELwYsQ6srelW6/J9mumnyLMC
isa1jlXDGv3VXfGucyL7MtkFI6lsE5w5Y0jubEH44rL7rBg3ukwSsWK7QpLK+NHMTgM+wF5cvHap
POmou9q4/7cOiCvZr5OjmqU+qTYLwMB/mJ3bDGQM3ITi1rxJB6nU7lqk3eiCrls5h9OVnNFOPS8Z
m79y8qLLxqjZ4vDR2ACvdJ7J8lvQy5u0Sqc8+w0FJoR+fERjiIiVRQNiK66qomRkwAQwpYImCRuQ
proKh5Jlhch5rHdhVElXyzBvyeJH8AwE8VSgnKrXvyzM/FlGh9B9FFXnphMvxCEeEz+TCYUfaGhp
ptdcPgl3azrGUszFLoYNLe00DbdMjO9xud6VFUM/uTBOMh/ZQ19UUwk1FCFJiZAuK89v0JDK+ZH3
Ovj86NF15oPeLJtm5qkfFerWmpkVBVlVwlZIP3m0c1i9poVccw+/YC04Z8+lLr1eslztIGkKFyzt
Hq5PLQqmubm0EX5PPb92QEX6bfPKOn3gB4VGsxQ/YwZqpY+u/dzdWku+ZU0gioSvyzovocoFHJO+
jZRqVC8izpJIgUQBbK/dxA8oxm7ZkanUEhjRNY8M8wGN4kzM7Gp4Gdp7+KVktoPpplq253sfO6gc
7gj1UFFPMtEbhHyg4jLjy3SQHomOyNITbzNG2kILo1xzE9S/28rIT4EDTaGym/w7NAe82DOAskBD
q9GDFGjpHkeqeuk7GVICgeN8Dej7gPSzUDipmKZ6MqwrQodS3s7uuP7aRPncAquDhwFxJWMfqxx1
fq+IAFVLFm3KQ7Me/GVtzl3HXyTB/vlaHjIzbo0Zd/Y3LXqnpgOgrkO2RXWiovuXJxMurf0qxewk
pWR/cLgjqMxZTtQMiqQNO4RvrYQJIJeyhLAsoWBt2Npzd6UfJVTzznqX3OQb5gaqqMOY8QrgIM90
EhGIXLP+tRgcdHHuafS2KmC4KE895XsYfhNueyKW5GK1/yTy7hRPDxW1i4RurDCRA93j/7iTqoPh
/ryat4rYAvWNPmXNTv0Xqja+LQEb1wh/Grwc2jdS16rsugzabXRtqbp3M0Wjrh7qr3tOe9s0tCqy
Y8YfGktuSumzDrDoocF+bGqewls+KbihziVrbhOeJbnP1VzavdR496OuM3mjFvaSz7gb/CgRfMUj
TwiwfFxXnodbAZVcuTNYEC4VXRTMK5yYjkpBbMOIP2pRwWaRquUBYGVF2IzLOvutRlUQk1jZ8Pp3
eNdYF6sgBY7ewgKoJwN6/NJxYGSq5uKIQmXzIkLtoN/2pJsvtbqZGW5F9S3p2WEALCj+RjNfx3Ll
dD8iWHhrshNePD1ZAwHJbxyXBxB/Gg4APi0IH2iRGDmc77AQPYk6fcDaL7JMtj7Ay9lMgoOJ+PBU
QOTgGFDzM3Zu1I7DEsFfbz0DBqdFdVAG80yXzlc7ofqp5dLZC3+hMM8k2cZcJ+nIbO0rQTRSoiPC
xCKd1fi3jlNUWW8Z22j13cLdQ159DghWACOtahdMUIu4Xcmwu0MwRKGN5AX2JuGGKj1wP+IkwPYT
7XHXnc4HNuj1fj4/d7NGJ4uOlImQKRL0TPLT/IF5/o7U9q3FnrCjm9EAzNqllskcTvnScOVai60I
kn3Xg9yKMFanB0BEWA33I4Gd9nFmtdqyWkUd4OHnOBqH/ocnzwB/FuO0XvjEFMBz9JZ7SLUR0mUh
wqkZQOlMN7D/7teg/Avx+MTiYmz5/NjrTZUrolmExrOCuN7I8usOZlRdWuktwh3f4lnc6N9EkDzy
Dc4cKeJWS5zZ356Po9Uye0EdSFrHLP9rQ61SLhg10ArXhLv2lKIpLtVcPKbaT/E55FmQU9kjM4RL
lM+vDAkWK8Os/kwbFdwFAm7JqXM3RbnXsuPCuZliMU3qM7ORckF/2U4OwmgHHCP6cQ6mnrE9Td2u
QkJnQJi5m2GK3tMpTD/B7FWTnA5oxtbVkug07bqc9QXB4fCvlFUHNi1aNVxXMrOL5jWpO+ASZnD5
uxHRJgsUTOpdiRuWAQcl5ofVtHAy+KEUb9ICorJDbkgm83dKHzw1iJdMApti1L6/h8U6LQszd2U6
FxbTliy6kMEK2y0lFiNQAWUjfDqaY4GQs2A5F7aDA5ZdYvBiGp8M7UO1Gy+LpOFJfcsivKbrPWoJ
gInEEKHOVRwNhB27+okAgCy7R2mwVrdIGS4aT6GsdM9cj98QZk6AuAxAXN2ntUBhB43VYaAk8Di5
VgLaZ/KGCTu0xFBV45sZtXfiv9LpZZX3jjeP+ydOvxWs38Zk+QhCzguqrU0j8XfEPtukONrQTGjb
QtQOiUTEQ0sDWk2TkjoRmUiLp4z5d9fcgWutLDiHowCbJcKAm7B9xoDLvi4B4STbeTAjeN8WmwVX
wb+zkQQvT1j0rt+aTuAmfP28CDWVK2llh7E+2u1e0zWmbZgxQ5BLsmEw6zFJqlTi+nguu/5KJkss
fVqIIH6sj5+WYYTQ4hHmfvtRW9LdGSIDI1AQllkIyxAj2//ty0EnFxhPaNCwhBuuaa62jK9c4yZq
gJhbWIbaAD0Tln2ygVHJCghvxwnVLMJqgPjwRhACHYX5u0tfe55oC0iD65qrcVhFR5FxbqGNNK2W
Pa74UGkwy8SujJoive6/DJ4UjoA3NBodGErTsN4nrk0GDenQk1rZ8eHUXhrliKgzz2r/dGNxaARm
oMxfZC8CC9nGWthGZsAI+iLIyAOIgmtQP3/IuuFnxR8sDvZU5scaxQby0RobsLW/W/Jtm0VWHii7
auaBuCIO/+m1xF8GAv00N464hdEpEpH+whDlYDJlTiT8m/QDlzQfwA139JSoh4mDHqZBsok+jomz
JBeX7PO1McMBDX6ciRnBMZufD/yodCUlgyx0rK0ydlUG+ceJAnk0LqIaQ0SD+YDpGv5Lzg4Tzmyj
UteyzJLQ2PMQSubgBvNPlWZs7duyO/OLWnsxcTSr2+gUifi2iSyfxHuEfivvug9G1B+ZnH80tC7F
gIVbeNuOsriwhGMGTIm+RBR8gA52g5dMpF4H/WqGfiWR+CttOMOM3JGKP7r13eEjSJHnbbAUST46
lu6awi8y6eLEEuoSzkWC3uIWAda43KVBvEqLGEwmvaUjTtY51v1Oi3F4yt4P7Myjguyy/trLKRi3
Kp65lkF8FGd+BUKeiLiWAk7JQ6UWwlaQr6nU3OJCsSNmeNaU3vucdYU4OhmC9NIi3UA/D6Z85jc7
W7HdwtdiHuUnguKyliWf9jQjrxis9LTiyGsS4J9OgZPdDCTiQsnV1nVHYDCwDB8LM9tO59u7KaHB
LxkHGHLT1m6qRy6z6gYZ2GRuQ/1fzxJg/Ois9vUlI66V31IbLznkAXtjKcScswd9tnthiUMgbDGa
kNBwF4H3MuTEM+nb2LgM5HttWweptDvIZYwVbrra5WEo4ksVXQyk0AzYWDykly5pL75vpb/KDYgk
CVdLSo5rRDtMF1+r5DdkwyUxaSWS4oJaXpifa6Y+NL7mmN/4H/YMU7vY9nRRp/fEisJ0toBJVsgr
VnwZxw1atI1OOnVLyMvGQH7tiaoT7w50S9zaryWNWeIx3qKISkEQHbXQKLawzr53xWrvzFXv2bqN
urFImnuuocXi/0rK9EYP+g47E8iOdkzy+AOBDf3a3FV3utUbL6Yt4mFUNoOPMGMa0YapxTI+WCRU
bgzdhS6yMyXcdNUZmbckHTdjlR/XLbFjrHU8RXP9LkEVV21JIipL+J7+VznVk/xf5YT/5aSrvcsC
ZcnV01gIJxGkDG2BU7BbEFU6XKAR3XEBSrGI/tgSPowBXBh+E1sajJiNEf2umLYWWuKk3UI65x6J
9JHn5h0l+YcExqRQHjHTMBamtf9aFYFmhbBxjvBGfZb+y9qED+YBKDzw9gkEwpQNZyzevry9WbJ5
lx4tYqYAZmb8MdW5bcIrVEK9QQ6qYSrapGCRIfqdi3j3UVrQm8WI8pKkZOkcYU8SNbhHlXaeqxtT
kr4WL+iugyqmDEM7PDpgleVtCWehfOhJh8uwedAxCdKtEL9HA2ODqVybtbhKa090vYg3WqQvVcG7
hMY3eg+7xXFbpLljRfJ7gYZbibeX3qxfugJDC3fFmm73mXHIxIiE6qDTpbPWmpRpjEHiBOWYk5eg
EnTWVWJyUd8nbuX4qjyX2C4q1uBJ4v+w+6MGAceqXA3roo84Tq9CH9uIcA+tMPjZOpwy0atQZUaw
yyn5atk64zXgycz0aCfSdpTMQ/6mon4wWslPDZOlexSwgKb2hSGASRy+OfRdAtpF9AA1T3qQEIIw
oxmdtOOPRrsOw3kkoFEdj5Mws8H9J8JPMQHMi3a3zO5TZkS1+yl75iX/WOZ1v113hFeKNF8G2SwP
GtfcQOTpFKVvkz69JTONFXLQBh8AoXkGEP7pcwRipOd01wNAMC0QSSpkcrqPe7bGyd81SOaQw4Fn
Ny+51z6twfiYjZSV4RSQRRou0hnwyVQ3bu5PY+oq3OVaabrLHj7WIZKnJhL4g7QkXt/KdH0r4q+G
ICT0plqCu1ovnls9PKapYcyC+pMtn10s5GjJOvxHw1CCvexQ6GpyssFTBt3SXvZaOEZRVgtMn2Xb
fBO+rRBhPM6LFedFBGlQgTQ4QRNcQMnhaPdUgdOwPRwGZHc6DyqAOjI2cEw1kHq1ahcRcfmzMQqr
oQiVvxaDBFosXC4l4Pds6cjvcBrpYYLqLPgaZL6GmExMbNj8L2Nj6qyC4Du2hbGfEFA58LtFaQ9L
aJka2OYDk9PlIPckE1A+d3R6E50eZm6vbntWHKPXlBQGj3Q+CeZ7hOamM8RrV5RX0xeudGVvaFTK
NPs0h+W9KPODuoCi5jlVGyCK0dHADWUx6qXnU7RHAQZ0IzpQr2Ys0ST2rpUD6aBusTqBrc9Kf05M
v4BIgh8U9AC2nfqM4ytFdNdu7WGmWmxreD4pQnr0Tto5uVqt9VDl6hmr1VMWs+fsqEl8lfXnztxK
6typa8bashIIYxaUUcs0dqMP0HyZfvilIuoVmH1man4qEc52YNjx1sCl6i7YeaSKkYZHAUjOF4VS
LgVqhJoANgqJB4sRQvy6NmZ8HSyI2K0nD1gV8MA3njFNnPkE2h/4y0jNy0z719bFLzCBn6uTKhh8
StPuMaaX7IZUQtOX1GuePOT8R/grilT1hnbNqjmUojJYvLH7Qhj9F3oz4lqYuLnbLOVZs6zQCpdz
QzNkBoNaX0kfpUYILHO+z1/wesk0VW0FAykf8Ry5kAW8GEflPL9tyIEweBHuLQRqiq0pq668Nbyk
NLnMLt+rcfjQ2IBJjB+rke2xifO/YOGJvqWbr/m7brLxYutVkXUr8QchVfreymbwS7dXxs2tuTgd
E5spl8/QT+xfaI36W1uOx8gojq1uOGZ3Y8bniADcoQfPWUUaDJNVJ6Hak7y7QiXPEoHdYBfRbNHR
CSyUp0Otw3bpjhpvGZXsQc/H8w4MYrsHR/im0aGoJA/GETCvjXJmz+DwpCsD89OIboA+hHfxSCS8
rYp/i5lBV1Bm3T67ggsAGWfnq1QXGPnNS8i+sBidiniEXokJQu7tsf0qzRY/tuKz7iQ+V2w3PDqY
RWIqK8IvUqJv9BXUpQ4vkri+iuz5KmZgIEhoyURPi/hfI9hiwAiEICoQGyPynZyyQoRIypKBRkJj
ORPNyFF0YjCh7ijDv2RQUrTYEyG0C3KslhDaAZzb7sTYA2llOAsdWFBaL+o0W6NlmxINzSosZdlW
Hn4KmY4omo88BnkEoUX9layTP6BfjDrxMDYVC6bIExs+hKhUz60q+w27QPAI8/2eAuqy9UAPfha7
bLRnBKtT5LHaGEHObJ5x7bFOHFC29kz9dAybUMU5DiEwktDYhl7XP4vxtxECGIG6qqK7r+bM2yMj
NeZng3cwiaFaQjOtrhWR5joQxtVNquaulh3Xp+H2yMvqiWk6dqayiUMBDDJRUI1GTM9hjZVTS/N6
revmP2Zx7xjfM+apv3fywCj0G3ecECyxWyaYca/J5hEJXsF9pcr/qow2Yj2yR+44KXtj2MYOdbE9
Rk7oGyDh/Eanhv0c34PKAFVFpCbirtNIHROOTf9MOVBJj35NLfmTlXFdEuxL5qC/McHvLV5Ukkc5
8GUd56P2I3LmNyYDPHSyQo9slaV2bPBK8idD1lAhaxC5zLNmxsnUebqQ4yhbaX6TeeYGGVmuPPXs
d8vMLUXbsJoJvXhxUuT0UuPeZgQC3mxMedAg56Ec9HoIWx2n4UTw4ohCYi4NdxdxJygkWGq6Yo7m
rV5BMHCOyIKDYt9WOFxUFVYjtzVoziKlr1I4A9zVV+omNNeN8522Z984z9Dp7bspkALfdYH909Dm
9i5Cw9YpiWdPOwMy91mBhd8c7ZGpTcvl1XB5QbpL8O115Gquau71DTwbAkSlMxNPV/xCSAADicAH
giYfSHWfxWeWWOxe1p+1O7Vk4eQZZR6zgpbZgzoB7z7ok+HM9XRoFp1w5whsPMGQ+CpEgpI1E98f
dw0z6Oq010kFg0p9arA33wQOHqISXJbWZ0gjYAlUUQpEYQjT2gyPplG41LV0Suet+ldnALwGdakF
A+QQc6OOVAKW+n4S4dVXzUCd1wAIRGYENaVLhDtnZvifLvmlJzg4n5CaER6MQ7AfklP+habX1Xom
eZPE1UJgMLe/gtOVumjRSr8kaoAzTGppM3BZtiPQkcl9qqDqIHDxxUxQqYdLhSRPA+mhFkj7PdGo
Xb0ZXnG8vqIO+Xp2GyLxqozJmV0F0rbrUjQey0zA/39gn2RI8wSRCEsF1hfhbs1rpPvOLAB5NdMQ
iyoqQTQ4vlMBgROX2OMSTjvjHiYIvOmRY6xMsELoIW30lOkoV5LK5ndBYus/Fk6xGqc0bMCExM3g
DhHJY7T6G3FBSe/Os3Ak1pUkenSIyIpSt8DwO4A0JhV1p9go8cxMU2A1N/9EeKVLhizRf5G6svoT
k40sKUk40YCUphAyBd62wZuK2SsxA5hxz/SARLoZFy3IVD1QSWul/R2HXySH7ICsej6n8WB3Ro82
3Qg3Ecykft4EGkUBL3v3T77dIxCRC9OGEiZ3Sp8hAJBV4ycXGRAbm7EUi/b/L874cW5VNWxjTQbF
TLydZPowAGB2RBCJuq9DhAaHtUc9CKmMGdJEqmydTeh4ACxdS3iB/bIoF4qi+Wzau2wSMqJ+alC8
I54sdFjw9LRLZajMcci613BLC9D2ktqXCQRRsYgsznlZfu8QTPaFS+q0SCH0mUzTXrwWp22aiQBF
i2agmzIHZymZEOqnOcGxKSd8GOI5d7Ss9pqceoIMhiXSPKP8Z1h3+lagZtvNkszb3xwzxzykd6I8
LKYlWjjXYAClJAIB9quf9+crw+veU/+jBRAhq7WISsiAMDhLJkQYilq6lSK6MjlsS/lTtKuXOz2z
m3xs78yUWJTxGZfLU27IJTLgXEi5PbByZ++3f+7wO2n/TgROQhNKfSMm3jZ7I47uKRziTkGDatPi
W+j0oj/di8hofFTnFYMjajhRkQHu9uSRIU1J9KOEW0NjuAVLjeAaGW1nJbDyAQ2ovg/LU9y1iNku
+xNFgySS/NLN6JD1ncmHU9xnVCIcSJa/CWj6ZU0+akIfQvUhPuitU5i70/81NH9cKYre+SSZPeEI
XtqmDUWG0y2oQ45GeNMoc07LZgFEqc/lLJ7BuwNK27lPqJkQZj5aiEyNJngrQjgBQdyg8o9Etuy2
Tf9Oj/rWrPKTMgfe6t9ETe5aJ16rmrdP6S+1ExtQTWrF7jbt8PHbbPpDV9HWJZd4JXe1ANldwFa6
yRB19aNRfo5WDciMceA88sNNT5B7nh8dd2Dl52h2Mard4h9pMwkteAgfJD3c6S5QViGP1LgIBVrA
KWLphTdqzVOQmMthZqi6amiP+OvVFqQ7inrSAGPRm7i/WrI2Ju6whfsL7ai+qcdG4YWWa0/KkOh/
Cjqun01xMy5EFDA2zFNMKgK+MgBZHBmEc17VW/K54TeX2ahJW8vIBHXIdh+4X+oyQq7B3khAPZhh
zQJNPNwnQGbMdyXjUMs6WTe/we/+Vy2AeGhr85Svro5NEAUQPj7mHrvpKvkt4odMKf96TkNCC3LK
Zw4LgWBslme2UEHPG6ZLVjokiManmH+XmSA65xrQHkQHFCpdAMHKldT8H03nsdw21m7RJ0IVcpgC
IInATIqSPUHZlo2cM57+X+y6d6AedcmSCJzzhb3XDqhmuyah7tev7GvebAUTa7FccyF1XQAum19O
GmDf/6jE1avU9Zlhgv5a5OazIXGqSpSXXqcvVEtPutVRfJQUCsKwXGWUJON5RshHl+2szVcLWYJM
lgps7G0mjCFJjgSJnUD9tRlaaXNfvdSRcFjawAqjXj4z1YxFT/1DOOecNV4L2iFuac30MjDI4M5b
wZdMxUcBv5ebCxjeqrlNKYXgBoipzC5CA5j4B8KIMGtBDru4L7PSI6MQKhTTXKzQ+X4SGB8QATMj
Qayw7hDEezAqLuoKVdoCdgUCdbeAIdeQlw8oY4nK3kAX92XuqwXOTdUfYRQNBR7w/hyJKnNiuB7p
rTuMhuG1LW5OOEfM8NyINILsZ3KTiSQGBnMrtChItz8VegK+y4CPS1ZYzCBG+VEdZiwd1E/6ful4
HlCWsYK3WHkiRj5ot080fQy5y0BAPlwJ/wHjuIDsDV5ZKZKZKenOTv0DUP2uaNEdNyLktJnVxmK8
1yS/9LR/trjDP8tKvJeyee/ZhADSdxoaqshO7u8irl3YtvliLnpYnkErVh6adEhs8kFqOvoMDdOQ
A7dz304Z1y8mXnM3EFe/MuEXpYnxNhl0NVZBGruEKYMINHfXA4OSjKtyWijMdJZuDbw3pns5tbmA
GaLmYT/askyDwTW5cS4VFLLJL8Q3zEJUt6g1jP7yyo/cNw+xlR+1dZAl41Kcy2x96AsXT0NoJZuK
adJuZa1cVX7idJltGNFnARa55swzBdyUvE0pB42xdBntLRP9rmL4pkVStpyF3QFgsjeLETiE2JnH
xNHN3k8sy5ai15KjxwVpU/EgSmqQyaRUeUVu+ToUUK2eeEzxis+n5mModOb+0UdU+XKBnKf8Uors
1aK2E9TPehtf5WAXcr2fjIRO2elx9bVQahR4mzdaWG09mxbjstA4lmN8zKwlQLvrieh8X5I/CUik
0IMnZw2DX/SrDwqz2jUpoY17uh0o0BLxBdKIyTF356D5ihWT2goIw9HyALqehn3zNVLzdBK4KWM7
9Kz7B1duqb4YGdXW2TpaI4iTBH42ky8CbGlGRof4HOt7er/tt27W+ZxJvYr3osVmadyLNPNAW8bi
X86UJ/E714ziw5dityC60zH2OSv4/WDA2aRAnYmSVd4JMwTWV4WT26QGLm9EKY0oNU7CiYq4wXj0
gY5UGEdjhbvebTOmOBNEPH1g42srDyYbeCBvsRMn4+5XEsqFRYu0MSPj6l6dTdPxr8NbC4pRYKtb
npKkP4up5pn0tkLXX7U8v7HpuOUP8RO1MlAZ0D1645Uj53J3F9fhgTeTfevmH9kl/kzp9Bnsjmjl
I6rCIcZHx0NcCH5GDxO3XZBEUzAPqN9cTWiOFSEHWhwT1kBocfO3TllPFMfOXKl1uM5Hwe8ggyiw
erTAimCkMabtDLhVMtzAxZNIDq+PMDrBiH425C8iBoyCrSuPulmehJ/6g6kubkscfyVK0g4tN1oL
0i/OWiag0K4B6bJqniAF/KtrcWdtNFkHDkn45zAckX6oJkzpuguxwQTT3CO0ovy6/ynekR/8tecK
v5hEgtoeUrguniplAZ9v5xkQyP7OGBsV2zqA+n3QarOznVkLKwf+qbDW8qPK1pjPglAshv3su5e7
+myL9aQqw0m8SCiMKuG4CuoRERcOpo6nRFMW38KBYIhXM1VuOfmi2cs+RhGOii+C1Vm6aRi8B+uB
hHr9040G3v/1S+EpydY+WGZ2JsodxwMPHJG7GKLAsTO3WoIpANay1ZlfbH6Ra2TKYYi27DRZwgGK
7DuTd0adQKXcvdF4ZFAu5AXRwDEu0Y+06XoObA2b8L5hmTuisc8wPE/5o6s/GfSIkwTbDHQEI9Oj
9WGRFFyaqiOxRVzRHi01a5rURqNvfhQDasuvha0MFLAnaTp5loRrkyO2ZGbZ5aHKl5xEQY2oMvpI
rNW1hD4QDuAc8A9oXkXqwdgkXrbAhQIqKOkkdZcIWXCiHwrG9b+DIMdimH+VdMXaRB7Bm+vRVDuJ
xWHTMIWNnZ7AeCmq95D9mygK1nkOpUoIzWnaEfxlG1PuacyaLMEIrdkTo94vZOsITXVNj8LaHztV
PramcST+I2V2PNX+sBHatUT2wpU2CHd2KlS5yKMk0WPZ4QnfIoMgAcLzGBsH4tIOPR+a3h/IwIr4
kzck16YQrEIhnNfTO6W0QB4G13S/sbtT+JcTBiD672mfwIJ68feeMalqzBfzV1Gap9HEatW1F8y+
FzYpfte5MSQdFqM9XtRNbM/WiEzfMVhhgCskFqs7xGADW1IFCibC7S5s29+acAPmZZMenJqVLTaT
vZmusA5HXoZne50ly1V2cwor8ieScpMSa6VcA2Mb8yBRrvV0a2sLwYApckwkmUBzSCgqk21GI7Tt
32NeOryyAz9wI2FjHE/E6JwaYO6O5LQ6PKOpD5fVDFZdcvFp2tGkcboQNrYu+KhUzK+rhExl0AMQ
xGw3Bogz02n5KLGVteeulC5jLV/LWb9FmzslXqsOAdruUxLgJBGcJIia4UR8IScvwWuRgtiQ5R14
ZSNh1MoMdC5ZjPhrTbblc0pRi4GhIxp3yZqzVUen/Dq9MmKrSCmsE7f0mUVG9CovNAy3pJTvbd1z
lzBgNhtSo1BidTfhBpagLxx5AWC26nc0pSYMhAn/BFKHKZTVNpTha8d1hgDUZPcKZGSsA8NCPK0g
QiMxThcBKBn+pKLTe+nITjuBKr08A2OdyFEUKfF6gDToKXb9Mh64q/urFT9bBOEVrUjGIE7zSlPy
TUgVE44H8zd59R1wd0mjJAb7baSxL2w1xCbUFuSmc5lr40UUlNOggjJYdl7+aFITyNY1NqUd6bJO
3wknQSguy0T8zB71j5kmOxl2ucF+0OjgyYGWKm+QKbw4K29rKIZTu7JlkIJsVoNuUomKQ/enPcqm
fhgD8/tu2JMycQNCt8XHFgpWI9CR4KFSNNmXz2NyyZxwzG5EvptQ6bXrbEYndbhaxnS9ARchD1Xs
e77fblgx4Y9QogE2O6HxVsWGJZqs5JS8dWk/tOsWdTCXND9fjmqesVbNSf+x2M6qnemNpeCl6+c2
xbsh51eBBcF+NoF629ggZAwyalrxUak4w1fjlhA73Z8KqP6RxNDAILOBQYfxy0z6I3kjxxYmaXox
WngYe6QLM/yuA0tnHcebvHv0NcyGFk95TbJSqIhqmIzjjpF2rw1gfpSAsVfYJPEu6UbMUEkgaBwD
cur21n2TSz8Ceznm/HER1zMOSVkxpeSMFdSRSnkQ/1jRdpTq75pSeIziC7O/y3GE6vtDCRSIBNs/
IW5epTY8OuADGvLeJv6QHCNwJEl9nI1/OsreqNUO4oZ6UK0Pm0kaQA1qEnl6DhQTPUpW2kRjezUr
pm2ABa6R45oQhFBZ/rxg/qBtnGt0yhJzqzlRT/PAs5tI5wl3qC5GlFtUUO2wUyaRYYJ5ttwxtwIZ
GsC8DIFq/mjwM9qOLIIKNRghsWrKkSiTQ9TVV1RlEFvyF26ZAlMB6yvQs4VPhvBuMtC6ocmOkSHB
L1u6F9vYY99vpOo0tXWNxnfKY8TWajgqMlRnOXKEIXbLd+++q+Jmv04AB3HOLYS3chYQCkOOVfp3
lFSHyVqKM3PYFM/M5GtLpiK24PX3+jlpEtkgyyuaipdmzh+Wn9SVq35OseOZa0x4PAuRsr1NKidA
cVj5rA0C6jq+8spuJYakSnFRouRiFdGZxLaYjN6dw8JrUn2uPJVN1wgPar4zGegz4ThW1XE2+7Cz
CLY2diqLCeQUOJ64NEvJPMlupVAS+xBl1jw04TFj7KU+wwyJTJ/yudlPM9pTBeqoqh40qLUJ4QGD
xeifg6GYO787lNq2c4gN6K1Tc1Az/Sqm5c1bvfGddz2LTq3m1JWbbTCiMVpSnvMUY8bGx27G6BXb
xUlakA/RdKwSwG4B+uadhMm5qRiqMFEdVJyRG/50Hf5pQyrzzHbXtItsOsVLQvwlnuikvSlK9pZf
7PvN/TfE+a5cvg0SmUdtJuWpOwzEsY0eqfA7aEOibl3HLrp0mvV+QPdLhZBr+cF45qiv6hOd6lax
g5aPowFOaO1OyU/idiJ/SXV8SZktXNn2nf8J12jOQkVAmpSRc10wRhGoWZESyqdcTE8mf7Kp8GdV
9bzRfqcxSRYSSflnDS8ItA1KJ2p9GS6BmLpqhaR53ty1MlwscTsT8X/nGOCTav4nTMCpFMGU78Ec
sRTakE3EYYfIx0Rns4beXOpIZs3dSt9c/S0gpNK0XZo8cqGenwdSU6hRkhi2SqkfO+1c0sBnXJth
PyefltV8eYnMprHMjorVkLzVNGdxElwM9weLrxwa1GwarM7GHRBtxN9o8YaD8a/FYbfl436oKnab
8Z6WqjPN0NCFoCw1J8PYXAixL8rArwbRn4EuZfUaomNtZf6gIypH8GnSODwLjOb5peDxqoovNZO/
1t+kgTnxJblhxiZw1E/7B9fuhCulFdNzhDNtzBkvGf6KrRqXjI/mmnRYACCulEuhMBmAmsE0D2TB
w2NwYMrRdxnMtczETajXkp9Vwe+mQ45Md3OWefEYM5WOvVm1DuOMqwsP7CcMV/pobxV6vyt038oQ
N6f5TkhS24s+U031dWMIZOZT85viejQz6TgRWdUc5La91sZP8TfGhZuSzzcBuzsIYWrN/mbMNpKm
2xAHGqlfzU9TAc+pSXhZagZ6LJUOS8r8lz3m+xAg1PEguLJKCiPPv8YDTuPORY4dhvY+pculVRpJ
D5MgjkGHSL8MCIbDTarwEmopijNxJzN2T4XOqesTe1udKKsu85BAMl2jWq14PYsykKMtGLnY2IbZ
nL61ceD3+G2Y0qva6k8C+7QSl5EyB3NYxbq/bnAf+Bh4noJKNUlXBx0p43A/WJincqG5ZoxOjHRn
pehHgMHIobMWPOqf5udaoycdMWGNJKsrKoPnuUyQ+JmUgslHSeatYVWvJK5P24QP6avqUEALBp+C
GbzzWSF66HSEnzVpCbis/E5f6I2gmqkyyyhQqObiq+AuB0o3nK1EuS1YGDubnBX3zPJReORd8cCR
Ai/uqFcQ89EbPKSd6GaNdV209hJv0onWx0lHv8iGoGGou2E2A/pcrb4pLvC+nEiJvdy4iCK2Gmv1
S70NoiUOl2IlIpWoDp4GEkN47fnRiE622uhcytVl7R1RbU6EmJ1McfVZGPhbNfqp2fij503ddJ7U
+NyW4qkjKMVMSIqh3LZ5wqJAsgjyZVBWLClkDNvMqiOXHasJFHKq6FXkdTU9wTkiFzQ4i3X2tLH3
WhmXmadbwy3ZurOVf5aaDnoUjP3VGgsCjlBtaBhBMTCXkGY0S9vLzOaxhU1d0Njv4nMeTF8v0Tkx
VtpwU3ZgaguVoKLCW+LtgCsFtjuDa0KN/TZG3qAUOzRkbk0GtoJ0s1oqVwJy0QO5iEv+LEAunAHK
hQnlYqyzfUX3ZfC2NrKbBTHr0J5UcF4sDssozsETXFjoeDPn5Cajtp/7ayk7Rite9U/RlvrFEe3A
XGdHZ8jFspR1hMxETqkfw4hbbm72m0ykukloyubAuJRn36gNr1BSbJvkYSX4F1xuRQRYKsuTNMXo
Xq1exzAwdbRE4aaIb0ryL9GMwMrTR65ocEvqpyAvT3OcnvNvRZZeAlZDbAZuora2vBYfWZM/2VBH
RLJhnj+Xc3rOFwjkA/qBdbdgXmmU88QSRCHlpMkz25Cfc7GeRYnfH/MDFTAM284Ed218TbJ1aef+
AlaJSZ12GXrhDBRIlB8oByNCvuSzXjpVk6ELIIFbWKDPV4V2SRTztv3tY3zREmovVAXEKh/SPkN2
qPFs0EGZ50liES1D9K3bm26Ud1bTwKEEV52ujUQ/dnCg+F+lcr4mEnB1hQnZpjrqNu6FK2RYTT5j
sD8jW5ZUgEs8byzq+e8av2XttGnNxjQX7TAdVUd2pypjmONC5u0gQUUa112itW7zfq/bgR9itqXu
Fzs2eU380Vh9kmEBLVrE8sJ6zbKbWqLsOzZnDJiyzNy1dDfxJwXifiBzYHtDHs984/9mA3OUIbdF
dtmWB6qRHVjjSWwYm6m7ActER6jkhHG4vFWYvrXlhylPT7Vn1YPqFXpoURJgkJZQI1UgsOxgkdvP
GpoLjAMkigDp8wtmqpQ54Lgv1Qr8FC6i8qFZK2dtybkgNU1gUPoIgxRaVsENofspoC4qjJ6Uq1Rz
IpNqDVnD1hEiSj5LrJY3G+eSnj4yrXlu0/DR1z+K3jgDpIPUO47aE8O5EmSF+ICvIKJz5Ln9avLm
oxzTjzecYD+hR8rnFfiWgmUvaAzL73A+KzMVB1txcTU94FAeeSDeILD7g9cuI4lsTpbWsnz5VJPs
HMMrKAkXFQTr3prlc12/W2s+5Q8ygOieMLPPSCUbKcwWFQyeFIrrFrbpEBKVEVJumcSsJlS7a8OU
YtoJm7GP12gX1UE19N53+0kQAU8FFhkTR5FbOPHbBy8N7E6Tg36f8ZqVZ8wY2WG0++VPXDzRnpG2
MnkNX1vWoS3ZzwZkm7yDF1acShmYgfZzwehm+f1vmGRhrjVhqMcIwSEJWMJ5Bn7esdNY2ZoV+a3L
3akqwsR+IFx1y8cKpWwaRj+7icZPBRZ73LVXPdWvZZLeUryYonkpLPFSZYoNeZjs7OJCvHtJMdLK
vybiL5KT5cY0pJ1EhQjgOKM4xuzd8u9u+mcLySdL0bWFFNLIiRpmnLAd0IyIo3kqOYa7GRfKng1w
1q13qskP5rzsGpCV7t+LBqGp/rOKZqJha/M9xi1qbOOO2RUKbOVY76tAbcT3u32auvj40Zj5iWNM
R5fdvDJ9IKqRNyBpTnM1gcpTwjHCSGUd2Aj4+rSEVUWgmMh9VGDfuKQ/mhqdVYQXlZE7heyM/hnB
TotRdVZYOKN9rup8F3EJSjPgFQAQEu6QHFW/3SPR0oSXqbMAQaE1sbCEeUsAmxVPD/X3+NCi/F7u
zdDK/uZEgSpI8qd+vjU8blQg8YjHVfEW/mVMhQpa+w7uhx419B+1T4KtN3/OfBelwPDH4jrr5utE
sbHl7MXwK42+Kkl+k0JKT+KgXmCNzFDc+NKRYlhu9ZfYmOvInKI9VFv0MW/FB3uIZ+EIpuV+63fT
XK6GLF7wIV1Hwo4FbO5DWxy2VNuXgHjdV/9Oo0S5j2LIbZFgNW92DdcNe5qscWuM6cOQn6fCOq0k
T0QzR+aCh2EtjlrThcT0GEjy5LsRAxZyW55qNaQVCCRfQ0zAo/T2hzBcngAdEX6Eo1MWsUBa104a
KANtcUA+JYm+JdkdHT5IiP0JDX+1cpzYSm6dOXm7wlnQpTZlda1KwSdBHew9gF+/UTXUMqCRWs9U
w8biZoeRU1rFwRpk2iZ8MqC78eRsSk8+jrgXy51iWEH56mdm7uJ8jAgJ4UppqCkXzNfuUtvmm+ru
CBepM09fiiCcdNj2uDCE6RWlzYvlsylV9hTPuzF+HxERe8850OkdoDKv9aXxJeP9q+FqOcGws2ch
ct31dzq9UYrsBZNVf27i8pQVVncTRk5hfZh3C7XTPdZ4SNf2tPuRNxjFDIJPI/mljzNCXvGYRcJH
XzrFNn6Srcu6Fqp2ZFzMYffrLHOH8pLvt1dDMzODC4GtmBV+Zq2MlaLDRy1yx1WfUz4A3EYeU9P7
8xoAvKX2YGkWkZmHwfdgvhenBbCoFR2kMnvdoHtKHBPvRqwmSdzEvADz96ql90AweTKnljzUXjOK
e5JOSZXV8GxJQRf3gWQIvhBtPlNawKrkio3pWb2rQnFqgRisSCQdQMoqQ0OHuTAScgkJ+RRVwTqt
IbMmtwBkBjrJ6fvV54QZ4P/LBdH0O4CnuwGK/ApFXsaZbPVsHcmfy4zl3Lmozp3hvWdNABYdVrTR
9TmaykuFW3JE5gVxNWZ+Sbc3Z8Ox/oes0p+3LFB12O/QoYv6YlR5KKRJOLlGvoSixs8DgglJl4pF
9in/iy1CmOKF8JTdyFtoLnvJXw/FPO1RguR0bfgMZKQgkjGHLRZdgYBHicyQuQ2zHH+9OcIlZAC+
E+UKpm9/SggmMkQU0IpEbhDfHPE6iXyZ4Q0Rp1YpEkbbeJiaIgX+kCsSQkU7uq/aCrUTPAFAByiV
4gFQUgc2A5jlyFaMwO0CQZhf3Q2L+N48cXDmP3Kyzy0p9STDOKuqyB2vsUHPF1RzxDaXheUmCEZZ
tJ5zpzRmf7YMPwLksqFYr6Ucp3dDwoRUfWvlXw4cVLd/SjF/GoP67LTiYyM8NPVVS/ByvgbJ8NRR
8aqidrOVTL+epRjtA70u0xYuF1wI4A6Nayaii2OH6UlcdDNbWUn1UHjF40nlGLEibGvE7qoqDlZA
HAaLprU9j5j2ljbetc2tYNu0BIj8mSy9jdCJBKyXCGt0sr5yGyQLvnnryzUhbJCpmky2cT5vzWec
Cp+tlX31BRzaZfw0C+b5ehpK3fqxlihU45Ccg0HwhHyGHWsdxNZAx9hH6h6IGWNJfV/QjjIr6OKU
cSG9NB0puoi2cvI0RpCc/zfgmxSDgXdKnWGLXr1OzxYdQSpdjWDZCVocYE3hE2d1ZUfQ3llsPRRn
5dSUqnBEonUOiJ0TDDMUlewq9N9NX3gdc95qp6bZWVLya6pGtySjUWU/3RmHVCg+RmF8tXH32fXx
1+rFVe4bgCMtA0o3O526hT7Kx5PC14vBvtSeJDekMbW/4zq9aup7Ml3rDKMzFZc0UoERw1sVTJMe
zGJzTHEqtRhKCW3qq/CrY4BHx8JyRLiZ4vQgrkdClrm8ZZmEJMyGcugn/UDglps2Z70gTUj9i6fC
U77yM0OSj1n0C0k+yP8kZDkIXt9GxfuC3EIIxk4Lhm0JkBAuR7SMJOTUBkcIC23jqUMkUiJWjQsd
c6+TzUl2dHZvepMJNk2gtjNEGD8/KF7hUg7OWv6U64TCmqY9heKuWPt2oAaTkj0hvkxzcBVwo+HQ
w6wpy5mnEmDSr23YRBJAG7jSa3ccdbB0k2Rbs0LFrRxL7JuyRarmYrm9jlKjKoJ4U/DAWV6bpL7J
1ztHNwXMETfQ2lG1yVT0s+RtwLwZm7NfLPlsQGz0ce8prXVQoaNSPB3aHKGhgtPvXrIEL5m5yWWH
qn+d88MskiLUYtNqQRhVlV/SP1bkFdeMlVe5DdCemCpFY8qwf92V5XhNs5VUXIiWdXm1ZvQ5TXdp
UpTw6IVN18LZmc9E8EWAuP+mcnpNEKfPMmi60rAtLoOM1jEhBptYQwaa2cLslqEO3rF41vdGrF7r
WL7qGPSU7LVQ+rKTobbbWg0cCKlsVFXgUy2xcPsMwQL0mh7yHgvjzJwYqhu2vCS2jhDVQIiastSr
PdJS4e12eCMHAsQkJ2dQnUrLUSr0Y7JZHK5wLyh9EC3UwnESyVyZFpxuxbFGoKqLyocloSQrWZsi
kGeqyJQq+G7nv6U8fhRW9BRM0ooBa3EZt/1DbYQj0Eq8SH2gzU/oqK4BU2H2SmEmoo6Jc8tqWaqY
itCPxn9rdE1tySqx2w71SK8PHtOaGgy4F8GXE8ttEoZAuAmhu2kq+yPxDiE/rp3//9t1uUz0C7FV
Wu+r7xFK8kOKBPdfh4yc/chOziBOSLEjCNWh7z6RkAIEsdV3SSoxzqxlT6C+jOqcIePnnF9GJJcQ
AsgIVh4NDT5UyueYqvu4HlA0S4SOnIaaWzUynM1KHqIeUEASlrybhHvOWWCRdsSdTSS7nOrhJuIm
B/d6mxjlyGTTpHAUM7CPYLTnhm38ujy1Wnl0mXSPCEszUnqVKoe6oQXMLxt9CdPYIk4WvkuCBxWM
mDxW7MRQGuTw8iqnzVtnBbbBCOjQjbdYRTdiuDogPKsGUtCadl5+mwPiLmE6A2qa3kaa1sZBbceq
FM7ij7Xg2Oskuxlc1Cb1lzaNflOClRcw9ElZqE9zqHUr9GDMOPlxK5ojZFaZiPgajyz7hvKU7iOl
hCje35cFhbUECmWI71sq3oT0NUC/qsr8mizFhYtw5okYEFnJpPnFmf2tEy+bMQiIaxMOMgMh5Wci
Cbs+lm+a1V0juXNHFo6ueRbg86JtOrXdcoxyYS8niIN6bzlB4BdSHL9XItiIZCWQ3OAYtGVm5xxM
AQ5rJpRGMAw1+Rt2POECSICi0rYaRojj0qyfy5g/6esfupA9WvSshHVE4+TOG6G9T7fhR4dQ3q/8
idKXNbIUSuvrYuwUKnmDSl6jjJ+Hf2qt+h02VSM6SCWh85a9XL7jCQ81oGnC+Zi0oKDAm8X5b+5w
S+1fiK5VcikZbmqP9dbH87mO6qtmb+of5ma7alGC6si8AcDfFu+i6tt4eJlZnSpBOxq+GIXCk1Hv
r4h5HsyS1a/4R9Jzx96sik2XJMATTocT9/Mxisdjg362Qj9L0ZjAbIQ4yHVl+HWaIAPJvYF4SPMj
/hcrjQP23GsLTvxD5oiJtGtaXyMCo0cq1SCVkg85T5fbnLr8KszxHQLDPS8kO214KsuHDEk43/FC
nleD3dYCGkNhHUm6kYjmuYpdfe0fVq/dF07P8bMlb5UaKY/Ondid0UXchZEEFwPzSMJbwXhYoos5
0S1r3P0KKb9MmscyQda7gGiENqTLzrz+1kDBxsRzz9iG+2Cwxv3cM5AGIoJTY+LkuGj6UbrqXbht
Dftgn3uamSJmfAQIRNAC/FB5ccejKRJSUM1hEXvCgIdg+63UH9N8Y5sO88yBy8rEZDwkJkYzIibJ
895biPVrdoCJ/GDfsPUzzy0/8NT1XjOha5RZMbcoodQrSzRIEOopj4dTXjDCJbcFFx9bT2eSKB2J
gphHqKoXVHBwZSXm6UKcOn3LbyLus9hTEPKj/VcXQutOCrsshow8nzXWJZOJu4DQU/2ZppcYrFlH
IGgMja5iNJocSuOpUvdXZJZazyhezpRC7tRHjih+DOWvAv7piDsvPyOudMzS7ygT9G1+y1KKBcWJ
iB4BG4sB8ZYTbQRqZ8WN25psm4Zz8o6aUXxTRpCE8U4EORMtrOze+FMol7tElvckXe3n8bufvtU+
PcNoOWbZb6ZImTA4NXuMDdWpKwiu3v9bDJMaKUyB0wjSd1FQqRvITxR3MlB3kudNT2SrZJvVwtf6
ftd6YlCIc+wsyxW+q1k+5itqMxb0ZCumOkEVT5EOqFig5yaSPa5QxU1wexqAyp4bKL3Gc8+bRmD7
foCgrKXkvnGk60TyRCBrJHjpEyrA2ksZ5065ckiM48pWKVbj/Qy/BYTfDWLScO5Mwe29KQHjic9s
Lr7atQwjlEskRVVoApKDBX7ZqruTkvwxphGvHuERHLtLsEzykUSlOPc5IDRaWHKYoTPk/ODd5CN5
60M1JmUC+Eqq07NQKgw/erAg4r0jMkSx/hUWVbuIhNX4kebptd0Yk1JDGAtauKBsgfQQ8cfuc0vA
XsKokqlOQQIJVON4Cckh23CwIrjXOd2ZDo+62+nwKptDZuaOqG+2qPhFAgUHuevGfgTFnI2ARtDZ
EhAjqSGWTEht18lcr3jpJHdlJPKy6MV+Soplb98NP8pYds+s4J0VfqQaHgJds7ml2c9iOPw7x2RR
deN/q6/04QjJdPI8XAjUYboRzvD96lwPo4UE+w/BV7VTr2cXhSyliDfYYJqmN6FZxeDBtsAAN1gO
EtjB0teptlXStgroAlerKg78JHsN995AKlMat1c3OzFPozmF5F1tuG1e0kaZPJKhgogO7x31OG6u
t0dqILSCACQTf0CuG4dORIn6WVfSqUh4pBQa0rEnsCY+pet6zNDPlVuQqVM4Pn8paOcZbKLvsnYL
80dGaYVBTDYcblOrGI7tK6ZqPE50RqX+q04yV6Uz0lYYezA7s6YP2Dm5Ajlasl7CxZUAtLV8iAUz
pLY5tMgHNjaHJqaNAfCDkWFG4ysG/jD+rmtkr3ZFAmPtF2tB5c/fCDrInZEso3P8VuJx5GFWAEIY
PMcLa+9q0e6a8C9J/grVhtuSvx9wRcOCUZnwvVWuZdVB9AeIrvd7SpwZiVKgI+81WHW8O6wHh6bZ
kaCV/inUz2aKUfOTVBUHQ9tzmX+Ny7GLTI+P2lPPBSdpywOfgClDbkReA4FJdb9PBgJiIfnFf5UE
eH+0XeU+umhczpycQuRlp0SV7IHSqnZ7Pr+S4aFu+rkIF/JqotVPX3HDISOQIIOVB7BGekBOvJ9l
r4o8RgEHcSXnbIHHbO0tCQc2fljN3JllAwnLMeTvBtM9IK6yj9yeRLgG0iOQPRA8MhNK0pmH3gga
hSlbQfM8+Y2AvTj7EvsrEHdfuQ4qKiIZRwyvXaPxLBHpA21kX65O0xa7RSYVxolb/FDEOGZEfkUm
9won5kqbJsAIxotjx9mt0njFIYNE5mefPWK8dKgm/k+/rJpn5C8TZM8KL8ObSdsnboS5xhzxFEgw
nzvZkQd9XydDSOe6SUR2oP8fMbPiGKOS2g/G7n80ncdu41i7RV/IBJjDlGIQlYMtu2pCVJXbzDnz
6f/FC9xBAY1Gt8qWqHO+sPfae7hCTmKiduIu6Gbj1ErzMWaeMV9VSwX0kGDc7c6czAQMqh3weJyG
jCBjEEPSekPCI4c3eVYu+iR/5EGshbYg0vEAmHIzEkppnHbLhATFKrwc0hncryzrHczgvgZQCZO1
QeLQDwsSu1nU3XBknG+i3eiO8mrsRb6gioQbgtO1yLnZLlpQbHrKGLcJwnJKYGxKGPNhoVs3AEuq
8tExAjBkWploYbhYPZtPPe7PszieSI91rPcG9NZH1l9gAHOod+g/vVBP9hyf2AbBGYiaF34Y1Mnx
GDQxLB39LlmglUqBgE6MV7eUScvEPI28Bn5W6o9h017DeIRXIAj/6fMrp4rme6opGkP+yS3jfNcZ
rRNTWSvoltac+XWsUk7tVHwPDX/yjyi2h78EZnv8Hp5GNtV01FG1aKhauo3m/Mr/25c7rZIeTDxJ
xNPvyGXultPSprWGRjdCO119LNyc0g3fdGm67AlFGBxtcRThnmmgcMSfV3xiv4oqiD5yspnklqBN
zmWhIRCSvCRRoJp41V/rVzSEgTmQE3JTqNTu8Ue6WI8WtyhGLyu55Gbs1rinl7nwHa5evW0AXbPl
jvV9RjE135T3gmhYFQTj+lxUVCyg51C+m3XoyHBKRe6qDtG8hL51Zvj8tRwMFZMlWvPwLBjyrReG
O+Z9jfc0PgzU0jxo8z/Ik4u+k++ompo6DabuYRb/6UR1qhp/V/ts9Po9l+0vxjW3PF7vJPUhNfk0
CfJEo9oonduW7UtcbOoHZF13TW0f5j3UIF8Ie+uaw4IauKauchr0YuUMLtOu/UAcNcZBcXdeK8QX
dXUC89DK3I77Pu59Ier9ZWsZadMk1hqgl5SpvxpS9t7mwnuDKpGzyzfX/MW0a6RXH6q9qktujEAt
SSHexwAdyGlbRcZHox9/IIxTNjMtdkqKeZX4VJU5Tb56Q7qbZ/kih925IXOK+sfTHG2p8HGf8nDY
z9dXArQkhKIzHF5VLu11yg10LAWUrAVbOO1sydcWplzPtL9g2j/zTS5eIoJDy5cw+YJn2XcmWzdP
KpT7Mn20jRwIHYGBJCFVcDGz8p7yGjjiSb9Nr4gVzH8mgeAyPuc+ZJlfzqS1FO4WeZDCnVNjTE+w
QTkaLHKAR+tcuWTTMBRmMliJALcoNdG1EB7Uo4fhnjRxIOsMn1Bjj7XiL3shhcHcZ/u5Rl0w/go7
fF4eadb0FlWyPoRvVoBGHVQp1dTFMLWgL9ugYCE3VNBapr1TfOqU5QRuXYEmdXkgA0t3rFNO4lr/
yzphzbDN8Z/EaL6muET2Rm2NXgFTuwwIPYU/Y4DjoyvczRErx3eOIVib0I1z1YmWFikMWJwb/evf
bY6f0OqKGyZru3xmegERpTdxnR2MAz59v47+bQeGjE+R2HLidv9uxyQHRLCaM4qQ+FYaJnMDIOoK
JCPUrrbBShUSj9cY06aVozH5NVS5NwIHl2XJFehLt8WSJgDH739lyGutjopXOybg/Komc9Nuwwh5
JkhndEQjV4e5PZ75MYv1WyhoN12Qbm3a3ZZFv1ptfU3ojgnFaz4rjFPBxBVRfTZbuNvDeodn5o1c
3jqe5VWR3ZE0o6MU3DtybHpKy8pinYWHdLeEaLBOzkIiNHRQl2dyBOoZfpAey9P/7Mb+MELCQhaf
/Z0JxxlGyRsYfPCIgzUBGIqgTvWtvXqGcMZMxk0ImpzpKgHkE087zdM53eVlRvezhSQJXp/33ptp
pZQFRtTtNJbJKkIylZEKAAgj8c3vNTVZeGc2N/FBKcozdz3DjvEkg2asPCtEPynKj4pIEAbLZUia
Iiox4dYiJpWdsGwdBQM7wkLo1svRKK/zZD7Wr9mTVemaxm4jEOmbBQwr6/w2gFcIcT5mS2ErXbrr
CpIFG5TtOfl25Em4TCLOiabvga8fZ7wSHI37uvTrUX3SFj03QR2VrkoU3X6bqkoVelWi7gwc/CP+
t7r+jgktAHAjt8tXbohfaMsPY7l+Mjr6XDRX1s1Hk5Qfa2o9i6J7JJZsv8EAIxgzmbsdOxgesOyM
idenp4uko0ZKJ9EVDDhAje+qabf8KnYG/VXI+IMdWxBx/RgRjEBupklnJVEmN+MiUHYXjbLPTYQ2
FFjlUbpk8mc9vAw3w8nF7c3GWQHNZp0ZSNnYQa7WXOLhhppJj2RCRifAEWOEkgpe/NfCHgZiYC9N
yjkRCFmxSS9aR9DatTOKiyM3hlOXl0IZTmKIgsoF0TjaGp4q8KaLhEKpU58DZ1B0V/qDlQCoAT1l
xOUdeec9RVbyW15stejRz0Pf3DUjD5RBSlLHBuiDlvPQE4WxbMeV4cu7CPpf2d0HZQMBLs81dUwh
YQtAljCHt5Yjo8GpNIGW4ZN/DE2EyR99AU1FziW51jm2D0KlOKhLUA405uH4WzBw0YsviYIQHZuL
jUZfYc5Qlg7ci0jeBbS6DI1cEDJ2HmMvKUI/1tc92VcBJlywbugzyQKpfszfctahYwV0ZThVjdlw
Kq7WZFwBMC71ZyKZn2FdfEEU+BJ3gIGEP8uUBrBk8hyjfwJ9Hj2yhQxYBtqEmg8euQItZyWITBGG
2+AWLwNbUz2Q59URF66HZJilRyMuTkbJ3LYV2PY3DvIu+dj7etSemjA5G5V87hKAzpZ8iZZvjeNQ
LujDvD77bPEBj6wFSkE/MbqsJPK9bfNfWf1MWK7VCDC8qZ7naDqDKpzMM6tegBkoIqzplJTGMezi
YzInh5hNxMCAolHd+T4zi0r29Nl21Cw76B/B0ooHolTBqQpSdI8i8TF8GaoHFzV+xdIvi38gV/hN
yCMRreOmnISeCZk+JlBivcyMteI1ufCxzSvSIMDy6i/yiD5T3OF/FQPHDLc5NKmPadLf9bx/VwUb
MINNqOcB5NmOacWGCXmysHoX2kDJ25sUSe+9OL1XxtEY0SpnCoRVgGGC6Pa/YVQJ/IsW96ie/cqn
a57+tPj8QpIwkSSY9TVrknslK4/CKt4BIJr2gDjb7J5vDNTlSm1ziKbkX1URqRLG4vVy43UKNSqJ
ScNwni5r3OIyCGoSAFi9noZOOalKdTbsRBFJ04uQKTJ857NQSE/qs+zIA6Xf0fZxuWdo3i/iCV+K
WjAoIePhBVVWQbjEr1kRXz44hdpcCMfs3RgL3ib1JD58fLWalwo6C1qBdlvY6/yRcFUQxLt/mxjE
j7G09jt93YZnntQ7bJE6IiXkBloXLnpEMubzrchYdsVpPexQxJzFNLlKGvbVZrGFjCVc1zk8NyWa
BiZ1Y4Km3mIUrqH/WjyRNTImWQ9qLV+8Rzx8ZapJTuC+xpOLfNPHx2luC9LivxamrnhnQdhh99c4
T1RQuIQ/uXqtuDIuC407m1PeDN8b/dqvKB0rgl+1s5hx4JEr3x8NagJVfEitp7JL7YwEFzpgrjV/
MOIVg2juA5YOJ5lNeaxNkNeggGEdyKYdOTFcRKjuSErgrpa4q8GBgFB6iVc03VTPb0UqaeIcp8Nu
GbD/GLsEx8MSc0AkcMl4+Ux4AaBV8Z77AL7qH4NoQX7MQBhM2+QhbphoLqpGBybtkWIM+P/RW9Kk
ra+3xuhJxElDhkEUUrie6neUVuDB0YkVX/lcfq7LMU2FPREda7YDSnQKhZNJV5ipWL5NTt+UJFsz
SNX0MMjMRvru3HHF5nN4Wt3ZHToWNOauqBvnjQB3VWwqdEToSQWFEsMN72UpBKYSEflwkYrRazQr
YOh5GZg2jhWr35/0PZGM9y6PPgryyF5GyLYMnp3eTZf4dq70zqU0P4UL+DjwOZEfp8atws5CsI0t
sUvEML+shI8yuB++Og6TpkZSwWGCXu6A8wovL+1M7OIJcNGrnHtrQuyGogvEnAqC04Kmb1yZWXq1
xCN7x5vYtMz7vnFKgmfHbdJNgUrmp8kSTcOvr+KvrVjWR99CJm0Camx46c7UsXsMgicOcUD/Haln
ym8naiX0+vFBSTJaf6du0MyjO2VKGWpeq3NAArkzjaDsuZvpks4kwt1EuhwDir7dK/0jIb+xu+Da
MDHm5XgCRdYFIWppKMiA3JTlnUsYg5qiL0zGxyMwHKTTpKgHXb/yw/KDmosTfetXAWyC5k8dw/y2
hV218pIhYBzKXuszVIfbaJLA3bh1Lrmkz7TzciRZvnMk67MFoV1HddAlZtBVw2HMWEy7GHCnS76g
MGHYth9/0lfIb8OyAEYU7K5DU0Cd+7E24PAbziaplcytWQHwv44Be19ovdi/d43wPbIHKk/9LKCU
Aj7rzISdqizm/oWythl3kcm4gnUuk9EjO9wboC0Qzbp5WX0au17BvdP6Aqi17KLDppAz8cRjv2MX
5Bjad52hjsQ3i2NNDeUDsTeHseWT21m/UPMJhB0tuC20a/4K+xRoSumzHd2p/3IREdH8KWjHX8u/
pBWupyRoATgvAJSEejdAgAE9Ymu96eh2FpScmb2bWMMJj9x2V5GUbThvZT1HY2H21k7Pqx0hc2J/
1pMCDxn74uS/XCGQUUNdWYWBBWBm8l93DL928ncOu6vYTed2KGHTXrfeIrI+NQk3rRD5yRogcPZ1
vKPx4mnXaceSqRJB7+W0sUjpwoMID6X70U2gwkRFb4/yQj1qFPpeHoBZanWwZnAqZ990NYx5XV0e
yrQNmgb5E972qGAwBnYOeFk5HIYvdm/qhPFKd1TY6io6NpbhCQh+LQdiBjFvLkBtAQmLHZ/onzk5
ZjV5Wq7+HOLB0SkRI10/tsT0Zhi9a94t4Rz/Qb2tjZAQJWqa6ou/E+whFk1iACl1Q8XGobYh7vry
ppHoABIrbJrzjdcChxUFnwlN3JtSiuswlTnfu7m3SekaVu2g/xnxDhMrcdTiV4tgu61Fz6gLL/q7
IUCas7X2L6NeXgnECFF13hZunnbJB2s3pXZmacxP1dO/TbG/7go/jjJs8CgkyXSCjNFSBFcHBqee
+CAlNOKG8Z2VTPMC1f8zwfmxfAoc7lI+JNUiomdnhVziKlpLqNDoa+XPJHmhCWdhnf4tklvYkhQo
5Leo+ijoL8f6OZPGG257HGMv7IwH+xOSghYk1/8BCzhg/ehYOpEiKm62TmwIK/0yzPyASdJ+gwlJ
u16ChDb8kg0mqeVDGEO7r01XRMCe+WsmnlfyrVbamH7wtA59uy8K/LZcS/KVvsDScY1+1+xbWrjV
ojTjZmAM/FIKwL/zBZX0QAWgmu5nh7V+w3PXCqiAHOZmweoI9SDJIwaGT5h15OsIlsTwH5U9vni5
Sh3jzHfCllbyKzlZlZxAVvC7BWgFKl/fmAnUKdyxeml67igWpnX+q3KCrEvZlarEyEIr+L/+KhZ8
nWVeysBUkyrkwURrz//i8Uc0IyRb8ylhdRqxOqVcStlGqnTUAupPC7hYnJE5yaCP1Z36u9Uh3jIC
3phdmMZWlmAD8ajE5FAXqpRK5LpOrKCYMZy6+rcRKU7RdHtT1PxVN5207bGf+6ZueR1lRtrz7SNb
tdH7c07lYPwx5vhc1PfPFMRPHTJol/4roNim3exKZuHibkNFrR5qxj1dHDHJy2xcPqzuH3ibHAXY
9RZw0u+I3GWMIO7MlR9bGI9J3Z4KAPmCPUCc3FScYjt4LRBIHMP+EEu+uZU8aWcvvCTjvFX6Rt1P
ep9CHSJi3312DQuvHBsQO2Lam4Sxuf4bOmsJqisaXvL8dzJIYvMikP/N4sSMVSZSD2ZbqyhHo8zJ
LMIHEK/P7iajZWmguKpB4yhfi6NZxTspYQ2j+gvzEryFycoCHucJKKf2X5PkF21SrtmCzVEJKlLC
F9dIoIpMT4OmPIIFVObhMZ9UdyGyQScWKWUdafrTzgKTx/ipIAiUGQizQxGoMGP+lovISLVAlO7q
PY0lKMTDpfsRB2pN9XuKznp5oMYcw2/ytFiEZnZ1xETPMIIcJRV193gUlTMjlQhytwD1rtmeBkap
NNc6kvA4eRH9vVsM6MXlBcbcZAi8eb8EUyWYz09rkFcL6hbLCWvTGQ6CvEthMAiKO6jsYzGdMeFX
dXalxo7YaFQSZ0vZTlNmj/xuogYwkkjQFn2SB6XrsADK4ZUOup4fq47JUn+o9JjtWXUWKNCQ0Lhy
zLtc2SR0HwQ+VGuiS8JWRmLfKQ6a7tEiumglR2l68MjJoTBJY40AWKEInKoLiztCbeqbxQgQFw/E
lUSkRDZ2rUpNA6YVoXKiFdSotUMsfMpgV5XeZ8LnSFDjxB+Y+6vaV4nIlIOlzEd7/lobpwSsmVBj
b4pnObovFDQFkCDurDE9F8N4bOT3SrgVHGtLa5PM3vO7yZTCIq+vErmC6agkWXcdOrc8TLV+kHVs
qDh4o+rLFAxADinTypD8MZKSE/xllnxsZ2sTbNpdrh8XQz7qunzEf8eJFs1owhiKNRElZIpBgjo1
bLxYjc5xqR7TcD7IZL8jsOFSOHaHifJ1N4FwYGmXxh/x7zb6YfPjynhIU/M0deG9SpZ7baZ3U+hv
AqkDkdOtmT1Uqy9hEJpYEC9f6BVTEpkq0dhroojttttHDBvm8IGUencCBjWGZOreiY5iJ2MNH/Kv
ccocGuFeVvcjRMMI0qjJ8jVhky/2g5M0HIqo1mdu5KIv3ZzNkBYXwQzHrTGutTHdOQcf5oDaE7Pu
KwQHrtxzOiDoIXigmTN0/zIQIshFWBfVyz5jthYxtFg40MFPQBvh278ARVRIbLRWTDicRiSAsAe+
heuxZ4E/1KNP8ISXGrmvkFeGAN1+q5a4pSVMkfEP31qyIZb3EztnYQHObNwQAJFgc6xl+dCVpxEB
x2SVbqbhV4pFR1jv+gnTX23Yy/xlMi0JCXZqls5ZU2lXoGe2XIFyiBq2BX4FoyTvQJISnRSrj45h
ODUQ5wICbYP2s16QTck1x81Q+VMu+UYY7QGr7rufdvGiftiR8ukmfNHScfO+vzbwnt42dzOLns0z
Spuj0Zd2byuRunszBLWM494kYT1xCll2dYm3IDyRYnWqVaTC+aV9epUFzX2X2JGIzgPzGYWHP5VE
v660sgvMfpx3c4TOCE25b1VA7zA4iCjqOp46K4YPT4wq+hemHSutrIl8FcC+EWRqTwYRSy0TaVB2
zsmiIVxa3wIIBsmjHE+5PQRJdvuc3I/T4seTfpiZms1QnlK3/l1FxUcmra/YVSE5LL1+T9PCtVij
VOq+hWArKupuZmSVzeDZmYoza6n15ZAovTuMnz3vpFntu38VdR+6ozn/SZJLaTlpxECeVF5ldFdQ
oRGRIjX9N/QajfkDkJ23XGHwl049PgMoZNJgXrI4ueZmel1SgFwdcUWjfiHTKazvOPrcJNKd5CPE
3COeMQOmT4mCPQQxET+Taj212XAS3JjvtCkbSMq9KhkPi5EcJLQCxZAHZe3mHNES7eLAAjzrXd4D
PNrbGJPxdcRglQCrE+Mkxh48FTp5SCZPxVzMe/NeEMumn+RWP597Z2ENKklOovcP1S/5cBSUkKyZ
bBIEIxFdGKPr6j1V9KMxmKfRS16ZyjIW/qVBDBggNrZpvV+Z7MOLu6wRposhy5GjAucZ/lubZHSM
Yx2FbaOsl6lYz8AWGcfeu59+VpzoDwDr7DkgB0zKd5mQBzUivgrXyfb1Il69EZgdztpeQ247rZRk
v5vJ+pDXS7JRDiVkh+19gx0aXbWLNh4Bxb10NpXmXPTaKQSzWnfM/hrGtNp+jJh8JV+lQTRRlqON
gBlUgrXtwKFTAwmCKwvvb5FKhEAlCqVTjuQ6/p0/8fMGs9oFvYBOB/eUjHxXeYoqaKSCMEDGr6Y/
j24mf6CksFcZN6EFnZT0NV2bPJPpYcgyMEVLE7ffJagUCd/nmyxpsbCYxYDw4A9l7XUR80uXJ2fN
ExBpxsfmca4r+HqS6cTYY2scrlLiDw/l1Esd0ecYP+FnCSVsrb7d1/KuK3tf7ObAzNND6bVYt4E7
eHArPFUEsQ4mRdIKaI2MJEXoMQ2lfE98OlMX1rnkrYKHHXL4IYi7QWpHLFi3DyQeSSaID+m4BKLC
JMxRjF+pWNGC4OsiL6ktRve/iv2OtoXCDzRTYFrwHQbap6eL6saHOVYpM4JKP76v+wKXejaTlUnt
yxW2JvohOqQMDlA/wfSzCsPvdYu2z/QrUjZN38oMMNgUMCAM+UKRwXhd4Mj0m/k3PnsFe8jIZpe3
1I4G9gQq3MxpWdWnVJMRFVp03dmZkYIuoQUR1cs8qDhCDjI2wELzu79WIKvruzTt4nLGAnWS+Fzr
Rr9Y30u5Mrwu/UT6I8D7xH2G9so2EOeIRMdpC6nns5eLGVZ/PFwdjAMqEEKT0wFTsIouQR1PVQ+N
dPLqCD/g/y+/sq8IvjZURJA6Xuy/BiQXcdX4a3yTxy6IIZgu95yxxdiqbtcienCMuPIoddIChHVD
6QoZM68vmrL4FOxHQkTufZzfDfoRJABpXQdZlAeGhTeCGCUg0YWEjkHiWY/vuLB3GO1kVbjq3qVb
yWGVdZ8dlLx09GN0o8FBN/DX8BXRUCLz9M6YrFZ04Qn7RCnbJyh+GDsDS+l6ojQaN4TxNTJtjTvy
4KBJdLfBlHZT1R5k82Owkns3oQ4n3XojDsmv3MIwRsApuMA3vuSLOPKsUnLnh0wzjzlyGPEUT+Ex
zIpjZDLXpS7Nf+kTMn9r37KXZYvsKTOP6WD46DWQTOadn6G/WFaX1mNTPKogXE2QHUmwiP2+jRRf
UUjkiGSv9bTwNxPoRuqus6WfqdLVnKoAYWOnOKqx7ogClphzN6Xq0n/WMGyoqjRsluy6mKR96s/c
nO5oawmRRbNt+ukgMC0Chi3yQJhxab+FayxFTUchI2XXRFmYtbq5CHN2NF2rnS+9ol6SOoRoHl+D
oOb8T/X1AO9x1B6LhrFHbyhmCC2NWns25yeKE6h30H1CtB9zFTltJLwzbRHGoHuHWxZMwZ+5I3n5
Ma71TV7LS1fbxb9pxfszZLu3TFhndA9k/Ims9cr2ziGv50ywqpcq/lKeK2UaTUn2g6RZ/1q+MBfc
jLurZwJYKt1+02vZjJKpnB2AlFnGahs9APsHpzfwbJ6/yh6CNbRVUIOc9uRMd2drSXEo229i0wxp
PIxQqDDdZ9UAJsxpG7BSxMwSSt9j5lm8N0nM9XkMiwWEJLpEq0bHPYF6QsSkzBgqVDjoiYj6JLYr
UmpxFMbumufPUmClXDeuQlqonDTODA6ypntWDOGoW7bLjCTQoz9hLzgRWV9SetCJ1HjTcnmYzZws
gj7xsv+asdtrmMIrVmOhqvnDwmkrYo0p9znMfnZcwu+QnlFRVi8NmIPvNZ14gX4lS93uqdbDEAox
oLPcWwldLQIAV6vqvbVGlEblUmMAwuYgOIpo+TkcbaJhfPTuMKMBCa6MhXcNCKHcp1lf/VbI98rM
MMDDwWA8yDmUWf1yu2lDexBaeLzvasPELAmGP5RT7I4qWJJKs29SUgAgAcZkxAKk1WnGB3+LSrV+
UeoV2GNLWTsiBz3UZgtp68MoPy1mgvEef14FGbCOaMBwzrhvRZGPljjxg2PdIK8q5IrOYilQ5fW8
RPMJdP2R8OmQsax6NTAeC04R1he5Ki7w78+6+T7TNFqxcVn9hsawZaJXLJc3gQ2bAmpSdghIY9DE
ph88DvENUOSw6EVqwOjae8s6pJe9MbAanBVwqb8hCsM2a30cIntZj29JkVz0ndqTBt5wt/zTQbDL
BOiVp23BT+Y88iVQI8QnK8uFeUPDEGSbeij+UddWe7RgpxHoAGOOqptDP/rHpt0rKdcsDP9oTtuc
vMEgx5kEJRxLX+/341PYd/QjcnEkakJ6NhN5d1+18q8DPGNeuUX529yITjfmmKGrrHfCXkGWJVc8
EtWLlyzMJ1qYevwoyvYwrAqQRFbvWKQZqIbsS43yNa0G20xwowcNXZc0X2eTnuBDYNkj4VlqkASt
6V676x1SGtKvcx02AIu7sD6DCuq1/jETE8ooXEfXMbFpJEKI2Uk0HxnanCwhgrrDsWaHxohjQN1p
vzN5g1NF7puUZ7Mup2XsCuNBWT9NsMjmwuPFqDcTXMmInkpfPwVSkMQX2v1XLlkfyQRYzpgI1JDs
leV7u7Y4nq5113p6ZnkIJn1lQLLlrXh2QR2Ru3gX1P7holGm7MyL8lkVo30CAwkiV+FgqstvU/rv
rUimoU6NPnYHGkV0bNKzSh8peb1vgproIvo85hhlILiq2j00fSuuV7z832qpo9N0VATjTf9LuRTl
n1WO71rSXvV3tTZgLn5o9cybbpNwCiRTQE3ZO9VY7ITWOmbmfGSlzXJI3+tweSnkfKFDMqxAayBS
wSLhj6zHPewr/l9GlGOx92Q2E1P+iZbSayQBWJx8kDEj5kg0pj9KTuS3LdhcCHg7Yvj+E5F89xYK
SKmxO19QBqmLrZuEXBnjR2+NH1EJChFPWfk+WtJJL54SS33MKcdKGY9KzuybmIbOeopG/6j5XFo+
lywccQzhCEDlILac6fGTfZpC9NrgqOfBkJDTSEc4i/HKyISgxPNRhCjbElQPi3c/a1kwuEhOZ7hq
E0z8WX9s/UzC3LbWAhVJQntfkvxOBs+NMfGtQTdME6guuIIfUW5/RyQMz4uIh8RQ6KHV/f2HRuVI
hPoROcpR762jwLy63MS5RXU08BHrGKTL8jHow8OENqmagi1mRDV5a4pYKd6PqYJrAlWUbGLS31UF
UvyBJj9irq9Fe4tY1NKy2w5XOEMbUqIg7K5PkvYIqaBUQ8n1aWnYv0cAv2N66BoBgouTWrbKWC93
mApWFo29kBKzwCIc6xENqN8VHPB9E0QkDi30qvOB6YzITY7az+5GuAJYB9UlhuThEa+CA9q64nDz
l3ul0T4zbCMinB3FcFB5dyBdJH8F8Lx0knOFloHpqGkd9dztycJIYY1ufqPsCJX/hOpbeWqEG0jX
hM+mQyYogX/VWMvqihiUcP+I/tkZq7SfhXLfZ6rfpY2fK4ona6xIEfIvhlu6MrOlmiTCCKCN1jYs
aGc3Hg13iGIkUJ4IZQoB4Qj5s4J5f9XhgzEPT/YKflwOfZPW3xbYj/QTfkVl9RkdhgKWD7RfW3Ym
Nt3hH5SN44gtElU7a1uIvqFGN3DsxZHxfBWMB+uj+cfIW+toMtHPY6Jtzp/d9NTJexy8kzhXjoJE
ewC+h/8Es43Hqk5nJtW0z/rHlOQ94LlQmKlxm0As5UCL4eqV6Cex2oGnTCaGIkB5RojFfQslFW86
U6IJ31sF9B0sEFtks0yALsHLeTQdNu7Rn9t8nxN1EHUG162fiT+NdWho71u2X0COqzAM5GIKSHpv
EQWkhzUkOSzdy5TXFuCj5V0nsK/iU5dsISdXr20cVhRuYam7uFh3KlSquN+vVY15jEJgokgkOhZp
P9VxXKCB53FuQcOjJ9FWwS4hjo7opyjH1mQ9WACzSoq0lRlAvlx7+PaFMrP0WS7hbO7175yIDDnu
XC63jPhBZgnEaKlk0LGqGc4+XV42HZPmd0zjqTNOk1DyKaTrGlCWZ+PZzbMd8ttahCcnuwg+rsT8
0jjLz4wiUIR613UX44xx0LiP7Tachdy/UNQWJ/OZxeVFxGUsIdc19m9hMw/FHFsAo7rEF3ddpN3G
qLBN6Gykg5Jkrh9VhpQCGxzxulpHiwtfZtHSyiPuo0exBeb8blhBl683U0yATRQTaYXQGiJIdyv1
nBg9jcikDwmv6Oxv1X8qYHJxar0ie3bd6SVlgi14r2X4FnlbwcSuAiqPzThBVCalA9M/id47xf8+
eYyOkoh346o91QkjF7DVrrrKKytwGkSdTZGGhlPNr5GRXvMivGD+kk3xZLUZ20Lx3A0/HNG5K3LB
5xpGDoKj2ClvXAqD+/ujy0YeYmMgo5sV0O+Ypymefs8ZO8ptLY9wp3Q2rc9G5YF/EU6gtZodVeXv
av4SaSyNXDjUMxQXJ6fQiEhs3JLfJzb7K2Hj1NImCXQ94IkYmzUxDE1df4Qrd0yjHRVNPQvRQI2z
eAYuj4lNCXKWq2h0qJA1yBbbZmxfMcAxc7qcc6SrNwV4M5Ll3tRvZUo1HSC+QHd8oJtVMc+SzadS
/OJU2nBnZ7nML2lhXVDjuTmLGkE+oV5ImRt5rYUmMr/I5fcczq6ZO69mwdqF+Iy2laFvxfAyklW7
YMyqMqZdkfOQgiHZknUwMMFx4tIY2jWlV7yhsYmmEY8tPW/UJwdywKW8OQ39fOQnWtk/hAsFb8mA
gTHl2Lq9Rukn7amTmPeKxnATfndiizuiQzDm8U14H8f+g/qiXoHMM7jmXrrAHLmINYrK+kZk8cWq
LwKytU7fj+SLExmyg0kyhdIuwd0wx++PQmB7twbq+2ykwSCuADePN9xm06nDIWikZKbil9ShywI1
MSyKOWfIB1aScPmoKjkJrT8R37xE+Vd0yjFf4zNQr92bVFK8TBGBeBIjjMJWibjXf+Qp2aMR29Oo
4FCuqb7ButWWb4mz3ya5TwnkjdxiRRO6VkECL28Dx6NBF0d8CqFsYn+N6/Bm5v2jaNZnLyE7gs+o
hL/EBRkB5PsJ8n1M3dOdxKQGXJGc1F49zn16FErBe+ibMbhpzyq+L6m0jvIUHvBcHFaT8FkkF6bg
zzTthDNBygzd1tmSxjdUYaAxeNfI+eYK7L9Gz2kWPfgayF/9H2HntSM5miXpV2n0dRJLLQY7e0E6
naRrFSLzhohKQa01n34/FnaB7V5gBqhodFdlRUe408nz2zH7DACxdv1cauuavEvSupO9OLDa+CRT
4Dt+qnd2Y9p1OdTlVbPPtVDcSm6qDYOaBNiH78ZfGeOmnS+Zo9mfLNCQbb2NEj7iI+TRypMlndO9
0YGSQf9HZU8A3AIMe0difD/yXLtaApluo7qHU/6QK/lRZ/mTLT/gsplsY3jSlPeeJkfNX03ZTx4/
crKoYlF49BGzjXgNevssbyFWWvmhy5QAiKYfOxtbT+M/hTb2q55yiQ7oLCyWzhbPxax46yA5FYY4
QQl9bQv/5tGhNafDyrOnJSnVnHP8XiONGy0MqtXuCm8zmDE/3hNYDGue3gwtuUdd/Egaxndlp6ik
5zFwhB1kgUKlHEaDSaT5El/qyHiwUwBLIgVpHatFepeKEKNdUXM+f8zddOXZSENhc95ra3jcz4GO
uYz9n2Ye1hkBWjOIz2qkHsHB1/JtaaY7Rdaa8Yh76Zm4VbFe8IVcOrSILIqYMcxLm17xtXzWmvVR
Yd3q5a8SFaHcNxxmCs6bNHXgjq4wVrPlYJG6lshKlAoUQVznQY0Vf7DbCb2MFh/GI/YFA2paSVrP
Qu8cqbbhJmvBGXlLpR1tTPlm3ThWxMw8Nll4kYz+FOOFF7vYzj8nUpEfLFDYEzgjz7w0csv6Ubej
r+hQnplsQ/Ou8VLni+LHP8B/6tO506ZzCUBnOg4iSy4JBxgVwZq0eU2mg9mVh6JTA4HgCiWK/Tru
ayMmyxUsPJPrHBIyKfrpEA7N30x06YlGH4h3xQaxFPDDAsH0mDqpVTlF1XvFka6mEsViNCO8tSAz
ZCS3SJ8X0eSkQXheDlpH6VJYHa0nI4zOtIGoAmYarj+1L1ejm8+xzh0l1u4glYwuvVhC+9LK9s26
Ck+d0tmWaSNppv0ypN8nunXi+l3aW0TFu2p5wwz9MmNOEeorZmOQgVuRENtS5R3kiESVBMfe1fiy
oLxw+KRhWNsqaIp9v/T7DM+9yYNZ/6BP1ulAg24gbhAoRIvb8SzM4WVB/f4oFaJuUhXwKQw2egX7
GYDItWk8cxgGCmYxgah2IWpPTYVfo+4yeKelOjyNrHgmKvnz8Tau6jUE20eqehomH6XJTkmwjqPo
yQ+LK0yZbxE5BnNKr0fj1czYQsivdVm+f7coLAp/y8s5s9l1SjAG9RzaHloAcijZKWJ2NsCidThX
PRZA66ay7Vc6DhU7ClewA2glXhdrcnKrPsh7U/jiP65pRa3dgql9VeLLsKSXvqcLAw9wLlH3F01n
K4K1O60B2CWUByC081dC2xarw31dwWtGzSyBHtfElJHBPBArOpbrRpL3irHX2NInZLbkUNpVeFJ0
GJp0mhCcSxED/u/2kvsuh/OpKPyCZrBCdcOi8yRzcrXUt8LMX5Pej7/SkkRFUZ1AiUMhPVEjsWUC
f26agEyOVBR3+fuGCGNKbSqykcKZGEhTGnfNZCmEOud+EADf152yZ9fa40yLl9Qz7ilo3hWfyS5h
A9LOgp2JABUV6p8V2R8V2GDlHz2lbT2vg2Xqg6RwcCKg+/Zp/EppLa7W9lTBRpWSmg97c8Ti57nD
pyFIhx4Fo4Cuz49OrUY/XJJZu1ykw4pLxvDnWWczYryhVRbA6bZCqE7AdoErFcMheCcHMCa16BMW
7VwYz2a7kz+teLnSltT97U13bAhu9lhHe86VJyLbcyIfQQcdm0CqLE6ZzvcUP2b99ZN8AlFTkvvl
FQitY8cF6Rg+ttX7LIqBmGKRkvSD3dD++UVVDhYFndrD1QO0P6Ed4k5umVWjBbV3hom4WYaEGZNz
gc2JrxjoTYSqRdPQrD+1VHm1ZYSd358szJua7Dc6Wnup+gPFtDLDWzv7hTj4k84JCtYpx5K+srxC
lb1i5ia5k2lwlHFQO6sTJaJvghvTyo4zCudGmkSsxT6RQduUoFiYbqaZEC6Y73TS0pBwWHo0Tdie
MtUHeteCLqoOkh7RezHtBI4kQEwDdZ+Nyh1Uys0Q6EBu6X43K4/1nAqG1wpdYqZOqshnq7wlysOA
na6ufk+ii5OFhI/OTqnbbKitVfW3aqzdiXUrmGC30VcPAs7WtDjjHIGpIsvrtRkYANkAMNURvbDT
8lcqHcziKjZUSMWOMbF4ga6X21nX2N8UK+msRMOI9jtqfigGTRsBK00Xe6VbiK/yk3DziVoYnCJn
zftW9NyWB+jMLp8+TZwwca2MW7AX80OjdwdlIPO+iIeIk5mwigcJ14k4NwR3boivrkVEOFWwMynU
sjCASM9+QqRCLp1pqxTdSGCMRE/YxR/bOS0Rjwk+dEpu7VD+qXUQ938YzJuGuOxGfjcMTnzGv1FR
ZXUsfzGHtsNOthwzIzSsHiX9r7pCao/wsaQtB/19QZydynHZa+XMM7nKA4tP0tx0qFfdkY0f6ZPG
3H+bokYV11qaXb4b6CIdgTN5cMLqUizNLTfRbiP5sOQLlkQMCradhtJx/E2CMMbdXxPpU2i8G86s
xk7tUXDQqQQD5ww3NiN9apfe77dIrldjonIRHeiLu9/gvZrf8bvvO6LqGUVDc4Oj4yUP7IZvk5kc
DWk+9ANuNH4vWiF20mmqmhMGnpmxu/BNYUOt76LywJ430NluovbNPVUlqpuDt1OGbr83VbgKGWaz
2NN67mZFtW/e30sUHM7tQpte1LscwbcVMo78g69mGJWGZ952bxR7YvtGIkX1AwAEv2MOmq1tKM3u
+Dzvc29SB1FpuS+R5LM4putOQakhcE6WQcD1V9QAI76aF5I1Rp2+qRAuEBe9ZCgu8WFZDB6BpDL0
9pJgqIkLLqudRLOtJBJ3R1Ls/1CkjnFI5pb8dynXzbzK4OmkikUWcLpoeSopsWhsz7GxHLNoODK9
HTGtx4P9DQqYUkcj046mAuP5+4UfXfQaqDD8KvaScsDfxxldzLNBlfCM55xICJ2UOCrqzVFBfWjq
NNjf4o/lJpMaZVMJu5/0yG5UlHP7sZ2CWIYQ6iHvj9hgAp4tW3AW546+6sqU32KZ/WTBpzURHuuJ
Hs4Cj2Oh3bDqJKxtIrJVEg8ntbQtsHApDiVHHEJ/iUFhczfZiwKGIEXY4fsZwK1lPxtc2JxojPQI
n/Ka19mdLQDA3xrqaSGpAf0IThhF5C7AlcnUjwGCrzkuTP43QyonbTY2/wxuRQPXIRNe1AA8Nn4s
xV8WDfcYlcQCwYfnG9RXJ6ldjSziaHRep1yT+syFbpQpSQedw4vqANOyv1EZJclDiLyzGjYBKmyU
7PyrQxruWmXyaNfwBtrV1F2Obwi+ySQe5msMoER8MBEgaR9w9rkxZArp9m2RB1VVZy5gBhgFSgi/
UU+UCKmnVz2lDinuUnf48cIsyKvRrkLRSQHi1hEo28mFOd9i4Fe+VsBcUI08ZczZPe6+Ka22moqu
WO7EIlVoM/Lrrmyatqo1bhR/rshg2zsCFsOOQmoKtndl+uuT5S6jOCeiJL6qk3EZMRQlVnyppw5U
EyiqNTwtesFnstWF62wMl1rUTgL7AV2iLE4STnNNhdVa3MwW1Q4IceRPNCRMeNpATOaR5m/vwqDj
8d8YdXTyzZ3g6LAS0morRtM+ysofe/QkN5ycKq4PgTWWB34mTOxEYucFVnoVCBbFeulLTkY/3N6C
kfdywCBI2qZLoaz91mmtlFn4wSnb4UTfz7O654fH18dGFYp03Hr89Gzc2DitewswBlyLGeeniLfP
GUou59V4TxvtPUpGTiKhUy5AZyTVTTX430L/tIz0IbKnrJjd1IkTPm8WksbJOMHvNQe2dy2YJAXi
MCNKQ40sLS23EQFbA+tvMS2muXSINS0YG4BsmjNE6HQ65oWh3dLEGDtYwkDTIImbdzg7qTri2tRg
ryThMV4+ieduOBx4H6hNbqagdnKRySL6ikI+w/iu63/CtPOtGF9ejYbbs9TQFJQDsCdQ93VKLQhm
KuWhSpVDX+VHGkuOFEzaAxLujHyEv9AE3lwXz2oZLkpJu4YJhFc65f+nWLaRqT+HKz0RXNDDv+KR
Iw3bS2m4anV9FsTwUg3LrYAOQsoYSOlWWsaqXqPtUyNrwynXqSi7loTqLVaFN0Oo3jthfK/0h968
GALvs/KqUKxmHcejarwvcH8UJw9JoxgAHslobY/PHjFvq2PYsVPjTaHGr3LkndqNJ9FKj/EW41PY
jmfUO8547Afi1J3yyFDqwi1/2aLFaLTPYlzt0CxEHtA1N79RMtwa3oNoAUbBzSR9l4UVZSYySTA3
huZGy04H7vYe0oqBcOtvGouJaRJJ6gIjQTjk9NhCGXS4aZiWR8LZnguYcarufLMkYCWZpYOT6AUM
MFKw1jxbWdhKeCymi1AS+nFkN5Oko5E2ZzRHJTnNU3FOs+bYc3YL86vxF3AC6ibc4o6rnax2yEFh
mx6b/XYq3GW69Zii5LnSJqxx0BkXHPU6/eookwI7NCV+1JTF9prhxWCVdRX7OYb/NX20k3Cfd8Ul
FQFigUha7GlprubhrGTjqenTU6UDUWyuadoSL2woXJ5cnAS2aAqHWdQoigfxkmBv2wMuahBmE4V1
+Uvr6ObN/7b7euR+/d4EbAnBusToueqXeDGCboZh50aa9cCrmlXJdz1F624vNQFGaIPnPoXfNp7n
ZTrUH2mcBcxpdHX5HRZI/OtcwvSxmcypxrpxL/xhuEMl2c0kxEi4+yQmAsnr9j8zwUtlf4CckhAG
WTG15YWndhrjdE/8wIITNBxS3Mezo8xRkDQvno6WUx7zUg2WX3jfPVYt1IMr1l3ngDbYEJPTk97X
CEbUCXEnVmkOIgZrDm/aIlGpWOw7zDjyr2Ju9xOFjUrktvWr32LEnNczFK0jVk6Bc1vZuQRDzkt5
RLjdSSRIsG+QCnEBYOTNXUJ5j6D1Waz696luAYqOAjV0x0nzz0B9XPFA08UgpgfgZdGXUstoMb5+
R/sCdLR5I8RjPeDXU3tXwIDNIBTolF5xnOOBYOy6P4tBnhVmBT/2AgUvdJeup035XMutCySdNOUE
cW7+YfGJmGP0o4XGqnQ/rdwN+S56+jE1P5sIwxdn5sERc8tpFBUZB2Fovut9/KCLnhW43Ymcycr0
lM64byme79wCc0ZcfW8m0AuLXbyr9TuspF2f74n2Hz8z/jBA41NEQ2OMZQnZmOfHbia+OR0X5iiB
M0eq/NYiQsuk0KOhIUUx+iSSfBa8vrhe41s+zPy52o0Y85+GcVWEktJ6V9LfDNkBAsm+Z/QU62A2
CXkqy22GN4l2aHK/O52ZaBUqZ5V+r9xAulFzEaTxjHMf23VI5NMhTUUgHqzP6vuqzruRsFXGWZhc
65NXLeZFLygcZlqFCVh4Bh7wkNtPyFUTEpNco8eEI35RSRWVx9j6mjSKp7CoarRXx49lpJpDo5XW
HF2DU3ZV9nRSBsaVgkG/hvWRx18rW+kWE3o81e6csHtFAV3Z+fPS1VHIg4X4HYmyPDJ4v9deuHZp
f4uhTSO3CcY52yQ8opTiHWesSWskt1oR95B2HNFws+zQEcCnM23CyMTNHlIJxvi2/I4EWyUeRlBP
2X5AMjkA420LQ+jWicqRVpe+h7Qa5FrQDha+OWK/f7iIGdJ2xpUHq7o5FBIM4JbdNbwdfPesiBmx
TpoOP2QhmZW71RZUlDhW43oIG9BIFeVxZAZaenoN35wqN1xmx7BVg2SJZtpO1yNNVrd5Lp1B+r4k
IJMW7o/c+pimxj+xwFi8G8iGDAkZ+aagiOi1to3XASUbJiRb0OkSO7OV6gQc6bXw0+xhtbQ8mt2y
EZ220hzxR6hZbhwO++RP2E0nPB0Fy0tN+j1X8yGyeNYj0jEaTYGImodXthJYEGkzIT1wIgkZkdaD
aAjtC8FL5ZcecWf3isNGqNh1U+XNn5Sx+DyeQnPaTXyWegOcCn0x4q0tqSeXT3QW82S8GiokqS+M
eGnHHqRaOQjx/uZ0fOV04/LKf5cQN3LtxZ6m/T4FkttRVQxjd1/9GgxOtDFtcy2xiZzFNvC+eOHS
RC4z+YjIgL8HkEeUooiJfWAaFIpHebcq4WW0gPgqnQji8kG69k7pm92eUyjFy7FvbB42cEuBsv0Q
teI41I2TGyZNzZwNDK/+vQB+5SE0md6Sc1ziKwTjKL+Bz8p/663gWMpzFHiZFPalMERyjKiQkaBP
9PsB/gKlCzrOTHIpXg8Ck1zY9+ZDaX4gEBYxPCmQWioTmCj1uAfAYRhBAkOyBzWjPuJIxnrawamx
Los3tcDjimJnkPGZYnPPJMA8zdowOZE2ZA4ADUfjJYDWnYKJANPaLiH5tdhEqfZo0DHlg+jRKx+Z
u6xMt7SCKgSTDmZysSD2cpM6SNc+Jpa6LEh/v+LwI+0Iw6RcNG8KzrOam5hM2lLE8G8MX2JmBgs3
67piACMPhA75yKXvOVVtAKxCQEOW9jli9iEuwRH3A2VibxRFYF4V0MC0DRkliIGnMPbvpXBrlIj9
xwcBK2G5zfpx/jMo3O146RLLwzGe9NAfOCmeZlncZTj4OA+frLzf8VOM8itSf3YAjNLwQ1aQi2io
MoYg7D2WqxclG678RuNX3lj3rnm1EIgabsZxKaExhiqzbNzaKSBpDDrGeV7xaYVQ73g6dfVLvxJq
WCPlRbmZa9AfvXWY47FqQpqGm3NCqpR/Vamg/8/7GFk8ZqaXM5nH9+go2ueCLyzfYvadzIHSHtNn
hestq++xJW1I1WMPJ2Am9hBLB7zcNvDHq6aJt2434Coury1H8cjwe+3YobsT7Rz43k2s2hJ6snUG
tCPqNPZNAuECiRa8ErCSErDePCjElNLGPCRDeUwlojBIeX9GHn/xcB74PJPcQ2svhQ8LZXZszYNM
ZWyusIPiy8zj40Rd7Fpi96cbYAWetisE/VBTjjlg3Z23FJYTSr/T/Ldapazk+4kxjyyLRZJqSX19
y/JiMpagnufEBI0FDpHy4nHxVpC2XClHhM62OkuVH5hIpoEotNK48SM0ZD+dJL/pZl9ZGp/6AmtJ
XEP0UyrMRRgNNTG9lp7MXT98CU3jx43k5wxDHQfMiAtJs4YABN7fkfmEXHtOSlz9XNXOGY3Gm4zI
11jhUiHhTGXktLyt9YO37BkyvyDu1HF4zqvpQjDVfCNPc1QO03frS4hfg/QUhJG5TtvJcEUaIjpy
SWcX60mxdy12PXOgiKCAKKnQfYNlGJfixzx8gaCI3wueOHUyeWLrVyjMEU/KuZwuKa9wT/LjJEc5
09gBsRPKDTW/E5tHy5vYF29BgiFjD7ISKEill7zP6BhS0TdVIEtHk+8UYinKf1vZxvJ1DAw/jJy6
cMoJ1y+MBz0LxxbuScHjlnaaveLpELTGZ6Krb6AYRwKi4nkR6d+Mozdl6d/KNr9lwnkOnwJC8SBV
uxhkukqn68w9Ugv3YWaAPBdhAF01GpAVgnPfFJ3ioNLg/yOPbmFsugOwqglYlUx31foqcd80JANj
toCAutX2YxAnbhfsWzTiIdcmm+wIAeb7QmK21981S7jpK1IttlIeS6P2idPTztmMk/3oFIfxxK61
YzE9UwKvA2iNb1KdpOqis8aTaBpZil90TpOVSvffyq43S8GkXbymFQohpV9juI5n5VFZs8duu4Nx
RNdD6aQpPllNxphProNFYkGpNcXAtwT/HHcpxdbqZ99wdeB9BtikVSdat4h73gVo+dDNbJUZlzKy
/En+ru9ZVqen7LEo5hEUuGzs8DnXTrgEFKDnkRCgA2QinxGVvh9NOMaybYr1IwqTp1XJT+UzF/Rb
i9L7U+qXE+eF0/Cuw5XE4V/wtyOJ/ZIT/dVXFGpMeDym2l/mPwVpCvmjY1s7qV9mQgBBag7Koj0m
MiwT+PHUAqGI6mSqfiyLPjSI2pphpdWoIsK+jz9k/Q2dKesO5I+IujYjyvAWAOcTOes7L/KUPtsZ
6gHnQBP9jHGkNmG/05qBq4+XaUw/WQxOuoav4CsaISjxT5dJwlPCAOoIuVtijuF6xfp4S7TxwSIo
LuhLaD/zmugNuiHXCOwRfuC9TNZDgbOY8MCu/F6azlla3fojbDtokaEBeggDL2ksPYh+y4Nx6LZ4
T6/iEYGH1fPhey2Sl0B6Y93pD7QaE9rEYb1HR8Bpi/2V9zWB+DjZvumkIMJ7dHrdSgPwV/33YtjT
3c2Ro9lxvibKsJ7bujkRtfS+abJaTXnPDVW0fslEg3MyplH1WjYQ5I0Cu3NGrFhCCyHIHsJGExrk
M+OwLgmg4d5+N92RP1BVO01p77C/r7C+Iu1Q8j6uCAJHLreB+qfklCTw0g3vW6S1ShSXCWBF6z1K
cSXzeurajS6Qd7WT3tjSEdWnlk7MG3e02Gsu+CzAOM4WqTvzlZnxNRGWi44E0Or7evgTVSch+xSY
K3PahuL1tHTQTAi+SP2V4/+d35HV9q9WN2j4cqRPo5r9pqEenDGjY7HrjqxuzImZl8Fwsat8vo/5
yEHdSqb36R1wicxyqYuBVi4IAI2r/qjwD0YLvH7NLTErhITVdcLqHDLPRDguaWld8qmB+QcvdE4v
K3uqPRCsN61P3mgtw4Mj+oRsiGxRtBd2jIE/lRwFztSYPqGPnLmxncxGusTaSG82pz0re1gAVPNS
eGVZ/F7P+vtynGuQiUkZNJb10cryBx2oldC8hmN4UcGsWumBf89XeZTB4aL4QQVQAzmVrVo2PVWc
fOouOTUyZoxaPKi9ciRjN7fwp7jKltuA9bqgil7gxicQeRP4bH9L1JZ2+1oYsJIvPESN/QxPTrw3
FVcq2kg28IQiHYYkwN1Qvn3TZ3NNplilgCEjXCcAuVboxVOB+4EdEItDyOk26x868tUALsLSxDNG
JYEFV7h+L2cdPCIpP7az3YXz1hBAUNexE5Zvy9TZOMxf0Q6BMRgUW7pwvov3m4kIOqnOk4Aec538
/IJBzWDzNec7aA8QwXjII9awI/Q768BfMvy4nv1jDC6SU6hAZvlblRULhauzuDfLwU5QRCcLNYcc
WDsTSEca1I1dlC9YCHnVS0jdP4AWYCU+6NsnEIU6JrvVLRTbdsVRSO5Sojt0C4O+K9y0eY5k9XPl
WprMCnSBAhtMDA1XyCkBMKiDrLLpD/GKgZrxnO73PMgSfmQ6oqBm2TKQKRILUJIiZ9bnS8c5S+Bw
jcsLC364cNPTd0e1u8ny1dJ5UO/raTyBsCF1+2MUf5vpWUr++mUAulzi19R1difTpvx9/dXBG6VQ
yLJ+oTjZQCtXAvqKfAHfM/7KNnGUpkLfgGmhZW0QT8w1ZEJFmVHMQzn0hnCX9tkLNnGQAJEUTOko
ZE9R/tNGsOUKPoxiQ3syOCc8cUmKzgkK0e2kat9CH6DRi++YDedkYAY5ZZrstspVRoDdkATyc06T
2yRisvkrJf2a2jE+5HLfN7WDzbSHTF8jM1JJHSCHydMPvDDb/ajviGaBq4V4DN1Kx21XgHsVeRjI
eKC598UvefxZiF8RhFzq4mCQcy9VzD8rpHO9Rwthb5LOn4PMTWBzEocHmivOssBliIaHkZMropDh
dUV75uh1cb6pVETHklWve0OtHGJPBaNz8xcwc7RlgTtcO//Azs4Onf3DpSUHC2mMxmWr7tIOvxsT
gWKdO6XgV+ydSXrKAqbT8fjPf/yP//U/f87/QWnGrcqXqCr/UQ7FrUoAN//nP2VJ/uc/eEW3vx/8
+s9/GqomkRM2JdXSdE3RTEnin//8eiRlxB+XvsV5mHA2LKATiIpHA5hqRQQdZ/qQU98wVt88FwDY
bjJHg+VwjjX9OLHVzYy7KuqBPAGfZvyuOceHi3gasj+dyqorIbSLUsukKkCkM8/vYpzfGpwz7M4r
tD8GVeOKWlJOe4VzVWwGioRTlASIXBzwib8vTfY+WuP7wq6AHlS2omgLPBP0wy7eNNRGuYde1YjP
ipKAZbXuU6Xd1PjTJNXSpAm3zQXyn3CAUHZUZs2DdOPLb6RYuob1N3AIGW8HuLlW5cFb0HwFbUmm
hylxdTOH90jnYATBodBPWiOcLDU5AyFhViTHQT+KRj2AHe6GQnq0om2Fx9EvvHFkM4HNPp6WIBFC
qmVsc9eOv1L2soOR4btIsKGlQX4cSvFAfc6p24NX199sMubEe+ijC9WThfSi5X+sgYV/Tj5PD3kI
X+MYCJFSPyhYKc2gWbRdTKKJ/+6Rjmc/SomN8rDIHgj94mtpQT8RHOr4xsLtrmg9ytfgb7yUZe+q
q3mq2EPURuGwvD6Ha3OmnsDVB+CueklFU+6LoGs5Lr2iRbhntxrbNHFQ6Rbi4ClGeO50Q7fDWaTU
Xh9mepamQ2P2QbWzzBuQGn7b9Cj1NShcBGVpvFT9SI0GU/g0Q886pZl5S3bNMB2VmjagWT1aLN1T
vtZCOmb0Rm4kstwxU8k2epGHwkxvWn2vs+zWQeekTKYqfeJtQI5oMmogztRavDcJB3/vtnIDXpL/
5lOiif/+KVFFSwbTapqGpZiarvzrpyTNqYMvqcSkkYZ0wwJ2nIIB+rqVIAlN+h/QVmy6G4GvbG2G
h7nkzCpnp7xPz6qHD3Q6ymp9sp6T07kpABtlMB9ieVQx+Yqrckm65iqGQ6COX4luizWGpSJ1agGG
l+JY8XhSo+ZkfM6JLQrCMeM0LZvLUdEbqmWYMqLPdcFOYoEVLMagfyUmZXPsPIoCnWuMIcoEeBIA
HqHIU/kszro/QadXCDzDioT+o00r22/vRfqb+0ZU6sEeBCk3HaKUXcNY1n/oRf7ZyThWqycN4VQT
hLvQqD8joFYEvt7NgN4sWP5E9S/k7ZrYGXnGPh61mPslG9eME4vZRh5rf85LyKeQeDv2wD5Rd6Sj
JP3LoqxGfv3uwIFOrXKQnxoc4OUYBawPWroLLEfowMuzHuTVPonPDuoJeYB9W5PHgF5VKezn6DE8
qNdMBVAn6zBV8xdGKDw0Rf3M7ZM1RgHcLSmcH0UhP417FnRYO1d8jMSUOdBfFKVkbG3InQ84PCGL
MlWYNnWTXedVfee1tGr1tGoZpB/W6s/KgYj5Z6GNF0EmUd5re22WN7OOcaeylFhKiofn+5SrV12l
xiJFaUI9gsecuG+6LxZ8Dg+yKXEfijzQCWQCZJdci6tPCI04/6rnJu+ySRQGhlBMqrRHFZH4onfs
baFOcFG5+DTP/xOa9ZH40BHy9jHv1UNUH/DYlzFdm/h22L/TQcJ8OuiXiWaKaAFbKU4k9+0egEiH
n2IE1dMPLObxp/mxVzaTa24gIQ6miDSwWDykOYqDu4vlG+z56sB01rg6cvHs2q3WFgIpFDSRkrch
9v/rz5/09+fr/31KKRSqAeCzTNmkd9qQtH/9/AlwJKVQoYJKi0WbfKS+nPVeo9IuDLI/iEMpC4EJ
iPUqc1NFvxOinUpqoCv609wGLGMEK7rOyUR06Dy1K4DI8KwxmFtFeVFoeS+nKbDEm0UR5Eh5HfV6
5111ia3+iU+YIgZ+q1CG99H7KaEy7OT0/O1EuoQrRJ1sKxJ2DHEjAzUXc+5uK7d8TJn2VSmk0yC3
50LKLkMoX0ihZVitGqq1QyqReAOy29gUt6jNbkROrlI6XvU0vNCxkun3gs3Sqm5tVj0Iy+TSJMdQ
p7BXS3ykBsOAhJZHzpbpgMm0gqEk+MEAuiCEKhn2UjtRs1MLxFOYKwLGKfk57HxIvAkuKxQz5u5W
dlMExdRUPGHUvYhYkbT45ZdeXSOz9ia+Wpbk7U+15UlaS/xM6d1o+ptVLVdNNHdqETpGPp3lsD0R
9uGlmC3N7eTR7VisdSZn6hmR3NrPcuNpg+Kh7td8yLLFjyvLlxS6J9ohGJGtww4ozaoG4D0caYF8
smun9E0Swlelr684il4YAKCfOvGbcUOMs/mfUtTdxAmjAAAzpHEVVX6RxIvMGfGvopGCUJd8BbaW
Kjv/zTVpbpPRv16TumzqhmKJumLohmj82zUZr+a45vS5RMNy3J0lUceOdhFoSYEdQygTIeW8hj9y
jNEls6F+Rj8I9zM7qLlxp4JHRgSpr94vTEEiilCz+T05dSvZfkVzNhp4W5mvzeIBmc+exPzB0+2x
Mv5YiBRSfKoG7bj/kXTaQZIzttDJW9P+ilbJN+oaZwTCc8bhcQMFqJsnyVWIrM3t4k4PgcjaCg6p
oHOupYN9oKouYiTiHEWxUGV3HZDcimwLQAuT9beA3TiMK1KkdIpo3JIWsl3UphXPVRdo/GIPTPqn
QD0ekodm9fc57G9T0l87o7wgHNSwedocXJrIHcYnl2TOh7I2j7VrSxtFPZH3gENueDcFDtvQeBxb
5oNDFidBRteWW1jQiPg8xdUvPDpDE3rrQfHoYw2odjTBccnQHWPuyAtzm1fGFMsNBpEafOzs7CyS
pBXjzTbiNCMQBmjO24jTEKz6+b3/koEbWzA0IwQSnjybALKy+pxqILPJHmMCPtTVFUNE9voGk/GS
1lv3E24HubhkWnKrRP0+JuMzVNcjuGeWZp6J8TpStOdWHmdhvC6r/tVF7UtqyByCLbFoJ+ooy9Nu
PQCTCSFjAeCfCmQpdDaKoYqNbSAGjPH+KxM0nDdHHFi9fPmvr2JZ/P8mGxwRimLplqUqkqmo/3Zn
tRqADWvNet0c8NYzuKvFEVpVGpYIAzLVHjyEyKZBdc2R+wq6sz7rT9Vw9B/hm+iFOCr1VkdbQruw
3AH4eif3j0aIXqpVvbEeTyrWFO8w9Ss86ptPmFZNV/f0/83YmexGjqZZ9lUKuWc2x58kUFULm2gk
jTZqct8QCoU753nm0/ex6MwCwrMQ2QsB4ZBLIZcZ/+F+956b1QiIt6ol5UROv0tfFKOkFdb+qnFk
JfesglFk2cdZNY6FsRzVtTkuS3LMDdUhx6Ua6k7ey1y6RtdqwTSXOP52Qr91Yt7OvUQl0opdL90b
CpZOKtqmBVp2uVE6dASynt916u2SIvJMgiGLzaBgU15Gsv+a3wXrs9y84/IFJErDyN3Cc6OmY7z3
orlbc3ZXzVNoR0HyI7HKm8Rb3d4fSN6e7LU5GfexEYfhmVfgja8j04nUpBgbeQGV32KJtX6mmcL8
D9gvuVcszC1jlOkLCq0xwJupgnnLNVXs3slIMnyQp8YNH5GroDV1TDZjFFhWjdruDwbT5gj2QcHY
F3iJI3+wJB37XiE4rRwX0XG7BLYyUpAJwrWUcOYOx8Vuj5/lOVx7t4BcIkEu6WnMfEJjmzIgFBSt
fkj6q7Cw427pnj7Rw0IO2vL/UDwCSyIbxWlpVHzqIAcjuS9L9ci/p8ZzokPLW2bgvLUda4yO+IeY
hQCfZTWPWcxmWhpA0k1d/G623RuB91ceypcFBxfGPAr1srwhNPM7cLbDxHyYSzg1e/ApVfev3/eK
bf2yehu6alhCsxRLCJZm+9d7r6rWphA0xBO9Oq2XHtVHBT6atinxQUwns6NKloNz6ijZtLPuAb/g
QiP1vcKoojO8tY6NYR8rOXLLJMHzx7nyUBbbid923CSe1FiuGuLxrf1Gq8Ch5E5emgdhLofveCLl
c8PdscFziypf5ae6MD2xteTFk9IYkhLNNukhRGMplXMaistSWNd1FDczG+/pIcp5tZgLEOLmp5q3
+RIz/qo9Y6VnBc17XBov5AiY5rcpgVdhHYSSvo9G9Kaae5uKK60rsU6i9fH3QZmRV+gwWKWboViw
HpNisDdGTtWr8KumeYgy4lgP3uFytXYjgKWY9byRajzR9k4523S9DlCpS9YJIxjg5+ib7jBE5s3q
xOMdoGj9YH9mfsIzuUikPH6kYfVm3zQ9vNtx+rA28sGO4Pi+jEJyZMt0pprnjutmr/dgItLNOjNr
MyHICR2dKTtAFSbdkVGdNdQLOGwitxo/GgPklDldLXZrEEm9B7rRb7fHuhZuyVh9xVFH61cjR0c1
pg6lfS2JKk0NtwX76cKmgBqr1HOarmPYCsfyJIvmpBHam5QtdkjM6z+U0KJl9PtE12exLK4NT7cT
5y4rzlbcM8+cT9ZWrjJ4iOZGaVG290zcw/wqquSMJWY0EVkobjUSTk7JtRypArjEzpPavglDnbLA
5ki9gqfADo1+A93p24rx79784tc3P8dpJB8Th5Nq2baq2X8+uthhs6SFgX+5p7MM9ZMsfiLfFIRg
EfgpI8EhYboa7ytOKqj/l3kkqWQ5PZhrpnj79oMhP9yMkdM2McBtvV673DpkbwbMnoiwA8yPW0fY
oXRtiJImcp5NXyBPh2a/WnYVTFIcWCXtQ3px4ujpr7t8IEJed24Rw+ZDDxlIjtsaD+FiAQ+ACxh3
zuGgNDqNh5XDSi4p4sBiecx3y6J4Yqx8SFJ+Bowq6tZTtLY+yDiBaKNOEHCrIqDqtY18Swu9DCwV
b3RPj9jnutjrpBVoGWaunre3FNYkda2zeg1h2dOPji5roXMkrl5ia+i3lvK7QjZS5Vhnyy9ar51j
9jWIIc7TTRVf4zcb3KEN7rCixmpsk12uvqweijS3M3Xxp4Ly8rk4jfsxjG5DVPKIbs5jW7imSjkp
1j5Geeox7r7MYTovaXTukymQB4PrK/Ff6NUlaKxGbj1jq49lEENt5c8HJaTIepVkB0INoIZ0twgm
jZVwtW5kUeHqwOlELrMT8uqov2QMcFbyTyvrSGZpr3MqXuVyfZUpyJJtXKI898aVlbnNKl8qklOn
1H7UsF7of1SpVFF3+Os12TB+1SI13ou8IYWmEyZWrF/X5Gkak6WoK0A42KUgvdBlsomJpxTMpKF1
o2th8HB7CNLFkvBv8SdTDZqm2ipMkFdDObeVfS67Y43rclV/6EC9B9xA5J+YU9P/cq4Yt5qtWxFQ
4tZNh5ly6Zrfx0lnfYTeC2fvaauyHwPaC5VJk6/Ehpu8tfr8mDNWC0iP+cOEpicDzFsB5tkA86KS
/DHUM4MCA5ntoKC8gJ4ajLvVG/O2rQxig+khL9/gT8tvS/8sHoYZz/o5AUNeYVUuN2sfMQ6QuXFT
rRjzqUEPdyZOGM38rKHt2OpWyPWpZnbxbAISsGuhixiQbROuD/qNdySExmPWkme+fTy76GRcBc/O
0rAD1qJCIvWML/z0ET0PSRgw/z9j34GdL1whXasnIR9fZBhGu2l4y7BhTdA4jWz2JOL65KvoQ9/k
WA54VS5m/7Qr2zzGGJEXgx4RpqRdkHEcsadHQXdIbtNCNV/slBO9UuxkmLQJL1fN3HtEsAzfa2bN
GTUuywYcxo4RWyVaN5wKL5t4ZUkZt1hcOgY8Y1w/60LIXAPS23aSdhgK7vcclBMGBynObQ3nNtVE
e5snVeyLdnGZCyg2HpsAGR8aqM1vWMWyiI5fbG5y3XsqpVNWzi3Avi74Axesyqna73cIC+ivMBAQ
/Dy9tDxazWGnCL8+DXvpQSbJk+u3fm5PFvNtTZofZas+KF9fY+2a3ONYvlhNfcWJfwHCNMjCIV9A
Cs0KxJIHnVmcvjdr50s8vL3E2S/FxrFPLHpWVf1Eaa06yrdVrh5qiIilAaBRXtVyfps4gdLZsk13
PYaDqGISxcZRmzh8++potdmxA1wNrngzU9mYBNgyAeFNKm8Ops8xnO4rs7CJDXNbdDQza5sV7h9N
017SfZ/GCZ8DMGg6HSs2t3ZSXBvPJGNu7S430b0zpKsyiAvwQRtDptoV20HPvTDhBSu64xczdbYo
pqaeRUkSqIsJzNThWtFiFKnrAVfwopzWmyJ/m1fGI7D86MQAIZkFjnVaJmm/6Y8Q+6OC0GEiB9lW
FNkxzldKcZ79i/XBfNXuiZliZ/q+zkRL/doPG/X0Fb8X80e2VQBdZGCV9RqSPD6WBscTjIxDo9+j
Aj4iZ+93sckH2jBcdFFbOhXD1sgLt2RtlkLgWrsvpfusmWI/WR2v8UTxUpBsv/I2dUpYtCUsqHg+
rqw/C+vPwvrT7agxIEmXkplkz/tnwI/y0t0gOkqAjRsRh5sJgtgKWYOckQhwtxovsaY/NFOma7Q8
LKcIzSzcKzItL8m4j8SbDf62nasglJibPykavbqlgfuOlkM1PQsiQy7AWk9XmZZRViq9LwdsOCTo
1A9FPPeXQ6L/SPEkyqQulWXdQrSEJ9AosQ/vgWi1dHxSv/MfCqcQxp/y0h2i02bkdxjVNu4G8G4p
jWEYt6HXHiLIV2QENXYzOzjFGEmBHkkwcmdPYWWdblMdsP/y22AcDicApwtTnhjbWmi6+MwMvWO+
q1EksJm3VmK8DYV417Fhk7rq9CdHn0bLWPWr5ekmbLYzwdCUKdfKsXmilb4jAARjFxKjcCDvk8c9
6tiAJw4eTyPZMvkdztseFMxJ+p4nsYPDx4EG6KS4kFC61u1oyG6vCTdmoUt1G7qa5Uq0Hcbdhutg
3h+jlp1U1N5o1p4mCq9n9ahXsePEl0Rn7pOslVGQks2puBXVveoxb6W50gIHGx6VQEtIcfXqzgL/
ozBeouGwU6/muHhrhQljTl6qoXlltiq3vtkofmyZfgyqSU+z05PKp5vJLtRtR9fxkwrf3lFQ7hok
AsnJHM10RG3FGzUSmd6khPMVKyGDah20DMhR4+ygr+DwMWKGd1yHa8UdgEFRn9coye6v92fVfE45
/qx4mZpu6YaOGqtplvqL4lW2k5qU5Trsuow+Su/ZoNnC5KDbN/UavNY6zY2Y7mQHZ6aGpsOF2mFN
laLy6vcfeTifk+JnmYb+sv2wgoQj4/iRwnoaJ/OSw0/RyF5vkk8uqOvHgGKNxdNhXoJwGQY+fVC+
cbEfBnAUoN8qt+Mdy1T/ian4oNvvE2HbRJ/d9Qu6BbgZSuRjHJlshB6vAxgV8g32pXobIUqlB2m0
gQku59lUzvmKKeYjlrKTyUeE0amwF9/eMBZotolt0La8GU+ZZl8UUI9Nr+H5+FnzTSCK+8tq+e0J
5+UKHFZWcWKpjkJUujjjBuH7tzfard1eSc+VKoJGJkxhALTKzFOf5ac2H3zjMGsURDQXc+2cZuau
hogKQWI/JTUlQVSLjfXzxFsJAsYSA9dKc9ENvUjRPboBy/ZQP0i8OPLScNwcnCFfiHYQts+26kBA
S6Ka+nulY5PWopOlmUA6Jr80+uMTamUb3to3oAhpmw4A0BJbth2T7V+NjMNy7SSewAg6kz061Uc1
aJdcQmTZXTUTi8mGtsMYnns+AyLQwFCQhCdCfnyKc9HUMg6mnV5nNUtnv8EdOGWsPvE9s/HYF/uJ
fFhvYiXDzN5/PikAGA7lCP44kkO043hwDsV6oRZtHz5n7tF65ZDldNjrF0si6+oKWjmVNXJhDrkp
B+jKRSKmYSeTr8jAh1LX3Ob0/C8pJvfOkqPNo09AyoniT878Q4R3AZxHBc5jxaQ6gPNoIVhLtoyU
CPLp2kYTxXobVVbetT5616LozSqVl/hopwkWnb1CwGhaMx9LhLdKkTsLRkVW4yktcOJS7MLflJI5
ndqdYjULrBg0XNKcOx08LhouvcAwL1JnhG7FKXd6vlB8wMFxOAg7GDZI2jbky4AVDbAUCHesryZV
AUTBsbRHd5B5FwY0Y9z+mxuiqv76qCswlQ2hmyYZaMWwzV/kkbVK21ZDcGMqjmmicaVROb/NTPco
Zhi2uMMVmGO2x8Nd06QVTbTYYVtCLYk4dpopaVbyJuXYuwvrb1urcMcsV2cNpoSnKAF4En/qh9UV
hAAFt3JGyrlGl02C36w5ZeTO8kXdx9RSpzCjuohOoOtwF0MciKy4RGJXrzOQruLRbWvVJD/FY7y0
F12zLiGAqU5qdgNMDHutPFmkrjXNrr4snm2tfkQVQD96+U6M4iglDS0Rsss9yxvl0jNoDYtnwKcl
vDbCxLXyW7TvGLFZpuFkleaUvDpsf/4wZoFZEss8xodGi48ZeB+7LU/Tyg1sumnmrUbdMnWnWPNT
Y8x4mBnmSHmQ1vt7rVGiMuw7+6cK+ozg66YYKAKUuaw6FiVMTLaxNuEGgqGyU0HyWsTWOIkwSuRg
oHIcwnCSneCXcpsBwuPFvP8KZ0axIqZoNAlbwy1n8CMuw0HgZ5W13xtNBSqB0YD6XQjlEeiIprGO
1uUkWfK1CJtbTWfCBJq2G6Vdr+T3paI3A9hb2Rk3Ccv3yowpe6tt80XX6oc5RgwVml09LBfNXIMy
FYSkWCD2OlmGOlq3Xdg9WjIMetu8yXXxrnTRx5ip2zHL/bFmODABj2HZQopiLtlyhFU6YPPFdCqY
gGhcuONdOuubOGO+mJF3WLiF1sNpGvVT1kqn5JJ1sZvG3jBlHqbQOq1PI3Qli8RM170xQHmVzeYl
NspgHm/kVp9ti8NcYBKrIWuMB25rhxtlXFssiEGfEQSkDWSjnseULLNl7HpgHRkkwX+zj1r/es81
2UINU6i8Hw3jV/ml1IDkLdrc7hpV8SOOe+J7LR1aOqNDEIW49x2qeF85aHMphPci9ReZApAB6CF4
eUltjyP0hJ4XD4yKayP+FoB0EqjpePwY2Kv7pIo39KtWLHXKODsI6DQGTE4LtqMEsQSxhAEFiUaL
qD4WmXL1Og4+5FWycnT1rRj0o0CAyYggqLk4UJdOcGTZjA2y4Loe07p0891Qcoz2s31PLTdZA7oB
ZHakPml8dia/fLwMPxrYwoTw3CrD6gdVOYxsN51g/kmWW4+mW21J/ZWKCT9F+EbUQxiSKZCAz3nt
jzma2oqmFnHCNP2Ca0c86ttFRRhjyoyg/azvXdYdJRXMIPK9Ct6i7U3GgHiyv7KlPsifNb1tRqmD
juuxn/REhOmLhW7JSRf4EiYOevtKfSadLvZLDxRoJf0QaYc4RlF3chpX1MCy23OJgGkH/dReWlu9
qIZ+sVbINEK9hNcaYVCafueHI7swuiU9S3hT4/EHVCkq12f46dxDO90hnuNk+rWdCK5Z2DZicw8w
2OAuKpi2pPkaVN1wtPOfYYPELPt7/dGGpFZNouuyh29c5bqhCXFi0EgBGOBbwzhYhEgbMMsd/WUr
kRl7qeAQt86CY+FbxEitd2U+GjKDXfl4bmYp6SF24aFIb2DYvHG8w6TY0th5UHEKmoy6Cm1nmARx
+xczDY8hQUZayBjZbipshl2tQ9FTt8DRd6YgdFBt1BJHQAGliWYV2Vz3o0xs9QBLjELh5tBblBn0
wFoj2iSMR8o8sSJOmxwmMbz2mXgtZ+VV6bvXyqzJxb/Oq/ng8nSvYw09GvsYvTFD8LuFaXZ1kgWD
j+FZPJULt0mq4ZidVuD6qXiwMOhyHq17N45hpemYbXjZs0Haww9ihkcFgb2Tmmo/U6eZEuHXZnob
jrpmuvDQxyIoNcFsb76gCVyp1b0qcXSb4+qGqX9a+f+tfjKYAUf7oIi/aaxXhsQBp2F3b3W/JyE7
TpuQ5rM1Ir0DU0sjwlYx8vnr9QPr27+ewy1TlW1mz6rM0ewX+TZvlmWaMji6Mz5CFdpSPYM828vf
caNuVqhmIc4jvL5F6RdqfZqyLpCUn5hTnRoKZ66ZDjdsWxF7jTePrMTnD0gq2jYQt7WoYNiOXqpo
Ho5Bz+72utKdS6s599kJtvhmXt4l8RW3Btu28KgSebXC5cXsDTftv8dt8VBxwlDPnWQ8himYIj4k
9sfRUDYlITwJHWdK6PWb4HO9KyJ+MLm6q9GmFxYPduc2qs4XrQfIANAHE8qwejy28Jvw620AkWUt
ZKNmnyE0rPw4BQzyr8jMnmxaZuS+FZAI7MxLY1Q3cdNt6UU1qzdRXXHHPEZGUVWF6kHLtKK+JsXy
mtzpvAXWAaugTLiyJV7+onukp/0WPUzqMtzszV7lUiiSCX02Bz/QHynVi6XSvRD2XYCxAMgoVkwg
NaxG8nmmtiPX+pyHQC+C27EZpfKiAAiEdeVJxU2mcUMYJO+2ccpxUBZnVeSXvhovbYxzoBgvUoUF
VIkoP44vEbnZMeQsX8Pfj/2uVBguZd64Ub+ZCfYMpjtslgljY9mmMYqjc0/5+T+QVhhKd3i29hW5
VUAcFKbBLFUc9BHCDdZe+t7QyTJ9NDsJ5LqBcJ2RfMM/5WDWz81bXqp365K5aflT5wxekzTLJ3Pb
kcNTAU1R/+v2DG7kcXInlTpTkqVx9kFv27tO4CpvfmD2JShDcXYqvGSfXtaNab8IxoFFfJzn8ChN
9EsQ5MCmSohDQ5Gbj8nQHQuSwM1J5rmyEDHjuN6v0+RVUB3ilFLMme5nLoHPYj9ltI9AIBMDci6m
SZzbX+OWdh5n0AbnhNcgVl20omcFDWMFVQqmzmvD6IUSwsjmCaZkAXckM4Bjc2JoB7Qh9tWRJ4dE
l1L2O+WnPDikiFn/oPZhHcjm0JlARMvMp4znfAoItMRsSiqVQ9+9AX7YmpTqCh1KWNjuRy3Z5zat
LAcV/JFur/uY+hNWGmOB1wC92ApjpxsGzvmaM9I4RiJxmazzg87JXHhjHO1Tqd3IzOWNGYs0eCPu
DmW2IIQ216YqrraQL2rzLpvyKZc5bL5bcx3McC2ogt6UtHanpe6pE2XM2rGmJ6FVHn+9IjE6/WVF
4uVRZAtZQBeaUPBo/XmgZMZFUtilhvqlDK71WoPfgYbbg4cVLPEjZFcSMBcjss+WVF1pVr3p0nxf
2oRZKc2dWfxSz9NLQ/soHAtVbIMWQJNxKZCvIa3cqhoM6wnqkwz2jrmOTiJRh3m60PinZNZNT6oH
Dnw14bdI4WGd+In5rcaSlnV4kIbwEPPugJd+kG8+447NTqBQhBgOq31fpkFXXmuyDqQadrpiXRUE
N/Yd3OuQb4QXSsRsGNyoOOooFKLDmnf+BL7KtXX7ZUiW12DYf/TfUn614XSpiWApFf4R26bjZN9i
/QkpFmkJKehBTEVsjmA4CAShnpMIF2jOb3KEUyhI5G+FpB13xsNWKDyRDgYh80oz94L4KmF9ak2u
cbTeiijm7rge6f16lGpPTGsuSaOnoG3oiU+m0ZeFP5AW0mGNsO+OKPcRYy+VO0qmvOTs2ppl3eOC
0JiRQi2qSQkExlix7LTgCDnEYYubIIPhp0Jpov8nZSZLLs0ZkbNlu2bKOjvm2Dm2lDlFh0mNIu0w
pSTqaaOzjsmxvepTdLBhjySVO4nmCIvStf04RjiUcf72A3C0Q8HoDmf5uRQ6fsT6QrnwpQnsVIIX
FZ1D6WiNjRNWp6kEFhKrgSYT6YIQOWvr/r4epXy4GtmAMbm7qmAvbPk0+hwNznXWB/OmfU9eSzw2
84YYCxu1nZ7wdfp9fx1WzCyHFY/Tem6B9KThtcg6CEhQxYO+HnDyIpPP6XYFTakOjQNMZWQ8R4u8
N3eZp6BIKXhXCyRwGyMAzY2hbDi66/Rmtr/TkyiOfV8eGIwLNGZOS+UR5byc9jOuxacyniGPsR6P
A7zuG5Jw/zl8hYvg7rQp+nwvEDgVhGtsF4eW1G5h1MjhkGbJDWaXqP8ohUwVMqtLGMJZli/4CC62
XlyEatDB0J7z+3PAYvpz+7s1xwfVQAUbE08BJ8SGwBC+328kgjddQXDjbUIo01CVVvNiten1GZ6E
fuusEL5J+sKhrzcJnanhSSrk07IDfOBYrH6KMmyWnNN1hf291readFoXlBvxWz4vxxPx3pRUB0YV
y1gPOPsY2DpiE4+Sx7bgW81tgM2NVd+nRNWc9IdRyg+uy3tZ2SlD5NLJ3c3ACiEQyOG9OlG88DAp
VTjJXyZseGZbh9AMH3JjvECsGWy0ItW4hNOzNMG+zPuCFkgpfGdZr99CaXWo1wOmKm/KFap8ang2
ARRTmm7SzF0XzvmsMn0aznhQ70Mj3xE91N7ZlBQjY2YCmca/nKwb9XQxlFSei4IpX0M3JFJ+10r7
BsEiPZYZyG1aL7RsP1LKmGSEg6oGYZ2W9CLcFTWZd2Xag5GFs5TQWUrSL20IteK2k0Bdl6SQ09SR
j5QrNfKt1LK71Cr3bIqwFle+2mn3kGl9aF/XLrq30niDshCrtyMvxfpb53dK51YtmfyldbSarnkG
PdDCqv48Wsvpr9f9/21ia2lQblWT8IjQ1V8V4b5hLiO6BM9wE7nygBAB7K4WnMFidxXHOsLfwdJk
WHvwC+CiO+beh+WPrrzmZ8U0YyaRT1/5bm0+aPZEIDoqZPibmNIZQo2WTU0Vh29pPE/oyxpJYJuP
rPihkvpfSw260JtK4r1ODIe1xKCFM3sM6/LyEX0W1npm/h89S5zolpDU7JK7yTlSKclr68Og3sqa
065ReGza+xX6owr9USO+PT/Rj0h/wHmOXFwMcHp1HVSoXBUKC8rxrN/z0zMIE8bIhVQE9SjIyeuS
kXCJlzvz0MnCDz1wJaIp2XiWfrcbWG53hg07hC1nwmv7ZANJlwgkPbUeVqIAvPpp1ps4ME2eZapA
ed1sRgTm3nwZv3FGSCJ/oMue/l8KUNHXSe6bvsShVJdcXamRQ6Oj4gpFcWoIEC18LlklQQTjXG9u
MYkDMPEgZmLUORkgJuQAwVgJmE1eYwLaRJ8RSAG9FyS8OflQRPNdJ92kO4Gtf+lQfBaAQyTeQuaF
5K1ZOKYJpYVhS9/PTiR42aL+hks5xRa9ad5q2teTct8jQCjydSxHElTpHmccfCze6PpbQnsHGMU1
CV9qqTtA7ChjQg2aZ3mmTFv4WlCCUJ0sDGnI4N5wDrIpDBT4U/31IKUEiJfdoE27ltIsfEUHXMPW
+ke0x8THKmwEHq7yz2gPLb1pA2wj7R3lqFTDVU2sK4eWW2Sc82I4jVL+vCpcTZ0CH3EpjSOMp5Om
hLemSB4pmEGo9kZsv6TSDjZtMDIH162L0RdXcFrimtxEjNGCm3rKhyUZ7hSBd0pnLH4Mc6ZwkyXJ
tn2vrBzk8xdBTJyxy7ke6qA9siRAQJ/OcvkaRT1URHJl3SaPL2FNUuztPY4vYGwxNzWA8eDxZSfg
nTnzZZUDrgIdFR9xDpVFwQVNkwWu4WfVAocLVkidHhtQ2ETk43P8OdEnTr+6Z5eAKznIGCVB3c+o
DjFFAKq3PsS4fEAleS+tj74fLnN+FPoPzjAT1ZTYdZa+OjXr5ObDuEfawveNaD9mUJOJPSF/iAi/
W4cEbkjH6LW2DC4qpadNX6uJp9aiUSG/0xi2K2nuXUEDV0Xo1Ht9k3JvW60zvXfH2SN6OAEHlrEY
dqO/DPFJrpfTCrBCkectiFO0iTFo31g3LOpvPxXiGrJgZFQgGZV8EK9VSX4VRMFhW9qm5HTuUEfB
aE3Ig4SnAXNrTe3Xd+XT4sCCkYgoim+34QbJHRG3OppNhIlEB14w0sozbhUoJOF2XjsXHn7CGHLC
dV8ctDPOzqU6QLjZX419XGON2QHrJHVqF9rB4ZdDzbjCtoHWlO2WPmAW7ycniusTt8mQT6EucI/t
UK5kqjKlcZdwUXTUGLTVsTHdjRYo+Q+uM9uSrQCdo/kaxUTFxJZ5ukP7zTZpmUU8pNf3+Qb/CigU
k79nGJE2BwjFeoxonWyszjPhcCANP+lbgjNt1pc0Bc6+kDW/qUJoIaFvh5JPO552kzE0LUqzLbn0
Tim6tNYT+kJSmrjqctGxlOvz9JlHgcVHplun4qXR58AELCrgbyjgfDOcsM21thcnNSSPlgmvEJya
3a5/kVUJlIztdH16THsbpovmzhPGx6nyx3lbzsY2nAQe6nyxbtmi3Ud7YMBlPjhJubEYPsYUdhJJ
5TXOP8ZBvGjwDJVtXVo3YcQ3KtuubSXOVgtyaqNGy3X4LUJeJUG0JxIj4yChQ+kQv3b+nCC/XetY
34l7uB+engkTZy2eiYJIgUKhqiqfZ3zY/ULTp7ydsWj0Eo45AgUIxSWdsjVFzOlmkTtag5Ay0vUe
P7u6cNACU+2WIO7sE9lr6t6phupP2jD4GHwyLumjfec0dRi2kk9L2B8b8//5U66z+yPn+VXVXJOi
uP/lj/99qX+QLmp//OiDz/o/n1/6P3/1v//8R77yH99599l//ukPeMmSfrkNP9rl/qMb8v6f2dLn
3/z//eR//Pjju7ws9Y//+ttXNZT987tFSVX+7R+fekZRlafd63+yq8/v/49Pnj8Lvo4w62f5+798
wY/PrifWqv8dV6ppWsIQsmz8cf+cfjw/o/CZZ27IpijG0BVZEX/7jxLWXPxffzP0v0PqpMDQ4rYj
TMXCJdlVw/NTuv13WWaqZ1KSYhGL5av++Q/n53iGZ//fb/t/D9kST/pFsWMz0DGUmYZs6JZA9P/1
fqxIOhskN8Ik7C/SDCqDE0hqUbuhPMa6KbY68A0VKF05mYdQ7bzc4myYxdhan+DBdDu0v/cckzQt
czOahSUD1xJ97k95GbX+MObfGL9EMz4wN6EVI+0UTku0t7Qy0H8OpRry5XdT+dQlhqrjQSGMsYz9
ASMe4JFkmw7PwTZY7QFotI1xRP0sPhQ695YO2jg4hUn/gtO8QbxF0KBQZnmLV1jXWceszoUHBwWB
8GnEhabZpcX3GcbWQGbXogageS+H9P69iF54J8NlCFT7keBl6X1tyZCD4HAq5ra2bmV3LsAk4ddT
O2rA4FdSlyLUlCU5kGoKBEidRzvJxBeHxVz6XuaBrS78EDWtrSSrSFBX5kfNN1WHyyjuNu3w2i6p
PysFyx126mf0PtlVBlCQltvYsAmZ9FoyiZI4aCUH8Qdb97YB1id/4+6UZngS2nu92tspTTnSs5zo
3qj8NLtjz1ChrucfI55BTdLujLo9PQ7itt0v4N/L7jTMFKtQ5kZX+LiW+5LeklQfaKLBdk0VnMKL
ZihbuRf9RuffmBKxKbT3Eptdq35TIyg4cJAiLC4U/1mHPul85pwjZT6Z/p4UXzYyCMZOg3U9sSl3
reh7laZLI7nJ2mwNKBqxCq/Gpglhtt2VuuIOXpFKaDCiF7mkkzwXeKrlpzoBnlm9FToVe/RymHib
cIilQNCeBd0RGbQ8bqC3pbvxuGiP6VmElOMTo/247fIAWWBbDoz8ARjKYWCJx8JhhF14NxpjYA/S
RmSUA5F5CXF7DwIYzwCHjlw7TEx919PVlrqKnZBBeyEUM2uvhFSuYzzcVu1C7m8b1+VWxhYscyDB
eJeO1zVqN3FNKj4p9mtzqZ/MJJJuxbpumlbaVNaK1lf9PsYH8+kVwIPwltKyADc7OrTEAXtHs74D
HiysxBtLhAKOuTmPyMSFzGJdVugEmGUMWqrlsKRTN/FqPUkyGVURMy5NGniJ97FLUc1qSxhRYWrA
2sSQuIlT0l6avW25D1HL3tbxVYPUqMTrfqDPXub6SSXMNos+TRhGOGmcJRyDXt411lv6VLVqOOXD
DMy2xYPwtgoo36eyhtbzDQvLOZ7nrZrUvHl5Xql/mG2S0oR2cvWzXX9q6mtDPeuyXKd22ocdJ4xG
IbJtkJEq0Cq3QgGU3sXZJobMgG9my3m5hKSD5aWruetM08vU/651Ao7RfByTd8tqdvqM/wCUdWW2
7xJI5gIFf5S9mJSyNF+S8lO3Mco3LwwXrXTaJPA2VrgnYzd9T7P/y9F5LDmKRFH0i4jAJ2xBXipJ
VSrbG6Is3ieJ+fo5msXsemZaEmQ+c++5B9l8J8uXgIRhRkWAtbVK/a/Celzm4kkBXZpZ05DUHTR8
3279EqXMzwvSBLGFs4vGW0mGYHxzvCUY7koXA4g2rP6iIgots1Ufavj9mDPkyLGq7nAnJaIxUpxE
iOxQQ0KRB2hMr2I1zj5vvnrBEoroUM+uCLxX+IP8Q6xeRlshCpUr3XzMdHpO61IyT58WcnCHZW07
ML44LrAbb9ViPUS9gHeMkxkARoocbSF4z4xdinwsP1PKMKhbvjLipgfxjoeixoM5esEkk09FBG5W
tuvs3g5JYB5rKbAQVIZ7F5Hlw11uEQXCNXBQWE3C+NMG6AE20PJz+rmmPyyGeHD8sTzbjvs8Tk2z
xRjrBk49X7su31eNkSIL91S4LD/2AmLfnF1oDo7WPdQHTQtNzPTmu96m3yoFZuNo3ib2J3EwnRRz
iOlvs1j79jF+CCcuDpNmAm6LXkon77aV6Kr7ptUhDxBuhkIOqd3mPEsh8SLp8Rj/ViZbRHVvXxoi
WO3emhmAcZBPjDh0b/g10EAGdQmdvEFbvM99D+KCn5KHNj0CtuX9sKCy9cp9r+8oKrMEPiCTD3Rz
aWDpyISdOv2LM3hTHO0lPoW8icOKSpPkA5BpJDEAtQ5QmoGJAdlSZCuoxCEOW6aAjVNzEg9qozXu
FECrB+u2TqBesvNKqgkaFBgzpyuBDbbpX9+Gg2/jm9YRNU4FEpHWzX7xA0i+wbZJd6Cbh0CbTfIv
ZoAsUm57501GH5OB0MKTRNqMxdWOMDTiA4hQinc/81p0Glm6SXZd5gkgPrmae8nuJMn0MPHa9ttM
5eM421+JHduPvsMNjq8MSVdH+ziKaTgMjf6L0JudL1ClJiKoTk83kiSItUiwkKO4LNiiDq3443Cj
EjWAmHp3gH6RjE9F2oonnBVn3+CwT7GEm6CfLgb5pFurf2B5MG9TE2JZUSKorxF92ilxBd3kv+RT
1R4KMf/L1PhlzuW0bhaPH1bh/lAGn7d87kdUnvcnA6yXinijZfnaR+YLM1Rj5bQMnLt3OWW8ARA1
zRSn/aRzJkuRzLuZk8QZbV4OO3lrS7kqAWSs1LLIrcqU96Kx3Q3imPfD78Y9mXgHtNbDMbsTvEfP
fI2FSB6yVLCtRl8+z/K7LWOQCBZeVr6coDQqespxpcddFho53WNdFw+A996Q4GP68EHeDgZxCT3S
GPh18x2iEydLmJhKrkZ2OVtvKs5chufIjmnNl8w5ZxgOpGcEbUmB5E/lp9Mi0fO8+geMmL4eCfDF
PM9VYWlh5/h3DyH7ewu9uwvXbi1za7zopX2byShAAc0YILW4Xlh+hrCV0r1fuDc7QauRdbq31Vv7
PDZhZ+qo4qMM8pPsAfSMXuIcnNmyw0HKPLSbcTdF4KrQubTEaxMwqXepOkVZ/OoS8xPIk9cJjyvP
xaXMvrrxMnnu+MPcqCzqM2kRMr4Q1GO09YFPl20y8eMvJil+OvyUjFRQV8mTo1mSUNTxBHBdPaga
LqfJQCadn/PM/+wGDDS2gpRkXQvZryzJINgwA9DQCII9EsRGSsGmnoKRy8hEqM4d5RS7DCUlcxMT
TkTmhWaHs43AI0rL2Fu1UQ/KfVMw0I/LZW8g/LxHmhzdAQ/HAlBOD6ADBg5Ey7huLyjUi+RfYny7
MAqMX8SbfrLtKBoKPkHS37zypqViQ0dxgW3Jh7yUMeSLk3+X2OTE6Zxz2ZxLIivA9K97IoEaE233
VRlE5sTMAxO4PYcmrjbKu0V4HMcKNTVdqTTsz9kh5yaeDsqC58WEKq+IYtDvwSPAGdJ/lSw/NUbW
TsnDm284ZwLcahtD4YEf0QUab136MYMNZsClK5K6liOCtlDw+5Idfcxbpig3RJpvNbWr9LFDICBq
J8Lhz0StH/rA7K59kz+7cglbnn4gWxbjrwE+iuqeErLDliToI8YxJURKCNjZEiBngBrnB4qSStk2
JfF1GHS2mNMKndZJjNa6JvNzeaorSFDCXNuafrT1o2vUzzabPqiVmCnieg3pK0CN58xAndoPv8H9
YVhh5kTwlbeL5jN8RUmk5nMG0yI1Tj22mYUXm9oHlr5JLw13lSD1iXKirDadQTnhG0eyCvbU2pO3
sxt5TSdMP7xDlb+suughkU1YLpcI/J8ibz4WezP5SiY4knyyDsgSfcU0tXDUQxOtqKezgsdiM6CS
YkLToWfImQ9M64nfqpgkHQyqn3m1TD85tNgeAbKGDDIZfge9YcxOk4TeaOIWc8WI65hw0HUGZir+
xAE5RVe9Ab1A2Vk8KGASHgpYmCW5+wY/xOgobR4X5DcgT4fhRSOCrDIcTrnXyNXCmIrfX+S64KqL
gNpnprEv0mzlmXc1xAVEIVoAde4JyZxht5VinQtv1zszfVXRBLqILwmTcZYxZAow1CMU7XVgYM29
DCMjZqcPPiNywwlPiKghCRHvPTKAi/lbmAD1EnctocxQuqBsVW4Cq+1M0KhRXxs2U5p21eMnz74q
5jO1gJJMmutonPz0w5wINMVqqltbRl8hmssDU86VQurQ53CQxh83PUWCYJfu0QO+RbJvkEX/UAsg
7QAgxewlZYvmEKjhE1Zn2TKYNUjTevOk8vnmogyyp4Nl0BuCo676BgFPtde9ZK3106oB7yC9h6Ee
3tgvby2UvtpRJBmkWTL15Du3VzBghsjcK3pp7vAzPg6bvD0NWUKhWwcG5byMmbuEuUKWh5+gLNGu
lO9zdSY8cU+/U4vHdAAbC0/ej//dR53t6Byb6HPI/JBuU7kXq4v4+yEqNMRLy5JWKlxKdF+tCfA2
5an14MEV706nXmzSzgZhbaBomAbjNjZyFtCKqoFPRnuRW4eusjeD/hCTm9yN1LkLkaslTFjkCgpN
y/NE5WMl49p3iPJ2d9aAzob4mKVGOjrae0I75qZ6Rpa1KrI4KJDeLNWdwJiup665Sc1+jpCypsvX
1Dpnkw5+IquOqcKCjXk6Cv6qlvEacUrYCbpCiT67EkQCYW9gJDGxKp/wiOsQa9XT3dKmtO+lR30o
qWvSnnU9HezoA9skWqliBBGlu8bAWpuJTecWLe4WlC3WPbmovE4QviIMGUl9qcqPkVRoN272Gu9A
G5uXcsy+INiA4o3Feo7Fqa3K47S3OLzIMojNG0mtO5EMW9GfliUCEePSTbw0JJpoXYwA2TmZ+w5y
hW8vzEEJyHYjqKhaWNDDlwouQIvjigG/1va3CqSPThQcckMwbsWrnhAB4HaPDRez5bWnsq1Wcf46
M1GY6uMMV7aNm9AhvfvZgc/TgBCYU9RM85y/+1l8LJLuMuQbYbFrJx4wYmToJ9y6tfmIXAM+HPrX
KNQNprSpsP+VBKILGxmQ9iA4G434bncWkp5xflBpvYpxneJi2bZ+BlE4TB3nZXJSHlZJNclMKMZ1
7JbWzwSqVQz8xP2riZvWidtjEmk/6OZhx2MlYFaaiuXRo4Usy3qteR+Z/kgE99qpfyb3uV/eu8w6
ZF5O/fviRn8FCFaAvZz2PucGmutMbaw2JSV8qEFf2Edj/muVc9dOElLBV+RM301mr7253jeyI60i
IaNeUMii0/QmGZTdsDbn7iFhhaAMLI15v4Fu8DZ7U8DuZ4z7S5Fi3ug6JhLq3ZvLy+Js/ZFHD8bA
Qp6SIibOuefsir0Lasqyn9ISWIIeuvfHfYEkghCKmkNZMDTsA/S41athz4+5Cde8+sh81FeUyg4S
Kqv/nfy3udCPMaBBZf9JJkdVc6mtESNGFvbT3gU3D8lZ2uahyGe+qmSDTYFxyqrVH6J5C5V0pQpv
nZZfOpaugqBVzXY+jAQTAyDZXMSkPHKTTXif/rfVkX5rnzEeOIKrE8G5YxI1Dqfei+9CgWGPaFn/
I7Y0TMlMGSkz4hL5kWRa/+IVRGgUedjpGwPCRo1CSEcVp9VVaLm8xWZ7EGT8KDGdauFzE9mhTxQv
43EOQBS0zW9RWe9gMIzMP+Rk2pEGdNJrG4t3SrL4sceHUzXJYzRfraTjgOVwtS4NgPm6Mm/Q3kzn
ai31rdGOxDjWBP/yVvDKPaUAFied66f78pPh2Tbb0BpnZNTYPv0/sFCsmgLMt18KhNOQQBAr8yCN
I8znJah985a2L9yjXfYW+V+D+ErkGbVYabKdxexaInwrB7yJJHX1J7ddGdr70iZvKVObDiqD0peV
1U4o2+vNjMBDlf2mslatcefn7DKQ1f7NQ8xsBwC3XL7/JCNF72Rf3f5SL/dGU4YVqpN7eI6pDt18
K4ieCfqxWt3hsDOf0UBnCAKbzzBCJTkbNHeCkEy7q+h46EhV9pCWDvEA5sHa2A79lYHUF6MRhwcJ
Sk2SviqGVSlyk8EMHpeaJUcqGSQ+ywLhYgN/hoi1Mb7pJmRfsL3Zu5/a62kxUTuPyPz6vQCMydsQ
WPNPTBi4tNn28nIuHf9wDhKhze52X2f8KD0HSxyBJr9XXpulf5wIERMWNaHbEnz4mBNVZlKqVLr/
nZN/7YC4vQfnzg4EIv3NwHVbjDPA9b8i19amdaCtBOF+zEBSD73aFPWxQmw0sdCAcNOnv7o+hLxu
QcQmysLp5Pg1wffRujQBPZvXCWNGDfoRmzlXhE2g5Ydw5lXiMwPgWJ2ZMMqioZ2+5HG3mwmZMEjX
aZhJzHP2+LQUCP+IcIln9poNPRDm9Mopwk7hBy+Yc+aXzMKagbjUgDaY8brViHdn2T2591UoLWlJ
znissvBbygUzsM76vMKtOUJSoR7qdILjfNzwbVj/1hx9XEv97Kx1AHOJpGbt94o/PrB2A9zZ+Cnw
FejeTACGgmEpAWQ9BElC1WH2ug01TkwRR7xy7RLBfbRwn5bJQ2VWoTdcxjk69PnZJngKGKMdb1hy
BVPLWIUck47xj20w1LEf5lwGba6Q3CPxHiEl5isfE6TyUEWwQL4vdhOmkN6Ph0l8HpjMITIi1wCM
z7zt7lVU81dMb32Caj+BD4lSdWDCmxGWrfnpDmRkw7Y/4i0dcCN1cqBc/Fh4lrv5O+/YmDX9Tpmf
sdHzbiDedEuWozuTNSd3NeIo5DAFUXjtG1FwFhRp1CAB6VkUCA8jfhaBgw5/+qjAkqdosrJLOn+K
VBE0DbuLoa9vcFwQ100hzytUUn3ndO2HCoabRx6gA60NRcl8GOUJ80zoiXdnyoOMUJg6Rip/kS6I
bLxTKVYCYBX4olfDazbOYYpkVpenkhID2QySFBMVsV9zBXu4KcAlICKnkm5ktGvs16q/RDjiTPJk
ZPXcOP8a5YcFfzc9PbNq57N37EdUYJQPWNJ00mniIohpnYbi2yYNAOansGDBywg9Hy9BP3wQYBQv
kHPjbE0rQzGzLVwRZGRimuKUpZjUzm3drFnoLERLs8QPBkaKbM/Ws6/tS0wP1HcC2bl7U86hYTwb
gy9u9WOr/TM6kLKc/s1BulTi2XdX5qs8i38s+Vv4zz1t1FA+NeO8LYzPpCWp6ovd/3bMKYQMC2pS
w5wbse307vpLKGW6Ay3XYg+O3U3KAj+3YuJsSBPQtNMcYe4g5hlyQ+g0xDAwQxBMajwSE9qAi87k
3Et57kqwWU7IXDxxHiyMBlmNIXn5NWZuAUJmZuMTsxLoh02sEUI4BqMDj9xU23SKXtA+bwDvr5Uh
/xE8U93HvRpgI6afywIwy14P5NxX4rviGLekF2pEM8T6vF3yCkdYcf/xA8PJb6lwEK+3e6iXBtve
hLorBtkcyRJA8MZPPssRuw0hSwvLYMjsRsOaApf0uErZARGIMMQTMgCOCrImy+zHyea171VHqT00
7fNEJWPNw2qKU76ff5qThBg4La/ZMBiaKVHVfO2tESwWnDQwQoxUuDNayDv3zr1fKWM69niN5qYL
S5/tTXmZvflFoO2M2iGwFrLtScxhwAju0iYE2cmbwPe0IDE+kE5Sp90SfIQIw5cyfZU8SyKKVkX1
2BjXqnm2py/VQvT0EDikwLm1kU2eG4I9qWAQa/KP6IC5RUnGkAc5JGMxk2h2NDwd5IR4DDRoCsb8
vqi3WaCy2BmIQb7Jd/TVtHadaqvil5q0peJ96YgVIWdZN5F+qpecnjrX9WsDR91oJeNeQDv2mysF
6QVou5AexcvnWPJy1d6x7vqTYoKZawVSZFKbSKBQOt+4soKmJMGhWRsLWCxv7j4mfXktEqZjLne6
MxN40e9ahkGx7zPY/lhqJLeEFM1ctY2JXBRGVj19LbSLdvY6I6MyUTK4qxmscGtgryok+Zhg0tlC
ucXHyGBOJH6oWwqVETEyqr8VjnGkSj94rcGEyiXiV44rszh7IjvEuthUOQmLzgl/gO/Fr4qaH2AW
l8tbR0swkIadE1DEtJFvv+PSJkhVVMy5CWmj9c6QQmRqXU1gk4xlBeT1xWYTVzcZzSA+SzI3JRbA
qrpm+bPX1DgEGdWNWPSjOURCFEwRwXyd95xU5HfrwD/18mgw9jbAvEv33Ubq6ZHQNYKZHo2cfKfH
hTjRqWZ8SfOndyihY21Vec8uePXM+yjaN4LfX+Zu+sZqE0BPMZBxEovTu0erRs+YUkepQyOPSykY
U1dhYSLpbda5fPGPskkuQwK/r72aaHNm96ggmSc66+3oVpuX1IBnWFgv0VIZgaMS3koKOobB6g8e
7KXPq21CikWm1FvE/x0T1uPYlRvBHkwfsI4a1kqRkdq0Pz3hk53XHzt6HxC2R+li0ENIU5FDaLNO
vh//l4z7pHWmkBl/6M8nqaK940gkLEkIVH9jt7xdastwc8/vgPZVoZ81MbvYTPNj44OLcKe+OQnc
/ikeTjpmI3WZ/OfUvhHHwYVrwD8HAJZciDIRnb3qvM3SvsHY8rLrPJehvJa1eWzdYHxq4ArASEKD
9XLPUlXgMXc50Xhz0Pt52CLE85h/uJ9tsXzn6EgnjcousTe9aYVYoXCMOPREaIfngVl4VW61xuF+
/y1x2LkpaYY1VI0he8vaKaipndjcMdIVj6N3lQw4Sve2lAPaQCKU2s3I+S6X7KG66wia+SlFQND2
2SfhnIHT1hvJTsYuzZUwjLXSTOaP58V01/fFR73kcICrdcYmvlXNPqfYYG940Fk4tHdTikMZRbpn
56FEfxGgI007BhHEUpcLvuqmLfrAlTvBmAVgb0Uf2vLnVtg+l4mbkYA7M3kvVb5eiMerW5aiBscA
wHHQ7ym8+ISZ3FizcpwGhnrXiUT4WNw0v3qyzUdbnuzRW+WsuHv0PsR3M81983omBwUk0WXjWuaT
GLRVPs9bR3yZxm5gWi/xivXRrz6/U81DZRdvVt2GsfFPv+fmDZ/mqB44C2yWyc1C55afZXapaARM
zijBg7eASxOVESIao2enjW3Gf03+6ab2KilQ5DWc9b4kGUBuxZc0E5pgxYf9UFATKyRreWnyqzym
3kttkJKOPGCtFqhoBCjoM++ueUz/gWRDykfBQiptIc91+VU7HxVB8rJMfjVEx1UZXUGmhen4hb4K
EdkqMV8ToT/IOtpKnm3N/B3vCcPGG9U38pI+7LX0R5D0hqZ+l7Gk1TJGmhPb74Rb3cboQiYs6iZ0
9gyEc2JE3NdKvMQQG2yMQ9EFi8d7DgMuI2Ng5pa0c9CKBXrusqc3f6pd8pKJiEIk101IMcsy7Apt
rRdLuNjfXtOfvdHfulHyDNDz4IHi8C2x04eTp15wXzM6YJZCbTf6sKb/nIrv4OCl3iZjBtwXePdQ
o3O7QpaW9j3jLQo6wK5Er2xRq6ztRHtGicEJwBHJz0I7NzaB4w4P9UBTKwwIRVCvi7NAac25TloL
xAlzIIDbHokdV8QnoN+qQ68Yr0pq36b0160YDou+MM2UW9kg3SRVztCZ9rFolWW3hgxqS4Hxp3hW
XfYrUC2PMbKCudw4y2+htkn7kYmJvlpddMLI+ubX7AgtpTfwWBlJe7poqAld79Xx2HLnYYxOuUF0
UbXtg+VHb7P5qAl7Q2jlkX/x2OQFKxk+xduwPN8bBlbyH9Llu4OmK8y7LchTDL2Iy0no6v8oo3YY
AF9KH4AamXBPw8AoL4Io7Pg/uFPxFKfbTvYokQ79ZO3Gpn/JK6ZViA+y4a1A4p/X2q/QrD70/FuN
xJ/0Swho6Ewj/VKPu5pyw0ZWS+lgEkndbuWk1vpcnhi8Hw1He8rMed+TKxwnRRhj4JPMBOrGwIq8
1WFO1WLYj8nF+qkZ+mLf+xSsPPha3BrEPBW4adyseDiiCDi1Q/dHjAVOljDCf9B49j4hKKEhIDwG
el0D1mBJHCfNA9A/k+Ms1uKg+T8jnr2kg//LGshkzmHNkD7WmRtIMAd/Mla64KRxfLSXMGONnm1s
uWghMWf8KXnzpuHbIvvnmLvdfiQWs8melo4LpqiY5LWPgmttthjJj18RYBuXVcXIgJDdwpOfD2k4
V1HgdYGP8GMohyf0IuvOBNZBKWFZcgWKJjQZUmum8S4XQi65tPAfPQvHCuoctY6mf7IQIHFCrKg+
9w3aIbaTUI0eR2TjQ9pcpdGdhECXpQN/IenTyj+8sWeI7wLW6si21kyCRmY8yDPVtAs1PaXhLuq1
A2JaEeghzOmqodyIri3pYCjmEYVN6pYn/kfnxdS9IwleLwZGj6VCnzWMuKB+EpSmPQ9/bZCbTOvY
2seSvWJFXoxhyn9TSSJE/9JRbKYZzpKg5QgYdprDlhm8Odu5Zf6dlp9B0/ZUTKu5iDZLhdjHRCmf
q+rXTu5zb3mozH7fU5JpyZGyZOz61+r+5iUUdT15hOKPjJ2Hqp62HVbwGuVRlQMsw4FBRtm6EChl
lfmKyG9lRR4+KeyZpS+uhgIDg8+c4ARak6iW/2Re75IMhqxk1Zptm35EnErsaPXhSe6mjmF0HGs7
VWnhQLo7M4uSSoBFycjDUY3omFo8149SJg/5PK0ivnfbZu9Lc90zbUFqEREXk8bluvFS3EMtJFGW
cLFGzvGwqvOriyukBVmRd2cHUp+D6gzlxZEv5GxEPNwz2TpaUKTDJY52vaE20SiOZhqvHaxPBoEP
fU+0GyN65iFBjE3QhiVoG1ye5kCYJnJqs7pEBH10Xx4P5IAy8L4qYtKOLKh+r+pXbTQvBTAYvWes
kI6PTVqsR/RbwCSfcLWvopxJM51h5YIqeAQczD5UBaJbACppfO8NSvkZS2PFAOHDtj/ShUJU0Iro
KzHySC1pWJlHlgyvguK3U4LZ3EOOlQc9+XODYLZzom/T5i3GkrZLbfWk5daH2VMqWaQT9MxgSh3W
2ywPhHdt20E7TzNVUVUyzVp2OrRAk1opGGN93WckVRt88SZdOPMLHAeiwcHeteM5xfVsTdZeA2E4
eKQZ0kUSPS49KvGcGUL0k5I4WtKUFXn8ot1DdgX5CKJZXVufDLzECj25HLLlJ0fANvUqlLX1HmVA
zN1wtt9s7Reb5euEgtGv3j0D3kzGprv9ma2tZdIdJBfJ/RnN/arxEdGZz9oErhckXuqkhMPaOwGK
VYQydUOflIsWzE7G2ttERyfLB0NZoZtkezsnwAptnB3fLOffUu1LXW1a8ilKqGdd/9X4NxOrR0Ou
UkRmI2v+RX+Kmydz+hwrhkIkrkNWHWxIkXyzo4Hgy+ofh8X7vcN5SFToKGXlxEtSfdZ48S3l3IBz
HBONRL8+e6gBOY94ymcPyhZLddJpT7Pqv1J9/DBKIzBGI7C1mgUMmBUWJQaVoPC3hFpM9Ug7gFCE
w6xZ5OM0ULu4nPrE1TDpwWqVEpo4YoaoPf93FMlHx2i9vmdXpdbw0HH4DeA7RDv9WyKOhf6rLoH2
9VX+wII6J9aaA9VxbroG6a03zHCZJBoVFb0XNu50Xs3yjDiUpyEmpr6Y8QO2t7ZOiASwQBISndfr
x7uc0WuCkeBTpX8r5rVdc1iW4rOfAM03ESjQvLnPuztuGgBUOiJ03E25Wa61xbHfGO5eXWdIj3mi
x9tF0by6k/46+vZPnOsnmSQfqo/rNy+e1qC+Xiu/nbF1OrgZkoTpLeg4O3PnbYQPfTVX8GAQUsHh
1XwRByaFLy8xNUJQd1pz00c2o02CM2AMK+SgypLOv2G0yTcEkf1g8GOXC4mThQvsP2dXzFSh+Ki8
YiPq7AqZMt2gMmdNzzG3NDHzuIXp3cRaaotQoyg4DSKCuuENCFos+eMNWkTR6PlPUYo0yfcRsWYV
j19pf8HtTQ7ZQA6UNxg9+WTij2vYxeJNpPg9d9i2jaPA3dXP1YR3dCEWJC+at4T3N++ZAzqzvjaR
IvgZiH/KSbwTWAKXg4xetZORMP6zf3zzLP2ZhfV7XCD5n45UPuu7/MIELO4S9VX0TJLZnZb3Ch0N
D/9BlJAEiGRYHBl+gAAWOJJiPdSw6temifYs2/fRm5ymjZs0e5169s4NhkOZMPljk8823joa8XyL
1BgdMYhBCvAQpZij/komqLqUr7PNZdNl2bmdQKrbGfsqKb6V5AhzJ3t8K1ySyFhsBYwg/NWoET4Y
JdfRbOgNCUGY7idCLck8Bb7i3/3gKqtYaE4DCKsMvCNKxKAeWXLVebdSGXSYKGe9M1mlGxLqwfQb
J3mIBtWivGSn7hbdJrZuLZLk1hiQNzIbn1A+mqiSjGuiZ93BaKevjIHUbqw75mkTFgwEa9qzoaMw
N+CUpo1gj5EDJ3Iqa+24l95Au9Ak1fOE8mWOzymrWyL9VlJ9L8zcSug593s/q5gEcf/5zNciMla8
Fj3yBCOIMRkoYBsfEtYat2GgodgKjmDwKIQE54KluL7tu2+QmyxmKoSCwTLxlP8V9KEdwYvKfrFi
uRslN7ONqu+pZ9blx18tOgePXytzPrWyYMiTEZ6NPoKYPCCROAtreiDI2hrREU3shPPAvx17wV3M
XuPvL7Vp16eHyflXElBZ13A8nG+FJltz0OX4L0aGwh78iiNY3/kBlkC2W8zZdyYnfOZuwfcw+gwn
mGjVsjEsmu+0WRUjczL2fBoDc89+r5zPjJQsX565YLvmuWzePIZGCvjFXccKsqqObNZ3j3UyBT55
ZpZXIDSmiEXtkioaySgs251l8nH0/pSKE+d2w9KuJP8v1/+NQPmV8VYztIUSyBAS+Ur07JKQXdTv
ishYg8uxd5kaLLRLExe6XeA6VkHP9jytjmbzRwsBvS5IZ073EdEBBDj3goE6sES+75J7ignADhed
+6FBhjOnsB/HMSxuTJxmemB50tMjIwwnurjM6nVoBYmMthOWKjp94fxTxlMjYMtlTpDMG5fVdg0Y
wbKCNlK0n3ufdB+K+ND3GgzmZP9wO9qMnpMfxqIhsS7oHTjwwWtWREb9JFnNkI4cYKwA+b8SXIBT
X6L2fF8gaSw4kB+37Sd5FWnF9oLYG3KJ1tbQhwaeK4cCzQFUM/HVmMOJRI/WxZYj3n1GuEP63vDV
TA5/hl+lRvxc48RX6YrYWhwKcyAgMXhvC0NpCMRNn4FtBVyo8Pw0TBCb9wymSZmHksw4jB4MoUi9
itUvec8NzvUuIDkCefzDpFNHskIiZV3DUuEcR5wCkh69WZ40iXY7wQ3YHUX0bCIWEZz3FVkXU/Fc
ZgoOC8ntzW3GtN99Ly0yevPaJj9w6HtETuiM8vFh9n8jxWw1boLSBpFGwA83rDXCYll03I0fYt65
iCdhwZa/ft/dd8B7HHXMj2v6FImj8s8tOF0WhpyYtBz3V09oDMe1XPgUtPCY/TK7Dwz7RZ+2MMbD
IQH/mcGEPKbZSyWnwKENhduZNn8oQYPKo23a1TbCGjyKKATdJoiKKcSgx9a2ZuSWAHJ2UCjjcJ04
Sgb9UWvXQkNNY1wsWpaeZHOEad27ERNMV3zHVLOD9ALQy9MIBgHcLFxcIDY8Ogtb9owWSG/1ldt8
TjhBQOODNG7Lg89kM44NuFNqrjal+d7lf1y0gemoTcxpaQFaXiDMDBle6pbSDr9Zubfy58X97RVe
uH8Ogs/2p07zVe2H6E/d0gYu+2I1CEmcttN34BKWUCwwpBkX9BBMrl79JHCO7Yz+Do1p1fc8NvGq
Ng13b8xOsReYglc1u9pWVDRbdEIbJyoSrDHYULu7ek6T9SMplVuGLL+Wbn+4i4aEeU4H1hJOdPOd
y0iTJIzUftVSsqZGZu3QTLFRtvNP4pTea6/opKK4fcc56OJgqFkIDDqjGrbmtccEWYCVm7wzq23n
ZZD/zCoT66rAhD0CTyo87bG9pwPYxbcfqYIFGkeVZkPCsFxTUDmqv7KZ38hGxXmX3n/Bx7pAWZS6
tz7qSE4b3I0b9x8Gi1XyenCPl3QKZJfmNJYQec2BA19LdGOdmPAkIFYMI6qZS2y0UJpedF57m7+I
JVI2IY9GysuAfMLn/8O6gsGtyUbawxKlf025vquqJ/jngz8j92TB5P152Vbo17nOn2dMRETdHzrz
L7pzokcg8+OfFLsOLIl28oofW8seyZ0N0UQLinkY2UhdXYxP9/ADBnFIaUZXrcRAqJ/91CMkibEp
JQRaGPkDEGdf2Wff/6fh29HU/4vF++VokTzfefaaoOBTZ/NpEhDYE/ITdNwjwTKqWpk0sjLVP4rO
PC8l+3PZ0TMvkR86Dgyu2CPhjGw/SdgCFC8jKIjc/GHc+h9X57XcOMwm0SdiFZjJW2VZtiXncMOy
JzCAmQBB8un3yLO1/+7eqGxPsC2JINBf9+m952tJu9q6SLLl0uXDMbPY8lRhwf0xqDLKh3z/VE5F
u+fO/6aszVB25uxrt1hFCy9OOgSHQlrxnp0yfW/iNq/lfT6y3uEj4uZnU5G5yOCpVGy9ws6nBVVM
K6dtp2PccYGoivOK0/n4F0xBuEaEl9IqbmGMr9qZxZlrwV45aI0AFGfgfMO0I3v3GrVjc+fQjLsd
ZWRWsDqglmqkC0bjj4l3zwDrMS9pLrDTwWzcq2NrqfCUNsbxVpYKzn2FVl51plnneYCv8IYwO/Vg
JnPWV9vxMM3tXQk5ZsIefcg6+Q2V3rluiOFvGqgu4bDwSm006MIMr3Akz31aNWufUxkoHsWEqfq0
5xEuZPEN3nJCfpUbawAxM8iOcbaErgynFT8Otkwu2ysUGwcdVLUusl+b3De8hy78cjm7PXqKbfAu
fcL9ve8xzwQaA19uEZhl7LnqeDo5dM8+O0ZKNbOQ0UyNIJFnhzau1Srvsmgd9+G1ppWa37RIETnG
AMnp2seL99BSZF+9mJ1iKsjJc6IetqHMcGBk5RNBjAN+CfYRGD+XDmtCU3Hr7+3mowYtSDLwJvW4
86XZeJmnwL0NAyiupt1aaREfdF3ho5crzqkhs1k80kvKZJp7n51jd5g68Hpjkp9+Pvc64SFHyKd5
kkwHrw9wLwdO69cPf77481D64Qzz0yjGktcPf76oOotRijueY5qObzh8GH/98+GM3aamRJwIYwCy
dM2BnZ1Mw0xzELRs6uvDFCbLv4efr/3n058//X9f+/lTpcz//mdtvWQ3UX/TQJrnPszTfzOPV8qo
PQBjsCx0jdBVl9hOSSvkbPjgsbmUJnSi+O8PRRXi7Y5Fr45Rl6z1krYnnIfN6d8f2CyvgrRCVJKC
bg3ZOF/o+ebfw1hQPGVghaUOMZ1+DsKbn4/a//no36e5T6MSjjyrGKtTBs7u34Pr2nCAo9TibOlJ
yqYriTBLNR7Btj3W6KSe1cmxLOKF1we/YNbnXh/+39eSzqIsCAZ8GxYht1oVnn4+4hyPDEVMmyKd
YeNxrlnNisKeHVuEZt8X+sMkrq2oIlTqVpfgY4EZ1LvGaQuK2dQl0z6Mr0nmPdvX3Gf2ShGoVbj/
5/NsggEB7v1//sLPv/r5q7rmKknsgO4LMcEE1eF/P+il7U9/dMigKRHF6efBxC4nof987vIcMB/V
CAce+YX9lIgv5fSQEfyaWE0UdhhaS/9pGaO3Vin8DJxLHO/Bqiv7PsnQP6yivx/dcLvYxfDguSq/
YWz76ZALwiWGQx1jS7Q3igOI30/lHayw8k47MdBlG4cyGZ2tAWbEYYjWn6BwvjDo+LvBE1Q3uQqh
FQXz9PNAwHNABbKwPui2I7peRXxosYDqOlZbSpnCnv7uZfiWMlW4ozHL4JUYksbatmn6kiYeIPVJ
0mfAgAvBin18HZm7pAddk6EwroqcjJ9oaczRGGM6SzxSOCQOVUg7Sm2wFQwTaIeQPVqM0bQNZpLI
EjnOzmB31O7eDxYMY6Lrt1NagrZEqSwSrznm5jnIIouu9+SzHjlVOIuf7R2HExte8+QYxjlG38La
j8yXaXOId7YFmcvFYe3VOWczl7OVspxzKkn3CSEMyX+LwiNOvatFMlyIaMpUnbjOMvLHOkY2GxZV
3jZpx26sGi7N3RKC09KjybY5SPptbuNpjEpksq4fzlkJQplv7Q8Ucy+AnE51SxbB5MtzPRMbnBMm
U74anwOLOAvWlJ+/OHfI6DaHzWPt4HZxG8ApfonWOsYoOjOhpIjzzHbsciqtTAOI20swu/Qxxa5o
TQ8G4xa7+eqjFwVNb8DcaB9nC1q4VnCoglpcaovNadgB9iX/s1ziUKWkbEckerV8iHgxDzBr6G5O
7qUzUJGGNy1bir/Ntaattm15aVpxN0LSfeO1oFe0asN1tjCaBBaT0iWAecIJFJaxUj7LZhqwcl69
pkn6txYzFbNYhWGZIg6h/8tmuCvc2cKAPb36VQ+aqRznz5x8TNjW/SVV8nGOqujRRiFqcytklqDD
R+W4495BOGp5srPJCcCsdMFDiPOWs6Fb7f7zta64qtKOj5NKT/qsB7iMqVCXcWF+T+692RdII5ef
h6HKIEDyLR1X0Nzmh9k5WByKyq6p0YYT61DzNA12Coe9jfvbKadU0VYUxeWeSk+VbaUnJHI4Ne4w
MYxHsQm5EarstmyD9JYdtnCBvAQeg2mqsDilIqk5c7qHlN3e4Zxp77qUXUTTtjRQlT2qChvt3aAm
ZxU61MZ1KqpJQF2rEq+S2tB3UNCTDjdvqDHE+MRXUsTyTav1dMuGPz+6RXmnru9GueB9XkbMH7aO
8CoqyG8QedNvV6KbpbG2T8QmCaJODvPZ2roblT3cWgTDJ09Twa08HhwtGBNqpBmqR7ilnEo7Dy+Z
zdQ0wex3GLCoxwQKH2SZiXXbw475+b+6yok2vuddVAcrs6u9/sGxVHipfdJJlqAbxqNOYQ6n95Cz
E5PUkMvlxR8iTKkDMFKPDWBQ6PACMGp4lGHyBrYW9hXVHjPfQ0TUzPlWZp1yqjO2MIkclNSFegWd
Q4KjXirpivtJZ+I0Do9DX6ITVXF0n5J8PQkVDic5zaA3gybZzkKM92XTjfeTnT4EKXluXmpvU81Z
cu/KLto67Ag3kT3aGwvnziGiIZKIYvCQuvFrq+aYex/HOmcMnJfBmHHrRYAsWZvxopsjM5JHVxM0
pf7zrokVVChj+tXcFSX+ovl5xIp/W9Lwuy20u82Wavlqo/aZ0hX8rwV4Myuviue4J2CDZMLLLl/Y
K1XbhF3E0RFy3NgUzx47q7prGaBeaLQawvQ5inOHaNbUE0mt/L3ucM/9LFKJj2hetQVWhsx5DLrB
O6jIcATG9gegRJI1DHv6MLqKV1tPoQF0n8tjKUDU2DiH/J4goTc3mb0aB95cUSZp3QqYgY0pfcES
Q4Jd5P/eXyEpHssx+gblEQemmbI7Zd0OPri8TZnjA5ySrv0wSyHOro9tsx6fRMIMWCiG/uCYz102
W3c/b6hYIocJUDMbP0/zA9vzoxljeeL2NWy7Ngzec7z0V+NUexhYuM69bVv7OqLmk/7p8iyzLD0H
T2ljg8pisdrZuYGv2HZ8ev0aeDJsmw7RhzhBLrYDbp+j64b36vqQ+fQiZfki/l3R8+jdRQ08eaUx
0U/N/c8FtxjGmEXFfxuNiiCINdy2Fhu7dIwzLAQxUo+XOcPZNpV96HlzrhiEkQcS42tSSOfMAcY5
AyhgN1BXSBZUlQSll9+rROX4S/Pi30eDos0v05ghkf236ZQwLfV52MBQfHPnwcYpBuo98gPnKEEF
pFnvUGUpSAGOhNSnaXyfdEp3Wo6ZLUJFky5IENIz+XXCIu8nNVIn2EZ7t6ANNmGNuag5+jtkYbEP
ojI5gbIY6T2mfHD+E2c01diDu0sSAVPKBYuULyXCTyi9rbAoz8GLfGAEdnEZc+IipNxWJnS/eGnC
ANQQsZ8awlI0pp86H3HFDfR70e7GsM7+CqfD4dPm7stYRdxQUHRncnC+SooDee3ihhJPrDbSJ6zF
rT8eMCQk2HP3oQccrjLnyfE2MKqOmHfZ6Mwgepb0sdPUMGbJ2tgOfVqCU1+r4sclT59LmA7T3mCV
vslhlvkVJSF2gBWpL4t1021jYLjQSHo8jRX1JEECdHMmg1Z7uWBVARvY97tRUqgz6JbigdF/qJr2
sEQ1Jz+8W8Y71H7dsYWF9VQxwqrcay5gst6qSd1x/tR31MlunC4iqGOx5w9Mcqbm5Jr6wSwy3s5T
5GzywmtgXERnr+VMLqJc3ZhxJkB3nl3JHa6DnTVJ1uH+ghgM2ESRQwcuEODzW7dhedZjzTZD/gI/
k55aSMVrqekbyKtXoBeIcOW25WQcRLXAGzzAPu3TL4dG9nXd4SMIaghPo+McrOh621m+x7Q4CoEi
KSxqS7Vr3uwU91lrL3d2Zz6jkNOWGhSLkYd/PdL4bkXbrgrldcdOMBr0sNzKifBb4fuPdR7EjJiM
ta7C8E5w1VCOETg3cwNSjYkSYoO8jePoyXLSTTwtf2C1eiu0BsxemU7XhdXkO6t8mwNIJZgVqEIX
g3dKZ5c2MADerJEPbmPozhiG29Sz79M67l9NOWLduAIz5/aBbodwxXrnw8dEzlvqBhUe59hNidGU
u7XCm1aNqyQHDhCA3xygAqAzZlQD9XrHmOPqpg2yjfbjj8wB2zLL/jb2s+4+QUHHmOFsa1sjuCQW
Jsv+oS9K60MM+d6J1FOZOee27wGzVcONReiPJLazbETs8+Oa4sx2rT+QLreOWpib2haQTyqwEsZf
nqfS1E8hWUYoUfardrOHn+3fz6YvsZW8sSLnO3Jb7CcmYANLxREDiAmXkLvX16CBCJMS/CGdeJmD
J93PNY7UhtteVDDAqmiUxTbImIriJzFvnWDUO8atw3opv4XqXoMM8AAkTYIgvdpSlZAUw3iJYneb
O6DrNTBPXp+YUA2n0FEE8F7m+UtkCXwVMX1jESD3H8RqPbZJvzFZdxWrSae1AIYMPze+Ws0OnohN
5PnuYZh/2TSpgzSqHnnCNbo+0yovNtF24IXtvQJfODHCvTeE32Hj+Scx/V4iHwvWfKNcp90T3P6w
RepsqHv0f6oRfWs+6cJ8qBoao+gKDGZQFsGO8Xw7HsFY0/+xYDHQVGTl62jA9JjRCIGfK8eJSl6k
GwH7dTYYnvFpCuWytzTScqEvBIWdVWlX79ns/LW90IUW27qbykHcqgTG+wJLeEL9cLcwm9O4i+H6
gyxSNj5y3n4nKCAuI2blFm8Dh4itKroOAp5a/Y7nSz2UvxqnPOiQPBdFCBNjF0CXlW/3dNox6Cqr
3lpjId8JpxebJWrdlYWYmMEjCqYO0nQgP51wLnde8REzVN0bPWAJ0N1dXNkYc1SDB0Fz+B+s51Ya
hnRF+a59/Zo16SabUWs933kaFpv58rBFLRVNqd5F7/yxK1PeKsLescNtULDxhCtScs9qy73fufo0
A07QNmgQj0JYWfZbRa29PxY5gNORZp/6YdH1R+YzRB99DIUmZXAdocmTo2QBhL6xzmV+M6vi0WFb
2jd/09BKaFvrPKD0YAbi9I8rq/d8BkQRZYSjUPEPmfbSbRtD5Zmj9K9nnIk+EWLwnmX/aYIMmdlM
X3ZovdSmxgxeM6+Z2ckETnbrwrMbY+PdQ1lgW9A0v73h3QvMhLW8+wab5+DJ4A5u2f3nnLDVsWmF
CHSDKwxfUeuyIx5HgTsDESwphzXlqreKETHlZfUWizdZ5IWCd3u8ryuQS92qebYCTuhaMH+ph3cO
PER1Zu6fofsIYiPZPPh18dWXtJrqtEThZ4FPAvOeZtfQoQ7/pM3k7tMSpakgfSY4RcIDsR/t/JdM
g2cVBntvXF5nyVCpGyoXZYEhod0xTPGOXijlRgXAdmWRvVgyZGypKBzsmy9fUz3RN9jepsg/X6NF
duLsfG+CjZv0D4XjI9UV3T7P6YEXESprfEVHDPXMBMUWu74lSG/09efKvWPYEreJStwHU+a+egvC
WOBPGxn86iWtxvF17Lu0zGU57kfADErRb72hey3YjW6hYeybOj0lE9hcmWyoK1br3MVJCHAmd1tO
dwyA/RZkMnsq5swBcm44E8NzyOjbknjjYLoN5tGnYgpPKcbBMVqgIiQK7W0EvofRzuIGuJPW/NJ2
hOT7rOR+Y/iGUbDAe5gLbCmcW8qk/+Vd3ZzOl7LHilBj+CldTD0h0sDUhei0iBktP1qV5O/TqJ5n
bp2AX4JDlIlum+pw37BsBRXnIhL5wGvylVdXFxmEdw2W2JpDvyguOoL4EzW81kXNqa1q099lz0Wi
w5bohrjtSAGA5yhvcrB6zEPDQ2I/wqUR6/HatQW5v/YQDNr6yfQ4Nqx6re1QwM39nWbTrwrVaeXl
WNs5fa7rGss5yxweVrv7igcsZ3ZbUvMw39SCirC6zp9zPKOGQxjPJHVntSnXLmj0Vc1dCVTP+KrA
5B0z1CUuY4azosLDAVss284zuBPwKSe0LyDuXbGZZPni1f0Bo+qnEI9GtU9tTcN14PbemoL5Nb7y
6xODM7GnjWmEh7qm9fgguox+16RpmBL0D16RfUQyFiufm9RqGOpT2ZtqW+Vfcy2DresCZ/Hn6UHk
JBacZMTdDGiN/Wi/D4vywK4KHZj7dz9QPqAmnqSOHiYxAdkUcJasmHRfKJ/q3CO2VKm90NRNeSIu
j1VMa4YVPLYt7pGoGP7kybzS1zQhkTE8ii1aYUHc1HftAJvcg+ESSOqebIbsfpXFHOx6T0OHSJ6Y
spANm+4kuvhGayYpnengZY4PBZGHQ399/sYQxo09cRDN4uJGxMRZ7eCZ4qFbqSD+c9T421V9sgno
2oqS+pe8pv5cL6QmkV7OlXC9N8dR7qqe6wyig/Nbq/KCdU4hLMK2m7P0XroIe81SnN1W0J9Dp5uV
Bm/8kAsTwuKd3vAKZBKem9lb7gD7oZdFNqohFwCNXvYm7Amwkvo9UcWZTrC5TJ/j/iwyHKE+JVwQ
k9rrDg+IT4eDBfZUblNlpsFGzAFkL9dj79CE+HAo2UIbwZLQWiXOGIPXU5I9hSLyNsbttGV0wBu5
7yi7adpj2bo9nU/MruAeLDX96LydIjcwtC/o25hFysEQ59Xhu53oE0vzSafxX7qagwNIRFxu0KNm
x3tCaQN0mLncueXnsuh+n1bqvuzDNxlSID7W+6L5Tq32jmv1s/tB9KBN1qRsCDRVvM1acYpS564s
9O2cmkudON02Y7/HZNNnu0iYh9+c7HHIEMXHQUVaRoP86aCBDTKgs9yABmq5uwJQ+CQGhzwy2vXZ
coNfZmi/xjlawaOdd26NgbrxzmGRmpuKKjs/IgTTv82MV3kBg68CJi3KqTdsJi3Ws8X+em1xx2BP
ULr3BprMYuy9RJrgEDhQinIFVQC6Iunkjc/L0L7g8ano8mL7n9mdWMVLpG4G7upszD7xngHtSD2g
B8hGp0hNQEoFTCd++qqIL5WbbRpDis1ELUxDJ3zEMIyRBKfFysrnt5ios89CX6qzcdzXIOX3t9ka
JxaDuUUDHJRc4ZxTZlzMFnYrLBiM0x7nwSU1QZvvSrTid3jrLz0rcKnrTSFDLiA4OpsFfPWJTdJb
PzGMhwezpSjopeas2BZZe5AlrVQG8EpY5gi5LqEzOZwWy/leCIwpSr6ZPEsSNRmb/8VLWaivu97H
yupZC8KSiYnTYcauAyDRU1eug6got4BYMlx3cJ4tYIizBzsMbNhhMfGjnZEoCKxwWZuBlhU5oOg2
aoBh1uEUHTDG9ajWEu107QT842GMD52bAGyxONLpwgEFEr1V9oMJE/aIIEhWIpZ4d/u36Erxccbk
dRj0p+6wGAQK9bVsdtJVNBG6T+C8lwddSvJONv96VhXmeG/aT4OijWtVlIFz3+eSIucJl7GiVpU5
zLlNbfDFRmAm6ctftnFZTaN0a6LyjXsGb+Q0tjFmTrwZ++CERNlRVBJQKqLv3OHVl64NWQ80cgFp
F2DHLh3zT6JebPvt5jFBcACtHd7pq9u3yad+B+30STVgkuLSxeqZoIrPg7gdACgmmGD2cergTavs
z2JhJA9y/ViNLOa6tY9chCwrhbNOsuB3mzUJd4EUaGLEYq2GdJ/mICtbFKsyIrycBD0Js8TiGfZH
Eg5+37JR414dLeUjcztiQDHRKKtsnnWTcCJw0SOXFtqVm/6qkAXZU0I6Yf7x3E3OuXGRqwVBZW+R
9m5BR0fla/eRg0YsCgX1vB/7PSsszRZxvLNwIApNiN/ymE8nk5FUiVR3Q8zkMxiq9lxM7K38ARN2
lLf+oUChKlPu7FmvCRcAjbJzkj+zm+1cWYtD0iHLayaqi6e/ikYCq3roSMet2bsQsnZJMKZOcary
acfZT25M+lWLBNMrdW+Ng/za0I/MdQraIU6cTRkykKQopiK2zPhjqmBUJID1q/S1xK0gr9P1pNYP
FTdp2jnbCg8cvDEG7KcqieV2oPwPh2X5XEec2jCkYlMi1g2oMQTintkEUJIQDqMI6ouS1m9RtRa5
kXBapxFtgVZzq4z9qZHR1k2Sz6siti8/n0EKbDZ1CY80ZaawCRmlrIbclIeUJTNxhVpFIcatYSbs
CGaaJT3giU7Mzgkg87QlI3FXFH/VYEDQwrUbcNR3efYX9CRWNydaruTHA36b8UU77Q2bu/oQxBh+
Cp94m9PiacpyT+9EgHNW1BedY2dKBX41Gqt2C3HMtRNCBRxtKqmut6tc8MrplIxU7ZldM6p7myYQ
PJHH0ZLTJZ+nv9TCkqZzgaI7IffMgexAQhcYys10miWRMV+ZeONCp8UUiSUo58Z0fXvAbmnB2lw5
Ow3bPbdUn7lWUKWhA9A7b6+VHP/mS/02Jl61del44YTAZUohmSYO1zrs64Gi21uvxOxRYOaJkztG
RYwfovzq0SYBwbI4qj9CpK8VxKfbYak/y1bO7JvUQzQF8hT09W0SdVjtIA7msq/umJK9dQLOuZ9l
EISsVeIipbJ/waHTu8veC3g2isp6Y6s539aRZKixcAqNMotpCpdc486n0gTFhU3lVKIOz1Nisxur
p307Vge20SdLQXywFkHbaqCyDf+Zi7mPdKh/UHZ2aJCDBhgxXPsgmZZ82hc5/7HvLpvCDcnd1noz
5tgs28qTazfmbZapKt2isfAWqajzDJFmMn8TaDgd/szvEgBI6DXQwYQ0FhRwDy/fjDW+cwd8JuJX
y3WZCStj2eX3EHX/RPMsd7i64YiEwS9rl+wiSpIpCxHxFKMTd/mcVZXoQGX6iNvctFus1BznHM7Q
Mv2dmXiuJk1dSMD84SRs61IWPnU/0wgkp3gzce5SBuNSU+yRH+9SaEHkO7ph3pjeY4/dQQtkuIZz
bMz3mrgHtdnYPzw86HGWTbcthdBkXCifNziPYHFIWLf86AbbZM22ysX00UMpr0nxuLKt+PcFYcMu
vXAkzA9e0D0Hje0yE6M8e2Jp1nNIJ0J6qUoMLR7jPjAeHFU7MFs6LUoUkubYd59t8Sk65cPxnDbx
EkfYC5zvufG/vYTfY6ghupjsSkz05db17M/Jl49D7ZPvrPVLH5AoX6iZWbdALPAPsXKjiMgS+1wc
f0VRgsvQuQ+k/IX//tWik2xsis+Zs8V6cqKzSRqIIhPJ0LmmBCQUuBeGztzMDuxEe8SQVevnUtNT
1KhrVZyF6j0s+mXyBnDOzXwkM3OHZR9Dv27UlgLMgCZ27L0ozysKhriTgBvcOQnsEt736yIN1j6m
eROisecpsfqhoY7kergaCS1syyXFsa7HfclocO0ORcURuL+ak65/IyJjKdNHexTcWnGChlfJNupP
jKumFcFBVnWJbdJR0J4UPX19js+1TD6rPKP3gIwBAM5fxBUwlsJvFfqDGcQGmwK0Y6HtrZHB91xO
Txh6yEZ2u27A0urMTyVz/E1oPcTWzeAikZYJYm9d1nium7ZZB7kN+q6ElTeM47FKEv+Usk+vk9y7
yVhQcGYpUgNYsRc69gq7r9dzCvfBH2BDMpmJ8/qjEoim46wsliA6DkzEZt/yzdbZ54Z2o6STlCNh
yBdFXexjUXyiF7eQIODYKn/8HbZgNQJCfcIM1R4KeLIaIWhMFRy2qsZs3xEpwk7Or4SSj/+9y6lI
KZMYhney7EMjXztMyKbquVHXgJPw42zzMcNaDVTIRDFCr7rIhsjg4jMZDBpEFgvpOmhJNjq88FZs
H4wdwXDDEscL5gheEhlIYqySAwbuw6+cuAhn0EuZ0Ww5995Z1M7b2GPm7DqHpyKM+xVW6xQFedn2
gx2Ql6obLK6EDqhyZfUzdsMOUq5zdGm6AXy2ei1BwtFHH0pIC2cZrjEnxSRjRddYfGb/LsvmpYMl
VjtWcdIOaAGSPrwK1YBDhNoG3Iwrz5s+ylqSg/Hke+B1/dEb0i9BB5qwOAnTxdkIWDi9ascD/U/3
yRwemr5/th0kaUaHABTSO81xl5BR/bvt0wkgVvThVvFXI33Qtu1ZRMWzznBBS4o8QCiVa/aQ+8EF
vWWgdTBWYirvc1vl+ufSoNnRJlzJwNPsxqAnPRRJUjFtgYEBNYim31UrLYK7AHujECQiKOSjp8gv
j8Zi18cRO2ZKTFCNyoulpyQ5ns5LQIsm4zUqiEliSZzCtue99qqLeFHDcp2V31byp5QBbqPQJkCA
SgkkkPRvL0IQjrSfdRmerHRsaBB2/+bB+EuNGA6zdtLrsGl3TBRxRVNIAXEzsLxPJoBfqRgT3naQ
zoEZVyG22JR4TJ2wFR26byvXN5bbxEf8POcg7dsT1Si8Wu74YI3E+JSFTJv+wQRyKiYoc3GafxNh
el2c3CKHZGFnDz9wk3HSpB+oYuVAW/Ww5jJl6UmFrMephIw1vsYfo/H+BIHDfWmM2F0hiJRT8JWw
hV9TZrKWCyhe0hUu/sVkL8VCNVzNaMhgmyb2Ne28gQu37Uc0qtBbqYxSM1all6q6EtiPJRdBMhI0
X9z0Dk/PjhfC32M+IHInZhYwEg9/oWbALdQTM8bKfSoSBkkV0n4YIazbVDsRMvmcSvLyxhc0d0Fm
CfgVBrsh+1gAc4s9MGf+3zqe3Y1K7LU/6FPJ8XG/zMmzjiL7RGf8BO/wZnDoaurq7Oir6VfaBwVD
tThEeKnXcZiNT7jqcYkZeVuyMs9x0e87Y5+ljongtbgze7y560CaGwt0mVJPulcDy0m68Tw/Zkyy
hgK+KjAQ4WS5oCUdKYUApNdB/tZiuOZDYdblpXmJe7KDyjKvJeoPPLb47AXiQdJkSRI++mZVRgt2
F4wxMzevwdIYltLJoi94owbeNksCZaBFRmLrSIDuDCB1/nLh6m8K3bESDHDta0sna+b26sC2A13A
8bKNG9ffdct/kJWvHfNSBppYtPK8X2tLgcxJugP0RAm6XN7kIyFPiRbm5h3GibH7oxCJjbH/GAuu
Ws0qyq/A3HrgfjLMOG6cnvf4tECbIGISUPo7+5TYdz2SPIVRo2GKfhX37A4Y34Ri1UzzLirBZA4j
WwrY6lumdLdtxAqrgzuL33HlUoayHtJp71dNszXV5G8cdlr5iHG+zhX4PSM+q2AC1g8Cw8M0VqPs
GPQUAHBdtCmmaN8v4HQaDhg0olmvZmbRWgI4GMRvID+guUVYLRoF4sss1duy7AvZ/FEmvHFSvlvp
u/sZlBXfCPk19Rj82YyyrIVJmUqOtRWf7JzwFz3UmzgVwVGk80M9wRuxMe2sQsCljajf2HuI7RSR
QMLRUWG1V+OSMZuPGCn6TN+HF5qtn3rsRMArADmpGYVMu0+cr2gatYHAUxUFP6I+cdxAVHH9rcXp
B1mDJNSE6QrGym2yLM+sNMNKznQHFKzotGJTYlRdD8aSJIITlLvZYhXwe/84sglfe0kEvxYOzspz
mofSnMIZrHaQn0VBmGNcqE37mCzn6NGKA6KCU3Jd00A5eO5djmrKBguEP03dBJiCteUygplypu/M
6Xcxsx6uGxltr2+OlqwMk6wKJ8U03WXNh+AOufaYOHHf794d1J02ICfYFPNrXmq1njQri/EaOP3r
PAOlX0y/+Sluyzw8X0PAZhpugXC/dIqe5rDfyjweD0ttkQRF0y49gM1Laj7CPp5XWN7mOiSXhVjb
JmED1lZc+vg8ZjHQoHx4zSK4ovFTnZlvCV1/174vBbuVVgHkDVsKdMvsnU1nu26c3t5q750V1MYT
aS6Lsi4W6FDMLsjO3T0X4Smc/AMWdo0RMCBkEzOZN3Xxu7VJO+OzSK8ygtVNu8zmqL24WI7sGB3J
caCnhoD8bOF+MTLbWFnORDSvD+6VzSq/JzTX/VA37LMMCbgxQzGt46vEZGi17VzgWnsOTVCynCDa
d74PzleBKF6cmh7z66RRWa922cakZ1CC0qHJjlb7UpYTaHKovQ5bJjZRUEZchjJMcahqg/FcLKwk
IvTQAG11spkvziPZKdek5Xrupts4LR/Tyv9bLaeWTErMmzxHmVz3WRwBA4KsHhgU2gx5hx022b4u
GOjRim8Hm3J3oqXXgzrARVT8UxR5b2LhEpd1N26L4JflgfKL/e7e2DYJjVQ/Zy56QTvWrxjgiTYl
rDELauuqp/9QBGgmIXIkAwDDDCpkSmNgU8NH+/Ik8yX8B99RyrbJj6bnEulok5mRErMZRd63UfXZ
ZsmNDuHa8mL33YWhBEaCyPtdBfZtNMUUM5aglqyexPMAdCGj7XHp/K8gJZtIBNchwMphiSHULBEl
XKJQeQ0caeokyP+oZO1d+LrFkr0yB8ua/2Ru/1Zk/p6DzeNEc0jrJGRjvQtX9oi3CoU0i4C3ZT4y
OPHBKNEbBjojxlWuPNs5pD4XUohYUgM1T/MqWNHyaO2pK4lgn7qbqRovrnS6C61Y/DxZf/wv5s5k
N3Kky9Kv0qh18wcnM5KL7oXPo9xds7QhFFKI8zwZ+fT9UX9XVWZWIQu1KyDhSEkRIR9Is2v3nvOd
jBmnzJpumwb9nVG10boqOAgPg793RfmpGBFoIyOrOHQQBXeYHtP+UmDM4vCuwAfk2or6hVdK1vNe
t+n3QKbZUz2uTI+Os9OYn6jpJG8S6wERButmYpoOTFFbFXn8GSrtlhfpQ2z3L5OPbICe8GfhmaTl
UpiVrdihu/iMay/ZI2Vfp3jtTKtuV5iJmp0n5dpUQLzK8INUIAfeTH4SYFTx0PkuUkic6wY2R6j5
4yJrca80FaBpDyk/g6xzoE/aobO1J0Q5v0Joletg6F/HSDEDCJ90wLfLLsOdYTxMI40CgchjSkjy
LVtaAgPttkk5tPjSFNgf8tmkTF78hBK9RlxL+pLxZtYjHaH8nf3dcb5yVT9ZNaW65hNZEjfXUusO
bcIBpFD5e+zCW8yMN1fFCbckA/6kDq11JaL73nop9JTwsig5IcpfdgSGYYFeJhi62gZ0vjZ89Jbx
ltftxU7s58agkOwj64DUGlJosVJYUDm3f2CZfjBq1D5Nb4IRFfHaKtDMGswSHNlxkDT0O8YE/cqk
57KOeGP1zi4QVuSXmi1XU/nz2Iry4Az8D72hgyGHS1Sh/+4CuPiT8K+xwD4eAFTCygch01DJQ6e7
zFJpbar2yfdonUoH7bGXJq9VQXZFXFYUYhsP31+I/7vcdDVsHOwtOMvGmSkBGbhPo5OMULDjAWKB
rBVUCDgkG3Fxc9LR+tmUYVYmsEm7ePVsGh/j+BIIUJxmER4BwuT8Prtam91VOiQcdQwRBDbrFSnA
NEwNg5P8GGDL7eYdlObXEOJsb8y1N8pnUlPg5kY0jbJXJI/Vptf5TXRFUK+jHOX+sSU/lo36zsfk
zstIEiUz9K5HAraK6pgmrvELQWN2ND2MLjVtdy5PWB2W2IQJtnc/lxc9Sp+dB3qC3g6sKQTkGPEi
0VFuMVxK1V6nVJYbl5LcYr+jvJyw/pP9aGWMdav4MtRzcTMGj4TBbtu+t+4EnCZpYsJ2O/Z4PUQn
J6J6b1Txt1Eku6Z5TpPy3QnbEMpWdy18nlI2rGzPeSstlhsCNu1VGpKIbkQlH7Dl7XzT+PYHRkBm
Va+MIaa3lUFBCtCKI6zbyE48AKB/Ljs4TGCiV7nkcJVX2rqPuneZZDRUBnVq2zTf5F1rrqYWQbKz
NmIQGK4r3JVnWK+loa06SjWi5PunWKdLaxL/tNJKxK5dP0KAG1BvIf/EduPkuKuzr5gp/SpyHXNj
o2BKZimekY1fRKFQeLTqsYsm3juaCAsknMfUFNMMdMWxPKPBHJBi5EEbC2jz0niKXHRwtLaJ0HXo
PpsjA0uwCXN2kLZv4aAjQ1hjrPsVECUV+c6bsKEp9i69hN591mnVb0vJ6LGAnnXA95wXxG+jaKjh
ojTPZeFlKFpBRgRdtHJmukOKwhlXLOrk0YPQqlVPooJagpWzs2GgdLF/yEL2bT3W2JWkcBYuxYhv
oVr1ScRlUNHtYsv8FQwjnS0L7mCF6RYQhwP2nL6BukXRsBvilgbYTPEaI7vCIV6+V6XDB5JXhGIk
4ncwyPfJJSunkKQdDhyfQyNjixDJ6VwwkF+mLZtAYYnP0XuLwV6YmGlWYLVmA5n5CK43XioUQisL
Df9KaTrqGGc2bJmQ4zISj1omggo82opAB0x/IXYsNwxfOtuRK7bLPbveuLICbT/VpBVa9HgxYHi1
vYUzoS2CODmRukgxUfLSxtR9oqePxrGduDQNMleToSKghFqBZEFAiABNGdhRTlbObwUSnrwesnoM
rHWMxJlTPak0p4SJ4f43QDvpBLbi1lpfoui+BR/Eps+kuzKSz9KloU9q0TJFSRH5aB05GHZLr4fZ
ReCW3cuURSnHflboG/YQn7oWTaVrKA5LtnRxuTFQaHKinwLUEuiwrU2LDmypBbm2GS2Gl5apb/Wi
MaBMONepr8ytEUBXKCZr2XZqaVvZVQSvztCcQaMcJUC9uHrS/G8ai1fLzB44wEYwJ+gty1SsYxE/
dYIZX11Gv/GUvJrEJsFL7IhbMAwBUgUAgtdPmzFkHhRFpbnTNeuJaLJCZkenwMdShiXrq1mS2cDl
nLQz77R6zztW7RF9Vi9RzzkGcCsU6VPwUQVIKJtR5gzcwqe8a3bdvKC42VGru6/AHOFf86YXMTwa
tDsL8eWW2odRWs6mj+JvEZvltjd1hGN2Ah5j4szN1nHO6k7e0eTcC3yBB4SjmJB9nfrfpvlcSQyt
tEjODM5YpD0k46kPPDt8s4X2qjhBbGRfPCP3fGg8vcUhdu8ZTb2ZzO7bVHhBq4RUDjtHilJysaUz
mAM9CPIfuXcdh/hQj+UpmX+5ulcofzKDPAF4jQyuAkvt6cF8IW1a58Evli8w4jMGZ3ZPfkxz1t/g
zBvz/ex2CePxZTJShDxvrT0wFIWUpZf7CHKSnZHMHCDqKr0jwgjEi0F5oM7n6RSHDrMlvhYwpECJ
7SUZAlOXXD0Wkg4dYwZT2poXeGyfk7+ru2TXe9lbRVUQqeA4TsmbMbEkaWpTuG+1ybF88KFgWOGv
RGMf+qxyeSyjW/UmyuBqGC+B9c4ddxjYBVMYQPAZmQx6ByQ1dxRGq7isf0lgEg3JjsMLhlkC/Lr+
yevVmTH9qnRnQQVPEW5yN+SvVcW70HEcEE19BOWQ2OkyQ3XAJkN1qm9Vi3rYWFu5t/EuzEbWQoCU
SI0bhcd73dtr17/6tDK9wL4JSCW5RcEwqxKkYgTRkXmagjOOsgcc3MrpvgOLMWjvWeNiIMFn8Iim
juNdZ4YvogTjQKHa8c5wIn0rUF1Txi+sztyGjnoMmuSQJ+g4q2tn9l+m8WQQd8RqssijZB0n3J5Q
R215P+oBZ5RxEWruXZffjSNHoP9+kupjkfHfT0bq57+mrf45e/X/nqNPtoriu/3bP7X9Xcxhps1f
/9Cfwln/p6SxEmH6d2msddsFH+mf81j5K78/5tRVTf7DcDnCUusz/nB1WxJ4+s9AVs0y/sEE1IIN
JCzTdnTn3wJZbXNOcZXzT6Tpua7574Gslv4PHbG8yU+EbXqSrNb/RiCrwe+gFJlzW+ekWSEtg6en
u6bpeZZHAa3z88+P+ygPmv/zL8b/HhDfTbYOKiDwIHF35Rfz4sVQTPalMVu5Tm3vkc1QW9NEp3Qs
yptfdGLP7GaLd+YxRzFFlY0Z0sWyXkoKnT+8l9d/PpH/lXfZtUDCx2+0xV+fn03jUdc9KXSHZ2nM
cbJ/fH5lEOUhGrOlxnR2E3RxvWl05S8qOqVMqHJ0uBvO7ru+RsnAKDm+1YHBDauBDytb8+BMjDCz
aJ4hqCWKmQ5XDnsNhMjHxMXlrbtZdRH5fgpUeJya7FK5+XgnvfqjKixGyDHw2gx6/LoPsFbqBSwL
Pa+6Q1BFH/poqLvcSoPnKo3xUs1avjCB32IZH4FEeOqBsb72g2XdQaRd9/5wb0VD9l+9RX9O1OUj
tMFMWgaXmOEI25hzff/4FlVyLBxhFijT+bA3I276489DKlssKQPkHjHQy5TNrGCz/fRFpwEAK2+o
tpJW3LIoI/eYxPGWEkAdw5EK10jS4KgYmnlRpN1Kpb02Ih2PSWf6N0frLhOJfo+FxHuAlXrbqAAO
RFmSPpXnHIDcuFjUXjiejKglryncOlntvgw8CzYHizTZdHBeJuTIyKFQPVsuJZZl6XjTrPJ+nMcw
f38RufZfLyL4th43n0VzmwPUXy8ifJOJpIkxUOAPv2yPqCCVh+rs20TLgXM4h9SOvaGAug3g+sac
I6oR3TTpf4aRCwVQ88Pbz7em3gECKDuLwRLf+3nI5Jx8RRrZyh/1bapZEVlBJHz0cWKvXD+Jn7Wm
kChkonVidzbjDaHufx6cftyXGg5jmsXjfVf08lCZ1Nw/PwzrdLy3nJAGKnfZlqwMSVrgNYNQc5W1
T96FN8jVz5c/D05NnlDhuAHk6ZFoY7iXS19a8oPc52syuuET6v9+m1uE2iKNWmueG725IxuxP1Q3
3eiKq2GVkCAqGDNSA9Vfe8TVmcC5sqDE0JIXT2mRxusmsMw9tg1GBmk6syim7DhZ1OY1K8JGd7p7
iRH9ggIweA7wvXScLW9dXAXPaJjW9FbF/WCX5Fv/25r7n6wTznyR/2kds13T0z1L2p4pTEvM69wf
1olqHJssCC0KbPZAha8lSWl5IYkZ7jH++Hd9S83eifiIcphDI+oFJhY6DGOtg5xtd0N89Kz23Pbi
rmSksDE6SPB+ooJzCu8JAWVylm2TnsPMfE9jhX5q/lYboSynyghB8in9ZnZeskptrdwAHtJvan7g
rINqnibbbvLQcAu7T24eNafJJP17TJuryPvyVk/6aZhZCD+8hJ8HYZT//0vpl2vSTO2jHyX2XT0J
6w7cS7Qb2nqXhGUBOdItGEK0EJUDy9u0kCljt0jeBdyIjZ0lwJwsYRAyWarTGIX73gWB0s9f/Xwr
CgPUE10UH0IHFtSQwMueWQhtWeVHBAjCjwktSAL7rnT8+uQXSDL+/uMz59TvP318MHC4lrg3TYzD
jvzLGqYlHsQVU6ll5eKtNdE43oWhc+VtGRcehrVtoBcQzpjCPg1WSxCdW4F7apiHh3qz9oUKNnRd
xEM6wEltW/e+moDr2NF4R8BPfCqtMrlrErrX7l3a99VzOWcQJoUsSCGhZWkFWMurGQJQ2kO8/fsX
J/6T5YdFWpq8NtYeR84//8O1ydFeRrrPkKl3BeO52rkF6HQei5HUx6l5DXJHvAUTGtYwRkxcOCTJ
zQ+M7RD8oFzGDXxQNqPVPo+njUZkIX3j8Cbc3j39PJhJ5p6s1C52GadTNJVBtepT8x1TXbv1Ysc+
ZX2dH0anPUY1uUt01Kq9bCzjNZwuZeeZp07i5CCsHYeRTQ5I4HTPQUr/H1/Mr6wQ9ldS7Nva2rVl
kZ9R6zD3qsp1GDekH2t7DU0EDBOPBvKoT/6Bdu+/PjiV/C+uFU59/+FicUw6CXSy9Tmufk6r/+P7
qTRYY3WBPmtQ61Da3QHLKp1OsDY9qBhfpkzs+3YfEgYc50Lcp/ODazyClNdvce8Ed51b7Tr+5eO/
P1RDuyqVjzS3JRRNUtQ8kXK9LWJpvIiKFpubEW2SA3WJdHJGR1SgW+6sQ08XDYXXOhDgI12vmO7R
DzkrzfLBG6vJORt2efpBZRAAQQQMzfxlil7dM1i+NQ/DCDpQrA7WFxQTuaOEIvNidps384Mw+2HZ
NWjBKsbL1eylN4wx2LtTfUMqWx27jpBJ3fB1iO+QnEqtRBKismczVEcN184V8GILTrQ7RBXH658H
ouGgHWnhu1BzP8hvtHOXWNq5mSz6sfgi29QH429HN0jCuOla/Sxo+LrNaOw8rTKvzvyADApBeWsx
Cy+mdqP6XFyyEOh17JXdDUu6vvJKjXTmGoibz9SEdkGdYihJL2KeBpViBlP09nCcHExjTZoX70Ok
XrtS1fcqKPNz6OnVcvLt/B1h1COCvOHUhGN8+3koJmBfUWUesnqiO+A74jiMFh7tWPt09SL//Pub
2PoPN7FjOI7H4mRarukwPvzzRecQIJ2PmNOWYb1Soi/v0QOVu7oETRfzgZ9FZ+LO8GJFbgVwwzDr
eorKZN8zrjlaKm3wEOfftciwFoW46HdJ5Lz4uce6X4dfTAS1bajZt3y8FUngkZNKZnlDt/HeHoeB
4zpComj0Tj8P4MGGjR+ZQPtC2T+VaC1rGB0vf/+Sufr/ejpwKLypvFi9hDA9Cs0/v+jKa4fOtccE
FR0bwVg8/jykABZh4pv3A4jic6DctyYVNB7aUC5r6WZ7I6LeFD3hEAKN7EnzPVSQvYqeXcyxeH1p
xv38VPqy36e2I5bNYIXPygdyh8hAkHmyGQk4f3LjEBlLs+7QA9/3etrSetOJG2oLEmXnL3GuEskW
hh4FnC6+lW3ZMHWpxcbWvdYkb6O/aziv5yMCk1YtczSYRq8GoiWxXfX1YxUHAS3k6ivGyE+9UL0X
yd2+CaMvN0E4oyUj/TPv3Re4vqppgW/xbbS814aKdtn9bjX3O8fUPZXI0JVG4lOYjO/KotiiA7pM
8ZsQnzPM1q3xoxoi3DNWsXUkgHtl4ZubpL31isBcMkYmxh5zDxuAe3Hhtk7vXgtjfMwjxl5oXTOS
UOr+La7FLnGSDxfHq1chtjQYFGDtRiHN1Is13CJDox/cu9rFzyN8jY5PdYuGCc9bHkZnLaPfETPr
CjVAwGWRPBiCmUbvscUK/zmO4tdae5SyeuhHx97HNryuOgcKPucq9XJ40XLODlqXLuOqxfWmtEvs
IqnvdNDydqaeYnvuCs3hScPW7KcHMPCLWHsKPVC6Ye6REFjeEqct1ypAYG6g6aNSpcXKSK1AfrSo
0DJusrpCPGv429rMX5CkWsjRIpKNUxMLg6hGZuZTutO9JoEgZblLiymDVUfbyrA2BlI2sDhoYLRK
7EieZACDGXVjlcGnDkJPc9yvSur7aOxIaI+IGjHazN8H975nNxs71Rgb9qjxUtHpa6O4cOZhdcpW
rhPT1gUgn3k6Y3W8qW6Xi30KAV+hgtoa9QywE66AnKlrO5MMnx6hqui1k42F4pALbNddAUcZ2Czn
6aWRksEC4GWB4xhRdKmCk1YmR16ZsybYgQa6ieq7AreMok3bpqN+YRDwHWo4cXoziDZhmNSkoeb3
dac/Qg0CVlQvXLfcSROFC7T9SvUQNkpxCD0am7GSV7cc6fI21jzZxrQQMw4Uo2ncmcn0PNV9vm5A
5SEt4/tsiM5GsurthMmkSmEFsTns7nol1Bolvhblz17rfmSFR2TUDprHWVoMRtpWb7cKRuUjqXLf
ae0fB2GHF0XbYKwpMAabjxOx4pm5F0BbM9SuxvRQifwXre5tHCL9nlhCGoRqfuDZu3GKN9gwEH0Y
51J59MGQiTb0x1oAHt2ETYWR5LOm6x+aPbAXBS8pJoAx1He97BfJYxQaKMVarDH4Vy80oy/KcLFP
vzBl4zYsvbeplkT1jtqsdFyV80ZlvceEHYR4q7WGAOBhLJcBHM5e/UZ1V7xlPPFBIazUit65ZYcA
PdMlG/G6DJgQFmbFzTyK4t5MvA+ZTDhNB0Ck9DEQPQYIygLNDVapi2/HiTTj3OuM5gpVLFDnj08i
infQsJlQemyEkFkRVA26edBrcnQNK/kqk9AmyLEGyZNVKIF86ayHsbp5BfmMEgZnZMe/Ggx5tISJ
/0XVjWWObNex5wgQpNOCWcE7qVhkn5Tp81TKa3bwD4PLHVgPapdV3Gn4HMy1Qcdi0cOZI2gKMG3y
m8xU5mtMGKc2X/t5pm8FnUfXrzetQJSBC3LcET1ACioQz8GkPUv40S1LmIIE9gSWPPPfmdhC0/OZ
Kg/E1FD8PVN6aGdvMLSzcsi36qGBsO9HHrihRievFDn+q+/U7okWzB0f+Hec8rwa0EqLytSIhSNH
o9W626AQyEhR4cust7B4+7MjR9Z0s+RD8LodBHLQwiSvVqI+yHQLvrFadAn/TOb4r+ih2n08VhuM
XMyiQr1c5XqhgxVsnxofN11iluD/yPvTrfJ3F5094z4a5TeDoWATRfCggxrYgFEhvDT87FyX07Sx
/fGlLecIHnNABecPCUkGA9zWmjvX0MhL7KOWSFBA+4aV/XbdKH3NIF/QwGMeFE3ZNbeuosmf8IXd
16astgFeiKa7Re2mGqzHvDCZcpbRg9PapwGhWRnH0743p2YrYC+2TR1tMqWGlSZVcPEdNcdV2r99
4Oczj5GEafehc4dxR6q2i/82BRqGDiVFjrPtTHVEb+EsvBiJbjqiH8zhs5E8bqZIAlF63Wsu5V7B
tFvhbdQrw71U9qNhk8IU91q2mrz0Fo9kcRDbbWtJcsbqwNQ8MfK1k++gMThrGkD61tQYREdfuFWq
fZiyIA5TlO3tqjoVHQndmSr0tYc4fMOtUAKH9Qr+J+1TZ1sq/RfJcvWl9YN1zFX+yGb7XPWg+r3e
sc51pJ0F4vtFqfu33nSGOzhq2bqLk99liA3PQ2kxpHWzdGzGe3HEAUwf1ZPLkWuTWcWn1QV4teP8
yRrIh5sVnyRSSyalwqqYyLjOqhTNdO5Mbc1HjflfQ1/WMYobKvgPFRgZS2CxETaG39ADm+4USE0o
i0mxL1+HAThG3ni/9Krb1TE8OD/J2R+K5pMh3qnnGAwIk4iGDOkuWSV0N8oIVZob+psy50OZsFGt
hj6Bn453bVdg0TPJrM/Gc0dnZ2mm9rCTbYBIyB5QkioDHIl/P6n8MdFHxnhYdmWN7HFAsEPQ6KVQ
QPXGKP4VT/Jax5qz80gjIUMLMrLI7aPXVBOK1490DlIKYrLaCmUe28Sd/vlgjB1bE5tfmTnpSZKH
cQ0Z+Htxl50QsNOFzI9B0mfHPLVJa2t1MU9Mvh0ECwvPIj4ewLFDZBLiXEfHJoJSKNckWdJ0d1Yl
JsTaRoguu63/gTUQT2rPiT7vQe53Vv8ap+Ork1r1xoXds4t8BaV3ePfteO6oZfu+mI+4jYZyRBP5
so4TIslJhI4ws6V4XBoP0gI6hdemnOU4xI47qUScgTy8JwaDkYsl2mnXM2hceDbexb4r9UNdTOTP
VTeJWmjdk4/I+Z6NT7LXOxEJJK22znjK4LjRlQGa/EUrSCLCZc2sRwczSUK2bJaTCpokBBji38Ju
4INBesV45+zsxkhXpqNvK2kPWC1RdgAxg/BUDtcyBv3Z14eyQRvTCR3wOArIYGzumB7SiZ6QnpcZ
QB6y0+rgPUT0FYPjiR3Cu0zqoYE/MA7UMaNwkGpCf3EwnjTdVxTIndbYdIeLx2FKHhmxEj3tWU8e
A2y8fQGOaXc9SO3bbCfYGVAvHNMEh2o4GJvLHn1jNXfgT/nU4m0mZoxo4wPqkmlnqPbTV+4ppO5a
YoZ8Vbpb70cSDTqaBwEnmrRB2RyO016k/dNE5J0HaSMG/FbaVrtJqw4Xf4/KrecpMSJZTxMKqFJb
a35MbxXD1dbAYhXbiDyqCBkR/EN7k5Qc9R2TW7Kd8rX8dvEVs0JhHECVDusLLTjAL0jyQyec/QgS
EexxscFUAuKqBBtK+VTG8I3pgAPxAlEQPpqqxoOd99p6UqjVaksjhDc3N55BFEU/+REAEUkgRAr+
AsERCjT+auOTrj66gphlzO4TJKJhRD2juAb7wFYo4jH9JrGxjqfqJfL705B6uA1ISc4iMgg7PIKi
8aKt5uEmhbR2STTzZarWRdPVO3IFL0XO5+YOzdaFx0kuKK2CLu4Pkl1q3ehyy60hwHyTgGBr1fvg
StLbCZzh2kYUVtl2x2R/H2tQnYyEq13zmSOOeviJWuE+LUpU1a1EilsWH5xNWXCiSq3MjIIW1wYg
gCRHJKo1mynmmJCO9ZcVFsnK4NktEqIK++EEm+xugtKAiSXyVyZwrfM0a8xyogUkWwOnIES5vV5x
fFvlPEnK+AI4O/fxwjaIIoEWaaySSd3Qck0Ha2ouysVmhsMD6y0RlkjQqAsFKa7j9JEZAxFXQXeu
hLNuvGbGAYftWjZIHBzEaygcp4PUYYXBIXobCTTNIGV42RwHxYDaj13JfGRm6XXoWz3RQ2610/3Y
N09lmK61MZo2uJ2R6tbE4NlRt2qIHTC0IT1odWZhdq3em9yM6F+iDc5MBM+QFS7++Ib65BJX2L0J
P3KWGucCaUwfKdbEdW2aOG6nU2SqCHsAW5FZcr+14V0dgJKX04SExUW8EUAkXWfBGUTsVzTirsuk
t9EtUtBL5TCfBxfJ0CV6zvQddf0lEVYAnlI92SwqpcqzdZ3zt1yHLpp/U4j2ySu5z+ASxqN130cl
dmEZ2ttMJuNirDkBO4k33Itc2/cefdikORmG+WEG/d4QmWT3w4rf5vFOt/OVw/qyqzGHcpYlTryr
IgAPFeAOR+MGErdaC9+owJnN2+8+Q5+lsMRTYtq7pG/ESqvsS69eiPcmsobsVZRE3BYaI0ZcL0z+
6SeMWB1C80QUlLEtfPnUZeUVfen0lRJFkUug8JBSr2HL08jD4Fzi/DigCtyN+lk3u5A3VQOwuXAF
L04BZTOnqIaWKZ09zivQJSQtIMxas809N6X9wR0WrTqP0yzUlnEpdCSkiHU+0qCgNB+Wk4XgCX9p
UybOJu38g0h9Sk30WaCsiK0NcBB34WtSprty4B/QOs7frYa+rRi4D3C7QkmfvuKgfEVeQujR0J0g
bMAb8jkISYOoxsl+yBCX1Jo+7F0/fUyYmYVxeLQTUCKu2SSrUACt9IPpZSysR/VIz6pYmWzIB01C
XmQYggRiqDZwmvmA+oHdVX8zKnHHdNdfuj7L1dRlvwNK0jrdiMDPtu3Qfxa2Ike9qfH46Jsoyds7
8+p2yM3pIDcbhm7AR7qORZKR6V7TmJDhKtpqRWjCCCnoefQcLANxrSZ97aJo5gkrnFaseXWMWKcj
LrLqOWIVAdzTxEJ8b2YkQPW13LW9c6KoefALGvSj2a8bjIfrjlYPauI4opsvqmSDGvjBn+5ALdIe
GKPqWA6Y2xMYZExE40tSD1/9ADQYiiw5d264THr2FJwtR2prrOXdd+MOT5WqIP66EX6H+jvEF7HN
cWj1vv7WFNFRywB24vhs6T7phBQYUCkCfAOLUgAdVnINUvfI9UpHQEM8bEbn2KfmTyPrwxrzD63M
GYLBiPUc7jOcIv3ELJpBHEAnZbMq2VepSEmz5/AQSEtLXsKmxZqyytzJRCca3ONwjFd9nT6B2Ma8
i2lrneDNpHjpJdVDNswEL8KzIojmE5ejpjfsWlfqYAYctiMI2GHo0Zr5xjYJEuYP8uv65L7WknXb
GZvBhMBrHxwnw4Xti2nlkzwSuaj9wfg6aymffnil3UiHWi8gPUfk7ciODDj46w+Zj/VQdtCCIv6d
qaD9LQeDipT6tR6IBeBcO18nMKlhVO+5hzAxoj04kRbnaaXNATsBLxaQ7cg0Zln1iB9zioH1wJTZ
0dCiRuoa5NEBrIwih0pfiYQWARSHcVlH2beilu7lqybTYwILCDAl4uXqQmDM60CSI/VIcG19EW9E
bfxOTe+KRpyrbewe9CasqKmxGvlZ+t6gSfIyQEoWrTo+6+Q9DC/tUPZEt6Btx1u79UZ7xa3wnNjB
TGvp0Zyl1km1NkKdiGKUzGZABYbHEQ8cvpj8X0xvaqKQw/BUhT46UvGACDW63pe9nh/Krrwvo+as
mXlyVEF7Tn9BsUl95XGz4X2BAbgMJfxBWceYp6Ef5cFjURuPwOaiztzMYquMngZf5B+RV+1Rr+5K
Gyl8NCTsfgXJNBVI+j7LLlNiY4A2bM4lnGZ/vkoU48XGgVLaya1pNcEO8boDXNIrofNB1kUpvZpH
R2aW0KMLoueytgJObvFj4BCHie3a5HAyBzmEQPMIULOKipY30auyN3+rNtIOQJWIXPeJhPOrrSaQ
mPQuOiaKZEshtq+TXeESVJUQrAhPyVzIVlkLVfOXio9ooC3E86qWqSJnATMGJ9IKp6X8sELGgyWZ
AgsTkFVWBeYtGMh/qOltMBPrETYyuY6pbNRgPtmyfsHHRQPYg18MQHZ2glDJ5frvJsN5o2ziq83J
BG/VE8E56dWK9vdTTuw78nR5SSyx9fpiA0l12gXBpm1uta6PxzqpvHUbggTVYloXvXzbRk3xmujB
L4n+e2Fp6RUUhMPlHo7LzDdvetiS30R+KGmvrz5SzTjNrkaLbdsbEtTZQ+/vskCeuqb5Sozvygky
KmgWEQuUtoOny01DsOg9S0SM8iLJx7WtcxQqq2hdd212a6NwSzAjNrNF3AUHXY3uXjRIV3qY1Iky
kd5N9Ts0w3B10nWbHv7s+zGzGol/zjvfkDMU2k95hmpVdQ4JC4Z072yFDc0zJCehUfcXyaFiuugW
V5tBCKjurSm0B2xClJBRei4Hzl4ID9dFByrbm+jouBKIQHEC9lgsfdd7ZiNllQqTZ2eIIepbJY1A
nRrbp8XvqOqijaxiuaKbRPNA0P1FeacTcJZhL1joGMVZjylxjGFayrL5iAddPw7zYTBuxVaSZxrQ
cVk4jBecLjyrqU03k03CSO03YpPX4CLVYDFCpjthWRzlBwQqZIXfabFfwAyF8uAxd9g5UfVZpA0t
4gZaHzVxYDxYs8FEkkKKmht8Zuqt2jStKWeTncHmtShM0FuYDn7rLlJDRAs7GgFkhQ92vY8NIReZ
Vva8NvWBX2wf0yhfgmpD6xNcUsikHUbyU2QnLymk5q5PgwfdVvsBQfY+spEHhnr1Nmi+2rcPOJGq
c7hS9MuW0tb6rTsgWCXZ5S40DJIY8MtyJf6uVtLjw0h0vG/sus6s2PrNEAN1dQYkG+qDpqc995Hb
bD2PfT/D/K7XH6xl/GJEI5MDwjRzL6MRHWI/eoioSJTLBSR8Vs6h5QZMa6RDtdExbvEK/G29WmQo
fY3+/zF3Jr2RM9t2/SuG53xgEySDA0+y7zs1maoJIalKbIN9/+vfyjJs33ttXMATwxPh0yeppGSS
ESfO2XvtiMxeaW3Lwf4ggspCwD65G3vS1rKuvtgONGzoGolShjava3mo8tZbMyz8abTpT0EPEMpF
+2kY1Mgqiompqy8jYopdjXI69aiVsicygdMr1Ach0eZE8piCE12BU3i4zTQL8vgI/QZJ5bSdYg5e
cXBEd/dO65oWRw7gPaZH11fuJ46ZaBFhUl4YaQ50mPHHzqN92aBSRsEZ1OuAgBRThvkKanm8LEMj
XiVgUHPowWezwVZkEMNB2nPBwOLF91qIvZxp/EHd0I+CtEovbrStXEoh4Ae4D6sgQ0UFvqj+k9Q2
1y6llcWFXHeyvuKIe/KTQG4zaHlT2l8iNl5jqy1/mEAEM58orMAezEsvJ7I/hfujEozT0jjbiUTj
WhVYVh3KZUabiELKEPA3La0ny4e9zL9T8Pto8vE0+HZ6dIvoWyajWLeJT//meVjR6nHFqyAVs0KD
11jGay9L49WI87VJxQwodWC8JDmjwwDJ0VXp48UlsQNzRXBj+2i2TOu5B0TokYI7aHPUiP7JpnA5
SX3C0pRN/TyGwq2C0SO0QW9OxNNyNgvyAxiE6qRJkgOTnhOW9k6Q9Q+5LtG7kdvNgYWb3OfKJ5mN
yg3vv/fHDuM98OHqEIPtq0AYQ0RHBg/sMKNPWVC201RfBlb3pfX5PnPGbGuGJIX0iVGBqjTsuUG4
xXeMnywvoY5Zmb5G3m2vMEYax8qmJxChzF9UUu+PPR71G4SDRUlVeCvyNZDo+sagEC8qgdCFyhzG
0nH+tG7XXIuzQyjDtgmc7gyepz/Lxqk2jaRmbePPVjX2JY6r+BZZk72f7PAhiSm//f0Qd8RThoJD
O2yXbehE6cmnYL5xPkD2QJgC/ECfiXRk1/SAMvwrUUjsmFGMV+TP1qVNOUoYHx2qhh0cqeiaQKG8
ahSys6Hx283zi32qxE7TaqYxHdlxXYn/WxZ4leh19Uu7TeAKPt3hWl/XK9dL6pv3/FDVgmcw7E96
Ylc3Lx/9PS/+oRpiT4NEt3YRHP0X3/0OCs7MDMmRkbOdHUjEFovKEuUBobXm9C2zBz87mu5w1Cez
e1Hp2yiL8saZun8JdQsgUTFFcLH5VJ9gkJkiUqvRc3/nLQ/+XCdaUGbYJEX1KpL8J/Ey/SDLunqV
memiY1Te6u8Xg6Zk1Q6m19GKb9AWvXtvGg0N6VJtvKmzXm2wj4ww9JUvKUHBHQ1gHhxwtJHIXsyA
t5CzCKtyUIMqNlttjoNenJTgdkkIEH7kg8x/zIj4HYSN6hjagIJw8jkLJw6GkxcCrgnr8DIFcc0A
3f20uqeonAnXvKzkpkqEvGaCIcfQOb99TtTPTUfw0HwOafgriPXurbIiA22Ae42lBmUAsAvaPmwt
ONOy9bN/eggh0O3EU8ilSvNQxKpAIIu3oCJh19Uc/SZR2RO5qHXYjgtC2i2mxAdh0SkXWr+bYvka
Bhb8V81GO9TyWA/VyY0ZKzcMXef8xeO6b5Z0gKq3qgnKlyfLwjCObTR299zwc2R2J/jTKduB6ndj
QLivUZrBvqFucjK06hGqxkVqv8rYIl8w54AMK2YDS+4GBD4/2ZqPrD4kpSTREvOopd02SLn0XBQc
7b1q3pVtzEt3srm3gmjZOYylBAEvhl/4d5tya6fbuZxH9k8RCxiAca7dkrh6HXvN3FlkWNN0AwrU
WEV4oL1yxS5mLnx9IAwlGswjcltjQWSPYM0zSO8r0xwJVraubBh1uV2V677U7OvopNmZBvRqKBss
2e0zVa1w9x3WBBtG+UrSRJp5T5GH2QaQxVW5VGNzq8a/gxSTsYfMy4M1KXtXtiz7UPpRF4Jw0YXc
K4+5B1zUbmVFWoiET2QoladfrL/+xk1cgM4RAWYOaSuB5qmbgetjUz1nmLnzwBXtbO0CiXTRDIIn
AQC/IR4x5cIpr6BnepmS64kz/7quy0vSIFAJqvCnrw15+vshg3vglkrbjMhXl778Q5A6mymm06l0
v7AgUAhDQbczySgWWtAB6g6UgLY6EcqxHE0v2I1OZC8rz9l4bHjgAft2LR1u1EJzXazv5NAHQU8O
7Qz5i3NJwDlv2euwtnBKLEJUMGOgqQ0pdN1hApez0ERUQHgqxr2rudDDnIizQPnUefqwnQifabaR
ctdBUVrfKrMWBaZrZdT6PTXG8cB8EBFEjOXTzp2FYcXgWp8f8gidtBbcq05lV1cF4paZgUZk7yNA
yAJuOhW7CPDMxszrX3ruwk1T8W+B9w7r3ehcJWrfWe49GzsTjdrabQ4ZqYDDVCPDhSPqJKZOihqt
mLIAiYgdK7s4Orou14b1pacM+DlsVZ+m1/z2zsbUF7eEXVn06RMaDw9LGFhqxtFN0bBUEla1IqUh
aJHwgeVS6k8WZJsxmcazmTjFm99rv7USrboWjyeix/qdTJJtEYF9TsFWBqYdH3WNPM7OsvHLZvah
lLU8gRflER2L4xRGb1bDhK9PAuOaNJjfYCAlM82SECGGwFhnoB+OGFvx0CUtvejWogGCrhNlBLC7
IpmuAULVWyeHfZUDZDCfB5TEiEKCMERwdFEmyrRdOmZnLxMr8LHOmRk9PIKi7FDvFwkr1Bq3zHid
BrENp8I9BUMNba5Om0MMZYdoxX4VP///YGUVOoiZqBNxSXMGiV5tTfTmYZEUERHwBp7wZT1iLzU4
VL4FxbO3Hov+MGbC3Q+VSQhI0TGgqIW2kbCu31NBRkZoRp/zxjb6o+GPRM0GpTk3dBeGVarxULZj
su3zNCNihw+pH9NsyExGqj3ibK9F+S/jL+m/tYYij065jMtZz6FjQb8kIIDAwp7Mu5XhJatOBd5r
7dTea15+mEzZzmKSt8lgic+mNl11QyEQxKJlHCX4jdgKTpzmORuWZXStNxPz/CC1DBCanXY09H7V
toa103LfYqRfvU9Mudeh5D23XPkkB7d0ncpMHaSO7RB5z3yc1CtpS9k+o0UGzbtFhCgEmbFJWxCB
GBdETKqNWb+Gaqj2deKj7daDe9/YAMvC4NphBvmRHETLOlhkWQ2FfLLtxf+qc6Clbpmi/90TCLE1
f+ltu8sYqS8cX2ESe/rnChkgftfbNf8aoCZH4xQHCfrN7fVuOcGngGOoBFQQ8kGZLQwzAU7kwj7U
sL5lw6s3UKRULrkbjubsiIeyLzxXUL9xmK4ivfXXKnXHZS7GesUPBHuSmt153DTuq9P5a0QN5L/x
ZLwHEyzE2tlZufMn9ca1GsIczin4Fk5yxaIfXJjANeSOtCVbuHIdxZAt7Y7+sHQ6+eIxbMRTa79Y
Hv2oKog+4Q3QBQyy6lACbzy2OqkXRrAZK/1FGSQs9RRI8+pRuZG9KtzWeIUlw4Loa/Rgp8jbMfSc
N7gmYCDhJxY6vex54nvLIKB1hKqCBO9U0avz43g+4T4hz4DRkzJQxHllzFxE+kBA06kwz95AZObU
hNZGqKDb+AXOyRJs4wXZG7P+qjn9/cz0SwMOsy7hd2TxLo/8T2F3LfKzwaE3EbabPpzyNeJAa05/
tbiVXlHcRPcbbWh29qgbjkQpLcmOtA+BWfCBMdN8ImkLRUnQXUyERheZyGYvLfsSiPamu5Vx8vy0
f+3jVzPUzbe/n2TWS+Fp5jkNzFeb+vhY2M9c4njyPsC0bDnEQMtTUbqu7dK/1oSvXP+9ApIZDwLH
f9Slu7blCtOiRyBtE6vWU7f+D9LtElYvxB8ERDA5LdQztX6FrOzNXEIdlyIGMO09lfKRkUGhbgOo
wiN+QD8ct46n5IJ8vXbFlpLPkhIGP8tLTxsNzUpovas4SGlKGO58rIgsqglwoPOS+7QXK2tPQ/op
2FjhCXEJQ7y5SXPkfJJfioHYdlV2x78ftIFhWDYgp/n7qR5/FRGDemW63d4P5KLu6nqTd9LZI8oJ
t1UURnvPFdZ2JFxgp+pfdsd21YJW7vn7IeGIuHkovFx/83S6Z6hOSAYT8ERjwLopqYO5ydKVZdHZ
tIhrQLOcvaVdY+/hS6KWyTuErb7zPrQVgMN8go8wJZuJkgOSEfpVDs3Ec2XU8/w74sNyvY3mFs8R
nL5HwmfMchnLNXDN5p4NACOJIs9ORT8RMN3l5EHDD721dIgXpBa5q793nhWBUGs0csiGh+kP8Tsj
GcT9QxqQkXEfENbc/n6QgmIM24W5yvd5mKan3G/KA7FKi8bV8peiwbj+7++f/0007DqoroXrOqY0
bcd0jH+5fbLIJRzp2R8hTXPuV8TSl5GVL7+6ZNI+WgdqZIcMB+QW3xPHDcBrj8XNNOlSFXgweMPi
lZsMMGKYAx5DCWSQRSW6jC7EISvEpQuJyweiLb5yIOscTRBOhD4CuMJ4eDW5dlnD/lWr+un2LVa4
VmlNl0zIDcO6hPgGtv/+JYvnS/qnJwZHogeSAq2G4dniX1+yXkpY92UDCbDNO7qoTr5IPKzzXQ4a
2SBOIRsQOdYmx2uiFvSDm9kLvfajM+7i+BzpCN9yUD67CD1c4Tn1fYhybZeXerIIqC8+2uA58uhO
qoXWVI4YimXOzwWhcwqrz073f01ZAZXWrJhDljUy0nw4WxSO91C0+g7y410m+s5QRK/hjyIMSqHg
ZGoV7+kJ3DkRqZd/f0n+1dviSh0ckvSEy1XBpvf07/3DGhIUphnGHfeyBlV+RiPpj6O0HzLGiEDX
ng16A3VAZwf04y0YOv/+l//1tv3T+8FvtyRvBPJuy7D0f7kFRebVfRTBO/BH8Zlq0a/BEdsOkjkg
WSATiaHtiMqYCC1hCNvj5R4+RSpJsGlwyv/7v+X/dCFoUJi6Y3iSp8L85wvBMqjFecDE2Tez30Nd
UdkDl+/gCQGA2zshWA9XTO0mL83/x97l/w9tyebTqvs/LXKLz+bzv/whBaMZn77q//Zfb7n6zKLP
f3Ql//2J/+5KNr3/wG5sWkyasPzqOK7+hynZ1P8DSx9mSawOlq3bEidWlldNiDdX8iXbdtynD0IY
+tNoygry90vWfziYIiSEQvZssBr2/5Upman0P3t8XFOYeDV1vFKOLfgb/9WyGdZMbHxINvOEA9yi
bmW8wdZ25vm2t2WpDioxll6AnpK0aFIo/H4vS+foTwmZHWNXrokqwA6M3aqWSclZLMQpw1nWZjZp
xrSGe21Ea2+XNXnTpHqphNS5ksF5qXz3PZK02bLhjlyRaZEkjkklGyEEEgfz3XINAkwyW2f09z2a
GB+mIYWfYqY7L0W4OnEUZFZfLx3dge2U1ND7jfCIfjhl+NvlyGK8V7MnFkfZBMT6iEB7xBnKTG/K
LcVRM/IFHTB9MVDRadTci071hCU5HV0O16Ut4DMb50CYAL6sqrpZZUSSssxFO18PoR125gs5DwgD
wVwuaVOhp643xVA7aOsapNu1fgusGKV1gBLIAYzU0kxgOPziDcadUBVQ6APbNb4Ob2klnTG3Kkwu
wZPu2sLkcCaLOZXOENaKbay9fMOU5AguZQrlZWiuhZZvMuhUC9KfbkaGqzzvJ+Ri5OyRvrW0LLwa
oVMtTcINjtMqyjzodHWCW7hE3RORqqOhnuBQtmhreS9wK6+UQ54u8Zc4WhGEhv540CUD3n4X0vg6
jHl6MSJJwuzI5MjJTkNYfRkRNw/+x2Dl1+KlrYROE99lDjx2H435Y+dejkOsvSY5lVIkxk3EGKBB
rlE1BmPtnqnZNMC6dseJAc/XkDQBuN50Wnren6RiNGz3Bbor92MoLKgRZmoxU20PoirRsKEvm42F
/ijBHW6ijDb5KAoMspCUG1MSdj1YW0hzYt7rhCuYCt3MoFlb3YG021hesMohzggRbqJkOsZo5Nay
Kj4DITkFMsrdNOySSZ18jkFQbzj0UwYToCJ9miJ6+9tsE0i0osnmZUvPBjHdwTLwFhjeUQrqMJX5
eEQHscBChECOTi+qzIZ0ap/zZCdvvSKe2cdkb6adu6gb/dFGbggNhYg5DR/nwrN1H8L4IhhMMr10
F/WJ6BehYxsLcGNcp6KZpfC058D3dkEHw8oClUyCTLboCjArbWisyfiBkgm0mp0GxWcIGX1hhAnO
2baCG+2rFUc3KPTYAXTAjSSMPAMJCTuOe9Ncjm33MNsW81wryLIvv8ixRe+uS1jzdvrZZUAyNGJu
npsffgwB3ctwVl4yPWRbG/PKxcBQV9Zdry3WEfctmUKTE33zVnBlQw12+lCgufXT6DL05S+/eGjG
8NHrqFWC/Ayrlu7TSAJjmpFhFTElddLIWADThO+hvaZ0G+fpo2Qguu/RnLVJIfBUptEmUNeS+Lgq
s959YjdRANY4sbmxR/pbJE30p0oR7clQaNblmnGo5GcdO81aRQj1QMtAqMZ7gLj/rS68fUtwKS60
aZsg39AMy1/l9FYKZKYHjhJOk+8mEyY5LNd9RMRhHMu/FlT6ayNopbyYM4x77TX41CkxgKDQxYMK
7Tz1wYXMGmcTa+SMFCjqGaGz5tHBmFflU7rjGiuOinS4O/RUTIFcC91y7drfkKJ4o8kbnNtBf+0B
vIDBCVdF9HRQ4G6Y+x0EZ6+BTThY3c1Ipg6CHurKJtXfI+YkcwN//hyOKwGGyXjUm/KzENEAmnp8
VYk+LPqGQ0UYIsHojYiQdtIQOS8h+EMUl8iaAQWxwgWoxRVJEZDXJbbOIIQaxImfxjWhfx63lHAR
WJf6N3IvsVMWui0VeQtBasYC03SyUep1Yhhwydr0kVrJcWgnOu0y/O1UBVxdD1u+H9iz1kvpJDJo
XZoZ1mlfgsrvFORbMh2vdWGYJ+K+F1UN0072ylsK5JLXnJTLFTysaCFwMLMmqnwZd8izQOOHAeLH
cMRAKi2llqPiAsaeita5G4yoMPSXENtg7BdEiBSBfmg090qfHV+mOWhrray/7Cp3Ton0IeB07WNi
zDAPYOERJgHPsZyMh9UkYu2G+d03gurQta801mOmsdNCNnqwSFqBSi/ib2ps/CpGH4470VELOg5x
RqBC6yMZHNx3GTF0tpG1Fwx0BHr3ewwqb2Fpqdcy01zwb8WaIb9Jx7UqViSxt9TvJp0x7upGsfVY
QSIPo5pedQlOyZhoxFU+aGLq6JNVVvfEAspNdmvPczm9uHbYbTzRA3qt73oWB7vUABLsDuHJkQQH
VOnVIDUNo884bQgXYorrxB+2jfgWjZR2MQOkb9I6Rp0jyAYXH30U0Mwdix2qf28dLMFLWcAfk/rN
Yn6oJ0N0QlO9SPUTh+PiU1j4tVNy2nFLrWjTW4u6AJU/lBNpoDg4NzizzbKUK2F16k1M6qBjyAN3
N8OU36Zim6Fu2Q3Otx8OwIopUTZjk5APUw3QnCodZhoZPreG53yjVbQsm3bc0m23V5VbZjfdDHOA
rs7wy8Vk2A7E5pZT9xm4g5jbgBePZusTiWo81Um1rBZxFbaPvLKv9Bntfa4LY0ldcuqyIL5nZClA
5lxmuFYOQljxMbTI9DKGu5ciQZXJjvFY+ahHiFbMLzZFSLursazwUurhsYBKfUYyDOCusWl5Pz+t
FXKsVEPZWed6fmyeGd/IW1Cr5XG46AuFose3iqV0WLS8LvD2PSSnNbv+h/ds7sPf6A9//0vk1lK3
Ld4+Hfsfvk+ulfRNsc6yIDmG7tfwxHQkDXhb9ArL5Dnui0wgJpkW6iv6ZHix47LDM8pOAfFmRewO
nxJvw3SllGhVwx1Z2CjYJpBdMz/vxYr0FXGkradHpo3TCVmOptQHdaV/xV5c11E0t4r6PNWN2CJu
GRMtOHUizzeEvxMCR8NyhQx+49B9ZjDv5eA2kTB2GjqmtC2fww5UiZR523Ly1qYHuNixvHtZPUM6
3HUsEJaI0aBlC/bLz1+aISO521xlWvqmWLVmkUUUa2ma+txEqC2MpxSdib7p2g+YGGc/EEQdiu6j
dB6GdC5miTGegb1FG9B/egpEzfkysZ3XNhiY9qQNegnp0AU/e/avQSsZDpXLzMiABIwLhuBQ4EDQ
idlUUcwSmmKwmruUZgUU/hhoph+QO4WQBwGSwQDZaND64lTRoMCvvAanSybLO8N5Hkbb+KMjiF7F
5bTxlNmslOVDoonga7ivffYZolHoZXBs8QVg8OsOXZnsRpnuKOQOPjEGBTgZxRg/bfuNKgEFl/XG
Zm1HF7rB/bqutEcbOpsaJF42oXlKNAajNjiyErIwLqAubI6uBqt1hIrPUsQrc7oLjyJCnhTz3DhN
kLXzzFu3FMNT+O2U9I4wRtlMPKpnYlqTLgzGTD1jekCH85B4zCc+FYR24V0Q7+OX6fCXZHNnyBc6
cNKohzSyI1FpY2jtwsS2/1w4RWYuIStzceBWQk2aN1G+EM6w0Z7EUBq4CQwx1qMFut9ZgeKvJqS5
hY/qtFKHp0bbPqbvFnkinJmNRU+v/raH75ioBJuko46qfaLS0L1ghvOcDKGLg08nLmc19VgVcwf2
2OQGxj74qxROxafF1TO7IzDwWW6QvlVMc4LWfw3mVXmcN3woPsuejrzhNOgfMSrX+ZsL3YHCNtno
+duY4cYnu2xqwD2ay84GLKeRRTIyAmOecghsqMFJTgo4VxKLmTBpkeIeixnblMjiyopGqeu9OwMc
59i6xmmkLSGyIFjB+Oe00zpVKid7kggvxgfz2vZ2vIm4m8nBEdSA+nfJr6j08CSYhbXm78bSeRAe
mTkuEpIabLNFMmWwRlszB7OHVgFvZmLZ5kz0eTDHiZjjoFsM1DYTmUylsQ7bfO3YQGQGM1x2pj2v
GsiXRNeGIvY3lkma5rPiRjjBZU6GncGhQfMacmlbctUUnl2bwGC8sCHY5RC1tTci0pXUVmUyHtwG
Enp4r1rvxRTT1UUqBYgTSSBAk7aUxwg3eni2XQaapQOqn/V1i2bjbUKJPRNkDs/K2nwJOSgiE3Rn
sT3e6Ot/eT49YD+RACMHn5cpFf0wrJUFSMtwGpCLIjtihlBc9X781eO9mhUivWqNuiH3QA4Wlu/O
SMHVUh0jjFYdEHr6/5gla9wfGqnzgSTdL2nPqc44ElfU2JqfsV0dQYQ+4nwesJ8gz7PCZVuaD3JD
5AOgyHNFmJAKoks3RrRgmpn+Kkr9YWqKYS2iYgKKGwi7AwN67mmJvziHXclvPiu8Sllh9nP0CdFc
YByKkBaAfgZxkakfDnvcbDyG8dCY69S3vv2qdNakp/6uamftPG8zdBAgKzy2L3zChBAnIbFy/lsQ
eVjYnOKrUXWzHUL1E5Z45CF54fEpDU5m+jKmZbwVmu3MSZNmMXHyg9koKrQxex9qzdqR0rhIjGIT
NrZ2HROP0bDGhD5mbklDnL/RMcNqNoy2ucE7zKPICm92F8KPcBoU2YKWbbIsVZJBYnfx32X2amBc
whM+VykZOckAVp8Sku6Hk9xI1Vi4zcCEwBfXJEquymWZKd18lWXQgv3M5MABVTRkWEKJeAIRJkm3
aXBBkMfoO+Js9DTdlK20FZDIZo7MGfNVOIwLjIWcim1oMWW5G/LsHPJQNvGDAKx5hl8NSzScpIC5
ecWzlVh3j9Aenxmu9Jmuh1jVtuSq80qJ6OBpMD7D5tRGe9kz519OfN0rXgbO5L3H4JmQs0Kck+Al
L26Du6sc8LgJR9foT11+DuPvYLhijanayzjskvHRZdvyLR+uvjwY3qomx8FxXmoiGIbgVzX9mC6W
8IZQXuXiTQmg1XKu0PYBp5XCqeb44xc522XUf8T4kqqz1nym47mr0xmTPzI4X+N25BS8QWrPSwyT
m61+5Q4bYQsP/7Qyg0c33cN226DWTx9a9Ep7gjM/kF7ivTXUzqV/G1mzITLxm1EVE7Fiqj/hU53J
KfRvgFD+GiR35b+0CK4rFDJWT5yK94jl0c43MnpP/B9f+w4gFPTmvad34+LLHdh9eFQgHG+rfl1O
S2tcpaha6+EL0dcs43rn5d0edlp/LeJlgQ1cLL1mZ0vmcg+R3VP3dgSyiaAyEnsIBZZPZErmoaYH
+NC/P8uUEBk8zB+0sZvQ3biMBW2Z4CQ/jdPSDvYK4Lve31IcP0H8iEx91kGOxeM8a/qVbpA/fKw1
1lD29A140Sl+jcjawoDQ9mK20sFcaYSCddanArsP1mju9T+dfqgGkmi97eDcjLJGDEHPyP8srV1r
rdjeh3Ld2bvaTlBVYNUokDIX68BAr8/s1fZmWnt5Gmvov6A83LXjr6D9rOqSzQvpsnGV3ikp30eL
51gyb5H7IDrSy5btoW5+R+aZjHmim8Bx4NCr5phKK5aYbN/hJxIDJ4lCEvj52djwKLwvlNUzE9tf
75CU+yjjt4Gm0vNh/giNWy0BzRrgH6JoFo1XW2wyKiP6IoB/SYj8SIODn3750UVRI+WgE4ryyx2W
Wbb2rQNW2cl84I+FU3sai22GCIVpDWPnov7SFabZpUhOgAkM/+onI8MBBt6Ccd0cBTSrI+0iS7sE
tb0tgH+SDTKYO83ew4KuexYueAoYsfeQm/xkzfrpAM2KZ9bRZ71V65azw+Q+CEqPKXvFOg/+2LR5
dO1HAwuhnEtr7YtsBfvPE78N8TtmDM95FvHoOmYiQA54t4q0jd/v3O63Sk5m0W6DVl5BSSyq6iVp
gaUglrVDtPL3XrsV/Y8j/Z3fI4tvz3XwwtG8TCJcttGMg6ukUPGFRlgTwKXyV2dtzebM+N5CjKuh
NVOKAtD+1KPdAJM50HQCf+S88NYyZoJBhCly+yAiXja/oLOc2y3outxYi+6N71HB2RgudrtDfs7O
7mHLb/P3NtqyZfs9rUh2MjtCW8Vr9EostRRWnX7qg1dPvSFD43fo3sl1sfP8csnK0SjzDFoIMvs2
yxcjXkfqmlOyD/Li5rfaQjMjiD7wF6hkvDLZZEm3KYs7fEwesiDnAM8g+NUk0FT7CYc/XrPXzIVW
Y2iiA7Boxosf3jXrlonb32Ngu3DSn9q7jNSZ0cXurlVxGLwDBAtPe9dHavU/pXs1xKVpt+O4Gay5
R2I9TJrwmkKBDv23tDxm9U6jb713nbdkPCcprt4l8dEELdhAeS3MFJCcfWdXTI8guU7myVenPt7R
Qe2zvcn5r1A1ZlGWsIPefzgB29wGq2evPjuToCfiPxDam9miB4eerrjKLIAENM741RKJ5oC+wJLh
LBMHgyTGip/dIhohGEZLkOveKlPD/LR0CIgsos+2vCigv1w+YVxztcZy3hy98AAzxnumEl+S8tS0
+E6uentDrSbJ+GX+POJSOHT9RYs+Grir8XdcVpQwV2FdxuJ6t+kNBazDxmrw5+SZF8FH211ZaEZ1
TuWpix8q2k/jrRT3ujho+bZvYP/N+wni95vTH3I2sY7WlPrjBrfRe2GNUWqnzKMR7hv/KorP3MbM
BePvubwGHkUe9hTaTmQevhRa8JJxtevyNwSN54LsLcKcI6F+l+0X8jXiz/440zbloQb/rpFUl82p
SH37BAq8cDClLp6hiDAwSOwK1vQo5lPDnGI7xiBbvjIDBu2Cv96rXoIlPj6RYBR+h/654kpB5Pfb
sxokOTfpUhEhlY1/+uDeBmeUrMrYYiqjmw/o2VzTtiT4hoMfl1HBXOpodWTAizpeVAwnMl8JVoe1
HmBqXhcRHNODYd08fPuW9itCkkrRrMV0vod7m+ywpDrldzm8TfVrGhG8eq5jTj3Js7k0620bzhLL
TU80yvgbXbGefYvgNVL3JmxncNSIoRkWfnniGaENn5N6Wi9GXFnDGbQaGJsEb/KRTdnqV9w/kPiX
fQBkIdhz1QHCWxVqtzeDM37mfbbNDVUTssEkhAV7Y//iyjREsKsX3hVI8nPT2IhwJzuUXvunXSj6
7g1qHvp23vjVFIDH2Z/ZN8fyTQ7Xp26bapyXxFsw5cuxe0kBN2hY08VRBTsx7nz8wf2XYsvh/iXv
of+JkThOMGZ8TmObUbvb1h8jwPW2I3GpqJYuNjlj5TY/NidWozk1yetg4WHPHtO+ql9a7124yxy7
StHjURsRdp956AK1seTG17f5+NnJTWoegFQnctVOX0zIB+07lWfXOwpnzy8lBo8Uee5we/zGEcmV
BRHiZ1h2z0HBNgYpT+MffcGzSkeNih0AI/erRduvIi73wx8RRRs7xMcsp6n3NSVvsX2Inw+3u86c
NeIcPDz0O/gf3WoAz09EV4SSge01yV6oNyz9qx92KcJZbgh9LclGS0J93hHEUEZvxZKIZDHhNho3
fGqSZEA8FwfVQxDQ9pdYAHnUE4KiIpIpCHXcoLceu2MlMKe8aMqZO7Rkq9RZErs3R6K/pAIHUXjw
sH/ilOb7eL9cmIFud6lxUMTkR3bbBGPEsNTlp1NpjLNeXP/A0TyJ1xOFcz9PXWIaZ6XLnwXJvFXf
nfbW46QziqsKsdGtPAxRPWwoW936YVkZB0GXx1j3+rEcyCvR7iPRJ7wt8HHjYsPuF3eXtmA2NOgr
t9wBWEZM3/dvpLY49bf+nyydx27kWLZFv4gAvZkGXXgrGxNCSkn03vPre7HQg8Zr1KvOlCLIe8/Z
Ntt23Y7UKT20IUGA05BAjmSqilw78a9m4GrBJ637kIM8xUrwkpVbimnZbzPRjxvmEC5EofCm9m+J
aKlHl0udIothxLlWulR0R5qrtB9D8spRnBb4sgJa3E694fDKytRrSEhvsBdS4bbrg2nbM78BovVo
8tlncXb6wbILlpNpnuEWjXbb8IiL95ZSaGMg4kp0en8FnDGV+/xZRX2yOqhF/aPGACyfIlKs9IuR
4dLb4TNMUzcnNj+gLqA49dNpSj8bw9hE6lYcMCG6wPabOLkmymtC8IPTzAdxb/oJeREZB/2j0r7z
+F1v7mV5FQnmIIRVdBVzX047fhBKEGfjYGj3hUlBBtJGS+YZtL31mWMOL72wbbUz9MOmYwdZAKuS
5HNMr0n7KGWPv5LNDPn7YRCw8DpK76u8B+RKh3fF+GoJL8lRDnkEe7pyvisoE6FUSAFeoDFjpJeC
jX5cLtP0nmcPuf/SFAIUnh2sYEqyQk+kFl1d0bXRj217zGRH/lOWR6K/ifQVyiLwTfJXizYFG4H6
otfXKb5n2WtQnc3uWDa0vWxq9PI4J4hWOZrdPV4ug/pL4QkR9FG9nwdXlx6q9JMkj7g/mTuUFomP
ps+h4Nva1KwXzhydumOg45X9rAQE/8dAPGUkKCx+Q1HY+IeSFb6Jk5quUUu0Qb6m3J2Yu9BOxV8u
vk2SIv3sTaro1dh0sVdNb6xuMvkvOFqpmChikGmBP5bEfpyhbxP/Z1TeSfG3WZpsVfzA+c6/4QD2
QA+SiI/S9xxb55L1LJb2IXSs9d4lR6txqDJMtIs5DhvIESyKH1ZFA8LHlB9RmxK1nGW3XJV4lf8Z
nJCx8NaVH4qwMLc+a8XnOSe+sCkudfIRCseOrsI+/VOsEwpSav2Gfg9WEdBOiklPv4QrOh+i88WH
HWEw1vi9sCso7FPbbPKy0Zf7YwAuvDx7g8+I05O6XEW8mtKJsCSh2q3zV6v4yItZVcD1lwuZV/yZ
gzPQ6xngJljD5OAnPL3z2unE6K49ZrgQiSS5gcgfFil0+1btNiqIa//eC2+xVG0mJFA0k23m4BcZ
L6DeCx94Pr7IIa8hdWYOUQkbtUYtx2Zc/U4kkVEAaWfSVZZRVZ5K9WUs/ZBEYBXh6CHdB9OLtgYU
isTm3FoSd2HyQv0s5m+WTgNfvM+6hxn+5RA8RYLHdvycAY+T8Zpq5x6Dfd5qhF2Sv5YRB5WAH5UI
16NNll3SYg/dHh6Adkk6ILPns4sC+6nFrzOrseyHll1T2NQdavNIGtlmDV5SuDuw0nK8A1zgDF4+
OP9BsP3v0oaNmt3WLtP1MeHKpsWB2JmfgMbAhDqdUd4v9UngOAqvUXniy1LD7UKVZ/QiFBCtA9fM
b0/5A88dYMElclivB5cSR9ypDsbDjJk4czl/Z/u7BRAdPEj/5L0ytkqw19eJlhY46zWn+YnKasJS
cN7VyLjemEfK8l5pJzE+dMLHBlwc0v20Atf7RLwbmJXBojEi/LCoIrW+5SMjePQncglMZeNmY3G0
BnBbnUaSI7coYZoLgTDtuRBfLdIUXMvOoVTF9IqKFzgGo6AneaIr1v9CMCaIDRsx7yYdvoae6qoM
MB6Is5vei+CkTQ+t+tTwZPegR2xfyTXvP8NhdnPhp43RouERN+YjRN766DSxMxqHzADhk6/rBoSH
LsIRFFsfa9RQSYBRSlWJ5Vj1Xkk+xexqjq48fmvBd2yKgMCFQ2fEBiG9P+hwH8ndKJ5yfR6cb+K0
Gs1lQ54+6gArvm/ox3k6SuWrDLDSEryyM19F4UjMHRGgjNBMopW6W8wX6tzL8qvRqKDB4HsW9Aux
OZtWIkNuG4cYDUCu8TLyF2gBJTaEdtR8vttO38vDrer+kvZPMbD4W8AROeZDuOqGdaM4LNF7iZFw
/Jn5KlpuYJFkmdBNm69W3lUwCxMfxVaS3szlcwEAY4pwJA3EOP8UjB2JT2H2XvEclDJ5F5RFEXDw
3wANPQgUZhX7tegFXExVaYIOS5dcfQTdGB7nF94Ooi27FDG2wlvPK7IyUT8ZeLQV7KXqpVs8Xp6I
Ica4Zjo99NFjNt4Fa1duvgmOyslrM160+A2bdarvS/XE+ZYpb1GLfeVZNWz7B03fmjU7z9Y0P7Hh
2FHvNJyfUgCoAUwnP0yB5Vu8iTihre1CYTk1u2v2hAp6Q1UC5yhDZHAh/g3D3pYjq+AejemXKbqR
o+gKsytzB5B6Q4aL/GqoT23Otnyk4rSvqr3GxDE4JJ/yUsUYfAtzi0tEz94B12btRVqOTbUnB22t
Xe0gLwbK60qHREAQSd5X6R/YyeS1JG+iiOrdsdyHIiUtdF9nng6Jz1jJSa+9KM1pDMD7K35a2eGA
UASv/hOTfUMEPLR87RvZ9yD8zsR4qdM9xJZnwAko1GjJFHgRoaDOT41LpTorod9UW8ZXoKCkJkGw
8ZsWCBqiDoUym0MtXwLZN7TfVvkU80fRnLLktZzJvOF+dPTxX5N+d0HmxtGF/VHnVWhsTXZIWY82
4mtSbxlLBWvbUroa3MZ820YflCqEuhclXxZ28CrypdG7mDQTZMjhX2IsuzFi4I/1vbcgHTmqTiza
7Z+uO+lsW7obBoeeTKSiOE6NO5B7EfqZjN8AQgfmWk5yv+n30uCDy4lgkAEGDeKdvYWqgH4XlDdT
fy3FA02dqiPca6j29qkkhhNlqidxLAkbfi+eQWtfGoc6OmmhuM0NWruVzyJ7Fd0UCFk9qPPLKpX6
LzRqPcSJgqQIpDH34ngCcIIiOhScI2nxzoPdYsWp2PM6aztkr9HysNInOW96fWiVy9+baH4mXC3K
iol2V3Vyp2bbsCjnNdA80BeVXepbPSuekAW2EIBKLs/M+NaMFKfXTbeuXQ3IODzGwE3YZHc8na11
nKa3aM0vzfH4TTc1/O0RgY0EyCmokHv+El5U7E6w3BeDjzPeXCONoXrmKOweMnNKY96n5bF4i6PW
/7Cs0ZnmEfnijZYzbpiQMA8ZET4dAzU/RUINtIosmRsBJmxSfgjjCaVdXvmKeqx1D1Ui1paMKSyo
A7ujUiKjkGPagPFCKsQusn125DZBwsKwlmJot2nn5Xt3Jyepb4b8Q3KEPREUYvfgAaiIhpdsfbmh
FjparQXcQUTkkh8jXav5EYru6H7X4paAWwB5kP2+QQbH7i97Ct0EyXZUCKizyXYsrj17v/gtjG9D
fspWEEDPEMO9SDQ3RDynNlyxo0YmF47GLU3YYURD7/SMJ/SGFbRD8m7ZNEzIl/XXSdlAyMtB1ZHr
Z4mwXhBERzQOrXRq1wudRB0Zt6ZFbGTrIuM+lvm+/RqaU9V/8FHpAzi+updJRrDMe1ZRnbiFEyN4
j7fDjrvOU4hgJo4vnz/U6IBoS2AN4q8fRNbqjT6SNfuzCI++uZjal5a68fwb0ls1Lj+qR6ZHf8+t
71z4MpqGf59dw+Ybm3eEMXYHdacPJO/xiVrg12zbrhbsRlfaCAGw9QDypf5J0yMdX0PgW8vcMWPN
8o2Poc5cC2sqa/qw1VYsX/oSeCSKrLa76qFAxKQunnF/zevYKV7CBkI3BC6lxC5bfNo7vjIjvof1
uZVPYvgBCTDGW9DWbs1jIdzkELIbDM1BLbzcpmuMbXUb7JgYWdi5GEVuE3LHpyRYbcw2LaooYh9T
+B0GENU1/K1wVsmMjrvXCPuUFWP+z3q7BZKu8+uA+IyyKhoB2X5I/QJkjkPB7hjT9eG1dskGoCbC
L7dqua/8EdmLP1o3ZX6hmXGjNfgRpLsIeJGR50kjjzL6pISB7lXyGVksCAidL8i7PtGiE7nlc98r
tkktQ+mQtAdBDWdKHUfCDr4NhKOpfVg9/XRkdb+o1TWa39fTZ0hf5fKg+qMr5n5sfBC4tJlSk/C8
lCegRhT7Mnmg4fWtclTQKp9sD3J9/dgLSMHd64FA2AV3iPGpYw0waDJiLNdIhGJGRa22Gw329E0y
2NDazcWS3aLapSkY+72cXlThjyDQIHhT5qOi7/UeqeTf3J2k8p8ePxVpBjgARnnPsj8MrhRQ/Bb4
GK5ADgBwlnZip2TGCCcwqs+YinOFw274RQa6iewYObAPncFPXroEvic3C4SFyhG36iPs0Cpp5n8g
R8z6gnoZRTR3m7UKfL84MO7xqXfJsq2uIvyc5Hci2Qlb8rHsHlynID3SDiFBJ1blIvgXtr/i9FqL
l1m5TbngkroI0tuyWpYwW1dN/075b7l2AOCwx/HYwG+2LLyoWxzgUaA72yJfZZt/lsKJNlM18zLC
+xrir5PqryHPaQi9vvhoirs2fSzNJeg8ExmCIv3IiJ2EegskXHCwJ92uVV9qOimj8iYiE4ygfYjG
PQhG43MyOmRqzHaEphQg4KiWV25kaitZhy4mI/Iu8itiW3qRtnP4mMFipC9OcbmlhW0qT8TWciCj
nQiJR6oeJrUWXuSH2LCd2Bt/rN/JJfMBBxRBJgrW7rb/oIsgQC01+mJxHZR/IhF9C+UxcXGVc5dT
tP8yucIGoP9GJgSnIROplZ0WgGwRvqX+ozPuTLwNy0jk0o3DEgqicRcEJ5I8yXzT2eqVgVFK8xW+
wK46prqv2CK8NnFpDi8I6Vh1+xFULyQ4l1edQYU+Aakk23lcAePUbsaWYMbfWDuF8Q5hPE+EhOy0
P6D53eTG1ULFzJM6PDhqKe12JOti8tIGW6gZkPZrUtx73ImmZWeqS5qFxF+fPSpY+BYyTv2EAkJ6
Qxw55xhp1XSQK5xV8a4SSNujyG7DvtKdCmWn01ngWFiKPQGDpCkUbBFFwFnC2DAJ1ByLj8lpN/jm
EzRnfrTLix14it/ig2wPWNE65Z/afK9KMxHVUt9zG1F2K05UlsJ4mhw74buOIWr9wSXQk3HFfuH8
IpIbq3V+znvHoP2zY9cNuWoEdIXJGrnUNPu6WFyZhJA2fMmlZ5tKHkgjOoytZHxnZCCP97Q6Vqqv
ls8K05Q6nXvVDeJjbZ3GEU3QfQVMxNzadTmrNb5OuX5t8o+8WAEcr2m8gWUpf++Nn974Vw3fouwM
8gmVo41fqXXols4cPkVQHIf6NMIY/cQxnT4lSgXxhs4jwGMb/1Ojt7y/3d+H5KbiSEh9yYldRh18
qK6e7jOKn3KMdSOjNB2ppfnoFFoGjC1LT0609tkE3iu47ejV2ChKbGMIZOX8l8Lyos7iwCWdbuBL
0PD9chU0Of8QXzRYj2ra6KJ9hK3QRsgROH97O16/IQM7KZ0El7rq3Bk6RYLnrqRHEYOt7zW49mZL
HEqYn+E7AKsHlgX+0rW4egNZh1MaCkcgLOAjvhtUFIzAH60r2ui/NyGgI1EA8c1guAiG0ZExMMRM
e2LsW50ncxWigxiPuYp9NrsS/TUsfmRgUOKVOweeAglylD9rZsQI7aOBjj77XoN4ON4Th+vAl6xP
kAKI85cg+ydO8XHCzD8Xd6G7gnzZcUho0gz1zXDLNWneppmsfywd/Wa2JelH794Sn9O3Ozc16cvI
WjYq0fGpV2XguNp3HWIHtpm2gu9aOCzdRbLeipydSebQEA8BYYht9agDFVxljYaxI9AH0asaP0MY
kowMJMRVYAutOjxyykdm/BotaKB47djCMQHTcgxinH8DOG+SJ+EfiC82Bq9GUzjSuMUp1yLYthbN
LxHWN5QB5ZyrET9Uw390cPR55ldTVS57m9DeMvhTQwX1/Xa0Tv28smIcLHlPbDEqY9Mn84EAUAyT
i6/qNWocxR59oLUV54l+/3/ByG9ogpKd7mfj478LFbKxoAzmX8VzVk7/lIpUe2lvFofK2oU8xP1f
pD7DDVTHhRV9rc/x+aHrU765WMikmvBLMl6RQqJZIxIk5Asut2Fd8AFRztwTz8weLwtPLdkbls3v
wwY2PAimcuKMCyC+EyaQLhcqFiCeP/LsFxzbEZBrwJND65PmrF6U4SZdReYI0C/0ieTyeqHi52so
Kp9qWP6xxU4QDeuFMoJp2xQjIWngbcDPnSfWhsIIQ9S5X3fkTCFwJa0ZXTPmtPDXJCXPJsoOjHM+
TOzdPE0lDy5D12DkTr55zv9xdShrUrha0up2C0iZkHWuQMZuhheo+zagwSM7dC1zv0o0M4RZkwHn
5k1OCNJK9OfwJnXVJU4t8iVIoyq/xuoddQuln4SUoXLlGtScnoJogr1gh7YR14xegZriskGc7ggG
6y9o5EIkZPjRy7d4ftblj4x9pZ+euvjSYFMC0TccvTkztQXFPYYnHRAFrOCbTmxjwWYnFl+hQAcN
yuP4qGMOzv8G6XNGcZyHgY3QDND6r+URyG3qT+tnyAoDnCWLH8Q6utpyQMGKPFHhE0bAD2hHVo4t
kjw9gslkw7v2M9fvMrnPbb4bSfs+j9WbriBTawmxrX6wKDWWr0Uw+6cR9Qnfdd17UB6h5Kj5Z2We
Y191DONl2pq7QH0IxYcc75dOR9LbkpUHhachkbpPnMusQiUeGGB4O+a972+4Q1dEWI6Rq3LnaOGb
TGW7EP0b8i8DAoImIkfI8k1WvvBJcSKviBvxvcY+nk+y9kK6o1Jdsvmx/tGW8DRBGArkQJNJQzsH
nxDdrSpxZpY6ibhZvKv6nS1Bxcu8xr4eUEfq0ocKvQ5FmoZ/U/z5DVNLu56HNI9lI6fiSBN3HRIQ
DYQo62kzp8rNQSLcKIGrcEShMCi7ZxMA0EEdldEjHt1F3pIya614xwwdPKVeAYJFggpOrFejeGMX
2OSJS6LktE1psvIRtcNLMRIT4WrXWFKQNCNb9cV9sRuh4y26f+9WZFCQQMZB9NWjany2MNRkdtmZ
8tOjEDOi58ImPg8LQ+T78gF52KbvEt8vRiME2lnEgnMQBII1Sw+DwIKMPM7KS0m5QNOeh+l7Zp2m
q4f9SOEndbkMoxP9AshAYaIKOEuohZmoyIEw5QP/q2H6NyA5WRehrBJAcsGX9et6dWvD+Yk8ToUh
T8fvtHkLy2srXli+1fQnIh5YTN6i5c6uL0WfU0N1HDcm8AWhXnCSNLFssAFtuqCFhSM7Cq39lp4N
2Lo9OxxcthB5KZd4y5HA3VoPRLKO/7RmcNafBYAV/ZoEbNlf1rmePBYcOisn1IenEjEvnZuEltxD
mZ6veCNxMg+vMGzNcsTshwJW2H4DV2pMBLyJo0pJzEjXy9qcAPMSiWjOXJNCHBPBqy+0Z6niRL+p
JnEYlOgV3ZfpDCQGbfgZfd5ECfA50l7h4kXKQSsGzfxMzU89i2Q1fgbTvqCLSDl18yVgVmw/RPEq
CpeC5a8gEDbb9w4KZusy2JShVDe53waLYpf1rgPigc3dJI3f8lvCf6xYk0tgCixpjtsIdxOhz4b8
J+ePhkitz1q4o4wijxGm9552OcflC03bOvJlKAfgDrpI6/pMP48K7VQSJI3kXiYuXBGZQxZaiR7r
+ajm/rrbReT/OFh24kOVXA3VyWbfKMnQq5nkm4NQ7+rcl9MtnhUGoZpcHVL8aGZf3ztpAv55N3Sy
2B4GktU0le0gflPMzz5WNgaQ5DU03cyBRgxtCKJ1hkJ3NqXPFJWKM3l1vMvWF+tDis/EEbj14vQ4
y+zYGxTPMo+h9C1EP538iA3WG7LdngJGOVKEQRRMZEQBmC9qhhBor/6MEPBwRITkkz/JNuuBMBzN
8kq/r+CzvLa40G9GRgsY98phYJdYnzK0WGAeblbxluxKkJLqIGTHZvCN3EthkNPmhy2QJz6xeNzj
f7jEosjrrYukIYKjjIbRpLybmk8LAo1jwB8iY7aDddZSCbTZzlbkjer7CMFEIFjykkzHbrqX+jbX
jyBH8EzkZfFELdYOMw7dIYuny7eEf76Qhqr3tKGn21RlY0+OXbvtF3vyZpefBb196/Jt83mau8na
Cd8VUPa074Y3pngUNxvSvdZBOMUxr3J2WHMGBswAP8u2buYEOIPzcD7AxwoerDS2Er6CCUuauT71
BQvQwOjSJVhA7ZDYGu1gcYBouKa+8JVhxN33OWo6AVjDHIlfRp/oTRLo9vJH+Cfcf2zdG16vhopQ
ixEsob4iPvMjJt6wTabf9kZ1DUO6arNtkzeXWKueI51csttnYwZC5GWu9wvsCtsYFBM6q8dCNSGY
qAGkL+UnJgashn5cGDwNiFghuEbWSxcuJjlKwjOov2f9c650Vp3eNQJ507WAbYho3lImvir6L8Ie
eQJb5AI6hAlzI0qHmcd31qatWqubYfgxRKxNRw5XrDe8uMNW3w2aXzOfbHR/Jij+Yc1sAMVZj3cz
7Kv0mTGfQVsrbB40pqIKf2bCJZIVrkEvyo+YxhT5NWUZWu7K8EP8pa+RxbkixdlhAogY0WAqMdL2
mu2+BWLm+0dkF6XPRgF1s04zdV0hZRwxfq1peCdRilZFFEzT6jbblPE/gsLAWQmycCxXTw4tQwQU
3bpXVAvzDwNJRrTPAJ9NfHm7z8ur1XysA1f1wxHXxZ+JwZJtsvsVvPIrDD85nMLQGtNIulDFOgJT
HiYIy2qMELx6rHeoicT22a5fiuF/x6nPPYSiy9W0HRKeDp/btG8D4mYZZpvgmgiQFhuiyrHwfKvB
LwIJXJQGNOYZJfh6ga+Qtf1twJKIdbL5D0Frj43+3ZCzWsufSgo5voPuGoc7j0Gf+fOz6B9tfhaR
po4lvbVkzaPhbzk4IaaI+wDvsQMnio6yTRlPcl+JI/q+iEoCZb6W1ImQccLehfrqWybsMrNlfVXi
0A5a97XfplyOjGZx5SF/ERFCWIGCbgmkez3mWjqyodVAOVf/s8PLLGlby/yJxX1U3ILuOcO2r6Gu
63tC5TYjY1MTE5b9ozIG8he58YNIXm/me/RAK+YN+gGFXqTK1eJrYWOXXRxymOkMknOYtfU4XUCA
unYVhrCxz90zhvEgaGbZr4R3GbxVPBDCjHqqglfld+e1QUXnTqA+cAhRvycRtC75qhz6S1TjOqHu
0fiZxpce/Yj1xgvbEoodbGvlHlcvoFTYgAyBAyzDinotpheZoy/qXk3162sGqo5sVX3Djm2Hyl/v
jaCyFH4q53Dzr2ZJbWkwnsfWhkEqNae9ZdGqRRYl0D8VcvQ17J8dUhJ94gNFfG7x62QE41fBP2j8
Zbg2+Ynmu6z9K4qfPiDPqkJu33+bFjGkvsr8JrWq3X0VnME7hbfiPUZyjzn0V4KEqgiGNUzQFV4H
Hi/hgzOnJly931KpQTtS3f0m434szyyVypFZgbv1R6Ghipzq9fajGPoyiY+V/Y+3Yh3CMoAajjcI
TNGqbWKjqHvI3bFBZKjtU04Slf+/y0PFO7SKNQCZSF3a9vqHFn7lEINEevM7Aijg/oVCIZ3nWZOH
uqZlZoorDHvOPFU/05MHxn1ZtQ2kfnB5vVkS4fEuq/gAkcetsgyYkvj7eSO83KfrSPZilgmw0pi2
gng1VAAyKuA5W4ZTQB+pOWgWMofgaUp/S8E+5qPh2CzhCRUaiEtu/+tUf9p225Gqt+WY4rUes/MQ
rQNIEaOK/GjrXSr4KUeS7mAUZ+2vH2sgan5bWRehAOA0kWzB+7yjCqirc41HsB6+ANzoiGnjdwC1
MWHfVD3EVLzNZgX3NfrrIZ8QxrzK7hWy/RSA8mJXzI5QXItl1xGbzXco/2ZdwD+aoUn0TVdcY/FA
HvdG/1wLQofuwNRG/2opOVFDySHVkw0S/jAzWVVvfGhTcqxdbtN5u6I2Qf9GKS2S9ZUw8RArRFR3
R9iZIBNC7IIonLiFQuNoEdHLwhC/p0h0x4c+w+05rAHtwPIUoFuEsFudfmcu5QUZl9C8EA48s4oF
7GXOMG8bpDTyTZF8vUc2xfTB1LXOfqjLR1cIj9Ch66mP3rXJ6R0AAxru1XIw0mMrstwxHM7noTqh
X3GAlUXYXeAmIfsmYQLX1vva7mB6OLJ0rUIC+EA7DPAvYxPK+g/9TyZnK9t1pi/CNy5EKzrcexKu
8WKbIAE38DhTomcrZGy6iz1WJ+KsW7rMecS4+jA3acbf6pIQaFXm52fbaOHBixh9TgRlZ14z+Tsy
bzySk7wjs8E3ocZUMj6oaADFeDdcIjtGoi7x9UKOprf1POXiGhArjH9RtZM5plj0BkfgSRI3Jwly
uIWbqZQfwfoymzfa9Nj9aH4eim0nxbbWfa3ZQMDHERuvVv72HkEfAef9ZAN9oNIPgBGxBQyByfFu
YlX7h//Sh11kPZld7rX+uOri+txXkDcMcXNqaS5DFiFt6P4hYv+5QvZ98qLztwYD6vE7R//a2ta5
Jfj0CPaJUWFlIMR7RPFHLg9eStMUpU38BIthg8AVZ9FCsQm+phU7TbvQ64M3CGmPuarrfuAYOYMN
bafzJxZAhuJUoRTgkjVeLcRckU/gUJMdkvg3tG6yNG++SKcgmdja6sshaE/BP/aL/l8oHoiwK33i
6jXAvIWzDjs9UYTAqHRhUqlaUWiyaxjymBjHVHTWqAVMe4Dc/8F+YCnsWl2/Z4XbEEiwLqstSlKr
emnL3/mtka9l7Y2QlzwLkqsT9L2cNLT+7UeDalN+M2x2vOwOitEE6I6+8tNcfhVO5GkKhH7qYM2c
0puGgDz4Z5FLOEKGwonh8uDU/jWFHaOyzNeUZAhVBJPtGEJUYK1nPksPCfJ2BmbmAvO/sUoTr4jV
Lg1PmEAQE/Legafi1VSaq9md5mvqo+pUd61f+sAoXPtYXU7MDIGENT6yIXiGeuB7eyMHgTCJJ7+b
SBghsfmmp4EXlkRYsGxHX1H/3UnP/9Bp67VDtEa6yCZAM4dZhIe7jq+RZ9nyaB3JteD8uum804V0
XlsZHUaNqbrUCF6ZmRgStOwyBcCSDUrH7IW7KAUaymmBjUCACc/ZNEq2At4CNrdV0jWiOpG0U/6M
LVZ5fBcAGEhnBofcQk5ET/fJBsTAwf69ZRnwzPZA2pcTL7gJfqyKUovPOdmzK9NPOErbWjivgBL/
zWoIk2Pk7I5QymUP9KdS/cHUdGK6wax8JGy3Kz7L4lBuRUQOfvQrx1C/nDlfprIdAhQ3yb+4PwvF
KxhHrXnz1xx/aIyp9Wc5vY5swCtTveo64/ELqQbHjYI4DTC/fpfUwCbVdw3fG2pbdUzr57/dH0Q+
JeDLJTJFh8Li4UOhzlAF9t26izfAoWAjh6h4nXn5hVsq3oTqNKdbBjwdgRqpsZ+C9pTzCWp93kRm
QBDuT6I9hbx8WCOJ11CEnuAOzcoxj8LfOhnm8Y/YXdpfhl0oNeo++dZeB4AoYXwQ575ZtDuaYZUg
FX0fxGdFvojDIc4/iTdBTTP5anSWdeoVIFUCdrf4CnvAPZB1BHxcRuVzJU/agjOCsVs3HFI1GIzy
HSZl20xPtDj+oZLuPkNPQ6uPLEM9kfq6qaF2Ql6/BtEQbU/wvMC7rHirwG4xv1rxhW3GIIJW9EcQ
JzSBlUNORohjSBne5uhHllZNOP6a91o9W8VuHX6m4raKwJAbDcN+jm466uRO+LLmQ1aLmy5/jTUi
jDCnvQ7Lm8B4r7azo4LV1MaxHd5bYa8ndys7Z4sGNMqbN96BF3EIQAlvVcFbjwBGRgvWpqn96btM
sXDt2wlIgv6WP2G8Tu27grpPvdTpNVy4+bbV4CUlY8kxm124odxCTjDMdoEgrodCchX6pQAw2mM8
IrcJvLC7LCIT7tEw773+iKO/OHkboRJ65F3AlzwijQYLxoqr8u/BLRMxjsnS5RXiFw/rn6FzYew5
ML5aBIp9zulcXxeBdD96SG66chVEir4U20Acvypus/ahM51H0Xnl5NZlyEpfWxSNqXILJYLot8bs
1S4XCSz5I4VYYaPuKlwH+jVTHt3MEJF+x8NP2qMuv8ICoHVibZswv2mNBDv8pwvboT1IiJ7BeWtb
TndW+bmu6WJ7D4zHz8eka07gAldozyYGbu5/0bLN6Cxu2Bgn+ZhzvSfCVzp9lWdY/jUqkdmr0v+t
FJIBhrNAexkF8oAmRp02b1bbYk/YQWwdlFVqQecQ9NvWaKiY/Giq9x6TZfk68NUo0uu1iqhdo0kN
jF1m1u7/es1Yn3OJdKnIN9g71+3Jb5lluiMQU+PRt4FYG00rh1MY8nSbrhX+EjzhQW836KJRJmMo
xNzS/RG+ulEZQDrrld2JFHZB+sY1Y/RA2hJCi9UoXz3XWlvSjzc1FttZPgvxzaph7jkLVrCZhvt2
37XXKj21xPiX+8hjOuUCmHywDT11Z+xzFVfLipHQ7onXYSXI0W2uyIrCFyKl+PlRJpElGQAWrDIN
m8+rfYjE4S7Nl6i7fevARqvXukBZ/polzDYZLvccEHwfTi9zyZGHUWelfvqagQ5sUHbWEQOqEEUy
bXjrzKaWWyHagh9pzdNsJkaJH4nl1vgedJhf45/SQVJvlGoHhpdARYX0I2o4wpbozO1lgTFHKGlA
3mIFVcy21r9n41sBLJDTypaFy8A7o1VvwK5cjshpa5vZt35dl+sBbmQqnuGowM1R0s6/oOt8jWtX
uXqE2W03w3TtVAb1zVqlpnpqvZMSCqIwSMQxZoX2jw0BKcpGqnPHIAJ04QfR2IRbWi6ad1MdSG85
LN/8/ivsYHGhsGuL8chzwBHasFZstItsXYkw6fufUnwdmo9C2FfdNiK5AhgTeR/8qE4yg2f1+kZh
/p6Kkx6+QB/YEjRPz9HQVLxUkDhiA/aOOKPBpSiIb3Nw1YvfsGHcSY+asO9rrCtIavAWkk7MMmKv
8EX4CLknCBgP28GfuSwShwCW6UY4+boDEyhMdAq/IcRwwO+c9T8TsFEqOcP4FJguYZwlZYdgO1S8
KLNNH1M4yHpw+U9hsVxjxlKCZkzwacRIovLZgu8EL1CphFSjrtahnYwysk2O6KToXHLa7YaIsBFx
umECnJBvtpjaPltQezfoT2SJY/lj6HqPndIhE6fhN26JgPtvDLBoxqExD+I41B+JSOI7X3s6wmIW
KM0vgXKP5kuYPzXLTpZ9KggMyxxONmQ1MlI7chuS8DaYI+Q9zXLzSnI4ujhufv81xKePLSkkIr1i
NthiT4EYjoX01s13kLESRPV/JJ3VkuNIFoafSBFiuDUzlaFcNwq7QMysp58veyL2Ymehq9qWMs/5
0bfOjfYRTH5bpn9c1MiGwI0Wxcpf9ySL57fC3UbOAaUmHz15OBh/o74VQIOQco8uBQbxp+VfA/27
Vq8jsj19ClgQ1CszXqjfMZvdDCFLgt1lZhIAQr86ZHSOMrS7WNpOa5fE6qITp6WNGK9S26H2RyOP
fae2oMu4brVgGbM0BQCvFZJaLCcQRqlXL1VlxDSI5pVjfFPkd74K3+HW5nwpe1qxkMUOwDn9vUAB
xBcN/TCHaGKAYRUE8u8A+pTm4nCLduWxmyE48WeRBdk366Dx8GaxS0EOrLxl2/52+S1g/bDNaZ5c
Qwt5uHFGnIz3dxay8XrifGKqLuWJnrErz1mzSZsAxAJpQ2TI4N7By2pfvf4ZQRy1tTbviqs9PEyC
HeWARJbfxKeaZYH0YKZlP0NdIMzjaaVhW2LEliPggcmDsJVCzRa1X67E82WzigZ5trbtcc2zNmvU
g0rzeHOG8GfQWttPlBXiQHMLPtmPjrVJHY85IR++4Gb8HDdx/hm1R3G+uij/iHOc/kroKfT45Sq/
UciZ5KP8qPZ8eqC8qPh21LcYMEL0wyGCqqe9lkMFt6jt23lsWZNWuWik9Hr9xcrWmn3GmFBidfB0
shYvaQ/vBwlifSDBJV2Moz/cEJlEJNvnUHN14eGexQ5JjwL/d+b/PrlUW/GO06GIpIi33S4P+ABh
n7n6gDngCwQuqHPrFnt1OS6s4SQtZBxd88R6qvEf7LwZPogT8JDry/rZpio+20kxCip6vajoYAB0
uT7yRJkPVbHwB2YE5JS5fHPdH39IFy0eQsSVuvSjO39BdvOIRODm53PVwgXBb5NB21AxxePEmdl9
RGyomIlH5S6mRi34iqeMLNXpB21ZVrKCBNOov1ASRmY6reP9AfCiQSBS/2TjEnWO+CLqAqeerhKi
QzoMRWsJwOG35GLI5qFw0HO1+wHndZTi2Ce6KUW1HGOaHrcZZ6DPyQLXWs6JfhEzWBqtuiMnDKYm
kv6f9Aag95q8fJRrXKKznNubBDDAfnvmcMIXtjNrpYQTIJ6ue2HtLin1Aov3ngqq3agnFTDD+MBG
o151d8NbLr142nyGc6f/icFdHAAvHyDXzqtvdwTWrogX4q33yVkSthFCtUr2ECSjT4pO0ACs+vww
ggS0tTXxugcKbmnKZQT1KAwrUMbdShAHdfCuLeEwtZN75Yl8IgcoA2sMr3o1Ctk81CHCOOyQS9NN
l6111lPSDfGnkUT9TdAbahtBWJrnPvrsBVnCWSvg2xJ/TLwb+Baz/sWzzqsL2GFuYWpMWL2SKzz2
xeWqFXAXr/TtWWB69R+XFQ9RMK/CgdFendKsMo0wbw49WAcTqlp9msNhXHrrSn1I82A5GnsBZBTx
0l1y68LvCZGQQqZPgyKD/jXyPBC2cHXZ9kcgfgnu+pQoODBTd+GWX6oEy6KhuSRxp8S4dWo8dC72
X1QT0KD9UWjeR3crPPGlzQj0c7ksEH7Yk1vpHtqpyz3w0o03sD2N27i4tu4MyTIlFKRJzRRlnAcd
vw7fH/mH+PtW4tDwkZZCZDFs1Nov/w7PHV4weE/N2tjBtjeAKjtQMfVr0E6JRJYxTSedWS07tUAa
t6185DknYMMZe/FUsTlKfdSJs4hW33it5SjneThaO6URDWN2cdNfrfktnNVm8Egx+/HJyHD6sTgp
eD3v1GMjTUAkxGoGxkGKK7+pA9BbnVv0RFm2FSdBaZGENI+RutjDW+34JCJs8dZXWpKPXaFY0t/U
ADjGKdQPUrLL5T8ru2oizgi60/uMip++9MiU4dn1t1VyqtjrWT5JKCk2RnRNE9y/y4Fqv2UJQB3I
rKN8jgla9IhXGCiH9/1W5PuiODfGt80ffBipYkNBECsC9CrZRWqEC0zAE2faaAxZ3I78COGaomHN
ibEEb9O1u/Tij9G/EOQTIlSut257jjUBrpIn64/kE8AeFgQ8IOvx1uPGajAEcQNUvsbarkIfRbMO
fqyAEwgP1MCTLEJLdhXPLavgoByWtiytRN6XgSLf5Ljgr0AVw8zoHPYKZntSrno4/pphXma4yqbf
tkDJudsCEsTE+wMLNqC1RdBVxJMGCpEbb0qrC/I6iJbmabkZ2YGI9mIaqXlHRiedI6st6bMfAoVd
5E4qnFF+usqz0TZZeYKo1/MLjhnLeUaxxc+XFkPI4tH6E02eOnCf9cJju3TTFvPZMLUhmNzugZsQ
4BhE7otNljQrEEYmxiP+4QKbM7+zh7k5gAZW1athSv803sYIJHegbGuaQdJFajtxdlpDqxgbC2uQ
WWzFJuSOWIU2OdUjcMbUx+9NpG1wPJW6ysNdJK8NaUHSr3wfjRV5vabN9os0lGdSH78spKDxKl3j
5lB3BA+K5QiT8UBUCuLO2l9Ybb12goteIRqrYdJXdH7wNAUerlm47nknfheZI5/hzm5BQFHF08GB
uXfW2k/WPWE9yPiWxTxMvdukl55SvooSn7H5WkkfxE91d9s94NDsAiIyh2nnoPd2woljovVX87kW
NzO0u3MLJAiI3zUYv7A8zKhT14tXI1EqdQUOT7NTi5bDAyg3kAoqMLFABjR1710LYfmhi1+qzcRJ
/GcFZoNdU6iqLAbbcvhlNuVrZN+F2DVfecrCpe0lg79ExdXeBkAsBW6/i8v3EX/5IUoZkNh20Vi7
uP3Liw8VtQf5WDxbZH1SEXDi8iakCfU6wY6MWrCw5ixD8iFRKTEbUfnw7eMNYk4jvGSluvk04dsn
gkK3KSDMcIy+evyCk3eX0jkKIFL8lPxJQ3uzhg/xdZTmvQv2OTxMtHTKpa5iM9ukwy4C9NWE/hSu
0ZRt+klYxAj7DVsuxOxRkpwkcUdhjEQOmAYL7UHehDhOCZ+Hc3bIcSE6Gxz5TkmGnR0aF6bTwxNP
rnWBWS5fk2maK+9AY6xwtpL8KtvvRgN9pBxFpxNERDrlEAa5hYQURaTnf9vkiXFNIk35iMV1TH9t
cXHVfZFSJl0j8e7/PfAeV23HXpHOCQlEa2eYvwCtXn4ByNC56eO55hxIgUW2JbIejYn8PdgvNkna
HI6JC+D3bQ6fofoy5HpmlA8N5oCAHGDJYdc6AUkFAEGIVwXs6eV/4jsNpAfZk9MemwfBQ5io1xzP
fBE1nWXAnzgqEpZ5Y6UHC/rC3PjTlj5z58/Ut5wKmfRw0VVYuTwZ0gefjCTK1Vni4vaUhQcz55uv
2WgiMkmW0TxchAQxQMloaOdR5gQePUBry3hn9Utndsn9yygBOBCHMwPgAheXECVSGRuPF4VNQxsA
N0O0jyE9ejv+FQEDhegRWyYGW3uoIV2njDTajEQpyweHmVn2SqnWVHNW4DLWeMhajSUmQin/EyQo
x1F0MD/EVHQiOIvpTvE2JP+kgI6h1CIYCae1zH/EvKa2H0LGxAFPBazb7bX6ahl/AYyDX58hWVyP
WDCkhPYp6Ha+e/aqG1Y0AO85tZhUwkr8XDY790nmnVCkgCxCTHAVRNnLbfe+udeaUwkQlPxEZJoO
q6pkrKztmVaJBp1fe0ZkqfuDQHMas26GQY4yh5CfUEACyJ2NI3pJsfG2lYqNCnNfijSzRvB8UonO
KqQvrdImpfVJ7+k4lmvqXZFUjvPURh8SX4nwxhAwAzJPCvzrKPnYKNCEp8al8lUMB9UuLsGqybfP
icjxeRmike7S6jcP/hzjqpZX2b05f8NioFJ6wxBJ/yk2XQH/Oe6WWb3EQcaxMbm0RMK+ATiKTUgX
TeMY8AN7EYNBV/ccYk3Ehxk/rToztQ0uiZBdeqKbO4hqyf0U6nWrvWvjRTUews83cmKp9TfWLLGw
sw+HyZfkv/3h3g1YtbZUAbe8HDyUKurgyqajg6M6xXrvfAQVzqR935+tIZwmXTe9wdYFfxUa0eoe
B+e0DMjNeOkJYU+TnBH7g7hwxCCY+lbEW7t/qBlJJyVe0YQ0G65p/SGXXwALzGGLUQMMW3ZI7DP5
M+ByHm7GtrbPBVe0hmpPdMKvdC5m6VhfVPnhVz92RI/oHI3uruuWQSuQQ29uzqTyw3fO/Cky0RaF
PkFsMlERAOBrNKjdylEb4SxxO2jzkqtpraibjsRyNLqkYmHX4D6bKtzVLzK2/YPcHejZY5HnOalL
BBILu/us8GxyUYl7GbQAidZCTndxTO4u5xkBn96PavWA5xjzeDd680yQoDc56Qhgpa32ICmodDF7
valTlfNDnvPuAKxL31b9OTo30NMarsVmA+vHQwnG4oL83+Pk3AEkdiW2jvE2FGtpWLXqNcHMFpYT
g8ICmn5JeL0wM82qJzovAjcJ88qWzlyoPEblMmCqBGZXa2eqqO3MgexPDWjhva1uMTfr0Xeuvi2W
iQLpIz81JXsMm79KhE04J4JQDndJtUbJ1ObbUDoQjj0pMdMqqyxGq85paVDHgBhQfO9a4Ew1fWEE
azd9Vo0zGRxvZYFiCcFv7fJVSXM+ODF2ZUQOCK85YgbpITAr3A4TG+pBdw/ik/DUZ2Jts5GASVj/
YZ8F5azqnpVJ/iajl+XQBrPj6x38E94HtMolSrUQrXcNL2FLRNhFcw25hZQfpGje9HcLdQsZ7VR1
PW9Q1+l5mOVTJVoX+TFVWbaO4i8QBg9qWdCCQfQqNygxwoNhNjgyELZY/Xe/CoCPWOaRxp6Ak6cR
SY2FdKrwbKCOp2NZGfO5b8MvTCg0pFovhs05gcFpHne2wwOSvCiidPRqKifPRL8kZMYapEd5+nda
HbT8Y9S/fCRsKpq45sZAhRZE+iTuLehmDEJBvdB5wYt9PaNYmcJTl6IEjWhNmsxICVNx+gBvKb+5
dqnx9YfzFDTZxYgUxVcFALfKN3Zzgrm6EbU7MYx3Je9T/MQ1BXucV97nUNxVtI5C/qTyMKYaClsD
6TpQdQu3jjYBZRyHaYHUO8zXVnY00IQHS4opGBogmYkFhL3xt2FCx/ZHIoPVTl+OHRJOxEk+UCWP
Cqtyv5xwL/HmAtuitZsRd+AXG13/EMIVOfgUn63TYT4qr3XwchL8gUB2JbEzMxJdudm/hvytWJuG
4Jv4XaqrflgHwW3oHkn1KaW/Yf1ODW4h+IahXFvcTqGL3OGImgr30bYuHhn4NH0M/7ZFRSWxm4Jg
couZj7nbs+JE8qFX/th4WtP6OoIlsbwPegqB8/aUY1ZsDX0Anf2iFatF2yQ3bznbAjhwgafBszTd
fYtUxN/I4PEhbZuYP6Lot7DnY4CJdGERjqiufLH9n6rsKHU325hnNoED2TlOVvaEZSU/RvpfI5tT
Gyvht4m872bNjTl5foL8df2frj8j9hzFR2ptWudaYGyh8QF05cVzVhRIkq2lG7A38jFUGwEOGegk
aOxgydL8BXqKQTztqAaKR4iyfIgPVboxc8F4t8NDvIhYPwZwTAzMCmlUbCB0EPrWO+SBkJR7AdPa
6j98M6N8aFDUeDaqPRWPxEIpxA22VbO9lizD8Shr91yiiX3kWfzykWPALi0UwhGNebIzjM8sfcbj
3tL2GArL6DPhCMvtM6obsleXTAy6ujQtBEantl71/Sm3UC44iyi/UYGQooRgLa/I3P7figVBwmGf
xBuB/9ccT7qxEI0vEe0j86b+siknIy5KyCBRkjbmArFUR3EJkU7SEe/BgNWZiYkCNOWj7AgeelYl
j53QiQoukuNrPhqsK6wRVVhTNfrTm29qv2YR4Nuceuzm1GdUpGx7cyWcfOGXhvsYty9Ruu5SiJMj
f9+3S6ldOi1EIykaKItz71QjgWL6+bY+o62nbYWjn5pU8YPram3LK09ddfokLZea/KYew6lPAUnY
qHYI2F3INg0ktwxeBWH5pET/AlQeqqtfZv0ak5I4pOHxrPY38z7I3QdyC2QYHO6GIPuwLQSpsBXV
orpb1ToEYvNoab1YxhGnRvzOiCCRQcQBoArvH7Lp2P/rDsAh5SMZt+g074O6NFSGFHaGRVN+Jchv
ieXuDxC1rbqhgQCGY41AFykDvNM0ZzS90fgz1YuVpjGIbPvmlxEOISnILr9skF7iENlvB2BxCzMu
Gu4q0wsWYE1kZByC5JvrwU+uFsk/0r/MlajbwbaiqQrBe5XlSI7W1ZP3OQ+xCTls9bg0nwNohkXG
tVKeEU8l8iqVRZyqFO2cBUtMbe0tIhrD1mYVH6e691e2ByEOIBECuTaf07/r6SgwsDB9WnQvCE/T
SDivge0teRodSBSWayyf4z6pL2l+dQ0Crr7rUgRYHXJE6iaoXaWTvfO285OGtFraWPQH+QdAzSRa
47DxA9LFjrW+Y1ZKKg4hjEm4ePOl/JIpCEK+4YjEB8J/qIUAAbySBhD3P7m7tZnEKWQoQZFkrp0a
0qcn1wN2mskuRaWyLwMSiQQmwuuPVhEfLZ/nYjSPPfFCKE9zc521O8sn6I2CR/IOu3vOFOeoXAWQ
/RqFfCvMPWq3AeDP0e81YGM6wJlYZ+JeXwZ0/0UZ7sh4NlYPosTc5C0e6IJGj1gD2JqTlmjHp6Yi
Jc5PgfiXIm3QAU4TWazlgEmk2nkFMMRJM+nHe/PST33MSnDdHJA14lBN+SobTAHLpvnzMFkzLFFI
XKNYRumA61awqan3ofHp+M6pV9bDQl84Hnb5DO1QPfes+++3zP+ezTDufnSh1Sht2s1/XDgwVJKz
FuVcJ287Z0P6dEiTU4Ko2vnprD/xO5hkWriFN62qc5UBM85dRsRrMUPzmH2LvbMhNKy9hmCVkvoi
R1nOd/jTySJSB7JyHF45bTno5166jYQ5W9p9iDeed0ajaMt7TRNOaiARbxuIloulTktztuuVW93c
Y+dROYhPPzL54LnrPNhbgIfTkgi5NQq2SZ39RFzfY3Up9Lmu/VrpX6oRz0Bnz6Kuv8Li5sRv1bnK
E3/uNWcaG6bDQptG2VOGVRA6RxNdg9WnTFsZptVH0+w1wmuCrSXqaRe469z01oINKCUt2zxGNEzC
dEtTzzppBkaMdecTqjlDtDwj+IVTFivL6M0bMCkwf7/e6MwEWr00vqFcyaxBY0gakDCMm3NeBOsb
CAg0F1UOfQHm3rKvVXKJu+9gOGXqTxeo67q61KUGpUwcECU8uvWKu92YHiqY2phbb4QiyJWr/GGi
f0jW/65OmDHvQyRfJebDQG/YrwiS5pE+EHKmlR92tmtZH0onXxB4Q0gWMLLYU9TmW8ewMTxE9kvd
Lav2WMdnmSCwbCcDgQJm2TMD60fogelxVrqpCF82GL54KZMl93XYHtphN1bobWMSjnmlwM1kYrAO
HAEmMxjCiuDiG38cCmSmWPqKChvX++U0QFD3OyLS6AF1GVRc7JD6b8vMPIIedhCPkfokbcCAhqwq
JrtuG0WbZlxjLpgGf3GFiOjRulBa3321ViDr8MF38xx5nv6I+YP10xC8pWSrclh0RAz2Hy0ISiEz
zRK1oCO7ddIfyT3lxqIakSNBfu2E11XFtFOsW4n72uLMPvyTUUlX0KNpWpC9uWjireqtbemuGvTE
LLFqrCNcXwZqjoYXKD4T8qc1KOZFKO15DI4ZEDBLgsjwwGcqnACdTFjfjh6tdBcMhIoukUfOSZxI
20eH1b1Kt5ayIyquzPdWfm4mZBKiRSAeJr+q1QXWP8dybqE3n4XJgjsUnVTdHShmHbhf5IaCHGZH
iGrS7j4bJsasuFbV58A8X12s8uJwiWrqiuzABJAuQqMjgKpCuhjqjX4gqzkEfjlN+merc2CN39D8
IrS7Ri2DPN9uK5xwG9LbzTXwd9c+aViY4lJIgfoAJnAHshJqxdn5cAf8BSsa28mVO1vun63vR/TR
eYe4jxNL9vuJnx9VKpE1xAnMXSs93DrNyel3ZGsOEO/kt4NmRu0j8jjvqoPNIq/SMdEGRxO0Pk9r
5EMPTVtL2SbRD8KBPZZLdZ7MsT0LzYJ3kNA6hEJUwH4RLZJ0STq68M1o/cMCZo2IoJgiiclAnck6
7rajuaIx3kxPSrEPkWpJJ5MNLkdsfjeML2W4JNI6dbYG+V0VAKlSLSS/IA3KJmADzR+WwPrASDhN
zS+FU8Byn4IvI64XdaqVfgbdkZCOiZbsx2ITYSqJ0e6wes877Wy//n2AwweW2jn9f6G7l52Prn2R
9MIVI7l7pNWpgrwPKXO6FCuTHn0IP3PIiyNj5azch+K8AqQuFbHIvBKcjN3CMvDobT3/RyTOlSQD
ZJsUD6SjfXqVvETP7WyqGmUU2eeONc3nTXL0q0teCbeQuWmwcgzqQ3e/K/sX2cysRhBoIfcWp4pe
H6FB7JC1dsaMTHoVMbZaD5qOY1khEJEWJhfF8abXIMovNS+MuUvse/7oY9JTLRxD7BcyEXt82z5Z
Oj59JA0CFpfHstdJy8BwkvKP1s7uN37/09kF6DQOGnZWLGaQKiWZnMJCnVBafBjpfEcsVC0inip3
ifYHVxI/W2NCgN0I1A9P2eos3LZxMim3Eno+hDKk4/L7Zj6xBhQ7TWk9VsxNAuCQAo814GZ5Rz8Z
cYTmwkvWGW43eyeO0cqZKwvomc96eITN2mY96q9kRcYSkfYGtJIGDTAOHI975pcE/A2tf1wSWX+G
aJhyvsjWLqftYYbyuLWerljUSYCCfpo7pCHL5MputYsa3FP8QRa2O1jG4ERq3xAc8mZR2Xc0NMju
eR2xtDrDRQmupEs74Kaq7x5y9SXKWjiBGkYVsgQawFLCn5L+LDUHObqjV5354MzETEVbZKWBeaqm
/gLLuIHBnHZ2d+XVM5A6f1GvbP3gs3avdHseRkdm9oTIjQaxsYwSRtwSLemaDh46rgi9ITwRhyvi
aMP2kQgT+/iENNMCIh2YxuwHMnTuqCY+6cYjzniVLOTA0TGOrwgpyPRViQB1CSWwdr4gLiJoeFKp
GJIJE/6nF/J5paNDUy9ArNjykhgzwcJz771GKO9haFbEQEUomrpyZe31bG/NbuyH9mScU5/OPGFh
lqE+Z9lGYMEbQjU0hvVs0/pXG8m75Mw6l1alL0SG4RRAMjiLXR5NmQowqx5KA6j8XiN98FaQdnm/
E1M+TlSJt403nodzbDfSsCWmlodRI1OP/DTDWt2/qAok11HuEGef4naZiYQtUomcW5wshPsvv3QU
NXtrbo33L5/E6FxBhnh1iMwm1/ZfYB9yXUJtISIt5DMZre6EKfcn8hawsnqGPU2x+GcE28tUOZvc
jIZWU2UwYY6esEouyM1jeeaZbB1q51ZtdIYyeWjkg7M8I2IkL8IzHhlviD9+RyHFesLnQMonbjh3
lvX7wd/EJduzgGRJUmqP9Nmn7VLrCUYiO4SqGqLn8dbjrlaaJX9tEmm65DGEezveIkF3iTmwVzZC
J/OCc2Ra1TBuOw+NPIngibYJCCA2KKk8QGSAx8vqIaxAeuFEaJRneCNJmb8ACHGMyr9juB9mNXIY
AU8iUemi5Zh8pgTeOdU2GDbCgKwUc2FmVu1tXp0DjSpmsvwRdxJhw+Na3ir8uVSXM6TL1FcWrAsb
x2JPQz0wsFlB7XNUqe2ZLo58uGQNffceXKQIpoCMkAzOC0Tz/0ujFUYivr2ehFGC1PO5dMel3JbL
8UpSpIfKNO0/Sp24Em8f1O/eWbbCMQv/6L3TZKHkRzPZUA6DRRK/KRL165jPBPDiJjOJGV/dR/Gj
g9QkqEBVlgq9mSx77IoGUVRCzD8o18b4FF6s8CtD9W2PZ7HNWcFBmoVTpd17yKw8SkHuXrEelZXt
3vp7CugqHSX3oyy2lrOTjWUYYnMmHLMeEFxcYqHm9sFgwsedYAGY/177DpyTCdEcWc9w6S9JOhyD
n0LiaMvMaS/9xWT6ZauiIc4RYXCV495zLqm81Tu6A9niiNs9yMPakWcyoRCD0Pop+6Z+7/kYaubS
qjwRe5gN54Iun14/hvFeRmKrnxC/xEU9AQkQ12+orXl5i+KLfhq+6gjCwKOESsSL+Tyt3Vz4KrPq
lVA7qDL0c2oSh5YhMADtLRgMvWxZs8AK/aR0rBB6SB/iL9iQJJDIy8F+eFSZBlgv1QQJC6mI0QoB
elOibRxWRrSQ1LsOFEAJigBeip2FlIxFyMLn6K/pk5vULIEoz9qAu6x96D6J8O4xzJYaOa69gwUC
256C3I2AQfDENuaGso/mjKQ8SsGjaGpziAJMiuACgSRxnyfYKYNhCTXGVQqCs2yCFb3BWnnG3tyz
0dvlmxw+oYS3P0Yxq7TQpMZF6Jh751us2N26IL+j+tKbbp5i13zzlrjnttm2yV7RbsI2DGLrRVuz
36g68c8zelfG+lcvPhvz7aF2yBDbKhUJzEAfRrEY9Llhfg6QqUTf+epSrG2BcRHuJb2YSd6+dA7Q
28sK5TG0DjEFYk5W7HOnfALeW2gDPNL4IIE5Qot7Ziy69LfobgxE8QeTbliTeyp0vUHwVyuXwL0n
v2N4fNNE3C3Qbabjb9ay1gg56zakvCFdh3xeMnVUwG5as8mTaeXgApMhqzcEU5EICRKR2aeRSxsa
kKrN9s52DGZnJkeyRiICNNHsyOmRjpJFzEPaVxfZ3ZPuJzRdZKwxR/N/CxCvLEBg6eLgUeOrEKOc
pvKK7UU6FDB0jlnGQNEOpfxIpWftXHEwGwAP6kfqPytCW80rOoNG3MABznL00RvdpuXhJkfrRkAD
Jmra+hwXmxTpDLHFOlP18M4qRKjODH7J++3oW7GIckTPI6ThRMQx9Fj8V9SM9iFHDhw1KVrw4+Rp
ecFBzBty9IbwJ/sD1Wq3BuSf0/EwgGk1u0RbFiDMKkPnd+Vv9BypLNqueAX74xh7wiUndbERfkXY
a4Fos+Kb55IIDiUktFi7a+W6bkRushEv2oRfiI6Rv3Jmkz6rrmPvZYr4EW/PsM6/SGw3Gvoj1znB
nB2s7C1VRKwmRIB1rVVCda+Wp8KhQcZxH3uAyGGWTVU2cpMM4c4RAVyouBbRmlXBRbXIQh+cZO2g
1rxuKSmfO5sQCKAL39gLw3RUfYnHPJrzfy+6OcsP2chqBolB5CL4cXkkxl2Am1pwoaCALbbWTg4h
uBlTgIbAgSQrwSyE2q9aX5KORQcKG9GSv57luyA9GNYR4yJVsTcPVo55ZtoWrFwSnl+LZYX06zK4
S9qhdtEmdtDqX3q8TD3IqQAjFIXXRDRIOlIkEDllN5hwLoBeRfrTkoOk7oDktODmG5csWpnqppA+
qgxtxcZA6UJypL2xE4Q+2hxcGbciZ0YVbvP2d2D+TcJD3KIET1lHrVcZcUgX656aINrKxIalKa8y
SYmRecZcfRYlWi2EKWlbejBgL3HvpVm8VAWukzrsNXowaJcOZ2S4LU0ipfKSD3GWdd61NOxDJYV/
TVl80VzCXeWl+syQlNM4CtcRs2KSyn+a7pz8ZLwnMgFUpUJIA3i+GqIf86VtzUVc5mvqng+KtRr0
7N2NXx1tkjZfrtbTy+VJB5Ms+TEzH1VCPJrfLm3wHL/wthkZ92GS7EsmyUBuoFSVG3rxaYOLn5iY
7mKjJCV2FWkh/rc0oncDk2VB+oU77jpf5TLFBlLoKwcypWl54MqIQ3NYsFov0P9P1UDb7/2+ObRy
c7AcZenl9qVTExnCpeH8nedoAzVfQjeDIbSNLn4/LiVFJ27UWcoR46bUH1W4SCQZduaQTGQt2tpc
9OxZImuz46wp5frH1kOoButsOYLbYZeI6T9H+OagGxuSbG0F+EUJ+UNm7oM6mfmlUEmKHciiM3vC
F/t5mJEmYw3LbETnQvesayO9IlrS9cplPsIAQ0XV6pvDWGq7lZLQOagNm06W9rGf7vI2oDhsXMXI
BBuED4rHvQmLMCQd3WsOLxXSHzVZNLm2bNg5CwJeA53dOItOY2LfWgerR2sap3zs9n6YLw2PYF/0
yFaszPpC1ObkLHQjWsMY4aO0N4ONnvBEMGEl+N5YwZzkM8Z90nv9wcMURNrmziBDQI6KeW2RKUru
o6AxslA5Vw4xbHSUUU+8iHiNAr/YdTwaDCYE6Kl0WhbLMLMwnhFLRLQ9ucWL1iZIC/piVGiuFyKg
ki4ahZtSwfNttztFf0nyeyRQJRdnz49iEWBjUUFQkadVQXqCmLpMFDoXYMSkBGlLpOPT/RFjSYxs
xYDX70+hD1oOtRSiNvQN1iSUgZENUW5A+5HaCG+hgxvr4cGJP3P2qsFhc6Zooz9INfoHiiFHk3Qa
orVqjM4GgKoJTTyM6MRqMp+TaBY2bDg98a7Q6nmiT1W6KWziwgbubJVxw3k5aJcK2sEUpIQdAgXx
c3Q2rNx5ugz7Td7M/UiZGBiuOIE9md2YTTMYF+64HeJnMVYLftE5NZvz2EBeNzLotj96DaYETBIe
bWvnBtsU1wdgKpPyDGmSVsGtc35Y+BV6sY36V99YWQodYDCX1NYzEX6144WhO4nuOR7fhg6ywEJk
BzaBDC2QupnnJ8uKdgebTyTG6xHTATBxAcpc2Q7x2FkIEYa1ToCbl8wrtJ06QIiUyDcQxYZjUXy8
o8i1oQpBIgPfQl1t6XxsaOfFLxew0MYZ54P2aOkw6oT8kj8wNxlVQvZQIWmJaRuEGKPRZPCQvGP3
GJipGvL2BuzXXNdtNvM6aa4G6G3dfpEiwRvxCljpKvehHyvgNZZKhNk5EoVgYCohGkhFz54qBKZi
okwIgWrFpMajVCLXQi9AggCah5bPXE9XGqFeuRvt9FKZJ+XAtsECBzA4L8yPMocHC34zgo9NMAyV
J1ykexl1MhuhczNRAemwR1d8gBzuxBeWwyWo2YzZRBQL2A2ZaUZzhoPUIUe7bpFiZ5Fg7DMvo7+q
//TkZWMlFukUlQoeDFkpJlb4eyV+lC2Rs9qWDK8ryfUVmzCBQIyI6bcUgBQDkSsdlxiIdl4xGlro
wPqhmnvE7dWvOtlaBKD14F0V3JzMrZ3xu2oEkWiytepaeWKHNcqKcIoZC1dTxptSl6hov1rl7Xtk
iSZ8zOfOpsWUVbKaqz22kJFygE7dxuVnbeIKg0bo6nfnPtr+4Pi32Dnm2j1T91XwqRRPQivs8ibF
ex5+jfVS6ZlSDBYWYH6kCbnKPFgRM8D+UbMS9Pxz1i+aSufKQELRuxundaGnfvSOGODut0G0JhBU
gYnI4T3mnsktHiD8lOeULyWJTn0Bo6++UhvsIVZueUi8K5kjWC1mIUkKborZIKOUANlGRop4L3+L
VAvITMPcKyRKDRZhxwO36C3NEfUFfHfvsTtZ5leCGjoe3bkwfzh6gK7kbZCo8uer16ZRSLYAc/MB
Y0lMqnE5BsErqEDtqYSi2iD96xrEkyZqB+VZYTTICQ5RfpXozwaVyr9SZKAhy9xVTt64FLgCaIc8
S9FRKcn0egb/cXQey60jWRD9IkSgYAvbR29FkZREaYOQhTcFD3x9H/Ti9fT0RI8okqi6JvMkqurZ
hGdcoxjsOuY9URXLxADMlv3bTThC1WdnvTjDnXeixwvCyhi0XKIRyBUtcns/6M9Bec8I0gV+FB+I
gBUOOUI8gWy9STwqdiPjIT3cZGxmk4tInjqIWv9a46EL2n9tHbIQTPmMgF+49HEmDjVVb2z0bKO5
yCJ/IdkENFShoYIfrRMiopVwxDCQ6rwXOCobtgW2fPCPEPphfXI+M06ZoaBqkRuTL/3/UuwUrR8m
c5Mbu5Xh2gycQ06/a7vlMmQU50OyTdKavRLEyOHD72Y0YPqvYQ9sMFSgKUQwTCgiC23+BCNJBH6x
HQq1TarlnB9CI+KycUdW8cSoSksIUzlbxLDRZmRb8t6gRoNY/udm9A/9iZybEQllvy72+BynbA2b
ea7YjRf+Ta1YqfHixMcgumrg9dC0twcd9yKuHqvYFR7cvpe0+pnAvWpgP1vGFLa4z1/yrPyosKUE
vOTCG/ijkawLQYR9OBGyEVOnlC43zqZtjDoIXYVB95TqoPQjFOrWixmrpdldLL9Ym+KqWS8a6ZKm
8SX8u5N9ieCdVfnk5P8fPXWIE9yhbEcKVaJ7aobP0n7Pq3PrBvCPbII2aA9/TU6Q4jnKiXr7M8Kz
RSLp/Fjm2a/uvhjuVz0cDP+pBD7jHnKEMMJkuvibVuV6NF6T5KjFO8X7WwcrM5Jrx0QTIf46ht/+
G6wzoLCVf+C9jOSRaQJrO5YxzUH3jkTx4Luv5aHCbpnd1HzNRp8Wfd9o3kX5nmWIbP/4nb3xWFg3
npBxehRcs/n43SPky9QHoN80uaEwnOBi6mdL1gR0k5Zs7NzhpaYOyEg/rE3rJFmkMPNvBCfiu871
E+Nsr7yL3jKjOvnq6rTfudqqQWLwpW+JMPERGp9PXPtsplT5YoQuT8xLXryNIzio/mY317lCEDpa
3HWBfVNc8iRbOuHRENfOvjXMUFK4xdfOId1sL9dGcI67q0HxPh5iRS93JiGdf1fJXQ/aYrqEzEd8
42bK96oUC5s7NU2eMLSxT/R0doFPFadXdRvD7yz7FNmWnWZrXTP03TTr9vRkNDsceKZx0EkLEfHB
10dMtRvVvkU6YsdjmlxksXf9a8jgDapd7x8qVpXduVRrqwa+sG/tq9kistRfJufeo18Q+RkKekXL
KAXDm/qpwLDDG++Ltybf1+UpFe/RdNaHm8VB0EYvfGUExwD+Z+X9Gp59FBNiNm7M+dcx6UXr/Ktj
resmd4YmYNij4E/rXhnLi/EUxSxO/5VgESjJAvPosKzDvMgSJcBwyOyyL+6luBMvhAD2yYmxIOE7
nC4aWMh5aXF35K5hGGQdU7y+8br0WFfYR3bbY/vI2Mj3OH7obGe9K3VjsvHtJ/6mSi66d3cYxUqb
EWXOiY40Ib3Y1YvrnMMK5tBzqA5ZiIp/N0xIIrfA9WR4CZEvEhnhmU+xLZe+ThW+4ZJjLe6i+h2g
5ff9s5N+AXZI+USLFl0eWS5DSa3F6dndCMIu898Uvqb6Sbj+slMYRKsWxYIM3aXwX31r21VoUNYK
y5L3qVVfY/A5xW+OxJuqHb3sQnew3FCBhLCNK87SwvwpuWskHqwBNU1doOXp41XEdqsIPu2BfGhK
PdJw0HYW6XkMyamnA01YP4TiMwlfi+7NcV7KkQXMqspXmIH88dB0RyP9sNjO509BeLX5/yBlm4GC
0Z6s7q5zr8TfHI61vTQCPAmLiLUUGL3mqbRODFhqJsUYCJGZIkj4zFBQSv/qsUCr/WssqJ/gbhg3
w//R+QCKF74RKrtaLR/oX8msDBEjH72JSBfMbbu3EJYHfGsvcjgE/qdV70vBfKz4GIPvRt/YPePv
8tQP55i4mG4Xx0/wjGngZb8low5zNQd88js/Te2lbk+BcTSqBz22DtEzjt80+JuUUZb53bWvsb5R
qCZZa3iHtGBDvIuMV76rafldVztkeYMkczT7VyBBIlgCJwmpxgxPXiPMNgKsnXhWOCczzuIONiQ4
W0jtCwfOcwY9jFHokrKwlMEilpJZ1e/8gM3Dg7JhVniK7UMuNhxtrfVakgGAftHO/irW+BEZk3SA
C5QooHV4ZaXYE4YcaDvdYdqFIpXTRPb7unvHB9FMzLj2vjgyPPRwVcfBw2DGTQX8r+6xCvNnGqxl
G2cLOmoyVXeyJXDU/LXmQAVqmh5tXwK/Vpezyp4T1XWfZX61GSyU+zC+z20aL7arvuhSA3jukjHs
XBh1KEbdirwMH/XVMU9/TRxJHePfCGOhHd378UF7V1D+xJc4eyaoLffXSs2mhyxgq32Uyc1Kf1vB
el9/H6zv0v5WxZ9C0J8vRE+q4D7sf5xkWGBwnfvDVvuZMw8z+rCuulnGG1ywmipEY5gfXjGsMkb/
MHWEm3hJyZJKd77cZ83Or0GZbQSBPi7wqs0wkQ1/bZKblAy7H6F3Tl8rchegKuow7pDYUcnnf6l3
a1H6lt/covzyfXAt4OAAqpkZs5CMLyVTkYhl4pGX6zhroAaEUDo8cRR2/3hoQvXGM5CaTxrGrOJ1
ZK6Xbg17O+aEo96j4OjChKZGqfYVf6PI0l29WFhj6xPXMfVHBW4cES7Z6JDJ+HQUjgQ2NOyj/rHB
g75hkBIUbfib2L3HDIg4J0YX5crOJl8SdVpTAvvQduaIi4KDMQ1K1ig1FwKPzIgUPnIfW6scV9YY
owfxPrpsevMc47XUK4ZMLCuN6VP63cw6fJZcAgYK5zbLzyN/0nPzmjB1i1zr1JnYRnsJNije16bJ
I1sg5vj2K5sKYtzZCYw4b8h2mVQHZ6A2KIujj4o+k2yJJTA9DdE3UoABVGWRVhfH9S/Hss2Ore3O
bqxVqOc2+h3nErsWyjnyrfgj6PdiSAFNZBjbNNmaWX0YevPYawkeun+T9NfTWK41hpSeG4MwREUZ
QggJH4NPi+JiBkRbgKN1Y9vNJusIoahK4qttsSy7KwSy7eSGZ+EHz7Vsn5sBAoc30nIfm+wWAJXu
PhtvOncUR00ISCDRVy2laVsOexV96CgGspG6Fr5Ta2zyKD1lRLKrHG2KjXCYUDene/I56wXNut7d
MAiU7tMYDNuM0V4TAhFBajWy1DFhAMXNp148z/LdCBdMQmpcnhj/FEtEzbgn1QgHbHxL4hznznRs
0XCIAdNkc/SmlygNllNONFJBIg95Xok1LvSyQZU87urkq8MVxsgmIVMCq9+Wj3JdpBhV/NkaV3wH
wJBpR0vsK8mfzTCETFCoVgbyumCT8IOygpBaGt0RiDpG4qVlIOwCXK9149ojv8wh8sumNbQpxkqE
jq6BaxlZRU3eTKeA8rsrspk5j/igmcUa1I3+AHrCVxM7XAKImr676Rr2vzbl3Kmd/orJrcuuWjVt
ioiksjY4mmLcy7q94U+ciuGIPPOopyMPlHjK8+aZBnhjkVKHswbXKKSIgZx6+AlFfNXJ9lNSe0vH
/qY1v4OMtr1rv4DXteV4NYL00JXB1iJHq8HY26TmUVnVXVPxr5YSd+XM8t66P3ov7lB+qp6YXqf/
iuv8Vgq+O9Sl2Px72V56bTj3QpxzZzqHCRJjTskmJGaPTZjnzDZhc/yu4Tu1JBvNGnx9hfAhJwUp
VelnXZUcIqwtBiIZKGjkzYMMNtCiI5nrvKuAJqZsluSwlt08ejSK1dEJ0NknE4KV0LIPkl4x9y/7
KLmPof6Xmibgr6Q7197fIPpbJ63nwrIh0XZLx5q2Pcnfud0vPX14wmGGKkKHNmZaCPEoLzpedNbZ
7BRQQRdIQO0oWfp8p3tHAz/rvqN4wMmTfZr+EbgM2y17lsBYkDFrj+gmAa9EezMidSPUBia0ecwC
dWs9zGeZZTyKMekOxhPUfW5TVTyCfqqwUX8P2vgz9ASjIFDcKbBzR65Mj6m8x/gwbdt/lZrLDUQ6
aUE4m0pkdPT96cWNMrIbxuiZAESETZr1ryDVN2xwxPWcoLkiYNdk3yqw5RBJs4FDc7OqbUz1sphK
VjWWXe3L+GESUuUhrAc8QF5LtJVGuLUmf2/KaleNkHuhrSD5bMr4YNDStimqL/QnmWTdLrP9FNqk
G/XQ+qytA53C008daVO+ifsOBknJegR1Fe/QRtbRrujj5VTitG+qZ33EOB6HgE+CBc6SnWv2RyeA
la9rSz903iOgXKmfLaKe54zsW72vN5XTEpmJQ7ju6MLiY0TDNkbFHqzOVRDgzpd/NblYki2BDPWu
rHY7tlifWn0v4reh48stKnGd2uFdD2tyPmi14/BJF+JbIdLND9L3URYCEVbDSqXtbpYCMJZvedOY
O5K9BkB+SD6dgOW6xb4jri5BWe27aPqeSEjgGb94lrMbWu7KGcHmcENb5TLvOuxKeONRw4hsOtUa
n7c9Ha1QP9iBcWhd6B4RdH0KBJftvhV/9NCuUhhLGTKVcKTGdiD99Me2jM8qjvY9yMlBILkFjYB1
0C/H08CwMbSbrTm2ay2A1mQXmxhCQNZ4Z7oa/Fm7QFPn+b92gFK7MiZFuGfFEZ3t1n9q2MlXw7RK
pcaQb9jVcY1GqNlPrAAlU08FCp/I+DVQJaJIhbNoQO2ngbgYFWCdp7DYp+HaN8/EJ/PX0NrBf+ja
i1HQRjNnac5kgVZgj6LouxzQ54E7H72f2nyr5jYy+yy0jes/Sv3FtZ/x1ojwPkSCITBAC/9YMf+u
1FfEOCpIOobsDLac96ZylinDg/ESco6FsCaV0BYupA4vFHBWWWBCysIGrAscFN4F/2zr7XsO9iD6
aM3LDK+3fWYo+t7C5dXlr/NkM/CuHv2CCVpjqC9dM78gi8moInm1rsCfuZ8Bh23D7JwNOw122JJz
CMvEjJ4b3GNURc2Ivv1EehaefOqgY0jwRKAY7ysQxMm61j74IWQvhK8yv5dcPCV+W5eY3WbhcUla
tYeY/JiNz65atfp2op2l8m1I2Laq10Rs+TjqdK/5TyL4rKw/w0RefnetT2XdHJPeFXqvjnLXvBnR
D9/3LIB4/ZGBtQzcN5hu+I6mGs3YcR3NJLlTAZRQhdESRH87MC1jNu+skY1jgtFZESfJeUDlZYfQ
xxkU5BgYNJc0lrYk948H3NP+OS1cQvwoDRSOxoW2jjW7J1V3Sh+xwwTpj1+EEZCnMY7dGy8d6EiD
a0yetPReMDuWHYaQCF9cD7K5nv3Rj5qwUYMCictazbM2psL29GUCwiyZqBHZYxHjo8kPN0GMxr4o
C5A4+dXiKw4HjuVkGRbOKiWIp2I952gpGdXeyr8MJgu5xNtGY4sZD004by66UhIXeIrY5wxNvrH9
dB03s3O2WjvMr2VHvzDukH6QiMaCmGyOBAev6T9ALZP6ABI2B1Ic7MEmD0zY/dhEi9QsAocADWzv
3rWXv2HGpaizDYO8YzFKtoOBpdMLb3+8jhC3tcRnFVuRPmvGix9n7Cg+s/hXNx6ipaG4+MOObF1v
HXNUSOccy4/SBg4UfFvjRWZP+E5YIVLITyVU4uhrRrsZWNra09BecnYwI+ur//ttOjmZvQfRv168
5sD+JrqlDg5Cql7zANf3gzIqkz+B/uYY8EReEo5qcWs7tjANnn4no0VCat6/Ou7R5WMI/frgaD9p
Q5zwa5g8T7TNBGVM5gtPh5SHUHuOpnsAm5oBSmp8JiwdgukRFNhf4VSz1eekWcSOveBCZWbO5ll7
EAaFGP0WZribNCghj4GlrETYx+PofbaFvp4SgYfrXqGTqdLfgXSWTnDoRn92ZrP4Y/U9ahg5F5pF
UBUz0jK9o4NvULzYzkec8tKmAIgmeVYMZdvfxIVwj7SDdSZ2F8T0y6hJl+zw1oXjXccm3cxfpTZU
q5lB1ohVQK0xj95qWW7tAA3jAOFLdOTBQkJNUJ8ijDVWkxGumCphlgmx8WD/M/KVVxo7TyN1ED3v
4HClinY52v4+ZNrk99ZhSMqVwz611ACakYPqeIwkrX4dcwX3EHGteCAJhH9Wzzb8vVD6qQ/654Ft
XGrzsGB+zkjwHMJkR89MehFZTp1kZX0LYs7LyTpHVrkVyDc0H9U8JYYrwrXUszWvmszxfF1U1Mq9
2uSxs5pkivBFvJcRrBM1EBwO+U5uxt4+BxVerSJkAzILIFjJBC8BVAuZINRj7Nuj/qA8WJZBvGrU
zQ4TUhlJtQvR3ETrcGLLh13Zt1HYIfBNaaB1XYM2mKwNfoV44Ak3/YPKnyKZH7FAgxxR2tqZvFf+
1R66J6GieE6dxaSjCjDgghgQsVQC+5qYK0ghtgUVDhBCBpBpMtADDxzAyCNTFkZFz6oNC06ZruAW
LWq4YPY8em7UsqDEoTYLm+NAAkyc9+cmmlYZKo88hnwXsP3vxLJvxlXf+3uNCRDaXAFcquLnDb27
jUB42mm7kaML1JMVu6k/tczSJj9beYuK/BLLt1aaHFejR746XbYDpJIGZ2WX/Xbssb2gyGi8aN2B
jtSRukaugXhpwoVzchyU6+y+C1BvQSM3ikkQI4tRvsQi3mdKbulLWr1Yui3Rb5r7qGtvqTOYpE7n
D0EVfE3i7TDV+1CS/7mYtKNDQ+dQViUsH0dmIB7gH51aMiA4/bdnEmShOOlni/KflrzpJVOnZFj2
+GITl/0QRkUvwg7XfSmYNOUTZFrJDs50FsW8ok5ahMXsd4loC5OHqwgo/ohY7o84Rd32yWrfHLZE
hb+rnWtif1vaR0fPn+hUM+K5Sm4x3l3M+QdbJGvzOQxOQZGwJZw6XlN9Lm3tHsXVjvlMsUpIos7r
6DS3hmU5LT38OgMhKcXVBCjTrdP4qQOpkEbvxnCvxJebnszu1863Q/Sma+vYvEsSPPNNol+q6juT
u3nsPhb9TqeTM7Vj3C9BmPvi1YcYrJ7tNlllJKsI9Z2wM4saBHfysxXH2XQUgEtHAarLr7xHEX71
2GjYqAx9a5acBIumLVaeS+j6e2jai55RXsJurre/9dmbiYFpbWXtPtLwzUUUlK+e/lJrYsF/ALyH
FWFvLA/NErYE+1nleBCzgyPIXkAdRxvoQJ+kJHEEDkG9JryIpPCKCGO2YPOPyTLME+7IetKjwZgn
3tsoQn9uduSs30zvMsYw9ikuG2DfOBDZQCDF0p3sp2U3Lsx613CEaonNaj5ap2wjO7xG2rkWaPz6
Zh9UpLDEsA2CgAEu3H1YkQVkjMpolhX+PWtgHea85NyHtdeyf683Ip82g2eu+kFHmzqsy7K+aeaH
zzHtMngFUx55/cL0YtRf9cZT5rpz/KXpR2vRWMsukeuuVGiyP8yRtgQujued6+jFN8J/k3dJCxep
vgvlc1hXeA906XOomvge0u+mxfCW8PJZ5Q01dSBodasnzIdY6vSpSKwLo2F9THnD51IDuwcZe71H
cAoqYoWMlE0uuElY9WST0Fjn6FyycNxkPkP74D1H7hQjqwisNwOtMCorRfrZpIrt2HjgUezVkMBn
Qm0RTeQ7jgOB7YjvMbuWimwzEjXI6c0MRFs5hnU2VwVreI/jsdOZTDeoUP4GKtCe1KP5PInhVg/s
fvG/zWv2qhu5hV8bNkS5ZM1iT6t69BdDWRP7h5GSF9dgtmjJmEzZOkcoWoyDkfIoU15ri9DgH3DV
0Ypukui1jFG/YeSgvGu0Q9eBE/op2ZAVBsab7M9oKL3F+9S2hCcFS5Rm80C1XHeV+8+iA58Gouu0
aFu604o7i1ygYwO32yFptAzaY9XLg6yxWBjtJiI4Y8xAh1qlYLnBHiY9dklIElTbcQlMTyDn3pGC
ZEyd7dHYFyI/GW79FPHC6YirmF7PtetLalmfY6ZOJVCwSTxZAjaMy6Pxz1D4IuaL3k619dRyzdSM
SqrhnPbtpmzJVUrFOfDCm+rE6+w8MiNEjkYcHWTKQ6GX2EKIqDfO8xMgYmPbjfoP+d0nvwjAmclt
pY88aA2MLwfMWnR2BNS7Qu37yblM1sn3wq8pKW4+g6lMq9+Y1zF5LiDxNyAl/PYHZGPY1Le0sFBQ
AJzjp2pi/J4Hg23TnhMPvlI88wKqc0B8dfritUC2PHTL6UvmxSsXW1QSD69tUYM5oVrpHynQllqz
dunIjhxFFLIqzIXJuC6C+skIS0TqaX3gATp2wkFnYnGmIUm2xbtAiDHbDLTqXXfZXdk9pNvpIMpk
xyAVBRaida+6RA69ps0NNlbVqaIRjWKy7Jz00VkV4ozA/KmlWttB8GYF9qsv+qvPLs7T7wQAXFPe
pFEDteUxT/sXbQyHc0XSPBLw+t2jaWgspmSpc7BHfGBxstErXnVRnW0xfw8oO3NxLzzEMGJ88TTi
XAaDtqmM0jd3ijfSojJ2rL8+KHZ6qtaij9ZV71+Hwn3lx94SKzibKKIChViwR7uppbDqMop9x+mf
PA+bXkspz8bruYpqTh1UvwGGw6qEvIiUOzS/w5rksIrcIFc7lqlcy/IZhv9SkgeR8LDF7DlrVR9d
qFh06vPWrLwGqMdHtmhmq/ASX81puEwxVjHsfFqFinzGm4aEySMgYhgfp8BOWFF23HDCiE5FNz2Q
wlGfjye++WgTHzp255TxJmvL1UiKfGvTzE3uLUFAoRsxONfkhI96LQEqOvktC7INznItGB8NIoU4
tNZoXFn0kivvV/eJMX4bEH1pGMcx8U52wySuZUpcHPyJwPAehil0RQesqDMg/DE5FpX5NdHMCcxZ
fq//VXq6Er29jTvzMCbmSxroa7u1d2XJ1pOMVkD/KA/WWRTcRdOc0UH8BYW1NMNm18CNd/t1x9et
I0IdRnvahDuFUiREmxWTLpYY6Xqym6+wkevevSLxW3YqPVfUNlFxHL2cBRELD6ayMMt3Llau0Q4Y
h2aXoiObQPkv45BrSwqSp945Ck8QGR8B/hE0bUyvdKelZCZLGl20OWRnGdfPQ7ElRhaO5OBr5ywH
EmoiSPmSctiaPL9ThtMQ+EbE1lgSjZtw2ecTEpdJHFWPLa7VEfLaB3zYb3br/g1/LsGmhmQeZZ3Y
jAroF0z4FpZ8qnrnOs72zcb+nadrRuIfDPYLKlQXNblH3dfPhT5ixRw3zQCIyyEZu+gus3hA0VX1
2gQTOr/IHLpeDpLKktradOqtKOtL0ANlwJwtvLRZ04z8qwEGiMAHUuhCZTTXDWgCMXYHcMKtOy07
S74VFVZQn/1NkdQLZhIo36aVPOc5smtJvRpgTsC3kljoopry5qFUizLUBmgLzYfdVeuBzANuK9Z9
sbNIZLvv2EHDsBdjArbGI/QcF0fisRFv/Wur6CLitl+qbDwOrIRIfP9UDTlx9UHm2db26qM5dLvU
hM7MzLKz42MVIs1sCXOXJzXg0TuKEH1Szv6qtwnIKXeNBtWXS0eLUP04zPEbY0Geeoavr+ASJPOg
ZF3QtM3Zf00RLMbjd1tm63L0FqDkzKHZZlOxTtBOjZFF1JWELWCCmTAWXeWsdb1bl+DXC5sPPmPX
5dcb3UL8UgzLDAJ/NmxoJnc1qbsNM36HmO+ajhwf5lERTKXTlSkMC0Xy7oJOrDEAgTGVH0pCcX9o
cUEnhTZCoEgOwiUf8TpKHaZ/2dKfjZMo/lTdgFt4H8hm8JdEz3v49RootSOY8bnqLhlskhzV04ja
TBXsmbiAqy5iTmLOkjVE2OqzqVBlId+KaGpN0lnzCMdGCdtxYgzGZj7CYCtojjLyq6cQB3UXr99c
E66OzoXdeDBvFNZB5KuIJKkZiEz57qpjzqJbhh9j/FVPj24eEWVgDB2MPvD8+DU/c61dFhS5XF24
9Ar2jcVamtg6nYPOGiqqJPMZBu66jTr7bkThVhPPhkNSXxU10LQpEENTkLLTGuQ+Z3PYIBENRTvh
Q/DowIQF66vUym6X1zj6vAgZkN0CsXZg7Q/Fw61kuLRM6vXwLZucLzNu3lOQMEuhR0t3wvDbGIqf
HwcfphFTeuXiKarI+HFlgqJUwj/pNV4t4CMjQcxRW8azo4CcZZJhTQFoTvErFIlNGegiyM71BBJN
Vp6Fai41JMhARYh229xdN81R87nCDGuQCzdD5akRqNpN81Yl5UsWWvBSpkiW65z4ETMVxjYCd+Kp
klNNIPqWCTrM2Mpj9sWUnYMtwq3D5UMaKsUkhF8/SIhbRFo1OL3LaDtZ1q5fHwvMhYZrkdyJlVlz
rS/Vu6BaB4Ic/fQuXDIrtKT9Btq37FJnnQhjJQ3MygyYFpIGIY+QDTg/TjfDQaLoyJM0U5AdgLal
vzVCeFzUv1ibyaSXHmLY6KNx86ek1O6JZQPaCej5i2PYN8fYVtu0L6miHYQE9TQeJf6tMO12vLFi
HWfUPNZwkY17i3MfQofhd6Do4psXhs+uyFZJhld/ckxa9UZnXYI4AM8/oEmEgL2GnEFIwuKGGT1K
8EDkwA8JIncX4Gk2BI4N1chTloDDakDZ6wRu9AZja8MOUQXOf8nzmJWpC6AgGLhDdES9diz3Vcta
NSxvxmD/mc4ziRzAGTWb6J/gMulwx2PnrSPG1nCg+/PK41tjZPCYhs8hIzKBTXKxyS3IaGbIlyRQ
dzMusaHYw8ZKebjMuj9obmduvPwQNXF2yFp/I13GyJlLjxWker8dsuCoStArUeQjG19K7s3FEMD5
jHWg+HlKINiUpmsxhoA+IhPwu9+tmgqfomRSvTBHq91UPEVqTjyyq6+gdZNVEE6zBj3bJvZMr4H+
OBjTtBwnPJrOrHIil0u0Ub9ucm1YyXL46VX23RhEcjiipkVnim8wptfjl4rU7106SQK5UvPXB0up
HJbVrc/O1qyzva4QibnMD5VUJ5EoluotNNwoAdCVuA20MJwUkoXAwnylhP4JmgIHSzIhbxCfeY9E
uy+Xcc7srQrs77os+1UFElK3eZta+Fo9pBIxkbmYEU9RZ6kB9yZBO+qxf3fid9zJ98ltDYzqGf0T
QWj6xJp7FP67jRCgmILvKkPRmpgk1cWIt70se5Rd7GzNyD/mBYs0B3iWGgEvVq6z9VmxLLuchs60
rJsOYY5d30aQLVq6gPUZo03bstF/UW5M6V1NCIfGAPziEE0m9fB0lj0znbrrcdcKaiEihbLo005h
tPb+vTNg5oasN0WByLITwWoICfXQeO6txvmKje4QVyQR5JNNlCLGCUP99b7/NwrmAQN1QVQinlMJ
bSnKgTyIYCW755pWa+nqyPE9/cNn2jMMSHpiw1ha46ymNjAuR6a3Vya4c6G57x7cvA4iTW3dEkkz
Ydr+L2dNxoXFoKK+2nhNRDf+CFNpoE2IF4SaZbigIrjAUl+f2Iik1CTeS1/zZOTDR+xgM44ncmGF
5Z6K8p4wnnLiTiD55uOwXMZ/2qagKv4nXWdhFgEgfp1oYa0iZE1ouX8MsKmZEOXkzGKbioyVT9o/
Ok+tbGBWfqbRsKGdbgODyqZo8N52JZqKWlEtXL2kOLgWoOuaGO44iUDZdKhn/cJFi9Svh9xioTnG
gCcm8zhI6BZGGT7Z1ntkggPwfZCj/qzrlsRGQEiIQVELi3dDQcBw3eHamOXRtAx9qSbCTNlu1S4U
G4MVsKTpT1P1xpr2KZMFUGBf2xkgtb3WOhS845yczJzq1L91fHlgfkJl1UwcHHatlpO7HHwqeEdj
f5ZHJ0OzJiJVntX/74Sy4pVRmfukZW5UV4SltQ0iD1u7KGR1KWUX81M8C22GvWugt3Gl3aIHvSpm
DCniGSxsLUEvNt7DXuF9nyuhpLFfvRpxp9ftRFDiO0X+XgVMvUTVXFOB2ac2KFayaoLJBK4H0ZWw
incrDNiiDQGmuiSijaqgfhE6NE7Nzoxqc5lrnOwKV509+iRiM3rRcqQ3vfyIa0SKg56zqrcthQbk
1E0EghjSYyyvQZxDghx0uBB1aN3z+0gI/dJBBVY71bVG7wNnic2S5RWP3K/YgpkM6MJL5eq/LAdu
sqoIWPTWRPsi3vf6DD0oLjrH4XR3BcpB3w22EZucoiaHLMmIdoiqds9ziVkxxJBWz0SdwYCCARdw
jHPUzZ0nlygAXlK9OYrGBltEJAhn9d5C/Euz9sh5TNmOJYswIuujrPVqpevEDDfRj92RWjAaip4P
HC/bN7WomBcrzd7yxLEpG/iq+wMY8o69fxoHrB0wNBmFtioSl//dEmj40L2pkTgjr/pGVstktYbj
mEDKDYvktTOY0moOHkOb/skNfCS9zIY6Hh9mNFcrzdNlh/mVArxY9D3GIi9uA7YR4gZGtHAjfWFX
XkpAMXPFnGxaFIsoqWMG9cooibcUHgCJqVvhMRz9TF827Y+d+xSBVvewOaVUDcemZc9jV9YtR+Tf
mTmg8rFzVmNTwEKQz8HgzgHjE7SBjm11imQjrPVHbFIZWaJPEEKjzGtR1FJ3Tysjbx4Y5xIrhvrg
BM9mWVscZMiXktA9OC3bX5/VWDsl1YIvKabs7hzrjLQN28a3bdhgttI9MQyYDVlodVp9Ggz7x5/Y
P3T2rzbW/zF2JruRM2mWfZUfsW5mcTIOjcpcyGd3zSEppNgQCklB4zyZkUY+fR9GZVUhq4FGA7nI
HxrC5U4av+Hec232rYbpf8mYzA/EsS1P1QRBXg0frYVAZYlXxj6dirZfEb8u7AFFXB6sIPpBwQA1
LuNK9CvCcq3s2SnmmOEecqa5jW+z/qG0uzUDBDCU1PiGptE8tbAH/IJNNy5yYofcfNk8Lqoo8Xwm
2Ah9ZLQik88i8tJj4DGzzMY4OORDyVJrxAMRd/4p4ZF6bUGNK6v8zavF/dzbxF13n3LgkWkVLr9D
/cqaVnClLVBHsue2dubrvr5Pm4RPw2ZOow1stTCCKEXLOqYN5io3JSITm4SdsRBZ6ox5IChM06TE
+sIVcOaO44DYzGhhwFYMl8n1n4ekAsTj4+3Nartea0WuGzbwuR5a/IsGT/rc/AzzNYSxYs/g4qGA
uMs43U4fPbf9wd5lDijnrBwOz9gLBorJQxl5Ca4B58lNmHd2hbmVY0SsTOL5u3EqbopeMbaKsju3
MHixqLvSjL1D2Q/AM7QmCIb5dGv/JIsi2zSB23JfGlxVU/+JeRF17ILVyE68XRFKdU7K4KFV6r0Z
CyZtqPcOA7KGUQd0ZSa4D0MkxFPTYIuiDYnLyDkkmgrOZtrWcqj7DRm+Kk/X2YZF+KqK1sco4DsT
Zy9Cy8/QU/Pe7q+XAouQplC+Clgw0+EAmlKCO5JhQKVpJnt1Yy3tnbFC3K1eEW3dnEC2BLrIQIeY
JxUzoglTkzcwYShiNLjzOfAUiT1OzLwlsu8KmwLeS+Gt1jTQfYk6EnNgktWs9lJ9JA1nW3gWJBeH
vle7xCpP+aZFpr1xjPfLeJo1KUaDeKHNtHJv1w7jGVz7uytjjNY9K6iihrNm80DBOuR7tJ9qlcL1
ZA/4aWsDDwyeEh99dyajq2iIsAS2S7V1rV0dzq+j/GV11VttdW8qZ1iQxDhZmmx4jWSKuU3x8aeD
/+yIp7yG7g3tlbjAkPNoUjuncH8vlK7cxjwRcqvfSNJOlYFhWCgvRkpTHcqsOVbDAOkQlwHWz8bC
A2fHzn4mSxrL49UgoW8kN+3Uw22Fzbl+fWooE5EZEtpxPa3BeMpnUl4gzNuClk5iaL5Da53yVWkh
V22yTHDriLW+Xpgqt6vBXQ/DTyLXP0I0TPYSXZyx3E5a9OjVKEYYr2z1SIRl1FAhz5Pz3aQsyElx
Z3bw4YvIAa7Fq6viX0FliCWcCaWUGRIgBpJwMYi2zdaSlzkiSyZyB0Lnboi8nygpf7VL9z2w9T5n
vrQppwfLG1d15AAasPlRGxAGkr3WkC7IBsq1DzQYpD2HvG4FMyVTBw24AXXJMIGbrHKcJMG0j1NY
HnNmERuuWcCGoJa0e02S2wSisstp/eRIC+1K1sVDrqCtOUhN/JObtyFOlLra1RZvb5jjay4i/+hY
PEWmyTWkz6bHSEcIrm0Pn1QU7ZcWZxyir1dT1b9kw7xp6VmSIJn8ETUDljP/YJmcsM8oZuXBzDGr
k+Of71NZuiPm+bGp7CcvdZ/YYHxgUL9oQWXterSFVf2nSzpKWfM2s4sc13x3F0alnf9OdXA3dN9z
BgUAarjI5mV87azlq/ZQxdhYFJPi2Uz0Pn6vnhsPR3dNWTYs7IKKB7fzSQcsfzYkO0Zds40XmAA1
EwJdCTQlsTgoiLIVv/0qWP9lz4IOZfM0mdmGEI6xMCxaSStFsW0di/7WnQ6RRcyA52HBy2M0B7bN
acVPMa/6NUj/o0LNmmXyVVYx5NrvYsLH6QdlsI0Fsrsmwz3ZIjPkwcXyl2UnR0Gvo3TbyeFngL2s
lviHOw9ZpgzGj6m1noc4l4fmh05yQ/baNV6A90AutJgDkJaOtYFsGEGlcoKpGBdfpHi4q2rGzeh9
mKG/0LMeCwSQSJwKn/JvozXWTgAaF38c0x2AV7BAoU9AvN2Q3HuNnfBrVPIh8+2zKjTmbgqYRkAr
cPXg40RGNFSYON1VAY8WuVMBqZchZoQ2iY9dTOPSTlG1E4IHd7heUko84du9c5Np2FYjn1kcqWdv
REC2hB+2JVy2WxDHOavE/FOleEkFdr1NqvgnefqUoKCqW6+guZy1U126Sb1W8XOV+ueirjclOrU5
yHnamZIxIKbwhh1oWTfzbunoxEvT/tZ9+Oqkxz7x7nlFlyLFoGgChG0QiplfZ/tmNpQemhHNVDhf
HmmkiWK/t8TNOYvndQoJDs0aw6MXIo4qJqjpC8Wg9lKzDROKZG+k2JZpwj7KbDu4pn4YvPaTD03V
85stTyTDet9lj8mji70eZ+4wzhuPl8R8OE13RNE/CZshJrvO5xSaD1EoM3uOVcknylcVMRzpTTOx
n+7jTTVmXPFqtrYdPfvSOgnyhenTtTjr+pRmyCzzMWhBPvYhV5tu6fz9gBWnlhdRUnuYLOquUrts
+evXCszZt9J6sWPqwFq2tDKOd1RiWikdqDoS4mlYzeQbJss4l53m99Ij5qgqh2ZeDE9BgZwIwcCx
Md5NzKGOY5J3pkt45wKvxOpX7RbiW0CIThA624jBeQnGp2Ii2nVZdGhhYJoW51Qp9gaagyft+9pH
KN4mFrwkQ1ilVnBSWliyrc3uRYl5Z3rSYqkFnazehbJNEBb+LIfnRVD2F4WHY84FeuBhWcUNyr0m
2KHWFVD9AYpG3TcIFrinW785O4aQZ5WiPbKG8ERrvU0rLsfSZxYy5fCKZMrEaFJsixjF4YlYkW9p
hICxnqeXyA3Dc0uzH+bMpxmR5wtK1wAr/aDr/GYYrUfFOXYoTPfudazbnJDfKwLdXAzr/CH3+Lzs
horVmb+nYdOcYhNeOt2sAuu7urHDc8YCcyMa5zJLzqpWpv2R+vBo9WRCpzVDXjuxaBVIgSpT6LRi
9sP9MnB8eaV5i220rUHYyau4iSIG+NjQEP7uRM7tkbnQjhsNu2PiymTlZd/BO8i3psZw1sdEWDTT
59JS6qmku9cWpqaCtWYTkfXYEDdTF+jxMq2Gs6/FQzSPzfcaMRpLfM0K65ZeB7K+DQ45kbg81IET
f97ZNaFiS/vGbIsyy4uY2VCizws2T7vEz8gDn+jC/grFDZ9o+50xVEQ/G72JxLkVMz8lhUOj3Ieb
BpHCBvvMkZEkjtb9KAnNMHankZUwLFpag45LkGpZ0KAbKY+uCAD0OfbbID0LZYE+L0n/Va/ahfwU
5nSadQnqN8xWUOdEleRdJY1LNTMnUAnacZdwV3rFqQj478iFJQ6To9+h5+f8Iku0K/wfDkpNbXGb
2ZmY2dfq38xzFjRcYB85amtE0XF1rcjWjSZnX7XNUVXe59IsxAJWnPCxtUuL8NGuSHHxzYpqlPbH
pAAlNZN3MznIfZ36K0nbaWMMfGQP06EL6FE4GYufGTGspCPunKYk67Y9tCJCGlsMLD3r7FKCAQGj
jKOmDcMnIZruUPhmC6ckPQ5UyAhG4t8Fd9puSd+8vK+P6VisL5k2mVbroU09VqOTnx8a5ZEPTsAD
0i7L3Q6yIqfWs6qjFyB265QpNy0AtoixMcm+lMpz9IGxqh4dqDlR+cFVBSJsGTn762Uzpz7weYEJ
LqXbc6YJxf1QcdMPHC79gIKfO5sooBG/h6FhtoRBaUuzAsMajVtSge4omKZcRT01jFfPBALIYsD2
3e6TQv20Nb1RNsqXRY79MSOWSzA7GUKGtFnS3lT46GSHTDZdkBXM8zxtpo7EnMJ6Kg3Tm2jovCPP
HvaBTr1LiQ7vq3y5yXwH13y6nOG97HBTkItaxx959GI6CNSBjXajTYv7NBufqjmCYtW4rF9Q89Yh
59JSr/LMsnpvnf5mzNjIOBWXTefm4FDqB1miaXfj1UovvWcV5AfjzS+6Dj4qh34pKVBk+oadPSwm
TVjNlHNhsgOpFrB1gmWuRDKA+um3nUBKrzwSWEIkHXFsVqudzrY5i7pDGr9xZKqNQ+uFlYbhlK6L
TRz1b8Lw/PYER/3gBK9S2c6lC9HjuQOK+cx951m1Nz4AT+HDEChki5YKyVxpybcupfIqxr0XDc22
ibeTQD4Z0MY2PYU24bgRT7J4Iv5GQt9KgStaPfsCGQFvX58tOGL2Pmt8klAvWann40IXtuG7T6JG
hFlxnsD2EL+RIZYjIJapRgluFPrl+bkLEn3IuVevIt2dCpEwC4zpfnFL3tdh8OyUgdqJpWDnKP2d
TOHGaIvw1RDhukqXfBfD5zAyAf8Y+Gz3Uv1YlKhQsWCYZoaKGX4ajxHsEDf7XmDamNPkyUhB0lLJ
g8bX8qt1B8G80jpPaUIMfY5BhlhD2Sc8rWeGH4UhetOlsoZWTyvXa8aO8aNb0ZYmquTdlyh9xmDu
Dp25TuJw4olug8D3I4LYqminu3WL15fJYV4YnM01noqoqLpjYu/GZr6ZYzx9Te2fAldPJ0And6P9
opaaFPSxRojf8ADBjMUIIGz2oIJEyx3VE9Q5EE4F8uDDALDtyu43C8Z856XWUUwuDOCY2Sr9kH+k
d8CZzbA4y8RDOEBeaDEB4K9HTznfSb8Lzqgox9My9185qg9YpqW1nSd6O+k8M4HtUVgqTgRq4VEJ
sgztbTJnJF4EctdOCv06OcSeFSZ8T3m/NGrcZyi7Q8BNKub9RDxGpMVU7zzp/KhkW+/YOlphEBPk
NzwaItYGCDOkYpCMHaJCXUr1lVH1nJ1wfLBI6dj2ZfxaJMmvdOjza0+RFZGGMjllVgsBBaFc6ROI
hp8OFV/DCS9dZp+Bk+6XsmE0NNKgD+UH2gXwpK4LvsE33TGI4s9iCk45tyPn0nA3kVWj7RKcp4WO
nhVHuNXxpfL5N9xIXGQE1UTMmceGMQR6ZNng35be2smqeIpmF1j9DJK6kR/9iKyvLkawY9ztpS1i
IOLmFPQX6U/pvVlwZy9UswjxSp5T5ASlBfvmFCdM1dR3/mRXWyMZXCb4Ac69UfgHeYK5TLKw8s1A
E1CvTTASDuEI1Fu1/jGMxmorUHCVPvwH102ADtUMqZlNBCGU1qDtMZWyEMURVbwFDkWEr91pG4SD
2XtV89p/ZEt8SD08LAMu3XFsd9X8uMRZtosQlm9d3s2ogKmQZuTFpXW2XVrkSzyQ37nv3wkOK6iq
zdfs++Q3WfiDFvbLsWO119KiSLUgQhQsgAp3ua37cKs++lJ4exEMT35eXy/4OxfNah07E/tBksX8
Xw420V00FFC5LfM4LzfRQL/YdAvwuxIxk0Fv7QBgbFLH+x7T1fuSUAeRi+tC02Bm/nSjLIi43irJ
ngUyatpKRcYztaJG0sYIM3Q3KzfEcj+rdbKNUQ/MTvkrxw2O2AEcHQ/+VXmMUlSizYwVU5g6R341
BF5wpNOQMe6ueOiWM6f8MQ9ZqTIfZSIm6ofB9W66xaP8nFBirD1MiQITixytfNO5y1bCUvUdc4/3
6s0XYcMZKPGWixbyXY9mcILtHvPGNMN4qhJn5p6+LzWS98XCQKMSH25qgkxdATNdZWJ23ifAAs2+
KwKFgFSe0biCc04aBupOhGtg6sG9o+COU8J6fCTvOuF9q5yixinfwwzNHdCLkAQLwfGAYo4wmqwZ
9nnP8TEtA5OJqOK4SNh/4rPbez36qa5j4qkkhShsWoSftNGtmcgPRCUWOn16mFv1XHQQmrB7jtuq
5/9Ng/vcszeRw1DvxrC+tQDGbft81yFR2yKrzhBb8DjK4mq4tuWe/OH0eoQuzcnVo2jUUNJ6RjtW
dmhTTp84qKZjLtWdP4YcU3WAcjKInpK0QsSuGI3oDmzL3Jvrwg2XY2Cz3MWJbF19++vf/vHv//Zh
/nf61dw3JYvGevjHv/PfH5gJ+yxFdviv//mPp6bif39+5r++5398y0320TdD81v9P7/r8NXcvldf
w//8pvXV/Ndv5l//56vbvqv3f/mPHU8SNT/oL/BVX4Mu1Z9Xwd+xfuf/7xf/+vrzW57m9uvv3z7W
7mL9bWnW1N/++aXT59+/uY775436j/dp/f3//OL6B/z9G8LM8avO3v+vH/l6H9TfvznB3wKabKZT
XiRsOw7Db39NX3++4v3Nizw7iOPYtRE2eN/+4nmn5N+/+cHfohCaoB04vu14QcgLGBr950vib0ge
gsj2ySH1Yl943/7zL/+XT/C/P9G/ao3GLavVwIsRYfztr/Y/Pur1bwtt13MRAvgRL07EYRTzKtqP
98esTtfv/18xehEcv2tNEzpIEuBV5LaT7PM57ffsgRicziPL0HLN/iPkZR4A3fS56u96tCJMwFlj
VIyssgJtQVYP37lNiVqJMSorFH0yv/aVs4/6wWFqxTSpD/UhlPV7TxQqM8byFHMVUnTFiMIzi+Xk
qHeZtqxj2UuSVyrmIUPdWAxxt3UKoGSwgFZoKeZLnRGTrpr7KmG5GWqHyYjHlqeWBt1SbvuXaeGR
QnA8ETyV3vhDSxSlCLtTXctjUTOciOqI9rCm/LChNAYA/3gAim3mjDyw5oIGmU1hnWT+GSEJ8w+N
OaOL9mGLccenXoeST78QlCtmqn6PBa1+aDtE/xnifPxyx37umEnxNbVDtTOC03zVwM+2j8B3BLDh
gTscJkNm8OQdsYVmu469NdNIMlC8gOFrXzCbriXaKpWfpDtEiKlxWTsEXXCnM6UPcRXV3eswJreM
RhlHkF+z0QPGyFZ3N3HcP1rrZsfQhKyh9H3beFe4hRHsrJO9xcmPcQhOIGGgrhQt51QwNS4Ro1wV
bO/2bhuAVg70AiQA8ZOBmLku264WP2A/utpRKrTmuybFZjwFgp/3AiB8y0DKLaa8wIjXjqFh7FCW
dSAInLF/U3aGkKTtnnjOMwsvmECxYPxyrfSHpeqvemKaWCeKeBLiidwaN+DUIJgSxfDUN/F+yqOF
3pU/k5kib0UneYq2zjYyK2CsIbRkECDYGb8NFk8hpq4eVp5kYhJnoeNZJS39gOGrA9elFOuLVo0N
OI8XR1h4K4iMw4fDS557pK6UcisbLAAonfF4nxzqo4ZW9CR7bG4RtRu+CpK/a9DtpeCpMw1vwHVi
Z50lGgrIPAvsnYO4KHR4/2Y14IDVLjdK8qqYTp7BRIaXpVw5ETkJMJ2PNAIVc10NG5MRhhDzcGZd
DzeFfAhnjNcK46ZUA5EjksopbhHeuhgbRxkeasifj7Wep32lGww/LNfyAUESpK29xSfTzAeTB4+V
m2bcB4Bxwe0B1ZSkVCgHHUHnMXYs6/mndiDly7k9cPm/WFVxp+2JvXDlp0AEAxaR+NfWNSphk+6L
SmFXGSSnMP6qc7Kuk3JTocm1do7wfjI04NKKqueMHjda+GxVIzQdBb4dlDxH11m3QjlhaHiwDm7N
SeIoGNeo9TaMFKMdFrG3aEzpXhdj7+UwIp5Fy7q0lUdWIDsChfoQLBk9j2vcbR40Lal47equ/uhn
FJdubNM22nTiDK1LsKo2QsOtE5Kx6SPYm9L4IeLXkpUycqNQ7SKA7s6m0Ng88sUwHrXOWbbQVK86
OXTD7s40LmxMNHtJdJuOaBmGzoHb53I9+v0qRGeFeUyRkCSYTUTH9LNMDzXe84lDHhZ5fywrFwG5
4B7Us2Y30pGckHPXirHmz+7JGmVyRkWDw3YOoofWghUHCpDTzbEvtgxecVgxqKoZ3WJLyjBYHnRC
zkIRY1rUXN4Dq+5mOaVDFHI/88YUYUUtMpektgQxbkwmmbaC3GhC9+T6q2gvZ5pTVqvg3iAJmPHZ
FSvfSDSQLKPq09gVQyCIs4cOr1RUsZ0AtUa/ELE0TL1JsayYmV1xdQ9hFAB44pjpE+shTLMfqrkR
OPdgbgwfarFemyx/GUMMoshyLqzH7Me0diIEH1hHKvsjj5enJo1J/+PybLOcTFlUtgRRXo/o5yey
1Yto/L4QrrnLHEnkPBHMJAcDWIt+6THAwBOo/RSA0EuTH0E/q33JxK1l3rJLgPcodM2D+AndNGSY
BMEP0aGVZ7+8cfhMI1ZBXmIDy7XQlPcoLWAvp7QI7EcXJqQ6RFOchjN3MoI2xh7S3mZLdt87NuiD
dVzOBIN8wzCagIsSwEr6ZzF8V8AuWoQ0+zQvPmPOadorBjN9jzA3Y7tp+9MhqD9q7ABXCCSuLSvh
FAMFVmIZqdYBOjUXqAW/BsrWvukyHY8mYIxX0CWpkmfepBkoZrgWrno7aRGZHXxv8tEM41bhd7jz
I+vSU+w0QPds5e4nZbW3Fat09q8wZzySNGWAj6HSOd6HObsIbSC4xc49de4h9JigLU7KbKQvKmAx
KehGOIq58flTcABshyRmM+I2T0XlIRwhsHbBk2m1dXEoKgv4O6NVHmo4qFwBktx2xIZF0A3Sy192
hvdKbnNHF+cS0y93ZnkXZayjGll1113yQpFwUCE0xGbCoZ/bUPaQaB6W1YqXL9YDd+kKLL7VzvCA
kyHbWNOqtlbXrVPBch+Xn0gwWzYiOXntwQXOJjQr2TO0bi5dMQZHYXD9l9jemc9731FdjFsTWI8R
41wSDKNbNvBgKbcoUlaYlus372VugPElrFiXAGJvUrUG/XQKhgyyat2mt3M5HQPH6wkhnL/LMn+t
6GV8ydgbnBA8EuypYeARoRQtBAWV4W1ow4hptRy46QJGmEUDU76fXa5H1oAOjd/WLi5qpoOep3g3
OGlwyFbbyoz0M2EPqn0mXd0839QtGpB1TFC244XIcOI7XBJjXZKW7Dm8DItWl1UUFJlkvtZwT8tQ
7/zcLw55yVnfRTirQm+hhR4aRIN0+dzsDO6rYHpTnmRKGwCtn0pGH1UKgikgkNVwHF9NbYgEO6jg
v4VipT81G55Lu7yN8mOgNRZ5buYhw0EzppRjTQaWzYmAlqiHP3TIcHhyEFhB16TMRBDcCsbZ5GbD
DReDs5vQpZe2WZUzLRAuZhvaa0l0acsckS2oeiRhexMs5SbyK5KYioadB2L5dF1P5zB235KG3cKS
btHwQMovyi5A1WpW/bjyzjOGnc3CIsFy/PI0Q/nYWwaVnVnoWsWymh+uxwRaRRYO8yaBdzdpxRSp
FJx+UfxTFLj2jAvu1/EMc0O/p/0l6GBBuQdsN/X3ZmANlhMc0iPc5DgMPUyBuHxd5ZCUERRfrRdJ
5My0mYnbbQtkPdtozf5eu6Gr1kPps0JbYhdqXJj4D16NyzR2cZa3vis2fupfuf1R+RH6jclvqd4R
4pMOXavwcU7iRxGmIHQWQ8QNsnJLu9a2QGly5ds4NB3iLGbW4c5icRmJNRAnZzoTHcOhsI75jPlk
mNh9iwwXmGhhubnRcuQnNbKmmpcQmGdyt5ZTnxPBSDAU2yJciL2kNM9aBqqqM6SMONuloPrNM5wh
dlp/NCqP0IIkGBYyy+GIx3+mCiyn0H0JCM7AkQbK+k1Tw6iZcIsFxtWcztdMkpxtHyJj6KnF7YVk
LMRfEAAAOOVTnV5rN2Uhjqh2myMXc3VWHyu+00MLcAX7DiAqv6VPHaIMJyRXwcSERILlZb1Iugyt
dwOFjKpyQGq/zF63dUYXY6ijr91gjLc1M7syJfpiYsKgbPTRTvM9i/GoMYLdU45DBA45zss6ibfr
LmBipr2DcCdy6kCxyFcXOCWI9+KFY/u2sucb1S6PWai6GwFGg90JkCzU9Q6zj30/36VYt0tryh6H
bYcF39HYFxyuBaB1TajkccEVBqsgXyEIRKrEBRbyRkenKMXK4faxfduv67v41lv84YTGWG27kR1L
xYorifofXbBAlmjXaKunwbIQzGSMgHWPiSFvCPLpTYB8phP3h0JR4sXrgHIegdZNNezvCcHSkk7v
+AmuSdbFEL7MKX0QIA8vfdCaB6BlMdAiFrrp+GDjeAET5Zoekz7KnyV/8rX9otc5GTuXxzTHFoVM
RJbo6BxBmVhrJluxzkGwR/V5xTEv9GWHJR1+6hj96IQrmuOVAF4tjpXkpnaai2VQpw4JQTeOAZgv
fpQm201Ioy6zVWHsY+kzVLLCv5Ny7qH8w23bHHXrU8qkDKKahvTHuY8lBiQSkzjkqk3ox4e5TC6J
R5HoRo/LEJBcnOU75LqsiLLqpqQEBwQnmY+H3E8e3W/X8rtlT6Fg4metl5sYnoM7crxViASAYKTp
Nq3L8WaCPHe0VXcbDQGWqo5nwlyznzVQSjfNss7lutWY5ZnPROYS1iJ66DlZVZ7R0eUTvi4FCTb8
7MgxciwGxOGcOu7ZtYDGxWlHlg5SUavX824YkfnHBnnqatGw2Cpco7WivM/ZbU8mr4+9XLhmDZ4P
L8Z3v/qXCms6WQWWdE+Sl5mLB3iTOqndJzjSfYcBdUSieQSIdT8WgjGp7tzjaiSOirF+lGPtnB0L
2mFjfc51HZ8rBCl6Ng6ICaO3cmFB0psoJj15fEs61gEqsghuWNYRn11PO0Khzqi0+zMrYyiLRCcn
XePsLNu+zssY3SlZRly52ZFhGnMwG6y2ATe/aQze/MxFdZwSFCa7gRRqDPctM1xgiSF7gavZdt/l
VBQn4DAVj8v1+VffODZ5WyZkl5nM2zyG48uhjk3YVaQiOuYiwro7yKhkgGFKUll8+BsJntBqllfe
gBB4DGly3XjBfmLZTwVjS0ag6pS6hb4vRsiywpYwD2O60fAwC7QJYkZPWnaOf2njedegvzxRXaMD
JYTAXU/gYfxKFsc5WESIYirF4s69XrpgpsIiQf5EH+voR4GT4jjN47M1LcWpnlgwzQKQgAH1G4Vn
S9ruFmNQccjA6OAZQeXNPPhosbK+YnJFY1fhwBqH+XPRLXnRPdtyj8LOX7W1lUnekwpohUXCIcqM
9w6+CyfpI43QVT814YWHWxx2ySmwMVAE2GTHErtDwXmiZZPtSo+wyMrCT4/EAt/vh858Ah49+eCM
sCyE92h7RMkAx18mNz6IluOn82gFE92w/IbMNC3VYc566HoxSGGnDfV+SVna9wUrAlzJwcVJpl1V
UPwxWsoHTZpwnj7niieM7RK4ZuY4vhBpt2KJc9qnCBe8xZhsN3gG/mrSP4rV2o7Ek9ZrVer7taDg
rNgH9L3Gh5/TugtqjN4GRp2mq9ya2T0rqq0dje3FK6ffplbY1kwhLpakx2JFhQNzMsm+KF8rP7rq
mqK+7fruzBbwKLAHoMjftXP0VSJWwOpHJlYyl2iiNR+qsKErWf1dhJj6zGvedjP1ieVOyCYVJIvY
PPTJV6LGj6iip+7xhmonBnFqSJioOan9V1RXzxOafAwO030yAcIh6QaWC4dLVSQ4S2wybTvnGCcl
HmkH4gVdcK4sNlwscbY4655FPB6nuvzs6QB5tOdrPQJ63FPnaRoHNMP61rWYxyxYrXneYMcQpDQB
Stsmlc4OVlzgJ9H2qbEB6ISOux+U9TqQQLMLT1xAhJ60m0nI/qJpwZkbvtfSxZle4UwZEYU7RciV
EMDJnRMBRL4VByx+75VV3hubzGBPlghE0wz7LxXZdeRVB5lQoVVttvNdsB9k32F6YAl4FU8xtblv
SB1AxzdbC5Rj0Yod0/OJx8cUsp8gpwvVIS3l1hA7TA99nwZxt7c6TYyQmLcFDC4I/rN/96OIkh9L
qnNWDyP7I1sZlp/rDc6ZZc3JeKxwmMZ80Ne9Cu6ILsnOZO7eFoXzSLsq+J2/XBSPV5WVnHKTnvC1
nwvH/ICsL1rAEOw6KeTfqaPYpqUEmZR+cwGXcUOBc8/ej6JWD2h17YuV2S9t4B11TRUYgOQA45bs
1TrrzOqfoWNzNrGrLepVqRG9th1Onc6fOQ/65GhSLkE5EsWpp/BOWnaAMoIJLFY4uFNIBWOTn2tj
XmyT34RNdMsOCNNl++KHy31n8QBJcty21mBQTVD42DyJrrKObX8V4kuwXfO4oHLHb/WQ+tPdHFZH
uDYSe4xYTgsjoxPvxh979uCU11Vu5QRDpq8FQXlRcQ5RoXLErb+txyEPGhTeHvCjnp0fRCj+dsap
9eqN8qn8vekx6L3XaM5v3cr7HbkszDwUxrgfB5Hd+l363V2p/yAnwGY5kFdh12QoKdMRpWtTEjI1
ZuBrLzgydzo0y32g8USLpEZuh1y95sC6FpX/m6Zf7EtwRYz7QQXFQX9mJflu+zhKEQ3iAWPFijiE
4s2ffzlhcAkCl/JUfIK9fyc3iCdgoB9jbqGDTMnujuwccYgHMYVF98Z3TXIK2fOg2iYuEgAFcDZ1
Y/sVM5o6xBS7wIyX6K+qxnuaavUs8SdvZaF3kWltFp4uyuUeQ13TYHdrp+Z3b8LXyILjw+l+E6f1
qZ+zp6bIPiZ0TptibL8Wd40rSWfrWIxdRdNeHRx8DU+lJai8BcCPLnoQBaCgAoPgFmAkbFeubzSB
3JTSdZHz4RTqVf4eBPRo8CxnC2H8HGbfxw4V53xmyYioZ2Rb5bGzVH5JRnmY6rNBUrr1IwZvi5cf
8/iZqWq6DdcouzLpENv3tJcCrwlAg0NitW+zri58xdqoZJq2eaiZgGVG7pkLoSBuVmrQrOZD2+WP
rcWObVoWd+fhlEZUqfkhfrtB3tWanhmcYzmHtsmfnJE3zNfXVudBUCKfaEPesCfoylpyX3DG39eR
/daU+pdWTMS8Fm3jsDbDNn75UQ1PdEDI941vb/6MucgsxNTnx5tUMJKM4xbAU7rsssZ5GIf+s2T1
i/gQB1Ec8G4Yb/osynMowV9jt5eHoiR9OsyXXW9V9/+HvfPYjhvJwvQToQ8Q8FsyvaURjbTBkYX3
Hk8/HyJZTEpdVTO9n00chE2aBBBx728skeYnB/GfmPzSog6t5jaq45dCs55q/q0oHiK73oMCIKOA
VwHq3pPLqR3pEdRBkfmrM32NOyBcx2ahtbByg2TZDRAMW7v5hK7IoGyUHoB42djEawhzcsZrkGh3
u3sC7Tt/9lxwUvDDkYVJotEWC7s0OBX0PSoDJHx5nKda+znw/e8mYi+l1T16tgljKdde0oFwkj3h
3pEO5O3NmsBFgN7eWhPc14GiIxIyM2yIjvUO2J+OrWFoD/zO3BPwb8cbtgOfPJW4iGKByC1y8wvs
VIK7db3NnASe4kynKWDiiAShHT/i5NGmu65sKwyvdGK+3J8VmSu+x9UMJEYcGIXoZauJ6mbkfLAg
d8V3Iwe2YcLwSB3dXMcWfwgi7wgjjfoyqoxXtTVQm1KgmiBVzu/ifyWETfYnrzfWOFboIxNDKNVI
PlyJFio8xa38pLYgKtDoWNaiBjdWIqzvD/xmpp8fB2PinxM2mIPdpC0BfN+srK0CYC4aVYzf8O/1
NcFzp/7hdnl8IJ5rE4AtXxx2L/8/5fv/lPKds6Ckxv8h47uufv7Mkq/Zj48p33nKJeOraNp/DE0Y
Ah1v1wSHNuePLylfxRb/sXVV1RyLVKwQlmm9J30d/T+mrduqbTqqaVmGStdb0td0/2M7mkbowTIc
Q7fN/yXn6/6e8TUFrxaoMvNCJJfJJRu/Z3xzi5wt8OD+6Eyfk5rz4FjoxX4SUbdslSKFNzHLjMlG
WahkRTnNz4OCrC321zmyrZ87rqPlVYHWnaib/oAgbrHJVbDKOUlIfIwgHu0vl2Aq1T26a0S1IY9C
zZ6rSsEJRjEZKesfLi+ToBqSyzI9GG4lRhpWAjHOIaSJ+SMFCRWi4fIyLSE13wiiowg/jvskzlXw
1aRDDkqIdQTwByTe5jllo494pjsaeZDA2vy5TpP15CHDwfpsTem45giUE3zCCqyDpnIISc32Tuju
ZE0Woungg196i4IH5tgb1UEBoy0HEpWrDgU84bcxZhmu2qblFFmM42kS1iFSu6PqCwsRjqj44hnR
eYSP/AkWkLW3bXIGTa3lX6x2+GLnUfTQOHgPDwr6Bwjmpux90CVIzFs3TNO9bIkJXO4+fN3fYAS/
wQbE/B25ogbm75ANaEfj66MCRtBl/wfUgG0Sw3INWztasRgQ+veaXTwXNdlNAOtg1FAxztqd7JFV
eRWm0wjNyUdJ3XQK0uoUIlExZofuz+l3rn+4lHU3R+nUGcJmmfqDeoK8D3YhOcui7TWE23js9YD5
tz2JhZ3TtGhtROEh7X0b0XSsGTMf+JPPw9PAbcoZVPNLhKeKFmrqazX28aYmvr1qPSt7sjg9RH37
dWxiYx1EMA38FNiPiFPnYDqdc/BUE+rLe1W2ZRl7HaMQL7J27byOhVvCc9wDk9mTPM7sdFyZwIB3
Auj+TjU9brprXWt7FL9l/dIlR3k1bo0dANu3ofo8/zpJXn0Y07hpsm1mcX7FMs51jelvQo6Gu944
N1nMObQFrL6O5qgKiehhG3WcCCCHBGeAnD+tSqvugd5BQJsIkyeQVPbXIrUj9Ove22y7IAc51sOt
bOsJEZCQLlJAWN1k3qJh/yVr/ZibtfN2ROPR75kLqOrVrYfMCDx/p1jamR3fB2PCvsNvx3s0PR00
weI3ENPlSf03X12DZ+/v31yHIJzFw9kweGWbjvP7068bVNsbTD05oqrl7iwEJNYmakvAGpcW4HwY
/tEXvy8AIhYT1u89Mu66j9uesBTikvrXMhH5iTwtwO16vpwAh28mZNwubW6xtsNKe9S0e3JoFQoQ
mbkYVdW79SwEmAhlBN0OEi+XQ6lry0wQgRwq86GskuYIjydAW9d/BYt9yoy+Ww1a1Pjr1DZwE09n
uH8bHmWNL+i/39QmQKT/+svYms17AaFSbus/3gv6SKZ6cJLk2I3oYrlKcID4CrUUTaVGliCEigM7
9QIxv7lVXvqd/hLDKwdeWcSweNFzsBUDi7AxbFEwb7/FIQZHA5p5AziOTwNOtb1i12d/Qn2SUwXE
qVEhU1Aou8oCy8PZl8tBt22T4BCXtafihyxHXS4/DNCzDqt0fK8QNCe14DTVKR8jjJFEP8MSRISb
Zmju27rsVi7k0LNmZkgAsWl+yvzO3QTuz7gcAEMPCOgc4OjDYpKXodqi9VqoGGFySJ9zN/n23//c
rvrHn9tQheVy3MTxAyyXrv7xReSEHOFx0Ls7lXA3DF8hdteiUJW36pDnhJCvdTmmk41/DL+MlI1g
5VfhoJHv+KdlZcfY5vrlQ2t+2I+fUlQEttRG15dWojSHuolhwcRltDTajtw4dNX40GsFz1UtTbtd
XSGIo9Q1vLW5J0LylbiYEyZvgwYFt27bCvGlmNvk7LkwyqJ5m3PtaVDC25ClPUNGZRn7fYoSKS7S
YFiiIuUAKJXNM2DxBNKDrFtzo6xyS2JPi5YT0M2peRJJvkMACyrUqJBMzR2EkpPQ3DoaJElECMSL
vJJtMJAhUuHi1oXjubX0ZdlE7qHKe4OEWnSWNWV+CcirOiQ+9X/5Xvz5auV74fBy1VxhwTtV3fkB
9uHVOrgmcKVIt3d9NaI7Sezzzu+Qa/CTOkZnNdPvZJs24SGg6+10q0LPRdZEh3cUkFkGjlcWpxZR
YsDJbK7mGqfbGI3K+TI38uBQs6fJOr849bHA6SD3f6Vtq+za0vcRGeIqMUFF3Ba1zq35e09ndNyk
ESAeOwimrYYcO3l9aLWLQEAPcJ3eMQiO1s4OVwl7Z5GV2I3KwKAuf3HJQu3IN7l7xSrcfY2gBnju
SEU6kuq1kAmAa1VesXdw91W4ndot8aTxgIZygfsx2V/bGQ5JrgMVk5fNGIPehdZ8Riq75RGu+8HO
nAdlKuZBhWZ8qQYvWqPq/2IWrrePvcnbkwCySPK+14exfOu5tqE4D8TPJP6OU80C2c80JwSAbBUC
N2S52uCxGzx04QBzIBIttkUnePCUJciDf/+SzADQ357VpqXxnLaEo7u6prKR//1Lgt9KSAhZt7et
VSf5uEjaoFqOQeWu87pHA0foJAfhfRyGIvZv63w6NbqNoLbWmvt6hJ8nq5HdgEdyrHF56c1K0HuB
ilm42xnAk7HNgCZTPUxlsOOJmp1kTWk7no1u8SxraNrWD6NZ+EsUccRStsmCs81yJH12IirQokU/
g13AeKccCf6pVmdGdV/OBaN78vx3KiCabkQKPPXXQWsH38I680HU9Vh4+LF2rzlwlXK9Dr45av8j
AdMCwC37FGThweob2FSoh7qTOdzJwjPiERH96TNSIM3u2m5lwpzljMOFhW3l8t//V7rg4Pb7Pwvg
hma6jkU6X9PdPzfLja5MlSAgtC3isVh6rkgPue/wgJWXSlBwyVse8fM89JawZdE+m6uy7c/hTiTA
4IHQyCDoEVvLfXJHfw6SM+UaqITYbAJrXoTzycOYVH0zTTGiNPMxRbbJIu3D/q1uBWF9gK+ib8Ii
PVyHyHb9Ok/WZTfMax2l8fgyOJuq+qCkXbTzULOLvLpGPFNAZksql8dtx70mq7LHstz4OCa/ZKUs
9PpUz4WsKolrQJvq73Q1aC5N1864tb1VOvTdzbXtOp/DJMrqVQRSfl5Odsg1ZXUUsHSBQsQr2QF3
E2COH3W7vBP6HBByIGz23csYOp/zrnDPVaPZsKF/yVbYCNURQ3asp+ZB+NcEOKy36UpWKwNuixsj
CDEipLkDpmTfiYF06lSV6rpjc6uga9bZyxBk3WxcbN/JMaTUMgK5wc4ycvvoJLN9hIi1dqv04nyp
yp4GRtWxmoupgX4RIpEKzaxdepmrHmSBiJmKO5tmkzRoCbP1Kcy4SKtuM7jZaAJ65TFT8+o4sbPp
Fn0KlbrjqLmUPbJocnbzxMMYOYyatTZz+8ulbdTtaqMJJG2TUEWkGeX7ScNueBpzDaORcOHwAn6Q
tcJCn4bfuT3IaoKYx8IrA38jqx4PrjUQXhVkBVNFS663T85GbqHyq/d77hTHYd9lcLSaEDLHCDi7
61RlbmyMy5hUq7M72fFhHC43SjrTDcmhHCpC4Aj2Osoz5yUI/CE6AbLqdvBgOzZmG1nVdP6UqWkY
R1nlfI8SZNdv3R4hqGR+PciilM/zOs1DcnmfWm3ijYEWw4MOmWJ6hh64HBMMAbZhqZl7UBE5Ljit
aSPm42DLFqpYlkw1rDe7Ord9/1YgghRrGKr+0WynW3UoxWn4ffRQvIiSY4ecn/T9LlDw7hlFZB+F
otvHSNtFBrdUYvRAV2ST7PRBBi+qHI5RYDf2W3cegNaB3bwzpiw5ynFvTfOYMVLuA/Dg7B2G42Ra
/aXw8TQ8orLVr23uWxHCRuX7sA0njd9cd1wEb3klIU2s2aC7iumuamv4rWTJHmShDjWYmqqfMHCj
zeuN8tzymqzLRk0xS9QaUBN4huemC2p98K1VCXhma9jdrEb7CcCv95NA9E8T6OWzhr7f0h4q1Lgj
LUP8zhlXwsynx9yxXts4Q9stqc+y6BpOHZqlz15ekIplG/88TiJzce2QbbJXdhg54aLrjDwT/g5i
dB5/FS7iWGVt+WDqkwCzOKNHhN+GQrZOVG2H4sbXUCXgFOBlelLtKj/NFCygyNbeyPVCX2CocGmb
yhxMYqgB/JWD53HtPE7WEAZ+m4/3mnvz728nCCXOH5sJQ3U1myOxoWkakUdig79vJjxRkWhw02gd
2B5E2CLYK5P2za9gVF4KrdfWPtBmZEZ1tE0dTwM2ZhCRccAskBTviernvpFuLv1qaT/XfSVwCvxr
iQrbgz537bNsMiKwYxmMmY1W5Oeo1oydDr3hbM5FXVb1OU1LJHRrY4cXWnNpem9H02VuTwaQhH+N
lW2j3m3aLtS2Myj4jKKXC3Q9s28No4SrPVevHaMSr1SlUw6VLlykoXJzi47No9rp2l4WiPyIfd2D
F1jIS4MgDhmZsb0Dlj6hV0Z3rBKSie4UJFY/o4gwgo/J1I2s4laKSl+dPPNbY44559EmiFufXTEC
G+hEffBhTD93OcDFqg7wqShGTA0CdSmnD+V4sK0f6hg0j4pomkfCFotOiAEaNTXHQnaTU6UKy5UR
wk+bu8CEFjJ3yiYAn1DFALJtZZuN/Mgeq0VwcvOES5EG902f2kf5ASZ4qLXu1uwA5xEIqJeP06Ly
OuDz+Eejqi9CYC7zB4RBpB/H3sTajZHk/pcwMI07x1S+TOyksM1UzUc1iwA7s8Ff9LVvPVqDUZ0T
bdhVeYEiJHfs178bK6fqovo2OUBFsrxLVyA5xbMRtA/q1EY/HEM8Ge4YPvsm8qMmsYBdZcfRXTIq
mD3MI/gdO2QBvoOS1WMrmQU7nbspwTcVRXwckudqqOfEnrIx+WYJHzkjp/npadE3kKPxM9DbaZlp
FmHaueAHmZayQw+DbyCPiTOGPnS+OERCQEsGslUEEVFALvG7m5AhnNI2fvC6MH6ADPiSeTlIsbmm
Qam5azlI+74G0wYKoutM92pr4jEe+FulMfQX31FIfWaTfSuraHJCNdSicpv6AXaHRolYjjJ5d06n
qLuIjGn0a+CH1CbRPSYoeQBDTayNrDZxXe8Bz6O+bFYoZNRZcRp8uzqNPG0fA9scEV7IjIWsirjM
btSUnJm8peSN6AQkQe0BdOcwsmdf/lkPOGWvW7YoKBT9dd/GSq4vK9MxFk5q7pHqMO+0zhJPc80i
4ndnZqr+5HvapU9UmS77Ct7Fl75m1P+HeXJNdV7l3+bNny4/4f3z5E/Gy704q1b7FeKM02bFN8JR
iAvzljyGBICJB6U6SOvQQLgYRxIAUd/9EEJFFznOHaI34Q4scLfyVEt/NuPqTo6ohxwRt7L6NJQg
KMfSHDeBFoSPwHeyGzkid7sd3ObkFacMc6kX1dMUYsIUGd2wV6pIWak8yMiqw2coxtJ4NabmWWAo
4d+8ek6O27gKI8gaOpQQDCSulGAY7iNQSyvFTae9XMZq8Y+Vy6DirV2X4WTKMsfrMsi0IZuKlM8e
/wOwgKPzL2u5Vfq2lqPkz/M9xFoARb1FGiVsXPHlPCKD9BjE3P/yTmY3cJ4Uq+L1l5mPeGrgj2qb
sEryJgar4QKrRMVRf6ocmMpJr75VZa+s1vbgzJtIhLzd2t8izQIO1ZS5bLSHbiukPjZFmTcPskBa
Re/TbwbJa8PUzUeT59POGtkI+YViPFbEWR9VdnRq6eUPveuFj4A1P0cdTsGA3CAEprF651YB8mV1
DB9h7oj7cNMpQnmeujDd5NaAkrDiua8z8UsOMBQsV8reO1gmKjuX3YOGtKINvlPuIK47DZ12g/cv
D8+et5fsKMExmGD00MYDbkl0iye5AoTXIqL5VVGVXwUqCQ+KixJBMPWEZ/iyIPmAsJvax0/KXER9
z4FQzx4tBEWfIrM8Oq7wznJAm2HTVgeRf5Sd+YjAspc6FWaejFWAli96JDJnJ69a3PH+4nTiq9Z3
BdsfI8DDJssGnD3oJKRRWgbaR2b1JUJdKrNi67uJRBTgig6/JlFV+EoDdCmcLH8SUfZZjrCC4UFP
myMbsu5pmoBe520ovgzvV74Jtntuer+QowKz/9B06TvHRm2dJyxAngb4UcL2i5cMxedjk3EmNuaq
Ofr6Op/0fjnnKl+aFha8WcIlig10CUz9NJOAl24Ji1DpUKdbJxABkTMIj0UmEOlIosI6qYWfTc9s
51IOdk11TLXorSiiXNsGWrO/tic6f3A54tpWo19moSO+7VJnPkm9zw97qDBFrP7iseLdyQK/A4gN
alsBNGje2rCFUTYZGmFkDxknO1ze8kc1CbbXJnlVxN/6tJi9ggmoy5GZ5T2jmeGTrrVfuj5yd64n
XvH2tBBH4uUBOty7Q6y1vM1UOOaDA8XwBuAwbJPIz9mW0i0HJsIm41BChxWFgYZY6qCKGnrxxoFI
fFlGKXu2fQly5JDh0O1q7zIZ4KEm5lryW01EKSp/9Lkm2FcV5vH9OBfdeHImNpkxAqPdgxU77rnU
u+wuzlpMznprQN0wzu5kUZuutfdM96CiUQ4DDWavrX3C8q5+MDFLteYaSFCNB3C6seG+3cmaH8B3
GaqSd+Lcmdk5HnlukqxlVdhJDpOBY0umlZ89UGOL0kzjtR/X6LAK5ZelFNWPPK42g+ggefq6tSCO
qRzcOkWSQfF5BvpZ/FmAopJDKzf7CQPA/OR0trJKwtjaOiHi/64Cp3rI/OxHtkY4KloYmi5Wwo37
nV2LdQBgxNzJainw9gNsckRhdTjKq2AYEel+H1zqam3utNTpdjNaXw7RsO4zSjg+FToZp2IuPNB3
uO0CT0rj+q1NXmVl65CBD9d/tMuqaQTPQ6wO2w46MSeceep1pTEPsESZ2y4dqv5hpbGF6VIGYD4h
Jn9N88H7OSKkCoTI/D7xp+Ppn0aP06DZq6wIHHz87A7YC3y8biin5/dJDbj4hi/ndy9151cGk1AJ
tVdtECZLnkg/9EoVzxHsAd2vxtcwifKdCmxtkRvG+Ir9IoZ6Cfo3fzNMzMPS34f1Q6A/50h1ynZ7
sFDYaf0XU2vQ8oQx8TzpwBgrpJW/l5GHbAy4PQjI9cKLs/zH4JFuwC4PGjM31aItdPOumJxobavm
tHfwONoPKKt6Jpw1FKhSp72LyuQuHK36l1rMjI7G+oZCFXI7ThI9DkIZV6RVur2B3utBFKW7jCq9
+qRCTUVZNagRcga/Ksr6l+XXL2qQi5ceINqiS8PgHEUGForZsIlQB1lBxhu/ODjOJarzajYajmQR
zmuQyccvUfFDNnuB+0fzMIAWnYapecCqvV4ioYafDJCr1ypRT57iV2hrWyk6zUgGCzN9dRHYWPui
g5g1VwnPQ6jmoHLq0q58sqZgIWd3vnz74IZUl1n26qbqdOt2Ub7vYh3J7tDgxaMNxm6ICv0lhxY5
2bX6SMY4vW+U/gG3buMl5HC9DQt0cCM7e9J0w0TgCMEktOIVxOJN5LOEpkXnEPr3JjPET1mrqw5Q
YNZBsoCRcRkhO2RBCDs+K4FJnmps97LJnptke5cEKqAOoFw39ogzDaJV42sR/PB5UD/r9TAeyqSB
9Tw346IEGjufmh2qCeNrPH7/x1GTZ7+tFY7fdQ3pw0xg2aFXaKCJRLHvfdsJ1hbnxVviSnxA4SfJ
ogjMZnWpaylWNn4pwp0yTPZ96YEEDcdq5SLwfcI7zr7v9FY79w106rkvmwhE4eZ6UOwJgjfH531j
dc0e60I47LY/3jVBmy5K7lJcu0ygeGXufrd60Po5sExA9QmqSJX9PZX6B/WGRET6VEXSFSPPT3nq
qxhC18VmYr92Z01goc20T14TTX0mfmn8ioqzyZEbjn8Ewg3xhX0mtGar5Op/XY3vvf84TumMV3K/
9WNYti+tNZUPXRqJI2JwuGCIUfmcRSSCmzQxTuWEBLsOrj4mP/R5FGOATJY67r0WSsCouYCtGW85
hrXUa8fizkG0HrsqH2/DLwWyhRuEgfpV0qnOY5v3J/IAiDqM8fM4hcrOCMNqUeOm8DlXm+8RGrz3
hhabvBLdCapI4Hzu2z67tXtsVhNvSB/ZC9+X83jeeOmSj562jUiyV1F+NwLF+JwiARQ6pyFp+Hd4
vrFodd0GbTC3zYUH0WTveyXZO2qy0zIx4pJXNXj4m7A2k41su6SDknBq1kj5NZeVr/PkFKEDlyKf
VSSN2BjFWO+vBc+c5p+rGoG1/TQXcgZYbHxVEcRK3fC70/e41vZq8uRAAJ9zffF+nKsVvie3tqic
jezFmyVbhtPoor5Mr0mecFVVRraUVWFAbXIUx0KMNkue+MvjbYP5LrujeeX5M3AF+X6plX1L8Dfe
y6GjafSPmFReRiZZkD7FMPR9UZgrfHEKZA3bCiY5RhMKj/ONrJZ1HhxbM3+WNViI1WNiVsENwqzq
Xra5QZ1sMwOnPvThG2gZeBdVY+WDwWewKFvoPCVwWpAgoLPdWD2HqvVgeKH7moIMx4cqUu9g5ENU
VNpw1/qtONZjU6CflBdPdgwqOYvz6YfOmVHeNZrufJjOZgycvdq+TUdUWxyVBvsahBfbtV5xeykI
j+DtxuEdrP/wLLqq3/phrNyaczUdW2NF/sxfyV69ModFZPrTRvZ2BlIZFU5De9lb1M1rPvthiyEb
ngcSK4VR446KYMQnNqU3vcoJsGzGcjNhHoBbMD+0TIVoKDVjjqmoS4u94EtU4gmbY+ywl71TUGx8
AHqPcVpVD4KQgGwOQ03bBTEnTTnJ97NsOSmIOcrenHwz2P9u6SdD8hBHQbbrFQUvgznkJItpekES
ZXiQFWSiMV1MnH4jD6B+gWqeHB+aQVpBeHkZQsgIZhw8om1SKgnR8WDrur66RLCSnQroEeOE9Kp6
yEZ8ta5tCq+hU6jiRCxHG/xBT2IuZEdlGOoBW4hb2a51pQrn2t/1ZZB9Ghrz1LaNc6r0BonSIg1h
ko7uWnaW6hRtk4FooewdsRbbdhaWhwC1o30oLITplPxxas1oL5sUpF0vV7LtWkWLfHaFmafJxr+b
0udC3fQVfOuuwmWrh78XN8XG0fJ4ZcxVX+v2eN0Un4IhU3E6BMueBaH2ufXRYi9HdSSz5iHBnysv
crrmzlqbsVVzhqrSRV4gLFM0UbKPJ6G/qLG17AuRfBqqRr8b4+lJvsztMRQbDao24TNGyUlwH+O9
7P3vSXJUmvHvmAEITWAaOwxMKJzA3F2r8qqae+WVCLDBsqDMybGocvAtvQ7+97l/LCVX+KPN5q2y
LFJA+27nQ7HLullger6ECgu/tiRBPqWF2KLllYQLHAZovHR9mJDCv77Nyg6PlHmqLMiwTshnyAVb
+GwIvTgPRaEs1Gj0Id+bYIFu0H3vxM3o9uopDRxchNwSOYlkIOyVvjXJ9trIx43l59+v7ZepmC6R
p7J5jukNjmiLoi36U7/TZEVOtfUgX3UYI910nsuHVe8rkxnADBkxRrnoZT1dAC8cffGAkRNP8obv
S+wq8Yk8BDLdM/xk9PTjpSY7ZFE12Blnvo7aNWOv7cgqxae0M37ABo42hlzjOsTij3sL8dQhovr+
EfKyhoe1MAzyktfRl9mcaepVrDcCYtf8E8lP6JIyOdWZBRkL0c4WEP6yU5PmIW2H5gGZzXPk2cDj
5ibdLv2jYfj3sk82BRrZfTmpCVC2uq1a+0wAOv1jAnLizYOcYPUGjmM2HtrXRd4/xUK9+SHisTrm
W2SCjVWEysmxTLzXcPDCzaWWZ+1RFyESHLIe2nx98DEulvXcI9tkkQJXHzCnT5HpUQUGNxn0xmu3
HF3OU8DpOeswUrC9m1eVbXKcHIJPQ7lHyWIh2z8Mkb01blE3YQ97shm1W0O3230w/8yegvcrvPSp
OTpzYY7jr2Lk64GHHZBHgOodVmh0TBPGx02OSbzskW2WnQoANvNIsIXmamwBfFwaZf/b4iEJt4mj
rxzY+/Ez6HvSZ/5YPIa5d5hIcZw8JykemwyCuKaMMMqyFNnxrvg0TRXxetk54H0GyNBfuaaZPzZm
1t+Bs1rITrkY/hrtrY9A7Ua2OTE25WEaP8tOOQl+DJyU6rUJkDeSWS03swn2WY74PNZWt/0jo9XV
5qVdjr1G39/Hf1ij+WvsdZi8em+/BuJlOzKul7Vl7fJziOLWaVPsk1M8NGeojYzC9FZ9/zdNk+OE
pHO6+l4Obez2XjbJmozccHz9u4lyLbny+8QUM7O/W0su8z7qurz8WETALsv/vtYw/1y/N8mJcq33
X6ib9C9OOe8p5xjTe7McKWvvv8HfrPdPf42/Wet/+AN1yCjtXSv4ipzM2mxs46w0oIQ9N0tXlm9g
gzBvIJXOdO/j7Kfsky1mju2NFfT2WlY7SNTHfBw/ydpEnuqxykaUp/ygvexQS8J+y7RBcpO38a1H
dO9YEEwfbhRIqR3Cavqhjvk2yp6xrerjpaNpSLqzbeVlJocnaPu8zQS2P61IG2ESPjdmc+EM+RG/
2+6g5ZaKRJkFK79x7+0gpGjZ3SspPnzXtiFhT18gyoNSPkNkR2VlOoDx2iJaN0+bCwCdUN+L8Shr
qDG3d2WGZE8jnMsk0XCSIM3+7do0gBhYATa2bmWbnNnWKfCnuHBW17bJePB874jbRXaW6ShjGj/J
mkxVvddkn1L3lz6ZOpprZSay8+8jLymuLnlA4GeAHlkn3fgldHSMJZXZ4CXX5jMGtElcSj+0IysL
BGyKj7ojolOdzjRipemXKJJEJ1mocRBfrhBLa5Z+A5n3z455cFGF7L5N4+uHCXO7rBYuagpTAMP/
79ad29waU4iOW0r+IJdhiI3sFVKaOQkLLE0nV91NdcpTNnNGa+lzYnq7lK1RlOJhIEeFjTJZGCcy
4dIqB/hYTIhb8AIbfkNnPcxLhbLN9h1evzUqPZ1lO3tZ1DAt96NQ23Z1bcxShXhL3q68rlF7FOV5
cN+0ach2yschY5mZKsblsvXSJ1e5XCYeAOSg6TcNp4VTVeCUDctiX+pVZCPaOrXrNsBICf8A21qj
lfaj4Li+uXQPzdjMWgnHLheOtR78PAXN6LvLS3dTIs43VfsCLC1CkHL9EsMCDI9sbsg+PuQCB3LP
7tDym0HPsi3F8/5ypRhiRIhEjV/jqDc3VYV/q1DRgfT9NDVmq7PgnAW9e7Sazx+aQA0G57IaPrXZ
aG7lqCG1mdCp2GAZfY3As78MCiTGIcKgshxV7cmveQ8ix9JeCvQ9HSxu2pxE/W8dcrCjKcfYCpOd
QDZAmwV425MrcuOojFu5hmy5rlabVrBVHeO5t8twGwfqk1Kr+lEW/iybhTDe+E2EKJt9aJOXFdzo
fTzEUMaZ4b5Pk1Uld9JZiEpB2ZINtE1MuvAm/9jHbMFiw/WPsnot5DDc0i7Dru12k+LN6uMiZjVO
RcoQTvYM4U1hES1VtmtL0EHBo+zsh7dO/gLjje3XXxMEOC75CwEp5DxXL6kOWTXRgf5QdZLfqn/M
9ejVoIhBkQ3iHbm96ZFksUAwv402KhYNj0Kk2t7mHX0je2VbnyAvB/nuLJv8yTKWKkoWS7QNpkeE
+dtz15fb63gUebKbNlLz/WW64TYbL+KI1HSfTQL42o1kEKelnePF7qJBZiB01OGPfPrQMZOMZS+K
c+0CaS1ASrK78yM0UmTjPObPeb8vGJOPug3EMCGhFir6Cn0tF0HRsekWGlTg5aXum+V4ngpMEcz0
7tLU2ujvyCEy+WNmjr/UkcK51eyAEyYakd+x5nZW6IzW8A706lL4OhImEYeyJWoCAbE6ZDsQCDNe
JizM8ZJ3+lVpw1zxJoRtjdofj6iRqlvHiaqbxCEahFaaQfo2MU85wQeI1VX4zZ+Bu3lB6huRgE3o
K/UaW7v4k+t975x43MvCCNu3q39suw5pZ5kwjL6+qpZy04JSMmsOP3/uEFFuJfKgXzBScisnC7LT
H9rJKqR4DnrZLsvdY2Q5xVdkWdVZHCx+0oDfQrIPLb475bAWKGTuk6TO9gT7xnVTC/2spR721R6p
VdyYZoEaPf1KNvoUROKTqoXKfVtp4yrNGpxx5si85WFNGrSdd9TsoX+x7y6ndeDjx97Cs0ie0uWc
httuFc5H++ucvFD6F+dERGxCFbbwTlGSTgczhCjapF33qc27+lEl4j9XLoVePiqhX8/ZBPpLX9yO
ohIblbD4rvLRs4wxBUG+sbnv8OUgRZ5v5A8aEereaWZg4trAz2AMYE7rDn03WTXd6jIpHJPmsdCL
jWyGffo2SePMjZc2GvZKIhDK14eXoHH8B2zLg4fS7KZVCbFzIdtkgaoxemeTHm+ubYWd7HR3cI5y
VuTYPtl5dXldyMMEZoPVuwD5zeKyEA5SaVXBi+ba1iTqL8xFSRHOpit256fLMq39A3E7ZAP1UfMP
sk7g3VoCKMC8vs3waJKNtpHWExJvfw3SC8Q/sNXylh8GqXgMcXPMi8qRwf9h7Lya4zaar/+JUIUc
bjdyE5ekRCrcoGzJRs4Zn/79oZfWyrKet/43U9M9PaC92gUG3afPyXgUFxwuvE02fm2MsjsNZj+E
Wy9KTmLSucf7jdm90pIITWFW5U8ywJCRP2VGBkEv2FFxzbXVHoNxeC6tqLIudg45XgjOzV0EDJMG
BgyYAODuqnWIr6hZOe5r0RjplzKHKZ4k5bs7j187CAtVCnN95KhkRjPthWYa1P1mFb6hxew7xX1U
puRBItr+2kJ4dWx1WILW8Cnx3/7LAGfTg5X0KHgE+67fOU5j/GUPby33fnKcc3718zr/audBtiar
e4YyOt+O2l/qaNQXGWCmbm6z0INj19JQuyQJ3J4G9NQCUOI/33Brj3w5baiwz/fxOW98ODF674JM
NgfV9ALBNbrcSEYNa+gpg60slqZRqRs10rojpHYH8Slw0fD8i3TYVHwnOzsdzEk0GX/tXDh+/N7j
v1SvgxeqMd8RYTC/jh5nSFC+tO5mOYCByEEvaNkQqxBLOVYarLPOBK2FeBI9tN4FYXYaNn6YUxNQ
wk+b+LYay6qYVqnAQ/Ov4IjS5HMwxMFJC2AsVyOP5pgBZha30j52vhmekMudYRE3tI9u4xRPnuoc
ZDHocAXNIqfc2i/iypLoe2XkyUUsFwZmiy2nPFVhWOFOSnHMDuAI7tLi7PQo521k2jf7GabW020V
lD9NrTBIbPOERzYMSfbZSpMchE31h5zPdcB+637x1z048tQoXtPcGPgc/BihLRnDltRQ7JfRWpZy
R7MGjq/zOfUBlvDb65DxiuqnwYfJ2e7RaqTkv9K0zv7uNfQY0toDVSCNQft7bE4xbs2jzZXYyujM
11IlSZk3LTrj1NABMh1IoPRfKR4A1fKn/kktk+Ehyl3/wY59FAoX+ap0yPtn324ocoLKWgm+yrD1
/qLn8KG3fm+8iimrbabrN9NXUL8eG6O6RD1IiUqH4FmJbOUAgbr2DEMMkKQ4gq3Rb46W4RuffheR
hbALFnOfU38gP54On/gAqE0shgySD7f0LKDNpQMh++8FSaCP2pts4pAUGrfr6GH4vsGKqHciQARX
k5SHa56+luU/NeHsfYCNfZfKPT7w/SOyjfM6XkxlRLvEjyBz+vcmw8i8D02r/rRppP1PSetrOUz1
s9WUzTOknJB7eLBuhFbMD6EK6v/aStr0G9kz+DxQSJIaW/F1iym++3VotghgFFgUZbsgBf3VmI8I
QPvHsMrHK4xpCexWQQeUrRgu8OeO19uCUhqPKRoPsskf3OE6GE54HtMZlvkateZpbLRD44VfUJR1
IErWFETHElgLJfi2D/01yOU7dArlyqDU+GsulTZo7+twm8XTeJVwGYJOexszOD5TNXuQj0P+J1UV
9TjAKznNdXxO8j9p9LBJI96e3XwSLHHik49AgrUfcbfPU2xj2Xf/rO77ZItcK/+z4Zb+gM7A2dRr
+xx2mn0OpolE7d2WmV7AcgNfO7KuS+CITMZ7DGpK2dg+cqzrD2A/PqhGRe3ItK3+0V4GBKOUTZZT
WoDtkxVxytAAuqFz1DP2dZ4Mj3XX94+33YbzpfSaZk2vPu09qh59rrunRm08AJK1SpMOn7+4Z4rQ
26asYLtdosjiv3ZJqlAGnJUXNUhP4oaBPj/MOnR2de2Wm7BPmzX8wsaTHWbmE7x42tmdePVeXObi
En/tZfuhSbuL+GUoFRflkHFs91SF4ZlCtGhHZ1HHrbtOIIwY+WpHDlXqHz7kkZvnbBnE1zQTvXNL
iAxJmvRrN/G9tesGlf24kDF8rKCpodGjUS/FMOonmIGtrRcXw9uUmm9VYdjfy7Q5AjzIvvzP0HKw
3xTasr/zCkoOt30PDdCt+OmqWeD0b0tosVy1/u9Vy3bwYO9ATRHUw5Mem/rGqft8W5UFZ9PFV0xR
C6WQMlGM+cdne0NzmSCKMJYICZMBsrKNAlvPY2X7zpORhcFpLJKXcTacXZxAj5LCEY5WW6Fdmqqa
J5qHmHrQMq8NNW83def/48w0lczYEj7FoB/JBYx7iRbfT7s75Gzs2NNo0KSyBhB7uW6qd/axhyKP
qo52skkpvWNHHetcOLN6QAz+qLp2/pK0cf5iDBXEgoaGUsBiyoKmq/OqM8ryID7OOPlLqp14PWye
oQ/PX4rSGY4xPUgrWZOoNPC0jd6lylZCZCFTlRdN9bgFLdf2ihz0F/Jo978OI86018ZkuP112eTD
V0xzSDs93P+62uirQavjo+qFH8NBny8y1CZ4mVUFUVU1Ls0vy4LOh8A/hbM040awMIg5jYF62xI3
iv3gzeEHKGbUS2PD1eHB/OshMe1bvXWcQ7iOZbA7b3yMCuoEkJOQDvuX366CLSTkDkQO5CIlnZfH
Zn+aaMmB9xZ4eYSM9wm2eg7ZQZyeYZW1z/pye+kKE4W1H6afwwzsRDCHiO++cI+7+2rKDfrsgfhf
9svQLzO3c3Z0rtuPtFQNK4sk1bE27fBDOETFGfK/r7c8xZKsmJeIgIPCUXw/Imq6FT54qB0dojAb
VgWdy09mbkC7G2bz16oFBozuTfqYto3yUPVQbMO7RmZ8BUITShXDQbPC+0uMZkzTq8xcSNyus0oZ
cPSL890ls7mI/+6r0Hj4xe8OVQeTtPGsQyAuXTjUJZHZsOAJK0ECXXWgYQ9TAfmX7dXVuraQpYLC
1nqyg8F68tCr2pmZV6EsqEMH4ppJdfYrb2G5tZ5kAEgY09I47PU0oBnHMA50tfMOK1Qd0dJ9ZcQR
nRe9cehSvTI2mnRUESw+CYOrzt90SeWuJZXWI/53iPzm468Zt6j6Oqt8y2NnMl4Aa0An28z6GzQ+
qJ9A6vTsaeiJxIWZQ8zbFQeU9oK9qtb0/My8oGem9X3ifrocOdrzfcjQSz2D9PP0XdxcXd9QT7LI
+VTdRfr0Z9u42rFfhgCaF5j8lqk9ze/OLEv1m8l/NMuTHqKBkWZvzmBwqiT9f2rqCh7xmsL5+9Sr
v1D1tWGhoWcPdphgH1UD7X58XlrfJG9uB7+8Gxne3iCD/Opq6dWpg/5Pr+Q1NWuS8amCQ+fkuwnf
eLes/wy2sh54tb1x0Ek8FRQcqDYF0w6UwoDEldWfi/YLshX9CeZNBQqRxdXbzfviPcxXxnYTopsJ
HzMh94XYvJSz2h1Rx4pPrl/HcLyq8SKW9W6Kz14WZCZD5s+AIYAQkx6NjHZTiP1LEKJuz35W5ydS
KcGLn0Z/qZPnH8Wal7d9Oim0vJ+fxTP0vXqKYu+zLN2CIM9HOAl5mfueyIDKfagDklrLVWWIteZA
zTx6FAuBKPvR14rd/UL0yEA82uufMqfZt1Qyr/UyyMxaDnTUs2DnXnww+KNQNiefwb7pJOpq+xqZ
oXOl8b090Kz07Zft6DflsChOsPMssbftrmE8od7nHd+v5kB5EcVgQAz48Enm0sW/KZoq3Ul/sTLN
753Giptp57tJQenjGF6zKKePFtJxCCHV7yZyUueMYtJlJsc5bwq3QOaRB9lWIDkeSquP+Ty9N40t
bSKu736aQz+9JLyCI+URLn0eE7noruCQ2BR/iiVD6mj+vJIp7Kqgw/TwPOWucrmHyCzWQ2i7lXnY
6hqcMNXcfDaV1vqQwgQ91a7xbC9WH6bOeqDR5kEW61axIKYZLnk/NuuyzKpdxhEiBr8OIQ1PPu9Q
WxZ2kykAme3+Ea1e53kMIudacX+9BXu8hJ3cJPmWyGISOc+8uaT0VFcf0BJ4SxwaZVdq0oEugOnV
C9PkOC1WmMfe1W1y7ZzzLaCfIs8ou3jDlq9ygJ7Lsk1islD97TZzQrYj93nztfRD5eseL7otsHm/
1nsYLJjqpgJKP4du/CefTCXc0bgde7mno2NCtAx+ABD+Zpe5Sj6mgwr7vuzQKgNygvoFvejHyOmS
i0u7yYMzAYFbLENJkovMgsWcqGDw/IJzZxPS74mwCs57YE969Scz7kHydUHsAMr8V5zsyENoRlYF
d7/K8WFbLpYG6BmOJVqUaCwyd0pojmd44cazroV8436YeZgrOaBXFLqAR/a3QJRax1uMleZZB1z4
nz1oA8MQPI3k71VIzlZyyRRwMETk13aevWurqx9ta+6PtlZ4VxmmJi7Pjp4cQCTyLye+3sxou+94
LvzkbDz9Y0hW6NgvV/rdXrC3G8UYoIV7RDmp3Mz0ZrwiqvZqZPRS+1atvNJTe+k7a34qy5xzywR7
ZzUhzw0e97s9ZAiAdWnzjMxwfajGodh3KE5/rEv9u0TQiXiiuJZ9DjOv3ypaYZzsLGzINNiOiXy9
10BQr8J6N0Dnohs+mHmxb1Px1tQU85UDcvwW9dt422lIt4cez49/B86xU20rD22ahjrOPm6tPxWa
yi8yuGX/Prv7+qajWwEmrrvrl1jPr+Y9vGB/yvaIHDu18OWa98vp+gDkM3m/SO4Pj83YQVfVlNpT
S2PwpkFjeismLWjaE2TGJU2Y1R93l8zqcYLsjdNxSDc7BDfFzOcNeGVfZr76JCFBttwCeLtbiykL
asYjwVVQDVoubkzZPoOWCXBfrhyiOH6yFoZA5HnHx8rNQd4tAze2ZAMDk7ZRkUrVIdtnWQKNqYSi
uXCPoRN8Rcq82guFQea41YPqTWSqYDWYFpKbSlgNsszv6UxaoHtjaI3nrgw/N1SVLhbo2I8+Wu8b
BGGyhyqe+4/RONn7InNyCJtZzTsjv+ip/4csVtwez5oS/aHVMCbpih1fzWUYeCnj9m+Xm/uCzMZ6
ypEX4bctpode6lVm4ajY55nnqVwEKjLg+3Kpbg73igOREegC69LFn2HjDU5u6gQnexlk9jvf70LG
tKOzMJ43//+tY7fQSiM+nHYQJLULVRK5aaiSfpgygxAWfiRZFltiZMiW6PuWm0+tYVufNW11X5C9
sTpBx+midhGOhlWgeuMWh7AvQLNltrMe1Rm248aKlYdurrITdEHZSWbzstKrvOw7YLg9zUbsTO36
TeXARLFBqE1/pNNsybtldeKckRuCCqHMXyZt+qhQQPySOJqxHZKlb3XAJBm/6lKvotGuD05mFiWb
sRm9l3y29m3izqd6GeIsn8qD2Nag9lTSdSSekWiCz30xJUgLFw10CbpN6yZ/M+wEbQ6tohyYluhl
dwPCiwVnbJdTTZ4/VU0GL47ln8bFEtc9TkyrgxNasaHbLzP30JRW9wZgsX9QoqXBqDH7L1CR8t4Q
q38MoEC3rVoj6db4xguf+zcvReE3a9FL0cMxfaLWtFLzJnyaHX/ppdfzfD0EyPJBIXy+VU3bpUIq
5c644PgPD+JZLPEHvKKt6Fkq1o3haGvDDtKHIPGnD4XazCf6dWE8Vr3PcTQmVyAd1mmCTWzVB3X7
RnIhonwbZNRgMZPZM3Y1XSBg4FNzbbmTsUulC0tFAqvIs/YBhQn/UXwyyzLtUwB18WoOARU7y6PH
WobK9Nyr5Y9vaTbkx7sfvpDhrPjuXgJKCFgOCNygr1Ir3nOA/iRdRElNojAYVm4zQBOyNNW2UZg8
BKbyhYbyqxkrpoNacmSfNRhmqDL4844HRrjRl7bvskD+Sg1pYLLmVn+dfBAbYt5X+95tz2LKqphq
S7dNV9hJ/Dc9FBVdE7n/YC16jtLU6boZeo5mHkMKQstnERl/jpFbX7W8Sz4hizbMxSdbM5WtyjGZ
R+u32QE/JMwTgFPpRzLn3Z2aoqUYALsVuPJhCmC3QHGj3FM5pbzmtdaNASMNBh390Rg6I2HACGs4
o+twmB/kOlbK/S8Izacx9kLacekWD6wyegWvNaznxRcEwbi+r8pMfIWv0AHh0PqY6IXPx6xDyD3O
487tSxTZyAt2BzRYIrjOFWz3e28WGexMc32m8qkf2k7b+b4Jl5P4MnqXYLIuvfoWI07Ngty2J/AX
/1A7MZhlfvQQdsLPszcWGoGymZ/Rruy2mZ+pD2rmhBfAQ2giQ7wH2XoaXexGoWoO73F0bJOIBGNe
97s8U9MPc17YK5X6xJ+eEm39Nhz/9hzj0o5e/JhV0PHLX6hcms6pTbYPMUXES6wX6RqN5XwDgx8k
NcirWvuJyo7JQfk4pREIMnt59rl8I0B5+3CZudPj4Gb5A9TEyTygehAPvGWZyjVuW+U6OuHnKI+T
o1jiD/PEPsa8ucIWU0C94lnxC2CG5GWOoQPURjA0MyyRCFO4H5FAV57qvH8MVEt7CBcyn8SqeXmW
6U9DWHzKPd6b7y7oUi2YyXJnaW04wUc2X5uQe4sbK8PeUqMu3obu9NzABXGMl1UJ4d2KBB9K0Nyk
wTm3rnNIAvLUhj6pFMdCldaNGXkkUrNBu+NmqTybgeI/ewUUD4mufRVL/FkVmbupcPx12Mz+Lczq
0UJSq7zfS1xfNf61p7eZm7n7wbSC7BCHmbYzJ7/8HE/drqDC/meooMpuR+b8qKAje6F7WFnL633S
w/bPt/FLUzjO1gjm7Nihd3Si9+RzoOgm7ZOj8UcRq4dGSqcpuurtoMXfUZNaVMKr4E2LTSS8gPVc
k87qHua+NA+TEelHZTReGxO1KpL7C0tcGMfHFqTH6lYrQJX1v3a/rCvmUptJEvJgsh9ssr0tZz+D
oJB6dKSlj+4ii5FrCQ8Wu/P1fV1TXuoceFxddwyOt3ITZJAfbDqRD23VIaBqqz2p4cpG97gagO5p
6Kx0maVcOg5kZBnbAsCmbnw2Y+MwKFn8vTdIcrUBMqL1oksQAMg8ZDF6c+Ui/+sgfsZNdJw5iWeW
ehRbZjn11Hen2DLAlhVvwfNcKxrOp8J06xtwyizVYqMs6i/5GOjTZnKvKi/CB9XuUd2YxmQ+Dssg
Mxk8A24qOw4RFYSJ2lpVGknLDn0qc6FHGujdusqsRUWA181gG+tDcx2FpeCH7x52j12uAVTABSrY
7e50kaoaKmhHLgceGW52aCPoqiTtN2ue7GMFL0S+0nvHPoqtcRw56nyA704+evvoVz2f3YTIKWgX
aA6dUtuYUzhc+7oZrjKLSfOvQT8pW/EFFQIZq1xFIqClX29/D5RoLyy+5U2SH37xk2m6VGZv7gNv
firs8muj5S0vx4Hx6pT512JMopWrdf6urrzmFMTBuE+nVL9SHUN6NoyMj+AJQEFk8bAfek3dBV0c
rlzqC19lltNIfpvdfeXdZzQOJQTk0fyu1J69ZHyEjbL55PnU+hF9N8GcY0LGUiD9HMcPdWY1nwBR
IH8CFPNRTMMHFJW4b16boenRJN9lT23Y3MNq195IkKWi9Rr43O7EbLTuQwbgPtRL5bGFMPcJkYEM
mETzWSwZ8ib3QQIa5kOg9B5c6aZ3TJfBo6bIg6Xf06RAAZ80186LywV4omkfzal1Dq6Bgpys5qFq
PeaB+izWbcNj6jb9x9DLiq2bg2QzEQV96oDk7DK6nSc/vAIyApgce/saZP+1XAYdWe8HjebM1YgS
i7UiB1peDTUeUbRTP2c5nC7iqnLPO6Sa8dWuUjjbTUROrayqgPepw2OqaeeGAv4HcfX+BCWZ64ZH
r00j4CRn+kYSfeuqVXOUwbJMe8+7NDQpeXx06/LTUKv9DpQQAkuZMj7BLDA9Qdj6mpeaRz8SLhl4
cHXbwELs8u4r68w4l0hbyaZ52SmLJduHzP/Pdsol9YZcJK/JcTwhl2xUJxkgq6/LVQWp3CrjHxz6
BlZAvTWLIHrA0i1A3A7ZzV4HPyn9BJ2V8GSB8YKX0H+4e35Z6AN6pV1DOQxZEym0TvGGMTeosp3l
5UPeM2ajcrkTIVY6teTVSuSDIyufniqnpukv10l42zQOr3I7DS9WmT+0KL9A7eb3n+qZE9GtlFjM
NA1bqGh8sjm8hGZpvea0gV8nXflL3OpMIhC4hLGdzXHaankYb9Qlh5/D9vVAs+gXeN+A14Q/mNZk
wU67LxImfmFbk5ksuiyK9RO92rJdFqFBWQdT+9AZxXCkNXo4tkHwPtO68WfT6wcy9HH04taz4z0o
fHFOkV1/DuupOqR+Pz2V/UdqWP3VkROdHQEPmyuUy8zJ5WlmNx+bMo/UA4nH+hBXAaXIwhh2HaAc
nkxmfKRN9QD+IDgNWlSu2sEfnorO/+zSaPkZpCTqN0PBD6/1os+ho7erJMlCWhOT9q0C0kHdNPrs
Ft50GsMQxZpllwdPwaZ3AdJOUfjR8BMEZfWxP81jQc1rmanLcPfdzbRG32dRcHpfZj866Ppq5rDf
5O01UZDkaYcq+9YgI62b0/iVZBbSiJYL2EZNONjxk087GHp9H8BB3AQ9kngg67oMOeHbagOlbIag
nSyKS1tUslIre/QBMaEvZcV1tafJPa+fYf1uUbgJqq07UCKVwQFXuFZHh785VX/HIFW/AVz72Kjt
8FoUwG5GqG/3jm7UR3+h3Srj77NrJ2+x4wU89uYFJ1MZn5BUGvaZkXvbVoujrQeB3aafneAJPa4G
Ds6r3XgJJTN70nYJ6vXrbsrCJ6fLcap9/KkalYI0Hhtk0FJTOdp2/7z8Q+bbPOZZVtf50VuDp1PC
l7ydiv2QtX8EgIxOWm3uG3f5WksJS4YfC7N8+0v/nypXzAHrNLNDSltzqtYPvWt9vz3ty6b8xt9J
DoMGRo3Gjn+bVU42w2xKeHDoanaU2rpYyyCzxA0t6trQO0M/gwrwMKczOnk474G9m6ETCcpS/D+F
eKrt7MFOfldj3brI6k8hvVa1q9qGqvu+ghzYLh5nbrFtOncrks/q2RrLh7Gw54NYRj+5xea2YEAN
ykmqeGhAdB244cfnSd23dVVcshk8daYBaPbpEh5X4oR5iilMT+N5jM43SxYic/oESQbQLei7OOYn
3V9FcnLsqv4eOjVJp9gZX6BUHfa+H1mHyXSLq8/Na9NWafjVcJqD7Enj6jkpK35vAzqVfvJXhX4P
hXK/f0kM93tOLuUkLovs6qNruwexprgaXnwbGqAGCtVtNTbxs27/CQ5XfdbrHk0+6rMbMW1OlSvF
QAgg6nT/ObpwQLeek2U+Drly0lpzr4z+NjPq6NMQz87RahAkJ8eJdGqgWUdqxs1uoc6E007hpNpV
J9VLqlOv1dRfE/fqQylx9Io+R8Cj3lmWZh78LELKVvPLgwb93xrN1JmsYBRf1ISGUO+hsaO3yXTq
bbYUNcHPtufZd51N7cJ1ArLGh0t6eYmSYV7ekO7m3Rc016lMwtuatkT9z9BftlceNc0yXPIp4clT
ENL2FJc7OAmwZDstzP7xHBZnmeWFQQ1fbPBlxZl36/nk5EdZ9FsP1OB98bbXMniLsJQ/Bjro+yD5
pqEtANZ/Sq5B5UYnpO+4P2R2/gmw5VXeAqDZ++zwVXuN4hyAK3KgB4gI2nPtQAuspRPMwgF3d5jm
qos/Kf2n3EK8ux/s1x6qvmvXT18kyjAb7yF2YKETEyVFCHZp5zmI2SeAhxytfJ6cli7GybtFUW6t
d3YbPuUBhGUxWceD3ZrxY14F0VaZC+uVQxmYz3LM/xqrjzzzrL/deHqtarf+XEfwniEClN52q6Nq
HEjfxI8cM99313qEUqoTFMvuLIXSI0J3dy4/JXkWf6RZOTxYWWztaosHUjbDKkrv8p9lR/O/U/XW
owbn5CXR3BBAHQsNv0g1D4qvs6WasHSW9dFxa+9hRBd75acoaVaT2V/Trlf2ReCMJACS8myj57Pz
AIg8Z55vrC1L9z85Sf0NFFb1Vwjs/cbOM6rUtjojOhpo2FEGLzgj22i+nPrRGU4Kb1AUgueDWBao
rIqmmzKuVveYm31bQ39jPMlSo2lQz4QQBIh5C5Kr+CX8CM3gpWBvrRDGJAZ+TeGjPV4VN8ovYtzd
IdCEx3CGXaLJXH3/y4IEj0avb0YPHm93uZpjVRkqsFoUHuok7lsKDG1krHmaXNLYtd6CIm7OUUDH
zkQe8i01qurBNnpnI6selF7bMp69vaxGbe2uAu4TqIuxt3HcJ71z9afGg0c5CovkIXH40pSVdUwa
Pbz04a61IOUBGhQ6W6+lmzRP8v4clPXFg+AqWHdGqV99DyhIFT13mhaR7GBIYMmIYbd8vEXlVomI
nOGcoryheXtWoMVUGiM+SLDs5SVoWsP2a+7uVzEoYm2HXrc3qGXyx/hg833P139NBbC9UGsFf7Qk
seYhdbcx/MxbHyID1H3H9mkK+i3le3j7JosKWDq4+kGCFV71joYKi14JfeHZL2mghi/je+tU4eHe
byEn5cVv2nz24r8fnn/4s6GrT17sPpiJqZ1kmJuQMs5vzMCMdV563Gx1i7NapHN+nf608b6OYo6O
qKuFPvpycbWAvaVSVQ8hgH+KE7xW2et4RDpQSgsyzPJefq9L/N6WUKlW3IoZYquZaHG7hyIKKPu6
lqiAGBera7x6P41Ou9IGwCoatdyLn2i0e8kUsQ/jkqzGINdBFtfpyeZFj27vd0K94E0HX/Qf/ryq
gDZPt62W1quk2d0J9O47xUfD/rwrRn64slCrCDuNXqEdCk671y5yXgW9VScNjwfLvFmy9sOStSVS
YF+wpt4ipfvzR2QdZfYWhIW3lZ7cEGq5qYnGq/TfovJb7Twj9DayaGdZ9gIplqzdBn5ca0OHLlVa
dW2/7y++HX2QRdmTOMhm5Z6Zn9CL+crN9UOXGArA/uZ94GhHkry5iDtXfFslH62pq9hvm0XrQrno
hQHVkKzDNjzsWoAEHJ1ueh4/JWREz+Mn+6cEjSyJnS+pm5vUx0/rMqXdw19NQWZzjmihGCMVVcFX
2VQc9taxxetMpNmQyyBG5hQO2RSZeoseWadOCzSX8rfT2i1sK1TcEx6D+lSuhEXIXHiHhEroborv
zkCkaICp0iR01hIiwaDZfDCD/rSRtm4jM8Inw/yWC/egWGr5TfnRxi71naD4fuMmtN6jpQX9X/t/
8XCNW/+fXJGyQqe50GCovbuLnNYB2mA4gBWYdUnkoqJkHxEqy453/1BZ8K0Peodyi5qMq3vw/QLa
cpVlL/mTDATFPxfOPXSBTZUsZ4Yu9OMw2+WaahZN3ouZtyNgzGWWeZP6UNvJX3S6jfTsLL40b9dg
hcNj7gcRArylHwaPQWeqL2k+pyte4vVjWSFCXC8LoVqd68WSCNdEFDjNfYiwlg0yUNJYlR217H5M
3XWd9uMtCWI3+msSIF1TlCEKC1Wm91u1MqqNq6oUL8DqwJXo1QeKFKR4C5Tjer8CmCXcNLcpn018
47MR6ppfWWzE+QvTjdDb2DQzrYuORrV2HZT0Y8EL2XJjKYyFI/Efa3Zne9ggooPoMRXH230lbcwt
r5bWUW4hv6Pz9GK0XlsAmRu56fxyDxLfTInpwS+cj2IRWj68S7M4oZ6sfuIBld3z9GSAWDpL9O8u
CtOttkqm3rvdKxu5IUpgspCJ0hVwhOHoUtQqPXlO8ngH2C+uYnHdcuiLGSpD8qhmEEr6UdzSHp+0
56ltvt/qe1o+P3Sabl2lvGfyLNnASsi7OMJ2K8oo3nVe8EjZBE4t117Fc3fbZuct6hIh7EiEypC1
0x+zqrh7AeAny7+9GtBjK6YA92Umww2enwYV2X+t3vzkqytowhRT4zyIUhHMYRwElqqAmGGR7m5J
/x/mrUbg0A67D9QRMsaWf7XJVOIXGSwkTWAX0fR9Cozo5rNp1DG9OnmUiNAwo0d6jw80Uvic2saY
3woN5RyBhXiTx756MgxasuRL9cN00s7f9JBBrRtFC68yGFMQXZOAlHDh6Nbul4U8DbNdaFD3+mVh
gP2EFAZVjB9XUuheQnDbhBz0R3rLbtojBff5KOmtTPIAksdyWYgpwByK4Vu66HfIQGYF1dsfZqB2
3woFOMwvfjEzU60ups9ZaRhAbv9ufz0V8XpKyOgAGwrWyzHkm+Mjjzem05fMSoetpsP5RI92+qQ5
+f85wvX9jV2g91IG7kWZTfApWUlpsUdJ9Ojr6qrMW3q94hEZdLeGY9RceBNksGrLONWttVHpbri5
xA9ZbM8+OstrDd26m3nfZpfWZx/l7IdftmkL7wJE8QmAT0vd3jfc4wozKLcD1Yy1rMpCo7lPLsDJ
w52ytRhsqtRZfLwxuy6mVfnR8XYnEsrWYOF35bX1tpBJg5n4ZNX3TGh/y7U35AiUZtVR8UP9Utut
dqkztEtXcwW7GBy4a9U18C0LOtyr00psrdfCfTai/V31JI83si6XMFXVWNcu4lsSKMOI3vm00N18
Duei5jHCxWThdsWbXa41DjBboxq9g9aOwYvt+h/dcki/FKblbfVxLIBhRemXqcg3GsUW8pBRjELX
RI0WoYBdppbpviqCZl20o3JCp87+NEOAvpBnwoyrQFdsvHVm/jw6AFP1KEZbIK3mg5tX0Up8Mvih
2j6ZUNO2UArc/Jrtf/MGioQSoE3txrVciwYU0kgii2MVIY1anJdg///HJzMS/+SSBNAqtgT6rvUe
+AvS9ZfN96vqJAsPGrR3kq7L7wm6Kftj6MeYZmnS1rIoKTwx/1m7ZfvuEan2x1gBbZfwu1s2sibX
u6/993qDmlNLMPK9ZrrviVHJjoqZqA56pDL1W2fnN354GMGUVrt7GvV3++6rlur+vM0aE95eZLmt
DVrcZOqb0bh1qX8g+bKI3tJpWp9FEvdXiVwzIa8ADrPYSYws3wPFvA228jb1obEbyZmS1GbQAxR5
ZAaP+H98/9c4hMpPMGXYe7lc0LrfZ8dydyBaskvXcHBYyVQGEyBhoSEIXNpedrn7ZSa+ufY5f2fB
g7h+3S8hbWRD30/5koIcf+O+V2aD/EmOU6s0NtWTxTsHpTB47txp3lRGyqsC0EAoTJgBXPGKlUxl
oKoAxwrkwcWyevf/Nlgu4y3lHVm+X/V/+nTEBldqBBbuHix7Zcf/o+y6liTFte0XEYEQCHglvSnT
rqa7X4iZPjN4bwR8/V3aVJey81RPnPuikLYRlMlEbLNWxVlxdsYfOISaxgaQN8sl7tFbmoIoEhTL
KAEbVMlYXrOlPtGUbCw85bdOgwqcVoJcAS24uXlZ1SDyCdBAW+1UU/bZlSE/Nxa7Hapfl6S9k2k3
2oVM7mQ5SHGRWiiATqSuYYboJAejz39fU29teG21A3aBDFyFguEY/BgVQFxveq98RJWHglJQ9WLN
Yq2KW5myGTrn2HWTBxBQZaZEtBPNlJLFE5B02kCMGUJAcvQRmM5Enygk2uzSpFb3Os0j8B0GvFa5
Rh6jh7RLgaZgAl7cNGbA98eVwVC2UwLCrpim+SB4/hdQpqHhLU7KjhpeLbvYQFMRKAVXH9K7dglk
Z4WYR/dnJItAW08vADPz3zdOWoAvCgCD4ieiwZ4V5oiNwgrU80OzrvVPrHe81+RGWgQp6oH3QKzu
L23nAo5WZsM6S2vDAt+sWq9T0i8iBQuttjec4T+9k+Z70pJ8NaF1K0FGsVmnanf0K/SXyUtP8zwl
58F3o23kgXV8UtGMcfLRRGhQjKNl1pmXSOSRZmhHgBqqCAgtgdY4n7wcR3ElrxJ0kwA5c9cw6Vz0
4IQOqtXH7A8Uw0SHO/lvlyhxdy7kSiY+/GMUsK3+Wm74LvAjLHTJyiUDLHZij/gfcJ320LYjymmt
uE2f0PfubxP8Brc3QobUwzEHW+hqA/Ko9ImrwUJu8SGaGrx+wpfkwgCte5SVh4Qoz73GQb4IGaeV
JZ2+tgHH1V31t/gNBbqP3sjtnBrp5u7hsFR4mWPV2IBAuZ6uHBcAHkAjAh9Z4TPAohTt5zIh5wOt
g/NiuaU1qgq8oBqyFHTEUJPsRk3mkxnVhzydvpO27FC9UgNNlLCZSgXaRDPUdU4diosUQtMyz+0G
qIi4CKj1Mpya0OoTkBkNhOiEXrJy49kW6M8MhkpQdISAsoMZ0YVmi2VFF+S3FHip0txMK69MUeZL
XuRgRHYXdCbatVMXzQ62apxQcDPrjGRLkYTnCa3nd/JYOWiveuIFmshy4Mb/qiAT7TsjN4K8wFjv
9MWkU6dHNCF/p5qfzlRpOCG/Un0QGl0kOLiUzKyWr2SxUM3Qm91vZbRBrKqMENO92ZMc5hzoHjNL
wXEFODQc+5bPvTlLgBaa/1CXNBhSwv2YyWVvxnXyNQSCQ1AzRJcReChRPADaR5CcfzWiyD7HQycQ
C0iNL4qANldMBHh5UGOM41GoBvQh/G12Od/RarVxkVd0NiTQgyBHWiPR/+qt1SRbN9c2RhZ662W0
LAUew8FAMz+JHNBLhrv1sv4EyrJgnZMyB93qcRZib9QuCMgif2AXrmLJNKMBbD/fwcCz7EkuRfXT
7sblv6ZvTqs9uTq/7qsvc2NDV+x95ztSVSijVbdzs/e7Lqv3NEQRWhQ/WS6Krwxj+ly2VvQQI0e3
8Qqr/gbcHCTQBXOu9lSKz2iyPpK8DA30q3uTtwVhD2qBvkvQmqBrGIXVLl7YFbJK/S1MvefGAzAu
4By6R7NhoPxRctEN7iaspbw43afc5dnWKFPzTIMXdeY5AYVoEdyvSaUttToDyMerj7ZZ99BrMnd5
Ai5mvcedOtLXvTFvssjbxOhg2ETW5IKtBeTJUcjLbSQ6B6jlkNFQK2pl6TVDuQppTRoiXaZZzMBp
de+jt7B70Pjeq9/dknzAzIJqIhPhEu2nr6q3vbkq3cqdzapehD+ekHgLimiwzrniKLfxqsU3NO1N
C1zkcqU4VwZkVSor0uslzRpTUaW/2a1+ZB2yaWsPHT+SG4k6AG7gVfjNhYRu57SosgOvoYkiTBDf
I+SkBppRJSbNKqdhZ71crWsq3NQ+Ie2x6u5t9X60lV5qd3fhh2ZsI9Rdoz5Um0WWQBbftcfNjHKa
CoyiKA7d97JLLmFq1AD6HllyEWogIUumpgqAeguUfRJYiCbvS3v8fuOpfVCnw18N1/1vdq7RpXhB
aQpHicv0tY+Q2urc5hkf5+oBPcUotWjxmAz0usSHFHHDxNhr2Y0N7QC2nnUHMvGpRIOmNCwhimXx
rRKCAQUXyLvh72KYm4PXd/kDsnpoFFJNgLQc2bL0WyQd8wfe4mk/FSdaMCWZXQ/HW7Iz86hALyI3
gIBczzgmQ22irApom5YX9JVZPUwJQtXSmZyNvnGarXdP96LCF17Or/pmb24+LFFKmSa9s7kRzl3T
DNuyOMxytq4WSH66cpJNvUfjbLhF9nO+FO1QNQFNaUBB9HyptJDWpAnqlE8XbXTnQ8vVEZjY82pI
Qs6juglu3G+kd5us/hEbEJIxx68WoBsPXDXxZAtqNGiwVdGgAxigVVETGWcLAKMbIRn2Snan0DIy
0fvHOdv1C7oKatcrUSyBQbTL64Be5KhHuh1rhPoXNC2ZQxA2RbXazMWI0g1tDqDKadsLlm0sOqe9
e1pDP1+Eb/MZDTfqnEfHuGH4BaJTL9EM55wQvBf2UZaguGiRwrnOqPLB/4KAN00j2eNoONaAOS3b
fLVBDDMDzehPa5qtLjbgvbtAWXd5+mp9v2NSNPW8F2i5JBsvKxp0/KktATQ9oQmv/+KLAY1hJUNJ
bNICSDga3QX0orUfPy7DsGysHB2mMRiQgY9WVMt1nCPH2SPS0iNQa6O5IhIcqH5gnLsWQwwrs+2R
qpTjy7oJafrSGc4lnxRKJDama5CiLr7ZQNsBYJjaJVEsfXPenFIxAeBADaPPM1TGoXK7A8lCH5Dw
Zsq6gUEaonOGmYjOK5+qql69M7yJARhwdEAnoIR8esRxj13IjJSv/spNX9QGb9qxj7ILOa3+ZH23
/dgDIxrsBnsUCiKbXiy1dQYFLp4ovw5IJljn1oleFU3h/bT+dxfSogLKxlOHfNY5bUe6W+mU2Rfh
juzA1Rd5lff4Yu/UdzytaaYHLXPpCUCa1UerHLXR7NceaoCKQMvf24Zk/4PJzeXe28bLgbIqh+wf
Ut4Yvz99b4t7T5OeZiRtZR4Gvhxy/DP9/MX8/hd1c0nZolO29Go3KHMgrqDzeTg7INTIgVwIOAnx
NqAPBUK9JssZ7NzglVVO5E7qxAK8/7odrUlNM30Jvc/NvndXJJs72d2l2FC7e6cFwoO6T30Lv70k
maw3SC43V9eXW3/+u0t1yNQDY8Ds7CgJuGE3R5AUi4tQ8YbFnMaTcCTAI7DSA08Y2qNoTcb9m4c5
JtD86rdamwvC8PtVv0rIyuXjuntklVUb4CUBNSAhS3brv3LEcPqhKQ2VOpw0arDof4TWCx2RtB51
dvHOymW7Os56j6oHI/yeLFtWOWKjnWi27kSb3uw/ogBGgAVrwxsXtYQpslM0NIK9zv5dxpoYwJtk
w6fwf3L5X7e+s7tb/r/u8s73bqm3MsHht0kS09yKNNoj0I0mZ3MEOFbh4GkBcOoKMG1lgApgIGj7
KXrjaUo2GbCpjov0Py8ZQK+Ccc6R0lbONAgHZMJdB9gnLVt3RS56BFOV5W1pLyNyLRAY0RW68h+E
pMptmYDsQZ0eaejU+W6tBMYxrEUdjvU3yQalaFKcebaO8xeOzaCv5wkachHT1I2+QsV222UMkUUC
RoRSkoVJAd4OGCZXAQWZkYJmhKxMXr9uubYRvynkUC4HLosfwEdBQFcNLDO7fdeJr4D9Bw+OUSKw
S4q6lGOypyaDVcqNOF99SB82l7ABydHQ8PgT4q3GaTLGWUELAz0qdtxDBlSLAwCTiuuAgNU1MhrE
JPMiQLEd/pdJRlp01b2akGxVS9fPdqEUVkA2/myAdlVvRj56SY7LUv/VZbm3J3lmIgg1cBR5y9RF
hSL38+HRQbpsqJf6YgJ0/dFDJdkjyaNOjlcDaN13clKajgdCtgT0U9qhdUeHKahWa9uh4WS7GqpN
Xcc5m1EMROBfc0Y6XUQKnUeipWcD5RY1XwDmRX5J296ZaVenKJ/ARdgf4rFugA4QNeBe+jmbRAS0
KJAhfRZNEe5JS3ba5EbW4xjsgS6YT8xGP2tn7C1rDNel2UfOEylE1RVAEi/nPS21gjf2SeZWdNUi
002XqwdKR6RFg6xi3pkCYDSjgQJVvopW0Uwr7uwi21sA8KkMyebORW+jd8UBJUYCMK7RZEDt5Nwz
6j3xMUtAZz3UggHASIIY3goBSIGyu6ehsXJEHEq5NwbfPmcNCnSsCu1XAU1pAEcH6lLfBjJENdKr
TPtVLYhl2naKNyQrDWTFAq3We6G3+qeG9kH9QXWuk1OLR8CFhlCVJQgvf12SzOJWu6/k/A+budMC
Rg0mpNB278ne3P7ddr0iwt54wKrrgrpu2Ppd4u0J1j0q6v5al9EPWhH6O7pSngTw/IBQCSj5Am+P
eBM34xUoPkMTwjO63Vdvso8YqkdNw5nO5NA0aXJq0h7YJJlYPuULeO3cvD6Awi77EKKf9ikJLcTD
0aH0DXi1fNNFHW4LfDpfvBbQALJk37LMm/ejDZQqMsObQVBVU/uH3fUD6qy2zBlBt/3Wr0OJ5iqZ
EbgkoYz5z1zyTVoZ9cLR1izMZkNGN5r/muI95xR2Ijo5IFq50sDfZhbrkj5AwTQ4XCOUXSgFk1af
A5fqbeoWPQgHas/c9MAy6YOoxavmjZ6mMfohziB138SWE/cByZpowemUzM0GDz8SLuhQD6yB1QAe
wD6rjTnky8mRbYM6dzATPviNj0qUxML/qsK7KkeR7FHlI1aAK5KtgFeZk4dXtA2QiIY70Ct0iaTg
20X76w1C1v9nUw8JZHPbs/jP0S9QvmVL+aXs8+rShH4MckI1paEV+FTfrLNxqC7ImfUbcB6jKv3N
kBS0rENANOXoV1j7RUQuffQJqq4RFBylaH9r/jScxvFPtQLF65uJo79rCcEWWqfJalgqzexYLtqx
0dh1JW8aPHSeNqjOPyyEt0eGtE8KrMk943MSrFQki2IgoWFlOFnyDsE/4jWpXXSPAW28RDsQjIir
ZFXTeuU+IfNXV2WlGVLIHpAaP2lT/sVeuMD5yx1g87B2OtNgO6OP9pIuxkOZN1mBX5XSic58NdCm
JANBAiy1zbpWJJNMAtlr3Q71ea/evmNxe7ca/XbPu0vo5XpDADCczgDENMGUIk8lvTKr12Oa0SDp
ZVqvszd1p16hW3oT1mqa5WofmgGVCC/Xc/4nILb4uj+5kVJvdedFS22SLqBWMKoBTKN+j+CaKjkw
rXq5ULEBzdwkQVRL2Mw/CHN4uDPJZjG+li/wwpLGZt2oV/UMyzDbQZcCGS3lsYMPNRsHYGgo1a0t
XUV+8yaVqqbbIBPaQt/GPBcCsDjKmYRzCgjRxE5Q3E2bk/Du5rhTWLu2AfJB65Qx39VJClB4G0QZ
T0Un+nPop4n8D0nRJoTacu6gS9IW+bQFhXhvRU+kQ13WcGb26J9mo4vHAmVUQL05h3XDHxKUQDz0
NaByajRGrwQuBqojAcKFAaBlwJ61rJWsJSF6l9VmiHkMWlV8bcnIAQd1kp6Bjxw4CCHXAXet7gKO
hu7C1Ewv79Vkk7B8AqMTTwALYiKzd/89k6bjH1nkguBafc3ob5ibb6aCvo8sJ6oDrfd5/QVA9cUB
WOnRFUja0ZVmd8skxzM37Ydllych6BW0Dc1CiRzjVvv4KHC15xmoH9h09Rhw5oGf9pY4yl3q+dj3
0jwj02cCpKE3Dp1vH2hF8vFNqWU0e2+JOC2A3bT6PZs7Ge2v70D7/rtsvS02gNOBmygwRRkKmCYp
mkuBXArzotwIiCDmI0looFhxWl7QKbusYh0AxiYeSGEex6pFvQBrz/SW4OYJWiFBsx0Y9Iah30X0
y8Xdu0aPTGCQlzhU3rzI3Ly56Beb1ov5xTP3JKHBynLglQFyzU3wInYXDI/Toj2VTYZu3d8E3smB
IvT4dlHIq4APoh88d6ov4QTwNvp57UYiWd7E7SrTvx/SvtmSXP9O3+RaBOLQ9mANIIgCmL55sXLQ
9W7WaWNGzYmmss+vMeBsjpPbTugpUpaT2zjGBhj7KNVowp/SsFZTQGWIDZ8rue4UCwDQTqoAizzB
UZw0J0QmFcP9Eh7xtp9+BF+xAWzkfDhOqsaaZAPvd1nV5k+0yjoneciN8JFWoN6uH+IRvfP+7D6g
e9p9oJlt8PkM6mbs6rsPYDt+lXv5iGYJlldgUDY37gefm0jtKAriYkB1qzTm/srUEt+4H23LzZ8t
sCG9MMcM8lYMn5k1hZ+i2ASnAozyPgfHjTF9IZdcutGVZQvHCxWUqO8B3qqc2i1p7XA5egP6/Ssg
O44B6zz3CiQF9ypSvJEmKdoZsCCxI0R/a0GaAVVgQJYJx512JYX2o5nlGNWxyJyPtBJqU212Z8sy
F6Q+lne829JO2DmzQdLV0JHRLY2HJQESjNOgMysGOGqpRDRIBtJ7juKAPdkCyhT9QjQF1DDSU30H
5JVpz3naP3mJC7gIP24+gMU2Dod40xvgzXbM5s8sWhioJT4UYA9zDl7s9fsiB8IhOgvmRxpyICmB
CS1DzHuwOnYw5mG+yIqdgbvuvIiqPUVmWH0E1gw+DAOo2BPx4uWx8zQs7IVsDJQBXow5BmH6yJyX
yfPrQ29bKJ1SO4D/FIW9vREeTcd8mqIlO5UqIUID8Koy4Imxq4nn6JFEkvIzdyao4X/1IEXsLNfa
dQdwvr3JrWQEprNAANIxxxZ9jFXpPHgCH7EWABRjbnfbFQCAuvt7qz+K0JJXAgHoFBJA3pTecUbv
EnAZFSYACQsPIOe2h854jQzAy8V9qBgHz1RlHlAOCMLypEJNN/ofsgsNtZqFedtYoHABBasojGjT
TyiEan7MrgOEV+SAPG+xcKD0rQu6poZoS9NUrWlG6s6NPVA4klGFV8ksZ0ZwIyQj7eM0I4jx7tel
HX3ueFkd9L531xra1D81Bd/MfVbNezuV827OfBxC8gld0PheRD5oTYRKg504+MAK1BIhl4/3REyX
oeLn+/WqIumNw82UVOTqsLndAQMhDm72u/HvAAj/ekGe7xxQBaBoPFxuhk49nifXGgsUl0Pzun7P
5qfs301ssPSs+/+7nR86qElZrwn4ga1vgSPnvVugDSsG5Fmeh5945+b7PCn4USDetfMSx9mYeBFG
YZ73WCfOK6RwrNp0xrxkaGYCFlY/xsc8twtYoWOP2vRoBnJp9ADRNMs4WtnSg6MA5xOv/9CgPeSB
VqwZkxOeSKgbU8o3C17Zf0+2XLbo4o4vGomTZiSzUM0DCJ839dgMn9Laxnvj2M8XrwKf2tLbzmYI
j1GHyBWak/ohoCnrkwfPHp0jIJmj5AxWmh693WW1bRVr1Zx0A0Bp/YBWerAV79Vvl6TA/yAgMvMR
FYaJ6okCDgVADicwtXYcXfTSvYiymB6ssY/O6HgG4ZuMnsy6iJ7yZrIOtjTxEvAmo5nhJCVIr693
4tLy4h3LAY5EPZVrp2XVS7EpJnTsrmtqxwTTGSoIVVcvWU5Rt499nNEBTD2cQgc14chJP1goTASe
rZqua1z2wfl+I84UFXOiBjLIcbB3C8s5aRFZkJJkVm3UIKysGCrPfm5Lir7p42ubRy8i/RPxLnSG
eZH/xBcWbo0Qb97+MLvAsZXmJpN5v3PzfuDoq/fdR7NGl9dU+1dakV0yJukRIFr+FrB0/qGfxuXc
2DkucCyMHsmCbmlMPPlwdsqZ4+2Y4nnIFaUGKSTrw41jh2BsiWOG+t+GXWgm0FqCb1k72WkZKZK8
wl8po5EEhTsd+to+2/YkwD/V8Wdgy0a+eI4WcCMEXpW/hLEXXUgGRgWBQjN0sCKAtXWFyXYjgaq4
AgEKKxQMbVMSdGgC+SLgAroOPkToccQncQb0wkPrHZBsBkf3ssx/gMvtt4mimxwR2dysswls15s7
T2B2Ztu84hFY7gBrgRLk8mpYWbVHm3KGyo2fMlK0wILoUZAPGxqcpK2unEWotJnyo5Rh2AQ8BAj0
TFOmpnbNgb4+AdRQlVp13YJXdJrqIVMlWoigok5L2dCSzwALGHwUCHmjtAPpxTm+E6J0gzMj31R5
hD/328ABXYU8+duaZtyvljOwAXBI7Kyf6hqMO0nNnWPMeHc2TAwZatoBTGEM3XnGj3em2SokPVmS
MPYSdL2u0zt3MkpoJ21P2+FTju315aJ4b1YI0odtJs+UHKMZ/VloFr/lBbXitzIyqbwxfs0L3rno
5buG+vLvqqPO8zeN3Xgo7vXZ0XBRoRKBx3NDfybbbip3R9OGKu/0H/TGiv6YpGmphO7dNZJ/+K8g
VUHleurfANGchm/0WsQoLsG56bRak2K1uXMss30Xpu5FiqID2wd4FyIeHVGjPPE/3pZGFiX9R4PZ
362wRbOOY6YIOnqoCHO5j/gChtFEt8S6jso4XIVzYgGadsoQwgk7PAa1eQl8i3ZdG20KI3Ja7a0x
tfeebP4s23DTzwPortHhPgZc4eOv06YHeYIAJlEOPMMTrQwkq66zl7ER7NuYkjAd62zj+jLcTqHR
7AHTmA/IYcrQ2FBTJ7Vz0qzEn2/vTODC0wrdCqq1GuAM9Cz1cXTdGvjDoE+dpqHZxaY3PRfMDxHH
R0tgGVpAGxPzH4QcLLvQQSOdghNmAPVhaGG5tlX9U4ZvZvS2DugHIbBhHts/vL5FH48CRZsUPNqo
BpqR7G6pTQwLe6MjBn6WwlHTO2hZ1OXXsV1eQIQ8XIE2AzpJxTjSySn5Kyn6z/NoT58F0P32w5i6
GyC2V8C7Mb5JPGsvAGZEQUBaofoxVZQgtNYD2cxvhjZodgGtkk6bpqniDwcTj5cPNHXNJf6AjoMT
Ot+RIFZaX4mStvsPnvxF31YHHOK5/7EXHqjfEEfrKm6h2Clt3T3Q7LNdEyNqjUcNoDbX9+00jLZx
V6CdmF6v6c0chyQQqr++n6tX9VXnX9CA3571CYAe/voYYHfmgVt5c7yTr7gO2u7u9ECwDncuJBuS
Q9lzwNG5vLQ2vGrmM3BHapwio2UGjETZIBqtpLQWSrjqSaiHIgE6zWq56snUJX93tqdj1jpbktFG
MzpTQEGqtqM1bXRzD6QxndbezCboixG877sF1QYqeylUcXTfdq8zLQvtYth6zDCRGsb7PKC/YAMk
T8PekM+NlNariqyYncIhLHDoxPHC2HGPfReenx6sxmuvqD3YWAYag5H4Rg1OE51KlB3QqnVdA4gN
DVBPadob5d5g0XTxQGOToWDgirceD+j9OBrRkHKm2N0mc0vLsExGHqSt7V+SDGX16rS0HpyQqkKN
ajW7mwy1N4VAiSsyJs0zDbnnJ/upBDy4lpUVqnPLCWXEpvVEYqv+Y4z94Tp1ABARS+TtEvB7oCxW
dg+IgnYPpKAZyUDdPqHO3MOnChZ3ZlY/TROIHcaDNPJHMCiKQ6TaOBLq5VBwsnNXfMTBr8UW78tL
wqDlyhaI9vgA4T+dVjTQRmoPkoO3btwU3WBvOyOMrsCgZwsabH3kHpz5I8lQCGZ0DzQNKwHO86w8
dwMYj+wCcWYaaNmWgErBIeyvNVNQuqjlU3mJRvSoCe/Xij4loBTDzRqU0dZ5Xa+25Ea7yHLGcxR4
jct2NMIfuS2+FkPGXoDgXl8a0042cc3Nl9GcvMPiNuku84bvNnCsr+UAxL+JfeESTeO0qAHuhnx9
+IVWHYC0PmZpvezdXiLMrMxJFk2GAaiYtDtGZvVZoOoF1PMzSCczVgQhCAJPtCQ2RaBzFUGZsFcZ
gUSAm+pVpjEj5sr5WGXuCGQDhuKXImovg8ISHRU+nCAoUb0mNWnek/nV0NTrFpkhGfrurXHjE1Cp
9lm3/P2aNDW4nl0rOtmWBAtBZ2RAKzaj3dik3XZdN66bgOCaC1AGK71noKtNZk+W4yHqmoZPMZpA
0EoQZ/yc0tRRzZy0pmFdtgqB6WatzGl5484MSxzRgrrVdiCyRVdOG34MDdvcsQG5pDVX/2t1wHsy
m9L5ZWqYu67oQI+g6gvuDUW1bJcWMCC+Y4N9Epn3EqdN8KFsaOorjD60z4ChhNaJx8uzZ3h82d2Y
zp60tz7QYjZ9ysDdkply29Sl/SIQhtrNeH3btwDGeo4Q9vsAiosoyH0URfO2Sz/QUMjFCJpQ2Act
M5q43nLQTO3KOXa3qC/1QezhhE9OYjRocY93vciMJxLRAIyofgeIAOCtycgDv4Mynm32XHmA7CNj
xy/Hoy18N5jGxgwAXjNeaxXt63LjygoxfGC1W70siL6qkGC/SODtxuYHQSu3zM9+GX4pIrGzuTNf
+0odmG6mURS2qH8ewqD1vPAMRsLlyngDGU55y9VXA5nTspXGt8kdALj9Jr/Zcd0rHQDBAwpilETT
3nf7rPYu8Cd2qUwQ8tO3tdqTgK67GAb+NDla+7SNvpebC1uPwCZDTpx+OH1ruciKQwacTcQb5UM7
u/N2MCcLDSMZ4G5IqDVg+bE2DsUxJA6+srf4HkiT/TOiEf2pEywOgJHOfNTAQSikPJcF76+JX/XP
ePnun7sCTyTUlFdbktHAi2R5rGN3daoZDprBJAEGH6H6+6Dt+tkEiXEk4yABYOqzVujrvMndovzl
OkphlKhpagGMgYZriah+Gf5dgtH4U2qw+SjibDosPB6/zL39GRg8xY9icN81SIHb7HhAtTTLTT6N
4j9RgnQ9UCujz8Kek0O8RAA+biR7ckPQvnUTN4M4B3aEk6hYtofo1NDG/T4pur9opeW0pCEOa/Rc
0BTB9WpbixBASQrXK5xduW3jwtgYZosgvcb58kFvf/ZsB43xsNNympFsseYny6rmk12V1QZnjHRP
gWQKLqM7ByU6DkiXFqDOkqiKk+ZspeKFRDo4jW7kcsM8jlSYilWTNqpC86mTmzVcPblAPFBxuF8h
O2nZLO031cqN9OxPZE+C4dRLmt25apnyb3MAhWnRlLjhITaQmlWkyYW1OIpnd7uC/kxF6DxKOdwv
V9CfEJy/ZEyPPjtd+gtL+EfKRrSK1LfOcIC6z1AkKf8kcy5PiY12oDWB0ec5ErQGDjUz8EEEEGDW
CGBZxtkun7wKZQD4jGVAhNqWYz6DVwE1PpYaQg4sFRzhAXuslrr4h5ZUBuR06WEUTXpFBaD5FDsA
LuwawKzScnYX9kSzcgSFjYPQphvV7MlXQ1l3PmqQ2rnzN0mcAIwY1a81ahDQl8yrS9ehHBKt0p/N
kkWfjXLKHmPWfMTXbryKZFudsgrMdAhwtZtkrMQORPPyOinuRWJXjLMcFFo5ajEVVyPJachQhQD2
M5xngZJ+5oUcAp7Y8jKN1cu/J4wpsTyrRram7uONWVXd9gZnRRMHzi4IQb2iWLYE0kLoKjRkQB4+
4HT6NaqaEg0RCFMvRYwU86/LG5kBeOLIKPmWZDRkUmZ735MARVcHZ5nm6vTcyp2DHl80leC4TApk
4vwn39yMIgaQv99lgJECE5Ue+qTd+bEA2uWb3DFAbNVwRQ49gcL6TtF2irtqQDkHKdw87g+l4crA
b2XzZAMOeidclEqFVtYAyD5xm6e0ztk+GUtjtSFDz+2aHbqRZzz6ZvPjUub9phnaZdeqh1hbR+aV
JS36dvSaZsOEmuRuBP3mQmphWjB/87Hq+Iecebmn10WvshkoFIpkQFMvcmw4MjibTMWdbctGJoFe
E+d28I+xOW8dREvPUSynM3+b0ZIUJJNJj+IlvSa1dtE7aBnN+gw8RKb5951Y299d0ZTxvN4KeWg3
7QFE5J+3cmdDy/fukWSWN4iT2T7xzMcPqgZzHNoATMwixEvoZG4YM/sN2C2RMAa3wae4rPDVO7E2
qGNz+USy1rYAVGVk6HfszE9yAfRy5871npRmVOZBO3rA1DbM/FPGuu+sT+c/PRy4gg6gR0/A5jNR
hnO1C8tEQWf912IPxpEzGQON4ecgQ2tA1xk62bSMZjEfxdGywx9aHtVu/GTXnv+I6AHIxY6KaCGY
0S/1bDh9+NzL0QBKiMmQEbY4pq1b7/CMZds66m0DLSGFPIqqAAKGMidHUInO17ZMriWZkEwxzhX4
qMnU+1KmRX6kULOORCdvMWnHw1fwaAF/SEWkSU5maZ0Bq5nWRaVgm53Ic3C8A1bs1OchegVRThyZ
cflMQw9g3zPPuxd/topVRHJbvZDYiNUfQzzkAKII2AIwzZQvOevK51yk01mW+A2jwwcNhu7UnvGN
inJ5dJtf8tn/K53rotrYI4pAtbaaQUk2uN7ODRscW0HeDFwnW/1B9ODbYYKUJmJxWhar375UXwlV
aaTbO0VX4mnU2eELyeXE473dZCiAeDt16NMFaGQyYBp3udjmDereyaa23Gk9nsyCLfslTL4Nc1xc
5gZ0WWDVaNNgiq15FxGpHKkmonfoFYvcqAZ8nK6AqETVe6q+sAEN/+iqwoPStSPgNifxA9jghuig
FI0TIsHN0j46aLWXg8+2y59qC7ATgGGfxZaLeroscX1wotYHb9yAk5RvO81WICUKVEVhLY/VUh/L
Ge+b88AnsTWRLji6EkWAtCyr2HxkEtCjIJYt971cRpAQKz8a7NPgOuPjjThFcBPl3nLDWZWf8FeY
n/DZjbeA5gRcgOk8zKwK/45kh/ufxPfQq6ZNOjp4cIBdLLiBA6cpYYXnPYCXQwdMA++qSUjg4eOI
IF8YZXteFlt3/u7Z9fKSNaGHVFpRn5zKMD86Vg0IigV4cHOcVxu3S1Q/6zAPKKsCGHhvm9cJPWHX
PkkYwh4WsPf9HH/vsfH6AAw447UXdhRMwMTY+0MxXhvPQ02sUqw2rhKSZhB9dfZ8jlATRFpOHu/J
wBUHOLkGWAT/gzFdEl8H23mKm/PdrehL0MwYUOvqWe3frBtBPBgL43NiTgEHYuElnariMweW287v
SnNnoX728+JHyXUqGU45Vi0A3zgHAvG1T+LJNoMkca2jYUTZ17QxUFAMgiaB/NEeFLs3crARSxRJ
+SUqx+28/mMpepDWdjFgBEG0cUDAvT3iHfllXTKvLy/dAtb0dCl+gGUmiBSFjI2yLBX79i9uMgLx
qOYLONOAD7mfOne4DFM2XlC0Ma4zLWt9swqRjwDSgmWBfVhrFnd2jynvmvSffAL6u2mAQov3TvjJ
ScUzOM3m79JizZbkjpIj3LnKwZj7Kg95boDBxjqGbXNojW54ECoLP/RGcuosgOIRazzJ0nD6QBYk
slTaHu8+RkBKGiJ//GDjOXK/xwz+ZVuAJ3RW4cPKjSQQ9Ny8C0Qcjnsz7YHQ2QxpuVt8dFsjWNU9
+Grga6BQTccEEC+DCC8xD+EtZNsdxrz5p+AoU6IhU7MySeo9WqXGAH1bwH/Wapr5Sxk/VP69OFd4
qN2gkJ9BM1YF/v8x9mXLceNAtl/ECG7g8lqsfS9JtiW/MGx3GyTBfSe+fg6SalOj7htzXxBEIkHJ
ZRUJJM6ie8aWgiXrq8uHW6Xq/qm6P92Pcuhqns27Mbq07PP9RxFFgFXAY2cmKHwSxWOjAFUhGaMd
FAc41LEVieEzn2FO+sR3oC58iXZVCRslmpJnAtDdyDt4FfS6IMh1xgbNuHAtMi8dqT02sqsPqHbd
0jqyIbGtht8vQ85RIYNORKzSP8yhpFjBu+ANzHfUBUENzhgZ4Nt/oLMToWSdUjYbo4Xi2oKXXXLo
ihoC1n5K+ZQ333DJ+a9b020+zaMu78vvsBsut34mDBiejnZ6mi+TqMtQzSp97KVL3Q16NTRfNupd
9yHqVFaIArlKsIc+PZWF7He5XlyX0L9uT0MN3Xm+VPcc4YINtIq60fzjYLCaSMOATcE/985ilwWc
N3UwhVp7SkHdK1dRUnYnw3PTfEtRHCbwMPD78liCpLgvxpGVKxqh5kN/zqRoom6S0P1gTikDLOZl
MPeX8c/zP9zK7SD/ZWsQACn1RIN6J8wLRNg0Vw1YmauJF76xCiPRrZjJo90yEqsc6orButWSuQea
UZfW+1waNPS3sgOLksaW2b7UnBPq+5slNP8orcmMPfaj35cB+kkhA9kqwjl/bAJFrQSNTqn9mpUA
TUnPRRlCNeOfqwp+eNVqTgP0uFrROPXpKh4hJhCN8W2ZstzmQ5r6YWPaowq7DC+/gdXWYi28Mgto
dE6kYerTfebfZJnTsSENAMHCC06CJewbQJCTW/NszAwHTxNlt2jthHVzpths3qyDUrFvs+RnYrFy
F4rKuNiDzbeTG7oHp/byZ4tbv6BtlP/U6kFh+h3gbi1mHPswgWAWCmQ/rAQKcEiA6zPWhcIwTkWZ
Q9HeByY/039JNrGXFIjEp4HF66bR2AuFSrNZ6xG0XKknpI5SopVeqOfKcQwsrxeHWqsdvJNrbaNp
jb/p1HQsnPIDr7SgxdL/SC9xIfJ0o0cdlHurKH/pk9gB+9IBHke90xmUNZ8Ye6UO5cfZ8Mu0c+dM
7/yxjtKNNOCuRhmoKMMgsDfHFd0M71N42br+Cifg5TfLy1ER0uB3h4NHto/B0zz0ZRFe7cJCMUEf
nK8N0/8qpnH47d8LMdi/u9754UDpeJ4Lu5bylmjc+TDX8Ea5dl1/nos/ynAFRAgqlgr1HOPweTOE
Gd8sqGfbAeoBm+sMNHATFqJVs7H9bHrQhHYE7zyp2Q+jTyTQc8V3CJVFP+GMAzFUf4wf2JCbeL5E
FhQ8MFDz16SptRdIK1qBIfX6GZIf/omX9t/ZoFw0xqR5zafCPntAzT/rFryzIxQ+33NVzGy9VdYN
1SNtvOpZ4xLVA+hgbWiCgdXDPRH1hoWtCAo9DDeslN3ZVc2gyFSFWkjSFcVCJzeCSVGvaCDxfLgy
2Hx02tV8TVk49z5M2VgelvvQ1XJvPWLTIca5IX7j8hyXOBzt8fSJQ5TK0hhbL7rs0160cE8fyzP1
mUq2zJyvkq4BOFl1KfavOTQENilWWQwllg+z1Zxu7OHS1pp70t0jHT6wV/iJrii2qPQZdlfC2s99
/RSn3P+a+ilmp29qlXpqIeQ9oJhuo2wE9PtqEBV2ULbP4dXgx3AbgUL23F9yKGZEKbb8wFv9X8pq
JL/Wdf5XnJeGW3jKx4AO6hB8t3UgNbNJHHniwpxP7Wep0QrtO/CR2Tm1PA64piOOUAh9z3C1dKc7
RSV+6PDLWRXAjcI4sUywuqqd/bIbMVMLhV/q/xmlbQq8q2EBEVke/v7xTYdd69bEIeidvrlca1E8
HY0CiusYTAbL3nGRpgD+4SFhhoNxBYrm1gOF3QR/plJujr/3QLRtcZifAfge7zRRpevCcGB6qLXH
IjYzdsGaYZPUvbsrPLnzXc+/U6NbNYS72vBNn8b3kAXE2y21+xUlwBYMhQ2tb3e+rUGLW82k3BHW
MPBk9otDARvD+W5TKFLIaJseDr8gTZB5cbchMhNRlojR5DNWYSWor5cQXVGaS0Qo6ut4jM5sKD3B
I6x3OLRneAMHujDZoIacYPcN/SSKEbtG/hmY6STErXFsO9nUDpyroyEPKqfKb77g+Q0KFvltGGBz
0HLo0Ftu4turQg1bJTTK8zz5SXmo0GJAy2rzpLX8sMylq0zxc4S3W8LzjeBNvM6YZGe64/JTNS17
jmF+B3NQ/A5LfJJ5s7IMBnzon4GoD8VOy+BqaFi6dspE6W+4aDPQSmoNSvuI0QB1l4ZiNEox6nZa
OQU27/yAYqBgafV8G+rX8El67y8TK1C267Zqtv91a6grdZsyM5wDEwCR26XTvpqeHgehTKeXNvY7
1Pp5/LCwANw6te9dYJWdw+tdQosEJJZ9aNS3wgjdVWn1+T0yWHaHHkt+dxrnZGHrfqY4w8N2Azck
GHKRm52vZMm5pYNwDMfPzRwULWs2tQ7AGIEjOhBlruIf5Cne9t4VhKkJ4qrAFKte6W6A73RnjxW4
t27iQf4gH5XFM+VD95P/Co00EvUY/KvhxwKGeQHkjPTWcZxPkIsSqET25dgEFsNhc2/W+pVi1Nhq
FL9O7zpiDlNCDiXkK6QBIEQKhZDVEpvvpu5RRSgUCrhmUi5Ai3Hg4tQDlSCooVEjK1+U2+aYTLTV
tpNy2xfYAXhOmUJOuLOvYDehKsXDH0YC6WQtFvZ1icsQ6Edhxb8oRIOUT1et5D8tNWkJUVpRWlvX
dWCroEpfmSqC1VHP5yuK4T9nVwhIANMgNUsudf3S/GYW/V94EeUH2WUFrPmsdaEn4hlSW0fIBzhn
jnOuMyq1/b4xjDuFljhdaeOEdTzlyQzOnokDTSAaGXhWAYSobrPMcbnV713d+r/u1VQCLFIo3K41
LT/NeErJQF5ypuS1tnHExccQZdM+8bL7CL1nM4RKyyTy/N5B4vIuXLfYUl4pdRwoU17RsTkPsghs
HWqTqsX9o4SxqGPgiQdNjE8qGNVQVpswDGHEqGQ0lnkkjwFZ3ycRgrv1lQuAJ7nZ3Ew+VtY60gsG
O1GjOzh4pBw8GE+AzmTYN2qk0syoLRy7VjgKXH8a0Czvh6nz6UBx16jsW5GBS9vh2ztZPwahabvK
xgrWGLzmCWjA9km3RQ3kOQt3FKOGa18mwcUD+oICQmg7+ijok4p4D7FXNzpQiD43ildDGAOGK/+V
C33BOXcAoQ24euHDBsPNNnXHm71Tx9Y319Bf4bJe3GvTNV7gioqqTG99y+tc24FMD+uT6d4NML1g
JOyN6vZlVvOGQEN6AWSA72QLm5Q5OAt/Uyo1WRTixHuE+9s8rsmhO9Z5czKZFZ0zAUfICHzA1yL0
2TriQhyKIo5fK6lA46X7pJtD/Gh78YWygAQKd4kBS2XqWlUhIVXXDZdejHgnaWl4cI3cBrClFLt5
na0W24AOXSIsZC+01vZsy7tmbbUVZtjBVbpsi33F82vuD1eoR0P63Kkga7GsJeu6kvqWFoICxq5b
Q/fz1bKCbIUWl08rNumwgaRUQO1WOXfY4f+p8EJaL6QEs6RM8EzQhkqfxWWW+H/lUqyHN11YQu4c
yuulYZ/cFiVea4TEOGuAAkShx732luVeGYxoVrAp7XZTEXtXGqCmaoXYo9SUzMnLjFZNg/YmSBiO
stTFnaih+SH3r9g+ycYMdEAu0ZjxBpwBEBhLAQs1mxwQXeWPGFejATtxCncjvBIpOvdhB7l1uyk+
UKzKyvfReQ5lU1CHo+4GZTnU6VV1z3fi5FDX2Q1qdFI/UqzPk4Nryuj4oUo3X5pKhnPAac6aEt0i
RtVV955NbOLWwtXqA9R+rG9+59/GojcefW+IZzcp53Dl6s1xsEcoaaisdCo/TspG9+bXmfkI23Ke
xLUiXsGAIEv9HXSUAgNl9TcQ17qV09gexA6H8ilJopdG6uUbjLXYxkG9eS9VGpu6Fexz9QfHIeOE
1e1otVfhyu0A1Ob3EArEm8FlBqzI2+FrbkzvcRfiVSDx6usmYvaxU02fwd1hvvIi9rGrBvpPsU/d
PymfbvX/cXtKwWltgx+5Y8lg36jRNce+tS1WZwLbqv2nAW79VXZVf13CMEqqjmPtvlCoQzX05lT7
TxYeIhXlrs7Z66IHP2vGL3l1rYxCcmCDdlYSvpJmfEkxuqTGbPu+XdElJQ6GOye26lvVaH23k1ob
PfDps6stjSDG2/sxqhBdxdBW5yh63JaQZ8UPvKdgSfknVeg2zmSEh8qCilEzxbYfYCtTbKlLP6Wa
Bm9TdFaGQ4U+5QHYrfW+c0C3tZtj0zunPumKnTd4/LI0bpVFqJR32CLK2P6LZ0axo1jhONgcUmJd
iG90fElHlXSumTQAleq1iIBOwMknDYwakBxum4JXi1Cna3gNNyXWqklVR/AUVaeezgQQMgRTDvgy
YDiUyFzuhbOp+tJyc22IzDv7iqVge713juKygwnw8NQVxT53nOyGMmp+o6tpTNPbX0uQp0M2j+jS
38kGWOYlRGlAgfxyWQjctLoTNZQxtjhyhpwQhBzUwDIr5tG4hq/FtF5i9AuIdBq2ddvzYLlVqubq
jhnuw4b9GjKGI3RKBrDIOcFsZP/pJvM/wO46MNnG6dAo5p5UbD7PdLVrXwnQ3Qu/2lui9/al3bz0
EZCh1PDYl1hkE6a0J/yorZClS8JkHkYnKlIdhSEDXAC7EI8B7nN7uDVg15no4kExx0yV60z16htp
exTC/lWoVFBQxosIxZ41fvJooil59Nzt7m29h+lqx4E7RDxzQ6DCExFkTY+aGRBrvT1BUj0qrgsZ
hEgjwnofC61HFtdfncpzHiWL3Xsl73batQmgDPjbB57ly9wdwsrZ1VaeB5Rbh7n7qGturcOytzbU
pQEwZ0ccl3rpwYLYMsDXabEuus64WQ7kgduuaWHFgK5WMOMWlWi8oZPrxkitNcthqmM0EPaoFXci
C7mFY0zHA5JF9bGGyvaRNTwBu+sdYk9WsGgSaWauqpg3J2Cbxr0x1nstLZsT9E2A8DHVhoX61FBe
641jOU/5r+EllumPMgMVIYUVSBeirh/ixOzCFbo8b433Kx6nIwa6QMsgMQNCKkaBy8Ml5dQw5sNu
2z2YDSCG8Mh6AzU0ei5j8Y1L3z36asnFpAA7ADw5OVr1hblWN67o0lD9oTJ44Fmi2YCUhBEK4kwS
p1yqgaqTtoUHmAA18p9YY6v/BepHOk7J8iigDoCWQMb/SaNuYkc4RI+nFLtCFA5KGN+vpBH156yo
+zNdLc0Sg6xevo1FBkIkIIG5mf4G/gALE96w06AautKcTjn5lsAE5lbMwBoU9oahwIN1lZ5CzlMF
54b68/Q2whBd0lCLzwb6Dl25IX4g15Jdniu5v2oAuYRiBgtBHCFWoK+ogXRl6910TPA9NTPw7hfE
iydiuYXpIQB0Cn1BAwo3v4HldrI2KpkGSRmbe6zwo2ds7sILsMhX4jI3Bvw1cXIC7a5w2kN3KwHs
NHZOfg7903Jk7UY6FpxwVczONODS8wu9930TFO7e74276ZrYCEeQUIBi+vSdBlw4k8JtKd61jQeZ
O6EkeyIU10GZVZdFzHr3uQYueiWtjmMzH2lQn0XB4Lg0U9x5kMdUVCoKYtsYr3LD6HHgUhan0uMf
m9aOodO1BD/lZGqK7F0P+HbgXMBGk8eUudMxqloJjRp0lxi8O/CJUL8Qxa2NQBX5r7wlJurKOhTe
jzJ3u0tb5N1FHydsp6hfJyiwOzWkj/MRp8+qwZs5v0B+Fpj6ZAJFnQOhU0doovGSk0FeCqTMJbRc
thud4tHE/dbzJ1g8xFrz3GO1AMPJZDhQDChx7YhT6gIEt3KTwuj0IloNBklWDN9svwMI3xdMjzeh
wOp7hFtjnY31FQgsgP+6Pl21lpvudSNEWXF6WsodVKYAc64+OtK6fKqAULdSAKBx1PeTh1pOBTkU
nC5nQ3ED12ZYN1Wkr4fJxX+wPyZsg/f+ENSFA56fZueHNNPYE8s9vg6LOEWFoXaeWMLNh+xfqEMJ
CYDdGwHoxabuK7zgfaj+KbhukrEM3yl1GSmEroc1ws622vsSylgNad4UPrwH7MW2pB9KTSSgizv3
m9J7yX0ujomZJQAQgPMEB/FGyYa8v5ZE7gG44NUv9JKiuJFH0z724dmk8wGbmCqEjxCq3mLCo4mu
2tT8wazGPgB04G8sH3qtZq+JByxN8V4sMjMw+fAdddsSMBQxPgzHHh4uyy2IP6bX1vCtPXiBQ5Dr
Trb1Gj0DGoEPxg4q7+HB18JjVk964Nj+i+9mvQKx//RsV3/NK0gk9KZm7GDumT6FsTjBT9hY59DD
WStTllukmilq+huMHcCEM2oDMBXEEs0qT0IDf6BPjEOmhdnrJAExciNHXPQ4Sx8Nd8UqMrFmhqAJ
WCu5fS4q3frQtPDyOIf40Jnt1qdlkHINboTdKhvcCr4PfEPPVN+Tv/U0xOGxesLSw5GerRM9MZfH
7OdhlV0L52r3Yg2vUmNnci+5yiITV7qiBjtdUElEzze6GrWGGihWh+U7HEaNl2LIBqxzgc5q6Uso
1BeObCnrGlQ4y+jCW5ln6nhXhidqvBHAoQNdwqMZevP6HI9VRrgMgoUcniqO9Wk3Jq+tXr4QrbTB
chtmdwLeq1MR7kTXGyeipFJD8Sq0/MADJ3RDsVzl0gC4qdbBduoXio+NNfjrATfJ1E0oY7nTcpPK
69eV7rdPrDBA8hxgQAh/WO1LBIT1Oc6LaZWpLljI/jHXIB/asETiWAMSO4BmjKqhKxvIbQiFJdlm
icV6np4LsDCglPknkYLZ6KTnyp4eWOO4Oxpc4nRl63hcajWozKjLdQGY8/0aIhzsLBIQXnUIJOal
X0PvBg2xo+kK3/3fnqcZ209x/DUP7QorAbQ0lCXdmyfMfLfMXabEjrUZDTCbiTHCpx47mLzYA8k2
Xij0oYFk0oUySi/bz3FgqtY4sa/Xy6sWf1g4MOZTCWNmvH41Lc3slW6D+NPp5mmAQ7WNgwEgJ6nR
3GQzKJD1Ehqy8Tsb4/rARvg8hcbQ7RemIJEMYff7PkAFchqlAZqBq/cZM/OQgn5Y/Os2NOC5WQoo
QO/DhUmp7ViL+jI9HUcS5vEq1BiB0YeIh+Pi2WsJ7BWMrjnAB906RdK3TnSFvZZTb0tUVqHGVe8p
5kBPot4y/MnOOX0e40NDYSMgIiYg5foG5Q93NXMtP7Ezy7yEL7iAPklYxuF1rPwN6oHsCNcg/JkQ
W5N4m1lsy1XaAEKKVdMTN81yb/UTTvQA44cbatQAbxi71rYGs/ZAxw6hlxnneZTcUKlPI/8778NJ
BY2ue7WwqdzxAP6Mjm9Plh3zbz24t9vOy4ts0wK0UuKE/mIoI2lyk048Kz3AvwxQR0oJLd4HugC0
k3JSFyZrq8lG8Rmvzf+cV9W+WA811CyJL5K6dntJW+MwM0Koi0fRYaaPUBcL9MPsGQ2w6r+S1Vy6
E7C3K+jirqQqcTvplN91HK5V0i2uFKImKypvo7fMDagLcF52p6uhTD/kUjwpLBhbQanJVYc79JHN
n7f6j6APOalxGl5qv+jDXz526s6p6r/GaaDQ4zKcc/nhzwi+ipdpKoyXqQI8n2uu3FPXhUcVPGpk
vKGuEdYhwEYjqrlAg7wwTRf3YWjhHo4eZcgqh1dkeDNYjfp5Hf9M0zIo8IZ6k305bHmapgf858qX
0EhfKAECKNiDmZV/s/Mr66GRuxyy0GEKNRwYTTvFams5URnzDEgkEWobzx6jc9IUEagwNsCESz8K
IUnedH/RoKZVeLfT5ed+QfOSIs2DUWcr4Dih08zkcAcbsQyiJE1/SfPNwKPsLxcPtFURVhCcZBoH
pNqPnqVhAymABcqGNmhJyo2z72uFwLM1BS1EAal74nlhSRWlGttRjxpOxK6lbyt4NnUjfYDmPbhC
AR38GD1W561vYxPx73Mjii1pAx68y7nRGPt8BwFtkG16rTl3oXye/liZg3nQQ/Mpg8r90A4iAH3Q
RMGshvWKyiF/c9QjYEQoHoZepOdBHbF7Mq0CvRHZoVNdyyzcncH9BDrpOI+PC8auUdbcqGcabyw2
vV0ixHSzuB2tS8so38bWu7ga1/7OvXovvdz9XtTxGKBIqm19uFPjftC7LCFvvB9B1cMjNI7HvYfy
6KqaGPiDFHQlyEc6lhNTFiIHDk7OOjZSb826rr0DRdrdKxN7hBzUtsxoNo2G0wJ1dPqh6cRu1EPt
XJo9qlnet9JIvsFwMnlN2rjHwUudbPF2iV9jiXNgCQjNlWVt9jXCoSZw6PGr0oY/ZYBzBZSWplO3
NjyQp2k08cd9z7UTSz17bcj4gX25cYYKonEGABhVCIfg2hTgaVztVQ60LfBInccpP4QwdIrNEhxv
fLhwSXH2RQoL1HQw4ytEkzT7L9sybo1t8rtTAOTs6W1+gW+m9aUsUdunLsv1j10aXZJ1lbx0o9AS
O6wc5boc6/ap1McBnAWpH3RLa578AaTe0P5OY9AGbJ7EwEOIxvHKuToZ6lBxVGygUNq/sNDqTrwH
6JW6Uaf5jyFzAurFNetf4gpSBRLMNBx09S+jFadBh4fO/v3UmRkO/tj+nNzSlVFBSi+GmMQGnKXp
BEcn0CNB3EQ5AZgvDcZ33rTJ/bBdRXB0vVBTOlV1QSmgDyLINa4ppuMXvkyqWbosN9xDbmkHilMG
DX7qgprzBgfdEL7NuC9lLPeg3BZaalvZ4IP7NEDdMCsh4glzthE40rZMAp6z/MrjzlxrRiK/ZVGE
c0kW/u06MPLDbu2nH3NU6/Kiu00i/j7Y1cukXoKkwqarq0KUOSzJp2JDsWUAytYHPKXy8xzX9Y1I
B+MAXQ3jJFkL1DFdzv0mMk+W7gACLVMlzYEUFeKVMo38POXz7KECJTus0iPNsQ2ebhTFOygaSE8A
5PC9ASZnK4DM2FOX4xC/D994Y1Z7TdeKbWp28Xfh8G0yRMVXSF1MRwj/Yl+l4gWTL3zSqmssp13N
EuNehQAfVi4OF3WtM+5a6hh3Bt2Aw5Qzgd3vPzG6wk65g4HVnWbqjo29YaGDzCHKdVtzWBwnrXFU
gis/sG5C4QwacM8WZO+2BuCKZwg38lMJa9idJUT5yLirB7mR92sdNMCAPhgsD++iznDC68JxrDI7
rFcmD6881YPdTLr2lc2YJIexjPfZBppw4OSQIRll0XiL/ybwgaNs7SV2u+4yi1+7VK9PdRjyLU5Q
+Neqs+FIaTp/OZXEitqz3sbaf09N47qGX1uK5ZpKZaHxVouyWXtV22xaJQKXKjKeoUfQGMkaCy4r
qunsPvzYlzROqabJsh0AyDdKXKbQ4JzHRritZ0n0xdf8v1Otz59GGRunscPGyPNF82Ns2u3ou+U3
SIIUe+6PynbVtt9k/Z3Gews8StwLOlhx377wOny4nWx+SPgHBKKWuyRnLYg38pcDjctjOmbNg8Q0
Y2H+mkIHNbi61nc2GzwUz2P4SiR+7h2pH5X6q2km/RqSngfR1NFNun0Xrv1pLxsgkOfe1AKaOeVZ
iz9NPD7wdqovxSS/mroIn9oxz88F/LgDzbSMa+PJX1QNoYaJDH+mJipZS8EkTq12XeIAFR88AP/K
CDgk91+6bJU3HF3hSV+cpvKZOmXZp4eBWV/awrC/TKkGjfnejH8P31oWN7+TTv9dwcniKw5sIzzf
Ju/Sdyw9tq2UuxpOeo+ow6dliNj8PvQA5KlJYIDsJewofuDzKIKq587DCiPw9nITx7elBrNa22tA
WfLAQpftWN+p8frYOuVw3C78sPNXFAPRKEbVtKoOzeC950H6vYZ2GiQSlhglJ2EGu1/pnpd4Xg46
tMYNKC9UWX2ngaHQf8q6BCwM+gEH1gO3nEBw9dlvQFxgLFNCfXpbrXFK+qWrmbkqAejFziPKbkkl
FJlManvANKJbVguc7uhu+LVv7V+WXei/ZZB7hfY16gyos0MVGhWhpnnINgUYfMpOGuPNg+Kmk38I
gXNW4qAF2tR0zNBMxtrvU5g+JsK8haoRkTadDRT4fFbYzorSIHOIwp6D00TKo9jcpDg0jlLm4PuM
uXNyyiL8S4d+Vwxg0vm2wJ5YDNeq61EwdsBAgwqDcSjy+AmVlPfQMljr8KR2ISUSSKvSIMb7J8fo
USLXUSbcdSyDwHIo/qa3NOvws6oMTFN6g1Mj4P0JdJgTH6nbQzbyrpvWino0q4Khxw48jo+zygwy
rhoKCNBajr0daODurjREfhhxoLRyHdY8USNxMhMUFbAVnZ62c2yo94mbmg9KwKl6djAlnoAOKIZp
kE0sDVozfZ+QTsnfSQnTedOOlBickoD7cFkqecC579Q6uK/WG/R75VPW2tjvunr6KxriAEQBcPP0
9jXCOgKvpvRuRnAugh5caaJQ3sJ6XHVjHMMFeJ3bwfylJKfHTH1pKy/bpDkE2GBODwwFfXENGi4T
yIOOuRWUYxiCypX/pXdYa+I/27hOTmpc8eduXFFB6LahI7EHVbE5N4/1L65X3b3GgMchHhSgYOIA
rSzcexmVE05fTUgk/4kxUaa72ucP05PtbkBR+ZvdQhSyc6OfFvh9gR3p9gUK0taVlw1EIa0m+ll6
2qmClG4Qta1/1Cod2wm9iW+hqeE7Jg9Jn8YbPHBsEcANBe5HzggVLOy4n7ICtdOwfNSqQxHYZ9VQ
zBZg6lZ6GcBRQH+yfkvTnv5OLIgHiMgZXqCcHW99fLmC0J6y4Wq4OdSBC6vbttqQHRptGrA3sF9k
rAOcXpoGqhL9AP5G/DpXU2IGxRDOQK+dlTBRAY1WRjj9u49/yFPIAJRxEtc+O6pAKpsSdKy8He2z
CXW0zA+tY6l6Lra95ZpyKDvxsCx05Q+Gry7KM2ZZHSezzw9tCp6Yq2EbWtXFRjdHqEWpbtWB5UNX
1OjpiPVV0faBJariaoQWtL5lDQKu4017VJTyteFz6wscJj922wiyIstoBPr3JummH11f96vBtay7
ESf2PRMjv41QHlhClopXFXtGoWvct6nnXAzHir5U2bbSPfNLPIj4S5FtG9WBfap8GvsvTZOfHE14
dyZb84vUirln9o75JWfph96fMU1Y4mUCC6IAeqq2tK/lVLo3Z0D9RRf8W99H3dEzehR61eBQJAXE
XmJ7C1bxT7PznDVgltoDnO5fusun78zWVBVq4BeKO5X4JXr/Y1z6YP0Noz/gQYbDM/Wh5TzXngA2
X5uRbn6ZuBtSD+RN7FzU2J9MGlM9E+vXLzpKYGc5ebt+dI2g9bAA4sChver7um7bV9nl06mEGjCG
xunVboUB2QPWAFePLg48hOhfpRmPJ5ELGfBUTK+mhi2LZ3C+sxoNGzy4boBfBYTQifoSfx+nEibU
cKJQ4x/6rRm9pHj7wbmnfrNiUVyWRgfe40MXhIi3lkd4iP7vOHZUMV4W8CqkFxYKcD3YxNJCfe6f
l9gSW95icoSwsZuPgQ09kLfaV54TZv1jgH7jpou7+giLeu05YsULLbmiaigC3XHSKwSsawC8ubOi
ATPSfsJRVn9y8Lme9BCM/VCt4eCXvklC695KYApblCovQ8feGwOU+0tSY0cLOsi0TetSgz8ftZRU
nIqJ6/MEmlpbWAJpTT8/Uumx25syOZ/oclkgfXjufrishI/UdMrel1FLPoMejKvb8Gjh3lsWD/2l
SHDQlUV2AmKSzveV6vpjw8F2Qc2CRp3Y63DcGn2nwcRI8os96VgcBblM4CXmwv1KHRFQ05PGpaxR
9c0ldp8DTm5XNBK2sHqy4yTaULfoWxcYQw2MKlsfg8Hukz03+/S58PLoauf6FTS69NnHqeBzKFp3
FeN1eaAYk1F7llx8x2HAmjWR9zT4gC/mPQwLtMq3vjlZWG9d/Ct21AUVH4RVPgGvYSev0CyO4WLi
VedY9/eOUfg33Xd0F4+VvtoAxwiDYxVcGjBav3DNtNdxAnV+S7PcS+y2LgAJsTdfpbnUIXwj3PVQ
Mfgp0DAlpkPymkHjOEgymZ4bCO2dOm7aWzDrmycGGdAgZSz5wRzr4NqF/TvM+m1tVsXPSVnJ5tWo
gwJt9VBdJsAJNcLSjUPP+vuiXrqgUbqkYPtB6387vMgTsRp1uGX3jVc7V4BBEtA0UW4DZbl/hFKB
eGRZsaN05KMzsCQquJ/uKymhD6DYLCEeZMJI7RsRWTTfb3bTBFHWhepiFLA9w29/ixQZhjJyKwuD
Wc7hz/z5brbZ7D6NuokDAh8OyYIFxqsZOBQrMqveEoR3HpCsv/Cx3CzQXrqqIDEz51JXi7p2D+xF
H8AfDPQZrBZX8RDrzw7K+PfB6A9el5wGuyi/dq5s9iFPo93ghfar57tBNTrsh8Pbbo11Bz9LSMg+
uFvXK0gQ8a2DCt26UdUpqkhR42XJIaqi/rCUrlolKkCDFFu6KjdFSeOwhCiNbjnUxu86w/YPR9mK
11HGsJ6Dl4u7Cl1QHBiIYGwV+bzaNUz8D2ffsSS3rm35KzfuuBkNgCDMi349SO+zrEqlCUPu0HvQ
fn0vIiWVpHueTkRrgEgYUpVJEgT2XoZg/TPXdVLXV1i58i18OM2tqubhtqNwsnxn4GG0sG3SHhKN
lGFjJ4KfT6ESku0xnX2yA+1/aM9gGsH2CLu+vJ3Utucuzw/eFDzezmnbujGGlkV/RVAk+xCWCF4A
NPSl5VhHdJ7vPXqmHbZYB6T7oRuLe+R/9IJWUf2FmANtveozInUtaHe5d3WhV3pwoKADLhnpnmVW
fwjmk2Fjd+qzqXrvX52N1S6xqiWTUtXOIEb+pnryk/S2HYL5NwfyBuG5RQhU9aJ3IVJ5q9suQPmq
5Thpb1el46PBd3iQJvTPxYD1snQm8gpFpXTp5DI7e2ocHkMojNr2kQEeEjYZ30EBjL5iCVDQHEvQ
WlzrBkFzO7+385vgNuvbOoRpPkQhnrS3V8TtbVAkmh47qm6H3dpEITalR/xTWc9rAsfpllYzzqq6
0UJCV2nljYJXiCZpswydAr+blZabpto7AHPybAXl7Hg/T6OTE4K1OeOL3oo3OwDb9lv1rW2o4xB4
0fRZ+VuIIC4zzzTkTpRFesFSEn5wEgItuE5Y/P341I/BUoCjd/qtvUpZcSlSqCPMnXZ8WvoBXdiP
noQ4k/a6W0fNB2edcUGXwLInl8j3Tp2bsnyZVIYBO1ex7eBV+qGWFLuYlKxuvSVk5VaFlzeYo9Cb
Qjf3YZSgLqJyaykHvi5UHa6dj1bapZ+TEba4VQeI5d7E5X7rtmOk6zWgP+hi3Tmw48b7/xjOorJQ
GJEXx1FAiVOoQzkSGEPbls36tPZTFKQtbJA07sj5CDvYdthqXjhLCXGZU1K5gMvYjtaJ81WsIhcU
EpyZt+l1NEKdyiojQBWVn3nW04eg5eQhIVAZVbGUW1sNwlrch+AYzX22cIHO3sBBJl0BqEMfiIaW
dxdCZzfkU30yITRSkSjN5tS3bbGF73Ns4EM5PgdIsVHoYBLoWvlx2R0dH+s8+wnejvNikMFEUkOR
eGkb1TzmpqX2VheUfaKsBOzMpm0YfH/Ajyt2PSyr9/BJA5QFeGC46iCp81bYth/Dwhj4Bj7Qag0l
vmlJWiQ5dEO+2ae9GanZthqGVCQGysC2W+c168Fmq8pIsZs69fjWTkoDPDkgOA7JAmhlTuOlh03l
uwGQBUp6/0lBYudhQLxwnJszBsYn1kjQGJurJWjdWzWobu2UgEZFvtPv65lfDM+ZExii/HFkjdrw
1CWraqi9xz7vnasI5dbWwPryHn8dH0o4/NrxtjOohY9Vir6NtwfN45P5/Lb2Nl5OSbTJugJWN3NE
PtdtOSwAGPyMsWRr2zJOIOMx93IOjsGiZQBTQTyILjrCULddb4XoQaT6tgwsvIPJc44EUDx+C+fZ
depP9VtUAHxmiJbOQ23/bck6AfKTIDEPPVQDXRmAaoq94BCHD7y4C7Gj+rVu+rDcY5auF4YK9L+N
97sIC2zXETt3jg40NIjOAYcQ0FwbUlynxRysSTU4cjacUAlf3qUxOP5TBlFO22YHa5MNKzIMZm3b
BkXPBWB6d8bg9VaoZ/xA+f0AlAUWe867llTAqg64EW2VjJD5TsXog1uK3jAdBGTd+vAwZhwA2tGU
3xTma4ghYtl/etObz+z01wXAx2mIyP2GLrZrvLnTyypy6nyWboFcRWR+iCHG3jeQZZ8/2cIHLPrW
NuRk2EZ9eH7r/B/H/t0QpYthE7ZJBoCMxtq9LUF2iUizKyOKKBcEIE89yetNUpbhQ8uB1cp0Xr8P
a9iWDIZ95TMbqMrgiAwE8n5qFN3ysGEH3SuIyJDxteoUXLih5AzlRLd5iurqmQRJ9Ck28Bhzc13d
FX5XndLYqVe2w8fKoSDZ+OrC6GHTuKIAuyU2b0cqTgksFhE1qxtSHRxvtm8mQfYhL83VyKAJYBzy
DKYs3HPy/EvDiHlptIhXoV80dzU3dDsMDjlgPwAludA5BJlGQjHOGXSEQ3KMe7AheQMD8CAy/b4M
YDVVzmy1KCEoPLfCWwpcNttmi7R5MjnmEfB9kIZrzT1EpYN1HY011LAiLMBziNOsEeT9Xn/rnzwB
RJhIhjPpgZaRFLNKxfoBbpgi33KktN7HrHwYi8G/L6GRjBtavdrmt1EG0o/vGa8fnCn170U0XsK4
Ip9raOVdhUv0nbd89P06eAehpOrMNPa6dvdPERtYITnj7Unv9quU9NPR9ORrCP7nI/dHhFwaPWxj
h5hn4WjwdZPs898MyASfjVIJYuiI853GVIF92yOUkXc+VA/mqu1w+5Gc0ky/OCSGKZ4/jGuCFTzY
ysR7zLpMnqEv/9BMkj9OMvceRdXduQT3Y2mVogiMunYwxQ3hfKOSZgEtuRD4MRScxuGJ1b6CIO7A
V7912KodYgd3XguohK1D36M4BC4Ao5WAWjJINYNMwo3u8/zJII9+DBjieEkis6dKZPwxpkvbZ1uy
mEHlW8fpybY5JBzXLKtDpPgw/u3w29lG4T5OsLtw2+yJxm33GMVrrBuTUxc2G0iLjfts3tDjZktO
tt1WAUnAlJsNYAiDf9MtqjmqNzSsW2GebJew5+En6gB3fuuRc0jwVm+Uew+QWLWzbfa40YYJ5Rwx
tPVUF9HBA6rbnsY2hcMshAfbhlU55QCDVY4PCb8SCHXmF8gIhOn9aIDebLFN/OLmkK/r+s+StGaZ
jwCyBBygpSny6SYIaf08uclHBxipL2XTHBH+7N6LocrWkMyqT8g3GkgNxHe+wIZz4hRg1Coxr9B6
S6HB8uoRHe/GEpkzW42acBMjqveuawwHMBX8tXgeBnXM930kU4APR++sPBMs7XjQTNnstzZdHNDJ
7oH0/2Lb6xJuozHLyYbSGJv9fABMppm6Pbwuvn3y5jbII3Z7qAL+U683j7NnIR4/pxWDSMscz2py
eGLE8QDlvB9RMLDkQ8i0vdX7TwYczJNtaWMAfXJRBqfMFO5Cl6m5K6ThR+xqxCpORPvpVUq/+WRI
plbY6TAsRQugclOQyW03bzTAqbXzDJFLtU2ZAUx7MghUxuqYj+Y6IkZ+ZwsvzPidSqoVlaZEvP57
O54yF8vVPty9tSGEXEH3tePLrmbnMh1fLa0vTYOXuBDePUNO8aodChXdmdan+7YEibxjh6ybvJeU
vdpmnjVylzLRr211PjqTqbjHLqy+VmDu/3S0xN9/0FVfnxI2vXolbZ5T2W2A1q5ehzKGZULSsY2T
6vK1z80R4ggBZKo58O51AP2JuT1uqFlKF5lreziozQjV4vAqVu1PhwNHf4TwQvA00QarYgQOCkdC
s4Qk22R0g1dV6yNPPfLYZKy85FEFRvLc3rVusWpcfzg4sufvm0+2NZNjdtAIAKxsNfIlKAC6ci8T
7msoqUBTzEY04aipznE5QpIXP/USaxZ1zsZp+xbLtCNqSbbeNILxQPmiKlQJnUh2J6AUdAS250VW
fCZDxF15VLx+aXJe3+deU9/bJh9N1dw0ydJfgPEDGFMLcoLsx+KovRAsBvsxnXxM2rR5/anNDvyp
fvtoW70sqdVSjbI4es20KDgIFXoS7HPYrkg/Rp9jt1LLCBn3SwB5pJOfgRBAmsx7bSgE9duafS58
OS40kn73IjMGQKEm3IJ85TwZsYTNVw2wsBffAy0XYAcIOFGaGu9jBhHFMQq89wlBPCdGIg8AjXDb
apo9MxI9QBGv/KQVFO/9UI93eVGJYyIgQ2k7cLeEAN5+lENag20284ewRr2PDX4FOyBN2KvkUj3i
D6n3ER7KTdx0zntD29sZMr8RS7/LxjMcoCEg61c1OLH1RWLm3QKGD+K8B4uz7VgiqSiyMoWvzFz3
AqQLb/URWdStO9dvq0D4mwGQPoCZ11YK/C1/mq49ydIruFMUK0ikEd46AJVIr7Hf0kWddt86eFJO
13Tu+O0I2xH4Eh1lTSFAh8yDPZWKDF3V0JzYp4w+j44jXikw9Cuo3iAghaTNCwfKxo1a+dr2Zb2N
+yLaRpmSr92ImCCs297VEEg+1EaTlW3n1fC+NH7w0FR5egH5QCzqcgQvzXH6HXG5swPhbVz2qqJP
jtTszP3k1dZ84w2PBHCoucsWpatP+PnJ1TEufcohur8oYg1XMLwk9y1T4zw7DmfaSX0UChD3uXbT
mwRlAIZU4DXcqr+O457Tn2Fx+tKMk7kMfcR30cxTISDzvKe4hRdZ3fUnNleRBvONhswEvFpB7veB
sJ6bAbFo1ghVVTtbHXp1HwpZb+DS1m0zy6SxmH4ori6xde+PXUb7YhsVoB8KaI4CfYathl8ecwI8
EEF47qEH9wry/7I4Y2tO99hK811b+c0Fc3C5BnozffIE/GCFO/kfmtg5Sw1o8qIet2lZNnfpiBAo
KIAgRnZ+fZdpVZ76MmlWkztGn3whsb6JpldH0W9r76CJ3bv5VxgD8KWKkAIdgt/lrQjiajyVHvB3
xYDfdxhAqBcp7t75o3AVbr0+rZF0zs2Csta5N2zge1+DQaoBLHhhAih0VbufYqj8ZkDTQDWdP7VQ
518zeCycaifITi2b9DoOM/mk0yJfDLN47F8DZJS/6josFswR2NmHAGANpfMuDXznHbh/3aFIcRPZ
KpxroGXYx+7GVhO3hfZ71FYbxE3SJSNpv3a0il5jR33Mqti/izs93ck4/+IyHr/GxlRriRjbDm8N
VJElkl0WvzDcyPC1n/jSHq37Ui2gEtafW5m3T4P8Nt7UrtkOZUI29nBK0muFl85j3tcMoilImomH
EQHHh7Dr+EMHYxmna8TJ1qqgAE1mgki0rTotRgyKK7ywunBvjxp6CT1zrjAtfD8H1ut65RhInI+N
5LeTD3BrqLNqw8IQUnF8eh9P/fiBRLm3FKLoTlAQJA/p9/Zxblc/2ufxvvLHDwPQ7svBjN/Gt3iS
U3gjHbBYr1dDZ+BLxhU0t93eeRfjLbIMPR4e8/mawJ3vAWn/6a6tq/FdiRXX3FpAJOk6+up23Yax
u9Acz7AH9ZiXVpEEBDQGDACh47s8hgYrc18Yrf1T3EYgJM3VqPSB/YJmDpy/Ua016AD/w0Gt6896
zji1PchrRYG3SPl3ByHlIR59Kne5Gp1t54XQv4oz59pVgbvs8QL8UEq2iYa4/Qrl0+eyHbKXNo4g
upAk6TkroukYpzzeNAmLnvVQRQsXif6viZsu2tJx1l4eIkXiSA/q1Sg804kTwF0gpYFishxZKk46
qKtqZbvJXHeIBJQfgLuIM7HRiG89THUPPikAnp/4OKwJYCdQtE0uNZCIr7UDa6o264e70svTnet6
AzD2Db30Rc8W2o/vVZrX10y6wR6K9nRXIJJ6hTJ2uApLwd4nFFZSZGz+6ikSvDIrPo8xDvQZax+R
4sIMgSDygrbQIhqbQIVLmQ7LCXMTTKjmaiKhgVe1MLfou3uP1cU9dP+I195HSdrduzBhvcv9AFuv
uTa3xwR2Om5lsEgTO05U/QSmXv3UcLODeEx1d2uagO92AOna285QwZ8PICu5sr1c5thIkuAv2ynA
e3n6Yjtg1lrjBNnRN/4eKqLmXUjzftc4sZy1XWBy1DdgQ5jpYw5fWyiEUP+AjQV/4NgR23Y9ZXA3
GIIUeEWe7AGygHKPGZ5u8SZCODlmZPpWLU13q96iVaFCpm4e7Cmo2wx9v3I93z+kZKSnmBm9Ttjg
PBqBlQivKHj6GVsJF4KJpcaDxuv6g1ZwjqBh8RX208WiUdg5h9yFxAWlL07nuA8z1eVk24u2HD+M
rXjROfc2sumz1ZhqbH5i8aGFdwPsyvwEe/5Ob3q4mByx/K0h/I6HyCVqfNQm4AvuEPYwxAR277mG
gjcz3ZFC6wukkvmjmeWWxwz0cpM67aIr/Febs3pLYf2E0bY9CSFmBcJqu7TVt9G/ZchsNZsHuyz+
efBPGTbWVNCdjJulZbtZQlvZQVV5zqAjKO40zmoA7/HGf7PdQdG38GSfqW/5PEbNY3qawXBYDMkS
URl3WoSh0GdbVAbewE4ihzX21v45JjW67ceWymYPwey7n9puHw3vHxCVT/a/nwwLWg6aQx4s7bnT
cuzPXbx2Zv1+F0I7cFatvlrRfltMBk7utQpBZHD1TeDftlcqWhdRnF/ehvYhrHzKPBZ7ezJ7QOYi
mitTr9zYNtZwBFEzSMmD3y/AfZx/AjxUPtZB2GlKt9LfSIO2h6fOFK3e+n86CErM3rJQDQc3sHWx
vm78Y0nC7I5r7i1ALek+CVqeXahevHMEEi8jZLJ2vG7dZ69M7uwAA1rnQmHivvPzDMI1yndWTfdX
QBu2Zm6iNkPNkOaLCQyexXQgAKkdbNULuVpSHf9VVmOyKKPYfR5Inpxt1ccj80SHe4R9QJWFtdaK
Rnn4OgV+s4AilLhIt4cCY0QvPjhjr31dio1hJNvaatL1yJJg5UN82JPeflx4oQRJ0dx+avuz8hxk
KUTH/H00xd6sl6H4ctKzCZGt42/3KLT6hpGCt5wHKWwrfLkUCQWmf26zBZVVeg3iZNyEg/YXbx32
CCxtkwN2oA+23Te5t2jrfNx02PFchOcdQByhh2Gu2Sb7acrgVJQVK1uJssFcIgROL7baZ7GzL5EP
su23ET868cuwDXwUIeX+o81+soMx1yUrnUNY/q3Nfkob2Lk6+ENWsAbIFwLirFuLpCQ+pI0XCMsB
hinzhRY6Olvw5a0DjFW2R/rxfiZVeivbg9Mka4/HgNRqaJ78+1//+//+n8/DfwVfi7sCmfUi/1fe
ZncFHMab//43lLj+/S8kFOf2/Zf//rcHfQYoGnJXY6nsERD9Ofo/f3yI8mAe/r8cLwZEB2mbzZCG
48JVpHwpAtCIQ1M8tA04/n40reNMFC8JFBlOsvbdRTPk5UtuRLCFhFmyCbsQRhqw7oG2NwwTgbN8
AaOA7yGaNcKm5nubrgu+D2fDRdsE1kkDgZX0JdKps8Hb79Znm38cY8/TG/ntmB/tyI/y/dvQH+3z
62Bva67bjLvUgeCGg7QBInEmXRCSFQ8qAYZcQ613NWZDsrFV2+HJ4a6j2Ci5SuQPJcNdApXhna3Z
UXAVS2a0OJyyf5xoCuddYBZkezvEz5MnQpXYEp1UR1tYo0ATwDWiBZF5mfVetrId2DRUR9X4IXTu
59FZKKa90wMEOKNBuIpAYGugymThHxy3MFKL47sbNmQYITFCwwFcwnkwlEOdDQO1HO6KBhN3BMBc
41X+vdcmelXSaVzbtrhlQL/H7cy3qLy9rdoO2H2skKaor/aoDKpql4LzncSjuOm7rFx1s+FVW7fV
CUnf6+1t/qNqO808IlXubcTtjR5/r0Jjr763w2yTmtiVN2VzP8CQBWnn5EB65NSRd9AAPRZaLYHX
hqyCpfTeuhpktW5dtrHGrr3Y2samn546Mn1I41GUsC7F3I1lUjAJJFnhp9Fs//zIuOr3J4YrTwKt
LLikjHLKfn1iSs+NxrZg3aaFuOjGw3fBHP29CCfn3OooPGSBqyFs1iMqLYNrAyD9MktT8QDR3nwT
wAcOOqcuUitm+Op2SfQOj/kC/h49JFlMhi1zC37pis3qq7pMgD9VLj9piNqunExteh9idUjw0xcI
pH1JBnmFFHO0U6Ib7m0RBB+RCS7vEGhuFznu1t2ffwT9H9MG11oS4jFGmcuQUvz1R/DwF0gsi+qN
C0KIs6rVlC/HPuwOoeAtUN9RiJwvPEvjgk8H0WfuLizIWg6kPXclvK9qMWxlCg43C11xGKQ61zJz
bwRGjRf+Aiijbttm4d7zJrV2OgEx8cHvoV9tekgGQ4kPaSV/KYrkORn0uJ9Y8DUQfo8tZKFPmLFf
YXicroNQdg+xaspFMcJHWzbqgdJVNHQhYnSlewKymu+aEPsDBvBIULtX6Nc/8NxhV485ag9Z/Pd4
o7lXllNsUJrhgK1icUdhfQqWe3qCX5ZZNUPJrmVYZHuQID5U3TCdZS+nszcXflUabOJMsmAFct95
4zsvEHDBxUVi7FAhc/SeN8O2azHXumMI9kOCvN7c3NecwkIZLF57UO3iCSENGxDQdPIXKNtkonew
nYJpi4sIf1d6waOppoXTFovUddhrmkr4X3JgiP989Zn47RFQAspUFK5azHW5C1HCX6++VGlTNP5o
NmNMsk0/C96PPwqRN2o5xbpdpixIFzFr4mUR9fVaWEfHQeZQblhUwpEIL38vWChx6Qb9uax4CbfQ
Mlnkrv/OJDCxg8lUeJl8J7golwaXmsfp4s9fSMy3689vQSXwRCvYSjCJV6HrzV/4p7egSV1sIJH0
2dTTAD21jMVnW4RRAOkMwP8XuNHExrYNSRscNRFrcP7yx0qE9aoKW39TV0P2CLRhCwpMtCONzmZD
lP405tClV1CJWSKxrKFQq+VZ8EKejR7luZ4LkcV/eRRiVNSBCC12WDw6p92XKRqhm0uUuthPLeye
EAVVSLnPHbaALAgcTUYtoa01HxrG8FGFli7mid4LL/3nhscw423FeAdTNnXEJQnue90WG4hkJYuq
y6pHwL+B58VN09EOzFu3yE6FP4pkZT/aotMcnoHwD/ipbV5RQC85hy7Mn6+GlP9xNRSBjyrHBCY8
xIZ/uxo+oHCwc0hhhSyIviL/FM/Zu2xG5toC+716XUw8X5bIR993RmmIww+HbP5yZATPQ06kWAuH
Q67Ibxp3x9UIgT2xykOweFjP1VGZqIGzocAD7Uf9Oiz9I4GV8Y5kkV6AZrnsXA/qNPHKAblspYY0
28beIJ/iOBi3oQEKDCFxugsa7SzKea4vSil3ITWfTOC47q3Ndni1WnW6bZF+xDAHYblVgoTnUgXQ
zwrA9VgXCWPn1Cm7tSTwZozwqgOXD6TxyQHoHJurBWJv0bKmkE7LM6DksqR/GOAatYDojLtq4dAC
/nTXPpgSSs0yhPkYSbLdlBm2rmfEiKE+QPWjwCsmwutykYYsWGjsvpGKadW0iud7Mh2d1z9fyL95
rBTFsoMx+P8S4en5Qv/0WFF4evUIYNabQFVbgHj1kQaC1VhAKg39H9RNVtdbzDNPVReXuz6JoZnW
1ynwDhCZgVPP948hi+uDbSwV1GmgbDuunBhuTgUHz8J+skXjaLmBgOg5CAXQk7cOE3pbXe6KkZfb
UJRsF9R41Y4cBm3APw7XGsBhZG3HdYu88MkWA5XZqS9gDwvyP+DgZB8x8WkYDTgexaxC5gjSnUKJ
wlZFvTawETtoqrLjWzH5LnDXAYgPmOmKhe92Zq+R6Ja97x4qRmcqiQ/wNC54z8DghLXitIMOhvcP
72v5+/taCSgCMrywFeY55dHfrgQHrtappqBCLI5FhzaY4Hvm+WD1tlB48hwV3Puu6hYx9eA/oEUD
qxTIN3oQyOagDl6cxsfTEoTVGkJSBG/nuRGM6PRSZDUyqH3nLbHTmZae53Q7gq0C/DyaBiEYqp5T
Qj141+VlhHwDflGqcrHpZilD2A8EV5nR8kKqPfSEizOinsU5m8C9zhkCttiXreBk2D8xCFg+uTI6
YGeDPWYr8hvj9CeG6Y0vaqmjtrVKcTO5IjpacjIf661qEPcqI+8bt1mHKbbCdHiZ5Ynlwg4bTBGs
utTFjJDH+vo2+MfxEiuGBUw9xi3kAoq7LCbnPz81/7G2wrXyiCIerhcyRK772wIz1LyNmRZzcAL0
M/hN+xs68v6pLaZgD55Uv5zmahwEZ/hd7OwbBFMFWzsjNNVFXSyswOowy68yFwAZQGeyw6CRhlMa
BCmzht6j8yigRLbrYu4fbAFeuHMY3AycNYGAIyi++sH1oJAJ45lPIYn2DVSI91ARBF4bZtoNMrlg
tUB5nOv6nYfLggWNWaWOM+1E58qDCp0G+h5td9Ay/bnIE6OR2fzRaMf4BnrYYKFto3n9OMwryWku
bPWtDXZQMoUU2/cxb92pSf4Km7Ldh0OskKvCOw3ADwAcNNxLmwxkIMZh/tUa2hUbHa3obKUqoyRf
FdhWrRXiKXuTmnBhdynYXvobFRXjshJY6VGC8JEkuX+B3NT71AM2GQsTuSelog8igat6kX/4811A
xd88sthgcC0FV1Iw/dtt0NZjOkqj2k0W5/5SRq27MxLMvHXlqiMsawFJTcsCzhmCL2M6hcBXwcUn
7qrPdo1cqKieMzdP8MvuD7QIB0x7iIpmzfgAagp0X8fqAI+A8BBCxGmeRW0RsaLdyCp5DaUZLqbE
T5hAmwSwx+ms0inD3DVfuZ5EB3i8ttyAu8GGYNGJYTqB0/6tsNXM7RHXnqCQ2fTNaRRZc8JL9S50
omgrhhxKiX2aPgwU3g4Q1ooWo+PSQ0o1bIwn9gmJ0GFN62U1k3egirBCzkjvA6xKdyjWE0APuBBi
pzCDpVUqDmLeTyDNEByCCeH/Adn0Ium6g5uR7gw+/5a15XQIkIRZBT7NkNDR7XroItgn5WAuhWGB
HBIksWqXJKdb+0TbLeV+sPSzuF610bw4m/e5NHJOitTZ3iRmyFawim5gZAiidg4ts60oKndpCKsR
lXLzozGNU0DXCvnVPGCnDkKoVQGF6tGH9C3ux30WaP+QBxAw6EISghyW5Qf8gTmujJ8dqB4BrsWK
JMJb78iTACDIWpr6mMz1To7uvjYIe3qyeQor54PjF+UMuWye6onVKwg7TdsAYTsg8IGPdXCVj32t
kkXfYAu+jJsa0p/EnAkV9ePUQHgOEpJqCTV1OPmo/pGAMVEPQfUYCCiqm7CZ9hoqTRtAelbQL6gO
7lxE2KccbFX32T0ii915dNOPCFWCrppI82TCd/ns84sbFZjuH5b1WNZLZG7hvBkKmNIFGcMSAUUR
Q4Hnz0+U+zfLSi09oZGN5CD+qvmB+2k1AnWeEtHWvtkg6xpAJz8cD5zDJJgU1bdPtg2hqJmJ2sM9
KjkIqM88tsAmY5rWq+sUzM9ZMk27HOD2oxLp2se74GA9cYBOB3bOObikYoiWGrPrU34ogRE7lnDQ
3PIifwLoRByohx2k7KNFWiNXNTnljik9XetCGTB6Yapk4Hv3DysA1/vPRbXyPIl/KLCqnsMaP337
oBqdulQe8HDN2Hwu+fSARBW26nNRG3wHWw2GKxQMXIgZBKdmqNYEDrvbKegA2obYxBYGWv2igFfl
OZz37IPs9NlW6QSxNAdaXR1kc475wFZMVOOmkDWWsSav11XsxWtO4ukpkqCAtJPeRZMXnRJsNBZT
iWBHSXyyVMt/uOj077628hgAKVgC4eL/+rWNKgJE3cEVBnO124iJ98hXTtEplvVXDncdL6+WmZAI
7PFRLLWD5L0t5PxpcjgmeQbZHhiq83n7GqbkE+AkkHSEPP0h9zu6NwNTzxMEEgAlxCOLRcHBzOtI
mqTgzQTiI+iW8ZYB4AKpDxRBibXUn78l/88NuVJSYtEgYdzDET/+9VvKnBkfIvWQyByos3VTHl28
uajGTm77Cm99P2lPYxIi9tRhmrJVGsCEq1DupSxqssT9DXkdkFuXbd7f9xCku8SB6+wyCWikxyey
1xMUBYrGKMh1oAjc8OgBXnC0tbId4ZAAjaNFlFbZSw9lhQhYlovbamRDa69dhFDceO6xEbtM5NpE
G2w6Ppqcje/CRsXrtGvxUo2AnqUl/mto3xeXsFp4ComoP/9Y7t/cEhove9wQLhwo9O/zQOGmAXdU
byBzz6DukAcwNpoLuIYgIIfA0yaHusihhB7hAlxXsUUzlKjkugTV7kgGYAlhIAyVxyz2V4PbqTve
ghGNTmT6mhNw+v42cml1N8FL+C6uYQw31Lgq3CuWJWnfq/g9d73x1CZNsXYhVg7m1j98Rz4vDn4N
aMDkjGDbhQgNwZ3/W3yOVkPZK1ViPkEcb8sA5fCQCq36ZdMCM2PaFJC8uYD+D3AALb7zWxtMwOiS
eClbBn2WHt1B0zVuPyw1EE09z1z6vEI4rot86D5cxjT2wO4UQORDVD06Q3gGDwCAr9YhDfkBvejh
WQIXB0jxs2CsVn6QA9U/Y3FrUeSrQbZmnQhw6XVl2h2bqeRhkO6KpLoE3F/Hju/9fzwvWuBH5h6i
VwQ/0K/PS5EkbT6MGtQm4G5OIHCzEy8ggt5UtFv2kl4np+qPsFMvlqkUwcUDGn9n/OwFVjIhkPVZ
O6w8N6sgyzpducfhW0rxckGit/MOkUoA0lL8PiuBVfaGz0VcysfBPEMzYsRKDG+bCRZyIGjS5yaB
rB5gvGanqLP3w2Zdjam/gkUSQIRhR+/yfniNKw/xe5N+5jRHNlrxr11SXCqGVHUpi4NjXpFxV3KR
8n8K9P0/5s6rqXE13fdfZWrda470Klft2ReSM5gmGDrcqIBFK+esT39+cvfMAsPgM7v2xVm1ym1j
gyzpDU/4h/dbJjQCW6bKa8uWSRj69jpNRSYXlU4lpvORQYMVbdIqHwFdifjL7LN7BybvJohjQiBN
5NsqzYOdpGJnWIIubBWc+47IZ622UH7Ph7WXd8FVECbBFajlK9lvf/Yi0i+zuu02AeeAMkJOepMg
52IMqXRlQbpefT79j2vh26kBv0ql1MdKKeh5nWyE4aSElZiKeoVIi+Y2mrUEYZvuqkRXL+s8t3Y5
VP2BWttlg4QUhXj994Od4Nah6sFWNnXQoak0XE+AdK6rOhR7KbxkOcCBcbQv/3qwWn05GUixC0Re
ZRvPwhif1ACfA6gaSescn8IHH+CB8IAXJwDMcKB9RBI0Ex/hOvmXc8so7aNk1xVt6YZ+u9epTm2O
vLE6qc1FK3LwSZWW39Yx2qpVfDlzG5c2lS4nz1RQCbXpBl7Tz6eKCrssiZ3kmSka9+iRBakaXMWS
gro0Xm5OoPT+tWin6NdD1QbPCu35MyuUOm+8p7dBUNkRmmVZ/HNyG1rsMtC1AZ8fc7mGRZwiqYyn
GpK9CUK53bOYum+BWUnQxoR0ZWvkqVJrXVK/gifYDqADJms7sd1t0Zt8mijVXB4fhn89aykuoYRW
mktdqNEO0juAiDa6RLc9uoyq8UDTOtpDhmkholeB02SU24EwOVZe3pwZdB+crWJYikz4ZdM0OSZ7
r6IvLQ3MFmPcatWrk+JWPqDs1jZ70EpWvPIvxszDccFOf45+cDNmaz2ljxaVNOlHRoIEzWsbIQsQ
VMgeV+a2l/L0ajKMjhZ9m29rNOC9Ls9cPzXaNS1fimv98NWMEuxtMbpxadRU7tR19tpW02gRYnxG
oijH5PY80Opq8AHARmtEo3PXzw8g6OyVmYMlDMkmjg85OKG9VaBrN42zHV6B12XfoL04jtDjqvjW
xyjL7K3uGlcEY5PR8ljkc85g2H2zMLLpQRHYeYdTXpBqim5rBBLWAUYezrVTY5mVFKpjKI5nRpr2
fr+n4KbOF50+lazp81756toXATmohlkETWZ8yGdylzzp/SYwjNWY24lr1wrNKAOdNmUonhvT6r6E
Kuo7hrVChy/9mqFKuShzhbplYT4Waq7OAR5ttU7eSxNQNeRQ6ckB47X1snZMb1z6kjxuO/taDj0N
y0J7q44KZPexxYW1ldudCm6w7HJ1o0uD6pboxqi6vRxzg4J6knJpJG1RVka26Ybg+T8finOn31QM
VeGinNYVcBnoiqJIqxWMYL4AVq1V2j7GWgnZUuDHmcjWpe/50RfFSxQX8R5rbdlWdGfUXXtZ4Xbn
y9nm6AzSFGWwMdMjYsYwLmubfHqassLtYZ+VhZHf6xPSZ5jD+osBcS0/G58aGjGb40ZI+zvZgcMf
w1HdmWp+YycQlsiTo8rJbZTX1TgB2tMqZJLIKQARrtdljR1EncB19QSdsjm+6kf1h4fCyOpY7zpa
EJVDnK4hPe/DYlB3kMCkJSo5sWOXEiKIQhnXeU+lPEUkctmao3ULGdS6naJlTb2NkFlcdFBw9mja
F2cCD/19o4mmhqYo4LPnde808LCLaKSwJs0AU8iV+pDemn71ZzognRO2Bat1AF5SA+u7B2Msb1VP
vqgSrd3Upq451HfCa73qDqBvL8PUhiQXptjF22Ij90a/QXKZVptVftMbPV6wn010Or9HQlPvMiZp
l2lPaa6H+9iXr3WQvIvRgkfNHvS1ot286xIzAiZc4F3ulxC1Cg1LmcmnfGjRaPVL9v70SRviAc4D
9Q4zVupLa/Ttiynr7gJISZc2RRIz0pDx99IYDhoPArEgSkYqQCBBeebzsXy8XCebiEkTR6UjTwTK
QvV2atNybUu68EztxiChpOW1bJEZadtyAppGHhKW0stgld/zXomIwCOucGc2K2rDUF24x6K3DyBd
WZLzUlAGevCTiLbz1AHBAdqi8PuQ9apio2nLmohv4VWV9y0lsXDyqSR3RxtKVYaA3Xr2X24G40sZ
1/tGhYFd+Qp3FW55WEUXn5+4Pu+Ob06c5rutqLpKlwxbgNPAjNmUF0PHODImfaVkY3uBabIKQhVb
3jIMVw3QRDfu7c6txx7PxYL5GcHhpkkfxotyQEwLKR/1Lh4PE0jpNepb6abx1esm7mWnh1CBvVOC
drroMQSy43iFJPhqMPFTKgEHXo3SsIpoD2CzHOqrsS0BsbCeNvQ6SqC2qMbb9vjMAcXXYRKLahAu
EJzhua7MG6wIJNT+RqAlcdgtA6nP7lLdEbM3Smbp6U4DcthH9gpDVhTXymDpDTlJ11Cp2IdEWLRZ
dkftKT9U4KZ3gCy0XVOa1ebza2y9q5iQHRrmcboaOkvPSQ41Y84jWBfJyrfJ97XS3heebO+NltDK
AyDnHl8SmShUUyPJ3sMP0PYCJimfklFImvBP5unxwdPrBH2JrF/++hlCvsuC6NEN9Si7yQSsWE/S
25WadNnN8Wcw8MA5kzUtKQ55+1YBDbGQNKwhoxxyj9Fm03VsI+NA3Ck/a/4OfVJKdWWnXduJ2i2g
9AQIlWClIzeyvev6yt4dn7XD9CW2jGj9188FkG/U/ebPjUb9U3Ra/2VkC3HQRk/vwNDqqyaV7B10
lGYf6NifZ/rUPWR++5Q3dbyt+gigMikE+1cIj6JQxnYpqZH5MHYdssXIg2yq1DMfUK2H89mJet8F
Q34Jr/DBqmSVVlMWuYlkDrsMyhMwpiTfW5q+K2xLoazQ5Xv0XOJ4zV0qVtEswGvQhIVRQvfozKKi
vC8UmvTIDMXUZbguQrVOQlMULAtJNdJwNY5aAA0e8HNTJl9hl1aIRsNiG9nXvxvlvQoJ6NE20olG
R+VtC4gBByn0rmtVrR61ekLLzRLyXqTTVTHQ1POiAC+RvEZAozQzV8EC/TvlxsNY+bHvJCV3eiai
WPGEoZ+i/zCCENatLPyD30CvMiW7uFD0ZkGpqrgL0MXS0rDEPpZXgADzta00SMH2efWFYHMFpATm
tZRq4RI/Y9ktZsE5DNyRvZMMfxlh66Ngcn6g8KPez69Il+K9Undfx1IKD50SP1kDGhm/XvVKS+XT
46LMb0pDZ1/gfhI7x5e9Rc2oTDvXzkb12lZ9zyMqetTboPvipyqvINFUjlrZIRQtCR4nVfhfXGY9
6UlLggitySOD2aZE4nSTY02tAJ2XWjdYZZSk4Xr3Qwqli4Zx/bOVvIURS9aTSo4M35r8OqpraRmz
nV82HpUpzUNJwEQJ8uTXaZ1rx18PotZ+0mrge1bqJZu0NiTw+yGI5zjzr6swNChx196lYWf+VrRx
tusne7hgTTfXiG+3V6XZGUsdaewb5nqyUOu2uE90dIrTdsy/A2N5DsCwPYNe3zIccMNt+fISyFBO
lK4mZjkvnlHeIgJaXRpq+5TWQZIiXhAOu1CpBhp2PIv/9Wzw0V/4fIVTjHf5vaWA/iQcpFak2LZ2
UhLPjGDqTE32ltCj+oUe6PCGQmQ3jypjv/TH6hAkrkGUxGChFLRIQB9hkXN7/EhvjMG2LK1DPXtK
/PVQzi9tW613oIScv35+dJ3Qg3/aShxfCmTDyl+fOb7+69N9EQUuLKtmcfKGXNimgxTYuGhmyZnu
Xw9/ydyf/CyRfLEr2kN31KRJsUhb0Op+TDwRbSqsz1ZdNBIlFM21JYR3K5lJdWVotYyVDj/Xqfe5
aor+gNr7w1Uxssn5mYKLQV6Nf/aduhuUTICkZkw9B6qfr49J+PGhbw3kPY9PwZtiKFWLGosncnRs
l4pdWBNbzZXlJs4aF8MA0CHCrPRdjDw6Ugion09HbOSokTyMZHj1KkPe0/H88SEXdnbZzSKoXpNL
eNA2F1SmGthR/KhRsHwcG3TVokIR627UbIQD1M2IXesPL0S0MJZL5ZoMsN7UlBe2alUqX7oo9heS
zEJTRu0j1M56U4byg9yZBpmhXGQOsiAg9gz256RBWT/wQ0Aqs3hBWh2sNtce4YHJC69v/E0XRFDS
1Jx6HuGpSTWuZ3o10ZLeHJL4avNPb/kZ55j75oDooSnqC2V+OL5tZs2cbM6vuyTY9ci/b45vKNUE
Uz7NQElz0TGWVyVXHQy1uAqsEA7+oqP8bq8alW3XMKySMnKaIIskm0pfOcUMPPv1VMGSHiSsuZrS
iHeMmIr28e1Xnzk+TeLQCxbqQDl80PxyefyhPgDM/nxWvt9+LEUFWErFTTUNg8D2bVDLXhmK2pex
VtflaamgBvJFQfFOcwwMeOVMWDTtqD+eunp4S1V4YpWUartBrBoU7PwQSyOEa0kiYAgLaoWTR2h8
fIo4eJA44Jwp12KPsjv+8PhskMGCTbq5SLRkTVZGb3N+QAvqkivs38nRbCPl6eJBrqp0AZp9uFZQ
5FwfL8T/eYNOr49o9ee8GCusMpuTl/99yFP+/6/5d/71mbe/8d/rl/zqMX2pP/3QPnyu8jr/2Zx+
6s1f5ui/v93isXl882KZNUyJm/alGm9f6jZp/omynz/5//rm316Of+UwFi//+OM5b7Nm/mt+mGd/
/H5rBuVz71+NmPnv/35zPs1//HH3mP1t/1hh7vTul14e6wbUvvi7rgCssRGSJiWyFLKi/uX3O3MB
hIo3GYOwVZuQl9pPE/zjD039O+s/hRILPK8m+PePv9V5+/sty+ZPWULHOY1UTfvjnyd//Ssn+XXX
PqYcHFOTv1IXk7OzgCYbGKLN6BbzFBTWRHqGVgF0GDvPLpCICi6iWN+axtOk27venP0MLdkBVzO5
dtxdRuOLpFEgyTrU/YxAXqWNv5I6fU0DwVGyZKFF8CkP+H5+6cJ0g2vaZVq9mKW8bO3iK6r7z6U5
VBtqurmWbVQ8fhxTj5DsrOzFkOXPKVBpo3wO7NJfVPHdCDvMAdDmY09JjyQ2CGQMUjtLWfQUG5el
3gRuVuRu2mIPKlJBVGaajjptCpg9ziCbP80ihC5ipxulCLFQs/ja4yrWqYR5FVzbKu1+hJKysQ+G
n+4Hv/lplMDcklpelzbhVX2FzsOFqGYBRrFMU0J5Qy9uDE8szFD+VeH/355j/3b6vJmX/24m/n84
xxTz0zn28Ji1j037eoIdf+P3BDPlvwtGriFbRE9AscA//55ghvF3XVNM0yIRmZtL1Bp/TzBJUf8u
m9TbaMoxJ4EZM/l+zzBJ8AcpQjMxZJOikM0K8B9MMUV9Ux0wdFDMQMdUGXNJVSV/OcFnj5KIAdJ1
w33vKitoaAvIis+DK1bNWtpG++DXQv1mnX7NIrI+PJ4Bg0llx9Lk0yldyMi/FGk93GcQ0Z0G4WZN
HbZtHeeOaQ9LkXdbtCW2OF+SFNKc6HoYzciWFsX0c6zrpYKpD+Twh0qTsMHt+nWfxA9xUf5IJHb/
wOs36Kjd5Fn6TQ0sJEu1HAXKVgocQxkit4H1txiJVrpcwTUFBW0ZQpMTV6gpxuFLBrJ7V0KxcUyr
+dNSwtQpzExbiyRu1naH7HjQpd/megTsWB9h8EZAZ5K0O882nulZRy6AAVpedbiZIhqCom4yR4wa
hrhTNjjCl1tXmfwBsFFNIBISxFtBSqNOI+7zuvZhjOEwjh6lRUtZ0glPnAGTCEfKcxaQItuCiF2Q
Dy0hIKHEUST2L77oEPcY6xnKNbKdsEXMHNU5YT94SrCYlIEwM79OAPC82kp+r9avb6XyFnV2HDoM
X1VRWKANoPDzrX5VLG8jVQTdqPf3oS0elFR1B1QAcnNcIGt+kQwITirdd8iuTXOuKfu23PLryBRL
GPuWblny6ZENMyoLBYeP+5beL86qlnI9lGdQdSfMhfkgms3GqM07HK2nY0L06vQ0T4SGb4UdQuYG
VGHdy93cjsVcNkkQzROXatV/F7X8AsZ3o9vjT7WP73yZukaqmTfIlv3M7UFfIH7Est4UAZIUaNLk
qObi1aA9ReosXlNMqJePSN8btAhjI9jro/btzH2amxZ/7aLMNNaRuYYP70dnYz6CHF6diF31bK5S
Lg7ZZXOpLQH3XbYLppoTL/zVORSNMi8Y749m6bRMZYKAU3xJqgwpWsGpOCCwvI03Qbgm+Zjc9iqB
ShzeqRfWdb3yr71gDR8kB4Ear6Izi8xcyv3sK5yUeus+BxhQF+IQJGQ0U7McavNFDNGBnu3df3hx
5+4IOTHLtJhX8tPTjZCfV9UiLO+H536pXoa72MW4bAV2xy3W5q8t+N+unh+MSeDFmgwchaXfEKds
mmzwpcKPrfx+jBV/pXhW0DtyG4R0ejW0VZMUdUVvp3XTshWo4WMVtMANdV33YhEAaYMV59/GWBNJ
AShfZDrp85UMTv/GHqt860nBc4Pe4hLryG+dpFk3cLtlEOimca7RdnKH5qvG5ZJVcheMa0+hVlVe
TFEXj/m9puwIzFalny3P3Bj9/SIBgs8wuTPA+EiQTpYnO8dlMC2a8j4N24h4zbhOq4HMSKs3Sh1d
Y1+rL7TecMyxuBNxFbr2YN7SED3AwEi3k5miYaJFRJKT+eKJFPuRKdSo23sAkBR8UEtt6ZX2tbD6
pRw0t36t3OSSwKOiVL9lctZukslY9Y23KwsLdBAQW6ksLoKq/Il0w7Yu/EWm9f5CJU2HRZI9aVpr
7P2Yrcrv9AvhhfkmHDOqciSuuGOObCThLNZ0kCJEiNpYQzmi1tdehNxBY9IJk1TUPAEL7CdqxBj1
URTzACZvE8Q5m147sJWN+0mkGiBNPXXlxF4HCF3nnbhEevl2KLpnSL335Km3lG1DN+mKO6xDqkUY
cHVEOTxARbpHszNxtdaj89YZL3k/geTOwecGU4rsU2FtwUpAQhysazg13+J6bl/TbdlUkb4bJRqA
SpVQYFTzJ9MMvQ1OAMgpoOsx5uGwkQp6VzRaTDdpkn3r6R0KEVK7ktS82lL2hdpxoad8iU42XBSC
sltJ7a9mGZyxKK9qU/4ejclXvfXLTcJ9UUCG4jhEptsY4wWdO/2lrLunQAsffNua0UULWx3+jNvw
YRDjI41n5HXq6qqqJyCNswSG9G2Sm+S6j6INypMPYdQ9S4mP32mrGotSGVHRU6ILvZtQdCqHgycK
eW2VaPPkNUpHfvqgeNoDQY8GJSfQt0Zp3FQJnld9EbYu2RbZQpS8oM+P+6fR4I4d2tmZReN0QWau
sUHrNF6BsmhMBubiq+U/pIMtx8aU30fbZpvuuk16WW/lTXSGi/BBJDkHdAKQHIGkoh97JK+Oo/fa
1DZxmRFJWmuUTtb+stmIA7HMNl1BYjVuz8xwwvA3y/x8Yq8PeLLMh1EqR1LBAcW6uhyX8VLZIHJ0
DQ/CGRfZMgRpdW5RMU73Uo5JYA4KBVgsYDAxAwhenWQf5opdt0Z8P6WmvJ/A8Lr43UZPQHgNQpG0
caS+i6GMBeXC8ttt5kXfvHqgFa3GVJT8XFk0WGDZk5+6FKxf8ij9YUwiWU4VznS0gvdjrl9XAIYc
xMUB1DcRYjmWT1AV15rqIGuCmF6fRO7YMcN67cpHBbZTmotWS+7TOjnkQbDLKMiEorpDohCtd58I
Mqv6eCV6HF5n+uJMSPMd365v4HTMSIyZ/1xYzf3URRcJjos4RujoXSnBnR2O341Ebg9qo96i0/6Y
iOCqGckW8gaks7JU1ORh8BjSlkEk3XYxhohqG7pyH5VOIODS542JL2Y4VXDTZHmTheI2BDXghFpg
bOy80da2XH4dc8kRseV4UXeJZfd6ooCMN2H7xejKbZ/FoAhRUAWae6CPixh1mWC0DDon7+XMkQbr
ruqMufqFp5tsolSItqhc5hhkFbs6hXkahz29IslyusJYV7CsV71p4cai1Zes8P0GnAmbpOHraCSr
mav2PYiTaKDfpt1oMIIdMwlu7WYyl34q3aU6vmh2JN3KUr6hYKy7dVfI15LcApaIRoRtzBFGiIwK
l4iyw6RX9YJFd0ULf3DtVPsalCG+ttqqoDHvzjSRTZZUQD4m+BYl4dpGj7TQVakVrzCHar7RYPSh
PoDQaSxoeA2kt+tAt54ikf9MrOKbP28uZZrcRgki5O2UN6gBiGkhtPCujFiVIk956ApzcMaORoZZ
hSiql2q+y6UANEsjmyllcsl3pnYEZlKnV6JANvvzKfvBlmwT/M9FJQEKQZ97DK9mTxLrGNPCeb9v
ovwSE6QlnIhL1APPHEZ5C+OZQ3eTChXJs62SH7wLL/IEt6+8N8P7cSdcyUFTeKFt+5WxYtk7E2sq
789prsEapNEsrlBvThLorvf9SIol/15b+5v+R3uf3od7+TrcTsvhytiIDdqW+Zkl/YO19s1B1ZNm
DDIyTV+Wnn9fL7GFX6LUtbbddqWv8TBY1xv56vP79i7VI4U4liioXxCzEVK9vXGNgayyPqbqoZb9
G1/Im6RSFsicOJ32zRj/bIz8KZ0upSZyPz/w6d51PK6u2ATXQIzeVSckvYZCXYfqoRfx1yxikelv
EUIly4QJIA2Qeou9oFH4+VHfXd75sOwtVEVhVcmmPN/zV+N0mvpeknNNOQBIwTtyl6yCFSJ7q2ap
uDo2b+tzo0ho89B/l7OAt6NYpNjsLyfDSJ4Aj9aWLg457d1Si38WCkbblpcH6CJKK1rC3gJRcG9J
u9xzinjc5cJzqTiFtImGB7g9a0vSd/qMAczSADCWsipay60yxGPyRL1UKZAgMIG9XObLxLm4sgFb
33l9uFHtKF7JmEKsjYDSQdfWNN4Tm4UKQ5Zlo4kJSHZ7nfj5VpLCFTZBC5K8JcWGvS6UYNmxSSx1
SXyL4gQmLf6w+U0al5s471JGSCAtNHBdyCzHjdOVmNtneFyxnmpYMHerLPQupCxe16q4h/yi0eNq
syt0M7c2FQ2kRaFtBXuITx2xu38HDFVx1Ul/SFScIKs23ehaZzjQTe4CIw0cu1Ujws/mig5t5VR5
8FgmZNphFq07Gmc7IyYebBqUKylP7PGgdeG6aGvAoq2LzHaDCNO4KVo92+Cu0u1LgeNLLvAdUgqR
baqaKFemFOS0ZvUcUGLaRoW4HsDt2mZYL21c9tA/zL+mkVGtprhGYiXBRD1DIgFPPK1f27V1PSGu
40wNeA364i6YTFgTJW6vshd+9ROT7rdEu4zQtIIdgIcMqLvnKDDr27bMHgbESh1iZwaGjp5DpcFC
nzz5BflROBdNuo/N8gqFGN8RQUvhGoL+Dkw/Hq54U0KP/1FqmGmKRjloybSSJVunDe6tRWDc+SQU
14YPK8eQI9ITf3aKiVdSQw9paJUQSFOWbwoIL396etTthFw3a623ZqlJxXKKNr8XmXFLO1LMOuT1
PWtGuo1j7kjU99q6aLtLhvSTQjN5GdaUrzBjIDj0+m9IPMlw6I2rSDMeiyIrdxnkUj7dd7PVy2Or
WHgNh+a6GqJHjQphPzvFILrwTVRogJSot4eDbUO27KHN2bdKGOJqJYeI5w3evklI5PwoJKOr1+Y0
j2EFRqJVgj0EuTeotXwV91hKVIF32WEQxZrt79Qu+6YPuu9KEZu8EOo+1bjfpbHHWU5xajGHdBOT
rWjDDhZfvRmKmToYQhBpbQR61I0sUywCssCs0CkIlcajNKZ3KaL+uKlE3yk8fRlqnaYRQMWkULco
ydH2rJHbk5eK1OSOHCKGqmklwHf8GLydrF0FR3es4CZKKfeDEXXgw7VOMaSDm1opWMHS8hdwqmUn
Fpa/klsNKwQNGYKwhn7x+VL54bIFW0qDJQZ6yTjZGDR/moRsZCxbLaSCjmhY2CtZse/D5murpecW
5jmkf7dKUjj4Z3HpJIAA+aOKeOBwzUJZebvhT6SvEHp3xbPnAOBGbNHxW0danCtbn6YacwmN+il6
TNTrgdOdrM4xGpRCwFA/yBKezoYCSRNK9ubzazn37t6dnTU3AzSgZJZmzsnHq21H8RoMmXtDoXQG
O+66vmpRKXaLZbWMD6obOWW5rM8c8zR64cQMWdZhbBmmrXBd3x4SzdMyxPBeOXh5ssn6n6IV27AV
Z+4bDcHTE3tzlJNMDUkHfN1MjoJWmWtXIYLM1swOcXSc8Zpb5DnOHPCDcWLIQJZhopKtCftkWHbA
QSQZ+PyhzAQU2KC86LvMcjJd2ShRdSbz/fAavjrYyW2jUKdIFrqRhxrTNfj+IzZh2I1E1u3n4+PD
4+io6JBWCetdVNJVMiDNMFAOo/heqwUSEYGLW8eZS3dMYU/mGIo90A80nR6vfZRceTUKi7aNYtDN
8sHqu8jB0+LJIJdEikHvdmNs5840W7iNw0ijwbtrRu0LIdoqikfNldPUc0Y9uyCEhOYzYWA3umYw
pA42jztvotNKl6M9g3B9F4LPg5hQTbVlTZ370ieDeDDaGL0DezrIO7ydO4d+7ou18H8YC30Nx5Y0
9ELeWGdi4g9CU6CeMqxAmw4IyczbmeMDQ0d/3ZoOUVWz6iRVsyiL6K7X9dTx4jBbmG3BBhntmzw+
M+A+OLSpKIpJ3kGOI5/GiqEGQCfJRzbwdUVFx9rml9qqWtfnrusH6xGyAkTdjDcVcMnJqhdVQ94n
aqIcpsordhbgokVlotSlQxAtkjyF/pkEbm/LEJ1nRQcp0u97fyRvDrTLxmi5B1b38h9PAhO41dz9
QSdGO623IzyP8KHMJIglHDYALxJtnLmz4oNNjWNQL6PQA6pTPlk9Qm3S80HE8zosV06706+TbfDd
cKeNv0ZRxIV7vB8WgnqTvx90Z9o1PwvDSbfyIlqieCKdUV78YN6bGrV+XSaVtZW5hfx6W5jYD/M+
66ZDgd+P1zo54n0Yjn9+XT9K8TiKScTBzqPbpznPGFmiJ3CdDj403yALu4WZV/OUtlD4qLweg2WU
3UOP8L03k5+WXbRnVp6P9r+Z88TGJ2v0U06zTBSRdR8Jt/Gg3YzL2gmXXe1Kbn8NXNqFgANUiQrO
uYPON/NkuXtzUPH26sYBQblRHQ9abds1Hujf8Bd2KjdY2ocz1/iDbYnwQbCEz/GEfCqtM+FD6vWx
MR6CMC0puyV3tT3MlUoME2WzzBxdoW3gR6BalWAlTThwK/UwLQPbu6Lb+JOh4K0omD3oUnGm3fnR
mH/91eYt/NWqX1XI3wNPGQ/9iN5RVy3y/qsotklnur60/vw6fHgshdYgiT3949MiKl4chTVCMzk0
aNxbpvaFVhP64+a+V7yfZAznwsYPjkdRWgcxIcC1ykfW16tzC3Lgl2XfjYQfCtRjwziYSBwsyex+
JPTlF3JtnkPmfXCnLZlFintMPi9OYQ5+Ahi3gLF+mLAAXvQ1El1GKkEkLfxdDAf8zCj+6AzZEXSW
LBhDv2Dqr85QanHZomE0Hoj6L6I6WlFLaFgkYABkQ/yEuMR0Zix/sAeBaGGOombBYqmfdBWQeyxx
jZYG9qBmm60QsFjNe1B7bln6YA96c5z5/VdnhjcSKmWUww+o/+K2tB3vw2Xq6pVLAs00zb8nVBK2
n4/Pd/VDpidXch6ZUE7p6c6X+9VB4x5OrIBhcOhZ68el4ZYv4TrdGivxdC4A/2izAYAnq/K8o1P3
OVnd7VExwqbQh0NLlLwIAuQP8IdDywb1SmxUlDXIa0gS8j0JNO4LAw7XXoN/caiB90T0WJ6ipylN
/KWf5GsD3pLrt8G4GmLUJqdQgeSrtQegwxG1kGlYeMDRGyL8i66V4q8iRH/684v30chHa17WKMEK
ds+TzbMWPuKCkS4fGPioAcsPSSUfzAlnx8jwv35+rA9vFNGwZoGR4r/TCMXs5BZrBiEfssqTcTtM
XlTkGegs1PrOMjtIMKb9J13/VWZo4GPHwCCC0e/PfIsPNugZf6ugQciixu75drh0XadkdlPLh9HK
wTNExhfFr/2LWWkJ8z3IJ27ZYtXSUuNx5G5CYGToFDeihQGGX+2cwMrKwlWiIrgphGf9T6aQifyh
JYPSIR06GWF9qAZ1FuvToV6q36ZFtgh/pG7/HYv2bxUYEAnU+Jmy7Uc7OQoA/zrkUbfs1QSqUCPH
U4xDzhMoHxbacto8Iy6I6Ljru/FCfrKWn98E9aOF4vUhT8ZdkMvY53omAr+J1V77DBgHpx7wbE33
VSvar2IIkFUH87WyEnVVybV0ZRZ+5JaF9NLKkXJR99jGAPX5TtV5NxbjPq/63qlEly9QKbuWrLJe
SJPRuxiP3Kma/yNj6Dl0BFT0eeX7qGwOYyQth3BCJq9LKQOq2eyFkNyUmHedWfA/PlsiP0HmY8O2
eTvkKuEhTIKZ02FUNmP3dQA18Pn1PP6Fk7iI+cucmrso4l0PxQxapHDTaTikBbyANu57t61b809/
GHMAr83G1Nt2GVbgvKay7VZarN5PExq7VkTLMjBpn2WVYTt+LbVrObIvSzOABdn18l412sdca1dZ
n9Xw8vHtwCsFB+6hhQWViTOLxOmlQn3WojkDzJHuBVvWycCYKtMHQhENhzLMIc6h3qecrdzMQeLr
i3V6jPn9V+M9jeowz/E+PaCDeD9pVLgnZStRmy5qFChzSlTlQM781bdjF1jwVZX1Z6ho85b07hug
/QRYjW3LPG1DyXQWFKuT+oOnhl8mgIuImSxUo1hYY7TMSdY/Hx5ctw8OSG8EILhQCKlOYQWoWrda
hPbPobbEvunAfKiBZMNooqnbk6At1cJ8Kmo15FvQFBBmbO2CqQgXOSLTa580ZOd5reYEo3QPx0O5
0iqPbjIS8ystzVd6WF7rnZAXpvDV9ehN/d1gKaarKAOihaZ9lQyz9IxlJm5fepjC6dTH7LDYYgqW
7auqipZoE2KCZtvYC/oiWvYGu2pht8+yCGBxdBf/l7TzWG5cy7btFyEC3nRhaOQlUraDkJQpeO/x
9W/gVLx7JZIhVtXtnMbJjAQBbGyz1pxjdoP+yZJxC5lJdQgV9r2yEoybUmslu1B4ZHSeezshSr3L
xqeO2ostNOZjpfSyZ2lkbPVqlgMGlJ5aHTEq2QQt6s7smV30kxJDiZg1IXPjfshIEm+J3etBzFbx
V9sU0wZkMVkCZvKixmTLzgvAUoG2FKA6cMyqfhfr4I+mRStt6neTVuquYS1xfJryMZSIxrU628nz
TIpG2jJTATDxFMV6maMY/81UvoDyKMkMKIlCEtO/sSLAWpFeSbGa4RQ1HyReTW5fp+t2iCDBC5i5
kp6hKtD6cSJa+ytrTEzoD+PXUJevmUxcE145oLjTrlfIwxID/U0jmtRRBOFqbiaWL729xg2SE088
vCoDO5M6Ka+CQmycGa6CMyhUZtusxEsUtu7UwKAoNPlCTWYqC9ofkq5fcY1Fi/yg3OgWlkoxD59b
TbpJm67exi3psmCQr9UuevH5XfkQi55ZxyPk1mnb5jNB8QhzdAEXWRQYIOuLMMhtUFxA+Ptm25uo
aY2JKK1JUL+gq/79/YtYZtyDD9BClkdj21yOd/9Ydb5NAYBq5rAKzX4fdHqAwJeQxglECq28P79f
6MR8xmYHZhMcSOb/w+pP08bhOLRzv5fDiz4JiSoozi3fJyYT7kBhrtQW58dhQW2gCiw1ltLu26qb
HRkihjNk+nXoq3xkik5/TRD6j2l5rcbsR55Bp8RGkTbYrSwVK1UbDHukLWcHUTLcER04OeSCjre/
P4ijNi1grsXarhn6UvqDev1z1h2D0crTvu/+2WUoK7bpTnZteIRdXZir8EI+UxdajsA/37BGgdFk
W2OwuT1qgmut1vioa5s98WiXRDsVjtH1t72Ctb2phft+4AAfRuWZif3kXS462uWQIBtHAysxOiIE
ArPZa7a+lq6a9dLw6J3ZYRlZW+5ZjemhrHt5qt+vd1AJaGqmFVnVmn1u6h9qmcCUSqm1BY2ThZJh
R2OpX0v10BMWIUHjMqIPYtiJEY/JnvfhwLCdHdoLLC4tgAdNcAiHCh8LQiSx3w3vkWaE54brP97T
gzcjSSJPCDi7TBLxwUCYjFATqymv91Y8dOtRYaNRpyEaTbW40ioycmDT05Yqxhe1M4gQ0zkImRX0
xEz0t2wXaztWCZdWzfGRHU9lQ8F9jywhuW1BbDTagN5PJOm2peomJmxiwed9FYSt2EPiPxhjP7m+
pj9pVXCdL/dZVqbmEpxYAm8JfKfy56/CH+l0h4PgiFKnPZZ5FAPqUPtNkJSPejdo5AfhBjDk6GvK
0xz5blQ/CrA07SWwHWeJvm6a9Evx89IVff8FwziJ8YL00g3ma18N6nXbTFspN31bs8Z7QDuXAkov
b+6CiJ0a/O/A13s3XSSsYyaxG/P90iPfjbNJXhsEmJJGaZbPdZATrsI2Nm6DdyoWd36S7OpcuzT7
+UtjINpVp36Jspo4UwWeU4/la0Mun+lO3wBFH1Cyinsdha3v3/J9FgDdhmcL0NvC9b8l28C0Sd2J
HdXHuq/WIwy/onlRemwLouVnazOuIw9L1eTAUq88tew7D4CE5A1+SctY0f8kpfCMtTOyyThWmF4x
SadqnXgZAaRs32W2/eV4GyusgaxrTq77+Trqphi8b2ZuYygkKy23UB0xUZi1wHMXFDsP2LNFVQYO
2NDcAQkMoMkaVUE1zKuK6BlbWlgDdH1fRmIP4Vv76yBJRqdjQb/oTN/8FBtR3Moy294zs9zxRoue
D30YWgx8mUcVb0UZVX+GykfPE0WyDdNgpW81z1oXq+Hj3Nd/WNZZWIdIsnlMqi5Thz3YLMco4USQ
P+U+3voX0qbeaGvJ+zdUU6duislb1CHKELV0WNOmJ9+YvpqW/0zdssMoXAse1r217Cars42M5fs/
mB+Ub1f7B3n+bW1OQnkoEYeUTKG9a72AFATA8vivyymFI7jndEtHB+DlOX6/4sFzLPu8Sbo4LymP
DU/LqZuA4dbOfZdUdK/bZ60TJ3Z25qRz6uV9v+jy0L/dphyDJxDQ1tMHCzYgoC+Xl9eu/+Py2OHN
HUy3eReZMomc5Z4oFmp/82bxPBgXOMbOrkZHvb1/XYsxibpOVI5WPy0bzbKrGShWx6bXnffJBaSX
aI84qvc0p3bAQLZ26oyvZz4767CQtVyZZvwSe6UATD08YoekrAfCXJf7SFQEN1Xit06CXT/o5Q5t
/Us8NrGdUGhycaEhsZLDF0mEIhdmRYyrTLQ2mS63SyYDct9uvu/rYqcI8+xZqImo0QkoXAFqpn5P
XIM8bCOfsPBRW4tjsB1zdY9V9LGtp4wED9/Y9PK400Gxr+O2/lQp6GDNUK+SwXiUOx/EzvQ3rahv
F4VqE8POWSN8VOGC2HJs3ZUTIty5D790OXmcyGEFpXqDVYGgzPgF3+wT6fU3cmQ8oEe9taTpZbBQ
mKq+/yeaipUh6LdqrBsAatRrv46J5wnznCQv/15VCdDt5CtYlah8LfXFT/pNLogXVV3DNxVL5DvG
UxCOr1ioHsiW2qIQ/9J1wkqrtqEaFF2pOUBXI8lpdHTBwL3OXzGw0JF0PLtAb6gM0g6H33U3NzfT
FDhDM9FcTt+nAdNgqV32DbYOZfyI6uJz1KNNHGG5arJ4bQUcpGZZ/mOWge6ZwyhsWimToGaNkTOW
yujANLorwpSQ2wKXXj02+Lt6tgmJxarXFDfdkFuOsfxqs0FEIObKYxrLf2o/NAjOFm5VsfwymkCn
OybcpkOb8Bob3UslicO3wTorFJdhi5EAfrA3yWwSJqTOFE3YPkMGsQNay96U6a/5lA+Q5YZ70Ecb
P/Jzu8f3K/NHXqJaYC1S7TEetQd+4ZPS8w+z9+wd6NrXuarei33FLcTg0qxSIBGyLlB6SWiKAzlb
1VmQupXVNbveEDq3adAMpn4hXyPAqOxSMJ6k0Wpda5Qqp60DVvdhBkHbCU+jggvSLHKO14pf2FRN
Uy+WwvyRn17aKQsqQRVA7zHJhdsM+J1b1oblgZJ/DqI2+wuPqnZGVQ5IFbJQpeZl7sxSam5UuYYQ
hSTeNirT+IT+fmnleuxoPbHG6ij3Z5rlJz5jzM9MIOyRDCy1B5NVXDYh5Nqm2qttaNlgEt5VK1tH
lrmORetsN/H4cMZihhAKqRASiqP1s5dMIo4wJexnX90UNZJsKb+KxLXcGGgVi11FWIDf+w7qwQel
qUK7SpLbIaqeFK15ODODnVj1DE3jZ2i0cyV+1M/lYLKkUGrboNwD8kKTLzhSDfRJNragM3EAlG5Q
WCHxTxzdGpncy4tcjd25LN5//x0nX8C3R3KwKvklMTLYlqq9kiSQ69LnSeQkTmkcH5V6RrJwYgX8
8fgPXvY8llMPoLPal9NzOoQOvDcHHo+LshZH7IaYrBUt/9XvN7hAEg63Fz+uugyKb+tulQsVCZlV
tU+K8q6ak/0kdACNkq2mvgUqjYciGUYnYtadiWAdWp1Du5J6apu/lar0FknGk0Eu0e+/6tyPOqgQ
96QtdabIj7KGyQlKHM8WX+w6U86cwk+OeE6M0Kk02jBHdY8uCk3NyKu9IcubCVZKOGv3v9/KPyXa
g/0bEScofOBsmexOD+6l7QtyYmBN08EYPMyy83YINzWqm3tOLq70pFx0+8KdNv5N4eJejG0oENr2
9x9xamh9/w3L8/72ksue7UkhxdUesx+nIn3rm2ZhC4l1EVriShU0vORdd6+K1Znv57gYA4ufAyqy
QIWu2uFWOZSIA6K1U+5r0XoqVSi4RvwhyRplrt5gcY+c32/0uJD143qHm+WUJDKKehZb8wYhIJuf
P2JNFJGSnlMF/hN/ePBadZl5EiMI44Y68s9HGlu9xNLPEFUaxamtAcKoeK21MeVeWkYdAStqYE+o
SItWuCJFAf9w6P5+s0dtDnZ5rA4mOAISZmn2Hgwt3RiqPhf8cp/MkDX6usfsr1xpgXjbmyA+52gg
RhHCa27cG9OwHYT6ppO6r3QuL6ceAH6AxKwebiZKxHT5hq0aJKtS77ZRAwR9ElZFpN6GteGlU/70
+08/MS5oUeM5YcuPNutQejuUtQwq2iz3adi54vJ1i+l6tEqgxbUTnItxPDEqflztYBbvO01KyTtj
MREsEKnPTGurQvzz+y2dmLNoNun4m8FSEK23fIPfvrEC4TBmsZahV0YouTPKqKuGEKNOts4M8jNX
OhzkVVGFhVZxqCboxm7SPxbusI5qf6WlZ650qn63+BQ5vlhoBSlY/rypUBayXBpmEJQThuNQxQRK
SGpRg6osKWsk64gcvmES3DICBuNXmziJbbGQzvyOE3eMtgrdEWGkS5VM+fkzcAn4mjpaKYqUch1X
jaN0TxEJLZp4ZqI8MVIQTxAuwaiEHXSo4sp9qQ1acYE19e1VrjRew3o3sPX+fawwT/CLf04fiIpV
atSUK0A0qAd3VNTZMBSguFBgYnZQGonY3r7wOvEikvOVVBOkXgfZR9MjzUw1ajhRoXBmFLL6qqCW
luWzabfV8GBkcPoN4t02dH14BQIemClrUZYYn2NX+Kvcn9XXJoo/1SzW3ETHcNHHubmGS6k4U2vd
aZFWApENXarVF3Lf3Wa1SNZiEpquGRlkikPIWEVDUzu92q9zYb5JQjq2ihg9jqUPNnLeRIJMvTLW
wKzWo021bTszW9G5wPaXGeqbPGQQvTQ+bT1pSdkYsVwTclrYY+33OEfaeQdpP9uWQkZKgw6hNhZa
HOqU7J3c6IJPjATwhXwOXLdLCW0OA4t0wOFBmcV0K7UxMglInhwDNcIb8pE2V3chZ9oVTHUO2eW8
iiQOsaFxNarjsyT5N2pf1R44ZDItLbl0lLhX7TSDMStH4l/qSE+6NeNDCVZBCyJbxkxiMz7fwlJ8
GItgXrdpmJAa5N8ain9pwZyVrypOfWQt9u2a1tm0icrmDWVvZM/FeE+/7zVTk4/fRxGtmaNRxOqK
th/GMoJn7L0H30VOxJoWt8VeHOaBpKOZepAmvwX+dCmLGQkDVXLdTNMuJMI1lvq3JpHeh3GabCFt
3lvDekzHLnHikp4g/NNZt1o+3mB2ImHI7Cwq7qeifsk7ZYkLq3RXliDd9NkoUYYt7vx6uMLSEN1q
GRH2+MbfdU5RrpygUOiLhgQpFT+8gopaitlkxGDGBQHn1bIyq1r0+Y8X1M8AzCx4TrfXujs5Du/n
ut2zqn3JxC5AgqZ62Q7pZdoQ5V4aYmNrXfs+T9WlYhIrxb9sOGKof1QKLpZBmwO7G/uHhPXySp85
pyNPNJFAVJwTgX5BLpcDRxWEL78vwepY5i1FPjuVhsShK7Rtk1q/6PvJdCxwey4UlR1GLdQQfkX7
tcJJxEq7cIPnj9DPtqGvb2BJ3tYD5KxANrMNDJ7Jk9LyZRBC06kI6XT1Ur0MzXjDeE+8gtKa3RDg
SedrQfqQIwGcMPTUZvCvClV4F0K1tnulElbTaDki2rtVV0zUEwIMUvh6RUQbAWnxMwyD0iffCRxL
5JXF8FfXAhzGRuuR8ho6bR/f8Dcju5OUG1/uHqoGOZXYRh8GoELa3f5rniitbYl1Z4+4EFaDoiIW
adS/bW/cV6lIPNOcNhs50TIPtPmjr88obxLpORKn3qGTHV4oCtHBKZEyUxcSCtwXnePL0l4T+2jt
g6WxzVp5GxpDZz1M77SxDd1+qixP12Jm1RDGMjaA1TAZgRtbYeAtMjO7KgZSi6e4RrVbJvKG1hV5
GZH6FyuWl2lkM3aRmF7mg9RCclVejZ4s4Dqmhz8bwWz3lTnYJAsakFWNmyguO3Bi9cOsT8SoDkAF
G43KVt8kGz1NNlDc74KWWnFWPKtGhO2srp/zdn7VddqFJkpPNGr9leiHn2PWPRZqga95AH9QVQNd
88owN0BRsV1DmidbgNxG0pttVisqKzOQfCtK0TsDSLWhNJKRAyA3J4K8yHYIhj0ii5HdJLJj9O1I
Fkcy27FW3hoCE3VP20AgKcAXAepHeuUoaj/eDA2FIYSuSViB4edwOMrqbgqxPtdCbq4qAoxsHNdr
MrY+gynYNMjIxL6R8GHXN2Fi3qgai7iY01ayFL6tTM3mu37QAlslwwvhy2bs9WJbaSbB0fM42h26
LrpW/Yr3/Xem3ZE11oAtMCFFQdBBRObiZ6YtSqT+beQMhMwgSf1Vo5YUVYT2zlJJcCegUFvVYTS5
g2Y214WeB4S+igB0VU8LMdi1+kCPowLjSGGadE4MjlQoAVUlkbrNDP+PNaSBMwc8hr5MVLfw2c02
jRuCKSW+RKgv+sZ4o6xH8F7gKX54xc77VatraUNoS5NR8yK/IJpDzUvHaTuOUKwTX1Dxd0yvkTBt
UyG5F0S+KWUOQaaOk7Yh4I1Jf27kNbwQYW3EwQb7t+XEVuPl0XAXWKVHX++vQR0Lu8Sl2Gujly4i
glSpJTbdTfzCQKeGbpSCk07DvR7ULPct2tYsfvJBNdgZjZdN3dapV4jotcJWSZ+jZeWsldU8WhdS
hz0Db+kMeklRVgmMnGBivlLUt9zKHzXuvoDf5/SysLZmJpRcUPKVXxTyV6CYmUvageRSJL4sNes1
o51ml7MQIvPq77sY155C82qt6t1tDoziHcwqBlu2AS5LOFRMX+g9xH/9vVpLf7OQ2Avi4nbUIbZ9
mhWuloWWM8kDehdrIjZVClMnSoNX5iwKb1Ai7FIKCCNPcJVKVrANVfQucipdmbgevWjOn/vO4our
Ms2NCI63gWy2iFwYTWQT7HyhhD3MFC5kXExqyotCMSoHyMhFNaZ7pcZgRqwr891ik/LN8k5ppg+x
Uf+IUiY4Uxb3LmxqNI1U4QkwCh6tOQ1sH8WMiyPb4t3SFkYuUjDPU7e01Jlos0j/MEUyE6DHer5F
NLIkzoonVKHuybWpeKmMqRnjLUk1SX2RzlgmDKN7CVOWXrLAI1eoq7dMn6VV4yd3atL40PYjPv24
vmt1aI5atpmS5paI79ZO2kJGYAIoNutqBCyy8exLxPbOUGWk4noampcm8gcn1on5/H3vIJ8offzY
Ohx0ygc+WDFUmmKvhNj0/GaVlmh5Ek57Y6Relq1xHafRfRdlO0gvDrknS7V/LVWMAgrMq7lCOge7
aSzWmanzcz+Zqwk2mx9y4N+2oai3yHzOHANOHbr50Yg6sFigcj70LVVdRpOyqgo6U8IntT/pQ321
HLIJmIlq3WHYnanenOqFGRALNbyT+OpJKT3YYSXMGb3GqS7uQy+O0fgFdGyUZiWl0PN6KBAKsy0Y
DMYJbQC2AZm/1NIdzhbr31/ZPw6LwzMDpLqlGipLIA8PfkuKSodye5lSxXHYw2Xv5R6NjpNc9+z6
7CqyJc1WLhSvXKeOsv/94sf6EZ1ka0QcyINECh4H1yYjZKxDluz9IKm2FXwEioE5917NOHaaD4E/
rH6/3skD0vcLHozP3BTkAGNcuk/G26n/sPT2ogoCT2CKoFmOT59ZOCDSe5683698fARc7pRq3WLM
W4yEP994789JnQhWsg8QjuEd4LgyOnPdnLnM6bf57TrLmfdbvWDqgqQCAZYg7dRtPUK+q76KyZ2v
aSsCXj2zT+jihH+MSpu8LOQQAmtpkoFKZZVFkFJtE9MFh7U5U1RaXuTRIPv2sw5edBAblWJ13D7x
r0vfRxNbu+7fIY7Rj6vPPIRTz9qQsWoCE6V3f6h9gTPozw37nj0WZbBSk5uR9Gt1/ZnJ7uRgQlaq
aFCk8FgedhM0VIupqWjJXhoI1J6nrdKltKVGR0A0k97LKDim+FlM+zM1oRP1E50ygiGpgPaWay+z
8LeXLEplotQk7u0bfVDBcbMAM4dU8bTO2N/WY/8cZwlEkHCrS9WWXEjEpf0zC/jm90F96vM1ENEb
IlVC66i1M0wAQXS5oLpvSKUtlKI3lmT8otxXoGql4VtHms3vlzwxdaI2g5gDwIua2NHUyZqZ9Sqt
57001Z7UwnrpyaMOSCWu+rdZSV6lGEDcOFyNrX8FsfJ9tvL7YNaQ7HRnxtmR14K7E6m9Yz9e6vzM
5z/fgy71gjVLQ7z3/WIbaD0noDG7HohkKGqNfV3xiTKVXUq4EQrFNrrX//xZUOzRMcjD8qM1f1At
9rOhFcgRTPbhtncnL3eDCyuzBWd0TBv26GP6eM5TcFwa0H9cUf55x2kgtsgA+4Slst2S1bxtvXDz
b4hh/sG0H0wYqsxEaZq4TgmSOahk5YEi1cnEt0U4+s7MxnujTh6y3rgZSmNrAei1rTRFKqu+m5GP
vBFrMJXpaq13vle31kWKYEtrQMiSJjwq0duYlCm5V/4nzDAnHMoLXcv/RMjFqKhDzsmMbBV3TYgy
vdjkKtY0tfuSk+QriZTAsUJSSeT5Cq35NhMqj3Co21aC3oVXVrtU+qH3Jr2+r+TiNTNnWAum+Yaq
b9cTZ632TD5VQ6iBpD1nvbkOW3A2/RIBWfZfydBc13O66Y3oreLMbWOmCaF/gNTJhGhY1QUVUAEU
4wpUx66Z2LGpeb6R54b/PUYPcPQI+xgFjmBGeDeiKLM7wbwd1G5B3OQfo8w2GfRaaQ9x/WXllu+0
MHcp8qk0MyBdzgOYGR8YX5VVe0HO7su4e9HS7t6Ss+eehK1RgcsGaWaTJeQc1s2fPDHfVCF7rSJJ
oGhbmPdmmu2A0mhun6epF1Qjfe2JY+DAGaaIkFxUev6H1vieLkq10VKtoJQT3qih9VZLzY5MgC8r
LLHHv4yR9l7rieYUBarkuVAGp5obqOVkCGkV+Kg5vZonpX5RZZC/+jCzazCjSzEUtl0Hjz+cU80p
a7PZKMJ0mUT0LgZLngjEJjLXF0yORUnte4IVfuYJvLUaV4odZdmNKFCDQjKAo82UXqIhqjnExSoI
NDN2DB/xR6mmX0ks7NizTg416444ifimz6W3mYT1gWxmHnF2PYWYX8Bi3nDS/GzaZKuP47XSGmjw
LELsKGC+44A3V2IMp3QKgQRp/qNq1htVGeiBDsWXrEQvadhWzBv1uIqM+bKQ2AsHsvIi65xSe01I
Voqg3YZWcBNPFBYH/baWrc/cHLNV1JqyTXnvz5iq1pkF79THr6BPw+K/4DEODRXpBF8iIKzifz7+
f1MJt0xbh98+0ymtAbx/GA6X3/FteYsa0EA5mmrkfYu/EYvMxvKGleQVt+fMlKduiYmTTsTCLjyS
dXcZ+/NICGNm0EW3hQNi1WzbszCrZUE+uCNWSRklvIoWXj50T5L/wKjOLWuH+dfWa6oE59xPJ1Rh
hghxBlE0Yuzjl1OL6HFx+4T7djWvZK9a18/UbxbwrrpaRGGRG19DyTmzAh0/P0M24MCAU2YHxCv7
+aoSaHxt2frWjpxmkpEzpFDp1KzkRubURLCdmlZsKf3oJpSxd1dieRsHMMuMsTW9RqKOL5ZUvFV2
LmmUKxt1MatVYA7z5ZP4/bce/9QFhkHXWFvQt0ebFS3X+6gqZmsn6PAokpgdizpxuhwUvsQcQdhS
PNoRiki1eglY+f3qJzaLgHJ1LPw6jlPjqOc1aiXRv21l7EK/f52kciUxj4xQcxT6QWaWYdFcChlN
e5GP+3PXPt4Ro3j5l+QFgMPRF5UlChiz1Nd2qkx4A6PnKVFQO+VpQQ6bEtxKRnhVpPFl3owbX4rS
GyFW+5toVhuqpbMFOdNQHbXm2JKNgcZ5vl4QjKkdN0zhxlIy9fObgX23G1j+hsy8p2IYTbeUxcs8
goSWzgPsp+wSwcIDSWQ6knmLjqwQbCujuGpjCUS7qrxZiv85VqVXyr0MwVx2Wl2uXJEJ38EUI7hT
JfZ2qSjZxhrjngMzVRNkc39a+keuhE7YbeoJVZHov0UZ5e1enh7GhGKV4Os3pVFeZEulszGDvyoc
Y6qigeTFZPfZTWy+S/STbFwmio05rnEwtSj2rBtPGHweQUHcWpwo3DhvWkeszBc/a71GYKvFLhSC
4zrwl2631utOEBGoWMrp45gGb5KZ3Sigc7UGCLoR6bQP+s889hWvqePXboBvOYXizQJNUcvyObPE
dRtb4DMJIBxjfZ8PxbtBKBjORkToEiOG9ZR6nBa6k9jS8cjBmZ4ZLceDZaECLEpkQnQwPB7sKpfu
QDFZmr+LUwdWTXXf3FARJt8QAfgTEVde4cqXf842hY9nfS4LVIUmKS1MChE/p5Jm7IIQ4gL8HIsP
0lRpPZkkA7ilpSQrAG34huXyLy7S3J5kc5PlRoyTzHo4c/enf4bBksrmU6Ik8vNnzLzIDmSdv8uv
4rtyNV5SWHXGJ9RgzjnE4ckHjZuUoyMr0FHlxazbKYdO5u+SoVxV5YeVzl5G1ufvd3TuKgclD9Go
00yUM3/XSMq2q6TLOUrvu/acwfn4hM/r+3YzByuBtqCMdFq3O5zua82IHjJidECw1aY9pNIrM+2Z
+fx4Tf1xwcP0tVKvKFZrub+rmj/z9FYoj/+n53Z4uodlMRQ13YMdHR1XpoivDzsgCGfWhTNvR5V/
Djd8MWxN49rfpeZHiQpaBGI+w1L8/V5OrX1MWBT/0fVwYD0Y1FVIbtfcsv8Q5f460NRdZPawh03h
ji7ZR6LiChz09sY0zmI4TpzXMYZpSHIIQVp4eAeVnyYu6ZXonNeNnX7vr3NXyLfVX4Ic1+KKk1Xi
dc3ZD+tY2EEwEtowbpZDOT3snw81qwukVXIU70c6o46phRtp1Il3JUk7JzrlzMM9eYvoO5gyYHzo
xNr8vFzdjVPUN2O0H+ZpFWgxpQfNVVRxT54yRfCKCLZh2GRdjifTuh+lYKugiqeVcxd05zQtyjJg
fm41TRGJ68IeZGNLXeDnj2GHkTX4vgNELQKii8AziuJGl8b2ITOUamsETb0Kh/mhbMT+MtANzHOC
X8G6VPJNW6syptkqX49UbtxQ0JvXIe3bd1DqKMFMcAFTqxVXZhnFF2NDjlOrlNmNMVeFV4RC9zL2
dKMTOe9ukAJU1128hM/4mfhSSo32ojEOz+WTH7/q5XY5ZqMnko71UUSzlXKVhuE+McYtm5vEpfz1
aRT56PVsD/7juZSr6RKjh3UKg/fBYJZGwx9CkYcr0wm3kZttxlBG8tiereMeK3l+Xulg1kZ3PHHD
ZrD3r80L7dncRluEus+Bew4xdTwBLRfSMJcjCIe5svz5t8NWlkXELrMT2wvsoeRes8V2T0T57/PP
uYscVKUVShUjAQnBvhontyAmSE8FV5fff7/Kibroz3s5eD35PCfSMAXhPt2atIbvoCI7hgec/akk
wODfiFU50Tr6ecWD1yT78UiMLQNi4VMapp1QSnJae+KwKiSe4Pr/zQBE+YxyePHhHDZMpH40yokG
6L6V74biqi4Kpye048xzPF5aOa0qBsdVjsXHWEXBikN5HvJgL81KhFSi5VEayOTA+rsa3UekBn3t
tOb4FAn5fNFPEWU0VpFLkzYaNkWiltWqPidMPfWpG7iNiSCiKshS8nOkBspQEKEdB/uCsEVKakFi
J34bOFo3bnvpLEJxmSgPJ1IINuJSgiTh4HBW14Oij63aEHYDu2A8K04M8hrw8RW5qY54WZ3R6R+l
BLENpKj/v9c72AloQ9eZOZ6UXb+aX7Bw5qC13cij07vpXOsC70nrTavZE6/qi2lz7vL/RB79drsH
60adRwlbEVPYxXypV0JqUWlS0B6oLS1QJQB/JhWxgZCjfybE/a7oOliSJjsWsxuK67lX/rZGTZz2
NKheMIV3Ncmb5JtbykomgGQjM+AC6qXwKqamK1q7krJpG7fJtd6Y5Cr37uBzb3WVuVYBnDrV6/ol
KEgUPjO2T46ib495Gfvf5rtJDP2QrgKP+dNcq451OW+Q0wq52zv5U2m3N/wAwSZXpfB+v/K5Cx9M
tELfSi02QcYTlEpQCLT2KYdkinJmO3LiOghEcAZQaFh2ewefyWSJeVSXvrALsuS96ZqnSBMzEBch
wdXN/vd7Ot70m1wLGhjbHmT4h5U6vQmzKqUguRuKGMWfSlJdUe3NqYV5mk27YrTOfCUnFhKJbaSI
INoyFfOwLdBOVp/0xijsQjOxCf1RqTWH/tPvd3ViQ8fJj2KmyonG0ICK/hwjXTF3aWyRaTE42buy
QoYXuxkrSevhb0AX84iy7MzEfmolgXYGkYTroUE4mt3yQcOIHwg77VZ2gK/gaVtHi5XDAUdSroUz
b+7UKKGQuzQolv8c8iwarSGzZ9Y5e0bljZSj15yLkHhxUbialEY689UtH9XB5CJ9v9rya759dNjF
oQAJnO2VNIRIPb1E0n/Ko2b65BIwby3VXN7awTsLGjVo5ErxgbGMV2pprIpEP/eOTj401IKk7CkE
z5gH54opmgV1kCd/N903X8Emu6AKA0TOoEODTzu8nDbWFTrZ23Or/snH97/XPWSH+TB4Bh4vZ+te
3eutuJGxzZ6ZNk59WThP/v+9HfKhs0nxM2um7oEU2x/vp/ZFNO//i+/q+zUOljhjmLWE5G9qK3DX
Clt2WFRdygWWTvgequ4W33mG+uLce1ve/dHw+3ZvB2NDRPEo+z7vbclhWngBbFLs/HJ2iJxdl+tz
vqhzj3J5nd9Ge18u55SGywk09AJ0ukruSv7D7w/zxFjEpCOb9Czovh8xqZu0s0baRP4OS+VK6S5n
paRC6DsjyUL/zZVIPMYMRFbioXRlDqoi72quNOY5mke8NGTlsJiroXghheegQScaGSZyIHgS9NVF
SvUH61c5xUxbZPbt/OvwSl+LHvnvIU1t8p8wid9JXrIiYu4MyOa4QIJbgpInIYJLz/mwSiEh+1eM
qefLrsKXYSz+It0MaCDrt8osxB4Zln+7/0famfW2zaXZ+q80vnvW4Tw0uuqClERJnq3YTnJDOLbD
ed7cHH79eZRT3ZXIhtXdByh8hcBxtsRhD++71rMS+rcpjuzPr+4HDwtETY6SBNdC7TmdiNvUjB1L
pNHBsV4m/aEwvplnYQ8fjkElF7HCUTRyirRP63gE20L5Z6JrGUy6f+QCEYSaBTlaAfLKl/XS+ufP
lsDP3r95OrB36GtHmQpwvj9fhdJu3GWhzXfweFrX+KzZ1+b1T7A3zkrxvCfK0GaAQUMLejEkm7Yv
pou20nYFUBn/SKmDZzZUNL9zGVg5FOBCi1fWnKOk1u6zxaJqnuWhK+1xDV2229CyJ1ueRMirqdRZ
vccyWefefKHaykMHIRytqVhXRn6f9dVPORhRMFfJd9bj2z4uLmxj/OrO5muD331KqpsZZsyctReF
kwdWiky/n4lUqJNHKfTLEuNJObtrMyJXy6j6GzOlYwBlrKX/b1/08/TVW1o9SFX8S32NB624G400
YLtkBjyHBpyVadq7SqNcGTPGOnXSvgt1uowj52c6qcnOAtwJI1fPV4sZXzmdlKu2oiUTj1L/Ruc5
/lEyz4RIglF+gPJ5brKeVI3EfJ4Ll1pMhbK+hXJKapX14NZIhRJ9ehZWMvtdD05B9RpfF0CBskl5
pX8Xr4sCbapl1tu4tvDLV8lOpOPa7tBeVpjuwtqUklTeXlnLOHlRO/UhzczbJoLJUMbOZSUUOEyF
C2uosfd9lf0KLe5zoFh9zDJZenSIFrXdT1oT+9PohFHRcEC34ajNGpMlfOdXr22T/UD8zZVOYNqu
Tjy6spZe3hIq+71r270iOHUw6xE4YVRIEPr2Gy0DBN5zj/fVmpZAI4z+So+HeuUSRLVZOvd5EQTh
aG5OKdecSWXU+mRd1cW4g09mhIM6vfIxSVrxrvqkFneFTK9RLX6bugKF9+xSSSv3mpqEwmkwVwyC
NhJnm29z3a46WRxknX5BYk0MEV7mABL87CP4XXld92OakNqO0Obc+SFflnjTtcu9gVvSTyZEB32r
vWBGwNU56TeLPZF3mX3TOiIpW5t7UNZTsx0hgG/smjwy16CeLtu6XBc9F70Y4DRY83zpIPwiAI6W
XNXOyJk7S/NjNUNovIxvSd6ZvhNZGtY+e/DJji4vkur4KIMU3CRlcz0VvCM9xb+iF9RlsnbDAbDa
TJqF+yiLYpQlmeEbqXAiYEVquUcAkV+Nk3yNgB/5lVsNvplLGZYCCaE3u1PYWpm1SXjrfSGXZFWh
o4GSX4aJlUfPsT12t2nXT2uvABqWtIW2EQYPuZfN2Rb9sO3rZuvt8V/RC8Zj5JcaagxzmrMQ36rw
S0kvMoqIeuomq9+Oicb5uJ4iNwCtOIWlhyAamfqw7TO9DejIjuuBZueu9qplZSeMqYwMYrSJ9XVR
o2pVzATDkjXd3wxqmgEaV18jxaOWQwcAPF6ncyV1Wl8pgcVkSvaraOajOWOso1CpJbxTcJ216fKk
G5Phj6r94I3aW6am3/UlrgIznjmwAOcNoknHM6JJd7cgNt/giVGR7vdE/S0JzEFbPMx4QfxReyT4
7jEd4odCg1YyoQvZQNog4ad0r9VoOBRp+lwbYqN4iIEmz01W6Si+ywiSE645vxujZ7clZZTLEihe
9DZVhDZ3QDnmDrulHSVf+mQAprKoA8IZW2CJyvb4rNBagFeZy+4RgwXd+Rx/hDshYEucWq6FSZt0
Nujdd2SVmplCLz2y5k3KBLLS0SBcSVEQYTs2byqk2KtcHZZt5lrtt1gRs1+kvRtqkKkeEs/bxTQl
bo1y8h7s0UuBkyS32UwgpKbkRBg6JEq8aJ49QCmIxx3J0w/Z0T7Re2gJbJxHflZxafVsuK0SZdNZ
6Y06ANiK3fELQgkJi6ysQzUu2kcPydh69DJYLN1eDIp968xRfj2XuXtvNjrkFLPuNkU/oZ1qFRyL
ZrLnUa6fldahzlFSaxqiiGKHAkNaVWbvChTKIqEIyGk7VnhT5rwuglbG6ZOZOWXYqgYBUWZfrvvR
xLvkLL5B3LA/IwNGbQbmpOWmjgVZ4FGG/iARj0PemkSWY+5L8hE5v8KcSnLEpIzjHZ72Ta8qt17n
DgiyeTA1yjQbemA2DWP1QsRqvnKqDpha1ZyTeX64JcMPftR54Cllc/bnKl7ELiufrriH4rghC9RH
fd2H2QadPvTt1ZFe/N84EH+0dfh90JNddOvZtWhmBjXv8md7P4TRqruoDnJLbjgJZb68qkLl0nw6
hx//gF1x3Fb/69ue7FmIwbUWjlzuoV/nz+pRVbm2q2AC6cQNW3X+8jBfkABxjjP2UdUBdchxn4Tt
0n2nbKVzkzoSrRenlHGNOCCUW6btu2nd+UAHVs7tudL/BzUHKCgILDEmI7d6F5/TKH0S9X1Nzc8d
rBD2irLy4m76Ri4vazHgIBQ9M/bfaSa+OBeYBvELbqxlttlZ2a+fb4Q/UMhwrtZ1cjaQexrvMmvi
zmtdBYPjgV3EZd4uU2AL95uryASnZEEsW/XcO53lmyqainQ+B5V8v0lmeFqj7MTpVZKV9OdDrs6E
N9vp4Bz6Y4B9Yn/VcKAGszk+ds3w2khifjIv8sJSm5vLNMmB7w8oT6sY00RuV95BR0v2gkDWOHd8
fX/8R8quUfFHEQfK8bS04ZRuggleOofxrtpV1ClX9RXeL2ZhkJf1anrg4Vh9fjPODXn8+W9HWAeO
EeGLwjksxnyJ62o7m+mZI9dH1/v3b3XymhHuQaEvnh00SVTUG5vGo9wi2w0//yYfvFbHq8czBeod
2vWpoGMko2UUqIYPQxKgc00CBLzskFb1VwQ7Yg3gSVkhDj1309438P4c9qTW4abDMIxa7xyEwfoJ
culoYwM6OTfwn/t4uS0UvSI7fXqeTe3WEPbD59/7fX2A8XXSkLAmMJ2cSg5nsxEdZxHnYI0eGz2/
BME72ssx//zMs/LhjbRJQ6Iqizr0tCartmbb6qwdB+H+KFjLeud+Wr5+/m0+uos6R9cj1IOIjXdt
bVtxO7vPC+fAmWIbG5s6JDLte3QzXmL6fJi3/RPEsM/H/OB7wXvkyiGX1ShFnDygRWuo89IZ9oGw
IUB7StDjQ53P660+eNeOVQcqHuSioK09LoS/vWvTYiTuogn9ULK6/IIHKgTXNkhR5dog5Ue/+J/j
CqkWUtam1HGsCrzTowKmV6e2mjWWGpy/K82v37C/7ox1ujlXaH6/yOgaXw1UEf/v4no7mVfdtDdr
y1qMw6x1TSAn8hdxucH8cBe2corypM3rTCELlOlvvJgGZ96pfWauVEfcfn5D370SfAKowYaHUIBC
y2lnBAkWuOalwgQaubcEhdyYhY4pwLM2xoIQ9H8zmOvyPugftEZi+vfuNFXGoZWXGf3KIkdvGW+w
pp+Z4D7+Vv81kHGciH57fOa2hmEuS+MQNcVVLMWXPAMyrsibyS3PaQPflcmOV9ChegnVAHXJKRrI
7aayQ81rHI4IJsItp7AnvYccZBLTW61fxQl6G83BvVnIL59fz3dvCUMjPudBOrZ+3tU7TTOHSGGM
+sG0I1qK+VbIcyFyxkeXEl0O4C7eDJ6UkzcRhzhxGkqmH2y5wEB0A70ZabcSErpVI8oTonQEiPZe
+LaRRjArDCeckmdZZnNg98vrYk3o/p0fiipnKmqF9PV0eGiLabcYGUgRCSPAixJSdVvzx2hHj3Md
2atoLJ/lUJCYW3Jq6yqc7TpK7aaqrHWvinhrk1lzpZjlOjKovY4Yaj+/tO8muuOlPQYlgbjFV37q
RsUFn+mlLPQDHM7DKIyXVBNAMyFufj6O9i6RBO+QYeKgYCbQEHueLhVLMyh52xo6cwGwYYGtOkDj
8DqOxkQOPGD1pW2tdSddxXf6cSePfSkM9T86Ykt8WVS7YTRswivlneI2R0eVQfFvTgiXqAhD8qr+
i1brxTYZxYWWT9su0Z6SqHoYq9ldTbJb/LqPH5AN5kHTJBE62pgc4r69dhKNsNlxMAJV7TejZ9oB
qjH+Qmzf6tEMa7R+cNp0Z1c5WE/FZqzGuzMo5CxV4e4oyvQ+TEfielvrBXMaQQmJOgJuUS6qfPpe
LrCLyhzMN1rpKZBqe+nkJqENdvnN4yt2tnzUivR2zJq7tpf7ftCfoKonQasPP5x6tIK+VS8b0wtz
s7mvhvHNUtBeFOY2KuytHGcQcHaUb7pxDmUBR8JV3fvEbDb60vzMKnEZOcqubOuHrOi/WlH6QjFl
tRh6s00rjZ59NT/Hqvzmxh64OtUioqDciNa75ay+FUvJed14bJ3hdvaOACHykbIxuR1FtRvtRtss
BTb2MaW+1nXtIe6sEuCPE3NMVbYaUwbbeGc1Rc1Xj8P+wtlnNSgAJQQJDJkJGXQxnesEf8BVrtU5
yQttvZ2LRr1dQGX6Q5pZ+0ml/kUdeSR0paWgSxohZQlTrirNDYTQ98Mi5Prcw8q8+UfTCGedZdqk
rCOjozVwsm6R2F275VwvHAO7nXdh/Zh47XftSgkLAJ7+1PpnT57HPeFnQ57sGefWJqh6YkgSeUJt
hYcSol1o3Jkbczs/Oa9nvuHxG3w2nPHnyoEpl+BIh+H4pce4e1DblxHC2CJuK1T0ZeIE+cQBx5w3
BmSVzwf/YDr/4+oef/7bqmW3RErHEWPH+lU33djj4+f//ns9i04Mmwm3DwcRB+rTNpKS56mANr0c
CIc3AoMCM7kngVDi+D5K09e+nzoAIc6lBt/WVYwlSGTfhJONgjNWN01ppL70YoArql2vRId0tBj3
k2sqOzdNr6rJlpeD8JjPyWcMx2ohUFVEXUCyuR3qIvqJGzx9VCGPXE05VWojqc+cnz64giRssV0k
48423sXNRcS+VsQjawdVDEHj3BXpOZrDByMchfjHoxPi1nfnzli1GnUsPPWglVgWjUyNQRrDEP78
Tn00CvtrA7WKg9rs9D2rM9ebrMhWD3nzqFpUCP8XOwdkAf8a4OStajGMOJpkgGaxdmafbNwlOqNv
PPcdTt4kUOpq1LC5PxQzPsBMxTlSGdX/54U6fojfXpkFApMj7Ug9OOmzlXoByTRnRvhgI/DHlTo5
8dRjJkB6cqXscbzscx2nz1RdpPFZTsivM83J1MNIBGwD48E5doo11CMrIfPRUplc3XA5JDv9pxkU
q2TVPMEI8p5BfG3qTTIF0Zlp/YMt3u8Dn1IO09rGiYBX7jDPa3Uuv8u4eGIzGKjLGdjsB1tlkw4R
Zzqd+tq78Ng2c0VKthCOsuShF8amTN/UWPjsEiv6hfNyIcTm8xfpg4tqWAgk8WYigsHgdrJ9Xaox
1sy+Hg52M17q2ImGtpW4nCYBQqVwVpKkVXYSToZ9iu7PXE+EKVH9voxaGrAOCDo2vPUGJNWwd6xM
bLq4Llaff0j9/Q0A/MgGXiNQklryqWQML4rMRyoyB8UZ7moHtl2OdzpQpXIxSK9DR44BrJXNd7Wr
I/xYIvTSdvL1ytolsX6nFdmPus+2dTJczkv5A6BazBIVRduuyPZuszygdd+n8XDbktaGzhjIIZ2o
s3a+92+8SSow5ST0/ihkT+VaQtTu5C6lOKSp9aNTe/iHTbxurRaUEgCgOSMUOtXKO7o9B1oLGk0L
GqV9RpbUYFyWkfX6+XX98PPwnGGWZyZ9JwyuM4jSgoDMQ1SV66m9HcbyzJ17L1DV+cq/DXGidY6S
yh5qTmEIVNHEfcm+Fqs67L/Hay8gsyRYnqt1BSB9m+2r8Fw57Zey/s8Jg8HRpyPFxUMLHvfPya9g
49tKT+0P2Ux6bNE7WUgwy1OT0gAtNSUOXbiBsdGQ8pDKLb3cQOqZCNVjn1dT+mMApvZoNcKggpM8
WlZ/ZRRhU5pbii8AJJsO8Bm7nmAadC0gNjFZ5U17PdXqm5k3N3otCCfWzDfyzGuMrXGY2I30+0Y5
eHNeBlOsditdj6ZtM59L0ns/KZtHxghVGpOzk376pNmlqtESbvtDG7kXYEzXaDrDJZ/uP3+A3lfY
uL2/j3OyTCpxXmhLxTjHmlD1RVsdJSJKEG20vbMnI3jrffl8xF+v+uk9/X3Ek1XTHZIsU5OmZxGY
1/m2uLnB87/RVvma7WaywlVKv8VaH3s+y10eWiFI5H2Tr5PvJR7dULl1z6x/H8ygf16D41v22xJb
yliqZck1OAbLmKG9V58rFiUSClfKHRKOFWSCmyo8V21/v1YwLAJGDwwVDZBTVf+8REnTLll/iNLM
Wy+L/aQksKdo2qKymgrFn0cjI5AIhE2dETL/+X341T94dx+oFaMaRgD1TnFVA+yal9zt2L0kzVUG
BJbWBol//RynuymNkXwQ5BTQuVzPavOtjtAg8Doe3KbeSzjERh5fJlWx8ZKs8AtXfWFqvGF5elTy
3lpH0jBCaxz1CyuquhCf57XsutSnUU8gHhUUq2iuzVIUq0F1N6gx7pAEpEHcj/eqNPZzrVzl9bAF
a3tlDfHOW7xLU8tutUw8mqXzgwua+FYx3xSdNm3KrntZRnw/TcdcpJdi2ZpzZezUdNgaTZRQBnfi
M9fvozeH8jAoL94+F4bWydwk3EoVbaR1GNwcYqj8HNF+ypyY3Oe36qVEYXjugflwSGBdTAkooSnm
nhxOTci1kr1/d1DDfi0uiRI+el28wPTBoA47+oWbf475f16mf4/f6tv/90D0//gP/vxSE8SXxok4
+eM/rtKXru7rn+I/jr/2X3/tz1/6x03zVh1E9/Ymrp6b07/5xy/y7/9z/NWzeP7jD+tKoNK5G966
+f6tHwrxaxA+6fFv/nd/+G9vv/6VL3Pz9ve/XuqhEsd/LU7r6q9//mj3+ve/ePJ/e2OO//4/f3j9
XPJ7B/lc/HjuXt/9yttzL/7+l2H8jTaWhwoTV85xS8vtH9+OP9HUv+E95H9A6tHeHdesqoZr9/e/
XPVvxx4zizVdPRvyGWspG7PjjxzzbxxVjmpmwtu4wWyN//Ob/3GP/nXP/q0aED+llej//pd9nLX/
9W47xG5YmqPCRKexfMwlPXk2O3QzhlCVJjyqp7eaA0LQJIX5Uap4W3xFc8TGhndjEc0yO7dN6cXr
tNFL21dmbdo1TTSwc82W9UgYTenLVrdv6zFtNtXkqrBQSxg8pepdEQrU+smYzRt9rNB/WUoLvS72
nOHGHrJUYdcDtwZeQA5/Nu9153Gh8Tz4amMmz1Z0ZFTX1Yva9u5CVc6eb/OpWXagN91DhgvRWet8
CT0gtcQE0dnBNqVQ90Ayy1FfpAyzsZqwz7S+m2kRkaRGLjZRqw1rNQeEERfMK5Oe8vYnnAM3it5V
+8E2Cj5mvE8aq7xKFFD3cZlcJM2wsws3yDW1CrQiIYp6Amb62/Pzz7v0+1057pT+vCn02o+AehPv
xLEa+ucyo1QyiqtaNiExodlKSsV9q/KFlaaPFuLIneihttsLmZwlnpvvRj7qMDmV0E1m2uCJ/XPk
EdRoPJeRvaGEpt1oXVHfRW7bXU5N0a3m2NauclAYFWo/SSCKt1CP1CJUatU0imKbRkeERK8AwInt
+ZvettH3aTTzULT98GqNdHFXoKv7p5bgre0wCxvumgCkjExeZM169o4zcxY5TgDpugFCCq68D5zR
oXLqmcMD8aTaRVfY9pWjRENPqdXo7nLb6NCOLUr34Eaid/ejjVhzBUcC3VWspNltpynTdZOY+kbh
fHCpHXfgRem5K6fR+1VpKPKxVuT43egas/M/v5cnEDDeMB3+G/URHKFUt7HW/nlJezQd2oSKa2OG
7r4/ijZu0ClDXKmCcwEmx7vzx3Pz51D2SaunTjLZug1DxZElQjJwsW2ToXsrm0LAy28fG+rPZ1a3
90/MH1/vtGmWQADOIW6Ym9pLL1NJ0T3uttNsPM5sqpeIqHQrOXOQPTfkyU7UQ/HJY+qk4dSq3+Bn
XY9S+bkIs34g9/YLBshozQU4p9o/aVS+v5En70Zf2XPHDm3Z9Oso7O+AyYbjCxDFTXHnrca7zx+b
X9v2T+6ldbwIv201ESwAl/YybeOZc3vEVn+x1QgXXGEwzUJ69dXWu1km7NkT3vEjHzYy7R0xWPeN
NK97DQLaaAyXkYrkS+U/NAFWsJyf7GYK5cD+quj7C4lQEefIyLbx16EY9HH/w2rwwk4J/0HjEa9y
FJQXJsZf251bINosC+qSr6U3rV03Jv2z+KZX9s1i1fuktc7xD87d65OpsImEV5WKa2wGg0xS2rFV
Yl5G3cwpZ93X+b5thzNPlwbY9cx7dLLNF7lWDsIWcVhUhf6UmnNnrAZZZctqpl6lBnNUwH9vq/6n
TcoaWNDIjC6A6Y5INj17V3hxuRmyxgQUb+u+lHSJxtFcDizr6d6UuvsojbkExUaE2aPdm2RJZzSF
snVFpnZ8U5DyXITltHg/EreOkJamtYi2vT4CpSnUqCjJnRravaWhhF+iuAsbgz7JgPxiQUqcj2h4
BzOGQdzX7SuaJEMN8ylZSnjFbU3CndAaQupJ5fRQJiXedcvcOa0bktfVNWR3W19J1ZKP6tg7Q+Ah
iwRO3WgdmOHUcq8bgOa3ekEq1pyj4vW9mv7INSrZWAaDxxFl7UxjXISVDhvoohki8ZB36sDtS4RW
QXS3pn3D/E3w3+TaN6MbQ2bTRimB9w/6/DWLluhpbCYyPZo4qZeHfhHGl9rRlU2v1FCZPKYaWFEZ
aduKo19i3Wm/muTk2Zw68nETk227V1QB+8eoANSUSnO52DkhppDDAs8hVi13Sb7IFbnNJ61En84X
gmOp+U5i0p+ueo/E2FzfucTShGM0k9lWiot5GOedkqgNIW+08gh6vx3IMw/mAoEClPBNWjXtBsno
gv8FaW+Sipekpu01oh17gLWOjbScJo4wjf7VNJorM1dzTOF1vipINZeOh4SWSxTO3Eg/nnQ9AHG9
PNtqPoSdIHhV86aDEZkyKKfI3CRZBE66hecfC2dDsbRmh+XUG68b6x1hZVdjn5g0S9nH9IlLMmy6
4GTNJNk7lhjLjd44cltzlgoNc4LpHyH58JdhzEFEY6ogqXYSypun0N8bSuuqsyIBv5NkHwGv2j9q
sgVy1NwijJBIW0sZK3vlevT5VksrzG1DvOGa/Rqac7VU+n6dGWUbrygjTjkx6SkAwCwe1NBT82OX
VcsbCHWLVwQ50JYHvTS8+6ZW5ZXF2RcsrN5gSmmV4WdTl46vlaCiU1r8E8T7pCT9hconTXYz619w
JIv82N8tzVA1Usj/sVvrYLur3CHkUFdW1RLjXs7kRWXCu6VvoX3hgSAbd+wq3AHztK8zGSVURYET
FiV9G58IP+UmtyZvCSSUQ162GbWPKZf2LVcb5lxtuEmKfLgl09q7n6eU2OkcqW1gOWV7v3hudtnZ
5jc4MRA32qV58rqWsMoUu0qkTbya1ayUN1o96/cEY5X7iNSFV6shbrBMk2EHLaPfiGQctuo0a096
v/QX1qB2RDJMxOOpTXpVeyQKCCdtfbWPaXsqVhFmoP7LYnG2cSvn2y4yEGY6xnMnIAktney+61rD
3Vb1jAB4Xb8yvdEFKB73XzuHG+C39NS5DMYAqMqyQ7BppK2MvbnWW7wMFSiqHbzDbad3zR5SDKX5
JltSDl36rnL76Kmw5pc6pTDTFR5gsz65Q6dIVIVddutFk19aKwIqVjmpHuhLVa+MqiQasY5bpNtD
U/0QBapGL026bZIWUbHKeGR5/cphelViYUDvVTXsDClnhfRCqxtxu8wdyDQQ50lgiswBzCPjQMkE
wSlCKVXbr0edo0hBHukaUXt7Dd1EPpAeIG9TrhQi+0yuue0q7DV8vXC4jXWnJNp6dvKS/pM0Q1KR
h/Vg6wQh64rYA/ov9nljmkEsJSEQxKsrQdwWw03bLUMIgvQJnba2UsmC2uiy1K4dRyih3VkXqdKn
K30sonULnL2kGuGniXKvZTHrbpuAKHXMyLhqqyiD8a/L76SafXUcsphL8PBmpwHJJ1/0oqBgwtwZ
249tZrgBOd0wL63Zup4Tw7zqEYlQt6y8rbQciYcnTWhpcM7RqLVfxd4g1rQRKdWqarJOMo6BWd4b
D7ne1ysZV6gnYiQRYb/o0N2sKrRaoRL9TIM2QK0uLzXUp1/jPiaCu9f6K9Ms+yAetfi+ZnoPMxRb
61Yp9S8m/K71YLESbTjcDXu08GW2mWfDvXFMj4RLOO6e39mLGS5aXn5vvIZcnyZqRniXrXc1dUef
X0sqo9Wru7p34Ohag92Hvdu9ibnwrrwpuY2lm91Z2kjtiPUSVBxdA5qwg7vzRjw1KkjmzQJI7rbK
FVBhpIZPXIjW3ZvcVyrV7ZE1l9v6l9bLjmESJgjOgbSyasr3jSVIERVojbDRgMi6EJamgWNVZ5Q4
Y636Kf3mdTooE6hITXScgrMfosRm0zXO7LeLV99LjUDydTfP3cUS68mjastkx9mkf2q8ChXLNIJJ
Rhpj31htnl3jpnFX6P0nv+jGMXSWfnjWW8kzpZUePQ29f4UpqEFtbYt9WhjKs811BTBntAXNpHG6
5Sgp9/ADzcsyN3FGSX2Kr83Rib6IZXKvrSyWW7ew4+uyHZTMt8rUuVWiLN8B4+PzqObUEcrQyxch
lmRHNKi3RxYTXeZ9VRUc8Udl1zFPvfWd6d2TW4MXrEsMGTD7uVjRcnP2DQvlTIds+7YidoZDmTrq
G5K7XSKgauaeLoW8ivll/kED3Xz0cjIl+qFq9pwdbqiBNKvGcsiB7GLYiJ5uLw9Nm2sE8Ip6C2NA
39oKaSdYgnCfmSN++LiQVGE1vpnCVcWG03qhOk7WF6my9krdxtcHmPl+wtZUqB0L8Fx7OF3m8rI0
Cb3kcqlk3Mj43jY9dDag9iBfxQbabb0iDYb9eEROa6G4ZFHUxrJCF8BHNhONJ0pTqh9qqSfPZZXC
WY6H5m5Q7extsqG/NH09XuSoAF7lUjaBB7LYp4Lnvph20uAyKRuQh7aHcYTPWGBXNDf6kAF9k2nf
YsXMprvSnKOtajQOJV+52CFQejuIPJci31DKK31xuY3eJMtQRj0UxZy/FYjMuKB3whZDNQhPS+uE
7IzR7dae11BnoQ9LZSXCGISLrY8v+2FMn4aiRHxkcAWDJu8nQnLt8iZu0xkEmZbrt31ntBd27bEt
Vg1AuZGpTsueIlMSAiI2/AYs9apWOuU+99QBEZU7X1ZJ53Yrj5pudUn1skclk8yQ9TOOOyuzEzWb
PteNDL/TWk7pSVtHZtDrSrQ1OgkpK4219qZWxU+Fh/ta6oUMJXsOv4s8sjLIa7tgc6IEJWINfxLe
cmG4YBmJx5nqgHlLJWXQi764/RRflsjt7hbA++uhIqKFOTD6hn1UnVYOyjMWpCz6YtXGU4NLaFs5
RkZSTZ5TwCpl50d1qbP+z7Wz7VoyNyy1kul6WJLsftSM5Dk1leiCe6RfZ61T791kIa8ojatNZiuU
JYyu1e9GKrhh3db6a+Hayrq3pPyeRUXb+kLrs3tDGu5VnLU8eZEt22usUeISm16zoS06RoFbkuis
kkqWY9bKEcvWS8NGuIeW7ee6Bs9Iq6q9NU9jx65XdBfKJPDXtrFM9x0RjmsjBs4aTCqklsxKNDxJ
ZRG2jlQelM55yAgRGtnrRfdO1B4zn03hrXUj9x70+YjVGKzS2XTlJIbVyHMAXpaGyKSSkaP3E8oA
162CrDerL0TNGdz3DB9p6kTXbj5oP1T6WSsjq42VacpfW8/kpvRmPC2RBwp6mMDTm86d0k54n1Kc
dKkVi2CZlIcskt4+G/FfpR27f59i2XNnSPVKi9Dp6pYybOO4K1e2Vg97Yyr0wHUyubUaD2yvWjQb
tRHpdtKtpQ2H2FEeBpfclik3Gr+Z523lmgXosvzZUefsKumSZFO2Ee2kPCkJhVFaPF5FZIO9gaet
Zpa3rnrN9evWErtZz8c9LuTct+O4vPJU+UQoYRU2Q+6uSzubrjtRTXtDkqzj5H38XM7d8UTX0dzw
TWucXm2VrnqpFtNVq83uTh0b+8Up8xaISbYkl0KI4W7o8pFmcpL+QGlXXOB4y0KSas01pDP3RURW
lq6KZD56c1zT8bO240kbF3iqUSFdrJDN0YFpk6riiAE4OClc10tF8s44Jvae33l1VIKAUPFeiywZ
bhTNTe8rq4m+tmXEDikD1LVSYnpSPiIGfS2FUHgRKKTSzx7uI9IHblxhfa8SLV3lhCC8VL3abWfm
ewjA4v+Sdma7bSvZGn4iApyHW5EiJVm2PCR2nBsicWLO81h8+vNxn4tty4aF7r7oDXSQeLnIYtUa
/kEbD6MR1Wv6qV0lRXRtapmKV3zdurbSVsduam0SylH8bOTacMUwPIemhOzYkubXQ69WQV81067K
VOa5mF/vsl5XX5K6XZgdCbt7RBp44LPQ+lclzfRtaprs9LyfNggLF5Eb2/CLJTJgd1ksbLrxObd/
5LX2ms2Sjl+9XK6U35WhbDubaSxxrZXTipudLK2aNRqHsUMlEifyYzFhkpHFQ+xN5gjRmJrT79b6
px16zAgXzX5cnX7RobXGJyPVsp2TzOYuTef8V2QtQBvscunQFc642YtRvi1idbyDD1iQlcrGn7ho
fyrdmOxh9pqukzem26a95ZJoz4GTyb+KwmotV0rQY0mBGLWu1Ip+xx/a27Cf6CrQBowQe3fsGxJB
VH5mvQXFq5I59LrZ/BVNZt5pZZu6ix31p27WTb8oVOWHLI1w4eGMMmgbUrTy5Irq0sj4zGbK4SfI
wQjcWxaCvch7LZZ9lSzWY1OO+a1UJ6G7ZI1zk4DVDsq6rR8mtUUyP1en5AUfwMi1u6Y4SZFaBmJx
0KNWMzJdpZGhT2bNCfzHfZfJzdOydI0vIz6zMRfbvCkjKfSTpIXxYFlVsdGc0eg2nVkMaO9kw30i
j4ZL2356badFuauq0Kn3Zov13QCVeLtW0FfM4pRDhO9OICYlvBslSxwKOoaRj7iO9VxaS36TqUlW
u1TvWnOgcoyPShR1dNO4+Y5ES546xx471KDtFjkS0+5uoHLbG95R6vWVJKqnJsooGbNYq56jyTHv
DAvDKCtXjJ1Yquj3aMbDU69quY/lnlUiiDbWqVfOfXFUORJuIAanL6AMRz9qRHIzKdhGRW0Z+vRV
5p/MTOKnbgnl3muthqtOXsqDknTmscwh6YI1U/CZzXMYmOES38ShUqpBahfVjaoq400WifGbWjvV
bTnl+kNrzHzI1mJ2Oybb+AVGMZWq0xbflXw1FkprZ2hcfY6f8ipVHqEtUKEPWjL4Ss9piujjYu/s
oZi+i9jMHppKqrcFvKZre7L6O2i36ZYyw8SOLkz+GFZ2p9PpIj9TZRCyVfgdxMpvGVeMu2GUgMRY
aVwGzNJK6ijRH3JSZjdM5WFXdyWCMEjeuyOKnn8HETOS0nAdtWfckMqe1L0vxdhv0SsMb/t+yo62
zZ1qWgs2BUMLQTHp4HzXYSlj6dDIv3ARzHfYyslbU+j6JuNNYIgTAhvqeJaiMsrZ7y1QosyEE3Nv
zREY8FHGkpGhGd93zfDmKW+Ec8RcUPPKrFh+N1pn+GU+Y61Vcjl3KmzfJJwPvPp8l7LDqKBsTgDR
T4M3z0REGCPbKWn4u2mjSN10nSOTN4Xzq27k/FIFOgghd5UbLmxuJzav9TJLdsncncLGFrs46v9K
ohwOc1Vkx3RuEqrH5FQaquFKI/oN8zwGiaPREuxz3uDGlkzzwZCM9K+UMwGvu76/bRBGoh8sqGPJ
K7JDGppJttUKq8JDr+KGNFB34QbqkBtQrFKhU4hfWCwDnkdhJsjyxK81mKAb6Mjxsx7lys0IDEuJ
xB86Omt6oNKRpF5wh1ivfNUcr7IOp0ew26HP7KDaTVgRPsrUZptp4itKqHo2UhJmTB2bxqOZOOxM
HNuuLZEJNDp6c1UpwRxqEy2TtSpjqDgSpU7ThvsZU1n4/SK+X+quexhauf1rDc0ALV5Xvpel4K+M
09/agMxqC/tOWhKS1KrW3HhYbpvGVrwFN5YdTFTMI0AEXbWiO5mNNOUbHBq+9VSE38elrq+icX6J
Y47EMbPlOznDwQKduASJjSjEJNFFtHvaLpPoPalgFZaO9V0kgf2UY1Vm8kiXRXFSeZsXxs8kNdsg
TWhuCKU0b0JtWAIh8GnDNkPZdq0tHdSyRctQYvjg9JHfKeNxynLxO5ZG8ZLMnFVjpqV7iDnJVtbM
7tSNpOAaRodQJUz9ftSK1FNixMSFbCy05KZfc9Fkp65p5A2kkiIokPf1In1wvleliv1SYfxyjLb1
CiRWfMUZ/k6jQi0lT/qdWIHfNUXqHk2TbNMu8auoZLeqk92IuoqL7XuDp01ubWbwGceyWbS7UkYC
ronJO1scWY9F3n1LrEi4Ujj127CU/KnRfiL9V9BaVORN2ebfDB3LXwRUHxdR9nuyeW6jVopca3Ru
ZtqNMGyUw5SCpDPzbatMziEpq8AZEL+K+aSTf1I56ZVM1u+cmKS3KL9F+p2iRI07FXl9tdgINVI0
2hIlfW1fs8eHZ6fHPFbMw1UqDd/Ab3p1kzQeEJOynq+zXN6VCCF46VD9SafoodU12dXxLVG04c84
/AQVS9OC1mMGYp6rjNIk4omIdlTd0ar/5IW11eIsAT2Tg2CaYy+N5StpCAd3sma3CEPZbZvoZqns
/ODUDRrZafXHEPmxt8YDgkiWB2N13CSQbsHrVGgP9fxEa9hTTeDYGqb9BuznI2quf0gsI68YRObq
ixL+zQ3gm+sRVsM0oxamX9+ZTM0l2/yRFOget7Z1JVU9/xa/lInfLJJ+Srlu0G6dY7byYm/HUCA3
k8DwoqsxGL0fR8Z20owbbtF524fDbpr6GzAiftj22q5uhr+ixe/I0OUtBLSDnOe+mVYHPB1/J7r9
Z2iwOrC15LAgl7CxrQRKSDpQXinaNrbRg0ZiCYWpbKtiDEG/Nfs52yLZZwOVjNFg9WMu+6m/H9Xx
l15WBq68Cc7CrdioTbfrwyxBqqE5kjoYmyHVxUldyAKUZjF2jUIXW0SkC4xJZIbMTnoL0lfKyTby
ctkMlJDoe5jT6MfjqLstaH8/z2T5Fj1TwcRidKYDTDhaJlNDA1qyw2fO1e5FmL12aOxS2si9c5oc
rD0zpUf9TcPVw44j/ZEm6Yuq8EjDeu63dZpe0fJT72Y1sneOapDC5Xr4oAvjWe71NNDk6ae1TKGH
99qEJ2c8eX1Gz1ukMZxzXVkbBXJ7zKLsMGpm/ZRVFsaEAvcEat1506lyf7UIqaEcwt5AoTJ77RT9
MeqwoRGL0XpzS3E2V2ANskGYBjeOrpzAqwrf6U2VaX6T96ei0fHTLjCt/KYoQ7ib607bSFBx/TJF
ZbUuyl91qc6v2aRrd9ZIpNnGDCEWOo4JTg3rimLd1RLOd8MpSx+EkTl4vaGLfRTG3dYxY4ywLbAn
+jBbz0un+thmFTdKGwLLH5IelaOEXBg9Gi5wg5SoYYTQT3F3H/OrUTgk6o9I6X8A5xRbUUTJj8HR
+50RNp3XR3Gc4uvEeeFUSu6FDjJoU1T9aBdMGoDcaQgYDOHtZBfKUS8UdTO3c3fjzMmxajvxE0iB
tsv7cjUpBSStOKF6MpL0lBt9+qLQdAa6Mtq+1mke6mBSgZ6bbXlCLMm+5kYKPbXDNySa69lnhrx+
poqSbOSpbYOmNsZHOy5+SaZTHiFzRYGkOs2viWt3F2ZDudObZLkLa9RwqLLKXaTS69kUqY6R1By9
zLSt//ZiNHypy1WEUlKgeDqyTlJpJqe20e9aCUbcpphGg/SutXY4djDgGrFKrQwlv2YgVm3MLCYl
0pAft6RHK82j6wIypZ+J8jQ7Co4VlvqKWbruMXjUQFDkHeYxUwOkhlqTe3uU7eWEjBU/VLSxeqXk
drJFqGa5WVbkSm5xLeFww8QoosusQnJ/6bu8Oswzch1V0ZobpL04TR2rOerGctWkqrO1QytELIl9
RtoBBryUcfsYyYtqpedZ50Yg5cP4asX5fcHM5wnJHvvAIR8d8RXoghyCdqCaQ+thJ4IrhAQ6oUa/
y9qgjwgXh7uuC2wAxVhrLTM6QrEGjFCy3WEys1+NbLX8ZmLYwaPRGSLY3Dxlw5QpzZjFRZXll4v5
IvcAnaQF8k/PYOgwwI0LEN8rfcPGHGvlFFptMnpKi99qa8ZUiFVWbR3sigOzX/cZXsjbjMxtp8ej
EyzctscsG+4yeHkUHUrJUAXcJSfMULe5XzGx8ZZqcK70ulCv5CmTaQBChENwCzrpPMeuEU+PkqG3
tBymmDm5bV9ps3IYhj6hQpYPIe5CvpCX4ruRJ/xru5ARgecWjDIp/tkaKPaoRnezFCGiekb2pI9c
rNzUMkMvZMimerTm9cOfxiMKac0vDGKMv7M14oRi5PdRY8T4pLQ1+XlhrYM5WdtONEu0JK04VRVn
G3aS6ZvIYWz6crqR4B4gejT9zgb6InkWJWjqadrviMxkP5jIwjFkAMYoQZetneQEoSo/mDatC9Nq
XkucdLhM7OzeHuTCH02UPdUxv2aYqfuAtfWndp4xJxF9/ytpC2nXtoW27TN+01xy8p9lC/Y/r2f8
2Sl+U/iOXCvVLRJV+UFklu0bamoGY1o5hy5Nod7WucFmzwS9IGb7yGCHvtSgeziWTJgZyUobKcbO
Vi0ZtGuMY4/YMhmBKi0V6p9R3N2KLq/xNleacfZVWtSr1aeVJPRQc5zUMiVOnxNQBS+QAqrZq1VF
GlydHvMJ8FP8bQYp++CUTImNqsweQPvrsTssDR5mzVCDXm/VcgsWJv2WDllY4VaaMKJva7FcW7iM
7RZ0q0nttEnbq2ZlX2FHTNaX8//vYarKW7HuoHiKnmVEm7aW1fZ/xJCrr7wS5vNOm/WBJTfDzZqI
VO5i6pCURzm/lRuBnF6WcuwgqhdIQu12TKvK/AoeH+bPSMb0/cEUtnWTzSDbbFMM1Cv5jRWVJh7b
ceTR29GRgG6z8XHRw/o6WuBmaNTPZI1S6rZdfYNDM732ESWlSum79d4yNnT7cGpvzZwPOlo6YPb0
RpNlzI6DzE0ZmqrNt2MzuWEMjV1yZYT3ed6K73mM8FVaRQ7+cMXtLC1UqRHVMJM/oXqK1oQv3cLh
EQ9au7PiQvwcJMbFdT2jIhYas0uHhcFfpk8uPdiYRH4VgN3Uldl9x1Yw3KttgV3sKGifYA2vY3xd
6PT7kiS3DW/JymQ/RONA84wi1HbB1hfLCUCiifeD3YkO/4BJ4pJotOSBeeL4W9Hyku5DakKpx3Wo
B+Ch2NXVlJRXRjLhEoiLU72PwENQZ4j8QYtzzk+rQ2N7qmyaCDEqd5OnZkyBQM9VP1KIEZrHSMSR
XSfVQ5q2SnQwhkTytaZTAma+2S4pZuGikiL8tnXQurAXH2yG6s0ruMuQGfLglN37U6IbN2MvlgeG
tNbVbECt2PQwEx61NMTQIlt+RbMxXstFOD42kZZsKcUTroMVu5lqgaNETD97qXtVU0NzmcB4uPrR
lI1qWoNOOwIHaYQuPWdMVXPKxpBCYTLy76Kk5wzQgKEKl7M12ptEU5YXe+mVibnOsFCXQDn35sSs
T8ZMryypE+lhtktG31FZTmBbZO0qdMb4sZXy6DCETuGBlsmfIuZrmYeAXNqhIi/V9XZCt6X282hA
MaUFwBteTfSIJU83o+Gljvh786JSxGki1jd62uqzZ9tL9aPuF+2RwascjFLIOGCJrSdNMhRfQiLy
wWodNhFdBeuuCPuftVyGm0ItI4YjgO+PmcirgJsxvAmlfKeHVslAbLCWxVuEDvC+H5rxsVXiTnia
sQ7sK7VfDK/sJ7ogMge32IRRjUU8wIL8MCZ9/GBjyWYoCUOu3LA9hPtAdYhGcjZVr2JBmdjRqykJ
cuG5VQRwxVBrZMzTk268xgGzo0ldQNL2ZPrCGe3JSKlvKqZhDB7GCXFvGrExjvD9aByBWaZHPhIB
ZrWlDRNbIkbDk4b7cznV0rgHUKMN3qovXLptZmhIdxbd0WQueMPw3XiKLbMTPvN6uduMeDRej/Ky
2JsWU42expToXjpEGf4yPJfkjRlO5m3yz8AM3znryhAJOJg+pBBdb+dcM075XKlHqOM0gCklfun9
iKNmOUnNKV0mlRkSEq7aFBp4YKo1eW2bFZvGqbUdMIDYLWnluE6nDn7a1T3WmKF2gx+CcZWp428z
mcDRtHyAQaYo1mbowEy1S2lkm06xJp15XTQc5UaFfgReVrkyxphpNpoILtJSZiDGzPg9sq/+ADFQ
n0Y7idNNp/XMlMaqDdDCTLezbsQvJsfdj0SvHa9otHg/rDOpDWzfODryFyVyacXIvK8Rie95Rh/g
j+faHn2stbMWW1GwTtum4/Cnmy5QIs905D6GWLmBbzCPnTraZoTrWkCm4IOZ/Y7PNlRIvl0thG6N
NEo5AXYT1q5XU79Q8wEKhxGYaX+VFXTDyr5UL6x6hfp9AcM0z0Cf5aBa1JtmFCx6fRMXGaDKSw7r
l9CGZ0hPDa64OQ+EEEqgZOBUkGkZrkt5H0XPfVZeWNCnDxmRG/zsVceCYXm2Ikvruhyc7uIvyXZe
97p8Z6WnhVpKn4M87R8leS8KE7SRN6u5T6YhlffdYF162SsY+fzJvv09zpYtnLjAwN1i0tSjF1op
QY2lq6JKN2gPFRslHDxpugfWd68J7QK+Xl9Ro1/FPsNkxz0TJbyKo2BoTHzjNBh/mon8bBgwvoAK
kT6UKLjOo3xaOmWv19Ge5stWTgGxRXKgmdJNG4o/VqaxKQckStRn7rbXdgad2C4ILRbDiLhj7kea
5jogpUJ5PuF0FgAkPc4lBaeMq272glXLb71fll3C1eEifid7oJhvDEvacsfti1iiqx2qTKqz1E+r
S76Pn33RqGir4Avglun/QJDffG75CN0RR83FB4ix0bors/xuknZ8fWx89gG9DXIG1lYGDsZBYSQh
ogPujEoS/G8//wwgnA7mVPXRoPm51MqBxTWxlxTt19dBLj2pdZFvnpTUoHzT2ExFGV/2+xzA0yHF
pxkI6UVRhU9h5m8f2Pq7vIlV9ZlQ4kKjC7BbfMtvgnED3WW/6ppHXrX73xZ2duIuUgv/JyIYFw1A
0Oa5sy7BqdcX/OFbWwU2HNlEjFU/+9YYptmGWHcZmv4+uTzr4ZLMEWs3/ToYLgHGP31V/4YzzjgQ
Qo01S5JLzacg8RKg2K4mPc4GnKOvn5z66cZ+E+iMYodNTE2zceFmMNp6M2RkelOjnzJV2udF7TvL
9GDK411aKJ5u5w+K8gO0y2GaU7xrfki1eVoBBf1iUXIxLhpsbQNQpPRKagZrnP9UoGV2KXyVC9/j
x+cDtI8PXl3VDtcr4P32SsJKryctWvwYxOyqNLsrJtxtZKW/IJi5bp337/19oLPzPR3A3SPyJPuI
BG/m/E5HuvvvJcbLx5dAEMQTdAhLq3D92dfPn61EqpD8MLb36QTmBYjs1y/60wf2JsTZtx/3muPI
FetQO91z0OklcUP+P7lwxHz2uNYTHn4tshC4Hb1/LwIQUWlM6Bg5QCF8UlN9LU7igKEHMvwS1c9/
vqy38c6WVQ6clBpwB1+WtqVhuUBwQaFf+EiU9bc+3wSKpaHSbziYDZ7r+/f8id7XjvBl4bb7Ypt6
eAJuBvDem+mIF7x/6UD7bEO8DXh2oNmD6uSQHmXf1n1TCsb5woo+2Q2YcDmGzu5VES48e03U28qw
VD08Rlhp21S1Tm2d6Ff12P3++v18sh8sc6XvKqucHWTA9/uBdbSxXa+VD6VmCIsAQVld7XzHvLAR
1h909oreBjo3j5kso9TlyRI0v75LkGpiHUTJxhnYhOSEAMUrmBRfr+3Th/jv2s69ZMJQreahatkV
/THPfqy9novn3CcbgWVZMnK9K+v6XBCiyAsRqhMx0F13xG6qLhxv6/H18bH9+/PPjrc5Az0lJ3yv
w3yqu32qHFplOyivyl/buMQF+yyUIeuoHuumaZ4LjUpAD6ySjpU/tQm+2ijKKxc/VPVCjLPvRgIk
lDhrjHivYA+Pwj34sc3s2htlK+/aS64mnz69N0s6u4UqJx/mWomRm9WzPNrIZYxo2jRMr10UZde9
LqdXRWj/tZRQvHy9985kStYiE3D7m9BnLy4brEpupVr49rV5KP34wboff8u3JlMlVit75hV1SHeV
PKVBHkj+heifbss30c8+a2dM5RkIk+OnrZqczAKbBLONMCaZmiSo5TZCSZImau7UJWIKyTqwdKS/
Rlb9hp9Sea1eJ/eV1CgXvsgzce0PT0U7S5vsYkRSwuGpqIYHYqtC22mcMxhHzyO2X2VLE834qSlP
Xz+OTw+5f5/GPyJtb3JdZ+xonBUF2yBdwKtstEEE+DyZxkUp8883nObApVfRFzqXqIdnYnLGsb5m
K7uaH2MsNe/AQW//30WtvNG22SkNSLkuXBifLdFCBYizyFJk61ze1tGUsTbMHH8OIDyeXUEXRCgZ
PdRFbQJ51C+Jsn1SPzCxehNw/dLfPNMQySQ7aWDaK6fei3Yduvjp04QxpL6DAud9/QI/285vg51d
h5XoULzTY+F30X4WW/uS5OrF1ay/wJvV4IhkChEnvDdkRXwJFwlPW+Xfs+olx9RkO2h2lGyAuD9q
ffPDkvLw7yRaGYCq0V/4Rj67taxVyEFeRVAhx7//VaaEcX64DsXVRWWwFcljEDpzBMZKBUL39XP9
7FJGGNhZ9cHsj3JGhkllJnXh7Of79RX2Oy2Id/LukqLkp69v1YNScW4goVmX/ObpdvS7UU6SZvQM
j2kXbkEg7f6LhSAIjEmqZlB4nG2QtE4dwIIsJClvFiAu2e2o/ywZzWnfzPBqiE9fh/tkQatLKi5k
lBb6h1t/mfMeBDThFNmrgHNpF37+J2x+dMzfBDi7PfJZGhVmD7M/uaMnbWI3Och72de2ZfCfCTf/
cyS/C3W230YrCSNbEGpAaVXaRmCvx/mnmC5VAp8cjW/jnKsGKJZAK6NiE4TSrtJ/VP3JyYNWus0Y
W6r7r9/PJ6chehbrBYyLGuKpZ9vBKNpEGlILZGV4KMft0P6smmvV/i9u2Xdhzk4NHR5MUq9hKmZp
R/BZrnZVBZILZml2VV98k/aXCo9PTod3Ic8+JVVHV7fDZNwv2302XgPFS6ML39JnLwqtUpPWLYU7
NiPvv1atDG0zLQgByxxsXPtNJl+vcbZJSpAa5YpUHf98/b4+6RZbKM3QLiAkBdx5gZ3aHRovpj37
+vVA/2YIorvke/eM97Crbtrrbrd6Wn4d89Nlvgl59vKYObZFGbLv7XS5VsX0LJsdxvJa+81JRwco
ye9w7r2vY3769t7EPHu05ohMW9Q5s2+EYgHZqJUrkg7XThl3hP8t1PqJvDlz+64Fjo4+sz8mGnxG
zTiEefI02/n2f4tzlmJrGVzouOIxSu0+qr4P3c6+qAm39rjOiiCbxgseAYiSIc561gPDrwvNVKz7
/N6zNovXbZJDvSv2JT4Bl66qj2+IQwrpAfwWLI0a6Gw5cPIHyNd0Ekz4w3AMu34rl5eSp4/H0/sg
69Z8825Q8slXa3HZN8fruXtNQn8ogjL9/fWbWTfw+6fGz0BvCTShoRiYb7yPIvWVUUkOpWOuQbBM
skVjJA184usonzywd1HOrg87TLu0ahNya4E++XZJd/10YYt98rjehji/OTJ+fmgvtMZE9krRUovK
rf703YU791KUs00GE9JaUvyJ/Aio9arngLiBG8oX1vJJq2p9IYjOynjc0pc622BDVgDmbvle2h//
nzfHnumpD7O7bNdG1aXb/ZNNwMm6lgXYCXyUNV4GG2BIZHKwwhgIt1l94UTDs+J8m2HFAMWG/0Dh
4ts8W1BRRBVQkTDZLSAMvb5M5wczkSZ/nrodiPIYlrWKyWFY38o0zdzaMRTc1XTbG5t4CFI1ipJd
bqniVC4QNBs7LDAUTJhLIsYQo7jq9AyLZplmGyThlcEkR/C1W8sujUMfS+bfEJ+sGL7dLCkuHruG
i20BlEIN4kxxlObKgTengNyuUSZ7mjUVeBsJfLqTAJ1e10UyPDRJm4DHHRKQIn2jDzBpxt4jgNG6
WaPK6HHjKV+PcxK7zmIxxEhzDSOGXOmmIJGU6CYhv91qdVm7tFC0BvZrjJR3lUZIeZpFeTtWNUTp
UhXRCUUbhEgQI4EEVefjd8TB8XOxhLA34cDQe3Ic/tOZUPmbWIvBlsCb4EmO1XWPUuUvhrjOd6o6
GcK4BkupTfVCwp5NzyNwhGafeIY+LLnXxt2c72q9RNcnzmK6/2UXwWTUZbCEvkiyod6k/ZQCfdRy
ByIiXB/fGvS+cmtVFsdZGLafaLni1rI1+Xq2GIB3LSXezF3CCkZTmwVCHkLcwKxCFdFYiv2ohpMH
fzk9AOk3b3skal5q26pH2Aha64NHHUIUE9RId/tWm4GnO5byvETjtGyHsorB3w3VVhfdPbLfoF1T
Vf8ltS2WHvZASpUUf5LKMkC/GNdyzrAYYZjErRrNZmCuhrtsWFZdOWSvHAQ7q7HyrHQZA7jbv+3R
wL/AQk5oMNJ1wm9lLwo0lcqN+Pe8d6uV9tBuikuH/T/VzbtzmF4QwqlkUyYgvA9Sw4MRKRqsDVRC
8DzY9XATD0ovhYGlxRhAzXX4c7B18YwpQrhsEynSm00hiWafl4gBQHns0hsJRjY1AGJ3MziqWnpJ
MPKAEgOO2otFtsOhbD71iFQE+F6LU5LSWzEzMQ5uOs+L16qLfuG7/1A56jr0DgVJPw3stXoO05gt
QM/AQ0SgNCEsihSmQS6zsszG/SKO4Ut32QIgbppKjC7t7lLl+uHUWeOj3oyDh/HPZf3+chNhBBzS
TESwgKzGQZG7biPnuiQFaZ6mr1/fcesR9v4NrsHwY5YVGXXS8278qJYwyRGrDOJ4Qf1FGm+1zsq+
xXXmeJEx3bKRxYX07cO5zfp02eBMRbRxbSW9X9+Yx4qe15UIOjV8lFIEfC6OTC+EOB9hMouC6V2u
IZrupbYU4XULuihfP7qPley6EAWNScfBWVox1mv3Ta5jdVyDaE+IwELBAOAFfOPUaIMonWERWnPt
3NOnxzNUQta/yUv9qjRKJsS4if35+jf5bMfoqskoEtVvHMnO7qmGbVykac6OkdpTpF61jgA+O/6n
6dC63DdRzpIuOxIO6Is1Souui1HJL4sDV8RedYi+Xs+nr+9NpLMdQmFGIpRmIpCXbpvb13NvBl9H
+JARvV/Led4l2RiqSTkR2u5Qd1epcpf+xJzi6yAXlmGepV0zUNXebAsRFM2tKhYvlTTv6wifvniN
jMthMsg2PGsGzNak6dOyPqjqdlXNCtXHthsvvI1LQdZlvtnmhj1hplcTpBruYSVeGeq0acA8/hdL
MfC442BQyEXPHlYXUSbD6xdBPuhY4EDh3qTSbNwXiDR9+zoU+dP5qWchB02WyjAIv9UPPbXJCZFf
TvUxiDvUTGM0K3QoAqp5pWVF9kuJ54EcqUYpcBPVWqeCZ+4dCG/olyH0IRT5VcGpbsBkEAL2XBnW
nS6m+rWMF+4rkZXBhP7cwexM6J5Da9+3wsCgsLJqTB5r/U7v0tpt8OdkZJzHO1yL4MUKZ4DjiW+W
8w3BSes36kjKKtps7Sdw6sBMC9skh1wqFc9tMYWpa2a4uPFjF+VkI0sShBWwcTWnR5iPS9+7aU6i
1fRO59XcdnsrtBkTLGJom/2kVVm3scPIwW2zsazj1EnKrRSFyqlqU/XUxkn2t2tQAJjCHkhL3FfC
XcKqUdzSUtc0qoxV+y4cx4WCHwx75nVTz02YCZRVkHyasGJzuFY2jUgxIRD9s7PyhYxqXlACiEOo
oHPkFMI3ICEiN9Hk2y6dlCPqDvl1YoTKrZqo0CjyTOrSbTUakxw0TWSc4q42jg4cTmMypZOdkD+a
YyFtTVawi+YMLgKDRVhGiTk2vVsQ5I55kXJrZ6CmJdivaAZm8RH1jOx+kQtMi6NhkHJXH1bWd2/k
xm+8rAAJj032rawGywWMCnNMt4QCND/uimY/RrMibdgg8WbMegOE5UwO8/Um/XBCWXStVbpUBnuU
Zt/ZmQ5W17SkqpP9Ct5WUXUH0smXTkUaaIn/44zjLNbZyR5THoyOnpaBkvs6vlOxJ19qK38cQ5zF
ODvTpSoGT6O3qGCh/YmBwg5JDggAXrmd6H+Fv75+emfy3bR+34ezz6ZxeheaMQ5FfdAUErzRXjGl
HbOiwkVYRNn0c5VAEcwLr5EQijSXsn10ckX8zSAu+poRdZ65oAahCKXeXvjN1jP5XcaFuwKdQAvf
K/5Hovn+OLULc0ajEnzFavJQHapgeFa/rfYOkHxwAIAV9nXAdaN8FU99Hy+ZVZ0yUpTYuLn1fEMZ
hpym1wH8NZ+/jvRxy75f2dltFJapNkUaci2DZUy7KBvTvTWGyRYVHGhp0IouhFu35VcrO7uYojnG
az5ZT4ZwlsBbQJgCKPlbdEt+30u1fJ1iq+RNOkqPNcxM5CHSoJxj9TqZNOCh8KTzMMzQ0HY0t7OH
K6YvZYsleCbd1rnId05pXFctAi2M0PaNnhq3wImwkteV2TWEAz/g/0g7rx23ta3NPhEB5nArBkmV
q5x9Q9hlmzlnPn0P+kefI1Fqsd19cYC9sXFqanHlueY3vmJInhKUB1+yKv9ZDo1kSzVf2p+79lFF
EHycZkhSAeyvXRfkkxtAUQ6ntPtIGb3mxblZkzVoKBzF9jl3OqWjnmwU7/AGnr0hp9xe7hgP2sL0
k8LyLcly/YEVqMg9DOxw8QkQnyTKvMiNq09omiGMyEF2bLO2cvS6VR+DUci+8DORJbGSLuKr9mOG
OvwgSNEBehA4BTxH9mNdbdVDLB//vHPws8JFlrdpvK0g05wPu34oQCyAUvLybh+Nr2b+eLv3F4L8
zQDLaDw5lsgKVi8Nx2rU6tW7H0fSrofBxjYC+kyqQSHmnRI4KbCsd6MzpDdyMnHkAmUUbHQIiZ0E
gup1VaSwI3T1K+Dn/N7QWvX7aATxg5BJzTNIrq0r8+WlwdB4++QdwOSOd/mcp+NoPWWzJHl1mNzn
sXnkrGH7uuVwK/pBlcKvjr4TQcuFxb3Wlt9vfzXlslvOw6/njMSeAksw38tNJHlioktP3bzkPIZu
/tFXBs7ovDa+1aMM12q0Pid9C5RLlP0OkRVvQSBB4YnoVvGQ5s14l0d6cg93UnoOLV5r4GlKd4VB
ngN/WVAIQyu6Pcl6wDcCypwCqlVWRdn9omE+BHHhv80Th46dFRoAPANovOMOBbxxkJFWPw11Uju3
23+5RIFvwCcA/N/ygqavlig5qw2rmPN2r4yUbGKL1jlTixtHneNRrfvSxmK/MmBhGzIpEVVNTdQV
KAbYRJ8P0kRCSNhLBcV0yvBSzfkh/tpRpYLgelJtc3wp558N/Bo/fESi7I4LoBfEiFV9Uauvfvca
xzBCc1crarvtQfd8DU3LaZRfudTtyvaXaN1b0kd/ax2/WFdXP3o1s7Q6rgCdTcl+sozGrscEdCJy
ktbPTUfQ5t/p3O6LbN7YPZZPcbZgrKKuDjxlOanpqI/VvkDAin+Wnu1Vq6/Izslba9PFlmhSSLL4
wZA91vUL273GoImQnjkNF6+AkCP9QfytjW/B+Ov2aFvZ3S7dfx5oNdsMAdV+kqSKB2ih33eK/y6Y
ceLOAdxZTNMD7FjD8DmB8HuvKA1clrliMviRamdlIXycR0yT5MT82cQyF+1q7FBU+GjRJlX+RFHH
p6qKh4NJptgeZgOigpqireWgiq1X2NQHBe7WryQS4QAUBXKmCuaiPeRDCzgmGO7QjaFoK9AihyhS
nWyQ8xctCfWtfXrdsasVbzUHAPD4ct6wLWJxCGbkDtbTXm3uG6P+evtzXzn0nS9uq4Eb6SM2cVMw
7mVl/KZbyhe4SQ/qnxb90U4NeCucpoxdN013fp++p8BF0vdmWhLsAD1u/5alZ89GM41GoGlYFGny
o9bX2TIz076LOeUZgteHHoXit//+5UJ2/vdXpzpUmgMovTbf91Bv8hRA795IvwXqxi67FWa1XoqV
1Y9pD7tW4euFUnkcSsBB4SFMkg2zzcuqwtUXW82VmCJaNJbpuK/SClKFVf/uxfqjOSluKUgfhiFw
1UzpYYKhgQfYSSbZBC4ipq8a4iJwlObdXIvhTkrUQ+2j+5ZDg9O+Utu3P/xlx3Jux1bGwj+GFWR9
L0NqP9dd14neaMErL8W7otw6I1x+9PMQq+uYPM4VZXi4AudqBfbJULP7NIGYjXfbT1WPt2SJlxUK
vDyfNml1NasQ5+K+xljSLXwM6vcJIOXImIrab9XIG8nc7mbrZQp3qvLdz0Db4nYImZCM48agli92
nvNfsr61BRbSncSQ2r3ujzx+NL1h1xG+V+Mg9TxJ1Qc5679D6/HGNDoEFZLNjLIRR844pxliBlDK
5GdNPS9T8quiuZ0wgTiSWPlaMIRhqn6joB+cFsBoSPdG99L5QMFrcJ8FYhNhnl9uD5aLjYZbqCKh
26F2C4uide1Wj7A6AjDGa3gyu/4cvCrVN9I5d3GM/1qPjPl2uCuHy/N4qzkEflkdwbuQlPIkL3ND
r2idxiFpQ3FVvlXxsQyL8yXuPNhqXZ9xi9fR/OdQQt5yCcra50F/KPoPGf+cfE22Chkvzgerb7la
3KdmynhfYmxAf1X3vKqBvC2Kn6QHtxw0L+ff+dVldRLJ4WIDWaJhM7gqmMD6QutoCjdKN+p0ruQh
zyOtZroYRFE3Tgu0NR3azyGPpADBhfhNnvE1UKwZ7HjWml8bCxygGIZ/8hyE+O0xc/lZLZknbv4n
ko1QxdXkn/y6jyy/lTwjVu8Nd8iASMbhnG4smxth/n6Jk9taXmpWZ85KhoCT1F+4w+kB5Kt7uy2X
HXfWlr/T4ySIkMpgsH0FbiNIvIeGK86dTj7C6fLo+7jQO2+Hu9om/oBKWRcnvXVh8gijkuexCn2W
+Wxh75q9VJZ3O8TlgkiLTkKstnnk/76mR226n8LkBxiwdFeOkuXJZEX34eB/7efYgM0eSve3417u
cudxV/u+oca89ZDQ2Ad9jm2wuORzSpg9t6NcObAt6XdVlCGrsaGuB5/YdEjRk0HyurBfqGySdcSF
Tf44SUJFGg59/Eyp8JeymfWdCTfjGf6xeZiwENo1cIbZ7GWIo6Apbv+ua60/+VnrwTpxGraUBtsO
HntBwI/3Rb5V7LgVYpUF1PIkz6jrYFlW2vQLvrvGnW403casuzZ8ThuyGj5hUAYZnhLdvgBRhFZI
+SY0HQx1Q1u019XkRMoQPc8GrPbbX/DKTnR+0V61T/BJMvnk4LzWU+9U0r35ocA0EcKMs6VMuNbI
0zv9qpEDqg6lqJp0zysFRi1ydlcO3efW9CVbV+fQg6XtVJEqbkyRyyauLnfL8nCy2tQD+SUrjeu9
jLwdRZGh2JqcpKQ788QJxaDc10qrYtXBEw8j29NCEVxgGm/lQS+WIX4HNfW8FaDitHAmPv8dbQSD
LAqW2ywILw/+rifVWui2mv6vl4FVoNVuFafQ1w3KpDzety3btMLEMWO5+D1Iku9VRhZuHWe2Wrba
m4QA9KjqW8U+wz316GMx4HIQFI6lPnw0BWmw577JHzEZH+C5Dv2L1SHaKEbywJFvNWSgkbLCRwgO
EM82KRDLsDo7/ph/0/cayV/R0i8MQqXQ1LUCtAt6r87VvNRL9iK1bsK+3gMV2RhsV77E8lbwn2Cr
Me77WIJkIbSbvyZeZXGYaKQ/9seNaXtxYF0apRnLvZU3Cnm9IIMCHvRBmnzPSnlOTrBaDZSuflCr
uHwYk7YhfYeHl9xTjmPJkQHHyDc8sdLwFvGzESRThLNBIEkIYv3pk9iHyGJV7V9P1ec/cr0866Ya
lFlFClUo87cKHNuUfwqN9E8HzoZZ8uf2N7k4VBCNt2L0KtRuG/q6HCiIVRAaie57ZZ/IT6NUfZFw
nfnRWa3bTGW8vx3tYl9YRVt+zcmi0vkG9XSxLHl54FLAFW55XV8slpRoor4wZJITACvWN5IED9JM
ES3fCzBX2lcjjMFIwXxAHabeNePI/2RQ7HYo21raOMpcGcJnkZeWn7RshGobkpKXvMRMDo0een0K
sQ8A6e0PePnQSAupZSK/a6LLAV53HgeftLBXLZ66Zert/X2H9Ed/aJzJKRzB2bQJXvax1SpwGm09
FvEdQPyT4/nqP44Ozmf3/X1kG3u0cB+2hsaVuQnLGpQRPrPMzHWxB+YyYZ2aqu+pC6E4UMbRrkyK
E+SEqkAM/ux5MrfOn9c67TTmqtNiyxj8HIsor6YmQ7ubG14B/n1pYzSygyFv16SLwg9Jr5qmmnIY
KqCBuuMCQ+62xsS1XjqNsVo+5zb0zbhfVJKPuPO6xV485k+QqXAQ3VIrXpnAZ81ZnZxHIHSBni4D
orDHzFU3zRW32rLqEqsQZoxZCbDQQPoP4YfgIX3S7H4/HLSPG3PpaiydYm4qPHm/WPNtgrYZujHl
u/Hys0yl0OMd7W50K+8/7tdn5tenlr1XP9xJrFUfkSWfK/I1tMvArUrCKHKrxOjaBFJUROBoLTjK
rLlNIU6XlDUms4c/obBrIcM9yGnle3OiHYUo1Z6zvss20ppXdg9u1f+NuTozTVoqDLFCqyTzh266
uiRTBGN38uF2T11tGlQFScSRBNPh5b+fLK7YRiD56WiaML5QCN23n4rsR/I1tv7cjvN3PVuvd9Qs
/CfQqj3suEJAxkLyisqW+g8YOzeBg0sq3sNKdj/+TpqND3ilZSx36FWomEC8v9aMQrXTuhR/bK/Q
7qfmBcvACKGPkrum8e12264MwNNIa4zDRN5KUVomFkdcWLf6MFNo3/64HeTKgmoCpaCuB/krAstl
xp10FO+jsd6MNMdfRDjSDgAWbjW7/78gq6k0JZQ2C0sQmBRT+BmSIc5Ct0NcGddn7Vgtc12WjB2W
UJzBKk673XfRmF9FXrJnIXdvR9r6Yqv1DhKR1oUmOYLZOMYCFkzPXfJ6O8TVxnCF0nmCXF6FV52S
aomISQBCHx0m//xTrzK7F4+zMW58tKtNOYmz6hcYp0JTRjTF0t8Uo3SMxN9FKBlut+baCWi5qbGX
LuDDSz4doge17ul+dY/W24k9421+Q/YFLEp5kd9uR7vWptNgqwWBOm+pUX3aFBgfatKG+vRhEIqN
MXBtaiJd0yH7sAnhxnc+ayqUOK0WcAYXIqW+NyNokamlvt9uyfJLV0sbJXf/DbLqHWjE4HtzWpL7
uPJptioBZ/1p5J9Nay/XW9CYKyspZQHiQpBiXQM4sFqy8c3tDYXXXE9q3CqAKZ3tlvdYSXvFJECs
dP5N383/rGlDfXcaddVdYanhUYt/mKeUxzYavLz1cN7cGOdXRuBfNSPSe26tcH6WQXOyyrUUE44V
zHWyP+JddKj2poMbhyc6GCw5Wyeuy347D7bM7pNgo99QgFLRb1C1H2q5m+4hNE52qAYT7OD42ETz
L8O3xA1R3f+hkbxasjlJOkCw87iZYaZzVdLIwu0dQjmxk9nja3EExLKJPbmcZksj/xtsNThTDtCN
INNvbfipNXeN8rYJZpIul0EcmmXzLzLB0CgqP29Q01KeOVYcIvIAEcPrlP/Ssochspv8IcifcyzH
wqF1LFRQygt1vbtSfK2+8X7g3J6HV5p6+jOMVekm/HdpxsGCEzROrIiJHdjGyL42kktXGmshssFj
WmQj48h03tga9+sZf6vJKxXqmWejUJ25R2KGoYX2SWoHdeMOohhX2nUWcTX1jCoMRHPg6CS0Qg16
GaKecGcNavXHGJpWee7lQDlQAWO9IDIbXtvCKnn9DQtZ9VJsAdw6aF6sOWw+Z1iYHeVE/16pYIx0
ARwLHkDH2IwP04iLXOJrHb4TFty8slaLLwYGXw5+5zCD5+CQ6lGwa7CCoU4xmKjQjDjKYQktPkUN
FHzUV4aEKVRaSI+1BGR9p4VhYOzDAqRM1UqxtA8lmfdWC6j5sxTlemtLVbOkK6qpfev8ITjWpZx+
ZHUTKYweta9YC8FNp+Lc/1yURoTOsMqfm9J6LHOM8KyoCZ/b2MyfWE4Krxr76ckcR5HCbIy5/EMX
4p8RSZXsjaHQvbedkNzNqpDcZ2KhU7ypQG8fR9UeW1xEoZaP+xmnq49l1nXHMWupW4BK3B/ErvRd
yUjaDzhUdL2ddmn4hCVhzCtCFyqv2J8237A1Ex5rRYdLOaA3XFh47b2AnfJnKRh+m9Wg3deajJZP
00rpEBZ6tfflUhXucHCYSq9JhKH5YLZ6AHc/7CYMUWuKJ7wZT3osEU3cXos08Q9lmI4YfZXwc9qs
f9G4fH3xS0HcB62cibgzZ9pOpnIdtn6ayrsIH6P3Wa/nTwY1Es23QLMEp55MUP8WrixDEGEiUReD
iUVVZSqTE7fVHy3QpGInCX3xUPt6SXmhVO9bP5LeSjOunlADih9KDfnhnAXY7RQYxLRZYT2Ltel/
0As492LdfFD1eTromQTFHHYzRfp42WER0rX1Tm6RpDlFpA+UHMm4LL3j1Gd+KjUz/pjItZUcTGwH
HY2Cfa8vQXtl6YBTSp5X9ZsalyJuma1Z6EdzYi1x0qITfoLADN70fubVpS5M47MSqhFWPnn2ESuc
NkYN2de/fPDgH4NIVIQD9aXVaxLks8vBoX4dl0rfWjVSh7W/gwRc22Qr9cWGr8+hjWCb9UHsUhNV
Qp8r4aNg6QLPA35A5ZVhjOZjnCCddLBLmpdkOupGZ1T0fnAqOUVIW1a/OD4YsCVNTBEHEOpZPKa/
Jwo3X5Iy4Ig1hRC44Y3EuqNF5QjSXxzozlSQZle38H7l4WVskEZkU5i7bZxbAf+cy3ZptOEfzLW7
p6RhZJeVPO+HXAtAUuu9XLsyz2ePFK0FLicabe+XWuo0IR5vU4DWNhVjcv6NaL3XSIAdNZg/F6mq
u7UfKrs5n0InKSDam6oQuD0sg0quofhj22oPEg7Vc9AMu4E6Xi9B4+r0pWS6msnGCZkA17K65yWj
mkR1F+YQ0GOB6knqYtT3HBeqRXKL9A2T5ibKwLkGOraYzRgiKZ4wcs3raU+pEjobyc+8qRoz2zfU
4Bmr6eAdh5v51SzLgP+DoDyPWJC6c6RGH8xMBtvTpCnWVvEwpTaIYR03QIMMmIfaN/mZD5MWHHPB
SrRDN3EQdqpmrhGl+Y3e4+5YFsP7hE4FDB9FetXzTGWwk4CO8hK1ofwfEfZOG3A0GeLiGNQgonNO
sfc1elkKYFPm8icc3OQPvSCowE7qRn8pmqzFEKtoyxoznqb7gt4O+Opcm7iaDUHrYm0WhHY69tKd
hL3PMcehDZgxlR+HvkVahMV6R80SNinR3P3sEDA4mTAk+0wTFLzzVGuP+3H8hEFm5TWwhnDuEGV8
DKLXPChkbI/8H63WwY2vzTxx87I0KN6eQqrYlTKcZUcYA5J0xlhHSHrq0sbtLXbqygw+CzXebIFg
tSxtWuhgG3Ts4wrXp4Ra3qLshE/okPp7QfbH7+WQhMGuROr7kJVU1LR9+N4Og988DnMshTaFrtIu
jNhCWkwHPN2Iuf4l6ngcfOVH1RvC94Sl+6FAdaHfDXAvXoJpZoeI/GpEO6QMj1IViV+6plOeE7F+
M02zcYberHcYNvnHORtfqgS60cCiuIsRkGIF2sj3Q8abWo7FNLBImBV13Wjfpgb/MvyNegF3Xw1E
aiRAey7mYv5N7b1OgiCYfgaDJLxkCIyK3Zwq2VdzVBiw3RD0nzWhSl9MkhnPWqyXP/KlzqqK/XAj
gbHe9rm0SIibVDgPBvmFtTiz7nCTDjJt9KpgJ6n38/e638igrm9HRCBtCndDhL+CycryC04OwHpp
+pHRwhDxzSeBO1+ycXS50gL4Cvx6C2SOZK4ZV/3UK3KW04IueNTCj3g71P7h9pnv4jb0tw2cPEkt
gfPg0njeBl9o6iYvFVgrSjjYY67YY0p+W2EeVZpE7RdidlxKVKX+EYobR8GLk/w6+Ppw3fd4CZcs
Og0neSAsduCOO2T43lI3tQUwXA6Wp9fMJRiFxybFwcgiLipDA44yKUsW/KspsnaVaA1ffQ58PKri
s2p2ZXFXK/FGautqC0+Drlo4WlFRJBwGvb7GBdofytKO6vhBUQrjTtGtjkoKY36ExfygU7D8NhVm
Z4tC9atAv7hxvF8fvNftX2WOgj7NB3VZ4SMZXftoj8YHnR1F27iDbn3mZdKcTAoBwUFmSsgTRTP+
bBYZOr6hQ92T1p+w29xnwb8m3dbtWs3CfKwHsW/D0VPqr0n0i42G3flfy4qXIFQTkzVgmQI6t7qi
YdsRFiI2qp5kYFEzQLTrRvf2VFxfp1ch1hzLXqnzuuHgwgMGlkoajgK4qbp6LLKFqBSJGyGW0v5G
0L95z/WsOGnYmmPZDXId92qhkhft4IzN831QFNKr1PWpbZLNOlB1WnDKLZPyo29W4Yuk58a+kwrX
CMvqR8hD1WOVN3hyY7m9U7G4S3Z9A5RlaIxXXRgrO9CwscZ//meTldJSN8pxoc4NV0qwXZR0zKbQ
CgMAqzEjBwuG6WfUTi6UvMiRY6X9ivlyd6zS2dgXc8u5qorC7y1MBZLEGmk8xLYPwWRYnxRR2CLR
XFuAeUMAssEjFnqq1dBiYeak3s+Dp0jTLtV9J1Oml1Qtt4bwlTmDYIVSBgQy4JnXDyRjOSUQXSYA
N/gMmqqj9VgzphGHw6PSvd4eZlc2rbNYq9swRj6UWY7EWnwjSiy5yBxv1Alc+WzsJhDMYZaCGV7n
M7gDlHFiAniJezsov4uRJ8wbW++VyQKRnwcl1eKke6HSDWMcY4OhVzwD9yZbbXDB7tPseZ7wB1TG
7mujC5bTDf5G7mkr7OrjAYQUI8UfTC/MvmuNdshNxa21+qgmJmK23FaM6PPt7rqyap81dLXwWGot
KhO8AU/n4utXHOZ6DG3dcSHWFObG2n2144B0oHaH486h5nztHsIh0ayaA02RoKJ/FqKjvIWhvDb8
oM7/J8RqQ5zVOhymhcpn1l5aQui2b3+v5Xus1jNOff/9++tdrhiNNJ75+9hsjvqnApsY83dJAY2J
I5dUPGX1xkhcfzP4I2CwYN+TI1Spp1zm9sl+V/pRxMvCmHpa9CDgreS72VZ57UW55hLD4mony6au
LEfa8xhwCYqh66qYc1JwWADAOv9DGg/dCch1vTdwcdj4jut+IoMs/q1PVqGfIpxcNSuIhUHrtIH7
bXuX669htzGTLj/b+d9fzaR2LvUMa0C4WeZxVrW7sX2Tk60Sh/W6um7EavJoSiAWYS7iuRa4hoKH
NNBCSMLBn2H+eXvY3W4Omf7zHupZscdhYhT4GQVahzq/H6ON+8x67TlvDGVE5yGmGSfEEHM8bxi+
i9Q9Wr8aHQMf3OHsdivWhTTlb7CliIcUrQJrajWN1E6dYm4moVdj2bnDINALVCjjpKCfBm9yMicC
LWZvOStd/YpIlxVZ1XgRXDexEVN5yUDqbiVUOxU5sFMGna3piElud9d6Vf2f5v030GoVyvK2GYNZ
xX26NH+nYfhZqKLk3lgW9r6cj7eDXeT319FWH7NrOaPkPfiwxp0nb3RU2xDsyg6ddjfeiV6Hgrqy
sbHb/yt5ch14dRY34DVywyF1ViYtyY0BC5BOQtIe9/3WVW4Z4Kfr7jrUaonqOl0PIhlPGF8fdo1p
HsWhfirz/K7HpiqIkncfpXstQE9TtnyUrs7yk1GzdPbJCgzaxM/qOfDdJpNJFiu4e6ZJX71AQTVf
xHZJmWphur/dqVtBl/9+EhQTyqHrB0twpTm05fmuW8D4guzI2KgGeOjejnZlB9Cxm+XuynEKDdq6
fIHum9WiY/K3Tu8s1krRb23eYeVtE/IQOToFYhvrzQVWcunS05irSTJPTcAbjpJ6034B6GI44Bhv
httTapu6wkt1uN3GazvOMvN51FugzmvoYx4Lwig1eupV+E3XOW8Kw9a0vxYCmiRrGisbb4erJTRQ
yTXJFqv0NB90+QkLx9tNuDYoTv/+6osNRT8Y2TLf5OBDiZRoJ84P5N/+Aqh0pD63o11bxE6jrZYV
7KCLrIgZE4b+afqtt48aXgDCRpO2PtlqCZGxthUikX06ltGJHLSt4sprSz55GcYRbAbyaKstOkzi
tDfw33Txk/jSDL5oI1eyAYJs4ViubZ8ngdbXa5/bdBX0Gn2jNXb/K5vEwwTdEyDCTglUJxEC53b3
LL98vSKeBlwNNjPgltsOTeTVesudd1ApDnFSydc+hobcvQPPJYMt9Gb1pRyHwNYyof1++xdcHSD/
/bbKajj6WjQtfE4qfmWckTU8rzOXp7Ba2Pq2VwfJSaDVSGzmIRyz0Ay9snIjGcbN/8tIP/n7q0E4
ZlVRlYWvUa9Rqk5bql5QTjhOU4DAv81bmbLrzUHaollcgy5AlOmkl2NB6b2Xl8/oWKxxY6W7SLou
K+tCFPvfAZaOO9k8OlzZxwy4njuW410xCveZdY/rd+EVXXwYpj/BYH2pq2w3a8KH20PiIiG5Dr3a
txqxsIYBZAguAIOr2o1d2Mlj6Vos6dOh+ue70Xk7lzl50s4+LCITXnjqlZAHKAbnohy/3m7QVl+t
1g9pFHl1ikxeB5PhDbSDaofJP4PPVx9tXRmhhnOY5hL3iDnp7SR5T4YCLcYWDezqCqWA5qRI1iSr
sVowJi3skYtOhmuW8V3oC7MHAUC6N2P/j+LHBcq7+LUhSbWxwl89nponcVfLhDSA4S2N2XetbASO
NJfRY5QzhwPeDT+o1jg6hSUKdlcgV7CwZz7IhdHahWE0jqKj78HQ298NkZbuwrp4nPVuC+dxua2a
2EpaGAeg+eTrrM6W4ZSXssG7vMtzUbKjnrzhFCmMe3Pwi49mn/0BZhr+89BFWEpEzB4sLEbW1/pu
tFJmSmW5YSh9KbGKlgPAnnGtb6norjTuLNBqjigKTpyBUFqu0lb+Ic5wZJxgKN9ZTQAhMTSL3SBt
boaXu+5561azJkrrLNFBNLvd3JaOpfj6rpZqcZf2/1p3u5jAaCprKBlUaSmBO18CdKp9VJQ1i1dk
n+9aafZ34gQFoJOqzLm9FFxuuOB0TRPoFeu2dGHXGQWaXEuZpbuWmIGiEvSvklLlO9Eozc+FTPp8
FsXcq3uTJD62DLeDX3xRqgllStIQpZGOpLDwvJ1VPIpWoXeKq+VL6h5rqJ0A6cbhIWeLB3shgFy2
JBkTEgJKxqVyo9FxUNe6eXlptctjybm8R8Gx85//b+6QlzsG0RQSULLIZmheoJTmsDAaP500tx7u
EwpagvlRE5qdTB01fmcF4pHqu2i91TD+pGBj47/yVTVwXQwdINfYNayWxCgP86wy+aqK/2jFX/3p
qRfeb3fcxSGJ5jFgqECFGwOean12GaBdtWZPx0UUv9yB7lQG4Bf721EutqklylL0xomQB4X1EoYM
ErXXTBS1/l0IrdO22canuhYBYiWvxLpE4mZNd5azMG1Fs4XaMv9Cc2+34VYa8moE+oEJhpMLz6jn
Q7wcuzqpNNoQLJVhaWv1dtGmWz4716Isx2Yuuzpv3usul/FETn2VKPX8VnRA6Le2u2U7OzuX0xXL
HmvyBszzwXplF63RhEZKgP6dfjhKh/aQWDvKgV3xAHvly+2OvxzBVAdQ5vi3OXy61fpnanFTjxYj
OG5dM7wfm50ibvT8VojVJJkTczRCkRBGfZe+t82L6Du3G3FlDaAV6EAs7EtQjK29dEqKPwKpJETr
SDghk4Y4aI+ds+SefVvcSDxcbQ/JRbIcLKT6unCjFADM9xLB5gDJvKTlxpPf6b/UDq3LP7fLXPgR
VPjSPyQ7V6t2oMG9DYxKdmvahZeJK9jSE1Wv3t92vd2Odtku3FAR2yGTpHKZm/v5/KkkKiinwEAG
Z3iGPD/kxb4vtA2t+GUQA7YaOxBvicvmsBoM1ogEhbyf4kYqtr87aTrAD7rdjmujAY3yIg5iJumm
ucywk2N9ZZY5EghiqI+L30juCW74s/NUL/MCT9mYr1cadBZstT7rHQV/LfxzV2Ob8uQeaGAp6BR9
t8IWFuNqKLBB1NxQTnWRgRpTKQkoM1PcqRO++1ExUh8YdLsOI4aNCXW56Sy+df/zbrSo4lZDwRop
MozyilUhf5aS11j7Cswq0DaSstfaw2gwRGoB0eWuPQaUWG41rWGlK9S0stWYMhR1VDJnDqctHdzF
2YsD+GmoZVU/GRIaUFdTkxvF1RNg1M2OQ1YVJLsq/ISAYyrJCn+7PQivfUEDEwNV4Xi+nCzPA1ZW
jFGLzyKR57HTT8G3QAJ5mfQlD33zxgJ75cBF69Cgywp3dgXiw3mwop2hbwul4pp6i2uusZvYvqe5
8RRjPGb6d702dqZ+J8HWEfSX2w29fIrhqEcFAqdaGnpJtIN0gQlFELFfecGhesV6c9jpv7CidkSn
fS1t4MWOKNq3o17cRVdBV1M8lXJsq5JQZdb9TKL3IJAdXR+R/71I8Yumph9uh7scqedtXE1yo2j1
YZBiVhQp8dAdHgazd/R0y4buctCch1mN0t63IAOOhBlhaB3CMXgMfJwbeLt7VeGA/vuwOQ+3Gja8
q5WxL4TM8ofZ07zozn+wXhUb1xzb3OivK0OUnWyBJWDtrfNQvDT9ZAKOiNH9krpjFxazI9v/4+44
UUhHDfHhdmdd+4qnoVaLFyD7Pgn0jGb5w73sW15Vyfu6L53ctzaOAurFsxLj8HSDXm1nUg2elIdC
2UXnGO8TqoC+R0oACWOCaBNLiUtBLRW4fWn3ZfwxSAztuZEhEex0lnJHomLfqWagLOM4FLvWzNT3
Xp2lfRYNsTtMrXasWsqXw8Gy4yryD/WsThQ2i8KLZgT+vTCZ7ZF67eSHWI8UEowN1SVN+7uCUoYA
s6UmfoRljJuOKbTyg66OsUdpSvA29JkPgCNLqQsmj3f7+1+bLKffZDU3p1Rt9XhsZTfLQ7ggwV5O
Hgxjy4Tvai+fHI1WU3I2plwcSVa5RvQ2p+OPOrFiG6+Ll8Dqft1uECW5jM7zM/l5N68mpqhZQynF
Cy3bpzbTUoLFLb7FYQ7bgk+6FFFEbNW+MxrVL3AnzfM4K8D4xa54H6ZG+OqrpGUmPxvsMA0rEvr9
/GLGWnvUcFV9FTo5+pxx0nOUzCjdqJi+4C7Y2LkaRo+hEFQAV7pU+o7VhvAyq7rPGbouf+ERJR+H
hlNAGlXY5AZDGrudJCBc0ZiI0GC7ahbuEdlQJd4JjSDYwCPjF3C9eYIBVmC+z7PRwpUdWpyZOgjp
I3e3nZpk3bG3Cm6ZZZXsE1EZdyalEPw7BXL5rvRN62iqlfYeJLHvNOyjT37Y5C8T/gjPYSHVO2lI
E3eoZKuApN6YO62CuTjncvCNZLiwl/LIUXyfxAAGERBhSs7smcgNGmb7IW3l1NHk8nPiT+0LGP7p
3RhVgksBHNxEv8+DGnVNNpa7ROypPTbBEI8qH9mEgFvHcb6T8YSOolxzgmoK7w1cL3e5rwlO40vx
Y5tK0U4xQ7HdxX5t7HFwS3dVIb/5gvjUBdaeovbh01JEtc/CMbejCucKi4cKr67ixxJRDTWiZuck
hoxPBxB5OwwxPwVR+QUH1s+h6vcIXFQ8z2VptAutqXYyr1S7XFNe9FIAau2nrfZkZk38Os619KWX
x9IWqXFwWLN++oqifmg0H35oLwx7yUKw0qtt7w5Dmdu6NLbPlVkMOFvyQ3p+suhT29WYsheZlCH4
ZfxzyOPJocM1BEzYy0maEO4nFca5LOfzYZKTfm+Eym+j7E3Gnn8gA2S+jlQ/unM1zwc1SMT9IA2a
Y+RRf+fnyTcBsJotGdQ+Zs300JZJ95IVVfgeWUIJ2l4rv4lTIx3n/0XadSzJrSvZL2IECTpwS1em
vVOrtUFILTUNQAeC9uvnUBEzr5tVUQy92dzFVUhZAGESmcdIWwU6sCZPECmdIA+ed3bvO3k6HIkc
qqC3oAAJA7fFclRz49ZocWhZ80gfk8x6MliPGo45LVLgosBf0yMDNUd/mPTXDJasiSbvwcarw06C
c+Lq6YMB282JkFgW7Aby2PBNYP2ri0ZdWFlF6c9SzvvWHW9rZt9rLrtOCCgBvaQfLINNGNyK9lql
e75W5NoBB+WtbDsv0EHB06Xt+nrPX0jjXbdOXYVVXQRd6Tw1UGMO6Wh8g13AE7Fm8GXG4grt+xFG
LZLBJlY5vqYohaQwGJIlH5rfPcDUVx2tHiuk3GEl5RATCNlhHfQwYW20YGSailji6IGgDeSb5qK9
mTsGe2pYjIQVI32QURTYm9TTv2Wp4cZOynee6B+SOjWeKZgEvibn5tpt6yFAY6+6byt9+jYLC/7y
hYwNnUOhoxnaG5Vww68Bb/neTA19nUpX7lEapZGWAs6IfQQeRmenT9MCg02SQXsDgGwG5HvQY6Mv
DcNHyTK/MWDn6fdTx29m0bWxUU3ZQXluBc86cwyKwmv9maRmoDn19dQJGdSMA3JLibYHVJn8EsBA
Qh3CBs+4SMFBa6ssQI35AOBHHWOYVuAIDz3XTMsiVmhtwBU+qD5Yb+i81gGFTZMPXvZLrvWwIU50
DpHFBiziWr2UJSTzwIFPrvG/vADecEDsont6nEjyY54TuaPSwLe2UhVPJXF2SdbOL7DLg9h3ltc7
POy9Gce5kjFLsF4ds5I3TGjpbS2QZYIHk//GSjjWLBGRPsCExWOwVugHqoEHmU7Dc9m15Xev6vMQ
Cnvkg6fedY7VcAN21zeXImwF9iMUahv5VlCziPVkUR3RsyY0Kj4FnkcGGOH1VPeVWf9Ecu+Eg4LU
aGYZ6MKOU4hnR+OLes4DTWDiElbAQWfO5AGPujnoFbQjwKaDlBPygBAyCcDvgBoauJnjBeCZNjeU
DK8TAHQwnayG67JkOvIj7c/EZ2jN09o7OsAMTgE0Hp29m0s74BPTw6mUJHYba7xO4adTh6PHoPRb
G6kWtGrpBlLSXSmWdB/Cq34Z+QTVZat3putxNvY9nBsPjFf0phSFFcoMmmW2ZydTYOQ22VUTpw9i
dugTZ8OfolY/qs4Te1MHVxXw7XThYcl9CpfrQCUVStZUjnqOcU1duWejcK+ghT/sHW/WQI2b9StN
m+yXLDF+DyaXe9rg5GMdaF+OpbfPBc4U7M22CLBnbwY7t9BErb55BkxQJtLZvieGH13eejD4gzZU
CrMXUDdUnNP0w3Jb9066mh1O4GwFGm/UlazTKmZlcpVL8pPl3V43jXTvueUh4fJO8O4RnFQ3gB8b
8T2VFmFpp+y6I+yRGmwOOLG7oEuoAqUW/H6qZQaAp70XYQODZT04/XVKcGqmsvzdkgFgyqn2AqWN
v+fUs2OqrDcUdGSsl04TXk59zuRyQKuaLhJ3ICDAN/2atg+FARsR5EuRZ4J20ydk7xrCDirSPP7/
Aq3eIq7FVYc5BoFyUoFDYZ6JpN3ytmCjW+NZPUNsOXS4xiwrgmlrCCX4sEu1/dS6//4EwbShtwR/
E9eFZOpq2qq6MlzhWNFUOzs9U3+GMgX/A+ViXT5cnrgzqelf7C3ajzDzOnn749pGGtNjRLZbiKCH
DKSvzdBsuxzlTLb9Jcpq3sjQ1Z3qTStqNevKRGoB9dlIT3D3qpfLkU4rNaCTEWgnoKGKvuYaA6Xm
CnRO9MkjmD4sOCUTH4kDbjnM7Nloql1rQrZaUxtVvDM1w69hV18MDjroj2G/Rcjfjg1N+Z/Rs/NQ
Y6gSORWlt53o+weDjW6A5ALUxAkbOlVNfuCyJxvN3bPf9NMcrN42DCh+z1O6ETVuHTi2POaFs7FC
T9FzEHRAGxJF0kXc5ARArTJt5hIejRGf6usBZGgC0vpgJrfaYidXeTGF4loDTn2N6wSmZwH/bYst
sczTj+2h+AfHT/goAxS/lq6biDYzTloSsXKXc8CF06ACNP5nPRwxeg12uJcX1/L0//qO+xpvdZw1
OunQKcSgizbhYTdpzj7jACoyayp9kwxFXDTwzL0c9PTM+Rp0+fNPpY92lJalSQyysK/y96l6GPr4
coSzw4JzCQoreHV46z3DSlCdHK0iEfQUXiTeBG333SBd1CIdKEZvYzynqxPjWZ6QuJ8hCrIuDjeJ
UnruIVrfWVGNSoOAXdTlAZ2bMgL3WRS6XRsd+tUG8KoEXUoLblwNx+nc++ZPp/24HOLcKNArNF0T
eqxozK+qREPd9Uj8UGvrLTy5Y51uDOH0xMS9+enfXyqYn776jNe35ILj38+vB+3Qi4/0h228Xh7E
uXlCR99d2vogNK1ZEHaJWhdU2qeI2eoRsuNZDAu5Nkyxc/6LJYY0AIJElrdIMi47+dNwhFbOXkvx
RYZB/UrglMIpG4KyrA6d2fpo0G/0ic5+HgqZKoiRLqX71aaxZYaKhMT0OYp8g5vHj4m+XZ67U5Tb
qna3CmEabWqPbk2iqTGvR0HvjNI9VIn2IBLe+KPiH30vDjDOvCkoihiXo59u2a8VpWX5fJpPBXfy
QcsZiQwrBzipI35euOjsJK57BZWCI5w8o8sRz80oZGqhH7BI+ABe/DUigIRNpnTYpvRDgjf8t9yj
G9/szCUKj2KYp6K7D14djoavIfLEqoRq0IfoJn8BZIMCdHBf2hB9nX0SFxuL/8wV9jXcaoslRj5m
notw5lPzwXZ1XAUaOKh+G3q7pbC8Jep6ZgaNBQH+98YCJGO1YAxJNejpIJ5nhLkRzc7GwXpu/kDY
x40IMqcNdc3V/GmJYj2CG+iUj9/Heq6hwVGSqMJDzFdukt1Ao/3bJPrmZ5I7TtD0DaoLRc8PVeqS
rdkl+FiruxI4BHxKmNEBjb4GbHDNLqxZM9C2dwdxBbsBqKzJVA9r+An6dTs+9BXE8CRpujAHiWkP
p/er2SbplWzGLcHRZWZXv8WFZyDSwWXlnogyCajGj4ApAzzCY+ePDQ+AP5c3x1aA1VKqHZReIVNk
RmnzPSWBUX7j75cjnFk8i6cHAW0VABgs3K97AxlGC3fYEVt8/CESeUfsfMM1ZCvCanm6PJtomVr4
YNAyCeyaxrUythpvZyYKAIEFSIZGI+jAq3ugmwdY8UicIjMqf44n7+zM9DNFNuh3Z25PnI/2okiN
VxSMIL7OluNkdK4sLD7Dnh7ckkYE8iyd1aE68s9MmSXR+BRqlWs4U8aqZCboQuv2Xd463yF8FUnu
PFrOu3LajYW2NbDVMjCVms2uxjKoYaur5+bTZJUwrxq/QSlqSwDvbKzFjWpRfYTk4+o4mRwojJAG
sUrBdmnXxHyYIrvI9jZK5v++usGmxrMNRHSIgqwul7JypdY0Di6XItFRfIfhdSGzx8tBzqw95B46
dtACkDoBqRXa6JkNWYA3PHvNKx5A3uYm07/9Y5QFnQb0GCizFuC8a53wzs6atLCAsugtSClMwYS3
z7DlNHgyFAQBPZzaoIdDuGF9uPa5Vo0kw3kj0EiG4EwkMwIgbbZxo5wcCV/D2Ct0VwGgvquDYxeJ
tEO/Oo277uPfZ8uBYSL0HMlSIFrtHg2SVABuAFihyfJRNa9t17x5Y7IxjmWlfjn/l3EsqQtws2eK
AjDuFKXlLsiXxvXRWdSKvQOjg5LvbCe6PKCTJ+nfUHgTANR55l3M4eycWhKhJEw3IbUHeI2X+4bs
vrnDsOvMD8eFNp0ytypTyw1zOsT/xF3dQEKhiN7D8zeCYtGTaiGhl5MD1JECBZ2STo1HiB3/N98O
Eln/O9TVWd6kko2MY6gWFFeStL/NGnDQs3bjXjrt/WNKQdQ1LLznAJpc08O5OeUOUUATSVfXhJ+g
CXgD41i6l3ja5D76hPVBs5vBR3XOeuSdg/ZOp4EbWUDMcGMlndt4n3/LcmZ+yrubTtLc1DHmzC3f
KdQU4Z9UsOfLa2gryOrgrQw6E1EgSD/lQ1joZQ5rTpFCOXbLSHb5uetV83k4q1WTw01ZuglWTTr0
L2MNL5T81u0ynMDexgl/mpzCpxY7gqAIjJImKkZfZ84qrFET0KNEtr2g6tqdFpX74vov2XrbP2G5
4FcDQzS8M7FcwLdcP88hr+a1A3zdIn1HdyRC9f4aqmyhDW1+OAxuLIozs2gQ0DotGHoAQ7VeoEDc
UpnSZe9pMuBlZMrh2JJQus1/EwiKsEDcEhMI+dUcKk9Hc4gjkJ4djGZX0J/k1VRbzzDzzNyhMoPZ
w12MVtfqMrZqw4DlZWlGbAQbBvIdxwE0CmA9TFkDIo82K3qa2aNVKAAG5qK6wa5IHhZzcr8RDnf9
QVb6z8tb4twUu0AS4qwBYOaEPFQPjtdC4Q0I3T6PPGkcEiUfawOUjiJ9/8dQeB/g8YT7FSJaOgTi
vy5UlBknt2+sKeoXj9tQcwMIEOZ2vnFRnIzobxjUUG1wk+DBs5plu/A6VhBjilSmR4n9lDb2ne3c
y0nfCHRaqFhFWvbKpzPL44VNOh2Ehsaor82K7wyBdjzybm9uo9QYIQm7a5viymVbp+XppgckGOmc
DbDuktitC3HwdmtajbYIPeiHdvSi0Ul8a3IOlnuNIvlVZjf3DVKYthx80HADS6oNkOjJvbj8AmwY
COODBIGL5Ovghwp6ir2jTxGWbFxC/236U9Zsnxr9PqHH3Nvaoid+s1BN+hxwjYjvi6K3Bn2eIrwI
dzUA8c4ILAHs5YrECuRvjNrXkE+7eji7zZ5bNMryNiIp8acfEP4MdE4OFrQ5M4vGlxf2+lrBebGo
rBjAuKPWCz28r1OB1kvZDTANR3OQohs7RCY8wa1S2zikzoUBSwNFUdRYTwXIJ5TFm8TkOkaQhEMK
8U350wNw9fJgTrKCZTQ4nJYUGJ48+lq8SoN2v5c0pR61KoNrxA+usYMh5H72qj2zjBsgh2D3/qO2
xldh0MPl6OfG+Dn46oyoirTNqIWpFFqvhcMMOIKngM+yHY3863SCtgOCxUIgB0QWcOevX820vcae
UfaJPNUbYUrZ+zAQaKPO2Z/LYzoxlUe3ETZWoEHYwOMil1juhU/nhNZRJkDjQfmoZ3YIqb4xqtsW
sIgu64EhK9HId2RqfM+LkcNaXloawFyJ+aRzN9uPdUKeRWvL70brFn4Lo6iIZpb3gLLXdBRz+yZz
ot3Wo6j2fYPGggVz7KfBHjq+03Q1fff01IxFDnaO3yZJd53gZtF9o5whuHF5oOuT9+846QKrXlLK
k7ukGPsKzxFU4Kw6UxFW6tGDPmgCsnrKYUJtbBknLEfM51xkIQnbcDsCmQCVjxMNyk7r6wRe5SY6
uMz8zfRc3mjjSALoArR+lab6c6Xp+d5ueGga3gZJfv2EWwdfHf6SQHytTMoxJlZ2tKzrkvP95elc
74V1hNWycVB0LGSC4TXFHJCpvBHkTRdbpn1bUVaFj0bNGUBFnhnPtKBgjkOYHJ70kGGu/3G/rYez
/JBPu8AxW6ZyyF3HlSkzfyxZCZxPecNse9qItL6a1pFWh0hGtKwnmYFIsto5fNix7g0K563fkSLM
3dssLT4uf6r1O3gdcXWWdHPWUaUcE5ghiONZdVwAnnQ/DE1ANdAehcs2AM5nhwjIIZg0yMVPTO7q
ShuH3FIo5pe681GI+n5EqQxy5TMsyMOUTUdJ+zQNAGEiu8tj/ZumrraduRgOEvCe0CFeJ8tuUukz
zhQ3rtDL/NWwnPnotctrIFz1a2ZqVoUr2hr3kMp3oFrazlFr5MWhpDIJqOjFrQO35tBO0vYqz5TF
A1PoAjjcdFF/FoJ+5zOUm3ljyduqlem/Lw7wX3Eig69z5rIeYZdouDqgrYpZ11JvfPSbDmPfZ2Gm
yiu3AjZ6LIA3ujxpJ9kLVsiXsKs12ThpWatFeLCi0KPgrrgelZGNfi9q8k6n3nvOjKG7me0590Gy
bqKElflt4sjuZUAOGQJ1QI/QKsDfSHGatsAbHaGLz8N8kKYvCARQNn7xkievP/PniVqtaXvsNVMT
HUCNJRvDRjr7OrGtQzW7rx3aOzd4jzohiqMPMyPy1wQFdFpCJe3yrzizzr9M2/Lnnw4NqP6ljGcw
rmyhJfCo57Z3MEWaBBOoPUcCn2G/IsYc2J3KosuRz2zpL5FX+W1JS8sZ0tqNO3ux4hUQMpjgytR1
k9p1JSB/NfHyb/9FTLBXgReyIdi0rtY2ZGLzXA44i8s6Qy/QicxMDE8875pjxrs2hObq1vl/5h5D
O/w/MVf3mKlMk9a0I9AqTVwfkuFdqBlQqr88smV5nyymT1HMr9/RK2Gbvgw4RjjxxHTRvpkJIOHV
iLQrrd/+i2iYxb+lYrw0V1eNJkxC+wbWlR6eKI+QdTIOfWU6h9lk8dTLIbwczjw3Opvitbl0B09f
Y45DBUrJlhHTSu/jti1oiNYdyAcZy6+aKbHiuVEQbaZJDtVb1T/XlgEfWojqR2ru0xCK2TTopfsO
lVsnZIOmAsor+9ZTsOnQzc6dUFxts2euN/qhYqnX+1UFuU17BJiSJV79LCZ9USjKILlFGT+MZX2v
CiYTf0RC9pOnLY2hF9H4iqOZnTpVFefGvME4O5NJmHicmAY8pCxUFFcPbwGgJ5pbAr4fRTLvRpra
gADXU+how9PlCT/pMC+n6edQq0Vbln2r28wdIXxrg06cyCyae8v1+5xM/tgX1Y6rcXgSSgKlD9lQ
v9dUm/h52xvfgGatQjNnhtw4MbbGv1rjI4cyP7ydHXzsffuzMG+tLXDCVoRVribrfPCgTz/HkzU6
u7Rm9xLI8BfbEFvM7XOnwucJXn7Jp3N3dGnmzNDjjwsCnHZbEyf07Gmj9nQ2yPJyBgP3TAmh7LpE
ARXhxFJ/rOGlDo/1jZ15dsL+E2FdM6AEwpfLQR7ngNKn9l3dVzdO3m5cUltRVgs/T/RCA1vMiRX0
Q0BtuZNwaJElf7y86rfCrBc9RBRyniFMO4wB/YlTJhBDdDnG2ZPs04St1rBQ7dDCMRLWX47G70gP
2axaZourdHMrU3RdLoczzzzh8ND+vyWw7r7bk2baurYsgdqgO0sl6i5vdNg2F9I5QC+d+jBrB8i0
Rj3CVAl5zOVsjL4Fs51bF7SnZ54wkFWmWq9lMLUgmJZ6OsNZ1xP+2MASqU1NHuWVTI9SK+Go1+bZ
n7R084CMenOftoxfe6qBSyVTOElo0bzhCYns1J66360ODgUuQ32EYQVx381OgEI2ad4+r4UWS7cm
vx1ZVqE18A2k6da3Xv780/6z674bZId5AYbMJQc0IE1zY29sTf2yFD6FqDrWkEYtBuwuprntG/2m
ZOZ0Q0jDD1DfBMIXRicpd5JDUWrmvPHpnWW5rlOCz59+lV9mDgxf8ICAKKVhZ2FaDEk4GxO4Wy6K
/YZK3YB7FSyBcr0W97p02U7ZhO/mmXl/LC/JIFwDi9EyM+Sd2arRgp6M491AzmTeuQnoQ7kHI3RY
FvVHs3cWlg5t3tvKSW5VCj8nv0zB64FWAT9SdP4rHxgXeVgYMoHGCn6wpHHlztLagcdlPTAHfH7V
aDD5K9rS96RjXE+Fnie+17vebeNa5lUNEl8gQCOAlZVDfmmm6hxw89t5LwrVxZ2ej36TwePH71mN
rWua5RU0KkDEmlG4yFPMf2sn6ijbaoIUEWgjMGcfdi1cfSYf5tlt7o+sum1wbF7RudiizJ5bcc4C
O0YDxFhool+XQwoctd1oMKHU7QlsK+GiuQ7aat/aj5f3/NYRs0rpYWJYJxVt9ViY3b1nOMcugSID
hDtwzWyZuP0F9F9aZKssHs5gqauSHplZbh/TQVCfsnSIJj3rkNOL5AdE9e8nAdMMIsfMb4ey8sse
GmH6wqGsSvhRmCV6dtC8QgaepXvMSfFQlp1xjwdZjk53mqFYV73pRco3zuKzXwSus4APQ0Dp5J2t
wZEH1S+cxZRMR1ZdTYXYUbVVtDt3DCCd+t8oayiCDtYPQMoFTmDNG38puEBFWjNcSSW9gGBDP9fc
7g5ZTq7RCfhXr9glj/scfHVzzinU+Du7QUIzcvLNdnjTgldITd8cPb5xS5970H2OtZxHn867UsLU
rZsxnSNJ7qo68TOz3Hlz9uTJe1AHDpdX+UmHZj201U1qQFwwh9aWEYPsRHwOoIffwqXLd+DNBl2E
qijCJnWPrGP0CGWn8VYYc3HDLfdA6FA/X/41G0tpTRdKYYmH5xLGzi3rSZc5jLrS+gbWf1ZwOdC5
zf35FFltbpv1RlLXmh3XpCEgqrVuWLZC+ZVrdAHsGp3d5XhnB/bp1FrtbwbzraQ2W6ze9EW8t/0r
akz/rwhkBdVxVI1OTp/CALpGiQgXhZHRmI5q4zY+v17+M5J1cxi60CNqAroTczDEgZldxNmMH8hi
IpAbNyGzJ12ev8sT3Vi0MF0P4kKrndfRjuae6cCYpqOB7qWhYXRR0eu7Bjep3Tg7t6nv6oyHxLT2
rTk+/Pusujrwzi7+a51IM7aiRh+tBs/US50jSbSIwevH7PsNiMu55QhtP7R3qGEsTKyvez5JZWJI
TS5l0gmegRl40Ayk07uhZVAik5PHN7Kac+vxc8DV+h/xDigoL82YZ+DVWgTUL9bX9gFyfsPH5Sk8
d54tsFVvMRMEFnh1wBQ9UZOemCSmoksjRlxgBsyAGyAcGj0NGXc3jrTlt6/v0s8Bra+TKcGcy3Ej
GTFyI+CSpuRYaxP/8DqIpMuWF9duBjVxTW/bjS1oLv/ypcjLrH86ukF7cVJ4ZcBSPBsdv3GmnWFB
l8Op5IReO7XgYo6nSaHDdIAmYL2mtPT55D1UtQ75U0PszNKcbg1pG7+tOpWA9Ffv6BUj1Su5G4Jw
bflFTVvozVvuvVd0z0lilz7ttTe04H6XWX3MzZH5wrN3RV/fTB0Ft5yIOxPiEyG8TRvyXywjjMpb
1PIAllijef9m/2SEeADE6O7dQatjIwX3ShPoEl5eRec+6qdIa3lrWAgWBQBuMNF21c3owo0yzV9a
nj/OsByokccO2pb9nXlmk0A3DRUw6BoCoLFeubAITpmVQuqplY7YCS+Dbrtq+CMEyEDwYC15Nucu
uepKRaBR0jAwxrl5nFBA3HeuYK/CMY1dnQgZumjdOsHQe3KHEni16FOkDFesNQWtC8WvqipdPZCz
9I4as4YnQzrjAzcKcoPzcX4XMDeDFIqt5XddW8C5ys0Jhb+ancByDTQK3+ZiuhI115cTv40uTz1s
UU7XtQVlfghgIcUz8bG/rushSwon4+Ucjx7IVDPaqlDChlqZNRRumGam+mhqQ9yqaQGOJyVkyK9I
bbuPxAW96wjRPfpTb6Bm5ZsNR+HLtWb7l5XoJPehR1UQVFddoFEKdzDNGBoFMG2sBUDoe73q2RUc
LUvLd2oy+0NbQOFbZ+j/ObLZI+fX77Q8694giTikEGzoG8O3cwUGYp+zqQ9NwbXvLYCyz6k3wUhE
0GqEkkEGS2PU/PKBx0lXQNGr4G1CAjpQ9oEv/NI7PLuWnUj+IOFlEWQDiyhjMOKtyso6jAJPoElk
D6SH36lXo0udTuZPiLrwYG6h7hSgf67uHVdC/YMn4jBXpA+hx0ABeSklri0G+9OugAummZn57JPc
RiXOGqjvQqUnzCQn15nICfxvqrG9tpzKxC43aQE74/7XPEIhxBwgF8Pz9NlkqQEgSa9Dz2ByboHW
3TtdMeyNqgZRR6uvbQkNDbBABNigep++jgpC3D7vGQnMWs1HCrQhOjn52wiVRWjIJqaNA2tO/IB6
5fNMqjhNvYBBVABWoUUTWpARSS0x7qk+Jk+0dKgMuRyb79Ao0HdwFBbPs0tMENYS1cPWkzTX9qLB
UtQfGuD6IefQAmYplZExAF2G+YdQxISsq1Q9tDvmucq/D7bW3U9KHp26bH01NH+YXpg72NfRqHZ5
egvafeMDmKyXIdVApS8kjvuM0wZCG5Yq9yKTaXNIc+bQsMMuvoVFthGkutsFSVIkYcOn5loDNOl7
N1b1Yw7SiIDRs05iIkHKzxPHrq6JPphtYNTlL+huw4xCqdc2zdC1NPVfaTVOuzqFFYLHdY/58LMj
3wgEeK95XmR4kDT2zjMaCtluBhIC0s1HwIKS3/XsQEyJGzKAj8jgd7KSu7LKtCtlT88gLThvCrX1
N6gT5K+OmfxUhQeRUCjWoFCHqRJ+wZjxw4XsFoCG+AcntJQgnQCYQwx2bXkLHNQ7pjFwWkX2lek+
lGi3+uk4PnW84X7qwgTTcLWfNEGxH+rQEDQZmdnlfk4lB8YDHdqd1VK2q8q+OTiZKz7m0iuiMeke
2kpB9Lcfu18QMWpiMDzrd0fApAfiDi9aLbVIdB5URgmUKIBdJ2EPQtwr4LgFD7wJj4iw7uEdi8cr
ByJq6rs3IEhIWNRNE9UwhH7ILYLXh2v02kaV6kQCHKckkPhoAwP0D+zkOovEvk6HCe+VuLJNFC0s
FG3SUS+gd9cYYTtZ6pdKILEHU9s/mS6RpcsBFTntkJfOFBSaRwKuT0Y0FjW4FsnUb1yjZ962cKxd
OFIESdKJkGHZKOXKFGU/MePGYF2V+ZCxuLeNzoL+xvIcUq0MiqZ/rCyWbOSeZ27WL8FX6VI5AWdD
amTYVpP6GR33trJ/QZ097FkXG/aAMzr/9w6MhWsVyPHFW/aESsgBDy1Yg7e8yNMCB3ZlxlrSxdmI
8+Hy3XVuZj9HWj2m0QFKYO7hWDEOkVvxzkl2FIv521g8mNaRIPckFtvAz/7lsq7SQAtEAxcXJhR+
TwReE1nlrjXJGU2JQT+WvBv+cMggAfWg9PnNYf0IWavStK+gq6OO+kTSA2Ncf5AjwCwsn+8nhxA/
cdgxsSdU4zTZQ7HImDtD+aq1h29weE2gTWwV7+i/UriJDy6rrrnnai+wl8fl55rNI66+7ldfaUKH
JgnKwFXlHKnmwnsTTsqBUyqokXVZh95mMQoSQjI4731KS/YCEJO172qXxRw6TLvKMA0RoeZNwdct
rAC6m/orAI7ZMzzatTBFSS4PnATu2w5tQNy0C35juWW5g1y4CLtKGDvEp36uPBguc8jHwQVguoJX
8sh32ejNMWX0Ho+ibt9RW+wmw4NjrWxBRAdYUkQDwd3T1o4dZjr/XVkWu4IQ5pYZ8bmHLYo8+HCW
4QEwvsbjlkjVJZqGcCsvBaxtCkc7QkErjxlysfsMGM2DzEBMIXApeqcdlMYyPo673ibaTWuRrZ9z
JvdcEH9YRHjdnqZcksISibVsjnMXgAVPRELXD7mTbhSbzjw8v4RZ7Q81Vc00C1QPCUosev9WufqV
KuAwWzYbONwTFDLO4AUQiv2wMM5Pyb1wWmroMMCBvUp5nONOvWqrqobnBAoWswuGNGeLb7je2K/Z
xI+9PUz/fhp8+QnLUfjpfTaL3HXQvFvUepwqmga9vk8dYfhDB1pQTmBGDqKS80r66Wns1Zby97lb
CM134CrhPgmuwBoMPdTKTQEIwXrPK+UB66z/HgeCQ9CrQ4aWbNi6wNEPmYQZe0K1H6iGmj4xHHWE
fOCr8Nh4I6YkA7uUidtcCW/j4PpbXlsdXF9+4OoqwFOxEmOORWfXc+EnbTGFEtT8nVv2Vlj2wwuy
yBgPkCOshiCDyzXyJrTcxHu0Sq8pmdHErjv4zRd4XYeTZkM1Fr0JMyAFVKFivIC9d6guGhE1Kvk8
sq7fTwyelamh5veihWS0M7mQme2H0PWE2E8uNqPNNTyXSHM0qoU8jIcoXEgxdT7Lc3UkHXWukag7
LzoEyV6YoT50IDjDKs/0WzYjz6pqQm8cdAhvRwon7JCUhVHv0QZFLttzN48mrsbHZGJ8DkxQhB9M
0PdDjuJh7ZeKboHxz204G3SUxXJgQZ+unlIOz+cRcjtT3PGPFBKjFguzJOwAebh88Z2pugDm+p84
q43tCIxwhpJVzEbKQgZtLZ+NFq4RqGvOb25blb7oqm6/EXVreKtijwawaQNqyRSrOdfDVtfU0ZXZ
tC/B/bnJklJB007UReRWWhKMNjRpRdcpPDFykvpdLXeDDl5L5+n3xkCn/VAlUPyjsx4aHYGZNzXf
Qb187kv356iPEG8ckbnNMJEphqKMJARF3lpz5uHk9fJOmekUQC/N/pWwIb0pG7Rg8b5AO00VfLoR
pdMFbILfjOhGcw+WwgNtsibWU6uIElXSIPeghYlXih51uuHtICg5x2ZVwd95wEshRWPypsjMWzOR
Ldg4nRe03dgGtceqIy31+Wpk7nTrzgJvycx8cNiAN8tc8ivV1QoSrbmAKyih+zqd30cyZnFCxyZM
gU58MS3jVwGF16vSQzJtotXg6+l0KwuontWaZd+ONnQ7M+B8/qgJfMbLX/Hk7kF5F5TIRZQZAvUn
pA3VtjYsXdohTgCACuY8AZ7bInjrisLTN7LPM7EWLtPi9UFRNl7TM+BhqHUJS9DOK4YMsnNCD9Do
ue0LfUuKbDm8Vocb+KXAoboosZp0Lbv/P5yd147bWLaGn4gAc7ilSEqlymW7HG4ItwNzznz689Fz
Y5GCCJ9GN2aAbnhrc6cV/kCtTaqsQZ48OUUtPC6A4aSzXO0UH689c+Bc9YWhBQ1kUzQqZtDDZS0S
/BXpq171mcs7fkyioLuTRfmh6LLa7hC/cGQd2XWx0/fokldO/sUPWF3ihSwaSS8gYdq1sohunk9/
TOUqRuAyOORi9ayIuzCcbZhNAxSdR1WS0LVQ1kxxwApjH4wgvRYNb16Bk3IMT5m35/d5bRhUykmT
cEsBvr+6Xeo0rnqDAqsHq6j6lVl1dCjz6onXqnypqT3bRZ+kTiIaP/2UAsG/ngpEiwhbJBXQo74B
61VdUAfqJIweYkzQzmRFO4ZhjcgVgnDBnt3OFrwMOg2dFZ0tS/dj0+ZGbcUPI5HUL68L7TDpVg0y
wJp+CpH8kuRmJh5kP3qG2aUcjab2D0mhvuJ0ZdloAsjCIW2U6EErm95JOwqCXZ0FLlrTo1ea2A8S
SuTHoZJ+TGL349+/0t+/exViRUIpRLpYTp4ihiZdE8R4feBTh1DJfv77SDopPV5ilJ5xt7gM5rQs
1JLERMF3xovinEW++jSXBbjjJu+c20Nt9h0XogLTHlYMcMFNvupbUacj9cnXy0xu9E7+MItz8ShV
evwMlWX6IJtRZIey5L/mxqR8uT36lStyMQEgNaEaDRFoNdERLSMTTjNapyjT5mHg+SqNNl34/P8Y
hp1tEU1x+a/h8sWYdAICDYMnKoWntPFZrD/A/n+7Pcqy/he3sMTxlSAZGVTzEQBZbq+/QvC67LNW
IyP2yqEePqWQZZt0qu8Wx3M36gftXs3MkA5Gqf6jIggBG25SIhg+zjDIkdXAFTTWUg4JvGrBeESd
9cFAl/JgKr8To/x0e47bN4CxIKnKHNtlzPVTg9XUhCockCUq1E4Cd0oz2R7xYM/jcAQXcwhpsBfj
T8oRh9tDX/m8OHsAYCYUosS2rtRLdaxalS71Xt2M6Umgu42BRHLHM5McdQoIdpROyjkTiUluD7x5
XSUZIw7s5Jg0/2c9MMVM1g0WpzeWtL7AEOmLI+jO7DbR5WqQVVA7zabRtb7We6mENHHXjYEXNeYv
2GKntpX26DnbcwfbCnw+5BXqRFz9l1u1wrC3hpg2eBUNvEPd0UnQ/YVDhbT37Y+37L3LQ8FIfDjI
YbJBF221N2OUXnVQK73nRwt7Ohhfh0GAf1wpaCP35ee8aOKdkuj2U9LJsSS6WyL0Y5yILifnq9nc
qHjzuXVrOGLangXTf4xL8bs5ZDtD4S+zmR93J3p/MsbHhDXrwcLWyJt8lHxXDeLoTut0+bEa8t4V
2yF9GaagPvELBCdrE8jA4J3HqHgLjSB0RkQh4CjlJu0+dBXRO1vgbcHoppM5uAKyxLYAt9nuRh2X
6hSN6FarBbxKAjyQkxJ966m6K9P60xi07U8rRD7ngB5y7M6oKjpiIlVIACOljRR1fze1U33sUUS2
05hl0LP+sU8s9YuqpMPHCalhm1v+P0uJfviCXqHOLxzhN/r3pap9JUsw8W7TDOwY2uAcCSLQuDD5
IAXig2wK4OfbEgPKMhRfJn8ssBgTsJcPyGjzCppIjqmCm+TIRSeyIP9c9skJHLzvxjR0n8OhTB7l
KvYDu+rkxNYMdOUpsAovtGXM30PSGbbButkKyhieIJfloZ0C5aQmoehN0mQ8GsYo8p/EmStB6Dy3
OYrfbaj0L5klZS4g8yiwyypLP+hdbIHw1/ujqc+ym4OVt9u0m5xRJk2zQqCCc5EQt6I/b1f+3DtZ
MM3nEXkqOxal//KZtrUVAPS3UrG0kRRElSPvciIYfgasr49mTheh7Md4p3ixuYAIl5BFhk6/CDFw
+11uaAFWVs1NnHoW6hXdMSp26ldX/nxVg/xqwTUCObHmanSKlg9qW8eeMfwUqZVFH//xDlh4SKZo
EWcwykYeAwt54t2YP18wnyf5fqI1TGsw1Cw72nNb31w3GrwyiRqcTCiD1N7q7Nda0Y4G3UKXYOB7
FNS22NRPEe0ce2hdsK0fbs9sc/o1sJoytBJUpBCtWJ/+JGsRuq5ytD7l6oc8jj9qvTksJegG0dZm
cJJM2gnVtxMkP11CdDbDoqO82gsVQJ5JUhvf7f301xhqH8e0PFRF/kYHM7bnZM93ffNSLPnwX+Mt
e+fvoAbrhFEMUVw048lyjLIwHVHi9Faiv2cCurm3l6EwJUNbGvE02O+XQ6GoTid74i6BM1B6g9p0
p1iQ8qNktqEXNHs89+2uN2QN0SxIlEQtxlq2U0eEGoa/hpEqpbKDj6bxW4wrxN4LsSzIxQPIrAxd
RT8FnAXCxasFkwSwh4CILbep6GaOmdycmqjqXUnILbtWUNQL4Ck8RKL/IPpj/RgZrZOY4vRBSmbh
OAiZe3vLXltQmoV/hCsWxOmqSifnUjSFhDtukJZ04RXxFI9T7FLX9ne26t5Iq5AGwUsx4W61XGHo
Hqpc/txTDAFmIuyhOK5tHGRNlroOdFJC4MuNMw/0H6essdyoljMbFRUnU6gDxKZxDqjN3f5+yvKB
VgsKYg6SFVV/WhjrbUqqSRYKBtnNBzF5SMQQV4dGCO+DyjLcrNQxpMwFw86EzDpkgVwctVxARnlp
thfkVrbRZ++KNqtvhsIR0hEnypOM7dH21ccBYlE4dxX+BqLqEAlKZ3HuKy8o6FDJfvKKLHXjkJtN
aDKk+cHvkk9qHnwXEsP/fHueVy4aRCjQ6SVsA/W4rnuoCCbEWZMZ7jxX9wp718lyXQEEbXXnsphb
yMJyfbw95uY6Jdf9O5haLWQlp3wmXeQGAHRZV3YY8Aa/+WMD0uHN35M53mwbRqMSKFKgQ3lBXT97
sTXORjQN9PaDo2LlNpDrWDwAJtg5B9v2G1e1incjHRa6pvo6y+3EJg0mrS691hEP6Go45l1wbBzh
uJgu7oWkm1kxGH+jb7SIh5BUXx6GhjafGctD6iXFD3X6IgC/w0lZMt5vL5W0Pd00n4l6SakR+tnQ
381umnuaJ7knHjGtcZF9dcbW7u3WNo6yIx2oi5znf22u01og/SRjpjaC3OmyZ/96jNp2sJKibnKv
ET4X5u+oO0vjl515LWDiy+NNXZjUYRG1WNyTV/c1QoOjgL1Y7g2N8EnPix9zPJ4iScOV2qkFgRtl
ocmJ6X2c/Hd76Ctf9GLk1VOLhHQshm2Xe3rxpqj3qQ4zfY/ysz3Vy+yUPxK6C715dSdbWQ+pE6S/
p0wfzPilCNxJuDetZynaWapr+4OR2OzErgBUtNU7M1h6Ili0wT3rQ/I0Ovohdoj0v6rY9Spu8kE9
5Yc9rbLti87E0FpEHJ1yLQ/u5fYoihjKWM6QrXbUsmMZ7Sg+XFsgjbI3qTpKXZuCvkSDMihitl/c
f54Ab/XQ0Zzbe+DKXaFwnGgXKEt9ZROLq0onSD7lBcrNgzs7/O8pvcdLhbsiPUp3t0fbTgjCNBqv
ioyaEUX91V5Xgy61YJukXj7e5927b5yk9O32EJsrnW4Bgc9SnaLeu/lmnUUUYJVz7lXpZEuhK4af
qtihZ2ljXKFGr7dH+0NWvDy9pkjkaJJl8JBsHmewk4VGh8Bwg9+JXd5lLj4VB/WjdBS9wgld0709
3vYDki8tHRdZBoO1FUQNCATmgfqe34QjzxXOaw3VM9u3hL0C0fbkUn9C8Jc0CqDB5hFBaCEHiIvM
GLfyxzpW/IPaRSec0efvWTWQOftxtVP42nK8NbYGLX2kRoCmgmq6PFB4Xw+o0PM1x+fO/Z9b8Pw2
vi6G2+EZcP3O6m3PL7ktNSJeLolUd1OVAuDWCa2uu2FRtK5VQf1DxOTnPy8ZLUZaOSZAPWa32vO5
YiUjop4GcP1ZOnfYpjnIeTd3eg6M+R+H0okuFmqHQsESjZjVfYRgVF+h7MN8Qn0EEi1/kQvNdzIp
/lfHR55fyGkoZSFEQ8tgPSkB94sgS/hyUn9f/lQCAK1g8/fy+M1Z/jMKt6tJmXubMZUzROGQo+da
Y33q/K45hvSlvV6Nqo8CncCYTvfDYgxw+zMuEcvFmV58qpHA+BMa4rOwerOiGFgt6Bb8FfpicsJW
NDxBJFgWqWfJYLI0OVg8GyGUYj6Ic6hZ7T0sm2POcYPgsPwDYn5Tes6m0QoDBCZctXhK69TWfmXD
zlnb7H3INoSHJgLoiwfsOi3T2j6MR3GxaW9PcxDeWcK4U+XZTgIDZJjebBBuR+rZl4e5lrvOGCJL
dkNfPtKdV3FilX4VAxoRt9frylSgbOK5DGuC+ay1+KoOKGwrok8KNPi5mKrXut1peGymAvoQexIN
UAcXxuZRydLIn8MR6pLaeEPwRnyb7lEVrw3BNuc1WQwbNuthBtKMfBFDFMoZ6rBR/uitX//4nZgF
mt3UqZYgmmEuF6Q1SfApL8H/wlBwjvXDrCg7N9DmxP4ZArYE8eyyuZZZ/hUwl+jTofkkD948W0+d
hte1Pg/JsVKz3h2VWnInecJjcAYBeHtuVz4fJxZZXJBA3ORr7esM04VJiiLZA7Ognior+gDjW/hs
IICyM8XNbls6MiLSc2xsyn7rq08B8WmEM8rqQyT2TpnJxXlQ+9K9PZ+ro1gEMYszlLmp4oxou5g6
ehwefpbtpxF031cl36Nl/7nJLm465kKv5A+fzNyK7Up5PIwyjXePZJH6glkZ5kHAWuNs5e1ky4H2
vYgFJbK13Er/64CwvzTWqNitNcVU+wsIE14o4S1pzHN/tAx6BrWm9Xc0rmVXnrSTbzUhdfbqrCbx
t1gXpBejSYsvoHGAsJr6UzBiqBgOmfqpT5EPjHwAcnPZxh79xfKxyZLIG1vf93Dv+ZKkwk/oey01
R2u8i5Kwfa17H8tGfaoxi03618LY8467squQ0Qc08OdJZckvt3NaCVZS5iBqCnSwk6H+lQ6UW41m
53rZ5i6sg4r6JooS6qJgtMpd6ioJtFQ1Zi+qx7p0VTE7z2Ggvku50tzXYRG8Z0hX2KKRh/gkjnXy
0Cq0agbf+CLGTerQW0DmTifvP+Ra/s9CTvw65H0IyThbIg2Ty6+gFP0wW2o1eYEShXbT4LUstvmh
Jyce5p19v4k6V2Mt1Ya/LpC4n+BpUr3wMIVCNWGCptdPPltKnvUzJt4yztrB6Pz7YVtYFOQNaDbx
llwOKg16WLcyExTK4WcwI02ggsi+Pca1if09xiq0nSw/acQQMEdgKafECL4Z5iswiW9dH3+JzWLn
dd9G0nxHHl0SEw20w6bqSqfSGpqakx1hOf2QRIbhiUWU/gZi0dwNmvKDrn7odIr8PMaZdPKTNnBi
jSJAZM33St5bO59428dffhCGVRiFiLSU1lznuBEHNnNBKB+n/l3mN4HD9Zp/y0twlWj4N25qCWhP
pPHPLC1KoI4Ywt1egit3KvpGBMYmOtykiavT3Ga408ZdhBqAVgx2iku5HavTTrn2yjrrIoEI7m98
fS6Py700V34V94uKUqyGd7PvI9CKO7Y/nnuJZ1D4f4xGrAA4kdsbNeLVaDnW3VIfgUXi06f35IaJ
07cxSsRT5z8ifz05eCznOy2Ga1Ok7s3TB1CN3tdqK/cWrwHqYig4hJr+aH7v5xgnbaES7tOcrm+H
P+7thbu2echpIDAu/YPta4jle1dDBBzRJtahPlU+cd5QpXCwsvBsRAh7lCNMEExdp1+0TjObSPCf
ZQcM8gHqm7CKeBFoi14urCKLAv+FOXpBDjKKnKU+yoVwMqrB2okwNhVVg9Y+vSICTmCA1FYvR5Lb
OgMA0o1eW4cP2oRvoJw99nVrq0Kzs3+uPHDUY0izliR/UXG7HKpLZ0q3VQIai3fw3AEW/u1jcAnr
2JJ+317E7a6By4p/HPhIKtObpqxZlr2MWPDCSsXyppEqxQHxi7Qd8VrtG19HgPA7+2b5UJfhjUSr
jX3zv1bzenYFIAU5azmLRiOn36IRJT2DANQRECd1o6HmgQlyKD49HX1NacOd+2b7cUmQ2bOKRhEZ
6tLyRf56y5R20OOuBeoWT75/5GF9WRS+H+Za2sm0thsGgBRxPQww7Ac3JWTZyLWgQLDBM+YRKQko
rByBLsgKaKZx6FgTzZzbi3ltapSg6J8CVl1gApdTK/2qT02cw72OWBkz5X5yExjrGIibO5fNtbkR
1mMKRSOBKspqhw7CKFWyxWGIhmj4koBIqRBWTW0lqs4+SrU7E9uKtqKDxKKBf2DVAI2uxoMrnMFq
JUmSIRljG95Z2scauZxDMMVz61SV8h4sjNEungUvGMy7CIv0uyxUCicppYFcPUJKaE7EzqlKvXgu
RiG7a0tIZkANk2NSCntGqttnDf1vMgTUeanVcT9drkVGHUYgocT7EwR2IpvZ0lKqd77LcrtdHiXu
I6hcQPt4azZdHgNyW7uomEMTyANPCLPHQJVH2PJKc44MEdIaLuuOP3bWv68/Z4coRqIHs9hoXM5u
bEIrykKu/rYVA7tGNFhsIvkcjCLseVrd3u2NfWWefwDnC7QRjtUaYAGzfEqD2UQHQbDuxSK1od68
I1bn9AaiABk4nXKvcXFlSF42EI4guhYqi3I5QzPQBygEEzyPsUudtI2eSv3dtITQ1mvtHJEqpeWQ
O/OUnUepKLCmKg663Hgiqml2AkBJD6XPFveYkL+B1/10+4NsTzo1SzoDvA06kvab78/KJKXi956q
oK+n1/6T2dCQEgZ6xrdH2u7jP7UVHj30Hxd+8eV3mKukCjtV6T3qwpWdzwJd2HDodka5Mp/lqYOM
gYUhMcXqtMx5pKoV6gZeMJdnPuwpCpGRg5txezLb146mF+VzvDdpwxKfXU6mEcciCsNiQO8iCoGQ
5WgyLCopkDJjt5IWP+3UynY277UvSM+DsgsYk6VLejnozPMwNNY8eJ2MRsniYpamO0Nsr+OlpMdF
w6w0QNSr2MScIgX4XzB42aBGB78hHJPbqDlXZnowg6LdGe7ajFAioFRN1gD2fLVarGFbShVQ2CkI
XzJV+phF/91eqD9qJ5c3Gx7zf1gQVKy0TQNMChJiEZkNrjAQkLxUESCrSdZjbpKaZapGXNlGXwJZ
fiyt/pzoyXyfL+oL4FmgL/VydcryoTyj/h7dN0r60kwQfTVz/uWj8Wurlf6z9qd7LVOsFwl4hm0m
mnKgwCPdK4IcH+CSVCj3KD3Sc2JM3otAxe0pXvmI6oIFAhWEB9GmNmbUSYKYYdt7mVKeamjFvvXv
wTHIV+i1kIKWjtF654l6jeNl3vQeCmiHOZ+PQ8pE5+x4eyZXDq8KoZjNQFwMgn/1GOiiEAxDwTBl
8THXvtXt96TbCxqvfC2uO4qX3HgEL2vAOYJKfiu0KbBvuJkJAllxsjMLSVx+52rPXYyxPAl/RYaZ
JGVjqKKhINZW8u7PYn8O/Kp5HsQqecICE8uCcJqdrGjM81gmhd1pCP33OvrOLiYXzVFqhMLJtMI6
9lDBnVJseIsDY2w/a8imuMgi1PdCJxLF5BBGzFr/PIG6PYaSUd7rRdlBmpff/SIeHTkOg6OgBoEj
JX16ThZFcA2UmONjdPE41aOEylKiR46ST799ayw8oSq7Oz1IwntBRc1ebrPj1Aw/B2wBXSh20Wuj
tfGLXIXSET7dfKwD85Mh4OCXC7LX5LBh4SXpz9Go1i45UGsLQ4hpD5G5M6Tq6OpBP31ExcR4QwYl
ejBiJbnTJ+nNzCBdhX33a8gE4P9Zp783rJYTY4JAS1KECWCC282IfRG3CZ6auvIfc3m03oGEk0RJ
feEqflE9TIHUPNfpZOGsMiiHYEyjxyEH/mMFqXaSsb/L7ZIywhF7ZZwB0IC0A7+sbWmqy7Mwy3pq
S1WfuFZQJBmiJrOf2FbY42xVmLU/20qPREA3mOkrejZPfekPTi/Dr+rr3/94HNijHAegmUQqGm3v
y23UaOWYJQi5e9V8MGMETUJ3pCN8e5BNEgXLGhdO/vilG7exxxRKTcp6Px48RUY4KSx4w6ToLqYD
YEt62rlQtnpIGbniyCC4nNuDX3luyIFBV9CF42ZZl2waITYEoBG9J7FmdhdRf+yHBm7cKIBaVHx9
Jx++dvgZiI+KszThzuq98as6aqaUwy8lpo0YqiM2ewDXq0OYiLct7A5QfatFK3O1N3UUIpBM9+Is
P9dou/77RyPTXoBSoC02RSEhbIeoHZLeM6PWSY3wECZYN0ilA/jfvT3UlQuZNikZPVawIDzXYY6P
3mUURXyvctTPRoHgtjjeidNeVfhKVraUxaHEgNbFhXidb5ohcZvWQnVqrBdozKIg21b6mNKaqHGt
jKr00NXtUbKeY8E8l+2HWSpfKX/dhcMDWkHH3CLpF1S3k6J/3qD0BCmuEbvzwPLX5RGkyKqKGCiA
omxnB632+1kpP2kxoZHc7HWFtzuHfASLuwWdDzRhXVqMyiSTkRQgN4kReMAK1+x/3V7OnRGMBav2
17sU1DyLpoE4WUaUYGU1uNa9RHK7Yy4mYayecA0TG1ahgKTcklw1vR333Ne4Sd+eyd4w8uVM5F6s
lChjJobyNhBphZ9j6/32ENu76XImq4OMAuAUT8sQTXZPuGhqTky/s512ooVteng5zLJmf62JSUQv
BmLKDjP09tD4oZNG86lVNC+Qw3fffx60PR+UK8eNMekMyhDu6AivC2fU5fMmHPrJ84XS4oX/xj1c
HXQfno3SvvbKON/59Wy6iSJmh2hoThEV2U7Lj3PsfykUYjJJRlPNQrCxk6i1oXEWeqmmhTvf5k9n
5jKQ4oeCF+LyWQAi6/wg55x0SdMOXh8R8bS6WWCJqOpv9SwbR2U2u4dUKL9xRSl3oTC+CjjBeoGU
0+BBT8eWNB85LV2ZD6E01A7lB156XNWcrte8uVUy1anTsnmthFx5FbVBf5GZnAM3o3sPihA8GRVM
d/Tn6XNezYo9DGb/3Mj5R7+Qg7u+9h8bX5iOqhyl333yWxSH9P5pEoJsL8Tf6itiMscLvQBJiQZ4
qS93SYPci5VJ3eShbt8eJHk4iHC+6Jg7ddLbYZWc/fw3Amgvo9b8zubSNib9pZ/6X0rYeBCVHmOx
+ugr+bsaSedB1h5QiscYLzqjIvxGJ+kBb9Bz2moHQy5+W0PqtEP3IemQKlHS7qC1wnk2Qze2wl+a
0feHVKt3yiRXjgEPJlBjLG+Z6foFoOGelX6WwtyVe8MOdes46tVLF3SH1oq++jmxpDbu5QJXbpE/
FFtA/rQeNpX4tu+nurOIffAVRa6oaoVXqe/9EyWo9nT7NrkyFOkZ9MEFP4S0++peHGL0FcNa6D3N
PNbti5XfN/rr7SGWt2h1WDBpQTCH3g3d5jXSuOnNeuhHCS0KU/9UyvJ93tfH2g+OWMzcq2r389+H
MymzkHQCp9rMyEhAUIAU7D1j/MkRudet/Kkw20dB6gj0872O5zanornwh6UEZIomw+olDlIjLiKF
7p4aLAr65j21fVuNj0YinRo9dBrcQWVQFNPZCndegitrdzH06vCF5IuN2rN2dfZYVzoq499RANuJ
w6+sngmdhygIytnW+bCQp8RHqmvw+Le1G+RQTKc2PQ1j2H/R4uGhrszkx+0VvDIvdopOXm+RXmy4
puUwZoC3c2p/I5YRkeHfJbP4VYvzdKeBsW1X/8m2ybppXtCyXj84VDK7/9V5oHA+6FVNqBoVditV
TqloL5OQ/hJS9dAF2scmmb4LWnmwBuUEIEXY+cqba4YfQjzLN1wEVKg4Xd6jmgKSbBHH9Sjbk3AP
JyUXzuj/P1pS/9roPzqhcG9/5E3MtSRxCisLoheWwfpiU9MuRTKrGjxhjk9GMDxZZvKvwdAyBNQz
umE0UDY9DakfZcFAa8pDGVI9RXrzCb4XUryTsbNhrn29hXaGytqyZ9ZACr9OtWRS2TAp+hqUzWrd
ybCTOyRKptz3TTIcaOCiqKGiM3r7K26CsT9Z6lIa0vmQm0JhqEmBNhgdOY8PL7mSWvFcTiUyQoIZ
2ChJ6zurtjkay3hQvgk9qFFsZCzg7c1RW3K5ifkvqxofCPe9rmg+/D9mhb4DSnpcahuhhRj8dY4b
eucJvifliDrBZiAvVb7dHmZLAmA2C2tiuV2o7K73YDjIZTBkqBSVc3uY64FClOiGqsbsWnx4xVel
/xpVmPOawLW0r8it7KSsVw4BqwagnU40tDpZuTx2c95WYZ0bnTf3ZyvVye+ju9tzvLJBAEqQPAL3
RjVvDX6sEPFVGiXovSo+Y9WdtYVd+CkWQNHODXJlZyDNh3IE6AgdEMjqBlGtngqyqndeXWs27A5P
ICtASG0n9N2q+ZuI6C/sE42+Olf06r2jh1AIAKJ6LxSL+mQYteiMIAYPqW7dNwbExy7KG0+L5xE9
9DD8Mfd9cNfQu/nn/iM/hDoGZw+Q9lbRpTGkVJwp2nnGlHBFi64a7hmWXFk8ZkktdnmLljbn5faQ
mniEicMQsX6Cbj9wplVkb/d6jdsomrdngelDH2cBefEux0kFOdPnwMInBjje76CYTs2k9G/TqMsf
BKvAZjXL8vjRGo3cRftSsudQHFyY0HBOQ0lw0d3TXvMi+9nIY/o+SsqwdMyEg9DUp4QW3UEBxka9
E0i3MNX6QaI2MbZ1T8Culs4whDioar1/7hexk8GizVwOE2aJYkHR1CwTnZuUwq9e034IkUXfudQ2
IcYyfS5uGq2L4NY6QIzjHMnnNOyRAQptdNPtan6ZhbsUvdzOu30cr7wUIHrQy1gai0S9qxW1yiTo
q0lFqNZvKmdop+fB7HLXLFWVOS7i/E0h3Y1A7r/cHvhKOfPvgdfeN+o0ZXEUaRzPxEt9e24OYUdK
+Kv9jpp40+88iNvLQKZ2SnEIWgZwfnnZ2H8l7+2UKOhKMc0csQ0fZuRX6tY7F872cMgiuDoYVbSJ
qY8tv+GvMYJAFupGhhcR8NwthKD2aBUHrdnrz14bhwowmTYEXeilqztaA2MaVSPjxIHroxw5/Ve0
p1LYude2LwHEJrynkQDged2QZBWabr5mdrA8ksPQuP6eaOR2j2MMQqud4w2gYNPPLoq+F0Erc8Sn
u7qzqyp1xNDxm6dh/np7p11ZexaG2I4SCnD79brA22unTmo6rxU56bJB06B2hm6P9X5lWbh4gX/w
chJErh+2ORONVI6Mxkuy+Ni03YT0zOzbodq4s5JqP29P6kqosADGwcpCmmJvr3fBlEVdlHFnwS0e
IOGmDmIrB/n5f9ziPb7g9rAyGKnc0tsAcbjO6bJOrnUhCBCSPGte89iepLPqxedqJ/q49gkJi3lc
KP2TfK8uo7bFXpWrG1qiVB7N7ElqMAgBevfr9re7NgxUQebBQSXXXw2DbqcaDy0bomzO3AcNHm/x
dIyHvWRK5sBf5PkQ9+B/AyenKERmsRpHhDxUhbFZeQBQPcOLvfrefJiPSEC45ZEy1e1ZEXJc2ekK
yKBF0ZmbbpMnRkavZAFNZldpk663UcRbPBTysAX5KtTzIdHz2JWzQmltJdTSw4QDwlmOtNKxjLp/
y1LR/xQjPIsFo5U+p5IV5nYwTNbJsIIG9kGTKK6RieFDNhS12wVpjhDRgLRsmGv1U9+ZwTHIaNQk
o1BWhygmr+nToX4j3VQwktTC7hGzwM9+pZa/0T2sPha0Rt2m1Hp8Xehoju3YukKOuFjVy9kHZMBT
BUWjcTxMUWgerNaPfmejRlEfd7jPQmxFb8guKMDgy/bdNBAf15ToKYzU7ndlSBxyM4nOmqH632c0
gFtXnqd3JckzCoYtUrgxUaH0VGtl5aLZ0jxAvQrvI926S0BSQMzRWsKbNNScIJvNx1C02u8h4JHJ
9cdQeM81vXqXS2t6zow8+yLifPwg6FTm/Eqavptab74GyZggD6Epn/y0mWwx6bSfc9XgJigVafWI
fgzCILOgnrJxnutDJYbGG80qNXCrWKxPUpniJdRXZ+AJfWTPfd2h/Vs12VluOyM5lKUhPg9pj0zC
3De+o2tpoR4kPYomWsV9+taF5ns4St8V6qN3qobliDjGyasqTYgQDGJ2ai2UhXCcUB+ieFDvq0DE
mAH0T36nq5Fpj02wsJM0+TFpktDT9W4MbSGW0aXAReZJNyfsjcFP1Ek2u8k4lOjdqQTz44TH+iDl
WP5VI3hBJ4k6SuZWWboWC+v2fVfKZFGimjmdUCpnqRSPo+on56EZ+nOhSD+LzFp6K6P2NZwq5BPy
rrhHnNxRA9kvTzr9kP96HJDeYzrbdxqLCg0G0xIstV/7IJJOKRIaqj3L2U8zqF/GyQ8yO5Q0WvZG
2TALpS2V0kasPv6v0/C0ABNPwxz5FNXOdfrjg5qlp7BtQydO1McC9OF5RkXJ7UILb5KkFO2ax8bu
E+1VM4f5gHR1aqMQUnw0WCw2e8yP0JpYfTPn9q2ZsUOdqnh+rmqCWaSeTfh+aDTnUf5Z0Qo/O0xp
jpdFOqgnPYZiEWCG8k4aH58qpEV45C3abWVmfUcV2HDSrNfPxHQBBPHFEMQWU004mkpkfqwkJTsZ
o2q57RildlJZQPXmtBYfpcxqPbrtP3zTn0/ZPA8nQ49andyrluxWxi9bQQMBJYdOJPUTxLF9yNRo
zsGVBtk5EfT+JGVlghB1Hnmx5UunpCqCB0qLqpsV0eAmnVyeq0nw72tTTE/pOGivcApCmoM+KKh8
sRiNhb55bbPodQ5qxDqVOXyaAqH41FrjuyDVPryWYTyLRl+UaPNipKJXEdimMhqMQzNr5XGILflY
lhNCtGL+Kogztt1CwdnszeAnobOCIGDU5JI9+W33mtVtgVZhoyEZIc/KJyUbx6+T0jbfRuh/X5uy
EV4if5xeDIUmbSdLgldFbOm5aJPXSVe6hz6YMIFFO12zjV42ndgY2o8Em8Vj1BrN16HrBhsLHfEZ
V+/ZI6ykMd8mLQIxafTRHwAGgAdAq0ns+vkUcw88G/lI5dWs7ue6Fb/NkCkPo1wuuBIL3912OBvG
EJ8kv/6NprusYae0KPZIpQa+dUokHDHjKHg3Kjl5AEehYyQg0vbKrNFWZE71AaHG3h7G7nvXFtmD
oA7cZngBUaujSOyJpR69VoGgzjaY9+5Jgcb1IVwkpXUEYF1FHpH00KNvY6YWh2ZQS7fsYgPYb8Um
ydsf/8fReSxHyixR+ImIoPBsMe3VLW9mQ4w0+vGeKszT36/vbiI0khpRJvPkMWOPTfM0F1tAII37
1kl/OibotkWgr4UbDLkcYkRK/mUqeYfBing35Wk9I87TyuHcl04RytYfrHDgqGKZ3uVS/Mbmr0tG
DOajvTs8VNNsVzsNreEQ8ATmTSdLJBDe5v2zilHCeSg1YYW5aE0rqnvT+Kz0TIbtVJQyKO1kuNpp
8eltY/LlFZZVQLQpq/2WbyQZMfd5LfDjw2pu6MZdApWMQIqt0Y/l6DVP+bxq1xEkawqoe1ry3Rk8
h2tT9XZQFrlRHuZ1th99ZOT7znKeUqdKbwKy6jWv8zKAHpMdFXCVxNTO0S7NlFR/KmMGCVhzpT63
xXKjQnnOTrhpF+UWGvTMhszJ7B5AuW76+82d5Hu6YO/L8KYmC4peH87zkKa/tfKmvbsVzHZm7GL1
GMkUflJzXW+R8LftK8Eh78tkPU3hWqfi2MyZ+ttOjb5D+57suIhJvsfZDxO7omvlb9V3YUF25MFu
rSJcUXK/L36nTUHZ6llgZIlDJhDFrCK0OWp0/S3V3P4jS6bLivT6Wcx+8pB3ziFhs/7DxFxBRW+W
Y5Y2duQlZUYo1eQkh02X7a8sJlxp0jSTe8gsRijsdAuXrZ/3XTv0n87Q56GUTX1M8gph27x0gqZg
fUTp0fO8LvSkQXDOymYUZzEQyBGQ2tvsuT5F6Nsz1ubpJNYKK8RJCYKz56w+NIa/Psy+t4RQdMTf
os4gHG2jMB4gEOkYV9d3gyayIvogFX16G7C6jlD9mWF+51wtcvsstrtOSUxzGm6l7f/LfTiXZVKY
Q4B9snNCbSvPoyq8O+xSH2ujZMoyiMcxI0nIIJfoY8xIDBEFvA8ogFxTXevsLCnr0LETy0FoWEFm
SsqEpy5ZRE+q35qIymF8nrqsvwyT5XCKW20ZWAneioblVl9aBu0pKPN7roGtt84LLel8sFPvjrQu
nn/tZNqf23ytHoZJeYcC+3otmH27j4S+Nq8E/+AbD/9t2ZMfoOHGnj80FPlcQ0j/vqVVNW+Gpme3
KVsxYqyLzn4iZYx9jFXzbkTbsJs55rGjWBpui7YAp5DZEDrlZONHMBTRalf6S+44Zex6JPzOW1/j
MmxUCCZX481aBkqMpqviek1MzlBtHgND2t2x9Kcplr1uPrhtsoHRWLTTnD9mPMrJFUGrAVEUWXYm
ekmESgxQ6mpzQQtLcpd3abaUspaQxrMu6/90VyQviriRa9KV/efUbd0rN/QQc9p5NxLMFxaKb99s
I/OeK29sfwYxUx/pfRfpdk/gmWs0+UPllu6XyLMhNrmb4oIpZ0TtM+91r/ff69WnWEQLZWyxaPMu
aCv3pKed/1pMbbtrkePtILMu5GzT1MNlZALmOcU9Lc5Y5d++97tjVXIIRGpr7JId2bosCCeTz5rV
XLZ7El+zzs9ZUcj32rO60EpQQCi70fdzvfhFoBD2vK41a3dxkzow9LK9OWpWTyRG+HsrT4xdk3hn
IkqGL1xontvVSohPVjjUIyypg9b0xw/DBGxaJqeJuqT7O8mNsAwNUU61LPYvt0nxRzhz82FMhR33
dIVx2zWrOJX3UYlAKRiINDVPROtZXEJufvPhOPLEU/VlVGP/1g1Ynw6MXfelvybtzm/6N1cv0xPh
g8KP8EntX9HINI/Sdud95ZXdfhnL9GeShgz1xMxCDjOdt1rIv4YzV6Heu+luTNf8JKnvL7nE+sff
lLmXDLBDqoAx9osCazjJL2kch107Dj/OPDQROQZ5hEtHykISB116+QU1+RbZg16GphzNN6HM4mnq
N+tvMcP2SD2kJR2nwE6z/fRTTtr4X5+s4oE2EyNisfz0uXJ/sez8R4r6Fnabf+7WJtuXzvCHwLD5
luWV/o+cE/Oh8v0uHnB5PHpOdymWYSMxod5Cp2sykto694gRvP09W5s3BY2kmA36ipwiRC2u99g4
fXHDQNt+70R2nNqq3eOQn5+U1fRNKJc+x0q7TPbAiCimrVZ7S5v1py3IYDG7iuhMjFojMPrkaI+W
EWIi8kJpzKngV2toLhXC8sWqQywut4iEQ+Mr8XsBxdpjJ2MRa9o9F5LUdsTAaSKuOhvOodvbzJca
z1q/2jwZiIN0ZfK2DbV7KitHhLXjPDqO9gxw3Vy1yR7fbNFaWtTl0O9jl54NRe7UjHRlbUM46J04
u7oLdQyQfbi6uXil6en2BsUx5oiGuLRm5wV41NL/FUWyHExTG/9y4wqOoRybvSd96qbT4jcl9bpM
+EDGf/NgcBb5OHgRLGlfJmvFPta3Krc92Zpd3TY7W6N6Mcmn8Cwt549OM2w19nSWXpJ2gdmIn6m0
Z4bZygztLG0jdxTbKyVpRuZJvZw1LrdDS8ZUlG7u8ihWREmm3xVx2+cm7EnoLQsdaWC4Gl7r9a+Z
2IRvLNJuD6Jwq9iZlTrrpW2hi6BK9Hv87/TpTzLkPq61i5lE2AWWOwpqa49Gs/ocqm2LHdwBn1pb
Ij+pqyf9LtlV8CPOhbnNJBEO9JqmI+PBSR6xsLVMpGnC3CVt16NcqXOk7nlFGhutRBVnor52Q5t+
WJbWHlZcTj+WZNHSaHT85b/B7d1/DltMi/3xbllWbc8wx9RjuXjczEvtXpo6S88UQaxct7D60Bc6
WXw5U63GxtXHz5syzlf/hJ8a3SZxVIFgPVzJ72huTPDLazab/qvRL+VpKFP9iROnggudqgQbXuJX
TsuinN+i6n6LWW+Ppijmh8XmtgqQTdZ/pEjrXT3NXsxXs4vI1ungqqV93lYv3yd2Pr23jeaJqBGk
ZOKqkHzb1fgsxJg/AgBUoaZ67ZTjJxVYyilDbUmyULITz5axdYeOouYgmoW5gJ4ZsSU0hVh6nUMO
QUZZKaivYD54pHBt2A/C3+lF1pw2BvjPgxC5EWX95j47BLccZ9fq4LQY/L5i7czdaJX5cTUQtGkz
1CZ9ZLzRl1371bZG8Reb1PlmGJiGBrksf1dD9Ukgp+3qTl5zxFwp+09Wg/NY3iHnyaIl1vxseJrd
8Xkkpirmfuu/+r5jZHKPTlCClHBH62f4tfXwlg9WsUtzY4yMzYKb0bgu90+P/d26VHs2fRam7TY/
zO3U/2lyBadcrkNgWz3hw3OWvaajtJ5xTUjCnLvyWmg+wS9YueSRV2XDH8+aET6UnnZBO7ndILxd
15EOAzzEIhOn7F/HiQROmPHFzdST7NmoO+vU5nnzHyxaQm/6eXoxNKyYKWb9U+Yn8ij7LGGILTdo
UItLqlzVFcNvqjf+PlGGE/h53v0Rk6ZeO9rgPMIgfBri1s5cK9a2VRQB/gnflj9OZTi2g3ZsbH+n
MSR68UqrOelwkDV2ajI2QVN2MhyWbYym3Mm+BZcJIJql50+V0vTQrDdAkYWJlVqNfD82VnbyMgzB
arwFzqRSN48j9txfBpZF9twX8LdNtAaWT/JB8ZWv03npq908j6dqaNpoTQZ3n2YdQbPQ5e6BP89r
X73COlkJpJwB7pIiclVPlCdtMVMp0p2GxHopdV5nuvb/UeA8WuR07hd94zeKvv+027aHAOj2iPeW
h9Q3ll19xwpQSOZ4YPbyA+LOTJB10+43vSy/3MwqKYGaZXhM28YPSUw2H2drcUILc+0d4TYZJt9N
QaLrkBz1GvGhbNf3JV8vXT2fq9aPXV6wuem88uTVSjiZpekOcS/N8mDpOHD3k1+eiQpDimVN45ki
ZbpMc/ea+v5Vq7aHlhzSxxoTxltqutzNwg/L3H9qdKM75O1H6WXfJvgEAdGAjnhSTPNwoAo+OhQQ
rN5tLxb/xVr6k7QpkWbpR1NnXbUx38Gz/yz7yqOEhToP7oLpOrUrU96L0eNRpwNYTrDcJplfy9x8
omx+N/XmvV28vwOZyMG41HsKulsp8odSFIciLb76djwQnQFOMCuQrwJUhCQ23UtvcmInUevu63Uu
mKesfypMgIK1Ao9ShYwlTsF71aCikJ1dRfg62w9lJ7aPVMruPNEd7J20qK9SNc9zlx6myjsZmgnc
4L6Pvgyt1bUfPK17wghaksMLY7IjRqWeqWA2hTLRvWJ7gST5buIlGICirv83cIDTalrf2LeTx1Le
LYkt+3FJRYjT8z+8VnabtOYQS4GrlTbVjrSp3axxL2o9nmkLSefbqD5NE5jYom2KkY4ftn5L92Vb
PPt8dKK9x7/D2o9xkfJseK3jcGPfitKzA86Ql1z01xwHMwAqsgEwRbou2nqyfXVXVgpSv6d1RRvu
H9q1vZEU9bmK9GEjZlw30j5sfJ9Iw+UqbNBRrHRpMLabouYPWEiM3/ItmOzqrI89rvtu2gZJ1iAw
z7DqbqYUcY7xNRWkuVb5cZvlf56ByKjpQ2UVXLBtM0fLPF86EwKSl3tX1Lh9aNckFm70Mpvf5YGe
bBEOb9dxcv9w05dB0vR3Wlv61KTFzzDgI6pWC03KCsg2iDHMO1AXD58TPDdAkN3xVS+dfwmXhK3s
27QmP066ft7hFlx4Gw5moloNqqu81N9k2tlBLcvvWTmHwpIXSLSRmeTvtZLjoShQ+YBDrJOGOnSR
e60YL71dHrslHeiBl0cse77dTf0lM4RCk2MmIhhvDPvSBI4Yu5/GWihyqXQD3xtSshkZLwp3Ws4z
mdJ7RQeOjGaYQxtqyNYm7ePsV9Ohzsfigbq7+UgaqWOup3fuztErYz8Z/hbPQut3UsslKP/kXpTr
99fiDmgyhJWxaPRvSqW/BBge5NocK0ufA5VxRPmeuFn8vNBv0mxfSAQGiSEeBsc7mnb+4pGMtqXM
CSx73qJJt/5iDveSL4Rs6dNFSxBhtT5M6WRLq8A1VQJcpEBvNs2NZLqoyJg4Grf8ReXuh+jUueit
38Xc3EAZzfu8iM9c6t9yGS6JZ/8jZDckEI0DXV7K1j4uTnKVGr3csGU/1YY1bKbh41IAaCTTfY3I
X1Fnx6byUZ0vcW3m+9VBlG84J330h6Bwqhez0TnOxlOtaVfWsBN3BdCpPx6WvI9Xd0poJos0qDRm
NSprH/UUFkteagcyO1BfAfmOWv7lQyMlj3v5dDXbhGQpH62qSCOz1r+EBerXaQUvrPKnIHftJ6sq
/9VuF+tLfyn07VpI2v9NP3aWPQZgGJFVuP84Xfr9bOMpZPYXNTTv3OFH5govXH5UYRWSyr595QC+
Fu6CD4CxILdw/sB5Bgxx5zMt87HPACAb4h/wd6m5lO1Tu/rAE94lH1zmILN8Z9vkwJXZy9J5J7Fp
8PvKqPamRzcfj22TA+Uty0GorI8dcpxDV+JBlaTGbz7RI6SzkLEyZk4U8WwttiBHfZ5P5d19yra1
9ICQbjqDRlQMecwPY6j1c8F6Xo3aeq8HDzkoKc3cn+mfnHW5U6k48YnOTSU+dK3n/MXcmzsP5Hoq
D/601hfDqvExdfxTNZa3rgKOgTz31Yx9ijk+x41mt0/dvCVRhjQ3xCkF4QY8vCDXGjfafI2oPU89
6YLZg2NlKnYdtu9GLR/WZmvEWP2Qlal7eTgIfdy58OIDoP5hh9BO4Wg+s8uwcNtXqjgybXve+Bvt
SKK3Y0Nk75qZPNQW4IJlvPZaUYfzBGvcqrZPb9ZuRQJ/fEvt27rId3K2S0qHWQsw1KLHVUaYO3in
EQ9yQYLrPMhqvXhTe7HI1d2DkDIrKeRRpPibexJjTmq5qXU/cBZC8OO4bWRUNc2u90+ukGik8HZF
vhXE6pL1jvYaIT1QWumZbtB3WbSZhktJCarrzt6pmgE3vcZ7MO3qsfH16QxYZweoMmNlbn8KMRr8
v+xg+9YWb0v2Otr9Bx3DXjqtEbp2+7BoCXhQMZ1tu1NM9sUNyfQUIOxaAr6rDeeKwzTVLrPhX6ts
XuLS11oix6kW1ZSCeE7ukRjyZV+JEdwsRzPhbU68rJZPivP0lJVZGfaj+6CL6kMz1uagT0AzlSLb
NPdHL3baPhza0X5oNeiyU0Hn3znDjgc+ltYogrrJH50VrCXpZRkJbXMv1qK+Vdl0WGq5MkamZcRe
ryHWYLXtSz35GqoR+fKCVx82CBGyUS3KjcwIOnilIXDsb0c+Md+ekpx6HzS5ubJC5Xj7fPLncDCK
Y5m64lLrEzksgz3u+9Sl0quc7KUzeDnzUN5MzYvmoWNLl6+Z1oD1A81dG3Np9u7MA9Sli2PKQkyy
lvl6PLjDrnLxAhg6IyywQIqqtuA2rebqZkyTOjr68F+lkVnTudsadxm3t17154RdEBJw/JZ2Pceo
Vn5kNjVja6i/i8CyeXOS59QDTjc5EKgJHyetAeDkpMtRV8SbwSRxUNiNqXoJZJvstp7DcXAKjBDK
Zt+QNwWjB198NuAEnoVVBJL5V5tNtAhMWPSVPBdfaaGzWs+4pfymmV8dGpWZu2Y1fmG+xEzeEIam
VNy9lkcaIHDkOuOrAkeCc0pVVz7YGQ1JJSPSLJ+GITngU0aIp1X90aT/so79Xl/qU7eNjI3VPFCM
bDRUfnN38n+yO/qaHoe/B2l2y7nVITjRDj769fhmzGNPgWg2sVlr61s1A2KRH5yM7rFYR+c82B/Q
JQpg0SVehmJvlD96Yxxr2bdBUdfsDs84uqAgYWo7sRAIFpZjm0/Z2QS5aKSxPo9EhF22HjOq8h5l
PysGTPRhsFLs/DZK0SF+zjKOVG6kwm+1sEmNdI/NDadYnrw0hsBldWlBP8ZxwBAiyVyH/10c6cia
o+ZNxi6V5S6puyJY6+S0tMOlQB9tb3yBd+Z7yQ8DqpTcgPTT0IqPYZXzgapjJ3J60cnIryRmzmGa
Azm5MlReXz9Cm0jDairXRyK/tThriFKacaB9sCrm7RojYG2ds6DRujeqxr9g5G9u6l/a0fCfp1pv
TklNlVf33RAoksSDxu/eNW09ijG5mTMPP8CGizxTm0PoBy4Vufefvy2hnRp/c7Aoqg2wM83vdtb2
i/L81QOKjVbP+Fwc/TmfCLxUdhpRhl6lZ+63oQVtE4xpCfM27bDZ9Js+vy2IphBxt4C6+mUZ9B8x
OmmQTcmpTXP2JM5VeIgotiUjQiBUZYznTa0MPv6BxzzYZvezIPA+ZIv3Niq4izDmRNTPFX/MpHzU
FI2nWJ8ajQJy6PvHNV2K0N+cv+uQaSESaFDTjXeLv7wsA+pai5vNW6J8YjxqLKPY13XNTTv7dVgP
HJZ2OjpY1xQuO7Z2N+DcnI5LiH+A3NqhrjT5YzPnwO0EQI11TFOYN3psMwONJ8feCMLFWGHC/zgc
ismKkmwaAqdduUNkQpPXGDjr58se42UD1Xp1kSSgi4QhUd4T+FgzCknr+rVVFNcO207ydEprVYwB
cB7araI26g1MSWT+XJCdjAkhn7IXY6zp6bsQ6yM35Q15zd72qWnKipSmtuWOsf3yQGBdBC3ZCZw6
DZTW/Zel21VN/o838/qUsZFN76RPZkM45dh2N6hieYB7JuffnGOtWY57fDqjykmv8/pnEdpXwwww
aseeZ0wsDdIkkds4Aix7ytIvOmUNBkX3xZzh1HTNZdkqqqJkeE1b7yO3nTa08uJtcs03vIg+7zI+
8jG/U0bYsdSsR3mfd6weOcFMQi7r3DA3kiJREdfkfEpdaDC93qXhmDN5X8fxnKY+k0NpnutyA/8z
S4aerqLFcQ6tQoO20oISitVHqSbpJEz3KqHOx4CgW6C1Wb3XDJSaAaORcme45vjiVuWP68iK/PJy
+tDdfjsW3tJGvlf9583VsZc9SWaNc1RaJcJek+axu3saUC9kD2QvQrd2OvsChze9uSQiPmF1vL6K
dbqSU6yHjVnSpII2a8h6w/WORCVrcknK3iJRQlKbQNDQmg4bJf2/NDebXz2rk19RaF1IqoZxHvWx
ZJTU9TvqMhb+SncCPsg8fG6zqBOjtddqAx60s2hnDC2J+SGVRfl5e0GtbF4QYoFyEkTnBuvm+JE5
aFlkU/lTmVbSm8lEHm1imEdSXfpSrQ9yMGE+J68abVFotcr8EASzPiT5DCNhdI2wUn513JSl9s2g
+7exwhoi0MoFnHhizP+r2FZHK+1PerHJ18x2b5K+9L1N7cEMsDzSAwxf7bhCWOOEjsy1sJt6Z19a
jLNtpTfBiGznmCe2rAI93ZqDCeLHJ7ROyK7r8Z2T8XOpLGbWo+PtlmFCkK2Ead3Ln656xEPsptep
FdwJBmfaTwaYDgv7MI8m40bRqBBs2mPeUwxerKYVaFqvxYs0R+2qpTIJB5CgEPdR65vY0PRDpFz2
cYkVSRL4KlH7zFttyO1b9bzNDqOpBivaZWLN2VXdvvTktObmHU4rW1fUkXAW99w6yUixubi8fo5z
O8GmYTJr+xmgsQDmzZ3rRlDbg1+JJBqEV7y2a+U9j4ZzNTJnO3bSKi6rt9ynoKMoaQk89ZiO1nDY
ZLM9eNPmfVrNSlHhrJsklntpPnBSHSM3R8o0p6uTxG4x3XiB2+MIDgWtfE6Bklzv1MAj3wlNk48r
x3hQgayezHRtgI4gEfDIULIZupS/1iTUj7Kr6mUaNqYFPiXBolb7dcn/fxLbjJmVOJclDgC4ZHdf
RD6Zr+kihndoWfK7rpharzUWIvjiSQgqRmdG2zzW7OzMCl3RJy+j0MlQK8V7rlntsRhky3sU5r6b
KZaqVC9fMt1YX1mMfbzxyYPMzNWH5854l2OnRjeYGhMetdNU2YxI6pfCZ/GIxWYeCy3sXK8CUJu7
+B0W4cPS2XVYVL1BsTBWJ6TuWD7Y1sw1jK1Mn5UlLnP5GS2oeWauZ545QrjGCBaK/Xr7Ly1sxShL
K0B4twSmhi91KL6DMW+7eXUyzKUww8vGfA6zrlYvynDVLUeL/nAPwYjnYSsuacuMa+8IfK/uFrtk
AzFJsI5e4ij+aaYdg6G0zragc1b3BLJmhqsQ/QErTj7coHl/fAZtL+Mwlgd3lN7Rr0sRzm3thloz
5r+mmUOg6mYDVDfLVvmWliAJ9JzkfBq5CkCsV85YJZCd8pdyVc7b9hbZh/VC4d30nIZBOtTjPxMs
/tUfnRVSdufy0+AfqNBtoKARuoKJrsAgOdN5EFTalti4wylfbsVaEJjeFXw0zs0kwk/TiMsx88ao
XA3xn7uUjYuHqDP+kUjH/qbTVl/EoEZGK8yNiAsr/8lhBF6rxvRDo2U64F0E6rV1RhqYyij2ZEXI
sEt5vUlDBMGWqOI9zZz7WMZIHXA7B/51m7VwKivl7fBamsK5sZ/GrTeuhLT3oe4AQCUbKe2a7NNP
SJ9lGZgJuETip9dJZMWVeSx14UY52q6O8UhCUPMpbMAHwgJmnzineVQ3ucrqFT0GkyQppGKHEQS/
E71d5YHnFuLB8eb55mJfeHWMAlsCWImjm+jR2JVFyEv8J6FlXsDF2m8O9dn+0Ab7BwL7Y2JNTVAb
xAr2zbZESooq7KTcIrXW5211VYBnH1TOgTEq18AX844lxA5mjZpm7m+1M+OvnaxVMPoqj4TrbXvL
LI6LJZv9AvlM0zLv2vTDjzJJKi5mWDO6h4/MCm2D+I2GvttY+4vX1XlEw+wzDwf26NYFSyH4ae+Z
MOStgMnwSSmVxAvq+OM03dmKLq2A3drpw8iUte9dXYEdb97baruZgBuRc6dIB4dOQFLzwV95V2Dy
JFe2y11Tm5SXykuS2Lg7BjuNqmLz/1/Fre0K4cEBP1UGDwkBayqBhFMeDW9Y/w03r+nktOp7SckP
o0MVKWMfzYeCZI76rvJdlkpDZ8VEWPG3rLajgr7QwzRbh9iZhjR0W5zAmKuVUTVzLjlmmr/VtpKB
UWd9OHqTBqukQOA/YV0BDCxPtZuVe11jQgwndHpf+sGjXILduQaEZdT7stYvlAIqVPpCPbC0RYjU
dcdxs4Ss8aC3KclNYngDj8MIAubSMIkaR/NT5PJpzFQT15CiQeWQ4xImNcWrbtUPVGX2pWrEFnsU
RocEK6etrHAGgWkkIkWY/Dkrq+9SDc6tHFPvs1pWzP0cayFIppr7/xY98U5rzsTD97MnJxkY7tmF
QzvQuk9dWtXPoNfXuqWKjEe7mahu13O6AU5PTvlUFZDMuHpWQjrkyEJIi9QdQ1uDiq1Gw9uZnpsG
vlPUx7HTmtuoyfTB07E1Gr3ilpSN+QLRv8R3sOg18BjcUxZYBQPOZWMFb+o+39kyMUVE1/UXkz9H
BoMxmwt2iM63AZm2odexSgTgRGQKWBbQqWfzmStT5AE3HuPYblVnlyrkBYoUoQqJmr6kGiVlMlZO
cqhfuUumdyZd+omTJ6cRFybnLoLgsK6Kk6Cc+cLx4GltemNfKNax9JoEQqz1ZrDtnjpDvRjNAPl9
adujLzQryA3507No8rGTj5D1K8SqgFbM1LCyWNWEMX3xzd37YeQ4OiFgx2fFqOJc59SYy3Xc+eW6
ggGhfJEJW3YqxbqjIizuhUy60yv9cSyr9Nz6nXEqGgb7bl7k0bbgy9U14HeDj4vRxjg1TDV/5HJb
HTce7uags2te6q47FS61vD4ld0+uGfuuIrGOFaQ1GRSVEl7UbmPqB4lUM4UqIYAZEpBI6qm6dov/
IBX8WaDh06qnP+wwkvNqrLnI7zzb29SFlNtZTEWMn7BatB3/ElWAk4Z+ZNpavSVt9U0fZz5u+PUH
jvLXJ7culuvQ1lXsy5piZYYeXzT3br3ikh+KXH+d0mVIo27D+7nop2c/24woHwrtqK/ZrzMQCTxS
TYWL7zBWhKl+bV2ws4TKEzv3NcBydTmVOqAwsdDz/8OJ94Y7FQ9p2a/wcUcOFTfH58vN1He/1dWp
arcNLt5mfs0oukbIxMX4hC0iYYEZ+6ZjwL6r4J8FMD8EIzi7e7Lh26YhAP0/LPUpQZHxMZm0x4y2
SyvPPu6aR37WxqTDNYLNAUqymQxGtVO4BzuDUoTBMWg4S/lIRYPzR84YSVFkgIoWx9nJk4iVSbE0
DDDh/eRZ90W/SzaY6EVXu8Gi8uWg66UOqYyhWuf2JjP1lqZYNwstpIpe8DDy+n2pVX+ygfKj1FY9
xk5sYa3l0+6uarpMK1LueAULuLNkBs5ZW0HnBNbtpqwBLN46n7WYoaTlEulV+97Zzhz2d3uMubUp
dzMU2ksyLLC3utb9TgY8aTvZn8dca3eZXf9KGzRcTEuPo5n3TaJWz6Yj0n7ndYThIMBOIpc5eL8Z
OKbMK1M1I6d9HJP+JtDQ7IauKa5dXgCItkb7VP6Po/Najhy3wvATsYpg5m3nIKmV0w1rRqMlwAiC
mU/vj76xXd5djbabBM75o4EJ88e03jtTTz/lEp4Crwt2TRvpewYBeeZKWXN0SuYh0T8OVfucLOoj
8dB0IPxHaJH6k7uv40Jfs0VHT9q1WdnbON5pr1O7uA1/Ix6wy0RV/C7v1vO2qJqfjvSra9wH4AwV
joEcjMnDSuK5/R7m5ep12W+UVv3O07rvNqkjpr2HCnUnsjw4hLW5ptait/kSE50IecYAlIHuletB
QXNOM7vF/cqZ7OZuEneC5i7EjFazxU/N9td235w84hEMudsY0/HWJ1KHW+ShyBSaITgixAMO13P6
yTtEfTgTzq4KMgn8R2m0SDSSBqbhSVlPg6YB0ElI9DOheCWhLDpoBAjvXSABI2UVnqySf5FKuV8y
imW7CeEcTzmpvLCIhRPQUgQ3smR1du9bVHrGxrrr85g7UpSqeijHuPpY+IbCra4qmtJMVMSPKU/l
Dk0z3FIlmj2GtnQ3xDL5xrQQ30Z6CznIsKh/Wk4Y7x3NOZY2yIV3ThM1iAnwVk+kETyEi/rNfWsA
9E7yPQHLrPa9LD8BePW5Y4neScVNkkh/PpPQEzwiQbL2VqqqY+TE2V2oRmL05c88smeVwZx/d1iC
QPcdD054SbzN/wtCmSSKipFFR+81kfTAdCExI442zRER23wkafPYGDQLFhT9nyL1+mtX+4CcUfOR
ihXY0Mp9BzvP9hPe270FqnwXOM3M02PSxynPl1/sEYm765acUAMQ8Cf0Ac43fCJ+Wad6y4U7M4tq
51R6Y79F7uztRrelsNWlibz3xG2sQDyo8bbrTw8v2MZWdr3r+xyhr5Wr8XHgSDz30q62zjJ655qS
4t8Gjp+8i1Sdkj5T19qbm0NU86pyH1s/M5UObNMGMiMqnUNulzvYO/HhW9Zz2NnuqczT8sxpNp9k
g0A17XCYDC0SZ2QMxXfQDFBjSWn0SbTmIHo/2YyI/HY+gfrSTMWGlPvua0Kt/1qsNLWQ6fBkIdZ8
4NJtfwdlByftUmgeG/sfY+Dyl8e/PwgCGainj3sas7yifmaMYx8cpujeCstmObqrvzjO0tUSk6ZX
BvbW281BulzHMHUOpkrHa7Ik4Gj0Fv54VtaJG4N/QM2Y3bTcWkW0TRkkbnVtJZsp6Wk7Hfkyu0S4
pygEq7GqVXAtwf9Miz+drVnNOwfkbtuWyEroIGKWXkQ73nUoDMutjLvgXSPkf585JQNKb7ynmliX
XREZd9u6Wp/oW+dH0MB243/570NpTztXK7IEgsmDdUwHwwK/jN+Mts5uhUagUxqaFP1yPFUJOZEL
VDMg5/AbT1YP7gQl0fXjB8DOhCSp+9Eix9FQlWiaCl+SjpYNSOk80q4fcL2jBAxt2g3mGj1eop9s
HpRNmJffS8K5zth5lrHlRgdZo+yZ+d03fmmG17EY1U9u9ZyPE9wGYQvHuJqT0zQxKwlDlOKcVnsE
mOWTalABTQPCnKimpwQF484O8/7iYUgjdi/uvu14/BCtmLfJABot6YDY2XGTXLh/fxJHQqR7UXFi
j6CzD6Ef0jziGlPo2mRemo0Qi39WrdJ3AI/BIY81hr85qLap7d5NA2QkpT7TVhF3szEL8tEhSIEZ
Uxemk8zTfsMjEr+NfnV1CiKvS7rquVTY9/Fh+U9WX6KMsdSzdPLiHUp6P2VRvC9cbYPtuPWe7xl9
VWtAy5oWAwImiFvE5HKOSq3wc/BrxkP/YSHUI12GcaRIgi84bu+gast9QHFYv8BPMrH4Xv7s0hP3
7qn0J5qE95fjhdFmaO+bKfSPmOxetU2adZuU/g5Zor1RJdknuRLIVsIl9jfZyJNLhkO977R97hx7
PjHQXFzyNnehZI8sVNtslzTAiuKH1msdBVd3RsMU1aP3GCx4j4jOdHGQJs6uzq1HHc7/2DjgPuJo
gcAJx603Yh3y80DCevnWl28b/V9FVPs19TQsdbCUCPRNHyGGjFkuNw5xbURHkLZ5J/3WfLp4EBgx
QgydxeiLxyEr0d7iMOaGEcW1aYj/Tz22Gq+13zwlhy9wTbnxpJFHorHV3tPoBr0G1nKsonYbkmb7
IRdreZJD7L1UorW3sa7QL0WOuZ8jvfyYLBcbxG/upseiwW5tpl09SUkylm+fp8QD53BbQu+W1nKS
rVWXNblS+XXIkRfXuUnBmO16VYjiNMX60W7KUL2T/joe8qlvSwisZb50tQnfkaXBQNlYAWYnxvfV
peXWdzgRYn+xP8PVB0K9YProGT7mRdkHoDsNATnvlWN3535h30auRl5sOrKScMc+FiDhuFw9dUrz
FSAcOJBJGimLbbIqziVagydRC37LNgtLAJUG9LwjmXpn5XAYeRL354kHBdV290ng7JcaA/GcmOqC
bGbYYoxRlzpHOMz8fW7i7kMG4F/0AHl3IxLwftLur4xl/pvUw7Q1pS4Z2uq63oYyDtNtZvxyja6g
gX0U6cQCMfKgsXNdG114YHWDH/6mkyKChf2C0H0aubDN0rUwLMV/7hSlv1mI7CAjH8mB5GbWOviV
RrcTMHq2nbYOiv6bo5lDMgo1rGWYRJt5IHDBriBKk7a2IflMAGnuFNmdC+l9UvFcP1qpM/DgcLmk
LSYUUmjE0Vm3ryoDvh0MJ53sCwkrHRfe0TRZdzatH1/EevSlPeyN3dVc1BCi0kKn4i5Lrfa9NvOX
Mq6bgSUx4tZ5Kl/zqmjFTpSzuV9MxtLvUKVOr1ga30vVh3eMy/YhWoa3yEN2v0R5fWaPK9/JRkDX
0nFT/ZdZCYtoxYW86awA4cQyZR8gRsHGAWff96Xvp5vJME/ZmTLfpmJyHQxaBxRla41lae4tv4L5
j2emWT/C1tQiKsV4tsYV+evBGlpvGjvTW1xlMNmdn187T8GK8M4p3ijf3/LMwjzFfv9Q+9pce8D3
UzsUkFj8nt41Qcm597sAD0s5Jtt2Lso3lij1d0H0yd0e5afG5mdPgyXvEHR2R3DtYodyJN3JNDzV
KwNM2qA+LK5BQrBW0XRF/YiyH8UxJ+Petuxr4KjHJrQQ8km8oKmEPRlaWJ6NQUjF3TDq6amqpDKX
cZrkY625LS3TSRykQfnquH11zajD2YZhk53nxjQMsREaqhmkKkM1V51GL3Mf0tjzt+UIAWIZfF5O
VNhXORICxsSU73kRo69l9iTsfRqlu6hq/L2fE69CMDRJVKHtnHrNGhWHUPGOlMQ0T130LweM2ARF
0h2zgFGnDkpZkdHPiZP6Mj4yCHDlWm7L6sYTE3OUc8f0oJiV7uI/WRNul3nUILaY9qyuNU8FBujL
oqf8PMzNci1FEiLY1vae9vrpZWmNfSxC/63pSHmB3sOHXWXBW4u+8jLG8XjK2vIsMzi5CU341sGA
sutqFwuX88cS2VPGrMqqG0+XBo/yRo3lu5GNop+8jdk76EjVaILLS18Bt6+53/h92Soe3TZStyBt
/+gQcrHNHDi4nsRwO2Q/4DZXqFRrdLWUGnDaW2i4vaF3b7HTuXC5Xc4wo4v6G2SHgVatkF5WiK+q
U74HZZ1WRwEgv3ejbH6eOd3W2csFi5HoaLRTY5MpcfaBxycvgmw7TL9d8Mc0NqROnKnoRnYfP8d4
f5d59YMkBjUTftrFL5t942O4QT1+zqehxOAkWPZXATES4wbiwNfTyBxhcMVdIgxFu2KeFjQD7uxc
dF+hkBiwf3v8YFIjo3KVtcGSn5E+uE9Tjz6Dh19tLavy/+VhaW0U4SMH/Mje2fZz934gJO1igoWk
EOPC6udyyu+w2cA+d1Hc32VWxAc6dxRAdhTFP0Sd8G4sWHyCUZx5hxjg67VJgvgzH+z0v46n8y5v
HOboKvTJIlWIMWRgMKJaA5SE74s7osjvlxFpRRx9M++Ozy6I8AZnzfIG5y+YCSVej8qymydC47vf
dBz6I7Jq9WGL2jr7IQWAyygftVBwUy5d2Pux0vqAKUN+kmhZ4qCJJvjlBAvJf2ze8f1AjnpzaCJ+
8X2dRuP9gOtpjyuDFOygd57w/ikXLWuwLEfJQHq2ueCOwHVqtV9pLJ22Yygb8oG2Xes7dPz84pU5
/t52MYesNvihysV7cPPR2S+xSQ5WWjSENoTIZoTha6xqG4kUJa7OhmRV+6GSfQqKkRYAchFq2hSt
02pFh4hbforWHU49TYfWJugstF6T9Be0M6EVHJPIytvtwH/dN71TbUXa0E0kxBnUChZwRgKnk9Tb
Balavltdzk/Z5HXboU1BmGZKaudY0h4/UWXhpJQqGs91koe4r82rRLwaH/3gHGqpo61BWHKU5Gxf
q6RluR5qt3xuetRrQW3bh9QMxdHp2aKCPGVCcCKJQ9tGIyJAFnZqzg1YcsCo6Dp9+ZkHBNLaNCw+
BhovR9zjUxvaiZslMBlpSFH9o6t6uGQo+R5HwjF4vtLhJjM2hWYM/AOQ29+FT/FAcDSabzo1jmik
7Pt06u0b8GRwdKoiIe1mdTaqoHQe4DfGz9ACnUBAOBIYwU1dIcr749bdggdG4YsMKqfiU89jsgUk
speDo7OaT1A5eBV06m/HxhTvSZCM5qzhqn/iVIZ/XW9o1U47PfrSSmX3mbcsz+PiopfsizR7i9O4
vPI18wdA+wbvbMXm1WkTfImA4B9zYAfo6DVCVA/QmsYwFD8LuP3HkITm2RTiKWwSawdjdYyRquFz
zIr7ydWBu0E+XD9Nho+gsRFqZklVPA+Vl5+yHk3+FLfiHJS92HOLYuPqfIeErkX+x54IMV9Fj2Fh
hjtbRwFWtbytH7j5bADUJiVLXBO/gFn2GgbgaVhjrX0aDsELmuqe+9qXOzTTn7ZbByc7i/rTEElw
eL6rO1eMCF9y3+wYVnIuk6E8W10db0Iy77YFY+82a7AxepRH7fSwKhhWQYNH/gFgd/S3nzNuhBo8
Fjz3j4onfSi4IzezRh1fIIPio8ADEGUlWgc6AOkzj8B0EgwFlsgvvs3Si0exenB8iyaEyNQPM0ib
3oLyxMdioVkJmT7PUN1E765p3uugk/Nm7MiMtCpUT23DLoGet/0EJi8+a8hLRpdUqh8vyuofdwD2
OhIE6/N3dVH0MEXu8Dbb8onmIwz7zHcp5kYM/Gyn3ipnNAty5Kp6yCuHibzzyCioa2yMyppPBsnL
ji7f4mRNyxDu+6bo34q0O6dctvAq6dtMvvvOTOyIWjBZB3jsVlNduxsDN99DM1beNjWdf9D1bMTW
Q279N8cdfR+M5r8hG3+6pOP/jjIJykmis70QR0Fjj7ULGtSUmWQraUNhHRXRnzgb+X66Rf7iy8ZD
W3ekfCDA6QLwUdRmDaHRfkRd05QW6rZIIMuUopI/NiDR0S308llN9Z924XYvqkT8Z41FwnzMvoGu
XZ0cy3mZeGdaEQH8lX54R4savqCgwtSALXrnNWSguGWB6ESmkv5M2C3HF4oxuseJZdklCsZceeLS
2k3F5RQ6JKqzvf3BtN9vgpG1o3EAICISurcpoc3wwuEM5zrbRzJP3sbem3aY/s2ja8Rdj/5xI8sW
oV1d49pAaTmQxeLPW6QX3W3Btr7nLy/HsLLqhPulrd4KwjXAv5kDKlMt7+FsT08RIT+P9lA8h2zf
26ZunPeclMwzL1q/z7Oh2s4mDu/jHMOBWy8IzNJlkc9x5XPH1F7xh6vSOfbjos5hFgoMj2lzaxGd
xwiyILTrhM6hTSFGVF6VTWbudqjRWEmtn6W0hiN6D9wugFfT1smMPjKJrbXtYtq6hVMdpHbaY9CX
L2FWzQ9ZEds3ZHeg7cynzI/O+EGFT/SG4jG+n2OBXHqpS0pRpuoxMtnfTozDDXi1vHqtl+wb3daM
yp48rvl510wSnBEpW20j1uUNTiOMyZJrZjQTdqEEhSlFuqYwz6WPxERnDgUeBNPyMZXlTRUyd6D0
rOrv1JsBqh/rvegGxokwqn+7xGsSJH+sumgBLF5oZCv2Rk6xuDhTZO3HQAscjpXGLjQ1kf9f0Bv1
ihthRaBn/zNLMr3BttWfgdJZ1kXhv40StRlru1zCbTPbPqD3bM49vWOlE8XbbAw+dI+KKbU07jIX
RhqDyMiQM03jIWYnnfxEPNVG0LfNI8OXEHZkMUW942xL9Jw4dur0VBf+H+kW07ZHDn6vLPdf5tn+
e9kYuZ/GnjAs1qybn8cerEaBCLMe3isAof0QjSXCwqi9erk/X9JIgydVc4fcGSmMSvt3VsH2kSPg
R6kgv+Wk7/yXtXPyTuhX/SdIqvcJOQlgXcLCFuBq75wQ/hC+/dj108Z1nXpnz842H1mc0Mnj0PCT
R/ToBGrCgbB6FfU2dVCf+MT//FAjhfYvQROT+gPwTaf24YiWCtxu2XTr7RPQ1rhPdAwyEtVvWkTO
qR37pwa0cE9eR/WYBzVqc3x2B93N3gqzCuYTgyalC1Rxsg05ISbu3qt6dP/6CM+OqOfxf8XoWyv+
4y8dg9kJ2uddDpgbWy6NqszvgsUfGXdF+7pCuRfbuPEpgzy4cJ4FhywcrEOJ3ONMFow5I6IFPEhc
O77CXeoPWtPsU2Pl3kEyo+xFpvFYDk9AEYCOBd6Vpl7hS12Dy1ia76DxwuAmmlntQWgWzHgG99CE
gsIerPGsGjoeDHIuTmgPwfHi9RxiNSb7TWX6S50lLQEsXvmjWSm3/txFb8vUhY+Fsmy0lkH/oAgH
2UmNcDca83iHPSy5nzvvlOsuIBaGVKAjpAXvAb/itofHzffz2LMZISCw34Y2nF6Ciol449XrdzpM
zS3HR3Jb7PpCi6MAJWH14afauwIz0Q6coPocOmIhYo1UtpvoFveIENiSz9u+xsQfEVzR+6CB6fTF
uKj2ogcqHrs8+2UjflbBiO0DsO+6SATQGy2JzfFcBBqx8v7rPBvNvkC32ZcSBASZ36XsEZfqUr5F
RYvmC55pM4V6uCcgwb9J3fTPLuK+HX4Kdawi98FZPPkEssvdDuHr70dP+w9+XkZnyowYFBdUG3WS
jrva9EcREllqJczmCtjsREWROVZUNG1DJtmtCPB+dnRxHAfQ7H1q8TEnViu26AHsfToS2GIpV+5D
2+MLS4ir6wtvfPUyTuzYWnxIvDUkQ8bRQ+pa/mdj/GzvtwU9gTwIaz/VYH/0mrH4QTGHfag0ZEgX
LbrC4IeJ2t21iQEvXvgWsWkhEsgbNoFM/wkQ3N+YHIdLQvYXLkX9n8adjfPdWsUlvNYawMbL2M38
vHutBseXyMxrzK+JTadDqpq3KfBzCuhD96VEgspY35tLCyNMTYuK2Ps8nLwz0/CEkR+sCX97ZY1H
IfruUDlRNW2ABAdzaPPJ/1zqEHjYwIb8LDgOsY2IhtHWuLg2XM6PkEybQfyXdayq/8+ZaOK+f+7j
cfpT1pP90mStYkdrbcJrZ43xdeOQ4PWiHTQQWRvOH04xhPiVMY22hftQkuwG1Fg81QUJ5FEJWtNE
1GllpGY9N6W9vLiEjxyoLFAHlZJcCM3WifsKmekNVV+4IUS221kuDqppIPQms8pXxU0zQMcCuG0W
qwu+FtH0WPulm78Fi3SvzKShv2Zy1XJPj5WcNlWWoZAmiae6Z17AMMNMl8I939LRRT2LNui4EPWB
7wSPVCtq8v8Ud2kHj3EqASoJzus/6yYkEQi0wCK0DC4P8Uv1IxEOvas+aT8KCMNTMYuU3XBmGxjj
8VFk2PGEN8NttZl5wCTTH72F3JOxb+vvwbfD5zAaa/41h8Bsi9Bb78W2vThW3uE4I83ozkNkeg36
WV/dxLGO5H45Z8jDVcwoVrF0I6tDX/bVb+Lb2U+XBkocosKS18C2k0uDGHTn2ck/WZvgRF2lw98n
obWLrj7RKQnxYLtJuRuFeZSYB//wcqdAlE29h+Ay+2XV225qSMz1nk5VdNJ2grjfQux3Uiu36cxh
cGafcchvrhPmK9yST0FmawpWBnpCagAGNCKgA4xiVkZHcaHsL0Nw6Ulo6wUn/3gQcZ3t6M2K682c
6+FMVlx/SKYhv3lu6PI+kNL50GrjXLvFhfseEuaZqMWHF1Xe37bw7ocw/w/mFNttgNHRzgb5ULrt
r7Cm6c3lx70KGKJHAOhh3lTVfAW6DAFLMcdeuzTqrwmUyiM8mtjXmShO2krxdRddJvAatk381cRC
XofSYWuYIxKqRmKGiGqqSICgKLd0e+97QlmJwZrx8J8WYnhC2V48uAImjo9v9TJikogCT5H60Hqv
UQXdwMA7HMakm98tRjz68KZrrsqmOVWFKQ/kFqrnrhfViaBPtHWBU0XE/cgJczq85E60s/zpTJf8
1tSd7F0XxcZmcsRJKxW+T6RaPPO3JKd46WivERCLT44deqdmgEgLYmXfBpRs1dYDjE2gcGaqpRpe
JRQoTum/hWKKPuYShLZAI1CdCgSvr2Q7EleNz7f6F6KxOLYBUxLagL9Fbf/z7MH9MQQi3xKqfB98
3c7npFmhLtdFvIEwr1WoNylATlE7cuQB/TdlSd5RWOACyVMyofTEfL5DMTK1m66bcIW2lqgO5Gth
72400P6VkBXgE8uuosNKkbq4pNCfd7ogoFwwXm3ZBqy3QQp5AgzQxMP5iHOI7FwZ5XIflLo/UQY9
ohdXWdGdhxi7z6NqvPifh5PZAyNodXZ0W/IeN3DpWOkqo4evWljBN2gW0UE6Jm05CReX0pjePXZG
pwKqiXAonK4RF45xPknJTh69UrDGTOm9n+YLGAoausDtphMZ2zlnnWWlr/HANCf0JF7CGhHFtHqH
dORbWFSJ2YysdsRWkNw6SOnj2KXJP1MN6W8ryjPmrOVCqg2SgmSmgXFCsz8yWSZYtmBQ93pE6kgQ
TFmdSAwKsg2BAP/aBe4V/gnU2iIUm7IWuS8tFR9JDXwvu46zoOinXU9H8YdNAN+96BeFNbILL21d
EW7C+X0sF/XGkrka7s2qoJzD+9QQVxaPcXiLKwcmcowvXioFJqsiwVujcZ/0MlxPvvyOPB79Ola9
fIYlgz4aM8BOj4+QqI7i3s/bjA+oAqPs2lDuTdYmPxGxliebzL0zNJTejrbbn6D5yCV1nODLzhIU
27nB2lcu+RMxgu05FWX7bJdx+VEFSArpd0KoQM7Ilzt0w8mDTf5HaVd2mfrI3oT9RDxrweWwS2Xm
bBp4ato/s5hLjURF0lI/Jnw+luAOd3Ow4CCc6x0xAASha2W9Cei5OwTat5Kq3Otge6+9MumN0JDw
vvdKYpMSYPZNsNo88rnIbpoH/ymJnPKDP+A19og6MRrzBJPf/ExhbfDGW/dCUjwdadXw7OdLf51m
J/ych4WnHZ8F1qTGRwEI4iy+s2madlDixbOfYTvesoa2uIlnzyfWi5CLtiUuLPNteaAHSBwQDH70
RGh9ypwloSDgBQUk+Rt1Ub3M0nXPmXRWfbFMBBZz9YS4QbIQB9ah86J+K2erDHaT0zxXTZI81l7g
HBqBZQ7YNLx4PnIzEdjqOGYkHRSNmyCIRpvGAeaT0dO/0kYSgSyo8dOaMkC7HgF3sRe6bf+i64DH
zhzjvQrjhWYzE7NVEmeeel9kdQV3Rq62X41Sm80HbLeETc8q7xDwOLv4yiLMbhOhWfNbxlF66OwR
w487lNVjiRHnEaFH9jTgCzmYjCfFFGo4z36gUAkjuO0OI7EvZrN0drdvTIrENytzAH3faYg5/r9e
NCvGP5ZLhhbQ87lVYrT3dWeRw4qaY3jQc78c06X+QApqnevEL06Lu7SXuUt91urRv3H+2DtCqMZ9
OHTODuSx3RYKTwD2mz74zvBTHMisFMcoXzLSpMwCa57nrjxDnV7LBTgdtRrvvE0dsz3ayR1jU3I3
lRx8VghOFpXxdtQ2lpS2PCoStbd1KdKPpfEWsBgvOwVdSpo/Zk9kDcp6VUvTvBoYYAllMGOsp6e8
2BDL/BsFVPPVsrN/SJexdlkfZ59dSZ1oqPz813E9WAZE8d3bbLETb8hD04IJtE0uVU5YxTIHxSHU
xansI2L74rmBlnMIq2+RPnBpzt5jysH3kqQg31tfMKoEIfAD6vaa3MDMbbudKUe9F3lDipdujNin
2vX44ObszF/dB9ZcMmCBI8GvRSrjxYC9uVD9Pn/LqQ7PMLhYJqyu9zZFCplbgnP8S9ope/DhQe8m
FED3nmcV/4pxhRP4xL9TDY1KoCkriGfN3j0eS+8Df20AF+mGyZuT1DOHtmc9obUhMA+R6uqbn1Ci
VXny1KtR3LVj06xyP5ecqgJIgJicIZruZmsicc1Og7fSYFQn1kKSFhR5Ofexu/RPXMpkFAh/dV5O
JMf/4GAe36qpxK44lioUGxGCZ5dxhjQ6G2PvbxY6ODHTJf/jdYt/B6uVYVA08jJozz2NRrZEKEng
0q4ynXvAGOZ+j2h3v0DVk6NvTWabcP0/ZDOC5W2kcJG66xY6OMhr06F8y2zhMZrNGQk26hWhQ3zA
z40XYFixvxD5xpm2nwmldjy3ZwYvTDOJg8nL5fZLSRbC5VxWxZ3lY+d38qCZtnJJ5jdbDlzFaVSH
+3EivwzictzC9en3ItU4sCso9ac+DHOfbJkke6yZ+dDl4Tu0QXbw/Q3qxBvv8QAiYjq2s2pQ6Mdc
V3lGQiaZBKRoVypf/jmz5nfqcw4htoNpF/ZE2+wtf/JfSf78UWiFdmUGM4GLPn5VVeM+wKwqf6Mx
F847v/XHtzhifImjOSfloV7jRYnl1JiZqmhFhB88laNBa6uD22cZjgxF13vpgKGyzdDVZ/CG1auL
Uv0l+2m853ZHd40sxJz8ouKMcybCwPq01sesTcd/PkGMUMWA7GDZogPmyXTxGyUADV3SGCIeefHO
pH7ihgS/giSI4mHbOkSG4CGGTmnwCkwl2e+i0V9UKvBzbB7sDH0pevxxqyQZeFJR6beZfBeZXNAi
2E+lEz8G8yAviBXmE+9kuytDzhCLa/m5X0oCk4mHOLppAyPKcPZKqg7UFppY5JGdm2W7MarV3QB7
vPMRAWQM2EuE1acJD2PVherQz87XmOJkJgo5QpaG87loTfeAM925L2z7LdOBPo2hkDfTDDb/KH9S
OY0VXvrOc49gKOYS+Jbzzw4D+OhAyPZ96WfCL4rGOqJ4tV8CtxlfLFPoF6qb2he2g+Q7YYb5gvMj
dtedhtdooGPZYQ7YSIu5G2RjWrXGmNRFX8NAzLU4Yl1CdMLef1+Fk/UwT4iTN0C84OJi8Y5zP9M2
107jLbU7dueS2sY/Mo/Ij+urHVIv4keSbDgNUyXzDeHL9m2pWlKuZT1t8Hl5t6Y1812uqmtfJOEW
eUa7RZ2dHhb+VVFJ9Mh4Ox+NTh6MjKRkDtwN6wjiQIe/GsROZzwkwbGJ1XRnk7fjs5QQgSeLPPyc
KOg6zQz7JDOmNL2knQAvdIC/uvneavEIkKXXYR5MPsPAew9ALJ5nqb/nAXs7hMlw7toqA12rHXBX
Es4OxD6geLIC6zUCHviEmSaKh9WdQSPxLilpIrtlXb8syWDXT96FiJonrh3Qr9ZlOY+7NSHcKiGW
1hk8F9D5RpAg4EjF4BI3w7NtLcTfzbxUZ+XChyxjV6xJuIceYGOgxiAlXbrHoKVKU9ZAOUn0rZPm
OWoI59fLXBHPBhy54bF9C2cehqZqNrnpT6gFb804zcelIiAn8JyNGhZnU7ShfXbK6kfpdLpjPaKh
reAap3WpuA25Bz0dBbNBDZHO0y00ZG+5Zauem8n5w0e9JnfV+YkY9cqBlW5A7JckJrgkxNm1CXSU
/i0X90WxIHICIqCwwjD0sSOn3Z+QW/Bc9HH623fxl/baGLcYqCwe8zWHKUDOs0Hj3Tw0tKgDzILv
D0tmPUZBHRyJJcRNQcbd3VgDQG7GomH5a21ai6rJfWSbRCQwpYRa++XykAI1k+Y973SZDPDIsn6u
0W8QULvmgxazxsOL+w02Rx+HmjvJD2f+UQQW3lHN4Xgv0L8dEC1ke6ZEIv9L8z/Szqw5buzIwn/F
4Xd4sC8TYz/Ugtq5iqKoFwRFStj3Hb9+PlAeNwlWFKbtfmA3m1Il75Y3b+bJcwLzqwYR5xdfqBK7
yH0arcdOFlhBFkHVKDbvdutFi7zgCBwPItaQqrqYyt5XgsZs6ZiAkg0XFgGx8aVrNxuCX1msNGua
lZtVBN3RUoAuAHhX/ZTBa4zvG4XNs8ciplcj5PG2SCFYWTqIbcQL+BuVB6OLRCqeER0bMC3VULmL
5lOokgLUfW/ve7V/6K08+ZaaY2czkS2tFLXinUK1/4J/9vdaSl1jCbsvFwW6DUhqSR052RSFspxI
GDwMjd+qGo7nNBKA69Ef81KV7gCEptA35AkzEGP8560utf6aHpHqa5hXwQP9TiR3akmXlzTxAD5X
YCa0hsQcaz53VQG2IVFEqLNdlVq8ZAl3cDccI6GAUoJs6pVc0EJRKELwEnBNLXjrBEtFYKc2KjxC
C11PpXjZaFq1raUwOvqiI+JaI8K7xsipWtKczmclNDO78Ec5Rv6V2slw3dMhugzkzrUzKL3jCEKV
uEn6hzLo269gE2ivkJtBhyik6daDRO5okYrkQr0yoDyjAmVb894hQQ7gQPgpxNCJ0COY2T2M4nAC
6dLKHDqaroXSIw+X0PSpwZq7Bs5grVuLTHqayP2qpIX9qaBrNQBZM9R3ZUUVpIayJckruLUMQbkm
h+esU63RqHRF1F8CETihasIJPVhDvfIV804AVECXO/iOZN3o1djjJPraXgkk57aEgwahCPWuzAfQ
UWJYkM/RMtfZGrEE8g8RNWXRBLr2Qvxdrul/MME/AqyyXcr2r21DJZ2wddQEtwY7KSP/6BMbXMsc
KBhWcfV3KZwQdxSpITUOa/PalxMWx+2c78Q33jaq5Z1bhuQbfNFcVoX6qgB0XHpeK15BZIF2bWIM
8Pk2pUAjbkUPVeb20rHS+/LgxfEv8MDw3oeGAutyqT/HRtHuJMXqtiFcqOuk06PrDoFrMvE17NNW
/6rFdbS1FFrqPdwEvpyO7IyU7bUDepiLYODktL1RLlxewmvJVaXHMIdXNM7RqOKmCU68ebX7LlD8
I5Q9xjZqZQR42T+b2jReu1AlJzHElfw91H33mIwiG6UExJh+QhpAqrzYVRb0jSxtfh916HBIFkJk
i76uf6W6/FMzTJWqHsHewkO/b9OrgIIXiZmpp0Gughu9BtXSjqWtVskJQ5tI3upFg7CJ60LOCNeL
7ev++HoBNrigaRjADhXbI++W+qnmLK1UmnIf9AL1CWCQgrF1oYWyx26itWh1lU3G3LkS6ecgEe06
9OCYJNlgkM4OCKlxNYPWhbSPru1o00QqTRl0Rvoa0EcyPoBCI8m3ZcFxjgNQJQBtZlF/wXWL5ark
JfyNVuXoxO+3lUif0G6Jwkc2PA5cb18iqRtOGimwVRqX8XeeroCIoNPcpiKMxZQK0jUVRrKTDGrJ
s3StJUMLl3Jo2R1cN9CJ5p61FGOdbG3Ua91eoENsrQRdwKOqS7Z9q0dXjdsQmvvQGK/TRAkOpIh9
bpWOh3HoD18shvHUF1GAQy2T3VhHWwk6GqggnbtrcdCym6IMxNdC1sytEgvpMg/I/y8DU6qvqcxm
j7kZ04/eaXlygJaTZq2A55mvdjS6t/qp1KAIfOMlyNyGcInsbSsTGkVpPiPV8ybgNlEGUlBXNYCR
QfetyBNlILLU1BloabKBCSY7Ojq36msG/GLtLABYbayVMaPKO37g1KBsSDx3EClBontiMC4tPwhy
EKRF4a2ATcvBN9Fass0X2i+LG3noZoYof5IBRmtYJuWvibJsAfyYyCIaakEhQqqtNewdAfUJ0B2+
1tZ7JY1rOvtFud4LlROzvQK438Vc2fsWLBK8leW9AVZn20BpDZ9MndpUxItrqmJ3jUzfKHdF9SAC
6YUbkKA9DihmzoiYnl0f2dJEXRcNWTfMiZRbRKWzJl+e2fpD9VIc5WW5pAa3jJEjsLVltjHmDJ5R
Q6Okq4mSIYNO0PSJ4KEu07Cphq6zzuh8ILqs0xsIT7etcB+CwU4Gb2mEvAvDDRWsFW9eEkb6bS27
11JE/VC5l53hdFlO6sxvxEYxFMM0LFGlb5od9U7NLksDA2wMinldvjNBzXzTnG+8Ul3ympcNfVbj
okcQRWXRQurQsKZzbQlo84gmQnDmcEufZAQDgvYjFGdm+LM0FtcGJiwKm7JqTU/c0OYSCh5tTW80
bYEvqUslK5oZyVkbBoA+Wq0tGTjGxylDo1WtAB5Q/AlpsqBVcaHUu8uTNWPCEj+acCBm76kaoDGY
0IZPwYkbS5pT+ZTGT/noLZisPwZiTdY+9VwxpUCLlaE5kKcObmEpEvaeggqtKWRwWqmKdIK1/kel
GZSFySTN7L5zm+L9byB/HCfFa5q9RLG2LdhX5RJS+JUX3lMrvzydnze5IpqaKvNFUhBLnpzzVC8Q
FisKQqQQZk9im1ZUv6surKuJ96vpxOvL5s6sHuAhmoOpM4GvmyoRFm5CppgHNxjRclkLTCYshSH9
d5fNfNb0VDCDJzFNS9Lk6dF1i9b1tBgzSpRsAiP/4fRfQtncuTxllVb+KkYzWp7nxgXHjy7rIpLP
ijqdRghXYKVGK1IgLoUwjtv/lwP12eVhndkTOEduk3F0qqlMdC9ppnQ0KRhnL70GHqnru5w+UnKY
l81In28u5YMd9ePei7K20HofO4SOy2GFVMSu2lub1HZtwb5sa/yoyUGT4ehRTXrfVcCRE48B97wb
ZIKI0FHMweKhur78+dK5OTN1ER1u8tnEGZNbGMhhp9WIHtkw6KzlJboeu8zutrSj3A5LyqYLPNXj
3G32+VSpo8AzsAdeiIQbk+0QW0KVmQFGLemrTLrM9x4MgL03VTejsPh536kyuRbTEOl+ISs0mb5e
pZonDx16kf4R1G+v3M1JRZ6zIBMGjIGASOw0mb+oLUEJJD0LlJIjQP8jgbnZmPFCn3eBKsuSAoG0
yCmyrMnG5i4ZQlL2YIAcai7VClqrmX0wTsTHfYYFS9Z4WAAhYKd93NIDwKo2RArZljfmHrjlrrUR
YtkEm8vb7fNu+2hmdEzvYgbLUyBiEjHTD0TTMM4hDiQvQnnOE5ybMNUyRw+HE4WD86MdtwARqnrY
sbRXqLHJBz5eHsg5AzoTxt2mjb5gcgG2HXdBlGEAvk6vPBrq6t/4fNWy2FkWv/703Gu9Vfgq+GNb
hA4Id+nP7KjPN4CG3u3bVcPlxjH8OEG5qtKDYfH7a+J9Wnev8nBNzm1f6ncSiFbVg8r48oDGGf+4
wTQJrVMYOGFxJgE4iUsyl+7vehwQ5X0qpeVK1eFkyqlx+f5dJ0Yzz5nP66NJukobJ48LXf4Un0u9
2Og5NHA25OO8ThVNmxnPWQNIh45HEp3Y6QI5HbnMRGMCE+Ceha20f9pzaRJNiwQdxIomU/dxgSoB
0rqh5fPzDg3a1NkJIriRJPnT+0yDp4R/8I8KEP+JZ6GxJPUorkf2kO4Kus7FGcHeMw8lDsf4+5uS
ZOqf3i0AI3RTFVmIdjmqEKO59j3Zoqy+kVcQQ22EGXtTd8xVaYnSuPSWqFl893HaHAWqhFBim/XV
8e3x+uzXPy/v5OnKT02Mv8I7Hya2jUB7aB3ZHQ19J1XyxJUAFGjmgM4NZPSk76zQEaJ5ZtdghTSF
m9FM4CxgObo8lE+RzO+xjLEt7ee6qk52GYW5qPd8Pl5b9EQykBMf6MbcQCu6nbthzg/oX6a0iQOw
6Nwwhhx2M16T+9wEGr/QGqUFrZ/nr5eHdX6F/jA1cc4Zfbw9Yi8wDIOC5vH7LRfoPblsY2448sf1
6dJYbiqRXVBJpE7JYlpG95U+3tVlM9MLc7JA0/MZuVGRwu4T2T7oKKmH4lm/RqkGatTm9j+zNE7q
uw0nt+kg6Cjh0YyrIh1Aa2JIFTdO4xvoj2dGNTd548/f2eozpwtSbQCGaolU6Bup31hN8GNwRGFm
mea2wuQYWV3hwzcFzgn2PxVMQWKtTNf8s/HZdJUm4UagWbHl6dTzROcq076X3a/LazM3X5OwSQ6V
PNbGemGcXRnlT7rtAv/rZRNzEzXxBFENiXkCVxbcDUDAhOFE1XZm1Wf2sj7xAGOvvhFFHMtElRFP
yMRyF6Txrq2oVkpNDcHK5SGdmzXuHKINjUwvocfHXYZ4l9FrIzSHJkBtGyHesS6ggDj2YSDNbDNp
Gt6MO+C9rYk7SEQ38eJIT2nYveI29eobA8wOvGAm3H4a9ddgX4BsoksUxZ2FdzWUv1z9NObKSFDP
/DLn5pnrT5HY0ppqTp064GC6/moqS36Trbqk/F6BRQnp4HbMaCYLc3aKLWA+OFtLITv3cYrdTHeN
vpRTG4XiXD/S6GiI9uVVPDuz70xM9j64L+QPVH8MHIkcDeQCzSp3bJg4q0UElHPRIfw7s3POz+Af
w5ocBirWJgiLMLAdIQ3IPVcr39OUZS2+NLXw9O+MzyDYU8lbfHoLV62nQ9sURDbSbsA7+yvfxabc
Gteth4QXfeMzgzt30uUxcrXIMRnKW8T2zvmqYa47GdzAiF6cwNyK2cwxP/v58EAYmgUVlz49dkYE
ENGDmMjWiwcNukOS0TMb/Nyuk99ZmBw2uUmtNLW61EaywBfQPneXPdIRl9dlXOP3D5bxRL83onzc
2kZPojZpqtRWFecK2Upo1OFNiNItteZVGKwpSgEU7deXrb4FqJfMjrP7bnXqvjRQ9BgSG4apY3eM
1/myQhti0dreNtjDbrmac8tzAx1n+51FS08yXy9dnkoyKPyKEhyoymxETisLULy81NzBX+d+0lA1
t4zd5QGf3y2WrpJN1mTkDj5aN/nJgGQq4w1km57/K1N1ZzzI+e3yh4mJBwFQINKyxYZUtI3ZfUOp
1Yfc888PQ6eepTIG0jHTYQh607miyzBQgHZctJpm9sW5adKpByqKqFi6NC3/SIo/+DpYHCi1Y8SW
nJ2nzfihOQuTQ2VmiHXDMZPYoPttOieuIeKeGcS5hXhLMPFEI8c0fdMCpnQTF9VOW+quHOERSPoS
IqDLCzFNbFAtBW5CkYhpYqKmNtCtGHxrfJfz020TJN+bIoPTM4IfGtCRgYKjKGwvm/x8W5BCJ84g
12SSsTEmniKo3FAWEBu2LdV5rEjWg+iEgc3d5kCOL5v6fBmSbWJ/iaQ2DG73yWmRU9gOM1q1obFF
3ajaAC8FwCWqC0HaXLb0eTuAjDQk6m1YUsVpEEEqulCg+yfBBUlH36nX/DIzOZpPFeCxsk3q2SJ8
sCxyUJPR1G1BQc73AhuuWSR/q52DIlhC65kileZi0ONdAefioEFeQpe+knS/jLYGcJnDvt/53S89
oHkORWqo4OgwXFJLB3OsPzph9ytRSS3+6RlRKY+TWSCd8TnlV1iIxoFuDO2eaCq4obn58ud/SpUw
HUy0aZCG4aR/qsoUvhWmUsoJbOzmCG+vLd7oR1TtV/Dz7cFgOjPH8czrn2yvTBDA1JMCmFZlwjqO
YIbIEtuSl+ZGXQcrYVkibbRJ1snGm9lQn68ZjJHT0sZ4nGruJBqnv7r1m46LLaEZ0XiO4ToX9qWx
9vUtRMl5MPOc/exrRnOmQZ2SkVlTdAGoihTSzdEchyU4eAZgJGTvLy/ZmUPywcjkZvEQEuqdGHF7
I4NKnpbCmTk741lUfBg8lXDTsysmnkVXjKJxjZhQqnoQkHLS9om/M4sZK+dW5r2VcZTvAoAqcGIh
74PEFvf0NW9ppl7r5P7Nme12bkXemxl//s6MKjth6UiYQdaM1gX5Eam1y8sxZ2GczncW5DrV3Yge
H9tqADDDx2YeY0u+u2xEGi/CjxGa9mFRJl7LIukDzp5FgQvK2UC2tNW/uEfjRPPqxrWlmfjonFcg
c67KCkIFlGamtTIfYla/EfvEVjfuNlx3h+KQbaPFsJTWMAA8WjNO+cyW1ngTjEALMuc04nycw0yV
e4/u38Q2AZ3TiCDOrNG56dN4k1JtIr0ti9MibaxGRa7WYWwDQX1zOnaxVXfdbX7U7X6bzuSDzwxn
nLMxsCQdjPP+OBw6JbMeQpMIudRHLSkWYv9yeTvMGRh3y7s9B52VnAatEdn0l6TwNMgzwcWZPf1h
ABMXAKFpVdHdDlod2cF6Rwusn85cPHNDGH/+bgix0DYZYjmETKqNADp5sstT9AktwsVGQp7H1Hix
gWuY7KkeZI3UjjXSJM9XvvMIe6TrH1Hi1B1A4USa9ZUjzyApxlM4OaVj5USWiZhBJ023mZWqBXTT
FM6b9iA3XwrgxMazDFmAMZduObdCvHSpoFMAVj+lmUICg8g1x6TPcGVl93RU1P/GZQbvIZGSbknM
oTzZZC70ZqIkKBH6prbshyB9j4E/VzM952k+WJlsNRqHaoghsVKuJVtfBrZnW0vjhBawnW2cpXh1
eVuc2XYfzE22HUAlEMUNJ0fJ91W4C+ZqzWd2AJ9vGJT/gbp8qsy3clRZdcTnVyLCz473pKhPAoAQ
mU0oKcbN5dGc2QXEGkSzQBrhhpsidyAG6jW3kZB4yJRurUu5RfjfQpFpleHMff3mgyd7+4OtyT3n
Kl6eExkYaynS6RhFD25fiF70ZI5arWXSwMzrNsJ3GMlVWq3NLwV0owseeModbWn1D9/Qs8c2bPdQ
DAjIg+ag4s0eXp9MC28HpdIB0MBFQEtaQY81agEJjR+IWcroQEHXLooz/mFu6iYX6uCkDkRNgb5u
g0Ffwt58A5tYtAuB8i8vL9K5LfF+kSbxmholQNNRQid58xC7xlKxZCSVHiCOW9Getrps7OywuLF/
1/ApEn90q60pWG3jmZ4dWJuGhkcUC/qZy/pMfDjWVKngg3LgBToxocmcoGAgFAnpYoPcsv4itgdV
fPjTA+EJKCvjwwc/N7VS+ZJqANZJ7DSAXRxez+Psq/2c73lvYwpbjNohc2lMSuzuGnmBTb1ByW0r
7vydsImBVfUzR+jM2nwwNw0LYrqFQuhpbfopUvFQvxbCjIVzcc4HExOfjaxJawQaTZNQX/G2Sjfm
EY130NvhCtaymY19xpd+MDZx3alcwH8bkH5SnBWEl5Y/M5rxYEw8Dp/P5TOGUbS7j/P5LkSAAj+G
YSRkvoq7zFkMBpQX39JmG4lLT76/vN3Ober3tibeDfkJrUeOjLE092hIWqNesnxonJnA6vyU/TGk
0Ve8G5JHw1lPYZXnSGCP9dVkJnA/u8V0y6RTUyQnqEyuNzEyDPQICaQJ3AbrMHwPiz8f2/KW/sPC
ZFEMunuiSsCCA18qhWFYa779G0vxzsJkKZxQkiuoyhJ7gF81tbQVDa06HN+t4s84y3G2P22wd5Ym
qwEnPcU6KpD0y+Y070D42e8kmrKzL5IyE3ecWxhI1tURfijzppqYgmmMjjLYw2w6P4ZkX79Wc6fl
zA62wKCAayGrxT8T76IYkAplyLrYPQVA5+tPZaQDfbm8NGdG8cHGxL0IrempgupDj1hvYvEAv6Oa
ri+bOOfCLJInY+QJYQzPtY9HxFcQ4VRqbJR0iwMLTZfCsoYnYvX/w7rO2puMKVLaKOlh3LPV6A2G
6q2aRY5K/UK2q6V8qGc8wNlleje8idNE9if1UdBLbAGlIWdhhlDnQQ4sP16exrMrBeE81SRi0U99
LmIPAUA97gbBQU20inbGkKCukc2M5ow/AyKMCdWgCvGprFe7SlYPJarntSnDG63KBZ0Md5eHYn4+
pR9sTHwabbGQuMKSAdUxHy8E7gmBiqNYs81zqHoRqxGPmVPPPSDnhjbO8DtXnaSKUmUjERgtXOu4
FuFnq/+tvf5u+iauDm35IcyGwrW9XbMS1zjVlfhU27INqnuV/rg8j+e3xB9rNXFBUp3nutibgZ1W
z+azbjz/WVQyL+4PCzUu5LsZ83JFLqURPegO28xZRcMpcGeyBnN7YRJ7NrRL57wQXNsx7gcHQWSo
z2ib6eBlDW4U7+t/NGNT+KirVKIgREFo6w6yl3nyvVNM5GkLeXHZznkf9Mc+mAJ7sziJxTbMiAnW
gy2uSYoElFgQHiMj6t6j8HPZ3sxOmL7sDTXztSSVwF+GS58Ub4nyGf/6z4xMHF2jVPCWS2VgN/mO
Lb5UEEJTZzsJ5MvOQZ44h8EIUrKvlMHEzdsJWkFodTP6bvrzVsLMy2fGJUwD0rhy4cL1a3IUUu/s
lArNMLesN5fnbdzCk6Dk/SmSpz4hp3m/QBPTHnyTq+EE5ZPpWQ/FcPJfMvHXEOgzocns7ps4hrCp
6aGxSI6KG6iR7GSFkvDSeBDt3G5nEZnn6j8fxjfxEnKqQIoOZxdPlME27BT1+iUUqSt5Bfyz/A83
4cRfBKorFHLtBHb1KgSn+jXQZ7bEzGopE3iZ5Yman0L6so6k17j3aM8GXYVawrcshCnHXVmo4y41
WZh5rpx7utJERSpbJH5VPuFdaI7uzarndhqfrsWOiIwymnLqlv2KVvj1HFzj7M7XeFbIuqpTB55s
kcoD7U7Bxlz3wb4GGtzNvCrOeqR3nz/ZFCFk7A0UuoEdwsqUW8sCjUEoRS+frHNGxtQseHBqv8TJ
H+8nV0Tw2XfNyE6LHyaEnumtJNv/kYm3pPS7K7B2VdRr1TH9F6IGu+iCPbRLl02cS2xTyPjXMN4O
2DsbWe/kvZenga1dFztla+Lu9IV4rDbldsbS6KKnrui9pdH5vrOUmJWVwCg2OldzI6+lQ2Ha6qpa
F1eIJK6sndqvLls8t83eG5zcGegEOb0z4vZ7eBxVW05mRjT6zk8DGgv/Ghixz+22DkTOSg9tna1A
n1K9FtVNjZ+b22dnD+eYkf2nmalTyLpa95qWGnC5Fpf6V5R3VijXLqSlvIpX4mGuXW/W3uTJJFoq
xIU6b4r+FtoKnIGzspYdrXSyHa9cew5Uf3aV3g1vsi10PaSbX+Yti4557W71fuYQnf98OiklEs50
B07OKdxuhZXDu2/nww46U6Gb2WXnfDZAO2Ms0ZAnmVZp/KiucmNsQwp2/lbaQp8CzA2asJmLfLrZ
xjYgfUQCgDKDWnBaRzdcqYvjHC2RRB+2CRz9aF08apm3qBp1pu409Wy/TRlkY5kx6VOylIeKl6h+
Ja3jpFilCOmGZLHZhjMT9ylSwA79yIYKqEWiR2yKb4gtqTZkaEjWqKMfrNZYlXJy0nr10dIQlvqp
yBqid8kK6jQ4jGBVGmam1JpujfEXMHjNQhgh0javTe6Juhmczi98etMQMof4JHP3kM/n2UJGNqBZ
oDJXbSD3/5U0fnLKobZFe8On3CcjpefCJH5oPTNYeiFMm3BYm+irIscRQne+jj1/VzmJiRKBzGsW
Its8gzrZt4qnJKPNUrPE5yqhOXqkvoELE4UXqD9XbZP/lGsLLp9CfPEN91bXpJs+dq5ao9U2MKKI
B8TsSwAhKR1uMroafdqi2aAE0bJCPefesdQrSQ+ylYyCxHdXg3yK+oqzcSvDvbO68f3ZlLRJ9XpX
LNoMpSNEv7ItQWK8yxjM2jNFZSnDkb3o0Ibm91MQn4dEKMxRlCzSDY1qwMA9K99WJbbi0IELuk2+
OEgfrQcB2Sjos5JNr5XQKpb1zhIEb2skZfq1DGG0Q9Zq+AYBqLY2O+g0fc8sdhD9SKju9hsYy7R1
DYZgnSIm9aAmkD31uRHbcYyWVOxLWyX0ypOgJvqhKVVp17QQDpXUKFZIW81hgM+cAuoeI04CChPr
U0zkFfD3mtUgrksjeZFdO23M5yy/u3xFnTHytvfAuAOP+cSRUual32U+D05fpZdUb7QTF0q4Qv97
Jiw/bwjXQc8ygLVpba8WtVhUvEZcGyXyouV3NB5sxfVnYqIxcHt/I3KgVArV2JBhRiGy+3jFq0Lh
u1B5iuvAQNMR/un6awd/mWTe0Irx423q/uul+2/3Z3rz+2PLf/wP37/ABcvf9KrJt/+4zn4m91Xx
82d1es7+Z/yr//qj//j4LX/zn5+8eq6eP3yDBK1f9bf1z6K/+1nWUfVmk99h/JP/3x/+5efbp3zp
s59//+tLWifV+Gkueup//eePdq9//+sbqPa/3n/+P3949Rzz9+6zZ//zn//5XFZ//6v6NwAtgE6A
AyCoSrGMe6j9Of5EkMy/wcYx/k+gFJaEaupf/4KGVeXxt5S/wVknamNKjX+JBi6uTOvxR7LxN2Jv
WEkIXiR6y2mr/79f7MPk/7EYf0nq+Cb1k6rkg2XzY3yncVlAiAE+xRjRXqYoT8It5GwQzImaX36O
4rsEJf/GbzUIosSoukus57p123tfo6sxSR5kIotELW5Lv9JWqYJMSUbB9CrU1AGaQj9+KXWn3/d1
nOxqDRUdlH/TK08Ur+ERBmtZt4rtqfcKPA37XDw1OiIHte+S5Cg64wTYMn+QpGSpQafwWI98DYbS
hdA0duYqxIk+y0hnlkWbPEWNINglmWe3ypV1QRL5AbRctm4CLdw0ULvBra13iyY3ooVLtf9LL6jS
elBfuiLvb5xSgx4vvUJwsLtB1uJraJrlvhoG6zp3RQea7oyXaCD7ewgA7wp48Y995ITHOIOS2xT3
Zlq567I1wpuhMJV1ZUCy3alG7Cxqp1L2Vf1kONSzm1AZTg6aNwV6ec5rM36+LqUWqq3ti1gb7a4s
ocdEwaI6ACz1t6Ia1+vKMoJdYrTVipRmthJSqdl6QRNsYDNSUIzh75tJ+opKfL17+5WzIDyUXgHz
OaJaW1GJs12dVeGViFQseh3+dTYI/ZUXuPLW6h1nAeW8tXP9Lg3tIEM0sDAMAeLbXti//Rfij8K+
k1UHxaUS+rmkMIPVIJAZykuBDJuJeoOe9Ug4KGZ/JVa6xt0WL9VSkKHNrm/CSrch9uq/IcoUbZDR
VTZcNOKd6p4UQIsQBA69cuM6cKH1fl0tuxolCE2pvXvQQN0p1qybKKikTVln7ClVcoutMKjO4e1L
FUCF3sOLGbW3YjLAqeiH6iNCpuCRyx7JBPNLABfiETcHyWKmfWv9J9VZISUWv1Sw7i9+/5oKooy5
qSbIBOgpHJ/9SL1bQAzmWBCGWQQtvRSUt7KvO0vNl621G9Oargu+uXxbRcVKzOvfozGt2NtFUpnc
VAV0M3oOfb1e+iJijA4CAXktbAnDnMPblyzQJPv3r0DrQQr0VIDPs+tdODib+g7G34Q+LsF1wTz4
6OglqiD96GC0TDW3uvY69RQGqrB3eJ1vQw3xeleG09sfv1DWXMh1xB401VxadhDs7tlOAaSbsNCm
SSvdaPmJllv1tSgNSGa7g9PmwYMOUnwTl6VCEAMNISX9FzXZZGmsLsTC8A5DmCQ3dDsnKwJWCv0Q
1nhrVAoZoPSqibl/dJUa2aVShz7rbX2FpF43jlXcDsh62IUORTN61E+tFplfhQb2VqExX5I4M69+
f6cGEsI9A7q2UiqsVEd3T0lao/XqSw8Q9YKc89DwPJS9NazdJqjWhlz4KxHx5fu2beGNNH5/Y43/
uxElfyVQEDj65cJEW+KLlGpfoOXqF6lceje46uzJhAy8q5L01vSjX3Q6ows+fqeFZrgWgrDd/h6q
Gblfodgor9++WJlxA+vUPfgdcZ8EiX7rRPWrFQjGMs7UZGv5Bsqu8PQtBlSaBQWWtzy5SctAXQ9N
GK+Ewgo23ZA2lMj5k4LgaCvfdZGKD/P0qkEoV48QADOM6qeZ/PLgLofLV/WuvLxpv/ftEMAwLiEe
lHBu9ahTjq2UPbJE0QaNGioGepb+wLVoSfMj8lJtZaCJvUp1a1jIRaI8CJXxCv1+vvZBJS6lRpcf
YMd91WOpWmVq390Yan6Awsy68nMpPfSRSL3D0trHumqvHNg0dV9KT53Uafeh2/7qA4KQFr7PQxqF
1rqRBuNaMy0EGmp/BfdXtoadtzuJWQvb59vGqRrLP5bcD0uD7vVdS9GYXExyY7TFFbM2HHCUX6nr
BPeCq++EtJP2RQkGnwqzBwlbod+nTvStC8OQVspeOPUJ6p20eyHSK2YmL1xN35KVX3DT1MsG0vFv
9VD1ELQG1lbz5PJ6gMn2gGTKIavcYo8o9S9xPOQFsnz73967Tdxyq3b9Vm3j+Kam7PPFDyCXL8Lr
GBmnkZnYt2EuzB6tJkXuSRHLLY2QcEGbxfHti6w7qE2KjwmoHlW/6uGcRi9Xc4J92igbHMhOjbLy
eqQ8vC66EVedIvBa63V3CtHLRKVBCxeQXKZXbZ3U6Fw66GejOnofF9kDtEnNHuIPhM+rPl++/fZu
ReKCd5i6VD1U4xcUMvOd0Q23CUixpZkqkKAnhXeqLBlCazW9ftt8EHqiAnqHcy1/hHX96OZytlct
9JmHFmGcZChKjjWStxach1YkVHdKKx7MsFDwjLjGRZim8Xcknk66mqq/6qpYWfpLbAjNspN9c5Uh
V2RnhRSxg40Kyd8O/qA2Ux4ys2BAprisaZS/qRQJ/2pm/bcUvljHH3okbOr2hOYxPJyIsa8UDi9F
RwQyIOe+1pD/2QmS+9TBgCxK9ZUyritMBcJCc3RUqxx43KO0624DNYKs1hglLMcv2iBEx17pN9VQ
KV87z3+WsiH/JqrNITMsD/VmcnRhZkiHsFPQqO3geneHvL9vUZmFpnSADTzoi1dR3oteKtqeHMub
MtS0q3gI9vBct2jpoAWYBofY8RCwNKEGhjyzOZoRNTCjtZQtaj0JtLlx/oSisHx0W/Ml9bP4+cN/
uDDEsroyNIso+8H9SpNJ4TRwcqXwQI5+3hu/QEBKXy+PG/rk5ZWO+tImULz6WMAuuqo6uX329O91
mh7cNtW/AaEhFJJL5U4O+JN+1ELxXzTI5xlNtCRw9QjgOgSuoBt/0iwsCf2beJGwy/1AeZCiIoOr
ut/1pNE3VOyDu7cv4/8KejPfCVlxa6HpaMNO9s2EHhDtt4Wn+M2XOm4AwJr6tWI51pXjhDIEnEa2
T+iLMBCFuFejoYJoFQ3xgRf93vBophS9bLhBGBuv7Fd3cqI+c7YsfY/2Q7lL5UTaEp9axDzo0Kl1
lSEJPPR26bTysokddeW1BpKRUHUeWi374spot7z5O68AaOeF7ubNM0uje652Q1mfAi9OHgUxBJQB
+TPyQj2NCA3KqmG486itP/gVmoKCUzw7deIsG0WUj4MztEekKtedi6gqQVOx6pCjuPFF4fvQePEC
9TX9tcibpaiYyPS0XXwKUdk4pSPVM8FN9ghd81OjciC0VpHsLujzpwAWFN/MtIMeh9nKjbOfudEo
jz5S8RupRTJE1nP1UVIQykqcNjqUmgYTbWGuRQRh7gSzlO5GjbRWMcMbxXebjV/3KB/3LdFyTsDh
q6JHJbGWTp4Q7uqAnv4w0L6aSGkucvQWF0rhVHd6Qi1QRQv12VEV8guj4IVRPnddzttT9VBMoASv
ok3Xwdr6il6endaNd9sCOVo4QxHuYTwepaXi8tZ3cmdTuVAPt+lBgUVz1BA/oK/Rn5C0MG2+0d7+
byPs364To5bjddANOtV2Q11KCbpW9KprxxxdjyMb38PDlySG46Q5dWWR7sO0VDZdyhTmZvcUwSPB
jaCH/j5xUzRNuCoESk3HWIZPGp0vIqe6aq65FvJV2cjJCqUJeYfELQJbSdZvY9UaNv/L1Jk1tc1E
W/QXqUqzWq+SPNvYQAjDi4okoHkeW7/+Lpmv7r0vLiAJAUvqPr3PPnuVrjvfyE6HZkCB+WDKwXxw
bOCX4wS5KCs0ay9dMVx6a+KX75b00WFHCPJ5qF6GlUfSRO1w6mNV92F9W8d4sY/3ovn+Ins4jA4B
6NsZMGTeL5U3THjfncolwrMvzQfScuptD8Z69KqorxmM7M4Lu8G/9YN5SLs3ovqfW9P4HcapfTDD
vLtCCahgQxKY6+RlT9GRZueeg1YG5+Df0vXfgBX6XzZ7GwjPTnppMdsXAfhhl//vR+uFnRYRn+5f
/7+/oc0nsxXiwGDe8BSbc0xFOdcELQ815PpqU7FYwo9Yx9M0GBIY44f9fX/S9REOYLrinkqDdFeg
2JySJJG8o7aGrWOCjLqElOG4Ov7UCc0YVR/UGaRtN/Jv5xLLfS8r0fqsIE3bFyUd2bXXU2g6l9/a
Ioi+jw0qBadzt026jL84y4y/dFXuVDvXb2ZqIrLpyvl+KUsBJXkqReaz7k9JH5/vL/2ox+d2ffl/
X+shJiRZ8RbXWgtGoEyPk4LuRbrTZVnPkYnJkFyngWmSbkTUAhfU1ovq4f4iojTeqGSmx3lT+Pf9
62cTW/espIiMQEnZxDBIgL4jVf6YTqFxCTvVuDRLZV7un8Y8YJum6jyVQLCdSzrA3ozd6FcSun+B
jzgHm/91m7TxR6Vxym0hXlIEZWDX1bZ4ZQj/2ESN9kcVgI30Kfysszi5ji6J3F2cA00Oy/EZZtJy
tfR2Txk64Lj9peSyeCqicvtTOK6fEfC6hQLr7Kq6t3wLgsJtmBmkaAt5bmVnN5tV2QR0cGjzkejn
UXFSWHf7apyrR7TGZB+uXKxBN7qHbLY2P5XXeg2Bp/x86a4mYI6tdoqd2bDjcsgKgxE9RVHxMc79
BxduOit90j6HhtvvMd73vgmg9HnR7PZZ9IQpD2RPUwZVT6oKLkd0jbKd3cz1hcmP0dOQMwlm/lU7
g8aRQA2KeRzOIyBVz56nbtfkSvEUpwUj/ZSg5KDP9buTZxKeBIntE/jK3eAop3wsw606J817Ac4p
VHT7eXQLNmsrq6KbUuU5MloUAaZZxvYhNzRf7XXrb5hDGHUzp38pYbEEkfINaka+jc2yG4iV3MZJ
PB8EDNoK0vZp0KB/Bl0P4cId63gDf6F8M5XqwVT1oAQvGJildPx7BW3kyYoi1abtveaOGzvyoqGD
jgrnbke0jnqUuvIloyjfqRbD6FLrODQPbQCFIL0yySqO7RwWXrms2fHGMm+jGQqFkcIT9brY7Y/N
RGr3YDQDed9eAsLgUcuU8aqkBYuhXQeFkgW1fCrt8dPW08dkGQYCiSlUXYfpjTovIRc/C6V67iLt
RSUT3Ospo8l3dqIZknb0Gpvpc5GmL7UV/gHpvDFs0G3L0pwbd8n9pOC4b3ZPkelZnZ75uumATxZ1
INSM3bt9gogCGWJiDrLepEr20CcL+SejGm/MgbGI5tj12Bra9EXTJkG4PcTGYhEfK1PHTcWLWllP
RLoqdx9MGLa/qjHRT0q4nEMnb+AuDdJ3Gt2rardFAIIhTpsahhoJ4Yo2sxfzzpzcMdv0YxW+038I
7HL55iRhYl3tY0Lk5Z+wsGn8dboJhhukNbCpTdQbIAxoqxMjMSaXvPmrJUVxUYGtSVN+OMpkkCS2
qP4EEjNWiV2vH1w9djel6NakcqA0GtnpdWaYAHX1R2N2HhKMpyw5IViKYVsWyFFlATzEAKfiElcf
uJGdBoI24b7qmwc7tRqPKRZzrzcy3ydDbXtpqD0hq3B3hPZrnMec+bWuPzglgc+dmX0kS5wh7C2/
I8EgkF5m2LCU6DgIxs7V0m+KUL26Ua1dR0X97KxiOri1vSWzLjrA0mOXqNLhIiJllzXRLuuq+Oyy
oZwb5La50erDxANYly2EHNITY8Sxjfk3VyqxJWyfH5bdrpfdg2H/6loB4kXXN5Wjli+z3W2WwX10
i87911XXfFE8Z5D2tSx4iCxiGc+KDmtCH3azkpqHvERIgUPmpxqD3akxP+ZQC4K0nwMOrcBVzEAR
i/4kNOjHJN1Lf6jnA6k3AzAlkuINMR1H2BebEHeyl63k9WQUj3mSV/COMmLjC2trJctTlaFTFmEI
Pqo9WE7cBjq0QA/YyatbFNavTCzW1mzvlgez8tsYcm4jC/fS025K6mPU2NVxqQ1tQ7ey4DeBvoh2
RRlilI8Yyb85Y3yn6Qw8wyXxR68lwCUTDBz5rZ5GqrSrNPUpjqJTk5penRB9FRmNZ2im5rlNzUlE
Vg9OaR3HWtuAFORMW4c7yuHkMc+OHRzLA2HHgOKQHvwYCcSbMgN8Rz+ZO+CNVDiVWl1gKwDiKk9N
US9HofGOLIMG3U/P97kz7cm950vDnPidq0ywXmV1wMK3U4XzbUQoh0mqpTtC4s2NPsdvtei/9Zdw
qW5tolZPQqZ+bhW7dBKpV2XIHSlCn2P8Zo6fxIu2ynyWcvDiLYFLS0nrB6mPAdB9p8Hgm/qT2ytB
roJzMEKqfNYF9ORSe54TJWDAqHsu9eQDdBCWf7pGKE+l9tq20Z4BqqMeVfplGOurGqk3Gij/1Nra
Kk3xICVcLQMmCNjT4mlMkmE7KE15XCJ8bgWAjgDRDQmZSFbHKMaj40wPUZ+fM6KCD4ordoatT0em
4HdLOlAGifEvW1TnzZN+tebuWUyJdoJeQCSm0+9L5yPpVU6QS6X5T0klj6oWKx/F1PH+ZpTicdsQ
Rq2iVkjbOY7q9IZinwe5KN8V1WlONfgzINFbAowzrzEbk6Kyyvjmx27RH6p2eXPz/iXMku/1PQhc
J3uVuvxuVANITexkO5n310gq30YhYFkYZEnVCFuXMdIfLY4e6CAKJigGw0r3oWZRPmcZgbSdkh9Q
Yw9GBXSC1qO+W4yJTb0X0ZN5kx2dhSSp413dO8JzpXUV2Zj6E0CZnVm38IS1qvbtRVr+vFxFp7vH
Oe6e27petrH7O9b0h3bhnFA4sT9rzi+CBf6lo+kZVdqR9sxtQD+wDfI693hgyx3igOOJnFsTyCrl
IiF9dqy/xot8bXtBwk3pniKDPLA2Lb6XwRR+W6FKQ9/gPKgvE8SAYUFbG/FLShGiQ+fKsZrq/VKE
wyabJCyO6IQemGykU95yQ1kBcNpuBnp3EslGpXA9JqxZyjI2wdKAWZgaVWz0sP4wWhOu2Fg85WmH
mBvqgmWF0ynoL6+qGvkmi9GLTdyuhrskh9mNYKHF7a3I05XAZJ7Hyb4OqjIcNeugtw775KA1lMXg
ZPrGhIXTZv/Q6zv2PCPb1gu8ydSw6xv5Og/UulCVRthddIA795qttVSyQjUbCJEn1QIuu4SQaAxa
+2zrlbeoOXp363pGXJlnmWSrLOIErUZn2x0a5To6v5itykku0l/4dq9lXrYHjTKHoyHBsrWqGl5S
22j+VM4AzcD9Sit3ITiWf1hSPhuohlRdVSCkASCUBcXvxfi1mM3XRNyXblSxn/Wpwz3c73SiwD6a
xT2HHNpINciu17zNUPOzfJtncOWUqH9ccloNRdtx64sPumyQ2RLzK5pL21/95UFtWzfAefjnEv3d
ZhND24FIqkTAa5RCvKaVa4DKfWnqyvqt1v2XgTa2bcNmZ5jtcK1qaJm8Z18wcTjMhW/qpLkHHpIX
hjKrY70kHGZsmKEU1sIP6W9ldgFJuiq2xlCbLBN9BLrNygJz7HrfWjJt6/bb0F5Sz9GyLDB0658A
F0ma9hcWg7+DPiNAIOVsMpm8hLZx7Fvo4V0GrIjL9k4aG1VulBW+PrUXyfGvaearWwDsbcJcBnLI
Plia/glsKt5gZ09dNUOmBj/eJF4ZOfO2lYMRAGpZXrqo3821/TiVDgeeQkFxXUP+wzFKtoUfp5oH
gK/dDCIXR0vMjceegYI51MlBgV2iYNd/SuIvPA6cHMQeskq/SdrCX0LxPsYoB/WM4MeynFPEwata
mjAISzvGNqyoB4D0yEFjvuOMdtWyyT2IRN/i3hh2qAowE8vepgaG1ctPFd5Mp9uZit0B2hoC8hGp
7EI1e5mMW52kw7GsrXIfax0NtJQ8t3hOfccZfEk89YdpF7OXRMbf1AHxW2fqQwIwegLOY3ZpuCno
KXqaCmlpKJoPe0XxLdpEWlrCr1xbKmww0SlkM+NcyzR1Zw7VASggeDpI1ZMJkaovyqukWeUXY68A
d6yGDX1e9CLDJec/ulkVgMsuFMphGb5wpdhBFVcQmAbrHEs2XntcOYNZfbbrBjZpfrDXVhKn6Utq
h3+MFAEzj/riUU3yY2y1BggoyXNUjHtYhLFH96S+hBb9naSe3pelzzcgQTHGmIAKnSb6dFKHpWSp
uEG7/DxqhqeCHGMJLeJN3jooePXSH+uUFNWydd9n0ORXrubZbRvfZT2kY0bY1VI0R3sOLa8jZ9FV
M/dALmrmh9UtjIj2GdXqalhz84BBK1DC3ODRdqW/ElUAEfwTadfcsFgQASQFUkHbsqNilpGWjP2K
rSNUBOYONdsMMCP9nJKHuLrBn5X+UYkFWmZhV37atVkQtkTMSMuaPZ0Jc7qd7uDVEyJEP8m3tVYq
uhiU8wSVk87ZrRRRdXJc2YMEA7GsWppvcy13TeRuXB1RrhYyoE41Dw5n6naUYh9lf2J7aUmXgQ8t
szAoEuNBNWlhKbO1UB2MKg9X+k4KZOZlPU8sR8TCiMBJcqb0QkVtj6buovYX6VGPI04ueg61tVUy
fogVUFNkdAjt11Y1vvOUMc7WvEH+KSjV04c4Ueiho0/UK6Rn1Gg/Ws1zGlIqqvly0Nr6VaFA8oww
NYODrSnfMcRFSoWRtVDEYAOt7p8mIdUlRZgc1dZco1HlmT4yos0c6idIkfN50pXBU9aNcbEM9lxe
ShlNp8iN9ouZVYdKKV7vX57TzDxky/iSjK5xM1rQYxZoOp+oeuN2/1oldnZt5yFIOAoGRe2tU0IO
k69KzZd66lxWw1RtLTHnVj6r1TgL+KbYTbu8grLIy5IN72plip0a6fWuwvLEkddUnwrb7I52Q87L
/VNHn5cbpPgAovZtyYX+ai9OuUG/QMFSiYAgkHXcENxse7le0VAvE7rPBWcqqsxjSG51UNQjOp3C
igMKkr9WTcVpWSYarbEqolOxdnjGes7OSxkOhxpqHnv00p5rK9X4VGyH1CwDzYKqwQRW7S1LZWzC
taPdMuZ+quto8/Pt3B5XQYaxbSOXeXx1pNdHKQ1nLTbxNYjiZmZl4bmKQWLSRICiBnXXb5OZbTr8
YsaivMVrP800lw+9kI5Hqo/c0P+ztgAY63fkboVDjzFdjK7YlJEZvZdT8pQV7nhqJrvCcG2lT8ib
j3bbGmdnybMnsfSsVw7A1Is5pvKWt5AD59Z6dpe4edLDr9WeYYMfvdaTbB8jZW+ntrZlTw+3zlQ3
762UB6tyhl0U3xs/AwOc9KT28LajG0U1gNAa5phU3JMNEWwksvt6f4kHcYqqiEgBNKJIt6MjlkBi
TmT/Rthd8WcyITTnuvkS9sMGrHC4ejg8ZupMmDOrbFoO63bVRRuKZ+eSri9CGfNTE9X7Zq6dk76o
YIczy3xWVq/GlIT7URnas1w7YG5k+rnWpLC34Ard78L7t9DzSN1qI2cgxoTNh6kC/rcsYvankZrO
clvwM6FlnWAGFQC2LTEBARZjuNXdRjtWXdSc7i9ZtNS1h3qVB10T6wjTSAEA1lr7PBs4IgItKwGk
YWVAdaGBXmVpuS9wmDyU/Rw+yEa3OU3WrHyrt0DKBn+EPfwzEmXaCuSJHsjvOXdCA1fhYj4k866A
44ZOas0cJUD6BqlTQ61bv+P9RUH2DOqwpdBqtDykaeiqZ/g2wDTLFDx6kJJifDF7fdhWdmEAixZ5
EAutfU6TfvF/vjtGcchsnbatslB7jsIQbUB1FjOg8pgBd7rh6f7zwtJK4Kut6lJu5mAW1/ddXd/3
Do4t0T+xWZ8qtaM2X30hC7ojgSvzsXQwkXDQYevKw+0ky+Zad6mNA6BcpemM3xsc7Ca29omU03NT
akeAx801dCGOpllkbntZzsDmVq9eMU1/3ZQut1Rtntaoc09AbmNvEM14bNr8bzS09d5a9dy5WOXi
Rtrb0uraxyGM9mFfWpcuh0f686vnSR36Mef+U63ab/enIeutZNPTTfcjd9BOBtxTVks+quNZbslW
iuCrOysr8+/9fzE5UV8i51CuLqNmNR1xqMnO1dg+/ayWvaqeC1lk/LDTfy+RroEf0tKTIhf+MGN8
J4z6lrIrqi5di1D981EaGcfByTf3a3C/Xe4XosIzAYDPlrDDMs5xDcJcma23I/5fhEfmre0yEdv7
U9hb1sJ+rPX6tY2Lb7upzQexvowNRZQt0p6OmfGoWO60L+xsONEdQ93WjVcxmb03G4N5KTrzS1et
eUeHINkPaeHQ0MuUC/V67JkGwhJZk8oOIVe+lW15FoaSP4+dsIM6rWx8D86my1X6ZzhndvebAzWP
7v4x5fgy5J19zXuEwJ6ODu+RGgBYJ+OtbmZG7YsdK1X5WTqCRAyMWx7OlAIqrsy2WNuqI3j7/Y9w
Szl67id6NPdllwNddvz5A9HOX5kSFzsL8G+Q9zkeJrODt1iZt46Nxkq7xxGD8R5TnMuzmeV+tCLl
arI6PNw26l4rYNoKbkjPdbAfayAy/Rq722HUk/jQ9KJ8GNb2f1IOrt9Zit/3Xb1j2lq8YLt4wh5R
/K2XavOzyI1h8zZpJscwUKeH7u6z+NlMOrOJjiTBzP5o6iZbzaB7roXbrMWi9i8Nn+Mu7PeTlnVb
wHzVQa04YfdjHFFsrcqzXMXv2aolDHU7fqwOTI0OF0VK1sYmkT8+trsXqh5nMxhb2JwTbjEb9jUE
Rx7lGoywP2Usz3QjvyJjVl5/Hnkxl5s4Tf9NUSU/VJtk5SXkmPLT5XH1aPTvriZj7WmNhnHLYuZ8
uaBpnimv+r0XZMflP8Wpt5aj5k9QfLC38Fk0UZqno4X1hsbbSxi129jGva2py4yUPl8swHTbvCzF
CXNiMJqj/jLZzvW+W2Jj2d7/WV2k806dEQYJ8Zsv9x1zWj9qCpTYTNF7r5ynJDBnQ/9wbWezCGP3
86ZPBpXefYm4PzDahOtIKM3g5WpsUuCzyt1flkgWwTiwbdjwkgevUesdLFjtZdaLpyirx7+RVT0B
ktzr+lLSGzP9QWOWqOhd/vN1CVrcQuHMGYOt76ZsF5rV9FOYyQ4RvM9sueNN/GN2dDVUrFVanmLK
b8329+TEuySjWbiuvnoLF9SK2Me7lqvQas/Ilz+/cgzmeK8P8vNnLdMseWCzLL2fpYDhif1g0oo1
Q4Ns7zp/r5LxcZHD9Jdj89Ywh/nl7iqaN72ojz1dtL9tgqtAMOk8ckVGeWApcw9TZy90hMNvLcr7
35ajUKgUNJ2tVmI9HDkFAGDv2IbHeIM/BQ9nr1DAu10hWXJGedQMDsdzoyS/EgOkMQfnjSaOJQ3r
89CXixfm7bOia9jVpMrbRQ6k3PZmGe8mBpPZlFIl3jq90R4V8F308DiysfizAFsTRqeo2Wrr7ZXM
WIlSxz1ohSH8ITbcY29O1S7McMQ00aJsIsPCRWmJ8ppNyuJXRbhsRaOqu049oLRXf+7tpGEKx8CK
lM2cVJytutBiAxFpvRdj5jy3RvqnU9rmOctJxpxbYzutfitrqj+zxDbOhjY+63lCj1gd28dMxrmP
HbDdFkr/1vT5tC/RrulMvRVTP1Na9dm+XD/N4+kZwGB5uf8MmW2/ZdLOTqWw3++NblMT9cUYJf31
KvmsTFO+qUM5EzUaft47dTY1ejDWglMEOtJtahn6cG1EhqRxGhKqwzagV0G/IdKshxGrAWYdgWbu
aQ5OCKuy/vPQaTQikbL0vVLIP5zEDTxoQ38wYHFEVTtfxLiMuAhVd7sQ2c/1Gf7YCnPkioXe1TaG
2NSGmfMSsUSFkaw295IgEfm8NdMp8/sm7jCGMNfluA8/i2WMxXfKf6FIoKKtVWpVLh3de9Y3MRXx
dqrH6iH8w0+tHWUXj9e74zFNTVxOdHp2KYrVxU0LjHpmOG8UJ46udmX+1VA+XtFMzENL3hJ7v3sc
FNs4JLr6ezLFk7YM6T+liF7q0M5/F2U5bB0Bhh3MZn5momCvpmX9XxVk6n17U+VrOKXJm0WfSFs9
gbqmK94k9YMzmqsANjEIvpbDrCZAWJ2i3kyTpmCmyB/ujb/7S7K+j3z7YxsmYaBV+c3uh+Ro9iFr
fiJf4qVYPlW8N96whvdKTA5bxMfyyR4meLtq/a7V+UPH5EggJtR4bTUPQhyiZ55ZnoiT5NkMF/qX
cQ+mkmxoOL925xMtC+F2er8fNTA/D7cSquZNREvhxXhTzpnWaOdCUf9Od6O0W1S7Xkbigh3Ouei9
7lwah0LSHnTHB2k8Hmc4N5thvpYtZ2EjpMFOpTyjuqy+yCgdvU5o19BhRlmG31EEw9tUhH4bwhxH
AsE3wEvojGC9CdVCJ345/s3oib7neI0m7A6PxtqucujRd60y4L0cv2izK2pTgvqtOYqElrpRmoMR
OfnNip5saMtPOb2dUEw3zR6WZ0bHLEXBJd0DHnYU59rlLK2YaLYTgt2m6Cq0DOSXNKm6XQf5wRO0
MifT4pBNtxyrZ54Eud0kwRS6nzij4Qm49qkocrG3aYkq9aWMkQV65yDdSUfPyi5lonqWPb9Rf6jw
HtwLd5qxi5y+pw7FR4+/jtXQrvZmif7ixrc8SVV/hgTB2Wr+7CM7DGJTZ5yi/W6qwd2paXgGSh4o
OO38OMRXROfgj70ou3GEUZ12IxptLN4HytfDnGQn3eBshV/Uwyxb72HBbOLIQZHs68jv6wGMj43P
g8YZaYvJc5PHR6rnq3T044gXUV2SGUHvsysS84h1eqflotuFao4hGeXZ07LinFOaYf77MsNG4JAn
l61x63HTbPjdvoSmD16kabfelQ/OxNnfMpVxNyVu4kd45czm0j0DgpsPXKv3xtIIpxnb9CDq6TCM
lvJUK9Hqz34trFQ5WzWDf2UfXbE+K2m7+PR0Dk44fBYzUvtIKCqV5tQeWtz2SN1iXaZRQerlCziO
9BkoMzzkqj29lzZoG7TrOk5gtavaIXcaPy2MZ7lnQR9hBXdwtIzubzum0T6FQu2FKfrDqGUP1TQV
WGY4ANZYtyZD3eL2pCpgTGE7O4q5wUfE9G2T8FzbfmTxFMhJD4ZRtXYmBpMRveY0DvPn0qh+0qTx
qg90fsjd7alCntpWI2BZcIHTGtmPdRS1EVtzyvsOwmIYNqFR38alzbk0DEOo60278BYxX+zrKdSS
2H22S7Pxy0HZcCrCsxQvH71dXOZJG3wNKxIp5DuDwnd2mptUd+hYEmBy3dNojEBl0HGYxANnjnjP
NKSF2PgyMfzgFx3/VyVanMpEF3mity9v9cgNlGbDB6aVkOx0h5NIawWqYotDGcbHyddEE+6tOqGD
ZhaPHNM3ZqljF8xAkccukjRJENmU4Zqx8b4vifU7kYzwhKtbgTZr33X/8sg+06gIcZ4zIqf2zXRM
8uLm9u5mTqO3DNnNxyb/jSP6sS9pHEbRQLNbYS1gY6MKSv80VvN2Wkb7PeVPYpFUnuFA+9HLRJ6G
7tG0NoDl5b4m6i0l/l+ONi7ikL7RNLyMi9oEKlYMbWG9c5tsQbF0pTeY1tdExcRATP7E+HK0mxy9
8adieO0t82VIG56yddvICqy2kd3scZn6ecPZbRCR3xiDhcBkYHu27E+RNgHyDt0WbfI0o2MCeYqY
x6w+p3bZZTnKrmiE5mVZbgKKlxuegGwfajLg+tejGqAEI2KInPiRSPHNUtv1bascZWV9Lcuy1Sv6
yiw6S9zSo1+k5ISRGODRufmGMv/log1uzDr7PXAjbRq84o6VGwF39G+zZnnKqsLhL6o8D6azwzj2
kPVZs1GscN46MUb6VrWC+2fYsa9NQ4ddrzp8UlCiGlNHc7eGPaXGoZTdp6rS6yuXkGLaYK7Fq6Tx
a+l+2RENrLIRW5TpfnXWVr5c7MPMXPgaopz9maL+EmJiOGl2f3Gn9qka1fL42OdLcqON/VzHxNqp
TXymnGk9cwn/qANqpOa2vpza0cfWMHhTjzjZCvNslJyghVnMm8nWf8fSCoZlnvChCXoDw8iueVW6
7IPWNDd7QUZnq8xbt8g/ML6ydHZx46VyeE4WiAGZ7t7MVvuq2yjbum5y4/7ONk5dvcUxbj+sWkdo
UulQcrp7J+jJb5Lim3tH+n2LzpgyPWMNwxwsUOh5Xm+VVtjbpblWACk2CQcyj67oQpepPyl1pnNS
oQVFK4svmuellZnHfmAfxKCczYSRzobjjS/maPEStDxZhcqGht87v1YR5CGdnMotnxncrzDBWX43
uc6mSPXZQ7xXTnb5G4ums2kKHks9ZRy9UcDXpr2zKePTyPfpBgycSrYxxuxprhNyLHSEHEaLt3Wo
olcTqgaShu5W/5DinvVsjLFEdIWSF2tfF8rocVIkO5Z102viej0U9wjvbf6CEyGlFIqecvYl9kh1
CdawGFsv/arpJr/RFsV3ENXhnHu1i1yHCWzwa6any04JChcDH43MRyfKP+dR/TSmVgtC82w1kRKo
WI4PjqscGZ+sLLffKEJFTNVoQigddtekqXovLPqETnKCM06+0xn0NEyBu25kFxbJtp6bkVSFiS7p
d2/RC501Wv/pSHLqLGI/nLMjh8zOz5LlH8PO2bWrWrbSNvc0mTSn3k2YoAsfKj36lVlNRkNdPKj6
vlet726Kp400p41bLQVeMP25G53zamjbFxwrUwMfSRmJ1qtHWeMzMgKjpdMhKs47Rjb7jsA3UjNN
q5i3ZRzLTQ+1kS5OzP3SM9IQKopHrWpwmwyrL8tkITO0busMqDTaLc7KnjEfdVt2JBKYc3nopvGv
GYXFzjQ3ZqFvDT39yoSeMFiFtZq1/8HhLSrF6C2zWwRSwWBLUNrkt3164BigUDzpVdA/yVj7FarT
a18wHajyBAcmfgWvn/gb5oJskf4qjW46FE6H8UR/pt+jBV1HPYgPzbOnATsQtCNFFm8Mw/0r2rj3
HcxhoK9jHzmJSQJOKX4XpnguXnPoCDT68HoVBj0dskp3xRAe+zpztgoMY48OntZO2FCKY48vox/i
LqCrycPoIvZE7ZIEcHY/K6v43ZZ41iUmr5Z4VmHNzqEYMCNDdfXVKpYeJurOkAe8zfFWNhd7tvZc
ZwwkdXjGK7xQw2q3pRP0sZIxmLpy+RcypIUD9CWzDRbp7lyl1ugblU2+Bc4izwZ+uFVWf3f5uwvx
m6XZa9SaV9JcLKD25t42rBdFIjcxFfcxunXQKfE7QIVHJzYUv2aun4DmYMzznoclGdmH+TGEw9ij
UJJ97mKyWyIs25RPcap+srC3qEAvruEyHDBPT3bFOZC7Rnp2xkDgROvR04rCeKKNkknlUZtD2snh
o0OIcTYWntb0EI+0nI7P/NLZXXQTtnEdun0/W/Fvxmr83ID7pSYCXw9d/62M6IZ11b9BP0+ptqC7
8sdJM0z/w9yZ7EaOZFn0i1ggaaSR3PTC3emza543hGLiPI/Gr+9DVzUqIxrIRO8aKHhJCmWERCfN
nr1773kbBomotTVrF8JwLiuSvWVRik96OJ9bEzSGrod+nUyfjlkiDrqS/wrsjCzTW0+9Z551m5le
i+Ndj5lIOMQ7J64/WO1QRRkpe2xS/QPlot+UjbFOwppuiIrnbRllflvUzzlBWNceunPWs6LR2bU2
+A0lV5OmjJvL+2zwzhMaNZjdd6FX7i6cZ/QrG9MdlnsWpQjQitfKVWxKvyrbS+Diz5Da+Gnm0YmW
tLEy4SwvRlCfYPdwINB4K0JNHVM13I866ir+akpR2hurYFmKckur/RoVXq/vqszkH0qNAif0gHQR
gvafavMSM/J5owxHB4ls3VRFPp4bFF82pTlK0s3klD80l/e7yOx2m4Y0ndNWHvOhT3wcgtPGaJ1y
Lary07KDlsuGkhhW4oFxad+DwAKFn3bzPtasnNbPobKw1M12zHtK3HY1agJtbig/PKPuiaik9lqv
7R1LFplbi5ShlWt71wybVWxVqPyLL3rWbgqONHtV4/40X6dq4tYex5XVgqONe6E2WR6bfhwH6Kbe
PgqGczzXTGtJDN8ZnO1C7OEozJqHcncnlHuyjN7D/iJu3QkgmxwY6RI7vyZvqHEPsVrNo4zXEcmu
VRIZ2wEC2brQa2otrySFaifj3rtvIVLQV83WZSJ4QPJVn00pkgauJpME+rZG7gwjHn+LA5s3yeik
LS8jdVJHpWqnh/hHPHfIlcbUbFpdnrCLWFvlKdbsHJs9thnsgMm4kzgX1lEe4CpyN9SWlJ6qnjYd
K1/dk3y0MHzEHbxhL6MQ6TfMrnvGNHTgvBYzv6ddt71VrKb5OOqAHTyzZ0lkd8hZcKJi/G4AwmXR
OSZdYazyGaWcJOjZJeQnOQsMzHdfDcaUbYSj+UFtheQavV/T5PnjxJPqqnHNTLhnXZjTRnXxk63K
p6C1drQY97AmfnACW81FeKh77zSNdoJZZR63Guq/wAkRj8FtKPPV1IQfMyfmvsovdcQ3xOUSdKlx
LgVvbATpOqsamg1adQTOsZ5kMNyprqISnlqMPWyB3M87WlfZpjRduW9ees44bqHpSEMBoMJiwLyK
LRnmuMFqRKcF2beXhETGb0mP2G/OSq5EFfjMl2j9oBAd/9ojlJKCKUVR4k/ancYZczUboX6UHZV1
1zYhtgNudmlQzzqfBsezFaF0eer7oytKFvtEvjWeQeuxJpqNSwF1ZiWUV20VQ5DYoO3QTwpWwjDO
DrkMmc/ndh9F1z0zj3Dp7y0js8TwFlTdmxPLbkUsZSbqF6AufQ6m7HGGIZg561qhCybKZAUfSH1X
9Ca3xdBjCLFsdxsIvNRmi+Dv/jIpHFZlZuWnZS0+TXlEiVk9RsvhvCOIXpvhfGeIKTuPDLQyVQ/F
GhPr10s1mScMR9gqctNcB/ln0JLt5PR4KuRorwKC9P4QFe4+neUdWY9vIVyzdRY2t80Y2atcz6Qf
sQOkzbQbGvp2hvvgWfOFdmt0sJl3tTEyi4Suq9K1GnJ1oabxi/UQsUsOQ+ptVEIRUxZpsMzC2pZx
ngMnpsEIGYbys3EpEVo8XU3b0u1sv3spXoGa9t6qNYc9vv3vw1JLN1r1FniVdoqdkqCqR3fJ6iGs
2EWHXhNuhpqeJ3rn2mjbnvaUCvzO1CgA2/kyuEi5glOpXbYvcTDD/BGPibLu26R4dpTrrHJICQ78
pO2spuchIfg5dMzYtuy8XVccS4wFhG820U9RMPmPlth4g1vhHqkqo5vq0Sd1xAXhRdEImPkniv6p
ZfRbFhbtbeFN39Ihc3Zu2U6bsh6+o4tOrlts+z7Wfcuw6SEYJQ6fOD+EJJZW6OX1IYp/GFq06SKm
/eY5w71ksU/ZGfyyxVcjtDS9MBMyVrQ2lJfdxwMGMN2qcbo3T21Xu7eemNiFONF4zeCT7HwwENAx
FWxzBN1UdfQIec5oCWAa78zpZAch9yZPBbH/GKdBjOXRsDgvV0/p1KC3ZkzK69ALPWdKV4GcwtsM
FyUlXEMIN81+9ubc7sokmQ+DPTCmyDp7VfzYVFO8qSvjKeq2RTfea8kNYnlNoVo/eGn2nLR3FWHK
u6rnPeUu8TWjSN9sjdaS5VBd5yQxPBWvQTU1mAKz2i8D1ha2bgP1vJxWlhpfNdXOWzvPeA+IPaHw
zBjVC+HHkQ3FVclfdvTYxRddy39apr3BlFqTo3Bt+nrN8xxm+vKUsgUnknHKxLuotplA1rpvRLLZ
UbCGrmSw7Y2xOSb6rku0liSo0eM0Kj7FPFBZK6+/VGa5azH7rEIQwmEw9/ecU+JaMky75q8pDMq/
wC5+zRkJ7iR2z0yvfAN9gQE11HAJ8s0zzVCvt/ZeV5KaG0PjpeLgug2UPa87C+BQHnxoYuYBTeld
FvTOg8dhLMzjKJC+xbq2ldpPUSTXsma99PoH6GrzrrGLwjeSut6yI5BO+hlLf24MgtgMq1sB9TD9
3sLuNZC1H6Op9PtDdlSVvIur7MURdr1PveIj66N5pQnynmkY977ThyxYw0nvOT3Qnv8WR/0eN3yx
KWdk1wApTuU1SVfWO79MIwvLSPpjbkJMoCPJXbPneUARbR7IgYZrzrT7eSrUc15O5O90ZrrFmnFJ
XWsAl+yGyDSlRb3DEW5KRm9jp7OxN1Lvc0KbozSho6oH6SpTADo1s9Fvs2NQDs79MIE4yHABJT0d
yH76qVXGMRo5Xela229C5z2e+u+t+CiRfod43Ew5bX420d1Yee+dVxGueB4NVx2njtx57t1ObIyr
uLUwLrwk/Yi8bewnxDfGDb46s7qZC/GZQTHp5ppZg4hcQNV2+UTGrpy8O/A0F6TQlcTy23spR+WZ
7oDKcSV28aqhIYQZ8ttUPBqtGdzhPVwavlg9qkJs4li3T4s6jYgd3Vamewps6xf3Y/0UlV23swVn
r0TMF2TVEpxT5NifjZ2+JM2akcMMcy5Eth+TzAeIyZlY9cW+GjsHg5DZ0Fmld6g3nCm5tC8c3gyi
1s2qrvEBWy3GuNSidkFdvutMskKwEI+yKOZDP3kraRP3cytADQN/kbOre/1pnrIH1uCapI6Mtp4I
9RMy468JwyjwK23XIIFrJmttNNOrG1tN+omIOT0X4bm38ALnwbKhz8NuwI1fU8safVnRV+/wzoXR
0Rq0M4ffHWj3lYHNel/Ws72u4nDcgADsdpHi16GoPXQWNUzm6Qz+nvw2MJ1nsgABJspNFJC07vmD
gKd2MYPemKTntuFdpHnewayk2KoMpmPdzIdkal1yLCtaTd/allOwi561agKxL8A++nbucFMM5ra2
iPs17aq3lbtubaIQdtZmez1M1N6Rql2hAynaNbydWp29YtnccXzRVnGCr9XyWkpzbSyRksATejQC
PdHtdI0eo6aq+7jwLllELdFnz7paZmXPj3Uy7Kx5qxGjW4t8ejZVmS3MAqL8AG7GiI7CILkTMe8S
yOlfcfEvzuX6I0b6IPvpWAdb1o+19gSb4U2zghfQECRBbNbBMn3M6tpgSWXmYO4RFiblCA9glivc
PvdWoH0WQmshyrg3psgNbB1ztinqtFuTbCPMXrvs+7XYtVX8OXCtNKfFBZ3dRUXgG3V043YFDt1g
/nAO1ejeVlkzkpbiYXbLkKYWU2tGkbVrzQQQR392V1NIMe1y+OzDbmbvHYnUiLJkDEH0HKbqY8Rk
zD3KVzqOYq3m/up+Njln+0l4b+ig76Skc0HtX8zyA4+w73q0IBp2232R3mghVwVzHgS6+odcJt3Y
ZfVEmPYFNYjWBS1bbsppzWFmF7TK4tzm8s5V2CWu8VCHJlSReNbhmhhlG9LohvVTtE8T56WlVUAb
MEjSfTTKo9E57Slsgvz4hSTS2IPzMkr9nLQwyQyFAnd9aVAjPGJte7YETuejkqfa7rUX2ucXVvnk
HlscJwMc43hJdOLCMYbxhbIgIs8+KnIIGqfGR9tO2C6m9EbYwmbTGHV/kIHgRqN/Wo6UF2FkpYdu
qN21ufg1rp9aCEL0RVLtMUzsVW9qRCZaLb8YpT6d2txKt45thqzZ3EoNfu8DiiSPHq7yXFTWRzmL
fhObxnBBAw53SUAsbzbbh7ljLWfaMC0kNzA3NolwOi8OfsvAShaRaVs0vbpnLOw3bHXxXZ90zRrs
qXOeAh3F3l1rgMOOLkiH2y/p2KqSm4Aa6hQLtpVkHtVHb3Y3rWAiDoNNHyKLtMmybtVXsRqyrdyl
VYyXp1EkGxf5OYyHF7BM2Lzn6FZExFRYjyqftQweTAi4r7C3LT6+OhvUR2lV1kbECTp8nID8mHM+
Fekvenv507U2LZmkBsQqcjlK2ACwVZFsZD4zWE3RNpL5dzNADtBDZD4PLGLv2oflInF3N4crICk6
GkmeMsqHeHkR1Bv2P9L2y0daOZ+dqaXZm8fvJFbHI5IThuF0vg3cQH0EGLw2cvxly9w+27hQD1E/
5Yd6Cp2L41gkHVs6VWaNp3V2E9ak0oAx+AVdoZ7VN1IgBhmRF9/WSwBrSDjZzlpQPqiBh6LBiPaZ
6dSDVuKquzk8DovSTrPcHpL+YrgaKt9iN+0NbmWnwvz69XdrnCbpJZ5jw/zoByXvPH2QxyDqDDq7
/AJ/DwU0f2d9fpHUbMu2ocrqpuHIP/jIdWnBoBDeT8OzWCGVPJaRgWxb2KcxseRhmLP3BFhXZUbi
KcGy49vYqYCLhJQlX66bq9soJwtP9HA6Jy7ymdOK5FDXZXTPk75SkFI2bnBP3mH0XVk4m7i388M/
/CIL7+8/PMDlF2GgkykkJH+pM15u+UX/gvx15cDmXM545WoJkIBR7WZeP0Sd5lcg63xaWPVhsevr
Zfjk1n24YMB+TTZls4qBvlAQcsjE8FDYlMfBQJEPoYBtTZq3WqydpijU/olg+DsTlB9ZOpawdRfM
LV4DR/+DYjcSZw6jOi5WdrZYb63cyndpnRe7NqOfnxIBem868+AqTZAoT8NDMRvppRxb+qRzZZKx
pV2zK2U1YZnMgmPo0O8obOOxBZyZL5YYLH+4IV0T5Cnu6+tLVUUbGYT1JneD4MjWN9yQGqArari0
ghx6ArAlmk08z5BGnfQx0mfT9yyZkkDAiWIlaC+6B2qos/Rzu7xcP5Kd+IDfOcPesWg6gQ670Iru
10wNmXYqAG5VUDjP9KfvUFRJRTBAaRfaM/4Fy3Hfin7kIy26haTcvC5rUNRW5WPXaqcgi/FryoRQ
kZ55dCpa6yaNxmk/TdSyVYUfDI8tT6L5QldbO2HYSR4GaXZ3JWVQKkTzD8+M97+eGddxl7HSluD/
LHCHv99qVIwRXS8NpghbfFzWh66aw0fVyeYSV+qWoMXKjDSZ70ytitei4YhT6YhsV4AcmAj7MXQD
+tlWS+5krnbjQm3q7AIvEJLg4fppLyvSgdUCc9C7h7rP0oMWaQRj6Ic+1LGRrhPHZFKW27A1WMbo
Dx5937olXldP0WPbzI9SOemliW2crUygAmhS3uQTYWXhIeLFXmGfpSwQ7zAHXZdrxaifjZyN7GSB
wGF8bh+fbMsKfRV4dHzdNj9hytinme68uJDz9o2bcdvmA7mgKGNoDz6vaQ/jZIi+PrdrcU7qHkWA
2NtjI+N6Pw/u65R791cf6vUFe/E9+DVcO1bg+AHzSvxARf1zqeF1By86PXeNcRfUgmP7lOPasEx6
MipICUgXiB0paYpzmMz2Jirs6gM1Z1MVnv3dXVx6Qw+DTA7E0AbJVIWSZDqhicy7zHHxjZI63f/7
a2UoL3+/IMn/tSB5CwnT9oAao3rDrfj9LtEiyYHIAFJDNtXbtnisITLKdqvZdHkHK9L33YxpJ3R0
2gxj6108kfaPQrEYKe4wBvkw6Hmyhor0LWPxHCc2Nky1fB76uLvvNRXdzvabI+32oU5oyoVBTPXV
cOxJjHu97XLAOVr2qxqzX141X3Bmaie75yg7NSgi1TxqhyoRrV9FeKyvMJa5xck5GmKXxEPmj2Gm
bl2iRHHjlo/Xl7LvQYbgfnoyK2oWNU0uLlLdXgvQZX63rAWTaPBNLYjf0TZ+xlncvmtlhEO77F5D
AH8wGHKbBqKevYCFVGtIntY/oJYt88+dwGP593RbMF3eNLj2v194IVRvk6zKVg6z1NeNrCpmyOVl
vneEr+fjR6KnMyy9SF8nRSnPQRWA0Cjaz8ZKm5tGx9GVYLDDwFUi2+C1oMfphJfWdu7CNJkeksRI
Was511oNYc+FGsji6hydYHq/mq+vL0FPUz02wm+uMkkNycEznyEBbRHg9bXe9tM6gA5JIyNvcCNh
NhutcT4bnHKpg+nHROVNKPT8nzjY+p8XB0ypjb4AgNowLSYwLHvSX7bJFjJdFdQpjAwninaaCvU9
IBrK7ajaX4lTLnlByZGbVp+ztgtdPPPetil7zld9Uhn1OqD3/piLeMSiYDenuZ+Cs3DGV1uGiCsg
oIzTlRDYd/InBygDaml7NHOjfdYKvTtOhJQgnYWHpA2Ub6SlACYx5tsSKyPd4/iN5FME6cnsN7QY
84s5uvTPrTK/xH1An3OmH+4pLzq0URHSBHdzX6M+eeHc4W0gDm0mPR0vQyY6zsSevEd3xE3DFWUV
Nc9uPa56/P/UdYzM3Nj4RzdXQllmQ6ckKoBtuwBLlFYGnc/BYAoGRYIA33UbzwS706wet8by6fVr
LrrPXqtjEI/ELsI6gQVry9nvO8aoGpP1Db6uz2m1DFeTYfsoTyGOhclQp1pqJO3caDyqhGOh3Unr
qRHNTVxB3bZ65wMvyq8iSKp7XeNUU6ZYga+QUo0APGo2bXA535GkTB+qJQeF9/EHcMb4dP0srPp/
GtRmiN+hy7bkpmEhsymzTPDLpv7H0BBYoHPmRTUTQmjI765403pJhOHZnNf83C6KkjOeSrtH1rDK
rvhMB+t7WEYfDJFr7pF7AkgMHYSzfPY2osMrycYx7ZpG709TNzjHGfjmvuoIHBiddT/KLgVQXodn
ZjTlKDCLm7p3S1S19+tXHFb5kw2AHOAm36DipLnVykD/5qX9ZkyTatta1XiOJ8M4utyJOwEufKld
0GEMQtWulB6Ihu7QR1HxvR3lg1U5N+zY8+lKEhqg5OP98KAw1uO894IBdK8GiTEtI7wS/RERqvoW
WzS6IrpoLyShQa/r8y05i+BsDd7TVw5Gw7P4ddONBhY6DygBEL4iVZuRFvdRL+riUZfGt6h3om8z
1J5YTTsEQ/WGVFP4ojXkHo1vk7UOymukj6af8QfrqO90JHgFYHFqE/AuNYHVDKoZsqDm3nzt0HGJ
m7N2jPrWwym6xPJGHGFrVYNbud751+V/bPv2xIFpwbZMd+gU7XrOemt7/XRYsMMYNe6Fm5+vTl+x
2H31TQkj8CKKyuMKWsTUYq+7Bc2qNkRayxfPJmK9kDpJEnOul63mX4+dbS3XKtMU2KtsMyQTV9TU
8B2wzb8mNLU3+BKDHbRMls4+0dsd+tu8nttxfs+y6VaK0foFc2ttsMf9Q1VuWMtN/NeTBNMOHfZm
S/ccalVp/1HezeFk5E5tcApI0hTWYJ1tEh6plwmQ5ypwVPgDaA0B594JVw6oSLT0lqy2Wd+b0rid
TCN57tVtB8TvttKTfTFHQEgQaWk9h1Ls0hKfRgd7ARg0EBIEXcyRNnRWFIs58p1MN09dkqzrWSce
6DgDFJk4ptJErEjM1r4bbKd/rspy1S5Evszw7Es3ctsJ3EFJ8VQhzT44k/H1RHTR1N19nRYaT1uH
8UhiWhfWsa9F9CgNrJ9T0RyNsRu6lYyT/Fy8O10UXa4vVw6n3VEl8UjpdM3IMjAeOir66lXRU9/m
DveQ5YTVa9rJJ+kRB4sseH0DxoyVFstooc9hcFtCQvxc1cYWGvGTxSl/fRlD26EESsXX10JjSrHK
Y72z4dcdUW2yjV4L79JiWcWl46ZHuhDR6hom8LIWZ1UzwOGx0VwXDLDTkTNXxeDcaLFCLwIfhh57
/9WeMNRwybXPybLV3tZTF0e/Gdw2uXTWmVtHEDDwQ5SGke1cEJVwDpIFeIrp1Cke437UwS+JcjdS
bVPLImi0i+TNgtwcKdatByAlG4xp5rMpnPCmkRjg0uYr+Yl17s2dpuwUBLDRdKW/x6DkbobF7xkr
A+ppMXr93s1TzmaSHQs/NdqeXe/6wJyNnUnzfsDhjsfuBkO49g/DZcxl+MR/7njH1KWJJimtZWmH
pK//URREo6GUlQY4i0iAZKa9d1JcB+X8ELHnVKBa9xW9YbqbRGQn92BYZbLvwjshUD+D6CXCOZ3A
U1NGcXLGXjwFWXHjha7/tVUa+K2MFjrDRMQUTAF4vIqas6eHe5AM4f37utv7nQ3PL8NTK232J+FJ
m4v1x6SNGVWVNlKbrLxYwzKK9+TVqhDGrjEQs2K5DBcYWCzqGVJFv7PGmkDLcmjSqxpTYzseDSRf
EgacsMPcw5NwTeeS040PM3BbLIbqdXBgJ2QRoWshf5BWQH1O6o+v75RDpyHwaRUgxX7LWNsGAklt
QjYcZv+aNlATT07PVhIvdqc4Ns6izrCEXWONDm7HU2MbO1v3knMbQ+CtAlxcZgxDMkTtfKKj4vjd
lFpnd3rMFGJOUnDnaJ39SJxlvBhXqHad/SK1SZ5rzEswAzUJDB51Sgc1H3HRlDfauBuiDrhtCbvC
CDet6aUX1eIN4LzZ+cVom35k0Rbvgh9RGiAMV+Ow1zz7MIP+Xk9JJV49UHRr3NzFccwZsrHUJ8lz
aAfjfnJRVq+Q9DrTv4Nd85ikEcRQTtO7a1CuMemYJ01o76+fVvDT/uHGdn8/qTtkpJjF47oGArHA
ByWWavgv1a4dSdj4svtRLmxMNS8JePN6bSqxkKZZXlaVHmp3yUKHClzz4hCzfrCwGa+TYaBIXh5/
TdHFXahrhTNhA+8JakxCC9akPtOLiIBpj323q+kHbpOCUoKQQrDOkmbAE2+pFcyO4U71i0kVVcqg
uDpQ7oHXCXpxLFM8hddbAvPYf2J4TZGFu0GRWzBdq3pfjHo2a5w56qPPAzYfTS+no80XIfkDdNUd
iVHCNOslhHTGTF1w1BebopraXTbl7X0yA1NO5xrO8TUwLatbibQMv7QGCh2PgHaSoGWKwH2g1LoM
hL669mrw6qtzbOZPI+mXozaUaJ7LR+EorY3s+/JhdtlyirMpWxe8E/MtZTifOqb4uDGsj8z4FbV2
T1mX0IzH5eUFn3HWPP39My/+GIy0vM+uTlHqAFY2bNf9oy4FteZkdpn9mMyXUTjD10mGw3e1YU8d
9nEWNbf5zMGiT6MXx4z2IB/VhzHAVeiSu69bYozJliTdQO2oaEtZkuswiPq9DmgT5FlDRkY51TvW
SNjy903uZJ/4b77P0k0ftWxIj9VkCx9GxjpkkfoWhuO0TgUnI0521XooNtoswsv1xV02WKDjf38V
OID9sY7T2gKNbwiMxQbMPOePHigtv5ijMf3LsWFsUG5QOSaDOX/aGTT2IPwoCn3e5kn2qhreG8Jg
1tYxScDCia72uCVL2AWULrrAFRajhX/WxQ4U30W4bfNuR+xOWWYBJY2qtypiQ2b6sLq7vrg4QY8M
8wLMFbwZeUkokA/0lvq7k+Hb8sn8P1+l2muJTL+ORZPiqwFzRXqyXl8LknipT6SlPSHOlTegSnIU
uhnTFv3C7RyGO54oFwkPDnKBnRK3DzCtKOlxLEIVLj9VjsGEDGRzCaW3shYZpxvit36yU4If1fex
LvpbR2gPiPXpuZiCt2FmLEjG+3uxYq3fZR07O6HRdnXtTsW5V57aVPwQ5gzkRBLcxk1JLz4p98Rv
rdc6EJDyJImlpmmWeau9/TxEFuC/BCo6CdO9KV9pOPxolhhcJbqKPaQgWR03MJVwFx4HQTiEh9yr
1tc+2dAJa3d97C3Vmftsadkh/H99k00e/Bj2SygsKe469W88MuMlMC7B7dwbE+aRaQx+Tl2+bzMS
qU0DboNUdHsSywun8/ZEAsce9fRE69Xcf51QzKB0dnkh1XMs802QDNuvvG3YpOPDNdM5T/atN4mb
IE6Ly9CEwYUpIvQhM0Tqr78jnZxbPU8amPivFV73V/wyF+yC2haDaeVD0Yi+QbyovJYms2KuE/Ob
KMD6J5N+7XMeRUTre3dfWWSVPVEMd1UpmdXETXespOwPpjWis3B+KfU52xU9o8m0xnkqSlXeC5F1
2xJ9fp+X5mOuSu3e7hzMRnV3WTQq6L+pd9SEjnIzie6mdLAkznPf+aBIrY2t4LNC+ck2XdM7eL/j
8shgGQpC6YQwNgnwaramX6qi1l/AU4x7e3Cy77LAQn5VxgL9ew9cE0Zi2u3zet6bwlaXYFbBTTjC
/7TsUOyK1pqPlq6t5nAov3csWwQT1ItFfXzTwjbbY3fZFaEifFR74jWDZe7XbY2uKSFmKE4VxvSq
VNBAWKT+EIOWgCSkA1WL5ldhcjm0AjhIKCx4juUWf+m3cE5uwOB259bWGTFGZncb9OG4b+2k2w9K
x/dTt4dQptNljGHTdEb2ICD8gedyHhrLYeDVgmhJ7Fwdv2jHlquzMLjjpQj0hzCJvX/Tjk07WxMn
LZ/KAN5kOmZ+OHrzS0tnn3Y0XEODAxOJliCbYIYBIHzUB6u7vy6C/6dRTU9lzv9+H8r0+3Cn/2Lk
bFO25a/uz+/6bbDT/5NJTstU5b+Z5DT+/PHz91FOy3/wNcrJtJjX5EjHo3lAI1paVMPjdZSTof/L
g5cp8LMzCgXljD8pyuskJ+n9S7c9OADLWYDSyaSD+u9JTrb9L4ymnmCQHdst7mzn/zLJyfB+b5I7
wrUl9n78PCahT4+f5fcCrZcKNz6TL/xgxB9QaZt2ug3qeGtoYHsx4gEe25nNNzmKG+KHBn62vt9T
PK9EV2/7ctyq4ueoNFZ6ezv03tZoGHkxJzsD+GOfb1pZHfs034npZDrVcaizY1drh6a1yWU4BJK/
CwCaYmtF2jo4ModvyPU9hOn9EDI3tB13fRvtklTfgvVdWTAN8T/7W4n3uNgXI2bniikZrnOkijvN
JTG+BIYiGp2S9iXb9rZ5Vrp3Nqf0IoHZTZAW0OLCRIfLdBoK7RxG8owdwNsHpBfMQ6QPh3jMDqjB
e+S6EHZ1EOx6b0L4j3cjRBfdss9zmpwKtdeDDxQbX9fJQj0nr5kELCbJG3m+7hVnxzAv1mNduvCH
5Fq4N+xFe88a9uVg77OC/vxbm5zxMuCFLvav85FADhlPAxQ3005AxSGDHubsMXJ7P2E8E8X8ATLj
ATOjlp7hQ28nXV4mX/XzQSNdUbvFshLtNbPA6bQsm8Z6xAxjcSHTlLTrkxwog71+SUIdHbGtSStM
F2cY9qOCImIbh6A8OHq9iybjyBS/Y3ORRXcaZusUEVDMX5U+vGL7eK0i7SV5hs93s5eWuDTdbdzK
bQkLkyAjbBCL8aUiiFaRLHaT521j/C9V7fmdPMus3IMtGU1cW9nFpZWoAIA3vo5hucZjAbaEbCeK
7PovD+Td10n6rxPLhGleS9C/nLEtodN395j74VgmM3yN5Un4y1FkMqlcOM0bhIbYcibp61nFJF+x
bTYCcdWhCsFmhmN/vEuxvk3Z2lt8Prj+Qt6Z2TT3WBMOIKQcUi3KpQlmvJvzwW0fPG3yS+/RSJO1
RWRLNXDlFubGd0wS/GIpFiu92GTn2Mo5kCLQagFYuO863Ys3ET7DQ1hF3Im3NejAuD961bTVnM8g
+xlV92003vTtQ5y74Grq+1SbANsyQPLMLLOsXWYGXKroof01e+ouc5cqbG3DC5wy4vtWdRwZD1Rr
r5ZTkSbeTnRJm4KMUUSiJDumLzHB5gqNOLjLlW9jJzTmCZ/F+9zykId+EL9WHgSd/plZvhvB5i+J
wgIXWwu9vqnMc3Bx0DvNdKvJb3wKXnzVmdfT2dq5bayH2TnUNKYtiaUeOYhodJM0x+VwIzlaGT1Z
UoRRrr5bf+u2SFcYUPGpoMiSjnKH4RJqQOQOtsZoS/EdOYEToB+pbg3/elsYPzlbRzu6Qpcoa889
E2IYAQ1EuZzOhVacwtfFH03kxCX+j3kIu1vsDy5Ob7Wv+QfaPtgGg9oJtyQL6O4ZUpZibZ4l/bIg
3Str4MfF4Ycn0nY3RX8fas0F6i+6Vrrh2sOWZZ5oVFKpkreQ3dZzJV2LbGdG446M7n9zdF7LbaNp
EH0iVCGHWxKRAJOydYOSxzZyznj6Pdiq1dSOrbEpEvjxhe7TXirlPs9kWGdPqQ9G6CP13xmSDTvz
y+6ypDsjnqEzMQPxX4EheLbZaGBXmnB2TH5O2aHGM0Va74tr51fM3doMx/2fOAP9k562i8oARCh/
JuhhWoUerfJL7UwiwEq8jJpf28RubQasdpz5PX6aVbdIQ7CXCjwiSpJeTR1NPic7GCBDugijgsrC
DPbRM68Nn0/TKJF6bBJXK8Bl1HDG4Q+VljDn8gZG97D4V4W6TIrwggYYAAgeVaockzKzQhN/uYhS
OxQGvCIogZWsv6YcId1XpnFjmAcTB4HEgd0Yg9qKERQFGr5OnN8ZH9wqfliD13dB9VujzYXX/2Bo
cDuuCgku8SQzdRGeifmKdVNnY2d+zLF5HaYO5Mknss5lSPn4PoTafEITGxb11ue3TdheZLV94vNi
eEOzExYNpuKW8Fbxb97TxBesiWfzrs89codnwYkgpO9G2kTr8roDxNG4cRrrhklMTiqCjRwk8ecW
BSGiWliaoHEO2e2rDuBIMT1gkixbhWOUgzbYxq2nKHoo7VI0fxXFK/xZWPhc0ViRcMmcNAAi9VfJ
PzPVLbeH1AEuwce+sUwdNukhaBEwxPOSvokruGU+pu1cMRzU38uOlCinrN9jfuwRVTf2pVn0RcSL
8CXZtHZks60IUa1QUGxyrMo6yrPHsmynTAnoWJuRRpLH6ws5dNeWXVE87OFAJJfAb3WUu0YAZRjx
KhWuIy7JD4BEMka59q0ooWVPjTMbf57fB7zyRQXQl6qfg99bH2wRgoRAo19gDr2+Ghwre6CRP80z
2XkrwmM4lFV3XqE8LB1uO4oPCWEMgrFxvRDyY5as44BKpctbo0Hub5wjnzjZXw7hdjq1bJFf2vE+
Dp1XAlm7yTO3hjIESL6DxoqBJs2ePH/syqfyWECA9/oN8KWzbusbA7TXyXwTK5IbsEkwWLzm6EQY
oHtigaG/P0vWv0bWHpMq3HSG79xXpX7AZGZMY7HT/yfgi5SIj8QeLFata/SruxSmuwmldxB2rVd1
/2WWEAYS7s7ZEVET7SeOo70e/Lri/Vlvm8Q9u12F6U3C0l/T5UrmRFd6moCDW6QBbL/zmrNVZ4gp
+JKCy+KS8Vz5MCzFlvOvRMGSUZxnwWNKcy6kn338pS5Yu/sQBUY72olUnnsiXjI8KjMvpI3/IMeM
AWKk1l8D5oT40vCn83CgHZo6wCfpR4fNrj+viIxJG+EnBiC5lr8q8S3jxR85N8QJW/1Ffy9ytAkn
A3V00b6iX8T7/zlPNWjWkX3Bi7wNjiq+tZzxcG2PvJxVv+AO10jLKtunpv1O+t+1hd10GG7SAETP
/cqV6llGBgzFY6k5ZEzcMLTgJ80+UEP6BY9jEzB40f23qk464a5rSYgiGrnwR/ljoJ1drNfDHqXu
yIr3xm7mH5URuZFzZLwiqbiL4rVXddRW2BnEYMffxG7GtVZoSh8FtnaxKx+ZnNh99rJweFRL4gjx
z2zIfoJnuELTLljvJp9+XAR0zicle6mm30izLtUIH1TnXis/WyICEjJAJrTgAAs3h38hl/FsgLK0
MTx2yVfZM7QRHCPxau3vBlDEmAYP3PyprFyp5ilZQmDbPkFuUJSBlMaW3VpYRsNj1ThHtfIHec+N
6+jecNBUiuXXwvbQ/uskj5bcyZkEG2sQEznSNH/riMSlcFnNMBUfvcQlr8onAg2ISPAmtboUWoU1
NVpAJgxmBTNEhbIhInleAsYoAQxUcGokPVu/1/4qiAkJaLEvpeahnsMpFrumEMm1eYG2i/wsTIw2
EjeH60iVP8AIfJry25zOz04mYRO/HJEK4+CJgCIMq/VW2Y4FqBQtthEte85j/pJSIZgVJo31dWZW
nCP3poHOpNEr+Y+FzR0+tC8YR7Qfl2bHwS01Tsa6WpPIWoSysGKFg5N1YQIXtHoXuJv6tqdyNNdG
CFD7pEiWPaSg7DFrWaNyrvY4gnEc1SJKpWPvJRs3ZKiDVD6m2uYPXDqiNBKLd+hU/6lEyU+OY3P0
S9r2pnF6lFNbcWQhJ5Zs96Rj6n8R5xMaGKjDcBHiKpzN7xKCfHZSjYcy7dzQunss85cD1Go+SNx8
otF+IpealsVus19FglVmx9FOKSC8NALyK5jMFYtenEiShFwxziAfPoT1Y5+ScBkaCF2Esp0X9bQy
T4Iw5Q1/y1eh8ZH1fxDReluyP7tk8fzDULqFsbCGdb+EQjaGTCxCk6OXURvz7eZi3BB74imWT3JH
N4b2LX8j4QJcH4T05cQMw+IMF/WZLvGa21pGdggSCTSBltvQcklqdl2g/Vs0WsG+H3v82YFrQsCK
ddYlH4IiuVznuTEjRTVvSE62cok2fbtyCaKRgki/ree6+YqFj5qZHIh9X7dQ5OFSQD6mVOhfk/su
1/fWuExyWL9OVRuZ1W9Qy698NMQPGPJN4uVp6BdauyFJrihuhiGHXVcAr9Hv41LfB8HvxgGuk8Ne
F0JBdQbIzW5bYLm2J7XTFy0hE6hwpnA2NIJUrVM3v0FvwjYIPtyrGiL1RN8wM3rGrnnvDCzP229j
BCkxXWftQkVhvhmbLfIbZvUjo7KD7UKgGFEYzoobVuNhbVwLK2qn9bR3xaskbScSlvCQ4JS+k0NI
2vI5A3dLSs47UhSJURklraS4uF/cEkF9Np534X0aPiYZ/21endo/lfamdb9wv6rEF9R/9HUAxCSc
vsV0dgY2PwVUJLh6irS6Mbbu1EMuvDLUWkrDb154FMkT4BOB2J1AJ4CLa1o+ywLjXAh2Abf8zvdW
dfqMd5wKqVezpR6C/o1RwUl0TA4oC2/DqwWKpmlDcyrP6uDu01e9f3ZqFSn0qCOHWs01WHtKUdpm
CtT/PdkLR9J1gpBghqhvKhC+Gn+sBn7NPCP595JYIWhEZgosevW64giePdQPKUdTHN9MJfdM6Wo2
lpdWIqfF9w5OhAO01hyJWDsVxZ82nQvW9XviGeyQwY5AwiJZBRRVE1mZCDtDRzD/YmDdvCDPqsE6
iRyvak7iRASZ+wxqJv8WNExersSjrhULWhQgQ6l26Y680LyJ9pwMX/FaLt11l2GYtoBupI9yMSNC
A65SVt+0WbsddCDqXyModT086smjh2R3rVTvQ2m8j23/kQvzR7sJ96Z6VUTrXVaLd5lVbjo1kXmR
9i1CKxHWjXnaSC2iRB/NHzjNpwkJKKEP83+VFhoqDXkyu62C6ndxqgU7btJ7pKB6faF5dYr3o8MG
07oVILSmxjbyl0GVpzXPFeBvNySBuegB5X0HOnwv7nXNzkYrOTTes58BuaO25C+G0b+QpfqiYiiI
2iFYxED4r+fNb/XxNbWCPoh57+uNIQ23DCxFIxTqeyJftJyxjsM/0CUO67WqjBu1WKEKYS9J0Tp3
12bWr5i/svTomyOYDAEq7YB6K6jqNkiSr3g5cpiLoC6yQLI8vkEHgK5/wt/9mqAJKFYRJar2Jbc3
9Rt3/mWHSmbSR6wXWSlD6/XYqUoQTeZK9zMSMWhi8xUOI94LBnVuu80uvpiY2mgUGcxTTJElfGpV
Ewcm692EkfngGdGGPAoesMtMJH8fjahu34U/3RCaHcizayIZUdPxGZMY9C0Zrd8W/7EsqYkfOwl2
plMHc6wyfebC52Tn/BLrwkvceRzeFUF6K5T8DgIc/eNLPQdLfG5U62H8wehAhrB5R0xxNdJTEfch
MSGyKF9jZb1bNBMJdeDOsl9tY39vv/eYhFwZKdZ4nako2/l1kUChF+qb3mYv6os4uQQlE/q7Qkad
8P+Ml2pvg/a/iYa51HZPXhnQGe9mlzi66IEaB8Roy08VwzkNjcF7K2XApUUClRVowub76ipCg87o
NNO+XtdkDVgB+XU6+z1cd8E12pn7WHPla2WcEH3bUO3B3fxadHsF4AjOGBKJ6mol5qrelY3RPcCG
IgLKCqCmibQMNky+fSTZ/qmsnzv5OkfyVyLcWkm5gyir5UAlVqP7oI/F213kb7I2vlA+avK/hml/
oopBxzdkDRdl/zHX2seMsdlED+Ypyf5cDdrw95jsrjpnmnVF+tcOj/y7eFXF+F60HaCl5cEPhZIX
1aZ6U5QsKPTvwRRv8W3ByDs91JWkFdPVCDQpNajnKmmW0rMjkcxIOkfL5pt0jFTmb/ROaUxOUrr6
0l07WUlzwRm6hOq0RGmQBq3CEpF6C+GjV2N5v2J7wvOb+yWzWeM+2vHV4s6JxfQmjZSHlLYC9uHr
spOmxb2xzWS5WtwteRaADqK8pl8zfJBfFKbrGIdGt1In2rHG92d8+KAtGMUKe+bVjGKzDAySosBP
i6lhsWoQC7OSrPPfPdaL695It0FNHmjrnqv4X/W0LMszqpxPuvenbvZJEuPSl2LVz/mqOt3nXuMe
0KcPJd0eyXSfjO2cuma9Rwza0uRtMwS/xKO4xSzChP2JVgDFXXwpjOZCgmsgppqbGI5OLNPfFkdg
Rqi7hdIjZXJTMlVsmD2NpwAwujsPtWucx+73oOuuxYhWGKr7CLRBQ+69lB6IJ09SuPmS3AuU/WVY
xNOYErqjljzvGIDXrUcSnyfzzDqA5004N1TjjXSZp+5iTC6VyP4bp6GXomtc+c70XhmaNxC8UCrN
uRGJlMu9lo8Uq7lGjAA6syVqqjD7vZOhXgC0qpdLR6Mx/YnHj3h/6dTSH2Y3yXM6tMRnoeAlNns7
p+hf2/4bk/HGg0Wt3/fmveo8g9A9wL1wf1G+aKmrrKJjRCh1bAsH6HqwF6UPDXQUWMkS4/0J4rFc
MF1U9TDdXNF8LVg5aYyXxoShiy/DipCJGAVvXZCsJX2MI0j4Ht0Rh5YiuMU8eiOTw7mtfIUbIkHJ
0po4tHuPEnbdugAX9e7Haf+FnkPj1p56r9cT/4jSjDtImxfznbSNtJIJOsqYxhatEskbPYStLksY
b1ZYkqYmo+Spe/g7kxqll+y+i1//2mtVJncIAW5aAFWEk9IIrNmMqLzSuxFgTDGwM+EX1DkaVOO0
xsS+s7QGNkBG9RRTaXA4uukOS6fkWZ14aQdOj62D1HsEmXiCYLmKIrttO7oFA9QqBagjQPGBJl98
qQmTaw7tIYmWNnOPQ7evgLgtzBZ0RxYLl1GaysRUYLgzbZvLI8gtstTTUmAsPH0RzHgcrqXCUHVz
x824p8T9mdm9miActreaP1I9JoWkMNSNEJAtQhqEL1mnkuIBO989fbMzwREsLFLJ4am4mv1wrZp/
Ka1VIWDoi1/F6cXSg2bpnCOQsKp82Jo+pbaGinDwNhW7AVRTtjNY+Zczcy39ma6fAOucCpaPEhDO
c+1qRL7ktZFiM5aBafwyc1gG1ktB3bAbH2vN7rtk/ImUBgH9Szw8KgMX6+SKavnsRv0uPdZWO8sk
aKQTVdlnoV0+GGADe4B2dy55eGaa4mLUHytQyZf1nrbkBp+IPll6bwUHjgtmF0A0TblbQ2avhMQD
7slb3CciL9GAqTfbU/KrLBQvlH5pQN9zUXQ6ZFQsyR3BNc/FMrNBUf1ySf2aI2GNUzyr/XlMbN2Z
5Vv5ZQgSD5fO61bBiyvJ3y7oi9ctZHKXSPw8AAn36mKsCnN1UO3dNdvtQgI9w+AS7IoKBIGZzbIA
b0w7p/o0z12oyMr/p0cGZP5Tfgbak3H3SvBmYYF0XRDvv6yy8meosX3PWMQVrNUxiDIWx8xdWbLl
PcYa82rc60jEkW9tl84CfTB5Y0pSW66c9vZ9OAIKdgla2mnPUTnOOfp/izDjvwYhN7+APKvEzx8T
98rtfscva1M8ZN6wTNDtAthSegRXocS5jQzk0Ot089+spiObs5udmW/7aI+phF6ex4z8KiMyaqw8
qI2Pj9ni0d7CclK4XwbGHbCYpo1xm709N2IVVkLJIKzclw0b3G0zXYVh3NI6SVYEg0ALKLb+gQHN
pJ8D11ZH+AbP/SY6QwVOy6kZPnb6ac28VjfspJ/t2JiQPdFe6z5GfXLQYhv+B+Q+VgZEraajv2Wq
T3qYu5teO41Bv75aJg2PHvL/SM++CHJU8kScbZU1ZUVSDkS+M89kEe3AgBG5HU0KJiyzgsHiq6qF
66T+qNPuY8i7IQi8t+Qtdu8MgoIibm9iU90sLYFAx9G8X5S4uaQmEk2uw1G1ZY79s55LqJUZB9xq
SbzrQnl7qjd0uD5ll9+Rri4pPE1+IJcIDH5qoDpn9IZgFyu3YntBx+/EP/guGg7yEuGm2YXpZKI3
H/ylsff4RfklvHUgSQfyHtO8CdvlLFjKs4BiYCMFQxQ65T48UlKXPPFZfxWT5sTv1NxmdRNSpufn
0ZXuA5Z7W7ov1if+LllfnqE45pB474BNH8mHSfWBX+A6M3Eax4an9HyB7iIRb5k5GV8o9w4IKIYf
oLQEhSHUwpLw2oyakyeNy6LytHGCEex63LpX/ZoGTZG4GWHECZ7wZGcb863dv4zXVQIXhtT7ul1k
3D/WaxnlUv/CstBUj1WPkyrGo/O1h8UoImdfG+/dS8uvMSS6/7FTD36eW5H9UKWDy2TaMU2F257R
G6eKid2EUPQyKZmQlm5ChVayy5Szu8GJb9hMNYw0tAb1oh6eZYM0xjP2YqRdrGXNU7mLvvUH3Gy4
jOOlCRM7diYkaeoQ3+GeEwwgAbYmzwmjRN0DeykjLO+XpZaC3kVoQqw9U1sVMdBplZVzeeYSsezm
UzW1i158SfCfXVsUzY+kNt+laX1Lcw+7+p0QGAbzlTlyCiCHUSnNaxtFOqBLB3kBDgXKMGKTjHpz
1VKFbSO4Otx+kwjM4rVdQT/nkAml37W3ZQSLp/oluW+fUyo/hER8oBRGIxnf46a/M09PRjXQG+Oq
p0Kk3lgYGichsv4kue4AR9VYih+/nsaabSIliRneK54u+6uxoyg2fIJBfBm5tVkpUfGPgRBs8eX8
gZKKYR+xHnVyViTKQVDKAjaicWWvfVTgsh6gCb5vFCec5qSkPtAtXMXtZNzzqonafouAaefx1Szi
a46wBl6UTZjyufuRXF0QQiGlq9w+9d50W7EO27fyTSbMZUry+2AQbIOpYwes0Adk1MFKyS58Mv/y
kavUnF8lt7glqeF3KrNMrmGkWR1w6w5febVvb9VETExHm3dSJukTN9TXaL3X1ru+MioZ+Unia1OI
EaScjf2P1B9hNi/wwtv1yaW4zozGRB+fjMX8UrhKnDpMRGtzd48ZxK6cE2IBLThOG3A6zfCGwkId
bGN7fqhiFaECJFhylk/asnqoMzyhpmPuYJrSCu9U8ys6IZ0n0k4azbkAITHGpjNR+abpHdkvnSMf
kYUJRJBuCz9WlZ3LLRxhZtqV+F00YpR1fw2Re4jCI0vYcLGa1V6+UmIoBAk+UJ5HcIyigjlBM4zk
/Q1X0MTXtjevvSBcZ2iKjciG7yStsiejXijoNUDxBD2oN9ij4hUnrReXi9epmyexScf+d9JZ4RaR
acGk3+/LwM8/7GS/ARclETU8YHvznLsMedwF9hVYTKiobnk8F0mWqTdIBeijcchx3Oda8gqM7dUE
3Z+R1hOrgtfKNm29wJtfag6QwYmYmi2chiHM9zoEzRI2N+Z5yq/WNDx83p6Uov26C3rhpT31OG+Y
yWaWBFVCGWg1+ZIsfg+oIw0SaEoGSdLQXOaeoCyGxrkcIcjINdKrqHFkoQn1pPSlPNIx9RPoU8fh
vqVUo7wDS9hOnSsU4NlB0um9cSvV4t5N3T0dhrvprVJ+LYUfMTa5NJePwxcQE32dVt9VNzJvzH0G
zk7VEtRrKRcC61ViEYwXZUqAwKuM1cbL/Qg6Gvx4mwIrjT16A2MYQyjMSbC1yaUnNdxiJWh2egTj
o/trHaRetitI082zBWJR/dckX1uzePk8eNZUe2yhGV2abp2CHDd6VxTjYzY+B4aUO+2inM2dIeok
+RrbElFhfC1Ofl8z7ACyUhquKeqeVYoe8cWIYxPF3ztKABIx6hzg1mpPok8s0rUk4jNjIK/DOeIH
B4K8h+aiXcDAUihlgexw7Gci8vyYqU44bD+bnnsgZ4Hssf2YesmTGBA2YHNXqQdXk59T6dFNEDo4
dBFPELjLVrFFKWE8cSa8TM6oStFe5mezb37lS0rtsgfD3PyyyPzr2SnHxvjBTnqXX8GBjvNTr+V7
hj4G3PVii3rLWLCLxUcm9S5JQWckf88BEwqhC7aaj08QHM+m0B7amj8Ujen2DAf4H6woklg2b9LI
W8S6OfzXcgEOtbMB/auML7S6mRHTn/eEuxJ6Rje20I2BT3cX2v+Z9t/KiU6sQ0vqnSrlWlP+EqJR
Lssbw/83EYJaiz3wJKsJG54sBEJ0SXjDfmD1Pzuuo50hbOIvIgw6y4wk/e/O4VREQp4/xW58oC6U
FUa/ZflUmDoM14wC5V+ylQ8zho8EoqlvYDkYSrTcLD6YtReZ8vw7PmJdbXhxiQemIzZ45G8tcwjL
aTtEP/BcAcUTZu7yYrnAKtrE5JZq3U0rttu6abe85Ck8XqgibnJlY9h0m8OSsYH8FIa79jawsuzk
FiKmEG75TtgcNzhj6UbjMyhNt4T1brv4uJ8lH+/1q1qqiBbCK0ArfKSzFCbDFAEZSn1iK5fR6TKk
LLC5k9BkRjksmQfhpTTLl4slOFUznJEkG5XTcuQRMgBO0jlZZMm2zUXlq0bdlqBuSydOOi64I4dA
idme1QMbwhM6byVlYd0/yT4R/iGyDZLz0hMBk/7u0/pSD0hAkZ+uCWYjsrCGfAxGUWRFk9txx5SA
6ATKOEO9GDjEBGO74qcRGiCixAtB9njv/hSsn1oDKJNi2cW22/JpXwanwXJij0BsEUiXmRFYHxyI
UPlnuKVWX/plPHo4TiEzofqQE78ZeIq3vSspYe7gtsUZCaQ1d+d3ZZ4c9TMF+CzasR4jbLe1v6jO
Q+k93c5AKFev3Dcb+pOt+9rfDizS+C2s567so3InmdwjCmBwUEo6CfmcaQGRL4eX1Zx1AuK0TQQI
C6iUWdD6MsjGy4Y+osmLV0BSWWld4vzMvjDSASEqpwPYgrBEyyKcCVcpre49jvrRRYTJn9Rim/4t
G0d21wlEacm1Xnrim8EcS1Fc5cdiajU8xNHZDrgkgZocPFymKiE5Jjzp2QxHgJ1ls7Lrx9l8jLmm
E98u7eVN7etrgbNNy86qsvDgPVeZLRT9aTHZJwPZc/B5nhXH6s6y2Uf9SxezsQj4zh8FOOmyp+4R
/4eqUTFDg6hR08oJoRKdqXcYVVnL4hpN7WK/ZNWL71uvHWvrz3nr4Viz6UZs9H1pbLiq0COQNBgl
dYfbwk+1MsgvPLgDJbcCjZAj01GVLRB3NWivJDoQRxnxVyNnY5B2ArAMELFydXi5jWID7WTDHo2r
6kOA8JuJ0+bU6B+tSpmdWKH2zn6p8VqTpsHHRAkFQgPtjDVLqO3FKOzComMaZBv3hZ67LRooACKW
vxDuHO9/xI0zqXFMrqUDPq62ehivhFQdTF1WMhUxw4Pb0cQmansV4vo6TuSWMLlh4JqjyyS3IULZ
trVOn2weOa/Ef/AYshTezInuIXMLPYGYwIZxdDR7b4wLB+by5J3TYekqW+vF6Wc6qdcuHu9MZWaU
5Jo+v/DyskV+XzXrY8P0K8L3Ybx/r3WyQ4rXXXClAvth0j+Isv9nsjSZh9WrDIUMlKC3Zmf5Bwaw
/stWzJZH1kpZGwAqhTL1E6dMK6yfCfSO1qVULJf4KjA5qKsi3M5Y2sZz9dE0D2MDPDPwDM0FnmfX
blduiH0YaWdw9Bu5upiwJUAkPYUeGDGbKcaJZ0nInmnxThdGNYnzLCb8DVN8LNPeQu4/NvnDRwWY
uapvmFBu+bperG0MquSZ0kJduyJodOBxphJ8t2/DD1Wgqg23qoshhw9XsRMjqOa7dJz+sJXsmtyp
6pzjjpXPWnpQt91G0Fz2emJ37lNHnzuuito/CF1VWSJ641S1wIlaBy+STTVTcF1EW2zTXQcoEBkf
SRR/llify52y2+Kwxz/GacM+aJkuRmpfi2IIuh+8yDI/sd78TXTBI5rCk6jUKF6bnwFhMStl+7CO
UK2QL8yCLyGlk7nLlv+aPrAsywnLTGr6DQzIfyp7ZTZTzCHxWp6NnYDkI+CqTq6YmyL+TsrquGif
fcCSNImS7mZJwj3xixe9vOSPfrposBe35EutSh+wSHVTh+ku7mfrP3TWgWwozNOdobzMo3lVWum6
pVc1Ae1DOJO7DgW7BarFvXQk1mZWemM/Ucb1y6ZcUPf6288YYJYLdqEOrrjF6qzzhMNh2Nv9OLvq
Sq8c1r/ULb5CH7l2lzTjltO8FbYedi9BAeGSo5Sez1IkDG8ZFVeQhRR0pil4DOFzllbtP/ks9Y0L
zb6nMiLj+1zHeFkmHA5N6TeshKWRuJDRzxBINLNrcX138Oi9fg1HNN1fOJIMwijQlVYVKsd59UbU
GAvfk4LSJLmqwsN07LjgPyTXDQvq54A4oyz3xzjWj67ejje0bm9ZkhFMinw1s9slw5F0+l6E1+6W
0dJLGu5F2adK5gEFotsp9M3NhQGJ6GGqSFwj+Z1JoGSazek4kywJuwSIRB0FE/piKnATxUoGcVnq
36AqcS0n/Q15ecOtACc1vcpnXqhMLVQNlOk42w9Vnx5szRAMSUwDy8xMjj0D+xSrSlQdaF5zNeSE
KnyLoktkdLvnkWbSYJ9MUEtIWdr/VksFwJD7MhKlWpH9DUXORAZB36x+99GAVDfYHdAFVahYSKZy
jmycjjOKpfvxP0B4/k7djEcJtGTa3hIwaFzqQhvxnZUAH366H1GKhCHPGZRseLDGFmZVG85jEX6n
ingBKXkp8b8q4hJQmAPaKyjX439CZjEOndyCx4vIBKVze2gANXAp8j8O2xxy392elK8SLZeFMmHH
0w1VQUAmfsRWviLYx2BPP+m1Y7BJQf4o6QmyuvKIiTgliAyUykCUbOvlqVnHqKBk5yIsFkdDmxVy
fRRcCMlsXibuch35CJqs1RaqFN275iU15zbBdsPF6vvLyp/Svlea8UZe+9syape0fKcOXWXhOff7
o2jyO23JVXaEFNbhj/LVYsised+4U7dX5WighAwOv3bTxOmmK/rVaGtOtzFapGDanfZtIpEXmeDS
ypfW4MqZxNdKp0hbRoIS7G+Jv6X+YyjQrdxK9vaD4OkaJQKyOn8dROuptcrDLH1ZdSXdZGDp9Dzr
x4ROpwPRXzr/fyikMTIYEssl5da21k35ir9Zmc78B9tlM87iSoglrgvtkD1X7OtZCRHUPmt3Rc2e
zVy+VFb2WmOo6vY7Q1VxuJFX/ybtfJGXsSBhC697El+2Trv0/bVHEBHTrVkn5CRrIBpiYBFzy2uc
lF/VVjjmTk2mvcXeUB0RNXTaXSDi2GeHn/fQ4vInphQnHXISTLQ7GMWbyn3aCmakMVoiJm2Otq52
BYLxuoXxPLkAY87mhiVgbX03JTDZjodD8rmRPQmI3l3KWynbSSfhrgWK3fwTzOod+/SbgG8VwSg9
NF4sj0gi7zoBZxIfMY+AyRuUX93PygJwiiMieBzMMic43PymMbG5d/NSekOF7lpb6sSin/iwHfA0
eEmFgB4aLwfFImdk4AQ7aQAjB8XGQVHKREJSvqT12SSBRtLQ8fSvu10WlkOCfUtc9EQLaSlINjVW
Zvlm7yaba6qbyikFaL2JWwDCWJu7Ql4hXNRxrcP0gaLl3iXPuVAe2LnzYCzFl5m0UPInNuuuSMYd
YwK+zjfV+NJTI0ogmpe88k1O0V6Wz9ky7non3kiLOeUd1Z2shalA5gXhqwOK7Atwkwv4/kuD5qQv
rdsWr2A+0oedNmR4c8MIxXdazkjIRmgTwp0BnVG/pO387Nv9YdWir+PIrzMcOYRn0MkdHFQOVHP9
mSzEI5ypPQ+Qqlo5a2kiEvc7Fsqwnr4gx6IwWo/ktUsjBZz/eYZJL7Vr5VxXeyCzElkn8bLBtfwC
wckYYxu6u5EvOCQqTqrBku5lKpKK0N2HzbjR8kUGH/c68ygxfU1iiLjzi9CnJ9KYVSJhhCzsLU7B
bka4Ti2hQ5mEac11MtS916g52kFuICbBDLW3HA2ldLHKIkTud9Z6P88OsbMZbmsVqVYbcYFFC0I+
6j6eVYz2GoK9ylDri7DjEQBs9GLh7h5k72B8WDwLGJYFEppBFaDrS+a7RU9ScieHO9bCwUL2jcYJ
5Tt8YeqYigneWT/TDG6au9BI/R7fdlF+/R9H57EcOXYF0S9CBLzZVsGjPE2ze4Ngm4H3Hl+vAy2o
mQhJPUOygPfuzcyTsWndqX1QwQS2FNqcXG0SAhZvCSWApM513HCAeB2KKys3E6o7i9yKmEbitTOK
8QnxDPyn2XjaKrsJIvU0xG7Xyme9/9a63Df52PcTI40ayHUbApYI47qM1h5D4CmBAJuVnnYCQb6c
8a8j1KJFANMcv/Anl92vbd0ddZ4DDV6wUX+0tELvWursEP9besnZ3JsDl5mpP6qB3JzVrYw5qP2z
JSpIlUeBb0aOnb0SP+TeLQaIqMkQNNhNC6pYY5pYNAGsx+8ihyvM16ghQfDrjLnFMSN6inCtSYDx
cVRz47JiZ2pWLaLngj13F/bMVkKHMlVhECcWzsQGbwnacRJmdRaZtEMV+XLBcNLJ1zXvbtUQ34aP
xYjJRJRR0zeRZrUR0NMUeGITWMbM169EoWqbuHCKAVsw3Z39eNkVXvk2MIgl/MLIy5/08sEPcCzV
K7uGCS1rQzPKI9N00MIDUqsX5bdGeHp4pnL22iuY6rBqleodVYIbFPawH3xnrwM/0LHqXm8QYG5g
JkxGebm/QT5aoy7FelCM1wVHv2BxiGfhTJS4Byg4zF7Dno59MZ+LwCjje7vxRlQ8XMrFx7pT1zKX
QVN/T8NiF/3gazfzb3ZUgm2/Y9wQTab70vrSmCZlBRV4wcfn5P3kVmXqeirA5tjJ4glodOaVKs5p
jp1s+ZFz1dgXzTlJ+KzBtE5n46z2Sji16YXIaNdd14OgPvvpzpp/vZvm9sAU0RWCP7K9SagDGMaF
D4GnEhLkOTwz7McERYiRp9/mm7rd2JTlTDjmR2/dYuk04zPgnzROScAn7CQRMYxXQsr9ShTluCic
YjYy1nQ5Spy8vXlsXwvRptGxrpW1ezmjT8tu1SJGW4wsH7ryluI5g03Y6D/Uza2/YxhUNVK6BLI7
Jn3zx2Qlnov+Al5ztT6q7U3LgwrvttSSTrP8nEFB4ctkDECCYppK8UVb4IEqqbE1sozUe0n0BaK8
S6CGKhFdgiKcuF3RMmRXwkhIGOsST8JzA1EE1L2m60ZzNC+WL0JnhlblmJKdpz3G68cwhvIfrsGf
FVmXWIF/quthqzLDPYXRDHuO9K74WBaSj+zCk+OUrHpvEgqP2g+qcrikbxWVOAaXkw5bh6/0fy0G
CIOMu/ZpkTOq5DuK5S3P10uc5WSh8vN+JYW1kjiuZYltT0oRE3N9csKtimeJI1t22mR0PlKFtYf0
QxZXH6ZlKdENdOsT/ZRD31qrf4t1UlreK/Jp6782VGHA8x+ZGZTx8DTn/CVZ46uMb4JZRpVsL3Y8
TuEy9GFD3snZtvxF3emL2XXZr6LcXcsku2bbxrCDSiIRZFFxqCRq0PxNKVKfh79y0kfQmkIw8k42
v600lTd6sACnG7b1pi3OrhTXuMqeY/ddrz+zpbLruqYLe/F7XfQhfc7fZF2pdGg9KxRpGqXfMpMh
exmcUaTfJggI5CcDzgKDTYnpqi5Djzx+apbAU0dKikHUwnZ+rtGf5sKfj9pVIbAIVmenBmMgqkvq
pO14Mfjim85iAAesIRqr+hCwBHNz0Wofcs4pMTm9iJFRNDWWNyQZWJGygnRYP2RcIuCJ1XLjznqm
l6wgBcaexO9xc0hHCoy9TLBQJ7nvvyChXFvmKwZYSU9CJnKTEnXoJ9H3kp0sxKjkMWNJQ0dIxNt0
mWRML9ItZ9S3zPRWoERaHHir8NYnUjAPbTCOqo85ydfONbwMKPtnnH39Wr5YZ/IRVvrTD21Iv5pK
82D2u6RgYu612rM9GZDd9GtRnSdkqaIN+KHoJ03U7mtbPua6fQjl+FAVfsYDjTlT+JMc1YKvpRKu
y8rLS7WCWtcDlULjXHo34ps47wECedDiQmsH1Z8CFVNTbivdA/aJa2YnR1CqOzm+CmuXIyq5L9SI
2RMS339oZ9u0BFBnAn3mr6wSOPlH7rAoRaQYpSvdxuekxEygqddM7i8YF+MSHzX8x/oq84PldpZn
ZyudXtJiQc5rn8LwB0ZvINqWgEnh1L3rMrCZUfCPSoo+SUDn41H1RI2iv9TeX9CGeInqpPlq8qTT
X4KOTqrrto5Q3uGGPK8p7nGqpGZk6ioz2IU6hbwgi5XUp8EzOmF1dRVsDkKcIL4wNm43oe38FN2U
HbX5NqGDCaq7rCzk6PX+RNPivkj5j+RlSu8vMa4FS/db3qBDb1sitEyE2XHyQSNZWnWueJ92zKkS
cyrNQAEdkIF6EHTWMZiTOfiJSUWAuCfyg+LqkLzPCnZtnX+xUnBoc4z6WKDrQeA8M6K9kKMpnaJe
9vSvDcTtPLhYqiQ5dLT2r8E9WFjTL9rraFR44v0MljS5UedOtuulTdpT4zdZuRaRS6B8veDf9k+q
EMrhRw398b+ejoatcgz2iai3TX7JW8bvkPKCL9m1huSHQnoG5/LgsY3linouApMfi1NT5IcUsuT2
PRZQvXo9gPUVqtBY+yRHNbCuavqflky+Lrvm3AeSP/1b9uGizOqlMHiotdyetex6ZLZMBsbGncCI
tpZv6fpZRn6LHVV7FxLHupsiHv0qv5gehRS3kt9WSaaUqjY+zCXkdxr/KjzeKsYhRbngvZetJGQc
TQ0VY4yAXNaRah/sqXlbElyxvYrMhuAcrcGYH427wIdUpnh8Ikl3FnBqbynT90n5M+Yrflslqr5p
VO35GwOh8euqidVnZkr31voojvU0/2p8EZ2MNB7onJvpJ5CWMrS+0BFzbhZTFUgrd3L2QZQaZyeR
uWCbZSrVxqupx1RvEJRndw+KiF1mhQd8kbeopIJaoBjVmkOweJdVUlEY/w2fV6q0Wde1nhoef7fz
lRKYYA/kURy7xp6449MuSUY1nqqS7WkqLzZiF89EN/xhOyAW6TOb2odeGvjmnXjW0IO4Qq+rdhle
qZ46BsYRUXIg0L8Oo8fOkhwLU9qbLCwZ++HvTlxMcLKDR961/Z5mxEjN+JFk65OGC2MIW4vklN6+
DDaH+/i1zdaTdWjN9rIPps+dw0nQzAtUTUIqNLo+FIuLLMKnvp+7rvdii9IdqnZm1efN6EtS7UH8
IT54styk4tHpXnGJY6PfyB+Bz4mZXybFi7fCL6TBL8KJ0INAjFDN8Miv6Y8YUm9qhC3SR8PV0IxT
V8dmU4PGkTn9x9IDH+JVJT3PcdTBFS4xdGBd2raroS7XbYJzEFkEpkcyP33hd8ccSfJSXM6xlt6F
MyWUBCJ73I2KSVx5dVkjSAJpsZotxrg5ZPWcmKU6vtzhH8HgT965xbvZKkFtD8+kY7d8HnNSTDJu
00L2YG/7Stv7gqR61a9cN/zaME6YblkFnFxFr94BRr1TW005mLhiTi/GCFtfNGTcDT7aqSAapYUz
UkqPR5P0TVq9xXXyCuKcR/r2L13bK4njC8izSBY1conxebJeC8HF5WGR+ZZCKu1M6czyTbvwIml/
/rYsH0aiX7QsEP9QgirHYGNzii1+xUN61VosEFvzUGb52etev/zItGiX5NPCTCQglStCQB9uwEap
Z1rRDoU7ktOOnNPmWR0mAUvzgLkznZ3GYn01yfxa/OTeLmpEwUhUesSS8kfdk/lZPgeluwy/B3y7
Gr+GTlm8FAFjHRPPXLjjN3DVrcz9/Fs1dglpwiC229rxEDsJxq/KMD38FH4jrUHCiZD2KEDesqZE
meOb9YbOs3TRaFMtxmmpBHRQh1KJDo704Ez/SX8STAxzwUB/HRCHraxlFT76LT4SXt/KnrIOM6OO
N8KERrTz+iYl49QsSdX+U61qFwOLI0lrWDK75j8LYbgVeGXJxEabpnNtId+Xz1FbmhfKB2+Ued4L
pz7UqZsyjk4qq2cWN/1Uwb+YHgBuHl1aPKukIEyfP0lKgPIxK421oV9idtlhMooh1IhQQhSu30ZZ
iUZ9oVZDDqSvWOd7coyNPmgZZwA+w1by5l32ylojgit7+WHNeBzJoNjjXTlo4K7rZ1JLj1znDlSO
NrgSsZYcLUVcFrsIDXNky9td6QJ04jHzgcH6qOX8d2Af0nPVPsheP8zFxtB8Mpr5PPBEjRfz2VVs
/g3pLkNTTI8+F3jiVV67e7H65aX6j1dPvHJXZUwusP0u0s966S/JLQ8MhOm0pWRAosqsjsByRGYi
R0tHUgdHo4whXShdg6tU1wi4fJ1+iKPiVbwmBfTrJka0j0WzJoYii1U0hlG8uORkhiOXGhYjTC5+
XGBCyuPmtrNfJcLToGNmyvmIAZQ5QSlg7oSsQpExA6K/u4zWc0GVeInxfFUl/UW65//Lo+5m/qdp
2JPh3YqO3og3nInXlfWYxeZftIZwMtvweiUOW92qm5RMEXtDuLXtmeqDUHGHfAkT0EPGzdqJqzfG
JRv4Xqk41Ng603AVwKwP20qJau6ARRgvjixzDXpxICGfV+r7lK+oTlfhMNisOyTGOqi4pWbcUhGM
PbMnhd//1wz4BN3fI8U1gh6TZ9LpIVN4U6nUNozWHBBbPzU7qf1uxo+uhsKeRxAiubFsUXPG7ux3
y+J0bfJlzWoAit3WMOExU8AU5Y22LL5MFL0lPpi0TtmlZ7PmjjDcchI7dkrY06wyp5qPghPFkf/R
yQd1S2UPtT1FgF+Uj0QtJ4y+8DJZpFPHZWkZh6gw0HQM3DtGtHHypW1+3qQ8SNe3mskXceQ0TDqm
ndgzeXxbmGI73qiej6eM5mYyUKw4wo0Tjr6aXS2Q671q/Vnobn1MwGQtYQPPF0kSo144PEKG+MNU
dFvMMOBzVG2jQHBPptF+ChSlCPXuWzcFhzSYpPisno95jmWOGEjRcF1M4637UHxJjP1GKYMaOJa6
/FTFL5MpQllwk3OAG7XhLubmFm3tDovkYGlb6RvPrTHSeFSl/VbhwOqFMVr5jFaeMB17iLM2yahx
h34gu4a4uoPeczgVLj4hg5/iwK1dzoNlGuF+aZ5kb6QrY+VS+ZCqhdgF+uVmxtvE8nGUw776GO16
oRiikoO1gIWitGE+rSGtbTNbCjqfez7+zbdOShGNVGYMK997SbEF5TPHsLRauBMR+VYyj+yLI64o
lvE+Ku0bi/bHxIfAvFMBO6VeP88uWXK3Yu9X212IBhaYMo7o+Y5XDThDuqaBOU6BJhrBOyGjwW9T
CEBuXdZYLFfu2QdhhhvCM1mUC4iz937G3TJN7wKNRigV5lzy0myvinhLmvIpf7aHbwQOQJ7SEAv1
QVEMW2BTLWutjS2LqYvOMby4Ve7oLGHEXHES2eLCBREJh6i8i67CL+Bnxu9ZzbEFEUbW7jFdRWuO
yrDH9/2H2EAq+mB/tvfDV4XjWacxFhS7i20Lk+u3sHK5lbSLRFPO7+yIwDnD0DmtuTu/rZae4hHJ
m7XtWAAH7q+VPN+6X0PSvpqy4u7In2t5cgI0xzRfMnKzSqAfQKpH64Gfckj15EBmnNG8ncmSnVv9
j45sJtw1K+bDYNpmmbiTULGM791U392VWnAt4VfitBcLuUSdMyfpKXzdy3ctQ4q5bE5Wr89JAUas
IVuzJi9FVq6smx6K0dwTS0d8/56lDNEviyCyBqqw+f1iHFqfP7Aw5OoOgzK7SnZHR0EzX6q2OEXr
XSYUHUnrLcm706aNVISy2Id7MLqMlpVn93YppucpxoS1thGFwicTS+tg7TRMIEPoVM5Z0fYDD3hK
1zlfEyfmZt7TlPiekd6TYr0Nfk6biWobvejCOXx1jb2NWzCQZ6iW0gfIiArHs9K5bRwHUyuE8mBG
1Wkm2pTc4aI46VK/ik8FZ6173fs6KqlMdu2VsldZ2ry01JD1YoaJL2Vfr/3la0r2cLYRGrkjEyML
K172nXQlCu4yOCTIdwokL4F+HI0pnWotpGRyY1abRqm8hoVSOdv4R/48vH0GrZtxfsBxerc2aFrU
KtKoiKpwLg92/PyWI7ElxnJqtIUJ///GcG5J7ldvr5nsTj328tHr1cmjNNqrhMJfybrNjK4MMr7R
bReshgw9WoDTVN+x1uQfGrPgwOVGH7Ro4HJj8rptOBJMPSh3tNEMzhf+QwP/YTmxz9iRrS2MWoSU
UWXZfa9WTaK9cwl2RcNz5cK/qOmtrVZMdKQXsjvY21uLuqjlyW3Wuis/luETQ3/QzvVtt3BvdkZU
dAuJAF6tqy+IOzF++SKdeNuXxOWLzo2bjbSl7vYW75Iem48x4GF4bKroST4GAJ2w4Shex53YodZ7
RWtd07ddIwQ2EzJb6fCp8dKlm7eTWTJi3W6SsKwFlwy7kvdOR+96wTpTjFpu+72KvYikTqYgqNn4
mP/mP2CaFS0+ksaZ6xR41H4zJfmhnrRfoziExaIgYw3wMR4dfyStO+zHv9sY2CdeeoU7FZutMY0I
dITSwHnRaCzcjGB8w+DL8dv23bNrsrfSbu9tSpJ2KEhqMDhYizduf7Finb9onD0Jvf6DjssfrSp+
Dv324e60E5RIXoi1lK238xd9TIvfvWSnN9Nz/3dq83vhS7Yxs08P1G9FOyzBLFbY/Fa4ObrTr9ZS
j9qVa8Wwnevppep5+kjXTYUUDPgwYCqc4xF6SsvYfjaiqXQwM2kJtUgITZ3gJW2M0xNzuwYMqgxk
+sfAgbWgRmR9Dg/F7ijuJSAiNLeVjd3iCPe0p3aS2e4G3aGWrhbrPr0jMCPM11bJr8XLOllfNFM4
Qvde3eSYwEU/3emPvylYFEoKh8bu544TczXSi8RPlm8YRa/2KIt3rTh3V+50YCXS0nLnbPV6ifCx
vvjA50gBdKQApKzD9kiof+EdbNMRflSTuilax66nnk7CUSFazDbCa0g56kLGbp1wpfCPdbYbB2uy
PXFRPOpYcQE5UWso3vpluc5H6I2JG3RD69Yuxt2eMvcEP1tMuGM9/lm1VIdVO4dzKtgL1iGtbuFo
clElGI9mmzUXHafTSlwMMhqUgQX5QRGTN3Pd3ufe+hBbJErU8jr+FiHgzbzPNwlMfwG3iLBO/t7w
P5Dm7McksdCX/TFWHeUv7V62TAUJkaEEshUoBKeQJiYny6EdiW67qzjl3PF5V224+TqedPS0/K0h
KwOkYhOuSmKeduVP3L/ij/gDqBhJOf6zqP9mloVmnNsdq990Ez1juipD5a674JTAubeGBCe1QNo7
cU97zERc7qBKhJnhws5ExUv+a20TZM1pg1fA3z01le1K352seLSB/NBJlTS2now2tZwsBqH6cIjS
gSsDpqvlwpvJOa9/LAKWOc4CVuT+umi+isTHswSYIGkJR2BWjzcM6jj0BAwmYrmTW3JUvOqQybxJ
zr0YQAORuaUabe1Pa82fLJDnrbnPkGcW9ZU+kPNluj+PZfPOi/UwYpc/hAWE7WEe6jTgh5unnsHg
c9ViuICf0uf2ZmV+FxGcYiP6UgEKQfl5JWRYFz5ClWP5eGUzWoFdOyv/GfX7gt1hgIE91LeSiCSb
cZfobKaYj/kLWggbGdnLICi0EBTmlR1OMl2FxrxqRX1bKDZkf2P963mCy+OqGqkYEDh7yzblrG1B
eH1CYSFMl22H7QZ39OgtMIXc4pTislvO+1YHKwyvRqygwohhzxS45YGl9ixF4Q5uql2kcgRHLubx
5sybOPMaBhxyow0Ldh2/XJVuQVUuLLtECk4xluVMBlTOCwrV5im4jSG0z10ruDlPU8KDJWR/aoK1
GL9pJuUdvYgVKwVy4ORKB1/6mc1bMJ3WQrSNeH5oQv/YifuMRg2MzrhYlyhBfThyVWg3cxbEReMv
tGvjIBfygUDCu0CNRL896DV51r/S6ohdJy96Zl9x9ZWJKw7LlBGE7p67gFWOgLt93kldm7LhG+Rj
881tTNqcA2JZgvRoiu5BYDL/IOTZ86JdnkpuT+o9v/rTsX8qW0+wMm9OYrcl8FgQ8oT6hDHLcorf
C591qZpOC6E9hdKtLhlopJ4CXdnCvBSjrcUmfk6IhfRjUMjNlaPfHeXet5BRBJAZbACD7MZOQSSU
CQw89uQh8wUq+rAygCQC7sdXbvoxVT77XP3fHbAYgie0mqcVIu8JmYJkPK06NewdZsXkSlUU69Lj
4OP2Mse2ZSxnja2/mCpXQ1mvcdzwbjqZsn7FwerySaHRMpJZFui0n1i7El0JKPIHlCnr6JHaO0q1
8RKoSA/5ONlaw0FInJwJB5yHhimN5UOIYSRfbsKm3HGuPERheZKMIUgyQN60hnMj/8QDBVwifpuU
7b2/MJm0IgFQarwrzgvc/Je8by7JcGoDfdM9apG8EgHLwjnxa/lcWJMfy9tO9roNqmHKw33oPwPU
Ot3m8NTSiwrxZWl3AqtaYOaxT6OIPxi3vGVkmIn/2xXRV5Tg3Ju29powNmSxFklLHGr2wV1rOPpw
Aq9CBVYqZmOFUQA3Wg4zCwPldLcuGfLucLf/1n2PZ5qoMi9kCkpjiNk67tfa+Tv4VKexrwMhB5sz
WOAld8Pim2fpkZhHZgqdSpauxuGZtQ7wwLVUE26902M7mx+1ZBe5H2eJW4FXzAgASbwTYaygzB1x
ncI3uAbi+IgRPtinHH85nuYav50qbjzVALnJpZX4LkW5JeFgPPpseIypamcNXKVUYx60HFh2y17h
HSJVURArEhtXW3Hbjf+I3p16o/bKBgtElGFWFSEM9BAGKCqBMPDXRNvJhT+QsUL2umjzNizR2O1Z
RO+ULHf1jbYvJ7MkMkM4O4Abjet4f5tSmJdO7igfY87Sn7OrhNSDLyqw8BvkDsXnzrKUbnvGadSy
FrP6W/6EdRcWZnb1Za6FVLSuB8OGgGD7Qd8FNCehliIhxqkpT1H8Gsfi2inGRd1/y9wIGUAjil8J
5RH+lrArqkG/ZEFfU59Au66jvZsJLdkcYJWZnOUrDy/xxQLnko7PzTZG4x5fRdKvtFB5aiW/zKfw
to/buSS60F7WfruQKL7tinoltXk1uUalt0nTg0K6ikTTcH/gHMblV2OhlwkGwtpq6CrQXIpiCTCJ
Ah2tAeYBxtrudP/dSoQJF9VfbpQB4DlbLM3ZxMnRkUDu69sxcirJr7GpuRjnyN8VL1BM6DmXSfGT
Z4glH4nkPUjjlUyQ4qQk5eHbVEvF93GdFCDAImqeBXkIi/WOu5eL5bzmL1NjTJXLV74KT9e2sLMS
o+/nkzAaT6nsn2YFiTF1uHFeu1vi/9+721keBECTgfEhMexMt4nEC1YdNthi/q5P2ws6VwO/ZhQd
xp7Mg1Gm/p2yn0SS7iR8aUeo8UzZzSoF1oN1fKgPKfs5NZDIJqfwQqoK48WGrxp2PTYCJVg1jIKH
lbni5n7RNy5JHWfc9K4XpdvtkjPWllsQ+VXe1F+Mp51Dihm81OSPg/kqBPl9XarP2bbezNG6J7dC
xzy04S4DCTOIkRbrEdQvPm/iOQWDIRXqE1ARdnOIqZA5O84xDT4C1ovZcLR+wYGbehkrbVGFwfF7
IskxXPqkiYhvH3BfRgw7P491elnXmzxZAcizsFR1YGzKxZ6/0BEvrC2Kaoh28nDlot2+lrDCHrJi
MwPN1XfCHTjrA5+abO1cCJorT0b1LbwpNGJMJuqTpOCB0kLsAGvpIHnBn++tp6ok4XEvZ7HbfBsa
WcbP5DWY6KeN+KaR1rHYyNFNbuv1jJyJD1CbLrwyss98wF0jAwyMl4dqFs++Bu0k6RG5kX8gEuVf
mj3yCgNxdxaKGFK16Qspq+p7zwXgIBq1msm/LP6uT4gDcVEFFs1SFQ/RxB2kHFZCT6tbjxodsBfZ
OFfC5nwuoWQ1/jyyJeqDltp0EuEwOs9/DS6wDTfdDhytTtZmg1tqTKTp+X/FkuHY5eVzYOnMU4Xb
jfwyVzcJd/KkqI9ua1/HOqBCOx6WhDsMTsJRvkCCImht+Q3GCr2mEUcp3VyG7vC2Ppay8+lrh18B
M9f5tKNqT1yhPup7z4osuLxmva0mLzhvPqJoYA042MmgnJJNuxPIlEVOtjFc2HAvB7sJ4XhjNq9b
tEl+OXIl8H5QbtW03Bp6OvT/klK5KiCNk9EdGKNH1pZE55P18hscDvsK6U+eYQEFNd5kHvMNY+Tu
sf7y8GEL2WMlK2ShHVd2sXxqj/+g3X7siYAmSwrflLrLluiRrEAj2/cwxnZNXUbM/e9CtTEXi8xv
q7s9hHIPIEtCo4sHXx2TQKwWJD5Kl6twxOjYcjvgqdHVDzA8J663k3G2fIAN4nlmzBZlihtO5kvY
pzd5exFHu8D0YganqcdbcHVNE/5ZV+Zb5p0hc7Qs+lkYPKKUJLDgLsZgD9CUYR6tM95iDry2WwGh
c1vAWm5xubHqn1/Fpy5uXgm/a2Q5PLEcNpXaL/UeLS63c+2vXOGL0k91L2OKFp06y07tOS7qgDZO
RZ8iNvSsvxdLjvJVjXqkqwIwntkuEXl3NbkBIUUySm3S6+ehqS+WukZpo4azYuLXwot3zQcC+RA/
R/2j5greLZ2jQHFJg8iQdhcAxklbuQZAHyOm6FbYDrsSQzl54ipbvJlTZExSP8q++5T2Ez7Z5+vk
lHPOGnu5jat2a0qBjDn3IhBgZLJllKRMV/jMDDfwmQQoFqb7ndzSUiaXXF6CEX0m77Bzj1gFJ5f9
YEKiaWaH19aUauWAHkbqdgQIO2of8WisfVDVCrtZ5gkGV6NAE2m/V3qnlX48Y3QN0iWOuBC5Yr8g
N/HKM/BSU1NdEMfYEtwt1XkhJabVJ5FzvpDn0MxY97P6MxsdqNWrh2lmdLxGKKwktakIq6M/WQ4y
zk367GuMc2TdCxx+f3UIcEJLYxDv1ARpK8Vmo3xVp0NfYj11NtXax3ki5tccgwrYyow2FJ30XQd0
SpnUqJYmYjQIVRamaAKLpmdBMdNffPp3ltkyf9xDIOdtBEb8t9jyO/6Eq5lZ0bTPsE5wnjOcdc7n
TNpt5MJDKhLESgNva2cOpR8Ezbj1jg9exau1UWEmtO/twTYmSZuOGjchd2CIA4GDG8hpNdbc6TEx
yi6bI7fHsbDz/a1uyui6IWx0WJjbsn+U2f4osS/j2rVhuGJYDHIMl511S1tuATrAMEDXWWgenjzi
lj2O58JoiQkUBO07K37hI18+wcFF+QyB/UVozm+BV546860z0AL3Nkyx46psJ4QjjLBGShlH5hPF
Wf/iZssKHqtK71gm1pnNM/nxH3IFj7On8LWjKRJyKRFXMiUko+r05BbK2PBqkq4W2gd9Hp4K34uV
VItV3fhCAH4fKPGOvRQFbfnsA4t4yubRRw7po7hv5nA7elJzebso9RSp31IHeAMkxgHvqye8bgkz
TG9PUNrrjpwGBkqyYcytehEk6YBV40c+Wx+jXH2qafuJk/Ozfk8fCsDwQwVyY6+cvjIQtBbVC3n6
Fu8W+r1ErGHHO8CCG3OS6pvlesIOdlaqmcgukbqWyTnDnPFhKa9dNDwcSRfDnO+aJj+Mqbuaw2Uk
Ums+txonsfKfTJ4m6QEobUDLzcTfdpZahYWRmpVcIHJ8zsL0+MLUMek2oNWYI0iWLd+wvqVmDEgQ
QEYijcPKQ36ud6Y4DVCnlXgzrDkBYpGq6X51skeOG5XjZnZtufk0kwVfA6Snws9JUFlAtFc3uemm
+hCsinjc/mzVf2YBfop0g1yMT2zITwWAemyCDQokFkiK0Ptak/rTInktcau1NVwtgy6HoiLNZzwO
0a6rDrsPx6B/qkuYIpH1tHnytN6A41D67vtW2Kk+siPTn/IkvZS5eeP1UWyPHe2QU1I5GbNy19Tu
SYPdixZudiP2le8GT9jqNg1pdYfxpPuT3dAp8v6R3XRCHOMly8VL/HRH3JIm7tR61WxVaJ7jGmld
/7kB3Iyhig698UF54Ieplu9dm7+N76RzdjOUV1y5WDjKLZAxp9Q/U0OxxWm0y6mxVRk2l/6dKCOa
uco7NBQGLciqsMXSVsz5pY87jl71vNucirPJCFrBzFh9fb4cANdlBr03bt5RKW6pWEUMCFAZ730r
oj62VIGdbIk/SV95ql7zsbpl1X7roLHyjNcjZ/awMwvhhLBVSGrCKyGAJPrzxmQ4cehid+xNp+/J
pavM9fLitSRgaTnnGB2RPBU+aKitu/aMdXZeNGKWe31rs+EiF6dOFV0KEkEDArygWXk44ym1IDyB
DTtpEcTAaIDt0wKBGRBwphKO5ox16kROUYGCOyUXY82JN2BxfS/XW5tCHXHqr4EVluIUaUkLsnJb
i/yhkRdvFsIIXxLphi0i5n9RrOo6Uc20nb/i+IEGzy3LzlgUq6z2Fa+9VKftTDLtaW7n3hDoiys8
eT2Wd6PXwMZAx/BISwBExl0GDt1E9Km0zGY5UjXMg4MFHUrkoJ2cgVLyFZhJzSpdRh35NprI+bnt
Izj/GhPLT4G3T10Y4OP6UJ5CCXSDioReNf8j6cyW28ayJfpFiMA8vJIgCIAEZ0m2XxAlD5jHg/nr
72LfB0VXVLTLtgQenL0zcyU9iowqSZ/SRoLHnTBPCpspP+mlxn5xCTTaeo1ZOW1UYkOt60fl5BR5
mFhRsdgXaM31ch0BH8LuOMTj4mZukW1X6oiuybVmLwVww95BxGI11QEBB6l9L8lXq3cFwwvuI1u7
5skuzLFb1JGBl+S/cOFbJQgULobHCvioYLxp7/tNIT3GNsJ8OVYTmEgOU/5U7RmD03ZeoRH1JUa7
pboax4rm6ynHiJEFmcpjwjejpEx35abI2xKzZG3AhwFgAmJanjuMs9jem6tNToWz4yo3O30zLumD
urj+YITEe041CZiCGvFa/K6JCa7LyFSWhXWB+l+RMkeol8LxRa1SUCNMJw1hfOufJapjqsyeyOAl
LtqxGHpfhjmJ4RYFNmPehhPOC/PclNkdEo68FeHWTKHSrWEiqWEHnoebXwj0rzZav1rPhkXsyykf
/5keMEKYtBt6W+ybaeHDWbKYi+diOeYsEuQtDUBc9PLNfJeq7/Zy3Ltt+rTJf3JDq7q7MfHOyyGg
0vOW0DDaDNpjyJaHmuPgIntJ6/fdcTeYguYAUCylSUqZn4m53LcbY6+W4WFvgumnqInuEY0S7V5m
HCg3dk7PjBYcMh05rd6xR3652LlLE2W0ZKhr4X0aO5kG6OQ9oWBDTyTICwTjsyw0Gp5OywmdrTux
9jNb6Kd/Fdw2Oq4bmogpCVj/R42R+GS0AHBinnlnp3jVrFAlO/o1KdEeIArvjR6khaW+x+6bvnew
Hs3XRCMaUGEZyvOT5s4Prf0xZAIuJLbYvTWPxxoRRcmQ/VW2ZBmGwUoLoFcVsqC6EOeAt1bzTYnb
U8tLX07nCLzCHvfja3OXs0q8Es6wpdZ7hcFlsfI30edQU6rUGQAjSDB/p2QqbrzV9zLd2Q7cGVgp
MAXW1Y1nhmfaTpNuxfdgepYNypS7+vubNtAEUzs72Sr8XvlXahVdBvRhrE7A1ZogJsPC+EdZ2fjP
RKMlzR+5PBAMc7N/ghU4WTIsQMinaY3jiGhGeoyxu+XBuxX5HVGFlOK3vTthRspx/3a4f7tMBC3u
X4evhcT4pKKbmHWQEiVtJT7vGuoD/b2mU+MQJYGsbGBMCNotTOXoYYeO9FipSq7i+ELO9q1gXPEq
31r4mWaZz7znG/YaxHUVpnwcjPxn45yHmFFoc07ZQZq2o+i1o70w0U2Jv32jga6Ti5F5xxx5aY7b
1wYZIgVxjoHMoR83raRdiiBjs5CrORYLM4P5Z7hWQ1a7SQ6T9V9hKWF+/kReUa4jx251WRvnOtnr
vY+Lp3nPS9Z6w2NKy2cex08nF2xkuYRiJLAL5b5NV70fzwbWgq0JRmeOCBFY/UUq2UIM9qXWZ4Ar
rEY+5i8LXs7o/ASx7q8dTpPCDlq1QhbrwxJFneB98Qs14Djn68UiQ8LpdzXz1FeTcbeSEdTr+aoZ
1TVJ1cvq6szSpO4ppFmte4GGZUuIGSdLni9dQRkG7HaF5TPffoGyDhYiRSZhQ5XAWB7hByPu8kg/
oQK/jZqNxOam9RON6C2hiFSYPi8tZ4DVFfu+X1TjmYQwB2B3roAyuU5QOj3AKUFZBOFwebc48+em
x68+Lp+FghflQgsjUMcaAqu+wahtfWNooaVofKPhg7bQP+UppIUmHXSP8orndjUSmQufIlHmGLkS
2Ox3txFwipOG6GML9oIAplaYvLRsRiZZC6aovI5ShkDTbqACIIPCix3n+FwurEAzdJdaPXlRbfeH
d4G3Mkw3iXU+iiiQEyB44dysQbEQh410Am08mPts6A4yRq2qHnYWENAZ5EmmyOBbI1G3rpCBqA44
bt1hkb/KbvmxdBC3VAhhhfgJMd9RCTGvnFfgZFl66MfIgJ446cpFUovrwDuFV+qrMpuIuvQTG2Xk
NnfU7C+otl+5nn1NdvXZvmw9CXpJxQlMsIPVysobXeGSCx5kJbCUI/dKu76SvWkpjpVYj8pO1gXF
l/wyaw1ylbF1K904gc29xGGrZ+G4I/oGOTAZMDFSkgScUcNxMdZEIWszUuFfTKyg3lYKiPpUc+Qx
bR9W8SUl0pe6SbvsAow8dLC2ZhKrURyCrc0LyU0IbdegGfAVh70g6cNNYhHTXkYI62Tlf4Y89HQs
eQZqteC5tHku55Qrc/GTMPp+kLejJZV+f4WDQliWdJ0Ri2edOi+vpr6FTk9SOy/OhHJ6yH31zHue
F5M+n/lvc+zt7ZWSnDNmOHsYYwrQli8zMc/Z3wdosk/TVl6tRp0jXaQObyuCB0YVYNLz63yjeYQF
EuA/rUgIQfaBNOehxnNX7s66YBzFoVkS3TCgSU/rcHQg3SZvPhl6qnbMGMO5zqCuanyVyKobXxnS
aou0aiCtAqn1WC/uTXRTAY9YPC5Qgu+5xQ7RMPwGf9EwsRLvpzNLTxIAoTZhfnZ7bjoaNx0bAV/H
JzY55HS/a5kZtGOtPVxip/I72HrWzOYB1V9tKu/9xK6gF+1Q+7VkIrI3iMsUhuavZS/L1cfsnaEe
veiP3i3YKVfvjYsHICKjk3TryxQaSzvMDUvhb3iQqjLbw/aMk0vdVxcNpGXbVherGrCRW8KKVHjm
k/XHUil1oGwA2x1FDwk1fJVoDnqiHOajZsVYUYVnzCmMFqqQ3HysLz2EFrm8UfJ+aZoMrjvvO2bb
JvPyH6nThTm67jTeLKl6cFw/VzX/0If8sygtumx0PwH48obk5rp1TGCzoAdOSAwmb1GsFtZva2dv
BJUPi90/WHno3J9AKvEvBLMSfEwcQrZvY6BMt9TNHuzIFg3qpcVeAheitfloBXAkXLn/dpTPGU1p
TkA2d5WfFr8WPdnHCTA2Sb0qTFH12AdLOd84tW8zTq2mo0OueYDW9hNvPiGk+flI1Fne5R9OcG8S
42ttts95lx9xtVBq0J2l+I8p/VD77STlye2efHcpR6S9f+ukDTrpejfcrsxRCYCUxL+glJ9MbAwy
rE7T5qfOCm3eu/bM0VbfTmDXZw4aXb0N9nGdxEWSiufI2ed4DurChCVA4RolaE2BLXUEznqU0SzT
G6txKdRRTx20fhwpHoY7k1xZuvy/1i+h9S8be13gXasde2uDmm/3XsuQsFQ1CFn5EHOtkbjWON4a
O+fCNi/ZLG7G+vme/zK9e9rW8hKy+JCANTO6no113mNt9Wu7OjVEYWUaq6hF/MwOLECvSUnnZL5c
aXlLbS2CQLsD7hc+aDuOlWPZb8emlsngRGLA5QZ7qZDOOGDPKkzalWNPD5KoLkH8AqOVSTNzEd7R
33to8CvVy+7vrZqYSWuTsYVKMd21WVbqU3vouFBZprsC252X3KPmCjs6DmxYCb1vAmqcb4MjmLfL
x4bLYv2V3MepJ2FRRDj2zrQTnVWZWr9oNOtozrZzf1opLle1iwWRKInQ/nXlyNLuSEMrMF1iiPZf
k2CPfliN7lgsk1+76seG+Xk+rpGg/ERJl6gARUbCscVcnzzy1f4wVFIOhcYM3nzV8vRlVsOXDXK2
o+G4ghOZf/ZZ+kHFQGW9ISvVQyFzNcjVaezelfH5R0OitojKUb+wxormSpx16vEITTClpDrLPfm1
JZzdrFtyRYf6uHPY4NUUldgzqwwArTobPA2oGuCDAx/2lIGV1MU/C7xFu7GNlbYL+uDFYgs/44zU
r3Cx9jEgnpLcUqL1wXR1KLgVWUWa+V8NRah42LqEUgpUzSJ9ai4HJ+egYTk442+CIeGQlEkyVoR7
TFkV0f2BendMD5TA0Ivh9xNQcS4wIkmCvCmC3CtK5I4x8Qe+5Fw6krsCC4V/iZAOFnDlOHQbN31u
9YTmq+S0JsxcMHKMC+Z0ImfD1SyG618Ksizo6rrWMVknpyadSOKmIdy6kbyuid2xwf680MDzX1LL
9BJgnqw7f6sZBj+m0DS3Y0rVZ0xx4qApHuTMyaIXRTCz9k+8vKwyhlPT8JaGHD+DmTVzuiuki5D+
6POdtjrTYk/ISnc5keU5WUN+yvh/dRJtW6YdTPK72ayjN9zPlYNCc8yK4JzAV84JtCS4jtPlokOe
zVgwbY6bSA8HLK3xftnzB9tY7RE6nC1PEqPXs1UlvBT/KVtpD6J4t6yPecIpexwkQZce96/kxl9X
z44PpoDd+nNnZK+FNUiO86m1eFSZ96r3EIoOcnO6Z+MoUWMb5yMKVcAjbnkyCSM9cA5J/HemmgCI
b7H+6MRVzQ8r3M7dY4Yiy38tI5lo2IFhVkFcVlxYD+o0u0qDeTHTyRLupUknfb/iUxdBnhPvCzgO
cFHGOmyJ9cdf7Z3ImtjUKyQyZDK5LY4lXqWCqzCfTVFFXrG+8lF5iohB70D7UIuDna7XYFMKt0v/
9nzQBq7DCsF9bZqp9Rv8seZTWvR+kZHdJU6Vcd62vIJncJaPGKZ5CW95KyDegHZarYhxRR49C07d
2MaXIsmuDf8xO3MXCVW04F07YHbUX0kBDpeQGMM+SvV4WROSr3hjEukFSk8nxw5A6V50H+uErgSK
sM3LQ9edE+wBcw53Ut9Oci3R5ZUD+oO4djXT+JFv+muZAG1TOeHwMdbWXSc9ofeA74AsRQvSSLfG
l5oTnCC8Js8scPPBG96OV30+VAlQTBgvgr2/zdA9XVTbvo5UOXBffaxF9rQzwEVr6a5reyVT82Md
859rP/zc8vSnoQw/ttn2MxwoWdN+4nQBjFffDMh+gdr/if8tiCkrcA/9s6rwte49LtC8l3yzwwz4
4IMZANoNrVI7dcI883Sxt80OpbstKo8mJQDtA6NRKKXdaZV1nFHZObW7c1mPZ2tdznzbSodoSHHh
dX7QVdmXlplRlQQdxhlGGH7AxwQb32odiGlVKutoSi3IXnvpBC8GCsRqy54hLPh2BNWd3eDComZR
5y7s4xf28cuPvo+PbU8OA5+JVRP2Sd9WQF+WTD8fbN9prlYNeD61fPzx/mbT776q+56aFw6DWX02
q/qgnuzOjHFzuBuNhURRXeZa3XhyFnRnguvdSRv5p3kAiQNlRE3YidRAac1rT4pKy8xbDudr+5yc
1zolt/hnE/EDcGfJDh4QY7T+2FaMqPSDyZhOOImDUs2ieFXPDiqoHQgeWg0d1EEHXXVC7FyVC7yw
6mWg5qnrSHEX40UY4w2A1Pl9WZ5lzPxUW6rQOJM3op0FB0QLO7DUltK7BX3dDps8PWkqeA5y3ezT
Mvgqy0GBbGoWLedTfZeJGgxyeoMBdFXk8mLyvZbPzRafBtDU4jj3ZMDYGHWu9qukeZSj0hUNDVTI
NhZJKuEu+2KrA5nyOurOyOraBVVhV8jijOMm+2XTZGyezQvsSwo3yh2wengp04VJ66JVcpRF1mqx
0Z7RbjKaxLTj7kG3bdGCS0n/OgQodQKUJs4ZmdnC7MVZQUgzdF+u/5u5gpgl9Q9OifrjnAbdoD4I
tZ/CItZgRaWHsgl4x9nLQUZJpwydxMJyxx+E4t9pvCyzdJ0P42Ie1YYGmYmSC0U9DjnCL8ymhASs
pTVuL1EZEnsVZPWMRclcBSYfEUnKGRGZZAi7jOrIaf1qbV5wPY0Y4+57PkppfpHN5NaP671upagy
LyWuUgjlin4a+aSIFQ2buyyVbH7ZulrHmTI1xJpg9hWgZ6rIrB8y9XIdXoRKiLO0V/E8KX1+Kot7
C4C1MI1Azv8KtTvKI/yzhjWSmNiYse6JX9aYAhXedsoSU/rSPZRRe/RsF7HcScohAczUoB4YQP7L
+dMqi6O5US5E42s+DexDrSA7Oi22kgZNhBlJertXFW+n8rRi+umvKZ9llfJO9PBhV9Dntm3fZdf4
sJJg4BFjuGGZGtx+KPZv83bKPs9b/7YcHQXB/7barsRdGulTWOrXWJY/CNn2onnGVIDcJd7JOTaB
rh8P0siWMIc46k4ZIqK8s3Bryu9yB6qfCumP3APE3jsYnbQoz6WzvJTnWuHDtM+OPS4cS509oNz7
mRK6Tj9Y+xo1g0QnTNYeeXWBFMZz+cwUKVqk4SooTemWUF0vyYywLsKB/rrsNvlxYG4/LNvDgeub
tek/sE9IanpMTVb1ksah/Y8/Bu18drurVfWUwaRf2jo0FhHYSD1ag3+oDvje2iM8/REM3nzlTz4B
jCWEeevpEAVzGCJ83UX3sX2zNjOzC10fF8WvJtze4S7viG2b0a74JeQ1amP+xs/8WabVXWX79ubb
8GqcSBpza0oAiKAK0YEtexZ/Pluwt6C7dVtqcLJY4OnjeNRfSrUbVhBaye6vaWJ7KCRvxEBMiLvR
U297FPydlgO9dA+lKj07t0gqDDsBKcZ8je+1XrW4eQ/GkCmhN92xLw+5RhAKh5fepJ5wvxytuXTa
ds0CXsQRQF37PweYzU65V3E4UuVrpcZ9C4nxqcVdas2HVIyvreaCOFGHEeSfRj17FWhxoHAK4lhb
XnIuuCaOhARFeuHz21o/SpMYj3GpMa9oew6Ui4EhIV2JydExmezZ6I1ZSJlr35HbQ4CT1MwntAPk
t4lnP7RPm1MG3GZZl4RaQl6ncJD3JI6hPrKGKbKU4dqTiOkXvLpF8hwimbpELTvnehG1v1Z8F3Rd
W6pGCnBw7YVEZbcEeUE+HmpBXMDB0QZIOkrIio3wSDN6WkdXQc3IXGK9JgsLcJqcuzePvCv4PEOD
xf2K3EG2TGDCU1a87Kw1dL4r7FJrIvQNGCUcXhAbxnV658k9nSiJQhGOqlNhhob7qzJYUpHofcj5
72ps2Ibg+hnMy0CN6XCdZfXyvotKyn2ICfZLv1GwquOwzaEAgmQTdPct23Yr3NEUB+8optoNNTq0
s9yNItIzqhuxuRblj41Lsq2NJ3CrkMpCzWpPEjdqjSx5lWEF69MQ/kUwNDjZrX0+vvtp7pB6yBGi
uYhf+bXtpHNlw9FoxKFacLNmVAWVSANeh5l7EQ6FSHBQO1ehaFieDswpj0dHJwl2C0SOY8MDzt2i
yxw8FJQ659e0sqLBGs66zmX9fBPLj1SQf20wRXU2yWoMa8ATbAIZoLkELW7vxSh5JmwwMh4YhRKR
KoHqZdq7QqXX9sXpCklAHRfuxV1Yeyo/JrEhB2ANZZVfjabvcOxq36WE26cfg7mUg2A79bb2kdxz
V02S+yald+w9wZrgAEqoied0IcSoFeh4NDaqjXTiuD43BsEkM4vY/kQdy7XivGht1OxraXys0wqJ
/iRL0318R0O6r1FuXprDtKBYt5ZkyHs5RfEZgaAxii3iJLVXwpLYDRqLHsQncmrMZSdBQalInjkQ
JPXQ1dVJzdKwZk3caARwUfecDaqYep4KPRpK5YKD+8uTLMWbZipbnJ6NLP4WaKbOkduFl894Sjij
ofwUyw6noEiyk4zH3e74gjEA3JR+rajVwVZlj0QuHpuI7wmFT/kWH7gVbpaJRgbSBezGehnw8M2N
BjuhRkjS0KbksMIp1EkAcFeKp4Yhoqm6rfd01e9lfrOY32xCGNKAGoj3b2i3J8uodnaB/wlkqBOm
tMK0Qx0mthGws/eQvbTZ8re448Ob7WU6kAoaQ1j+tDNtDyhquXC7WXGlFv8ALwuN0+1rV7cmhMhH
klIID6dAOuCVPsg0M9dIHCs/E5tLIo4joTGAA17oljrQ5OOI9KNSBOk0hJwz44j11N/1B8VhIlKb
SFX/0VOAlD9e1Nq59HRPKfQPKFN3XQ45GdTGNLE+IKwAaTPKr7mZMU7+dhIMcGkPSg/0K9rJW7Aj
eKIR0SzZMhWDODbmQ6s/WbKAn2E8Xto9DqOkpD6VFsBQbuqTQaVYlxnnVJ+i+PmTdsd9HxOcNPcF
KeqAY3ff/NZ6a792brtchSmdp30p/inIjUhQO9aAO4lo2vAOOe2sj8L4lqzy+FtbKAJain3+b1CT
O67vod+N9JzJ/WGAeYPLVLQv0h/Ys/0Vw2acsia64F7bc+jchIK4u3irM12t0lWXDgsOuAPwnJi3
SpD7S78TAxBGPrfAUAkkqfiIlFDjugxSeGAQQGkBRImf29eijoR8rJ9L8EI9xTq9HAptOK2/f68N
gwK+zP+9pCY6wfPG2xCzCf9cYYfRsUlDq4MvWQFvSw9iTb73lVGnRO/gqC5uPUm7whwiS75v/Zk9
hjuMNKNjderYZ3U9lgwyPWu2F1nUTN+ZXeIL7h4Ci5ZJJnvGgPapYGquLB0/YX6YICpuA79yLHgh
/BJ1TgsduPkShOBC1UVsnQBk1eutzzMOljzL7kOj3uVGv0/5eh/ZwLOt2GzjZlMFD1BNSknV9AZZ
mn/OwPYd64bCqoKRmdvtqxXGc55e9ZqcR0yFzmHpOjhfl4KCaQXXr9RQc/Wpq8ItIrqzrfpeUvJl
tOS7Uo7bP82GYXlPxGxTT5iRiIXyN5o+h8K+UB0w7Era2goyKUa/wLdFhRWXmQdvXncraFwKO2Pn
D0W1Xc68kZw7JSXTiVBKWbFRHMT7hbCSVEjV61Kn11+EHllrp3UFZd6m8xpui04mxL9WQNRqQX8q
ELWlAkDAa9eSBryd4qZY2UNhsZ0zuGZVGmFh2WUyg4WTfyWm+oX1y6i7G8uGWyqym63o19SVSxrA
2tJb4W81eF8sK39OxnDXh58m2rulV8HINVMgYFphIXNLNfieyiDd7rw4izwgM49P40Ph4FjTDzux
g9QCNVsUHFFPdrA7+LHnQko/J9rdmkYN6IwfWuM0ggNpMObC5MvBvGp0pNBdQZTQgc5fSao394aX
VbE3NAGtsW6V5UgIJZnc6uho+BYbN7VIRHjbCZC7/16dNDPNI3rry329qwrkt7YPdjGt7k60LuFM
Sxa+ktxW0X3+mNQK50QwdDZTrL54efDzc/QDCL9D2z63zfYqmnbzp8J2b8xFaC1diEAFajt9uyYC
ZYPxcGjr+B7rKxDXxbOT4TrGdpQ2JF0NnM1EXH8fF/iFOiTEkXo0JElQW5kMICYU/PUkgWv7nZNs
YULyNaLpvnOSM1/vnKQMzuodknSGeS+cz3KDoerE7qy7o9p4jkSi93vGCL9JUdlelZrOmvavqb3y
YjpPWspptxcL2GZKySGpauqundGQFMebTQ8XDVsI/lnu/0iEVS29xq3ShPbcBg50lLkdIUPIKJVQ
/jGnrfe8rd4amhS/SgDWFbRaeoogvLd6TTdfj3SnPLose87xJ+vEjyHj8Ut9w3lVKV0PGHS29Wzh
w+ryt48LX+IMR9w6IMmQ+AliLKTzCPS90c+Kk0OV+0l0cin1c+4Yp7hhTdI+E11F3WYItDyVMBpH
RyK6AMAGLjXV5lIfluz0yxzNPCySQ2pflIu9vMm89sGpkIYwhgvIMXF1SYfi0HcQzatDLP1CnW9m
MqkDqiHk9uWdW0Wt4f1gmZX3NlV624D5es+VraBJMtuv4qeTXXUbSs2kBJIiAj22fZmMRPex0POF
bVopsP4mZ5VtIB4011H/GuV+TMFmiG99/DQJj5q8VHvSJBqBTQKGMue4vhzmjithBV9x6ALtip+v
xFm5stjRf/SCu/SSh7KBQwqmJrkaWUKue2a8H3Retgr3uu29JiKpUzdh2fXhBsvXoLcenaofxzCd
xrAiwpZWnk7IEFi51Uk+qBYfzemsTlSjSJgJxEB2XDrKw3zsmqfGvcVk72fVziHdqwTSnVoLi9zm
RsLewtwLTT8ZGFSqyZOJqqcDgwtRdejMUTJhLY6/63o9mPK2e3P80/ukimsnSMQJi31zE117zaaT
SL6VsYky4+dq9mWo8me64GuVkLh57Nr1SSL40S/9DedBxmaE6uIL7v1vYlLhaCj8wsWFeutuqrJP
4euNQAAHxJuUcBurwME4lS1xpZHGYCAoYiQ/imtymIygDTjdrokEvKzaF7AuR7l6s1U+SZS86ptt
6E8ajxaIkCb0gZwpyITkZOtHvUEZhLwplhH5F5jmdi5XhOSp+4hj5XPd2A7Dzq+hsy8vPTMDbbGC
IgVqapEDsM5Z85ASM5w7JVT4n4p95MSrycfjkUtAguim1pPVS8dbYtmBwjoeyzKXBCIL72TwBNhZ
VZhZtcfv4gjReBcD58znxS/ehEB1OQo2OOl+IIxX/h54Z7CnJqzWB80bnL2BtIvp/BlUV2eBWx2G
QYrkYbkOTXxT/6dRHFS1exYl7ziz4qJvv5SyPQhw2108nrpGD94tk3KxcXydazI3k51Q1gX6+8M1
wfnLzWEDAWuPq6fIBIzRK5LZ1ZXhkTE2Mhmbk/rRFcnXyECMEX2bS9gLoWxrRw0hPGH6VfCja/R3
1Q2bFzZYExusN3W8AM6sgCd9r6+6ievb9C0oNOkgzvMJFp1zW0ntdzID+xZIokYViifchgOCiC7O
s9ZHc9dcxBBfSpjTROmMp1TmfmGjtlS9/97Nl9rAad7vEwAlmjX4UHWVwYpGJhRWJtU7beSEwyn1
SmfGKLKnmNUWzZcDsc4Z7qoRv/CZPI3VrXObcIGILO5eG6hNWmV2yqWgOlHDG5iwH4SLesAtwA08
PudjFZoWGs5yMFRYvNxi6WC9Knpy76G0c2mcIctVjnmTirDJ6oh+IA3opownGjwj3poprOUBUnWy
a1Lk0wdnMiJQz7JpRd4ZFRYGiocVh8LOjk2RDbc/c56tvBy7JXPX/95uVyBPq75FmVFeRtGdiedm
0F2d+Coy/rMzoGKjhhaXHOhF6rWRFJjsDSsvF97busLqv/yclg1BBdj/zEuYQZLxqWd80obtf53M
Jvf1nG9xcRdpBq/js5wYvpV9U8w3Kd5nNJbo6fIYRfIYnf6eOsutpxkxmR5J6xwLmxsSS5HskW7e
cKYzHPbp4lrcKFa4DCP0w3X6kEsjxC51qIrGVVCIWmI7ix2fLNcIkjI5qX0X2gLbsqz7lNtVEmK1
Tz6g2HYJPoi3aF6RoVHqD9qLAomHmZUb1PVnMfPJ0sbj2JChsrhEnEfqGAiYpSIi1Uh7aoTtiIX7
WbDQxGFRy+Q4y/lUG3w8WyYtriSAcFnLBd06+B2fkSFKW+lzkK2vpVRfGN1WNP60uTtSfV93JYXl
6kkl8AEXjFAmq+/kVGvPxcYCc/ozsjhWFWLCND027JtL9s36JSFimkw1io51sLjflEQYtVbegw2G
PvpucJ+OnySs0ETLNwCUyoCpQvSAb04jrtY6tJ/Dfyr/pQF0HyJ7M2XgskS3mzEyd0EdyODSqzn1
E7XPGSp4S3DY2minZbiBfHsXogiaZLLAiJs9fOefsI/34/iHbfyOVDkytHwa9wtgeXB84jaTDWPB
3WBHsKhjdxnRz672qgT28pBV9ECgaXqPDr3XrLKrr4E1Pd+mBWZfL+0dDIiEy/9Zz4x6aXP8L57s
U2O156hJIf/08XlArSOZmH2QB7enj0hfyV3X+053gpivCjAsNqNgW9iQknKGfjLHDq12FMgG20jj
w7YFhY0LNxdsj1TetAnJDQla+ndu6Pv8d4tvpY+Hy2bF174f74OsPYitSFPlNsazAbAoLZ9TY8Fb
4JP/BHbdtsdkmNhPc7PBjHKxc96/pNMx9wS585H1AjvaFA3qAkIiJXaKSpXt6AnbrQSRZXMFzAKH
FMY9DRzsRoAbN2VHj6l8ymx2AxMuj5xWoYQ1z0y5ePEoQabG1NlIvwe1RX/Gc1EhcwgKVtrjTJW1
Su2ORbcBirKCZ0kFHsPzaGr4fMx0N40or6gpG2bBTosqGm908ftNRkdvpEB96UOdXkbO43ZoPAxM
ZMVV2C+BDo3VwAJR/yU6eUps6QQ8Y6fLckCvR6gf50z3R/qOJzI+EpfWHh6fTFvnqtKXojoBf7TQ
qTHx2jTzQd6exy9i0hMW9EG+2JpxwIi/ayvQ9iMtKLarzq034XQTJhAZ+gbYsMGnSg680t0cu6gx
7YcbSIJwnFqkvXfja3Edj1dAoGcVshY9pjtsNJe1oyYas66a5xCHq/vSqfdELR5j8yiNK0D2E5nE
W6fp1z5erzpekcF8SRDrm+cirQ9FK+/G5W8Ccx0R41jBXJcVwCBHwXJFhcbbvD+aPPK49oq9QZ+8
xavA2quBtjZ7fhKHBLsjC5zW8Ln0GnPtN2YaJPoDFes8/sAZtyokSdXIwPDfrOeSyf7APPuGZe8z
GEEth6LGTzgNixjhe9QDvSX6TO0J3Ya0gWPPGfy3o6Qkli+cf868HQqGwKWS3om83W/u+6RKHf1T
LqfANhN4YgrMicNAc00jqFnvLW9RvpruhAF+Y305qr/0jT5pEiAyCZDSjvrxC84eQTza243/thUW
z9oHSfYP5yXDaAUAiN1G64SjzkfSlXFcJDguDJEGSkbdSlUEUlkEKAETHqh2iknbfW4mIS2JTgM1
KMoxWOUsoEQithgOM5OYsAylY4DYvLPN4mRQLNCp5/KEFuEiVcH7/F1Sf6Sa1mWCPr5m99az8WsW
Jjmbz5z2wITAnWyYrtSUmEuwuGnOAbEUFzxaCOS5Q8u2MJa7Y/t+2UmUKdTfG1mpXhw3vt4VpKKa
j/b/vgp8mS+HjZXznnurJ0QqicXYvLhVM5yqqwzYuAoBTnRhuWLcU6z/o+m8ltvGti36RahCxsYr
mECQYFSg/IKybAs5Z3z9Gei6t/qoTz/I7jYF7L3CnGN6mkHgShOeKj3wWBN6P8zc2ZkxUidm3YuV
8FxY06nlrzo38evFuAit5/IldjK9EyQefDikL6kCD7dw+9qk4s92I5z+CLswueD7DNNkkpaOCMgN
mHjYclh9G34Z/cGPvUCDaXcptlThLyqLqeg6WI032zCTWKl9Cs7rfsOLhgJvk6ImiGC6b7NXuRPa
iJOX29S0CU4tD8juiUStzMXFErmb+9k1oncDtyLrIjFqF1lM15ygRkliNSDEjYMat2Gevyop/JLJ
3MoBoGRs3DPXIuChIKtj3tmhTVDRzgbJsaTyga43fQQl+Y4R+whHellQNhpAMgMs5YZ9Qy50iIaf
Ih6gsLP018RWO/er4GS3Ep36Zq1Yl50SU9TNEOjlvyIixy+IDvY3nnoUbMlhTnEyBeMB/dIhnslO
Rcoxp38UlWCsKXaSJ4ii7CAADfd8RWUFPYKjmS/RZ4eeHUUPpVfRiD+pDCb90V5Dt5FbnM4CMyfz
jyS096Ycrhyz7frK3kFLuHUUn2xstKaB8VJeTuGOapL9gmL3jsE1VQLpMlLrEKETih8GaCWVsqPk
/bYG85pW5iW0FD8asSZHt3B6SIgnCe5T2Myo74J+emE3s5SvPHaTIMYMedSqq5wQNcL8YD+uAWay
C8zObezEjUWBTQigxADiCKoTYWBST7NdbKGr7wcTedtXnrPubJyh/mreKunXuJKR0j1BKrIy+DNX
TilDk53DcaPGgOoxXpr4ONiie7JGzgvdK6wPT5DSBCWny/wO9vxAki7Al9DeZDhkGM0X8op9Yf+Q
648kaN4ALTNMtN2xyI+ISPtjxdxpYQTTPZpefyyD/lC6BUfe7CjsoK052QWcWCERRQhAJR7FKTyO
6ps50g+ReUe1B+hOKe9NuE2wGFvEi/cINzKG3ZbiJBUHTQbTk7Efk1q9YbDC3aT+K5dpQ2IB6CQ8
C2wEwkfNnnqA4Fsk0yN7r4Xupsl1KdqdyrI5V9/HjBwISnOJWwJB5yHEhvY3OpSMeqLMAql4yAPi
p+D3UjhcSJr4qyiKszW2vUFry0ttWIR8bWRI19npdCK1xV598xlJco5yrUdYZbzdjcoFr7PZ2cVN
jSP4JBF5HBSEfmYQ5J8fSozbNagPZnGb2ug8jIL2GbCr8GcZKtF8XbNTFcLuU0M+bhswLTpNGDpm
ibRCUukounEUJqhbezKADengTx3dLBJvHRBsWn/AnXEWKXQjhhVceHQyqS1uYM3uYdzdu7i5+/zJ
73Fic58mdLBQSj9ILYPl52ul4xvg32Uxn4jMOfWqhKRt9FTY5plZ7YrhtcjCDQFKMKceVu6ucUwl
i8AewxWLJ4Xg0MFDGt1w1dzEvF6PZtHsJcaOTJv2Ce1LKYggeqpMHDWmcsxAEWr/q8MQFXVARO9I
xDP4F8k46gSAKPJwVHnBhCTcguX9BT3sQyccXknrTdXdIkYvZYOYlI8Xfyy5BwBRQp9jyGIu6hL4
yD6a7Cp+vCFQJm4pazeH3FXbmf17H+wwhcwzEUYz6YdHjm4mvQ+22SEybYAa+HDIMDE2srQqEjfW
xG+1Qf2wK/+Is4xSDvF9l7wcSEYwG3Od59tuXZFjwwMSOUln9RpAMK/6AvKUOM7RhNIeLNrwT8zN
JW1m3xCEDq2p6+p0EpLq8LGYrSBOxamU3xLgMtmtZkJ3xARnihTbhAUqEdjGXWDXGkGkRKDGpOIj
rH9RUeL50z1V/Es3E5xrQSnOkdd+0V8JarGlV4F8eRw41UkRwAVZFCiMTBX5OmfpZUBC+r4o7zMW
HKvfyxHL2uW7rctj7Ns7veh37Pv5bykH+YCRhVB3O2dVW5bkWM159JZB5owX/Rm1zCZhyGZFi3Zj
fsSdco/q5RZo9RXpRlltMlKy1ai6xVZ616jcNfzQEug9KzlrnY4QL3gAJngw0p6YrO18YdhHpUGu
EtJH1hybe+rgmdAr1egOVYQbkdVIDbAk7//NWrzJP6WzdO4UEtW+7bdeq+72Qkxln2y0Y3kKIh5f
RRzH+1MZ9FNOkAYzou2YsS7gkjPRsPi9ayX6fTG1W9Cb1zqciOR8DlhLwKprgDs+AshJrVTTacEU
WhCSEizoVGpMgpblZnDC9HsegbJAXqJ8/VWZHJnz1l6BSyT09j5vLOGMjDvpU8mMGJFvIh88k/Ka
LYdmdFDs780AtrP5Batjxa9JsSADMjhGpXMqB44acbEkBNoy8YfEmGgpExdGpsBfaK5utZ3eVaj4
w1aJ4qOcqo5MVEdLmJlRStzqvm3TysOjiqqZwYl2lYL0SlzfZVYWP6fxkGrw92TCN4vXP751I8Ba
MZ/0dyLIMdpJ4CA7fG7l/FXq+qn+xewhRrQf4igpNCatka84LTacZCZLJUmJCktvUQbt5RsV41Fb
0PY9UZSj1JzaFtnvV683m6YUbKQzGGW71FJuiypfY/GlUu1+BZtabXB6IluC2JTz4urU8Eb4p8by
P/CWNexfNBAD8XmQA5T9pFJGj7HUn8pIiFbBR6ZuIkXZ9FlynoKeBHdBLQXdZTRmT51y8HEGaw+8
bU4HwqzBoWtTdvo9wavtT64gPoUjwBg4inCYR7wFff0foMMAIIZjQes3Eq5J21bviz496x8mjZr8
FpvlR+l8ZBLWqnlXmUyztoEfYDOWR6bRCXaLhIMbg5TgZJc51QtO9ZBTnSBWkUzMV824ukN1uHXl
cOtM60omI4TTM8vxS0JhkA418v3oyDRmsmW/YE9nKqdXcs47cYob7YyYwB/l6PKa8cqzPCLZTSEY
F+rAxAibhIng3vwJ7O6qqfF9+gMX6br8Gf50gzjPKnQPrExK018sO7wCbJf9/ifjmALXT5ItghuA
oLc0zA+N2R9eyh+x0oea6Dbt099Ad/S+2kKt4ZhiYas1hlOwse0t1bfJNUFzOSDwZyyp6cSWtsLV
vdyxQ8SVY8GqMXVHA8mEMN0tSQESJqdUbPQqdtFEurLXvbqBhS6eR8E+3Af71LF2zWJq0QzKbC72
+EX4znZnE5Qycxl3RKig2nIBxRt/AqCUKis0WjgvbgVmYOHxRgH+Ev8FMILZxihVNezc/so/RWTd
1EmwYJS26RqhPgVbRADXOkmuMu/N2oorpLOtlmQwdUrUE7EFZWqgt2+EHySEYegMRLZdKF/bur+K
MLkOIYrR3yz0K8aoVNakQAbhExpSH48v9gUgeUu2TL8HXtLM/Mtu5FLUmHUzdxBkOCbgLNNfNlmc
Qg0e9dQ87XB+soXSZkwJiBKLon0L6+iNUqz/geRBn5/lqM5z6aj0m9pGDH1MiHht6ckO6cVUxScN
RBrQvi0SpB8sVarMYtJk27Jm0cRe1FU4WDE6IGQk5ro8qB+jStI1LqbobBjaKVCGk8EFgOt9Zym8
iRCKVa0680PZC004VsIt/iQ5PEKoilJOXsPBSoB9M/ODj5xT8lqc/bhBDErWTRLGx4kAL9pbskX2
Oez15M34U89YwX/gfivt/AoflOdBl74bMy487L/aTwXhYnqqnjz/6q1tl+39V4DaOONuGXcJm7oJ
TEsjXIPfXvTJEYHfUbNTcPTpMRsi1ktn/Ydj5RH9xXdM6GUJyqiPY3+xKK7wKRteWlpYL7Hb4lFN
RMb7RKIUVmlGek5nfcjNsAUidJGJaptK2KVDz6MP/KWs/XSJr7AND0oOSksQi96dqRU/ojjzCpYU
YoHvjA5kk52XPyj+bd9/2YzdYl6y0r5Y2l+Ak04CJpuFV3Y2YWLqU3wCSMPa4D3/4IDJ2V9l5Tmn
gOQDMQgjU6dfmgKSFDPWryHUnTD51NPWSTXCaJBT0KN2DBpbP6Fb7IC8nBQ1uZv0UMlwYRV+/tA4
CI5a9luOIRkYjIr/g3XOCWUAViaa3abVWYycbLO/JYlF+OhZrVkAcYLYrY33PeWSlsisLIAsdQeD
l16GyhLazFA96arA8SpAu1mQaSxM/pj5DyAXwUKReDxfjfJdkEQfKPcgiW+08hetUs8ysmTgImWY
kuuJ5n/GK69jOsYG9fFKquRRLuK5gOjV03NTzefXXGb+HBWsZxfU9LrPM+AHWeA3JDyT6YxIarva
vA2E8PlLjkfP/hNbOEw/5LS70xrfzWK62ZzBBA5dmBZ8jLz18KsC7ZQ2N5kU22Xs/cSSVyWRz0z6
WAfPlKq8zrfKuKLaeuijrVdzMKnkHylcoESGkmyxQKLLcu2mT+8IqBELTBuGoeY7+uV9T2KjatcH
u0PdphGktxRuPM1uxR1VJ8R8ocgtjoJODBXwcahUpuiObeDtK5gWJpWbDtENTyQer7DNj0tT4rzI
zsHmb68L+m0epONJm2R3+fqIIo42rNfDV894+nPEYBnIp7DuVtuvpBjHgm3pBx1QQ0LuZG5G+bCV
6dx2zR+7TvxmqS8vIk16W94TLYT1+ormG311csuO6UfQwXpfeeP1Zr4zMtv1sM5anEkKbCEmWav5
djHx5pU0A7KnLdVO4ZpuyvRkKcjoSR3wg/sotxeTSCY1ki8EgjoT4545qS5DHF5UkISpHm71iJcV
nwlxXgNzygdePYz9Y9oAD+FUxhJFGpMaIRWnXWDkKfOVG7nHKeAgamIDnHgVqUp1V25SGiR64Km6
Lr19GcE3CHnxha6dJfHHqLMt2iVUhRoOhpJkC2h1ylYLtzKgOJhw+1kz9uQxj8iBcnihBQxutdb2
WQULGq0pFCW8i4jLV5WnV9cBQL3aT+TJVyUV3brGE8sAWII4fZx3a4Yy6N+gfyAhPM1j8VzIUF6j
xunpi+FYo00dgVnhZWpRsfTQfyzoP1qrurXU7deDswFMCqV9MjXcReMWP2U0fmrXyUY/6fBExcch
HTb1rtmHC9aRStuZM4rgjPt2S5q0x8XqTcW1LCvIPeh0QehMS4KJanZHrmr7uWLM5CHeV4geTRX9
I2BbRexNjkJQn2DGTtteQVI/YGCvDRf3o0k9a2nQpqAANdCRhV/vDPQtII25Noq43eAudeCc3WfC
f4WrchaZxsTDyIqHWoxDXtP/Ir7btbxdK+8XNzGTrJpJFr4WF3/PYc2AGkOcMtWIcRm15HkeoIHa
0mZm1jpq9Dycudwg07Ms2lMvtfehsu5VL91lJuQJWjdaVHakAHD2C4LWBQ/sRIsxYw+sUmunFgOb
uqdkwrHVkE8Qdfq3aq8LWZl40cMs8pRU3Y0WwgByrhQlPaQtIWmkdNpr/RgUl8K4xcyy7WCNB9D/
03ledXzDcxCcjc6HNdKx8HIAM5PVVo+QApmlGdIW3+62h/SZIg03sUTGdbyLGa4o0qazwDo4aMRm
2uOZfiSa3FEC+QGqpGEkmU+/xIBTkfo0UT8GbO+Et106iX104OsWG1dC5aJaulcmGSogvI0kexoV
4fM9AedSffBP/RqKYysIJdMzbhJICxltfLxfXlitPeZ8APrcJvqtREziJ8CP6r+K/i/4VVKNJmF0
0ieYtfazXzN+h9+c9kXZvBMZ0TCVLCxSkqDoFlTZrcJzWE3ugNd13EUN73XZEZbAOtnRyB+r5gDx
ErlB8QAprQZ1wFhmcGhgNzGau4mrh8djUzFwQU7ttWAYozTzVHv2BmETJTB48aUH1Cp5PAEO4qw6
icAolW4/wSzqC8CA88ECuKvbM1o0wmXzvyvKVh7h6nbFQ9GDJ7aUd0m3PyzxPtv6mhr1mlXjVdXa
a7ReFpWYPhKkw5AdbpXt0BMQgcr/ib5l+BL6KtFkREDMCEXqy14dYV7uJEz6Fvu9/FFovOqEeWVG
78osmwjhCtjMDXsCQvENZMkaOnURtX0F5HoutL9sng+DUl9M6G6Zql3LrLqNiBEzLiCloPkir7ji
+ARMpoBkbKYnotaILKVZm9Hbmid9ESdjUBw/USgtguEjJSK1z/VNSjrNhNKizZ+1mLdmjoiX12tg
RhyN7cFgV6ajHLA6EmAAqWiAVPLxWyD0H9ArpkQlpwz9Gw3nwrANap0wp3SnMfcXLZsDETll4RUB
LGqSJbKwpe+iLyotppI32cQN05RbK1wN78eiqdxEbjz0Jat3wnizSXZpZRRWherAUSASQgzfEzKa
ALQ3WWmMvoorZIEY00D+rY/xo/+2kvZm2tU9DaYbIW0yeZII1f+Oy7eiAJdRdsG8xbyFa7QPCVFA
ZirbNAHNwehRy4iaX2HsopDsOrNg4d2RNKtuLILgrCdiKsdeqeZzgxoKmQ4X3oRFmX/bAF9vYaqJ
xg24BaPcGgpymOqbrPZHJaIvKu7t/JBT/bzkv1Umk8hh8xGlZNTi8WPE8y7rzRHQnJ8CqJfcIiRw
T+C9mvj9NLfukKDyk97kWXgllvWaJ+EVo52jahkM2omIr/iS46TSsb5EzMsAiuXac0xH5p2/Kv0m
FSS1Fh2C2nMhfor+KEsvyFDkYFARtKdU2SxL5aAk6QAWpitfSwsvTd34ajOddVml97a88DvuLVfa
z+1PuZNXRH49bIv6NQNyAi+P/n8PAh2CvCt0awMGIF49N/tmhaFWgDKXxo2Rg48Uqxp8oZy4hhjb
QDnuQ4p5OyeAmAzfNJqvsexKdnouk/m6tiVmSiOu1MFhAQRAH+y0TQNPkFDIwHQRnR5Vin9bpEcZ
sW90Hsm+ZCRiT5OnjcBKuWHRcnrSS84XT2YCSo2qjLROiL6RMBGrLsFot9V92S5uZd4yscO5tnU3
WVXeZJSgCbgcfItNPjCJxmCoMvUxyL8MJXIt2exnCK4TVDswxZRvFYR7ype07bTIjStlw9v/SBe8
zKqjJFv+qVHi48yTmYzO0KCzFdRJAJ/b9jkDyehRx9qyYIC9+MG/EnG9Ebr1ZKO2uaaWo0kjurWd
XMWsB0qCP/4Bc2DaLmFYRV8VXfo8AkQ0DJ+KQKvA7urVyB/a1G2ilpzuSwMCt1P4FnimXbOyu9T9
gIy6RkaN0v8wMhxJ823G9BKQxY7SMcYG1AQEg90LegRwtDOXn8nlp3H5ddV0ANgQki1kODq9PixD
15gJmsPmjN6VqGdSiudTs00U5TJZYleaDARB9+Z2eWd54FTaj5ImG1Nhr7me3f/XxxdHGsOw+ymR
hiW7nDRWmyxJWcTnMVkoLOjPGmIO1B49yRwfTYTWHLos4CKQvq0jk0U0UtvkNok/krxn9g/zrVsE
RN9+F2PmCOrWV1ELFOqEmKv18xU5z3psDAk/wS6L7hK+VUm8CxBJgwCtZk0gZ40VbwMF11uwzXC9
1JnqYsTHrUf0xcSNBd8gmNyCZ6U/sR94a+T+WdafpIzTuNM5ShPRkCuvn1aQ5JcqIk6LaHeV9aCK
cJ6s5WD5qirclsgA6h28NBjzoIeBfrWs/6ekZE1hOCksqZjCA33ZVqZ3zFvJ08Lp1KfJGQ3iueaq
JBad8/1EdC0g000Rye66JwpBdKp8DXXmtWgbAwIU4FGqLbXdrK0ZL00J8abeR1/1pZyLJzyv+7c/
pfp1CpILAS9t95HqWNewpQa8xwn2SNIATcVPGMEn3ZfMCI+f7i5izwKRc68b68NhgpKMWKooPVoQ
Kk2JyFuUgXiLioF/4nWeeZ315NiZLfmh4bEfkmPMqFNXwqNEidvWf+WYdn1S3Enp3XylXS2EEaCc
jF3ZBP4P3WQa1P0+hUzOdhRd4ECBUbAqIPJsP8LpbL0GdY0k43lXAaQCJqJ9MTnNBwT6ssLWDeCE
flD4e8vBJBR5azBGpGKiOA20drc0JKNZKRP8nFwDHAWQyBe+UlLTSsgzU0hUDR9lzkeJ1zrS+a5N
Mxx6pQKQmR9gUO2nWEZgWDAHgdrA6jzB9R5tyIET9bEfv9uOB/U2GROcYTTRBoUBl2c3kEOUmKxK
a3cMNzH0BQIJZ3GZdWcWt3okt6fxFcJhzLrh8TjLffxocb2A1Ie+tZ164MIGRpgBYyHbfVpZVuMJ
hiF8GkeLCjisPy2p91pcn+wVQRaFsgNrje2aDMgjqmWCJVB4xQdiOLeJ/W/JxWE060OMqQKuv9Jt
AJFiTi9v0XFSn3L8NtgGsAAB5YfvwoxEAMvMfJjV9zLid8nUHZw9JJIIKo2tmcBpZaWu1aDkGB/I
1DEUZ1jL+4mBF5E1VsDieFY24Tie2+VYmOekQGOaxIjHd0qjnVpyWaRjYZTeVDlgHXC5bAb+bQVL
P4uHceHMW8wUiZnASG5C0Q4JOWj1fvMRpCkDEU8hy1jtPzRho7ON/Y4j1dPib93ktddMwNuI2Q9A
cOSVw9dnx4F+u3aDXVqzqOMu0Or18+DT0rcByLOZXKcJ6sl6fE5F4ufA7JltFCgJxrHhpQgxngnm
b8zQeJSYjmq3eiCPBKPPSDpVuwtBzeTUhkp8Vpdia9I1/n/iFoW129s0yZnpz8z28OC7rx4xD0Nj
lGQRpD/4n050rGPSuCWgGoPmSThdtPFT5ZhUUKapHchOZuplDPa7ra9A3RAvVY/4AhRz6T6sxHSN
HH8Ek6I+IvkB69yqVxDRZxmvywR1U0V/6gQUHMqcdbZEuI98Yk/PHD+8qqK90UZLqrQZwUxLykcM
N9cgzmNOPjP1gzfKQzyyWWcjOrORiul9vDDUYzWOPK3bWk+DtjFSf5B6H1SmUNH0nBLjnC3ds5Sn
jWqrPi2vz1GIlFrbVknAQst46RL//Up+XueZWArdaDgUcX8S7EEXZfovOFXeVdm4JQnYC6ofs02d
jmiBqlruoQLIF8/dChJE2UUefUPB4iwBkPUSs8Ni3XUhTraBAhP8FLFQCrFQBrFQy5sFBPUXD8Ix
WUXMoX1EoXDsQACMNkZRne3VyH5ugHPORhSkI1unIAigEytelgxItja0N3VfnNfomlwLz4tmnYbQ
swrsawBFFPbepJIfUAoxELw0pNJZhrTCmO8B+xOMGjYelAZzVqNxwm91ruosfECZVQuv6r+MhIqr
6/9Lt+3UzxmX4Jx0O4uXRKqNbYAkOdORfChIrRh8WACOJvM7xKJlaOlBKfEGx1h/1kjz+i7LSIrn
BP8aZyB2MyR4CSggWb3PJCAZMWoENlY9meXKMB5N8t4jBGhWis5KuvZEiJpAC/vMNRRj26pMTEG8
yyxO+RL81ZrBYxWwQMPZNNn4yHS8IWkAPxKiJD8gS+cN5gfbMSofEt4LjtVKI2fLRt8917ug2lhU
MNDA2TaxVJqPsgCdIPNHyyqKFwaKAkdUiY1g3Mu8iAZdtjhk/K/Td7pUI5ADsMigopPx7cXv/03p
7L9WxgGVcwpDlxmZhevTtCHL1QYKb7HckHD01ZgMxpYMEUwGA0sRiyn1sm8Ccge8vWY3n8DKXvJP
WYafSyZe6UXZm3j0aoixi01xAMbsl1h+VZJyGZgUxhY0RuuQNn+XChXz5SoPuVOgJ4ho+tiGHAq2
G5G8MSOCrKXb1FTPAGWIasqsYaSnPunPhagFC+FR/10SYGvnPbIuImKSN+vPEDW4xnEJmCcbDrxV
veXFv7L9Thn0BpROMqVTD1U6JfKr52c0cf2larMn56LpXrbtFMTZRSdJmRwVO3RljJ+Vuk27/q2P
s88iGZm7HlEAQ1s+BTkpCMTkIGlLLDcX23H6Y1WUaMQV1cj0ddZRSv57jJi/kdlm0WI3t1KuN3I/
oZyw71YNX/jP4pUwHA1Kxki9d7uQyN6ykU+b4iMayZaEDEeDHM7ReQF91GXRAe/B+tzyn0m2mBeE
gcdvxGrvjWb9XdnsepJ9q99fkshOzLtP0VJtJ5b34qVWVDgyIKXiWRfjo+01aN3LjeHllYPdmUKc
lvpMfDuiueWuFMG2Qha3SIRYIo2qte8R4nmNWRZCEWYEMD/wI6P9JFMS9cSFK9kh3wtpPNiYByYI
Z/XKUgIIqSIAZw/kJGsMKeg1O7VdXfvdjOURmvUxj4qjMWck07imgI4lW26kUOB1rfuXrffwpnfT
uSQtqCX/QErki7IJ9J8SWmgZmOshcRHmck1zSDBEdnDWqpCRDSm8tywYUrSu/VnzdAjwJnToldnJ
kib9WKLqY8qc6BEIRKxvip5fGYtcZrWGjdQ5YTFsTAvuDms5UEu23+ym1nJs/8A8NlX/2gGi+5rp
sMn0SvaZUF9yMTtyMx1y9C2MvaTgM8qiN9FwZCRfQRx9sdZXX0Ol7MQfxSt100F/uIk080jKG54d
kilRP/0RTn22WbsOKdDSjc7+T+LnnIUvpav2FZTEcew94sfgzfMrddiH6U7eVpcJ6MlSMnTW0dZr
bjYnZ8bs+A5RvVsIyiJSnQ9tdm26aQN6ZV/xM2sRuQmBjtiUD0P0QwQd6rvETbzGZzW6byXIFCe0
BvsOFUi873D7j4Hq6fApq0bxhL4Alui8sSNZGdFlf7xnmwiCUTzoh5lechLx4S4oTPA3XlVFvkQN
cJd6BEurnqx42ixG46jt7+Cf6lvnQFVYeHP6gWkBT79RoAKo2S6q6j1smn2XcWRvK5BhhdruM5Bh
GdB/CGHsVjvxHhKFFYRbA95djSZdkrY1DtwuCFwjNMio4APGDf2WGqrfKMP7KyE2N32f9jCN9i1n
giWodTgPBr76IEDX90xTDAV8VXZ6iKmIwbTXgMqgMYbUxEnISDvt9wZNRoJ3c+y6W0p6bU7Wff2G
lh2cxrlF6JQSvT2hhmIJEvxSWDmPG4P+FkTkqDEbpjodwTWwHqvRq68C8EzyZivypSt5csEAcxCl
JoTi7hwwP5xkclOXvQ/F9V2yhvfy9+zJHtlKTLsytwC2KxgmLrPbZrpL7wtP13aHgsIBnUWtfZmL
T0TSwaZkiuiqavrWlYHIJn0X/+7D8D07ji19yWy4Gr86jicnlMC1saZdGAutZUqpRZfmHHK5jbsX
A48wiXDgA7Uz841IOBYH7AVsBicDnUUQo+VxtFdqEnTHwrklAj00GRpdaE5zrokaQfswsX2DFq9u
+F5B62lv/ZZKcFCdXyjRycZkK9I6q5AfZXzatvDH0ILYpT8Mwm2qa6ig6Vx2wrKPdmqdyJZMw7NZ
Vyc1J88v1o+Fbbho+YyVeRrn8Lb4+TORLcGWRBcf5cm4Wm0nyn+KYKKZIdzmn4LVStDLz1H5JR+k
PRsnkQ07gX6q02hDmJiRRJL+cPn4iZRf6rJGV0ItA/u6WDaBPzCBZicKsgN/RXQaCKpejU5WQDJd
/hvK47nXWM8fhy0XHK7CiccClIinCYbjPHQhD11FG6Y3dLQBDlJpQbL5qgMISsjcC2TuYyh2+CqI
N6l3E9CzhmwBEcG44zvQITcEB3VIHzvkscOpucIzrhcQUsEt7oMLGRhpFj+1b+WUleFV+06T7qCJ
8QBz7aBW2qEOf7R4Bs2sHEaF4ARgiQ0jvwDHMlo4OcnRV5UPgjjuZv4gab0WESQajLIn7oAI8xp9
Hv6q3B0tLj2b910DqRDuSHhXl4o/ozgs+OsVxlyoO84xY0aoBD63UdRBIkHgFbB2Hrep3byNe+3e
ltqmr3pHt3F8BPFBHI+hwg04j55uxp6FCTvphy2qPG5g4Ko7k214QZ5VSIBmT4CmwlZiRJ+e05+K
dfzGB8JEr95y3Hca+zS2u6wNZSV05OtAgOjYHbpYfcy2kyw1vxWr0Fm/1jPU0WpmlFCcZ0g4AgCc
fTSz4qQqcJaZ3SPSX/LgXC9IGA+FtSUWZMOfAL0kVMWzCSW+4gbQzdYrAMp/IbTdSWXjsQz0QkIl
5tLwKo0LwUSLsd5hQN15XYimqUgDxv/NkAcDtdpADknOMTF8ZMWrvSfyec3dyGqvbkKPONKTDPcR
ImKVaicRj2ewFlgTYLXgYE48o8jZWSA0rpOjVixH+1m1hKmP+m5gzZnYJmVOcg6D6swHd5brD3uY
DjHdSEWsLQPdikSClgadMKC+uume2uQvbP6fiRF/RtajkbTrr+hvRfC61KDKnk85a4Qse8e2O8Mx
MCx2yESB6NJhb6pfYWjfzMrwlu5lpMst6orb6pGXG+kyL9lFs2qfTwnRZ77EaLOyc5Yzy7VvNj6q
WbqiXLyWyeTELNRGoV1Q8qOslVyMXUaGRazQ0N2Drwd0ZIYsMFV/nE0/M3U/YKFJMC+nTXUsOQg6
U3XaNLt3BuGrc7Qzy/lKvOulCyZ/QWfa3Ig/8jAexTzG2c0QxkWFOKc01smId0yFUjgEOiqVrOl9
uZGRPkHK40IP23LT1S+pYlvS/ZboF4nXsDMA6axFeqy9PaKgfJ5dgC7uIkVHZnctA3+kSqTNhNlW
LmlHxui8JoWZfPozfBtaLMJMm2W1yPeHRuIdbchJMhDdlhoa1K2pvlcw+CWlfJhoxLGh3sIFnebg
uMFmkZjl7lIJfFAMkJYM8J7tZvczLggIB2WfLSUDfOQ7BN9mwa/VD4f+FmrKb1YFFTtSToHjEBu4
c8iDKy8h+hkZa1MhzBOl0CFPP4ctLSwJsg3uCIuvzu5pigAKKwhCVXEe++CcLtpZlQjToJ6v4/o8
dcFpSFDWlodf0iumkzWWzwgBV9BDlU8AGUuDC7LFVTNn6Sn6hHSYmVFZy3RAW2UwyGUZaMfFjUnX
wF6dDs/sm2ecRhjm2zfVYqdzpH2fxGEQ/ZmIS79izx1XFzlgq8CLD3Saf5fMl80Yv9WItCCWPClY
78n6jjF6PDxKs2JwHd2COF2zAdch6qNB6oPM8DAMEMEYesCF2YtstYsS3MP3D/SfA9cv2rEypRjv
s7fItN/KuHqPWMdx88IHBAJmD+99Eb731qlDgQ4VEV4/ZRk7blpbDijgAhVLtqhawafHrrobdIAl
+jYF+6jFAaTq5plcP1IKQ29mR9Fhuhuo59L/0XReu5Gq3RZ9IiRyuAUqUFSussv2DXLb2+Scefp/
cKRz4a0tdbdlU8C3wpxjuu+p+CkRS5yaD5NUP7yO0KlReMptsJE54qRRJ4zUNa2NYJHgCfBl3S72
AhE+M0c3drigtksIoeTtbcccpyLttVZD7IVqYoT3RYU+XT1H6ROw144ASHrW6tBb1ik7uuoi7OSo
4yo2DCuvXRB57gcTw1veRfcwme8Rqn3ui7uSjxecnnLuFtFb2WT2SuGF9pIu1r7Pd0mF3Jzvo1c/
Q6Y4TVN7xLe77NNssgnaGNoJ0sFMC65DJdzy9xa1WY2rrBotO6KlX5gm6yqNV10e1MzaGdlWokcK
cYqzIAsK4WCJbJB3MedQWuLI1XS/MrhVBg4IIlfQ9ZxJaTx3AKP16jc8a4qOcK7dEbu0ozrEsIwt
EGx08ly7SlWJfSWL/AA5X6UpBzMaedMheFTKzTx9w/luuB0tKXzMNRpoRfT6jYoeeUykW7lkTEDJ
jfw2pd2SY6OsimvSFFdDMbDSM6KKKJVtfeqf+arWwYFfElxe30KYKEU8nMVzu+bJMtlKUaQapoi2
P74UJoBsC6v591Kp98qaYDxHsQk/tfxU0IKkwxvqVDKVMiIEu3DezB3HM6kBdeCUxNtBpvSaEIBY
j3ICw2HBQlTZ0ibKMm7pMvGI5vJMbH5KL5IXGPu8MQxIRsjAusaN2eQqcEHmQPBrNl0jVhETkeDE
qgskTNeC0BQOiQrmAROmNDMnTTOvociZ5GuWkE8PWoRKSBPsAW6k9EUgB3W45IrA0Nt7E6n+ghOc
fA9FGX0tTyCvIHe20C/k0iUucJAsvxNg+LlmD39NOvmmCfU9EoT7PNePlhalWVwpzjYz3Wtn9O9B
SD1VVLjRj9X4X6SfCDLBgzZ5vBdMOiRChkpWJhWrtaIt99CAe8T2sSnZYavxnATbOEFaoIubHrd0
GHImXAPE+xqgxF5nK6xV+6Iv95zQ5ICtYZwWSsMEnPFnuZS+oQSoYQ61kvLER2fo4ecIH8Nixs4Q
yDgY02t8SLpHhFOpiMCQZe0tb9TbCqcCH9YYMhFx88UMwpNRumYanJN42ybXCYkDrJQAYI129ch1
AM5hYivMq7dUjy6LUp2BozX54gYDhl7WEQYb85GNeQYJsC3CzdQ3GybTU16zSkq2sUIy+9IyZ1Uw
kYa7MkWXWcy4BpUdy5HWApmFs5BCE/bZWRLEM+Jb3p2gDPHhj1yJKuMSciVY00RxsWnxP5sRbx5W
kIkz2cJ0zMlNj7g+EYbLLA9uORZviq3gGDzbsoTZsOypX3atwpbDD/gxfrQNc4nu7QdL19z5043T
xOE1Y+cRKEN9X4wIMm35IoPwE7vk1AGyQ91JUyWcAMj2EyolGjTJ0uk0khOKgFMc2OxI1BJICLzO
hDr01ADOn+uIeik61apw0m5CRo1pyvBV5UtFTHualBsDvZLJ9K5Y7DicLnrHgBFzJnLNXC9uJiuM
AHccmriqmmyi6vACCJzmxDFgJBGIpR9/CNUqmsm3anp8iBPFLFP4aTGiAEPmazmVVkrwcXqJfqpt
gNdLS6dttcAANl5lxudRzmxgUJ1j05ew6XcCp7n2sNKG0W98bVcOsPy0w0P4lYYlj802SCr8G+mx
yG5WVT7CTruXxeRI0XKvAi5n65vk1+PfUK/NKxwp47XwdNe9ogLC1nJ6NQdxMwwkj+cxExMNN3t3
WBR31jLOAy+RoDSXMz1qSW4OAXS2mV0XEh2GGq1YgDAWAGEMYiCA5YhnkjStQ9pLhxjrZsBqY9tZ
aGIT+cTk7ZQRMCBb4alWHiH3TbAQDxfUpF+uWGgHCkJbAoBPXGM0vIChdhjiAQ8VBlGzh03AG1ls
p7m+FyMCv7FNIGcutclXqshZSIFAbcUBum5cwt5hugb+fHGXACp1ayIT9fOpv1tIRowZd3wGRUdI
/AqHk4ktoZtOxTouQuPaJtmaPHKWaRxnhKU0b1SC+nVG69Xlyq1B62UiXYuusszgvH2WgvkAYzFn
1VmwivtcRDdCAi89ndVcHiXXlE/yZvCC6EYVm5CTE5s4bHq2D1XmTo+IGDUPIt1Y2Nrx31Rnx2gi
7HR2tArGHmZIuAALnp8kFTAsGl6ooU6GxBdh3ycwlM9sGxB8H5Jm0FKsFmGF6r3i/I7D1mtYLAgL
g2KmLei5OzzbURkDAA5B8AleSvILImPaR7F/4xI7lW5u8BebA6SnENibCrqLjb3OwDnsSAxAntqE
FFk56XKLxiCQfXJTOhMSHYUsNNmvRTpaJv5M4QNJOEjihEc1ObSR5MnOZCanTCs2dahd+/Gb+BGy
56VrFX/D4Eu1KyZJIiGPOi0dCEchcRXhJpEYZ1ARzuJGhjmJ+lFzR5F08MEChbErlg7KE5a540xC
bsrDuo4Bwj8D8CqoxqOOKEA7FrG+Z3cCz3s26z1hVbt0dXkDNlgvYTaoW/km7Nuy3k/CVzFLLijc
iGGWsZbP78lRYzWox69wkl3za0S2kw8zVMpw0zdYitJsFRpdTLxKObXBDGmEJppZfC1DfRrfBFLb
tBUC1OEB/Ai/+UduO8y841DsFdpZuaAaPqMWRWTk67pIPsaMhnFM+4ssape+yq7NyBQB9TOSTFYc
6CU7A1EA1a/K10TF3UxkJlJuVw3mJGbAs9cLNMq5zhuKHaIU71eSsJWHO6jy21DhPncUWm+hdHSw
ECxjTIKktEfHb9wwioKENroCRs4wnN/qqXvnRHlpIWEmVMFNW7yWRnuPlPEp4Z7YpstykgjxZXQM
aWLxq2tN0lGE+S33MyDhAiPAhhdutCrA/Gh4Cmaw69bIGh1IlwEXhLBoplk7M0kdGN37d+wa1IJw
tSh6oWEKJCArRNcCr06r9CDghhoKUgyuOXrKCbUo0SbMdxquKQgbOrlsBg7Jfa2ivAu0yh4Povqx
4ukMpH210xD5W/4IdbIRpjPXQqyOsOaRj5J3K1xQQWylnv5EmO5sDKxwuZm34sju+RaVxi1Xq7uc
zvdE/RPGwqf5vAss9wZMIOG4Ihjg9Ip3xs43uAdXYbHOudKerGo17Cku6jWc/dZxjuECVvztDr9H
hrxoxF8gqIWXEnQ254xjE++rqQQeMvhzlrwvz8hvuYLtdGScRICCBr0umrfmndpTMqb9DSEJPrzo
ZN6hbrH7a6QAV2oBPchyLYiXHRgeOTlWBuHDw6m3Zsatr7yMXHacmySq7jRBCSOomrktt+cDetXZ
MOUzYhTFGo6imVxmpnZq/yGK8YfxqVjvjFCQCQZbIsOPllAeW0X2tVWCqu3KF7PIJriYAPrc2l8b
MWp6MvXSDzHaArjI8LEvpK8BX8h4vHsbZtSEhvshFvqWrB1iNE3HIpQNxgh6ilJkx0MBUXXeeCAD
3q8wxi4UkQMohowKDzFlCSVHZMpgxBf4ARf1YAoAUlkRlqwHTb4GAVFlSRf93gLzZUkUxixC5hxt
IKGt0kRWAnENprpdsBtDDyAG65LSfOV7CMX5ZByRnzm5lXhBimgGK2dDt7dKod+RHnOvJhBNR+rt
hfmBZpB+RD80YRWTEHIj3AxOyIHDmYVPeVlAPmbsn5g1dfG+UJO9wtcIbGly0yHey3/rfDtCs5oi
mUThNbYnyUBhpDGrCsmUAexvwKoeRsGbGgTZar5HvUj6kjUCzC7knSCzrO5ercP2C4JwqKQEbwdn
3WJYRgZhgydYPDH+s7OQwlT8AG19eias7rP6nXWNaT26uX1ECMyKMriRsTBOu+aF6GMJK/s/9lfl
71CkxNe0/qjOvoaEUOHLkInW5CyAgebDBfUte0gw6TExGkQouoxh1n0qJEFbh25hcfNU0F6xrQex
uRlyVLvsi1f8Q1Wqm3zD1kpZmLONxibBTbioPZw/cpGIA2VHqRg54wy8IqTIrZPSehVT7XqCQWSN
ZTZfRcKVhVQxJysYVgTvhE+qMi/E2PzjzdCOqUsbtw2kcKujQ8jj58xBI8pgukksxcmQsldK0sUL
l+pw0h6o7OHBMo5MCZfg1iQ/poIcvRgCshyMm0z7cxJMWC70Opt4GZxM8y9fwHq0mwxRRYHNKcZW
1hgBVFdGmWxY217fWYR6ZwoBmTHVLYYMHaEnxoU6T92CWL6Ru1cuKy+eEy8EC9MuDGLl/fhtiQLq
q9YpleUswGnTLqE5XotYvAvJ14DpQ8XSD7jT01gXaD/xt4rBJe4RUfV8hIF8UqaI+StXVa4AifEq
IyBD3JhIrBTVom/VnPE26IgxM2eSSfuUdUYrL/bjfqNSECokKySeBO5EJj8rJvtsnqj5AoZsHIy6
4IjDT+Xiyyk3LX5jAUg+WVEOUwGr3ek9v8k479iXY2itRltqKgf7HHt123o2SsE4Nz7GL/PehQcr
/llitLNyy0RQv5hq7EpTc45TdunqGtEGHnSu9rFEIaM5q2wkjp+o4U1Q9w2+4ZhQV9NZS4DJ+l23
WhzlMIK+cIfr6V7MjV2WVoy4GWK+RQAgGwCQvJ6Nwcveen9f0lgaQC3hary15vgAiGFbXeMHm/3S
6mc3oYCuccwkK+R+AnQ8jmzMjLTxagRPDT/SYKAyJf9dwEWUROZJeUTswApCk/P+28d6XXtWtxIE
qPAzNiYjD08jHxpWngwnDXkHxgHIC2Fi08LaLUFnQADgIJMHlz+ZkRM6Wia8IWTjFMUzQ+pwF7fD
JRlTFq3z1YjM6xjGN+HaDOmZGvyUvVmfgvIwsszu/yH6hYcvm8yR4/5qecYV5NwJQxGvm/5opidU
bYy2DRQnmmdSlOuGHYQJ9ILMC7tg3xKxgGZ/0ae9nBZOE3U2tm9yBG8AtFv0yHHphgaO8tzTBA0+
2u96yovGuUWLlG4BG0+EJ9TIOqsPcdcod3FXfAgw9GUeU6n+YLaZoQktGGmF7yTa7qd0ok0igGPk
upWEhsOtOFHyMqCFhCDLM4saghbY7rQ4yKYCtqrINQRfV4CvSxlLzwMAB46iCCF6EoP6DPXtaMzb
qELBSiC6B53PB14TYp5gezkD9V9jT0dkUG2T4ukD5hpp3jA+ZBLTe3IfmOuvqWhUlOtOscCiGh2V
AeeMkt+GD05ztHOkeRm1q2Op0OyPAuywSdGH8Qm7kAZaawX4ynaWaDt1x3AXhZLG900QDQIETeYK
JSdq0w6MYHfngg2TyYROfMCUYi2PfJTJvSq8Jn7VRL/HdYJkxvQtBjh13/oz45swHQ8kLHAec6EK
V3toEh/sTT/hH9gJaCkSPUOH7yoVgui+34eYLE14HJMMv88tFE6s86mJ7h1h1xKRjMmpJrtKzS0n
yaVTGCo04ilNbA68bTlFBS5Xt4BEmUKilFmTjDUtO7kwnXTOlnYnTUyS4pImCAoD5KOISvFd30hX
7P0eaWm48Eh6dmXZe/8FrrErRXO7Qm5meYVpwUebeE3pYUfZ7wt+TH/E+bkwBykoC0Ug26gm3AYW
PIp43nqxtGvqHo4L32KtffkGOi4jBEr7dlkJWBVbab1KvILlS8+YFi1S108gd+QDf/FgYDTLq7PB
raV89M14Jj8UAtgdrT3eenaOJwKPBFO+SlZ+C24mOQIJ2PjWj06IdbYKkRKtXjHDFzbpvzSW7Nxi
eo69CxljjowRVaEaLtsAunfxUc7x5UM+t2zRVTANkueW+AWA0eZZRLU4QfMzd/WIps+AtoROfSYB
Lv9VHuEk7DKQ2GBMEIiQpwBqnJkBFb/kRZN+EMVdyZIgwdDFv2q0cyIql/bP4KwWPFlFzB3LxNEf
KobmiKVxTQ0ugmCrit8y+g9Us64pdm+xnL6Re5+3r2Zs3kMjfatj7oBgPyXfxTXGbLZ6YPszGAca
FEegVpEXaRewNWc8fRpNqk2rvYo4jARoL+zSDcyQuLWMntq80F/LtmTGqgvdvdCKuzlYt0kERSz0
G5rxK4rQmJekMVlniWA3VCistVlIR7NXNpgeZ5NcsHEv2BWB5hmHKY1Qn4/A9DVkUJ6CAlaOq61F
RnCPbLeRKL1yEB4VLPJiY4zbWcm3NTm9o35eKxIRduXctgfk1BRrPuYeMPHb+c0Sy71WyfvMLRos
85wYrCOghmHn8rdTLtk1LEy7wnefPOKa5aMOdB+/jqRuw/whGDrwUY3nEo6C0OIgkE0izwv4kGgZ
UL3EyI+jz4iqScApsyrF9aB3pGY+kNh20Av0KG51mluYctN9Jm9PeSvl/k2VzGfmJE14B/55jpgE
NaN8LF/BRmLuoqsYi7dWOBxuyidJeOQpyF4tJEyPUZdjmR0wrPBhrVp4Mk/Hj0iE8dqUBKqtHfit
ac07AFwTfmiXDcwnskOa7hWUU/riVbAIGx3Ht5fsOuiIutrfAV5kZHXlC4yiU8Ifjiq6/XzFJ8m+
WU0QC8ibVa8JB4fQPyFyXqM0PXfxjjIjo8mDOXLQMOizeSnIOJatbCdVE3JqXpNIZ/aW/m/U+g0T
+2yoTxyRmFo2VSTeiCq4jqVLgK8dqvIhE5Sb5mLsqXCIKPyWhIhEWOQUSpO+YRgMVJ+gG5UNTpYO
TIByF2zaR8jOOUPC1uFIn0E1kw0V94M/bY1UO1o5IO0/96RTDFMk+EwB0BbggTFmX2wpkDvyliZX
mB8FHmhSZWxJICch/9SIyQ3m6BThihVnTITDAfqdL2OWy0ME1ZewBJ+ba8eGzVzfBUdz92Ww3wWz
OFHsTYarq6IbQ80dZ6QOZcpaDZFGW5znZATNAR7Q7TSFyDZiNPUC8Vl2sMZyO4X0918T7g5qKBun
4VFrE7av0VkPNkSLHrvGA75wNylVJfUn5WSW2EgBK8P81VMuDk2+LbA0pi85Xkh9ZaC+iEezhtkb
oHhHDF1I7daVLqZA4RXyT/MY2ABiTqPYGfgR2d4z7Ar+KoCgwGu34qr/rgG4P7M3OoyDnJ0qMg97
v6fHQ4K0GFuJF2khAQngBdoTMBMDlxPpzDAJicanfNdcpNEWCBz871PrrUTPCvzN6ncM8TuaY70Z
hSNmre2c7Km/bBUpqi5+MvJwR6E7iu3i13RW9e5dvgcpfDkC7xZc+xnFKYgfAo4ZuWZM3chKm8gC
wOlPHRdk9SWpGQWMD8RL7FVCLfNrGRQKdkWVbb1psa1nejL1o73a9JveCQxAy/XJmhVfZ6GTDLZk
WQecr8dGl45zKh6Nfj7GqEw07Tf6XWKDqB/aY8DJPQjnqmvxA7EF9ckn3opU7+N4qmCt9U+rwHoK
HcPwUdiR8L7R9NHj3MVV/uj0/cQnY1jcJgjHKkwEzPrQF/hShhAC7JBMC6BGGC2PqTw+lkC5qTUh
ZCxm6TvL3B9wyNKN40db6/nGE28T/FsFWIGF7wd3vj7NmLywRg4N86uRxxVfcyO+Wr1+CcYm69Jz
SWoITiWLT9M8m/cbj8RBSXuvfnWqKxrU5KlfFfHRt1wC1+ZDk6LAGMg5MgUP+x5Ka1hJcsvbdY3m
Ylk+V6QHVjutC3cJtyezhgivgazftABREMuQvOENz3J3CsxL7naN4M+LCvxpPIkEIGkNtvjpKSOX
NsbTQNCdUncX6nQqu/adzAlXhZo+oLbRNUyeAkbDvt41CF7KIbI7EfrbbGzzzua36SPbEnASg20a
FZEPcPGRzV1rcdyV0+LE6cfSez2sZnYnFAIW6n1SGZny5r5B5MTcHsxywNtzpTQj0HY6BTU+22Nw
ink0iav6gzQ+lP2hNFwtLY9BpxBuFKDtSlw4MiQxDqexBxgcDDR5TAy2WKZupJJiomq5DN0VJRgQ
4x6IcE2Sp7zpVDacjKXbCKuokyfSPu1Fb6zY4bOeg6bj9+NyHPr8FNujlJ57ST8DTx2bi2HRJGu1
nT11KXvKNTUoI0iF3PihbEm48wRyaecOO7u3IOIeWD/rrywVXlpwSYpylyqW76i+pIQoOEs809pW
/2cs6I/Yf0RWtS9RqQoaulM0s1G5myryCC7NuEK0SApF8v4la+MhEmrESCBXRyARg3ogeumQErHU
kyrRkSqhgIdphk2oYcMcdhGc3vU+adgXGGW3BdK7JVQaFthzyhsyEK6FUUMcPZAFk1eXXgB1FLL7
0QoGXRm5dKFfb1akZYaDDTzFrtQMp81tt3/NkeaK+qFOJUiPcAGbYntoDjgBV47rHgDutjbo+xPw
86J5l3TfNPbcaMe0OfXYlYewBtSB1v+PRNtx1Bhihl5ppJ6B/nCIW2/uR2/CPNdgVmAiAF8EHRrc
P/yz8zt1wEeC/sJceqzv7CwRzJWYnU3MzlrN8rshklZ9Ks6k1Jcljs99Ri1goiwKsepXshPPAr4B
BkJoTpg2Rzo7R8SLLekzIj4YJnXL6LUSAVucDLPReoLXG8A3dJQ9fIV81SG2Z4X1wPoo0j/z1qb+
mDTEPPnJKhmq06brm9tUOAGMLGAUDLO8cs/rm0APsnSEekAhb22No66qe6lp900Q7Ob12eFdEGcn
eQFksQKkG9IIAjJRXfXOAAvy00tjO5oRq9PdtCS9dvp89rusOdWIzArKOmrf1dKnWOpxdMw3YWm3
MRN8TD3/bw0xT8I+ILkgxBGhmKE/DBA7MpaB1g6BJskIx4F2ZwqLEyD0lnO+RACaBRekhL7CzAtv
oc9rZ7c0t5Cx19ClfuPFCwsHWDxoTJG197Zl6Bio8SGVxnZqB15V1IyIRhhFS5dua5r1buBOnSs0
R8nL7HDaoI6rpD23zX6Yak9kmjMqilexzymrqyw1qPcIxSBt1NxUikTa6OJBXeqXdyue3i2vNqvz
MpzESrnrjPHMOT4lcPqcuFd32pXn6poI1tncvFs5mzAaUI48yPpuzFUbbyoGs0H2h1R4zzr9nX82
aY9e4CKPthaM98kabuYGFAESP2bjSVPvQhGZobiRAJa6gRP12cXI5xMb9AXrccXGv7mHs+iBIgAp
P1BTa5uxjbcjocMwHJuwOEP+eWhYERuRbX1VOsqMZq74L6yrbfmOPovicmoRjH5/aQk3FFkmhaD7
UWj44p9ERVftCo1QnIr9Jru1gD9BuKGh6STEwySU4i2SDO61xkfxpxjXiHKEgmbdKmB52JtonmtA
qpGUuyK0hKaneuJWcceDILc2lCOUJMXVnQ8ZQLUVzdhXC4Vfdg5gQggNC3LhjD3owv7vMrlz8DCk
5tjSurAsAdVVILMx+VvMeeuqgk8BKzd2qil5E1goC9EDQvybRVSBrlkPrmyIwyOmm0w2I0DxKQ1d
Of1g0Lxb+IFboHDLyAba92OsXYOI13kv+BWTcoE3FvQVgbEns4pSbDdKwRQalhcxTBMxTBgBXbcc
Qi9oCQIcfDyuJyAcdoELvhMFN+LVhvRo2rRBC5eVSMcsxI0bDyZUX4YdfUliI/G/xMLN5OswMaHy
nmTBC2b2E8xRaLLEHCTjyzDuc34I4FaHCtqdlhVdr+7VyroOZfMZc+CyLpLP7CRjW03E1DUUmUxH
EmrsyVKxe6SQHFOx/9fOJrVuwuqbixJNbHlpU8s2Whyt7kCIab+TiXYqNPAoWxNRa7zLjX9dZC8T
mlzYwGnBvDkLb3oWOxMj5shWq2Naf+dfcbrpWkeGCwusF3tIa8xOCpgIH7WFLajlBBENP1WUwJaI
P6yqgwb0GG/pUr2ZEzG+N7M7mkwujw3TKIwEOB1Grj3pCwXyUPHUyrkDxIQMJ+AIIe+XLOXtdC1S
8rp0OILEOJS1Q7zHoRIMJxrY3b0gOB3M5Lyk0VsaNOhg33BzKoQyFu0r1V8WXVs/2WneOxmpwGM1
OcR+uVb5QeHAd7Ll+FfXsCOiDp4UxY5j2CAcfguKgJxuqyxB4QUpeBaalmeX30rpA47bzph/8cik
5UtKvnOD7Q5qnOydAKeE6USsMADHlBLrrpbDo8CZTD6j0OC8w61DhauYgS3jb1XDCB2P0zUosd+q
/jDof1X8T2QrFekhOEVMvuE2tTb9uB871R4FmrIeFTZiYhzvtj4+8fPZOqnWlYjagaz1nIbnYrGr
5gQZP9SZe4SWeuaSiLd4viroCPFFdgUrwhZ5dfHd0w/g2iCXxvjSitox1VcVf1ZGeKTsQoLKzHMk
vzL403BPV4nksmW1m/lfBq25iXCw5EweX3ShIHgcc6gcpDklh4InK/MjCj9JoR7xV3U4YUZrM3Zf
UwTfuxs2dVc/ehbO/AJSotmTduGzSsOnWi8O4aZB81WJTPDXqL9oX4ogWqA6PgbwGgFtpglQR0LG
F5dXmdBAsjj7zmYRUoguuh2Y0jJLHoiU5lenwyE4lqryo4rBOQSLUdWpV6ynNW+TsmchSfOE06pw
tFJ34vBPq5gc6cgterTRTlKMEZqgeZ0i27HU+2o/umZQnKDue1lQf49kui1m+N4zEG/DvzYkrWDK
t1aL0os0xWwKCCqanIJzIsh+5KbexAc9eOd0AcZ3EdgW9Ul5hnd7gszrDpZE8UYugWOW6n9CDfi4
oS9tV9aWjmQqrmyFMjzHw2gKBY9nuoMIJFt/pck8iDWwRl2AsQ+IF1anxHCGGtNT/b3kzyH6hy0B
dMBEVtzgRNVHVylurKBMr1hTgB9BADkvOB3nN1EY7BTwR2f9y9mvtIBPpuBEyKkt5Oy3U4Uh/rvK
Gzj8Lwc0qxPmMFSNbcRPEZS3tgr4+mtHnuRwbi0UE96Es36MwbnBwq65A7i3F6xOY0/88pV4jE7/
qlrjJAkkx9Qm8AtoMK2CbZ5QXK6024rFuyV9R2sOGO2EifILDS5xxeUr9TvhTV6A9TyS4NsqLvRb
bsF6OuH2t5CuJ1OBAjvb1nAKBfU3RUNn/ujMA0jlyK9cbDLCitjWeD/WEBTAeYpuHnpx+S3x2bP6
i8TgEmb0s9HyE8FuiIqNFgEBgDjUrUahUmKxTk06Z/dgi1gzGX9C5aUbwspgcGA68uj+DDKDWoSD
vG1q2LB6f8qGX9AsbQAi9D8z+0RklOv/ynXNQ0cTM6YzUE9I4s0sn/18LTNUUJ5ESF/0VOnqlQ36
r4STHahE7i/JR6IdRrTpATKuXc4ILj+n+n7o3zXA3hPUTQzwW97IGTzc1OW/SuLkSFP0g4lwhoyB
1iFDOmR2WNvRQ0AKkrjtdFApdZXvjtXAAINvP6CnYzeFewgJIk43trkTv/IedsAIIkHBgMYM7s2w
HG4Hcrk64KqdW8svpN6gZN4UQCtmbfLZ3nPhK3pHvkXFRAwJU4hWSSj97krykcdX3jUIRl8kqbiq
9V/F2M1IiSq5tONNG/7kovQHGiOFfKWPLPycJsvJBkx4rJTUWtmPjUqw52emhO+q+W6yPTOGXwZe
qProfnGPL/y/1qqEvP4iC3kVQKBMTjerMr7CjA9NCJW7pHxJie5IZkxf8m6SNMOI0F30pwZrJTOe
TckdYaIcaTCH5d+FxIHAm4u7gvskZ6208OYAYo9Jh+dMZ5d/qbjvLaz6wiK5cYz3J2zsUx2cLYuF
0W3k5pqZUSwz54PYu/HXIhaMFGc34u0x8fyX6kvp/zjX94ogEz3APSdEGE+lAz0AP4yJvOfMdgRq
CdmvdbZlDu20UUNyCkZAQnRSFUJGhT6n3ikphm2VhJ/uUUTHlMQNnSS2/yspcHwqBJYX6NrNriNJ
/KNbH9iR9aP6Jk7Dru4b4Fl8e+2Khqu2ajfn3a/H1AwISK14tBc+f3xsILPge4FANJB4Q0SXWHMl
HK7S8BsPn3r8s1rieP+qE2OV8Zf0dnB1RK4JjAlCyW8Tvx+ecnLN0ysgbr2E9uCVwUOQ/+AYYItA
r6kcJP2/KRTspvlkTlIL5xYfZbGB2+kwRCZq3CUbOUDPZ8WuxkVsUcRqcbKdddOJRp30b9CIpDXw
v5MMVy9DM/uAZYZDXd/MFtIwbfCIjUU8g5Fh7hmH5hsSgp0YN88c5psEFtDEJzRr54x3mHisJOyH
SrId2U9bwXeNBExtWcZ25r4EhchbtZOQeUXcCNpfFSCLGLAMhT95lmAWA5xdt8yZIscQLkPCEieN
bWtEQYqigV2ZcxElFC0y5tbvnPFC1T3mmrzt37GFC8XBpS1/inQGcZEZJYVZ58i81ELiYMWiYz2l
U7PCKmfxq+FE5CWPSm2Y1I0pFy7ITzcroFgwHlHF3hbm5Dwhplbj6dpjh6jizNVQzJHCsNHEswaJ
fhJOq6c4P8vhR9hcG7ilnf4rV3+a9leLoGitH6mQbJmfdJWVliKwwRelsa0rNEHd2UIA25pALl8a
2Ga5E+3YQoGEKmYAk9Hq2O65QfQUWVbG2K7zh+JDAX2msSJhqjGnLLC11g1x6hbBAgMcd0MNgZ4/
l0nEqogC60IEE8XAkW/y07PjYsY28wHKKtTsF/VWNf5xPWuy8fr41kAaQBfHzFoEKpZ5qva0zA7F
wn0Ob5H6TgLcKD+j9qMtf3sdCbhPEqjGREdSU6fnPGWsxbR8YJZRyl8iQtgaVpS+5e5tUG8QjzcG
R910h24/mZgWX7N8CMqrLt3m+YJKAiNtW1+pnyzxqsrPgWZcY1UqTBuJabtoBeeV6C+nR7qI54A0
yg6B2WcwaJWFYNasQsL+JZacdkluvY3kRHYmmCARO+WY4sBXufKSr8SyN3VcXMZR+gx6NAO0GZOB
E6HFN8UdEH5ZDpyJ36sEvokzyKu0HGUwwZLTQ1wuEPzIwhzSC8ViVAM0v5SR1xeuqSEO21mNp9LF
I7FM7xVJFqQArU/rDPGuFTbE22faPcEn1uyz+gOcSRa/L8X3nDz7itHdV6OEjsyyUmJjcUoIfU/+
iZYPqnoqTwaqxxpmCiZOhchG5WeoP5qVK0LgbfNvwvW2BmBPArZBHnBqbQWqw8CN/T+Ozmu3dSsL
w09EgORmvRXVu2TJlnRDyOWw986nz8cAA2Qyk/jYMrn3Wn9tUxVQZKtV+4AQbaR9rXUyTGXr9a8q
/KINIUj9WYJlzkv/4vSZGaETGfE8S88R/gzh0kbj+Q9hYyLGEkxxOtC/5X6J4Ss1Cd8tHEWn3Re5
uRWdK/YkhLs0tpYKLyHTM11msfzdDj+oj4ocaugkSP+YXqMaZcN5YI4qmJHB1k13F0S7AWnOyZw0
AuyW4TLMTxIuhghvTKS7TlJ8a0BuQv7Mmvuoh5wH/0qmY4vYgEiQlx7gwrdIIcG40sKy97A+MmYa
qyidBM+rm/0SMuBG7izRiPejAyIp3bmB9dvlQ60IKPF4gEr9qnVkltJvJHi+Mr4wetl2Nir/bGHs
zOQZFNm3Ww+3QVK2UzRyPtqknxFxk4lDYD90OTyQXPDqjSqdAaSqmneRkSFk6eSFiefNGKNtSZch
TXtpnfzkhrIc1EdgILjKqVFV9HWX9JesgBsxcOuFSMeI5S0+TUo1ICpRbf6pAUdmqVUfUJ3Y7DxK
7ym3Jl/MTinDiXdQAUtsw/u2CC5xmF75HrYdYTg6Ac8Rp+z0BtDqpUNTC8IqFR/k1CPigSB2dMi4
7QSyscjn1fa+LAs7l+cXuEvom1bciRoG1qN1SXYG91x1bzN58Y32NGoEOine9m7I/qVkhJf1Juhv
Lfeh58GgKlctKh1TBx5Ph33HS5Nh6p00AjVnN+B1IUuzWopmQUXoMZ3dPLFG/FZ0ifSW7B0F9B/6
hIA09iOqTZpyrLmdkrWDkcWukrMXDMuqfEXE1FqQrQ2EM1e9OkSLjnBXK6ynwgJHlkitEDZheTb5
1XurH1YQKlvSaoj8thyzFWS7Gqu8hayMrZOVQTwyskZefJBNhp5Yo8pncKQvOKY71jEOKkpp2Hgy
P9y2vbfm5EBlo8zHMd24vGlSApekmYQePnHKvvQc5EGzCWdhn/3pmZxilH8zZcxfaUPjsmdfWmog
ZLm+Jl591jIUFQXYyIA6p8z/JWjxzPSgIAwjPE6mBDFkl/mcRKa15aM0If9IZ8RMl27/rK2fOuS9
mBpHsdfUmbSwNYw79SOV8B08wC3nLVlnOgLiNrgGuDqc2iT3s1DsK1FQLAgRkB7TcVp96EPxHQDA
Jwqq1dol1zvX8x+rL1Zh+qiUcuc1AAdwQRzYBhYEX9U2kWVfo7TduhTLKlXEoMKtQGRXQANDwo7Q
JuIaqRYC2Tp895p6Imkmd5qxJzAv5u7sfxLd/fwTMsGWsCteBh9kAc5J+V3p+381S0o0ELsmJSdN
7f7BTi0i8tI0nz+eimL5IFW0VfW0wFj2hq7Wxa0Meu7UcmkFElR3d7WS8J+c9j/kkOxlidRhktIS
5hul7dFNAXMp8ChRuGzldmP4Fbioh5CjmSVeOVc73P2INKZPUAMIS82DNNgfydDsQlc6+ja+lUpd
ECw/0yLqWIMWuCM/ugzrRfESAi0lnRMNhI/Tej2hWEZzjSL3hZn2NhjUKBQdbjRisrCemJjdZ03L
DFAPsFGYxEZ2xtywV/GI5S0ub1ZTMNS2JxG13zE3E1e80Ru3pkHTyTBRSO6nXaV7s9ADbE41pmR1
p2jKgwTURarHJKjj1BmRcGF8+x6i7uKRgMuOR0xnPGCvnIrvWIsTbAcUhI+iW2doMxDecYzKeFRr
fSo6KnexfuhV+ysAA5xFlF55rkZkkCru4A0Xo+fpL/hOvSDedcAKdspxrBcFg5ppAkC5hGN66Q9G
onPut1eCn1dlBHiBjqxguZR9+tWiz5qfGQfiahyYpQblz9fwVqU9OaeNDcg+C8vkCK6q245G6kmB
yCNHFwdP36lbenYH4QISuTON8wZT3mCFTmy4H43BuNR/1bU0D7GiWgmEcq7eFXIp8ITeQ5kuxfxz
LG6Z2LrFX/gsiK7MFBZRbdmoDwM/Q/EpC5403/9WTXKAa5XDeJNRet3fkgln8ybfrvfu9O6zqRMn
kX5l0KCi2wgMLl37TChk9iC4fRJWBGuyrb0idGFtgmqnSK6ZRT2CG8wq+XNcjdiaiGR3XDzH+UAA
Z/ersTVMhST8jjwdApIwMhoYBGtEH/KF+2iRmp1T5mKCf1kCAkcvDz61gR2tTgZ8EDb/w9j8c/tm
nhV33vSj5aE9oAGiX98Kex9HtzxtVsK6wBIaIxAPB+vazm4B44FovwIlu0epWKLdi7uPNHwVZJJm
jelE46tgomrmnfeBFYyKtGQp0W6qGxAJHIZKdGmKe1XdVeVQpDb7VDNPRL/xicIcwPCr6E6h7rxH
INuqBgvOr1vYPaE7OnZXHQ8IUf5kyiPympX8/6qqOwPJiIrym1pvz5z3JL5EmjUbiE7q2I2snsG/
PKVNOwtKd9P75izDw9Wpa2GTlns1a0dO1XsysSQw85MeonILlHDybUAIYVwMXaYVm+BgUt5oMGbN
hcqTh7lFYL+KSiSf4O6A1hO0i8SyODqzl59pV2KEti6Equops7xXYHlA3lDWkzRmIXrlXZuRpsQy
orEHkNnc5WuBey8AIA6yZF7wJ4AkW0hSbOWrze69ZxLy8DUW8zTLmX7VRRX98+1T6OP026rKwzZO
nMCGjkaI0uu3lx07z0BmfeCoI5685BX5jm9CEXM97k66KFFz3MsEp0gG+t0SNrr2iKLg+Unlckb5
IDSbpxNmuSf8MMP2VYItrQvvYpOXU6+JW1LpyvUWuo1MtphDxDKe8kRqJjs9ig7b8YyjNm1nIKcw
tNUmaa4Kj2Xg+yS/YHnK4NcuLRf7L52O2DqNzCEzGIeM3mwNdUVwizHcXBbTwHTCyXyLDGUVRWTe
dCgwUPNtlA29J0ZyHu2tBmtlQhasgfZo0fHYQZj/jDk9gkTg28Gz4q4wD/g1GxmT0ap0DzWV4L7F
9VbvxtK+h8TXeGZ/CmoTeuNfTap0xfeD3Tn3ARLb787bMENVHgMp3kto63mSo2AKfqvxUSFc6ksS
hYTl6A1m8EpybnngOTUxvzkUdGag/byVaPrkj5GMLwPWb8DIJZs9Ns9i7keMEgg2ipAcw/ApkA5w
9WY8Lrn9Tvq7brFlpA+7SeZ+ji9RAv+24UU9WBP/T8UdFDIfhXJy84atXqJSQPP5kyacgAUtMWAc
yGZnskR0jM2hSqsdYpLxYfP8YShCn7uXhnZjTiJri/4mFYNj5f/a3t6ldr1eEn3M0IjTtpplpBcm
90C/kEztyxoxEkfJ699SK8jMIl7O2JYTD92ZTtGYn6Zmcl28SY2DjUL3Q1gWjtWljbtba/CoTE0H
UPtodKk9rpepNM7SU2Ce8X5EVGLb0ZV/FPGmBjC6gb/EJEZS4egRfrIp92yDXXsf3Nial63FxOZu
ch9GPpMKAoq4VpOr0aVTc3LTov5Oj40BJzbGOnJGGQCN2hgaoQs1Obi8oKFGOgpCbE1SLxpN2d1w
9vHcD26KENRCHyNbb2K98AbDgJVS8tIT+Tc2qeZzB6JFwH+McXxhEkcMm/8UjdZBnzT9orB4MriT
w1LbWAlge5NzPEWZvGxsCmLN4D1oxVnzsv2oZ5cq0A2uK0hgzOxtTAKPGXEp9+JkIcwztQtX6ams
aE9P9eLWc6gOTbapUZ1XwQjDLAMzoKIA5FcDsJaawDTmYwlqNwetihX/YhBakw4lK0ui7aY67BrX
je6La6BIzzS2t4quf3DNHtUYc+WwrTnIFd1alox2uSVTpEChlH+OGsj7gYCQLO/QUfRgFWQMhMwJ
FTHaeDR67Q41zpiCYqgz7YNvaXuw9H0KRNh3X2iRj1AO6J+0ha7WNCKDefJl7AocefqxeRYU8y8D
umvtn1r3ZgJ8UVNQOULceeM6U8DuwQ4I9RxxARnmeIwoG27k7CAwEQOr2JK5CQyKrajW81j1W/RV
LRkkSR8QjhuuY9JfI9wovffKyJvrQ+D0yuIlHFZJTdVHUCxsgUfYinaUeCytpwENYxrdgdB44HWi
Jyx/NWQfhvxK+rdLO17ldU6Umkdk5rNBfmZE6hjNgGop2Q4qCY0DDgqEBoryZYFPDWgtkzyZt91M
7jQnnyZSg4xFGuhSfi+5qS1q0S7aqJpb1pHuL7zn8iKBXKsCxrC4g5QhILvXAc0j6APS831wIuNh
moRAVHDbaH0LwcqjLRpkf2TngUmPMxayQ0fPMi59Id1Kng89YQD1v9hAqF6ISpzONBfI3dzDYCOI
o9cqY01lAv1Yv1nDYwThXoPZsRXNte6OvOlQswYybh9lvcKrvCFBCymOzGy4zt5BsBXiTq+pIyMz
sFUeK5Q+E/BLWADpDoL6w5GPx5WIykDYnTNtFsyEAuqtZ/5gr2JdUKH/z6N7G9c16dGKRiSoFp6Q
uyKsJYyiP4+ddgyYtzzIjiRS593YoDItZrafc0/lJJmYZKkwjfKvGkUzw8SRQCI2hHrpymzkqK4S
Rtyxsp9dp+2yCqkxgVFDp83EMDgC3LPxTCqiMCz5gMHeDo2YGsVrLSXwnvD4pngjp5yppBdbiX2w
/HI5uCqRq2db3ocZGteO/GVTcoIYDLmbbsCcnBWwj+GhRAcynB1vuneBVyJNcHS/tfjH675zXZ1F
ZrvFwIgrh1riwZqVXrHTfZ7hUmK5GOYJy0KWdk5fnuTqz+jFTAqaWQABVvBikYzi+Ka9lbuEtJKz
HKMMUuYtnK4Pbkzk6MK28+WAGFJu1+UQzXXOB3prau9siItgXKipqypY2+xa+aIx5xTQ1W1FX3FH
AmcAgMeDl0JzDKZgANJnJMnzB30kjOklEJKw1pJg5YdqHwMdevwQhdhdNQr7kmRhACY23xKeEUUl
zkAVJwL7HMLO5vQu4sCAr2fDGJ9mX81Mpd30mXWM8IXjtjhWE2c8bKM05sq00TYC3qlYXDk96hbF
VpCx7bOvk7oUZw+X+SDjt5U1Ypkp7lIG+dXciuA3IoI4L3WL7Z4+JD6gslfhHTKc0ZiMCUjQgA8H
6dP00Ky/LW7TDH1KwVtFKCeBKvwVz3hbXPzwrrB+F9yVes6SXPNMjwovghN65aFNml1O+pInvE3c
+eRZE7ZO2vtDSYAj6SkcO+Lqt1YJXkf7eT6YiJeTuY2kmYBzdmXzFDHReGF8tqkwnReeBLlnDV8S
kZ099FlBGB5GVG8wHaOpcVf/qyYli968EmNEAkBnMRtsa9BSm7NHk5CkRTMcCPMuIlYsL2BtVV55
fZ/RjglaZN5UVCpkAc+mzp2epJuMWC5pTC5F6O6zfwOzeJ8+bQOlVcX0IBE+T7ZY7uL6qZI9/ctE
PKdIpDrCoSkSA6FTMxicbBswQVrDM5dxlvS4OWirVRqy+DiobaE/M8H34hFJl3QaNtkRVgvFc//y
3kWAHsK/1NAaLukUSIjI4pveaSne4swkVkddCLcnhxvPn4d5kXkBU60zirWkwKbHcOkk5o9kg5KS
pqjENBZsj1UISq5RmQeAm1MfwCQXfbdUDkif9jswrUNrAWp5enEGelz7nNtNc9CLoZ0JEi80kT+0
MT55rbar4b5b8rH13mVWp1yM3oGQexUoQRqDo4yo1QpqZNEaku0EKpclwnj2TcUwBkFakgfvmlD+
M4lbwYWeHQ2sH5lLAALDkkn0SukiCKX8XDX2SjQNOuYXu+XaoHsyN+p9ofikR01Q6VH08bs127cS
+ZsyxaDP96TiHbCztTp2iwS1p1KcANmi5sformb1ZYvYaY1psLDVb7uKnplrrVsfntxDx6mtjMwm
+crc1kFwLoT17qcqMD5+t2uBHC3v7qPZ0BMcsijulSJ9tEV5UoDoW1aoXwwYrIP5IuqfAaySdQk7
kAr6NzUXvo91Cp2hgb7PU5HKt7LjUlWTN1PNAQDiFKgRkTmus5OgeQbO8LP+WPjZha/gWKKZpzhL
8UUtXPyeEQd4TJ4p1nPMbBANAS4TBTjHgMjyjB2abNIAg/nYVlTYk5ke2MtGxxDd/0kdQBmN30rZ
A3OdEfg5EmKOsD+GtNug2IcSbDEbmYu64cksxrUt0AczbrlEmmaosA3lZTQpbRHoxqx8lyXf1tSs
NvW9wlnYCE6CynVyJUbwebOqe0Dcll0/qCtPDTKwbor20nk5CftC1EOSVmp9mu2PAsoK6M4vRyf5
xib+0+9/ScYjolyCgfMXXvIOLY90YUjPrDiMpO4Mh4aY8JwKSpkieTs5D/KfC8eQVY9CQvoB+elq
Tpp9S8W/OiJ1LUoetUxEgNs6gmx7oyvXkVmdBhG4JFc7lYs2RsVIJVHvRKHtJdRhq6QG70GifdCI
OJeRWo6mRYQ+3fP80FJ6VtNqBdlXtdyCLclVKVFcgjCCuCSclNW/6/iACecdyA0wXtMqFBkmdIsL
E+BpsB5FwDnatFdzrWgaEj/7khato099i0m5SrWMyCUGyIZjtiDKna6VXB0gGP8EQwWcL9/p3ZSZ
8jmAJejK0GCKgrOJax9VjffyyHqLKmYK7Lset5akfitVP9OAyyR7Xk7k7xCejE68G6pufTTn0Yr6
xoUGYjdSCSwXOE4GJCIdbsGII41OKglIQUKxlV5CihF7jzwx5DALHaGaoBEiiRBJMN6qHe4C6zVW
HwMZdsKluCSLCGNAwBBq7wi9ZVp+2ZB97bKwSwjoL42ZwSMZrmx+UVyEmBwyRMVBuu+mpimyYKA9
w9OZ0XNBsjqBXaQHNGTrYBSSEISVNrmW3hQhEmzA1IgOYcIzq5WXo0f2ws9RwLWWrK2WVPAhabMJ
aORMNXDs/VlZsYh4EkyTwVwDUPHIz5hOLLGY7mJsL1AICVm/DyWMV1Lc4tCu5mX47rQbQj74TlKk
RpgX0prdewV+WHotOB89rtI9rm6h9VtVr4JBzGsxsPPB4xdD3hKvuwxUBybeNE1Y1NRRgcTkkLG+
yQ6Vce8t6hAG/W4zwhK/PW/l8l9FFgi2SMgMNXfCClSsQjgXG28D+4RbffXY/IiFMwkVFc7/de3h
2fB/S7a0jVqyAtCj1SA6crtLiP9IPQfwvlbM9HGVE3kzEe5e+XJtyjQbjc0Sw7HCDGxYB0S09UxE
+Y8pUbKqrnPhHtsS18HQfbZ582l3e5dqWDbVKP5WsNXbiNXSHKGaT027QFoCpoLRlysazZOPU9Ug
MK6vPgq2hFT4q5x+DNKuHFEagBY9oIjL+pL4Gxo8rfBDSHRkpiX12DPgFnqe+Uf5lvhUtLW1t02F
wAGWYhJzgkqsGyVHvIrxqHMdACKoOd77sqKaupoX/NVyPzLjMRVUhEZEFOfUAF85jXpzYxrkTTDO
/+uYUAw1s5DKwCGA8lB6RjVNWeXyvey6D6tCBdIQetwTzxPxu83R5NTq3VTftRtQXmAiQOpmCVgY
4VM7FpZv2U3OfnWtMczGrrKt6OphkNv0A+lOklhP2Z6MxCbwbyJ7bMX1L16db9N4Ch0FFdqfSlcX
dI4uU9aAKOPAKFydZYYEetR+fYpruZqrvbmzCHSnF+tqDelFZOPOuCnNeBNGtYvlepb7z07/CjHv
LHTqQ3MQOCEBStlzXT639toQu9K9eQhFesV4aLV7r5HutiGPp5mi65wTGMpHqZykCgDF/6HahAAi
czN45AEF5WYka2SkLMqWvHnjo+sqQIyAd9SO1BZUfxKXiCQ9RQRZBEdWnyNipqOQoi/lo5Mfk1pI
8fw5YQFzm2YIQBenxhXbUpQ0FLSiQIyTp8byNqVtf6sCVYrYB/UmZcOTGRm1f6r5LYDoTaogLC/b
VhK/VRIJszQjDCElv8zaVpr2SYTQvMlulOVk3c4sgnnqoTYaoN7LtRgq7vd8YXJrJfx2S2Pbxo8q
/ja0I4rGe19w3/jyK0Phx0Tm0H89y00J0B6/caTefZhoheY0o2QTFyNVr6RUtcqyNfAODzw6PlIo
S+j3sJskjIr6E9AH5AmyJVSkY3h62gD2B6ykENvYa1YUyo/DhrfKKAAoTcxEFVMU8LHCqpQq7wgi
W3UlEuPjnb+0jfEmyd22HYlKm64R2Rj+Ag/crl8VSbMhV95R3c+GBBixJIhn5tIrRNFY91kAOGLc
cwzC9KHhuH057ecSxUGJTOuNxqKJlKmTDMdKlzkKIlc7RxpBhY/efvrqHSlHCOsFM2hSIL4cCNy2
s4QLFA8BS3VM1ARi6m1WJ3+dy68Qlhc1dDOgwcXQDOAwCpfMYl/adCnUZmE6oz+uAbY6g+huPmmf
UikcrQVyLfc0QIDT/eJU6kVUByOSHKWpnXhgC4dd6QYx81lV9KSloHFGyc3K0HDIleeEBaLr5npL
3rWySOGaGE8chZtfM7igsnbm+/JqpFdUK37MH4oMuZw7h76diqCGYoekgAGMzNRR5deKjRk5ZWOg
uAvAWgTC9m4TSf52SHSSm9EX9vKixr1cYUvQ9M2g2y+XNCJkZ8TtwY10brorCIsqFGMWDsamCJVD
bfToJKR51/LSFd8eUeW6ax4Ltb3Ueo3uxF5ZlLxXOYF0aTJPKrYzi3R5UUElobVBmCgQyUdtuEiZ
BIw+3Sjo50dSj7+IQF6rub9kANi6+PgEHd26RMfsZwIDjf4r8X6JdHUC7eh6cNqQvVF7yLjFCvda
WmI56f3+/1uoPrl9Kvzqw1NBL6I4VMmJ2AJH4smRBJ1w3iQyRQ6sfGjep90vVKihKaKrIP6F0Jkx
D+ZBQccLSUecUkAf2MMVIod2cV7OJSa/Dlzbb4AL/w3DMgqudXYWsbIwIChQ1W11ZJQqopSBTkv0
W9AbCkucrPzLKd9Wj0X+cvkWrPC7q06++Rzit6r8FqNP5x1TDOhewyenEXLJ0rUY5GJWN79x95NG
j7T9BHMlnk1Yyx6ck67AfU2mo4tYRL62DHOh+SKXQm5fYUQJxyZCgc5a6tp/As2h168MsK8xLHDr
nk15W/Jryfhh6GZivf6A9E30X5f/MpYL3yVqeC3zbmMmQCLu5fdWvZf6KdTvCAF9qCb7jyO91epz
2oaoET5l60+QHqaMGm3LpKga8zw9Bi46Rw83w1+ZfXnWO1eeRd0xOZK4xZHk82mTSbiMreoZ+hri
jUOKME5eeUp5gcx23JLo+JeZEUbZncb6j5+lL41ZHR8oC5wlyTtp8TyvDObEHmI3/FG7i+zBc+4n
1N18+u1vld274Od/cSG6XLpdZSiRIdsTZmSTOsXMR4Qwk0hsP5vi5TPGRNK1rdBBd8+QbU2rT35O
w9lnwVmcYkxUwfGFXbJHk2yQE16rbzWqREJUc1bE5dD5Ow+mIateY//rmuaugsrQUat0uQdc2rsI
zu4Y9TjmiV/gim/pscisuTroDpkxoxI/bW1ibKxsP7BoTqo07NxlIi0V8rhsdg1OMi3Yj+PanXRf
wJ1g7fV7L3gfg1Vn/+vC+aBho/dh/zzEWqZCAylMtP41pg+9+xvZcRp1Z6fY0rACbpO8JLAVD8Kg
7u1+Et7hL/tVzG2M2Mz4kbjUzGLRDFtJGZ0MyREE57ThWzZVgS2ViZA2Fm/+NDiWuyq59tw9Bigr
zT4+IG/N6CHl5MIx8AekosADOiYOQaopFjWCfVNy51okb2K+PPJzjOb8gVA9cufkI1e2xmE4kF7A
mWUMrdOZ3qFTZRokIQdjeCL3r2fXo6yXioWOuOdlqp3K/reKiVBk2ZgDszEBQKun7k4hmUhjB+50
G0JtL/hjXMIx1AL/N2TVR1d1i7INjl6Mlbv5RZE/k8sTZVyudchtND/pp+F9RuqXRZQwP9fI2GH5
L4rIV2HXzHLkXxkqKln5U8ZnII58YX5qL0SSFR3BWVMYOMCsIdoq5jfAzsDYN157IhPOPeCtTeBe
lbU00hRktiF/T9BKAmUHHOl2TOcjh1cQfcOjIC17GHtmc6+yZwGRJdoIy1/RblSZTh/aCL7YAgh2
1+vPvP7nql8Bn5UYILYiPrJXGKB+xhhnmBrDJkIVUj1KuNMcwNiDT/L8d46wqMkR11EbpIKdKIRY
/XkwO2TwY3oATmluZX9S0nOGDD5XtiL8gPcjdwQpMCyuCEaHX2cFbRMgDLcBOezW2zeV7PjDdeAM
hqbr6bvKNBcTu4HI2p/FeN67NF6hXF4ISuroDajQwCh7vf2xXSxA2Eo7PKMkOhG9ChRrM4Ane/4j
AW/73EXNZ9jvCS3UbVr/PvrhoJBn5wVHAww1lZ96xqq/iYLPSOgzX9sQP4N0mcET1CFQHhwuaXDK
iRCZHutWvktv2uX5eL5rvqPRJmGJZ6YktS3jfkBQbz/MgsM/5dFGbuZ/sP4zVoQtOTXLVl/D+XvN
qTEcmg0Jkon1BSZqzUaWSTvBg+dSii6j9bSkHzStDEQ9txM0bvjh+rcEc6e/wA7lpo2jEZ8pfVWY
wNtMOBYUNO1Ji7iQGE4RfxBbiOwQQ7pNopQ7G79j9Q3SKeCNp2ryiwvaSdC4o1BrDbJlkPm37ATI
39yEbDJTrPJ9OMM4hNNFI+WGVYSyAsLXW9I8MTKTkhd5wzovagoEphFOXQT4iSCKGnHsq2OnErL7
JWVfaT+iR+zn/aSwp0Omnou4xpFC9YSfUVMlsCfgCe/iPaQT64h3rdSvNrgF4S7NFxIXVDPh5Gi8
xhVtT4BZpnmxvXJtTa4Qz8Y9S6OM/qIBl8HbHD4m/Wq6IBcVbJ9T2/ZxM+9dA4+U7t8oBQD3Jg2l
A1mhhQWmgrfJRzXEdj9BPhWRYCHPle2dMIgJ86NU3nD4ji2okeztRTv9ryiWJQo33G2Goi4gBXap
p+tRvidpg9SLkjzCUnPOQmKw86/aol0XrQ0fKLC8fW3EcEmw8RfpfbD+eeTso2vQr5FQfypmJlLw
/6DDr/2Xqm1T89eaYlF9auVMjjNrFoTfDf9yE+AR5E/LXQIIohmXIV4HVOq2RnqcKy+LZmNKe42r
pCS3Jz0ZRGUnvzFWAVxuun9iH0QAKuBbDWqwE4STOskKDXJPQmouGefJ4P7AdIamTVVuNesnDik6
WMWr6g7x8IOikyn0FHocBAxIJODMB/5ah8UpHQjtw3dL2qYHjXqTxdmaEkQTycmkDVH1eIGXA3yx
9KtzgcqokCRJA5j0nMwgIERGPZ8QHt2DRCFlhU0agRii9G6Pd6N/1KyTyXREKx9Yy3HFAAALKJfJ
27Lq/DNuDCv4cTVqt/71KkoHKVn78rcBYJLbzz4mOYcDUUb9SFT+tDMCEJhPl1dB6C+ZulaEP9pK
0nYazbejmsxijW6MyU42AoDb3A8ljWv2Xx3eyO7mxiaAadEWH5Yeb0vtFaik27v/wqSE/7/J1h6L
F5KvVqCWTHAaoAk12SxMa623q7GRlqUHYR9fDOlvCD5lzPJpeIthioxwLofUGyIa7DkEUOVlxafC
vyqGSb0ZrI0GfIRKxQwAZKf4WE32SDpwLjf+n4m/q7QIsoPb0gJwzbA5Nxr8HK9ne/O4dL38ak7Y
4LZp3yWlcAC+C58YlWTbiR2OTbdbe91B119qPl1U7yCu2BK4qejd6da5v6eShV6Kor0m4x0lN1U4
OlJZrWQku2gx4s9UXlR0d7mYP6LmClQupwvayAtkHQJlkD3M+xo6gBQHWgMYGgdthXynybFfdYw5
a6X7zDJ4CYC6NLrI7SUKwf/qYaNTxGqx9k5exhJnm+Aax/DRLlBep781pi37bdonSuPQU2jaR2jh
cUS9Fj5aVQYCi+bMlCVXDUNEhdpnlB7EB5g28U/xNa//et3jmYeaIuoVS6zeX+von7C+3JH8yeoP
G2DunjV+E1W3K9Oz8moRRuGPlrno2/ifDBjcJE9V/CreoWcH1JR/aQzvoPw29jWQNoH/yTGE3yYg
SWmkn1Tlxk7UZUeHbhh9BNOSlKP34bLujblWbpGqHNo6AfjE3Gqj9KXywcLPBhbGkVbRR53Ub/Lk
NhUhcCkTWNrC0++tt1J9GKjkckjcricW+AS4VmLq83yXTKGQEA0EsaQ268fJ6YDwnIqYmYkAgYyC
deDreAP9uUcqOsijxgU/ckBqCGEEk5nVPXs2/gRu3gryvc5BLbTNhGa5nsA4U5DXhfxl5yUrRZx1
Y42gX6EWg9oc7QSEiQ0c5QlQqRBvtqlZ/R0lESVT7NfRTrKMrUmKqgsFRgaWdlIGikRasjqQ1nCD
QI0oOwO4Gw44t2+M7ql2UP1z2UxEGkVw3jOTrma2zgAypxx6C+fIoKFtvFbimKXvsOXw+bHUL8Ht
kfLl6oNO0Uuyh2iKkIqExz+s7UDyJT3jyHVdR+WsYJiu0Y0NHLxufXP1bygR3bgl8ET5pF7AtCq7
vzh6DJyUuoyZBC9Czz94pjVRruO5AmZUKvd+vELx06944igPJdpsHezFePaYbI1ba1w6+zdvf9Pu
r5J+M84c092P1VFlx43hpWmTaqN93D6g1yqJXLNd1s65wr2Kde8DHVecf5TR1KrJts2gu4LxZvQR
kN6a4HMgfV3kC4VqObu/MriSsUBSwbM1wXi/G1Ih6/ZPdO5iwB2KukJhDJOkx2ji6ufVI07fQW4b
F19G/dRZ92yNiN0JKOBHCvOtZF5yanjAn1GPrD1aiVBmxNPPucXZgR7T9J+y/ZlaNxzXmwBfXZaN
D7d5Ek3ee+dgpC2Xqms4IJ9jYfLwDc0hH66qyh+IQSZ315H4YuoNda6Jltcwx/UQAh6QCLlqiH6r
+U5znb0UX1Pzl3IFS/uMzIj6XXKeR+1tgkwt6beMHiaChpLhqlkPgGC9dghalOy7MTo0/UOngE3f
9gBOUv4hrjl57rERfsTFR5/y2aURiPQsScFnrO9gxNBGiiccZWtuAd6yi3jo6j6Jtn47w+7WeFuj
bpEo7hNessillVvZWRh76dnl1ULOuAi431siUUiRZ1/LtKOUL8b44ZLUV5307sdWeT5QOJk183jw
Kalrz/0bmud/RJ3XcuNMmkSfCBHw5pYEvadEuRuELGzBF9zT70Hv7szFMFrd0vwSBaCq8ss8GZhA
wMoVe+mWcNQI3sf06+nL5IDPm6YObzpqmAqIKUkhHU/LiYD8vDt2OZMFKZnsklsbvykKNXo/x6qF
6Z6EuM+lT/Ap+BVG7k5C6dTWffuFTy3tVyZ7EhH8NolfcRU4CJUvgzwP7IcH9sodbz1is85yGnGH
FtEy5/5IBuh0DEaxhxcc3JKEOrvqqZb6R4gdImUI4FV4fvVxWXEZ2/xMhH3QCKM4mrnmiC20GfWv
AZxU/B41JrIsWhupuFoJbXuI0sB7rJFv/tPR3qGe+NJ5qAgoemktnVXo/ZVsfLy/cEIdZeOhzJDc
T/rRouw2dD+Cyzfls2WvHeMI0D3D11LCeZJUaiEmj+q2FBqpTrrjQ5aACjOAfhNotjGD6jz7Lfi+
OglD4GJM5C34Xz0DK50OtgPjKOb6pVbccqwrQAHjlBmdVYhnJUbfRU6m+2KBhF6GBy/9MFGJsJax
HGCnZU3jQNaUEHex8ctbjB8YnvppYr0AvYlnU2/p2qT2iABTB+kW6PgQkWDruk1NqtziFlJH2FE4
hsBZDzEbxU/prXIF8vKa/oNx8Bn4e0yHLe3BCGlBxigTmu9oXzb3V0JgvHGZzLQfCQMLt+cmjD0c
Y+Xals56LjIFETZI5Y3Wv204MmCpOj+hRyYvGAHpn+67cJ4KHKqaN+d7ldV8nh84vGd4wm7EMouP
sT5nARSQeWKrETEIGQ+vcbs54Xtdn7gP2Og6LV0lbFSJRz1y8z450O1xlVKxUEGZIJQwkqfO9vn4
ZDtUpVbRqsYjnJTPNW0sWo4WYq7VEHd6Ccb8wBuJ3/6QDd1agzrm6RqcfcV4b+uKh/g16ueWPHZb
tYrVTEFEddHKyYqUz00ZvREcVTTmz43X/qgdR1M2gYlBKQgu5KQm61MQQYOm3PLcqY3+xG5O5NY6
83LmtNz7LrvSlNBAnfdoEPKhlg+H9bCdz3cZnR5AaHFgU8u2MiQQ/i466Q4MCv1JlhXAMG1rYC9E
jtxy8Jhzx/0GfXSQD2pFiDqTrW7j5zBylgWzKGm89vLdGcmN4YVGiYGOxfCfprh2vKPlCYGak7dQ
GnDMm7+dZKtc9RU1rtbstOpMiFkO4WDAHBT/eAm8EFKWfDHfXM0JImYnnsEecgO05HinSPzUbKiy
3nJXdcsHgMF/qqBj6IA2LIv03uCcDFPjyZ2zwwp1eXXhriJ2/hlUO5kXbxEYoiFgCRvLY5YFO/2H
TCerSAsCmmKIAFSLsNcGyerarbZqXm3arMWgzug8Cn2mDsuETZwRBMcYsNzQ/JU1/qd5AsUK0iBm
K4l815iC6yzU5cHlAZy/Mh0YxjuEEGZDpvIdU4lJ1eCXguYzakfFPTs9vLg14Tg8s81pCFcs7shR
G6dFAYrpcGcloHhsPs3yTFi6P5QnhWy6OaJvGT0OxhZnuFhmzTbUSaixYaJWI2XRMK497YvBzhTU
YhPlJw19Qn2Xj+IXdQadBwTiVD4hc6OLI6Ta4V1jtmsDDFm39JYmtBHz371yZUsO41ncvAmdaSsT
XBKZonhYIA4YQ9HoA1Cbfgv0oUppaar9pLhumB/P3PUjjKHhLtyXRL5knPfohYV2cs+D5jgltsFh
Nzb3//6EoxAqDKNE4pAVD3F1eERWbe496Zn7f38S1EuyKpdVt8d836iKvrcobGA7Xw7G3g1TtvHs
rjRJ9OPfy1Aqj6KBE5lZ4F2h/hFNKhGNMLm07Fmycl4/edAy8Z76R+pY1wZoz7q0MC2DXHzU4VBe
KkvXd3lAKs0EvHEuPf0bF4q1TfCv+HbWKw9JMMb0cAT0sdPz5tgvoWQUHxRFdM9Yl8tJPjkdqkxj
c1wqTGjpak3ZkjulKp7moYDWwF7eaKqPQo2fpyiMiD/hMiADYG+VEpiS67JMdw011k1i1mv2M8TF
4SLHtJ3crXFKlh3AM/AsWbi1c6KYosYlo9YNxiEFeuUQVjfb4CiHCWottLA9hnZ7CEKaxaekHR80
FFHPEWBTY+8ULuOqVR+9ncYH1VAcgvIeJazuY0iIDvFvJkMslYY8uIbrvpqKa6kwhZhaHdOextik
HsA/9CqxyJpZC+hI8CylSSw1Mq612hhXz4IkAQVX3wZevLUQbRbjmJpg1sFfgqn9ihxaS/J/H5Ui
Pdu0diO+qAIdciS7d+b0oaiLlp/SV1vzr5tJCk01iCet8eCyduJSCLPHBMhQyAq19GkwrQwhaNia
IKAWIqOeKycDuslEU/tiXBee6d6dyezZiXHFdxl0N43mDVG25dFriJz2Ia1UsjCZm1fKrRgG9bUa
aqySzJEDQBKd1rK2uhGxYK01T6NpmCc4euAqs/Yzmv8KZ8+jBo3n80N/AhYwT4O0DMjK/AkNm1pJ
16U/XsecqyKwkb3HRxpDqJkqIET/eck0VT3NZ8liDnMajfKmDaF6cufdkHAxVEzzh5FWWjsC6se4
16dTYyAjCpVsTcZYfwQcU3xORQU9uTbHU9Tw4lXgyLMUYT9ly0ilrXdILTuG1hR/CByv46Jo47nr
pCRMzuneD0kZ/PvKoJLjKejj3dBgG45LeziNZYPhnxBhqWBNDoTNELRMx9MkZoyw2Jcio3y5celu
tnpu9iR9qHrSG0v8TYVLfPXfJ/x7mXI19I0Bz2wPUjyaikepQqak74gtsULPzqDEgBAVzr4Frti9
TYgcY4SnMbb3S0XKez6/mHEmtgYtDoHD87GumwTQYeQg3w5fhsGzOhzMbG+n7W8fBcFBpESlKdom
O4F5rIQvDlBqPgaomEFkXD7xNlas7ba6NgH+bpLEYmYjuu7UKMFOc9tgh2DdnJp0oDuXwVvqhUwp
pjrlYilb4JC8cO7WQHUYWHuC5ORgYAcsifPN7lNc1BNbssD+1aOsPSNaLBvTjPyW38HSqOgJB7S1
aibnW4TaS9CSnlJC9c0xrY7ShPHL8+znSabVzjDNfmur2a/RxMZFz0F3iwZTQdus+oI93GDoF0zO
ZRaxiOWQftJG89uiGFkcyr3WGtlBt4dj5lj3zFF3ZooxRfPwmVShVAAdZAfMtNkTrnk8tjh6N96U
RFsBpUMKz/mJwUrFOrPzABNbq1WUUXrWb8rfFqbQz4LxkuqUG7vSgWOOL0LW2n2MIEdWlb2089g7
scSLYeJn6LJyE1PFUydDwDk9EBuWf740q+h+rWHnNtNAP6UGyQ5WZXtVgwb4dWue6wwIUx+q6BIW
Kq1Rqhx5CIFSEA9Cav4rUqDtVYt5aCucH8h+M57tGWnJKW8Ynasw0bwYdFczQTWeg1leD8sWSkzH
NU3xN38NG2WJcdDxY56n595awrLQtpbVvw1m3pxl69XnUBffgzc2W3OkZDYpBx5eKqsr/9TFU33G
HnwcgOmqVhhuo85F7sxzA4mYHGA8qRU8XHrl9JwnWDUE/ZW61Z/CrMh3qHpzLGJtuNppw9bb+Smd
LPgkB0TGgZ/Yi6Mdgb38+u/FiDk/OVE5IuxlP0rPJIeDi3oSOLMObBOfW8YYviGggmmR6K66Z0si
PZO2tGfScMegISDP6Pf5GAISgMRTVWq0MvVh2ObcfURbmvqmZ2l8nvveG6UKd6zkzcJuvOQWIlCN
VUrFnpeYe9UVn1lffOmGAPTaLVyNli8J9RR8MfPxIA+OouC9bmLa9WqLzF2uvOL4LJetAiQyUvi/
7Tp3r9SBfqyqwL4Ucf+SkhQzCzhkasml2eWvpWar1wEqnVJN48I1DX2FBxpqM3EcX6SwHcaMe84Z
q3pvcSZfhGo80qo++wekSi+bSx1hyB3hO1WnXqSVMTzNiLLlednuQAhCj3ETrijwkIsxGavPwta+
xogfpvSC3i8ytTqQVYGN43nh0iH8vCZBUPpR5TgLV9bpgVhSejAkgAWjM2lA4FkrvHY4RKIpV3mM
m9upx/6QBy7ztxqldf6oqxIBBM4QmBlpsCEM3B2dMedy0RomLR0eEdHFnq/F+FYDzXjX0MNEHw1H
fIqwm3oOnoxNjE9LD/DDaPgB2gaIBui+ZlYEPKPhG7X0/s7J8d4ws+6GQX6VwYjfrlCpqxgLIElR
Fm3Y0qlLvaYgKmJ+tsHq4k+GUb3XIbZrI60J/HrYjHXamHzFrc3LqDnbfgJwlWcNgevAnXviN4Vs
7J3ioi8rdD7ZCr9yJcGJYpEpxw7TMhkOmINZIOeyzN05td6R0dGeRSfGlerEf4FH2qIz41U8D25b
q4zJcdGKWeoQeo3gmjAt8mI85XrW5bfQ80aQaZQjom9lnjEctNS7jU5gHmqkopsdakQw5itYDVrn
KuKFZjcMkqA1ZpF8phCcSC/MAw98BdfgGxa47sROqH6u0UXZtHDUDSpC0FXXPM+91Vlo4/Ah13K2
Mr1At0UrUE00ohD/ZxoppF+Zb96JQ3EE5tDt4PF5x7uLmpOLt9BLbZJ/hl8oRn7KE4BMpe41XyyP
kMr3k21HZ0pov4cQwz5guZzixyZjYZzRi8ZMw5iyb4/kUW3OXjRXTdaDRG4zjHLcBl2X+WGgPoeW
XlzGQNymWr52UidME/a0yjj6ixqp3aOpRLbpde07j2rdB48Q3iNt4pE+lwhNiryJzqxvtiRSii/6
yZCfbTrE95SeGcJ2E+9I2IDXzAB0xPVTbc4ggrH46pzaPQZp8xl26rhnS0wJHnsFpDjzhVUl4ZTt
NNDNgqeqCZyF1lTEH1H2lCwJXsOOM7YeRwbjP8kwuDGsF12cMhmxRUT25o2gFpynC+HJftbV1GJT
mRbI1KDo7hNe/qKdHAJHHlhcvZV+q2AtkV1WH+zKOltaD3YBU8Y6nRvmQgj3//+yqUpI3mFf4gGK
muhqZQEDEhFBRjWop9QrCyF1fo4GvMknszXJ7j4lUTccbSujigihIBnzeM2Tt76y/a4QdpFqyq74
IiGFSjD/fTG/qJ5j7Jho/uRNxrnP9j4nKw0PjeMo+38vqQzmGhtGj//+wajkkurQW9M0UAr7bl6r
IWpQrJQuIy9392OoOIRVukdSyX7NJiPYj9JmDxcfa6/RodPUbbZ2gWN0fe3tAzX6sxpDW7FseXs7
+qgmO9l1OHPmj//7MgSlwCbX6HsPRgDiDu0NptbhSRzkTfVquno13AETsw0SlgtXp1IDLnW4AIST
zPyJ09gpNXunJvLZ/1ps1tZism9OZjq7yaZlyqIedsbNjFsqeeb1hOFi2qsIfoK4FGSWaZ1U9IgM
VMWWlFYsrbneJeh6tHUj/QwzKKqBzE1fV8mZd5ViHSuLFqQhNdnu9FwVIQy6yTK7iy50/RD2XLut
Zqwbd8AQYOKoCzhn7T0N+0yYAFcdwucIkFIfmNWllMMtNXneBGAJNnHJOdiSGD2yEA+TFnEjUb0d
m9qu0MyXQuQz912fkBxgJ9g9c1MQXoSBFo3JjDPO8r86qcZ9H6bS1xy4FLYJeqLPtjKN8O+UKmVD
yELyosqSR3ZpWv6gxf0mVcacPLDSHaOYkiwnsJO12ofVIwVHHKVmuGorFcaU67Vb27SIunYC5E8e
ZptppZpUd1TJp2oE3rGMpmfLNsQyN2uimuybFw0qOe1UKKheukvCYniZdxuJ0bTsLdkB5jnpD0ps
9FOo2sZRtQVTWAJSmioT6Iix3FQckCS/iZcicMKtioK9rNs2RQid9BehVQd6K6y3kIy5rfEombxe
ktqU/R4caMLhd5VWPbEt4RZ7NQlPWUAUNFHxTBMaSxnaty+hkdQv6qC+2F4LYd+M+oOsOu3UcKpi
phXdPYv/QtWMXO1T+10rr3FY37BfB9u4Yj+SStwCthQDJ+ksOkbZPsZXRmQ/os0gnqA+2zwMZVf+
WiXo4axby8TBH06pNZ57CTZRFxDp8wqdAjF6qsDTxMRsOxtnWuiYyg8tasiLE4taJLE1MN/glxxx
QFSHc2d1MDGctrvYeQa5tU7vpjnY18w0aTEZcI7AxXWuLtOECegT8IjbwLVKYUZa+1oD8qBUiAcF
vV2R3ie4VIHh0+IE+2qSV6hoYgSkaDyavqSOLHWSk8XGl83XbHXTzfQU01kAchrOS0ueFn8NAlpq
hHQwjBCTKtsTVNNd8tKZboHubdQsHZbtFJdbh0SGH3lxiUrmNps6wlE0JvUxcCUpVgmnKaACt4/z
52mCSKdaMJly7v1j7bw6eqDDbcPd2GgCPkyLfZKrREPgaG6BGHqa4glR5Ppw6MyC8T4sB0KZk7es
7Dp99hpWDe6oc671sKN1FFyZ453QPSyaUVZTCWbgxE8opFpbYaKstJLUpaKmn3kcjachARUZ6vTX
VZJqZmFDlul9O3b0u9RMIuLY59ouia+WijlYFlROqVkoTimn9XXstYhK2pQfUpW+7x4EUDy/MBae
etppJlf1fNzzzqYZtXdbzwGSzy/0rYjTGIdsBBpcZWoLtcHuR2YZbuzXUcOT0qDrYVSMXc7soJxs
AtTJ8H8v4FvsnUVBku4Y3mHoObf/e4H3hYtBDwnS1XMFUIY1x3bc/33xYkrvTB4DSEFJs+jbvtg6
bnOKOso5GGgxoxRNSH0JL5qhnFNToYopDd5aJ91Oo8pQFn/Fsc9tdQO89c3pJO4etUAdVmOm5RPs
AxpFddbYoPoa5o+GNodaS5aZvQtf6jYTIcWuVdfOhLYwRgF4OAud03S98abPLyTf8SrpjNd0DHfe
YKi3fy/ynxs2YTMtG8ZRmKm1baMV6j519N8sobxPKlT/ZLY17LuQ7aBjlC480NbcwcJmzsnufVcJ
AgsyktZ3Sqs8Byi/q3rj1Zo4lRE5KRfMeiAqUrR6cgKYl+yS41XpGuD6jV8Z9/m324TfwAPPbMWC
s6QRx4EyzxKN9qpiRUGf+GuBzVulLXe2Szw5tF1rKzMEMSdZT0lGUcBgyzXkIa8rlA9PIvlb9LWI
GJrpmNI+pMSOsfGGCs1uKhVUw+CgG/FrTwY5LS4eVQunwILuX1WCjDnDqbGzjWdGOsQjC+/Wqybc
ExFNV4M6rCLXHDi6jsqR5KnXnPgRpOoiAQzhGu1ZgrBZB5VF4ZVMDcwPprIQjejXU2n36z4iA2u2
FkKLO7OcBi15pVgMGE/2liALaJ7xmnYjK2YwgwhSLMMApNM21W52MNqr2tUuk4Supyejvla0Spxr
m5+9q15qhTgxqjtGAMwRRFgJ4qWAmQRSBWAVYmM1Qo7SxFuGZuLgEVyp1Cvw+fajbFPm6VOdnVv9
pos3kXqkodq0uErAikWPshtSP/JoRyYoLRd1pzBQMiB+63GHz7UsaV7ysnpfy0tu2e02t/puL2sM
NK4wVp0AjsoP/vB699tV5HTsPQ+ltdLEktO4g9CX3q0+h+scJ+q5dMBpR6PzajUMaCvTGY+FIUlY
Nc5vrpn6bejVNasYMeSag0lM13RJBPGUT4j/GQNO5msH3ZlAYsT5ItKMc2KLipQJqy0yCmRhBd9S
bzNjySY12xGBQ0ZSYqJcOWqN6uDHbOilpNbsIQKLgtUMJ/pUTUwbMYrrGmk3ZJ4nsAoHx1Obc6Um
GdyVLsYMjQhtf/UJ41/Nyu4h+Jq31BUvrYAekVaNsyKMOvNOSHh01cDImbjfYsCqyHyR6HmYqdu0
jI19n3kf/VDBM9WDlc3dRNgiokKTyALT6PYsACdT9IO8ivjenwA/QnDTUMVFGX5ZQ/OtF45yM8wn
UmPRnpQ5BA+QzYP1Wuow8Ym49xtNB3ZtRrs+oUNB74J2hR7JTCDTl3rsjegVFm52YW6kSQlapzL4
spU2XaE50qerJVz0NPcAfVJOUkO7R3AmNjSLdDlxUtNNxje8WRTAqfzG6eNcywbP9uQ5L51TzBZy
i+F9Dsm8cHSTUWVPuz0WdV9Ro+CiJ93GAKDazVBQJNbAd2OnvmU9DpI+w98S5hgjBoPznG2fIjOr
EE449bHhazaJriargRA20IrkhDeWngD2g1MKSNlzOUpahcZtYBQ0imLxGx2L51Q5qFsjBhkiIDVH
UebhU+gOlnT7rdoXx7bSrpzccM52d0nYfUvmGZFEP5LxRcTI6SO0epyXk8QJGWSOfZbRJnZxiJVu
dQ5SvpeuLU66pv5E7L/9oMsNACRgjxSlu2H40HYe+4znPPK2A+75ulKSa4nG4LsSi1zf0Qg40B7d
6TEJMSrrV7EitVU4YUgXpPXXRW1aW6tHR4hluifqkSG9k3+vmLhC9leYviTfGDLrRxlznMqBL7Ca
UUtRMD9WOzLWjoIVSyoULZR2iYWeXg3crb3cK5aJXtjiSLPy5wwpTaVy4bkZPMJTSkr/CjsCymkd
DplwkFxDoQomX2U9wA0lnYia5eKaaJNzVlrrzhN4/ByUX5XDAO6zOjrPrLJyIP4hsFWXZvTjGigl
dtx/ynZq95ZC6wSjebHXe/rZkbbabYyivy6JmoXirdThsChhZmG5pjzDKqAsjUW3VNNY5eHkbTjz
vOoKLVEujhx8Kr/5qJu8VUAoLZ1uvLYFcCrpRw8Zn9cB+0xpcwKwbDdfOEqiPbO+7oo4PClaZ577
rrgozA4OEPalwHWgCvs1HliqzF5AK9JY78hiY+xry0cx5p/FWO/brkg2w+g8oNe5+1CFsq647JjK
fxec8giI5loJlSpBOBKuZxwPPdp2ULaoEaEmILkOfSO3rllrx4gKJOzZcwh2dmMzweUzLwDDB1P9
bEY32Od9puyZXLyMJfgdFUDnwVXGcWWG/FhKaE1rqG33suAsboxolKMZs4eKC20HNZiyehLjAykx
o+zFwvKc8oQGBMKzOZk5FdkVNoJTrs9UTY0yUGCp7nEap08uWKwVokb3yokqgbNKmmXrehgYq0dZ
TvTDtsUT5TpezvRUxSpZWNlDJDBSsyLhiVmAq41abZ8kMt3YLekFfaqoh1WUZfRhBk5zpGZQ6NPE
qQtwJUUghlR3OKdU1XxRM2JfQSjPeowls5nklT5cwW77Ny4MX+naZ9n25imkUbeTJJum8W5N+PES
kRGO7QHLVNUXJomaOGv47uitcWhkw7STEoPJsQQNTMZ3Yqs2A/HiwHsV+WPRVG8h5mNM+SfLMIZ3
reUinBDQ4C++D57eL72A3StcoC1Lni8NrzlyeiQwW6/44UnV9jrT5VjfRiEZSrcMHhOMvCAH0KBi
jyHKYBD0zKcnI+O4zuWVi8TagZ6VqHps7AjX9mTh2x6bCHIuJ+q3mMjgTqPlngz3SkCe8J0WGkDV
u5u0hbBCFvIYetiky9Yrl5mShKSfpzXhRA7SfRxQHKvBJQSp1xEf7yp2WuwCcQQC3yyC9lSN7ZOu
k9IrwxnP7LHkid7bl1azbXCiUmBrvpAtxcJtRNmuc9xLF7rUn5MMzx0DD9LESaCD/mKyB88K78Q+
57vup45JenqoGx7wVdLc7SAmTmbNzJfQ+xWdEi9dWmpVYaWbLhYHJqHlJWvZdE5NQaoGe59mPcdD
/z1GK28jj/I4KN3WyTrjmQiSD5cfpoynYU/WXGZWPJ8QZXlCC1+r1G7DWIeEVZ2D4zYKXOFSOqc6
LF/UhPx6Pnn04ZgBcGyiB4wqE58tDhkFwzh3Lm8TyEi4uDXiXVI5aIQOXqcidlC+OPsguGi0HKAp
dVbADeMYVHmM0Ab9gGEAg1giAj6MzXr0dgMdByl2Pra62XqgpWXlRQF/3aWroM0PdleRuRzGceNg
7649Cj5pWnzqSShdAM9vCzP6i2tqpjnhrjJbvcm+Jb0TD9nRYoi6jDusKnVg3WpnwQ3P8ROXwGJo
5TpR6jcn1dl/zc6/SuXmE58TXpBxE31PGHEOJuxNP76DmLCID35Qm4P8wTZs0sg5xQWVzW6PwgOl
QjKoJsJdMd59KruHq72UxQu/+r48ReGJiuyw2SUt8+A7gWiFJIr4ETRl0trkcWJCqp77TdKJ7QFK
rw2Nz2lnlAQ5svAwP/yHdTnsRnGqMnNF+3dhrMqWIlMMfL7VHvviUlU3oP0c3nG7Ie0SXaTL1sr+
IvE7YhGuvhLjw4bHvnTEYlHc7CWeM3I/yG2sxxDXYo62KDL1khgT5UchDvlViiKCbDbuiDpKzPJM
3vULTF/POU8D0cVr4V2m4uydAns72kQgNviIHLEjIhEMGzJXPA0oqUPOsTC5j0tgX2ni98OeNuJJ
e8YHiMAJT6Ihp4+26yzyLUOJetUr69Lk2Lai6kV3kdvXHu65K/090uXWp0VRPKUaHzPi2zkDsMXj
lF5b88kjvQyqAhsCshqVEHf9dcZUb3mPvRs0HXVbHYDD4mS+zAyzQ7JNSZwymzXZdh4xQpWn4qlj
s0ifVbGUXySAn/Jf9JK6WKOXiEX/FXKaNYkuYaBmKwc6YDM8zDXnI56BNov/tIXWpbZ7Ffc3nfAg
8F7gDosfzCHjol1BtHBqho5bdCneeKYCvPfh8KQMrPKLnPBVkK5LWE04w8wVRCJ+L2gKYhc2q8ee
CYyv+t2K5fYN3HT0Er0Ym+gMr9lnAVUv0YvzQQlRuPM6n5KovXKKzsq4ov6xavc5IhffjUqsZ8Ej
ctrbrKI0tH7ExxawPImoW/DUOX70icbErcgXvwBm+ItezCfnRAbEvJCRagUyuc9nRxRyL/Rs2f5N
ywpnGha0D+5r9ZvcM7io+m98i5+N2dm6jncpgIp19McGrPjGElR9ExU+6Rdx1PZetJxYvn33KT7y
dlgfGM7HK8w7oi01O4Q9PlC9PGXeE+PnxfiG+EhZQdOs5j7cVX2CL/GNDMDbZsWvfF+8kzlOlqV4
kNAje8vGQc6fEBtYrZhu4QjAygZagdgdPML+BhPD+1CxyFdvngBpsWAWMy7bF1ArvT/YbNgWt4gV
F49yuM3dY1jtwwD88Cpn6FEnV5gMP7T33GX3J7Ob160GCnP+Ro0yBZZsYCe+XELC43wcUlGRL2V7
VaKrpp8DcW7XXIn3cUM716XfMyhZcDGup6fyjTq24ERtHQWkyW54w1+7NTf6pn2n48vy5UJd/Fk7
5loU29Xrf3Vme22nXbk618YPUugy9H+oPqXqGuO6T8joCuDBB7y+9Khg75edDxNjndJwc1Sops02
4Jrfccsss1O0CVapT6hwCWWL8j5YcivlaD1rT/OZ9MvyjQXunb1cGlT9zt9LdvqhVXFVbTsih1ft
ap/Ns/iiQYFU+m6kemFFY9R63Acf6l7f8NYvxqVY1Eyl9d2ksHVd0vA2cNgkPEt5ev6m3pwnkiYq
NYt77QcT7km80lzs3rX3P+MKiuBViTeZQ63rgQpOYJfW8xzGuwbROnm4d+PKrjr01VfFlweSnYeA
HxU570AzwrvF1z8IGvpuzuHnWrXXoMaS8F5kb4X+sLTDoAz4fI9TuOWXhZYsT3NB6rG62Jdk3xPt
OHgxNRF437HIQ+JlU8LCscznT8vSc3NRyOdqgEp461XwmfgXEzzucbmHNV+hL3dYDdbAzRhMh+4N
utaia/gXrP8N8/SG8pqR5HJ7abtT2OLH3OoQ1BIU0ug3b9Z9EflaegX262F2z+9aj7bnMxplMCwb
OmhXDEf0tThGL6Ov+M7O+mH6eEkJI+68d/UApwswDiNTXCgjgMI14/EdoLuNtaxPxco8MXTFVdVs
81/5Vf/K5+KVoDZvKPaSBkpst7VX+Ij/xF+zt0FufpFyxsaprToGr1dzm59s3ny8BB2YmRXW18Y6
hTGlm5CTnk2yx1TcA8Pe8djUVgPVYTH15YviQCrERaYm/rbwtuzQrWfSqu4XZQ3Dieg8n6MY53zY
l87K5OgHZtHcICzwy6vZyVwsC2AbV9HGSX0oV1byoxZvvX4fMbCfnegtQaXXN8qGzmUMZUa8R4Up
QSRU4EDwAluC2BrHDo23dAGQ413XVy4kGvCAzsYe1+Wm/0rYglcrYoUZTQ5+9OH8YqeARAgFNJkV
MFKT8GLXGkGlfsG5quivtFPYbxzHLhHkIiBf/hElGoLPomKVizbYFkA1NMYx/2hh11B9StMO/BR9
3RncuZjRKBNq7WVlvcyEIUl7J9mCHol1G9TPw7BL9YWUeJY2gjS8TiXSVRuWHU8zVlysA7hDWSlo
+ogAGJBehbgXrhiNzeNtaMgaA70ztG6aOPn1ONm95411eSgCt/IRETOci849E6+F9yVpbw5D8mef
Q/4Xz0xAFbepRbBdp5XsQ9Y7KTflBBp2Wb2XLjistUapiuaP1LDrm8H16bAaSjTC/jAHsOkOSN6F
dRopwGuNJ5fl3Vw0ynuYAv0DQbnA7Kt0KxMthur6fKu1l+bQBLC7mOXfGetH6Sosd657Y3s3vob8
rkGuLWiwdNg6U5LhF8CrEe+A20Ustcwod27ybL4mEj/9PXIPJACb7Ln6SV2oIUvum2A4RocKO6yC
FZQ1m80xHmiFLwNsvpIOGGv43qTIk0WHphYcMqJmvkqe+t/bTXlQ1ZAB3USExsmKu4u03JWcOamB
8LuNGi/id1z3Qr/qUKf6cxgdQQcRgz4jg3H+tIsFNzUpMg28neLjzVKW/XAlmh47mzE5GuJpbHf8
WhxsbywVoCU+EImI9s8GGGo0BYPoXSgwnnFVnZNZfoHJs8Lh3nfLpl15yv9wdF67rZtpFH0iAuzl
VuxUsyT3G8FWjtl759PP0mDgTJDkyLZE/vzK3mv73Jei8Tx7BKrL8b2L1geTWZSJEqMuane5d8qB
xFTbHO38Mb1TpUCxWQBGEKGlnpBvo1PlT9Gr/Qo5YCis+tzpKDp206V7T7/4luKBAnS+AdfBYbrp
QKiff0iZbdIs6ZpR/oGOouqyE9b1dvE2MhoOyobzOOR8scnq/W8i/RVsPbDX2CmoZ4zXe4syRUdW
gPuJOQO3ANm2mkfxwOBs9PMG3DmmTe9p0+UaZnPkZZ3X8lDpPEm+FOanFp9bvcGNoCHpkqirRzka
M+QZLVmqizzevUKVvtc++ZXMihw6BZP0KByNLLs1Jcwwq0bshbFXKn4rVId2Lqk8/lXEb4himLTd
KeSkmSRORFmssNHgIlAqTYhid9EimNXInhJXpiVx27pYWi8Jmw9PuY+hNimHgUkKgUHVK5SnxDZM
IuFNxNtaCmCBLbTzZKYzFYuWsSXTsZseCTtwILvoIpC/gqrrY6a2En7bdeGCTJqcg0Il8s0oERdD
vL8YukqJ31w1snF3cj6WPjmoyptJRVP0zKMatQboQVkgc8LRNvfnZUEioi++wIe/bdr3nBdfFS7n
0VD3Osd19y7Z1KNQJ13hUr1zsz7KUIoml8vVM2+4Sl7pzeltD9oF0VbIm+mLDrFqoegMDA2iVuPw
BprqVXqpeeCaCmJFty8rZRddwxSAmZzt9FjHmL0StFUBhm+kT0E/WZv1M96QN6Ne0lTLl5vuQ0Km
E8rIVPGaF4elfbFA/g+f4/1nWb81X4UasM7FI6OBdqZVYBAvZf9iMEf7m3Ds9zRjO9F7Gx0xzE5i
yEOA9R3ExAftqsfvuLNc6ufdR3k4HWandbCiO2wTbeVyEvdvGD92lIjnLyLijqfZk3d/Sfjek2D8
/G+gz+7eTHfltx7Dzj81QRqOzuIONrblU+JijmGG79LX2ywRPKRenuxFJP3slIgJ9E6/NTsoZrvZ
gV+yA4nLqza7zo1WfiLsrztqffutdiFj7Hg1W1bfh3eAHS5Pk9OPFPHUdrkoY5sNpX3frd7mCv5w
wVfeHrgboWKjPtS4UVSvdTAAj4rNQfWzbTYzzXqlUXa73tM5T9PdaTaDUTlo1omOU5cPUnHTtnMv
vfBfDDmSZU5STFdkTkedOzr07tqfHLBC2K0O6OKDdAEOclK+pygPF+prwxFXj65D5E2OX+rQiiBE
eezVkAo7RlSHNLIRi7GDgU71fluFc7nt71qAQKGf/XKCDwIjw+/SKKkchfOsuI4Hya/4MIcfxY4y
/2Y5p9E7RIUdaT4Zn7wDZumxpVHVgJxjITvFZ53c2tyVWAWX3twHFCqs0gm9WGzEp+pyMBsXsjtm
S3gwALior6afuLRxc9pdgCorggbAR8Pbv7tB8reNY+/cvWn3AvgR3Q/N0fL+DE5r7FLr3tphgWDI
usqc0p/c4DTW4mv1/Wxda6J92eTb8YMh6CFm1vmFf7XFTra9SZAwxZb5xKDv+2Q/59ZVuyfXKl5f
c+nBguXY84CWW7MjpmDxkTYQATeu+PoJgInulitmxzE51wph4C8iJRMkGiNKoU4uATQWcz2Y6rnf
riNeSLYW2Ds7rhqj415IkQSu/21JdOdnXF9T4ywTJryRyH6MS4CMb+jv2tRbte91ecjTf2DjRSVA
9ayNSOaI83MhmsGEQYXTGyH+Nf0AH0y29bP0h8WdNXtuF38ELhnEmGFtguSPno5HPSXsYfDzV32w
586p/yuyo6g9G34ee0L6VyffzfaTgJJYiwq3Aa0nahff7AIisRXAXR7m8vL1CaBkBkD+q+hYRxAb
F56RgAdJu0o4gkjJc1MCyp9/OsEzvxMu4C6nH6YWNN7MfnbDEWyEe/+v/GedsJ6kO4GDFrEgZ4Nw
NJ/fBA7WGIg7LRqi/JBdeWW41ujPyVG2Cqcf7VHezeSr7caD/Pl8oDL0np6zAKjgUK/v834Rj8/B
N6/TkwTrSytqHyd9bTZ7PKgPqLP54Mqr1/KnGNe8DOA2Puub1O2qo/lgQeEl73KYXa237e85WXu/
37J381YfeIHsHek62i4eyC0bfxxy9vwY8clKh+Kdwgkng2CQycNx0b/mr4QXtf15TH7KsA3HzzvO
Bvt5Yml28W749xs/BXcavwcpAGyOP4lHtmcvPTTvyp/oKcOhMvbxi8wxQ1w0NsZOC0Uv/eIJXV15
wVf+xnxwb3uz88asyibHa6fZfH4RL+uRXmYLHJX42SoeJZUrfiY/IlaXPytCj8JLta/JdT6kL8tf
o++EI1bF7KpEsmeembL8iJ+yQ1zPicdS9a4+ePL7UMbtH6wJ0crRv0tfWw+54YUqEGmsv7gSv9Xk
cthT5o+PyWUt+Dy33ZaTniPsASNJouI3/M7G9rnnWNz1ewQW9uqs4eIyWAies52vxkdVQi+F2J3j
hwqf3uqDZszJw5+7/UVG0O6j2P1MjLhaJ7dLnzAHymKg6HBod6qzMilJw+odZMURfZIHTEZO3HW0
p+TI50yctzpjtC+1kMu3at8rKsLmrKO2vqPbgbkbHzvrNFcIZNlRPLr+t5K/7ssH47IYGYVL0cts
OWVygmM/NKr9hpdKOGAVwuQVI9u1U/1JWYFsHnPACAn+n5GzlJ2aO7ypQX+ofvKX1iOViDgKCKHp
LpEjvn2K3vKinrULl7R2UY7z5/AnP5L3/pH9JdwbDIpubH3RYOJB2y78o/XBrc/p3nOFESBxVb3B
Ls/U8TSfb+1Hpjrmidav+DccFx+V4WXdCwfh4KhXzDYvVlh64wGJ0vrZf8rn7UJRNFOok/vHLV7v
tiPqtOzfIgTo98Hlwkk7Wv4WFe/JCUz5hTgBLzslP/dzciVg9ni/cQfUYRJwCnBNvwusBx+Fidhn
l5TcGrZ1hPLip18jt7Z4WB0pyl/lz8n9wqVKFxXcvWpvnMz/4qN0Uo7ksZwxH2gRtTUTtvXR599M
/wy6yXXwYyMAwRUbkfwBjpKWlCO9/qWVRvkUyQ4X6Y3uMrbF4Kd3rB/xRhcDDCzkhvugJ8GPETas
geAQ7ZFAixflpfLvZ93LIXTYUEyIBD60qwNr+7/+tyQUgpggziGO2MQ2Udlc6/0aFG73M7jizfAb
36xd5BwQNhzYaOMv7z3Yg/RPQsR/pn9/PgSwJP/0li/9xADh04DtROoof3OYgDrZl7wV6lk6MU6O
/8FtD4ULULIz+viEeewzm9yjg/KGd2rDqArEF/BH4ksamt74wfgmYyR8YSbH3KFkV08dwEFEdjPj
FNOrNReLOKU7Zlp6TY6VvnXMc3ed3sCt9LVDg7gGeK5hNJMLuznpWQ5UHrkthPt3ISr+NUdiR47q
K4t4gGzV7xSlr8sbM5Lsu6AOKX7l8bidUpyu7rM7CvBA5ztNpPXykUYKAAZ2yZ9yZ8GNTHunUh8c
0nBAOrevryO1sV3Fx/hl+je8Z3smw5NvPvhhxi5g6tof+ttIIaADDv2wvuVPw+fsaxYMWy4Jw9au
JoZqN9ZO8YajJnmje0C688VHqF+nL/HCW2IojvJKyFD+J9068qyUXbtfIY4Q+EqGwr/yPyo94aVs
X1f5OWge4DbyixC4wNCvt7PkpuE8FKPaCizpTB1hrK9MxvlrI9Ew6T8JxXarPJeLhPl5DSIBjLXN
GXggqBXGTsDQ+Obpdbmf+DesIioR7MBNkT6TKBYcLAmKGCboSaxz2V5m9ZqNTGdVtzcCfha6zorU
CNzuAJUZxSLQCboMDD8AlPI5XC0CKwmHFq/Zy7S8MpiCTV87BlNF7H9MzwaeIvle1P1BdDMpaEMe
RUyZUUKQ/E5rOrGl7A9E0E12wwgD6FUawhgCI7rpyMU81nRCu4cyz+oN4wmSgFzwybQYGUBtMOGC
dvQXpEI6/lCBLhZGD4E+Xj767H8Z5MF9YH81M7/q+k+qmBvXAEDEvsDyZIt83vGR5yjle4NkCz78
qQawarEwBWrntDGI/9rujbOCBLt40yjG+gb+mNQQxdWbfzmRBFSL+aH3uj0XqHQt2PKBPkdBhD3d
ka7CD73qEgz7p5CJBoAkELcLpiD1AR8S+LRLDykCVdge+UW64t5daEpn5vM29U6j+C18qYWk+UFk
WFv/FxtM9OYKTwYvmyjJEY0BebJ4qKlhV0e8SZx/ik/8z/93E5272B9fP83O3H34lA+0RKfT7fb3
Qw/kRfbDsh/+Vx1SwINw5w7OAv5qKROGoBYRnswBlXOYqSFo9//3LqX3w2PeJhJ9RyK1q53o5bFp
HEFruaRcElbETpPPfod+8wMnDtHO+5E3+ZJ4msttt0tdeADht+ACYr/gX9wnNz7q/TMe9YvLyoel
7kq+HPZsP2LfsBO0bl7ikAVB/aaGhZM43QcSGiwbHmGxu/Sbe/hs3ZhghiPsxZcmEPCvQ5PaCacC
Pk+g0a5Ndm3H4Qcz1ou4U8/Pe5m1Nqe7Finu/WN8oTw4WxeeDmzPecaMYRFIRwZRPE3hBZEmNdob
rULELuGNuib+mk7TUQY6Ufvr5uWfzfdwyq5yYJ7vPCM4JgYu7RNWMArXQ/WehtJloXuRdxBsqDnH
Rx7KzDp0j1zVF7gUhdv8K6m3qOUAG+4BTPhpiHH9HYGRzkRG5InV8Q60NrePP39Vv8X+fmj2oFeu
/fPZReuJB9WB7WgPe83Vw2dxYv0kXuqboXbKfS4+tgbwbPgAtg829krtELMwskkIpl/lWh51hwA1
XgV/51FhF85E+BcYmPmCH9m4Eo7qkFr5or8AEHCBxnrWgBHdDMG62jzovSWI/yHWTTwpYLn8hUed
wggeaJQzrsBUxitY9vlO463vHrWtR0OgHPlpjigjL93LcK4v2Q0h1Dnns7q0fnfGIoGp/aM+wqmF
bJl4bfT8NrMQmDxFdiUDaI/i6LweM49Nb2/LP2zz9t3mwD5Qv1B7SViy5h0EVfVr+CXGgJ+Hyemt
JtoqUL/Ij+citjncEdwx80aLaBOTAa8LXRzPi13Dd9MdbKw1Yaz6YXyM/+mf9UG51J9xmJyAv+HR
xqTPdD1caBzM/3gtM+RnqbhizfAeAOcOuDEPNCn2LDsyLfgng0T9UfxU7/0nyvsi4z/Q7JzliBAS
+xGAvDry0IZUhR7Mlv6JhwRq8CegQEojksGc/sAgfPub8g9qmsKRnxPA4lS5owBPdDfv2Z/gywOT
xT31Gb9OfyzLWOhhsaW6o83B6YkUy9A4W8OisZkJwLfUH+wq1wLvos3Tm4QbmqqROjv71n/bF5Iz
Xmrah/5Q/GQ/8jk+pG9QkzY5gNmU6NjqXOXPYgYRe0TTVz+iZ612Tqya5HAiMLmuHyvnFQKDxdMP
NNfowB/Jj/pY/vQzzdfEoQWU53lw0vNCW2Vk/rP+VU5yrjC0sj/cKd/QjnNCwHQb6WcPrBKlK0JV
46Jf7zIBAgp6pzPb4u4NYsfe+mKhNO+tGTmXD+ZT9vRHi8hptzGABJbzOTExuyR7sfCozKW/8r5L
9t3b/At1QQ4Y5vMpDX8MInk3Yuqj/GW6AkMcz4LPClJsAyISqKzoTPd31dEHxzitX1xBlsP+PYx9
Kr9up8zO8Fd2IQMeh/3MkUv/Sw83f2BTw5oki9YAdh1Tj+6P7bUTu5hSHeOo+OVBvZmEcO5K3iyN
WcTk5q/ja/pfexAf8hlL028TjB6b44vE/zQX/+Fxsh/a6X7A2XJeOCz6L2yjyxWyYbgE6ZHIG06E
2O+ChX+SeQKS0B3IPW4qZT/tYbGyv+FEGYL7i/mi0k07eQTVJeAbnFoelx7pm5wKrHH6nRyiszPc
DsGrzDv/BH9y5fM5chxxWPv6y3ZVTivusuvzo+EbfWxU1+gKlJNFoUx27N2Wfnu/tQGahDJzMM3V
Hton6rwbQjPuINzo3MDIR27ygwHkkcSrS7eH0YQ6OUvPAwkxDmgyxxB3rH4Kh/RKLt6d7FYegjGe
ULpDafif/NJ88FxIfWH0JFTxPId7vxInfZcMC4IR0FuAiIt4+V6TYt+O1T+E3watOp3pJPN8ZV+x
7MuFxCeEQ0xFhBfkzS2dCoyDqHidDmTREKB8yaPxZztMIabMD+EqEpV0mRe7xhquEkmMc99OVJH3
b7X0II6lUERLj2vN3BfZqu2WV7EqCdgmZqkv8TbIOUJgEc1MNd19DQ2e8hDkd/TyT8D/S9ugQ65M
q9mvPegYZWvxkucpA7wEmChudnI/uG63jJHQJq+yLS5ae+g1KXbTJGh6SzgZE1It0DPsQLOu2euD
xv6pviOj0Fi5AwpyTfm/KkN/PRoi5NOYtd90595sBELgeoiCm7YQr74qkV4vUdl1g2dV095IkmWn
bYS5JIY4HeqerZCeqvlpAIGO+1WQaVqB1Ckq2bOYDZmIQI1nl7gs6m8tgrxpYNwZS9GeTIxXUw7R
s9bxSRH4XOIkOemm+Ew18KcVcRbMVGSmXkUwQvL7eDBuJwxAoyTJXQQ6ArtDsvZOSPXCtKoLIn65
sACwg+d5RYEVbipRasASFheDRsi+53VTVz+nc7jTYo8CmfGkXeY0bVtZ+rBg/NS4wmS29RgBHvLM
MSv5re9uTXVb3js35eQtqfjbL1nPbZJNdkvtdgVBXyvN2g76icmMAJbH2OM/mSUmyKKVoWTmj5vk
LkGsA97alq2nTMRvY3RXV+J4eAj/CpIaqbDZJA300nJJ2tgxhJs1z55WV+xRTFfr0MxppSso8J75
WInUvfPmVa/3FDFPnAbyuuHSLsKuEUNRTCJuIYAqmQTQi6cpuoQAPLW8/0uiYTQv+GSu1pZfhzG+
Iluk9idKycsH3SuwbnRsvHN4mz3YpiLPvfa+V3ABo3V1+VuumDleTv2IDvMDCOlsHNjdOLBYqMan
oGHPRcqfbGFNs/CoKTJBGzJBa9uhqrYDRlrukxUdhsAA3kzzUBHMICdjuJO8UUg9i9zJMWl8BqT8
tg7QHq+jR5sDI6/2+8GbwYwaYu9p0kGxyKDf4C/ZUC4OJU/5pyUmMqAeam6SkM4OAch821ug7LWG
TIElpnpwJMRLABMLxLuSsDH/9G3wXmjaiwBWQ6SuQpAaRtg2TLdQlS6VvG+fyR5z0Itj1MRGOLcp
jD6SfeHsb2ZYdqp3L87dKu2zQT+0twi9gJsNOUKUzovHDcQpXg8Inkn3phWgllqUfo7cC96EY1kh
W6Tjq+hXPCrMTbryWJrzkYdtUvubetty9l/ax1roex2jcOxVKOyVgPwjEFpzMIx9sE0suOmkkcL2
QfLWm14Zy0FL1lPc5uClpjBhEygsgqtPbEDxUNYM2wBbWUt+WHXruD/K3yaJOUQ+EiG/2jFZN0Pr
Plegy4SNrw1NJWG/z2TwzGyJJURkWdh3SsR2yc8M22E0yzeWHIgcuQToVKvAmNOgXu/+XUFYkl1H
4oDSpPBPuodO6l5cjdZ6KVZMIS3xpba8WFFW/GfK0Jzb6Th1zSHTSeaVhPPq5KoYlWMRtfLiZSZN
cBrKwFd5i2TF1eLBHYi9NRrSjtBnmfhjOgZQi8Lm0aC3bFavMgxUPoXfYCznjfMFsPWTkQT8ThgM
1hntM2XN3RA+U4882Gfcj4OSXJU/EHmOddBoTSAqZKGT7qckEFYKxVeXB+GidtW3vhY+VRDIAcl/
mUZqnNM2dyeEC0dtomfnqYaa8PfW0otxihI5X/jtRjhGvOfc3/Nv97ol73Mczp4S12/csz1Efe1O
sOJK642WzbgYTXFiU/mpcrr1BQuV54qSK11LB0A6AJu4M3PsDuqO4Ys2nXH5X2b877NkvernjyIW
TrTVfdy/FlRE64DUz1LfhMvsTJaA/Tw5ZGBqLb6m943nfY/5EW2fut40hckYalcDhALp6LZeGt6C
Sa4zEDQJp/tS+XVjeMa75KYLnWFahzm1Fm5OFCNmkH7WoKX1oMNqjCTynywyLhy2k67fz+h48ktZ
TVdNam8jv3cat/tKXV5Tb0mQQhK5lqgUR8AQDoKsEEyaHeZipNNKuFhPOKRbJoPkGfHu+3L5BvLW
tvE/TP6aloHWW0HTKiGz4a0LS/keaszhjFXk2OKtF3nrRXXfGvEhLvKD4Mj4es9/ujH7LQsUjcjR
hq9c/66g4yrK7X5tkQpXEv19rOzxBbY9wqv4fkPekmbdq5h0r1ZYHUe49JMkYtqZ3+bAqcD9V7Lg
gmg69GDc1o72kKBx0jgB6ggHQI6q7M7sEJTKSwzXUCwUJuC/88/W2GWr6JKj6wHtdiqldYaZ4KKH
ATtWlafAAqcJq2h5YQ8N/+KpTMXd19wHtKc8rECuk4gtEDAxbw0Cr0ng27OYjlnMCnkgW4M39UuU
qFBUTZ8HcleerU5zuGY3bfPvxi3OENqTvw1dpEyrUEC8Xn9snf7+F6PEVpGSKr7ebUDcwCcO6KQI
Ke8huGRD4Q+I8TJfTJhkDs/7LvdRe93R21WolIjSyUlN5jwqOI8kxe3GwZOEyr8IL1a3OpVfVsOR
tqpRpn3VMc8GJ4rN1Ct5lq6W6krZ4Na8VdCW1rvk6DXz+PMQKbDouQdUaS+8vbSdgcmPQAsG9CbU
c+uo3wZVA7ajeLhPrqNzKGFmuW5ad1EirOw4Fkxpig5+iSndUGLHboKBSGRy1JD7VCAgi0AuEkSi
hk8Kmp+xK8xRDw5syJf2n6yDDuyoW2Is9hj85FBojKDU7hioK7CQp2YxXGx8oVgoPGvmPehxLog8
vBtTeEMHVN29tsv9rvEsJCsYZNjNTaD+QTDn4/O6Zce4+ZWN6LvykTIC3wS7nhJ/qx7guOxhk4Xa
UoQWwPOcmjrpNfuOVl8gd+UKtckejIqQOsvrJQK3JpI2s6BbJD/ZD+bgC5lOaYFqUc1I573icva4
d84C4O5mPtUxAczMQjZWWaN1kevtUucIy7R/SrKG1TSek8AU10MkRHmbXWqlP5Ph2GkEJy/eilBn
VeugnfKQVWp7J8yGnn5U/GrLicSoA0qORAuGJA7lvAobLqMs6PUi0PKKP1WjehOcReu4cxhZZpln
pCSqdze5SUJjClr2n4X6YRjzm1lPr6aR3WRgJ5rZRePoGVxy3H/egF2VmsLiNlvoWOc+82OSn8vi
T6/boIfSqm2nZzHd637CAG5pXivFes0G6y3RH/ekwE5Iky8rJyGIcV2K5Dd0g4z8U74Iz95m3Jce
8G2/RfcCEox8IsvP+eXKWxaJvXx5OoIny9opunVVcaBoc8sOb7el86UYNZjvoN++5GesM/atrkbM
i/m9XIxgQv5k0LWKQOO0zHTUMX2dgADH/NAtWe3T9ibvBuL7yjT1k0Xxt4T0vBlapuiKFhbpVHGH
4l2q+6ixc3XbtyY24BIgM3VaG0uHUWAYtQCRaTuqssAKWdCIwGGMr6Bhf3DPuqBUEYuwxJoJXeSn
CYd5dUu8EGh/3EpbubA1ENwpj9rSKy7TYIB3piom9alTeQBrsF6fEwBqrvRsqqXf82Vxyw98Abjx
U77KRvDIVjW4eRz9nt3aNg4MmE5N7Ylidk6JnkKqCOfNzWTRXzhmjXTl+OF1DZhRs8xy+Znj+jsp
DYO6MVOCWb0jRoEWjBlKk48tz68sVX3pXbPiKANVdw+Mygi6pA5ile28ZnmySpmSLT5R8xnY/Urb
rYtAcnDnS4kOMS4Lln4Kaq5XeUy4VnGmcteWEu0usxDyK9fuKBHzqAJWW1CQbTATCIjwE6U46wmR
AbJ80ouSL6huvXXI0/NYgGAa/mapwai769TpRQPnjXWMM8GdcFSV0HQrtSQ8TXBKUGjDODjdkDuJ
jBgQBdy6wlI1nSoinY85ChZ/QlDZHhBBRwgSHh8P/aau7u9YgXHKAu7zasb6hk7VIQ9evGGR7VZf
EZKgKNcAGxAweaa+zzElCsKUsVBiJYDCCNlO18As5UAprIDkI4ew72uu1vAM3i0dVVq5RWyEX9Wy
utzn6gXk6wmr0NG151z0CJvPtp+hNw5y3h4zg2dndqyi5481zDTa7L1brjUB7TlRVQt1PInQTBVW
9Z8F/jKdS249ZmuV5VucwB3wb4sV5hiKcxdtd53hMWm8qQKJPA80i+Klx3LZuWpb0ZWByCKBoQsn
fzmaJlHdT3sXPOhWsHz9YxNJNvlIJKSGNSBDzQigq4Q4aVlONOHfNNdh9VYm7WUS+NVihm74Lz7m
dQ17Ba0uDU2uIbTNWAPgSF34vprkY1AB4xcIntoyDzfpIhzjsKZbMCIGXxYacbvcw1Oxt+GYFsqB
6EkCBCb7/gZ1PyUCjvEY6SrSeb10j1w4GBBA04JYZI+9hCp4cvlvSTELTjKmX8GvDriik0wIm6oj
O02JmvoMkBJ195yWfnqSAHnutAeyYXRsSUaaZ9bYig7BYNFRnrFwl6iQ+ZL11SdMaSqO4yj59/gT
kqCj1Md9csjFJbTyMaq6YFbQHfeEo83mAQQaiEyyGH8mCfCCQRruyLR3+oYIjExYq1lymkOUFOl+
7PR9LrSHQbYOlb32gHaE1aGurpU5rAj1uNNbVYoUQVDcM2JF4V8qv3XHXlFm+rp04V00wlrMo1Qd
ojbm1/SHf4nwnl0gYnY4yo5GZx231QcPdEGq2c8nuBuRjMdWxqpDbLZmRAbF3Nro+8osDjILhAGt
Hj2rlBMypxuH2MmG6WTI3UnV5D3xwQVURBQ4mqmFstQD4mNiPczBhIwUpGX+Ue/bvTwShzFdAH6d
yDkJ1aea2F7x5Z01xxkHFCoy82rVU+P+uG5sRS/kbWdgYYE794HUMUucN3dMOsgBiVvuGWTV1bnj
MFiHp1id1YjE28SxP9MZKqOPlgfVMlB2Rr7jfMhbDv7sY51qH/JKUT4kVrncyx37pn9Pu2h/aBTr
kBXTcRDiUxKpPGQHowmkBX3V/Ceip5p/U6+d80ic8mgekyi5oxX2zet94IOZtn3ZZ3tT3CLDAfxp
1BHnDjENyFjbUvQbGoOUULQu8TGFeetYezrgDeU5egpI2/PqhQon1zldzTYL+CHF/GuIG3CStGqE
pCh5zRlr7WTIbxy54s7GMhm0zONm0d000x/LJ2cBxZ49qRMS0zDZYz5dTLZpSMGKsOcA7eIonob9
gGFgLNRjo+qnij6dwX5/P+m8I/T/Mfi+4QRJgP9XT9Osn1ZLPE183gwQolmPQGK1H5yxunauN0h4
C0keGLJ4kXEJha6PyNHxxSbA4Y2vcOzGgyLmx9yifyf/VQo3OB5FYoVNHMMVMryCxZtgIodQuS6k
0AiL4zr/pxGgJU/kiE7ldVasl5brWwzuZRxogKRq4bOINU8BIvtdfF56iZKoo39dRF/RERjg3ELL
He8IegV0mNFLcCSc6n3C9p6RN+kCTrlfxR8Fl33KRSqNuAT66HkVloxT+qnzGCx62q1ztJtklEfZ
x3o2EwYMRLgXSg92tdc370+6mInQbiCYs9AP2fDF8H0gThsk4E9BahIuWIykGGjZr6tH4Gueaooe
gxt42kv5NAfuZKY7dpEhqHOlwR87b/Lu36lpyz3DeHKH8FD/CNaxRP5NJBbLfpwTs0ErAJv3qftM
ysDC4UXZRVoDCp+SqipTIpId91UvMRnAmN6jkWZi19SYKp+bPDTT09X40QWCI5hCo82cDN+o16Dj
MbBVWVQCNB61n7Yd9lYt7DfcQQ08umxfBJlqRlXDN2q9iQeHZL4QDH/SqUn/m4vEnThQZgsjPzi1
3AFhf5YKvE8tHcpQvtzz9UVJQPPE+sucrC+AaF5iL/mXYZoojW9mQKN6aJAkKFQIxQqSabEOfwWK
vfyaVvqlNVhqQqysmMitDGbuPRJqNZJUmmypCWXk4r/iNVA3oN6VEuXaG876PVyedEvp8kmjQlUT
5x8ZBhrcuvGmhsmk2cRCv8spJmUSryyHaVlUi3PEukuvSKrtjKd3abeNX8J/2wa0kzBigkBG2h2L
eAyg/nPmvbXohAme643NzdxaHb0lVujrSAuhDOqNzr93jFkT2bdYFNfPmfwlW3AylYYf8yUZGiYh
jV0qKJRkpfDjvyYb1zy1eXkaiTDKyIlaGDNnEhtfMndWtu531a37xTWsygW7gqzqVMu/c+dPeX4R
a8g+8YL7pHiHU/5OXk9TOaXw2q0X1vYDBD5WYb8gumceOhYGH5GVmvzRa+qpVaqzSp5yacpnlWnP
PWl2q7Ce47U6S/n9ZDmAJH0GwGveAdxF1CrbxYyCpBgPWtocaEIqalAsCP36uM/bfihrVMtERdTq
gbZry1buI+mTDRLl/agEhZAjNBhd0LxOUWynUhBP9V08Df1E5ghvAJ6Kbj9W8T5tNl9WMLfmkTqu
YaecytZ0oaHsOwIo6oYfiVnZiyYTFh+LaHpbWKUg5FPinScGBhSA0DlcPjIs9FuRemNjsR0Th2eE
M+5i8R87hGpRdmWiBCSLB9o7zEVylkF/mApq/vMTIpiNWBB5fsdZAt0F7C/M/anM/JWyMKYsZD+p
UOiPK5Myf4pDGDWhRgUs9+JRtZRjImtHI5WPszIfpbpyAOrYyuKzKFMaBB+mGiDB5zLAa2/PVPeJ
eZhm6398nceS4+iaZF+l7a4LNtBibHoWJABCUDP0BpYRmQmtNZ5+Du+suhe9iKq0SBUZBH/hn/tx
0FIYuuT2KAlRmDSv1HS3KQ6LNvcU1r+SRqB6dOS0wWSuQz6aGZLk7szULdY9faJZtMcZhXlEu87v
qOgZJgbQzcZQ+2KFFQXplvioVQQSu/nKbm4Wib8hdHAYr3rcQowjdZezeFKOTqdzU2cCsyahpX5v
Y79XjIyaonNNgbNAC0t2rlbeQipZuM04mnN8nNM4nIgOGi+jQF+3VzEaj+I3HZDZksKx+t62D1nx
onY7SDQw4H4/xDJSs3EcuPMtEW5umeGdBYUbWUf8FfcYypG6EYRUejJLYsCZuTgaq22UQ+vHHo89
aey4vb5BX3M7hXidgZOA8VexGIFCtE0c38xZ3S8zAdYVNB9mc6TQSifpmpW3pgBvWYo3g9toLTQ3
xTSuxWHKDrmGGUJyeyrFugM5Gw24QMl1SHEn3psjF1jNXDw14djOdU0e0EVYBa3jorE/jW/LFAUl
oWqE75rHrcGFArQvHaaL+i7x3S6+Or4CYFIUrKZ30uU9sTqTS1ZNhx2nExwzb6u8sNSUGt8DXiE3
q1dwpJW/EL5OW58OcgSSP5XxEIyJ6MPaaHZREYPBsWu+pyzVgmQ5i4S7fOiJP4muhBCbPafPkhoa
nP6Sfnse+WigpiJiyU8UPp40i1ebd5OSnphnDP0RXN9xk57S38yBs+a0WAlJmBHVLpremZ6txfyW
vt08wcBnJcO5HPYg6DupuOSGeE66HD/CeAI6QVkJjXSLn6GjF/p5jI8T5mHS5qB/lz8CPRA1YiND
u1OawhU1uS+qvrdigSDTt5bYqDmtEcOaEas7jPFj3nG2QqDqc0+n+D3VuNbspGE9xVt6WnoiE9j8
jemqrtll+YS7AdkhKGld7IgOLyTKsCnrBo1OeMrZmmCSpDXtV8MhMmcO/+zcfMhNMAP1SnouUB3j
3bjyU1zJDDP7o7zdBdz6FfUVvfitDSrBQc5fWhJK8cSEK2L38ROqS4CSOKlVcrRNGVU2M32h4Aag
h3LQUrm6KvJiV8MhOeonk3tqzsQdYXusrrNG7ceuD4A1Fs6ID1x/HWbJpsl67GPeupofq6QXNsbZ
GGYwtBqMqhENSqmgwcWpWSrExBUnGLWWDWKK3b/3xOVbqIgPZB9ZlRw1lSS/o58AswHVGRhgc0Mj
Gfq0xEzvhpiTbJRops1Z3CUmRl/ZpNmqMfpDoZEAywLkTYxdA7Zt86DhZdFTkr4YWDqWkg4DJe3y
CF/oiVyHqNZgiCw7SYavnAVmwV1n1TMU9j9b8amg4EpN4nANBCWEBbATaGUhgj/gYlhZ4dzSzbjE
jxMVryaa45ckIXx3h2ZftTQeNR5XIhXkdsQxMPsSQ7bmnLl2c5T7ffJMS44bV2fJvNQG+X0IWUpH
Vn+Mr9Yn14rH1LwqSwB5LdHpU9VOJT27Lc08NDmuiApljEZIL0w8w8Cw8DaRyXuPhFcJLQKXI+1t
dJvsZZAFvDdjXb0rCgYBswG2JTPBn+4ggCGIvGsZLcafcTPtkFiBJtDTgmLt7CuK38gMcrrLtm2X
04CdiF/i+mDf3g+5L9CzYj4FyfcOrpB1aKRTax3iVvOFKtql+h3oA5+ouxvzoUTia+Kz8OzGifoW
mmlNxDZyfy99fMAQvBZuEvV7dXWt27ZnUL8Tqj/VTMoAdg0Wm+btGZHQia3zRCbn5UmG5pQZEDUw
H4naIfi03KouAgxMoxsIYwy+YdHO/KvlACNlYGxxNA3DOcnF09A+yvQtnfz4ZEUL3h0CmqeVrX39
aNpH9i3QG6CmZ8X8nKjeejpQhjO8rlfRFB79wm6rOmoaKk91c1npYCdsTNtICTwov+VaddLgjonq
uh8FBrlOo5FwUK845ugWCMcZN68r8gSu6bXA41F9a+dSeee8uo+b5rIR/RCNY0R1sJxiBUROHRcY
xPwZMFmz5wGIcDdnzMGLX6G87ItE2zE58MeuOESz4bYkWEVrYa6ZH0YeA4KJHXdV7DMJX4h4bSSH
jkubUgENj/5nNL7A4yyy7sIFVhF5JaouBKwZ6C3JLdnLzJ5ALdZ6BTDBCnlZn3KUDmKq5Cinip5h
uzX/UspNM1XPUd6YQwmthLZOt22z87R85WBNugUUYHSl2oS8sHTDlwTkxChsQaXFq+FSWpW+otQ7
doHUBqWUVOx64BDXawTzSv0hG7noANbOJIuS9o2AEFaoZpVtARmB0kvDNY9pRlKlRQMUXCF5H62A
y9GeH+GRkh/M6eDnVFSghWR+46P1Ghm/Yr9SXbPX4EHuue1a1nMEg3KEA/r9XVHBUjj6g6aXJ3gO
TINLTYGr4qdURv1EDzTFglnEZlRkx37tjv2iOplOWKH+XFrqLNsMmIHklkWP7ys6RQleeLxrpdAf
NAY0lLQcLMYCnKOZYnJnPcCHC6JmV56WcOFqwCC8luq7dTfBPf1GjKZPbwoJzoA/oKg9P3NSIIMp
HFeLL2aij4clrVgxd2pQgjYV5/0h2sbjT0IjSyNQMSVgbxNCqcTe+NfgmJgInY8df9/HAqjuzY/S
IqBbl6XRf5J7qnD9AF9REGRIJiEYIOmVXLmKxsdBUQ5iGPExoAiKzAGrJYRLHA5xGeqRHjCvDzan
YyiTWEiaW3GdCMkqZQOTUw3H1QoqB/cHF4H+XFFpm96Ubrk3gvGgjuoQZy2xTNET4kfisEcEJru9
2hBB0U/jmoETLzgXcKriA/JOOL5zaStH3zOLj1xGKz9zZk7X9zVscJRzkmZSmKBVzd4a5l3ir23i
x4+NO0M3T0BUeDXIS9bPwx+wVr3Y3IFtgvNnia+L8TKSkADon2uZwaYVyf5gLq6kYNT0JN2vZQpl
SIQq2OnqWAvEHMCP0gaJkzfae/dq5W8slnD+GZ8dLYOTvRh5Il9g+yGbwsfa73OeTF2bT5gsPrNl
+yh64z2utzdzKl435QxpQfjNXLZ57Tb1MiXRGeISwq125HC8CT91+oLcxtl7xdigHjAyjDvd0R2K
/TrJHwzT66hEbA4de0LFHjil13ahILgMLaMLBmv2DX75wAKpXFX8qRoF1lpFqzP2YiU5CIwRU0Fx
wSi7dFSItHxzlF/TIVyMJPTIoijp8F73oVnUj7hN74AHmujO5cggtYwwIlh/EzE+z9xSo980m5Gy
7aOXQuxO1BFw0OkYOa2MnIx2BG+1+DWHJOXXItEJvqxBRgxvs4BMNCj/KYfSoscvx7dxSYkZxfaW
BQOT2CwvORJ9tyskhLc4fsw50ilx135IjzJBvRw6ApfaUOcJz3lWkiz3xckDPfvdpW6JNNCN1/xP
BIQTXe91kbaXhBmWKRwyCi4rmriFH2RJcFTPtBxdVCnys0RC12y+Nrr+VOz5g1k60JilVzioV8Ua
LxlDvkgMWypOO5FGai4XL9azblL4qN41Okuj5ksWfjjp4bajKRoEzgYtWiLBZ9wmEjR1LgMr4Ktd
Kwam4UIwE+xqVGl3Vcpu1ZxdBL1g0rFL+MUQ1mKe34yBr6rsKv6UDciSXv7SS/yeaXmmAZgY8UfX
HtSRPu3tsGrrvlGLm2B8osKnYaYHi96Qak1dsvhP9y07RzLvCAy0X1Nm8g4eKNHB2Xo2yIoxSs1P
RqzR9nodKJZHOVUZNvS7PxomV0Ad0HTUPRHG6ttYYKRH4Zg5ZL91AkmCLykmuVpW8ub93009ZLqq
7FYKbMsNGza6B4XXAkWcsvHGXlVZ0q1nL24eGoWhkyObtNj+VkVCoXCLa/6HB1JZrirZ1+i+ls1l
ELZTPPOK7bIBaKDHD3AcQ6WP8BrqM17kNRPtLblI3errpeJxxkSmS62wCLczbW1EDSwrvI7SeCop
r9WS6Cgv0pnuRREpRiQMR5xjdKuWHGpPIxbHGIbUo28+WwUzRohrQLxRi9dnU86jnhdXmHV7lfQH
UB/YexCaq+gUmzQV1OMpW6NjXU5HszBAauNCxca97wXzKDZGOPR4mZXOZ6gVDDEn3zQQdOtoZWzD
qDHDGebqRdf1y9DwJCN/Fi91dzAjlYnwFqZ8tNvGvyDbeUkj4nQCcVBmb3iqXs1memnZOME2clIA
XGPkykH4nT3Fp4hZD51QmY1NVXJMQMZzqjua4JNkzcvN03Blg2fq9tKnVZN9d4DGdIAjSx4axboP
ESXdJiqvHZUfmpbQC0uuJCMMgRAwIBAZMX7CbeT/gUjwLSbB3S3nZlXD0mKIX3O86ckyVb5VKb5V
lEE1rAF3UAUHT0eTE7pDxGsnzADHKANpc5ZE/ThZxXH6o/TWSQQAsa5k8EyKaQR3SZ936fIgM/gE
Orhr9Gs283j+USXMrdHnvOBzKH+EIg44NXjPBNBWZAE1iQGteUGps2T2X0t7VwU6apf6KgufcDpD
fVPukcamz2pXPrETDKYh4QzRGePdxJtMqvLKNjktoqvclZwbj/oxDpG3aGvLvKwT9hKu3EhHFiJA
0JUSsZcEg+NM+zHqoyURa0YS1Y3bFveMfj/HFYP5ABp0kCXNbhGlpg2P5tpVx2ztj0u+/YmxP0qQ
7rInFBTXycj5uIOTsE5/pUpGjsS6u8zU3vzWnx5KCP4DR+P5oQg9BuP19BfA5CGbITMxfrbYDBBd
7GI5TRLuN+k+DoMzTZ1v1SgAtlDGL4tVv8yicW/Z3b0y7mh43K8R3PfY9NP5Hew4bk19Tz/RcV7P
uOKz8Ucaye2QliyHEQ0WyQ2lZcGX0El8j5uz0bXTPl/VT8jw6c5M8EluikXChTiHuKiktMXvLn+S
0ZkiU/25chztY/hAOCy2SLFl0vGUp1Is5pRW7egdoneRekNhwo5cfN5LS22vQQeuz6NY+ZGTVv2B
8ZNLrKMEa921S/cDdkfKKPCsRDEEKKE9iCLtI4pxmKEr55RuZfhDbWEW38oUQBQVaG1cvIuS8WZ8
6IFcAsprCcVbsF5A5gQWBPowklcfO0ZaXIpWxsas4GJlXE6qlQYihMNnYn7sOCrqh5bFRmfDH5dL
TG1UX51KFDrdusV8Q3PpuJrpSdZP+paFooDjuBgYN2zhat4oPg2FSQ1F8EbbvWS8DyuUWQUxQMgq
avaSKmQ3TemwFgRfN9qfOmDQm1+tqU/YcWgUrxk+45pSPhHxb/O415Zs3xU+QEJ/Q+PEmeSMND6y
EGgCStyo2CLji66AQfItqh9Fc4s2aGo5nuL1TPeTpyeqt6m5j2Ob9ZAXQuLoWcI7oFZuIvf3d7l0
dCcmx1qST4JxyCEPjfIWyH0V9HC0MOG81aBPtHKhofGr+tNa5KvgOTAml9vQaPtQyZuQcyr8Zo6t
uOZGi6V6GXkPZ0FCWH6jErKAgBQvxq2tjGsO77n9k0BNoEZIz6CvK66CJZUdzzGSASfsDDoK7Er2
d8WKAOfg2aA+DU4fy87I+IRDS9PnWG5rt0IJ0InP5K6E/LXF90c6K/faEu7UqT1EXbgvlcQHyWJO
IpT23EhrFqJ8zpAv0z6U8ZpApvYSBrGUod4FW0HaHPVzPVZM17HLG+O91ptbzgiNU6qkQyZKdMhv
ozNrMoCUvwkh1GyvRVx06MAWUoeO056jT9rMYcsAcbW0QG4nR0G+bZ6jUDlITXeaxUO69X7Dq9jG
CIgq8YMo/8DS77YVddicgmcGo5F8wezXbmdZwxdgTd4ikcqWV2+KHp0R3btRvj+N3R34d4t4oL48
ZH1wZjsrAhM6Ukb8ViNX3x+UYj6MFg8eSIYZvrlavShkItXoS41fF9L/cpQEKZnFph1470M4CqK5
DYvJDLV1Pkareewx82uHmudmjn+NSECsSTO50Vy8d5rb6dKlx2quKn6ayuc1H0xvoSW5ELNgzE0R
EtCvggeOMFCtBVNzls38oAWpKL0b6XifEULW/C3Ooxe9WR+WbN1qNbvGNDEL2BoqVtvVSTTL0aQB
/ruBjaOluxY9Pip4xHcSZgYLUXX6RfGL07+Al3ZLBWRhvTqyRafpcRjFo07anItqZ/lWu4bKHw5Y
lnXEf3IeDkva3CG32gPi4JJTlcgADQ/EKY6ts3Sz6K8yocPJzYiRpb9MZXFd+KNNKygMbkcN7BYV
cGQRRMUSklf3CCpX3NIUgXsTfMCy8OjU8Yy/GAfxI3I6jdwxDsuObnVpPVrAUCigywHbcBXOtWMc
v8nR5MTx/NYr+l5DT9QX8TUTVmxQp7Gno83I7pKjN8J1SarLcHfaRjsmRJZLKTkaeAl8wOCvzw5W
JvFcU99Yn7kyTuIX2dwkKvfRR3PeVsXVTa+Q8bRXWP18cCx9KV54ihTDDM9BmxDItLt72ogXSSnO
WRhsynwGRNDzFdrqsesqooM5lNyK/tLiNz7qg7FQW9MMkApq3tiK+yy7i8Xfep5fhg3RtWEpdznI
xPB5ouJV2WhCY7kTSuGNvFdFmPfjkV9qc+P5UOEO4DcUDWCWevCwTYzhC+usYi3hqjdhh2JojBQ/
sW5hJ2R8v/nc4k4DQ6O8jj2B9uR4hSLLUIPKY0TOSS/oIEaX4VRJn4OTivjX4W/qsuaaTADWjjsp
znnK3jUhzKzxOG0m8BUO/x+0kETyKenMEzU+51SGczYnjsaDb/qCOL+IbfIyv30JFYl3piwrNEKT
zIekH76q3tqVGbarj3KCVqj0B4YsVIRwYcQQeFA08JnCYaRZuw4zgjGbv3CdhBPum/txJ99FUaRI
VPFL9UsmPZ8kSFbvCe67zdUAxmg2xCpk4BfM5k6ywoAwUk+8j3tdzY76uOHEeTbzWM72IElAA7Bs
1QinD32skGFwFBi/UhobmxyFO4bl2TCZX88JSGmtIQTEJDh/5IOxK4zvakSgHYnRtGKI7yqsxBz2
VuyuNAjqfh6D2ywPwoD38p5P0DINYrxcaCeJJVu1S8xfyeTRCqdEoAQVb+t6j5KjwyrOB+2lwEnH
YCqSpOtA0e8svk70T3DRobKRsgYuXavBdoZUH52smIo1LtGzBt82YHCAht2Cp+tDoXqqFDsjF3bi
8Idh+H76bJ+XKUaslkDdNPZvUmtEM1Xlki3jg+8WC0XpxHVQqNfYdFW09Xy1DgRCuFjDvEe5GmrX
QgfUGRyLKqMBA8FK98yo9XgbZ7nhzN3iWMpVw3YgIkNMPz2EqzmRDpjkvMW8tAqMEQ0lWvseJjIf
KoLC+4iIl5bO+hz2zB2yuXhq9e28QDSKDNiCVqjOR2jV+BFS2XRlzMCwEJ9T+z8V8p6k9rZcIuVX
wjHb5GMT0/hqV218zaXs0vLdVoiXFA03mJI5RT+zN0O/EQAF/ExQWKeSfjYOhKqjlKTKTPyDGHrx
aoMcT7oq1Jbpc8m+ldGXhz8pSuzSfFkc9Czrd5R9tPmpnVce7D0CXMELl79HycWw/oprTm7olRdc
eDFFXHnxZyaFsvYlSjN9rt2ebIVdx+Oxa9VwWjjx13mwN0WG/eT78+W+MrYBSO1u5a+VS3/aPijp
y+xkehlNPH8Iv9KznZ55x6h+UUeyo6FmofqWf6xIAPytNN2GgILHOJ2J5Ticm+xQ5/mhZm6ZCIu7
iLWLXdZqZ9tKrjgKmwoIaSa5G33YBQqEdZcEevJArHA+pBiZmoeGTzAFEyvmMmgLMbJ6U/DnCwde
DlYFrjDkW895gjmA5c3YJUjibA70MSEWocQvd/OJeWQPSw3HyEYn2mi+CopiH6fRUZeBUqVHXBIm
Gdg9QR+VfAI1fmbSXXB38QSMLBphwSYaszmaZzD/GO7JE9Qe1vuhhjfVQB4aVtd4AjTRQuh1ZXbU
d4iRlB+jVVJX/4+1Gjy1nNfsxHwyNZnA51ysy7cMt9AS4YjHd0w1W9SfxfJL1f42peFRnk3+4Z9a
4IFWegjUuoJfnxl/12xex7iaKH1HeaziT0xLrTj32/UjFVdGOLvtg7KJN9RNick2Bxm1LT/WNfkY
EHGDuE5erAHluCkeUzXfzYA3BQmnonpdFizEyl6HkDx3+F3AgKnFQYccssX6qdCbC1ke1nkehkm9
mSYYA505wLq6/KOcZrYhHXAFhbiXzYehphK1Sw//FLRjEburnjr1YEuuRT5R0Ulc56+W9jt6Yk9o
G2EnOSoI3wrH3X+Iw+SRWct8VSSXtnGxmQktQ20rzD4w9l6yNr0lM1AGGMBjJtzTVjmR8KIl6sJ8
4KRpjpDS9dcKBJIkkjyjgyXYicDJoStAXE6zk77Hm7qxRONV5aCFGa48myPECvC7o9bvJ6F3unui
SCw3FvxSymMVfFNArxMsWqvC9U/a5Ta2JPO9cMT4a5ytV4B4OPQ0Up9MFzFpJbemWq4Yay/g/7B9
/lnq5gxb6J9VKKgnizhqdzpdgTn0kpFnMc2PY4oVbORdSiaeUl0FaOJekn9mVqEevCdfJyMw+nXu
TBiV4paIHBX0zYfyJUAOLDuAJnLiRpfhb5skHiQhaeD5uJnAnVbnn9wUaIMV8MynLUMoq/DZtgNw
jR4NJp6a2822cRojbZJDHkarOcGiSC03GXhVB1o3CAJOBAFlxOtyosWAh6DS9WCqNZiC/lZMVySe
KwA/EJPXbvl4K0OBL1qzFBvAKVy/9QAbOM4PsjS7YfHx7C1LW3hhsnmSbQ3EkLEAiV1kqhqMSyvp
t4WEzIroOshEkUX9LUqidwg263FJh4NaWQEDoZTTYq9DaZSc7C0/WnDbZR7hngOHsoHQ5qcpckDn
4VAuGYfsjQnHO3jdbtj9E41al8UqyWs2BS+irpNxOaqJ8ehB3szbS7r8FScQhxFIx9+9KPn/GGlv
WCaeAVv5bvd+V63XNstvQj7e5Ea9AQs4pT14VCbZHWakUXdjJfWxeuxyMCjTovEO3s3UF8ZqGWxu
ai2+zIdA3j5qzjl3qRFXPA7baTT5rZTFpNQo1i7N6Q5+AvybpSNTr5I25I5xH/OO/Nd//K//+39+
lv8d/6mvdYG/uvqPaqQfO62G/j//pejyv/6j+f+f93//578MVZFlPmmKooT9SpUkjZ//+YU9LOaX
S/902IiSSeLOZOrtv6UFmDTWJDjjcwndN7ZQc+q1WzWy5U05yD3XJOnZo9jaVbUEJN12DZw3GURv
7MSgWuAPXIh9eMmx+VDzv439/J45cKClIjqop7dx9caAVVeiflF8S8rPFiR5n8+0VgAEXQjQM8XS
sBPmBI7otrKVZgksGWZHLTsyzarZkDid/Fa2P0U3Y6LVsd7EwazQu8hdKm+L61wMV6PqrlRnXNW/
6V1L75Uu7046+7Bvs68KOFzgt83tD0ZngyMV0zFjPcvZeym/ANtj39qNf7c+OtSEeah28KQMdyuD
sLECk8HEaOZDJs3T+KNFaQcazzDR+t42fh1ZntihEDT8DpHzV7QeBhkJlp0gmxyLHHzP39we10U/
rqVyjnv1qhLgWJYzeiHD1ZGEtnrFynpbLDdelYcY1S+lsryQ/TykTFsWpu94T9QCfQ+LSyoclgxD
InqEUdz0tAbEAThbO+oRs97pRWne58SgumwvK+8L9rjYIuChjDkjkJ8IPk6U8vzhJOXAbAv3HLbA
Ggdd8lkMuktcTUxPjS4erdoKk7mkiHgOqA/yOwhyjAXMwgQfMzy9z3ZuQtUe4N4IhtttyUFq3ovx
j0zeijQsBwuEMPHwLP8bxISzPcsVACELLZhD9QB+irUXXdJV6VbPJa9YRX+7kYDRukA02n0RbaeJ
zZo6ygmaiCGnto7nQZ6NcOUUIXXUgf/WaxMGgh9lBiASbETTjvIwQmY6Qli578D+jdZ9u9/TWUVp
JgHYX2ujRGN2a2P24dMXYZxyZ+wCtaucDrQ6RzpOcuBfII/p31Fri53lCuZjMOAWlP0lHYSLEi9X
UvQtlAiluuMX2KThNZ1SEq0GHvg64vMJ7cprWFhpWBRzYAhwWIrCl0qiy8/Q+rqAPqKgWOZtrnNx
RaP5mfoGzRzO+KxgQu+8lp0w24DdYV5PSt03pSownoszBXQrNQtjXb7nuDft2ZSc5Cu51RDBlrd2
Uw9FRD2F17xO5Gce4vcAxgPgdJPbwC5oBAOXXQGOMK07KNqHWlcwbcpAmGcHmyBR4loEKcExNNmp
q+rT6GLXG/4MfKlSLwVq+WHOf3K779lsAQytJtzjo4m8qfJU1sR34lE8rblw4iJK7lsfXzH6v6aC
wDhP4nIZvcR2XgynuhCOvTfHQDo4v+oWiMUt7IALr/dx1xm0RurTbSmEXUuNjZSE1NgFuP/4Zbt5
Lg9i/3ch0FduEJOBe/7PS6UsKv9tqVQtSVFNVRcly7Q0RZT+61KpUwGllBhf9/Gc0P/HOdHL+7t0
kQ/dx/A827f1JfNBl5+i00SYYSTMoI0Zl1u0pmAkgd/vRqbcz5sKmhwO5Gq8fDCEj7erGpnXGSs1
KureNnreIke1Vl7Kcw0vDa/e+VR1ChsP5dQMXmkEtfaS9V1pDPmlhclazbuG3JSlU+23ONT1OnSS
LdEp5airE9DRxOFEOdGlQyuY8JrLTqZFjjIXJOl0p3kYCTJM7iR58dxw3NTZdjUuZN+XEumsNwyk
4/SyCsklseNgkmE4UIe+a5/TAW5yShQoSstEFu5YRXB+71ta/JZ2+ouR1Q9dm24J2d5MCsbPRCTe
kmxepnV++yMW6WFhtK9VKVCgxSMP/rx8JQM2tG8coO5Uz24RS2S/cIxK4P5MIhdpaC4PC5z5ljUh
pjpbAo2uYF1IDIuTkOnNkuZZhzOxSGnfy9J7M61vMCBB6k2bz+/Jh2fTLzVo8RY29yUj/yFu/i+C
RIonSukBDCxg0L2o4PFn+NB0tdPznhzThIhBB0RAchsF4tm+FSSHFmYMP9tlOKnfKaC0Bs3UFofN
mwtwMYtCkF3x4kv1Or8D6JcHQgzdI+bZj8l2UQbuqyN0bl3lKguNpcM+3MSe9XvdugP1FAVmnRi7
jMlcm2m52LZBu/R+7RnHyhTD//kZV0RZ/W8PuSIrmiWqBv+l39IyrP/6kG/E9LaFvJwdswSbT9gZ
ihPMQp4Vjv52TW4nK0Z8f3U4KfnxrXeyrCb6ykETe3+n0MOIHVsnX2Lunyp1l51lYPehfus+ohIy
6uYtF2rRCFuthxZWI0MKi856CPhy0Z+6AXijjJDTno3SOjdH3MJaN+/W3rRpEwozczwyNT41NF/g
chv3HYfNV3NPSFEbCBNGNYcmg2tEz5311hb2wPrNZncEKgFyr9Ffoz+NXZSoNh/LJWkWlzH4oV7W
g/mVE1MmMC7fJu55JhO7MSBlCRIPE2K9+6hX9EuMMc0RTIQUuWWeHORg+Qkr5Jwih9wpltSHrEgd
elDVedinEBNR8yf+AtFP4CGrY7Gr2jpYS/skIfZmMiz8yZabN4RSrywGT6gXz/gpAEAafABGCVsN
q5YOLMzonUUWn/ZJAjeAxsrJNimtyG0MswdLjy/9yvU239awwgVt6N6CS5m6U/xsE8pXhKvqrK8Y
sX+GH5O/9MCTNtYnQOmXEe5JxfUaoUS3IDRppH0vM5E4eG94Qs/CI4GlJ+F9TsBWCNuBfFYsepsG
/rlUPWvTPBZx8FGYkAzZ0zJ+Thw9dCNvXVIvRqnrp3vM5CJJiII3jLoRtrixkSB2QBQ6M0w0X8HF
RqMVfV62qx1lS3NkQpclsie2dwLhADW7zotnKDkkfkVqdd1EZNYd4ZyLjKOlpzCQ69PEbFRhDlrV
wymeupOaHaJPah7txGVYO7M+pYDyQa26SbW5s2pTrErRMoD83IuJefGTqJv567IbxmufXZEyMuPb
eMIpZctjSEFdjd9Qo2Ulb4w/3vNfMldgXs5Dh8mJ8hCUiTaRdgqyhpHaROonWTptlwkXmtA8BdPR
WSfgl3XiLhSQT7iBi843mttYmK5CRWfsmBwuNKAHKgN3YvhcWboWGAaRk5bB35D5Q/71701E2qG9
Vkftok89+eqTjEBUaKwj32VZQPHQgVw9L8WxM9/ECSNgw9zHnqF3jkHniotoj61pbwOzAOSqyU38
CdF27HadTObCR4nq6ctbfJWNTrLxLAUFeX968AJTx2TgjmRD4WHfPgrEpAQgWb6e28E4i6zGhgE1
l2ujWr7xOr3ybOzSggKOoedWB152fgEEnxTVLY+F+zYpN9rEoiww89WfJNOjD85u9LcYc9NQHhg2
u4b0DDNYzOswZZ9YXcZN4Z0HB+GNJ1fCvJ51NqKXDmGMUVRKWoo8Uy670YoDKC4PnVbaUf6QJCZL
T06lCiKYFzLlzcTrRI9VG0KdCIGFzPlrWhqvXZa+YQnbbWKLldgr6X4gUlpLXDv/1mAzOLzptWcl
O94OaI1708IHgwPCyUF/ZSY2+hQOHNa1wXBFgmurAdVAQLUSmAS6vO3MU7+0jszXKt/myLFAofmm
bpPJ/v0UQ/+thMq0oQLaSdNrnVxGssdSSoZHOBLGXA8qhRxGfStU2Mbp11qmxNwkLx9/6QuBCnoU
9O201Hh3e+Z+g2BP5uvAhXPO/Ohk1JjekXFSiQa2Dnvq6Chcegz0hAJ0gcjFB2UlgS1OvOok7pXC
LXDANvlR+X+Mndly42aabV+lw/eog3mI6OoLkgABcBYlSpk3CFnOxDz/GJ/+LLpcFXZ1R58T5ZTL
mZJSogD837D32kAoVfOOXdWRso983q2sYZcMB4R6gF8ssMYNpNsh4ICOlDbJfqYm1o6DgqpDvsg5
OxLLfpkpX/I0ABBrRbBeW3iKze2RwBEnYzUsoG3m/oRKWl9PAxA3iauvG+UwpQhwLieZCMvKurEa
f1CBE+oHgsTilyLzK7EO2iQfcmJzehVWrDKHyL+BRSnLIXYIGgA/h1tFWCpEca4uaUF2DU6S0ByT
FSSTVTbpSiro1XOGIJgO2Ch0GLwkJz4WLduLxgmfqgcOlyXAQhag+QjyxAyG2AzSBD1rzkmpIFgn
4n2vyky/OCui6jeNXlbuj2Q+8RzAd0FlPXL7Iy4zSvMs9ygMK4QuEXBRncrm3jrwD7X6Zgj7pdab
V7IOlzWwBT/26cBFm/AX9BP5d+pmjNa9htWi1qS9pbsVIHRlF709L09TOsbpdMZBZ8ckcKiwSfkA
qyFtZmb7yarlPlffIt0bP0bQGMrvYSh9sV8lxyuQ3OnMjBUAtWzgxFH7rTDqUD5jh7eZfNvIenIN
9kViHIw7WTmi5QZ+oMa8TlZ/Mw3xgpa4MG7xCrDrYNjmQbLQo+oc/YXk9q3A7rIjG/RtXniRdsUx
ixufds+vIaKNEnrHLOByg0IB0wEgtjej64RuxYsRy1uHsNrxGUW2Znube4Kf1N7g0bPWmylHgCDZ
1MS7wkG7X6CasQ6kn+fnMcqDDCe49aGNNjzbhr2E5esvemLeeqe5ys50VqHXUk/0umf2TAks9l7m
6oudbAxBTo+cdXNYyEQTkYSRo25bJOUwIhKTq+wII6YIY2Ej0BjOCx1lSNHxMaXTx3cCoembSblL
x+rOCjROWSC23wxibxEp4MSdIIJ49LR+3aFIP0jIB7KgdxY/Fs4eKbI3vCRbTDjpbnjprh3b7HkY
aXAjF0+HZ3aRNxnjXou5lS3IajD0crdFfJghPhxjWPaIDy2s6aWVBgvW9ITecVWRrU909QPzvXsx
p7TIQTfre8dR9hy/GPfYuURezLm59MQft4QU2g8LhemywqYxVHf5Bl+0m48SETTLxZCKs4nbSC6P
eS/v5TtauJkRXaLSjLyuIw96Oz6Q/QHDuNvhV2UqsqtLsGQcRoU1uQTduiR8ExZIwtfG+T5PjI6c
JChQ/dbze6X1rm4T52wRkweuCQlT2KfJwXhujid7Fyc+x9qx1jBma9bBwniAyHebYq0r0A8s4HPU
b8AMSQf2LGSQPe7ABHcgSEAkbmxzSTD5csDLXIUfVR1BiDXEPF83WHQBuoOSlBJWpTRA4nFVZ/WX
gxuVygjvrGVCv6qRHhEm0tjcHAxn68czmA+6P+KhtLRPkw2GeEvJKn2fPmKKVQ4K5hUErXb7aR7P
CpAc5T4L+0wSes6Zk0uH+kTXVbz2RfwmN9orYTavmO3umJ15HscZECqKHNrIifhQ1Xod9Z+2TRjK
St2RS/da7+5RuXM+xlnZwMSAvEIm/FXzniN0ripXdi3eCigRzyF6rTLyi2TcQlBfycMxqBtEh6Nk
pDFaeWq2bqMRbQiyYwDZwSBVoF9M8NmOSVCiq6K7qRyEcrSb6lWHjTGNE9+z6eHqKFjmLDGtHSlW
E1YdBtKVN61hBvmsmrnhf9S3vlwOiVwdCyJLeVbuZOSyM4lQQwUBVf6UbCYdes3KWj86TrgmNZlA
Cw8rx8uT5AkroOKnNlDgEA4TxAQSjWhsDnBfmUVKQavGYc1Ydm7qEC4G2AINlMGcN1soJIxbuOpn
FqKwq7o+26Xjy8QxJiU4UHCpqz1XCeabqmP9WPk5pofWtxmWGB58nO00PKI+cinR3ahLD9VHauX+
ilSoQSqUrpzamd88Y1QoOPj6DpIJRg0137A3+R9gZ+5DzviK844Eo6Sjpn1JFmrz+Y0lMF1DcYwy
X99LfmLxyHfoF8lThl/iG9T8qs1Wsf/VGQmI4hstkk82X4cMCYXMYsZWPmvF7ckT6yL8CDBtJJax
vWGQL7eEuEMPalqcItGfKbKaYluW4K/7veWse1OYiKkTv9b4locWfxOkOYrZn6PcBifpUpTVmWZH
5W8xgTChihlIZq8oBbp4OBgCBNhHeTZSQJkueV41Id7EPygttBxvKpQbprtbp0LDm4nVycVN+qpe
oYXsk6Hat3WyF6vjQZl0s984z8H3bKBKSCpJnxQqBhNavGByu6UUyM8fWmYzbElgPNoEPJXGMSfd
Nh6tc0YvVbEXa+MbzK2NxlOGZV04UGvMNtvp6J0FJEvObTOpIN3fyFo/8GqazLe5mzytfn1a0dd6
CgaOAPbEhGTLCL3vnZheNX18W+ST3RaoK99ZaO3zmejp6HOBHhkbQBwejK/HdsaX4pMSfNCW6pAr
EgYZjVEeFGnHCSTb79kHLMB4TZn8TDsQ4saAYXhSgxrnrJbSWcDoaA6FfJ55dTGngBHwHbpD5kLF
a9azSP5qm0cUd3vJHPbGrO5NC6QPagKOsxc9zu6z+TWxq6a4a1cpHFouPx4Si4YXGdx0OhwI3yYO
RYTOACa2fzVZ7FnWi7X2+3kMW2JybVryVxhWoXbUvihatjvHF+pZjbhlKw97pYV8CGQMZaPMgJVx
lBejPTSRaxhsvT5Zv+REdSTcXAgIeV2orS5yMVxs9TW2+nBAutuc2LHZErIyJwO1pexLcSbMrJCm
oMWGZxS5X1BfG+jnKks/lvPF0jD675aXAq5CVqB4LIPIfh/E4rdgC5ylByhw7qidEoHnBqBxox1j
JhQo7aOrMRFTQpYC1aZpwJ2bL2tRXSN2x0gAWOUsKFm5dTkogfi45v5RGDZQB+bb/bmx2qvMhKNk
cTFI9HTt9KpGrhrViLvtg1XUx4UOKUaqxH7tiQfDtfOQgbbK1k60r13Pzz1Rrk22XuP4g+l9sK4i
GBqi5kDfz5rhoxHBrgAfaMFFr5p7gpCLtIBVRwRDypZTSK7VLq4Czq9lpyWIEsZxjYFuo2i1n5cx
sEn2ekYbKhIzdiyZtbRPDLHTqo+2G7kiNb/sTZ4m+EskyV9/nd5Gu3zR9E+rUK8z0jnQ3V4DtdQ4
LwlM2Bz8EdQ/PNqSrZ30uGAAYV9iW74YIHd1BDzOqDDpRgPVkH3NSn9gJI9+Xr+umu4z9tmOhXCN
c/U+Z/Eh14tw+jYBreDV20qfBb406hUDLHCLgGCdjtO3zYBTAWV7RPeoSsGMAl9vvtc61S7tboGQ
Y0qu+F/c0eGlSGOvBfBbZLbnTNJGhZ3P9mA/y8+YH1fNQHFjJRMuCYjbFSbury+dyYG7YHuNx1M7
dOhh2Cptumw4ym1KHjORQOV5XadTO6pARI3DaG3QxKAtzfD6WEFTRVQJ0dNK6C+JGuSdHGp6ySCS
dmEBGErB911kYRctLt+zp16+YrRBBdqgfxCxOdh+6KV2H+tdn+XeyjmTa2RvNt/bPD22DYFPkRLg
vQ6NkwLgilyu3czDs92t+3G72va+YcsGVjEQC/3Ix8RIfISh+VX8JFd+z9bukvRHINcsG2iHe/S0
ktsQrjf0s/dOjTJZVIxH59Tqq9cxk5AmKmv6xCh22XHuHUIF1vikmCOEnp0Zp4HboB4yyQF4xVsD
07mxvtkynoNnHmnsz6wNVPAqNlDlO0ExDoXq8HxCkIqMtSumDJzxdY26eex3yHpKivpqfHv+rREB
bo5S+YU1+sa+idl/EHoGKmxn7EneGogyRDEp6/E9+yTU5R27l8K74+R3bSjtOL8JNkgAYLdfA5N0
HoPHYQd9vHrIINQq55Z3+ks6snEHttS8Q0GPXyUV9ihyt+PiRYPyPrrHrPvin/UniUiFoeEV3zyd
nwg++X9blBTQMwwQyJgO+DW7soZwnQAk4Fb7ZmHreNY5xBZUL2sK0zXZT5xjJb2vMk7e/JlXi2ub
mfcJVjpjmMYYVb9i24kc9kwa74GDJJEVJldesshHvUF1q/Mk645qbAQyV1dbXWglXhppvSe5P3as
1nv3y7BZ6jxHzMUNpti1bPJrasoX1Uwu3IvIAj0KQc9E2YMRDPKUR8pGG/FcrWEKpLssQyJlTAes
XdGogNnGp3thNzgyEYJZtnPUC0UQMB0uIeLvUFQUHJH4ShwSCxBf2UxECmhCFbvUp5k693Hc6ND0
0uWjauYjVMsD7BsumJpyOuJS7J2wxrmdY2jMYC4mTHmsjJOGJLn12H9A8FYBttcPrtBasFSjm7SC
hJsa17SMFFuFVpjQuaKMqZ16NyEZs0fatvNE+kvNoJlvpZlIaFRXr+kHbkhBRRRvsxk92zOcK4p9
jYDLzHyGo6LwIaKyrGGupcmrRfA7ifUEY9E2i6q4Liz5xWQ95KZ6tykhZ2oWoXMJKVcIVWCfaYnc
gaiyAk/wMNF/xRQMNc67PqCUDsaSDJ6J1LW4ZKiBTDhnQQL+yGKcB5W3gmvzTdEvKXPLKAGjNY4c
fVj5gClPODPm5hSfCGxrE6zVZAt2OjQhtgl+lGG2wiueQ8zsrRTKDzSb3jgVqkUSGSAcvoThMX2z
iA2XliYgA7MTTiDH+SEBa7wsPDqPgwm7U0lvQ6m/IBLnMaTe1SJ9i+7DNz6ggO5ocAlGtePZ6rB/
x4C7LPt5ZRPN6qYe2b6QjdozcuoHEejNGpBxJtilY46GFzsD+0Iw7E08OkhSZxEVk2GOIFN3cyaD
sQ2NYm4PqUY6gM42Gup5ye8rnfeu6+XOWHhSqzvzgm21hZK9SWL2gwxwlktO/Dp5P7X6cyLIIOVf
RNMWDPiUyF0jdFwuHoGyd3bxkmNR41vgoUxMiehpdkQLwKDZppN1WWGQdUmHrA0ihWV/V5qJ53Du
6tL40tXrdl7Fo6Uotxev1H9SwhLbpZy5dogynGbOAdRMdRMsUh40juOXETRldaB9zQA7yMhqr1M2
7rc/INZAEnLbJy8Zx33BbQ30WF/9L6PAc5DudSiqzYIAIdZ9njNYJAuiRZ7bAQAQSu7NWyrMjEcp
0yDIXUHXsdWvcf6C113A7idaekG/u3Z4P3gZe15S4ZxnkDAtrQHhjC1iu2498fNZB5CJDSWIRrmO
jBzdjvMJZbOOXUcYxJqJZotbOhGfc86mJw2+7AxLQgJUCFyX5Gyrn9qptejp5zNn6G36Ktp0h0+6
6zyeKSzXjgkwqBixH80w91jeKu/5EZTMZvni6+4kslgW4i9zZztJACKJ9VS6X2sC74v6OjvTbS1/
rrIZyHkadhWdsIwfeiINW8YdbUAvIUm1q3/YvastrqM3PE14Wr3HlRQYmhPYX3EfsG/DjDrtSgJt
MkSMKdIN6B5+PEdUU+9LH5BJtVZg7Bp8+2XYlttvRXzDc/qwC0/AfC8AYLMLUd+q6JzG1kHVtIOL
YKaVTtOO0BgbOiZHEgjzN9FuG3xQtuWWqbxX7YkDZk+mks7cCdxtYsJqXQ4EKWm4c6SL/aGQ8uTY
dzIwSMwQLH5kx4T6GRC+PHdsg0vPnWhKNZrSpFtpzb7XBDkPhLZILlj8qDDeoPyzl6pTDB/XBESA
oHwkFMTUMSD3lIBbgRiTLE5Ee7UU8EnkovGJBM4YkRhZWBHsR7nOygtPd6VSK/OrWz6GWvsoW+0j
BrHAeIYvTUkTiHsR6ZdMdo0PDP69k9ObEgSaATxQNbpg4kxt+63O3qR0eYkH/SWrXHR/M5dRCumz
2tum8wq+9U3VxBZncWCUjDYQNkouAmzCFsoAoUJSGeG6RVh51zVx57Ga8COypQPMjfVcrJenuX6b
PueD9SUW895hHWOzjjGyIM8Qo6iv68+BDHXCC7FTRUQoc7lxfz+IIe1mJtJwoT8dkk+HLD59SzCc
MRItWRUsXIG9UgWVMwQrXx8FMhFS24WBY/JswmlVtMm5mF12xUdy4ptDvXEtFOciScpllX2eOn06
erPEvAyj2feG+gVJUxxRJDxv2QYD8HSfFywWPItyRhcF0D2bCXG3cm08z55PU+zt+3xLNdut2dsp
R0RCZFSNCJtrAeLuMuqUkCopoo5faHOgLFlYM5gUa3oAhYF1Unva3iO6bWzvUrFDp2xKXiRjYMwE
COdN/YyEcks0nQ3Z8YX6OvHQrVZ1d+RhWRnIlLI0XFc6AvGUf3htbPG1pkCFKdDYK6LacPHFRHxU
Pgxn21SQXlakKDduKT5aMigJCeTRjvyhY3+6pPC0SBgvR8FTE3su8EZqppUInCMkrp0kYjcnJoUI
27q/2It16Zrf8oSgJHFcRIIcQDstrXMeLUJAREFtt83SiYAY8EyxvI95T6ktTgT9RSYCgBV+J5YK
AtTi7ClatG41SwI1yo/mR6XLhGIjtlDBtcfJvRxCMy6ONmHkUkw+HKGudpMc8OcCMeRuUS4CDlSj
Kr71QM1aoreX92D29kbD+H69tT1RAYu+6cprzMajQ/6rks9eoRnALOD1ieNN0rceszxTU4FWA2wI
4QfzOQENFzPzrUjBxOnM2rRxSPcjKzUaA11JQkks4aDCy/v6R2ybLYZz3vt9a5+a3gGV69yaTy1s
JSeM4yjMbTPUWiMs8jWM1oJaBF9iJwX5qAar65CultFCyrv6Gmn6y6ieMugGS9RS5G16HSynrYem
XyMCICYK+HLMnC4aQZMoAISXh8IpbpXWtoeJ1qQwVhtWjfpbvqyPCSLLWot3DQQ3YHhcivajn/s7
9tB4IQsPeJkyeloPFRAzbmRp7g54VvM+G9s1GQLr+Q5YoseZhUlUgwMQnlCJPjgiIiRkhCgKVaQH
lM5HJVO9MSdJlOcIhITKtKh+49esfsE4PBoySg54+NEQ3dDMAY8/9Mq8qz2VOSamnh36Xoz0EQwz
opvRLUKgXwRInAEtcYUVfnYVCu0EgXOPxIBDKn9OlFdfhUKsLhnRsgnWvunaTD8m1j0KhSy86Jck
V29t9z1jK3imRETSHc5CDyzwYBGwT+BNz0i3FRZbHw3hXvg2C0ulqfhRfZSEVqxGtBsoiMXCzZac
+/EgKG3MrNrrTrhk42YDniqd+bCKo0oLLLVHEsD4c6v3bFl2DAqUW2azicTczL46q8vAeR58D3OT
imifE/OypoAJs8KfBhj301vHeVjklcfJZoypT7hdzn4gnhh7EyfEtHPL5dyPW3lCc4yxM1rwfIKi
kbCF2L+Z63iM5g+oHJdpjM9D8RLbPwtqEaoXi5F4t2yl6jEgwYhn/aTsxaYTY1B0i9+nayAPOqql
Kw9GS5/xQsU3+oKXvGnuTuTaTvdOsUjAsOwL6X3s7bBkGduvwIMiQjc7g4GBdijs5aCIHm8+q19N
DkVUhjbpgjKlCBDS2W+v1YutiSCx+XIUIIw7pZj8Vov2pszraoJcIiRO3qFA2k8MSkydCVP/pgIn
NLUqlCtuJjivhXFPO7ZIUF8zivbTz5TU5F5pQ6caw8nC4al9tsCtVIeyeiTeOlP9CenoXpjAZGTL
l2SoGQLqVox/Q+1fInTdTlJjEzgNWnTqUY7P097BOU4Q/Pv6dI2oZCM4RJC8qjGa+ntqEHN33KUR
gwhsqs/ep+jRWSKyAXeVKAwJWQpjuYrB2q5luJPob3LFQSXa8LBlbsKZojW4pIj1oJ5VGQraeYhK
2YAxlTEpGPAaMoyS9Ol9Naf3UVTvqyY/4CgxEmQyCC1uY0Q/R0C7WsV8Br6zVKKZznZP1SIREIjY
SL+pmeIKSI4A/jLaQQzB3xfy1EAmEiq0TWuVPtf5nY0MWLIs40tnFBdZdJcGwLVFv5SN8pamNowh
RMjdWYqUk8YroO8UggHimnVfT5NTrt6K5ai0vzUGfQA2J/CJrvXag1gDdGkWIWGqG3WtvJsDfpEQ
MUvsXJTmbldB3UDe7wL4jFZCbr6oOCGgLhq6uXXXVg4uh4oNE3e1O+raUSX5eKijUCTrTicMcO0h
Du7stQDQl4R2hXRgHI6zCd8XIFpfoNiu1kvcDteniU+736HiMriyjfJQLfm57cqzmHBil6SOmVsS
n8x+3ff8yuZxv4J1AZylN65P3tAGkMGMoyEOYP8FlmCjlLHfGOlEmwFw9BhAAttaONw5YwNrQk8K
YWvdxbvZrt6yXADSRhFMs15eMlsjJ1eBbNp3MTOlcSMzf+jL4aBVU7joEwKQ1R9l0yeRMHc8cg1W
XQ+lUTnY/UD11LCLt07FMp5ViZ4k/0p3ubS+qrUvPhuFx1WCRpgQVYj7ocatX3kW/HGrXV2Gjmhv
wGDOOvUfmDIVyqTYMjjO1+k1SdrXAoxYX11p7siPF5RY9soSCWGJW0nCS+XuGT8XrzgWJnNv8atm
bZOzrnkOXlZWNlbNcvuZq12lzTmL4yP4ANfE3+IMrrFsuCeHIVTlq6OVF366BAGUCkLNkYPFRG1M
BYoZh3qyX7KTnVanou/xw/Qo26PNtKtS7aTh/u2Nm2NvCRvNs1vSiWveT5Rf03ntH33X+KtTHivd
DqtKCSb4W8PdItmRuYqD2Ab0qMXQWSeINkJbgbwt517pUBNauG27GXeW1+K+GaOGIDksQKz8pKXY
raq3kOojv1e6euycGHRpeiZNPsUlaCkuTD5r5cE06KFDCeumnfayNh1mSQBjZ2aCAaF4Yh2IQOSw
cDqaG3x9WQKavPHNbN0T85FbG+IS9kkZ0XKi7LLg893K93mhPSq5LrfFWkMxPFkTejJURWJlNiBb
LiQHz6w1Tx2e6A1Pxs4If7LDJmZBOrB+q+z6mNTdoWzasNfK4H/XLCqW/O+SRd1UFUdRZNk2dNVS
n7rdP1kYjGroFLBWKySUZ5GqhzChu7gI1WhA6UTUIMidzAhsnofawEKFGHewBw27QEFt3EXmwdYW
UBL3UcJHXp8+xt0s20eWo6en9mXOmb2ul57eb97BA+mfKHntdUFMIKvZ3onjfSyxFMf0myiFKzEa
68gacI25wpifnvtzMQ6nuI2PLVXVBD6vqvTTiiVo1vTtc6ZQHAW4oshsNyJ6LnvxwIYK1DLnJPGU
iGCJp/OmHmC7nuKbYjOQ1fxEJO9qPD8M+1WDYtAOlODQ7HBytjELMCnZGA1wIvuxVtVRw7zZamdF
io4b+Wru7KX2erxyDkwPnumloKjf6Tt5ZZrKYh7XWVtHyNm2dULvbMGX0GGEXPJjlLMwRtOhyBzS
Q+LqHRYkuJH41M3VunSDda4+lTG52txrTIweRb28qUn0io/y7oSN7Nw6CVCcwmpQstCBFmex7ZlG
D2V3LMxx31TYEgrtMr8Vbr2UZ9mqLvH622QsgZbHN51rKm/CCiVsG0kv0gwJT+nvzu7eZgs19+PJ
g504d1dV9llrVkO779eXWCThKDTfRLJcMZUhoUVj4s6ILEphGipvTqWHeGDkp1wL1UEF3lPKvP/H
hWr/u4BcM3RbRlyrm5b1P1yo+QjtrDWXbJeTQDdfM+qfxVJCy/i1leqgXp7IAX/h5c6KHPW7crDG
5FhFw3EZOX/CcZdopBBkgWl+QBOAeIL8dJVDi2TtSL2RnxLadhO2DE17mxVyBMVCJsqj59qmW6sp
cFHsFIQJWQ3ybx3BGIKvo7bLUD5lEn3BwUuhARQWeSe+ST7cE2u1Qa6amfsG/0HaOr6K96BRdfID
ylAAzpcXXjmJC8Vnt+AP+DgJHTvYeX3WSKsZ6ydwSidmwjrV8Q/Y4pdZyy7mFRt584b2UuV0JsKV
o1s6KvhWVXT/rGoGaSMWJnX6bpktNgMGib/ELOthZE5BisJsbY7LRbX2K88ewXKxKN22YL7wkMvm
zsCrceq3OZZhEQFsIBykkw9jw6rGXegZIKEvmBKz5k0X6Zu9OceN7ErI7Ncp9fsFoWLuEPicXYsi
uzAhPucEVZsl80lQWN4I3mRs2TULXIwlW2HRuQ7641HFY/h0aKgf9HCbWNcZ4RMKB+1Lk+GQMLZz
/ISn5nNIC3iWYxzzVZAaF1lGuVMPAXbEgHhSg0yZi4Pio/OLNxoUxSGxbXRo/NHV6TQicnzUrsmP
QRLX9r2SwDfXzQUN4Tkrc+I1Xh7Y1skNkxsR/u+XsCr/d3k4fDFDB/2iWQYikn+zi8F7sO06AasZ
/dA0pIo4+uZ83CqXxEFBayDX6iA8pOz3yGpUhsJNNGB6TM5L9ZaZ+HsQFTOfavp0X4KZaWwm+gJl
EVVyXvH7PEyfcg9r3Jw8qWJuQEEAeUW6lLnlO5v8ZaG8iBo11FfsQ/LZmTjGHslsHFNf2a0sp0vE
VjYGULMevDa3Xbb/8F89Jm4wj1maMefE81ohj0PN35UWsBAWhhr2u3hf7NJNh8KiY4zVNVDIrASd
Bjppwg36ZsTQNfnrIX5y4d6WSXmzrzWTeQ3RwOwHQVutmxFG4ijbD01qHjqryrEITNzso0RLrxiM
c4EnVmECtlZTiQzEZMc+UKrMPb7WLc0FKeP45JIIQlG+BsljqaZAvWij2PcAeQeGNri8/ScVpTyh
0D+tWy2ZbwILXdFduboRefRHo0RoY/9aqKAzVUKZEN2qHkmWhnGZu+HSQgXZKPhVhe5cQFOsD720
0K0s3nmIhSd1Anou+Wm8dtXsRgb5L2iBiMfMBSAVKAUm07RnjIW2r5KWoZM3YIhQszZYeDBwfChk
moBWln0kUYEJvF1GHqFLzr2PnLuEmig+lsI54BtHq4JaRxxaUOWLsoY2nHKZ3tgmw3cTA4AT4M8O
RqDZ+QEjlGreoGi92tDQDLv0HzdySYMIlD37iF2fxAdHMf5RXvyfv1gk+98tk191Aw0pTsS//ed/
XZof1V10P36I02fzn88P/de7/vUD/+uUfnV1X/8U//5ef/kgPv8ff//uU3z+5T/cikX9cht+dMvL
j34oxD/NnM/3/P/9w//48ftneV2aH3//5Quujnh+tjitq1/++KOn91PVMTD9yyz6/Px//OH5s+Tj
3vIONsWP//YRPz578fdfdPlvPBxMTFKmoqm2ovIgmH48/0RV/6ZolmLats0ZZ2k6j5CqRr7x918M
9W88NTRLlnkSaLplmr/8R18Pzz/S9b9ptqFSvckapgoeY7/88zv/w8b6jx/K/2xr5fP82dQqG3wW
XXZUxzHBw2uK9deKsB2RNpX9UjFpreFdERNcd9eMrUCnqV9/elH++Kv/7KDFJqs9jV9/8tCqhmwr
lmUYiuKYiin//tD8UwGKq7YtGImPO7NK+1uRSq4qVPtmJSl+7CTuGaJAICPZLB5oDFdrbxvSw1l1
IB/WAlTSHhmKVHp367TfjGIivoeIAt9O+uQaPd8UWkR0NKyIqYmQX6+iOyHsuqikmVyqBlESRHTV
HyqlfAAGwmyeefJEyPSEzve4/OuNA/9AJZ3Q1xpZfTAb3qLTyAIoxTDBa8UO8efUBPVltL5G9Cky
6VuXmNlV6cRPa9Vn5BcdlEWTJB3cYMoWgfWbbpUI+yIm8sqAWGfILW0zGXkSZkM2e7pZHIx2VF6T
TjMP9I7ONlkmlBLWirhJUqDTE6uwHetWecn7SH7BjDtyJjzTq/pAVrL+lhfFKbbwma1jDeQmzxjc
sEy+UWVdQb+rSAcMGWyOVbrVOqnX3lRLknkW0Gm5A3jYLpZQeb5JxhnjKjbDJ5deCrQI4JAuk/Wi
Tkyh05XJi9E1Q/isPxkOW6us7i1VuptqpR8rZXD8zgCdMIwp3bdRbgu9Rk2zFHtlUl+rOZfvZaej
tLw7iiq99ZBL7wMyeFHDiHgbrRrU0TwNmHLh/WVGb4HQ2A3TYmJrm417tZrGxooZVjMkelW6qA3Q
Ag+IzZXZko+9LGtblliMyXIgByoyf+wj67VRu2hLUzQxD1R6Zp9H0ZjjXYqiQzOgicqmDoJ4Kw+P
vgfN6mgjknh7OChw1jYt6mo0mdNLP+XNCwtJMLA6Z1OFfqmNFk5hGX2BJX/URq5DqmJWtgyGdWZ6
GuKXa/D2mBrc83V8bZAXXxUdtz+mJactL33sWBeRMbxv8hyaqzEl3kQ5eoiZ0JGSEuGdZGdNBvR0
/f3N0LdkVVULoRj//K101KCkjfiJp7wgvkqtlrcmi6UN6u70g78B6BnTuqjIv+Y6PWrq0p/tuCNQ
SQSlkSs7KWMopCQs1NL6S89tOrMCoLWp1M7FEAi5aMy49fIMN4ymWefBMBDjr/Z3w5JORtMsH1Er
/YBBwbi0WAx8FlhPpbas2VNUxo5bjDO71g0ix/JTtuL8tonAYmD7ikGJCZ0AO6IPGs3EnL0lNmKW
AvJUylwj0ltBNKpMy5HWSbFTn90j9wcqttpgaqAqNbgSZ7ml/bLcyoStnDUpm3YW6qlrmU7FpK0P
YqKbfY7xWFawDrbHORyhVJtTC2isStmZWR1pEnOJQzN7pjreq2SatyD5vkExTvHv6nv4PhQDxAdu
E0PCAZMT14tvvxMEJxQKwNEhF9fYYfOclPJL2RPcgn4+mZWcwbnB2N3eKCmU8T4jP7Ec1EOX9LQz
JdC2fLrLiolkTkX3NdqrV+fLW22m8zeCk7jrxxaYTWusV63tX8nGbj1YBawBSlrxFT1javZ4S0gq
1IALrS0agRREyp/e/P57WQfjiUM9Rnqty0Elo6mW5bJ+mcnCljSBlCkdimPFiPJYD+kPvt9bMcr5
YRzJMyd+0zOhPTHzZu9JsGLmNdPS3ZoiPnQV5sw5V+6ZlCSvzLXwK6KE1XKqt9nStGuny0coAPu+
meHC8HDcVnUtjlZOQtakRmisVuwGrIj6iX9XpfR/iTqT5baRLYh+ESKAQgEFbDlKpEjNsqwNQnbb
KMwzUKivf4fevEUz2u52u00SNdzMPElP2O3Fz/HaW7zmNqkJsM8QxSoWPTPJH/Oscyo7gs+0ifJz
wb+9d+dIfdMObrjhQCaOFo5GTtR293hZXigrzq9q8ritjQndQH25vsBCSjctfDydzPE5VUv36skc
kFySXa2jbqHMCYClirf5YL6lrehcmNGWmi7GAt5RLbFSovJQVuPHFDWMYtP81pLaMdtTGazOkD65
bAhqOuKEfm+Q8Xw9xD+LFGuusBDJC9VgU8QXE3jT3SJBM+DG6B+SFkzCqBZg38ZeHLd4ToD/3UOY
A3ObBW+rnpaTEyjxFKtAMxQUw7G5remAtcSTXekJyAk0VZmgbzv4XbrB/BFMIAkItWdbT9nlowKH
eSdWV1KLA340LkrvXrv4CIUo37K0H0mVMTj36TF5F0HzVs4wEKLKasC6TfPaEDXFwxefpiQxD50Y
433CrJcOoOiWsJHytxk1fhVj/mZAPrvch2jvmt/9Yr7Y1+BsUW+Px9160Mnq7NVNafZoZhL7SRl9
RLkEINaWuGxXW+wV8tg1t5LdFOvqqR3on6oHFyGnEj+JZhQ/5gY0v+GZA0N/wzpTu1cGFsBgHdDM
EmnqdMcyP4zl2nwv+NqmyvtizLHuPCKRWvCPmqCZ3isDpj1bMpxPtx+6TRgdlzzMt/mtt8opi+d/
LygfxCNddcs/ET0sBPMj9Fw83rcXiJeUnS9ev8v81Du2Y/W8iosIDMqZn16MpFiPuAq4Zpa3ypuK
L0+UeIDwZG5Db/2NuUBhGUSTWuUlxpB9+fd32WzKi8gonS8OhT8nZ7FOt0IlOhmLRrT3SxjC0K2A
DFQd3z0bc/fovAF3eQAqRNXBq19hrTTgNTLp6le7TN4lz+unoVFX08XZS1i6xX2AkqQqXfzXJgii
YLA/Kgqgi8H5XIwj9slQNuRE6xElGe0rNdmwZ5/crsHgYzAdS4Jac3YoDdUk3C1nmsxpPkhZOTNT
zaemycod8IDyqIIWFKsZ2scmgPgS01qQDgRJcItthTEH3Yy7zCnGbFMN90EmOsZ0+XAfdqG+k0Zb
jBvUHzjz4L26M1bldvCgwfXd+CAWqfa9Qyg8IWS365y1IRRdBH+ae595t9unFeQf1zz9e1F58TH7
9AdknqeJa6TxZZ4g74ymHy6Fgf3N9th7bX8Kw7n7cWv0Jqbp/yyr5atR5BVqH5wlm+iBLyQT7yTL
n6iKzp8y0hd7KcnrkjQNYTJNHU9eVz77DDBOOgx///tRJYtnm5vkwVj0f1d66ktk5mnQiP31EnxM
td/vmO9115xZyynoPIrPh/4EUA38xERDm5xr8QuHzz6pAMxMwNoSSXhSjxP5to7uDpRAZCqvTvdN
DKpRR0V87CJFNDBCJJ7GkAK9JS2fOyFA27fW/zW0yzXPcfxWPWML60hq1inY8PvZHgH/cNO0jbwk
g+tfFD6MvfK9q7uAVhygd3yMcbaewoDEUL8Wy4sXFfehR6S2CZT/KH2o/45bjSdbwErx3QiIzwDq
L9TV5zSEl5UT7UtNA+sLdGNAPgbWbN8ixPAdfQsHAB62TVhNQt28Dv0v8Dz/uLoNpiS+ZT7v8OPt
jX00XY0nwacor5smolZamgfbr188xQwPCC7eS9qjytQOu6w2RIFu+9SSU7QgV2z8tTaXfy+rb1JO
BSEgB+qwqgUzoKasyyPg9oz7az+uGMNqGRQfkrIBcHYAqhsPsJsNHR7vlCVtDfpLy34FbqueL26s
9TkuRbP3VPoFtjneCt3nj0UXXKO4oqqjieVj4Af7qJ7aEx9mdl9Nx8a7HeijHi9ESoxQeuOvmWn8
o0nrp8wG8asYX+qaY3k/3MK6fXGegnb9y79yiHWf/fJmvrrRLNRLOWsKiOaM0FAw+5jjqgFkHUIE
cif0azKuN69lc19O2MKrNDa4FwJ64MGW/WjFwACoIlmYU3t38fX4V85e/XgDFiQe21NUpPVjG2K0
rW8vVWAehYnW0/9/Ssdlz5oLwSzo5anGjYLpDkZO7XBRoryH4ykvLUFQaLyJs8t6uZwrAjnbpizT
zzocXHoN/0v1VL3oynsqaif79G/noVHz6UzMxbTwL31O1azGJUPALD0MNUMkmFkhmwzng7HXwQti
6gHjUrmrpfRe247Ef7t2y5/PbLC/ej2Wz3UHlrby6aiIiqz/bBsCWXqyDGVKZziGLbCmQdIFqt2h
eEn5yCjj7BLSpSXxZ9MNH70jtxjCyp/Nahne+qO4o8e1brP1MZp988heA8+2wuy4NB1myTW1x+X2
ADCLxj/ZvnGgBR/fxyyIA61WxYRb1JctNN3hJluKtzCbIjz6S3hpFwSwBBAUvrYOh304Q2juAEHn
rine1ogx47BW4TYTrUcdCja0eU3ic1tMv2a1vs23q3PCQrbxhlPoCfdPVQImkvQ7S7xzG7Bkdl/w
7TjUgcatmIzOiwYvtqMozT4jp7QQ5uT0CENXundT5GaHORHZoxKNAtc9200U1RaRv5+u+eolXN0t
0JzB0yB3zJ5j2zPPlHysKJOSeauAAOX2zs/kZ7vgQ89AkWG6gGgy5DTvlrEmblPn50l4516tr+WA
EOxa+JAhOZWTwhkGXEE+YcVoXhgLEAErsHTmkdwKC9vbsd2yUXSplMNYX7NpKp6bPmCLUIRtsypQ
T1MWnKYxiqhKEJqzacK4Oam+bQgiO5D/sVnx36Ri2Kak/sVUH0RqPc5VNcmOW/+VjuAA1R6NAS7u
XS+Dm4dzjBo/c7PUpfF8UmnYvcuIXr5lzZ+Xicxg25bUu+jVAcOu1/duKQIk6Nre0xYKiHrMbsV3
3XLXkGQK7fcS4kus3eBjUPK17kODTMCyo8vpnFsvhuKCmytpoKHRFQzRKXU+52C8L6kg26o1olUn
x1U2OrRpA0f2+x9Rh5iOjkeLHknJfHJT7lnpf840PXOFgckIwSVork7wUA2YTORlLEa8oYNutkus
wNGCRd8tS0d+JMfo1XuXrEXBlYYyIsSQHx4Chc8I6Cg1F5s+JK2oWKnvGKW8t6TZzqXEd+9aAgkf
YsQW5LQeicHE+gw5xTYc1XuY+WDJUVmOGGKfqUx78Cwel6oAUZYUqNpIbAlrFWmzN+uFLBvLQ+DF
cjPkM+c0vf6crn6yvDVY3yoV7KsofoyL9Y+os+QQlykthNR+p+4Y3a9Tuux6XHzbXn5nEid050q9
xaYENrF0QfkgLiWiuFKlUd6n6BB4irfdCoGGyh4EUKBpzYwa1Ve0/fBR5Yuh6PhGLvTHnI2+2PmZ
Y+ma+zUELu+gvSE7145UbZVziXE/W1u+Yk8RNPfobecbZiOIWLthuI5lGYNFFLfCaagC1P/4KXYA
il0HBgD+ugEEmG7KBSt/yeluW7HTbFpmHsRO+CxiUFYDbruxELBLnTZs6CXlRcYZduAFRnXQ75XF
7iOKlo6uVlT7QbUPZojJ7eGlLWf1vbThSxSLn87Eh9nOMK8lBes2Bdfu9qeqTdf9GCTg5WBvzvG9
V+DyruoZ5oM7IVCh1UrRzaSkukOG9g1uMEcg209y/K8fs28Us3ljvf4d1+JjZNQbPdivEIsgqMXd
K15REkooUeI7JOYS1lSrcb5nwbfBvTEOzV55Pmzx4t7nKXKAP3rpBo/Tyv1o0weDQSCNPhXjlE1a
/h27iDm8GzCBeC2X7sCI7L41ywsAui+bRY91joNhxWzF4e6hHyUFhZDFRwdCEnydaHxoOkGCJHFe
g2k+mkF9B+3yn7DiQ5aElnv9x4zpn5pvDCEPAvPe2gOGAHlNVGjhgrLF7lJscp+Cx+RWRO5Zue/7
5i1sWLF0FGBewIh6dqllPRBpftdzaE/xolBoCO/xuICdFHK4TTjIl5QTACSTn1NfPJawXmkVILkB
2I00C6mjKMTHt4wNJQi/VO3hKC8nwGBQF9kT4M4YyVtb+fZ1AeYZ5sRdepPU22SgE7GscWXK7lce
ucl26NXfxtGXuCtPKorfmFG42JxIhuMHgK3T9uuGvUjucLnmq/8de2WFpUxT8zXNJzog/i4mlNu6
0jTN4WbOQRsOXedtdcGEpi9/lpqueza2H5FbPqucRrnJLeQmMaO3S3Fz6vi7SOhkG2jCBTQMG2Mt
/qLOl7CgWygnWfRpbUgB1HTRTpPDWJRfACS6GZjQ1DqsBxT3tHXWXJdavjkulhGw/JTOkt9xiJjs
9ICL0SESM68Esko/JDYr+ycqJkFss6jvZSFflSAGtGQW1ynIjf1NONn28QijrpQ/Zyk+ZU0vj80J
UYYqO1B8lWy6EDZ+DwGnbMWEbQKLdlwe/J7QLfL3BvjpXYmrsJlcWKS9z4S+n14SbwC0TMvJ7DQl
lZXvwWL7TRMGfwq//dP7T2XBA2hMfOenkPPFf61SGNlHB0j5GtxNa/VArw8onKmbnt2BDhPwre5e
qpVFo583hVGs+rOFjiQZxmXZtHXojHCZBm7qEqZ25Q/LwTHqvq7cjgWhoh2xSp9Lg6mzJH0M+r/e
MUVuHrsoQZJOknvhduJczd2A55verBQD120QOs20jWE+YC5a5wDZcUhLxQ1InMgxXBrIJq9Q3zBu
YbUzTgf0Wdpd6JEwJSat2dJ5o5TrESoWMYB6SfiXOKKvVX10HIpU2jFBHg05uDam/5qIXDZcm8LA
v/HaQFEkErt41dFcMAdq4yyz3i0M2naNiZjlJVAvM7fk2nTzis361kcLRrGoPua0i3FyRM+ODmhQ
m7B5W70MBEtKaswCcODpDK3Nigfw6/SRZj98dJx7HqK7LF78zeDH9hxnelcODbGkIAnRO/qEhP3y
M/Fdruj8qbcpnpRDU2FPHbkW+FMAc0cPM60uM1DHAKorFiN1dGJ78FJ0x1LV1R5g+dVd4U5HCgCn
2wBSOlSgYDKoJ6GEojPDO/D8/i8tWm/F6FxTxc7CKf+PLpc/5MhpUG0FFrs0e510dWr7AW+xAgmb
IhniI4HicMPdeMFyoDwDs4KpiqMcEEmt+O6TMXnolhd63f/QIfM3jORza9a/AqoNpjEqVzt/fOhV
S0TOqZkX2RWtFEbWPjJ9uItXcQ77iirxYXoenOy+C4BZL45KrhWDL5LGUHDHQH6bUuOU47C6iMps
jK0tsXeuYDUDZRM66KsZf0w4a9uop0huCPNoh62nwr63UBRWwLDx2gfm7HStIHzAyU7VPrUJtswV
/3IWH6WFNYL5odpbAUJhqsAdNCJvD22JzzGX30kOiEM3+jvhPLwps+FODlNMv1pFKIfhsM7pXh87
hrljjmkjnZfnWQ0S0ILYVky/7sKRUfbEdQ+vQyFYzQ1WjloDK0s8cBSaLzoffUOBN1YjhyWnCIhi
9tUdX+rkztPjY51QcbFRU4PNaGm5gsicytN/P5lWKdnyhXA3ExJLKEgLSj2WWhBPs5U52wn4v0ic
+LGTDs3VhQa0zYZcJAIyrRoeRhNuEmA/Jy+nPjqhS3ofChyu6eI9df7808WL4HaB/NFWOX3hgrFl
6k39D4eLzKO1yZ0Oh4mHfwF4aanFjeGTmiltLpxh07PQZE/zoX8sI9FuK4gBKDWEylDS3SAsiKPq
X3mZPIcmXze5m32MJP/XFHqOcfufS+X/bkoajuPbh874C3upoECqeKV+UN+vg2HgMbT6OUxoiXS9
jyDv1IPkVLQPlr+e+6MQGYRpzK1hyg17plZuNuF3VVDzMzIVH8cEP5V2pxugbJw6cc2YJRFjnV+y
oKXL1htoDR6CFL2FCSdTKIgtt98LN0y8czT0hGQkVjKOJ5pzoyADUaVcRmCliPZlweYbquo+5dRC
+UZ11h0srqRJ1L6ZBA59+re4t4rNJERNLxqGhiq9aCGyP10RAh8FbDZ6RPl9ZrybJMjcM4FfNhvf
lNvFLsPbsHjkieonVY3LJcvj6hzUBkg3XWmYtWBqcfXCaAk1hiPxZUy02gZK1w82Z6jiSGyVUpqP
XHNpK5O2OctqiLjfUnXD8RIoS4VQtNBieIpyuj8rfbFeZ5DZ4m4/Nbc90YfKqhSp3Xja1ZhrHgem
3I+y4nJJ/g6ABYx2472D/KTYzS6soziVKNnwkXU8CNPIH9/KY0ydr5OPaYpLtCjxzlXxt5ilc6R3
pNvosfOOva/+k4MdD7PkowzqAO43RidQeMMrbOLh1V+RCtfMePf/fthgmt/kOYlOTk3tSAMwR3vO
byaiakse1Op8Z4iZzwNlRgXDIENjrFB1edFw/ttQkNdBGkrAncz+JSqn8ITLhQCsVf2O61+AHeOU
Oqxz0VD6uyFiF3WEWxLVAs8GScQWon5txGovi0IeY3SMQNFfq6TYjU0HKKGH8ttpOIVDA0Xht9Vq
unaZ2IFMhTkT+ONepkZ/1DP0GzhOEA2wtkRtdQr5HDfwt71LwKBWl1Zu0X/B8vlt/QxqfuuHCDRN
n1M8FeiKW9+INbtej0XckQXxQSwIn2xwJF0WPzxIi53QT7lEVHUCfRVvppTkat25kyyAuI2YuUZn
tyOclOfYgxvE9WMQL59TEE4vtnc5MywIhinRBseEwbkVGVy/YmmvEadwRL3nuq3Lcz4t3B5jwMx0
NJAUqQ0e9wX4J9u5fjLG6CcvHT7juVF70YLIQw7be76ZfyqC2hkXY5bhXuGXFoRUsdO76knXYAin
5WOcWqzHjnjMqvJrViw6QZeoa9AVzn3lAqFb2D7y8To6CNIuz0H4O2/gIkxLv75pWos2E6GHLf3g
9nFRGHAW92NoQp/LJIT+sZ2Hu1Ez1jSnwBAzwyu5WYbHmM/+oiyR69pvnYNLg4VdunjjTORrfby3
x7YNXuNUm12FjVXZhobQokSoib4EoniMzXFAQ6n4rbauy6yrTR0S1l4PFd1gD5Vre548sYAs8FhV
V4axEM3AzSePfRbM+97Dz2BoPxiDcdjVkdOSZ30v/B4ZMkOrMei9L24ckCe+NWlVgNldCJGZwdxu
6IlP44mabBushy4s8utA9OIgMZVzIqWbzzbUD+Ka9dSvOYXOHi0G5yF1exbZOlqmv2lXV1g55gT2
TVjeQJcV9cq3FJAvs2PJiQ1CIwpxyZxhset45tu6W90ecZEb/NY0mjGtirkHD8NXs7KzMXlTW5cW
+ust8zpy9AmYW24ct5Xb8CbBZYDmO6dPr3M+Mg+yIZanu9gkXCrnX2uioBzOVOJAHXed6Cqp7nrE
n7j3Q9qsGWDhn3QWeHYNpuJNEtdgsVvIEMrnulwV33HLV7TD9bGfBnGtmQFRaM1lCHu43YpoLf7l
/6t6SohOQxQeFFA/Dcs+rK9p31B4U0q+W+Hsn7IRj+WqIsAqWQhBHSrAPLApRT0IGMPNcC6c/yjp
7rfFHJO7yoqzWsN31VLUrmbxWLOIh1GcHvVKM3cnyOss+BTUbZI4x9o8joy6UaK2mQVNOcIxT4io
bdym+GHLx4bB924JERaKnBpftybRp2NCDEb8TWNxqBa0xVluc8/F+in6XWyk/yRzgtvF3rX8NzFK
V1hJcEu4NPu9NvSiK5oTtkvHEasPPAUYYKENraY5hHMkDNwifVoqvjuURZT4wL3h2bfoOiphdoKU
tKGYN7qGQeJu8xZmhL5RYRysIv81DJpsyVK1Itw9YGpodlGwRjTjQSlrl6TazzV9dLlGzretoAd0
vDVVRr9BAn9q4XJnYNMCYBE2u9ZbJYobIl3YBd8ezAFvEZI8gOEYGxCppBJA7yqPLC4916c47vjQ
uR+WIvsvWiTOnURDd47emSrZ+wLJeDUBKHoVcu4T9e1+GnqHfy9NRaHuWvfzec2IHK0ldF09zeKA
wnfxa8riVKf/hDw6DH6oiabsfm9cKtSiwvwsp/UsopYaI+ajIH689Sm/wfu4DiSLmS7LRGx2YRPO
J7560XCbkmW2OwTJ9EvNWA4psbjFQvqQYydmo1Q387YbAHEZDKRZG4/PwUL9CppHckdzhRuz8G4I
I8knGBdfXeqPJ7/F/hDSVzD81kZAAORwt4eg7m/8JKMOKq7BVCQ9OqAPOLQCqf7vpU6T+tCs01en
YuQqLrgEN/rplN/GDswy7jt+oZXlyO0I/9Eaj+qJLeTfcbfAplxiY+6SmfQpqZZ9b0aQqpCLiC9R
FAIa1N9Hkwq26KJYVrDbTAE7cSuf4Gv9nVVLaqcKPkkVr0vQPwPf4k7cJC4zQZBZRpTT3s1TD4AR
9DAuVpzBQgvTkffAb5YZLcX8bMd271M/evCd6SlPIwefEOUHZN0CvLJA08FgaPrgHoLAhIffR6Y5
f2GVnbtBrjAocXYysKVGBgDOWsuO9EgrXr2vLHDWu6Zx39dkWj/8mjB5Gy0vwo5fbq/Kh7jTcNrA
4BWNjne5JZCm/bTcdLb9yrFI2zD0n7zbC6JNvyW9VBC2JtMEwyPe96sNr8XALKwqG+zAM8lue6zb
rmIg7X71DJDolxzz7ZyXLLC360BNDhRrltoWJdKuvH2KDlANunrc59IlOOan9j3lE9iYOvQewqYn
YU63HGUwMQAQMN47TgnRA3ClagvPS3HQmbEMJ95rMCOjzjzpgB2gRiGMmvO/v5vQTw9V7PySqg1P
03SXNRRFWmKyCFIsrEkp4+0wmoOdOClXHIzE6vwK/P6wavIITNl2Y6UgVOHL+IhWgPWgZPAuj6nP
ASUIXuIRdGLVE/6N7B9fESJcFAHOCsS+S4fTvXSy96nvoEbmHqnICIoMU9JEBP5vGULTcIYX6GZU
aen4UfNMgVD+ERtALRlVjdsq5T6Ze0xYJ7wDXN2IJdxAfp17K2VmA8iqFc6Yu86b+Uxnn/+5Btl9
CZRuu+atf0RYDt/qlBKvGZdJyJWDvlvcC7kC6VGbW49DX2O36POtmhm8MYdn4afftpkPKfFRynew
Qyyee2zopNt0penfCMa7m4mUgav4lrijWwJnjh6UmMxZug3Hh9xl24rIxqKBo1oSZ5hMtXUHpzlE
U3Mf0g8cVE3KHYfiPG/WP9cmrO76onXhOHkf840o3ar81XGWYKPV7TuJU2rrNlVxleJH5Qnxeivb
Jmu8bTP93fiUXPPNG+7Mov6UVetzbAPU4+BbVotzVzfLxxqO5WnO+K2XqulA95X+dlTDff5Y5nZ5
Dma353PMmB5mNbkJSGAD+5hsAbK0ABkRNYmW89RtlrD5HeLx4TvNWYw3Ex8/dTB8+4BGqFle5t8x
F2vEqBOWpXrvtwxmxog/7rSu0y5mEIZFjC5PgJcU/xZQh/DhsgDk7SlE8wtaCqIbwt0pNMIw2bW3
brZ2DLFwnYICWF05bIqxq68MZjesh49kPmErtGtO7AMG4lo/19OtQV3CLInyW6mINowafErvppwm
CdvUEyXdxRNR7/Sg3IzPlUZBKdryGLRwe1SapLcBBhXqyzfb1amqEcEpj+s34cSvX2kKNJX+G7Ts
TQEHfj0Q/vSl+qMWWzy67yHL/Gbt2GRrzfhkRF/fBB52SALX8NnTOaPzM2JaZMJhebD0mdvMjHdE
9ZMsix5k310I/W/UkoKt5UEe2m1a9P15oO/NWPyJ1jXOAys0t5G6GH+u0nPfeIuOtWVJS3VK4QH4
Gllj+wq96rsJx+jM+BuCJPBX4bJG9+6SIqotf81AeH/MbH/NHVz2c28urgZrUMyE2l3YUngHOOGX
6Or7OpUFE0jfuSsXWhJ92E8Ub+ZzWe4nPNNbp8gx6Qbzrp7In3qpfmnBVJIUDGkpp4uwQ/cTMNC2
ROFaNgwiGT6AqtiL9L5LQEYkVUIZI7p9ORMmmvT7hJg6p4iOuUGfCbUpd22pXqKk4d4XLR8lUUYK
DvzhpW1YgQMfISqKo0s0lpQZu5KaTlAIa13A1uOdHWhGb8r0yRVUkPjRfeb0nPgxz1Xx8kLALAOR
qtLd6rs77j/q3lhKusumHvnYbnPoEdSD1/T7cnbaPQ7E+YfxzHfWNGC28R3vIz4gh+cJEBu/Id45
yB0d2pI5Vp1kQAtITpsmuktz9ylRrjn5eZXv5Ewn3rgMr1Oef8Dn52nzSX21MqWDI21orEaDmeP5
A87CZ8BBdsfld2DASqUdf9F+M8WHeb16uFA5FXa4VBwKBC1anVF/l2GcAALCra1D426TLqRabA4/
mryg6mFRzzcRrWV72CX0jwWS7GiLIlFlNjpj5vqR++/EAsnoFx23WoNxi6BVWUkCR5W6zeRSxjmk
U1qJJhYs3Fsl+L46xp9YOj7VO1O2XzrZ368jh+sUhjVnLDITTrpukPFzBqn4rP698KAGF91Ef3wz
VocyWPoTfYvBRgx9cR0Hb9OoPLhyJPLw+cgPNZA1qsvgKiZQHEnaPWIYgxquSNEXArEN+f/U5ON7
Eub5tR3705S311ZHNOnMYh/W+lLm2GK4E7Z1wKI2/IxrekaGTh+twOcTr/QtFrSZxnncbDnDsnKw
CQHXWpzmlDnB36yrovvBN/Aum+G/KSLl1FEUJwhPbtK8YLnLsYYNws1w9U4VpjjD7fw5WA2l3R25
NSU5IpRd8WiG/EDJEfxBr7GbOC018ERmyTq3nGDTih7Z+cecICOZTDNM09kZf2G0zTh2DM1zGMPN
UNT9mkp82RjQulqB/40QiJDRWEuibKYOBtb/5MEMg1dZdRzaHFaGw5ymr7TSdYc+tw6GquXYG0OZ
3CwSoqbeJqg/vVLIx8iHWpE31wTlOM2n/4zv0TU1YjmHtbf2DQcbN/llPT4VXKlfK5ssvTDJn4BU
XhNV/iO3jYOMi2qfxx2liW51VHX25PpDcCGXh/4Md4J1nNIRDCZ7vQ70FEA054o/3KnB0lfixHdO
0SKR3OpMFXs6UW03wD69bLxK+Gf96gzmBwX0h6R2nN19mdC8y9OQ7TPDsSOH0PU0rOo0DVDxQCdB
YeIAsAnXzOGe2w1QkRqmzooqDa9qXk2QQmjIkdlb95m5cHYcxpCiyfTml7HSB5h2V/uM/22VLSDQ
BrCbACvXlvsYShw10pRtUopRakJdgJ4sfDNXBZTT+H65n0fGBSnrSh+W+UOds2mVBal4HtZ20690
1fLmd3FKpCJxEd4kpRwocC82cp8p5WNTsFSRERtlOcdQsJ/KW61rur7jWXkMcnz+lK65m8yvfgoO
lNv5xoHtg0MhPApsgj3HiHbn0iJAn1dI6sIhzFiq4Vy4M0FBU51Nmsbkr10OBeRYJU7xE9fzYb8E
1mwnoF2aPp9dZG7lhDopj6LFBuPe5MW0yX943kheVyEGjLf/u7G6j2L+USn1MTJVshsFOJ3ZSb9j
S81X77losMmc4PJp/qtQ4reUiXAYg7rudlxAssKBn1PHxCXxc22tN3k3Xh112R33wF7FwbWSKzL/
wLod5fdVwwSpNnRTC2SsOOzQXt3bvBbW56FsCGwwddHK+RowZqGbjayjWn+qpHgKI4+YNS5SkXy5
YVgwHZ09yN/af2sBAXAyArR2u+NXWeYQRYt/Oy5IyHFB/xU9CTD/gbeuBZ0uRvxpuXcpMu7PuE1c
OOGntGz8V2Vr987ne8hKO+1sCTnDkNjbVKv9DP2F0xITqhwCTVlzfhqYu2yxtO444qodu/RRRfZH
3csINJYFNdc+CXOeMcwzp4QKkwvxM+xI0UrC2USFQUsHQcOsdym/x3CkfjCufzuckt1ET8c588JN
IQCRDRyLFU/TjgjLU6bxvlF//WlWDjnpmPbvYcxbP/ZA4FXi4cFX+V6bljueVzevOZUs+A7HneiK
mBy/Sp9U1lMzFlTHYZB7j0ebZtOq3RvGjMYDQpaI/DlLajqI6/qrQMzbrHnEqFvCnk5F/Q4Cd7jY
GKGAMMEJ0zyGyPHeOi3IWjd/CaNfLdVJO5mhiJZf/bpirA4XDo78LCYU0oFiYdsZFTUHcBD5SkSM
/HVy7Dq8BxN2qjsnXvEJ0qHHwir+WtqMt3PCUEVwvj00XQj/s8OG6KXtwcUEDvE4+qzLHrmZNtIV
EGPOaD2HvwDroUWsL643OoS3bQKqJxrqLodJZ4eqw7jlBHW1y+WnDQ0fEQbzjZFvZszSbbjSJcNK
QkADhZ+qHtHlGLwN/TQdyY6Ng0ANPKrNSIfbpxzucJy5HHx63OoDNbQdZvHjNFcfNM++cxyFtY3L
hyo7+TetmZGXAhqyC3zAXymdtw2PaS6+adVyDja2qDptcaRs+7KKOrj4tqWRA6LpLsn6dybUsP3n
ttuaqPDvVASVOS4C8C7ucOBoBP4QCMFV6/5Mgvg5CIb6cXKWJ2ubr6alxT0rGcdUwKnGVDORawTe
dIX3kQHqcTx7Q/CqSS6dCPuIY9IQUsCNmVLMOwbM95Hwmv9xdB5bkhpREP0izsEkblsU5U17t+F0
98zgSRIPX6+LlpJGUncVJl+8iBt2locG+Pp5zuJLAgJ2cAjvoBPJE/zPR4NjsuG32I17VuUFD3Te
0Xg5F3olGs5epxZx8oJZ6QjfxzuYyaidiQWSxrRpOcTABFSc9/65MMcPITR769t5mAGkP9nS/lk6
VW7dyntd8K681B4vp3iJOZP3hN9dnTyXeI+mBuKesOkLgQHag1br7b9Vz/Az22Fqx/65dCFGToN1
9zaj7jxnKc0X+kKHgmqMFwMZdTd0jFYVK0+PCrWJ6nK49LEM/BQSwWjRB8Qt9ii6ybjUlRHYw5jR
vzJj2Fm7FG3wXbqLsJ9YW4G/JagzAh0GXPlRccBZlm1pCX+X9mDrorIwb00HDsdEa1KwYi/qwzYw
CqSF656JX/2OuW7CAkvbDU5qsKua9tMY/EcaiUaQm9ESdk6ZctOw12IJq5m12Os2FBEJdcsbeRoj
kQSeQS8whuvHmvgQ41Cys2Nwt13Ey0MbiPC7DkVYdD2XxJmh6jLJB3oCLS6t0hdrSGhKF/Hr3MQo
aV78p+yObfZr6mxAvKz6rmipmvuR6W7m1EMz3Uee2J9UhxKV8hI9TPq3SYO4xRjOpEyLge8n3qYr
pR/ULtuMEbDg/1S1hNuvxPZx6Zo4zDwVbxPF47JXLiCukc2Ikzz4JppHYmQ/puAPRuXAITjRblE/
/kzzRO+D44Z6F/86qe3uDQyvm6Xzk610Mnuz3NzJ9fZMUdcy5nyIz1rWMHwHPwJ9tlokKId26FR1
TSVDLfMf2C1RWNoDs4I4eM5mmyNYo05F5QPics1vP5tC1yK9w9mo1KyXcQY4MyCCwShaOChNL5ZO
V3lXRT6Xt3fuRfWEi/Bd6UWysRyIY1EyddvvmZx1kOr+C2Z/fN6U9VZMOOFDp+rpzKJ3gw0AA05N
sYaEUq/UxVZlFA5JRydC8zCw+VzNgA+4J+/6RNrQ7Lt/+lSE7loDT7VaWzKQYDsY/0XDm2maejgu
Z6n6Ly3BqtuL9DRO5IRsAqYsiNx/RhYdhlq+O2gWNvflZsFXTD5QrwSooEJjX+78zSVz/MLLy2A3
n0H90EH4kTc6jblVsKRizcsWcV8pN+Sgc6m55ndE395caKMTpZaVQsbjw8XdQn/1MJF5GPHatBIo
nUXZ7+JHm2Kq4UVy0slSPtWY39lZj83VD8mEh9rOXp2s+dMmwKwnEx/fmIYThs2a7lgYFuzbKENq
5XEWrBPqx9wd/pg9tUUluygz/sIae1fzjINLVUgdZadw4GK/KRv7LeEpYPng0D2jfXcHFI6CpYvj
pbgCMkxfIzFFsjZZUJlWhC0TVXdWXonvrjNDKvGe7VbKgEM3VEqJZwh6/5aD0kkrfzqr6bjbtB+m
W4TyrsRqgxse4wEi17pBsTzwTP5TzuZ220bdg+tpz+s3ArDGPS/W8Nz9A4ACjTaWyBcznlw4tIzV
5rnIOD7abWrsczs/A0KWgZ5y6KpGvqeoenR1yi7JhlDXvbB4gx92N4D/XaX9xEpyCj/Bs2FtV/Lc
xYW/qYdfBHY0h9mWh5JKgoSyGDIHt9GrTdaG6TmaUVXs3AReyNYFu9sp8YcBj++wjQ3QCtbC/MI2
6p/ltJCEF8hhU31B0MaJ4rI6YXd49ZeKm9y+DmP8JhcO/FR2udP4XtqLB75RhK5IWniC+BkMdgZq
YhtuiZvHJie2u33Xaseq5YVsZckUqhbAY50n/xj8UETw0NCF2Lns27JvaHTPfWeIV/Yp9SY6Wppm
v5CbfMjZTOwKXzW8bdJbYnX155ydNxz8+UInc8Exl29ll7p3T2EtS1gaW9Ssb3yayi234Ww2rR2Q
yyj4WylbaMzcW4McfFAZ6bOULswOMfFC4BplxPypLRSp3tdoSDKfCYzSRE16uOdRLWpP0Hq3ELbL
hMGFCuqxobd2Y/VjdhYSqCKFKVc8gNUBE/OudKbukroEn+LnKlq8g8NidpdoNcoMF/A84DhQmMR6
fZBBOU9/GP/Gg5+hweawIhaHI5eyGDwK0NVBaY1vlgaLNW0MChA0bnmPOzLtY+suy/Sz6uEqm3oC
pWLBhRgnVRPIUqLillerizyWWr1H20rHXAewVAnfu+vW9NzZ/Li4br/IwcJs5AAwUATCUiy6mnod
b9KYx7BZIvZlDgaSqY9YTKDwb3AOKYKd6Z7t6Ssq66dlgayUzPR6iRkuxjRhgq3edGarLh3Xm0Jw
JpSYCApczLc2ipD9NcriWU3+G2wnPTWdZ7EAEPaBs5CXnqWu2fu2Gv+kKjKxL/jHpOww9+hd6OaC
S7V5Acu8hSnTYwbGWZ/nPoXkpc3ZxvWgDCkR0CkTnyIKmFnJXao0/vQWCgeWsU4fiFQyX8ljRkTn
YaT9DNsM+A3diUeopTu/zz2aKZIvxLjALwTqQ26drcLUN6qFmTVquKFUrB+JkfF7g2nykCaeG503
QEW+Dzf2EyIPzra8W3axo71yDgVrjjiqTQNOTF37dGw80p5HGeaUXpNIZRdTOi+mg4vBQaLl7mjP
Du1oaN1Q0ToRLLhPrsWy/LGAZ7vGmjyqnGtRvJvN9A1czPpKYs9FtnBZBVeUfzm9JgOtxyxAKJDo
bHsdDWQthwZenel/zdW0oIvd3ZiTI49QIcKGnfFmyvLX2aNuwYrdm8+K7Dbo8Wm2sL9rtXiWrf6W
+J2518ZSnfSeR6+75rSYjAioTp9e8aX4JD5UZDP8uA0J7ibBaVuLV72457FT7tKCqZ/DJURvUmJ3
0YTpqEyA95G/H0sn2XppSvVG17cBQX8K5VzjSPGMu7UMTi8rfL+0DdjzOBw0OlNQ2vUxBCOlbb0e
qVCkMczRjEMVpyUAYnxjU9wBxbK7J+wMZHe8lKu59+AnoTI4dg9UE2sSBdA0z6MIKIfaoXyiqmtg
JjB8AoZm+2PV4qbnC/pAzcSRAAjkNeUE1egUu8zL3nBwrB/e3B1s3Yz3SuuiIE/y8YIL9akkGHbu
srUGD4+mlfiPwPa9K4cbeG0EdY6lMH5EPYA29css0Nc4sUiNq2Tlp2E23/i8guy0xFMKirLO7Wua
w/jtEd9S+KVtaahbjziw5NSLc9b4jdgVbBofSBQfoSD8gKHYnGL7UBSY88wkhmyh/vAaIo5auKxl
k1QFKZyQYKSAmCUI9nWvrrY16P9pEvPB8vhAzbUg0585KhuWG7oGf9+PNC5r3PZTsYznxv6YPQeh
Kee2j3Q/g+BgevsoQq9b92kEFt4Ny/krPCfmuFHjMiNl3ruZFbZ4YFEsOWossJxsk3mYzY5ZtQdj
mf1t3dNy1C3qnxU3X9YoyQgZy3eqZ/M2Wq8e30VKN4f4E5FFOzmao22lwLPqkWzfCg95ufF4dmlu
fYsa9D9bVmFfu+Laf5W+aE/ozWSg45oScnaQeyJlSdAK5uG0iSRwXBVR6Y2eGoNmnPkX9ggcj0Ul
PRhx4uRK/90n+pnSIleOiTrPJfgj5Y1siua7z2IF9V/Lr35HuY+eMQiDuxxSL7oIb1/p+bxbhZxG
s5hMn3CJwZdm+bm6DmENYj28pQQgspz/tUdzvMhzEgnEvbdUwxySgqKEKnb8XTnRXyB1CjCUPpwm
1yaF6xv9BrxB2JlUiPVZ2wZYoBmZ1vbqWtnoKPLmQ+2JwGjgFbP1sLbnEydrrgk4pLiBtHNjMZyv
jR85rvuthZiAnYQ9+GQBvR7Z++ixIx6WGPap+sqnQjy62vxUYIHe4kEfSO1sk9x+LqLkS+8QfVun
Pop45IRWGydPF7/KWP74wgiWyfc2kNRaZpEhtmgo6/IgxjRJXfn8PNM8wfP9OM8l2w8FNLbEmzah
oI3ZgDkcEeCwWBh0JCBwSEk1xxqUQ5JQW3PK2bct7kNfKwe9WkJ2LP797/wUk1ldUdT/cAW4gaWK
jv9cAnGxwZPo9/2368gzcBx0D9zLQZOkbAmEJEDHVSeYcYnpMy1n0XUBLFD5+BQ5d0xXK9f32F9f
hQQSbaZMSI4+/dH8kRWUZkCFLvTXqeFeGgzuIJnDVo7ZCucntLgJVzIMFg/4Y2mufKlC+yhsEJ6c
dAlQK95EumWnQW2ONkt3RSlNof2JvEoj80MHLJMqnrK1qkSWwwBfFk9dbiB4OhWL1v6QD/qhKQbM
mqL/A/fGCafUfVuwuNhDMgVKs54w5qKpsrHbFjiRFZSVV9OwD21M061kKRS2A6p9Q9R/SzZl2ozU
DRKdwg2K2MTo90K+T+dJlzmhIbXx3XGTu/+/9TdhnW4zahE2ynZWnr+B4HzBmIc9R2ZJ4LFPD6g5
52Fa0LhZJAb4ltg7R9L75TSNoXahrw9tmhupIa3QeMVDpqXZ2Ut/KiS+bYUrc6viyrzi4GdDS0uq
qX4zfDN3xI8ewZOh3cUy0Bv5tHHNUt64iDlrUcmeoeTwWagmMFjcYgqGJSii5p2+iJ2djnYwG0aE
zwSPnKliwQhOa7uObcPt42/2f3qwiIo4ykKHI0yniFoLXG6Tp3+zxaKoYfUTlb0+H+pYXBtJwKPu
wrrAAZh4xbB3J07OXkkquXpFfxCXuF47FbWCjpyyvhNFT3YsTl8JrFt7R1NxaC/qhceL2PQMoNvK
/fRMVqoJw8KB5hH8UtENa88ipwXfEycun+yqWLwqMP0J5AaXUmBNKzElPfbd1ubMxOCHPdeity5t
6Ej25BQWlbZsIxbtSMD0WoqEkpnWOhvECoHc22o3SnHutSpkIRodWkAh/eyHHPqKDbIqDPGZ5Udk
RW9wT+vDSLleOmDtTnV34V7I812f15QyMQcQxM+IQe/JvSN7sKlHQIIKkBcydDSNsFDEgcsnaonz
5RQ3JA7itPw7jRkh3ZneeAHvdbGLr1RgpveTejyZLJBmna6awoh++27B+PhQR7N71an5yHgJH0QU
/1/UwDpi0R4GAwDpJOtPVkYz8u6/KcGNXNoFFhBy4xPTSTC0kr6utDkaWMGgaJz1/tFQIG98kgWB
HVNy6GZRtZUJIel0aDE64xhccjrZHDRgSUVNrxTw8AXRnYLaIEmpTeEYT72vmEAD9XZ2ZkhAEqcj
vX9zxsU443QtdTNBQGOtzY6Jzo8K97/KY4+GQWu4K7ruuLR72Jh8vwVHoYe+GY9zNNnnGVwIXUlv
uWc4Zw4Ua2Wzcyi72QSs1M5h2mPCBE48XSrAKGzsJK/44RFqhHaqWks7wbVhwSwjubV6zH/Nkimu
PbSdCDa4iX/3uNC0Fpia7e+mASZOgiR6Rgl9mEmxHODP9gH1pNDuaw/JIvGnQzujoK3jWTiwOgq6
Xi+x5dFjFMn+H0fw5UwcVT+TMvnJDTq0mgUr0QYaPu4DhKit3jTamX0TG2wf1AREnC+nq90zxs7f
NJptBjObMpxu8faWI+kKtol6td0CWCsjY2iIyL4DUD19E2bPjwOh6q5g6raMWu0Hg5yFjhoc1mXv
4BEGbE4Ik/xsEsW/yh3ZqLBv84qXqSytp1Q0h8xM4/e5is1LLslM/f+XUWN4lK/Wko0D/9Rm1ORE
lRfHjscONmuNNtB6sDckVgaqcpxTgjPu1CfeVdMo4TEkc0EpI0ouI2s7ECq+LpX2rSXWP/gX9FAB
1TMiipAi+TFhHNsUc/udaiLdIgzy8h2ceb7PRnzrEFBOZsPYYi59tzPqveo6/dVl0xmUdK5G8HDR
cYApV4FvCdpVYxuss4Eja57nIag5QBF8M/RN4aZ+WIq1tzsFdpr08BjpzQZcSrhep1LKmgztPKni
JZesQDpBAqp3eVZPPeNarl0JeblMSOdlKLo3z2WZz6rNYQUiR4xHpR+VV+VDxWZcyrDENOapZcae
J4qQXRKsXr3mzWx4nqbeYBT46lTT3nWpRTgLnddcvafe55zE4MRfYnSJBW3EpTKWJ9R+ZlAUzmPc
lJfBpbS7SQ/CoCZSfk6SpmxKY2K9PHMe2cdYcpX3MkYRloeUvJ0/B4okVct50OXbTHNwMg9szvbl
NFLhAt0Kc8TY0sNRZq81JoBl8rZOgifEPHU8e3XDfzFY8bU91IBJHaeGxJZFlGei3JFqNbpwjZaS
LXoMaNR9i7qzPWCZio/aQul4A0q4uBkdPG0Wrq4iFlmysZg669wOJAqwCiBAXSoybHLtu+I3MjMn
8NS7jwKmAHBgND8pTNzTtEVdsjL8TvVtTH+8ToTK1A6qYgRk/amBtDLmTw2odh17rJXaw0RVk+1I
EI9M5/qCUNh8JjZ34pzUoSxfSgfI+MxeomeEwjynw1Hp4V1UTXupff/M6EEs4xto7hPf/dbuXFDs
7/DZT7rqgoKCGaB6Dyzsgdh1r4aG61nE/M537Q34/nMfv9o2JTPDFDrUFmg/NdS9A9GDKn035w/a
lENqDtBHGSM05gXFrp+ZylKXSbEmlHUYdf9Kopq4nMEgBHMz4qqioYyS2FFJzJo/rvdcKGANBHOi
bTvA7/K1V9fAvZVfAR0UGVH87MtjtyHyehN3eBsWL2C8j/FU4T32FX0Qst4tyCGFx3jRn/iOg26o
Gbmnc9Y0gPfzgA3EO+DAzYB9Gxz+vrNwElQPbHNIbN+w1+5ysvGcgCb9k5xbIFY7GCc933+uiU/U
5dlASoMvwT4J6T3B9zFuKodaMutC6Ku3MX0LiQrCQrYLU3kvRXmdlq+eDqiuDDQbk/tkBDof4+Ls
tBLipmufJrQwly45m2AqAtgVg+V+AciwYEFfqCXM2t8IqcXnNUzTdQG6tsMWWOL2E1RT57RkODIk
VbZLpui1Nof9AMqrozQwYuAUzg5o2WJ8C1bPlDTDg/qbUh9uGsUmtq9s9LXZxiRRbs2BcGkD6Dvh
Z5nH554NkBeXnN9WyS7IvXhDc2VoVdElgYWWWVA/0JBzR+zq5FRTCMVK1LE4f00fuM4PMad/4Bmc
dayjxLIxOD+xes6N744yrq580hF5c//F7P62dvrH4pqtsl+bIJNen4C92YxoDix8/ayNBX6i5tDz
UTnPDL9bUBhBcZ1wlEgAMxC7qCuMN2wY2S0cGy44PbrRAWO4l5RrKXdclvfZfiTYFmehRsbU9B/7
tv8sKiYjRALW2Yd5hI2dvnXFL45vuiU3OgvhtL7r5bXuBp58BCJMtvrpLV+BCAM3uv3VVi8lnhXN
pq6tvRfNG/iwA66Pm26fdCyqUfXgyXpvFDOrlquiIFbjBZZfiEAEA1zZ8kXU7NbnJhxSGUSFEbTO
0SvuVXyoVmF0ynHsf6xr8Din9/s04t7U7WsLVZxlAc0n+ZSfXJzwJd3jWYsMxs+WEJZWRCzTAYvp
NzbUNO2uIxaEctwNrLSHRQ8M7YL7b19V7cbsMc+i9al3s9CCAqAwcV5ylQbfx8HD9pnxWNQIGvcm
sfX2kDV+qObfdR3YDZ+qo4uXBJI/zlsDXdTtt+QeDxoeYcybWwKdO5abW+oeDnb2ThZZUV5hoZlP
MMVHk1ZrAPc6RYei+ZuyjfARZWP/1tNy6UkghGNOTzxF9y2FZgMdmNS5iOvYuBt6eeDsIwVCRup9
wqCUltJXbmF8ppZ+jk5uf28ibroiubqwevNLR5rWnO9wecgq9BuDE+SQhQ00JLs5dQViopkGsjMD
6ae7nqoHcAw9Cl0PRJNUJQ/4XTsIZAuwF3lY/eUEFDhsA/RE3/B6Z8XD993uCt2ljGyBvLU6bKBu
RRAlAI6sTUxj91Ql8pHSS7xf+KdSnAQW9qv83k88SaL2xDE38EnExFaDVLm2drXgiJPj4zRnj6SZ
Kcms+FoxIIJonKHpYGzFTLK18SvFPkodQejI+Zwni/41zvZs6yElbWTyWDbMs0MUCmymGdZsk/MV
gQn2DV3QpH+N6WVFT2T4slmusQHZVcD02obTH3Ug/WliyVRjKS2MX50CkKp6V0a2q6iMFy2pkY7A
r2IHSm49iybGiUegPhvHgmjKc6tKHmEYMJRslzjaFS2dHNhJKNnGA4N+MaPZyw1clE0rDLgpGlis
P2s2gWD4VVrt0cPt3OXG0cM+MhrvOimZxTwP8bPmZlQg1iTxnSuVb2XakdZu909rONyZH5qKd4Ol
vUKSYCvFS8TbYAkbedUuqy/rlFCDlonk2qxbrdVm1Y+HCa8Plr0R6B79b/xr5QEIyQaJft8A7Mpz
Qel2+RwX/YkZGU75tSR2wEjMV3y3gIhf9XV1n4Fp2LHJYAS3Hwce4xM39dyeWNr2ZUsmqthqJkUQ
0cC5lQHNxG+W0dKokndd+8Cs5RKFXhu752NRsR8DHMv+HwXsJe5uvfqN2l9rfE8b9LtXd9KfMavt
kpjdC2N7R6dwLwnDJ/OPAMTeJYfG/2dTcSa4TSXVppMcXxrnZ9SxOEq0D/2p4HcU3KlJi55+Nhf5
bNgPdJmMLYozbSutdcczt9KoaA16aOrs0aMQUkbn1EtDiF/bKqkveeTuOdqfqvRQ2/pH6vxJHRF0
QeQ9eu3NwZBUuZTjuBOszzHwTHXK6EeMWLHkMwUuCYf9Xh0sSkqKPABkd6rlK/WiuCoPMcWBiu2D
BmPT+xXV1aj6owt9xaHY1egrmEqUZCv42vahEbe2JoKaZhBhuzDmdsvd6MHkcZ+U7g1i2GdiQufI
feIrP32BDr1STWdMN9cSwZkouuYluzyfH1th0toyoGOdmukYoQzXlMku0a0VOUbtf9piBeyWzkXz
YbZ/BWifGH1zSDTMGx+FWe0ma3x8KMlTAYV1zRwhfM37khCWNzvDXk5IdOY13j65vrM1Bvdo2ZDR
PQQRLAA81b0x2c/2Xjdzxp8P1XBuwn6AwNbdW4GuMWGYm97jnOcUfrB1Owk95MqwGRoeD+GyBelP
R13S7GTXGLzHqEjIRMj19Os34Bhi68j8s9Pnf4zi56qXj6ZKmUH8bleNa6jE5w4R55ybk8IiT39N
UZ5UZp2a5WN0XgrxZ4wwKWrAduDegXuTMFTd5bGqvMfRrzaTp9H7ov0RsTqXNARF2ise9ZcRKYTF
yh9Nw9hll2g/mIBHBDXACa+0WtYUDaWCbQQRLOYc3pHztaRqFKFT7JzUuKhEu0KEKrzpnLjia2Ea
48QEn4jnuqNfpDRJGo50EOD9Sjnic+4i9Jcnzd2jIXua8w/cVJxOIXYKzvzCfRFPM5bFeea8A9oP
+4iWvXFXbE1PXSR+KMtpHhfag6ibw9aNkhAZW99l/lbtc7TQKarkMyhcbKEW7gLMepSiamNy8cRy
Uk6zJ5Fp25fGTo5ymo/EfjqLCMSice9fGFT2szQOGsTC7N4kxa44KOiqc21f4JiGccmBMPLinzTT
7y5KASuqI/DRfSM+aCKlPnQDyWzjMu1Ljhh+rfEOZIUzePau6OS+50/a+cHvMPH56tCxoFT0tybx
up1uAdxpv8tqlMrQjHsWc2ejjraFlezt+bDYbVibqMLrwUJr2bfLN8eTQSbRgIxdhA+Di8UqD8Vg
QeL8oWQKa7j5UlTVM6jTUGf4KwUJSy53HaqRM4AuM0+TOOrSx+/Jz5Ll6cGdDx5FeK7Whz6IK8t9
yYbhJQIKtM6bOvRX6od1B7kcyonAtIaavIJA+6MwkztCPofAcTtW98G1drZYNvQyvnbFR7b+qN0D
ODPWygn0PgXsrY4Du3+1dOIVjcuU69yX/ml1hBjDt+NaZ3vdLcZfs8X02U/b2n20F7LaM1k1fM4f
VZnxLJ8DDwUvdTCBMC6115qobZQ5JyvlQLocl+5Gg0+YU9MxQ6plte9r7zWsDOI1Ox4/izz7Gs0H
XvPesogSJPlaYE1EDaq6PCK5h5FuH0zowdnaKaVdF214HqfqKc0j5gxQ6BRyCXC5iWoP0h13fUxm
ChU7jb4aYiRu2dP1jHve5bsGvvGngQIMIWc7gvVuVXqaWtBR435Jm51B/MdLPwFWXmL0vXY59iNr
RfHQtk9N87jiXyAMa+LBtW4LAxKuhQIK+8QxOXHCbIIcF5MEYtGvdO3uSBjrXlhFTMAAmfIV2Gqy
iMKFrWfLmy/w3/RYsgqwxjouXV1IkEQY6DLXO/CEptqKutv8VnGSrqOOrktIcezyUn430ziWVJ4n
3AM1zwbEoJ1J7+SYvUmaIWILM37yGtkcyg0II49M6kGzz5z3gTbTuLq6HVBWUvveJeeo4tePRFjH
/pv3aLZmC0g8ku2M8aEqnnJ8nh1unbj/21AXrnPW4Lcl4PlH1yaCXSBAmdWpQzT7KaR7uGp+S/zO
Q09nR16Hbf2I/fboWesOFVfbCBJhA7R4U0BNwJg1ZicmxtBHkO3lPe1qYG044Cllp6wvtasgbpoH
Qz+wroRKfyLWcla8ydq03HHEAUoXsIX54MCPX9mw8JrtIJQeneiSrrlXfbxhMQAa4Z04eaX0IS6s
FgECbFvx6SAO69rNILEwxZIjof/AZpeVsCGxZp0tjZ4X1+SQxzmV3h/jZEGc0tnkpAgryIS7Lnlg
8UZFZxu2YI3NRNu6/Ga411g0V7smOozQgGmdy+fuiTHBVA5gL5otqE/UZyo6cqr4HoBE5A3blpsE
ExE5X2Q3sAlCuijq937CAfLUy/jssIFi1ROs3XAe0UNS9UW+UylZiPfI6hjW3YBGkF25HmQEIN94
12B/LbvyG0Ts1yTODhNdUUUHk+SPq8RhjCF7I33W0v1eGPWGqjr47GFdCUUMnUWeJMmpGi0N9k7n
PPhQ1bjeEj8hWMONMle8u2+u/q/W4oNWAgo94oGpSmPX+hyTeOZ6zlPcPuclSewacdndsYPMyr+O
BgzlN0++pH8cG3kHprKNEPybBYFqROXp7zTEzXVYe9+xoVM0ClIZqGfRkrXYynibU+tiNOu6zQsQ
p0AuHfPm0nW0wl8MjpMDWEEpJxyvwODYZ0JZSZxDwpKA1dTOHpot/W4g5oe96j0wrv53kc4vi9nR
NQgKO4/6a14NF6FxBnPs5iKBeAajGIAo9fqz1fyxhyGj37s8UfnNYXqcVOjrVJEONeQNf7TbG6iF
DVt7inhXmcU+pUAlKEzwX3Nb0HxHZpz0CavuLsrjo12Ph6HjC3ZmWrwmLwGr2JKX6K1M39ZrJKt0
k/wCzwp1/zb4LT7FxMr3Uyye81qlR0UkOsWAEc4ZFYhp7olDm5jPU0OZHL7LKsTPFaNBwrbKRMwT
FQ8nRp4RH8fGr6ROZ1/5B67CwLO8/E6VRBmykFgsNmiUO1EGbcbUD2Y3z8pu8TCJvdGj0JWDhx5p
4dEZtzUM0EOPYfW4sG4SpeVtfX9+L/gFr8h2b+3qJyibbZlr6SlnEcMSf50FSVQrX/32EhtPSupa
xHNyhYD1Vo2EFztP9WctQzSG7XoUTrtzF8Y+t0i91wyVct+LDBSQbLeOw8zgd1ZIrPw+pc50ACdD
Zn0YqkPKlWO3PuEG/519wxPNPfpWN/RX5Pw3CiewQtEGAVmrl5hEu/LFcBjH+brl4hFmmPC+VW73
U6sR9S2iMky6r0wJfQikelcjgYZpOhhB3UbT3sVGI/RhT7Nsf1/TDHWhk8KArA4XwXniQf6UTwOw
Zwk8uNd5Jpaj+GdgSqetZ2dR452UPPsjYBGdu8w3FvlGRosg+fa/+L/7E/7FJKgiq99PEwEtozCs
RyTunyhpHjvHrX8LEM4Qto52b5THoeBsM2QJ+yQ7CWfe4fKPBKh7GH0G23LOHjxgXqNh0awcfTY2
wKL9rPipmhGVW67rGieKDw7I+E27ndPkr+FqLKYW4rRmstQhRAp/1P4aEamHit8UVC52ALM8+civ
EkKiuGc21ORFq5heMwg+TZ8h0ppV4KRxtv1OLA4vo2A8dwcArzScLI58KHM8twtYi1+Zt/7BGLS/
WL2ZT9nWbNwo+qjHjHcS3BmA686Hbs+8IAly8Wh4dOyYh46VIsdgJhtNfQzqhe1Gm7d/k8RfDz4D
r5VpDmvd1LaseNj/zOku92jVpAGTS0gDJbk8e3jZ1utCDb44LAJAXWn4FCs60euoweKyKQb0Euec
xhqoamQJw07f8IS7J0Gmt6cLfrOo9Nc1P4yJI39Q8RLSmqsxO/SuL4W5mbFRDfg5wVIDxWzyo5BI
0NF6Ip4Ac1m28yL8sbzNBi2ZdXsy/ZynH3lcWRvohlDIN0OKKwcUIkbdLu93WW0s5PF5b06JYyA5
5MPGqQj+4UQYu+QbHDgPrGmUF7P7GCCIR9b4U1jq4KW8+ZQZ82bXznhPN1beHBdERb91d/1iXTWl
9hYwEcsuTnO/4BGGsOZggbXuVqIQTR/LvN0SvTvJ9LXLvJNh9mGO6TUeil3jWvArfhrHgjRpYGrK
QgPbFuwA19T43/61Ac42Zk33KbFSRrfsVsGXCRIJopAX9IHYUch5fScQfLP4GemGlPS8q3mvqWLG
f89rW74SHNlhIAeFS8EMa3FNr57s9Emm/g/zcQmmxNEleayfSfzS/oCK+lWt6gUXlp9RFN3u6XMb
6YNLqm/XuxsN1lX/RMMDS4lyE1f9u5Pke0hS5HrU1h3e42U+mC3I5OgXNe0lj+RBpe65MSgOCedG
BQSJaJeN+GjZbMEEzXPyV451ThN977f5bqAkwPEfnK7bm+arWv7l5veE33MES1UzREboxxGCtaHm
gMDzzfgsa04PN833Qst4E4RmJnDv68dUobPU3lur/8fReSy5irRB9ImIwJutkBDyrtVuQ7S5jfcU
7unnMIvfxp2ZbgmqPpN5kqJMnJqtgQlS28riK2XuAo2RMTj71pRYBkLWYINcZ4YM5K7lGsjBpNlE
HH4z5n9Z+wMNgRyd22lEykV/EdP4xQ2647TdK/pLGgHCQU418HFju8Ph59x7xjZpynYQkbggYRba
5l5LVqr9aRH8Ts6gsckcNw5uWvM62keThypasNu/hT3vKkhiZNnQrCTHjGmVROMW55uQqqGA3mjH
4zVTjrO4gGRxw6pwq6EmNxNIvbipunEdtKftrGP75f+pr0V0IDXQmhVzQ7G56ClsYbpOQDg5G5pU
Q9GBmHQaT2k+r+MwcC3zYZdnNa8RRcx7vYN6Q1BnAe5+UuC/8ESN2kP4BSPGNKqBQyG80xBOF+qu
RtxBa5YFRNAG7OB4DeTkRKNNywMYnveSIQoaMvKGopghh+VW5GDODuobZGC6ZvG0Iz+XdsA8LlM5
+9hj2Dzl61SnNaHEz38S/Y1oEXpBMGcd/BPPHBwkEhteJmG0bp9+JuiUMu0Nt/xWo8VoESmvGklm
9UOw3QxklPkisW8l24t5wtdpMGalDMhpbpTjSO4yRfYm1I9iYqJhK/c5tT1nEP8qmvgCMVOGM2Av
YPb2zJOgcLoju+YUgSQJcfkHjIV5QJFk75FcYKpbFHrI4F1mU5hE3JLY3xb6pyMYfnt6hqOz+gJW
s4yOxF0RlxK159ABJyHeZUDhlVRrm8Vdnp1QPdkG/oKIdyRc66U/B9coJu0h4UFuVkE7sCvakrkC
xZchz7m0b7FJRgQuLCIFVnxacbilhrbGkyIxdZkfZ/YD97J+s6q7iswSCKUraR8NeK9Gw/6EwMwO
EFHvpKQ9Ar5n8/uasKkDVLVhVQ0x+DfhAB1bCNIxbxRiV/lLosLLRMdF+Smhd+pIHoYVQomOM59l
hoOSvVTOpvJVZ585r4gcbJEZuapaEn2iuDWQDxJYpIGf/SSyj1oxPIf6ZSxBijAUSlRUXTXQmYyK
y/6RQ7wuzCTkNNqwvl0FWQONmNfJwAgDLaJJlhAL5ZHaMl9OSRfSHOqovcyTTjvgnLrEOnf0SzPJ
j3r+gPvncc8wdwZhFOOXq2T0rc9e7X+Vur4CC45a8r+t8aXJlG0C24nuYtV0wXufFK6Rjmezin57
NXqzkiVthvkOH+LgUFJFGnqiyRJ/IzjiOCexCCxJcLBGQLyBVXOLacrKHNs12UG3AIOtPF/7VtuI
Qv+EbH7rFiomFV10tkLbW4KJu/BuCxx0geMWrYpIBbddsjKZz/f1eJychFpnKP5fFfWNhB+Ja9Cu
qE3xEWTdUyBuBPTyliLMUdSvXim/e7jIWZedi5wOkTs1D8XCmGe/FO8j7VNV3swqvJpfSndrMJ8F
7W8mHQIt+tZbed+qMZZj+2OQRk+dl6My/UhGwn74ZDjAP1rBsIma1uJpXmy+rENwqLhB3iB+S68F
Lm72twz9GxqaPrKxCZX7MI7XIkSw4zBMryqHR9jchY6+FcA+Hbna1USCk2HBouRDVjIUxtPbkKUv
oi3v0mD5Mm9doX210CgMVdCx2Id5/FIEqB4NalRJ5inc7QI8gWnPVCwreVX+DsfWhNPrZhsizAU5
oUNerRTLZrcc7+YIlHV1b7DnqQ0KfhFdcifir+h2VQQqqj5Ii3cO762ajC9o8vZOJdz6+DLo9I40
OXIvXU1lxi+nuaSj8hFIFrFhl5yFITstDBeHsjJegokd0fRNYajQH687kEM2Q3X4cqzA9ZnSnA2r
3ZwbqScqKaZg7VY8Q3DnyLhE+4tyiH/pnOcmeniF217G3RLq/1ARFFjpUeARah85rhZswvqkJXu5
/cgc+ybHW2e6IwGnno2Vw9yY8HQVPwHGT9o0WoKIY3Yuf668b94UPckdWqMkPgjT2kr5X1co/vJS
9PFbVD0MHDsFUKsw1zjuLwhV4VsY0wawkQFF8ZTnl6b2WIAgY7MU30ohP68xj5s1Xic4kYK7kyQ9
4qS9cA2bFyuRxUWieRyNIFFZZ+FmJbdAA0BzS145vHGsS0DWscIYzC5RQHKLuZa8pXIlLd0kq+DB
Ytg88gg0xkp6VX+d2gNusCEIQhauSp2XPhxEoKv4iOCEjbS6Qw7R/CWa+sxUA9AWQ38V7oiDEd4G
SyIU9srVNTEL3+S2sxpAeU3OkrK1bl2uuz8Zm8DIlneqwjezhJ7jW5frnR1VLukBu6zETCUGhqDc
9SLb5SlySkivhhKuFUYlDosfbhQGBQMR6CNvaLyO8aP7fB7KiVYBTej4TFHPr1GTZo1LpHp+1f6K
rwk9/qVEjQlghATu3bRrX8h/5qpJ1zalcLWuP5gKOMiZe/cjfC9feN0WxfHV2dVX0LsrLC0TJsU7
cmI82Xr2EqJbGLjJ+R4vGZyBPkdC1E+kvmXMTvAssU2klpxYnI3KdxyUjM6t/k8ilvVzYHlbr2fX
2SMUEC/6UeEWUrE8E3TmOv9oOBwI7UhMmXywHAFC8ptfkdRhnqPxK6Q32OesdpVpo9cn81FihLG3
fG1duh8rbtZVs6mwiOIsRx0wn0bkwBPQ9lXxN71DJUCnjO+CMnTGDl9sHO0jX5wrPnNftMPhCjdu
YduI33h2KYJW1Ao89/xo/UwwDz8gPwqeczF7NSvCbE9GXZfxM6E6xHjnBdVaKh94apAH4OEcwmMm
bxzFpyXdDP1eDw+SfcijA7dfNe0oisOOubEvVQdUQuhgBHyjfQmtji8QMjzX5nvpdSdMEmqwaq1f
TL7WP/LgUMyWUMbIy4VrSh3O15uv6/mssE4PT7X13dhMTseDKeARrWt4ODvUropxnrQnW+Uwe5Hb
h1Z5Rv1suLtoRsNH9VnqvmEfhXFJy12YXtqaH2FEsw4zR1yCltvj9DRC3oQ3OfFyw+9QBQDGoGoL
+EXNh+C/lSq54accWr2JDFj5CTJP+qs6T5WB8W3acBXdOYkQSDNmw8BHMUjGMThrHQGgm/4oKBWB
ANmbJ8qCVn/SDHRMpq0ThR+Kk9bgwNoaUJW3bA/s/KSjx8eDDK2JrN4cFJzL+c21HKQEItKhemnm
4d6u1aPBljN+KsEmSX00nXq3rTNPbXdQbYb6hYOCxzvAEMFzRlIQiwsmZuE3mOwgQsHDY0+aildo
L7Zwu2RnKdvpMeTuNB+GN5WRfIQy5WxIm0EnsalHiL12PlPOWrwGeNC0Fx6Rojrw7bYdf/Ep6LdN
CceSZRcnrW9Wp5nXJQxOBgrqbd7seIhRoTEOv2VvEeqEZNc0y6+kkYD4NhN1Z7vGtjY4VaMvQz6Z
48EqD23ry9LeJhI123OqK7abrKl9pkXbuMwlCtJYpge/kBzRxp1ncrNyIPv6tg5/ZstVSi6L6jZb
a7vCnbU2J0wvW5V4oHRXlH+ZttfUPZidAIrpfKm7jQ6y5I+Pgu+Qe7Le2Kk7GmvNPMNt4evpduMZ
7W+FIina6g6VGTjYaMsMsVAvg3odz64M1qBZ036xxpWKrTJvquaXSbYFQa7bNSFgyE0CCoNTKGEV
sCF4O0Epd6LkZCFLkDOSZY3vi81B+0bgR0IZCgIFsV7JNtKt+kdLOeP8Ug7qLWs3VtprYLlOvZKp
hlKcUav6gvEwvGTwsfsT9i0W3jwBwU//OZP/kULBcknMEsWqQqWnQkpjcYFAF1ecuzCOdFiezFX2
PUJ1wtQUD9RbQzuEmMEoiPDChn1JH/iq1PbAX0eAtU5Bv2qIbscoWbrmm/QXc6PMO1ARFPCbrgfI
ss24EcsHbw2/Ork0/Za5fgE3NOMbfK00L/lcMH7vGiQ5Z49cT6ZK6Vz0djn/BfplsiIOlq8Z8CCf
Ljk3DV5YNlYoFV66wdx1jPA47Ej5MmrUTY9xpC+UabuZCgHQV2+LoKSX7haBEOiH8LHAFthava82
pxrREeYjGQXzs1C3rNxisbc5g3lBMjgFxG6SXLlulNPEKC2Wzx2HjD49dJaZxmZkJK9juvGTctu0
HB9rwAfpdVh/aHSFqzQ8hHxY7/nocRCrwS4P1xkSw/EK5oxtSi2DA7jNbGXYWjV75olO7TIfIL7U
UbemCV8bykHE230kaJb3cEKGO66teVPnOMQYTKyG4+LZmjcKwF3inEoZOisntod3LotuES0EQBwk
NmsVxVS/jT9Gx52c0xBT4flIOQNSOvU1SpVOdrUK9+c6tHyQPBX4EQIsUk8Vq/CF+Vr9oxBd9+Qd
o4DjkwWhWNucpGutOWrRpeXBYbCd352vYnJFhUQGt9yFTKl0OQ9cs2HET7qdj1pNSvwIWbxz7kAu
YwisXJBidfhFlKNJ0Jm6r2SfX62MNqm+KWERsMv/Nyhrfr4JBhyrms8QmeRDas761cA+Bg6FRSUx
kwZ3+7r5SmNWEztaKMSsuHj0d6JnqJe4M8EFdfp7Uf7I9bpv7kTN9PyRZjP8tmTeUJ9seJ14Lfja
2h0PD1Ek2Vd0npGfsYkg669dTlu4JvJwSPmq5yu0iElnCEUK4UocpfRh8msKl8UK67iy2aXBnkWG
SQ/Box/YF93ZA5VnbtttcsvnoDYILpDeGNiPOcpbL2GDX606/LIrdnXjmdNgZOgisHXfgQuyBMXa
dVSRDHR7A7KUFLxNlo8QT5+8Vvs3k1YQY+m+9H/48qAH/JTN2u62k/NlW7sWNLsO4aHx25pgpOGh
FYeoOzLGSmQmlyCUkJb5KYKCxnowedOeHBfDhZs5x/cR++VFey2Nn9z6nhp/wBHcVoy4+ZsK0F/I
P4C4QES1dyWKLgvtvdfAxml8M9jX9rZnwU2tjlJjPmHHZOk5cC3kmasjH8e+sVIZZ2x4h7hisZe1
0BiwM6ELn1f0AiXvCgoYY6kS1fmAH4sjDX1qDXyFIxLrK/Wx6qbvlNTiUp2t24KB3Jnv2r4jVikZ
3GxGGAmj4S5ZPPAbSGB0UNQlFgCva2hTf6D/W2fyhQJV9Mx/sISvmBUX1T+Kktj6wVrBrcObL+Vr
ss5SZ5dWl7kFfUvD4FkmmVNgVTYDO8TgC+utK8jkuBB1wfac6ytl0E7GuMe9TUWPuLFzHmnyhAEV
ueo7JDhzYCp4AO/RcN8pJ+wKIQOTft1ka6PYN4gXiuGok6WBkIM4taE7VdFFGe9Sgu634lwnRgTX
qEWNpB4TNCkvMzL4GWZvaHk8ZtRVJS0kEOZyPGDtIcaW94LjjpeuOvP4WQOdpQ86DEANOjG4V9uw
OUUyGZULT4KHznryZO3LsWAVAE1qKV95rKJiS0FLBRBfTab/77qz6vfpkeRIDg7+nXELpQwvuaqx
SnsOw54sDRYyOxOzIM5ta6Mt60Pmy66GhyeEwkTeLqfPEaYoUB8l3ZQsBOIfR6zBC5CKFP6OZ26H
+jrnj2mAOStfpYq4BGQ1cGhpblkxy9IqJpOpCcZd5Mi7sIr3YhZ+CJ12rAhVpjlFG4jEFt1IvTFZ
q5qdfF/SPCbjH5f2kAxIFQiFEe+khFOVWcSFv8Q2GqzhIg3I8LKdztiFKYmm+O4y0QbTSSsZn6Ct
LKA0BlsSI1Ey8BiHISccyd3lmSvlejXrErLql7YiHsPAEewUa9kitFtCo02HIPorjM91fZ3qyzQK
+oxTUX4TSMPxjs4uujWc7GXxqTXzppi+MuzbaD2Lz5aTdyJ/KiHlQVJs1C8IZJRPo+3AWVeeXfI5
98pGRl4w7AyGYhWohFQkfPUZdQbsNexHqcWxwstSn2dOf71/76wOMpG+a4mPMmp2WYNyGrMJOwvC
DeMWEguYzEyaNFyPjXG1M6hBPAjWyMw5s1aDIMBwPmZMfFjxNj2TbAkgeugJHQXcWq8vsWCX9cuH
3KWc5fMzVn+KhtSJkHDr+kuH4NJWqZv3A7MvaHzUcXx3LbPP8NrKb5qKFev7WWRX3QBWwILxp9VP
TOyD/rOvjFXnMNq7jsCmsvpd1j7JxkLvfp+jV0QfHoGI9wzVMcRJ0x/7t0yvGXeGBjCQJSZcp92J
qFBFR/jYRJaCUc7GTtQkSBk2EQr6cBfKaG5ZuDUKjh9bd6j38dL3kfBCncZATTidFbvwQ4eNizS2
ObuvoSDfbKQOtDkTO4GUZcTNLjtrKR05ZrD1IboiqZ5dy6au2dw1DGjZPf61Bbuhrld9K+dUMmcw
V9QeqNxSie0UnA+thhRQs6Ks3VBpKOMCm7EY6ncCuWcp4boKJJrxieUoAdpuamwjM0v3EkRUVv/V
cTR59MJjbIvXGKpL6BgBKhDjFkz4FYzgQcJFiBBYYjtvwlmrUXebjo2+SrXe2v8ZPPcJSZL0L9C1
U2mmfmDzHYTygMmRFiJu30qkFKXIWcnaCiwt5aoXHUZDbROMjLc6s9/kcfU0OJWIT8LHvBOl/oHr
racb6j1Dc3bZ1Jwrof80UngjCXbjmMFW6RgYxDPdz2Kwmict2gBCwerxWna40YOyO8h2+JIraeLq
dwptvYaCO0vk8LYWg7FJdq7Cyf/M1vruyTRNCs3rp+yAGXun1N2/LjAwk9NGVKy+isJyhynCnqDS
aqr7Nks+KjnUWL0soYLlMeg1VDaVTZDveFQVSALN78iZaVTljFIohTqpOr91Ln0nFYP7khQv9Bv4
e5yuBNcVonaxTcL+ym4fkF3LfmGJabuP1nQ0cOyus1Mxpnc5GBIW4MkBzAaez5aioSNhQK0Y+IFM
173ekjwhAQ9TDN1k3srAhiBotPFLLTRyOmeaaIBI4Q+vo0XjvW3S5pBCTiuoXfHas4bEr7tG4iij
P5+IM9NJuer7EUgQn6Oivsh6dMtK6y0doQgKfAQgHw4iz++aLA6LOpgiubYVEtSTEIt7c3Bk1hG1
4o9h9IsmHVY5gEBGhBDWGiJvcNYc2QCeySbBbM3hAlaUdGRb63fRcDIYstXEUBkBn35pmTz9+UEq
zLPqiH9mw/tvSe9jcK+npc7trmoCVjxk1A/nfDaSPSn1+8xGuj0Kfr9sYzAGLRLzb2yMQwfnV7KG
WwvFeWWPnCpFf1BI3EiRE6d8eYLVbcFod54vFcuhRNG2bWN9AxTEwkJgDaQuFE5lip2GsX4aZN/C
Ct5STt1VhICLH9GD4voCOP+kzBLvjVnsIAKwPyz3Wht6hhLvKoeUlggkLYPB8G4IZKzij5HnKdDH
k5jsBz5SretugNPJupBAvAX0lio9Po+Rv9Fo6Cg9fJvtpgz8VmPMrGVr2o/ZuUCzfdgK4+tG3zYd
V+wyHYvJN6iYM3Z3Ue3rkq2mlZ+ayNim/aGZej/N24um4aQ0nGesBKc6edcWFOSy9tdQG2P+yrvY
j7WXRsOG3TGhyGnXegZlyTFFNmlDi5soxkwCyZeQ2wT9mSDxkayoknLm1uc5M8cMhdD7mHynw+ec
9PDGj4X2A3cTTtS8aln5Qnnyh46gpJm5FhtCfFooUgvW6flobCoKkLhFNEol3mOXUquRcCIbf0ng
JhjS6kWWwJWi118V2rGWz0WJpXU1RniW2O5krBkBoRGTiU4rYT4+t6Yr5MQNpMKVp71Cmlv8a4Uf
TYvtiU6Zw8yTkJpBHWQr0wIyQV6tlK7gmA3TcjMO7439qdmfoM+IGt/Y0aNKPwg9YNQz0GehyOzz
Y9vGCA31dSvCYxNzwHTZLgOvHXYXdYm11IETBe02yQ2vAEFWCmaVMklmjQkxFjIAyQ5K77AKJqWN
4FZC0TwVirUOtIcXoKvgoEw/MLlWxrMV3bnUQi82PosCNXLrMPr9A4NJ5k60hWu4IeoEDae2UYOK
Vw0hO2isEUBQOx2r8V22nZOSsVzOXJzDx2QO9qk279WxJxZFkPZW0NWxk1P3+hB8KcClWUEcy25m
d1oQFzah25BBzEkje0pA5lFAnLJyZJ2yTYiRDfESDoJF/DAwRgJrKDTjXacWw0hAIos+Ng+ZE5jd
8HoIJxwUYAcKa0MTyaAFBIobOq2rUu+W+APdJGO6asjrmr+ayK8qn859oIPJsa4qi/auw5o9MAYZ
WnoNgQw9EDtOzSsiJD9Mo21VFGwk6GRBTV11hpuxzd+d2fJUjNe4PhsA5lZOLG9Dgf0jkM8NYdqc
0Vd1JofSkA416w8jt//VSIKk2b5TgAQY92XVAvIFdu2EI5qgvtJHcJxVwZ9kDm+EER2UWX2Y0bzH
gnq0UFoSdwLVnZQWCQC8pVwLGKRqCVnYHv1Q/m6jU1CH3hBI52Lr9NzCpQ+x9KaO+dnJtW06N5fZ
ZKTNzsZRnPsUN/BP4X335jHC7D+OQHogeT4LjCsh0pwYmbJG0g1gtZ0FTbug6R0dzP7lUZtT0C/F
WQwNGuSHM0OV6IZvrH5MMRQ+W6wNOArTLtppg81c+Vcw1TUHj/3wWY26nVToayMo/+QO2XAcvkxd
5lGVXujxOjqRTkKnz5zOtOSnZirgXXSffyYDKflPbu3zFE9uV2tA1GTfAFBigFpLWvWtGap3Idqz
MdQH8jAJCX4fUzTMqnqEdkmg+sAVKV5MwyLOCmRWhLIa+Vcz9+8siijNt6Z1byPNj0eJ9In0NLOB
huwDhs565Cwn6z64N8xljRzVkoX72Kneq/6j66fTnNaPop/fZTU+CdKY8N/D2kx/xHjtSDgNx1eJ
Ni6pmSLh5QfHnJ/UmScoeSR8uGNIlZ7Hayuq7vDMWOOEPfuj9gj3CoguefJdusmAkLXKjffVQw11
ErgdMl5DI9J+7DFg5FjBi4m/5a5d1XHrhWF861SHXFqSHg1zuGSI11kj0wwN2N7IE36qRDGgFDyP
UvboZue1kMOHwRhcYVAH7WeXK9afLPCQWilVVQFEmBESdO4Ki7IMMch55EJ7UUErwRKGotGd25JF
f0IWInv5MjOB5MenHllxHogfK+aRh+O6ZsVj0U/wT12GQoAGjPE+LkLm+QFt+T401qvTxG+NXXtV
qP02LcqcpCzfIyQDhJN7Y9OcIFyST2w6Z8NprpOhujE7eLlCW2XNh3pZIljc4UHzgQhCli3fMJSP
qLMvNGGc6PaxKcujpS86iybEhNddbN3rsCTnmemsDIG/BjHJLmJ9QZhXirugK9tX6LKvXF7bDMOG
Pj5hQL1VxNKVIntKx3FoznadPttK8fNy4ClFTdYoP1XmRtHop6WOGKRrH1VwDwLxS4GEorHf6MvX
TYo65ukRbVv5QNn0PeknRInXoaz3hpK+q3xIYFoREm7rpWODTuUHc3BIJx62Sf4FH+tLYYy+/zyQ
OlIDdkp7dmhJfFCXlAgDpWzVK7QF0aPOlHMpFDcdxHZoxnPUdv8mUVz0TPIKs/5fSol0jPlo2DF7
zkaNNKW1GdD+N9YXBJertswWHMKojfFDsdpLoRQnfUK8CcdvmlCulx9EzV1UkA7enOKdsvMjdUWo
am/mXBF7ZTOzlPqtXS5VR3AoQ3GEjwQHInM750i6olcy2RwkDiCIDGGm+A3Kl4Z9ahWni42IN2+x
N6WfeQIXSP0rsftB4YGH9St6r5UOA1VEW72Bmwca+ZpmTGpwxYVIMVoEA7yySvZN+AJh3RAgth23
4MJazsGQ0wCuhqr1Guw1MuPUHBVDG7Ohsl9rJlMSdrpJ67HawDCBWWJm63DBt3RQGts/gmEpFb7s
kRksRdgU9ODBYB50KCEM0JYVBE3sjswlJCAu6TSSL4aMTI78AcRSRHjfiMEcb41fwYxUFfQIJRLd
tzhFssAPZ4cfUAXJl522eVKRZBT6ov+tmmk9MC2vAJF16LN6h9j5mm0g2ybNsd15yiDokwypX9NL
kFA1Ds0BrMduaEN6sgC2W43FhHWzVaBv0zcz4pgaBZ2C4MEiDy4trZ1U3gRWrLR/juVFgsrTJABt
pU+LqV6DPtZoDZRReEmXkJARy/bUbROulwnnb6cjBmetjMQs0MAQwxDANtmPMvJUQuGX3FIIV3aM
14wGUS5e9dZyJZZjtdqtyapgGzii5LQ3ZhhekqT3pZoR2tDtKXs3wVmg9Uw5VpY3IICF3MJJlTFS
co2sZzP/1cIncyqkeRuq83Fi/81cN6luVv+oqnFPPojXNT5nHH0VH0LPlHGRKBIs0GDxT8i1rVrG
w2q3MWtEZXAjYvYaFixP5d+EO3cm5IojUTduyCU0x2RfYmwrdjgYyBrKXP5jEK9avYtV8xjq/R5d
t/qBs83Ty9/lHzMs41JsJQ0C/vwywgRSwSAGDHAJ4F5FzKEKZDnwDpsfrsTV0B7RN65ybM3N94Tg
SQ4ZHhs/oqDQ6zM2ILcg5wF5S50Hao25OoE+gPA47ha0q5rue/Onla6d2PInteQJ+d/p3/TCV/t/
2EVq5Rt/bBp/CGxwaXIhL1dtAX3dgTNxJnplRU4dN1zexifCyk4RpgrsnM3OCVlF1uKc2uMTgBMy
lurE8JjpYmgpB/KSUe0gUbjLUuuDNaeG/WrL3xZxUr63mIsZ4s0Wl9me/y+7s+yLd1wX+fuEhFbR
73XcA1x3kHxZuBI2lnDN+WLySjroPE3kB0wgKaYHBBRFPK1lJPvN9Nayf6JWYFn0LBead/YHOp2l
0LMCEoWwllRZZuP0qkiWIShAMqW4UZiFGrUPMIXxq4IoWzvDv0vhpKmLIko4a4GUDHcnokq/z1DK
Vq8OBrvYeJdQ7WN7Zv0OsYarpEGTlM7HCIfJjJNfQHBrsVy3kQIag4cGTwBcF/6osQ4j21sOFGJW
Nxo6j1oetjbiEuarAtKAJl+iwGE6ytaPAy1q8JQPlk8bThZRQz96DBAp9kOw70GzCybYJRa/GZqC
AO5joAiVoolyC6W5eqTz0WVz19YMEBh3t4Dw7HF0ZSZNAg3eXLL1CaFa1rivkHlOqp/BhDFR5+j8
8woCtEr2HUOd7m1YaLYAeIEdNmQyCirLLSPMOJiSA+m1RhY6sqS+mTBf44kGEhct5yNjMEBtqTfL
LEUR5SoIKBzu6ogxIXJb5JxeFAFTiBkLYoog2quEZzCByepxpZgJutwUsFzFeiB86in+3wAKehsz
aXP8uGVqkPptS2TUQMRJjIJgUD4mOztxY2xoGrcFxpJALzz1wACNNRnNiFexjJnDeQ3onRjhCj6u
fpbIrYVZoeG7mSZofYBqhijdZam2rfgVUoPdGOIlLq0bKaAnUrpqthBBBJ0sG9aLpjSukgO0Js9w
lv9vIXjC0aq07YBtyhn0w+LYJf163ymYEUOiLMqc3JABCopMdhbyWCTFMDGJqWXXBk8SU8tmBjmt
+AUaV6H0a3LO1zraBvQRPuEpeK3rFX/ImORNF9UwRqU17eQWfOgdMogXdeiLuOmjId7Byl5WvYn1
2op/WcrOoL9ZixSYM1Q3P1tmzLz5ZfbSYulq8gX/7DL/Q9Q/rfUc/3v8J8BkDrXwJPlfndJ9WS8T
YyPAgF7x08DI4SXrSDMwio++voEy/N95hDrGBHQp6/Th1KLEkCPPxyYD3xn/i1Swi31PGNahk+7a
T4keK5pfQukmz4h9uYERLB0mDENheivs17S7GtJvGAAxRQJjWOSTvYqcPwd8RGJX3rHbm3Gbqre8
fY3j2xC9q80/IsOz5sPq3ivtdWZgq7F2bSSilOI3UJC2/FHSk/doqkZWKjny70FcDXFS4u1IPeXE
3xMabeCNuoWHYyuPlzC4gh3HQL6K0UObqA3VFaD34YGwSsuusnjM6nuW/DN1qOE57DwYpTdB5ze+
RBHpsh5JxZPyVAiTHWCTWEhPK8gPChvb3v5H06bnfpiXWOE610l4ghDGxv2/Ltxzyvk6iXjEsXEL
vydK/mtQ7ec4gDuWRja8D6t/iXsoMlPtaZOKAAAAXpZvA3I5JvYNE8KCfObKwxoWgYKxUswjWnVy
riO5LoYE0MeBKM2jFJYmIuKUEmxwn3LQuFgIPdlhZZuySWTSQSct+BocRoxqetPn70UhDDAcjAPv
lWqsmvi1n977FqAdTJacbs7Cwln0TLqzl9ymkb3MzMKUJ4Y5Wzo4pWfWm3r4i81PBsp9y6J2qe8s
pjc2wl5EMyCzkWKiLkd0OIsK3alw85LqozeQvhrrxWydpOcZdNGgbgBE2rOXyszbKU5yQoi4MgIi
VYcTUE1+mGMRvozVN1euZL6R4Maj/pmFQCDuSvw7aw8ZRbze/zM0yPD6g69Tm1/y9taXf9UEUfxi
27vMXreMX4Ln2IdeamAm5uptfX6RbLqJ5hgu8amRA2YGUD+zCum9ZIXWyi9J9FpuwuRhd1854hgA
RQPmzW5IQUJRXewtS+eLOlWmXymvBov7rrwV1CQZJagj3krqgUhzS2lCu/Jts8Q2kWITYLQyjRuv
49BeifpERwESJ3mkwEhm+bUsKbVRMOH+CQfU3M61HD4HhT12fnCai1HeZhRtdgj/g1l4m1Nyqmxx
cSiADQnLRcrIW3JNTVbVNUIb88NAHF46Pbm0yCSNbyLpXWARHe9uljGPjF7s9osfCGO4GbwX0tbJ
v2pUaI32Njq/MSiKkpVIFP8wkVp3yVXvzs3SPZZHIa7CuoX6ztHOUXLl39PIC8t9ql/Q5o8SAhwJ
UDiyQp0uHcM1Dw+aeGuxRekViz2qxgSpZzLuMAIx45s3rTztdBFcbEEr2g1+gtbUGnBNltJ5MfnN
7W608ufyPyWRHuaoZseNepJOlF7dH6KGU3c6AWEAkk72RHQfKl7SGcsrpCUlmY5qbO/VBG2Gbu7H
9BiOxM5Nn6aqbGuQEARjeWKg1VI0YkYVkhOVI4hn4H8y4QQKGDAwLQDVDQWEYqpv7UCwKabbKW3k
mckVav4ZUPhPiAY0iJh0W909jpUbu54vPWu242LJwg8rOtPjhq0ysYuZbcoMnGwB7M0pD/G5bXTI
S/HFGkjhiFoUo+OH2ih3pPq4IMY3OVTJLJk8+L9+nz5jTWVNCVGoTBhwFlttSO5Ede6nQdprS7ho
OB5SyqrC7jfpAmhvyuOULc0ax82SFzPaHyWXmhljuhPT0RI1uUrYNYbkvdXDF9JNbz351QM2s9ZE
J6YGWzI+/ZzxVab+SAjZBtJ44SIs8zVlNnwrGHBbmfsCYFaQ5Ns5NXYBJY4JcxJABnp0aw/4XvqP
o/PaahyJougXaS2pSlKVXnE2BgzYYPpFi6ics75+tuahJ/T0NLRtVd1wzj6hPsR1e5BMLZUI94FP
igvYwZCSTxA1UjDUBpEjWxyWhs3qaZj3sfZfHRcnnsyuQozGnXB6hfX5ELQsSPNhuM4Vm8mArT8p
Ys+95EuKXFzdhQcblgzufD4BCI/Yd7LDXcRcHI7jZlhNQ4dUpEZmS2QTdZn1U5LE6YilR6luzQAl
SzwXsu3vl1zXzGeqkgbVqzTsk9u1Oyuq2MIZkFHkI9/kIUYpU7AyXPUmDPa5eLCz8rMx+/0MNn1x
XGbLwmjhaw0O7fDkfXUQ9SaipO6Chqhi6Z4Tal1FxgOXwPxUSwoLH14jLThQ/TXI9BP2xufBGmBT
/fVJ/5hI1oxjaP71UOooeUuwmaaR/ZtzPqS2/jQo3YwfF5zHTH5UBehjFCQRL1YiDI7D+KWr++Qt
08bFQZzno16r6/IJL9Nnhm2kyEjvJv+KVSBrAZwSTmN9jx6kLrfnm64iFgvMIvzxsbasR5vvHa7P
46CGc+Oa55A9YR9DFylfRTd/VV14xvDxWd5UNFGLsu7PF5UESE/Xby9Q908j55jMoIvSWbPvubf1
9NJA2VfOddDR3m9/E2hhpTbeG1Of7Sp9cegDUQpsXDe9dzwslu7OmZnTF/3z7MonuJInV8anieVf
Awe26cgKNY8VU/48mk9+Pe+KPnuByuMShpsRcG4aAcMaa3yN4vDma9amXYfJXjAzzsG1Z7RyKhcb
3Cibcqw3ktgLT+0kjOkUEU0a64cWLW9kBLuRNF0ih4GM+0RPQKQeCtaiuAw42EFsnM2WKFBy6Tsu
HjK1gIW3d6X5ZyVbj/kmDu1Zfuc+4KecyVTHwqCw2n0cUAirSwdupE6+on46zKh0YhssZ+RuZNFu
l94wBPqi56vLlNVhm8sXcibrZIblWebWu07m1Rxf3d44xmzXNWSrKUCML+/Wifks1WcMJAwMOLkB
ES4n9qFgOkFQ7N3Me0LEpF5Lz8bZzACcwG+MR2sngipiM10AMORmD4Nc9nF3HcwH3fABH/757nQE
tosO0tqEbbefG1SEtsX08NOen0b0o4QSIc8OYZw23vDs+NEznNBHsCp7Ii5NxEj97KNhRQDdRsRB
hlgysm6rDcooComxv8WphzSEzL84xUAD1FNSacWg2RE85xlDJngoLqTFes+tLfY5ZNCQh77U4hzz
Q7ru2Xf0OW1R74PeEomBgJ0F8s1VwXNAiQt78gi07l9Mzl1bRoeMDUPX2XthlKcJmoBY0K9Gfkgl
7Zma5oMfqVNR/bRIeZvSwa6RHhvPw4uAldx0H/QoT84tPLtB+Sj4AZLtmbQE6O3yWYc4JUrxWaFq
LsD9janzNk/We2Qa/4IxPQfNvAEhp27FlDw6TbJLOxSQpHI5LgM6jOWZFRxzp36nkbRDmEWHCLkX
TX8PEUxdRLGhG+Jn+QdAKgDKyJrBJYRgKT/P6jDrT58DKQ92dvtCAnAhHvCefBUkDFanZthb9TGK
AKbxcTzZw2XOObT3IEyjZKmKfI4U0AT+S1C9x/F3CEjN4UebLdP4CPkYCpfpFB4LWgTPPovsUCN1
pX3NNkXzAipqJtbP/u6wP5YXS/5NZXQX1ec4/qzHV0av483Kn+bsgxXISHFvv7Rqz+yNnq/sb8rb
Zdahsw6GPhrtoQDVU3kr5T+Y078B/ybrVZV/NIwbdPsmxXtXgzmkwMMn0ho/YJo4zn4wXCF7/UmI
PBiWb3cicsf+TavvtkR89iEAPRXiR9svFh9bFOiLtWyLbL1CrpE9zzEwq0vdfVBl29GFtG7cZRRX
uAuV+YsEgXVp36SbeRlZoBxM8CIOKWVl+cYfvo9OkOi4zdAkHW3jXuUvrsJ/+dCSmJefkwprLaab
mm6p8HxsTn94JTZzfYAh/0ig3EpCCU8anlx+oMam7IWC194caJFG/iSME4yNZv7qmvu6/1DDMaDw
azgiGPwZrLCH+9Q/jtMj6IwKIRebyOShxQqLJ1X8jR0v1fwq0ndQ0zNSwuik2oeifbS8AGtsdCf1
b6T1McXNRP3rg+DxbYfN6sJyXZFhyHqe9B5k6RVM1DF8gfSyvL18vAtxCAP0pKAjE7RYZQb9/kR9
Z2Jctb8dzb773aoPfGeDd9/V9yXgaQWa5C3If1r9OUMm7od3k1lemxM5drONU92xGzgjiY5/6S1g
abbjgxr2mbc1yKEnM7s7hPIl0I8U9CkWbkcBe/hWxT+Ltg+chd18JRCGrbNfPdrzBttmGZJswgl+
KUpG3u2vo/9kdymzFzKdwuLKwN7yf1Lx2lJFs17kGdBMXpX/khoslcRn5jwEtM21D85v+irsh7F9
YjacOjBbVjBIawdT5pWHZo5xb1ys7qERUO4x9S7su5dhQuJ+9Od/oXPK9D3Cq7xlqkpuzpPL2Fa/
070E1meMpbnmiRsZsOcpAp0nD/QVcy7GPE929zmxm8/GZKMxFbQgiVib3FljsrKz36XfXs4Jvnkg
mwwpprNXPEyc9VDdox48/lfWfEWQYpbL7dHg+PPfPFTEJAehlok2ffaQjtvQ/RnHd0/8xuLPVa8d
H6+RkbvQ5Ndgzy7J3Ixokb/6AXBXuXZrRF7lu/BPBrQZdx2hw8bxbiyKaKyM4VnboFv2rf/Ut4eu
fkzne9U8t9ajdh/d+pqlZ9W8xwiyPEfeKawnlndpkjPAd8N58pMd/5ByMFo4M/I/PwA7oG8a6kgE
fdhilA7DCfDPQ+j+VumRjHYTCal5TozzJC5AnmkR2FaPOOOuvPUmhhP4BxZviSjfKnGxg4cam7WV
bjFtTQ26oAd3QHj0FgZ/nnxlgOJiHOzIMcq/BNMmG0OlzczNZEfJVAlu7m/TnMcA+0HxljEo5RLQ
3uvkPZbxv2Z+kHBrrPe0+rc8YHhMzcX7ZgFPtf6YKA4YLCb3kjDsDvK7Ln0N5NEWD1W1nftHNm0j
JnPxGmEa0P6LVxyz5OxNCHvWdfdOFAh4cIRx9xaLTlvcK4p262D5Tyw+fOa1HS6D8bFfwAWYKNsO
8fc4l+BQoPWkfuGuEyNwiXF23ki0vwUalTJChvM0Y6ub/FtIQxCICM0l0UZL7jJtKqHTjXrJDPea
5+GXkVTfU5psOooda2p+FZXm2utvCe6/u1Iww9AsFxtyf2cC5FjSm+fRpTweu+atzwZ094EJcSQA
M66VXhMiQo52RuiV55KlXcZqkxHSWbXZgyVKUFQWoHYrQAQLUJt3pDISFghlvIZ8b6PWXdBrxvCb
VCUiInjdSobOprAbBOk+Ngq2LH9QPtiGhemCOiA3HgeSizZ/lHtLMfLp7IIxro0HI7ZjWrnYMdY8
fNnObYsDhb5/nzJBRq++M7rq7MpuHQ9y/f/Ck7gNVIB1xeoz3M4ZAlzVhiETDpcP2gwfDzcrZPG5
29a9eUyJUWG0655NXbKOKoHOzBO9VTnuWkdPj3BcbRNivxMzMG4n1PmpgX4d7TgvhrP2u1BsiWhe
j0XUbtuOA1FENFDl7P1mViu2CVSzQrDEjY2DnqwIHEuz7qIMCoTpYpm0w4ln+GXs5X1mhgQ0pg3z
asM42RRRLEszqkG6dPIyuRjYZCj6MPLVqic/9HY61+SUNCRZaoa6fVUtZJ/go8Pi3U7TZ2HgZ6kX
Nq6T5yPVRnGvE7SSRcARsrzfUPoPmnBuhEvcF0NF0rj3oxiWmzkAOQe0XAUAl9c9Ogwx0CWj4bsd
2F+vFC3b2EJeVuPE/QC9gkQT426yMMGwtb+PKnvat7X9V2udE/n0Y2fpQukojVXXm+FhJvp8mw4l
qu+aETuJbYBro1psmXTm5pttge2c0SF0jrgPreKlGuryxeIDzloZXCzursEpvx3YNkT5NPdsSZpj
X3DF2zSdfZHANjBA96JkXYUtrojKTS85qqCmvs0YgkLpWDuyETk1LbkO0ZeupqaodsQabaZcEeo1
xFuWkRrByTL1W+51MqKZw6vc3Dau9VcKJgydqvAjMhbgK+sGX/CEUVn0xqtjeE9gWHIMi+Su5V7+
qLOqIiGz3/nlezsjqlQa5GiU2fmhI49r6rXxEMEU8E0xHOOI0ifEAQzZ/9RIvGKpihGSh1y1aXdv
1dNDsmgfzN5Hb1rWO9ugg/dKUt4zRt54X9jNQKQnCqoKxcZvYng4I6bsMeKJtZnuFBWaCVkDueM3
pj4I3dOU6fip6+YP3aT5dtbRzjRsuW4BFOKLl+nByz13F3YEU2U6IN0FLefdVPBL3GakJpolqGVg
cPZEzS6y7LyPiI7clL6JL1oFtzHDBwXMSKGqic3nvpmR0s8vI1O7XVqyTHY648NO/CcKL/9+LAYg
LC3ukSwyWGO0FhM+MGeDepoUAIK5AK0lPKWoq9RRkYlFDRKc4bAhzG+Kez7V5sqIEuj8yeKtdu1n
8mXwBiTpQ5+57DJibARh/2Ll8Tq1WTE5biy2UY0JPUFKLmxMK6VvY5g1iXUpaJ9a/64ch3Y9WPAw
0OOua49x12DP3UqOLmJjUXzWckjv8oJQCduocc+g8oecH6xIbEFs1JPFkTMK00TkIjdlwGuyc85S
Yx9XtElO70FxYWuUxCjq3a4Gq1b5W8G4Dqk0b4Od5qwT2Ch3pcuOLOzHVUMYBzGI0abuHVwU3tPY
IZFv9AQmH2kVIO3+0E85Otp4vkUhGV0GmPQtk5XXOHOvfNJ2lGx/TJ4Brs4249F+eAO+L7EgFE8A
r25O3LA+1h2VgPXjQ5hxCnwZZPAc0FY9Jz7vcRxPDQ9QeEiFMTAlCv4qgYGrmdhKjkgQQE91K5vO
1+za5zTDQhxnA/Q479nLYLoZPhYs5hYc7ggUUzKlN12l3uI2PPnSuGfuZihOaa8ob/1gX0AKvXSY
6JrEXw/CEoDzK3JFeXHdDnxeY3rfKWzfnd3Fx0Ky+DKYTaAWCp6ajFvEEudI9MeJ1Sdgi2vMmb1y
MQEFrtwULRsBPQUnMYQMkya0LYTI85LV2BtZpaVtcoHiTxqJO39raX6SUvGZWd8DY6R4comuh+xA
ynC9EfX4tzynQz9V/EsFhVk/NG4kD5GEKNAR4lKSRbfSyjmrgFtdpT3h0Sl8eBe4bQ0JEscH6wiO
kztpIw5uYmnu6jl/W6DzEJbRepvmuEkMojmCXqy9aFlPoTebQybjzsymFInGqwNt2hsdyl1H/ERw
nxH4QElf2HlxZt/SuU7PLVLM0X4c5vToJdN3WHSCuBbme72/bFNTj9yFLHC2UFM5ejELJZMiiehI
9U4lx0eRs8rnkr5Kos5Ke8mk4onf1l6Fv45esax+s545bRCW7nZo7tngouJuNBt5pI9u5T9PQmV7
hOyKG5Jsy2wzNarlMGTt3acV/L787FYmW0iSS70IplTsNk8Rql7YXA+t7QCeN9uL38JGCqF9Ibft
Th4rmFZiBVk4nKCf/YHtY3PrsZ6waGfW+YCA6aml41Jqps/l+ZJcMgNloVfv/Z7OnSQ6uc4z8KYz
ctcp/qMh4+6892e2n77k1TSEfI2UGZ6sYdPiaxcKV5JqyRQrbbxpLCUhSTb45aqzPfI6iraVd87o
vxmzteolh2kXEgTYuYisiwLPnzNxT014qBXPsS/tD23Oz4VhC3rj9jSJ4laR/xGPPZqREDeu8ay9
LtgCm+clY6s7sQfXnfoOLG9bgJ89lLGZoge99H56dFqsTEOYaR4e7gRUu7w7fg03DL2LkbmUpZi3
ghh/KsQb1v4a4wDRdOineLpy4zXLgRfYTf1TNQtkp6/P2eQOa4uyMTZcZEZQzQqyvpLM2aW6Hhje
QJ8dMeyn6hYpAeoIOwxy2Ys3x7h1GTP4zFnXjRdfokyTsxWVtwbd+Lr5Hy1S4ya21maRfU/YuIIh
Bp0esoUZtPXbGd7F9JKdKKg5haI4sN1dzLkL0CX8bLr4xTb5WHoe+u7OWbeiizFPvfrGoFeVunox
cFByXn4nVQWHqQUjx3p84TP7+KISRqMOWxBeJCN+chNvScEDND8qwgHYg8SOgwejTwlm9YRHDos8
5X3z2bfdYxpfme3+hkG/j4z+QPrb3kFVo81Xq8IwM7YDy2Onwnfc/Trxn5dIBl8dK6UCj3ayTA08
UkE7ld4y170ioeCTwXsRS5yOaVHwqMb4xRPgsyIjP6sHttXj4QHLYB47g2VtYkrY3tMWUwKAZlZF
fTgdA8rfpqMhrwTvhtT1w+igVomD9uoQB08EAaMbjHX7liIPosxg4TthHcAO8tAvKcQpNJWphFKo
DMk02ftWy/+WDzQBc0JrP9jrYnIdXDRYYjUKs3WWJk+Oz+QyzkzJf2yNVeaIh9nu0eyYhPzZCSqj
kos8jmnyWfeSekOurj39gp3CIhHIiHAbOk5kJL5d1aS4BNaOah+8kpQkz3vsRiWErarByWGSoyhs
LPV6erPt6iUtd1z7G7MeflUKVzt4bGdALL2LDrPtu73InXtnJim8Str1/7+iWH6buYjPfjy9qaGg
a2orLm+Jdz5DcjD64PZBjLO1MW/D7H0Ggnu2Yip+x5x29nKuigpj7jQ0B+QvfGCd/iEFXGyRXqNL
dA6xj43aMMRrk2OjkVNO/XXuDLR3QdM1K8ssr2FJaReVgsTStLxUDZggC3dO2RE+6Box6TwCB5SR
QM9QxH5mGaayoo0vLm0rOpyvbKLdDv88Rw3bWgI8DOkmG7KdFgMWrJrcPbqqGqFE5XpLDvihMbrx
aJch1vUeVXftMsv0kGFEwwlCNxaDcriYMx+FuXXBwc4D0nQbCImLe6+YeqC75ryl+ZxpKoZvn/F8
EKJaqjgKQgO5H8zhHOdXF7z4bq+ZoMbbRmcxWvaEzXTUI4IFqKHca5uYb96I4yYno6lR2dOwBNv4
affecEbxx0bz0gneSHt6RzRNhcNeFADAeTDNbztYFOyNe0rM8BqHzAbHoEI4XWDmh/TDjncwtpLu
827qEeP4waudGO+Gj0M8CmwEcRZb4spW305ANYUIAylSC1hz9GGfMKRYNWkQ7zQGTKN17gPojwwg
UFfW2vPupmRx5Ih8bzYz7LTyQsryypTzZ9HQjJJZw0zHPeq82+lxAFqYdNa6gxKNQh2lqUZ5g74x
hwSQGNjioH9frIIYTnYRLXfRzVoQacSLIVAWJCf46tk0Yt7KxMMeH4TbGBIwai/lbfpiui+bLj9m
ZcUhzFkxNicQlfAVRIQfewqze3woBMDWB5sP8RQzgagT8KykU3WYKJxw38/pzyipiAMX+8GUH6N0
+M2JrVx5lSBNOnlKyvTVErVcJ/INrdVHG5WX9po9UZUstBrY+1OIrEmROMWwcjsopNXSI0CQDu8F
MdZfMoYB/v762lYMblN7LRoFbDpOFgY0twAzZfh2X7mT34labafYuZbot+bY+FE18mmnK3a5QGkx
m9z4JZEDWcQJXQ4fVsG0lfB3sBG1Meyb1iWmpEOQZU5UFjbJ69og8yKjmu7h0zLqNlivSa/aBOLR
zaHBDpZ9spuxXR3jOrzQroM/DaLwPpD2VpWxgBuMjSCQbEWiLUZBiFmkhzHJKKpzb1s4aQZHb+Cv
Tbw8pMPI7M3rmJZryBJGRZBlpwPELv0aAuvNdItu6y9BiTUOwzml5pDdtZPhiUveDJAq9Iplo13b
LUJa0ETptAjVHEYzXa6JdYArPJrNPuqRuXmQ6+vMF3srDeFYtSQ++WCGF3EcXlKMPe2hcRG4GlBM
WrqWoYhw6jjty2w0TyWyPkMSekDlxnAr+4l1z8y3OvVd8Du05ldG1pLVulgC4J/E6XyxtHUBHkvL
kIdYiiw0X079WPWgztwIY3yKo6oZYQsazkx0rJifu5SqmohSllGht5d8TiiVjYNBULY5whJOqOfy
KvrqgvCdbo4/Q9TSYXCPtmZxqGzUMYZFQHKYcPcNC82l2AYWKSdTwNcaULSxgOBDz8jP0ONr2laP
sTGfFyFeE4x8DzQDcZeEh8h4qkoy8/LcOcZBd6k9nvdKd9mJpOxVoSVbbKUQzIyjeZeXyG7TJKLS
8IBEOjmihsoa+WOSMVUlas/N+O6Rddca9vO8xLtqEb7iMMQ6wLVeydrlSMjxsAlSEZRoGyp7HizK
WpLJUgQfryILIzT94TlatAZYjZLJGlZq+Uoe3ra4J83P18bhl7QymEhZ228G76VqOSPayibEwXxX
AVeQIz9JJcL1XN3bQXyfjd0XRwyOtQRTBrODPW7IPYK6b9/vT0WggpVq+jPvRdgZ7x5B4A7GYZak
kBixTwK6yZbBISV8EI90SUGKMqN5CkqxnZZYjay8Tn3+3DYYTCJTYl21bn5o0nppvpk2KbdVNV4U
YUbMtTldJj4sZdH8w/BZrcnA/EZ5ealb2L1TjsUhEkSbzYIqJ9ZMttNBbYy+DNbtb1kUZ2nog6MM
xDsFsS/Q+p41WpvFHdCsTN9GPUcmxpAqus2hfrcjMR9bgU04H0AygHWFCmFGjKGH51ale6esMBZW
VORdtnhiRyzZhDo4KK7XhvS/PJsBkTcGL4bcT5G4oKT4I/hCb6YBXr1qyAm00WGHZJvcOQxOjIAW
1/dG6EzltcOzf5nHb6UDdnYmo+FkCQ4Z2cz2bXiL7QhjU5nNDJgZdbfWSH4zcWJATxKmMn1w5q4C
e5Ep6Bwm8q2qFNMq77yPcGqpxCKYt6mpt8FGkhSMeJBSoiRGRU7AUAdQWEyESd2IoQvY8XcvXftO
tNbX0Mc1crLFKMjovXKdNysInplqPRAafJ9FNvc1ZwxD5nULRmmUXEtOV/3VvVgxff7XOBkBEZzw
FhvvtIbVtfSQqLVRenzShDDsto9DTlgfBpzoztX9YSqRCTUN6xHL5QymQl1miCsAD5AmNdhJH8XP
yjR8yIMkQRHchreAbiZN46fQsIdjnS7sm341O9OXEec3hzmRtp2D1sgFZ7yvPWp0hqbWm4i6r8RU
b24UruAHjmieeAB1BdQnQlNNvkO/vMQCcAb86E+T2Fy8xeMJudGamepnisyhQfDUYnEUdkLsbOVR
SlO5zF2Qr33NMWyW7utgzE8OIQI00CCp3eWukzsKuR6mSWRvczQ5jUMcQk3sACj8o9/G/wSNP1JW
i4Cpge2U5wq90YSF9RkS18xPMlLOot9RJFfVuH/a5xmka29yDP15ce06jdWc6lv0gGe6Fi5ElXpk
aSx/Ic0EfkW+7ETx/rHdhzRquRg4HLGzyjTbeKW84IfFk4AuLJ9hHuDdigVBTtEgjzHv9HZ0wUmG
WBR1vLAKSVacIsxvrQNPc9HIkOb2N844zRA/eDNsdtNH1lZ6ZrEl13QZPGuxEebfmHVvrp+95CTL
i148gyKOH+VA7Imh4LsWE0jUpJ5fZOgz7wmW6Tv82fA4T1xRgGW9dZX57/aYvfsxQtLJZwS4gPay
IIGSGda3ikCnVAH/wO3M8Wt4Db4KKsw4RvIxj/EnwHfpd//mOa3R+bOPIRl2oZCBqpGEPT/1PJRk
jLzHy/vmaZ9MF8iI8pg1eXuV7GecAip43xaIWEuSfyrmSBu7Tqa1V7I/yW1qntKB6V53Rb18g1/T
5L43hHrg+grY/OC0IOa63iUKpLacZzbEyYdTMRRUWp37okRjYQRiHVr7voPcmXlF8Fg1urmjChf7
QqLXSmLc9DmyZPSTCK/JJYv2PQFjvJV8Pn1ZyUOTM6KcUFjD3mQ/6U4a0KWNhR75KxwkEoknSlUj
vzMTGFXpOEmkrccewS9DS7TLMVZFBqe8tPW616DCi154d37Z1mzMEm70aFsVbJe93oNgJ9gJy4z/
XdpQKkgjGU2YHhURuWjjTWuLQXIM0w561PRTIvjMi+lLLNlcgwHab3ZfeVZ++sk1UfKmYp2yJs0I
D9zH5XQpBO7LbkSh5qUw53JbMQEpmUDuK83vYBd5uEEjNNe/gzaPDsBVK2B5Yimg3jHQGiPX01FB
UlIiabd+1t58N0s3qc0CITcIkJ/5gNZh8QGj4FYUPZiqjjkBr0pphBSwXbB46c6aiAImbFijshqU
Sy1wP8/sG1YZob6Bo/deLwFSaoCFnfMim9Td2orlqAH0PeUOXVkp/jrzcailtS01ETwuFaZb12+I
+AmiaS9GgpOhmveMkD9S5YILw2+mxhIenMVK1Mp/fH84Sic3KCrZiPdz99jQIgwJrWNrjOT6KRBQ
KUwVSBmYQaI1IXPVKjY6DJStWDbLPcncz3bnvlcBMzDLAGznTy4ZwFZ1rPvx0LmggOG75uvxLwsi
tULU71PQWZi2WDEaV6Oc24eGTGysouOukcaewdzZmNpmVTNDxHZPPiCRZSvbANotMZ3zJFoboYYX
5UkoXT56YDVZWxnN7VFmSCcLVltbvYg28g63yGwzt3Dimp2eJskc5LBC+LUAMGXawGvCBNX0JI3W
XkG+pVuZTLhHY12zPr63WkY7BaqEqjo2E4mZ6dgv7S1PZ4buI4oH6gcnI6x6gIThETWVVQVTCKhZ
0mKJMqrH1JSY5G0ywIPQvGQ5j2lJEZkq3WORTZ7rwref3Xa8cwLyR90EpTSzUMJyFIpfgrtIJKWb
Yb+Xw0tylbspsyRfy9pPNkOKZ2EA5GJI0Z8dHOdTdB4mR+wdQcqiw5CRWZJr7i1iiql1PVSbrWM8
x1a511DQBqzqx3DK36w26w+pW5xcH/CMNBySeixJVMVobgjQIGxkYq0VVMYnk7y/JoNaqN3yywg9
MFKVf9VAZ5gI8GInNVm4LR+FaJxglgoFqT366WzwLqHpfvfKJPwaXWc5YKRBYjApH2B9F00bJ573
A40wYU1iWOUYECLPREENb1QuRp8UzC2ibywfHNVrJM0GAXmpLW505P/KeB7BdKJPnyu2PNlAtOxn
M3JPiJuNCI64LWZsNIh6nG+JA7QudD7H+DROXJMyHJ7g+LIeCJ66xobh6pk4yPoAsFXPXnO+OVOl
iIWq3ghgdleo8l4KO30eDLJkzND617jlM7lVTCl4wbiymceyo/WZOEAeAhbsJcuS219enrn8ipzp
JWyQrrd2/jKN9qszzT3jL1g0g2tdOyc9UMCzt+5xVFYoi/mysf9AZw5hH90IASm4uubnqvNe6/7d
INPSdecTySTijtEdTAsAZ51mutuqud9nLFtDhwjP2sV+UkKMFNZ0ZNIUsKUnN5jpIt0oWTydS5JI
wFRsMdSNAgjFPCIZLnf9DE9P3LVs26Tfc2MSuU1WbjdOuwJAWox8m9xn3hCAMDUGiXQ4NDyUM0hG
K/sIWR756W/g1Ye8ix8rjuLmL/G4v1XHrKNnN1UbR9F3LYO3FK5UXawTluU7qraGMgnFRmFszMR5
jqLsn58F72wB4X707HY9tE7+NqCh7/XMvowpGfKwgC/hPvhE6BXe2TME5yeWOik2LjrNmjp1zE9z
cR1LvJAmzOm6uDaDa6NShqPqEU0iiY72NbElrMlbWfxL8e4U1EBOO6BXHB9imPsZciUL5VHAHCYB
0JoL/q7BEcfVnZN91tE57XoGdJhZMcB01OzktK4jLD9k6jG3/bZauSeyPuQBRwY0dxCho9BaieVg
qjSzSxRA/P5zMa0ZttyZoPiXWaCEfN7Q1A20pjWddRDZK0yschMxKs48D9QAC+Ey2ufE2sLkZVTu
drSVjK3YQbH7homKktAeIEVSF9pfJMSselaBJg00Zqd1VVgrG61Llqycii1ROYffrcMYOPd24zx3
d1PKKI+chn5FTXMeYmxfCYnlVICwJkNCZBErpEblkN/kACAzFs/9rvY8Lm13Xxm3EpNs0yssHtG2
JJQsBWyXdDToZfK4JLJ7CGVHk+ZJp8cOnxxn24mGpeU9Dh4C5Ad9/mmqi8N0NF0yU3VGMFHEPYdO
2sQxYv0GuQnvWFfvuu0k5UvhbV1ZYBeF5+n3Fv21j0rGC5LNkqu6hPu5uH5NwC2TgUgXHnDMABNo
QEZnn/YTrpn8xOwZZ3V10s4/BGiZo11SYdFGBhxtMUEkssEP7yVEU+PmXY5sfA5AH5BJTs3NKtsP
4XMsJo56Eq28FbEHNd+iMwJuUgphrkLJaDUtI3bdRnrtbLl1jXzd5u1ra9LDyAksoO0vyvmdI0BN
YiOsyMf11mVcOFdBGJqom/DDLjCJuh1IBJa5xkuTIdsZ034+zQ5K4d51O1RLdnvMyBAF9wKPh7Rv
WkiPa7iXxmcQd/1F9oBmmoEeZ3znsjG76erOcfD8/19Qhk/3PZWcr4xrmo7ho6kGbDRI+58CDc6y
z8YTW5LqfragMancz0/FwK5r0n1yZnvs3TUqMHfaqB1iB6BwzAr3so7f7LIeXoxWy3UvJ3UI+p4k
z9F5jJxSo0YqSwIeeBcYxqTHskT7w4NyxP0z/fOU0Ly1cjiqoCuuy88TVjFIxLiuv/iFw+THn2bz
xLa/PyhiPmWsi5vdhC9GI+3nos2wuPGr///pOXFdkk4qvYn6ju1XW1Y0nnG4zxwE5Q3jg+uCSmny
jHxI2aljYPKESHdObq5dkLdUqUe7NqYt++7iPZzzF2kpfWbbVV0HeJ7//zQTG+b8Ja6fvFHVSopQ
f/w/149HP98PBQbdUVGgNyMCeUzhHnzVpR6bcmdDXw3PqjfEtkTd9FoU8MUbqVo++ZtwDP9j7sx6
Y1ey7PxXLs6zWR0MTsFGVz1IOY9SpuYXQtKROM8zf70/qob2bcOG/WIYKGRJV1KeTGaQjL33Wt8y
f8uhoFmrGnUJXUQm2UCHralD/+w0ANX71qhuhNtXh2ZC7lMRFvcY9rF1q3BiXJ0GxYFd6299bUYn
2m2EFJij/SXp0TV3wrXEvYor9xzV1Z0lQaTxLz9XIbBr4anm0ODXqpKeQs2vxpewmD4LKyjv6P51
lzIdzy53XNNhPD356xouCOSu0ThMmoI1preXhPyrhdKsl6JE8JtmWOOmoorXykCvY6BeoBDS6j10
mZsQBMVmRFR+1chKdOCRBXqRb2vZDKwduEd53BTryPav84Bj45iBexyD9tUxmnpfYm2FxzTsgLQF
ls9PGqmdWq7kMc3F4xgnDfGWw26sE4kqKsQhlGpvydTznc09AzYY6hk/OVcufLmqJYqlBZ5wjlNA
5TX7X5IVAH7/PKQOEqEpTtWa2vdoC5a88GS/t6NuWvmTAo3PCrobTPnpA2t7H5D8AQk0T0ZEcCFd
VIZ0jmecQjxWA2cr/ai6W9pekbBOpHnIiwIZiC1WShBUmFTl6+CRGSAHqOgTDNCRe1WQA+atwoEw
ACHhl/TTChAGPGO9/7D1tZmxO7yZQmc1MeJeCtNu1n3Hxzk4Lvi0aB2MPWaosHk3w5bTX8XjPrBh
IMNHiW4nqG7ixi6qemvAeXPmYXtAC2vy85Oro1Nnqw0MR4MSUDErX+nmnNgt2arSM9oUboBIqO1C
ByUbOtde6AhkJlkt2Zdfmj7zj4MNFlslbIHTatxx17B3TgyALXCa8RWVH365IoT8XUsXxNj0LhpZ
PWQFJqS6Afhrq4SWo5C3Pb3qwzhyH8/7ptwbcCNV6k1sCwWlitQQiOVgK7ifbctBUnCN+t6Bs4Y3
6uzydackAjs7hrdEclOTO2oHRCJ7pjnGLiBuXlsw9Ah06UcD9dSq4DK2sJ/q1smXAXNLRsKiuY2E
DrkcmW8xpPpVGggHfdbDp5DZObGihTYilzYtrT9G0FYYwyLWrkdtoJ1VIqKhyFnxtNGuNFdGYdsH
yntMuJp0liUfxzYxw22j+vpFGrA3BCYLiysEDCErOaoZUGPP1nbYBZlDPe13DfsTKyw3NFWQmRgi
WttjpDblYDKt7URVnMYAfJIO5AzcR8Vk9+cBNwVEqClDeffGvAZhP7PpMxYobqnJCGGsSZBszQ91
w0Rdm1CWo3xRO2MEaE2I3zFPkHSGbbdnZkYdWUQVwY6dOJoivG+L3txEThsfYX02N0FZ5aufb00t
jo83kwkRyuAkuZkATs46TRoWDd3BzJHEFmr1AxbC8k5Z2P50leAfY7XeOaZ+R1Q3/iWnqfbN/CDK
BBKUkJuwTK2dUrq3RYIS/YYUgJWrSsaLRHOw7mvjdyOsz7hKy73r2g1GEleQspPF7EnqbcBOdgGM
qHkg5L1fy6JpGPJB6TZz2z/aKBVualvTz6404E0lhKG0bjSe0kGCuVCrerDUV+YhGo3lqC0rFwqq
33gkV03GtJJPqJlCmuCfkjKy12p7b8s0P/Ut9aw7GOy1e1xcADesQwMbM6wodlodnVw8ZPSn3JoQ
Yls8uv0sDbShSOcU2rvKDttlGOSYdzTkiJmGGFADztdW7j63fPOpIM+py1iBmTdCh4nwaUwe3a1A
Aq9qe5yxeYWsya/FfevNmhHCboW2yu2UDpMV6WjjSIcK9Hjf4ITax6W7ajOvny9rN5lwbCbWZrz3
tS7eiy7heVPKHonc52mwiNmZUj3fsJw+Glgwp0HSXbXrFMR+zI1PmTnh8267jXPVXt1CL+48W1EI
BuzjY39HERDs7YRBU772i1qcCsqya1pk/CnhVagWxxvVO3LfSG/YK40kuQai188DIwRSVejWKtrx
B59ebAEkYweNE8A1KV/6ixwa775p9b1lRt11hh61gdGi8DK8TRPtWy6yx4JeCfPBLruqkjSTLOzv
uODuJ8yTR90sJW47OjnkciWube8nTwMnNT/wftCpBNm4IF7a4CYUUcpxkZGL0GD4lpfCOKTzQxNG
jyO+pHUrAq+FL81/+/lp1KcAuyLvniovmx2uDzTcgPZDAzj9PPz895+vGjm9jS277//y33++NcQc
QiRbArbdymPwW5YRSY9s7dN4VKcaAi3u1miTS305dH0Ha5grQJ5R0JC8K7GgSBQUHqePUsXdZPtY
+icvOA2Zhhx9ivVkqZI5QaEWwUmHO3j6+YoD4O71ugb/w8UjYgu2rwxX7JgLW/TTQ1R9FfOoVWdq
UOyC7qQJWmZWPZ89P3Cn+YGx8rRSPh6JsMvaY0I/tvTZ9lRtBUE1i9zzFLfuObNQTEeuwzVSlg8m
LraN3z1Xtt7vtCrud/TNBcinxHrthGIX2LoeTI/IOTqJ92LrHOe+EA24ieAe1Rhb4fkT/Pmqmb/9
+aqStHKY1oAq5H0Wsx0yb/2tkMUEqpqHJI7xDU/49UL0F74VlzxPI84/DyBD8djW5n4UYmv4XrHB
OGoB+febHaTBIrGMQzU/RGVVrYVktGVZ2bcbmcO2tooIZI78NqOi2f/nQ4HLdaMinRTnSnViZpwi
tYM+QPAJlzXKGMbIbe1+uqImx4IbCjbR7yH05ZNDg4ybwDxfdEmrdTG7BgX+jaBWLZIcF4+QXmqP
4YTtMgwAHad9dZ0VNi2F7KB57b4bhXX8eWC8Ei7NqYSqMvnpB7xim7CElim2hHCYEaTLfWmBqmTE
TDbS7UAmkU92851Qc1U1hiBbednKQTWxQwWjDgxvdyql/pVVfi6q7hRhJuCc5moaD/iexn6kSWOd
URnDY9NQV5hJ4F1HVJy3sqE7YCTsx4VmJfPpox5iN2MURAoi5I73kv7qxbdBEaVmDZKo5ZYGbEPL
CQmZcLWe6JcQ6iUsiKea8TJ1o9pXSeKigKdSw2EJ/syzSV1z/OI5EkbBecM+p4JgmCJBWDG23zUK
vv2AJVyjyFroGbRfB4TXgoggSkVD6VtxEm5OXq8Zi4c+RuHR0WjyxrcSNcwtvo7wZIPI2IeVuPCH
z1Gnxq0cIel7DHJQpCwTJ4X8VNOWqiC1Lj2YmcusPjAbJbQ7oOlRwKxMQxuQoiNwXAT6hU7JQi+c
35FbUtN0rnE3xOQ2eXGdELrhW4TxGXRbAsO9j3KiHtKhoqwSxpHeJxlA86KA7JMxAfUxkXZ8ZJ4u
P82IhlLPDDfqBm9jDKU8Zom6RuE1/PImU1u6WTOswDSFT4KXscwmQTo3eWnLoolcrhwWOiZvl1u/
havm1LzZ9JYFD34sXzorY7qdyIdcQZ8KiEbdDXNssC3zXdNiLkqlODshVZuZkSPCri5YRzElQzph
wB0ZqUkkLMuuLgF6KDIiI9esjspFkF2HSkDOaimG0+5BSFz0oiIvEYBkhgWMdkhg2vrJSxN5KiWi
vMnzVtF8SZI07VwU4YhaMQbhIYK9JLO3JDACnGKuWnR2OxzRouTsSdGTTsEGd4BY9oFWbAcQQFpo
zIEJzfiSaGKlaaV+9b1upkPlFCo4kk8IC+9BYqabXG8hw7R++NB3DkqMMtz0nqLd3SXNqted8NHQ
X4XdyWtW5dEjGOB9CXX4pmhIuUbQOT4Eo4kU3e+/JwNqP6o1uWMSh8TGBd/PJ88ur/XatdsG48JI
YJu5bk7vIgyMh4lqGmATY6GiF/IhDVCJZiWtaitnvq5998XRDGR9bhIN71wyX0zYna3DUEQX1ec0
LgORYBOBEoPCfdgFYTuskWFFdANc/0l6sB+APPurunfOA+ONC7SLV0/Xuk8p5qKWet2a2wWTJ5/d
uqUdyj5w2WiJterQ4ICNJybVLbQc135Huks3fBEg2v393vpzCy007HR9j/c2UXZ+rrO4JiHB05Y/
36ZjUpzTZx0k4NInGo+dn07XUrsjWyID5WD5LxlpQ2ry8IK29ro203pbKGzceK8IKGAHQoEBw1D6
KjqJ+QFNyLjSK0o9LIxAd03oHBXTx0uUatYld+4VMjd63wOODLNkUiJLuXFTEgohRCJCQQ2JoKzO
70U1PSW91j9w3foSAxiQzgr8TSYM/+poNxNh05z5ZvblFo+Oga+rNxtjFw8aG7950znMHEr3ZtLg
d0GU1u683EclOeCedAL9Oc09JrpZc+eUsKPyTGgbLUeZUhkCPXCKhlNvCn3deeN9NLbOQamXwEe6
LEeyf5w6JuPUHohQoSCmL0iOjzF+lFH/jg7RuU5dunJhva50x/RWSR3Ez1zS92QZWh9DRZiIYwGm
GJmWoGMpEX4hDXzObSfFRU1Asd9n48XX6i3S8WwRUkKuK3IGH4IKJZff9/UKRzNX56nGatUP1Gfh
zbsSwB9NGMwnWrzMWkOHEM4gxJGkd2LT2BbGupDoV6ig6BCw5ynIp1rdYy8G2XDrtGJ8AVMUjkZ1
yKKgBjGH4LKMIjQsIUxboLgSgIl0P0XdmFtVDfXSSVS51HxwJDOw/uim+H/S8I2ssbVrAkPABkSN
Dls8NKMjwllyqQc5LKz8KUeyBzeECIeyriEIKaNfOlrnbnybqmMa8WsNdlxxnkNbMvmCZpz58rvu
y/QTAWhBmyik1e/md4I1sHXVbCus7IsokCugz6w3gRbI45BC3bf9wDyjGZELyzIRqjTRI6WvBizO
LI9aztkuK4vAozoPDr0bfWYpA/2hAIdL5xeMUE1B6qjkygHOT45Zl8tff/zb3/7j3z6Hf/e/8juK
RFwI9d/+g+8/OfZV6AfNf/n2bw95yv9+/uZfv/Pnv/jbMfys8jr/bv63v7X+yk/v6Vf9X39pfjX/
emb+9X+8usV78/6nb5YZzY/xvv2qxstX3SbNz6vgfcy/+X/6wz++fp7lYSy+/vrrk4SCZn42P8yz
X//40fb3X39Jy/g5UH8/TvPz/+OH8xv466+n9yb8fM/+uOX1/E9/9vVeN3/9pcu/YOYzXdcVyjQd
adu//ui//vkT03KkKy2LYaJ0fv2R5eSi/PWXqf/FRYyuMDjZto5gRf36o87bf/1ISMXvK90xFD/6
57v/06f4n5/qH1mb3mEDbGqeWPz6o/j7hz2/O0fqiAWkYylDtw3Hpg7k55/vF7pp/Lb+35pCoz01
MPNwsV9ULcOKe69597zyxmkWQEVGsXaGKxClyN2cV2lxccOzZFbuBaxU+DZaSpAGzW4NhpOiDVQ+
GcWTNT4G/aOYTvQiW7ismHuI9oqGNYK3Ud3b+adyTv5wwPFt6df/twv1/8c16PCpcbL+L9bgMc+a
r+zLr/I/rcD5j/6+AqX4C7tV4QrdNnXkU6yzfyxAxdKUNhI1R+iuMFnq/1yAxl8sU9iO67Iw+EJa
/+MCVKaDltbRDd0wWaD/NwuQ6Hn+lT8vQWUYpquzl+GVcH64f16CXtP1STiLMXB9XbU6h95OjyJD
QSueO5pm0rEZXTjEMtlPmUm4TFDcu4zONUDeEktNZxfH0uCGYbPPLFjvM8CaCRy0l1hkj6Io15aN
bNOP8o2vAg2SxCNGWYuBA539RAufVdAtWxNNns/2rGlBd/YN2wdkX6dJK+2bcjKvIAwRzGC5uJWu
YCis9fscgWSZGFtGDaR/OWzK0+ilSQvSVzrBBiy+s7MBJ2T65br4hHsPslMv3EM8EReWhvk6tPP3
xCcQlCiNG5qcO2dog1vL5X4Qqvw1q1+HML4gxp3xFCXwudAj7A3GIfXXK+6md7Oq96Q9vNg0PmoU
N2H66gez6sZtMIJ1JZCKCMZNGnWvcHux3ZcjJGA6nJGNvA1uYrAHtfnsN5mH0hsQ8JC1w1nHqb6C
WFUfG88pNl6RXUcdHFZRPwRh/KZV2WNJ4drE1avvYmxvNYEUsedg2qa2nijtx1CjzUkp4k4dyZ6R
fg96+RFPHop1RCQ3XV1HZ4h8C+EaW6/l2jHpHsIBFK03FuUYG1pw4LJTr8xiihWNgIuOAowEhyfD
/nBsgggdpAaLEmfYkKORcksCgyfqYnqcF43f0hEThIMFlz8G8xBOKHITI5+nJSsd7e5tOnLtmZz3
kIxLYdXHQNFX8k0SGhRdBzcljzvEDY6+xl40XvIZTM92mBL4XsKcJ0dB9Tpaxnj4bfT0P8Cx0oCx
1jU1xEqGock7JKzdyM9RZYtFYn6xxUNqiP5tqJtjFgyrOiUtVwa4mozpxbWznW8i2hqT5xQ3A0+a
b3M/9reB+W3psYuxlZpuQgwZNHKJ/If+gePCmUiPIzDWzPeehjrG/G43vwvdOLsNNXeP2M2E09LZ
MxKzwAAk4uaxRD4whHmH8w7xbWlkL1MNdyUYHnJMrA6w8ngonyuu/UqkGwBbR3fw3o3EOI0lsCQT
2mKE4MiI6NlFpthEZrtvMy3GDyrxWRn7wqyo6BBeMc29xfv52U1spvXsVbMdbFDFRFHJjs6v/WOF
16Iokxek09ZNmqfvpg1rgsiGtEYRD+0LzYc23cwvpkumaxFEO5MPCKMSbXxCbWCR228ikHdVzNEM
zcKgVaw+etb/smnlc9Sg5YMhU7j9HmJUP3qk2rir0ByARM8y2SwfvhTdEyeAjqYOXlmiXA0cmNvt
3kR9XE33ssUHwLmD5OPZiBtg8N5rJbVvf36SkI0x4rh1V/ePEbv2XHgLC6HSIoxLnfavfUerrVlO
koXNpOM39svaBOIdNvVVS7uTGrsrhG0A1NO73nGoxuFqMocGO9zszISZUfjMwWtSWKUlOe150m31
wflwBc7DLHtPM3taaZV8rwMfIkTR6bd9VaGedx4KsE16z6qOXdZ4kOo7rK28u/rcDQ66jj29jWOK
j1JnHC+1nSWYz4CBbJxsR3DS0skByZLPwDhorVz/ZKIYGMt1Mcv7E3NZ+v7KnGbOVbQe2RBoBsnS
Xb3g47vBrn9T47xqICvE7sKXI527O2mPizrymX7SSQs7pizpjamB7tUGxgDZtgPwKZ9osKzSgVlY
XmwCQ+yGCWQ3f6n35hJjBCoh5mBVQI0TwQsL97Z+H5EHauJ6a7SzHj/axivOnU2cVWunrRf8+2aG
L6B4GQTlYiDuylBbozSVaDxvrD48gTdYBODAMuI8sVRuOiHPotuaTA4xiiF5nvuiNlq2bGOC05ky
GPyENc7HpC2ImwxsVP+0XoaGrAlC1ajsKr1az0+Ham7pk7IzKw92kxFylTCRPQE216xDgm8BBeoN
gTJHt/v2MK3bEezEu4IGjDn6F07zRWT1m1bm2zEHRmU4zJvGm5yLmdPtEBqxBsSminpiELmBFD7m
YDyqHC1PDdu0JIyX/++04L0F9U9h2Mz+WGD1c8Sz7z8K3BApWVhaBi3W9q5DUZMQQjhY9NxnQOvK
fjUf16jmx0RWzsd5dPvlgN1SRw6jyHWlV30rgmopg3M+wPtHa1LkZGQ0roP/X+5L1F1qLDAdo/8E
hnwXOf4pyHQc/O66isqlrv2ehnVvk9RjUXSPWnJEDyySaRMQoFByJZLcIJVFrGKet4+5kbwYsAyN
pHmbv6/i/CWxxztNGGfPNp6LXLvyqdxaSHkreCbNkN4hBrqLhX9hXHNXJYyUYD9L95CDxSE//mEi
uLR2MXcV46OTgZORxm5ONRqL5G5miKQ2YYEBiWxD9zgq/yHmIprAHCSni32t9ypDfm/qHjVH3tFH
OvgO/ls7P04+mPs4SiFAAJPVnwVpRHL4qGyWWIMkI6zfmjH5cL1mMRecOF3u4c3L6CXLtHtoT47T
XVqCRTS4qaMxXAyeQ+u8q4GzpI61k/UZjoCWWwIHBySzuthF+Baw/aF1MdnP3GdutYwIyENnd2vG
49YlqLScevbr7sFOoPimO1NBNKnbC5zCEnAIpm5Q92bCDEEQmhzeYxXeTVF3mXyTi6j/5CJ6sJt+
6RL97Oliacb5PiUpGugACXKrnI9eTNmXeMUOecHnccoKB7jl+G6a/YWyPyyady0OnqVpE00UFzc9
qJpUvATFoombfakhmiUkwLcW+dEvRhqJ2iV1hmfSbO/nc8bWa/IozC+PZYczch8I/a4k7Wmqpn18
i//+2gBOh+BxVI78QDz1jXZg4UXToSimJ9q7z7Gb7FKzfUt+xpMIk7RDb2THcEagGTMGMKwPLugL
ncWNxnPtzBOQwme6T6nd1adoEi95vw/ddwkZZDp6DDtiHws4I/203eZlvyw5KM2oXUZ4q5XABoLo
KiEYjK0Nws4035dOdsQATKgaKpHBbJ+cmCDBpBu+8QfTXf4gPWxVMazU9wNIltluMZrttdaie19M
LwUZWr1kbsUGBu09woRgw/D0tq2MD3Pw1yj6Hhqgo3RS8NZ2LjvjCFMyN8fJbC9hgOK1VFgifW26
xRt5a1bsBowUsZ7mxB9l8diD5tPzbGeTx8JlfLJbYKJsO8DDh1784uMo8uvi7CpjWRf1ofYuZvpu
9DVCY9k+6lV4Cdv4bqxshsoIzAOOHigaUev7KTb2sVud6MGfRnzFSG+QsOI7p9EfDo9BqYgw5OMm
bbIGipx4j0mtPeZ292gOnBRZw9Xluw60KzNYBNIamRvOAav3IxeQa+Kz23aGrY0l15beNZrUNXDH
Z6loXsuEThO0QcmWLUrvhp5rx0Sg4+ifkh40QVZn5NcXYB8MAXlWvvchW0irKezbCSsGps61Xj9I
jyFXms5CGrzqlR8Qvj7xM3Vfmaj0M5pwaRQf6/a+bzdxHvwOxjJb5qNjI1kq1CKKTWz73Ibr0lo1
tPKGaBhJcvO2eu0cEbpwpKatlSCpJLIi8617zBhoK3NieksPvJMqLoOFTH1AncX0Bwg3OsYxmjlw
ISaMtsKs5yK3qbJS7kaEgKE2hDiCyf1E6peMZcteB+0mfuRwoVVKI8EPNS9au6Ejac+1wfxwPXdW
cD1uOqs8sLHuD1mP5tgrhmlhFAaGfZZSlZHKVIDz96yDnpN6kPediZHnXPjla2v5qOFGUAgRXXxZ
PQ6oGm4oQZm6+cbSIVry1hLJxrT6x9rOIL5yijRZespyFXCfsdXKCph1Rrg/iTum5TRHJXi0m7Ef
BkZ4Gib6DspM0pWpV/tMJ8eCwmvZOdyQG43aBpULiEe9e/fANTLL3deCsbvA783LyGl6MwotYhtA
oSDbo/6sLWttdCYz9yg7NTEna9C1rwzJCOKR8E9dPuZIKIQxOYC4SZTvDPjZVrjJcWgVTDLrNkix
Lwzc1BNcrxuB7nxA0nwbtmT+TpxtCa6JcA5YwFPRtQUn420ny6fIM771LvgSngBmYcPtxWzFha+n
HLKcu8mZ0RHaREi7K9ND3PjZIaoqfdkrrlLRNJHiNBREUjXf0HiT2yoop3PvAv/ineCa7Bx9XZAb
t3LgkPD59kvTwb+O5n3YVAP2YIoS5hVYc1ZolclkK7BZKo86Ny1Ne1XTXDQMrqEVoM2zOSaboiKb
1/FS9jOMtEj0RPCaQ1/HQhjuS0M+JB2NdYP3uqjycinKrj+E+sXGS/mYz3b32B7ARE81YdmRXq2s
dIyZPMH4ciDlEkczhzRlIwT/aJplyh8k5Xo3hmF/eXW7T1Rd78ClAmxKDcVSB8FjI6gCsI4222I7
cANMiTXkj/c5c+OFbwQROOJwWIgeKVIfAwSVHh6Cul+GnDa6EyeHIvR6sLDxb79344XFaFHpU4P+
T5WbNlbbUmJ/t3R4NoLOsILX6Lsu9ZJOoRf7j1NHN8GA5JL2KcNN16V4lIDeFaoSQGANoAK/IQuW
YV4UBKhPCQ1qLAab+N5jOVFVcQGCGksmZcoFt0MMwXwIZP+aeUd926YR0PU+e2+7fOdMcB8dbqd8
9ihMyq44sq/8JtBF95C4dipkpN5ilCuMr66LgncTpavyXALsCJNg4lCfI48CtcQduHKG3Dr0cTgS
FhV+cU0dz3waGaWPuyrJO25REFWj7eyqqv7HV4VS7VbXERPVKuTjR2HWeFl3HfEdQb7DRRXl3qFj
3AwXVhtRU2Z3hoEXB+Qb1M25rwJasHuysmrlBgUBu7mvr4I67q5RcmenCge2CfNiMPIPDG7W1SE9
S2DJdZHC23b8qeUqf/LxG/iyOgeszV03oJ3ymXRfwryiDZn64hyT4wPSFOxz4VpMugjc2qgR5PA8
OoB9ExHUKD79KYUfhOO8yWVKHhZpIWkQuftxChoQHCY4vcA42nrcX6i4diP2660my2nlZsAHXJIO
Ir981MK2uFfya3Im7Z6nxmrENYPAhB4Rg0dlYxuonePsEgTPvSxsTG7BZ+Ym7qtl6U9GMwxfpYSn
1E1PthFtR4i5to1gtXMB4ltEpWTEhAhD7sPABdJhIgzDZWtzc8hDjV36uhTJW1CkX+x1sISlb3Wa
PBVmuOP0XuU18GaJwyd29Xvco+umIumsTo5xRxBWQBaNUcElz7SlU6CjNncKRRGkhdn9RCZjmfqr
1CnYH1hqxINUlzcytzZ5xRMgXrOanU/FgFFszNZgtT/RKZM3RZs4qr/0ibBJMXPKYLcuihSf/uDT
KyYzKLoBPgR4yphIeqnZcrYMT8YDzGGmZlxSELcr9Cvuxn4re7VK8vBbc/M3NRjY8Y7htCiT7rcL
HbMqqhduHEszs7a+6WzLKrkmw6YbvbfRwzSr00zSU/oOcLF4Vuk/eNNw1pBJB1NCvgFyfYBUDxrt
hdth9tLM4spOH4/pkH6AM1lL4rXCHLozda6N8elIM2rpZd5OWOK5rNeJFn1Xyjghs701oKFqGalp
TJJERFiqBjlH9/wLV5ONFiVv+KwxxdY4jXx6Im4VfPczD5ubKrxh72H+f4PQkbbxL0lyb+bhh42g
jDC75ogHCZ9tOQvqOcfJL7NPnpMcaqtmt7SeLAAS4yql9sTjjMr9o0D7gsW8ekGdrvTqsRfZoWmd
BxoxV1eD2qDPoaruUVlnVCMghiOLXLnK//YUVTNsVazG68TOSFiZJjr6OB6ykNWTJ29J3mwkATp6
gEosxmy49KvgQ07WNqwphH0vhr7cL5ADnHRAc6jnHazUENqrIN2m6GkXrniEUTHdTEAO6mk24adJ
cVtl3YMmUOgi1AFQGs7jVOaQ/jDGSwOp7G1YlqgJIeUx9WNhJdepRfMmwmsQOljVg0VZIRQBM2/2
IUEoUfJhJATc804dFyZwWF2rtHrpk2qj+e5vfbRfUz782ziDJeiYVOw0OqV6GPDIdByqtuTsUDkI
15zWXt596IG271KkknoH9381SdYckGyb0C67pyNVp+mBFsGnm/OWxiL46HsLbtz47fAbXc+xycBg
Quna5pg+5q8Vth/AfLdg74j2KcddVtn3gug5OJ4ztAe3TWhZGzPNqOTU+0LV/XHCJhWCgG8Kdopg
kLCJLS03XtZ2e8xa496z7FOTQeFu1aIC3RgKPJIo+raZ9AEmOHg74/tYgeJs7CUTW4PzWTGjB8p5
q3ihmUk4k8G/3GcZ7DBetTdbzoqCSLPEf4gQ1uY9o1kG3HlqbaOQSWepB5sgQ+3l0A92UzKbMlZq
wlXS6BH5xM9Nk149M6HdPZynqnzxBass01L09MY9qYNsZpu51w/RtfU5OAgMQE1jPSHBrbsZEmdu
vtubEdyEYtg7DLy+YrC3sU0Nlhc7rA0fkAgwfWuM0gv+Jiz05LYzP30bQ/HEYYc2Uo5qxSj2YOg9
U3y8JxjXTw0pQ6AEG+SsyWYMkI9b+CCqonkZ6/jb1jp/aRjZEzaZM/20NXpKJXe9Hn9Lp130Wncs
OfB1kHwbTWbgGYJ24UXbpuIlE1l4CDRrU4qK5Fv3Cz81I4Ayu3NU8FF/pLlgsqFRMLo7UAMf/qBO
oZEszWZ6AsSK6RcGjnwVkbPKuTk0rrbzNXdXttkb8rB7Q2kgiDyEyKzT0Y4/6pqrqxF0x33ecBHo
Q2OXAAUodG0ZAQ246XHD0W641czk0HX2qfWyayXNe+6HV9dXWxj+K8TCC6jv35XI3xHV31Ss6WFi
zBI15YtH+OwawOrHN5A8o0FT4Jnabozxc7CYE4ElGWgnRq1a3ivThjBctGS3YANAHP2sZ+42zSk5
kEzmoGKJx0FH8ztBcNLB0RmUtU08f1+NxUs09U9m5ZwGAnlqD0jAoBzKFCO/M6gk7bB/cmgolNio
5oPR0Aglp5PXGjAPiIgYZU0vKxDcU51dzZas1NzhJsIpnsGPyLXPrmH1jkNyMEoEK/hMSyc8NlG6
Czuk31YYAuR4TQ3qFWQbT13wabdVvHJqLsZGbz94ab/39HqLCQYJwOyL0kpkMAb3NUvvDtrDOJqn
vM+vXWCjQELJEtrrd7+KyJ82NyWtCNIFCLRJiFCziQDUUX76H+OkM2bldjlYHez3/hbDyqkw7G3h
q4cQUMh8+4b5cjRDa9Nn8p5rPPsBxRVT67YpPAjLz+/0lMat4KlCP7sbA2M9qgbSMgFXZsV1fvDH
Z7bDnJM2hIe2fhlK4zdEB8ZpJau3BDKQOZdQ/nfqzqNHWuXP0p+IvyCAADa9yCRtZXlfG1QW7wkg
+PT9cNU9PUYaaTYj9fLe11VlQcTPnPOc5W40dMFw0ieOEC9ANaDRjsNo5gmoWvfoGnyhZLtzUDtp
usNwgeuO+Q6TLBosa7emdRoxbvJxzElNlk8S0yYpu5FH8UTmBRRSLJyAz5y5L489aaxuHfV3JMik
cU/iZdNMuLsB1qgcIHHAVGfk3YRMQ64mKCYMhlb++/93dfw/qxf+7b+TxsGz/m/75cff7iv9/F93
y/yB/9gt2/9at8dBYLnWfyoV/sdy2YcRtP6K5xGi4jj/tV2W/7ICSzgBZbdjCVbT/7VdFv8SNova
wJeBzS//v22XbdwA/8d22TIRSViIfkyiot3/TeCgeGyXhr0OWjrCk0HQOAqYEN6Dq86vYemyAlUe
HGuB4yJscLV3RHe6ZXXAob+EAnLy3ljYopSiCnGbYD5tup9Yk5dhpqBiyL5jAw0MYKkpjZNUvvog
tAgOiSsEs9ZtPuGXYSCGlkfsgosPYxdCHxImyABDTLMf2DllS1FsjA6SAvEcwDCLY1VGRKcPi7Ht
ccXjf8UfkX9g/SHrcaGQlf68RdP0u+qEXHNUO+LJj6XXTdR60HoJRCFDEJuuu5gHs5hvohnsQ2fp
n0lRp7bNyEDC7B4QQyE3GzDliEhAtpp9TpIcDIy57GTswJKamobroOJUjcTJ5+6TEqI743iLbbR3
5UibpdTR6LDHoBlgL+4BIsyrCO1hZCccF/DO0HrujGQ+8vzs8iU4pL0R7NzSAldT/UIPvUUc64Ei
gPSzyC7d4Qn7IIm23KVA6EhKIzhQNQQnV5NNsebElx4MCXC1SbHRM9JdtLS/QDyMgxUoWFJjcWDT
I/uJLJHsNSDTOrVuenhJgSasgt8IXyX/jAwspIh6P5jWlBtij9fLqDgvjKBZJIq/cowofUuCA4aB
mAMnuoF3aZFRRlKu7BpIRvbHxBzS9RWVEwQ0EHsObBaQzU3QUMLneNFH+Mb0sa0GY9ZdEgCXW/SE
cLGC3uIvzzad1zlbOURxmI71TpTRJ6Hx7VA9DooGAQosH3jawyeMrtWEIrdY07z0dcO6yDKPxZi8
qNGhQHOzkw021SGIioQ6SnMGOrvewJzF36ATUDdNlJ/SiD5dTDdNWZakt1CqFxmtw/KeZSPxiBat
yFhZN1P616fygmjtwyDtA2fnEXrkjkcZAyK3Gq5dMjkK1uwnMuOgHyEmgxbF5dL21Ju2ex0ZBPyM
NKpRiBGBj09ByvJa+WnUy4t2Anc799xaGWR6ipobQnUvsorvK9e/8Sz/zaWkpb0vb9PSwRrrPCZd
RxSojUTJw1LaVuNfZUElwfLjg2KnI+Jbdkr10JkAT63x0FnDDXqnx87yToP4gxr2JXN9WxXuczxH
l2bsb7HfSqkPUBCgn7jJq0ymez2fXUXQtts/eFbz3cXRIWbkjLvp2mnSPenfztTu+PCudNU+wOg4
qfFSRmh3ywVGcVR1ImTOeM225ymWFKeRarcJSfPEmYm3tosf+FFvxbsHz0GsM9vCX5WAg/Ft++kb
hEOAG9hP+isVgx81x+gDTOu0MWB2btkDVUxZh555n6qhA7TTJ86i06AV+ezWye7KFWywGWT3abBJ
dp3xnYEXPAD6JWwtQE/lXUN8CJpPgptjMjiGswSbtrFNdUlK476bSLX3cu9KmPkL+JJtt+YhJwUm
WpEAZanF/F62Ev0tdV8hlIOTL/86MgGk6OyHtzQrXoHu0JtiR5Hwl+vReUwLDJy9YqSVYqzYTPcd
7oKNLWjW5kCcOhcrf8ljSDrC/MoM/WY0cZsqM34hAxIFb2p/sQJBnsq6Y0jyJ0jvA1ao7GdJgO1m
36psTobjIOvMb7wRoYzp+ncpwCGkufzGJHlQCwm2kA+PkCFy6HzWlRg8wH/VazqhUJnn6RbUXB8O
FrL/RlJ6uR75kAtaZa9ng1f5LDusQ0YgH41gfJ0SBIxg4moy+aYKF4RsNNikQeb3gYS2qdSP3YEW
jUcGYrkm/6sueQoaqCpGq5m8mMZVHGRih0TlBbfcVyqTju02oSAm8wrahvvZB+vG/ywC8dYHVN3C
ftXoRrAWxtcm1nUEAe7FM5qDWr8Gn3Q6Jg0300CEjx6s+9Fvr9wYqwEnqo0KpnhoPXMrydcFfPFh
ZbnmOCbg1Iq2siDJdmaSCuOgo1L9JpOiZPILx5B+FYfK8jo2iGxoYoCy5ZBN+qx91QvJlXPPJoWO
L07Fc+sYH92CNfAaj/pPFMtrJ7d3BoMhOMgnr1UodCr5mZbUz1EPiB/OR+3TPhXEvzHvRKyRbtM6
RZelPydHW6GTOPcpB7OYDWPDypRDB4cx6VvBa5Iz+5/JYQ9txBZ9fNV4/pOrmffXWfWTJwmoo5q2
g13AZSIQbeOQCZS36LPitWuMbIYyquLC9YkKX8xJbMaMrOQleBsH+69kW9WzltpWkQkttizAr963
SpOzIe2X0dW3Q9RTDruMY6RX3UeZ8TLKQW9koLzdFPsk9eDQH1JxWBYIFIPrFTsIk+/tgM2il/4Q
1vEPsD8ETSwZBPA8pat73l5SK2SFy5G7zYblV7i4snJF1W1xQIhyfvbY+wmIPglWXY5vQ+KXYZVU
+BOwUnXKeOT3hjXfZWsjbg7w4Tusv97YnvEu6q2ftW9p38AZCbwPYbWP1lg8wz89LsFckd0ofBSc
zAyZxKiMjaZpc9QjzaMVKQ4l8O2Nk7Zyp9oM3UbsX5nWRGyjvSCuTgHdpixr4M6bjNxEEip2yA0c
sGhlZzgxk+lguSBSBnnS491wyFucrb0eQTA0E2KdxN+WQt6MpdFu8ln8ef3MCqV5nekmRczGJirk
BdftQ2UggxbpN/hpEkt6cz9ni7WPh9LeBUb0ZRrsQvirg9ClMvDYJx0RYWdcoMA0ckazftdau3Iw
oZx3Dz3C9u2iFVyobLwyayx/SWB91nOAvkUfk4Yo6SHOcVxl640ZMSeMiMPuhldjLpDTMX/d1tlM
F2oXZMRUULQTYUPTykGY463ADVdvl7pkH6HMhyzGSGLab9RDKwUjsXbVWJwta6Tm60CK+wtLJNaF
ic+Ry43H5qUm40nQzy0B93iw1pqz7VwbOKA9ZvhBwcC6jofvaoXVEFLH1GRmLRp9O330y7V/mn1r
p/BqAP8viMVkf90uoL4gyCcyPjqzme5pmrlz2oCAmwjErNV1xlXWFTvRmjZuGxLEzZJ8qoFDzOfi
7kYUEskI4Vl/JcxGjYK+j3+NafepiZoDBcF4Yn/0gG1j79teja8FM3i8xCE15FUHBDVsGatv8qJ7
BFQAwK/o3tkSekXyl8cp0yG0bHH5HScuBuc1vmuGP8LDZRQFMQRu8uFhLB49e2/Mq0qi7kCk0yNX
0DL17P5kaQDov7nry4Slq8XgrAmA9HITVriONpaZFXB6cDbkyOMqAwyaGzGY80ug2jbW67GS30Fi
vSRpcQAL98yTTwCRC2xHNs196xdPTekirksJj22t7nooyk+z6pBsMUQnq5RoOjya20pzZiXp+NSi
6KGB4vFrQWHnDEJm+d25SUAB3+1GbtMzrtFdX2bLdZJOn43J19xNw03Qt/YRKVQdCoDqc7s8LJqh
QELCHbqzNYvYLf+yqLkGeFnshbtasiyWt2N3zCgMLaWZeufDB1xESpe8RwelsXx0ghOAnQMLNK5d
uP8T4F2BvVSzzYrMiTPXsWwQuN5+rNCQESgv2MaDxIHsQBJ2hrZrylzyFf2AETAwlXxZg6PgcRMU
8p0tBFwr6yS7Hx3lfmhqCoCByEipmcd1jVeSvILvqR9ZKgwNIs64RuZWsQPfmpODhRJcZagDNL7s
W7lD8A+LrEOJHr9nDeNc4BQoPAwOjn5a4mOP4W6g0CZmNHqKqOP3pdUbRNykV27el6iKfALAq4aa
sCbkZCaTT7vATq10PWYpmRMn1HPK0xQzcZBW9TtbHmeSfT2DI9oYifntzij2LPSwHM7eAz0obP7y
YtaLsVclw5OmPgaTtVcSe04WlBffIxpGYi4nmzKhh3TVn5W6lDaGQMhL8pFsc+dVTgATIAd2EvhC
IJibUCr1W9uz85NBROm4czX/bdTrN8hICtg78VKsfG0+ODJIoq19WPBcbsey+R3c/pzr0TjYhX6P
UuFsC5vkN03CddUs5s6Op4PuPPdoVQTeZE6NmnfnTiSdMDw8Tqhvt00GhjyIzG1g0B1amXlTey62
tQlYSFU9otr5ABnDoVfg/cU2+ah762lhzYFRXCN5BkVie2/mZKdcZJ3esUY4jMJKzqIHodzlsDmX
+iZOkMhlDzmo/0eGlPfSyfuzZ5LSHZfNdprQA3eVDtAMAF7FM4bUgKNhHn76wNmRnQC4c+hgSSP1
nrljwwZfB2l5bPzJd0FdXET0PaiJotr3L57HUJ5HWiKlnN+Bd4Ou0AShl3BrWI/TfViRgfubs53i
GydUoY5tEnfHJYEELGvrCkMYYjEEd+fJd27BQj5GM+pQr4biI/QjISrFYchsXm5mrPB+6iscp/XG
aVP0xnP7qVY53TAaD4whMqRN9K9LW11ZbnZpk4BWL/oLhOedaz29JH4B9orYkI3p8WBOI4mDVkBk
ozN1YNYc/l4UAWyofM5ko/dORMHsBAop0Mn1mZxSsW0wGHJvhyjTQee5JIZMKTB9BGWI4xk9Fzle
Y9N1QTX2z0nwgZQeJTrJSju23QMrUOXqXWtObLJ51bbjwKJtxpPUrlSS2kH54CCg1JBCYNftqfGd
sLWwzqX+wSpt7FBGYYBYQAGfqOka/gQDO58+XtrFuSNth/i7mahDw2R2b1/7lSLmk9Mld/unqrSC
rdnJBtVT/acV6lugldmW3Km9k6JkUC4aJtOyjzXX8tYKRrlrE+MlhsuTIs/FxdiQTodvfMCsulHt
1eQj7FMFWahIhmMmvMhmLJofelrFDpojKfL0T7WAFG5gctlItsJiTPuNT2zPFizBtO39ZtyTyvZW
enSWviX0rvYsBgnjc2EMc9iWBZVnGe+8JENLxNflWfRMrkDlREu9daUltvuarKaQNtaAEijfOpKa
MNuGIIm40pPOJnFuzQrhkzEXiAfFlMHsYa7KasE7powMMH6jgyaUzhgoOp25up9z63dSSBVIambD
ne7ziHEqWnX8DLFN4BbJj31kE8d3HDvvrZybP7Pl9Shhd+4aMYQOUtSeadKe6EsL6YF8R02MKN4F
5fQiSZaTY1TiqCZi03frm6yZi2M9YjAuGlFvGwONfJF8UpbVVTTD0VhZuk30nbEwbYrpGXoDNXYh
+hCB5Z3DGuefocQAZK9o02rXst+m1TGOlWoeZ2UDdKl2JTIurArJrlgkavACZPhEMNUGTA2TZn4Q
shHnZcjuMZz/esvFM+sjR62DBZ+ABXdkT0PM0dWoum7DkCto0MQWk894wGNfOfQvdqrF1i5UHkoy
woL8N0kmg7bDoNU1vWPdJwwpksXa2ACDTf8yRtm8bV6HAM5FHQfPUGS+tUWCysL7D+EAjV7Sf/QA
38EFs3lh/2gwhDFrIMAGLEXGMgbMHmRCckKWNd9z9/LKW9GrIv7B7KxvE/2nj78YBpv5AxQIM4DB
Q0ERz5k2HVqLd7pTOVjX+igTji/2Geio0KQ5Bn/Kc12ugoyzStXVuwrcw1i6eVhWnb/FBP0RwMec
pHjwWdragMTt/H5YnFeKdBwucfczZd2zVeie7UP63GNVtVnoMuT8TQGtetSEm9zOaGHax0TJ29LM
/gZhfk3wa931X06T6lvo5FhVxd5GiLERIkYtmE9X9uCS2CColMwnorQeVBqzRKeUz6roiOd329Tg
YjMXsL7XOkQ/9Y++nb2anY/zZf19uqy+Osd6MznfYev6sGpsTjTFkiFT8XGeKGIIzlpNmQ5wBRqu
GsPxpiiQAthZg9LNOTHuJBZrCNiIAaPE7DNsu4zHYdbLrnfCJlHiAvtPRXa4pBzzUczFSqpGlUFn
HqZAcXWGY92+tOlwqJeh3S04osKUB57aEC5uvLyn2qdbGF3U8q9t1K8Wkn9kQPe5yKOtZ6p9u7QI
W+Ivc5AfjWvfTgATm14RB1ZPPcjAZov0qUAH2NRsQMQ6YEU003+bFXTFeowF4Zz5d0proWP/EfbM
I0xhbzuO9LuGn4aRyVRuVsDdBZmQprn4V3628yPxjcnmo825RzHGIoiL6OALlZ4tQiI2lU4o49z4
LBCaIIX56iWjw1k0w85pG4YDcC6YsMRwEjAws/0d+XRJ6YMZH9/0NQANOAwTzMkAHu76665hfkVR
txdaPTUD0n2zOvgtqA81r24p5ZIgnvUM4ZeQKiil5nb+Jn4OLnd9MA181gJ0d1M+J73zXA6diw0D
yGeT9m8Gg/2VK88ucqrfOz979/TnMkxvyt0pvI+hyRZ/k6YJw2sm0FMin2ozMyEfW+fZkEwExcC8
LObqdIhVzkGa23XHW54EfwWek7YfzzHjimgBMTom/DA0YjQx218tTKKtsDiCR3GcrMUOqarmNYoj
DGJ1jKaW5nRgUet21X1RzW8OSt3C5ChQPlY0KxhOnj0ABq702WXHu9iwZd1gIqUvIlbDifer0Xxr
ZzY5EtTK2kCoEpvN7dAN11apbCIIUfy56a7iet8SDLAdc2KYDXwoKEAuPnfWXqrkRwfpC7YC9t0Q
kZCl4sahhU9O8K7Jc2qQlVr9laFG+xAVPmNk0mUJ5usOhsELN8zOHWlNOD8oOIx1cNGMbAvaAal2
Ie8RKw1nK7J30wqk9AuLtTYal2xmaNRIgQuqy1eQrPkBfunZqxVgh67f8YpwxIucPhvdF1O59Lbo
Biq8/Nok9wrznY+wM58hehOzAjTpqSSXgXYuujdHfvxLpG70DCevXtif9K8SAf+cM2cRaGC2fOa8
AaxNW1ibNQo2yqWKsGpqKLqFg4lDZO9koaMN4+j3BgzcCnIikRNRSuYgD1TITnvZFpbG1mWBv60U
Zq/caMNUEbrlcgf3HoZsmCiIBiroFFnyWuD7KiLnswjwsjscWHjssvfByj9jG2HCvBjPg8s+pLGH
YRv5ns3XDr7cSrKdmqv3ujTv5x7qtZSIqVWPuriCFMTJ+cK4ovUdBfLeXfO5CGfJE0Q8njnCBh6y
g6pTqlM3fawa50sXTrB1Ef4hClAT8x2DQ2mBJyE7twgBg6xG+l/oNQQ+9QClRUmv6CfeVghdHbMZ
3U0zUjr37cwUJKlDjW5tX1mj3NTuXO7HuH0xO+LU857PHivwciWNn7SNAdMS2DYNTAFEBhbZn2QI
DeRuCIavNdyhZamVFMwPdVIhIC5hqDdKlrvR1K86l92+GPpN4k5IUAsoNjHwrQLZ0da1mrMoSxHm
7Xuaqut8QnoURaVPVU7cOrOdkDmruR1l/RMZn11+B798TeipHbSbVmY/Fx4xgWDdWCg5CGpkCiPB
XwjJJF+MEViwRD9E1t0gORpPcA6Gti0ogWYm3QGtld3ZKDeTS8WUnvYSgL4wYiw2RPvhmrY2rmpn
zg/ro2QtyF6b4xOS11Y1+VNmBHckjj1PkyShwlx3bGS3MJvZEsREpgsxbAhcD3kKb4ZzZdYDGFji
A4QaEJU0VIRt9h25ycaM3oEfvpld8my7AcOwzv6bo+HLAmTKs1SHdg09N4k58U2feybBS7s12+Di
SEJtZj2+OpS6lA7O/dTyTRnr440cFq0g/pIWm/ZWAq7C/sWoJBu8U9N2iPqZETqBnLdtke4tVOu+
zSYr0khX2pVHK5p+VybnaqYQ7y0aCCLDJBLdc5VacRh3EOHQEJ+FYewTBQ937L6DRr/7M7xQo/HQ
g2dMY4kjOGCQT8PanU5jTeiR8MobjuY/0eQGapkPXVGgox3jUlG4/hHNNYMbckmR8xP3n0sz0luU
6ilvk998AcyYV++BV5JZRU74rnGYrsyYEXBSRZdc3Ws1vTdtmRx1pz0cZKumICbSILGss8Q1WQIh
TJzxKpu8C8G3HznpVbQt5IS1cjAOLnk64MjSc+rxFloerGfLKInrprionTEP0cJa9nBRpfeYkC7C
oY1apiIsDZEcVXlL9g9Oppx0lUYTzzvr987Dt6UBm7DcDLhvhbhyoukpXxK8wSkK/hTNQ9Pw0nWS
JY5b+l+Zw96jn8xXbsRpl8s1qqLCLNOgXlsW57gY2ecKBNpHqoQbw2RbLBYDnd7Hj2bGeGjtFqOb
7m48nXyrnla4HvlXRje492Q9b5ycLG0Db55qY+NAl4web7ptouDSVKuQik6YaYXQjMfFQ5CzzphB
HqLHAJjWf0vi+ToV3KH2ZshT5yRLQLHI48MYXxumrsiqlt0uKcbreZEvcWtYBNxyb/aBuVticNSe
S+RyZPNkuRS2EDaincpJthCSsHeE96El/I9I5K8ttMqVKPeSJeZRIhzY+in2FSqN9xVAjK74htAp
EMAD95vHCLtAXxRqrl86svbsLsmt8kp55m48VAldmCpRzzGzGoXJhN0sSS+s1nEn1Bq7Iw4sz678
oicj0scfR3wfNHl/4UVoi5/S9z8U/oeK0aGIWWIv9gV1M9aeHE5/VowfSN77kSnd4NS/CE837Rwz
WMb3at8De5h4ksbuQp+6GZRWuyyaH4hD+iLIlEX8EuwDz/lOKvuU+O61E+wJoYSwZVhUpzATN1yU
ef+WdQ7vklc82xWTLLiu2UfcFZT8ptvuZ+UUezOLbyW6GeFExs2cp7uZMnHXrDMvMetyJ3FsYN9r
Tmka6IfWCg4JakICLZu9tMzqyvScsBx4ff1F7FsBn9nJ7+uo8u6RJ4Nr3deme3EX/eCBZTvQrxaY
GVxXfLkc+PssYcYV64YPT9NJ9wZ1yySzYq+G4ScNKt4ed/LPGpcLKEwPEBs2Cd3PFyclqW2Ej3hO
xniAa1ND6VtuYlMF9IMjqSyRy3xyhmN/dvr4y6+QmZae8T75bZgAUwGe0rdh7mUfkg1gK+1tOhvJ
Di4ze5o1zTGFSka9yIWOueAsh/4SV5V/WZF+ozsNB1qHE1IIcpz4YYXFBKILDViMoagS8tlCKR5A
8H1oDElIJdz6+hHZFYKkhtViN2NqxiC3UXEMIHm4HmPi2bh5rWYXFxhdRxczXtbZTThl6ljEGj5Z
5NrHajaxidRMY5XyjKt6Fvd5CmoqUMXMDg9zA98WnjuyTMNkpqCfLNRclbhOQT7djZNyOTshkk1S
PdPmL5wBFxtlKIMrTvOlcQ8m/ngQAgw6+Ej6xRd7wWYrVHb1WRhOvy+BEEdOiplQJrvYfgG8hNO0
U1eeMcFfxX6QTlxnPonPIfx7OJDZCxB2uY3Be2Ao6YDBF95EYjNUSOlPFy74TTGsAhGliUCC9Had
D+mHFK7Lips4j7GTWHPbj6pEoJibFDqumx/Q+586GM6bxZ+yc5zhDncFmpxCvqZmt489Gyx64p3G
YmDxUWJm8R0dhIuymEG4+mDHSMe9wt7OtDOHAGP7Zh2IxTHEuXY8wCajnXJA4rMxW4BmHVRKhTpY
5bMVEGOkAf2FwUCsnSi7ApUGPwRrRvwj2hkLSqfeQCGHVWICbvZrSPxZ/hK0iCSF2YBnre44996Q
SXFD+iwE5dQwTGvPreU+Nj0/Cntp/zwhyi0JdsfJnD6HSh+rBTi4DhCDxLX+dfk7w4hWO7SMddHr
mQ3S/+IF8TweEMz0omXkLlvz1unal5z6FyCYdzTUAilw9i8i5XEk3t1Dasd31DN+25d+d+w6XKlt
qcB6EVXMEJXrbPReKp8T14iw2JmIIMc1kHECcp73lznvCiTcQXGKhnM/zDYVSJQ9lp51MSX5akXw
6+tSn8YAuwLJcG9pQTqkNLZuShItTtOxpG2JzEORMGzt5+kcyQF3RH9uBG3TjIXkNEzyUHqYjkyf
SFgNd3Xbtu0pq0l/mQ1uTijGYqub6n6Ehwj8mtQ0tPhrGECPpJTo0WTF+mnOkaForim7fki9iqYB
fKhHImf3OhCysXG569c0xRstOQwCx6Wa8uprrGmfQvocFJMBpWlSYTWnX80Q/OR++Ze6uCO7dnms
DXtfuPOrKmdW4LxVa0L0puO4CScTxxD7LyNdMCelywnXgkty2MgG0LmriSe9yu3pbppZf6rBZdRa
LF8JfapfM2hZ4v6unTLuodzqQmNgZa39bn1pYcziwtoK4KQsQysCs6i7NqazpJfRLr+jdsCLao1x
KDuwh4wgosr6LNG7bm1FwoT5ipJLb5pDFLfA7Do+onVbqWK43MBAWWYm56hjiX5cpny/tDa74bRg
5DTh2V3Fsj0wFm7Mm9Lk4hEVoWQB3MoWz5GHzYQ5qPVJacTyfdGMJY6z0CxfNbt9z0veO07All6U
tW02srb1qhBzq4m9LRy64M2q/3HbbKsxY6BJzDU2+NDLx2Nv0pPksZEyMvCty2LPRFwk3VNbu/4W
Kn61FXPmbNCFkuwWPShEdXE3h7MySaGQarkWdR3OwKVhJ9yMsYOERz56tXmcuumtniouPBH8FF1+
5Jo+LsCUjxLi5RzpR1VZfyZVoh9lt6PN8jdu0/uCqIo2Rdtrd3T1aa6up9EajhxMeDsu3JIjg90Z
jjsOF3rs9MVNGgrXfN6xy2fHv1LmfnSGfk4H/I4miOawRMG8LQCabRjPtKxOSLWYN0C+V22zaM/G
i4kJ/uTVAwnEec2ittT7gQYx66xfD0TbTov2XjaeQXUUSfq4eZfNBAxM6yjXGOxtGdkefmfSwWl4
LvbKvdFBxedHd4xZHWUwk9h9ERsdUJQy33kObcWqSkq0AqMDyyC3QVCwqMzibymyj8bUoPOLCidd
hGEtZhA1ohs/A7h4MWfVEwWWtg8uLFezKn6JAS2/nHJ58Cpl/ri1OnlF9d5zR99DF6Tn9Kfqgsdn
jkm7Gfr4jj1CfUzpOnh0PRrQviEdKrVPjum/kBHanLQh570J6a+LdfbZGsX9XNGwy0Z5tKt9vW9n
XNtM7NjpL3dDcVcFZnxFhtAXUrVQFD4RkHApQ6mTX4Awp9TyuptVXhbZH1FOGEy90E7NavwkpeeV
ZNH8xCvtb3JOU3guuYnP33mOpabZaJjs9Avvb9r4MMwn8eqODYFOmXqyctDOI4f3KeINnKM+v10x
MITcx2GnOwYvC1BQRiK4+uEYBrlgdgixo47Vp0U4R8uuFwLywQRqXpVJT3qyMfDOEW5YKmWcox6k
m5xwgzfsaU/burOhh4zVXSFlHTJu0ldLysTOEPln741cXk70k2ItVaIljJzJZ33Uq/PUWj2oU1x8
IQFYnanT6lFloL3PV9fqtOhNvPpYkSJMq681xeDqr05XjeXVW72vqbm6YGkW9OqLbVeHbIxVtl89
s3p1zwpstB12WkYS3xX22hqbbb/6bVlhbBijxthLI3RxmHIDzLkaky5ipXWnyxZPrQ7eHitvuXp6
kerwQeDynVa/L3nRNz0G4GV1ArerJ7jGHMxWn3MiO6araxh7ARIljMTF6ijuZHVtu9MzKYtHdIg8
5JiP4WQRkv6PH7l7dlZ/crc6lQcsyzXWZe3egv1zSChBbUe9eVGYnFtqsAXTM74kC8oKPuhydUQ3
qzdarSZpHKrL6pr2V//0tDqpUyzVPtbqaPVYG1xtoUwYw+arAztjgOtiyU5Wb/aMSbtd3do+tu1h
9W/Pq5ObgTAPKbyW1eNdtC4dREd+WWV0D22O4EUx3gGXDKYx8e5VPBwLw7t2JvOEdmtn9t51j6mc
20Vf9SsxErt5tfrOUwzoQuJEr1ZPOjpm9BHY1Ed17NR9gXW9ZORomGiBZkztOT/mFpM7ns6tatlt
RJFDHx0/zflBr674oAB9GhtY36XvfCIEtU6D8w0AuUMuiqk1w14PPYuxn3oW2O4D7PfrFxnJci+9
/I5I0VfbgQoMV0OjIuXCPTUJdPM4eUqG4Hl0/IvUMVwd7gZ4s4XzF2gFqT15cFL9PFvJCxav5xJY
wEz2GeiAGIRAAUqgACkQDY+MG07zGmAOcCADPKABECyACFYbiRGzlfDoJzp5TAAWmOuVIvhCJ0gG
NrlC0UMH3sBnsmB0DW4GglTBHxhS7CwmeBosgi43LpAEuv8zDkIup+fIy7/EylJABQgJxyYWYeUs
pC0tawJ6AZDDQ20fgQSB1FzZDP+QUXpwDZTZTzb4hgGMQwvOYUyOOPz4Xql3V9oDA6ATnf9bBwZi
dtTjwrW0HggsJKEWeSAjmuIrAyDBnfInV6LEBFpCgphAIMLSAeiEAePbYYKdrzQKMldwji7nGUwF
iQcPDdgKkiZ3rT65wCxWuotCITcHsAgOsvua3Csjtt+MRt04oPHHJtkZDklQ7nKY52Gb+Ij8gGcI
juNkpWngIbv2V7xGuckd664AuoFd/iyBcNQ4YAKgHCPG8hxIh+eJr05a1z02DxeIB6U1QI8GsEds
8icBfaycGRfwh7sqNQGBzH7GZHp+nQCEGDW+uWvDIQtmYDdZXfegROImLMy3EbxIu3JGLIAjEeCR
BABJPtzYuIcQzHyW9Hs5mBIPXMnyjvP0twJhohLSxZkKADax+VB4BXektexdwCc+AJQaEIoGiKIB
o6RNcC4BpQAuPiyAUwiHqlZj9RCR2dP0DzVo0DQ6tYO6XhrvIkGpu8RrxGI6RTP5lzHKOa/dRf29
RxE1zB4lZofOZIE6zYyh7A7pupb+NGtCjyVvNjDSNXm5Eckn9jQeH0vuTBf7bGe9riSaOhqYpC+P
LrGKeWEdQe0+Zpa46wGFk9xwM7P54NdfCTF89WnCDH6MK9km0HeBbkE82a8WL+T6AqJVu1Wi30lB
+lM0PghPv4Lzv1tRQeuvB4ilorMaMIiJ9t29VU58H/w7c+exJDeyZdtfefbmaIMW01AILTNSTWBM
JgmtAYf4+l6er+31vdesBz1p60GxqjJJRmQAcD9+ztp7F8W1mJK7SIbXFpNkgfmu7vUPTiNLBJCY
oDrHRmsf8Hh3TJeeGd7+kzQPM8/KJKMnw9dC7Z9Kqr5hcWWirFND9aoWAPIkoYapfczG+D5FvPlJ
nOG4zjGTLKNvN6LB+ceI7lHjndXM/ZDLCPaxDDPIleLdj/2SxCfcp6K7XEk8F6ES3ifOyrXfh+oa
NunrYOX7EMs4d0lA+LP9O3tAJtMy5NGgDs6G81ReWw3BX75226tVPDnEnAYCwhq6TtgazCA7tBya
DQbSRxVbui5NriMSzVqZ9j9QXxK/Ine/Rlp/rnv3o6Fn5lbtTjN5phhBRlflks0bnBdXbj/d5TIn
fyuzrRcmQE9DiGcNGpIN1gn1yL3G0IjBzd1W47sNMRaK8BU99BAPOPyzMnbxGxPkay9IRsziV3y1
T2aN3q4/Sz8j4UzXwlB+frC2je6GYj61kvmvcpbvx5Ofp6BPSVVWDNgLFnuyUV77IcO15ZEF0dFI
fkVTs+8m7xy18auRhOe8ZY3mpSx+gsTGXqM6z3Nyks5M1tifcaV5yAsg//7caE+K8G0jvEMSHeDQ
noMxvtVxjBXJBFSdvBtT+Eo2I8NBpfmMbRu9/PCQd5Qm3NPo/JYOTRya711uYk2BzBrC3stzqkBx
5/DP4QPqiJsvRvGe0Kd2ghHRZH9XXV6rt8/ye5kZbOvmV9MXsMvx6xTPb1k53+QPNZvxleMb7s++
Mc03Ro4vSd8/IHQ/fjYd1fnQ9YESlsFw9CqtmWLH+SBZ7m41a8vor1NffhXNuHcwo2kG3Y9cscYH
z6P7J320VKX+jOYeNhlLGrEhkY/KPXqRbyFPsy2BQDjJf8gnis/qrPXamxDDS9b7iUjOujZhnXdr
DfEYGhPtK2I/TTyYDeBrmGzJCMFUo7z+3DaqeMq7N7RGNMDgC3RwXVM5eFX3gOl5n2dxTxT1DaTm
o7SoXp38WmfmB7iGPybWhjuTDQLvsil46mWOX1P/lPvkYObYHg8cUemIJQPGseKl7+K7Ff4RLMmm
Eb6aCjkvKvIi/hiDz5/ttUjDl17tCFPNT1qJA1kc+mOdfplG+tm8uXNzCzaEMD6b/O8UiAuF7kOa
/0RBe44HXt3qnwwPzxLuY7DVVhN4NrZRrnioevKOiehVMe1jM116D1OuZrxz3CUnYxeNP2WIfFs/
l9GDBm2RJBmQZZC1vD7f8ILXn/dp63tFvISz+h3V4Z0GAnXep/wp7K54ZwW+mfbecwkQGVjLQlTR
ZvquR+pbzk1BqCO0d//s+gDBCBkqIDMkj7Tt03T0S8O6VcsBY0rKwuiqhzzaALhv3YY/gUnLwrCh
RoqNyred8mmG0VNuXrouT1lrcne/uopEwzxEHB9ebU5UDI/CVxlU1LOChgZBdGOxaWHNyL3k06K+
bf28nE+Oh4GBop5q3BYsL9ySCOEn1KQOJ/bE6o+po7wAVuxyB9d0Lz5aGkYXyLBjZPv1kN7kzt54
+RZvh99RXy1LQqQGO3zVFKApRTMvgdUswyo/GY5UsnTldSjeh0T77vGeB4piWaxeRrP4sprxNTec
P+0gLnl2GRWP5LgIlxTs4U3xkuistiRMVIbrmyXWxAwttPBOsP3CLgySGZ2tg2lkLwOn63E3ucM+
hqzM8eIDOEd/pnlkrqorZ6Tl1eP7AVwEx+IHnXkUOX8A1Mkh8qW29OVqAq+Mg4m1gWB1rz/OWXE1
8FLEHe7oJNopLLvjlOwap/fhsy8qg7yRyJUrm0R8poG6zYKelHGb8C6x7mhUd+ohxvQuiIicH76r
RAoFxT2z3njq40sd45qIqAk2xbXDoxnWhy4UgNB4+Km1r+rTLgKWUWlLYuwJkfWKF/pxKPMlnbqz
xP8Iy2Q2H7xoAQNknXBgjFLp5Tb1H2aolJfWaggpYWA9VbXc1zEWivAWZNcty3TcyM9ZVpRgiaoX
HuHa96W0lxUey8G0t0R6Dqk5XOsr8dq73cf3PpluiA1AXivfs1jTGISL6pIRXuQCIaIPY5gzQ3VG
vJOQUQKcxNK0AYnE75C7SE9YkXrxLDvxMBSwyASTOq+VQDOpNQaWZhnLDS+XvueTknMx0HEpsV+N
00lEmJ6aEGIX5yMOHejp6lDT2hpt74/ZElFDb8K2NJ8ML0Aec+l5385RFq5hEjKAdn2d5Uyof5LW
PUq6snP8xDvpFmiOHe26MSXdGfEP89KSr3k8iXpbrhX5Lvl63ee4uub4y2N6QoSvELeepM7OGbdM
gpca5qLyzYToRFL9SVI11JALqMn0lbO+k9MZCwlPgP63N6nQN1LrHU94Kc7kcinFNtLmk6B5G7Tu
DpHUOC2xUF3rDv6SE5KglM5MELUrDBBX7aVKxNqNp1UTTCuTEU0QyAeXkNmRuEYraEgnR6AjdmWu
XhCI7ech3xl15LdTvdKsCY+4bNdpJcaSGxxMFhCm67TWmSuCHbYEwySbRkeXY6BUKpaD+u1yBrd4
gAQ/UtCxc38bIK6QAtynoK4YW7oTtjon+QnwX7JellchD02a/82qm+YVI707sv1XhcQdx1NPHs4p
5XpUvX08Wxu6CjEN0fgusK9TjMLn1P9RRPKoFt3y1PxIgnsCyiRKc+/g5TpeAme8QvZ/BDTMOWVV
QoWz2TjqweLRJ7v11LTjCyzZEY/kq4AuqHBMTau3rM52SdL68i7Ao+DEepMgEfo92LRqLB0ux5xu
APIMqTnyyMmoLaUjE24bzs6j5ExLj0hMlmcYzHAK1uHo7JqUhv2gbIag8Rvuwqi5u6TSLTjlnrBy
fDUHXETb+Oy4KXZ742+yBxgsT3uCDuhyLU3DYcScc0K3Vg3SFo3jqifSLQoPNLeXOhgeDEyuWqqw
BKonqxqAVM0lDO6CIMSVgWJHlqZ1SINj3qA2Pg2WtZHfZkfHgtbdOT3bGvKX3GE1xcVnQoExDSYK
Qg4K/H+cYw+K3aNbDBvRmWubcEBTOXEiWSTHIVjnU0iXgwApe/bhqNdNNW4CciXYgdZ4Xa3RSUmV
EOrhdUY2jZJPK/llzPJ2ihP4PJpnZumCxUAi5/b0JZmKCZARXbAvN0K8rW+TyIlsNXF7tTajFx0U
+n3RjY7AfjIvoQAWLEH4W/ecmw62K9WFDIuL7pK9FHh+Ej0qJrhGuLHCDQq6dUfDSmnvQ3CZJ06D
VuVPyuzbc/1RGeGtYtuLMdyKrCOAJx00/MExvSiU0G/4VlvhzlksbQKdFZulNUZzKZoVyqmVAAw1
kmZFHrwfjGJt5PbRZjA+5HiYpcNaV9Kdq0KwjtEx4SPwBjTTZMQP1grZ3muVcOEo8GIQeXma48SC
cZzzYKT/Fs/pvsfrWP+SN5Vb4+4BEI1Zizti7RyRKwGOkpAImmS7QWU4N+r41VVbbTQ2P6dDs3uE
HGXSzHivK/XQxZGvaJiDRztzKNaVRR9PP07cKgWHRBeFsyV+5ZaCRSEToCY7YfGzrXdqalwtHQWy
aW0NhRWmFxv+YL4dOkRrLDsYvkmaaefknp/X7k5+TN3f5Jwpa4WUIAZtHlrDn4+c12pNApQZytFb
XPUJlYK+km8Sc1eWf8+n47DgXvns+ZqREiKHpJIG9SZodCRRFAH8O4mDtT5gSVx+kDy8sUt3Nyrh
TTeNS6sS9xKJW6z0xxrNIR0ywrJtJggm1s4me9xTmSExCMsZo3ILJbMgQG/Z9SqthGojF2bRi20U
4wjGoprWh5+1WuWie6qf090rMECnNb/uIxha/O34NKYEa/Ky2Ax2dLQq7mAR+wqxel044J4DoRT3
G1Ooh6xzzmmR7VNdPCvGcOmMD5ROdB5HZUT6bNf6IQpMiGHPDzRgGw3TrZrspcI6Z4zGYRWPbSxw
RJu/O5K/vSGnIxO/yTs5xYgXjc1lrrLTUCk326PWMgFpIVfaJjoSg7W1scZgdr2FGFtoYXXQiaYc
GFWJ1i+0apVHXw7nOpwHMqyqE/dQVMUGftqnk7SSF7p2QDfifDtZxT67YXTop9lLWGFmbZkXlRA0
AKi907g+HjtnHHP2eA1sm0n1A2K3w8Bd4Q1wqOvmAtp9CbIToZrXOC6wCcr3eTg+qpRDD2a+Y+zt
GjPbwcsec2JoE4NXArKZ0XVmoBUqlwFL85U+u9upYGRKye3Ox27CC3lG+N1mUFtmbX5nemL4EEZl
UtWgKnhJWdcmIT4gE8HT0BW4/cpoN4dgdCNspCoGxDkngQCm/n/WPuR/YfKEhmSZ6JH/OnviLPNK
/s/p1+8/32XxzyYh//Fn/9MmhAwKwzNMQ7c1R8Px4//ZhBBOYdqm7RAnQbvaQVv9nzYh+r8ZjMNx
EPFMA+rN+IcUFPXfXFvVPBJSTJuQAMf6b4VQ6C5/VfVPOSiuZ2q2aqtEURAQrf2rTQgUoYCWQaHm
jWthh5R1A1mtjgtKKKvAhsAmxjVDclVN92BVzXNSiFKHdl30CWQURY1VQlgrnZRMlP2lV6JPSz8T
ZvC0UDsLh9PmoCh7JwzOtPk2DuYP0ziu8PVB8arZ7+5cHwkA6KgmqecHiWhT2AQwEUG7SSOeeOzw
WDWCRZkSySaws1fted07NN8zD4sPtex20usbWvZlSPR0rQZaiS4Qw4tQrwYS9PLXbqTjZKkdI4kE
VWaOlXUAEWdMiZxPpBhYMP+tDMtZ0OaFHRm9F2J5GQ6iVairk2rpfyvPuWHEP+5JHo9LJHK0yRk6
dvjEcUrxrBo2ls7TIpoYDis9FsQ8/hxETVR+zsdQ5RNoAll/iKnAwB+4e9AIH4OPGENTFLWD1LPM
aDwWQ0XneIg8WK3f4Huw+fZ4iol7t/GBqMesQy4E+qrUbFI6YwCnW2pNe0kVDkOoRAqMUBZh414N
ovBonrsHB//PtJtP+ChcE5wo1nFcofCL2eHkMTMpaBMZRv9pO+KXOlDUBQMxuiUuIykApoZbVGDW
tIA4son0kimfWue9WsTRRRm/xPEbZoRfdRwe1WjAwLW45woB5Uw8H5a+mqz5hKguZNoQXkTbM2RR
jjpuoHmS/TUr6zAYRFhqTshuQn8G66kXq9Y9zJd/W4F4jR16vZa0DFFGlNfI/slzAXWVsB1XUzXb
a063NzLNV6UobkOX3boBa2prYmADaUKUJDYOEBMaxTHOg0CsXVO2WLTlT3Dvh+2wFHPgX3T0Csbh
itUkDrKVeuzJzlvgbf+g47xUUnmU7NHrdFBVUY6X4+A+0FpuATPSnvMcQZ+LtkPpOUCN5cOYHHLC
0ABkxKMoYz+Ptc/CSO1l1e7ZGQhyJ+iWAflDm2mSEH3LNDwH9gwriAgxvBmD9gZ/tmIqeBoM2w9a
YFpA0D7WsEsojoiIt474aEM0MKkd/lIiYzdLJiTR3a+i0J65QzQBZrcLDuEvmCIwDlcHaiA8QkIA
L1Y3BlwgSuFM67MoLm1EGIldm78VQhcWnShoxuPQMhjWEu38tYR9Jrfk+fNdq1Pwc6B01Fsvw/zR
Q3ZoGH4/5ntlALzuC/WblswicoNDRBwNOulhX8F6VXr2NTjth+qKvwBMXzGPP2NZgCj8sIbBaXZE
JxY2o0Azza8hQg7IkPFiScHaPnEC1BbkhzfdxpHufLgP4O3Vw3caKU8bbkCbycreJm9aY2JzHJJ5
rVvDzXTak2VEG02NDtGg7is8uy0pd3stZ4d7WE+P42TiWh9y7HZ3ZoaspB2kTRuOLVh3GmO1zGV2
RSEQgBIxB1Qexgqkg7kEaF0Fg/Em0gqNHi/umtRfaH3yWT7dVaeuA4T9mYlUrsExczmG7UUfpRWB
56FoI6MGn3xgXd+jAQRlDDjZE9lXe1a7mOkME2vfwDQDMQTKeJ1Fc0+ciChDFXgo6/ZlFjF979VX
CnpcCvnpiJlRAMDObU9VOycZttepw+GteroQp0Gc/dVHJEi4f0yLth3Xua0v01LaPqfYoIF5bZ3Z
3Cd28tescYRLtZpBMK22LofHRvWKCERTlg2mdF07/aEypmI1mjs+/Hp9zgXKw3m2Jgzxk0uhdyRy
CLI6p2Jc222Bt1Sl+umcuku6329FVX3OACR4QeHfPw+Wn2KLykcUcLr/AFblbdYfWCr9gXzwFs0D
74GCN83YvEUHYRJwuSAyHTzoXLgQBixWBxFKN4Ax+QN1BNFaVbjB8XsVgwdMi9XXJMGLfdbpgwGY
L4fEu001ZTKskL4e7S1Ut45nigsSV6pfk/lJjBDYoToly05JgPqEAl4FkEaQATtJ1i+g/jti0hf2
gE9JoYxnhLus/IX6JzDTJz4HD2cW35Mb7/RJUnkDU3t2PIRW/Cyaw9ri6u1rPtvaxqJNB33xzPhF
dkXKpRKraKnju1e1SILU0SfZgH+GvWnjJCc87vegXE9B3ixFj5iXS/biWuRwsyx8aPVNZQdYVl6M
oNN5T3JkJmXeLeoAsyL8NMCWjOoBDcshjxCF1tIubH50NTwm5J7x1fZEp9sjkyJ8p/AtTZWFKYIz
prxHw+WOaW1rDcd1bAKaTJ36Swnr33205+D2x6kv0Dvvc+pc+zldDy4ouWnWn5rVcVWs/M3phxdL
Tw+t/dFZ82tT5R+aJx3FMkIR8Uha1ngvpEr1UgXZtw6OwLgYXMUhDHCRjzEWpM1R+rnUWn5UGuSV
YccGOohqh4746TBmZK3nE4nbEXy634qWsXDptN/2WKMIKNWVZZCVRUIP9gY6ggFOvqEqexN2cRYA
jItZY8N2PEaomYLBduX+4mTyTEzUvnrZvdgmmbgaQM5omucqbFM8H3AMFJl56qc8XdQwK6QWAgDX
2iGb8XA28s7ecVD4RmSBb+KijLODBZmQW/oABm7o2EwA06ukTOJlyyC9KelRa023ZrW7YMkDMIf0
k49v/Oxs9QA5iDTyBf0YV0uJGPobJ6Fcwtm7heCRCw2cf9GL8dXL9T9FgxeI5+Z3LKhPLHf+yISp
JcSotV6NUnuxbXM/IKpRQmxarGXlRC90HmJwP833lPaG19MzeSvdoGPWj5BmsBsbvDXlmO7s3RFb
rM4FL0ld5ERq0l2wQecWRpvjQEViXqF3BC15S+7UEy6HbyYtON9JUd7quFeQSH4Y2n7fBuauzpud
p82+q0ml+ftPUZYva9FGqOtnwPlC3ZRVvskS51hmzXduMOFUKwsz9GgTFOPvljDIWq2wd0y/XQZy
nM6gP/92rVUvxRgx/KyaSzdP+D/FMQEl1snIWw+xIUardvY3SbjioYs8EfO55Vgn9N0DEQARahbo
cX10mEfUfUoNCdFOB0iwyoJrUeW9NwPB5L0Cz18AKxP82bA2sJeFj7gPr4NqnbIKdqQja2wZilUv
9eiFa34oZnLRuvAvO98iob+2nPXqK/C0l2GqLrJMJCl5N1j2C9lAJCdYzAU6FK42bMWCRforKdnI
OSss0pxRAT/fesrGpxqFKAchSQlhmc1Fh9fGHNnfXZy/CROOvGNjLqP5D/MXlq8kXBeR+6kbmyGj
11PelYYSt5LmZoGDxqLsrfsszB1j82LpZrCHASZzDhu7VuwT6T3HUHHbSjc6BVu6UfrTRTZOdZCo
sI6Y15UDLnbVXCDEp/bF+0+PlzpiLZRHwYeSQM3GDe1cESFJNtvyohvfmjM0pPDgmpdhn+cws0p0
sR0zu1v3VHMOhlz0pgyHdg96aSzcmIS0OPJVuITOKj6C1iHNcm1RmwxHVBSxk3Tza/D+c2AjVvUw
4fSXMb4Oh/QFaJ0EGewAhfQFrEJWdm+s7pL2ApNDWM3s4lsZUQhqGAtiAO8X0mmQ5KST9+M96OBC
GGNHaFOJEBaTPMMo+ONgWEgoWLU0KqRTnvaRz9xp6VDTa+nZSKlQcChPtmMVess5Nx92FWMPLt0R
S+mTmFTbRvomYgDpB0dHuika+k2NSrGkM3IRzCK3bk9lQZrmmwhZy4mX4VmDsUSWj3URODJOP+W3
7RDl2hOj3Ri9LGPoh+M3PoN6ZT4q8H6rpXs9VspVbrAOWxNW0EZSo3AhNkmWp32DhsuYT3CjFEB0
EkzZUlBkc8FXDWJvTdlyoPB6trIJUVrXBDsN1Bo1CLA/Nq5ObJX23fZ4BSOoRKhJR6PMpyM40S3l
wZ5wInfcmfGVFQ1+31ofljGzIjU8sx1qvcqs0c71kYqEQX/qMzuB0g/7PL9PQP5pJylKkkeWZm++
EzR4o0dziwHfFjFdNROMNsqazw41yYrbiqKjfWDp9yB2YTFjOI4/IdcFWp6GLgsqmyW9VgPE3SvT
Zar0/XpuGIloKiOu0Ob9uihfIII9bHTTylrWpLfjFjaN69jAwbpJINM8gu0EsWC0sUCZFPto9Gjx
ejLNyliFumXVTDXzNGTFa9BnpGb0BwvHCh6bBvds9EJxVu/SgZVbKBhzVYbyNGKcONOGS2livMVN
HWVgMAZwlttjai1U9EH0NvwJARvztj9zLfB2tuIZYU5AbSmGmJ5nygkFnVLgnKIhAfq3xmpHXs7a
k4YSterMO7VrzA1ObUT5Ce8CTHoouiQ5dJHnm3kZ+XGqdevYtNcxNxrjQ8KxiPlalF2D+r+In4X9
XiFuW81TfokKM1ybsRFeGg5NBbEWBwgs0xbEtNudnxecUippBZnmQltBmN7GhMNvKxG7eiI4C2fh
djU26VMbSqyEW+zykN0lvltwVAm1Njn//DInOj4GWgI+RlZgGkiJYzdF7MnYOxf58G4wTUXeoZJ7
UbzVYYLTSqJxDlKGJaIWtrbcS8pNr5ESluX6ycxwyczLk9B5oirnTBzijukKqYPiqBtd9toawxeX
tkF+MVYbxhO4lk71ye3qH510slEDexMKPIuJo+Sk5c2MYqbpFvZhgzzrVBgA0Y2V1N9BfcMDrYLA
q89JPHlHp7P+oCyc0anF0HTPNExeYpUNujECYykqjYG28qeu25ekkYVPCgGm9fWw6mMeusHgOKWq
KFQY9PVdj/6dkq7XC/Tk4Vtrh0QoYU0AddjfxynGg9N6Jpn2btjlvVMZKnm4DIk6vLV1/m0UMeii
c88hmDo8LsekvfWBJ26kSW10IlI25JI/rFB/liy9tMK2qcqZ1iB0EjsYwhF0xQ9dhLYdYK9OlzZ0
p1vT0Tp2UDKueaJWrYGNO8UbbvkCIimyidGa2rWSK+Ma35p7UccNt0iiLpPM3hYuZVLTo5VWSbVM
gtLALMU6xWglmFbge6eO+vsYsX6HRl1Q4yW/3HQw9sVNn5Bku6rxV7Ew4y9wo+EY60TU4WsiZwJO
xFkmGb4CQZzYCIBpQ51Ojm5dYg6CtW7sufOYS7MQWuWH6VTs8tnUbAY3/Eq7XVY3KBF07zceqJ+6
A/Yzmb8npf7QBKYrZtH/DZUdgNwTcQTnGeMXNhxoi2lvz+w1aT6QX0j1UcnVkGTMXTsNfwYta7cc
TmAWLqVg5XfxWssVZgVJ+UKP/mjMxbfgiEP4ikylG6lI1fgjnCFuvHYlkkjjuFrM64LGANUAjm/M
aQtRlghWkOchxsURM7E5ZQYbpb9YBVK+MqQYHVJnI4e8+LQjzbGiyNm2TQpuHiQ0eSIaSFKZpHWP
MVMfOHklixpGatm4zgH7yHnl1NhlauhGgs4rEIdM7apM8nobBM7TwtZyow94LbjfZNCajFMMbLZo
w0zkwqPjokxyzAh5ZBTrmxzBVRnTmrRLx9xh8/8rIHR0n6vmETKFCR6f/7Lqpm+RKvMBlRseTAIw
LfRe4ll9G4FA28I2UCFkYkFo7a/Qbv7OunNFy77RgpmhRMqa3Zoxho99IC3aGXqQKdGvOmcCEeEk
RWYcZ+kMOm2lWN2aL3WR87sk0wxfrkVAIxN5CS2neKjujZSqWRpDc4ByMmJe7N751FpcBEqsvtF+
9pR/qrlLm0fa1tU9hZ7HumRezR2pLqnH+jNZjeXjHoVUzf52Zq9CUtS8CpNxpEEkUurauCOVyCKR
6ywQr98yd7I2jtB/BxPWfgihXuJo/BTIBjdaR151OwbNenTG94zsj//hjPT/hQMAeu+m7dKs/69H
AAfy3sU/RU///z/0H71/7d/IdsYWjcY/ft+06/+h96+aGq1Mw7J5FdP6pwBq3XZVx3EtWvIa44H/
+w8J6PLv43s85KaqG+Z/q/fvmGRZ/0vvnzB1Q/Msl7+Se/1fev+dqFwzN03SiXL3j8Go4oiBxbmf
1OrZ6zeRzPX3nA+cpD2c96tmb7gemxddWp8uHwsa07Y2czdjp7LVYdqE8rQ9NW6lLDHJqDZxEbd+
28xfOeX3q2MeEzJ6VowTdtj7D3JTLcqT9bPJstsKue3qbV1u8IDtFxubLq8WmmzPguBnTX1jJpAd
k8ELd848vfMBcbbAcRMzAH67TraqkjV48nDOAwXQk/PPL9jAULRpqQ9oPm1GQ6F+6Ob8yebSKeI4
eVfVm2yaO5zJNY/ldVYROtQJJrsAxrxs1PsmkWRAAjOCrYOiBQ9Ti6KLhrUWJn3lpcs6b5WUH7pI
n6XNWMQbWUtmT+UPEUZWO86aGqFbk2DLwLcJ/FwWUikVlS5LK50aa5bFViXLLlcWYNDxcPaUZNhm
h7xbyrRsWM9UbZ0s30JZyDH1n5eTLO4MqjzyS1ntKftcWQASZGOvZ2rCtmzwChMME5apzknK6bAe
18L4dZDlZCYLy4QKM/8pNWXRaVN9TlShTC/w2Khe294+wQxT8DpYCcQkM+KNdJ5198iu5uySkRSI
jNvHwix60jw8YEAtsYOTcC0VDOfEeFyqeYk5TUE2qSqL50mW0YksqF0q61mW2LEstgNZdgcYGJsC
03e0ZRxbqM0ranSjfeiyZK9SQfGudZ8m/TOQnTWpUThYUOdP1PsGdX8hDwCJPAqMnAmy/B5wQgha
wVHBMWESC1Q58hhB8McqkAcLonxQUrvOhxFWg29UloobSj0v6btNznAD6sRCQh5Tt16ZMQqZV4wD
KLiZ1TKzTZndFsxwLWa5LTPdidluzIy3ZtZbMPNNmf0mzIBbZsHku5ZMhhsmxB6T4oiJsUJvomWC
LMN3OSjtaybLLhPmmUmzxsS5ZPLMprjKsheKOT+/cXTcC2bUtVuu1XBemRAL2Qxk1JUbkR0jVVkF
uoyQfAnEVwMARba2rwOI9PZ7pNYHickYoDETtL5BMBhuCUcjIuOuw25EK09DE91Bz2QFS5wpuU8l
JwkvfbPGYi0rpizRvyU2g5nMkTbEPk54kIdpE5DIpzOicZnth8z4U2b9ITP/hNm/yAbQk2qXMZcn
0/EpQUILqD9M9cOIllAlbbzC9HZu3F1pJD6YO4xBcuz4mWydLVPl9WARRPQ5cmopIRQKLoMNsTBB
LrhADThPSGs6xlrbAb5BfimHd+jhHmCslhoNXq2ttjqfVtMbS7t5nXCbd21rw4tuaXkuY2ZQtTYc
sZS+ya/nlHzQnTcs2zF3VTau/tHr08aA+tB7YFAGhvLfeVttsqokfzb2ddKHmyj+pWEoy2nGj6nE
Sr5G+1R3qqUQHgY9ONTp6orwY6Zmjc9shOENTUaxBq1ULrTCaxzQAguJzoAFezztDFrV8kqXpCQN
MB0b+XEkwYzPsLP1jGqdptbV3ldZtfXigmgyLsYUcVT51Wrce6CZ8sWwz85UvNPGEvudZJekn1YV
c2W1Qzpb7/Jd2lDEMlGXOdrGnWrEN8aaRu666HZK7f2xgHFmoBwPOMewdvVsIKokuwd0x/gSYDzM
v/YOWE8K3pOA+ciE3nrGnrkEBPRADXVGedjmNPgQGg5IIaYIeXKky7fuu5w+wLgeqeQc4CITyEgB
NuqAjkzgI2eumaTiwooPqYZN0I/tMB+TXpVI+k+A3uTLxyx9HgLGmRlFRFaCfURQlfGtzohvdtx9
yFtZfuYoV3EtuDomBx9vYQ247hWbpNjU0hIjemjgVQaYVQJulYJdFeBXDRhWBY4VgWXNAPdAWjOw
VkjMaHSYALiIdARBAegC7LIAvBRArxngK4ykmc5XCQY2gIP1io+k6xy6ga8CiwGArENgO4pd2XJa
M3JbdjbLH7QhQgsMq7ZGQmgxkqNunPxeV078Awm3FvglsasF3olzNDJmQCUo+opoGHcGR4H/C2eM
042VXIjl//ckTFjs1vT01twIu1JyvjyP4WxuijI7saFuJv3oEcrlyKhx6v0fjAYbEBsADzetE1a8
PsYG1wZAj9PuBbP6AGxPB99rwfjA5VceWJ9FF7KCuwP2s4H+FOA/dE6/Ge0uNaBACzgwAhI0gAVp
rUNygg+2IR1gngagwha4UN5UEbBhD3QoY3UzIMQAGNEDSnT5vCwgRQGsKMOHNaf2hcE6nbp7c86I
WLS+8A8gJ8v2GBDTcbFZN/mws+pNxsgPwJEekGQALMn060UFnrQ570KjCxdvJfQB6ZcCZlmBWypg
l/PZBcEcQDFTkMw0uBcAmgqgZgmw2QFuhmbhD4CcBUBnO8cEFrfmhrVuj9Ge7a2VdCa3DL55FK9q
6d4jdVoNxK8U4KIz2KjMj8aJpAEmRaTCf8nk9BbQ1AU4NQFPMTmDfx6AUW3akx5w6qh+Z/hp1CgI
iBIPzRRinkG+pDapgfoIPzekmGCFerUuBZckU7c4i60SCFwZNx8q1R5M4tLMw24gLS7Fnk5LWKhd
ZZnjyxuW1cHgMJJGMzvPsO4uGBStFB7qKmGCZJF1Tz96k+KVnHLe1ZHrQzRNLu0u7eTULEQZFKOV
+E3v7lrN2MRbZHXLCSRYrsyhApLHEbTnRypBhzP9yYeCiQj4RwfkCWDcAxoLgONB3Azw4wYMmTbu
wkaEOzJ0TbBO0YExI1hn0/No0uOPz9cjm0ZZF+7yAIvp6cRE2pVuz9wFWvunh8xvAaNL2vPyznGP
gfddgU7Lq+CAUvNoLi3Q6gnEWr4Z3GYP6FVX7sfUM2N8DCDZML+nFkQ7AdUuJLPN4Pq9+YoAuTGM
ZJQI2V2DeFuAwE7lLIaye3R599Qj5WYW0dERvy0AcZ3FIAIYjwHH1YHYK0Dy8N+pO5MdOZIkTb9K
o89jDduXQ1/czfdYPDYGgxdDkkzavu927yebF5vPWD1FT0svV3QmMMAcGlWNrAx1VVMVFRX5l9/n
/Z0CLgcG8DgBNveMM+pVux4IegcU3QKSHgNNj4CoB9XOBLDuAVzXALAXANlDAO0KwHaIX7M7tgXc
vQD2XgJ/B+NCC4AGX1Ie09za+075aGoIGgFtlIzf0yh1aZoqGnc8LRz05t5g6IEmS1DVah5yYNG5
Et1l46cJYL4CQD8EqI8k7KEmKcFlglp8R/2HOxhgfwPA3wDoX4Xb6DECFW68K9AASugATf9dghwQ
kQS28qkgF1GAZiJ2chfANWhxwyqpq62TGVs5IwlrVXvUxmY38pPH6k4qMbxLjLsKWVCUN1H7b+44
jeuxHo6lPrhU0qhaECAmaA49dAeJfio8551DPaea6RAcoAltIEgSEv0ACiMEZhTAV4iuHGUIFR3E
CrtMILpCtIBwYdJN6SFgeNRKwMmU0DJQK7yLoWlI0DXQSMOWJQBr6zxnyWMDqSOD3GFC8hghe4yQ
PkyVvAwOyAAZZIA/AzVEnzkiqEncSzNpRNUf1ZlFAjzpUwGtBEdV/H+xZYZuokE7SfvoqZziA++6
tdONWzmn0ZdhVJv1B3lyXqWQRSDDl4ilGoBenJN2o0rLMJ3LizBjuuFecshSocOwIRvIMQ0kmQCy
TAdpRoc8g0/nJ2tm0/TQagBIuy00Gx26jQnrhmaXCgnHgIxj528KgBUz20JyQKARxo4DdaeGwpMF
25EQmvCPq58SglB95oswhfrjoa7J+kEHaqEFVdCD6gGaEI1fDdpQDH1ohEZU9PWLB63IMI8VJCML
spEG6agzvoRQkNDgew6gJPn9awBByYRQFc+EJYhL6kxggsjU0BwKZ2YTzhEv8z8YYF7z+iggQMUB
7MYB6ebxLXMeo35Wi0nOcpR+1oLxpUyL+wYyVc+DAWpVBMWK1XqLoFwpMz0RLmJmDy+jNYBo+DHm
0tu4syBrle8axC1kTb+2wGIL9PyGCmYWBK8cotd8c82/c56FAxHMgBA2/6wegpgJT4yXhQRtrIQ+
NhM7DehkoIF3878280Dnfy2GdtYAozGgoY3Q0VpoaRX0tMSJzz6byIO2hhMBWKHmmYz5c4GxAE5V
pwyRnwrpx7yEa1u2D1XdvKEk/hbCfWz1iYwVAHAJiraHJh7DnNWUr/LYvDjeWQ0GTMWDhyDbWXn7
OsDIU+3yYSiS8wS1tI5hg0U4VvXvqee9qKQRldeQSX9reAHGXf5lJOMMGmtlGJ8TE/crsPbZYL9Y
RoeoXPLVAa7lJBt0157Kyvjg6fyS1dIb6BgV2uC8KXRY7ZFtf8yfUQLwNA3DUwUREb7hqIdgtS1+
3PA0/wTDkt46Nbkvqt9iyIyYYL10kBs5zW8oyMCsGp5CyI8B6Lb5nzmQIpEzo6/QPSPodLYgTWqQ
J4NCfUT54hnT03NTfytU875vMkBh/Utg4pQKBXOaFQRVSJmQrD73kDQLyJoIprxLev82QOLkyz5b
OdqN5f1Pul4rkQjaL3jcPqit8i5Zwb0v3UuqMQveu/MPb1PpJSq9eyX0P82TSoLyWCkghP273n5O
x+hcpdDymvTYh+0LXaxCUU5F6rz8/PtQffHtAkP6Br35af7IqHlTeu3PiBWeh6l+6K1vUqTdz0N5
kwFCQTlPof9eDNIbhegHBTsZSLMW5FkLEm0MmbaCVEvL8TntjfsKsm2V/WPblLb30pj1w8xFxArs
WWIGQ70FAv/gYz81/x7ZKg8Z+hY8qz7m/6kfTGfJkN5kCSuiZjji4/RcpMFZVgHe1f0dxucmhOFk
Zg7XUIgHqMQqlGIze3PqM08HG+vG0XmcJ4Yvx9o/z6mpNj7K3+KieuOS6JOtXyTHPqCY4T3GzWeQ
9gGnzOtdKj3026WnIfABrQBlaJ4BwNIbN3aYsD7ZCr8RYjDuIE9W4ryoUKiDgN8FpdoibuG69B5z
IqXIvEPF7zhBwZ6gYmsmTPZo48Uz17F96yFse0TQSkfQkQ4hdG6q7G89mUEJzdumWcLePDTQv+fN
N+8oufQfKqP5FEEEnk9Uq3tn517J8g9Pi8kGjwXMCijmjsyBSZKzCg5w/vXjGG09uaKkozzO/zyY
7Bc/Vd4HPX8wEEIp+E5o9cm14dpN/55BcndUjFL85CEOnDewPeexaQD6ILMh0+mYdW606nUmjFYS
fHKt2TgDUJ6ZUA7v5sso0+5FTs5CflEvU0wznJdJHd9HGbqs56/TVD5JevPc/KgS5wnFps8YISve
udGR0Aoa9LLirwgifOkbeTffDtrwVVG8+4w/oVJ6QWgmQ3xyVfNe9RP0NkB/TLZ8lsrmbf5NAVxi
zBF2c2XGtso3ExLxPMd5ZwPQJ+kdj/NZNdBkbWL1mNUQD4L+rR65MiNQPrn0ktnmQ6Y6d3aNwmd5
qv+bL64N8bkeYN016b1eaW5DUUoJ5z2gvM+rG1g9bN30c5HPnKfqi96jodLHP/9/ijbTikwYvbvy
PayqeyWZ9kH8eaKww6WXc4V790C0VOl7HZXQoMnvMh7Ylv9gx1ABciCKzoi5GulPoqiAch1EEhFd
oHC6LwZrr1FUDKqNh+DDnKAODZSlDo8OImoGYuHnCYAzouuUPGM0mMbgTlY/5THbmnxw3jSTH+xS
3rwg+dax4bzqNnm1Op4M772iCtG0D1YjfUFRDTkj+B7850xEyRKQVin2xxBQOpoxgTXuASxusuzY
I7UUAxPBzuaAbvKmUfNDaPTocMLEInQihgDI9FyYkeugHdn9AIR2X2QT5A84h6hVNHV1CvVH3MBi
8BcZQv7cWzOHLg0h/Cj8bGxjGlLgfGgeTDCdEuBUvgo1EeS24wDnC9rQBT7fSbYPO3OL2PHJiUh7
bSpG3aGV1ceZhzH/OY6f2/i6iwc2nPEcR3tjV4TSbghksDcINxWftYwKhOl2Q+XaWPbolJ3M4iPQ
Xwdk5VjXeZ3L8gnq8Smtwp1S4YAMc4wy3tqg3DivViPzWZLpSE8Lhll15ynOllsKdNlMPPT6/pAj
gD5jjZO6uStpRNuW8zr/m8Qpvxz2jF/ULClSTFGJdvHsBgPrMeI5NWoSNnrhrldRUkVMI06gWWn9
Phsh4mPzxpr0prOTe0Txad2ZWCDXVnaMZ5/drt/GsYeoTgGF+E5OCKbScTCkH15WohWQ/J6EKHTF
qFZK2JOu5bp7l7pBucvT8EsyA8wDJGHjDiiPR1GqlWvUQsuvagTOL9LbU9LOftooneRU4sNh2LRq
cR86oCDZixTy41OKiusMewBu5FgpkoIK77u4wL47fzU853dlCsqNVoPEpuK3TgzjySiich9Fzktb
+C813HcHtQmvNjQsrOqd4cftxkPaLMIkxS2NGCcLzXj16v6xjtsfbeiFLn1ae4jWdE7xedR55o45
hm4tkslT0X/P1Zb/IqtfkcAHsxd+GR3zxa+jPS69UuDcI3dwSJQG2J2prztNAbpJk7+PsnWRSO0q
k+x9PPGWljIv5q8G60DXvmPI98PnieAPIIWT+mScgwgfBWuikAemCKAJqFkvld+tqf1cdjH6jUa9
MZoP2yzTe1gMJBfGSxSjdFQoqbStImvlWxIESMT+vVBDv6yiaJg5zSNK/Cxsi6Z/gWOLlhKjdVr6
A7300kEkamzMU64g+oioGXRuyXYDhdVoNNk+RUbkalGyxnMJZUOP/1Gcx5+NKXsJa5C/klqiNKFR
0QiGbzr6z2gFAhRTS+SNvAo1eL+nowoHeItVQsk7sFxrFRX4VBrBnYIZX6c2fpRtjWGKOfzoe39f
OSosKwoK02xTgiwAiJk43VRmg7Fd+xbb/U73ANqZPENXypvZ50DsoPly8aLLoyG45BjWq1P01lpS
HQxrKgd8Yw7bnE+9zscX1UScJy/LB6UevzdWmwHZwXrJCEnNEJikr518Z1eaq2T0tiX3F8K8zdpM
ph8YIrxJgEpXoIkVVIoDoMMrTMSPbdc2bpoCDBso/6E5fA8P/D40EOWyvdL8f8yT+v/VZtnSNcWm
DQoNiqYmbcvbfdX//V/Jb9n3fzvU83/Ul/bLV//QP3ut8KtMsE2abVqKbdHr/G87Zuc/5k4rbKq5
oQvZ6Zcdsyn/h2ni2GHZpqJhlazyL9V52wT/+e+G8x+GrKu2LDuypqmypvxPeq2LRivzh2GFeA2W
z/A0FY2ebvHtt+cw8+v//Hflf+Fzk0USOsuuKRubou2QUk15F1nbi/7z+R+srX/D2OGch1nDvzn3
ay+4XH8aZuZ6XQzjJPi3y3Wu0WA4Sfle850VhlgV9OPb41yfDibXgHuholl0ry/HkSezCAIb3akp
vfONs5Pz+v12e4iZF3dlLr/G4KtdjlHRJS0rkyVLSjBSZXvWxvKuHoLf5CzdDJiegFxBu7hrf/Rm
/NJVxR0v741CTa7paoB8LY7xJZ059B4d9PgrP3+4/QtFizD/84vFNuj4F57JWyhOkCOVoUSgsqeu
bw+iqIJlWLToTb+Eiw2ey4VAv9U3wx5G8Ioi7Br6gRsJRhNNabFNkzEfBmXCfQPBtTr+qkkPqKUI
9o5wRotNGphIgwKP1lwAVi6M4220JffcW7tsEz+Wp9vrd21GFj0HNNWJDI4577KLjySZYWDofWq4
pfoKXXuV1vu4D0RTmtdlee4uRrHkP45Spp1sKD4FQ/QDNvVvWC2sy3W6k1+C92lH9w2Ri+wJQrp2
uD07ZT5otwbGnf5yeukg5xYAbz7Yo/EYfNAbcxGn3WjGytklm/Fkb24POB+6W+PNu/ViOa048ZDn
ZKIl0k/6SZ++3v77ooWc53vx93XwBr6vdjNSK3uBa7nB7e8NUxo0WzH7MVBlcG8PeC1iXn65RZSZ
neKqoKNTNlhfg/6MKj3YexoXvWCcKwtHemIbGnAfW1aNxcmq/cAJI9bOhXFgAomrcCX5H8/kDyMs
jhWSPwk6EoHhWhGECstaq+ZbWrsG0n23BxJNZXGksKwuA/oE1IDGU6w/E5lv//2fjOPFJrucibk4
TRk39pyX8U22GOXupm3/27yxUQhMVuYq/KCOug6OpiCcq/OfvTXs4iypjeP1RjBqbuX2GzAXWxzI
7uoHbPfWWODpyIPjl7yzPxN698lbtLs96ysbUbVkxbFIYhTbVBcbpLBmFFntI6JNE6i8G5Ffrs1v
Id3U2+Ms6N5zivCHcRbbpMmNMc9g+EHp4umWBcc6PIIHv4+U49hgn/pxe7g5g/rTql7MizTqDyea
yY5VbVa6CwznKT3Vm5G1HY8UltbZ1vyA8rAmLd8mq2IfH9StclS3zc4X3myC5dUWgUsNza5VQyo+
EsRmnCUjS9so9jnw97fnq187HZfzXUawNIeSF4cGlQh5I2mwCTH2oeVSbunofNhxADoZmPYMEvum
Gfp2sOkWNrgaDI3yDem+XV82n2l4IqsioSsUrQw+i4efgE/XZ4XBxAe+Yse5P5F3iBrOgiu59awP
UKEbPLbadEJiprjvIvO1598GSr4vS8BnNvVATwFf0L+FDcXaEW0hqMkVZZSyDLYxWr63V0L04eeF
ugjlaTpUBqAVVtz4PlAmClNcPFVRxita7vlXXIxSRU1sOXN6BCFCK951Kki3pyEaYJl/FX02NTrY
YWS6gIf/KEbRCKKtuTj5/ti1I1cUNDPM3Dwo4A7tPKQNsngQXBFXI+vl5lwcfh/MohzyQHOpPwEo
dOVjuM9c6OfvOTInn/DccOV9SlwQxNZ5CsvQCmbV1mcMLHfgIgggGU2/pXS4/XC4UMcnpyCgmwUo
dJxlE/f2F7v2ciDE/RptcdYDVS/7ouF1ou8wTMT65KlAJXh9HtbSLn8kErmyG22S++D+BIBaMPj1
/fJr8MX5rwxnAtve6m50cD6PuKq78Rr42eg+5B/RZu/zVBAMOd+3txZ3/kUXRwDcSdX0vHqpKgIA
2Bvjve5/t4yDoaBCocubGCzD7UmK5rg4dGYrdwiFh4zodJ9yHZfrthbk7Vdv48uPuDh3hhlLY9MX
ulttKTu7oGY3kWu7FIdXwJv2uJdyc3gr3FdfUMj9enuC1/LqP2yhxZlUJzvKm4mHdEMugKW0G23t
A2Kd7KB02341N7fHU+cDcOsbLg5mrwe2UgyMBx/VhexEOXy1xVndePafmhXc+E39GG6NQ7HWt9EG
VlUm2ET/IjT82reLrM7spy70VMJ1R9Klb8qd8ewddr9PR+2IcvzJeXUHQZ53Pe79c8Tlo8mQJ01C
U0pzsxDvG+zdxrHYpYk+F+ZEIWE+dTfW11oEIANzWS9O2E2YSG7qrPgYZxxfnu3zTD+RNz+GsfdF
TiY03H3Ear1PraSfFHMQZAfX3r6X+8pahCbwv1MXqIXm9uvOrZ/TL83e2AX7YeOTVCqC3EtwTJdV
mqHVJlMySSn1HsErHBBTEOu3N67ooFiL4EM1VuERCuK3TXdQ77f+E9gx5EU+xXfzCzTbFcKdOp+F
W99yEX2iIoxrG9KSW/7oN/LGOAWu9dx8tTaYBK/nukjoYkl53+8bwXrOf/jWwIuQ1FdDIGHiNW/Y
8DDE7V0mYd5iTMfbayqI59Yi9gxAS6QIEVUXbVYSc5NaOvoyZXDqrU/gzldp8Hh7QEUQfWYhqssb
BNETyfE7XnTa4+Ai0cpjSz33W32rn6zD7bFEazhP/uKyChU7L7oU00oFLF8ub1ASXkeFIPUUbHx7
8YA0JLMbKLdqDHKwrFd0VG9PQrRg9iKc6KOaWLZDY3BOoIoXALNri2OsYgkkLPGIJrMIGV7fySBQ
B9KWdb+RVvU63CD8v6ZT+kTQWDkfyt/7RPYcSy8+0dBlBo1BioCgDzBl0+tylVVfbq+gYBvYi7AR
NUMTGXYE5S+pkNMqQMPHJ+wAN7eHEX6o+XdczMXuytyGRKe76s7bFdt0B41jh+TPxnc1QVIkmtIi
OkioDVVVQb8eZFhQHD0AI4MgMoiGWEQGWwchnXRshak9BrBBm73S3t9eMUGm/lMt7mLBgt7Ii7Dj
MTKMYBxanK9PvbOvyrteF4wk2teLSGAbEQrwqEa5Sf6YGCAi24/bUxEM4CyjAPhSyUuoJTbp1pae
Uvv19t8XfA1nEQRadMX0TNOJMiVajygxbfEjuT2EKF9wFoffKIswimagSr2ZIzMy+QfyF3eukVgH
URYqusydxcmPk8Hug3aGxVCZ17bxJv/d2TTH+b1UP7Z70atQtIDLIAA9Oc5r3u4pzvAoi/jTWZz5
iXbB/CMuNrTZZaqXDmyzijdE48pr/xQe1Vek0tGm5vXwaLm3v5loVos4kLQg0HHs4AQpRGmsb7Ri
jfz83xtkEQlqTy0wM5RBKEPeVH1sKUHVNIKLQLR0i7Sg16cafQIG6ZLXIDlK9qfbk1Dn3XsjoXIW
IcAp1DgJRhDZ+s75jJX3RnrQHpKtw/9ZD+mOvbeBkbXNnqZ+bb0C+t7pgsKEcq3o++uZqcuLIJHp
pgJjAs8O1YYveq6sfTM9dxnkun1ebxykA7EHuD3teVb/eta6vIgbg6xMepAzJGZhh3oX75DP3ap7
UUFZNMwidAAG1IFd8PVoZ5CYYyh0qA/NrhU8aUTDLGKGVk5ljE43MQM56DH7DSZ7JD0r2EPpALr0
71X3dHv5bqf/uryIGhooQVU12DQaIj2D8T2Jih2POE/qgPLrK0sSbZHbx0CXFxEkAgyS+B3fq950
6Eu45Q7Rr/ROfrF2iFvu85P0Kkr6rg7JLGzgEjouW4tFRexfyyaJcsCYAKo+aINgDecY9KctePH3
F2sYYcdSmYZNcaXZ1xFcuFMd7IhcfyUluhhmsXKGjgJr5/AAlZyjqtynza7SBDO5Xie6GGMRbtE6
lTFELOZKTffz7VLuMKmp191KPqAqswKmvVE21Tp0Lbc/yZlg+1/PMC/GX0TiBFfuCnV03YWEhKIY
tKkIYYek1pA0RVs6DniPOtnBkeQTcmvYfIaCVFr0LRdRuoR/UOFtYaCx+JDnz62MGAw8SX7M7XM3
w2RubppFtO6K0g5aOPUu0rHKFgzGSXkOKKciFn4Y7rNdcJ9vbg95vXn0a3H1RXTW81A1ooSEN0ni
U+5jxFK0n5QaRcYing5Uq6Cuhy9EHxTbwuE9g2eOZogbDqQvY3dGdAfbVBl1wUbZ6+aA8mT2PPjd
AdPUrZZH2I0qb9DrXSxfBXfb1Tz64pcvgrzTB2anRWxLoJt4meiQE6Vq7STdoQB57Y+w2W6v1fVU
8WLERbyvTGCDydxoM1YYp/OID4/SGrb91t6GW1F5VjS9RYBKpSySEdjlJaIhuxl/UoNvHvJJSAsg
S/P59swE++5nx+0ig4v7xNb0gKXERriTPlcgiW8PINrZP2UyLkaIjCJHnIG8N/mMH8FRXfPfXGh6
xWb8Vh+Kp9AN/srj5+JjLaJW3FnIXQezT31xSp3HrhP8/eup/MUAi7A0RoAs8Sqfy7naNlgb7+ma
qHRqNsE+OiLemwteKlez3ovxFlEoMMzGsqv59Vt81EhXRukpj15vfydBpNMXASjjMdcUMp8ptaJ1
1pwQ3N7k5r2wHiaYi7GIOgFcWF3JGCfvK+wW4qcO1H0ID/xvTcdYhIgaUcY0bAA7q9NwSNrPnjZ7
Onsrufy4PZDgABmLyBCM5EVhx4sklF6M5jdP9BAWBINZy+byiYXL7YiEOQ/hCd5tNAarBklARG2/
aW1BBzoLBftAFOqMecIX59VGfHdIi7npu/F2SPVtzbO3Bfu3QRV0bX3/e6u3SGJyJLOCzGb1puLV
dn70qSCDEe22RShog0a2gSaT6ykz/Qlf3C7b/r0pLIIBHuPRgJYsGyBz1fRZEYE8RFNYHH4P15sk
a5gCQLQxfbbQz9be/94UFmcfTUCvHFWmkGISmqAsZ0qCXSVKNpawozjrcb8dmcV8gcKe5xINPnN5
r7tHwEdzOnkAF7/pD3PfMXWDY3Us1rW8ms5/YaqYRci6pmMOpS/iQjnmRQGrXXX7BHM5+x0N5tsD
XP1cFwMs4gHSrWqmx3TjO/s3X+nWqfVVbVTRpTqf+j+9MS5GWUSFapgUI29MFWhi46JW6KL78dyd
OirlPK+/ip67szvHzfEWQSHRoFRYqLu66lN1h0/xPrzv3qsT7Aos5R8Q6N9YH91HdD/uHMHOUUQL
Ov/zy3ik1p0D6Ga+bPtPwTrZFtv8d++1A/iJSMGXaBN9qQWXxzybW6u7iBpImzqB5HDePDyI6+c8
+fz39sgiZPhwXxJ1mqekfNK6Ne7XmwFayu1BrideF3tkETj0vi10hMJoAxwwY9tY2/oNHZdH867Z
0Oc+Ymzdrm8PKfpUizhiQJvsoxJXijQ/wUnCZToUFbYFQyzThxj8vu77TCo0tj7RIj6a+V9pBPxa
t2Xq0KAlZEyOxiycdYaYrx+6MbWJ20s1L8WNLbZMG7Sq1pVKYql0qLeF/L2MfLeUz5P3fYwfQ51r
JBeMeDXBu5jWImQYFpImksUTRraVR2Py90b1wzApK9WNIF0VHdllCpG1ZTFM86tZf6pAa2sn7xCu
wwOOf0BKxj21xrUIXH+9VHExvUWY8Cx0rtExnpv/cycvA9/aALZon4mMD8mqvlOO9kp1pZ29lw6O
IGCIduUiYFjFOEHQynVXS7boZQTxQZEOtzfM1TzwYn6LmOFlqa+Y/jw/0j74FqveekO4daVXO7sW
VOUE8c9YRA5sc0bVk4CxIue/UZBL84xYEJ1EQyxCBZK96Kg4FMkaeVt3r2NVCba74ID9KeFwsJsZ
e9YrOfh77qtdvzW38l6E2Rd8lj+B71AGhlJMPOqH33rpGw7pMnqFoeuIHp2C42uqf7wGUWWwJKTk
eTd5JarMh6IyEQ78FkcCvILgw5iLMIFEbgmHke57VyOs95Z6H7f3sSg4mPMPuLzP9XDMpoCy0wwg
jOHcVMj0N6sJCyPAysY6xrQFUX/8rwS30/Vn+68jZC5ChMbUCiTE5341vYF1/MVXt9E7zN5ztQb7
pWzghd+erGh3LOOCjA6pohEI/fSH07yM8icHKSRkO0V3lmh3LKJDoBixIcugMkdPP5N//l6iA2AW
5iYo1ffbcxLlguYiOvQTGsVl4s8PRKD8r/W9dyjes710H3ya1vE532a74VE5D2dFkLsLouySbpTD
ph0AbWuuhRKwNCKI6D/D9r09PcH+XwLnHHTwAhWXGbeXEKu0pm0Vl5vbQwg+1hIvh6woHgkTuwIT
tyJ6TcbHIHFlU/D0FU1kETAqWFsKjgW668f7RDr58fb2LARfYwmAS/QwTDOHKptXPGdZtZL1PQKO
gigumsQiWIS6l+L3wNdIpnNo31Wl4Ka73qL8FRNmYutlNEKWtVfjkJjg6x+pjHZzb9iHzunR60iq
WaUL0fARh4uyWMnFJEqU5mLXjSzQWsSHHhEaL61BA2XFa4TrefbsRXcR/H6rfkipufieO5mCDul1
MOrFlBexou9s3UGHXHNxAtii60Yt22cfrvXH3kW0fu180K66E1UARJt+ETUAPtSN0QMVkKvvGDhH
+cPQbDltgg0j2pWLvEJ3JlXO8epx0U8drGOevw7S8+2NL7pHlgg4xQ+yrm/4arhpU/5NXH8T7kzX
XM34ZckVhT3RQ24JiCvDsm77ihKgAa+g/y0+2od4PRznSklwil3ftV5vz1Bw6uxF6AA9iBqiwQQ9
bdxVWKiZSe7eHkJwMy5xcAqC9mNYUmV0ggJhielLnWenFGm5MAgwthJ2Iea05cZJW2LiVDsY89aj
z4y69qY5oNHmZl9RfFjVB/3ku3iF3J6faAkXccVHsExXAw5ZMbwE4bsi/b0Xh72IHObghZ2XsCd0
+dF2KnyP32JUp29P4not+FeosBehoitbqx4Mc77qEXN+nRFLpat/9lYVIpOrVBAORWu2CBGBmcnq
ELFmyvSdMh0iJ4FoQqIhFuFhHIc6CEomNDMfUas+Bi5aybva9clbcAu+LwXfSRD2ljg5HNDwK0Vq
0B1rlEh8TEeje2w5vPG74FMJAt8SMFfBGSmblplVn9tN8TrDjFE1Whs7n3e3dUxdGA6uYEzR5BZx
Am+Quix6xsSm86HiUNmHaItgoBuRCZoAnCVXO9eioyW6wJZIujCoGjXyGda8n3F75s7aTnBW9BVU
8L0GfzUCgfqXenC/joIz76yLZ4vjePjwBNTIB+Nb3d/jbtunor6iYHc6i6BBzI0lpWNi+q7/hDvP
PcpDJ+mh3c6wWqSxkt0QCeKU6Ig7i0DSl15megXzUp+8Xb/Ld+n6HyIIHl9PROASbdJFPKkaq7Ly
ggnWOBTnKNOikPP33q/OIojk04gPwnwO9O5jpD6ev93e9IK6whJWN40Z4jto8LuD+dsUPkY+ma9x
HunUywPKwd/rchAds/kY/eu7C8eeP269VJL1tpmHnDty/S7cVO/2qwUfY243U9C7PUHl+tVsmrqs
qQpGD4sYGUkeyI2EnLveRGcTRLz1HG7SXYk/5cpeRXtUvs9IPkVPorL7v9iL/xz5Z7J+ccampFP1
2qFmMyc6OHWt/WMMFQ0jM6KXSLxCMM2f2KOLwSzy4EAzeYWFxmtm4PmQ/OibdQKFGH9l0Smbd92f
P+GvmS0ipeb0Fo5Zc/ZbrItDulHwtT50J9Mdjg6Ba9gARXOTXbfzt+Pz7e95/cz9GnrOjC7mOVmm
1tpz4OpwCUeVN/XR7RO8zK9OjwIDhicOgj9LVo08FpPfp7Sj1Mpa1f2TPLx1/kdvfK3tvVoqglv8
6rVzMdriiCdc4nppw8mc/C+wMcf8qZe3ftZsbi/c9ULHxTiLgxCELTAPnIPnPP+x3uQP6XHYK89Q
JFHg343b0p3WoN92UyM4goIJLh8YnhUPRTrLFcSd5+bojaToqA3advIG0ca8euX8muPybaHE6MaR
oKjM0dupv2n7AHSfv0IYf82he9Hfo3vqzbcX9moIvRhzcRgC1KRMNYSmpO+anxjdmQ0lxuiKvt/y
jaFanY4BAwHyH5XGYGucIheLiYN+hlIHj03dm8/jKXoTcQOvv9guZjiv+sWZq8vOt0EesKrbdqNt
s61/NA/2Xe1iCrCGkbGzRI/6q5WEixHnKHAxYhfOLrEzp9YqqV/E8TcUMjd60x4w4lphlrLJG22P
4OTnUDaFjyvRfl3kEFozhQb+ejTlJmcfluanykbNFXuZjPZ6OT4ZoYpwLyzfskOlLnvLxmZr0EwO
0+FRL2t8LPy+FWwy0cZepBq23dmqaqYkiTWa9lN33xvt8+19fPUGuVjzRRwKCmNEA0/V0dPpXEvr
jwFahImsbFVlXPee8lcKehfDLcJRqNRmmZcU3DB3OsZWgnyjLFi0q3fFryGWr5U4bxGcrjV6hGzc
6KRMh94TPPIEe2X5TimHxvKbTsIHVrc3k38uPX1Xx2+O9/32x7meTFzMZRFlYj2Th3Rmp/VrGRsF
pGrXs3rTDJAATru7PZrgAlw+SYJBCbNRKRlscCP/DlWATYVXUo5cf2jhZCWJ+sfXC5cX01uEGMfq
Otzp6dFFGelKhYRkkxkrI6uxqG5+b+Xgh6F4D3bf7tNuEsxWEMCX7xRHUzKU7ymmtN2d3HyM+e9h
+hWDKyvl5kgecwQobi+v4KQtHykgQAZ5sqjqFRDJ/f04PMr9h2z/hk/M7YFEB2D+IRdhVO0tbQpy
nuu6cp+D8ta7nVOLskHRIIu4kUe+56QJs/HCg1mdccVCTF54s8/7+08p58UGWYSLxJowWrYBWpa0
aXhobWIcjuuf7DYMkLZ/Z93Qdfzjujng18tBLdGjUT5hmQtcfzVKgshxO6LbS2pPoWpFpuiUvOxx
k/XfU+Xr7Tlcf/j8c8UQEvvjJAYNHWO5ZoD5nTWcB8C91kmBAd9KANTSQ/asrniFOwfRU+T2hoBZ
9seB/c6PhqFj1/kj7mYRlgLtum56wSESjbKIGHnraxLyw5A5qschKPBQetOmTrARBEmXvST0kHJk
ltkyygz0m9y5DmWfo8fiHc7GundnBAhu9dpZfhbRza5jDC++3yINkTGK1lUsHoF+eLsMSFx8Stzw
PtzY7nAqTvbZWqOFe0bMeN2+B5Aq2j2SPCdFRFa+fsVphkKCMSuizh/iIojEbWHlyG/wGkJd2EnQ
kkQQ17BeJuvz7R0rGmgx4V4LlWDoeQhFaPhiHY8H8e+V9KACDbg90PWj92tGi7CIOpaMhgHt5bzB
9w1b64/bf180kUVEbHooYG0t6xgGfpU72EUVV1qe4PZjurdHun4Ifs1kERUtEBT4SnNtena3jqNo
10sUSTP17w2zhKn5rWnm+ojG/NAhn/yAM4UeCa6q65fwP2eyhKmVhq910QwI6rb+Ptt2+3Yb7NOt
sCgjWLElUg2CdJgUMon0eMwO6traT1+7VXbK3vVXY6dswF+a60GoQ3L99vo1u0VI7E1Lx2iLC2VW
zCmP2IytTbf8PNPN5H0r0u0TzXERGhUpScummd9r1j4dj515Mrr97Y33L/LRXzNaRAXbTLFm69t/
BEbQzxTW/m8+OosP/c3RFqFBGdQKt9kUQMhT486leQRTz+2Wd6Abb0XwYEF4+JP+5lQlmfpTU7Lb
Kdr9NAninKoQMf+cy/xau0V8GDEobHE1m3eDjSv2Xj0O7lyZNA/arti3Luogj3iDr5O9sp7Ffv4S
7dz4Nf4iamhVqgeJzPhe/TUt7hpMW8u/BLz6NcYSsJZOzShlcsftJelvVlO9FIlomwu+0xKspsaD
n0gqheREPbfZb3qqCO4JwTlagtSSQNJKfa7ve4gO6Ki3SMZK1kQ9ftE0FrEBtxNj6OYmnoHnuXwq
g4/bh2feTTd22xKhJpdKgyg0f7/Ut46EVTsOkt33sLnHJHxloB16e7jrlx+Zgo16uQoe7I/pgg47
rjEsAkOIyQGY/o1lNKu4Ux5wQxE83K5DF4xfYy0CnTpI9D89Lg37Xl7jG7oKj+kupkuobMpHMSr3
XwS9X+Mtgp6pxEEpjSQOEuKk8zVlf+gr/NMgd8dbERbzX5Tdfo22CHpJrcuVZFJl1+rPk/nY/h/S
rmxHbmRXfpEA7curpJKqqqt6b7ftF8Gr9n3X19/InnPdclojnjMDDObFQLMyxWQyyWDE/NhK92Xy
GonfFZ1xtqO7YJvVUc38rvtq1cSw8Lb3v5vnsiSpHrsuHAK00mYIPc+VrVp3Wfbtf/cWyxI1C3SP
qgTy7d+9Bci0PBRzXMdV9alTvkz97AF07/Qp1fzfcsu1IS7mVvWYLlWIkoaJswy5bUixo7R/CxHW
/QVtfrW1IS64yqGeVnGGq749VCcIZ3vgrgQESjzNXsOABi+Mp7UiDt3Wt1oZ5YeflQoRYQgHuIp1
NwnQHD2PJXFrbSJd1zbYrbZ6B3RzJBVLgVtD6BzJQ5P6hhWgq9cOmtzPkIn+Wt7RXLzbC0PvDhNO
oDXm31+SUAZSv6B3MLUf0+XjbL7EFhEfKRPcMQOTKrQZNbhgKD/I6X1lVvZIjaNSNjg3xwhGCclK
lJSXHA3pCRI50Jfrldjdd76tqwSqFb92i3PyOVF0DIliHMwwXsYJ2uZf9//+5nN4bYBz7j7t2mEZ
EQAHD9pbpwGDOJUnfc1/hNcaiDFwBj8Wt+wVinEcwvRWS2Blmu+mCtVSNwabrYRk9X0I7l6moa2F
zVEBxUYfj/dalEIEt7nETUiUaoiv92dvdYn0xcLXKwy/rRHx0w9m92N/fdvx6dene7t6VqdLGdFF
smK8GQuxdsy6+JrO4l1oQXC0MZbTvq3N0tB6L7k7WjEEqxEMTISBtuZbdV+AsjT1u9xmJQ1w7IHa
V74p/PqGgthQG8nd10krZVMa4qjl0ejUmmRPcWOrysv+8ohT8BbIVltZ1AO4vNishBUNXqRXt1o5
E5kHZYKLGbkk9maQMrpM/X7UDhnZAJM3krb1F+IChhqqChR50R2RnnQ/PiqvgjM4fWkzNuLQNZ39
HaOcj4sb6D6XZbqAiFjXbwxs3FhcVCDidCUjDFEOwMWPol6yaWlMJFCj5oqRDHG66TmezZ//aj1v
01UrDzAEKahrBWGqNp4E+Uev3Xay5kja674ZYjVv77yVmWqalBL8m5qbSe4IDjQJ0yzevgnC0d5o
sVYmJDGWtKpCRBeAIOyhay4SACPi08tcKEBzQJizCunKnIFOID1BRx2gY7frCDvUXnFHv4zGcUh6
1CSi+CXqrnX00uUEbIMywf59tVddVY2ClIAkONBMHZLhQJhpEwoTJZHibb7fV4dTZnu6NiRVUWbO
wNr8hZiuvMGbD/WZjY6Ac/pQn1gtCY949OMbBwjqkboLiejAC0DMVS7OZorNZEjFyWXFl+FoXtg7
pCHVJjRqX7no0Ce1VaO9gMZwWbnGBH70IABQd/gZxtJDlY4nfckOcpzfhhmYfirLw7ydU42pa3Tm
TSYKrplp51TuT4OWfLSyrrULq3oMl9ov9e7QTN33ui/urHF4wX0HZemi9o28OWZVe82qxYUe+p3S
ZS+RVD0bSexZiXkGwX5ii+VwELrRNktjcMI2fwYxsxPXxlVsoXFulctHpZZupLH6ngjzrQgxBxFp
Q61rqIj9gLJFDb03+RE/7jJUCoUI/5t0+deFLnOhbkl7dLhFNhaDxot4ra/W4xsh+ZWBQwrHxGAC
1XihHFPh+laCFrUtOn5QMDosXvIpe0bCeaMlTvhgYmRV9IRz6vVHeOZNccBQX2L/k8rS6mTwCh6Q
wZsCfcEraxn8SIDeX1zYkUClEZvv/rUZdj5WB3DWq7K2Ftafu2HlQMB83PBaHSAneADu2aOuR+IA
8BRr4jQMuhW2yHqFa5VDkLC7mNAs3Y/0mzjg9aK4CKlH1Rx3HSijZ/B9CzZUJNz0Gj1VpYvxWAYa
rPwhAYmSHRPXGHHHKFzcBI9nUSohdtNMIb97iQ0CCExtHxcuzWFUtGLEwiT5ImHOLdS+J/E3Yve2
aqrr3eMSpsIyTTy9kZExtvQFIXE5BpfZUw6glyGmrMhjxgXEVF/CIs8Qfs2rdNKvwh14sO3woH8S
vgB5qfjqG5ZOcTAd/jVzpBM1fLRZh1ovlostzYDUY2ZUr6MzvZGvglD9RoWOF0NcUo1IyhpfXCh0
UxfFHt+PTUiiouEKoV1g0FT1Gj+ATvEz8SkJf+RJTUozlOdZxXNL9SUv6+3gpH6C4vRJP7J5LuEU
/aACCvtgfIl0tZ8qF0+6fsraqcF+akJuQ8+uKwHm6T6r4FHvHEGnhrmpBXI5V4BcKBklLNCUKxvy
yPa8BAdiE9nf2FsS+w2rECkqaqy1LZ7L+GgQf/cgu3gze2/KVG5yDkksPHO5PXtcENECSN/0Msq+
DJ3Y+t3xL/+g+ndEuqpysaSTMcgVKiLutQY8ftqt3Fu2GF4SChdPeQQXTsoQmUc3wU41P6kYSJJB
FxW8xpovFvfgKCA+FpHPqVxAEeJ8bOP67WO1H/JD6cunHtgCiGn8F8KNm1irtbdz0UOsZgly5Fjb
fA6PENeBpKLiW+fcowj8NwkvV5b4vrGkl0aRzXAKRqmOVhAEKcsTAyxgNsnZ38NNguC1La48aaiF
PMqs7zA3NhA1Lugm8eRzhyfzvoaMj3JgyoryMTgsB2hNOPXreJw+7f8G4qLje8tCp6dTFKFgn8uB
C0F726ozZ57JOVsifvAkakYxiYkgvpWY5wPqlgfzFL1mNmsZ5sgSEmf5vr8wyiAXTDoZYo7pBB7d
sbwRIRgUE3+fONVvL5BVsAqrZWqiWAICD4LOSQzonThDqLv0hj4lLm/KFBdAEi2QWghnwxlHyy7N
n7F0WsrvgqpR6RxRr/yji5yOeAJpONOMwaU7gVT0xB6FjU81x4nIy9ObpFU0RhEjEWeRt0Ah779E
ThBBSuPDhrCYgxCPrGsdP44+bmU3PhU2S3MqR/l3R4lvHytmmQx9PcGYqTp5m9qtiG7iQLWQWRjf
ubX4FnLZZoOe5Ng7MZrstnjt+9pTUl+dT5Ps/aszxDeTdbPo9AlyCW6TXYr5DhDu/b9PpWk81YmY
R2IjS29+0J26u/CQYhTHtPHchFAbReq6SVC0Crd8V7kB0GiBQzD3rj/Ut5gaP1teigHU1BG/oTCP
FqxoV2+NUculXixEoOWpT3TTyEWDueJY/NB1L2g1IBnd/f18k3nc8w0uUkhiEMUg4WXXpPQRbG3Q
wNMf5kNra8fpOLjRRevt5tT7+r1x6D2MteCScQo7eFoOwI04xYfZDV7poUPyO3OpSTKIdZ2yZKG4
KCWeictROww/GRtU49Myz6Q5LjdZdEOviwrmkEj+1Lz4HPvWtUebACUEj5qo3LrFFRFCnyb4zE1N
5/lKOiBWB4GBHntn8q79WfVnPDnMMxN1RWPuW+gnmc1yI9luXopz6FHQ343E77cfwKURLRiEVWnC
D1giFJPGiz5cIVdvm4C+B82DRbEvbJvDgBDTcYWkAGdOzzujVia8PHpQekGwI6zsPIhtTX3WlyvK
YUSWtFU5wfLe7XEvnTRSMqlifI5CDFaCPA7cuRTcajS+JBMuqjF8Cg0dgjTJQ1EF1ypuzuGEDLsK
iHLwVhL62w/h30AyRB4lGZNa2QUadr512xymA+6SI/VioHaYy13ENIkz8GlDzq31pO5W1Z9N2Rti
CWTfD4kiEu+ujcj027LYv68ymambTDGUkF4I1lVMvy3lzywkCP3IreMCUxlXQpqnsBFcWV4hINCz
cCvfUEC4bUuGrlqKiTldg0dnCIWui2j5Mu2qGdKG6bmBBF1/aiAosx9s2UfgYq2CcctfhrggU7dF
a1ozDI39ZY5fuuFf/n0udxHmOFK7Co1Hq/loTuBiyJ73F7B9sN5XwBdJFk1JlyBH72x+WKAGjXDp
Y4b/efSkg3osfCpQbpWX1zvGF0mkYNYwI1exrM88w5kjO6hs8zuYxyD72PjJDzW0qyuFSSK+E18o
saRyKscMqzQ7rzUuQkihxzbPz2obubCwKIUJyAeIJMPkB7BBtgD/VmciCrKvveNtPEu83iizmjZY
hQGmqjAr7zul+iA0yqG3Rq8M5k9q2jqBrhCxYSPZ/O2TcbFh0I2+lRiRuzX44jI4Q3FuE9OeRUyX
qFSkpzaSCxKqCFxcCjEjF9LSyfhdymd0XTJiRZQ7cKmIuoBxs8MAiGtpqAOOYJUyipISk6C+Fhcb
QitMwA2OlbD52r+oD9mYMnVPUGa4EAH5kTFRBjyq5zMzo+O1xsxQMZXYMr4kkhhNsIQ5iqkhKGim
x/4fII3WTsbj6HM1TvpcB7Rjigp7kV9U6adVftkPdtQauCQiVqISkrcyXk3lTTidC4XA22zlnL8t
gosCRSuPBarsaIFcqovmtb7ptp7xoKD8i3L+v4sGPL3rMpVyKsXwL03OXTF2igIqzCJIoMW7ATWc
RELbxd/fQHl7B0HMbYHI1ZJ4WFudmtkwt2CzY8WB+Jh+Vo5hasuCraGWUxy7A3SSGfD71B+Tg3BS
TuwdEXvGP8ANYqPffwcXJQao+IZagHtRnJ/D5HaIzwkl30gtlYsRaQ4J3b5GohdBmz44timRSW4H
uvclcOFhSudQXBLU/aSu9uaqPxid7kr/LLFb7RQXHqJWn4eoYU/O3C+N+8D4KhTE1DuxU2/Z2Cp3
7JtUa0I0lN1MO7YmPau8naNAIUrXDLBaqDzHoah2qaBPyLJkNFbim+UmH53+Uwu2KP1o3dc3iUYc
LeY+f1y0K4NsxasVCaakBRa7H5p8cNqpdQTjNipCu1QpYfNNLzB1jFEaigQ1Ku4dlciNKSULwp65
XLvGz8QXK/yxf2i3o9LKBhf21DGbo0BB2qD6CjSNct+Y3fIjOrOgCF1GW15swiC1KC4MtqE1NXrM
csozI8UvMd0FHllb8kWPQYnHr/lNewyI4L79zd53kvtmsZUkQtgisTTRUm9fywU95wnjSuDIIZbH
9utP73i3xJa/8o5kmIZYD/DN2FAUk/TrvlZ4X7Qn1p9Kv+5bo5bFRbpJSFQzeGvxSYDLVDd9ci9B
M6FviHBE2eHCHahchFSaUcqO8ABcznGs+III7LxIQem2H2eWKCuGIWISlCc2Aun+IqmMJFeNI0cY
foyhYrfxSy248/Tdqh660GtHclCfHaQ/Ptq7VT5IhamhYn0h8pcv42E6xecCjefR1T7gdnL3P9n2
gVvZ4g51GU2m3g7AxOrX6D4+1n56Bae8L3/TvcpvqIHi7SfVyhzz15U/QmIPZQHGlasBc9l4ur+4
+SErbFwnDzIYytG5EqAMRyySHeK9DeUOuZpXwSJPWGR7aE4WqN8M5Y7xOjAcbg9eJdWn+DA3KyKr
dXInfEplWTAUpKCV+j2p3My8rbrQNkKvHhObpmSjFsgd83iq5s5g5QqW67wphj/pp+bAJN/jJwuF
vv0N3czjV6vjDjqQYeD71vAVk/CLnCh2Vn+qJd3Wl0tqnkTlZRK+7Rt8AzX9+QUV3cB/loyb9Xe/
mUWziSvoQAFCKT61PV5BeWNONspOH5XiweohpNmbPth77F4DTKPMT0EYuUKGynxo2eP8ZZoDu5I1
r2q6G4jVfUtD8aEtgvOIiSkkHtc0Rccyxyxg8HXqotqeJvTzu84WRbB7FTEBo9xOE6z39fAZVRuH
gj4iTVD99LHwppvmta9szWednvAuFW3KIbdmZhRxZZFLrlrg7ywoy6NGB6iCzfAD1u1kIBkG67fX
gENdSWz1cf+zbV6u7zZ5Vio8kfIllVEXFJfgSxGAD0ENz4ZlPO2b2QILrdfGU1KNjdHKloDT1nys
Lumt7DC0vXKjf4pRtStuNH9xZLe4zaFYazxbJ4o4iNpbnv22rHJVqxJW7ACSxgdA8zh/sm5rN38e
0C4wQEVHKZJux5df/sMTVbX52DdjhohmTneF7Cz5QV0+ysq9KoMKNSSO+1Yj6rf95aLZEmIepRRk
IKSPps807zUvPw835VW+n+/Vu+UArlDXOMmvGZCxlOok5URcbINqeBjWAZBgS/M8TK0dNaUzFhRD
3N9chO87ysc0aZj6fAYzQpd6wQ82EBCexU+i6M3e8oEekmdbthPQeJ7cVDAHTW/xKpxEgA8FyGlK
0mn/WFAmuBijmVFj6UwDEHx6NyJe+ladUg1R6uNwUaVKJD2LA5YgIV9PD8vRciBX4DaH0S0O8zFx
ohNFq7qZ/b0HFZ5xShLasOgZb1mZnpXqvICgULROXUj1rYml8bRT6pTGcSDB72Txc5l+lfPPxfxx
/wtt1yhWa+HSoQDxWMxUeAFjnGLUJ/ltdS/ZEYh4p4fFicE/on9nuR/KZCjLhE/mQb9KVIWC2lGF
u1zVek6NBo+EXP6otoc+PIqANFfErOvWRNQ6ivB8uHEIfquihpn6YDyxx1biRuz/HpqOhtO7mpN7
4bfoTEG2WW6wc9T+4J5Sq7HTDWyy0mEeVTrm9eSl+aMwHvOlJEIlceZ42qm8KqxOlGdwyIExLLor
F+JGpa4ai0uEtKoTilFAKUZ/qA+iw4Rqcqc6VofFmS+yjdLdYd9HqRVxUUTG9FCZ5YgeURNdJiO7
KhqF46H8jwsikTJKeg4EszsLl64+DKA/08LnNLLs/aUQMR6I2t8dXc3zKocQCV4f/9Hk7X8wTV7M
dFyqq/6/o6BW7q7zbecOgCupCNiXMkR7lMRDP0AU2syPTdJRLZ0tIMVvxrhAIqpBlrQRfDw6gdza
Rijx1QM4eB3kd4CoMMX5yPv27a9CSmortuhJjgJ0gWw//Qxd/V85jc7TU01SKVdBii9aDy+lFQI5
QiTQRMqn87LzsiQZ85QCMpFArKm/KpfaKUH8q31WnxW/OKq25LyNgv+ovmHXb/qQ8qXtR/r/5ws6
X16W1cBIqoRVVixsb+sD0fTcugA+Hhk6cN9xydVyyUmXZyWaxDAGRp3n2akPs8OaxZkH4CVQGyqe
QxdQ7NvVZ/OYnf8LQMx2DDUk0dI1OBpPUJUnaaOGCi5D4ciUAUX8BOh64xEBGYtLNQMuonv5U0gr
WWxv87thbuVxiGZoDqyFOyW5MyKZUeanNhbtUottYRDsIT1o4oesypwWg0f7274d+t5tc7E2M40C
VwceaWXlFMlDPvzY//t/E4/eDXCxtUgbVIpjvFskdJdxRNParsCGDCht6ORPglu+7htkf+/Pm/Dd
Hhdo21ZripY1riRoPWVzbRuj+SHQo5dhVg4Y0r8XZvmfFNytXyb5XpwlyJFhCbg+Wk10a2k6WlZG
gTW2fATYCU3VdNCnKW+P7VVRKS3CYqk7NLTZXAqbE1mO8snw2TQPxdq55RJrU+zfV6bMScsHaUiQ
SxhHXX6t0+f9L0T9fZaUrv5+ZGmRIC4o/fXlbQxJIZG4lDZdbr0A7jyJVqui8vx+BYLOBWPPdn4C
EP5I7Rb7tby/rY1xB6hq1KQcK3yYXDyxGYwSkx7S0/6ObfElKGsj3CFqi9GoshiFjfEcPHSeiYuv
9CHT4c1gr0KnvLww3F7lC8/kBDlLjPfWx50nS23msRKwmSwatl9YLqt+Ko7ZlzfVytfy6/5SCefg
R66DKJlx44AlMJ+ORRbaIN4lIt5WmF/t5ds9tHK/CcMyXfKWRqCcp0bXMH1QTadtA0dPc+JSo1yR
n7vWJUlPRgbn6TzAeQ6YeTokrw2UZuVj5lNKMVtzEms34YewlxKqFQtjd45L4bbLjbtcTa9VLUM5
q7Kc2IrO8gzJx6h4KgbN6yXL3/94xFl4ewquttZsII+pKJjwzcDs13weg286yQJPfT4uemRyNUaJ
EuE5ifld3YxcvUpOZa7YaTt/FlKqCLWVt6+9hYslLZ5PQwmZKRe8BnaWPI/KjZVFKJ1m7r/bOy6O
xKYWh0GGwUNDeJiEAjMfnrp82LdBLYYLIxPGattGx2JMIOETpbOLpnfKqAa/ARHjqYjFjy1LSV7I
Wo1SnXannsUDvO0a3Mv3QWFLZwYsUz5hehlwtvK4v0TCPfjRZbUow6BpAb+x1K+zbpfVlzb/sgS3
S/Jt3xDh62/V/JWvV1NfJ9ICPxSzJyl9HsrYtvpP+zaI7/X2IlrZaBTzP0ivSr3I7V3Tfwmya11R
twtlhl0BKzNm2gVTxDgz+5+TyxhiwWPp/YX7Z1h0/XU+BrdUQZn6UOwiWBnNjKkIqhr9lVKC0sdw
1o0PuvqtkaEbQbRSiSuFn0vuI1lnc5msNnKu9GvTEOkf5Qlse1crEZsktTqtwMhwd5nNS6/G9lB8
2fcEare46AAErRUoGktpxO6gt1+tZjyLwdmYz1NOmKLuLIWLEuUs1KHUIv9jtBS4Sw7B9+IIPjUk
T8Eh/nf3vcKlF+lSZFppoKtXDP4Q3UnJh/2NIz4+j6cFetFsOibr2APyl7wolAA124yd9IgHjGha
NQI/iz59UwluEzfHuo0dM28/1GLhhM106aWASGC2JvzX1zyPnl3KElqVIT5QWEe2lqfHQE0Sux8w
vV2DfUmZIVOQQc5eAlumIEOr08ivQLXcdiwTkALz2ITznVxV/v5Wbw5drO5KlYsjVmZJgllibpEV
yrsnNhBaj7Y62s1N/RK56ts0T+6igcKe74dhtBXNEYjTuNl+X/8KLrD0uZgWVYXypOgXbyLX4TW6
QwEWKmjBE9qAvjQ6CxGoKS/jkpImCnRLYNqXaXmf9ZHdakQMow4lP7Ach2VSgJGKgVwUDyJofuTp
JwwMvTHXGxTRMBHSVC7cpLVQ6mkPa0V/lpSjnF6akLioN6u86+/EhZlGtIYws2CDkQ9MF6YYCmk+
KCnqdn0CEeadRXgGtSgu1EhLb6GwjBmZdLqTdc+UWqTFL/tnYLMBsFoVXwtYjCiorAbex7QhYzCt
Q18ntDs7g5qVbIt26GYHy0WWd9o3zH78Thzi8bqyFJnZVAEUzmqFrZ/78Unw6SkYKvbws8koeZZz
WSFeayEYU0BZBGoDV7xn9ZzELj30b9Bmz3zp+/7yiAPGjyrHkgXa5pjdf0FqN+1XzSScgwobPHy3
TdSlStlcZXICMbRbvyxfw9pu/uIfeJBfjU/6rUWdARYR974aFzckUS2MToFLMrbyCqAdDROqmtO6
YKT2rBMIxDOS9ImyyaUryVJMVstwNKxBwCpJTPXVOgAG4oHlhJSv2/5yimVK6EUYOo9bgBxQMIcR
6iNyPnutuNxPql5QN+J2dezdiPx7CrbUhtZMEwiLNNnpLvUZglYORiGADUKlmoRaUUvi7jk8PFEx
rfC2YYoYOfBkgDVeJL93E1gLHIWmMtkOXe/rY79olWIui9S0bY76T3uQvOYT6wOgkPB1cpovoGpx
1VvrE1WP3w4o7yZ516zqMLSY3qHVHcr2kg2fwuJ1mD6UGJzMDYxNhj/3j/h2JvVukPPLrAP4tmeo
4rb6vmQPEDlw2tGLOl8qDkatEi5D7Sh3w+mtnGtgAYPOoQyRZRRIwDI9Z9Q9+jcVmfdFcZfcqMX4
txlxqwOvz1kFama5bTNnOnROcqbGAag1cRfcmGRGPLGhwSy/GPFDHEMKkELbEr7PIxOGPi61vMdj
ZzCPeeLnJlHopv4+O+krTx+XNtbkFmsIAuk66pCTpRIPYpcsLla0pSpKWoci2QT5E0gAyz+V4Me+
K/9N9ePXZ+eFrwZAADKBNWGTi3jWr4rHuJ1YJ8tyZi+9JLeTI3s10Kf/NjbxAAShb2TZKFlH9jNr
YhVufO5eFT+4E10A4O5Gm4oT28fWUCXMAqjoUXJOZ5VVk+XaDLUVE4O3Velp0nAuq9jRlfExCRAO
B5Wiut+EFkriL6N8lpV3ShJPOiuruoMruZnLYnBx1G3ZK73xSFFXsdDz5zX9bo5zyizWq0mUYW6S
fo5Kbdd56EzRUcXk/r7jbPvmuyHONxVBaJt2QYFuCB7E4aZCp1t/2DfxNxncuw3u9lIbyBpPMWCm
yak7zci9WVQC+zs4HqBueWJ44cynmLE2u7vrL8bdYMYiqIXEcPN/6c5FoDPDVNJZP+OM3EVuiy6n
017ak3BlSDvBpTh1tuPK+6rZzq/iSt3mfTnIBbhG+gxTrp6WP+3vK2WAu75iUZiMYVxwXzaA131s
sq//7u9zFxbk2UcVaQeetdWtoi12mVAQFWoF3F2l6qDSFJtcc0u9OXV6d5y60dtfxN88Y98/Axct
8qErljiHG3QuA3FDQgKux4JhjmNL1YIpazz7i7hoUxilCPXsMSbYxs10hFyOa6FtWvygQi9xdnkO
mBp9gj4pYAxQXTsDiLNNE6dsXvd3cDst+7WBPP0LxgqGbGJTrOJ5OCV3zdHwWVeTIgPa9AVJNKG8
opoqgvvvxyVW0r5WW1wjRgA9jCC4Ks1M3PTbT+WVDc7fMCCtiSYL4vGH6oRvg9Jz4kL9+dIDYlIc
xBsGbgHm1t3fwc3vtDLLuaBhNlGVlay8qX4zFjdpQ/AVP+/bYNvzx4XxboPvYsqqOY0Bq6iDGQjM
XQ9zebWgfjFmz5NMxB1iOXw7U+06cTQaRiIst54eiHYqWs8x2XbbvAJXK+Jupkivw3FooRBmto9t
ltmajnJNf68IVHt2+9CuLHH3kymaFiC32LvxzFqm0jF1ltuUVYS80CVDBPWl2EFY3QsQg9T0RMFt
KILErvVHP7orjqZrON1P+cnwO6fxCx8608r3fQ9568XuuQh3IeGel5p+xjKZqjtD85dOMDoQdi/t
5EMKfPHkzC6mhw8A1580kPTIn/ubmYJ4Ucvnbq3WSLoJLPcgUc+1g6xFbjFCYG4MpcdU6GN7FA0K
xkc5EhdZpDpOuqZAZOniF1DETNZr0zhdcNzfXsoKF1uspgvCcMY9o2WemHyM5pssthwrISB61OHj
YgkaJRC00RiqMzkpeeoUmCpTCUzxZsR/Pw98R1PWhnLRNMQrubmEylnNv1aNF5heM91p3aNGKgSz
87XjmHxjs0l1oeg6bF3l6j57QURQizQOrVufULq8p4iStvPR1fq4yBKYYTdn7EZLZ1v3mfpSW9sp
RlqMR1MCDcnwhd0CiR8lxEXAjvbeQrlAE6LrqecCnrI5qK1BFoV54pnSkCD8UOHCi9RWRmqEyNpS
c3ZbQ3WKXLhERnKWJIG4CLaXo8qmpcl445lcQBnLNkqDHhF6QivN0quzJVMyptureTfB/n0VLAUx
VnQlLDFIWfzsw1MeAj1gnqS6P+yf3u1j9W6HixFi1zbRwGqGI6pqw6nsfZLJh1oKFyAGSVHiEEwd
rlr8TM3GVpZPVXNrTdRcEbUULkJoEAktOwjqwAGehtgV1cSeY29/u/4mk/q1X3xRpm+tbgnYox/w
sCtDrKa+eLIO4L0pDHv08vsQgxXRj/ootMQZ2l6eYciaagHMxNflJ0XURNRz0Sgy76Ly1CVPOSVw
/DcJwbsN7gyNWiDLYBVDMvVzcDvAkJtX1WXcbcMtxpgI19uu2AFarUuqbuEocW/9AtwJaTIb7IWi
N7aI/APYwcZRfN1LQfxF7N/moV1Z44KfYvV6Hk8xEFPKfTd9zoZ/oKqtSCsDXJBT5wBgSB3CH+L8
OWlvpO5xEYi7djOHWJngvk8WjKloToDcTJ14BnavsTO5cFu59MqiOSytQNUgN2/ElUHmlKswVJmB
kAc5yOdUJmlzBKINGq/gpiTWtX2sVna4cBeOpRF07KXQHhQPYweeAKVk89NgLw/s1TUfzdYenZB8
oWz3olaGufinLPnUBgVOVQcERn1+o/E/Bm5x037TbSZnGz6J/2QUbO0oXEAUyn7JFh2SC4B/2MkS
2ZIG1uiIuKTIPeXiYaE2aa9UyC6Cz5htLk7Qfzsah6SAsN3iiK71otvGmc344Drej5Kboep9U/k8
ygTUxDRLlqupJgA6H8vxSSle920QnsnnTuJY5lY3AhRWaJg0jj6GIPgoX4z5cxg+JtJJNg1n3yC1
KC5+mOC+aIsUbd9MHSEI58rZ4GgTEaS2y62rreOCSNCOYqOlKGfP/uLVt9CrPA2OeQElhQ+OFJ8a
qSaCIp80jXHYNirjpZ6m17ITHXC0EttGWeAiyAhIp9oYONl9/a1VHgVqoGwzu1htGBc5EoyvqVGM
tG9IPRXAMAA0ssUPppTw6e3Qq2qWoaqKYZrcaVKmRccy0LQW1EtmPsv6q1h4wvBoBibhA9uO9ssS
n2JYcxw0So/TMxidU+C9BgCkk84xgd3fNgMqHwU1Jx0kCL+H9iQJ47mU0AQMZySZlwDDOCrxZtve
s3cTXKALhbw0qg4v/iZ6KeX5kCai3XXeiJpqUHzcP57bfvZui/s+kixYvciUfy2gr4RLEhFXFLFd
fIEzHguhlPoKfW+0ouNvSXZUKAWDzSUoLBkCwZiKT/L7F2kA52418Ma4ieVX8d00UuPVLKH64xm2
MsCdlaAUGXQAwUW5Qy/CkW6s2w6zGtGNeKz/yXatTHHe1aFnpBodMNZZ8GJA1ytF/kjNH20e/ZUN
zr3MbERNic0fBePwMTDqg9pKH9KkPBdtSXjydma8ssW5V1qmrCSH7JE1VeLjZCFDUZY35ZjGj+cL
xRa6eXTe7fFXqNabmNGT8GKWl4PR/miyHw0absmTUBI1D8Lp+HtU6aVOKYdOdSWzcaqu8dBgpBB1
1GK4q1OzyjwIQW+GLLI7acf8avXecI5edTTCNCf1tPv2a/0q3dNjley63PF4hbtOQdCWRVb91pao
ThIm4iO3A/m2Ctxb7iU/qA7tZlKy+mpss1fp8rhYeNKwiYnkxDgQ0/+ky1RdnfpmXKAIy8ZKpQEJ
JPzcqM4YMvkHsXS1DC5OiE0vD9oCRm1TVxwlnewAlft9E5vhdGWCiw9iUViL0GOnsmI5VU0CkYrq
mIjxad8M5XlciEBFzwQ+F++XdL6Lxtb2h+mwfA4pug9qNVx00CBkVYwx0iizewQZlNhcVdXfXwn7
pTuezKOr1SyPZ71B+XgEhbyY3ZTCdys7xSbQjtWlF6jHLOFiPNhaNroCKEDEH2PWnSlWHi3JoDhD
icPJg6ubyMitbGZLgjq15hXudCMcUFRDjxIEfVf9cX8HCV/gMdNjbczWLDFykSg9D2J/gYvfxnp5
yUL5ZlYqCmGwXd9493GViwZtrCZ1VCNleNP8ujA9ETy5oCgSnak8nnBAfqAaiLX/DJJ2snTb98p5
CJ6yhPhg26jz1YK4uJAqRTdpMYpfQBNoNtiJ0tvRDw+MpGVp7PQtuM73aGpglCV1C2fwQVVE3MTU
SrnAkY+iVmkMy5yapReM7WNjVkepzog7i/J/LnAsiaCJigXfNITJLSdcHSiw7PsjtRIuaOht1AhK
CBBA0Tw309fFdMfqdd8E4fI8eEfsJYDt8hJ196S6ScvqzhrGi1V1Tr8IbtfEORHViYyMh0bnUikG
QCmxhu+jXH3JJ92ZMQYUUqgkYut4aHQvjCyBhhOgyGGLGLMAf5zdTyPRN992AhMPJAUZucLjDKRA
kWeJlQyV8FZs7gKRelRK2wnDuwUuMwoWq5ANCdBPPbVHVJ+YMmz2xKQzBNBPLE5xK566g+iC5vhI
ZRHbBSLl3TifHNWKUi4meLjag3kuLvMh+VY7goMH5wfrhclXzjfW83zzf6Rd13Lcurb8IlYRzHxl
Gk5StiX5hWXL28w58+tvQ/scDw3Tg3vkZ1VpDcCFxsIK3Ty72/XYlV0GF8dZgh5Cgwcn7UwRrAKD
i9EdJUyN7PcGabtETXaxhdyZX4itUqYi5yO0T2T1G6iHrSI1bcwFWcxx+FK5spXUj5fKH40H7jz5
tqde9piBzFZKogTZTfoOOhj1SSP/SNqHIviLCQYRwywcjHlBBqQuj62Q+3ok7K7DCO8cMGAYQQda
bybqpebz0n/uRef6/9/2RKQhdFABg2CbHWEdCvRCxeAScNIf2o44yVvsolF+sYbI1tAqlyDlDAn1
1uLL12x+n4tl9p1l9IFodFQpMytvqYyLgOY8mffupqf4t9htZYQpdAi1ORbQyMGkfQNCP8qds/Qe
5aiihY4EJVgO7PMWxaDKMIjqHCKdAALvQxe9Sv1hmjguwTPBYAcKess0pgimiukxVx71IbdUKIte
9wvqudf2jQGKpkFFr6rpoztuLaUMnbD1G+0u0ipb1CrOU2Hz7lp9JLriFSJIepUoxYQukUr40i2e
NmRONuWWpPEyorytYyBBSvOujAn64SuxtltZcIcelIsy7+mzHX6uFkR3d7UgMw/HqciReaXTJwOK
eQPa/3qHqpzzONG2OwtWthiEaOfZ7FK1+/fhm7rhFxFKjjf5Pn6lepiBPTf2d+744eb7YWWUCaB6
dSpr5BboEGTxVHmT3/jNDMAA7apd2cmnROD4I+fLsW+wIRX7vBwaTDLkoTWHntTVVjZwwHATbC+r
Yl9eTTEkgWmm6BMSz938rW044MDzC/bZhVdQrA4YFsLQ8eSMN/I35ESs8En9HB14w5rbaTMFpV1Z
ojTsLL9cobTiJC7wdUqVLC4WQcNXC4Jam5KopF7FG0Df/kIXe4wfhlPQhXJGa17SazR8n1qvGl6v
g9If1mRA+kjSRE1hpewUQc4CI0YhaPImR7NjF0pYx9b7F80DHk0+/cW/Y+DFGoMWJJHnbkgn2gjy
2Qhu8ulVG55KFXiY3fbG0/W1bW/fxRgDGf0sjT1aZySnF05mbufij9DgNMVvY/rFBPOFomYQkzDB
hQtRLqssv7cNmvFEFxkUSwJh1fX1bJfTlIs1BiK6JtBFRC+0vFsg/4dGSlCM0RSDsMu9/vhBSPpp
jxXDI2pMgsaMoUX3RsPZ2B2Oxgnr3Cd+6vCj2O3y9WV9OhNZdEMilmKE7C2dzii+qwZOmOlWP5LY
Ji6e4Gfh+3jkJja2gfeySia+GNVW7PIE6a7lVrlvME9c2/lZBHH3j+D2XbqSl1fdxsSLQSbaKGqQ
jWCoABVzou1KSd9lWun9navo9DesrstagtSZOWPwb/4P7RfynoYz2DUeQuI3hJ8ux+B2wHFZFD2M
K4NSrqtRoeYKSBbrz/NNfih3c2JFn0HNb1e73qfaOVBL5BzxP8D/xSwDKJXY6hAZAHzRTn1K7h7c
ibc048bXoeetkIETYVrMZKESH2ot2LVVBqVtRCczM3acreQ5JAMqMYlMWad8gtGeeKC8RSMR+PHT
02JHx+TAV9zg3QE6gytirMrCLP7nCau8k02RB3lH6XayM49ljeP9LO+52Ib5LFWopUUpgcLk5JqQ
Hfq7HWRnh+NqEUYQWv07NLQ4BHGvHTixrcjojW5sYV/xekLpFl252FiW80RDb6Y5JFjVHnJ4fnek
8vOSz5vU3CY/uEAky20uZTOofTRAsrKDgAjG1wKnTFC40zzpaIKAMvR4aMW5RQ0GSTINTW0LBs7R
8uBN04MuHeuGk4r9w4v55ylmW1AzKRG0iE4QkcdsPzwRjLRTIV9zsqgqJ2IrB+tyQ8/kwAfPFxn0
IBAy6BYB+QzTDCxRUE+KGnOey7ztY1BDSjX0wJio2Qnlvdwfx/YQ8vTYOcBkMHgh9FAjDmjjtTFF
56xVH8NRcxsQutRz5l8/WbwNY5CiIk2tQbAQB2s20JOqHYkWeddNcEIqtmFEVutaqfH8cozGcLri
pSGQlJnceDn1PLIxzrdhWcxJrxW52NZ4Owy1HY7nsSlpaf/6enhHlp0bDhQ16BIByXdaL8481acM
WeCUtEUPGmsg9iCcosL2FPEFJNgpYk020XcRIaFcOb1roNcRZMfnurZA1pBb8Wn26GVcfFqgVvDM
fTxTb7uChOwgsZ4Gg0BqJPAaR7jNwIlBrMRJ/6GjMT0qKR0GmelIcezk365vNMc3WSrzJgs0gjof
TlqzhNakKVbVRG/XbXA/JoMYatPLpi7gACzEmg+SrdjjP8Ze/9Q75mF41w/mQT7vPDAAQlqjWLoB
GCWWP5rsqVK+pOMd6b8Sk0c6wLPE4MiSpmM9Ud2MTAzQvdDtpGryFsObBnM/BxPn6bT5uVQJo4KS
rCgQafs1YByjsl4yMP05i34up6Oic/7/Jiqu/j+1vwpIFzKDUb9EsbxWX/TKT0PNEfLWSubZve4T
myiyMkT/vjIkt1LXCjPeD1XiVcVkyZPVfWwcYGWE8TsN/NbxTOP5fvoSJxg76AxH4w21bW+ZioQD
PosssazsQpfU+UzRPRq9TvBi5aZuzvLA+TDbH/5ihXlvyeqs1cOMIY0mH/eNPJYYejUfrn+TTVdW
LzYY50rmIpE6E7H61BFL0GIM4GMift+Kd3Ed2ddt8XaNcbS0ziNwo4G8VChDu4xzl8z1U6qZO4wH
cciGeFvHuFotZtMkVkgAGOkjCV/TiPP/3+dLfwPv1b6xbibmk1QW6NasnMVT7NwNwH6GJmvykL/Q
NBf6mxxVsLSb+TCDP4Ynhbp9lC6fjcE63RDzGLclEhyCFzVuVCTW2P+4/rl4e8ignFoYqZoKuBwz
01fG3Sh+yPUwTKVD/4SoGhMiyUacTKgRo8w6SPfy2N5EqXIqXC1SPFPsePIk26v5aY1N0VRxlRlj
jGJWWJ8U3Rfkj/TVqpf/z6Rkhl7DMerwvlYjyTPmHLX2+h7lEs4LYPu8XswwmJDqpA30Fud1yduH
MRLuhSa1hz772s/Fl4qkknXdCTbFZaDT+d+vxEqRKlU7iVFIh+6RH5Fc2Rdu6xvlnWhHt4PHNrHa
92Al+VLY8v5RgFicAPa1679iO1Bb/Qr6dVdXR2qE4hASPLzFXY9Z3vYhdacjJbQrMdArQpvNaazu
PPrpo8qJEbdB67J+BklEWUSxnODNoLaY200D2UZv84EsozvLNceHNiPC1SoZUGnwTsDgLj6u3IF1
OdxDMEiJQbl8EySnlLjX93QbQi4LYyDEwPyuic4odBMm+a4dK1uYwsMMQpS/M8OgSCQGojQSJH4X
pXPRYHhC/9eNSbiN+rzvxKBJ3c95GMohgto8PgTDYOlmsw8JGFZ7nqDn7zuHS0oUFSJqmgFVT8Yl
dCmrGwj3IpWWLs9DWrzEw7hX0vjp+s5tdIn8aodxhyEeR1MW0aih7Ga3uWt3gl0d67M22jSVPTvg
wX8dPtH0sviN1yjxO1z+apvxDqUIMlKrBAdOfQqCr4RwcIy3h4xbVGqWjDGUGJwlbe0mT1/N6VVI
eOo5723Mv17Tvy6D8QpZGpoB2t6SExjLYmeQ+pAF/ZQviTdpkAk12ttWGCxZ6nzRrHZiqdmknu0g
mp14rm1tkX1Zro5hHd5SWcdBN62+zZxOxQBXh3F+6U4R5gfSlS9TrN6BF/5BzHRXSDG40RWunFUG
B4452/ZbTlCoDNmgb0Yd01tTq1npcFDH4S+tMHdZohe9mobYtVi4SYRjOR8NlZPt2Xgf/vJlfssD
jlovNz1s/JeuCKrCx8SLd9N9Di3J6NDxJkE3qtW/mmRi3aqsTbMf4XNZbEln6UBOlP4ivc8/LbmV
fSY2Bv+gacTNRXLOEpsYFIZGy1MDZ0kpZYQ2hVdlvKFanl8wkBR0AQbt0Y/sDH1tFeLy1CgFSLRM
zqn9/YL6dQcZRIr0bl4EkWDapn1eTPmfYWxuFSmOLTVCLWqWHIz8+9dRcCPS/tUmg0Qt6LSCOAcK
dsDB8FvrVnvFDd3uWfkOcTR7+IH0/yGxUda4TQ68ag1vXxmYipcc7NY5zpuEnpB0eiJD6SoGb/Tr
96Du1yUyKEX6BVS9OrYPFNKNjnSk9I8i+bO2J/Hu+m5uBFLUlC4ZkkZUk7wfy1UgVYnhGPYBzgBl
1oy/yt5wK7qtvXwDk7Qzv2mllYOHPHWSFG+X67a3V3kxzfhoKAq5GUZ4/kfKSW0Nd6l+5MFrVe/j
hNPFu/nVwIVGDARTusJe0G2STlW/wE2nOLeTSLUIuY8LXpV58zCsrDCHoVNKLSEmIo5FFBwz0Y5J
XXkkSPbGGNlNUuzQOvd4fQt5JpmzUJvDQpYuQ6pmVBxw9O1EqXWiHOOiUbhfZLRlGdPzdZMbhUN4
zGqZzBHQMEhYlSn0YoLz7Eb24nfgCwqfKERLHA/ZBMqVKeYcqIsJzeUWp01NIq+pYj8KQs69s+mE
FxPsBapjxLNpB/SyJwaYh3BJz4rW2vOSvHRy9VIlkO24vn8cX2QrbLmY9LESIqbXmmqv5coR03hu
WmTe35mRfn0gkdgUhqAVgYWVX0ayRQynAnnI3xlhLlAhQsck+JShghwHxzEpXTnuHFB9/aUZ6iYr
jDKXcdCiBY89Zczsco78WWosMvecy2w7Hlj5AgNIUhqSEUz/aHs5ZCflMAMH8/vJN/a9J3nDjwUU
srPPm17cqCH/cp4MBjaiPkmqocCXKjDQ8y7XmjhVZ002GgA+NzteVpz+u98i4NUiGcjoa6NOmxyQ
IZhf1biyNCLbY/RFyTXOV+MZYnBC7rrEqHIq7md8RWw9mejaNRZL48pUclCCHcmeqjBWjRztoWTM
70qjc6V84gAR59CypbVWICOYILEWtdpHwVELd+QDXa6/+AFbUzPwvsxSATcxMfyi/5Fjgn0cH4Ps
vpV4pJAUN6/4AFtYkybSh0kGDMq02pbDwJMW3c7T9k4KBHsJAkduQJwTSi/X4YJzW7HVNeThMeIQ
yKAfjM+CfKvnO934HA/7LLZLXhFjozJOt1MhVL9PVg1WviESZLzsCnyy0R7d4IdCm7BEsMtTGpv2
lkoDUC7gmT9OQZH19829GGYOWDpOYxVTYWBatYzd5RtqalVuKbcgwfSyndzvr+/qHwDkYpA9aKMY
zXNCnzFqZGVjZBWql5GdWkK5V9p3ol8l7tDu2/+dsfLXHWZu5yCYkcatgCTRcMiWFKKZPIYU3tLY
waWo7wWhAvcWYn2CrDrlHJZv4j1xJT+wF05mbzsWvrgMO7Y0LqKSjijxOMYnbaed4wfaTFx96w7l
KThRvWzQYx5SZ/QnTnzKXSdzW8uBAS1pCSeDrjMGv71yJ58Hl3LsZFwixG0w++kvLINUi+GLfIKK
opP1+ym+zSevbR6v++Q2JF9MMDd2YJZCK1Z4zGfteSZHLXm9/v95S2Bu6toQof8SSAiiwnOdYaBC
ejBU3hQbD0JU5mbuu3EECTXiDqoVMZ7Ls+A2vnlTHdUdlNN35DW+1dyRjyDidQRhKTmMrkEDroyw
StxV+/Iw+eoZ+ixWZUec4Hf7ir58JgY5SC4Lmk7bpKEDAD4+CFPE/b2htB4EwZ8+8sV01RRVGZ3D
IgMWRiHFQ9ADjpXuQQp/5OjzrQZeNoxs79xPK+9/X0WKwtgpWZMl0D2qTG+AZ09Euu2DxQtjqJhk
cnIAM9wPCbnzLJY4m/mHh9HFOJMlM8gozikVFaaDFjjEmF8z3XcJ1CMvDbH94S6mGLwoCilKRB3F
q17T/EFfXvuusKOE3Lcmbx5m+yhfTDExfmoWikAKxApqeJTqc8mj0uMthYGKMQoXIadholEe6/Lr
lAZWgeybUXPCUd46GMhAzmZMFUqHXo2J1+ntPlx4yRTqw7/f/JetYvCinOew1WacW+Sl/B60D7QT
lN/KuA1+FzNMgFEnvWRWlBsqogAYQ8S6DOHolX/9xP7hUrrYYdBBwHBD2jdoTFbuR1f36p14N+BR
IqKpkB828T4Pgw+5IiNJFaDxtFQOlXoIpu+c1XAMsATRaYpUgpIjB0TjQUI19u7Cc2fRMSFw/t6b
Di+c4Dg2S2toakZQSDX47+tiB0VuKxfeRO1Ninnz47yFMVjQoZ6BCWV0hZipfBAGshsIj3OStxQG
A0Cy3uSyuCA80XxzOabRm5w+zx8Z06AR5U+PY9VswdxkKkGJb0QPkP4tPuS74BTv37Vb7s1Xwoki
eMtiICEiSaYmtCVYq+/a4amXvieVvfQtB3m2U0yXVTGwQJZUywZ6L8zT4GMKxUdgZEuVcKryADlk
Hr0TPZZXUEhi4IHUmjQrNfTQ6qZx1OZZnF5C4dAVvrzcau0HmOp+/WYMSkDcwdCaFKDXuotHHDq5
3fj/jtZ0aILndVpxwI8dEW6EEJQkMiLlRvWTIbb0EpwdvNHMzSMlEVHSVEJAicZsoaCOWdP3C1IX
0mlsCkuaeCOtGxNJ2DaMIoiajJc9nB5fcRWpALqHtGngFJBG9IIdZoQO5g0kXCwTHemzXz9fh7/N
Fa3MMV9pChUtMFI0qIFQzh3jwOsa3nQ4/cW/+d3KBIPgQ9dHhlzjNIE59ikj1THLOicOE68B+yMI
UJzrK9quhl/ssYCOQrhqFKNIB1igJCVYaA8+BGgRjkEZ2p/mygr3oodPuF8SKznJssWxT0HvynpZ
fB8I2OSzGrg7eNPL7OYuVQjLz+oX9QCFsMji8SVsev5qvQzO500BvbyeDuzoz138lGa3evj9+po4
XsKqmY9DqOZFQ01MTpA/FOLL9f+/CbgK0RQJIhcgzGac3qjRzJrP+GQQ07Uq8qnM3FBEKpdXFtkO
XVaGGHeP1TmPcxoi0cu+u0ucyQ93+i7xE2R9eIRC24H/yhrj+WlYFNVI89M08BcsWhMJdznmxapd
tLu+g5uH7GKKTUQapjBWywLqdmMs3TwCj/8iLGD/7d1sKCx9kXitzdtJ8ZVF5lUTaz1YHya4uXEW
fyCx5E3HDpNwtyBte6Fv0tCR99H9wGMc3i7zruwy7h4nY23GEpUzTz3tk7HTvcQzUedFI51X7hUL
JfrYHlzimrvQxii7f32jN0/byjwT8igjCmtVjMzTIN4hcsQc1Fs5xhwM2TxvKyP076tLoAzlKi4k
uKlZnI0QU1ZR4V5fxra/GCpB/Ex+59Zuay1PdBMprVpBbPg5D0+q6TSF2/Gg4w9+crHEfK+5KOui
EXGhGdnnapzdYnluxeTZyNQXQ56egV3QJyPnPI1EiwitPQ0OdMz2rdZZqa79KGvjAzl7VVNlpBsI
StwsF1aq56OS9Ii/p7rdEbM6m/nynKsdx1G2vuHaDBPd1XIN7iYZjtLMz0lxI1eczuLtSEG5bCzj
iRNEBlLUUmhu8F091C7Td1Yg0UNvLKZgbv93zklDAquVYpgG8FhhUzVEMzsjliL4TLwvda+VTqFq
WmV9AGfoBw7AyhSbr2liXVakJEXti6SW2XpcFffNHB66/zXN1FVJxfDur0eMhF2Tg+geYqi7BtwX
5BTfS6+ZbqkIs6qdidED518U49V5N/2CFspVXdLAGcXcdXowp0EsAL/yzgtEr1I57r15x2FBPw0w
dxwke0pthOfBL+iDtrbNEIhIR9o7NJjz3kqb/Vlrc8xG6lpeVUuH40QbRRS33Bn71E7P8U74SnNc
sx/KnJPFWyEb4c1aWQ+FgEqKPGq2VkjHUkUzjFSS0mry+AyRj1spJPsqH9zGqGM7VoloxerCm1PY
ugtWS2cjvX6u505SRuRjjUddudWih4DXfLsZQ0D4i6BPVJElwtbG0kLoJInOwjQ45bMLskXIcum7
2it2H7na1qaYW0cDDzeIiJA11wPZEuoSW5a4Udg416+ebY/RiCni8jFUjSXIkPpZF6UB/TDSvWF3
0K4uKPEC+rOVHqqRnR17vBB5gwcB0LUyyYCxBNa5uqe1dOM8ONqh3wV30muH2hvleQgd4QSeJU5E
tnnOVyaZcx5Gi15qLYI/OT8Twa0mDvkcdxuZc66PoiDEOdYUnMXZyiAhmXn6TeApj8Vn/VB6emLx
bgB6ltmnzXobmbPe9oIhtQTv3/lA1T86FDz+P4nMreBkZYYdwQDlsCEMRoiBDxCMEoyZlXFjtShO
WUO22LIgB5zrZvMgX74VS5NRIPZQywQ5YBWaXxK0jow692q14bjE1jNnvS4mFBogdBOg4IGmXH2f
VPtRUq0yOjYxj/6QZ4eJDAwFMb+G/g1nUiDgmTW+JqdHQ0Z61lQ5vTG8nWMwQyd9Ogg1vLwN75Xw
e4S2qFjkrYd3fNk+PTEVE9EU4erRqdgHh+IR2j31W+cqXnYwMURiOrH3v09O/QIZOgMZWlGJy4Qb
3Fk0V6u+ICzV5m8cJKQf/Mp5YvNJ+aIGYh4gCqfPUcVW/QkKHFQVM3MzLvk0B5B0Bi+gg1mGZmoi
1bO4Rn9eyofrq+G5AgMOY50KuvrerxS7aTM6ebVfpsH+KyNsWx4pl6QpCFw7GyorktWD0oNexuRd
hTxwZbvxlqQ0SB8gaUW/DJVeywRkcQY7u5l24hGx9Q2PFWL7pr+AENvorilVCvZDJEz1EjmqsLXM
1O/rL23w1VSOypRAGzO0hmXPrbRtw+3PBxE7N5zmWpI1lC1VM4SnsRJv6k45dn0rWsUw2cpicmBw
21Eu9hjMEOfQ0CbaH5Irh0y/FyDY1/P4qTd7NlbPL5n+iNUTujKiuIypHgfIo1+Cs2Ba3Z7yvhRo
Sx3vZvQutyUEfKQj5GF4yZjNp9naOIMduE3CSiyBiqav7VSP+Lkd7iYkcem0fswlFNnMiazt0S+8
WmwfGEamtGi9VXbRd9BYeemu8YXQAkzGqMwVPh2kz9zKNvflt6i2RF5LxDa2XD4pgy0ieEyHEjlK
lB5v+lSwZq7qyWYeYb1GBl7KsgsqPUOCX7UWL78BL6wHsq6D/hB4dYyNzfxmFzxMvHHQ7cfGKl1A
WwtWe0uiLFsk+pxCtLqb9otfHFW04KgQ59bveCDA2UeW3K+WxFjLVByNJXbq4X4efnwEPn9+J5bb
L551dPoXCHQwlv7amOadZuT3YyndXzezHYBczDABSK+LcTyHOHx19MMQNJvWSZb81sx5fsc7aSyH
eljIojzS0rp8u4Ajnp5wHQpxVMAqcQub95DgfR/moDVzqlQyDYCH5caQH1KVA41/uAQMEN3Khobs
FJNV7QI8AZEeo14+OPUD1YhAStPO7ySf1+SzDcMXU0w0WupZRLQSScYirvx6Mt2yzN4MLeVlbLf3
7GKHcQbVCPUkjYANWnkjlM/hwGnPo3v+exB1+f/U/uqAlmURRFIAF8ikyIrir234mM4vqqxY4sCb
cubtGXOrJMYcTo2E1/ig3ZrkU5qfEm6/L2+/mMtj0sQqSgxcHmVouO1Svw3t/PX6+fzDsbnsGePH
ZW9Es1mjoPNv00Nto/XlGNuZJaAXFYOizxx724BwscfcD11W1YbSwQdqkMqJX8dP07fksfM7y3gD
hzdU03EtafYH7+GLWebOkKoyUKDLQ5N8dIIv8ebkKD12lFXGiu4F1ebScXI+Hpu41CtRhcIQpFEg
8piTz4PkcXaS44HvALLydrTKRQOKELjq79FyDmZFyaZ08IHTewhq7PL1/5E9oSf0txOGXKhoypoo
6iwBQ9Xnci0MQIoOjLAQzoUOcVjayTfNym7oUF1FOKvc3MWLQTYB0MRx300ZjrQJ4owZo6txobjX
N3JzH1cmGKAtg3qRwLKMtzj084K9sNhqx2n8462CAdgxbSvQOOvoxwKHrvwUCf9cX8LmoVotgQFW
uTKUNErR7DeQ1Jbj0VKkfwK1sXPe6d18pq4M0YWufC6UBaKIMvIWpZg9aZV+znTN0+L8oI8osqXq
FzFVHnCb2Vlf35YBKvyGwdnL7fBv9Rvo91z9hmQQC6jeI8QdbUrsYHqpm0WWdhcnYCdeQAEvPdet
3R65BcftSsHKMv0MK8uaPvZKWuIztu7sUi7H4Ht9ziG/kO4DK7RTvAVlq9hxuWJ5n5fBaFBj9rEJ
ZT5wEBb74rXdRdA2B2ml7nZuYGHk6JiColbkdaDwzDJQnQrBFCcgYnHS6q3O9rls2FMVW7PCa+Ln
HQ8GnEHMTcyMZqk0ssu1OznjxAWc/8+mCqIYZFt5DyhOY19ND2PASX1t5wgujsHmCFJiRGWGsUfE
akJvoZ8ACVjKlZ2XcMjZmaBu86H4c2WSgZS0S5ROiLBnjfw1b50weboOKZvNMyhM/RfqWTbMORJD
UY7g7OKhgppu49Bhh/KcnvVP8Sd5R0dVQtTHAtR1PvT20VVNwbuByqkw/l6j2ktZLGB6cnrMOTQc
HYxtx778f8axhUrv0P2G8zTp+7DazRKxetWX+9frW8gzw7j1DPyr2vdu7+hTHN8v5lGHeh1PzX77
oXDZLZZrfiZZoI7xz9RhDpqb8FTvMzf2eEhEf/Hv1//PjWMfpVOvCllPNc2NBap8NUrLEXh0s8SD
aMWLJoRnMxsLy+gFXpTK2Ur2taoMNVr0ZcQ64Y/wZnFA5nMIHAPJsRMlU4coJVppYqgDXv+A25HB
ZbnMtSrOYydPIgBwCL5mSg4ij5dIGq3rRrbTCqvvx9ypBTHHdNbw/fRHGe2R8SH+ZNr6Lr3rbP68
9HYCfWWNvT3NcJxrStSR7UNf9YO7+VPiKHegg033i5s7TWnrmAXmJU94W0k/8OrqbMmYKYBJqp5S
7JYBcrVE3ktB7FzfzG2kv3wxBjniaMnBD9YCFdsssSSl9FGX4KA9bykMemS6HKN9Dd9L7Xfq8pDF
51neX18GzwSDHCIm2uIgAwAWzUGpFavUv3TB9+s2tl9+F09gJ+cQj5bhpIYYd3gpTvFDayGeccbE
wvPBkT9DhdW9bpDzbdjZua7tyLzQWak688P4Lgk+X///3AUxV6I6qko4NAjk50N0J7kL+O0Dnxz+
FZAIQDV23R5vPQw6ZHiaaB1tzQqHUzg8C9zM9XvXwBW4VekvWB2axiw6MQyRA2xdqhEgHxOn+RYe
sketsqZjf56OGByFDJEVWLmjYEpBuW14fN8cV1Tp31e/IUfGJksyNGR2yewOk7JrFejZBhHnUHFu
FnaQTmkx+FUW73nr0P9XD5VSpPNK8bzVMPjQmySi0sayQ3B/haPVpceuKniITv/Lte/GIEQM4hAp
KQB2ys6RPd2wJoKehtYzLOQirfJxdtD4CT4om3c/c65JlcENPUh0o8HMHnr5XoP8pGYjuhJR/Dd4
4+EcQ6zGdVGohqg1AChBTO1Fr5+XbvRbOT1MRfr0V8eMldZrBBWjrxn1jBbt09F0E4wBZ7iWtxoG
OOIsMUVNAKJP8UmI3Bzsv1lwKnROnx797FfcQmMAQ9bHWRlpOKEkh1R0y7F3SOEk5UnMXal9vL5t
nAOlMdihgKEXpSesSTyEvnyEljEmUiW/96+b4YEu28ITEQFM6ATxhGqpb6FP81DhPVXDED35awZF
hev2OEdLo59yBUdyHwmky/HSCotjJCVWJzZO251r9agHvHlADlhoDFiIxjQvcgJbuSH7c+kudelP
U+xeXxEvItMYtFjqRTGLBm4x7+b3wbP+DHqP57d8L6E9XPELm/e+4i2MgYlULyM9DhDGC2VljxDZ
KJLS1preu76ybRc0KZ6Kuq6K9GesvlWcaOqMwU1kvYRzUX6qtL0mfRfCk9B+HY23ypg4uLu9rIs9
xjdSWUmbFo9WpyHDa1yVX9XU3E2SwUGL7Xv/YoZxCyWOCXpQAEiL6rb5Q56/XN+27YK1fjHAOASZ
Ezk0JLy8wUTpJRVkL0fJ0wRrwF1Py1lFajUWpZpJQjtIbN7k8B/SXBf7jHskap0LsYHAMNrTXHl8
GI7SnR5arUcO/R5SM07vm0/Gzby7vvAN1WA02lwWzqbMjbKO+ryH4dEWbhMItCDPeO6R7ZJel53w
aYbsBwbGduKDCSLLyv7owfi5cjalLkaaFgoJfYoZfpLMthJ0Fulzzrn4w4m/mGHuG3NJ6CdG5Kic
0YV40hDZRYZlPoSn8oShkNf01rjRv1/fXI7XvuP46jCKogxq8IK2Z01+qflN9u36/+cc9vcU2er/
B6MyjmOFsZO2BFWi5KX5gzn7KbEazY/lz/P8cN0e57C/7/HKHqQ/yrgC26ZTSSchqVxZfsoLHkER
zwiDKOAvqWs0aOMdVi77TBj+yQD/ZZBw7uo/pAAuDsFCSqVXi5q+N6Ua96GfHgxHPpcnuDt6RHi1
MO4xY/DF1Cooto9Ih9LKcuhT0pToFjOMkaPsMZzpiYiLQS5Fp54hvHcvETeGYjcnjc/bWgZkyLTU
+ZhhdLwFEU3dNkcSiHba8hqz6Rf6Peb6ubNsg3iImcNZHBu4Zba4sW6Jcev2fbEzZF5H7B+SwBdT
TB1JnIqs7XtkFcsftDsbnK/fyDG13yY7sKab7p+W82Tiwcj7d14dgVxFB5zeIfTq7QqazIWXnjMP
9DcPrTM6od39E9x8rBvuAtHs/J/S9CUhuJ0c7dy7CCz9/Kx8VzCSinQjzRLveLcRx0/YgW98rxAz
h3SwvBisqDCtOQlsU1Y5sQPvCEr0d6w2UzIqdHRQ9mJ0iYFHqPASNKK/y51hPpT3TuMtisGVeTF6
ZO/hlV2B7IQwHUoN0n/D/66P9Mt9KjGwooo1ImXKqJJrTlL4UeZI+f46DPPARGLApBLmJR9ySgFB
GS2+1KHV7zJv8BcffNp2AYpcECY+HzrXsJIjxJkja/pYBhVLJWAKBfE8Szg/d4s4Sx1e9W1evqWL
6GUK2Ymy+TCWuV/XYEdN5lOepfs2G3ZzSr4GAi+xsJ2FX/0G5r1VFEUJCgcNMbX8Fop2IN8Is6sv
n8vyVJGzaR7V/rXteCHv5q2+ssp4La70oDQ1YE4XP4zKm1jyRgtoT9tv+LkywHgqqYL/9C928mhr
/UlKnNHYq31kVfUpKHQ3aJ+ErrKvexVvWYzjFoIhqGCvQZLajM/GjDR19qHZv9XCGL8V+qbtjB45
mk68KeXnrvOy8f7vVsFccYDKLm9THL9WFqxRwNj7zHsO01955fOwlc3OaOQE/EyQouxR+9Y9sTpp
Ajg47ufOHYsPPYgve8aWObUBMjmjiQsHAYSTSHdNHSM04JUKNq/slRUmOp5zsC6AFhI6tpJiYWrz
aKDBGyysVh7w9BLfXxTX9o9JyahCNE4GqpDg94htqXzotAcTMqWdF01vU3tCVXUceEeKxgHXbDJI
kVaQk5Ni2KSympQOIzwUfnJTe7GnfCRIXm0lAw8TqUddb6CkMJMXoRr+j7TvaK5b15r9RaxiDlPG
HbQlWdH2hOVwDnMCM3/9a8j386YhmrhPd+SBq/YSiIXGwgrdnlnjbRwf9t188zJbGWEgYswq0ZhL
eEWqkUPYt4cmjI9hFXHCHZ5bMJggx0W7DNgrN2sVz6hmpxyKJ1HtX6yM13TEWxGDDXFRm2ZJezsV
/btcP2dgK8k+kkQwNQvtwhqIDthKaqPXtRGFOLhGL7jNJB7mOgv292X7g11NMOdoTHS5HBukEaJS
PXTIjjWdgHyZ+W876T/3TW0+/larYY6RHBlT1tVAuhSzZwr66nu/PSJ7z3kzbCcbV3aYo6NkpR7r
Io5OfmzOlNa9D7rX8V7FsGCDXgRe7PnWM/z+qF4/IXN+IBQblYaCS32eltsaUZsjdTFaS2USKOXg
CHUOPo9EO41IS9fony6JIdhL1TwPvfigkPzOTLv7sitvurnA8LIaSMbDpLbBWJWuILSJ3RrTrVHH
fgwSFE2qLumMF1negBBXD4o2PmepCbaIqv6UVApkZHrpbpHuurj9IRmiU2toyJkwFFcv4SFJW1sQ
UkgtFkEzxrx21+342AIJPEalFcizM5eZJVdRJFY4frRPlDJYRCfBUe3BAxcNl7xuOwV1tfbuXrOS
uiQDTuAk2VruNP+GQemCuCWY78y72oPU2NH8QUkdeBcqb53sHRdhZi2SY2w5FZmg/M7LgRx+IJmN
dgreG5i7TOaIQiREjoYcSRPhoJ7g1Y/YO1cq8PzuQaJGnNnuz2ixcXjinJvQsPq8zHmdlrHPoJcF
VgkJijD1McHrv1fg2BKP2Wo7mbkyxRzZRTKHghSIUKFIk9v0g6Y+8vaAVOQyF3DsZi4l70qgeZ68
7qPS9gN5ZZs5vmSe+k5YAEsEimuLW3go9YWu5v36uJlP6Ve4Gp30273DjJVR5jrEbqrJXA1I7n3t
0SY4YdZoOGDqntiqrx74jWCbl9XKHnMvxmGpqeBSpdev4CstsZsyfViSgXPL/yVUumIhs65ESDMS
9RgaNGrFMRftkvSGHxXTITYlHw2KTtPoT6SWL33WZy5nJ7efIVfjzCItQ+xVPLFA4C2+gnnCiZKz
bD0b4jnsTz256fWAdF/2bdKffLePq7uGCQIQoI2h1IOdoQeFhqg2dpOZdhahnfuQ8caBt3NHK2MM
ug5CaxTSr85SjH8+J5+KfwpncBYncspTEdvJHe/Byrmy2e6Puu6qTm3R9/9LOdc8KgHlEubhKc8M
kxRL9GFqFTR4Qol0CaxqtInSB+KS+EOmPs1kOpFiOYWLetzfvM1Dcf2eGgOshthqgxWDkkgzDolx
r5rPCfkQuqxsMCA69l0xkAjIBnaxWzpqF7rzvfHwY3GSLxS640v5Y39V25fTyiQDppjuW0ID+vVv
yZYhc0wXxzDIwHZNArVyBZ9jj/7ezhlgmz/yJZG7iTJi0qeKDDRDuRppMePZCkovu+tBsb1vkbdv
DMj0SMwo1YzEmFRYaGIoL4WwnJRa5C2M7v/ewhg8iWO1krUF8QVlRkG3uhseLQyLyX6Ftideo9B2
x/pq2xgoCQ0jHQUBMcX0I7odvexgvEae7s5+4yaBgkYU9HALR+kj3Ysrqwym9IUmlErfIKyIznmG
CbgktS2N09PAc0m2EyTu8mlUBuRRxhPyppT05Qa8X7Qb3i2DDxWur0tie0HMouxbi9ZjtOlVlF/T
/BTziOE4HqgzyNEvoDJbYpRisu4mt1BGvtMVztuPd5WyjSD5MA9NE+EZI0LlmvI61ofZ1/H+55UI
6HHZcXO2CUTJQTA0l7TIMty04Uul3jet2ykp73rejHlW+0I/6ip5jgHGJDUEwK0cjF50bp3wSA7D
yQrMc+QbRy6x4vbxtRTTkqHEp7P8U4UKHkkQCP6qkKPU4nftm8Ch6hc+psc+5na/zbF16WiA380N
fKKRnsYsSCQI6fGShdvBqnk1wtyUaq5pkVDhOgknULhMbms3k226S0AnjONvM6ZYBZe3sm2Avxpl
vJ0kVt8uE4IcdARflK69FZfZ3of0bYS4BqgstUW2qJKSUPbhithhUKPAqNyGx9ornio39nhUi5sr
WlljsDbLO7gGjfmlSX80tfFBVUteBm8jqAEdK2jjFEk3RZklBBHKspdkS5XeCqjoRrfLuwnDHm+M
Ao27OOCO9/B0e01ekzteTmIDn/6wzdxcSwOx10QGH5qh3qjdpazPRvzC2bGN0PcPG8w3bCtT6Mza
kt745CS3dSq0azugRAufQr91aUlnPIzYxy/Kz33T26vDR7UgsoGxZwZIhjDPYoO2gVra6Mxxemr1
Npjn5cu+ma1qDVZ4tcPEGaY5K/GiFr/0EwxoeJTn6kjvrIR7xLYe+X/YYnYs1hcoehkhMr2J3RzU
AMzOXu0nngk+QFf5NOS24pVBp9h50HPO3gb+/2Ga2cg+BpVRoWkSuk0/aeIPMX4ZlM8WT8d664T/
YYaJNLpWTZW01eEp6FOWXMlOQTtBZ1AKP7njRlMbl83amkLfiqvLJtYMUnUjFvWrUksFnZMg9qWA
MniFD7yS9wag/GGOwWVLTfGYGLE4K2mdUq0cueVR2WzjyW9vVBgU1vJMLDXoBrthehLaT8l46NJH
pTrI9ROJnixScKJsjluwNC/lOBqxNcR4Hem4ZerabsuHLg/MngMkm58OAIm6ORVrZxnrmlQ2pzTD
p0vIcyVcBvlx/xhv4tTq96n9lSekYzbkaMcD1lunVLrVRpClD49i9JxKvBozbykMMJVzE6PwZUgY
LDnM02c1/7y/lE3gWy2FAaRUmZa0nFFE6bvaHwUM1qb/GEiw7FvZPqkrMwwWWUoNsnECZKetPx26
fUIQhRY38YGgn47X5bDpZqaim5IIzXAQXP65PUmndmMdgy/FFEYvr9WnXsKYQlicrU4M9hfGM8Wc
oNTSUiucFWzPrEP/Lz9mcnaz9MaZjA/7lrY36rooik4rnwMJq5wvJu7+OH/uzNCNxafO5FEqbwLC
6ssxjt3raRYh4U7rKdFBojxFeB58qLcGt+x1LYxTg4W7qWcNOCAp/5DEl4fzYvz/P0Ih5SOaiNHR
mCGzLCbL0o+1JXYwgfjPuFmqYOJpqmw9r/+wwWy+LjamWcS4EMJn2pPUBlGDLiHbvFlOdDYwDTQX
JNS+zPGELZ9bL43xhGQMJys18fVm+VNZAKYxoWOooMrkaQ1sG1JlC1OvqBa+I10wxXEZCnzDanoe
5vtoCdqqhRgOJ6zd8mxZ/G2GpVpA42tuiBA3cxXr1OV3cSfbaH/8wNWzNsJgQtaSXJtAPeSaIPlI
bkSIBjfL7ah82z+lm0C3tsP4xJSr5ghxSQlcTeEnKpcWYyQhkcEOVbgRlyFw63aQ0eOuyBgUUSx2
YNmwlEwSB+Tge8j4GRLG2zgpg20XuBpgAjktDXt17EXg9hzeS4b1OIXKQRByFAp5brBVZMVxutpi
ojkygt7ZJB3i1couj7RsQlnLfizErm8RIvu8Fw3n47Hzy0RVo0SBRLi7RKO3mO1hisXjvjtsu/bv
JbHV9thqs1HMQfFcQu1EltAjOUl3oRT7+2a20vjrT8eOKeekTBOjwuVAPusBZXFcDklQe0DvH5pT
g3O55ZxZ3rdjMCifBCvrohodOUMgJi/h+M/+ini/T/9/ddvlOcSPBdxFrplcwvIGdCz2voG/gPd1
a5g7iEgaMbN8om8HmmJWfHDK+NEFLPSnyBFtmvIQzx+J6VcurtLjtlpWKudCX6bwhzl6bDHMwB/q
5hxYlQm0umnGmyhHvNh4MzQhEWkJtxZyVKNfvyoBZQtBX1NkSxxH5+0XgxPyXE5yleHszjGxE/27
wWsq2UYH2QT3u6EixcFy5pdmkmRFNUgoQSh+4SEJUNjLQ+dppxKvWOGm5EXe2xZ12RBN2DTQgPDn
ZulSPFX1iCsjt2yaYk488tqP9uBYgXhDkDj/gKa4Kq8MMt5RdI2cxA1cUq5uZeV2mA77Pr/pG6vf
Z3yjmKZaT2UUH/T8XhFUW+mfteGL1Yicu3Yrz4yF6JKqqroEPlEGHUwyt3lM4Si+0U/C63QenNkv
H9SD8RG3WxliYAICIEPdLQi/wVpnVyIIKJL4ef+j0Y/CpLL/WAvjBWOetHlezZJbNcgOJclXU5rt
shbcoSdOnA887nz6bd7ZMyCJoUPeAElm5hY0ig6NIFFJWRnMYHjKwXQlYuoaHJrDbepFdzxIoidz
xx6b1eiq2MJs4SJh9AgzR41XiIEc1648ls6Qn5eUp6uwHSEZEHAwFYSU77nXdaFCggzOYX6lUyBt
IHjWt9E3TqBB9y1OmWgTl1bGmCNFCLqHUnC9u2l8HqKLknKaA7faTCAXdF0Nc6ZKNGlVmFKX8GIK
A+Oc+0kwODFEfTCS/Fp707/ZT+KUgagGHymS/mGawVyEFZMhNNg5MZh8KoKYBeIYCJiTO1pBek7c
3Bn6T/unYTOBuV4v455FuPSKgSwqSkiaX99FngVO2YoWgi+8Z/xWZWK9QPZhICqpUYU5IJ+2fhk3
kEl9GxvypoP8c5id+hvu0XPB2dHt8/B7Q1kidnXq5jEhiAplExPf3zrpGYOknazY2tzbaqi6+x+U
wsf743c1x7wXMjMKk74A5jfNbZx/Gs3vzfRj38R2qHP1UXZMwcqWaJBNBFNwwh/5MXmgzmKiK9ye
TtBlxMGzjomvfwzJrktjwFlpQJsHoleazf8laxn7lhP6tPuqg7wJT9RyOwheLZNB6rYMm7rPsXN6
7RCq6YBRmswpSgiPyD4KI995VFi8vWPAZdSivm5DvI9HwQxqPbfjqT6VXe/t7x/PDAMxipTEiESw
rhiCZC1mHvKpdpVQ4t3a1NX2XJHFk6we0AaBm45A5QO9Cb55LKFJT+kwjCPx9xe1HV2tdosBkqhq
x0op4R00d4/SqT+c1Z+UR4+mTqrvvNhq+9qBaBCkDRXRRK8uVr8KvaNcyrO5oU/lU3I7oDkuCrRP
o6v8d7WXzW+5ssb4fijVqmrM2LP8xnyTpKE0HApeFhmyALxiKndtjOdnNdFBXYZvqT2qgGUJj7/0
BTIVyDnwqb43A6LV0hivDzGCHpGZyG4ihF8FFW/NktyJOQaeOvFBiHlJqE3vX5ljvL/EzBqkfRB7
FaIH9d2p9ePhad8X6Wa8c3xTN9DBLaoIu5jcUIdCAlhF8Gaq1NdWdnqN81imrrz3+wzGG1FjmGkE
jA91PyWHSrutxNQ1stPc3aaV18Uy5yhvf7PrghhfN7vOSBRSiq4eH2LxU40GO5mTGPqLz11tMB5u
SFM7hyI+GhohwTvYBN1hCX41uAruB9qzVHm1Q4yD10nbIdRHitDqvKy9mwtH57Umbz9aVjYYv46I
ZPS4JOkDE1HpxUL2REIbJDjeDvvuRn/onTtAeggMfIapglKQQSI51ISQ4qyoPlXpeU5btxpvqYLJ
vp3tLboaYuOnvqnkZCom2iiIGVbDBzGVI98ZgeLoZz4ubIfCK3PMMVr6ppiiHOtSA7W1FUARhBFB
7QXm9eRS4mlmQwcAmTzRto7Dl/21cr6pwRyxuVXFRWhH5PLG+yV9isyAYDCjM+19M9u31mqNzMlK
sgWvTCSr4fW0cZ6md1VXCyb0k//KGe3be+Ng2fEVgzllojaaJumRg5gwrCGhCBwl/ZMRmTfKIoS2
kNePVZb9LJXoe9ZVJ1WvIREzHypp9rQW7bulPnhiYrojJDlxA7pgr/WXJHlZSuVOEqbe1utOtCtl
HJ0Bl0iAlNuZkPZObvXIrtEp21nDZRnjT+XQPrZ1d4iF7L7KK18rh9skT57VWYCYCzpC6yq9qfs5
kAtyqorhBhw2ntJGHjQIIeyrQ8MDMUUq38YtHpZ63AaJkXxqG/mnpiQ/urjr7FKrnqdUPqllelnK
8SCXuWSHi3hWoubrlJoHDbKsUPp+CZPlyyIZg5eUHxAsVxVUDSXQ6EmqZTI4UzVSPTUTImUtn85V
031twLK+v6WbOLO2weBMGUqlKch4QeGbu8mZjnlQiiS0nHBeMpu3wMpXmcUorZV0xdRLyFSAjgvS
c1Z/N/LuNt7BY1ZTgeOATCaugVg4zfCN9hj2xx5VsP2vtrUWkPkoBpJKho6i3p+Y2SRgONASgngq
qXwpW/yG9Id4qTnQvHVTr8ywDXcoJ1pgG8beJFN0aixMrxdGMI21qwnooFl0R6wW15R4RSPO6t4e
3avYNK3iLo3MhsbC2a0KkvjM0aDXnL7SWZXxCK3e54XXy7gV9KyXyiDmKId9iNo1EhftIayeM4uX
KaBQyELX2gADlYqVKogKsWX/F+CHR8ND992RqlsiNfGBG2B1rNhuP5KMQ682NOeoDl42pU5NFDtZ
Jhv5LY4zbqUI1qaYh5KBYgvBsAkyWH1uLyB/yQtwYYdPGTgf5e8DVwBmc6uuqMSOwEFXJ04m+pCW
hv4gVerNUMwcx986xqslsXNvmZjV1qT1qLc0L1BMQShkm/qIwiVPeYmzFnbMTWkaZZpbeAVBw2c1
38rFh96x67Uwnj0ZKbFIi8+lBqKzuCX4UMiB5gAqv7wonD6DTcS47g3LVt038zDGw1tZguYyu4MC
LCcBb5xlEyFWZpg4wGwFbclGAfHNhB6DyPxUFHelUHIWsxkxrj8d89gSAMCJRrAaemZVrwlEDe9W
KmVdY6i2/9DDdW2POUlZHEXZEOK+FT8tn8MAophufY4GjNXKNn9ibbMjcm2OuUXiWIuzIcHBTW96
Kqnmx3f1OX40vNZdPCiH22jWOFsub9qf4/OsMvpY9oZZLrhVJut5HF/NJti/HDejUkVS6TMV/U4K
WxubwkqwUFiUMM6pQ418OYMp4zaMbYT6XgwNIsLrE9p2x6tB5tZv2uk/mdle8EwaQSZeya0UbH+2
qxHGGXNNFpS+RP92gzE7c1n8XOE1QP7F4a82GAdECJzHhKAPffBHT4aygq6APWZxaNLLfFA5KVHe
Z2P8b1ksI9JH3PM5OvmJAH6O1NYyjpHtz0ZLKKJuScabs6yCCYss1qIRZBvUZETYrQWxyOt6+8tn
u9pg4EgvezJXNT4bQWqXDmUvr4NNPKr7HT3yHv+bdQCFdk3/Z0X0s65WNIOQujHBk+pms/W9zYns
a0X8bEVSkPbEm0vZJ2FS2vJs3GWa8JCFWmErUXWJivpQSOO9XH/M/69/EeP/umIQdICiw7Crposh
WTZZ4qCMGk71attfrmaYE6DLlLPDTNE+Yh7T4iKK/4CX2dkHD54N5gS0QgX9lhwXstp9qyoB2rOY
IJx53Cr0L30XDMqShL41VUFbHpMbEHph1IeQ0qEl8X0qPpKWRM5kluiW66Sbusg48czmqlb2mBig
KfV+UiIkKaM2t43sZhQbW44527P9lFtZYUJcY1YzdYLKh2uWQax/7av7ClpcKelsDTUO4afevUiZ
t79fm2kWyHD//pTM2RMsCGinqY6yij9ADAmg5QuQHq/t4axcZp+qziGmomyZoB5/4hjfBBf0VWs6
CtSmymrW52U5FxCVpwGCfuruaXU6Ccb7zpvBjFl+hRIuxyLHIDsurKSCuYwE1JyaIfjxXJwFMedc
n5ux73VNLD98o1UNqDPQxjlmpygLRkG3W/1rkvIeRJuh4soO45PTKBZqYaL5p6iz1s4S8VsLfrSC
iFC3EQ+1LPzMzPwsFPJzLg4/unC6B4nBa9vpxI7T4lTLhdOT7GwtxmQjwoV2eNTyZKi3z+nv/dUY
jxYXsdHmBvu7TCApSGbHBFGD1BoPmDk+iZrCcWbe7tL/XyG7JiZDpyzU3PKo1l9nqIhzHJZ+1PfA
Y1iWZKFF0nwLCVcWdFk3WlPFbUhryKpDR4qyIDzQx4DgVpyMy+bXo4GYYUFDRmLTRyB1KuoWZHGu
3H2P64M1X6b6Xq6OeciBt83vtjLE3D9tt2jdSGgPheZr7W2fc3x101VXv08XuvpqTZ7VeUlnT1Ro
xyrQMxhBgUs7mj+yOys7zOVTWtKs5RWyR79KjgoYK5ZAB6ujesgDXo/a5jlfGWOiL7WAmsuCaMFN
lNmNltCJILGOXhSbDBFvYfScvHO7qy025K/SuR5yOoFC3Q55YrC5mG7oT44QyAfzgdcLwvEHi7le
87gPo1iDP2hmZlvDP3r2bX+nNu/T1XoY7Bq1srYM2lY4Vi/VeDCVH1LHSYzy1sBAT2SiGXdOYSIv
/FrM7ZorSs+zQP9/5dUGlDIwLoZwyopuRNFXh4iHNrxtp59xZWFe6jEZRpR91YAcC699jh/LA/Xn
3BvP4iuPx4e3IAYG8kHNCjlF4Uitex8kDR7Eu/39jd9sHlFWO89AgTqROp4I4kPMRULpUXXG2db8
NpDve390xRuq3tOhQWDfLM/fGGAggiUmuVLhrMrHqfeX+rbjVX23HzGrlTF4IGhxHS25DBDNbNq9
pXrDmRTgOhd9EGBx2833MRWB8J++YaJTS51zLIlylZV3SbCcKPEJzyfofvwded4NvujWFI5CgqJf
Olh2OH8Kc7Qtmc/1fMn6f/Y3aTv+/f0FZZFBBUjERliSSTUY9CDBwBA5awGezhfeRbEP3SAC+/Pb
kRpslskyIBUwVReSm04kqrWdRqE9a9OHkmCrVTEw0cuqYckLHnetR9m/oFJVOjW4m2jeWvmSvXI+
InXlvQ1jMEMZBkVtqau/+aADDZpn4xYPMOPWcFC9o+P3P8sAglK1zRtp3T5lqklHR9CNyUZ7WqOI
IDXEjVjlJw2Eb4J22zaPnPVtO+TVCPM5IapnRiJm45F065DBtqHT4eV3ky0fibd42ZPiDAG6qV3t
575h3uKY75qDQQbzJLhPLPI5FMBT9ywv7r4J+qe/37rr0hj8lWtS99bUoXkvP4q9Z+g8V9y+T64G
GPC1ollUlggJy1/Ra+Et3weQtNUvoY3ByWDhldm2lJ/QH3U1yOLubEp1V2PKf3TyI4QyJqTFwO4K
uhDBBoMa+umUr0YOqgFiQz7G5UuC8z4pA8rl2C2x3iLXo9f3XfZYVYf9LeN4hc6gcC0NcaOogMco
fR2Xz0L2mPScBNxmI+LqI7Lzp3pKmlTLUVoLL+olvNC8NqXdMZ5BKXQSXfH8MXj8vWssd8zUkSnN
qxzn2HxsitzudFTxH2LQzv9vH4+B4TST4rmp4e9lcpO2F5mMtsFby5b+59oFWe4YNUxjJaZxIM0t
UuanxjGPxmsVFOisFn3xRrbR3wn/z5959Aw852AgA1OHmZZO6BEs0/aun6XnuNJBTqgKX/a/43Yo
cN0vBjd6i6RSAZKPNy1EKjqm4Nb8LzglOfDxTkgorherT0ccpsxuIVmsOjWYHuvDMKPC8t9IPHBd
n8EPAT2dGgD/Py1HSBOhz9ioPNUGAWKCPUuQlLJ4WXzetjGY0Y7iVAhUjyCSDikEYtLnpv9gaP97
z9hmqqURpq6o4ZblKHt9YwYQCDimY+d1KjQzOzMQcuhcqaLX69XXLumPsppe4rF62Hed7RrWFaHZ
/vQ4qsR2oE/mQtcPsWLYOfwI3FReNXVBrYT2iPYcMxGcUSY2dv8UVp87NXFjzbwXhNqT9MIhihb8
j38WEwqWkLro0xmuJj1On4XStu5UB3wcIG1rFLv/IbzUXnMjechz8YQCt6NQUGUomolxb9lktt/M
taypU/RkRd34FXp+59jqn7OlDsY5tsVGBelnJjhIBt+oxOKVMDeP8tU4+9BHW1MRWQQP/flEKAPx
mdIZdtz67+bchbKyw7zws26WsFAwp5axeJiMxrUU4tWN5qSFHPRlGeR17mtN7Y6JcKwjnr7pdolx
ZZ/ZX/Rftkuc0s6Yl+4GLDKnwhnvqcIICMvc+sJrrX+TiHgXWq3sMVdNb/SzlgrgbyTIcTe3hZd/
nkClqjtouZjwT+KBBdiNjoMHrt5/CbFpX0mGsjFxLJdX5N9+Kq7+Ghq1rN71opgKS97hXR+99F5/
C2aEs/QV/aFe5gooYTj7h2kTz1bWmGsoGa1ej2hrrdRAAztLD5lh/avo48u+mc1H1coMcwuNcpHn
Y4QwJU+ki1yRoxj2gVI0h6UnnJBoM6pbmWLi2DTJ47mskajolhuoNS8J5/d5p5C5doouNsW5wFNe
RN6lD4ZD6zdHflZiu/ayWgcDNU1hTC1IH2h4DIb+29wnryNeav50JgdaA0ltaKS1hwQTnFw+p/1v
iCIa44NqK4aihuxVmt1N8qlOeI+N/Y+ICcQ/DcyD2TZgoKeFpd6zoAoY39d+BLqoCarQ1T/mUfiH
vCiQXS++85q3Nt+Iv78rJNb/NK1JS5e0tOwQVfdF/aBa/6btQ2t8XXjiw/s+r7CJBK2TB6nR4fNg
PnKz8S6uO7tF7bjlEUHwdotBDJLVxiAL6GyZ+sASPi/q6/7h3Y60Vp+MAQk5ydJayd4mTH51LlTP
oTucUI3z6ZQ3uYA16n80yQCGUC9KISUgSZt8/aRiZAe0mw69B+ioifQ8H2ROsPOmkvX3WwDdhH/6
RSiUXVd3aEuTHtPj6JX3YLkvEVWEx8TB+/Ooo6W8coeX6l4+GG70fX/B+ziMqaE/rZMWE1GgGYXg
YiN71mB6Yq4FWtF4+2Y4dytI7v+00xl5KSYF8F690Ia11mku5vGHFlRPNGDmFak4q3oLp1Z3GSYg
CFl6nLUkfCTJnVT+k8+fOSuiULGzb2xDqyYN2rCMLcVjGVMAy0F6KI6im/mJy7ssOZGR8nZ3r9az
5NYszSIl48pKu1wUZxYyRx+Xi7WIxz7qgiY2BFckIxJPQ+a1EqTGOcul8PR+uQg+DQwqYZqYOYtT
JCz9JOCT0klHqsCWPdeH1qW8cJYr854i29BytcYcQ0WZFWuiTJNJpD9HRn7IqsndXxHPBHPuTFJH
slzSBTUHKb10VcH7ZNuIf10Ec7bG1uwqHdVweIgJaU3ikxs0PoMUjHYID+cGJMW0j5LH+bKJ/1CS
UBVTNDSkPf88am1izPNUo9Zf5a+N8CIYGBVJ7aQfOVjJs8PA/1CII7Q5kJFZhhhtS0ZQlshwGt1D
KBjP+3u1+SVXS2KcT5/HBc0AaCqLrcw20fUnKJWNQfdU/anp/r6t7UB4ZYzxPaOBgogk4cUZXuiM
aHLqzgAqyesuETfg2cbFlTHGC/VJT4sEqhiuEduDT46Wj34TX3cnjDIEFUYbea+OTWhcGWScMqtD
SAzmqN8P8TczOoVRaSdi9iHXX1lh4Z6koyJXCFZHzVZ+GBXa5xqnCBbIfnyunjRAfgkFTDSjcsfo
ONunsjFkGI8NdPOAlWLu1ihQ0gOnLG8lL/mmDnjfc9813w1WDqqSRwUYT9w6FR/k7ie0rCtZ9jDR
dKpiOeD45iZo/f6uKhtEqkOi5kMW09mswaVKigmUYpKbBY9U4pCgdDQOSnIcVGWjyYQIeZUNADGk
56G9WftVIAq26lZHtIDYceRwk6P7uKKKDK6MpB0wYofzNzrNi4wG7QSp5cEuRrx/qWq3cQT3L5dm
bDvYXH1aBmO6UMx08CXRBmOQc5kndE6jFND+6CDO7NIn+HxoecnmN4XNd7fqyiiDNXoJrlUxxTlR
7tDEp/iZd4RauCs8h4f2m44zg94zZzinL6aNJ8PhUVDs7I6XEubuMQNCqTBXcp7gr1AD81SAZ15U
bPkHpSIuA+l+ueMllPYxSGWDTrDAlx2p4FNyUznoe/WmJnfKOPzfkBxcM3/ehFWkR3FBwVX8pJ4E
W7xEJ+vb8i+64NEBzxt55RxNNuY0xrFMRAJgVSftrjXHL4rBY3rZblS4ugsbcxZzhguXYpvW2wuU
VDOPVqQzZ5QgFiVCsCJ+oPTRM+Fc9TxQZQNQZJ6nXqNzr8mLGSiucohdyyFee6PeUGnafZTjuMeb
u66i3XmpMHUNOg+XZF9RvyLpUQhf9k1s91uvviQDMpVQzESQsVvpjQRimSqYURpe7OZzdaxw0kPi
qF/5M96b6YeVVQZjBDFqINqCyl8u9fdjEgeTBRGaxrKHJbqZxuI0iSgcl63HWS0N+XZg5s2vVl+U
pF3eyRMOOEEbN0hDpnN5FjwU0TyqD9Vd+sO+Qd5ZYAAlamURLa206K5j6CAOHUIUjgmekzBxzGQO
U6ULiD67xjxUFrGNWMXobszxRd5KGAgJ5bTvRFAwu0ofoSMjO1a1xemo3H7dXb3iLUOw2p1mNip5
yvA2TsEI2drSOQlovIm8K/docZbzVhtfmZqrTpGiFAm2HAwNomD8iCaVF6NsO7mGDhLDlOg065+o
24mp3o106jIBidiI8np0m0BjDssDc7n0VXjOgs42M392C2gU8F4/235xtU7fsasVLrKQ6hbl3dUj
MClloV8nRTAWLedu4ZlhHlkdRgnTLkM34iwhXzMPxyyavUy1OAnL7WYFqFj+38ekG7pazhg2k2Bq
dNIlkHO79xZfdnR0lyBT+dydodl1ohlZeL5NbNkeDwPv4c9bKP3/1R/Qi2jBHWjdvSbiSc3nw1LE
90YUHfcRgyLCe4S6rpMJhMKUaLpUAo/r5igKrw0EVcAZMas3RV1wjjRvRQw4za0QVmaLiN2SiD3g
7dPqqR2bM+fO5JlhAKofMxTsciAHuAfD/snSbTH7vP/R/uIdGNbWDE3DPD+DTsaShq2cIVSGAKAH
uvlAvzefKEXJ8Ko/UaX6KQDJwK1xpHP46TMY6ff/gO26pPb7D2CZ9aoQMhNdjcYuaQkfzUG7l4fh
HIfkXzHPHsx0OlgLFJli8QaNqLz8wzaWXW0zOCMXlSWENLqL53NT3om8G+YvYfHVAAMlYgt6hkjF
ba1JNh3dBKP7sZvBdSw5wqmCBJP1c/9zUid/fwiuBhlQKaxuKRcgtDs2eLDKr03y3EoPo8KrdPLs
MKCSal2qlhWu5zLzVeEx70J7yV7DKuYcAe4XZMBjMBDslAMWRHvfcSF4cuWrxw49ceY5uwNFCm9o
7S8R8vUTMjgidKAC6XLsGVhCQKKaeUhT+tVFPU6nyUPTgIF3cu3wLp3tjoXVOWAwBSrtTaSmuA7i
o+SLl8TrIKR6pMzykKV0TW8+YVD/LrzliZD8JTC/rpdBGd0Uol4McQA7H1quv6gmQc5Om19AjMWN
H7Zh+mqOAZzEbAerpIxm+vLFlII5/KeZbssqqHKOHPE2ev429I64uhtyBHj4oIXiS/Grpdph++/+
aePgB0tcDVmtUpVTrAUUz9r8EEeP+7/PWwIDH+NQpGB0Ai9nlE3g5qxcOYPmuqYe9s1sF2yvvqcy
qNGBhU0FCSFK6XeTu7jJN/LUon5kumiEeejd6cX6Shnn5oO58OB/O9S77hIDJK0Qt7NMp1YHPzrE
TvaJyjQmXuhSkV3zM5Webc8YpXCEQxzsL5u3ewy0iPViKNE0ACsjn5SHtuXsHu/3GSCJ8AY1IE+D
CoQp+ple+WM1+PtL+Msj9P+R9l3LkePAsl/ECJIgSOKVrp28NE4vjNEYeu/59TehvWfUgriNc2Z3
I/ZlI1QNsFAoVGVlvm2fEDUWNY+s2ESKYOzCo4rJA4Bf96Oj7fIbsuPpceKpss6KzCvFgFGwWQs1
aJM2pa8VvElgO0suQw3zv3LhJhNnKMMmqUldonObjrXP4u8aeW5mgBzZgwpZsr8ReAEy6n/SIHGA
0tahXE4T7GNZBKPWO3l+mIZY5uz8vF5YkzhDWYexHpoM+QZPpnSM2XWfwDgG1mfip/dUkg9LPpMo
sgruAbtISuT9EBw2kMX10MhNJsmSuA9fWpEQOdI6KmON1/0i+2tSD06mQaJTM1yDFf5lV5ctRwgU
mDfF1BAXy0LrwZ270EdpzjEnSzatLPtG/HecvVYyBqYGVceKFvpa6OAl3KhyTFyHuR8FfxWETKgh
YuCRqQYTDnBpFLkdz7ilwiQ/ZW0MeLz2dHnntjOaMxvCgZ1TozNJgq3jnH1lEDnNdXuqdoprxyiI
A6vilFBNdOdvl+1u+saZWeGmT8sKokOcsI+QPFAry51Yd7sS5cTyvxGmI39MUbFjU47hXA8WVrhO
Oib7fgz2MbIt9/J69E3XOLMiPBc0Ix5mS8WUNZ4nXriWkOAIS6fqwz0bzaOeQg6IVJ8KbX5JR0Dx
1AFz/KqnrNFuVLnQQOMogEg0qXkzZLlrrnh9x61fdmWQNQOR/NrN2+fsx/LFnPnxHIH7q6b8Yh12
K2jsY0P7m7N/ZkE4+5i0tpeZN6ehv+a0PYZEr7rWK0NZAW07NT4zJBx9HRRjJVPwdbks1goBuwz5
wbDrXzJX+aRWAFcqh6VwzBvZLOz26+PMshAMWNHY5dxiGH0MFj92h2tDcUbQzHMF3eo2QhdZFn5k
n01IGqzCiApECQ4NJ8FyTYNXEbDV4WOEFYg0QFggezNqr+McH6L42TKFIAS1uYWuXFGSddOhWu/t
yHRMc3WsSfVtYPX6cAh0TidnmIcwXPykJz4FVV4aZm6MoxYBttzcqOoEkkTkAm3kAVPmFsuvSKdu
MxduagyundmQEu8mZ+ijQz9CWLcYnJQtDquG3UxWb2jQIAxvIhLvTeNFHe4K9l0FTzRJkztl+Eox
UtnUEUjnZlerFq8q5islfiFW6HWqr+df46xz6ym/KkKgG/s2MKoOdI70aKmQVBjviF540Dn1Q+sq
qqPAsOcgXgdnJJU7RrfjnAWDEt3bTemoLcjoIV1fRJguKwpgx0sHs+zoM+Fyy7UjUa8mSJfGHfp6
9NcSQVq0mVF2oi+Npe/TcHZHY0E3N35gdeUyypx+/VbpIIci8xOZ+mPYq14yDq5pfkknCNGYIAMM
r4rOODV96bcK2fVxui9RiUt75VPBiu+xhfZlNrt1cWy4/BylR7tRPS2PjxkUTDDVjwGul5YQp2rU
UxhNhwgElix/yZfUG5LRSXMTxLpmYEeKM1WaS5f+RJWfebQiUI1OZuRBt0IBs1i9iFYneKEz4Q1o
t5ajoMBVh70L5pjrMsR0SWv7VTMHddo7rFscQ40dLTWdBL9PjVK/Hr6b1nMBLkAlo4ciL924zX1o
CEG0KmKSILT9fH3zXV2IQtVozbhBX2ex/oGFrV9Mz8AwMSfZkd3W/xIQoGtMwOlr6SI/dp0OQ9ja
qEyvj5PLQbSV2+7tK64lUEGYQTZ6KLUnhD7V1FEnHtFSRpPpa7Qne/4w0u7hg2Ctjo+yvtl29Hlb
nhDvkPnOnRYt6FTPwFWg9D3of2GCWZZKLbxTQTRBhEs0HBKwD0UATWUEMHwKaXUqgTlvZIrvLAg3
37B0zCYteFzNyHAL8ymfll1UZ5L7deN98s6K4HcrrnPLXJAnmhY5lOBIUGn3qaswIM30215JvbiT
scFvJFTvTArOYAPtTJvIVL02/T73v5tmQtGZOTOUii5nOrIdFNyAdUMGnLiqetH0vYt/0PwxWl/+
mwnhnqu6tctTFOy9pLeccSiPpW75Ixsl3Y+t8PBuz4SrLSHqvGhxh842Shuxi1b3LnG58iDYNaWC
vvyPCffoO2NCol0ks9ZofMyF6T8X8qQbyn5dnid6sCFFeXn/tsAmzGKaxlTC/yuK2g1JlEVNiBcr
n79WPxuf0mABvmVneDMUydmA1p8h84tNBzyzKawvWpOZUq4dodCfU1i6gxJkWVDOMgz1pv+d2RFe
DtlYrw3t8SiKqOp0doOrBWJ3i/E3bv5mRqwQGlXVsabGciptcJj9LVu+NHJuHf5jPzjFmRUh4C2V
kRdKpKle5YMoCEwxbekMN507n2rwbYIT2zOgORbvayipKU//zUs+SN6RZRiXflWhkzT95mKB+a3i
DgE6LQ5k0PdyMNvGDXLulh9KiXpH2gZ0y16af8vzxxJztpIlSZzQEKIgHcKRgYYeI/9X1u10/Eez
fvlmfEu//AMmjp/TX3/DrvduXUJIzLVqzWNmqRzE5itfLfD9pB676R0wmbrNz8wrf8laArKtFEKk
xQy1rFZsJasaJyb3Wi7dS13im0J0THU16uy4URFEtCD+ygcR+6PphI52rRxkb5vXkHTpJAjhI4+z
0pxahKwI2UWzQga4x6QrtVxSzKesSoK5MA4AVB/akgQ6/dY0aguR0+yu7+Y90OvXRVIgcc33qgK6
ram41ezpMSlH1VvV/rbRoWnOml0X2W6b2o7ZzldNXN6udN3ZYwkJ6uTATPBjTtTVEvtFN4tT0zTe
kGaHyy4qCV9i6bLPF7uxZuyqMfTOSAGdLpp0T6xSkuhsO4gBdi5iUqhyCD45pnmY2yqkrZSu82gV
H+Ns/SsT0PVAqou5UVEUSbdarS8GmKjnU2LcZYWkSbN9P7M3A8Jp7peCpiNqEzhX7RUHJlT4d32w
dk0Q+1SSDWzez2fGhA1L66YplwyPLyXE0ybHyG0duVYdOX36oij7y16wVS5CyHhbmnB+xxpiOjH3
Tig9/AZgK2CJU9/GAWa9r9WA+bwLTNx+l3jjrv6U+uUn6dQHT0I/nri3nyCc79bWs45GkDjhIxfJ
qQPsAyTPr3N/9bFTHVlyv/VewYptPt4BnRhLJOG2uo4oo7L8YxA8lm4ctCdUBwCJU518J9Mr2joB
Z+ZEQu6cFvqq9Ui4RuPKGn7h6SK7bbYipK1R3dABOANMS0jzoXNAq1adeNznkuydkxzrE9cZ5Bmk
zD+3Ase5MeEwKGqYTkocY6AEz+8i/Gw2eOYZ0qmSzV07W5NwDOgA6QAzNXCDJg4m8h3NqT4Zh+TK
dGyH+PopCmQYcNnChKOQ08awlBlPsiGarlnWYOI80f026p8un7nNcHK+g4LD13HBNKUacML39o5h
pKo8re7itU6GTpgMhPwv1hAWbQ3/2iJfqx5WWpiThjcv/+nnYFLgJtphjsWvP8nSAak17qpnFd20
mxHs1xoZP7SEeCHfgmTM/2cWiwJZI4RfxmLowKL+rE1w/C7L0ButJ8AC1NY3mE+GwgmnpyZ/6Ltf
iS35cFtJMkg9Nc3QKLV08cosQqD91L6DnuBY3I4LEuW1gpAhbX41RbNrM/q9ZNFuSfT7yw6z6Zhv
dsW+X4gXVK812NOF9kGv/aiRedS6jNdXZkV4Aqh2T2LTAPYZw67unOV+vxr7SpeJpsjMCA5SkyYh
vY2ShL3s5+jUpKCRUl8ub9hW9n32oUQyLKuPa6XS0cIssgJSRauFQLWWhdNH0wmKxIX7N+YopSqg
aSgHCOc5VfSqqkt8H2UJuulJawbXaKGKU3uX7Ww+pyFe/MeQkJuqY2EVzQBD6YEC84N8E6rq+asY
dOtATSD0+2+XTW5/LZvZpgadvY8qOtnaGs0IizT+tESRo8yqV4e5f9nK5vcir9eXhXql+L3GCiGx
sxRk+CXnXP5Slqhtz6qTFt8vG9rKrcBPxu/JV0P80jmLTlmuZppWQoEuhSKGUinXJQp8jsET7pZ9
jQpFYm9r6hl1PGpTfi2r1iuy8cxg27F2pNYMjH+yHpIIGVRHjrM17NrEOnWTcVqM8AFUMxBbKgEz
AoFQttyMaLbViRm0Vet1Y3jb5PNuLnBQBpwUA0CGy5uy+Y3PfqNwIsMpmteoblEkZK5lYia7xxtH
huD6l52ACDKmuQymitQu+mSXYaLzgud1D61gjFY82gCL7eYv//AtFKgFDfv8GLpz6qBBsbu8yO2k
j/yxL7K76NHahkoIJAhnQENfx2eRY7Wuda+5fOaJQpj5L3R58PHfTAoRtYCeNSrJ0HKwFX8BVZiM
U27zw4GhWGcM7HcGFeKOnap1CuAJ7trosa6/ZPVBrtywvW9nRoSYM7KQVW1WYTLgEZnYP4UM8kCu
J4yQjLsokM20b6GFmH1mkN/CZ0emDI2uNG3csvy5z6e0rIf8i/1zRBVqOSz75cF8kHXmt7OWN5uv
vcczm9mwLGTUAUPpfOV2RQl2PS3fcoghQ3nukwzz8i/WIKdO0SOlH9Xo0xgttwjfje3nIOGy2a4G
JJQKJJTiybpBPKR9SJEMBpJ3BkHMDwLufQ+yTdXG90u11VXjnRlRSfzYan3ji72ZEKLqovZpWPP8
RHvkNPaxS/YEyoA3PUqH0N+45YTy+Qwyn1XyVN4aKXlnmZ+Qs++Geb626wvkfxCw2Kl16LNMfxiq
zO/HEHiF8DSX2qnSIHwXEjcifyFo+s688GJQujC3ihqpdR0NXksr16iKfd7Rv8kvzvZXOOfgs9em
nmKVq4KpyRm9XuMQZ1GQ6JK8adszKfreoEUF94E40wKxthiUZAjS0z3FWSfeeupP7DuGxYL8l/Rl
shm/zqwJF0+mF2FmqDh1nC619MiLorqdZ4FAj3Pp8tAinwzaDi9nRoUnQ5OYazylaMXGtf4YrpaP
aZbIqUrLzUwggBiF2Ap7zuY8yHVoJhfZXdSHN91aBVWd/1rN+llyMakbB5TpmkUtwkzGxN6w0TcA
iEEg0WPo9UOiznwhQDFU5i4FZyaqP8uPYfpx2aZs44UDGy8QaC2g2OjRwvhtKounJ8iOqS3rXWyB
upAzvvmTcD6zISPKPOELm/dawMm2FKiGw169B5wQk/F67yg/p/1fsL28MyucSzbGoVHWwDtrEFgj
uRNqN2z9+t/2UDiUs15a0WJiuMDKFtMpksynbfwwtuPvy3b+5UyahgW1Qsz2isMvhcLIWA8DXp07
Hlu7XXvq/XifBY+yx/vmVUH/WBKnXGIVE/CNAYqeNA3a6aoOJUvh2/7hKqKAeeA5gQAjwgibCXNV
Ko6dZ87fjeF27YAmeVIHiZXtVbxZERIWyMe2rFiR6EUTEM3Z4KdV+umvvsmbDSFH0frQ6E0bYK/h
iEk1X9urd51nO2h6u5F0ZH9z20yuBWYbkE4yhUPULWVE0wmjfiEAej1NrkFHCeJgS92bEQYPLy9t
MzScGeM/5uxGZVRRrLrD7tHe15KnCqyf+uG/mRBOjgXxIEAMC5ycESXX4kc+JqcamKnLVvhf+eBs
ZwsR3KAdlcZoV+Q9s33bqjeNQZ2k/5YPFsBHo//fbAnu0GlxUZV0BOAmmryxwesO+LMo005rBt7l
0ZQ9prbzHvOfshf0e0SEj5HnNAEvDeZbD9F++cThv+txuWp3+bWsqch/+8d9fDMl3BVF2WeY2UWc
MzBnRIBM4Poh7U76PuOX/Qc7eCXr1NJwy4p9IozroguR8iTyllN+xOiwtC/sur5RncSTdfm2hkmY
fWZNcHMC0qUxtXoUsWeM6/aAzpkpAGR2fJ/N2ffaUB4YW38QJbxpY9MvW8Md1GJns2jfk/reWicP
H+CgjGid9SmVuNPmGcTDES8EiIrbYj8rAmFkZnENwMiYD7PGHltDPaQKk7TNtp92eIoTYqImguTu
/VnvKnT7XiGrQBjyh11UuRCzI89LwPsGAOywq78QMmb2m0mRPaIedMWMOp4x91+ncXRICVJmKbn1
VsRE+/61TkvYB928vLeWkSgYeaL1NQs/lRMIZOKXopGN2G66EQDx1LIoBOA/aKFpaz4bPS8q9AHn
4FlPYDJ10tgxv42RQ3dmUDySb7U7OdkX6+flmLP59bCTqkZQdzQ/6HfFw5Am0YJEttSGnaKTZ7PN
9mFX38U0fIw1/XoIVZ+t5tck7lxS11d9kdYOM6zj5R/yCoYTT+7ZDxHL0wQiKXlVY7fnprqd6var
meGYFINnRdppsetjZCl71EifZ4N8Voi1V3LDRUnjfqJzFIQLVKBpFoAY9dlcG3hiZx7tsnrMxvEa
yM3UIVW+i0z7KauV42xWn2rIJKVt9jTqw3W/5F/tKg8uL2l7b+E/KAZbrwjA9ydjicaxVMuMF6vY
LSRSrvksf/yZU75zHjgZhHvrwAN888eccFdFOnK8PMETQCNQE1PQeNI7R01lWPgtPnaoZ73ZEQ68
lZGFZRUSPGvqFSdrw9ahPVLKMXpBX8NvuPSiaoeAqGIAoo+afaGQZ6q1Xm5Rt6ypt9rDoc8bv4ia
3ZiaT0ZmStxashUiSUQ0dSwrKQKzkU4uYZFPmx5iqzJg5FZ2wDTDtik2nXyQ9zKRvg+1jgvUWmLP
Aj6RAAUMUSRfY9EzkVL0bK/qzZxw3TQ2tNjmDGz0y/g9XTDKUj6uMhEcfhF/OIZnSxLSKoWAj+41
c8tmf10OiYxjWLYGwUkrA10vEJVi0J8Gc39jLX4ra+fJTAj+qYdLm6u8Rtz1ltvSdmcaXVDlpv9X
x/vP5xBrwZ2Can834YLlJUb1GlKxqZd+af20A7lE7IN9qpRSm0vW9kHXay4IH3ZDEw89egv0d9Fz
ckyBHAw43bW6z14myAA+XF4p4R/lglMwocSCsL2MbYKXvh5GTwZybpNknTMWEzjtyU1Xd/dhbw9O
tZKfFU0SwOaza4aLwiGz8rUZQc+6gD0ij8KfQ1ncQTcM45sWOYYNea46emOEmMEYjVO8hg+QA/f6
xHxm2fBz6LqvVkM+06Um7jSuPrHRUyyMY920n5VV3VdDj3GKPjBCW3IdyfZZqO+UDY21tsfJhuAK
aBpNp1bHfZxUkprcthn0kiARSNAOFsxgZmTN2hqfU7fBNnRSTDf8m3cS095MCJm3EY9Vl3Y4DS0I
BcKfabKPFol//MtF92aDL/PsuTeZ1TDNKZZBHnm7vtsBu3YDKjgO/uETS72UuWA7TL1ZFENhPKu5
1aEjBgWGm7BrdyydD0U03bTVdJqnYVfmvU8S3bFmdQeFYIhl1h6kc3YgAJHI1Mm+oRAxTbwBjAmz
Mh6ZHhudOlPiD9n95RMosyFETbtdVNXsASdc6Y9R+26w70r8F9W8cz8RoqaVMwWqEDjbtCN4cVre
ZCpXpaX6/2klYo+kWec4skJUbxZtx6ojzY6orf83E0LDrOzXVitUfBBafqNQfraK34ZdOpeNbPv8
WcFVsJJRg9QNL7guu38gKsgAoBeHYq8Hsfq9JWsDbrrAmT0hBodGROrWQkOrZN+X+qocV8id/bq8
KJkNIVZYRhlP3dJjBhBRudNWZHjm7QjGmMtmNh9WZ0vhP+MsXKxUXbsB0AroqC2fa4OVjsKgYgWJ
FK23/Mu2NlO0M1tCoGhZONUkRiZoRUDo5Z/s8Nei3Kc96MIN2SfaXhdFdwygQPuD7kgXGzYIP3Bp
GN33sMScHnjyjadMNim1/ZX+mBHzDjRc0jEy8Kywp+eV9F7a6W45jbvLG7cJE2H6mxnBwfuRETPL
YUbdTS1e9sMOeM4n+1AXmArt0MuJfU3Wo9r+Wm82BSdH4WtIYv60MNf6S2PnRw3ziTOpnVUjuzpl
Ekiu5IOJ5M8hG5NqJFhil7+Yy61iPDf9dTUmslixeVudbaVwruJkaQbUiQAw87RA+6r6mEw/tqcc
yFynOxh7dle8XP56spWJR6wI8dqxsLJB28VF46Rz5swlkL+dbG0ybxQOmAJ9dygbwFLvWQ6fWAaG
7cX2IJPFufgp+IPoNzzCLi9vs53B0F/SGTEMFLOFS7dcJzLOBO0MY1fdxF8jP0PJhN0ru+rx73iD
0FJ7syZcv1WYlT3p8f20jkAoeAyScgqUtXayav2psspreJcoBrSgsTQHyruBbU+VZKe3N/rtRwgX
dFRjwU2LSDbVEJH/anaHxg4ub+tmno9M1EIhT+UwtPeBORojLcE/iP9McVX91EAXu93X/TMkhlba
SBa02URl6EegHaURtP6Fj8hyY1SNCPyKryMZGDkvf1KUhkfXADXUQ7pPjykk5SSus7mNZ0aFb1nX
qZk34E6AqrDq2Mo9U+7qaH95H/9lZQza7pptmbbYbFFYVVOLN1v4CE23H4Pipg4wsPaUOxqotXpI
Ncrw6NvrejMpnEM+1h5WtY0BEePKzl6G9imU6hpsxjEMdf7PsoQPNlG95vRJ4JmqH4h26GKJ/22u
gepQZddMgLbFhsSomLTKSjjElFi/1dX20mKdnEQ3JD6w/X0ATNBQ1aUEqJb3jl7GdoajjAIypwlp
HzFPqDiIWBOYB6CU4ibBcIq+TDKowvbyGJ556E1oaNO/t5p0JspmKK1501I6mv5JGb63scT1Nj8R
wuJreRwtHeETde2kpJCD42SyQD62LwPxL/u2zIBwfsw2rqA4RvEqtg9ASBfrw+W/v7lJZwsQNilu
mshmBQDEtBn2tE1dGq6PgzRX43/mQ0nDNA0dPSLTxpD2+2+x9JC8UwjCdmKb+8KynmYy8brwCUxC
LsLfTRdbnROnxv3l5W3fXNCZ5VBY1VLFtkwSEUMZU7he640eisJus5sd80oNSj+R9uK3N/PNmJB4
lGpMh5wba+LW1RnuZNupchm963ZF+GxN4mYazdyqFs6txaFboZMDNeU49MvsZC4fIJl3xE9+Uhe9
ZsuRnarNNiYO058dFSIfaq8xwSMCja6bV0zmc73H8XLb47L/C9pyxsCGQAA7sKEYIjgnNZShbCN4
DVPvyPLSA8t82T34b/3glujGmDajwOpbwvE186I3mwp1DbO8mbRDNR56vXIy9C8u29nO7s8MCcdY
m8DlMQ4AS08uT9sw7OMrAGZ/b/3Jw9Thnt5RGSfYpjOemRQ2T0lBczZ0oO8YoIk57JfE01TJy3L7
dL3ZsDlM6uxpWWhDtzQ99i9p+m+lNbhl1DlmAzydPhztqN6rIzx0anfNCk0NsHfZYyH5DZJlipMy
U28vS/6aEBJ6M5rL0SSNW2uyQspmAEPggiAAcLvstT5xttIqjaq4NIC3JsZvll8P/bdmNd1CA4c0
RBCXzltjS+I02yt7MylEk6pKs57qvPFDfne4HVX6udG/X3bMjzaYin8stKxxAojN///Zshik6jF+
jA+4huyoLYZb6V3Qrp3kmuTu/f6ccTOvCH6TceGf92ZIkdo52Dlwi6FHRqa7xv5txF49PZNlZ/cy
z/94qt9bEzdusvJZUZHVqis7sFa/ByEj+KeB+NKoInsbfbyguTHLpKZl6EwThwXmshqgZ4ckbQDn
bnyrytSstxfz9vf191sHLuiSKjnmZJmOjGn5RsNTAsoWJuszytYhfKIoBtbfohH0KKLpiJTqLsnb
p8vOJjPB//+Zs6n5AAkXBRwwYVOdipkCupHsLpt43e4PnqYh4dMtDV9EnFjoWK8t6xrxwTkS2Dsu
Q2Gn0CpF68ZnuB31oN8pHnH4UGwFObTq5fIP2Fzjm32xWjQwTQV7Bt6uLLuyE1AzxLV/2cKmQ5xZ
EJLpph80HSJCKHvZfaCDEy2zXuLiy5BLvtZGmgHPPjMkeF4Gyp5sBoAc70U+gwiE+JcWvEzufLRv
6bGEEOXg5ld9kLvLSQZg2gChwjhuBBTaCcD2TAhMXUXNKkoQMXpPdVFzgNRVrTqj5QC845cP1aH0
82t7BjxMEnU3P6BuY0ADA0AMmcd7Jy1IHUdjhUnZWNVuVvDPDbn6cPkLbppArAWUSbUMiK2/NxGX
kPHqMR2IwP4zCmfwkEjgyZtR/cwA/wHnB23tJxsSbPxazvfgeT8tubqz6kyC5JeZEb7ROBBlLTg3
IkowbmTQXUlmF/NS/uXtkpnhB+JsNY3V0KRTR6wGIjnLLi0TJ2seL9vY/CSGzjE5tqYjo3lvQwkx
qsNKlPsH4ylK79rk9+W//zF9gDuf/X3hLKXTUqOuBqUC9YhR7515ALmHnx9l9+zGS/u9HcG1II47
kYnzLVNo8BAIhELZzF3u9K8QigYkrwTZsawSsh0nztYmeNtasgTEgrC5HPXWiTDfiHB7sr3GSw6K
P6J+fYzuIlQmw4f126S6l3eWp+gfAv6ZdcEJ10ZjszEh4M7JFen3vfpdna6hPAkGAUlk2ACOvd9c
wRErK7f7OsfzbnL/IYTrjuVBcTo3vV3uAOW8tXbUzYLUkLIfbB4B0JqBLQBEtJpYysiteFwN/rC0
2AGlegZJ7v87TzFf3B8TlpDKz42ZrAYF9HZpgnH8nLGDrchqqptX15kN4ZTRWUkGGuKUUfNHt0Tu
WN/YBtBnksO87RJvSxEOm16OSRYrKqZFxl1nXqUK5LU6v1SAiVBkzYbXYP3R/96MCSduUIphMRMU
UKx+DqZlqp0hLSD+uAZJbt8o8XoME+t60cZdnxYvOhlvyGIFito6acKO5aK4jT7fVWkSNCV5NBrl
GcwT0JHUD+swPcdQh3Fqtl5HRnNqKbAednwwh9TrY7BKhovpt4Z5o2TrS07CT5dP1sajFS5hmZDJ
0VE+M2xhaVOLKdMVXCMekH42oKZcrbBLoUOlBsUVhhk4Bbjkatx09DOTQizRrTpp6WuzTTvU60tI
IsdoTMlBlhnh///sQsGwVEnZhG5GXH1L4n2aHdf5cHnvNl0QeAncJrx8IU6X9xj/qrTXeYbleRxu
RjCMjpHu5NlNZZveZVubyzmzJdQWSNemWl6gjdAYga2dqBFkVJJWy0wISVELuqg65ozs4eR14UM5
e50M17Gd8b0tQwQRhnVS9glFsce6rfw5cfBk6zDx20Je14lvaqe6Ir755X8xXLZ5958ZFqJSX9p6
DsQC2pKz8VjNk8dK6trWFzoO39aJ7fqQ7gqqfLPXX1pu3xdtA/zQdFQS9f7yh9z8IQC42ZikRUFK
LCYPagx6XE5gaa2/WBVjYvDLZQObn/HMgOApRqXO5lThGlGW2RmXq6XCAPUkeevLViH4Cq3Ghto5
nz2Ie9DXhl6VpMHldWzfI382SqTXUydFQT4FdzSKOxtgseVHMdyDW/dv4sTbdokiHDEFA6xl4EkM
uN0pjm0XZdFrpRolG8Z3/eMN8rYa8brStSqyUty8dTZ4ubG4PbX2aNXdFQPz7bDdEWORTBG8utIl
m0Jot5J0sirOJ7laudP26m6OLK9JRt1lqXadUtBeExroLSimWv1TmPbHSGcd3kIkMK3CzYwpyCb7
mIztNborv+vS9Ep1PExL4owt+0EL4kQYpXZUYMM0Ml5PYeJmZRz00afMaDxcmY6RKjjUE5Q87RhE
GGbuRNN4ALhbsr0SfxRZ/do2i9OpBgR2Vh/M4dgUklC/QZKAaxLcMpyWyjSBpHx/nZAWI1F6jvw3
hlwjeGEzR3mwfO0YYsAn9NKX5DB5yyE+Ui/yii9p6l0+DJuHmvIGF2YK+LT4e/NTOQ3WClw0OgEv
cXI7x18bSxKYNm8zTgan40YDF6xwpEmmNwqtUSXMot6NmwnY02lx56Z2a4xoZ9Eowfhtb+mbQXHi
ZKqMtlJAwYXSw+zZn+cr9G0MZw1dw8P0WVC69o1dgCm9djn/V7kzJedj02c4V5WN1h50AvmGnGUI
Ony3A2s5OGTV22K8T5XPl7/Z9t/HwBToCzQGFoj3f7/pzdVsXgf2tJu8zZ0SKN7LFvgn+XDAISb4
PxZ4CD1bgToYbaiGE2+5tnhw9vv/5QTY5kpAZsEJQqgN6fH3djDzwTLGSRjmwDyauK8LF6CX3llB
QKc77U77JhOa3fT3M4v8F52tjKxMjedyxMo04k/2dCqBfGZtLjnWMjPCJ0rzbIih/QCsMEVnN3vS
oOqezpKDtdFAQew4yz2E2K8NEZ6UC1Lszq/xlATcBZrZXWDt8r28Pbl50dgm5tMwZKWhvPV+54rQ
GCetx1OlAymIEj9l660KCvm5vgvDp0I6kLPpgpjoQlVFMxjymffmGqWv7LUBjF2phz3L0309klOa
GlfT3OyTrnNXsEw6XTW+XHb9DWoLbOqZYcFDqN0q5ogt8JTZqJza0PcqhAOyabzqSOoZSo32VHZA
AfCuj7q9Hi8vVRLepHV4pQzqXahZX4eMulYWU8lV9Bq3PpzKs18mfAFmJGNYpfgC6VV9oHv7AB70
K16Qlg6bbrovIxSDpsgs8AJ5v/nQ8SXqYqAs0vmTX3trUN5pr8Jb673+g7ipn9zKCkGboeDMpODL
0DQ1zYHL21XR9RQ9TtnD5e+67U9vSxL8KRzBdwywAlpwOs5H/inOITJD/LW7GZRjMrfOJIUtbF9E
rwwPICrFyeG/6SzY2Jk1QsMXa+IkjYbLZSzRt33gJa7G0x4IpgUxF9E71s8kkCv38R0T3UXjdUNb
5TysIuxuqXUlrvCQxEfUgtJLjtB8cM1bZafvI+//PscDxzwzxqPH2VIbU+/iinPOLEZg8HfqIZYJ
qW6guN/bELazqvpqppxEB+Nh2M7cA1HQzQ/elSkCDKNIWsObBTvgPmzTwMoIwCfvl9SGXYOeO5bE
m0H0FPnTN/vOvioDxacAaIIltfTjY+TphaMpkifz1mk4ty1cwHoWhhrJ8Kpc86eMYrD86fJp2Drg
539fSFHYUA2zQVFLy5MdEJuQIW+dppKxS2xlfudWBKdQAXxu8gzJZaW6w2A7dv/S5o1r6BnI5WQ5
y/aW4WpHhx2kCSI+GKKE5agQXiTP91V5lWaSrGt7y97+Prd/5uHGqCggdkMaGxn3hd44pnoHbXNJ
4rVZNeOscf+zCsHpioQmhmbzyQ7IS6c/AQbaMZ89azeDNxza6/Q6+XLZEzZ7nucWBVfLUJKubeO1
uTDjXmlO4UPls1vFgY5OYFKwsivgHzGc9nN8anelFAu5AQnix/ptyYIvams1Gb0BkGeqmKcCNzvF
iNlKoD1TdgcdQhmhlu6HCtqqln1aRiBBL+/AVmJzbl/wUooBtU6n6BDZLHT1wbxpyOQOoNlosvUK
YkBXwC5LsOzbB+Ntyf+PtO9akhtnmn0iRtCbW9q240ej0Q1DbkHv/dOfxOh86h4MRfyr3VvFTjXA
QqJQJpNBstZMdVnMkRtoVKiiW9/N/jXXWntMvhbCz+3Vcb6vyWqQRUlbtxjsBTKjK9qxGqh/pfGp
1zFBng2+kSAJDC0eQZcwRS64c7vYbbbU9lJoNokzYiPoc5q2uu2M0hbUZRdrBuq4lvGqJjPP+1fP
mEIJEAxU3w02h6VpnWwlMz7FZJWx3XalapsSuVHVbj+HiMik/GQJsxfmzX4eJdB8gnOTQGJIBLMi
JWfA9Pn27q1Gg+h3hrAO/UES23oIio8ohRYeJayKd5TqLAcHZxxIAaROvNKN/cSp8DLnRWDrG3Ex
yxzKxpSipZwwPSwRzVnEb0ZTOrLydXtxq4ipgqwJWWZIB7IP81DSGrUfUKy2UHyQ+v5TIWect/jK
4UZ7KN53CirGhvWhjTaFTNkUyxO06SAfrGLvil25TyBVDB0fnvd8DHh0pBcQu9NWJLSLMlGrPKrQ
mB4q9f/HB5Kdn3W3xYQXlUDikRZ+3Lz3xuiPuboO4lyoinjMFDSo3YTFK+H1VvH+PhOvSlqpIIdh
qq6uKzepOH/RRjHY/v4fnez9EpgbrQhDK5OTWIFc/CctdbLuqzlzdOM+Yut7E/QnXO2SJqjFWEEn
21Vrp6we9cUxy1MCPsLeeFgIr1GStyDm1IRhIU6JYCDlKpwG8VurPbQ8QuiVQsP7FTG3VQ4diLYb
sCIq+hfvsrsxCPeDU9hIZZ2sgGpwW688wnyeMzBXVNvGmlrn8GxjOOTznYlByW1XWImt3y+LuZG0
BaR8OaIPBLug8Hbr58Gef2gBLfzPL8JJ5lyA9M+9f5u8M8cSiCB5pin9VMEvghgl/zRIMRGPRs/d
9rI+3rPvzbCI0JlxV3SW6jbCFzN6rOTMzoXv0/TcC7w62koy5r0tBhAKScoLImBJ0b7aL/vaiSCJ
pj9qB8ovUL5sL4x68tb+seigV5OWSIPqpjEyPqL1oI/Ji5ngYkJxw9u2xTlVGgMT0kIWS01MBCv1
WY4OufypNe+3TfDcgYEJYULFOq8tTIhnrT2FP9T4PKPIZKl7Sz3E0IuSeNQZvEUxUDHog5bOMfgL
pPjU1d6I5ovK317USuT13iMYqOhakdRFiik02u7+8NbqgaR+dtTOkIaEe+SOCuljG2zENh0xGl94
N+LbE3XLTRjcECfNiGULty8aGPa0CS/zmz0SETAOUS4qZW4F5mPlDZ7iiHZxBmeRG3nE5ZEO8Hab
QRfM9acmykGKO9Z+Puxq9K8rnKQ7xwQ7q15CH7kd00Zxy4aOIc0JaA3E0Uuqcr/9WTm+yhKmSkuh
mrKyKG5mTV4W3vfdqZCehskRVHTjCzd5zIuhOHGNziBLPSI2jaYR9/Su97p95g87zctPv8iDeZIY
K2mPd16rM9Ai130P2eIezB6Zo90mdxXMiXsSFLd5YDghFMkCmm5B5HsIve2t5dpmoKYiJep/Cy7X
yZ8zW3WMY4xCWHZsjqO/OMSpH8Hmv4vdzPn3GoZ01eimBHU76h5sLDxrYTUU0Clwzf5ZUXejCQ3f
6iE1nrZXuJISfGeHrU1hIi8CvQhuCZqU050EU0WoepwTH7W+0MlQ+aBXrnBHJ7aNvWy52/bpBn4E
hN/LfAvXr+KxOErSSagixU2rYxk/RwnvvbTuqxcDjK+WpdIsUoj11f/QiSlph2mY2gUNtVv685FH
Ibh+v1+sMb5qzFOsZjrdzVLadUV+02SfxhxytKC3k5KWwzPzh9jvYo5xzx6CwnIh49bFIPMObL2v
7XMezHfxz+Rb5wlB7acummd4M1O8RVLku/pmRt4nKMVlmtubNxM5iflDZj6Oid/3vNEHnncwlyIK
9ZpChAIhTLcb1C8a+BG33W+lw/S9+zNX4tSPXS2DIQhQ1rlggPbJZJMaHlJ9TXZQgAjmh+I/byBz
C0aWWIehQTS3STHCHw0HS6o9PbXsqDVBxsDrKV2/iS5ewlx21dTMRk8izQ2jz7kgg9nN7SRe3Z7z
qd5w5sop0m7prSxHZDvJD63RN3aLOWDO1+LZYKPnMBfJNHWKKxee1j2r6edtb+A49ptQ2dUa5FKo
LFPGTVOHvTso0CT1mu5opKEtlJx36Ert7J3jsZTbkj4X0OGGrUZ9kJPGNoafgnJIQITVCJ5pLHYk
35s8JqA/vKp+u4LMAIZFpMyQTbi7eqa8M/khciXIFYEkn06SKKPNi/hW8sfv18mARTjXyGLRfMvg
h0HuJbfVS36Onc6jDK7mjfXKK5NwvF1mMGMQhVrsCE3wgAhXyKJ9HKO9WeOp1nEXxiBH3shqiV5X
OGMgOghhKXkpiCRGn2ret48CV0WLtzAGNcZ+mOJFgkGRvMjabGvVaZB4QgrrwSTNdir0P7ZVJJ1a
MS0NBDzZftgvR6rRBWWDgKc/sX6SL2aYtSSzLAIwkD/oF68uTpH+r2c5qNdd/j4DeUIiN3IopKqb
NCBmORPhq4EKyTZarKRi3xlhx0WtIpITDGPT0Ek9QDGmcYs9WPUe5TvrrNvdId6Lb5k+LnMwjVk+
Bk2/V8cOiZIM2NFrvQrDo0dfTyVUjPF2o9rqUeryomDOxzLpz7mCxbEhkCsac2SY1NOiHaue855Y
d+zLcpigadCXdEmgb+nWJkKKT3LnVeXz9reih35rxxjcGyKjaMwWn0qVsqMgGrtUMO47NKV2uvS6
bYq3GvrvV7s1xzqal0mDjzN+GZYTxnlPsfTvx4Tfux4DcnkJISGFpjGN+GQOnhDvKh4XxB9eBpfP
wgCcODRG3ZcS3sigIYlOgyt6bQAeQ7wRmhfjnHxFZzbtmd/VR369gQLA1gdjAKLRlHo0aizQJE5q
vmpKZC/9z2Q5a/1D2Pvbn+wPqbLLUhm4qJW6j+a3dICDBr1D4VKBX+UMzRG3OvMuKJ41dqgyTVWy
QBAHqZ5bKkOFm+ObCqbmxcvR+/fv21jeeQrL+TkTqwsBlbg1uofQOMnS36Q5JAwKU0IK6WPvn9xO
kPMB0s7GXaIdtTSQE04ybhV/rkwwzt6ISHF0PYIWKfkStTfC5Gx//tUTe/X3GUfXrDpK5RCvDBWI
nbpzcZv17raJ1cjyygTjzmXVZM2sAEKr+r4PTwpeSrIeFMU/kcK9lihcfjg6V7YYZ07zoRmJUf46
t7RqvrxYHtpN8ZAfzgU3pc3ZPTZznoIvoUR3muoKinIoqbLsbKEaOUecW2IVES7L0pjgH7R/pSF2
2MK5Su0MNJmCBK2j2yjfL8NZAVP89hfjLYu59HSr6jMrj5C+A91OX7h5/VklvOQExy3YnkJxmXq0
k2uo9D/TdGjuQcfDLh3ByT+jqw/8bpKXutFk8/pg1iHoajOZ+zCb8rAuZAH1G617JOCartspQFO0
V1W5m/bFnQnqvHz5OemDmzXIb3UqZ+2rN/LVL2CuyZbU0KtJ8Dmt9l7ILRuCR3pS2qphcE73+pvn
yhIDHxpIQxuqPoBoKQyQ4fI1Yot3s5+AqKTe8bWWeZ7DwEnUxyQiM+xV5EFsn5XBcIaBA4k8Gyye
FK2p9CYKi3l9E3elLef3Y8opifFsMDgyWqIeiXGiuZCg2IGx0jMj6GCkvA4jjhk2T24MuSSlqMu6
gvFt0m4lBGViuds+zJwbhE2RF5KAlYCs0Z3a/RzfpeHT9t/nrYEBiy6KpzmGaqC7DE453LcQ5BGf
t02s5/oubsymwVu5Ccue4CJvvfgBzYa+YoAqKfLVp86DcLOjorgHwQeXNzywnqm4MsxgBdiz0MVA
EDsviWnPoW/EgTK99LGvdJ5hhi60dJ0h4qU2eZ+MbvlVGC31RpIq1tvjavR0LBcMuTexAwKDExWp
jp4tjo9wN5jBiQYk3dC9R1VDPGh+82i+ij/E19ZVwA2RYkajG+1+J97w4jPOtaYzaJHLuSHWM8pE
saTaZXxoxL1FRoyz3c6yN/Uc3OBcODqDG70udXJRwolM8jlEA2TS/RSyg2z19lxOnBuU9wUZ/MgU
MderAtXGsfyRFTeDxQN2eqo2Ah12xtsyo3SUDRS+kGhs9n0w7ayHDn2w3SfwbJy5ZAQ0wNgyxwQg
Mdo8Z4MgTByh3grpikMefKe8BzK3irB+N0LLRZah/IGh2/e+H6vl3KEfVXHDvvQkcmwXI5AsRxg5
h4xnh4GttFGtse1lFe0p0MJdPkVd9nUJK4dEIucu+cMlfFkSDVqvjvOsihG0TAjCqcihjx5warl5
0OR2vI/vNCe7N/YcvFz3jotFBrasLKu1EeUfNF+JjnRadoLX2QgWPbQ/HP6q+Uq6GGPQShQFDZrO
6Bcw669C9y0fPm2vZv2Cufx9BpvQd7XMvYYn0AAOvBy3TJ5q6Ebg9TvyHIIBI1KPsVxAJcKVwM40
d+Dea33UdjB95W6vh2eIwSEB7YO5WSH/V8fnAnrPsvCzVv+JEy654Dq8XjaOAaF5gSJr3gPUx0OF
ecblqbtNXDOxyXm+tc6yr2F2pPk5nPF+4DFtr+Pfb9PsMx9sUHoyhnB5RLo3JcSfjKzhODnHLdjH
fZH3jWAIgNhMIacqLw4lGH7SKOYQ8PBWwuCEIhSJCvVH4JFUuGIFzkmt/W8OwTbLh8pcEXOm0Q0x
HEM8kOXhvpR4HHRv9Y2PGH75JnSlVzCURWEdTROiigSidYNLZZYzd7KRPHW0XehWR/XROi8eqLR8
7U50E7SeIP7lJKepz239CAYsNJNgWNJMaeWAXlvDDsQymIHh1aJ5ZhjMUAqlAB8kGkKH8ClWvxcg
YVdunkbpsZxDTBjyKj08X2SwQ4xADC1B8wzzTORRkePFVkL1kApNaP8n7LAY7MB8cCFmGl2Xjpbs
9IehHaCd7Rg1x+vXKzyyBBZmGfTdoJh+7yyFEWZaayIFsNyqB9WTdpGvu/mphjww2Jt84vJmQVdR
8WKQTaXUMuaJBFqdk+dbku87q3JD+SFReEWe1U91ZYeJLzQJFCzJiE9lVbfDktlVvCu61+2vtH7j
XxlhQGPADIeiLuqvoef+BkUKcDdlmNuo9/Wt4PJkhnhrYgOMqp66hnpFHj2i7d4WcydOJA5KcRfF
4IdeNFC7axBUNODip/PBjeSId6NPVVcrFQ+E8X57G3nLov9+BViSrlgSJhHRQWw+WvHtIp6N0t82
sd7kdPWlGKCQq1xNSQO3a735HwkFaMgIRi45l58F4mfg4acVQOnVOAl3vH5Y3vIY0CjjulSSHHmM
wepseSihBRc7lvzIWeFqLHi1QgYyhDjVk8oC4ib72UMMGkBjkpzi/eyW7rwTeSzxKxxiSLpf2WOQ
A1kTuYg03GbKbbXXHawNcwYvtnLT4KlOnNgdd3hUuu23e14gygMtNp0yJ/qk5jTTrN3KjuxZ38hB
d6mqTAKSSJry4pVyOZ+Qza1Al2pawC0C7xEd8Bt1+pFLzEtP1YcL87KdbL+hNAnFSHpUvhuw+yeZ
nSbj39wpVxYY9FD63AK3MN52cZ9CrPm+1SbXCh+FvzvOqqWB4k3WPhApZamYdkOBmDCzgkr7EuY+
6Ay3nX39e1xMML7em90ygTZUBcX616UwvXg8LlHtbRt5a4X5+EkuVhgPHzMxmsUamDEHlDROdxYf
PNAoDQqO4cifJ+OtyQ7jxMfM6Z0oCB+4OWx6S238BLbjKFPTdKz6llbB3zoXffKz2lFZcnE3cKXz
eMaYK7Mvh3YUU4TAyZ4qoFP+1Tig6qrNmbsw6mxbC2NuznbOrcFsZXrJjB4mYl2A8XNn/2qZIb78
sP0t10/X70/JdiIJid6IaQiwKrLnWT6VNSfLwHFItudIVTQp7Olyhuh5UA27CV9yvqLWOsRDsViE
PrnygQ2iLaQib3oMBYxwRbppYeFQ/vhol2OmkPu4W6+gyBd7zKUJ0volIgLCG/N5dqhycXqu0QLi
0T6q7Cxw7uj1PbxYY+7JLFRaRDeIO2IzjGzBbPa6HHqZHn3b9oU/XB8XQwx64DZOBERRuJC/T64O
eYH4GZ7ugDLsDrojToY+022L9A9+dPaLQQZIYkVbQEON9D+SzI4RBYZym0afIqiuWTtDftk2Rrdp
wxj7JAclP1pNaLjRi8QlpRcPr7XyXY4yVxF5DZGcT8a+zTscqVoYEJDW8v0yIOmk3A9/IetDA43f
u8dqa5ZZllnRDCO9ivZpUDVlnyTz0/am8RbC3I1mQXQE8kihWNI/hXbO4wzKFv+ep/j9QpjAehzF
OSkbtHYayZd6+pz+HQhdNoou8iqOnsvRUqUGi6iTxWmq0a4sy5vkyv5ve8WgQp5ABAQkA4i+rOd4
eh2Fr9xa0ypcQy5YhsiNKH3goTGyPE8MQkt/oI82ocoxpX81tnhlgvkYUxrJhZQCbXI50OpHgsbN
jtM2st48d2WD+SBEqtumGbGMzl98aJo90b4ifd9+nhBDIkruHEqMZbkTT2ePAsoHDLgyzHyieOxn
EqUIkCvIThMjctGvb2N0zSGYLTfILi7vDN4RWgW5K5sMfFdLKpZZRY9peqgrzPwpOjhRf8ojsbPI
tWLeGtdrWVcGGRgv8iWfCzKpSDHRvq3UG76BMP7hl6AK3jwYfkDGk0fdwHNNBsuhLCj3dY2ITBR3
vXFqKk6ksn7pXpbFPm46ROexQg20XnRHh7c7qC5ZgYyCIL8FbRX3rowxIV/aS7WVaAoK09W9Wvll
CWFymYd7PCM0rLnCJXMBDYnZYEWqmf5T5Y1XEZBsdN3fxA9Xa2Ew3IryWNIXvG8INIoMz5AO+b8n
VQWCX5lgQKMrmnCSJRSTIhnafZ1qKwV6tTLC8QGOj7HiaHk6F9UQIUARy0dBOM3L920E5/19Bh4y
WYuLQUclJxMOVvdTazhZRfr/b8APW+8lSSfP04TfP4OnTHnsugfZOlaTt70Knlsx51/Tp2VoNKBr
OX4liBhna6/8R1BjWbw1MpKmxBglOngs3xAcs6mc3rpV87NZ3JLp0/aKVkO3i3uxxd7MRJshxhdQ
qxx6m5iu0nTOon5RZHRnxbxrfL3n4coac/brNpWnTkJ9qtBVf4kHdIDlnmDmj53cuW1FHGHpXLOo
PxUmbwhlPcd4ZZuBhGEU9GiiWWAFmhvquRgCSuvTdbu+CiJrX5WfqyF2+viuNwdXCf/jPjNIkSvC
VMQNhoVUCfHq3VK/jO2rWL1WpuBuf1HORWwwgNHUiqJWtK1cDcKDtLM8Sj/WBLy6PecoGPTfrxBW
iGQ1U2Xkp5boWcQkXnKvKP72Snj3kkEP/ZWNpJ5rC9O2dCkKmM2WndL7MaTLuhvwpFZ2uNjbBjkg
xU5p5DHmN94GcAdIHTW63RS8hMd69/eVFzIIAk3lkSgqbgzFHj0ZMwY12F+l49LZ5j47zt/BiOlV
gfpQv8xHZc9tOqJOvgGTBhNKaO2gdkqIQJo2n9MRB+KZbou7nlKn8LLQ61OAl8WykxxZh266Iocr
0hbB8pPm1wF51l3hi+52nngCJ943mRcAc9yfbfLQys7IRR0rHL4Xp2ZfQOGzO8yv+Tn7Fu5mv7yj
zfUaOsLVh/bv2DWuFsxgjJaAMlkSEJBG+/KTdKrBqFq7+q0EmtMG+je8JifeWhlQ0TCtUmUizocu
BX3/Kksvaf08lmZQovHINN3JXPbbJ4T7SRl0UeVCACk+csaUMRbMt56c2EXr0DRa/oOSomROnTjC
07ZZ3rH5QEoqNxAGm/B0ivYmmk2rW+IV30D7s/+u25NXeK/RJ0r/kwU9ytwc4zwYMhkYmqQqDbse
bizszEDzl11zhJIbRp0bR/hLdqMrH2IeNYUB3lp9Qufa6MyO7NACqbrXoWckeeKRV2XgvKBMBo5E
3SpU0YDD5mMSiLrgdmpqW6Vwv4hq0PbgzE3b5Xn7Y9Lt2sAgli2T6BGo32lJcbFSW15ET2xqW251
v5Mety39wVtN6FCK0Ib8QMypaKohqzUawfWzfDP55mG4y/xuV56MZ6mx0c4WGHveDNH6JfLbJpsM
03MpXsKEoBfQzIK5ar3UNILtda3v4MUEE0Yl3aKNkYjTEGY3dWx4JqjJEtTDlJdtO7ylMHCmk7pR
BAXZI6UDq2gVB3Kq+tsm1uPPy1IYCDMF0pugN8bEInma1EA1g6a7zZvPaf9z29AaQxkeUhdLdLFX
wcQErY1QzLFpVJEUFK0onFfH2df9iCuwtB4bXUwxsVEyjOBJTUoVLd7xU5fXn3R5eBUsnjIz7/Mw
uBQTlejgwkKFwdrryvea1x3H3TIGisgoT9OY4PjMB9pRQzwE7H5xIyIv8Hfh5GXLGCAyxVGSRhqY
DN1e6EEElBM7zHRn2wnegt+P2HMxw8Q/ggS505aMSKVgVsxJovx1Egy7D0VvhqqwOpeeUIIo0QiP
GAX2kqbzy7E9ZFrtJ22ICFSvg1DChRM3Xkt6WyY6MmnRqZoGf5rB/Qv5T7umvblZ/NNS4nstF/wo
K28hLXlDBrxLza8SxJptQ54fFROhSaF/VaM6sw09dURBd+TSfOrHdBejbd/SSqc1ypNEpvumbnxF
nvY1hkgWERnKpvkRK6BPSqxjGOKnqGITNGayb6fCs6zSD+UI+rFxcVNbvaNoUWRbbe13IYS0a7Tb
1KM/JGoEBRPlSyIo4ME09rHWOeg0+rIs8Y00IbklhAd1Xv6mbvX7HBosT2Wrx5UqRSj5GdNjnz+M
AuTkObXaP7z1/veZDVaobUH6p4olBEbCLtubB8rlCBbXHaYI9voufeSG1duADJLF99hSQehANGgu
v/Z6b3ELF8NGmOokHuUljB4aG82/YI7jBGPb598QGexUC01d5hoXaSg/icVXgac/sA1jkJh9v6o+
QU5wscClEIqFPRdfS+PbYPHkU3hbx2ClUGRin6swQrSjpJ8tTD4Y5KVpVHv76K+zdF35HYOW3SLH
wlRitwRQuih+6tGnj/aS40lieBDEPqFp4FwhosvxQEiCvyo1XplnsFSa9TJNKcB1YIhIjlXnazxq
LK7bMyCKqoasKBHe5LUX3lOegTiIHUinodMo/T/01W3f3QbLpTTpOVH7FDtap4dS/Ezmm2H4AWrR
QeBpcfFW9pZYurq85WKUhXDAARsdM3LoQ9J4oF0J+RNlqSePvJfVquursqQg+pUgRM98LSIPnR4K
CBb69kEnhxl6fbW/7ZA8Ex8+VgWyPUqRk2dQyLnPRC/nDWCvm4DoDBivNPTGMGerziazCy2YiJbj
qNxI5Fz1PLW+9SABf/5/RphzZSpNvGRg7Xh75Gto5mwLZ3gjTa+CRuNc4KtocWWM+S4GWerGMOHh
4rzPlUNlyA7KaGLNQ6X1gv2VIebr9BCoUs0JVQorao51KLuQHQvkZkS7l5AOtiKSzO5JfSPU8knr
iRdmxT9Wnd4Yanlfd7xOcd6ymbAFPf2j1FogpDJazTbi0s0hKlk9ZDMvQ8sxpDD6jnHU1ElJpzvM
uXVECVynqITiye82Oi965Tinwjxi2kYQMXmH4b62CUGclAdhDJMk8/7mmP12T4W5moXWiJLQSNDi
QRZPM9E+3eSe1v9Hx2TVelXSCHVcI2uf5L4+POFQOGHrqAu3B5Je6h8i2ItjKsylXGR5X5KIsnS6
2RPoqv3uRfnSu5RNTvwWOgIvlKL7s2WPwZDcyIU+irF/tB0sckBt9NgdTDu0m/txx2uzpH68ZYzB
klgaSJoMqurGY7JvrPkhLpKHXknukyg8mSL5OpTd3primRMcrN8vV7vK4MpoQsJtllHY1c+Gvbh9
YL5CJqQ71GBfTF3rdSg4QLYau10ZZPBFJkZRtjmyPMR4bM0J7FQRx/F5e8lgRiRb6azOCKzoOETh
TzspqPc04bF9vtazY5eVsDJ7ERSw5qYHJP+PNSfyLS890YYtsHHvtq1xQIOl/pYqUZ0aiGW77dzb
o6zZevvUTcF/M8JAhhanQ1laMFLPZzNN3Fo4kpob0nC+j8pE7wN0aCaRTv+oAVjvz+SQHrrdsqte
ys+9K3nDOXaNfROgyW4OJM6ozHpv+tVHY1Ak7IyBLJFIncM6IaYKVA/d24lDzuI+e0n3iifuQEv5
EP3kUVzzviCDJ4NW6mmpK3D89IDX81y8GgbH83kmGBQZrIiEowYTw3AQx0OR7bidJzwTDF40iBwV
gmAbvP1B2N4qRbDwonkOQqgMQgyFUIZ9DxPClHmN2SmOlZkKB4Z462BAAp2+SjyAs8zNia+UL5rp
yS2vIrN+g0BsS0dfFcQBGEdf8iXTUgEA8UsQmzYkDTvkxg6KN3NvkD/A0cUa49md3kSFqSKs+FUz
TG5BS6EEygHZc4yCDX/V06VezNENvnqY1KI8mxplc2jNzJWV0ZbQAilar9uItO4LFyuMR5tVO5K4
RgXCmFp7CE8zL2Oy7gcXA4w/QzZEl/QcqcSyV+y2HaH4mTsydnF7HX+4Zy92GKfWmlDNqwZzN4pk
64EIWpassJOX6SBi1oey+/EecusoezHIOrjaVMnSoGODomwbxAFVOKSewFkY3aCPkcv/7HxQXzFJ
PyRhAV59NcjuKK+COnihO9/2aAprnCaonq19veu/cWmct0+Xyaa6ykFY0pJe8xOIIMWfIFP3yGly
2n0KDVabx1G77Scmm+jqOqVXI9owbc637fRZMx1R5cy0rz9BLjvJwIVumrM5xICLtD4l8qcy/tRL
kw2v4cV8vLUwSJFWfdMnEXaOVqetWwNJBZClG8+tX0NEugqspygQfmz7yfZBNlmZmU4YaoiXAG/l
7Djk+1T6O+bd34BkigxUED2zFEhT04kKsOSdEzfytRsNLwTaBKLtkYhE7puzlbxVMegxlkUoiQIC
plBOPcnsIFKfcg7Y6sfSNAgGWRCx0WTmHA+JRvLIBEBBAogIP8J2PxDOt1nPZFxssI9fSKRYYoX5
Xtcyd1X4MNY3UblTy9fE+FINP+V2j7kidN652y6xPtV2ZZZ5CAvmouQTPVP0haX+/NW1MBwtTFlM
XudAshDCXI54FE5FwIvG1gvrV8YpvFzdX71otd1I59pGpzoJO9oU0n2mk4rD0XhWcowblftwV9jt
Xj0akDbgxPPrF8KVfea0Z2oR64OBPY/2vzpqk1tyzkBfIQTD2XLlh+3NXvXUK3P036+WqwmKGkc0
6QYZqcdQmu2y5FHscDxVof9+ZcIY0eLdJLgJNEysaIFZ7yse+/p6LvtqGcwhF+MeIvAKuh2p8jGK
RQf5oPjKTt9XyGSrvrx7JQFS2q7m5C7x0Zb/33aROe+ZXCuJWIGLs+iXvUK0+0rIeY7B+1JMpDAO
GZp4UzQmdpjWopoaRPYX88nwZl9xhgADlzUiB044vJ72u9pYBmai1pBImsMqZnZBj5S4i3ZW91pA
ZTOMA4jLHX7WfjVEudhkH9AC0ctEoBkdqj+J0lFAu6OIV32zoB46eSDqxPSGLZ/VoHB44RHHWdn3
dFoWciu0qIcW+eA0zXRTYT6oTnoeLTfFsA/h0dUaGZgRi8SQQhXU7LSFxkALTXHM978aaHjfkDrG
likGUQTwq0HAGFwULZRfJYw9aNWLntf2nJwKyNmOT9tngWeOQZRJGsd6jlqMpgiZLXdov/qhQK9X
xbxcDhnWYr9tbjU6utpIBl2iATpeUoKHe9J+lqq9gZH82NrLI48NgncrqQzEhKkq58uCBBU9f/OB
cnGnnnDTBmmAUWEq0pH7/Y4OXRcOr3GQ55UMvmCUV06WGZfShAH95Si6Oo+Ej3fvsK9rZerENJXw
2Tr/jbHdC/fqU+uakPeSj5bLS2yudyJdfTcGWIZGVxFfwF5xEvzO1Q+QRPAMbzmkDh1epwqDvLPN
WyPLe5HmmdaFdEK0+9x7hk/zS9UOSotofNKP/4fONY5vslSiY6hWE2lgj4LniPeWtBte0AH5XTjn
d+A4dPE81p5aXoaag58agy0dhtih8ESX6Y8eHcqxbizwxlMEBXcfMtWa0/203OUuOvC2mOOoLNFo
XyZiaaQwnQqeFN9GhZcNnOfQ+j1oKZICdUXTtJizMBdZmpAQyJkI0DqpZ9C/xH91nV9MMFdtm46F
ohIEoE1MbnJVuknRjf83sHUxwbi/JEGfDSryGC9JHtvmh561LiiNjZHzStjeLLwh38deWarUizjD
jCIg8NEWP+fqv/FMMNG6PGttXEjApkE8ZUJpFwX3QUBvqI832P82CzKX71dB1DYeJwuzAoNPJ/Cl
Y+RWL1KgHQj6awU35gnj8pbE3JhWj4Yog17OhrlL4+8iLsvtr78+lahdVkR/wVVMXIQNCKIixMTi
ATKAL9Gt+Vp9M55n/61s9aLcRQFofyr77y6Si132tqz6RZpDhFYjlL37H028E8Wv22tbR5+LCeae
LJJWQbc5MlpLhDd2d9uTBzX8GcW7RDp0xM95cyzrkHOxx+CBaZIxzmtspbF8Ug3Eo+K+6yxve1Hr
WdSrD8ZAwmzGs2SFyP/9mhPIPXII/RxlAeQP/Ihzav9wUV3WxKBDrLcNfgtqjKIOrQdaitAe1KcS
wxAtTAr7fy9ij5m6y+rYbhK9AH9mseAMa5FbWsROR99oOLzanO/0lmy4cvlKGqLBaNDvIye70Dzq
9b7hcT1zzu3bR7wyoRE97TRKh6MaoteVltObMc8ReMtgsEHMxUSQR0TTVO0yx5eZFTvq7OjbL8qd
yINMN2aJlx/bDsgzywBGZbZR2slYWmQ+R72Xy61tkZ/bNnhu9xazXe1fqGZmD3oaGq/8YjqJWnSu
/FJma56jQHnaNsj7XgxUVGVekpJ+r6FVHFUr7s1Wedg2wTu4b0h8tSaiJFWuhEj/0cyA6L3x+3rW
WfXRJeVLe441CjYbN9VbmfHKGshBtFnUYY3ydqFeiqnoxdV2w246CFAPzALRp5RuPE483kYyeBH1
hYwpcx10P/oPeXysCe+5ylnXW9bsal1iHmbLMGBd8SczGG/y+3BfHeUny+u87KH4Qtx6F3mFM3HK
shyvf0v7XJnNtHnoKijmunH3repHFPweG5I52x9t1YiuS6ZmmpDPZjtVxJYWktDI7wpFac8D4vLl
RUazw7aV9cN1ZYY5wbImNkNHOU9HB1lNFEQmW37t8HCEHoePFyvH8Xmrov9+tXViMohyLmOOAH3S
nXIX6mCzbqT/uHXMAYa0uq4hWtLcUvfRHQaWxFtx4ixkfUb2auOYC14Ml5BkMVSIrGhZ7LiInDGb
v3VWBuCF5m9r5P+MUrLLRO0hy9vn7c+2erKujDP3floOZqSlIvSG+8wFx8bc/rNtYDVdcmWAObpi
no5m1cOAagx2OIS2grRJC8mt5DNRjCDldvJxHIPNronFkkTCVIGyQZmDaZB+pnrtpLrFObqcjWMT
acXy/0j7ruXIcabZJ2IECfpb+m61zMiMu2GsZnbovefTn4T2+7cpiEucnb2VIroIoFBVKJNZF4NG
G+eWOLLm9kEjwfHG8dZB3it4BYSzZaXNtrX5msQgaAWCJbf9jyeE8faGNKVrZuB01Oa2FmDm1ssg
5v/RNCiMaRBEYPhpBKFReqJAXAlQEcmD7g6O4hWe+k1zj3duv65z1TmFrnpjG5pWW4ocaCAwRYMr
e3QaQL39C94i5rzW9xPIG1mMiej1Zg2FFfVm0TcHqx8tUMcDY7/8YsyeZpnn/hZJEJ5UnvKxJkNc
5EyT0R6qdF5rPIfy77xxNotirIKxyP8js1V8yquU+RSfvfV5RXSe9jG2gQA/iPQRHh2GACqfh0Z8
0BT/WBc4ItiUmKFVUtVjOMsZyLcsOnVICo2cwH8/1XfdLTYNlouhXk8DxfpCPn/yiUsh2clzdqGY
aSJ4t3O//HG8LJ6Kszkw0oMNV5+hdtonSv8N3u3Ht0qJS77wSna8LWRsRDaBKCguwUhqSp/bwa3q
T0bIOaX9fMFmCxkLoUWUG2OE0aYYBrlXvJR4cnjhs5Ziigk5PZp+phxiVXnKapezl3QBH4LajXC6
ARtzkUlVNo5QeJgL0U6ClbhTFNBq7OomqVU1LsqSpnMslLepjNko2ySvJQULTtUfuvltam7jmWOa
6O05WhZjJFSxqBWwAyGrtDysHQbMMluJfrTghSEtyIZv+/LleE0cq6QyVqMMSQceBvBIKCtaiQD5
UvIcCfV5R0tiDEYYdxMpYjxOaQdjFGTn9gaTdD6gKi0UJXh55t0a1lUvWJSkKpkFGdQ99FGAMMxK
zuUX1Z9d1Y7PvMkujjqw4K+yYhhVS4nzSH7WjWdSP2vc/hfO8bDor1kXl0lER2oUBYhqZP5ZDaN9
rAEclWO5dTD92rVyjvlh8tZ81Qe0+YrvN3jWT2PMBYBsDZKEtOTnGj7CCk97KL7qPm3i4eKc7bfO
btSAMQ+FNqpaI0LY6EWBZKFE7HTWGuh3bWQVX7tL6S436LAht0uw/rcgU2OsxBIVw6ybLdoAtehe
ULuHEtDOx0fG0wrGSuQ9MaelgOZhSLSVT1ny7fj36SceXFmWKUcnBXqeBKiE2IGIDQlho7dCI1h5
HCy8G8SaBkqMgoWgoVH6pjQvivJY8hz9x60CgL1CZFrVA0MjG8aKkyBGhVkpToVOLqIO39M65LVz
8WQwygYiO81MhgU0kFVui5lgDYN7fCAfN+r9KhidQjtfqAwJHi4ppgRkd1B+rD0vIvroUd/LYJQK
9QxxKfsIPd+fZwd15HP9CtyOEjR8xf0TL4rcyTy8l8b4nVSt4BPGRAHXsurlnvBYgPePxgwl7IH0
bXk83sCdlNt7eYyqpUJegivk7Xlh+PUDJTBSrMUj3nzLL+pyjosNYAlKXGs04Bmopy+q6o9lbDUK
57x4MpgSl1YusawQLGhIbqNltHvpaynwio47RvvdtrEh67JMbZ5WCJNpZy5lTO/Rp01h3FOuO+Wp
BFunlVaNREa9AkQvTh/SOb1f0gmj88oFHGHW2IaBkpOnNks+a+vwFHYY9igLYgNZ5+VYVzjXWaX/
34SWhWxIJkhfKH7cfb7ea8bz8e/vPD/fbyo92o2AUZ+FJV9Q8MpP7XN737yEjvFTeaqD8F5/67dX
VM44P0/9VdaAVFNT1xNFbvCUs+RkbubPj7QLrfe1R16/4seI4v36GEsyzVkjJx2GTVPwqCfnOviL
R51bkdqXo+qmZGBKBugx7/ex1FJAzgIr4k1O6mUvgw+eDb+nswQiJsTNU3VTo7muBN6R/JNziHQR
730kXeTfwtnyVAGuKF0IkYWhmNv9YNHpHIoA31ttUAMfHRToD8DkuOFGuJxVv13ZjfYQs5kEvWjo
s0v2FJAcxE/JbfxEx+MlvLiG0jJPOubhQjd2eTmMfaNzXTSN9TeyVaNW25nSew5j7ckzEMkExS5C
gTONsn8Dr2KY1+tUtyQxG0wYpuW3TEPFmzdBu/P8f396zB2fTLNeGpFmtyYStGt1r9XgOawVf0r7
X2W2vgyrZvdK+RKDU75NElvQ2nPdosvXXO0i5TWM/YNJuK6YMQlTlVYGBkiQAL0l5zK1pCD/EiP2
uvQu3mXgGR9TfrvTvse/CmWMglYLXazH0CRxqlNrTJubvBFfxU64VzOCLO/khknpprnhjkCajPX5
S1O1wCqPeLAPH+PN96fBGAwD4JbTksCXpfLqJcN38DhYJv2k4j8qFhN1NKtWCNkKQWPnTOZPbej+
dWT+fiWMSQJZR/JXQbkXqiAuO28hintseTh3kC17DUWbVHkC91QIblWuVoi5iOrlWAbHuLE1rrmu
wUyLCS0nVQTP1H71FfI7quBN+oyyCtc78ZbEmJVsVaRhJEiN0vGYyW98wS5v2i+0zEtTmOZJ+Klw
NGGHxOPdSbHMD4qRk9XIYAHyU3PXX2DGzo1vOGiguDXt5evsSv7othY6lGIrfmncKeA1OHC0nuWG
yOR2bjMJFFtL+JCt52quge0amAmP+I1nXFiEiThZxmEQkLcCLkF9wi2Dm1Ke59BWkc6nk0/La8Sr
wv1D5Pi3cSGMcVHXTF/zCLBU6am6K9C5GQYqvDKhHYacFzfHIxLGfEw9IFVMCbf6/zLf/38ZDJ6W
MsajLoRFKygmtjp+JWjXz8FooPEGMfddn0mIjihTkVh0U7EA0aowoTlukkWvU9QXXeAS/vxDpH0V
wqxkTAWApHfwNpM9IzNCCV3Mu84T/Nyl1G68efCdNmXcNZVoGh0sRTqR7uwmbIgTRHCThGqpCjzV
8Patab+01JvUadH86ahnw4u+0e7aJhBfecRyO3nq99IZTRyVsJ1N+lKa7K80+KWlntAJL8mFFrPo
mOHiJx6vw333dm/WzChlppd4s789pxdnnNH2M4h2m97mZsuJ7Xc1ZiOIOUxhjpRaTOhrQn0k1afM
9I59Ae/3GZcmgq1xVgUBWBbkIasuwxL/js+8LoB9LacJYMCGFkFlqfvzGpg8O7t7bze/z7yUIyCv
CQOFz9TiEwGcdZQ4JuC6/9MusQ/ltQKeJCCD0bBhrP6AoLWuCOeg96/tZiFMWJykEWIzGe8q2q1B
sybmXRvocJKUQdPkTwzuZFHf3ZwPL+HeEJIKTM2O8gnvYJ8iIZf3643h6LaIvj8ZbysAdFq4PP7x
bvKOjDEYa16Z8kCQ9lYzr+pf1vJBTXi5DZ4Mxiw0Qp30uga9DqMIEOfACVSCaOURdfOkMGYglhMp
IxTpeMqflsU30tGSDN6ULOeKskWcRAjLQqNhbTiqdkfwHi0STrcVTwRjBRYlLhWiwIQbZmGbhuZr
I4+mZmfM8Z26sbWbqdNBMp7AEFCAvh7cgY1PHuaLHBTgVQN6ubWcaJsardAuAZd5jNrJDw/66+1i
yzmSmYqRJMDzLp8Wu78AT1Wyi9u/aN20y+TIdvOUB5gu+1P9dqztO91E7xfOxL/ioq1zKRKaZaMo
MGPQ4tUH2HsuHvx+VLZZJGNCdNCfCrKJJt5bWu3Jzpn/NmtPgCPCWRP95qPtpAq18fnruI7h1L55
3clNggyD9uRheIsxpsB85kij1+hIGmMwwBuAXqjGQDR/mR3BKp35hs7ugCUow7jlADB6zCI+DKnN
7VvhrZMxI3pTxmKe4oK3zghu99KJzmBStpAacZJ7Xll/P4+3OT/GnKTGoJTjCGkUxwcYe8F8E/k/
qlPlZU/cTNPHWup7tWQii6JvliJNBzxQzugORENOGFQntOyBb4bXLMpzNSyhxogqZ9pLuAJS3bdW
CpDrYkDhKRwseZEiW2qBIReXQE+P7tV0sbXB9BI9scW6ssemOA166GR6/NLiF5aGN8rLieVY/o2l
mbJk0GH85uY8iLehgFdM4hT6wAki9tNS1+PVmVBFmsY6lCMkFVVrdGiPiPSqPQzfUnCnUgD1KZgK
i9eWwvFQOmN8VkJCA9gvKCRoXl0GRRdE+qfj68nbP8bqSGLbD3MORWqaz8N0Lw6dLTUPST87x3L2
l6KJpqkDf8B8C6A2NqdG22JT9rBuepzdTGp1XjPTbmVefnvf2IB9TNUV0SQGcwklMC3Wo4K8WVj+
HCuTBpTKMlsj8VNkCn9nSVdZzB0Ulhq4DTOKIlnl1+Dgxr2fOa59f9euIhjXPsZDkiYxFCAOT3H6
tGpWNv84XsV+9PC3CBZuHcxYpOlzrEKvb7v4c6fwvA1PAHNx5LiS8nTB5W+d0I9upGB+awaS7P4m
Ow0nEtTTfzsYln1wzGqtySoUlpXyVwkzNYmlLQ6/jveNczQsKlNptLlOJjhRgOTfjaTFIAxoKpSU
cz85Cm3S3d3cG3OoW2GqaelXVb+akvrQxoM3FZrbzJlNIpPzkOGtiv5/I07X0jIsEsyzV4ZkmUZa
gcwApFzl8HK8eztMcNSBXdWO8c01iN4TeoPf5izW58wtXkzT6X4MCOZAC/ENMNvOiOEpHtTKfsZt
I5ixEIPQAQJvMGnKYUIkS8CZey88YiSHBkBAnKhsXj6Tt6eMndA0M0rlGSmdTgfYamZj3KLjZrf3
7fh1PxlLYfZioWt0pKMAsJCAof2IWE3qgbDGOj45+kMfw7n/EySzI6IYq+zjFg2GTq7YUxZbOhoZ
o0sj+HFrxfUX0vnH8jgHJrMATUNaiFE64zG4tEhRYRICiDzj2yB2dUKOyIo/DcGxyOMDA5Hp+0sQ
Km1aGxGSstHY2rGkX/Kxt/AXTkPh8ZGBW+G9mNms8rQeQQUjNff51Fmx8t3sfq4rj/H12ADLLAy5
ulRzrs1oScqG+bTqhmUU/765fnubMRv4finxEoOhIYJSVFESDDLSH8Zk9er871sI38thrIYxaUSf
Rsih6WQ5ME7zmRZW6Ww8F3GA+qUPiq4RE71JkqJrCnOjen1upy7uKYDK6lEAFVAAqC59PBRP/75f
Eeu6ymLzbGNmrmnRIYpNmvkTKTB806a9nUjh67Fm76rCRg7ji0H+uxAdGuKM4X2LwQQ55w4niMfb
9iHbJoPTcRThQXpHt4ChDvIdOve6BNweA2o3Dw6IbUpp10nqcwGYs5ONNj7Rrc5JdkO+1e7kVD/x
ErrXvMwRThiLXm54sHH7NarNTjJ+OSGRtBomGsuIT1uyKBHYgkb1+bUNkt5p8Q0qcGcogGsFriwQ
cjRc6LpdM7X5BPbSTbWh1RNSgLI23ot5ja5G8hxPhXesM7sRyEYMc+eKcB2iQcCd68bVKpXPwtJb
apXZUd/YgsCLFjm3jgWOFzK1qIoV/QWKv7imN9xWL9pF9Eq3rWyenefdBsYxT7UWpWWOlWnkRsiC
gnereb/PWJB2TaNJimhtZcnu5xXkdA1v0Jwjgs3LtXmGFspVR+GwCYT+QQp5+cv9QO16/GzurY7l
QcpAte3MPwa7d4q7yS98DQiJogfuFrs55W7JJXvYT6ZspDIuuI8B6JbS9DYdm4Zbuf0xeNUJEN1W
9HvloI0sxg+LqVEXBgWHl/rGitdLLN+3/etsfj6+R5zryjZZx3FFmkbBCziVK8BiKYGRibbc8/JQ
nOvKEtHG+ph2q4ELFCutVXXRQ9oWfg3Fk/VHMeF169DLf2CD2Y5q9BlVQtEt6FDXVDh8LwTZu1Kf
eoFncPfzLyAiU2RNwzgty2C3tAIxjB5RdHpKAoy8ecNL4YsPmKRCAKDcxOf8lvtY2L9dV5mM6ZPD
qdCnBFUdqUtvSd/ZrcBjQOaJYJ4julrlg2hgZLlXEysSb1YeENy+2l3XwBg55K/rMs8RPhea16xf
w9HPef3J+0pwFcHYOSkJk7YDzAFoxFNL0d04e6qTwCgyzrues1dsqgKAE0NepgD/VNYUvh4T8iOP
z4+zWyYTIIU1EvC5CFsg6yB8Uga0Xv3Mw1+/Ywn+3i82P6EW6SoO6GhzxFq4azTzu2CUAWiL/zgW
s28JrmIYu6bpmNRLK0q2rIuWapSWZvhl9cca3Y6LfyyKt2305DZpA3WKQMUyA8A0F3Rfz9GgHhZ2
k/S/82LSZQIMUyDC6GzENyNQzxLE0Q7qUXepudwjcQX2q/ysDvXX4xXt6tpGFLOiguBcwgGGrS9H
W4jNMxDxOJu2XzTeyKC7utm1HA1+atYi9dZ+rcEFOgDDfr0zQDfUeICJueeZ0N1D2ohjrJlQzAVJ
aduPgDZY1SfNbcorDu/77Y0MxpyRetWnJkFMTttJ/mpfUVDlIV7vg+0iOD6jXbuzEcaYtgLYDGsm
I0gw5GdN/dJNtaVJjxoXy4+3cYx9a6os7vsEg3iRFIToAWsNp+pijnHjCGEjOSlN5koSEqR6wf0Q
/pmsXsZDQd9PpVw3jI3lhnyWxVXFho2AqBVeUwcY5femT8FiK6/0Q7f7nXTiRiATxlVpLI/NAqet
DK9KASaSX7nMA8fi3FR2SK7S1aSfYpzODDhaMTwZ3KEA+pUfgpzNKhhbYA5VWS8jcpUz8MRwQN4q
ueGD8Edz0VDt7hLO+AhvQYxZyJZeFqQmpPQZqr2SEnV92T2+OTxlY0zBnIWjKUlwDWn8x1p+JrGb
jpzLyRPBWIKyENQQgNDo503Cc1zPVqnWF3HgVUh4m8XYgLhaYyMGbYLT18mpkqvnDoTZ1vFu0d/4
eP6aLqmaJEoS23IL8oBQahsYtSF8MpcfdX0nSbYiOaS4bcfnY1n767nKYm4MCfs0zCIkBbvwgcyL
Oyq8dOB+PRdVuP9bDhMXCF0RSj3Bs7f3emCTxsiozqLV+WPQIGmHOa/lQoJGtLS7/Jb3Otl/Tm6E
0/VvfN6cFrmg0m56IUAZ9VeHvJrwmPj5jfoJT8mz4HRA1uQ1/O3r4nXF9P8boaIxxV0X0pxU+Edd
F9jbF0DXcwz4vje6CmHuVFuAqzgnwLIctUfSoBhcBp32J/J4HG38Bx97FcTcrEQdhQRjpoiCzqHf
WRmq//1ZBbgyxiRs3qp4W8fcLyJnarMkyIK2fSA3sd1qnpHzyJz2e182WsF42LIyWllHf5Gj39O8
bntjqX4atPBIzvH14lxlFqI+onsn1qCj6/VgUhornL4Y2ED9WZa9XCjdY2n0sw8MB0vRVk6jLkYd
Sp8pJikp7gftfib8/iiO0WA52qQ1ykxzwqtF8YvFoujz4SkHeeV6t77hiMUNF+n7rQn/aG2MFakN
Uw2VCRjm8UV761dKn2Vv+bO4RVreaRwNiPe0Sb+5zxur/BxaSGdzgQ9562aMiQn6zFyjw0j6WrtV
tl4SiVu+5lwAFo6eAB5BBI0rOgpuZwfcO55+R4cgzBeMqTg0ry1/k34eq81+09n1OsiMKSmUcZCL
BOMH6Qk9djd07t/E/aa0qseSeItjTIkUa51mzshJDdriCWOEFuLJGkzuFAnHNsqMFQHlWFbA8JP/
Nc90lvxqnFodt5w8mX4eTDeLn1/I4hwvj37+kY4yZiUS8koqxgVsK/LZWFarkxe7nn6OZAC4OS8O
3c9QXU+NRcoaa0FM5xV+tbw0f+A596JWjnZBG73sK55yU4KcOgWTDbc7kt60g1V+gM5K61IVdET1
lIdl+N7YdBR49YVb/dz7wrf16XhTOZdOYSKUPu/LKs1QTqy7ZyX7nvBedRydZHnd0CVkFJMAP1rP
5aPUqE9TmZzqXOC4UZ4YxnbUfd0BJBMupxU+Nfolrn+lIEQ43ipetMNOVwhjmqVrgVH6zu0+5z9y
8Fq3N6grv9CmWckmVhdbRvgb+O8oJ240kbEfTdRmVd6hAaaZXnJQ5ChmZk0Tz0rxFIExHq2y9ERL
IYXiNI33OSY30F6JOekefnuwa26L7O6RgaFJlVQDaN5sy01da1q/VDgyQwXNQ4HxqGSyu4HH+rvv
2jZyGNXohW6ISuSb4U5btDrnnm4R/3+tB8gK3pkv5vfybsTw2wJKCQq6hsGc12PV2Q1UNt9A92IT
slZ60wgVQaDSTN9H7d7sbub6CW3wyvKokk/HsnYPciOLUZcJw7a5Rl1cUS3WGolfFmX6HaOxEcHo
SjSTuJ5WeLRkIY6ZV+D944218bSD8TEiRsDkdgIup9kk/iivbqoMLtDkguPN2p+Y2iyFcSprIyyA
rJbRbn+b3Sl26aUPFNdXvesxq+A1pwIxHmWNif34rD0eC9/1o3/LVtnmm1WKqqYXUJBI1Bo3WrGm
trKG8B6zfjzTRfa8ykYUkwnvqrWJFQ2XjfZJUdC/xO1vxJPpN17+57/nAYDB2gijH7PRdrPsTVBe
0SKF9F3E+10B2Btai48371jNgRP8XoiUi3WUdBCydJcESGR5wlFy3ukwdkMJi0VcJQio+tc2R/+c
7Ffa55FXPth/wG92i7UNoAIwCwI54Pi9xD8VuwHRTvhzBP3oSbLXz8TK7qcbNAt76vPxFu5nEDei
GVMhGfpgSCFyU+2PvrLC7/QGSNYcTN9yCWDFlZd4vJQB79gY0zE2nQIMHzyiwPbrx73siVw+qP33
52ZZjO0wJw3QnSPQjjqoOmiLPH21covG97WvrZyrdWyoVBYbA43IqlDWQKEapc6bktYD0Js3ga7g
+Kw4YlgUDNFcNUNdJbR9xUrQz8oJ2LE3SqR4/00MYyd0zRwMNYXzSLPLAFbKCLOxw5/HMt7GhD+E
uNfzeUuJbOyDtuB4JhlxlCSsQRtrQTclbj5rnxp1dgwM+6LRwpGSpKfTB644ENOaa8FuR93ul8Za
M+VHKnVOZEzOOIx+lIpBLFWnuUjv1mx4rJTBVo3k00By28iGW5kQTiP3ftJmswLG+LTJnAA4Gne2
c4fPlApoDMjPzqEo3/Gn4svxfvGOnjFEqZJUzVpC2DpIVq/r9rB+aTNeqxdPCv3/5lByI+5IHELB
evESLl/X5Byur/9tIYy56WeJqDPdNW31db20FukxNj4fy+DYFxbxHYCEq5zB1zlhmgdAUnhIG5ET
YO1X+janz9iXea4Tqc4AEtYAYI+OORuqXQYLRqvpqz60Cx6wAG9RTJBS6GVJEnr5h/q1Dr808EbH
u0at7sGNZKEudAH42W0PFL9ENax0Kr83UXmrxOgBcXS1/XYsjOd22Ay8oqSlOAt4ahB/9eiMenQG
LXFidyAaTZwcM+K8VzXdoKP1MRFJtIqg+KYDvempP+X3yKWdNQyk/94glyEDAk9Vdd1g+93GWWil
cUZg3IMBQAPwrF5Y4ql3h1N6Xrl51v1Tu0pj9LDJ9VqFkaN+Dnbzs/qK7roH0+5d0VFve1fzerCm
y3hU8Uoo9KJ+3M6rYEYf9TEmqbbgOTNUD+v8a00qp1pAHFI0nCDvH1z535LYOupsitMCuHK6oaOj
e50dnvpzhS61xNM4QCX7l+wqinF9Y1FOXd9DVLgGYf19VThmnPf7jA7OdSTpmYzfX7vZqka/IjwT
/g9u6boExi1p0TRWEX3qTuciR+a49IyTdjG/L07uxufQPb7HVL0OtIBtgdPaWYpVymLVZE+pGvQD
sSrhlAi+oN4MhcZTBfrxR+IYB9XkWpzSVBK0fcTQsITEdHLRTtkJjcFPpjNyrNS+P7zuJeOskOJs
TRJPMInm4hWR7E9EdeJc4tTU/8GZXOXQS77xu904VouEJjksS/JIZiVu9RIBEQdlO689x2c8DY+P
jbcwxmqoRamJfQcbpUd+L+i2CcipLFY5UvYt7nVZjIkowzIuQDROixiwuJ52WvCQFrnFEs6lYgdG
FdUIV0JDiiE/d1FqlTXP1u2jmlxtOjsqqi1LWUopjF34EoH/hODprKVODVqXxB4csHaeM2dEdoA3
srA/pb8RzBgMQ9E6AYDRKNaZlnqinDKxXd1JgCyrbPAk1kg6ymfA73kRnbH6vTLrRjxjTDICOOmB
+jI18tv2qehOZsIJ1jiqqNPT3ej+2M5xXskYiKwT9TmtJqswm88AvuOYDp4Y+v+NmERUo6VVJGRq
l8HKMr8u/lwizpOAp4iMuQhb0MZqKax7KRieNEZOb7a8uJO3DsZUgAMnLOjLCQ0/0aPupV7/BfT2
LlTRbe+6pyXQXF5TPU8kYyxqYZVLcUEtsqtvpOUxq++J8v0/2SOdsRRA1KnlKUFZZ2lkS0IuVhQd
s3g9FsIJlQw657JRgWFoVTHtsI5BLKxMutHNh76+k7MHwA5yLB9HEwwmjpCBoKmlGRICc/Ia6ouV
YbrieDH/EED/bVwNxjIM2UqmSEWhbzmvYBPq72nvV3kzoou/dMtbAqQljkT6iwfO12CMQYocPllF
YOGR296hgUXsKCdyTxnZay4NO0fpDMYsJHNv1kqDjtopCyo0s+RAKBz635orvto3tgXdBJjL0K6w
66XxKA1/mjKYQngPN15EZjBmITLQbCoPMKI075oENH413cbB3JkXPf1e3vWqFqx9ANptaMYznomR
6fft7ABs3hsV3mORF5QbjFHowhncvSp8u1hWdq7MD0YZD5giQuIyU1Gbmku/rLVHs+xepqy7XZeQ
EzTRXTvSRsZkFEZeD9EMvzGH8LvVa6c0TimGYETnDcxwJLFN6oYCYAyjocFSdom06HboTqkZeyTm
biq9QQdrYnvV04aISoQOSwzWU0efuVFjZf5fFGG9n/4pcbD8OGbqQ9s6euNTgQJOx/KlGD+J2u90
d1+vF1veWzUxJXgSoD4k4XVYFZd67izFIJ96icfYyrEX7FT9omCf0TmIUH14bCpML58FHu8wz+Sa
9Bs2DkRDlauZK0wImoH2Ka+AQlx7lZ+/5r9a8H+7KWZWeRjA+/XmzRYyxiPvWylqJ6wrPQlfMTbl
z7pV3kSX0QUsuFXe6g/FjXniJjE4tp7lWB6lKY5KA2KHs3gOz3KgIonxTfokfoWynLlkL7wrxliT
rM2HWDcQwksamjoQCjx0Wvsc1e1DTQT32I/xNIUxHKpW6sTM8diS0KNiXgZyISsnEDwW8YF0mSwa
pr8zCWUjYGJLr0P2ovFQXngimAijb5uhmGnbW73cCbWTyIlV82AO6E58NEe6CEIHWdIA7vBe32Hg
00mkSvDGURy0SG9ShFheOYjw5DA6Xghdo8idiJQF6IUoEA8qoHZoyxg4ENHMmjp9b6VPhjPalIxe
tArgIrV2cxEBvI0x8S+8Oss/XLrrwhknOofoQSMDPiiuAA00O2ZmVy+FjexkYhGUxIZL48VgD+Xi
W+07gKtg5h7omZCvk47eTNrGC3561/iW+J3TnCoAx0bOmv5WnHqVx9wFUZFLYlIYNjMePbMR/uhr
g/Ni4Rwu25/ZG4MhTiPi1Dl+bEdXNBxTfG1aZwKJd35OTF4tbt+n/b0ktkMzzJdyCt8ASJVPBokt
ufzj2H7wBDCBd7QqZIl0XO4YCeu1TKw042Qh9/vOTBkNl4puEpOd6ujUQVPXApH2XzS8uTMGqUOj
7daVYPX729IueE3IuwZlI5NZlmFkagn+IwxDDOdpfDaJryY8sAeeDOYF0Qn1WpodYrbeM/z+OTtT
ZFjlOTkB5v2BQj7ktiLax8e1H35vFsa8JFSgawvgpMF5nQxfh8OeHjTLsEBS5UYOz3TsavtGGGMy
QWjcZ31X0AHx2Zp0wS1S85shJ6epMe24lh+HqbnLFGniXGTezjImdFTzcG2BLobKnemldX+n95Vd
acPj8WbuPaEBEINGNIVopsaGBVLa5quYwl4sK8b0JPBbRK+TuvqZrDtlOvLuwR7yBLArwGqtiKIB
Ktn3DqhNRTEtJfRfErRtdZhSrwHV2Fq9zwNQ3Is/toKY7UMfApB3BRNptmF4QHDqzJ34Whm1q/Um
r/+eJ4txLrkpdFFboaspJ06mgHPll5EAc1PjxPZ7GrFdEuNKgPIul0mDhNfYBvnkzc1rw+0X5J0P
4z76RskmuQAcguKr3nQbOz8mr71rfV44ylkLm+E1+7DsZJqG1IXbSDEtmfhSxH2n765GkkRMoSqG
gtrue20DlVgeSwnC+2p18+URJaC5aiw9vBD9p6Le9MvtMvw8vk+7Twp5I5Oxum29IvgSEcaJ/uCq
cPjZ4Kh3fwFXDV+aGz4q6Z6F2kpkbHCvh2QiHd586QkAmsBdkvwGkG0dx9bveUlZUlRJQmsFokdG
NSp5GuUsxFRQDuTT9FLUnOf/ro/cCGB1wjDjZEIwS7Fi0Mz5xvAJDFs7dGBn7zoKLBFI345Pa9f6
XdfEVgGGXmlzAX03jpLf1d2lRWds9jTVQavxyrq7NmIjiVGLYQQldKvpgKKL7jIy2vOC6aPkZ8nr
lPgH/fv7mHRGG8SozES89f4qH1PQGxMQP9ZsTw4qx37kCRcenuNuLWV7cIw/7vIkrDod4N3yve6I
n7LP40VFeNPfCC+Jj0QVhbqunOmVhy60q5FEkg0Zrss0PyBahX2XRsChcKbKL3tihU3PCTV2zdRG
AuNFBrNEK3OIPvemiSyNqNaK2kzFK4Ly1sH4D6Lk81DhdoGSpLbMXPBCtTsdK/r+GW1WwjiPZGlW
CU8C2hFbOwBoPmnn+O1yLQ9j8KO6yPZ8V7/wMsz7K1PAxUDhQABb9d4Ai5qSxEUONIiQRHZi+ioI
WY8XtitBNSXdMA0iAfLuvYQsHgqzyBC/kMgbu7to+vP49/et0kYA/YBNiqhHvU5eCtjz3ilPZjC4
GH67CR3d7VXcKtpYrkUWD8/37SHOPtTljVSqmBupcb38Dzdq8c2n/lTe96hL9q6Jtke0JqEu0N4Y
z/M5vKev5+Q+tHuw9noC4H9/IwzdfghzA1K9WmJhwcNZlPw2vVdjPiDBrv/arJVR/wztIDn4y1GK
Lf1xKu1wORfzF71/AICXJSP5J3Orv7v3eiOSuQ1SJ6tzFOE2qEBwyD5r5wJgNdpJ/6SCBgwYRg7K
H+6xIu06gI1Ixn2KUht2CMOxyuJLld5V0WMz2uPUce7Dbhp/c2Bsb029dmGy0gQAHYdYHQrAp9wL
PlhquJTsuw+xrSwmvhIHIV56ECk6NSntpQZ0SYFQp/hCFEDKZbWj1tEJfcFW24euCS6CJZ54vUSc
k2QZfs2uzuvRgH4aCYaVlfhJaH4eH9xuL8d2lYyJSTSxmtU2p3EJOa8g/6tstK2iLpc8yMCU5hHg
8lbEGBx51kdBQGsKwKEwOAxAw17q3L4veIqyGxxfFZJ9ihlNqBGjgtdRmqmwZq1IbansAi0SznEq
/8oizNaMYWIrLXkas/Hr8a5y7DYLSiUabxyO9Nzyc908GTInp8O9B4xVwQA9yUaBdlee65MeFLe1
mz0Tq7b589e7zf5bDWHMCemMUB4otGbviPZ8Khv3JNzVX8JT48jnBVSK0X35vXtFkVp4Pt7G/XBv
c4qMWQnHKNdKAz2etBRJgVfzHgQjnSPZgFinywVgCG/4inN2bKCuleFYLAlSIqux3oxV7Jua6nPW
RS/VgQNkI3OgyaqC1GNgcvbQaeTMAY0oE7/50btpUDxp/56c3sC77O84goVxLwSxWA0V6ZaoiKyp
eZgKGXVPXhfB/nHRNAvmIRSkQBiLWa3/j7Tr6q1bV7q/SICorlfV3d1iO86LEKeo965f/y0698YK
rbN5vxwEyMsGNCY5nBlOWUuPZJAzIj27WzzRzQ/5Y3oujpMteZnbv/Ln8bgSmYdHkgNJWaEJHqqb
uocJodfqWQSVRL4Hi/du6hyJk+TZNGCrNTL2ckmqOisoZm7ceu340pc3VfLtunpsauBKBP19FR6Z
S7hUGYBm8ZoS/WrEzDJ4O6+L2DYgKxl0mSsZShrlspjSBByaVLvbxJms7qADWrZ6/JsSv7wSxQRZ
aaaURdJiOV3YO0mPWgipDgrwWK4vaetgoHMKETUN2s6+4FVpFJKkAqLMoKV2LoHZNZksswl5d5ea
VvburuSw9kHITKAZJ9i5KrOHl2Kve/mX0iahBVaRnXnXf8YAHgo941HlZMg2Xzlrycz1mohWaF0G
r1L+nP3ZDlDODV0Ey7v5pnmuHfVn4QqOesvjSONsLGs8WjNItXZEhCCpol2nkg0sfSAC6TyXvWUU
18tjbhZaL7JeaRf0RaJDaEIDZjq4g61Zya47V7Z8Gz5fVxh5656tBTL3bBm7pegDPH6AdhNbRoLS
SBt9w2Cbm7T6viXDQxBHFkZ0jkWbfu3V/DA3vbsk6h6TIL5pLjtD6M91XovWGOmvea/dIMNod4t+
ytPoiDjxS2PGL8XYPfaaklvL1LidrO8qkLGl8rSPu8InSnxIzfkwzzzcCM6xsW0gbV23ckF7QLXy
2AyxVTeuHNxf38JtGbpkSBqBe2FzFDHpC7XWAOgWLl+k/H6RPhnk8bqIzQBVEd9lsOajGrVFiVGQ
EyIrO1Glj7zqWO0mcCgD4Zg77bf1YFvLo/d/ZRlnMCM2WO6fhJGpx+tS3Fa+92UxUVUmad1YZxj4
0yQ/KvaayDmaTde4XgcTO2XR0Gl1gAJZcM5uy7vsIfdDX4us0ZNt6ZQcEl/hoV1w1sQO/E1aX8g6
ATDDrMyuPkvHVKu+c9RB2jS/v/ftzbGtjkefpze0XFp8H923bIGvOeFeAqpN6JH9dWm8BdE/ZiUs
TCq5lgJkeET5WIoXYeQ4E879edP91fdbfcmLfEDfJSmNXafH56zpACHDm3rY0gUFqAUyMbD/qswW
mUsBI9vFVNICLW2ELB4QvnvpnrjZIbPNU3HmZU038gF/CGQ2Li9VwAlGCF2E4G4c7tTyG2y71RU8
48CTw/iMNBX0qo8JgTZkEqZHIls+Ts+CXTvxJzxNvNnp7OSOl+3YUIs/Vkd/Xx1bnJpGFzeQGvTa
PVh6n2RD2F3XvA3N+EME/X0lArNmg0YklJ6R8XhpY/j5urxRzcK5LmYrDvxDDmNdg9kUB2Bd0/IK
nTuO71JbT4GKQ3GFKh7iyduUHBM7/SGNsa1iAy8SC7+Oax8+URorTKLeYSzBn2+CUxTZ+Z6mp7TL
UlmBm3KH6raSOn/8BazZpbgJ4oCbMHn5pfCmXXxa7MBKrMjNfF7plKcnjAke1Tox+7lCVizei31p
6eLn68dH9+vKfrKAP3o6qK2S1pKjN5h6lEMrx/yzMaS2bP4s87/oWVzvncLEn/04msoSV7CGGXH7
qLUq0dzNJo/ojKP6LLxPjsH0cZFbNDnHGeLMxG1b2W6jiKP6PDGM6WjrJSZiAl2sOrwTb+vYNWNO
xM45f4X+vrrEBgo4wkhw/mY2eOPY/KjTgqMBPIVmAX40carGphYJ4Azzp25PALom3WiW4KuAO+M9
5bjSGHPRZ0CQH3Ss6A2mAOh1ezTEWDOiZ/DgjLuA1x21NVD0h84xFgO0oqGpxtDwwav2C17zGnhX
Rj92BbuzBje5F2ztNHvoZnXNF9795akIYyww5BaV8YS9VdrXdLyL88HKysfrV3grvv1jhYyRaLQy
7KDltKRu+PFTs5d3KawhWnSp8yr+ZlJhLY9lekmqwAiimCpMZFgEY7BZc0omTmDD8ysqYyvGyOwq
wCSQt9YpVBh9EDM90H7M6NDwmom20OqwJAwwK5hUwcufUZI5M7pECSEsQ48AhSLp0PoZAb2RB87+
D/r/LonRiFqvhyoudOKkP6ebYq9glMnY15lNJwUrn1dg/AfdeBfH6IaiAIW8alXimA+SLbnEAin6
Mcdts2hHaewsLxxl3Eibr3ZSZ+F9AD0fa8CgJW8ttJgpBo7b7GledOBVtzk7qbO5Qk2tZpmYE1WQ
ChBXyw4wpdK+ddoTxoH8hDc5w9ER9Fv+aYvrTonBIxLhOdx9a4rPqnkCkLatC6Hdgxc5VQx3lBtL
HVCS4Owp/fJHJ/3fQ9RZ1B+9DdEgvkjEUR+qPaVxyh9ju3HLvQGgWW5tlV6sa9IYn1PPEpiKu0Zy
4qce76PhIfGaHbCP0UgYnAY0Ssj2uEe97Agak4N+yzOZW9WCPzSI2tSVz5M6MewmGasNn/qfyW2L
MnzkLDqgEjRLP4ieRdzK3v1VMf4PuYxn0qK8UoIM+jSWF0m6FCnPom07g/djZIxMq+dDGPUzQJdR
ekSKyBMu8kW/B7QJBmoldNUC4XTiFajpR6+dJmNvWkGoEnnEaeoktvossSqiW2CdOBo5J5DYfkm9
L48xNaacJLmw0CeiipSieB8bT236ZQR23/XrsB0T/ZbD5gjiwhzlKMU91KvqoStkL05H57qIf3hm
vMtgnE9iJHVbRAtBO0h0GhzRpeRYzfPiUGAlWj8Kb+FuMYIqOrSLl4fKQLfqyqG9mb7VFTDKWgAr
AJxEooXHZhSctDHP2qic9RGIP02507XBagRjf33ZmwoqoU1EhOGUPnSfDqlqCsWIExyXfUUehfSQ
yP//4ocCqvHfIphL1sUkT9CpCybVsXW6bLZk9Mf3Ca9laFMXV2KYqxYIsxGbhYm4ixyQG8uL01iE
dp4L9vUd29TFlRzmdtWVpPd6BTASWU5PmH99yIjoXhexeYFXIphrpWh1GVRdByCk1vQGeTwQNTmR
1PA6U7yJmoyjA1vYgOsTYqsTRZ93uWLCSv1qxY/BrF47wn3qK2hUW55o0GCii1x/4BeKOfrHFjWJ
ZMZtTW+2HN2X82EaHglvwmerXwnLUzVKVYhuYZl5tJlzO+ZkoL4Ugy5maWHOzEO7grvcm18Wm7ji
Tvg+8aZOttNnK6mMT9USvEcTAb7lTaoFvHrPvG+OhW5Nh1/U27niX9eb7c18Xyj9fWVDqqjLyy6A
3kxh+1Un7YM+B14cG7vrYrbfV6ulMTeaqGrXGRhAgb4EfuEsOwrproMhObYHV3+DfK4dkKeAStDk
wjVsvxJW0pmLHpWzGumUcmS0iad7xCrP2dH0Uce65U1tbRrllSjmrsf1nGC2Bw9JStz5XyT0hhuy
b5uu93Nj7nsqEF2MKQRznba61cfgDEymH0WJrmUw018/vG0dMUWMuqHk+aEBfAy1BoiSCA7m5WWM
7UgACl3qXZex/QSR3oUwcXOQytIwdDlVkAk0k4Cqt9R7GswtbudHj7yBlO13AWCt0PCI6sWHRmwT
VdxMCGBFoj3xFDALqG7vBFZog5DI6TnByOYOvgtjreWs5FIIKmsEA8NjL2Bl5bElr5wd3FSJlRAm
GjGqhDSxXtCeNe3Q4nWqIHjsnivd0h5G520s9lHtHPnTdbk8sczBDRFGsoQOj+Kg/jYCYibIciss
RatKQ068xZPEGOUuzULMYsHnJNVdPR/KrHC05hyYPEwUnhzGDAd5Ic1titcwNMdO6pfWUB25jCwB
sff1veNpoc6Y36askiJPYfF/mcX4gHTTIadsz7vAFjlR1WaMsFIQuu61rU8HTHHksIKpnthjllp6
delKT1kmSxu86yvjaTxjcZNZ6AF0C2VsJXIjg+E86F+zqv2bxOdqRYyxlVQSE61EYJW334fmNQ14
/Sv0Ax9C7JUAxszW6TKb6N1FZl0/ooRm5US1QCljGwFmAaTKVhPOfAhPI1g0lqwap7ybcZ2Uc4su
6dYPnOK4gPwZuG4OL8+6fUqqKSsSpipUmTmlss77hhToUTSn44J4pgFy2PB0XRO2t9CUkXoxAGbO
1u4NIwKkPcUmM9C5VySfOvWzbr50woPWoUjc8xIw20r+Lo5R8iURFinuoBKTKt9IY+2HMxhWqmFn
zImXtiln3oYnjtlB2cgn04ixOi1bbBPsFfEdWEJtM3XknmNoqdn5qIvvK2OU3WiBopsK6ImpB/Fz
m9d+W0icW0s355oIRt1nuYgGPMURvKTqEWQr1lAsPpAqHgMluruuFltdRooo/14O+0AHsNEEBK8R
ik6HGPFgbs+lPQrgZaI+H3nHx+hRtARH52zjts6/y2Xc5NjHqGTkKC1oHcY0nzRgfcscfA+eCMYl
zlHVYzxTAFCv4SfSY9gfSM8RwTkptqKviHVT9gZEGMPjIr12aD4esmM07K+fEkfn3l4sK5dh1ImB
AjReyFpGdnBVt2AHdK6L2A7OV4pAd3Mlo5eAISfreGuRm8khTnwYdpqj+poH2LodRxZvPYx10M12
6GOMOznSXblTreotsy7YYLhzRC/bVf7fWdh3bWPsQ0IwuhOMNE7XPqeVFzSfk5TjMjYNrAJQeY2C
UXwYD8LEZx7UBBepQqu7VHnDklnqeKcJkjV3dj3OnKCFGoEPRmIlj+7x+rxmJGXMApOSFL6wfuN6
ovAXvKLE5lGtxDBqIWqBKBU1HgRmck/MoxD9uK4Lm5dUAcMy5rk0zFAxdqDOEhFcELTEON8AM3xW
vrU6x8ZtL+FdBGMHylhYwmnCW7AC9U9zzCTOyW+nKVZrYCJisiypLsM+o2o5u8ueZmF0W7od0Y8i
uxJCSLL/C6p3RVyJZE4/XvogSSNUbhJQ6Gl3JP52/Vh4e8Yce066IKpHFP8D7dgrF2HgcE5KdNM/
qu/7oTAmIJTAh6PRBLR4EN3+MfJ0QMNNNoCrEosCBoLp/UTs0ht3Btibbgcv83mBOG+NjFFAj2YG
qPoYc+7TozHfNjyLsB1Erg6JCRWiJskGqXwrn88oziRebs8gEI92ySGwJ86O8i4SEzTotRmnqQQt
R/fJ1GGU4aKHnCiLI4KtJRNR0JMwQ1DXdvdyh0lBY5cGvMtEL8sVxWBLyQPQXwOpwmXKRyf5RKdA
Iie1h+LSOxQk2NwLrXNd13nnpDIGQmxMPamWiXYJiQbmCpZdbpMS03P1YNHy5Bh5HIkc1WMnPZXQ
iAO1B6Vnf1DuUF+y0yNFCya+GdnAS3VCbqVwCzVobTFU+iet/IVQTXnYFdAP80G0F2c8CxhIvACj
lfJOUHzWAD3tiaXvedds0zGiGZEoIvoRQav4p+AyatpJmRG8GMleme6a5A5ZY1sMT6Y2g272mbO1
m/qzEsdcOqMW4yRBsdnRsLHI4R4TT3OWO1oJnR7nHY+JfDtjtpLH3LtEXMwmpZnG6dsveKjECX9M
GK6Q7dwBBSEn4tzUnHdx7MM06gIjrRf0c+iRnwWlpQZ/MYWsiCsJjEcuFtIprYYNlJXv4tRYucKx
VNv3bSWBuW+aYrZtrKHlC21SGOtM4S+bnX7+RWzFm2fYrpGspDHeOe910xgllAcVf9jnd+GX8By7
hqO31lt9HG2HnV/4+Wt+lF943HI87WCBQoUkEsVag/CktDCdhP7H4iZwtE8y1KO55we6W1xif5we
47gXMMyZc4L+InITnFGQt2p72Cm3MWA9w3PpD8cOk96LO4HCIDpTnDAsmmfCN337ascZ396WozbE
oNBxCLGGU46umdQWH3oPkJ/o4OfF9ttPWFVTQU+l6qrO9sRNbV4GQYvsEM3emTfxLj5guO5z9EzP
lxaJMAy6z3zl/rql2fSGK7HMKpWeKEuromZDZvmmL16Trj6pAi8XsB1crsQw5tNcmrCvEgQRtJKB
fPxzgyloba88wMIg3g+RYbEFzgnylsbY0LKszLYsYWSMxW7NH1PqmzInZ7h9M9B+K0k4NgmwCn+6
hTpT5WFoYTejfXmcDwrG1hPHvMfIQvqJ9o3Vu+vHRffpQ1wB9yOZpqTpKgumq3XiPEct7eVCfBT4
QnLXhs6cfiHmj+uCtle2ksQohh42uTplSJCLvoh5XUo5nT4WuzEGJy0ta/D607dVREf1RAWYo/oB
NwJkL3G4YM4Z030juErArO0sDgWkku/E0hIdCqYwhhZnmZueaCWVCSjMUQUl4oykubmLMJy7730a
qI3fNAeB014F6jL3pm/69pVIxrjlY9RXaUJLAn4F0uHS7xMLbdDBrgQEobAnGNznXHLeIpmzbMjS
o4Ed85+55BfJXWh+4uwi/cBHtXw/O+Z6S9WcSWkDK5KdQsynuxkIOp38c/SK9rQAXX/VuT2S7xUY
LjmCN+/4ai/ZO55GmkkSHJ/kizZmhijY0hBadNoaLMoPdyF3lnb7Br4vlYmUNCRojRoNTo5QxQdp
jnZq0dtETV1BOofzwnmscE6OxY6Q9KKb4xr2pY7OgnbXZpyT4+wfi4KYp0UOOHhaMwouTXpuAXPO
e+RzdIPFg4iMaInNiiqf6oXqRdOfQtmt+58cTdh018CJlnXgikmawZyL0sxhFYTIxiWnxVM9skvB
FYWZEDvBgCmvY5F+7IO+vwtj5xSXIRINo0INdhI6S9C/ldJpET6PvQ9G7WR+zGveoPC2OV5JZBxN
1GkLxhmR+1N8YI3f1r7a2MotZcPqLuWN4Mixz9lQ+sVra6QbvnpqNXCdvTQhf0/N1HihsF/xqd73
N//Ds27TJK5Wx0S3gdEXS4pqgRN8Kfbxjhw1ZzjQ3ksZPRx8yo3NO7wSR2/dammZBHxRGUjgwLpT
/L7OrTJFDybpnUGqvyizxnkqbF7ilTjG4KdzsGDmFP0qYPhIledW+fovj4qx73OJ/GywAOuQIgoI
6PWZXsEkgabk2OPFi9vNN6vFMKa+ndVOHqhaJPvoJB0kG33Q3i9sOMFW3chBn/Bs1Sc63VD94LUp
Unt+TSkZe6+QvEUDNp7hQgeMm3bfab0VAPoO7KdteoqbB87O8o6OsSpFiaJiRKAp86GKLVpCFdzu
ILRootIsSm0GlFGewdyWqSs68LkkzCczO9wQI4snGWkVo3rK9UduYW7beL1/n9nDTCjbqe3enpKI
xQ+mO2IQAO8LjgHhiWG2bqkSsTEaoNmk0fg5yhPgD81uSxZH7x/q0fSiwLRnI+cE/dvPcuP36liP
KQcTEZeQNgug94fO2g67aqdZlAmi3/3Lo2LdZx/qahCBGcmp0q8D2DOW7PW6Am76Z1PEP91UTYWF
B2+rdgRQLN5N/eSK4be2OyrT3wSHKxGM8QjrWs9HEVcqr58m6abkAbVvqvPq+4w6R+YiC4ZJS0rL
pRK/TtXj9S3a1LPV9xl1VpcwNUmAcJri0rR+7Heu4vER1Omf+cHyrMQw6mzKNUmAkAp3qD8veW1J
ojeIZyMsLa2M7OtL2k5zvgtjAb2jZh6mIETuQbVoOk6zZ3t2K0x+dpbsqz8TK0clgRfUbL/AVlKZ
GENLZt0IVASD4mE5ybvh2J4FGzPXJ92nCYhOsPgRPEc7ZCbKIH1uhDOhMtPnssGwEBpjrm8m5wqx
7bdaI08Ye4ZB6PT7UK2tEDArNbAy/kYKneUCd6+uszQcylgVFOMFBke89GVh4XEwSpw4YjtHZL4L
oZu5iluaBWgqLZBgAdHlBD5NNaR+5gn3jW5hoBGFuvCb4LQ7cadxbMS2VV1JZkKYWZxmyTCQkFPe
MOzAS4QyUIbuiuaSe7y93L7R4PUkuiKjEM3oYbSkXZ6PAZIcI8heU8NJlMBOAjD+GuGxRtuhsVSv
fdD+laK8i2VUUZYrzQwB4+qoxgEAo73qcvuXtvsToB//XRoT6KZKKcfthEhNOQMbz+5940XBLua3
jc8D69jW+3dRjLJkNN+W97hZY3Es1HPSnYqJ8zrdfpWslsOoxRBH8jJIeJVE+8AXzwCX+Y5x/9YZ
nfo2cgu0te2uXzNqzD9a4fdFMc6qkjNBCXPEY0BUwlzR7Vh/CaaHQLro5kWSOfdt2za9C2M8V9fq
lSkJ6IuBF/6ERs6v45Q619fzD1f6XQbjvcBJ/586hXBsf9aRXe0xHuAMr9p3xTJ6zD+ICDttdMDa
PMBv3lYyDs1oIw2EMPD7M9illv7YJYdMtCMjtAmSGh2n4kMP5srBsV3LaSHnoihiL4UZiZnpk1Ac
mlYGS6D5724xO9HRGHlpqvQtZMjVIW9GN0oWtxZil3NwHOVgEaamUtB0KYGRGu3mtDixdZM/qhfF
yi6ilVjjMy/U5G0gYznESRkWqUMYhbmsZbw1iWo3nUdSHt4Fx2ywXJEN+ltG4HggpC0Fx1yAWCP3
t1PW/5W//K33H5qVW6lR5gaBbT58xeBXIt40xLt+RLwdo7+vvGWrBIvWCzihrvfT6mub30T190bg
BWs8MYyVUFNjIqTuZQcZ8306o0yDZhCxsFMh5hgLnsoxtiLWCODRuwFZ1vlhaWD/Uh4+P08CYxPK
dlQbtPDCJpBDkZ0NgbMCjnKxdd86NWS0qePpnozkMpryfpD6fdmYnOZ0zpGwVZkYDVpo8kC7V4U3
phojJ0F+mtmhF3k995z9YgkiI5KYRddCxdTi5a2ObT5d12HehjG3vggyI4gDXJNKuR8B3J6Vxyz6
fl3GZnCHxgZw4ACex/gAgSnmiMDjuKelnt6dXYq8HJ6HQw36b8EROLxdW8HdWhgTZVVjFQM6XKEt
U+EOWVp/fEM94GUftjZuLYbZODUpemAswbslwo0QjtZc7UXhM2fj6EdYp7YWQtVjZWEGsZizcDEx
vXoAICVAqvAu1L4be8ot0fiR4fJqR1v6thZIV70SWC7oTiEjQtRo7ndkCg96wKNF4IlgrabR5Uny
xieYftEnPGTkB86u8Y6GMZjDoFVCLndoZajsN+70W8yMOIr1cpLvKPNX6PCeLzyJjOHsA7SHNyJa
owolsipUFs3WFieOYm8lCNZnw9hOMZMNbUAi1hHb+wAkZrKho+vkEgMrbzZ4sySbkfdKGtvx3od9
loYNLM/k0T2ckJk0buVzj8IXMMUeY2JfP7XtLcTMBYrOGhA8mNUJfRNLpEJ5RV48Xfist542v14X
sa15v0WwIeIUC/WQdkh65Dk4qpbES8LSvS5i+4zeRTAvy7DRk07scWEXHcjo3rSAafkLCncFr4GL
txbGyonAxwHNHMyP0X4J25sm5gFObTYEEWDj/edAWCKHRpQbSZWRcCDfKI9p5qS7DGzB8iU+A+P6
0rmUfkvagUlFOvKMK28b6epXZmiZhKJWanQhkNyuxRehuRsyBDxNaKdcF8tRPDZQXJaiQBsO8m5a
+sOsNEvC9e1G57pecHeTsXqGEmJyLcJ5TR4dKU485anwwJz2qX+ZbMHvfMr/bgAO9ZbfELAVraxP
krGHcZFjPzOA82bqt27+qfWi1YZHkv0NWK2yFsSYwa4qFEwUow4lo3lycijMSf44WNETME7wwFRf
OJtKlfyje3xXUcZmxI3SNOMAJPTgTDxK42raowcuByt1CtvgGCj6sSvC2NCybIo00emNS/aUSzVG
XKFg6oOn+pzDYkNLs9TqAkEUYqXiOI9nzfgZNJ9kJPyu7x1PDGM/JD0rOhDhUgyVH2NXWIuQoPH/
JIQ8O8K5XizhuBG07RS12LalqT0E5kOh7EPCS3NwDAbbQKiYyxxjeAIAPxgwz6NPU4vcodpYRfY0
Gjy14y2J/r6yTsBxJXFIoHb5z86pPlE1T30d09/EDh4wDWbz+wF4x0V/X4kch9RUBBM3a4x/SuFO
0R4NM7WWsHavq8Vm/nB1hQ3GVmi1AlbMGj6SVnpFtwZnanx6Yzl3uEQGvH1kzAWiCzWdaa11AJMk
krGo7YLpbjcddfvNJp7NFx6WF8dtsk0cEeDdjamiZlg5ScE3g9tHwbESbOOG1kvzkKkY2BionUfY
RHxq3bmzYRyFYFnGi1ZpBULz5eAuBQuEW56lyhJsxSmeiT86hgdW6U/GvcjrZ+PJZexGvmhd1dNi
HiiLjQjg4DGxdOO2MXkNKZyTYusdQljpY1TBDirDTdz7JHniaDrHZLBk41razEAAh4DmcwkeGdAU
+8KNgru8PJtuNVvdTGu6zrzjnd0mEtPqjrEU5D1g14JloI/6m9oVL9HetCYH4yJ2aKFL72TcUnw5
6cFAZ1vwzId75e0sY0vyZulA6ocijzBFKPumiKm+cfaW45hZ7EG9VwUxo1oigPNiwNxds+u9wUVG
EY2d3LKifN0zm4wdaUIxRgyHkxzt+IKWTqBJoKwICM56P6BnnZfX5pgtk4k6VMxkAiAY4qR4P5Od
LJVWwHvrXT8j4PH/ae/1IQuLEo1zTls/qcoxUHbXT2jz+xKie1nVRDSCMGa+CNvcCOjstCyd1Pm+
kf+mS4KsBDBnEprgEGgiOCzlnHxKdzUKveZXcjAPuRd60v311WyeyEoYcyIKeG7VtECVKFRKKxJf
dbW0TMG/LmT7RSypIB4Et6j8Ade/LrKqKRK0eyen3o3pexiUcDKMLVC40EPGA33Z9CQrccw1Lckk
aeICCx8tD4ANtQTTn6XRVoTDUj22A3pB0sy6vsRtrXhfIaMVGbIXc5bj9ZpLByW+kIhTzuMtiVGK
aEyqwpyQXaK0pdi/verTTgpeCL1p2Vc7x6hD2SpIAnaYdMhk80nUo92ik8IS8HqUsuRSt3XDeRps
69/vfWNzJVLZaElaAgajMF/j9FVEs3UY8wBdOat6i9xWIWCmVFUHjHXoQ2r4aNp5QX3Da5POjc3W
E+Po8boubDr69018y+muxI3ygHGghsICZHgZ6PejuHihfi8nPKWjh/7hXbUSRK37StAkxMvQ0NBd
FTJrCQxH1S9CcK/ou7j4nP3NxC5ZSaNXYCVN7UadTBHy3QnAP4W9Eb1c3zbeKVFVWX8/CmKVhDSm
jYPDgsadZslB6dZ4QWlYRltwbhRP8xgjkYDM7dcck5B5WhDZswD0Vl7fAk8VGLPQCQYgRGPEtGCE
7S1BqVy5ah8yHfwwXZy7/24DGRth6FUUxRSOogexTjT9TNpL0b3KZN/x4CK2yxIrXWDshCYGqlTJ
NA4Dbt7ioDfoRgO2L436Yo/XWMo5qbe215VijGlcyhPIpcBamviL6JvjTV4NnM3j3KW3yHMlpJJi
IagGWvRU5GfDlDwzy3eNKVzGajoGQ71vRC644mb09b6LbyPsK5kBybUxy2DUu9FfgLYmqk44X4he
WN3oqo0bLs99cUsKpxNy6MvTdXXhbStjPaSoX/TCQJyRxUDy6g6KsAuUjuMXOZdaYozGsrRmr00i
srpZeWjqwq2L3lX0/rabZWtUxod/tya65tWOLtXSlGGI3MyQTj/6Tn+uJDWwoow8/js5jPHoyiaM
DQqkHSq6W0u9LYjKbd4qf1O3WCkIYz5KM9XR4wLHZaaipVS9lXSlH5W91VR3KXdSiHdWjP1oAzPu
TAW+uMws0S0ASCztKdqygmDDQKeL8Rp67YHf8s8LDyXGmkQBBqCmEctULQkN8g5NmZeSF/sqmhuD
2o1cXkaSs1S2iTMscsFQcyy1l/bl5CmGE+r7sXObnsscyrnkLFeO1hVSa+I/pwGc/OIUTn6ObcMZ
MMKWuaHHZXXjXGu2azMN6jJUYrhROqzaOcEBBMhn9TLZaEG0I5d2i/LA1znBL9vGmQyJEDYznnXA
CLRBQHBMJIE3zbn5Ln6/Cm/ka6ubLae6IUfgsHGU4ruBOVgk17IHWfmqSN9n49UgXlnftd0uHH5c
v+k8VyczJqXJxaLXFXR2jPbghKBEOaQAFQ1CV0Q9dNypvE6STdUED4ViYmAK/zHyBDUAudKEEYNY
t5pptkKCSSkgN2TN3kh5i6Mf+xBBroQxdqzWF3mYQX/oFCcCup5lVx1LX7DlBU2rqFYihYMhiknm
OIXtPV2JZexaoia9vqQN1dE30i1PeaHjUsSluCXp8/UT3F6jahjAvdPBVcX4ubosDUWnA5BEAI9n
UHp6GuyrvOQ0tmxbMeVdDuPqqqJQs8p8y1+KPxcn3xUPkTMn2MngxvAq1eE91jav3UogoymNRiod
HNlIFTW7BJOVZsUZXtqMXlcCGO0YIgWYLwRezhhFpy1jO9M0x9AyLxQb/98dEqMRU96n0izQ921w
lmt3mm5GjdPmyD0gxr+pnYhpIYO2H57zr/2F4r6AZjOj8CT0LR0+8AayNoGeAbj4W/UYx6Y3KI6K
E/KF3ecSZDqZNx1TO3tafGBnu7mTPXITehydYGPlOJnkIRspegfQIJBpOU9War+AJxWd59+dzP5X
p8YGzYoBAkuDjrx3ldWMP/PurlM4hp9u0UcL9XsL2Rg5F9MsH4Cs7oxachjzYJfU4zGOdRf8Aq6u
JKdKz219IU/XV7b5HHg/uTcUjJW7iVU5HyoNRkMMawDCjpapfOmnh74/9t3kdDwg/M35jpWmsHEy
ybNBmGjxQ5DLGxLqTpVLtVXr7Qn5tHM5lDemmNhaHnlDOTh6We6btP2atK1bV+0lNDvOtv+DiYZ+
ElklBNMRf0bSukrMBEzuNDNMPHJKXQz7X1pAd5de8YMXQGzXzpR3adT7r7a7ytNgyumg0Bs+Lmo/
wuykJ9GjHigqvetnu6lSqgQkD1kCpIfC3EoYzTZrwSiI6Vnj0Pranpaj+bm07TN9l8OiWelDVUTg
Lvn1SFbs1gLLVIjrmH8GUukOTEyXGuyvHN+66e1WQplzU/VAHbtah7drKiseB5totwGgtK5v4WZv
PAFzD47MNAzl7ffVgeWDbkRljj1snJlmdO3SNvZkV9oaaNzpY6F/MPfVmceWva2WK7mMDSej2YP9
AkVWmngwDiDgoFb8ItwVbnXmIvvQzfpgfFbSGE1J0z5R0xbSkr3qqbvIGax0L/ipE3Od+fa5/d5Q
1nCLxmDqUoBEvCaepelOyCNLHLjcQdSNXlkQa7C7OIF2qIjU6fZVt5nXHYE8LFvyWT5oXnJnOgje
AUg2vFzXl+0r97465n6L4VIYVQdH8St93e3+tyu36f1UE2QOkg4MFhaCRWkyOQsNvH3EZbGysd3n
SsUrz6ibrmElhImKcvAgDxFtXwXip63O4zMhld1O9Skj3ZfGMC+jpCF7k94kxvPYl+eQtHZWap/M
ZvyUaflOzuZL2or2KFbOJIqnuKu9qo3swZzuszw6AmTPbrveTrXRl0z1S1SDNEcutMWSBvlcaHFn
1bMmIosSoJ1wrC1RqTzALuxJM4FLO7mLBuUC4gzbmFpM7aepN8/qQRaX3goNwy7L9lhEyNI15re8
6O5Fo9sJaYIcsmQPRLxpjcEWMjyFc+Emn3JPUitvLlUPubCTKGuzFQ+121TN/5F2ZUuS6kj2izAD
BEJ6BYJYc1+rXrDKWljEvsPXzyFn5makkgnmVrdZm7VZVocjyd3lcj9+/LmmPbGnlhxInRwEtQK7
6EpPTbqDmsYOnF9jhyMD4yLrPb0HN2GV3DW4yEZeb9HOaBtK6VgNRYis3um5Xt2klvYcB4MdDq3H
Wu7FCbtrcJARo2A4SEyPTYqNEOCG9QZIidpf1VBs1Yg8TMVwnynqgxZiuncabaygv2O6OJWi3EQ6
iFE1TduHgXgerWTfVmTX4nP6JtiNTbLBYJ1ZVRLHTFLVSYP8hU/x20SHYzsortZlb0Twp7roUJjI
PL1BgmKgLuH1TheGp9D8eiTE1uP4NhwLZ4ra1tZ7MEGAsNzxdQrCkx4k70HgWAP+FFS4xWsDHdb0
e6hOG21INyAwQhVszF29GG5qMLs2fHS1EmlAnvonYM680kSrthmc+qHf9h1z6ajblASPTVi9akDP
XzbWNSuSYvFyHI2pF3ASbcYObV87RpvuLotYjozPjEjy43HcxIRMNcEQs/c4Fb37HcbEGu5MCo1C
p7saYizmYc4kSr68ofVYhtrcD6fbmtffA5/jTPcUnVzOPPY7cVZZylYkyoCWouNtqA898Fs/O9f0
xEGAhEG96TbhLvW4u9Zev3yD/OP8ZFzL2CP/n+QjhqdX13H0OLQnvsY8tSZCcuPtmFHcv3hBRSWx
0eWXddyp2d1l3VgUQgkGTukGNTFe+nMsqJaDX4oZkwAk+m3TikPTGz/zMrq/LGZRyykHZbPGDVDW
y/rQlAzhGa4k2v4Y1B+qtWJFy8v45/fl069LX6EGOjDdISkcKzKRzGntvqhXgtnliOhjHfKx17nu
F5YKyD67Avwb1KLarNT2TK6TrfehLwYQZ9IkDRgFb6c8x+UXI5c5R7Tid/iGSSe9N2xyj9/S2uYP
yOyDEu8/Oi4Z1FQXieETBcvM9NAONcsushWFWN3JWWPOYtqq7RojqCFC2RV7ywsOnd165DC3eP5t
0hv5KAs3AcMMKsnLdh14PTEZbYYLap7+owZ/olGAHSu4rQDCVfDi/HV5BxcV8kyg5HItCioJJYFd
Acfv5anllO1wJfJVnvdFt3cmRzKs0Qhys82xjY0791HXDuvx6IGzuAa6GNwIa28CfWVhMq1IG6O1
I5pxv5afvkQiuqlakM9a9NSNpYuLdhuO2Wtrao8YkYNOWiNlPwcdkDFTuU3MbGekrQuKo31a0TsL
D/wK8zv7TneUMHdEhievpR2CEaHU5eN4z4p/icU/9klupadVH1S6D5TKGFFP4eGfrM5+j2XgCrBl
OV1aYLpEHtihiJ94HV9lfrphWXML9r9NFSMV3SOxH+RempYuRns9hd0QOpkWH/IOxUND2WK08laP
myvNKpyCt/e8NhyOQagDMw7xYN43Sv5shZPqYHzgilNa9K1nS5O8hNpZelH0qNgaWm7HBYrr6Uoy
b02CdEmIYuxQsJ2VubhLg190DeW1OHdUO1vC/AFnzmDImpQMDSrcM+VhgS5iDDOzxRPyn3uUbzBL
ubuLPOYkV38zQ+pc8KztZ4J1tfFFOc9vjkePhQczv076lehrzWCkFwwwAkjspqj8qrWnkb2lb612
c1m710RI3s2Y9LyuC4joiz8a2WXFcwZ+j8sylhO6Z2ckeTSDNQktkAZHc2S2D53mIXZThFjaVvWy
jQjtNfjpvC+XLFbybCLEPOM0Qu9qVe+G7g8IP93J1Ow2W+tbnj/8giC53SofFDEgbEA2cAS7roIx
GbmwO5Dr8sxR0Uq0evWtmJPcmc95RJWkhDkFP9JjDXYmE00hoYeMH8fo9+EKFdj/TEHkHv2ijEqL
l7j+/Cy2I/HMq7exWXmrryih3IcV4l1VxQiQ3DKt7YlaDnp3erGqhrM3u3RakqsIRJ3TYm5vMa5m
BsB22+z0x8HRvbm+u/aOWQzAPnRe7rmqhOhIJbBvlYX+/3hwRLKNtcS2QMGikDU//l4I/7S2mcoW
jF2UaioDa4Jkx6SpjWbsR3Bo1+I5Go091Uc39+mpnyEJAVdCmyS5V6gjkLzTFRAe943vH8ER49Ks
dNRS26S6BsrdsUAFabInIAgV3v4aOxD/5pkLytkHwf3HREOv8RicxqB5bk0UyYfxqPP2hzL0V7qK
/oY++q42YlPS8d7ovUmbmxyLl2Lyt0Kv3CgpN6kmNjwLDzlRdwNmu2rh4HVacdQZtRWKZ3bSvAR6
8DKG5vcmUTcaCAYDDI4CaxDmdA8bwzRcjkd2ZBgHJcxUu2zIxq+rLVXGt2ngtlBre1TSK60rrsMm
MOw4xvJHHXB3UlpOwcyt34MOzDSu0yhxVd2/Kana2KYpHA78qRbmbk98x8q++V30GnXxG+B0dqeF
1yRPDwUlHmkjVxHNtiimTWh1O2B0rkVvXBtV6xjVt6zOH9uo2vVE3Q9dda0o4l6hwubDEzFGxzfZ
aRDJMdBUt1eTK9XorowqPmEom21QQOJD5jaasvVzcZ2r5Sbofk04OM1nmxAm4gTC2gVKafsgO7Hi
DLmUb2hr3qpG/5Il2Y3h98cpAX1gRnc04Tcio44yPjWh+GkVt6UZbsC5ZkfkF3CwR2vE9aioJyuO
n6oo96A3jzkL3KLM95gYt9UCgWkAyq5WxY6PRWNrrX8nDOr6dXHLrPyONw/ErHa8UHe6mjy2deW1
ZW8nA9bB0tZOmypFpkXbFfzWZ+D6BOH7taae6qbblv1kB72wfQuz7X3TzavSQXvO3PibPxlVtvdH
EA8E5FBnyV4M/LXMrR0bqmOYd9uYg5NCfeRh5OZ5hZL/40CRYMMIWqaFjtnBE/NHUlVO0wvX8Ac3
j9AiHfRe3I57RQQO1yrFnjrQ9Icc5fvvZgDFigx7KIsthi27lJWuoXM7inSwoDRePsZ7WrUbodHv
ltZ5Td0d2jw4EiO2c853XYV/mzReMDz2Q7y1mtQltHHMCqSOJlJRgCAo2rBpa+tQ+GhqCfNyl/qV
XTdxZGv17yCsHA3NXaXIb/MS39lnt5Zf7CsYUtAbBzEZqKyNe/AP3ERsQEYMM61DwxYJFFAPT4xl
V7xqtyp+YxI/YwM9JaaxV4vxZJhhYBtm54FC3DOo9VA0A7Jq0wkD9LZjUcBmCrtTMKBG5FdGjVJa
d4JHvuV0+qULfW8If5sYeGGNpiviGHM/mg7/ptwyY3L52Lth175lvLBB/mTr2TcSZDtfqNuqLA4V
soGKbxyiaHQ0fzz1LHcqK3F1BWqpX3UisFvkLS2z3U0hPrkb7os8vJ04c0Ol2vrWc5sQyzbxf1H6
atv7fuPgZZvaPH7ww2RbKz+1EVP5rDJwAmB3M+Rr0z44hkFz3fHpYWiM6yGx9jANe0AIMOkjvLD1
u+DWhqcJJn0EbwO400uFO60abwJKzI0w2msxdY+EqHAO4OrKy5u6IY4ax/AzYK+v6W1h9m7RvWVG
exx5CGBv7iUE72oGOmpGNugjPY5+8pYabz2+3zLHu5Dmnm4gwCIVRYdq12LvfJsZaIgda/t9cJDx
LY8120xxhnrT3XFAXdXYckGOYrdCs1OmJnbX/RaRvknj8KlQy5u2qTZdjmw0KpABZU6aiaui7XZa
VV+NrLyPBtMFJ5fdYuJerevbsvyRGvjZMP1httmmB5hwLLsXytC+4pt3oq/soaLXxvi7IPRoMXWX
xvTot/yl4eSkcD2B6mbf8j667kPmdKPhAaOFxCfzjDTzyPTKY3ZldMEmqumr2lY2BfKugFZ3RXHq
1cepn1xlah9M01+7COUrXroGpUgzUKkSMD9W3Tb/pYa3+ipl0ZdHsyRACi1RrBNNRoWKmqS/7a+j
TerMbT+VjZFb/4+myK+h82d5MgCOJzrvuiTBPeH0m/Ke7JB/deLruSwzd2SssZy/F5YuxBEyCk4L
R8OsOmygeJ48DG18TwzkGHqZHPVb9UbbdmCGzA7gzD/6TvG6Fm1+ze1I65VepLzI2rrXIb9CUmIE
h310aI6RQw6gb3n618AcSZj0OC3QWN35E4SZxk+KNIS1Etd+5aCUBMgR5zg0oRpBW8gDaH43FWbW
OqG2aZD3m88vAtAjdhRQUb5dfnF9Cajf5TJd1VWG0rmcM60mIMvRuohd1HW45PGXXrBd39d/Lov5
8s6axTCNEqaaGOAgp8bGjNeWDh5v8D5fkQFXOLpCrH7fx/820/wux1QtIO0wtfQ9sXT21Eb3R1f0
U666QX5rhaeuA4nA8Hh5LV9eVu8ymKmBQs1QUS+HZzmTESi+GGoVjqkUtz3bFdGKLiweCQBG//v7
kio0o1bHXOdwfNbvPtrm9b7u9JWH9vJ5fMiYv+FsDWFg1CzosYapvosNT5h2E16N/NvlnVpcCRrE
mMZNzOmWUcAaUul9QaFcKUHnJm+2QVk9c7Y25fxr6Wk+kQ85susjVpslQAROblE8ZvF1HTl9k9pt
sguCQ1ndsfI7Zw8lMNBT54JWxearpE5f3nDSF0gYjdqogjKYEOHUm0q3WYL5HaGLSorbn1r3VP1A
PWpmYdhc3t+vIBtJrOQD68rsQjLALdXVpNrRRGwa99y2NETWE9hCdH6o2+yYsspR+/6kpf1aO8za
wiVjSJFiBTsSbh21SUDCBs7XY9/e1P0DCSZnZbXzar7cOGfHLBlG3ZMSvbr6hFbhfjNn830PcHIH
PCgYfvavqxPS1koWAtp1MtAOJwposjFVdtKsGMeiCZ6tZv77mQkWSV1hNgnMnIzAvPQAfBYKstPK
hk38bzwKQD2axXXT1OUOZOQe4xjgHtVtUq9Ag6u2q/uVvoYlp0hVfSbBgVVTKm2XlqOTp4brdQVe
hH1geVlar2j7mghpw2iqkdyw2OQaY/e9y5udWpXPKyr2JU2HUwctGwBCuBIZyIU/H4o1NHrVNGRC
0Na53WO5SwATEpgNNbOscke/mQcN6bvAWy0tz03MsnKfSZYThE3eNrESl6prRU95FNg9eeiMV6V7
VKzCzpTnUrvr6UpBc8l4z2VKXqvjhY6IsYDx5o1LWOGqXeSl8fyqau87K1jJ8K+Jk7yVYJNQzKpR
XYz4tDtgIJAwEP11ll+rqyMhl3wFwEkGqnGUYcyXpI+WiiJKN8c1SDggGWYn4qQhXZglsOcHqz/R
EA8lQP/NDSIJe0WLZqf35SxhBBhPOwPUZcC/FTW5aXC4Zf9pfG9+wUyzN+GQbX0arjJnFSI8n9Ml
eZJl4HmWdKOFxcb7eTYEYNCYX5juyaZY5dpYPEMQiRom0bE2ucQVJXinlmaHqzbx8hCjJ4LMbvle
aI+tvtZptmjwZ7IkfYlG3Kn9BFkUbaMsycFf2f2N2zoTIV1ffhtM2sggQg8wUZrmJ2VM3MvaMGva
l8NhM0sRHC+sTXIpOQn8uDSGye3IKRLHQjt0fxPEW+/uCoNwiCpnxZsw0MOwVlHRYuWVHgePk9AP
2dCu5cWXDv9cznxgZ1eWNkxNHpFqAhjvuzrk9oQpHSF5CbOj1q/4iqVdswBHNTSVmJyp0q4BlkIF
RTOLO02WKyr9VNbA2dfd9vLhLPl7C7cWjoURasqW2uRIyegxQgpQ1EWVQ9pfDZq5xlfS3uRpuRbA
LPn4c2mSnTI8Ivt4DmCMLT20W+RdwIdj7DI87S4va8lyzgXNB3l2UFRNzELLsHuDciXSyW7pGnft
oiqcbZyUPolZkbBqPp8U9BKhclTbNzIK20JVK4qz/eXlLCqDzgkDnlwjsKTPy8mziI0x4I4uqC2c
PPRdPUkw3mcNS7u4a/h5HRNA8F6RUeS4/I1B73A8QrnlxhW47y4vY3HPCEV0wSxM3ZMR1grGbPqt
bk5uQiM7rX6oiuend2Z5RGZh5QpaXsqHKOl4CiNRQoHePQx6uAWtP+8eLy9l7fcl8zS7FKwpA6Lj
AJUdPUQKu1qdkrsiQ8ZPD9VY+xOAi273s/wB3pwrJJdB0T4zOmE+4c16C+lsfrKntj7O5z3jdWY1
CYuzZLIgsKofO2RQI+3WiL4F4u7y3i1qM+F4DzNTZ0SGNI/Ur/skxmgeMT6ZxlVaoHb067KIxSKf
dSZD8jR6Mxht0qLIB4qWq7br9koY3woreYlUuq/bELWoIr0pQ4GOm4lHLjObZ95Z92ORdU5r9MnG
1NNNGnW7QKNOH3GvUfkWNZZveq7cBGq+M8dqp2hiN4LhVQsoanL6DgMzr8bKdH0ydn+l0B+bJnm0
DKDVMS8RmAPj3I2pXSm7y1u2rG0fAiSLSTMlL/Ucp1IzdSvi3rWCNTaHtYOXjSbthpGYExRavQby
wFbF97amKxu1mAzBJA8EHECIIy8ihTToNNVU5Coxrhs1GNvfzox8NMbg4iqxdQ9TN53+xXIvb947
qcsX0zkTOu/umemUWlCk6YDdi+vY6S3TrYYNOA7t3j+iXmBlGw3Vq8xYaWlazEGfr3Xe8TOxWqyb
RqNCK8ZDtTe2UW1bXjSDcq8G8GsBpP4r2k9oesUkHUe9Hndr7FeLHv1s2ZKZpSpmRAc15DcW+T1Y
2mZI4qPQsk1Yk59RvUbYt+igKDKbDLRLzJQzj5M5mGpr4AVsBvep+RKMqEz6D0ocrBznoqKeyZFO
s48JD0Nrvm+bxGZp5Q0Gs3WLr9yHa2Kk0yuLttbAeAhNTVFvTzDliaD4Xqw8cpd1Ew8xw6AU9i0/
WdDx1g0RpcintoBz6OQ0FC3aFZJjSnU7nPotZYOr5OmDGVubFbuYnyhf7OJM9vz3MwW1fBEOWoqQ
Ym41TzoHXPwe3wyGZ22B1doBZ3FZ4PKWfqxVMv5QU4SiN9hSM52r1m8YoQXaz5Vzm4//0qIk9RiD
IRcBhYdp1dHLTbZvoCL/2Tok1YhxR4ogwzqCbHIUa7KJ9qiN+YqvXFuIZL4xi9D0NuGWRC/IITWq
DYnHFe2br41LeyXdW1UYxEQX2CstUPZ41GxGtXYbOEkWkW1J6AHEc78u791iVhhz6jSmUoPgnS7d
M2ji042mwoszU1JkV6p7kJvchLFwu26w68R4LTEKxMnLyjXRgoOhiCtrXizNnX2AnI+nWocHV4R9
nfHCM29q7GKUnsu3KC3t8pWLe7HweS5Neh3oSlwMTaTMNtZv/EPmAuT723CtbXPdONlWvF3e3mUn
/M/uymwcKCPogZjFKS0y+vq2am+FCuzGGj/c8i5aKuZEUKBHMefss+8Y4HynIMIxcg3XOHWGfA/S
iO8zEnIK9sG/b/1G7tMCGwxlmHmm63IWgaQp6UVX4jLNtkOLrh3TUzq2YnKLu3cmRPId5jhiOlCU
YPdM3VYt4C8I0ptjdDOqaxNpFn3hmSjJhwBsqefhgPWU/VMG8ISpH6ZBXVnPfAiyfTONWSigomCH
B+rnQ+LaiMC0FnjSD4NDaGqbwxtavFW+B+hhRdbSgs5kyd3Hg18HrVLHMKvgug8ORhE4tb/mE9eE
SNaEeqcuegVCxmGHmBhjb36ma6O+FjcN01ZNqusGWiIkzS6HLqm1JoASlHc6AyCee3gpoSCMGTiZ
e9lcF9dzJkuK6xVEwnjXzbIsYSflTmt0p+z+XBaypNXz+Nj/XZCkBUpa6KBvhpCeHov2WvNf0+w1
qFbKOF9582GhqGmbcxcJQz1d0uiiA3V9OoZzlVHzxgO3MQDRwyAKdwaXoNqYA8Re2c2VyOzAXSNY
Wt7ID+HzHpyFMikTJBJJhOyF+B4NeFWIU59oKyq+vJEfQiTNKHKUxQYTQiraXpe+/2jq3VUxJAFw
UGTt4phV+Yvtnm2npBqVihB4Qr+EOzQpyHGaJLSrEpeHAgr4inTfVRZtSWt+N3309gJbeDRI8Pw3
ivOxXklxxjgczbCCtQVAqbVTYfP6VrVyB42nKzs7L+brYrmK7Jmlz8Xyz8cHKKSOjmZ4Q6N7yoPH
uKBOiJar6DGI3DIYvL9Z14c0yc2r6NGpCnT6uml2i6yaXcbPlI92b/64LGf+nUurkixCy6cpL/oa
R1jvreE0WCsvzEV9JOhaNDT8F9QZn3ctUyOtEXN9wOyP8RDYKF/Zae9Z4YoeLMZsDJlupAVxlVAZ
h2Mm4AqZ8B93RBBT/RKojDklajj1bYyYbUXzF02ZcILpcmiU/DLzGl3PCTcTPrm+j/jwQKN79jf1
YMyi+EeEZFtFUbGm0XDPj2mOXpTREyV7unz2i5mOcxmS8ShKw4TZsznwE6VTEcw3aoE/a9Gc1joV
BWVFfrPuBxcvr4+Vyb1pJCMtRxMH6va65gzlYaxdEt7o5RVbYw5fOSb54RozEfs5GMrdYs7f9L/6
6D75mzrL2R5S/bOCjz2l/oAqm9uhZ64wfpQZCG6b8W8u4bM9k5xP78eWHnLsWZ7fZs1RtfZlufLo
eE8Hf3EFZzIkl1OSnPRDg90KWxNkkWAha9VfUz7t++I1V/LtGBanscJggExhnhWAf0Ab3kzFOo6K
8ay2w67NAhesd3ZUpHdaZd6buvKworHzOi99o+SuLDWjilXBKviO3VX7GaPJTv6udWfuqPFY/md2
TmfvdnZldx0LhRZhS3z/QVeeO3oEEGvlXllELp5rkHRlE16GliBwkXNQgvEEGFyh75ud5bTu6Ca7
9KbeJSe2Rs226PgN3ULgTfFokYF+uQVmiCgqkESvyt2Uim2Z1K9K0aJX8hXcJJsx+xlNuieSxJnS
wBMpHjMlQ4DUNiuKt3hFnH2JtMkofGg9a5BeStBLUGgdGkySrWj0h0Fdq1Yve7wzWdJeh52l9RZ/
32tMDlQdNh58F82LLXh68QQ13XBjxds1mNli6HAmVfblg1HzIodUVJ63mig9KzGASbQOQRHu6lr7
3Y5/U4pjBgUGRwUT0ZcB3yCDGYO4xNvXNP+04X1EV4YNLyYFzwVI3gIcZGqrob/J9SOAzulGqfeM
32fjC1jmMQX4tp66jUrXuNEXcxXnYiUHQAvC4dHhCIufAFCwQ3k37LiTgBNSR+yOgamrh/d/6MzH
Vkr6mdexn1QdVop6AIbYhBhiU4MQsrHj63BXOf3b2szJxWsL8y0NgGMBpJKvrSoyTQyAh9epus7p
0Hg0BjUGz66pyDtP3BdnagLuwDkDqaac5qq6AE0GA7rd/3th7bOBEe3NMUGfIyikMtvapHvgmgfb
OEWudZtgQvYaLHz50vn4BjnT1SJRD44nnOdMe2k4GZA3ycs+u8287q3YlPsIiG0XLYPoKQ7c/GXl
OlncaZMDXDtzXqD4/dm/h1yZTHBeAL1w07jxbeENjU33aEm5Kt9p3bocE0bWRiMvCqUEAxW5pnL8
j89CWWIwXqjIePT1aUQ+pel+lH8FK2VnQiTzjALh0wh507k9xxvg37ogdQtS2i3icER3lzdy+RiR
+NIJmM++zmQdqZYIpcNG5n96cJ+JTbNvmJ06kRMjXT9fZPpr4PQ3wgt/p95aOL7oX8+kSzEYvCjn
9ThL129UJjYMaXWzGK4nI70x0D3mZ2vzwZfP8GO90hmGPADBgpEiVtKuC3i5XrkxV2HZa0KkM8z0
RmAWKJalZ7dDfxuR3+W/bgeeEyJnOycZQJGMEbpAIILqB56/BJkTRCs3xWKgYVkamdPpXwedZOgy
yCYGL9MClIna9/rspcU0xJkEyUGnY2PW6HSDD0k3xX5u0gaDFoZCu/l8nbuXVX3xUM6ESRFERzpF
iYxZmLbPzCuu7rJ45c38PrT8i2NmhqoSVJ85qAQ/ewhSsE7LA5QP0ai3xX3nBmXhhjwWNlO/p5O/
EwPmtvfxDbf8TVqDIj8YQE7G36aqvglV3WsbsiNt9WtsdeS2QDbWp6nmEPCGerkKYlKlKXdcJwrg
RuOpjA07NwB2b/09uNufSxP0VnVzFU8J+McwK37sU5v4orNTUWypGWxbU3xHn9kGZI47gRZiErZv
ceTboNDY0mF45I3YgqXoTRPdNmlMt2fKxm/STa6JGK12+Jdl1uw1EHEIpttWU7xM/YgEUtk4rQ4M
91gdtCwAxIcD5xP17DuPgpeS4DlahRsAc26mvvue8Gi064yhKFTvslZ/4mn98/JZf6WrhHlwDhwI
+npUoOgk86ioAp2ecPUPr/RgDHv2e+KeEbs/0Y0K6vBIeBk4SlbRZ7MOSecPH4o5QzO6BbR90vk3
qi66KEAuI8NQ+6rHlBkW3hSm9a3Pss0g6MorZykt+kme5D/9Kac07PGGjffqNXoIk9fRwRPrOO3U
W23LboK9eeej9Q4d9qvh1YJ7+CRb8qRR3JR+P+dt0uGNGn+0NWNasNdPvy850STv1HjSYEsp2kfB
tkfuGrGiJmtLkLQkn5IhiAcsQWFPI3se+xV/sPRCZCoI+QjQ+SYiNcnnlGGca3guQA1be3S6k77V
PMNJD6Gn703LMX4q25kfbo0daXFdZ2KlZwsJM4KjwbMlyoNNjO7YQl1r1VoUoRsMl9AM75VDUB2t
tGC5hYEF2YFP+2iNcWypBggT5aaBpjlNwy0kudKSqxWDfs19RfuCbDBFwcEoVG9uqQK6+y/wLJ/E
SdrWVDFahRjC2TF8DY0devJJ8gdoHtb8ueyallwE+kQQcBGV6JYMz09ZU+ngRB7dZngR5XE0MUW5
MUAgeVXnf/M+P7uNJO/ASyGMoQBGh+NNgHwdp2JTDLu0VJzLa1rSc+A6MU6Dm9yCA5TykWEe6J0W
6DAkpdhGCnOB5NkrOmj4k9ot0GNn+u1tn3dXGEW3zVtk/Ms+d5NGoFc/emkCHm98ALxXEjRz+CB5
4/OvkquGcT1iKM3EYH3dIWTmMeI3vDxxda27Y8FTze1FOjHx8PvKfhb1FCXl2VOxHOzVp4SCmOUv
YrFzEZJFY26PWmASN1It5U0TXCXB/vIJLmjlpyVIB2g2I0/qQsNFojwFfmf7MaBP3VNZin30N8ld
TkwTHSoUjIjyK3lmBPOL2IfrmMDNQHKvC3onzdce44uJDoQABEGABVyQDKRPmI5+2BpwhXjf7c2X
+U2T7jF46WXtLbzgC60zQe8fcpZsHIwINA0WbmFu/Im7P8q0BgFdrJGcS5DiCkJ9MmQYO41XmuZl
bnCgvzrnfSzpKqBxUZk/du3dL58txszQDxLQd8f+0uQg+C5LuyMvl9Vtybtjy4C6MDF20rQs6WKs
qIXiUoQFmTYobedGMwW8wi44f6/noS5T414WuHxEH/Ik+7G6NutINesC305gkInDtXbQ5X37kCBZ
kAaeXpUKSPAFRZutZtfiKcL+/cU6OMG1yNG0BXTM51vRV6ZpiFQAtZtY34zE2jL40MsilpXtTIa0
V6kVVWM8o2Hm2c/RLnaDTbAtTyAl365lVOZN+eKhz0RJmwbm5P9JdhpbPCt2AkOSDE/drRno0pLm
5sx/Ll3podn6eVMMnI6zum0UO3SCQ7EjhwysomuVh/cjkNb0SZZ0RFNXsqArcMEPP/kN8eptug22
1pX5vdpojrYJMRUm3JPVyuaSSUHuXOFGbUD70grF4kqv8O5BYOHN0DOw2IPox9W24MdEemXT7i6r
yYJFfRI3//3MT8RQUW1EOdA1kj2vT6JdqXPMWvZ1Gz+WI8XmlVGwQtN9wDoq0to0HZANqrN9ij4i
uw3KuzxPH9s83F9e1ZKmoBI9B57ghOCG/IJXWrUVvoZlzanV6TQTKxeY5kM90M+syFrwGJ9ESeGZ
0g9RpBkBcAnFdewfGd8aa/a1cEifREhBdM6ziqR9CAxmcjL5tRb8eyX49PuSEggR+RGGfYwupfG2
65NnCizJShS3tgZJEbK8mQYyQAaK9wc2RHuQ+32/fOprJyG5B61NyqzQcRJkOg4Nhha67G9aOj9t
leQWkCnPqTXgKIbsamrBNBfrK3fD+1wVyWQ+iZAc9whuDmowLAN8Z3ejofyhQbevBcMQ3wq4KIu/
jBbIatoBndYB3h8CVFDda4iW9ThjTyD3fo0z67coyu1QsmNYJzuWDdcATG7aMnfFkIPpq+1Wvnrt
eKUroCJjgeEs2BfFRyAQc/SIFiutrkuFoPONkR8CIdVy3MyQMc9/qW5rDGsEyYy5obbmsCPaK9dJ
FJaeRJ9kSiHblLSBmcymN08jn4tPVu10uwi1YeIkG/2U4CawVqdFLwW9n8RKTkX31dIqklnNUGMj
uFGjPebBOJG7lrpfPjcD2WEgGcFvJZ0bLdWJdj3I/Yu4sPvyJrLuLhvlbBBftfkfAXJU3ZCIJUWJ
C0DVBoePYL0kSvJSJeqDHlDNbrLy4bLApRsUe2eZAJBzhthKMlE16xV15FhS55U/NJccE1yiOXQk
trPvKCetdcsvXHGf5En2iunikzlGWKGeb0mCbCRC7Toq3ER9qkframBrKfDlM/tYoHRm8A0zaQoE
ZrlZ2XpCDh3N/n37Mnj/AAeeK2QaKmKf4wIj0LhfjsAxdsTNtMZtyUZMwr18VIsL+RAi89GbY9cF
oxWjmFymO4vGNyRei+PWREj2m4e8qMcCIpS6dKu4vTUbbQXVuiZCstXWT6ci4LDVll9P9KClK5H8
Qv7j/CjkpimiVgnGAuAo6jy1DbGz9D3z75pi5fZcW8b897NIsDV1jKc3sQxhjrs2bbym01ZWsiZC
igGQ4K/IFGMlhG+t5DWOfl/Wp8UAwADAm4LBBdUCyfLjoq1oN+KwSV4dzB5NUWBcT9Nic1nM4jLO
xPwXad+1HLfOdPtErGIOt0wTlSXb8g3LaTPnzKc/C9rn84whbvZv+87lqWILQHej0WEtzuD7urOW
MkBtt1O9xjim4+5Pvo+UiowCNbqyuW0CQvCYTS1OIqjv9REdxFQr7foCLgK4QAkDM6OQtYgwzHHY
11Z6ykrU+bcXsX4WqLGbqEjr70b9qqgdrLLDWSD1DLpOdS8UMmbGg/3fieG0doiXSbckiJHHF8vq
nQEo0bP4J8GNhsMAKwL6QfhBFlOairxXICRVHlRU7qi03XqUcSWA06iqTwo9GiAANA/n5tDurNw2
HkFg/n30wXmKGQZQL4R3+uP25q1187C62s+FcV6+78yqTfM3ucJdvJf2+iHwVUD2ASPoJLgUzgv7
3LtY4Kc4ZJh/dTGZKIlI50EcUI4hLN2NeJH9UUnralWGyPn8Nq7NJGc6YaR3Q7FTut/P4v7yfc7h
p1IpgBoU34/rW609yxRVwarpAPoAHWsonYF05tdt6kMjjJIFzQ05kIAF1FYf5fh5++RXPQCs0sAU
Bi5gvgcGxAy5FYkIIQRLsQugoGC0lHAAq4GfjvZsFRDdMBz+FPJIymr2GtODyomT2ZaFw4JnJWjK
AFktENJWVQu5SFkG7IWE4/l1z5pYrEJVwtWSHFgKirG5oTmMRA9atVQdDI0AZsJ0BZJRv8oJhmhW
RlVFvByZQC/eifndFHu6KntBA/zJ9mGuem9Zbmb9LhOOIVKUwIvOvg4dNbf1/okAMEpJMy0Nk3wY
3DE5YxLTLpyDtFSRqbQeTDM76MWiOKMeH4M88zpZH+0C8y62aGVOrkREWP9OgTjp3OmmsgSY6FKQ
gQEx76c03psVlSR9X/3nZHB2Vg5tjC+DN7I9qjvmFYPKnu/zY75rPPMbGz9OJaclYhRSKnfCpjbi
hJNKcUEn5TA0KsY3H+9BceBXXvZlPDQ/8o+/aY3cQrlLTOxiS5ArDUUN+aZLC6fNKWaX948iTgRn
H1nTS7HUN+qbfSin/IU1UFaZrfvRUX2k+G8o7eACjNZK67HqQGy2jKchu6lFf3vDyOVwkZ4+hqK2
iKPijg/gk9+xqQnxdTiyJCnYWYl47L3Rc5vHXc9RMhpFZuAl1HqKn++rJzTq/NBR5ui+yDY4rRzN
zW7knHBp1CZyl3NsLRN4BErFNWpzr2JKw8gnQgT7w3+5kH9dGP8AW3S8wXujUzDMGth5jsmBwi4W
u43uJ/EwC5+IU2NOYUsc5zSioJSmAG0WeJmH4GdNH4LnGPCirFQUtkTM9u4S5ZbGOQ8DbTpFjZE/
tzJfEmtypNCpBGqglTgi/jao9EjUe7hdUMpEj2Gd3Q09NXny7mLj1sH5BmWayrptc+BTsz3bsZiJ
MQNTeaD3oSAnh3MQOUYgoOFvZ6P4qrechr3hFZjs0P3UFyqbephT58O5iEYMEFE3k4Leuvs5PJb1
czY+b+sbJYJzElOhZok8QLvnchf3IMusD233Y1sG5Ykszjf0pTVnodhDBTD3xqjFhq/oh7e1Y+kL
dMM025UtC+J8ggJ+hzBM4RPCD/mt5bc3shd7gas8NpoNQ3Iae0TwntjTK7HMbcE6H7oXehcgTYi9
ZKE7o1ZG+drrDLt/VcFVX/vFjXHoE4eiO942MJ0PIgNN05QYNV8EOfvW/CBQJMDvc8q/qD0AYH+N
5zT0aRtWpTDXzpCG0uO0118Nr/MCG4PIL9kO4KXEVrLA7L/PECO6v4q0lsjI0wVbmbX7GIDD7Rm8
aloMjARAngjRJxM4RyqigG2x28agi5wfCazM1DAaggMMPsZAntPL0Bl6KipdvVB0GVNsEmaC0dT/
69rkJMf8XZwBPinMbGX6EMz3WrQLrLvMvM9LnVjTqm+8ksbZnjUDqS5RI2DSHNjjNUbdmd0l1PjQ
upJcyeGsbihKtctrFcxhAMGRPwCgYzfYSmtrD2jq9eb9aNjWfvu41v3xRabKhfcTSGnSMUEI1biL
L7mph/dmZ4O6eM+6qjOno15Q72umzBSuJHK38xRY4CCRLdUd0dJ4FG8SV3AGwwFoxx7g5x6xvlV9
vJLGGZ6R1L06lIWCrja79fRj7kWRnX00XzO7/7SAe6G+F/djRASO7wcluEVyxlc1C0LhtlHAz6YD
aSV7YgWkwhdw1YEaxG8PjVM5mRPtBD+8o7oT1y+Lq0VzRqhGqoAuaVwW0SHYqV4ONWo8a8fYNUOX
Yu0jVYgdwVVGt5pKtYjSjKnQ5CJ9DBQb8z7cWbuEjU3tf5/s91f94W50EYCqRivkmlvAJuLd2Hll
d7+tNeTx8f5lBFKJgie4Kx7jvbIPP6tO6uU3g/1Nv+s+gMwTIPW6F3jZsXD+6JV2dXict5nFzMDp
IUIqBa+uXgz1aXtx6xahmcj6MjBXPoUhWBgHDwo8qbPkbM2JraUfTellW8b6U0a/COEOqbGaGbBl
cCviEc0lH/JHvNH2qJweMAv1TfQVT/7Y/gHC0ZvVXaTyx1aCIhqMp+CZuhEd1VH2wSF30rOJCfdm
R1MCrwYrV4vkTgoIM+I8qTByU6tsvQfVE8YrLPOPkLK5lXFXQxuCmUpf8K5uPhWHcQe6hl3wjGTX
7LMeIcDpiI/ECa5fej/3ki+oGkosCEIpqm5/FI+MtCb1YnSiA9v9KfQEB4TuaCfzix0Se9YzKZ25
5XfBy2Vr3y6RK58SLoI46Al8yr9MupINn3JgyFilG/s60TxEWMSbO70SlqUd5ktGAQzsgHePzACt
phHgLUNve0tXg8yrNXF3wgTM0C4PdMXN40+COthgNKNiPmrbOMefC20vLDk0Ely3cMXMZ2ne5NQH
UIr4f+aILxrCtvVq26JR1mppgiPphy9y9VlubrT+sL1l/3GTXWRwfmSulNwCGRuLm8NHzG3uiz3g
o1CqgD2T8zikNM5/iBkyu5EIrXtr52Ik32g0VWFkihf7v93Q9atJv9HwXm3fkHWBZnXMpIfGTqSX
Lv/WYBhqewMpneP8RlPUCuhG4YfVeG+U96H2u/X7XxfxdpFeLSLOizkKgCiB4v1ZqFxd/Gf67bo3
J4KLF/O2lMwohwrM45dm/NBbREGasP638emrJWRJWbVZjHdSVUy7HoRSYlAcxZoENSeOQubMv4OL
CdoStsmetqk37TM3cFPHfAJvla8/WgcK3Pw/Iu2fxvPWAXa9srIv4xpsMG/vCelcAFMz3i3HaC9/
/O3+Tu6QOF8gTqnWBAMsZ8m1ZzB++mlPoYJT+8e5glasZYwP4s03ACYjQ4sC6DC3jeV9My63Cs7+
Z/QMqGOMJFj1Bi8U4Z2evuRIfSCLfcRswzObJRJzlvnYlkzpIBdJqH0vjvkIHQQfemA9BqrTFVRb
G3E38DNYQde388LCdPFYPmLufl956UH0G5v1e1FBLLEgft5/SQp11Nj9LSwSEAXRBxjJGWKy+fv2
xv3H4+OnjvPsemIhg6NLwc4V5+5gfJ1OfYeEeXjPwiLt1VBs6S+vJIXt85VVTcZST6WFDEd2ns7j
TXrT+oBO9mWXsc9Rd+x6megSNPAV1FFbFLWdkHtAOXNwg39AVQttjD627uLopc34spD/+91Wo1/t
QGGmeLVEIxJMPSmR1I6q5aCN1h4T6s72wb25u40IT+E8RhZGdaIUOLjGlfzIkdBqj4aavXVrJnbw
zHofDaQ9Ejt7wBp9RJnCKbyjXCSlppxPUcGpPDRqizATmDSFGmOgyatJkoF1KWgXAvIl2G54wNBZ
ytq2YTe9VJmOEr0q5WyT7nH9MXIRwp2ZlOdC00at6pbp3iwfG2BBJMqx0ih4Q+aK3p/bRQ53bkUc
CSVsDlsGl6g+jf1NkUf2CPJoHWXT2N9Wk/9wyRdx3AnprdG2eoJUBhr6d4VbAHzayfzcCdGqav2T
u6mbvCz35iOJlruaPgX3wP8OjbsLDGXojGWCYM1efNBTv9X624NMjpus32sXQZzvH9Ne6coZtzT4
waf5a1w3xOWyqhlojkDby9sEFRdARcYUy10vy+6gtRg0Ci2gv+MSa4bKi3QKRpQSxnnHspuMJG3w
KKgz9ZtiLt4gBo9th94sXSQ88Zvve6eKVwvjIiqAYI6tbuKSAYn0Ef0lAGE9dL5ykB/MneqID5MP
8CcvuatO+hOIeIFPkp5FOGr5qT7PgIOSjorTgWKWapxdtferv4szxSAs5sY0kIaIU1Cyn9LkxaJG
KdZzxRjpUjATjIFxvqG6G5e2NCoE3myR4g2oC+5NNzxMznhm1AXW/RgSarT+OrqI5DMCWRKAP6nD
diP+Qh512YfnxQns/9tbbH0Pf66PTwAksTgvdRIj6l9uyuw+nhs7Il9H68p6EcIp69AuXW4KmuoO
0Ytah2BXTx3ViAAy9UK4MaaK71X1IolT1b6vTbOuEDSwKTnZyT3p1OzD5wCZqdkWXIlIYFLq8fb7
1Q0OrFSQOOVQD/Uh2MWnepc70m3vMnmpn3kh2XNHbSV3LWBUpE8MJUBWscm8PAr8aRLQ+PGN7MSk
BLHfr1ZmlIIJ4iRJdUWQ1sdo6Ga8TQnAWZdWJRrwKFHcFSCNaPoMUtRjEi13rSGEXnSeLLh9+9s0
syzgujIt7g4Qi1QrJAGSZOkol4+1cZBSN/ptjH1OCpcMqAV9rID0orranJ6jqAT1+XiIQJacqEFr
m+C5R7fg923NJ+yYTxA00byYeYbjaoo7EzgJg+VUOvG0oWRwF1wTG2NpjXhZC9L3sP6AdzxQBL5t
r2P9oXE5Ij5NIANcrI1lCAkGt0IKtkTlwZUWu8OcpukPL4FTU9xhq5HBlUjOaehKWViThBfv2KPT
L+huqrFytpdFbR13VXVTPQalyPJrxQ4eCmyFsa1q6n5bCjOUDe/Hd5qXgT4b+YL+FSt57BTAGd1g
HEeuXpU+97clkcfEuYc6W6YarQtwfDf6Ead0w3AfO689Bza76lUidUxdijLnI+peL5MKCCpIULJn
jHaKXP2gPMh+t+s/UgOa1GlxbqIwWwHNM2xx4kHJfuSYbZUJn0cuiHMSlZVhIIwVNdiCDD/z59E2
AIXAKt5q+Gf9ORcd5xMFUtOOQRZhSZq5M5XbygC4LnVGzP431I/PEaQG9GEOsKTBN3eSW+80ZCLQ
TsJaOyeqAYIwWj49EFiCNAPnDzWo6izUJ7CH/GUcxqcEpGzOjabFy1l5o3de9oPdHfND6CRe6FMv
ZMJ0+VSAhuhIHgKcTyilD2L0CcjAt1GxF4bYS1LRJayXBVxbJ8UM4Opyl5ugYhMpCJPw2mPp/sVC
UFseMnQ/aN91CoVhvUx5pX2ct1CtIIiWDvJqzWaBtPyF9eEKHtpJbsT76Ri/6nvrlYrO1s0YHdUK
I8N4B2cxx2ay6KxHJos9VfhmzTuygs2s9P1GXkRwnkLQtLEd0lpFsrlDR3O6UwCVIO+pdj72mS0x
nLOQ1GVOqgZRnzzLrjTPaPf5POWhbQDJXj3IA1XOIOTxzejBDOYrXcUTxEoVJ9c732g1bwG6sTXm
nl6Fu8EwKTiV9Sjw51bypJqjKlZD1RaaOwUvNWJNM7pFiKunJaH8lBzuMdJa06BY2aACF+iplXQb
7MHnWZ5tsadAfddd1GVFXFyhypg01kdkHKwWqHrHLHraNmNCv00m/8qKh6jSJ92ACzRyUCJ+iHtv
1h/+TgTnKKQkGMuwgksPaz8BlmzjSFRUue75LrvE+QY9VcRQm8DSGKYjQHIX9YuSJucp026bXjln
pvQnpTTjIo+LJOQ5VzKtr7FroIqO46Ncz04sUjDk63nXKzG8ZzDSqbDYzuk32p3kK67sZGfD7g7p
g+kuO/1J9huvfwUiscfAVfRb4ZUKY1Y1HZ0nQFu0LFHiyYQFuKZFazFSoiYT8ACru6QNz6Ma7AvR
/L6tJ6uqfiWKO8QGzblJkyCEToobVTjqGjHGsb4UQDirmAkykYn5VdUFIYw7NKyq4HcdbXXwkuop
AlRDSY23r5qUeZHDmVSqZJ0hxqbqCtUxS4/BqU0Ii1pV9ysJnEW1S1BMID9FQslc9k1avyDp5HSL
8QRIJ18cVeLhsV7YuJLHnQzyq0IxD9i5AdlV8QbtxYo9QQ/twWPDepWDIluQ2wuRGXkD1Xx3ZV3J
5cwsHcVmzgok43NgLCr+9FTdBff6AfjFoW15LfCg408ARX2wDvJj8kKFU+v6eDlHzvoMpe+7IcGq
kyE9zprkjIXu/4nKX0Rwd3IOHsdOn2LVVYrP0oA8r0VGoISu8I96PVeMsRAQXRi9XRxUZ8EonHHL
QmrpUdBsBbU308sO4ols52T2tHF6PGRqKSl6pzcYYZp3i6/50j53iv3gLI7oJp5FA2RQK+Uu5bjV
YiU1UVVhryHWwzZ6Ivo4U4yGja7iCYceHMt0XLUemF60lG8WmMtQL3VW9jNfes+yfVYai1Bct1Vb
twEDit7cyCOBr1ajxiupnJcJFKkEDZmhIks5euaHepfedHaGY+0c+Tm+wXSLM+2EQ/y1+kZFkusP
9yvZnP8RxzDNgxkPjf6IvApg6+IH8bUDj3Vgm3uakZZwqDLnfkZVt5op6dDeNkj7tqucqUsO9dgT
xkjpD+dtDGNUm1IIICZu3NkSb8YG6ba5c7WwcVH5edm2fWpVnHup47kNyxabODdfO2CWVZ2tlF/+
TgbnX8y6G5qiRAzegPG6FQfHVBe/TVti59a7Vy4KwWcGtEVorQEUnbggtE8I9I7Lo3LEdJUjnkjF
J/aNzxAEvdVgKqLHpdBgTjzTPsedtMu18jgs8HBjONqKJkQ2wwPX+uS1i6tzEDYScFhL/K+2nPTR
INqS1hMxV+vnXE8d6YuGhyL65CunOuRe+2LeF/vybH5jqRgK/5LaAS6Qqad5wbyzLrvGeD+puT2m
5yUL3W3VYUa14b35ZEIzYg69BZqMm8z/iKOnZbtedkK1JGILai3s96v3hxmPeRW3o+rGCvoeAcsL
XbJVqdn93Wo4F9IlQ9CarKFLlI9FN+7juna7OLXFmqLOIaIGftzFitJw7Fl5YATyZfIQa4ftlVDf
59yGKARhG5sz1D/Lj0YfeOMsft0WQR095zWs1OjGoEbgY9a3ivG0lKdw8MvfZlNjFY6LzfDTLAnY
KYSsTzEn231MqluhIHwfsVGq9KtmiV0eWSgaooXXum2mc2IRBkJorsrZ/CxWjZAUtea24V2KgHSS
d3Ji2dtHQQnhTB1Y+HKf9NDb1Lyd8ptW/iEHRAMRFWWrbCOvTDAF93XTpliIeAz/Ef/5dyoENci9
AFxd81t2Kg8sapO8Zhe6jU86dOLe5Z+YpoUJ2bBCXYMlEntP2HduuC/8yM0d4UV9Rkv0M3KKJ2qO
kIrbVM4nKKksL4uMuC0wAB4nufERMdvyMbxZjqrfnhEZe6wMAQLLvztTLs5IROQkygXJihpxhYBr
P40MV7Iet6UQ8aHK+YlYLoJQx0At+LDBEqEBCP9paJ6t+qld7rvmXse9sS2QCgJ4qHBdaIMxKPAq
nY/xIwsCUmfE/IiM+PePWhYvvoOH/ZPnMS47laXVB6fMH2fRrWKiEkG4D41zHzlIa5dEQH+psPhR
92iNRDaCUj9N/tXsGh3MymOFHJK6g3d6Tt96jINz0titi8aQffhkALiALLAQesFzpsbRIitZDLeb
FOVdrlVuK9S+VMuHCR3tuzA2QE1UuVWO2u843ghjDzaTyZfVr6EMsotacsugf1w0y7UU1RekbiHU
iPB4Gu+NGi1NxxB6G3a+KY0gMHltqL2nZLDfrzzeEvajYQnouMDgmB31P3rxNhuIe5qSwXmXVBPn
WBQrzS31j1UZuNJkp6pEhDWE6+TRzUorEME5ANdpza1tGc+d/FCon0Ols0Ml/rv7TuMciijkcazk
AEERMR02vGrznTl833Yh1J5xgUeYtIulm9gzufMttbKN2g5USsGI6OYd1+k8N5OqIbCVlxtNdNv2
rlEeLIE4fkoK5z4qQZSEsmLhc/dR1t0+OcUiSG+XhYifCTfFc50iP6voqY6kadU+W+lD15Bunfmh
jYeAzoUg6hJX1ZKxZGPmMFiVYd/6zan3hd20A3QyoWXUetjvV6YpAEEoLFnz1ZIsD12wnI30+7aS
rbepXi4PHkurzqUi0lAyQJ4IcID24I+e7LFoR/ospOgRCR3ZFu71x4lIZxLGyjOX1rEE4tIO2l0Z
jbMMrT0Yp3D6vhReCIhQYpHrpwakPcBSgUyMr4QJ4ZAA7glJaOVpQDgFdkRvuR39GZ3vwoECcVu3
24sw7ioLoYKtOCJB04o3gn4zA1e4rMk2ynWTukjhFFFJTKlrB2QyxYfZmb3CnQGFnrhAZ0B8Kjlx
ZYv2/yHRtn5sF7GcRvZxYQp6syAQ2C9+9v1tZBr0OzY4NVlYDFAIRxXtzGlck3JV1L6y36+MQQRa
zaxpKGfGqQnSDumgS61vthERilBiuKtKrvW6kk0VhZHgKcDsQj1FnkQ9xyghbJuv1tKlQOjUWGN9
rH2SzcZeljuZ4rWjZHBXFFA0jKFbcEWlAaYBU9EZlvah6QuJiFEoTeTuqT4yZtVQkbSo0sKulJdE
+dwWn0EdR8hZd4Y/VY/HYiqq2pS1zkD6TtHtYs4fq6wkwlxiyyzunooFJUcJGP52EO9nAOJ09alS
CcdHyeDcQ4AxizxpMKHf1l+78LTEtW1lxCt2HfvOvOwV5x2qJpUC0YCtsC4KVN3cwS7POqqiFGID
tRrOH+jIImVGAyUbzJe8fxWWQzU+bHtv6tzZn3BlKwJmluaajVGOpXiI5NIDDfhuWwS1Cs7mS8GI
M1VAz/Y0f6y7u0Y/RePrtghqFZzFoxEp6ZceJyLr97Ox7+IP298nrJCHWQoDIxvyFu18clrf5Urh
qpg5sawvekllYaiVcPaOFq5aG1lTWlfcabHfNsR5bx8GkMN/Pe+sH01QnCBY1HGZRSBvd1sKJoMS
wdl5IFS60KMY6Iqqbw2+WN3MBRHyUiI4M4/RfZbAtgGGEXhlusuDozbst498VYSlAJPGkkVN5lMM
ZmBI4diGiKoltwn8VAIWub8tYvWsLyL41IJuWhjMUmHeceHK/Stm3winvqq2VwK4k5gFPViCCLmL
KHtMzV2b3rb5WSfxBYit4tMLiSBVWR3CwJP8pik+zKatFmRxmR3pu7fB1Vo4p9spZTz3KLtizCR8
1PzMRUftd20HeM4nwaXq8etlxytp7Oiu3GKij7irQHCFwH00HQ0EPILzLQhd02YV5YxsAGBmvbU6
tsVX8lRjqQYtR8dc1ILKburdbp5+6A4Ya54VVdg1smG3dU+0Fq3Xkq5WyfTnSuqcAE5jltlE0owZ
KWAg+dWp+TgcRQBZil+pKj2l7pyTXtCch8E5vBPMqNvpCioiBQXaSongojItNgcxVRC3h+JRMl7b
NqIeO0zNtg6K88+j0dVmZsLzDD6r/Jc7Uz8jMYg228Yx7pPBU77/lZPgcwh1owLMdMKShOBOUG8W
qiuP8BE8kV6tlbNuGgB0UUrkdJysD/ZyUzsJsHu3F0KoOJ8+iGeUYUzW7Z8cNMxNWp6yYz0SVI6f
Wg/nJ6IyS/RZR9FKQqt9dCyBK1pKjwOVs6XEcA5CQ8Vp1FjPvSafreUcZoudNg+LFbnbu0ZoNJ9B
mEpzZCCcKF0B8c1C31/cUkUC6mA4L2DMqPwMIcbdpPYQ6se49ZMQAHPW7Vzvmrm3s/TD9preMw6z
etzF7+icJ4gSsQ5rE52go6N8AqLdpwzdQq3d17bpal6DtPS5u13+Mf3oIXNE4hnyhqCyYcI65yR6
tawWizX//Q9iOU3t5RT/UBjE8oCcTOKZOYB1Yz9tnZZ6aK0n468Wz3mQQdBKPWVJLu2uelZc9Crt
xHslt4O98MAKX5hpb/fWQfC3N524pA0u8OsjwZjqAY6rb3yhu23rBzmihkQIZTW4eKPS0smqWBMp
g0HPXOwrCBlPwZlh+jPCInFfUmwY1B1mcKHg0psYBO+gvUFq92D5LfzppN1W/8h+7iZHyruQ4jj3
InTLEJoC3GXrYS7AS1A7tDwNgz2oovgGMcFGWOYbU/zV/dxYKkIeVrce2/G2ErrQLrLAA4nrMQSl
0NwfAB7lVFFUE66a0hUuGlEWVW8li8W+YDExmkcpzpzF+rGtkJSycG5nmeZcjiIdRXNGEfZFIKPf
9ezrxdJ4KqYKMEpjazJIwG9omF/cyGlfWKG58hZHuy32/w4/FKpNQXZT58Z5GC0planLENgnhxA4
gf8bs6CUkX1mw5EZnCfJulgo0J8GuNPuaLQfx05zjO7R6F8n+bWKDCL0YeexIY0fsgBFfDjHJVIr
gwYgYxR6BbtLT3FFhVjryqcbmmyC5uAdO2kKQitVBx+QG86fE32xw+Y5DF+3dW99LRcZ3AEVRSBl
6QQrXoTqvjXn02AVolNG5V3ZllQ1a72n2bpI485JTboklwN0i5pAbQerZgWnUYi2UjmvlR2dEjv2
FWKB7AZ9f1g/RfKtuElXd6pUI2ywpvto3BWhZwWvXf6jrz5t7+S6FV8EcS5fmZIk1xMGkifFXllM
+0rIvG0RhELwI7biUsltEuPC7NQPbfDPrJ3VjogJKBGcVx91XY3rCgZb5do5nQxfFlIA0Vq7v1sJ
28wrf26FoPTIQkQeafJdVbBdN6lC3cHr7+TLgbClXsloarEz5xYyWMmJwTPqwPIE2B+DEwt9mYR/
WHdCF3mcGx/TTF0SCZr2diEeF7cA5130JN93QIJkdL/dLmaiaYDZtZXKoiiB4kk3QbbHrdQYp6JK
IryZ38CzbXQQeIajPeC1jOYhqg1kbZnXwrhloqfPCsIY8X6VNA+yPJ0aEbTWk35cZsHTtHKnmoq3
rS1rNnwtkouSRbgkSUtZkzDmIAw7ust11DLSb2pFqOWqg7qWxLnDVhnmqEST99tOyj9gyCAdMbw+
tsFi41Q7NPBQQE+rgdS1TM4pJkWTL1mOPlZhb+6WQ40Ei3gv3tVohqp2FQUvveamrqTx5Q2zmzWj
M5B7mMx9XJ5n62H7rFZjjWsBnB+0GqPTCgGNjP8i1IceGoZObHbkVj20bvuGYl289B/T7g9itWvB
zEqu7D2tCkWae2iJUj1ogpNEd2JIhKGrT5ZrGZx7VCUh7acOjTIYAPhHcjPMHbwNxDpdbudYWrUb
bsYTVepdRSu5Fsu5S6Mp2l5N4PhR79Ts6JXVQ1E2sgUDBKgsDye8UpHb6uPwWibnVHrLEKOqgfu0
nrqD+BL5/UsJlBTDmX3RnV/lb4onnuTIn/dUOwJlhRbnYtolEcMBXMus+4E1CRaR3YEl52Q4xQeG
pxPfTS/jSSe8zFoodL1gzssk2iRbhYkcsdXt2vJLarxgfnv6k2D/WgrnYfRcDiWDvbnVtvdUGSXT
nBpAoEyccygBQFoHI0Ylq0lf5fQcNE+EibOj52Oqn2vAP/gXdKiLscQQ/uRdc17OjIaiOU0NSvMg
yXOLo+BmTkI5rnWhIGNUTVUWFY3TR0WTxWpqUEzBK0mqdg3uuJioZ1IiOL2TEjMQFDNlIdynVjyJ
+i4dfmzv3Vu8+X7vLsvgtEyK1SYvprdGGDTcuozfpfJULzxqt8qOUaVljnCukXuJPOGeSjxTC+SU
DxzAEvq9EO3jqlYFPAeHs5xLxPNoXf0uK+TUzyjaUTYkFOrH8j4DfrqpvmzvISGATwQrU1imfYRj
GqtTiiBnIq4wdgQbR8QnggGGEbX6jAt56PaCshvVEcBXIF9YVCdQ5D/oA4E6/0+t+WRw32IEeM5D
LEYSTphMdEHbcZ8ksru9Z+tR20UMd3EZgiJXhYUBHtW6T5eHUE4wY4LO6/i2Mt2h+KMGtutlsTO8
uoxV8Fc0SYlASgMqJxDu7fxBcHQXJBZ+fkeNZxBqzaeG+0VOBW0pgKG0+GV313f78k9Gsq/Xw7uG
Dmx0bQgRc/elxLyvbrhjdBoA2LR9Tv8RDV4OivMPVd8FSRHgAZadl0+s3Jbu1GfhBmgObvRA5U3+
46a9SOMcwjQ0nVwwINM35hZb+lj48edqr2KsMHTCT9XOui+//uUKOf/AnpcJ2M5l17wZ3OGQ+eCM
uxcxKMoeZgBFI8SxeHPDmvl0bxkNQ74w9ilcVofKB9fHsT4kaFpDmzPh+ajD49O+uSnpsYmuLjc0
DG/MsaypdKup8EHi7cSx7JsjkiuztmutCsYue4pgUQAG62HMzyN9lwYOwkAI8gkT1AF4z3e6dm6T
L7VI+GDC5HjIViXMayk20FmWLMGuFtvvcgk0jqUnxLxBcG+dHudH4i4axYz1H85HBh81v4RIpT8y
rq0MqQlb+NB5s9s482m6Ed44Y4z7ca+9NpQaUetlv1/5s6JNK61j07f68HVE6THuIycfa+J9QZ0d
52W0QimWLEMZOgUCrqk+tbO8x9gFGNN0wiyo9XBuBsxXkRIC2tdttH3QWWckUO1MF/bbxketh3Mv
kqHh2wICRUM9AN+uiMBf17yKVJ8NJYbzKEojVEbUw6NIUXKf1kAGzJOvRoqcTzUR9yixb3zuV1PV
/89bJJnHsQ93af1qyh2xbZQQ7gmdGtWoNwO2LQ0tOwc5mB5/qbTS/6vDMeVfVdqYZTUNCrRG12Ps
Fb1xjJfwsVBBECZSmODUgrjoAynYMjRr6PUku7pxl3/LxL8L3XlIHSnptWRgnYhTLnqDNO5Sc3I7
o9ht79lqx+NVHMCn2took4JZR8FWKip7/GcuvdlwGK5S8rwzjNbJZqI1hdo6ziUMsxVMdY+s4hDs
8vFhDE918kwsip30hpM1OWew1AKim38x+ppD/QBCwb1+zr5gjBqpDHIUj7nsLWmcU0iEwOjMAa/7
Wr9NsqfafN1eDvV9zhs0oRYpxYBikDT0r3pW2Zo5Erll9iduLIFPohW5qcejiSXI4Y8WfqbF9T6+
5rrgKFbhKPnj9ooI/8b3C4fT0qcV2p+BIHaKQRBuhTei8Bynn7bFEKpmcQ6hzIVgyWpUCeu0sXNl
OsWzbusk/golhnMGGLxcwFgCMb0qnFpg5Y1LfaikgQrGqF1jenJ1ZYu4EYKKTQMhV+cxlrLIle9j
LwJ9X4OgoXQBTdDv04/bm0hon8VWfyW1FqSkEy2sbix/wG7tLKcCPGaNW8rHeQRDCaF8Xay5yyId
xPF2MGM/SfUHuYsfy46MwKjj4pxDpepiNSowJ3WnIuUJYpaTecju1Ndlr96DZevecti0cAe+Ie2g
fsxuos/Rj5h841H7ynuNPJrSmoUSS/q4FKdlev67c+O8RjAHql50SJrp0o2oPioT8c4n3gYqnzRD
R0gvSTVLHWP2aTqnXnCYHjPbQlkoJHdrW0dUnq+1W/K+GlRcuFVa2sDhiNAx0f8/0q5jSW5dWX4R
I2hAgy1tm+nxoxlpw5Cl955f/xJz3lW3IKoR52ijjSKmGmAhUSiTWet2s97EiqhJ4g/p6f89OQgv
3hovjJxGQ3fGcig+g75gV38Br1J/UCClU90ppRP5ueB0Xz/chBdvtdShwzQyo9Drn6S4BoHeS29A
ASTN/Ot+IdpJDkXUVE7UgWWFSdjYSx3ZC72rpB2E7ey0FqVNts+aKRuypeiWybMaFYNEh4RFMYVa
OHLvx53pNKJBGpERbkWtQbOx75HKqJPHiNxWeKWK2Nj+UCc5L4RDwaytmqJr8FwieHRnXuSpUGSu
gnrXval3bDx92UFFZBLt3x8O2dkuh41KVMp13aBlYjgMHsueWG7o6wHLnoh7o7dd42yMQ8ZVT3rM
ZmtQ3etMdJ6MaGUwHMUcQJVknECLLkCQbQQ8m+MQ0NDnsU5HJBf6FTVmid6G6fAfhoZU+WyCA8G5
IEWcTZjR7qWDNe5XdM+IZJYE3sezFoHywozGEfmtObshte70s6uRRYAOIiPcA6qbJjkbGrT46bkM
EnfqY0rtVEe9aKxA8El4LuN+GcHiUcPNm/Y2BZmrXIlU0UQr4YKlGCFZG/fIo1Kp3I9DHygq2BPz
3ruOcttw+vPD88RD/WiMTdggpZ5BqyYfDyptnJa+KaUgkv3D++lsiK33IjzSUBxASxjkT5ZDGMAJ
dmugH5ggh0hw7Q+X0tkSBwU6amAoYdJ/LDWHFMwmKJh+smw2PBp7ECPd/90ecnAQQd8t1Rhh45Ie
aPfUD7Et6b5s/pcB1YtDynP4qPnSLeikwuY1y20nlaCbru97SzRJ9rvnYc6RqvgH710ZM36/fqlC
JlEZWxj8mKXRjUvppkpzVw9FufsNJpxf7XCYQ9dKtZIS85ZMwMhw0HJx20HN9J3Mr40wGh5D9pqC
8Mc2IW+aoxlZNFy44SrsJxiqoUBjAhQanFPqslKpaaMxXfHis3Uo/coxPhrPLbojNac8gG7WEJ2D
35HjV5Ocd7ZIwI2SiiEeNgm/7ktX+QIlXkd5sOxuPwbTq1BkS2SRc080LeRLVYF5J1q7Xd1WzqR2
ghOwcbp/XRXnM3Nt5MlIM6T2y29S5pjSWx997KSDQu7C9GXRP02xKJoR2uT9J466MmW9EWwGVTlS
jw3cp7a8E3VEbB+In17CD6lZirWgbQ0yUUVSP0Qk3klGfCJZJsgBi8xwdxeGNnqVyjBjNoccnQ6g
YB2fryPVtitQg5qKDsmr95mvCxDuByuMrU4H+5Kyr6t7o9xd//vvehW/PlGZH5wNsB9wYSCv4ljW
m/eaS71nZ3pAAKjfVAF1YsvuX6EihEZ4pjiRgCQ0u4fQgF2+JJ3z7wvev/4Q7mRHsSz3kYLMcNrv
xvmml/eVKHu2tZmGrCkYkFTxFuZJH7S0NvrewEmuwOu+wr+X4u36dooscHmZsg+HsqhSsMnSfajc
qP9eo9ZSL1fAxRgYURmJ2eEEtUb7jDP8eUnqHcT+ROjA/g7vFZd2OK9IGhXSDDqiSzUgh+hYukUw
pXYHocbIWV+mnSroZd3E9UuD3NefTE1acwlP7g7jEAUUZXW/CagXlu+3ChCisaHzdv1jbTx9ft1N
DtlTM64wvohVMkZcGAXbSXbod62XH+mJXSitI913otKjyEc4dJ+XuNCSkqFGXz/Vif4AFBYE1Ruj
oL+ujEN3LZ1CuVjAstiHhPplk96HTen2unEzS0pQteknEDy54Trd18kIVUD569hbT1qS+9e3WLRW
DvHn3swlA9ONrpYuTtjtZbHQrcBV+QSvnpXKXCgwodwZB8MxZds0bUaLB1EUu55tIxSKa7MvdOV0
8EneoS+NMSs71a3UB32d7FK7KZrQKdTvUfzx+gaKDgaf6ZVWlUod0VH2H9jcmZO71Xf6uD5aEHf2
m3tyzL+bz39pk0MZPZb7JUwx5dJ5mm84sZ99XyObzZkxmRkD+SKfCmyyo3ZtS5kjXVxDRqyPapjO
SBIpka3LXwvl2CSFoyE0ub445nHXDHFAY3Wd2YQd9lOfE9vSb3LUbBeMKNLZW1SPJi8ldDGumxQc
Ar5H0hox8WQymBmik7q8mZkgFSD6+xyg1NJolVq/qi5ZjBMB5X1ZaoIlCN2QA5ShHKY2abFtJGDa
pd0LyFxGJ71lw3+mW3nTF2FrqcglOOyIsnheaBEqrsaY2ZvbGL6fvSQnUPEdkmfrLfemo/VIBQHR
ZpB6vokUPvmbDmnTDL2iunV4l+o3Jhpr9MiOu8lJaFCMhq0mn8tEtMHXF6vwWeDYNCajr9g31KAR
jEKeQm9Tel8LB8y2YtbL5XERStxOcd7KeEDFzYmshyh+XMa/u8whFPzrYdYT2Qi7acUZs+vEnm9A
VurLH6s3Rrre2sYX6opKORvdUZcXniJz+CHFoZHgbcGmc2fXOuDpNNuMUX9E17XmrDOaiIadaDx1
Yyb4V6s8mMSqtlgNrlnrVKt2fD/dTui+pg65I98McM1HTn6og/TYnyRXFC8L7nhFZi51AZm5FidS
imZBFM3UA8RH0Jja2wkUplSbCWmLxJI3+Et/XSwPM0uepXWPuIX19zBBq6+dqx9YMUkUIYkOAwc2
EymkSU2ReExjaD4Uil3JlZtMP6zhw3Vk/sMHNHSDIm3ClE9+3cOxipR1UlicBGYE4kwQ2ht+TJ5k
d058h+9oz17+of/Q1XZ2J/yA27j90zj/Sh2avja7ApELkw0nEOtKdg0k0TGaG2T3cJ0HETH6HwLe
s0XuwaqlbZxLrDWqdaNHRmRczA69BT26M3+IHNlOXOMxumsEkLoNOWerHOTIVqKoJuNjt9rbMv7Y
53sq7FQQ2eAgpw3nqa9MggdL07uaEmZOpo/PfdYJPEb0zTicWdt0mCHaAba7McgI+DcrITUh+wi/
Ryjn7eJAZQjVRWkr+GSWHpJQ/ZitiTOo2mib+eRKSXiSm8JXZOmQZMOhHssnwZlgp+uafQ5XmpQu
VmhRBVCKYvyrHPQ3yCwe1W8ZuFaigNjVvvhYO+VJeCDYMMI1yxzCrF1ZJgQztm4WP/er5GWmhQvE
dNdS31u5ZBd0eFDn2J+Lzru+6G3EOe85hzhmRBQTjSJAHPJNMSI7109x/S0t//3gE8PQsx0Ob4hW
FnI1ygijoe2KOeFcO0gg+7u+mD+EMD+t8F33Savp0JVBwEmfkLnfYZwLSivLTRuIMvcCV+Hb70NJ
l3HrohJPpNdSelbjyluVg5w+K0phl7GIhmJD8OuX7eM78I22jxv0bKjAL/WgBumLDuEjNjEK7hc/
PGi70LVuOpc+xB9WJ971L4kvSi2Krgye7zUd8rqNWKT2v1lV1Omd5BC78+PqLO7is6JF7aQBctHC
EyKAOYODHylEn1yRAEqlHSpx5TObaItdzJctCK0ix0T5tA1EejYioxwgZXpVK1MMzFPoaYh+1OpD
XD0KXJbh85Wjz5O/ork9noYBg/osFYPJSifKPOp0ruJoXuGHoSMk+hYceZ7PpQnbeZRW9F2wiHF1
c0BcnjmWOzsyunjxBctAvaXCuR7RkeGQpshXKFT0wDjT2PXSRyNSnawLGnKK1zujUwVQILLG4U1b
SCh65rC2DLktV7sMrNTNbWNFtjRgOjfaX/+Mgj3lG/hDOSdKvsrg5qpSW1m+p9qu1Auna3rnuiFR
JMO37+dJ2iY0xcLYJQV2AqSuWdkwOoX++oMxFE+7ZhcLGjwFlz/fr98QvTfqGnmRStkl5FbKvl5f
lejvs0NyEdHrmYJuyxD1NQLG/lgLPb0UCb384dXw827g6VkgD9Qhw4HnbeNZgX6TeNF3TBU55juN
D1I7onMmWhMHHvpgGn0oT3CJWr5Npe5j1NKP17dtOzmBl7qMEomqWu9zzhf7Nndz29ZM748ljzuA
MYWaWhZI3xlZSnowU1cV4ZW6hVcXJrljPMkJhvN0RNLTP9oYHroXmMIXgd6f9E0077q5iRfWuGOs
E7C+5xDkcBd5pyfPRSjYwU2EP/99nnljTJqpNzo0YTTrrlYzO54/a72gEXcTGy5scG8PVa9IiWgZ
NkoMTKS9XUl7o33Voofr3rAJeRd22Je7cIa4JlafMOYN6AzZWeVZy9sgfdLM50jfKaGISkLwZfg2
sGWNuqykrDjcGM4wvk21KJoT7Rv7BRfrCVWISVgLNMr0WPKqcfCq1rid2mI3VOO361snWgx3Vjtz
ysYIvKJu1VmHbC0flFBItyVyNbbci+UQ0oBanjGJgaTSGxHAJB4K+K5hK07lQ2oezA1UsKyNVjOE
jRcuwb0r4mU0Z8LW1Xijq/kdHtnWPvQZ1Ufi64Js7Hae5MIaBw1xhFKutsKafJi8GDpB/Q719QCZ
0pMoMttG8wtbHDCU1TDGrYGcDJvdnDHe3TjIez2a79oDeSBKzLCN+i1KO5vjO8LQDE7MvMLSSvl+
NA/LNEK04762GrsGN/Z1Z9xgNWBfTSME2Ty0e/DzG4li1jpd2D5C9UjzxxsUwe3II3t6i8zT6lFs
aeab0CAUBBfbJ+5smHNR2sbTTCF95OZVGJBavQmLuzr/0lSzaInbt8jZEueY44BS7qrgoda79R7L
88LUHpFXpw9Mr3gRLWw7S3qxpZxrLkOrr/UId5EfmsVmea72SfJqr9417hq/0+2Y96L0zzYgnxfJ
+WhiScpYjbgqDeuprd4y1FeU6kOH1lKyy1RRIv0PR+KnOb4eaOI0KJGM5pmZ2hGEHULXcMlduWND
q31AXRHfncBb+GJgTtKsy1lCXempO8fEHxvVruLcVftZ0G+yHfWevx9fDIwMQynkDMGbcjdC7Lp0
dfRhuDHu02clYOnmApqHtlnbg+ie24bt865yoalaqWplWKB06NrMrvVgtZ7MSRBei2zwN12Ykmmk
A2bpyGHNTrl8MISsQZvJtYsd5K44tV/KRJrxtTpPfyPoM8ic7q3a92gzVARBlcgxOBjRpK4NjfeP
ZQTdupfU3Vg8LSJ5uj9cN+cvw2EIDRWMN4WIDXt3RAOD4USHEpJ0lVsGnWByT7QiDj4Ga26rNIET
WKYWQIfGmWrqZ3EFRQyhprYAGimHGkOXTUtfS5pb3sg/TDSDKLdMp1g6oBFJqLG3Hfj8bw9Bk/Jr
UGJkFFMYKXAxaiMf5T4fzOCB4Dq77nkqX+Ejq6ZNDbvOWIajdFMfAk6sbdHwoTDdCW6W619K5cc8
5K4ZI0hwIC4gN2prQfvq3lQ+UEXgEKJ941BhpMnUGATQXhX3WnbI5g/XN0309zlEMLSkHdQO+cVR
be0U7frgfXGvmxDtFAcI4drPpOvx9LGyXZNg3mz4bGYeFEoFX+Q6uKl8tU7SpyrUKvTZLeAHTia7
rgJzEl3wov3isECZTTMljPANcz5fdF229Ur+cX2/NpuAz2GZKnMgUMQ6LWiLO4gqNuZcMTBigcIT
tXmQyqJgpvqVP+2gkIdBfxWZ0MgVUmyJPhkHDXq9dH2RWSwLzIJe+SU61Mfas9Pb5W1yS2/aKd9W
UVR/HY/U95z7xbtlrHE3xQaI+8in1U92+V39WjKFI8tmEsahSD1VsMZ31L8wZ5hGavUmoNbIgw5i
g5WJ7aVHFdJY17+nwGXe304XhkgapkXJWtSj8kdZ3mNk4frfF/j9e7h28fdbTZ2kTMX0lzWBbTzV
7Fw5Fdan60b+8MID57spK5TqvGpj16dNjdBIdcPT5EGicReymiaomTI38kWnbHtJZ2McKoGhJFnb
xsRt0Q2O1Jf3fd6jgahu99dXJbLD/v9i65pCtfSR6TmoyUnJHursNQ//4xPkvBjmiBdGTCvtEj1C
4fQfbugm6HfL3eKzvp7QSV6vr2jb2c7GOHyKrVkyFx0rKs2vpqEf5p4IbqQ/5ALPJjh46glZZYXg
8WZ8KvexMwTJp/ZV/lYlOKeVjwI39MBFwbHG7rnf38VnoxwikdFopUTNiZtDJqD2o8O87070KHu5
CzrF6hD7Oe7gzo72zX54Kk/STellrvnxpXNZ1I42UwkKabUbpo4oRSDYcr4WGJmRrusxZmuq2on7
20j7/FeflC8BKtUayT2bEkq1xYYqw04ORSRfotP9W9kPWodGs+B0s9AJmWRQyhjP2Z69kfX7avd3
C+JiGhKXFgascLqtCt8u1KVXddYEoPiH3MZPh+HreKQJY5JFjCvHWRz1VO4h+wWKudRtj8QeMUcD
LjP0LWW+/vH66v7whDxb5kAFEgeFbkkqm2aZ3xbkpxZil196G5OXHpv2rJ08iB9EhUt2AK4cEL68
txClqCwoXrH2wUMTkD1DmFpYqWT4cc0Mhy9dF64V7hhIVoeTveSHaXpA3s/Wqm9TJeLO276hzxvJ
AQ1totoYQkQhNL+z0M8ikUOZ762o9K5/MfZ3rq2Jw5akG5O2o5j3S1Ikh9bbKMWQrgGFn8/WSgI0
uVw3J8ALvoQ3VHLSDQvwU1p8qt1phiCQElxqvxXu2qyjSowSYSRb90a1HOq8O1qjiJBdtAwWzl1c
a1VsmPJAAXs63U/TKxHxGG2QQ7Ls5M/Pz7NqdWY3DDLac9z+bXYVd9ileza4wLr/9CDdSV76hZ3k
FdVrSVh+Eq2O/f/F6hS9pfMw4NGyLsse8qZeodaCMoroO3E40em1QhamFRPTFxJ/SMOnVH36O1fj
Qo9GksyirXGC6vKhWvwkEWCdaAkcGkh4FpcRuzay6rZvXxfyNUOz99+tgUOBuFNDxTRxXGL5EbmD
NhTcRoLTz8sllHlZosZEwTEY31NyatJPdX/MiZ/N9+BMca8v5g+5059OzVNmLes6FHMIv5rRDqla
LiNi6e0CebL3wmZT7UJPYFIA2fxMlpKX/TCBiQ8dmAu6WBlRs2TaoKG+nUAH9MDoAGS0tWIe+F5U
zt9EcEzMKiqlmknfX7oXp8hSJ6taNYQuMy1sS23s2XxqS7DBrIKPuHlcLwxxYJTRllpxBDCq+10P
3ulBUFrdzutfGOBilqHLW9OCcL0rgcGjp2i6zvWwsCGcuJ/aENw5kVra1RLvCGm/x+jSGpbpdZSy
Y2fm96YlP4Sq+Xj9w24evoufxEHUmleLGfXY3KlMbRIfej11MtF0zKbzXBjhQCpeQqtVBmzsrLrg
Q7Lz3taifZb667/XKwfcX1jisCqmcyGlOXY4LnwNc+LhdKRLoMX/njGI2dFMYkF7w4CayK/IntV5
qzWsr0Av3+JsV8Hxs+W7pn+hQpYbltT8LbA4m+ILJYPc0qWkCis+mXZ0ZJNvkx/vijtRl+AGz/wv
i+JLJP2i0dRgHa1MvEpG4l31GtB9jK9RMPmTm0YQE0mD+CCqPG374M/N5MslSaMUJc1QOrfy9Yve
KW7dokGw1F/+i6ufzXCnDzNuCU10vP6SULZJ9kVaPy1ExKIjWgt3nmokn5owAk42K+RuX7vEmzsB
jIhMsP+/wMOxK/8/r1Z0L0b5TBIPfBaC+1JkgztH4TqnUzrBv6l6k4ABUvtQiEKzzSvzwq+5az/p
lmjQWPdrgcYfvUJRrqx384hGMZRzK63ZTwMVZB1Eq2I/6WLnZqrHQw1NVtfSiK0XpTOTytZSUf/r
9v18sTQOHcywlXuEz0ChPShsvqHf9V5yItVu3qUcS0cWWtxG2P/5tsZXRkYjSlOzgMXJYQzAbD6B
ODnmeRKIC6B08cCU58Q6Kdc3VOOLJUqhSGXbWGg5TaFSXagY1VvIqZh0kcDjBmvtJTZpfKWkj5Ow
pGkMkQ2Cjvex2pdFCgaX9l5LuiAJx528jnvI02AAv0HyUqq/ZEb8MQ31u05tA9Ij8GdU020q21mU
Pyk6OeozrtyItDaGwR21yPZ5IupX344ozp+Fgxw5UwtjNeHjc135PeIybVIEHEbbjc4/nU3jR6oY
tSnK2XhMa+gtWTzD0W1yMP11Rx0tWL3emXzWc4wMqyui1t6OzM7L45BIHotJhm4XJiaX3TI7Ywpq
ZuooIGy8jtzbxYyLNXJwVCa0MswB2c8ePZdetMsO1FPvrOfJhx7wXX3M0dLX7EuvDPS9CbqdQHev
/wLRh+TAKuubqDA6dCvENNDboz7tr//97VmAixVy0JRjsFY2Z/Sspvv1BiJHaBbP9vKNfBQRlIuO
LIdNxdJWZkJYIjnCyHBVuHXd2X20BIIFMdf+c9ii8YWYcJnx8NFhhwSLN8fgn8F8A4gJ6lvWzYX0
rsgZBRDIl2LA5KSns4XCbSvPiPs+9ulTZH0pTT+sXq+vTeAMfC0mWaekJeihdkm2U8r9VP+lM/DF
mEGRSCmlQHM2u6DfrMdyV+2XfRmInlaCm0p7T9Nf3Iikbk3JsBKmzjR8YFSUWQCGoNmpnlNMJw67
UJCGFnjf+wvpwl6y9EXcM87JmWAwHso+CbFDEeuqQq7HFtBZ//Wibwqzl6Sow71krHeJ0Uy2FJav
Rq4eyYSk5iy7cr48GET+hNHCW9XMb7Vh/FZPIJEozOZ+pcQvB+IQNQpyHdNUWvMj6QwfKOuZeZw5
aGV2ytHaLUZ1XFvF7YZmN7QDOnKb1u+KaDels5eS4cOyQHhkBBE4RqGMvtlNY9a6Q5V/YjdUXPet
o4dor5rnV2TzPsjWDIHWrj014L3t1PxGb+L7Wk3eIlBoZnr8NW5KL0+U3p71/j4qWrvqs5d4hIxG
ts6nQdOcJcqOCmwkce3OK4X6pbEvk/KTbJaP9ZAeK7PFQ910G2X+2lWT3VexIyP0lk2QJi2gKZhw
RK1XsKPchxM6lqQECWBUG7U8eZvWwlebyVOTNphC86Bq9JAV0b1qNLeKqu1kunyoZVTlkwIgWd+i
GfoDzZWdbA6nMkWWXk3MoG3CIFToUdPku4HmflNl+yktT3I5fQfHnNM3M1jsEKSv612VWXu9051Z
yx7aRLfNUH7IdM1uTJSxl8o2JtxppnXQW+1bR6rbMs+eQVHgTFH5RYNcSjNlByNJZzAHxLaRQZlz
oo8VUW4UDbAwZZ6m08cOZJ6YjX6KVsVpkjCwmmW0G2M9KDMqUoP2kIbqfpqzz3Qonxq1OMqrUDaY
ZRaugSV3vQxLqtaQFmc8LjLGXFh/aPSp3alv6W7Z0W/X4Wu7Fel817xXPS4OoVqra6GvCO6ZhGj1
gOlrm0BQj/XgG6IZc0GI8B69XNiisgaK+gUhd+X1rvT0z8xu8slCvsHRvQbh96HxpX2u+NcXKbgN
+Fb5MFxilFBQmK8gXNCbD3OX2fnyRnEJNSLmf1EIxmeoIPZSVypFLWq+Y3qBQxA/GfedZMc/DBCc
WBhTQunQpW7Y2SHUKrzrSxVsMa9hucSStRYmQocwe9XNxKnmJ8TFeSLKeQiuPb6HftWySZcXFqIQ
ZT+q+HRC3qQ/ZMh+RpTvz4ALd9FXzWo6xhITnmamAxf0R9YkMHxl2tmtMx3n1J4FpQ7Rurgo1opi
Mpc5hvXm8C43SlsHx/TffSHuOpqlZpyrAv4xGW9zfejVOyM6CjnNt2vq53OtciiCoaQIxVC8BGa/
uGWjcrFf7pgYFqNzKB8koXAlixWvwJbKBa2lVA3dKiHkyugt5tUsvXY68lSoN5p2Z/S6XZnCtmGR
s3Pha68lUzhGbPYqiHb6nRGYmCFSHlmD6Ozkn6vnCnWceRJ8QBFk8h31yF0umlWgfjA5ssM6eudj
6I+e5kl70eTq9gpNxSKUKMTQua84GvLSLqCQdOf+OUx1X0LRcul+aMn36065HYqd7XAfj05ltpAY
o5xpJgdqKf9Qu+FmHnNBMLs9DIwTDeJLAyDIdx6Y+VCMhAWzBHcbZLLxVnPNXepTb7Ts7HvqQ7jY
ie6HZzxFgvowPdeBNtmVIPWzjSx41xjEAgcHody2Kqa8WD0jFJp9zW/vsh1G6ipHWlA46SD4CFoQ
cFCh5C1qOhEa5veZzl1lJDC84FtCvE0zBrujR4Pe1uGPYXw0isLW5rt1PSTS4yT51nCQlHh3/WNv
B/oXy+fODfIQSjwQ5HbZICbkFdhsjZv8fyNg5IvEvTYx9ac5nc9H5eki475Ap+4cT15WqZ4RNe71
JW3674UJ1sh7cVVMi1zkBQjp3JTeNbTxJ/VlFhOxs7/yG8RdWGGR24WVtYbbNCw3zbgwtWMW3PRe
Ck3B0Pl2fTmCL6TzbDx9NsqZBE6A90cf4ziJfQI+v87v9uQ4vApJRpjfXVsZ+4SXK6NQlSXvmuv+
4qXPqpd4eeiWX5b7HuVwCEB9Ia/UVWpbnDfavDcuNpW7cfUUrGxaCGdkm1qgoCGdWJOQ6HUr8hDu
2kXbX5UZ7HqSSmLHK9nlUevGpkhDfLvv6WI5HLSEMa3B+IsAgl0OrJks8SSnP9BgDAahpup2T9KF
NQ5P5Ak9rjmrUqqB4rN+JMSYj7MdHRgF6OTqTuGXL/GpF+rXis40ByF9YUV4J4Hux8Shk1vd7owi
EByCzYfQeXF81ijB/HvaMN4WtpVgvrG774xkGoQJXvtiCq4mgX/wGaMV7BurUeC7UWs/kKdIOlXt
q2BBAvzgc0WToculJCNw6N3V75GYXzHxvELFIX8QLUfwffisUVe28jrnwNxOkYLS0Dwii+YVRCY4
zJjLaoykDDFDGEGkGDdm1Is6KbYfUxcuwIFDPGQZ1OngYrptBXSwwwfFVewIT8b+wDhuNRAgxSC0
G0HWJcohitbHIUZtliRNLIw20eRRKu/b/5bmvVgcBxWdWa/6BNIXPL2RrvDDvfbQQGQvcf8S+/g3
/mLmbU9zPKRqk5x0ST9onbIbElXwdmK/98olwj/vrcpo0caAaXEp+6SRnbXUICl9nkEzE7X+9aMk
+Db8iz6ONNKoJVbURHey9jrmoiLaZuBN0EYhQ6ydWAbneJkySaiAwwCeLt6QRl6cjM+kruwiHgUl
3O21nE1xfjY01jpIPdKgPV5JU/hVVh6vb9Z2PeFiMZyjqQ2tlrbHFVsrxsEayKFa1mc1z8G4URW7
KVZ3k94fI2X4II+SKzC+jeLn5XFXFJWoBj0UeDnjbJE/J1BiNuzmxvAztzwJuea3o4mzNe5eSlvd
WsMOgNHEy8u4Dv46Ri2YIEE2pCreVA0+yUwvWdOT0kMt11r9wdS8eoTq+qTbgxG7CRT0hrU+ZbLu
RvEQXN+O7UDr5+/jWzVpNhchGTAiZ6Yv6vQwpBiw0B81/b5vdz0VTgpsH8mzOS4utuQ4Wi3yzjfI
mJKnIPX12+hgeoM/uMZbBaEY83n0sy/XVyk4PTzpSrzkHZ0KONxgtvuyTZFLrXcoC7ut0gnKgSJT
XFXVXGtjqmWQ0M5LdOx16XGm6Z5M1stsNqLn26Yt6MZqhqlbmvo+UnARJQ/VokgdY3IiykOo7LNy
sLX6fslEpPubsciFHYYYF3YMNUmoaoKgwgwPk6LbSu0vyfP1TySywQFcWs91M4YYCUMrqr2Q22xt
nFwS7dg29FwshQO3eFGixNBwJ9T97BMa30WRtzZ+EZdel6RO3qa2KR+N4dv11Ym+FId4CIrRqW8A
UykZAvD/gR2uMW8KCquTIcDvzSN9sUQO4KLakqWxxdda8h+63OLOy+xSBQ9/9CCh+t1FAgjZfhxe
GOQwTqnKuUEaBXAuLZID0vwbvTPvzLk4Tsrq1/Ps6X2q2MbcQQ+2r71Kl8FXBQSUSkEiRRXsMy+W
YlYo81QxkpmMdbp3o11xoLcV2k7kgGUWlB3IEZDe94d99ly58pGNd7VBelqgfHn9i7Mz8Vvwcd4U
wiHdUqUmHVL8ksb0IeSZ4q163cDmzXJhgN1zF4cyG9G+raQ4/NIYfTeG6QHCD7dSEe6HfnDnSgnS
JX2VRFZFy+LgDVM64ZgPaMkM+wWtkgZAJ/kvYdvFwthPuFhYE8/DDBYwPOMGzN9N32b12So/FeXb
Mny/voWixXCYkzX1OA0aKrHyItmgCjkSw9xdNyH6ShzetEOS682A/vG4+hi9UhSWMSDZGTt5aOxJ
dttRcAJES+KAJrIWk0Y5LthkNJ3IBGVA2/vXl7SdUrj4QBzAZFY86PUEqAadfBjo6O/OHO0TVCH3
oJ32hd3dzKWunSQOXlYypFI8AM9a1wqIo4HgNnTb3Ve0WXnZnYh6ZzNCOS+OJ9Sl0phVcjFitgQq
ABKt99kMKo7uMKxPCphur2/le9fqlbXpHEpI1pIYcjshr6aajqxXx77tHL3uUrtSB3exZpT8q1M2
jm6Wfa/GZZ/M2a1h6I7RrmDFJhhRaqvMT6gVaDXGpBXwvZhZfiCq4VK9+VzoyjFsu+NA5U/NbPqD
lmIMmEDlN71X1CIw59kx08ixQi2I1h6l5REBKDLNLUYcNfm+kOLY7jS06FkoLWCQ+1iExdfCWo8Z
WtwgXnMsi1cjjdAnqdyE+IN5urqWNHoVMZ+iKXoqSmWw0dvqx1KGjgRq11KO9lko6ZTlLTWmQxnL
r2NPTxJUlZU+epmk9q3rUjeUekeprAPJ5WBB84yb9RlEJhqfmF4sN4ihG+kD+Jhku9Vlt5H73Iak
2ZEUBV6U/WOa1q4RdY81IQdrah5J07rtavpk9vqydK9/xvfn3bXPyGHxJKmhEQ54naX7/qZ4xNyD
BxIl1AYzCJGhgO1GBTgaVg9iEoFauaIeZcGh5yeXlyKV4LNIruhNcrBotBvW2fvLJbLfcIHKWpxO
oG6BjXgfBjFOYepb9+WxcRj3j3H3T+oju2uO6U19Eik7aIKYRueQuqGJ+o/CXzZ3vd2HtrK2N7QY
7GE0oPqH5rpOs+tCxoAsBFCX2F8G2emnwdU1xUmnzjZkTClmqg23c/spcqg275s8d+YIZPwhtG3L
IaC15dPUOiyRsZfLys/L5Kbo45vair1ltU5rlvlzi2RfC8YxuKg0yU45SYKd3u50v0Ag7soI11hD
xwVuJUbGQhzj/0i7riW5cSX7RYygN6+0VdVdbdVqSS8MmSt67/n1eyDtVbEhTuVuz0yMXjRRSQCZ
B4k0JzFIsz2k9/G3/oYR9CiefBBwY5FRGco35pN7g5AWVT0gyJ8e2VS08SAFzVE+RC5Vh76fdtos
kbtBzGTIy6zDLcXYF8SP2k3xguQTmpv7E+O+Ldz8RQKFK+FYMCW5ZqXcRdJL/TItHV7+ZhXoxe26
Ypj7h+tmsp+LvayMb5VuBTBmpPrCsgeMOMoWvN6zY+RkqG5YUhJ3dXTj2HR1GqGr69aykTQLZhTV
opwWsUeq/5vYOL53utXhVrcybF+tbpYi85fx1JYiAaKEp8RzIsNXEdU2hVdRRiXuJhAtNtV9k9Yn
tU69aplPvRo9rnJOvF52kAV5V1nRJANz1jSeimS0rGYRBNRtj825Sj6G8XESMHUwPIf5B6ujdnIv
gPxGHKeDEqAak1WgH71vAkZBfYLBWPMNfLUX+Yg41HG4h9vhCrfCZ0pjdk5xK/qX+W8QXIqWWhYk
jIGrxC9T8dQMgRBRrYyUDF4pJZHNPtEldP4+p/ljqTzK8st1E9vRkzfL4O7apjCzQq1jYMeo3Iy5
ZsPibhu59tKpv8sF+WOzJs/6SmV/du7YN2K5h4864FkpWNg91FlHxVMmfru+rD2v+o0A7oKdFrXU
KyZgOeUfVG899JiWpH/6zX9D0Y/sleO8kcYOcqMMuTBpTYOJ8pC2opYJD2PBVu7yn6OnoRkDBHDF
N5mgZtt5m78Ryd1r8xjlq1ZhgTrcW1Xt3CHMUXDgm81K2DSlhdwjSDCndlwn9Dmpa2mnrW53caCa
FNRTGsFdYuWgK2Y8R+ga/E2k50ePTbBMdm7XHxFN9kGQXbxeVxJqYRx6FF3UGEVi4NRAL4bgWIFh
MQkRPtoL52zPic9lVKDMLEpdQBftbfLEuuz6m2pyygPr1akDKXXFp3+1Kr5CMQtbrZlLWXIN7WC1
Tz06I43P10UQuseXIUqYAqVlMkCjwvBVPByHH230PJL8bPuXCYaCIiKrY547p+JLP2uhgkZZd0Tv
M0LAB9Ndg8Vn81gYS0uJiqzK04PpUBDP/n3FuAjmND5Ui3wyqgLeeSLaVfNxHqCWMdXNw6CVc6Cg
GRcpnMZnUjpPVTqDZPTjiNiaBIaC/qQ9im7hR+951LwRxuk6guhpP3dQQ0W9FZMRVBxU586+Af9Z
Dh8sRJ5LSBNLkdw0VB2x77+ic4IACbbvV3aMjwIK+STpUs4wr3jtemSIUcS/FqdFvW+N2H+Pjl+W
w12MhhkXEjo/EJapQNQvmXgl6YNxKlutdZSIKkzde6Zsz0flLkS85U1dKkcJPrzko3QOQZkMXX2Y
pex2ruyDJvWYOvGJvLmoLWWnurm5pn4ykmntfxeLyR76CD/IKN2LTuJn8X51CozOsFOb8YITwZp/
uKEvG8zdmVq6drPaAqfYwyxBjV7FaG+qT6wAJLtP39EM9WaDOTAR9C5bwx66U06fpKH01/rnsljB
daXZe4q9kcIhx1QaoVUmsGlw3IAP9iMbxs2qWmZHfl4+YbSyt7y+zxO9bCSHI90aLTlYL9DS0/hl
/9Ma8JylCsL33kdvFsbjRyIJoDrD9slB/WsarAjirBaNQ5ZL6uT+9fJnQXzQUFMMcZZMjBlktqA6
xSl97s6ZU3vN0fThzz+kJ0bNdf3oCPjiY4cJyoNGDCOGl1O6ifxc51RfK3GbaRygDINaqd0MAVmf
uJgP7xX9j1gaXurcOCuFGgh6SMAltSQOU+QCM6bNApgiVnfZ8qBQJrXXq7lVCo19wAY8wjqb5qZG
LLny5FP2kylGFaTfcr8IGqdwtLsabKqhPX+ZDj1i2SvhhhDYxYexskIXwCUDPREXzStUkPqkoRen
nZ+HSM71w/N1DdkbzP1muRyErBhnZuolbICR1mOshY0JNYf6hs2q0V5RfP9t+DxgPI4JtM7P0mfL
bYPoPryjcmEUyPCRpWLOMSinQQDBim3jXvuuokg98lDOiYTgpxGvALRP5EFE5eIJr0jjcEbptEkt
NVNyQ/NZnA46GDDqF2KLCZ9I42BGF/K5xcULJ+JoIOvI2Ewb/Jf67WF6YMOc1E+hLWMqXo4RhwtG
OlHdv9S1xIec+nCxwtIEmi5V9nGU5lvwK+MCnDBsuwrByhEOj+1Sf0LU4SZEE5whNkFSUox3hGbz
hfRlrualKrKPEO7K4U7JPhnlQ6RWjpU/Xd9xAiP4YFQnzH2ipfALi0IKxm46qYXkXhdB6A0figpj
LQtlM0WBOOZk2eFSfNcm425MDMqjoHaNgyNDUgs51XH5Rh9XX/P75+gU3QpP4AJIGJkeeIuAQ59z
TMe9vsB/eOP9ubD4crIpiawyTKG1rYuWSVRXx881CPwwyfGkHrTP73u3XsRxOKSktZ5iICfECb4k
e4r1MFFT7fdICbdYx8/iGpcqXJNwlt3ip3Wv+TIayF31gU3fbE/RsUMhY/qFfqVQJ8hBjLFWitxl
iGTL3dNQfFeyL6EYOfG62koT/dtT47CmnCqw+QqIrnVe9RV/nsGudTbuoiNA/P9CIMzU78rrhS8O
S5pcmsUGmfhFuamiQEupBkwCPHkiP0srax2jHeBR+7M/grirC4SnDOR3+ZN8Q5UgE04aXwRmKUIB
+nRAVCh9yEG/pOWBOJ6U+Pt12yLAgyf1M5alkNaZvVvjmw4VdJP0lJLtjpQQDjiKWElyNNPhYleC
fPohgAg8+nF9HdQDz2DfsPWVutIYQUrEQtX6SfrO3vuhKz0lt+g4Rpohxejs1EnuSWdBJLSOAwvZ
MJCJlrCBYPlB10d4nMYEZQzrIZ1zVBRhUGOZ3mkKBnI10U9izZTGM3PfrBkZvlJqOyik+KgHmp89
ZoEENmMN4Zv4IB9UcLwRdwB1khyATKNojmMFlzDqbsvhppL/k6VURI/aUQ434qqFf1C0EqrWRWcE
rXCCoJTk9WSiiNg+nvtPCLO2XU0RQfLGugtTJbZleSKcWvaxf4GSIeuahfYETedpfZS2lae6QoyN
ZdgY18rks/4c6qmwey4bMdzjpxxXCaSCCKMp82xrpe4oyxcx+0DoG8uHXFuM8lbfVL0bonZgun5M
UKvGut31e6QLndKhmgx3z2azIPb3G9XOJTEM2xai4v4wGEFSEOH9/dTWRgCHF9XaKWW4wnaSxW5v
2bgNFBLf5M9ZEEHdWH01APdmcedAoPn8qePiQUOOhhRjCVECwaIYiAcZ3yp0UDrfJdQqOKldZjaM
t09t4gCpXeUAo8rF1MyZZ1OrXnY3BZWTnZcfud0ltoExI6lnkUPUKQPgECMWOllfI9xjox8dFHTs
MANAEWNALI3aUg414M4ncQlB8DbAGXKO0DfW+TJmcj6yyTDLQTs2hk0lSHcv6YsS8UnKWhjrZJIQ
yNbqs2H5cqU5dR6sEdVPse8BbwRxmcpWqeXGDBFqGE7xA5jT3eKMQp1nI8C73w3vqN5wal0cnBho
edH1lqFWkdjTONpC09tS5sriV+LYdsF+szAOUtpRys28RUK7VJBDj6sTivUOuWjVtiJYB8tESRK8
02qdgrINCXMgVOZX1nGDMQWKuKVMRH7K0ArX1IRn9BfY2hRSiQhKDvv7jRxxXLXQGBCZYmW+sicd
VrADscHi7U8T4d/xrAjkRDfC0nnaHkMu8zBfETpS1NjRxvgcLwaRxaGUhAOTbCirsBOxrLU5gMAn
qkt7zA8VOQJsX0Us1D5h7CPaBjg5E9zTTlFRatEV1Q9jMo+ZKH6SutmNBkRkyng6rE0+2WCvO41J
Qgwg2z+7i3AOvkq5s/SQ5TCr2U2b16lzk+yRsIH9jbzI4KBLxqg4Mdfgusqd+q1p2pvUGE8duJFa
szsvRu0U1YhS8Dqy9ThyEJg6DEpyNqPqh4oBQepYeMVE7fq+/vz5Jj7bpGDcq6oYIBAFn5LQPI/U
1ApiX/lUk5GkcYMxHHjeYKj5FNsr+ObKlTDw/bvnsggOxoqlzIsqBzyz5ujk9NuPbAOKZoLaKw7D
mjlS6nXqJcyEfxD1lzl9uK4gTMH/crtMGfS4miGLhsjhh9SOWjUgXOUOeX9bqtW9nis/5sn4oJTm
vbYOx+vido9mI46p6wau1n5qwnKELykNkm3NP+tqdRKDmF+zLwS0YIqmapbID2WeNfybItvoTtKn
PDRdtUY/b0zdY7sKYF6kcDsX6loUpznqRpgCsLGkWsCqAkjng53w3yd0kcNtmVpV2tLKI6I5uT27
Oia8okAlCSQQYiKamvlpY2vEKe1njDZr42DRCvshm01WNhKMtwXm+kVH7STaqVcidPsejbgsjwNB
SZrKVjIAUOX02g621L+E1JTuXQzcrIad5Ebp+rIxW2toEMS0DhOqXivE3svqKcqy4Ppa9qP7F0n8
qy9b+lioReiEfp5ym6mF+hD6sYhwYv0RoQKHcV9apU+I3X07bcRyHtwoiWslaxZLx7LentwNH/pT
d6seIl8mAlX7ePHnuEwO9uKkH3J1gDaWjXiq1Pyor+GpxSi8Om7sRYuJ+4swMpODP8GstVlaERNg
HGisEHfwjVMbUAExSgxD4Y2GdF0j6X0CxGC23AVZwEadywfKpac2j4OMfBmjuYgQFAitB6M4Lv3t
kj7M1YNSf72uEQQCmhxmyENvLEaG3qR0ftUab05eq4wKpVBKx2FErbRlKrE2xWleAjObPSPKUWMG
VUiE1e6t8nZV+sBo9fu2eM0Saro2YdQmhxtKMWvKqBhovxKqxl5NsJDJ42RbSRbkY0u4o9R+cggy
FbEa5ayMrmhuk/6zpNt6pBEOxf6CLFNBZaNlqLzXkraLJEsy3u0ZivPX5tTMjTMYZyshLHg/OmFe
BHEmbI14y8oaAvUf1/sFnd/aAYFFT/RK0Nj0qNn7nN6Fds5Y5N+XbNmI5sxZ1+u0lq2JVSK0Rxmp
wews3YnH0WNBe7zLpON1O9jPCG4EcobdGrUxxTXyntJ9cjce1xvzg3zPZkEVvvlEFvPvviY20jj7
FrWlDFHnhCNsB8eYY4+xXzZ67aRt56vxeNfI38A0fZjW/OX6QvcV9HKmnMGXhZUYa49bdKgeYv1+
0b9NOuFVMYP62w+5iODsXeo6XJgaw8g8tifjprQMp5SDTr1Lwu9lSSDYHn+Oqmz2krNvVYxNaVXY
ik5sQmSD7A4umc5BxezvmHvkCh/aoDyj1UX3ru/mXv+HqliKbGiqpWimyNn70HZxo+hIKkwnkNyf
0EnqJw99QFMs7VcfXyTxUZ6qSspVARsbcnWrj/7YRxM1Yz3YspmSpp5A97Yw8/7rHDcSGa5v7joD
dF9D1uHVqQYKJuc259D9vnyKD5lvue/oM9nu4y/z3MiK0z7KuwhjnczmYYTbajQ/QO3/Hg9ysyAO
VBZxbuYVnClu3H6w1KM2fm3yR0Ih9jdNNyRQ/RkqZhC93bQuNwdjKNlYaH8AVGJmmGd+qD0hyEHX
L3y4Lm3P0lQRcxXZLSDjDfNWWDvXZSghneqKoXoS4/5RE0AxZqE/ojLsuEwO6CAk9nA3CLiVyQFI
tGb5OjHrrt3BW3AXzAf5IXGs4Bef54EqkthzuLbiuP0MrQ7J/gmKIQm+GH2Kay+2vBY0agmmFWW2
qSXEAvfe0VuBHJzMeVo0QgrXq5VK36zQ4dJFFGTtgfBWBocaoC0RgCdww4eTGche9sTo+wrBro5r
C8ovNkq3OTQF4TcQW8lX3KXhMmrWiJQWywKVfn9oMfCQDoITG8jX2MlRvSRLyPKs2ms0nNLk43Wl
302ysic7hnpImoixG2+1fl1V1Zg7xIUnR0Ynxi/qw2N0Gu3RmcD8KPoRGKWsY//5utz9Q7uI5TyE
XkWLc86CBWscDNqDnr6o/c/rIpjt8Ii7XRlnzygslcOwxMrW8CVGD4bW3YaCm3YUEDKjuSaHs+Fq
KZe6LC3W1RfZYjd4kvCpCV/S9sXMqCuS2jbOgDPM0m1FA4VBBvgtLD8sbiWSsG/PndruG2ezZqVO
xlLAnoz7/pijTA7gHkgeXQ9BLYYzXHBsr+ks1Ni4WDsVhfldXixX0BMqWL+vCGyosmKaIFrlrt7G
GqVRjiHnd3VceBrvk1P4I3GM1jbvIye8wbxQR17c6/q3v7yLWM7hT/NQ0ywNeRDck+cmQWQi6yp3
aC3ClHa9bRVBxP+ujzNhuUkaETXUQHUr+tYO3bM2zE5bL0cUmgYg6PDMUXe6MPFFEVVBLaqSqta7
vtZ/uMgu38DZcz4XqmoJFYMRyUcG1gs/hxhAEh/mIIGHQ8HHPixexLG933g4qhGNa1VBR1v9II13
yfr8L9fDGTXwaUoKCf06o98eWfRPQANS6+kYwCwf4oC6mPcx5LIezq4VMDsKYJ2HKUyLrySuoBR2
1mj2XD+E1Lw5Si85+9ZSM5Yb1tcCxqYlSu0lxQQG1SLuR8roOONOtBZEmB0Afums+7XOghQNkqJ0
Ly9UXmN3PZKoYmC6LhsgL36rC4s2x2u8gsxes5BqdFfxq2V9vK4OhAj+sq+jOkNKAGWSY+xiDLBd
jM4wUvSRu88f9bIQ/q5vVjMqohAHs0qRLQj35Wp4ee6p+lHvvVF5ilrE09+Vh95K5WBKb4olMkZI
ZdzHgl37+X2GgMTqoCz7pg6omQe7lrtZJAdWxjzVioqr2ZViV9M/SCZxVLuWtPl9DojCMc1GHWfk
mhJ+fLWn5C7POzvT7+W1cq6rBbUWDoUaU9VrdQDwVkNqa1XoVtN0uC5iX/PwIpcURUetEQcM1dJo
dcncM305lxIm95w0ObguYv/+kC4yOECI6r4PLRYeUp5zcGuUvj7Z6tF81r8r3nIwKT1nP/eXv7QR
x9nrGHaxtSiA1qVLnNI8T8Ztnye2Vd1V+b1FMe/tdlyoF3F8N6k2j1aSqHinNi34ZYpY98VWPBXV
cD9L2aPctueyipxestxSW29buXNWTKC7V4y7Oj0XcxHgf/GEKH6sxDio0+wmakXv+gkQh/xrCZvb
rBEFMVZKFC5JaerMgmCH/WRr84frUvbv6M1OcJa+DOCmrZmlswn0v+8083Z0StBDiIfQoea2UKvi
LD1rjMHAAwnAgunzcLXqKlhk4vG3b4F/VJefiAFKRUtFIznuzcg4WAsaGy2ZMHJy29g6N6eDUQRj
g3I/BpC/WJcdVHqgQ61xQZd5KIN3cOkg/nBZEud5SCCJMaseZR5Zduzk13Yk3MV9gLz8Pocos2hF
4qjhWGoF1QfTsVdyp8wlByOLrJmab0DpAActWpK2bVgi6J22oyOAuaAGXU43UAHnXWdjs2ccpCCT
2S1jhzCD2iZeIh9STDNSqtjuBQKO/+GO/rN7/KgLsW0afZlxOqzMLzuAqOpYHBlMUhUIxDEp3KNF
biupBJcUdk5YHXOsEdgWbHP6tIhPIJEhnLXd5MRG6RQOGjCUNZEnEbUbBtDgWB5VL/oC9cAIhM/s
BWjedq4QFK7sijBjR/nx75CJ5xGNIimcV31BydinFa+H7iULwO9/VIL4oH/LA4rImtBKhaHKxqKh
j30v1bBoqzivSOTLxaM6UpWZhE4qHGwM2rjqoQ5KrnAGsxp8D1UKXfiQd7oxHon9Y/p95Url2/5b
q7Ms04RNs5F4qjOA1VZ/WA+CU6VgNJqR54lP8l13k3yzHqhKgt3s+1Z3OEBJRTD+GRE8rvgY3Wk+
8rgv9Y18BHcI2upkO/8Sesnr9QVTB8jBSmSAIWtpoa5z9NXIdafJbkuEMK8L2T9AA+kIzGdEUoQ7
wDhrGqVYUAwXSY8KJrL0/mTZbUyc3f5SLlI4uAdbTVWuA3avtO6L+mUIQfT3dH0hlAjugMZSCKNR
hMOFB1IsOxju2snedRH/4ENelsGdSDPNs4QBMr/DobkLcknBWx6MxxUZRvCQGBQNKLUmDvGVQais
TkRquEFcRwIgZpNu1yY1RoXQAX68eNyjljWtkLURlCepPqrdQY0+ttPj9d1jm/O3+f7ZPH60uDTI
sqWx4Mmgds7Uf+uNAXxxt6LZojzQtDEJ57q8/bvlIo9D+3haDYwVx6pE7aa2fHRAuVH6UlRnoSGb
aagd5LxAozRXo5Ch371f365uc0K1gv5DtXUbhfhOzajJnDLA4LfrS9x1DFFZpyuyqSKhyImNKi2s
JfaWNswg7++khQgq7urf5ve5K0RQLKvuRSxL7Z7SBn4H6IVBqnx9Efuu50YK+4rtRSUL6IFvIEVG
0rA6Jd5409vjqbodjuIhdwYqqbG/a6pkWTK6klH48FZePk5J3LD28AbOU1h+sDKi7nHff8Jx/1cC
p3qNmaRiyy4LNWC0T+tNfTACEDcHFPH9/lJw/pqsSJZqcgCRtEurdqwpuasfKutJoGx2XwH+/D6P
DHVeSbORIjHTZl90Iwal6KdSJXZr104R0vrfNfC4MFVKWCQx1pD3zoAjzw7GkNhRfZySdzCsY77V
RRR3Lh2qeIzJAHdLri22IT0ouFVTtSQUmto0zipzayxXs4RVmrN+HJbCb9PpTlRJThHi8C3OOmcz
ATnhCC+989STDCozy4uC9XH0dJ+1jbQuNdFr31LhJxiSLGqGyRMMDHKdS1kID3bEADXGmNkf1sB0
2ehtBVdgOxE7uQurG3ncfSvVCISOMl48EWrk2yW/STvjqOr9IdFQsErAEDv8v+6njTDOljQ9qvXF
6Jl7uXhoZ7phnLLaWTtVPkZv+YQ0BjJXpPF0ArqEmfRxh5fPBNr0X/Sj59/TBJN7qjJqVx8vC/uL
NKCfcyA3wu5N9XFqvq6a5iTR5+vr2dXFjQy2uRsMz/HaVmYUirpKm7qtOvkapgP9OxGcWRWL2sVi
DmVIy+ZF6VZ7KaZ3lOKpm1VwFlWYdYaSdcQIdXRiF09qfTBrwqnf9YI2IrjLblIx9dlC/55rzbVX
9+fIeDGtw6pjIMjc2INBOF2UyerMxDYHU8stJmFPC+OANezmLjsVQeZgsDHeLBmG7lLvpH1dUzVA
hGHp8i+qlI04Sy+qUmU8R4p11ADj1eqvcU+Y6v4eXoRwa+qsehBWvOVdffoyjkEHsrzY+NzXD+ty
agyKPoJaEvewEEoxbzoQUmEO3rkMj4uZudI6Ep4cJYRDuimNNK02B/QOSx9jI0i10Oksgdi3/feL
ctk4DuKyCH2UYQK/BLNZT9lhPYwgvwzvJYz6o5tF2Y/9jXB/hPFBpAjXh2VWKFhk5dWsgfJ33TPZ
w7Cbyb8sio8hjWqcY+osLqX02GKS4Hj4voJfo/CpOm5q9/jw0dJJQ5N2MN3OY5XwNUjYCie/GW7R
pnlD3bWEQvDBoklM4zCPoRCgGTRzZKz0Vy0kEJWSwcOdXsndlMC7s8rPYfF1Cc9d+uE9oH1RAvYJ
GzzI5QWPFBN7Fi3RqR2KU5dRTsL+1XMRwaFBha0qzBA7FSl+I95o1DuS+n3O/hVM/wG3E/RrFZxF
SOyuo4aHU+fAGX+bh0MXxtgkufbNWrWz6qhG1DbtVoOqGzvhjD/p5VjPQ+YGLE4+OCz8uR6Mu9AX
zmWMFpLVS09Usw+xMr4bb5KkNJRTdtulplOX820nW7aQ1US/AHFEfHl7LyaZFS5Q5EL6ZKXPYUrl
+Xebljabp3L+zRKacS3FSIIm2uDNcY5GG+QQ587FIJw7a8kxtmFp7CqLT+i6dBppIVa4W7K8/QDO
+ymVPBdrHadnlfbsyw4yG8fhDoxqTuboz01li64RYDCIi+Kv4LoNMwO6AuQq2/2NDZfr3CDIAMcY
yew8uYmWk6x8j9rn61IoeOUrU/XWKOOIEWeDG9xLDpkXuuoPCb0yhZ+/vIemYbudHGiE4yIr7Ype
wUR+XAbk0In2W3I1HGq0sjBJ5YJX7eyHgeqV91gNJj0KQR+ohk0FoCg74xDEaHqJkTKh2iURH2TW
Eyb2QZhmP4gzIu70v6pQmmRdTBlPTlYP2t7PB0zccwpQ+2F19oL2qchRezv0Uie8mz8Twgk95OtT
KvjmaRsB6BsvfGwfGAmq4UW3hsdGB7dB7mj/h3uYEsoFi6KoKKpIQ09aWE9+Fs5O1ipBOOqe2LXE
dbyfY7ggNM8EWaFzWbLAy+Dmx/6YnTBES31QnqyzCtOOYNrDtzW1wQZB7CtTxSv2zUcRFSs1psTE
BccOtXOkbyYKtDNndhCU9SaWDjsYD+sDFbsidJYniTSa0CzhTKPvKTsKhp/mh9Lwri+NuBd4Ishm
TXWMGcK9EIcMmI1vZr5Sh0btHockZtOXQ2HgiptzR31qP+Ujhtt3GEvTTU7vGacG/uKthvLi99FR
b0CMD8eMypRHBpgo3LY7jGtm6+V5qQnwp5bHIYuWLkmmCUCWVLk1luOsHtvqY9Rg8BWVSvyHp+of
R47neNQajCoxh18BGFa5kfrhB81jsSXWwJUGy9N15aDk8SGYqoEGWgJOTj1jIkWguLGfBPmNfo/h
RU5NsgESysiHYVq9XSyxmfGO7JIA5cdPolBTr33mhlwxZZ61sc3boikLtKSt30eXZSmjc3RcHeNU
IPhMUWLuFx1d8IoncGzDSlVrtoHLST8V8CbVH527uCU2UndR4Yljw6hMe/BWF/LPKnGA+wBiWEBF
DV9hcS5RMZVLbzTArbYPtOpgiI8ZSXfI1PuvDUXe17AkGZNL+EOL5CoTa1a01IBQnsXyU18F4SdY
h8GKGaGVSvQRSMEsbFt9iqhbfV9DN9LZcW88rz6x4tFqJwQ6zjmYq0Db55i3LKsELngX3fmEre/e
dRtx3IZiPEuozwbETVL9oenyx94KBzcsCyeJi5+E9e2q6kYY51XKypjkfYLTYxWZwEjHejIwvV72
K994oFR1V1U2wtjfbzZy6Zsms2ILmmqKfhyl3rAYwaRNxAZSYri7YBxzXe9KGEQ3H1L1nFaeRNWE
U2fE8HqzknAywkZEOy/qmvMbcP8cl9A4ztGHrMqI5N++eW82jYP+oje1ctHhb6FcpvPiH8aN+SDd
jafcD936MDuoDLNLj40ky73h4KgUC8q+D735AO7FKsRjIiJewFSExcg7JwEPnWobQeMnPuWO7MLz
RRjPwom3XSXrCtLFtfnSWKeIekISusGTcGKquKlPCCa4QwZio1V7KNQF9FQy8fDY9dA3y+AgY0J8
KioUXKKsC7oE4fbv6WIUVFBnw/NvSuPYqoUOOWIgntBCG+AF4ApnRjEde1QGY//1u1kVBxZanMrT
MAOZeld0osN6HMBINQXhMXGS44rwZfi9d9DlfaQgmDo1DjjGZZStnhURqMJtNj1a60E0/etISCke
BxqqtuCBEQE0VuG+lU5jTWgEtQQOMYwqM3SBhZZDwZutCiMrPFGn3ma7QdjNAXFY0YDEsZZqhCfK
2/6o3OjH3lN9cISQQ+2o3eIwYU1bcS0EJBiK/lY0PioUZxGl2DzNSrqUkhZ1v+6lAYx8cKHQFTP5
kxs58g1lRgSa801bsrm20WSiuKeMC3u0BluMnpTyuyZ8v65j5Ko4WBDGQjQitm0pgit4YCJupN1p
j+zdbLnv4XFh1b3/6zTxxCqLGirCxK72NK6dWi9sUUHlu4ZBps8ZEl3Xl0aot8lBg6rF/crm5rk1
Onw62TfizO3DxrkuhdxADgjEuohqK4OV9q6KDtLSxfgkd7kvjpitcabuov1+1c0OcpiQgkB5UGsc
V507+kk7VI55bA/KubyRnzHexla8OhB+CGj5vb5MajM5rBgEqzWWGHIlw/SU2fTSxbzRE8odIy4p
nl+ln+XRjFU8XMUTszBGb8WYjgdiNZR1cVihN01Up0KL6LOFVp8Wj67Yk/WgkCi6Luq8+DqZWbNa
oVKwoPITijF+YnApqufL1zF301d00zm/2osfevTPvKtEUFVNBEZFSVJkbo1qi7r9oceJtTqYM9A4
NS0oRAyf3qMXf6Twubyub9MGYzBZ4UxxnrvR7xaQlFYlQW67D+4XMVywbdJryxJVXFUWaNCLB2v8
8O+WwaFgEaH7MBEBTJXZOaMl3yhJ9mO0kP64Lme/AOxyKnz2bjAFIVUX9hDQXzHGsOlP6nIyuv+0
KFtJ1C+q6YwKVdxEbR4HhKU6NJMy4QoOlc+y9DGfieDC3vhlFf/8V9X4Wu85kpJCLlkBxu3oxrd6
sOSYiApK1xcLQwCSs+GYz/VXNpy8uS/PlCdGLY+DxDxrrVEvWDrZeOqFh/Y905K2q+Ogz4ona7LC
COFIsfEWHa/Q2DgMMgkV+xB72UXOU5r1riljViGRobcC7hhuklfBaTEQR/XnJzbkqsZ4b5dQSKbZ
f8cxLlI5mAirTFEnAZHQ9AjiZkyiiBpbelp+URo336hB0sQa+bQfmlJSTa6gKYLqCeo5W31FOF5f
EaEOfMpvmJCTrSLUT4Hkox8e6pm4O6jf56BCi8IlRxcRQsfl57h9HlTCK6d+n4u1hGXWs0mn+P2i
DMQW9RENBQjsTK+cOZ+3W4y1STQFda4snZCD3y47qn56onxYaiWcZ5TGuolkGkA1jBxdamwFrCTX
z3r/Hv+jvCpn+lO8Wss8Q51mo8eQoeKw5AgTocR6iKnRUZTmciiQ9ZGYNCOI0pI0ejWHOLa7RXPj
THq6vqS/5Vgi6ihlCy0rqgSu/rdhnKzPi3wAnRco/BuM4cJcrDJ5HeaGiOFQYjgtbswOpKgRUhBh
902uX9o6tcOZeFswwHqrZm+XwmmyKVfoqkW20+364T+ZGAXJqn5J1PyQiKmbK6stNRpxv1LLYiq5
CYKpiyDqYiWCIGTAqFRD8fRIOK45WCLfcUo4JgUUFjgjPvpr6JqwYNYC6l2Fs44AmDJ4hjX714Xs
PC2wgRsp3CHJQx7H5lqxUMrqs6os8QGDJcGnn4H+/f8/COOtMO60EHEdJ7GARkx6Y6vTaU5+SgPh
KewejwQmK3B1SKbG+6RzXYVL0wCbZd1vl++jdO5Lqoh/V4b8q2XJsDTMqXirAoYWr106IIE/ryNy
seA00+MAtdyER7pTNYP92sjhsGdAqebUa4g8lVl1GtG/Dp6x5qHKGvDLV+YxQbGeUeDFGYEJcxGP
oK18kGXhKe3mo2E2hKow9PnL1DYfw6FTBFrKbC6gKWEiY7ZzYxfFUxGehPhTVc+E7v8N628Xzvkp
YVQZWWvAF590XxZv2ublutqzjbu2Fs4jWZsmLcCfD9iQB3tMHye9s3X5JacchX054HeyTA3sArwr
jtGKypKC5cQd0y+j4hbz6GTDwQjjd+3XRQ6HSZHeKLGE6ceuKXiy/FpG/7m+X/sKf/l9TuFNoW6q
ZsHZy/FhGQ5L4Vjy63URO/kmduYI22gmsl1giXtrVP9D2pU1x43r3F+kKi3U9qql1Yvbu2MnL6pJ
MqN93/Xrv0PPnbRM8za/yZ1KzYurGiIJAiBwcLBamLU9yQA7xDc0wVruwKJTuj9mVwpAWNsLyf75
a7rIYywfCjCaARIY1ZP02I3B+ah25z4X9baLpDAmD8wGSqJjDJunh/JZLqvWkYrey+P0y/XtE8lh
NKArrKysG5ikyBz83AjP5aA5EmYDXxfD9xebU2I0YanarF6yHK/Yvybf3HVnyc9TvCDoIZlf7Z/X
xYlWRe/XxtcaTZnLzUTtwNydpqLzJT05qbJotDZ/VZqi6TQakjH/+qOcoikqLetxSvGBdvdOL3TQ
cYexmeEJzZX+9UVxjcJFGFvs0aH9a1ogn6GHGCVj6BjaoTt9+VSJxrxzimi4UhtJzJWydVMbzRj9
td2UPxcFhiLUE/GGsDxndX8ou1019DtFnw8q+iBj0tzaffE4Je0xGaKfdY8xN7OROXJhPLSq8Z3I
5Fbp0NlTiRhruDtCYCIVw5RV+JiP2580lbEmBtpnza5xYrAeq0q3G21fa0VMcnwrAx5iDG8nBH1E
jBeTlnZRuwKlI+vb4lJKbMklnnw/7AyH5qOFXbTcpW3kMZ7Mzpu6rwxgN418jB1dq2/lOXlQw/64
jlkicAOcVCAOfCON0WNlzSsrh0Z4gCP8EQbzbvYoU1j/mrijnz9K3xav2olLZJ8fex/EsmWLJCnt
2DJi+sAPgxp1vwhzmDFwQ/As5lqDy+rYgkVoJqEpd0h0WtJrO0VOuWDCXybqxRJJYfxCXqWSPRgJ
YoPkAC7sun6NhBTj1Op/ij90HRyABpLZNgs3rdqKqH2O2J7y5SEWHl/lrw3lf9gtp/Tcn3VBmyP/
gC7yGDvaNr2qNhMC73eUHXLe/7+Bav/ldl3ksLfLUtQ86XQZRXMKvMHQal/yZYCAQof8P4hcVO7z
b7OPzO2aZy1uawl2m84HSL8CIeNJGAyW74agerH9DjecDg1K3GVX3I/fsl2OXD+wjCejd9ASLXgZ
cqPWzdcwt8/WZSmMDWTxuvJPA6ZLsVvBBedb9IsIFoY62ojzxwUHOe7O2q6/mW4bpD/le4SY5q11
M4NSjE5iKCc3fLEnR/iC4y/RolzuNt627wqwcciNIVsTuK1x080sGMLMHefWu+4eOVNeqTW5yKDf
sJFhSkOl5zICM/lBt534J87Tk/wavMTzMXq2j9rRQvOYiPCCuzI0jZm6buAfa1zUMoJ/VDpAJCb9
TlVVP5JFlSf+yjYyGNOSTSQ1Isqjaxhqs5viPijrCTSEZrsb+vF2BaF6pw3f8pmkniyZbmIsx3oc
noq+cYkE8uIQHE9jJVBbDjUNNnzzWUyMOqT1MGgdnpkU6gKMIO3N0G7RcO3ND6u7+tNd4kW71In9
SNgf+l+E6yCg1jUbIQRzaaJ2TtZchfDVDAyQC59BHOqNLmULl5/6/Y/0D8X1YTyE81n4B/5LMHuV
dGAi+6zGm8bSiqNpRYFRi4ZMc6AjdGdtEF7rKI8hKfFRlVera6U5N2RPeRp8OrJQ288nOh5A8i20
/+9o5p0Ou+kbB8SlgnvENfomaAY0YpkyOqY/Cq/0VYsS6PQvBFP0QA1kXCO2LUpXOaKccdQ1pw1C
v5Od6Pt1+dz93YhnfI5WttZQplj7agRxvNPWt+u/z18eCPtsYiAXziLH9UkZwRAQXXwaRX0UO9Fo
E244YF7E0GVurFE5K5gWa2MZ8RRI6n6J/bF+ub4S/vPDUkFBSGQLlo+5A8iMJo00w23qUBN9p+yT
QD/TwfKUJ1/kpbgLughjy8VrUUutvBAZwwO9ML7paqcgv5W4smyQHWi6oRpsJ67cTmOa04BwjoBY
ANWVPzqYb5A7+ZcFWJbaFQ8c4C/rIpJRt25I1U6jBFf5dFoNDfNcf6LfWWAqRULY+6xFud6lELIY
xIEl9zD3wyvbPLiuENyrs9k+JqxJ5iIlyQqdK6XjTM5KJmg153SUwS5tBDAKZy1jHyKdKKOxBIg2
OhdoftAfzGMOJncR24Bgz9jyfVKNdQiGH+SmBs1fY+O0zM2h0G1BiMupEGNNyPnaGIoty/j/x4uK
Qocm1QbW1Pn9DbWxxj2aWEAb2oHpzLrRA+CWd5FXvFYWmoT0Z9Ejlr+pmw9gLIUtFWsJnCUNfos/
iF8F5Uk7gswY82ZEiXROjf/jYummb6zSqmQY/qIhh1DeULcC9PuBzt+tA5H549umzaqYe0VA/qXY
+buZzZ9Xbwise+LogbpbX0pXZJu4Nn0jjLlfVVcpSk6NLcFkbqqWf8+9FS2Ke79sA6wvmoxpKGxp
JZT0fJwxehp0XYfB/pmkwn5XqmyfHngbCUykZyqSrvQyjOyEOUSqW/gNCEtMv/crUBnGx1Wg/Nw7
thHH6P6UtyOo8bFvxnIX25QEb5cPluDxIRLC6Hc1y6vcF9i1per3mWU+ABUBYr9UYJx4bzqkfynP
i4n/2ALONOVapb/f4/xYDaGjLbvOLl27f8m6t0b9nef+RhxrnqLWioseL1oP0GUnwYttIn+puaiY
x1PsrRQmE0fyVAbEW4LGqUBKkaDszyTGELMbSX2wkqAT9T6rPAXcCmQUcCqlRV4wp93T76xgvVle
YsktkEuPqEXUAiloXQT1boHAfp6c9iX62aKVJNqVIvQH766pmH6BerOuIFBjrrSFQch6PgEimaeW
M0fZTb9Uh+vukpt22Mpg/GVsy6HV0SpwA3IEOsSmaDBIMgP83PyL7EO/FoECuJW5rUTGgUbTYqhF
hlTU5GKSjQ8Gz9m1MRd82ElBd09Hgg8i28i7fqpsoOMIzCaEsEVHu5xjPbURU5HW8KQlduQ48rJK
ZLq4fnQrhzH4szk3WUxzRdrdiJHn8C4pXoLJg+RGN5OX7k0XbKkOaCfQBpR48+ReP0z+Tbksk9EX
KbVJaCNf5TVxfjZM9aWOZqfXQbs0gRPYUt12Xp7XvNxfF0t/ljXY21UzKjRakZUYGLuObs3iXKbr
PstnP9F0zCUq6i9RPPWCdXId61Yio0JtadVWMqFiQ4LqtkC4oOouAQgbrWsYpfmz+vfsOLa8kceW
HQbdbMy2hbwiPVZqUE+2W2Qi2A83xYEEPoVfg4DOYiues9qkQ1XT0PUmv0evyWn+bh3mR1rFWw4I
NnfaIf4mQg5zD28jlPFMcy9JTSpDZev6oWtdxfqapk/54rWYvXBdTfimBjzIyLIj/QX6r4+B16LW
IyoYECU/GAHYidGM98O4+xswIY6HuHd+I42x4gtaUiWlpyBi6Zzn56p5HpMf11fEdbcbEdSRbCLJ
wS5LWvwCedY63Gal8RK1GPtsL347N3utjx4bVYhnp7/56bJtZDLnZVZN3ONFj9lHSPn0z/qepm3V
nz/qP/qHZS/iPhZtIv37ZoVj2xZT3sBwatU+m9+iNqjrb9c3kZuXVTcrYoxmuch5rcg0onTAxgGb
SYf7qf5wth+X+/4kP+V/gBV/v37V71s8f0WYfdESGaMZd5HRWiNqFpNuOUN0yKzQqWNR7Zcu4tqx
MTbSTJK+M3Jk22nTVReM++5MB2uOf+GmOX2wOJgttFe+Xt9abvyw2VnGTE7oTkpA2C97ffKi91/S
Jfid36fBCSbg2Tpb+m07s1LkBFdM1k52uo/+PRwVZlf59fus2c36qTcaA/HP2HzFUNx6vZvlf4/D
/yiDMUoYzrZYQwQZoRG6c2x6SZ/6JNW861vFd1mbtTDmKMxmyWpb5MhxmcoDaBN25epN95QCQ/sz
+q1M1XbrGNPUGH0/Gg2enqN9mJunTjrW0k/BkrjhxmZJjClqFrMzB4KbYz8pO1ppsN9h5ZU7F46C
ab9+gwdbHYw63rrL/rd88kY6Y5oUZPuHesIKy3a/oKOm3SeiuUf8Q4PjtyhxpmlrjG3I6661pBap
Auus7OwdIhvANYqDjmZJcXKRW4FWkelWNRl5WU1mVhSpIAHAFEKUOOQBU2KJX3T9ccrit3xqjm28
7pquPXRzf05BGyyrY6DHhl93L1OefilGyR0y88HORiLy29wQYfNdjIFuorgppPdrHtSHejfv29O8
N7xpF4Idt3VaN7qz3PBMIoFgrmXeyGV2Py2WpCsW2Mxpal17Sh2VMqvI2f8ohjHNkhJm0lDTQCGr
HHCRRVLvDJIruCz0fn9yAJvFMLYY/YIg6u4V2Mqgv6mO0TG6MZzQ6d30CKpkwZK4laGNKrGoEFPL
cWo2XgLDsT5oXvkUBrS3qXClL76qITuOzJqHwdi1I2wi5Dqdy0LfU32bkCG0Kq1XLYiu0VOFpE37
dH0nBVrxfmc3v7+sJJSXBDnRaK2PsfwzKjFXczAE5yWSwtjPrK1JVq84rgiT8YZ8dZLimx2LmkpE
e8VYUMNo5lrFetCe9UNffjStIAAQrYL+fbNXrdwtZjrAorT1wzK7KznFs/+/HQdrHOYa6fAaMXAN
LngLo/2yPDxlRuJdFyPaKcYWSL2dLrkGhKOhBMbwYIpQHiLj+16O3GyVoaJTDmRptJA7+Y0vu7Q3
Pu9c6Qz3shv/wGgRNw3M2BG1YagCy/B+lzeSp2ktkZFHzT6+Me+sFwr+aO+SzEEipt+PyBhgMDmo
iBQfzCxgf0289EVoL6g6X7FO74mNzTeoZduh8Q2RYg7Oz9xr/uz35InWV0GAtO8AWhUYKIFivr8J
NvIKowLktloB4onizMm7/pwnTeuMbfm/6c375m8E1XGaSuAfo9W0Yjf18U1jWQIR3ND+YvDe04kb
EVU5ojG1wvlNZuHOau+08+oMw+l3OIERq1KUhY2QBDOnGaNUJXkom+DaQ9oD8LszxsOMXgeU7+KB
98g1bnMpuH7r+E/2jUR6LTdr61UllsmIt9nfuXgwefjFeXR6jC8eg+UUC4qffLW4LJCxV2HVYbpU
iHirHRd3iauHCc+KJiwO15fFPTEEWUAVEQRbbA+abRVw9yZ4iPtkBPnWKdFOq1468vB2XQ7XaGmE
gDYaPSjk08R4FFUjiw53i6wlSIfx1LSzQPm4MbhmWoZhW7aNnP/HA+raXm+kBhc3PehAbtGObIrF
FBkpfiSMxnYZXErI4LCou3EpKwPlICjCw+JSoGLsmY+t39zI3m9LIyYmWWHOPfAfH1c1FGGWzT0a
x5Q7yuWQ7/rvwN56q18ek50oOcw9JeDz/xHG6LgW9mtcVIBlxzpQYI35bEv6v24axMXdiGD0OlPQ
VbliqIm3wHthQmc7jwKD+l8O6LIKxg+bSauuy4CAJfvSHpaXEQT/6xFIUgcUbOffentt1sNoXTPP
dTFJmJRgK39Z+WlUiKN1grwQ1xZsZDBheTbFaq9OKExMtn1HwuQYhaOnNEMl2jmu79sIYiLzfpyr
vkthVXVnfaPjdEEc4sv3xLODykszocPnFrs32sA621gdwTvYw6jSgQXmLvfGvXz3N3+WkICHwr8/
OfbL4lhHG2JA+9A2eKMXffUzqwiiZuDU7MVZ8H7EuMUAALrHVKsO1W8lbzaSadizcR36qoRRRoeB
K7EeaNXitrp0MrrMvW5j32ua11bI2Ipc7fUaQ0hRC5hW282L8lsy1q96Nb/ZMXloMv00yMoXo+9u
W6l/MEPluGTpS1tEr3Glf7f1wh3K5aGd+0Aex52tK4dZH/7ICuVplcgXUIMF+TzvlnE5mOHUoswZ
P5TKECgtERRv+QpvKSaxkU/DQLSPG5arMTqvM5jYNt+ly02pHgfRMGK+qbuIYM6k7sKsW3Nogxx2
LgDWjpaJIgauwqFaqcgWmhJUFpOolHNtLiOeZ0rex97UTMFsxN5Yjy44FL60xewsOgab9+YRDY0i
ZeBH8RfpLDBRnnMzKkZM3Gy90bOO9M2LdpRj4fZguaWEqJHbBoigBUrIr2lu5DJnhzCzleMYq6aD
F6vElZwOpb8Qk6QmVDMBE/x/TLbj2q2NTPYwQ9KPy/qfwfEmXiuSq/vR4e9mjMibhfUbroLqiJkM
CwhmoO8/Kmg51Y3eUIEkGA90LMUClPj6ukaIB1e3duTnpXdEHT/8EHQjlfED4UwqeQKMEbHA7K2e
4mBOyWv+RXFbR3YkTxK4am5AtRHHeIOxJ7ZZJTDOJDNvAYzzbFU9a/Vwi/mTjjnmzmIUt0NvPl43
Y1xUEvCmBOhCkMGg5/Hj5q7FOpGuAZYinGQ0r0tlIFXkYLbzoY10j5iGM42dGwFoUY9Ctkz+pb0I
Z4IHNZRCaZVwsvKRFmC6c32ic6/aswg9RFXkk7E2dWC00aykWCy4cUTR1qxpgC+rD2v7pFbnpXcT
6W0WjY3mhvgbQcyK5g6g0CnHxChTs4+mNvuxLB+ksQns3BZdft5FRPAI/LWlWZiewqhMGy/lkFHD
TScXq5mTHFFxd00E4qqDZgnAvwUSeWZ8I5CtiyiRVUhx0sleYhp7SZ/Bn5rvr+sjV4StorEMfSeA
ojJ3HZ1+KiitVdkbdBAjEeR8x0wggmdOtI0I5mKb9ZwBSLngpoWWIxvhSSXlbjIM7/pK+GJswA2A
RNbACfDxYiWmlpazUcneLN3VGKdq1redcEAZb7uIjD4AG2hx22JfeuZczanUQQXwGHNC8t0Sxfc8
fcYD0jBoewUcOHMeepJVebrUSNBoNwZ60xo/Go7lLChT0i1nryceefS5Sls52FdeZpdtb60q3inp
cIeeg+d8Ja62gvzeiZf6kQxDcP1wuI6TQBqeeaqNwIc5nSIKpy7X8PhSA+vYuW2JyZzKY3KYvNAZ
z7Sjy3wWiKR+8dMisYkqpd3SbLbM0lqguZN7tBWWlTP51erQGTey5lOcRRtYlhBxytNAkKD8EsjY
Iswe6UZa9PHy2kHey4nSnZ6IsHhcDdwIYRSk1ps5jnSsSm5uyeDXuQAmyT8pW1VU7Bh2jVXxKu5s
0mYQYPZu76FC72YnxYmBPiDQRz/32xeR7+eu6SKSrWIoqYbRszl8sazfgovILgW+npt6JTZVdRmA
SY29VVmXS8SSoH2S4tC2eQ1sxrfr9/EUBcWNuhtvU582z4ChPaj2gJ5+kzzRGrnxDQE9GkwqWrdM
9s5psSwRvEBQpEfI2j8b7nyS73tHP7bH2E9fRL6Dp4xYLUGjtqmDpoG5cJq0GlOfQhnN7lh3Tw1g
MaZgW7lL2sqg57p5+qVLm01RucLk7pRd6VVB+xreKMHfIwmqV1H7GRc4RXtbFWRFwSfOjgtIpLJu
pxJroq2Myk20t3fvrX1f6WwLiiKvZ1fcBMVF+4HBBE81E0GgwbaeNGRJSDaY6OdPMblKrt6iGn2b
YLTBI9QZy9lrBvKU4EnizKP2l6Fo39baPinp8lVZ4zd1KF6WtB0cULv8iNELQab8i1XLwunpPHu3
+Uy2aQX8HJkKXCS6cED9piFJCI7rzu12zSH3a+L8TgC9Fcc8hSxzbBtUAGHtgHRev1fyHebfOlFy
spc7o39QyOt1e84zElt5zDOo6StStBbkLT26jObknMX59+siuMm1rQzm0shl21bRPFBsPcyEt54w
P+yVjkVrAx2s8r8RGG2lMdcnI3gG6AtWBP3Zh6MVzKP5xdLqn9dXxbUEF/W16d83t1TWiznGcEYc
FIh+qsI+z3l51/eZiMaDeh7W326Xw7i/2BgLmzTYvCF+0tI9UU5tdz/lN+AZ8P63FTE+0IilppKX
UfYy8tBmkSPVuy57uy6Dr27AZ+LJhSQHO7tDGYmqdgZ2TQ39PHzGWOrrv889FQ2EN4hUbZuwL6QQ
uTq0q6Keanf6vu6GIFoB8hj//YQVuHE4AQOVA2Tz2U4Bc127se4MwL77HLZLiR0C+KlzfS18R3CR
wjYIyOBOj4wI5BQtTLPZetJr5Sbn2tcWR3FN2B4h7omLfNgsjJ0qiPnQhVXO8D1f+l18qH8grgyA
tvIq17iB/t0Szwfv1OiomExyfbVczdgsljFEXbealryi2hOPx8J6CTOBZnDGDH04MxYfXMRK0tS5
TN+Zsrt6uaf1Tn9qvHcm/yOlHQMj4eP1RXEvLzHB14WOH3RZMldKTSOrjGjUJy+lo5iF08n3tbJL
tNhJasHrg6v6G1nMg7BrNBWED9TuqcewfLTXQ5M9X18OF2yqb2Qwb3VLjhAVNch0xIf+BgV3IPWV
N4Imo8i33cqV3LR1zDOdVDB5mtuff2MYJT3EfzYUYd9Hq6smIEMdStiP3lMwLIeSPOSv5D/DciJZ
cAO5OqlDIHj1MAmFbXzQxsnSMnRyeVN+zJugqg/X91P0+4xtD2NMz9MX/L5edV5bZQFms/nXRfCN
yGYNjApqCfL3nQ61oNHdO29t42TBO8OQkz9MJ0300qHe/JPD2ghk9BBDwoakjqDzBlB/8Vdk3fzM
NTNHO6IB4Mn2RBB8/iZq6L8FfRfKq0x0sRTaVKwRFlgv5GyF5WthiM6Je43xbPtHBP2Eja9PtMYy
kwmmo2laT093Nryj3qH6sat7wcRDXqZC34hiwgq1HaXYIEjx9doXO3/u7admPZFKYCvoPf18RpcF
MYpHsZJTVyO/l4IjlTKRt+hgF9PmiI6G0T2w71fSJEOMlN9Y4dnQBKEe3x5tdovRtc4ko1QOyG7T
WmB736HfTH6xb8NjuUMT7F7y7Rf7AU+Y1wiJ2chN/xS1w/6XLzABO6XUHZ+446JiTqSoNHG93nQv
+TJ71SMdDhh7hhe/M3mtj6OfuJhmtzNO4DoQuU2+al7kM24zmZOlkykYYwknJ5plp10635COGTnY
oeJeNyb887wIY66aBuTgBLwnaGJXuDLyQ/+dqrWOV/w/u8lcNFUCveWiQICqHol6q0ZBPojiALoj
n3X/IoO5YQn6aEyd5maNs3E095i35gGx6hlveOi6IkgO/+2zWRFz0+IOPiRPAW8a8ZhvHsuddbD/
oLkyDO+ShMyCfOtxWRtz4ezInPOYxgBW+BTKbybQv/V8rlASva4IwmUxF6+347BSeqRdKN6PuJlv
Y5CHQ5zmUB4jr/p+XRw3tNlsIhN22LGeox8I9led90r41owBMAcCX0+/+IpasNmypTeybEjQtjqF
9iHPU3+KetS4lQddalyp6fzVVJ6vL0twWizWt2syyVRICOhEe7ZKzwgfSfQ4RkJuNsG1fT/Mjfsy
m1nW81zBE/Jo/qDAzPZk3KMZd9iRNxiO/XCaS4Gl4DuYX4rI5slWmWj2UCCyGXfRfkBDLOVp7IUc
Ae/vuWunxhiMxKiH2BrhYUhXHJZUOxRVeBOb61FfYz9sCjfWs13ZFzujTR/ruHZasz6OY3VD5tVX
7M6JagCyUHJeh2lvWvUfqzz5sd0epXB0bCXdxWFyMFPr4frJ85NfF41+f6xsjqTSbXVKKOqRBCHo
j+3EKb61p+hoo/Blu4MX7xVXxzTG7jWjxGzBdfGC+/SeEdxInwczT/sQZkLrQY3egC9s7Y5dInKO
Iv1mrNHUKoqRZ3hMVsZJy88jSNjVYBKlFPi2yCCqhRmaFDHDiEH6kJSWiWcyfRN0TnVEowlKLtVh
eV72oiE/3K3bCGMMH7iBl7SeoNjFVO80PfxRaa1TxJWoe4O7dxs5jMkrJXPQLVCueeVkAw4RFbJb
pJhwbOJx7qhrsf8NjTDAeSAT00IFi3GKKU0yxS3eVWUl7VdrAmKn9FFiFDhf/u5dxNBVbxRvNXJK
lmLDKxXfyPwmJec5Ebw/uBtHOb0M5GVAf8XEKHlfm01i4YDUPHXG7lGVzp39HIv4lalSfTI8GzGM
4ZHGqpMy0Cp5WZq4RnWyCsx7svYJ3vhVawh8Ez93sZHGHI8Z2aD0kHA8tEa+HhL0bGNS8QPFLoPT
6MX2Kl9kI7hOYyOSOSpzJHPbNbhVw2I/tPr4RJTV/w2l24hgLq5WdXYmTciiWVLnLg1x4vxVjReB
K+JiQ97J1v6jEcyVBeq7q1ckIxGryO54SI7kQOdX1UEcXF+PSPWYOwu8dBKlOVSvsdF80Hf7eFWd
UW6epTl7vC5KcDos76k6Igea1TQBaddg17DupJYIfBT3rl5OhwXU2Wla1yYtyqdSUIJBlvQHRUh5
KrhGlvrRIEiSBCK1CELm4mtq+FGqORRlMJUPmpBF5h1hdeXOsgPaJLNLsyGm4KT3Qs57+gjcGf2r
fgvSX787tEHX066uSoBNFJ0WYywyoL4AF4S/jaLGDTXlWVpE4yj4G4nynYqkNx2uwW7kgE4DE9W0
fI5vWlvDDBr9diHT5HVjcixjIKB+RwMvApmTK+y5iMwaIGZw/TmJEjmR8TvOAhXdf5bEWPJ3RIAZ
YUmrMjvhhAHjZefkkxDBTLfms1pc5DCnk8SoIa8SdDDJu8NYoBFgrUGRmCqPZd49SbW+iyV91xMV
CCjj3DTk+fpO8nMIm4Uy1r0qTJJFCQ1iz+UhBQ94emMggxEdAQ5wDGBHkLDT/REMq+it/wauc0HF
ma+elw1gTD1SGGSOZMQaWpn6VgMCUq0VmEZ+kLZZI9XfjedHzGQqeQWGWgwA6/76uxF2vS0iEFMh
P7MfRTw5fOt1WRNj9ENiF0tW4q5PyXqMpcRPiuGY1IbASHLfOZtlMSY/rEJJM3MsixITAGQfUC40
jC8ReEp+Fvcih0XmVlU6yEX1DnOY/BBTx0NP/ToeKYyzfAhvRQaLjwnYyGPMSQ/4caLRBOHfLG+g
tAMgNwsMjyJVm/vUWfamZ4hWSW3GlZuoMzbFTONyDVNIHUAHK7vmTttbB3oFqnvx21GkkiyN59iN
aRsnCKpoP1i+m1+j8/KmYHq7fS8HohPk3zFLBj4V8FSVxf+0ao9hDHRwVzIC0BAbziKq//yX9fwS
wWYwGkK6eDKh8hRFTaG+yitFbr/PVnsRhYf8WOcijFGQDI0RVQsgsGdWlYO3czEczGpxZjv2rltH
/g27CGJ0YpZLM05N+Jm6GXdIl+z7ufFio99rdps7rTHcA+IU2LLo8co1IGjVMohmasYnuv6WDGFf
09mPitkc9Lj2FSUNLDURODnuPm7EMHZKKepMaRZ0WMbGYzM8y9O5q8569XJ9E/n5BougYKYRdEiw
MKmkLzLSZwPed28KunS0ffJCPHIHZi10teMpgYRktQMTr2d69Vk5XJfOPcKNcMa/TBXp0ZLZA2Ny
bA9DMJ4UsMCRk4ikn4uxAwb81yJZH2OP4xyCohOBvrQrD5QpBnXrnzYIbQFqAHO3JlgY/8ptJDKn
p+UYA9V3MCH/NHgig+MTMGmVvnhUOzfE2wij27xxoVYYK8A/Ioosy69JerbTsxq5JYxVOAieTHzd
/7WRrLfRGtKmmQZJev1AsiBT/1RFoHm+3l9EMPajjjQdNhEi1KU6y3Xlt5p9yHpyNLTfmQa3UQvW
q6gIbww1xkvWijqnsB+H/GW1hcxSXAN/OZ1P3kQiZgQ0G8oKGO9BbxgtiWvBGoA4APDOaCd6bfJj
go1E+kUbfZjivOjzBDTik6vs6q/dn0nQ+9hQECIhHtmLmJ6E8qjWbOSBdLAvhwE2ZHKtwABhTexF
L6aPyvWtujdufw8HuVkfYzascUG2jyKfwpcFKxzA5f0eCGsPNJWc/ykqJPO03gBRHXyNYhifWMtB
9qAokw4zlaEDPSuRdSOxE6e9c90a8jTfkHXaegQswyf28KE0SLGqEFNUQTcgI7HmjlQ9GkhIXxfE
tU5bSYyCkH6oKlVH2eQdd9ejKNmewPNHdvmxPFedK+JB4G/gZWWMgnRKUzcS+DiRVj6Glu2MeEZJ
wpQB76IZAHyjxQ+t1J8oy+VyRvtGDytf9/sQcFVJ8FjnmdnN77OATyDIumWhCcRU/VIbP6O5ckaz
cxWkE6fl8foRcXcMHglcwGgU+URRmsX/dAwoPTpf4mVEo2l70ySiZhGuawQ04pcgxlFNhWYUI20J
p7Gh+gW4OIAyqKMyHJr2EPfXcU9pI5BxVuFghauVIK7pY4zpepam5+s7x7VG6Jm3TOQHLIzsYLID
tRxKSx0BrTgq1mOvzD6adR2FdkAM/tT+lSUDUMS26eey4kpd6UV6cm5HJbj+GfxlXr6C/n1jEzOr
MboEoyU9dGfm1WnQBW3cwmUyd0rrR0UuFrRX0+Rlf6A8YQWMrnLUfLRi3ok6zLiZ5u22MkZ3WQx7
VADcwIO2eiwwjqP+DuzOsqOzIrI78KL6oS8agibaRCZuq1ULTSx0bHiJSyCb30NhgxE3/t0ui9F/
zKO1F9LA6M67MED7saedAGu8i3clWvUiV93pICW24TvlU3kWgQC4Fn+jqsxdAPlJvkrg9PSa5NzV
L3X+J5l/9vZf11VRdHTs+GlTmjI0OGKNtCbfPdLeXaQDPTpQjk7nKb6S1+b1ukzBybFZR7tPJDnT
oC1GfWt0d+nyfP33ubb4snOEefwpamuh6RqXXBvepPSBGLDBSBdlR5ILEjl8S/zrIhPGnCgpnH8H
fngPqRanNAa3U+8TEeyKahmb39hoITuaulwNNQwnnFBnF09Wi8mFXY6EAGi+yuSmtkI3T1IB0kt0
Qoz9WE2pGKqOcjdrCYp66s2sisah8J0LCHVQOgRC7hOR5TjV5dLrHeq8i6N+o1M3inNyXr6SJyt3
aUIldEVNK/wLrWOUhGbplEmfsRlhGuZDOrfQvNyrviR7Zd+ib6UKkCV+BMTG7f3VH+6Kp/cCWSC6
0Vy93EhnzMmsypFajjRGQEexYZ2sKHH78rSO35OZCB5j3BPUMSoAaSPKt8OcYJIkKppCEMVFmBuW
3iqz4BH72ToZeMqZgLiCWtgCZOOjCyuTCj+PkYUY+aG6VizfRKa071LzZPUiHleRKOY69+aC8ZOJ
Tjy1CEbpq2HFgK0dulDEKcWJfD+uibnNrVFm6BbTNUACRg+BPCUSP1BKkpI+xAQpnM+m46MweoCb
GCBZx9IC7lTzRqigts/tW1lkOEQbx+hAqMxZOXagVZWzva3kDokTR4lel0XU7vRZ2T6uhX7IZi2R
VhLoQ6F5rXRMxn3SBdcNOiee+SiAubdobjKnCphnnIzsUvr6dS/dJsGIBFTu53+KiOmMzyb3ozzm
plrKuppDoxCvWhvflupzlHWHKtLR0a6Dpbvfy21+XxdZUA2a0xjSU9cjJRb3j0lnvKFD3kkM835e
QF6wxEFZprsxi15zJbrppT6wZsOr0+kwS5OrZhUAR+Zx1dDPWUq1u9RjEBbROdLXo42k72Do+IjK
yUf9excOq1cbSElkyfMkLa9SHWaObc4e2qNTp5kMD/M00ZOQVLs5J28Y87yvi36HsdxHMhjeklW9
W4zacQnDk1U3u7GJz2tkYBiA/BaS5TBo2rFXUk9FUBxlym3Vtl5OyLdJNh76WDm2VSE4WdEtYIKc
BtRqaIHAlZsjyZFy9aFfazgd7eW6AgnEsKmplKzluBYpsLY0GzA+pMtDHP578M0HpdEZk/h/pH3X
bhw70+0TEegcbjtNVLCCLfmmYXtb7Jzz059F/ThbPVR/Q9gbvrOAqSZZVSxWWEuZuk6LSKd60fKP
UsduaZDDMi7OkosKLQLD5nNTRohb384q1bOLykm6vVyBHrI8NWVwfds2miAul8R5xDmkw9DIqgY8
IcDxQFIMhmZqTwe0gb3loP1zNKIclbE/glXuzzFiL4VzHnKsFwwALpMGOIniTivj82imXpS1v64v
csvWcZUhK2TrwF7gxzWSMV06dc5g63L8u5cK6gIsB+9C6VdW9+DEnHxwPLxcl7mlj2uZnMMcpAkU
bbTVvLg8JflNJN2oRJAk2LzN1jI4n2kD5VFubFww+uPgsf5NOXfU771nH9FR5/Z/ji6JTMFqGzmX
ac/dYudwkZ493Rs0yKYHWRWoo2jXOGdRaPqw6NqCEoTxYg//pO2Xvru9fjCiXeNhPqxsStocE9yY
npt9BdQs9oPh9UF7yIPkWZQ73Ogtudg0k3MZMdWSua1xRtqOMR9nB1a+ZIjXNV4UyLNQN/L7fbX7
86HNS7lcSGVUeUvrdFS9WZ3csLdxiVSB0tqCpJjgwPiuuiGyxqYhWF7XHbP+n152rEQQRgkPjPMS
BKwycr40kBFU5+HANk/z8sPiM8Ig0b5tVLjZxuHV/Q4eAJbFy0inlUFEh35EbNwxua8CcqvewnwB
Yu8mt4WPEr6rwic+DH+OmH8plzuwFO3kgw4SPy+0yFcJcZw5jMcsHQRRPfMJl0/NSzGcv6+1qkan
k41JiuIe+NyOTPxOLh0QZjvl+OdPlEth3Ml1qR2hNQbmvKjJnVUMbmmJMqVbgen6uJiCrgJTcBur
oD3qNC9Tml2W08BMG4ECbuv4h0bwrnxexipsNFR85ft4PtLllo5v153S9g31IYLz5ObS5ESjBC8R
Od3NUXSb1Gj9tvTniYAz3RxdFUg710WKNo7z5sakKbmmw6rMdg9sadUQ9NtuMM1eHj7ny6MmSgZ1
hABWA1XPDI+RgalZT4DQdB0VYP9v0Xctd0RdS4Lj4tsd2mTsJVLAgOnwXBv3Y7eTVYHXExgRP6Ch
YrxMtSTmkeovVf6EepurlS9zvsuEQxqi1XBuQV7oaHTTAmLU2jpV87KzuulGM0Q1IYE2vD/PVmZk
gkODhnKNUKI7kuRFt79e17bN993KTt9zRSsBjWmSeobbBVC/eRcDe1Z7xaRJGKEdH8Rd+/SnMFzZ
tCkgU+lIXqC3hscPo2hsmNIWV1OuDXs1xg5Oya4xwp/Imj/ZUe7jVSJwrpuH9SGSDy0qtZvCLBo1
QEx03wylPKeT5cfJIprc2dS/lRzujtIKScEkDWBHFSDnDctyqhNfsZ6XxACVVuVfPzqRME4Dp74A
q6eRal4l166qkpcwVL9oveQbs/XVyEQwHYJj4yOKMl1o208FxJGjXCMPYH1PrcFLM8S208GeXq6v
blPxV1vJ/r7Sy7DWx1o3cX+k1Y+oC2j65frvi1SC/X31+3Y2lSqtoX2RNjulVT8PY+j2dSW4o0SH
xN1RUyQXlVKXaO/tMWJa9k4uodMr82MKOgrq/rc1sY9ZrQlTyJUalXgGy7mb5z/62o/aPx53xuWx
Ohbudmo7q13mMIW7aM4dsi26nnkgpixFsGWi4+cuqSlMkr4yISck9ykeu/r83/SLb8jPEE1SOrNr
Vj3Hyf2oPV8/C4G58N34Q5WqVY6OO6/Sm6eiDF09jY5U0YJJHYPRVJ057QQOgenSpxDy42z43vwG
SJqJHLcqAJpKN1fIniymW6T90U5N5/rqNkoI0ANNlgzQ96FrkPcGBtR5GpheS/IOSKnOFPtL89Lq
t736NdH2MdjuDDetDrZZOHP2rOh/XCa5lM+5h2rpOjpGA9baYJC1vlVGwcW46R9WC+T8Qz5KeVbb
0I8MRApF7nTZvSIC5t9U8pUMzjloTTGBb6XVvaL/FhZRkGtjcP2cNlUC6RXAQQKW/xNQY6HmaV+H
CB8mIJgQ6dlqMehCXdv+57qcTW3/kMPHdqrRDzQJkYIYYuIvyr7N9mP2U8fFnoDZAFxG18Ux6/+k
6Stx3D1rNkMtEYBHo4oPvuSlDJJEOtZm5M8D8aJUdqPE/oHMkigvJtjO9xfxysEarZUoUdPgLUje
0vFJap5MRErCWTWRGO4tOFOprasIzzN5kl1baTxN/kchyBs/Xt/G7Rf8ah85K9KbZFYqO9eR3Gdg
w+gQC3LXvGHg7BhREwTn79H3tVPjTIpQu0mNrmcPj9FnRR56lA4m+ljnv2CSZ+7hX73nB2YbmkbA
UKlRMVDQBD+0962WYiZFrkXDKCLF565cKacJIMaR3l7CyQNSwjkn9imj43E2KrdcQofE+sP1U9sM
KVZrY5+0UsKkb9VEVZhND7WnVbMX9plP2slJx5doCQWOdnOBoKQwZfyTPiGxqvpgpbRTAQkS/Vho
5VS2W5hO3h665OsU764vbfs1spLGrS2TI+SEdVwrw68ayN5+/J3eqDdz5oZ3qgtOoueh866L3PTz
umZJpoGe808YsCWpwTRSm0gikGPTnuh06lSBmW2a80oE+/vqwAY5rXIQU8Gc9WdD8xU6HSQM7DSd
CP5ItBZOGe14AHS4lmuegRGo+E6lN3L09fp2/Y8T+tgv7oSiZg4XHXHm+2QrPRUB8fFebDCMZ+xT
L/Tpz+sCRWviAsGuNkfFjpA1aPS9XByjzKsGwVNg8xr+OB++RKWZCm4v5Ne9PjkkBDm34e36GgQK
wJenomoCnjEG1bwEForrvi2ODW18dOIIHgAiQcqlpplxFpVJBtcAbEhk0x1Dc2PptSH76+sRbRh3
P9WzilLlYGteM1pnLTcdOZkEZ7IBbAcPvjoU7mpqzWyyFgmOlV1NmovLYtzPuqtgmskbfDYN3O6J
B6au6DkNsl1eCvyCaI3cZWXIIdipC+h5isaK/JzpgnLHphdfrY8d5coppG2iN4WBYD1Pm6Bd0vOs
Zc5Io4PUFk7W2/71I9usJ6oA3GKIfWCv5RNJmCeJkKof8J625Le4QLPNMGIGtKP7yp6+Jrl5o8qV
F4b9A1oKX64L32j+YYf5IZw7TMlMjapBD/A77JPmJ0F1wnQkqA0yVNVPrAkevQTPeIAPAasdaIIb
c9uHfIjnzjJR+qTsbFTvBy12ojb3UuleT/58CONykdyJ6mqT9m1nqF6idgebNvui7A+YMBAo5vbT
a7WZnJdvm7Kuh46wG9mpM8c49jsMFx6kX+oNw/MpAxqIQG5FG8g5feCZTqM5sZajpnKKqnNl+VXJ
RSsTSeFcPUxeGjR51ry23JU0c5UZzBCxIIGxbdf/6sK7qq7sbqLzmJICeZ9K/VoiH1OTwrmu7Wwz
PoW5H+fzPj28klClJAsJS9nWqeJEaem1UqB0htPp35d81wgZnQTbxnP+1ZRiVHaGJ1HtL4oNyl7J
BZWBQOs2X1yrRXEuv+po3mdSCWqOHRvTakC8xhoFRTMyotNhf1/tnZHnLchHsHeKcRr636UsiCa2
lqEhaYE7HTP3Et9xkKml0uDw2fivHmR3McZ/ExR5RV3Zmw5vLYfzBWln6ctcsf4vjBkrbwMw+yzP
ir3yhrgm4ILyp9yrwBOt3Lbfsu+KqB9m09uD2QCkFQq4Yiy+WEqRnrEjVk3UdnSvn7o9iFwCQAcd
RUNGWwe2FsRFHLRSCzVioUChnBPzuyHCzdhS7vXvc3pnAjFmNNGE5i30oVWCGQyGSloLLFa0CE7r
pHCcRrsPkQsuLKeoG3cqFoGIzaf2eiFsoSvN1pWcJGg61N8fvyyeidDoPRwnv/BH4fN3ywWthXHq
x9qDeiLHutePuS8vQHg1wQumJ/4kz/vIXr73iiTAJNh8GKxlctfSYMttW3XvZUU2bQbmzN2Mgvw7
1Guz6/ezSMm3Iqi1QO5SIvFcNtSC3+uyALA0jjQfS/Jd0x+MOLju0Te8Bhp5MWAGuFKETrxHzzFF
ZyigvPFoHjnoF+7VxGv7w6J9MdDjvtxqquCS2tD6C4GcVS1VVXag2YG3bc+ZeUzy35OIzn5D5zX0
XMnwDpalKe9AbSt9xEu/TBQT0Upjf1fBaA/mv+ubJhLA6WC7KPVARlZzA+i/nQDsbRRI2LKpizVw
Kme2obTUE1oY2awNG6CHxpuurGOEnsHkZbJAD7ZK5xcCOZVLdXOsjQmPAmmnHQsPjV0ea1VOAV3a
Bzab4nQwRrxH/nN/fTM3DPpCMBcaxW3bgngX1WZw8zXNXabfWfY/snEau28j4HeuC1MER8fjmJe9
OadGhkTd+2XvgpxZP4OU9DQdTTcHXZbxyvr10cq/V35q+9lBs4AJXoBvopKjaL95dPPMkqpJZq0K
+mN8G+/Vk5o7bIwVHGxtYPwygsgHn5ZH/rGfbMGOb5rgh32onAnSfJ41pVNBJm8+VCHubOlWt2vv
+k6LNpq73ZIJc82Y0cXtlvb3MYCKx040q7XVN7VWHZV9w8rQk6yjhl0hZ81Ckb735OJgJTuACBA4
Z8vpD7k367tQwn+4o7a7vkBm5FwsDJw/G7xXKEAAmoFP1Kd5PdoZatT69JbV4CeMbovhldC/cjYr
OdxpaSjeLsqEFM7S7W3yQuxGYBMbl83FQriTmmwJz+PKQiPQLLujPvuJXN1kOfhF+v7+rxoWLsRx
h2abvWTNYYYGdOkVRbWieQgHQR+QaEVcQAIQ9XSSmC+r0sRTqbQHJKOvR7ojy/SIHjf/uiZs3qGr
E+Kugw6FwBhD1po3qPRRbSu3C8egNPrHdtbf+k76agwxdeZ8+vOBTKAyYuRUQXIXU8A8kItih1Uq
xWj4LWbrO7F6N8FULSh8b80QEPgURFgJWuzH6CWrlnOl05s8n37UYSUw9U1/8vEZfIWsKlQ0S4Z4
QA1S4bZ0DrIalF9dJhDDFIM3OBW6qLIkj/WJ7yhviG6EBvOYcrMfG+WcJoXgJLdsei2C081iNrtK
6rGSam6AinOKyQMpxmCiqsDmNnC2AOayWgynossQYXBDg3tE/8etdRxvMCD5QFEWWPZy4so71PlO
0w31oh1Ya33iTaIIY+vQVLwSTfAXY0f5Ij5G8XM7qtDzksTDfRpq30kjnbN2EHhJkRjOe+GhFi+V
hhkbpQEEZgSSMe1Jlgb3ugV+Vg3g4hhgjdJlgAp9ygCqFRkau8ebtM0fB+1lbh6v//5GOHYpgFOM
2u6GrtFrDWQTjDI9R1RkOWwOuXKpJ8Iu2LjXLqVxyjFo4LQvKrhIbVfeql58tExfOcg7Rg+iOPRR
cQo3l/HCvr5K0S5yfqwGm2epm9jFMkFyPRtcdJJdl6B8NjCszAKgBYgJYcL8c2OoQtUaJYKeoYq2
hx5jRFbeeb2lHKYWnQhGq32J0x7ci1MAypnFMaQCTf/q2VTyL8MSey0t0KuQ7kvYg5pMt6EEBuKq
84d8OWI65qYLQwdcc4+yNhybZhAEThu5h8vP57S5DWOizOChBFfBcEi/5O4v80t/mE9/3k96KYe7
kntlnOsepUn0D/bOkMiOXUSOmf68fhqb5706DE6p1QIqrSRQMykCEEPd7hNjCK6L+Gz+lwvhNJnW
ZgxgCTxkKWaj6Kuk+2EupIpmu355MVwK4fS2Q2SZ9gXLSAG+Ot4vewTygY5R+tyjQloi0YpY7LGK
OXMlk6t+RsErnj1dwVQiBssET+Rtb2Mz6Bfblm2Np6PDFDtmmAGiCVqA3u8O9c66nyRAZIDIBtMA
nahOvKkHH+J4lJG0KhCfhKifFIl2lHrtGfGbqH4rksFFy3atkz5kaRua/cI8YC3KfW90YEAJVovg
TLMu4DMnYMS+P5jR7PsY7wxHdrM9skKCO+1zvHcpirNOrUiJpC2o3xGiOqkzpk7Tv+mxO9SPmfLU
L6IXwEbBkAkE8huSNDpyNZzOEa2OylZHWzHZG2BCTwL5XO9QC7cfGJS9+Z6utm6zm/IU3ioP1y14
oyZzKZy939cKH2aariZIU5K9gmdWFoRP0U/TXVx2FzU77WERRO/bqvKxWi4h0ERRONUG0jdG8yOt
n8Tpm81L6GM7DelyRRnVazpM6ItIwtRT20ejynwjfKqHr9e37nNm42LnDE7na7M26sZEmsgIzyFm
eabIsUjsFP0PQzpLaCK8Lk6wbwZnAaVthnJkovwDhihanBNRWfd/uKV/D8bg9D5v+sUo0C/5Dtyj
ER9e/Ri7Y7MvD0hVBHIiiBY2Xe3qnNiCV5qnpQOphgbPG41SvwhRPItuW9IJsruibeOuKFvqwtkc
8Pw14+deuU0TwRUoMiCDu556Se61vMVrdAYlO3Gqx0Pk/crP32QXg3hH9fW6FgjFcc4iqyoS9zEK
mqa2eEllnRd5cKWlSV2iaPtWU/Zk1s5x2JSObMzBZMm7Jax3Hd5sSy9qsdpIc13aAO890tnKJIpx
2yGY/QlXGXH71+SR+Pgfnw3kzKfQL3b6q4jubgOC5lIy50ZKSaJxkSOzXb3oTnMoguGb+TycEgld
Fsktu0jZUJ0kMMLtu+FfG+HHMVJpAuxoj/Q2+Om+ozv0bEVpUGJItpjtnxibuE2IvhssXaDEIrG8
q0EmnJAOKYixf07V16b91qU3WfpY24c2OusiYgOBZZqcqxlDuQAYHYKg8Ku9PIy631pP19VYJIHz
NVNr4i1AoMWJCWoYaQkSKXYLbRI0borEcC7GaNvMICya0+0fy/KzyI5zIorm2Kd+Ck8/3JjJOZik
Vc3JSCmeVRHAGMedRhzlVf/OCBNUX9mbr+m363uniCTyHsdIiqIKEaAwkFPWjdqCZ++3cg+KyV16
Y3iIWYM8IF7yXN6Ft4x8QDoJ7U/0EZwfollF5XjEG6Y/GqjUyiBCQZsg5vBUN/NtJDauL1pkAZyj
aWNlApJihUa0A92r+24/BtG+2YmwhkXu1eTcipSmcxJpkPN/o9yMQjhMHAZgZzYO6Fc8GvShe31t
GzX3C1/GT3RI5awnlgKh7xRGwJYDt0zrDqfUj4Iw6D30/tQe3SED7lpoOW5ECOYiZ8pniySiSHFW
QqNaXw2UI2pDu7p2TOqET40PNnBn+o3kseguY3p6xXI+TX3gaYTWKzSLE13B3N7ebG9T/ZdpiWg5
mCpek8NUeRVoECuXqjHHQzjWT1P7lCnPen5fa2/lGDrXT1IQbFicv+mHdsx71mtSZve9eo5ElI3C
g+Kcja71rVmOuAgYkHjrIm0QedUel27A8Nnhbe6z36L5ddGiOHdDQiNraI1FpcVPXdnFveBBsFF/
v1R/zpWA8WzQlQyL0u9C1CUBO7grTkCLPMuYx6eeKPsiUjvOlYxSog5tj9xs3FZe30+uhZnAUGn8
rGj96/oguH/4l/6AWshQqnhcpcpxms7qsu9kwRUnOB3+dd+kutFmOvzwEp377q6U/xyniZ2OiRAD
xTDjU7m9z+PMlgkyydpyVMt7TTRuv30cH7/PqVdawK33KQYejLoCyNnoUrsA6R7i2WYWjDRuHYcJ
CDfWOYA2Kv7FZuophhPY3Cld7nqgF4ESfkFa8s/PfC2EC57SujKG1MZ+5bOHRjAgZqdC7KzNt9pa
COfSkmRKFqlElxQW8saQzomfAPruUD91O8p6i//bmji/RhK5K2UFcwBt/WMoJzBKHwh4Tv+bEM63
zckig5cbGyfJT2YHBtO3UBLlWrasZb1vnLKN6B7K5VbDG5feh92Nov455DJY4VYqxvkyNZpTkAQj
KZDnsi9HpxzdKWZuu5n17fpubQVEa0GcF9PihJqAvWWdDqyPlvhtUB+yoxDpnj0t+MtzLYcLiLpc
nhelRwjN8O3eu9mPyoFN2Be7VuDKtu7plSj+cTWVzWxIEkZo5FBzG/NmaG8z5VWOXnpRcf8dIv3K
qngMnTnrirZjIcFIMGFVRbteL56BWkidWm8AWVa7VqXfoXU4KMf8aNj9SYuLx6ZXnD6VTmmiAUJZ
dnprGRy51/fgTLtTx2Q3lqBnq0pvVEe3KPK3DAQCTp3kXxJlfFR1stPb8I7UwBUtqDe20g4YILOf
UfNs5cXRTKtjB0+Okr2X2uEtkeenjobfS9VyYmI7JFJ3JAPyRabuTHW8U5LIU40ZSa5U/Sei7ZOR
h3dA7hdZ/2bBykTmx0ZtB4VZlbPMbokmUoPwHQlr+05V39lSytoxvOIrDZ38CXTHwOpNgz8nxmDG
9CGXs9ZeS4Y2npAZ0vPasZfnIjvM+t+5nQ8hnMV2LSkoRibQ7ZUmDhlnjJ48Z7aIpXTb8XxI4czV
sAupsTsAhinLPstqJ55FCA4iCZyhZuWgQC9RezPGB8n4CUy8v7oE/l0CD/prTfbYhzX0U6pBjpW/
1GCS79PGv+7Xtu/oDylcqiOU5zlJB1R7kuiUoY86PMgi+GKRCO6G1vt8ruYeqSOzvhmnY0l/pNbr
9VW8NyFeczCcjLKr0khh/VHZGYw/WIwTHswH1gHGcLrym+6UOb0HvPwT4JK92AsfkClz29wRVQG3
F/tvzMOPu5NUBXW5gQr9ojwM0V1MT10uahEWyeDCA1VqWnCTYLF9F6RR5+T0NusGgfpt6/fHQthH
rF5x6ApO5qEbcDsMu1E+za3gQhX9PudsDGWZmimD4mXNUZpOhghYVXS7cX7G1imt2hKvHFC/tbgW
ElbzJY/T6Cvk5br2iZbCORsJk975zOAUBqDeWl9nEcIA24prys25mrmObFr3yKlbXeP27XetIfAE
d70WC0JC0c2jcJLiPpH1COU4L6XFo00wgIXx09yQgqVV3fDr3GtfRo1g8sqsjxLpcB1SzKLNwISq
7JNFQnTSZrl3fXe3tf1fD8X3mGqAA+urJIKiVJarU+1mtoHZ1FSCxKJIDOcIJTsHvivDx6XhvZTt
jfy1MwXbu60nHyvhnBTsqa+HAlnYkZZuKN0mmCq6vlebb/v1Fc49VHQ5qtDgGAEoM2oPRJne6q56
Krs5hTziLsp4joxqP/TqARM0b2ZhOGnevkxxKUKYeb+ePivtx2LZZqz8RxRqVjTKiMy1YXFso/5d
5uNjHduOWppfmjbdt1Plza3uou1zF0vprWGlL2Mx7ge0sQyS6lk5oPoIvYkV+amsmz0Q1nw17o7o
utvF1A7atgvi0nLtnj5LuXbsyIKOZ8NR1Ii60yT/bprfLZgJncSQ3wypfaQzmoBjKXFQob9ty/Sc
Tbaxu34AzECurJoHm7cwN5QCYUnxwuQxjwdvqIKs2RvITneJq0aaCx4VwZlvNL9dhG089jzNi1GJ
argfBQCVBCwg6gEwWXg+YGQyWDqnOdUe2eVneWfvhltAKAiqJQLL4RnI6GjFw2Qh6xJm+y59SWx3
wMDh9X3dTBSvFFvjr4taRUGmhQ/svOKwoJl+OTU/Uzd7D4crd/wmqtQLjFXj7o8yp307GGwypv5R
AZcEnKgCx7aBLHp5cNy90VaZmSkpWjCVG4QtZ8Wvd8W38jlDMm7yVR+r2jdu5YpGBEQ6yjn5TirS
0S4glo18qSgkjAHZNTvzcP3IBBvID8tPyagorQK11DXVIfKeiIC/RPvHT8tPXTXHdQYJ2k5xNTcL
AByNHvyTcc4PqB64gJPc5d/Ug/x6fWX/Ix30r2/jsZ1D5DR7yqZudIfhk6Bb3f//IPTjXvRMF6k+
zz+mtEsFoEeElOmbtmMcJ6VL3OjN9lm7Sh5QT8T9sR06fSyPc90Y25X70TZga8AUtUjhk9kzjZcC
vfKlEKFnsxqzsmydCzSjsAnDSUFmZQY1KEY3nHqfHfTYmW+oX53sG/0mfEzPi6t4ZVC5QyKyQoE5
6JxnsdspqQHCzw5TcnM0iNa7+LeMMZYoGNwZ9DHJLfgv0JMRHQdRT8Zmn9V68ZyXkTEpOy0mS4y8
I91gGu6daRaZ+Ju/qrWtZXHuJjTSBcO/MJfaV9hQa5D/7k7Jt86fPe2sgMqjNv+j19Y5VzNJoa0T
dh0uj33DZtCZ56Y+cctfhowGvOY2EdLbC64jvh+JRLmJtz8yaCPQ+REPDMa3VKi1It/D57ZRTC9L
0uB5RDoXcXAAMMqgCNKddKhMR/d7b/GHXQUqR0d0jpvrUy3geBuKDogGLlBNbTmRp5Z1YixwcsZO
N15z+dffeLiVEOUyehsqWUonVm62boyjGUxoAq29FJmnFE2gmSAu3nzfrIRxQSuligFYCQjrUmu/
TIo/R8aTbLZfxo7+uL6wTdem6Zh21k3AE5qcvZGapvUgofO8Tb5ZFQBpJmeO0VKmUaefRETqmye1
EsYZXCUhMGpaCJPM0qmnJ5V2bqoIVrS5eSshnInJc5WBZaBHBrwvHiWzfxxrO0Bud5dKGH67vnvb
Wv8hjK+cF9FcI3rAihgicP5A9+zqI4hbgM3xhpjl67FyC7dP/kZBVmJ5la+12ahl5Ars+ByNtwlI
nMLhqGhCf8XU+lP4vhLEqX00l0SqGoRGrR/uCi8J7Oa9UVj2o+OSOCL63M0QaSWOU/w20rSpyxWY
cv1FQ8NDK0IxEAngbvIkNQnBVAqaGCNM4CwFOEo0KxNohUDNLfb31Usvz+BsQXGkeWryOvStExcu
iURTUQI1t7hbukgr2RgZBnCLMepC/qXmSDYAvSq0qH9dyUXL4VxEPZImt0FwiALpT6N67ua7WNTE
KDoWzjGEtaG2yoDcVJiB6Ho5TuRwfQ3beYCVZnFewRpMM6xGJHJaXw4it78Z9hgKARue4sGDByIQ
VsGe8VXxciB0CNmTYjYth6hokyKPOlF211cl0AGbcwNxNCK3YaH10xqeLcsvjNjXl10/pt51Odvx
/cfu2ZwbGCsFwKjoW8Bjc/QZH27828SVrgQdWiuFBBPss684HZvzAkNPLaO2WD96X58svSrAuq49
m6Q9lqj9gj8IcHCVMxSh09mlN4naQT77PEvBpJeiGqaOqMLgfATwhQHYbCC/VmaOhWms8lm9AWaL
i7jmBk1tAlf+WfUvpXHOQiMg1bJaBKFRcyNFX9Pp6/Wz2+jWuxTAOYp+itWpnQHcwp4Tkq/5zVkP
ENI/t6ghohrQ4J4Ch/djsk9u343Boz9FvGGiRXIupO01TFYVsuLV0t7WdnUlMO/P5na5Rs5/SKVU
E4n1pjf2rywr3GT5Xus0uL6TG8ngSymcD5HKJYtUCjAs9D0+VYgBtUN8NhiqmotmY0ak4ZOzSB0F
S+OL0pZG047MiKspfUKbt6sSvBxGgRKKhHCOpIvbcqETAs60e6D6LQnvU0PQ+8KO+NKoLzaP7+lV
FYUUVQwRNDlkiq/U35cC2KL7vhMFZdvKBpJGYO9jxolH8EnMZuxHBTtmGCcMKkyKoE1g443KlvIh
gPOGeVdYatuP0DYv3OV+uVP7YHK1l9IjB70Qad22O/qQxnlDgBK2YZlinERFbiV6zf1pT57LA7pP
wbMjSvJtK8KHMM73jbWGscgOzcQ60DzNJ1UPevlZYEbsgz9rwocM9g2r8EidS1WmM3MG/ujTfQHo
XO218u2djn59TLgLfMP/cIAf8jgHOCYgpI2Q4fdKX8Mz3zguh9hvfk7oVrYwKaG8T70iCLgr0EIQ
uqUfB6LBVJFKcv5vXPrSyDOc4Ty8AmQsHP8443ypkZz/m40Ecywxwg2S3Q2t4uQGyHaK2bt+ctsm
/LGRnP/TgJUN9DxcVXP2mIWvhdWjtvCg6X6W6wKtZx98RUf4mX862oBythXkSWY8SB8wNL9biP2I
F+yNWYLQuxoV5/riBJr/bvQrrUzlJslTiixCgeKeajoWWGpUWSBEoAfvcdZKyFAVBhlQOvQaRIT6
rtcEeiD6fd5XDFmiJDl7F1oHvb2tUkFsJPp99vfV9/ejWYPWFLHEqAdyeDJMAWQyM8Vrx865Boy3
JEAVxO9n6oNUnrICpOrK5IpnHpmqXhPE+YRZRbN5ChRZPAeiqnTofOwiEKhPb/MyPKDbeD8mw8//
pmCcD8hIWVPSIqxMCWoMeum3deRblQhhdqP6deEL3kemVmeEK1a3jYEljzz6YHzFYNJJdmqgD5mu
/qU7DY51980Imt2p/VZpTvxXq8T8vWVK+meKGpuGaWs2yM2X0bdCUR3oujEO3vWt3HiPsDX+K4UP
ispIrRtAyijv7xHipH54H+9arz6w7tPy23Vpm57BkHWg8ICSFDmyS6UH+2ladSPiiYbe5mQvmfvS
EEGtsJnQT/q4ksE5cLXCwzevKfJIrTIBjw3lm+q2njBPkxDiyHp2Wiw0vNXRs16Iyl+bRmdotgW4
Drx5eNblIU/1QtfQXUf1CuwXCZIiANEBh2p5Y+R0/zeb+SGMM7xYWtIxmnAZV+ERNW5MBFqzwAlu
a8dqQdyBKVlrgEga2hEdrJ3iZwFxB+r838CO8UCC6yvamImAMq7EcWcHh5vSstCxf1+7M3JkHqGO
/iDd1y8mQAIaN/tt3Vqt4CYRLpK7jPswHKwyR7sdQ3BT3Aj1X+J2wG9DnXQnYoHaaCe7WCN/H9um
PvayBadSnFWk9aNH25W/MBhiJXFinzrTKXYhGkDz5P6dw/Cgv1ouDUZhL+i2pfyrQPw9bWeyrpY5
viQ5lLfsEbbs6kNzFD/MN3K7l2tWLu1eMhAS0AixsPQFiMf2HWs+hn248330lnwDe8XgG5iGmsAB
LFKpzRD5Q6Xes1krH97OFNV1dLx78l3v2y8sqTw46u30Fu1Zs54oPGUG8dn7fOwpd60nmj3URgNx
ZffTAmbdmAV278fRQ0V+XzeWzQBitTDugpeWdh7mBb5GD19NIyhE0yjbvvpjJZx7SakU2+2Alajl
C2hh7OmHIroOti/Y1Ro491L2WSvJDTSQtQvYsptYTn6jHKhveZrDQCGik3GKvR68mvPP+hQ+iEC5
Nwrgl5rJeZxOJXpNEnwBs301oHummM3pF6sfzgBNEFXYRKfG+ZrF1khBWqRXFqU5G8V4qG3Zv64Y
22syZSCF4sWuanwVTyv6LFU7OO3Gxjh1DgxU60kbHeXQe/25ARDSKDnL63Whm+tayeQsHFNY4IlO
0ahjx/FRbtJdr5aCLjp2FJ9MayWCi8j7RFlCxYBCzgXw0pZ+P+nVvVnP/ixL+1kLH8dp+vN5Q6jH
SiZnzlmfmKFEWSnWmJ0qfbBQ4aAgRidBRgUB+2YcvRLF2XNM1Dar2fDxEAE/Ro/26M8+R3ozgk8c
RF0Zmrw6zXLSWlQpYoZ8bV85Q8/DOLEqpDW9Up2fegUZOEW5SQZQatn2X3nj1SI5g7etedatCqoZ
3tQ/0JQEAGKtgqVb/4+0K9uNW1e2XyRA1KxXTa1ut2fHTvwixBk0j9T89XfR+55YYbSbQPZbggZc
IllVLNawlrMg4FxCUaPQrhPbyOPMW0/m2cD7F2n9WjpFRex30fhqGX14Wfv3A5eNHM6sc2MF9hOD
w2+sQ3anh0lQvVAPuEPXGkoj2UPtdZ9EwaZgbXwTVAOEklKzsLZFj9xKL5xeq6+InAjWJlAPvhOq
KthEJwsB8Y8bwE+GnT7oDjownbKff17eR5EszoukRpKkOuvpiNP4pWm1L4kaPawYtQDJkndZlGj3
eG+St0k6DSsa3fU8tAv7RBJ6bVNNlOHcjT8+NEPnPIhppGUuYYTRmz/PXuK2rEXFN33p2gAQ+oDO
mMvL2qnO/eax+JYn3cZrzpZxwehD9CXt1tAGqqZaAee9sO4HifpK8kzJD6UG2oBewtlk3/KYfL/8
FaJzZL9vgq6JZHamyFj0WtODWmDSOCsf29o6djaCvcuydoBLfl8x51OyqqVTNoCcp1Djt9hQU8fW
wCBLVKcw5ptynIBKszxLlH5Ky8I1ifxdB+wH+JMXd87nwV3G2ZmpfQscr3u56kUHwnT2gnvl20Jm
I6nriMBMdbTP5iFxEEv55dFAw5kkDD8FWm1y/i5Gb93UMmMl2ZmqNzTGHJvgnhKJ4FxdvDQEdMB4
o6lFoA+pE41OIeLF3NcfWIWG1/KffF8tXazSbFiivhndVClu1y7222l2WqURQCnuIAX+rj7cli1L
a0QdK8hqh/mMFA9YCgDTgHLsf7yL+IY1Ao7XVhrZXZSf2vxmVk5xL/A2grPh+9Na3VpWfca+FZ30
OCXtI+3pwcgLERDxft3mw6vxLWqSXkgymZBdzJsirNT8bHfyNXqfHmebmI484Q7U1jsyS3gBZRTk
wJUmMHvRUrmrQmXdQgaDwMzp4uhT6qAd2M2BHHzZu4jEcNdEsiZjMS6LAiL0zF/t4WHKLafrU1Gi
hV0DF7wEXylP9J6OEeMEsWqSOVTuj51p3Kep/DW3PXWVHqouuVua1s80EBTNU+fEGYo8SXOeelGP
wr71/Xo/8PwkUtoCh6BaFS8lh9Sc3WRSnbl+xpyqYHP3y8AbNeLuiSLPsrQv4a4o6lesGQJsFM54
xRoiNORVY08C9o3oitx9om+EcveFjCx1NEo4Uqn9rKZeNeeeQU/65LfCpi/RqXK+JV9NgJZVyI0r
aB+f6HWRibyXILzgecznqeyKdEYqfLnvPeukhrVbyI4FrJckrE72nZDVRWAQfL5YHZO8K9gzJWlv
1+xeV+6N/udlmxM9YPmR7nnNDTSIviemAGPoRV8UMI86I7qlkyvZib0+AyeFQBdF6+L8CV31iNrq
pCANd9Skh1h9Jtbz5XW9T6tcMHJ+gJOaaRTJQJny6nQ8plYZRHFzahP9ZAz1l6hdDmqdeiYYekgn
+0vRuooUucC58LV8+lrqjbsiuk8j9YWmE1B3TSfWUYuo5Z9aq1z1VfspSlc3qot7tWuuaW29jVaX
uuoqB/OgP2IjK+1Kljpfh6LHg3lLp/Wukar7AvzZZiufV3tymlk91J12VO2ZOuBxDK1eNLIv8C8m
FxIPQMztphwPeUWtHTxcXNOIXFl+UDJbcKj7qd0PW+cRvcDfV5oqwYVI/dljeDTWnYY0COu2ij3R
7IZoXez3TdQr9ZrcJBm7krAeVescI5ePqtmczcoWtIDsO5aPAIlzLKpUzx3KGXgoldMh6SR3noRp
JKbxf2rrhwwu0GtSNbLsrIaMBc1bmh/7pYsOE+Od2AQIAb7AOi6L4/t/syKvyqUYcNP2GuCWFnSn
5eFlEf/yOPq1JB4cq2rNMqeMT6P5XB2LO0abEnlL48Sjk4ToWLiRBf55XyU+BHJexcwzdarRQuNp
VfFkG71PAPSgF+ZTuSbHy4vbd2AforhIZZ1obWAOEtpHnlQZ6ZR4dhJLVBMVSeFsty7moaIGHltD
PQWZtNwaY3UlzyLCENG+sc/YmNI0FYqRE9zRg/aljlNnrL9b088kevhve8ZZLM2pDfpzpPdyDXF/
N99MXRm26iI4mv0nqsU6qHSFUUBwy5Eku24tE6W6MaiOsl9541X1ZppOeuid6BZaAYBR2Sk+ZaCh
Plxe4r/I1lGp1t6Jozi9sLWlN9sMrXYTmhZZ4UV/s+6SW3JVvfQn88Cg8bWr8pZagZA5Z7fAhGyD
inZ5rJw3t0KVI3BjMbypw3hu8LQaT+1RC+NA1Pm5/4jbSOLsTMbNZQ2MViA7pmF1axxZ8cAKxNyA
u4q5EcTtppT2Vj20GCGuexBK2euhiMaviGAPY0SeBCe3a2sbWZyttVYd6yPFm4D69VfFRYLDi33y
gKl4Dxy0mB6TQ2E9hDn1P5z+RianqbQCPXk+wvC6b8XRDFpIxRSGGwFLuvzcl2Dr+QfavBj96Uqo
MLvX2kY6Z49qXSt62WDF0XUzOmawhvIXtlw2came2KSEsEN6N4DeiOReAyZm9JTBBlLRNIHW10qo
36hgKiB92BtIT9v9eYmMc9VJ5wn1NscCRk+Tlq9yok7e5fMWLZ6707se5JZjhkathAKH+kEuP/+3
v8/d5/rSTVGi4LG1YAi+ebZsQfJB8P18o/46GkZZz/j+KDmlsa+ugu/fTzp8HBXfoy+bdlST9t2d
kAD2EDLkFcORz+Iy3c7kKLJCG1mcQ2kJ8BoA4oQ63TcS5Ff5/Rw2V+BHDtj83TudyHV2zShFUJl0
RdPbuy/UjXDOyURrJg1Fi6u8l6SA2E+tkTtrfhztz00pmrARODSbnermppUmK0sqDcE46LnegC/z
w6SpDxCJh4ZogsyhSEE434KZMTVeWOywmp2bZw8y+Ggvq7jAY9qc/5hSecLJITc5S+spipRHJPZD
TW+eL4sR7RnnMyhQ5/oKHsCz8/INACLXVtb6TQEQjFIVXN+iFXFOYbHo9A8kORqlHR2l8eQ1Gr9f
Xo5IBucYbHBymiP68b1Keh1M+F1FPTRCZKHLpw8OrN8VzTSUyWo15EJm7dwMhtOVIviv/bzBL7tR
+XZ1JBmTSomgYNS3DurosJCjuBqC6HbxMifxkYQUmeplVVBlzk/0SWx2GYFIMklelzbOvNyazU+d
iCC79t8um8VxTkEiEcg/RrhvVkfArLPTAIgKTJPZVwbOngarKDsnWhrnGYZsrOLeQBbGKl90+TDE
3yfjto8zgc2K9ILzCl2LdtGqR7axWKmzxtdrJqLwEm4dW+nGx5kgaSlHA0ENwjRkASpvDmeHQWHY
h/5g3xn+X9iTrdsyWi8sBeWL38VFY9p1mcbyp7pxVHvjNpb1kKbl3WUx+/fhRg7nG8C5IGU5GwVi
E7NmwMhuUSlF11p1EE0d7bqIjSjORVRpWeb5HAE20FgOelV6k1ViiFGUA9hVuQ8x77fy5qCSlKil
xvrEJuuxHB/qgbpy+lXMVr4b5W7kcEM6VYbpt7SWmUL8D6aE5ZsjgSK8s57/EU1v5HDeASWfXNFK
vL2ov/iJW4MyC2++1VF8tDb6owuYT5+RH0kAWUfvwPXwIsJd3A0lNl/AeQ0a6b0dmVhpT6ijx8RR
JsObZRVdLC2IkVbBivc7/TbyOKdRZYVZSoZEwEGTF07xlLCk/h0DXbec9jPSigctYEj6IqCgXS+y
kcsUeKM5sWlYeLUgITbPjwCgcVZ0jgrMTWAD74xpGxEArVPGDgiqOEw1GJ/yU+4mL2C1BqlPcyhc
/buYwkq4nZwroa21lGiKZTeaGhjgE7KOPQrI+o0GKvXhKIcmEv/FtehW2/eYm+3kXMs616ptghXO
m/WicZJlupbH6Zw1FVDbzLCrh0+apLg0Mo8m2BOdNjHvZ/I6Gcn95U0X7TnndyytJasxpSgEU09P
n5T1TBtBhLXfu/OxVh4Ersfgr6yUWGvrs4s1cePcm68AcIAWlyVgw4jj5KDqJlLZ3XAFpmeC4Bod
+CYPvpPItSYNRo7kIBDgm0fpZvkyfDO+ABkGdBPVNR46wp7fPQe7FcmZZ1fUkTKrmG6K6m/t7NHe
cqwKhZVexCImXBxnkHVtkaIpEYrboXEgaHQ2sgMbLAAFgZeEjCgTVZzLyrJ7IW5Xx93zWpaqsZ7i
BWpdV0ckrE+adNCAd6WclyuaBJelibaSM80hHpah1ZE4mGNUhPPJGTXgg1vXujBC2jOC7bI4Y6wi
3dIW5Nc82wxH0jsjDTSrEri3PQe6FcJZWq9S4KTIsIIuulbR1kG0l8v7JRDA9yZMZQ7aq4pgv5Dl
zGh+IrUmUIB3U+Xv280i+LaEuTZBQ5H3LCKafPmAKoyzvLOyt2500JAxuJ0f11C5e89iYYZHDthU
QXQzP6sYWBR50b0oY/s13O1vKcmgFQ3CzmyWOweohS9phW7VdvQtgsmUBm1A5LtkJN8vb7RAXXjy
r9hY1nSRkKLso8Jp4x/6/Jo0X/9GBlLKFlh+QWnMaUtEJ7VqrQYBVJ46uSwdU/WuAtHvX0ghqozx
I8tU/2DTw82SrZ0EB0mVE7qanTUNG/oXXcXmRgZvXKtB1LipFG8c56C2zxp5VE2vGm5kpXUXVZRu
2fdRG3nczs1WTOK2gYoOCXSSob0vGO1iFUlXfhF1m++qArh2FZk1Rv9B+CAbKQEiNt6MWeobAE4E
BCkdf1w+JObn/rC5jQzO6eq9gV5hE53fWdENTlybrhLV516mvrHG3xrFFKQZRfI4vyuvld7oKTaw
HlSHjEOQI0cm3Un1A0geBQ5l18dv1sYph5mYSVlL74f1We9vkuqGGscyFr7td33jRg6vFNo8FukE
T5E+gz0UIfM0eM2Lem09JuF4jVJo7wlZn5j3uXBufNizzLVcWE3Joo/kjngkBKa1056Xs+yknrCu
INBElXtxLXFlAoUIO9l5OuB+ofit5oBbzlldrXY6sLzl3nQloprarf+bHxurci44irs0riRYd6K6
zVEPo7uiB8rE7NdeeSdOG+/GzVt53HNLBrk6oe0IbxKA+ekByJQuosghWF3ig9z+Yf5y2fiEAplm
bR4l8ZgmAIvv8HhUfiTdF7UKB/qspQeleVLqE5ErZx7uavlOJoUYAkq4vezUN9ITAP6XMd64XnYG
riKCvBKhpCO9auhtRluH4GLbrfJtd5dzNSkqtOPAILT6fnqT18UfFuMBaNxBa+aPtb16cmr+0Ert
pyZ3h8sbLdJfzuuQpUzUPIYnNQDkUCLdGxuRYzeywOGIxHAOZwbpCG1YDchqz3MHBGXtDChugZDd
V+V2Hzl302VyK0fqiqmWcMC7sgpqN71O/eioHDWnPZZB9cn0GuHs078oq23rhqLqmGnmrIOOWR6N
Nl5zy6kOO4/NJqFOFDvrvRI0p+bwN+kkk3zI44yDUrlT6qhFB8vwWlZu9ZNUHpEEWsn+yJ9+9EMI
ZwP9QOuimlApqqwSU7550LS6oHCy/5jaLIRTfFpq6ViiyQuTxACP08Alhya/KixejMfqBq1MQXNd
vl1W+N1rVlFVIEMwvig+lM4rtcmzCN0/TfaaSLc0eyvj46T9nOMflwXtR0QbSZyPrsakUxMJsSTr
0Rru41MVwl2683UatH8TO2xEcQoYS9ZaZTZEyeOn0bjVARlu2zctfTETET3RriVvRHG6hwhPJ6uK
RFir2+Ha28cW3T+0+ZteOtRjfh0Tp33o6KN1tMD/G6V+BZD5wIxSr2itlyqpXcFB7UYMG1mcFs6S
OtRmBG+/3oKF3h0O41vvzG55p2CmUBS6CtWC87hSYuRgMcZZIfbBVLbhxmArMg/A1wpEMMgiXee8
bkk6aTFrBCeFfTtN1+bwI6nuTPMuH0RdprsIOtvz4lxvoeeKWqUUD6dXtofo6QjKg+G2B/D/PAwD
Rg8YOtrksX6g5QpY69+mK9G7dNdjfZwj38Kbd3lCyxjnmK+Na8wVWs0jgaHtdnZv1sm38OqrNDYS
tQE68pnYjvEaPzB2U8YGWH5WYk8Oas94iz0RSYFoaZwvSdS+JVWHpIwcGeHUtJ6J9+llMxAYNt/E
m+hSqmcy9DKfOpeOKSvJLksR/jcpnPtIuzbS9BzutyzCWT1iumKuP10WwVTtj4trowac6xgks63U
zkCx5RQd6lN0HIL0rjgJDVngNkzObRRRhga0Aeo2AGLbW/wmwBjmVW07csBgokTavR9lbNbFOw49
s5U0x8OGJYGsE4NaNR9MgGJVfnMtHUXjBCJHxc9cFRju0qF0SGy1yXme86OZzceqHF2wSHztp+ks
dTSciurQ60rQLm1w+RhF+sh5FFtaa0ntoY81PSd448yvqmg0WWBVfGuuPFdjU9pQxmn6RJe7LhHE
N5pARfhGwTnRSMwAxD0rXr8h01k6pMlcvSZozp2DcUhv+ip9sprsNu+te0DyhLVle1otDU6dN25J
84ehJjdTnBOntqRbWRvPtj4GOVFdeyp9YjZvWQeG1Xby1aG8HWfzZZS0p1qfDvNUo2EbiOFSfaNH
QyCB/gXzL+eCxkEeJWhSt91sBmC9lh5XanpzJ0S5VXc3GM0DQNzWDd2wuQsoH/QxzWx0EejDWPtt
t34fx8oviuKA6ZQHmuAhoJsnNbLdNU9OQM8GAHl9GKTCXyYCFKToKCUzGDAl4qRlAwRjS3PtTgnq
vvI1KQ9W3T6YJUoo83pvKEPhLEp6Sq3hYKZL57b2eKyJ6aeGWbqVQtHul+eCVN7+CkEBB0QCWZMN
boWSHelaPeBhbEQv0vC9tQWFIrLrzYAo9D8BnBkUczpJmIhGY+ZP66Df9UF2zG/yMDpOX6ZgOIMA
GWMUIKLFzfv2N5PYgPz+n2z+Qh3zStOlCJXBvC8cyXqy7Zcmf75s5vs36kYIl0FR7ErVKgUtrmgG
q5/T0L5i8Ni9Ux87n5xUIMa0GJYSelN2MH/cEhux3I1qy8VES3PBjUpNd4pTlKXApDh3qQMuYVda
tbBZc1+J5+MYDed2LYMsua+r5Duxl2+2up4w9OitQ3fs5kUVRKS7rk9F9tYgsqZoGndJqtTOawL4
Wa/qACJAMI76yfyrTPdGBndL0oH0apxqqlcqJ8z/OYrxnYp4c3eN4+PG4tmzRy3LFn3FTTzaYZOd
EvnzZd3Z3afN3+eePUaDSkDFyEyU4asyZu40nMzqbyoCGxncWUikiTByraOy2Ki+pp7A/xpYInBr
0UK4w5D7sgF/MS6iajqs9Ykuj2r/5fJeic6Ci1badomNuEG0Es/+qtwucKuXBYjWwIUnZZKlNfwy
qnm1Q6XvWewQEVHgv4RAhoWWe4tBt3LOkNAOkfAiY5bmcQ00n1yBoytgLfGxq4WpEHh5f0m/xPGp
ZFLYYy8XKO3Rovc0OwmAEepSKfUv7xzb+j9cEbpy/39VfA7Z6NtZUjRMayhp5JfaI3qyW4W47SLi
fheth/N5rANe6joUXBekGFE2qXV/bV8vL0Ykg7NJO68oICahZ21yDaJ5Z549oxHNaYuEcEapSMDl
jmbUFYp8cdvpc9WFjQjDVySD/b7JAWeZPDcZqoReUuuHDiN8Rdwcy2kVvSj3Y8SP0+cMc0Upq27Y
q5XNCqtnNruVu8pjexwPkqf+lRf4EMYZaRSR3NIYMSBZ9XCUrIM5iAbY95N6G3XmQqK+iLVRmZBS
jq7JER2rpybIMBhEbrTb1SfIfonuctFJcV5BynM97YYBb0pyq9HKIfUPo2oFd/J+TeBjWRrX56tV
ppIC3g4tO+hTZZAn65XlgUj0+J65Cf+TFfFQVxJG0ztjQdRXJtdW9D1RDtP87b+J4JyBBia/eGAz
6moDOJrQMj/1YFa4LONf3pC/9I3n9mvjrFDnTCdeDXwucMBbX9B/FB8RwQcxiMc8gTiBLfGBUzvT
tgAWE3siV8c4bB6tIwD6b6UDIGnAXXtZ2v6N+rE2zkGks6xb6DhE6G+7qXozivodhBrHeYZWUrpx
YLD8+iNbDT00L8vg9IAUZFUo9fvl5QisiCfvA8zE3PYySjSF8azS9UptMZC+yP5lKbtje+bGjDjv
MCgkXfoFHmgMVDBAARm9xiRWfh0Fo2+fLAeMDS6GxY9F5tlPAtns7rlw0Wqco5CVqgXmE7Txn7bV
4br+0YSao/58x+A8DKZA/ffzr780hEeyUoGVnicJmjet6GxakyuVYU9CIrWOLioJCZSRR7MqJR3k
xu8MVw1AYNcX2j1e3jzRWjh3IbdG0mkRKxQOn9aCgOtcc5o0IOl3BQP9l2XtquImbcCdUwconnVi
7R26+dVITpP8rLSC1MxlEXjh/n67E5V2NRkwBCCXJ6lDF92hHQR97Lth3a9VoMfsdxEpEDMnMqI1
ZZ3Mr11fe+okfcpIdlDHwvsvG4berN9Fgdui0zUGup3XVwO5KqVTkYnilF3j2SyH/b6Jh7QqrZDM
wqGMynCYWYIpTx7SNIkdcEaHil48NrXuNJP0Cgb2xy6yHUVuvteqKQI/EB0dM4XNhySmPKc5Y7ZS
jCuqPRL1qS3+AobA3KyVfcJGRCdNaguKZvjCiHwuaitYW/p2+cj+Je/xv9yYKXPenaplUekL6qsF
Rnsx8xLfo6fiCfxqgNdjVRKUg0I5coUjxSK15EJAdMZURjSDOofNTeuB+ZnA/yI/9sKwgZfAcsb7
1BJezaJD49x+YygkmyRE01YXnamifMua1adWL7C53abn7clxrqPPzKrB1Daqa98Gv3qaDplnPqBG
zvrKVVd380fjwRTcK7uu8UNb3ts7NtqSyIqVoote9dSoe+jK6IikoJuTenT6fnmLzOxvXPFGHudY
jLYdpIbhcYyp5uQzUOIrJ0b2LKf3tJsFroVZ0x935kYY51rsuB4yIN7DtRSngl5pIkcs+vucW0Fr
/UKrHJMAbQuM6DnFSlb3sqkJdO/9wbI5HzxIQT4LzgCP1E+pflOvd5Zowlu0Cs5hpFlCM1NHvN7N
6pXeJTdmZAsOYr8JeHMSnMNoUYIZF8YOkFJDc8H/CnyZb3H0LK9O2TlSHUp2GDd35XyiYH3HuODb
WEhhY6NxcWivS7M4t631A6/ZV0Nrry0yBpMWPyRz5ShV5i/G8lio/fd0GT3LJPdja7sG0Lv8y2ex
n8LZrIJzP61iDDHKDmhVuJceu2Puj+FUuUj1IodTP0qeaBph3939ymEbnDxq6U0WKcjztu2NyqCH
kgPmQp3asATns/fWQapWs5CZlQnwiTkXlxWavqLbl3iWnKAHdmlu1NE60y59o7p6t1jSt3KqzqRH
c1U/qyGqat8u7+2OEv72AZzvW8BoDtDPlXhT5dHyYRUhc++97LcC+HgW0IWt3LC0i/7YHOdHMEZg
MK/35WA5s1aJKRRdVjuWy3YULSWyCZQPvn7UjK1MOwnNJmUezva9Zd/mwn7RHQX5TQa3a2aWmVJh
o9z0D50wZeyckWtmLl6qPaa7AJnoytRt6kAVXFaXV/dHDAoMEcOuR5zXHGE6lDhmESrxl7/Rif/t
4B9BaLOa/dIXTCcwxp0r40NWmS//TQR3Q4xarnfNPLJlBFQ6aaJWoH8xrI81cFfEYI1ltxCVgKwh
vynD9Qqd5farHKCH61DWAjPeucw36mDKzMg2l0UyThiHMxkOnCEF0Voc7FS+ThXpurBBhVIDjvjy
7l1Wvz+oNYq5Vshq4+ZIpMAqrnJ2l6cP6SzK/f6L8X7sInd9VGauDUMPTSgTl3EWZp51NJ6qUPky
BAVo/UDVrQsu3n2H9CGS871ZZS06GSykY9YuaNTmZrLo8fL2iURwTrc1pJ72A0qUehkM1XkRgYvs
jbr+pg+ce0hp2Vtlj/hEvY1vaPkOtta/FU+Ky1jJclA896CJDSZv/crY1uo75U3UacLWwIVg20/g
48vV7tE+YMxIopk1CJU0J46rL8Wgu1Ucv1BZc+e6OFzeVoFrejfJjRVERi0PbSETr1OfMxkQ3DNG
lwWuaS8V9Nu6OMcxkBqMNg2qOX0w+IwyW30x7tKT4YG4PmDQOIzvLTkZD6L2eYHSvMcom9UNNt7m
YwuH0inkxrajH2o0CPILew8RTdOJYcGFWIw353c/kpk2qdDwwDrm41DGfD76kb2sA59cVmA+H/nP
gLa+iIVl15tspHJGrjZU1UrQknjomozBIldjciW67WoRx4pIDmfZhome5zLBpVkAw6n7NPaTa8Rv
JDYFHmQvB/rbNnL2rehVobfsdpZC6zAf05MEflIgJzHMpOQTCAT+Qu83+8dZO8VlZqYa7rKVZL6k
EL8tgRtixAL4vF3z+hDDN1aA6JK2kQJfrK3HCYW4IT/3IlROkQzulbjY9apE6DDwDHJfVfc1oHWt
hgjOZ18IY8JFZhhza9zVLNsEh7MCB7DuJCepgfA7OIVCvcunsmuv+ocU9vvGXkcCcsRpxanoKgm0
hbjKmgoyPqKFsN83ImayDGUpD8SLythRV28ufxYixoH33fjDkW/WwVlnT+uswajHP6Emg6wbfIDm
BeUPw1sCeijdEWBM+nXva/i/6mZ+5dLQsl3dkd3kvvMBguoAoiIUoRKK9pezZmKMCbjn4KvkNTsq
6nDfJfRvYt3N0jk77pS+j/IRd1iL/bW1I5lv11bQiyU6Q8544yyK7bJJUAesfqjWl6T6YQo7EARb
xVcBF2TO1illlnuob1C+AA9G57MooHkmLtrWwqoSmNjeixku8Jf287XATFLsdC4UgptkAZg0Jh7n
QxX2fvWggUNo7j1TsI/7Mc9GIncxL/aElpcEi/yHyxvcDifbz08zWAIzrwuhiP58YJOdjavf5V7h
GqJ+8r3s6G+L5hxLMUU5iEBQqlFjKVyN/hFj6Q6ltl+Q8rZQlatEkp7X1DgipDxQrcQ+VE4xKjdg
qgtJhUxmJITUY8u+YL58dXGkmllNFsZ88IpH6aq4jTybOvmR+N3B/CKLgDkE6syDay6qMTT6in7f
DqVZw2+G7xN5uOxYRSI4hyQRTCLXa4RrXPqS9D+z5qsdfb8sQmQwnG+J4kVtCLhYvdIMJP0+t0UD
/vuhyId5cJ6l1Ejapf1CvGGVPWK8duRrNqOfbRTRv+6Nl/2mk5x/MY1VRnwAsyiAsVt51S0Bk1/i
GZ7UuPVTB2vIDvYTpvbCy1u4Hyh/2COfd7F0qsRVjsySfErD7En2qbO0TnRcD+rJRt7Fk8+FP4Vj
5sSBiEVJoCJ8YREMJGsaR2jD1u1bYj5lxWPbvFxe316b8HZjdc7fYNLaju0COoJq6V2vVD4t6hBN
0CcUYtwiSn4MxfRam9PN0iPuk7XEyQbt8zgP1JniysV8tmuWWZDPxinK9MRR9ObBzuhtSnK/1uar
JpaDXKnrwwzU/0qZSyc3hvtK1/1Zbp6S1T5nlVq6bWM7SxMdJlnUS7RvBJauW+A71Sy+FGgbkWao
Mw5wqq/a6TQvgteG6O9zG5giYVHnUoymqzR1suZuEY5y76vBxwo4f6xo8aTbjIAF6RC/qKcrkC+7
fSodLquCaCHs900Y1q1NrDRDj2aoVXnArOUxHWhwWQRzOH968Y+VsJVuRJSpOsZLYsCtTuvtPAEZ
flFeqQJigXJ156wUHA1zP5fEcS7WopY8KRNzsdo3RffWJFCbZ3m6b+KgSp8vL010SJyvzYvUjLOs
w6WpONWQOBXYNdXXyzL280j6x/7x/lYtkmmS0ESoHMg3HWFr5DXglrF9/X45l3jWroLQUXRgnNuV
7VlZiwqNKaCeLIrGlx6M6JThutcjUV/hvzw3fy2OT7WUmTbZQEDGS6Ofrwv0+dI8vpvTN8nSIDJx
5LkIVFA/m+RuJLIXaZNAOwVHyCdeNHWYQS3eIzWhf1rS0VnMb7Ide5fPUCSEcxc0wnBvAsxcr12e
UhO1I113h2T9j0vhXAY4DVvLWOAyVHtygREfYpr9OJK/e0t/HBnnMlo66G2/sh1LvkrmvWk2zjCI
YjGhYnBew477FM1YzGt43ZmBaTGEfQzaHGtPvjIE6QGBF3wPjjcuym6BW6WaYDbXJJ+gc05ZFuey
Bghs6j3U2UgwtWKc5QT5vQg8pAuIYyUwBeg6pmwCCpCky8JEy+E8hjWuTbSqGowqKp0s7s+2LAvQ
bv4l3fahBZyTUIzEBoEItmwM6FdgtgQyHHuo3HYhObFUYnWt37WiDkDBLvKwjqURFZ2hs8eg9CL1
X5c46CkeBKhOjIPAZEVu951ydnNiWWIsmWbgHiG3xkFxm6A9xNffDCd5YECLwGv2Lx/a3uARgrJf
O/r+SNwIlImdtGWLZEXvod/1uD5a9/2ReXvwSgCIcPBWH1CZzuLVgX0cRAlG0dZyziMem7yv34tK
vRv3B/n7aPn3TXq4vEiBZirs980a27FNh0aDu1fQZqveJfrL5b8vWgXnNeRizdEliqd7G5PXsqkf
FGo5/dq6fZQd8YL9clncfqVsc2ZcsEGtZdSkEuspjiRgpIy1qxx1IKfKoSjTLLhDFLb0zdZpA2py
hYyQNolvOgssdvVnjPoJPIfOPvhC9KRwrmOtQYY2A4DLGzqMAUbylVl97uX8mBrzvR4Vb6nWeFlW
Lo5So51JNkOF9fPZbYCIIXOierpBNvxst8PBtpPXKR4yp8jLGuA1a9Cvi9sPQ+5ggtB2o76+rSLp
RhnM2ekt3ekV+biS+sFqBlQixjTU1vZElgqToubRqH6W/fCpWKy3QZOdUiu+AzH5QPLOAZT7E/L+
oT7kz9k8vyhmezY04y5JQIg+4cJFXnFQldzt0qR2kEdRz0BEFCiCSLE5d5ikfUEMqcUM5c81YA1e
0R3wSHof1noGIwz8RfwmEClfPip+WMYiaUN7wyBeQ5EHGyIn05/V1HYZcZ5Wuvl8JvU3U4SMLrAw
fnYGoDKj1SYZAD211BnaH7a1Omv5Y+m+xER0ae4nAAzglWi2KauEJyXLVKWplrXAW9gBDJ+vhg2o
7odXYN665uv/kfZdy43jXLdPxCrmcMsoyrLl7HbfsDoy5wg+/Vnw1D9iwxzhOzO33VXeArgTdlhr
eB08BRR2dhHwCJj2s4+LYLZfUM0dMUQK5EAHl2Uv9fDYdfRnFIqB7qvxKo67RreRxnQOkrpR8j5B
rVYefuRJdCqTAgYz5zYobA/XtWbXi2xEyX96kUSN4rkCVIsryImtxz5pNWdeZue6lH2/uBHDRBNw
1ZqlKCFHLDBHX/jC3WoA4GP9XaFqkvImCPawMFR1I42JKoVhCHGdwQt3roTFeIe2NikjtPYYe+kt
xqoA3ak5qyfb2L9yuo+Bd4nzaOIemQk9ozK1ujUhw5uPDQhPKPpMfE/n3GPumtyus9mcl4k684x2
gaHhRZiusgP6ttAoJc4rmqcnTLQptGpS9Bl6oqTFcY4WrApr0b2Jwi8v4ux5sc1ZmICj5eA0mw1Y
WiKfTOlGEANuG4hrzYxzjlZSViRFuUsNinuKkZI71jcloAMt5NAI/+1ELMgBCLwNU51q5CDLOcID
DBmq2L1dNzDO52FxDshUNdkS04Y63sXDvWy9FLx2JscpsbvEZClTEtP10qzCTnRFkWz6+VmUl/94
XYyrsITWGHsTjxVSlaEKTL/ckO8Xufav3xjvOIyPSOaxyMccozFZKQYEETMop5usJ+51MVSVPuVP
F3U2GS9QGF2TonqCsl0uIs+57U0kKEVtt0tgaa40vYz15F0XSS3kmkjGG8RinLWJSd8N5uJldWsr
JgDhyc98uh3yY2Rxct7dBGBzQsYzKJZZG0KETKdR7PQF5VdXW9/7NHEHhZuNck7G+IY0FtKps3Cy
BnDdeF/KxYPU1xz94zhTFoF2tCK9zWcUGgyot9pgVFXOkpfrn4hjriyjUaxpo1zouLMllf0Sw6l1
PLq6GXF66hwdZ3mNyNwWwkCPEiWLrSqt3a1gvh1rW5U5z3+OmlsyvtzmMdIZsz6lBb5MkXpq9UNs
TnV8q+UPZbbac/ee8SZheRfIOIk1SZqqA4QCGNh9kmNPTnmYU4lju/uN34tqsxRGmayuuUJfc5O/
+vmhDQoJ3AqUp0w+CG4WTLzpF94Ho8feXGO6yBXWQjFsUw2CK8lWsBTF89r6USd8ua6BHKtlCY0s
bCtFxMAHI8WvZPGJbDrtmjgDcIr12Lsui/exGA8RdVmvzSOq4gl4hPv7tA9E8eW6CN7FMZ5hJGIp
JAPi39Af9dpphZ8leZpzzqVxXIPF5A1z3csSdnQB4aBkx9Uw0X3OeTp3/SSySF95GxXImyUnBv0w
8lfrPPlduIaUvdrwylA/jUC5T99zLCZdvz5OsgpqmT+lJg26/EZC7SmgDECFWzpxQBlfyIFHYnNd
8wAg/acoYsWy0uVolVUk8xVhPnad8DPX8yBVAaReJC3Hn1/XPllkXIU6jJMxVljvz5ubIroZmrup
fPyP10cVZ/PRol6ME6AQo5p7K/mNXwfRAYBAqHr+11xfFulxN6LkxmrrCSymbqrfRNHjtHIS/f06
599OT2bX4nIxI101YMiCzp5QyOj2Bctp2NKV8FKqzxaX3Zj3gRj3IKimmlsRdG8YA0k+55CZcnYn
eSIY94BwoaULrcYkSvzUGGCdj3sRUVDjPfqo8v5z7iWLjIfohcEgLXbtXOFm9JL7D5Kan+TH6tHJ
JN62/XV3JLO9MtT06zUBKoJrzH5l3Rk8BHve32ecAhm6ooxLuKIFoNr9uR85XZbrSYP88UzbqHKu
SGUZDRN9hg0hWG+CPMxAlsxzbhyHww4bFwpa2GaBTL8CuEcz2lo/uV18W4qrYyjEue4K9u9MUxXR
AkmXpjDKXC3jmqUiSjdT0Ryiag7zVHOvi9hX5osIRpmNqiCNLPWIEMo7wXOiNFLbsHgNN54URpOj
fJzbLmok1xDvC2AVyYk3gC/5+lH2p8z0v8/CTvO1KvC+lApn+WvQLcceLBCFMjt3FqcPp9siUML/
AXtsXyUuYhnNXtSpKtu4xy797V9MUspHsT5BmJ0w+2miPpT+SI48g+Xc6Qda4UbhYysRMlVBMd2s
cy+ZKz+T24MyidxoTn//Zzd0OR8T83Lwx4i5CUAWQ/vVpKmjKT9GwAUIsWLr47ek6Dx1qfEcfe80
AAm0YA2TTOAZrifTNJwu1l4lVXLEWXXS4XXRcjspzsMU2aJlBquBBhsBzYiZyzYGAzAKPLhrK3oz
KAbMGczgAG3rzEd8VmfozxZZHHAnunFU+ItYhKMe23OvHbpR9vOkBhFS1QWClnrpNIIdtPUilJEl
LX4VesCTmHFQloWrzo23mgXwBIujqRBvqrSjVBA7q6NwKk5TnYRVhA2xIb0l0erEmeHKa/Y4JRjq
zcFLvb60quQLo4Z3ApYuuyFMhdW1Jt0XSwmAT9iUp6xzjWQrIDIzRMsW1K9IRe4lKWwUDXPV7xnI
d1btzSKCXcp5YrcYV8qAwr9kD7XelXYioiedvSraGDYt9gxmtH6wwFnWYFDE8FOknPWoteUY83dx
IOR3cg0EmzKzgS/iFSKvWbnvhUxT11HctyzWs45R18YJBQPW+oOVnift6brd7ivy5e8z+tUJg4r5
eQ1T+uZhym/jyhfm4LqI/Tz4IoIecWMrBiEzMSOkVIYZEnm2NRI203myfl0X8xEkP5vKRQ496kZO
Q9Ioniw4bKM7KOOzMLR2JQ92N5V2WjlpO9tlHZrJM0fsvoVexNLjb8QW8dDE+oyCOOVfw+6ZD8US
vk5ehTyh4a2B/YObvUhjopKV9E0+ZnCz0H6PdqPyWzggX7xfjzpY8/obEsgHXgObp4RMnJIW4L9j
TxdJ1yJ78rh2ttoJKyeCfMDFX/t+TJzqOlMuFKwkoDAteBWsycKsxiTJhzmabMuoPE2rbsShPeiJ
otvykgUNsFu75MfQt+E4mfZK1NvREl38mfeoU4kda9i3EoXIS7tvpTl78iLfj4WM5c3lHTPQVp45
46ABYdsUZjub4Rfi7mwNvWWPluAsRn+rZ9+SSvcJ+TV1+XsBwL+4iZyexCfwoulOMfZBNVTgnVsc
I1lcSxGetUJ6KAnoGuXluRRyAK8UvV0O3evcZ3etPLlCvjzHg+RgUDOwDF5k+phe+HSNwNUGVIIF
aD+2HpBGZFrmBeaG/QNHsKsKoNrp16F3ukMcin4ZCkfKamKFCSatpfv0zOOT3NUWQ8N+tgmgWmyy
/GkQYLFLmrHGCz5viE1ghSvPKe6X/TciGJfSZHoy6AUeGgs4VCjyUZq5dJWJ2lz9tv7kmDj9xZ+v
9HIixrO0fTybVosrXX4smNhADyhd7OZtvVs1ezzVPl4g/yo13JyQ8SoqNu0HqcGLAAVMtAKMsJ/7
c2TyOhr7b8SNHMafZFaErkYPOWoAW1HRDQX7jRh2N8lvylqZHKPeTiP3+oXuPhc2Qll/IpFY0ElO
axRDKN0Mh+SOiuINe/MUkXEo60osoaL0RTNmlROh9Gup5MQ2ej1XNIMdJ58HLenHHA+rMcN8SJXf
yr1hw8gfa0l5AS5NeP3i/qGOeUkHGcWvVKQ60oDZLEqEQd3/clOJ2K0fXdq+VgGIzZO4e4mbvJ7R
feA9m7mgootHd/qxV+r3WGFRHn/QcT0aYbmoOjyBjOZ3CvjFY0qoNRW1r2ZKKCkpL63eNejNoRit
V9G70aUZqUL8aoL0r3eSs/guoBN6onUy4Vl55ny3/STh8t0YjQcyJUnzXqX7uauvgYdZx5bnqQfN
ZfUg8ZKE/YTrIozR+6JI4q6q8OAzSYXh18c5lh1wXtpFwlEO+oc+af/lGlntJ7o4JhhVQY0kM76P
VRySobrBgLZXCljF6xVH6X7Xxer+t8tk9ygA80zmnMJnVSfKElYGYJ1xI1sGKRmv4rAfaTZHpGWi
TXbXFLlSDCYeelY62kJWOU1UO2Q+N0iJ7MJqT4O6hOIkHFIN6zhymtzr8+hfPzA1sWvXzATUXtCs
AhkGygTr9FS1mWOt0rkHl9V1Mftf8+/Ukq1HYlgbSZdFoxzWrCt/OvxFxMy90n3ju8hhDFyvkwJw
/dCav8qSvbN+x2PdwdPKnm6jOx6e0D98wos8xtiNsVNVtLuRj7zSki4ebk6jAWz0AxnsrPPy2P1p
T/0ij7F1a8gSqWzRw5If1i/Wz+SkB3RopQxSz3TXu/7L+K5ibb3ykq/cu92vWl5kM6Zvrc0wSSla
7mhMS4B1Xm/k0Hq0HPmL6edn6+d1jVF3FfNvaWzZUi2NMh5bZOzZuhzb0jzkDY96mSeCqe8IqWzO
mFvEOEQMo5uwkNj/1w/Gzh63aYJyh4yacu9JeMHVgQXOseEmDqJQd5XgL4LnGKTanuVO79evcN+2
/75CdhZ56Akdy8TQXdeKr+nQPgEUHcO58vN1Mfsh4SKGcWOJVrbrVMDmYulcIh/PM9GOi3NaChxf
xfleHwNdG385msMy9yNUwhQNJ7XWBy2rOFe2P6B+MTB21Lhe2jYX9I8XTnFvvvYviZu9JXfY8rbT
xJa8zJtt3h7B/uLgRiiTB7WxQjDOhKAzOybNWg/pbf0APLwXw1uPkR07+vfkFzkUAY9ljXtcxl9q
RjaQMkIrWQ1mgsVcG309J89t3V2cRreBjYdXsCO4vJF8nmoyfhP1lHXIaWnVzFK7xXSGKBRYFOKR
0/D8MzuYrC/W0qwCShrZafTSQ3o0n+lbTnOwAcUlq+AdinGQXaUtikhKoHqgYNBmuDsgyPKheTl+
mJ3g1bXWWJU6Ft0aRCpe4nSCUyLha0AyjTxFFG3ulD/94Z+ShMuzn+Wcskwlmspy+asFU/lowoYC
SkHc98DuBW7kUAewMXCLVBExDSxPyF/p6C4teWX+jBUeX/yiODQHszKbR8q3X/baSGWsL1JGkhgm
Hvy9N5xSzJ1OB4q0aXkrGONnvw/lgyLYvPi2r5obsYzpzaswWgbdAixCavLRe/a2OHWoeE0AAiIe
dgTvEzIGJ5Z5DcpQUDhmGK39q4tGWVJ51TzeF2TyEwPED9I0IaUdxQNwRJ1V9vEv9vWAs++1NlfH
GFolrJ2udxgOmB265UWx+M2wf8mdyVkdDHff5ihMcd51nAtk5zPlJBtKraCBQaycqMMacuUPymEo
3Wa+nTt/nF+vn3I32l0OyQ5rDpli4CmJyeAUUJXKVyIXzn8TwMRtgAMtERirELfT4SD0BbgbLc6l
UR2+4jhM5nUxGhFWNAqU6wj6SvH8DSxJdmw9Zt2v60fhaYTJeI4O+QdQ8/B1krC8E95WcJN2v6U7
IwBapQ9sKq/4wh3d3t2k2Hwgxm/0JKlHdYC3Eo/YuLrFKKOtoaxVnnnAYrxbZDxFp8AlJgtyyLY4
gnbGVDJbMr0Z09WcW+SdiHESmlBJaEvBE2bAOpYO9ETER87DdRM83WbcxCAKYBtP8bkGzUutX/2/
YblRAR/8f4VqdjyTNOhr5bSI26BnOLx3lTs0nA1rzhnY6Uwl6QGa3WKIIzOJ3Uq/ho5jn/9QP/37
EOxgZgYQm3IZ6C25+l8DVxVa3qkjPICu3DedKuClZbygxE5o6lk5RZIk01jYhOhBuCD6nZy/KoCW
u2YcjeM4VZaReUR2FOUCnS9sv+fyQ56gq7t8VwbfoM3T5iCkPBxHToBihzULsVorZTChGMTPSIqm
bWqn0sA5F083GNcw6IkcmTl0Q44BFpqngcbdF/h4OX72rX83DthKFUhBun4oZ+xagOikvxuA80pD
YXqMXM1THtqQTpY1geUuL9kLj+h03yVdhDOxo44nqU9NDOWMGlpWGRZlEv0m7vtglmZODNmveVwq
+hoTRHoQueZGi2iv366+/qp+IDpOdvO7BhBX7wvBFBQBCfQ3fr14X1sux2TCSj1ZxqRgxcwV9dkd
hM5RwUVtJvnTdcdL/eq1T8moS7PMGEzVYAbpgvGjb1N/Z+hBo4nOqgnhdVH/ECnR8FdNxdJEdvas
LJPaVEa8NcVjcd8g17UclIrvsBMn28R+GA+1d13i/h3+LfBTIUcCrLPUoMqSTqKbGKmnzaknybzV
8v3epCmDi8+UFDAGMsFLECKpIQXkaDZxKGA+eOV/dQc5TE9iOAALC0iBrnqHjgbwPy23+nH9mLvf
cCOeCWkApGhXdUJxYsEsSbQ2mF/x6uV1Vh+7hWcRPFlM/juX2Lk2e4wFqIYDsiuP8jYVADnKgZ9f
Pss/iCujoFQ4vMYhRy6bA+tTNilpjA2ytsMgy1x0uGoNgwE6RqKs0Ytr4/H6pe760culsjnwai6x
Obc4KHTHqckT2tu8IPuxW/PJ+DYyGFcmLFE6iyMmWZs1i21BLF+NwXoh6/CQjmC7sbAW2Cx3Sg/S
DD1yV1nvbBz/Sa21R1CE32nydJjjyJVrcJyKYzCm3WHAWi8G7syj2bcHTc7cXjfvu3SZAPEu3cSF
CNZyUfEwH3NaajXDWJB+HxnNsWzKpyYDdvFcZCe9rI5Lqjlx3b/GiRC2PbF1rXoA2Jgjd/VzVeZu
v0yxa2ly7YxScY6T6qxKycFqkkc5SYOaTC8FKILk4Wetkxc9X48YrnJAd+MIjeXVDSaPxu7RkOJv
bf29xB5QpWFAqiTJDUqv7rikpQ12zdASZxDeCi6RB29UKltt9Oeo7Y5DDGBnBau1A8lsYYgD0Upe
NcxFVWTAXgL45qf5rgaoqVQYhySXPL21nmYZ5QkBl7aO7dEYRcmeIvUQzRmmJPrORS8cDJ6dI3Wp
O+hlIA+N15pS7AwLiGwsIIZpSxyMkn7A0vat1cN/JdoRoFNvlbgCdAol1RgjOhLWqOr8USvQa4j1
UBSmW2FuMMureMZo+FKp5uBDMU+GmLpqP7vSYsLHRx4AmrAp0j7kQvds6OQQp5pfT52dSHlIlsmt
dOuHIS3PmYQ3OuafdaeP1kNbFV4qx7dYrRvs1FDOTdb5JolfW/HJivpzM8ivwCP0V0K+Se04OGqB
jUijQOTuUMTRlPGmksRjVxg/MXAIo6p1w01Ji/GGLLFBJ93aZioGiZYX+Drqe1Tp53VVAKBGvkoi
0IoADmOAZNPuifnVUKendomAsBLdkCX/iRzyq1zKYZdFj1EBEt4iv9eE5lke6idTxIKZmnDC2a7H
N3VR1Q1QEBgsRVUdVcaw0DUBscJE8NdGeRjN5+uOgSeC8bZKMbVwgngcF+Oxx+lN9TBEHOfzDxHl
cg7GzXaxlQpNAeDj2CRvZVR/ExstLMbKBwCp4swlutaN+aC1xaMEWsMsJ+9raZzSYghnfTkD7syO
RQMgaaI7KU3QzaPXj5VXJxUnwu5Pp10unO2VZpoUpS02p7GM5lbSN31xlxVMwAtmH8X3bih9VXAm
S3Gvf4P9gQHTAvC/gagLLoU/y3X6OBdqk9JyHT6wQ5nPytvse0UAT+MgvzhI7yJnFnw/Hlwk0v/f
FAgVvc7MScSgaDIZYGcgYSGK/vVTfRZhAQUagLuWKcMdsIsNC4mwLKiLotsDwTuZvsnyd46Az7nz
nxKYREXM+rpURh1jkXrhx3IEcObyXldar5fGL4M6BshkbuVa8dc5v0Fz9lGqQYktFM8AajqM6/Kk
q+DkEQdHUrXvKlo68fKYro03S9rveuiDGH7Ujs3CEy3t1hykyS40ciMk5RFJw32cmDBK0UGp2hWR
vK8p8busrgCOoYeDaIQjcKzK1QwqgOOYavmc1dZgS9Pwpllw5WtEOOuHvAtnTLlP4wpDXSpQurr7
xboTeXRy+9cNxH7NsADwzRaviaqRXF1RlRflI1lEG7hu6/Deixw01s8eCV8VvgKJriFZIgv/ahRj
USWjJrpp9qZ0T2r2NRo42v85/fpTBJOp6GAfBjIi8MzMtjynuXYeG8wba+SjzdC/mjlwmzi6+ulh
8qdExsJjqSmmQsXTq8GMsyVgwwdpwHURO1WOP2UwNt3P09w1Fr5/NiWeIk8eWXU3lRLgQ06RXwn1
qVafB9L+KhfhtixEL82mc2poh6arOY+jXVXRFUs2DFUzVPZtRIyskdDNFF1DeK+zO6O6W4pgtXJe
zkmv7c+Ukx7ZUHQQe1uawT5VgBhr6lEOXVHOFHC+DxJXDeMTBk/9IRDC/39s0D/FMRYmqF0azzWO
Jfff4Sjs2Pgh8TANd4LBn0KYYKllUZPHcwRs13N1orEAtBWu+ETxpwCQHfB6pvvm9vcVsk+RKE96
q8OgjGs2d1UVRtZ5zp6vayZPBDMesExJVZTzILqxflNpgVHfdbwl/J16G27NEDF9r1uAVmPBg0FS
TVRBxK0JBz3QfKwKOJqXhxRUPOU2XXfyhD+lUf3fhM+11wtwwGDWOs9DI7mp8lOinuclGPoT6Y9S
81gqHIvade7AG1UwrGvIGpsiCNh66NcJiL+WmBxjfbkx04KHLLz7nTYyGAcCmEurXVLIUNTESRGj
0hzNBlCUXVeHne1XenuXs9Dfsbm93lyltGqQZY2arR9LrwTdtKPdWsEQxE88PqydOs2f0phvlURZ
1wgzTpWdDHTlkRVg1nqFfuhPJpry2HvBbjnHMe36v80Jmcwk1zOpaQQ4igbvtX4AKO/jEGMlpXGv
X+X+FzN0Q9JVlGvYZ72EoloxawsSkKZxKzyYE70IQI3nXRezA5BO7/AihwmYkqJJ0qSO0L6n8VsP
nDVA99uxnT9Wbu3kgfRACY5Ne36nfRtgrw1cLtsPsPFPrn7zE5gIumaGpFWUFCk3zKdlVG6wOP+Q
qMqLpUkP4lQEakNiW8ri92wkYW7Mtlh3R6VU79S0vm/MX4KwhGSt7aLWnrSss8HwihUJ0mNgkLwa
cxd2EwhvoiVcxPFmWI17jP2fhtk4Z/J4m+aZP2nEjkjsadWa2HOegFtN152ky157Kz9IWfR1ziVA
nQ0wHuy8lqR5jqV/QWv056dgjDRvwTIqSjPSajQW5CMFx0rO8r34VJ8iu3a7YOThO+0qmSmBkkyX
VEtmWYStdi4KaSGii6wtGGXyZKB0kcaElyPtR76LIPb1VWjAol0rTJwvcWF6SyO4CB0+RNtKNd8s
RoZF4pLUTmfVz9KyBLls2GM2+OBX5v0WGsk/advmpzAhawRrXZyrBZAhJhMP4tTNlwQ9iNjT68Yh
8eRrs/TKMbLdZGYjkzGyRY8sSu5EvyzxVE/4ohwAuep2T/nt+hAHKMi4g4N2Dizcyd35Zr1Pfd7Y
AfcbMGam93EsCEZJf4SEOUzNzz3BWx9lcIpjemO2e86q+M7QCPTZVDEIrWHbUWeRWQdxNbAvDvcM
3cKgSh/k36ZT4vSBDjxDH4hvta3Fzv9wUppHff7EF8FMMqf3bVdZKJu5BLyw5aPoWaBnHIPmicx2
ilnlOVyC1ese5JvK4e3/7J/awlqnhhcyjs5c81ygDT3Mgui2HnFkJ74Rzio2ZOBUT9mrgbFT9bvg
8qAg9j/uRirjOySSYCW1Qfcgf51c2pimTVAFQFy4fURB3inpn/t0wxtxTJxvsRcwdxKiRqn7uXFa
4qfrFrPnmECTiKoJeHfgfJhMudI1lDB1RFmzMn21ak6T3N+RuPoXqddGDNt3aZp5KlOQgwGt/8mc
jyDp4CVEe95mK4HxNlEyFugk4aLGo/kgetOZoud1b9iYcmi/RT9Yx48+RMBNjqhPYT/RVjLjc8g4
FfpIzZ0+oFJA7qihEtDRn/9lVnHv2b0Vxih9oy2mIOsQZhExtSNtOaTgD7C7vvTTufb6uODkLXsm
vhXI6HspZGmDCi2dDOsA5WuGs58c5ANvrGTXmrdyGEXPNEEx4wy4yLSDPL0rtnpU3PhhOESHMjSc
ycOGmM+zLo72f/yobRZNqnWYZ3V1qyhAhXoeDsPCASfZFYFXlahbumiqbOSPirG2cvoUHYRjZJyM
+j4THq/b8F6mjLzy/0SwMd+MUiNqWwkzmM3vdvYm4cvU/NQG0bkuZvd9uJXDmFjVtJFABIQZGteM
GzrlLz5pQXIQgROSfr8ujXcoxqpMQ8mSjJKQVpoCinoNZMO5XWpDONaF/99EMTbVWkJUxwteoqP2
HqU/a+B/C3cil5Rpz5Vvr4+xJDWqW3MBHrGrys8acBV5ay28v89Y0Izyt5lb8LFLdGwIHkscH76r
yVh2NUxLNDWJxQU0waKkFjWYiPvq3kAupT/nFedL7DrxjQiqFBt7RIiYBpAwiWht9b4pT3dGvGIs
JsdYxRi5uVmdF6HiZE+717aRybwzm4mYmTp2qLNZh3Q4thkHZ2630GFsBDBJkpCgxDd3eG1gw6qw
W339urSZD2Igz9JMWhu4j3rJRsfsnFuKd121eYdjwju6B5JJqczdRs080I37o56610Xs1kw352Nn
z8whadsyyenDFgARTu5l5+GQOhSKKzmWPn8QZt8RXW6UnUWrR7CmtzPUJALgGKUTGd7M0+Atr2AX
e+Gl8xy1Z6fQWrXOFUL7WZp5KxcHIrdYt3+5foe7zg7oO5ZqaEDgYUfPwOm8qKUAGUv8rWjdpZKc
2gpJ3f4bFw5uXRXWK+niJ+ZggyQTWknyihLf6tNcRQBOVhlCNwHvzYuuu5qxlcaYs7mYJoiTwIwo
PzTADXFlpz5S4OscuAO+6CuYLufRtO4WxrYyGXO2FBDEagpOKH6Q7S3IH+pw+J8wjHffAltZjGVX
ilRERUqZH8Gy19vajWB8wADRmlj9ZM0270b3dHErkDFnMRP1Trbo4aqbJbppNF9ZguuqyDsUm6pb
wJXRCxky4A7vYjxw8L0c9UwT2tLll/k4R/r4nhuXn5jrFM+wL1eA0xjOGGTPVY4H5olgUok4FwC2
SN84fYYFlSm1xSJzylbgGRfNE9iHwObrfNzs5ig6ZsnGih4lax5G6SAqtxIYAxrPaF4j4XEC8f30
XHYPaXUbEd649J6j38qm/7+RvRpF0VoSVFGXJzuvT6P8+7pe8C6R/v9GAFAFBtWkuq5ZhxjA69Yv
efx5XQTvDIy7AGWlbgwYpHBV5VmsTgp5uP73d8vYpiLL6Iii2wWwsz/PYE5pNSUU1XMGDZkNGlV3
Guw+A6y7EID5DSVs+mTjbbvsPm22Yhn9K5NY6YcVFjUeV9/w10P1HdOidhxSvEpKSD/MtsWtn+89
3LZSmaxWKvJ2KAmkqgHtgA0HWlfOfd7DbS9l24phFG9I1hprc73orvVzi8ET83ulHCjjn/zWxDXH
xHY1ZPMBGSVURaJGahVjCB3TB3JqHuKCO0hCv8YnK97IYLSwj8kgR1FFXzkUcAyfC0OpX9qThjZY
7PLWzHbbAtv7Y+LVUte1spT4TOXvFChALrgabquQFrK6Q+9ie/qmeJvve9cAszk5DY4QLjwEyF2/
tTkxE8YSaxq0sofdzY56XF3ALLnV9xSUA7QDrIN+ifMV9/OCjUAmjJW1rmGkEQJ7z/hCsUcrw54l
mOHiUWIg8VF/xEjcdePf9V8XmewjmdTK3AAKHv7LCATBEdParsCifV0IRz/ZMfhkFYhZtfRgaXua
pd7PrMm/LmI3+d0oDEt8KSUS6eoIMqyn7F72VhQgVVussZibu/xcm2r7FWtgi6wFRh9Khb7ItFx+
KkfLqRv1Vz7lN33JGzzniWI8SV1IDXr2CJ8A4DqlOYbWBtWVrewwVV3IuURqVdeOxTiSIhvLrF/g
tZYfwg/B7s6Vu9qJS34OvyUHLaDUb5+AO/7MEft5pwlP540SMr4F2Cid3BVQQvO2QZ1cuDNu6WpE
4yScOSaOV9YYryJ0Y9snJj5bNrVgPngr25MI3E0D21MRbE3joYDvZ42bkzE+RIx6UzAleE1yBODi
qQDH7QSDNn/EoLiNQfd8/SZ51sx4kKnX0wGwOZjhx6q2JX3/2NheeJ+L5gNXtESnn3OT8wD1xIri
ClLEY3uHz+XFIa0iNw6WLjkH4l3gB2jcRtbULlNfNFANCj9EUxMzsy1YthWYfucUgfx4/QZ5fkSn
cXAjsCmnNR96iQpcfdlRHe0NlEQO8XV/ejE4BsexbZ2GoI2wEcS85kRwk3mfv0xF5aXLislroQHj
k8yRtcOl84eV6YwjIUSZZ1LjZHRzMPewl4NWQO70vv6eA/CizdzsO8WGBib+9wlkwVjFANbMwqNE
4vgYnfExRlmYXabgZxSAMtC0EMzcjtLcK+W3uuRltvRjXdNUxrFkptxZGX20kQeK2ia9rY8FTgiw
BqD+c3WVJ43xLvFoYngAc5uuFnvyMQqAgRRoK54dNnoSNQhpuLzm+8/6i3/RGf+yRrnVlzVEUm0F
Qxugl5ejEJhv/Bcp77sxvsUsJ2ONaDpUxTeG/E1ugX2XeqJwymTN5hghx48ZjIdZ164Tkwnfbegb
G7yQYRn19yARw24XlgnU9Is1a19UoXob4vnBwFiCHD9jXs8d6vitHHig8Lxfw7yPCqs0AIEGJ56Q
p3gwQSR7O008VeVcr8H4nQika4REKCNLT+DipYNE0tsEZLcV6MnFDULGB7DJeOD26TjenJ29XTKJ
TEAAho0gRDX+cqgOCrx5/m+LGhdtNRgPlIDGlhQyLjJd46OcKqFVS4EIOkqO+uweScN7VsdsuKF/
ai5NSzboHUr+pV4CeuN9qO568A/PN61luFidsQfpphffpZnjYvcz+ItgNpuOFODWNQsEY7fGXz7c
bOxN2LUBngnWY26xCNRwbGVXbzYiGeUEjuK6ClRkVr4vlt+rdk38NfJamReKd5OnjSRGQ3MMKDWx
AUlgWXK6UDmIxMMQB3ZZf2jEaUrsoVNwE3Owi188TNHdQLmRzQRKkizA2+5pf7fzBDXErobf5W4k
xf511aEa+ClgbOSwGjqOq2VOOGPd3CfWu0per//9XVei6Yoqy5hzF9mRlLZdxc6c8feT9JtunHoM
W4qP10XsXZUlS7qsGSZo3dnRhUHS5KLVERIatfeX/qlX7gqiu+2/GcRG1RP8jYYiYYOIHnWTu8jd
Koi6hF3OIquw9eWvmMSO7jpeF5eGFfaLbMXQ427ExIs4KWWKPlQWRkF5pKh01geA7fVb2/swlvL/
SLuu5chxJPhFjKABDV5p26jlR6OdF8ZYeu/59ZfQ3m23IG7jdvZZEaoGWFUom6lQLKXK+sc9mT5c
imi2MCE15ZMzAyHdMB+N5J9zClD5UgqnXpinVOiyKpBSfJ7qL7ohmvfYvC3M/KCrbloW4ac2Nbla
LF1FJWgC3oW2MzCWwKarRNUtkRjeFUhJ1s8aIAikBuCHN2oS1PSbllJ7MmJHK76R5Pn657G23By9
OBjnAEwqr81SYY6lV8InI0MRXp8es4Z8b7sOeMwm8NErTwYLrFbqj/Gq7fQGCdaMn5PMRWSDmtht
JHITpomfl+MxWxLMHMZYu6HdMU/Ml3gJPZopg21Y2bFV+4M+yYdUBlFnR27nKfs1JOkLQAtvZalx
yhVZsakciJUeFiXpgCQd+WuF3RVJdeJC9eop/JKowz6eum/NkO7TRttJhtE7TZsfwtzw0iIOtF71
CiypFTnWS/NmOZBqcMNIAmgyth71MHXSFYN40hrEQ7Hac4/1S5Bhfl/L3qkA3xMB7V8Bcr0cSc6k
lLvasm7leAGQBuZ6SOypMiAr51U6ALnYCZP2JdMtJxwwXJoVEVYz0xMiLHshxWQ3fe2rNDxNNA4y
IuJS2bQteDwCp2ToKo+v1y5Kn44AunOxUvm5wZQnSqN+3XUC37r5+oJPFktuWAzB0ganI5FmlboF
OhiUdmPiqF50aHf50UDArzuqP9wBG3p3XS03c6pLkZxB65FUY66VvYmH7JHRA5eM4Qn4rjCDY7gH
3uOBdYiM3fgCh+zkYEi+F6EebXDpwqtcnJvzxFQ3VlUz8CPYuCHjv2A0U8MtKDgC3cMa83O6a9Gd
fRK13djhPrhmHW1TcIxZssZj/aUSQGYpSz6w8VeB6Dk/raGoYrPZJcB29F9CuBs20Qn783DWFyPQ
APYd+2RfOYBnfyR2AhrW2pk+Z9+uf9fN4YRLqdyVmmkpgbkSR8vjVnVmFOFsU5Pu5KzaS/062X27
3NPBjJ0xt35lcvJ6Xf6mxVx4O+7QgNKdZ4lBqKPkp1InAV9YF1wXsRXNXTpU7oS11Mr5tELE2tf2
YC2OrD7N/Y2eFN4q7cHRfV3cpq5cnIh7xpcoJ9ocAXqhUJcdhrK8eTa96yK2L82yZB1OBnO/7NG6
iBSKNlUyCpwAN6bfhviHod9MkikIggUy+AC/bgBnHEfsAdeWYG2qXZEuXmVY/r86Cl8wr0zsc8wK
trNDzbgpaHlS0vlBNUU7HpvVNQqc/v9eGV80n4d2yMoVwVW8X5z8h2Jn4JMg9nowfzEkP0MQmopu
j3PQazZlmRnCqnpzX8ZHVf+mN5/+3c1xltOqdahmPSq8uRFhie5mKb5U7dO/k8GOeaFoGUDl6RBB
0QbpqTdNR9cOfSsC8d62z/On4Qwmqk0FM1j4NHM32VoXmMD4Uh+KUrLr9rtFRZD82/Z5Fsfir4sz
pZny33WfugR1RRnaZtl4169ts898qW3syBcydOwl0zVlk3Je/oy8wcWUbgBAZLA0KR72D9zQ034I
ZG5HqudzcU5hwBK5FLVQOetT9BUJBAqdxh7DNl4UMP5P62Z2FqTm5JiehI8Ii4I/vI/nuIdP9pLY
6LUiwkx858kOO2/2iWG2SgGGkoVbTEwfrgnjLrdNLIQ/bHknXPaWCRT22c7k+7oSoSWL5HAX2qn6
EGMgD09T91CNf5AwdrBWaIPHzBZ8us3r03Vqge9csQweH64Mpa4dV4OB2Lj1XgPZQYHwdTceQLDr
9586Uf12U1XO8viBvTU2IkIYT1HfnCoA5ewMy7HyW1XBVEfkd6rAHDYv8kIcV7gBDFFdI+0EHCIq
73S8XSBHBmy3pKXu9ZvcdCUXkthFX9hdMZVYktVgd/UCXKXmj7o60Iw64/xNqhyiCTD3mPf7oIg6
JSo2unQk05wnyae0zUYKx6V0r0YPbka6I7FgdGnTW13I4JRdLiKpCFmfMpE+d8lPlXYC5RMdgtPy
qm9BGwXkG3eeG5dGoI5KQ0frRSonEMN30tQV8EXWgqqDklUHgjmvKlz9whKNu26/8+f74rtomK+O
9JRhe3Ue2hIA7FUle/zWH03HumNblXIomB4WSuR0Lg+TqAPeFMvFyC+KqnJvGyiCZgjY2UylCOtO
dJF8ZGHJTW+yrViqpN6Kyl2CbfAewxT/Ti/4Hhq43jSjXFGHNMr8lujyKUYpQAV/8HWL3exC0osP
xs57YbIRzRZC2AfTIjdEVT7yZLazlqi2hFVm6oranpvllQt5XLSRSxkhKsX99RSN4/irOQLM9mfR
e2EmaMGLJHHuARO4k1wS4OjRO+BHvRiT7hJJ3ZM23mEbVqCGmz7WUC3UAwwkqSp3jQai9NUEgKUr
T72v66/dcAzHyC4UEWTl5qkuBHH3F9JE1TFcgNc3pQ9gQnhoJjDdLVXklkTeZzppBRqyqfAXArlr
pEmb0MkE6hoaKnZPvvTGaKfj+DvqbhgqcA8IKqP8AHa3GsAcBp6Hq0Ry0Ned3+bdkTREgMuygZOJ
CsaFHObvL9Q9m1Y9qhmMQ4aF3O+Lh+I7NsHDe+NH+CRjxpatp8pHqP3bMuFvDV5diufUZKr6qRpQ
mseeu20dGE8y25ccMXcVYfQx3xVCJtvtAsPFiTmFQSkuHrIYwc1yYMuw824N9APYUl3RiMG2opw/
Iacoc2bEuZJBUdblc67d9cD8HgSTctsiqKlSopjoPHCRjFZXkZr3OIvUukra2CHZT+mDwCOyf/Ih
rDDOQrgHZZHSDsTPOrswNpXBeM3rHZvKEA/Li87DPSZp23dtWXWAbiTaaIfNHOQTuY2zcC8407Z7
Op+JU/uik9qpLWFew4EciNcAYyYDWgWrWKoYF4iEa7rsH167RE7RzRKlyirCyaTpWOXfmv53MuOL
j8Rp9ViZ85o2sONavYmyQJNucmGPVaQInEJbZaVl44xoltEHZUe2zyrvzaBy5aMlAHMSXRcXZipl
RUODwf+n0iGVnivp23UFECkaF2VSs0FZNcV+S2i+Uu1rX3xWqsd/JYKfpNBAOy8XKeKwyXoFgKOz
9LtcOH+8/fr9pccm5wCSSKkWQ0NU1C8alj1Wr5SSGy0qvGXq90sp2igQieNcgd4uc20RZBir9jhU
3tyCuFDBPN9ysxgi4JrNpPCs0fx0RKvi51syTJSNizNajcEnfuH/lpdGHxWodhRokCqnCdMyKdlM
sSyW5Qd1DnR01SvBxu12TGnJsmZq2FZEJ+b9IzuESgkmOKgCA4GATvvocN6MHvOg2r0Iz2rTtVka
gSxFRcOb86Fl3ZEU9Mpg2KumwCj1L5o2/GyK5j7Ns911FReJ4rxoPNdDbTHw4qp5JOiahdFhlYB4
TUWlj01zpZppKapGZFPjPM+8AHRWBxCLa5aYgO9vO/1HGr5cP8x24nQhhPM5VZpbSVGgjhO9ASlk
B8lR97k9eukOJVkgyl+Xt3l5sFw83EC4AhDLe6UwW6tZaYEIWQ8fiuE5jSN7bd1ZEnyj7as7i+FO
1YGBDeioSNibSrW7rLdJGNq/w5aNI2DhW9cUi4GaclqXZ5k+myZOMxS9XdY/l1U0L781cfdOBKdt
NFd6XBryFxJI32s/3Ic7/ZDvZHwbUVy6cWnvRHEGW3TGpBBG9UBbzVnTDC519jLdFETfGyrwTgz7
+0XwPZFsVsoYU1lF1NpJHkwLetLkxZTif65r7wRxutaYU6HLKvx2a+6U9cYcf0zp42CJXPaWo3sn
h1M2c67aZcyRPE+O+md0fZT3xt2MGnPiF5+vG9BW1/mdNM51j3NlYLoAAfboWweAVgUFWpMzI7nB
HmfoyYFovE2gFjysnlLLtKYdAqC1LINKoTc5yY95tgqCn60U5fJg/CzJkDQkMidco2wCZqCY3SGP
seeAyVJlcbCq96WoNScyzNOQTqKNEdE3tLg3vjTCNpPflm8wlUj96CDv1wNr5DNceBH8/Uach5MS
GYTZuq5bhHMbtapVSaXjka+K+2bYzRjAFCgJ+7lc4P1OAuc15ESJaFEiQopeepftnYVuuaOnFSop
BsfZVpDzcTi/oa+ZWSYlihExvcOsiGwBMj3/dv1EoivjnAZNasksY7jBZv4UybVNC9HuhOgUnLfI
JysxOg0SwvnTmD1Ly2qX0Y/rpxDJ4DzFkukhiNPwLIXGq1EPthp+RTTxex/fxBCDghRZ5SfyylbW
F7MAZkeLjIX1gQAlej8f2BoZ3QvXKjfyI6jaX9L4RWWryuIxqqDM2tp7LbDMsED0Wpi1Q+afY2XZ
map2dpkBL73E9rnSWsH1O90aR3n3A7hsQJ8XYzUIo0LyRiyAG6A7Wfes+VXvRs/EaHF114DvSXjw
jS2id3KZDV68Y20k087s4BcnR3YAQXVsd4zCvA5EwfrfOKfzFXP+YugWTB8lMDDW2HvjOnF7FHAY
yiSjrxDcp+iDcr4D2HRxVRjs2YT6sMpHCBzaZg92RF/E3rlViHt3h5zr6BfSx+3ylu6k99bP+ql4
wUowlmVRjqO3idN1nmGHdh+UP9FLSnxRQ2Qr/AVMOYqBAAXUVJ1/3OjSlHrFCuzWXD1YbesayvCI
9+4AMPlPulR5VIqDOEnRRohln+WYxYy9HD3ZC25902ObmNK1DEw2qTKnTak8tmRiNzE5pt0/Azc9
SG4snL08LEdRFL7pTS+EcQoFrM2QVGbK6qy3NWiDfyP8Rmh/PgynQtk6q5JmIr1Mq/wQNSOmI/Wj
kpWCKH8jWX738TjLN+VyxDA+LFABGpFtTK2nq4ttRboj9Yi+wuVH2WW3tBBOwG2a/oXWcB9rykhk
SAar2CFL147UI7ZlE1/eCSVtGuOFJP5LlVHbTAbKkGrQ7tmCT+PeMEceuYKnaWta4t1lct9Mq8ap
AXc1+sOVPQCQkzjDKftEPTCPuNJJPzR+fRKFlht0CkigLo7H2T/VS5WurMqqBmEAVIinIgj9zGkC
cxfeZ0HrKQ5yhFcwm6GLgj4eWJGv293mi3zxA7i4ImxMpZxjnNpSgqr6ugAUvxM0j7fd94UMLrLo
m7KVJAva0rsjPFvnVI61b1zZLz3MpglsQnQgLsQgsAgtq1h2FZ/S5qnM9r1wd2jTVylEo0CpBmAh
P4oPfhezyNK39i4YWVHZoTJoNtlUDQgeUvu3EsYLcdw3yiU9AuQVHqQpwWp8PXhG9Kji4UuEpBmb
B1MV1aCySkyDx9Yy4qTo2wS5FYNWk4ANcTAfGd+h5WsV1mdFr8+mG74Qxx0sqyygvLRsCSA99dWx
KP5571NhBwEDAWVUIFyqaFn5XMgmlDvpbsLOj7NT0X2xmucGk93XzWg7K9UU3TQoMdCA5gxZtuI8
Ag09q5I3L8kOPX80TKSf+W3jI4FDmCIqVmwXRi4kcpfXl2BT1ntIZFvBoPTZxS+Kg+09JxEujG9+
pwtRnAEjQMkXaUH8VVEMKw41+BxqT3CBm2/ZhQzObk01j0nJECXD0/JAB7v6ynbyUlSA5X35K7kB
XMIXy8beM0D+jE8C4Zt6fyGcU5Q1zptpSrFr2XkTAujcVUw7gUETvwWPnil4ajaPCuwr7IsAidvi
B606tU2qVYK0hb5WjXEXd3DtBLT3eXHK0/zBNIxd1MSCevSmYzxL5cettBXbFU0N5BwpehxVT25e
zelBcI/sNf6Qdl/I4AKSYTS7ViohowWAiOyhs/tGAZu9hc/W/wHhwTTvmkD2YS9ykFiJ2qJk1PRA
SUFBCPE6kCgstwfSMVvlbPYMayYPRHsIorvkohItBoLtEjMUInMfSbuh3RWa4B3bTusu7pKLR8o0
mrDiARmjr/hshojsmyA5LXfAFH5kAEGpozzljohOaDsjuJDLzn5xpRGgsrW0R47eecPLn53y1hs9
JCHwLNQVpUBbCwcKqGH+Zw2U82NKasqppMMaRl/zF4DcIDwYdzjmw+xpD6vDwsrhc0jd67oq+oSc
TytGtQBCN67XKH8sgyvHn+jk/Y4IoLwBcPVtP/D9TWKTIgInKDZ9AYJn68ShYBEaFFGFfGsnBhd4
FsN7znRtMAuDkyh3dKc/vQHWHqybyEswflsEplPsWYDObKEA1njttifRftrfKM35N3AOVAnnNO6A
H4nsbfKqR9QgPCxJ3Vf7EkzJ0Z3o8WM68dHs/xLHz/EBGUm3JA2JT7vez8tNm/+as4CUAo+5+eyd
L5afs1CIhGnBCpjDRhnZ5vDDIF+vK8j2G34hgXNf2pqVuiQzDQHkUvXIkl717i3pfRAthYkOw7ks
UptNDvoM9uh4aX1bkUBwlm3ff/4mnL8yioK2swU1XIhvQfOyzM4COtvty/AdZIIIjVcRtMXfqJ1l
6oal6Ii7OF/VWVEVhQOCfbUI+r18yn3pdrkniFhBv7me/g/MCWZMHzQP89EAS7WoSvkJLcyLRhoF
bQNeOCBc2O2eob2nTwau1e5z+MgMNZoX7f/oTm0/CBeiuQvWUB4J4xiitRzgEyMmtDGytW+P82O0
l/3IKYCI3Z8Qrgj6VZue8kIud8mkDqcRXRc46FE7VvVqD1l2tJYf1/Vn06QvpHDPQKvV1JxZNTGt
Zz+rO2AGqKmt6tldOlXP12VtvzkXwjjn3yfa3FO2wcda82zNrS9thoU3+BbaVkAOwJabdC8CWWMf
6Jru8I66yPRWZV7LKiN/kLubqc4F30okgvPDi54sUjRCRKgP+y6pHDUtBUnV5oe6qG1xMV5BTZJj
rwSwNvpNV5d2o39K0n0pKqEpHy0NHX+iw9LANa1pPCt5i8XjqVUbzZ0WxwrYjqd1z0r55S58zmHh
w77Yaygg6PfkUaAeH2/xvWhO4xlVeSw3HVYgYudPELzoBFtzQ59ZWnMfH/551eK9RE77c6K3umTV
uguErHF4AU1GU4uaYh9j5fcyeKVf4kyPQlxoEj205Oswflbqe1V1DInYggsUieI0XRqHtJTVQXPn
u/G13xcHBCOO9AmwbQBx7Q89hmAyHwtjqqB2/9FVvT8ip/5Sb+pZpJYaLOyHYR4VI8Tm9tP1w33U
/0sZROawchJl6sYEEKQYrYjsaRjtRZntpj6Q8PW6oA1MxveSOEszSSJLUaoQ1BRAe+6CPjlyqp/l
U+qHbvytcQ17cQu3/kmxzn4A/6dn7g3RDM5G8c4E/rdKFdRpVEBocFeqyaquSpGMdX7dNr8TB/iI
u/BmQeLhVxApiiQ3vuClOL6bNo+KOVU6IW6lnpTGsM3oQZoj5/rNbsRd7w719veLHMeSCqnLUovd
7ORJdulGh9BnM411IGLFER2IC/GSaJgUbB5prqEBHHG4M5JPdS5Q+4046P15uOAukdW6HmuQkI9+
DAL7KlBQBtqz6HvZLY/DQfSVNmwAgBdIPxl6LSZ/OFdCMz3O1qwg7lo/E6u9ndovtPqVFqKCwsfL
s2RFA7IAtSzNUPn4Tu2jmfZdpbpK+CkbZDtbjomeCLSBafD7Z/m9EM73mvkUpelUqG84bcquxZSz
4rViSPCPr4oFUjMFRoRuGzXfPuKF0sVVlaTGXGmgmLUVHwAuoJC9fQMbdfUD+mt+7oielQ3rZTKJ
gWUSkDLJ/EyJbhVDXQ8apg9vhl//Y9XUHqJ73WkDYbNm84SqoisEnwtgKJxaoBNeV5LBaOO/k6De
137sWhCk2wzzt8XUI72v/vHGCQ54IZJ7aaw+kjNlbTV3bU+Ffq/Hz6Xmm6VwpoBZEKckGBYF7ALR
CPbd+Y+njAMBpZehuubTBBSmN8T6o/5g2YwPhrpLcN1DbegkCHORZhACXfkAKlSYvdErtamiwdaD
7iYLGN1NG4js+GOMZV2K4b2tOaXYJGhVFZvV7WmMgVuhkhYggUB5CD3lUdFqwbLiRp38vUTuTYtB
Fg82abhDDD260ZHtJJdHVpzo7iL/R+tfv8aNpt57cZz3nZOiNtOi0d3+++ABoecY+wk6bCqQjMkr
A12L/EgWRD8fg5/3MjlnnMokNCoNiNBAyLUncMtmrelatLSNddeKlp43POS7L8hM8sKpsDWfYVlw
n7p+Z5gvhvUgDc+CS9zSfQrIAg3Kj1ic9/alFqlLPsSai7L8AkjQGMQCX/Sg2UeOak87wxMB1H58
XtgNngVyRi1j4b+WMdzjGtZkj9h2Bgyarxffl1ZYtdi2gLMoLryJm7AEhAU+1npX7hlXXxUYTuoa
+yKYCxug+Q8NaBv6xrYerX++9PrumPzsRSuBWLTrNOLKqX6oYtQQiOWtayEwgi2vfHGb/BswKVqU
1+sCACN6MyT3vZD0bFvh/7pDfnZQNtJY1Us4q7Y+jdreXEGo/qOp7qopEpjW5nt2eRbOtugwhemS
rgR1xhk8HixwS4LcZjR7if/P+ZTffx/OtqKyXjINYYk7FpVtDKWjzQ4x/xBYl+j2mIVfWHBD9EZO
WbI5OeEJDJhOv68exh3Zp7+igFFF90H8aTmKGEq2Hcf5o3FRj5xg5XqtAW1N+4fSei4rrOKh+n79
cCIh7OwXZ5PzXJKqZiButwbdsG80b6KCAECk3ZyviFJQ6XYzDDjKn9AysZPx5/UzbBSL3qsB5yKm
lZpYa9UJyGpURDVvbUl3PIb+6CnBxIg8MZjRCI4l8Et8t64bypqsLXI/HYA3in7TLKPf6+DUgBse
1+LffSfKvcpWWpI1LxbihjEGZFUKFrrOMfP1H1en3t0kz2EUVdaUAbwCyV11HKfvKhXYkkAX+OJs
vyomLRd4B40GACeyzVw0LiN4mfiiVKqX85Coue4mw+LPA5b72/h2kgxfx7DXdb0TieL8QltIJmkr
lISUDAAcofq9VYsDxUCgqUz/fELn/YfhnEEIgEapWlGvyff0lfW/Ja/clb/Y5tW0W1ORFxcEFJRz
C/lqWFY2oBLF4BEKTwE5bhIoDwxnRD7mjvDZELghyvkIsG13cpnOBDDtp3WaPSmenGoY/OsfTODI
KecnuikHiEAOR2716DpP4WPVr6/yPPvY0vT0UPt6XdxGEePyo30oREVVLGm93LOHg5WHYufPIobm
lcLc9foFEpnzD5qeA/iw6AgGP36V1eeuOrXCFOu68RJ+ALQ1CvCpEfYO9j4t77vsQXBfIgF87GCO
Jh6jREeRJNpVh+iBOrkJcgCGwL7sim9LQJ+vi2RfnE8az9EKkdkvunj+1AwfKBqRnLIsLjsYe+UA
DReOvG2Uf95rAucqVstoSoXgDWSjAmweTSnAPmwGWJPapY4crIIFdKHqcf5CB03qmJhUxdiideje
1qgHv9tjKcsVFRWuu0GsAb6/wxnYohZ6JZqrLrWT9rqbh/JTEQ87QHMJXsGNDZz398j5iSmr67mx
oOas4Nrdrsca0Nxsol206CyyJ85VqGpLEmuWsHRe/JrTx8IiTiEcDBAEy4TP7qUVkT9Yx9hx/jt3
iXHW2YnuG4zEqI/XdX37SIAAN4gMHCJ+JjLR6mlGsk1A9XGg6UPY7eZB8Lz/TTZ/lsGpHdE7gO+b
SDTqV0DJSt8NDMrSx8yJnoEfGyi/DH/ZKSKh227jLJRTQDUzu4bOeDys2Ya6oxPF4MwMFQVwW3ee
UHV3/91NcloYD9XYLiGsedKyh5hkPwmwkFTJEkw3KJveCcvCsqqhWgcU1/eWZaB5rnYm0hv9qd7H
TvFQBVpnx1+rU/qt82nQojwSPo6pPTnU7X+jdw9juxDPOcc2HBpjltGrYTX4t75CD9ZCNm1ND6U3
7fTn69e60VB8L5DzkooSD6sp47xsuLW/L/25t2UkDI75wOb8QmSQccCWLKQfonmVTeO4OCunuFJE
x7pSJuKa0jOa+HYWHbOZCNzXpqJeCOEUVVviDii9EcoJU2FP8uhgsVoUuYl0htPNCKxkmpbBG5Og
+6oCQaM9WjfYa39m4H6sFApeQYwJV7vlQbRvJDoe+2kXj2k61E2UIivC/OLNMN82jag/KhDAwyaH
2GPVAOituWAV7sJHuf18XQEFSvC2C3BxgGHQaGsCe88d6D1AZhegUEsiTNbtl/msBG89xQshCuCl
Q0rxhBXVfV48WONDup6SAogNWeGgZ2Ov5FFSnhTRrJvIm/DgxGHXUStkXks+jPs2tmOsMWhB+Vne
W/to/yeyz/AtPiG4t25FurH91F0cm33bi2MneqcvjOEYPZwIXDvpneSknzVwgmMl+FFUc92Oty6k
cZ5ENgst0+qQPax/VqFSzCWADcWu9pUr7UXRwsbkzzvPpXLuw6B5P5MQD/mf+VIVmLejkwTRQXkE
+jUeItb8LRSnEA3ob5frL07K+RSQKmZz2Vso7b1ageppO0avAT45BpDA9q2bo6hkL7ISzsPUjRw1
8zzibtfycdGS3FkWNWiw1yHwZeynfwjOL47G+ZMOpCWN0hRQ2LE69aC5Ah+yT5MR/Aqtp40ifFnB
uTRubEBSQ4I+HDwn+Kdel7J7IdHiNaUIG0pkCRqXqmGEqqDNBDs0ToOXgFo5dtV9tgcTMBYRhPqh
Xr9Ejf39wu6Kas2tJYqQU/VBL7k52DYN7K4X9pwdUuVTowAszXIH69lKDcFzJ/h+POLJoORjovXw
dLXxXbIiT2uOpvHQhDY1Y+9feW6N8y7WGrcZyfAy9IufqrktRSfSC2vb2++PDsRedFnUD1wSRbQC
tWOBrckAUTCc7NBUDkWJUfb729ZpT5GfiMpZ28/5WST3+YBsIDUKllBdg3ZO1H0pVXAsPEjGQyG5
IIY3ppfrF/k3nvMskIs5W5Q19ayBn5aOButsnmbbdBTwz2oAfhMjevyNNZzlcV9ubUsaT1hxhTUA
QwFQnOF+jZDz04CZgwhvW9nOUJSzPO5l0GgOcAYZNVpgIy720FX7tUQmRL+vSvtHVpiq3YbRMUmk
R3mUbG1JTmY4/2G0jadNxM9krJ1EhW6jJ3wwFHIn0SS2K13yZLU/klQ59IPmReviSdbq65p26ufK
bRQ05KSV/qwWZa+tKNctY4iBZVoAHU45GjNaj7U2D+ikNV6ijZj8AkNHzYC0lfZm6aanWaf3cT/Y
uZr+lNXlpVoA5Kn03XGRs6CQSpuG5Y+KYrZ7TZ0yBiVXu0xHOue7pOlskIx6a50/R0P1TObUa5fV
00IQQcjlaVhlH0XZAzUiv5moLRHzRi9rP4v658isEJWo3hKtNirdukPVzlksBCcG3eV594e50M+y
kT2ZYzj6Uql+BkRnZmuJaR5KYqGRZRb2SHQQJ0/kBJynZ3WajgWxRvz2Mra7SPViUwvtpA+TI1Bs
Fqdb69uxz3a0TSO7kSf8rvlTMse2qWA7pcsXZx7y0E6TwVGzNFCm8UW1ar+gBKOOo9+FhjuAD7ro
mp8CwxAZP/fEdxg4HAYdhWV9aG4zjBnbCjEdrZU+1ym5KaXCTZbQ11LpJmmK0C6s8rWr2kObS44e
z/vrv0b0Y7hXv6yyvM/hjlwpJH6pFwcsqfvXRQgthXvneymU5K7BXNl/0bFcqTsa9xjArWyMIQS5
MyM81uz1j+tyRUfjXv0lGpNaLlF5mcPAjJ/TqhCEFdvv/F8egG/cjECZzadQJa4ipzvdGpw0Dk9R
Lnr9BOfgOzZtmi1pbIV4LJI2UNN1P6siGGvRSbjHQSejpDcztCBqbguwtsbTnaKJJtdEQvgHIZ6G
0GgRhVknK0D/4c58LE5vWblhx7v5lLnpz+H30vHzN2KXexG1WEqFyZau0N0JT+wC9Ha5Q/8hG0UV
lo9r8ixuP8thh7+QE3aRabQZ6lVqBHR4xfSmMbcjxc+X1h8oUkD6hxoeUlESKLpTzpfM9WrWioJu
zqQdDO3WWu9z+M3rdvQ3+d75bJyPiCJST1GIHCi+QWbwlXjIulzJab34c+POXnx8m63Bqx75okqO
SPc510ErfV2rEJUjrd23yZ2eCXqvIt/Ed3JkIPDKVYOzLcCiGPfy7MQ+PL9L/GXPKPcAcfKHqOq3
Hc7+7z7BI/deV8w1SqScIm6XstTJta+dFcj9scDrVpiCTsj1+wP72ntRnR4Czd2E71DVh0z7Xq+v
13WD3f/HzOp8FM5xpJJcyVUB/YvN/UqcRNJdmu36+KcBmkRDYGSie+McSDUOshI3yBfD/CAPlW1h
2Etbg9YqnbgTjXb9TXnlfDTOcwxjNYJYhzWp0HOLjhgD9IDWcGMAX0c0ASD6SpzzWPuyjhaNjR3o
d7Vx1C1RLM4+87XPxLmJPK3i3GSTE7o9eauLBODQHxgoQxmI5lDZv7ominMWiVXXYYuqiUvz8tis
tTvR4j5bK7cYfmuo6i+fq8ucc8iNSZLCAm3zsYocXX9BIONHoQjz7g0g9NqJuDhiGnWwVg7IPscU
cJFz6sqt5luqidh+2KsqwsuVGK9zY7wuU+GP03KTVMYL7eXXLk4/rYgPlrgFT54V7xsTJHAhNupl
IGKTpdvl8+incvPUJdatRqUjUaRd0ccOKYvFzrROda/bq0DT+D5R19VK37Ny1lq1X0OT3lbWOgiy
9e03CTibwDVXsA/L3dcc452s2PxsQ5SjtoQ2yiCfeqQnv3OUv8R84ItKaNalQwgvWljg+GtBpy3a
iNi+rbMIznvSxJyXScfgVBb96it8lcbwrx9i26WdJXD+0wgNWa8SqrlY1rEVa3yuumHXGouPysZO
SmfBp/mbpPwsj3OhLfaXi7mFC2XLu2zPBMlTAroeliRPx8wXTR0LBbIrvoiLFrUoTb2E52Gxf+0D
P+VW/sE6CKykaDy2woETpl0frfV8Qs6XYpJJbaV0Vd3yxnIYV3DsKLvsZ/RQOImjod0Ue92R4VWi
1Su6Xfa1rsnm3GxFzCFpUwSBk6P4gCLxYle7bb1uz6AlRIVwkXJyjrbUp3TJCg1POyseaeHJ0tR/
aWKcg7X6UEbtDZNpcXVa0k9GLxou2H4szh+LcxUdEIyzXIV2qMHormB4jLwe3I6sN0iDEchPIcOY
c6/b3N9Uuv+Syq+UA29j6kFDw172xQGrqLPusFNssx1D8cSGQB/5zfI0suAldQxAMfysP8f7WQtS
ZGgCbTA4R2K2Va+gQqO5dZregxwrcuSm+HX94gSO3eCcR16See40Fowrv6r2SxiX9qIJ5tM2YPJY
InX+OJzDAA50tnYA3HC1p9WXbOIB4rCwe29xsRfhkr32wHzVcKxfO8CVihie/6aKeBbPuY9ILwG/
2SJgZq1qZsLkD/KWDrSghjGf/92Fcv5CLUtJU5YKMfN8j6pZPmMNw78uQqQXnJdIk0LCEg9qL1N8
0utAbQQxuUgnOBdRWDoqZyOeSEkL71MzcZf/kPZdS24jQbZfhAh48wpHgmSzrVpqvSBkRvAFb7/+
nurZHaJLGNRezZsiFMHsLGSdzEpzUsoCLB7jQStPDoMUSleaUTOj56RTrBexEz5hMStm8IssthtN
PfbI6XVE91vD9LshPeCt4Btos2kWxUEr2FPb8xTnHCzL/m/Uw1J3eqO6cpM7Op4gls5jmtpER2wz
B10jCK3AI/7Rd1boCC0N0M27YdmAev1xiWQ717+Q7LBvI5tnu5LDfMOhmZZyJAhwM/Wlmy5T+HnC
62pfxnZhcyWE+YCTEnWzHuNd0GOr3YFivfEFG6S95jjNTu+SJ9mOPQr53HmuTa98k8wW+ydsmROM
GF09pdcjCHmfAEUTA2DExSDB076e9Jv8FgKshDEhoxpHpdI1kYIBD80XYv00Vqkn5ZUrW6hYaTIH
krfxaiWPwf167PrBHFRUhRNb+2GesJ0b2e036zF/yvG6E37uq8eVx/oAK8qW1ER7C6XPkj1QFaW2
CtdJfZrxYB054ja950o9egtX4WOul/k09/TaY1cX+QmWMFeLbKsEyc3iYKUDHMHyVmLNgoFFL7xi
/OYVXwlnfEGZdl2tEviCRn+Kp69Lx/F1nHvH1vqLtsIbqsWV0EjX2JOQXZPCuqYNd0afAyQyAySg
jrO6hJbGUN+htbHW/mpLdvigPvy9Om76xg9ItjNrq9NjUCVthzGOw/enRnNBzsGu54MR2Z3dumjD
Pc0uqoDENrljXrzrzgBNGOca9i4gmWKUzc80Eb4XNfZbGbiJS/hJkdEkG+coRUrytZGGT8Ui3E8T
ed23W47lsB0ArZVoIzaxIejLfizZseUNqnAsh638N6lgqW2MYRvJEvxWKE9z05wKVeVcP54YBlxA
bVsMBR3BEoXPXf+A0rjdCTw+et5ZMYjSmkqsCjUc6fK+OEnPOLeM9/v0/1cQYolKWKQ1EKsSXsQs
crEmgeM/qSX/jvm6/M4GaWgsIaSSYboKO8fQNpo3tjqDrA1L8Iw6wr0uwHt+p/Kyutv3+SaQ/v9K
pTEW9VJvAUyl1n/r9PwoNdVnvRKOEol4TzR6/HvKMdgRzoKpYc8ZHFpjNxcULE+F09khxkN90ASB
7ZL7PNu+wDftGODQs8iMxwp1u//113QP1fJkHGT4ax7G846SQQvSNkUtRYixIv1LXV7kwdb0l2z4
tY8H2xfpH5XYSmHWNrNUdugHJPFTpl2t6segPO+L2Dbzmwgm8Giwn0nUlhTfKVlOaYWhNfWP5gjl
mwgGDhQrFBuSYqqiVHy5/FSAlkT9uq8F76AYMCCRbAo6QZeKNX1WkhfavTDOvILW9htzpQgDCW1H
8hDL1OgQxYxxGkwEH+VgOSrH2A0vZRAdQND5nniw3rBPR/f2ddyOaW7HSM9gdXtbUhWajL1Nbidd
6sgu+yBun4fxq9RddBLU8x91/qy0ZdBC7odRk8eMtmtqfntIQDBAKRp4GYjtpmuEsSbIO2QNTB4f
9RpiuF2TgM+FXDrwd0uijW1o8WfzTTsP5/mhviyQWulOm/g4Vamy9491O9W4ks981Q5xKVwgrrKJ
djjDR1LHqV0abNBNk8ThNcRtR/o3dZnPSBRw2wsyQfutUn2z2qaxhWTy2qk4lPVgi+gw3Ndv82og
VyThfEFszfYUo449xyLtGZv0n72g24PwWmdf/psM5obX9VTmbZIh3J6fteFnnAdq+rIvYruavNKD
MRORZJZWjTr8/X3rZd8UEJ5mjxb8igDiqDqxFcf0hQMeL+C346YR6I//5s1WwhkbiSPUctocnpO2
17YOuU/d5lx50i/ZFsFv0HHT0fQH9wQyVpKVc9iKFbrgzE+9JzuCLZ1D5Oic1i8CWkrUguT7/gFv
RiMrFZnrHhtDOYOJHuPETY5mMtEjuRBMaXfpFrTcSCDlCg1ekEAr1ntaMkFCO2B6NUzA4pAGA6hr
Q/RHU/Xm4x+5oJVyTGxQR+MSqRlSFZbxhNSTLWFO2hJyb/8I3x9Ee/owUUG25GKoLChhlWr3PcOs
vIyqNlZuP2kETkJXD6Igg6KoBIyN3c/JyC7FLKu2GDWfJB1cXWJ9jTLtyUT/byqQO/Bo+9ikVztz
1QRYTWvXeVjYYBG/k+vkmnZmZc+E1za0iU+3o2LfIJjeAK8M6A/BiN47Sfxr6l+T8E7pv5OE9/k5
t4p9jlihHEfYOoIOpcPigwsauxuUaxSQd1JtRNxP+5+HpxmDUq0p92E5UZ6t8EqGvyrDF6rPWJI0
R5q9L4lze9nG4yEk+VAtCH6J3tp9Pdo1b7SXg+psvzHax0gx4mHhjmr0KCkinKbcYQ1Yz6Fy3C56
rMyBASJRUttqriBIvTPu4wc8x9HpooBc+lq72i9kUL8rP/cPj6caA0RtroekbCAxCa9D/2vG/HfO
0YongsGdpo6zXk3x8mrRZmX1xZNBFk9QyWFfk+2s1+rwGNiRlVmDX0St7e+qAH2QJHeVRzcFkQNv
K9FmfLgSxoBPAhyVkhwxMB1wUc7dMUN2LT3xpm05Z6dSTF+FofFQW4YZ4l0saq1n9iDEsSbkEzSX
c3YccFCZh0kqq1YYJQg/hy8NeMKGzzJxen9BjE0HpGcsF+Y1GtL7v4PeKoMPWTIIoxDiKWQ+Kold
gCZefqEFpPSYufEj7xw5GMFuuCPInpNMjpFeHrF5bglrWxQQDO6fIu9j0T9i9bGkasJKsQEPSFD7
20nzyRB6V+K1CfE0oX/ESkgIh6EtMgJosIYm1n1ccSLY7Qj9ZtkqgwjVUqRCXYn0GtGxhxYTvfND
55mUSxn89rxIiHORVAYd9K5Pcq1Ebpyuj2wP3VE5qL78hzGJrmnYPyfKOrvjgTQL2vaVGhepfqha
2Zbmxzp62//+26r8I4NNIHS9Lmayjkv0vyRxykE4yEcebfH2G065yWEua9suSibpeADQprfkiIVo
D8lp+ixhxgBFGtVH2wQ2I4nH+C/t576G2/nilWjm1uZ4wfbY1UyNQ0ScjH2Yh+IRbCFY92mcGuxF
A3HD532Z2wZ/05Z5iiT50JomHVHRtbOcngtu+WL72t4EMNe2M4hZz62GWFyyhed3+DuiGVj4tDiy
j84NG2VDt+b1pW+3Lq6OkrnImC1Zigacg250pT0HERoX6YCkfBS41bXt18ZNQ+ZKDwZGQfQUNYwx
/dwmJ0nCRrf6VUivCTjZJ44f5gljLrQhZ708WOAiLdBXmGnWVyPuH8wSe1zUzIl7yxOVltdA/t4S
97s3uWnI+H5xqHpV06ChePq7V6Q6Fpj9rP6MeUWxLEvEfmVsKme0a62oNPDsB/z2l3j6MVqBWnEM
ftsebyIYXchsJGJE4Bl1KTDEb+r0aoycb0Q/+O/HdRPBRC+DOQ2ibNL+K023K+1oyoU7G2/h/Lp/
dzly2CaedBRQn8tLzLONil3GspOMXyosIlD6476gbaP7RyG2gWeUBS00Zhr7LSitlkvigB/xuZOJ
PzZz4Ri98Rl7xTnabeP9TSgDhlaS9wn6uSC0s14WUh1LEgZDVHw3tNwOMZvlJwP51go55ym3nRq9
GSHb4xMObd8bFhxN9WPCjp36aSD2eKVDz9IVyZnJM/3eBRUqlk+lmT0feVk1joXqDGLKcyNmy4Jq
kNQ9l61pi+LToFl/FE3dTpfBx2LKa0MG6THmf9+IFnl5dp1mwdu3G54m1IBX0ZSQCETUO9y1sMce
hVyxB4ybhdL3fSn/8q676cKgRq437RKatLRg2db96LXXHqtFWt+4FugI+KU52KIVcGTS39y54zoD
I6M8NuJI6080i0b8yLOczpuO0lUFpQe2oAVaYD0LLi97x7sUDLSIgoohbguvvWJGzfbV6H8Z4RdB
CkzUpcDo3f36b2qyLT4pSNm6KEa/W+u1r7gR2BOZoaVTd7W7/LUMZDsFDXv0zLsCHGQzmBgsU4p2
LkrkuLSSHDCpW09XpX2udcXd149joAaDMW0sqejQhoGKSyAVj5GW2NHy9N9kMBEWGWKlrDo4zzo/
DCIm/bJrr/HatLdpG2+gZTCgUcbiEoJIHr1YjyRIzjSzof4UG6/DTk30NR+Txo6+80fi6c/+dg1A
Ei1jPtfA9mkGRrDCzlIaNG65nfndFF/D9E8q16vfZxDExL5ps2tSzLs0kVtoo1NZvMzGe9VgTwcG
PvoBi8ahnIx2S9qBW/m5H50xH+J1R0T8/ug2wPr5KNpzkP5fNt1sGvtKRwZKtEgs4jzFGw27l4ze
Dg9YsUNbfNBQmIEqGi6H1m8o7SYvsNM34WQlmoGTSp002SIJ4CRrDkkF1s28R3u4KD0oS3+savVg
jvGVxPHnecKOmFA9ZIZR21mN0Qxl1ECBGx0TKT1VYv9Ja+tf2B8V24OyeHKFYbLeOERLeohMIwEr
NGanq2l4Sfou6CLBF0vzMSTaN7DhH6TJcNEwkDkpCA0wyOzEoYUpaWM4VCZYKnrrQvTQ7RflHHXj
X8nY+HlWBrWVO2FVn5ReOoVVeBQn8Gyr4gX5MF/Ok8CokIaXJVeZ8qC3kk+y2He2mek/C2lGgNm+
tFKJp2qPLpgq+ayE30tZ8qyw/KQO2oHUY+FmM5/3YDMXdDtyNic9CfpixejcdKcv8YMGW1OJU/5o
8bAECf+n8TtvsGrbO64EMliqlvOMzkbQOYRfVVQ/cz/7FF6yIL9Sm4ofe5vnozZBdSWQAVXDFOWw
bWDPSx0YOEnplFn+PqZuet+VCAZTBUVumxb8k24u3NXy4Oi5P6kHzOBpRcRxEdzzY5DVjNSyz2gQ
03oKJilq0CrQbafDaXFCu3oUAuFPeGNXyjGYWmphoWgyqlckvJ/m2c65vK7bydyVCAZWo1FZBm3G
oxxuHX06vnTGaMjoJJe/V5dVg7f/vbZxRjd1vN2wP4Olqm1kLSL9AhsE26UufFG6E7Eew/JuHO60
pbdj5Ab+m0DmoymTthi5RdmD/eHSHwbkvVpkqnkPo+10nnpTjPlWsaD3eiXhNtPZHtAangbRHmwa
A0ZOG9v8zDhXIvPpRIPoQ0lz1g1oDmevdbIJDC026Nv7L5SlKH6shmD/MLcv9E1JxkEmjZC3iDrh
oAYSaIVwUXThBStkOZUMnpEwfrBP5VGt6NBc0V5k4TVOA2HsXF24M0DApIYPWvhrX6/ta6CJsmWC
xFGX2HetWI1Dl5t46eVBFwAYD6lrYuNWfKV1W+4cPlccA4zgPxkKASsyXTyE3OVCtxjTIrFwaJzZ
jjmnuflmX+nGQKQpgYCvplX3uiy/gzzFLtF0UubDaTAUX5zMv8hgcW45Nb3fAqmVSObSVbEoSFWP
cmvbfFOG0J6kQzv+MvEvznfbNMiVoN9uXT/LmYbnAR3hE+zxQIiN2WTVflscpKUmO3f+YHc9hnJW
Mpl7V2hYY9drMpWZfaNuNAxoSsB8qT7TDuIZ03wZFsbmp8jN7Mif3jg6Uze9d7jMJawbQS3IgDps
GmCzjU17RTq7voB7+f6POgxWqjIXEXA2m+2It4TSfi4kzQ6LL3nD68jmfUOKBqvcgLqgdSAfVfAP
diAGuzTEHcifONKbHuzjtVuKvC5MTD3UpHoiXfxUq9G3/c9CTXrnq7AP1SlPhjk3kaspjYdp8kaR
16i3LUAxFBWLlFRE48wxDSLJJwkQVbblAwGDYj90nPml7Wv7jwg2IlX0Ph/kAQ9UrTshsrf1qLNj
6W6yYn//sDZ299I7dJPEhKKtrscjGZF0Kr3OJYNNp28TD7tsMcmggW6PUmrQf4+X0p1BHE1OArBy
/4/YTmav/ggGhY1MVWojRNaU1pGKU+z+sO5iUEfz9mlsurOVHAaAU2Ho+o7SK2fR5DV5doeEUdDU
giMW5KEzeifWqktV8GbCt6eMVnIZFG6VVlSXFLFd8mt20hfBzrAWWVnsMcXCz9FtX/7uBJQP3PbD
zah8JZmF5WURkopueOnVyM1bcoGtBpiYfAvl70VqCLwvyZPHQDJRq0JMQS7tTn5xRXnTWc46nu3Z
QQ6UU/1CyW3Np/gUevsWxLmSCoPEcwwvkM9AYkl9qs3XRDvu//42MhqSIWIDkWyy+wJqPe/ReoUP
2EQIIpWnMD7M0x/tKtFuQhiMD5vE0PViwLciZ8w16PN1TDi5m+1y5koGg11FleihksOPUAri+SQ6
2bG8K+7Cn/E3CyTE4tEAa8lh//C2beJ/9cIusY94GdXDTKoEMvvumznd9dXsWuWrNd6XcuPsi9rG
zZsoBs0abJ8VjRg9WDkSNoot5wuIyo6GXHPsfBtIbnIYwLKSLiWDgByseFJ8mtmWsIwqP/FS2vtm
h5mQjycHog1l6CJMuvcxHNmUH7SmO0ViwmN+5Mlh8GmYJKXTI9R1ku6JjIlNlLd4eNz/NDwZ9P9X
wUWqJ2NcSfD8RbI40Rw5g645kRhxAgzel2EAKG2jUIH7R5E5Dy9TAjbcsDzCvRxI2d6RmriiKlwy
ZeQ4bJ52DABlUt2JJToO3QKLldvSnvVDJHz5/z5BGYuIgUHouMMeAsYajK5ORlNFEqfoSqc2JqT5
QDJj8RI5W90WH+Qw1oCVfKoYpqjT0we0hc5J6q3yc+Ehfx20rnBA0wNGHg9/RlXxQTRjJIlYhOqY
oqrZF9OjVYYl5l7Uh1aPnLHMD2rVvC5GdrayxlGs4SESCUgKG06j1san/PA3MBY0YfLGGoz5nZzK
Gn6ly9cm/pMG7A9CGHtRR01pxHyknByiM1wkbFIvHR0UEwYWVQ6f+PPGGyD8QSDjXOK+0slCDbRS
HgRUjFXzjsiPyXLpytn9b3bK+hg9G2NZ7jD8a30ztHu5vU8HzkDOxi1fa8MursskLQ0lU5D+p/Go
O44+bUbkDY9s1SE+yGH8iYZ26T6TwMnRehP226QBehFd6Ug7LnJ3OLbgRrvk19Cu/ey5P6Yn3iJw
ji2yi+1MFFuijm7Oy1BP7ESnsJB+rznfa6u6/kFLBlhS8Lrm6aj8DxkIDBF7pZejHtCcWQ/NPbrF
17qkF90LHXLg9WJS02MebB/EM3iTGdqkKQmUjMf0KoqRE5qhLbbq0eiw0yVtroIcH/dNlIdx7HCk
rqHjZMnfe8Mp6yOqEpcRFWOaOBhd048fc6fxJzD08pIWVJk9ZRl0MWMNo2oaLn4jYkS9fuwHHv/Y
1mvqw3ky2CJMlTanChKg+aUJ6PSY5YzYjVP4vPBkK3v2QRIDKtmoGjmhAxZxEOIUo5P+Ro60IQ+y
3ng5eK5eDK5g9aIOQgpcxin71FYCJrf9SDjGi2cVQScHcgTGhpETTnAuINvhOM6aaYD8Cg+LXHxa
QNcx9oJblYRnjxyzYNlUBRmbf/QS1bIUrSWVmJ51NfbTfvKTFlzGee7rpLxgzZsjl6lbLtPXds69
xswerFriTQJu5bPXn5XdkqdLORY6RfistCFWudR4wCUHEM052kk9pn9x2zu3lTckRccAkAx+to+h
odUvVqsYYKfI0Vou1jYo/rHUg5wHb3rtMCNXi/bCyzlsvBSg400mAzpTP6pThvEYt4l7OxtTx5Ae
S+Mwj9zMKH0L/H7jb5KYmEYfmzRMBJqC9dTT370a5HuCFHPhR/e8Lv1te70JY+BFizQ5RiiKkadZ
c+tkCjIJrex6Fezj57b/vYlhICbLpkIb5B4Qgy/W3nVHulfsT1bXg7Bw9ZEYfMEq7yhpEpQfJP2n
VtROpxA4BpnzmPsXGLtpwwBLqxVtj3cxDXgp/VzuZnfVsQWHbHcYj7x94duB2D/CVOY13DZZks4C
RWc9tQdywsgYFm3aBiXm5a4/3aqUrk+QHXNAc0uqNSKucvGru7R27kJoZ1t3BAONqV0585mXiuHp
xzyNRz0NZYN2frXzvT7elXFm5+GDuPjlvDj7VriVzfigHQMcskpqq80RBtLm7OKp8EpHcMgxCbAy
+UAc4YXHfcQ9T/Z+iWa6tCCveg8IVQSB5oPgZI5ue+icPpI7iXPRNk9TxWpFE+umLfDOf4RGITcF
K7WQaBgtzcFxNkLrlGowl/eGcNg/zU1EvIliU/NKAYpM2UISgGTSj6I1T6VU/JT08RETTP6+qE34
WIliwupUC03SCSIm3HXtqOT1fSEmFxDFvSz1fNelpR9JxElFhWcv1B5+g2LVQM+VKGsG0qIfTzOc
ZnWQCWAreR0u9F07nbWn6tffvTwzt8+DwtOeOAa+UqMc007CicqKhEhSIH9Nhe4vRemqtXBPNOsy
jiKHHHHTAaxUZAymKbQJPBUjCK2K+EnVS19Skh+13HLsctNl38SwKKYsY9dkUYSHOigk5QshT39i
If98KRa3EpSQZnMBSlJ+QtosQCPY5vAnzQKyAY5eA62qIMYXGefclRpZpglPH+FIFyvn4FyojoNX
2aIr2vzevK0R3g/yGPxQFkMSYomG/1jcFJ6Iv5ytJwusAFhqDxYEWjDtPMrwnZ4+pdcG49/J/fKW
nvrvvEazzTu40py5C2KyDFIUw7fOJ6xBOZgBHUPqDtw3wqZBruQwlyCTa7GQ5IGOO9Ei6fgp8uS3
CtNV8THH5Fvkiwfeq3n7dbeSyVwCPc/StjIgUz3k70/2wRcdzZeO2GPyvDjzBUwaYF8Qz7yEwRaN
AL6vCu5M7ORW8c+PCFMKKLZo6IpDXid6Gh3jguaaU+FFXnQ3nVTsIRvd5RRDb8H9o9BvJZoxrTgt
U02vWxx084h5MAfrgL2sm7z9i7n9OW8KsmZjtn1lVkjuSOFBQ3q1EK8gjf+PQhibCTE7v7SZiZee
EqND8aEaFlttedOLmw5vdWCMlYDBf9a7Cd+KROQRMbqvjv1Ry0yvr4fP+6e2HWLeZLEJK1SJWyxj
gCugdRfdUc7hgxzooJPtDtb4J+1+ays0Gf+6CEj2dSmk6YUnTmiAwszOYV8jzuGxmSlFKtRoMhu4
0uUuUk6h8Es1M3sKX/fFbL9FVwfHhHhE1hSpDC36Fm1fp0A66q5UOdpB8ZL70IkD3i3adGwrecy7
cOi6SOkm2LfVqU/LPJ5Kkffe5YlgMEIn9SyOA2K6KB6vhqV9i0Qe9xfnlpoMFpRTJgu1GUruWF1I
etSBtgXHQ/NEMECgFbMRSh1Fulo45UbtNkvxJBXy/39h5YMpM1AQ60j71AtCRTU/mVluS7qfzD84
Rkbvw2+B2uqjM0iQpAu+h4xkwJh9jpfENg2vHc+kTu0cDK5iGFTd1SJeVsQBRzLnFNn8kmUsVhql
BfVUih8eBLu5jzw9qH9oGC5tnP5z8sybDOfcXDbV1DdJtggRLDwSNa+uVDtLEjR0G44s6bxyM8fU
2UySOrRJOTVIR1DnPzynfnYX3UUJdjfSdj71Gj1zm7Lo+3nnW7J9rUpYx7PcgXI616XvgpZMthmZ
bpaJ56KoHL2aXwpx8YYwdDRz4MypGdTo94Qz6CHO5QBgBPA2Cxreh+qnplovwjSA9loPZuyJmdBk
omLTGLgSfX0mbmLmZ9PITxPaOJVK9jVreqxL9WqJ/TVWlotcxldtEt2miF206Ryx9f6Kfvlj3sX3
uSE9kAkzd6N5n2Slv0zIhhLFs8zlKpS5r3XimWS9UzfKZS6GY2JFgtOp7Yl02vexaA1bTvKvli4G
cLZOjL8kbdWgClunscBLuBjPopgFROydsqvuWxnEtGUZhB1mAhrMzTQVsfup+UTS4iSV2CAhZY+m
oWNIwgAvcCg9LETP8A/5vhSrM3atofTUPxtN4oxxF6RZmPlVlp/VsnGX/MfcRxzXwbM9BmYLMtG1
pR262cLWz8b6R2QRXuGc554sBmgrvRumrs3hBuFpQdo23tG1s+mvusRQIg7M5UWYPK0Y2O1npRsa
E1Ee9tsJ4bWWvH1E4gESg7eZjoIr+tsASEUKDiNniTp3wTK+fSnbJacb4rILjhQMgsxxjQhPPiCO
PJoBrYEmXoo9gmg3kxUne1FQdKrPfWTnqDTzslT7aoLA5mOcLhtNalYWut9V8yqXjlT7lunu67g1
/7VyXQq75SiSFqzUG/GpaFs4aMGTMzacO+HPDiSV0qvwKHnxSahswd+Xy1ONScDNsTHqpoHITE5O
afdXGx7MiJsHoz/y70CnsJ0pvT6ElQCaIIRlmHP/VjuhG4GjEBMzTvrIi8m2Kz//WAuaHz5+rWrO
SVSNKupMcWFL2KUz1sdcCoTkvjXvzfyCoUHX1DkRLu8c6f+vGlZaXRuNcCZIcQjPff6Uta7Vv+1/
qv3LrIgMeoADtksGUHO7YI83jWMxcCCQpwIDFhIYbnpTkfCOqu9q7WGeniPj8b+pwOBFqFdjs8Q4
pSk+5PrjJPy1//s8FZjQrFH7kZgyrBlk8xVmNKP6OJk8GOcIebe/1adWCSib9FnGPFbynAlHWXoY
eHpwPvU7OcZKxBQWbdzoAIOpCdChZsfJr/2DoraycyPfX6ArAWmq1FMx41WhKT/mq6Qd9PatqThB
P08L5jUWWVHeGCFtDWr9MO6w93TgeAbOS1l5z8Cv9IhA7VwIlI0HvQ+BGTdfjEn4lmGTgVDICC2m
c5TKXhelr1pvutNM/LDtvP2j5GlJzWX1J+hVHYpWignXpXppstpOpS/7ArbtzTCQ0gfzp85mNxuM
Y+VCDCeLbic7zigJOZxtknPO8l+87E0ORfG1IrGQ91qNy9n55oGOQmFiBwx/PlqN3ilIq6fGGY9/
D7LW5/w/askYS6OMvZWhXOfKs2Av2tcxVm0T3YX7Z7kdct90pB9zpWMdITyOZ1S4mnBx0sRLBMxY
o4bcBgO3bWvbMG6yGMMgghAT00K2eJ69Xr3mC+exu32Hb79P/3+lC4L2JKuxegjzMlchvUyigs0a
vhQe949sqx9dNkB9iLS3LEmiyIBqNBFsYQ5NCV3aTWDezV7zlqDrXr9MGKbEdkmb9vqrLSareTTa
mxreJLNIOy0g32t1WGQqg0M5im0x+ao3d+XyfV9FnhwmAxaXbdGnPdxGqvxANQSTVmilsIKxf92X
sx2arBRirhiWxypETGDklF5YOsY+GohAZKyeec/27WLnShJznTRTVeY2h0pRbs+5LTutkzwO6ft0
hugWPia87eKZ997YhKqVVOZ6DVksguKtlF3shLCL6U4CXQjoEvZPkdrbb75rJYS5V91IrLAdcIil
+ayTgwE0bLrWnpNPo+yoHQip+mBfIs8+6P+vb1ovYhiEPnPMMXLN6EuTWI6FrXNNxLtrJkc3JgZL
TDEarBSfbTbQ6ik75Sn1SWfnZ9AJUCLo0X3/bDadVMs4t2C7XL06WPrHrdRMsU8sThSklzBIfKUU
qN338L1XEgyRTn3kt5luIuRKIIMsnSi1ilBDYJQbSBsEFuGNmHAkvPu8lUr62JdjI8AgkRPOlcBK
OTkcjmW8t4Sufh/t9pmqp7CMuJtOvYEtWPovImd+qPBmeLeTB7fDkhnsKDDF22sRTCP8NDsNyMkp
i4vxaXIWL/cwZsWx+e3QaiWPQZCmt/RMQoEK1kACCX0uoNB76jzhoJ5Bh8sLqnmAJTPQEUuzpsQL
jT7w/lUBVwg7MKmJLXrkGyWyx7BT5PPKmtxDZbAkiVVs0ZMTmlGtXtBP53epoz+D9sIRbfJX6LRc
PTk3nF2Yo1fGXFQyLFI9CD8wDAJ/SmiI9ZD+mry0tank8Tgp/weiEt5lYMCFJFkzYXMI0Dl6kvNv
mcoxGd5lYPAjR6dLbNEUhoiRJPOxVkZnCH+V09M+GnMtk4UNvComY0lpMZq246a+4Mw/M2w+rA65
M7ztS+Mo9dtwpRHliaLie0lLbSvl58UUbRAT2D2vCsO7ASwDdSM2yNXRXDRdcJwcMTThhz8zZ0Kq
HfPJkkO88Vj0/r56vMNUGFiRxMyom6midCa01piAA4sGJcWLbCMfyZlp32J1XMeSbPNmISG1nqYw
kcGPjsaxdAonCky7sdGixLHGfwm2wDutmJaKbYiMuataloYiXS6aB+Hp77ZU7WD6md9yumj+BUVu
khjD19V5KRYzw6i+N7gKPUXEx5bX+iVIFsXPvJLgdpR1E8fYf4nJDE0sYZJZjzEbebZF8CsY6eTu
mwZHDFuFLisJTUc9KLtAx9P1no7Rv4XTML2NSP9owpaeDd1Qlpy6TyH6mmjTtRgFHlhQN/V7tHgT
wdh3ZShRq1Y4rNaLH+DGfCX85z2rHsP/w/Ze+ot7EhnHOdRt2UcN7TP8Qa0BjtpXXxq0/A2H2OM9
kf4FNW76MX5TKKShEJUa/iSKnUatgrhTgBjl1azSM5gzMDfcYvsMuqb/yiLyTRXGgBRVbQt9/TXr
Ci9vY15WZstwTNA+aXgvqhh6p5C6CooWcNJqA6XJkOfeQVImKBRML3QSD7o2C7H6TXXGeUdjmMVL
Sot3GF3QjiFGULJA9ilw8a74Zt5gJYpRqZbVUQAfLXKv2H8hYk3KeKkk1Y6n4E9GHwGRN60Y2MIK
mkETkbZyI+valYExH8nEgUbetWPwyoi1UJdixN1Z9qOtAt3gfJntGOemAgNQiShlY5Tj9xXzmEdv
bXGOpiDXEkeaEdzIvOVA9PB3LtxvZXFFmZdSQBA3xMajammHRkje9HjyIyPy9jGRc3JsObzNQCGi
VBpo2cX7qvETk5PT+ZdkC/p3LRN1F0NlbDrFqvExovOESk6uaZz50pJ64tJe5nw6y2V/SLrZWyxM
K6OdMu6ycyb25ziMTlEm/Kg0wymG2NciLgv0Noze/i7mAkxyphZTjRbL8G7xZa8+JHfY9HtYHAlM
2sZPXllq85wNCR/LpNSE7x53BSFpZYjdMoLSIlHLa0HM+yH5g+lvGQdsKZIp6arK+h5ZF8ho6TFO
ejxr6reqfyXx3dAXzr7FbBrnSgzjfzS5XZIBfUmuOE3OrDxWINRRBSdXeKHV5qVbCWLcTiaEo2kK
CEIkFPWJrR9AfY4OivCNrq0iZ+0wnMz72aWkCjy2z010XIlmfFCWRYOS0adi2+V2XX/tsbAnvgeP
nL2MvBVZW85l/dmYC1IocRJqE5xLr6CEdCIyEPi4/8m2Y+KVPoyx07X0RUMhOHtdMMhZO9NZDzob
dKlu+pWXM6Ng+Bt6rYQxeG/FU4OcC+xwFi6y+tzkvgWunkEpnaZJXCl7GHnwvB0Zr0Qy+B9hoNiq
aS9jLpyFqUN/yX0aP4mZu2i528V3ifxzMQSXc6o8A2W8QpGMeaXqeH6mARJbNsGGHWzK8v+ew1C+
WtiXldwXz/+PtOtakhtXsl/ECDrQvNKUr/bqlvTCkBmRoPfu6/dAc3eagnALu5oXvSiisxJEGqQ5
x2/eJIKFvutdXT4+VLgy+dJihqkL48N4P1zZkqOLyom5G694pMrwE8WFNNsxLLRmABRucpoCVTjv
ugIBSXued7qvh90eKDXrY3FcgiJIwj9aE32XR7j5hK7su3UskONOFCXXzqtq2REKc9qNBK5C7ipL
W2gRskx9PwYqQOtSgDOveywYn6aDrPQkdv7/HB/hXGZerZmlsNq1Wx3XKmxlT3rhe40BGbloqFmG
bnE+pF+GkSSMGms4FV90H/uahxGLThkI1OAf/w90oKIg4OhAxbcNENIY/GJOFhuVmbQ2e/a6B1b7
n/YYgvhkgEo4Ba0B88pq7+mHrJNEH5HNodRvEU1ngY7vHTZkjfq5BI7G2CShsi4ezTV/NIwr5nHP
JRn82DJeJeYmVHYjk/t8VG8GN5oxp8CQtednpArgyemC/GsB/2keWPjRnjVJIVbYvdxqyoW/CXgh
NGVAxkzqeD8Hisc2JJTX4uMQLCibU5TMzXMNDsXqbEvesUKL30rnIiAhNigWWiAZsYnt8QGS/QoL
IqjbGP50TE+5b6l/8mmJSnRDN1WH8OUNVC4BXjOjhU/nwbPowWxQS1lbb8D83/hmG5Kui8gonY04
Lma0y5zqOUPDUpzHmIax7IUlvDWbv8/5TKVVq6kac4JVJOAlz5c43mvZC2k/3L6dYjHvb1PO9I0p
6aIVOWfgpP2JRsOhsDJwHo8+XI7kxESBffsM5gK7Dqppm9gg17Smz6a1s+h5xCZHvrfKwRvJs5r+
wXDNVh73hdzYACWlDSdjaqBtNqYHnUonkMW34P34uK8UOXQGCiayL+OZfCOI3TQsfNx6Aww3QDLc
xYEuOUVhgWOjFh/c3CivwFAKJNjW8Bl8UrbHYE8SZD6lnrozwpQBNn6dJcPI7B7wWdlWKhfwUPLN
qjlGiDDru2V4oeMply3fiV3We52Ej3NuFlndGMGkiO73u/Ko4zTHA0iJ94zPk+57T7lqANRI0e6j
z0TiMWUacg6zravUHiwQCKPp6M9m8mhMVpDaMiQnicERzjP2UdPmrlKRIK5fm/nRVjQvx/pa73i3
DVuYtG+/GGfZk44FiWiK/sYUZcu285sFFAIFKUq8k95Kdjq37gdTe/NAXWOSAZ3yP1gvbE+fIc+S
EMX6HZZ0jrKUSPaxOF/irGDnIjXGkzMN76qXtHyzLVkMY3/jlkqc/xjIslrK9LP/MAb1QxYqd4wT
A7NbF2xS+K2H1PUEaIVlf/vLiXVDZkQ0Bx+Qf+u77pRWaoocJU6eSzX31hGIWDLnKI7Q5F0Kdw9L
MyoBEAAp/cd1N75owI3QnupwCJojAY46vZcl5UL3b6mYmNTQgrD4+gKZK7dtGiA5pMAmpie6JwBr
qqWU1UKPvBHDZVtpkidVVSLbUsY5yHp9T9te4oJlIjhPseilGvXjgvYGxTg+uXfq59s3QLgI6WyU
4D7OonT6Uja2GWCLAFMP3T462mfW16OXwfCse8djzb029Zavw0FGxSq8fxvhnONwtcpaZge25ahX
y529frhEwNq8raJMCOcv8rl0oqRKSKBGSzDY3dM4Whi6zL7fFiP0thtdOD/RNqMTxUpGgqK+y81D
h+HXnp665ettMbIbwbmK1lGBmpsh3TWrs0NaD8jf//K8uERDGxLXrRT4V1S19r1VWt5KjWOkNDKg
ecmJ8cWBZcKcMB0AAjnox9YavGJ6Jllozn1w+8gkF4CvHJu13eb9BHTGdmq9KVKDRHOPczNIzk2m
jv5rXJrGztJLtgG5zm9dd9LjQ1LdjZFsjEGmDecSbCOb03oB0lHqHGr9Q6IdzFkSjyT+0+V8gl6u
qhmPAE5Glx/Ml/SaAQVHTiErzhveTcblzL+vitmdGFAUW6rLwuZKr6iig0iBrZRIkYSk4jhHUJjd
UEQ1xGE44uecS/zYH0bf3QPH4l7WKRZHvY1ynD+AW6Wjo6R/S6sfyqC6rgXa+9Fu2aWH9POaerLM
WeIbXM431D0GlqsMBoVaelCMZ2OU9RdlEjjfYLbANk9W5M2pve+1R7v68G9MFQiav9pQFQ8YPKbA
B16nc1aAIQ7UoZ1N/dtSJN/G5jd+Orex43FlVfPTEBZ34Pj15oP1HYPk4CVxzvReyiTDjP+3DO+f
22CrnHPIwarRFQTQWSNo8diAH72qwOhkCGxuoD/d1k/8ldC9YehFYDvhvhI2cXurZTDdCgaClOOU
S567wnQVDTIAcqD4oRHOBRkWGokqMRCD6FGrTi45NNnqOdGLjlLabVXEb9CNLM4XARqLuGX0M5fL
H5w9ADjxRDN7f9lFXokGWORjAfjbbaFC/7eRyfklmldtrWEzFOMrLH90QzYpLEetFHryjRjOH9VF
ruWxBQhcK/6okvEhsr+nuoy5XSaEc0PWVMVZDRbtoE13YzJ5oxM0hsyghEIczTRhscRweA7jYS6q
Wq2BHJ1q3yp6VpdXjUrezGLv/S6DzxYojdui65FtMxIH09eAfNkfZuCwJsDzNGTSmKP5zV430rgi
xGIPmgsuS8aivgYMHb0+2PsypDtZnJAcHb957TIUWyzNAYg9B0IP9hXSYgzabJU8JITJiWM6KIVj
lwCgSr86Vmu07KhNIuy/1qmH0Q2vrqMAPRSPOH/dNh5xiX8jiotCZTFYi2LDYpcTWxbNMS3rfKcX
+p0VU6Kwl+X3Qm/n4LHngB9BtXgePUNf9S5zTbDSDpmnutVBK/vdbZ3EH+ldBGep3dybS54g7JVp
h1XG/NIT66JE9eG2GPHRuRqAaVzGBM7vxKdF3pcayEUDO/HYpDE5jwdyt9yz/AsohIHyIhEovBZ4
/bsq4N5t4Dr+ei3aNHE1ouNbdS3j1cFNb/zxzToiK3psQNQaeRD7LCvhCP3rRioXDKsyjqbRGhE/
ABrVoazIUIHhysPb2rGL9psNb8RwYapP9KJOFijXr2+KlnuK46fkQSsOyYIFQslRyk6Si1NlE5Gq
cmwI6+0ANB5eHGlXExR6ibJKnJNIFBCwTBfWrOsm30Ozs2XVWvC4BUl3ULVdSbx5OUmuoujGb2Vw
N94t2nTIQTuL1rjjjXP8mg/xgznKnmbC3eutHM4vmeYSKwvR8Wi6H9AiRvkB203Jz8Hi5HX1GVjl
rHgyJGNhArgVy/mopbLKJamgXgz8pR/tcboCb1E9DoH1MbtMFwLIKdlekMhNbUVySVkxEr0YY1DT
zbQJbEN9HjPsmt++8ZKvxkMDYgDJMuoGMkh9dfMr7T6mqSSQCH3URg+etge9aEdVc2SW08k8dR45
o3IeoVrUhwypsv2rTYPbSglTwK1Ezl1kYwoaWAJ3ce1C92MJHt32vgBRyUNWefouD5NMit4gO0jO
dUTJhBmNCo83FRR7xjh467rPZJVl2eXniWfXXneUicKQCbiXx48o/X7Hzue+PmNzPrnDNAHbLiGf
ZLjBIve7PU+m/KaAXjbKNDkM7vB/3S9DlFMP0ukadki8/8UIKu4yIN50hy/DrlrWO6QGwmim6oU3
LvauyWw/MupjOTXnUV3CvCTHbuhfMnO+z/PmNdKjhymLgwUERyZmk+2y/jLXedAq47c80p9UqvlF
O/xwC+2NZMMFlcvWM9ThlXTuXZRN+Exr0Bd5oIKPe1lLHxsE4WygpKiVnddWThgn7d5NLSAtYbVb
BZ3PPJ+oaj9bkeuXy+I3Rn6PIcAzMJPAxtr1r2Oahkns7t0GnF4KCclShROZrjF4/bwqrYHYop7J
aHtKNvs9WgNR5mJP2Mouau74mROfp7oOV8cOmskNukFTQJvav1VjekomNyR16+cd8fMF7bSuvo/A
k+C11PiWJ4BUMxfnh5YMg1frH+m0jkFvOr7VOX4Vqbve1C/r0l6AiHbsVjBNOM15wXCp15rkUDvT
vdHb4W1TFLFQ6QCaYYCSqmEZhLs66mi6+eLC+NnVAf7uZ4tBq2Ik8mH44D6tZwbwj20hvym9RvVS
VPeBW2SgQePf/iHCELj5HVx4WlKrzaMWjs5Mj1n2QCPNt5JP+vBHoNBbhbn4NOcJtWPWIfkbDy47
jYf23GIVq9ihsidrXIjj0kYvLi7R1cjVWseTkFF6xOdmrxJsoRgnVoMfvCq0P0lDofgoDVdTsaeB
LXcuBcTIfAcWNoisfqg+SBPQnSEoxo1n89gEA4Zh8TnTU6FKQpVwEs613uVyXj1tMwWMZnCxjEuM
nMHE6VcX1EPuZYFXuPmylcQ588ScMEALZl2QAEEztIP6EPNnSSjdwRWG+I1KXA5YDK4+VwrLKuIf
jvqQp19v33qh44Y/NWF5oJbhn9n6mMag7MLzIDJeqvJDP95R5ZhPX+r8a+e+aTI4F3a3f/Pf7+L4
F7c2LaY+MTSXdX3IrNJzixfamV4b5YGbfL+tmlCWjXwYD1THdfhH3FqCPBvzfJjbqzE/fqbVF3V4
HtZjIlthFmcTG0mc61jj1EgsG285hvbDZkzBY3df+D248+IHcMCG01kGJS7MJhwNbyxk6wBm4kwM
Pa6+tLEqEsRY6+0+R8ZrImPMk4ngrCnKybS0CCLBqmBa1rwj5OyOksEMoafYqMHZUdwADarKMA4S
q9ciu7MNGmBIqGgtmWsQPdy2iQOnDDh3dIb6BHiFj32QPgx75W5QPBcNNW/GVAFmBQ/p9ScahpQr
VGjCm5yF0zHV3SnuDLQ+wKbr5QvAKhKJdjIJnJPo5w4caz2yiWi4V4ExIyuhix3rRgUuRhddqiqu
jupsqVyX4a/BDQ3zs7Hex9YDST/S5ftcfLltvGKb2ojkbKrqzHgyHdTmMjQkLyvAKky/xMq+B3aI
JTR+cg5E4SRrhYlVJapmWaYDemy+0K1RrSkmYIgHfZR6HVINrXwkxaEjidfXlxiQME31sFJZxUno
h9/F8nNR0ZSN6hrBWaVJe9LL5lnPinAp5r1bU28pIvjk3DccaagWGvlGLudHtCaONaXG5SxyTG8D
lPBEr/on+2cHiyKgxTs5jp1MJmeLAy0Uo83RPO36J1MHDIL7oQfsm+QCCd3/RjPO7Oweu8sNuiaB
C1bTL4x2HA+8l0T1YoDvsoSSgXzn4fImJasR62dYcM2EuNbPraDNYyiuG+zF1ghy5l7brUEDAmLM
f9mP6tF9ZG3I4aCctU8SdYU+gLwL5dK8zMkiLA316Dd903b0UH3uD8tD+cMC1naxq/3ma/F2W6JQ
y01eyZ2voxpd37CObgLsfuOD455azPDdliG2xo0QzrO1Ve1o4OFBZSB9c5cIZeavZfWNxueexkGU
fJjnwHZmidSf+SmXpWCFyIUDAFKOqv30TZsPWNPYVqx81YKSenPA1qj7N4JRPoZP2L6a96vP2KUb
mEdyjfB1A1nfX3C2v/wAzvmNmC5Aj2zRgER8Lrp7swkTGf6cyMH+IoPZz0ZJ4oJCPl0H4AQDm4RR
/2KGHVPWk0eujLh+AcWgbz7JVsFkmnHXdNXmRJsj7DXF2fc0iz1reshV2biJaO/uF92Yt93o5rRA
uLcGLDgMaMtPX0o0XHTTK0BWY9f+FMR+9RzdWW/TWbY7JbDCrWAeoQQIq1VTxRrePMDwiC52/P22
QUiOj39ZZbMLxIkRF2Ocz9m8V8g5kVXjZCI471y02AzsIojotI91e9bW/TD8dVsLgWv+5ZQ411ED
ES9ysfYVANJt0O8V4IIYWuiqR2sxZWGABbAbtswjkRjlWDqK7sKUrOLqGONdPDoeXMkuMvWdkWj7
YVT8cVGurllcxmTZ3VZVdiHYaW9uIvKF4u+RDXUcfKVaD3o37G+LkH0wzlk4SafkE1u773p6zmps
YBnFo2YMwW0xojfvL1+NcxjKQFtnGeAVnc9AOUE93b5Tj6yDmTzKaIOFKuF9TdD9xeYsn4QVpVpk
ZjtqyJXvV/Vlpv6iH26rI/ww7yL4hKvOnbppdIgo9E9F9NlOJR0V8XG5aI2q6LcTnc8C9KXP1qZC
fJz8KSwODcAxygMGg4J630h0ER/XuyjOqU4JdZaOItWZu5NtHqZ+n+aSSyY+rncRnEelwxBZToyP
b+S7IfvaGLJ8X+gT3o+L95zOOhCnIz2GMYC6QZ+yO7Kjp/g6wl0D9v24+mqQhnEgnaKRKMZ7VKe2
1zlvW8YjxRBT0t2Malx5ZrMg2DJ6Lt5kpXJmjr85pI2inH/tS4oVRgbRYpT3GlaHh9VDIaTtJQmh
TAzvY4dap806o/pB0TRs8kNFq3BuE0BzV5JlZdkRsv/f+LjKGNJYq+DOaYUydbF6xiLbB5DccL6W
oxKs0UcDjMluas/B5agAmpnI0k12iW99Gs6TGmXsgMDM0H4OKWq4B31o7vq9tHrIzv6WHM6TRlas
NjRRGYVtdWYbbjW2Z52X6RtrPcU7mXsQzbmY5ubKcf4hGayKArKZyRsv7I4bd8krG4lkFWDj5bZj
FRWcf5HGuQpFdaneNXAVDPgf0WhvHsdDBG5QxrtTX3Nf+y6RKIzx7/rxqE59pnfzkEE/fc+g1ObD
WINMyfrGslil3EmkSW4Jj+yUVlQvjBXJpf3cvBqjN4S6z+pJxWk+GNe4wNLI+Fg2Hua7QlCZSRIa
iV3zCE+po9p2vcDXj/ZRz/bj/IS8SbUebyspsTce2YlanYbSMx4HSgtMorBXH2n2L0VwXqPMsmia
I1ML1vhJyx/78Ysjo1Zlf4K3M6Iaus4qpAbhmX4ZfkKd95YWxNFd5v4w0m///1Pa/n3OX2T1Ws5r
i3uXOZgZHDN/NU5NJQERkSnBOYvKadnVhrOI50AvvihUooTQO2y14LzDajXZMC6UAUVO4Xgsg/lQ
n3svfihD5UHWABBd360wzjmkUzLr9oowb0YhNkJjN/ObaNdqsvKP6AJv5PCNhsUYO4A5wglN5bkl
99ZyN6SS2rVYhGVZugWAfwyK/Rr2WpOudqki7JW14TvOBHCfx84cJPYufMsS9V0MZyexsTTT1AOr
JQU5DRtWBZYiK0TYu3wXX7tgDacgPfSNJ9vhlenH/n8T1i1lyNRIx0NQS0JaPNkNIJYlSbJMBGdA
xkAdrJfjK/0d1h/qtvLX+sNtKxWNl5jbE+QsSFejvB0ozLT+yCbgOsA02mETkD2j6VCOMhAvscG+
fzDOnujS2Lbj2Di35rqO38fp0219ZIfGmdACAh8ntWBCKj0aemg690N1uC1CFOI2J2axUdbNp1cr
7OhMPa62XpFTDwPwYmu95ObstWpVe3qJBcIGwB9aOwW3JQtrb1vRLNZvRY9J1OeswtEHzQEMenvF
S3yg8+a9l76BGzpY99XFCPsPuR9/ZfA39OvtXyDMXwhDxsYOG0YS+BdB3DXdqi/4fn0QPeIVEiqY
xOi89cSAHeq/kr+6s9TIma/4LVJtZHKPAttU0CRr8BpNLvEXlsPEIfhzSq+4/NxAlRIGCqt/WyU5
51VqsxWtjCYxPVZ3HTtg/VO8Ly7aiWVp09fIH3dm4d0+WqHz32jJuTIlTps87XGyI7CL4resJn5q
fmp7WRVObPFgzLVVQjT8w1m8RQktMgPHGb/+ZwTwSPflgQ0D6Od8LytXCC1+I46z+KjXks6OIE6b
U4/EQIeQuDChPQL5EgzpmOC1+SFerVdzDVgHrKPAkMb7Aygedq1UD+H32Yjhvs+QLSmwDtG4UIvV
p+twdlf3oJIvdpdL1sGEPmwjif3/xsrNYi2KRK9xYvSzbQIe13xVqn8pgwsupF6wKtXAic3qs539
qPV9pcuo5GV6cBfNaQvb1VLISNvHIuoxc3VS+79uW43YVnUb1NmmDXfE9/p7Z+4zp8NTng0MmT45
zAfyhMCPkgjYxMDiAJ4vGQiq6ElFNjJ5hwQQ0nFZ8AAwa4RM48AgGpbcn8MikDMDiE/xXUHOGRVA
DdUbEwhdEe19fZ28vuu9ztH2tw+SfYzfnOxGJ+56x7lJtaJAodRRT3nxuYZ/dafPands+kSStclE
cfdby424ziqghiYJhvOmctdbmHd5iqrGV9OPt9WSnR53z43EjFY6U5RftBNq2V1VetX4ByMG5vY+
cBd96Zy+mCqURnorJMWDEf34d0pwLjSNzAw9ALjQqX6d3NfFpF5dfrktQzQc+4sSXOYUL8tsVQmE
2L2fPAAw7TkbAvP7EFBM6cxh7KOSfQUHQXBbruQD8SPUue4kxjyBkVOhT7X7WOuP5iQ5PhHt8VY1
foTaNAylBpIw6+aVqFseGqAl0QvGRuu30XeAhNXd13usXGdetpOOGDJncMOwbM5Z9JlVDPpQsYzp
58K/v4KqlSHsVUG5/4Ptpl805ZyF7dpmvKwYAR5QO3MueXXOiORlJ34Sv3sKfoq6M+J1sgfcdgOo
Y14DJgpAx8er+rGJkkDNp6tB9SdaL37cVLtlBpPbqhSSd784idn8CM6HzFkUNWWH0bzpZO2B0gYY
BTeMDgVLYg6TJyOMYG7i1kfk3EhnJxjibvHOVJ0hyJv1sXSmHWmHt6GXNYEl3pEHu4orOrfrgOSz
TZyrUek7qjke2MS8Ku93tElkn1MYzAwVCKRsnZDonN2XQ0PXqP5Pqxvf0qMntnvHyoOygRqhau+i
fitFLitdgQOEGJMUgVlWZ4r+/ZrSfRSvXpXImgnCzHMjjnst9UvlOHkBzUDJvcSO5+SZJJKJPctG
BGfcy5Dma9KjPJRcHDyH2nsauiF91D9R38IyF1j5Wp8GdrBIZxz/i2hTI6qpq1gB5YJOneblVI8l
MrhvE4qsJTbs851zdK/xh+hiYEuzBTlkcVbfBsn7V2x7xrtkLhwVq94r5oCYmhzXnRoOQHx0n0rs
hrIK/fImG7UUzbmYxLCJg1FfTNvy+1eVOoKur8LcAFsPZkh3xp5h9OgHae9BeGNMTdUZig2qopz7
1EoMy8YWEAtmZ7628aB6WT0cynR5pHZ1qd3uvNY/orYPh7G96KRtPWBaASK7aEIjlqW2ouF/k8Aq
iWPgbaPyW/OGQymIguFoUdyiT1hi97GY8BH0HccaT2D7KfPRoA+M1ygwnsofDFT0jwD4f/kN3AV3
5hHcWyjqY515OirF584xHslEZHbEDvY3/7pRlTt4laoDNlwhZjkB8xlAoomfBvaTsa9emnt5n0D8
nd9Plv3/5oU1rrSejQY5tWWdJ/t1Tl9vJzXiGLnRhw9PM1DH4+ln2Vj1gU78nCDkzwA7mPdUSsog
04YLTpPdqHpXAIMc99Brons5KoDwib1Rh/M19mLNpdliMCk9gq0DC6T0yLbAZaUC8WNuI4fzLI47
Lo0x/uweqU+LD5Snc3Xt71FzP8SjV68+8ZdDLMU8kN0+LgSufUvzGZsTqCA4p/YZCxl3GENWd8ul
9eMguTayWo8wEL7r+dPjbe6f3ps9NVvM747Z6Ntd65EJnNFY/hz/UktJgBcm2KaNiT3jJzoXp1yR
K2pONUyq5/bTMp/q7C2XcXiKq4LvMvgkXlkoBUsorvvsevW3/mKisVmftT25U7AivgOW7lfZtpv4
0v+jFp/Tx2meYlsCV1KN0GDok3DG4PVtKxbf+ncRnO9DxYE28wit8iPblGW7Viy7lEUdmSac71sS
ddGKEpDGKQmr9BvY2W+rIbkAv+XrxRxpjQY19P6rmhieSS5p+XRbhkwHzt/1ult3Qw3DXZdn231b
ZeUqsUPFEo4BHg+2Oc95oNTWE6BeJAxW+O8tkhhonMZV3ZVhKR0Z+i/SgJjM2lfY1OLUsanSq2P0
033PAXCl/OYaXVY8FdsTsuLjH5wdhrn+Vxjnvru00+C9BzAl9qEzvjjt2+2/z5zmb7F18/e5o3PX
qklpDbyGOQWNB4CR5/LUx9ecfne6sFZkxRBxeriRxznxtUG/Sm/g3PLc77BW13lq40WIf6aFES+E
+EMu475jR3RLRc7HOdMUT5kLZ2B2EYpyOyVF59RKvJhIpnmEjvtdN95xu27eEqvGtyr6iz2/lkA5
cMyjkZ3qQTbVI0IKxIi8o7NslG0Kcn6B9naUKWB0QOFgDLTAOrHhFDtcD3YInnQkwQw8CaSkgHmW
YncJfcZGNrP3TYBaAA5og+cJZbPkaA/Us5aHxY6C2xdTJoSzMtB+9GZsYthLAxJ55TnkwZDRv/wX
S34/RM64pkJNk6JBaGc30QjYvA3DgQK5JEYNrc77dxpxpjZU/awsjMV1sCI/ygY/q0bfkLEkiy3M
0iwDSzgaaEO4h62ijKi8VLjuLUpKySdyGM/ZpTiy5lR7lVMHCp37RhwXB+e1qFILmOsACbvLy8M6
VX9ybBsB3E3XuzLPaQyrsoYnN3kx3NAikoKR8K5tRHAXOteTeKkIy2Cr+7k8UvdK3NfbH1/oZzci
uOucRnVByww1oixX0OVSwVmGxGFssJ5BwjGLj3OhSbQSZigbkdztBpGzrkTYf8SmLatqWkeGOw/W
t8NtzWSHx13r3GiH1tAR3fXmezp9z7qXapIcnkwEFzRqM84Tp+kBvGqd3WzdKdV+HWVT2iIYahPH
8Y/hcHECUxurahe4BfkFfCq7+DFCcfLJuIsAwMP2OtgQrRW64K1oDtPBkbkHcY39Xf5vc9VL1ynz
jIPMLxHoHBuMWvSh9cnGQN7f9EJOWF7la3vMQH8LjxuxnL9Io0ZzKCNOY9ssxg78yKFzRLJ5ZENM
skec+EsS1TY1h6A0xZ2x4056npcw5mR6nsAQOGK4O5ZR44hd0j9C+DgMBKVFM1n235qanxnKYUgs
iW1J9Pg5wr4Jgc1cTtOYwJevDBNx+lQXiTebz7ctS2zA73pwrjVCsbdpFgAjlslDlZ2a6aV3HxrQ
Oyv3OgEAQSuRJ46H1rtAztUiUQKvboTKB7lH1RDJhIIiUnWMETqU4E/GMclGGOd0Y5TNC03TEA4B
qRVTb7ReomQ/Va0kfjA39/v9djCyoYGI7zd+iFRDxlmwoRRbecw7zP0U4OA7RcXx9scSX7p3MZyP
KgdVQSOHtUiTR9cCGbxTShQR37l3CZztVBU4SpQezWxSAqNhabx+Wr9ge1niz8XvdVQ4/3NgPN/l
VDblQGeMllmfzZMZZo+sg12ie4JpuTMj3JatfUoU46Fp6mgZnVSBU5j7+axQ+tSVZkhXXVLrkHwh
hzOncSqsnhA4urU/ZfVnKotSwvTf1rArz16iLk9ZR2w3LVfGkDti69+cLkX8NtlfBn32kkGiivBO
YxROc1RMLf+Gqd4OrtIrPYrec3WdrDOGXPw1uosNiRjhJg7ZyOGObOljkCG4+DJV+2S18XHU5p05
5vtaiX1zdX1CYkDdmLkPcp0P/m2DEnujjXDOGw2RnaNDjxeAuc/usG30SK/uZ81n68fpoyaZpxQP
i26kce4omfQoMzrYL+vErkHNUFcO2jlFlf+y7CzQ5S62FwHjNJG8GoW3fyOY/f8mlCRpP/QRYfnt
qHh9hHlBNEpl2O7iVwEQ6ogJrDpM53HOw1pqvIFVGHUbdK+sIYRR2Lveo5fkiQFp2t9vfzyhraFJ
gnIMeL/Mn6e9UUp1mqlNDUxxUKBTKN/d6un23xce2ubvc97W1erUiHVEqkb1ifqlTw6DlClBaGQb
GdyRmYap5jarN7fBukuO5RFEmj8x8Yy7YZcctJOy7/ey/plEMX6Zy54KhzTZghqCEo4m9bPmsMqQ
a8SWhVhoaS7WtH+DDKZE78mMABBowPkjO4bzF12yY3MEku9B1mhln+K3+LsRxhmW0y5tNLCNYkP/
K9KOtfuiRaGlP2uYVEqRpN2+GOLoxSjNbJBdu9ge/NWcKnOImsWA11jvyUcdyLT00QkUABp1nolq
c4nNnbjZS4QyP/i7ju9COT9JhwWLBjYqItZ1AGV5swcFFYZtGcudEshmNIVXZKMh5xdJlBtdOuE1
lA97e7gr+lNqSbyhTAT3zbooM/PZQm7WOl+G5q4AL1S0/okJb9Rgv2HjIswujjKsXgIkx/mg9veR
filsSZYujMgbEczCNyJGrTQrezaAUlx1wVKrfk8LfwA69tpV/rS4koglOzXuJbwMecSK02hFT/s+
/zhr91H9fPumiYe8Nypxjs/WlrpuXNy0IfGdR9U3/fhuZt39INmB3PRujr021MC11l/NXQMgQdlI
ltCzb34A5xXTutOweoACLpCR1/Q6zd9uayjOOd4F8HMgU1vUqzlAgJH7ZGccRuPYfSL76kEFdZ3V
SsY1Jd+MX0lTnE7V1QHRt0/uFvuyqKD3mRfvtk7iM0OPzQDUD0I9d2ZqMiZ9rKMHS9Zdoe2yUQYD
KhHA7+xQp8hAPQIf24QLeGMY7oYTRJ+0u/KVnCoU1RcZ657wMwGnxbGAEGYD55m77HFS6T01flZL
2BZmdIyPqN9jokWO6SHs/G5lcZe+7PohpjnU+3umhLEKpl/ToD9TRrfml2G7/xOeEuRJ7/px38wc
29kde7inqc29wpg8Zb5fjA+3L4bo9m2E8NsiTePYZs8YrGfDesAanFe4ywX8ouFtMey38uFpK4aL
icaA3B0Qwn/3KrNTtmcYo+hV/oEtbcVwUTCaDI0ChAm9qnw31yfLvZayVuJ/uXZYGyPYAwKzOjvR
jUufcl1TaWKybryx07zicT70p+o4AkfUk7k6YdJsqe/C+PjRxMU8NKhtY79v8VjyhxXVh3TxMPuK
JYLoaZXEXWFbZyuRs6rcaAgxatSVphPz6sMPNazw/lYVz3hsPhYvLVDb4x2KgPVjLK3IiK8JpkBB
kIpRP35XQnGKKclZpR0XxtP0iznfTQXDUX2ex9SP1NRL7VISM0VJtqW+y+QyjaJv064d0H+c0kOC
tWoL0HLKk51Lkg2Rg9yK4a5NPFhrA5NGkdp4ocWn1Xy7bWHsu/xuYe9qcDfFIKU1tDV6wqn1ZA8/
RsP0GuMQ42kuWwMVu4x3SdwNqa0CdEOsgmqpV8XF1BB2j6QUEsLpsu15cR53WUx7dIHyEQDrOcjM
/qGfndBQ1UOb2KAIVufdkqSgWMvDKkk8N7+LVutBm9o70qCxqjexZ+S6FzvtFwAK7dUe62irFTRt
0noY5ppwOLEuCbLCzH/7mzmP3bdm3Ce5BeqBa33UPmLL8xlBEL/uWoHaLg3Tv2TVbOFDCtUeDWuJ
mgt6F86x2mVjGSgtYtr5PtqvAbgWD/GV8ZN0/4e5NOGXB7qehjUmEEfws7hr1i2u1uPLZ9oJ7tXp
TtO4u32NhSJ0ywXmCiZ+HX7EMbeSZHVreNdp+mAq3239cdG/3BYhNPiNCM7g1SyqSOOgK7U6RxMM
sKkVlM1x/JNpYsxn/KMJZ/B9XM6ZRUA3oBbNIZuw65OqaOx1b0ZUv+hjJBvakqnFOQBUssfYcAGg
67T9I12wWWq2AH9uOuQOqWxHRujNNspxPqDPjdRxGaZHrGKfc672YLgNbn8m0at9e36cA0gBNFVl
E/qVmvaj/B/SrqzJUhzn/iIiWAyYV+DCXXPPyqp6IWpr9n3n13/H2d90kk7meibnpTs6qhpd25Is
S0dHkW+Y4FNc9lR9VoJj8KnBQrjM346Ls91ckWo5YrUvRmVdfgl8dVf71NV8+VCW9rCDYz1qortn
02m/CSVcr65qDGqjsZS9qmgHyShOCw3Oijkcl8Twgz4XhEfb3mIlj/MWtUHKeVYGxjDPonQ054Lq
FgRNyC7KJ/Nw/QC3g+aVNC4aM8dgLrIYoKj4L3KMT4ZT/kl+siR+f4js5/A29USou80c6uoUifY+
OOvlNp6UFA9gIP2KzCFHaOguQCeXM/4aHDbQS/UwFRbtySLaP+Hecm5l6TARkbZwK/Nx8XQ0+Afu
fFeelx2TZwn6I4XSOO8Czvpq6kF/6Mo+k8byPUOOPmcFL5HMEfVVC8ydcL4loXOU0RRhaEP3U/rV
EpFxiL7PuRMKmNcSY/QB8HnGY9xOF5U2gjBPZdr2IUBaaSPnT2ojw/CrAbrfYkYAuG0SFzgOwFL6
m9c8u0++hg4IBvflXgctTHL6XNpsrZycizFABR51rJahK8UhpOpOnuubVK8Eb/HNzQQwX7Ywjw2B
AbeZC2bEAPgFTzanGG3zQHvRE2Hzjl4J4Hay1yWjHlmZiVz+xsKDMtuVnPDcu4Gd2OUtaGcFp7cd
Wq1kcnsH22rR1IG4oN0158XFiL6TcWAAyxIkt6bbCKf5bj+93iTyRcgFN2cSR0hR98fmrHsKStFD
aINREZxmqaffiaYgbbvLlUDOOfdtqWACCLKqyWG8L/9qv4QnjOdmlc/cR0JIcRg2UYj13raLlVjO
S6toDA2JBI4aBkGrjzlmfMKHARaZoUIzf5uc5AYLdotn4Jg9cip8UXp+25etfgHntEkVDKOSQmFH
QOpZZah2IjfYs1S5eMCawDoo+/PV891q9KROWCZC7dobgp61UakFyioSwfnmupSLGTAG7OI82Nlw
zqNv12/WTQFIfmMgna6iSsJt2DyWlYYmZbBYScequFM+QyOKYZE6BV8BwZuC8yDtlFVSsOD7dJ4O
lgScYBDsS02UlNz0I4Cp4z2hqrLGk/CgUTMJJzbdU6su8hw4yaA6QyDKoYikcAeuhlUXyim8VZNJ
+0QBtfIMzlIq7a+fCXN6H66X1WK4QwfBgz5aCjKsLbic7Rr1HjUYXEsjWNK8a4r8kNLYvS5z22Ws
hHL3sjq2QZSiLey18SVzg0Pi5U70E5PbwXLcXCKfPiiiqI65oQ8LRd2fvf+QAuPLW0lmxkteI6oj
FwbOKJ/lQ/FDZVkhV/SE2vYMK1mcb9KAv42kEIATcukAdC88aQdKKLR7l/8Bk8FmyyKQDP+sjDOr
MAnG1prYo+bH5MY38m70zZfEsx7078uRxXHotbspdn0nzPOx2+vannI6CtBTtWhMMtHyozYGu4ka
9jRZL2CWPwWj7FrIZUha9V2gP5vvj9WKOaWlWiTTTsIdVyJrD9+7S48UQ7sSpwJEyR5dNlG1cIbR
nu50EUZuO8OzEs4pb4cBRSN+wb/wDq0THkM/c3O/hfvXHsyH8VvvjW71kLqYLPEE3MMfzNO7vgOb
zmH1GzhPJ1mYXjQWIGdJyZOZH+j42I6fYaZcqxUfLmnaqDWMMZn4AVCdqc/mBZG98Lm1GeCu1sKF
SLoBsvV+gLGwQZuVN+wHW/NZRST1RltUAhZoDl8j02ho1YvGCkral5SiMejclPvIPIlBZyInwBfI
BiOuwU4PJAfrrQn3OVAx9Kl2WTev9E3EtylQCJ6isQejrGK+vkSSsxy+LBHssBK9FUWbxzmaum/z
RccAQBc8wzYJfwdmapvjPu2Oi6zb1zWcWdEV16JxrkUDGzgtUSdzJz22Nf1C6W2YnS318bqY7Zf3
m/ZpnCvpFLMPuwDwntFRvHaHkumuO7Mgkn5LndYbGpt1AM8vout9s/16ZV4a50bQGCkVaozEt46R
peFJOYW+jjae5iJMLmxvpa5pGp6RILfmDEwJpHasrYFFyoGfYtDh1NnGN3LHyt2hE/zsf0bPoSca
C7itkf9I5Suri5FKWZ5gKuA01oe8no+l3HrB2IiQdtvu400O9/yQ0QIQNozpRHscWBTu1UB9h6B1
cNC6AbaFbBBETP9GZd4kcrd7EIL42mSg+uzA8iXDXnNZ1bg7NnvWPZTsK39MHOvwORt/k8uZn5ok
VQPecsUN9NGtO20fY4SeJKSx/DeO603OB9OrpUBtXh90rCd+ApGuYbOpmJVTgLz3ugFu+5Q3YZz9
YTDDKKkNFtXR0YlLY6/ruofeOn+RRjs3RKx3Iq3krK41wnk0KraHw2LPkYm38VeiC+KT7bDobU3c
7ZzGTalIGIDnUtJ5XVk5XZX/6JKSzUt1ehLf1WZxkJtAoJjsXD66zDex3IW9lGEV6QAPumHRuegz
u821XJCj2UTRGGCSRMKZgCqfBy+kQ05JRbF/xbk7U2c+VofswMi6pB2jD2wzEHQwjoz6jJm3TiEk
Cds+vzf53Bp1DSTBoE4HSM26ndXaHjv0kwgWuV0qXy2Sc5h5OEh9Aobn18YOBkqTdp09e4y7+jM9
QKv95HEMTSUNUd0gSDCDi9ZFSP7u6+rluolt9seshfAukgzppLJBpLpdflG8yotu6dNy32pAPE07
EEw6RmhLT7noDt9WyH8Oy+Ac5USbuixr5Cz6vj9Qs/USJT5cX5tAHwzOJ45NkGgxZlS7NGltcFND
PYDuE3XSiRbCecQ6TMs6VkagFMenGkPFY5HGbV9ibzvFeUEJbT9z1SIYGL4yXKmyT6iHyUamHzqI
Fg915F3ftn/j498Ecn4Q3I4ZWGFCNray/UGcdMcSdnJvs4mgEfqKnevyRMfEecQWswrrMIFrarvE
ptGXHJPhs1rgdjeFWEjJsMkXaOLkNjHPQgybRCu+2ysFGGQKzOqFjwebzPW1bIZTKzHc1i1d1FVg
lcGNFZ+D7CUFyx75RRLRO3P7iFZyuD2rMos0s4R3pvU47hj1g7mTLmyQEEtZiCbRbl5ZlgUidwWd
RR9mOyJbkaPJFjFi8krKgJjmlepIGIsye/xwR63kcC5BzlvDSGQLtbUOxA964JhVcdNp9RljM/e4
mHcdmG9LEFuj4uxVyeyrJYbR6eH8+/ohbqegVj+EcxyY6SwjWQE4aLtjyVvWvBfcYTQGY5DDzRU4
0S7Y/Y8yOTeij5OcJODXQPGLok6rnAI39K2HGLNxo313yfxxL8rOb3kuDJxDrlXRAJ/koQ/DSMyu
M/CMUsyfMjqMp/kTw9pBcPaPBP5F3WKYSEYKWF1B1H1ulPtp0GypEXmQzUqKqWnI61qyBuIm7hLT
wp62jcKy0wCa2oz+Jz7+sZz+q3KU3c4PPZFJbLkTE7TQimGCHUv+0FyVyPM4M+ZgSko7Bfa5UA5G
L+J12PImaymcQeR1HNDFgJU3g692t7goR/3QaYIQYFMNVmvhtD3GApcGM6lcOZzxNtKMn0pWCtR7
Wwa6ZFSTGGDh4aKmGA2d5tAjygDrlANWDnB2tgJY+maq09RNguAMBA6Uz/Dri5VrtYykeHijPuh2
5zYH6wQEt+unDtoGWxd2hHFHYrrYzbKaCZAURt9aREEPLhzbqv5SBEs/UgscZsGlOWBmnRPuqhMr
MqFyDeSuaNYuc+68n1yL4y6ZfBjmNFNRY1B7E5PKMBoh3DX0FJmVPYLw+bpjYkHzNWHcTWPIkw7Y
ODS9Uf8UoIvtKjSYlLNdAYwWaHYljKc277b18rgwvg110lYJ8pfsutFALoxxh/v5tsf5yfshcf+3
9XGaOYWjSccO5YZZecoCb0F6NrhNEw0wu++qMNreuuJWa+MTH3GG4Wh1DkfVIZYbQJ0dX6Z7+S48
M/bHyq8Sgd1tehADfhEDG0wLKNf3mjmrSV6FDWLHgD4uqmMG5Q61MXvRBPXzTX+4ksPsf2UBsZao
eWzosIDiNNJzV9702f31g/o3emGaFkbhKgDrcU6+0XtwTk0ye3kVBwbHZyPMgr/bCG9Fwcimw4Jz
/5cwzvXqZl1oC+tvVrTIXpTS1pXPAJcQUqnIvCm6ofKpt7Iy63kaGSxQtwO/94Fy9BffvJ92GQiW
RHWnTacBQKUMNgZG6cT5qIxqVpPoyDtIM6YmSK4ZKra1XGrZJf2X6ye1qQwrUZx/CuZGS1v4SbcK
MxdQfG8CQCn4/QkhVGGdl/A+Gg+rppEUUTPC+9HsLA/SLpmcY0Gld13M9q2yksNpNtS6oRGj2cp6
JIENJ0P7kR1/H2wGvJp2vde7smvs530p2yJU8lbgjUooOkHQNs6aCt9bVatqUaOECzqtlL9q9RQg
2g3nm8i8z5fGXhhEOBdgsDaPbiWRU/u2NydJjkbNbZrWGYrJRjeZ02Cwh2BXN/3SSg7nl0gV9SQh
IGFQ75sD5ushj8L6Toad7A7oPkHE44ASxBdI3TTqlVTuLEdzHjHpmd1lbv4luAdJJIqvmNxm3DJG
arLHVf1yXeQm/Qko98GkCU5RA0f5/gjNNp3rKQGCjjmtcM/qkfFOf5iA9CFAYCrICUfICVvu9K25
iGjOtgOTlXTuKjVbwPeGhtVgfeBg7oGkxqwUBxl+uz2o+xQNqs719W7qD/pD0Z2sqYTyvLGGFZsk
mFCvq6baxRiK+9QMbT0XtWZtHuRKDOdhUD1HBU2G8S/mbOO6cFr67fpCtiWwSJKgVUXlMdujojYZ
4A+4qLPnOnogvSCrs2XaVFbh+DWK4e480azSmMYoa4xo9pXek03QkF11L7rGNtN7azmcQZfWRDvg
YxHelNNOKrLnMgjsMu38mLZ/wjg9G2lu51XtqKPpAUZgd0u3C8zSzjLlWOn5JVz65+tbu6UjFINQ
0LWna5ZlsK1ZxQoDreS+sPCqybpDAPjBsssSQTiyWUBbyeDZMatZJVLcwmvH2WM/7WqrsZvgpSv2
cuRbLXot1GP8KQwhlS28PTTMxtB4wsSpLE09k9i9B6DuQd31z8NL9DJhYuhyL79miK3KFhV+thR1
LZQzcX2uQJxMsVKDZm6o/q4DwXGJBHDHpU1VaqkMA6yVt4ZxmBuBV966CnC/Mk4DUwdLDncVTGpK
czAWoTe//lX2IIbQYjupHKsRsvux65J/yqwlsZWuFK8brarJ2VYp+W0t3YXjPpgvU+x23U1sZXY0
73PzuV1SwQtqMzuxlssMYiW3ibJ+MEfoBYPht2AUVPbWTeCxxM50qZzQGwTOa9PCVlvKuUej0NXY
GJG/GtPHNrkz00c6fSJQWK+Ju9cWON6UYMyw245oNYkwylyqnESavOu+YjPoB8EGsiygZAQxC6d9
qdal5pjhUd/uxp3BctEeOVQ7FRjZ9qcQkct+9QcNUQ2Qu4PDQQbO+P1JzYPRWLWCNIVxGVwdZCWp
nzw2L8oNG7ya7JRdBKYy5B1DkYpsnpiGMA/EERTXJxfpqZ1ZGrMKpIF6MW8Zkjs8WjvtO3r2UDNr
D/K+7ezPEARRdE9TisehitW+X6wVNIVh9IiGkqSw5Zw6VHK0VlQeef3Mhz1dieEcVCaFMWhdWYHp
kdyHexktmCAw2Um76X72UP75ChQaEqoiDMWmW1mJ5RTH1BYraZmxt8hU9LFp15PuasGfJBBhoTYd
JMFQbYJYQdb47A+d8jK0DEiq02OjX4JEYAOb39fxxlEsPBQJ/06Mu1ylE+Pin/pjnNyR4ut1G9vc
qbfv8zmJLA1nCvQ7+sDjcydd6GB6jXrohe2P27a8EsQpOebOB+pAWDoTYcZZxwynwS4tBKPsxSu5
wuiXxTYfNG8lj4t9+hgwgQxehfmOv0yPEa81u+ILS8rFn8oI05Uw7hozeqOt9R6nNGMaVnKfNU4n
mklEBJpgcRdYNpGisyIGvtDnwsaUqDtNAgZ3HM5yEJ3a3kptI4vdUk09re9PmlI4Qdd4fT9/mfXm
SEPle921+7Dv91WZnrUUeXIVTOi6gTE8RuYVjGKtM0ho5/JLOcw7qcY85jny5aL1KPBdtpnMx1wf
3L5IwLX53Roin7SF37XFebTCP7TKatcaMD/c1BfUW5tTGMeAWrex6FIVbQV3py6zVFKrQm08XXbK
ENuyLJKwWenHkw0mbSG1C5Kn9/4xaUc5MEdkTGQ/8Al4+4K9duzAkyXuEd90/ytRzERXEYIykTaf
CV4bpDsP2m0i73XRaNPNDVuJ4Lx9GCrJEEbw9nn5kM04PIGXEi2Bc/OhlSGxuBToE1anw6wZT1U8
f1Ob5ct1Z7WRjwE5uKmCoo09y1DPfb9VgV70ErrCkXMBKZD8g6VktJfATV6C/bCL9picBV7F+RQ8
mE8CyR/Dx/eSuUPSqKnXXQPJ5V+MIUbbkwSA4sIOvyVHIfCVXU/vfdd7YdxxRVLSRfgfZNDqYfgI
MkBuesnYP50KsAzqBbeKz7Il/wmHJDuqa7K5o8yCpM3aEbKN2s4itwQrV3zoJTf/1YmGl2/kR96v
k7umNRWsN9KcI/tymb5qgJ8snV0dWCfbYGOQAQW2TMfjCW9WL7pPntWH64fKzuzKUnlSU0Op9NYc
cKZpgvouOg0kvzQTO4hEifiP5vFuna/OZmXhwVjq00gLrFMOD+U47vqSImYWDefeuGPfy+HuvBzz
a4J+aiHHlzMbcK8j2FyOyFMe2KBEURl0w0e+F8fdekgOUL0yoSpRaf89JjZ46r3sRnblvWis20cP
xmRZBt71psXGjr63fJIPsWnEieya80tFHwcR/eNGruS9AE7vK1Muh2CBgPFI4fAnNwIBFHJk+xGz
mRkcFuCKW1HGbON1CKlUU4Ct0DUKCpb3y2rRBB7ljQaegzP5C/q/z2Hi9eFf6KvsInrlbKriSiDn
xwpJMQNkMCAwPmeyl9FH2PZ1s9rWi5UM7qyqMFmsYcCiiK94qIj6kZc6DDaSCys1QlncsYVDNgB2
CFmyXxyWw3Ja/PRJtWVbzK67qYKrZXHeKrHoAioMiAr6dNfLxUWPhfT5zGQ+uCRkTnW8njGggs+H
ZE1He5M24Ds702N9z5CTBABDyS92/0k/0rY2vIljS145pnTpFlMbKtnVpPrLSAc7pstB0oUjDLe3
7k0Op+bDaIIrQofWRYCENo+lHz4TV7v83aYf3DRe/vNTOvgmkdNz5PmlRa07tpGs9VOxS0e/GV9p
AURpVtHiOHUv5KE3AG1Z3FneJ+QSColGN2OPlVJwOi4PTaxbJQQMHuNRHf1lr90w1Kn6IlqLSCE4
HY+1eEqnpJfd2bL2kpUfAsSlY1QcBMezefVSy6JUB4e0zGN2xpmEVa1nyLB78Y1xBDUsKJm6vYGh
L4Etn3MwwpvfRL5v+35cSeXuRx1aUTVViUnFt+kNI+O2ds0uRNCI61EInBMtkbsdU8vItUKP8XJP
zhbtbaICtmncJZWIxHoDscYukbfN5KxYNtvB7HMsa/ACXznXTulYTnzQFkxAUxxw1Z3IjXD0hnAz
OZvWwgQT11RET02UV3YU1jullHZ5RCInH2ow/803mWJ6Mf7biPsULbfTY19ZokI608iPHvNt8Zyh
R50clJKp4EIrbeuX6U2nHEU2iqx7cEvPVWYDbo4huvM9IxoW5Zm2zeVNOGf6UVup6VJAeGH8MLqL
ZZwS6b9vvn5/upz1z8hITpqOIFm3NFtuVJ/OsYAveduDvS2Ds/rU6kd1DBDIxdILqX6owOBet3e2
D1cOiZ/DMNZSulghNDTELPdZ+6aa+25GrF8C7CuqmwvsTucSTUuXY3hzimBbSxInJ4WtJ49t1bq6
aOigaFGcN1HqdOyqBILapNt3RdM5fS1/p3pzlwXK0QRD7/+4i5xHMdFbHiQGNKFpl8QF0Sv6YkzF
oSRwCtAK6aHkXz82gXrrnGNpA8lElRDqXc9PYZTac3Gpo1GwKpH70jlHUjSAwmQq9tG4VwufTHZ5
n/vEJb9a4tSYlJAcx8fYE14GIj3hHIc6ByMsCmIroLGKJzLbmPgJSID1XJ2iH9Zs6wj5kU97ub6n
IrFMq1YhV0CCJo01lsJYwDQ37uv5rg1+6CK64U0xaMZXMWRYB602Z9IYnUo7LYGupEnyKEnJb4v0
p0w1fUPNdtdXtOk93kTxz+hBm7W5YsadBc9Z+qTnv65/fwPIAA+4EsBZtNKZqamWOKnyr/gGE+xd
pNr3zS4f7P8sBbKp9it5nGGXcihJloJndJP+SKyneVTsLF8Ear9BU/J+Vbw1N52pDjKMy9q/1osv
9A7lQbfZl9+B6MSIqd6jtnUkewz0Lh/Nb+JOU9E6OfM2s3zuaNmCEGa5NJVrdc+6KagUCs+OM+68
jxoyLCFLw7dHHWkCdDu/aA8TshLox7kXdU0J1P71lb+yrlBWy2VQoYuj9RItj4mlghmD2sEgutG2
X+7IR4D4H52VAGq9t+PJais9wbgzl9yzXIHOevw7Oz8MNyhfu2xMnGhtW8elyJqJzCfkfiBJUdWg
JCFdFjeub9TgoTUeBvrluqltilBkrEnDsF6VR2qHpiU3SyUhozOe4v5XoKd22f33bTIWhtD8I4QP
BqrKSMowY2mjobHbGhDEh6T6PUi1e30xm0e0FsT5DaPUl0HLU9ntdbs45zesY9U46BdyqxxntMs0
voiud0v91hI5z5El5jBKFfO6YEG2m5F8o3342FnWz2oSwehEsjj/MZEwasHCsLiSHthptqtHw6Gh
H4bfrm/jlntfr4lT9LLoVFPpcVy0OpXkoRifrn9/M/O2FsC5iIUYYxXWEDD75J4RX4eY6Z6CgQvM
ga8zF5dLXNgiPODWu2EtlW3vylMUUjGRsqqB8Z0fo+RUg5I6Bpu9NDlaYjjhEtnghRf4/A1k0nvV
5y5/0stdha4YgL2Q1893rIG6PLz6CsGzSHRo3KMhq/sFig9BQXLAhCtVhAARfZ8PL3TgDhcD30/p
+CUcIqdfKsESVIEMvgN2MNJmITkipRFDBgCSjhxlb2h2jQYL0KowRiBHObaedmQ0d+Ft4nSu8o0i
mXRdP0U/g/Mi4TKRKolxgw30V1l8MwxBc+JmCnOliXwzbNWa0lgxpVB6rBLoj51i2vLvDgWt5jKN
zvXlbLt4hlYAogZVOU4FjbHLJKuB3qeF21so9iIpJhqpsHnrK8qbEE79DA1NFVmPiA0vydmhR/Mk
7ao9udV9du2Lm3BEi+LUMS1QMVws3FsSfR7mc1rfF+Hj9X37N7fJP2vix8h0U1PmzYQ1tTvllW0x
OPSj3YFUiE2FjW/znyJOTHYU/KtZUUxMKlbR8GDx2BLFQn9KXaq4v/BUQLH/YVrQK2Jlp0websBq
Luih2lb0N3GcR4zSvm1HFRUQfQYV+9R78ti6gk1kF+C1JXHat0xWMPYZrmTjoh471gLjq7eslAk2
KLAeCqRtq8Xbijg1lI2CsN5iRBpn2Zl3tLYTl9HDZl+o3cPvynvmNgRCRUvkdDFCI/OQ5BAapIg6
mEFP++xk9JiUkzH6P9EiBcfGI3iKETX3NoM8MOrv5B2bzpP7FsoG7Rl0g24rJqgRrNDiPGIxZfEs
TcOCuV4jZvzGu/AZc1J8xtQKqnbRC4J97YrKWOzXrC5qmlZjSwy0qozHcRexftx7ekgP8ln8etiO
Cf7RF76tZClluUtmWIClOVKwJ/JBIpmtzjdBfzMVd1H9LNAVgYLymB6UlGD4WoyX7c64B51Rd0bK
w5leLMe4HUFBesw9MdXu5stz5Vcs9qtWO9pbY6nkgNC7s8O6L9Kb6dw8RqDcBVWNrfv6jqWNpWOy
ix+NG5YFEQEctkPXt33mPI1cVl2eKVAg8Mfaab6vx3sayY4hGnwjcKB8/wWmLhZ9Zphw2YP0pwgj
Xy/z58pUL1GQ3hiDKBe9aYkYwKqoqmF8pH/sFxIkQ2EBtmHsM+VBXQRXkOj77M9X57YYiaJiSBu0
ZZlPYC+2SRIKMsGbCrlaAqcaAbo60rLD+1nXMIW8biVbjqXepu0oekCLJHE6QNHIG0gabgIVPTgS
wv72gYg2bLNGoYCPhlC8mdHPwXmqnlhdnbA4pPMWb3FbP9zNid177SE7Wm7+ct2cN9Vaw+nLCuBA
HyhwrGLJJDPXEcgVhQ9mMT+0iktfhr8NWRKljzZ1YSWLu9qizkjDoMZLs89OpnpbNpN9fTGbtqMR
g41vBkMAD4CbtE4iQ4FKtE5/hdkdkSeban9Gy1sWUQZ4ey1vojhVkGSpKIYUbjci9DwN5W7oJ8Gt
vKltq9VwcUeLabgtRQ3aDczWSVGFxr8QRF3fMpEQ7kzqMW3yUoOQLPBBmmrP3T4WubRtlV6thAsv
VLMjs1kQvLy+VAA8hEfpy+z9jU/JnoX4FG3r8n2TxnM4kCVOqlKHpx6PjH4m3aH/sUB3u+KAa+EW
IdvT9S3cVAWdPUxkgGEMvoUsqjo9azUFSXmzvl+G5VQr4+G6iE0rXYngtE2eUU8nBaJqo0CdNCl2
eer1AMEbuSUwoU19WEnilC4GLncw0EoFjL1sm+m5gcBPAMSRUjB1uEtKzI/sFzLtmyFv4HSm3o+M
+0EXdFNtnQhRMBxFlomKSe5MQ1aXDt4BQaXFCBZq6dGKD3ElOI6tTVp/n8lffX8YC63JZtzRZlHa
8fI1rS91rnziJNZC2I9YCZFHrYiUAk/stui+LWl3IEFW2+ib/3Fdt7YCyLUcTrfy0jBoy3Trlb3g
xBr7GOfZZzLBazGcYi1VhKi4x55FY/OchvJhMqxDlkuCDIxoNZw/o3Jo5A19XQ17qlm70WMzuj6D
OVmvhv2M1eFoUGBLLRAJyLpkF5PytaQA69TJy/Wz2bL7lRh+NEkcRqFSdbDGEHMl9Hg3D08F8cz2
+boYtin8c2Uthgs5Or0fxqbFahb5jP2zjcKXMYo9VV9M7Rv69QSavQmJXstT3++eYkZlljc4JPYY
q8Gv7+STjbliUogmdfmr9VfnJN+779Yh/DkKn4KbCF6iAFmOJlZDBrnVe+lohERHJ7IvID9hVZB0
F95nXroPjpiN4sf+goG+uCi8YMAUw+pZiIxii/uw2QCCm0CGakDLcYbQt5OWzxM2m02YRnudjbco
OJcZNqp7Fr1aNj3VShhnDkpaUdoMWGtHHjpM9hh7O/wEz4WlkJUQzhjIGIS0JHDnDdYEBCWeg5FL
wRACRmdP2CTD9ufj/oEZHxQKJmgGeL+oqAtmOkF5Bq86kNDJddezHPlx9y2wc0brmXw3f1dC4tnt
nXwTy7nJVE3loG3hvwrrVwm2lUi5aLHhXjfETe+laTrF3YhLmB/xUlVFGichXmMNGlyofJtbt1SK
7LwdbdIdqPJEOkH8t5n2RNfZPyI5dQS01ooJE4lMLgNERx6EdRhtSO3QUTGA5b+n0oW2rARyKhlg
EMAytQiXZO2b1t1g8kolAhJs3v9Ew+QE1iloEU5FkrGPgNHH/U9zX9YeG1GSc/P7OmEtiCruEr7k
GIxFPmtqhO/Xd1FyKENB/kjwfb7aGDR6mVkDfj9rBSx0f1gEd/6mDb0tgMcbNfD2U6ShPoAhgrYs
NTat7rPk97J8J6LjFq2F8/Vq0Kl9IeGBYYBOtUkel/j+us1sUNhDoVaL4aO9EU37dY7T0G4161WH
h1O1n5wGkcxd6w+nDsygrGdTuvu7yB2i5nL9N2ze06ufwDZhFQ6EodqBzBjOYQqOnXxO5cSlGMGc
gsXruqBNL7QSxGn2Es8LggJohgRaF3I3lY9V/nBdhGgtnKPL4gXArJLVjgrNkWnlLGDBs8bdUov6
ULfjgNVqON8D1JtVlQ1CXFCfYZ5Q77f+hHE78TH3Y+eVYOpS7Ir7+FaUZRfpP+eDQC/bz0DMQHBn
2bH+TQH9NMlddTgOItYkkSjucgznfMJ4vh4uPRh2RP1ZEx0V29Efi+SmNqtP5MJWtsDXH6OyGYK6
WgBalJpDFGlOGFk3st4eruuIwKh5np86yGVkuIETlknmk7hypjAUiNggZ35n1nyJ0ZwN0yBM1Xtk
fPsfde2YSPfiVRr6jIgmRF8jQ62ADMdWnP4u9T7TvrPeS86vyEq+tGRkRYpJfVIN7VhMjeC41M3I
WzcNzTQxYBwsYe8dR1DPiVUXWOR4bJG1d+LTfKy/qA7mHv5IRru9BAfDbcAe0DlggN1Pxzm2Qap8
G/wKVFs9fa7XBlnAf34QZxltVsGVzexmCLt90ndOOpau0hDnugJthx0rOZxZSNlo5XLPFg6M85Eh
KCJPe0jQR3cDXjknexaZ/Lbn/GdhfCm0MRt50SgEzkPpp418P3XRA5gNBAz+IjHc4yKakby1WMBt
JC+kk+0g8zrpt2DzNp8Qb5v3WixZXTc5zeIm0nGnEr96Mpxlrx6yk3Y/YijavCeioX2bVeSVTrxe
wCtxBFMJ1LjFBdu5g5s/sGo/OUResLd8sMtihqSoHrl9Bb2dFXedNlneLcnE4qty/DqMkW9mGJ4S
61+SZtIEN+q2nzHQqIfHGEYpfahYDzqdkKBEBjRN7mjXP9VV1tp6IYO/XOox2Di9s9Lwp56AqjXq
YRRqe8xngzomzR7KNn8YxyFz2ia7KUl/GNImBKllvZsSct8N0f760TOz+PD4Wf1Y7nIeGtDyTUb4
/8ma/bBPDyxZI0pvbB7ASgznljrFwkzDCPHMXGeOGu3H+nvWZE6PlpDr6xEJ4txNMdHSsmIDJw3Q
eydJ4Dm6pfOfOi521wVt2uVqRZy/yTo0amZwwq6aHHPDpeFvq/5MUP0mgi9qZ72O7zdYizQRL7Lu
Qa9gJ+0pCGZbFQeCAk3gC9oSIS1B0Im4QgXuu476L9pghHYWpLe6nN+BPrc4lsT8Pkxzb1eDdCHR
CLjsfOhbBMd6+TOlVmIrQf/HapPbRTbBxKA+ZVbuGvN8SXK4kj65KNXsKlnX2WQyfyi6edCQD45G
jNSTqzh1kyU8aZn2xxzVO7AOHsYkxsqTR6s0AKKRs4ORI0MdG/Foz0pT2knYmHYx4y/X6hcpku+o
sXhs+lQWVg9lnZxNVDydrCjPsa5HNq1/FHF/KCPzcRlobMc9gJ00U84h0EcCTdwKaXTNQPpeAbET
pcznrpycNTCeiiJACJ/8sIobKf1yXQG3zmv9fS6amDo1rWsLboZxKml78IV7jB5WZLmbyESdeTIK
KgiwAnFyTCVCDxc62BiUgxxlDJNkNXJih0+qR9CeDtexKxwRomNz91ZSOY9dh10bLzpipWVBXSdt
nCVTvE9soKnIYOnT0FjIx5yYLG+SEHVMl5qJI6enpJIcvfhDy8M0PE3UHUYBtmgzRgE9MzHArgRc
MU833nVtSvuEolMqOcfklMR3/XJLpssE4rkhs0PdlXu/HnY1uraEnnErMlwJ56tYVW0BbCAZCzzj
fdr4SnM/64/RfGs0Twi6BcovEsZFLXnSJBMuQVTp59iLewSjtPTrRDqVUnT+P9K+q7lyHGn2FzGC
DjSvtMfIm1Z3vzBGbei9A/nrb0L77YiCOAd3ex52XzpGdQAWElWFqsxFWQOwAQhM7gHydn3ceVsN
yFpiEk/2yq69nczhUM3z1RDXggh779hB2/K/tzvfiaOs6jShxIXigPZjXn1JPwx6YGuHJjtoYCet
0h+XvXTvIGztccevyjIzNlktVCdBQq7LXBBf7levNwviThq4KlNdNiVky4tDPQnaXvkh94fXDtNp
zgJ6jfpIQCjCRBXUcDmLwuhdfNkukH3XDU4mpjXJUYEEwcAMwfBU3SIGcWnGZL1PyaG/TfzCVe5W
SeAugkDBZv++MWtFWtZKE/a1acFfT1oHdG7OqOruXIieQHefq7dL5KOfzpbbNsfVyrrT0rOGNzEd
wmmMhkk6igB77xyAYZ7INiNbVXjC64nQpNFBduNJveTP9ehTbTlkbS8oKe7v37sZzm0wOIbOZxUV
D3Cn3ShJ4o9rfpRoGoBwW3Dk9o/AuynOQ2ZdqmtawUMN64Wmr2jK8S6fsd3u4+2ecc5gk6ZbpxqR
VmF2xCE2uZmsFQQ3YAGTkP5UlfFd6VGVsGr0yZejiw/6IPgJDJ4+B+Lvi+R8BCRd3VBrCBfiqOkc
Q0oe1sjw0r53Z2KcTDzZUWn20JofLtrsmgpKktQSYMGe62xDCg611wK0I28xrZl/r+XfM2IX6fgH
69zCNIdnpbZqsdzi1u3wVEeCyqPn+BqiQcj8cPe6l63tec7WGOekql5GGLCHsUW+7vO7Zbi//Pd3
N+z9QuflEeVmwFOH3qNTrL1N0tvJujPT8LKJvftmuwTONaV0VCO9iBiPyHDswzxk78//HzS5oqVw
/peNs5lNoALDI+ZwLLzpoLyQmxIVI689VhBZGpGFnpfyD1B4uzouXYNwc21NKd5u+jpykvwJrFmZ
9q3sS8EJ312dpUDjEdoDyqeWGnPKoTeaJwDF9lrSryFwsI5/gFKY+GDPwBZEUXhS37XSSbGMODMp
yf2uz476ah4u+8LuKmwwxGIBBLNv3G5FRZR2NIa7DUvQG3fgLh7JH63i3QRzx821aA+xDaINBG7F
8qu0DrL8enkJzI14mAN+/ncJfANClBTpOLElzFN5mvrGsSOpwGjidJUn9oM0qi+X7e1vGd4+wWlq
a7D7cT14X117EqNarmhfOuncTc+99gdpOsFgwn9NcF9lSvOljPQOX2XSziVFPXkgbpuWbg/Jn3kS
6SSJVsR9ISp1rbTm2EGzkrxKUUcHPGmnCmxpgrO5w1sKd5YVG/2ubE6G5+GpcmmQZwtN56Rvj3mL
U5qusj/q+bHU4mszse+s1XKNtUVVkklSkuo1S9Yr1Zg9Ke8CmvS+uaIbIpIFscfutPz2l3G4nkuz
bWUJzlpyXAPFs8/59/Q5OvTQwnUxhhLUr9KdMFDdu0y2RtmH2RwNEEJQjVookqpA4sIDoaP1szjn
V5PPhFTzwbGvRDQOu5Hj1iaH/k1S15KywLekwxqQoD6xsUB63x5pCBoCQavT7gLBN2eqqFyan0R8
EhsomZgIQTrrusivu3gReNS+AQM6c5quAMG4u38wtD6doxzdRwYJLLP1FqP2Lp/3vbAUXTB/m2A/
YfOR5JJYedkiWuowsK4l36L+m6pDv2SYBYZEa+G8IUNtMW+HGa3By0tmjqD7/JOEFoIyoHyGMor6
SR0FWqVQe2sAxQvpTzJYzcdMDukyCQ7THp5szPBVxnac+paRI2NA+Nta3C/F99kWVWVFNrjAMl6I
OmYZkKQr3dj6EuWuOQgurt2xUlRsIO/C9FBwaD5++TFL8zFJJmACmU863hLyo1p7a+nO2nPU3E/L
XbUu/h9428am+tFmqXUTLjPYhOALdPm+1qPldGrry0IRqn3IM9FR/8YS/0kzINeaaChsXGSzK7sg
6UDcTEwneVVvjVsmmj4f6K0pIqfcTc4tBXmkZUM4x+CZl+uMdqWt4UGdyXCvngIOadZUh0LZisjw
TaYktGJnqAORy+wWyzameb9sMCW8QuCCccbXN6AwwwOYYz+PngKp5eq77f3vlPEY131fKl//nuc8
niYVS52jR5k2jjx8rYQ0VbuPQ1srnMekTdqM1vz2GacrpkmCqeFfZWgeWje6s93B19wKctJfmjAJ
obH4IFI83L1Rtj+Aw2BlYP1NNeNZv0ctAqozxtG8Zgo+ubccRPmXugfHFhqyweJnKnh/4+B4XWIU
yCUw0EmgPe+/yCcQFUsg5Wwe0XaOVlpU6zziqkctZMNz6A9z2iO0n9zCFbVY7UYz25/CAXbUjMti
T4DThM1RV55SH3pkOCHomsPB1eYDSEaOQ1hcl4kj6h/fPb14+zWh/WcjB/nUo5lrldEwzl6mp4n7
71CfMi86qkdWBxqPHXoMtW+XsWnvgtqa5MJSG++MeVaB+1tv76CGnpPny39/9xV3a4ALRKUimnWL
eRITJkjxBFGjNWq9p64eQHDyUQrGP0h/Ngb53KHUiNGbERBBar8quUvyxIkMQY2e/Wg+P7GgRQaw
Q2vmp2bQ0dYztY2BAizdRhfvW7otfg/dva22drjALi6WuJMa2IHYjDoGXRUY460eJY6aPtjqYV2+
L4UUXP5ie7fw1iaXCw0xVepBQmVwLg+w0YNqUPuDCpJFUHmE5JBs63zKMOp0rCod7UK6iWe2ovFK
vTtUsug9/23g4vNnerfD4YpqToraKhDknRn7eZ55FbvoZ9OlauREY3dTxslTR9SfSTQ0KNf1h8b6
lc7NXbTIR2Wajxo2vV+7QDUm/LP9c5BHP9ahKQbubt0iUIKFRpQZOWD+uiIm2nMxaXCiUf1ESXI2
7CGwaklFz24i/UHJaruDHEyNxlKQdqK4hiR6xKTjtURNgY/vgvLmI3G+N8cY0sxYBlm3oEgsS6dX
QPTRQo1F9Hixl+1vF8N5nKxX9VDUgL1IlZyantL1xgDdwkALB6rr3mX33jXGnltZszMiVg6PFCM3
erlEUtjXnduabqw+9khhEgmtx93kXzb2Nvr3yQPfrfGEXw2maAtaA147j6JDvXeZ6mmDfhYt0P02
VDGURm4G9JVpbg3G1eZaDZhGnrBuzMLaS7+DC3vXRNWbvl+QBGuGH2e5b5bRqVp6fyqSMFMxcZCl
nmHXEB3201zUK8sukUvWuXBGyTCYvr6xhEkggdBfoupJIj9yBeKz3V9rVAkOh7ILz9A5thHjo6DD
N2L3NiSb1wgBd++jVz/EO+JNcVd5sY/ZUiYzpfl5IENTxXqNvUJgfPdC3djmjk1M7TjH/CRC0aE+
QZY4hAKjwIVFJrjzUqVgQLFriqSSVEdlqQKCdsjLjrt7CWxWwYUFTW/PPUIRTDvED1pz6mnQiUzs
4svGBHcQVT0uTZJioyTVuiI4iVSdQ03RPXspBPfNfhDybovvbF+jzoowBoyLAE9r+Tn5igIJaB8Y
H0nlr7/EjLb7+wetG9bXwXTDP6Z8LVm6RsvggXpWhpluBWlCwjRtBROH2u65Nt/tMFfZFDLyOqJW
RfGdhlJ/aLTcafXkukptzVHW2uuU5rpCwm7Q8khG0NbN2bms5HOqkYNB19tohUJTX2duP+rfQNB5
Tkb6oEbVAvbd9NZQuieoFD60k4n+MuuXpkvHtWx+63EVRE1+kvre69bk52XP2z+77yvibjZpqTG0
i0ZJhFasYeX/d5JuP8NB0cRgjR0gieMQse0yZbFsFDSmgOlIrYf8wBoalZMV1JYjGojaj+Q25jgI
tJZ2qiyKZclafF8lQ9DK1SFL12clIWc775ypMsKxGc6dJSIq+Afb0HyHtqZpfZob6dKKgI0d1OWy
FH9X7TqkkXWSh+JHVHZnM4bkn0xf26Y7WFYpuAB3DzlGlP/PNH/wFAysZmmDQ67O1I1J7NbRc5q0
vp2KLO2eOAvjWVDUxPMK39KcTlYyzz2m/OnSgpEkXBfqpiIg2UXejREOFlENxT8yp6nic0Ouh+LL
ZeffzwA3BnhQbEltaIzgiv6wOjRmMzkd018C/bEE3zdrokofRcqIgp3jW5SjTJkHXUJsYKWIVdFR
FA+2p9NVcDH+w4n7+wu9FT02WJX24OSN0jdWKOOUuNVtDV1qcq2dWDevsCYu+FR8s7LaaHMJ4kZw
/gEYo+epDSlku1KvGm5GdAtmuVdAj2nw4vSo0/OiCbJQkXnuAsjx/tesFAG63I/u2mgP7TgLCvG7
UdW7r7yRwm32M4rQwlFSZNbzIN8ROvhNat408fKcrmtgDlXmaO0oOM8iB+W5LsqljNUkAxEqu0lV
HxEjqn1uej2d7DByhnv1IP2BWC5qbojlTFa01T+1SpvFqORSjp60yTRcMNz6mtm4syKiT9o9Bxsz
XORWFujtqTQsTYm9sXNpf9aooPy86xUbE1zk1luRGq2MIJIMfjbcSPrLZfxg//2nQHvz9zl8ShBv
qjHbKQWjzGswkrvaqlx03vZKLTjOot3ikGouDSm2tBG7tVKnt6+sCnLfg2A9+0ZQzMZgiK196lKK
bWkezAQvApb1SGvDtRPqkMR0Lu/aPjKhCfa/Zthn25ykZYiGDE1KCKgdDJx5vUtBtqY79bEOwDot
QIZdTikbtLEYR5VlsMVwTlA17UplSOBhrkH+zWr0CbrDUe0sPLs6Wl6PSiOYvP3l1TwN4XwgdwWq
oD8FS97zxO2P4DxFLZciGgc4O6Poi74kQfNioocPTK9u6mVu/vgnDWc22lk1GetmQ4kf97iHkvkU
Z6jx9tPo0iJ6zPQspOYoAMXddW3McGFds+RjqkMFEm8tdwnEi0WNkLu+sl0HF8hNUd41nQ6FEbZx
ul+jMg6ShDGgfu2hMkwEx0y0Hu4emScVgilM9agCq1DRd04sCxsP907ZdknsN2zcX0vW3jaZjeRo
hBgBC427+S4P+4C9WTdg/gWxd3jZ//biwq1J9pM2JhFtKDpG+fDUl8m+Qd1SBhlD/j3XBYdN+Lk4
UG+NupEnirU1HusBgFJt6yjh4INsIYw9kZbO7tfSiMoGwImGC+vjsvQ2G3IjQrujNLdBXRK/W8vj
5Z0TmeAcfDKXuNQxxOZBa9qrOv0YK6IpuV1/2KyCc3EZj7D1lMNEMia+XBjeZNd3Whc/XF7J3mWF
Zpu/N4tz7V7KbD1f2GYt2de0V5yMrCdDSu9UJJZmkwvMfd44jCVAeJSx82iqLXOIN7UyXaIGbBTV
elOmd4aoXir6+9yFmKA1DnrSEHaMxivbfom7x8vb9fmrfPj9fClRk/W4KEdZY6OLjT44cnUrFyL2
n533r49WOPeKqzjOpEJVkRbHh+k2PS1o644dE2+Ob/o4B+OmPxRf8ZorYpkW7N/bSd5AAk3V3h6b
QvP09WgbT8Ketc+Q83FlnLtRs0fSWGqqZxqYm7jW7TClt0stAhzRMti/b5YxFUOGFklTxe3O7ocU
lKbDQbkfUWoa3PQxcheBX4vWxUFpmoGrTZkTzZO0h4UeC6Vzze5OHn9edr+dyP/j/nFIqkxqXsa2
rUKEITa9FqzSHkqqp+KFXOedBwrcoAZdsSFYncjruWCpRk0+LdVF9yQbJKOxu6DZdBBpvoqMcNAw
LsY0JBNcrx+uNKl26HpCU55g/z7D3cf94/DBpittG4Y/OgRZWWmrdLPBSU/xdfJbDlCSfqxfTWyu
IaBaETgkn97LFMVwe410dO60Ti5dm2rrCJbGrrWPaceHpfGZ/ULAJz3NBCRKq4SCVlVAcxldJ1P6
MM6Tj5nAq8woiLNk3QknQ3Ah7pS3PlpXP564riYjLfKWeG21+sUq38aDcYjQg6ikVu6CptbTp+lI
pARlbFGb5dvuXVo6hyqKHHfjQjKCcJA92aPhr3Xi++5lPR8lV39io29MmxXTAb9mxYfQ9OWtF31c
Dm1GozFpRXuoCWe5Q41Abl4uG9gJoD7uLgcvdZKtlVHBwuwCz0Bb1QzOD/Z6XwYxOigvWxMth8MY
ux1yS4XIJyM0Kef7qBEcQtHf59CEdKTUB73RvIn+nhookP07tHrjXdiAv0TLqInqUvNKciZQRJV/
5dbT5S0SwAg/HajnKrqtxppgXvYoKQ/KsjjRfM6tawx6Cs61ABb5WcApN00K7lQNZKNFAEoK37YW
X2/r4PKKRDHH2yPHZtdWXW8rvP8CGVHyz/3iFifHs2/SMAoW9P4MYebHgXLXiMhUBTenxgFHRCAE
X2q40cpWcyCP6tjT6ljKo6aIIIph+wWU4JkhbblOmljBIcKDa+2QoAisY3osr0E34w4HCO9Beq++
7V/7w72onWOnl+zDAeabq4qeQHUvhU+C7+IZ6hDFdeNVRx3K0YzuBpnQjXzsr6JD+cSS/zj4A2LU
jz+AQ5CsMZJElnABMdo91H09MIhOh9YrbjJQ3ZmSI+zBFm03ByORobRjkyEk6rziiHFEN7vLbxjl
nuTn6Cu7jh71IPMbkH0kJ1EYuzMl9nG5HMYYgwGVyWwExgTZ3RiW8GJyqj0msytqnBM5MBe3LOpa
2okGLEgt+1CMy8FOfs1kxrCu9NefnFGwfDL2QhMzDNxHhM563+IdjYW1souin5PcRlfx6YeFrmmX
cbbJTvVsPoEw47JhtoRPJ2djl/uUSV7S0cwQmqVq2zumKp8UQ3pKlNVNVMwJjzRY6ehdtrl7S2xs
8l/QoGZnjJnuTVETyOQvSkQll/1DuTHBfblUqkx5RCMkblXqrVd4fzyrdxgwB5u9Fx+bc3nU/OwU
e7ZnYlxgfCEi/hHRGtkR2mBubsQFLRV8zzy60bLHvBF0D+3eHe8L5CshFVklsIb0upcYv1bMzFr9
E41/Xv5O+7HJxgiXrIKJj4xqipSb1eIgLHau3dyVnls0aMaBiLJcsGMmd1tMaz+CpGjQPXN6TIzr
+o8ync1iuEiy7JpMIgXy07r5mSep20snJRV99p1OCKDTxgpb5ea7F+M05KRXkN//aK4kJ3Hb5672
kt/RLSPxka5qNqAi+EwiX+CwQ0XWOI01dq44xofCq8MqqMMOrFLGVXlUPflg3bSiW0f0tTjcKEuw
/o46rgCDqXTfxyLCX6HvcSChZUlvpejkxQlmStMJ9AinA5wjnMImFL0ZiHaQgwsrUijRlop4HWTm
bNWxJsgIi8TmREY4SAAhu4zhCAQpKmaXidoctfnVLkTM7/t1hHcPtLgaaTsq1qREoE9Vbmcf09OH
/JqNKUgIhXTbYdytEHIy/H/ng3y7h5YUSkn1TveyFG88UMb8Cg7cUIud8RsK6nqA2OfXeK4FrxEi
nOfpXaQmnqSiSYmX1OVhhg5FntrflLx3u86E/HnspTWoiMnvqSOPed6fCXT+0tZ6rU30JIKNxFfA
56Si69QwFB+Dt27ZVK5h0bvL27MbSGy+CYc9k9Qp4NTBN4HeENjdX4fxyyB/j9qXy2YEh5IXgixb
PSeELkiP5MbR8yuCLs9/Z4GDmsnGsA3YHZFKmAvSr/Q01YrgZhM6MActSV+XQ01Q7VhA9M+KYPSc
hmAeBtsNS/X1A/QMRHDG0ORCGGRxaBOPQ2NPKlKkOKaOZoQ9MQK1ul8sV6GToKawX1DZeAOHNj3B
HBboUzUvG0sPdMhBZN83yeLmmCEa77rxKbZOoz4Hlz/dP+wrVMMU2wYtBZ8k0VwqaghDoNJwao4g
xf6eX6vf+oDxLHZO8z2+rc8idvh9h3w3yd2GyrSsatEBxDvjqBnnIROc/31Iff/7nDtas2qVRWWo
Xjo9p92zVKZOP/8S7Nv+4X03wvkj9IHGvErgG6xCAwWFAIUAsJrb7uitvgGaNtOTzvNBeK2zgOez
T77b5XzStId+mUdUuruvk1c/KAeQIZ3Ur/+ZrRWlOv9w375b45wyH/OoyZSarZJdG2BvR4lgDaWw
Oo1nUdK8n8RhOOG/vsjdhXNr9aDOIlgberVVFyqXp+LMqrTLQXQ1CXyEn1dB/6Ys0yHXvcgApOjR
OZ30qzaKvctuso8gf69I52Jlve/lPAc7vmc0X3LL78bE0eQnAzo/TSICEIFn6FyoDIY3RWtnlBxm
l/xg1Y7EWyDB5C3gHkNWo4jssevpgifq7N83QW2Xr22XS5n2VmEwgx5DcoDJ3J1ccprCOfL+d45W
FkW/byaHG9VKZ4K2ZdWLqjV3slm5lWzTv/zBdosYGxscdoB2qIUyORxeqdNwJDoe4fL80aK1DblV
+9gnyVXW2T80qZEFl6jI+3k+eAhbAZ7tVccb84OUNA74x/Ku8oY0wUx2AbEe6slWqBU/uul4edGi
w8BhSpLStTQXpN6JWTxjdud57muvGMEdcNnOzsjqxy/IwclEe7UbKfJTljrat0pguAX+B36C0pFj
f3W7G/kwZULVnv1i5+azcsgSZbJWqBYM69cMWZqgdiUXb9+e5K43TOBRQcuFMjuiUFRw/vlOXDVL
GllrsLPKfIfRj8h0SX3Xg6hxFMUqO+MXH/aWp3nXlGkc8X6PWPs4HBGynCQISaKxKZwO60N7xV5D
0NzEHgtvyJPguwqgh3DQ00VIywZ244J+4QqbGy63hhOhPoV+z/DfXko8VYEZy0U9oXXmrXFMZaVN
XEvEZxIUaWAJHvL+IS77G3UIhzoKdHls5J3/uQKVK+WQh0zcERf8vzuFhIMeY7IGjJjjOtLw1jsd
jf5YZv/2Q3FRS6moCZ1awBsqtJiKaqCqOGA4Z/GsM1qODpfdQhAi8S13GVF7qZ1Qgm6LwxL9yIrW
XXDJJn1w2Y4oSiEcrDS9GqPJ0GawskDvM/aNb5ge/j/yD6RvAnOCi49wYGKPK9T8JqQ7LChirYS1
O6FfXHeksPAlTxJ8NAGG8DTvWmkUZTajGAsGeSfTINehtE5b347R6CjK4+XFCb4ZT7wpy8nYMzf0
ShvVZfkWFIDIGztHzURNL4JLh6d87/K6NrMe111HfFD4YPT7pNiil1rRpWpwQcrcFAv4GlpUlTFw
YrjorJnRiRbdan4VVv+7dPUHCDY4qCAaJVA6Qi61DA/UuJfqm0bUNMH+xIWgi38R0JQsItAc18AU
GnvTuPp9mwhwSGSCwwhTqpesr4ARXeNM/V0xfrvsYqIPz0UbYLGdoyLBLlnLrUl7p54eI8UWHFLR
IjhImIxk0awZfR/N4JbRz6gR6VqJVsGBQDrHsVX1su6xrrA8+p0v5zRt/MtbJcrO+YI+Ueqos1n+
1fuMFyELyA1yIogh+JOPQ+lU13rpzMLWbJaWXPAyk0tb2llKVmVAUVIih46+ZDP1SvVxWm/t7M5e
brP1XhsmJ/7fpfY+nB++2J/Vpk0kisMqTV8NFOOTsQDgCV++BdEKPwgP8mcU/gx0jxAILeBNtg7l
b8WZfGf0FnEgnIkRmeNQoZzkTI5pq3laMXzV5+x5UkCrAa8xCy1Qmq9dWjzJZXymGnGlBEPCaik4
caIL0mTOvEnVQLg9zHrNjrRnhdTrMT4S+9EVdDn9QSieJYpETQ5ApLrQGok57X94GiL27I2mPHo2
vNZT0bDGho9yTFTBewXRmuBUmhy2TKVelWafE69CHtwrv0wjmDpZFG8IAgCTA5e0qbIu0oBgU8CY
dyoUcF3JT93VhQbL1+VFJKskWhWHNWSUk26WsKF1+WMG740sfRsb0UME+yMXzjz/QhBrUz6ky4wU
qaxDkITNjqwud2WVhxT9zrI+eC2UDmRrEWUuAqjmHwkMCmbzxUAdQdbOlXFO14fLIPo2knVpZXx2
Qgc9ifsGrRC0+9Is6qEolhvATOl06WslY77WxkNmOZ8V2p57O/2iMtrcmN40UuY2Mhi31Ka8yafx
MBbJl0am53UpMcwmHZW+f82jpXFoTAXT0/vfHBLkUA7UrU/ChamRj+aQInjO5sBeXhXrqhCJP+3Q
ODG8fbfBbcwyV2ZHexRUsitWU4d2/TXrTlnd9csQVq6QNmofCd/t8cFYu+oQBkj/UzFS0QuDmmkU
9F5y0F9sT5SV7sfN79Y43LWmsjfUSFK9psl8CU2AWQfQy5cTnRtPiYjgwZUd+s9e9m6Ow9jcIpG0
gmzSK/sfUtk6Y5I7UXuSyvOsPytLLAhwRP7BgaxpgBBQGickVwMYNUb9JFUJhDzN8PLh+YcI5H1Z
HKKqRlINNIWP2I+LX3nrQf5Gz+iHZ4wO67V0lGPHev6zJrGNZ3IIC+3l3iR5hCax7GXsUofWnVca
R2EP8j72vK+OQ1apXqumRjqHF8G7eQn7P2sv+PvvvxUXNhdvS+xBi4pS94gUTOapXr52AFbBJxIc
q7ccaGNktte+lOr/6xIiKMTiUdyJr2w8ilehqNWe+dUFN38LNTbG6s6Mm5TWaCuQ/rITEHInT0Xx
koHL/PKqBF+G53JY20ivMwzyeVmXHKI2fTHM7PGyCcEReuva2CwlqSBMvY4oCmrj5Go6vavy3Fes
/I+eo959gAMGGxyOSzXDjFzfzGiHTh6yRoA9/5Dmvtvg0ACq0bJuSujJAf04BtgTN71PQzMsDoyr
7vKu/UMzy7stDhGSxVKHsYC7zdBqW75AaBZN9cqN+lgejSA74Vot/+UOcmigTNJEs6Ig3qpjIEZG
v3mH59G8EazsrXBzybc5NBig3BcRTFJitlvzp6m8KZr2MS57x7aTcxznX0BT5016/k0lhhfhYp5o
GwwZDeRo+EliGnZmck9IhrqrFR/s0j41lnSdm/Sc0cqV6HpO8Mdpld4pMaadZXAK1smVbWGIfFhD
I1pWp5BTN01TN6ca2ouVH7Y+uqkFXZ3aKBcwYC2uthool9eukjanJK++jnNXOWo5uXQlYRUlj0mv
B62pQKbKHg4UTFUpGBMqUp/rofGTOL2m4NpczOLG6gCqWf3vThU/+bBourx2YF/yTPNUzBmeXoNU
HgSYJzi6bx0gm6OLy2/okwpxfi772fjLmEJdNHojMsFQd2MisQtJWjPkwHKZe40yh3VnuXGvHy8f
JwGe8nprWtzlIOvAyVWsA9JuZwbnV6z8Si0i6qAQBCg8c4G6rFNmDchaiqvlof3NiAQwoBnk1/oT
daub4ot2YgV7Noh8eYn/UEL/GzF4+oLUJm0961jjah9rCcHYGprZNeZGFPuLXJ1NhJyFiL1+h97y
Q3D79u+b72d05ZharP+NVWnbBwx832oH6WZB+zMkFmO3BUOhEx0VPGYPoY1J1cFb/CJMjpLwDUH0
jTnEzCWSNyA6QGjY/oDqur42TqsBo4VVL5HPckDZTxjaIh0wJmrLq1ImbtRF3+gkIpESmeFw0gA3
gGTIiOPzSHsp49pN1+W3tPQ/BX4j2Dd+FGKU0NZtDSi0s45yVmiH0u6xfc7dEc3dFprJU68/6A+X
rQoCD34uopxMpLgxygcFpNbKToE09+tlCztcBB9ckx+BqCiFFEKKAlQV2b/HYgyGGPxzYGVcwZAI
hUK3n7NfGSrIel88V6MU5Kn6V59nQWWvV3QcrlYd5QazfzFGMFqoit8m8oPSktNqi4KX3d0wZZsJ
sFsg7+Y+NTgjE4XIQPPZ9u3kVsbxubwZu770boCvcKbgbYuqEXXUtbzVoFimPCq56F7fC1k3Jrhq
Jk0Sq1NGBCxjdqhGP5K+gxrs362CuyyGDiKR0YBsTElCpX3R8pOKEaHLNhhKfIpONsvQPl5IXW3q
WgomJk8qZQcsWk5s/5XLL7L9VGmCMprgq5vs3zfYKZFxzCnrU5eyK5vcK6Iy3X4MuVkL84qNgcGW
p14B1SUeq5UgRwk7bEFLZDQQo2esjBpYpAKhkqpoAxncbIzW0bTOHSujFTWmWd/Ew7tX5QaEiL3k
6I7ian5yUksoDTPxcsHXE/k5dwe0HU0z3QCWjePVMP6MVL+JHi47yC5cbjaVQ38yFlKyZJgcUyu/
mKDJmNWOpt8Yiuh9QGSIAwV5MM1mTNHWO/WHhNxCUMJfZ7x4qf6/WtCnkmQX08YeddybS38iVoc+
mDVIld5b1MG7bGq/Fva+eXwVslvneZxKhAsLspr4gNsZbOpu4ZBQcZXrKhRxwQj8ge9R7mZqlfKE
I7ao96piweWf6PDt8qL2L5rNojjIoGBgxNwlPL73R7TvgQT1SnXjc+LSczE4ICjyJh+/AGw7xoFJ
sFeh6DYVLZNDEgP0kgaoDHWIsB719qB2oaEJ4F3gjbymrzoYTY3UCSbo6kzg8ht7Z5Req+775d0U
2WH/voGP1ERXud5LSOD6snLKuLpT7PYwSJGb56NgTfsh8+bLcXBhxGmplzoe/WfXCtODcmjOg8/6
+ERdJwKotzjQMKMCSJ/CRdZ6ODdy7Wu9LkjfRSY4uKhIU7X9jJbVev5Gx+dligTYKjDAyxFYw1Tn
ZbWiw125LuejLCrtCpyYlx9QIcDV9hnoENbecjHi4uOdya2kQgB3IjPqRwcjSVaUCiOxiOVban9r
jZ9Gdn/Zh0U7xQECCETXrm8x7kTtQyuFRvn18t8XLYHZ35yRValUKR6xU6Ny0OzcN0bDSdCZf9kK
c/4LkZDNfsXGSpLKa5H2qA4X9HECqYi2uLP8MqkviaiwJrLEnfkl0fVp7DCiYZPXZDjmmCVpllfb
/LpOwrYi0bfhjvya2aNZ27iByi9KUB5YUxvrzSIn8DU5uYf3C1Fezr72pX3kzj61Z0nRKO6gKZAL
R/Ha0PbHQP1GT9mNhRfaSiTsyU76JYMcEmTFIlkKy60wMnKPxsij0enukCxXihQ5Vo6Eayq1b2Ck
ETjMZegG5dxHhymSCiRBBN0g5ogyDsoBxZMeoetI1BQissNlGpMi54rMmAiG5KFC+bXD6FHl1srz
Zf+/7Cm6zAHFOqrLaCkUN97UPpZN79qtaM7gsuPrMgcUfVOSDk8KKFp35NSS2UM2cEbF8mTJ2XWq
56+XV7TfM/D3fYduy49fKJJnpbRNOH/vW6Hipf5w7t0Y/098LZyvIBzmxeisy9wiFB0D0VI5NIkz
tahr8Jl4ND6X2rGIw5I+zQNxcpFY6mX3Bxnpx0XGRm/Eo43mLUPyk4FJ8zzNxR1qAKX52mjXLXrt
Lm/rZTiGVPBHg/m82h2RWACdNsdMGb+gNnxYV8m/bEaQzuk8y5eitNHQ9XjiYGOZ1m/DXQ/dS+oa
NiazqlMDgWJhPrXf07LxGA5L0nZedSPCJcCGRf5DH9lBulcOKoSxolFQgY/w73h9rEjdXCG1MpMR
L65fJvmv2XqG0zpdIzjcgm/26TWvUYa5SlEQqfK/rJlcA7ec/0fadyzJrTPNPhEj6AluadvM9Hin
DUOW3ns+/Z8YnU/NgajGvdLmnIUiphpAMVEokzkZXK1X3ooYDFGCGlMUA7qS9ApZQkxmysivDbvp
rnMXN43xGg5uoAB0Yzo959rhLZCBlrGcTBIpaMcohoeE7PT+MRA5k5USvbn+fNGo7w67ihBEpegH
U6Oju/8pQAS3wWPpj7dgSKKV686O3BzzoKOl7c0d52u4fK1CTe/jV6d3QzBoDW6b7rW7AhnZIcKY
QeVSeazhLnJ5xBu8k2RQZUgEJWpiDA5Ggi/UEWpPmTWYr2L/lGa8oR/OBfc+Z7Ha11hKp3YEsbJj
dg9QjK+SQyPtiqDmuAjngns/3pUZXa2DqZkp/0R1MoIrPkEl74gY8Cg1mSi5DP8oJq/Ya15tR05e
XtHpvdlpe4uvKsRZElsWS5KmBdcesF/t71vzWwVGGo7b0S/2d59XFdU0JRnyPgzYt0RNEy1aZFyh
dFYvdssn5dQ67b67Dj3j8bK17eWcjTGhY2zEZlaKAprtTWIVdWO3Cy/f+QeEP9tgDsmolmxeiv/a
hfDgwinldrGjA4FgPXEuL2h7Ngkp1P+2j50InMcmloeoR+1kkSoLI4H3rTGl1iCEL0JduDnkW0SF
fJun8LvWDrtWRxZ2qr5jJvlKMKNvRig841XyV4X91a9iIspJqWcouaOJiYr8taf4QCmSRUz0RQee
xChvv9kBQnHoK3COIVqg2nd0iie8Lo6S/zNFpDecb3z7GjjvN/1EV9+4EkGpaUBHmAPe9FmGRkH2
qTd4dw13TdSPV1amfuwjzL/Tj4KOhiSeklvZO9EL9H5C7rwX1x6D/ZJSFWo1IVDQAujfmvI3yRC8
ttFsVYXo8JLYvaR3h8UAmacufpGHZrCTZNpf9mXe1jI3QjkMUBzWsbVlezvHMuwehXrmfDDbV8H5
/Bi4kQwjX5oet5xoHOXmxtAPMnhr0RF0eS3cHWWQpuok0oTGe2sLhTUQ32PsX7s232dtFE7gwIE1
lYEc9IJ1etbgE0h0t6gepODHv62GHQgkpqF0okFbTMb5cYhML4eUQBYgKzu012o6fW5GYuk6qMrK
ZTehGaRqef22HO9gBwWbKK/yeQCsjuZtoVhGflJ5ZAY8E0xwCbHJslYVvOZqKh2P4R6TtHYUCj5n
N7dDn18+yE4ClhAbpt17YLM5oA3bq66oZmdtG6d4T0D8qt0tbo6GBujtcAxvx5dnwwysRGVcKxkF
r+brbCPIg9HIMU4NCIJvQS+6T29llJGIYTm8lzJva+m/rwAtWMISaWFUATXxK9RK96m82JoSeZcX
yLPCIAiGZ8ogXnCAugjWlrh+mjO8exqu8gonZmFHBOVsnuWsjsDgowe3izJfabI4+lUwgsFKelbE
6mAUg2ppZeuPce8rSgn1a64bbUeD59NkIMYQonFoaWFQ/hQ+V/vKizztXjp1bniLJ5DHm4vkbS4D
MlqeikZU0faJ6iS1pyjdGyIn5c5DTXZo0BDaOoCwB6X/075SPRvlNL6ODuV9Cmwu0yLnGNmpQajL
avM8JDRy6PZmizBtMFBRLUDx0/hSAi6My+7JC9bY4cFy7sa6znFiHdgNMdbnTlcFBEGHdzGFBIUS
EQkjXhKAczmws4QQeQYolwaezNDPkx9lMeXAyjav7Tna0xlYCWinaDQhp6F/mv0OWQ0ZAxdQlI7d
wBlvlx8RKnbKdeeWjyWqdrxj5Nzo7GxhMDR9PoZ43EHTfKC9hJMNLtgq5NGhcfxfZ8ClKKR+rEw8
vvrsEJIf0mRJxvNlB6Gf0IW3kM4GJwVpyCyhY1QF+UuAV7d5kNXZVpPKXhI/qNBkqXOCLu4nx6AI
pDaUOIswOktJ3LWr+NOwkx9bh2oeVKX9jw8wtjEnW8ZYGFO0J9aKT/RdlHJaQHjLYRtzoEIgdj3l
Ixq8Zp+CKrE5Bl7vUAri4LT8W9zFDhxqYSgsZgSXCLSHMjw1w+6yP3A+XXaysIRwDqhDkO3KpbsJ
xIitxhnX4RlgXjMz7rEgzrBbvQxpEiHZ11PmXV7DH5Jav64ptiunLhKhIguKa/VszfbstveRXRFr
EsE6FP0gVv6ooCPOFKwGrQsOr4by3lN74Ztihwgx2xLrckdvST/w6Sh1eCzAZhv62j3iBEv2wP/o
qPc/QCbnhDc8yOeABjtUKMaEtGI3A/HDwmrMfVqrhyXqOBElzwqDGzlJ80YleNTI8mQLMxA+zD7n
Da8ViectDFTEclJlwogGQJHkNmgGj0bT/mPmwGCiDCWeBn2e6fvsoHkVZN/AcgqqtO5U+RoH+jjL
Yft0SC2mWiVlqEdF17rxXIQR52LkGWCyIFotg6Qcvdd4KemWJoZeEuu8/eLEMGxDDpqzpiQPQRo4
eSVE/9zME5DwcUaPxjBG4vKeYduTVefLnjCQUS3CFNU1UgVDb5HrIbaoSjF6PEWrdhR/OIieHlvi
7l8Pi+716gFhdImaZgM+4zr6Xrc3C/IDHJzihNNsQ86QVqoZNUh1vtPsgp0/dEHT9wsiuKVKziuQ
MPFE2c5ZTmbQf5C6fA706ilM6sTqCB63XS77YwZRR1UbDlWouiROHVUsPLFTYqvSn/CcslRpvI8j
4lS94eUJuLKJfDeo2kOSkaecaN4ots9DiXIdwchy0VnyYvi9ZI2mcRWnIOXvSguxob8YmmbPUvqq
RWLmNOHyXUH7ZFzedRgPzqb5gOY8W4xGu4jiY6hJXxZ1OY5D4KItcdeZ3bMRRnbWvYT3akYe6pL4
QTh8EpvhOZLLLxOUFUrjCdJG3iyZhjVk5CbSO9ssdCgSa09BBL36FvIn6bKbNfkglHFqGa1+VWnT
i14mXzCS/dY3yfe4X94gOerJUs+5oChq/X5BGJAKhMa3IrEk+VMQLnPT4H5SpTcyESuS3xrjTglO
oXk3RLwRkD8EKL/Msd3hVRGJojjiiUPjrU62BxHkYygWO6Izp3YIOVmH49i0TeDCAtnW8DmsAhLQ
WcgCbXSthYTN3vAlVzz+/8u2oUHcOC+NYtXqG+07aczTHOMtSalaepl7vQoG2qLjHBgXgpjrzsi7
ORAIwqLGU31K5lyGUJVMba2xFH92QFHshuDy5aD5H3otfwUybM/ZoERBOhp4AFevIpi4W2RPSAKm
OtxPrxBDdXliLFyDzF0otqrRliGis2Q/P1PCh3S0YijO2JKdgVzQeOz+8Y3DtqTpyIwmS4cKVg7N
HkUllhQ+lCqnI3E7WvnlJiL995WbxIFWC10Oyq80vAv12zT6nGVfLvs8zwSDrfmovPMGo6GrhGCC
7upkJ+Rch9i+e88LYfywK6pIGN+nDN7lTiBt6uY2nWDtfPApcW563pKY4KtPSkEtKR1AhDRruQy+
Jui7RPq7HOh5TYzPGeAIKKoMg7LV8tB2IOuv33rCa6j6g2f/ssI2JoiQedA6EZi7PEAj4IfmpUgV
TIbVzQjIS89M+CjIOSy2QSHsoAYlVmhyikpLPxTedOxHS3iO96NDvP8HMUa6URdQ9/0eWHl52TfZ
Mpk012Ps0+aqqTorG5/7abLi4ZSIIJr7O26qM/6+7/rKJJHVUglNHUCPiKG8Ksrb5a+InFYmmDCs
D5Q6LkNkPgVVt0C4tZOygvPo5d2QbCNCnjUYOlND7X0EjsokieAps4cZBUSqsar0nHcA58t6z9qt
tk2tOhV0p0hfFW1tjfVJWt7k+PNlQPrDK/js8QxWiCN03JsMZ9Oh74dS0v6MMmnorN+Sq3iv/Ki9
wjZGi0fDwnNEBjj0mLRJHqCWKEMxR9uRPZg5DvxOgT/cyucVMsgh6bFBVB1MLNeaNWGJvZ84IFa9
Tm6SFwM3M26slDfA9IcWrl9G2f4ESTRm0s7oBYVgzaH182vi1K8aKBXFXW9hNN7mvX+2o/azQeZN
NxjJpMwd6u1T+GmJXwbzLTeeTRWCZaTiBW4cx3yfk1g5Zqh2sig3GH1tXb2BhF7uJjfBY3hA7Og2
Ona08pU3kZNB4xll3nezKalTVQKaozA6mtGIeVMdOpj63z3ozhvJIMmYkyxVJorHyZve7IPp6+Uv
jhfW03WuNq8pJjNrBpQs5x6lLVDVJ+JXLdk3ta9lewMtIJfN0Z97Ae7Zud3c6MveCBFk693naUFB
jSciwTsXBkBMIy3bPELUVKZ7TVUsxXwwxpbzCOZtGoMVirxo+digl3+KNLsWnlS984wwtLVuPmam
Zg9xygnmN/YNWt0yIQSTmiqogj8e01IZoIOh885C0z2YqfxJqFr38tFsfLIwoStQepZkBXKuH02Y
pJkCAj0BRypKa1B3hVRawezFU2QlMa+CRSNLxg/WxtjnHV490yQFSPiRa+KDPQzVkNQF/bit3JEb
VLLQEj8fI45U/IZvfDDKgBI4HcJeaE2kLpZd1P+QWm/gsi5txE8fbNB/X31PkdwPFbSicI2M5Tfo
9H6LQ+0oDK1vph1eW8Nyl6uBE4e5VRPtdgbDQRO0L5dPcttZfp0ky/ofNYWxqL2CB1GcHoOxRVQl
csLsrejjwzrpb1its5cNRdAnfMiUu7D3lx2mLIcD7SZCUkux5H88Ogamsr4t2kka0Os8PMlI8uhP
BrcmwvkAFOY1NMe1Whj5f1zA02NrFw+BU4FVYEGxmOYJy1uUi49J4vzNcZmGLiKzIukmA1nxnE6x
MdPASuh2WhXsm47f07CR3VAk5G1MHa1HIqS0P55XHOdaqRNMUQ1t+Rqp2pMQNiehWpxY6Vx5FP1u
7p7bMHnMhIDzsW9EVh9MM/vaS1oaquq7/nG3b/3UHz3BTw48AvmtyOqDHWYfgzY2DLQ90ymD/ERF
GxDmfKM8iKon7kIPkm4ed183fWa1rcxNYApTqRu9CvK+urST12A5zsK9DDVsqEVc9pJN8FpZYuB5
mMVemFVkc6YaQ6zhYBkD0iqphv9cNvSHfdSBH0TBZcPCx0gMUy1Aq/defpecAcX30NXui2Pr9FeS
C+XIG63iGN2ELP1sk4GTTiVqr7VIGgWofHU3i8YJ17bxamWA8X8xgTpDWEKrAQ9paEtReSTTHWz6
VhIcHjEYbzWMx7ez0BoNhpKcwOjdXhSuBdP0Lp/StuOdN4xx9jCszTiacM8IRbcH9bw1KiOmmkMr
DGUPYgOc89lKRShU510nRDR0wk4l6W2K2T+S0CAb82uYJiC38i1lE/z5caW8BPCmu6/sMQFPFcyp
HqiIRmIyO2pYXiOms3PZuL+8jVtD1B/WxTjeBBLeNIzwHJP9xWu+AZ6utasaw0naSQVvwP7nPEHq
hZARANlgaGe11fFI3jYP01A00HgRScMV8BGc0yppYrXB5tZN7qbLTbmEti4ErgyZlP758oo3ffNs
i63812ocKFmGr3uYXgo0dBboh75sYSM6xpb+Wg1b7ocuqVKHCVazSKFljs+a0ttZ6Jntbd0dp0Dn
BONbfTWwp5uYgNI0RWNb4/FT5ME08Lil09TtBNYj6Zg86HvVGp0e+jmSrdko8t2WtyBwf+Pp2myv
9myduQHiLBlTyMgh2CpuEuNbjsp59iVX7yXzdcz+glZdkYioGLohm5LJ5oQXNcKjWkBVJK+fC0mx
hNDu+x+Xj2/TQVY2GPCSg7nDzAlsBIs/l3daz51l2IxFVhYY7Opq2WhnQ/zJMRcf40MFfgI0FnDb
CjbPZmWIOZtZKw1DmeGJwfQEXW8b4bYj6jspuQ3ywRr6nOOKvK1jvmMtjkxwtOEWU+tTmbiawWmk
2QTF83rYfHAzmkWdiDiacnoTokdSHyYQBl8+fp4N5pEUNooAUKTTOals1UlmjQTVqX74RzPyR8jL
ILmdDhWCbSG9D/qXUIbWesG5I6mn/vbIXG0Xc4f0RREpOGgkoZK3qHIn/Uj60Cr+Kn5fmWGuEB1t
fWY3Yil9vmvU2M6nwbl8JtvRy8oEE70kbar0fafSL4YW8lqb3BKHkpupR9ORObHSZry+MsYAAOi+
oqhsECpFQm7N2UnRe0us7obsWo+dRb9tRx7Fw+b9t7LIAEIQamaux/huULj3grp3ZX1ylbHz4qBH
Lz1PhH07mFnZY3EhVIg0UjVi1W8/V960i23Jp5o2nd1c8ynytmEBf1M2wG2Ll/FHXy8gcpvWdGJD
GftdnSz7HGpPHA/Z9vWzDcYJJQhZGWQAppJPdJACERok30Nf8RXb8MExYBfQIefdfdtGDVklOmJC
nRVAS3RzKUcMFUFPy7SK4Yeh48bVY1szuNX5bVg6m2LwooOiINEqjKyTp2xPRXaXl/gpH8DLXl/p
XuXnX+LI0r5d3lXe+piDmzOtM8DgCE6pwa87dOL1TiFdRTOHvHHbP85rY86uV2bQyIYwMy6WaP4Y
Yl4w/QeHP1tg8EMVDLVSW+CHuetdCEjtBFs5qZAZp54h7HmntdVNiDjlbI+BkFpM8roVMK3YvFJ9
+vpuOdIKVeTFPvidvHgv2ZSNElNaTgJaRp6u9B/w8myfARRzIlk0i4DkzgOYvGsNaidkmz0F/Rx/
0Tn+YbEMmjRGOygisvROWB2V4nZsOfkT7ukxYUWpz3FcmYBH7YZWjLSXAYCFxoNDv6/84MSr3XA+
NXaKKRSGLkNTHmizzQe5RJ/aVcMj7eMdEDumVKd6FegxbIw2yNoMb9lp9xNE77sTyCA8rj9uXzC/
/EFj0APdNpA9orVL+nptroa9tKu/B5VVPERO6mvuz5yz/NL5gTvfPyRoHpncEGPkgdtyx4soavwe
lpx/DIMqYVxCIK6LKZ8CherMkSS0b/YeaDjczscznseBwcEXVuQMyniKEQMAnGL+Xpv7uHm5DJPv
ceelFTHwIrSK1rYRiIeSfeCP0KQL9/WezkjxPoXt0OS8dQyuDIY0ERCi/xxFoWJtI4ZlxR2vQ4uD
++zgkh6hoZzQIboWUm2L2FmqMdzIGJJVIC19ee94HxsDHlESBTqZG3T5jKmVmuXVAppyZeKSeNCw
/dIRMRii99AYE1N8cD/nx1t/2tExywKaOH/RgrPGQ3Y6CSnJaIQyKvAQvCDp8jprrVVx7zTOGbFT
SfoSVDNakxF1l5EfGfleyAx7QWKyE8Xd5TPa6kpA5hy5L1XXRCSlmM3LYuW/6pt0U+0jO79rHihZ
rfkUnaCjhp628aWzK9t0eEK2m1/u2TD74BOgoFVGoIpz1PK2064zeX95ZZvet/r7zGNvUs10Rl4U
AU56JbRHJXsos7+p3KxMMNA7BZouLz3e4FObuIke3RWVaocVL/u/nchb2WFQdQpB7g7acFQU8Vzd
0SyvYBWO6tLZzeqYeIJd/IAkko2OTogUzcAMXiMC77CYMK6UlNyMKK9FGrbXhdTuhV75G7RYLZKe
56rqNrZtUhdkREunCdEu0cAkF2aeipaTZ+CthIHZVM86JVexl/PiFu1JJo//5nZMeLaERRu09MWM
XuIIhN3ldUg4brd5U6x2isHVBBM6UtwAV5N9vEsPpqv59Kbgud2W9uwaGt6pr1YnIjakkZsFMNQ4
6eldmwEtenh7uV+VQ+FOrmbHzrjjUezyvJ1t6MGIKXrbAenvcE5HJIdd8x5LUFatYkfZJMVdZi9v
yT60c0fg075vhlTnDWZJ+odEXtSMdiSIB8V7NTDfAH15ex9a+jfVMn36icm7hHOqPKMMmDSDitFQ
ypLcxMt+At+boTf+FJS+oc1HzKk4l/10S3ljfbosf38aFONQQhLjPVSjr87wIKIrXHEFEMlftsVb
GoMeATp9iBBiP2Pcmm10EHtwQGO2YRScOmk4OLJ5ea4Oj8ERJc3bNm/wPuv62kr1R7V9i7r7If4L
GpAP+8cASRsNVTePAP8yfTHLxsrje2jkWZd3jv7Y30Kb1WIYNJGbCQwSMwHuZvtIRheTdjVPPCPb
VdGVFQZQepKHKrqxUXDD5aJ4tCZKRdijF/psUezyIXTKl8sL48Aw25EjglEuACkymqX0yYbqhk+v
t8sm6K++sHdsH05HIFdAKC/OUF8XxqckR5oo+TL3r2EQu8X0etkaB5TZEQsM+CkK+EmRWdw3+97P
/cWv9+qOx3rL8W6WgT80mqQYVUQ14/CEa8Cqp4cK4htF6V9eDg8e2Ep53ELC7b1SPtoLxlRaAKC6
p70i2YH3JOHaYvAha9s51zKaJMKrUXZbO9jTHnpavuYF8Nuv87OvKww8JISoIug8f16e9I38tXgO
LPqgCx3egBfPAxmIWGItr/sET7qguE0zZ4xLtzNPY3xDzP0S/AWHJwBJlWRRl1WUChmsyIS+kKd4
BsWZHFmZ8tnQJX8uaivjMuhsf7xnSwxeCFHURiZ9dGdy5aYB2fXSX4z0YzEoeuqQUFYMlTkmytUW
CqMEyoLiOAdX+tjuivLbbCqcW3f7ezrbYY6oGaCQKCxIWEjGLvmW9bcFkiO8wUK6878j0dkIczJ4
nxqd1OHN3WWyhxLEPuqEz40mX8VTt697nTPSvZ1UW20ecz5kjrtQjtCz26L7kGZhKMUL5rEsCFC5
JkadOVixlfWR8XQ0Zc2QZen996wCRXSAtHHaIJQYvNkd/cwRXMPNrOBGchs/sHn9yVvutzbHwEVY
JMHSG2ikRxUl6HdT/cRZz9atuzbAOF8VEj1F4wLFI9pQ01qxS95Q/PbH18XWvXnXful4l/DW/bG2
yTjiqHaJVg7AJRMDgFmWuKRrd6GiW03d+1HRe6pKEGqknGbHLf+XRbSoEU3VRQiWfnx1pUupyLMI
0Jj01lLFCl3L+0jtUUnkVN62+vSVtSUmvjUDdQj7AKem+sbre8b8pjnSQbbQfuc92fFo4bbd5Lw0
5tXcSSYRyw5hxaBft/1jDX6By37CM8D4YUkwv9RMaI8IA8M1Te2Qq92/7hrjimpQQ+5VBtSWkvGY
S+rtAkq/Npx2TV/vslH8Uo7SlRZL941YXieS7vRdelDyaRdk8u7flst4qA6Ra9OgpZyi0x+EWb8S
S85YoLz94Z2PjAHKPJu62KSon+Fla36JQf9TgNy7e2mf8qfYbl9nEKA2KmW5vHaiu/6YuPORnHiM
EbyDZfDTiGujlWpsei9AST6q/LFPOXWxzZhbFg1UFjU4IvreP354MSqnZTRO6N9QREtvqsNcZa9C
qn+b8g6dwMFunKE23XQg++5sUE2dFBJYkwnmhUx0NVD5/83h/vo5bGEkqGWlmHMTKcdWcmN5ucUU
+tNlE9sIdzbBQI2wRFB5LVEqTvY/e2UVv93LO57M47YPnc0wOBN3napUGi7bqb5ZxtQZ4tjKZG6d
fetOX50fy+CWB0upRhNiO8zpowzX+2Q/QKBNuzfQ5/8+pnZEeaXzeFmZbd88L48BnTnvlamgU2SD
6SvSZyH8fvmUNoOH9cLo/q4u8zoVi3rosLDha+9qnnKMr6MXwTavjYO867/wLvMtAnXcC+cFMbAi
ZGTKIMeGIepr9TDt2+veT5+yL+Je8c1D7aXOeCyPgkMgrMSrnW0mv9e2Gbxpkjkv6xEZrv8RPiSO
FlrxXerLt8udAgUdzdaPwp40dm5wbo9NP0WshJ4mUzGglPNxn1U5To2AatElxlchNi01vDWjr5cP
c9NZVjYYkCEgbtCGgAZm6r0JnlttfrtsYPM5RSO+/1bBJuvyvCl1XUOPKZ2VKBzp2LyIaCdFJnqn
vRmcYIWzHDYvl8qdgjIPXDOsU6/Oyn3VdJ8vL4hngkGPUJ5VMTNp6Nd9TcoYZavHywa4O8aEJXmZ
z0FC8Ul7IH66K8Fa0DrVc2g3eIHy6t285dB/X33MKZmzVokA62YErfdoX6uc9xPHi99v9JWBtoqq
PIB7QzclPES1tG900anazLm8a9tmwA2tqzreUSwzi2kWUlDT7sO59UjY2xqETRReB+r2Zp2NMEiU
FkmYFRn6zkEwowmuGnI+Ft4iGLTJliUcdUqJLAWHRNuX5GkY/uo4zktgQAXZVJK3HaIKkSR2UD+p
U+kMEk/Cnf4V9j0rS2crDKwo8VwKU42WA3QFGvNiB2pskQAiyoGyN0ZefXez42ZljqWkUPUwrc0I
5mgfe70Lrqs9pdTu0CnSuXPigKTGmlwEhn50yJ3QkzglI865sSpKcdGNQZvhIRFkujXPot/Gmo0J
sd1lH99+IZ231WSwZ26TsU0yDNxQKRHKqYTIkOwhqfxYIxOm7XNuE/F2wC0RCW0HKpQy2SgG4sqB
RBbq8mgeWZzeF3YL/g9uhJ2JAYhql3m5j/9C3LDf1w/CobFR8bmffc7Saez3m0fJEsbEoDogKyyy
B6kS6kWOFr9kXz1WsGnaqhV8zZ3K5nKqbLVoI0vxyxazzRBMKYlJL14qAz7tFyiU0RZtCJxzDnQT
T1aGGKTXI2FIhxGL0vG3w2/ZwOvJ3r5LZMxWqAp+sk6YDzFqwjwcNExDUqrD8Tp2awE8CcpBQV0s
+16FnAVte6hMVPSX6jJa9BkEiwGRP7u1aK8R1LydCLTW5DbwkFrK0GEaO9LfYCYygZjvU3RDZe8X
YRwTNaezmIF8PdafptZLe5kTiW3mQFY2GNzvswljwRru/MXYlfNBqL702p7wKh6boLmywuxd1UhR
jpw6XHzQX5DEx+Rxf5O3qq83JeRpwcYsJN7ffFYYG8EnJeG0TMYDq1GTRqXD7UwTWcM+uUntDr11
VC+Rl23ZrBbLK1tMqIFkSzySCbYE9GEGfuUFt9VN6IIVLtiB0cVJH0P0kSS11fJ6wLY/A0xZyvAP
ImtsMamQo2wKBOQ71e6+CO7M+dC1+1o7SbObZHdRn1lzUFgVprF1DnBtus7ZMltjqrWhnbIwQdG2
uEnnp1rBsVa3zahyXHQTSlRN10WAowiy9Y9x3LiUk5aJC8TW0ysteouS7xxP2QTFlQHqvas4rhpV
sY96A1sIIuTMgTK237k6hku5xR7qc79B/coSg1ntXMygA8VhDV58kl1pl3jBI0oJ77Q/ySducppu
ze/2TBGsN6Jmyux0cNBXaTKOgHtQFTqyjRASzF3g0XDi76Ev3iz28jzegFOGNyq2GTVAnA2XmYEB
aLaAphVZmeWU/l+fb/Tis5buxJ4TmGy/1Vc2mG8uy8sxFKhM6s9ENbqRa2uwOjQ/K3Z1iD3e8Ofm
PJqsaZi0ljQFw9ZMDgfyR/XP3tbwGcRuyVVwJ+MGoH1I89sCthfT7n4I0B7BA7ACqWr8ctlNNz+D
lXnm6taGSe8Wut6ZEGuuh5OWjXeXTfxhTzFxh/oWSC7ZgcU+U82go1G6fq37ENjxS1t//Ep3NEeM
wPscNr1T+2WNHVmc6w61jIRS80y2OH2Z66tEeBVnTxg5F+l2qLeyxBxdkymLMYtoZO1APyQ5kgeB
J7c51nb1KFiZo7/RaFp0huvKV7+KTufTimh0/VfB9OpnMEdYhOmsZz0+R6N4y4JHI7gtu4fLR7j5
5ek6pOgxNSnh4vuIZd3QBFM+Ypy8qN7SabCk5VNR83LEmwe3MsIEDYVUqGUS0znoOdwPJrnWBkjM
xw04NdEb+jguOucy5xmk/75C6KZNpq6mq0qEz1CNdfP6Osr8MNyJIo8Pc/MzW62NuQxUIkRlqmFt
eXVMoak5874xesi/YfLKAHsHZLI2myleOigYosBWOLTlNIBAUu2FHo8aZTvLd7bGdpqOmEDJqxBx
uLCr9pLT+opXeemT/Ej2rUObNCj7c+lV1z0nXubs42+Ec8NcRhOkVx01OeTZLVGfLzv69st4tTLm
YzLUaZmGCs99KrJEe7gSCN/bqY8RipvhRa4gZUAbeDq/+N6+oE3pTeRlMbdjLxB7oO1AJSZyAh/d
sgvzEsPz6HupGyvwczd0m118NXq0UsPP2G5/BGdrzIUnaYMCQQ88xYkxukqdf1Hl+bYWBGsptLs2
581fbz94VqtjoCQujNpoxIFesLDntTbti2qOdLwosPRj4XOddfvTOK+QwRUpIo1ZToDpwZM8wwO5
zn2xo6wiYK+/56kGbVehVutjQEWPU/Ci6/RRUmCiIR6hGjZ5cYYrPAmVQxZWiCey/BTONcTlwltS
FsduyfbgSLYaffoWcWcGuP7EYE9FhHjCgBWGZyVLQysaOk5f5htQFVxRlnZu7xvdzt+QyFAkPGll
Gex0zK1IorBKSQT3LVT0VYOTkWReP0JFknCLDZtosDLFfKwFEh+5ivDekR7C07DXIJQMVsPFmu6o
OAGm+Ecr/3IZIDY/l5VJ5uOspyVoZgGXbV2eJPOrMv5A65u+gIwKCqeXTW02cckEOQg81omkvMdV
q/spkCc1N5CMwMhPa6Gg4ahZ7TZdY2kYTO7ra6m+ipVdUkLEjMicMbLNnmEkJBQcIewjOv2IQkQM
88jsUBXLaEh6L94NkFehwqAxKAEFt8BQYGwP9EHzVfCHU8oty23GHKjj6ArB/AxKOh9/gFrmJChm
vJ/G+kpTbpb8EMVfOTtMT+s3Xz3bYGu0DaZ0DHN4J4MYXdpBUfrmSXdA5O1lLsktYl82SH/zJXvM
pjZTly4hwfWVQGiy8DCZt492jc9Lk22OWKGApCsa/AY0IQzIimalyUAVOvkU7pTdsNN8sM4incuz
tPUFrg0x2JolU1XXA7ykHCu7jPBJfL+8Y1tookCdyJAMgs+OTadqi1qoYQY4NYYHzI1Zcil6+XAo
wPB92dD2Ss6G2HvQFCFWXyDxp4FquD12PDYG3t9njiSqpKqfaTerTG5T4TrROS9X3kYxJ7HE0jzn
AYJZxRwP2RhDCLzcTdpgg8qCE2zylsJccXUxTGidwpko0hdVOPS8qs4m8K0PnbmxQD1azb2AaJkS
GIBbwo1ExF20UazyJR499+bzdG2NAZq2gdJfRtvbq9fJy26VXeCIt5WLwoSTHCuuYNX7GAALAit7
7MSbXiTFUBnQVsIojqc2C0hZUAtQCssIjdqJI+lYLcs+y1M/amM3I4FTS8lrK4H0YoHAYlDJniAK
dtLVnjHEmT01oNHTNbszC1tIR99cQMl4+ePYjGrWv5kBrkFFK0s14XkhYoII5YzRl46oEykYk5Hu
2j2eaU6E8gIHLrd92sAUHTprcZkzVqEkHprBDHTJk12UoDNjtJbmpE+cIvjWTaPgYfs/M/LHm6ZA
ipBkAsII0XgR8wqJ92OX/U1r29oIvYpWl7nQiZiAiRFni8GzlH+bc54e8+YqJNHEeC6Ea0H9+dFA
G0Kkr1jo8zk9QJ4MQ5Q7gTxz/IBuxW++ezbCFg5JO4ZiGGOrqC5sfQdtyluoHLqCL+9QHuXdLttA
sDLHOIBZ18KQzQhdC8WmxJGRJ+6HBh+mZvM/zE1YWxlj3KBX+lpZRBjLl9buuwPGDzj+vBU8omzw
vyNiiwcNBl3jGu0DTpvslu5RTwwrq/DuSR/l8evlk+J4g8lcZ6Ia67W8IE4dpJNo3ovV3mj/j7Tr
6o3caLa/iABzeGWaPMrSrl4Ia2WTzZzTr7+nZXuHatHT390FDMOAAdU0u1JXnTrFA0WvKwP0zTJA
Rgmk8meNS9Q+sWIhoQMa+t7YYqzMLr1iF9igg+VyRK+imvCq+CmNCQp1UGt9lkH1NHv21df8mD4m
29Q1Qjs4Kie8VXeiXZ7+t0fyWt62lM3YltkUlVlauDiat/1NSknfF7zS5boGUlY33ZRRhGByBBVc
Sk2hIBJ1QeOFVbPpp869rhc8EUyaMAjYSSyja+020W4wNn38S3p3OQKjEwEYy5tuwhEizIoVyiHB
GpGORyGwrtwXIYwqqGqbiEmFpwGWoDlFrvldJnodSJuuf6v/cD8XOcy1C5FcVxamClyiPgrSC0l2
s3ajB61dD3+NNSaH09kuyFNofecI5hyQbYJJCUZq1QgZVgpg5yxjA0YLrBFeJRT8nx1QRcbS7+Tl
N6Uy3lYpuiAhEXRj2qQ7mnhl0yYBaqB9js+BTalf1Mzmobc4CqkwXncGLXo6Uka8ava65E0S/vqV
U8mSDKZETcdGdybwFljVVGcFEu/Gq3co/5yyE12cXhyrR9Q//NoPPN4g/mreshBJz7yI9TkBig7s
uHi6CseaADkEXrTekXnz+Ku1NDTDfh6N8Rd5nnXtQOHyBdmm6ibXtnKjOQGgLuWm0o6x9WwlpwQj
xe0tEU+VWv+KM1nIZ5wJ8C/TOEk4ZyhtJWUHzPz1u1vVjcXfZ5zJKFqSZtAC/RyBWTkVjm3Eo+NZ
tbSFCMaVBONcSTMtzBtZug96y4sH3U1zjeNK1k+i6ibKGSJwF4xpVc1ExArPPze3NkZzQIZ5/UvR
L/ElL5Mvf5+xor4MswQEkrI7ZX9ZAnLxMwlfND120vqP65JWy4mgff95FMaegrKv5wFDS3icyXsJ
df/+UHrSfnLpxN8vFW+X0hhTiqtBmUBuCm4o9Nhor7l50nc6uDrVI38fHu8rMvYkdrUo5SbeG70c
20NyF2ZbDXj3sQ5t5VfWAoA3//IdGeMxO6mpIrDAueKIpX/kTklu1PQ+749F8SjKHP1bf8AtpDGm
JNTgfCOU06vxJi88JF742h/UnebVgKGph6K18xMPwEJt56tS4gjoa6sAxDHh0yJEz4cCfd8wuJ0U
vwgTfNQfVfhjAPOwWnJZ7ajmXZHHRk1VTodyjpClte7owiO6MfZsHHsMRNX2eBLcjMeUtu48fh6Q
nVAOu2bsixJX2JXPQ/fYCfte2F03N54IxrCrOtBGEQ9U1AC+h3Fi411Shg/XZaw7p8sxGItONS0R
tAQ+UBkPOjmI4a+8r+XL32dsWCxVTPyY9Nkz7+vxvk8OnX53/QhUla5dPWO5WlGLufgB/ceY09+F
1WaHcifHzf6HGV2OwhqtkteREuLGrci2HvT9B+rlFG461zqDM9STj/UT71WwXqBC7VOzNMPEUChj
u9modIJSwnYpT83sSnazCT0LZIbFDsQZL78yEK8sxDEhsZVlYY6HFmakvgvifSJrdtgPttX+Unln
IYjxD0MiWOg+QO+EsrSL4g9DOYThfaFxENyr2dhPMZJIgVqLbKzMtSgnoB905SjbyD05zr2xNTuM
jSvV43U1XG0fX76dxKJ5NGsQQtQNUIQBeD8xel+v9ZNs9TYm1wnWNvY2po1uKrm5B/VPZId57/dB
6YU5dv/KmHgyhzNWLzhE6aBfUXFA0e8vSZu2qRaWzvXfuupZFp+F8SxjiaJXaGmSO42vTRs7puCY
PGqgVaDAx1oAVO/wqGUhW8OgWgZpR5os9G53TrwssQNXVmyMVbrCZAOOfLLc8bZ0Uid8u37AVbdG
VxL8I5txO7EmzLqc9Ni7o78F2H/XczIh3t9nfI6U5JkgmDhbMGeeGJX7UeFubqaX8MWvLc7A+Ju6
zNO4qif6/UZX9LDRb5ejV057193Lr1BSLS+L8TORZAi9MQ/AaY2lo2iPAW9J5br7XByHcS1NQGJs
jEU06/b6vvTDV8FRH4PbHsD4GYPt6QZLChOOGqyb/0UNGC8z9UJGygEViWy6EdSbAo+xtrFr7hJa
jjqojJupSxVE/DW+3pwEB6z8ve9z/VeSgcvnY1vremfVddVim3KSh5g8I3aB5QK6ntnXDWfdM/z8
YipVyoXD1NtkiEtRkNxRbuwMG7yNJrXLiDevu5ptL07DpB1kNDt9oiCi6S7fyeBVSMCJEnpCY9P8
Hu2YDR0iwDq23/yKjF8oRgGkcgVsqh8suyff83yyu5nHUs37iIx36KSu6UQC7yOUijOYh1wTnZr3
GKO6e8U9qIx76I1CrSTA9z8wxtKWbDTsIE58Xh2eJ4ZxDHEQJAU2UdByVAh6NPJBpFlzd8evAt4V
VQI/NOo0msxGT+BGRLNOoRE1wJQS+n4ZUiuQD6MtjxrvhpLK1CElTpx/ReMXghmNz1SiYKEGVrzr
heQFmCpp4nLbR4QTcrkHZFS+D6s6Twr4iNbNd+GBTuLrt+UH+ElBd57yG9OK1C9ldIvjMRofqb0e
ixnE5ulraG5i/SSK50i4v+421sulCzGMystS3Q0GADl/I9795JQ5yim4oSsVMZxxXdiqSi5kMZof
RjDgsYFXxwCDF+KNmQmiLcrEKTugH6twJ8XaXRUSzjtjPYIt5DKmkJZyFQQt5Go3okOJYKqndkv9
FWUMpPOm3bb2rx911ZMsRDJB0xJyQS0rWAWoShUgf6LCiwtOLsOTQT/3wuUDepFKRgWfWCl3nfAe
d8eujzhXxpHxBTQaRiBypp9OCl4HGSN/YGkotte/1X9YmAZbBXBS0ViseatBAgYIFFfO8PqP2mI7
Ddku7tWTmqV2iG3whtijRZocmk5wjJ14l4nmVpRKbC/Rt1Mw2VFsvV//UauZAfij/vlNLCK91Vu5
GDGJ5U7FOdU2ZcaJpLy/L32+PFS301Is8ehQpNu2Oc4m5/3+H0p/OQDjHpNI7NRQh/8Yf3TPItjE
IlccgMgAtB7kkSoYBQTuYMK6tkDxLFU1JGC0Ph+q0dNEJyBHcmXLCzXJtsrnTuUVsNe9yEUIY1qB
UIlhUwKKQWd0mg0W6m3ohireC341BVUvYhjrmgJLquMIShmDR0xN9zqeW6VxaOPn64rGkcOmoLNl
RFMCmKlrxfVtYEjPpdJ/QznabZXx7bqo1bkVLKv/937YXFSctUTXaO2LfrrxmwwC3dQPUCa4b20w
53qYW/Ekh67mtHZJbvNmTunNfMl8gAjBOmxZwp4Mqj4Lh5WlSRS2MR5fan6ojLNU7rHipi/PZRTa
WfVw/bCrarIQRr/7QhjRLZRgkCN8nDXZq7vJp1AkXpr1sRT766E0YF2g9ciCmPQgpksQiAw7m/bq
HnBEHwja5NTaFM2qH0on8Prv4pYHo10/3UUqkx3E8jRPE5Yi/xO2W2CjKcsYzwhWvRTY5/49HHNj
qiQYbYJhbDea/8oa86aLeISR6zpxkcBckwi6d0za4iAghdsYOdl0k2FrQviUtYlTmcJRCzoew8Hq
I2ZxKsZN9eYQVaKEt5IeybYiAjkfgUrhUNR3EUgkr6vhqkvULOx9U9B9QUn9sxrKTSN3c4xZLczG
1KI/ErCY/0ooWYhgPP0YTSV4XRvEaNQ0ya1scvKndbexEMCoeCMA7CZKER5fP7Izmr6nzENy/zjd
6raErQayH+5En277iJ9A9iPy1imsesiFeEbXCXYVmc2YY/GN6kc93MaDMO5ylYPF/IBBfTXky00x
uq50ktzrA7pWao19FQrwMUrgz2qzmQV9H9f1juRWZkdDemzEaI8m6jZNR3sqsU2oKZwqnf1IUu/l
tH8ZavGYaOSmFWRnVnuvyIG4MnU/GsUXae6301TcV1H12IH8MmqjYy1YjzDBY290jtwVQE3OlhOq
3UYZx1cxbX2rzb/psfJAesttGtML9d7tY+uPQBptTTdeDRXUtG1wLqxUs9sp2XUE+L4qc62ariPK
3wY19gslPCad8ZAUsteH0g0BCqKJwNlkSi9znx2DaThYJUiurc6pECMiXbOLtHcEMXudheIojIEv
JcOBZM2fXVW/FJL6UrTNps4DX8jzAynCrSRkJ0Oq/DqdNprUEbsZihthLn3LDB+zGVVwYj5ZQb/B
QDuP+HPdqi/3x3iSWY4tI1ZhBsn82sXvc3zSs8IeQ2KrvCb+ulu8iGIcCBYuA6ptIUar+ksxIif4
cd1pfAAoGF3UsPBQNwxsBFeAo/7sNTpNFsa8Q1DpuvQ8TiC874bwKGMvckV0ACrnMnZTNcQ0u1y4
sUTO+SzvBb3fVrW676LZI+bomWZ+KgfiGtJ8LkxcRqkZdq22D1o1HlMLZAVF9JIogWjjughY1bKt
3gmbyGzv2/xlNso/cosXldWVT/fpZEz2ZpKpbLBKjQ5KZYNThv3GysEvPtRvggqWVoA+RjsQ+8nJ
CLqBkXRK0cgd8xIpvnGr6rIPQN7emqQd6kFuokbPuPT7kJj+mMrfWgwN2UQPXrJ8vpsTjHRO80mP
er/pQ5CIQ2DfVPvBrI90+W0Zy7d9nj+0Vvk0NL2dt52n6PoTycW3NNxaWWHYiTyazliBF8SIDef6
La9+ClNEbNUwdSOy0xqRPgG7TiGsUdL7hUr2ps5jgVt7WmlYJ/lTBhMb2jAIpWzCMyb/Ie8NjPFi
Mc7BcgiyoWgb+CKyhsRPHR7l7xrg4JNcNmT0hqA0tHWNSRSMw2EVidd7JmpBiYvnNifGrhUxIE23
wN5JUbSsuTTWTHpQH0gY6HnOdMMfRWCdRZDhGPFOSsNv2WzZ2Jd+EtPMGUvxl+7xIp1R6S6LlWTO
B8ktZg8JbVe9XNcTeSUAfjoe8xQpxXTKTbpsmAzWD0nE5H5QeKJo3hpqhZkiYutC7WhN7gzZ5BpJ
+KMkB0HRtlnRbzFjYFdK+6AL8aYRWuLkrfQqyoMTYIKmBQapa6yz0ZSOGEq+ZYzv13/72lSLBpoZ
BfyOFG4qMl45krOw7nOUVMU93Z0QPxBUiMWjsOOBglYSyU+CGJcZWvCvGRaPAiSZuTPpbs1OCRzQ
fm2DMLOLqHqOun70rh9vJQ3/JJS5+n6aUeYRdMnN59EuZrcXsBL3KBWS0+a3bXTqZs73XEknl6rw
kaotXjWiFBjybOJzgvl3G+E8ljqfZ83c/f/PhXU4eKZhFM+Q2FmkNpbJLCoxCuGymjihLp3mLtwJ
ibXBhlLPjM1daQWbAD2Z63LXLXkhmFGXjsymCBILNDj34TZD5yzYUs6BGpw6PFzA6qe0FFPDcxhk
auyUkh6nsVkLpQSuT+VojpkPFPhOF0yfcyTq6r7E8oUcGgYWVxZhDUOc0qdangOuo0SbRgudiehb
C2w3qhLa5VCe0t48VHG/SQb1bNCmcjtwvNQaIgEcq0D0KLhRxfoYHlz8joF0vYreNSa/McKrYFNf
/tZgD4X796I+6zbiSqQmx54c89DAcILwB9MsjEl28tgZOSYV3eD0QXV6mrG83ENvYKMfC2wtQZnh
Ngz+B74/eS20LiUzdmkVYOH54JjLiV3v6GB9+ibYhhsf1X2EXSoGCh6dGx0ER3wHeZqrbmsd6Hfx
nnP3azoGXkiscwY0HHrGhMHcDKq+02fJpfSowR5bGb0Zo8wIwB971euNbti8zTHrMlGAA1ANbEcs
bFEMrDSeMJvnVvIeQ+m2WT1GOaf0vPp9pYsMJq1o0qBrGxEzTBnJ9nUk+fLEY7nkHYP5dOY4YcND
D3XtQr8kj0p5toIf16+HJ4KxTPSXiUgwg+424ilSbyztUCsP10WshW440Z+XQX/Cwuj0ThdalTaP
QhLg7Zht+wAJeR68VxbxrotaQxaj3nWRxfhOzeqMWU1UCTUhdPzQh2sNTFUXuxpJl/A9djAO/P26
yNXwt5DIGLhU6wkxQmSwYY90Wv+zx25MJPSl1zedM4s3HXm8LnA1r1yekTHsAowmihJjfIVy+tNu
Y+AqZwUFYAyO73jbF9bGV2gFEQGHypRYMOQgx7FQGPiigM2e1M0IconGDl9LP/LlW3LUzpUrbNpN
pDvxnlfhW9ecn7JZYOQcWWLTpMANiIX65xBUHp4KGBcM9zmMnhN2V2X9TNIA7/mspWjLDOpsQEsz
YBQSMoFl/z7tXtO5d67f36rfWAhirm9QAwXZGPKlSnfn6b5RUs5JVqPcJd9ES/rzUdBGqroQ682h
IMEGyyzc4s/ALT0Nm7Tl7fBWvF0/0KoL+XkgjcWpxVYTCg2EulYHChcMm4QI6jmpOLbNE8NUETOp
GpW8MWFo+QNdUzzNx2r+zaPIn79cpqZ1QQIcRcQroRV/dIPm6tyG4mqGd7kgTWT8uopZ+gFk5OgR
bfKd6oX7YPt3LpBzt6Lyvhrj38tQIRXajZIrpK9d3+Op9H2YE47GXVdpjW1qNLMSA24D26k0zZNj
YZOOFgcMue71FlrGKHVqkmCIahl+aE9f0+QO08474US9nrDjJS2cr8a2fJW0yYUKBINuLAJNFOYe
mWI/akT/uuXwXoYfirIIjUZtZUkQQQZdKQuGkx0eGJv4f1gpy7mhj6+7EDQOMWn7pMXXCx/KdCsm
nOuhTutLmnu5nQ+XtPj7RaimI9y15GoyKD6aV2V6G/TNUG3DzMe4wG+5UO0jC1hKq7tmUCk9s5nu
U2WnapwJ0fXrB/+EJIEqEDQen93AnOsEu70RYXs1c1ursxWt9TNx9q5f/3rIuYih/39xjCZTQPdW
IYOU0/0oBK5u5JvS0Oykn3n479VniHwRxUS3TJGEWCVI8yzJNm7Iud11J0qEgu3QdBsQ+T64itPd
8DcorivGRTAT7aZyrK28QSwqisLJjb0ynQvgk8TaC4STlf64/kV5F8c4CatLshBIdEgLbwaMbUTR
Q0Ser8uQOUdiYRFNrUvxWJVAFQStK9edXVrVbTxEfg8qHdK+y3OzbxJjK07Coc3rnQTmR3keMB9j
2JWk3Gp9CLKfGiOJprUVgvq2kfVDipqCVeb7wcofSS/mThVhYleTPF3oD21TcBSC86EMJphKSazW
ZgUHVyrxicQTsFXTIS2k3xTDxNMwwX6yQVBQG+r2lfoSg381Bi3e9QvhmBHbfc6MRhFiC90aQXuT
rM2cPCjBYeD5at4XYwJpTQccKhm3Lpe3ancXotWV318/yFofHaW0n8Zi0N+wcAg10bSmVuBF6bBT
+0jsXeE0QFA75fOZMgdopW25vKLh+ptpIZVxQ6WZj+HcI0X4oHJ22p1kg77zPN00ha2gNG6eFR4j
6noGhJo/uKpNBSSijKGqhmCAVnBEcPWDjezFvgVUGphSaAO/K1zOd6UQ5i/R6SKNtdiwGRIUP7Gv
iFjnKvHmzpOzZ01IsLHuR0Ae4+qdW7BedRIqCKhQ+AB7KJsSSbOcoXsEAyPBS9Q9JD0IqMi9NN2N
gHORyL9+wtXwvpDGXCGoxIK0q2FnU93YVascRrRor4tYtbKFCCaChJgDGQVaUpHbGgUzMfUaNI1c
pQhOaTDvrgvjnYeJGiQetDJJI9QLk6M6lLYZcjWQdx5GA1uUx4Q2SWl7cTgOUXkqy/yQk27XGYGj
FPlbb7QPvTW/aG03exjp3ZDpvVaau77U/KGRvQL8ThxPtupj4AFAnaZhgojNa6ymlOJshFVo8bGt
NmWy1avNL3zZhQjGxZhj/k+baEzJRhwyf1QnjjKuvz8XMhhtlNJGMozIQPr0jXLLhnfgBAbNj/0P
SK3Awubrh+J9N0Y3SaEQQzNAT6bJxFaw32Sy/ogTDjhiDU2IYaDL7TBKKddlGIHgW3IBiPCLtj53
mv7UCsQ1C/MoZ+ZdoYGIrQyBz1fdrAECfFa8eI7AMCOcGmF6un5ojgKzbxT0jxMdXClw2/1N1d0J
wa3YHPKA/IpOXuyefaKAfoiQwgyBrBEep/S7NnyveBWt1etbiJA/hz3dEqJUTuFaRoyzY4CsyHwh
eP+9r8U8uXPQ//TllIHaoAjtOJ03kYa+oXlOZJ4Rr+vJ4jjUuS2ieI/FdRNR8cXSI9TfUba6M2+N
e+JQqJD4GHnhA28VGE8XGKsWyyhrguGjV4U2kWMkbnBuJd6mM45X/khfFgfTgjRKog6JQtT/pQZ2
KHE0mprplzC9+HCMGZs9cK1YhSW5iQFOpmKvpqAqIdnOAH5l5oHu1hBdmryQxphzkAhY5dLjmrCx
O91RUHx2J3jlIbNsy4t8w2vcYqd40xZtKOF/IAbiaT0TgMoAK18FA/LV7EFDF9GavXbihjlqO1e+
KdssTRsZeRbgTSCR/WCK9LGFIT9oG+BAT9Vbxsn36W/+Kk1DM1EUNUlkU/GqCmWliCZaz1B82rqU
UHNsUZa+bsz/YWIXOYyJzeqsVrqAb2emQDmEiQcYyVZvxb8wt49tTYGfls0BbL1uIGDsh1KpB52X
qtVtNAu2bpHt9d+zbn6Xn8OYn1UZyPYI8MvRI1bNv3WFsIuT8qhkoft7gpjI2tVREeUUhUjEneUX
4HjOiN22nHC6Nv0K07ichzHEpm7buQYXLmr+omN8kz2M+3yPbzJHOncYPQOlf7QH+irehy6v5bVe
51vIZswyaYEg1DTgWC7dDRkLAGmdz3J5+rpug5eDMjZY9KQsxATVCbGY7ECbnEi+03Xe+NS6FNNU
ZAuktGiifA4IRWMJWig1CKHysxo+5NOrVD1dV4z1nEu9yGBiqDy32RxUEvC8J+rK6JL2yAcjDN5U
mHXY8EBVvCMx4RSAS/SXM9xShqR5Pk5gTNc5JUWeCMbGBw1sk1jxIGHFH7GF5FswnYOaB5hct9zL
Z6M/YhHSzCLAw3eGAsjdtGnz16pu/dhstkhhOQjlddd4kcSYbhmoZtFIyO3pztPcb7dUp2XuyMZ6
SXmhCIztpmEfK2OBmxH3ZFttApeONcTbkqsCXEmMpQZ12Y+hgNmrVABQuFc3dQGeQ828IbLg9yW0
YgyeVFLgdVXdcdR9PRW5fE3GcEMdvXGTEhKXBfjuAbrdjhjNF56TY+d+DAGcZk76T0/zNbT9lMhS
LmtZavVVnqH9JOagBn+Tu7tAehYjYEWPcfnKOR9HWzTGZQSB1fdRDHNWN3hj7wbH3GBRB+qZdvpm
YEIFs4O76qg4COZPPZdZlv71a2dlnMk8WB3JStprAfsBXSYQ7mXA2xVP2GmciMa5SBaBVAalgfkA
GKBRb5sOXF+c0LyupZdXm8hoSjINHTbz4NU27RV/2GQbMNI5za7gDquu+quLIPY9VgCoUYKjUHLN
/GEKzK0UFQ4G0H/ley2kMIqBfYtGlcaQgialkZzq4p6jeasJ40IAc/exkQxyHfX07iUfRJW+5U03
f9PSpw6Puo/3zZgw0oliFqgjIqNMRluOSldVn8dWc66fiSeFUYEh1uYxbWFMTYqJ+SJFNJmdYnq/
LmVVky8fjs20ydh0XRmDKLdMJhew3203Sf7viWAuv8O0P9ESHEQEx7K2F7u/rv/91WioaRjRwXYs
HUWaz9GQhAN26pp44CX5raxjdLEGFSbwarw2+3qStxDEho6I5Mok4aWnTo5Jefkdy4mfi+Pkph6w
QRybWc9nF+IYBYglrCVOkg6xN/T0DSDgGATtM9s4RxjwuyWbvwGAFZxrZfP5eVfVD6SoBoafVNli
e6PGYICkGfsm3LgW7b7qHGEAr6JQeNcvjyeG6ucilZEjGTSAFBYEvH8KHtvx3AmcD7kaAxcnoT9h
IaLG7qQCWw9wbYNbTW/SfAvv7USY6kn/Mo3c/r0DMRlTPA4kSUYMueYDnjqFnZWuYPJm09aPpIsS
3WWJfzEmhTVmpKpjaGKlg5N3xqDJMQR7SGqUNkZ0ponjXlcvycKGA1UHpydwt5+/4KAZePTncHi1
DoDrkO60IvS1iDd6v+qLFmIY+wI+XpytHA+4VAYRqiT7TWpsrt/Oqq9YiGBsStaS1BAHBCIBTPoF
+GSNNx17QCUeYcJHqvMlGbkI0mlzZ6F0YV7EWU5ZXaQGD94Ojb1IrHZlUOxLNdrlwpPWgd5DNb4H
qXqnYVCyMqsKm776+zlKD1E06nYUCJR6XrRB6mQHcTE7Ygm8hda9z3XlYhj/Fo09u8ysw9Babpw2
ujPGM/HK0XgerFi3q3QC70R/1MY2trs8vVXBBKgrKBip4o2KrWJiBGjNVG7n5mnqVX8Ma0fPyAtQ
8LZBosTOLZCPzCGm+4Ob1Mi3ZNS/Xb+P1ZYa8hhQFsoGMhqDuRBdFXKjbmr6cO6eFXfctnuwqjgt
Vm3ylv+tjtRgnAH7LUDNqBgq4wgmYunEnCo4glNngE7T8Mk+2ai3wtk82slxdGS/P7fcQeM161mK
ZTyCFaiZLoZAsUzxi4bCbQD/nZg8v7Om2UspjI3GRZYVZo1+cj9a+zGtt4OuuYZJHsRGnzipyWpo
wji6augYfwJMmsmA9KisJJKjYqa+dt7sqsCl5y7qZhhrc6xNgW3P0UkD9j93eFFx/ZgXyUy80IYw
mExtQLAv453QiRsjxioHte/sSCu3HOVcyyqXx2QUZgiESMrqEqXj4+z3O7KXbxs/OosuJYbmgRtW
04ulNEZP5DwwxVHGWzt4FR1KfG6+lx72VexST3B5bKHr0mByMnYhG19XL0/VVNSYFaFnAznOFnQM
B80TXiUPe7o8wb/+JVdN4CKMXWSgYtXl1NH0PKiHDMo/nZO5+oEdERwI1GqJFZD9f0/FrjrvJ6sI
8oDWK46jqzrSwdzFLlD7xmt8psw4be5wsov/EGkplmVBLb9seJbrponbCCJrN9jU78k+QTr2Ah5v
z0DvhFZLItNTvl//oKtmgH3I/wpldEXr4kDOMArvllJkCxOlNXSt9j6NeI20dT0BCy9lBUHjgR1K
iGT0TqwZpt5iI1XkJJ753TxSGhKMQIQ2T1Gol2LDpioC6wSYItaQsAyGbTB2WoPJezdE2AmScl9X
gq/1WPlZxcdqEHhtr7WUA9NBuikC1YEEh7HwSUtyksTwmhUmwo1pZ868wajVjs1SBHNVEVbUx0OH
ghMaMjegcwF4NsDjAbzonumqNhYsYZCFsroMh3jPI+5Yj3mSCkggEkWQzDGeehjCMmtlWJ56J+L6
Qo8OEB6TnXhDB/9LJ3/SHod9d+Dl9et6A8IQWpIHFyXLLkY0cdTrBmZB4dy5C7N4omvWKZfi9Mab
Wl2/xosw5vkvD4kR5hKG6xRldktj9jKx41RC5bXyEnZXY0oVzyHQ2zOZijSEcScHJohCjpQXltaq
MXxyQ/8r3KcweNooNQ/Kpvdyr8TiSt606qoTlVUV/4BFBrnS55QSTZQQQ9CweTOMNi2Ql3kXb7Ca
61d89UIMk4WnjWqOY4/AEPT3bfcugSyS8Gp1q+5rIYP5lmHXKRYRwKRXT+BBSB+JJNtiv4mHu+tu
cl0LAUrREeTgwVhAU92Q1ExCHKbbz77mp76R2c13ytsHPvPv8pkjjn4b1n3RHX7/imNsve6HYVRH
imi6C07SDRa2AyRG123mkNo76j8toeaFmzysa+dFMqMcYjZaOeoF1E3Tg1LaHMqRVmL8kkctw/2o
jIYEM4lnAevjPvZl/E0dqIE9xLKjbeLHT9kL56tSH3XtqzLaIqsCJiMjnK3xBs/y6XZ3wcm3NF/H
ZliHNxmy7jMvt8jWRCtFAUsEdjS6pYUZRLoSVo/BAN0ezKN+Q1fe1BvltnyKn3htxHUL/3mJLGol
U/IAo60GAGRzddDDbB+TYdMaAceVrWInF2r6ccHLx2nWoIPUAcLd/6iPSKW96ilxUlv8Rm7pbCcW
nmyuXyHvYEwUSuZaCxUTYV1NWlfXk8MQvLWBwknFqB5c0RMWiCbU2tBKAyJt79fgF+tBrSRs+NRK
PP3/yAgXn09EX1RLejoXbNkl9APLn93xvvMnn74MuObGMW0WwCLleSJGKvw+XZKMcGNjisTPdggy
G+6rYDWQAvppYZmlJMosFELUMPLcFaiPiPsWmlGhxgm+7NO4H9CgErfSdy6F4KrLVExJN2ULNEtf
Oh1tSYY2h8TGowTv7Y4csNpqmxDb3IHswg0xoSe48kFwJx49EfWJX/TlIpq1c8xMiXVTIgpZauWo
wrsmgN+32RQzOMsb57oFrHZ0loUOxkGDhLwlpYhqrl6jEyeR906pfUUNnKrK3dSUT5MyRTYJY5ek
yft14avmtyiyMA47AdlPlFhw2GMB6vf4ua/fSt5GzFWrwA4aQ8OkuvJ1a31qzGETBjma0nflkfY2
AzfYGnfIxcBXyCOzX9NTLLmQLJS59K9bu/XKwJ6DsQWkZLpr5buMB+pa+fu6QqdoTDC8iF+44cJS
r0iR4zBjuUOhoY05fdmVG/n096n8pQupktjI2gGjWuZb0w0ukSOn+ZXOi2lZqqiqKhDdmJf7LKXL
4yyOM3R/2wxYMEnyUo234WzFhj6JYDJvK68bKehQU5MLMFeT7132h1KClkb3syH//2emn2QxUURL
wBLUiJClWaccQz/Bran9/wMViraGgY451lchzf78xYLKaILMQsWnmW6CrrDD8sbqH69b40ry+0kG
c/dRUWVa3RS0Bn2nTccOSPE23csKj1h8DV3zSRBVwoWSWaEeTXWI66+xzYfcZ17lZI52ljYFSkr1
k7a7fq4Vm/kkjkl+5Qq480bCUzOVazvD6tBG0DhmwxPBONGhgZ1YLUZNTGV6LLTurh0H7/opeLfD
+Mp80Jsqk1CQLoXUkdLHTAZrT7avTI4WrHiAT1+LSWrbscNEdYEWDkitdsb8HsyNT4ba/q3TsByl
sZ7lY6xB1ypyN4tPTfJU5k8JF65AzYKJpMvDsFixOMWYSgRy9I8UBTgukJMWToJiME1TiM+raqze
kSRh6EhRUMtnawuTHmI9JEFzZepLsEw80DWy4GaxS+v5+udbewpY4OD6KYlxb3USTWok0JYBmBmC
zg3/jF76LX3rB7bu1yfzjFL3BpuCsjeO5JWs75Nk1hMVvSRPSUAfdL077uaD5dFikeKRGx4Oe9Wq
Foek/3/hJ/RATpOwAA57EAa3Qc8Hs2kcv8q7McYVRY2qCIOOJ9wQncxx34aSLTYPqBBx9H3VqiS0
KUFSq4oGW6TRrGbSghZPgKSLXtMw962o26Rm9+367ax/sZ9i2NGsGOzWo0C3oya6sk16dOOqjuNN
1/IpKABIk1B7NdB/Z3ydmQdGISlQPVDY+ZQwI3LTl85X/cy3dtzKxfqHu0hj3B64hfNOG+Aoanfy
VCf3BS8F01B6GB1askOpN9/EzvWvyJPJuMAqaU3t/0i7ruW4dSj5RaxiDq8kh5yoaFmSX1iyZZME
cw5fvw3du54ZiCZ2fZ9VNUcgDhoHJ3RnJj1czQOZjoJ0r41/43cyhOxlyDainsD4HWZsKiEoYvBj
ZI+QN7aRrbQDNbU1bu8bLeh+gsALS/QEXByiaA4C1RLwASldWuPMhxB0acom55YTlwoOlqiYhgQh
RdFCze/aUhwiT9AMyKzmL2CucEFhclt645YKYg2e4khP/HnoxZ26MMksLpeaaE5p1S1Fl4Glf+uH
zlYJp3izhBHoZQDhLhKc+qeOkzAUkkDrgBFi2tjE8NX4kIm1XfWcIIK6FbtTl3YYuMtruZYFk87J
e+GHetn/LU2waAba4KibIJpE38T1No24uIqhNKAyUaU/QoKSoVgR28iNOyhVpXaE/8EpMtHvQW+4
fq4oMnxa4Nky2/RZWdaAUrsuujGyLbFh57Ke2L0ZO1JZbeOsyDjneHHj8BrDluFXwct2vVIrLmEN
5LQuUUFCM56U8YcRjbYJMr31hX0wnX1a2YUlxg+jXm+jtNJEF7yqOiZwAVEuKqVOhYTg+EDzMLNP
xY3iO8xSo0s5O/CGOBa/7cV/wKAy9DaGdk4ww5EWXxLjJVXf0niHGdlMe1pf69IVg7rN74/KALIR
S7UxS1iqJggO+idvh0nhmFh8IFzaYFxUmSZDwBsILrrroXeVuv2zdlOD7TN0qscUX299SUsocmGO
rQIbeqBD8kEQQSB0EMA3DSLbYiScCIB+lxUXYSvASppUURNig0IdM4111thlA/rYahbfayEJ7Vga
dxWovNaXttTHYmHEQ0bKDCUig+0ITkGNXPT0U6ogap23lvNzQqxG2/L+6iOeDTHoVddFlesadD30
9m2Wvk/BPjB5+eGlu+xyMcyBboKxtMiQIPSAMkn3NZRvNfKih4cAggp67BXylvP1lhHkvCjmXE+W
3ATzDMRKOyfwO78/VIPd2unhn0Jz6Ko3OdgGeQHIUm0Wu2bquvJB1vxR87u4tC08xGMjQQRCB/pz
D4KcLuRLbvNtgZdy7/QbDelwE5wXRyjEe9zc5/KBOJtnXhd6PseWmKo448jsoj3LkewRvcuR+wOt
lu781j7xXk6LqAKtJ8tCZ6emmsyJr1FCTPoY8THU0lr9MBJeBYw+Sz4dv7MB9oxPVmKSYMA5kP1p
o7ggLd6aICa3sx2eS0/KXfy87jqLn/DCHpPiInPbC9qIuyezrO3UK1soSvuIMTjr4nw3i9kpIRMi
vR7goGJI3voehfoaKinrS1mG44u10G974Y1jFZZ5XMAIJdJAWOfFJ/NL5/2jzpY9z5w4aPEquzDH
IAlUl0mQVaiN5vKvRn0EHYlr5ZtCfhrNn5yV0c/z2SvA1KohNUyJW69XZpExEtUal1lubk3hqyn4
ZfBsZTuxAy3trpHeyPCc5r6kuuuGl5d4tstcooE0GXGQIAaLM91OEfdnCIcE8ZRHjT1PvFzosi+e
rTGHK2vmosyhKesqyXGyfonRZuBeb0u1O+iw/zbCNpaqTW9M+M6iGzyNd7XbHi0v3IdP6aGcbMuv
vNzn1ZYXwfnCInPExlLVgwxSXK40HubYn7P7dsjsKvubqPXCDHPEQk1OwGtFsxAg9YmjzLGGwcks
1RGt1hkwprruGks9jFcfkjltc14VhmAh0acazuzJG7FwwLOiI22FQHmfopQd/ezfFERCf8Vvd2Wb
OXpxleldhUjCHeT00BQNCMfETZ8IHETh7Rx12AtAKQbLFFsdvtJC/baaX1pk5tvJj7K39W+57Pgm
CFdlEZe4zNhRzHbGOAzab/LOcnNiuH1JfqIlh9ettZgTQWvYb0NMnKBnQhcnCiCr9rTbdpdsVGJT
Qt78pnXQ0MFxkeXPd7bGoFaIbLaVKMifN+O3LLzPO2CIMjoGj29qiUEJ7nA2xMCUrES6GmdwxdrV
79FD+wVJJb/ehjvVFW8h7AR6IZU4vDuNwtFnUD5bZeBKaq0EjXgIx/NjjHKdDGUBWuP9i9r/5eJY
OlQ8YYawFVDqatMQQySQicM802RwZg85LsiKw4+qGE5dhuJDGz00xVOOmjWvbsMzwQAUKoK1prao
VM+G+S1GE4MRljsjljk4yNkWtgRVpBH0YGnid0R6gjpCsqPNlrxqzeJqQGQG8iNQ1WoswbVVqFPb
TaigTslzWz92VWmLycs6LiweoAsbDMyZaTCCEh3RZqfMN7qpOcKonMyh2wa1wEkN8JZD/34BdeNQ
NGjWRiQviXcQILHlAsUHrnIp/Yc/HZmLBTH4M8pVS0KasdTTvWg9CPXfePHF7zOIY4VV2McFfr/s
b8IAYxDJYcp4n2rRwS6MMGiTNK0YxTUcjOxi6MvWkOGjhGlcfbXFoO/CDoMvWayQMu+xGDrTXd5G
mOm2Th+c9V7o8TpX1l1NZ+l80Y0TxugPnl1ZPBnJS2luOtNvAs7jezH3iijk31ODASzGzarKgPYO
kPofnofUzSApSzlyKEkxeCVcDOJwPHvpWQD2f9SkNdPUET4zgUrQQfgkK2b1owP7X53epxYUCbS5
CXLUPMBealW5Msgc21lSSC7KHYQMo+9SINhFspuql8n6OifElsfbWDv2MU9TZ+EAXxllDnBs5WZT
dLHmKuCsnb6b1Ubv3tfhaOH0XplgTq841wMZJIzmSRnq4F3u1XO6WzexdJVf2WBOMKF0CWXXgrHJ
GTYYMHoA5bibOFqCeYDwnXbXpb50yxtt4n085kinQzSDCrxTXUl1jCxxlASsHRonmuQZYc5zl7Rp
oowgoyKQoMTcpNJ6Zvtr/fstHOPLz8fWq6Wuh3ChjM8nQFBwyEMXVzqChWijjqq/boqzHLZmXdZx
UxsE3gAyHlV6JJWX8eYml+LVq+WwIcME3i6BgAq+hsS2DlKtwjFd7TRuChAZ8Zrgl3KQV9YYoBCq
vLGsqIF/S3bgl17mKzfC07ihsu68mjF3aQxIVCZYBVU65/ovEnofGrV04KX2m++8uRDeZtG/X1zv
lRhErdyMqiuQW9H6ORW7fuSyTvGcj8GHSZxKQQbxuCv6HTIwIBByAgx9CQ4lX1B+IZ2Lgbbk+7ob
0qPJhBRXm8YARiXVtZzVkJkMpVMEaoTgNAi/BKt3KsOvA3Wzbo33HRmgyIssIFoWaeADuc/qI+ne
uoZzrpbuyKsVMTiR5mZf9iHO8OgpHvXC+qCdTPCejw51/GEr3ck8SXnO1rElr6jM9NaaNRVzQqe2
2EUKBDR00aZEZesfkHcbsxwnBab0OjUFV6Jml0faZjxvBUd9pLQmmRt74+u6Pd7CGAQpIPw1DKUI
c3HjyHnpimbX28TqDk0SPa/b4tyPbA0jy3NzxNSOiqZEwQm7fCOnXFJbjgNqDGxMcy6LQ2QiX4tH
oD859a66L5zeTidHfoxuKOWP8OUviPEvPVJj0CMSm4pIQYWPWG6L7C0qHZk798/7eAx4pG07SEWa
a2gJ8ZTxoYk4jrAMuBj2l6GXJ0rQpbmGQHNslbjBEPVHZEGnjiKQnDRehV6+0FN2666w6HYXxpht
EsU5CEcJXi7JR0t5qorcHqZ38y84NCXrwgyzMYYxg3mvw7HFQfWSMHDrpvX7edqsr4Zi6CeMvTDD
7I0h9AZazwNkU6zKB225JBwCE9RLVezH6f26raUE7dWaGEC31DQWW8GC8jJ0O39QpQwQ3kHOzo7e
xg2Bos9fpROvTDKo3go9kasSt+NYl3aK9Eof7YTo6/rCeB+RgXX0Bk2j0GSqm0ZPPSSRdIjNGrtJ
2UjWz3VLHOczaXny4rKPyyzucpWgehS+GZhrnZ+U4mYW3v+bFeYpl6Lyng9arbr5iP70Uu0cQ8y8
XgI1VzWanNh5+do4u6DJ4HggkLRLo49HHJjuUIjYEg9qQMbG8NEhKaJFnvdupPux4vQmgxeJTqyK
VAJthRPviiTximZM7FBpD9U87TRF8EhtvWh58LT+XZcS65feaDLYIZRjgmFvJOyhfPSDprBoV0Z4
Kk7WJt5JN+1X+gpCUVX50vOK/0u6T1e2GUCppLTVEYCgVvHYuvR2jlxhQ0R7fIhP2rfZmdwNKDOc
7hmmE54YE/3xtS/OwEzQRkkqjhgmjrStlLwkmddaPOo/ng0GXWSULPpA1KH1I6BPL4sxANE/tRZP
RpLrrwykkEobxbycaJgzbGhDG6pliR87gzscm1uB2BLvfqPnbe3rMfiCa4BUSoGV0Q5EefOR29c2
tP0QCmG5w3FS6v0r1tg6ddLMPVKe0Ayn8gHoa/NI8xHm0xHG1J+2PM6wxfDgfP7ZtpTYyJMpS6Gp
Uc1O3YPPhV8Z5MAmW6O2qkmJOgtb1qOZAYKtKL5XfoZByUbyqEqB4pBNKG/a1l3/lrylMUATSqTS
wxi3TxbieRQhmziK/rqJpcavy3NtMZgSDGYUV42C0BQ5y8YPUPqBHuUGUjDuDwirHXqn/kpZj8dX
dMe6+gMKlOv/AW+RDLAQaRDNQEHyQ+j2UZBtalBurltY6jW/WiMDHwhSUhLQW1w99S6V3E324bfp
VZlt7UFFP0jo5PsJqXOn552GpT6YK9MMqoDeQZbKBsradHKSymx2vg4mvW1wZ+AENrvKK53gJtpT
7By2I48tiee5DNgUxBiV1sThmPL3INrWee0g+1hMPMUvTgjDSsy1gxiF+FW8tfuHGDoh2vCkIfmT
uaH8xtnMdX/5JC9XNGlRkxqmaOYnQuZHeDAedJf2M40+yNTd+r99RI1NTVeWnoaiipC9UUHw9A3U
urYl/EJpjnMSOFcD5uMArRfhmRzVZhfKSGpJj9Yt7dYKwGxk/zOP3fvlKeIUxJZzqr+x85PwHOYN
+0lSYDA6dr/Ia+rSdk/zWNf2j85tjiAF9wtudwxvAxnEyeesjRQ0ErlTQ97DERpAZR6+cLyEfqo/
30Kf2tMnUvZSrcU0W0xvocrpv4u7f2grUUx4X7fGWxGDL2M6FqhWJqorQ15bCtCRFfPeCDwTDI5E
GQkQOOAKStpuV8edVyUd5ypYD2vB2nLtfVIRJ7IRILokYC1K9u022UkbsuflN3lmmGiky6IxmAO8
QVQ/2Ode4g9es+Nzg3Fe9Zi5vl5OQ8KmDAxAX+uKjgLdEeJmTnqggz75U7BZ94DlDPH5JLEEA0Yd
TZmWQlJIs6EmRMcUUPY3fJog5go0LTSRXtwp2sfKL2CiicB7HVp48aD33IU801bfDR7A/W8q2VeG
mPhjSnI9h4AalST4qaB7R/6ZiC7nw3Ecm6UWmJrUSscScD6A2KPdlSDjzHzzS4tBsMnVvv4V/ebV
oth4Y9anvtZwWAejdIxi3jZ55wZmwvEIjpt/QO/FJk1JZmSg8kACRjkK3V3Xg5q5+i4Keyu6ia0t
eng4Bun/vYJ4H0HQhUFrRkNAkiLuDqVbS4kd1ThBTZBzRfF2i8GIMND1VEJ5wrXAGqA8B3LLMbAe
sECc/frUjmoyF+aMHI+sEycfZ38c2n3RF0ewZHIUrDhrYQl6Iym0EkNBfWDMb1M8GpSRl7DiXEJs
E/TYxaBDH0ABbAS7EqQL04MWPbSab8ypXWNkZawe5/xOCB/lceY8w3iLo//ahTf0E+oRVgtv6JrE
npuHqua4GyeoRvvptQVLUNXMqBBU057aeVc5JkIVTI2Y7zXmpTRH3logfXiIPd4FwnGRD6H7i6UV
Rq8PfYUHg9lldjkdKgMUK9Kp7V450ESdeeVEsc13dRTH5iAB05XbEc8GyZa2IZjFzKOkuyhbOaM/
gN3LPJXE5vUQ8baPiSgCBEhloeEYBEnugTrNixKuLBcHMGQmpDCbMtWbgMbs0wfZSuErD/IrvSXl
x87VPf3ZAD3DfzvfH2KaF5uXW/o4tRLeICBjtaf+JGdHK45A28EDEt7qGCCJZ20kSNQhqZqLjjmE
ToqmUCnqtxwn4Xgj24Q3q3JlBBZKm7QtgQptoJ3xOfLAQjq90rJc67Qn7bWNOcEazyyTY7WMKmy6
FoWXpHzrjBotA5mdJn6Rh5wFcg6BwgCJpeWF2UxEQy/7sZIMOygOpJFtHSOLSu62PF0ujuOzLTlh
16jEknG4ozD0G6HzurTkIBfPBP37hQuKBB9OEfDoAZ+0o0CUNSY6D/np51+BDoV654UNWYqGJI4M
1a0zaPmWxj6Qc2jtzl/jujmSJINmXOrobUbsoERha9T//xOfl0GOwuDHaE6DUAXoIZAT2Y6yeasm
oOCplfwJI4Xf148AxYm1tTI40kNMWkiSRHP7dt82d+VwR6Lbqb8p4CbrljhnWqG+evFVjQoCjXmB
nSNNaYOW0QkHKOxO3GCeXl1rK2KwQ2ogqfCRL6IpzAwpUzDGukpjK5DJap9Sp+HltzmnmW3OGbRq
GHsN25Wnx1CI7Az8duoxnnmgyMswsK05EOMiYtfj6TD5ozcfc5fctof8ud7IXuHlEKhw13eM9wpT
GfgYTavKBgmXDB3E+uddJIBugY7wRXvuy4j+2srGqUxMEiZtacQitYb0iboZt71tnAy/RVkkdHlx
CMfvVQZHxkgiCrjDVXcWbq3phyCl2wIEw/MBg8CP65+R5x8MnAzNVBMrQsVp1vrNYB6ElkBNctvx
qFOoY699PwY2CqOVIp0mnGtQHbbE6Yr3UTulrWeI8iEWHy2TlyDleiSDHpE5RZMgCXiOOaCLR/Ed
2fVtvp0d0IBsh63OAX8OhKgMhJDRJEUxI5cnFr8CsXGTOcb8BgcRuV7PAIim55DNoI06PRp1cJd5
NXFK0CoObg7NnJjX+8G5o9kenXysCtCtIQZpM08GCdo0WE6WbwaozbSTYOMi4BxrzldkW3WSRIqq
QsamCdl9iLYPzKYo3KE9zh2qMdCRGwUJSIPeAgodBsgpIw8EKkipyAcucHAOGNugUwqNqSkpbEUW
/C5q9vk42qP5TSCS3WS5PyoW+Pp1ewbpSZ//qBvyC/nFTRcWdyo0eRWj5zxOeeeCbefR5sQyagkt
h2QHZvvOp60OyjfdVpx0k0T2YHf2OsZQuFo5+2wrz6CUFlhqkDGVrJ0yn7SRN/vMAWeNARe1Tuuq
pU2AlLdYd2j7HzSePJqUFbex+B+Xw+BKn0MuZNZx0Ls0tYsQwd6X//a9GCSZAjXXmxLBSBA66rCX
yqf13+dU+zWNARGFtBCeSAAiqk9FAAo/gfK7+aqJII78R3wLYmNPMwiaNjwuBs5xYEchs6mQBytE
7tQMKhsN6ZTKMQ13scH5hpyWnk88elNb1lqbor16AIswOqy3aW7329lX7smb7k1bq7S1d8535eCK
zuCKmkPHSM3gh5R5qnGan6CdeqRUPMZg80Y1eB+SCUjmfKiNOkROvR3aX8Iw+HFeACvLL5ZZcM4X
B5N1er4vgmM1S8ooph3RzQin2LeSX+vPnE/Hs0H/fmGjrxroqGACHrW30c3vcnTg97b1RFsJ5G3q
mE7u8witl5tez5l1nYENpZMH0ss4yIMzgqRVsmfRDl7Lyu+dDureuE87ZWeA/8VdXyz9Xit4qDMA
Iuu9IqYW6hRG8yKam7H5sf77nFhLZ/DD1NuGdDGyS2qyS+VtEb3Uw3ub303yMZt+zjPhrIcTJLAE
XiZpw1yksTFkcaext+XAciSkXUxzPySJI/EICzjfj2XyCoMOLGIG9i3Lvo+Wo7acIftlX1R1zTAV
BQIR9Jhf+CIkH9tczHG04uJnYh77MrZFabO+R38I5M5GGKwYQBQnR9VHGXH2TJSryKO1kW/TNzrP
+ZfPwLM1Fi2kQcvUAbCbTd9UObPV6TXUU29IONmBZdc726Fbd/HprBLaowiD/0VAv922G1o+4j2Q
/tD8cLbDwIVqKsMkGkhCY57FH485inBQDkYThPBQg8DWtGU7i+yWvs+A9bwDTA/o5wN8ts4Ah2kl
hWSFKPQkmfrYCDU40CC0FI1P49h+kXWRE7HxPiqDF2lTmoEx4TyP3YsZ/9DJjVpptlEdo/6+C0/h
PHEiHN4BYAAkyoreqqguEdimNyRRnFhJX/ncsLx10b9fOEtlRGFLQGztRhCqRSJkR8vCmccj416+
KX/vFvuGMdHibYDhBHAbuXr8VTbfxsTVrYLz0f4QV5/tMLCRiKZa66FBr5PezR4iMFyhZgGJKskh
B6jiclosllHwbI4BkIpY4Gxt0Xs3WTfxtDdVjtf9YT2gF0TLhGGCf+Z6e8wprSKrAEJNGK1BnOgR
wZkfGjd+rx3xYLkhL4e07Ha/DbJ19bSeJ9Mq4A998GaGj1HxS+s4+LT80c4mmD0KO8PA1DGqjHq4
Q1rFUQPTXQd2ngVmW5JWIh1mzlVXiTZpe5PzZFOXL9vzChgkx7BdC+ZTGV4269tKM0IbXrcP4tzR
+9YzEgvKcDLHFXgbQ9d8cVB7yIqXmqTB1Vp0XBe5E+XtD4iJfV//dDwz9O8XZvKpEklFMC2RKseQ
3HT1Kcu3/80Ei9yZLkSEYCVjUthi7orxtzb7q3D5vEMMXM+VgAe2ggJKrievA+hN3QyV2UJNeEO/
PFdjYHpGkU2RJx1lNssEx1fjjDlvRuujkPz5qjsvhgEB9AaJVj8CBGbJVlKnxGhE4YMm8+ZHj2Sr
7gbvvRPcmh6l+pLt3NFe1zeM/v6KfbaUDk3lQsoCVG2CU7yNoZBCCS/4rUPLYIfGOtkyoGugsYK0
WQrKiwSKh67xWB81j4oo5FsI0/ofI2JcLvxFV78wx2xdWzaWLERw9UxSnmcj9IIh+5rVrbP+9Xhm
2N3r8qEgJpJP8zB8FwJpI+vjpup4rFS8r8dOf2ggUdLrErvUQnBMfcLF5yEMg2LPBKeYtsXz+rKW
g+fz52O1VDE026TQH/pnvF6FwFnmqxhVrCC2nXK5lDgfkR0DAW1rHougOnJL8G2owhYtAnYWcK4N
nhEG1kncdh2kqlA+IYENgQsHN++2QnGU8+Xo73w6TxdfjoHydKjzRK9kiKdtDLDxSKhjQLf1Fjql
bu0IrvnfHJClGQ0F+PRc0dhr9Ir0zsxvC41zpS8G4xcrYiA9qExhmIQeF6L6kuShnVnQkW4Md4q9
gTuswtsmBtsjSKwqcY/4QVEfChn8T+Fz2IWcSJJnhAGHfs7BdUbg3Xr6KMVfSHk3ml//ox8wyBCU
uSAMJt7s5FjutCMNVWdffqEqrjEIMXh+wNkkdnQjzmOprZJadePuKIaxWwU/OjR6iaBDRmP++to4
n48d2yjkqECXCwJjjXwLo11WgrO346k5L969Z69jBzfKqDVCKcebrC/vG/FF6x/+ZhGqhatI01SL
JYwekqIKEurVltaAdl205el5aHmrWM4EW2czzOHplTqPBJp2027p9EJ+W7d2BdXBBHI+5Ua56ZF/
g15XtBfuuEyai9nSC9vMWTKmqQKBKI3FqpOY3CS1q0lPWuOR9tDUL1EY2bL4SnjJ78WA4sIqc7hI
gXd71+OqIjvohKEXmTYJ1363Xd+/Zf84f1jmfI1C1Qy5gfNlDZB6vp00zu/TjfmM479/n33UjujI
bJIQcVml30xR4LXiWxpUrm4qnNP0h7v2bIl5Mk15a8WBjOP08cFw0+ZbE0oKEP+zQ483ALl8ds/G
mNdT3WpRY854AobEsUwBChGbShg5l9IyGJ2NMHet0lamgqZqVE+Npy45JMFDEz4o6TYVfqw7AcfX
2EpbGVXqUHZ4CZi58RVThlupDm77sdqWMahBx9Q169Fvev1t3SzH99h6WxKmiWRFONSNvLOoWrnF
uaB4BhjUACGcKKRhiZqmVm4mE2sIpb95cp6PqcaAwwBdRDGQ8Ixuze+BYNhy7yQt76JdLhJdWGHA
oBgM2QhDzFBRwQ5MFLrgb4WsHqWGolLYoTe//s3WmJA/MWQIIH4E0hdPXE1Sx15IcWw1/UHNbnXz
fv33l8/P+ffpzl38PniRozTqIHOXWre1ftsGzyIv3loumyAt/r9roP/DhY2+zWeoASOmQwtCYeuO
9ixs8oP6Oj9kRxpFgsso+skVflseE74wyzhdDdENbaI9s7IveXTyQt5k9/N3qsc7eP2eUmupoPOK
TqXPkzD6Awael8x4oyXJcaTKIPAmu+hdsiunPQwepQ+hw3Vca8sX49ka45VTIQZZX9IUDxo/BRtj
k3tx909dlscZsXySz6aYa6rtEkQfAvrIu/mbkr+rOicXwvl99vlei/FE0gHPamE41OlJm/11f//D
Cf69ALYRPhClPtADFDbI0fTzuwpqyb1dufPetEU382LQu3Esco7Yx9jrhfsH6Zx2dYfIjBZ5UafE
WEnhtM+WE8Y27SERD8KXcuBcWQtGZRB7mlDEFRXoLjKXsGF1lY4WB+zT8NAjCYe735Ytb31pC5t1
ZYS5fMkoFSW4BWRXSG61ZJ8PX9Z/f6mx/8oAc/GqLRHzOgdyULitHtpb6aDu5j163vfGZvJ0j2yi
DfFVi7NnCxf+lV268IstU4U5Nfpaxd4Q6BcRW8h0Z4SqDEm/ygknLc+zxaCjXBUFWvuBwKN1i6ZI
x2z24K7Jyh+k4FyRS1mXq2UxiKjMloXuOR05gz0oGw79tj5kL6mNXCBqXvqD9L6+fUsD3Vf2GBQM
JkupmhLBWbqbXTwWdnQGXwsxvIBp0vdkR4NC0G35vY+myNtuq554h28hoLr6DxhkjONRy9MODlQG
b7rspfkWxL6z+qJIT0Txp5rXFkwdg4myr+wx8IgRm1pTYlBvCQJK6Up8O4e8YQm6SSsm2Jexno15
E5oI1vRWQefxhDBHs9ViWxQ8GgrOYth3cQiS51wqcLxn87Yrn6KM8yRZuqEvvxb7JlYnvTJTeCR6
OIYNlSjWN6ZveAVyqbSPI90Y0JYLEVfxiVN4Z4Glxh37UU3DGO0+3b7bUGrkDJTg6PF3/295raWp
zKu1MpASylKTTXJI7+gJa03d+Gfo00nxzBt5lOC8jWMhRYoKqchxiQ5529lGWZxmi8eSyoEti8GS
VlMjEgtgCpqHejtW072odo+ponydM3mvSdAZWAcTntszWALx06GSaSEmmzdpd6dI+0K9myvtv92b
FgMYmRpFJZnx6eQ820QEJMBN4RJR3KyvZilAvHIHBigKUahLVC4/Hslfsk2w+6Hb4TuFQ9q7tG5s
PRaA/PL1bSaE1WRQxk03mE7ysFWlY88T1OSZYMINtUlLgcQ5Ypw49MoOM2py5w96zXGCJdbai88G
aLheSjg2EWjugRjadGdZu3D4IpeWJzR3UXlTF0e9NpyI/A0j/ZVVJgwxdYMkXfvRpDKBIgAARZ98
Vg0JJdrN/xc5jStzDFRUJJcnzMegTIeTpADkx4OIIa51p+B4oMGq5pWzLsRNAA9s/wVfdLvb4dHy
MX1x4lF7LqOFBuEkHQGpyOqkyZLeJlKLNLhK9oHyRdN36CqzrSnwErnguPvSexPf77cxNtVV9jpa
imSMDqQpYg5M23vGA/kevM8+egMR5YMhx+Nyx3BWyPahgwY7k2exAD1bAzalJvXTwWvDU60/ivXI
OQbLp+28QOYUjCJmxE06mRZi3jNWLbuJN1r2sO4g1Ms+xxlnI4zTD3OSz1KPifvGRMN3mR2LROGY
4K2DcXRVINUY1sgUxt1DlJ1k5VegcIo9vFXQf+Eikm/VojHLANtCzG09HpWBE70vX0vnr8RcgwQ6
GZlYImM3h+CUqx+jDK3JtVMrz+u7wftU7PXXt6bam0hmtPJXfbxP59yei7d1G0tv46uDw1x+lhTl
Q5DjolAeKUdQ7vUH5G53lPqcMlB233kK73+Iws6fj7kGDbMbkDVCOgHSW9vGzh+J5ICgCGVgHV2A
qdPz7neOP7Dt5KJVIvXY0AeBcNs2N6PG2Sfeilg59sIswkKYQXEOThEQdA0JxrTLTRLbPSQ+IF/y
2vFGbnhLYtBgamvUTC244AB92iGUd5I2vq97BgfcdAYLTEWuxSZVkJeOTmN7U5i7MjiElTtFPIKj
ZT8HUSeSc+h/Y0kX8pAMk5Xh7subXSG+CMqrEnNkvv5w8/22weaYEPXXfTojOdc5Eyh5aN9d4QRH
SlyCDdqtf7o/3EZna0xoVMhd1A1gTqGqL19zd9xS1rb6kNe2cV99ke3YHVuXVytbhqWzUcYnpEko
IT6EDYPUUhH+7KDoGiL5OfO2iyLC50vibIdxDEkU9C6MgeBmXPyoIDQSKMlBnadvYlX5Uir58M6/
e92cbdLzcAHpekeqVpSwfWpX+FpCvDZPOS/TZX8/m2BuDUVqYlGPIf1M5pvKeiinR7RbuHl1I6ep
t+4fHIeXmQsk0s2ojiXEllUS2LWY2IJm2iXhaVrQjVjbKOb+qJCD78cZ5UURqR8kiL/JdxJkZ+Kj
skeWa6vziPeXQen8BZmrxFBIFU4KSH+j+IG00BPOeWR9vD1iro55rjD+QbMTMugCTdDI5pupudem
0jZ5b13OHrHECpEYR1GGWNkd0jsr3yejl8df/5MbsNJGal9VqmLQcdfpaxgptjC8ViOvTfsPl9Pv
XWEZFOKQxJU8ow89j22akSOefifd0EoIZqA3wYanKseD2k8cCrJRj1mBNg5afxE3kh1ukhOdGSto
xpED7LxtYoAhM7W+awW83cfgfmzfIlR8dN5oIvWqlXOkMMggyVaqVLQdSvUhTbbHCdo1O7L/C6Ub
RGLnjWJQIVWtTOlN4LcK7ehiF6ezndSnGJWydbf7Q8h3NsTgwhh0RmTS9ZgnOtKUbOYDaOF9+VZy
pE3rG3fN/7/Ac7UyBhjmMRPMokSMKSm/TOiTKv76inhOwMCCOGaWJERgp1P1g5GBhlveCaAxWDfC
O0gsS4KG0e0ZLQ54PL+AoRdC8EFpj6HdWTZEK/zUh/aBwpOu+GjhWfE9lYkkminrRzSiotfBijHE
3YRbvOrftdGyu7j6JYFwGg1av8SgOcUYVogi+T4qwZcaJA80AbQpc/2xy+NNOBkneRQOqfFz0qrK
Vns9hvh0hCE2I913UuONEHC383B+7VJLw9Wu2Am0uOMBMwpl5pbpuzGEb3FDbhQLTqIJ/ih0741Z
JHaV9kdZCx7nutm3rbAPKxz5pms2VhBzXiucjWbpHDoxCKwMp9FNs9smTu2geYyCn+v7zLPBhDda
VU9FHaXo3jO3/fwwjIcy4oTWPBMMaBkTIUpa4y2fhzc65E5ItgW1CMdfeUbo3y9CJkvNkG6Z8Oox
6vsZh0Katp3AY337Q7XuN5aoDGiZWi7Ico7KBNlp3uCPzwpOxCvts6XqttNWeQ1/RXtrx8uXcTBZ
ZTBMI23VlR0umV7baFFpRzI6MZLWDmTJHjIwfxmCLXe8COcP1YvzclkkI8nUVzWeKv8M70ae9jxu
1TvpELjhh55ffwIBunmToddd5nWiLEY/IOxVNQiV6ZANu95RvdHGoYnRiDJEtd0qqR3KR0XZZ8om
40U/Sz1/snhhi9nXUC+LUjRLfF+IFVI6SVrGbr/HpwDTerRhO7ov9+AO3nAHfOgn/IR4F5aZnZWm
2lCzFqs0hLdJ+x/SrmNJbhzIfhEjaEB3pa2q7q72cheGzIjee379PvTsqCg0prCrmYMO0xHMApCZ
SKR577w1Eii7tfQ5H9zeUgV3IddIwLprKbptYTqFMXartvUypgPgpf1JhupU9c8e7u66R6Hm/H5F
FyGMuSP4mk1LwmOdzIULVB1fySbBDfsv53WRwehGP49z1E20NdyVXT0ogumgfEy0AwV2j5wSeFZu
5G73MiDr7kTwFaJNZHSlkOItVyf4AKv5kBmnzfikS8frW8i/fHcHxWjFhNsJReVf+qh9k2JHApP7
7KECAJzgUTR7K1oUY+l9uwxlXdHnIDLxKRjyDtL0KFgUB0kVRnY5NCZuiQ1VjnQLipEd5Q9A9jhM
J/PUPIorn7xR2L0kNgWWy3a+1htybsWt6hK38Oo78NcFOaqf+qNynk4LAG8qvwoxlT3eCPMhVAOu
WACbINMq0JcZEnorKJZK9LPy2r8iDwjkj6jHexL8SP5sPgjB/rh3xGV7WaQFyIwLewRCUoG7KT+l
cNAGsD7+o/qziTLdqkGSnOGlmOulayaN36mjj/hKYOJvXUrXNpFxI1Whx+qi4gylCoCJqEiBcq4N
81C/kc7g+vxCMSQAgPB5PdC2W7ESCSzCYFyMbFid2ksoDqhgmx4VHJiK0EUS4eOJdIXxJuVYt4sy
4kWnG4exeKjGH9ZwyEQkMSKHwuIrVNFIEh2DGuiLMU6AN8mdJvJo8BKUD/VzFW6ItAX3AD962Ckk
41PmrdOalWIGUFymxFUA1eVoH42H3DXD9XZAV0zhW59QGkGBcftx3dnwg4dfvobFX5AWU9NrmgzS
48JTLel5IL1rJHi8KJ/0uhItlSYb3yurjUS+bqqazrbcKRh/n1GSo0n+DpwOdbjYAC2lAFTVnX4s
TUGwy1/dRRz9Obtgt85GtZIjgNVsU+xqZQuyzNDqEndA82kpLElTS7u2OCZqmFdrJm2DC2+by0M3
NN8lDcn+6+fFlYEhXR0JM0OxLOZumNe2lQwV1rbWX0cA5FUCd8Ldscv32ZaielsrJZ974Ofa1sOW
b0+rTfx1aW/koT+AcSQWaATXe+zkMQ9ZdWqItkbIbmjAe1i+J9oJI1L/bc/Y3qLI1oZ+owRFk67d
teUraYkgDhGtgjn5vp9HaSgwTdu33+cGwZT2mchP/+nkWUqUeJazjUxA28NBGOk5ngQpM36CbncU
jCMfkOieZYm+I4BBIDm0NoHRSM9EQjAV8jfzSB5UeSeN8eeKqcmWBKqHt+bbEvU+b0PflX6uDrZv
grmpfukwTYbSwfVd5D4jdmKp/u88gkWMWMsofo6afmrS2SHa60TCDkCy06vSyYJ3BDfU2EljPLvV
llFuZxHiK8BQz0kEgNVPYNV1tC7QQRe3gb6eCI5R4CBYzhNJKhJj6vF0qZve1/rcl61eUEG4LsJm
m4iGSityW5tRp1A+2/Uha39cPyP+98F+bevID6rs/IaGhmWtiAnyIOnkFoblbHPhXRfBd3MXEczB
6HZs1HKPJiWwQgWL1YV2Mj5YRgs2AahGpYlyxW+1m3d3g3oRyPhtO6qRO6N+lRoXHZfLABwo+5Wn
AvP0Rn8y/TlQg+3rEGb0SZbdGmfZ0dFTNH4T5UgE28sG/drSkFnXcOUX0ejG6/Mar3+k9r8Wy8b1
TT0MdabjkqLpEDonV94mh+wkGkDgZ6wvm8pG8vOqxE3bowUsuUWe7G8KZPU4fzfdwqHQsWKeTL6j
tzUVc5WaZbDg60TPkI0vIbGM7yTjy6h9+CNCSXjGiwzGM65rJ8eyhKLmetI/yX4RgJK9+GY8r16N
jlQazI+i5gvRshivaKqSGql0TL1XqkM0y660xKeyHfzrVsePrndLY8wuh2cqDQOKEQM8Eq22TZCi
J2J7BArR5sMIARdzXaJoYYzZTaBbkSQN4TyoxU3zxaxCVTwJxn2aXFbF1gS7bJXzrILL1cCdZ3yZ
vOl2DCVfBhr0cYodPSQBykKKK6oM8Q35l6KwhcI80bRGsqAomVq5JEFNshc164lEMAH0tpggjayx
NDU9xdptNQl6pv7FhC9rYCKn2gKQk0UBlt4mYrzkuXTlh8anHTKYHabJKWHt5H2UrmGCGzBfGoEZ
s9BE4DkskQQvgBRkPG3Kix4LImhOhLH/PotEVCbNkJo1IFJNLf4rR4vyghmAtCAnCQSU87B8NVsi
CHB5odtvMpkoGgSq9Vi2WNMQxGcTCCS2v5xGj+KPxEL8Ed6Z/SaNUQqj27ZhqNDh0fvJy+KlppN5
GGMCu2lYTgABaEK7ckU3qGhbGUVZC6udkhZPOTsPzB9K/oqa01SflPJjsgpOkJcW+22B1Cp2QWJB
AOPXkgrDKp9GvFPrR2BxeSnuMaD9evHrdEqe+ufxUAYj6Kvtl+sui2NyvwmnLm0nXInGQskNimQ1
KO6EvplGF7F9crzibyKYG8Yc8kSxoxUpm3jxljnyJQXMz1b2B+7+NznMtSIN8mKStqcxPg165rvl
ZkImRT9FTnESD4CLdo65XYCxnnY2gT+c1CdzvkXG5b/aGXOdVOjrXeJeRsug0oQKSOdJ2h+jDW+V
MnJMvXBN0h0VizitLB+HqPeKVvhM47wp9pvKtqypWlbIK5zbW9K0PxeB9aB4aCP71vj1LS3BpFBL
hES+fZw+X1dNzkX3m2jGzfTlVkyLBYxaFJWPsboGcpT5ptQFVTUG10UJzpKdlKz0tLXqHhGJ2U6O
LE/B3M+CZwx/Nbqt2JiKxHAko50zWUuloEW7qgW1TJUHTaWEprkGaqkIAmJe4IOdu8hiVBMwuJZU
5baCa64+l+AyxVM3d3pvc+m8XX8z/NFJXeQxijoWU6HFMt4y5db6WTu7RDbdtFSD1Ir/6KR+iWLx
m5ZeK+YVmRWvym9JepNbAm/8L9eNrekA2EKxjYUzSRu1ytW4pPHw7NMaVuIlspO6m0uCLqzCWvhC
4pvYRSLVnJ0LtqWimudZQRI4eojVT4upulsb5Pr3NXsx9SfwzogcC729mOch9OMikdFFIx2tcthS
uC6kgM2bLIhbB9w5tJCFVkC3ee1MgXPm3wEXiYxGmgAhH9KiBjKVHbbJ6pTS69h9vG7EwqNj1NBs
zNHOZVwAM8qP5ZmCrJZhc0Mn+d6KxSdbMNfKt+lfq2LnPfpMRzcoXZUM+mrMhTWvZvGciggp+M7p
IoXxg4pSI5arW1Q2M0xbRPqN1eXfBVvHj3cuMpggq1xymRAdW6c76VkKivSNDat87W7yuzjs/NnT
AQ66Hut7Ecy6aHVMpDUPtULmNlK8Rg4281mPRWxbAtVjoU2iqI/llGD7VjWMpGPcH5Lm9fr2iUTQ
v+8seIoXpVIb7J6NCbfBbZXbTBP4PV7hTdMA8gEEB4PI+pvP38mY66oHiQxkUCR8WsvQgj6sFFBt
NTco5ruZk/lFaJ6Aoi07dDgsFpgX96B2P4D+ffcDGrIWKihYMXOfeCT6ToT8ySIBzC7GIJRQZhue
d9ZOWvLSTz+vn5Lo+4yfXe1OruMhRnxY3SfGlzU6Xv8+b0bwtyNi3Gqz9JJiGuioNmq7cLs1CxpC
XC0jriIVD3G1HQGD5Oc5faVrhcAX8eZ8f5POuFgZTH2q1LyVt1cXiHzAl0Aq7Khh9kME58nV950q
MI52SxVj7OmTTOsPdXyQreMq7P2hXu3dHXWRwQaecqlGi6HhVQQ4vq8UyjN3+0A7jfeS8InJdX4m
miZRJDQti4WsKJMhmdUIpmUqf43aS7He1vWLMfuZvDlEtDCRMMbTDh3+6ys0cGaR8l2VetCYaOS1
R+O9LNtOlEe30pQfrmsm/7wuC2R9rBR3q0ppgEHK1Co3UvmxXkTqJ5LBuAeCuY9opPCr8+PyPT1T
qMv4ZHnqc30cg79JgEWl7Dd6zfc6clkX4zEsOzNbPUfcOXfO6ifoKEnuN2d40Q7R5zxsfMNR3Pph
9jZQceZe8Wo8qQcRfBo/G7LTHsattGWd60ULtzUFaDsCeVPsRz/6gM6trd9ESTheIQtWflky42PK
MU9JvuLVaX0xTkiRKQ6Q5N3tsX17jJXP3RmFrHvRTvOaBn4TyziXLa+nRgECrJdhnswjtKIQ9C6S
xQ+pO63u8HPxYxedeLGTuelPUX+9cNWMw4mGtB60Cs6A0uaUhUNB2CVf+hD9wPAjmIudwQUL7wLu
EsFzgB7eew2zDUNTFQBhsePDGP2fVbvPMV4Unbf5Q5Edl+SoEwGNw7/o0C8xbCBpq/EEgjiIGd7Q
vf6ZVrDRiiE9iLw3/3loXqQxAeVoqFHexfB31qvuGKcmoEhE9acFUfLgJr5Iefie4SKO8XhKpgxA
nIe4BYemfLW6RzzgBU8a/t1+kcF4uCzOo7QxoSBZ1hwwPXzQEaVcd6IiEYyDs9Y07ZDzQZBnDI4M
Vs44yQURhEDbWDg8Wel0dGTj3W6A1TcGZWsD8oTS60UdxKKlMC5rqgdVmQfc37YVJs0JDNPXt4o6
oStWw5ZU7VrDiUvYqsw8qvGzPb5o+UsqDU4hopcW6Rbjl0qQYOpmA0lN0rtE93S0UNXy/7/IDed3
US7G+xizpmyS1GFyBIEj4Ky29D/aP1sk3dbBUvHK+9v+KYHucpOGi/v3tJKwkClQM7ZgSmpZHxb6
XKH4dKBjAgaNfVYfqg8RKAfRx422cUC0i1ypQCnY8mkhawkxGqzRbA8qiOWGs7l9bvJzTERVHupQ
rqgf2wtpaiBniCU8y+cTGDARFSyH9PYfBkxRMfNf7qZf2sFyTqkYNl3SsaFZh9lfPxAM9Wb30S2N
PTokUxYfjZAHTaAxb6Xfa2tkQx/NAIYUXmS4EdMnGbFPljhwr4ASik+UI00Kk7Ps9d7qxS64omJn
fiww/5AKcVBFdxfLTdVpOXq4kJfDw1QBrtyBIso82+ESNu58I7pL+NIsTbZtxdLBlcbEP+Y29Wqh
wtFPweqbh8yLvOTjHNDcnP5ZEfhjatjvNnknjPEurTbOWprBu8xy/ChhWKk0pwPt28gKyS+68eti
REFFUoFYrn1aBpruMBAAWifmbBdri6IBKVWPEEA7xIk/Gz/z+nOE6ZLrfpr/ZtxJYi6CPtf0BUVX
enbSJwoGlFJ6vU90NlwXaCzXU+9EMQdXazlZ1RZtcdI6uBHSMeq83NV5519fEn/vACenKJqGnk8m
EFjKnKQZXVGbbjdxXPq2tPppjhbluRH4Ge6KbA25bEU2ZZPtLpXlRJfgtRHXJOjvBPjPsrwWkUjj
qY6908GdFCZ62rp4JJWEd1U6eUv1uUUCBtiAA9B5AL3gTLOoX4frpnfymA3MNNXMYgmlkG0FzIv0
pV8e7ewuT7/aQlGipTER1dhbAymaFWHIoDhDuroRcGazILPvtHp1ViFaPd957NbGGNamEHlORlzk
yASGJXIK1YGWrTPky8TgV1xN3AljbGsyWqkfbCj8YIDMuqmcVP1A7KAaSpEV0yN5ryKGRdDEKNsy
C5cnV2o09LAG1OOjcHhG1vuOPKz3lNCsfjaQbPrxBzZmX+QxKtnJQzsrK1q6yjH1IxWj/Ep614Bs
cbGkn9dFcSPVnShGG+WeaGoSzRhraF/LzidmcP37PJAMMOdd1sLoYDVntUYo8szsWiHtlKPkm9/I
6C+o+FAEwGRxNt1FPH5dMO9qIbJmKrqsWmhOY1SRdJlcojkEyN6DDfj/2WmN9VQZitO1n9VsrNwu
TU5dbAjSNLz93ItllDICWaCU1UgS2iM4cMqDnXy/vi7ulbKXwPj5uewB4GTT/NYxeaB5O8NLPpgA
qW7C8uN1WfTHsnq/F8Vcz9aqZ/GUIReS58eZPE956+rLUc5EODc8R7+XQ89yl/k2820AFDra8Lb8
i6KVzpiEWfV0fS3cg4H/UVVbR6JPZWQYVplsIC7FTTzWIC2N7lqtEuk6tct3+3WRwXaOKWZVrYlF
E+zoCn17ZRy6QwHmINBkH0S9XLx7hOyEMUmGbi6Wsu3xxsTElVMuh6G/3XKvtr4OQB++vnfchMZe
Fl347oCycSrUskFMkR010KFiIMl25xajHnhAeclpNZ1FgO7FTYjtRTKOySwK0ikUFVL5DrwqoLFH
noGcmPKUnJUnLbQcirm0ZAj9Yy8V6D1XH3dby/isFR5xXCh0QpQ9W8mBEBC/iphL+TJMogPQVYM6
MmZsTFvRKwV91cR3RX6/No0T618E58Y1YFW2bGLZpmmww1zl2E7FQBvJ1sfquBwpsD3dxKV0lMfs
/Ia/+rkLRSyL3KXtpDI+MCtHq7MKmIGdqsGkvyb5HKybaAyEryE7MewODnXXVTVeoVNQvah+4U0H
81XxKHtk5y8+bVzr0TkjHyTvT5q6yE404xi3ouirFLCAeLf403COZiEMBdeV7CQw7mobDVtKhzdX
QoHfEze5p/D2cgAsnBtRwlJwYCyLbhRJAzAEaL+hfO70O7X/NAgn8Xix6G7LTMZdJUaabxGVUYxA
5mrQ1Igq53P6WLrx3Yhk/hRmf9ERkSIUpS556AXoDf1lBSbjvcBDPNYjFU1DkCQkofmJIoMNg0Ne
6MtWPyG95c4fRdS03CtnJ5dxYbWylJ3coJF36j7mPS7RR4F5i86N8VNLWncUBFsDyvLkbbf5DcVX
/r65/bE8ogEb4Mqb4JHJjfD3e0l/0u4mSOwJoHT01tHv1w9NEB1RFXD1nzTCByKLK1ggN4jb7SDj
Sdq26Ta7wYsMsy+f9EA5JF71MQkkX/d7TwqzEwVZjvzR1Y8igCO+6yQaQn5TMWQW32g0KtmsSxig
UXeeNR9q23Y75TibgkPkXuPqRQ5zhk2cJH1tomheSrFb9R97+WedW06vupIl9CoiYczpLU2qJeaG
e5yEq1+fMs96kJ/bMAI37Rpkh/SNJmHRXVGCl9s5BCbSX7vJHOQyJNO4/K2pCFpRuoxmRz93vvJT
RQpvPiifRefH9zcXicztIJc1KZQZT1G5klDusXRHNSP0c2yOnViBos23USEciOB6bdAU48mh2KrJ
jt8azWz2ko0UbHK7BVRfQcl8/EWo51+3Dq71X4SxXrvpjFHqC5giacDCO8lubJtHPbUFWRiuIezE
MI57JFmeWxRZbOgOUXdey6cye7Lkb9cXw83yEo0YmmWigRPNtr87loyo61T1aFP6G4qkv5s+liEK
Gs6C2nID/p0htIVGzvUvO6HMPV7nspHrkaS8Yef1mLLXKJDwoT9cX5xIDHOZ14u02r2OnsrsuN1i
8iLUKSrbSZTJ4r61d3vIYldlyGQR0BMg3JsPvfVcduE03QySV9kPakcca7qRRk+fgBRi3+XTQ1SC
xTX9A+pmbf8jGH1JNL0w1ggJZLPTnbgqnHx+Xre/ru8oP/i7nByLEZU3hmypOdyzjsmjN9zDE8Fs
1QISy/XHgnsB40cPwOahmVZRbYB7r+9kM/e6rFRzvyrYZoTuw/ShzQVvH66X3n2fuRJKILyMeYxb
b1s6Z5M/IgFUG36lpl5di1qZBarJduNGLcnJlqClalBqr94+D/kpye6VtfRVoJ6Z9UsUOdePju9P
fhk6Ya6CKJl7Zeiwe12vOHkbSNX3Vn6wJ4HN8SOV3S4yDkVtC5KkE2y7Bw1EjBIcveXmYPNLD+Sm
Al8sUgnGkfTWkvZGBe9FpPO23ckiMi/R9xkPkiDtTfQSF3daHMbpcWlfrx+K4Ptsf8S4rXofd7gt
5+pnt3yx/oDTdu8UdMYp1JPZaLWG167WLmExxoc4ku90XRZYDn8Z4KgneOwiz0OvzF10iglkJU0y
eIWoeFDk+9oKrm8TP/mmXQQwylvMG1BuaihVdIdOJLB/1S456qERJCfRK5qfdNEVS7EMtCPh/f77
YuIiA7NjiiqV8ry6IKj0jczTvlBxil+DzsqwPcHqqON6l7/aSWS0eIyJYko9xT3wKfZhc0/Ho8aA
cjxOd/HzH8y2a2QnjlHqPsaL0BggLpPuOkwtN42I3pHbMUowaQB0Dc1QIO33PUQQnxIlR2ZRxegy
xV56u+Cd1RFd8XRr3m/dRRCjGCB3VGzZQJp7MFcANPqm+bTkL8jVOqv5Y8lDwUlxr4jduhjdUO0k
G+cetQ9y19zaz3QsW/KtF+B8oBcvBi5f8gayLuIspKu4tkpGQQbwLvZ9ZWtevh507d5QPm515gyN
CNaBa8e75TGaUZOpjNEOh+T9eDITxVF64YylYCmsxwOG9mhIpUXZ4ka/eDDAo+YbKM8OvuZ2p+RE
M5tY5A/BwVGFu7KDrCPsc3lp9A4HZxlefp7D6aYIbDxmlZ/L0+LSKffxRtSPIloqk/9oo7Ju8wGl
EJnofo7q37Y23mw06OUaBIrJPThDRQu9bsFNsp2+aBdN0TKEypWdhLUCnu+X6/vH/75lo2avKcRi
uxMiaytaRUexNiqB9UCJ70TsKSIJjIpHsUSMyEStr5cbd5UGT7FFQGnc8zAui2C0WykL+W8osUyK
HLQmOX03O03xYGYi/8ddDLoq4fhkbBjb6JC0tY2Ht4KkWxnM6YMsyoPy3/U7AXSpuws3ysd1GAu8
bHqfnAy866WzOmOYa0VabQjHj+23P6A80shOIuP5JqMDXiXtP5g209MS9SAlShB3puDVq3Id+k4O
owemXg293gP/no6DzCE6jl5SV8KNvw2OATjC8pTcUxIzWoaInoYgR1SpZM6IgenkZNE23euaz1Wa
3e9hlCab6lozCtRDovyjsdxZ0cHOPqqliM+Xf2Ne5LCIUQbR12lSJzwIJCOIFNvv6uSkNI27pK1r
zcZzSbpwLswXtZK860vkP+p2spkosYrTZlFTrLH3ZZc2ENDAfb2TzuiB9lWvekyPakCZtMTDxly/
vBPN+Mge2qSXBHjAZl2c2jm/s3RQuC3CRkS6hHf+39SBLUswaYQ3/+8Gk6Kun9ldg/HKW5oFpymO
3muPFBxBpDF847+Ion/f2eY4D6OilPCVq9U6UvfBEFk/f89sTYZSqGCGZ45LrvKEkBXeZZXviQTU
paDOXwQqQff93X5ZqonkoQokERYgrdXHemsHqAR5nDwM3YTxK0DYNkCYy4fCXUTpba7VW+h6A42s
jHoZ4122YWwVJXuLuZdg8+zJIcSp3fKv6tv3NchvK2f11qMqufPg2D+ur5V7XjvZjMcx0lmr6w7n
VfXGM8r8B622BU6Ee2I7EYwTWdRBH5cZ7jrPc6eQQzzuxVwEXE91EcL22hrFEsXlasJDp/ptVaFL
xmoCQ01c2Yj/pNvCsg0FDAq44tgmD9BlSVIVI5rScTjp91b7ev1I+Pt1+T5zvY1Ra+hJjMtm0G5N
5EMw5+OkfzYujArtr2UwWiehoCIVFuo4eeKS0xzWruS2ITJZI9iZAMAcijKF3HXBcHVZo8ApLEWm
WUq2VEewqq4/9sO9rQdC4DIu6gZQlX7JYNxP0jYxojMU0Xs/c2d3C2hDRIL6M52uLO/iV+W0fKBj
r8ZN6oEy7vrJ8V/PO/F0C3berwVNzTBtePnp91ECrOQ+JA818PQp5pIXB+Wz6AVIbeedp9oJZHRF
NioiTSa8IYW+yU82EMAIcGiFaQGum7ANYmFkRsW4I+N1Z0ubdSPGTWXY67duSfxUNT/O1XzK5eJW
s1EXI3FgyYq3krZGaEn5AuzHaCF+ZdZP13eZa+q738LcmumEvq8RQ7VeoQF8mhwbNO/r0YO0CKaE
RGtmbk291E1lAeoD8jqGgx73g710AvgIvklctpVR12Fb56RMLGoSd6pquSRtnKIS+BPu9bLbL0Yp
y1lKpT5DQ+aSNi7ZnvLIn5f+kOZfmghczcICMd2X9zqJqxn5IwNA74y/L4p8LlbaQTufFtpGE5R3
peT0gflI70+7cURNSfyD+iWQ7YBaR03tSYT3Xyr7s32atOfrCsczMh15FJsWEw10OzNWrY5dbcME
/iY7+l8j60LRzCHXee3lMMbc9dI8lhkwC+nMgQQ0y8azwulIW//HQH5IzhYYQsvgbeoxVAVvD55V
7YUz10Ep1zmeHtjETlZcu+ucok2dYT1IoyBdyhUEAnINOBymrrI1bms146mbEOu3xo06P2ZyiAp3
Mr1cPzMeaj067S9iGNNq5XFt4+7NM6rn9gPtZokBxhz7IFO4xUCMq50o3ap0FF1zPG3cC2a0pW+r
qJ0XjOXKWXVQCsmta9HieBa9F8EoChB0a9Da2W9zce6YPBLtbBfP1ujPde3Yf8Al9dtOMppBElIp
Q4l4J9nMu3TT3GTY3EYqBFbGvTz3q2JC0cZKlLxKIjQlqPddhMFp3yoOVf4IbIeseMy1n7PkybSO
qIHi7vN1deE54r1sxmelUtpYW4eZ4x79zupraR3L+cOfiNAMw1BsRYNj/N2LAAeyissSbtEmvQPy
NHclt3b27boQvg/B5/+RwlyOXVm1vZIiWZrZTne7aC5FIKfTUmW4PE6H5IP9mP6gyBK0JJV6IuXn
a+ZFPHNnbtY25AaFSV7V3m06YBSpzScAhX5Mou4hL9p7pSaCa5p/dJjWAOuvrths+0OTxjIBJysa
nobxIGemU45o0ElEQGRcs1aR0LIUzUZnDmMFi1TVTV4j6th6jLyep07QNsl1i7vvM9qvzqm2li1S
gPO2uMXyEEmhsSReNArGHrnbtZPDaLrcAJh+yGBDm3wu0IWzPWT2n2j6RQTbEaDbyxgrK6Ka2cQo
hqGHDYkCVZ2O13VdcCKEMaioGiLQAMKgNvm7oZ6tRARBS4+UDWSAHvzPkbPlfluT+iaf8KZUMOsB
1PkHY1FOFtIPrpJaN9GU1871FXErfbgSbZMoiop0DXN3IPuXI6BGYVwOjVN3Hx3RieI2Z5p9Er0c
+Lt3EcXcIRs60Borxn2fk8e+fdGETwbqad7vHlYC4jkDk1SMK9BARx/bC4YSSFg8aAfJp3OoFIiq
C2NPlKDlHhW65oghG7JOWF0o9FknZYShAa1b3UQ3QXkZOZH8pJrnXtRwxbWgnSzGxdp9aSprhEce
enGfi07/1imjm6vD4boy8JdEgMOP9zLKGoyhoi5u5mmP/Uvsr3oaWPF0aKefSRyYXeNeF8Vf0S9R
LNxoXZTaZuXQBczYOWPxfWxiN9ZEPTpcDwfF1jH8CKtiy6Kdbsq5seD9X2+b0+gnEv9lGB/I+v36
YvhX4E4Oo9mx0RfLUiOJnt1K3+178zk9l0/aAcibPxtMhtUvU/jVugcqwv8h/cmtTeg74cw1gd73
QSlXLDI7xociiB/BT3nogFmCAh8g2KyzKchGcXvYoPFo6bdBwYHQ4ve4Ak1BdhTh1Y4uDUe614LS
78PSBV3ZfeevD80H+uhqb4Ri6WffmTexkP6icwRoPfxd7JYu5aDTaikt25cHjKe5tl+Bwcs+DaF1
FjVzct2VroCvApevbrCQHdrUTLke43rUOtPrh/Q2bnXvuuIIRLDFWSkta6k2SsCrZ9r33N4CKesF
usk1tMsq2EKsVKyTvYFF0dPK3uu2wYvkxek0EY2yaCWMh1Ima9LMkSph/VmLaidrBCkFfqy+Wwij
dFI9pktBC0Pz1nxNcvtgow1pBIeWHOunzm7utk0xHUkyPsNX4n9mj6a8Ol1Wh9fPTLShdCd2Cbeh
reN0rpAr3eryEKXFp14z/F5qBEET38h266W/YydnwVg+KIqQou9APEs5AV3tBqzl/uamdxhJKijM
fqABoVAgWHSSjC9rytqSTJXus30G9vi4CbwHf//ooI5lmgSUOr+vCyDTaEwecG+SFt30lFXCmJzI
EM1FisQwwW3Xy32j0bmqqACmk47kwlqiR0XU8MXfrctqmCtTaaN+0eQVPmnKQmS+fXtqgj9RuF8i
3i6fnSJMqaTq+QRvu1WWW4MoWkuS4zCvgmwMt5FQ1y9yGPc6RfHWt9SE37CR/CSodQzxAxgQ18h8
qCr3+rL+RcGRltfAVajin98VQe7GuugGTCr2gLe4RboOFFIlpjzVe8tJHzBNjWFC4WuRrxYXoYx2
VxNZ67RAJBV32W3WJaAL0G9logpeiHy1uIhhlHxQrHlAaRRTFeD1zj61lqh9Q7QORr0rqQAhFe3o
Xu3I7eYPKry6Wn26fkQiIYxyY/KrgR2hoUYvwXy9bj5o3tEnkvjXxdDf+u5eRx/N/yoCW4pPjaTV
tBLRkxGdSX2rt4/lKIN9+KEwFceeBUfDj5dQ+jQQE+qy+a40HecZYNJRf6Q5TzqjkQX5XxTqREGK
rn1GtPtyfX1Up96tbyeQKsvOgJtpQI1oQtOpvpAgt0zglz/FxqteCTwrV+l2cuhx7uTEetwaqYGF
xePTVHeOhVvj+kr4l/BOBGM+K0mtac1pV0rQHBO3es689JWyoSv+FErAaBIJFO0dY0hFao7RDA4a
T8Zkp+qn/gCR00fDi49ygLgeQ/Z3aHMW+CaRVMa6lCaJhoWGfqv6ResWEEefgOLvDPEoEMQdZaDo
M/8oI2Nisp2Ok2rAH/W+EkwvuW9mrnb3t9vFa+HVOKeBKGPGNWuDphlMG9E7289QKZ2ylZRMKk3n
52keA0kHy6puCNT+XwztIoeJCY0sWyS7A1vReMrP9tskpOnK92hqQPNQHhShqCrDv8JQLkH/LhA/
cZX9bgHRnGZWuiHYXYIFM8DaoXZz13imXJKQJjA3bhuPfpHG+q1mnMZ4ok23lAd0fuz9xZN9/aBn
bgxgeyQ8Oyc7WWeCebPIFzU78g/x11JZrA5QGmcb8BeAvQeyJePWzv0uFZQK6W6991sXEcz56XIx
twatZ8i1FJIkf2gr25Gb2a8N251kzY2i0Vci6fm6kxGtTPv9ELO5GNV2moEKIqfP8pY8L3rpqnoq
MD3qOa6tjvHKGCJLu5Lgijb7T538rSjCojxGgBgQTT5y3bKpyoDqJ2gXZXttqmZTAApJX8vWjCx8
74+tLTgp7lp2Ilh/tcR6XsuIBpKiduL0IKuHeXP6LHOL9XD9dESiGBNrFEMdRwuryTC00xVfZKI4
xCBuaZ1ILurS4/rhy7rYFht9WGsbWM5ISKELe4zWc1cbjmTVACwQYWXxfcdOFhP+ylmsSFOFd4ka
UjtGu3LsyJ87nw7K2Z/NH9e3ke/4d+IY48o1q1GLBtFv/tMIMQ14n6Idz8HwGgAf8meauvnDUslO
JmtZnQQG4QUOa9ZlR9Fvu/6h2b7IVVDIQJYWTuHSJbyzsJ04xsIy0urNUtD6Arp9umNB6T5utLAF
jH4XiqBdRarCBD82GNWUeMPxDfFTpXwDSpeTRo9R9un6uYnE0L/vYqxlq/RRz3Fs3XyTmPfL8DVr
b5ZU8AYXagcT9sTNJOubRAugt/QqQ/rfiT7HYR8g2RVSbFXbE15nXL+7Oy7GiYxLVcRoS/1bZvWg
H0A5OniGRxn+prBMHC1z7KMQtYAq3TUtYRwKgHGLIqPhOAGWVne/HawX44Wg9ZGyW+e9KxqY5r87
L+tk54kNKSrisqZgfBSpKQTv2bFF+pJ4+f+Q9l3LcSvZsl+ECHjzCtuWniKpF4RISXAF7/H1N4v7
nN2tEoS6R3ti5kkxXF1mZS0skxn0H70L9/PJM293P4OqjWWyvBCNUuZ9lOAxbb0RLIv42AW7THmg
fB6pj4/ej+yOdlmMx8ID/75Tvmzf29V+Z4gX/+8rxJJDCH00WznBqudDeMggCpXtPykd/4rT/doQ
AzKKHA5zYwGz89Irk6Mwua3G+4Rbf4Q0iBdgRQhyWGfXSySX0EP9SXMc7VAugyYfcbOz5ei2+ioc
Ujv3IZ2n2JxdXIe0i2HG/SNMsbVSiU85EYBG56xUO9tbAQXrCL0z29bWHfJijAGBVpVMeSnQRWWY
O0G5FZvzkj9sm1iP0Y2LDcbp1VDNLUgZ0JKZ4lMx28xLfmggLUOf8yH19IeMcxF5i2LcXYe0QauP
wOlaUe2oflaqD52Xt/jDW/7vqtj2rI5UkSAteHlopSA70vFFqJJDU14+Fg6PPWw9vrsYYwKH0ciH
ZRxxTFruG8Uh5c2scnZMoXfy6slprL4U8JCi+dDaj/m3pnCn8nn7GvBMMD4b5z3ISRsEBst4NMsH
QTtqOqflnLdLTDBgpoJu9DREXcrKTut3LXK218C7ygpd5NU+RUWoKzUB8Ax+s1deIZJxqHZSEN2h
6crH/PXf5RIvvqMwYGAqQiRalNV1qMBa6KA31NZ5WiO8k2EwoEaet+zNHv5ZPI7mrdrdCYu3vXE8
EwwE6HGZGFCXRCkWhLRS+CIQvPO8b0meEcbtEwxnJYPUoAxVke+FntitQH701vv2Utajs39dkW0D
abTeiJawo6ny5DkTDLcwQRekggTR5LG4cxbElv8bXW8rU8bBkBKTE3p5AImPV2T9fzsctiFErSDM
2SZwfq06l5DHzDJHGluO69AT/j02uWwb4/4geFHQYIBP4cYIbUt1evmnsbiJntkdgcgRL3e9OnOm
XRxHZbCgqudssUT0T6FlHp/23hLbqW94g1OeMGrm0JbJzFHBJ0jHv1NHtmPILmr72BZdSvbEGyBa
74G5+j30rK+QI9EWdLVLwKZ/MsKwf5A/04vikTcTuQ6DIKpD1xh0XNmJBMXszLofEO2W9TPupzjz
HnR6Vr+f5cUAs7ch5Hvytq7/SSiOX2uMWESn4hvtgqEUgjx7q5GYSas3EEAWUeD6devQeic22bAo
bi/Udp9/GYnfD/shbuwofNt27vXk85Ut5iEkrYZG/AEPrfl18aNd+8nnNB2QLPXUHS6Iu22PQtJv
O3lljvGKoigHQQtBspDuqUxId9QCOm3+V11RV2aYA0slpVkSOl1WiVMwLNUDpBv22yv5lJ3cWgpz
wSd96sxEjhG2fq29aq+iuNcc5++jXztU2I7q9dEqn3XX26U3+Ykfc4qLq2h5tUjmqRQjBUzbSYuA
XZC8ov7ekc7Wak4/47oRcOBKSABDm5l5Y6pmkGY5QnBeR8g4KBBBWu4KwnliVh2YEu3+Y4QNLeNE
FUaxAhujIlVeY45+LIv+9nH94aJfbDBOtaRmmYT/I7vpdW60K3xQc3YY6mn3IKn1eY1z6xtnyRqm
bPA/lqMznJoizQZgxpDKeyGKnD4y94PFa25c37qLGSbQSKp07qwBW5fNbt/vlb9qAgXN6P8ugzn/
KRzKmUwVMniar/R3qbhrxvvto1kNMIByINfVFRWsa7/C3byA59CgypCDGYz1c2e+KHPQhT+2rawi
z5UVBhLqXpV7nVaPBfVDGe5ArGpLTWbX86HXd112XATV27a4egOuLNJ/v3oBxcEYZS0GCA3iSRkL
W8xuzY5Lr0sB+jcYurLCoEBXVaoyFSj0luGNMN12wjGVgqa81wdM6IDjtsk9aToXVmMLahFsr3D1
obqyzQTSgzRIsUDQbp8boGvXSaD00wENgtDFyXKbkImbK1h9ia8sMtc9bUNDDykXEO2nEJ9rDAVW
x/jL7JJdF4DMkVsr5W0vc/+HYirGyoAblxgop9OH4V76H7KNyOWR2qx/bl2Wx8bapjTmZkOltEan
Oi1ujOECW/ASRwsWT7ZN0Y5cXq6Q431szC0VSmxFOeZHa8Erhtieh2OMeY2eFxBy/I8NutE3ICgC
ffnpiCOly/tHF4QHu6s4r4uKKEqahP+wcwRGORu1gnE23BDFRzX9dngPd//ovXRnZeRyK6x5+ZU9
NvNZz+lSWDLWNZv9fsrC+1ZGnL3wuuTXzVimAToOsByyLeVWQQpNoRFNuNyi/86ta1eKuZXzNYcG
1REUXEDdr8tss3fYjlprlbSKjf4uZzhZSADGrvHw0brFjYJLSLla+Xu49ohdm2WwuRggWjAR+kHW
Hqx6soX4xzZQ8QwwUNxopgo5+AHlwmjeG8r0Zkrk27aJNT+6XgODwxO0Ixelhh/lyQs4qSaMS5DY
VrkS2GsIeG2HwVxRaMBrK6BYQrkuc286Co4IEUdIZXhVkJ55jzNv5xjA7cR0UlAzRiUhERwwUQZd
NvxFHHu9IgZi0QcPXVnaHKnk+FYtF79Kwaoc65wE9+oByWDyMhR0dkPknXmO08aKuglZWUW4NQzx
FIv7rsr8UuIJ96y66pUhZsvMqCtCM0EbfgG++y461dahjTiZv9WXQr8ywmxammlxkZiYYyL4kCon
x9jR7/vWJ7mrHApP2E+px/suXa13XBll9d2LQprUsq/pBG14KPxhl+ypKLl8bDm199UtBLcATt1A
lzjbld5qdAjEAOu2Mt+No1dlra3x0vQ8G8yXby5lBHWHDj3HVnGy5jCoZyNI6pLT0cIzw0S3k262
4dzgfTCQlcnerclNlZdt6FmtbOpX28XgpzA0E8krpOjAEYugIXW798qPfdUVKqgs0PnY8IF0Lsfq
KhJdWaUrv4pve8vq2i5CRD19QGR0nx0EZ3CUm/KEZ8Ijz7wAYv1lv7LHIKxh9lavtNhJWu0bb0DY
KnnGJ+cagb4phPFKf3uFvKNjEKO09NZqQrAhKPh8J55V3EnRbtvEalXl+ugYsDDqHhPrVH9Ts0dP
RglzecmwjZ8MclxSed6CGNAYjK4UWgVgLkk/JNMeii9lzbkVKyhroV2F6m4hSkGT3a+XopbCLG8l
HYrxco1vxv5kGuBdz0anWJq37b1beZp+McV4VpKb0qyV1LOGQ48uSVHiPOlrN+4XC4xfyZAeEmet
k1xhF99RAiH9TncJsQs73lWB5Sbv2yuiF4r5lvvFHuNRgw7uQllukDOVAiii2wWqH7l8ItUpr6b/
eFCMN/Xg5k4aC/nZLvomykeSvMRyoJucM+JdB8aFak2uUuhi0SG7wTGbZ2kS3SiTbI03QcLbOsaP
pjpNpjGs0fRT3Wuim2T6LrH2Qje6AnnYPiX6p34/JYSMiqSBVIpNz05m0QzWCBLiZYbY4Ax9F/EZ
/MrR8joZL+3A/cKnmakte4xLjVOUE52qCdCWSKqCVZ5DiHYXXuLXHDhaAQhcwMvSGJcqtKHpsqoE
p7k4OXpHCdwsp7X+ogj/ixnGr6Yuz7W0myQMKmZ2P1fQGz3FGSeGWIPWX6ww3qSTPNPkrkB19GNw
NR962G61y197N95lfiba27fiD2Bx2TvGoaYimpRBgbm+8WkPfGtDIiHamaBVnTwx8fhaOet3/mKR
ca6mU0Xcc5zWLICCwM+hAZgqoqPrt72V+JzlrXvyxRjjYFouGIlFNU0xEflCEls9oCP4KImOMbuD
Y4EUpgnKd93gfmCvRZ04R0gioK1aB3sm82o10YDxuhE16CpEPWTSNDsf+6e4RBNMStxQWr42SXRS
JcExs5azbPq3f/e9f22zmenCEmuhptzWZE/u+rO5z/blHUj+OXd1/Sm7mKEQcBVKDaMWD00E9IrS
1Ca6P8ucp2z99C4GGAyBlNOczjpOL4zS2h5xbLO67LSou8+7idNox7PFgIghYEwtTpAyW5rX3DpZ
UmlTjngeHSLPDAMiQjqgV51ytKu54ej1/JZG8cvUGjeW3C0c5+bZYqCkSmO8yyMeZiG/NfobpFud
GrVTtOlue9k6/l6Oif6Oq3ugpbE2LxmuW2fuU+u+V35IPedFXivMXrsTy4CBb8Z+So0cD7/ffjF8
3AJv+knFkPlF4HWAuiyHwQxjyoQmxlcjhpAqO2/RD9gGlhrE8iE0Im9769a+iH9ZFwMTkm5os5FU
4OxHatg6pr7pio8jCMh1P/UKx3B5ZDMcp2WTtVEvaZEgwKACddRWeY/b/zvF0vWK2NSsUU95mzZI
dov1hyB+KBqaGbVdm95v7xxvHQw2pMNc5o2GZ6SUX0frWZhft/8+x3lUBg+kqCxrI8TfX5YvffSz
V+8wKmMPFo/ahWeHAYRFreveaDQJ1Fet3w6nMg1qc7gFLwPHS+m13XgUWAaEEGrDRCdYkJCgeF02
XhQrj02v2rqROWlPnH6B0v1/20QGGeRYCTtJRJ1+xoebHIpOIUz3CSluMpk3Jc0BIZUJK6IQJFHS
hML2pD4IyVsKJsmEx+7AQQaVQYawAV1vAZlTqHYu90QUjtLS7s20sNMye6il7/9t8xhoGMtIh64M
vuNaGR0wkhMaXwz0XhfDf8RWlntAN3JigbsIV51AdYGypSA3+9ruSzfhtlL8IeD8F11ZFoIR3CX/
yNiAP3t0DQS4gveRNO7iqEC85Jbb5M0BCo0BCuR7sjYPEUTQ0op1pHRUkae7/QedBUt86NjzpFE4
V5EdK41EudTHsEVchKnVrN7nxWsyfWxfDp4NBjYik8hRVNPPq+wEUnU3C3O77rmDG/SO/QYatBcA
euSqKrLsg3lYp5DERYinBtVTBbGhkjjCQ3WcP6xAtslh3IH1wGt35jn0dN7bSE9myziDHmazVJa8
wAHSE8T+XJq6VZ9oPzKo3XflbntD1wP2q6UyAKKmBK2vEtKRajCdlF0WLAd0PtP4Iti2tHp0V4YY
FEnNqRRTNZTczFACZRm+S6r2I04xwLptZ/VlubLD4IcZRWEsQz/JbSaMSTXPYhsjw1DY4/y+bWh9
QdYn77YJlkr671fxX9xIlhkuMDSXXjW0Npm8qG44q1kHDuNihbkNpbUYRIxhhXZyG352CPfyvnUp
LWV5G7m8MYn13buYY65D1OR1EiYovnW915JvFr4U9aM5ZO723vHMMJeBmJBQGnM4WCKfraiyZelx
qu4E8A9u21nLtluSCd5L/Bf6kiwDYD6G0NDusX15Y0++6Ah2f45dKXUsEXw92V50O2cW7Tl0OIZX
V3hlmHr51e1YprIZKhmRO2iJD/oBP+Bg7usP5QYSIGCUCF/iQ+jx3s7123JllQnfwlZtitpEmNu4
s4fd9eTU1jyaRaETGsIp53wLrwLllT0Gj9FrlI4T9QE1KG8oF7IS9Ht+8oS3mYyr6QXJFki6wwkE
LzXvRy200/kgFhPH21Yfzavl0N9xdWi6MBuZ0eMbKFIPcbbT1f32reD9fca7+irOoMM34HhaUEct
dsYd6v1kj/nt9bhaAuNZkVTrylzCs8yvcUD2IPx+TDzB0UCHJTnIvbvGgdBkJOcirILhldnfUHfW
tELA499oXonkKiS7/4ITFa4MCQLKukW/tX49nFluFDDbItSdNZpuTzvdJmHlxL31sH1K67ftX0Ns
lwgqwkWGRBYe4BzVOXW3aL0zTb1jFM/bhtaznpclsTNxWVKLst4hSOv8xacQkbrWjXg7eRB/fuEN
iK6N619vIDsBh7m/ONVm2rB0yI/mWceYL52+izzL0793mORaDtWXBkqK2S1P8mD9ely2lMGlWAaV
qFnCsYy+26t15yd4nNu84UQz63B0McPAUbxkWS3IaLCEDpJdR09d7MtqYjfDTZsE9RhUIy+TTD32
d3e7WGSQKc27FizVuJTymNnI19nt9BL2+wrE84PKiaDW0eNii0GnMevbGNV2CdxXzwPoXUcOOvHW
wqDTGGrgNqmAslM0Pgg12U9NdFsqsoeh2NIWi5GT56RQtLV3DFSFpdWUZYT1pKO2V+LWqVuQVDR4
tJQBiXHTm9HPx0F43kVkQESwjEJYclzEOn9U0TqvHeXpO8erOfjBdl4Y8rTMYgQbxSnaxYg07NCd
7/QKw+1gID6Vt5WTPqu5rT1xDNOYYmND2U6MxBCKXhHGf2JFFDUgEi7d/NO61+94Tz/nNpr0x1y9
laDRb5Ihwyqb2PLT0LjRepNwTou3kwxsSFPbkGbGDVGUB8m8r+rEL2UvFnl0N2vzAdfQaNLFXi1G
nONuHOPPfKR5GJ9TvzqGhZ2rtnET7owAwsSB+aC587HdVRijy1zLrXhKFpyrydKBKcnYathS2kcD
fhjDCrShvVEFXlMazwyDIlkKJekhRhODJTVeFj1Os+ZJJce1eUYYKBmEMYNOYoa8tRWI0stYuULM
iTh4j6fJwMcyDSQyTQofp2Jv+PXZ8oQf0HKiWhxnmVMn4S2IwQ0jLxdZjzDqqA7fcFnsudsNPM2D
9Wz/JRxg+XQWvUQKvseKGhcK5hiLl0KnduMb2i0IFqFttFhHe/Af0UkskIAxR7SElipUtARqSQ9d
cypEV5jPoH9ZuLneP3yVXEwxJyVgwLrRC6xrdOSDBJG1cN/Zo08+SZYjl/fttY5MF3PMWclFMfS5
RrAyoAY+LjXr/94mBrT41wBbTDCMVJJGCV89vfCit4PdIr6Qd9vHs37hLjakXxEpn3RLyBZg+aDK
u0K17ixoOo7FEmyb4ewV2+mdJVWv5jG9BctN2n8xltftv/+HoPOyDgbClyzM1FGE40CjJIJEuDmD
2jtbbKJNO430LrSOz7Ok/aSkovZYJ3dq17xbcvqSzQVkZtRAmspvYkrOiVW/yR1Kromq+9s/krcJ
9N+v0D+ry3CQ2wXfTMqbVn+UvHr8GvfFLxeGHvaVgcgA3bTafSZxaLeBZCfgKe5EvC4FJVA4R/v6
hMrREbQXXpzZQmVzs93rscHlHBjYl8VBLpQmpdMKo6cjG6yXvoCGPOjs7UbJKd+3t/QP6Hyxx8CL
oXdhJSdoG+lcZDFPLZRAVHh9ifS6+M7LLVIA+T3wuRhjAAbkwaYadzJScRPG++TFmUL0vdbDjdIh
4QPSuiTlDQxxz5RBGdVKaxApwnPEQ7cff+Re6qpeGUAp3m5PogtNC09z2tsEocIc9Me/oJG4vlJs
9QJlYaL0ITDVCi2n7EVcmsyOwy/bx0gXsbGxbNkiSdo0ljp83vwzCDKANEX1+SOgf4i//j1Atloh
zPqSJiJuy4z3AXKQP8sbcHEcDUpNeZ7vpEC4N1G1KF8wKI1Ulog4bHuhHLhlixeZMk5WWCMNbubk
Lm+1Xdy9y8vHthHeQ6gxQKOOc6MKVoQpMx+627gtIGpW7dFFTmNn7OdA5I1EcZBNY4BHQsd2Nna4
JZk0BEoR2pDn47wgFDi2rggDLK0ZtnEEpWDXIs2XedCfkeNXnUmNnHkUOK8JbzkMqJQYPjAnCEa7
UhRY4rcq/r59QLy/z+BIChnxMcvQEFtY+2Q69BmnSWCNeukXr2VAI5q0UYzoB031odmQifHT2/5t
OCbADlyDyFnOVIPVrnlk0H9IC/7rYCyRXJdhwL/QgFaUZhNM2phA0G6sB/OkfSVHSkgZgVOr7uwh
4VwP3kPAdmB2it6qPQ2Wyhh0U7TVfShdA4liqoGNfAyvDEnPaOM+6sx36dCh2WjMEf0Vsfq1XYxH
Mpl3hoU8V0X8RW13XWs8bl+bVfCwQN9LR7GQmqTX6up5l0LRjJQQ817quJwnI/KTBTg5ijz4WHW1
KzuMN+fplC5iBpRs3PwbJe0SHKi8ZT+WgKodmsf5JT4rT7xoVzZX7V7iXZ2J4Rpd7qyONoWM2tug
1nY0t14BDeRME+3USIIk0oMkhMNXuVss2mM01RCiha5uKBZfCk22x7FyFqnP7Co2D8oAjd98tvU4
vxOK1NGV1zCGWhjUG4t4QL9gceiBi0QZTv18tmLd05HNmytlrwtmENXhbVZhYF8CNVsW27kW252S
uoaVe5lY4/8OqVNtdGMjt2UTowZaYStN7pvycFaz3jcgw03IrQJqSLlaPFFKbrWhc9K09fRk+hIT
aByUTRFUSXkkRo/OLsUrSHci3QA6rdmtZWKHKdJh4b1k1oHRW16eIYYLlwOaptD0Y4WTXRDrViTp
z7mt/Wk6G2gDKYv7chrPWYuKjJV1tlEL7mQ8LItxgCiMM0SVJwnFUS/fWmGGuKKSuW2S72tFfxuW
zKm6GJv3LYkzf6yQyscO5MbwY5CX2CNlUdlFWziSqARF2R/kSrDlpr2phDjQ6soZ0dZfW+rtHGp2
HSI2geSz0xbLa2Nm+DVy5+lk7JyxVQL0FE9+385gpFfLxOvn2DcJ6EfrKnTDChMccu6Wxg8iGkGa
lrWdDTp4ufAi48QnS/2q1vlJghghyA0Gxc6L4SbOCH5EAmKFqY5c0ayelrw/CWYfmHN7yuM4yFrz
ZArjg6iWh0bv3LhcGkeqK82OUh1KCm2/t4xpP3QYyI4G3VXN7CDKX7NZOBJ1DCStvzVm/aZvBUio
VNqTYYZuNKc7S3ieVOkV/VK2iq9p7WPB2WUdCEKb8nbRw6co6V1NLR+oyIA6VfYc1YqtT/3jokVP
ZT/aGHryQQ3l57L4Hg74LSqeNUs0PDmSjsMQ2V04uSCPCuQEzCIQ8VNBTaNjvEHvteNEOm9MyFGv
cj/VydfEFBwlkwJT6Jy+mE/QuH9WpPmohvfmhNqMZXhCHH/V6uh1kkbTnkblkGqxMzTGbZFNBww3
OAnpfk5qdzKWb3puBrOpHXSV2FZL0M9EHvG9ZAsiudeaFtRz/V7S9F2dvklGdkwhNtBYSZBh8qZr
RKevaziA8JMoZCcI5JwR1RsW81EipUcMy1OJ7BtTudiavDzWeXSu68W3lNyZe/Q9COq+NWQblIl+
roR2FWavov4NfAFeMsc2JjEcqpgTdYkDoZs7cUH5vTL2ilb4kZV4MYmPSivbxvLSyDgnYp2qCR6P
n7mUiZ10k7tEfSDMxQ65WrePc9syeewmq6B9BWoMaDc5ycrCEJFbNJtTXBBfk5tHfYj+W67gt1aS
pR2IQB/eoT5LmDeYO6/iJo44YbrOxGDqLHStHMLI6ABBNTBNRz8wUra3HqSb7lAOduEV5zGy0ePx
JvOVakXOk8uEZXGoJoNJU8F0pE2w63MUzCBEF3f/MUrXmfhsrPHVlSmo7xSgHpQy26zuq/SvOgav
LgYTo2ltW1V1g1e21IwvZB5f+rhzQAC0l5PmWajHn4pRcYhbOHEnW3HUtVxXxxh1QFQ24T5d+d4l
PKEOzn1na40WWWorEnBI4dh/kk0sSuIOpPa2Y6H11t7L9rFVRqNQU10faHLsYNxSOebhmHZ27M93
88dIB5/PRPI5NlfXdgmM2IF7vTNHYqlINw++5INaKpAwYfYYvlFmHyuo/fmlGJ2WF1TTa/1bpHll
lfG6cjRUVJLQQGiV5zF5DTEbY5rnrstsK5YdzhJ5xhgfm4pBwNQKwlpyMgPlRFwwOp7lJ0rN0PoD
ZiopSVgi2tr3bcOrV/NqkYzLmaRuZlnH1hbd8rYs0DCWIt7xrYbsVzYYj5PiTuinZv7n4wQ0BkhM
hX6L0Vh9n9Q2ZdTQ/RqZFDOy69LdXt8qdF5sf/bHXcXuYVrrqZVNKIdkvS12pTfPuRNaxDcxuzLp
+g4aIFBxbjluwrmxn6WAK7OtNVd92GBIoU3zV7Wvg2nqoAHHS++uf31dLY/5GlKWeInHokdq8zx7
GMx+QQrHkQ7NDVSh93+VeL8yxnwnhEtdzib0u905f+ziW1N53j4rzl38/Lq+2jRrIVqa62hE1sXe
61HCyoz6b+o8V0tg3KwwFuRp6Rxane6L7MkMb8N8v70K3o1jPKrT2rxQLCQxRgOAEUtea2CiQ3ww
lK+K2NtS+ijwWBt4G8c4mEFavUGrOBrCEOFHZ5PXmbBeubpsGyvR1MZiIpgqqhVoKzn0QXbuDrOv
UEzy/oZ3xwK72f9+bX8mZq9ugT5At0BUcAtoj1t/g8yyFyo2ZC6QQUl3+st4nN62T4yzfZ/ZyyuL
gxHls2BgWKGyGq8eaj/LeTC0nhq8WhXjO2ZY9UkywHcGX3sFFemt5aFy/9S7syvbyWPEU4bkrYn+
+9Waks5aIknEexK2X6cQKMsdHOUuiWLglYkaLHTtUGEMAhptjvmzQiNz1aAFIrSJJ7zx6aJ5S2Le
YzXWFpJTdp9MQ5e9Ze5SI95t3wTumhh8aIyqIdIIPG094Tba+cjgueLb/Kr7TvesPmxbkzmP/ieP
6NUORr3Rj3ksILCWcsBFec7AHG0b2vAQmiLmVJX3iYRBN5Y+RByPoim8Fcv0rY6jJynt3lojDMrW
fB5ykJpmVUC/Cueqdq3kO3TggmRs7Nbo8KZWaeFoHbnXl4KT8OQ8c+w4aI2p66IQ0XImSpUv4bO+
mE13meS/+ci6OA87+annPVGzBFOnU/o8J4m95JGNWXB7+zjWe+WvzDA1WaGs4r6pcPhdeyD5ySqf
Qil1+3pfhs85BPyy8tbgDbCvx9NXRpkXXCUWMcFPSG+c6KCpx6l/6PvBITcDtFR7MJryEvqcM2Mp
/tJpyUk6ARkk86BLIDWFBIikcfaS8wgqDPxU6ViGjZZKEBuhszcd9Frbfe7zPhipy2+E6GyP/qJm
TdnNWIucdqe5Fn1rkmzwFju9Orj/8XYw8EMUvYhmAy2wEpFezCwOcl06VMX7mIk3elmAKSRqbbns
XiGWy4mgectkUEnsQz1JMjy/c5hnmNbDFJ2Q/Jg65SZt2i9/tU7d0HVLMlRUkH6F9URpRaFb8FKp
ODoqAZDswStvJy7v8NYv4sUQs6GZQlIkkRGay9m+Wt6j+Djq99uLWd+4iwlm44Y41idzwMYJZLC7
Dhkt1bKH/KYhEed6rD9OF0tM1Cc3lSqISP+5NThJOtPNeQQoPANMjAdhy2WJFEBtUs92LyONUHFQ
lmOB7Wtc8GUkZy0s5F14CkOC7KYZbJ+HtP4p+O82sS2MYzel6iiESL40Y+JFau21dVLYWZM9tWW+
77UQRQgI0SlEdrRKCspZ8oV5/gADsw8l9yfTUoLK0EDeKv3sZV6iYb3ob11+HgPGcyWOVjwi9qT0
HsVd7BBfdaDJdyT27BfvvV/d0NkpYx8Byow73gcWb3eYILGQlqheqBxUORa7VneRsE+igwCelqFV
7Krn3Nk/fD1elktvxFX80athkWo5nVdwzWDZ1064L4DUso8RgkfuyCLdvN/B+mKNAZZJrBPRqADW
nVshkQg2Q7RhJnvZ7wLBlTikbBxw+ax5XS0tTMWkEQQ8QFbyELWVM+SHgfvK8TyGgZdEiKooTpBj
ztSjXNwSXlfPHwLEy5YxqDL3ah3mLQx0brEvb3QnOWC21DXRh/6jWKBdRPBRJLo4Lld/EDsQB1D9
ZNHN3aiwtcrmDS+uP+uX38OAUJSZrZnQ5F/aiAcpHb808YzG4N6XmyezVW+bRHkylYSTPuWcJds3
GeV4pciC/JEpHyqFII1zn/AYCTlHycoNjvEcxdaIZF9Txa7eEy8jFQ/8aPy44QAWgy4JQi8pVIEu
8Z6SB2W75Vi8G0h+Dc88EhPOQbE0/FkkClYxI5SljT0oxe2VIN39bfz1732wGACpEgXfzjpcWkRt
bmofhwkKLm+IKLefDd4FoP9+5cxd3Y5d08GZM7GyFzC4134LOq5tIzw0tJh4xMwQtYp4cBCzVvvc
W46gdp0c0zb9+B6DCjyV0vVmkctjw7KS55KmIaWG+Cfdgz4Hg4v6XkdSFHoGgfyBsfGDfhPd8nBx
fWLyyioDKebUa31MP9mGV/kwQ6mrDtS35iVxjMDC6Jh4DB94LRu842NQoxJDSUstoMYsH7oxtesC
JWhOYo9C7Z99C5TDv14RDFXPakNvYmJKttw+jP3bJIAdd0b/M2/qdHs9IDD+1ZY2g5lpKJDcDYU7
XUps3cSH9hPnNvKMMGDRV7oyqQQLoh09kJ88hK7hTMcPKp3b77sg8pXv2ya3g2VFZKKPrNPzEJLy
wIziXU/cZTiBB4K0HDDnWWEgQ2tVRVkUChn5z654XRKUlwtPLSRnezWcUFNhi0ZtKbcjSCA+P6xn
m37KlD9CF6Wqb9ZX06Z6IekBbWBQW+GNzvzhm/5/YVERGSQJ82RJZVCafvICK5BvKwNc+wn90SfR
R79JgOaakpti5LkAE40YYaKSKcUniHQ7QFGx8OPCLsF7dmd5tSv6GgQwyHMCxmqXF9ptvzaKyGCK
2sh62dHIbiktP7Msf5yFYMl1b1qAMU3nCKOyn+f6hXPE2xEl2rN+dcQB/OxDleJTFYmvn6oHJHsa
HIzpU3HR29Dbtsa5uGwlSdDQdWapCM6NVt53PYTVI9FG8ms3RJm/bYrj+2z1SJzAn5NVWFemBHHz
IokgucQ48X8zwgCM1pdJpX5K/YXiXifqvdErHughOf7OuZWfGdert7seK1nJZLw3nRkYXRZUauII
kM+p4jJoBt68JucRV9hePdXKFmH+rFEF8ZPmSzvjoQYLy3yitQreE847J/rvV2ubpaSs4xnfT4rw
rpBXs3prUp6MM8e32KKYUUxGSgR4tRx0+8LvdlSu9P+jyYO3FgY9IgvEK1a4UMyaqCILCtCCUz83
GGCwgvgI8RxgFmfGi3c3GNyYihJdZAPWJoShN0vnKPqe1alXYUSaxzDNiXuUz0GWq7MqiFKF/T9p
Lao3Swl6Uh+onJxmQGPmgq79yG0h4GwqWzdbhpQU+YyIv5geo4LYRDyD64DjyKtFC1kUZcxYU1pG
lptMz43eMKJPGERnlZt7oB8/G0651330Zu64FToaCLCx1rU9Bjksva+Gmc5+0AodnUONPMitOpND
EwdgHuKyTa9t47VBJjKZ+wINdgLel0/9sm/yM72bgzP7QtCdkVcGoxOP8GD1vlzbZOKUhVTa/yPt
upbbVpbtF6EKaRBeEQiSIqlkWbJfUJa3jZwzvv6ukc8xoRGMucf7aVdtVbnZg56ejmu1KI6ggABw
qgiA0P6x3GGq+oHcA4RrtMMHjDffZK//u1NeSmU8CrCO6jkXILUbnnwJg+NPZv7wNyIUTTEMDQBI
7KPZ5q05zQrq2HPvFeC+K4wj4SIfrJvIbyHsYznWoSZEKkL+8bZDXyO0pRvtjpzBjGBnWLPlLfj+
4Qpc5TEhuVgk/qDU2G2nFgJyc1Bxm5cGgIOKXTj5mee4ZPr1P16BqzzmCvQ9CZUipVcO69+jrL1K
E2h6y/bQxv0pnsNdG2ffRpLcz1N7FCWglQ7p9zFN7VAdbwXNOOWF4c6C9oSU06lK2JWm39QRRkuz
MDnpQXkhbcOJ76k33frN7C3qw3hSJnSaVPE8xXfqdE7U53g+CN2p5bGIrQVLAPP7r5Gxz3Asxlrf
q1hHayLZsE06h1w1IEOAsfVmx3lGeMKYS4MFsC4FejGqtlJiT2Nsz+h6DuErLNDZvjtrDxYopoEa
ZigoNetMwImICeHLjLKKFKaOOeyCPLMGobWE4dWXOb3V1QRmIYytx2ta7ft6CcjJ6Zh984/RURDt
wqPBvFRbiqveROgNpie8nFwXv+5wf+vJlukrDNzpA8WeNjty0fxxnxXxnag2h+3jXP1wkggvZGBV
SWfBGwtzEIKBDpZO8n2JJVt/3E1CboELgvPdVq/rQhD9IYvHPy2aUDI6jA7kmKZW9JuSh+S6FqUB
5OS3Jkz0FJt6kgs0q6X1tl9RGl2k4y1CrtsEWFMMcJaK6gcyDgVs8mJLgQxaZ3BTAMiZLzRSS7z2
KN0TrN2+zV9gTeMHd5Ju/QyvohmXV8WFjtYxkIdafU+K5zTmVOxX79ZCNcY9xbi0Uq+iqlJ2N2V8
36mPJZBjJxuog7tts1vNz+WFKKrqwhyiZC6qhprDZE92tI/cNLFNG4gQxJM+/0LSini9Hd7xMU5q
8BVgtyOEc7pgtDCqawkVp3+3emkXWjFGLviVnhQhVrEB6bqX1eFhNEu7NI1v26fHE8OYuiRlNWrL
Cp7awn+RZcGKClG1QmHmJI6rQ2cU1E2iRFuyoTLONjbApzfS3fX0RCcjlL1/SOxhZx7rc7ff1mk9
frjKYtdtW7MrS93H/Y1BEwSA+hwA9YNiqVb0SduVXmrzWjurrm8hkAlYprFphZ4C/QpN6pZktlsy
PKZq+RBm+d/ElAtRzMUNUiwyB50P1DNyAyzD3LiIMedGrRr3QgRzd4smkElT4kIFWHAPv/ho0nA+
0KrVwemBx8SQgF/IXB8z1H0xmeAdfjnYEGPgFPcMi1YEMV5tT8+6wwPcWZUJjjcN9GumprCTiHpd
aD5mOZF6k52vPAfBpYw4Zet1V4RAwjRAXKdqBmPkmP3JzJjiP5LAqQ9kP94YTgBuZt0dUckqHPA5
cWx99VtdJbLdtMk3piEXIVHqj6gXWnlQ2JyPRS3qQ6S5EMEYd5FSBtkcrxRNEDESYdetZbqtO7ut
N7zyyq3rn+n3EbJtNYICE9IZ+IkiOufKYdZvlI5DiyZTA97SiDHwYEin2RzRG4oP0X5EjWS4n1GV
T9zsXD5HP0y3eRlOgR27poNVfUC5Bo70ZftUV9XEk6+LIDIHWTl7A8T2P4iT5XRTgxyyL+8q6W/G
RuWFEOYNMcYo8XvIB0PWrRzuFR6swWoOsvj3mcfDSBQ/m3PkaR0djp6sNKmw06eDWQfzi0PvZYrO
8RyrjnYhkf6ixVufSpISpdQ6Kvk4doabKbNT57PViTyzX/9AAEnUiKyaOttzzXpw8wVAxXAy7D0G
OyO7zVNn2wbWqxKEzmVhwNUAd9N7bXyfdNkkA8dAO8cHCU4QoM+DNV+w6IhNmNwd9uTAa/qv6rWQ
ybwf1ZR1JcE+H4Ln0CpkYPs9F9w1ulWXsRDCXDC51dQ8pP07Q+kf06Y6Vn3gkDS+R6X9rAK3qOtG
O1Uat57SXQValxx0rFUjvAxNt4/G8tyGOZaTE0zktW4ft06LhUc96V/nKdnLQnzIzPp26GqrmEXX
N3wr6iQ3FqTQCmPwEhnxbdmZVluph5yO4GqR17dY3BfaUybnZ9NXPEFXvxUEcXeEI+iEfeH7CTJN
zHIr6GcOPSopqnioq/JQxcIJG2a7Jux5tT7et6DOfWHNcmgMgT/gW4Tm9xbK1+dZ4c1u8mTQvy9k
gC+ki1I6ICpocNiF/gAqrMMQCJxwdT2XIYYmqaoKXkG2/92BzGtODWz74aMeptGa3BwsNv7Ox/hr
7+YP4s6giNg32Oj+G24leSGacQrgzswTs8BCnljcleq3GhU9PeHFLOvneNWPedr9QkY8Q6uWIumt
eNjpaQjGnMdtj7AtxGT73p0mtYVK+Q+MIn0IZzSjBQlwfZ27LWbVb2uySMDKLYKOlrEJM20BkGb0
KLEoble4WvFkTv+Ezava3GsDDz36rSz+4bVdSGNeITUdJiXSUF2jY3izI1nxrr4J7qc780LO+qV7
MT2gEVjpOWwdTOE1nCdjNRNdiGceqaCfRi2qEb6U4uOcvVT1CzhzouGnGnJKPKsfbyGIMUOpm5Ui
r9A/itJHYTplKgaIeZD6q+HeQgZjhUU0j4k6o6JcVreZvpf147ZlcHRgd1tNQMJIuE5A1gEAa9UY
XqrLn5vW+LQtZj1Du+rB7reSJhoNiULdUEqZ0M7u+9YqMaxIoU2yx7CwuV2Hj0+SCe5EUxVllaDe
xyKNaFPSdEWviohiRXt2KMSV5nz/RfZGDtvq0a/w3uIhS5JRVUSmq4G0hPG5Y6+JgTgDu6GcMzsG
iESNNy2R6odI8mPgEnwr5+5skpgXUHwMj94LZh73QfPNIG+g5GCPTntXeaZNccVpZlWcFDsGoSzm
c3k5yNuSwZa+zHPfS7FfYpdQdMJ0ukti8QK+QDuYSsDUlMpLlmYXTGPZ9QQ0By2vTqqIldEkcwR9
mq0irb/O2aesDp1JL4+9HNljr9hi3F1AhnkmHUDX2nKnxo1T9ma7lwQyYSPaALyDkH6u6+CBKGSn
9voBNcETdqQ4LvnjjXt/pPTvi/fTAB9nmLYT6vqqf+qlfB8RXtrI+2qMOx6aUE8rWRedUq/+ScLo
XErkMc+EHwPhjdDztGF8sZZGo9bm0CYckWmPtzq2HLZtf10ZMJyDikMmIpsCA05XLyUNJtgT+Q74
9hfBkLx5BBTgqIbft2WtDN3Rj/Nb2Ifsl0iyqlGQFO3se5pNbilcEmr5gSVdQBrU2a2NuN3mrXpx
dGTHS7OkKDoC7jwnbgREkLrVJ41lFLchoM45Gn50yNBQxuSDphBRMtg8sVGkOvcTRUTbYMB4H210
1wfgMmGwsMZwcPdJQ9GE475WanXvhTJWAugXSY4T6CcDdVywQJ27N92INqD/on7xXhTzOhO/jjtg
NGHImTJX1a+Zzis8fsS7eC+BeZYnsayrZMIJViaAqoN7U/uS+89l9lLnd+V0MsxD4vNoOFcNZPHV
mGc6xRqgkJi40Wn4JNbAESlOI6omYcSDjPsY3LxTjt2lCyPVxwC3JoIxNZwsKROPYamds5g4Wgr8
klqveSWu1Xf0qprCvG1lVsetWOGDvdEqfybPiSeadJkXI3hADOIl/CsltfcaMk9aHFVNn5Ugnm3c
3pm+YYUTgANgvL2lxDfiHlB8f/WILjRkXjNQHw6k6WXqVPJTdEGWqR7pJfAPFcrjp6Sw0ot6ikKL
Fzas5FDvdWXemrCJglb28TVbh061SFb6mBzpOAaahDbIQL3S0w/AAnB4HXeOl2E373wl62axwR2R
DUdIznGz0yvePaSG8SFIQK5hyAoCMeyEv39Iq6kLG9OndwJFt0/RMfKyQw1inNLjTXus3j4MDcNd
mrpB2LJKKvVmXQLjy5Hr+ZgLEZ4ePT0ARdvN5YSj1uqDupDFmGcly20y9caM7OKzVtxGzfP2A7Cy
NAKbWAhgjm3ymxjFcsRWCpD53NTMMgA4lQcw1nzWgZRmkuym6cKTHge3+TD+GMryPoszwIsl8w2e
KWD3FdGLEDTnTmm/Gk0HfPvcuMWU0T3K8onVBMAGI+UtmqF7RQhu2qn82U3p07YWq/a1UIIx7ADj
s4aAgopTAIh9LCRbiUbLBIjXtpiVtOL9YdHfsQjW5mk02smHnBZBvpy7HcCrx9LuHN8yKBKpZPN6
uOu2hrYCtlYolS7j6atAVZKS3hxivCoNODrkU2McRb2zOaqt+l3ltyDW0zdGUANnDILUewqgPt/4
J0rBCQIfm8+Ax9GKdfK14SvioMERiYpyIHN0NOr2kJjaUVZ5tcKVGU/6za6KMTfIlMIaZTbIGmw6
Gt94kQtMvj0drS7PIaf0v/6cLKQx1wlJIKYiZTI7umQZHmZy3QyTxgZdDUHS4dB9QF6v+A9WedWQ
tX4QPanaiE8XHszOak+wSiexsfkunCdUesFW4G4by/p1uwpkrkE9qJU+a6LooGJaRJ/96YYPFb7q
zhcHSU1ocdWyLPfnGah4APR/m8DEVHx9g467K9/8RT/3vYkwQaI+T33RUBPBfIyHwWNQ6yY2akee
Yo9nPrnuavq+UI2JGAWxr4ahQsgh9INlBD8DAYMYynPuP8bijVgfep4T4X0vxonQPbykU+C2UPaz
AhnAiPUX3RecbatYv9RoStISCMHT+P6LyYovZpUeIpISUdRGtGZ+9uUEMJ68uaoVGHn6va6SmAPU
xEhVQhrUUxQE3GkJ1WANBRcKt61Z5TewPliJsweEPC8e5unInKQgxbNZTK3oBPNxNp603rD6VLbQ
Z+H44/VP9l8V8bS9P8xWbxR/NLHLi96ROwzZThtygJnzsDJW4/vfJ/lhOUkMGn1QMriOpH1ou50E
mJT0vjK+DynPMa7f56tCjBuOQcWej6WO+4zwrH4MsVsz7LRdfh84HeeZ5p0d44NHuseTgnPXwaK4
1RXfVAWbp5xCJjWxD9Hm4uAYnxuHcjfPGWLAPDa+we4x0Axae6NsnlE+9ZpR/USKmnOGPL3o3xcu
sfY1ZJId9CLxLlIumbhL/qp+s1CL8brNmKeqTG/WLD6WQBYtHrZ9xB/eqqsZME6iAad8OhIYnPG1
0ix6dYUH0x6PdYTKbAlaQl5hdqU9sHQWH9aNBJS/BGPCqQVV+VkVxt2ohHbUTq7hT8dYwG5+7yNy
s5oYncB90063oZ96hRbf5Pml7HadaX4qheIhU8zC0kMe+zk1lA+GpKmKbmAAVpYJ41HibsjlPh5U
p1ZHaxaFl7yPfnAOnd6tDRks3rcgCaWfJiZ6Z8QqUd2JER4kBEh6IPT0fJu3jchRic2PVKAli0Fc
gXRh9B80Q3azUeD0QngiGG9iBrqmS3FJwDd1kqv7Tr/fPrLV663S3pWMTFJjO1hyn2CVPoL77UQg
OAqABJYRcispyvqJeKdI3Y9WRMFlW+gKpBBMdSGVuX1hrdZlTr1xbJ77ElQy2kXSd4Y+WGKKwXH1
Hi0BTAN+4YhdfdQWYpk7KYkqyRO/QYRsQqAWnpJ58mYlAxSwtI+E8ClvwNOhaTs1yh1t6IAiDAZi
XwCKJkF0JjR2mIucD8D7TcwT35lJndM8H6TOL6QM7a65j5Pv2fB9W/fV92+hOnP78MACozqCc9Br
5aev9i4m386mJO2Jqt+FZfeyLW7d/V3lsf2vKSDCqGoBTSCll/gf4DfZwVOLMVyCEPDMZz9afTIW
8uirvHgywsoY5yHT8OrWYJwDErjSxFbIg8RbL+guxDDXsY3EvpVqXBcFFXLq1GPH/0TZQdJjzHkE
12+mor9dTHSXmce9CAfSolyBwCjMUgpi7cryHSjMUFHCMtMEemfgmfMuJk8o89rLslF1ow6hlHe5
OgICnZJjt0cKXye56QXghnvjocUDxoNmWHV0eB3+qy7z5puTmkUDfZCFNLgIUnbM47/KDhYiGK8j
NWogYphVdKJwPjZZdwD5kd2OPaeyy9OE8TKBUYBRRaURrf/YJK9tyCVqp5/+wzO3UITxGVIqZ0qo
46xSUC1299h+sCm/cm1lWCT6f4zXr/uo67dhnIcqVERGVvXLKmSwEvwI8bDSlXvQmR4Cu/fio37H
DWjW7/RvsSzhWGYUpdQIKHSGB/GoHvO7DNwxCjJXSuQEYP6dasUP6TcKFRm64Tm4Q8t7B0Auzh7N
ejX5etwfFgmTzsg7EepTREcf9CXz3vfAfLQz0Tqi8rs7Wu4onnndj1VLIqKmqDB8A1O+753aWAa1
X7SwpFT5rCT3KvnfZ43wDhMdIkQDyL4sGEAsF7pUBzq2kFHm04EiTZckQ+B7HAuUlGvsfwp3hj3u
5Adhx3kgVrtJC9HMZVSkVjZmOVLehln6Q3Ss92/o6Td/desXgpjraKKgO4OXUXH68raXgBeVeorP
u5KrproQwtxIMwqIOAcCJqeMbKcYqZ2PmMVTuXVZ+r58uPkLOYxFkCgKOy0Zfp1ac8kBLip5OsZ+
Ws888C4g/cc2hLHbiprRYBoBNTcMl7eHxku86BcNFud+cc7u7c1dPN1JV6PMISOKzsBWA8KHyO0j
johVB3Y9trfS6UKEGqsgAYkCxQm1n2CtAf7DCVv9BKh3HKvmfJ+3sGgpCK2UwNd01Rn9sxjC2KLQ
FeSz3BxBrtU1x8DcK/mpVkIrMHhg6aveQsNkjixqAObXmYChFytijA2Sn0TcF9lDyk1pV09xIYD+
gIVyZFBJkdQEyLZlY+WqYpe6/KIX5DOYkp1I045GS2x5Dg6SbngFiZy8LMDj0VxEAMOLNZoHnb/f
PvBVE138JCZqiKMm9WujAZEJFswSt98rnrrjAzqtmuhCDOOsACMd5JUkA4Fu/CpjlbssPxe8US7e
52P8lFHKRpwGYPALc8PKq9oeMY69fVqr0d1CDcZLAT2wkcoOs7l5AIrV4LEXzw16R4P8Oa6fRh6h
/PpQyUIc46wCVTV7KULGD8hdwJ060Kt9BpHNLeX8ar32Erq5Xe/Cp20t1wshV7nshijsNEizTlQc
/ZFuI3TeuOsd7Es57bNuG/9QNBQ6Hif9aJ7rs/pXldOFdCYTaQFvDz52JNKGpB/BOvw5DIuLkEVe
nunutqYck2HJqIHyQuYqzYkjFxdfPxVcsuHVrHGhC+NSOuzgNE309gIoWP4Kd2+nuB/vaeyHcPM2
QAe9e+Y9POtp1kIu42lUDbguseirCHDrQ3Xf78FghUdOtkBy7G2f4XqmupDFuJCAaCjhZAhEVE/Z
kZv5JvGU8y9C5dwjd9zAh+NFWQjGUSiCSizgsiiCVfylQQ9Lt7NzZquPGjBFAjv/Cj7Wf7a15FkK
41yywOiNVIGl5GPuZn4VgB80+7Ytg+MkWWbqKjGSumwK4nTTvaFh1x+dwbok9r+TwjiVUilMZTAV
1Umq9k7Pxgvgci/KoP7YFsP5SuxAnKiBuSmYe8Q+BbjChNLpZs0e0gozA5xPw3HK7Axch5UfPzAz
4rSFaCG2u4lq4CEUmg10uH3ZkB9JzJvr4FgDuxqm5kqaYl1acaYQ11hOduhAclwT7wqzUyqhOEsm
GgcKKiW/2pqho1yI12Hshre2wPtWVN1FXKJjsa6XBwTfY+B1U47Bm1Mjj04WvG7bBO/YGE/R6kPb
aQVU0jTsZmjwTFLN8UacO8SCLY6NRAzQsCnOmJ8l8Zj43sxjXVqfE7gW4tl0Ngz8FoGbTwEWe0d0
adQ036e/1vN20uFvzgzJ86+qP8u03SljnInAvHAwPeTkQrJvh5QjgqsQ80rFITgdMpCxOoVbYjAa
TBzGQcNSiS146j7a8cYQ1h/Fq0qMudE5qKLBsLpjNDogp29MySvFb+bkBtP37cNbt4arJMbgyiwi
hhHQmnw+WUb8OS8uM88X/OGiXoUwse3kB1iKpyH0dKT75BXAdNu9cA73GKd42NaH+6WYZ0iQumwO
ANDujLvkQlH9x73y0NvVQdsH3DhwfURlYehMuBvUpFOypFYc/ymNrOwCqENb/WJ+Mx4pItNwU3Pn
RbgKMq8Tkp6x1HTksrUj7eYDGgY7zVHuTa/1/Aee3+OYB7udTwqxbA0zUZzSP4JJJwsfCA8Vif7e
DyWA6xESJpgN61ybJTEi8BXIrzBqSAOjv82vftsgS4TdmaBzjGnMLOgHv9/XyVHvOV5iZVcZta6F
KoyXEHKB9EqMR2+wg4t+ap23Gp4DlUDnKtkgCPFQvgGgf4x52BzzbcBndHhoiX/Iia6aMs6jzIrA
nCLcAPLYO9EeVKoPwqW+aXbSkXIhY1TrqcPQPQdE5A9B7lUs60kitSyKHLWB7qjcgmHWA8j4PjgQ
0LW3oEDmBdXrMc1VHONTslTQQ9BoYj0sC0HrvJ+mF3/eadW+Fl9BWMoJCTkOmTBeJWtadTYFXDpE
TFatHiodEAEyJfLsnLDqPY4To4aydScYt6INUZ4nGsSlp/lWO2ZuuIu8GhH1Lr+omCkeeR9vtaik
6QaKwOj3IFV5H9/kfTbIcxrSDKU9pM782qM4gAQM9JZe8arxFk/Wu7NXeWzdr2nNSJS7DrGv8Fj6
n8JosIrps6ad5Oy+kZ9U4zEVOZ9wvca+kMk4mlTPMhJXs+pMTbLLjAGJCjoLaAGlVWklgXyXSKmX
GqVFktSdA83KROKqJPPmzjwWxDgUbXw3JoYro2/G+3HrX/z3B3jz+osAU8oqv/BDREzyfTNhsKCj
0H6W+WQ8kiNAEne86/MHL3EVSH/QQuAYKn2bh5P6thsASAqrn055YwvfNEsGwVjmxCoQPmxJdXgj
DetvylUy45/MwgyNMjNAM9YehOhTlp5C5Zlzgdbj6KsMxhlVGiBEZj0k8MT5AdPeQPcGwe5db4sY
VY0e+efJE8i4o3pOii7v4PqV5tCWz3Hwc1sj3qExDgjD+FVR0MrrADKC0Su1G01yt0XwVGCcTpnq
c94FouqIPsjEFG+aOLEZTwfGyeiSOAr9HCNyiR965WskeGbIc2Sce/RWuFuYtTDVZJwjBGSTV/1E
RXBvfKn3M0HqUXuI011egLR6aDpW14AjA2A6FpfOiJVaM/1adSJs55mA1lDlmuMbVo/tKoKtNY4J
4Oi6CKZlDO7U7ePeKQVO5MITwbjGMCVFirEm4qTDTVA+ENFrU07LmieCvkDLDxNEuRKoEOFnN7oB
7nGsvXIhe3lCGKdWdoWvtCWCgql9kPOTLOx0LgYrPYsPb/Pic1CLWChSz2JOZgFWLHu0TTzvJR3r
0BPmL8V9y9sSpldiSxhVeCEszQexqwrUHSglFBh//9N84G4Rrl4bHShIxCQ6QL8YOeAlUKTcJLQP
V1wyd9yXgIOIvPmI9Q+39DJegvtGsPdRsatA1l+SkNSyjJSw+DmicA7qcgfYw5aIvcnomN+GDoa0
jC/GSb+fnNbOMTd2B9ABT/zq2+g+OSqPg4LK2/o9jH+NGzERch1VEVMND0n1Ta9iCbxV7W7E9ve2
n13/plfVGT8L21GnQUI1bhTuu+4kA4RHQKZYHeWy2pHqu2BwevDrt+IqkPG7ZSbkoenjVpjyqcAK
YPkpmjgiODqxeWKSTL7kt8iuSH2fBbpFxDu5+1Toe9+8H81/Kvlp+wzX3e5vldikMTZUoRYJzbSa
XSg9ieGX7X+fc2RstqhWZTnMeqs6WhLZPtq54gieEMA8botZT+av944wDqtOMZMxIZFAMk8BnZV9
6ATn5ATat/1wo//Lj8R4LinGWhrgPYCb85ZpU4Zr9f8DaL6aTCyUYpyJr2ZVhcIsQstHE1SejZfZ
wmwpXkXxokGf5mwfIufqEsaVzBER+zxDaBRmX0TlGGWvdTDYcfy/IwAhu1+oxbiIYjSlfuwQMbea
G8+vQ7lP4k/bqvDMjnENkhpjVFNDGhaNT4J6E2u7ONj/OxGMMxDmTk67EB9nLPeKVu4mgl27YuQY
NkcRdko6CqUxN6mPa3K07AHMVp2EtucIWa++Xb8IOxyNZpOfFQlNkw/T59AuHwvbd+Kf0SfKQxHc
Yt/4n391eCwwiTlkbTpVKDUHgBMV88bFuueuIi3nG3EVY9xC3I9t1Ob0+FwAC5m74lxh6w2ThPaA
SbTEQe3I3taMc4k0xjeEVduAOhtH6VeJO6e3rVBZqq+6feBzrusKktq7e8TOgxf9FAytjPqUdJtj
fyV/JIGlXBonvIT7+Oi70h1/TYynHuMj4n4oM0nFxRqEBosK4Z1alHZlKvtm+rl9kFz1GDeR6cIQ
9h0ykBReNn8cb8xLBxwZq3eHQ+kJ/ww3wg1viZD6hY3oRWP8RiiQPJgJ7YQ1R1IeVcUNsA5UPoel
N0+8CTHeWTIepMhnMoQy/K0PMuBUfpXzb70u2r1AOJbCcSLsgLfRFcM0D4jJSvW7mZ915UUuXra/
FjXrjYNjsY06pezSSenQLfC9AFTghsTDJlwBrH9n7jp9LRchfFRHsdjJOVp6X9/AjO59BPKBi0Ud
gEfrtuKJL+ORUuckqCRaBoBRULXY/xVqwNVVspNbpFO7porRnU+nx6p8UtrXuv/0786SnvVC0blO
DbkbsEcSCOMXEJqcZ8zVbovgWQT9+0JEncjy0ADNxikTcshG39aScT9JPBg0nlUw3qIMk9wvK0SX
ZU48sTNOiWlwNOEEzDrjJaZAr3p/Rv5DYzE6+Ehpmvlz1fSf2bJvxjEEiq/VTYZkVZ2/5Nkuzu+6
+mtU3hL/YfvL8I6McQpkaEmT0a6yn9Rgvjd3ZsuDruIFy2whRBK0SgTCIy1ZUnC6Bvywgqs5xUF2
sH3ubSvElcbURBK11GPgYODozg0qSfku88Jn8lXeFc4AyONtaZzjY8esAiys6cAQJ04PioMmIXBG
8X5bBOfuGExMMcg58OEMvEuauDeaL2R0hu7ztoj1HtDVyxhUzcX9LOI4kks6eERB8ilIr+/IX75r
b9U3/8IrxfA0YrxBBKjeIozhvBXpNCR3aF2XCWeqd711jToyXV2TiM5O245+306dgrr8pOiuUaUe
oFhdXZUu7TxZWW8WbiVXO6luwQAQEU/teJ2ndSWvP4A50jSolKKt8dqK7UMznP3hOfU5n40ngjnH
Np71OZHQ5A3HxA40rG9OteVHX7aNY93Er4owTjVLKilAgVR15D6yhzhACbjhOKE/2N9VBuNVSY4u
VqTC3VEymuIhdwAc+Em1KBlN8wjeRk61mXdwjHcFVdw0TbRo1GjgNawxWwVQluJp+9xWhRigJNVN
kWBHg/FDGMbu8jHFgKRQY1yibP6J08yVI+QF/04OE6fMul9MZER1YCo8vz1HSHIVTg14Pa9Z6ML4
IBWKDFKCMhH9PhSnKd7RGMjVvWIX7W54IE2rr99CHHN3uoQEk1nBsCswPyhgotO9AbvL+YOQfN8+
PGq8H97ZhSTmCqkj1smhGhggqkq2MjM6Ks20z2rlPhdCd1vWOmTDQhhzk2JtTgAVjOKU6kX7dOd/
Md3MizwQTjr+HbguEbM4wEO/E28SrE/xSrcS71SZS9Ynw9AkBioI2c/OnU/FfewEqjVdwNguWPi/
B8U2f1CwEWTjnCxVpka4dc7MjevL2ddITPM4Wz6K9+pRvTeO2TF6im8pyF6IOnx71Cy6ryXugJuN
fItz+Kvl/8XhM4FOPAHhrCo01elCW9l1nuBOdz6mfVpA+/DSOs7VZydEwXDbNmWMk5b9y9C0uzC6
n4rZ2daIJ4TxL22vV5ocFygIhSf0xy15uEwiD5GZfpeN78aOgypjUZUynjJnkj75CaIbDDZi0LV7
CEbUNzJOoXP1qbl+I3YwNAMgvDSJAXEKKQZWUOPFms5x/evh4UIG41uCUfUHP8dT0+/Ii74b970V
oFsh2RQkiLcUzPtG9O/LuEqKUqXocOP15lnH9OngqMFfpfULhRiv4jdoYft0v2zWv6m4XMH3Tj5F
srttbevlkYUYxnvoWRtGkoGNDR3TSQHcV42yFoojszejwJU54qvpRM8coRy3YTJuQ5DFLC58xL45
tlkTt/pBLvLtbIf7+qzf/duPxXiITlYqAXj3CEvhlvCZSvGcgTViW6XtC4WZHcYiOj1qfB+5UFxh
3sAasgdFdoXgNuq9MeQBO64Ptv3+aBLLux03upBEAhJiEdyuE2C4ytvoHjq1rxrqkvpRcf1H34qt
EggYwoEc0qPA3dXdvtSSyMQnxIwFjaLLOn1y2xc3esOBwdi+YxJLwu2LQGtpfTgNwEbstQFRYxG6
asHD+Oc4DgBCvP9ydah0TaCO9PVuD8N5fO4Ei9zP6LOGRwyXdbyPtz7ps/h4jPMY0tk3NSBNv4UL
kpV8Nb5E53GvP7UuMDluS9u8S+3JdLYNdDtKkFgm7oA0ctuF8PiF+lL2dhlqbgEs6aZ+HDppty2L
9+kYnxKOYiTXPd5kvDOOKt0axHAj+XVbyHpysThHxon4eaEGXYJoP+5sFJAp3ITbg70Ana3JCW+A
98k5Qp7FM44k0EwzmIiJDychWo4SJwNy9r9Tih3Ew67L1MUiesMypdXBpH7gIrR5GYB1l4BKh7ea
xPlSb+n24iFTANfWCjnEFZHdtYY1zl5t/tjWiSeDcRQpwGRM0YCzUtRXJVJPZfGz8cXHbSHrhQFQ
o5lYg0WBl+VIm+YwToqBdqCPb/ivex/hNwoAgOngFb7W7eC3KLa5HidD3OZFhicTTYuuDN0hSXh2
sJ7AXGUwUaAuJmGCETZ41512RGS7n/f926Jaj5ZTYI9P4mvq8fKzP/hCIO+bBnCqsK343heqgzgN
HcGMIcWT1Hep0+/TG7pUke3SM29PZN0ursKY+wtizQ7oTaiktP1FLr9G7QEc7Jxnef1TXWUwVxYk
jUoSxSrywEy4l/TKE42BkwP9wfJ+y2BH3ECfNLZ9CxkasYK9tBfs7ov8XXKTHbnjtWB4X4ilR/Cn
KEoM4E6hEynalN63vwk8zSLH1gOw1377UnFO7y37W3iHNGkitZZmfKH6Xh6eB+Ov3onrySnvzY0k
RVoRH+2DuD8ORm312V4JYo4JrM82G1cpVMuFFkoiiX1ZomQoHiN8HgPofBMIdUqPV6LmHRc1+IUg
IRvmFlSQmAnNvXJ6CMSH7c/xhxfvqgmTElSAgg0bHWtI/lcNmCRNYYt3/j7Fjl11qHbTPiqcbYmr
GpkS6LENWcN/GY1IkESkBYS+A2xrLPKHPHwB3r/PKDQTUkV6gj5plDqTv5/jz9u/f9XFmHBlkiGK
OmHHeaQ5CcsexXxHF2uLxOOlaRD6YHR8W8y6Glcx9O+LD2/4CaCgGxX9KeM45zcmr5NHj+FDtr5Q
g/0MtTKraoTvrk3EzdP7LJF3ouAI8eu2HuuubCGI+R5lUw65YKD2MNnzrrkkRwpL2x0K8ED81YDD
QhTz1BQBmhOyXEFUVdj/R9p1LceNBMkvQgS8eYUdP0Mv8QVBmYX3Hl9/2dSdBmxhp2+pB8VuBCNY
7EZVdneZzGwozDIzo7C09JqVsWftHnXOdF08VRkUNexSeBZUj68NkM95A6uNfvWCbYCDQyP6zQaN
zD26GOq5RjtSVP5Uo86KppdsujeEbRgziiDrXn21JH50t1SOwOlQkWnE6dyDyLq8k9u/NEEhM6S0
Bj4mbdRcLTt1iXbIxLAyKfMYDsfaNCpy8lLq0rKEw5ESomyFkPVG90liNbZi2DJyhoQ4c3iZMnOa
7Nu2WbtIBZU2oF4tSXixR0npdiLnRFAniMOX21bWX3sLt6BCqsAjtgl8tCcNVvjoH8E3gJ5CnjMh
2UF6iEhnYdVC695kTZSwtpb8fAFKalJVZd+gNypUfmZRYo5IxIL5g+++1BzrZcTaSyrE9Egc+7kP
4C5x7zZxcclLfMxM8hibyVoTdZ3jS7BazuAgR6939UbmmKNX4xQdiEQscZXUSe8CN9vrrDoJY300
gXwnKknbjegZaZzCwbvsWdrIX8tNY1eH3kKeDFSjAnMEaR23foc5TSRfcbxUd0Ykw6jkQp5xxjQQ
UnPxCVTrHreN0aISm9x2/lQm9eqxEgUvma/MCEt4LCHYAYvjT/+Q/tM7uD9tmn05mLe/KWtrKaRJ
Zy3N2wwv0JF7ldSjEd8lwdNtE6s5ToUnOueajNsTrauUzaFcTQlSPNAGKdDTnjn6VjwnP0nPD0kQ
o509OIsMp1lb2MIoXSwQQR80hwpiIq2/JIpijuU/IyvGV58DSyPUM1HvlVCPa5VkvYPN8Fp58JDS
SlFhFRx+07MSO2sXnaU5yjV4LQ9iLkV7dCfd1caDynoQsH4/5QxBKAWCGsAZkO+7iIK4MfTm221n
IBBB36WWS6BOnEYR+HnIcUn/JZ/dbkjTNbvRZy14l2aIdyzQF8psjS+EeNxmxkM7/tP6GPXlE6uu
DOf2elhbRp0vrT+DpCLElukg8x2G9CBxE8OTWSaok2T022EeWlSi5/IxKA8z9/B3S6BOjxAi2ZFU
4veD8HgWz2wSLFYoUscGwHsgRKOkbodO5FK1CuhXq0XL+BS3XesPXvtC1SS/6VCCSrct2A3bjeKR
ISRW+mn1QXv1rT+I7bt2DCuwS/3qVUvt2P5lSdywHrSsBVHhzpWjNjTz/50E701xstt6rAXdjhWJ
zvTzEZ5upYQuhA4jR1rpZtVxFvdgpWV8H5YdKvSHLp96hZC5JMlOyo9ZC3rwbAeeU+u2P6+WZ8Cs
ibFtTRQh20QFTD63qtQZuNU2jr7DrKs7PctI1QTOfXAca5MwkcW7jDchwuFE7mdGIJfWqXDqu0lq
swYgnRWnNH1Mlcfby1uPpuvq6GjS5DYpQlyGovwUG5swqkxOfrltY+2it1gDPa8gplxX1H6O2Vcj
OvBFv5116Qm6LN6sFXsxrxiHAmNJ9OBCNaeJMDbIc8RifZ8Ngy1o6anNRkZJax1If+8cPa6QqnWt
Y0YC+a60ArWr6shizDCxvhIDtOaqoaIoR36+OHcmXZwNTEphUCqGSOisHirtx9CWjJG59Ui6WqEO
HSHVjHoQcA9Xp42qX5IO4tu4WDUscur1DbvaoQJprPUQWjIpBARa3TI6CNiFrCsUywQVLU2NyQ5+
INe0NDc5fzAFiXXFZZmgAgaaHSG6+LBbVXPglYvOgmnGN6dfJ1EltEImI+Cj0sqE2K6UbcDsm2cs
gn6NpFkghTHpqIqjt3Q6x7N3O+JZi6DOmiRItbZPcXjK7aHtf6aF17Kyge8vlz/vfr/dieZXT3hd
DDC8S7iPB+dIqAhQ8z3IoJYev32LD9lJdoJdvg/dxDKDLZrg7PkfZNq3xjN5bkV2CurK26tex7nr
X0R2fRGualbzPZ+gCbNXOCsuZxDphTZEpHdjGptDyDPi9s9N1kVeNCQRPLeSDpLpj+Yi9K304gSc
U/SNrCeWylkpszth5VHy0QqFQRmfq20koCnMP4IxHwTeYmnm+2TbHQo39ybWPP6fe/jRHAVGSl5o
vDSjHJcM2Ws+RvdqEBy1JrhEGmdNscpQx1nJwn+0R4FSoCVtkpQozbW2ZhJCZrAkW2Qym9BnRzZL
MJcA0Een/WiOAqg6iqZGjUj6UnF43PGqbSfsxenUTvdhwiIUXiFShTVJ1FSo5oJ9nG7VkqvAwFAq
8RBzcDprQmUd7ZqeihmZwkJB1VFxfdFdMvqGgU6WxNyqfy6sU/5ZJ3Gc68WIG9r45EMQOFN/oM5u
3o65lXTAxzVS/gnVyZSfchTswgMaFq3pKXblrXYnKhbhYyIP53mAig7D7J9nJrEKCXjMwwgK/udj
7EkiroTNjEthzZ1lI3RAJuhze6lj9WSu7+HVDgWkejBPUaUiD13zL1P0TedPU8GSVmbZoN7pTSxm
cmAASPPkwGdv3Ggzp/L/PG8+bhflCmMp+YpQk+xXV3hRErmDVH0GDRdfhPKDOZ3qsBTQQJKL92GL
DGybmxIrDfQv3nb9HhQ89cWUZfyMdh/lAYSfNtpjN4RdQbzMd4o3HUCm8PTf+1Q/7h2FUDjhIrCH
AKEqSb1PegjIle22LqRvjEAirvQHNC02kIKmbPCBSyrszIZkKlm9D5LimBT9iYvV7chVArLND62v
mDKkTPo5c7Qu5/4yrKjL1aTNhdZkAKxoxjKf+PzJ0C026ctKaezDntLDj0E6VBGfkOLujshMBU5m
zZ6ykzccU+NtpS3/oy0KKsqqnrkmwiDNnFr+3eQ00C5XIOSFbkKQQfVeYleQomW8Wv987H80SuHG
GOnaXCbvXey/JuD+f4kxBnTQg49C2+hSVsJMN7zK0UauBnNOGAkr5gZS4KGjFUjACwk34n/wZLQ7
L3rlLOnUGVAjIikZ/cRiW2agu0ZhiRaoCvQfgIgoT3zrOvUUzcazGmUnHpeQ22G3et+5Rp1GAUoR
8ENmpLgzGs1WCSoXB4455DsIG08toxbAWhUFJI2eKqPoD6T+n1lRddCq0MrghHX04/aa1i9Vi0VR
UKJIvZT1Hc7k2u4c0sDVPCFXYnF3qkuU83iGhzBOF5omasQwIfQh8bmQX+aMS8O6RzF+Pz0aCQpS
VIhnCZ0a1SUXH3mm5CQDeukpJL/JB9WoRJwq58GZIcXbb8IXGYN9qUNkaW5/HUbM0tOQIHZOkz7B
tcwv/4kxixDVXwecl39nhLpT5G1kaJmILRPzi14c1OFhZHFtrEYOBMFVPH4MEdm5j1ewqchTjDmQ
r65CRDX7VoIDBUVfCSRY/NPt1axM5QBOF7Yoh9ZmMeHLHkV60F6hrp1ueShq43T0UlM9o+oL1tHm
gU2ssP74WtilzsOka41OJUloolxEhnKhx7GXMZSrbobNf28fXS7yj673ngvAYFX06K/pR3fScfDy
wmFidkOu+t/vNf3R7j5kIobxWjyBGnQh6IVV5pcw+tSddmGEPv+4LvBTccLGNcGXbvCUIXK7SPvJ
8AvWWig3H3seY9MdahG13duKi6HpXeb57ogysm/Km9zTrf+eX//4lajTMG+msk56PJC7XHAEHUNh
6GsvjF1eMOZ8WGsjP19kM4QZFVifJKICqTmFyDrOKZIro87Ica4fFotPRZ2AIg+G8V5DAaRxfK/a
zRuQk+V7/tw7OhIM4c+c1eO5eg4uDFLAIRSCOjWjiOQU96JkX0S0280Pgfh22zfeW4T+uE8vzFCY
UZZcG2r+TLiym+cJGiazHe2TXWb5rnbiz/FJdUPHsKEkZPHmtGHdAFcPrYV5CjqgX/e/ZXKOx9yD
FJgNaGBvL5HhIXR7exZ1YG0M8DhN250/PIr1dkrvbptgfKv3i/zCCZNwqHItUjDaNj416kXmDHcY
LryYbm7bWeGvRVgpEvq9JIHXRHoIJ8vE0lc5fK30AB2kV5B0JpvsdXYnB3POTuQ1tuqfoU9ngyrF
vm179UstTFNYJQ9gc8o6VJf1+SzFj037mQN/8fspkJqnpJe1BodIoO2j4Gcp3Q3B19tLWJma/bh9
FCrFkVYjf4XXN+/JnroTJzPadEcMzW4Jz+6Edh7RlHaCMz7lzEmOVTdcrI8CqlJPoSfCA6gS/cL3
d0ljt4rwGVdf2KBASvDzGq8QDoV5aDGPXf+jS4PjEMvPt/dxPWO3sENhUy7xld8bOBz3ZFTA3wX3
ZBQmPevQmHmRz9Kptwjjd6ObgTt/orn641ekIKsXVZUXMjSgRJLvlnHiQVrYjibeUZTgEOA0laXu
mesNs+fC77dXzvqIFFzxYpVz/Yiu29HIXiBb90MaOa/lG8YbaD2Bc91gGrMggRbF0ERHPXUyW1uE
HCSmjE/lpvhiHGcHchNgMmB1x5KP9sdJsLBJZQD8mRPKMcFHncOnvvcGyNYJU26mqVOFLEdlgMn7
jXIJmIEecYmATNtgNFbWFG+19glt4A9u8n6iL2zwfhJpFTiucWJH9zPYrYOdcE+0gSVrPA57Vgmc
4Rrv+YGFuVKswnhEe7EtTpGlZFu/PAZcZ/2V/737zcLIrEp5wsm4heRgVUxsKb8Y/704+XHbKAxJ
VJkv0L6My2ItvrVDeKwU9S9XQcGHrkP0uiB8JuHs6pFkDq0zxaxjn+XOFErMyjTrfU2qCvxJRa+3
FKlWH//gwld0zf8d7r6fO4vPgnb/duAw5omk5KaKLkJ1MoSHv/ry9MQP+C2hai/gOjhzBdStBycU
4n08lAxoZwQm3VFeovfBUEaw90AoY++H4Wbo2s/kQa44Q0/48LOYGm2AQJGKM6/VZhT99zH2Dy78
3iuz+BxiOY9pMSBvqgjaVmv6B8I6IE7FndiyugVINNwAzXfmt4UpXYu6QvBx8wOtOc6gI18+BcoP
9MMwPIzhzXSPRVvoWZGCXM0e5dgU1J8z5yjdbHLlRVQYxUbW6S5SCKBGeTVK5AM1Ox+cWsOuPURo
yg0cdRvsOBSswlPx3UClujzWzMasf7Gu6oIk6rKClpKPDzoJip9TMkN5Tfa482zXZ//yXQQZdGsW
B8Phnootzqa9eBIu8mvHul+vb/Nv43TGXRyFgZdnBHK8JUrF0X0JNcK0NSGJjq7d2RG/EEnJ4IFn
KlOsHx9Xy/TpC5LhX6dVeCCKfaJTHQPZNCzN0yD+UHqxh3+fwuGrTfpKLzeNrwQoE41NfurqwckC
f9dI1Wee6MrVjPTxi/aYH/NTmbwcigcuPBvcCyeyRupZ20fd7KdaMMqeG/DheHesXgLhlOsMaCSO
92eoX5dB/oRFqGtGp6sd2jl+9aijM3FwiaIAK3PCWgkVfUgQt4kwY0hJCfZdfBGT10TPGWiyMiFC
EPK6FuoElstJqPmRzLGDelAwY3vwhH35YrxNLrgkyPzLt6w1WeTT62B5tUodyYKvhWI4g16kle7n
8UFtXv3olWfJf7FimAaQRu+zuYNXx/o5hL5EJ1ut1Jty/aJOBSOCGD5B59zVLmo5MNmiy7eK9nGQ
nfIY2VdIHfK1v42CzEra0eRGnoFTDB+hM/GKDGobtUVXqZCNmzCV3W4oXkcjZ5zUjJ2kc/CZguEy
6Iyh9d7v0ajWpG8GXziJFjthgktIpzHuOCzsp/kJkxknXCwA+8fvvgeCAA+DS269MZ6qL+KFTBwX
9rSJLeFceoHdsOBwPcd3jQqaunDOlKE2SB6bIDBiA102oNKSyZPBIWJdJauQvLrBKg/lEFHRJUOi
wjDkfUPmKiBjUv7jz1/S/q0fN9F8lAf39u1xPeAXlqjQk6twGjUOV6LehdjjVnkpfpbffLt0CC9e
ulNdpIxkE+y3t+2uOqoqISOPKooo8RRmNoGYZgMh0BylQxB2VqI4TTAxgnA9rbOwQkFm1gayOBl4
FYmYHsp2xTEDie4P437mTYm3OpfI3Wa2npk8iNH6jSaZqvN366Q+ZGqAm6nPMLs4ibxViK+oBTlZ
/pnekcUyqW8oZaFSJhXgM0ge1PpVSB4inZHIXMWzhQkaO/kkg8IZHLJ3a+hPgVJuCxHD3afemFcz
dHojmsJxhtgG6h56cMpT32lyf3v7i6yH1m/Po1OyWV4LNVjGYSKfraJ4m3NQE0mPWexmyZfbplaP
tcVqqGtUkWIOO1SQdxoC/3tXi1YZVU+aIp0wmc9IDDHiic5phGrSaTopwWZGsfWDZjer3bZCp8vt
Fa13niyWRF2nSqEEKUKN8QjhTBi6GjIhWxSmDFFGw2ZN/62+ORfGKJAQ/SadxwwgUaDrau4tRWRJ
6LC2jQII6LaCLzBGeMYpRO8zzPrmj2rCiJ3102uxDgoExq6U2gREMSiDEtHF/pA58bnfyJCInb5C
vfVdIGjaKK0tn1KrY0At85tR8BCWeenLhFUt3BIan3nDb4st6Q9lV3xZX4yCiX7CRFvWEp441emT
f8aOZyyGEVLvW724a6sGlKOTGtmOKR3cmhOcohNqM58Cu41K1rnPWA2d88ig69xmMtm4ObQ7XOCy
VGYEFMsEBRFtLjSqHIDFsW8xuZKEZj8yDkGGi9M5j0bqxVoUepy0GriWjdEKOsXE0ARjIeuZ6auT
0wkPgU8TPcTjHXQNvZ1eGlPa+1syPD8Ruij8+38Mn5G37x8vr4VNsvaFN8TpXMuSgZRkfiCnkg8d
P6KP03qkcs1APvIlbtmioCLUJ14JyBU0xkBd6gav8qOAlx6UIh1uW7MGrll+QUFGFXRt3QwAJgOt
VPlQOIrKQldWKFGwUAfQLO0VXOLrOnR9XGHbqjxGPLRLi57hHIzbg0jBQtFLeexraM1Q0ubcFaip
SeM5qrWXqGu8KQO3ndSZWiltbn8zhuvTsygh2se7eQbuZmJgyZJg5sn3tEvt21ZWJuzwZr56IT2N
Mlf/d/1S8Tx2BBsTHBtxG5jtGY2mmxYon5+yrerK6FZX3cQObK00s/9MkvHxj6CApFSGQAGbMV4M
/YEz9ip/EkNGqwNxiBsRQE+sdLKkTEkJ7K2HyvVVqFr7icNJyd089NtU6Kysm3PW5jK8lJ4SEabO
iDsNd6hfvP65XWJcZrZLN0XqTwP/mObwT/PGwKCMZlURHi01BIUzTB09SIybIyMmJQptyi6CgLhc
g8C++lLH5yl+uu1IrP2lEKaJDJCbGOhsw8ThPiv70wgtRGjXb8OhPIRZuKmSiqXFtN6itXBeCmhS
NWn0SUBOt4ViOBpkXN+WTrVDEliBK97fXiFrBynIydp88HvCkqjNbpJ9Ffsft3//eq/tYjUU0PRo
0/c5Ce2o6G33RItIu0JzHUX86LE2RTN4+O+8cSTsNEgA4D/4H+njCdQKOdhjyRSXIdw3QWcJ7QFy
Se6nlnW1QvZ1cc71aHxVJR/75huaK/qGm4i1ORnNfTZyg1kp5fcAmsxpm9pFKB+VPrZG7Wegipak
hwycWRn4/rhiOgomOa3mEj1jZaOYjeTNGAOSfyjITPDxZOX8dvbv1U/lPhfbTIWG0qOtvgdBjy0b
qa0FEOuVOW9MWgbC/Us0XDeaioauanUwGKD8PLqCmyPRY+TgQp1cHrKSxldf/NQBdTVHxQN0piTo
IuKCqYhQS5qe+7kzVY7xxVZEhj5+MSoo5qQJJRkk0XaRB26UjPdtK3pDhTtaoTtTKzlcXx2mtv06
+GAk5nL1KeaEvRykThJzW+RG3VZVnFaFPLw8mmKTOnmZmlkaunOVme2keEqrs0jB16Hi99bQCVTN
j8piVpGsTaRdYIRmKlXm7ahavx1cLVCFlaz39UGfkbafMC83m3pkijLLn9YvqFcb1KmcTLMiS0Rk
wD+OdmOmduiq22wLjp4jK3XCWg6FRKUORoHGx1fW1Puy/TkazsxSm/iXZOF1ORQOFUj8xpKGThAy
rpoXpnFut+XZBzmWsNOOcYVCGMg5vU919l6jn2b+q/0Ral8aKh+F/iVLv3XtF4M5EccKfZ2CmKkX
faGQsX+NgxklK9n1mxn90aSJ3T9VjJhkWqOARlbKSY9lAM38XQLQhLlZvhA2VckqXzm7evk7V6dw
pp+hT6l2Bqx1yqYS+I1RBC7EJ+xPmNF4qJEImoE5YiqiOK6PAh/pXgjpOXJ0kXJHr1kbt+rmCxtU
ROmp1DddBV+onMkiH6o6Aqdt7T5CRbRy8xGdZaw8wPoNf2GUii2+MIQqEeAbhIq2cnqbd3LoLiae
evDtHJXgAA2WxFNAtGoT0niRSbSyioeLP4EOvZYX0BaIzIofDRbA8cDxzWfKsQsT1MneVoWkoMIP
pmxtEwx3Mb/hWCIvJIj+eEIsTFBB1k+gpc8DXGRUYXJlrdwog2SiCd2cmoDhKSSCbpmiIyydjd7o
cLbymceDVIv3f8bSfs5DU1UiVnKABNAtY3SAVWOb5jOGD5WU34dz7sl54ghc+W0Im9Cc5uZS853L
VykmSOfzyKcvatwdmjy4byrhQW70J7mUv1WJgkahmpEaXq9eaRLmpzHqq8k8df7LU6cOGdon7CER
zrFvPBpBn5h1N7ryWB+5mvsx8ryb58FTX/CXoYu+TIXsRlLFuP2vp4iufwid3U/LPkKLD75+9qzh
hv5LN03w5IthqWazLez06VPNyQuTFCQF8ww+DRXlrVLzzU4Pz1HCmsFfR6Tf2/sO9YvLecehmKBH
SG7ooqdm9/zkGkzeYJYNCoAmCYRR86ShVV0JNrH6lordNuAeb8P3esRcF0JBTJwoKmSK8P4MDfkx
VNI3SYydbqidVhsf+7G0b5tj+eW7uyw2Lqx9iQ8C0lNTmK3dbpOdv/0u/dLsmza6w7/eNsjaRAp8
IFwzKmiUF+20LHYZWtjyYXZaSfFumyHb9CcWXLeRAh5NacV4JM0MSugU7dlPGJ9pvdd/4dMU2Izt
pCVhH+OR4ndumvv7UhRPXKS/KVCi9KN+OwzRNopHp6mH0OoriC6Vratw9VYU+8daQEMCnqiqwR2N
mpUjYe0xhTW6GqaThiyJnQ94HQqVqaSbUDcYV/f1i+h1C+gygA55uGGugSTvyVh7/jbug86uQXKG
G6g9fEt3+VFAPxwDShmfli4IBKDIDxXww9lCfqy4Y9Qwzqz1/MViXdTtpo8gLS8QxotpN7r+P6QB
J3gircnIG14Iq/qnxmwWBilgUat5HDEgiuvUgBnAxrdmvXBvx8N6/Wlhg+zqIs4xiKzFfIIsPb8j
04eVRVo33unGziy4f8+13gg+uh0y0KdG4RKM7rb2r4nD6DW7g0K2h5651OVAqeOXpmb1u9nibdQs
MX+2ya3Art0qN3UnPOhOcu6YGswsx6GgJxWEQY9JO1A6pW5S806A4eW/3GYKd1AuGLuuUdBqsIvu
MS2zm87FFjy0u8BmXYgZUS5SCCS2KM9rOXk6516hHQZ9O0eMUCNAcetDUkAi9WM25yLe//yOlJn7
jeSFm8xlaZy8h+wNO3SNQKjSrkIfCviwHJTFXKJuAdIj5EEDRztNlw7lq9oZbNJfpN53gakyLkWM
Q5cuHoRotRwKHpczLsKtIRP9p7pAFrub9+AKv0zVvLntJsTTbq2XQpgu0Bu+HdEogER2b8Z5A8ru
vIFaaWkGJWvGmWWMQhdcgPWsSUj6g/8qaK/qdGm6XcIaslsfb74CDF0j6COfC8UA7VkkLeHvKk+/
NEfOqjizc0nhZdp0e/HeD0yDdRST3bq1myRQFtDWKpGiFxnO+tbtHKIeNu7Db+QpmLnB2WC8zxgg
IlEgoipt22Qkj2dAZSPcRyy6PhK1txZDAYiS80OUCNjGWPyn56yRf9Ll+yzeF8r9hF7J237IDDwK
Q9p+UOq2w828tgnFQunGD9y9tI/tcj/uI9AGCxOKOZCqRIL7xbjE3sSIPNa5JFEQ05Zzo8w87iq9
K7kaLIMI50dCknNezxraZRmT+Y+eUipSGHQcNvf9YDp0aBOWvOKxRkstK7n0fsjd+JB0HkYedGHm
wL74PpLMuSCYew4tYfONcMXENmR8dxiN28RvuqmjU7kFZXj1ENjGj9tf+F+WrEHARxA1BUoEH5es
FlwW9DwuaVzjSSHmbAZTFSO7xseevyf6c9pITpzsi5J1FK6fHVfDlGsluSS1YgFMj7eYT8BOE+kl
Nq3yv7xnr3YoB4ry0IcuLuCNUPhxZulWUFqd96lvSXe9g7z6dm7tmTVTtA6qv63SmXF/KIq0GGE1
8yuTH20QmWzEyhHGnhGi63hzNUS9ncNGMvquRm9KUO61bBtpjLbF9SQoBCr+10HoNmJd1PhMJ99p
PpP3X+OpXyubcLpNW+ho23/njnQP8dTqQehXuIP103PRHHzxmLS8NQZ3DTQD80NSbw04Y//MMMva
RfLzxRER490+yWCT+X0jrYatbsuP4Nuy0Vs7OKnVf6p7ZLGx1LHUpHzSVRnAxp81K9SmJ9nv326v
i7Us6jAS47oUWw0mZq06KJNykRqDNQzK8nQKQEK/lww+hI2iaU3BcMP+eWzvdYlVa2IhlU4BRtFy
HGZ28a4LTjyKxnihnEu8UKAy8PKpMs3i01CYUQ/8ILQholcsfhTlYQKzAceysV6jvRoxqMNG0Rpf
5AtsXLqtwAnZbwQvvRfN3GJxJLJC2KAwYiqDOBek94c4KXBFTmSSdkYiOMaqAf/Lo/83XNA6wb6a
CGE4YFXTTvdkHGiJV3hBZcrb7IuG10G4C5+mwJxZA6PrbeSL7aSusW1lBHpSAqcGS/cgOjG6vIW5
dsiY7OXtaKWn0sn3jT0+Q/PjyDOuKYxAMyj8qLQ65f2gx9OxqU1evFSsth6W9xsUWoxjlyZqDmBs
3smuUtvftrtqmzqBy0oPsRZDoUZbpwEeBeTsUm0xvGgci7iJdSbTtEpjw+cjx6NnmPQLEZqjFpLr
DoYnvOBAhC+c8ZS4LauPeP3qfHVNCkCyAWwpVQUPUUQutrqwPETIf+mp+Ba0w75LO1tIWI2dDHQ0
KCTpuK6KfIIkgugoza4fnsdsl+uMR8e/pKT+b2k6LSYcd9zcoI8O1QOrPoDDyRtNZBm3/uPgNltx
nx9HFo/DbSfRaS6TNG/iviCEH72xNbJNqzCmlxg+otNqwTpojySVhNSw622UX110kjkxmkfJKCnU
2j0Qb7MWxdxHCkSUViwxJghyihqNViBU1vYFJHTi5+IRMhAersUeK7XAAGedVhMup1jOGh4PRhQm
djKCoHRaR7BEM7HZGmoMGNHpkR7fl2dfiXAUjLIVRFuMO6j1ZAeTq/r3s7Cto+9teakzVhi8Tx3/
+dq5OiiFKVPbCUkXy6i9mZ0jegpgLHxsD6KjfelOqZtZ4qV21IPiBV/TOwENyS262/rjZ3dA56FQ
CFowGaSOH696Sm4IM4bY8eDZoPsMjfY6rCpoSGQ32q8CzsIUteiwzNR0llEGH1W05MiFOzQhBpmy
hyxJbXQqHnTF/377xieupqoWNqnrWMopQyE1pFd9kp22mTdxrx2EwvgaqPk2xKCTmTaXtGsDU5tG
q8tql5sgtjyXQwTBL+kcT40FESKz6VK3SoJNGPS2GuhWJRWDNTacg4/Im6jQOlkab/NmdgJRer69
iFXQXKyBAmoO2aiOl3DW1dODj/YLiTtowjHoWfIerO9DgbMcSoNRESbYujiLk+drnoHpkjH5rlSb
jlkRIo71RwhcV0WLAFdDrRmyAscjyQUlMhuPy8x6n4eW+tBDmiux/fsEU672X22mQl3+srgbA7/A
ZnJaYybd12Jw1fIuj1nDgutAtlgflbTE0HMxDhUqhcamc6INAez8RX0gU0eByyrysDaTAuq6bbu8
U5GRjf1vivDN97ez2DF2jmWDHIGLR6EWxjwn9Jhza9XUlEJo9UaZqen/XWcdnX+LfaMASdRabUaz
DiaPMXE8pY1ZgGcSKtSK5AXpl9vOwFoShUhdMEsVekNx2AieFD1Kmq1kjKvwes5wsR4KgUClGxS5
BhvBm+jlW80dHJJ45Z8bL3IMp4E0OQ7T534yB9D7cxinur3G9ZK1Dlo6kKwpokKP2Y2pUOvJTOBD
Uq1gEi5RGR5ro3+uFLRuKm3kYsLmBaXJ1opmqCrKSofRFy3ZlEKRmbf/mNVr0uJvoXxIzZG9lHoI
uKhpavEFtiIzGBma9W96XS7lPzE6rcOSMBtM87ZFocw4cSODVGQdkK8mKLcJMVs9BhWR8oAYUe0/
JSO41vRvefy3n47ynV5oykgXcekj2d7cFvb6YCqnwe0OAdHc07ZN8JcfiDprhnLQel5At2Q1i1YT
83ZqiO5tH1h/mi6cgDpnAvIAzwZcfsSjca4fCT9juYkfdJv/oR1nK9yUKBkPe3CtlZ8ciboap6vw
kUEoWXyMRKUHEA7yToMJrBw6VkciJNrMNiuFx/D4d3hYoCY/jj2nNKgJRqmj5TteYTSIrGcYFgui
zpmszgwFDdKkhCo89HZ+qd7ICEHiCXfCa9KbpL3VwNXdZnxFclD+eX7/DgJ6Ri/Ki0oZ2nddVt5K
Nrg42t9JgXz6hIoaORGulijQ0PG04mcfEc2DnU/atJtxF25EcJAzVrR+/7naoZADFBR+IgSgea0G
dUDPOP/QNcKOx1O1U7Udlxh7feq2/FS8SEV3lkYdgutGc9SDzpED8UeYCPdc21wUY37N5nZz+69j
/XEU5oxgQ25GFVMiTfWmtCfOdyYJfexekB0zZv6XgaHvt+qF006RyuXjhI6EwXeyZ6JBM+7BM29o
oOzHQCYqhf597rFI59bv6tf9p7CHK1OthLgXUutJbM3gB+S2efVcQ1IKVLjW7e1krZDCIC6p6qSG
wK6dNK5fp2gyttspYBj5lzvg7xXRhXqjn+VCIwx3vzo7kKWKzd5MTcMjA5jh01+tiS7Lx6IcdFEE
XNVrt1aOUrHXWJxSDC98F4haOAYXTfqIjk9U6TjFjPWNLz/E4EPmWslMhks7MA7a9ff5NfTp8b2p
SdNM5RD6gR5YQrhXwgGD0xs+uue/+tpTW1gif6cWDLOM852uzUuN0miyRGqR/LaKfoj6Tx/NN3/v
HhTgKNFYDxyU6fH6T3tTQylOt6UjHv3WfIxcVtsU0xspCInLXDM0jdyMIEvUnIjwpeGEbygz4rHP
epGw9pC6uohx1g65giatuj72+Rejbcw+u4C65W9jjEINX5NjPNAxMBsf8q3oIMNutTvFI9NPOZNk
jLmHFG4UyNykIeEyhRp5D8LdyvMf5Yf8mRTgfYc17sw63OkKfCwOAbg4AVNEbDe1o9d2r4H2UzXb
N0KAz9mYKbGLzW0cYQQ5XYrPfHjK/5D2XTty41y3TyRAgaKkW8Wq6pzc9twIDm3lnPX0Z7HnfC6Z
1hTn74EB3zSgXSQ3N3dcq2RqSRLFo1p6SuY8aErTSdPE62IoqzwJvIl/yNP8spSE82JM08pIDl8T
p0hiB0hhnnkjO5pv+eZNGAB74qm4GXyGw4vEjBbkt/Bs1O/jJ9YJZ3qiwWSB8hIunB4ysPUmoBx2
jSIEvjHxFM3wwxAB0kAF41b7DxEgsA2ZWLLJo1/lGfrFSglPhG4FRv8TPMTl8OXyee67oGcR3N6W
erRk0ogmu3QeDjTq7kghmnZiav+nM3gWwW2YrAyjoUUDAmnqS8r1BBJFYozuoP8V0mOLSkItom3e
z02bZ5GcVygB+JSoGYomoCA85m7ztho2aORAApB7xFcPodeXIlvDlnFpmZzBJuAVkkG9wzo12dA8
aKgwRdO4gBPD6HEeiNRQpBucwR5pp/axjjJGFy+fQDzolvH8eSxEPfT72n7eSc5UJ71JFaCFoYd+
uY30504qHX0EH5UwJyZaD2eqoxaMVrKGpto8f7Rof78W31MqItv+BxN9Xg5noovFUstlQsSFbuSg
dJOH8YBJUOTPySF+EfUt/UN25Zc0vmw9DiW1FhVJU1aIZCpRBDoQwynghdSDcRSxoQm2kK9dZ1aL
OjmQk925eSj0J0q/JZMoByDQB75mLZFUkcsVWYeZHrTJR/LZDrtjPlQfyjWct44zGossFVK2wvRl
6ueBXPciNo39d+z8fc5CVJbczGbEuvX6rgG5LlpVwWVQAmRKCwevI6GthobARAgMIV+XLmnTEqOE
f8AwxzRU+//G1fxYt8TZ+lmcadDGpDPmGXuXHlHftPMnw1MAfIfgW5BO279OlgLmEVlVLaD7wSZu
XP45StTKylEia7zJk73Ms27rq//fLuqLuDp3t+8sjC8KJI1qRVKFpPnomyfWBcdQHdSDcPt2DflG
DlcFWND7N6OB+W+n0fDXw2g37uSvIBb/N5Wv/ThmI497gi2rw7thsNKKGwYRKEksT33KjqzDTxP1
2u2aiI0s7lrNkjEmK4UrVTfPZXWjFDFatL99wKXYyOCu1hAZ/ZDorMtJC/rkDm6qwDbs90dvJLBV
btQukpqVFCpLQQCaCalIe7ip3iyPfMl/ok0RCIiY9HzOAyFupmj3+IvV1HUIkwLmuyy/GavqQFPJ
G4SHtO/Zb9bHPbprTIB21+Jtjz4lj4zjNzvFrvY4DfbgxgdWWGeKKOxTEF1nnXuDy6xreoxKshbm
d+wU0IWox97DUFlguSIHZjejs1kkZzustaxIv6D6akgPRD3l8Re9B5bA+LPFnNlljdx/iM+yKNc/
1of9RDPW1cVm4WNnuqmc5AUMzSB8NDE8JkyACtbG09EaxhwPkYYrPcEETwogykq7T1Qkyfy0ebu8
OJEsznzMM7GqXkd5rxoNp15CezK+qfWJNM+KqLaxr/+EyqZlgcD4/V5u7l2Yx3WTJxoa9qX4VLbF
z8xobmNL5KW959k5V1qjGtA3ddhaitDn9/stI5NUJXr0d7937dLHxjPs2aVODXPltFepYbOns8A0
kGxPB/EF3ImKfvsB3BNAy6wqtab/u5e/uR0Cw7BR6GfQV6y80ma2hU5XgXuw9xD8JpU7yU4hIEMa
kUDr/frIiKHBFFVeYa4cpJpRJ5LGvnZpk7mnQF2WVcHYITOiYBhmIF/fLEDeN0Cd/xDJ4W9L496E
Uu56uTIz1a1k2bWW6zIH1LAmmDYUnRpT3416LnVnzuhORi2A3q7r3ZD838NxLMJA/zk8HWLy3k6Z
F2E9qiWwkfQjRuHD2iVUBFi+c8W2Mngnp1bDsZLySnUN4zBLV1L/OIWCbdoxGBolRNU00GUrOo8+
YoTTMFILIjTMEMbz5Ex6bA/rN2m5MVf/snHaPRJdUWQdA92mxle45jLqqjZGNXRobs3hkMdPl7+/
92RpFASFhiHDXMg6W+zmzDszG2m91n+7AoyRMX7KoMUY/wdVp7AKtFPX0qhhgl7U0nSwL3Ma1qta
qNAWpCEsxk+utIPlTT4bSlQP+v3lle0pggEILhPsZ1QFn+bvC5u7sTSzHgGKNKR/9Wpol9HyCaBZ
Il+KXXPeDGzk8BgGllGNmNdroHB3bJi1C1ixtccGgoHjDcG+e3lZe72KSGf9Wte7EdwcGImVzBhI
zg5s8BgNH0NNYBOK9Hp2umvWaC306HeC1t9kcoaVNktULtWquMXP5sB6ni0/9cMf8bflbnZMW3cK
jAutXy6vdCfC/E0oZ1/7GfBpDdvYsfoyGndTDlRu8oPAawOlSS4aL919PLb7ylnYTNKTKU5VBUDG
rKVIOSgRcqGKl58SYd16z4JsZXHXYKrIQuSSKq4kr27TW85iTqDqyU5ziwc66QRGZCfw+20nObfb
ompEgDq+5aP4V+NPe7fbUKgGWiYCN55vhlEqjfQZQKffwwqCyxCd1KN2Kj1xOXPPLm5FcafVEXlY
iw4IvBEiJLNXM1vrl6+XFXDXNm6FcMdEumyKpwwcbtJh9XWfVT/W2/fqB7CtRcDw+9KIjJZGQomO
pPzvBmvQltzUDaBJNq1tnko2bwwSmxb51gK1CFE9eC9GAvaLZhoU/xFw1HLiojbvwgk7yGhKp5vo
CgnXO/U+B4HyvWrXjnRUH9M30aD4/jXbiOVCJKsF2eugQhd717CjqxLMCfknCaTxpSMJOtV3X4CN
KG5Do2k02tAa4DOBDQhvs2mvH8gYYhOh6ioBJCbl0QVKs2jakiiKK0u3lfYkG9/SjohemF3ruxHC
Xd9KBgh+GsEy9d9HOJrIunpWZMO3XR/Ln7KveeQ1cSuM/zoC/d992jaCORWJ1UbrAFLAVIRFfYkn
3apfGMQqGjUOWmp3gtLwrsXfyON0Q5s0jcgjHKtmuaNrjgZF1Z5r1OPq7zR5kXuBH/cPN+58epyC
rDRXk7w3FHd6oEF2SB7IfQ5ojQkRSi1k9dw1wufF8e0KDXgolWQMFbfS6fU4yYGlr266mM/oj36q
LKBlKuwtSAWL3L0EumzAeQRvOCCffr/mWiFLZdHCp9eWW0X6PBfuMAvu2a4tBpMMWgl0COCD9TIH
TJCOMgfG0NHEcyuLQFB29d9Q4HMjRwpYVS6YJPM6SwtF2EB6w1bRqTd8DaVjFAmavXZ3ylIsTLQY
qvIHKpY6FSVeL2R98xYFUoRa6Rqdyk44tSaQwzuMJXoAVTXC99WAUdckD7Gb3KAebCPN4RR38Yt4
OGD3hM5L431GHfnRQYvh5If6bRXetB8ogmrG5vucf9jrY9ioOb6vo0ST3Hbjz49Yoo0ATouNPpXK
MMbZMEtUf0kxbwRcWcc4aV7ix2+5wPLtatxGHOddrKjD0yRC1EUwylq9zqNbEFG37r4MXBsqEx3h
F2dcET/Wqp7gdQqlg2zeqD24Rw6JLPBh9pXtLIUzqZZBrEkHnrMb6VdxDsIZzVkMEdqdaCmcHV1C
szCMAULyqHasChBUip3LL/Uk6vvfW42pqLqlW4qu/Jk/GyLZgiFAHLLcJAoQrO6LNfvIc7sVwm3Z
pJC0VE286WhNKJC6ikEHjrwVXj1Xv6Fo+cy9CV20Iruwt4lbsdwmIlielhYtDK7a9rZWq/5Qv5Q5
etsqUXveO28mH7JuRPFtukq3qEQvY7CqHhdHBXuh/i0HoK4/XtXfyDObCJOv61PthI/N1XTVHax7
kfe5Z5C2v4Az6ZkWrpllTsgPYtxZK66mOLhsMQSawlOH1m3TgOkPz142F3Y3gpDeQAu5IdAVwZnx
bbpqqSlFzuikaskvkocwuZWtb5MuqhKKFsOZoyyTKzRUQiOTnzRIDtqr5dE74obXix8i+K7RHSHC
QhGtjP2kTZYBTsOgKzV6ThBlBVPdBs0cvhBafGqURLC8Pcdoqwvsp2xEKdQoO6NBIEICVpaUPOVf
ATuJxHD2lgJHX0/k9v8cBLPv/Hm5qKwpJmI4i88O1nGRzEYCY6g+qOgYx0xK6veHJrWXL/MjK+0S
G6i+3nJViyZK99xnE8/J/yRzG1mskz4rC8LvvkodxPtB3FZ2PYXUjqn1htlj1kl9uHzPdsPIrVBu
W+t2rioFGHXoK/aL3FZ/WghcQf36pDzWPzF3o2DkAK1dvil4oned961gzkwjAWHOCKYVTHky/ofO
mQ+GxxKXlZ8Ix9T3b+B5aznj3BstibQcLuhcqscsLA5lVvpSI4LpEC2KL9xkGplAWQD4qMbrXQZm
XOEffWZAxomvHy+f3b4R/rUovt2lHtCTP1qoxsYz5p3N5U4iQtPFPL8Lt4FvdwHpcVS304zY1W+v
DT86je8QXIwASDxvK1oQ5yXWNKTj0qDsZSqHXL4JRXzUAi3gkReU1aTauCLQKUw3Vr6aqj0QQRAi
WgJnd1F0SBoNnNeunr7MyTGl7n87c85GYJ5FzpRSV9wmu4/qh976CH+ItrmXPN5COJnjBDrwv9v4
iJNhjr4H3AhYoP0cHNGXl7P/TJ1VmDMCRp+RxbQgbCmnQK/mzzoFwY6sO6UhqpTsi7IIyhdUNTWd
Uy5iFCYIOPHWm923qvo2DKWjjHfj9KGsi6mcBTEV2byHkZHWWTIVqksbXz0ZPiBNXtriOJ4ml/p1
QOEw/bi8i/t6fZbIKZ1pNTlZFoRvS/mDIL2Up65k/bwsY7dusV0Wp3lFpFcGWln/TiZJYD5gCeLU
Hd/J54Zj62RP1rNA5r71OS+Me5yKae3DNUKthL0RgGgHD1MLlj2mi9a9aGiLncufpu4sjNNFK6wg
qUfPbGg9Zcn1h0b7cLPOArhHaAGxRhXHSByQm/Chh2PBhgz02/lBf5zBOZ4cTZs1qWG0b7iqPpBG
2sjmG0DMiio9qVDsjubQjTE4rA+PI/1AyW4rhIsKSNypub5ayMfV90WsOlMXVIoohtzDQsJ4iWrJ
mqlRcBJz2j4VylwPIzLQqgnE/mm5SkdQvs7S4zzX3jIrJ0ut3pYmG+y47L5c1shd53Ajm7sEZqQ1
ZJjgLdXGUTcfTNDEKelJ1Xq7VSZBcLJ7qzeyOOUv6061cuaZWcZXK3tuw1dZ9S4vZ69P/Le95HTe
DGk+0nRmHZmAb/i+YqzM7mMQLyCD6kyvqaODlci9LHTXEG/WxV2DNZRzCdNY6GyNgWRFerDBJDYS
Nu44f4RcYrs+Pmmbp8WMfgi4L6wB+YY6x9VerySH5QFYBQ3EbQJTvGtEzovjx8zkLC+MIoXxlzIQ
JMaZv+RUcJVFh8bPmc2lZmJ0DjLya8WnToEEJAPhQENQ5atAUMiD6NvlIzN2DfFmWdzjafSNVPQa
DHFSlE+J0fppqns0RfImjfLI6aTppEarr2jtm6lJnobBIxuQPKqtABLE7GfXSEdHiywvyy3XiLPJ
MQbd1hugkFpNGCjdelXN5KWm0yml5n2VmvejUdxX4/dkDqOjmsrHRJac0NC/xHL2ZQBOOu6HA3Kn
h9RSfpLEeJXjPnZrkoI2q/qrypPrPKkdox+9dg5jl06TPXSyzehu3altXTKACEoBDrcxXUX4lBGm
ndPE6TPmQBytjRv0G6BpzRprz2qqYw36h7kaWgdcZI4EsP6avlZm82KC61BVipcuq71cKdzM6O0+
HB8u77/AFPAzd4bS5eM8syujJf6q1v5aEMfQRbTTe22Cv10XzrTCjkla1eC6rHfpMQxq9CWMduir
d6rfo+EyFJgf0WXhrGmE9pzYMCTFbcObvn0EYfflbRN9n7OgJLG6UrFQsmlHy7YK86Udo8f/JoIz
oFmVlkM64snriXWKqXkCfpfgHdj3vDaXjzOYphxiXIji9NNje8xuVWCeK7ezA3xn9GOjT98Wj0MK
FI4frYulsZbWAqHlpAZNTK/ppNrmUvqXN08khfMXSnO1dGnAC9eVQT92dqwc2kxgukQymGXbeONS
Y6YVKeAtlN3NjGZsK9DXz/9tGZxx1Kol7vKFPdTmiwJ2GJi7SJTP288snJWAMF3frKPWu3rS9Pfe
DGb0QQzoAKQ9YKh+4m5FwcXhca+koSNWk46Ka8huWFxXsuBQhKvhbn689HmKcrwCGjXFr/358D06
4mRA9Jk7okyTwN8gnBWQ81Ev9QqJw7HRARJby06hIvmjF6+qpAgszm7n7sY5JZw9UMMMvf+MngaD
oM/J4S8UPB28K05A73u7OFqtzS5s7JmoQYgiT5Gqc3YCDnOTaDUe6Ryz58prWbqGJvDwRb4H354Z
GTGKa6BNxfraY3sXeZkjP9UH1kWGnOhBu+9FWVGBy81jUlm5tCgN+AtdOBd2l3+rItO2htE2xyAx
VoGtFeiKzlmLqIItB3mG4hKSXGVjcZpodSxDVceQVx1cNhtMFf6IN883mk9IFGWtroQBiKfGMa3+
atJPmRRQ40Wht+lg/seFceYjM8w8fufpMnP5rbZaNyXp9TQOByXtBM6KyIvQmZ5uTFVH1yZNO6Qj
tDvrDiAyAJEFRwfBYLb1sw3Eei+wVjpnTDI5NRqLIunayXeSdd99AEZ/6xXxnVZ5UxRDRuAVyR2w
vbI7uU+dXJedUnosKSB4RfW93R6rjRHhx1ByMmkJYPiYdQQ8LRJIlhMdqyMzj1SE68Iep0tayBmN
vl1ykFFBVjV81bVDYz7F4x0dXop6tWP9yghv1QKcoHXuqLXbKa1z+RIILhyfl1jZUrUcjoash49G
mXrqlALxqFMCXe4T97Kwvbmp7UnynS75UFchybFYNhgIyEM0MbMxA9MFXej8sPgl5ooSF3jDay24
fwIdpZxhMeZxnRGMoijdn5bwB4m/CJbGzunCOVLOCWk7GQMjgKJG2eo9VeaHQGDvnPqKjS85J7Dd
Ainm1LyyvL2oGix6zilnXRDwLgADQFt4fi3dMdyHzKm9+hPzTxNXBNUheBD4HvQuHqs1Y41YXRJ/
VlSQQlHwjRGKHv549c31h2BnBXaacualpy3gfhvsLAkYzlhyQn0//YboMehva6xvsBegvVquJEza
iZSG81wmJanG0WSGbT1VyrWVCXHSBbefcu5KomPbkortpaf4xQEdgl78qgWh3drZ03CQBdZGdHSc
salTWmoFS7HC/XO6/Nbs7vIIndPZ9zZ8FBwbm5G6cCEM9vfNK9TkSzeTBXfdHJHTmq+myEnQ3pLM
q12iWW+hXmI+lpEoPfk+0XFJLhfUDMqypFbG5MJ4l9fxfX7PWL8sT8YkYX2lB4Ovoy099fKX8F/U
VQVO4HsmZ7NsWY3aaiLMdU+vU3rSlGDRDpe3VmCzeYr0fO06HVlDEBOHf7XFQwlA7iX8ahJRd4bI
XBucWRmVZcx0DWYFW7k42l2x2Pk1OeFFBNAyhkGL9ii9WEGPeS2hoytaJOfELGlDSRHBYAPRHIkt
dwatb+3Te7yAGBq6ZWAr2VMfiOirBMbG4IxNpMtW00gMuGOgR42ab6ts2dGKgkAeWkCLTz2tiQRO
vUgmZ2ZyEwNXgAMAykoNRpdEzYJez9w8BuZKiu48s/DjNBclMUXXk7M8sUxDaW3gJOZHdObbVUBd
NqMvH0SAPfvpE1QK2EgDmk/5DlpaSmNfEFlx48qOXkefASENoPrNwEP0OfTNO8VTD5rowd934jZi
OeWtpmmQRtYmmh6lz4AzvZlPxG/8Gtx0ogh3vyFsI4tT1qjvyVibaMGZnNUPT0NQ3QxvxqNylQTS
G/rBML8cuboLxMh3xICmt0UZ4n0XYPMTOMVNrKWfEBwiCXJYHAYtUt2gNSxxKoxTTt9EtTrhoXI6
m7SSnEUYt8OKZScfnOpTdVv7ZLLrq7XwWLqyzuwIb/Nl07drXTer5LS27OVclwDA6xqqakcgBlCp
TYU8qru2ZyOFeybjoh8y9BIqQK3sTgSlwuGmCOaH7EY9di7jw0yexLAP+6mLX1JVnhegKUmf1CWU
SDqU13KQLU76nB1SDHgsd8xHHvz4EN2oT0YwPP8L7qVdZ2cjnns3tVJZWjVCfXk4FZ80n/Fpgesm
/TY6s8cmkEC7tD5dPk2RSM4pD/VwmqWU2aC6QkE0P+StqAJ1WWFUmXfLRyQQci1BM4CkHaRVvTOn
xiWjiHxtdyVElk3MiWGglQ9ssjmT4ynG5EVsBEt7EDLJ7SvHRgC3VVnVyZmBIjIq8dnX+ghKnUB1
mF8TujX6TVuMXYxOzcAbGcvIKMqB71s4zCcomLu3gM/BXQmjWXKgy6OFkmG9lYjduhswqQbASraH
69hvr0Y0+JporwAPtZ8f5W+ool9Wlv3U1/kn8LVEWo762vXoeaU35GT5mPSTPBSyBn/14AC9ti+W
O3+5LHPfmdzI5C5FTLVYjiqcq/li3K0/yAnh6lvh4F5gkmfw69fKQbTsgdLSnt/Sl+r1svz9Wjuh
lq5TXdNVvhloUVdDGRJY9TFxE1TYF2+aRtuqvKZxI8s2O0cbPgCljoG2s0zOxo6K1htUxdRSZUxu
SC27StajQhPBsNJuLLIRw2lUW1ptlBHcTK2fbCl7ALqtveiP1nTQk2+Cbdy/nv9bksab1lWK6nRi
EzAszMrAYDe/9lcsawr8Hjf2JN0R5YJFEjnFAXyDJMU9Ozj5Mc6PqwjrlO3OH1HOr90D+tHv0RXB
XI2WS9i9/No8KQf4qmj6/Revwq6buJHD2U85zqd2kGGi0yObzkaB6JCBALQOPtRMuRHENnQTN9Xd
qi16gqCmqFaPxPrRWuTgshpc1jiN51NZw9loxwUP7GDMdwAevC4HhC5LZVv17M/xePxv4jiPrM+6
HtxJGjJC1X1kPGN6xJSvwNVkZ/XhsqTdR26zd2zhm73TtCyvhwkBhBoPvkKB3SFX3hrmghsr0mnO
MMhrVKp9j8g6Tx7D5JssyqGJzoezCEo8J2WRYGpIQ55Atj7X5E4hV32d2Hn6dnnHBEvhZ8j6ZFyM
mKk1XRJvXCWwN7TeZRH7afjzqbwHKJtTMacoQtYKJiBb7PTIqELDYxw64WECoAp6X56y18sSdxel
y5qlUBUgIXxiblwKa0J/KjIf2QFQ38R4uPz9/RVtBHAaDR5wq5tQOER7Ahvxz99pnpRgdRjxItoT
nMvydm3cRhyn1lXRSVQC9aqrN4tT5N5oXTVohk9fNfSCGH7/ofa5jTxOvzXw++GpRY/eHF2F8fWK
dsdEEHbv3lQdOXCDAppd5iGjrSiWADOLXGa5vqbJnZF2tgpK08v7JhLC9GSjeFbYRnEToqlXTU+y
db0YL8JOw31VO6+D/YSNiKpYNVqXaLPu5spuo8/T8HZ5DfsB5manOF1TmmYu4goPHAswGYogGnsk
L3HSr3C2nOyO3IqjS9GqOIUjYDTNFBM5p0oNFvWplT9fXpTo+5yCFQMpkoh9v0uPJL3V5sN/+z5n
QIusUsEui1KtqqenVEufwHP46bIIgW7xjSn1hOHfATwtrpFcz0Ax6R9BS3FZxP5IzPnoeYjnSMlb
lBQQ5NObxWHRRlzaUTBfoRPsPddYu81T6YhSC4LD4UGeWwp2EXXC5gET/wZEgE44iNhumM7+4bRt
FsY5U7EUSqYRonEwaVMbpXw3GbxM+ZrpH8CJMjdy2FI3t1NpKtWK6aq6igGKdlWzifViLIt3+ZxE
qsD+vpES1mkRqj36OpRwcpqpwvDy7SIvgrBPdCycHbCysjcrZgfUdPXSOj5lsRpcXsh+7kwHzJGm
G7qMVOTvKxkjMykq1oXbAUX0vbenQeZMOTEuCTQifig22IjjfPdGGStaxZghifKnRFXsOBbGyuwX
/6lp5xVxmqYOcrr0Ep6A2AwyO9e/p3FtN0niLNUXefT78DQb14Mh0Lv9B/ssldM7uoCzKg8XNNgj
ScASSEoARsuDKFR4d2QurY7TvKlJCa1j9GKZc/Upl4g/pG1QJpXXNuVRT9eDPvRgD0/0ws7C7Cqs
6siO0LyNV9kfC8zShSUBe3oPcOxh8AE/5VoK+slJ9FJr2tEyU1zQBKw0SXbVRkaQUKRwDcUfFOMe
8JQvVd+otq52T0hZfV7n+KEjUH4rBPdddFeEuttH7bEvMVEwaFdqikmNGMMnygKy1MY6dFZU2dNg
OoD7uZ7j2kU91SvxMwlGzCVpwAieaR3KUH7UlfVapVFml3F3KsJpwYR7/yJHtPOwtmdU12LkQGOv
scLCyYiI1GX/fp9Pk7t56yJXqzZgl0dyPQ03JDw2sX/55olEcA+uPOB6d8CIc+dlBgBR7vdEC8g4
fehdPK+Ee3c1q+jg2CFZrQ4vteXP0ut/Wwb37iprOhkJpp7cJhydTM1dk0ZX0mII4q/9JODZcPBR
ixRRUN+YiCjoDQ0scHKshwjJjOImc6bv2mNyZFSk6isjXwC6jKh4LDgsPp6J21aW1BqWeCkjv+9i
R8t6YHyIcCH3H8lfh/VurDfPSlokYZeasI6W5q2pL82WY0TI9olAF0TL4Uyk0kY61SLoXg0sbAo0
UX9ZBMAuTK8u2Kn3jOZmKW1lSFPFWCQtit6r+ZM+gERyejBxZIWfNL0gXhLtHFvxRlwN2s/YClnz
XPfYszk7VC7rQykdL2v7/ot8PiDOLgzohF2lGqnoLryeUZBon/7b93mj0IKfKlTgV8j5Seluqw/w
f2sAAvvfa69w1mBd+g599kgGrgQQGJXlKLLsXV6C6CQ4g5A1XWIlI65KAiK8QXcGpbWlMLaFiMkC
JX63GJsjJ5o0SbWJOIyiVax5jet7XQjsJzjv9xz5RkbdS1JdlFgMCbJH6mQPDHNSu1WCAfOU6Sl7
tX5c3r19O0dlalk6MQGwxm9fDeoM8MaB8+G6BxC0HLAwoDk1TuwusGtP5esI3wwcz6bNGpzUx8vy
97PuZ/l868owZoXWAkrJHc1j0Ye2siR2JgN+V/fN8jDQF8CURiJw111jsRHKOaFDkROaSch2ZPND
0i427b+MjWarxnfkLN2sFbxZuyq6Ecc5oUU2VVNK0dsxNZCFJoth0dyhbO2iEtgLkSTO0GqGKi/N
qMJbK6+65npMQCu9qBhcOlw+tl093ayI/X2jp5KiAIZ6QAAHcshRPVrJp8vf309JbARw9hX8OFFM
CHrLR3/xtGsFuPy6R+4NTwtMW/Hkw/qlELUz7V7wjUy2uZtFDSTVKxoOiqtZN6P5XKCtPRM0hYnO
h7O3EUo7s5WwB6PB7ISpHs1kgc+cBEYSCezifj1tsxzO9spS3Q6qghZ5xhk6gWNWAmnf5MdOjhmE
DhQH1FfRxjcDsjE9hU7rXz5CkYpwhmXJSBVXIbpdR7jO2lTYI+hDLov4B+NFFIbPqwJ1jdtOo0Mh
v5hRMlTulCfFH4/ZqT3MBwCVeeZz56q+9cKAytqARHbxJEJBYl//w+WgZ+ncBod1G1V6h1BWXkuE
GydpRbNkC6TI+VM6ilw14Vq5/cyKoWy6AQkNFZmaxUPfy5vpro+THz3UV4Pf/I2P/o161SewfArp
bQSL5ZNR41S0lbrgQrJG4v5zcstmPdZXybFe6PPsJM/9bYsOMZzz5TPez1Cdd5nPUFVNK6WY0UL3
y2lBcrJ0I8zGY1YPXD6w3LMHH/kAIs7ny2L3L+qvs+UzVErTdWG34IWoV93tejOIwjUIMRmWKyIa
XJEozmaHOjrQLAV5arm+ipfHMAqi5FqWRThx+5mXzUZyNnsZyqkwWsjp3eoTPMrAutUeWaNmfJAP
y4cKChtpnAGPkjnNyxVXk+UnilMWaAGAE4RIZPs2+3xObHM3Npt0ybSsGdx+2gBNeuiu1WRyy2oR
hINCLeQsja4NE0gsUDJtAXUDdqzMZty6LEnOiMbKE8HEky/udtsvA222kbMxibHQcQKrxHs1ncGa
AuHt9Tt41EAzOByENIO7JeiNOM7IpH3by+YEb3BeoidtJq9VCo8F/cOAgT5Na3UFQJZHlSY3i2II
CRzZWi7YU37eCpPynW5aaAFPYqd3rbvVlezqAfCxjLxjctOD+pTcMxaIxBWlCQXWjR+8mkfg6JUj
smlV7IT1bTefZPIdGafp9bJZEZ0nP3SVqNOg5BXKEv8jUQqBitG4rDuCNdiKeFf+wb3+dT/4wStp
7HJzmNBjm87oY2oHu+oMMNmM7iz3XinLp6gME5ACtIc8K0SXZjczetYmnbM4UmqBMEqB6QbiwiMD
VJKP6OUBLZ8YNVRgRPk5rDyUrQrEkWjoS1Nn7o9TMtoyBUOkKEQTCeIMzqpk9TTUcGuk9kSoPQ/U
HuWXyGxdgaawoODSbeAsTjEkbLwSgRGR/1qjx4yeov6aottzuasT5EffTNk19M9z+POyYHYol+Ry
FkdPwG1YW+yhD/XDQiaHjrIARW9/Dw30jhKL6iBy+N1oJ4nawEwjeqjzuwpTCRYQHfvorceA2eW1
MHP151rOgrjDSjS6NGuBChqb8B+CIoiO3bEXPkL/8Dqc5XBnZSp6I40VOvYG+CgKBmcaR3qn1dUf
RzwQAI14ikoh8dA/ePhnsdxRtWVahWUIY8Igg+pniudhBBlA8pI4I171xjecAcjX8IMZDKj+wywF
SrqvK+cfwD0X5mBIplYgXQHy7NV6VntBeuoffJZfAvgs7CRFyCCxPKgajG79IztFLwTtl8mXzI1P
onkEgVrySVdDkpfJ0pnLkoJYKTacuTFdHZDeRIRFI9g3Pu/ayxNFEQyppGQ9GNlD1QWX9Z7p2wW9
f3+FNl5Rq6ZT11Ho46xJTjQ/hP1NYX2lwymaPl2WJDwhttSNKLWnqzGNcMBIMHnsva6czNECKWju
EmHz/76HcFYHznCEWj2rLaC3UcxdDgad7bCeOjutlYM1ln61aI/9FH8XrFC0mZwR0SMyAQEGtww6
eE0mYIEpdvQXPdZedKME8Es6W3MyP46Es4YiNeHMSpRRaRxlHGMr3fXEL+fj5aXtO8/n7eTsRwhe
Pb2vofBrdzNZb7n2oPeiGP0fPJCzEM5GSJOiDKTG9gFV8TgEM/D1jFMK0gZROC5YDZ+fnedx0CU2
PD+HQV6d6vxEs8+XN2y/L5r+WgyfnzVWNUyLDPny7jR4f2dVZpv+mNG3bwJnOfJFjqnofvHgwKRX
q5HEzMR+Uh2o3iG7AQWLr3jNnbgpR7SFXCiqFRadBx1e1BTfdMvnLL/ui8fLWyh6tFTOYKzSGsVm
iGPqfYUlo9zVX93sqnOSB5qC/jAJ6JMV1KdSx+gHUgqpLeKoFq2S/X1jstJUIqsB9Dp3RNZb/0vR
/HZ8vrzKXREGihkg3AB2Gz82aDVxrqqEYqLOyo5yxyrgBAZLF9j5/aTQRg63maYSVwRgUKxziyVH
GPpG+KXwGqd6UwpwbugB8VMP81BH5ITaG1TfL69z98ncyOe2kqox/X+kXdeO3Li2/SIBChQlvSpU
6q7q5LbdfhEclXOi9PV30XNnWk3LxTmel8EABnoXqZ24w1ptPGH6ZcL5JktzneVzNAKkxZGhVWy/
nFaiBDcc0UmLNAUdt/ojx+PgnDPtjfXMTS8PkjsZWufPaP9LDF3JE5yvqYyl1ZXoWXLKvO7COWin
j5hSwU65jOx2M8KsRAl+WGsUx8lGmERmp14bW4C+6j1VIW5bf51kEXtbNQkBKzp44cAF81b7o7mx
cyPHGnS6oAERxW6VfprRdLmuGNtLLNarGP68WRlZmEZEBdoByr9f+SYHKLh8A6VZyyPHKEjOZjD4
M1DqOWFQezZfsMIiK2Zs6+brLxCcmRaFjqOOsMECS5dgZsfPyFyNSUyQW9ivavIqRbDARZ2jrOWA
SBE7LulDk8qgEWUCBBPTc0y4NCUe0UZ4Ku0HS7YbIvv7gl0ZNdDadQ2jJ11xMEBxmJSNd10XZBon
WBK02zRBColdAP08LB8VsJQxmb5tP8FW+ibYUJz3NFV7AIdxmmBjVwTspnvkNAHzPWvd2R8fq9gN
g0K2uP0bF/yqAEJ+Uw1My/oI73QuuL4HhvAdsOR2YLg7hLsRgBR1sHjpY+Urx6Ty0dm8frn8z1/R
P7FoxuG+DAaYddRY2O1fc2DNsT/LkivZMX+pkLVxiZUOpHHV7Pa3phu9b4/WDcAGj7lbAqdW81B/
vaUfo3+Flr2tQpZtOaDuUan4Dqz0YdASEx1URr429a2u626Xvrt+kzIZgmPM9MXRE8Bk+VWZuuO0
s+3eBRridSHb1vZ6EMEtLo0RpqSGkC67xPZlUmVNTJkAwesNdV8bzoz5Kxaec+vFKh+vH2Bb314P
wOWv/DqovSIHAZ/v6/ZH7dD/3LCQb+huN4CBi//3Fxfcnl1qXU8WOI35ZO+7xyzoP/R4+f+1Fdzv
7cf4wQ6uH02mAIInLHqN2EuFZEpZsN6D2UKWocwwFLvrYn4ybfxqsq9HE/zh0FNliCI8IgA4i6TN
8Ef0FDq0E/joPaawsGbpAJSW+DkIetkZAGqRK1uj/0168/ojBH+pWw0mNQes7POZf86YtmBJr7nl
wGYyyByZSgoe0iwXS7E06Lxd3WjdIyWSECzTFfHlZ6ldO9gE72TjiX2lpwIw7tHz9NJ+CXfag/Ng
79QPifbflEV8CSoEiKmJjjJpV/0Iq1vHql06xhLnvp3C/PORxMdf2g9pVNqo3hvAF2ibA1FQjcpS
N00lsBjbz8xXcxPZYcq6slHiQBTjO47TM8dCtc76zvCwgO/L8t3f5PKv5xKcCBuWmtIOyld/5RgV
9Q6tNE/9RoAaSPhes8TpcoO6YnAiivacZkTJAFbqa+3kqtny3YjZvVUxL2QMyGay1ZANP+IA0FHF
eDvWjnQRlqboirYhDKFSVfdauhvLG/SQr/sQmQjBy9tRXzbzjAscMfQ9fzQAm5ZIRlVkIoRvNFtk
yeehR2LR74d6V2enOvvfbQgXhbkzaiCugwT+bSyBNgP8TMkQcZNDPHRuy46ZUklsaPscr0KEc9Rp
F2v2z7mJ+n2WX1j+Qzek2FIbna43J+E/YhUVC/BSZ6Zd8Cws3FvY1qs/LA98Zi/DyLsknd5wCpBl
O7oOTBxVFTco+nxscZ0dH1MqzngZXBa1xvtb9cc6kzRqtu/uVZSQrZRmq2PGtcEKHX2c+5e63Cvh
9+uavFVSe3McQQlKp8icLMF6aF01O5pP+9xG44LomZu0g2ez2nAdtTzEU7vXu9HTjOFY0OEwRPSh
b5jkbmUHFpSl0QDqb6aotsUD2ymRfWm03mOWKRlW3oq+bw4t6EvZG0UTx3g1coJqlBfc5GSCrdcI
2rOMEFt2JCGrsZOhqzuHT7XZh9h+R8AhIOuJykQICQ0o2tqwiybUkdnTXJV4ZIPI/N11PeE3L/jw
Nzcm5CtmTTC7UkLrc/K9qx/mSZKVbcWkNwKELGWZotpW+Tu7C+w9xGDGiLwQl0MK9kAUkg3eSqxY
fNEYQJvohhy+j+gv43jfOoOfN7uxltE0Sb7NL02tsdHb2kCFbtBZ5yoF2UVgv3SHQUbcrW28DNYX
KDa1VKVY6llDwOi76kQi6s95fR9p3VGlHYaze29wqjPw43csnAKWZ19rE63YCXAqhuHlfX8Bmttt
BPpgYGNXQZQX/82ZiU0x28g6ZuowhKxMXLXyUueDmkq06Gf1+oqaimsIKsbRU0WFKdRfyyPxBtCm
ju84gLXjYSZd3cFGAuWseD3+3wAwXoRRlvRWk6RzEmP5mTCvwpHWGBphfQK/XZhuosXgLGyer9uj
TK8EtwLMW4wI5TCXGbO4mBQfh0dAI0hit8xIBMcy1GwqOjVF682eKkBfLarbTSCizbPezSzZzJ/s
SIKLSRZltNoBzn/sP5pD5NbRQyNDA5d9GcHLzFO62HULGXaIrjyxAjpHsuDCo/IVHRSfQ5FiNNip
hSGiIlW5HKKU+ta5uzU4RKm8Q8Wv5Rdxlm6YtoHijCFuEOhV3DNHwWDqiDZzu5Rna3ZuTEoXV1HU
i1aDjVYvlUPoYDwXn5Jopj+Npt9a0y7N6Cc1Hw5FVD0BixpbLlVwXU03Un8HGfjfP05cL+jHekBE
wo8rluSmSjXQ18afDbPDEkfhMyv+j+KEGpISxy0rQdXtD057bGpUHkNKvDTrPRsbvC5oeiVroNuZ
xOqAQoo2TPqihQRQYoodAaZ5TANCQXjOlNyzMCFEo/ppBOVEN+NnTHEQkvjh+g1vB87VLxASuK5t
SdPjd/jp7bJLDgtqQj3wr/njMQ3kxHmbVroSxy1s5dsakEqNphYjn1lKrwi/j3Pk51bjXz+VTG/4
r1hJMZnZaLEVQYqBFb/svRXRoKvP5ZT7dSyr2cmECb606MplANU2agnj58S+7Ujn5gx+e19H//tL
+I05CA51aSusRinQlqjMbwZA8phAS8oK8LQl9vg+wcCUxIPLjib4VEWLqnBpYfZKw9y+6g4sVl1d
M/cF1Q9KN+6vfzaZcgjuVYtDxazjmi80PjbTcUyflFGSRmymOa/6Z/MR2pVmJLZdRUYBdS/63J2S
J4rVv8a4IfqP1Hgq+9t5kgHe/US0u+JhbcGrdCqJ7RmVV78vJ8vFyFcwFcnBzmFqJSDRcuWhhhf1
dNp/y8vygWRA8dGwR42hVjS4FQxbpJNXDtZOt7+1XewPABsc9exLEi/fjNiJ3TFRnuxm8vKYfcsy
/Z0x5oc+nE5FtNyaPZ7kVkeDYUxjV0sNYEDnzsWsytOS1v48JEfHGd2ELp8oeI7CPD52NvBVMWxW
NZHt67gPu4UQDPKD1njxWMbuRyP5VlvokZT1DRudx9TW36kGOS+0fI9w0rmNbqp+NWWYATYAVNYr
Mj4emduyBceZGxYDRTfSwS4YfTAuuCNyCgD7Yc/N7e6i3R/lZCu9EdwkFqbqOIuRMLXq7dwcbORM
13V/M7VYCRAcozWptZkkCPsKeRzCb2EucfQSUxbJgttFoREz4XhVsgMciRpbbhZfQuV2WB7/20kE
f9hMOau6Belrkd3bcWDIkIF+rp1eMyjBDUapHY+2jZ5nDJYh2MiuvIt3vTudo1P7YQC5WB5k9+AA
HXwmxcqVfSbBI8aOoU12B2dvuqOPJRoX6dmL42FSwy+OJcrvhXSGaDONXmmG4BV71TI0a0YwU0HR
aapu7OtH62w8sICj1ndfBld9GA5Ukgtt1ZTXwUYkCI4Sy8oXBRZG9vP77iG8n++j2J98LjT9XsuG
fX9j0SY6RoZmUkvcBlM0UzEiDX5jxGQRlmdPybN54akIhgx2JhCQJQBTW30HHPBVoPAp1dnJLNKg
79BjiEm5GTCWUt8pAdqhx/BpwURYdCcDA97+lK8ihU9Jaavos4oeFeZuPTCdeE3+ODizGzPZwplE
krjwZdZd4xQGan/6HJjtk0MQYLJ32F6QlNy2kM/XtygOpBhGPRM2IyeZOucuDF+wkXyMdORASYfl
NjsNFCXBpDu5pz2GWUv11Bu1O2rj2cy+25Z9YMXoA/1LEua3zfSfixYXwOJ8nMoJS0W+xT6o9udC
Nrol+/tCOAitOI6KGco6jHdKfK7+pCn25lqFcNCz2GgHhgZqQUosOE8eyivfKrakgPtLfULyp4wa
J6rqFxAD7NOQ+GOU+ID/+WAUy83cZbJtEB5Qf3W6rzcqpNSR1gxJbSIVxFThMf7K6ZT4LLdzah+S
ncxOtsvKr7ZJhBhSxGbSaTNVff2TvkdL68zAhUmeqq/Tjm/SgxhRtqm4HR9fzycElaogQGoYUchu
iacv5x7l3BEYFAkYXiSPPpnuCH5HD62pGlK8Mln4RVVy15btx8tsX/AyyG6jWRlQnCwc8zExw/ez
abj5Up+MAiyw14P9dsr+z7WJAyypptJmrmFoinOyQn/uXmLy4bqI3zySX2UICTRlo9YzvP4RAJsL
iFix/twcjaAGz6O0sc4N94qaixteitFFS8fPw/FvyXfHckfwQTW3nAutP5d7S4YXvf0geT2c4EnS
JlLUuEWJo8r4O/We0smLh/lI0/yHSsvn2irKACGD+ddvdVtJAGmm6rZjauIWT7vMJMoy+O3CmP0s
OfWauSPNydT/pBFpvcoRLJlopWMTXuFwVGXnWD+03jk2fSvJnrfL17ZOKQVaiUHEkd1ObwpKMGYE
Ag6eE3aN2980fJHHK8D8DcRtjsQbEyzu1Qxo+5lE/tZctKOv5Av+umMZWeYJ78oOg+XWYfnQuC0A
OYbHbm8ftT37AR4V0Krzokr+3O+pJOfe9F4r8YJ3XvopiYsGJpK1eFpO2YWG1rkHw93UNCdtifbX
lWc7ObQxyYU2pqVhOuPtM7rWzQHYhjzqY/6EYa17OSR74lrogZV7aabG/9ovRrmSxmPT6tHeJ63Z
J0OLKc0iAGQvxlEVTxv96tj8hFG/frZN97wSJhhkNrDRBJQzRvYbdgwHbHfmsn3kTacJZHgLFVcC
gB0h1oRxUedGi4w+JY+m/TBiYm2aZDOVMiFCmJkVYG05C0JoGZ6qzE/BHPIHaGE4BVZEVc20qSOS
b6p1RMexw0OsaXIPbR+3M4LrH2P7EK8SBO+hlbpT2RHekh29qcdLutzV5p84qNUhhI/hxJVZ2CY8
R5o8Mu2zYu6K9un6KbafGisZwrdIpzK32xrH4BuGnJpL+9KcOF8FOCpakOOiRVm6puyxuqXJeBqq
OsWYgaWJ28PLXJnpxKABrD2q6ZdQNnK5+WRbCxCcnmYrGSsbXqc+R42XAMgQDjcAlGGLPtm/6lZs
bLjjhf16JK4vK0/QlKZuRgn6oaxh+7AiD7RdvDJmnyKb3ij9EFjEDupBO2WLDORvMw1BaMFkkG0B
WFBkGKiJoxZ0IlAUkJn/RSlhPXJchPwk6/pvBee1KEFfErCBdeYMwyomvNsSy9WKxWvz+47KsFy3
DGwtScgVcyAwDImBT2hg4smZqItR7EtU2RIjk6miYMeLmWA+twTKZtGqR4fOPoCOJC+UzZOsVEOw
Y4zTKCGLoe3tonm0GDBi/Bz+wdzgG/0TPoyG1aDOAC61n+fhyxw6fprTR3wYib/Y/P6rswhfpak1
4CQqRMXmc78bfQCI35mRS2pXfzfvcELOcO6BgEq2ECS5QypUx22lpBmzsVJYl3dz2HkV25VK7l8/
neRwIgPMGKttOE2I5nGuHPojNjQDUIY/RBWRtVK38oaVtxCpLKvcBmcBx67nw/3kvfalP5j7/FF3
1UPz5fqhNl38WpaQNgABtFgGDBX6s6efeAGrOfcH9c56iLFZyPGZ5KgJm1nYWqbgf7GCPIbzCDUJ
M5cz3USozX0IDxzTZHxUXhTJfW49VdbiROc7K3ZhUIjLj/0Rdc8jZwds/4TfYm1jIoulUqFhUoIG
zR/ic2I/5zLnKlNywVHo4BdmUwRHESOXHN6XOQggvl3XBtlNCW6iA711X1k4go1dvgIcgHnmZcxH
vzOj+zn9xIY/mZNcfxvBYyz9wtQyQcSoKgDaTMU+7r/mVb+7fq7NZ9ZKjNiQt+cED7p45lx4/ZGe
mlN5h0Kmt5zYA/M4pqp60N3Mj3ztGD9fly1xG5bw5KiqHJgTSohko/yet09mcT/NT21dSl5y/OuL
bw2Q72G707FMAJMJYrCti/50ikm1rK28qM4OIxuDMNODNActyWB9un6qTWVciROeNgCpskvLjNBP
AD1s3TansRo8rZZ1VrddxUqO4J4KjWL7Z0DgarGvYGBzN/WLfXngI01xYEni1/ahDNtBMd8xbFtQ
RlJFc2ZluEOlC4r0MnWHiEl80ba/BXmHYaC2oOumYMW90+kV0J7RkPPTd/2x29N7gOzvrIuF7mjA
h2UK202JJHZta8erVMGwyxGQ13ODPCbt9ad00DHCoB+LKPRqcL0TJkubfvPZXuUJN9mhyJxhqpaX
FZhv7nI/PIZY19J31S7ayUD3tz/bP8LE6J85JLVTQ0PRvK92mdXdhQX4pa3x4brKb7YMMFj/96cT
E4CuHUNkt/h0BMOzsYf+EqAnQFRysG+pq3n5gVOW1nKcF9n5BFtrq15dtPHnZBXFZJ9pu9FpfkHf
eMQTLHX56sysYsvw+nF5EP7VobyeVrA8tcuilkRId8boFnjGqnTNhOvcNQFCFmBOgKSKGN8i1ys3
LjEzZtw4yhy0xROdb9M/2SxYfz1+y6snWDsotUNtVEhH62jzLavYTZXv1+9MdiQeC1YySkIotRdo
SDfWQDK6p7Ma2Nql7w5pdqNaksfJZrRe6aPgSjQdFZ+ZzySRfQiGMJ4kUtAOyZYwN8UYKkB64RhV
Ku6xVEYxopyGi8uPxq7bj/92904mR7g8e5pMmpeoLi1PvDYXA1Wg+F6MgYnB1W5HXag99oLyc9v7
5r1s8X7TQa4eyYK2Jw1rUrNBGqy2X1QkCcvZqTxNP7JM1r7lf+kXtV9JEtTeCDu1KADUgKdYtStY
s9cytDr15Iml+mVuoz2qlpe2CS/mBPyoAhuulX3QG0fyO2QHFsyBZn2C1y0e0DPowSNj5wyJy7Sj
mtw6yo/rVsH/1LUTCx82DC2FhhOeM4b2o60PRvktbPfXRWw23v6pBzjYT3lreXNST308oJDMA85y
iykgAE2S4+g1vNjqRU8y4sZtbf3/qgoECvlWtmC+rLPgvUYAzJS7Yl8Hzb+oqFy9O4gRfH9t5UWR
2Lxh23zp2LtZfW9ET9fvTiZCVP2KWrRs+AKq9azpwUwPyST5PJux5G+dxykEnbdSJUrbiYtwHOQ3
oIKdZTOGMhGCPttRnoGaxoE+F5ELBHjs8Xz4b/ckqLGVqvUMqm50WrX7Snls5hsiK7jKPgU32lX8
wHIOto+dFGXCUg9AjrZf4vy8FJMkz91Oz1bfQ0gH9TiL4sqAteh766OBJkjmYTYZW/Sq+y+e+7JP
w01pdaqsN2mR1/j6ZN8eiemaiCL89cXUvYWXeHxqvowv17+VRKS45zK2k5W1FJuKeXuMlMekPl7/
+z//wG99Ghj3BPPvbQy+aSmGI/V9hd5usecTP9MtRhokpnO9fAtJggfArMmc9CW+FYe07R7+GmAA
H/CjepBFeon6/aybrz6UMeV9lnR4JXT6Qzee7eWyKIfrFyf7MPzfVyKmKa3nxEHNFpEuiDTtpZxs
yZzCdnn/Vbt/PsFWMoCoOqukxo3x8pn6GazQQeMvJ81TTpzEUNYp5kZ5TRUEv9BjCTMeU+RH87C4
sf3YqoZLydfE2keRRK1/o3YWGktoPoMBUlC7cWF9DWQ4hFJgL6IhA8LJ5KjsiVQVfnOJr5IEtVOn
EolB93NQlWFQtdy1qtu7mD32Td728R1Z1+c3TulVohCHbJ3oBigLeETtj7mvfdCBeYRRHV6rY0QK
vvsbw3qVJ6hirqctdtT4AweDe3CCN/NL+hnjGfvco89/ovWvooTgNE8R8OIV9GYtTE4PsxKodPmT
NoLxKkLQQq0NbQwiQgtVbZ+k72l/yK3g+imkOiGEJ1rpeVfzjYH4dgj4k0Px0g8MUKOqTw5h8AeI
aY6xOpIQpZQwzyaNzyaYxnOJ8Ycp3reFDEx02+e93psQnGIrYeBER4uzLj9Fw0szf9Cn0JVcHDeW
X13EP0LE8iNtx76xEjhWQBIf6h27Id/CA6o9iH3WETtf18VJjiRWHBtSKVbmRAAxqe9LMKR146mS
DUtv17FeP44IN1BNETroFB+HD44UAWo84Irt3ar6OfcK7Dd/OkhHijffTmjbAzJC4wQ/wsfKlG42
tRJCJ696r3JgQjf17W85vMTwDvFQ8kbawkxxsF72tzyRkF4neYtKFpSD7NE58LQPCxwTvTcu1qUB
MpsV9CCGr/z6mQX4L3Htxzp1ZSP8mzM6618hOP3MJOXQxHgYs4/hnnoL+DKjS3TIggJ9eD5NreJt
3Hzk7ROU156YDAtsM8CtbkEIBXPGQmxdos6QKZe6fdIBDEOmD0r4Xl9a77rqci/1i6GsRAkxYEqd
LsEqDdIqp3Wn2b5vK+KaGFr1FrVsJHayXdBbSRMiAJvDBYtyGFYFitd5btQfhQ3/EoF8eHSKY2bU
t7ZWH63K+kjT7BzS5uJo3UEz09Q38RbwRpI9zlWXeFEuo7rZtOHVT+P/vsphHFSyLJ2g5ucoO22K
XCt7orn0AmTXLQQN0pl9YYKLFUaMqUEwfPCnLDuoL1+pq+yrW055Ixv5kskUgkg/RMBW5hvvw3JM
iptGSdxOuzDl23VNkl2gEDyiiHQ0m6FJLP4Uq1pgdF+L7k8GidaWKfijzta7smpwlqXfZ05ghpIK
38+l2Sv2II7DL4o9kKiDGqRH/SfSceljWrW9Mc5o7rjzDnktCHXmwzi5hR/tZERqkm8ljsuZUde0
SYn36Bg2D7m+3FCr+UqsH/moS/oiEh8jDr5T23T0uNe4VtyV5GjprecYH/Mkcaeq8K+rxnax6NW4
iOBlsonmqcZXROKovWd27MZD/tLnoPgM42O8xN/HenlfZmnjskV9UkgNqgJQe7b5u3lmkkYa9zG/
fmFigkbI0YkqTuc4ZJmYVaOrm6lBZv9AL17i5bZv9lWAYAgOI5qm8Il8SodjY+ofFG34nmWmW7Pm
mJSt5IG3rTKv4gSTyBU2x4qGVEdP1du0Bt3DQM9J8gVdjN31z3j9YEC9fesiO91x6iGByuSz4zrz
154+xF0CT3npS4l2/iYE/30qzA2+leWoTWg1FE3c6VQekws+VTDtsWruWWf7qAI5uMKchIn+MTuX
nozU5rqKYHb1rXA2pIC4iBY4AQCmhup9Nf6Rr3w9nWAPwDoA/HKJm3Tix9EBr651M2mydWPZKfi/
ryKaAjSQvDUVzAaNmE0d6V3JqMxdcuX6vTH9MhyuWExH6Y/gKW4uTy1agX7Boud50NRdA4Ze6uj3
oTo/oc52KbVpD4Cm9+acvWBhZdfZLEhZi2XUad/F7bmwgPDbzg9tx+4xWxv0lrEb8+48ImblYwVY
+/pk61njKksb9GH0B4tAgMr9f7eAbYS3t2WTXg01Beh1c1ccxzZ5tO38+br9bEfIVxFCINb6yhiK
BLPQ/fBxpKdx+KLKut3XnYGmCr6H0GlMMgOaaxEQGbPKbfHYYey5AHL/9cNsVw9WFyb4HabTkPQ8
SR13y4545g0eBj5w+LBUmfiyqSnJ1YnlxXyK9JiMyJuU7qCwx6HzRxm6ETAsriuzWGKcUSuYzBpC
Cqdx86a6W7D55xqMuvlkHTInJuAVH/fYrj+0zhg4tn5n90rnxmn3pbe1m6HuDrWW3WiN9ajMy+yW
BE+mkMbAa7Aab0znU0VGwPpl8bMeAy02V4Mqbg9dOB6S3PFDY7kYNH5p6/ZlqqntFp31LqrnbxkQ
01OAgJlfGX2p1MV14mJ22xLdsgUFt7S/TcCM3Cfme1qotyRSIz8J58BqYI4zmJ3qtLyNxujj0Ku5
y0qG9W01Qpk7+j6A15ZMy50ez3ujqndOs/g1W06Gke4B+q25k2O8KxNQIxvWu45aj6kFWrh8Ptax
Xrr6QL3RKb+bdblzyPQ+rvqnKLL302LdqlMKUsrG+G6lLHdnUMCQUc89xthHErYPoxIeZvRXFLs8
NupQuhkivl8k4ye1nXZJotwsmumZeQ7C0Omj08I76omxb+fkrm/6A63Um6JfHjVTb4AjZOfggm3P
XZ/e66YCqOkW9FVmhOdFellS81NvtI4Hl4sBK2LejN1cukWbPepDdT+V6f2oYXrWMJjharh+Q01u
qKEFyxD7ibbsq7p6UrUPtCs6b8xalzbpd9MA93tkHuHMnosWuArOokfuME0vi2N8xl8J+rE03Qyr
jGCzALXVbL9bnMzXev25CUs3qprCLfWK+EbePRva0LjGWJ+UftqNc3abqqFHIueZpWZgIU9RlefF
mcCc3u6AzALKo6zv3DAszhNVLoalDG7YKHszyk/O6ARz0Z3rqdljAvUU5aYXTTWm1fGwqMvCdTLM
opjaJS0Kf3aKezUs3H7BXEoWYWWwrV/+m5sQq+lpqxnK0qFMRvbw57FrWS7xOVcNKvfP6BrJNgK3
PSCfJ7Kw4kN+Et2vot6UahFtKsy3jeRbnO0YHFSSfyI9C64fbNsjvcoR4gU+oqZEA85VRxcSfmv7
L2ZDJJnkZgQHpKGOoXxML4lJUJlaGk1LyGhCdW87wz4F1OT1Y2zmdCsRQqoT2dbQWHyA3HAADBGr
S+RSfX4grHzHFCVo+1lyb9tvgZVEIfdhTpyZiMLoG56m4E5x812puvkN57po9w8wpUqSIG+CdRkr
iUIiNGPbi+g84285p+U95zzGFNgEPXT2YLbssKtu4r8YccNEYvehO5l3w42sabGpl6sfwfVppZe0
zbqh6oDHP8Tmfa/UDwCIPnc6cOeaWRKaN1VzJUpQzYXFVp5kUJsQk3vkmQAnYvp+XW1kIoRUhjjY
e6oTiCjtg600XtMBFzfWJPovU04hm8msaVlYgv1UzdA/F1W4W0gUANHDW5R8b6nLx+uH2m5QrC5O
SGmWoTdL2uS8j6ViS6XxosAKeMdUPmMmOZqY0ChGbYfZhAuMgV/TtsxP8KYyu97rZsVXR1lBXCZO
fE45erXUrYU16RhTJ/EdsZ+Z8z5DMnL9Crc9lo0pS2pblimChBE9JalWw5301rlS7xPr4frf3846
qUYdg1LNRNbx1ozwAC2aSsNoC33gPSTONaidbNf04sDBe1AibfM41NSwuwYHYoi7r4pF9U7HmBAU
gvn9OwqGiygovGlw8QD155v2u7T7zB3uLy+qlUjBeGOtKGptwQ0Ohl24Zmh/7BwKGNQod0HdeHS6
/L7QR8/StZu0SBJPywN5Z1B2buGWk0rRwBfP9w5bcL0MKAbbytHIzPcgMLmr1eX9jFlb4GVpQdLq
QaSmN0UR3Q/6+GyY4TvJR5DdiOAF+hQdA6uH7gL7qD0ah9DXHvsT88iO3sgRBTb99Or+BR8w0SUq
owy9HGxxAT7zIQRWVlsVriIDh9UlkkQXQEG+iFINH5G/Zb4afPrIbjnzK3PdBBSG+hFM3oF1dh4A
TOq15+QpB/GYcnQklRbZrxA8Q8FoFZoT9C3B+kFKKRK0k63C6c2y77jpg8BMz3dADU0Vi4BjY7Jk
Yth1UE8jujrRKcd2ruVZjwR11SUofJAk8P0X2bTydudsJZhr+yr0hs2kLQCOV33zTvV4JanY8ynw
5UPm6Xfdsf1kpr5xvK61XCl/MeOVTCHct3Nb4wYwRqbRQ9+d0zb2zO6xtQZXzye3VVP/urxtx7gS
KPqNaHCmgt9ueQt4mifgHB3SL9gemfz8EJ/+hBISzvf1YwoeokhHklACcQBALPOPTvN8/TybCcbq
7wtGPxCz6K0CxSs9Q0aaDR5NbvtWhuXBv/y1ryQYO5ksK0w5TQdwNHd9FZ/0qNldPwj/E1dEiLgX
2PBZTDw6udbz8ZFiv4AXT5d2TjfN+PW+RN4W7MmxlFbIca3GdO3m3hojv80PRP98/TgyPRNxL6rU
xjgMoCj86Ad6wpd61/dufWBeeklvWvkwlsSOxNXkKclV1enhnnjDjHNxsy8tpz+rPOonx/igPccB
VqIby5UtvMo+nOA1iiTvWiXCRFvCsLOeU6DljV5pqRenxrzKBBIg277vFN27fsFbik9gWRgxtbGO
LYLlU9q02JaHYelVgg/5Ue8wvyvRyS21X8sQjlbWdRUmBKPIpeIv89Gs/sB4MS2F9AzMeLyi+tbh
NhrBNBPfJ3eGeNdFNeiQ1P08yY6xpfNrMYKPyEYtW8oBS6h8Rw8fRE/uS5b4ySipcm+RTjlrQYKb
UNoJ69wmkk6ldJfKxSrqIcWCTQ/AF82LQZQUtBekYS+yILKlgiu5YjMStYwxZQRy0yMmETH/YIDn
718Y2aY+ANoFAC+2hqDEdXIVIJ2QNFOU4yJ7n4Ahxi/ALlx4BA04zHmo/nKWp1mbar4Syb/tSmTW
xInqZBDZ2LWX2bf9mHjFn0CBo9z+z7kEPVzUmJUTLzUU5seRWGC4v1SObA9wc0hrLUVQQ3vuhyWv
YbGTt+zUAKyxp/aGA0yGbn2KdrJyxq8fywEopqMSvK6Aq2IIHytJ7SY1yoVg7lq5oSqWUidZUUgm
Qvg4dlbWU7WgZVBU9ExV87ltZTWKjTLQ22MI38ZOR7srEuOvhbXyvghAKLxfLtyiQtf+ku8LyWzR
Rhr4VqLwnRKtnkezKv6ijlPcGNHLwNbC6HY7c/Y4TrtyT6R8lrwp+jb+Q6qmE1uj1HEMRyh3jb3F
OqV0OMEVA6dwctLvLWwNYbH88L8GjreCBKeuJVMGMhobK/lp56nDHU0w8i2jT/jVbN8KEZQv7IjZ
miPuMI722vK1qV5MGTG9TISgfEs7W4NpgwNuMnemVaJ7dVAnyaNnWxdWX0XQvrDIer3WU8NXDtFF
Q/l8T4IosH3L8ZaH7B0fwwk9TAFd/0SbdrWSKmhg2udLXCsObq+03bJpPVbK9O3XmPj2AwmhSqVD
28xRD++gn/KOuYtW31jGhLJ/JbOnX9tla1H/R9p3NUeOK83+IkaQBO0rfRt5aTSaF8aOWXrv+etv
QnO+FRviadwz+7L7MBGqBlEoFKqyMhUWDgB2e3CglRq9NSRPBxwxdMoT8SkPZ3pEp+ft+sfTrn89
ha2Gp5FpaHKaK1BTr/wsmh56tJ9isQ5AQo9RxvU2ipJDMRf+NMXe3FevXbx8aefZqbv2LKyK2w49
dFeJ8Jql3duYqL44xCG6R+BQw//TsDk2XeWXRupJevOaj4mDfu1p0HtfqdUggZ5UX4PnGOyUfegq
q+yCTauwmuSrqCVgD1eqx7FPj2GSenMV22KSfFG16a6nsj2K+RRPxqmZ669QjnAHBVWFSRwjO+zJ
EeKtNjrioM43bXQB/o4qkniCkT/qEfmemqK71LFFxMqb2/6hkXlwx5305nIjaQFmcxdHcyyDNw8j
0DTNoDhwA1S5pq09UahT5oWoO0CHz7++nfSE/fe4qIhMXKxAELAYGmDmgKZZZX9rLm4x3AlikItc
oDutYVyzxYRGdTHauQ4l6qkUw9rZ4X0YYHjMjTwe9QXPSZkAqRWzsTaNQJy2eRu7c8xDXPD+PhMd
5SQxQQKuyw7y6yeNACiZ1O71ndl54l36AxMcMzk2+1KDjfg8g+m/80NHPEzvJZoE3sCxxgsjTFCc
5r5XwPFP8MKbXNlN3Fy0dHtw4oBq0umH5ZFjkOcNTIic06YaE3ojF/1Zp9DaMkJ177h0qpNOXwTx
WOZoxz9U08IJ/9dvNsDhLs9Zs05LpBgN2k5giigkdNe6X+nIK+hx7jaAzS7NpKOcgORDAMPHYkOc
Birh4b3yDtkOLdVfHIQqh1e25i2NCSFzqouoXOM+bdNzFz1ly2unceYtOJ7/noZvopSmdkZSa5Xq
6PI5Xr+v/3vF6cLr3xPWzd8X8ZpEwt0qwAUemiyzKrG1JKALON5Hv8SVWPS+exszao7HMRrxKoa7
wdbkhKnVB9GZKmSLgQANNE6mw/tqTLyoMLUVNmCuczDcAbWJR4l4nAV9fqRefjcmWoDlYiKJWEO8
8o7qiy6/lPsUtwedUwktUP+D7UWiYH27tMeQk/Pu0MxcGmeCR5MW5lw0GWRmoK2KdoVX/FIcKWhf
AfegHJpW/KDdEit9GE685tD1TEt5/2mbjeyho6mVKtQms/JWrHwlxCUOWBLXYzhH6x2xvLGzhJqO
LhAcZoJMbVHIN2tUHJoGNF/XN5LjKSyfTaSqbdeILY4wSuIrinrhzLGw81K+2C1W57RoBqgAQhv5
PdTTtxeobOSDQjvvTu0333tOyrgjAHBpkEkySAow0KD0BOCT6Qsd5BgNT7/JT7ovnunkrXmOb6ag
f8t9XvWQt2v0a292rdYGZVAMPKEXaJMYgYYaZdJzrk5OCsXyRNSjPI2xhpuzjnx1AJF6/oSM3GrS
l8H83zU8L78kE0eSZm3FpoGtBjlwPdoAy9lp8+vfuSATStZZrjEBKSjOLNwJxnMLCdx/Z4ANF4Io
9YaYIPhCGzTpfJXHecLbEia3gKzYbDbtQKDI9lINiiWqidXkN7rggiT23y2GnZWqYUzom1p1ltUu
ltqKp5FjgbMawmQS/STUarQWqqPJN1P8Nay+1eQ57E6k5h0XTvAh8uVxUdqiFkk3KU68KG5RtqdB
5c1r8kwwsUDNhiGu9BDIAfM2EYH75wQbzoknzImPjLANkVoSB+pKgQrItZiKX4xK4xz6/xJEVVPC
dCPRdXYieZaXOU5yRBbxqHqZK9z2p/z0gz7VxEC9V39ePzH7q/qwxmxMEmX50IUisqL1JTffKi22
ioj3QOMZYbYmHTHxl4xIvcAJ47YTJu0y1e8r0bm+ln0P+FgLs0NFObRzZSIx1tsbsYc0lX/97+9n
BB9/ny5zE/NVuaqKWoOHkebrlAflnFmreBP2PDKJ/c9lEhXj6Nh/digzNkEFl+eaAmmZ1aMSprhi
bk3U6yVbtelkxBS0fxY5/7HJBptZWvslTGU8oRdvCR9RF77+7Wjk/ZwWf/x9JtQIcbLM5rLgvhRb
Lx2e5hUf7iDOt0V3KA3OF9x3hA9jrFObpMnLHHrrzXo0QmBEf15fDO/vM/48yTMoF0rUNjDMmAOA
b441JwrsJ90fK2BcOZHRG+pSXMf0FYF8F0xU6BIdeUUajqexvYa5x6vLpPfl2k0QQcshLiK7Ss6T
9OGthkkulhKnsgmRelLGDSnIfKgkIZoZ7h9siyzrkDEwJQUA4cvzWYtCb/R1pjhtHL0pphwUS/F4
3cR+xrmxwWQYIej+4nUmCkA90hMd75xuUKz0y5M4WbULbmZrvhGcJhhv9MN107t7tbFMP/Im+sgd
pparLlIdYy2sWQO8fDqXmsD5hjsjvEgE/zGjslXfSRmTNO7x7Bk9AgBeed+gKd+elrsxssIAFBwg
VMRInfQWdtb1Be5mIxvLTIgYlGIQB2ybU2v9qUM9W1qNxhp7VO+l5Geb6hx71z+oyk6BJWVCzKHF
SkMl+VkUi6eoqSsWXJZDGm0+hb7NuphoIcyD1CjhCLd0ekzTeWugOVkF4WCMKHqmw+uD7QanjTkm
dESmiqq1iPdkmw+WvvaP4CbinQLekuin3fhiXZiFAa4uyANaGHMGaQBIdPzogKF93E28Ljlvn5jo
UTZ1p44RrnWheiPzj0h8Jbw6w+7NvvlmTOSIxDwN5wjhVl/ul8zvS5BPqs/AWHNcbr8rujHEhI8q
GrOhjpHc9Z6eI3p0vuBObygruOsREDnPvOfNS/C+Hhs2Ejlb1gRLU80C00eJCzIff5B4w4i7Zohp
QvxBEyG8wnxBtKEwi0Pfj0tvOMPQnpR4cuM8cq7HiN2N2phhvp9eq63QpzJKrFUbRMZ6qFXZyypi
F2vDcfLdFSlEEQEMBkiDBU1IZblGLVhdIfQYO0ILlZEERD3F4F5f0X7A3dhh3Jsk0RSJDdps2gOK
XHZ5Xzqpoz9WqTU4zYGGW8ERziWow68b3s3INnaZHVOThZSZmaBMoxyX7PvS5FZkOiWErsQ5stSB
kwDudx029pitGwxQIwgpwvtvpBcEIh7LYIA+BCU/Kl6vL47++E8xd2OM8fo5nbNVh6ofYvvoD3Pq
NKLk9ULqVGVnz0nCqcJyfIWt/AO8PGsDJnycNPsWgjJE/SHzyuM7wwu4mBUNZJWKaIA9lLlG4tDM
StCuI+m8Uy0qbWRMFvlGxzHNlDtltXuJbIwxl8hYKUpYVhrg8ObvTnaHccfrW7T/zT7WQ/99c4fo
VZMvRYuj3PZHIXnuTN/UONvCWwVztFKwuZqgXwe8P/shx279BwMll3vCnCHUAPM6jFQFjccJ5enG
1t4kvzkU/x+czDvUObCFLEXXCQbGFJY6YtBUYUwrXB2UhG0+a4CSm4+DT3oLqScl7ME4tkXAvA4e
3sgbBau0exst7rfr27b7TYEJMlQiEk1lpX7GclDWPKNho+6dKqowf5k9XDex6xkbE8y2RcqqI2MC
EKDoPAmFvLm+TSOeKtLuTQKcpSzhiyrmp3ZTU4JWuEHhY6war4uT0uoWQA0SctNnU87x9f0W/MYa
c570alhTaLYojvJAiXhzL1HQl7SpsOApoTTlEIyVK0dCA5sDbtyNhJqugNwJSE2ZFZ1W26GpRRmP
oqH01wSTwcQZ+qMm51bJnbCmIehT1N3Yki+PtIqWSVEM6BIqfvOX6UVH044OkATAgAMdvOOyV9EX
wTV7TEiEZLxGph5hl7JuZkF0LE+UN1x8Tjyerd3bcrM0ZgMLISNlnwNiYMyDJS0nMSSWID1Pgxtr
97X59/UTsH9ZbswxwTFNx9U0wH4N/BItA3Z+H6w+vSxlK3Z5KeIOKQ5CC5Uyovz5kqYwt+VYqdqY
yngJ1V//A8IO2t6ag9DT/fk43a92bZVUzy0I/2peeQ+W/cV+mGch9GsMsfc1QznlnfkXgyORLx46
x7Aod+DKK0a+X8afvEZXiGxKJuUZZoJ2N9Yj4MvYykURMieEDpG8yLeYBLf0ZTzOaXms8/g+j6JA
0Hmfejd6bmwzSVCydmGxENpHV0FudBIyzmnfDZ2bv8/spBROVWvESFpjkJcnjRW1bjH9uO6cnDWw
Dcso76UhS3ARxSbE68GG12u8cLkbSD6WwfYqiVHVSTgC5Ubp/TAOcIPTltiLFweVlzi5LfHEN3fX
ZEgYwZbAKK+zYwhgO0jWVTQVB4LFQZkVvtLxcL27EWRjgokgs7aGqRrWCMQ5hMk0yySRV4Tgnpo9
Q0VNhfcNd4Pjxh4TQuSa9CSu0YytUvE2GqabrohvBEN7gdqnRbLZIipCiR49a/N9MZYcztj9mLIx
z1zi4iR0GSSdf6dGil06sIj3dAsppNnF2fMGjGWjXHCqEeOWwsper3vpfr68+QHMMU+VuhDMSqHg
ejBrvlcoVGgwtcAp8EAY+8/6jS3mWEeVns/iDIxEbUJ/qQZxY/tannKrOvQu+jZIxXhDb/Qgfwpi
G4vMQVfSNWoiCTGzUkXLLBRLq1erjGZLbo+tMVpj983kHZLdlOnDJisLAmI7ZdHrCKUENZiEIGzu
RMBC7ev7Ju8mLBsrTBmwXNXInARYmezJXUHQiPewF700t5SaMgY5Jcg+ne5cuosV6PdQU7XKzErd
8JF35e/G0s0PYbKZtCG1INNMtxDvcqO0+hnZmqRyzilnIzUmh4lJXhe9AddJD+O5Bv2w5E9nJRiC
65+VE33ewbeb11aXSlViNCJwhRIkf2Yvb7+bw68m8Yzldhp5WJP9fHfz7Zjgky9JYchCCcip2rqD
rheWlE+PuTg6oMq5NdLWAx+zZaA+1IUzOFLykxArD5HSWuDldJQiDfqScD7Bfmd186OYkEQSU6oI
RfSoT+VBsDo7vhveepeyQ8TuxAXs7zuyApAm7hWMCDCOLM5t1KmhChxifUurK91yk/aATBFMAa88
3eF9pJTxYY3x1hiXvtR1yBjHwSr+bs/oU7uCDf7dr5RFdvrxttqyIwbOz4gTaPePyYdhxoGrYq6N
WMNX7aenpQT9xUvW+deddz9D3CyOuTsB7430kNYKJpvWm3PEgeSm8wRa/HCEZ461/WTgY0WM87a1
RLRoxMEXH5Ivwxd0YCE1HvkgffqW3Xd3icejxd2HdJoSHfvR3ol4Lx9ObSy14rQsimO8KEfNHjKr
QWGY0h+9k/8aXuym/Ex4N55vrDK3li4PxVA1WOccFXZSn3JRd1GHNHkieLsHAYQ9mIKFvAeeGJer
m7SmacIJo0Dz9FRUQMWGbgKuj/DYxwnn9uCZYo54pvXDhLwDkDNocZrD7DSK4GlzZw2d6ZY5j4Z8
1/c3K6M/ZxNVwe1fqmaCWRb08q24xZBq+9qsFWdRu/64scLsEwmhWFCKHbikqucQOnfNyqmTve/A
p2xiY4HJJvQEmkRgC1Uc/Uk49Y52rI6R255iLwPqYMGQ+S2lxcDQyVcNsx+mUwWyj5fokXdL7V/+
Hz+EhSGgG60MJBcRTBYjaHrUR9S28dom/cuMxWNhRmjpozrTmNJpEjU/JoLhCEYSJEb/K1QxDyMv
8XFKjIMhll6dg3elI+1jGs2HfgaxdJ2BXL1Kb0atBHYriU99L520QXjkRJDdS32zDCb0C5qgtOAn
xzPPyW7XH1SxrUMbVTusJ8ElPsQmrPg2eaP1Oentum2Os7BIq15XtNCcVQQvOXJTHbj30Hz9ExMG
Md7lvjEFfOn1sTSRWBewujzx5fV+6DmP2P0lfPx9+u+bU7WCNSlNe/x9yagf1CYC8i3neTz9jZ89
/sMGE5M6Xe4SzOPQbgSI9DzjWHpaahnnGaoW7S0FNUMJzg3dwV7s/nASMJbLc/bdQoQmSpgchBAY
Hfa8XOfSqFpV6IgepfhTWe7H5mkWJkso/Wh9XMpjWPwtAfZ3fe92k6CtUSZPMFfTVMoS2BiKxai+
RUfN6d3uK9DUKEFKbwnHV/Yi5NYc4ytZrkLCtVnQF6x+lP1Dop1LwBeur+ndp9nN3BphHEaPjElo
RIxGpgc6gwnekdvUyR4hW2wPk01nTlAip8wr4kFEBINS7WRJTwaeDnQYVQ6SO+k+uzNueS22PUfe
/i7GyaZGqMIlw++ah8WORz1oS+JfX/tuarS1wdx4MWhsJtytqPhUFsWjqAEG5Ep78BRvBRJF4YS2
vXfE1hxz4ymZNtdtiNfZrH3XIjuZnucRbO+DhTkXPf5yfXHvKfK1jWVuPqi6gQQSpdf3/gqoGXtH
+KGAHSJyxbf+u3TbOeSIDbSa38TqhcV7A+6lSOhEABFDGaJQMrw8oqMUx1mnjTiizc2kPpN2stM6
sUQzdK4vdf+cGBo0UglkaFjskm5OylrSEbYCIUDNoBptHJb5T1B+Gngn/s8K8z0lcZ6yBYhDR67j
R0MOT+tacJKV/xLVPmwwn6yf0iRZDTg9fb9L5/WEAVUKXnvgzST9F9f/P0s6C1WaxREqCgr5Hcqa
yBbA6u/OGMwndvi9/JV9v75F+6ET7zgZ7SI86VjqSZHIZT81dG7uADIKez1IVuUTXBbVQT6LJ16J
Zzd6bMwxJ3vNRWXtDFoIARCrPEU5pyO/l6Rgr/9ZDnOUUdwYVDkHRWlWgokkf0UMdaBiZmntg96e
1AmslJzcZNfJNxYZ91MEMDU19O4ZZL8TftbE75onzibR++tTyNjYYNwPTMKTBmleWneE1DtmQenY
d3Qw/cIrfZ6gzn6A+rDG6tDEWVMrUY3UHMONX0oneeiDOSDQy7udPPLef+2CHtWF2B+/lrYc8ACc
uy/HzSay0jRTJaXEVGg89kK/s4eX8F5G6/ek+qubuuhqpr/Im+Ze/8gcz2GlaqLWQAAUsOooli0l
oQzUjtxXlM6mbF56yRd4pAG75eTtOpk8IiSVLJkRWDE6F7P8qACMXvyse1Kg3S93+s1op19+XwJd
YL5FPHTT7jWw2WYmwRBiU81mkJ07aoPobD6QWLEzSEXwxku428lkDHVWrB1izO9ljoc1MA7azwbV
cspY0LwaduQZnIDN20wmzJAFr/OY4nKIUNx3MWg6yuwxTvVfa1wF4TAF8aA6QyIH131o/56QVBX3
EbiQEKYvr9Y4zdq0KOffeIYs6G4oyJm4KQScrlvajzofhpjNS+NYj/UK18RYPIzL4zDa+ShyUtBd
FBcIK/9ZDbNxvTE3ZSmhKUbT6u6hssHwdy/ehZj8LG9VtL+b7+Sg3EgcpDtvbczmhXIKioMOEXVc
T5L0lxGdUiHmrG3f+Q1g+wzVMIxPvAxp0lWzSFBTwYkXDclaouh+nP9aTIMzAry/mg9LNLZvHn4L
kevKXOizubopRNUSpqCSeA2G/7JVH1YYxzNqo9VU8NshQVHAVJi5sSMB8IZBcTSdKYT1939LXxW9
6564n7FIH6YZV1xlaJPUJqI1xQvRKEarLINHVdzNw5/gZrWNMcYls6wC+UQGl1zC11AzrUn7ATYt
jnNwl8R44CjmcVyNJmYtXOGOKp+OVuM055bK5zi8BxXPQZiUpZsjqPfQONyIh0y5bdTHPPnyJ3sk
y8AHGNCEwtv80gnjoSkLrcSbAwpBdmxPv1BrtqPnNEic6RRzcrD9gP9hjU0gRLVLpoLO3cSH+evQ
Wtnt7/fNaKV/N50rIG1Bm5hD7bL7GTdGmcJDCSEEEzKh+Iz1z6y2yfxNbP7kKMsgiFN0QyQmi57V
IqNQ9GVCGaoH0qh7Motfc/3X9a3aX8aHDcb1EnnIURVEuCiyoNJBun2fqJw2Ns8E43BaNA1pZiC+
NvptKbdOOb0pGMe8vg76Rz6lrJtvxaTFs5LqlZgb8Lj20BBvMWNn0H6E05d85pV/dt8UcGsFvH0K
cOhM7JvmXJ9jFVh6Fbi6cXb05Mf1tbzPeH9azMYCE+KiJQ3ldkSi1rj0kUTbUNp9eRd7id260i2d
2qeIMMAU0Tomh9yfRM7n5K2R7unmFpFmjI2ILYrZsuGs5G4gHLej23FthYzb1cUgNJCTR00gT45d
iZG5STwkemrlwGJKGuh8VJlzmvafnpuvyvhhXa1Ga7QAMwzH3omC0jPu0+8UIhXZ/U3k/FFaQVCR
lHVRAkaKiYFNXgmagtehk6nCs6FAfFJsoSoHbYfr3kI/1edP+Y+d9xxxs1X5kI8AGAMTo5HGStPh
bIbxKdfOVf103dBukvuxoHewyMaQmanzNNFCEk3PCCbQ8PQ8iFyR313XUzQFrUrFVAG6vHS9hcwG
SXWkSevktYlkxQovW9+/bxVUpkVNhlLeu6dsViJGBQQ0wxYworHF2J7uCdNiSxGSZzEMxIIE4OE8
ofvl461tGVLzq9YnTlDcX+XHT2COeGn2kdzT2rksllaV+EXDMbBDnW3KmkqIqqkmVBlZ0Kq+YiIj
y9HG6wrlRx2aQFxq98akP5v1dKqKPij7GVN+7XcR5Qtx0k8iGR6KprBLCAispXYecxECOkZu6+r8
0BOUherRQq+ztzpR+FlNAkQpFZRjVzfMZd7w5u73UTXIz6k6JJpYOKWQr3PbqqjrayXmQ2XhhNKe
d92fd++lDxMsZLJPxTRLDOTkhikecjM8G0vhlEnGMbMb6jZmmERBhSZONeoY3Kzz2StJ11llK5zr
ZYGmh2qXJDas2cw5Z5Xz+VgG4qGYhqks4eGVugSKNvtk7jjtH97nI5fnVIAoStylqOSR6K9MmK2h
fsYLlRPcdmdFtc3XY87J0FelYvTvb8ICaR20lM7NQ+qADg1zL9N58TCpfmxtkK/yrnne+pg41Dal
DMQPfRZqbtJQ6FIgjz//nQsy12DU1msUEeAF5Er4lsitlyW1gyM2cT4jzx2Yqy8d8o7kAyg3ZFE5
Dpgq67vG/3dLYRIwFDqEBCJVuIbEw7w8rqtbqpyHOm8VzI2aR5imwLQIcrz8HBl3Wfv6r5bAYvOS
Wpkxkgngb00gvTeq9mjOd6nYOdfN7CciHz7N9iyhcZdP3YjYT/umkx+5UmjPDwuKnVD6+4Vb549S
hI1B+fKoRibGuNQebxUzOSfzwVxzy9D8Qnr5k4VpQKcYKkbHoch0aUdXhLoaGgTtVaIzrS6glJmd
A36AHqFsUXarP+otbSwyXqetUpmXCkBNefKiN8dOki1xvBdrjnPvPzE16KmAxNjQMbhzuTIMBGNs
nHZHpbvy0N+nTuFTZmvBX9Hlhk3rD9/pG5NMbAA+PBrkFHmdqfmh+bcq3OoJb6Zm90RpuGBFbJdq
spDtQqhWaegBeBOAuE2fdNzt111iN4huDNAfsMm0xnZNOngLcYzwKatfqu5G0jn30H42h9lSogF2
jpIDc8EuwGAZskGBbccVHKvRMbPDoMLUZwpg28B5GFEX/pRtb4wxR6lYBiTBGXrxUxZaUf/SCI+d
Jls6eExABM0xtrs9G2PMFdtrUxoVMq6HJqkR8XpXF0pOGWMXdq1tbDA7pFcU9NjgmqOtxnft+icp
MJzRBlG8W9rgfuQVoHirYs5Sq0djOomwOCT2UL3kFedtuetzmxUxBycrm2KZJPSbG9Vr58SCjpPC
n0KnG806gm7oBKcGOk4GW3pXaiXGlCEAeURy+kN2NJzajZ6NJ6pEg7Kn87+fo601ZpeysSqyJMXt
OkTElVbo1YrPYTTwwhx1qGuLYramqc1Fmic8kRVfdDs7e4gdsBR+aQ6tXdvNq3T4d6tidyqL1qpp
8KIs56clz62MxFa18IZkdwMERAhlAqVLBe0FJm8gwhSVHQLHu4hQZzWZFTuZnUEZw/geObwrac/9
3tUITWoP84KXIU9N1EJuKUJ6Ml1Rfoq0Q6FwKp57J2hrgvGGOayQcONtC1azm3E9k+jr/74v27/P
uIGmwWfGHicojB5m81R1B2X8ct3ELrrdMHWIHOmoKWhseUQyWnlutRXDgC/pAUMKmOgsHtagPQkv
2XnEdMv4K/L+pJy/McrWSqLRqJMMNQHokgR6eYxlHywL1xe2uzcf62KrJE1iQiCX8pcP0U09emXB
K2Pt+ReUDcBSD/k4Qtj6iD7FYwtpCNr/aM/ZF+INyCDNR+0gZBbVU5Be8hft8fqido/Q1ihzUtOl
DKdoiX+DxyEF5JIC6Q9lZG1945YXF/Yu2a01+u+brCGa+jTXKDtv03m1/lCaf83D/QRIAIDJnASF
Z4pJIHNTwvMc7wonTkW/Qoy1Ml0HH2HVQFSbeJmG8Y7r35K3f0w0gnRNAhFwvJvzKnXBAOOp6WyV
Wvlw3czuK8MUwX1mQAWQiqNefsRBnbscrDyUSFTyZJcKiZHb0aaacC3YInjIHuoB7NWxNcfEpNzM
JqXCPABI9Qu3SG519a4QTbwzWvv6wna/nwQZdfwxUCuxda1QkQgQn/h+Q9xaipYfpebvIebBM/aO
MRBK/1hh8jxZLVRxpiIOnaK7rZQ/ZJnJOck8E8wGpWXbN2KBYGRAKUqsDb9M5pfr3+o92nzalc0y
mF0p62ZupBnNUlqzHV4it4+s9AsatM4SJLzEbveVBM5FWnek0Yl9/0VyqDczblrH+Kb9XXpzUATh
ocGM4vqgVYAYxi7Ym3n37W6JaGuVPcIxOpoJhKmd9Dy49bNkUfFa5RB9i35NqUV8E1JimWi1imVy
Jez2A6OMYRbwSkARkX0Y6lkhjcYAYASVQ5UBlSKvpttb0T2gwCcecHT3jG2MMVF47KtUFQHDcNKY
fI3UwjVz4kX56JlJ/SdRamOKCcGdRgQppHW3NfZT6HFPT1LYcE7y7gHY2GA2jpKzVhNlxS4mw4OC
pgtVT+dPDsDGBhNtlbzP+kxAWKIkgORU2ON/+N1BBMrJZnevkg9TpngZcFVorqsCHeJq15OcrlbW
fZvbxx5XSh8qLmddu1FwY4x59OqTkhNjQUHi93R3+TQCI9qDwUTx6mNtY7zEJZzy2/76FN18py1R
2WJBKI9VXKTIOks5eiqr1UMF3TYk4b5Lcqdrmi+cJe67x4c9JnZlStEj14F7UBa9EL0tD72JU+uK
nnAsHMGJkYBwsgGeSfrVN4nHuNZDls54KQjK7C5N5VVl9kdO/7Eq5gzncj93RMRIeV/ULvhMrFSS
eRUR6tSfoj5KHkgOkSiiEHe5jDZEFVNpdOSgR+EOalvo1SnP9fdRB5M4pfVubXr/NwVKcpEjcnJF
uoBrxpmbc5XT+TcX17rcSrPfabfFBHIizhOIZ4W5PGe9hL71AMxHSRpbmZ7zecWIy53JRW7tugSR
UCKhKAyov11+yzAf2sII8STu07NUHpY+4Lg53YxP3+vDABs2Ek3KjWnGSnJgZdAceqKzpro/obXK
Q8pw1mIyfiEloRq1E07UIFYWkZpzpuScjGPfBPTk3iulmsrcG0WdL2UKDh2nNw+JclssfxQVCArM
skL5VthBSFFssjUrUVEcAdYtneaGitMbpa26i5cHtS/qFlexe3cw2MRJ0g3w5qmfBMpCcLuocY8P
p/jAkQf9feK2IWQ2oSL2Y7apXAgaRFNvCT+L2GpEfo6z+1k3P4D++yYwKSCrl9IJZUeKyG4Psps+
afc9HmBQ1HufOpJ54+e7B2xjkQmFWZZHkzwBvqB3qpUVAZjZbKggubMYcSLi7lW2sUR/yWZtGRna
FXV81Osqt1xNu5xdA+SRnGNGk4lPx2xjhXHMXtd60qRow9LnUAkRpwxqejV4UV5qCBHKXukqnobE
DUwFFq96t2sbhLCGhuo0Su2MbVGN0ljOCnSaMcKe6o/Z/DDGd3P+mufHeOKkIfv58MYak1ZpyVKX
y4LKCijuzioGmiBY5cVe81LYYF/Qnt7xcI4I8tsHHkx4Px3e2GaiZbEkmlmZsE2ryUmgfy9s01ah
5aeh0sa7rTnW8Bi89JwmrM3ZyNGwo8cSFBd38pt6MziaV/vVd5lzr+266T9LU1kILzoltZGMeHdm
uRs3T7FuJ7yi2G6GtTHBXJ1zOunmUIO0bRQeuv48rf44/szSl5KnM85bC3t7quDslRI8CzPhHMXH
RkD67Vw/cNd9HnkIszcKSZu0B7pCWHpXIn8bk51UNQhzEqeTbythta7b2398bj4eE7DiIpqjqQI7
x/SgHBW3u4k98rg+infxLR3LFM7DiUfb8P6g/RRUNjaZ0CV3YUcEYoANwxqd1ZGstnZisP+PQOn1
rujkriBYZm0ld1Pl8KLKboTeGGeiyrim7RLhMe4st0J/CqsHGbBXvHivf1fePjLRRAmFdi4EnOhI
epYS5CZ5aJHZV1RvSdxU+HHd2u49t1kTEz9Uo58SRcSalBz3OHkQR17Bj+P6bAlYE6RCC2nzvTfj
Q92U39TBcApjerq+kP3y28dK2DpwXzX1ADA+bTpocEcQnGOelJJLtiDagbgY736jseGKK77Hys0t
GgtLNguUXG96aEE+ULjCIyaiLcDiUerhPXU528TWFteik4ZoRHWALKeqeQh5dfr9w4yaCro2SPMw
LHsZPfSk07uYYjXpba3+kM5SINirrzl0qjz5SdfEw2vu3yboRBDwWWroSTC+l1djFwkCntR0DAw1
Fo+gfewZluYtQdZbPNUQ+uc+bdiHORa1joFuQRnwQ95Lc5SccPLoWDWP0H/X3ymjtAYQqvyJVFpt
WhJVA+4UeXbK8KTFTpU9cHydZ4OJEWORGnGMPs/7bkFMz2+patu9/ig/LZ4KVAvYdRuuBCO93T9/
wI+VMfulr2MflxMusfTQHyjDvulOmNhOj7wh2d1Aq8v4fOB1FNFZvnRGtMPApDCh8DHGshdi9H4Q
yvthFZwu53X8d7/kxhRzoVSipq9LDW7Dqf2OqsqaL5Zivl3fLp4N5t4wpEwOawHLMYw4iMfkJEDW
tFCLw/9qxpDB9ofRNEw90TbE5VfrxnExIgXJmdydVe04m7d9FFw38fkIXZpgPCAvMgQiDSc2RXGv
u0n+o4nxB9RCF3beBys3sbUr+3VJ0HmHHdDN29IrVKNtcgR8AUh8isIP7ZGzSZ9TwUuTTAAU03IU
Cw3InDS8E+JzGvop+SYXo93qLeeG/xzML03Rm2WzOkijY9JEANCoykbX7IWjZvJ8ge715VG9NMHk
m1JNWrGlQ8ud0B31qgPVAZmBrF5iYImbt7bMnHbmZaC8ddF/36xLa8KuHCvsWgQW1vA48tjYP5+j
y0UxYQFaLEJYt1iUMOt+Kgz2WE9BmJXudSf/HH0uzTAhAdpitZqBnsJRQNeVZpaiq4cwR1MD2Pjr
lni7xAQGUi71XIEO2OmGs5Jh1gQUCmr0MKYEED7DGnl6eTuUSZdLY0JEWEljHZWoMSSVccpi8TbM
NU8YQ3eRiuO0FPYyQ1GkLGwjjPylJIe6V+7SqToOa/RdqNPTrCw/Usk8xHV10mfZNjLzRlb6U6kM
T/EAykNtOJOUN8zJ/d1M3CnkLu66EEpsFMBZBCpa8JUvPdb3lCJTsEOvORObKif/P9KuozmOo1n+
ookYb65j12DhQZC8TBCkNN77+fUvG/qkXbSWU0/kQQcKESj0dHV2dZnMym2dbl+5mMHchR4VsRAY
wRM9xYW+9nnJmNOHxg7j+7XzxeIGidAsJoYJCFdXODRaB23I51BC/3A73zVmGVRivNdXKqlLmeGQ
qJTHDkSAjHepqB/GSEbzSecZU/qy7eeUGQ6NQrDtxWWJ7evbz3UdO2XpydK337PBgU8N5uk5ntEw
MS+Vm3TCp1XVjrOO3OC2nSvsCR/OEC8/hdy0taqpiFD8js2KSe54wxgb1l31EIIsCwSRd8UzU8DI
ZxuqCrQ2Ndv7DWxXOHySFrGSB1YzkQPGAFUE42FAhYFRDFPTANcR3RSZLpWooQ71EdFzeSm7SRix
VoHdVMVjPCjEu+16SHE2wa0mjvO5FZX3lBIbckqCCbQBbfDfQ0q2a2czHNSWoNhr2hV3kzQESzPY
4BFd2ufZslzCPZgv/3t3zoY4iE0sebb0HKOEmKA5WDs9GAq78dRDcmxOUmGziiEmfTzJm731FtwB
aJoVyMcptW8cXlpD2nRRh1YUK34c9JdiIMjOrgPhP4vkSyhqpM7jsuJNXxUrUiDeLGGsCxxAcvuU
yVQzPeEhfBGll0MtXlsYG8F49te7jXXUUB5ypTH3g4tYHBiaei+ME4oRrn4qvknuEKw7y+m9chfd
Q0MnsPYUrzq1MA4WI3HuZhOt1P8rcjCSvf/PwghnsNjPL8KyIp0TSWCUwG18FNYXzI8RkHgl9fLx
y3EwMbSiOMctEIldzzqozKzIlm7ZfIVsL2+5oz1vHzJqRRxmDGDayyC8jrKaeRtbzwrVDvc+7LZx
iPn6gdwMwioi0QiZl/Kxzr6MMyY4tKVxjEj6JpVow+sL3zRBwqcuHgjT9nozOr3eBcUIxTcpjAo7
aZTO1qrEi7shmAuc9Ck9apZoh+CcmVdIChaCMxWWXdTZUYznfQTme+gN2WhzDmZD+SMatf0EXa8m
Fk51P+6tKrf7El1lQgHKqEGsbbPIv2gmaJCMxG9jK7eLsDwMWmPLfetBEa9y47x3Zat53f78V6pz
H/ebwzjVSuUVKQjZDV9MZ/ZFMA6g7RstH+64M14y2S4SwJzkZW7phI5C7P6VestH8xy6FWKWVvUK
8xB3d1gdIjr0h+Iw79jsS7OPj0x9qtmVAXVgN2FPF/nyR6EO46zPeCOa2lHTwVgn2PnwfZxvTdnb
/sSbHg5LXPyni80wLYzswOj2q3Wfk2Sfm9cUDHBg16yGGSY5iiu9+3cbleAlznu+9DDtTOLCuJLr
u9gz2OOwTtOzWaus935WM2DysJUjf6lBFdEH+QvFcMXO/0+PL4yxr3uBeGoGSpiQTTSr0UmrS0eX
JXsK92KS+tvbdD2w/d89CEMc8GlCByYrkbWe17facDuCk2yl2UqoveLgril1E1oPGCzOcMQfdSf1
jdSZ7iGq6y7H5kkgLybq+3HBkopUUtKySVPTrI452NXWpd0ZObr5zPi/F6M/OgaHJaC7rYS5Qfyn
l382UWZb+SGjynzUNnGAYUTiYKgq3h9TdyMmEEAOb03qxXbtMge1rAoWMVVVQbv40eesMVZaU0eb
UYxK8zrUJ2nWXTkcdqqpnFKzOiwqRMmGnvBAyizn6muh6EXRW//LySKprQUsfKaS2lcx93J5nKdD
xAv5OB1hLcOL7nbwRE9Gd6vl1Z4OVdAB8mEMdyOfqnxcDcsuLXPeX+Sx1oQNetOXQ86EKlQv9vW9
8RIFw/dun4PYmVLGuAa+lxY59+/xJq7qFBl8Ia53fdjfYCR1tw0c126SSxOc16uqpsSRjLTzkqNL
d4ihY+zFw0s8fbGsx21T1Go455cECbrPjG2rg6k1Gu7VIXzYNnHtfF2shp/jFcE3U8QlzjD7Vtln
UXV+peSBAZnz+eJneE0rDsHvhiT64PQuY9Nj3NTRSb0z7RadzqWDS8vZXhaxSTp3R+qVWPR6yfov
kxcherNkVBGXr/JwHEg2HeoLcuihRkUTGSChgQqpYuti51r9dz2mptJ/cpbABKpbGGcx+D7FuFuN
IUqwIpY6yLz1td4Ng/0XcTRUpR6XR4pK+WqsyFpw/jbJfUSwlv2PEJSxh7EmoNy0C2TszL310nuK
U+EpFzfQgpwe6HcwuWDuu5pr2MZGvrBuccm3KjsGD+8iHTNMZVgLeGgydzVuqNLwdUw+L5nD5CZM
hTGa0ZU/+j3EcjOkNFRfJpXDr93Sl1+Wg2StKsPMUpA9rvI/xamyI/kpVH/04WxvHwNqORwAG3mr
I8WLyQz2/s4ObDlQJCLf39ePwPmrcaiba+0U1yu+WpwOdjMi6DAKp12oIsXVSPTys3HQO8xD2hpM
f8/aJd/Y/rCOKRWnwCvcmrw4r6PveVUc+s6psBZmAfSNo+PcHS2D6BEnvhqfklZDUU8FlNjdVFEO
MWbLbaWrn62OYgGk7HAPkjrSw0afcAtndWB193njDz2xFOJT8SIA8WgasVqABLcTT1P1sEb/efyH
3SD/bAU/QDyZep4POuuhiINl/rw0VF3vah7k0gJ38EfBRDueiY+EbBgUXwCwb+NOvW/xzBmDDJSG
xAVFbQr7+cU7R56lpFBbHBmxvNctRxcS0KN92T791Hnh081yo4lKE80wctAPsSPtRryzi73oNk+5
Q/FcUj7AgUCFsR/MjuALltojWs5tqXgjlkNZ4I5/WNVtNQ3svXEyA8Mv79CU+ire67YMkv06GI49
detSFjkI6EQtLedExCg5CIebrwqpCnsdoE1FQ7M8PJzvmB9BhZaBag1CKPVkD9HgK01xG4YYKW/D
Y7+mO3FYA9ElPiS7OvlHNoz9bZXPAa9lvWipNIJ/5jTgYmd+YaEzXH6WDqz9D3/KtsHr0djZHodA
UV+WgpWAIS+pEiTKjtW4a7rG7Wq7HkbC1vUtO9uSPx6sBvrIeHWwlHN/HKtXiPIRBq6f3LMBLi7p
p6gotRoG8vahm3aC9BBrRMqFMsHWeAEO64wJoZXtjwA2b+tLk3+1rD+2t4QywX5+YSLtqqnrRUBD
1ISZnciTUxSNWwkSVQD+CQidvxcXg+CtlKQFI2xlGWbr2DjjbgWHveoXftPT3f/XQ6uzOQ6Gkgh4
1zIWFfFh+XN1UTVCN5zhFDfNfvBXR3QzP6JHG6nPyUFT0S6mMTMRQdbcKiBWLZ+MyO4m28own9La
rTO9iZFNjpFSdjmAwhyxZGSY6HTj9oBD5nRxsJq5t+0rPwnF//6mYMD56Cx5vKyFmKA/U7M/oxy2
ayB0kjkg4tujjHSH+SjiiG2jIp6OH+3FSSWUbWOihI4xB5Tt34y22LVyPjpNFB+Xob0XWf/uagXb
C93+mhKfWV0hBNlEMiK+SQmqVfQa5UVXkt9DX4nPpwp6aVhhBDRUMG9Q3Sq7FLJXLWQBFUc90p3/
1KI4MAHdoFax+Td31JBkjwH0DcoMzUQENMQ5xzT4x01LkEXQ6xlppkhmZMmTX1VFkM71myzIb/LQ
OH3/adGEnaRHt5Nae2pSkOwl24cfg1Uf/wZViHWtiZEtFA8RJMOsO8bYP9rfB1AqWw/1LWr75OOH
clYOcEphriHuhKlm1ciDXjUfOwvdA7ru5akRFGZsy2bj1PJI+OqVtl8WE58PJQc5CUSkpQUD/ngf
h0F9j/EuJ34qj9ZDCCrs5V0Fonj9vfPBoU1kYfRIzKAWEI4obwyCL2v4L6dS89tXOCbyuV0sraxC
XzsmLuR9Otxn6X+nK/zw6fh+89lM+mlO0Uu1lPei7pjx13kkZi6JU/d+Wi7uV6UKpdhs8CLK5bcp
ZmJ932Nh9rf3g7nWz+O4f3GzFkaDXqMMNYxCPCn5sxIeF+2t0GLbanMCtYiT9X5FXKynnkYhHlbQ
1VnRN3G6sfKHKE2dRHnZXhFlhgORWi2FumY6rkiMrCL60nyjRN8jJfBJnNl3wp2L1Sz5YvSdhDPb
NfdLdyyqT3E3QiEbLOjJQ6kd1Y44OZRLs528MChVTVxPK1w6TKDYMgqOMIXUJDM7FlvewAFCkVZD
V4PI1i3azJ7D1VnMo2COjtDLTj07Yvo5rm6zar+9Y+y3blnlMGFYZnTU4S3rJkU12LVonEKt/jyK
0d4cmwN4uL6qykB4yU9e6/9gH99kLPR9lIJ8ko3OhQGrqoHvhhG2rI7i1UGB4VKCqYhwGD77uvSy
XinWygYQ0NUcjBhAEAJ5RzayXLUDBhroXoCKWOVHgtuinqZWQPTKZlfRnQYpOeG2g5Zc4bAJVqY9
lrmy3zvZE0VZcNVFL0xz7hOqINDXe4SwmeWsy6Maf9l2lKuIePH7OUeBZxhJXKA3V+99sZ/QhwGN
TCpFeBU/zkb4coaWCWGk17ihtCnu7NoY/NZqgqTXKjsrewLjr7vhhTUuTq0Ra5g6E1GTg/R5daH9
dMDEQwNRj9JLv1ou1cRwhaIGFxeY0kBRrWDAmpeHG+oZ9OkjskbMPbJdkdmCkzhG0PjqKzUAf2Vg
74MxPj9p9gOmUxmFbPgHJos+r26Jyn/hRMEMAr95twZWMN/WAWn3uiP+s0i+gVYvSnEu0IbwPqnQ
PKgOOER9y1ugKILxbfUtVVFy2PZN6sPyCcw6U7uqZ/IRqpCdynD01EV60DPs7Czvwhk8OW17atb2
MJmZW+QhFZFQa+aSCslgKlJrogStLf1tNmq2KZLcn1fvh7PzKOxvuLiDyrIEHwCj79KKeZdo6FlP
el/T+s4xlvEolCIQGw9JIzuFIsnccP1gnjeVu9ijqdYbSI+yphU27Az1IDSSzEfWtiI5+g69lHb7
Qo3GXYecs1H2R12sWDU7YTFbpB5C7diYN0N1Z427bc+5ev1dfFTuYh8tK1EbEzlJZX6dxEPTfEvz
Vy25S/tHoS2Jd/HVeO/CGAfR1rD2lVGD0ygrWjeUa9dQ5L05SK0dGVmAfxAhxfXb6Pz9OMgGjYNQ
azPew/leAZVDFiR7NjNGVdQJ31C5eB/PCgs9ooiVZ+N71ZX2MnhN/iL3OvH5KDscXMurOqpmiYpi
rT6ikGDVK+661AYxB2Ho/YXyr6DovFGq/NHxhi6WCrHBNQRaYlfTUsg9JZGbF6ie1kbuWpbZ2DO0
WdOiOaVoad72yeuF2wvzHJqIYawLSoesMqtiQm/qzoI8WI22RTtDGow9gsNb6V4/Vbs8oCqo1LWh
cjCTC/JqriYeJWqgH5ZHMC/uQVfhxL68z9A+6RnochHtMqC86HoC4mLVHMRk4MOAQgEq5OxyZPRi
0cHwcFcEpSfsf6VP7eImVjloGbqoklcd1Y6q9dN6b0zfR+OYkQKq1MWkcvgCjcBVHGvc+H8z3rBA
kOXdijuqXYe4g1QOXQZ1zpohQetdMYCnGXlL89O2XxJwzOtUKGGtyUIFOBlb2ZuywkuL9EbTZH/b
DHHMea2KSR3bfNQAybIOcgOldVoN3OpqnTl1Xi7utrHraZiz12kcqEAZRUuVaUTDYpCgRSJ+6lI7
OlmPhiP6rT0GkJRYXOXHtlVqiRy+dEmhxOsMwght1B0R8TRGldfyj/q/qwiwEBCkmKCOVDAUzQHJ
YOS92rfw8kF7Bc9/Yzxsr+O6R5x/P4cV7DbTI4vlsJpuH0YYvA7RrTjn+20z1z37bIZDhr6Rinhp
8PruzeKU5d0nUaACnOtX5dkE27GLUMNqch1Eg/BtTfxD7R91tEPOvSMX30rzqQsf2pjKkVNr4oBh
yOO5HGHSjZYHQQlottefAPl5SRwegLkujaUSno1oNJh9ya/96AF3CGuOR02yDwQ39GIvdExyKuG6
f59Nc4FHtNaFVWSosU3O6rNyCkS9BBwrxtKwOmxCa3oz9lXl/o6fyHydo8mzWbI0EzUjGXRft0mz
2/792+4u83WNsmhlJQqBTFGR2nVWuaM52bS+G2WGQ4cGwsrmOMEMKKiKIXQiKMfGCZHvp4xw0CAY
6iSC4QfhjeAuyfd+eNR6qpZ7Pd792w2gt/LxUOF6LYyZEYaqUu+PqeQKmekLUMNWJ1vKR6Lqun2i
ZL6AES7hKGkmwtCo+yaqXp8kRFxGGeAwYk7qJZrQbOyq1e2Q3goz4V7vWah/hZ0yhuV08N+rms7t
iVxCgK+OkcLpPMVPUGpFp/4P+Yvw1RSQKKi9EXmJ8qvgml5x7CD4EEnetoNfXeHFH8Bt2FDXA1qN
WV4uPqXGYEej/Cvf8MICc8sLnF3NXjBKVn2fda+QPqnjj+0VXK91XhjgNqkzRXTllGigrz8viwN5
TC91TVdsXONFx4RKeciD/y6PiVv2wiQH5WkhGkWmo6PYVEbIqsl3iQ4F+5gUZqF2hwN0s4rNairY
fOPODFRv3c3gYrCzydZBhs4aP9A3TTG3XIWJi7VxSC4Kg271LbCo7iCidht3fqgQA9eU2/PsMHXf
iXqDIhzScJOHHrHjAPcfTgkUnqWD8BLdr16yF/0xmHaKDeF0Kga8ClPnNf5LEx0MclE1IVFW1ezW
9/Qud9Xii1qcZrR1bfsn26ONI25w2I5Bb9nMW3QkSe1Onx+aSnRHca+UN3X2I6WINa4Htxcr4wAl
z6xKHyTEfzlIABMPrMNecuh3oKi2sx+iXQfpaaVSYdQKeQzJRGmZO6wwiU5rAur8YUJ42Du1Vtst
8MtcfuUmu1gkBylKWZiC1oAaQMy9UL1fxmCkXj4UqhgcqvRVGEq9iPO1OIvDyM+WP5BNQfIrtOdb
xFC31DP8vQSy5SgcqETFKLXKnCKpAoam/inxzDmoX9NXFkDZ5aNoC+5ueFUfO9Gu3oznbS8lkMbg
kKZWwNw/WvAbXXq2ws8RVXQiHZODlXnJwWgbobFZfJBjp90Xh9gH/8u3EYNwMxgqe6Zy524v6vog
zdlRTC5PlYKBu2zZ1dC7hg1CtL35jeU16l1zgzn+z80NVJUPzat8oiwTIMrT+EeRmMmJjnSSNDqG
mjiIhiqZIgy4GnNfrI5Dlroaq1qu0EqkGk9r8xDVz3363FBCktdTYxdmOEiBlEloaeh8dbV+2IXy
8IpWFBuvJ7cNh9ZNJxQainpfzLmfhfIv9RFfGOewBbWTMRoFFoC3+b1SNndhX1Bewr7TxsHjiRfQ
ot4OVYZbtnVnl2W5lRQpm8FdPdQLT9KXback7h6TAxZxTSD+ISCmjC2Qh4IKdhGLQ6knO71sD9la
BNvmKCAzOVgZZ9FK0enGzkD6LH6S3NSFXnmgQ11S8frZTlxqlIdyfg5LmklcQ0NEWgpn4E7Ph31r
yqckNIl9Y4ixtW0cokDMMC3aGSMZjB+LjUqsB5brppJsxH7xrbfYq1HqlholidEdpK+9FBjdn/Py
POpE7v56OvTs6zz3QigsSt1LyMOy5D1LTAkOLoMDaLhQIm+prlh2cjY+H8/AIA9jnXQKRLfa2U8s
V6NEWqnvxsHGYlbg32ZtvfUkQCwFcZxhOlE+PadD9qIn+rdtP6eWw35+8cxQkFBbFguVlggaZepX
U/u6/fup5XAxx9IVRrmEuL/m8qSIUPNC9zXYKjTfXL5vWyKOj8UBhNGVcZWyEC4dwwBEfB7oHoJV
WPfbZkh344ChGM1wsRpUMM1TGBRedMiPq2OiXwFSlgE1PXG98n7h3BwoGL0y9loGd2sk40Vqwrs6
nW5Vbfi8ytJd12ZBa00vox4dpUn0kzB3BR2q5VHjba+a2kYONMpWTCOrw8dF27mr4EpepUO5fDch
Gj1FROS/vZGYWP/oklItF1Y94+4yh5cw2qkpdH1Lwu0pG1wyG9R9QyFLpebWc2zn2Wdc/1ZXEPH2
FTmzy/cuFEk/riTUm3JNYrx3W3/9vASL031jw32hK/+IOm9w+1sZSunrj+29IjwUg1UfzTZVmmvD
OrDsyOiqDvPRJBidal/5+QvlodSX5ACkKGNMw8w44FPl1f2fte52/Z/bC9rGKJ3PV/WCNWa1hkAj
H45oNy1m4oNRS+CQI5Lqrh41lEvn6BGNAVL83JW/1EHzzznWRQ41dKlq62xs2Z7kzzJSEtFphHQZ
GvXZRI+S2hT/DOl8HHKog5FEs4wwN03scq862g14WTzxR/62BrMDnVL00Nvgtbeet3eL+pocVLSl
ZuXQhYPd8Juo36/TaucxsWPsb//5JazzjbPVEinKDAoNV0x0u1sOVf1gWoE4z7beOVMVEweZWBLf
RhtWKEzqKesJRUCN0aio2+ukHDdlhAOLNQFXYdIUmluKKQh2Pi2qo5oGsRLiKL1fNxfXfd6aw6yt
SAHIgvRprPAmVkNyGJdaCfsjLoxM6zgXqgXthtbM7H65GbLRHoU/tt2MeKTq7y/nCyu6IiaLIgEV
3mnWb7LH2DGOkZc56EoHBwn6t1A9Se5yx7ihcn3UV+QAI4m1KS9AJuVG2quGgbnsN9HivWJ1sTbL
GtpQYvWT+rPxhEciVCmg0wDCqqDaS14fkBINV1umzvD0/rEvDCb1nHUq0wUMT+hi2PXHaC8ErRN7
lCV2+rdOLocOupophVLhKDVZbKt/zlWGuebduN6tmEM17jHTQEQTbC82DPIdtFoHXkckTlESzf20
GOyyPSUGKPizT9v+SDj9e+724gv27Sh34DDDJdV7sXbKTRA8/kpv7nmTZA4hQjVqcqF7bzhhvblF
oARMtoPaIuqLceFDhbuqEFvc6LL2WdXvVbmzh+yuoZycMsOhBHp/K23Ieuj8mou9FqUjQsm8iu5z
WSFAj9oa9vOLrcnDaBRTA8g6Jl9rjI3Mra3VL9vbTwTqusyWe2Fk0cCFJsp47zYeI49qAutRuQUV
jfe/+53if6MWxQUUEeZG6qjHw0CKbtX0Vq6+QGOYOjuUES6GAItcomcdKoUTlDvldjm1k+ZCXzCY
pHKniPVnSwPRf1QcDUH/QzHLp36QnuppsSfra2zWPij3nEYvg0ieny2h95DEeVBM6aSDstMOIfNn
g/TIFoE7gnBnZfrD0vaOuWBWNitqP8+0U5y1BRjP569DhuJ4mdwMGDdUwy6Qi+ZtLcWTvEqOqKLw
0ZnBVIyJXclFAGYRN+zwp06SU0bLj9QQg6YAP54cI8fem16OOEFordWfennfZcLbENf3Yj/f5JkB
PZIi9ivwSdnTDPUhpXzAGhK7i2aqBKAQcMj3OYuYfe1lE6hR5ioq5WnXOtLUY2gUwaJfF9E32Qhf
Q2XdiRr0iGrrMVV0Tx2Xfd8Nid32a2KLVdXa4EoLxKz8ok7zq5r0n/u+2OtiiIn7Gly5TWIb0ewa
k74fhMhrTDF3hjia7Cw17SRDdDgbO6sId2k0hXY7w4l77GmMgdlill7KGQz3fVv4xJEhFs/3XTe4
cqauAp617pTtekAaUzlLBic/xp/+mgEQAnwVJ/Q6KJQG2+av+7ZpMcFkTZJ5/kQh0sJBxnXkxpIR
YBTHFkfcRQ1Vn7geK5zNcEdI6BIL8iLI6o1L5kRm+dBlGZEB+0kJ5GyDu1RDIUe2bQ5RF9hD6s74
roLsECUsB6NyATiyfRQMj9XnxYeUBFgHqaT99S5MzPX/9SUV/sG+WOaE6NhQ3VPn9fscEq9oQ3PG
A+RWH7RHqAt7iifuIheaNxn1/PwJ7p6Ncy/5rh1HYbAw4ibd1SA5LiA0ET6rtuQU90jJkPSK1/sU
LxbLXcLjKna5JsCeGvR77Ri7I6rKICRHCpUaELh+Q56Xxl3EoiClssREjSPpkBc3VtqBTtPPx4ft
g/CTSsXZDncTt1oh9h0ket21D+qktuX1oVVPwFZteYvkRyPq7VmiOPWoxbHjeXFfStkqDWoI9shk
9TqlseP56zw9VEA1YnXsK/07ADyvjruYFa1WrUrEHVZakpOF0x7qEIrdR/OTNktebaEBdFYWPyqS
AJPYj9BO8sKhfhailsC7bSRQ+BRAgokHXZIBOIVkvQ1l9VXIrB2x2G1QU0QObeLYKEKrx8NhldDL
Vvshpg3e8HDAQPm+dWpn9VJv2kVv22apveTwR5LbLNE13GJLHtlV8klZ/liFyJES6vl6PQ35z17y
7/4i0pdJi+A0k3Bj6UE7/SjXuwyZ5ZD4kOw7bTgN/+LX5igKqxWPy0U7RtNdA8LMNnvVjS/dfLTG
5+3PRzjGez7v4ihYWRdGJlQtEa7ch9ad+EtcuNIZs/hX/6r1qTBrSMkwAT7pZjowasTMgzRebY9v
6Z+z1zsNLo79fIr8jHAOCl7eK20XyxPlZIhNs8YBnPRDFAvg4TVv26JzlqJ/jpverXtlN7Ta86xS
ahzU7fCvJIFljlmuAELVIL1HjdIPfzRu+MTGC9tT6GSv2zt5vZX04ktzYFNC6FCX0ow1SWeP2THx
etFGOqcKamgUq/4cJJB9WF7BB6L+Wtr8fDa4B0EmLGHVijj6oHvWh+dIsduEeIAS55zPEuR5OaC/
GNkjQXszDCmIIjRMq73dzTlx/siN4yAlnRc1i3VEokzKei4xGGp5UWVDNRDModYP6wtVfaUudj5R
UDSyjssPp3CUYqc32iA3rNIO5QTkl+p90qD7d/Uw67IzOumlNst7wnUI6OYTCGknjYvMhoM0e/LY
jOUwuMKt6UKLothrYAE0Ddtc3JgIg6kvzWcVzDXWi0ZEBbD8vDCCBT90zdrukJmOwa1QBwIRrVLr
5KKapq2ivuhhT+4eh+XQl8dOJ9ZEAKrMfn6BOCBwWaS0RUAjdajYj9InuWpeiO1icd7GDfEuB3Nh
Q2rlNlzY0CgTo4udAW+XLMhuLJBFC65A3BA/6Ub453Dz2YWuEfMlM8H3wWaNVKf2k4O57xF5Tu4Y
mL64a4ijTu0ShyZQoVB7PIrQJFMc5eqmq099SpggPY8LVtSoUsqMpVHZqKThM7JUwYtu2k/vfe87
kpOd2jIOU9YUagbWhAAsBwedm+ySQ3sU91oApkgkislnEYGW/PM2C8euVkXQ37DlvXPB4mhl6C0U
IPo4ucKBKa+sVL6TchV+qrhXJSkBG95flSa0agaoM63gwzRR8emdZZc64M3YPgzsw22cBX6oOFUM
oV/YUK8IytYhGI9KYBz+H6QBxAby7Ih1UuF9EMFhlmD1NTDeqLW93Ks4BLIr7saSyBv+pPnun1PH
DxIr6Ga0wETMNCMwSuPlfgUaztRHf4ktfme8XuEj1eb0k7Ld2SY7mBe4MkL8ahbrWMNbfgmyWwsi
zQxb9GcmKQ61hB14hMm+OwIwef7EpghDbWbVyQq3bHKrIIuw7SHUWeDgxJCHRU8E1mZi3VbxPlVX
O0ncQqF6+yhP5CBlQmlGX2vU9Sf1oZIggBWesuWQ4QU7Vrf5/IAf7n9vZRyoiFrciKKJ+kKtlR5a
em/FOFIh+Zt+k6eG0t0l9okfINY0IRbyHDnzEfcMuC2pIgbbho2DrHLJlFzJhUkHrSCGu6BU3BR2
Xn9PDV+PXrrQ3/5u1FLYWb/w8z6PDH1a0KQgFM91HawzNVND3GAqF2d0U10VoDBEi4e2C/va6SFe
N7W/eYfxQ8DqLDaaxjSb5IcwqA7mff6m3FpfxXeF3fULOTFGfTYOHoyukOdURyDQzrI9Jp8N8slE
gCw/8NtgJk1AIRp50b3kq968E/fgOEU1NfYiUgSKirr5sd+50hMLhD4szpf85ZR4tWjPj0z1VtyF
MeFzVMTBT/5iNrJcQDjCrmTWGdM5zSl2611uQ6fCDyFZ4247Obk8Dh0SlvldWmzX6Cs+y02CNoUp
hOp+5ivUfUWAHz8PnIRo/ElZEXc5vBdxd4Pf7elrmDhY/CDwAAfMRinVMHVX2p2qODpkfYbil2YU
z09pjQOIyjLqftFwJ4WDYddNuCtSmXhlErfSv/QwzMjopgQBYSOj4qR8GdXIWzU/Tr8TbnC9vP7P
pa6xU30Bdvq6hn8l6FnSWEHSuLeZhJx6pLpuqb3h4EHVk7CXDRzebEEjZLi8iGnupY1IREbUh2M/
v1iPKeharClwAVH6UoH8IHoaLdSaiO25Hn8psiqqBhiDdZ1bjZBIRdZm73mr2Y12HaZjhdARoQ6B
jHvJCLAkRz5Vr9u7dfUbXljlFpeFidTIbCY3N/dy9TgLmt3GMvEFKSNcQCRqihUJAxJTdaOBHBhy
VOWXWnv6vZVw0VCStbpUsl5iqbFeJmm6A5OiKy6rt23m6p108cE4kOsqsZfECmvpw708Py0Uu81V
bzv/fn7sTenCcl4TJBDb0E/iyhuUxxhcImgCI+Ca2BR+vi1plk6oW9TUVRmKHeLq1Sj7tphF2f5e
lBkO2aY+rkVFQXLZSiroyee7ZCof8T+JRMv1xOvFd1M+nlK5TsPaGpEtZ3o4yVHasVqgDpUHqjHl
esfphSUO30QZdZVklpj2reSPT40zH8G5jaghPMYPlDXq87GfX4BPVEnIWDHd6DH3B+HPUT9K5HuF
cGl+jG1dhwLSN9iiHlmx3Feptvjr3WsXX4w7/1o1KqBSZt3q+9aXfkS3Mmq2GLJylcFvvrPcW+4l
LtT1jmTF9GqQf2GaQ4UwNoU5z5BoVJ4mT3bGuxidWNCEFX3NWRSb1U4VR7SnV+F3zxcHFJMQV+HQ
wU3UGoqFDzo4o4chtLdPF7E8fnitVUDul+sRQi4ldkz11jRfUoThXfZtNCk1BcIV+Xk1VZy11Ihw
3WraTlcWZzRvkvyXwrrzfpkcXFRTq+hJBSPjOIholClBr21KEFqsTcWO8thbc32w1zi/T8qWGDmm
FshBiCU1hhl3aLQds7tZgej8rh2+/N5+cdgRa7lSCxJeAGHyqtRuhrNshoclOYY9Rd1MnGp+Yi3u
CgnTNHirq6U3DM9G8n17KRTi8kNqRq4VVsb8YXJmd94jQbW3HnQ/PlDyX9S+cPCBfvU+iQYYKtIi
yIXE15TxAOUBYvupCMzksKKSlAwUXyxvM1ReY2lBgbLrPIN5WZu8pnpbZeNxLeMEpJOTpxXjrspK
tx17v5ljV0so5grqouFlJIola7u0xbrN0+IxwKycfpc4UC71sjtKUI5wF36ETdPyOa1ZiqJGm9Xa
fkcjIYFV1Hr42TULibDEsPAgFXbDuy7tvMvfVBtirbvIp3L673WPf6V3zkjCz66JpRhaaL3D1dxq
D/NUfMqt1QOr92lYhNKJJGGfhsJjNWP41sBgQBR7ctvdlXlyrNP4RdYww51r6JvrD2oheJY6BXq0
3IC4y48zpQc1D1rmuvT/SHuPZblxpWv0iRhBD3JKV2RVbe81Ycg1vfd8+n9h97ldbIhd+K4UGmiw
IyoJIDORSLOWGnkcs6Ie7tp3M16oASJzpks4CAo91T/F3ncdlGqypb6Bt9e5LoxzfbBMxMo4joBX
A5GlUb0K5KinvYUL0zIMvxd46Mz7ufrNgTChTCusWidUSFe2ptUGNXjS5aB800BXuNqtpZ6Gb7wy
JyeWZqfklBDItznBSFKzYi5I1X1NyqzQyJ6S2uQo974ozVBF3ZANRLT/jtMkfRRDVUCFbO7Q7Kk8
6flHubpazEuK/oeTughibpCU1J2AyQmaQzKOml8dylN/Wu4GBygmbnko3pYHnmvYXZsqE0nGnAHg
gtlIZkL4NtPMQUm+z/LLEPZWGcWWNPCewLuqfxHEvn3kcqxJh8ky9EgOKCKpmOUygf8s0p6+N172
YP/+2khj8r9imvYjkVDwIHd1UHrx3eCljypa93jIjZz9Y9E9RH2JAV+so09pfOsl4J5PzpI+Em6D
7X7Gb7MiRgkFIjWpLqMho3dombY4hvehR4ETkIFzzEB8vO49du/ljThGFYe4N6R5QQouWyMnNNxW
EkE8414XsnsvbYQwXsOIddA+ZnBRDS7epEPv8LfrAniroKe3eWE1faTj2YhbKRSJm9bg907mr5Wg
cRoPeWKYIKZutTpKy893/Y2ifanjGzXhBDA8EUz8gmqQKU8j4EiAB2SX5ENqztGUca4M+iO/XE+q
Dl5dXVQVSWHWIeuYTgQrHPyPeVMXD8MouA0AMkHkm47PA492e39JF2nMkgySgdtEgY0O5tOId5t0
XkZOL8q+gl1EMN4tJFMW6RE8ty4e1OWoLryqCWfH2DrWEAGdKVkQiI9eG5QOLamK9/03PQg9glCu
vJHuF3id7shrPtlfGaDtgDhvSBo7SlqS1GhykI46phEo6d1o/NbOXX6fsZx1mToVNRoMPy6v5vyN
mDFH13gLYHQNbN6Yc0/Ql2GoAA9WMAyh5PrrdfP/D6d5WQWjYpqiDlUIHjfU2bu/In/4pJ8cPnp3
cXq74MbZuyGXehHHqJtaSmW3GKg66pi9MHqv7kDvMTrK8iBXgn19bZ/tTL8a6z/CPq/AjW8zQRU4
VilgWWhXRodJFfRald7aW/JkzUftABY6wJmmR/1xofkrq8Wwne5e/4h9E758A3PNLm3ekCXHpVTk
T43SWDqg5nmQVhxF+Xx5bNaZZNOwLBVwyMW+8bOBnEy8zq4vY79X4XJwn3q0kaGRxFjyHJkkOoJZ
3udOhl7qb/WbcZ+hxlWChSjqbfMj/613/EYuXftGbrRiDM6IYQR95ytKECccFs7P1pxrSkIPcCMA
yKldO4W4NmIhPhbVeEwW3SkiMAID0DdeovOiZ15RiBj2027rsPaQgXyduhxPYvNd0PN7YxqehqI/
zNMYlGqJ8Vd8bJU460ysDNAuilJZZZPUFM0GXWrpzaD0t0OouSSOeSH//itjs12MU1qQSGmiEWlt
Sky3BpIVua2vuZ/wUYfkKXRrjpPaf9ZuJDJeCmsgYf131BoekDxw5Q/9DKg/dOloPyqONVH3cO2w
GG8lwlON87wCKTECFHblqoJkd+YKHLVAgFIW37JE4iyQZ1yMxxqENuryFa8osNGt/bmWOBckx0Gw
vahGGY+rJOL3a/KYS2BdP8sab8Z4/w7+xwmx/aZCm08iGRFHiIcBPjADimb0pbAJcCnIUbj5m4EF
Qzs+r5mRtzj65NkYV1oBdjKNESMnRWRNCqpr8gfQQq3rzoknhQn8o1aIBElABr+NTsg1m6I//Rao
80XL2TZT0oWVNvYGSFMN0ZY06WBOZrCK8dP1lVDzvKLfbKdprpaJkE3ous609860M4zJ5uRU9JzQ
hefN2R7TdJJrPcuhdMj0YSI3ARpx7oy+8BNddvITnccDF/mdWP3mY/CiiYy3AKVcBP5p1KnaCWsj
uezHg4Imu655LPPv1zeTF9vIjLdIlbyQ1w7OkLKtZxTI3NEeKWyZcMBD1+Ny+VI9u3Z6jKuIRwlp
5wGLUx/Se+IB+ONgPP2NbB8DmVbinSJHHtt1OkvCSNYY82m9s/ylOCtYAYG6FJgH2lSLN6l9fT85
ZsZ2my5ZERuLjFCxTV+k4a9F+UsJf1wXwbu/2PZS0RRhynjIfYYZGvqE5zfKdUrTpBjkD/oXbk88
b1V0kzcuqlUxktKl4Dvq3ORRt5sDIIhSCAR6LHZxeQMTO7dfmOOP2WbTFejw9ZDDYanZG8hdrdCT
y49YdovkLNe594d7Sndgs0JFNtMZPHsYv3ulzMjZMXyW74wf5o2IxorJb1MuLgzHjbE9pkKqGOmk
wr0k0sdcz5Ys6tY4PSwaL7e033R18cvse1xVBR1YDLhgJvtvfozVL0+UHSPxeEDnvEhHYdxJC+ok
YZkga/RWT0aDF4GePC9e7IOD/mPkdXfzFJPxJsa4GGGJhJaTjC9Fc8obTGjzsIo4MtjHeQE2dUMM
4SFrBY1KUnqnLtVdr6gcZLj9qeXLMbHNpsaqq6Y+QyEGWzzS8vfoIAy5lYG8azjlgj45TGXaqUtN
TjzxGB84USPLXNORKspnDbdqGoxBd6MGRWAAiYmXUuW8bX/pQjWBHBTRFnKSihYcs7WmT0J1kNab
JP24btO8c6NB68akAWlKTRqvok54E8ZXuQ3U9u26CJ66q4zbyMZ+avMeMkav+Wp6ABaz9Tv0Itt0
vptnyLwFMe+WSlSrUVLhhUcN0Lfpu5i+1GrzZ3Ei24CqhIa2kgz3sywfU1TV2/C2TvM/FMJ4iY6U
eS5qSDuJ6VsTK5Yg3mQDr5jIUzXGN6hTJmpdj6yCVvfvaN4WLUVsvL6pfE1HD1uayX9d1wbO+bD9
poYyG3UWozg8L7qt9703ra07yO3huhheYMo2nJotGgSVHD6Wpmzm83DAOKUfPYxoVaGTH6tbeYIz
8oA+d+8rTRHBj6BJJkAi/m1OSicNjd5C+6LyXjF8SagstbnRhEfO6mT8zi8B4kYOY7Z1NpFuodO/
SHxhyhgIz71vvgxOd9ZgVb9VuNpIYwy4qOelkyQMJdWCV6zHAXQtpXIk8m+Z1UYOY7ujmWuJpMJR
iMN5iY6qeZfzump31W8jgtrDxt+BtA3zQCZCmGINlPijam6q9un64eyL0MEwocmaIf9yRfWjnrct
FTEVLtq1QNxWnYYp4bzF95OS2kUO1ZHNUgYBQ7UKOAsd82l2dLuydHc6iYf4R2fRbI1eWzHwzMtb
ALlIbg4wDYpqdn2p+x1pm29g9F2TNE0pJOg7zQcAdvMI4gRLeAy9/lS78nuLervgdN8Wn9skT3/5
Vwu4rJ6xgKUYTCJUiHw7F22+pwxoZ3pQnma7CyhPvMxzlLxTZWxg0ICw18qJ5uSNYQMVKJh7xWvl
2ufs6L5lX9bF2ECa62o4DQrw9h9EYOGXGB+LXnKU9sUzn52dtyjGGlQgwIydiCum6H4W1fNiHtLf
w+zYqAhzjY3tUoddgWCmNr6upt9pgPhfCsvIeN5jv6S/kcTcZVIsLUY3geJZPSxu7aWe9hje52+d
NwJLpj5U34Qg7CzOee17/H/Oi73PRCE21DBH8Ua5q75C+0/m7XSviXbrgo/VzsEbMmt2DjLB63Kp
el9Rf/Z6U7Ip7Q0KamGWtdsa+iE1w9frIvav0Mt+ssMUcjNEi0mnlWkZXEcfPXlUyOckimIfAQNa
WoCydngTt7wNZVyKqY/ZMlPqpCIJluklyku0t76oKW9UhKP77HiFRPoZoFf0uS4dTe1uiR+z/ncy
spsNZHxG0QmDmqoIrhZMIFRT5xtr7uYi8a4fFG8ldEc3F4GuRHmhiRAzG4dwelaWu9rk6ML+u2uz
FNZTLOB+moSR2tZ6B9A0vziVQeZHbuisB3KgxdjSx4F5QyD63NQKrW1d03bGh4RxZqhTiRfs/DkR
BawoCoNLwdoXv+bFcLztZNyIEQqFGkUA5VOk+gA0ZqdFNj1XeVhG+7Afly3VxX8fG1lzMskpMlTK
3fJaY2MpmJlgExtTlE7ok4fF+bud+4+0RWfqiEk6Loohwr4S4dxMzyXQ/NXgz0QwkUmZoLVKMmi5
VLzXox95e6/9Xo/TZvcYN5GOgqgmERIBmoUcii1Y3YHcap/sqZnDQ7fkXS06E22Yo9D1vUybIB8k
cIclR3SLveUngEJOToS+9/JFjID194eXCzvLJC4KafUEWRVp0G1AUR2zfPSJQt47mZzHuuisZhE+
4gSRQTR7azF/SbQpWFVRAz5idl6S+H4SuTArnLtHZ/xNIpn/Y3SiHB7YeLvMbMEe7for3YoEvIcS
r12PY5M6434WVY5zscH+y+IQFENqzbV622imfV1xeTG1zjgas5tKGZzYlFpRtKtHOjxGUfHm04g6
v37WAzpk2gOQpzmRe91NucjodCFXPB3bIyjr4lSQFNMOMbhfRK/QATobo2Hf1mteQfwTJ/KKLLZN
MFfBHxh3iP6oCUmJhcT/KTzKB+1dBjTJ+k0ApqJyLMFiWd7cind0wkM6yJ58zr9EXuvwkOs4asUO
UmEgHgmPEmS+RHXN8Sepv14/3H3IwYvLYPsHzTJTpr7Belsnelyd2K6At9oc0ErkUP6/FY0b6xdQ
tGBUgk+PxNFgNjMwK4ppRhTyvnGjr+LrJ26JrT+vAGigwB6ik3l/ajWE8Vp1rsXtYIIsrBwEJw5l
u4pDW9N5vQK8pdG/b+KPSsjCqhHQWlhEb516X4nnbv12/ex4IhiXg9HhKTMpiV1ZP1SmXVXPQ8+x
fZ4IxsWUSqUb+ox4sFd/NuNNZbxE6/frq+BpOONd2hE5vYaSfyvde1/5avhy/ffpLlwzaCZyAZsz
sGMIAnZZOorl17j8MUb2FFaca4kjhh2WMoUYNOY50jSNUj3KsmnFqChIomyTYubsmKxcXxI7LBWF
Wr3kNUKJ8iy+0jdI+016kE54h8TftENoGX5tR16Oid7JTw/kKT8Ob3+aa2CHqfQUI7HjmP4PNR78
dPmdgWlsyk+n+xij+bPwyaB7srEnwCjUYCZCNTbW6kPSle6cAaL1xx/pisH4hkLMzVgusLGTMbhE
z4+mnNx2YXrCq4WTJeLpC+MfxnxtorxC9N6Vt2tmaxKx0sWW5LfrK+IYMDtHZaSLkKyU0qnMXqLu
i6j9nHidwdRArxgYy+9lKka9lg2o5ubyizaIdhy+1MvsasvHpJlOZk7e9SXxdo5xGJIg1Hk00HBE
7FzBXC2z0u4AJmsLmJy6Lmq/SnO5HdkpqaUtUzXPYNX6DcUtwhjaffM+OClmSgefVwLlnBU7JVXm
8loqCp6TibI4opI6a9gcQDPxe4sy0XaqmsACEBmPqFcYQwxLquUAsVTRmiLc6g5Asb3Km/yK89zf
bxPR/pHGtomWAxHoBqNxfLFbBe2Nsr3cpp7hmOKRNrJlXudzTm1fIy8imdccCvLoL4+R86rc1aPo
jRbxtBMNaKLJbpzBKe4Lr3zp/PzwW5W2zWqZV14chQJYW2jbstjbkxRMSWoLvCz3vgVc1sf4QjHq
kymnVJYA+xbNkyY6ovAFNn59G/cv5osUxhkKmrCuWYfH5AqSlv4u+63utc1WUXPYePR6TNZQS/F8
QUvWnaI1j1q03JVJydEG3mbRv2/ETIIxZMDwgLuQnnUZRtVmVgcwsJ4XAey/Ui77xcRKQJv/XyCj
tc+jnNsZQdn4oQfbrdZ9/NnRMC5wFTNpjsEP7cjqU0tOYvc7vOabo2E9hDSDpozAQ5hzZseN+aGp
1eP1Jew7u3926zO3tjkWQzJS3QDxt5NU6JCBZUp/Lbyb4j8eNxchjCPQzcWU+x71TvkhQSs6YJgQ
ZgI9CCQwGG0bnPqrHFTvwsHw4fg4evcfd8dFOOMKxjJvJMpqhpfVTPsxAACluSoAknKM0vGQPf4j
GXORxviEPs/iCdBzf+MjqV9ztApn9nrQLdlLPhuGF3/U7OtnuN9PdtETtm8zFDtFKKltmf7olQGF
Qq4OwqMemDfDc/kQIRN+XeKu1uiKIhsqUVSTMDYWlePUlqWMyLfpXTW+rdRztXLL5LuebyOFMS/R
XEo5QzoQJ0cbej/fwm5y6NEmF9lADTyoHHvjLYuxt7pShRSVNGRy1mBWeiRXhXO89py3PkcK+0Qp
lDzSgMSIiZcsoMMS4DlchR/XD2hf6y97x75NkkhL9arB3lXNjzrxUmRKjJsuksFA/BVUknUECDTN
6cYfTSFxnmB0l34JRDeiGYOTh2GW8gpDFFXn5UDfjwbP0K2iEiz06AHW4adSvVxfLW9HGaMzIiUO
EwH+JZQRQbXxLekxW5qth+tidq+wzcKYm7jSqiiuKdfYEj9Ek4Gm5ecwA7nKyKPY4K2H/n3jlFGV
lBYtwZVfNiBPO3QYU084qs47JOY6Tvu1ihTaxpWTn+0cuqP5JLcgAe59ofyYGy9cMo5a7N7Lm91j
fEZnAue+oqBHRTEHS94FdZa3Vr6YZ6zXm5eFY2b79X9dJ7qqwkspbGvXUhlGKtKOjThQD4oVuqC+
CVRXAtOyYn0nBw08Hri6/fCW9yjfX+pFMrO5uRmWEbgQUD0RCisS/aERPRUI482PvJ44rnhfKS+y
mG0dyq6cMgMVITl9MqsPsz5G8mT3UcW5ZHZ1El07oqjKkkTY0aghzKK2E7AmQX9ZxUe5fiBRcN2+
drdtI4Kxr0WuUtINYH2RlepWqwBmOKjHZTFceUwCqeKN2fBWxFiZnLdx1I/ISFXtbRLXjlSdOo0H
9cATwqhCUnYVOB4QXSfK4MYNQCmU1Ru0nHM6vK1jtCCa83ZKNWRTc/OlVHpLyhB1LKOlNAEJ/7p+
TLsatzkm5lpOpkwP1R63JIhO6gjvuARjwU4k6BzN3i9CbgQx1/FoJIacoZTmEMC2w3JDwQL7jk9J
trzFMykg801yh8cdIKCvL3H/1BQd/0wNyX0mYO0TlUTZCmWX+7PRAmXOISLnQb6/ixcRzC1ZyVMU
lUaFdE0McKrxoypBj/VaJBrH7UqfiK2/3MfkIom5HYvKUFd1QaFOXSQ/FuO7dJ29LJ9v565xjHJ6
KLT0Z9TOTp4VXjKJviAUhyHSrXoK7VqZ381Vu8/kClNbBJm40hV14T5EgrjTipsJYHLClA0WmoMe
VsO0C33yZAntQeXswGVYUotRA2m9z5ZgIaWd5qWl0o1Fm02XyXY5906eVlZaPqSG4k35bCnqaA2z
aKWtYRui5JXqfNss6CSEZyiWyjXTCN3igPeiLArCfFCrxBZRe0yX4XUEHLJc/mUA2GadXxS9sIbK
ADFt7nYSfnn6Wc+rNRb5m4yejanXXKlaraWQ3QyAiKP8ZYhiv4RsSS/8qifBIsJq++4wxYXXtMmt
3AhvTdT6S586mVSBi01yVjC+JaLsDVH33mYYM1vPklgHJlA+hXZyjUrwSUWCIm6sTPKLIrztJ/PJ
LNPBkltEEY3xlpHKIWZ+XBfxtqk7m1TS67J0T2UJ3jYTcEDgkbTl3NUN5W4ASmA0l65Wyom1pG1Q
FeRGNzs3TMkh6gy/S2QMHTWiM4rk3BuC3wyLO2qls5AiGMrhLBnJ4JrQcEtc0Ic+of+0yYGlHo83
i4Sjjs1zDjbYVR++znU/Ha7bFvXiv6ojQeeWohuGqjJWXfSJ3Iwh0O6mzivLe0Pl9B7u2+4/v882
PZmp2FVrBggaEcNP0SNqMZXJsd09EbgEVQWKTPB0ZJZgJupULLS+vyaurp8lDQvhRC97u7QRwU49
gX8oyYcFr1ZN+QpQG5XLzrsLjbKVwPg4ySR5KdL2yGh4iYbckppjOX/X8sPSgoPwm2ge55xz9Lv7
psjAl4FXlRV2jkVruk4UAcThLPONgEl4uAoJuHbX9Wt3WkbeSGHuJwPIcmi/gI8pWmKVgpO1JXT5
Ix1cPfmmEafSvpTpj4E3bshbHKMUMSghC31EfNtUuaWT2JEw89SThrM8jhh2mAXEcLWojijACMmX
Qnta1M6q8ofrW7h3N212kO0SXtcRZdMQGfBQPqrZd7380KKnlUe+s5uS3ophrkAdUzl5PiM/bPrx
feTTETjjrN6hndQBK5wtcSYJeTvH3IOTBAx7Cd0aTkQWp+1QIZtit5l47SC7lntRPxZA3Rg7YY3h
Ohyj6U7GJCZWHc6cef7drZM2dzr9iM0LMaxikokEbXVkGV8TY7QSNXHaUvDDeQKQoqSAtgxcBIlu
4P/8JRtBIdjI6BRLguuqsrfa7YfQTd98yDyEhZZ9VmaEwe3D6pSZmXtdxK5Bb2VQdd3IqBsMJiu0
G5KiMhAPGHkHgBcE6Nq94U0T8JbDxNGJkhCAd8BDkfxB0LyZC0a/Z1rbtTDOSUmqMuon5FvLc+SL
N9GD7ihH9Rno2aNbOYvf+erjzFF83qIYzxSiD6vU0xJj3YKbjq9Z+8Y5oL1FbQ2ZUYKkqapwmgEK
TzoTk8DJ5I/AHwctu2xJM7mT0wT8tOZNtESHbERMOEr4czHIh1wMnVTDyJUIKtGa10W7t25Z0VQA
4ANym4jMZ4Vt1rVkgH9ZsttcPvC5EngCGMUMp1Uf2+qzqVvxjMP4nDuzH79RYpPyCIrQNx7FK08g
o56aSJCgXBUQWyYl4uTCmltO3EH3hI3OtnvG6Kc+r8O4UtcflU/gLLPM+r4seF2s+/pyORhGIQHY
F026AKzguXuPdfTMdfYUfTGGnxy9pF2qVxbD1jzjfK2LIcNiysGaHofbxoYzVoK6OlTG8w+OMLr3
14Qx8ZTZmkoPiBVKViB5YOZz8FxFPeV8H/0c7RX9aaCrROOYNfN2c/edvDmzz1zwxj8WpimHM4gS
kOjKHlFlLR5zB6UVuwfdCSa8JQBghNb4wOfU2vXMW8nMlbpAWSa9QUdghBbkOa8cNT3HICMfQH/o
N6o/Tgd5Bslr/Hx9s3l7Te1ks+K+bIhJZvQ6yH1u1XHurvpRBDVoMf0lc0s6dBHXDpZxI+LSFFpL
q1ejFx76u8TVUlvpLEC0vlIAAuWDzwFMI59fRRomxvRMYopsQ147A8gkj/HAkO5mFOqBV3VD4QGA
oXnLp7/YdyoXYcxmjr06CmWB/EC43oRgKpeSH9dP6z/U5CKB2cF4Rh1nbVAuSmKbjmGlXgLcXWtE
+jXzeFf4bulDVi7SGK88lZWiEhXe5ZMcFIYYe+G5dWX0xqY3gnd9bfv+8iKM8ciGNP0vvyeMx7yb
7Ho9SvFgXxeyW0DdLonxyoOJIVR0/qOa486e4I+OiSpqeCi9yFUD0K+8G04UNEF+jB94uez9d+Jm
OxlnDdKhVqoW+LUcElU7OWq3RTBhkoKH5stTE7YwppmaKooicI8me/USHwfntKfPqY0Ttzdl36j/
OTc2w9dpRCsFtJ0603EFIWfuFao1fCQBJUGT4Li5uCK73YKbM2Qb9cpinDBuA1+Zv5cBXV3kGmA+
pK667a3W790miL9SXqL2xjhRKJXeKziJi92ayPYjGIdNhnqVTdqHJvjC3fhcevpkabfqDyRUHdCC
uqGbYfwYhKRwBrxEJG/LGT+TaouqLxL8zIAtB+rJoT8Zz8l5ciQ387QPLtkKTx7jdQwTqDhNirU2
rn6gNfH5pAet3znUEyxv3A6r/WjjolKM3yHrlCYk6XENh6FlatPTmLiZoDmqUNzOBJwO5EGtGkuu
Mt5rkHNdsK1/WZwOgj5gpcNRP0TgxaATD8t7ZBdOafMcAsfjsQjqszr2TarBmfcl4E2/r40X5bxx
Sc6VxPb79ZmxAqKYkkmgWkdIeKNVC2fTOMtgu/x0bdZyVUe6plzGBwS8x1YX7+tsbO3rvpuzFBYQ
vRcWcVooPnWax86AtPIkrs/XRew2nWys+lcY9BK5ag0pB/Kku4tNvgPhxw4/0rcKgxOH9JE2FPLg
GHdTEFuhjCsZSRn3AgVKys8thsOWL6ljOOkrJehaXwSHd63zzovxHoVqAPcWsYpT6e9jNlm9im4o
TlGcd1aMx4hzfQE8PuxID0O7qLUbLTE52WledMLilROjKCsZXthZHmg1ur6L3BrvOMx3gG3xSX+8
rhq8XWPCE1MGDkRYoDOow7N7XXNLkA5ayemh5q6JCU/0dJ41mfLQxsHfROzZjf7cAYAMs18vvN6j
Txy/X4JjFc8OzSASUdnsZDPVeTOpuLrpdD2lQEepirxjvNnP7Pm4SAiTFbu5Izc0o0IBcLgvrt33
6+YLqD/ePD/CUKibHLAnTtq7ugxCdOHVXEsQP377jdPbyGFMTECRdU1XuEFiPpDhZ6o7UkKs6zL2
oi5Ed0AONmWDyL/UYwBhVQ9aaEoINyhZ9uxHwFZLrdpGsY7jC2moyJwcRBmASJJ1CVVVRhtDJWpH
o+vRFwHmuwTAuEUmOjrCLb0A2kk3D68Ue3WqdZW3SHoi1yQzGqosGT5Kkegi42fNaw6CC/69gA7B
xy5v5mgvyvrXOpmQuWqWBDAJaL7K0Yu35FbxSYaUeoWtVU5md6he08YTvabqyUn27Vj8Vjbb0DnH
mtbHQy47YSzd64V+m63zcdR4iLJ7R2mKkqlIMhoAJZZ5ZhSBTaqiBRBoU+CxO2QH5aB6vwUCoWzF
MDGVrhtLW4cRRUxyo/KsFuifCK4bwI4x/0sEo5RCqqrLWuOCnqfaBUa4RaT62xwBtDvmxRx7jZr/
ksWoYWU09TTVMXVd4aHwER82Vo4GWBqRdqcUOHW8qJS3OkYVm1XrtYFAYrEsp8rsnCpqv/UD6vW1
6V7fyJ3bc7s4NqIaBFHIshha39QnU/mSofh+XQBH59hQqhjFogXqHtwu3k+SD8jf/9vcwk4g/6+F
UGeyce85kBemdswAHHOEnJPhfKcsc/xiw66f2Gi3yfh3NAy0WZwNgNI8KOBySJ3pgHbhQ3RQAN9G
actCS7T6n6Fb8FAueVvJRFMophi92MOu0oC+xDLQqf9fzJfaDut2TVA/6kQWDQK8nX/vZNbNWS/m
HbrLVc0GFY+lpDeRcFzy92z2rivHnt/bimJWJHa13psRDq3VOkvvh6dofQX8K+cBva/jlwXRr9io
xjp3sUhSIjl6NFua2tlqVHO0fPdC3q6E8XlmWRIjXw0Jbc/gK7Y7az6JAUV7xJzsb0SjUPXLehjn
NylLmnYmOGm1u+JrHzQH010feiAUpqf/w5wxPe5r6sC4P7mIp6yYE6rvfaDb60l3yJfR1b0F+E8C
F5qDd1is7wtnET3kIGVAC2ZWrlasTZyz4khgYTK0pu+k3tAlp5LGp8jo7vKc1wVH9+SXPcMMiWJK
mM8CffC/NS4Kp3YxFWhcnX7JmheZdu0IX5Lc7msAaPGC671aAiT9I4514n2tCUYF1EVn/C6clScJ
EKDt04iGwkdyUwQ9sqjzbeIMXBLHXfPdyGWqJ7qmp/pQgM01r/0mfo0mr+8/rnuI/dt3I4Px6ykZ
2rju8PTKg9XprMQ1PiLXdJUHwxLP6XGwGl7Au6sfODeiSQj3dI01L+AlNGuG3YyyQEvu1IzDBrP3
CP9UjP9PAGNRWdKkJuCE//YV7cfqi/eDIyHvkwB/Jj7yst289TDK2Jir1CktLqx4lD2pqb8K6spB
Ud1XhH+2jDWpRlL0KY2wZSbx1+QjxJBiwmvR2HuwbreNxZnJqzAZq6KhEIXVK40lDEf5QgFaUsyT
chGCdmMwWdZA+kyIqbDXvNk3ZaXGkEZzzTlYJVJHvS8mdLHipQrwLy0g58nnXfG7G7mRSs9yc1Wh
Mp1mRrRQbLPFWjCjkIlvEy943qtMoLp+WRtzIZZFEWVVH0pw6QBddmNvOqAz8jAejcAIejzFda+5
A+/rx+CPvGP8RJD+xTduhDM3ZViNg6wMNZZY5pJlVG0AHkBfzYTbeoxu0ZbiVmkRVGnoq3NzO6qp
Q+T+Plq/9nri11l/LqbRipbSj+PhEOudF1XGQUkGZ2xmSzTSYK3fZ6I+5KS1mxAEW0L8La+LICWF
J7SFhTafwVaE/EuOcQn3urfaNTXFJLJuqmBlY7McqzFM2doiQiPtOxANrNjkPBR5AhhvOBTC0soh
LuM2QyQtL8c1U35cX8O+e9ocEOP/IqkSKrOFMad4CJdO/iTg8UvjdpA2n0iQfLsuj6fyjDfMQbIj
lgscfDFlFlFvRjQvZNxi3G5Qu1kU4wQXdW7XOKNZQgJoh+FYBsRL7wTbtBOC6InijZcvkV3bv4P0
tDE2FMP+bdJjLoCKifpG+aYB7OK5fjIfwWWQvtYgWKTxe3wjflM4enLde6kiczOrRqpEfYqXviyc
xSgIEXZI4St3IGn/7DDEqIgAWSCsS5bQab0uiiKBgDAQZ1sqThLPpPbfW/JFBqPy5qzMwqTgMUwf
kNqpuEFR0yl7C/Q3XnFP61/pQQZngnKvPV/XzP/wkxfRzEtIqXuzBwKEBEC1yRUstK7HTzK4qZ+W
+xVzSPQaSG39ZbIyenXzGJd3bX2zcPr37V2AoWihSTCprq33nXFu1Yfry+MdHv375vfTRspqmvNz
sjrFVLcbAeJ0XP//V2yg/ZctZLx9WaCMMofQEIKaNwarxNgaZx7yHW8ljMdap0pvMBOEOFR9BBfO
GMtWFXMCUZ4Mxk1VqlSu+YwH3jp5ZXo0ZCvnTUTux/GbzWKcVCf3dVtJOBFaS1c8wO76JtKeurNq
1pBYiOBARZefhxMv+Ul/+Nc72VQlU5Q1/Zfe+ETqtUkvITgN6Ih3GEgH4dCDc+y6xu0BgEIb/pHD
NsgL3YQavqrhoeKRd1oFCI+KH72YtS39JTqpC5jdx8nn0VT/x412Ect4w6YX6zFDGd9Jz9pdGyh+
dgjLT7xH3RMRw8mcF/q+5V7kMS5LzoCtlkoIcSaMkySZaM0TbyfpT1w5MZbWtq+kBRTUcE0Ezz0T
hC7qs462MUqvUt/wqsfcDWRcUawa7WCo0A/xuLwSgHSOVuNUZwC4uTLw+Xi3166tYU5dA8aKieIG
Y89qXnXKEKfoHRYqf44xBh1KpwKlG4467m6iost4bRGIY9EQ9TyeFl1qKcNgex4DCamN4rzaq1s4
gsN7Vu6niDbSGFc4C3XSmR1qNhro/mQbBDK+HIgehRzlPfn2N/CyMGYDTU3PdZlOq3fmrZQ8x7kf
82j3dl3GZjWMP+zjIg5LHXsnHilxC01Gxj6/z203kNmIoZ+xuaQk0kTL/yPtunbkxqHsFwmQRMVX
pcrVOflFcDso56yv38P2jkum5eKu/TIYwEDfongTbzjHSFAOqo2NrJ4DIlkyeR5GHlAj54vpTJbW
pGGoBD6eRFlxroqnrNlhHpKjbtTN/Gazl7OweIRZLadYyMVZaCOh2AeuWmM+cHCoE0pjjnKvJrwL
YYwP6n1BnAOq25GmY2dNMCwhi+5B9b6VSowlTv+ocuz0I8mVEJMZKOXiIQfsPsuQHlQiuJxPuFqM
XJyKcUTJWPZi3AHSkZZZE0yAYe+OnCklaAaKScs/i5zpAp5e0H9f6F83huZcRjiWRL7J5VNjJFgb
fOeciieE8QykG8lAsL7ttI62l/flo2ClTnZqLfFG7tBPKJzIC1rrulT6qa5pI+Mjhi711VaGgpTm
3SzcxtxsZl3dfz6G2RCVCl1Y5hIqKMlklbtug6zivnHiMx6vG96gyXqZ8PLyZnmrhKQXjXCAbfXe
5GI7fGN8Fe6NXe3G5w8HC0pXHlL7umu6nI9Rjb4qwNiSwJ8Dh76u74wIO7PlbVNwMug/xI2LHEY7
5GmuyjJHNlENDh3ayTapjh2CjyFxwBRwZwvWPftFHqMYktwJowh6RKeWnMnuj6XXYpyZDj36TrCJ
HqfIir9r1uy2trDjZaLrVb7FRTJxpVexVlKgyIFUtD4qgMRJ7OhI9q2dOKnNq/LxrpCJLoA1ThNi
4G1ZKvfmdEyzndjui/n+byzt5wdlt//Qxah8JUW/xswyW1bnHYhkOBnnuge5iGBeqlnYx1lKO8ZS
8VaCPwjxqxa+XT/G2lAx6qAXIYzzVQWSVNirBpvKvt3RUdho8wOenTfou+6aLoIYyyK9LIyCiiqX
7D8k0rPAG7fgXLvCWJSuREWS5hqITdPe6wMFwCnBm5CA9zboOfGD55hYZqc8z/1SN5BYyBval5m3
5WHc6q7wnO0qT9gJj1y/tP6MXNwTY0LKqDXY60LMUk7ja1Fb5MuEOh7c7zkHaedB3YtIO+mUFfed
wPuwjD2FmB+q8LynoxI9CNU6l/apMxt7Yxh4p+iqtMfBk8rRFnZ3fK7DRKlzqGXqn8xi3/mb63q/
NgS+1HuVeT5mc560coinv7gx9hRn2Xd0LCUpmwGRJvUEl6Y7QLOWQdOt7oBiENvlhmcTHAtnuTOi
gQ7XqvgRaCliPzqazs1fEIL/ck7GiUST0XdagIBtzGCv+FLVJyHmpTocDWFJMmpfV4VRwzFaz3wI
tjl4fWLPd6Q74zHZzS7w3l982+CNsfM+HuNQesMcfF2EEeZpb3foHA2Fg2Gh63rC00PGq5i1TNpZ
h9cKxjuj3avd3fW/zwuNbGMSe/i9NPp484e7/JHmOCWK8lA7p7YBMm5fl8bJAlTGiWj+GAlxgTe4
HM0O1tf34QQwdzV7C5EWZIP/CFAREPM2Y8MRzLsrxodIRVOrfo+mcjF+KrtzFB87HrYh56bYdqUZ
dkI0llQdhH2TzBbmATjJ9XqlSyES3uCyaGpsAT5VVLWJfVRM6FtvOgVuZpdbgExjr9XzrdqOP3Xb
cbC4wImrX28hV/71vTLUXeJLhNA35uhMn8k2+hacxnsA/qHTMLwULbZkuJWNVV1ZCGUcR0ewQTE2
AgZsTvFudJA5hlZVWdEpvCH3wU5+ldwitPITkGqcDLvGnPke3pnpdS/eaJOeFkNfYmAp659kX3dy
bNNHKs+HrCrN4pD0VyykJEmkELPGI63BsmSmABTP4Ixkrz7ZFxIYB6L4jVqOYPB22uqO9EC+UYGp
43vicGyl3XXrXu+qLGQxST4iZhnVIhpElHn3Y5rsG5gpnO7NdGsXM+A23WWSt+ZO5Y5KURX87eG5
EM14FkkwwCVuzNQ06l3iBnvgHrT73gXD/B6MBTztWHebC3mMQ0nGwqzkHCEn3pmvdFZ6vKNA66qd
PQRcW+Do4kcOvdCSphOyPElEAhcpOkNm3KjtF7kRPnOuj/MNP96MCzFJpgNZW4cyVu5AUTa9CA4m
PdA2ZvTwVwnW5QN+fOCFMNNP8qGIMSOqjuaTSoZX0puvnAPRS7+iFB8V6IWMSqnEGhQ/tPUh2ujz
vXYbCrMwvKJQ37ooXu1LBDnxHD7NDxzRHLP7yOAXooOxGdu2pGnPJziO0ukBORv92Mey4sFJn4Fs
4pg7+fAXwADEVDQ0xwyMC5gsNQv2IUZ4TQzmaH5vo/sNAEBOLF33WT8lsFXNQkplv47wLNTm9j3N
hK9ROzt/9fkuMpjsWEt0vTcrfD75btpoG3IElxE4BhNbfyJ3Gk2LnfQutTveYPFqJnn5eiz5Sjea
FC8cr2pdPvrjW6N8aYRHs+M5yvXYdjkeE9swaNkWQoVADhDk7Ln4/kFQ9GncCs/1d8kGVNpG2n+k
/tgq5wZWWnX+3SouwpnINrbp0AVpj/eUUFkKeVOKO7ORLQI07mbT9S/i+I45JU7usu7CLkKZQFeE
cSuLHfrOoml3+VGO0PLk1LR4eslEunyohy6a4L7U+FhO72P8zFHKdf94OQMT3rK88utehuKTm/Rj
7lz7SikviV3uI4+XKq+3xxaqyES0XvaLtGvQX2zhOpp7PHlPoAbubEC7oWyl/x+wBniKwcQ07MiC
uEuA0aUNmLnwuNc3pRLZCfGm8lES7qNml3Ylx5usrSwuHRa76x2nRDF0DZE7+A4+Atn6AOZ+0c9G
Diic4CvBSnBww9vv+0Mq/fMu2a1v4Lah0ypiOUbZmNvsrG3yW3BJECvfIhLtaV7bbaMb3g4GR0XZ
ze8ybABjmKFGRFFvW79zxEHgfU/qO66YN8vLkjZaomElkzhKYrVOntmaLVn+zvzcgX/Ga+0stHhl
BI7XZFlajGYmtToAjTBqOrs1S0/3Gy9q5A1Jm796r17Mgl038mspDaMC8Y0yZmMm3u4Pujva5qbw
Ao93XxyvxZK1AHhjUtpiRkEmv9FGW41PabS97lXWyNw+oEWh5qBuAsEW7nORKYiJGVeGCqsLj8AZ
Rykem0D1odgEp+JJ2TVYwseI4Sbe+y4w82/IGx+QYPWUADf931/AlpJJF6fTYMAW9NAt/O8KXlTB
2/VTrmrIQgQTz7O6MgSfbpmQYbAa4V5KA0snh5nwQE55gqgPX3xNcwgTGXymuLH5nPa38fBpTG8n
mTdtTX/vb0a2OA8TwMsgEAxfQVlGG9xqes+SbdffiBNm/YI7aX5NptfE2KqoAlz/jOtBYSGXid1+
Pwqp0qCOQZmsVS/1CvBJasfRDrfUY0mca+PKY8J24DdtEYd06MTuqXLaxWgl8UaxwnMN1uxytIfQ
u35GnjbSG17cYGq0SlwSfNo0tzWQt5e1TUJeKYUnhAnlRGw1saChXKi3QQyieADhC9+vH2T9jbi4
LCaCoziYiRnqJh84UMl23IKaC+VqOhCa27wh79XQshDGuJGWZF1XtnAjESaUtWM8PHJOs/qiuQhg
K+JTnJY+QbkCPQfRNvahTcElFPSUgW951p9mW3nF59yF0r/pA1soD9JWKjMVX5HUTmYiN5Y2tT9y
DIt+nSv2zBbCTaJMZTXAruTZnQA1g5ZCuG30JzHZmPHLqPCYETi3xa7Dxa3k532JKCbUziC/aDwm
Qp7hsiVxtS2jMKMz3dopehlscGWd/B3KV90r7dJkN7xnJ0/ZVcZT6PXcadII/aM1QtXDAoCjOcqN
sMkQl3mVJt7nY3xEHQcpkE9HTLEC7n4wffjg7P66vn+sR19TCcZFiJFICilCPZdCqUxu5o5ISilG
TwJIlWIH0mMAVpW0PwNr5mb/nADDVsqrmiAlLjBsFRh2vcs9gJ0/iF8mp3ByboeN9zUZ16E1pjAX
dNJ1NjeBcjZEzqdc//uA2hINRcZ/GdWoDFMDSjyUPUtvlWYXB5yH3/owg3oRwKhDIZtFZKYfUQrt
UOSEwT44fkzfb3iUcKslpYUoRisCU8fDIUVJyexjtwfbbdpnVp5ZQwbWr5uGu9my/u00U0T7SiO/
4b8ZZTa2REBBQpsMJxLFrSQqf1PpVi8i6E9YBFwhEqd09iVYbvo9m/fB8EIIx4evd48XMhgV0JNW
akdMBmGSJrmnBJn5S3SKXASQh85J72mvybel3cwlRFq3o8vhGNWYqt4cZx/3ZSj9QyUELxKcvJYD
Kz0JvmY5sRLtGYxgj4NeOvWccc69HlYu0hltkYTMnKIKcyd0zRVz1+6P5Wre+2v9Db34vEymoYCN
Qx4nOF95Ez/KLkAt7Km0pD0N0M2xxipBegp5aJPrpnA5HOM2TE0NCClQwRWkr4YcOF3xRHx3IK0t
xftBv7vujzmGwJYJBPCTCU2a4VOqr2QMrTjgQU1RVfjd4f88D1sSCMiQiqDvRuKJQVBDmZxeLr25
+ibX0+76WXiS5F8tru8asaopmksmI38PZq8gwUOddvvQbDbXRf0hEbicinmp5IAw0PoQiUC8a5G/
g3QBALtH7QvtFw4vnRW8XBfIOxvjTYwxU0M4MtT1xdAOB9kSBgB2lNvWDzk52x/c/uVojFMZY1Cd
DD1mNCgrGDZOXGVAK1SzKNqQzJtgo3/sN+3Q8EaWAcMJag3qaBZekuhKN+TlgIdlNXp1F+6LON2r
o8i7L3r3v8shuo6iFzENlgt0nOa50QyALA7dU1PHFtHccfw2A+RRT62i2wfi/TBs+tnSp9frN7dq
YdpPyWyXSVbUIupSFDs0M9sXCbbwQ9+5LmLVHy5EMB8xGuN6GHNkGhOGvaRtu6X+EIAn2+tieCdh
7CsHsKFKnRMos2qrFt/ikGPAPAGMUSnKDAbLijaH23tzvpt4HXfe36f/vlA28MFUnZTS/kBHvC4f
XkZterj+jdb1+XLbjPFUZYUB4QChqdeeCNp82deudK6L4J2CuorFKYQgxOzWiMpuXZ1E4S5SOLew
Pga3UCc2vJoTCUYNr/hhXwJFQn0PHd01QqtzFEy/K/f+PW8kmHckJtAms1FV6DKj7Ts9pNJdzfv7
69XAxZGoBS2+WSgQoUp6hDnMPBzhrjH3kDpmAPxoaaNvaLuB9oXiT76dWAEeIPzBi1UHfvkFLGxU
oUu9QCKEQQUgGSZ5rTCeSz4LWs1x35xP+QHutjhpE4dV0CaoOpa5eA+Qk4PZ85pO64/SxVkYR9DI
c5MNBfwNHZjJnebUok9PYUbqk29HnMjHOxDjFMqpkbWWjsv60z5IjqPGmeTgqTtL7qm1Q53oFfCp
GvTnKbBjXL9gZ4qA4n2mYLF2jvEY+fN1I+a4bJnxE/3clX4xYmSLprBAasV0GO2O8Fz2H64KHDpg
6NMBCMfYst9LHfBucFW0Vy/bFAMp9Ohg0w9chOuHWnd+F2GMGTd5rZGGTm+00rfJOGogaxac6yLW
Ey/AHf13IMaSc6Gve0mBOpCHzqXIaPVLtNOBwE4L+gAL5yxnr2vfT3FsfpwMkpLJMcQVhpORh7H5
dP08vL/PhO45hb1OgGF0im62faF6miPCCUk8HWDbY2KVyMGoFlTXRifEKxG7vYBlTbHOhE36Tc1b
huaoAdsqE5o6K6UGMVAwT1JqWjXIjyo+vxI1/N9TusvV0E+78HRlXjS5ZE60NCZ5foX6ROx0qMlh
fgGBCrv600Z/vH5bf/AVF5mM2Up+qo9BhUe99mTe6N7wFLiAWLrDoDawTbDd/o07VrCeuF4kMtG+
L3O5SxooyLQHoh24lfMtFMWKAVyWY6P9+vl42sh4iyBpxCIsESb1JrTz7IE0Bic8rQ+zXeyXRTeO
Ryw7RgkeTrlpyXuAUuLW2i2p7RErYUeKjGXg7gJHKq2EW07lnY9xHkjMRjNsoTJZbQv62wDYj+sf
kGdrLLyTVOtFVGTIZKhSzti8KDBRLz8IIMM233hpzXoQ+akbLF5fDYqvNqZbWxQb5kcQoVDf3CL0
eu5ykcPEe23oyqmfYdB6aGmnGnAckgVw9d0o2v7ReGifKbGOcq/xtrY4joTF9ZkKEyS9Ot4D2vxp
8r+WwnnonzkXxlEJk/77wosAsTXUBR3OUQgtydPs9CZ4QvXArSLMHVLEiu5F4GUc1Klf8Vwm40VS
otZRRUeFJt02NgA3AaBPZFoJwPHlLU9JVg+oixq4ayRJU1mW3jECD6FhjEh9Y09s32SN1z1dvSVd
EQ2AhWIL/CNiL75g300VoNdRJibSUa83knlrCJxa6nolbiGDuSU9AwaYUSKrpRlnaFcb3wET5ikC
7wsd7GqfTCfh5J3rx9JVGbBiJjbOmcjcVNoEPk+sDM75Tdp9T9tjw1W+1RCmX2QwhtUriqbgJSc5
IzYh1a2K0VCKm+s/0PgllBZvOnR9PWYhkP6gxV0lUuAnhC5X/ECTih+kADgpwWbEJ61fJGznUpyA
aYutjt7DWPEtKJBiLgnYet168TOY66yCbvDrEFmp9KA/BPd0hbawBTv9Xr8gnJ7EHc1Pp20du9et
fd0WLt+bMbwgGkZ11IHmNk2ffG3XRP/495lgPfUt2LDGHg20pPCSWNqDwMf7tyMwIbrykxQ5KcCR
xOBOLk98tAreN2KS+LItx2AeMNk+bVJglyau78g75Zaa2sf81kHipNg8Q2OCsh4bsWxEGGKp621v
epN5Mxacj/bxhvvN414Ujg3LBDffZhJ6ZeEuvNVceS9jfit98J3hDdwg6QucyTHcgoL2/Vk+mU6K
/8VA0L9pBxuuzbxOW0PFl6W19uitr3ilW6pe107JuJMkxBaCqiJ9U+MnvXoIikdNsee/m/JYfEzG
iYTqiG1qSsQ1EnIjhu1N3zcH+FDnuqav51ILOYyXEIegnfwAYdLcahsKIijYvqduJgfLzNzNxHUA
qYU0xjeoQoPF9ASLMb0HftFu3zv+hjjvkWuejWN2TG5RD5A9//CXg2IoSat0Tk3SWMJeVYiTmNCs
VOyeovKYxcc45aje+sPlIoMdMzFUXx+FCZGmcoMzbbsHru5mqDuUQBwtPCG2eFnjqh9ZSGTiZ5eN
ajUp0BI9mu+EOjqMIg8Qe70YsJDBKHxstFJU50iAKcpy7qjvGMt0ZPQ+w624HQ6RaHFUctVXLQQy
qg9KxbzoS3jfaV/vhnuKckpXIsE/N1mNV+1ox3XkwYOsG8JCKmMInaSWcoq9NWQ/o+N/jOz3Vvqd
DoGYt38FDrIQxtjBGCuxqFCc50net8qpUN3B56Rz60MgCxlMnGxV3TSKBAeihKMUArx/oe1VundX
faFvQNkyXun+senEA1Db/vEWmRjqd7UZSTRjzY/0TR3f1Ad/ZzwqD+n5Ywg8xtyBpXOyfvpHf3PO
izMzcTWh+6ZTDKHKfCOIKDlLdwRonppbJYnNOSBVw2uymJAqDHkdtiUKcaC3AxNUDmIE+W0Gooe5
b0E9NcYcu+DYOrukOWKKbZZ7vDG0ILSNRrIIF9mfmvLvR8LanqKBaVT8SCkXmWugBmDsBoqnE0ZW
utP2HRgmdHcwP7AtIo+HNrFepzAu8pjrIlGJdZwRwbo2Me89O+Bw/5bsfadFG0TfgIQHBB7EbmHv
vCR93cdcJDOX1xlYkp9aSJbqrTbs2uIcyxwD5IhgmxFKlsdRp9BoUN+qgWmVlZeVIU8L17Xi50HY
VkTUGEWgxvSZW9qj8wlDV5hM0Y55jTiaOXtz93eu6yKQCQdZ0PhKTP1k3VWWLjq+gvla3r4K79sx
IQAQocWQtfh2kfhWK9vaeDAL3pdbl6FTqE5DNAg7jY9EkVSpiaKEJFnJc7krvdBDadO06+/TDdmj
ubNRzjPPiv8QTi9iGbccqZVG+gIuarhrkf1kbvZUH5pX2VPRBRm20+a6m1pNV42LOMYNZ34IVF8F
j1Gt8jrNy4LIauKnvxwYXshhTDkOlVKYUtyYfKKrAGTrO+RMkEdiqtfjWe9qTW4hjLHeJjJ8c6pQ
qeg9bMx+YK3RZxMvu1rvaF7ksC+aItSaWRlwqAGZqpFauTMeonuqKMETZeBLt+Vm+ILJQ1ukqH8x
2pp/VS1e/AQmw9Mio5GHj1qnso/yz7n6V1sHCwGMPct5Itea7qP1h1a6rB8CJd9MmacPvJP8wdv/
VEW20pjLWRoDsIOi8o9gq6TATeUh28wb+bZ0lRtKDgFVeURCWbjXjeDDC/4W2MAIoGmqqgDInvEn
vS7leVIjh6XrwfXuR4nfcBqUuITPwhlAN5/IHtwUOz93kvfwjluNXHXTix/AZJeiFuDtQyvyyia+
BfeLZ1L2XdoTR50c/IbVIXi/fmaeROr+FrHcIGUx6fmAkTABvJhpfZKj0LkuYr1iuDgV48sMA2Vd
kyJ81F9AmfYZDL92j1nIs/CJmmPzkr2ArZbj0NYT9YVQxqMRYBSBGQqhu9sDEgs4ampgVQ6lH1K2
kcfbTVh1NQtpjF8rdL01ahE95BJxTk5emjp05sqNQMMZ3sbhwxgm1vWvuhqXFhIZ5ybOYBdpBwSI
OGrsvFGOmd87apj+TXpyEcOmkzVApdAKRUfer5+E0S6Nh6SPOEdZDT4LGYzzMrVennUZpNO+1u0y
YjhyWByjWvb6lndP64/vhSzGj8VTrQET6ANFYcJyHQLQYPUWhZOszwotKLg8IAWOhWmMU5kF3dcj
A484Q9zGzTGaOI8Z3tdjfMZURq2MoQnU0+TWFclG8FVr1AGEyG3zrqscxttlFSCzGCNmfEUm6nmX
IBVqzZ0oHnJ5n5OX61r9MYL3uwu+yGDupxGGNlEUGFKbF5aoCU7QZ+5QDO5QBVaSi8+aWthFbTh5
od5fl/0H93+RzdxUIzVyr7R0Ju17GVnqq+mlO1JYOviZJSt26vdyG1OS+Xi26udw6/cWHwtsXVsu
v4G5zUIAXnZIUQvNZpv1DwZvTXF9pBS4Cf9dIuPw8yScMgFUs3j72q3x3Uw+GeBjzl6b6Nhi5JJ8
kjKnMTqOicvrDvIilokBARHGeVbwDA7BrJ0Bn1D1yFZ7M7FpMroIcU77Er8kICnMvNxuDuRr60xA
SmyfUjfd8FPDP4SHy+9hwkM/hODCkKDL/tPsUUht7KSW28mT3Pwu33Ddzuri+eKrM/FBL3VJmwlw
Y/wTxYSM9vIt5VlLbngtxvWHw0ISExeIjzUEM0J5fdgrtRUcaFNfP3dvamjj6bAJvOSvNg0vEll0
ciMSurgz4eAyrEElr6PmpcbzddP8g9s2JLy/RJAwssxQxSzOsZFhu+JjzA243ZktvqWgku12Il7/
8WYKOBq7vj9v/hTJZvW6MofAhoTG0qfK5Ib2TQw6D/9Wc2oXG2bed+GN92ChSve787uIZBwsVtrj
IUslGP948DvjoKW1Z5rJ1sRmtsylGORJY1ytUcVth0+Nrmq/qeL3KMdA9mnUz5PCa0vzJDGOtR5T
WYw0aH/fqE7Y7oD2YwW9aA9zYpMscK4ry3qYunxFxoXK6LCbfo0QUhlOCKzoobyRs8r+NyGMG5XD
oU2BnQuOC+PURm7df1F4gX3dZV7OwbhMXR+KKqlRycvS8zzdpurW12JXF7diM9gEhqzytsx490T/
ffEYGPpwlhuaqDeusvf3IA0bLPFWe8gPqSVh/rLw8qcWCF43XIzv9STmclbWP45KE0k97ozSUJLt
3Frle/8S2fEZpQFregcaMphKSh6nHe8TM85yFps8bmmB/cfUDmV2pe0KrlNed///HQ8rxr9+WD3K
63rKUQ2TN/QpQgGWkXBafNz39Xb+T6+lsgB6gRwmI1ayUYsABzYYFXOnPaI1YtN6X+fJqZ2eNQ/M
X+/cEHddeeCmfz1j6IcRqVtEVFptofxHrWjpZ9BTbTtvcIaduNViWz6nJ+X+X0xRFRnv0hZRFXWU
KSgRt/l0jLqNxoMi/kO6cLlAxqe0jRZHM909H/btkcLRIv48ZLsfEZVXO+VeIuNc1LLDvNWMTzm+
fiRL38wzua/AzAqVsconH22YwOMnRfJ1K1RFxuOUWaFOcwIr9E+SN2zJTrXyHXFApQJmE9mLvWiD
xZxtC2ixyKYsTMoht7MX/nN6vSu1UGPGE9VyJ2YhnZWmGCiCJVnRtr6hs2D1ITiqm3hLNiMYzzGX
4mn3Mw9rb51sbSGecUcgIjELhfLJxZl+h4mku3IGvkzc7Std/SoOb70fPo15NVijUp2Q2m3zbvys
+5pTzIqrxLobEeMlTeft0IRe3ZDSkkvT6aTQ8bEDFxuRW1W5YXV17dZhvQEGauX1pWL7fuKaJeYU
R/ExTYydqAN4Mq0erhsM75oZrydUc4zpdDQDihgUvLJkif4+SW+0MNldF7SWtoG5SwI5jQKWK+M3
6NU5l0oRo1sIKJPb3APgbAMESM0Z7fiegkSkha39/73BLyKZq6OkAIY4I1MU8vwQBtqhNFDJkxvO
0ajBM6naL2KYb5hMg5qgZAFMpyqxZtkdG15aTf/CFQls5SVsiBmAZZPOh9FNsvrjccKPTSvZ0vIg
LBdZY6hG2ON54uT+3uicpFKsIuJVj3lnYWKDOMygEqwxui9TKGhQMHcA/KFwLtf1jSeGiQSzT9JB
0aofpNlYR6A4v5RsbHNdDO+TMcGgaHMJZKSoIWnJS2I8i8lR7e+ui1gx0V9uhYkAlTQIZB6gxX77
eZQtzf+iDAdN+f/D3/8ihfH3WToLUR6hkZtIQMgbbuM09VAX53wujqlojC/XwoLMlYkS8yCpbqb0
d2YwcD7X2lDZLydhrN4cDOwgtIhcBGiDyXffVi1lr7gU3nO6Bc+zFTqocnxA2cVW4jVHLBNteENl
vEtjfALpw7RqKNOqKj/3xt3UvsX5g6Jzd75WssnlYVl4ykkp69HIoH8KYPGDfT49TPFrVXxTlY06
VC7JI6uQn64rJEfnWRIetPuVKAggcwhP8Xj8oEbiaCNHT1hkyhpUapHYQU/0Pt+kneK0Bm/4cK25
9MunYzyEoYSTbxp4iU61Zab2jB2c5lv+XrsdCKy0t8qhJK7xXnsJuMh4HOekM17DzAWVZBFUtPd+
rJkNKDbxu5FrqeovR2RcB3YNxbrv8aahaw+YXNhSmJr0mbZafJcHU7OuFnhmiApeNSAK/TXpTytJ
SVPKch7Ot7pyAzRRwisJU9P9PQ5eRDBOKhiMsJUzA66w1i2Sn1qCej12ppTCSpNNUXKSo3UtvIhj
vFWZayC0CgGhkZWmrQrpGQA5t9dt6Q9p0UUG463mTq3qJKHzR4k12doeKbZNh67Nz6Odn4n9t1H+
IpFxTUmWT7owwzWlxnuOunbxdUoeOaei1akrF8XWAQdRKcoypu4Pk2Qf2217GdPjmkdZn6/LWve0
P49DmEJZEYwDCQJ09lPwPav9PhtLl6hO7HOSyXWbvchh8pYMEyxaRDeF1XDjz+jsh5sAgG1ZcdNE
hyz3kvHL9YP9wXovEhkHlRYdWvmUrKBxm8/YgAWPj5qAc3HAhES5MWr7ujyOtrP8TwRIx4YwY7Mi
mZ+g9laqEo6EdQ9h0PUJGdVbtp2vjlqdSAM+oTQcggig3tsm4QSOtZo3XN5FBuNaE2HWqrxG5Bi9
7pm2zf0IGWYPpll5Gzl16/B2edc/20Ug4/ZqoPf5HU3PSLfRO2xDfbt+Lev6ffn7jM/L2xC9iRiJ
GR1QJLs+fsm1o6Bxroa6st8N9iKFcXVdXRhTXyNSdKVuhXW7n4Pe6sl8jmP5pPXB8/VD8TSB8Xpj
Xf/vihzRn9TGVpXXofeui1i318uJGDcnJclgqCmaH//V85Id5bnnXf/1k2hsOa9qSzJnNa5/Vl2z
PmiqG/YcD8cTwXg4Uk0iMaiIuL7TzALzc7vc4GEC8oQw7i0X+zyIKDnOGLzHkgsGMavVTOv6nfCE
MB4NI18GqD5oMat8VI3HnjxmBufaeSIY+2+D2JhVShyr+beleRcrvTV3Beccf3DN/ymXxoK8ldAu
s+/gyQoVxHyAAnbbrVhidiC4pb654kxeUBv/zTolyTBkcFJpJvswz2tBkvoem55x/Tql2xmI/rH/
4rc8lIrVj7eQwyjBrPuhkaTIS9EAUrvQIhhyrRXOx1t1mAshjBLoUCu5rOHQzCz0pCawO7niUIbx
zsEogSaLQZ4JGPjx86+qcCDSG5E5erb+fFgcg/6GRYMkjsFIQAgMZrrrQe7XO9mhxhijfgixAzmq
VnVUT9jhAIIhDy9n1VcvJFNtWUjuRrWJ1BgrMcJ49jWraVU7ST7F5rGYeZNFPMVjwsLQ6r4QUSS7
qijsKgXdqmwL2iGOnv/CMSyOxMQDBDjg9LdoivStG46+1QnEmv1xc10K986YmBB0s5DLAhJ6TI/n
ALXvC4sCKGaJZbrJEXSM90VhFZg8KP4P7MWca2Of6kFcJYM/433UC3tdAGRo/GBg+m169MPCuX5Q
jv6zL/RK6/zOl1GRrFrsTCnnzrwRQk6HkKMa7BN9xBhoMtCuZzg+JPNrBlRopTugM7+9fpZ1X3vR
DZYWtyWyLncjdEO861y6b9Zv5a/9nr7OE2/gIZ/xbolxHVmh6IlEn+ax/C0a3sRwI7RnX/5KTF7E
XU9VFwdjPIjU9dJEJiTc9HWu2ImLhXO7PDTODxhZ4ZHzIakRXYkiOuM32tQMhblG9P0g1PpUATg0
lewWkxP9cwyAPPNNfaQkoYHDXdugPv2aaMaPlKImqaKCO6RHFU+V3W+1Iz0oGh67yCOcjIl3iYw7
UVs/roQSXzY0E0vs3/qhs9LcUYSDqv+b59IZlyKAqWgYNfp+b4/jdJ+me1N+uH5xHEtjwW6isjPS
fEIm25gvxH8zQ9PqA08b/L8KzCqRDKJLKvmY21rElRStm14zZvTXx8ad09mNQt7CI7We3/Xgpwi2
LmAoTd7PDeYYovzrkAkYTuTUU1a+lamokigbtGWnsoCCSTe3qRpnmNvrn5LJ6YTWJvl7G3ESsjXb
Xcph4QMDpWnrSMR7abB/EDPM79nJcBQrvs/3WIMlnLtZ8ei/yGPeAKPYztPYoViZFQfSnom4G3l0
9JxP9+GHF9evh0FSZBrSiqT8Ps2vDT5dI+xnufwLh/7LWZgEUMr8QNMiWYQz+Ji3A/QVuaddICzB
7UzOSOyKxv0ijPXn0RT0eKOJdB56Y079rm8zjn2uDbX/IoNx5F1X54WSKPRAkmcCLUK/n7eCK++i
HUZIDs1LfuJBHvH0gV7m4rLKaazSdlZFpxbkrVBV+6wnN7MIPsTrvod8rDkzJvvL4RjX7Vet3lcx
1rZA1Hg7dJVvRaH/2Qz1L1XbdVYsmvtkjHZzAkKGxNi3pnpLZPWcCca+z7CtjWZo7cuuAIDUWRNc
TQ52tdg4wVzdaDqIHFq0u8U+sYj4bKLhGPbCTZJoXpH396mIp1QhPA9hAzyMPtqIsr5NdGMjCZ3d
N8EmK7LNWBvnTsxPkt7aIqyjLHoXFZlbs/C3bQVaSr/RvpMBiBldOz0HIyjemnrX+8kuatJDlw1n
acDVpal/SIf+tpvC+0FMD77QbEy9f/a71gtkCcGDhNsw707y1D+YA4oK44x5pLn3/oe0L+uNHOe5
/kUGvMrWrZdaU1XZ08mN0UvG+777139HM+83cRRP6UH3xQCNCVC0JIqkyMPDrAFQPIT7RDuMPWB6
T57d+HEGcvHxKE+dDUrkfZJ2YGtNqJMq5NLUnVPm86YyI08eOpfU0ybU/MiuevU0+t0lGcIbJde2
WtuDYwd4Yx+4Z/Nd85OjBJYmOy787dAAcoLoJOwUZy6CbVeZnlZLh1bqN1URn6Y8dpS+2YHNf6tm
sm0V0s1cxbmN+thfVpUDhhOiFJbOLgFBkF4nD1NOAtugyresbibbypJHPHE8sJnvhkHdlmXyEM7h
OS3yTWgWt7NFbsygorauBOfcAOkbCqG2P8SDXc1N5VA6St7kpxurwI8YGsVh5A9RSHcYdOZRc7QR
/Gzi1rKnBG1RVHJVNQMbe3rJBv0trJAqljNPMrM3qW/2pdk/KpX+WFX+U14kT1aaAILWhpY3BfI2
CfMjqJnPSRGees30Eg3x1DSjSqDtS0nbUKt/M3R/0+bNaxBMdz5BSronnd1kqavqwXPRqjswo71k
UXos4uRQTIXimH50kscxsaOy2QcatYOmd4JhcJMkdhu1e/KT8lJbwR6A/tt2qG5CyQBaTdnnFQYj
Nt97INN9S9qDZ3mj1wCyVfQgN+rNXJo4wjw/zGjvJ3p1K6EDnyjSK0Z2n+HYzmoY7hK/9FoDU6GA
Tj7lQTO7mul/r7MgcEDHui/b7DGPaGaPmmSryfBdS9D4Pie/JmhnUKYAwnbxTpn9pyLPL1lBHGl6
GXr1IhfpbTE1ey0MPK2N902RGq6kT8W+BgbUkX2vNcHc8xBV+3mSL7CdzuQbjhpXz7rWOGau7mfN
vC/G4SaBMU1V4mohxtXFyWAbcrOxJuuvcAhTW6+sY2ZMntX59z5Vdmqu5naOznWqpDdj6GdOV8bH
LAjpto0UycFCJqS3Fc9vsPV4G01jcgjlBCOiY9mp8aR3e9zVrkSfamqB/MSaH5MUDNxtvJtmrbTr
RHOGjh7VLj2H2fDDjyMMOgFgglj7qO+cVJJ2KVIopZWfosx3BqX6Xg+506faMe5Bc1an6M2Z4sep
qDzclLdaqhxfzuxS6UHtPO+SEYP5ZjQoJvOLGUZPTVVukTS77dPA88f5EJcIakniNoV16g01smep
ku0hrAu3VsLnUgkOUhh5CBjPkl+AjLHY+HNy6OvyO2Jjt8jqPfprMLm5uqfxeCdP4a5MmI2bDkrf
unJY7eU0fUDk4fmz6cVB9C3o9O11e8/C1WvWnoucMYQhCSsZ7pIRaCs7gLz+p8qkyCtzUXMyjnoe
WjC7FPhA/ZKOgjKA4Pf5Tmq/iPy8nEC5ghEurwHt7+s2+nF9pwQe+EsHTNTEZtVgCaQ8G/1z65/N
SsBCuYY7X/rev7tNF14+AmsM9SvImND5e0J9S3fYsHTdBh0D7j7q1ltkKva+qPtRtDYuQpuVNsoK
xstbau8hOeUlZsqmd3+2f1xgNumhNuUUmkZDaz8k3d4a22NQ9Y/XxQiiWr4qrVphoBUVHr1p3rl1
39hjGNrF+JIr364LEqkcF5GpmLAUxDHW40+PkrJNGkGUudaS9EkZuEAs6EoIUPDkYDXV6ozOEc+/
bZ76Wwwl2kSOchg91ZZ3xvfSmRD1nEXduCq7+1dsw99/X2hjosyl1WdYoY4JMbrTeaqjufMx89JL
gj6e5l3yegdzO260g+I1uY2Q68FAj2ywCU/yUTTUcF1HQU8vU5XKoJj4HAHrrWRKaWjBUvWhq0qS
17bzKU1EtN5r6Sds+4cc9bOcMprJbCSQw156kq0BRUH2DAOP1nghE6ZQGnfzOkIkv5xlGT1tNjk0
Npjn7hmRzeBGr60QJLd+oh9r4+4g2hEjHaNWZGBVTWdIW5uqO3341k+x7evPmiSiCV6/Ix/y2Jku
NEhW6lbOJSTXcrnbFTruuy8i3V8DVHw6L+4exnNp1Ik+ywBMh6/aTjpnzrBhOV3VhrMHhakI7S5S
RO5eTl2gWVI5ya7pvyngcKn7p6EVFDQU9iNf797HzvF+OSlbWo/QC3mrbDrMq8ZryrZei9ZtD+YW
rNGg+J4fpp3567pVWzefH3I5R13L6gyOFyxO7uB1Qm/q7qLYlgDfvC5HoBk8EVZbIVxLAS1y4/Sp
878Homqw6Pc5azFQDFXrI7xim6zdhjR2pnnY/dkSOEMxKpZfSSGBoSie/eppMt5/4/eJbpoqhmUQ
ynOGm81o6dWEJ39EnTy6NCLQzqoem4ZsyaB5UpG5/3w5kQ+sjGbE5ezGzhmkv8b8vTF/A2SC9sAP
IdwmmWpO1VSDD0lyFEAeO9Ei1nMxCwGcAQ2SPJKCGQIaLzkHx9ChipM8BdvGLfbTY+0UoW3hmbu/
fjbrdnshlunfwrIVVUCGOkI1RKmHn2oob+Yy3QdEi2wzDJ8CPd6NtPTCge6nYvLmtt0CXHv/Wx+B
dmwCJQEKjzvBWcII5TIfWPDOyDKkc+Lk6I5g88OBFxJ18q3ry4c07iitYlCH0sBO1/q8IWrjGpjB
ji5J5/qqVi2Q+SGGO1C9ams9w5wGV5lRsUgSe6SFnSVPtdYIbJBoQdwZDnRsjYo9Sgg6vbNp36L7
ootery9n1RAtlsM+YqEoaS4XhRzAPZWD5XQDyMqTRJDyXOvdwSX72DLOBYZtNdOGJafZ6ITZHe4Z
t6B8kiubTeWKX9hQgxRhGXr4zjG4lAH32DHiLGkvQses58kXn8I5x3YIw5Sm8B/1Zt5ooDxj4Ot8
x7g3GOWZaITxuvdfyOP9ZKSZFQWzviu1xVvfDftY8m+orHup3nlmPOM+mtHPMI4cjQTHKKpvR1oh
a6dvBiV++LOj5nxnRbLZCnFLXbXrvDyrdgmmHF0XIVBZvjGkHgw/q3LQFIQmuSTmuAN9hq0N8V/X
xQjuII8/iUqzQLIS78FGLV0lAEtrVnngG/Uw2cu7Luo/DPi/yks4s6L0Pm3NLFDd4Ll3JRsEb05y
sNzpMri+nbnqS+6IXjarwdWH0vC0HEFGGsxdhWcNH5uht33k5bp4ozWXNhB18vyHo/hYHmdk1NYI
xqKBl9W33TO6MRHhh274QztoXgZUz/b6bq4G+IuVcdamCgJSlwZMmmbuquQ5/VH8pI4qnzvrz8wa
4UyOmVWdEUooHg3T3gi2tPz5Zwvh7IgaTUmBlcCtK9mNOUizrReVG0nzhsKGxs2vskL6+bpMkdZz
tiRKyJAHbFL4NIOloruflf6Q9KA1HwOBjxNqBWcqkGyfyNRA6Q178PJbNgG19qATIHhDb+f++rrW
eD+W/oFHolRjlFnIZLInbe8O38vNuJu3dGs+i7s3BQaKR6K0hiQnaQYFlEL/mPmK3ZDqDuxkgqNa
FWMp1FBN3bAwUOezV53QrtqVPZ4PZWPt47I6RKXsjbMqeoaJ5HAq0fa5jLs7olwEZltGBBOykQvB
aUYLqrUrHlNv2FWiB+ZaBywF+cK/q+O0o0q0TDPVnp0XiBIw/QvqeGJ93PrtvNXe8t0/LfmYZB/a
Y+6IepAFi+aTqa3WDlpdIKzEVFE7UVXPAu+mKgLerAZGH4vk86lyP8+Bxgq1qEHk/qMuC6KiNSZp
7KKhWZjbQ010oH7WkVIt5qqvq79TK92heEFFCq0J9MjI/bU36ZwecwsENEDAgBJMRKq4vroP4Zx9
jKPRipoSF3zOSicyjb3cm4Kc93rss1ggdwkigrJKmXQsP1ecKVq02yPakpVtcyMdZFtyjb1wptCq
iVyI5O5DnZHQ9AOY5dzSLmOHQaxFutWi+aCr1uN1q7WuhR87yF2CMJHnoGxwxdNZPqoTsrhj7rt+
kYuS7qs+82NNPNmLr6kgE5WxJpZnTXYDhgllpzq3LVd6JxfI98In3yse/qYwuL5GgZbwVPQRwoZa
ChAcWOFDLJ+s/v36768dF1r5ZbwNiWpqfAMGqE9AnDPCGhepKwW3fv4dBaVYFbmztaMydFPViKqD
J5IH4eS5MZZVix2MotEuQHcXac9mJAqlVqUYpoHppKaMIZfcw9BEc1uMuSpQ9/HUlBMyCo9VICIs
FAlhJ7Z4rg1RNqmoswIWXxn7rCovyDtfojZ5vX4wqy7ZWCyGfcdCjlEAttAbDSo9h/4GlLyH0kse
WVt87ojcyaoSLERxpmhuhqiP2byDonmm2bc2vrMslErF+EZmb/ic5XJNnD2iQ2iBlh0ovGACiVhs
NacxNNFgAv6P1jhM0ajZPibQIh/TOZpiuKMZ7+c6f63L3qnRi4CnWiDbcjlfIgwcF2y46OM4y9W2
OvHziSUc981ZugD15LU/VIA07N5jWKRsMxzrp/wkQmGuzXqhy13h7FisNkPesJB8OBRn4oy7DK3J
tQLgZ3s0MDCvtIFseEid4tg6oVcdrXsxs9waqQU1iIyJu2y475cpOirQkQBEQAeCqUVGpcnvqW90
LkaGEydUwk3RTF4q31EjPJhWe0y6fpuZNHS69tms9C3wuKcsTDYFtd6htO9mr+dOGZdbrZJv6sDc
BlPpdYnppOmw1axyV5uxp+qhMyaq5+NQaVJ8TwyEK1Yy3066KSK5Xj1dgocP2kkULJI/3awe5JkV
AZQivOk1/SaqzEvYtpsWTEndIJr+shq/GwRbSRTFBCSGO9RxTOPYD6Hq1Wg6kWxuijY7UEl+zvPx
LBXWsczbG41YAAl1u0Cb3vLaEjVvMBlfrtvHN/Ap9BnDJKYeIFu4/xYUx0C0o+EJPJPb6zdnzUct
lsonGcmQjaA8QcqhDPPtSOi+h+29LmLV6C5WwqUASCvpseFjJVYT2Ro4LGflwkA116Ws2sGFFN5/
oImCygZSU1pQ2IofeCF9UWKC+m37h+vhnMik+klr1KyoNx7n+sEsnyfRzCrRqXD+A3nRUi4mdDYE
mNOtn3Bnr2+W6Pc5p9FUQSXnBUA4o3I/Vach/Xb991cLXEu14pyFaQCfM1Pc2H/KrI0z73I3dsk+
cqp9gZkTvsemeIi0WXRpOEMx05hg+BaOhnXi55t/ZnSLO/HZz1y7m5x9oJmczUWF48Ho35ua1K6W
Wp5JnYIkaCRWPEMLRK8Bwcr41KCURyXVOqzMr9P7pPTPpMvfwHO5L+PgFBemW0f1DjzeXl2l95Nk
uGqZ3hpls8H7Fk0jRbLtK0YLWu3APoWE+5QJ3uyiD+SqFSqlfp9huBx43owNI4IZNoCDChlaBNec
zyeatdn46GoGryd650Z37HrAsXbF8BtTEeFS/3UBfBIRADgwqUYRaKpIZHfaizW8FLoIBr7WwfRJ
CmdKAD0kelIibAmezYu/JU68MUw7eoowXZUiaJwdBglityUfBPZy3ad+LJAzMWXeGyNGzMMqSw91
/kSTu0x50OVbvxcNzBLcFj6ZOEz1/2VzqngXhmhBVJx8vKftPYlfrUzU+ixy3jwpDUhvChIryDyM
9fhedZNpj516UZN3OitnWZYBPU6emix35WQE629nOpre3F+3fwKXRzg7pM0TyKpK3Fa5HjbWaG0L
Qo6hLwnaI9bP8CMu4qws7RM9bjFRFGjCxJ3BJgTiKnsm4Pn85TcClyGSxdm8mg7dEJoxahNN/SOf
jc6mhnwjK/7tUISTXY2GaDTZ6iaCFVZTKItteYoxXS4rLWQVeKP55uedrcvnQXm6flCrjnAhgzuo
Icym1CrRyUTaH1Z8nETpB9Hvc7tWlW1FwDaHh2B1H6qHxH+9/v2rVvfj+3m3oLImf8tE5D+m7b4H
rrQI23uFRpsoCY/YQAeU6K9qJ327LlawLL6CJFfVJEU9FC8uX2VMt/SFCBkWFH5xsYuFcUHjUJG2
qHwgPLrGv9Exq8WOEglAiQQg5RGtBP1eUcsbXUZe2Op3aTGfoYUin7ZquRYfwcWUPmiC/3+kVz3l
ivFLIfFBSzBDAjD8Zph2fRUJ8poCpSecRwD1bJYgY4UKa1Oi1X1wfOseM94EznrdSC5Wxj5jkaBo
86GkTVtAjNuDAplRSVu3uhuf092wEzXtrKdDLAsYCAra4S9cQqEfTP4c4JZVYW1b4Jk1tX1bnY3c
1aafsryZrFMy3tSmqI6wqqZUobJGMTj3C0MJVeZ+UjH61ZXjF6uz7BStwdcvwvr7fyGCOy/JGDIk
rvDsUC7RWf2eHFqQkXUuSKfuRvSAZu/ExZhVFH7Kk3GrbmMPLyyBDVgNiRafwJ1lOXZhSUN8QtZh
oGx3rLvnIX4ak+31pa46gIUY7s0QWKja5QqLiCxz2yVjYEt6exvrll3IGHM/KvnzdYGi0+O8W9NT
ktRsXb3h7+QRDJv6b3BxUPTA/KsgnPmXBsnSqJ/LboteZ9RAdHqnwrP92To4H2DGcjOrPozlZNxN
BCTL0c/rAlYrSh/L+MJaomXdMDRty15b2rfyF15bx+wQur3dvM7OhE6kjXTb7HInhR5ihOLuuvg1
xSBgCEPvsyYrgLJ9tiVUC8zJZzP3ZpDQF2cFTVpqf8zpzSxMiqwCUJayuAMrc8xVllLIAnG7098Q
J7oj+wqso2ibOk07IqoQrukg+ECA07OQa8F8789rC5RAjssQXf7yAeHV7KZ4xMLfGXfZI9LuD5Gb
OiLitVXbvJTJXTTZ1H19VPF2bmGbJTtEYzf1UtvES2DaiQ5vbSwHwquPFXKnp5WDP2DqPCKUBjjB
yOkxHF0abBq81sX7DOYlNbQzMdMh89+8f1+K5Q5SRrtA14eI0tObYDdsUbVzyEOFgX8YR7kXIUJE
p8jdwAa4JSRFIayPPC3bh+Pj9RuwinJZrIYvwaOeqhc5SwkVtU22DM4bvYWtzZBRdGucij2wWdtJ
FjzhRJrCl+OVcMzUPkSBqTIwwY4cTEzYjGMH0Ilqn3pUOMVAKJCd6iJskEN0SDYJTHLaOWj1Aa5B
QzcXhtum3vRC9yLLuebZEPpjOJ9pmhgTyd0+HcjWXFewrfiTY7QHPz7WNd7G1v3182O/81UZP+Tw
N64aJkwIwzMcHdlBHzs6OgNlUYFrXQk/hHAXrcdhhRMDNQBV7imlvk8T0UinNbJU9lb6d8O4WzWl
+hxEMWT0GHU/M1DDTrKje/TPe/2P4IQq1F5xGE1q+BTa+XN/xr90+3dKUsuv4K6bJRO8SjWg9pR8
sAMUJqVfXfWoZrN7/dhWS+QLQTqjU12ooynnZVnKgPSo2x7TQ81NdWoxWqD1FKd4BQe1Mwse3OvW
UsFwMYpHFUEp4rPEsPVRDmeAZ3TwOcpNdCh3JpiIE2HryKq2LARxN21qW7VscqTTjPkozRdDRJ4j
+n3uaVNKs9qFNRwp2nGL+m0a36+fzeqVWnw/k784mjixxkJKcDTF8BZkttF8z0TWganRl1u7EMFZ
B1QdoxwVcFzZ6hlt5WaIXuVsk/U7Pd1MteS0g4AjR7Qmzkz0+aigzxiuMjYSR61Tt5sMOyOmyKyv
L4xqFMEU1QyNsxRZqg2jzrLY2kU/FH+BuFH2Ei94p8gK+nbwmNyYB/2ibvJDvhWhg0SyOQvSSL6a
hBKrB9EfdKSOqd+PA2xF90MtHgFNtVX8z+uqsu5VlI/1cvZiBDc+HX3oCisW9HvUFY+wjgh40FTw
JprYsXqIKlGJhqAODAOc4sdoukVXBDImsjG4AeYcl2ni6KXwhb16wRZyuAugYM59ZmTQzn4jO8EO
keohepccHVPGNKe5yC8isLRoYdx1qGiXpzmmjLl9He+aDLyPSXc/SsP++mmJxHCXYMAVGNFmhtpH
0m/MCAUGE2NDdcW7Lka0fdwdAGzGoqDVAmW0julw1hPwGtcFrHbjQgnAs28Q4IP4BhwyVmaoSXg0
gfyhsYdtsQW8io0JG26JrTjVhu6L4ygki16PFRdyuRuWSaBmyVjjz7gZ3fo1BTrE9EaHTcNJXNbX
BlJdgdtavdQLkdwF01I1LwEPYME2m33aH0svPes7ERKVnckXg/whhmc2UvMCRaoAYkghvw8xACFJ
274loXK2lGSjSunL9SNcVUW8ymSghlQNUNHPPsY0jTpqCXQkn8+AvqDfyW79wP4zIZy+Tx3N5pop
omFdpgk0ID8L/XJdBDvxL/u2WAen65pS57RnGHmqjakzDepLVUmFHar5U0YSB0ksewZv63Whqxds
IZRTQ1/tMP1zxlzoCtMOwzLYWfrwhyI4tVNHbWibGuuK53NG7ytJUJJYzSsSnVgm1dE4jMziZwVQ
mg7M4fP/IWnZILf56G/+N17qdV37EMW7DTR/mMSHbhvE2A1E2g+StLHi6un6qaxbpcWSOLcB7uHQ
L/oOci7FOfFAD1O2tr6nT5gqCBgTPJa9Qyd2LWIGWr27C7ncXSpVVe3nCY2gtAHNclBt57YAy0e1
leLyjNmqosSKaD+5a9UnZhP0zCT1mAQNgPdd/TJpdu/MDkuWAmSIYdo1BoNd317RKrmbNnaBlPh/
k9oTsK02xNhPnf5X3dfuOPpOnhmCh+UqDmKpodwt0xpzjmrgQF0dowalb6BYcbPt8BQ+RFuCSKB5
BO/rsTyJgpz1lxGcmqHo8Gwqj6AHyQSN58pnGUH2Mmqc1PVf2TRcgtRAhWRE9uP6zq4HcQuJ3EqH
OqET/edlpGwYUzdIYAKQEbIB1/KuEeHL11doylRDKZcA2cMdpUwG5CEmyl5i5U3+aNwUJ6Tav/mV
a27RFw4SwlpYrmfvyS+G2tQ1gqZdpOF49olaT0nWNcjMqWlgt9FjEJ5Uw3fCakdb305JYevRW5yl
Ahe0aqoXYrm7ktaFUWVIULhGcKsXj7IsqmKsCTAx9ZcApaGil4QzbhHpqdTowLsNBBTBcXXphFAH
9o381i1FcHZNI9JYolbASkDDTjLnA/h8j0YIxn1FVJxci3aWojhTRjDaoZmAzAFnNK3tTCbPhhqe
0UO580Ez1WIHNVLvY3/cXL8CayYNvQgySNd0Gc9Azt01eaF1KgGiIla7TaFNTpNi4tJQCrzqqhhV
xeOFAu1p8HFrW0pZMhqI8/O6d7q4RxES2k4KwWN31ROZCznchaaBqoOYH/GxvCUH5Zu5QSKigf2w
bAWplXPhDjv93H4TIWrXTPRSLLeLNM8GS0W/q1ux8Vsh5qspzzp9DeO9bgoObFXtP1bIx6ujr4Bi
TYKorLsZrOc5+XldIVZ7VBZr4XvwJ6PDCcZw5pgGkv2V79ketrvi5LvynjwU30Yn3KlHRtCankQ5
79VbsFgcFxtlHRj0SrY4FvNru+iU7PXN/zCWUqCOFmc7CkKn0SJQE0Yx1b2jVuHMd8lW3Sc3o5d7
0n5s3eB3nM1yYzlroiQGJjKxNxQbIqiifM1mrEQ3LOsdbH6Drp0uhXH2JFfwqAgVnGITzIfEDDcy
yU4x3owm7USXjp3KFzO5ODXO1OPVq8qliVMbHBPlphB1+QJd//JG8/KtiMdXdHScC7WaFjhnGUdH
km3c/4pL8ESIuPVFd4yzIlWqAd/GTkqeL3J6Xxb31++YaA2cuYjDtoilIWcQqNHr9dSlqWrHVDQU
eDW8WSgB30aU6rEGgInONE7ZsDogBh0nTgrKrhpZuOLl+qrWjSAAy8TClAB45M8PG41KPikzqFwI
dsBwVNDP4SP0V/dtF3lGpG2vi1sNU031Qx53SiSoI39kBZDGA0hpp2yIo/1gBeTpUkVIhvzduyCj
biAKVFfDgoVg7vj6JjcTnamHqQJF3dvZeFSs50Q0OHo1b2+qQJ+oFlEVxIyfNzSDFtaWD1VP9yO6
tOdjtGXvxEmIp19f0IcgzjLNZVGHCR6rbqaHp1KqHTTKeHMyb4HE/C339SGKs0sYnhVMDRtUWc5H
wzrPw+N1rVi/uh+/z9ki2iQUHYhId/f0zgxOSvF0/ff/Q+s+BHBaXgdNPsQ6AqbhABJYMHGlPzCA
1o62uj247HBSR96abvhbAdSHWE7ZJeRHBytAfCiRdENKVL4VdUeiWHA865bpQwyn2mCuaqLBT7Cu
SQWv6+hFZbGJw8i5vosCMXw7r57IUYRZ6Khd4llQ0mNX7DGbwL4u5D8imX8Xw7fzjlMdd31UsWiC
vSfppd0Pky172g4QNTZ90bfR+XWxMGbmTfotTq7F7eWJE5ERa7RRw+01RstJ6/AQqeNJmcOH66sU
3N2/sV6LmlWdYGqFxLoijKy/b2qwGk+zI4OPrq6L/XVRq3cLow5My9IMSvjIcGzlCWRczJ1o723x
PI8CrRD9PoszFkshzZSDdgMwwikZn7Qkw+iUQJB9W1W8xRI4kxpLlhklDUy3opWeaYHYYEidTBKZ
bpEYttLFSnTVH9IRM3TcNLpJ6l9hA/feiICeIiHs7wshgSpNftni5Ce1tCd6X5BLhibHPztzzp62
g6RLGRpv8HDb+9m9LtKpVfVdHAhnTiW1DGorRHYiJ3VoT1L3VlfdCxrowcUpSheuVjHMhTDOiKJ/
OyQJdBj5O/UweQT0BSA2fDG9PrXBX7clnvhJs67UlBiyaaF6xye1utyK9I6Btae+vVUDupszEZTu
P9b1IYNbFyZByf44QAba7m50Z95XTnhJHPZ40o+MsUY8nH21C8TUKTUsNKIrBm9cM6Ob4zFCkpAR
fZFtf2Puxl2+oeeEIoGmOLWtvAMU5UnuJKpuqEwpvjw4FrJ5Q0EDNIJMoMCQYuWUaz3aQeBD1H1P
ytYp0+l2UIKHrBzvzHzeyqlT1fm5bsazUXevJDO2iKkcq0ocKWmOYejfZ1Z5F0nVUUELVFqpm7lI
TnJXAbn95KNd+PqN+jvhdu3reRtUNvGsSWC8bLx6P39DaHfOH5OddTA3PjhMw83wqt3lz7Mj/YXU
+WZ+rg/kh5hxaDUZuTxBzkiNvdSBKR+hWIbqmjs8645iaz9AYhqgYd5VPOU99ESLX7VZi5PjbBbm
CGbxPCDSrPondZCdTEXXsS98+KxaFUPTKNDbmMJhcWFMH5qJOoGkAS/SGWNt0MW3CSqbOu0Bd+Jb
sRl2YKZ/0H5dP9lVoKf5IZZ/b6GJTxvbEsYyRsCueummcEpYl9FhvdzND0tQj1g1LQtxHK6H9QBP
lQ5F0tTqYEXSrpGl+z9cEnfVZr3TpAyvLDR7/YMRlJEeRN7CPElbY7SjjSgFJDg6nh9CU0oQnVuA
v+u0OElz8UQtaluzvut6kT9YVcbF/nEXQNMnNR8KxNJjtQf0JpCPpYiQc9VSLURw+q6bmDRiskFz
fhu/z4W5UST02sdGafty6JamiCtCqIKcv0bv92gWPsCOrRvezq6xgytwByCqfXvcokIlal4VHRfn
v+XUnM3BghHRlfm7nvSuUaLSF8XaHUBn364ro0gW5+ZQHGoDeYLxGOP6GNW65/snw38etEyg9SLF
4MzHODZpMCdg3Ki1xPGzdlOGSOQOm+vLuS4Fz+vP8duQSIY8o4/LtdTtFJ+n4tJKAou0LoIA4k4M
1VL5elMrEUwHsJCSiaXvUX5v+LdzLKrDrKcpgG8nBAAl/MfpeBan4GxQcGOLGVyjqUlQitUOc+pf
9KR21LR2LBNDVPruxpBLUcvruhdbSOcUvsSrISkkKKB5qTzZ+aeNd3pNbcYwGXvTUQSvX93ThUBO
4+NmUmtwPoBSUd6n488x385C/AbT5C8hwkIGp+mB2TZtPKPFg4xvsXmflU/EulDjIBtP4rZ3Fm9c
E8Zpe+QbYdyArMLFtAqkvcHaGro/zTdUQT1Ejq4oBBCsjZ+/FY2yHqgT9q+ZMf/Dmp5IL2/qynJJ
pKE0BJ6jRFjRZku4skSN85RZNcVt5gNzEX3XkSqkxwK5/sCTzv6G1e6th38gTObt8KKKotX1SPnj
MDXOhZLer4aQYH/RKsYGdRkv1bnb+i6w9gPgEYUbHhiCq3wLNiLmeNFec6FmbaFBVaUQTQPJnntk
PerjDKq45N2aJ0y9+Xbdoq0GJHgOANWEqih++bNFM9IyNRrGtEek5jCVxSVudUGxQSCC15641yQZ
eHQ0LRjFlhAQusqde30VKz4UBWUT7Na6AioV5Dg/L6NrSd+gH5v167CkMual6IgdRye+x3ADm7ro
zr4u8atJ+SyQ05BGQwwLajbNDTP0T+qAgGe3M2D916UI18VpAzJ7Uz/HOqANEdmMmB/V68ghxtVD
1n/LCXWVSttkKJd2INBUqsnGzCJXSkSL/XqCnxfL/r5IW3RFpGCcDttd6RSaj7ksUMKvUcLn3+fc
EerPkTaSGARWEWCR6H1FpPDuN/mZRiJGPdG5cb5HzcfAaEMZS8EQnxbM02WNScLO9WMTCeH8zSCP
c9GTQXPHqEMWJjgC++aNnbW9LmZ12yxNxd2xDOMLYVrlF6ESjJOGTsm9HGDEz67FHC2zzAVauHr8
FgG+SDYo0iHccpQgqYhaA6+lxBs9f5LReHd9IV9tHs5/IYD9faFfKMyUKXjkcZlM836sk9dU8+/J
3HtyHu0qUzlosxAYxj76s3/5LJMzfA3VwsQclH8GvadusVWOrLSr36bIMnegfGduNNz7Iv5zwWby
YIApV8s2JhlGoNSyV6sTxjFT7/p2roR3WBuiUxRxNUzN4wGrYVe3fm9gP5UwOA3D/I3I9V2c6MBS
y6dYHi+xKtuzHOeMo1agLCt4DiZcM0CgJTPsCGey6m7MJmLgMhtgwEDqPkeLuRMFznTbuIwnM/Ss
+ykEsaQqyq6uW8uFaLb3Sz0q506qepwpYzxVndAp0VOIsgHBgHXNm3bFj+sbvXLPNcCCYespiAu/
8HdlekDH1EfvYtwdfO2lCrdNJ0ASrovQ8BCgKCnKfC4yj8tyVusWptGybKKdZXOfZqL7t7ZxWMiH
FO4CxloHYrGh1pDf8rd67s47LQNIsnOBYfJGA7N9s5ff2boPidz1y+Kxi4oWNgVJaql+GeivFAPT
/kgGX7KKrRxkdh3UIZ8epKz1uoHYUfT4Z0K4yEOKQwXT86DuQxpvS435r3yTy6JJJCvAAEy1ks3/
R9p17UiOK9kvEiCJosyrbGaWN21fhLby3uvr97D6TpeKqUlO92JxsQM0UJGkgsFgxIlzVB3IL1Uj
PA8tlQYkpC0ygRYTyauLkvGBPGLk35PtSNgu3wlSGLHWFCjRU1kBYu/tQerLkSxQDSHu2M8+aJAC
vRWmbCxD4gIwbBhUh2wIqn58wW8FCrbH9YXUJpg8GZU3xbANMBlqfhsMH4TcEAJzfKHPiFHVIUZC
3AqV0xcM90G7722GeJGv/hzxgo9FTLAF43VtnY2qx3plNuMMRHoz5I9pMtr6iEEWrRCQeOwkABoh
BLHHBBoQ//n2M7VhLQ0jgTphSr5ZYNsCFpCmx0z5ctnF93zvjR0urq5DGwPoi5LYP3E18Qon9P8b
WmjnYoYxeAUbxgX+lfO9KOyzcLSY4L110tXnvv4wrzdUv5p1we7tL4uCfRFNHvZ/nKViTkI5l2bU
jPBogEaeax6BfPGYAyKzPl7exJ1AjunhV2PMPzd3k2m17RhlHeY7os9mEiRhZuv6n7f+rDdGOIfI
hlgqO/CTumrpjuVtkQqC3a7DgQTWsoA7RTjionaqjnnWNvj7ivZTgdip1D0SqL9bmSBy7/rAq52X
BGezWUMF9tFkQqdKWdHxW4CI+95Et1EIgdOHy59l7+rTdAxTMNAOZrz5Uhgl5VBqE0DPbCiQ8bma
qV1eQSzThn4pkCFCsp+d1h96HGwL0agBUQ1fLjeVkYxyDFyIHCzO4iEiOeMHxlhIT5UPDjYwiYvg
TzvxXNN1oskKGI8Ng+dRsmIl16Me1CAzuGLJkyaSp9nzi+3f55wbGlZhmkbQmh+i1a2r6GqMu6s+
AkhTjQVDTC8ZD3dvvFkL5+PLGNIpajFBsjg1OB2Qut9AH+YOYwBXnZ/fjsHiVu4ABmBRVWh/E1GZ
xSVMdezk2xOszYpaZsi53bbwFfNDn30VuOKO12OqHsFPwaWBeMpCyMbrO+A8y7Bq0J+9pmDpK/35
qrlBV/05BFV//wWDKo5ugFaFugLDO3cjkA0KjrQOEagzlEhnFSU0bXHcfp0ByDAbAB1qNipdfgcR
aMHp3tlIC7cFik74Hx6v3EaqePmQEPLHLulnu+s/Vs1sX16RwMJZ/KgHNWoyHGpwg6ICC+EBVGIv
m9j7WJtFvMyMbT5Wn1O9yjSCVoAs2bJy3VeY1e6e1+R2UUSOcfZ9UJsmOqGUzRFTfKS3jmHkUOyl
E1nBDpN/H4IiMPBxpsRe3MKV3OzDH66MtQQwe6JRjCeDRIutfLMyTU0qkzBA/mAWjpTfoUsZl6e0
f2yUVPCdzi5FFSMuQCcB4EEVhVLuLKfEsNqpS4FiNK6k6brNDvSPlVw5E8xVNqtp4mQqzR7VR6jj
2eYE/QsIQ8vtbOedKDKdje1wprjzO+cYwbIibFxDntu6tHX5WMy3dX3ILWeBKibuGntJqWAPz3yd
s8pi82aBRZpUNDbQPizy06Df14XgBXqeJjEDRAENhaECB8A/BmqSSnIz578gyVAF84xHVBJQg5/f
SW4jcL7z+5izxs7CZjkLnlOT0unQH3PMAJptKKIdpPfzC/BP+ZH4fxyMOHucC4ZmQmivYfuMmR7G
VfHlZvEuH6hdL99sIOeCCmlKjZFsu01yo0mVayU31agJgqrICOd84ZxZbW0BYFNa7XMUWXbc6Y/Q
oP9/muG8DaSnSZdpxoqXTe0aZDigAIWSUhNc3rLzkVvus3BByKAg/V87bYWywYzxBOWQBRnEik0f
U+uCzFzo4Fz1I6vUdAUF4y8KdFODNI/p9l7xjIr7j0gsNsei9ZsE5mVpKKZqeOSYKv/wlYcWT/kQ
kLbOI34T2bkf/YA8PSrFj+qhEe3kWW31rTX+3TutSj11DLdL889tONgN+UCLgKgf1+ZdtDxe/mwv
JZULa+OlSEJNrepIK1ismLwsssvnVnOWd5XTH9gDqwokyOrSxa5XW8Hs7YDrS4RG2Y2H5Pf2WlwA
kaQKTa0YCw7Hx1zxlv7vIhTjaUNc1EHs8DZCWXkmzV2CS0v5BozydYPZGZYskQUSDFDpES5o/wu+
2uPcUxkyZVhD2Ev7+TDV3VfgpG7kpEXPKWqDac1TB2qQooO+v42vVrkkrdLiWJEXxEWSv9MopO3o
58u+8i9H/LcFnlO2lmYSTaa14vk9u81qZyftfnZMu1zt9CQa99sPj6/GuBQqmmpDXgoYy3Uvnr+V
ljcm7y8v6OwR9HLSXk1wjmd0cR0qBqBkipY5I0jDafV+iD/PcuFfNiT4NDxn+KoYutTrGN4CadFB
VeogixqBiX+Jia+L4e4svQ5TTNCGq5tAT7E/NkHaAyNaQRsC5IsuEYRg0dfhLq9+mrtJZeC/THsu
0XKRstNaDIKraz+10BRU6lHtQS7NWTHSvKpVDWuSDso38ycbektulnu1cYuj6bfv0tS9/KF2PWJj
kP37JpepUprPOmg03QiyBDJYQ4bOBoNw3BjeZUO7HqFhchpEQGj5WNzKxioP6zLHO6e3QNJ/HCTB
KMv+Ql7/PrcQHYjvIgpxG9PBstf+INGTBg2CZPl5eR3sd55dH5t1cKFV7xNiZgWSGHn2CumWYDS3
E7G5idbChVPLjLNqbFiiJIX2QhUbrMCVkdppKepHib4KF0KXdUTnvsdNlNLB79TKbbpR8OF3N4wq
IC0EuRCr7rz1MC2qeujCIBTIOjlWCTj96RCs0ny4/F32Y/WrHR7DYXX1uJQhXqB95/1SvFhvZ8do
wTHVB3/M78MCKaWqKqNeamo80Wszq7VsMpAnUM6J8SQrjS2r77P2NA2hfXlh+/v3aopzhlbvaJiU
cOzM+FhIj2t935mCCiPz2TOfpqCF1oG51/H/336ifmoLzVjYtWBITlutUKJuf/SR5WtQkgKfPRHk
YPthbmOQO6xdvaRL3+IFJT+s/vCFcW5LzjcDeji/uq8CFxTa4w7tVCtWXxusOvFg3c0umohB4WjH
/ufisnRdBEY7bzC/uMfrhnLfbJpagAUo7E0oAM7ohCWn6EbzQCGDVq+04GGq2stXKFpedhXhOrmz
poAaY80buGWMSS2Mupu1ncYggdT88QYyM273IReY3PVORHQLgniQ8eR5STurA1Q+XMGrUpl+CT4g
/GdVCgHIu3FqY4Z3mJgm+gRgFmZRiE+vUj//quB0MwK51pE+5Y5wDkpkkXOZ1tRz6A4hMpb6UaFX
s/X+8rc6p0tnPrJZEucjUPdN87p48ZHkltiDx0CmSRAeeq/2GEveemW69KE5Fkc2RUQJMGLyn2L9
2W9AyQSMURhpJoRbZJgqs1ou8uqGamW3xiepCi6vctc9Nga4Rc56l84ZGyw1m/taP03rrTl9//+Z
4Hw+b0st60vmGkqQDj8w716K0ma2DWfx8XUVPLlqrAKmrFAAnqO5f9dV/YNMotrOkvU+RvNA0jtB
20+wa2ddvxIMN5LErrLwS1w8gB/abqxPl7ftvMfz8u0pxseICTFLmf2ITeYXU1OKDIjJYQ6cXZdF
wCZ1xit6YwRsgrW/AQRZVEzdTWyMV5vcMdaXBWLkCr6VGt0kzbvV9CcI14ta2/+yNAueTdggmcEt
zajVFrwHyi9GrdJtbvTvmLmCauzokBNF88qijiykoN4tmhivVrnFqcAzAcaNrE0Lui+sJrg+Tv7s
RU4bgMFL8PV2w9PGGHdypyghk8U03tTP6Kh/Q3bgZTcVdRiAaTq2Tnmj/lWseF0ed5SVPtWSIcYb
X62/Z+Gp0b3LS9r3jde/z53jMOpNDaAUoKnrxC26d3X63HSNa7YiOcH90/XbEA9vU4yx7qcebyxt
uZG1hz5P7CoVnK7dz4ML0ZQBDwDnGPd5impudb1Hnd0sg1A6KiI+wf2bfmOA+xpd2Ia5xZ5TSD4d
zemg2C3dMlYzKJvdtsJ8d/+xbaEYCMAeMNj8lHZszXVfFNDHjt7/g+Y3nwkamXPwH8ZAWR3iLOBu
rLF/38SmhXaVQgrU6DpvTuzkEC5B7BsODXS/XwNJOD2w6xIbe+StPWnuwX/Uwd6s6Q7QnHY0KnaW
pgIXPwfts5i7scPcZrOuUSN5QhuUcTEUwUD7oelVbLjWizwU3K/jQ+oNV1KwJG4diFSr9s4XED8E
BLQGhcgBd76KOF6UihHWh803ovZ2NF/p4UM8Hi4f43NkJ9a4sUO5ASSr7rNmJZgyaeTpupimU5Gs
qdNbimc02ddKU68HvfqsGMupHStBI2jvot7a5kpoNZokvZIg3VCl9jhXizeDzIom6imO6GdpErHg
7bnN1hznpplcLHKVIEdsMK6cYM5lvdPJl8v7yQ4yfxS2NjjXzJQQihUdXAbEr4NjzdqxoeqDnszH
KYIG6pyhnbbk7mWje+Fra5Tz0yHvhqKSE1YW+BKF73Tj+fLf372hCcPUyZCwpWeCZlk5x3LBHush
aU0PxOG5Qy1ookZo06DEElhUPlhtfqs22qfcXNxlwfPFSFu7XpT3GSW3EkYbBHcqOwD8TqMbruFZ
j5QBAIq3h1MPpWyZRlxwYEE+gCbsRbZRPoiALnsfdGuGSxOmXJvzlkXSpKmCIp/tqSm/R4Z+qtrC
SdXakczlL65uJPfAhQDrbBG+BNMlTaFOS4aBHS31swLMRikVHPvd6PJqgq++zCDQMrMMF14mowEQ
lFbiDtWnFidf4Dm7Rxxkf5gmABLkTIZmHciQqitccynWkz4MfpJn3owKcwWFZqkJj1SKry0tfmhx
7DuanQyr8AajftLolzI0vvbq/A4Tkh8FP2sv+SNQ4YAoMyB0ZzjHwsowrYEnI4a02bj9fOheZsB6
VKJFCLrdqAM2U5UJ0J+jDwe9jCFNDVOhtFyNdArMRXdUMvxFCgMcEcA+QJ6dA+mMGj0CSGOj9yHf
E/PZWh4ub9lujAGuFiUnAzjUlwxncxc2lI5L08+rS6bGHqls96ngNtht9QG//dsEF8aWHj04fZ5W
8IsDPemhHAN1nfEwf2Dk8+Gddeqd6I4cC1e+EjMh7H6mjXEunECHTEqWBsblbDk0K6j88eooFCKo
e4u2kQsnbaXm9URgZiigTTDe1pUoLp4Pw7IbfbMSLplNmNMvoYrnKDqm+afkBAVddFpMe/zCRtek
vypLbA2yELpxDa0PY7XXRtwOWuYNy4zCtyWIV+c0TtyiuHRI67VE1xhgaXIUn/pDoBxnf3Szl0FV
yWk+xreqHznjZ/kgKg8KPhkP+g/nGs9usoDTMIOg4dUcPV0+Wfsp2OsH4+EwvazPYy/DJ0a/ugVk
5KBhblkK1IOIP0y0Ei4BiiqlKMiMMxxrX8P0XSNKfgRn6KWGtnGEPLXyWsJ0kDtGV2S6NqVTGj5e
3qzdiwsJCKRB2XwM/7AJZyID9IyPoZZKoK69H0erW9SN28WW+/8zxe1W12Y1BiewW6h/25gtsNvk
CIZXu6UfLhva37bXNXE5YxubETHB2OUO7ftpwMxdDfKVUQsuW9l9EwJhoLF2nqzrPEqEDGNLaR6z
O0/xQWcchPf1lWarfuXLH6S/qIltjPEgEXXGNI6hoLoMDBmd32vtx9AU3ay7GaDCkH6YKgFBIhey
w7xU8pChbFLoRXUB00yPD+IMcPd8YnLltx0uZuedoiL0INM07iBCcUpuXgb6jvlJxKOxvyAdgl0E
EzLQBngbSIcEJAZDjDucZSVDMB9IAM15X9QN2/M3jA38NsPt2zyUapfnyMmq+Z02mrZU/1gw5ilw
t10rqD5oKD9gzIzXg21rJVNjBdfQcCq+aO8B1XEAaumd4iidWMdfuY+EwJa9bBOJlqxYKgY+MET3
dgNB5xSmZWMgCaoBnpUi9UdRAsNo1d4sLd5Qgvr08iovGzyj76DRBDGeGotM1feWdWyjQ617RtI4
FMrSl03tdkxfF2fxYywx0XuixrgClxNGtJGzgnISAnb/JWcVLYsLfXKY6225sGXR2Fazr235PZae
QMps64rohbDr9L+/GUjI334zsnZDs1ZYVoNJwRoI9eTW8JMTqHiC2Rm9+JD50ROEysBCIXydsOLG
2RtyY5s7cLVe0wwV9xVT78MpT3ufFPIA2RL93qrmjyaZT8pioltVtd+meFIFX3TvOt5+UO4c9jWp
0kTBcV+K21DyZ5G4o2hnubiFoQ1LHS18xfK6PyqH9mp5iY+iqLWbt2/Xwbxpc+13UtJIQPmy3Gx0
u8RRvfp6BPkVlIluoFF/6k+jJwXdffuAUrdQMYJll5e+IZd95hDgClUDDfd+fJJT1Q7j+7rr7a56
11EvF1G/7kY1XDcWNGMZgp7z1myOa4ksuEQ1+Yakd1V2rS+Cq3P/ot7Y4LxSKnvFqCP4hQ5S6I+d
/TJG9mxGGGQsfKm2Rffo7mnf2OP8cJmbWFdL2KuhmLqY7pqEtjH+1IbTVPWi4y4yxjmllY1hoVYw
9g+vhoS5v+aGDVUP7nStHtigHIQW/MvRc/esETYWgKEAFWWstz4qrcMylAZ8tDc6iAal9iis8e+7
xqsJLmj2FLk17XGtsqZ3daoC7Xsb2dFR9tmzy7hXQND5IHqc7J7xzbo4fzRSIndWgwg2myCtny27
aWvIwdwroQcn7cDFNIk6P/vnfWOT889lMKqZGPjzuh463Yq3OcDhtTIelzSObA1yeNYwXjE8axtS
vwJ5ItjPoPRq+JGq+mY9n+jQ27WcukZe+1IFLVYtqgWOJvrgnFPXyKMgwoqNIdInTbkFDchlh9r9
2pps6EjVcGnpXKqhGrOZh4ThfPovSe3I6oehP142sbuEVxO8Nu+QtBBhMLCELDGvzDgK6iEPLpsQ
rILX4VX7NFX1CW+c0Tho0kFvD3opWAU70GfxebMK7ljUWtrHeHkAZ1LFQVIrV8uU+l0xeXGyCiKn
aMO4w7CCGCiPR5iKy8GFGGTQkEYwpLX/GNgsh3N+K16tBWBQXHYn1snLgBSaQNz0H/Qp2K893zhN
Qb0GbUmMkr8NWVRaFzKNMloJdyDuD+0MrKCNGz1XILfHQOJ/UELa379Xi9xV2htVl1EDPV308aBJ
C4Ou/l0JZq8FwqAOQm/89DfuhzMEYly8R3hQw5LKVZqNqHSn+qOG+SaqBmsp6MjsNi/YOfnHCHfj
EKhL1pTBC8Kb4ha0F6ehtvXvYcz0YJiksGvcS9emSBt0957bWOW+Hsn0bmo6CQ9g2ZOVZ3ks7di6
7esQz613l3dx97Nh7JFtIACOvAhSoZWlsswIRfKSO5jrd8gsYtxi0ezMFzcmOK9flJqgD8JO1gv6
xDySoDu2gSiV3F+JBm94YaTgkTRaHDXDMuJF3xo/GvnjVCx/cyuAvuYfA1wwUnTJqpZkAScs3vHm
sRRRfe7CxEB89tsAF4Jancixls2/ulKd02Jm74SS/zF5qKEP4KTvFSdydOD6VuqQz4MbH6q70FPb
v1onKgisfQ3YK/uem5Tc6ufQSnVzdU1wcFbXdBEc3P0clf428BImNwbkRSFaWCA45ZXN4Pys/GJ8
Xp3ZU/8D0fTuHbKxxmVvVU3qUiphDcqSTmrVblpdteOdrCfuXxwlXSFAQaKXciZRFWcj+EsslnqX
mZuFlg/Yq6CUvXvlbkxwQZa2Rrda6ES7cQuSxVH3o7m8kqpFsJLdLduY4TwgHGg/yTO2bARYodTt
cpLsyoQE/dfLOyaww8NzgMzpir4DPKcGV5H1Pqqps+ZXUTd7l+0Ito0v/GqaZKjxDI+m0hc9iuwx
/9CWIr26fSOoKkMIjZpn8/JUzZpQSwAsGaK7SvGj4rqMBAmEyAR3GxltKSltjhCXa7jDMT63kPd0
En195kRn8ZqVx/+3EO72WaiBnJygqJIpz6pW2bn0oMzXRvVjNJ9mCEBd/ja7d93GGufSaWFkscoA
6WEYOrUZ+VV5V0umrVoPlSYY8tq9InSwV4EIzDLO9HDIEuZrpmD/sjqQpOvmj+mx0GgCIzNg9SZ4
v86YC1pr7WJ9qZEDgdSseOjLe2UQjXXvnpmNDe4W6po2r7tQYQWTySPXjFkM7OuHwVehAUucygWq
4Cgqdu1uHIbiVZRjDU3mAUW6DgHxiA1dm6F10LLKj5dJEHN2fdtgzIEm6FQAXHp76zTzUq8NK8V0
cehlenIs0vrQr/nxsrvtmjGRF8O/cdHyxFV61UOr0ARkSRu+zH1nm7GnEtE32s2+TQroB5ROLIUn
EogkawqHDgiJzquP0PBwmahUf2Lg/F81istr2n9XAK+ngy4DnQa+CYhSpNJAbBp4yvHRTO8a01Gh
hbGSL+Hw0ZAxTCQXNs1FkKjdvqq2Mcu54pjnqTlWiHhxQWK7oUtQt0ZQ1dmzmUxPq6weOmixWk3y
KIXJU7Pqt6E1+8g4Tq0i/+xK5Sjr2dGyIFgQzk9pq/+8vC+7Xrv5fVw+JSfV3IPMEbj+HhpEox4o
pBN47X7Oho4B48LQ4bvcVQlGvLZeVDzpGk/xVa+5CU/RLZtQ7A8voy4e5sQDRk+QH7TeTg/jzSJs
Mu+GhNffwPfLSkOaUj3E56/H0bEG8BKVkxvKpUvlv0GLaRtTXDLVqBmAsEygYO4eetPPk6fLn2z3
eG7+PudSRWs0JSSP8FZYn0IpkMn1QgUoin0TDIiCNw8af1ygMWQJlDcNIoAlD7ekWP22VLyi1x8u
r2T3XrNezXD3msmkxpMRK6m1Hwot7AUjQHl+pfePUiSCiIuWxDnhWq6qOg2InWr+3iqAQnaJiJ5s
3wTomqCWrWGWhf37JmcnUZiAXhvJbapHNm2e9P5EMT12ec9ERrj8ptUBFTU6PIBM+aaLT8Z61HXB
139RzTrLblAW+Wch3OfPW6vH/cZecU78rPixMwIKIntdkCtACkmfI2+0k+vZWa77AJVH1iET3ab7
rvH6EzjXsCxAoBR5Rbg2B5CuDj4x6ytzzYJOGZ9l4Nou7+ougBxUKb+XzLlHnkP8W5uxrUuZflW0
4V1KwG8YdYfIkG+GxbJx5A5mljoyFCWHgbi4vNyC0K+Xf8d+mPr9M3jcoG6M7WTIyML19msB6BLA
rA4dB4cWokm1/bLN64p5unbZjOVwmrBiVozqwOqPTnIwAq0ILNPkoo98Z7na4+Xl7Ze2N0a52BWZ
qOo2IV4z/RxDwWKcVMcYgKLP5SddaYJID59pDZyyAeBJpjhkAZ16uQ7evGDeF0jOay2fD1Y931m1
fpv3yaeuG48UPLmXf6foM3C3orauqSIl8D4pHoNUNa4b3TjFITkOXS6av9h/6m/2hF3R27BRqjmC
4EvHJrltj9kJ5Kq+FWCUL5COoXN5Zbv3/cYYF6NCRcurbsDKzPV5WD6QUvCF97voGwNcfDLitIjb
Cr2JTJoeFgvTnTLNHwn4DtaldftozW1gSk7a2t+OhXJUJ0U0HSlaIhe9emhldMWMCWtJa47DoJ2m
WRVcXCITXHRK9EgGhBifLMYLTPZ12bv8lYS7yIUjDfjhMUoiptKnfAaX9iel1j9YwFkMRDuNvX7X
Af/jqGv1tObDh2kRtc53R3ZBuKArgBQDV8tTHtK+XuJxQHm18yBzOCI/Vu3ZTT8xLrP4K4bjwzvi
pF7iitidduGVVGZcO2j9WGfUaU2WFIvRswaAM7tr4QxfAFoAFsP4XCao7Q2xHd2JjO59z61NLiw1
qdr1I3u7JdHHtbjKTEFRYi+ebP8+F0+IOcyUMFa7tQOtNoS9E/AttvZMRPwVu46ztcRWugkmcQyh
+dVCmpMex2N5F7u9veDZy9oLIrTj3hW9NcWFklXCoLOi45zl5adqyOwqS5x6vSH4T7VQ7MsnQvSF
uLDS0gRSuTWQR2tr3VZScWt2uX/ZxG4gRtlDM1XQ5oPJljt0JRTfs9HC/ErnLT+hyH7InOi6ucZw
pF3fiBrLe3kcigXACqPuqss8ZYKaDaAhlNALyuizJqV2nN/WzV/UcuBXsmVqGGm1+A5XpslxG+dw
BvAde9U8+rUkHS5v2q5nb0xwkVBvw06aXvwtJx+VEZoW0hhIcuLHlirI0dif4rNSUClahkygugYM
9lvXzkGHOYdRhbZ4+14yH+vUGeRrGt9F8ZdW/mMmcpSpKPhsIQrNqK75cqgVNnFDGwRgNSz8aFhO
lY4J+3kMLm/frltvzHCBR82K/70V8yi6McGeUWb1+8sm9kP5xga3b2sCApooxL51eH5box2eFIxH
kscZ0KH4YGL0jZEGCKV5d8PDxiwXicaZjqOSYEp8TD6v3XFdr5Xspl0/y7qglMSO5Zlf4KJSVeh3
Y56PO7bhXFpxV+BpP/r6qfTHKwWoTtRVBKq2AjP8IJ+xyphsZdtYZv5CQXM465iJvK2Vh1q31b5x
Ml1wa+w6x+vCKFdISKQyTEgNwEsxVbaZX9PhL9IY8OL+s3OU875B0tDET3HJQ0E3p4eq/yhwPeZa
558G40kgVkc9li9YzqBuwpgsDECqSCo/RpjtNNTrUL4x49ptoquMHMf8kISlXdHGCZtacLx2S08Y
7vz9A7jwBBhEFs1QbnW7XH1cGgl8otliD+U30AKjeTi4oxkF0aqldqHgBdRr7jwTJymTT0VufM3r
5apq6keo8x7HpfXrvPaKWgFRceWZa2uDyf2TYMd24+nmB3POLHfYSDQ4wa2Q2+VRsoHx+2F4nbu4
bJhdcTCuD20HEZ+wwCo/gpFYRb9oBJ5GyY9B/tgPuZ3PHmapBKsT+ANfhB1oWoAuGY8DBk4z0TTz
2TDG6tTIZe3lSjqKbtn9Q/v7+/P64LWBfnemwGAOAd0MkzrZUQdZfHe4vLDdy/z1q7244SbrytG8
X0kLM3HbnqSkDkZrcrNMFZjZz403driYukRSWpgmvIM+5R+zW82br6xb3Q0PVYU5gxw6wCIWvv3b
gwm8AtGOdwDfDIgWczAbDakrkiIvrm1yiF35U/yTyQ/jSfAjdEwnuTP+AmlEN1aZw242VGmz2ChY
Qj5XnyrSgIMt+ZuE0sCFAaJmDUOK3K04q12qtQWup6kdnHxZD1Y2CeL3S7XmLPxtbHCfKyplabE0
rAKNdJCJzCDQbLI49ClZQFmvte4Ym5K7xkbjqLSEbmiU+fClIKIYKbPW2skaebQluTsuMQXpSWhO
jjWN1M7r5NbEQ8meo/Yur2TwSS7Nddd9IrT7SbT4rjOamziMYUXVIKUWffkLf98sjEv9yUiqZlGR
HSlLY4fp+xzMSpYmahzs3n8bK5wTmKgPA+SD3sQqRVfpanhZ+O3yOnbj3sYCy2E2biZra7hWjDg7
W5LaLqo+mJMldq04vpXbWlBWZXfNJW/g7iIytbRWDYzsMFp/PQus9UEn1535ZV2D+K+o7KARCOZE
RUZDkg+1amWGRpTEaHjI3/L0hiSCWL6/mte/z+UOc0iKxCzw9zNdOqnxeII0F/S+8TpvJq/V8hvQ
9gkyMPY1zjfw1SR3ZJEzNOmi4JZS2xBMIso9yJM9w0zchMi5nZBYcH73/e/VHnd8e+SbY6ghqk/V
LaNfEVUF9mPr5htxx6jAO0eWUPt0CRCIilumIDKGTEuJYdzSq53QgbqEP12JauuidXHnyhiXxQhl
rEvv3uf9dWcJ0srdXitafSra+wZmdvhb15ybcJ4rVoSoyf0k1f5C5I9plxylLn+M9MbJo/gzQCZA
ia3+5RO9+4jf2uacRLeK5lePXAuSx9oPj/0JHO4upBhAlPI31dStMc5D6hRRCSIlbEISSHTrPVmq
P72mFBNCe6gQqAqEYqCY+TZCpdJoNqVKiZvHJoLTeoqJiI7+3A2ZDUaFYAKWASULzg37suvKBhgw
lnOOLlNhaxzzmLuhW3v5LdC3Tg+SZCFv/Fluxpnl3HCtuzkb6xhiiO4ITkDw/HtGZJv3WZBgmBpG
PQVQjeVgdrZxrASx5NxPOOvcxrZIbJqyZypgD6P/i6NA+55dY1oTyN9GkLid5YecMS70z1Ufh7rW
AKRfAyVmWLaayp6iT4KX8HkX68UO0hlQ2GII42x6ZtWbRM5CJjmm+MlBOcx2b9i5rdtMIkkvbBEL
1jmFDwgeMO1hoGBrWoBWcO+VhSahNqbW/0QZr1VHAo66CEpMI5puFIRPk6va5Ef4KOINOW8lvbXM
o/dLmg59D4UXt/xoPJk/GYRkPLTUVu8rhxS2ec30ftMT/RR9kO57Ycr/8nZ9cxtx9rnXOUnKFNT6
GQXlFJuTr4IF3E8BXpEsM2YlFeN+GvzQgW61KIDvuNN20w3u7l3Hbg1bdDbcDrTbtVvGd9Z0vBxH
z+4IbnVcGE2J1EdZPGmuMVpXY9gdjNwUJF9n1zlnggueSUvKcFEgYVgnXgzmp8JdzOs4e0qnT5fX
cpblcYa4+DbpOeaG9FBzIYBtz+36vtE7X591v4tF0huibeNimmEurVZK0KybVZSQDfowaMS9vJrz
Ev/LchjjCSiCKbC0b68EaelGi7QGO3KLV4Axayid9TR7lSsdFxHQ+V/c/NUaF7qmgkjSquKYySd2
M1QPUoRXh53mdnfd2j1alLqXAkxn3MuPgoUyNz4/Ya+mudgyZFKumxUuCIgoXytu4knedI8bkE2s
utnXy9b2z9RvYzypZdGa0lzKuARHFNrQ7+pkyCj+uGyD/eALC+Lh92OSTGROoCQ7++0LonvyWVz+
42rEWwfRuPDQpaigqyB7cXNQpWdBK12Xoukv0W5x4SFTtXqsu5K6WX7Uy3f56i2j6IUu2i0uPqzV
PC3dnFB8fjZea3mTz2o3ootEtBT275s3oLHWdNAUSXWjTPHC+TDI0g020Ln86feD3at7cYEBQ9CS
1XYNcU0Noae2pdzv9BbDfA/kL7T42J38aosLEHSeJ6LVWFGlf0yqb2sYmGHvZuNpENXE98PdqyUu
OBhFn+lThRAeTZNftxBHKVvv8saJPg8XBAoo1WSjjJQmanJnRjLaJk6cC6iRzsEwb48MX9yPohAz
HlNB3QqcapDp8vr7LiAYtrSBEjwMbmgDBytmxmb7cyEg8BX+qFKNvB1xUuu+fsq66r6ELlldT1dx
SXwDUGzbHGdBU3Av3Yd7MI4XGUOmmGh66/AJiVooICNlGxbHeJYDPUgO66H+sHwfJlt9bjFLDv6I
0lb/Lp6/GubOQKuEURRpOdMsZqAyekjdwpHvZBCkxA+NKMFn+df53r5a406BqQ+5MSU5dS1gisiH
YcFYA7QUjTsyfm+VI9p7zmheRb2AXO5fLsxXu9yZKJQwLDOm/6w8Dd7oA4B+Vx9rH4+bW/2O3hSJ
bQW5F3siUaT9g/JqlzsoFZWnBrzuxCX9iaSNXVtONgtStr0HxtZ3+LGkSNFTC0VNXC3XZgAKsYOS
OpYzOvo3RsoNOWXJ/pvj/3tVL8nQJjqHi06sSsO1TM27FdiPqfPKSVSv2A9jr0a4CzNv8pYaQ0xf
GL2geuTrqatDUErzSyBclg/NQaQtK7LI3Z/g6M7xoMI+DtX9ajw3ImfYfx1BH1KBgiioFPhmuV63
7dAtVMWH+j/SrmtHbiTZfhEBkkn7SluuvVPrhZDUEr33/Pp7srWrorI5lXt7BosBFgN0VCYjw8c5
0EAHH+s9wRZfO9oEwRSnZE/3uk/c4qqTvHJ3+att29OVeMZ3Y7Cv7sWxJM5y07rZLY1SsVkWYBKl
QJMi8WULaCM+Ryj9TB9e/EooY9gEeVZDs14wkIqCAs0H30kxJ5tiuER30utlcR97i9RnrMQx5swo
5agRshQVBMBy6F4HatP2eTnROgbK4Yo1uJO9XC/27CxP5U3yEyjUduBe/hGberT6DYyRi3RK3qUn
KCzIghViGELP84fLIjbtykoEY89iqQ+ILkyKownDgTQ5OIziI87t/TsxjPkCSIw5JcDJcEpx33XX
SXBdEJ5p5igIu0snyoFcB3CtiL8DH51VX7uVrucbciCusK948Maci2NHSJSOAOQnguki1V4zf3bE
wwwTxzxuO/Pz1zEY05UrYTypFYRQjC5UwU0vPARe9s6S3oLvm26Ljkfe++YdjTFfYi2QolmQyKTS
qyRgOCG4aRuOA+fJYEwICQVAey4wyiAqPiVK5AuVtBP6jqN3nBfE9jebue6HsoWliuv0SQmk0DIr
XrGRdxTGUtBZen3sUExJgicp1v0o/yHotXP5AW1VNGGPgLZKu7TY72YKUmYu5iG4Awnwq5QDLO+u
OoI/1ULOhOrt/7ux/m78zsIYvcvMwCANtmCQnMHs+an/O5Xl2XRqvz6a9LMYRtHSQB9bwA/JzkJG
O09QnZ5KTxtzdJomMC9qn1KGszhG55QFC1ZCT+u0o3LsQ8FdevmF85nox750JKosq4hmKsahzUoc
SfYlD+/Wy1pbeYtufoS+6oN+50ndBzOXInhbzc8nY1SwltU8bho4K0OvTotBvKEaeApIP8alkzHO
SM4NSc4blNSpTtBBLPU+PNFIo9+nTgEKX/vyVfKUg/FMUSxnBZrgyD5T0+4S1RqnyZKL1zF4laIf
l2VtP+Hz/THuCaGajLl5PK5Ji62q1W7k4HtCQk6LmCPlQxoK/pu5NEOEFFlojdEuT75mvM+0LQMr
fypGC4EcyJykE8tSGHUUj0vNI2NrDSByjjuOX3pvL3/UhT9S2ERhUKSlFCPMU+GruF+bvQZOq8DJ
vOiBgg0bVmAh6dtRyxQ6mc9L/jbPKMsETTMiY2KUOaPZxwSwsiB+n5KvATjn5dAKeCxh23XYsxA2
miiiJBUzghCbHlFGeL0c5b3p117hcylcqDn9cJ0rWYxtX0RBG2XaZhF2sz27lA0peFQs3UeC8sCz
7ZsWaiWMse2m0htRLiKOnsXZM02nMpG+LqYlLTzK0vclo0vnYux7m4pJJFeD4oRddquaOgZKSqdL
sWQzCQCTDCrtUc/0Z1GYnjDHt5P17kSyZlfmpTWXY2bVlQGAeILVINEu2t5t5fQhKJLeMgpds8JY
cdF1u1FI5Cphbg+a8JrXwlWUxr+Q7h0LITtlucBTfo72GYwX6YYgo4UXxYmzHVABUuFQJo+XzdGm
6Vt9IvoTVk5EK8AKM6Np7ChhYwXadUcMq1Jxgw96z7FJPFGM56hCrSAEzPPIwL+J893cmlYy3gXz
dTg8Xz7Upo9aHYrxHyRJ6mDIsMwVl0c5PMQ9JyvlnYTxF8Jk5v3SVsgP9bcKo2yJ4Rjhc9v7yOT8
y0fZToBXZ2EskIoNqKY0UBkF3KUHhEj0QwMncSYr9luHQgILr7ycn/Ns2RVn8EcEoBNBdlM0oMjs
Fasb+2cdSHDzaHDUj6PhLGl0I0u1ggV+xVGGpzr4FUrXusC5Qc7HYkmhmw62tTRQxJZb6VdQ1fss
w5Qw8O2GVtoVAi9Z246ezx+MXXjS+iUPdQLXS4sHsq3Z007bUwuLT+UYn8pEV9IYE5GKaQqk6FB1
JjBSq17mBQ7M7Rdwc/4Pk/g8xWCMxSh0eq5mierkMVJrG2OPNkkdsft1Wed5SkF/xsomBUogt+EA
p5thKhUEE3BW/f6yCO5XolqzkpEE4YRNbnQDsJaGmRFKCJxjSUf0iDvveFkuTwUZezHUBP/QKKId
v4aGk5u/it4K2y9t9Mo5FsfysbjK8iBGiMfR6qKV8cpLvOaI9EZxip3oYQb2aQZcAccY/sNVYkED
I1qaCgv+91UG4gKkHIW6kKvJozmcYMu3vbe4dOiMNyi1rRtnYYxuNGmedW2OemehuRm5kUcvLDnT
ejwRjGpEZacOqPgjo2oPc39qxlO8cEoS29UWwCH8984YjRAHWRyIiGNQYBnBApdebYHxEAVwyUaL
yEfE7oy7PuRE0//gTc5yGW8iYgo2VGg1Nwrd8D7eJZ5ga6fgFOzGL0AEsyjrBG/IZLuEfD4sm4zU
RE4x3YM5A7Bzxb+S22xP/VjkqLqVvhPr6Xf9KUTES4e0Qof3+uiZPoaGf87M9sZm1DgqAK6iTdXq
6Mk51XSKhNEag+thudfNxE5n8zMJ5erETOC7NIOeA+lQdqTqisDqt5mj1p21jK6Ydu7lN79tXM7H
YyLfKsH666TDW9e5L+Yvgq7bZnkvB1jHakfOubYdwFkW422moF0EkOEqzlCDD8gJBtECsrrVVzwU
YJ5RURmj0mlzT7ocbW7VwjrNiRaGDIyAhXaFTI87fMZTEcaq5Mj9u6TDHdIMTLDgDbzqe+2nu8wb
XuT9/GOxQUZ2E0dW8jPjrdpy7A2LkUL0Ui6WAv02I8dEDFpTZS9ZNRpvl/WEmpRLz4AxOY1YjbW5
QIxYXedjYofDHSadrWJ6FJovcV5zVGW7w7d6A4yp6ZBXaEGDeii2RbEzI1nxQbnF9jVaRcNTyF33
5tyiRhHkVw49yhWAic9wdalcWHmUdlgjruzpf+BL2OwHY9/WJAZtfL8ffCWpx57qiAQD5gx2rLWk
XeCkIEughNe8AZx/eAZnWcyDWwIj6nsdkUPjLBjspqO0wan3BD9xQ8/8/+7K0FLs6mDMm0tisejl
SJQdfRFgKfV8nw8jr9GgbIco5yMxb01rK0nDFg5xsObkVkV8SJLZj9v+Z7i8CeNLrhneIAMvhhBH
gHQsBT/NBqbYhWayUnKcMqxuC+Kt0nReLdXHvAbfC0bJsiZ1FbRFzMy0FUHxogRaN+1JhT9Rxv4U
fVfT0Grmx1gdfgwdJoNJbWFZ1qu6L1XSujE2Djo588IZy9oV5pQ1w5VUXri+raXnwzOxRS8HTZ1W
peJEJ80f9tlN8TLfBrvBRRnLiQ6BPd5xdYh34czD70pD7psKUTTFQQAAqB3f/aY0Hdxkp+3CG4kz
BLN5SJTLMG8O8kSR7VeJWlkmxQzv15HmPmmJow3SdRLlnCHlzXOtxDBONpaBWC3WWEtq0J1CNkye
LhtM3jEYx9ppoTmIo6Y4uXCdms95cq/OXy6L2D4CZdszQDiHhsvfRksOpUEcOrREgZzmaPXkC6G4
vyxi24SQPzLY6Ktpx2gScoKyy8PoDvtll6Nhn+8B5ewG1zyGAs6B2FhLH0dgC2LZGO0VR4yfsZ7B
8WLyZrhDwFMpGfif8T41s7K+edJnvZEjgu1D6Qugt6+wHHdE1coDasFXSapOkjhbXVjtKjF6GWR5
stpAftMalPeS1A0SeR+NpqsMqisOqTX2+v2SKr+mTLflOnXkujvIFdB4M9FdSO8sZTt/yjGuTsC8
x8yQM2MsEGyIh/FbD0IF0ya+4un+7/V5XnCzGbMBXpjoGBPWgRLxt44B/Jck0YBi2Djcm81hUnaL
pFgKl/5588Os5DB2Pc4wSN+inQhw68dQOmrEblWHoBgLAO/LKs07EWNEG3kBkhyOBSTb+yoA+GuO
FocrjQNHzvZOwupIzJeSq7GMcwBoog9lHLq39tvoh67pJrpFfGQrXnpj3g5+ZZuvn0pzV5IZwwC8
sjDXCIInNX+txyszOSy1d/kWN83bWQRb5TONJlKDGqhrBcb3SNPcwITYUdpynMF2HLiSw3QcTA01
KiPBUWY7vhZdvEFHdyW/dwS/A1L9pwaiVuIYr6BLydIuPfpFvRHYnVbty/jf3hzjGJY4i0a1R3tS
ba5G7J2Dayx9vPxxPm6+0VhsdQxqaFdmriJkFgYAzDihIN4pPYK9JgYxA+YxusRtFv3Uitr3ELi3
tZH9uix704avRDMGo1Km3oglVLfFaP4eV5Wt6sndZRGcF2zS/746XRhJ74zo1FZklmCiXLXkVi5G
D01WckIunpozxkLWNcA6gLbKMdNvgfHLML52PHQcngjGTIAWQY/yCQWwtL+X9LsFhEPm8+UL44lg
7AFCrcDIaEFBDMkjyJ/dIlrc3uRh+cmXPww2v/7+MI0y1LPRwbRSXIXmrfeTh+ZYYxertaOH+AoE
0thKMixAH+8pate4qzFIXyiIwC3eSPjlI2MA8e+fYsRJU2o5XkCpgQZieE3mm5y3Trddh/uj67LI
WIvCyLNBSGll1iWeCaSmTLeCtwXWHRmHb4JjmDyYbzxQgu2YbCWWsSBSqzdj3cBXapU9PtM1ScHN
Rys/4aM+xB7vmLyrZIwJqcUKGRfCTAHrV61sSfNj0XKi8X+w8xoakrpigkaaOVOR6qToVTQraWpD
oYFCFzNQFJQDgDpXsceDWttumytngcypSkVr2mVEHDWmoADoamD0N940th7KAG6uqD6wKCyjBDVA
CCqRBM3dy2/yI4jGu40+/wB67SsrBn/ZtcmMGtV4GJzyuvDyn+oxdLtd/6M9IS5IXcJxptsf8iyR
sZuw+WQQaVWsmR+Idqdmh5k7dk6/04c60epaGYNJVKOPh2GhJYfZld3Qpd05UH5pXnaIHfNN5rSF
/yHKOh+KMZ9pKQJXpUUgovj9Nww/YOIHIx77wRoAH5p8H73xlBzIbVZbCw/Ll/7pS2dlzGo4GQBf
DGntVC6tpMMKzTGT7xTxWTccPXjj6As1JheksSWqoJxSgIWF2LYESKrk4IV8Bfzt/jfeSv1yWdq2
F/9zqxpjPrspT/sAHXdMrowo8u3C+f6yAN530xjbOYS9YmgEYdB0o9502ExYUAy2QrQ9bWBwuxQK
rLcaVMUymyub/vpLV8kYm2GK0gx01r+nBvODsVfvDMCP0eIwryrGM2wsPyowgoEllyILGLwFqOOx
q9/Pt6OHNg2AVQOXPF6+V/q+Lh2NsSqFicnExaRvXN9rXWLJ87WsH1rzV6PySsIfQeXfLZgJXE4d
PKwmi+0BatlhWUYk0yCHWcDWrb9EXupPhxReXr/usMDzG5IZPO4+4RUmaCzx8aBn4Yz+tH2QZMYM
J5icmj0Qg4+L3wMHmt+Aoq/4kiBGWaaKyAmQcH6PE5Jd6hP01/jbkv+gKOcDMQ5JziRTIMs7DgHw
8Tw6vy/YMZJ7AXs67Xdejrh5LBU4dSoG00AWwRgv2YwMUxBoENE/YYA1LE6p+pKbYC8aaww1NU4i
fbmsmtsrSWeRbM6oJ6Fhhj1uMgW+A1Cc7No3r6mnzwcXoxuAGk7cDC4/cXkvfjMwXUlmzFkF7KJO
0NHEk7pw14zpiwnqxg4spo3AsWvb7cqVKEYvhxF4vFWFcL5zJkd2AVeO4YBuV18Z+9oxfWU3Oo1L
WQZoi3YU7ct3vGm3VY3iZwAyX2O7QUPSqF2Plp4zVt8VtbFI0bqXJWzrzVkC42+NOQ3UsMRUXlj9
CCNsYEdeZrrYN7cK6bGvD2Kqcc60He+uDsWqav7egUVzhkKEazZ4UonV/QdMYjwur5cPuGlBz9JY
P9u2eqiCcAsVz1CxksIzysoqOjS3w9tyeLssaztRXwljFFOs6xEkBzChik+tWO5LPh1K7fyEEydx
PhvrbhNQnMxlhtQMS+zYYtZd1ZdccccbONsMMVfnYYwl/MQc5AUWso36GxFdoh8xRWlxLo0nhLGU
mVDU8jC9T99InuLSKYTA024bd3Qk5F3a9Whz8ec4D4sFpwmNfGzzCL3ryfuNdqB0zo/UnrELjoXD
q+SKO7vMOyUTrU9Cq4RERGArYk1TlQ9J13lhynPivHMx8bpY65GmgkDaCdKHYjyBIYbzsTaD5JVG
MPaiH2llt8asyuRJnuBl++mEpZCX4Wg8YrbSp/tpQBaFF4is6OmybN4NMnbD6GQAo6RIQMBggCV+
q0j9Wfx2WQbneCz8S59H2kRGeO1I+qkJL7rx0jV+LnzVk/0k8ErXnAPpjLWIFKFR4hbTnEPdwF1P
R4xXum3I7TFwjAUL7BKlwO7pUqyhj7Zol/eKWwNJB8iy+Fr5vjlG14EFpNIb9Ta459Vttj31H/fC
LozmlT4PVVZi3ar+nqAzly+WaT6Y3E7Qdu3mrJc6a0TQCa6aEAwadEQkxtxZ/nO+7XWXpo2q3fnz
rn4hjxqPsW07zFvJpd94lfbLYAzVahEB+nzXuqj9gnwV8fJdBuBMtI0/N/G2EsdYEQGLmFUZYM1i
1o4jiPSy6rZWeBaZp5eMERmqMY1UOoMS6y8KQVOqwRBfGe4uPzXu1TGmRBerMFRp52Y+NEgYp13s
B9guo3afzl0qvGCKK5AxIGD7UMa+FH8HHhT5ZTqGTx2ISShDOwCVeAt6PIHsLkcTK8BECAAWQCMd
KjDYA/2BUqZLbuNHPxVOeZtj/dlee9U2AP4W8OF6PX/Nh8iO9YwTeHDCKXYzNJAXlTQy2viB4g3d
sRX2k+GMypX6fFk7No+iYctcBzCtKbKsR1Wvz7lSI2xLJOnaVLvTEpecQHRTzVcimLfU9HncCSpC
+6q9Aqx8Jvsjb6GCJ4J9ScYcaGoCd5JpLmohKhJn3vAyTwTzigDdq006YCecQYrsUEjtMSksbKdc
/hw8KczTUdRYrbGaibcqXtXVUyIf2vHffXGWpCjNE0EvaGswE2/L6Tov9//qCO9LQytL3c1p2YUS
/n4vnIhgd41sYcyPE8xu3xNBwVuj8AjsvH+bZaQQM5iYtI2dRdd3Rhkcazn3L59lO4cCTtd/5TDu
bgarcycOCMN0IACfej9ygkfpXnyg1MTpDeiNLsvbfPUrcfTYq7sDKYdEuh6vHhMppL+OcsOdI3BI
qd+XgeMWth/++WTMqxwaZSrCDAPXkrkbcmvhVfB4X4h5kr2ObJDI6Ew0gORAGXkiV0qxOJfva/v7
6JTkDs4aQwHMe8nkIUpaE+BwrWql15EtWeVP7bE0YfqTnbgjBecDbWeeZ4Hs66kzsTRaOmYVl7+G
2R/0XYgFyOAqCDJ7bP2+fDZ5W9SbN7kSyYSvXRN1QhnMQCLQ953UWZG4C8e3yxe5qXgrGUz5JVGy
TBAS2J1IUexF6nZVFtiF0b30ITmES1pw3i/Vrg/VwZU8JuGtVKmcFh0eW1x2c5pahvGzHw6myRuI
5d0d836rhgRt2iJPGxavMx7z5qrgNaL/QQdBOAP6WAVozcyjVYdO7UD5KSO+6t3lhC1ZDw+KzovK
O8yf8yqQmw+X8tv8RxzzcIW6jyKFoKwj589S0dl1xUPh3VaGswTm6Y5DOJqRBFgS7MBZodQ6k3nb
lpKdKm9BIvGeMO88jGMtxn4EGCgyitYN/MimrEfiKwU9pQj18ovpyPeXdZ3ahI+6dz4eYzP0NG2r
XEUqofiqRxAN/67p8JDpOLfIprhhIqHdXOM7TZEfF4KVmMCywVoCZs2jgpsfbdb1z1rB5rhSkWsB
GXCL4oEixxq/maOc5MArVW2ruyHqWBsFsjE6GH/7KLCZ51U0wL/TYJviEkXYd6rQtSi97OpzKwkr
acwDxmhUIncUiqh1RxeexAleUbSyBD+HtE8tnq+EMS/ZKLO2mlJEFcJ8rYiDlaiilWU9x4ds2qSV
FOYBD3UyhDUFPkjFwlKXk6zEVjh+JkVZCWHecDzlsdnVmLFQ0kMQ3EcTJz/Z7sOvBDDPFjB3na4o
qBIle9G9SV3jVaNNSPNOcqND+x3Avd8vP9vN97QSyDzbeUmDDth3GM7qZLvUb4tysrLgViTPUy9y
3NOmTTrLYuFE20RLJII01umE7KUSyv00xzxaeN5DYhFfymBaslgBBHELbg4JUCJmbhUv6Z7mrMH9
NHLOtB26rA4l//1wwQJSgDAIKiH7FNIu97sDmJYA5cUbft9WcDCOmApIg5D5/S2obfuhUHMs42bt
IR73befLsXdZGf7h8s4y2MOknb7kBpwu3eVT7MKhZQ0F4HwF5qN4u9nbBQYDRwHjuaqaLE62AkKO
GlkAnViSPB0Lv4Yj7rFtadMydmarj5dPtxkdncV9cB0LOlRqhjECTW1tEwj8oRFWFrYjLUEzeAO3
27r+52ys55jbWkIeALUYlOY+C5UfnRD4/+48zMca4gmDA1qMDbb2ahoikD2ctPRGEZ8ui9nulK7u
jXFN0iQAUzzDFM07rBGiMSxe+MZrJFpyj5Eo7Hfe9MflFrzLDkfytsqfL5Fe8ipx62Ypy6QGNn3w
+me6MlTa8qsGkmXBV46mQ/b8EiXvu9GftBIp5ENVTyIGW6TomMYnQ+QuDeEPfIiTTGxMgkicyDqL
NAqu2UFqGwB+jtq11uwlHtns5p2t/j7jB1tAsLRmgzBTK96iMbIUJbLyYn/5y2ze0koI4wfrwlA7
U0a+JvT+LL3BhXDMKk8A4weJQJqhN5HnTtmJVA9FzqsSb/q91QlYv0diNV1UNLTq/n6pDmJxj8qH
tQyqrWf3ly9r0+6cRb17kJVKmYMZS52OSp2pJMCdeBK127xPXJlX5eLcGQsLKkwA3g8UHGkul5MB
9qtIWDjfnV77BeV99x+ro8RiXE+10aJwA6iT4Av4LG1VupMFsEWlXjxy3NH2gXRUZwi2PRAb//0W
9a4UxXlBdz/r0XQ8dMrL5Q+zjVYJJKT/CqA/YHUcsZlMoJvDI9Bd2ei1AD4cQmLMuoQ++BJ2Jpbs
drQFE9rLVUpRKOqjEVo8ztjt7s/qZzA2J1bLmujzO0YYHUSpbvTr8NAcaaWdQqFH9fsuO29oaet2
JUr0ZYLvC+rJxBN13WVBL9JmzBLeFxO4Bwvl8fIFb9mitQjGQ0lm06DIAluUjV80LXLn+VkqeUna
lk6uhTBaorRqpyyAAnCMQAWBmH4XjVVvSVPzoAqArM070BWG2ifskyQqugEqWfybBQxTyqUeMqNA
nE4iRwgmu1k+U/FdiWDNRj/NFfhnkDYtwN6NwR/cHUouVub2F/pzDtZmZEkXR1GKcyxL+EOdjV9R
pX7LKyXn3BdPDqsJJGpiGTgClKdW669iJbQE7lDqlqFd3xijCbKZG5E6YiwC477YD1Uwi5543ffx
VblZ7OS+9MZd8YULRME7GmNEmqhdwgWMws48tVeVMN/MWXkyEp0XOPDk0P++MlYEFYK6gNtyGvV7
lz2GQmZ13OkmekWsgV9fIRM9RPqkqBOh84W6rRxydxKtEEOUwJl26Rgsn9qc+tlLAplIYtY6sSET
VjolGdSxk1vUL0PbWlE42no/WIv+lPJA6rYN31nnmdiikhdx6nMkOUt9p+nPQcLpNm2roQEmNFk3
kKoxR4oX2t8wMWTbgzJUBb8hab7LxqPMK0ZshTDgsfsjhzlHP0TDJE86wBYK2SrjzM6V+7TfkRhv
S+FxjW9mAUDNRo4kq5jTVBhpBTrqxow6NnwlxYJCd9YdgMvxM3tRHkQgWCtHsDbeAqsg5HjpzaR0
LZkJ1Uhqphom6/HA/AUETstOv8aiuTe4mhcdJt4qxKZ2nM/J7hgPmLCT9RA5R9B4inKbjJwSz+Yz
Xv19xu0O9VC3SQGFF5JTLqvWrALAl+N33/vLH17VSghjbqMCSw9CCBU85hgoCY8ZEnmwlJbYz5Xu
ykPigDUGFGYoWuwyv3Fyr/opeOonNjxW343dopkAd076GU1wAQMS8WMzOX3KuczNJ7A6J2N7k0Vr
1TSS4Fb0lxHoLc1cfBHrbK9WAGk0eETEmw97JY2xwFLegjGJYrmmxzhEKG96CmJDXhjPUxDGBM+d
Vtc9rcHI6He0yW1eXRW8OuOm1V2dhDFRVQLqu05GLYkiZLe+tv/fivW8p6syRqNtYtGUQIb4XuFR
fiJUsuUHCfPGw1Nwzatqv7clL2k9YyjyudSHDvbSkbX0VzWL11qi2xMANBIifW+xByMEmHeuDL+X
p3ttSexan9/K4lBH5TFEUZr009d2CjGBlc8nEh2DVnYbWbcEgB31vbhL0gTEsyiTK+gjt+bVPI3g
l9XcTwTN52/Djvw28xzWEZgina41dk2M0Ysg85aq54jZfjqGClITcNXJ7LSN2QzN2FIwWoKhHim7
W4rnpbqWgL7HgwnerPOBb+GPKMYaaZUkgH8HQUXn9OhGlYdgX3+hk8W0TJrxkWaoVn3Ug7M8Jg5U
+jKJ9RlzKwr4Qv3CA6TKcp/7mlN+6WH1CHjowofIL139ltfH2fQe6L9j9IemBe9edBWkmWo09mKA
EHRBx80M3QUa+An1WElgnpQxt2mo0InwzkitPOxtJTyW04/LQjahiqWVFOYpmQOpaxVb247xVbRl
G2tsN73fnDB8eWU4rVMOVovcVN6BRBd8giEXaG1bZ84/4H2zYXWRYz+TqjBRP6WTuhT9b7Bqp9mN
HgVvn3c9L0HZXMFcnZjdHzIn3QClClpitTvbItLw8CDeUoSn2OMl/JsWfnU25j1kyTBWADwHXIG5
T6VTPdgxD/hv01WtRDBPQM4T0ik5npwmvtbVfQciQW2KrCZ84yjKpidZCWI8cJ3prQSIeNr2je/p
Rlnq51hVPdDlR9XF7uwu95td4+qABWn8/sXcAWvCCdzGEQ505Wzh/KBNs7b6PfTuV3qTVbOmzDlQ
WzoTAANGY+XxU2t4AG3mzq5tv3XDAG6WLGmERSMxm3BMx5RGxIorjo/5yImfNrcSYZn/CGAigaJa
2sCg3FDFCcBxTooFVpCopD+bHfD3bOxXUy4L1Ib0W5XHZL19jWfRTICgYeq6lVu0ZswyuRKLDnBV
BbBohMjppuEJpDLOZT3arIGtz8qYtUAu5lDt8CYGz7wxDv11iqA1cqrjdBid6VsBoLXY4zYYtvr7
a6mMmVsmDX1wEzec7bt9eqB0erTaJ3J7XZvPhMiyjlKbquhsLByJ9ZgRgkB1RPpCvsXYsGn3g/la
ao2FBqI1IBO4fKObX3AlkXmYMgicgrZGiNcAPtFcZivpf2bzTbsck3zi+CSeLObRjQqJYzXAPJBo
Xjf6YtVYNkjK57C4G42UE7dsx5QoCIuAaDUJnt7fL5yEWZJ2lKR48Ao0yWm5FhSzd5RALLvi+fP3
KtuHWGIljbHVSzIVqUYneRdjl8AJZrMlGXdK6KfALYmfCLAVzIbz6bZz7ZVQxnqb1dAphikjNrsR
jppPs+0isgJHulYA636nWYuLNZzJMp35M40XsF5Liioq0Ed2E7NtRy0CZgoGGOdj1D8PGa/xsmk1
zwLYvUtwvJj1nBnEyUXBQpe7sbJi4N4gVYIPnw3ziwYqwxqw2xj7lZRJTkiP8KHGgEt7XTwEJ9XH
/3sAswJH+TcPtBLFWC5zaIZImsFXaOgggE200moHnbdss60SKymMpZIzZQz6CXooHma38NQboBNb
iaOH79AChZveEH9xO1/fXzYjnNOx2chYqlk/BxH6oYXudGHhAZxwd1kEvaAL34pd76+NLpjyDNPA
CdbDl4MpTHbZueN8vwxPGXeTbXNRHDzB/1UNdvlwFtJarWMo4AgU+mGffi0P04um2up1QKzYpryW
sgWoxdkyE0uU3JBH8LCJXCwpJvgBTE3RVHbMegDoZhcPgHEHfwRqac8SPmTqi7fq3WJTem5wZns8
5OJtB6simjAA9qmY7C1jLSYbhRxppej3bvOY7nIXi287jCG670d24CYoysHlb7upPiupjPkE7bNc
hzrGi7ThxggO0yfAhIDMAJQgYoqmLLOTylo2StMU9vj7rfglHNWrKYQ3FWUeDuTGOSBHVwjAnIj4
4ZN1A2kiQdYkNLzHt1BobppQ4tiRDSeK0T/R0FVD1cAbz/q1JcgwJYestddNV612o3TslsaWpgV1
8R+XP8tGBvKXLOazzKAPm+Zxxry1Oe3lTLhpza9Gnjv/TgrjxiY1BRtNXwGhW99nBBCkX5TyUyLg
qSj6g07Y708WdVHKJpCcKlH3ppG9LGPnx0P+ePkk29/mjxh2Pr2oZKmL2lIG3r3dDM+69DyGOyH/
pWkL58HwJDFa0CTFmOeTKmHCEFWL4KbEoxne4vmhEThmdyu0UYA6iZvTkdtiP//vQKoee0KMCMGv
mC0vFAMuRw0sWhRbUEdXFQMrT/S7hNT+JPA+21a2DdkYZMO8tSwr7LjrOEe9GJaS9N5NWByabVc7
HR668rljZptXupJF3/YqJVwKLRbbFLLaxtL3KWKpvYwlUu02HS3zSb3WrzSr3zeAyJpeP6E2K8nM
DatVAjYdJUVBMgCMBTlGxt1Ua1YgXZOBN3DGOyWTLKZZlg69AEtoAquyF2RvFvNvY2FapqHdRTmv
Ab4VhiM6hBtDfIVqMTu8J4AIAvPssIiNM2LOMvOIDu8JrJWDvIt+5jyWAWormCBhLY4d3otkc86C
iOAjIqCjs4LaaGUvlGBP24E29Se367R5n+fzsQN8kdkuRo/0EAJpK5nCVXe70q9uSltzaBkqtMfC
Sp64EfhW6euvozLGuWtEzZCnGSbAp6xW6R2iA1t1W6BM5h52j3mQalT/L10tY6YTLR2SQjckR2xE
R47iU9W33y8/hE1/s7pM5gmGjVTPFWIBR1Xvlfw1VX1ufLOtIGBX1DXAtqmEfs/VKydTaEaige/V
AepkASJVgK1wW7HaE/J5RDaYOLh8pq1AEt/pLJEJ/NHcMpchQZPtN/EF5V3RRpDkgCBBt9B4AMnt
5IsOKG6vgIDf8jZWtmbF/5LPpASTriyLluDEc+Bqh8rDuJJgjxJsGmVplnfGtfDK05XtV/HnzOwI
d0mKfKp6zIK2ajVYZiO/JYjVF7mJUSECC6CSD5xu+la0vD4mO6dkdEtbLPH7Q+xOdA0ZhqZyNayo
l04KprzKETAJyvm2HG1SmDeYSl1WVNUiofwc3Ypu5uQ/kXpTGvgOyFw9FOrtskT6sdhHaKJfYIKg
DNkJO+vWS6aYLmOEi9WR2JMQ5XU9AxZR5Y6kuB/C6jAuple2in9Z7qYWrQUzT7OK5qqPQlib8WD4
751iMJkEuwVlt85O0Z7htek2PcdaIuMVQ0MmrQaiSrwbQFx76TE8aCdkPvb4AB4Om3M++qUuXSzj
FwFkVZlZjoul8BEgOXjnXGwBUU0ZWnjPY8uUmlhW0yUAWaGxyT5JsIth6EyQsI900trXTPkEQgr2
yf8IeI/pVlYuVzosPZWj5AzkTTOAE1E07uUL21bEswQmAC2TGQQsUfh72psijFEfi0YPR++2PML6
IMwD62uAuddmhuGA3JbyPQobg8bhgNgUgfqgqAO6n2KG/+0R0hyTqoMx4a4ET8M5Ui9QeDH0lj3E
KM8fGYwP0MMKKXWN26LMILpnfp92ptvsQiAhAnUSE6OBK1rzjgeeuRkjrOUyiqaYYw36ZJxtvJtt
7VB4pS3Y4sNv4I7I5W3dbSrF+ZgsFIS2/B9p17EkOa4kv4hmVKC4UqUu3dXiQuvu6aFWoObXr6Pm
7SQLxU3Y1ptrj1UkwEAAEeHhvmQFiKjwRDh2IGwyDsuxP8RH0fHZ4ivDg/Lf7eSb0oMRTpmRYFkM
ZDQcwgtj8kuOklvvDcithAHdkx3YOx/jyyiUNtvomb0zzrlkR6rJsjKkXqb0xdKerWgI5CRYliq4
fcIEfmlx7y0oNut2BqUcMAENJ4m2QT9ItdPbyuNtOyIn4TU3a5JKyawX7EkEaioAmvOgcClKPkye
CgJAwkxrM9YqIMbVCCjfTF4+DdPHoMJITWQD5+iOBJAmd+cHgjcQo1sVNW+2t/FqjAvsUyjTLO86
xiMtZU6a699LLT/V0d+CXWQB78MFoljAZyPyGsrbLq9CbgOKucnOENPjQ7hjA17lvvdq1AgzT9QY
3vbAqynuLkYVudWmBtUMq/ir178C/OHWuLRoLbgUN6+p1ZLY1q6WNOk0G4YIuVvSBlS/D43/PywL
J+m6Du7TkMSuJNtC72nRFRdXvWMZKYhbv0/LZYpFxLfbIfhqjAvzzdTZBl3g5WVN0HnykSU6ZnhW
6tdsfBX4wraDX21x4V6lsWVRBdcvm1izA3QoA3LXBzYSM+nBeBJYE7kDF+QBwzRbUsHzai+6C3eG
24Ipo9hpd/I3NsVd70AmcBElUpvHCiUZhejgrtH5ECyhXtQWBN9OKyQ/zSpPn0vfThv/9uI2v9rK
DBds22TS4pQOoA5OgxjTDrFf2KVbJ8+T6Bmw/d7EqBWGqt/0vTlvr+KwK0gmKwCFs6HG1h1Opj+5
NghhxZfI5tFaGeNcPwfuglQJjnAnYcLrLIsoJbaD+soA5+5RlPQSpkUw2XrOX0BUDA2cNkjvFKik
smzoU+6wMsd5fFqBFTKKkX1pyvhVN5PDlJLMUexcBG8XbRzn7I00Rx1w4IpnWM+zeoqWr7cdTvD3
+b4jZK8tKZJQ5ciH8mW2+2MZmgKf3jw6173iFYB1aWmH2UC9u8+PpP3TLX6c/rq9is2H2MoEd2zG
uUxSpYEvp9Ch0/bdPjswXM0nZo0xFvTvkeE7VKW6ZPk44G4lS+fnteVnkBJLSxHoSrRh7Jut7qFU
sqap6pCb6eq3rt71+ZdC+Xl7wzbLB+ulcKc/Tc3S1pgNikcQC9lZ5WKsEMUZxrFtewPqvoXA14RG
uShQpWZHSI7P1KE4Ss4koM+xNzidbx7HIN7rKFkKR2y24ELvPhoXGax21FraYKXs8cwy3cotdskP
4K+gC3oePRSK9sroSIf5SchIulUvWe8yFyayGGRCloqoRL/1frQvUaZRQTeyuPkTcbNAlI9sH2ZD
QSOO4GHGw2nkPhyKekA+kvdfzbw8mkUkAl9tPvvAg/W/JjjfXGK0leaWwbC7dFfTwQU3A1QgZCdN
spMxAr6aFnu1Ld0edGVVau1u++3m0dA1WVPQ19LRD3x/NIY4LKembtBx6iB1NbpDDrjQn9s2tu8S
3bZlUEaBZedtjGB1/mJo6LZDz74aGLDNIAHADAkWamsMSRA9i/SMttd0NcedimQwu9Bs0aKA5Goy
+kaYYIJcWJbdfDURqFCjH8xealx6ZVpRPDbMFRk5Llggj8OJSYkvd4CtvjDEsXmI7jvRK3Szo2UT
ZD0EpERgvGb+tNrLpOyUOo/wwcxnxpaYYoizcxjmpHgWYTI293FlirsEokSxh7otkfm057g70UFy
7FaUI2xv43U93DaGyUAAbwQQqCCDQ1XIW6ZOE+/yQZArbN5oq8Vw50zPkqXUQ6T8b+wC0MZlAnKf
vNFWZtierj6PNC2kC1kv2tZ+N7JrkdhrEhHmTvRhOAcPtZmmXYy1GOnBNh97/a/R/C44s5txabUQ
LspTA/1uK0RlmvWlhntWO7Wc2asCTCcLrjHRcrigDuaKNAK8V/Gi6YehnhLllYimoTYD+Wo1XJjL
8dCQpRqHda4eqnnXSqLuAduOD9n71cCHvuGYJ5OZwID6qByIw/okcaA95R7EbZzcAQfNMd6nR/Ft
vLkyA0gTRgJqAOrz3uFmO57aKkZXnVH6FneK11cu0LOY6UZb6EfmjSdRSXU7BF1N8igFSNMtFcmm
/5S6zwuKt0ykGPiLR1HxZfPUGpqho9Itoz3DeWGjxCShBOlbetCCMhj2/xCzCZfEQtmHz7eyw7mg
qke2lEJz1Ru+Dd4/FSXdq1/ZCIe4V8D+2AdjYORAr8VGBOdBCVBhiQZlAB1AP/WOSbtnQFp/g1Ph
oVhUZ8mhAJP8JTjNm++mlUku+o22ZEw5q5iNxwkoCLjlMduFGJFKHfQNXRGMafvGX9njwqBFesUc
JkQP+bHz8E7DxWh44Z49h3O/REHh9vo2I4iFGVVTVmzWl31/CNLJAsqow/KWYfw6hmoADuPHXKr3
/50ZzksGPYa4c0OBAiOzZ3cnS4N+dTM5t61sQeh0SKL8uxruSBvhDM5GBbl9X7vWZcwdVkyo3GE/
QezcBRb/Pr2zAX8QnoLNmH81zHdd5w6AwUpHbjwExd0/HFPVoXNjX5zvb4YtkP3YQKCZmv6hD9mO
mRWFaGo3HXWLuPw1CcEA2064ssE5vZrlZZ72eL+gaYIMyUL7IvTkB/vCYM3QzNnd/m6iJXE+H1Pw
6tkxWk3tkv7qCObMC9nQBc6x7enXfeOu/oKAyjEHt6RXjwTMvMXDqJZuXtei+2wzIK72jj9RSziN
wGX9k1ki/8GMhP7QB2rA1I2qr//dznHnyh66TJ0lLKoZzkS7z1RR0Ue0a9yJkiHQZkQyVkNHwNAk
NLhlSJZbqiAMbd5W103j21dFFOpor6DezYRNQKp3YD3NIhA5mmA1fOnUTEJ5yYGV8lrra3Nn9SDs
D25/kO1uvY0mBODDqMR+AENEGURhR7Bsji7mK5BnD2jqSL7+zIQs68wpdyJtws08YGWROeTq4YwB
XrpI2D0vN3dSGEjZoxX+nK0XwcI2/Xplhks35rw32nhEbC3Pb+MOXoqldQ6TNCme+8/cFytjXACS
hzT8J4GyMfs6Sd9k8jSUP2+vaNMZVjbYv6/2zWgUo6EZqjF2v+vSF0U9hrXgeIpMcDFHQ/mgSesa
bRapD/K0dvSOPmlQ4ri9EhZSPjyLVivhQk47zSkuV6xk7pLTaJ/TpHHM/LmALnqK0drbxrZbwCtr
XMwpSkuPoXaJkPB7eUvg6zNDwS3oJXaFMxxNn/lE9+cfhfFPcJWiHqKz6SI8bFUewLEUC7AdLLw2
ILomnlnsG2N3e4Xbz/SrDR7DMTVR1soLVsiUxxhSLb9n2FcNDJ+ihvr2p/t3OW8/ZeWE9jwW9mwz
AGrZOt0IZzdfpHFxVNXV2tG7vbDNe3a1Li5SNGqJWZECrYLKtAonTnXdaYr4cNvIts9fV8TFiaaO
DEmX8IEs5VjrP9v4aRz/3DaxHfGuJrjoUMUFsdQUdPF2jb78QsG91ADxltUQnpGTz4BU8KgEphP/
ER6kgnnB3OhjlFk0fQDZwFOVd4EWV4ILcHvXrla4Q9XWnTKmeYeaWPqlKH6GGF/LHm/v2oYJAiIB
jJ5bhgqOUvbvK1drSQ4IfmnhlZX/sZTH2ZycdhZEoq2j884IF/HyLIb6b4zrL7pT3dZJoFdT7zHa
69cXUYl5q20IWxiTwMSHQVCHfb+gPB9VNdXfCi2jzzR5oCb5yBjZ1L0Nppvbu7fxQoExi03cKbIG
xbz3xmLA7UuwmGEggxDXNhIXr9ZzG8uHUEKpOSfVl1TW/+iKJgKUbT3GiQzdcDwmdPCsa9x3G6Yq
6ySmzt55NcQrS698RhW4cLIC9DDSIb2IJrS3P+LKIvcR1bhTBmnAayw9hMcGPEK2X5zZ0FUqjH+b
Tkkw/wd6O7Bq85y5sWrWMsH0hheNP+WxcsJlcpDi//9P17uPxwW+tNeg31oBwlbms1tp9PsUhi+t
Xfm3fWQjmBMmKUNkjGuoss49lpfesmmLuSEvMSxn6PWdbod7aEeO93nfP9+2tRED17Z4FiQ9jdp4
GHTU5cLZS+X0Oa2o31Xauc8L8pntu66LcL6/2JNtGgU+koJSsNPFgAxR46Lqw8vtNW2faIUoADcS
S4ZHvD9kGuhg+jyCIQqIuO7WwfArA0KcsRsDVi8qkW37+cocF3SXebFxlaAJGE+Nk8nyGeXhc1Zk
rpyC2Sdtw28p6NWqefqryskhpGYk2FjhgjmPkY1MsZQR+Rt0zB/DHRNagY557auBfgZ1rsA/RQt+
e9qtrwDaA9TBnrzWxUZthNH1huc5UPwsELVANuPldW9VzmdGdVAwqPzWNegOOYR+WUZHd6KMbuNJ
gw+ECw2AbCji8BQPswSurjTCnFylHnXzjGG52y65GZ9Wf58Lhb2SW8MoobATzR5akY40+hA0EDyp
RUY4t+90VSNRyEoTGCIZX2wS5CKhWZEJztUNKUmyxQKku6gezPn3kIBnzBIdKJERzpvbnhbKAI0T
L1VTZ9KnhzzJ/FoXoRgFZnigSNfpZlU1WEtWd54eE59ara83k3f7028lOmvf4tEiyaI2U7lgoik9
0IMddJZT7aJL6NXgSokeVKdAo6DyIlQpwh/lF5Fnb64S+ikEI6cg1+U76JNUKnHHGJwHG5pIgVme
Iiq4Q7bjAbhYQFiPHj3hD2lcRlUST29lF9YkWPZL5Oj3DIgQHyHdcXs/tx8y6PhqmGQE0ovvmIPX
q5CraUQp/Q3mxaJPtvsnvucg8fmEWh0SxH/N8W4CZFyRVFizp1PqzimYvLtmd3tJm99IUzXDMPAl
VJ7EIFdQPddZq2+s/8xolmf0YpeiCe3Nm35lhDu6jT5nEZkB9Ymm7KWrm2M0dm67aDsQCAme75vR
FG15wPBM9Iz4zjyYo41MGuEPoLP1R1T8YjM/fmbLribYT1hdQUveNCYp4QR589J2hWtmh7yvBK62
xRuNrpeKeXDwYJoAiby3MsNCPLcoVtFvk+KMIBkzXFZYfGku4ffEzV+b8+z5CzqLs0eBEy5dUWNl
+2rXwSVjYJZfh+j9+59AxrIN1YmV5c7R3jyx8sjkFgcmBo9H+6ceEitrnJPEklyMuY2sewjaV91f
9tMjUxLqXMb9JfLI7bWhY2oB4CqrYEh4vzazjuKuq7C2+MAkNaZ9dMbQLAYuWcNDVN/8P6xdEyDt
vTU6zLNWpvDK8Et90N3Cr3aoCuoO4tS5uv8Esu5dusU5KDQBklSP8LA2x1Nff9EbtIdlESXJFv6M
yAbG4cGLgISBH85FUdCK5B5gx+hOua8PELd3MS/7m2mFxk8UgKzSFfnI5ovsapJvtCua2uZtxXoF
0lfSHMn0FHX7pMBDtznL9GmgP26f9M1gsrLHnUETuNRpXHCBae0hDPfjIJD6YQeIq3qut5CXHV70
GUAiNj1UWzMYfL8W810/ny3rPhSpDG+G+dVKOAecwqGT6ASYt1nKLlHbh0GefbSh97c3bNMM+rAG
cNAQCeSFJ4xmqQkYMtD6Le8yiMPZYCduRYSsWxycyE+vVrgXLbrk6hKrsJI34JsrwrNRT2elmx/D
Qj6l8YNNm5NSjrIDFmoDtFdS73Rk6B0JAs+mOT+N2oWERuqSDJOP5fS7yww0j9mQx+DmTTs6Rq/6
Q9L41midu94s/cLSz2jY7wcjLURxb9PJVqvhoiwdpRLzdgbLGMOdclb2JHWrFLgROSBu6lshjpFw
8px97w+etzLKBduqUY0BOHJA45//6dGz2S77C+vRM1FmUaFLtEbuWY2xXYiBNkD5JGHva625l4fy
M7fydUV8xbsaDH2pahQ5Szvzhsw4GjF9LQl9vO3hWw36tfO9PUhXt39m21QHpylOUuxYj4s3vUCm
y0N3frnrfA2YivRxuYhxI4IdfLthVmZBBTqmzYAJlFF7NNSvCgZeBAsTuARfizTyeJFpjRBhzC6I
n3bhw5g6hoqXxuRX3rinpt8Kvtn2vbj6aGzVq1VhDjnMmgUBcPo9eMm+2XV79b73jAA08EJ6ItEW
cld+FdJx0Sd4iBQ/WV3qJp2IsEIQ/t58Z7UcRcI3Mhe82UDeS8tDWe5IJ2jOi0xw0UIxw3TJB5Bu
mum0g97FoehqMDgXglrx5ovdBPAZ5WINj1DuvqjauKaGhJVgJtPR7Cdr+h4pr1Yseodt2zFlDSV9
yK/wvWZ5NpXBnluMM7TnSXlq4tS1qx2GFwXevb1tVzvqe0db6BgbGDJB7Ts9NMPFCi/SuLt9gFjI
/BhSrya4LZPL2lCylmUe049U+r4koSM/JDKKYPVU/5fL4c5NEXYgSzFwZWmg7jGPsvq6mIKm0fb7
DiVMPI8NaLfwbcoJxQM9Z0NA1pfe/7EABoIH3nfrr+ycPbTP+a4LRJ3E7WT+apKP4bSV4kJS8HDt
jbuGPJjqyyRJjkwAVJswX9A96DNIsv90329/uU0nRI4FRmOMvYOW8L1zVHlN5AnMmZ6R+2nj5YDC
R4lvzqJaqcq87IOLrAxxD5dxpEtaScgcobx4Rz2WeKQeiDyWfXgoU/cfxlV1PzqJDAx5hNs/8kSb
vBkFV7+BCyBakoVVyUKuZUVel6RnubI/k4PbMhifFKRXhL9JxihvwyxHTWGWDzL90eW/b3+vzTRg
9fc574/KiFEj4O8PQXcogw6MzZ8uzK7McG6BPB/P1x5mlmhHiof8E9oFBAcLVBz4uSDN47ILhZph
pVc9Eqj6L7vX3aTdpeHft7dq+7myMsIFvqGKrU4iOMXykQSZX+xUZNZsnM+6B4E4VBDjY3rpzc/E
p5VVLhZqi57RSUFNe2geS/m3qv5FLVFIZ4764TCtbHBe0JaGFscjwM+28UsGa34sjY4a/R6X35Yl
KvxtHpqVLc4Viq60ezCWAeGN7lHSAgiFZo7gS4lscMEhHmK1VWPYaP3uXIA8DPMkBWoEBlBX6Fv+
MJ5o8CmTpoEasQZ+/g/dPtIqeWhQAP2CKWAMW9kj/QoeqJ2K1KN2E2FlYgtbBp//1yLf82uHxOzL
5m2R4Q6DM76eOqxiC8g6w1uXf7TvsiDJ3t7Xq0numC3UCKXWQrZYZudq2rWt4N7fmokjoIBlVwdK
IRDjeX99mIPVGiULd/FBP7KWFBLTwDpUXyQ3jl2WFHQ7xZf3/T5T/NtfcCsSrk1zaRzFzHQYzQjm
6u4f3oA2aA7d7hNYtncr5NK3uphKgJbxSkPef6Ah+RmPT0DMf+LNuVoM39rTJksJQ5ZZDdJjP/dO
haKqsnzvZsF1v/VQW9vhHEJfZDXtWYs2Ww519EsHoHr4YSvfNfWr9Qmcz3rn3l4Eq4ygKRq5nNgH
queHZT4nQ+PqSRD1ouxty8nXa+ICbjTOtbaUE5pj9CHuztYseA2y4MMH2/XfZ/ZX6whTaZBrBomq
u/44VHlA0tnJZxRmkU/d9unNpHBtiwu2oZ4bYRcO/8vbqOB5JKGFziA4815Evi04QSoXdfNOslro
BeIlbRSXNO0vE4qmlqS4kq6dZn38MgCYgJk70Qv+rTH1cUfBz6vioWQCPvJ+R7t8UlBdR1iqv0FI
rnLoS33AC7TBaucaUH97N/20guwF5G47RsAP/XlB8GAWbv0CbulWpurSDBItr4Y20/JLmrxIBLnd
uqOR1f27SC40hqTNSZ7iQT8g5U5Pw5I7BeCcEib7F2qJblD2lrm1IC4aNrJBI6JhPFI+hjvzxAaG
tKMGZj5W0xdpwf8fbnpdGxcUEwDw7bZF2Ge9QCDF3ki/QvB0lOgEil7tgo380Ansddk0JuSv2vyg
zo9SxGQovxnymaqiZsV2KPl3XXzPmNZjUaKCiiFTzXoiinRCir771BG/2mBfchVOFo3mUsyGgtmA
ISOEK3bK0+SyCYP0j6invx27rsa42Di1sh7GPZwwBBdSAhFZuan8TjJrZ4wiUTl3+1ChFW1hxsvQ
+J73Aokicyww26Is6g5k7X5Cpce0FQl3bqbKKPpZKohR0Y7mO9HWIqMYqCBImiq4uewTq98CGWbv
rL14FH5zUVdjvPfF8zhaYJxTPK2jDiisHKPb51IuiEeb3XUMHKigKwcUBuDY915RjG3ZxDPWNH1T
At1X9phlPJYoP6o4wf1JJIL1Vk74EC9UBfVHoAfQCWTLXnkhyaO+nVI8fxEvjs2OzQIoR6YLbwie
oJu1FAj/KBoDCFoK35UejLpSO9og8U8cA09Qh8104YM55Ws3g8EAb5EAh01wk246/soqd2lXnSHX
C+sD1tngRPlrCjp4E0xnYebePs+bzer1+ridNJROMsBYjh4GRihVtzgqQemlGBqJALy0ATjJTz1I
4HUHVE3YX+lMRkd+uv0jtt1ntVzuPhs1Gff4gPej9jzjAqiD8KAfRg2MGGwQJ7/YfwkMbt43K4Oc
v4KBpymWErCG+TG5g54MqteshdIeCKrXIuTbZlheGeMuNzmfqJSOWF1H/E77QUXkoCJn4a6znuSG
NI+y6qWG4cctvdeGBUyvZK8P5Pftjdu8zP5dCqTh3p87fVb7KdcsNJ/o4GT680JKB4gxAIhca5qd
28YEbvEBn6vTOZUz1pPsKaakF4/eT79Cb3AnPz3Vd+JJytsfCkQN71c3ttow1zGiStKcNXVfaSJ1
k82azvW0qTJ3oc1LlekkRL1yWMjkVE0BhXQaHbJkPjYWDeqwCyj4evspfF6074ss37dm4kyD9MU2
x2AmdN+r1uvtbRatmv37KpZCg2esrRpnIYcY7dj58ifkBAhklAheHYjWhMfD9HOJ61CDAXPuTgD1
OLQxPBpPgkuIRaqPd8LVDPf1so70o1q0iJmj4dRW6VjWk23F3md262qF+4IoAS9Toxe4D5q9ne6X
VJBKi1bBfQ1Lb3NVMuGDtn0xsl9Rf+xDQZF3+xBfl8CFfBpVtl4xheOm7RxNnp3Efkqj58qEoEkv
Ko5tVs7XX5+L7ekoQa8oR35rV+FJMdJTlWl/91L9RBUrUCcE+ASyKmUUqEr7q82S1ybWjmSWTsAK
f+3n9KEz1aBQQek+9EFC7H1vdQ+zOh3aNtrf/rabgVRDVAPpPURQNK68UFgJsaoKPzWUiLMUZ8PM
vB7M4Eki0kve/MorS5yvWk3ad9qELlA/VX4jI6RJcmDkQsHuzU+tYb6BYCYAgB/unhtQRG5Mlc1N
Jo7slx7AS3eVO+6mr5anO5NPXAru8efyUgm2UmSYu/OWXi/rYWHQiPRnV0J8WnUb+bGaT7IqaKtu
hq/VErnbD1K41TiP+GjA4JbdXdQ+33aK7b+P6SuA4Q0FXB3vw+NQhpiDN5AWRJZ+CufxZYoVwYHc
4orHC/NqgzsjzZT1tRXjkamjGNi8snJ/6NlQdvmiPrAOyYAPlXn2gc0WdaIBi22vvxrnfAQ8JGa6
ZKzPoOOShT6bFYH7hFbuMn9mFGa9Ts4rUPJMcO4QovU+8UEb4lm15aZhHNz+ZOzPfLgJ4O8QV7dl
iP9wMXrUpKq1VGyn1BCnx5BBXjiQfHWs8ptp7NXycNvcpq+vzHEhu2+HEHhj3G+0aFPHAo5+CUM3
GQH/0YcLRh792/a2c5KVQc4lE0yqWLNcshycCdjGgfqgfwehAIhuGfdsFZQ7E4whgoMm2lXOSetC
/0/7USGluxjGg9GFLpQgXwfJcBvaH8cqFqFM2Je69SU539SpPKsL1dn42egv59ZNjghfDwtUept7
SNAJ2Ka2c/PVznIOOptZ2yOVfcvNu7N9AqGqq6usorfLhIQAIr/hIldq1xGkEFFhzpQXU/41WPtQ
AQmpdcwMUclr8765rounCFESdJEGpug0l5Wbq78l+SUqRAWUzUiJ3B/qGgZExPhxOh0S6/YAjhwA
uFVQjj1IxWdC8coAd2vGUkStrmPQFu1kLodGNKQqWgAXN5J00EqpQaImLQ9xPaHYKUwA2E/86NDX
PeJiRSLFi2RKKD3KO2tnYuhBuTOAJe5Q6pQ8URWBOdAtY1yckPM+olXMjB2TfXKk++LAcnhRhXO7
nrr6LlxkGMH1ncsJytH/zFa07nRKdgNODWjHDiLxjW1Xvu4gFxLmKW/ryUQfMgp9LXMVo3QIBEVv
h9jNO3G1Ii4OFMM0yXKLBklGfxKyOF35MEZnuR7823Y2PQ6cMpjeUDCvxjMgyROJ9KxHcyaSj5Z6
nj6DOVNWf59bR6UvUhT3uJpKAhWr+SVrHkdZtFnb358YMp5HFtEAYIcfrjLIAlUBa4hxrefn6icT
zwIZw7E6y155FGMBhdY4b8PBLBRdxntlCKInsFvsda/AQEX0RnD8qZL6ammct/V2qHVFhIJHrqf7
gU7nSaaC19+mr61M8N8ISGi5ZIyUGOp1psSbZBDPmehefbvta5sHZ2WHu27CMBoNtBqRudoHTAY4
EfVHYTdTsBgeB1bpeZ9OOjq0vfI9sb2piV2bvtZCIhCRF/Bg3jEr1EKScdnEZ/t3tIeYgF/vF+oo
fn6UPFHBeXvvQPEPMAKo63lQpR7WS4phK1SGzNNsNW45+WYhQlSKjHB3w1jGSyyV+ECzVjlpfVT0
wq0jERUpc6cPl4IBxRMNFHaYn+GSXCNJ50KLQa8FdabMuDPCyu3T13o8d/PFhKjQbafbhliszHF3
divn6jyWOEDxAal8UJ+bv0EjEER+XfvKTtol38JnQMDA16cIKimbrriyzN3mZqFHGpEwAiKVjx1w
RZAp8QZZ8qmwfSmyxH04vZ2tUGMTSRkGx0Ow0ZSepcoQ8hNt5ubrwTA0IETBCAJsJxdo80EbuhBQ
cgCJg2mJkaLJjtYlOylJX4yO2k5fmcfeWO6tqH3S9fChVLqX2190e7HgJCFolBk2T0kyZdqE5x9e
rUPbOE1yMcbGDfudECCzeRqg2QmIHdGJxkM7bbMs5bTJmNoFEGJjkEm7uha4yLZ3roywxa5uLiud
tJTmiCKtP/vVkUl5Rb72xMZs1aAJECFxr1C339ele3sbt3P+lWnuZmnLTEpNCesDN+94ZKKTyx6v
psOylx+Kb0zwivXObCYRJxxc385zVsa5OyfK1dGuuh55jv5Ep8RZzIM17hWQ+KYyaoLdr9H6aqeJ
W4rkFrb7TSvLnAvHdg4uZDtGOUXJtLtYK05hn7tyFj+oeKvijSL9keXmsbJqP8bkBAIglBVn+7EH
XW5oQTcvk2tXSaOvTWheypwEVQOV1djyouq+0O/t+Pft77T5Qrv+Xh72ljdQ2S1YLaHWzrn6s+wE
g2qb4RgUsIwZGlKrPOIWmgDQ6FOxH71xsltPqfZGGFTGLgd6v6tLwbv2DdH2IfqvzHGhKs9VLZqT
N4dnjA+qj1afa7ohNCTn+xY8K9Ak3JseFbn79mm+LpP9++qg9bRCc4qyebz6caDPmXomosr59pe6
muDOctaZ6Rw1WBptLpX6VdcF9Q8FtLwf7k4b7K86OtyaLKPrzDmv2RZWV5q97IFf/FTmiWtC0jHq
2gOYcJ2hm3Zd2Z+UKEJE1ArIlKuXNkkBEJrykyU31q4zvxYyCIXnWnWjpf9VF8YpJ4vXqNqurPVj
Q+wDjZIvDfBFTjWlh4QWvtIsQAbWNUbWa1CF2FlWurGe6yDbg3RSXjtW07tEBiOeJIV+QTCGVk7H
uS7cQUon3yjt38h0CkeV+599qPkZTS7ZmE6OnIZPwIu80LQo3QvFpVxiLuWhp27sqnrv/Ci9uBp2
ert8T4zZDzXTV8r4XmmkxOms+TGPESAI1G3y/p5Q5ZLWzYMig0m9HS5kiV5N6btBItDqyP3khUrx
La2heCcBdu72ETvrfX3pFdkz9OjvQZHcVpp/myDZdeKmPC3l8kNf2n3UQtVUiWaHakowJMpFmqvU
rdvBLZffmVoFrdne5R2WE9XkGBX2qbG+U1rnjh1meOPIX6qi8IEBfsqlF0ulj12dFY6s9Rcrte/M
jDrGnHxr7GJwSGKcMCT2mOjtS2+QwjFs9UdS9UcaLSejNB7LEqqhqhXdp5bsoaTSO5ExgMZ9CJ04
N09qMjwbtVw5fW4fqkTbWQn+f4POkWPkOaqBqaY6Ut//LFT1Lu6n57iUjlOovEpt7kJPwFWpOrv5
NO1KcJAvXXKM4+xFy5sfdlbpzqKVX2szfp5awy90K6DKEjsgWj7OxHCjlmgeOiKunsmXuIM3RvJD
1YwXAJMRSWl1T8wBkwrSz5ZaD3alPg+t4Vm5caYGObYZ9UCI83eTopKHZqCjzNFelto9aQB/NavT
Ailft84ZP1LcHSbA0v1oaGW3WdKfE+g/FbkO3bzIW1dZ0sgzFyC4ev0YNWHtUqPYLbl1l2PTHUmJ
zzRZDkNvfksjiFjXIBNCem1rLukTdKSai6LUh9Cwj4WhHecmWU59Mv9dyrXu9Vn5DTRHO6qHTpfo
P2lCjn2c+/MCCpmqdjGT9ANXujPqI3YnP8jGpLvQolEcdWhCBz3459QqvmhDeLI6izhqHWLJ0c8W
ABkXQyOlM6qJFxb1hdbTpVOKP5IWPQ9TuStV+WExX5Zs+cvol0Of9JiYJkdIFO2sSUuQS4VnVcoS
pxiUc982uFG1P+o47rMCgxRF+gyxiIc6kf1lynHhN3vJKoEFGHatNZ8Ihq+lxj7rJvk1ZPI3MF3e
qQQaIFXySgbQ65fy7M0zNE27fp9U0+CPKGgbbf3cN8t3lR6lie40BcVRKQnieoSosyR5ixypcOkM
2nEZbfbQs/HksX4ekxkFk7GuHDmzXysS/zRp/6IXJEEbsDxU83KkmeT3ahkUWnghRvQ9otGjRpeD
CmlVVdLvpjF+MkkIVYi4eciikrhaprvEjL6gzgEnjP05bH6j67c3qLZv+sbr0nx0CSEH3QB32DBT
l5btpZDLe7mSfhZJ/DAtslMbpqeVqmPqxRdZk3eZhAZ8bll/MPMiOWE5A4LYK6rTgyLRGY3lsW6o
X8y96lDSnZTu1aC2Fy3jvVlnD3mN8c6mPLeGETlUkYOIKJG75JAai8LOz5b81xjjPkqbcbdYkVvZ
9WGuk11P0BCNSexjYP1PFerU0ZQiGDMVbgUmAAcj+Y9EGVD8zi+FYV9oMr3Epf53lhp+Z1E/DZen
Jcq/KXn2GupI5Cw45dyCoeB/SPuuHrmZZNlfRICmDPlK02w/3r4Q0mhE78kiWb/+BrXAUYvqMzxX
C+wu8O0uOqeKVVlpIiNqafOUHlO9Ppqqcsiq9gN37UCN4nsE0Z7jFOr3dOrPJZ+eWsMsIVMm4Sj5
qSJw+0NTbdppeChTeoAyztaocxsEUjsZCLsAUBngrsRVEQpppN6oxVB4Qd3GdkHpS6PUTler9208
bLpGB6Aoje5FmcJFhtqJppkL0eS7tNOfMnCk2BVvtkHb7stY34MW1ya6cs+NYGsYo6vEuT2Oozd2
xRnCT27RY242D240w7in5viEie332po+W6rXaLcQX6qal+cxRi8gqWBoyV4zExwgfuKYXepBvmaP
NaqGJXO1rHWjpjn1fb+rB+amdW+4k9WeRA1n2xE3CPWzWaqRU3KGO1TtkoHdtV3vFCGkuvAZtYSd
rbz72bQ9RJ1HtbKzrHsoiyy0EWg/ZB3bp3q/kyUE6zkd34tQ+FMpD0IXb43Ovk+iPZmxtq/j2E2j
4EyJeFUz/oNqKfTZWb4tit7vGd8zq95UQ+zmcXMiYekDF2fPLiEdCzfMy13JFSdVILmsTF6mVm85
2t82oWjARvlt0eFpVafa11M82VrpSVbCQRnJp0pn4q+u3ndZd6sKsRkM8Zy1dJ+K4l3IGFBc6fUx
ltMzdtDK3hEDf5wi0NGnsb7jMjs1Dbur8ji0W/YYp/VPKsGLzwJHifirqpA79DYwm1ZiTK7CRL3U
6FlTQ8MujeBV1oWJq1V99rF6Z3Tjt8hi22SE1othvIIq7L5BmIFJ3K0+BI/WNPm5AE0AU6VLWAIH
n412OmieHNJ9ZuB/oZ3ctkPPNnpfO3ql7woeYwQaUG0FRAZWnbjBSL83FdvjfPjT9BMwkb3grUPM
6tRCpX5qUWGJws7plM4PkhFPKvXjpHns4n6TpPGxNqRnBOIQWNlJGSdX06SrK+AR6oWt5XJflEVp
h2bpZjSwC7QabYjIZfZQdy0CtXIruhC1d0nea656ZSdfC+C9MavYnBpBz1IxXkNdxQXjPzR1fA/0
fovzBMFC6kbmcKfn6jaawqOWocdoKk6sVttStx6biruokz7zYnqA/OsDWAIctaRnYzLsgA8PvahP
ucYP0DntUeWBMkI9HMMKkGDQcDpVp9o1556a965qBZ6Wc58O/DhY49Y0a8tOAwIpw/YmC3Svk4E/
atmh0efpx8bRJumZGd2DZ/oQp9m2V7ibj3LPxtJPtNKhefNg5Zk7dIGXGONDz1FkEtVNHWc72k5u
L5MbQ0n3Go5rS8kz16TXjPrW6Md9IEun4Nk2pqAaypm6G+t+w/Qmcc0g2KmBvBnUoQVvgyIcYYYZ
3CaEu6LqaCk0wj8MP4QMPriJ99Xqd5M5PA9Rf+rpuBn1XNpl3NzKxmrBcBFQCMiFoQ3SZydoUwOX
BcVKNfX1EGQPNJ+LHNOhVa3ULiPjrjXkXRGCRWIKfbzP3nxjFQWXRclPilIdiq5+SRRyJDoHdWa7
bwU9RUPvcB3RJ20QQonuAE6FOz2xthSTaKTBmB013mkndmmgvekdePES66PUWHowq3KvNMVbmbXA
b430h9kUH4GVS9dUjG99Zbloku7mi4qI6JOS6YaG7aGaTxo3h3PDIs0GXzJ+0IQ7QWemT36ECfzj
JMB9xdKHRpv3V0WtrCv2YY85UivfJRmz0SjchCN9U4PczrvsKSmqLbXGH7UqwQCa/KyH9FtLhtco
Z27UlT4I0Z5jTJkrQX+DFPsHN0GQXApyQtdxI5m6CVixm+rMZ534aGuauZ2Km8rHctfL6nsaIAAI
QTzYRh9aw3yrT24t3t+3bbc1IO9ut3n5MREWOT1vbkkd+/iE4ILUvGiacbLYs7Z84GF0IMnU2LFC
HmYAD7DHP3IkTnEcuSaV33gQvE3Ah6hR5getPAyYHkrDrPZQc38uev5dD8rQCRDwQcXZ1XpROHOZ
IBmnHWTC3Yn0rt7Qxzalro6oK0iIh6PiCGQ0Ha/xf5R41TJ2T6PqMNXyXcGVSPPGtcbmILtp24ja
zxvVayLrrTTkYaLiDlRXXpL1vqzpW9EBp2fi++QmxjjwMPS4c+pETkSPaqQR8hQbBEMg1nFQy48k
A3JcIYemRg2fIYfTp8DA01ffjWOdAjDZKh4DMbYoG182oyeB+kmLYR829c6KQkcD5GkYqA881WMd
Vw8kwhhhE5y7XAyOIdhGMHkcp+DYBuTISm6XyI6YngMeqYzvZlefaNn7g6B3nc6PnBSPpjVkTl+y
g0LkmRbSq2T6GAroeqAyD8wLbm+/VTjOVBrod9HEwTOX4kWOtHEnVW6Par2JTBODJjKxQbuE96c4
1UoHthWCzWTuIJvtFPPKMbrJT9ExK2V/zhPq5j2OAKf3NRwP8gpbVoYf1Nm9VMaXwqx9qlAn0OVN
Kzh0/axPOrMBUWyipn0fCdvlYeaENNmOZr6zmgTnd7Ajq9nJmmPOcTIfQtYj+evugil+N8HE6NAg
eLDU7rMo6d4ksdtUuepM5vScTrh+jAYHJUJIE/e+ZoGcfNR2HAebjx08bgdsVFENt22V3Ys8dEnS
4Y2C+k/OpNM22WBLOMEiZM9N2/0cNMUt86C0i3pCKBJuEID6dVk6FWGV3UGv7ZS0c/bE7hVaP5Aq
3lcMeTVIlomtxNFZUPMhyKKXKMEJTylGpMbmBiD6fahnyIJMCcliK4vsOgtHP4yHo7CgrmCMxbFX
AH8oVacMVSCyw+CbjoESLmIvodP3MJAbqTI0358GPNUOkDChrXXRKzWmb4US3GtKcAirwS4D8TOI
6K1eRo5Bs2Ohs/tcisc8aDegiNdRzGDPhpI860n4VoNTp47Y1orSZ6YBiwvW/8kOiwKvPw4OREBj
m7bts+Bi26jpfQJ452QMjyIIPUazh7bPtxAkR1Y4NHaT06do4J+gF8QgjDrsKK2+d0Zzi8G+xM71
YLTJmLyrovdA+4DJsbI99Kq1H5l2E5fwJLogSBUC+U1TwnONaNGWar4xMnMrY2UfWtmGT4MbsRbC
htFZb5sHU+GHug9+DEKi49V4FZwTlKhfYtx5kkZHOoHB0VBcFLVfEzLuFFV3pGioow+FXY0IOiz6
IxkjOMeu3VaK5ciRu6GId5X5WaQIK7p+0yTNXVsXfj8Ap1ulnpEZnxmp4IEA7LIbs8ns0IDXTqYd
75BhB/nQu0GNdy5XTLwHgK4FUXhKLbyq1bhNwm6Ai6WuCc9KJQrToeaHbXCDb185vEyxB0rxFFd4
Nqm2Ly3jmOfyM0CRKWuNM7WGygZhwFOEO5zL7qEp2AfX60er6X1LyZ8CJdmVLTuCWXeD3NSdH1tz
ZC4F82I01Y7a5Zu0QqoxYY6jQV2obb2w4B7tKzce5IaVCH0HlXhx1r2WWjg4pg5RyRyaUiOgXajy
SZX8yMnwmJjJSwmyfE1lRyjxYNAbswUs3XPw1aSTUthjDgb1pnK1ILnLdMQ91lS9mpIQW2f5A61a
bhOhenUwPkC7T3ELrnR2I8lt0oJ9s6L3UzHgMxmBU2f6ixGmT2To3ieGWibIVjJAsubKgmjkM+17
Z45o07a8bUF45eRZcsOQ6+V98q22wrtK6zepmr8buQX4m4BGW1U+NXUMWThyjmPlPtfSU6jDY/RK
jhU1vgWydC3vgLdCKgPmtvexJ+cpjX9MBMX0ssmPo1IfOjwBTlKrXmvVfqRBUhTUERG2NRjincSb
3g3eGKB4gldH1KYdY1g3N2q/CYuXQZ+8qcnDLeis9jJTbVHkP8bBQAApd0GSYAOnadqWzeRHVfuk
d+YhbYNjKMf7nkD7L04Sdx6dohHkYJEPgbJKtceKIQ+nFiLT5hRCzAc8bPp+msqNbAdfyYFHISDn
qul9Xus/W0P3eAb2HUU5NATnsEe3zgSSlBavuTDACSm2gUne+yYxnCHu97yJXiirt5HVqw6ZytgW
McrMKuZm6ipxirZ/KGtQqyimqOxkSt0pxEtnxAGgc1bkTnCCNh/490BIbdP2w67JOX6Y/wAJ0Gdj
mJuCoYhXYzbTjqopsLNabOc/hCJgNYLkrKDgSsLRSVDosIGwOCW59M2ku2vS8DPgxiGR9BXzk9/y
zAKjTPyYsFixjZycaxUjKGb4UDeFJ1A47FLNobH5GPEApFG6euB5vi3x9cYIFzmu8PMpXtgqxZOb
tg+yHDaKqp4VYbopaoh2PorNXAmjmYn6AWq4AzP9Ob3t4duCTj8neo2oGYF7rCOLLYM7hGMPQEm6
eZ68pV22xW3diYmeW43sWKZsWlJ9mkF4j+rpz6FJbudfb4L8CdUiCHJ/m0rtvqrEiybqmyQT7mCR
nYJyZZiq90kG5QUxxJtJoDsZWd5kxX4ttW0+xo0tTOWYG9aNlZvvzYDhppjmp6DjHigJT8ysYtuo
arvTutuY1D8FcmFWtj6ml9/B6PFomEibSv2OC5CiKPo+EqmLc/jIzXGHQfdNqFqdnUqGYS0e7drQ
sjuZP9FR9ZgK2iCzuFWS3ukKeqfx7NQHKL9yrX0ySnGm0thzI/RjSr2+k9xRkvCod9M+ZOYR2cVG
C/TBSWVxqzaJV2WicrmZHZXSnDZVQw0bdEi460l9ZyR8Q3KB+pS2RQ300Ota4vSx5RWSvFay+1DV
4iWtQNOeZzdNdduhyKKPktgcpRYno2HmBlHhhygL7gaF20oTe71R76HtfNNW+uskWL0hGjJrE09g
yV6EMoE6HOWivGR3oLH5HmIEQulH02aj3NRjtm1z9UEqxW0Tjl5gtjuUcjbK1B75QN0xou+TxQ6m
1L2gyTzMOyNq7gs/70F3l3HN0SrhB+rQ22MD+Q7FkK95agw2p/GOEyXb1ayynLQijzQYz+aICNkI
K9VOFRz7unqezBxhSOUIbRzduIzP2C2nLkHJUXDNZ4g7SDQcmgy5Z5ruIo0deqTGNsGVS5NwM/Rw
rnEcZ7am5XuUOV9kMRU7wxiQmilqao8UiootKsPsZ59oELCIbpBe3zVtg4R9eKnqvIJ/Mt7AN4wy
MfdNFpzAgLlXA/1e1tMeY/EfTR7/DCYjt2Vd9XbbVe8sRnFKhp6SGShQmE+sgROkzXg7KOYjVfpz
FQHQ3qjHMTQ+iz4C2zgbNj23diP6hY1WaXgSU1+05PsoMz8OlMdsHDaajiuO0vkGqTPIBiNQF4l6
YyXSnURmVwUXuMHRDjHLk6I120iSAwRM9vFUbpsm+KbW0zt4oQ+jHJ/GaHBanGMPdOeIklh31Fl0
iqCQLYLiEanDh6UF95Mab8dJ/TC0ccvyxk+7d4FdKkmI9ksb2qmWnnUzAZs1G49gqnA1yp1kCA51
ihzMNHcja91Yrd+sOVdjlRcDqlr0qJShJBFRcZxwPxVT+Uy1NtxUgt7rtHT1WCWOUhkbaNXZGiWd
rXbtg44gdsBAKlEalLKYgwFV04mJcur1yIsRnay1v2f0xZ+NyD9aaWwxSWZpTWXpGTBj9AYlKgDe
cSz1XX6sHxHZOO3B+PF1H/fvPivsgbAHwlgcmPDlJEQGuWQhka+5dfiQWKfQOsZGZGvjx5RSgMPf
vrb2d7tztoYREkieAArLFv31oRuLlqq56iah2EwFs6lpeWW9xqr6N4L4TzOLfmQagjpTH0rNzSPQ
CKe4BXCvyP1z7YwU9R+WZFDQM6tg0AZF858d3M4IZD3oITiV9BBVeVxF49gFz18buQJMwIoMSDCQ
mZvWWgIilQK8ggn4Jn+Nl8vHWVbFAEqoe4fw38oRvPqNCBRYoUsDJe0larHL27wuGvRQVeUIzUn4
imCNovvKBCMWcWFj0ZNWtDxUSxXP7zwtD/QY2IMh4Lmh/nD8NcvxL8fuwtwCUxKqIup1A0tKxTcT
JSDzm5atQWbmP/mvi3thY3G0Q26FEUkM1UV5H6VIpD+0zjd1Zow2T9R32RWtm5Lop4zMRzXLt1qG
CpcIt7SrEcj28nlinWOGaLl8fXSuf84ZKzRPb/3Fe9gUaaIHDFvN+u9adpchf+jibgU/8TfGYP6e
v40sLkGrGa3IwVXrcsunxK+sFbIW7eruUoCeoEwO+vAlwksnCSv6PpsPTI7hchPcfaFnHtuNnKde
QygShw6y0nizRrVwdWUzkTw1gRGlv2ZOLgAaoIu2IkJb1S3rc6dv+/zu689zZWQfW3dhYHEVwJic
RE3fAc6k63bd4alt38xmQCxyn5VeHh9i63sltl9bXVvV4kJoKNiEloXMtBleyuy7Zq5gd1dXtbgN
dVQV1miUiK8xWVQq0amIyWjnSblPEvNQNcqNmjS3oSLOcly57FePysWGLpx/UdNyQASOaYXijaWj
nYnYNocX3hbuf7WJS3YnWZIooBKHPi1vDQagyufXv3/dS/5eyVIJQqLjrlUp5i5ar33WobyTbP6j
hc1/ku06F/kVDNofR3FJ7ZSGddEyDBaBzJGgp+wFoECfuYpMaMUELtmJ/TwZmbrhDdmUD0ATn6P9
GnvR9Zt+seg5QLq4cAJN+1I3cOFqg22HMbqdi3kgob21hsgRZQmBwegDCiAnrcxfSVVDa6m5t4ZC
s9u+eBwHfZ/w+PnrL3HVh178TQv3VrWy1/oMw8dZeE77U6TeWP3jf2di/hMulm0UUWiBf0d1e2tw
+WA+JlFgB1O2cvFXLseSHKofZFgpQKhgfhf0BAju2Vsq0JKu10Bh17cMkw9gP7HmIco/10PwX4/p
hLhSfHB7M7Mvm668D48zFXK6Qdl45dZf92i/7c0QtYv9KzpcdVqiJZ5Y1mNeaC+sW5vdvYKtn+/H
bxuLo2mCXX1CuxJrMv1q1/uQSnGyZIv+PPQjCDLmlVf1ahh7YW9x7JqpS+g4038kZvkAnSBHEQZK
VOkebejn1urWQpirML4Le4szGMm070WM9en+CInN1gGH6wFoCMwrhZs1zdAr05rzblpgxjFVg/9F
1ZgN6CVgfhhSnjcSZI3zERkP5MfwUR24r7uVbyDD+5dTwhHVGhzA0r+IDaM2b3UxIlgnxUEZj/m4
+foWz2/LX0Hgxe8vnr2Yx5MZiwpxkETzKefqFjWt0uNJilpl5Ur+EpjNjpj9/dd2r55+blkQJdKR
iiw5mir0XGKL4cvFKSolN3W2kuSs/f7iJJJC63tMf4Ab3uLOhE6fvsavumZhcfbSQQ8mYsLF0hpA
HPojVD++3qLrD8vFHs2u8cJD9CmlQLYiKZzZn2e15NqJbsSh8gx/2kBxBjop2foM4PzF/z4Rv7/M
ItJS+jpVtBHRSPc6Zzr8Jd1CfXyD6jxslpvMnzUR2Mv/QQ9m9rB/WbaMWelmFqxackHJ3og7qKur
v5g0mWO8xL56gx6q1/jT2te74u1BQwPorwWFIsCoF19PF1XHkgLhXgZ2XKCClGzfrrmnK0/XHzYW
349EAOtUKpI4oZeuGH/ykbjE3CdlvuJ2r52UPywtvlnXq1VmajgpxJ8VuMShe4wctPUUjzvho75B
mT92M2eNtPvKFQBzItM0MKDp2MOFWUta1qD3XHXHYCeBkKPF09dX4LoBqB+ZeMUoWnl/3gBRBVlt
NEgF8/oM9TJSrHiJ6xtnMshsWqCAxlL+NDBpeV8SNZ4D1sDPc+gfpHv0Nl5Qn3alxzJnFjWsv///
i4rNHGS/zc7v2sXNztsxi0Q1zBuHNI14JGcrfv3X3i8u0x8mFk8/WtFRlgkdcZOmoqVP3UqPWmAX
MaZlRB91rnyaVX7uFbEtK92e6OR0enU0ueKNUXKcUVXTr/rT4PHKTHa8SjakbB4iBdBhYxwOJFaf
0kE9DE2P7kPwoI35oWTGD6j1+CXAcJQMvlmznabWHko2t8YgDphlO7UZexhohmowe+/AfWmHUbQF
bZI9AGZgNqUbG8W9UrPnriJOR4PU6wSYCah6U3ad4am0f5wQRyd1TWxTFpskjvd1FnlfH7z5YH21
e4vnA0WztNUazPRM8eDzlu/S1nTyovknMyAenVWhwf68yPxKYA3ZqOMCWTWQzKkG5gVMK03xGvfd
/LH/Wo4F2hiINkMAeFkzbc0iK0I0jtz0WbnhGyBlnA4AJ0gqT7tpi94iffx6/66EFbhSvw0uwopM
mirXOVNdhYr7hmV72uS1HWf1fZYAoAyKQXj1dobwRslKwnD1012YXuxpH2sNSMlhmhaY+0qREnYz
rqpYKYNcde7/Y4YuCdQoKbuhqhLVnfLI1vN9wva6gGA1gOpfb+W1SurFXoIn/E9ngTn5jA3dLx81
eN1t6aCveoMQ143u1jQxr/rbi0Ut/ZIAzVZPMcnRhd+V7KeVff96Ldd/n3Ew7Rs488tXV+t53IY8
xqYBOqsLdVuEw0pOcP27/DaxeHTzvkHhFMJTUBnJMe0AiIw55hulqSKnssp45eNcP2y/rS1eQGlB
vmVKcNhYdbaKbW0cwzXa57U9W1ylPIV0STnM1W2w+jRtcazLZOWxuGZiLp4zYqoWovHFW6ENAD50
ET5LlkznzmR+pGfu11/+Wn1Nv7Qx/w0XT95UWXUjWQQqAch3TdZRtD9VcxfFb6kOk8+YCOX6y9c2
rzmhWWVdVbmJIenlxZHA0czhH0x2mi2sDMi1XTO8h+2phwprTz61IFyJxK7upGZYKuRWIRmpLk4f
UUpCchOrjFuyNdthp9E1IoOr/kC7sLE4c6IDglO0E5Z1nLzWrkFjSnb5TvMqf01+eW05i7MnoqGh
bYPlmDJ2BqG/FHPn+euvdO0KXS5n4a+1LtQjLYkw7WdoZ6HW+2iYtnrVrRR4f43DL9/ACztLQgM1
VoA0AHbfBVqsxQhU+CaE9mF05qvMGs9oIVUa9eCiU9ATg1L9jGdBzpiO1Y3SZ9tRJtuhBbFolt2P
ZXE7DsOzqLPHeAAozNCBqQ6G/CkEKRrjn6FKPRh5mYbK67XByXniWWGxGYU2A1a1V6uKUjuSAJ+E
hifGIdwmAQoKVfMQIvGyVPb29R7/L2cGuARI9OJYLmkPrLiKJAbxVDc4oUzy68wAdIyixbpk9/Xv
+dvU4qKjE4eRZIrjqQDipPZuVhqeAcztf7mi+c+48Ce6qdSij7Gi4jhiRaCvdhqsaBZ5WNPyvPak
aEh05n4pZI6XRAuALtWtouBJUUPpQMXi0VT6jRbGbmdqa7fhijoHmtsXxhZPsDHkoJCLceVmoizV
M1zj0G0/5H7WRS0h+bTWLrr6uS7sLXz/2I5hWga4fmoO8CewqZX2VvEVT3xlWvnPVS0OhRWxhokW
ge6wlxtkW1CoT4DWdXIHlJHuPCGf7aM9oKsrt/4KaSUMo5yg4VUz0RFbOMuprStNg6oeJjmsn1Vg
fla6bLFOgGiChtkduFMyHYNMEQZa1YY/1ATlvT5+60ZAJrX+59ik3yHR4hsjKJWjfktY/RJ1xGvL
/hZN9NVg7+rnYDhkEH3TIYa1ONbosQYJmz0usDgzjbNx1OzQg/KWMoISrvlmeBC0uyXNShxjzMfq
L+94YXfxcOVNx7g00dRDtoUpVx15bz18y2JAu8ngYfISA56CHMrSTGwlnLZhCk8CWFkxT64QvD4Y
kjGN0bCH0oD+d/OaJfqbTsxdm+UePI8fC34TiHqvqnSbDel3jL+B/N2AGmiAUlJhAQFPPJEBRvu1
o7i6oRwsU7/0UKEg9qefaHvAxENgv8E+4WvZIzD4WbXS610zsbiyhdVJFWyjqit7Cnzkhvff0m7l
Bq3ZWFzTKaaAz8f4PlX6xKpvSv1stSsEBlc4NHBXLrZqcUn5OOVjMsBzt/toJ1xxjJzYi27M3czT
h0Fd1BtnGSRIk66cvqvBIa6pZXJU2C1OFqdvRLvKMFsVOZs9OTE4gNiO+nPbZS3BuRYS6gbRwNJg
Woi9FtfLMPrCoC2qIgM/gAW008ANB6Fa9Hnky2Dcg41q5fjNe7a8VxinZWgYgMHGWta5Sd2wvmtR
00z6bZc9JGuMo/ocgv1lgMyqR9xgprFsuUZZUYpMh8NoXMTtu3LbuWgTeL0n3blgnIO+Td2AdvGg
bQOXO/QOrAXQEo3wb7z9K6/y1dUSgvlmCEkyZi2wYA2mWBK8n0gkmkeZ7LNx9/VlvtbQ0qEWbmkY
vEOstnTnSlWavZ4g61bv5AZTXfvqxXhvfo5e4WFEe61IfP1cXphbxL9S77iltBbM7cWuPYENDRI4
bJPs17ShrxYiLxe2iIIxf9GFGJtDuQ5zypDh2s1P5PTWbSm4+03Mz9k6BOYzf62/9Ot8/H1+/mdH
l/C9UhHlaA7zjYCESnsfHQMI6hZudkO3Ehztlad+WHeTm6PaIP8vCvfXj8xv+wv/LPosaYcRX1SO
L2XzGlTe10dmdYEL7xwkUciLufZF/OKRQSEGFcXddErc/Kl9Az28M+vNN9jeAiH5Z+WvOberC0Q3
A61DFTnossQMdIeoNYEFpvKJ69sQPBpfr/BqcK+jPA6HRuEDltW9eFIj3ZrgAgZHuAR9Irkt0JEs
XXVdr2N+Z/46LiAH1MFyg38tKzikgGCtMq9mcLSNxF6mT6YbO7PifOeH7pq+w7VnT78wt3gYSgQe
GZvr8xlmB4AJ9cdUP+ioy369hWtmFlFiYgjsa4EgeBpzO2PfwMnrDNZKxfB/+U6/927hTXJQaZcS
0Do0G4xN7kUbjMPqD3Q/Kzuba1ifq+/Cxc4tHIrU2NSqCExcZjmhwPg0XMp4N2JMVkRPIwDSX+/g
9cXxua5HCEgH2cJej8Y5UToED8FpblVqduRW286bH/F/qUrov03xxSuDMSlLDgneVJHfYfI/Xesd
X926i99fuKS46utezN9J5v1eVxNHlyamxSVQ8INfQX0yzfK1RtTVe3Vhc+GlBDdLEC7G/7nDUIro
fXMHVQ7QI5dud7L+QXjM0nVT17mGJAON8MWJl0oZgJYN9hQT808KeRlAtUCH9P7rY3Etdb40szjy
Sj9BocBA6gw1Kxs6fLZaYkLaBIO3/JcrjJiOACmhUrKscCgJVQwiAkDBCnQ9jW7fKBC8Mcn2Xxb0
28zs7S/KDmPSGnk/ouArrP1UhnadgmHlSOsfX5uZf2bpZsHpaJocLhZiG4s4lTQl5kUtFKswE6QU
h15ZyYuvlhkuDSwcq6HRSDQxXsWGeOpPBsXMaIP53x+ZPf6MbyHfdjDXmlDzkfpqTYsjVwW4Vh1Y
3xDkC1cFlYQXeyNKRLfxboDyaOLRPXUIWBMOyubr3bx2Ci8XuziFFi9jzucQoC7OCmZkE8iCxy64
F742c+0VuTSzcIGAYVGhFLMZMHvoqU/5Q7qG17nqZw2AeCECMYf8S5o5jlH6fsRIAsYtRpdvwn2G
pz500OJYxdVfPYTA5qgGgBIILhY5pxJIsBp2iCtGyTzdKjdGUK3wwl83way5Yj7HEwsTGI8DwQ0N
0ODvwVbYgxBFbddepqtfHwgqjnwBl2kp06awQhPwDP+JcOfYVnUg1gNhM/CqOdKp7oebf9y730aX
mVAXqzRsikK6gdymyZmu1RyubhxKWhh6MFQC1uk//ZBeg1Slxei4a2GCXQ7axtDNleM8H9e/7isB
PSnURtAXWgqmDYNSqtOggBbGn6Fu8/zGDMVJ/K9vzdWVXJiZ//cLjwrMQD+rA4KKb3rR6UOEmdyv
DVzN4owLCwtnCuitScYSgw4ZMd7HsD5NU+LHE9lqPAaYAf/QFYovYvU86MaaUsbVqgruEABVpoUU
YBmdpwXTJP4DqCaFTE4r5ZEMKEOCOiMq1YcuBIWREt3FQXajYsSoBWhy1DCgBgoBOnJwZE3tQzNB
nhT8ExNrd1/vza/y118fmXIT4ucEbdm/Wn/g8IxZQJDhWjnef3Q/rMI6iJBldls0B5JUZ2a02ykF
ljtqcocxDHg1BXFjor7nY1iATap1FUinm62yAxvhCRUesEqZ3jgW20IHzV6gPgaiAF2D9ZBhGt1L
O7ANif9H2pd1x6mk2f6VXuedaiCIAHr1qQfIhByUKSk1WX5hybbMTBAE86+/G9lVTqG8ovveh/Iq
nZQyIIYvvmF/ewfrvklvkzS8tyy6UAO+aIjPXmq2pZiEMGOnYMrrQjtkhr4LVQGWEbmQ97u4cwH4
BFoYzUfIMb/fuY3a9kFmI6mt8xfC90Hy5fPFufz9cGWQgTBsOnepYyVNDaHg+wfiteSao9P7/2uA
uSNNylIN0PI2LX65M1HDCuVSafniUoA08/c7mLM5qiS2nZpPQ5A2cQzTcNUwuyJjt/78VS6PY6El
0GTIIs792cFiSgtqDVQq8xokNsZeBy/VqC629Vw0iqaGUN40dPah16xQlUIxI7xPvaqv4Da9SbZP
KXr9pgbTcLdFs4EHHjs3XLyOL95jZ0NPn58ZyjHVq56NuPlztHS35VNrroJ2V6KO8vlUXkwpgsD2
3+84u1sCDp6uqkUuKnyx1oZPveEB5SGGOnPqhmvI1KzsNfUnrXhtp7ndHaR2Ibc4yRqBTGNRr/7i
yp49zcx5GyClZ40E90OUAYU6CCcroKLElyovS8PMnDfO2yYop1Rfa9SupMIJlRfQFC/M7cIo8yJ0
2+h63CgDjnSZHYYoWNEI8X9pL7hVC1vlzYk82yo9uBDBwoJdCq/AgPtmrFF9e6z7Ya/U5ZKQ3uX7
9c8KvSVtz0YLQQo5ZAWmbthNgIR0Fx46ZEmrw5KrsPRaM29RqwotRfEAxbExhJO9qYvCJQNblXQh
VrloeU2YJgs5bPhXM6sVWGozgtYI0XGabYEgX9NhSWPnUjcBCgN/xtDfH+cUXABJruNllI1Eodf2
kuvMwxHziz3fgqvpK1gNFoLX6ah8uOzPhpzNn00aJQBEAkYy0sESpHp2mm+rnl/raNwDj+BLascL
iY2lmZw+P9sbWVNnSjL28FNbyOIgHK8VdeGtJnP02VtNZ+5siFZyVHgtFI+GBjRRxK5AtxB6mqXe
gNNwK7Tm+XP7ePkM/1m4mR0GNhSsQSUWrh9AQdbfdzV1UjA/fj7K5f0BnWLNYMyADsrMIGlNMmQG
g2f2OLjEA51XBhJFj61AwOWSdUW82Lt9/HxMcnGD/Blzbp6Ujtm/aLFj9PpGke63bf6tZsVjBYVM
2gS3MUXfQSaOIrVB99F6BpiRnSANb/PK/E6bbq2lcl/k1l0C2gkonW66Sh5Ah/jSmMNVqJh+ACvr
GKrxFeXmtQRjdo7WrlhXXC0PQBlTbpimnGJmbOuwOSRh4FkNaEFC85kNmvf5215aR0yroeroz0Xe
cnYaOkZlH0MeYSXBu0nGKwGW1hAo1c9HuTSl56PMDgAc3lQ1apiSoDhSC1jYr9pw6O1jFoMQRrif
D3YxrXM+2uwsaArvwibC/dK59nX0zCCzZt1kTro1bEdu4ZV4lbLwgpc8ovMhZ8fBCDL423KKIFAj
0zahP4Fwot2S7b/U66mfjzPzShK7yTk4S6Y6Tr1FugrJD+mGX6EWs059xCOvhjOpYlVAyEhQ/dyA
TvbBWn8+v0tbZlrsM1Nj1xRan1PyZai/NTpoacsfMTjWPh9kmrC5PTt/0dnBHyt0jXcIr1ZQR/qR
gSgmLMBAHuhfRBUuhPgL7zMv/nWC5N1Yw2um4GMDuVsAUl4R3H/+PkuDzC5TUAGLLIlhL20GI0LA
5ZiZOXhQx4VxLtZQkRH5l8Wcez3CavJsAIURuoHjEwJY25u2SVQ7cgUeuU20B1PD1tgvwcMudT2D
TOPPuPr7XcE0sMX2k5iA7mue4ZbXPZQ/DHQhZuvyodkvNVleLIIDzISkAoOYPfoC349XxqSs1MJE
YubW8vNNv09d4ssrkO55hRssmZRLy3c+2mzPY6RhQOiBaohI97GVPqHZ2R1B30a1cj/q4zHp5EFw
63vYM1CD9y66qnAyiHD7OIXOb7ngUSy+/ux8iLhBA7WO6a5W7areQqVnY2C6g2uyLg/G6fPNe+kw
EpRKgMRClwaE3d7Ptcg7UHxGOPGgL3SJSN0I8XilfRnShde66MWcDTS7J8aaNRYDidDKtF+04jZT
79F3qdNNUj58/kaXj8nZSNOCnxmxESlX8KrjPEIa2Qt2E8oMc+gop9pp15aHXPwaNHjbhVGnQzC3
aucTObsmOBmEMkCx+a1IPUDBGAV4N9urXrFG/LhQ3pgm67PBZickrrTcKkN4nYUebQeprAAxXggR
LkIaz19odi5IGAk9ht+Gaq6103egYdqgG+m6eAIH40ogE9AfKlTEl8hull5ttvtbyFgMdArtqoEW
TtObPyxARhYWa6qgfjJ/c6KILguarhywWNOdnu8mNJa2NvbLPZ+Xj9eUlqcUUPx5032Y2fHISwCG
1L7egAx5zbkHkRFHDmIhJL5spZFF+9dQMysd6GllEwQ9b8iFeCOBBMnd/jY5TrpQ3UZdMBxvc/Rx
Dv+MN7Mc4ygA6YFsCQDK7So/5Wt073r6M2gUXbKZpHoEtA77r8MK3XcQelky20szO7MnTaJ2ZjCF
D3KtfWliV4DVHQCXlbnuoUjVx66+sbz2wb5ZujAu3hdn8zwzL2GWcuBxI9yG9Ulrb8r6RMWCCVt6
t5ktUfM0iIKJHckGI7mZbxFV3C29xhvS9uP62QgQKESAPnb7c1JrY4dbNtnC30RPbbZS7ojHoOQA
lSUEKg7kVtAkWrmxh9LYA3VL/L/osFS8vBRAEFQPfj/HXLeqlaGWdyYArLFMoa8CTQ5DgJ9VWSuj
6idi22ZLlu2yifkz4sxhy4CiZhV6eSacyhcNAORkBY7tE4BgwGSiyaR07M2Cwbl8+/0ZcnY4Ie/N
0PuNyabXlp+aKEdbN8I31/lWX+lejeRitwF7Y7xoTi9vpT8Dz06pFURtxDKgEbqwABH1s6IFEnod
kC6y7YV5vXww/gw1O5GGqYVWbKBkh7vXEdZVUkSO2i4M8n8xc39GmR0/0Eh0SRm/bdvkJp9oytxq
PeFIdCdZd87SMVnaK7OjCMW9SA8rYHGU6KUfT2W9cNQvfT8idIpMu4oU49stfOasyEQLCHRJwGbV
nAZlk9a/3K7//N7/V/jKb34daPnP/8bP33k5VHEY1bMf/3ldvhZ3dfX6Wh9eyv+e/vTfv/rP9z/i
L39/8+qlfnn3wxqFsnq4bV6r4fQqm6x+GxPPMP3m//TD/3h9+5b7oXz9+6/vvCnq6dvCmBd//f5o
++Pvv3RM0n+ef/3vz44vOf7Mec3i8XX++68vsv77L8Uy/zGhs5DWRMEPfUST1etef31k/wNOromE
p6HbqKHgk4JXdfT3X5qFP8KfTd3DBizRFJqjv+HtI/oPYFQAvLM0FRhOwBv/+teDvZv7P2vxH0WT
33CUFeXff2GIM7cDZGy2jXwLXFMCEKONhht8frbYjR6HGmouEPVQom3QdWtWNpCeGr2z+fg97Pkw
k4v0x7L/HgblDRv5Rmhfzn36YRQTk9gg/QY0yE2WOpYReQWIT4W5MUC2ro/OkBsLDvBbL/eHUamK
EalFMJ0zSwOKRwZ621H6JrXRY9Ym60g2X2zZ7ynKu4od70AvGqIhWuwaiCCCZB9948ewjW6wAqqT
i8G1k+ZBb5VrPddf4jZbaXb8tWmU62BQT20Jvv30ya7De04ExCIS1zTlrpbK4+ezR94fyd/TZxkW
ACFYKW3OH6l1JNB7u5d+ZyWvutmsqI0XqvXeqyO/zevAIdnUQ2LhHz7QVdCQWy0tof1px1dGU0Dz
rfbGht2HZnUSw53QDa80PZ4Y+5ETEJd2aKLYN+UAyRIKMY8TybxpGvQKMkj1iMuIcZ+B3dup7SWh
9bd693yVUKFGGwTAuoBPziIHMOfxMWVC+iwzjzXvrgO+B1O+R1hyX2bk1uLJj9QyjwRzzLNsnSfd
oa1Nv2WInoxym1tIQZn2OgYRpZ41npWyFbbWlVE0hxFSR5210xg7tgwQoYyK57g3fCvtIZdBj3Hf
XUd28qx2xdKt8P6a+7VmANngUOH0oy11dqUrFAjAzMSa6ZDlGhL0vVKU952UQZ+g1pqjQqGTSkFx
O2FwwBB+0HNyU5NdEkRHQCs0t4YSkNvp/zvZ9N/PxdC5jHIquqjnJW61sUqWou7mZ1XsFyzYWpHy
/Pl+fe8/4bShsRkXCE4d5HY1YswCJnVIbJ6SRPpxsc5Vaw9ABdpL76WwwLw8gCV+KXNP5mbsbUR4
jLizLJCsWtMBOjNjDHpzAy536VOId+X6/TiqzyaFIkyenLoI/W+D+hxqt1Bzd9EX547JLcnsPRnJ
VuHZA4vju6CqNxw6PjzMT1bLr+s4u6EZpO14vgqC5GTndGvzq3RAdVY0u84KPTu095oCiYyaos5O
01VLmy9BLL5/PpuaNd9K09tBOFvFlaAyFCCmz8/ejuYQD8pSpQLVNzQpIKRZOoU+fh2I8VRog7nt
muAqDqpwBYnNbN0Z9jazOsuLGHpA64pfdfmd0u95rJKbyGihapHYaxA2R24EdcxBHaNVmxpfgzGO
r5IMxW0OXV+I5oXJpmDgmlQL4oLcCe1I0GdyCq36UYNBxNFwHgsLwhNg3TxZvfWMgmfmFFVgrauq
OI6mdhVlFfazfR/ZtFtppDOdOgqPvVmDtwSiDgmP/VGzvraD9ZoFfBNAzsipKCpxxHoowbBvt/GJ
F2jaDYoycHL5koyEogpiji5LBmdQG8BbLfZII7EqtRRqWshyMg83/k8ohlSRCf0W0PxD0oZ9TRUw
PrcFMhPq0Ptj0r6keVS7pD51Zi5Xmdn2jiBW6oSQaPSKKv+qKn6ap4eC6SvKpQX5yf7G6mTkyhiV
F7DUQ7lpdHQeQILQMoB9WGvYOY4W9iuR4JNISrmyzPhH0iRf6vhKbUE2nsWRa9g8c4T22CfKVw5C
Zcn4rrBBulpNNi3ry4cOGnqs+9H3DiuDO0gBejKzXQERjIY2dJ2Y+XV6wyIO3uoSIyVmJUFVDhpo
derxI64ETaCvKXcGBH5XhtpjM6TdQfSJ7mhtCM80bvbA/4GOHBqJ0QCebCKj2yArHpliQYYpB/q6
l05YX+tdDmFuJSncvhPo51drP0nKfR3YttuZfNuXQrgpsPxeWz4UCpSPK93TscFY1RwUHeXiBCwN
Q9uPUGZKv4VhL1ciULDRHNHQzTCYXs75S9/a39PcPnC13tpBs9b0FOJW2nXExtC1zDWJnwjrTyOU
WRwthvLKtL2Gqp1kJwWkWbSF3KA9mefzW2k6cxOHLHDN6HyCn/T+zPG8sbI2l5WfiQCdW13xmnZs
R2JQqfAMRyQzbsLyVPaQqBRUdcwhPhVZlDlWkKRwA0qovoQbXugSypuGWw38iwZ1I3eMAGZXbKdI
ikOewcBDZg3SNHTVWOCy75ubQAkBRTesZylRQKqb5CqEf+ZwCMwxkj33SePRfGKSVlsOHRWsixoH
EOrSH7qGoOJkRC96BDExCSE/xDoo/fVZgq5PvjHj5LlQao8p4ruuoI264N0BGN3XJgH/fVNaEIvT
n6sOczpk450WQ1M7jX/aI70eun4DMczKOEE9b9LzjlPoFvYbPOtGQdSWsvZQdcEzBMYiZ0DJtDFD
Fxydg1NWIWR3s+z7GCenNMbBiyG/gGZgdyibhwTighpkmiD91OGaHiVQ/yXabpy8ah4WrOj7ePfX
pYSeVKIZ6GKDQz1rYRhCtaejzCpfGOVT3g2nNFFcYe01WbSQFVNUKHuOG6WxdhJzrduHLuVQrkJT
MOQEdtAZQw+/RTeiyV4/f7K3kT9sNXAcAsiM/xlzIFWnWXYF37/yG6u+rywJ6RNAf7a0gQSLadPK
MSRor+ELtGrm9qOmu6Djj6sIW7OAza8KVKvR+lcY2aEv6k1L8ms7ZSCdkhBZ4in0cazSha4mtPTa
L40BZTyZMgbDme5AsEscMMkv9qZcupDR/gsKT9UiJq7k98dHJRxaAXVZ+foIPauoVDc8sXq36SAa
XGeZr4yDh/a7FYSRoVNq8sJlPP2q2F9EEIRuY2EPRu1C6e3CDgDrGNo2LQNeyYdnCkZJ60wNSn8s
zBvaoCpWZsZdiODHgCJOHJQ/Pl/YGUrnbcsh7wa+dyAVUax6y3ed3duaLaAGY4/ISUOaixvQupXE
3KlSuW10Nik9PgSldjAgk2KTwv988Asvi7FB12+CRXXaWO8XQOEyyfq4w6ZShk3N2gcFa4ByIKCw
0eDoRr8oj35hyRk6RSdHhWo63L73I1IoSNgiFVhys3yVETSyZXRTJR30Ymu2tumkH2Qe4TBAEKIf
j1CPgPzgChf6a63hD/J0wW+6OAOg30DgB+IrAH/ePw8TVmtWNrZgK3cquhByeIaF6RrSPibR4H0+
3bMS2e+1BocAOkhAWo9h349mNxmrg6Co/JKqz1CiWicdvyKwJKOl/EDb/snUMujT5U9WHn2DztOm
DIOlvscPoRQMGxiIwe8J6j7LZHRaovMNp4Hwp4dkrZ9WIDoPex3iQU37I402BlL+LmFQfE0zHdIm
BuAi2QYaJI9mUkDeDIozli4gfZ0ko6OC/MAc1C2Ype0VVOHvUit7MjTpQNU92RnQ00NLpepUw4GN
VeuMkFwl8WD6fZh5dUxgKDNwJxAF14qFZV+Y6Yv7zNaRSkE/5MeonjVKaRVhhFNVGndmhIusL7Q7
MEGvZHvVNZDm5RBqdqAf9t1Qmxv4BvdswJaHolodjUeuiaXM/+QLzAw4Os0ZQVOAqk3A7vfTbiJf
RqsO8lS0S0613fnUljci0LdJyp+7Wjg9VN97pFsXpmLaU/NxgWezEPTAxKKl4/24A1MgZEehW5GN
9k4X/EkkS1j6C6Ec2OtBwQLGzonWY+YGhSxpsmDshK+mChSENaj71dCRFJFZryREMJsYxznLyfbz
RTbel8N+Haezcec46dCOih4Xm/DDIn0JDQYVU4s/WW1Qu3S8qlvoXoG8IHLiSdouab5XDCpPsQY5
PxojctZRNeBdA36h+Lol0na50eJeFaAdolbq5SWpoYet3FbISTlJMGX3M2hrGdlWycOv0ky+x2GI
PWTUcsWC64bmj3oN1690LT7cphoUGEDYehDQseUBHzwwPz5/PgOXdrmhEbiegLtPWIfZ2kqtUIu2
wVGGkqCZ9YeOiCNNotvPh7m0dc+HmW1dkDlHjEFW10dq5pQXiYCa7F0/PjZtto77Ys0GFoMnUl9y
EC7tq/NxZ1uXZxXKkD1ej7btTYHEUx+s2yHwQHq5DYoeupnVwoTO0H2/ttTb/W+i8Ak6g5lL0pmq
HhmZFD7nKSwZdJDq6L4bEOFavrYvwgbRbnEtq/YQMv4FKnF+mpab1oKKrknDpVrlhfiCgVABsSpU
NyBXMZuAro/jTi2xwXPofzZtWCPghjfcHSrk+SCKPPhNDtFNVkL2zRVQQTRBoqNa8KYH0qP3G5at
ThH+1mPxWiaVl+r5fjr+pZQPn2+RS1bm/ElnNxuvgbeK0M7hD1brIl28HtBO8PkQHzK108UFkkxM
BK5PsB1O2/Ts4ipYA6mw0iz91qCbomyhVaUiY5CKY1YXt0xhp7oKNmYS7ElHXiOKsGboKlemiDCs
g0jCdSn6FY/QrxEwAPFA+0sMcUer8W6QOMhVZBxHYTzlII7GTfV9OkhCTaDId/P5m8ygHr92GTwg
DTcBQQ3l7fOzN4G4LrIYfY51LbWvMDhPFGLmpQ4If6hd5aOAsDSkCWSwpmPlpnSASBn6dMNJbFSY
6hVhFfIG+sL8/soQz64K5CBtg4C6HXnWOeyMo+2PpWVR+kaJyepydh2FyFf3nYQknDSvq3wAEy3X
V6E93iikhA2ASLMFyi3HsrqfSRVD53e0Pdp2cB6r0i1E266iiIxuLry0VRECtzJwQOokXI0jUwzA
7mMoWeKqiSictmqhMcu/Ko28KxJwznYV/mtoqNsY9Xq1Rd6kr9GaapPQrVPjxSzjF0szvid6sSZ6
sOkA/UOHsai0r5Tm0FgD+Y9TmnnrFDBQiUEdHmbrrOFbM83B46SUjhgUj1cQzOEqNHkhx8ygog15
EbRXJUh5pZWXZ+MhCwfdg4zoPqnVdYtrYCUVDhacIF+ZWrEv4lxfdYHNfbtuPaXJn4Om9kuoSETQ
QXRS2lFo1mImQRHZbXKh3ox9eVAZsnMtcOxtt9FbcVcaNo53BefIiFZZDzHpMvMorZ040K+IYvmV
iSnlIkdugOhuVsqfIQT7KOdQuhQ/UIVOi+SoN+kxKdg3Uys9NWqxVs0mU6JT0UWIIGCknbj5ko8M
Cu4RXjBm+LpmIAnUOKHBW5rNFnbIDTu8cJYg5dN2UKJSuyBxxkBzKmFvWYzPSNMigX7qMv4zGMk1
LoWVqPRvJlXC1SBaD6J39MFqOqeQj9po66CwF89hDO7rkOWPbZAeFdXc152E1qoBocQOcM2RmHsi
Q8MxhHXMUV2QgfItbNm3vgNlXWBAsTzEpgDVzHOKl0+r4mcow6OeUxc1+CNpU4TitZvoXzJhcmRC
DHWdp+0zmD5sN2Z8JU3AEqIfmpEI14qSowZ5TGfhaF8whFAhwPFBVQ7tTursruztQARSkNKPDcsp
ub4eEiC47NyxUYbVZHKj5u2BNI/IC99ZNLl5qdMclRocoYUHmQaaHWYLHRJovQK/J9y/mUUOkoLY
uTqUYH2OY1AdmnuEgXte3ZYV3QdNBGH6Zw7w3NDwHahMHaX/svAEF9wznL6JIxw+7xRPv7fXIDzs
lSQSpa93oDeykq/cCo9lbdxDOnMdFYGXxtaJxOWPri4WIi3jQlxngeCAAD4O95+y2dhGFWVDipSp
z0ehr/oU4TOSTADTtuoNgEzPISl/8pI4lS5/xujt1IS9zxiSYBIkI5A+hUKv8azLOvVZC0x9BrU/
1JEgrwzxwBNUKH8mapauelqdOM116JRzL5DaQ6aLK23Q7RXNmp+WUt6pY0b2ASOnQG2rnSFZBaJV
ttJZeFUJpFY1hW6xkfxYBV5fD0CqXQ6+SIwDUYbcowmKoFNWdGFlLs0OQWMkGshtlLXmnUFQpUwH
2w5LX5b51VAmPyoox7aEIkks+Vcmqi85FXc6RS1wGL+MIdspIaRJo3xtl/u4J5CXz6JvGSZtIVi5
9GDgk0ccjvwA6hmzcNwA8tmEDC8E9nS0vWaIisoGQNYIMunXXUiWWMAu+M8WtLhwAduYDZSe3+9Q
Isuy6XjPfSW0tqOWrSvBPHQxLpX5Jj9tfhZxpTIQ64HjTJ/HfnVkiyapWu6rJHfDJt5zLX1Ik+Qu
TZVdLsOHcWwPDQFwMB2NQ15BN13fG+niDX/pREJbEA4uGIks8sGDSpPMJj3kYMtKy5wgtryqr6A2
u6Myvxmi4mbgw7qtapjtpF1Ill9KdIFZGrXbKSRnYHp7P9mpVVkoDGjcT6SaOVHY73XGj4Lm61bT
rrkhHWJnPwslvzOCbmHwCxEMCAZQTDUmhMWH7GkzoHLUW3bpZ5TdQAc3dY0mnyoS+9Lke8Uw74hg
d0mkLnH3XZpxICbQrA+MDLz42Q6jHeoviqEBnRUmLlCpj3EWrJMmclhMfAPdjU4pNLSx6ZlTpenT
5+f8reQ/23eoBoKoBJ3QKFPMFRhTuCqSFlHp2x19RBKMOXE5XCP9edNWqBcYkn4DrOOByTs7/BLq
zUaWrQc1YGdAUxESEhA8U5rboexNtza/S6amkACX+qol2WMXiGzdi/HGZh0FdLKMbN2TxEaeXKNb
Ueq6Z7Xy2TTgkBkg4y2o+S1Cxt1Bgil3aBK4I9PduNSe8r6AZ/KjhIB4H9ibsg49An1FTVZ3Zkq/
2Wn9XKo0cWtr+HmnmwqM0zVJwekYd5I6JbTgVqvRhifBBxhwvS1KV0mtXds8hKaxBV6u7P16ZHD2
Wl66qA5TVPfwQEVvr0jTPLV18ANkG+t4YP2qjcXd56tALmy+KdsH3AyyLzr6k99vfIp2sdLuAxg1
M9SQWqsfpTAUL5LRpAkdIgmVlSslyb0xDXzeVZAsyug2KfPW1RT5XCNh5wAzs1fLunKtStlSNIs6
mkq/VWPhj0rNDzoquWGN+0RtgDqOOvs6ptWGmek14qWXvpxc2VKvPQslnngSSYbWCejCnByc39lg
uW2BLaHVptuYlblg0y9FO1CMBGkOQcYTnA6TFT6LduqQxlFaldwncf6tifVdaiQtFOkfUHlKVwDX
HMFefVSN4WtppZBOZ+yEBvirqEJtlxz1ioGeIc+Vhce6UFEBFyJQAJOGCQMdwCx5kmU91auRwh7l
JjxeSY5Nj40ewD0fJBKhoWZ8E4AfuhqdpASwG4uOt66FAtE6H4KfY0oONOePbYeK9nAf4dfHXt4l
huaBYj8HMg5TqaaWr8vueVSNbNe29bPGkCroH8XQlK6RNfbq8812IYExeXugVUeGFwKvc4MDDE8o
TDCaIbtb+zltFDfmvHJzqHqnVZx4oIJ4YhkXTos51zJE0VA8iSawyVOdkcfYgComkgoLk33B+Gsa
cOSqjdkGjmd+8/CGidq2usJvkGfL9MDXYjgUk95yDXo3JVG3IQdQYHDhrC+lkT6m3YkKCdg3xVsD
gjhvjfVnGxBYrohSIPR9a5eBxBko9mGtqbtOBcohQtxRs60U9Cqn5KGeEgNWt1BU+pDImj3ALHMh
kHSMcjXjfpU2u1hTnDKCvG8P458HDovoNjWCBR/vg2vzfsh5JdNq9SwyRQoH2G4PCdBMaYELl8sF
R1v7YNymcUBWZuKWgXljszAjVHPWkARzWwdiaxkwWT1UVDW12VGlX+cGW1lB/2R19D6ph8c8Tl7q
1tiAo3+VCN9WuvWY8QcK1pVCObVG/rxwHC7OvA4NF2CsJmK1WRwAhriGWVoCzytTdpbCrmTVTBAV
X05684GyBv/8urXtm7FyYi3ZwBSsKjIVt8N9lHLPkFd5IT1bflt4sIvrAx9MN00NIcobWOlsT5ZZ
WwNtEXJflMquaMhtCWH0MWarqBdbg5Qoiu+GgrqajO9FLba2TJ65vO1Z+lAhI7rwNB+i1mkVz55m
Nk2JosRRhHqNH8aADthwhFl/QAJ9HQU7jk5+wsgDMgU3gC3ugOb1ophvRFz6Sw1CF3fTJPgELAj+
mUfPYWH2Y5faBUBM36IBLDuSbGootofHTCsdS0FVG4CHz19+erd3TtL07mdjktn1pBW52bVm4Qu7
dVtLBwlOs+qo7khlqUVwaajZYQnUQCB3ZRW+BOUe7xALBDWwNid9sQA2a8tFivHtrUC5OOlMolV9
Ohhn+4sYTSkYQDD+2OP26q16lVT9rqoBbxUvJNauDT4eAtxBeeok0ZWSi++xGPapEjlNwJD1yp/V
NvzRm9Qj4zOca9dMwnulHfayFksBqT75/h/WYMqLwoxMtFazuxhd6ikF6LDwASTZ9Hrp96O5VVLp
lVLdT0akE9RtmbqPFN9szW0ZBeshQ/icQ822Lt6ObRYFN0nRPoWNS3CmBgok2YhTn3VR4lAl8ZQg
WJMGibamWbh1L1qZs8efeXhml4JBJMcWYhS1Q6SbpctSbd+2oFpS03VYjwuNdBcGnACUgHshuUPI
3HeJwEhZSI7VbWWzA5xrLXUvNVMnRsQ89NKj2hJ68qNjMTnGAJ7Alk5BrDm7wwzOuqQ2MSQ62T27
R8tCYKFwzEE7L/xIMrccmdfq+Y0VAW/VdqeYW1dm2q+r9ttIhvXnh/aioZgYGAnEFgEVn52kZEAd
Epz8hc8HZTcBskvLOFaB3JWEXAEivcpRIOHpEm3SjObv97FC3RwVUxWprfmxkgCrAdSGlQZPmXQY
A10shAnC5moMVJcTvsqmeIN+QYbfjZto+/lbX/JkzhdhjpjheRUUcY3rDF77vhSIugSy8GlxrAPo
yOqm5thTlkE1wYOpOhYCv3Kprfry1vv3PpgfVan0SpV3EfZBJ65JcB0lz9aI2LavPAHFBr2vFzoE
LxhNvDNsAjIooAuZQzT6kULspcDdpBTDOquDdYBzDBI/F4ngBT/t4lCgDKNApmCXz+PlUOcaGxO8
m5AMwE3QXjZkE0GCJlXMpWrLBQcAOGsUbicszCQk9t5AG0i5qXUAkzegCzAyIgcOe+aiXLQCEmtL
BDwqAb54ZYRg5OAoRn4lIhE7YYYm3dq8y9pqIUu19ECzI9UYpdGpPe5eEYOfImNw0qQHjPDp/2UP
U6TCUK8GLmHexJoBbcriHkeoTWXi2HHuqJwmq1hNj7FJt6ipcweUAc+Wzr+M+VEXxVqiFLbwFB9K
qwSYX8Ax0Nliosl1TiUEnCXLgwFBadgGV1UM0DnYb7n1XA2R24t6l6LXYAD6PjS6TWEnS8Mj9/fx
ykMt00IIiqhYQ3Lw/fq3SKoUSoKsQC9zvLAOqHPBr3sFNb6aNghSAKACjBsSJ7nhjBr+aUFTLida
JUE3oSHuFXIXgCzW64b2SSuptYJyH9AHGtmjncWYWlXGlaKBcEET247p17WwrvUxWKkpeunwKx0g
OChs5wPwGg3Ztmb0oGQhFFHpwbAF36Qq9bgNUaYJEFkPd0VqrlWSFR4n+k6j1TVQaw9R1MO3tlYZ
SY5lo/tmbexjEtzy/B55dly8pbaTIo/XYZMdrCC1wOdu7JB+RLmqgp9RxfdGDkxyVEbH3FBfcl1/
7CMe+bpmIPsUki3r1W9lsu9R0fIHXgEe11j/h7nz2I5bSdb1q9wXQC/4BCZnAFOe3kjUBEuiRNiE
909/v1L37S3V5hFXnzO5E0pkFZkFIDMyMuI3e7XurqtBf44W4PnD4jwsgIHDWi1P07TM/iQMYxvP
V0VWLld5l1ytU18fk7jwhqFIDtzx7+2UAc5PHqRRQbJfjHRXDLZ6VazzD3ur6dkXQ7GSu7G5K6y8
9Zfmh7B7d0NMr/wlbbeJUrw6Vno+wyZnCAgpczl1QBXhCo1mWEbyq8jxBVQopIkZa7i2NW7rxHQC
o2i/NbOmB02CGMPQOAer7feY2Sg3Uqk+pdHMksfwx+kA0tizVnIUCOYqQu8t/9RM5jfULB8MLS6w
tcte5nnCzZv2Rsfp2nOX7m3lNN+VvoLbt+aiSFeYsx/xog+43fU48vSZ2aDy6P7oB+utGe6F4oRD
fi7Rzf3o2cNcIfqP6UtlA3avUivoo3k3rPNuNO1vvfYcNXzuPi+20cxZfXDc6zQCE5Ku4+LXU+N1
BSBG5sC3cvKBor1FyjxfdYb6zZX2U8b5q1zMw6BUP+o8uu7H7GsRNd+UnbaMt22PI25lfxFp+pJM
jwntQNxrGS5O2c+EwBgzFwcRaftB5MwVhjU7vmRz95jZ1mNa8Y2aJ55S9g+pEl1bqTSDuh5ftJp+
3JC2C3JUIKqX3DoQgIGVA4dAcNHDwoL5EAF7NIyWCGvmYCsWWo45GAO5RrSLTc4E60QHMjaT+6Ux
H/Lo1Nsq0PNYm4Le1fbzpHaerHrzoFKFA6DrWVV/m7f5KyfkbCM15ksjgX6po0aITV8iSzupXQpI
t+0CNy/AXnc0xXtWC7rmWgLqWHWS1/rMIRgLy1ca88aWYFBiPy2nNuB7w7PoOnuUlR6GKMn9EdM0
FygZ4BnwR0r5yVay1qvz6bkvh9tFW0J1yR/LVLVDsZb+MjP9J7frPUsW075Jo1PVOw+TMd+Xhvaw
mPaLez1gde5hqZ1ZbuJnFQylSVg3U12+loIKkiKib67ae72Tv5ZldbAbbNQWyivBWnZPKMlue+t1
wHDIoMulNZK+/zBd/UQeGhFN+LikFjR0ZwZH/pq05UAVCMSv1k+fgf8CCG6k5tvt3Rh/xnKRFnIz
79BaOFB3f0q7e7PPIZEIx0/KBWZGwRSYZf6guOPW7kE3UnC55kwDbqAoBr/Nk5tKcw7ot+zqUS2v
jLQ8auQTgb6oqKREw+3QXre2jH0QGRkVUXTZVADtcmFaAilzpOFsVryS/DFzPK5yuWoUinquGlHP
BnCCCeGm00zFm9pbPUO2cHw0dvbQGL4cumPsdKHIT2jifC1wmAvwD2po+2zXNlbhaEhtIwr08y1v
BvMdUFTTvErfJ05+qiYWseaOt2qm2xg6KdeTxRRqfuBfd8XqK725YQOARzn+M3jocf61IoBG8RKo
a/2Jfz8phE9P0Vu80WfjGy3CnZYSi432ZQyQxP1G7/3GXpTQNmt3r0fas9HP+dXkhqJRHyunKzY1
BQrh2q+t69xLClucdgwizMKDgbclUngyue1yfDdDAWos0Duk7GsAoV7XoTuQdu4mX9LdjONX2Avd
q9P+HK1cb0jyl1wkVMWsdtyM3RrUg81BznFPY54CXDhHmXk2G8+uyplpzyHQosmepNteOE9ds0yB
o+nsbUhwUgyPfWhMSpMlflzxvqaujqsYll09zdepJn3dWCZWe/4ax7EVZF0bAmWZtpPUsMx2zeEs
n6vDipBtqFdNxgzlvFz1mkZRxlUPSmpOHlTH1GOHTigq9vnVInMlzAvhEjdi52bAP9ibVhZ4BEoC
QTak22DTNRubho+P+tIcNsak01zJrjR2lYMTIbjeLG+r1k7bToIbkYu17hwd3EZviO+I57P9CFYW
tXYaOONzFplfKqX4VOWAtQ1rKT050V7Wu7Bn+sXcvyQuX2U8PNU27yiIRbpk8Rn1D4F9wXymQKnz
TTVh7O7OV3Wp2V4Xt091hMGCKFMY/0vqbjoM0jlVDLN9lWfdbYdYWlZlJz0HCIwsjosQYxi5hKsW
c0a1Wq4gjTuhrSShA7XU020kSOGCwJJIwVR2UK66r5VrJmFJ843W172Sm881jYFdZiRhPtY/VJcd
CRr74mlDWGvDgBG2vi/YnMZIv0sHJnnMXknqnL4JBZhNYtREGPwT/FzSp+/zr5BzEo92lrbRjOzK
Hk2OR05e7KBFeFOt4Bzpal9mY3aOad8xp19B6SewjVyFjLMAYOd2yxYMzbdRzKM/Fe0Y1Gtk7Kd0
PcK8WU724rA5qlT3HXVDVxskddveZUm/MTIIy4Xkwzi5OE38Esfzp2Xpqei1zo9EpnvDSEh7Jg/W
63mHDWNlCUrruXKUW3vqfMdpFq9fGDjXbVYULZPWUF9kGa1wYRRE5u38xm5YEkNR36ldlqNHrK5I
QHWf2r597k25S2NETiL5rKREka6SR23qHuOO5Cqfm3BZoqCYrJ2UyG1bKw5pbaSkviuyRzFUbxOL
xVdRIDuNdEy3Uq0r9vg0LFcCK0CmU4Rmv7CkeliHo1Ymy6F1zH1Jv9O3SveHXSS+w4OAzFQFaMX2
8JvGxySWLnDOLTxWNuqzv7pazJ5GKnwGzZq+WdaAwg1l9kVSvblyfijWaGAVSMxs2M/NWu44ahuI
dGu2nw/zpltrbZtCgw1bUZ9W7byN2EscRmv7Q3JA9yejd4L5TdR9fw2JD/hZlOc7M2XdiaY4wNda
E571kO4RgO09oa02aLfBt9fipa1fiy5X/Cit8ITR56NWjMDDaKbg7nVrOjDCibmf9anoyTIwulrj
7mg5TRdirQgrUh/JMuw7O5UGPkPFd7fBv5Rt+s2yynEzqMeevS2o4+XWyjpWpyiw/oT9DvQi9U17
Hg6Rlb3NnTn5kfpm1XZyXZTyqleFLwGtqdCc9+uQ0tqk8JMVteZNCFaBxnODMfvZ9TQDMB4wv8ee
tGu4prk42EXvr0BFvbUstGB2nwRrDujUeKiyub5OJYivtWsZsqhvhyrqdw4Jb7/mLsGrPKbg3zw3
L6/sBPerTrwZ2MzXYwIOOPuuTt3ZvZHiepzMC7i7g9vmh0mOB92aMJWPlSfALYjg8tJA+QiRhdt2
p5q39fimiLsoO8o8WNEbiT0oAvrgzdVtUz+W0Scs6Rfju8GyjFw8Carnxb2RE9og39YcaRC5eFn9
qs+tJ3QLQmdO1zcONGiXcUbPefoSpSfYlLYxB+UKb3wVoRZLLLzK/VL2+1Qk+9gW20LdZ113BTk0
MGjPlp1zZJe/nicYfZxkKlccO10/KXN5M+tP+VrfFHp/sCMFy+R8W9gDuq3WTVwQ6pBUd0GxYO6T
TzRnk01mZjRF9CvNSK60Qtt1WXVSNGVrMNkAg9Ar1PeacjuMaMkM6VZw6qKyyMFYHAp92Zeat2bq
odbcY1cth8pUYOS+sZ1ybFU2ZisChR3V6Seywjk0EXmrywqjd6RwKvidUXyURrYjoQPDZD+kI+Tu
sg8keQ4lpV3kzBxezM0wnsPeRtesXb7gOhZ3j737IIbmTRkjiGHGTWzFD/24XmmVy8kv8g0xHp21
OJhN8pCL7Bpd8fOxJ1yiyV9oMOfSunKX5Z72w6nXiV6KnPxV0Z8MYzwOrf7d7fuX0h0fSG2uYAnX
Y3dlJNFeJgUgutzHKPIee88jOIZNYurXqVX5dbzvWWQWCqej1e1QEd3FtnOfG81Vplufy17uhVMf
YjN6WVv5uWCxajJ+UhzjkwrlWX+S3VVu0PKBeVQt8yFKlF3Bnhnp6jMcLNwwp0dgSILAY4Zuti9W
8eZG6r61jG2Tr3dRpez6biBqWp69YP1eOX6OHZxBXyRK9ddadYI6M/Cgca4XlA+XNL5ahuS4pskd
dWu2sghI3s1ccdyeVN9WlI0hZy9bUdlJDLw963CU0ISM1WuIhbMNqLoQxwZ5obHvPUcIoESl30KR
1MUYqm7ht0j8Ec981fxh6YfKanxAOHvgDPR+s12xKlut5V1kn2ZvbjCFelIH33TqEF4I8LMzn45g
7RjhpOlA0ZpjXrP3ukX5kDjm7ViL6xWtLOBJQ6LsJxyUl0xsimI9IFyC5O7yaOK8U87byK1DOaie
LkDbQTaNBK5C9re4KbfqPB8aProc9LBT8n0Ch7cHPZdXyASmEBSFEpQUhmhtB5bCh5xi3xxtwiii
oWwaRRUfWiE2kdPtezaElkaEmSgkjoGblhutFdealh1stCzwmt9nlX5s8z2kyYObaJtOaXd0/LaR
KO8NQzyunKxby91jrrBzkAy2yMb6OGa3A2tvIsoDXdooi12ZLjd2TSrJZgvOxPIKTaXeDtmEKBax
Rza1TUkAxcN82Nlt5tdaubM6Y7NAq64XKh9ohQ7jYXB3w9D7DnSviPavo3xV1x+DpATAoQJag99O
1gbgcJitlecKCUBdD8CSBhMlKafVd3bWbNQ8C9WTk5yPsUpgTGZAF3ErQTb5VrIe2paDjVkfaApB
fFawsMBhfXxNSA5yxuVGhyniHCrwk17hXFu/dBO1YicO1z4OrXQNaczd8lc2ujFs50gP7CwLlEme
MvOlY7FHPPRU1Umx450Qhu9QqMijNaz4RDJFbegqKSafE7unxy+LowVS7ERnb9t62tSkz5EReU6v
+FIr/Eq/L4aCkgwOFU4qwkWXz9EYbYeo8MceNMW4HFAOBdPS80CIGzQWzNzy8Zj2FWf2cCgMBhLU
tUHkr3G8LLYBisTUCtIA9YMke7SqeIPGUrYeRoicOE+EzRBGcIX6cpvlboADCIAf7BNrnUNs40VS
D5WIytGifwXKFpbOELay4Z6JLfC9FynbW3WTLbR01GsCDTWfPmjlCozICodS3/OHkSVBcr9RSHdQ
XKk6DmqkaAkV8lhuIa4YKZ/EAWEXgSJXtQAGYjC45dGBTOMyVs2mpzQ2bRwUoirsDCIk8Sptl9bV
xlGKzcCkWJsAJpfXrrpvgj2VwRC9LkZ/ng9sd9T14JhHy71WfnVmTBCQboghCEcKog7H0XD5qG6g
/hTCuIdRXnBUHac0yL9LRJ3Txdq1JQlRRdXFyAM1lZtkroNcGr4qOIByaWBrvTKZgLubQYPoQZEj
9hutW7Uuz0S/UABpX80+iI10ozeq78zmoe6UsFIHL5rb+6IrSZVHE24G/gES2QDgt3mTnvJ4vUsb
faujojOY49bK00dNrjv8Vfe9zamhnl9Wx76ZgM0iTObVU3aeBhsF0H5nktqmYH3VbaOpG1Wt6WRD
XB7Y8Gh7Rn26bTXhTYsDJqIMtIUcieuzq/VUrMXONjSvQahCNOGwSnSvC3xpchIrxBrcyD8HULLM
kzYqvqkRLd0cwQfcv89gfWDkUX5aG1wYlmUzCwPJnc24TAc1+jE7wz2zk8zC2SyRFphzHZIqBnJi
aQ5pMAorjInrYe2koTLad5byAhntoMlsV+ti37XrqcvTo6T1Fg/Ee/OsD7H4wwgXTUmDcmNnVDLW
ZqMnDeD3/DC21cM0c+rKcxXKS+Gvi/NWCArG2XxNEfnYVPhuu5wUlXlnmCmA/S914lznA3K8VNrj
KNpnarkrSmcTpeCTJxMz7rsEk3Uq0AjxhO5UXDVqcqxX/cgZ5zbrtL3jyN3Yv0mgR/Uob5TcuiPR
3aeUo8cxDeucVTGUu6gL+qLeROQYuWiORb7s60y9tl/xRrhWuW0xe+FUgwuhoRSJ5IZDturOJEvL
JrlBkMWLxjCLr6jtf+ua6XHtZ7+HxFd203Ywi9DomtB01m1bmOCoRz9ip9KyGOTbvbIM3sSJfhi6
7Wikod5Xm77/aaCzNarpOls4t2fTcN+1dbvpprY+/PWlzdX64Kj5w6hVzQbSYXdI3YR+4/l/f32b
JHKmkP/fvfzzhYtf+flnlnL91x9cdHUCT/bv73++/NfvffDyzzdiqgaXcbH3FMjGoxvn0/Hn//76
cvGzOkrhjP18ue0pOmhZuwZ/vcdEVhhxwY//zsVbTH3dO5Dodhc//2W4i4/0z5F+/vDn76RFo+4X
AIp//ejn//75PurgfRX3QGgKdjs7OTWm9axN1rC1CqU/6UN71xlwzZs6nz38Sn4syvioT1To/9xM
eq9zdpbdETqFFfaF8+u/YC1MNWkQF6IrO1n23tFGP85RlVKsD1AG73V/MV3CIVu1wdLRP/t9HBXF
DL0u+mobtTIEge8h9Y9sVfEps6aNKNfndKBnubbg+RIBuaFzWOS2+IjE/07vndEhVjim4fJxLtAO
JXlQWaLHslX11OXAyYmvadyvalucsqF8GKzCM5z1c6EmH1nqXpgG/2y/43h3BgbpcFsw7/r9Dix1
N6ZzS2+0mItwsPqtrrhnbTYt9x1biwkYQV5BMzMKa9flZ4T3pHpa7tBDOZ+Qx6V+WNeerIrjvDSz
26E0YVmVoGhlnnlRn3yA0zj3TC9wLb98XrQ5f/+8tVKC3xDcKtHhGwrkPHLMD7Bb7/SszzAIZoXr
oixwOSni1W4KdFOqrbX0x9LmLHRtKGZgUXX/8yx/B6MD7RJaoAaa2RQ/wea/zHJpu20STexCTt5S
h0dDKjfvKnpHTRcfyfE+wDq8OxxigLjP06X9mwTxSobX5iaYScS1/BlXnqoM3OWJLDoGzfjnS3vn
HrrYNuKzJjBJh6Lw+2Nq02Jd9IS+f7Wyda8RZ7zCs9CUtMy7P4/0zoRwddCS4BGR8AJR8/tIc1Gu
as3C2M4pwgiS0r/eO4//uzEuOsuxPqPI5QKYyGDGFVSEoZiFfx7i/DEv5jWXASAD9zMdENJFCIDw
xRaNqea2d9Vnp0q/j7W5S9RF/SCyvvtgaJOfWUqIVrgXt2ukOTKrNuMgq/88yuwboKLrs74fQiL/
o0v6a6iLuybMeGysGvhDXTiKt+ZjMDnOYyPj/zwkcMv+Guc8739ZRsq0GLNouCTVtO5UYdwpMvkI
0vjuLLPQgDPQsHEt/eK2DYvd2m50hsyIKBwifQc383/yZGD1uWAYBMHnAr5SO4tDm57LaKaVgtKC
j4q10ZZXsvrdn+faO9sNoG34QghbWlzSRQxVR7csCBBAvdbiLVnGYIXAbSZHVDqlsB+aTp5W9yPS
xrsTTwBnNsCpaH+DNWst9inMhxINovqhWWn4nclZRhFm4/gBN+m9oaBkGaiDcD/FWUX21wmxFDoi
PLnNxFvda1fhtBhrIBxRd8oq+wOMzzvgLfeM4EN0USD8Iy7X7dQXllup5XYqnuWgHT0nvhdrfJvH
H8Cb3gsQJjgzYVpnLuzfgGpaW9mxNZ7xefJUzsprxQFJivQDftV7w8BuQvwWlivP6mJuUC+XTkxx
fmsI1BWr2W/a2LeN9iP6wntzkBikwUok+YJU+/szasqZYFcyTtedKTjUmBjLjh6qYrqGGYJEWHGM
1XQTUUezu4aaiP2Ds9toGlsd/xangbCuieNkjQE6KB8sxQtjwJ9ZEXu/AA4KGhLR34uQsnb96kQF
k3WgvLiitRjXoYKypqitjUL9BsAiEo8WGBObojcyat1LTqMYb246tEBJCj/vHc9spLfq7jav6gCg
4WHITG824kPJgU8R+a6lcXwuezlmvfnzCv87OwQq4q8XcJHYdklnOd1Z3ioeoaqQ2NK90rem/n02
IAoZlJvMNjT19oNt/3xfLncxMhqg0vjtkWZchElFl4NdNaw8I3FwPqfugryGQttxrt4E6Ow/X+V7
c/XX0S42GLkg7lRnjGYOOksbOu0gPO7/n0d5/5oMCnwkyRCgL2ZqmeR958zcytlavLN61Kwm29g8
oevgV/ZHvonvxS4EOf492kU8GcGFZHXFaJb1ttDwE8aytZTnRP/gqt6/dzB49DN1FJmZ39dfNFLZ
ljWlBUdZQqW8U90KbYaPPMHev5q/RrlYR8W4qp2w9RLs2QsMSM9cRoQ2rVAz/5eXczHfa+j+42Iw
0Ahi2JGvhf5iNfoH8+3dmQDBzeCIrcLtvDgrsWk7IzH+nNB0W2V6M2xUbRS6RNoMjugjB9Z3791f
o11qMUEeSYduYrTY7MI5doH+oL3q6Mxy54N49/6FkQ/A6gFCejkZ7EatDdVeCHfGy5CgsfEpeT6v
Jel8RF18d9qdM49/jXQxIVDHdNSRXt92EXqQTgenGgJAex9cz7u3DgFR8mk2ZQRYfp/cXWmkUTkw
G/rq7ry/oIUSGs1z0n3kK/z+QCYUC40vf2NBx+YiSluw+xfxFNSVQ0mHFl1CNiU/OIL8/RGh7axR
IzjTPmlWX0TWLuNAh7pDuY0UsTlrcndoi/dQJaOgFeV/nCAyGOpjWNUbPwUyf79/o14n2qATWM+D
gZp4Hot6m2jJtZInW2mcdKwPP3Tj/fvUYFCKPraqWjpSFud7/Usan69uASEK/m2Vr6EqPqHWey27
6YM1/E7Jh2EsdidbJQfmqPX7MK4GDlBIHpnwZqsPZQXMBgHq9It6ousfufuZFCOn0yCK7gPc/btX
SJkAoQhVZW5exPYGTTErblhmvXKWB4U7D1tPTnP45w3r3WFsBkF834HIcRELJ7NS4pg2/DaOwNjQ
/FjpByioK/95mHfvpIUUiWtQOEJB9eJO5rkeudFYsNnrPXgOGj4KFPf1vmqv8PFTxyRYqZuJN/VT
1fznl6jBnCFUQdmBnXsxdKZXRZ5kiyQZRlq8Uk48aYSNyw9y7p/I+d/zGXDkNEdNiz0ZvuP5Vv8y
J9XVVLo0d+S2iaUKXMb0i7GmfYeTrKLSjYb8dGWua72DwTEiS0RFzEy7BGQDEGE900F9wiPv0/U1
NeDo586N4fafio770pkfUZj+Hoz4sGSeZ6M8VBovKUxxORZp75pyO2T6vXlnWnVA6fZWj9IPzjzn
u3t5VwDZ6/R0zTNl5yK80uMrjEIYEklqgNyOxQWnivXBjv73A4JmacAMYI0gtUA6+fut750MQH+/
yq3uLqzST0tj0cH/InE6H5cm1Gnol2b57c9z+vxHL67st0EvroxyC8Ay4BacwRHMR/vAsCawgrTv
OYa4TRq0Vffy5yHfCexwClmrzGf0+y8VU0B3qfpojwxZtz52IdvIWrdJSZstpQG7dh/Fv7/TNDSo
IuwjNvosVE0u0tnF7ZKpVaXcTqv0Ok1sQBp4KnLf1tqEkFZ9gT/DsuyGRSA0/dG5772r/XX0ixA4
2HW+UndEJd2Y/DoFkT3OYUrzPgZYn0v7n3HiX9Y0t/98dBcuNxff/tf2R3X2i+l+N7j53Sjnv67S
Vx5d9db/8V2PcCwqefmW86f5t4/O/x/GORZL9r83zvGrrv/6f+7T16+/muecf+f/mefo/7AopQKr
huitC+g0f5nniH8gxGXjD2lTb/3VO0f7B0Kl6C3DMj6vW5ff+Zd3joWrDkkzesBncSTBhvQfWOf8
JJj/ukaps1C2shCiQmeZWshFCqnIdVCLxc03Sle5JyXfsHi0I/vtyQDyb4NBDik4Tl5aOskpNTCJ
6Fr7MVE6gCjLdBXNsbnXRXOrK0g0G+lAZFkBDDm1Q0f+brYcQKMIRJbA7Y+l6tzQD1A+i++/3PB/
zctfnXk00LkXscaGKHVOBqj26dyeSwEHzslFlzS9HtaTGlpRnPsqIOAApfNoN0/6bakjIxTH2jaB
1HbV19IMG6QAQsQxPmfqaG37scWXFwQP+u8HgLZobs2aG3Qw2n1dL95yXaEdHNmeTavVTykJBHC9
j66bflayVAtwVg3XJR6vZLKesqrLd4ZtHdUYDXpJJksW4WVkZDfp0Fp+MwI6EC3U5qFwfFDkOsDt
Id86gOSBmn1L8/atsfrXBB4NOlPxd6RwPg+oBofJBAagmvP6fkmWG6fQ7oQRKzfAj1DFcapvJkJF
n9GNe7I+u0hOflVWZZeeqUpZjHJdrMOf1s0JnInTnKiU+K39zchtA8Y8WMurhtxkY8ULGEltjbGh
yJ/SxniuEmDjSQa0ZFizTWybxyVyW2BUleYloF3cHICUUKCKsbvk5oRU4SS2bppuq9LKd02zPs42
Mu9miemBM467HKyW3blQJ2JwIm6HVhmJP519uXrgbNPNmEncaYfkU++saVBjcuFps/21VUGzV3oC
eDJ/NZVR7BzwU9SB+DhXYnK0sJn6TzAifcdd8nty654NPAL2kerWEU7P6gslJm2IbqPZguxBr9uf
3aUN4iwugml191UNStVRYMLowONB79c31jqAu12mfjskbeC2w6mL8qcON2Jy60jo48meFKxep080
ogfuL5KHqjQxlka4EJIAOL1RousxIZ3oFbQjvNpMstDVmmUTGQnQZ41LMPvYVwqkAKOIitfYG3fR
Wr3kPYhEq3aKKzszd0pe3nKYcH1DgZvoABnGh6MJNDkM+1QCh4on6F7JqMqDZeWYFpSAkKP00GXm
ekLKHYVETY43Kd1o+DQwqoo6ve1mCfgsb9k56n5bjUbzYvfqBoHuLLBKWpZGMhqBLpFVyGW5IUPL
mMrVj0mXTzn14Of+zUoS8HXGrVFp/hIhFjXIONuAgGG2LWoVirLAlATTd3nQNFke1qQZOZZUY3kY
hrP+sI5Xy+TiXFPNkWf1s7v6bTFhJNhab6kWJcdG1baW0ND3nJxg0Q4Lgn5XXW10120bi32Jm6ps
buj/5dtlMU7Vmr6wX181mv2cInwH7+2LraOfrvjZKAGbGY+Yt1wt9rkktJ/GY7smqT9YgH4TAMBw
PxqvnyEDzIu7EUP7HJXm19pUn7q6/E4affaauOuycZf22mddr2+7oXuKe3QgaYCXKHfs6dpqfqZ2
9s4oGFhwt9tkepoazO2HlWXgjhNKNk642GcAfjAWLXPAvVMLHhI6G80Av9LEuI59/A5L5MZnO9gK
Pd331XLqNQUCt1kdVVcWRCr9E9V7C+HN7r5bh8XXyvJVoBnbV/7YlM+tVO6m+QttFnQdLGPj5igH
C9BvZeQPBhXfggMQpbhM+JpW3VdAW8Wq7cyYVTiX0NkqpMrVZbB8lfOeH8nPMQxggI/YN8svST1t
26iGeqW/UCrwoBxNmJ+osCvRPlhdcWtLG8xjCzd6aHZzoR1lk9EAN7+MU30jW1RFuroPozbbnplK
a4Toepdn/U7Y3eOsCDC/PtpH22pQK98m/gBqnU4l6PqaiLGpivrbGV6R6C0KrIv4Ns1RTjN98qGA
4cvmmN/UdvoihP1ayewoWghFXaWjdWXnQKKsFlMJVQcvbt0q0XAN4areVI2oIQl2L40qJIchCe4o
WdFGIwrB6TeOcT42u7YDu29n29Ws40e9K+8V6bjhCuHF/7kzkjwaewiOcP0dO9/gsNgjHYGDitnP
hyLFlmmE6+ThmDPvEqQFeRv+UnGuxJuqLo5V1a+MOI0PNJkdQlDnnlAfwdNmTthT48SvFwx7Rik8
/H0FuK1a7uOENqcC/OILwKjPvaK1DxVEBEhJBJJWWb/n2UI0hWf2kM6RvVXLSdmtwqzu9HxS0BeP
0B3v4hg8gHaQWZHf5Xqxj7t63jtqITeCq6HYmdyUK459y8xyrNN4p7kGkoH9Y+1otywm4wTgbr9a
i3Er42Qnm1q7q52hDQYiO/TH0TjErYUbaWQYnwRyk6j+pwcDeNSZontKIqWHd+lgBkR2gvdSeQbA
IvA/orkddHk93Zh1P3AGxHEjbrPCV1a5XA1jbQSpWbpQq9IxhLi33FhILmyYw+NVAc4a3DvsGG2g
FgfCMvM0OL/3cR4TnWoNUwNQ4jRq1PG+LtT1INUOrqNALWvNK+WA0u31AGnkvtRairyF8oiu236d
ovV5iVaAbIDormcT96EubtDwKW4VuLO36WRgiwTXfqeBkaWtnt70YxXfZtC6RSS1e6ERZedpVcIo
+746lXqXro1+r5okA20WzkoSBSaCujeyWVa/oeYSTk2SQGhJ7/U4TUJDTadAtFp7B6wcaHeJ3Y+Q
d2axmsdyzWvmlVPdyFW2Puem7dia7bNax4GC8ZZZNwCkTafft1MCkzjK7DPPD9hzd1cAu0TF/Ng2
T2U9pXvZsLwpCLIBpJ0T9vO0qXInYnfNIwojeQja+1GZIGu29TUT1QmVgvZnhIrcWqF5q4756mc9
LL3egd9Sj6c+UaCU9eiAqecz6OAkcOSih3Ypd8nq7jIJOVSClvLEtd10JztWQ8XOd8lg/F/mzmQ5
cuTssu+iPWQYHNNCm5hHBoNzcgMjk0nAAThGx/j0fYLqNpOV1C37d70pVaVlKkkG4P4N957L/xki
5ElItQqCsxXImzKZsmMqf6Ha2Az4u8IaXbXbTVu+p25ROeHeJdKDz4wMr9i9d8d0X/vtoglLBNx2
P2IKzRvuX/+ztbtTWs3n2LY+iQRH5V99FUVNP9eji83q8mCN6PNTV28KM6e66k3cJDbuj6T70oKd
c49jfBUF2NsTQzLNwMC89GpoAtQ5JmTdpaftsxb5S0d61Rylj1ZW4EGyKUU6PWC4EPTIEeG1GE/X
sYzXndXcWZWAyzqiFOoxndfOt8jIs6p8H0wX3H+e0ac66Skdg2HVjP2TlulOzMQnNSOBPOSdoe7d
BmmLMtPFAmswW83AMi5MI9jFOnzQQj6qKiXzdZT4Sw1sMoNzsJNgb4hCwSY0v6K+/crYDZA/R7aQ
KNLzZPkflVcZ2DY12QKwbI91+z47BG2ll7H4o6Lu2nSI0NHGP2NnPwVptivjhrTKeNp0bsUd46W/
fXQ6GOoQvuOQ6MqJtGndrLuqfMlFpBbKTF8JNbta7bBrpvoVBp7CKuUerCn+8B9qq4SKJT28Ajr6
KPrxcSSFq25e7IocBCYsfKPjE+3OBXPKhbdWyxiNtTi7bXefDlyBWZzqpZyJW/MkB0S8CzOjReSO
W3sce3vRV69YoeU6KR1CqaL0WqWX3qxfZj/cdjlfblFbwLClbS1QdO8sAyOEJLsPjiR7mjLmXMn1
li6R0iujWM5S81q1TLiLRL2weKM+6EFKDXp68JBepMwW9n24qRt34xoNiUPWfHBEe6DCkyuG21AX
Ir4SlCnOoQrDtetn31HUiqXNKhuqoL3EZDI0+MJm9VEa0lwUgBplMVV7DkDL9jbj7XESAb+Avej3
VOes9WNSEqzgyZnG+V5m3PrKoDlp+nRemnV2pnLkaussYzO2J5Ot13XoYxNrQ0BySRQ5R91zRUeq
CV6108frNkrlSpTObh7U2vKrchkWYX3KTLO7WmV+JpdvMUWVeMvj0ttPIH5XXds5b5kxb5UqXlE+
Veeh6PV95TqvJcCeMnrNMys+owQj0+D2n9EQWWsimja+SvbkMhdLXcApXqqxW02+GO9UiBXFraNr
hHv6ECotsaMb4TWc0a53WTFtTXZ3G6ZJ9aqhB7iCwOIflMP0/tLdDvb0x/Mi5N5TfIp9uzsbg7ib
OLODaagfm/5P3mH5CC12skl3P/hx+0isXvEUPqAR+yJuJbubstB49oP6yfZL2OtZ8BrXJObhkOEf
Kv1T5AWA+EGmDzFEST7aUuxc1aUPP7/WJ84qyGdi0FhySyHSjSM1OeaR2IWpU92xeOdAQSnu5POu
n8JXr3T1Lo5mHGRlcCF24dqL8Her0Nlg8P9VFSZX5Oxt4xkfKPZU85eXBdaCdWl3Z1PyNtPA5i8h
Zgv2Kw2qLE6V1/ZLf7TyfT33w8ppIc43b+VQe+ehwVBnD8ZrnXWEBvUVzYaDnQT4kmeeMCGMG6v3
qxWeVmv5Ux1BIeYgVpk4ZnbK7eyOd5PIWfZgLCui9sHgMUIAwCuead95pOL1vEFuheU7PKPLQol+
34K0XBOY+ZRW61JlkiwudefneryfIljrcPSjVT2lw+rnjxZFVazS7tsm04577KFsldyavuHsTbs4
Q4ftNj/VmhRdv+dD9yP7N++dXMxV7m3aLuk3MabCALfelBWgiG2Q1FY2Xjk7yZLB5LeZcoE3yZ8J
G0wzXz058iWLx21fpOocFRbFI3ykZYRL/auuCn9htKBAGpG0x6y3FgVPT6HMKz+MYGW0jDKcZMw2
mTdh8gdcte0NDwrKELgLJ7acu0aYF9OyL+FtBKPH8pZ22WA59OOzBcwgQpiQ2dtWGB4W9qrYdWS8
0Ng6/trL8fX3qfXGbozfUdjNDRUQbgOIH/gP1GdRNV9l7UIz41W89avKD8Cs9OF8p/kpjhUUhlbG
l5ssEv+D4m9JN50j5sPUxcD1p/s8Du97u++PkYjGzVzzyZIN9/PRD1OhFr1bTaugbr6KWVYbleDd
HDNLraQmcdCKSHWVnAAzIvFNp28enorv/Z+fo0MxoEY/O6IqThDrd0uJhR8n0wyVwiDWKcApHDf+
/c8vE01NquRsXC3yNOC18nwFIeI5q4einkbVuJK5O2yrCVOP1UCZV/bSTf104znFN4mP+bKYvXYZ
j4RBRWq8s+c8BLlY/26x169M46lxn1wq8GVch7QlOdgKJ66Tfz5zrQhcnGD+AuZ1RISDxudoBPm6
6oJx7VWz3g05DBpKBWZP9Zg8Do3kYp2YS6mkfyHCghKhzt8E1JkHM3dXMhXRqsikPqaTwM5n1f65
r6dDYsw162YNp2Xuo3v/1hqMqvjNOBKAB9qKLU6S3ozaS4gcF7qxmG+f197vS4ITclpqwH8vVZn4
h8HKdz1FOuw/+1BACXib8mbXatd6msJyWFr45srBxaemYM5bnenc+T+vpk8ijUogaKgmFfufI0El
NvEkEUYdrfNHT33XURicfl5ypJunxlHZKWUw5jJNvq9F+Fo1jM2MqnskbA//kAsvpBkVZJkh6c/j
TFyGdAhJCIWGiJJa3t4wij8/X78bWe3VkO5aqbdypOeRvuwWluge/SQ0Tt3t3VGoaIFwcCyVYyiW
Y5TwdbrN0igtWmdjNI5YwEidbDJrIcMZmuBgHJrSXZe2Y55Tx9xIQ6en0XuM61XQO86+6QIiUpvZ
YQzED5F1ymfejodsJC/QdpvwwhGOuzntxLE0HjOsqWvfbPtDjbOw90W7G4Kcbru6OljujmY0fWkt
zFMVr2k8iJHMswDwcFltNRG5S7uNH3Rtyq07e4+kI6vdeDt4g3mljNzag3/4/fOz5zl7bSfbueZz
fevOQPeDtLq364HmE6hCBBYgH0dJ6vZ0F4fWN9ifEqM73wEacGdnGgUxIn7r72tMMwTilefcyLcm
RfTVmed1UcDO5qJd2xYLZjef9V00Zk/QyRTJS1OHpbtK17JmL9HdSD+xjonIHTHxN/a87HNwKKkO
72mg6UTI9MQkh5uYc1sk5TEIEto1V0MeiWKxlGF3UxzcfAOxHz3Yrbkgy4sIHcIPVqmK9llALaqH
Wv2uxP4mLk+i9BSajbUgOKBlHMMJ79TYTd2UIVmdfyLZrS6guGHUxdguxmE61pVOGP46PUmmLhO+
2ylBgVX9ynpBzLpLRJgnQ2xY33njmKfMjd/qXBOLEsv0WPWk6PpTWS5NYoaWSU60WDEM5XLQGVlQ
o/PhRHl7ibGb68aOT85k7kieba42yXKVMd7/nOu59teNmc9bLpkKxJrssXMNevnzgf68MQZ1dTpk
D2YThdupT/OtY6bPjsl8EjoM8j74+Bb30Kq6vWRuF57iUGR49ihImbuK/SzHi5u1PAd9dy1u9oM6
xS8VFtyDkeeurMQoGIFl/naIAA04YBX2qogJBpZOgwwo6dZu7jULL5EtGXXuOtFmUjG8dOh8pYnQ
PkhB6tweI9X1t1zucQKdXOyYEQIxSgtWApb6DHAOrq28w7aYDdWr7R8ic8L+p9v0cfh0BHyNrvCT
p8j5sDRclDG1Wvhg4pc/VATTc5EuxmTaRcy7ONh5wAl84PyCDL7t4+ozm3vrHNzK4z5nFBsyf7md
R/bsE3JD7//Pn6jRDewFbsasn5ICgMSAqzIIIZGitatGkrV+vpEgz5MtL+fF8oDFJ3pknhrazZqb
KV6RLmMdSBVi8MLS4FgbDN4kbpvHmuefx6+sDhB0ir3BTxL3UlPeaSOvN4RJCyZ1xn7ET31Ufo7r
L2889LQD7WHk2t9uocZzXQTDucTKtplV30EXFd0uizsHeLyzzSGSXgzOigejas4Zo0aI+cOpiW8d
Pu39Mm1Me8djxOcj29coa8encB/dzqxYWPc1lJIkiO4Sn8OEgcxF2r5/mOL5AVDF5qd4GSEr0ah3
R2b+zsqskp4A4am5ciTso9ju7uFfxZVjvjAyA0jW8Qa5+RAtcpxwv7Phz9wQxCTryrwH2wMoLTRe
sopcxiUhtuVDMmG0taD473Kzeo9vGAGjH8ERYZnuYRwuWjXPh58LHz/bNrVkcpafDg69u7kNKHV8
I18YSEIPhcl0JuyqFFe6UWxyRvGH0KEyAOSKnSWC2j6ay8glQzOJmP971pRvLBnefLlDcQc8J7Nq
6wTw4ivHFIFFh8RamQAP1S1fy+3ecAhy2vpJvsnxwOdNS75903hLopjKFUkuLw3Uisw4l9Kqrtqo
nhQoWpgxA7HKE2HjVWbxlwwurIFKE8TSclkzr0uOhZDNzaZ/+Sk8CZxvjyxQqARgxvWe8d7q4q5k
pgyag8e8SOLwFN6KR0OkzZ7YRDYARvWSBjNLF0i9e5mlO2Oc6t9pzrWOG+zEjD96LitFrE2iHoyS
5s1BYjc5WfTG8J2JPkAPp2+8O6MdrgUzKcV4/zjP4+9kCI29vDn3PUgKF05V6o0Y1EtSW+6Re7dZ
1LNKdq0rbjEB3ryXQvvXtMoYJiIM753XPmw0KILsKx5Yz7TYHJc/JYYVxs6zW/OXMQC4/5mhaqPY
hxJwizEUIf2x5YM3q1Z+BgIMaU6/9qPiQYXDySA5a6O68WJhvHejOn79OZp1XTEzcWJ1Quh3IzS1
N7PVurb99mzYFZwijNxNP8qLqMV4P45QzjA5oIVI/YXt5OLMPqFnLp6aq3SySkzz6eHnK6vcWLyE
Q/sYD/F9zFDzKFP8/0G2Fh3+/59SKQvxz4owPuuNuD0r4p3d22lsZ0J7YLdZkAqOWcgyZPar6l71
2SH3HHU/ZOy9dEKIdS3yLSaF8V5L2Lyty+ZF1bVLzIwpuUirLWPls5r1V+bNN1EurdBQAkgzgOQX
iuV/KWld2+JIp+dscoPnkiAzxGVdthiiY5c1hPUIpvvuYM5sASdjISzIiXOeVLtgePFM0C0LJDvr
smvLzZCH+NN8At5B98YT+DerOf0U7z6L7s0YEN4+xIhqp3llR+rYtIlDV9h+wyq0d53wH6Ro6n0N
mmAlpNvjJgKgHjXR0bfN9SC7YGMxFCTjsn1uDcYZHB+sQW/vmmGVyYotZcS4wYu3PzU8SzyTCUrV
zafJ0yBM0oQgNiNfe73lvjj0y6tR6WbXue9Mc9zn8rabaDLmapC26n1PM7TNARLuA4q9LojHfahw
QAqzFqCAeAnarH+k23f2Vj1cBeGYRh5WvwaXNr7Hqj7U+IoliLw1d32yIyqnIkTk7afETTQD2X66
c6q+Xpa2y+ty+3TKgZi/Ysljg6xV/xdB5r8JqbCakI6HKAAlD0bDv/rB5hgdWdaTKG/dcNSjNd43
rA1cT14Tb3JXP7Vo7ISXDAMERm64UsXtQu5vRczP12je2jTbaOLtyP6KaaRz8ObjVGn1ABr5nyKZ
/5Fs5D9rPf5V6vF/F438f6gIQVn0LwqF1QcCkD8wd/R008b842+7svjqmo/2XwUhP3/k/yhCnL+j
JPSRY5nErfxT+DH8afU//ka89N9vUgzUr4yFXKjCaHqKstHJP/5m+X+nGPEQ+xIz6frmTTv/vzUh
lv13RA/EViA9DxFBIBf5H4hCxL+pxWzCgAgdsd3AEWjf/mJbwXIEhTTzvA14lW2nOeoQa9kgzIZx
247hrohDongk8wyfTX15iqLm2IfRTqgj6IaLNhmOdtmls+RFyuklUcS4Ac/pAbHVnB2k1DMktIP0
npyvdTzL127of7EyeHC8YhHlHbvc6L2y5l8iJKMhaz5BKW/9Zl7PXbFpIehZxYvERg0CZl1AgAcN
eUVtsFag1HTypxn/iwUq+LcfCDltWEoRJQucXs5fHSzSbwdbi57zaGpgezV+fpoZYSxMcFSxaX/F
EeGE7iAeJm3G5/k2HzLdOgUA1t7Rp/pwEmP5yLWGILYvL0nRvIwcwr9S0/2Vz6XLaDxnc27oBHIc
1MbJ1fbWTHreSdO6+NGY7xo39heZqJsHK9vEUEwOTkI4t/XtqKnH1W3d5xSxR1uK5WS14sDiGtGF
iA5NNo13RSlRMR5gXyRJZewjr5dLrop021C0LYq+oMnNBmdVhPDKc/LvqhTRBO7qZDWJSGDAAQIV
M8k6mg3wX9151oPypGSUYLBlj8zw7BQ3mi4EML6WE4qOW7mgw0NtOvMhahvUfnW16WbR3PnwgvZR
ykR88ntgg4wFl10eq8tszR80F8HJ9qZqzaYvox3qrUvfz1/uaLw7XmSxfdVv8VtYuFQh9ckQotn/
y7v6H9RE4t9Ffe5Ny0xaCLJPQNB/0am2CYMJ8r+ijSdJbRqz9zJByQezi1rOZN88MqiaynpctnYJ
BnpoFlmq3kPW0TofqoewJBG0KLldzSE+hoXxqHL/mVK6vU8YlNGFMPtj3fmnv/0Lqab6ziLJarJb
IhcHU6wthfDEp9aCFuo9yCg2tt2EzKO19bpKqENB2RuLOoD+2UI/wQyVbQWQ6pW+MYO8AtbY//sn
8h8cXOh2EThyLNz+56+unSSo7d4M2R0ZaczbOcTtqoB9uzVc2CYBsTgjxdu2Dyd9Qm3hLexQ/HZM
X97Vi2GTktLO6h6Zi1HA3qym6iatSNa9a7evItHWqRPWHTuD58ZgSBopBfQo+B1MZnRwG55kr6lW
/+UbYhvwF8GYKxwc1QKpKOY8ksf/csYRT4B4vomdjYppmZ3sUWeJ2kpZXzwew+2MrOdoUfNUFG38
q5pL4nr9cVyPMhJHlQb5IaGu5OjWBwDC5NG6KVAfALnrFK8bhLJp7zFu92N9MfUADXJiCUUM0FqW
4VUYdrnLY3PXJVOJyubi2/HjANR1kbDnxS7YP6TRNyW+sbDz/Mmc+21o6T3NZrquSGUrWvNBA98t
7WckepuC3dkhzZ+jiRXlaEkWCCMotkp223pIA7IlWR44DbG2aQruggjSeA4+Tc9/rIB+Lqux9ODU
jI9JOjw3ErqPIaOn3vuqFE2z1b6hflklHem6MuKcyJ9S3z93QyrZV4/P7Z/ZZVPmEWQpiZhbNNpZ
EirOolcNxU7eevp6mRXxiZ9eukhmMbP4TT7joC6XLXKsVciDMpr9Z0LpyXY9XaIau7ZDm4F30/dd
Ep0DKaxdoCWbZtnAiBYfJjCbsZfDnukDyB3WbLVXkZo+FuUiZYV5j+FySse3Wnb2Z5QCHKZt/mzq
9Lsv/Q8vCteMKiVz+wtFD2AqaFWT7/SXrK1pEcwPslBWRenHC2VPciGG2L4lXcqlkwUnxy0dAC/a
XJrO+FT1MKuTvH2vGCcDR0bDbbB/NiqbzZf+dIUu9iqYNe0HVAeggemNOGah7BCNfBR0OT2v+HGY
m3rV2aBvzEqzgAXVtu7TODjVZhsxbmPJ7CTx0p57tcg5tFmcNEcxmx+6TR6BbjYHpgAOOUGx3vSj
eUbQfzVjBpuzZx8iqHu9TVx0NMzL0Tbe2t566O0SwYkjVrp1t0IY6mHymFtE5kUlV3NsiRWiAQ1q
uhJVEwOniQpJ8jrfT51zDrL9UDDO5FcHWFAjOwIXMkvG82HGxEAH+kvLGkWjCcs7Jby4cyMyODzD
P+LZV5uuR9vRzAZ/WOt0RWl6Bb3GpLxjJ5zK9DnV+VfheOB4YtfaR7r+jlS8gbDhLKt92URvrjk4
IMHfEL0wt/PlwbNh0jqFYunomCsQTi4Tic++YZ0yTfSeJglPADAndOhB7S+LMKKZvQ0PSOlDXRRv
1MQmN8w+p97YNA4koFmHH9ARr2irjpEu5Eb5v6wsZxemp/VNaQkRujR3MOGWdVJywWENmRPzCg14
xJICKbktF3Drw7N7Oyjd/Hch6ZvbJk/5lXQTELy1GNpmWktrwNYZhcmCFZrPioIgwBb8Yj5fBckH
ay9kbqeqe4vOZOm54rH3SwIARjPfGx0fvT91hwEfBA9QvDGH5rG22pCC3lr3dXOIs52ytDxCMPPA
sdYsKmzxJbFeomyy3voi83AtEjgVp69+0dxbgx0g7sLompWZv2qSBuTrM/xoWrZpem+i6ZqV/jOy
zEvg93fJzKDSb6pfbpR/jENyyOuQKapv+pu0xaiBMqYpQJ42vdXtZGhEKwem6zJ0jbMRiT3dabU1
MyKGmzg++1Rim6iSKLBgVXeuXW/82wrKGeNfAplE5sj32DZIbO6zfe3oalfO5rO2U+Mu0869KDwP
gq+5FmpaioBoVsYOaGRb1Be+KllgmyCairi7FyGSwtyJDtWsnHUYRWpjVpXe2FRai75gyBQ4rYkK
AMhWgO63YLFWe1GyKrpKL4xcvDND9oR+tTu+9DrtvhJ3fnBtI14C3X63hvFROSbUJxeucUL0SSJT
dgGuqTkbCqiB/UwNV9mr6abWGQk/BsxxsCf0rmVMmNRYgERFV7EIDaSzA4R8tpkMHuXVSPwv7ZEa
VCu9DgEhka19a9tYhBeL1FQhJGs+aAhVh8iBIBkZilAxbZ4j6e2dom9QUbHG63T6HQbNNnPL3zkW
8iX4P0rM2XzMRn1vsNrYNjMMQbNHz4omCrVy2q2HSG+FHSJ3SH3CgqPkxRzct4RcxYU1sWFoTP8j
LqAbleEnmP4B+YuF/EUlyHFy4tYhpD7lIy9hyE9wsCIEmN5XW9nHjEzFNOwf4gJAKl533tWmhr0c
yasrBkqhOd1X7kx0t+Wcjey9AHVNRoNLyucKztgAVWRhM+BD1r2M4rNxw8VjPP02uhEGZL7qLUaE
M8ftbIZw51iKKH1mX/eZDTd1h2sDo+R32By0sVuJZTNk7oZidOV2/a9Grvs4tg9eklzjUhNdmWyJ
Lh0WWec8j95pcHj5SoGPHot4v9GV8ymc/Onmn1U3b6t/4/+Xp941ILwXwwV6AxeCYKfoFxlvLfGW
9hfyWOBtbnzy7O6jiSfE6fF3I4/YZxbDuGp5LWnyA/QoGWoRR3d80KBRawQc9ETjZD7XPsQjWACP
ue45FL3+KyVB4NqnkAlVCHuZ1PneMp9D5oLLubOT5VB+j7k9oM0duDi9jrP3pryGYyY8NqRWRVop
RPBD7WVfboGYKVWP7bRz/PrTr1OWv/JQ2B3VsZOIlZntDN97jb7DGZbZpAGrzwGS7dAsvk2j2U8l
HDzNb117TIqNMjmNeQVZ2UaK7ZcpQbuZRhLBM+fI+MFwFLEF8ON8j7rMS5bt2JbrCHwejRL89cZd
OVlzDuPfBPP+GrWt1ipkyNqYZLoWY70i72fYAlj79or0gzZ8mfAiL130i3aVbcLaFwuOA3QxcfHQ
Bukq8PkS/Ol3OW0qI1zroiaEdKwWyhvIECpfb2OiTLHmFFN09s3ktW4KSr7XMIXqwEVYQu027zP0
RaLWOwdm25rhFzewzTVgk+SJRCdZ4V1IV7HXvUprevFrCz6UnNB66YMlUM7dZl33VicPJhr7Fcim
AYm3B3m69d51wH8FvdFsTDk/MVxe2RDUb34jpFH6FgERHrU9JeumPhjmndk0IZViCXuL87JLIfwP
RkbPJqwluRJ7rqEHz5v/pJmUm7TudoPBclU0x9HuESjrPF02GFfXNLcfhkRjCeTiqc7gdsZtvG/d
aGl1TMSrxnw2B+jgbdG9JoS6lLFlofXw7cuUv3ZoPu247raIlR78gWHxNI086uVDAG3RKrqzl7F7
90KKGx0iUaCp2qPY32Vy+gx99z6s5xKBFbp21/bPdjs/TiHDSrsAZFbUMdNiMhF7n6OlCbhVaqPa
3T6wMSguXml/kwq8t4ifXw+qsZZR89sh6HmXatZa5ThuXDN9KKLhOHag4iUw8OUgB0bOepug7ATZ
uhTW5GyCDI6XFSggpAVjXiGfZmWsvNl+aFP3vtSts02Fsxqqjjks6Sw7BdEy8+xzLSGAmpX/4sXz
mpcu66O1kTGt47K49UEFXHXr6BQJfUcdUYrp9yBuN3ObFsu+gvXgSOdT2YKFQh7pZZkV7xVGE4an
KZEKG7dn8TGZ3odrFsE68AXAxBT/TU46AWLAaDBOyuhfzYFXPRhR2kX++Iin4BgRuZvIZimt+iD9
/Nko2y/apec69iZAY2DUk3hBgGKjXrMkof6cON9Ga6F9Lju7tu+r1j4Ppai4eYhMtZysWAmQyItu
1HewsT7tim9cjWz3lWz+APbtEaxJ/13a1AfWJqjqP33r7kib5z4cVMKHn3WLpm3u3db4zj3rfU7S
g4UiNR6Kt25GQ2d7Nd0/zjarfstE9o36qmHO2540dZNsufx0JP8A+H3Jaft42wcsf8mXinO6YpAj
zm0XnwfnFNtIkbwVaXsQaSL4mahNpvVvEq4WvqHuJjaci7CBNxx3HYtjMSPW2zF+RoQX4sx1++DD
8adTWshLofSVGddjmb7HZAwRoTE9skA4iP5OCfnud877HHZbL+y+vMRipRO9yYAOJzc2Co5Tjity
bMVH7hd/Rr5FVTeXiYnLWpkUbbBeDkUNOJlACjRAscs+qk23bWSR05K716ASJnEL8x3BDWDJXS2W
OGKPE8yZjVZ9vLESoKSZOrQBWBVolWcT8fvCqZt7pdq9Ra2yQK/9ifas2ebBC9WaDxg93k5VTHTI
wB/GfvI5ZuXaylDRjmjrem7lpaHtu0lyPyBdQU7CeTLQAoPIXzVz2WDhyXi+Lb0kVvYkEwJVdMLH
3xcdsGoWhRGDHYHKNLBg2cdOhful8tuVoeU37d8HeOyWcys71RZWoiz073zkeYwqk6WasvvMYLvH
mpHiMt1on6ZqUNVzaYx7x6bKtO3pyVUGDops+C798aVTySt996m3bvlklvngaIYwnl3iSZVPQVY+
jo67DRRuj9IZDmmZBIjUyPEMOjjl7iQo2GumX6m1zXJq/roeJ5QgBAl1zcQOKkau5X0qibfC6su3
esquIfbh9QpeB5L7hLxsCNCEE64Kc/j4+aH3foPwpaUoIQHb1t3KDeCENrn3WwrvpZt6bOY3BiCd
GWLj4Jj6HbQUm8MTnOKh9PAn2PnLWDboYg33zvb0wgRnQBcirypF90se16rJ7X2gBXxsW6ItSI4l
Hr6FqngLlBIk03DPx84dyzQGG/ZhYjRHk0e4LGjXp9nz7kM7u0Q2IG6fl45dDu14irgLWk/bF5cK
J9oytF7KMnlQM+LCUlhrZF67tk73vKYXhtifmYGLZZof0I9dYqH2AR8BW9+jUnrYdOEYLGIk03Z9
1tZjNpXQ2iPrs8TpNKdoxj2Tjq0IZc62p7jiBOOwB087Zdm1ePRrbzlbA6NPgRKvHA+3vw/VClL9
6GEo4s8mkbsqdqF9GOUyp8kzYvnd22mxmiIS7ieNWdH28t1AxP2yLr7aBpqPXTUlqHS5C2mmVYD5
QbK+RHKmI7Xvq6I/cNKeVDp/9nkpl1xLj6VL1APevisLupeuJonFsuuVY3mPtu9+WqJd4VjPZpS+
oY6MpT/Jb2Mm0mru0oUcy99plvyyh/kpHcZyp1yuC8S2HWBqggSxVNg4cNQdRutn0Gx3ufrQDujl
MEi+6xgxdxCssOftfTjAbkyDQfDjazKPb9FIIq4iAcbIr3PXUvPcPF2E2SGnGlp9GgPvQMAvV3DA
0sr8U9rVN5QSOpluODHB/sWFny6qVGBeK25WsUhTsukt2RW8fSW/DGrsZAuJLIBnJkE1tUiy6E/v
kqGGHudRp8M1VfajM8oRUe9or21303ri05NlDGbAPiWSq7b22+s0M1qdaFkClPaycD7LojoMLdJR
0b9Ytv0bIwjHfpEd5OvPX23k4yGfKhKznOkQpsOvrEF1k1APjJ99YfEiFwmOx/6eFA72Yd30ogOH
qRQ1bpf3bxr3zTShaJh1u0tb7FROD+8bVcmI2O22ECemSZ2GhhyrbhBLM/b/QFrJl8rJrknQtatk
ykrq1rfUN381Ovh0+mArWotDk73aNHwzL5dQtXNgvxpLQ/6/mDuv5biRLV2/ynkB7MhEwt6WNySL
VTQSdYOQIeG9x9PPB+6J2SKlIaPPxYkTHcFQd0tCAZXIXOtfv/GJ7G3UzZgWPQZSWM/oMzHMdruz
+zTmIQELelktswrYO8stUFFlLsbOwrXOyZkG1E+DnV/5OElPxXilYOVxkM0RVIFXrIR/zit5xgTZ
ATMiNBBgeQBXwS8YIY/cjCEPj/Qm8gj84NpTOY2eBVLT9gu7FyQ51xbyDDVsqjCswUYwth9JnXDU
pjNChwHvscslDuzeeOM00HojMaKexBwaen7hyy9VWFxZ3vAdQY67Qmz1kCjCIGfuaZaPy17KbdWK
cWm7p4zCqI5Hf+/334RQRDgK/TEbqLykrW3QyIpdSSIKfYZBo4GDtW4zccICGg0fK7iC4Ltuk9il
shoKjDANZ5nBZqF/U4epymBxYCYlBsc4t7YF0W2yj66dM3kwW+2xTyStxmTfsR2qTeXn7f3kydtY
jt+dxnGuQnQXl3QmQQ8vReIGdyl8QV7K2wTpDYF5aFzrOgh2nasAdQYZfckNYwTxRUXUtjK6KkZu
14szZuJssjvVurh2O2rusYjuXiat9mvKZiwgD0DjBLj5IphJW/6seqMfp+CnDilVeV+KEoJhE4ht
5pTlfZFn2s4NijVBfSlD81L7zrmLrWwa/cKbhOm5AZUzsWebU6rkobiufEhwSeiOl9QjVLxzojtn
5SVMm1LTdNcDU0ZgEyiY0axNsCGI+N7QP8djt/Uw2vAXMaTjyGnGXe+TWDBW7RppRfHDpUkHYWjE
BYTBwUl8DI8oh2cTCei3BlHGD9DxEOFNobpS8IzXwQmX6+lXL3uXFq+fzmUnx13qtuVOxZF2TjTD
XNi1bv3yOG+08d+/U1ZmfyunCyEt6R6cSttMntY+ho44vVL9hKPtxFB6B6uCTQdtx98iJL7EgUhg
UfZs56Ull6RNFVc48ruHGqwcqCW5lvOP118FZaUt6AEtWj5Gd35x0zsC4LX2gunGkC3JP4oMmjq9
qLxNb+K0T06vP2yjS2nJ26Nb1ViKa3q7sDBLvxTNVB3rOnoJfZIDYqU9tb5JvtEAUYUE2npfIb65
S9kfr2Ug717/7fXHaAYnt/NfVA+QPPEkeU9a8i1axbBNiNn2ff5RF3eV78Q70Tv1PUly3/E4xUJe
atM+app4wQjROyftGOzseF7a3ItnmvkdGCTjKjELjgkkvHbGHJ595vpreOvTom1Q2eJdUMNAHvkj
fTSh/zIq3p4o1k8VputrbXRQQoQE8MT+xdK2uX5XZXF/k0JxWpfklCyhJtnM/SZogr09rDVM233C
ZW41hw5pEtoln6ISdrvubpI8T77akfWLlKtxY2hUnKgEw2NdYsAPEy70pvpSapU62pX+jdnLktmF
vOZsFCcHOFuJerrpgmGC4DREJGOM3XKyVQ6rvXGvvLDyDhKQ244L52hCYtrHBEqY4OdbEKmas6wM
btCx2k5TXo018GtBXE+Wo512cgBqXuyLFg4QOZ10bNZoNJkjsGU2WuMdMFCB/9yTTJOzNwclQDRM
wVvWJklVtr02ZBCT5dE6N4Si4WP5tXB862D5hnlobVewmAJ3pSz2S9pqZ1eVIxyZ0T8y03cwxCvu
kRWqB6qOhenWM9dcs+dIItz9bV276czxGGFmh0wEy9Q53mHqhLObHGj5+Am9EMwzgpEE4cbOg2Db
oaNCXz/kN7DAXogtJH4bed4W8JQSjxS3rXLDK1Hg3T/E6Z4YKqD5Eipv7JekOGnpyvYTY51SJxdl
LC8I5l5fuXIY2uuyGtlMkY+uLE7KA7vUXovSbB0yxiBvLrlQ/hO7XbbT0Q7KBnOyCGlhFhB56pbb
EcraLncM9+CT6bmoeq3YkFwdXQ+MLkcQzKNftQeHFJonwKyDG9KTFlpPBEdGBItXFw09r+hu3Lx5
dKpAu6/76plnTYBenz82lmXujWGybxUnyV45nPrFcOUTGffDTdqnaWZiDggvydfIiAStlXaoq5ox
nAMGjvrSu/LmH3pMiHVAO9OO5Oe5aMd3YxjF59cfsZn+hO5sTyI7BEpFZ7fgFZAs4LxwK5wTojU+
0JCVY4tzazBJ+FgaJWlpne88pf2E0N5+iAZXZ8KvnaIKmFaG9pXp9eqqjgiU8SBC76KKKQkpEFBy
60LeBiI6pUN1w1vBpt7nzrXuimZZpLDZI4stdwBzmQoD4X+o2ltWh0u9V4LgGRYdfTTFpxqWaN+l
PVQASRIuOuFDUbnLfo5XM4fmSkuZugpJjo9ujOdwBM81blD6hy/WyTLqbB/HmlzTruXLwfQhsmce
EVroKei/toRJ3wfGVHH6U2l6kWety36WBulkoDGvoV/0YCxpjXxpZfmzADTaGKrvlnTSFqRK4053
Z82cfhFlh0KOYOA60a4ZPJxi5IsrzYuwoSjqlYwDZN97BrjW1s2jYompZIZ4o1AHg+u1CRNQg+WG
iUGa3xihvilrN7zkHMbGqHgFlbxSMxsszIt+0TFToHtQFWKbAlKJJBRFK9uDIr9+coc9ei4F/cRk
p6pRGfWJf5wsect7VzGdavXNEKjkuqjDbzl4BYl8kU4AXX3rmeTLCbRiq6hvLtKLzy05VIeG5b/q
I/mYjIjiOKkXo2/fWUqdKmiMBKQ06DspsiNEX0NaEvzZACYZDKC4PorV8rrTqKt4N/sUpULTFodU
a7cotQ/K6mcxMGPkLhzPpJsyMHPXUW2nlLr2ou7EsSeuhgq3ThZ+Tv8GLXtRms+JDlhNiOdB9xMM
6arwikb50dIErMm8A3bTLRTdE2xRZC/FZUjTb8lA7F8VuM91Fd0bke9+cSsxEvUyMPT24nGTtEO1
82tn2fdNt510K7iUCVBx5BOImsI+XZXkKXZGX13VhWg3tUIcZqCgIuLXWlst6GeJKYdMmnjXaKm+
SDoj/dIHrbaonbpEB+CYp4ikm5RgxuehGBekLuIgEXv3WTKoY4QqEiNTUJNqIjPNMPyEiRAmtGJk
modvy4RWzrcdeMQyPvoyeymQlCzCwhIrs+zRfBHzyO1+mWJpPPaNcSlYKYQjTdO1aXhAp+BGsnD1
rdQFohucPMgP6geg6OkamLVMMsV+MiT+MkWXSdph2O3dPgYzKJv+jAZg3ciS8dmAsLLXtCsvHadr
y46JuRoPRpXi6MxWRkvaQeJsiBl3m3UzQenT0DnBra4vs8vaQjhdu2KokC/qyCaSGciRGtb5mbrx
c5zgnBtEib/gdd6nuo+a0R269Th4xzHgXOtSGpUu6gxSi13iK3mvaXfPVtptHHJ+i7LrN2ze3qpt
x3LlFRZggXIfnKE/dW6zrSq73bmD560CnZLURlzuN2N5yuELLzWaC4kMeasi9E6i6wlKjI2QwAyw
atm634ugWQtdUU4p8he9hHl0i/0FmolfkoGuCbq5i4tpS9rUT0tkmyoZ9mLK7xyr/o6DcO7REiFZ
00Y2m5YAaFunpa4LjqCeELdNwC4MLuinGwj4VBZFkWxKf/CPHebgS6j0R16icFlL31kaVR2d7YqM
NK+jQDKG7BKO7ExV0DU7oFBeQbHSsUQy3P4LySzAvEYot1OgrmFGo0MT+VMPLr2LJOVWWPgZD+Ns
DUTyFK7mLJ2iMud4SnOjAAIahiGlRL4+zCzNHOaU5W2nqBeH1qiqZd/61y1e/JvIWRfOEG1l5wY7
5j3rasLDzUhnLY0P1u0X+b4U1QvBCNkOCPubbuMmGQh4C/AHqOyr8s4iam9hm/NpTSRFmjzGZr03
qWcWgQ+m3xc0xj5wJAe2vxhE/9AmzU1qZ4xD0tnESW7YkYtLptp8mbUM7Jyy1S+pGDddogfbcMDu
IKvdr6R8j4itor0RxOKqBjPZz3Vw/0u6+aGMZxUc4rxizDY8naOWZ3htpkANhtHC2jfgEAXRaQSO
W5RuXt+oyYF+3DfTTRR6KzvIYAY55DXaRNj5LQx6vOSKMvs5GACuQpwMgGKnK3g4WI2A8mYHFBvN
arScl64MmRfAcS1djWbHv2XEhBeSGTYrnX0819sO7Y4zYhnCRFcY/iFIh8eXJkGCXxi6uTIKNwce
cEOeFr9NuoyQ9ZhtCLJ2/JR3I+oAAqkaj2OG6dI0YjASjPg3NmMawEiD7WgbU7szaRaXuRngWJCE
5zpnxlkXbbLKzaFcVo2Z8Rqb36IyfDJD6AdAh96VsrNHDUUXjTmHCXycvKb/REC9J20j3IhU23j1
RB5Wb79UesggXpg3Pf5KLWCBB/Ld+M/sQx2J5AB3hu01Kzu8FQ6wdQcYobzswa9x41Bg3igrwAZl
eQ+yDlSup79qCpqogcDYj/XZ9sSMQINdNQohgB25Ow+ggjgthlA5MnOKkOISeN0uryYTIAeIw3Vm
jM9nekCqxN5h+0ccIan7I2sd+Hm3io2OOXEOBeNhDHhzHXfT5NpKDoyteu/ehxHaDTAIOt7o1Tz/
jUu9WZXJyuwSf1XmMPCi4Vsak5NdPRVeiaOvwgurVMiE8zY6kTNSxd43MMwvoWgKWD53Ei0oVA7z
SGYsLspUxXdlgltzZC1bSVEgh7Y/eGl7Pwxkl7lD+WQOaFAjL9n0LbRILVL1rgq7aUtKfY97RU+o
ehTslAvq6tM+JTD+H7ymWYGqOMde18lSTYtfDpxKwLwm3/H8vlZOw4k23JdZEi9l6hmcwyGSbpQu
QZgbhwlqBAByegwJljhU7jDTIwx4AWgvKeoquPx+cVUVLFJT9qR16E5wN2X92fKeNBGgHSJGNYnY
IDqYWakkPRImeiLKPQuMyYjnksA4I1Eap1ju/xoc/04LSaYMMS7QW2/foxCCuJA8GR0jNGmQSSaC
X062a5JNhoHNqTN+uSI9Y2uFJQaK9tL7oiciZlSJuyQGRecR7wRGhYzaosBeNpV7hbGbXNYjUx1D
DLfxJG+ZbUbrLIEMKvxin9WIvclouA3nLyTJ0BDFUmb0qvKpNXGWNWzjKcY8Yj1FDEEoBl+E6W+o
PvbKx7HHr4nTLlocqKDQ+ovENTwGZ8PKIinkCKvMbyG3sX86TFCVWgQWj5VSnhHH0GHSVh86c4IM
ACYRaP5FiQEKSpx5KDSOra9uwyLCO8BGZ+5H8/hujgsFYeKAx9jkyALZR6od9kHR7UXpaFsQxSms
9zV2FguzssubpT9WjGys7kJCbQzSjvGTE3BetZSBihLGLtofSQ2NM6xhZJTRE1MMZ6ms5gG6LSh/
Srj51H4tU+MeA21CB9VP3KjOGu3dmtHaNSTN51B51Dwx/eic2e63cpOUeChlZnaj3EuCYxQ7kfia
WzCQIjVCDGyadR2VcHJRjrlSqE0BwQ1KzqIU0U2NNog6wdhbGRVxMOmHzO8u1mSQgzZ+HWtMRCL7
65j7P8uJx2Pn8gUI6VvfSn1tj0lydG8FZDQzt/Svg6NFq95OSphXOtFHyNGvQ1Efypo4dP7KmgTJ
lpllVtzEMfPQGtckvGnBRRSKFNrnK2lMD3WfD5SXArSbdOYirvEficSptDVeEmcAPY8bWpLJg6RR
pL+cQrjnembn8TrCZwYMgqLpbYXSfraC8tyyXY18bAFhDyu2JSvul93rWABZoBpGDpCS40AwUGit
9JLDIhIIkxvcZq4xxjt1lWfuR1JgywQduO1CdZZSNrO1EQD61FTXPqnufPYz27/avSoETbdbmUkF
EqrBK1UGbLpQaDyjGmlJM0Snomqec1k+xUreYA3sX4vBWAsUrbdabfyUJKgsG6eisX5SujfcM0H3
6K+2ThZibU6826oQeDU6tRzWLoPJQ9YLteKIv6PFCcmV0r/WVt/vVVfCBgpj+zS58aUy8/KUhIeW
wdhSpFa+Drw5L1kgeKqK5gcuYBPSFvfLaAt5VejFtOl13GhcuEiTaEgmNJxylcn0EDXqRxgwI/O1
ysCmA/Cka/MjPgTaUo3uV8xWpg0U7LtQ9/XNhM5rwyi3d5xDQcdrOt34BTbXMtDz7cfMX/kHld9Q
EituSL/CdHUh3pG7rXywEkoq6rC8WybxcMSAy997vTOtY7iQqTtiVoK7BiIkRi/tILZ9POBZRpPp
R7Gz1iNOptEdv4L2yyvJINQVhBLLEsL360f9f6abeaOu+d98W/8/FNfMCTr/u90qmSV5mmf/h87/
OzO53yU28x/8t8IGK+t/Sb5dzG8Ik7F0vuR/62ukaf7LhNMvCIUwZ50N3P//ltdo5r+EbiF7s/hf
MCVoPP5HX6MhsIGvbiOwcZHZOJYr/4nARr4ln1um7ro657GJBpPtFNrMWzvmqm1MD1cx+85EGS17
OjDZrQJQxEqRsiy9hWtd0tqgqIqXpgvLTD00dPdpfpv73jb2jX87+7IC/Gf+WzL6PDHKrds8zJoa
KRF2ssV/bGD/+wMphoVCl6h+5gf2uzW3kmkQ5X1s3/VLscQkYSkxFVgiXsXEaRntom9mDwL3iazg
nee5ZaJxAjiQoFW2a5jG7H/7+1Wj1kBPU2r6Hdxt/FoYeZnRtjQNXA2DTQE4UrvfoNuvG5dJn7D3
Q95+duNvtR6vHwFJA6ZLsMhQeki+898/woTRjeG7StzhCUrELPlxi6l1TIxxBrFu9fE7TjkYAbJg
yDCtFPGo3RkO52cZC6/f+O9fAG0EuXU28nadRYss4e3nKPsyUcor4rssdZL7kFEeMoKeKZ6PgULq
WjvcBQs8rAAgRJw/1tPw3JQNlqUDbYYeuuWmiGzkjGbhEyDuzTxLxjW50Fak7yE3L5oToOvptzfv
b8vmrQE1POP5U5u2hShEAb6/30wHCzAZpViMwmWhL7t9scnu8q27bBb9Si61Q7qxNuC+O2f58YXf
buJ/Xnd+v35zkpcTg2URc11QikO2ibdya2yabf1ZcsP81P/4VuZ9ZLblmpfJ2+sEZmmNdVrGd0Ng
6ozWKdA9c0R3KyFtUp+AqEGaGHraBN82vsSGhkY05kigPqabtLIrWWf1TpthL6PpEbV6JkL8SFXr
3OrHHcOQYG8VnlqbQ3ynl80LUPhPP2bWGPgFon8PNkIx6Ciem7vCauh4K8DuLl8Ae+uYE6cnLwg7
assoWbhui4GqRB4mA8KNgwB+s1MyR0OQhUeO2BkDunE7EuoaU1aqZPeuB/SIvOZmchgjTyl2RYFY
RLV5MCccKTXARzzf0pNdzDHipXFxM9ZfrLLroJgOdcEzaQftCv9jtqoueCLW78D0g4DR4JU3hQZj
wmhh0buqXOAeimdMSG49NKmgK5qVyRG9bHztq6ZhA9Zaotr1hnoJ+vje5nnMMhAStP0MChMUru3Y
SrXHOSQiMs46BdRYqzKqHoY68DbsaQ9QlepPtof3+zTrez4SDOKf4GvY6t3378tGeqZRRnfhpG1l
LmCw9ZsSMl6jF59uhig73y+21+QT1Jv8Y6l3u6FS/lh2bqFdzBG+qFkRgRUkqVxVoXlfRZh6RlF+
yBnop1Z351rJXZ/19rUNDmzUM0m9ZKX5QjVbW6Ayyw3/wthmjbSahqDa5L1zDko4KY1/cpr6Wxhl
J1CGFw1aslEHD3EaP0928KM0ge6VtE8ZqYxdo52CUHsZW0zg2obR/MTsqCmQlpvxpR4V7MV6a0zm
0UUHylw58zZDnzz3HhBJxF+3kJhkULd2zqIrzB8GFHWwSdR/SQrNxg4eoyJAOelgxNb5DGOwPt1G
DodiXhtfrZgey8JApKy1btlW1oMTVr+SprgpXDppvnfmXT3ScFKN7xv0gS7T2sB07sYge67y6lts
F9cTOFkd48Hh3Q34dRCIDfhcZd8nPJ5KklW9yYdM15vkfAsIB15yPdTeCzDAPWACH2gizl6W5MjW
zVM4G6GmAOmZKm8VzZ2yEKX2hXyaclA9An0pipurvA+xntBHoFktLRa6sKBWR9Y3R9nfS2eEJ515
5VY13U6Xxhcnw8tSS3oEUSPwQGW82A3JYk11LPRsbxda/Yn4Tb4u2zfbGoUMpy5bNgevBQXm7bam
FUY8OrSP53xiK+mKYdo2cW9fVZrVAU118D2jAns5SPjLrgc1cI0BhrCBe03nNwEo1VivA1ObcPqz
9Me8hbiEeZHCA64Mr3uvUld2B2VO6wChdOFgoBZZjXvrhCZs67CYRpAiL72urMa/GjOtXAkru7FH
dCAlEPuBkUkwzA4l/Y+RHeyCQ3B81nuyw1a44OAEFZbVXpDitDZhOa6TpsoQz8TOCYvi5KoxI/MQ
TnrxPBqgbouSJvNkiK58tBJlr7zGBLLCbv3UD/ZPUxbf7b5HdtxNMXnaIYbMGlilG9TnBnFHlqbl
lhj4ZB0qPyTXt3dXkDmLZa2V3UYKTWxtF4EDXEG0qEP7wxPhsRLMKMy8b1ZpnKvNxLLdqz5tsQQC
mDP06sGJ+hOiLGeR9hG9WmiAjwvM8WKqRZjHNp2zpa1cp/VWXiBCKPiNiezT/uqWlbExbdDbWJXf
jbANAD+CFhiWvBZsIoHlyuEQYOWCxQ/gVJLHxTYro3Hp9IkGOdKFzhG41T5x6OwYt3yDQTGu9Bh/
cjuUZA9rWG3J8lxr2ABGkqETieLVfcYMYZNPQPiVb0zrbpT6Rkvxxh8N+ZxqTQ7VXYWA5+g8etkZ
qyTs/cOYGQOQlmVeAcR0GyE8966NGgNGECqVJg/Ts6YHP/CdLXHoUe0hTdPuHGv4iH5cMLyL8KNi
cNjHySdyGYnYNpX32yU/uAzqjCRSl5qAw1NhQhTEnhSLMyvx/dl556YTafMtm+xkh4G7vx4Zrt9+
/CH+qFrIYSLlhfLQcHWSZd7VeByeOcPtSJ25/z0Z7zu1DXbVNtp+fJl39hDc63wd7pHTBFYBMRHv
7lUCYkW+0s8NrT0m9Avr0G47zo+V+QWvvg0FQ7kvLjr8brmO1tpeu//4E7xWzW83GMe2DdIh2Hvo
s97XTSI3MtVTV50FgxT0ws1DMLnOEZNpsGsf27HDpCGNym3lwvtDCmOINgbtSjWEWL31DfGU//Xj
z/S+w6G4p+OyIe0YmJSwEN4+FADA0oJpaV+6ENI6OtmTF8q7f34NhWBcKYl14h9Bl9noRFKMtoUp
E4fKWMgLPY/5SaHwtxv5/SLvonwYiaZx2dAgdjB56JjS717yaTHy14vQkiGCU1KnDnv7tJDv646f
mtalcLY4oiHo3warcFvQkqllfAvdCHOTnb36+PnNf+ubZTNHeJjoNSxCgenN37XFXToRRx611gW5
I4ZWwwKWMCPDz57gn80W16Gc1wEAcEDES+Pt3YU9wX2T1lgXpTGs1l3o0z7OaahDoN1p+hdhUdDC
KtuFcW2c4tAM12pgVG/a2F5Svwfk7LlNcu02w4MEhqfKNTT0wZhgB+RoLqQ/ff/nT+b3T/zuSx/t
PtKiqrQuvbge4Sga+dNAS/7xRf7ox+d3ZA6i4eHwUPj59rnkKjYGqJ5cZdmvx7ValcvgFG7HjVpn
39pPmqs/QJD3V3vXxNnZNAT1wNXMU3oTPdULG1lltGyOP/375nuzBAicjcbPn134z1VmSdYYzDlW
E4jHu1U26AmkZkiiFy3T9nTiOzElv+Ii/vnx0/xjt3dmZIPl5Qi24lcM6vcetRi6qNeVZ+DQLr2V
Y1XXVUibnE5oOhrxs9TlitUFF0/J9cdX/tsNgqngcQfESTDOu3MmbyK3b0puMDNf3P7Z806mVn2y
Vv7cIOa7cwHpBX4zynr3EOM6MKmVuAZT8GUaGYvm03CteU2/3Q3eXmLul35r8sH3p6lvuEQXd4uw
ZE7R34K5IxXOFxKGktB//N88t//c07vnFhiqHYfQMi5eqzY11gsm9lmpc/74Kn8ejq8L4z+XmR/t
7/dVhhwRtJ1004vgfvyenr1b5346U2w7P6NdcPDyTxaE/OujRD6vK95vMJt5xfx2yRKOFah3YF7a
LOyugrHVdwzwEGTJoV55+tSuvWD86ZS45MeQi6C+Rc7ejpm/4m3HQN4ybqywosot9K+ClI4+EdDK
cY74+NH8beFyRL+2vwKvnXdntGOieKiRZV4YiCxLbKsCHQENXPOPL/NHV88X4DLOUUQuOIQDv7sM
UQ0FFVRgXOa8lgRJhiM2Q5xt/OyTr/ovF4KAJyk7ACN4Gd5dqB4xj0iBoi9pMtN/0lMmk+9wjOA+
+i8f39N8ZL17WXRXJ/oOLwIObfPdpdhJah9ZNfVtAfM6Ezi9184PzCWDRTHKs9L6y8cX/MuSYozC
nF/n3mycyN4uKaFBrLH8Rl0IrSTyTsE5Gz1zq6YgWGroiGnXUB3EffbJWv7LxvPmuu/eHsMrdFr8
Ul1C076Jc4roMfv58a39tVn4/d7evS5Wkngx5pTqYoywq0tQkCUb3jfgoGrFmuq2eYnGBFAYWoHj
74o0/STb9PWFfPd1cpdYcM2Hh+m8L+FbXk4JAYyn+y3FeX8tV3hQr8NtRDF/qq/SX8m63/lfPrnv
eZF8cNXX5/LbNqEXhhlHHc9W76Zx5Tu1s8CADK8tBJc16xwVumLYS+QwyjFHYZJcmbsmq+x7t6iv
I1c9YwqklubowEDDT2sBV5O5n7+H3vPJO6zrn3zW9weQnvaD46SKWqVbiXV2r1bTDsHMKj6Wz+ky
XNrbucWBRZCuMIpdQYz75A34+0r8n+/otZr67WmVTo0Ddlaoi4XkK5uudfOTCukv2+Hvi+D9bEKT
pSm9kVskU+IFccW0GAVCB90cNx9/8X/ZPAy2Q5NXGQc5JhBv32UHbmnfGUy8HXC2zH4OrPCGhbOZ
W+AQPcvHV/vr60XtoM/DA5Kw3w+bAolbkTehDKj1bldpGP806gXN8XOsYcdusRFb+hHp4zdHyz+b
WMzb0vsljqOEoHo3BL94d6skIZV6knX667JBMfrDW7nLdgVL5ICHxPGzjubv92pSVM+phBj6vbue
XU8y1e2Y68E98gN7l+jT1jbT7SvkjR5CuOUN2spFPn6yPP+2ejhyDMfQ8bf6YzYzDcqr/AKfNunt
kVLvMohCUed9cmT/pWdgekitSf6pmk0D3/VS1tAOvT+V2FGpRznrvVKTeV2xx3TOTdT9wBAdKImz
oV/Uab4au27/z5eTRbY2AZAcsSiX3h196BT7Aq9kk6ohWMbFo1ViU0QMn0xOOPvuAqB6r+jWohs+
Wcj6X/ZL0FOdsbFO5CQnxtv3JtV7hZtobl5Ci14lIbTANb8nhNsayEiwr0dNJB+9GCK7Q9YtQ1VU
+bQKC+KPMfhHto1gboL9Fdiw/CP7WunxJrP7jTY+1d2Lbj3nWO/1iDqTqX40B+i05aA++wL/8kbM
dbZSbAHGnzMus/RIaYtC8yK6B2huqzr60WcGYhFxxF7dGMnxg+HTDuWhil4KWJ0NusKPv8K/Pkde
DlgjtgMA8O45JiUqgc6iVWqYGMHqjYgMaIJjhJmZn6ll3lXIT58/vqb+l+2bZUudzcTbEkSYv/3y
AJzMmph0OhgXf1Qdo1R1wS+bkEobjne9dGT+HWenhZ2+BN7PHosMq3LXXogESE3HFs+UQviXDJdZ
hF/X6WjgbgWHiVCZRYQTdzT9o5zoVwTz98/rvjOsw/+nkHaijMuIU5D9qLRPKkj9tUZ8szfieIgr
E73xXNI5+rtX2Y/tBoP3iCeijF9p3zPRaPQB5kH9VKShA7G325d+SMZTIPeqsF20aPgK4Lh+3Y2G
RUQ3evgEocVShjA22wxOnaODLhv+pNDahecuLR9SQiAFQZtuMj030nn2I2ygumlYOFZ5ScziizVV
P1NfT3+kjTO/QfZjlHiY3gj6jSC0xpPwwGISZ1+lrYO3hvucBCNeYd5Xt7A2Ps43KyGxQA6y8qsz
WSfPbJ9TZ7htpSQIrcAmMUMdXEXObYM+aYVbcLs0jAB/wgz/r5gZkQHRKw2tEx9+Z5nutZWTNqPH
Lyjqf/SjPOm5vbQyDCMsQhvzIj8ByBFb458nRhlV195XZftcEKvpq5996lw1Mthis3+Qob7DxvRL
H+rPTtSQnGUgCxQJRm5jLE8oE9gf2szZNqUJpd23f6Hdx9zcvUS+fpzK4NoJZk5tG1wi038xq/Kk
6eM60Jut1Iyzm8p042XuRmZIgKLE2RnQuN0qXkYBJIFXu5AUmybyDTAEJo9MuObBHsQ58fAMJ/e9
8rNbO2ggFVuHopU/UyyXUMSihpYWZmjtXQkfK4x5MCYaUaxjj3ri3TazEZN0+30SiJMOU5u4CfMw
RsVtkLEytGEzMNh2c/u2MWtK5+yuS0ltiS3zIa7q29rH1s+sGfXZHRqfOAysDTlFLTJgMsq6OHgo
R4Wau49hoWJRvsH1ium1n+L6PDhfzNAgJi9IsQdwvkPubig/s61hcwJUnUOoVu/yxIL2arKMqzYw
vha23x9lIeHcp+E+Agtchh0cm84ej2mgPQoBJqj0iKiOzvtlhPltk+H4nmJm1MGJXERVem3H4a4X
wwHqDlNM5weRaWdXmoeswBegJEguN0KMJKaD0cC/tduNMoc90mD8nnKMjZLXUhrCmKhc/HA9xi6W
o98NhgsJbhwxG/LuVVvY5zzC0b1vsQPMBXKirl+4jcwPxuRcxXaFzYl3iMtZ7tq2mLDPxiJo662V
ocMKFy69V1s5/V0n+4OmvGHVK1JP0GdmOW4DOBRvi9JRyCxSJJumefkv0s5juXIlybZfBDNoMQWO
pgRVkpzASGYmtNb4+l64/ayKBE8TXf1qUJObxjhABCI83Lev3UnyRjUrt0qkV8KUd1FpYbTIL2pp
PvpxGWwxw8JWS1IKsDHDWx834yZJ1P4gGg2yFCmqLrXE667iaVLcMpQQ609za0pVUfRSNKf24HK3
ram4dUCPRWw2+UVcAaGJxnZlM1P1RZyncekG2SspkLLZy5Y5MEuVPD+Q9dGlm+O+h3zSdbQl0YTs
SSE2149J8ixzb60QGBvmYwl0LS1/j9FzHqX7jGWIBelO9rJ9VqBhRFUvUWaPo0s6CBzcgVCjJ/QB
ek8IL46Z/pZ0f5sxuZ7pcGFh0nJq3fajbluYTKD0tGEJXikNzoJhCXr8TYST4ufTpijTe4yF7FBl
uynXwuxl/Ld8A/P59+l6YsRWqWherbliSxLF/FAizx6Fx59P0W9J3OUo86/4NEqFs2iF1bLh6q8J
YebGym3jApTWRrVjXq1LZuVp2FPXXbkbfbv/LQeeF8CngZOkpEhSKYbbUp7chgDCHF2eRNcrI6xC
c5AHvACXbSW0+fA6lwjokl5beKoY7ERDelULmGNgA4Wb1CwBkAsBv8z4b9DlbtiTP6E2/q4I+eXP
L2w5KzNV2LK4Z7G3khlWFqGOQSl2mhXWd34p7aVMot6a7HRihp+HWchciRYodMrIB7iViyT0v0U3
kZR1HMfyHXQtJMDg4jHyybcjwmHbmm2YrWCf9eFuioAeBYLsElzkl6EIk1UJdcKvhEp4rAbl1heN
5xAjNBrLAuEKhNNaWVT6dv3kt/JroWuLcHrxDPs6lQOOgOKYK1w/r7Jjd+xu6DRKD1jXbIXH9LK+
FDfZFnyQLzjaceU1fQt+kXMihhCpVWpcCWfJ5+dV1Pld0/e6wu1Fkq4neaTPU8wLp4wZGWsdmmew
U0WzVVNlz0KcfRPqxBhIZaH/WmA2sDJty12L69pckWDbUiAS0y779eeM88XV68rxLgvupuY+AsOn
ExPUkCJ/fvBv2TsGYhXqiiGJPPnyuf1+qCQFy6u7niyamoQ7CerfCOgK6fdGJ0wRQuv3z0N+m2ZK
errCPU2VdY1C07Km2FfYAvslccqo09TpWDfG83BJJLe1nPoZXqAO4ZoexmO6EY7Ky8+DL5fYcuzF
bgGyCfhAn7M9SC098sjOMMyQ6utY8fjqrZVp/Cdh8jmSXg63iKTp8ZnwYBNRXF3CLjxIF2aEBYvd
Al60y7256QGqbaZHKAmbruEcsOnT0EGEOD8/9fKKs/wZ8yr4tEeqNHfQM1GGdy0YE4ADUuKtXEqW
N7d5BJxRkBKJpsj/Ftt/D36d015TXRlJQ7odDv7R2qsHY+U7lZcfxnKcxfypvSqGpENVV7PNffxE
Q4+TbKAj0BF51CjT2oLzodvjRnwYD8ZDcNBQNoB43MgXa+qK5Zez/CWLqUWVXACt9DUOFHXrq+Jt
A9a7NCyW0nClCfq8c65M47ds8HLMxTx2EHKQVPCWCdxFelBO8pbKLBaOjoS5qW3ssey78jdru9HZ
ZfxpdpfbUWlE5HZbDtVC+z3Radxm+VWr6A+VkFYHumNOwLTsEuhf4WNbnIsPfRz8DcIU7qm/8eW3
Jphp4PktvAo70y1i2ys8dzY/L3LZWFmEy0SsNPmBldI97hLIviVpNf72Lfjx4Aka9Mlw0oOTkcvw
lWsBfd54pyIUdToRZgJGmTwU10JP681DGzYPrdxdcyAgu/fap57WOcc39EOtEz2GRXMZy2BZvUh8
VnuI7CzAOqFXyyz6nTgOwbGrARsN432vy7uxoTmWJqkmFm+mJLmOy+E41e2pQYGJy698UbTqDQCa
O9QqJ98srqvW2wey8tjl9UXXple+n74CgaYxNs5cWn/ejFajI3C41bThEu+gAwCco17iNSCqu4gu
akXy3R51DV6GIKpAFyJEq19JAR60vNtlOlurEdWQn1JXC0qagCYCV26wapJ9TB4gVEvNTiHtYn5f
HSu4/HFXvQ5jTlc+zOCi6h40ebiGHfyWoumDfVGWdk7PutMO0wfmW7ojCPoMV9Wvh1y5KSFZOSI8
tNvaNH/XTfss4WML0qigXQZSZSP0F55Ii3Yc4cMW0jl3lFq6UM1auwzE5l2VuIabg3Ql0DoVWlJw
beSW5qAKpVewwUUeZXrgWImcb2OrxhSkhnTh45I2ldk7eiPFUczpBver2zGmIV+VHERopyScDlVB
VzEO42KCiZ4MO7dJIDALHURHvMaw12vTwS06+VcgzOIOD052QXOYryfHwtPvxrBDiC0eg8pzW13e
J6oo0iMu2Km6Z36uo9ZV2+zQBUHojPQbQhS8qHF6hGcgI3+Nh0dPb8c9XlgAxD3zT9+j0VJl4SrJ
oAib5C21tL5QSmOvl8LBqMVnA0CfraKpBrr1gBC/oCFxuh7bkGs+9tIbehueNcHc5rW+tTJAfb2W
kDBp/9SRdSdlkGmnWL4vYuuAJaTvAKqEJEhif9Lra1mL70mF0R8Yi2wvHqGOJQGslI5xpTw3vfVW
N8WN0SsYG3jemy/NU5RXNEV4GFT0CpQ4w2qq3VSUr0Vm3as9NM64kjF4KLAoS8ZQAaKN+VXoj5e+
plWHsqUtGe7MH1nDKK0Ipr3oCwe+YKTO3all2vHWSq/GRn0qaxr8JN2vnUYdfsPqQnILdpLbk36R
yNV0Cqr8IZeF10YDH5fVEo7wiYjgPr4GCmo6UhbIt60C7aJBr+bEQeIfO6P6Lbeyv42HEXqdJ5Y2
2PQnZYSqocKz09Wce7oP84UwiZ4LHSc6rbIepWC6jyKVrnp0xs7QtYWtzsYCwaRvqGn/KpBj2yWC
/qauXtV2uFJG6aIxs8fCMK6tilRiBvXuAm+5y3nLsmsa3/mMd+WkPtUaffYzTffw8+b4LT2/ODq+
1ZCwABD8OcdTb41nZeOfJOQ81PYcTGRWD4yVU/qfLqNP8Ubkc174ILXcznwUsOKtZfJZ6VOlrQgp
z0Vzn8+lRdQRN8JIk5hu4VincrWtDkoTHDG6mCmPt02gr0Qf58Koz8Mtgo8QRpEU5AbRXAxKpwog
+0QrEePqPC3CirovBaOOctPtT8WxufFP7c5/mLZ0s28hE25/XhXK2hMtAgofr9tiCmrdnbAqsVMv
VF+jYeTCh24fg+oYHngr3XrojWVEq5uQ6ya13+AhoJ13ZwmFdCV54Uva6g/qUD3KgronEcg/A1o8
oPpEXM4NsqkMG5LmBMtzosOkYtcWqGGKrHUnRUO36WTvsTLjEalHZVCfARIgFOOp8/q1oG0tQpj/
+6eFWcB+j6zKwndlb57+W3lbH+XDWr/Q2iz+o8z9NI5YK5XRZwTcNVB6aZNshgv9aDiDI+yrvWz8
fy6aZd02nAYjJJgJ7wJjaG0ru/HE5EEeCnTkwvhH0/PbOTtwUsbqvlPMkzCqfxpZD1f2mGVKQ1Mk
YKiKQisj99P/Lit8emi5yvwSnkxPqk2y0wj0RUNOa/j4ec1+++a/jqIvyh9dCl9CU/2BIA/ed0/j
FeYtyXvbkHqkfjrgTBH/P+e6/7Etcm3MxXXcmGBMCFUwuGF2odT3BaniEVcgfEfGsFr5Jr/tnYvn
k78uUT9v88nSQ8bCIGS6aZIbVf0Yo5ef3+K3vNBisvRFwgMmEQx8mUdSKHrRQ7EZr3wX64Gr0Om2
7bF4k07wOhz9Ithat5qysmJXloo+70uflgqOXv6QtCZgWCCRiINsUf9TxCunw9lBaN+du/bmZNv8
3z8NMgyDN6Rk9F3Be4SKhJ01KtIgXpmvs2vj0yiLQ6Foq15uW1Z9WkzcLB5qJSKXN9olkvvB91Yu
OWvPtDgesOfAlJQaumvqmGngmNlABYylaeWm+e1cmBehCv7snyrgN3WEDKo8qLA+c7vhFwb0xZqR
3rm/r4oofyR8CiV2jK9Tk8YDQWzM/Os0rIXtIYpW8hHf3xM9DzR6sBuhH9eMxfJWrM6r877MXUv+
C3MScAZmtt3KKv7+FAxiapYowmVENrMYJJ+mEo9tuXNLI/5L3viOEpP/H084AkWdlnM0DTQSLBdx
q+WRVM+LGNHOBqq9JNfbZFxTb5x5ki+jLBaxrw5SpRd17cJcrstjrK8dUWcGALegSMw3L4q85tcJ
b0UzHmiWyFxPRzOW+SCG1oaYY5UvuTaFNpNPQ8w/4dPnrqPtEAUuqO7QPadmfZqGaWsNicON2MkZ
LUbUurKJnlllDEmSXUezQMZ2cS6Elu5B6Gkrt7Fs66M5tvvJRkeE2zywyA1tcJfJ1qcRcmXc71vO
/KToXGRtZhgs5aQ462DdNcmViy/FFv/Nwa4r/xVnwGtxhJ+GsGllO/ieAOLdqnNnPinwWS0/v4hP
77ZXK1HwCR9cAaJIGoTYTrUfZlZcVEXyJw3TDZ/afZvq7+MENKifSm6sww7/lZtiMOQNNCWkCnRa
zQjXbRsPXHoG464a8heEyNJ//sl8+bGLxYydlKH7bVW5yhSefBzPmti/FCTj4ufZ/xZLLt7JcisG
sWJ6SVm5c++5csAz8Kju1PVY8twiU2mGIbtKF4G8fPeIpVpqMkXFzU3avRcAEja54132u2Gr77yL
wsEibC06mD/H5bf0eczFK2xLquyCz7NF5K27B7pltxiDXuZHcQMrc7fWxv89sTm/y7mNYK5GUIVZ
bA9cGAsxE0NKzhtpVx110iV8SPVOtyWnOA1b2Kb7/NfP83f2vZIQIVvN56t+S2rSFNxlmc97xSXO
G3FZAu2CMGX7fxjG1A3RsMxZcr94NPTDAZ1LVgZ8v7TFWQVH+7i5FhWffRgk5ioy9rmZZbETFZpS
m6koZ24sYU/QFRvPqvY4+f38LOfn6dMw8td9QK41tegpFTJP6knZSZsus/1T7MTMm+M7mStsgqt4
ZaKUf4r035Yj9TmJsxYAwz8VpU/bz8wLTjsvG9zK1y6zKvHsHGsF2hHYikimlFaMq4EA5FOpgeeX
9PqCbar3Vho9RbH3Qvdxe10n4SGISNPLE4E1RVHbG6ojfj4vqmBhyJkY9IdHg2bXPaqMwAh/FVUM
crb1Pyo4jHgaKL3dZ+lJGKYnReoOaRPfZnGNvU8xvOn+YDmAgva+RrlBrzC8agv/2PrUCOUogSEo
fHRzI1nVuLJRvcRZch0EugsxfN/hkOPoiveGftHY4wJQ2UJGg60hRvtYT299imQFTg3ZNEJnNk9a
MjkJ1lYQFTZR0X3gwb7vYvJVwrRPpGo/FMKBBvsnQRB+t2F+GeveNquF59TSrjqJpHNVwMvOhWuV
woFmja+CZe1xQfxQLX9jWCD2lPEmIBlpJ0IN/6nBBUgdtHKbNpH4LleJYDeNh5goNJDtKrXkKIpA
QxN+6tJIEaDr0f+YYVI8IRqvdkU7RHgh9SRzB73axDmkPAVsHbXeeBtrMWhUr6zAOMaPGo3ZttrI
yTaKG/9NM6OaJxW10W4jITkauqk6rQqLVpyG2QgO/5dWyRP+L5ptR/6YbVNeSUCbsAcyPJ28rxft
lLoG7qSARvT1fDwSI9Qny0SFW5oAx7qUzmlLKpVNIArCFpQWBMK6+ahVLDBy3X/XFe1vPMTBZRh2
3a+Rruj9AEF8lwQGUAUrxETZBD1uQAp2dLQCxyHoqvsMoty+1gvzNi9mdseoZahzIl64CoPxQjEj
a1tSjL9ohY4W7iQoNtqYPCVR5Oq+tpOm+GlqsuKADYq+BxLhH0ZK9qkt1ynq7zH8o/Wpju4s/Z1L
eXICrJXYej1EWyyKL/MC7no4UJXuRh479/oUoBD4GkWc7jo8TUwhyXdynGk7JFSkwTPxXc9kDFUC
RaBAIzU7RWR9KImvnqSqxO+SNnVKyORuNbPe+n103Y89HHNoq5hVYF8XwAjfpFl25zVwDWodoLqf
hG913/5NQg+unWm8R4Hl7erC2MgVTsFoTcm3GsIHgt4nvJqufDW/kZrmTpsM3ILnPnQ5FGQos4Bw
+XgxMSr0x0gjmosn9SrrMe+REgVfILHXt5kAlwPbYAw/NM0Zoukih6y8FZXMAYLK3+vQO+isSVo0
ecZY8yqnrlUgFmGPYUiBw5QCe6TMuLXphfgrHPPSwXUMf42yeoZ5thPE9tZvwmdRkAcHuOiwMWPt
oPJB4sY9lyP0boAlNl1nVnHC81WhYYlPaOr4G2OPh09ZSyJXNlFyTK2BQ1C8oKUGNu7hnOR1XLyz
ftuGw3WjYRSkw2A1IiN2OLueYguYqlD9Mum4sgb1LhGFeyzOHoapeWg64y940Nc87B6MBMehbMDY
SYCAkk4eFFRm7za3mtbBMbUB4E5hIVHEdp/hi4YT5shbicIHSQIro6lPo44/ahFA0M3Mv0PZ/7Xk
RN0PYynMsksBg+Ke6oaUXVO7+jAyna8AG0uDLLYDJMM7ajrgwDINxY3aYcMIF8h3JiGZVTVGwRps
SdaPT9RO001dpkd4ERbvTLwtfDgeoSe/jmQNjUB+yYU63sq+SDft2Llsh6BS69tC2gjZTmsSkgZe
/WsQq7tYiuQG7mBWbmKZtspEwlOtEQzAkCGvzyi9eJs3xmFgbeKMYB4FhfSQNoSowHKwM0NQZFdI
Bo2bopi6rZFSGBM9RTpZnhZsRDmA7DjFWnU/tln5ElaxgsOxWSJuLOMQZ6KiuZBKdJmDespbs3wp
FUW8h8EQb9Woa90RlAuy7+a6wEnwYBo+FFJEiq+ZFkkX6IOEB1GgRNa1nfkxmSXuVn6GaqqHOzeU
2JHqDe8SbEq+zy3kW1aJqRvFHbBAIPhOfS/g3CCHd5Pnh/+hMkQjJKNogC4G3o1sLQVKqtALCkSi
0g2LJz8FmTE8qeWhEo9IfbeanKzooc5eMT6Pt7i+xW2WjGqE0RIusr88UXrVAlW3lcm/NMEJ2SD3
sGoalAJCkpccBDlSUdWCxq4a340V4C/4qCAPV6N9EynUROvsmiTDlVDrLDohqThCMTP8OR46E3Xp
CKxwRhItrkfLOocIHbdJKWK5PiYokykd+fYfZvb1z8P8EyMu4p8v48y/41P8E/gBjj2amroVG8Mh
Sf1rgC6yo6Pj2ETTdDkFFr0j4X1dC7eGH11KRLPVpP+Z8GJb+Slz5L/4KcTpCg0e3D9R8CwCTc8b
ceRqWBbdTv1Ldyzk0V/xiSlwwqN43219ZxgO2WNwtTLu/Hd/GncReSrqGMgy/QBudNR21EW2sTMj
6YRT4q4VCaRzz6iItAWh+Kdretn+DjTClLEdKoly+y3er+gYg510MTeTzdqS9rZ57C+ilTd7JkPC
yvj3oIsrV2rIXhtyVLlWaKBMH2wrzVdurGeWK0kqFZ4CvSrWt7Z+tKpCaKRl6wZJsOlzNw1QpK9S
hc7lYT6PsniQBNFXHvZm544ZvaD4RQs0k/jjTS+OWy3BSmUUN21ZnbrxqepLcPPaa4XtvABMP4Xk
m/8hHv6TrTZ1f6/JzBvap6df3NebwYKjKvet+w/U4Km6x23c7px+Q+15HRm3OtyitCbW1hQ1IvqB
6Bjf4eF2bDGqECm4Fo6wWVs8azO7yKcGkNStpkhA5vDKhXoAH0x0FPxZ+QhXptZY1F70SVPMzmtb
Nw8iZPMmsnq8BJ3WA8KV5I++INwqbXqUB2rm6Nbf8EtzjElEn69RpMG71i/pIjF+dcavclg5QObp
W2wQn6d32WAn97olKOXIkdv2l7P5XtMrjlHdm1IKAWmtU3LlhRvL7aiHg85tsXHLMrZzBXNu9AA1
vQQ/v/G1YRbJA16khaEAjHYPSX9VZQ6Ox8T55creszavi7M3GlPcATPkQKYEBwx2nAqFM+JKJBkt
rOScmwCB9ERbxu7n5zs3aeQrgGvQcsahsjhNxsbXanwqSzcvYqwb3jXjNeWWURu6LcqPP491Zldn
BBOgiYliCH7r10PUqIdpiPogd0s1J3/wPMA8L0WAVGtlpzMPpdF+r1IDVSwLrMzXgbjhRGEG8Msd
i4oamoSr0KBDudfD57bs3kIzuRbT6V4mkGLvgXOuKND6fUQuGrfCMCeDXYp//Sl8NLz8NEi5q9SU
xzQupD3QPiVGTZMJ2QM30wIeTfCIsP+qT8b3AYv0Igp2mH5XmySLhv0U+qUzRt4foqR0E/txhzXx
YNjcYWp23AiBThbvZZ/2IKDGEtKcMHQKK3KbHOMALx7sMDWQCCnqm1l7bu7Hr0lSPPBPd7k+HQd+
ijOG0ngSkoIOmEy2SBcka62JZ47GL+HP4kQp2y7DsUZJ3aGPXqe5ejBMxX/aEEy8q8OCoetNnDsB
l0n1CU/IDMfQiONBdKZN4EBzFzjxJ4cq+sd4kO9+Xo7nHurTeNpiL+WtJVUbtZHr4yBZG3eCtsaS
PXcEfX4kbfF1NUoaFDlISHfEgKMrvRaJUoq7dkBOHOecX03tvRWah4JPb7kJ+zU9U0jXNIpAPz/r
mS9CN0XE3iaVHx3gztcvos9hewWaUYEBQxEA03fK/8jYByPExxLv4+fBzkbLn0db7M2QSMlgdBPJ
62P/pjoJN8wNWNR5IskO4rC+qdb26TOTyZORntdlGUjDch/zcy2l93mOTk2aJZNqN4rJylb5vdGF
UqZEtwu4tBkjsjzg8gL1ZBUwRnAE6z9TmSLcZuwEyiuCcrogL7RteLRcycHlod5ne+lYi3awX3m7
ZwJxTaQWqcxYublC/HUuK7GKJaEbM9qewMXQb35BOmNXZS0GZvKHkmPgkteEVGVqDJjqFW9+J67M
8Jnj6stPWIRWGL57ETWe1G384UDDSIpNZYF9sBK/cVXDIDlJth3NzP/5Ycw9jzwQ7e3g0JYTIPbS
OMRYaLmBcQxifw9IP/TNlfd79tk+DbJYvH1reR7OSZmbi/mHN4zknOdkQ5oK9yjfazsZ5BN2dyu7
35n1O3cKzWxb6hTQbr9OauYNGt1TcG+mKLpteoRZ1VDHK+/vzAEMal3RZZpswHwvi/5Z5OuBEmqp
a9T7CWjmZMakHb2LtgDb+fMqPRM36dzHLeJ91qq03HDkUU1GKdQjt8NLTOho+rfo2tSizc/DnJks
YOE6dEOqwGCVFt9CJ2OThGdx5mYA4yx61gf5DpEy2vxyVyc3+vT+83hntzbVJKawEGzp0jK0MIYe
AW1gFm5CkccOHMrNR2wvHVS+UBydzFm7WMxPsIiqvxy9i6ApBZLYy8U8Z0ad2ZOuHbBQ476U9WSu
XQTRv1aecF7fiwG/XIMXr1QJMxOial66Oj1g/kE6CE5yMZ2mbeUIxzUqx5mnYzDa3PGBAFqxXJG9
mo0lGy53btTnioQlM6ypZvYm6mXCoPZ+5eHmt/X94f413uxT8DmP06XYYiow2t2Cis6R+DqzdRpm
7/NLyWmc5qp+t1ZuRd+IX4Q1BquTfiu+A1VdMq5klQ3FqszSbT78a+FG/1tfVy/SwXKKrfphnLLa
Hv5iaHYQNmsvd23o5W1RNcPAylKmsts1Rw6tPabSh2gnbGn72k+OvONY3uY7bsP7lfd85ozioRH+
UAjlxFQW12Gx8SNxtHjPmj0xNuWxw0e7ye7+F9f8s1P676HUxZTCENSDuBq5wQTaWyf+KetfJS10
7Kd4yJItqqRHs9PuYsFkZ0h2bf4cym8rj7v2GxbhVR4PkVgl8zfj+7ZnJccqu5ADlw5xh6S242Hh
qmhcJEAgB9m2rA1HWE37yP/DdP/rpavzl/0pSQnsOlRrzKFdT7MmW8+BdkhZdjFZY+ngEHOZw9C3
61I9csegtTo+YBGcbsFkPAGjeBhVQXQS5Cc25VyyB5l6yqRaOcZj+0edj0Hs6P9Knvg7LfwnECHE
zGra8n61DFc/zzjGpdlyiRH5sqjAbWkyKO9rPaY/rCEMmqrqWbaICzChvU116cksaMkD/4gMGRNY
ub0wGvGxVvrE7rX4Qp1wjkpjQOdNBANBStLUUZoCK9okPtSY3OIuiTGeNqoHFb+cSMfIyIpL/IQC
DabABJ3LbIurbrB+q6O879XprzQ2TzH2XF4GOLpQXzwaiOKQlipg/RacYVkgLUa+NiuzK6tKb4om
8EBQU/wYKnwaQY1EWvA2hMpRH0ir9J10KSrjthiNv60WPwBYgjRNEkIzkqMuCzv8Ju8zVdqLKK7t
KY9+s2c/dkl0KFVCxii4jC3vye/1adNU1U0WNLeDHJLNnY27AqW4xsVP27dB+zCmGq3TdTdBklD2
rRbdRhr/RotEN9ZJ3NGF9Bt5l7yfRvYTMX/l6MWWcExfgtrH3kp59n06d32c09JMuKIH5+DJbb6Z
ZP8as5wRkMLwgatjbBe5AE0Cr0LbL5IrzQo2hRDRZqGUyZby7lE2s2M7gl5ovIGnLbSjmKq3hZ6/
ekUr0pqDD21V7zA1oiwQ53/8tPvDUsEHNh5uxzF6AuJ/WVXeh9DiD6nidUAjEgXugipYVoB7jCiY
1W26T0rpJHXiK8aG9yptZDmIBgLyvYlxtq34aWCnIivF8qLjZKSQ08Nx20zydRppMotY+jMa8WNW
6rsgrPc+2FinVOJHDKsNp0qxjtTLcVP10mRnPeYOsUAvhiGeqiB5rpPgRYrF34FGU7oYKBeAEFFZ
4EVpNyYCkjwXbgvsPjBMYVKqPrB7Xbyt+iyxszF417F+xsQ6ec/yfFf7wr4Zqom6d3grNsNl0RV/
J9V88QbrpVA6NPqmf4T8eKX70q9aSa3tysZ0Jgz7vA8vZT0IK6wW2FDBPtxt5hsLgd8BtAdp9H5j
HvJ7fzUTeibI/DLkHOl+2oUGhVi2oMMdJ7Tg3qq9i1A0x01XaAG249X/QYn3ZbRF3JyYRqb5cla6
uMYeotK0m2LecDSXSl7oraTvzwTpXwZbpEH8VCkmRWwq18qzvVKZm7A9rkzYfFp9C1CwwCOynIG1
S5BV4wcpWR/iS83ut/6Fcoj3FCyv6ZBYeZYz+nPikk8jLeYJg58uzM2pdEXaeKXchpIxHMdHtIzG
dXPqnrz79jI6JIf6prwPXPXu5wc9+yo/jb6YNwzgRVnOvNzN0RuwoaTF888DYC618ioXs9XhxVjI
2PS5XHF+y8XAJtzgVZ0mu1AAgVK1+6aL7jRpfLNG71cGlNVpJwOjNcg8yG66oySjXw2z+2lor6Ms
ecmssHPGIT2C/LlXp/FeUcZdF7TXqFQeaUR+lNsRTThlVLuW8aUhuhWdukmuQyWUN1LoQ8r1C8Mp
ZBgK8ahktlom+UbpRXVjmrSnWJOb5yD9+4lD0CJa6DT6EQNBcAP+/KYaLYxWjIqbB9DLbvJhPGkY
1STJQ2yUol1SRN8h4MLS1+uAOFclCoqg3tAo8h4bw7WgGpfCKCJXz2l680LkuGpDQBhT5p3CsTlR
6o4dXwp/+Xmz0/sOiVBb3uuJep167XMyWdfIsWV7sApMEsxAeaFNaotls+VwRd6monBJf9ZrM8Sm
HYUCezSUJjz5JIg+yvXQFyexErLD6AXVdtSqG1kvH1ql/2NU8t0w+0i04taM4wfopZ1D2HyRSeZ9
XgsfgtV+oPG/DYrxqGPtQVjygN5Gsosu+t0aEXbdxRO9iZdBgll0KsBN0C6jyn/O+2wfipK/jaLq
NlC8m1jTQ+5O6kMgVFu/yW/YgCWATKE7epRMwpxfjcnie9fqF43f1LbpiReWNxzNUvod1QDs/F68
AR90M+nizvTwhcr1dvZrBeyDFkgQUleVabFEdzP3AF1AhuocRfU3tRfWtgZyxMZT9Gr0jGfatA+e
NFzqeTM4xqgWu5+/gDnGXm4lkMq5WqHs/X7bL9txkhJTRCqY0mStq47p/8Kd8RIsbNB8JP0JSdfm
5yHPbSomabj5nsOFnF7Lr5t/A9tISagtYngg7cw/U2NrlwgKdjMEFNNYWp5vG+SrwR/jMrxfE7Gq
Z7IBpqnNnSZczuc2qK+jD1NO5bMmiYIiu7G9Mb4KJHQJyiR+KHrn22I5PvhpSp91LSEakvC6TaOE
UE5IJtp+Fd9OuwG/iWrj0aI9VfkOHuYBxcdeqAqnGgF7KcM7TquPQY8Uygwjk6QtNu1aTctrS8Qv
JbnI3RV2S1h5zlQP97Ku7+BzoZCRtfc2Ea5RKf2OKuslq+qrzrMuqarj7OPdDOGMeVMHeaPHFPUj
oz6Uw4T8xmzXDs21nXFxxRfLQaZrBq2SoEobKdIvoPcAbjBhJyYTRqgri2LtTJun7VNEoEuB5Bs5
e726z6+5LBw+tL2w/18caWevYWxwIDZFVuFy9RXBrKgzk8KlH+1Ka8Z8U9Z57gxFetmWfrPNRdhm
Vj9QXEiSWd2mO2ae/kq98VRgfGuvPPeZ5cgJ+6+fsywweOStKBdpkWteeW56HQPSmXAlR6fhX2nb
6Enc4E9u2uJ7e2hefh77bF7l09CLC+nYt7iYSlXh1n7uWMp70bTkw4QNNKZN2v39ebBzyqEvD7q4
eKopQZfWzKPha74T3fCakkZekxffSA/SheBkh3ojuKMF5szp8gtp27yGu7V0x9lY99Mzz6vj0zIz
y9G3pIjXXZFLgvli6xQ3Jszif37ac0WdL087hzafxsmkRo2LzivcYmyOShPvxby1wyzfF+01MrEm
e0oVeVcVwnUjpIM9BWtNw2sPuoidSrmQqyFqChfzjG1Li5WWySe67o8/P+jZYXCl0nWaOSC0L3aJ
SJSGUdLDwu0qzVa5BzcQe4Ju3P48zPy6lscU3jT/GmaxOwyBMjRGmTOMnt+oknFfq/+XbDRcq3+P
sTgY6ExKhylgY2iw55X01xwja6z51lbG2f3HnCvOVDIBKy2+utDo9Y4CRs4Hb91ktxI+P9UhpWgM
9zrZZvu13PC5DYbKPT4hmHVz4i1mqNJp82fDq1x9yq+GfrptLO8mNKQX0yT9kIe3RY4G9D+fLnoo
UJ+h5gGKvniV7eg1SmvUlQs+MLTHruO6a/lrjX3nnuzTKEv+uSEbTSerXuWmunDRJhqUUBgv7NbS
hWrEe0wn2w0MqzVx3ZklD6YZ36C5bZGCwmILURJ82OX/Iu08mhtHmjT8ixABoGCvBOhlSKnl+oJo
qbvhvcev3wezEbsixRB3vp3THGZUrEJVVlbma8jJebuiR4mkCZn5nN59v4Rfr1/AFnQRVe5+HEbt
s89m1SLxYNarRyVEei6Kk60FMd/N1Q4fdLD6zr8fDoNXyGPASWey52m88ksZoIw0KNTY7X1bDe81
Vnjm1B5TTPn+g6HQMEPozlJM/bzsq2tdGySkh8ekF26WqL9bzd7FdXQYkiv00ktrqCMrM7tr6XPQ
P51UkdIbhcmokNyi5trpmAT9LH3pkEvH76f0NTwZiIab4GPoTsxA09OBVE8edC+H/OVVluniH7+N
MiO9EgO/Xteng8yz/XSlpJEnWXqRcqiaeDFiwm69JpgtYUewsOPiWpi6NJo5ex6TIxu4fJxNKVOG
hAnD9ZI200qsmt/5Llp1e28VbjGLXU4/schw0brYfL+SF+rT0Lw+jXs2SxADhjnVCQ8St9imz8EP
E5Na9Ncd/afxQz+Kv2ihuHXtjGvjyvrOQen0jmFkgUOOIRScps7PdeGjbCuljNxV29xEdqcPD4O/
N5P1lIZ7EYaYc145CheYWqdjzhvr0zdtgP5Ssp0ZddV2QD35Lt111srbaB/qqt+Gv7UbHgXIe1yZ
6teDwbB0J3FWge+G1O3psHqS2s0UB9VxnAkpqrniRm1gaujRNV7dtZHOPucoK2WZ44V1rIs/+QSl
znsQSIu0NF2+3zgX9+unKZ3FS0AyvdbA7jn6EETMAc2uul3GeA8hcrOyymumNPMKfdksREpEO0HE
qedMvkjKezuv+XBQWB2jrykV0ek1Dt9P6os3IO9U9L3/d5izpFnJ0KHicVAdyyVqvSt8AXmlZ/+k
DPWrvIo2sYue7w3S1at8b6WLa2fi0ucjSAoN7UlUN7WzZEWktBfk3syP5A7USpx84sEaZivtqsvb
BTg36RB+7mxMpICtcxiUXSJaPlkS6dcqfzb+KjcmQozpWt1Gz9WzvRsf1U2/Ua4s8BfDh3mBP496
tsAiLcPUTshURk8pFnyJfY3ORZs/aiBkUsu6k7uCbke+VlF9/v7jXp4xSqbmjOjgOXqWJaGu0OBt
YeVHeXSw6F3m6+Q9PAbuDBCC0eQUP6Of3vJaAeTCzgWgBB0d/3LUI85l472ob0Za3NnRprUVytT3
skGsMg3N9u/nd+FSJJsGa0xTCyzJOewiKvvYM9QmP6qtdszkdBfm1yBGX7YngrlzJYeMRdPtL9ZQ
MjJMRTUAIClTL3FHAQ+usdSFGihvLUXT7+eDz8C83U9OPeNxO5GOISXCtXh2HEDBZpS1wviow5la
yGF7k8Zhv1Z8RNetGVeMtg46ZIH3EA74IdY2hVCW+mDm2ltVx1Ao/R8q+nKL0o9/9zXa+KYdLVRT
/yvb9TKu0EMblOi3p3RQ2yR39JCP99VhbfUIPuBwhrrsrZxHAujt8NQb1cpP+sMIs85JKsAfffPY
FfLG1+G/dWLVNXFI98uuHHUKHjyAaTdygoBymTcVknzFvVcUOzXWrGUZkfTl/WHKO8tRU+2hTi0I
lgPdvtJGNQF1AKT1PXntSTgNgQRaR3ZerIbKfxNYJC8iufxVqf0mMnwKs7NV6y0URrg8B7v16HPb
8PtCqpqk6xgSRf1abcKbeKzKjT9QVsllBNdQNlTH2X+4+mjt+JGG6K1nh3eqCP6GQAUXaON1bhHh
dOghxGZWd1mkyliF4Dk52NObCKMfdj8exso/GKKe7zJULduu2EaWB31PffBU2GPdeKeane0qur4x
zPhYK7Vjyux9VIOfUjSDvZYmXhj4j7qIH02YiLN2iUNmnC7k1gqcJENHfoYJeNoPO49Hl3fjNJfY
DSfSPJve/aghIVgn20hJf7dNiCGH3GPhWmKAHteiXRVjlN1NZeTfTYBKF56R6IsqwdgVgcFVRCV7
6NVoaWNK7AIEgFcGjzKXQsy6vARfbmp+CznL74XnfQgIT06aWXtJazsH5mKJOnmfO20lRdsCIP7G
KOH22noCrVaH5JkkD3lfpFQi4vERzFSaLkyzuRniJHJMky8WK5ts7tJGdbwL++EW3He4HAb7YOjT
qz00aA4FVus0xTyeLUsoUuu4XelItXdGGa8GnS7tVNpU/ZuDmkc/+wAjm1yBOKiYs4qMAIUosu2Q
TPfSxLrEfLxD0jUIJkIuw1cHMyFZVNIymS1nKaajjGiO2WowvcjJkIlf1NSpFpKfHmzsviihTvLB
1rtx7an2H98Q6Lb7fbhQcnEzJaG+qbv2Zy/LO6kU71CVcbQOoMpJduM2FrzpxGgeAs+4NbSPrG7w
szSNlTpZ67C0od2O8cqzOpifoV7v4l7BnKrkQWm1CCAXWvlj6My7WogPINd7ozaXyWR6sEcBYWVh
Hi2buuDbtqDmFbu4C/KxXXYyC2RH9UNqJOoCxMKdFUSHzrce6J9HDmqfnauNSrSps/pD0q2nsAfD
UDaq7ECVQIgjC1ZVLcULdLz0lWROz0kor+W+DgCZRy99GrtlIj7MdjSdsMl+yx6GfDa21dvA8BPH
yjppN/WZv5U0793Psm0omb/QkdA2mRRswBx2SFLS4PAnTChT338oErrWTa4cpXHiJvSTv36cfYRF
CaE09xcWoluLIRzfOntaplFkuVGAP7dUw/nXff1N9kys5nIEMXjd3A0pe0vHVMgEby9xAzqmZB/a
AZuayt75Xh3QIO+IOlpArZnIJESP4mgmZuOO5iXO7Ym9p92LGtnPMgz/SGHsu4iHdo6UJ0+hFP6h
Y9476HyqbqjZN6CoXdh/wSLQg4ehyNGQn+JfYDTvrb67afx4kzTw/XuWuNdv40G2t5VVPPpx9Jwr
02+pp1YSp5vBCm8nkoVFF+C3BWQ/S4tfdtr/1esqXkUpJugib5ZZo8LMTolcAvVPLfH3BQh9WBlr
z8x/STMVF9VA8gwah3lAEd3KrW2ZFbu4LTdEyRd+kJvMOAXdN5Z0bczbBmFY4AjBi45DAui37h3f
1+2IB8aqTdJuoU0Thh+DtMw6MSt9Zq5ixJQ9fiTsP0kNCaL5DffWwiz7uzRO/9DdMiBWGLhyUv1Z
NtDtwfsM1ZLWhr2M/N7CYIPoX3qBtfDM0l/m3fhi9REqVmaS3Ew6vgpDkm4m0t1KTR5NghNao3Lu
NLNrhK9QDgkmxEHtt1gr1wkoJqdBd7UP66d8qPdVwyVArrfTZvOW2pLWRROtrCamHJrvpjj8ARf8
FdGIVeUl/joLe7GXWu8VrSi44aniZAU9CGjPkRsqWfIo1REWLKFtLaSxgMELMZupBLxrgj+27bcL
UgEwg0P/VuuAOVrNG5GWDfhQWvzUCOy1lVp+THU6gyNCs2XyUOOwhv5N8NiLPCSYF09al670oP89
qL5YtmPjGHqOGmzRmk6TepsQp+Vwil5iVV6hQ585Vjg8hZlcgJsfVvbYvfZBZnPaUVJlj73ajUQk
p+OEpeWHiR/DomtwmYhHddtlwTbI4eJjdkObMTEnKOmTATW76JchyoEO18nvQvTFQpKtp4YgtsA7
DOu8aYwWUtxphxK1hk0h6fe1zYVhd+htj5N5DA1UBryWcnBtl2tVH5ZVgOdDH/yQapx5wjyvIJ1L
a6uVbqScPKHK+h/eEO1Fam0bW7/p/JFIEARPWVY8ZVNxZ8TDqh5ib8UVtu8KXHNC+WcUDgiWyiOO
Wgm9vC7HWFAtStgxxOLQkBwRY1BV9Opb2svv6YgRYNasLdlRhbTLtPxhGoZ1Vflru9ZuJntKF3mP
z703/ExV60eeWD270tzaenbbdujQzrQuwyba5Z3yqKrBfvJmv6ChvAsS42Co3U9IudPCSmPNFeH4
URnihmS8XMBc3rZGKjm+pC98T42dupde2h7Xr75hN/lGdGil8d5qsIDPw6PlW6+ywPtjGh6ruHzI
UpQZvAZfiLZ8siKEeqcyXU0g8hecDw6tpP9Vx0BeyMr0oCgICiOoWe6G3tp1mbTX7Woll+wk8GhB
qrlqoD3baeig6Lz16gY81bT0BooOkv9XGaatlOY3mFc/TUXmdiNcVxPEWDQ+Npbtelm7bsV7G8Rb
EtBDExkbI1GWaUhzGpzVetKKXev9VKhJDZP3oE3B2mimp1prNvAw1hP3lRhk9NHfmri7a9vWkXUe
kwKcWpQiEuChcfgMHeeX5v2Qa9VRwwo7im7RSgVJruFGHVYESFe2wYC4eO6ocujQDN9LfN1gshDU
Dl3NeynBGhgWOhU8eNL6QRrzhRRGbh4Yv3sM1hatpTqVby2zollTothg9ro0+mFpV97CwutjBKHl
/Z3ti4Ohvkl0uHwZeAz0f7U5C0cVpku63dD4aKP8ro1+kwjmr3jLNlWWQdQhOKuuYs93SpRMOuzn
BgBueWHdaQj9a63Zo1aNnZiwlCdPr7eZbhNVy3UwQgcNH4VNKSZJOfpIWAavAqwHPk2yUXzIUuHO
ZErsOFyqzq5QUGuUyeUjbyVH03Nmy/djAxqjT5al3u8ae9zInrySc9xICVCxJhZT7/0sTB8cxrRC
ssrF5XydADrMysOYvEp+sAEo+qjoDxNZVDoijoFrq5+LFpbV0TDv6GtztaXLxsxuaW/OrHunKvWb
IvKA1AP3KINgJ+TyMSOTJTlaF33olpO8NGLVUaTwJlRsjGHz6oZs+JHuxZ2tpusehZCmiF1DRvnZ
nFV3yLYVqN3EChrQN4aPfXpXbvIZB9cOexlJur73HdEZP9D0Xib6DJjwbHMxFeOt6XnLWCKMhUg4
dP2fKYEinr+mqPwE87HGKMxLFYJQsU7RutRxrut1YEa26dram4Kut4KqR1KnrunVSDpzOfTcOOmf
1k+Pdl1tvFJ2NLl11RyHSB4SAt+rNL5Xa/SvB7t6kJqCm6pF2s7jxRRv465Za3nSLYai3oj0LsN/
lw+HNJqC/2GQrhCeWpijzM7sjx7/Y4DXSWQMH3JRI40ByKaI6WZOq/lxkxCeqqh8ldURHA/MVlBS
xiA5jXLMBn9thoNLjrSp1WxZCR/F+hc7CDdhOqyTqnHVAQOiyrij6E/zdXDTKkQxfPRJJ3ynR+Yk
KrI9tBZH5kQWWrNEouSthi+I8VazRsdmGw7qVg2wK6+7jZbnj33ffHTTtLGNaVFYBi8cXMHqeKMi
Q55FGC+glj8Kb4Es4rtvNEuUthCwb3Z5iKiRV2177X2svM2gkQPq5uNgvLd5eifp/TLRBmfMEf+S
E38jx/bCahRHkXvykHBlY+UVBJE7+sYGxaFXM69/ywKUbT3sUq60KpGWPRpHcY1HOE6Qi6BLVmA6
3cF8rLCjHaRqbfvPQK8g1Zgduj0fSi4TaOUP36z+Rlk7LKgJ3ET8L4Yf3ycTGjGdjyB5tTPG5wx0
T5BRHRbag1oEO78Sq7DGHLWR14pB5C7a20IGfhrF1HXTxy4vSGeGm0n23YLoZsWuBdqWtzNveJzF
Kns1da9hJ61gi95kFt61OZZUIlz2FY/+Ej+ixOB0K2i1yD8MKV9mag5jHdURYum2roZX1bRWZtGL
rW3p/SrSNARcpKdJUj8MHGmhYFFUa6b8VyBxerop+ZEjZ8UDvfooZt7N6B2HpP+IBNggs5efJ9Xb
D4b2REHhx9BjMgZZUl9xxaaopgBNkWh5LQzPUpeK6PfgHik3RMnG6LnhWmNcGZWylVp1J8LyXu+m
l6LOsYuob4cpBYyilG6Cao6QEYjO8DNTDG7gUdWPaiLt1MK3VnGvvYF2q6Bg+OvARjfQs46p5PFG
C+jxYT4HBSVvb3QTtKBkpU9JgCZXGla/ABPetDlHClOxzmlrJBjbmOM2yzXhXsTrazLZkPYw71ht
POYWbxBFlx7J2e5Hw+B5kj5oTVHCGu/dQTZ++lry7FfwaujXvTXA9gMBJDwo0w0drbVaSeUyN4e3
KuXmmYrgo8ujG5xfV43U3spBIS/MRqynyH6qep7yZmO+1FpfOH1tvHtho609vxixR/T29SR1lDVU
N9eTTWH1yGFH3V8RtthnefWTFIjnMbPecCUAAySpvzxf3/mZse8abZkp2h7MPNm5KV5hhkk3uYbi
dCi5vdfuMRu/QYDsx4A5tuKDam7lFdUQuhB2wylLjtWgrfCevm9ylAkEO9rvjolFwKH03C8/iJwH
2bMPoLuMZSiVL02HbUKZSQul1H9EdXbbBPamHrmuhY9md2VrNmJTs8GGFGztod17UfdGUhwuilF8
REb4qxhsz83icjOFPYQ9q/c3VVjfJWl9myXtx2CQeXRV+eZreu+Umfnc53l0l494dCgSh2aUm9qd
Jo9CSDXe2zXqwVNjbIAeYnYxenQB8uIFy0iu/jD/abTlr6Q1ngTGzG4b1NKij7QX7szbZqg/AKRj
DWiFWzHF1U4nkkJX1La9onUr25e2VYReMDiWW+r81DUGlBUGU9pmE+4IQhves0ICqaWOJGXIV62r
SXsAYP2qtcXassdjlkI5M+rgaUjNfEm3+JUi1J1oI8VfdLVuPSQtOm4V+8C1+/xVGxMDCbI+WvYj
v9GLovVYS78pMemO3/e6K41lSCXDrzlzPPuiwexAg6d/C7M1nClueZboeEAmaXxIZWOviHg2lfC2
A03kKC52JS89o+PIdWjQuSIbuK9KnX6Jd4ANbMS7XMh3naHfK8X4y4uRYKumX14rTMf26zsFxwXY
j7/tXt/oqCLdDhHSqqUn76y6sFd+GXuA2YbW6RP1xkqttRpPR3MKbWpUYzWnR2zyGmwKDoz46CW3
Uc4GQK/7HUvbvSYbYPPC9m7yTCy+FP1nK1d/rbR6CDopJ/AnsAVHrEQzDbW0FBmTZQZ5+v37MuyX
svJcgwVXwDohRkDz6rR3BTk+1MrBj45yZf7Ng+odV4wrld4vJXKG+EcAl7o8Xmznar54a6dSYVnh
sVTeQrBYgdRurf6q6dsXJMg8DLIKUCBBctM5Pp2JETRhQ0U4ptU5uDxH3Zl1Fa61RblNV+FK+vH9
wn3pkJ0Od05rC8fWgvWoQGUHgJTm8WJ+W8Y6j8ZZh6D89f1oF9eQBgMEz5kne67jEOHgY6u2FB7V
Ud7KXkdlELPOPnz4t8PQMoLP/U8/Ew26szVswi7Ku9AThzACc2zd0qrl3P7ruXwaRKA+cPqhImQZ
OdyWOHj2nWmTcVsYrVz5Ol/X63SMs20dpjkv8kyIA5ZA25qeZV4AKi7tKx3nr5vgdJizfldp2QV1
xkA/VEa16ZPndvB2OqkP4l3c983y+6/ztT9zOtoZqqQohzopek0cEE7DGLd3RrMmqHXuEBtXzuxX
xJ12OpZ2+pG0IWy1HnjLwUgQc6bwUQ8FMo6UIAaUBaBl8APyG01EvJry/Ri1j01h/eu28NmPmL/y
p35+0LZTbohCO+jmAzXydSTV3BvFv+2snY1y1lQfgroMqEYIoFwkyTb5pzKqVyip1z7dWT/dNOos
63tNOSgy8MTsCMhvY6JkPzsvf79JvvZg/5nOLByLqyf9vLOtX3UVmnL6oB3IoHZRIOZ0xil4U/sB
7oYaMrJ641RTQknx4/uh5z1x2s9jz1iMiVQA9EVxtj/rUYt7SqZ4dNX6M164Tq62VwT6rg1xti2D
oSi6KhS06Qwkkptprw79NZbOvEDfTeNs16lyKxBeK5TDrJklbmjYbMzluBJL7eWqZ8rFAPJpyc72
Hry8ZhzVibFk4O6tb9wL4MLDpLg9FZuykXdJiuGHgRZ0kZFekptjOefO5FsumpG3WLQR8PBzs336
/33Msx0LLaWyKr9RDlh2OgF8E1V+//+NcIZCjaOKZDRX+4PVPeElfiul4ZVTN3+p777k+XXGc4lq
W09G3xrrvouPkG+fbFFduQWuDHNOh040I+B9pPSHsKB8aVirMu6XXnMFfndlq5yDR/wMvVu827SD
ptqbyD8MleKkurnGHM+piitfX51vrm+W7pzYXNhDXZDVK4fZzEdeJitcoX8gc1+297JYdHsNaRls
1Wkfuii3rq2HCDpb7aTiCoLtYuD83wNyzqakO5kjAFP1h04jOAdptKC554IycQPpX6PZNU2VgfTq
tHLJfc6hlEOAtcHUB/2h1Haa+miq66uS5Rfi1+chzrcK6XbUEbb7Q1aq1C7MHiaxJl+7Aq6NcnYF
FJXUV5aV9Xy8fmk44dJCHPsg1gjZ76IjBTjbxdvtX59mrhv7H2EQFc+Os+AfxeFYllDRD0qPZhdy
tn+Lob6yKy8cNBQdAFApUA8VeKFs2k/5AL0P+oKSQvNAeZul3qWbUFp/Pw3+0tedPyelwE5tAEpk
wqeD1Fbo230vwmPbU0yuhdytug6ONm6vg2NhpuX+oyoVl1RTPGwM3TEAi4LxG4cjtT6GEnq46VO6
t+XaCcfoNlGzZmEZKvWJ7A3Jvk0Z07+NCv1F7ev3MlOkpVl1L5bZ/KEZ8p76Nh01lMWyUdqCrrj3
AtqglIkfZQ2OhyFRcIxzmk/AWEqnh+RLx62mWujjWkADjkeItpezpFoaCjli50u3tuc/qgXFbVMK
3QKpOHj70o2iVDAdg/wxbZVlUnZvMPpRQzN5rAYZ5dU6HZWjZXs7OtTGwtKmjWpjFxkQ6o44KaEv
PmrtsyQkzskEfx0JH3wSaOE6gjbRFJcvIIkPsVTtGpwR/YFuTKVL2RJt5H7RKNor3MJm4Vdl4Uoe
haqg8MJFVUVPCJjfmp3vkSEZz7XsbWMl2Xsm3chI3GkThP0yoDhS1BJUQCG/BBmehgHSuLRBHQSk
EcmXaIq1dUmnpcmXvU45vPOp1Bde5rngWWDk+OWzRYNQKXzvKIFi7irI7aZHPX30Q7xNxE2py4ek
6rLl9zvswuE82V9n116I1H1cZjH7K6VfbxmuFwRXhrgQNAllOGjDfEDh6BwrJqjbFL0lR0cDKpYp
U43VFspIPefanXThrMwsR8XGgkaWyf5OzwpkOxSKB/Tbce96QfgCDm0cP2qldE3Wbf5DZ9cR5QlD
NmaAH4C7s0PZC5SkY11Ex17xXlsUGh2vrmNOYjjX2XieiDGkqwV3dmWMuu1+/8kuvYZOhj//ZogG
VpOgSvLfOnm14y8tnDrkVU5l4Rpo++Kifprr+aLmued1KDfwSKBEDWG0CCX4w9eW9NIwXKx4kcsy
EpHy2ZLGap/AgNai42CWvzW9cCnNtDXcku/Xbl6a8y/3eZizpbOSDkZHU0dHWlSNO47KeyjB+8t7
a8DIoT7Ggxe5WhTqV8a9ND1bUygGKYgbsmlOt2ZupnaLXap10FIb8XyaUlHn+s3L97O7cJhBL1qC
GcII4ulzOkqCmaQPJzc8kp2thyx4QnHz4fshvlrHgy7FaQslI/yPOG1nM9EbtbHRKjW5zZWV4ZTr
4p2uLqj2Bd2ejbqIV+PGW2K41JpX1vDi0ABbTXWmdxqmPi/ypwtXZCll8jCwDuVyWlVbZF+t5+S+
ecn2absGPES8d62lAUvo4dopuHTmZlDt/4x9/jQS/BNWRnhMbqy1uZp4hM2SUf6sZ+hcg/Fe2KUU
JimuzQrfgmU+negg1cWUtXZ4LOzuobfQCB3scdgY1Zg6ihIH4LvipS2NV3L6C5sUnK3GCSCGzgnH
6bBjNTVapvrckunw0EsG8nClo1vZlQfKhZoAqpsm8GQZarpFjns6jofE6dSOVXistVXY/OyTl7Df
1dYBDELoR24pQYf++H7b6vPfPD34MILBuIOKnjVhz5lyPa0uZNlLuKGkIW4T2VgUDCPokiSvnuTG
3nSjIJOnEjwj/r3tNNs2VxgeVF7urxrZi7iJDZSqI1EurQR5oTxQCzAtqXBKwCZgKRMnbk30AdTS
3Io4+1PDVTNrcEqVjv1WfTMV9scQ+z+nTKO/RktvAYnjKUPPaF9pYEq0lsZjk5TgdyJ2FQxmf5Bp
uqT1slH9G/4bc9nBhtqbnYL0u+GZewDsIWiCol2hgwcmIVCVbeXJk2sPo0mvpFecKEBT9PvFvHAQ
dUDtij3H6ZkgcRYDphFFHrUNSd6P2U3n6o9DvpCXdO031WYYHelX9Fxvk130p7xSDZn/8NlXPBn4
LHyLUUfhic76UeoCVw2BISGMJOx8qWfhIomubNQLz04aKRa+fwZSBvpX6lddgnCy0IYItuouvWu2
3ba7F/vk0dviHYMDBkg6F8/1rbYHBY0JRrbWD9fYWl9P5emPOIs8RmMA8fVS+5DT7BWB7+DqTQPm
miTAxWGo5qsqVF9kYc4OJeZAY2rKrX2Yopu2fipnO6Hw7fuNc2kM7ngBPRbXPC6o04NfAQuwYYGE
R6Ud0GEZ111vb+2iuSKleSFYcz/M3A/wWCqQx7NABvGiFmrLHSVtjLW+KteW663SrSBYS+61YP3P
rXq2KYlm7A8ki7ECPBcdqPxiihCRwqMVqbvZaVjBns2tXdp7mxxzLveq2/DX/JPBsHBka2KwiTzi
6TrqwRDEqEaHR4M3R1pmbgwYCcSVU1s/Jf0DY5Y1nYYrp/5rcnF66M8GBcOZtGnahMfQbn9FOehy
3Ryu0X6/vhUYBIoq9BUKR4p6tgtjxegDL2FmcbgrakAUo7TU0GZbsMpX0uhLscQ02R3kSRzt8w4d
bmN2nae5cSir4JCkIEmsDA6CubZNbzVa0bVNOf/0s22ifBrvvEXXWGFXx4NiHqpQXdVZf6vPokCq
pNLy9ZzBGG9rveatDXRjEVuCimquNEi26MgmgIr7/iRe2rQKJGdMRExD17+wXQD/xGjBK3RvbBAl
Sh++KpG/D5HD1LrboncToLi/xgwX3aLzDxA4buWqnK79ikt7ahYytlRDRpr6fCMbWW8Mlu3TGKO4
3QB4Xo5/QD/Ki2aBfuBvgJxAmf618zE9WciROiq4s2Ds+YfvO5ThBYoHB6uqnMC6La2/XnGt8XFh
I8MehFoLGN3kkjy7IgUeXFWkCfVQS8ami9KN1uQPkZpuze6abvrFoSyTKhdkKZWe9mk0yFUDYeqx
Vg9G+jiWykMW74JALGsgft9vmgtfSyXrN/VZ3QDW+tmc5M5K0ynpjUON/jtQ26Vhh8vvh7hwQ0C+
R9vZNunSf2Ema0S1rO0a4xBOv7QY8kdmb5VavxLKLsRPlTQXSYsZAfCFDWwEFWDh1AqOcSYN2zZA
7TKsrftQrj+CRKKg3MTvVSDMQ9J7/1q7gxLF57HnRf70iCkStQ1MjbCTxU9eD3gmJhnsrmQuF5fx
0wTPLkCfzq9lekwAUKjjwWLoTDwRr1ph/+OudBbTVOrTEPV4pZB6nu2IzsjqLMaBD+nVfj3F9Us0
qlAOH1rLXhjUGfteWZseAa0cFBdQIaybzOmiZh3a0pXHy1dyOQtrcPvOqtNc+uf9vtwHTF2GgziI
dBZA63UBJrvE9A0RzaBJX/H7ugnS5Em2pQcbqRq5TZdd0W6Z1n1rCH6SubGj9tZW6vdp6q+8my99
EdaHN6TF+4qfePrZa5EFCvgh9ZANpVPo8IqDu8n+T6LO51HUs1HiLPQVk1FkFaaDXT8Po4VBsPpD
0vzt9yf1UjCwkR3hAEHopcF6OhQcghzsF1FH1MTrLIje6jpffT/G/DfOt5eNoJehWDbR+vyTwg0T
2PcwhiyOwmyOCvg8PfM3pkFWUOfqlevo4pRmvykTTQQZ67/TKaF6PaVNUmmHoTVRWLUeRa5c2QYX
hqDcapMImAJm63nbLMY3soklZiSJv1nwVonX71fs4t+nAMqazY7l5+rk+ZSZIqnZAKC4XHNoxKIv
2/hK+LyUPAhKMDgFk8jzb2ff3oCu6Rs6s6jc6iZ9oEy/nPaxo3Fp17/VzVUx6Xnbnu0DUEY6EyJL
UMh5Tz9Ml+WlWSTMak4T5Od4j/uyO4uuV/X/xTfqwlk9Ge7sFHn9EHZh06qHaISmtMDuYaWJBSKz
xu/4yd8OOKxZ5ZKXxOj+B1/v0zzPst+qS2FttA27Q0UgEXVY6xpO7FKUPJnbvIE+XT8iNYyWZqp6
GHdtstBXmYvYJWD2Nl9ha4RQUQ5UaCG/mIaD7MBSuxKl1QvJCvk2j2p8DU3xNeMDOVhBSFMPoOJR
7NWWxdb6W1eL4sZbx/vxWVsmbrOpP8Qx+gVqNQRis+7+oiAJG7SguHhtb1361oqA8qBxWGTq+afr
gXFvocQh6zFYCTY9z90IjQav0e8/7NdZm6jhkDxxVdqElrMNnKipT06Vkg0WNkQqQ+Baiga4UMq3
QAEK/P1oyvznTs8Lb8N/slwB0R3ozemkZD+MCktlUsGEWaPx4oWvlgptVnuK/Ncs/4Dvt7TqDCh0
t/x+6K/xh34x7Wre3IxPpDsdOUtlJTMsIQ4RCIoCfgVUs+9H+PrBTkb4p7j4aQPblfCqIeSMFHHh
pB5v+qhdRXlyZZgrE/lniT8NExiNkCpqgoeyLFalPiE6bQe/v5/KhV2B0ADITQtclI1e2OliVUy0
MI1YHNKxcEcTGVIap4Hxhl/29wNdyNP4W59Gmn/Jp9mMBrwar47EQRHNcvL6D+jud52VxRAz+tKN
MjmBGaHuxzhxkb4L3XHK9tqsrCINs9txMPz8/hd9FT/Ba14QzklSMetBEer0FyV5PImpk4hDTud6
fxWVAiI2sbdj79S0ifEExLH4XsMUwVp2gAbQRVl//xMubaR57SkIYz3/JV8UKvCbsIjUg1UUR4u2
5+K/SDuvHcmxY4t+EQF685pMV1mO5dq9ENWO3nt+/V1sQXcyWUQSPXrQQMBIFXkM44TZsberNg9E
G3/N9sVSVdHUYc+Esp/xlculkuJ2AfBcmdlNZuKYMC+jl7H43URr0d/0h2afPckTDUllQo7wlV0a
AqcFyF8pJSdGtkO5rY/DXt3Lt2sbt3RtaTNxXxV4sShDXZrpyqgsAexLAFO+ZtyOZDRhd6BT0ER/
ncawc2eWZg8xczaanEe4zSKw9E3VpdPwCV0n2j3X78LakmY7p3Z67nsWhtycAU71yxi/waB5zOM1
SprFS3e2otnz6w6pDq6aVv5Ex16+wvrRwcae2Ba9rA3sAj9K2woPa6/u4sU4szpzNI2nqpmbGJKj
HrwjrNfHcmedysMafnBtcTMv0yr9aGSGAKxUN3clPVSDaTMlGldQl4ve7PxazJ63ViKvyzNI94eT
eZqkt3rbknaBDaSIFnhX7JDxXqe1X3oRzq3Oeg9RI9eSJ/iS08KwEhWParwSu69t38xPAOCH7Xfg
u5Iapr1TJR3suG92vsbM1f903c0Z5r0dTPJESvSOWAZQSqTZe2pKvyZw0cb0pWAlHPlTtP3gl/65
fvPopxuHAvqQYIKwCo/CrX5gzo6Lces9aYxwfqm24j76In+GwML+DZkDTWQK6Cs/YmVzzZkr4fWN
RcTGJcdNHUW7m2jVQwqf1/d1Aa1Fg1hGYutPI+UDeT+NvdjlqZWc8KZ60G6LQ3/r3cOsbN4BWdoo
u/wgOVmx4rzonCw4/kks3IQ0gthrDnyBHkdy/YKrKTGuBwVQdzcYDcosY/Rg5v2TlDMdmJo0Ew1Y
2gchlDZ9O4l/ud+tJj9qmgDcSev3XtN8ig3IqAcmgRnGgj/FLTYJXEmb3gVfNiSg+42x/OKK5iO0
9z/F3DR2lm8giqpOtVo/2gcK6VHSl0QQ6muoMvVXG4fI7H9qrXto9KaF5qE76lrwqVPd56RnTrQR
zC9w1rzoevXaxVW26eUR7XXEezem1P4qQ6TtB9l7YXj3VWqDH2oA2XaTNzRf026j162+91TgG7An
CkUEk73RPFV6yYhZYjyHSf/FZGS6HaSTqGmO5XPhWkZ02wYG8LRioquO45PSTqrIgfgQQxS/F0ym
1zMjrO00DZ5hmbTdEeWZMv6i1u6uS5l4jtufZiRS84q/lGUAdqQ1b3zZgG4jYLywNe+VCC6Qbvqk
xjF+1GplPzTpN9lPtzDeaxu5bJ6KwCXnAs1jm7n06hJysmqGsT0mTrfM4HobcsV8E+iMb0HwNByF
1rC2McmhnXhi5SRmK9hSGbx4CILtFXrNDOBG4n7UJbvwuoeytH7WTd9u//6Wky4RvSEiRwAwR6Za
giBGoZ6Rzex0xmQRIYBciC4bKgB7JCXD5/wB7Jx8/GtmQ3I0PDAtyilm+1Dc8MZKtAYvlR111Gyd
aiYhL9RcD6PYrnxSC76ebFCikAJAAa3xWYgDlUMYGkJMgWP81RZQ+UARcn0Tpzdq5hMvLMz8USxr
daW5TLTAHbEp0AAz++oYt29tKWxkeHWvW1uIby6szeIb+ogAVRGPcLz62RBGpnDTfWgKO8tbk+Fc
8LNYUmEU5HZA9TnbOddsGJX2iaRG/bcvd8wfVUcDYqfr61nevX+szHZP7wvRLAtuQoToiyEU954b
bf2oPgyt9pAJwv9obrZ9aumHHtKMdFi6BPqiz34PdVsU7dowsiUIJK4vbvHyTWhJgnhgQPO0UGpC
FJtIWJyk1m71wXqW1OzzdROLp3RmYhappRS3QrGXZEzAjh9pG/jMp6H0lX1bW8l0jGdpp5h0QyzL
HkVvxtpzbXyVYmsNWTeFXR8+JKBosHub/GeOW8gSKU06aDucqICjrzG+aMW+ZiYhcn/qIhrn4e76
1i1+Smf2pjWfrSmGhzQtp9Ox/LcxEe2OaXVfZFDeiI/XLS1e8jNL0yGeWbKkSIati/HHmv+6iTMN
PyQTFFZ+9pZWsAiBcVgJQZcDGFAToBSBaQACu7QJ81aTWWVPbrdrdiTlaIbAQtrb4V7fdnCX2E2y
L+0QzTZ35dYvXEl4zEWkdYFSWEA3Li1PMoKG6uaiE2nG3hS0bSI0diUZK5u6cHwXZmbHh1JZ0CZF
JzmCcdRh6gmlNzoPO9+MV7KUhfUAYmDE2ACPCUpjFs37mqCL7UAylKfdjaErW7c3gHyPkIf8/TUx
RZCCMEHQAJ5n/aU1EGq5JHejKtlx/N5I1n1aqEdEpGxSpf2/sMZcs8LAA+iBOXavkHKzgB5Rcar4
1KKcGerJBm6MRN8hu3Jz3dbSFhLS/r+t2Vk1PbQUicCn7XbvAL+ARtwm5lou9JGplaji3MrsylsK
3BSxz4riu347wXfAQMg3zT7+1G2V3XAMbf2+O64CShdycsyifTpRjdLamvnGWsnw8SWV0s7ut7Jd
2dGT68TFDu6G6j55M3bINu3jY/8rzcFj2cXffwcX5s3Lz00tx44KGHvbqsopDAYGDUp/myVg5eF1
XYNcfJQF+rPJ/6x29jUYaRJIGagLp927h/inArPluBlfs2/JQd3C/3BS7HDYRkTMj+0vqD1XvpFp
NfNHwgQKhvg5nkWZf4yNr2ZFL9aio3bPPtKYfQpSS/3SGb8KZuUzqfsXHz+ebJJ8nVhy50iJnIfP
E9G9coQRtSP/c01RQoqaFZe59LxaMhmnSowqA9a5PMM8yP00E0PJSSAhyRXvJPvCX88sQiWucXgy
nDqQ7M9u6YiUtJ7UjeQYSHpBB4py0pg+j1m99owvPXY8N8gh0D1QlTlBuySNDUKJRNyeV92EOizU
jf4gpwAqkwAqwPjtumtZ3LozczPXAtmplvswZTnpYL35Qh3Zgm4lK+eztqaZZ8kSPn6lKBWnrF1l
E4jWzhOi22iYiNXccN+1yfP1VS08blA/05IFNG5IvKOXF6JQxlQeRkV2AkW4ZUzqMVUida/EAoqs
LkRv161Nf23+UfHq0DtTZDrB8yMz4mr0A2QYeApUO4b+ZZB0iFjK7XUzi0d1ZmZ2VIZfocTJJI7j
xe024hpaa1XZ5YUwniEiig6kcrZtEDDR4BBiAu5COqoMDapZf9t3q1qci/eB2/1fO9PxnQV0aj6O
aqrQcSh2/V5Ei7P41R1ovNxkOEESZ3wglS+/2a59xUvdFm1KyEzQvTCrGDP3axVQyHr+KON++333
yf1dO937JEZV38qO/Fh+cr90FVLQwta6a27X8vaFdZ9bn5cbcx6apGm4ljmAaW00gpPqSTd6rqPF
Jfe9LWVm8PfP24XJWRoaCNHkLwMWlznQvWwEDRId5auY5ofrt3Ph7lwYki/PFB1XvYBRhpqEpVK4
imwSnm0Nz9F1M0tRyoWdma+3QmppqscJai91c5C4PtHOO3X9wePx7Hfju/SrPPjf1no9Cx/fhdnZ
x0fA2SAjxsc3oGA4QEgnrL5iC2ht48LG7PNro0QR3J6lJV2OqjOdHp/u1pYZM2OTC9GnrtYemMbf
NnLxjOrwL+5xtrHyqlhx10t1aqYaTBwngQpzMLOvRNMMExywqZNKBgFUxBC1FXCoKbXY2GHbKrZY
ywjn+APTpZVyX4YtCmdpjcqX+AV50T00cyfUDx1Gj98SUT1WUh6ip9f+UJUx30PYOZFn6p9DsUs+
Xb8eM8dPY5FoA8J5Xmie6f8UiM88i2ANVivyUDtpA/NuhCzxoyk/C+FaV3x22//YoasPS74mmoTN
sx2KBji6lDSoHbX4oWc0hkOIKNu1ifGZv/hjZcIQgJ1VpmL67EJIcdDWQmVUTmi9G9onV4C91Xtu
YUeWxpUzn88i/bFFgAa6CEywKM/xH4VBg1tNgoqeaX8nHYUd0oTSrrxf+5DmmKkPhmbOv87aPLZ4
zEgzoudM3CWn6DC1ucV6N7yW9nC7FuEvnRWUOJZOP5imsz5zgRrMyL0ouKUTirUtE3O4pbiRYn9l
B2ce4j/rIkAUFT4bmhCzKxE3+RhpnlU68jjsI0ZGIE9++vvbPeHUdZnxLZOLfulj4cFJtRExWmc0
v8uptpPyQ4i+eNDr+//J0BxbYo6M9WZxVzpaBz+69A2FqZNV/I7rNaDX0g3nXMQJQKkx1D9bUZJK
pWb1Zekkgl/C6Z48Z4PK9Pko3PN/egwoQG+vL23pNugmiQIehi94PqQSFEMYM1NeOmUm31RZdWcU
oy3Va+UBZckTGVQuOapJBGxOvKAkldkqY1+CpxJ+hOBq9xDJw7csVG9xWP4YvPG9kIKTh8RaJ5uf
ZcU9gbT53krDSU86p+tkdTPEGbMl/mGQqk3YvJtNvR8DiYEh7z72GKeBs9vsgE6LZc4weXcPIOHg
SQPCzcqPuPbkbcg0+u2o++FeGSAqDbPR6YO4WRlG+7BUFMHoEBCaovLCqzEd8pnTrZLEUzzFDB0x
1951qR7gMTI/p1n3YqiQel8/vzVjs3y9jWBssjQ3dOrW/OJawm+YSreWq76I9ClWbH24K38WZioW
bB+Gzjzx5cIitF1GagOho3itYwWjuslU7aHOqx/X1zSvNlI9wmUQlE54eGp+c5BVHYpBpKdF6ETB
qNt6KhH6RsHnsNM+I2J91CCuQBrAekJM77FOdBvq9M72IiPaykr1G9qJfJdShr/+q5YcGudKHZJe
KtONs28TPU9BbgqcgAzrXBCNGwG1g+sm5giGP07TUCf+QZTrplHmyx0ODUao+zArne6U3sC4zFBh
e9Rvim29Ew7tc/kmfV2xOJ3ZWbL2H4u0tHhPybAhR7i0SE+tdAUE5oCAmPTf80mEt7f7HSTUp/V6
y+Ieop4o8gAptNBm1hC99VOj1gvHUndNw/1x10aHFiyAQKLizxyPrllz/JjUUjqLVAEPqp6K4CFd
PaM/WkmzHbuwIF/umMd4FsKFWAhv4IV/7g4ZWifNtlLh5N3KyDB8Zq6hPkZ34l44VA6ReLMJn6IX
19igbC3ZKnTJX5Pv18/xw6dJhnq+7NmnmYlGDEf8tGwoUGMVMCnKblax9j7N043puqg6s9mSyogv
o+AzO64f9WXV4sb9fLwpO/AoSfbaDe91QcerND7J5nM55puxee4BCWa9ZHd8jLF5K0G75ELN/PfL
Pv850204c7VKr2bEbnyTo38X+ntJOkb9SqVr6UKdm5h9khSmEJbraj6QHkEBQIBGvmJhchzzC3Vu
YXLxZ4uQSjRFAPuWDv+4p6930HLvRxxlP4bYuhsUH/L5ctM3uX197+bT2n/Okioe+M0pDpTn7xTM
+qUU5AHOZhqyc+rH6m10t/WtsfPuels4lIcs2A+fC3MVYvnHgc+XzIglmm8wJfFOzq6Rqo2WXCde
SXRd31jjNkL2GiAfs+EClLgrqfjC/pIr4A7UCfz4QTCsaXKran25YFA6+dKnld34v9Gi2qrUYP3K
3IcSRVij3F/f3oV7w2ACEmhUL+HEmJd6vahAczLNC2bFxn1uVjsr9rbXTSx89BcmZm9/YkaNlxaI
BTTefa5/85s7ZQ0huPTBg1qaHiTk1hjInF1/L62SzIqSwhFP9Y3fbcrH5i18DO6r/bAf7uS77oXx
dgt48sqhfYwBZEAsZ4ZnX4VRhnE6ajH7d+c74ifjyDCClu+g1meapLnpalu97SigrzzBCxH4hdlZ
8CaIWi1qWcRl0b7KZW9H1aMSR1tF2XfZuLLGxStytsTZ+aVFXVIiDQvq9N7JTCCdSJp/cUUkyOLI
kqZOwPw5ZCo0E7ww4MH1UsQAwpNVRW+Aj1Z8ydJK4DMmaiOKAN8xuyUSgsxKlamFk6uwx3cCwmNr
LKtLB8Orw+g++QPDmTMTVYlSt5ZlhdOV7l0wlLdd2G1VyDhqM7f97P36p7W4IFJ/Q0KIz5TnNWyx
1eq4H/i0Jp75un8vs7frBj7E7VxvRj8mSWTmvcx53lVDu408kFc4la4hboR2iEDWP0obX/j1Lyyx
BD4nkvEPsBGh0EVBLIWczAsMnPvqGp8s/SEOgpWrNq/XTe8JoO8/RRNzYWTGKKo8bL0xc8RD8kAB
+8V6Fh0G9E7mXjyq1oq5hROyTPrjf+4Dipaz+yAXfuDnEPc7WSf9ll0EC8teXplKmv7G7JlizJCH
gzAYjee5Dy+aLu7z3O0cWY/2UtT9iqr8CIX635oh3WHkjy8HMlxew9lSDBFKMiXtQkZXqldBdI9e
XX/rW/inrt+ED8v5Y4ezMdGERz5z9urK9VgQGtehIw/Zj2Ywv1cxQEMtb1fW8+FoZnamf38W0DBb
GuuaX5In9tU+LVUop9KVvGVxKfBBQNnDkIg5nzLVujTyUjMJHSH8lss/JsrBMlxLxz58o9M6zozM
/HPCwDByCTnrUCs4f8odkk12lzxm2dqr87HcOJni8Cmck7pwNpdbJglSFqpDFDpxnlKzQHcCRggR
jZPE37YZvehiSIQtEFmdgFtA4r4t1mR/F09tgorA3T6N3sxuoVwaCNd0bGkTBkeycsSp2k/XL+CS
iQlUoU2Ez0yJzNK/eBS8LB3iAIaF34reblDmum7gY2DJPp5bmCVnAfDJOCqxEPrb4PiHD3avW+jq
Mn5+WIMmfYxRJmtkQeqkHM6w0Gw9iBEBLK7l0EEc4RBW1eOQvcjDaUL4jjIq23LzQ3NRWlXbu5C0
QVZURijLSfNN2hvlGs370jdx/mtma8+Q8tO6XAydyru3kqdB+9FZr9f3d8EE40OA2PGKkvqBdTSA
WqmOaxe1sTSxm0jeS7IPZdVaV+vDWw/EhTYCnQvmQfkwZl9DKyC8Yg3KVNTyt7VbHmXQzwLok1QX
t3684q6WrFGuI8aVIQkw56xAtQcYsJEHfAkMjQ3tunL4rpPRS8EXVXu6voEfvwAJWiZqu3AC4fHn
o+TGhO5VAly9TCW0cTJ0ja4b+JDsAMBi1IACy9RQpuV/6UjqyNLgNsdnaWTpW+TuvhVSA9WrHwnb
cASfL4fVIQytH6mB7tJ12x9vB7bpATG+hxMjr7u0XWomMwQKTkyz0HsxtHKbqfE+DbPv/8IOaiC8
zFQiSMAv7VDATS2hC0MkYJtj0Ub3PjKEpey+XTczn4mmDMl66JNAngK9MbHTpZ1W6Vw59bCD0O9L
E0I+mY/dreBmtj5G94CNdzndTwmtO0UubmEEe+OrB7RfiP0u0RjfnTr7+zBC96Ux1b2PhOr1X7i0
4QCqJY0cHnzCHHQHFj0I/NYNHCWGjVew0m990I27rKj21w197FJNuD4J/PZE8AKxx2wrYivyu8y3
Aib705vcqTbSsT8WUFn17zF1wnDlJs1brn+2Hu4QInCF9g736XLrOz3MVTkOQidxUfGRdQb6A4OA
iCbn1yiKT26odZvRNCKIevIHZCarreFL27BBvdo3I8pT+i+3rL/JYXynldZ3xAjHjVR6X6QO4ewg
oyEfhZW67XnWj9f3avFQIC6i0zER78xxl2jTZi4RZeBIaMxJ0bMgqRvX/HbdCJkPO3ARm3IiiO9Q
Q6FXZJjz5pdYRjmDSwMv3SDAFtNC+gX1695oUAyrYQoWhpaUtUR8UKyfMstlRLJkzrTNimcPIU5b
zLNjYSgMWlnBV4+e9jags2qpwzs1m60QhttUQicGFGSF6HP+lpXKq1uoFKS60m7K2kH+qgO3anwP
xw51NZNJDwkx56QPHpiKeZbCXNwUcbF1GRbdaGnJ35JMAYkkJvNqP3gPemO0Q2kwtkYF74llBp+h
f0ztLMtf8qi57QL9CP7yNoHbOFXNbSZALeZXSM5aCItg5i7q0TyFbOzEb/raG+1rLrfHpqDh0hbC
F7+WfioS9V8vku5bpUXLWyl3Xnk0yu7WDYYvohR+79IA6JokP4vRsOcsv5Wtd+fKrQeItTqVJSmT
IiKp50mNbWTSazwi1OkXjOKgG5GgaS4PtzR1Xj2zv3XH4bcc+yiJGVO5p80eGlUfvzXoSwElsmNX
RQSt6U+x5Hm7njjALgvJ6fPxl0c9bGfo+R0d2701Co4euK9NXN9mAuKG5kgFSXSH31Vn3UVNcyyT
9jlQynoXWr2/EwL1Jh6SE+PvhB4SuOxRVu5pZNwPAA3lQf8cuUq8BW3zu9V6AaEq/RMDXOOmLoqH
yqhforraGYj/bTxj/NoMPaX5pGrtSBA5wC56R6ILjce4es/lSUWXpu6tWMmfrIJmlpWMyi6i0bvy
jP2pGMyuN3EikyIiLAz4gNlbApesEQeQZzpKoPd3eSHryBWZTMzV7p1YygpyjvFejwLXljv9h8zL
9hIb1S3ojdyuCa+iEP1n1R0pKLYnt3PvfaU66VKy90braQzzfa4rD13XtvYQKIqdm+kaldrCU88K
GNrFfcHtO3eZSi/IapnwGlI03qtWsVfCNTqnJTd5YWPKYM4yrTjwRpWkDjc5qN89MfgRmZ28MyGU
s+tKf0GCO/lZkZTbmS9odhgN6ikf8w4V4Uy0UR1OaZMgTSvFEQBjV2o+44+ru1BRo5M0oLjeizBX
J26vO00PI5preSt1lgVnifsCgAtSnW2a11lGofNhs8PP+zmzcA9afdepKwR7i+dwZmL692d7ZCG1
LURwvDpyPwzgg2JGdYBdXvfHa0Zm72MrGH4mRIQKRQXxaBrZuuzurpv42BzEP57v1eywGxVv2LYI
x3f2uG/ejWN/a8CIYB2Acu642DAiXLc45zmdXuELi7NAS6aBTsSMxdzaDKf8pnmIdsFpiLZI0t0b
z8q3SW8m2jaf62KT7WOigp18XJseX8iyLn/FLA0vgtoL9IxfMcEj41f6JBtvp95Ed2i+7v1jvOv+
lsrgw8Ln3idqTaEIuZZta20k/6HnDR/Ln0azQmSwFGKe7/AcAhnJCuPj9XSmJ1XbpF96a1PfSdto
19/KX01/Y77Q+0HXoNxMFKVrYdbKrZ23YxETTYum4dbqSexkXvsAgcrh+h2aLuXcj1OkI6EDMjAV
VC+/Pq+OPRDGg+/0WnQneA+RFNyElnCbpdGKpSVXMiFMQAwAN4Jm5tJSYRWuUJRYqrPHZvhqFT/y
NX27hZgLVw74gdcTaNifm3rmShSrVSryEt8hv0MGOf4GW+Z9NKq/0Rh+dLXoCVjVSsL4sarKN0hF
CO5dMuJpCy+XFVtuJKvh6DuyK7z6mqrbZomcRyPVh1GSbrpQ8HeZ1DJx04kA/ILy1hDbdpMkwQpH
xdJJTpoGNLRIkqnBX/4Q08wMX0gaH0Tr2G2MOHHMvvs8jtJtQRn7+q1ZPEswY4DI6ZzBXHdpiwAq
kDrYbJ0aSkAQQvVdvZb1L919QwHzQGMLr/qnzX92lqVawBuf5D5hemISMY8/NdFdw4x8XAd5wASJ
FOF64R+zwyNUrgTDpUBEPXZb1q0tRV+KJljpgk+7cfmNTVaoewHiptczL1PXetB6QULhp6wU2Gry
WMdlWJ/ZxMdhRElazY1f188HZq4lmxDBMsUG2Rvkn5cnZCReX6tWGzqDZaKzXWgPRZD/NBP3p2k1
t6LXPw1dxWCiEPzuDf9rPsYvNbJL/EvFrsPk2ST2GNQQbJb2linqLhz5Xw+G9tOvifeasoQ0W5Ze
Wg0nWETNp1FJfsEqad3mgZLbue7fuXr0XPuDuo27AmHuMNU2gsLcuRoLo42ism8XgmoyxWrc+l2o
neRkaJ9z+pkbv8zjTRapESrlI1XIn5Wk3htl4IxBWjDBiJpp5nonj3xmU7tatgtS75vrp8idAxQn
BO1es4z/klp5Bg87+YyvImNOdfZeLisHJWdtQgnfl6qwr/0SvoH0vZfa5z4a6WGa+mNu9PdBk6MN
DoUdGDgxJzbLyds6/26I251XbDQd2gu9NTbpEFibwCOzomqTbMW4q27aUnVkWBafQGG85KmFxnOB
kDJt2mMhRjeiVj0W6TDYsBXfjY0AkZuOpHDV+xvI1w45xfltUzfiRs2i27x2f6lSpduIbD92hfnI
QRSHJEjqbVZV7GkrfVL4y7uyjg+qMN4ltfSei4NvC1X7INfyEaTnky/T6unAKnWuwb7DayEwm+oF
/fcMea59FHgvYt095wGacR4FnE01jJntKfp7hMT6hhHev5xC4Qnnozi7oLOowfKQ/qUGFjqExbYW
fM10D6TrGuXhRy+CFUAU9IemFvkcQ+E1naD5UQzWT2uPfZvcM1nz6fq39vHRwQRNIfJ8njUaeZdf
WqWNQYOGaugYAsx8hQofnVuhjd4E0BNnwWbMx7vyL6eZ/+weKC1z4renDqvMHJc5uHyUXho6mY6H
9JQTdbiTnraHqkq/XF/fQgzEEBl9VsmklEXDZfZw83HSkNbYw86Glf2x28l2uvdfTHUDYfE2sP0Y
7YSN8dv8riGu8fm69aUDPDc+C6pzM+rENsN4ISR2GvioLayUl5feACTHtIkQFQjFvOSrF77rDa4Q
OEE2oNfxlJKD56sUM4tWIA6dKFEZ8Zpzbxi+kaSCZAaQf2QPQmy9RnD8beRijRFrcb/+saPOKIJ6
1ci9pDYCpxjijeuLqCusMSEvm7BYB+8mXevZffA0T4+bVMaE+aWQP4XdStC9+PcnXRbmrxnrmuec
fRDIhVLzdEHscsLz3MTeWi988TTOTEw/4Sy4UEsNVggiayev+73ZhLYplrsEhfvrl3fp4Qe7RYPE
ZEoBItxLM62WWqmkUOx3O9/bBEGxaxPxxaDxJbloMa3hVZZX9Y+52ao8ErEQqYbpzXdtEZ2SJvyW
EQv+i0UhxsJQqSVzn2eux5BzJRvCirqJ0gB7rTUUWcrsuxf4v/J6EBn9UbbXLS7E2NMY6z8mp2Dn
7LgiIRfLpKIxPslIqsxcezvrOd8VNz0T3tLNdWuLhzZ1DAnYKG7NkR+tlBCqSbhWjaZ1n6H8nWtU
C6tNrhWPY7vWpFwxp80+2EaIegm9W54PH3JkSd1GAuHhKENddDuW79fXtnhD/lnbPFmpUgKzqsOY
rITfLb2jHklmYubt6/9mZ3ZgbePKFbMlIWTpyEQiBdhI1GSJr6+bWXp6p2YHWsF4VJKf2b2QVdeq
LR6HpguQu+0LBMG0PXHUc+EaN407lRhLYa2Ft3wdz8zO3iTZC/mwpz7aBMycriPQt+hQwHib7eGw
WRMUXbT35/YzAU+5ct7nasyuErJUCuDeTW9qiCk2/dGyaYDaCJmKR+Xr9V39iCkkNDu3N1ufSJwE
IkkNnAEJOZANDM/5AbHkaN1bWXqCL/JgMNhgx1XzXobDjWck70XYUNyVf0mZ8RV5tl/p4EUrbmDp
8qr0+qZ8UNVoz85OuwtlrdDpqMjea9belN6T2v66vvQ1E7N7qw0UL7x25GkTv429BwliZytrH8fk
hufpoEpfCAIJmswfwXixkVu619EZgh11KLTNsIaJXlyGAWaJ+S4w4PNRiHzUx9Ty2KlIfirjJ2t4
jLPn6zs15677E4FqEseALB6R77w2pedaGOYovjilXIWbWuujjUGvyJT8iSqOOSVBHrf1QBZDYnfg
Vwb73Oq2kTx+VcXmZIiNvAtd9beclltBMG+ENrzLhfLRyxMI1oRqxVUsXmr6FcSSlPoZWZm9xW46
Cko3CJRH4NIsir3xvbqfotdmmz/wOI/3JVqrDmMAu5WNWnLwoC6nnWIKTpv3G8W4hl0QylrUN8Li
OJjlTdWaO6k0bxLTPJm9+j3SekfS/AHSXu8oRclecCdNqpFxD53BGauI76RIvC0afWLWq3sGrZjm
9Rv9CbwlGWihDDtS1nrvQ+NsZz1a33rtVjdZE6y0Nacvf351NSYLJljXBFudfYKjUXdlLALfqYUc
ZJor/w5D+VbLoycv8z9f37ilSwzKBFNwKcFXN6tn1flQ9lXdBE6m0sNLgkctrClJpCvth+nPzJcE
dBqBR+AslO+mn3EWW1SZJTdyJQaOKHjwaSW+BPm1e6MDtT5aQ/YuUM6b2HLGTRysDKItrZCsiuoW
SwTVPNvNtBHrUu9aVqi7+3BAmVqTore+K9YGc5eOzeDpACzJ6M0H4MfYS2IJwXDgoAnSbPIh/eYL
1g8kJ74rbbTiGJbeZLwOg8ZUYqdq7+V+ajUtVEHnuo+teAt10vMY550NE/ce0Q477PSdr/fDytOw
uEB8CMMvIqME85RkRNO1iSpwTwJMBR0zs7XXHMj7bfg1N9ev5aIpGBnIviHQ+JCdGFkj+z1hlFNR
V0NOb9Oa3baC89FTVm7m0jtBxw3fyqwi2dbsA1CjSqr1gethltFGkhNbN9b4dVZMzNsbmiXIfdXV
geNpXDxTOnVCsTI9s3jJ/1nF/J1w04RJernitTNurPgu6L+00kqFYm0Vs1e7CH0Z/UdWoSXew9jo
z0pe3lw/9cXn4+ww5oAXSx3dSBjwRkqDWlyQbtNtuHVvAjs3AGLspMNo6/v8oNYPa2e0eOGm0gvy
MwoA7ul9OXNQcQ/+WOr5eJU8+WUpfrL1c0TIJOUgePka89/SYwVY5f+NTV/3mTHfq7VCUwtOyx0p
FvZfVbPUp0HneOv1/lNZIot9fWeXl4dsFwhrEq75xpYo1uoS8B+nGXZex3i4FslvqWw+df0a49ri
VcT//dfUdI/OFtc1KVg3EdfUp6Gtlf02AIri++nx+oqWzExaxRquiJGOuQes+5xzbBU8hJY/671M
5t8Pd/6gf7puZ8HTMopOUM3oAO35Dwh7wQ3cVDJ8x0DLtBrfPAtoQc2kQotkRAlZViJu/zeL01me
bWBiNrQrKo22D4BrIY6OcQVytx/AuAjb0cgJTMQVJ7iwmROGcAo34MhnOP3SpFkFeWUMdJqo5W8q
4dlEODRR45XocOESXliZ3QwSFi3zXKyEgmrrkAh3jbFtPMc0v17fwcXl8Cr+UQgGZjpbjmv2XugF
Fd3CVt/6RXRIqmGHoubTdTM0INmXs7BG0+Sp6qTCLS3yOTNkeblvYqj5ItSW/rMs0I20MrU8ZkP7
nseaT0BufY3j8m0Iza3kiQf0df0NjMmflFL8RABPztBKm0rJ7/i74Ub1u7siqMpN6xktYWkF7r3P
P3P1P/eNn+6ECPJqN9IR61QNb9MEwXs6dLexh0huUh9HWbyLleit6s1xg/rTo5hnWx3gm47uVJYU
FJLD+05LfqR+n27dGFIcj1HqwP/WDfyM3lO/+oL5O5SzBysvd4YVwuUyAeOGVL0Hvv3eyiVwqnav
w/xfS+ORHui2VhhvVUIFMYomcyyrgImv6z9bgXxow+BbZ0qPkCSa22aUnrrBinexn6IgHKhPgRke
fSH7hfychKyksGNK+okVou2j3ppiNzIFpsl7IU6TTWVWd6VVt/skztKj1akM8EQA6QyjerJU/5Bp
4fe8H7ONWtDM6kuQPYD20I0rWycS0+9J4T9VTXWEPeFEpPF/nH1Hc9w8sO0vYhXAzC3jZGk0yhuW
LMsgwUyAYPj194zv4lojleZ9b+GVq4QBATQa3SewID/v8rIzDwrvpWAiXjLP5IUb+g1U/ra0ad7N
Ci6ytPJcH/XsVS6tGixeF4Y7qhxgSnCG+tFpeeq0ngJ5NdzPkiWd4YjAG0se5HI6utWw6XXv0Dfu
lkvtl2Tln9Qxjhob5pUtYCAki475ozlD4cl1/7C+GiFJrkW9DY5r6dCVTOsbPurbqpB32Cn7FpYY
QeGC0azbHT1meffYdwzupib+jjVD3lpo884b6cm10zqwSbGiHcztUtt6G9CZH7VhCd0adpVuExSk
eRtd71CYLgv7YoyzprF8N5+a2K10FhhCB70/c0qfz2kf9WD/1n7dFhKC5LN2GCwkS3Yx32Seekrd
83DGYodpXSz7aigGoEV46nu9fBigO+yXKY31xnaAMZTZqhFoanTgq1RFuoWJhRUtompD59xoHMxM
PbfQvtpomaOvuqUpIohgHR1r3DtNkfmFg2o7TCI+ZAUkXwY9SM8GhrD2OjOoGbthXocfPtHDmC9/
am/Sg1k6Aq+KIoegxyAic+5Kn5jzydFLz2+lSUNLc/rAMIeNvRhPTl9AqmpMAa5MNai2nYVWWwuK
3azKWt+YeihQDm7jp8aEHMWTx25Ap5nxTAUacdJEzc4dynKFD9KKDhCUfQNxll+4c0efu1ClcDuI
pbfzIn1Eil3bpECjkuKj6M643mmyV6PDqghPeiNAxECvBKHA12rdC2DR14el5M1OV7rpjyz/A3vs
MQawC3sI4vFr6nFs84Eecixvryy4XOaG36K186aJYtikhfhFaZ8FeD/Yj3rbWgHk2z+4a+ehcCYd
0cixH0c1nK828pF2fAyI3siALujJCgUddbcskwHpbMRJAdl8i0F8CoLt9lDvKK9eaS91dOeqR8Lq
P7lbaajaFVhk9xlTqFY0h2hJxmcZprxaIs8rjUjp0OHHm9yHgNdDYzZwrHB6N67LwVoVOIy+WQ9w
614K3Yc5lo0cHV3gyekeobJO/UGVdxD8KH3Rum6gO6kMQXFYYEGh7VAlOHi8WQFn+zA71U0qitLX
nPyYium56qCTBcmHjU7z19ZwHqy5NELkFOaqTZ1+S6rlrrWrw7QYK0/jJCZgKwZOBjYss/UsaExt
30Mkf/Dk68DgYkD6el3P2QFEw7dx7O8BP6xwmjGBzByhAs/UfkyhbwuFzTitwScv6JykpT5FwDhD
zL4QG4/KXdG2ZSC8ZaXZ3X3jkTWZnaeaV1COd7w7UTrvS+5+dBl5EXYbDw39DXoIDmzhvUB662ae
pz/ZoAEcVmsx+slrMbtDQBZphe1MGr8TcqMqMw1bzbMC3etj6KY8aQu6ct2YJVilPStSPRhmcrY0
gJ7DMsEpejF+GVr2usz8TWdLF5SaXA8uNvHE4D/AeP1BF+2BTgLPKFiUUaApB/Nktx7BQWnvSMkX
vzPUGUTdfVRD86cstNf07IAw4tNVNgqNkxFnnZ2FrcyhqFyKfb/M+GJTaDG6zesMZgDSXNeefeI9
YgAxFD43b3yjtw/cBgunGOY9MZbMP6OPKZNNIqaKBhp1Tmoynr0eRqZKqwDUMYH31pqttMQdswbd
r2oBcDZqqkuDTTlnST52D8rlL7oUrw4HKJYa4x9YaVWhlrE7ZiylXzdeYnOyBSwdIuGyuynl8gzX
5tx37fkX9FTfcyhBoOG7FaCYGN14WLi+h3Ux8BOV91HUMi4W9ux2zR3q0auuFPz+HDeCsp7WQPrB
aM2atnD2GUC241ull+FI5ENlQlFd5v37WIxb2di2n3NQu3SCn9QbXufzJX1BN/KDtdqprM33jLiI
U7J+13QXdlGdB2UgSCmEncshhNziA/ADkdqZVGCfXEHeJWtXSrIGpne8h7YNvOPtHCYrmlPeDA1Q
7wBIxzmu9DBD+TWYbW4HapzjERgLXxn9kcm280eQ5fVqyUEImyEyoJAYlboNJxo0zLwWb4+qfTTY
CJ4CE0Cg6NbGlNYmc9M1Sl/wd1FjEdncmEMYWaaBEON27vqjIYFfIBV9Fi53fWK1B13L8cqwnVPZ
e9DWcMC2QRF/NRlqZykKeLc7wjh5qHvfzsxIH7s5cqde+aONBlA/jp1vmuq21HFiKArtGtxyXNbe
piU9lbRfGdX0MAnjSOt+77Fy8R1eHEg3H7UeWqVIllCyqgNUvW6q0XwFdi3QSrXHW+ugu/2rxmgd
eNr0217yTdcu25GyVc+LeBCQyZc8UpCHASwDPtIgqI8BJO13oqveJJlfC5OzFdjdryi4ZCGd83gw
7BvDYmvVFPcs7XcwEjmQqdll3F5rU677rQEcjS3SElkY3yhWFb6euzdmakWuji1ElnkrdYAmzOEO
Tkv3ZVGvkOG6Qa2gQDHxu8ZCXmHyJ8+uQZqCUp7nTasaNAK/G5YHvEpRjmF/UN7jfu9ka0+1lW84
5WbgI/oUfb8G3W+15JXy9QXV3qKEs0ivNlSI1teoqIDN0T6EWkCsJPdw/H5nVGwKqP856XxL1fhS
GF3rmzOkBTO7elfoEgD3oJ71TniBhGZfZ8Nxsi+Bthd2l4CXkPv1aAH1l0q0YumfhqhQ6lOsWd4B
hrIySGdzZw+Ato8NfKxL86Eq9U1FtWeYae4B+CixG2qxptb4IKsMfgLlmzO3Nl4l2hL1C1pbrasi
j8+/zIJGUoonaF5FqCPdj5XzkXXi2DtD0jXqjzEsfwbLCbu52Vnzchxz+lrbAgyQ9E81wzZGZo7P
GoRMm85rqdrHEh6xQbOQX15Fopnbm4yoLKiGvIhEbYnIqLUmduQEwh+5qot+UZC1Ll8uF08kjo1d
GH2X350L9XXsro0kW103vfpb2P3phXTx5sPDmVQw7szvurKHgQuabCFpU76yxADR37ml0aiQArdp
7YZmhy4FMD7Sz5bMWWlzKQMAZ8Hby/FEKUbnmlviJeEYXwGQAR3UBPTYz74pl1UfnhlIeQ3zWK7T
TR0XCU2g+BJkkXOlsvX1c38e6KLisyjZ5GhG2cdKQ0C3NMgBUIjopByNhDyBsl3Q1u0DDtaVJ/c3
L9TPA59/2D/FhEJK3g1ofR/rXffmxNC09U0k5j4LWkCpr1XRvlnuT8Nd9tmLftTVMI3s7ty0FQDK
Tyv95a+QY2jDrbDDv2tT1C8qNOdFRNUdigtngCnKuBcFfjb1Qy1R4Tpqq+4Pe6OxEfJYJPDt6IIs
BAckqqqYwKIBIf5eJGftFIj7BeJ2OPUf469rJrJ/Idaft/zn33NRFJhapdGOC/uo22rf4nrihlwv
lrmfkWXMTn3qOKT0QZEEuvGjH9X90JfbXC/WTdevDbwoazKHWeZtQPEGamDNgIoo8CaniqyIJrY5
EIz92G71SgXTPARVA52/AdqzRciNB0nP7h7FRpvTX0Zqge1jhMvgBDwrt7XLQ25DiQ/YGD3LfGN2
E9XB5Mm+Jn7wVdL+YlEu4osqFxinkM46erZEBjSv0aMNUtLHHRzvctFEWWatbGU/mrV7OxvpQ5UO
r6m5rItOJJCDSVKTgFw6V36qBhlW/Frx5i+C5qdluohMAhgytzNa7WhCqAPZ1qoI8nW35n4RWleA
3N+cfrjbgiZvA51Mv/TUba3lDkpQ5zDDVsUmT4o1jchVjsi1YS42XlG1vdZX1XKUk54AyBEsSP2b
qT8sYMH1EiLuFvzy9PjnKtjf0vjlh/x3dhdLnZewDeELNY8iorEQfhXlr02AKD5t/mI1cOLZCRIb
18PNeYl+GvliCV1Z9Sgm6eaR8edeexqNtytTO4eOnwY4Fxr/iZ4cWhRYvBEDvE2hHRgrhrKZ7yQG
lBX9qxSfa9O5KPxSlk1SzzGaiFDbWbetX4Zp6ARzjDwILbC9Fl7DRV0b8uIChEqdYeBixjHt967x
JPTCv/IJz5vup094efMJi7Q9wvcRpYSguWtvsrgIUK8IUH387x6bZ7nMfw7axW1nTaNt4vZxj8Wi
QaIWr/O0jD2Y812Z1EWB+e+V8884l9dc1pKMWLnnYFIKaUvgxefwUUCYNbJhVFpHBHJg66sb5KKA
/mXYi5uuyfS6cSmml61Ra7g/M6SKo3cww2qHWulmeshjFlvhlcl+d7/+O9mLsNIuQnZUWc6xfR8j
GoqEvRor+tRsGFxFqzXeYD64IwYGv3a1/4WL/LB5LnUcjJnos+UV2t/Qkm4Az4/VkxM5iR66xL+u
zHnJLvzyhS8iSmH23ZSbND1mu+weDuy3IuBIIVAAgBZ12Cdlcs168xLi82XIixhjU3hou3ajYVHJ
Zo6cuPFlbCewHAMCPIR+VGQk4xAMOyshofXWJleRb2fw409f+TLuwBNDGBQ3oZ7YyIKnFU1A+A5k
ci0L/u7YWGeMuwdAMcAgFzdFytU8AxFsHge8bR3AzFN+5sFcAXxcdFf/ftB/R7lYQ22uJwGaxnJU
UxY3HmIOZ7887nzUpQRwlkJc8coJOf/Fyw/474gXS5jNhZKtmyKKnhS6QH616pJiT36DBVvd6kgo
6o9rUqffJfbwoP2/b3mxaLlye4N3poX0Ra7LUHS+Gzp7+x2mTFuxlS8/T/HaN724J7K8mNNMEufI
BhRX0qOuylDl66UvV0x/+HmsS9b7lwW8uDJGO+9ruWAwM2nXmt9snNWwd9fLk7uGwRX8kALQyM7v
l9vswfDxUPabm35fB9fCz1djEFwn/37ji+ukwps1S6mnHdEaOU56mG7GpAMs2s8TET9NQXW/vFlQ
YDw/ba4N/m3s+2fwvz/un9yD5N4iLH1OMXi7czf9zYS32xB6f84ZKguvXdTfnE2wK2GUBpiWZdFL
cA+q4aNpVMo8ThU0fIE7z9H8EKefl/baIBebtlq8wUz1wToqowhL+zBXL2anBT8P8k0a/GkmF3vV
zLWmTxW2jzvsFP0jkqprgwFOsXnosAfjmuH2N5fyp+EudmtXkdobmWYeXTvMOehVYxUw2q2tpYl/
nth3VwV62nixncG5XymOaLnAKcbuzOOMl6EBILbRka2oZJJmzaosM4DA1R1XWlzPr4buBFUlApuK
x8zKnmU+x21D1nR4McoG6jhWaAKK5+X/Ebp1Pr3Q4KEgYZpngvAlepEsC/Pg+jIfp2J8hPrryTG8
xDDTOJ2La2ag330RoJTx9KcwWkIF5+JG6ZTq9R7106MFJgvkdH3bgCcz8P2LbHytaFeE3U91ft95
+wZKLLW5XqgbzbBczTlB1WlENRlikJaKVGYmzfLbtdEL/O/L9ulHXlxIUMVwCClt8yjjcu28Fyux
dyJSBmxffHgB2Gy7roQ58Bw2MXrrXdikgfPf8GHnRfn0Ey5uKNtOy9mFIeMxN46oHaNr9bDU14g4
35XTPo1ycbzRQUgt0mTOsYbTykis7ZgakL7pmRYV6Iv6g9BuGrSNw145IhlS60p4+a7qAG2TMz3b
xnxBfPz8XpNV1SzMlTPy8jHq8Ko/J2/dXq6a5JzEkfyvhIB3Sw7/Dx4m39yRnwa/yJOtYlCSz7N9
XBw38ih914rlFrw+HlkLfk8z3hKHbRWAAMNA7ipdJDoTOKSE+ouo0Z7TIjBZfd5dM3H8JuqCQoYD
Asgm6mTexeIroXmdZrfmked3VeOGboZktrevbHPM4EsaBJmwsxggvHYIaqoXgddTpTcIYFCPRlqV
kWycX5oxrVg+oO82WVVguvARHw1z5VX5W9tYdpB200sjgfrNhLorKtCd04KJJNdJAq2LVwBQoKls
eHPSeIuZUFAGqAXDhbKArCBvAM8QRgVddbITcvko2/SGNHoACEDUNJrwG4DdapYTVMu6DzNVbQBV
JDi05mJrCnKYnSnJHX2vRH40xoL6HoFzVDdt0dE6gOT1qsnsoFy5bZvqQePW1lnaE4jZkLGRiVdX
t17HQ4/Uz8Uy34KFux/QW7F1sJO79lAoM+4sBtQijRzO9kJZey6c29nCbPVRP8GU6MUj5E6l/YuE
x2pZdjX6XFUTw1sb/HU13Dei/m0pth+8/l212SpnEgWW1nsypwpF6rav9mNb/4FizeSX1Ni3Dh39
znYjiKTsM2oWkOM3M5TQjT98Fs9ogYTMBPlXEvrEsw5tDaPfKN0BYFnumKvd05q88kpu7LF95319
T2h6M7fdCjIVOzLUca/yNzYPJ7PjyQi2LYgLSUH6Q5FO7appjDmZx+ZutLybiZYboqYmqHR7XUz1
eljGCkFZ89DabVXg6N3HlFsx8kogK8RMQiWc02gVb5nQ3wbohuWj8bJ0tR4PNnGANi6Ogrv3yIiE
n5L2xjDkbW7VkV4uz4TOu2qhgE6R6hEY0qDMoHjUehsAd+5Z08cGpYd2hqZhJzBs7ZmhGOkmTcet
EH0Zd9MwhWiILLFGl7BEA8cgAKiDcIwCcu7FEGC6G9v+1kzNyLNAnTc065D3DaT9FT1y60y3N/mu
cvAE5/2tMqwHry5vJob7Dv710O8ScWeAn1VPHlTz0upoTYMZAh/6bi59Cy1HepudPRqk6z3xPM0i
WdBfEqpQ6EOZRtAo96QBAOXzKSs3Y42OdU3KTcW0R0t5G+IBiWLA2zsgZmYHA1ueslZPmK1tzRH+
qal6bOv81mv0eCmKE1iZ0m/r7rExxaHy+pdmMU+shLgN1JEIhKCK4yDcD6LQlBoAeYGa3N6pRvRp
IKgxFu7ehXqQb2Tsrcnzl5YVr5x17wZBOgKYyBPJ9CFiGQGtn1hJKtIP5Jv12kAndB6clSvbNfAu
ibvASEDL9PU8pF7STiPAVaX5CpTKiz3TBHyy7gZ9MTzDZYGOeTlsoPG0NWqW7fC7bX8m9uA7bH7t
awsKaYRmPbrcHtYG8muBEjXwNfBIC3IkCIEzNmhheiKZiAHQBxhyKE+bkRwlIi751RR1GjE2ApqC
X8o6eafz4m0wIbI25zIHPZGsDV1uy6XIgrmqm6d6md+LyX5A7fMEIOgdTNcSy6miEZbnUuQHIqYV
53JfNl2Yp/Q+07O4M++EXYXwILyh1rxzcvNe5XQtYPgTdhUUboU0lpB7451mdMHAoXZmuWLdm/qT
1jn7Iq33htUcFqmHGWujwWlRzJUbr2xfWMMfp5mtJ1yt6ZCtuFsB0gbuSOHZ917v3EPBKHGG8tEW
bgCqReqTgTchYUvCpmpXW867aUwo2HKeAdMEnrl0PDOQ0nmdm4ze5ADGBsiqFZDX+com894s5NEy
hodKm1CnbE6aJtFWIhMB8MbJfau3VmnrrZzOOBWq1dCUd6OcVAa42Pj6ekFXSozvzGjzGzeTIDQZ
iseeyyGoDwNv2IbbxB853fLZeuFTHuIorUa9qNBTLjajaJoDYEl92Gt2fTvIWq0h+2LeOtjmsqz3
pWvo/gia0kE5Ehm5CTc8sZTOmqbuI4C+BXSMtcc81VREZbXLrBReJZSe5ho+0UV78uSw5jaOdQWY
USnaHtrN5uKzjj31Y275pOCh8iSgKhTAMa/dM5d5UOoAnwpUE8uX9VQFFcXR9gTQfCpzIb5bjSyC
kJgT2YZ9WJRzrIgV26x4APPI2XbzdEPyjvujrCx/sqB25FV6MjbNHeDcgMqWtPadCQIj4zyErDyv
EbQqfnsDIHnAfAPH0wAoplvq0fGWTVGdI6fUN41Wq6jk5U03Z+Z61PIyyLwyrJwhdHS387sJXEoI
KKLJqrw1hSlryBiuqFpoK5i5Q8SUhmlONV+Dmt8Mz0hf5S0ieYbNX5h6qObykeP/g1FKCmEXcCV7
Pu3avqxWzK0g2kHUTT2pwMCwPjIEIClnewhNvYM8SGqOgek02bHL5AeuRyt0J+UPtnYC22o/cYjd
2sDu+I2BjskC2Ebt6L2vMwYIXdG9403DV6ZrTHcWXZDdM7uNmAJ2Km+YFael02zzymPbhdVTzDVt
q7HiXZ+rk1rUU6nx2U/TvolTJ2/9ovE2qSo3XlNY0SzSVQYiAAUfIeIZwGnMLoxAU0JGTt+zSJQ5
DSVKPgB7IqipOYvxxNnWgzJ9p87KsB6aN8BM7wqS38uxkeFiw7xZ9G7gCA0yiIY7+UvG3+0RKRAA
MdQHEgBggQXiJX1mx3hjaRFziESaPA5J6WaFD6TdbVrbLHE6AIbzubhpC7VW6SJDppzez6WpYiWn
R4G2BX4GxO5cUGj9yZuqp9zL+8AskTJI3JAAy0C1JL3V2LJb5nzXj+KY9eMzgaLspk/JFHj58JHP
Ffi2wtYfbQ+MetxpGoH/9zDqPQCHHYppU6MAXxuL9bI02B5uLFLAaqGs4jocXuG5e5tzZ0Wks2dC
7j2zi5wRhNpC3zk68CBankNOzygD6bD1oDWhgU5hx7CqEOXc1nOXCKmfKsd9RDQ9zl61Bpp6nXUy
MkyEdMPO63hg1spSw6GiMuyM/GnQ2EOey1PvnPkHOMG+Z/JfuAduyNCEwM+u0B5bpZOMJC0AtyB7
NZCNMihQmdrW4vlJdxvgQ+gt43TXtCoWVrdrSvikqIE+wmNt1xTknunOkZS4m8xKLaE2AUHQ6jEX
9aamgGCztHgu6+KmAz0h6IHOCgrQLYDOcnS/T5c+HMoRsOts3FTSjZAh3ZFmqCE201mAgutHXA21
X9jmXYaIoRmwBe/LhLrz1nVTFGaUsbVT4kQmnQPWDSlENKudh42zz40F06ZA87KqRqDOUxEt6O78
VdJ3aHo/0nHwdaodmxz2FEwWZjjalhk2mQRpch7nLeBM3J/aMo+hzOa7huvPLVtrg7bNARZ/EWZb
B32dem9ept1MdoougAcMuKVJaN+doa96TYoAT96NmouHvqBrr6iX2773FDBKGZxYx0wPzSldeygF
QUOpCpxhTNoRN7BqgMJymvkV9vYA+pIa6NsF9LK0A0ZywobCPT6PQOSWzu+hhL4DCJyr3EKPE3Ff
m/qEjPVvReUDLMa3EHQVERlHdzdq3u/Uy1gonQxnVgcusCyhJGZUeIwO0DsqRu3VtViCDi6wStp8
VxgjoGaT+VZyBTUkPoE3CiAg76qVxvQEpRUAyvGdZDEePa2BzDkzcCjHQgu8TP5mOd3zqbhv+Xxn
OP3LwFVcelk0SZrkA090Uz0ApfUxjWWCU4BPOLNnGDn8grByXA5G90S0TsWFLbuY5PTUldoH3BcN
/Ir+huvGJq+tgy5QWpbGyqA8bkd22+S4Kbx++VAGy6JiMPcsrY/uYmyGeoDqozud5t6+MVvzfgAQ
J+MEWsHtCXQMCO5l7jPlEr4yQ/rQefaDy4c4M9i+TqFmWPc3BU6P1PDiMYvVuDT3rp5FuQkxnpl5
YT8NBxz5NYRynTMWfF23cp0zD85YBgGgP3+Gm10s+mxtVlkCwCNA4WR+W4R7lmCgKM61JmSK1UNp
VmGzOA+lzf/gjbJxqmwH26jSzxxyI6dmqxO+T883l8aLjZyBsACssq5ttGiwLLPdg5lQx54Qm3LM
XD+HWw6E40IOPCHBSasKa2umtvCR0jw7THudOqRene0kC7OPplzCtlGH1E4jwcW2Vq0INM9A0g0k
q0UGPIeywFt4YjNQH3qevnMNGzOv6D1BVtsXKKd1Zc38M2ra08c6apl6VQyYcqStTYCnRty7ANxy
uSFTETotPVZ19gRPyLitTPx+SwEhDKi49VA3Ck/Jnq5YPz2XVMP7D4gPKasXWIJgbzOU+eYQAkX7
phnueZZtPDWcMnuhgcMNvDIryOAVSx2CqrG1ZgTCUaSgvwLN3MNlZ2ooAO9uc6UZ8rUc+rkIcFEO
1VJQLcn5W9qqDceJJVDQ37UZrmPjPzoxoqj1eaiL8jzDO9seIOt2BGyyq+86QJKvWSk4X3tj/46B
B/nnilLT5mQ2lxIV67x+A5GzwPOBvFgCQPSugIiqJ8i99DRnrWwZNay8b3sGrKkm9cCk+UtflxuE
ldBsnCdXGgnBhaWb5Q0uvRwY2WJVt+CRlQZQBUXZoRAEf3PB8ri05SnXEHkcG4NwpIlBqiFprrrH
1mqe5QKlsAIofJLPj7xJ7zOzOQByi705UKhaU9zoOtR9R8Jgo1Itgaa1a2cSbykRTgJIYY1CKSQT
xeQBcJk3tgvIqHirneE0j9YjEOBPBlDXnRxvqJqXcNQBXnT6dgogk/Gsi2nLei0QfLkF3/m9nrrT
omYbLE0kgpVrFdFcp3L9cxn1SxXLQFVZd8HmgkGr/qV5KBaIXYu0n4+muVXNntFd5/w3GhxqY+fC
tQc5PxdKhcZfoeF/Wi5n9gNNGXhiciwj3vX3FR9ClV6T1P/SLjwP49rnghxcM1DM/7ynOqHpqM4Y
09Ecy3vTnk9wK/3/mcn/DfF3W/8zk9JVFG5r+FitgJucVE+5chImrzkPfmm1GLA7wvsdfHDdtPB1
Ps+k6NCAgIbUfOQANolErf4XRXrNu+5LTMEHw6Kj9n6mnn/xpkD884CMmeejQFEQ4ksgT4EugFyi
SbL+mmL1d/uMQDnVRVcBHjCXwljEMkDGtVu0FCAITu9y78a4ir79bgeAngi9TZheQWXloiJbIuGa
uQ4YOZphECZ5kuX7z4fla/fw/MnwsdDPw20KmOvnlcnayZPCw1bWVuYmRz9artL4DLvBlR+x8Bo0
5dsJ/TPcRe1bQLceVmH1fOzc28y9n5v6SnX5CwjlPB+kmlC1BUH7i9iKmsiiNR2+GCrsgdc/69NR
OmWIQnqp7tj45+fP9910qIcGFlYbjTLjopItMjVO+YR97U0zktvZF/zlv48AUxcA3aEBhKNzMUJD
MgC9LBcxQJZBLXof1Kgrn+xSF/1vOEOghMkVApeOY/p5D1hWldtKYowzSqlBN6RJzA1506MyTkMF
TRYPiJI6ksm8Qm1hQ8I2uabLQr87uhDdOKtCgiCLzfj5N5iFq08DiAdHGfawdsczbTOAL4JWdh8p
+OvqvqlH1c21/fgVyAPlCKhjgPkBYq4J37LP44IBM0GOuPjfTlB/bwfLyrnLA9DHAndVHsfVtX79
N2HjrN8OnV6o3JoQAPk8YCGKeRolHY/9opjfoQPsu1zfpe1Vgv1XwOVZkxLLCW8NuFAY1sW6OpOh
c0am+ejuVehuhoP2BAB5s29XxXoMh/V8Mj7cX+O2uwKs+eZUYL9CAwzHkFho8HyeYlkpYM/qZj7C
ljK0CRRy0uN/PhXnE+Hq8GM1IaFycSo0F3qmyG+wW1Cjgyaln9bXhPW+W6d/h7jITyfYtygiEN4N
ngKIn4eDhZp/aYc/z+RrMwyLBKkUCFHCEhDCaRdTSTMQedpWjsfKcO7lwG4yE+9uT1q/wMpaDaPc
t1rzCFeQ1VDTk9Fr13QYvl2tszEv+uvGV8mHGlTz2ZsRwyjK3NYI52wnO/08yW+GwOSojUQcqtxA
jnzeEHoO0WrCShwy0QcoiqDjnvw8wnfx498hLhOZbnDywXQwCzDPN8uugeR+/7Qk2n6KaGRuWZwe
nNBY/zzqN3vEJlCfgfAr0g3Iz3yeF+tBQ0a5A4HTIwEO2h6ibKGn51eG+Qp0MuD38M84F3ux0TIb
PQ5vOqYPAyTu7KCMjW23gStvGYMJHv0PaWey5DaybNsvghn6ZgqQTDJbUplSSprApJKEvu/x9W9B
991TJAgjrnQGNSmZpTMCER7ebN9bu+/BpFcW8wrkFPvwJIr2YFMD+bEmNLv0JfmO+GeTN0n9/UvP
4sXEb3y+XzWcGuG1dI+r9K9LPks/NzC9E2cGTE+gWzdws4NP0mcKuaQ/mmtrD8E2ubMchoJAPRbP
ytYnOFnT9JuO4QU8j23mNRcRQ7doms25Z1NXHOqiJBbKxfRD7tLZ8HUKGsCr9l0lfUoqJHJS0DpE
s+3a+Z2Oyi3bs8CITKxoGRceAJT2u3Gn7dKXPtxNsIT4ITo0j1R6H0bwXC9rX3TpDMsQl0CRgtyp
PFdGqgdEvZKcsxUrn6z2KOT/mP2P29dkISZD3+k/Jn7DQc6+aQjLM5hATIw66LQRCkhXzI5MvjBi
M5bi1vcoJuqpJKyh1tcMz4JbNRU1P4GLDdQPlTtUscrgS0PdcRiEzaDUttf8vL3SpetxvtLZV1Rq
cPlexEqHlFkc/Xus/PnTerGVs+hBLg2tLyUM5GBUEK+DsODT7SUsZQSYMDRRIbWBg3k6MGdfi0ZY
J0gM452qyjrluvBd6wvjsRGelOTYZ+G9VNSikwTKpk2snRTXDJ33J0RZDXvlh0ybNb8S5z9k5gpq
mkxaJrgtSSNeQHmcprQMolHzc3tax5Av3QMFGl20yNAgpzJ2ueysL3qtLqf3nqZo4xuOK6sHiWb6
yqoWjggPrYw/576hyDf7gpCCIPYZl/2p0JQ7yPhHGqnGcBz05OgO4UGO800b5mhUuQ9KHr/VFbOz
uaEIUO6DfvAMdX/7By3/Hp3Yl/Bbg9vnct3m4MdlU+TTHYHKJDvADev8jQVkP1HCmASIZxZ8LQqt
SQHhZLrxgy43X3vLX/Ew14Au4EQkSDD3EQziw2eHVk1MiuW92JzGV+Wl36RH807aAGFheM0r7HQf
HCixf5O2nmSDhHyP3m8v8drRELgh86kR5dCYnyOaRNOXUrlkpj1p8w+ua77nkbsd4mKbhBVQqmY/
CPnmtsnr74ZJnmAiDwqcsPtdfrcxF6pBiZvy1HUA8EVzawjmSth2fSUwQUII1TM7e1Xh8Hw4oDIm
2k+euC9UD1ruFpyKvhLdLFtB9YYXl+RzPpY5gZebKhnLUyZApnuqVMlOtHplt9aMzByzUI5W1lZm
eqoFmvrdP5L30phvf/xFkBhkuFQBpokfmX0RMfdgE4Ls7tR5v9r8wRs+3P771yny9ETz0aGt0agF
ze5RAuWdatRSehJb895PoHDu3pvCZGIy+PPdOrekz4rZFdQWbpn06WkcOoasg/ygxsYRsrvt7RVd
jwETdRA3y5QHUQ1V5nPVagYTjR9qye/Kg3nfHiryb9p9Dq8Noez/aXZnYRtRnkBVGQ1bPtb8fYur
wm+VcexPHlDD1OuBTe01FMvjcgVLu3BDkVxlUZBFilO8fHlDBdX18riRCCdL0VbiJyVa+05L+3dh
YvZE+nC/+GmBiXrTbvIfEFRsvK2AzFn4nH7Q9/J7erc6uj09UJfPMlQlVKMo1SgL+aLJZYXdSqaE
lxrPcZeA/DLaz26Q3WltuWuEpN8rUam8wMsFArNs/5Hc7Jnhy0MVKJm18rYsfEzySV4uHtJJKHt2
J9RhNJog5PXS5WqbNV9b3YSykIll2KT+/KyaeELcoC5NPnFmqveqpmybgofypX7sH41d+DnYuhuV
WQtIa7o3mbLY2sjVwrtyblOZXUTV7XTQmE1/Kie+MLXdh9UvIx6dpCttuQH8KIo/bi/zOg+BApe7
CDWtKJnQGF0eWmRhIQQayYEGqhAZFJph4JQuXEZAk8fgj4dJ6G+cW5udX5MOeJiKlINF8amJHmTt
n3JtpnrhFl6YmMV1ce0pdSqTscoTwFN9G6K1wcdFC/QdZNUwpohulmXEMgxtCcRIp0zca3m7TcRx
xU9Omz67cpB6w0el022anoDLj6LKeeHWvUcboEkIK8SvgHcfrar84+SCr3FmZjqNZ5F/XBtKU8rU
UCCusWlEdtpa03dpIcBw0d+CR5di7+RbzixEpZALrZ/2UGV/SqxH1/uQFrvbB3jJJyK3TropwXkI
gG/2OcBGYAVyJN6UZgsZpl050n7idxCe5B3Y1z3kZCteaHFZ00gxfkgWYe2ZLUtlWLFATPQkmd/1
EF05I7SL9tfthS0aQRnQQBJdMymlXRoRrRyMdOB2sJIFNmCVTQU3GJJNf7MWqNkZyYGg+qqlkeR9
OwKoq5mKSl9VYBBbyYp08Cwgb28vaC5lRN+B7uaZqdl5QwAIEdCurU/xY3zUdvQdvjbNpp8K8I/+
B2XLgEN+0r8Lm+qh/3Lb9uJmgknUqcEDWpo375qcgW9znIgh24dqeOtEpoGUbGUrFx4nRNdJ9aBo
JwCYR7ZQVOaFPmXHFtxl3gDdUtXZsvyxG621rVzyQToTeYZMPAAX9sxDZAW9ejE3OgKB5FvkQQgQ
vppv7WBLDnK2u2BjgfhfcReLe0h1iEarSvl6Hkg1fglzWWV1J7X5juixOj6X2vvtz7RQDuSITJd4
YmdF3GB26CMTLBhz+hx6wwGlHX0wGkfaUAx0Wui+7UHdCifzc3akpLxa3Z32bO51wSuKpHW4E0rU
lxdugM0/7wf2NMZzFN9QK3ilIkrVtdxIlZivfMLFL3hmbfYUZmC04S0PsFYBJ3iAjHNlKxdP45mB
2RFJPXgz3VzvKKf0GzRnYIfbFnfWcwyjH3x/h+AzOsjMi/5V4HS+j7NrrpuAWwIJw7pmBx9kR/5Z
RDbUonfuHtk+xSl+lE78VfwrR3a23tnR4RXoGshhuxNBG6ja2mR+pPugZeHKxi5/ODiRSSUI8ufv
TRt0VdH4enUyIIlT2k+TZuLKp5vej/lJJKdkplOdRO3mDbXKzf2ojEIyS7gx0K9X9uUDhItO9gPI
3cqtXjomZ7asWcjZIbAAfg1lVoXJJN9AaGn4OXThU2St6HD+Jj2+XhUeiwyQ3vM8Xy4VmMUysKCn
YgJcSrVn7fIA2lpRDuT7MNDUgxrQxymfXCn/7BcirLSGZ25Ijh/Utuh3Rev7u9Cjx8g8Xbp3NXrw
bdL6dqcYHah18RhmkCiN0h/jyXi3DEmVGF/lkSQduHQMkCFXRiayRbFWOPRdbWBW29T8cygDZpjF
Q/1nkvaa54++0UXMx07FZKk6kdS8aEWsbQTFh1vDr3e9NEbbZIJo3T5tS2793OzMEfl1XyhZRLBZ
ZvRgIn8TW8odpGSH22YWSnaXy5v5o4IKZ10M2FGGZMpm4m9qkXUOzQCJYeQBUfBpKLARyo2ctdBJ
NkgUixC4torJlEAT6Yda0Zt9N6QH9K0Sp+bibIJC+VWqzdoNXNuTmQvzpQ424MHLT4L6MzABYYgv
wmoytORIzjd+5rAEMfIKC07yU1U2kDdX3rNUmHe3d31lIebsdqcElorLbNVJgn4bSGD70YOk8baN
5XVQCxVFHRDePOwJYQtUAtPtT7Cr86F+gTvc/XcW5MsLaKJ3JXflBO1p0pMca4cs7F9vm1jeqH8X
oVyaGPxEjtOQL27lL+hD6s1nbU0ies3EtI9nyZCkDzLRU52d3IDhY0iAs37cMLOyEoWumZn+/cyM
26WdpPdqz9xGeKTD+ZKEcQ/mpPh4e8euWTAmt0hQj2elEHMlEeRbPkSbSpVBwgNTMyQ8fWpXd+Er
3M7OeJ9/y+1xq2yzl31+x7juWvN28d361/r8ZCcRxMKyy26GQr/JrX/EEN7Vn4KS/M3Z+43goUdk
SvOoV+m0VHSHNjulggBF/Q8vlLe3N3JyJlfvIvGuYVmwSENof/nBjFEycjUC9gnqllappydbtQJf
HtVWtREyePrM1Ch2cAgfbxtePClnhmfXqlNSFCNlPmBHaN0Fv1RTcHp15WItfSeLlTF0T0hviTO3
byVVV0U6JZ9YuB+kxAkllbkXhgG8fuVLLSxnQiFNpAmaRCI786dt12YprOSUsnr+fAd8zuvui3Zl
0xa+FjAhhRVN0lHUaC6/ltKCmjcrNi1UersW/Ltae0pKz+nHN5WA2vLW3Ks+fYbZ+bAICsBsAsQg
/Zqdj6GpY8bymuxUGMJDlkE3laeHTkMpy2q3jQd+/HPYHFNZvE9M+bF0pY3hZp/bkgEHH5iRyRyM
KQe27FfqzkoLcatn8nvNcJjVQmFb6nbEjGXQmR8KIU13gdEyDgrBbVrUL34pvDQpM57CqRPb95ZZ
v3LoNjohyaDnD3me263M6IVqK8wzRkysxnK7K+OBn1Aj0CQz+RRGjC3DkWMI38K2oGicPRiFsUXg
gvzY/JhZjAOoA1MJ7Yeq/yf2/BfVU7dNLN8hdLryVMkLbxWdLQo3uC0Q3fPbHBLpxEHT05ssLGtD
l/JL1xvvfSLvVETpfCgnXY/xnkx5Yv74K9NL98THT3qpQy+sC9+ySlJtv05BivgpU1l9tWuGfiur
1bYS9R+9L8IyriNHJQws6fZtXSp0Xfz26aadOfYeEQWP6XuKw5uRASDbeNF2yp5BuV34yTpVbzAE
3GsrUdvSnUKaDboWRJolIvdLm5lc1kZXUwTvUS4Rc2QbvpniWlX4mq1l+uNnVmYvY5LGVZMkv1c2
ONIuPYpP1df+YHz+H0iq+ENj9PWTx7znMdkM++J9WEseF7zUxS+Y9uFsb0u3EkwPMt7TKKrbojdt
am9Mi39DLWPlMy6fwH93dPYVo6mZ2LZBf5JD1K5H42vOvNLtk7L40SYKMODQ1KnnRRTF62VNC2jA
B95vnYU3LzHuR8Pa/KEZldInvUmoXSzcrjX7ajCoNai/W8FJt5R3WWo/dOPgGOaa2PrVhk1mTBQv
aRia1FtnD0jWGIpX5kJwksdBtPWh+9Q2jNveXss1bdpkZfKugBYQWZ/jkUNUUNpUDUKws/JvXDyP
/W9mvfoObY4Va1dvCNCFSb6ZwAkAw1XJOlfy3M3QdD/FMMJ4eFDRFR4gZD5EDFs6AHUYW4pXXsdr
4CnpK2+jofB2UbWYt84SF0U+oQ0gR8s9x5c/uHqLfoh1X0ivQKI/QKq/qceKKSQQePJKkWFhwRO6
aAIHaxoIg9kT5kO+INVRFZ6QJnTtRKzdB7Gy8JnIfghM7dtj3B91vWr//IiiSkglZWqjW/RSLq91
mwGfHfQoOvlm8lGPkYbwLfHnGNbWyhddOj8Q6MC9xc3m6s3hGXkQpZoM1TJsjd0ndevdM8how2Ei
2xMf5Zq7WrgTWJtEJZkRuEZqlGJYIRcQRyf0Sz3hqRl+rFyHaWMuYg5qr4iaSTrFCKaetNkHU+VQ
iIzazKlAec8+xXppLzjatkMkYiP/H1jtpkt8Zc8A9SoTVrGu2SUvQz5hm2vBiRb0TtXew9CyOZSt
D3UBXCW3V7dmbDqtZ87eLI2S/nIYnDr1PkZ9SC8YEo1/yFLmCMpKuHjli9lItAMtIHZL3EdmqIOM
16SAac7mZYyBsZblJxXlj9tLukbxzezM1jR0khJ63N2TGMm/ErVE6NOvsg2Cj4nswqhv9t/QGHho
RupoDXPTTWh+NULxsVHNNUdz9ZZOP4WTyUOGeuAVrNZCmQjJnDI9uaoy6c3kE+9C9sMfa7DZLtIf
SB+0L0E76jZaFkiW5Uj46DC5PWnACre53pp3SpbBRI+8+DawvPrD7c1a+iZM12k43glLNe95F2Uv
el0YB6dAbe+berxXvfRdc9U/nbVjH0iOgZ2IU9VwjvwrxUpsYk/wT7n0adBfNaGzjbXs6nqeZWZk
8hRnZ7lzRTGH4yk4xZlt3hk7mKhgtJ9maJKjtC0duA1XfOp1G29mctreM5NVqsdySsnnhE7Hs/K5
embsLrW9ewtCahXF8kMCXbrnRJvgb/weW4qyHt13cFfzxnhaZVZvRIJw7Nr4QUiEfxqNvOP26ZgS
uLkrUmhBoUBHL+jKk4+dViJL5Acnzx/1nVFJvzD0KKbmofK8eyEMHyM/fWsL6Y+LjtO+kt4BIFJN
BKtnPje2kDUhc8lORmTazKhvNEbA8kZbWd/CWwxoEqpd2qCsUZ+52iR1I5myo3AUlOhe7hAMl+EI
Sa3hwW3b7/eFZ3358w2l6TqNm3AbeCMvz4vXukUhu6pwlIXXwbXQyeu2igIvBOInEowYA5RQ1PNv
G/0dFs4/4zQTSOkG73uVNY9SUMpdrQhHiL92vTfaSo2kWuYXdqN5ARoLP4s+Y9IgquGTieFrQC1O
adO95wqPPHxvYSwzqF9+zVPxkOTuHm6iuz4fD7IgQgOQ7upMPMVt9V2Woy9WAL1CJK34j6WIjUlg
pJxVIlPERmcXrbBCKhih7h6BCRfOFFQEjnJXfxPf1uHQiw/IhDMASEH8q867D2WaJpPsYXaKflmW
3W9k3RaJE1+7L+GnTNtanpOktrziiZfu2gRvBIA04cvm6aUkWKhwZZ13khioztWetgDUeIRNNJqd
zByB9NZOk61REl5PD3HViDZkzdBUXipr+l1nLmzI1FBVmXs6hY/6abhDp+7eeHAPsGk95dv6m+S4
trxfm1ZeenaIvin5MzsKanj2OVPN99VGKqJTGHVbYUTiKh63zCmuvb/KggM7tzO9z2eLiyjldIkP
ulazaZXcKRtlH24E538biH9M3j3tJdUUoETT1NLvU3xmLmnLLtVrzMFsklSN7aMS6EbhyqoWN4+Q
lOAQ/2/Ni6SugUyWb/ge09e6MzDcrY2I/4nVyuO2FLsALP+PGfly76QU3gVJS4RjC5WBHG68sL7L
RXGnold820EtBaGGOhWiZFwiM42XlmA6CWOpitxj00wkLyqMJNUm7cct1FN3glvd3TY3xQFzd8iM
hyWjCk8jcw5uwPeJiEJW0Ulu2hDxtOxZAHi8sqY1I7OTN1Sy4iK5E508VcTNisWm9/q1y7vkM85X
MntOfE8TfLXuIiSqrQCSmeAZ+Zq3aIRiOajHUz7xnVjJq9uDcri9h4s+0qASy3MCNE+bj6G2es7w
dxEJRy9VK7szjefgo1Z/ElrlqEr1z3GQ9buiGA9e1D9JYoV4o9/126gW3ZVfsnAbSGfl6T/Qxjyt
l4enEl0dHZ/UOrrRwYc6ZkR2xBzX8EwLn/PCyvTvZzd7HGrez4QsUxtzqCFDAHw6hLS3N3XBCH5f
kbgFBAnivDSgBoYSRLCYnUZVCR1fa/dy6f+8bWPhyEwRAJQKQM+njPlyIW4KrU4pu+EJUc7vSpxQ
rUWY1bFSNLsTv2jssorfc8g9qUJLf7E+qkqk0gZku3TMLm0XohGHfTOGp2Ii3czFYnQqUf56e4EL
zoQF/mtklv2pqGCGbgBvGzxtdpR4H9Hs3gsMHCWFRYizJmyw9M2mmQTwghKzU3MITNcLZk2cPO1n
S7NKae8iI1hjNV8449CZA7yeoh+aW7OPlumtVRLEucdCeou7YzJpuWYrUeLSjb4wMvP3QlSPsath
hLJQPaqQAdZ7KxU2E1FerTFFLBMPaM22VtXXpgdnh8800J6+/fkWl0pUwAGlRIcC0+UZgeJV4P+X
4SmVyo9MkUG6Noi82Zbw/t8Zmi0XSvgk9PnTJ0mNvzCAfI80dmijeLX9CzsUc6ijMgV2lUMlSKJG
KQf/1E51hwqeFKkWIC1K3ZWDf90U+U2SrnJCQFxSY5xFckEtuO5AX+RkSLawzw901T/W+wqeOqd6
1BzITB+8zRr+dyl+pCECzFPjToMDnn0wVwePO1DGOPp9uR0E08kauFRg6h3cduPD/iYk4SY1mQmt
YdPImHHxPo56uh+lbos3BDK+xrizcIT4RRQ5DTItBtJmbkYdFMbhKiqsXW7sNVd7cEuExKriT1sL
bPdUNlEUBoipxU0/4+xJKFTk4YZA5cPSMxxoL+Z68KqFyuvt87PgYKYG7pSnghi+Kp1Eo1unEnof
NPd16ICR3rHhaFo5pNe09NNizqxMv+JsMWLftYbZchtgdNFeo7FFHBwCzd7SP2d03G1Va46Q5Rnb
YoCMKxxb88/fhosfMNvNjv5nLXdUPSF9QdpU6LYp0MkV57JUmjYgzaDbgM4cIOvZYRV9uAlpGwe8
QMKdNvx067ex/+n7ysaKf6bFsWuerXyAEdmz605cWeLCy0SUywANCSyV/3n3xoQLNob0hO6NgoL3
4GkIwvay6cCie691/rtVMJ/954dHVYFGgySmw2vNgqO0FsV+LHquglg90w15ECx9Tcxi0e8wnDGN
0RpTP3m2qWpldtz7Ds3w8p9eUx1FjYE1QK8cQUbbfjD011qD6QWJMVWApPubH3kbIcq2hbk2ErX0
hlHIUWWELthh6qSXx1j2AfC7gmceqy36kYClVcGGs9kZYfCxjuHTqvdbuJ10/awJ/TrpBsy7KlJd
Sb0ep9TPgae2hyK6S35Ch6oe9BcXfSh53wq/1lKL68SMKjr0MpA1ANAGgH65yNi1RlOvG/1IM/AI
0zjTkHXbbLNR15xYbFdG+a69KdUW8tkpU6fNMg9wuEuSUDeVctTMfaCEG8l6H+v47k/P6WREZ1UU
IAimZi67FwJj7JRMOQaoi8tBct9GyvNtE0vrQHiVaiIyD0ihzHat9YShJD9Qj3Jh7vzRuivcO7Kb
lYVc9++nej/KMzC90ai9Qq4mkt8LSSEbR/djuxm26hb9awd0dPZTcMQfochhjJ/bX/puaqbqH3Tm
ssWVS38d4l/+hFnqqQ6yF1gDNX0d5dM4lneJ/0WKekcU/X1hvkBxt3VN37m9vdfjCrOFzz5h4ZdI
l4gJ1Xd47oT31Lf779ZzvnchvEO2ZZNCXNA89OrGf7pt+bqIOy2XQVO64hZ4pPmHhW2pVPuRlyOm
6tJT51ffCyXfdtWXMobWK1xDziw8llhUCVGpDTKTdNWhE/TYb1KaZvFjeZhkt7yDcY/a1qpW4+KX
pOgp4c+Ih+csVp3hxQjlRuGpLLo3zQz3mZ8xdGlRVjLzrLStVnxOY+sJ1NGafuOCk5kmrRm7Viag
gTx7OXo5zf1YDYKTQTellNGgrTdy0dxH0kpXcNGQrqpINvERrzANfWNUIY2b4KR2EnTBCVoXbbhv
JP2div3K7ZzO4GXlhw9HGRHxFU6LNH8OZU9vwaeBbOiQs7hDOz1xLGnwN/qofkqjIbZj33u7fToX
7wU8BQA/fk/Gq7ONdJs4kYqBjZxeiPhH5Wjfx73+RXmGLvqOV2mT7RF/gRN37ZlYCHYklHTNyRP9
HsKahVRtnzb0jhvygWITPXd3yV2+hyip202Ss96uWEkgF+4h52Ti0eFW0OOd3UM/lLsYF0vb1Qhz
R4M118uVAwnDG8qZX0PTZVBa+4tjCvcgvCWkxSTGc3xPm1kdohW6eTRG8b6OEeuy3qM2vTODtSGl
hffj3JImXr66hSJ46DGzPIC2T3kFW/GgK5+TfvgvlzSv0GiqMAS+a+rHMq92yLXcIWbtKBFCJ1K8
4rSX10S3gU7ixAkwP5tmn5dZhSOzRnnbed4BYQ5b6OqV7s11kAQMBJDG/5qZ/v0suVCbcnDNwQ1O
UadvBFV0imYFVLPkkgn6uGIggjToBWeB3xAMPYIapnlUW/2u097MHi7qGmESLai3cT7YYUXuW7Y/
jKJYcSqLm6iyNtJAppTmAVIbtKGs/r7gyYhESgrAvNZgLoZ++LYrWTMkX25jDI2HLEhkgtloHSDN
2faptB/6VT656avPvKRs4PdF+IBIpOeTyoQO8igEXoAWG91JZlNDmNYsp9lVj/p+2Gdr327xeJgq
5ciJ85dpn8t1oYykArtNw5MryF8ytXgRaKsj5w7Xd19mlC2qWLDVWvjl1cZLnKuolcTqR7OQQicl
w3mOjHItmlnc6rOfNPm6sxPbxIFrAEak8d0ZoFh5+uDRlyHVuf1FF94+2TDxlvC/TC2/6Wecm6mM
qjMjyTzmiHyMsA+pQ7WJBmOTK+9/YYkMcAK8MUY/pzpyG7P0xIwr2IXAsEL4tFVv6w4/2ybe/FeW
5myENbV+ZKJMECVp+xBB62TW0ifd7z7Ukr/y4lAYXziq3HbqaoyLwX0820CQxZBzJ3JwGty8tVU3
B5Ic9+8odHzNgxZ27jFL7/Qu+DCKslMxNVC1MkCCPqye0KSsENAZi+QOgEB7H9cJzYM63Ci59ZDp
HjoLaP08jYrxOLZdc4KuZXRA6zyMWhzZ+LqfuBpkNeTgh1SM6c538+96IH+vwk63qQrDlq8rn7QO
gTW3F79GSCtJcBhQW6hcu6knrYFmOAymwOQeTj7t/Q+FWP5TNJXTRdbBy8XHUWEAzGtFx2yGFs4x
pgRNMSmcdhS+d2n40cr1exdwkWRmTIQJ+kePkSPZtcRtU9RvieS6jpdp9T7pzb0p6BsxQVUCDSn9
W1YgEVelRecEJkOVhisPjuYm+0bvZFsQ63Hv5fKj6Pqxk/WW+YjYQrxNmS20KXIedcjNNYMoyqo8
JyRvdIJRpkGeN6+e2zz5DKPcS20VOlUzfhyywNuNhvHSxaOtBnRFq0B6ayv5i1x0HwLJ+BIm7i4u
jI96M37VGeyPC0Qy5HT8RoEts70x0zZJVYT73BI/5wOiMGU3VIhYiTshqH5EjeZuDRW1N43sw3Yn
8CZzI7/0AMqjRtCEu7CU30R3UjqprM+aHnwJu7WTuBBYUm2g/i/R2SDomp3DJhFCOcs0H2BuivJY
axZOGUePCNF8BWEW7QYpU1fc5lK4ZcrQUxm/W6fzUkdmArJsoRY6thYd+jZzLOPJhTZALU6pouzk
8vX2vb4eWqR0dWZwLrZbq2hgmY2OEBHhrF3JY7+x6sJ0ZIn4tRTzyg4MY9tTlNhqQfaqq+OLnKiN
rabCAd6+BhCjSZTbjD/ayko3kai/mrof23li/E2sdv5TZ6GoZDRFYRWGfoQzgn5F9+SpOYJFf17a
n3ZEU6nsT3z480aynsuRGkmg2gIN0lFCeC37ZBBB/dXG/2tmls+HJeQGoqvpx3ojOhFCkD/aw2+c
Wbhh9JNZ6CRxmkN9134svgS7tTRiqaIxMSij5sPMEsng7HlmetxXjTzTj9Kr/xYfE0jsw5fgKX03
PFvd1NviMf4wIWGDl24fvQsH4c8LUMjlygRY1IXoM8yCVBXJMLLeUjnGaCg1Xvy5SeJDVEc/bm/z
0ls8UYtoU1WNLGa2TLkOisgwUGOCzgRO5XdtUA9DIWwrQ9retrT4aEE5PwkbwPc9ZzMpUOkypT5Q
jklr2G37rGtTc2TlwV82QgFLoxs0VdUuQ4u20JI+V1J2zQxtTSsdmjR266/WQm7bYT0zOy0IdtVP
lCNama+iE+yh39gIWwO+WtOOjh6kM2snctGkQRDDf4Bq51ETdQJzEBVXPjbKW1T0DmBzxPq8tWu3
aIYe0u9hn2nk7HJlbg/YikkIhWtnSJvkuT/UL+kug4q32cWfII1QOPR/DozCpfxrdM4Xq5pB1jf6
qBxHoSZVOhjycN8Ea1xES2ed8UMaETCUUwqdln4Wd8ZZzRPeFKSYI5CopDiJXfQygOQrRHkl91s0
hRIJ09AQJ4tzsFIzCEqg9OxirEbOqDVMBX7NXNQVh7V+3NKDCAkmo6OwEDKIM3P6spiG+RjmWMq+
uCNhRCU5ApmBKzFJqh2EQf/zivLEuvkfg7N8LEma1huijqPfZtsqRWkM4TcrUtYO4kIVkJ4RoAn6
q9o0aHz5teqx8szI44qBzUNY0fE+iNto2z/YEczXH6ona6vdqTsXxs/tmjbB0h2wftflGLuEcn62
pwXgIkZ+G+ryXUIpB1XaIDSRgQI1etsnLoC3aYydWZptJhD4+n9AbVWYN07dtYSARWLutCbdN0MT
3DdS8GmwxB+Rqv30cvWQm/qrKyiO6ZYSqqrxyquzWFGYhpCpoKFzxTT/5a57UtbgqfHS/kG/756S
u9pmPPQI4ejh9tKX0t9zQ9O/n13GFgpaBZynciQDECxv65druKLlr/jvUmbXPdOG/+/JdKSks8bO
lc/KKrvvb0K+edngfB2zMIXvh9Ccxv2rq3ZXaMKvVuNUxtFb4I3fOlU71iGjtGWXf0ss/VNXeard
tZPo5IC0rzipVKrxD0HKXgdNeo4aXbuLI7dwoKt8q7rhKHTqi5h2d5IA60lWh/d1qD8IY7zNpGp0
SHCB6fb6SjIrL7qv3+y2NI406hOXH8foW4A3kSwfdUFInDG1so0WaF86M8Mm2GeKA8pjGXbPUk1e
5rU7rRs3PlKGAEFQEY22gqy9oJmJ+jAig5KfvnuTBh4hJZQmamTHQ3TIrIlLpVZ2adwySCu0324f
sOXPT3hKXDOtYXa1vK5EBpxzfjR8YY9u5adMrBObQd2VDGHyQ9cH4F87sxtjBUGOTLCiQs1YbH1X
2lmusskk1xnr+iP9txX8xcKnoSs5RQFU3a6x9GkYKUkuRPpRzep9WQmPVj9WNh2+wG7oyK554WmX
Zqu7MDcrCZl1Xeqi55Fv7bLn4EF6sLZJR5Tjvijb/C5cCwQWvAIvJskFOSUEQfPKBszGbTc23Bq3
UX/qYrt1A3XNxS3u4JmN2Y3VMkUNlbhXjgCGan8zbtIvEmDijbupFFu1TVuHdZx029E65y+COAj9
aNJr1IanKuPlxWJAjImgQpGPRfetCMgjstem1tc+2tIKAVpM3HAcFGs+b8GLo/hZlqtH75PyT7vp
N8leevjwoba7STAiOVILe1j7cgvXAEz7vzZnB8XV89ir04pr4AHYB8kcVW+m+H0gDnfXNMwW10de
zk4yx0oH9nIXxaCNXU9ifWlSvaSFewhc/dDo9UMrRit9ugWYB0PUKiEcQySAzueExXUgiEWvjHyx
X90WmenKqeXtpNKQarb7Mm61acoJiYhVjMWUQsxvngzwDrG5iaV93m71LAOAr1LJR/cJheuP0d0E
32+f5f1aPn9NiTBxjNErA+zAKAYUJ5fb6fWMyiFlqTBlIsZ2R9fgjYRmV+9bQq+3pnOmiMvQ7OxA
VXofAmpx5CfGC5+M49r9uP6yYIChBoOOFkAEx/fyp7hdlos5cxtHOPk3RF+Obgw2VO+2ahorsdeS
KZ4jhjEm6lDQlZempKSIrcYqtaPpPZk6Mt9taLfls9+IK4auHyKFUUiIQqYhQOpks4wq0D1J7DnK
x3gsiAwaG60FW6lWcJALVqbEGjkPsg5gSbPljA2nxcenHrMmfhZU/YXa5EGr3T+O/pm8k7gNEx8a
D9BsMWE2toFe8YEiXfg4dPqzmWgoH2en24/3tTeZZrah5+BMUpmYvwNGxAXvjFhHhjre9EUI//ET
AtJOm1K71VegFNePzmQMVT/Q59PA2OwFzwvd6nySw2NeUilADeNzmlVfbi9o4ZJdGpnFu7msVbEv
JkR0/TvE0ruqA9YYdRst1w4K8pz0mCmeSujZM2Etqi9JE26ZwbYpwDuGVz82VnDXS96mEb5kKTqu
SfKqFwia1P8kgeoYcVOsvCKLuwLNpwTLMaj1uZPVUiOr5dDlKXb1TzT49lYXyys2rpNXNgW5MloZ
oDelOWGPN6aZIHGgjrLnO9X4JfKHQy8zNdrnTqLrtpCtpXaLB+tfi3PSKF+jdZ40lnYMg2+9J9lZ
O2wGN7ZH6HV7b02y4drHXKxv7lmrBHh0LHbaUQoTp6CBAkuandQntf10+3gtfqwJi0dRltXNW9qZ
JicUMjTtKAgmcGRhn+hr+OLlE4xfhkUBJge4OGYOs6IC1RbtcGwMV7O1/0fal/XGrSvd/iIBmodX
DT16kN2e4hchcWKN1EDN/PV3Kec7SZsWmjc+2MB+2BtwNalisVi1ai3IN7tUAvM63tAY20urzO1t
ArXauKpdFPCHQGqmBszIUFKz7Kr07WFi7tDqLQ608TPNQemCnOGhU8YbPPYxfG/9HJP5R4RpTfRo
wQbYq9M/h2J8j7MlcIewJI2tpQmyWa2DxPOAAglmQPK3y9/icyT+aIS7w8okTnJi4uBkXfruMH1r
5vaOjeb7/2Zm8b2zB3RSD0ndxaUZAs8fEDu/r6LhsZ2ZoOGy6lm4jtHiB+HpJ8Uz2agIbTMEx8Lo
vHnqcSuLiElWN+w3UmhR4kEP/uNKLBwOGRNAOCVg0UrK3KuKEqqXIlra1cOI4UFcjwvwg0csKN1E
E6cvjdBqNE/JG1/CdDUovtwWcMTL32bdFPYLWFzwnvPCHXVX1wTTMSbIpOQNzRBiGCL7OLhtXG4v
m1oNaFBE+D9TvHKHkY14+iGfCsupCEatRtX71ei/o8PqpdK/50xwbbC4AM+90Hj/bkyf+ZyNuh/g
lDg/M3jABkBaKjW/6dXKb4vmx+V1rTrFmSnOvYe5s/K8mw1Mb0M4PQOzFsjW5H9vmS0LAgJ3ITBc
ZBk/ul7c1bIxykwP5XjwR232EllyUXcT3HOrH+nMDBd3BlufO7vDo71BGp1FUAGtYtear2qZHCY7
2Xxl6xwgtBc+fIdnq53UwszBQ2aG6Ld4kVz4ktUGkTILFrXq5HgWYJ4UGIRPwruj0RCizT0qXEru
zdUP2jyr9o8iE2merNsBfhEFyQVRyKWcHWiDW4AO9LBO7tEbd6lueVl6GArRpMJqNoKxzv8YAnnJ
R2fITGVoQIRshLKJkyo9JYPuqY3u1U3nN1nmZawQtAnWnFwBk8Uyu4RJYP65Y/Zo/xEVXwrTNse6
HZ86W3qwWktQ8lhzv3Mz3FkyWDpMli0ZIYquG2rmXhfXbpE/E6UIrPTXv3sfxoOgUoWTtUTaj7s4
o883jDXqbqVM3V5qfHQuvBqiIpfNrN1L52a4eoNNpbbsY2Qj45xCBybOgR5yev8LRgBDRi8RDbdP
ImOqGenQ4UB4KAhewLlyQyXz6bKJlQIDZkfObHAfBxKQ8dTFRA+nN+OlewAl9gkoPv2b/kDf49De
KIA+M58J3iNrh+rcKveV8rwc9KYjyLxb8joZ5m1aSCd1rDZ99u9tNywQMWJpogPRzSf5RVl0KPCP
ejjTugbhGKbd6yYzPKmjLyTSBI+51SP11xqf4GvN2BWJhrRotur7Qm+/lVKyk6Nqe/mzrR6pMzN8
zUTVy6a2Bj0cnZtcw/xwAUCTWm0l+tiJBBpXXf3MlvrxRE2DalPFrPTQoMisC+hXOaIYKzLB3YPZ
zLQMtUQ91KbyOOXVrhSqvgG3gN/5saK1OAIQFQrgIwqc/uM6smiW9VZFGDLS9mG05KvMzvcTmTad
3J8KrYS4Sddf54p1mhPtEfHq55jpO2mAzs7cBANtn/IGJVo8Ml5VewqmfChcuVWOSZQfO3n8kRoY
b5Em4kd2o/qZrp4UAiyxbm2jarongJupg/Taz3nYlENQ5dpzNcQHRYsdsIxkT3E0XEOW7j5O7JuM
pEEZq5t60DTX0ONbOW3uSw3I2kjpHhVMPk390kMetpYZ656U4D5iqV8rw1XtDHvV7O8jtTxJGdgq
kzZggKJpU3w1xuqhYMVuYCx1zQqNoTgZXmsUSI0hwTuhwYRsrz9mOohXetpsR6d+bsuMBKRoDphD
8OKU4q2asT3GXe6VFlA+w5kA/e1RwCLUMo9D7bxHLcncSjOBVEMxT23pIyhbD2o8Xc1Nc2plhp5B
TwOQqb9JkbXVIuWBSLbqjsV0U5P+Rs8m30zZTm8nRHCjPsrzuEnI5HjTqF+XNTQVljbVWG8bswWW
Q56OijW1oC2MD9Egb63MyUAeW34fZnJjqYy4tpPuRhpRN83jfSbXQWFILzoEp7w2Y7s8AXpothmo
wtLh1NfmLxkNQdKza8VIXxKHPZtK+kMeLeyFfcv66cQ6pQeLUGR4TdLW7pxgMBvDTXfUYld2CjHo
NP2ZaMUIsPpcberIqoCQy5mLIIV8Mr+eaxMam307uzTWNm01ggq3zA6TU1/NqVm7upZvtTlS3RS6
1V2SvWqdHphtdO0UNHOtITmO/QSB+p5gjrEbay8BxtCVkuGtK4ufSdc/NrMxupNSl0FbdW6XOdu5
opaLEbaXQe82kaG+WrTw9FzPNoOFc9fX+6TLv8djvelGBvUtNZDInLtyZV+XqnMaiHI7UvKEu+o0
Y4nJ1OxMtdkpDgkKFYF1TLMDmaLt5GT7FKyilsF2iWFcA5V2201tWOrInTS7gmLluJtIc0pbtXKJ
RB7MhGwtqHGoU3ZTpTPB3DtptjLBwEYnz15WzD8zs34ApSUWQ3bACAfgjD6OdfKtUqPHWqbf8aGu
IxbvyZTe97O5Hah0ZbEOuENyjFCkT9J468ztAWQIz003X2l2usOd+M2M0xagOrJBkz2UqvQG18O2
UoxX6NFh2r+HBppTgMVs7E/QZr9ykvS6isy3ZmhPOW1BYleqO40Z3zupveojCQ+g6Gh20rOS6JoH
keHKy2Rlr+aY6SfRvl8+iqpMx6ROr9u8vKE6kBJMd15K3XqaLBAMTHJpeH2RkOvSaahPQW6Dem2d
eU2t227XLzTKZrKfS/KzsQbw/6pXRVpsjX4KBkk/qEN5nU7WwR66fSHVu053Yoga0sQ3GEX/pZ8O
+KrbrNMeimSydjRt9+Mw3JvAy0JB+NnOhhtqJvfRmPsksU5mPYddL8k+4NLpIZNxOdfA03oxbe5o
TvdqogaxoeHDRlh4Lh9SewAO14y+s0LeT3JD8GavUl+izk42yvsoTR7TQr7tk9nAxFEaFla8S7se
XJVdeuqr7irrp33p5HtjVh4Bcg0Mml4Rebg2tPapjzTFZ3FjuZo+f+8Kdlf29qtu1m8OATevVA93
em5eDxpSTMgwP8lytGc9yf3SYCJVwvUL+O9lwl2Kph2NfawiNUtteTOwEmNhc33XJeOJVlPAMlHh
ewUQ+PH24q7InlV9UsadHmaKSV1LBzFlt+xvTLX9wJw2AAT8pewwBKS0ymnulSuM6MFb4gjAuna4
t1n/boCjw1UnYADkmDWAU2tjkLbOe1IBTYwezBeK9ecX7nLrnz3X4zZJyGzZU5iWJ7XQ3Ki/QyVu
czkTWs0kl/ETUJ8uqNwlITszgjBZU2dE96jvET31PEjj8k4L4MFvlw0t77xP6cOZIS5RVua4tHJm
TiEO/C5GeajNB880CjfqfjDlRGPiV4NgcStICHz1M6NcngxoQZwPKESGUuflTwXBv9SDfVD8wk82
qWdqnrxPr20JqKTJUzzVh4RO6/5nztXxRcNmv1OkT3sA0AKYhzBwhim3j5vdZFGpVip61wObb6a8
jndto1tuysg3CU+I2KhvWBNfK1OpuTOrDdCoGV9JsM9+AvcZ6lKvEzvGRcriaMaAiv2LqXmQSakg
w15NSc/scDtfOm00da0JYqUhR/JEN1UTCZ7fK4Pz+LrYxmWYXQfclistaB1JlXgytHA0QV5ftkGT
ZE9K4tw5xZsN4aVmN0SF5/ta/NiY9Y/L/rx6cP4a50frUB1Xy1kxprCzH9N5NybmPkJiUcaCVa5v
5G8+S3CoqjxkPlegX6Zq1hQWrQaxHVq5tSkspK0aQZUY07qoOKFn/dExLQmRt4wBl5aUxCeZjqbt
v3Pk4GOdmeCiWS71FQQgUVioM3lT4M+36T1V893lr7L+Hj8zwx0xGbz+VmRqU6huk1D3mjuo0N/m
Xh1M75GbuUkAYT0ReGJ190zQcywKGWA74l5GRtmC94fhNc6m5zQ+ZenL5UWtXpZnf5+7LItGzhgx
8PczCXPNEatvJTn71TdpaA+K//9BRrz6Cj8zyLlDZjM9y1JEpO6lL1xyP94Yz8iE4Hblk+3W9/UB
kzjRjUisQLSPnIvgBxGJdXQOs2jTDbmfESu4vJMiC5x3sDZvi3iS9bCvqI/sHeRa2iTqVKw+lIFt
Qd8bxIDgIvx4mLIxG+SR5igJYcahzPMChLOgnpnNrAzkiDhBJEM7pdSydv/vqwP4CnMHmJ8GDouL
uWoGIkcMlhkhqH/8CqkM+Wftdx3PhDMLy9LPsgUpNVQqLXEiq1oP0kcuo9RTQHV7eSFr/rcMZaOW
i4FOSLV8NKNMUCC0s2YOaQqCEqI/1JWzmwAWvmxmNYSffSjuXFVW1GqxLk1hZbYB6Pf2RuQEZU3J
powqR/Bx1ta0IJ7+6xXcmgq1aqV+LvTQhoz5mJ5w0QdgLhMsad0KaHMwZYBgyruACdr3mHQzik3y
TaygDDG/O6kAVCWywTmB2s2MDDVWIqvfUiu0mzvFEphY/TKYmgHdEa51oJo+OkCkAf8JsfkpTNBT
bIonA4Ujlty1hSCyrl8XZ4a4tYBzz7J6o5hD9MVikHA0OzbFwQCarzHWQ4nYV2aXP3YWe22yJAdQ
E2rUGZt3U9M85IV5mCQMI1z2ytXtPftJXFZT2VllNBSoCqPuDybDaArRNoB+/TMSFfexZdggBcGI
+ScN5NhM+qIAuw2Qz7YXzbarSb3fT2ELIqSvLAjMpQqQamg8cguqq26UtR4+OWW9mzePxph6wMu7
/24Fk4XANqBAuSjrfnSZAskmYBQYD2Hp6NcSWtH0hojENj9rpi0B8MwK5y9W2peaOshGCI4Wv72R
fgylm9muHCp31R4jjW6NRwT1pL26K7BQVzh3vsQk/gkB+glMVaAziIRj8Z6zCOzIRZdDOw29SG04
QofzR2wQlLJMx5N60IBHefJKxuGQjtMD0eiOKAOqM4UkQvqtpSTnP4N7RjAZrJtlPeGqmRoI08Y/
9Bg9oprmSSBZMQQ+Y0FEWDsV5wa5zwsY82zPGW4ep8oCW0dej9GPQEq7XHD81lIE8NYASYa5AIAY
uTiNqRWqDTaavXFr3HVdcW+a4/ayq67QD8KLgMvCcIwMHTKe9BAzItM8tog62X7YS4pHtmOYP6JA
69XfQXUGlL7bbKS9099dNry+iX/s8lqxst0NLNYQWkih7yjqoH1JD3OtCULLqnPgtGP6Bu8WjAxy
PppaZaGaFZZnUhSt6bGSHB9EcW5VESjISIL4snZZLMHl/8zxGIqJJdWUmoBpScq7jGnvqr+2tG+1
KkIbrNv5m15xR2/q56qrIwWYhqR6LyYo+qUayuHkdtQm0b205IifjvlZosWdL7Na3mlmjWOeXuuN
7CeoZutAFB6N7gpAFNtAZVr/HkNl5QsesgQWYCrACs7nrmo008gmwDmaBfOcTqtAB277rLe+8hwE
PvqPIS73atRRnQnEhjDN16BvUwUS1d8cJppxX/V4cxmPtSAIDsj+R1dMisoC4w1OMynhfgkJhtHy
dCKSn1otL+Ju+2OHW85A5R6s8MBZ2Y+dH237beLrBsYGXbAjRj9BZ6ptccN6qpsF8YYoAQgTrL0u
KBiuOiiwRKjiQZnlE6kYxJlLyJLDaXJD9rLujhrjZkSi7iRfeeIArewsGGLsrMVF47oFEqqsgZAa
os5V2SNLMJtDbqM4ZBU4ML8wEoHGyDKLCTJhkG7xlztYNIyxTbG9bWAeaDhfsx3YJ479hgxu7OG+
9c0bINtFMk1r3oNiCAY+QJII2npumaS2HEqLCW1iTGtpY3fT9eOmYCKhmdWsYuGDcvDcsZYizEcv
rRqni4iJDGnJKuzDHOQ765hjXnJ4th+c1+aq+57tqFc+zmiU/RLNKqy5zbl1LtaMiWWPzQJvqmYj
yPvSrdQYODRAPkWiHmsXw7klbj9ZrUrMsXAxgBlElwLZlHZg/C49s7VvqgiKmP8ezMAIBO5U8Fxg
nIY7/GNqFlbloMvfV+x6NqGUQtRmX9Dhn8H78M4zO9zhRxZh6XXToLdAv6kdVNnqowX5+q8sZqkn
qMsAL89db5Vl7lQWajKseJXmt75/KZvHL5hAmISrg5wQUM6Pbmg4JdU7B6VGLe59CxDLfDy1ikgP
cEV/CNuFEYSl6YBZfz54RFKddGmd4c11wID61XgznPLDtCt/aNfMMw5aAHWUa6Py8ltRoW7V04Gs
wwoXyjce0K0QR2VKVephO5t+k94pRNnG6j10r7/wsZCPoFaCGRW8rjhHRxUGzD9pimLnMjUOghM1
7l3UZwRm1tZzboZ7jcSTZZdof2CYu4tQ5U6CMXIAvD4VZfyFrBiy9oi9mEizPo1zUzQFUdyAJSmX
0fVHX1K+/3fnW8hawCOAQSbQ0n50PgX4LX20HS2U63fav/cMeCYRkHMttz+3sfz/s8cTppOkiqLl
Eg799D1OqytaEMFGrYU48H6A4BbZG8jvudy3xkgMHaDsGUryFene+s5oD3WlPSUkOqppLlJWX7uh
zsxpHOhxokVX0BItkLR5IkzZOgqB2X9nFoNGzN9F8VmUVo9jX0DkGnTpz01LwI7uoBUh5GRWsf18
0ov3NRDXoH9WDZ6TWSaOXRsxCqd1qW5mS3et8d2aY19prmiOcQUgf1gZsO6XVuwV8gX/Q+cDxAio
N2GmjDuyM3gn0SPFThoZaKUqaRO14zFVvhBikcHgpID7C0Gcs5L3jkWKUlHDsYjcXMoCZyKuWTaC
J9GaW5gIPaAvBIL9U5WgsQo5jpwMKM78qs8zV7UytxnfL5/YtdNkomUMNtlF2JWv0qoOo0Sd0OIz
6S8TDVan6zaXLawv468F7rx2PVXpCAH10EIpbE6rrWIUx3oWkSGundnzhSw/4yws9J2eJdTCtdBF
zK/y+pCmNwngNm3UunZW7i8vajXbOze3RPUzc6oM6diCYN/kQ3tj1HtlR0CH0R3yfRrqmw6Sf9lj
utF38ctwHZ9ETWjRnnIe6GArNWdU0TR1bBdcmm4PuJc1yIKradU5oMK5aDpgNpWHfUfFqFpTgj5z
X6YnKxmPVQH20cs7ubYUkMFoSIeA74Uu0seNBAoPU0BLmwp0Sxhh6sGckrmy2glC+qoZqIyZAMsr
4N/lQ7rdoyYKCH2o0xQUMN1Gmh4bam0vL2a1KISbFa8AzPPitcN5oYqSkC4RRL/sqn+3XvJdn7vV
dXeMNmRfp56+mbbqcTwmArtrzr8wpGMDHRCz81JEgIATYCsjMNAM8ZvdvupaIIOLFq8exF1BjF3L
V85tcee5TmfGIobOAek6EK+hcspczKW56SAaTdTW/A+EyTK4t5Zwy6NV55wUiUo7uDmbIUU32NTN
dBKOjaFeRWp730dl7Q6V8daMI6BqCgslRx63iSkRv9RYiaJmHchq47cMBDkAKDWuORhX0qBAMt6o
TkZRE9fJEmOXgWWmJelVF8/HUlbe7KqOQNuYnzIHA9iNgquyAe6stbPkVJlpvivL9u2y76x66Nli
1Y8HQddYHg9LADPSRzWrPNmSvF77ftnIKtzifEu5DE01u77tY5wDdWtv8914XT3SIw2YpwTK43zU
Bc4i+oKcs2AcurGUHuehKTDIEb3FyunyglYDMYg4cD9CoHzRC/i4bSYI4vQ8S8Axcir29b650fzG
m45qaO/Tx3pHAxnReJg8TElGnrTxL5tfP/Bn5rkFDnFPSFohRNYvTSADzPrQha1XnDTiop3QooIE
vPIR4GVR7W31GCKVxxC4AiQSTzoVlw6VuwGvEwVwAqtNvBnUv3qxTUTnffUTYjQYuTuC56f6iUXM
2JohNxPa6nXuXDvxr8tbuP73FyIVsGehTsN9QHnK9ait8Sppm3eThdQQeMj630dAXuDuiCTcXYkb
awQJNO5KvBpcJUOhItW/kOJA9eePCe4Jp42SDVa95XKZb6naQVv9pk2+Xd6m5W/wefW5De4Cy5pS
VUmHZYDN1i1kNBMPKEPtLdK4Y1kcOkWkpr56p/xdFP8qYX3qSLRHAxXthh/S1DzIGhQk9G6nYq5R
p7ag7rka/s7McXnAhDNkj1BLCzX9p1n1Xjb3YIQZ/cu7+Lvz82kbF8gq+BPwsufJtZSi1kx7BlQy
fzfv7O1wNe2Bft9WlWsE98lbC676aKGbBkbUN490W14boeiVvOqRiFW6iUcSekfcUvvZMSStQe5o
N7OLpNvt1K845JkF/i7JQRDVoSAaxv0PAl3ooX5XU4FDrn6wZaIITKQg9OPb+3nV6H3DCnww9hyz
2q2Nb1P6dvlzrYItrTMj3MlSta6qhxjBoSOPnSOBdzcN1OS5nvQrKYasDwp1A5ORAyRuJbfuZeui
FXJHriOsSbXlXQ6UlpsnlmdBKNSMBd9q+SufPPLPErVPI481QMdKD4/Uc+oO/a8Y68GDBQ+XnZLs
E/rSRWpweWGCbQXtw8dLs2Vtp9klPDAiWyOS3GmZ9gZqvQOVbKT9Goc7dRpdBxlPUkqCXV33/v/6
DRoQH203gL3NSg7bg614WgYc91fGH/86jSZzNwrUfR01nuE0kXmi2akmBw1d9ctbeNk3UDf+uApM
0yxgdKCAY8N6Ajlx7yKH9ZshESXBou1afsj5Q7OXx2FCMTQca90zunuLCVJC0UqWROPMQEWaOqtB
lhnq8kOjHy0wcoztJNiu9VVY4DLBmDdo57lVKNUUqT0QJCHYhK+jnIYsEo1cr8KAFjb2/9rgFlJa
sZSMPRZC0bwzPeNYnFi1s30aJPfJUd2BS6zAf95fdoTVe/nMKpde1FCANWyAVcPWjDaW6bgxea9Y
7AH+5jUD25tMxA+79sHQ2DUcPPQg2M2/MXNSUjIpYKG1MAzV37Duvi/uLi9q7XOdm+C2UuqsltZF
jjra3AW2EV/nUfx+2cTyJ/iwd26C2zfw9cVZ38QaeAyszciyran0RytPbzCRvblsSrRh3CVSOibp
FBkaXxXYT6zsZbBesmH3FRs2ZsihKAQv5Bw8zRNMW9g1arhGExhG76ZKWMWa979Z4b9L2o1TUWW4
c53OteIjKG69SBU1Pta//t+1cJ+G2U1Wm1E3hbrdbQzae4wIcvLV9hHqSn+2i/skCSqnMaAYiGoe
29iH6SELpVtrw3ZIhgrfuEvu7Q29nmU3u24EbCor/KqQ3gap26LUZyJv4ZYHhjllsJfroZuiI3Vm
1dOnyPC1boRaqHbII/UwEND29immS6Wny19w7ba3waODDt3vqRbOeCRldTVJYMdmuNjbzJeb12po
3Kl0QOh518jEj4kIIru+22dG+d3WYkNXCd4n+VP7pECaZjNes+Y3hV6/MQ7TU783I7e9zf1xJ1T3
XVb06aCfGeeyqIho5ljjaRkWV/YMohcXlA7yY/MYv+bX+r71MTAMdqKnzPSTgyg4r558qK2j1Qpy
EXDlf7zbptySG6nEp1bpm6nUbqw9SWAyvvxJVyPZmRFud0vaO1oHMG9o9fJTYk3H3lR9MtNfWVUK
ItkKWTF898wWt5lViWFNKGjAd3103716Uyduvk293meBvaOP/U4ELBBs4e/6y1l60IBMpB9Mujwl
yB5vpw1kWLdVy7aXN3HdS/58Kb7N36SjE7MBaY6lShu7Vv1krlHDo346HORaEcRR0T6qXBI6jUM7
5AmcEqcQrK3fxy07St7gUcvPblA8PUJ+RBB3BG7CYxKJoUnWAKK4cC4wK4rKVIOyffLUO6Lu5SqO
6cxJfrOInX2yOkkdqFnjRcFu7WvnZG8lF1TBpz3G9H08Yshx8gBPVAIVfHKuU7siYovfx+rTkYeo
Euh20FHW+Zku2hPGpBnxZjxYt93VAg+oDspx2GFcN35I7pcyOIDgz1TUS191VvSxDPv3u5qfzSNa
JEuY2dNCDKlDDLowXhwRVafIxPKZzza3TOw2a5bHe+MUfm3sZhXSIsCGXT4Oq86yYCvQE0Ezge9A
95lmzXmnqcghOq9k5GGg3ba0er9I7bfLplYX9NcUX+cxMDIcFw1A43qX7bWy8RstCwYkZP+bGe7J
ib4FQXWunUIrvlHp7OeY7Jp1wblejSJna+GOtdwkDCzWGBCWkqvJUF2lAaFBjBHJAY+aMgkuL2nd
z8/MaR99wS7aBik61tQfoJBnb5fScyLfD0fL00Ay4WrBfEruqh9AkQteHauPnd/gm/84yO/WyZkb
ahFkeACcBtQ/mINFb7ivvPhg75Wt4sWeBOXXXSLEJq4mhmfrXVzpzChom9XcmVRgsab6V9uAwG9M
BTxJIm/kjtdAiJ3VuamGbZe7c9Z7PeYNyqIQnC+RmcWRzlZixkYVzROKVxQ5iT3kblcrgWULFrMi
hInr+mzDuNTAKuasYTa+knrXvsc7aHWBtRjFzSkgfhKI8Pyiz8MlB7qTtdM04gHcR/F2MMi+AifH
ZZcX7JvOQVVaaGkgcW+mMIaWsQnd0oUb1VDy4LKZ3yXQTzfI343jpXWrfkjrosbJWrRL25uEBnqF
8psP0RXQMzA0VMcdybfJyd63m9GPPcPwqe5mj8Uh3qgySE48KXqa1A1Gj+z4ij46vmhWRRCidS7W
JOVcdEa0hGgLWxBtQRjjDvQtUQV5g2jLuSCD/EtKmEpRhweV5xz/SulDaoqkPkRGFtc6Ow+prnZJ
LeFhOWRyoNXZppXi2xI8oZe/q+hA8EwFaaOxuqA1BqE1ILiXDBaN44Ma6u6U76C8gaeQSOVC9J24
iCJDt05Jug7vj0x5io0hUDGY75AkdjPcdoLzITLGxZUIFY02SVvAaQiFFp/qY97Ya4vWrYQof5Ep
LrakdmyxCqTXED14TYDz7PvBHR3VrYRqY4JblU/nbOJILMoHIJsJBhn6Mkhm5XpcoBozO7VWLWA3
ECyMH8qv8mFC2wkAv36M94sgZw1ynFH6XgvpdJec40KU4XuoqaxivHIpdMgHY2M8K+W1CoRAHrSv
ynEROJs3qj9ck1trDIoCQjvgDfbmZxEfsiBsG1wgMZpYylBCRMc6mo+2LENTsBVcRCITXAxRnUoG
bTAecWmUQuiRHpuJPl0+2ou7XdpLLoJAWQxqUbWshqTt3DLa4BlHncSTUGdQssSV0y/l+n+vCB5v
n1psnDW7AZtUprsGdBmN8bEBPPzysgSB0Vic9SwwyoMFOucOFx56QIonkysMjKJck4oQXcvdfGn7
uMBRtbltlxWy8GwfbevNsFsKM8Xha1m4Axjob5Vdfmgtl1q11wwsZ5xfC5ZsmrraaOXzV/bsjxF+
Qo3YVFOaVkIOZ7+YEB5VzSdoFQo+zLpL/zXCvSeaeDarJMWN1XeQJ1AAYWlFqgGrbTKMLv93txzu
ZJZVnsm5ijL4rMtuHMl7OoGtAb2x56KEvNf4LTevxtnxEyLKT0Wr4w4sVQCZmyeszrF+ga0RVN+q
/799JO68DjVtdKVBSGDOj2kIY4gbZ+ACuGzkNxvxJ7cGghWkk5jCRAnu4/GR0sY0UkwkhNGv+aAe
2u+zl7vSA3gbDvUGcn1eqmzU0TXxbukCFshX0w25nY/9zhRklOsPprNfwl2XFYNaQkMBkQNrMoWc
ZV+CPygOFs4ghKlKRQ5JX2PfvL+8A6vxA9IWCiaOMSnHz+KRBMzdcwSzLMkCKa4DY4SIyCzvLptZ
vTPPzHCeyqpY7U0Zqf+IrrhNEW9lM9Cae6Z9YYQXFDN/1sM5ph7HjY4LBLhXMCcq9ltsgahwFlxX
qwkHeMiXQrm2iL589Jq2TMZuyuE1RgGh5Dja6UYOPvssyEABO0feV/buv9YMvgHPFAySpFD3hlBg
CvrLu6zuXCjTM5EY/WqI/7OqT8h49BNyahO8aWJ9uk8yY2/0NuQINHDJQej7tku/JeU7kNKC5a17
4N/lca6h0oiVIIxDyo2C40LNqRczgqVgfOryJwOUi/tkmKHJ7BjxcZ53qoFO6DgBGv8Kbmo3rhxB
7FqNjmc7ycUux2bgZyQo84BR6jRm89aMQOZ52StE27b8/7OLH022XBpKHFyjarc0yvaUZAzEcfn0
798HZAf4pUDhy+anAbdaaspaMesxnBukug29yWf9JU3xSLm8oJVNAxEdNN8xfSZjmI47VGmZUKOK
yzFsa+Z29k1MRTPcqxZwZhcdTEya8CPjZpGDlsfIx5DK1IVIjavQ75fXsJJkQgsY9/EifgF9VO46
AcyiqpjChrBlpdvNCp6pEp4IWkDiymW9vZ2jThCL1op8aNdBjxH06viH1/UoEiZZ4G2Sw+Qq/l6x
W+kWnI+Btov2ph8pvol2xe3w1IfqMRE8hFZcEOrOmKQBYxiK1p8mV+047yVVGiC0vQcLqpdnrzlj
weUtXftoFuZ/VYiiqSCr5w7uXM5JVZdwCxOM68kwAfUj0jJc30IH6EVQDkPcih977CenyAutgmP4
Y6B7iWfGJ1AoJRvLGwLNIzRocw/FbflohaK2y1qrZ5HOQfIhL/BgHm2XYObYKYxkKSWh1ZN8m05p
MD2rPyfguxeWwNhzhAi/tS93bpOLuTGZC1lJ8YStIIjegKMvLkBMIxpCWbn0sTIdcQOb6mAI82OI
Shsov1vljGlSUBLdJIqEd5BU/ZSGAWhG0xZw2K1bw/EG5kSFDgAXEHsQH0JeC8VfyEJAPRIF9a7d
zcVj3+bbyy65vnt/LfFvLmnSWdWVShiXrRuhjl5XJ7sS8Fus+T1MoEO15Pe6xvn9pIG6g6UQlbOg
O+WZQxOCvODlCws5s7H8hrM7pMw6iSgd8hizRHudWuCJ/QV5MsEJXt2uMyvch6mmacHqjiMGIumP
Qo6C0co9e0wE319khvsqrABzxiBTNSwk8qil00bW89tao18IeuffhXPqvG0by8YYT1ioYWlamOp4
nkSQ81VXPtsx/i2QNnWX9Wg25yakwuUB070AukQYiE0zQWIucjPu1p0yeW5x54MXdAJx8GzIb1Uq
IhpZtoR7ZIHO/Y8r80V5R50LM+uR6keUuVNFg9I5NvFNXtOA1J0gXVlfEO4kyM+BoMLkFjTnDgjX
sKJwyO+VGVLhvby5fGpWLWAOwAHSYcklOA+QnTafjCQZw5g9mvb0/0i7suZIcaX7i4gQILZXoFZv
eG27Xwjb3c2OQCwCfv136PnuTJVMFNEz9+lGeKKzJFKpVObJc1xlvQy9ZkJ2AL2wrKFFzjVsw50A
WG9feMN948+sLNvMB4rie/FxeVVLkzcAHf2zLGnjolH0larBJvfVbW5uShR5eg+YowfwbnSPGBhc
+VKLXo4ZfQ3T3jMPnxThSKs1AHOGSB8g4NhqzBMK83h8cKxyxdLSFIyKPtcsHQXSOkwKnge6QjU7
I4FGchAzd9gOfrYPmZf7KP0coKVnuqo3PmJ4PtkqK76y1FBQbWMe0ceQLOjKpeCnR4QhtfmdWgz+
b0pgEPrvBk/Z5UcbJY2VlS7u6Ym5+e8nEX2IbHOyUy4Czehil9LpTqQV9ORKFpRtvJabLR5sw8Rb
HYhZTK9IX7ArrLoRRi4ADc9foyq9SmoB7vj8kDrNcxdW95dddDHCn5ibT83J4sJsEBaG60VQhOHD
RPid3YDTW3NC/7Kd+XR9iVemZlu2CTVMhBLJzjiRKhusPgiV2yrSdqbd+EYbEL0GHvwHJGVWahaL
px3pEaCykE8zZFQIHqajndEC21i+mGCwGtU1fRXJAjgiIDAGigiM72FSCuDC8xU5oVKSZG4k1JSA
+ivTe4+1AE5e3jfp+3yxIp2yTOssKEeggDAYv9Ipw9TDo6i/XbaxshIZ7pW0EYPWiSUCSNC/21Pa
++pc/LxsZGEhcGrECrArmFAQkvyatE7H4AFDUAgL8hsgxSnBjIVJpstmpMM679eZmXmtJ/4cN0aZ
2koPjMQMyWZuLq5HP4nXVrNmRgpBFkk6o1TxwOgd1DZRiCBhA3mBl0SpDv9tQVL0ica0V0Yw9gWG
0QC4dXBQT7QwNaI7sX/Z0oIbnG2ddAdzp5visEQ7Ih7jbTHGe01t/2zg68vXkc5MXkG+UmUF6lLQ
fEAv3WVQmsgwQvnfViIdmr5pE4eSEYX78FZJ0W2212SwVrxZTr/qOOSx2Sg8IHT0p/wZoI9dvDaN
95si/CRoytslIyImvUg7y2AD0ofBH9+Hx/E5u69/tt/KK+MeojXiMB7AtnwcW1f5Ma0Vj9bWqJ0f
JfCvMbOd21NCvzfF28ifDPJ6+UOtHCNZArjFVFyvtTmIfCECVLTJh+WwDdezjRqDf+2yrRX3plJk
6IWW5LSbBFQZqit0sTfMVv/bWZUTk1AD9pgU2DHMg1j8jSDLjNm3PxWm+sstUB8CmH4mHZBrAFxP
izoe4HwheA3Azs/HlaRAykG+GJCOaRZ3WqjnuNoGg7zF6vQLs1RgOxnTxNU19tCM8fPlb7Poaicr
kg6simJHEs6V5KrRX0vwY1EWvkCOaX/ZzKK7/W2GylX/eugF6P6xcUJ9i1AYahrDteL7cK3OcHn/
gPk/PzmREnUOUFk4t8lzNkG2hbR+5zyz8NNR+z9PEPC9IOVsg/0GsFtp63Qy6axWorlZ/aLEbzz/
FrOHy9s2/xNfwpDm6CAoBGUHxrXPl2MkVTFipF8EjlIemzG9BggxIB0EQqeYRtvSjPoNYTx9ijQw
Zl22vXhqT2xL118O9fHIVgheUJV1h0zlMfxTUMFf3n5iQrr3tGzkJp9ssBNO2UZh2XWlR/4AhdX/
thLpUDWJoJnTDyKw8qeuHD6p06x1kBeP0SxDjwz7N93X+YfieE0wvZqQlcTvag4YLD7RwNaGORdP
0czNgZ7CzHsouQMZ1Ao8G8jkDM3aDVF2o+fAQzPRfMta9fHypq3Zkj6/Xo+RU4Ua0rkqSLvHELcC
iV4gQbTiZot2zFkHYp4aQWZ/vnNOrVa5E2oCcr54t2pvRpZvG/3FCVeO0podaT2jwkXGKzTmkkxz
CTAyfVF7fc5d4DNWAoM8AfSXX5+sSfJrpjWg7p2SBu05z7xXt2Rj7I0P9aPw+JXxffLyW4Eny7by
8t0aoeniqbVAH6EBAwB+OSkAlqpRQOutQ20geWviZzNbqz4sGwAZM4aoUeOXR0fyOBKoguAwmep+
JAB9q2tjd3IP4a/tQ3vufya0c5dgVONdGzIe9FvrtfoB4SHf9IEk3BY/uAttLW+tzrBqUXoiCVpG
catg14zH6CF7oF7pF8/2E0TBjsrRviKrFEKL8eJkiVJKBDm3NNMKpESV3rgd2STO4Orty+UjvPyp
wAUGTVrs5ZejpYT5KFQk43V8n/JHW1m7IpZX8Y8B6UyJYUwx/l0OAQiJeXFvxw/D2g24uAYbDQM0
ItFQkt0t4vYETcse1QQWTFXs1fwPh6X/8raZdgu+jGqFzMkWahj7HSZDBFMGNv9m9ES90vyQWXO+
mJC+dshCnSo6TKjKNnsfLd/e5ddW51EP194GYFJQY6A0afkY0fdSl99n27VBmsV9PFmlFGa5M4lq
yBM4HAhxaXZtO2+XnU2uSv5e5G8dAXPm78Sw6fmpLRU4oUKRqxhu72vNVi+21XbAiOng9caWdl7l
JhBh3ih+OPortpdWd2pb2uDKMRvSjqiI9tta2aho/3jiJ0SFFe93QZRqvlNtS0/5cdnuotmZCEwj
oEH8Up1P4tgyExLzoLDMXWpUR0rXBGqWt/UfG5Y0A5CBOxn/slL/3taq8JJ9cy+Ay986XuNbR416
4dVwU92sOczS2VZP7EoXCTHpFPMc6V9p7cv83bIqT2jPl/dPblX/5TMzrdKMOwJsTfJKrVVMJesb
oCQ21SELN/aObpJN6KvVjjmoZMf7/N7xtRu6X4NmynPJ/28aBTFQquggO5PuaJB0931BahHkh/bQ
3YR+6xo7zWd3zcrTZ9FJ6D+GpOyTN2puDlmI+KLckBLifeYatfhivoGX2t9rkV4i3JjGija4vpR9
sxEbCLx6+j6rXdZv4o/mE4q3HuBwqRvNstrJx8pHXHqknFiXi5gFGMemgTrICO5tT3gz5qB/pJkP
WgvgRtKt7Tf+6FuJNzY789t652XRU/9ZvXxFiEmYnWLDvqo/NOU3Q+A3lGtURnLrQ/YXeYZVZJYN
dhzkPeFNuLNfko3itW4H2WDX3Eer3aS1NUnBFFJB/ZTHFQ9UC8Ae0JvZ86xGU61kqoufDpm3A8wN
OJrkWYOUgFaT5LYIQEEQuU5WhG6ejaULh4UUtFbdN114O2bD3sIk5ort5cj2j3F58mByUggJlTiB
0CK+S0OX3RYYkjcxJHuLs/idHfR3zc20zdrRX9zbeb3Ah0IWRsbHFGzUmrbBbdz28XWXgzbbZOy6
NqM1Dv75ZMuvd5SKgGUyUCJAPn5+I9ZGRQuNa31gZdfAiF2PSuSW+j0dBl/DcVDEmtzG4spmdhRw
QQOwJcNfReqQrKh0tJTa4kC16DZWAL1Vk3/xnqYQfAGZwzwxK3PIUbuPsyRHuBFp60UEs2DdWjIx
+7e8ddRC/8iaVQRQ/TjfulR0Vh9WALflFDdDtY234bWpusP9AFbPYos7YeV5KDeMf5/vU4tSCgEs
gjlaEKQI1McOEXSWoyBv/dF0p02+cYI171/6VKB5hZgNnryQlJKu15rbtLDzGW1WZTtRZYFeIViD
PmHllC3dPqd2pLdUn5dppE7o/pX0F1W+N2uaWIt3z6kB6Ut1vcFA/GH3QbvtfX2bbYrme2R6U72z
r9vNsFE3dJ8Zdx06DqrXW5s1xovljYSIJPrEDkUcO/cUYOCsAZTKfaBGLwZkaUVRIvzfX77jluIk
xI0AkIZkJQE/9LkRxtBBS0I4R4pkIbtv9+MW67paSxWWahQogtiYFpkb0HLAiJOpEWPdwyna14FP
AMm0QVwnb+AGdC8vaGnXTi1JL7eyTElkRGMfZJO4piW7GSY1BUHCWmdr8VidGpI+z1CNjZ0bAhjS
jbptVTeEUOoxOjqesVOO6nBItn84l/v7IJ9alPItK6RWlicYsqh6aFWK0QtL+3B59xaTAcgJzUEQ
SSvc4twftJKxsbfwocAGynKXH8pt6JsHU/WHTev98azxX2s6sSetaaydSaMD7Jn1BLF2giG9x5Ul
zQFHjrgghLQg3gI9nC96thltR+aUrAdwc87gACd5nnbOjm3LmzUYydJpOjUlhdqqHPuWC94HdAc5
5x3i35Zu+W7tnpcHiv7atZMlzYfgpCOd5DbvSVP3ga7SrZOYPhT1XFAJx14WJbnbVRY4+Mr0ODCo
/lCl35WErjz9l8Lv6VKlcxbGaWFyFT9BLYDM4c8WiAMuf7glCyYgK7NmC9CMMgxczewGzcqsDwyR
HUikv9Jq9TZesSHLhYGPVi0GChtO7HZgQBAQ/KZusgEl9fij3aQPie72mApfu7wWU8STxckJjZJ1
vCmmskfcBaaz0lz7V3FMtxDR9MhnNXkoKLReUbq5N+7+xbaqhIAmHZKPGBc4950BpAilXcZ9oI3W
xgxrG2KBA99cNrIYHQHJ+NuKdK4t3qst02ClBI7hvdslG/5BfSP2rGPkZX7kt2LFXZYC/zyTMKeH
AOjo8rrM0WxLZneBsNmPCuKnbkOT57BO18pqv1M0OaDgWkaCAz0VdPyk0zdCpHbCMHMXmCKEjFCv
fm+5jYic5S8NsV5MJ/yRj9HGNsvY5WP1PpbmU6LMmEBUHIaIbLKh3Rs0P4K99aGJtTtzqt+cAlND
Nat3KmkiV4FeZcpU157y67Fpr9Xa3hU53JDT7o0a/BuLwp9R5nzLUvzXqT5xT1ThjtcJyAPi4nsR
muxqKAvixk2luJGqdiD7bXp3zDo4ObAroGTjVC02Yc1ywK/7eKPWeeYnDFoUpc0AD+tvBzJ4hph2
TSsOCjfA0iCU72nCr0D9/ToMIBC2QZDSD/rtqJRPFlMYlJt4fWSh5mxHVjo+2ADMzRQmeLRn1g0r
ye2oRvdVwteokxdxDfjogJTjuafpMp5UMYeiHkOz+x16ReaqV3bQfeIr+BTllmmjueOV4WVb5am4
woziirsvBP45e8LDCz2sr4KjXB+FQVsEfmVv3peHGUA47cnP8i7eVldiq3Uof2p+DRYX62A9rRif
C2WSP1pIqSgqyQ4OgHyimUPUsIOmeqDUMeYQknsguSsXNNX3yiS2hlC3lKcgQi4nkErWK6C4pUoX
CoS4VoHoN4ARlTLInPDErhJsfLttNtM22nf3eM58s/3o0PnaNt4zv70R+7WMUib1n+9A2MX/MC2A
nZeBLIQMhkFitQvs7+rruGkDFeCVXXGj76fD+NzeCUwmefm22KGYeK96hqddMZ/4eHyDTaf6bu75
bX9b3/HG5bu1EuPS2wHYZYhdWOiaziHpPMgmkxHGAtWbmVbH9iq6GfzYM77hx7wlOyjVBRZ3+bs4
zGp1a2ni72Ra9odT49LLqG0FGQFMRiT0indn341ufhjunMfqUGzYLr9Kf4E/K+P+dIXEwS+e0DV0
82f9CQjKlff08j5AwcJyEDAx+CQFZaNNw7Tv8ZHy6+GVH9g75H7Hm/hOvVVu2BNg5pZHtto1ZBZ2
a5PwC1c75CWACgVYE5LG8pyJGeYcqsY9PgHb0Cjx8nDtCbBmQU6BwAo18EJ0gVblLqjKfKNZ8/LF
DQSXM1qu6D3M+gTnjtT2qTbxtu0A1yK/rN8jY9MhuVc24Xbc6p7xrv+adYbXaWmWXgIogiBDmM1T
CAedW45Hi9mtgOX8unxytsNV5um79IG7xVZZrQou9SnPrEk+q2kJaZIJ1sLn7pd4ib3Uj7ckiA79
r2lTb+M/ZTD4HT5OlydtbA2xrLqYDRbquK0xhg/ezGJl1GWhTGZBKRIwGkwxzlrv51toTuMYA1Qx
BabWF26bNokXDcWnFhaWn1X9j7oOr8J2XHnDLd1FqM1hTE7DoCYqoOdWh6ozCUZBp6C3Dxk4hUT+
2YOdL9MNN0FmYB7pH9L8/t7LU4vSxyNd1YVjFE9Brb+ZDXVj/i9e9ZaNCxaTf5D3RC/zfE1F2eWt
HTptwNpiYxNloxt4daytY6FKcWpFfg2IzGyVQQlJgLPo5ukb9NyxZc8DXROjlFkE/tox5Kk41zN/
rBwXK5VmVYqXKUI0IMs6+onFjv7ATHDmVYADaNc6aNi2yRrEeCFHthAL/zYrZeWiKNpeTfIpoJN+
m5f1FjzXd+Ew+Zczkt8tA/kGsiFNOc/eQCRJph1UKm6XyDSnIMvyWyOqd2gyFL5ZjsRvO5Aa27r4
aLUUKPokdRm1XlpivEa5Zrsi1D6iUutdbok9xhMyd3DGPSunB83mGDtJpveibXbIY6IVfqzFEDRP
hM34fgMM25KPRT2JSTWfG8MNw83ko2F3r6AVmfTulEOvl3vQovQu79Six4GzEDoSGooTpnw/lhDf
zkKcnGKwr1LlCeOEx54+1WuqH0tXFYpv0BknmKlG2f78/NAuSyxA/SFspONROeXiu6Gu8R8sOhf+
aQNMJ+h5yg8wi4iSFAXWkrL8yJv+SSf1HdXXwOuLSzkxI/nwaPDRIpimhuqFcbQibW8SseIKayYk
T6DWlI48gydkQFQl+i1Rni9/9sWkGdiP/+2VjPW2Gcu0mDJYUJQn0xqAyxk0oCR4+oCZhm01ZZAK
VesbwtorTGpAq8IYPD7Frd+gSQKubnXrqCZ3R714sSG8cPnnLX1JTLMSJLCOhU6FdIOQsk2HXCVT
UBWpN6VPhnbMhpXUcNEGBX8QVecntCXtcZUrWW2U1RyK7jr6mOifcWqtnK7FHAY6pf8zYksQgzSB
9F4lYGR4pb+M6witTfJovnZBhbx7LVdbXBHaUzOEEf2j3zH/pChXFdDcNAt808IiPmT1NgX5zM0V
GoEF14TuNSoMkIdGjJIfFmYDxs48RQS3I3HrKKDeHfq1ZtuaDek6T7uQliJFsGh0aFGhtC3ap8sO
tpAYna1CSoyM3tYqiA9MEKN4ccbazcvsMFivqoH/Cy5h21hhFVkIszORMQ4cIq3x5T5KB1DnoFo/
BVGSJF7PdOHWXflEkbJ5MQr3l1e34AizlI2DKgRQ1ODjOA+2il6i3hwZA1Tk7iy278ivEgYv21ja
wRmVC7T+PD4rD7fWjFdaN0A3WcUIzwT3ZjuI63g6vy4wUm8OL5fNLS0J+SQSlRk484V+SKlKPOVi
RIQa7S5SlX41WG7BVhnm58giJQ7QgsYs39w81DCIcL51cdJVtl2FI6o4Dve7XfFMHlGDqj3NRe9h
zdGXVoX8G58ZWsMz1OncmqYg/2htyqEJ/kO1o81Irqc/lX+eUz0biqgQqrHnRclhITLtrM+Hcgpy
ILa6tvUN5DFatZZJLFVc0UfBltkYnEVxd17sSfjJYkCArZg2AdVT4hJl3I+DXvv4qIYXWfRTA1rH
s5HzoWKxdQQ4kwEW8CLDvNYjQDUv+8tSjRT02SaKcRjOI8AknP+aoq16JNLZGGitAeChbn1jXZ5u
Ips+dkr4pGVFujGV0jrUbZFBDzF8VTtj29nO/dh0hheqeeQSoaZHbhTx1u4142PUtQ3LnPy+RwPr
WSVxeBB1w54TMdkeG4zDlI26l9FaPNGBJX5dj8MVyiDTBrQX5bXahj+UsrqJTSv3cw5eTQyNH1S7
3odc/9UlvelxPQ/UloQ7MrDHzEZTIywjr50IJo8z6y10yk1V6jclNGdYND5kPH4HwyQklniC4p5K
X6q2aN24jR4aBuLmKj+AG5huFMOaKV3rXWo6L00Uh34pKlCW6dGTPuo/aoc/65blY1zdZynIgRSu
flhcGT2uTTdNDiT35Y/z1e1REcTcLGCLJgV8Q7oVDcWoNT4iPjmtcGO7AGicou/2679ZkTxAH1NG
C7VsAr3uvWkyXMy8biPHWrkQ5zzhPGKcL0Y7dzQRK3hjNyH4wFvxYSXKG2g4VD8m0dZJq9tQSW6B
wH2ZjOr18vLmIP7VLtKj+ZUN2WPpuEEKQ4shnghsmGKAKzVIM8etenCMtM9K/OdzZlikbSKCzKWs
LzGEkiLvJwpgj1rrnt47+2GwtpfX8/WKhAkQLqFYh6wUM8jn+1jwPo8qB/NZDtj0bchEG2HvmeQx
7Vfu/q/Zxbkh6YO1IRkdZR5zxHOk9QaV3XRO9Hl5MYsefrIYKbAbfd0Zk63zYCiUzZi/QNnT7+o1
LsC1lcx/P4m4oRZOtOEYybLbBzI+Rd3a/bRswAI/FV5tM63SuYGEN0kR64AjKe2+Sz8yujaOuWZA
+hZk1ESndYDC6saD09YPVajf/5sv8c8SpC9hqklsYxoKwC0KMiHlrQdTipqtZCdry5A+hDGSlKUJ
Jm2KodyPZXzdxv/CoVDMN8j8tgW5mrSMpLQgjRphqmESwh0VNJOcg41X259v1qkVaR206JTWVLFZ
CY82fdk86hiYpuruspWvu4U4ArInDaJFM4+W9PKqAe2eiqYYgzZ+4MNPM/64/O9/PXxzvkNR1UB6
iptfTn8rZJBmFo/BUPYA6uJ7I2es6NpU/lIGfGpm/vvJ6RtEITAxXzXzMpy+36ClvYsMx8Wp2WlI
dSwnOfybheFpRxHy8ciTQr6SZki2YwDWrZI/FGl119jN4yT4yst44fsAtQrYPcbt8HXkqnFu56nQ
wCoVJFOytVm/n6poBbzxde/OLk1ZxTzKEyCjqgRj+Zbp0VAgKynQqCqbDYiQo8PVxNYmFRcqnojH
eOprgH/p4OuQvE6JzbwOI5CCJBBK2FEPI/TArBQ7Egxem7u2C1hA6+XAAvuXv9pSgjBryDgagVmk
++d+MjGjqbgOWisKldZm1+/1XXNod2uv/6X7E6RwyBnh92h3SevLqnAQAJPwAIHcG9K3BsXbgr9B
Ici9vJ6v7oGN/MeQPDZR2j0b8pnnsU/eTTNz67V5l6/nFwYMZBvW7OpfIIFx2zSMK6A5GfQfLUDa
TDfdJF5x8sWv4pgU8mk2+H5k/dyxzdiECtYQqDz8lZbxlVUPDwrKwpkoVVefupd2mGyXaeraQ2nx
Q51Ynvf3JG6UQImhQGMPQUvHyXUmOGLYEZfnzaFjZIWFbAHnA4wvylsavB5wGDmtqgdSQ0UjqdFS
cCMIigNIWuz1bzXi0217jG9B6V+8Dd+zxzVll6WviFq/DmAA8rkv6NFWOCbo750q4D2YCbbZ9ARu
2pX7askVbQNShWCTBxbsSxGC5u1YFWEV2BoGPzPzSSmcNXf/fbXKiTYaCTqQBYaKC0uKupomQtq1
ogJvJhgQ7ur3rr41vWST7Kz7HipwG3VHn9Qdu26u6yft2tzHm3ynrqEcliLm6a+YverEaxLMLOR1
21cBiiz2TQydwQQyLOo35SH+0CKffDq7dD89J4/NvlipRi+YRs5PkXoAU+18GXx1qM5LtLsAdDAS
0GK1A/Tnakt3i6Yc3MrWGr+stAL3nbESOX/z50hbf2ZZSg+pWhoO6FW6wGq6WzVrnh1mXVnqeEhb
dkT39LqsosoVY3EcskZ4VhdjKriAUioXbKMaYelS0hqglYGuVaolvV/n9CHOienpIVBJTWsGSVU/
4+Nuk3p65mXJPWi4v1qNCYxUTnzbrCI3adlrSdq3VrfQH+tR3rocUH/rmH1ZJirBKJ2AdunLJGY/
xXYS2Wgukt3cYacb8rMPpr0dxJ+i9+cxH2MnrsUP8xvzkzfzo/sxPCtva/eUtvidT36GtNtpliPy
gv0JFxWibpIdmtvx1t5V/rDVMSrjaxHgLLPwT+5C6/Da+ZVyz+w8sIb5neZ2uFKP+W4tWi50xRCG
T36VlPlmVWMnrMWvmvliqNd4YTA1aFM2GOnkbv2Icq3ydPmDOAshGhRsOipZ6CHOFcfzw0ayroPM
F6i8zK5rvVBBVmeXonYzpzRd2hk/eqe8nbrhmCfmp8UycEhi9AUoD7BSmyglUUZHZJzK5Bl58Wx2
kQHqT/u7LlTitnGiuX2jXk82vS5aVm+z2M49iBE5x2ycXsOpOOTm1LhpRo6ThWkJ0vWeaimJK7o+
dbWoQB9da7c0nr7RVn1WuuauaYYXUeHox9mvYSQvo8Mzt7DNGLUc6PbqRXTLyWD6TmKpR8syPg3G
v6twLqcvPgaz2GWpYruhE9UuxI23rZk/8jrroPwCrm0ypEFsOsxNVfSjy1FJcDhq4nFRK65WWu88
Gu8Uyg2oBwF210aNq9dQg0dDnt6TpK+AI4161+oT6vKhKHZVXF8rI42Q+bXRIQf0xB8iRbmjnZq7
wM4bO1YP3yu1HPzUDK/GLKYej/LR0zMVY5q59a6gEOlWYVz73BS40cKm9Gse3eWCrDxWvlxjQJ/M
ZIeY+kGt6gtalSgxd8y8YEEMbjS3JeXdVMadK6bm8bLTLRkC1BilbUBeoEUv5W9OmhaTNmhlENOf
o3MtZvy7tdKG+IrMwvgDuhDg0gCm2UBOeu7YZRUWHYXwcmDdDbnn4DJjtxZzOcBRFNIxxab2sh3I
QrT78NUtnszPEGnx3KtaE51a6IzhjTHjZA3ioKokj4qVFIxZVm63AKg1LzNWXbnNoFsp/PFJW8Xq
fdlbPDQtE20+9CmASJGnP0ZuaAQgijZIieM7HLT4KlAHPy5/wKWg4WgYpUfqitaLvKI8UkHFqfAu
IJV9NOruDczrn4kab6FxvdbhWbQFyCPAAsh6qGwrU7PYGQUuxkKxtln6wqKrDrddV+srVzCFQ8hX
E/ATfxua74yTtKMZAOVhEQz1aBjYnXCbaKV+uvRtTi1ILsl53YYCbhmE6t4pj2Wx591KEry4W0CI
Qs3aAH+L/DTqmNqN+WDB1xyQV/XJbS+eW/NWcf7Vbv1jSH4aNdo41RnFRV7q3bapQy+Juj+vZ6kO
7kM4GJwarbDzD5KNypg1Mc7NoGOsNHHcnh6LdO0C/PrVNTI3ckCFiiPzBe2kpaZVJWUbjGBO8jFm
cR8O/NBT8+DQ6mOs6kPKjftSYd8uHyHNXvC3U8tfEFAssuK8KlrMQwxXhtNr+4FbP7WM31UGOBaV
jt5YaXwYtPAqyXERDlV6n02sdK2pyzwwtzbukIIAXhsLcYyniriQSPxBNTEd9G64LUfjljs6GAvy
EDTTzHKp0e9wkLq91Ux3YWPkVwVeK06FHk7UfRLdQZi0YD3rjlkMQG/Bx09K1asSHCOerdi120O9
yXWs4Z0AyAQ0Vf5ojEXqqnH502Fp5loVjg2Y+4SbGexXk+RvUAUJNxEZfxpjJdy8Sa6KFPi8rlHx
SW36jur4pxOTmyaEaJjSFE9DO+4EK3do8QeJCG/TYTgO9nQ0GSmeoLq1Ybn1bNP4M6/IU9tY5kZE
43OfDY9cK69IqgG3n433ioL5oxjUtnVH97HZ7jEGemeP7F1twl1k5feJTl4x2Dt5pmhxtXLgjVTr
plf066xoj00BcmmreMrVUveYSF968Nwh7Xc+zYnse4Fbuuv1fpMrceRqthKAT/IpLNjPvh9yV9PL
N9BYPAtA9Tf5ZF8ZrbkxJwjJpPkGEkgGMosIEsZJeZdM4dugtbc8EQ92xnZxUR1aTTuEJaBbw1SD
HLqP2muiZ80GsuexW9Qt8Oa1fl9MBmhzu+i5LbsdEekmqzS+xWNch3CdtlXAwlc2hdi0VdK4cY3E
VeivY8m3aWpMnqVNxzapPrJa+HoX/+zLybc7zKF3pvVTj4Fk1rRdrencc8AWZ1cO8aBhPbpdhP5a
0Wj3rZG/a4N4GnI7IA5+k13YN0o7+dC1i72J5Job1sOesmzPKOtdJbTvtSp7tJzotbTMp6pjb5Vl
f6Z1jkzbdA7xBKB0woOsVzDVzEjqYjhucFWr/mUzeqeUxmPTVcZN24W2R2v7Q8uz760yda5mRDdC
D1HUqgQAuurgIJcafzp29YQJiJvCMT1VhEc9Jxh7q6wnZFSfjGbfHJJ4bVjvKM1/AiSkerYe7kZm
3+ajwW9FiUrFkHfvvM1vIM28Ywa91otEhURGmLilRX61unNgLfuBHggYGViTHhXOt2VCQ/R748gT
BcZwunFnDdOBJfwxZgV06+sPNopHvasqX03LwuszZfANu3zhuvUMYYcPoA1+WlrjdYbY2er4lIWU
eKWDfDBNrW81T3/EDgQYtfqF6sqVrU9PejkkkGUMjwgK972jXPVjv2u05jUOp9SjJDO2mVn/TPAC
9VTmtKCNMZ975GHuZGeJz/Hb/VqjwjO4oW+5MYDDJiZvUDAod1EoWg9N48pHUXa8DsFcfrQy8h3B
hoP6yjBvaVK9YXYg9WlEc7+hBR4EKHm6be68Xg6aX1MpJHUYOwGGYK6oQxDt/EowDZSvWorWcXwN
Orl9djQPKZzSnyf/Qm9aqUR8ua9hDZ0gdG8NJG+GPG5BK5N1TscRiEZ2laTNjja6H6lkpT63Zma+
KE4Sj7Zlogubpgj0kh+roQ5YU+zzpl9JDZbM/MZFANg7c4vPfz8xwxjeI2PY5GhAzUosWhV6uRV9
Y2m5JirzJQnBZAzFWCtKYnhQYLL13JLQCOsxrZEFGCoBSKBz9RDRuIFHJGvd2oVFQQ5CR2tFBaWd
JZe6Ez0WFsYBsiA3Xvo5sDqPULvdXHa7FSOy3PYw5k1XcpIhM7xTre/68I5Z9MsmFrcMOFgTdSfs
nDxBwfSeOQ4fs6Aj3+vB2Qj9wy7eTRqvvPHW7Mx/P3ECCAgVJE6wlGkovU5LPdIBeh36sbHyxlsz
JCVvejT8H2nXsRw7rmS/iBEg6Lc05UsqebNhyF0a0AG04NfPqdsx0xLFKMZ7s+le3AhlgUi4zGOc
FHh7dorpY5Y5rkJv4HZQLUm2zk2NSWEpCV4Svt30uZNDAYHnupmeePlHhV+r2h5EtfSCmxmLBa18
lANNOOKhqfLzo6GPH8G7O0KS4WZjVg8RBMnjeAgyXVnItPlIkBGzTFjPAYnyMxJu9bg4hQ6KEMTy
seOvh7rEpty6BBKklzPur0fpt/cOKtXosYLCBvA4Mg4vuZ+xdFuhINHADDl8qPRHln1kNNrntPmK
Ve5bEE/qmR26lsM+cq48N0LcUhE5G2ryTZJHQcW0nW2F6yJRAL1pnpTReh3ycFtGGuzMa9QihVDX
/IwvBx77EUQMSHiN2qYx0hhHSVX7tYEmkaMcW7CnlbrZlWMkcEUUKyOzr2qlvam1bmX0zZ46CtRP
jE+HsRWuT39atU9WhaUAs2vaSN/RL62W+Zkdoi7j8B6HsygXFg4eHfgel77XZG5w/eEh7IfpidVZ
6IWcfJoh6H52fNOrVmBncmu3ZMDp2e7a1rwahTjhShnoDEaFNWsgIWA1b2HO9sXYbQEu8dU6DULi
BM1A3lGRfgXpNMaj00JBxHoxnbjys6LR3F6pnpU+PEQ49FUZrggpX5KM3ukZwTOY0HVeGBsTWKa+
HH2iwr/YhHt2zNajJfdiLOCyBdtmIIDXalRGrpFaqVt0rHPrwUGXpC1tn9d0z0rD06XwykS5aoi1
Ggocqj1lbhmPBzvvVkoeQ6MlfaexWImueshCfR87BB4VvI9cVsTHcKxetVC5rqy0uMJrA+3ortqr
XN+iiX0dmuQ+7wr85ryyPMNOrqGmGiR9tBu6PIQKd/Y0sH4PeudNMRYKqtj1G/o8r/jVp0Rt1nqO
ypoOqNbYK2sQd/2R1rVb1bhwO5pCg0p3VrpKO18pja0J4yM/Go11Q4dnwqzKjc32qneivSpqw2tt
cuRNcRKDTODwEm85c1pf8HGP/Rk3emfYC0qPg97uRyCPPKeAqUnBYpCKxmofc3KbAPUUGqnfMGXT
ls4fhluPpiprSGBsK27staxPt12CR5qRKRutZx9xmflJhhu9sKMX3L0ST2QoHZZtFQYS3TnZ0TWw
ZCOK8NY1dVjsmrl+HFQd+AQrfXf60COAJfUVLd1qyEdXq7kJp77uFabVm4ZF90Wi3tuRGblZniJu
M77Hbey4DbSsO5prnm00b6mj3RDgxbyOqJh9ka21TrlmqfOeiGrwuBWWgaaXpa+LLtrqGurPtvkQ
Q2PXTcr6aMV8netG47V1vgf/dWubEGJ2WF95cWs8hnoSWFLfQY8H986a3OuK/VL21QsHCWaE5qzT
jSMYJX0LOD3xZXdeJ8oRbPIeoh4FRAUpHjtD+paH45dAs7wMw8bjBKpKrQYSHmmONNFXSOZrqNw/
4yb+SnJ7wxWIGmvJAbRZ3QWz6JXX9aeqgwCZhCa8NSOYVZBwl5T5Nq6MBjNgN6jDEi9FkdNi9oZU
XeEWKfxrhvZUUKhXKHxLwtELEz3QQD1fXd58p8Jx580XhQ3gQnBsAd0wBYZkvapCbTczTwxODSkr
wH3ajfnhPmkzv2W2q2t4TQOtuRD2fD+e7GHo7dkEFzPcbCGF+XPPV4xMo+loy5NxXT+yzbhRvHCT
H3o4qYKPfr1kkz3lXvwzTLAOIISH4jKwHD/jQY23tSJdk6cyYI/VQV0lm+bu3FkRGzyAzevoRA90
0+/Vl8sD1SYNnl+BJw0eMC16GSfReKK5M3h5Fa6GGJ2enFdA25llv7JQ4QePv4UAohbf4SFle6rW
4/mnrkxWvw88fhhHcki7Cn0CaXU4U1Qw4cRmbPHsb8UOGjuJK2ACanEJCiWoKz2B5EIqP6XWnMAl
/awGtrIIe0NDd6VJVD1M2q2yVN4WnfWkJOaVSWW/lFjngU1m+MepPqliKkppJVzrKfTQsBNCwjIJ
Sg8FjUMR9Jv/UDbp1xViUtAcYSjfQxKFnqz+yeyP8K8DgO7yTJ5P1QvjmRpT0wSSoEqHW4o6ACup
hGeBBNcZbnLD8oB9WVggC2f8lM9p1mOeGrmFr9caftYPB6srvRrX18uDWgozyc5KU2M15Q49lSme
+8T4CKNsTVNRLsSZXCen8zOF+ENZtyqlIekpIse4VT3HeO71dykW7vozi+17zjmTB2xUZR3p/qZB
5zyAGNK7JKuada8wv1JTG3VoQwmM2By9y59xNjfg3GNpZ2mCX3IIke50alq1SD/R7hp1wK0HCiSE
DD6XMrBQmlm4M58H8isZvwWcDHRoDE46BYsr5RGuag0ORTJCBuT/N6xz9nx7o42DqqRyCNVTr9zh
KuH2xbsF0ZFuBBwiXiK3zG3R6I7BAgmlQcBnptoOuR0rdVWX9FRT5bXiyvsYl9tR1plnJ6iMKmXS
7BJK2Y5r/MvJWstN6l5zwboBbVZmbxCZhIpPTA5la9dbWJMuJNfvSf4Lw9ZRgoEDLniuP78GwdVP
gsJrnJqerkyTXHf5rsD0liWw4KgZ/qff/me0yQyTutZHGqfmyckrrwUXVTXeuEAnrXsfhiW8ze90
slWUQM6uDOhrocz0c2hto5XxIOEArlJxGKm2rhoruDyeqXwVtgDEgJEq8OaQV0UP42cMq+3TUQ6V
eaqjtD4YLWSNNUOmKMVAT0fyGF1QLfVBxs2gTaRWblXR64Tw/6zz9c9GBPS+jcoTuBDTd63SGHoa
omR6qrLoMxmrjcZrz+TF2+XRzu5338JMDr8RRXMa5wo5SdZsbIkZzLJdPgDIUK0vR5rbwfExAZE6
N6d+dZftsNVT3c4pdImirWYwr00qr+vVzeUwc6sTnWP08QgakyDkn1fHt71AVMlY4s1JoAyR3fdX
zTWHxM5LeAg3ZNVcDWu6AYf7rnxawiPNjO9H3MmXTHRpVxrN1BMtH1MAj6ISojr90ga+FGVyfygr
q9HUDlH6cXTrtvbq+r4ikXf5I/5eZufu+/99w+kVAjfBIlNsRGmjYiXDIRj+c/dbRID1BIrFtq6i
I/5zlgzJIh3Shyog67bXKfvR7lwwrhbOhdlxfIsy2ZvKIm1FhL7/qUngBk/jG3RlFsqQsxPyLcT5
37+lm1VUetwDenIa6bmWRl0LMJ4OgluXZ2QpzHkdfwtjF63a5RDdPI2CADsDSNAYB1CU8i+HmbYL
ztvOj3mZrJ6BcQfCoozAezz8knqFy35k3avj+UQDTk6MyTMVKuzyIFs5CHBK2jYOtGxJ3Hp+4tAd
PG9/KHZN0qPRxygrMyxiW3YuWks8Wyjt/y1zTi4mGOi/EaapMY6miMrzQvKIR2E8EQVG7mLu+KvW
uNpGOwBMBjibfO4Tt3lT3/id3Oi3RXkwtv/FowBOQ3CWwX+BqJ+OVsNBJgtGCLYO0JpSrfMjlvRe
BP7LQhrNftdvkSajNojStoRLpBFxUMnW9W2T2O+Xc2jmSPkxmsmKaACoyZumIBDXexicD1F+CP7V
GQuvnNmRoK0FSRQK/PK0jQFp/rrTuxQA/aJe80TFszxdtHydXXX/Bpm2MfqcKDi2bCj9OCJz04y0
XqPnJmjgRrowM0uhJu/+ATwn7OxQd5FtHnRKvlZL4wbNcv/y5Mw8PFA9gSXpX7wTQLs/95FeG1Ng
/rCPxGnqeBmk88ZCP8R5+Ec6OLC6KD9UcFZfYHTMD+5/o+Ll8zNqreRlCelvcuJDtVNwT6/GdK0q
ysLgpnDQf3YvUCkwLgs4iGlPqKMgTVc1x+6FHj0Aawy1WC8qVxztbZf4Zz2zUEfb8/I3nUt4KKQA
1AWjT5jTTaYut3Ot4bFinRpUDAdl9Ks62gxUrsdYLqCt57IeN6gzGNhCxOnTAyXjRPJMkJMG4MGQ
3ov0z+WxzNx+ATIEOwpHM0L84lckBD0Fg3bkhNrMMTdCPBmUUvfHlD8ahnipOdw2NPoOVvMxUbtP
LR6c/+ZzfvsF52/w7ahDzTPUa4ZJbLOnrLVRTDxYCmqj6lJnb36sOoHmAtYEqPC/Jk4YMuYhtKgc
cydF8g4a4E7EDV7DDFdgVqf3MYPjYIFiaa3Zx7Dg5tI5dE796Tmkgrln4legTza9CJlMVyqZ6uNf
Kw6oLRX3qs+9/MgCiDMG4jG+1uHBpK/ifXGTAIUbXJ7v329FTPe38JOPPbAcKOYE091E8b7VzUeQ
0bdmrb1Fjf2WRmQBYzq7VHADAncHGiS/pC7iIc4YiobjSWXdjexh2a0k54e6lVwbNFt4cajnW8Kv
b/tvtOn2XTaNcXYAgebPFvbVkDncdHDFcW74Ft95h71gIXNn3x4gswBffOZ0Qe31Z+r2XSyGMIc0
D3RzTwzcgn3qJw/NTr921lkAHnuyGtZo3W2XIk81rf7ufHgrnkHpkJRBxehn5C6McsWMe3JSYEyH
o+p+hE8496JgvFWC+DotXCcYPNXjJ7zQbWA/nJN1WlxQsx8cXux4mut46k2xlAzELzOpNAsg/KYD
Yjzr3ZxB5pXIhHmmOai+YDqyOlI0r2qAQ9G0cl3YzlczQlHB6NiS0u/fJTxNAdwOUKsBBwiw/cl9
doRiQSQyOZ5QKQzXplfc6V/KrdjrPtsmnoVvAvkit7xL7oqbyGfoLCzkxNwC+/4DJs/CLurB8i+k
dZIK20ToXaZMAEsyilVZO3t9aBfq+HMrjIKJBG0LtHJRyviZCAUpdBkN534FOQxhtoqyK4jW+Em6
ZBc3OzAk21+ADBh5k4xTAUdLLBuLS/bUS0ZrpbfPSXKvWPsqfLy8Sc2OCc0fAAp0dGGmGCZYeNml
ojWYROda50hwMXjUNIMyX3pmzZ2vMB6zzmzMs3jy5OslZt8NlaPIE1TJbVh7tvALuTwWYKFmdiXg
zKH8icoOhaDbzxlSDTQgzR4pqUdhUBgmjCuHrziH/krZNx9OoZkrvYJbdKxoO8No0S+Xd7UOy0KN
PuSasStj9QBe/86pof3NRht6XP1jVrJ1lFqbisSfItY2aZUe7QzicE0NwgeBYngyJIXLehEoontP
evkAMk/lSSu5itXqiSndVRZFV0MY9e7oiNDnZiOg3UNea9uRrpM276Tgd1DswOtoAMav6O+k6fhx
o16rTF+1JrTAUizzjCTPXQiJZpYEjnEGYtKnykATHhVtlbdfMuVPNdBBnl3mZJ9mLYAL/SPT4Q0a
qmJf0XFVa05AFU2ijRkK11QraAaJbit0ePK2gM8lQ3rl0PyPENZVFUI9Ug75pj/DGNRiZ3eG4dq9
EgxDk8L7iLwMTn4Iq/J2JGCVlFy/J0P1TPBu36a0c9bMGl9IxY5qwve5Bqyv1rzRGkiBntON3di3
ukJ8o8MfE0AXuay0KIo75n0YoR1slsbR4eNHVBjJYbA7b9CgI9JaAowWdNgNPeYB/C8VoHkommCZ
CKJGuU1U9QvShLYran6HLHmPjPTKEnwrdX10bQmogR3b1wU3FrLv96L9B7sCUSawVX4tWujd1jAA
6M2ToitQVqnL2HMSA2pjor7NRmcrAe0OFhL+nM+/tuBv+X5e3d/ucxCZVJK+wZriQVO69lFA6Dc/
KoF9X6+c13rLr+XTf8gv/Xscfl9jk22/JIZUTFxl4TpaH3NFueu6KOh7c/VfjA1XcePs9Aiq8FQ+
yebQQYDLINYyiF1tqAC9qnTMTUPtQUudB5bbqduBW+7LNnmKCwmkM4M5KbGylVE7b1kBuolqJF+X
f9bcF9fP8Cs8gvBSmEK8bEnseGixX6Zp5pfoscZ02xW3l4NMiYl/vzH60+hTA06I/58vA9/mtVdr
ORr5uWE8Zqe8kk8iRPnEAj5qa9SWeqhIcgc0S+mqSXc0Bu41KXSISze3hr3SkJ2jhOk6k7m9SlLZ
e7hRARKdAaURVmbud7UOO0E1/DCybZoqbCEr/96rp1n5/ddPLr6qxUa9U8/ieyttRd7YTuzli+W1
fr0GE830mwAEzw3dW35/o68BlXoQR+fz8iecO23QoQGlDn5YkACYPMazekiIpuA3ZIDdh/JOam+X
A8wdnDgWzvRuWwfUc7IMGjttRxIb48nq0k0WDV5PstZVdCfoGmvhaToVg/4nH74Fm9x0GFeHzmYY
TdKx3C0MUAvbsu92kOsZgt4snjKif0UmzIkUGyRAxUYxpaWVH6aQHIcO1rljlmm94+KQ+7Qb4yXh
8fby95gS3v/+RsBrITQKHXyiTkEkougM4JNxO2p3xnWxVdxq1R6jHQOmYwCS7oqvCNyFyoVPM3fi
G3A4BWgQbNVfb+q0Nm2e1aV5gvzfZjTGF2wCa5HkW6hs7qwaJIFkadf9vdFbwF//G3KS3k1u15SW
jjyx9E+IA1HrPpzyDqauK7ZQ7pstuqAi4QAhDQW+XwTlGFqTiqLo8hQ9KtcaaB5raGNvG+kWb/k9
NMnW8deS2/J5YUwX7/eQ9OfWQ9I+t2o+mCcMc8fLTvfU0FrHTvPUM7KuZbwbbfsI2vq4UKWbTfLv
kSebXlqGFvBYoIanGW2C2ijTQOjkthzNJMgzO7+GtA254oZMVqgKvUlWrB1b2cda/2g2trISsggD
NSHUdXqevdNEe+3T2lrYm+cOgO+/cjL7ecMzK1dr9GTDYx19meZty24uL6XZBINoL7DXmgZR3clN
GZdTNcotzHou6WPUGTvdiY5tnK1Zz15jG/jGy/Fmh4SengnXUnAZpjYSBZB7hVrhw7cdC1hceJFt
AjS3sFLnN4hvYSabWMlNDfIlhgGGThIFYDKQoA1ZVLhAn6AwkoOEVVC40lghSa8KVfdT2042VZXi
cpM664iVfs7ZdXhuliTqsOTuMrehgweMlhXYAIY1fZ/QInKAHhyNU0jWdp74WSk8Gj5wLV9f/tyz
tZPvkSZLzLQb0IuiEYm+1XcwhQla7iZfljd6xO8Ll77zhU8/t0miHwNdX9SHoSw0WVlJokFpmqvY
JPP6qSzt21o1jpC/fx0AXBWO8WRV5uPlQc7llAUFyLMmJW5xU8Jz6vRJkxLklDTFXU/bvdoBYwcR
1vvLcebO+W9xpu1UMLtGPFkodkj1eojvqbPU55wtPH2PMF2N7LxQHaxGfa19KI4Lln1xaj4hFAFj
hMGzh7t4w1cad+PdkpPFbKZ8jz3JlJprOOWLxIScHSh1w1lwsMJbz9FGPC6UbuPk2b7r7WubKV6n
O34ysE9tILUPT/uF8uLid5gkUeTYzAhDYZ76XflYv6UvsLCk3vAUHbtdDdTtrj6JXQNg8teSBsts
LhnQgKHQLNVQFPl5JEFlh6StI82TYaBfWN/lAN0NyKbLmbQQZZpJ1RAOugGvBPTvPu1k3zdbG3jp
yzHm9hiQKdCdB0wMbIfJSEzw7tBKC40TJv0YOrfgEPjAE7rYby8Hmp+tfyNN67NDZ+RV0uCYAjny
0G2NjbZRN3Hsqrk77Ky1syuC5igenC30ZC6Hnv2OJh5Hpg1JO+BEfs5WDWkpiKrkWPmG7qbwtm+q
GFfWJRW4+bUBOjaEBZwzYGnyLW1oipHqjB42j9W2X3O4m57XI0DlsEVJ/KVhzW00KDtDnu0sIw13
7Z/DCqVWsXHEBy1Zv27hY+xC9Pu/6VSiuqhCBxmhfiGTAIUXZclxBqFDuQ7xQrK0tdrb/8UMwZkE
YUCIs6EY/HModprwnDsthpJVp6judhpsv/RWWYBZzV1jsPPDBAUiyLCvnEwQt/R0oGaDB0HcbHhy
o6Gc1Z6r5YCu9UT4l9NuNuPPRT+qwXZdg+vKz1Epktp16gzGSdk3z1S66DTdkofxPXlw3rBd5vf8
xK/pU/awxPqazUQcdKDrO5BnQ8niZ+SkqlMS560E3iFWdtGG7zJIB5mazyJoQw1fka8u2QjOnejY
CGGLguI7AWHqZ0hiZmbYRaoEiKPYcCJvNT36I8/aMMT5AOTadEGHXrhFzC1sdGGRmOiEQH188oFF
6VSxmUoDetYPenXQmttsiaf3V6hh+vr4HmNyR4xUEce0qlDS1+272LKalapG770RtX42ivCo6fWq
rFDl11BvgwxDCUJa25QeKbn02yaXXlQZmjt2o1eBSvFoyEbDPt7kntI5r50yDEeWKftQMGOb6Wbu
jhSGJFmXueOIvxoJWKVZJe/WCmT8RQIXEqPTDmnTvOHPvkOa4QVcsvb67J0Lg71U+FKnV60i7mG8
FZgQxqolWxthdgUsSJCV2sEh0WZMxDox4vWQNJs6lXvugB8lWlCFBIP/uSwk9+26SsEGkg8oxkuc
7SWqSpVP4XaRWSCtMYgOexwFxKHW951ge9E01NVFVW2AFKrdrk+cVWIQsbm8qn4fWDbR/rpBYJPF
7XGyhglIunGbOzDGyZ01yV5MlngO0LhtHy1EmiGhIBR8Z8HGwV0V5+PPlE5T0YxVE7YnFma2H4f0
i8fhe8IFJgJ0oiyHk2He9iiDifi+bM0FsNns/v4tuycj1aViNbyJcMlIbnPtzk5fLn/JudUDuhZs
CFA5JLoxPT+qcmhReMfrp7ll/bFiT2W7QN2mcw3v7zHoz0/YZIaIK9BSUQ5uA3s33ENRUW1c20dK
cZTBruNNERA38dUe9PQ4wEvv/fIoZ/dCoEQgh4lqDFRfJhsTiwncvxMMs5Ix8eTQZQfVqpSNlYZB
M2LV9Ul6o1vVdhTxKsHjwO8l24+m/mmKxrv8Y2Y/+bffck7ub1XUiNt10ta4sYKuvVK6cd1mdIVt
ZAFnMB8G1HJgwvEWmEIdhIZ5FaWFr97ctsZdVZ7qpeSZS86ztNH/hphMbBwaqlIoeDpTBYgNp7+r
E6gqX/5a81MH7TUTklugSE3LADWVhp3z3DhJ2TyGpn5NtaG4JoMoVgRyf6uMs8DRe21LskgLclOv
96bC9+EoNmbPny7/mtmP+u3HTA6CtmtHURc9DhtoqDT959De1iRcGPJSkMmaz6qOdmPRGqda6psK
XLtehWGyDC4PZQ74aZ9JIdAGAAAeyqc/89COEyuBoqIGBq5wQ+2Y5tcUVhCDVcDm9V6zr9C3dvMe
pqoiDZI4XYg/kzxAuUNLDXwECv2DySgb2gg5ppZ2MtAMC//oYNFeHuDvQwKwx/PxQHUQI35JtfE6
7mImxYC+uOqV8fPIo42GS39dNwtDmblS/og0yQpZRngkRo1+Ks1kH5uVX1PDp8Y6C8H1+nN5VHOf
7VwNgmwbICcwOv05a+04QIyW8+FE7WoHph5oCUuubEshzv/+bYMiOdVTJ6107BylF4rnIV9Acs4k
OO73/47h/O/fAowVDXEDJ/RUQU6xaB8p+QTTfmH656rUP6JM9tleRhQSO44Glp/x4SRu7Tq1B7n0
jybITwqouisTLrQLm/tcKnwf2uQ22ll2W4cGkg6CQShRw0qkeo2SO6Y6PnjUC3m3NFGTvKuiJCyh
1jicxuQtVD4lVCL/f8k2WaN1mWYy6Xp6krjRohz7PozR/eUQc/V1TJOu49VnomYy9fUchWkpRYqE
HlZJEWhgYAuYj9MAF8edElieCMgzr7fJp2rC6tPaLoQ/r5fJ1f5HePozF6mM8qqPMGF1YD1zGAbT
QN2En7Xf+wjIVktWvHMw9B8BJwsYOI6isWVDT6MOxrbagkY/VAOUnGQkwGTvkjVkNCo37VC60ptd
qmt+oYabiKcAUITxIcysr5wXt30HaSYhIvUoxgwyaMPwHDvKNsuKTaxUh6YYtjmBKyHLxWKRYz7L
/52zyQ5hD7wLw6zDGHpjzUtnp5qlb+Vt4zu5mvtDV99wlUL0LKRPEGIEvV9lbtXoVwOj902ZeX2l
+Qk4Fm4VKevLMzqzueClDa8fYGVxOZmilEI1biD7jHMlpidtlG4dvyvh1+UYM0cLml94Daga+IDA
/v1MGqlqcevk2PDHgq6rLnJNafk5ZBscM15dDjXzqX+EmnxqIGNtyGTp2kmRd+oAqdhu+CsTFMMS
Bbp8CzvK0sDOH/fbzmw7rIMuRzaAVimAleGeVu85026y4v3ysGa2rh/DmmzOIo9kAv0GKP5DBRwq
HW5bLbzc0FL/vbRRiNDgqgvsC7RbJnuxaBtcb4StnTQwzL+SlutuRnGf4VV/p5B8cNlYX0Umyqly
rNaQjzu2CvCImEtvdJxT2OkBLfIrkDJu27wNPRax5j46IxfyMdokWrfJaXTSeAtcDex7vQEuPy7s
kVeptHK3YkLbodt/pr9aloee+ArS5Rswh87Ka7HbC+msCt2+h5BXwGUHwRg+uHHkBJWTPQxxceLU
XpcJQG8hamEk/CqbzO9DselCchtpt3HBDzFwRoQl3A+NAbqtvHyhluY3RnTVCPWja+WOkeytVDtQ
m4EMoRG0wYEUuR4McYB8TneAHtDKSlgPh6uae1JlHPQf9XUggnpxSXaJUj9kZhZYkDLO9TYwY3at
DdabzvUbwuzMrahyXYSjChZUDkU0J7Xx6leh6Jdu9NHhbgrxpKrUrnVmf2SG4ffGuClr+12DIF1R
9teAKo5uQ+KTJtA70+2+RFmqXkWkujVNeVWz+oqF3XNLk53eR092SnfAim8EJfvcUYSnO6XjW6x/
42MFOhYIpEA74ErOdbZO61wDjszwi1wP5GgnroTEzmrM6Rqab6+KA+FHWbyxTj3ETXdjkOitHEe5
agtIt0lAGtB3+2wEpJaZmRx02Imuh6E/0FHd07Q/FXIMXdGA7dvaJa7KWbnNDfM+KWmLgnafu71G
YT5sG15WtdvMiY9DkxxtpgUihcyyCAFjI+kXZFRfWTGCSNDAt1uOzq2WEOSQMFxVCRtIbgCw0EOq
xVDYDZRN0BojXpsSiHaU8oFYEA4sdYBdmw75I8r8IItky1rOvJRB8ceBVLXbDlFQj+lTUw6Jy0NI
FmbDsIZF26NSUOgHke5cMtoKXhzlqBxj0F7SPHvMrPioxc17Ycu9ogHZRNv0NpND4RexvVJD+6NI
x4/SEW/OAEnEFnypklCPteRYJENg8jEo6LBFrfy2tdsddUjsOkr10UptN9LWYwDVOSm5c7rwuk5r
yLpIEgizDGQe42bo8I2mNPuypS+jFIEOUXYf+MgbqSptEBbxtszlg5oaT2lIWjdKIQ0kMki9G5X9
NhKtdK2oR0khsmN3xAJyK5I9EDi9ubKKHuyu+CRRpLjQ3yBBnY+FL+22Cap2BHiL4Pivo10BmWe3
yI3IleefB6vLnR3nKzKmf/ByP1Cu3Cils+nLeIfnzIYx9ROeRYWbhYXf5fWRt9UN9KEhh97V19Iq
HiqFdX7F6Ro2c4esAdaoydZ14tyILLqyQNNPw9CLSX5rNvQ2joYj7UIff3LTOkXsdnn3R3TWWVJQ
QPRyvBtFA7vFWjwCSPk8RMMe5ilrR2+2dc7Q/IN9iYnniEzaD1ohJzcQQ/2AlPmDSM/qplrjJQbs
HloAJJUCIpGsC+okWnXAzrlhIdHcpljhJNpHhcXRLUkTALvJWmT0HeimW1nKW3hJPHOLbZlMRj8v
C79X7WNWmMeSFyc6lNu4TgK1Z9t8aHOPZvFVNRRuyTj483INKMlZGDdzWxVYMVB8cjenxgOLVJe0
9XsIioY7it7acBhKZpJCoBVeoBsaM9UfGg52p4O6r11cw8ZrVYbRrVlBQ8TqBArtMBCD4wnEWGnU
rVgbCp/pw30LwXUPEtQARaXkJRsBGCFZv210MfgDt03PICNzMxHXexQDb526aAOH0yszVtQNkK6f
SaYFfR0DKQyTgRXPu9aDHaB0SQ6Gs6Tac9nDEdeGZJRnsvwz1/gfRtW1ySPbtYoYIpJ83CnEgTWb
jG95HsXHjqf1viPnGTCsV1kWt8B32dvWzrO3SkA9dczPqQ2nH94oHi31WycvCYhpIWx/xArybje8
cWJ8RBgyhFDMdeGme9RL40WJ5Lpm0mcdtpWIstGPoGPgan23FlFSHLpCVzyziJKgbbsbobSQ0I/o
QZJwKyPzlRntbdz3K4VUsCkVKlurIn93CKA+g6am0KKnwrcAI/XtyCgOYHdkHmkLuao7C5c8CH1D
KH/Q0G9TVFcQ+cSI/aUaKXcjpg1eppdfKmw8z50euB1KZR3WyS4Mqz18c7DaCKS4yqpGvqm3QsFS
TZg8wm/2Dsey5sZE4g5tQQbJWqWcIa9Gy++04isZ/oe0L1tuHFe2/SJGcB5eOUmyLZvyWFUvDNcE
cJ4Jkl9/F33P7pJgHuF07X7pjugIpwAmEonMXGu1d5LBXmrqPEwaiFIzcmeDtybJu7c2nbxuLO6Z
yiaPTHFIZW2P2r79hQ3Mq2bzERESKCj4fi49E5a/GaX1YE/lnYJZHqMARzSDmpTn0I66M+QVA30o
9gQHHzw3ae5VSgxtxbw7AcqfQTiWSV5akZeslH46LdaUY0q7cbrhWMlZ4/aVlgQtzX9SW35VzOwb
mHEn1zFGf7Ccx5xOr05fOq4GzJLbZ8zEOArotBjIlzVSHpcheS5sPQQXw8v4QbYxgwtYGwK6IqxN
7dgDeZGPLbjS6t1glMGiOzeFTl96Bf3WWB8ryAGgUBFjPVLZ7KcOSu9kzsCRrATTsBh+g1csQGfj
7MbyGEyJc8wVUGcZNDnKtkTDsrdkFxnHS1kkAJnIILRCbAAPkIr3SVreUJm9MZveGnNz6O3koJV5
jyCx7CGyuy9pGyyjtsdUVOUTuQlRwwkrXX6b4uZrFyuvtAIIbExp8ZAPcoXmXH5SsuR11C3QIKuQ
goYWy65V7Buy8oss1agFcq49T7Lcurj/gtaChE8MCQ2dfG9UupMHFJ/rGYxaeQCWQn+JEXOyEffg
aDzmVXPXScsbq/vfUlrcGVYHwiKM1ivjIcmSAygH98ZMcC+mdu7Tzv4pyf2hgETVOIJfdxyN2kNl
9wC2XXRc5gfAbp8qsMzqyfgtN7Ndri2JayP76HJ1N+K5VNqZp+p60NHlpinrHe5FAJNV604dlFPe
41YvQRhCUvaLdOZOpuVOK+o6gJbvO2hKiF9V9DBQ7Yg3kAf4YQiAH3NTC8QykpogTib5czaYIH+r
bctV7C5yVpo7Y9ICNbd0F89JCIUuivGoljHwp5r1PsTgcqpJ7uIYY15XazxG7YOsgNrHSJGKYcbL
Bf3xk7YoI8A8zqEsgVVw9BOeQm81qnweRN1/gP/Pb4ruccxQSCQVGvl2hytZxgUy9/MhHydYy7Xf
uBrpzgGhvAuVitKdEnI7KjISvMlDqf7daLMne6oavy+K56KU95Skfl1hMsHS40ArjdEtDOcRl+uz
2ZU/l4zNbtZAPgy6lPOjJK3BH3CbpYae6JRUOD8ks3HDJy8mmGR3eVoOfrYkFTI/VGlYMfW+WbYr
sgGPgrSrrSOYfMH5JYGDDo+izh+GOImIoQOFOckskG1kxCAkf6Mm7R4w1rof7f404dUu19NvnWEj
qvR2XOI95LFmLx+qSIWYnl9bhurlZMZLYbSZl2sSclWVJHASDKuPfYVapTFNh3ruwWtd2ZPbyQx9
00KVXGOZj9IoOzcauLFDtEOfRonoLlPBVWtXufyQF0g1eiridTTWQhJXJLl4SXGFpmRQbEpQ5I+y
qn7RNYZhtP5GzqABosdpAEaEvc6gzol4iJxT8bGU5Ndgm5WbZ3kEuVm8B4YliitIeZq5FUGe9g4C
bEGdyyslUe22MWZnZmnYaQz5e2UpUMs1nRA6L9/QSNnbWda7OHuFm/bdyapaxUVV6oHEMWiu8i60
qu5gtWYYg74ates5qCleEJ1aAkkzZTjzyc8YFOYgU7EPGjpeSNXpXQLl3rKsgUuc906nus2QxY+M
jPTWdhaIKeVteeMM0LShDfpVvdJUgkGEz4UKdBYx444J4VUomcdtFUpsxrWjDZENJnW3zts3ExyU
ltPNgireRqX/0hJX44rbJqWsWzAbpsQR7dDt6rVd5YDkoxnvWS4FywRc5hRDqBYAKRACKt23Fu+z
60/+rQH8Cy/iqokSSO3pBCZajKyRvYp7GH0/ELb8KnYNAK+9h4xgyvzsIT2lL84zDZCHVQ/JU3oU
YScFhYGPdv9ZlaNfUL5hLZ2iovuRZOCxKwQ7LjLAdVWVJpPmEeCjqI7HIAHNPPBKCP/X93OjNY0y
15/6hsV91qVxLCg/UD2ytCXE7A8iYr+mc4DZe6k0HeQeeCMrQbZlkvLVKuNGUOz+7MGXP4Arg4Ex
RkoxeKJF03hrGHemcVeKWgVb47kXi1y3+uxbMauvTLbAaXp/Ze3ogOecJA9NWs/aaUH1NDzR03Ar
8pDtlQFNA5UQSIfyTccEhRLDoCgdNanu5eNNiZqltZyuf8AtLzFxoCxk4yom6bnzUDQjQpSxKKDz
/y5rkHNoK0F1e6uc98cC/uty87JJWerc7pSo7ZjbkhfJjL0eJJrJj+sr2dquczucvxtTaeftgnuh
KtgXiXTfDKvaIdK+XTfzAfvk7yETw0yyhrHwVermcj2GQ3Iaj4YSjar1bsXjT7WVfw10eIeW4MEG
0Zlht5anFGCAazUNVDW584JS80+lhYbUXCWeZjHVzbSF3ILBbQYgUTooht6gRkBCU9LfSkdzraZ6
rydMCKKMUWHmxc7ujXnCNADp7ltqLWFLpntKFeCtZZSUSI1Cw/V1fnaMj8k0C/VAc4WLcge7TcrY
yg1ljMaidOn0o11E/i2ywJ1cQ2syFO8KFjUm/TEV1ktjjVSwis9OcbkK7uTW42DVRrfWyUBbTfdt
jXcg+K2vb9VWZgJPwOwq2sgGeDIuPaIfUugsgEI4avBwstLhq5b2h7Iqb1tTutehZG9Joyjwft48
DK2f2eSyIbJMBVwIm2eY7V0Rt/dFT9+vL2tr6sHBpCro/NDHAIyIW1fpAETWJ7DBvNHXX0sC3T8A
XD0ASB97y6t3ln/d4uaizgxyi1poXHYmzVmkV7+Rd3k5YwILW52+izVx8Y4U0EGZVJgo3FsWoCM7
sfBB+w51D3A0KF7ydUh8c5+F8T3q6NdXt7mfQL+q6NeABx/jBpd+YsWTNCQT9rP3WVBDHSZzadi7
fQDI4eBmPr0RCfBu3lwrB4EN6SQMOvDDkNogJyxbz5jzNOUhYJBIl9UXfEbomnWjqxmYfALxiHkr
+aIu9NbHBGky7i57xb4Z3PGO9VnpKlT1kXu/1/pzqQtGurbulfO/v9o/u5QnAgmWoi6xmwR1UhR9
zPo9Jrep2Gc2LQHICIFryM5b/LhDLCm5UuMRHBkupG8wLM4md5G8arfiUpYgljzlCJHT73+1g2d2
uRUWLVOGnGAHQVnnav1LzXLBcfj8jUAxDcodeaX1sVHQu9xDLZv0NlkGSKmlqSc15V1ezDuB168n
6vK+vLTBXSRKYS5m58xD1EvTk96xvVlIu3Si/igvXwb8AneU0wjMQDuD9fJO7SWodlbFbV1r93qm
3ksmWdwGJABZneCpVbMoHSTRoIZoIzhnHYcWqvCNMkRdNh6dtoNWDgS4r+/E52sCG4HpAoyKginD
5GedUEFhOKf6EOUtnhREel205UZvy10z1ntqoyanS6IQvrUuwNZWHhIkK3inXn5giDGYCbT6Brhu
8p7+ND1moOftAfOsu1MAkaEMnX5XF4a6bbsYVwbodR0S4q6OdpCWvsxTNXKm0EG3EFKOdVh5kpc5
aNKdsmfigeUguL7BIqPc9ZHV2ThLCh0Ar1DRDjeH05RVosG4LXdWIYX5n5VxF4ikg1ZFyTI0SQ4J
QgEUYEIzzMJUdGw+Bx1QzOmYIrA1jMWCEvbyy7WSiToTSB6j+cZybduzGw860qUPlGvEwhL6u+Wu
99Tb5k07XN/GjZwJw3AYfEB+C8ZhviZQQUBuSZBcRBm7Q50FZfLHXBFxfW4uD/eSjeQSGHT+doBi
vFJC2mYEXbi6w1xJgPEClALi/VIMIujI6mx8BMLT5h9bq9+c3RQ6aQtdRos3UuX00KUN4LDKG8nr
G0ep3xvJ2v/7/cN4JgDXkMIEb/C6v2fmUmBL4sYAua2j3rU9PbTqDsde5B/ryeUXdW5l3eAzK0qp
4jlfjSP8cPGBu3uSvB/FAcq9D6KsbGv7kP1pumPi1SPzcWsxoEzHtPVTDdPRVEo0434suRKUjbKj
ueBW3zrDGtBfGAeFvPcnydl2Tks0F521IFUfdGUGGaFIFHXLv3GgkKiDbsfA1PnlzskU+jAsxTT9
bBheot0yS/dA7CiI9ltWUPYGi6iCyhr6D5dWzLJkkpKASVkyOleZMGux1sF7AfRw2wpE0FfZTaCj
OCtJM6ukzaQhgo6EL5Xo5vd5cRs3pcDORu6KFFL9Y4g7Qw1EPqHsBC7FWZKITxLldymj1c/kuTzM
VpsHXVo2IdMUX6OK4TUFiF7UMZkOaN8xd9TzRVDJ2/5FGv6x4JW4YbgAGaPgnA46USKlnsCgYwaL
MX0BWhd3DOZgAyoNxm2cMXQSgOmCRocM1VATZZuukhp09Gzn+/Vjv0GGtuLT8M0ROoFS40FAGSEx
ZAJroO6s2i3M+1JPH4YFgC7aA5NJX2da7gGJrccYhK8gtS3XKj7oh9BZzhPplc2/WP2m4l1gQe2a
AOM9t6B0KU/Xf+aGx1z8Su6S1FjeS8Pq/QxbUyUUIxuWNyciXuqN+H5hhvs6jbYso2GD0Vefv+kl
ZkIwcjSj+9xCHfH6gj7OKxcJ4QDQpwagDik6jzHrwBeoEIkqEOZ5hyLVtyFRvHmY/bFH39DoUOGP
95oDRQ8zOeToSl03vxEd8cjR8BhHr0MBmO/ynMsEMzQZdG4itLyfbMMOgFJyCVSQ4slXSC5Y7NbX
O7emXlpru2YYZgW4jWnQTqba+dWS3hdDKWgLbC8KnBErjQ/YNbiwoqVjbTIZ0//qMHjdAobiCbJV
4IVK1Qea9oIt3PIVE7xJ/7HGxRZM6yxplSVY1KrQzu4osfwSyK1BE2qpYXt4Vzm3tG7v2aVZT5gt
o2MDBo/RconxZJiQkseQ9N+4xJ/1cFdz0xqUYegDu5fhqLfEA+jNBMFYYmHuj9aC3du4MTGBjxsG
EWcNPZwDNnhjZ8liGlHRRF3zYqW/rq9m0+XO/j7ncoNZGylIlcyoxcPM1HDDVK8M1f1/b2Vl5wSn
B1Cxn6ZZ67p1kqFY9Egj+dNSolGh98nNOOgC9PfGIww4uj92OF/r67owZzUzI6h5Yk6koVFhQOVg
UILEQYtEglKxaxqiY7vV/UIWjyK+CfD351p+lSxs7LJ0xcFO/uKDS6RxHUCypV0ROl9FPGQbLoGn
ngrAr40Z5M8MTxrEf9Gd1SM50e8L03AlVgmukY19PDfBg+ipNavlQtESGTUMbmAGkUnE7aHqoqrQ
YZ58tfj3WTV0sGSkhCvN9yeIbTEv2khpCYN9uUt7fTfNJCBsCP+1H8IMWJrwToeS7AeU+ixCNLHl
jFWW6yDEfsc8ilvYYzDXogix+YHOrHCXsFGTpmtKtHac/qbHfLhWiyiDNiL4xTq4+5c4GIJEFUWH
Ag5kFjG55aDyZxDZjU0pLEdZsG0fjxousoLSwILypubYaAhyUWhseihRQEIsgprCEqL9Du03cDd4
K/NAHyQRRCkxmbYXFQE3gtOFWS44MW1kQwmaiGjp+0NbG76Z2UeMWv+N852tjrsPc0XC2S7QZOzb
L331xUSLP60Fd+5GrXZlhfizhVxoYkqSskSCEXkHmrov3f34pNzGPuYiv8w+Yjt60s5BVGPcylov
rHJXou6UmZalGWLFDd6R3gDwHSDkbwSydo/kjhw6vziU98NB32cPbG8dzMcEYp8/r5+6jQxAhZaq
DUAZosonfGVbJUbK+gS9aiin28bTkj+18x2pv1w3s3kozszwx86BADFZVrRhI780Dea51HEK1WnZ
OU0TOnTxr9vbOuYr4Sp4GtF0+AQD0eS8wggRoEvKOmojHZPk63UDWws6N8BlGgqIvpZBrfWIAVam
TDNmWwdPl8ug7BfPGA/XrW19pXNr6685i41qa1PdYZUeFaTHfBSAM3jjSe+9sDMoMsR9J9PUGrnr
gQBRtO80LaHd/kI7LSTNKPA70QfioiTob0mDuQRoehLqdSams1UBM4RgKTx1TqUaxFLookaT9hNQ
YVdeIVGNFDTpX7y41LOvw1OjadUgQfcMUMNYlu5XwnO3jttjP3mxKiSk2wq757a4sGsyqs4ZYA6g
RXtXoRXedftF/ovDem6Di7kYi1owkzxh5xbjDhNxvi7nR/kwQzRWG0Hi/Re+7awgdZTnZfz70rfz
DlpuVYqjOkv3Bvn6wxyeehEqbMvbVFRyjVWLCkRH3B3Zt5WqlQU1Mf6E5qJOy5M9mn/h0WDexGMY
xRokutwZzWO0IGwFumhJy27SQjmR6t+Tnaxsvrji//9O8TyvrW1Anj7Hi9eufgF1g/k6E6gfkWbM
VmgDNMUBnb0CZDgPzUau15paMegRxHCfiZkULlBhP1rDGT29HqRgbGL7379BwCoIJn1w2KoGlBEu
fUAFpZitQfczSpfSU9L0pC3WK+1fr3va5sIgTw5nQ44J6ctLK0MiK1nZQEyuq5RgYBj2PKamgUH6
r2ouOEJbxxTFVDT3MD0E7lHubgf1QoOAEGuRaiQP3aLf5v0I4InUi1KXzTWBIxHlAhSIwc94uaam
B//Z0FtTBOaD74PmHPo6PtlZ+VCgAO6OvXHbacMXBSNiC3Bh4PdWob+clcBMDTdoXOdePeR1aAFM
4Br2HAu2YePXYcYR7U2kGKs0G7cNQJLrJMlw7fcOu4UCEXg1mqDokdPYauKpZSbwI5G99U44uydz
g01VraQT9GYc18EIrQyeKrl+mHILFWBR/WvjI6MIqoBBwV6pKXRu76vC7gGTSaYo075KdeNmgMCx
8fe/dtoLI2toO1tSaszVxAYEfIBlPEt5soZhN1TSfm6/ttX7dVuiBXGfC0xf9pxOAPbG9bxPAbeR
bADLJlElQGSG+0p9sVKEKwC1zjqo0TA1z5iBOedSUHDYCPoXO7c6y9nOZbkM3QBb06OBxV8KSm33
A/b5320ZlzCpXWwqhOGubBdQwPcn1ZwwF/7vk82LlXDJkjVilN/GyEBEJbLHhL2rW3YwWzSwybd2
EPEKCD6PwY0NWs4EofB00aKqjt9pqgKKM9d3sS568K+fmXu4nq+KL5/BSIZGTadHDRAUVvmttaCM
bnzNVFHtUWSIy5nwgNQmBD48PtR454Akz1INr4N0QI0E6ro7bAagPyGBv8iKVFqMUkMRgzodarfU
AKgVHEuuPmHcOiV33STy8g1adkR9vHAQXld6I74bI5c1RhCoCfk1ZQrtrpyAj1Omfd1N32YQUniV
ndvhAHynOypVMDn6Q9UZt20t47tKdYj2gA1EGNk5qv5t7MzJTQwZ4mA9cUlBT6M2nBKL1Lt2bvPQ
pKqADGQ9H5+d4J9fb3POxkzVbDsZLQR5MXcKtUjQgPPHoywHgFVKEoyBo6lV59CPuP6ltqPDH8Nc
MhAvcttVVqtEBgWuseizB0mvgus2tk/SHxuc44GwutOnZFaivNunDBLowETE4He7bkW0Eu4ayq2k
tMtVWtOZk2dr6IhLl1rUhdz8TmDORZcHKa7Mjya0xsIsZmN6bwzJHnDqX2uhwrcPXdjdSTftTRHS
0xx7jg9Bd//6+rYqXKCcRlcfugNoifAKr0tamJ1WVOs05DoETj1Juk2haOTpLiBjvvxdm3dGFYoK
NJtf78wsF9ppRTpb0mQGFl9zds0YGUyTPyndKGi8b0xG4gSfGeLCuyITQE4qjFfpu+refJ2Pw1Fb
fEb3WrsrdqM3YlwonsGTA9TeoRSS1myGR9NBGDSgBIeu+eU9iWOg9YgGmO7KlCOmuMsp3TXgZYjt
8PqH3HJUCB9grh6zSUiL1w0/u5DtpDLUfsRU3eA4p0omPxCeDn9jAmQQmBcE9ox/6NWKMjtNgoFg
Zn9pMA4MNdHrBjY/FhilgN1BtdX8VFliQwXYuoKDYB4hOsiCxR92juJNt8lReXSO8UMW9ffmbf9L
ikSyAkLb65c828DcHDPSOhBzTIYBom1QodFmnxbGfiqSB4zt3lFtAH3B8uJASqhr7Iik9DZbBr8C
J8AcW7cQxpJBkACM0SSVumBrNj8vHowmpAEcHePrl79OT4alklmDsVApN4HhlRO31UcRI8oGnyBy
Njzf8DCVwZHHu2tjqabkrDPfDIhLL3l0QgAyn7Jju+/dsQVW0YPUtG/9ng/ApkEGLBRNaW1/BswR
47mK0QzU3C8X2mSsHooSvwBEEiDAvB8P8jF9iIFJfjOfFkxgeOB48OTv+S/np3Coc70z+AsTj2Q0
vG3wtn3CprSxMait/rF8FkigtcpO8apstgOJ4neRWuDHW/+zNah3r6q86xjS5VJRFc8sB7MckfGA
oQX91B7KsNjpz7FvALl5NH+mr2rYezo0MDM3eVAfBadt9ZlP9sFhiw4reNrgWZf2JXlmzHHIeu20
h85lL8Oq1dIGGjo3XntyIoCqr5tUr5u0eNQM0ROVZSZmjlMSADwAmSotLP0GBTDwsc7ueOMAf1RB
WGq3jnKDd8DPvxX9qjTqXf8lW3M2Gs7R/yz+E/n/LM2AB7HVz9YZUi0cduCcGQ7FHYCpXuHP3w1N
cNVuHi6wIv8He8JPrTeIqLOVroPPT9oTCJraL4A7p9S3b9gxO1W/HE99sIodm0NCfesGOOajSFRw
/aT8Jz//CVyQU9t2kMHOzSI5u1Hm3/kctukRc7vG/IocxNPAF/4X+3xukXsodvMoKdKMkM48JVxb
xFiaN+6HUA2LMH+RBNfgVkt6pZ7+Z5O5xGKY21QrHGzyms+srZ/lzQhMN3bt/bwXaU1vvUjOjXEn
aCwGSXU+FgemGqU2XEtmOwNowbmtbvRCVIHZugTOzPGPR9NhFtCV+HqkvJmr0wj+4utfS2SAi0hG
YZmZZiIixLUWpFafBdWiiabzVx8780GQ0eF6wmws0BO68zklsgawY7bdRCPaGAerbp/nbriFJF1I
k0E0RcKlmf9jC4OKmNZG95sv6rJEc6bWKmiklvWtqY9hYfVB7uSCSuGWGQU1Qox2ag5G5XgnjzHT
ky0ZmJYk9Z0xUrvE1h8bBiKx6x9o2xACl4k7yoK8x2XIjueK6hSM2RGZJi8F+c6YspDibXDdDE/w
+LFvGDpzIECEwiLeBZd2jCIdFLVN6AevMNLl+x6qTn4cGjvQMHid5IkzZe4sfZjUUTfGpAzo9sFx
c2mybYAaxnwbicCHMHXPBJQLrXJTQgDOKd8Fy1t/Pu+COgrVIJ+2AVriIWCWYo76hFGSKD4q4Spl
G++tneqvKgKihw6/laBHvcTqcYn53GVWIs8ISPZxfk32CEj7wku8+GkVzh1fxAglbiM/GeRiPOmn
mebaCijphjaSR0P2ysl4cmj/M00gm2uUaiyYWhXFDc7/FXNwqGEBj5Xm5EdNs3enygSBnYsa/7Mq
PFDRYIDz8+PnNRg7dNbBhKVCMTKmfqKaLq3Bg6G/XPcOkSVu/2rQMdTzmqPYXXpQB/s7nUHUBoaY
DoRx101xx/nTorh966B+TKDUhsdpqwREyzN3kJ1wiYuf1+1sLgmjiGidIdmD11+eLTC8kRTMKyxq
td8WhnQBmg6zFGKCEn26bmn7/j0zxd2/VlUMg7Wm0OnBtL2CuEkQ+8775M0+uM1Ahb8XGNxKKY0z
g1zcmJq2VYmGS3EM9ZvprjgZ97pbHKQdmGr+D/YEW/mR5J09E+lczEYGnuool++Vtt7VRXHQKnOv
g7To+sq2zrGFRxhadkCygwr88qNV9Wgs9YSFmSCWAfemC9ZF0JTeWApBpVFUstta17k1zutT4Eer
EojeyEoM0C1agHG+1aP2SAxbECw+vO0s+n54/bkpzhtjzFhAWNkZkaJBBey3VHjdjgTyVzK58V1z
N9wNP9X9pAKsKsoOt87buWXOOW3QFqOYC2Hvtn3uHd1XpqMGrqDr322zpHZuhfNIs1OTqtWwlU0w
exAwGh4TZL0jHs7jO2iHvNojvqivvDVmhbb4P95icrXeckr0FGymLKq/TGF2T78uhxyUsa59pz5U
d4oHqjP2xPai7onoY/KP2GHuTStf31HTD+mhubdtvzjR0AqUVf4ThDt+/a3N/OWY+MLS5bqkK35k
qpcHJLfrugRbH4bx5fRVG2M9MKCa5YM+qAKn77BniuVn1fLYIkLck2oqBEMwm7HufM/X0HQWC8A+
lKtpgT3vAqQRtt8+rFjAzsfTZgjUvRA8J3Bfc72Gz+xZTLJyx0FEQBGfBVCbOYEMNXnR18ezB7WO
Z2yy5Ar3eSvCohwDnR0dva9P5WkZLxxqAzoXoco++mTfP+G0joH02hzGE8s81G5FVdvtlf4xyX1a
HaLrKqIPELwtWAZZqXjO0j4UqnNwqvFhSens1pL1mDeQaEMJA9dmB+ELs/+BNNzVzAosoZNozG4z
k4NOiQPFB+Snn0BcVEdPrSpjOTKeygM4YF6SoLHuhh8L7jblOP6qFl9tBcFkK7NaU1RFUVGT+vSA
aVVpaIyhGaNWbZ8ZsHG+HIvrrlw+/BGR1zfZByp7HRa6dCxHq4hqj3BkM+9A/ndPFykctDsjAUkH
+ockuU+MV3svlD3e3NJzw9ytU8RdPmsqQmUbDoEWLgfjNsn84mh5JGJ3xgsQ0cC8Xo/Pa/jlw8a5
Te76GWecoTE2xw+uJG0/7vGC2v8fTuvqo9fscJeN7sRl0uUf0YEF+dfkZKPyURzmw/gCpmCBnwh3
krt0OqtoS7uDteUBlHae/QrxN98Kqjvjt+G1qKCJwsLWEf2zjTpfyrPmEW/7XgeTSp372mI/t1W/
S1UiCAWbJcNzO9xTtIKW01StCzNckA+CgvjnfGrvwEvpF7v0zZSQM1RHE+O8tkv34656Km9IWPvX
fUa0WC4etd3s1DLDj3DI/QzGtEYGhw0tg+tWtnKw86Vy9wkck6rEnrGl4AOOh8ottVPV3ibWv1Y+
wtTuP8cdCgGXx73rM5MYDM+OHBwEo1l7ufTr+kq20GsXJtYNPbuqIJ0HfZCF4G5ORsi65pqHwpYS
KunQvy6WWrppbvZ3CwrgADICEisVOgiGU5HKwmaZ93ypXIAZBqjUgQ8d3mP/0LrGbcy3BICvUj72
+auFyf0k3RkpQZNe9kYjdRnmf69vxfVwA077y53oCjWVMS7GIsRVS32pQLzKZkykS8dcgqQgEGhJ
KwJibKag58vmYg9RoATprHXeLoh3oB3tMp99W5m9WDiornqXnuzYA4uqMEURuTAXhtaFZqMcj2Bm
sXcKZMxu64f8gT4kp2xXHLpnafI78PveijJ70Yo/GN3OHK7rrU5JKG6SMbRvljvlGe/OKDn2N85O
v6ue2l9MyGQmiLmfFCINiG5Is46bZJW9z38Y++yUHBPPdGe/Py0mimSioCtcJheIQLpvVnb1camQ
R93ro+KGPqw5J/O75/ExhcKXSNVR8El51CQegE7cr/elkoIUEtMwrT/CzV0tGW+bqhDE+61X75nn
fuz52XcsZo3YZYcDC11vb8IDZpq+9wxXJ/RE0/7r9bO5nV39J++BntHl2UQI1EtoTi8Rk79N5SsG
wAWHX/i9uPiDKq5OmxrfS/0G+F19AIGrFx+0e/vJdtCUaD+US4U1R9Em8jFnqZkmyR/Hn+wdhiYu
MNupHz9PN2riQkbekwyPgosbkQFqcYJcZN21/z3x0T9avGefEApNCWRf8AlzwMLp/cK+kfn39Q8n
WiAXZipSS0ORWzh5yTeHgrw0tz3JLn171jAh+PxfGeNLPuCHgCyU2smgnIyftKl11WpnmgYIbItT
yUQMdYLd4+m0aFVCiAEyZZHkfMeMm5+gyt+D3/36mkSO+QGgOvtIBA+dpVgDCb3TkS/KASaontq9
7g4+fSQemEuEGeNmreDsbH+kemc2MdlRSf1K/tL6E5jXbMNvJQ8su/RpdNcn7Np1Xug+xhhUOAgW
vN54V5zyY9LvzLZUA9dfJlivYb0Yzp6CBBqDeT7TfwEf03aieQ3R3cB3nvTeBPhq+riPqvvuMQ/H
vQTGjB1mSm71W+KDnEjUjRR5DhdrsmpyIBSEczcD2t4btev8ki1RC19khAstGdWVAnIVLNLQ5iQa
hkQWAhZokfjyZm3l3Fe4DMZa9AbTscYYgRDwWYUcTyg5/byb6+R3CWIOH6zpz1arQYxQ+5p1eerl
lb3Ph/q/S5V5zenOGhcqK0jJScvubTIcpmLeC46iIJjxoGPMGjVGW9s48VC3OEz++Ix3sOxWOyOA
XEYXqKEd1jc0GN40QWQTfEwe3upoczyzGZVYi+QHc7EfashO5JaInEP0GtD4rAUyOElp4uCP4Rwg
HSU3Nuqhc6gFjS3MQTcvdTQvwTBlm4rFVyRJ3acmpItxN7RfDfnoZIKpWtHf5xajAJrQtGuTvMd7
1O6/LYsoVm0H57MlcA/B2pAHR01hQr4xQgYOdeQ+YY1np1/dTaBzXnQ3e3C+yqJp101/OLO7Lv0s
SKZt2nWJtcAfajUYMLprsZ+Foe7+xuEV0C6BLw6tDf5QmSsUYgQtQtSWo9tkx76nt0UP1fq5PyZt
/7DqQBEn+wYsTdBUkj8ly49+6AJp0KD2lEh+Nw8n1i6i37VZBvvzu/iD6DQEWi0x6NRnCiGUCS25
pt9navrSM+vRdCoPWhK/WTbtYvbDJMQXbMtmon1mnqt0xENrllkaL/jq9k17UIM0dHE/Jq75NAaq
L+8Hd4rsv8m3z4xy3mwwRS2tHPR9C8tvkkK/NUwQIJVN/zOp1ZNNF0G023axf749j6lKekqaaUbZ
qCZ+Zo17OUtvLJ0+Xt9LkRXOkU0NsjEYE8IztPjaNl+XnkDDVhGkFNuB4M9S1h9xdlpIJY9FUScL
8kJwAY5aONaCZfwvgeCPCe5K72VI5rQUtyC08A7NvXzU9ih2pRjTG3zZT2uvfcl3IsjtZi/JPvMJ
7o7vZ7uZiNEuUZPpOyjN3kK29Jaq/e9UstzOzO9qu48mGwyLGEPVWvKljM1Hm4yvkM30ywWdLvNv
qEa089/E5QMQhzDtloGuDRV/jAwmJ60OQEDldQeoMaVCzl7RWeQeGIk9A6mZpUtUIsgrMQq3EAHS
oT5hiYK9wJLONe7Wp1oXT/IIqnLzEYMie3OSX3qNnmLNebt+KgQOyw9wazKE2kaKPWzRtUnnzB/k
/9ICF00s7BLVc5y7oS4O5lQHdvf8362BuxqdxF5afdJQ52nSZ5rrd8piCkKUaJvW/392riUTakxj
ihClzZjOqX9WeIFdX8TmKOiZN/OjoKWqUMxkqEs0pPWr3oEbsuwBcMzqOZQgPjMnNZT8mu/DAlaq
YcRISFP589LfzkviT4oJcab5wa6tvUGUEN2MsGDNAXPoo6DDKdoJLvyYBvhcq2nCjYRqoodJpsJT
DNHwHALL1tvsT7zRuXgDWTzNnEElFMXSnHqyFYcgtDpVEqalrG7//0j7st24cWjbLxJATRT1Kqnm
sqscD7H9IiROIlHzQEqkvv6u6gOctuW6FjonDwGCbnibFLm5h7XXKkm8rcrkrShRJy68e0T8WTRI
giaHzTdaszev6HfQwT6WSbE144uwq9mDDDY+do4f+i74bvDq/PZI81xxfksEgP05Fw6oekc/pMXQ
BIZtpaFuakBiXAY9LpFClaz9naUdxKr4vYRInzShxGazUwmCHl30R9eGlKSRb3PdDIfSMJ8khmCD
1ig3coTyfKeydFWp0ggd8DEESV/sJBnXbPSgRMlrDPagb75ScerCgwoWSlXsQasR9Fb5Y2D1d9Gq
VQYoUlAkA2SvFN+MPIOm4ng7+YWAaA2SZOIc0a48V5cuMJMQF0nAWiiMnddax1aP29hv9ghfTqy2
1irun+TI7vlAXoc8P3NXQ2VQrZuMnJpE6NAWQxIREHpF2o5fus740zLxPA4NGOf8rSHqY2Y7r27r
3GB0zcIgW9PutRzXA+bhhqwZwf6noXLpbqwaYlETuyVmc8jtdl/0EENzMOk4egRVLyuNyqSFQHS+
Tapi1U3VvodeSmX6p0zU3wgrwFmR5me3bR+7DhRjjbICH7JY3DJXg7B2ZWaHcY4Wf6mfIZd0Efq8
E56RBUVaQxhymJ6tDHNamY2ygh5fnc5eN5YL5Ue5xwjWwaynHZViywf3Ph+sHQaAD9xhJ2GzY997
q6HzI1ezlZROCP3iLDBSVwSe8ljgNu4KxI875mYLD/3VR8AlaK9D+vbSOPnocvx+6iztK+Qsw0U1
L/EeONVJFKOQvwWB9RIs9qq5C+EUZSZOyD9hxzsPN/i1l0DyFI8peMEg7rjyQHHVlgenWsD6XHUg
7wzNHEgjCstUIJ8+u8IrAuGJn1NVLDiphVjPmUUGVJrQlu0RhvEJY+/5E3LptQOppK9d9pKV2ReC
3CfN9AD64GQAHy0kKgKVFn9km9ULUeWCoTnIWxDmlLGLeMADlqUR+Q7kbTdWsxS8Xj0C//rc+YDw
0HIL7MGIBYwYbH6qB8OZDhw028d+4ftcL4W9MzULCmiZM4P3YCEfgVppMWiyiXeQ1lqzZ2dNUABP
TksF8MvH+FTse2dxFiRQdyipgw41iMjGwJEv3QQ5MO+BAcXc+vvU2ddyWDgf1590tLx98LZ6lM1Z
KQpdgZymQ0kayr5b31qlVtjexGfnpcQsSx9hevQONBDgB9dQ132AcPhSb+gf7t1Pq373G8wum+ul
qjJdUHCUvvXUSeg4gkYPJPMNVNiQhUObi18E5SCnjXsZqq6Rq5b23yrCVh53ju1U2nuaue59K+op
zKl/a1bJLUb9z20F/kWA2uKHgY4NZAbZNm9NJ4gFVFQdZkSS+vvKVmLNpYuIhDpOMPl4SGkLwc6+
UdDE9CAvwItin7HYhDzk+OSDGSxEdxaStJ2+F1N76+n6AN2lOztPjADSrjf90FShHDDt7Ri6XI1V
AhJF0OVTj2aRXbJNBRFtx2h+VpOPAbWUQ8uspIchP4zMBWOu21p3YMhNIt2JLNJN4azSgjeR5WLt
gJbHIV7hbtUW1l1P5Ius6+ymVM0t6KCnwNPZEp/c1Uv3zh3OAh0AsxtnKktyrmtk9bmKWut31jgh
V0sglyXHO3OK4PzhkDDG9WZ97IY1Jxd1w7/yiQz4dkZtDJ5+mhYE8z8pqoacVXmcxK3BDlwuFNuu
ekM8yx6GTgGDmt8qRVPIShYaJhQ5NLbMg4G7p8Gr/4LPApIe/2tndndSkTaKp8ArsDy+YdxdV727
+osX5J2J2cePWVFVzIIJg4INzsT813BU8RKOd2nDZh9e+NwZjRpWtNuEyrytpiRCEPF/W8rsMTQ0
S/I2Y/IsURX3kvZuQN4XmmJ5fOxaagCwHeRsIbVCwZr0MTACs7XbgA+OnIud2OV3afTmbsYdBjXW
SzILl42Ze8/3lmYngAoEneqiY8Hy+oUOpRuAGeY0sPzObs2D0OKly6ufX+/j1UfjvdHZmWCJLoky
NIy+Qvdy5R1Q39mQl+7gRH20YkESFvti24XJGrXepcrDNR9x0exAxAkCIVD6f9xbtB3MHpeLnM0R
1HrNsOr6Jbr4y+8/31TM0f7vozhbn6gw0J1fRlwzt/zGTHGwuvG19fneg272YCIX+npDr57+d/Zm
p59C87myOVopHRoLJvWCjsrId75/beV6We6iIOUBDQvSq1l8YSYlm/oE9XkckpW3lkmY9puLcI6M
+p37NN7XVUCmaAldc/X5eGf28kHfhe1Gh9GyXKFqQD0d9Uh2KlmC/fQOGM2FaOb6Pvrw6/+Qec3n
zCpdsNr1JWQtIS+sBHLC0n0whbMQGl47gcz618wsMvRrVzZWjF63M2F+0n8AC97CQq63nsCTBY5/
sC9gCPDjngleC6P1UMKoijoo7WLjJHTnpf6TacSRCc4QmVbf2iH9DhxIQMm0+vqoXF0hHkcbMxw2
eA1mF8DNKlHk8YBoXtLvna9ObtWtvzZx9Vu9MzE786YwkqkhEMMxKH0TffGktPkHwu8Lh/7q4Xtn
ZraRROuB5hIpqslQouxDKroDteNVYzYLr8vCns0rolkVuy1zEL3nnEPd89Ymw9/kWJgjI9R3IRI1
p06rR23ykvXDuTchjNoh2ffTkLCXrz/M1XW8szJ7UQyZjq6fI/kFnD3oxPfJd/+P65idrjyRuq3N
mpxzaH40YEnrbaAcl7SBridw7xYyO2FFrERHUg9gzjtOthjiPmBgZ4PBYJBIH8HxjDmrxWGHq6f6
nc3ZcbN00oDXCR6IWSUEOO5F1iE1XepGXT3U/1qZMyRxKlSppgyjOvJnjFhsnETIdRr0UJL+Px2G
OceP0G7F5AhdDwZlb9P8GfMlKvErorXMfv+ez7wpZtFp6teIynpGwgxdvAQMcwb5aXRNJKYHnbVI
BCDc4f/FOYfOKi6SDcoMEGJ9dLG2Js0UGymyGggDTC2F9sDCO3HtM723MLtJOTMngxkG6tAkX1kO
AKVmwYFchgYBmM0XYojLpZnHLBgytcCJgd305tVoTAdAJY3CmC2+x8UEiO6bPZ7ccQhSs12wdXVh
DkW5wKSXIY9ZIOFYfTshNEP3tX5BDBwJMw8mq1zVzdKqrt0nODtwEAHxTB02+0gonBvcVVKeKS0B
f35jxRA406+vD/nVrXtnZPadZN/UonPERYOIBFPyVBA/zHW1SnCl6mxpSVALvvap3tmb+T8NJiXX
6LEoFI0lyBSLJyNxNx1UhbnvrsBk8KcD10AwMQyTc7M++D7o/JNebJO8O6VJs+dUbuhEbpJpBOlz
owGAMdIVdhBckzXoqIyTK8z7mpGdn+tN4VzA2661naZur5UASD9NHjNXQeV8ijq3vc0rIxyHYu9K
97aBsgrUOMpvJSoWnqEoUIoAcYxj0I7lXufJClT9GBnKk3sPSNTjwClqfd6JjxnZ1bRd8db85o7s
1a3I1mI6Qix9R7OMQIx1+gUVxe+qslCHwZAb02uWemOYpvm3XHt54A7eWnHQKlwI3lyR3CSa/dS6
uWOjMaDc15FVboA0dSx9sRZuva0s/4EY6mcbmzIoDHD3gb7tRtXlH6Nth01BSwKxG2CR8P/gMj7K
BpOGoLpjgkS5Ap67sXduCTG8CbrY6fSdmECPMIN4sG4Ao1wAb95Y4m3SOg6oT9swrXm19qXQQYwL
F7lG9hZLotaINF+GND9CA6kJqlKhJZNOK80xpm/gI5WV9ezn6V1ai1M71Td9hxKVEhFIEehmgD5J
UKagUR6SDmg7Mu2nttk1ozihuH5TDeaPgRc7zxxv4LMwMNJyEqnSfC1dO0wL1YS6Mg6gB1ilZucE
aAmIYOy626kCG8zUFuXKqqoidBVUB9LYXYFYN4pzjs5AbTxm1YWVsGruHQMU7InDGqikNKuy9r4b
gn0nBhQrUAp7QM7PtiBe2GUcnG6dVQZEkLvYR6JZYR62mnJQT6IvIdSz8sb7NEs3Rj/+rt3mNffV
A1otBHSy6sAq9dIK9scZsyOICkWUxuUqJuVvv4TOCIGgVVBa9Q56m1Ccb9FcssGdbbRZ4CMmDmpn
wOyHqc624g/Ezm48Ag0X2pWoofteUHrtXdFyN5D1+GBOeRZmo3dbjNWW2ONL6dU/MuUOweR530bf
0KuEjm9JZ2JcS4xGQKfy0RTymBbGvVbsVCnWBzYEM4N+kGgB2KtiMI5NbBx0A24jc0C9MCNgPvY9
fs9y3l3sr8s2vRmxYbbBQfLIjFfZG3tdiJ++R9egaqpC0UNtSlCqw6IFAgGRT8msKuyq6tkqXRa1
Zq1XEBQZw671eFAPDXiCbX+CngKUAEYHYWwjyAmB2c9skHDwDX5Fq7ZuMOjnh9rnXVQLMa47Dyme
GUPZdrDNe9/JE7SoCAmKwTtTZuxE1wMKBmG0QDXDmiTjHRcyhEDBPquhmZw5p5jbb0hQMJne8xdF
xAbS64/cyB5xKZCpVkoFgwdlLDmJMeQjRsQyfA41EczMF9lj4qqHinVHNQLqUIqD2VX6WA65Drte
YJhk7L4ZMeehqclz4YtzYbIU+jzJOaXCirp+eBpoZYfNpMsgjju4oioOy1hu8RA+xDy/AawfHCxO
CL2zW1X2E6RMsz3U8TZ5nIL3a3J+NIMDzT++8fr8ceTT/ZQWaysp+7AGcSWYJHUftD37Vlk8BtZG
wZtQFfpVuanR1VOxPYRWB/6wuINcmCFfITYG/gaiciCAajMa/PbByrpbrfjdMDL4SELjXV43x7QD
j05d978ss+UBHy7CH9TYDNouAgjuQcWboECd1I9E1WYQDw4qu74QoLkwvF2btDro06rYkyGJgyyD
NLLbozIO9dufbTtG2izICjP8Mmprcpfk07OTGWHhmM8ZOFi2vnJQqEd/OWy185uk4NOnft+GpOTH
nLTNShFTrJNcokBTD05QIBFde744QWTlaDeNGRSZgmxaRr/XMShbWOsnK08k246XSEcp3ViWtHYT
GsvnVrU7TtRTlqNgTdxk52sbH2qU6K/KVoUFn/aWVZ7T0SmQ9fe3tALHTNIO4Sgxb63K3wiGIoOD
A1OCpmDtW/lvIBjyTX6h5+3iu7bpDslQlUFKpd55yXjrY44NRBoA0Ktscn+AwjDdg5YYsjcjLjfa
lZGA0iUiIEes6tH7jUFSOwAUvoXyW/PS564IlUJgnkKMFTPPZg19MEwgYxgXcm9s/NkY1m3ZeT+b
1IM6ay1t1BHKcZ1b/sYVmKAV/RRWXfMHtOtQkyzqX5Bz+W722aM7Xshdrf6ex/ap5O1aOvkQemP/
lIn4N2a5p0BnuIXAJcjQb/WLNRiga4/1VnSWGWiSik3eiUczhztwMwPkCW29m8DlGriWAiEF6cDr
p14yRx2SxrSD2p2ehOemUeHZ8VoY7Ffe0dehbje0qOpDDZqnZ/hrf517VK0dp391e/9byoDO05dD
TCESs3dd1ofCzp1Q9QzhdwGN6rAYxhhQc1yPRjk3foU7YAyFFVgt3DUT6j5xmkPhOhoHmb7qnsBJ
mt4r6jyQ1Ury+3pq4oAUHBPPKGHgtundxMVD4RKgPsSeperZpP3R8ou72FE3nKIlP14OhWlnQS4b
uM56fKRue0x08aMzKnXD2GCE7lS9AGd6I7v2l0MUCUU16EvHJ1/FnntoCrLp0joNRV5t+jS+t+DM
V7Y7IgKKQWoAmCABBTq/T2q5SeruPrXYGDkVJaHJutvKbI+pVd9Usj5bUwK9RF2FNmqdmyqGllLi
xCW2IcXYb+M9WcwBS4KfmaHjJAWmHuNzbbEHmTf+ujUxXm77jym3WuD0J39t5R44MLi97hV/A1Br
CwbfDaAffxLL3ANOsPYcICZkNtwPvb3NwSkalLra5yIGgBbzooautmVpRklWnMYy31ZJedJevO+0
2KSkAJq9IGOQJuIHRq2jieYIJI0bW7AiaP34HqnEAZoqPwo+HFNZ7UbEHdqq/WBwU7jQ8ZV08aEc
IUfk6jZMbPumtfAkVlT9ECbo/Zi7IqPe5kjKpMtvzTSL0OaKLO1GRcLXfmODV9G9yWoALjD4Du/T
rc0uI+Go0h3UC8B847RgxKRtd0NHvOSD565NGu9ZbD23BTt2RntLY+8W7/OhbLvnEUPpICLeNslU
Rp3Vbgqvvhl7eu470QfKNl+4MR1MwzeCLoPjlIMNLnspTtodnFuU5M+l04HpneIjpZIBelw9OJZ5
6gb6YJj2Giz9Tx3ou7wMs0WumI5CiRjhfnqXZxn2X+w8Ee8bu10Z3N+aeoK/AGGK4WDixE3+DAlG
PxFpqZVfpZDHhuBRCgUWUO/f2pZ8zDw0EO3+bvSsgztYe4phnNDo5BuQNuvOBHFiUlA4pV6sjSm7
Ad8DeKPyckIInN00WfytkhPimqY5Nonx3c5JFRhTeV83al2apYanq0F36OkdGtRQLFDIiiyJ/kyR
P1OvPQ5NA+U02uykaCwogaWnrCdr6OCiQZpVJ5vHh56rF8/0bwV4zMC/gB5kzsT3UuoffVE/5lNy
J4r+e1vXKhAVMzfxIG8a33xCsfPg9qrFwFK59Wq5HXi7mQy/C4upu0lI/Gsw9D03u3sjU482UDXw
IqcmdQ+W3R3B0LWheZGvlJXf+CKFDCi0vXhjQ/3HrQ41Ub8QYvwyFX2Ait66qvJvTZ+vh6x+STsB
OtqahszqixD/+t737r7k9AfV9sm2y5Xt5QerqR96y3/xaHVHqziPaoevakesB6MvV6Kb/viF8wfz
ng9OilkTcE2teDneNmW87lOxHQvVhSMkAoVMW0Bz9O0IkuELKCf1xA5ZiHURDZQrU05HwydrcGSu
Li8cT/OdVVgbIbgdTkZ+oKBgnQq3iEzdP5Ckggd3vcirMNliWAgMy9w/Wa04aub8ThO9L7v0AGa5
NDC9ajtZ1W/LxzgMlD3e0twYg8L0TsWUjHikhjSIGfsBRjUr7ATCuawrDg3jm3Z0n6XbWwHgMTvb
xRctJheC7jZZOW73jdEWc3NNkgbA8S1Nml+lHH+fqM+KbVNeGFYlXcBZvMEMRm5WoO4e/NBOLoT+
vg3JXd6XO2tq/VWd6AMbzXOXDwXASmRlT+29UcnNVDtvQ1HDYw7qRgHJziltIdnaoEsPHtey40ng
AtOyIRVqNl8XAa7WNFzwFV3qGaCsnVXugDZiTTx08pzRNASIb0P8xwkpGenHhZra5Sd9qtT8a2kO
lWlaR07qIlrubMpv9pbuxrU+Fvt+oR59tYfgU3S5QVLngIB3Vjsx+3i06xx97sam99xHZoDXJ+PV
KhP2w8ituxgzCkJC5ZNnj9B4WOIFuFq7QQ+BgGIQMiTzublqkMpHw5Wgi1aFRewdnRrcPrr7myrb
OzOXeva79hLpSjtJE2xn42dQWXq4oA8HtarjZPX1Cfn/bOi/C5ptqIPAiPVebZ6VlwSmUFFZQVc8
TnnQAMaYEKiLFzQa3WJbglBI5nKBrxGs6teOzru1zipV00DrvpsM82wmEwB3FYYAjRwUZX2z1ZlB
1hcNsoCXxUEBWRmWjvutjodsRwbOIttobujUrRJ3okHVaWBpbO9mkiYJcpJ8z1ONE9J09sqDPEwA
Pan7ruywo62TnLS2m6hu8MNlMd0rVQ6hn3V3GWW3ilp1SJNhWjm1fMHlfIKGV1QSfzNl8ZZAwB6S
Ifa9dlOI1yaWcSAmmpzEM6qwzs066FRfRQ5X5holFx6xCoLBud2cbFrhmTccbyXxkEZppb+VlN1B
Hve5HtPHAthDBBn01Gdj1A7tZqzKAyTeDoPFnzo17SnNf+QcrHFpkdxgYmeVN0jQSZLIAPDcldlp
+HcghYPRxN3z+ltfIei03Xxvx2URsnKMGqrvjSIGjzHbD2D2cjoXm9Ctmhx8vx4e9db9YaTpKzPL
IxKU2yqd1iAwAAmYuUNECjhw3W0u5QKROmtPjUePwPv6E6LwPHEx64gBKZvTcGz8XYOHB8mHE9WW
XDt++jNGqSxixA4R8B0xPL9PfLxqTQ9/7+qXyvBXdmF/r6X3gwEDABhk+cQdm4dw8+fMQ3XAmI65
YCu7bu7yytn3OtnKPnswXEw+WoZ5ZByjCBk+m6POhav3lkr6sCTdY1Pab80AZS9jVMXRLPMmoqOJ
0ihts/LRSmN9izniC1ts/gxUMp64ERNPpR3jzI/0UOHUNb71q7RTFVWDhXnLGJKkAKs+1sJxN6qY
8tC1hmxlp/iPTtxtjM7cUtv7JibE6tO00xDjUB3/Sdz4zavcEWGxVofc5xkgs1MXJSA4h0ocNsaV
aR0M0vouB7kZveI5wwHaFBY0fr6+/Fe6YoByOCBJBb3oBdbx0ct46gJ/tdEtaKYKha1s06Ce/7WJ
Ky8QTHi43tg+z5lX1bUykZLFFGXorgv7MV/HvA9tO19JtVDwvtZz+WBq5jMHlebtGINBwJJ2wFAs
KC+zt6gGOeyGYURwaiL0TVH+5QvbeHWNoJwgeJguJNaz0ndfotomW1+eFWlDkzihEfuriXdhCWmq
r7fTvoQcs3cWpPDITGx8OLAlzF50cN5KC40yvD/GGqeoQqINuF3d8CHs3dYPE8xymWOMJlPyi06T
uwXJXrl1Xb6xHL1CPi/XPHFPvB3y1VDJJkI98c232jSUmXqqqjuedsPB0427KfL0SQm0Eyd1VClI
D1F6xVVsPbIatWOHsuIykh7gAp7V7mTV9lGb6RPtdLq2WYJ6nUQE/PX6P201vQySUtAVQ7sGjfzZ
VkOhd5p0lmKu2q93BXCFAt42s4fiNSZ9/v1rY59Z4S/WbHSEoNcLYM4cm21TEXttA7oNAO8jGKL7
4YEf2ju1Rf+1WrurC7+cHToHIU9yu8RI+ul2zqzP3sVMA6mrOaw76kelX3W2cDU/hTKznz/by1bK
zGtQXDqbCG4HZ5yAucgDOuCvr/fx6kIcSGJD8o5ewGMf3UxjFKUWgw18czkhEdFehIrbIovCJ3ja
ZTnvrMyuv28mgk05ACzxjV416wuRcLvLggsNyxKmeWlBM79pj5DN6AbgwmmPDFE69brmcbH+77uG
XBUhpg9aKHfe+3R4DYUgH3AVUkPULfXMVd4bzoKRK/fJhlwtwSEnjkPmmJg+Z7FR4hScuX8eUH69
tLF4gVq8mNKldOrKebMx4ABr0Dfw3HlvehBEYnixAy1aow7NJKI4zvFKytXX+/Y5or2oBL6zM7s3
hYgLv+5gxzFGvkVeDm2oSmFAC7hlINDZT9LHzrEAln/v1PyHAMM/UvIFsOzVjX33S8wuF/F6o7A1
fonCL+/qVm7cPou8Or6rfXG/sODLWOKHN2G24FmaWqJ9NqZlP55z64ElbcDBSJvzP2ky7KzuRNkD
5gsBp1gSzbj2PQGY9P/xjj6I0D9ea2VYXsIVzHa1wriKBpyr/sMoX/ieVy6bQ1zbAqEqRCpAwPjR
DJNs4CSHy/eU9YsWSR2ycTCir/dwycjszIixBKUF5FbOIEQLPPcV/eqFBPnKgcAyQEPlge0cB2OO
8KxcpBDDZZJRdE3QDuDFRFfGCPjk7aQlmwVz1xf0rznr464Ju1SUD0BfQugK+nk+am1FSvOFdPzK
EXAIqO8dqNRAuWTuPjKnZaheXnwuOpi1QE8orYI+XqKO+xT0gIqeQPEN+wbwoDsHTIyJYXjQZgPz
h7VXE98beR0x1PP55ISONCNTLUDQlwzOjkMBdhoNMcDhXOVQva7KMPNfe6BONHqS0G7DYDVZeCMv
l2V2hxFm+Db0opDgIR7/+L0gz9A3gL3jDssfLb8HhTvymVcy/ULY+n8z5c2mnAfmCWFc5Kk4kaHy
+nt7ygOdgK0WSjAIrxbmzq4cfAapYGpfIjcfWrsfV2ZYRWlZCQB+KQTXmdsmkIYjXQRIxjciCVu4
yFdO5Adrs3OfT13n07TElJtZR1OMsUfH2nhobnztL66aAZ0tdNqg0oST/3FRUzxOXZtjpsNjEEUo
b4o6C6ReSiyuXGLmwb26LuQBoUo0syKhTiimIgf6EnXWO1JPeWSPatHM1cVArAxXCxoTn5SpGTh7
vAKY0rNN3wqVBiTHuEL+87/vGINkwEVXz/zMe49xC1u6HRBxUwWwR+UHyrRCtqQie20pkCtDP/gf
buD5jMJUOhy1M6Sbqa8D138Q+C7c+ouAFqrRlg/8loWUdv7y2Q2Kth24gM+eM7ahqlu00Jd0HK5c
G9igEAkAxgOqH7PXtTfGYmIdxhHc7oWQYtfGaHc81pb33134BzsXV/iu0ujlWiV+QiSqb/5tl8Qy
cOW4GYm5cGM+s0jh9hPkANg2AArg0D4aKnmuTN2p/xk9nKIqKk5i627oOls1G/k3q/rX2LwcjSCr
k5Y/ynPV3qE9g84KwtuFE33FZft4lSwGqT/LBWLk44KsyUvjwkNx3TH4KbPGe2saUaKdRrBTTV7E
GoMsYRSvHG8fUBULu4gheoTtH03WpDIU92xxBu7lNCXxeYJ2j17UWr1qBhSMF5C+DYDizGUnObFl
xVoJcvPt4KED52RBq39/7RCuODfgSHEkkAsgfpizstFxbDCBleKAty9m7ARqKP77W+ADBIsEh3oI
GuYfSJU5otLeE+d6eNMiGq08FMbb16u4tlW2SWzTvKRPUJH/+EV61jHVVUKc0foMZLIbMOoF7oDw
ayvX9gqu5jIAAoeAzvJHK1Xmu0lpYq8sbiokg1PEzOTP1zauHWcMzFJyQcCyTyrf8TCi8hP7/Vm4
FCgZjolVVHvdckWqX1r/+trYtW2D+/QR019UfeeVRzLlfuNIrz97NgSM0tcWED8O8uq/sfJPnciF
B51vW1o5paCT058pBNUMQLWMZx1bC+HUtW/j/08x6h8jF0f+zoFWKMAxIcz+LDERKVp5BFpqoVKz
ZGL2Ftil3QMthnVoQ6wtzg9schfaMFe/PmI0ByrviELnoYaqfWAZkc2de1KeSAlKh3F8dhC4AVgH
sIFGt3dh364egXcWL4t+t2/DIKhVVATnbXiuyXPf3Uj/PzMk4s3xkTUiqjE9As2djzZ8TwnXVl1/
Vm4aVmArM3xgeZfIHq891ZDzQY3GvgwQzmN3MOoBGlvU/TmTnEeOr7KQ0u7JHJm3htTP0qI+nwaL
AJN6+YtiDHc+6pthqsTIsgzmpnoPqCiwEODY+88e5/LzHTQoUH+ChO1s53SVEyPJ4u6s9G+JIUHk
xwsVks8nDhbgyogPXTMbbvrjt9GNP9V6YB1kh4vISXD/9Q9b3tqoSeM6Pf5XTwBjoL+FE8AXYvOD
kI9a+xij684TWu6joTZAByHO5Q9fm7n6ad6ZmQVTTWPSCT68O2cKWX1vBhjI/M++4ONKZlGHtnqh
K8/qoLU9reXEwjbRd/99FZbpOVBD/Wdab/ZlUk5tsLCaMGE1b42uQ2VCeeIvbFgOYhgHPSbEuB+/
PhgHcz5YEEXLLCdspBW5dInw5LODsQiGYAARx828GPlowtGYi84S0Z052k0442Fi/rbaRabCz9U3
Cw8/2j4mytvABVx+jXd+zIMQjCyMSUCo8VAX3ovu6Hbqb/V0T9Eh7ByyFcTe+ou0wdeWdwkHcKih
EfYJ21FrzkrtSHGWyanF/ESP3i+m5ndff6erVhDZ+ASx++fSi+AjfjaA1+esoasqXvnZL9toF5zN
dSM2RNeBY/X8eTZdFoilPV2JM2uTtVI8mBo/bPrHv1nKv1ZmD47XY2K3Swtx7gFx7+N6rzEVAxzR
11auubVLegMvgMcAxCcfj0PT1q2hk1yAsewWjNsFWDO87lj1Tzpto69NXd22d6asj6YSkZdGVyQC
Nb5DSr2jNQJAu0QCv2Rk5gzAcqYLUKyKs2ucYgfQSmdf+Euz4p9fUAtPDF4DGwQWDpvLH2NgpMxE
EfcY+Pd/9XG6KoxbC73aomJLNZWLC/5YaIMpfBc4OErwZ/Z9HN5moxnb/TnHwDHIPjY2B8zXxQAR
Z2IvO3GD8ZeFM3FleRj2IvAQqEp8Tn0LBNZuOuHFNrudqJ/HugkkhF37hRf1mhkHZLvYSAseae5T
Rwrp08zJu7NQ6UrE/4+0a9uuFEeyv9Kr3unhfpnV3Q9czv3Yx3c7X1hOpw0CBAgEAr5+Nq6aymOS
dZiqeasspzOQFJJCETv2TlyDPlOjOojs+bLjTQyZkMhGNzpeCsjj4PKe5mMJSGQqsJoMJwrAjtGD
nAs5HUU5cP7tsqHJffqLofFDzs7WUCiClnYCdtp+5MPh92wQC0iriX//YmJyS+Cqy0Tt4PjuU+dp
aK0jl7oHSaRL9cmlOZuEBmrWMB0aL/wkEsAtjScuDjWIx01jiTh42iL8x4iAW0TGFZtqGrqZUpx3
TSEPp/Ad0mee+irjBt/Id8lrF6iuprvlcYnvaFop/7QJcUQTtXmkDVRtnOWzhUoYQBByLPMTecwr
fwC1NCQ3rocN38hbDXR5LgfIcQ1SeS9Dv86i5Mjc5BqIU5GLQ6HInqJMdKsy5ZCAWaDTqkAptL2D
NjQeFjeDLn1cdskxMDk7P34f6ZmpyS0iEwDIOrUcAHTk22adrrX1/0myanZI2Ft4t5gzuV80b7SA
sg0gQAa95BqMLq4qtrGvA2zoqaobo97im7ILvqe/Fpl9DhDVPCic6cg4KFNCDSIzB4rDVg82MnPF
AMWthr/IZfmHCVsFuAL5c8A4v3oLTfqiHEAdepKj57GRg6vx5vIqze1qB28+FdgmBQmNiT9GkQN8
Xdf0J9IAUAyac6qDM1YJLlv59XiyMUOGbSM4AnOBPTk7HDLEcZSNBLxKKKOV1CQuVOkWjMzsLVjB
RgYtDGAo4K74Oluqw9I+NnUoo3gVDKDhaFV/o5GXWl68Ul9CUGr5/V3+DdhuoOWtd3K9tL0nMQ3W
C1+AtQIGBigBoLi+foGit1VNKpCd2EW8tvXsYDetcGs92WvQoYu1/P3yvH7u16+b7KvBSWTTA1yH
jjAY1Ne9F344q2hHPPnNWQME4ecPS+MbveFXcxgXqhOgqp+iiuSk1pwitutT1oYvmpEHulbfO4ws
PN1mzYCmBuUcFFpQNfo6jZZoaiJrgJN3yYPSmNc5atl5sqTOvGRlPFjOjuLeaLSad9pwkiTQPEJn
Bk3mhbOUvZlqwf3uE2eDmfg+GtiNtqxxDppRVviMh3lAQnRVS/kArkSLI4DPmeom6AExuPwGiuCt
LsDXWQNbYko7A3Qg7tDqZSAS7S4hlXIHACLETmotqFm6xnPQdM0OTd4KAxzlsn8tTdHkLiaNBE0L
ioXIjIOJnkC7+0jyhYTako3JGZegBllQK+EnQJBXjR0HJppsaFmvLg9l9gj6uQxT1owWUNQqq3A4
qNIdK4U/UCu4bGF284/VQcTMhoPy4Fd/0lHQCFNHYPOjzcfrQzxk47buvKZGt45kZ9s05gsx2Wdi
9pcNeWZzcskiviVdWmOB+l0LNPW2ucnQXLoqN8ApX9loh3TpnXCXYF2/Xu04dRwdJQnkQGV5Wqmu
8rpWAMXFQYucWleHd2ZoR8AA2w9l1b0LSD4rbf7Qtu3CjTsTsSE/6QDXiSeCrCLj9nWKG/TMGLUo
xhNeBcX5Kt2DVsM37zO3ZV4FuRHHVxe0BubcU0XuBQlEDZAsdbJ90cmOdkADkbVavBvJtV7e6Kj8
XvacKRLr84xApWpMj8gAx05v4TpRuZyOJZ62sq5plqAbVitum5Idi6EgHoBnL7oiuFvK+b1pkWMs
ldnCN3wKRUxdSTdUUF9aSAKh5/fr3MrABBf0kyw2HyDg8Nzn9Qq8l26nZx6aVvyyu0XHjpuhSGz0
WyUVHhPCs4A3L5/CvPT1QveGyto3dRMU1Q3+CBRIuhYG8+q6WRfxd3R8o436WkOjrbDSjVRW28vz
OLdWZ0OYamEAogm6MYqIDFjqlYNurba8UzO2YGXuJDm3MrnkjQZMEL0q9Scg/k+FwxqXMP1veN25
jcm9bifKUNUaHo4prdGGGblM4WimXHgHz88XsEIjpxRy15MlbwRaIRWaYzuxx4zf9eAjIfrCbM3a
MA0HJUwAJn7JXieaxTNWYf+w4iR1j4701IqFGHa8hX7x3DMTk0OwzYGtahxkCZgKdJWSp9c4cjM/
U5SRXzt23DKFRHCvcf+yu43Tc8nuOPSzAKKhBg2VXsH7UWiHSvlIODrI66cKfB4c8V+qchDJLLyq
lqZzErQkrcQMIWCza/cGLmXjkNMFrxj/iUvDmpx4kSVKkIY7/QlgM3QqWi6azn0rJV7dLOWYZk2N
LWrIZZmQ452c5w6VeB5Goj9l0ALIEl11qyg7MtpQ5B3zv8gv+3nKws6f1iZ+EuVloTQhaqmGnaYg
g897l/JyqcFvdoXOrEy8QsS1TtUG0xfTHl3Yx4YVK0ncXHa9JSMTN6jFIGdSJtUnpM3v7bAOSFq/
xui2umxm9qg7G8vEFTJ0YQ20lnGggjMjRGVT1x/+hoXxFS0D2jBmzr/uoQzy4BAtYf0p0T9kaMvi
9l8Yw+xU/bSgj2WJs11aCtOutSHrT47Fwckxsu1DVTJ9vjyOeSuoMcKNLQe0v1+tkIpXFiBuyPQp
pg9+IsESX86WYC2zARBCBA38nUh4oAbw1QyKhIBxEtKfjAb8CiDqcNlNDngQ1D76whUHcV/fQSNT
vf3rozs3O3kHRGkbC83B6OT60dSvrPJdVV8vm5g7Cs5NTBxBNjunsTuUNtKm8JLhUKCfoxj0bZkv
4t7nvPrM1PQp0EFwsGRaxU9tZ2/KVOKuzpSgGWjoixRKi0Xx1IeaJ6DiFeXyDZhYjlalt4A7F2Nz
obngoPMj1yCjgP5j4xdkTJWE0gAn7U9VE6/C4ptlgu+u3RliAas7+sb0XEfgjAgPwZ2u/qLX0CCB
L1iIuAXMSI7xLnjr1rLi5dF1JPOFQc3tBwN4L3QfI5ZEHeGrozISDr0JXYtThQQIeq7dlB8lUJpc
dpolK+pXKzkxEqIYsJLXz2n9zVLvK/Nv3IbnA5lcUaDdNCOA6bGxaepL6CgtCqgApre6+nB5LLPL
czZjk9vJyEGakesFcmRqHgVxbt1B4OIKATsa4k3bh6pN7l+2OLsPNEWF3KBuIhs8ObMsqnPVoGp/
6qIONGT2zirZ3WUTU1muzzsXJF1/2phcVCpv1KFLEJJXfvrYHqK9tU/87ik6akhR9XirbtBkvA69
y2Zn5/LM6uSYTDix0N8Bq+iB22R4KtpQts5wYMpAu6Z0Abg9O4+mAQiqbY+woMk8clYahQ3WrhMi
GfRdV/Wa9NFfbOj7fSLRywcBFBSt8FT86uptLvcNUPU4+fnaqiBS3kI+VMWzS16SLZvdVGeWJo6Y
tfYQahKGE+bVs86le9vJQNuDrvfLizR77p3ZmUybSnnYNyFFnImeZg+8Zae2CbcCd3XAZba+bGzW
IyzD0dGpi8rLFHpkNAozOguDSkoNcozPCmhkTPwngdYzOOYuG5t9z3/iAy08q0x7evpFQ6iU4Loe
vb71pWex7jbDmj8215K/5Opzjx8ohiLljS5X0KJPXD1kHWgNC/gFKBRXRleCXk/JXbuim2Ko79O2
fgYo/2+ciec2J+EAKukDVH7S/kTbV3TO6o7hq9a1hG6qy/M4t7FwMEGsAeBx5O4mMUGhV7IJ0BPG
Vld+H1Gv6l4uW5jzdRO1MGCNxt6wKSaFmr1StAxuodXPpLytdeRS28fLNub8HPAwRIUAoWCJJn6e
Uk3OIy3pgRelflldp2HlRlA2EUa15HfjITC94k0dJXTQVIDTdgpOrGgWyXaOCWM0yLeF7JEAPcoB
RYsx9VAI8SlogjeXh6eOAfQlo5PzIpGGNteZ1kHvMdpkmmsVbki8NJCC1pPAcghyLFfz6Co7lusU
1bl9eVz6hmlL++fpCLwA2gBUVMucafIqaig03pD/PoFxa5NZneEylLvcWgofid0B+JcaoNZs+FPa
ZLfodegXZn7KgDP9gGnqidIMuuQgKjgl2yY+as+ZtCvjgIJVVfPkXbSpUQCVG7d3QGTnhpWvfWgO
tGPcLNvU9+MVuFSqmTvwzmZkKpOcJRoY/gDgO8ntQ2scdPUpRj09y/bZErJ71r9/zr2mfr2Z0CwH
/Dji91Mb38oZOqREveEZmvqjJXjI7HkwItQAIx55UCZ3YGyVViYPXXciEqTQKTSRDLBsX3bnJRsT
by7QC1Gi/aY75T0k7Czwtn6/bGA2JEKvwJ+jmJwHoJOymlzBfiGP6VV+0g7FTbqj63CjX9tucS/f
m0/9Xtletjq/SD+Njj8/ewV3Q6rzvBPIkYFYRSM4tAm0b5Jdu1gGWRzf5EbKhDJyXGF8/a7chrto
nwYkoN6onW0+S7vCT3EJLmkmzF6DZ5M6uZKcHE22TWMCLAQi37QSazk+tUJbNQx0sGG9Ivn95Qmd
3V9AcoxPcZy05mSUpdKyqGF4iVviqVC3fQSH75FIfVHrzr9savaSOjM1GVsWZVwUaD861SWgSiz3
SpDyc33B8T8bpX45xxFFAH312eI+8Us0nUPSdbxtu5W5q35oh/omv4uvybpZFVv1UO3aY4WeiuXD
e3wLXjI88c2By3bdyGoHZZLWJ5viGxpWPbrtt8kuXgjV56fy5xgnqxYqHcPDoO5OVKq9jFOfR9yD
8pp3ecVmvfFsKicrlpMK3ezC6U5lkrsOKM2Y/Ky3T3X2jTZPOqiWLpub33Jn9iaBUiejlT+XsXSj
Vj2SQuWKftO4KwW6b+LuBXVxUJhr6A8tGF6YzmluLcLDrkXMhKPMuGfWgYLEZ+k8nt9nf67YFFJh
hcBEc4WhM6FtV6QyVlomvEFtPaXr/Xapn3n29P85kZ/k7WfHJO3ROjr0EkNXbHzIMKED6I4XFms2
XjqzoX09iiOrihl4czEiRb3pU3VXVsNKac0nK9VXnRq2I0HTyenK2CVEfb5sfe4eGAU7geFADRf1
xq/Gi14nysgheSr4LTFuZPLNTG7LdmGbzVoBCBoCaCiaogfjqxWk1/RKAZvkicud2wCMY+XmSjW4
ryc3l8cz54GfL7pP6gM0+3211ItEyeWBoz+qY0eqkBdLL27iplnqBZ+34xgod0NAyZg2YaRge4H0
FHa0SUCQLHR7zSuw6pBsUX5qydIkAKHhwGncIHBDh7Fv0w60prafy0u8B0tmJhOnVxKAZRICVl2l
u6iruWcbMTjXCvL+d1bo58xNTndUBVkH4an+1KidpzPUEKrSxZN1IQKfHc8oDGs5KNaDOOWrIwxa
6BSZCjPE6bYxaW8VlV6DwvtvPH3tP82gY+qrGaomhDOw7gHR+0I6fTdwMFDrbi6J278xbVDp0jQH
GVt5mlRKkzSnjFrdSbOlVafoa5WBekyO1pfNzBx4BjJW6GREXy4afiaHEYtsUSYCbpBSMHQDbBW7
JrSnLxuZOQ5GJLmGiN1Er9S0RbtLhaqnFiJCrpqeHjmZW/SJj7bj75GsJgvGQO+FNZjEE1/MTW7f
Jg4bCbS94mQL/iMLbZA4dxmorWOKOJQoUPI0+G1J0uc+BqEeTYy3ihO/azDPLEJ2Mow1kBWKA5HX
Jbd2KmMbcGocGwqFUVZDptkw5TWPipMM/QZXraNdosg7lafXpqre2ix5sZvkRynlD7YWvqa8e5Gi
bNemxO9J8yghL+4paPCHEprwujhpt3kMCIVA9SuzONjZQYxmpCBfTKmyHRqxQ6/ktg/TrZayo9Cs
PbCUP4iOFJkS9tdUzjeJGake0gq1m4ZkxSxtK6UJ9YQAUZmu7gwAZL0eCCQvG9WpmjwDvemwL5N0
Ww81BEaqHfgT14Jl39rBWTdZ5StyvbKb7jq0cgeHXHYTl8jj82hQva5M9rERHyRRQigD9PdxZu4s
C0zlQ7UnqhlEDniRQ6lL3UQtbzvhXGU8CiHXLNy06q7N1gmEzdBlOF50mMz2R15qK03hVxHDg6jr
AlvL1wUTN52WB0LKAha3xzTWAkiCum07ALulvIIDequ14bYI2cqQxLOkgUOcpUHSADqdNjcpVq63
S9ntnPK76FIILMRbkdYHRy6CrFAQQJO9pESrWDGetRQ0mXUcyJV+JKUEMddsZUTdTdKG4OHD2jX5
KrXboEZndK7LLgj0XEUApobvtxuQNxfQMcDZVrlqRnZt2yC5Y7qRQn2zurdp7Zt6cWhN7YlWIH0c
4quUQru9AGbWBdsDlEqglgixEgHy+g48lQBku4Vpe5yXKyRQb3SwY1Pwl3fQtpCZvUGqybPA+lxo
mk91Afp2I+CKtLZMiJ0AQUdIt89LfWPbVSCDT7yp+quKJNuie1fQoa4z0yv1dh9yxSXJY1NBVT4L
AxKDSbLWmBfi0padsPTlOETK7VhWkGZqGrdCzKy16HdWbuKE+rL6nSelZ4bOeqT6hv/hmhrcEuQb
XVE+KOadVkHcYOQLR5eSMrxUERSGh8Rth21j6AHKo3sDDHzY28dGV/w6z9E8D76LKAoKZHAcTYBt
PHazsvFaiewMtQh4oftD5tz1PAmKhN+V5omCnF6NkN5nRw4a/SEuvFCPD0X+kiWxVxbSbZLoftrY
K2KANVWxg86S12rogOhQ85I82tb8uZbfFaTlWoEMBvNJEXotUvklLvfMObbkrZdejfS9ihFaM+oy
irUAi19WPafKse/3KlD7IuSenMtunn2nzrutB2Z9tHoW2MjAgjmr1A3PzG9Le1Mr+yE6aN0hNDdq
anihiPchlXw1tnEufCPFla6Bu6kLZO0mLXYq5lWpar9zXDEcSrFn9laUDw7Uz8PyBi2OXuv4WnRj
o60E/NK2/YNwwJ1jPSgMJTCE8hA2Yl/nhptQ3RdW40E31pPLq9b5EVVvHBwmffSuOnsdrIg6e+P6
ZixlyEFBfbvZUQPaMqtQ8hi7TwfHjegxV9Y1Xhcm6H4act/2O6KDw/WWSx+ldQ+EOuSO3TK5s7SX
JoMGS9IFkNYou8DQAHF1DhndKfkLyciqZx8VSBltqIawEmTgdhik9iZSVqYhBVK1V8PrrDuiZS/t
hDuQBM6/Evy+r59C5cEq74f8Ie0PFmQGUg7h6Pxbm2J7Q6RWCt2+3+VmYNJ1ozyAn1GJ7xwp8fDp
3GyApy08NugrIzxEmQdClyHP/a4zIRyA9tqEuaXyoVTCV9vSDekqaW4TPL3BuRQYPfFKw2+Qf+rw
0EJ/OOR3QKkKZiAOQlfbxOlUUVdT0luRQjqifVQYhHJEFESgvTdALd7tqwRYGmgnCIgpFNZb26v7
vgUNZwZocEha37DKPXMAUY3AaW9+Y4rpKVmzLfkzk6552niDdZVACiuv17w5SmjPkni1cnLh6XYV
eTSmN1bG70kbrjspXOu5cqMb1nsJYYiUCuZndbOxEg1iUt3e6fvMtSAWC5FOfQcw2EtoFFdcaZ6L
BIecXkPwKIGaXSuX6JpMExJYcgbZqpp+l9uWQSsq+a7l/R48ugTaRYbtUgn/OxvGc6Jle0eg6Iu+
f9NtnfzB0MXeFKlftuZVqVuPUFm/GmQF8LaWvA86ess4Ol1zvQVIMN6ywXrM+xDNwaZ5CGOgWdFg
ABpBCCQlxaNDrJukdKhnFN0WRKnfZQ3CVK2RubQRKnqWm1uDFEGsa9sMdMOpnRi4GPDa16q/SHMz
Jn8RcEDBByHOWKCbxJ68LWknDXl9QqLftVHBZw+XA6iZR/C5AWcSdQqR87CzZbwJ0J2R5fccglRV
/iipg6t2+sKjfjZaG0uMSGyBHnDKHI7otsuBPsFTp79uCQ50hCoSxD8Kh/iXhzVvCbOGnL1qIZH2
NZiGhnApOXHbnQanurWgNgI8/jpTNIimL6Q/rXEJfokJNbSfgD8F4e6UC8CWRRRxgbjdsWLLY8V6
aHm+1QSTfNxOtQc25sRVCcoXTdeAd5NDUAZKq1e49aHfxBXLBX313qggO2Y1Bs5S3PG4uhGkmdKm
0hCtCVP6kK30NeYRhZKWOLYmCFBBTgRtEPxCw/PeT1orczWumataL7NAT/LB1+vksRppPSRq+Hml
PIZq5lfjRuah/aIjZN+UxMweTGEXq04m12GexW4bAmBdwj7tW2fNKlp6GmkKl/cm2aB5NPQ0o1qF
CbNc0EcjCqI0Bw7XUldOJRur0qCNaxvlqUnzxyrsfmSQfF2hOxwRADMiXBXNGymtoz5o7/B+RDoZ
OILbqE5BqpIhMuiHtZNoUAKSn3sp1NZDGIJqrsaFT9LK8YmULjwjZ33lbAHVr76SaZixHnICJ1JW
XhK+SYnidzEQlhB3ueyVMy9Jwx77xccNAHeZ7GZ0UKYmHKE7QQZGtNdR8o2nb5dNzOH2z22Ykw3N
lIpBFAgb2lJc9qitFGT+dTf0dcQvnuKFxKV+8g36nn9nb/8c27TpumidqMDrtjuliEzkSnITiFHV
IFEXw+3lIS7MojlZrxyHuCTZMd7jKtmU4PPE82uTGO1C98jsW+9sQJMjJE6QJustuAWU3dedI12B
RWmhyWLe8/70B3P8hLOcYESyOEoirFVT/OBRHph8R7vHuFpo4Z2fMNMBFAdeh7L3VzNpnnEwoSML
LoD/6lrTHRnrs36JP3F+ND/NTB7HgK85gjYYjaTicYADJFKSjWm+QvPxsgMsGZpsoybWapKxAdMm
v/TZE/hOd2Z62yJWvGxn9m7U/hzQtPIKCbk2Qbstqgf5dau8UeOKyy9ZdB3j0r9saWGFpiVVDgY6
VdSow2jhA8G5bmh70Xz8/2xMto021GYDvQIsj/aIThe31G4kutTrMTuQMfuL3v6xJDj+/Myj1bZn
thk3GIipXOlliyDfWpsmWwAcLpkZPeTMTKFSDXcW9maDvhEVZD89cgixsYS2WTIz2Tgq4m654Zgy
6OY0WukCx+mCwsy9vDCz7nw2Z5N9IyxRVXI3Lr7Yp/RUCQim9Q/CXtJcng1UzuxMto3UqC3YmAy4
c8Ncbt/iheFKzXs+PnCGewJxLYm+Xh7a7Bn6vyYVUD1M1onbIce+7E6MgPSe9ccEvRqXTVxcI5iY
FgRkyao0gVMHmpJHR+U7JoAml6HUcdnO0lAm2ycfVJFnNXwh1esjQD8rE5R2l01M+Rl/j/YNtBjj
nLaghDLZPZFpJSSpxytnq8V+ux32eBJ+dB9oM3+KfDu4bG4OXgNOvp/mJrtIp2xIZDSwnNRR5tbR
yi1h3Utct08K5ZlXIvHt5kl1MKRopwtU1ukQQMRs1enoQ6kMUbqawEtV67sXKDJeMU1GVgrVQjzP
Imdhk8xO/9m3TrZiqhIdXJMlnBfaqcJ57fUFV53r8UayGmeWLYNS4xcYJNSgIomXSf3JKtBeO7Lb
mGhPc03hRsfad9b9YcQ52bfiqRRBqARLuJrPZPUvL4mzLxjn4OxUAwAUL5U27k7RY/8BICYYjI7s
CBri/kW5gdonf+RXw1F+Yhx6MwvzO7uNzmxPXC9mTZwkQgdTU1i6MWjabOOjR9rossvNlZO/TPLE
5RQSUjAfStVJP4oP+dF87LUV+WZvoX/yUb3Wmt/cVe9x57K/E2mdDW/iPnIOOpW4H8pTmzzk9k6O
kBuSDylYMS4PcGkaJ2e5blPZYilOiTh9aOs75P+qpRf7+E9c8pLJMQ6FxCKtiCpOcm+5WgjVopfI
KXwDqS4HSpESVEL+X2P6RMiduaUjlCKrGr08xXJ8cJJe9SRN/kiq8q/35qO5GVRaSKQhPzCt5SQy
bWsTNY2TxO55+04j4GfvPofyX2/df0fvxen3aar/8y/8+a0oe+i2xXzyx/8cyVtV1MUH/9f4a3/+
ta+/9J/r8j2/49X7Oz++ltO/+eUX8e//Yd9/5a9f/hDknPD+pnmv+tv3usn4pxF86fg3/68//Adu
YPwr9335/u/f3oom5+O/FpEi/+2PH21//Pu3T02v/zr/9//44dUrxe9dkbfX6jVqcCj+/s/9+Tvv
rzX/92+Srf7TQhMlQMWjChG4wuFW4v33H1n/BKHRWClEQ7aNAjU8Mi8qHsOq8U+wrYGCFwJGyLSA
fu23f9RF8/kj+Z8jIQcIy8bGE8hhGr/979d9Waef6/aPvKEnyJzz+t+/qeoXr0f3Cng3QJIMvm98
AAjzJxsY6Dx0nmSsXsmludZLoJ+dKuhCJFwk6OaQHnnu71FE/JiCHytlJ0XpDsJGAw4ye0EYixdi
5dt2MHZFqO4zWlxB+BqSww29D5slrvyvgdbnt8KF9U8iTwB/pyFJYWolukecaiVQu2KUI5kIjpr8
NCqeCWasQRXALWlzeZcqX8+F0SrWDjVQdMOOlxjm+8vtkZay3QuC1IzqNIEE6vVMarxCO0QtkLKp
uas5qIjqb8BwQ3hspzbHNNPu7K2ppZ4zEADjke1VTFRKFr5rjPF+nld/fBccCgzNqB6ZU1xIW9UG
OLTxXaYSrvoG3fyRdIU8vqhZ0LUMKk3tVjJ0V9j6Albk0ymmplVQD6MEjSgHiJGvU2KURZXkdl+t
auS1SmipyqEBFDa5bmz0NvRhjMRIQ4O+DAOzQLaahRwlGj1ZGx3gzI6I3+2+M4KxNyet6hu7Z9eJ
ELfAB91p8vBSvA9G89CiGpM4HRQpyYnWGTj8NfVek2u36m1P6sJgFAF2ahLksrI3VXhwkkAxuwkM
0qwhBglJU0ikQkm7CYMQpbF2sB7s3lhzywI5u4IebXat68Nek6017c01ROv9ujAe8Ouo+XigadnX
6O9Cstr4YdTlto8VVMFtsWFdjHw+VMBzWRx6s7pWouYWH/eoc7411XBr8B5VHbN/i2qAxtsSutIO
eHpsIDeRi4PY0hKXGJiMp85gmghugREatzBcYnJ5JUgNK5kTZavWvO3TbRb7SnQLtSsjChSylirf
Cv0UVVTVhYc4kNR7iGOvf4TqcAFhOr7TQSEJRdnI7R8U1EPSe1S8C4jUv1aO2z8Re4SIN50ngbFC
CSKyUcIgKXy18R392tml8SajN7TbpsMaMGZPB8VyO9RuxFiQ5FmgQrOIPof6FSGRK4sAcBJkqhXU
9k1PIpGnkruUHDPVaw0Q9L5B4Ja3HlqzYbESkMn2anWV5Vvo9ULtgFlb3dqGzg49m31+UJOgl1cZ
XSuVh3IRp2szCnLhd8kmLk6Nve3AzpKuJPmmQtAfb5viGpWjQV47KHlXgVOvQoaDz9dDMEK5JrQp
7PuS7DJkSqudjGo07fcVCtrOqmC7svWT3qvB3Ac/s8imw3jKaNPr+0RAGu1WsdYhQQrZU2sP1X7Q
7MDpSHmlZkHn3FbDM9JQXXwXkS0KmaN+NFFQhSKhP5SHrkAAAJKIVqauRXaKuJGhA95eQYDTbFfg
NjNAL/YDhcDGWjpKJg8knCWj+wC1gqsIWgyOPN4SZ6FIF8WNWmR2upINyPY9WeLOYZFnD2hLyVyi
SS701rCZ0MPUHw2a+TXEtYk6HKEPfxv30vWgpusWiXkTOcqhixDeIyvPH0D55ErdXS61fsfUlcID
ezwRa0ABxRNwJ15mvrPW8JDVBYsoWiAin+uFlxay36MIXnTQogx1l40yg/DXLnuXS3BUoJLsZO8W
wnVqc3dIgU5WXCcW615hbpuhcsRRMVtJkIFT17S6N8JT1vuyvpEg65tHNwn/PhRrWb5S85uO3knW
Ce1SaCxVs2OarsooACCBoZQKJWXoPzYgLAGmy+r8WIZyuOIV0NBWc3WFvidfc07oCmjDk11vCmND
s5uBPcj8Tu+fQGNfhaNyokAb6pNG3jjrvM5JUNAtAyMfdoXJPC4HDNDuWKrXRvXcIcVfhktPkAm6
5nN1LQflGtC+WCPT6eSOJzYoUQyL0hWThteO1lVglaoVkBxtVGFuGPuwZNlOJxL8j8rXMo49QGrg
xDLgN0rfH9S4uJF5d3Qa57sVolhYpeIjNFQIw2nNzqjDN7BLHVDtrzytoswzrTcBhZ4g04dkzePa
Bj5kowuoB+dJH62Bpf8u2ZJPayleYOFAkDS9rxFTjUoMGDZKAri2J76c4GjWCXEAnQWNBS4I2rqN
BABTJfHYr0ctuKj5QVXwS5BW7rGuBQ6rsFl1lomuQ7OEdCigEkOBo780ftg8Tb2C6d+lWDnKtTg4
ofUdNaLKs+jQuRLjjcca7nIp3caRdZJ0YaF7tkPNT9o6CSrXjjasS1IoqwjSiVAlW/XqSx7p1tow
Cx6k+RVDWR47CgxE4FNwrYxuWAIYAKsP5lUGLS83bynyypG0aZ1iI1vR/VDHUF41WNCWgwRZ2ET3
HP1QAp0K168zQFPTwYO2WuHKoPkBAIAeYtFjPWh1laRQTbXae5kCeaNClhlqqaEba90qZ/grPNcS
N2dhDuFFQbY1eyB2tS8G1NQsE64pGVXoKxrS9pW+SZO4/F6ofeNLdWn7NCsdQE3S+E7OxY0qyerO
LqnuVY6U7Xmh9K6N3t/7HtSkWAMp31vqd/RzGSdVtpNbI5H8oq/ig+3YnqoT9RRmhnqCVsQD+nnT
DXPi8pDlbRtYFB0ReDiBBzHJwHcrVbiudRvABQlZUcMQWy5L5g6H0AoU+fZNItHmJJr+sVG0Qz6I
atsbyLRk5sCDjEVOUGrydaRBKJJid9xYVf2k0TqBaH1zxYVWrsB8y2+tgXFPjTlqdyxeoyM7vY5V
+SHSMuV72NfGASvkRlbU7PR0UyhatQ1LufXipKz9z//qGhWaWEQAiJXUiEs4+R/ivmvHbl3b8ovU
oLL0qrBy5eh6IapcVRQpiQqUSJFf32MZB417L9BAvzWwXbANbK8ghjnHHOFHbgit9AZKvpZW2GNH
16snYcx3QetHF5GBe9RJ9qPFKsprHu6uYbA8SwMzXSbqv2Z4GKA6KFwYQ/NpMxve2D6Ru25tbI2s
A2+3ZNFUZnlb9nn/MsOx8BTNRpShnPu9nPNvOun0mM/DsMPhD7ECbOgoeUpa/wQUS0F8pujJV08o
4vZzGwCywhS6iLfmxBKl8Lg63L7xl+tgO+x6cQiX5iUi1laNj0JPWvkY61YjHI4nRZvO+T40YVgM
MTvGMt5K+AIudZ8PD90ISGzp8tswZl9pTpaaGThBCgOvS9yH+d7j0u2upaRuZMU7FB6Swt1so/B2
ikDzwD3Ao/VN0fwoCVLcx1y/GpaBy+OFspzjpNYISWjAuDEd7k/aIjmxBf2nsdNc0fjOG9IRsnpl
QHfKYWo2NF3hiZ8UVLFyxEy2klCmiPFnWvsJoZxyKIJ2PnCfT1XQ+b+WaH+PAfNl7a9lRbe5Wg2h
X3dYbCcOc/ZTtwX3Qbdw3FFrf/aDsD/HKsTeyCIcNmPL7hBXlVXNOOA2C2JU8qT/mvGcznnjthOS
kq5UQa9/Goa9Qad4m2scPzB9xpaE31uZcPu9ReAH9luqweiCakeTczs42AouuVcC1Higg/faB8Bm
QmRkVfEalVrg8pRUD3tK9eM427QGA25KUfYkw86G/Mhm5/a0z+2OrbgyetMcmjAQOzgaLzuOvNKi
mXzU5HO77cM2que1FQe4Uk0Qk01vWezRE7SiZ5zXfu1nGTaV6ivJOlyb4bOAi/hIpzfdElTG7EYM
P1HbxHVA6Z8ZLiaHwUTnEJwlFvWl51ZWJnP4SgcTo5jemj12qd0hYF7szfLY8jbZO2lD7KwhRcpj
t+1T/CwZbSfwmXBIYhQEP+QZFaAYx8r3drFbxtMktdwFtKuEB7uccRnBOqFGV7Cj9Pq2OzWgys2Z
D3x2HFkRoaeoxARQoCOY+E3I5U4CvIrBep7C0e0jNQxFQ5AJbKcFmO2K7LhYnR3txyqYrK5IBiKg
zQPggXOUFTxR35nABcuW51zD2NBPlxjnOKpRkczHIWWQ63p/rF7A0pMo0WejUCVfpQbjUSCmGf+C
0+UKDpM2iFTHPf4im5dtJLxAInRWp9A74dhuCr+BgS2HU3WF1m4XaATgemKD9dF8pRk1R27bZs+2
9QUlCZhxWwc1aAQOF11GIOWhk2XsVrCiprjU0WAPRqbnMJSQxoIj4ZyKy9UGD3kmKs9hNi42HMl9
Ph3VDBboDDt7kCqDp20174jkisGJ9OrRKArqKwNzLkJhNcujCkfQUOFXh4hh/5nqYEc8yBTH+TtG
kFulUveAFBK4tadYEwBW/1iXb7sFfl7p9oh077+OyD2NUTo2iUFH4aGFNF2Er71vDvOSpKXQ3Vp3
c4rOkYPCydpUV/0QZIXqb8DypOcO9TaZCUOlTXg9MkV3mCUdc0ODCpEhSCiH8/nmij4sAlhxX/iM
7Popm27jda7AY4ZOCfu1HPs2rtfgBbKi5aj7aEZ08LiXbJEFwk7osdE6uUEYPVUkvIkY/Es24cdV
uimQURlIpgnuXzSekWAJYr0HZCJ0YLXAM4jAqZR+zBoQAyUmP4TcR432AymY9yQ8NA/wfabFwLxT
i37xrot1epckeXK2HT+LDBHS3rQdty7zT3R2/qkXzofR9WDKTvvNecm+cxu1F9Y6el4QTOktFy8c
1su/36HOFq7x7lXMfazzJcWpj2zznNzQZBSneKSnXJOx1jaxtcu9R0rpfJYDeW7agBy7YU5v//1o
Ua6CQKznne+Dtmm7YQPGEl+XytKDGYof/3737wfil5/Bs8aed69TpBCoJAf7m1jtg+kK0Xm9zF1w
NjNzVT5lfTm1rb9bCPi9qIMOZKTZkVrBL3L+A5VXdBtwFVTIUMqqbEhpqcaA7BBdiOPMyv7UbGh+
W+3oydHJ1cHUt8c8AkGUtwPItWm+ixvoZnuZUng14sq9aa4/OqL2QcuGS9PPsLKbmN4nYCml8C04
D0SjI82HrGRMzHf4oHdU5PqgGfxEvTm/Egxjd0gRjVzqXjx00TojzyXNn+TCvJt0bM7Cs8VGhvYT
fnYUVNcGRl8Apg5wfefVjO3JM9M9I9fRYZIz6T8ZGx/8cKxh0hPcD0xmZ5N354wxFoGXaT4I0zNI
Hled9Wh8kGbb5RanESvC0atbS8TDgJrnecTaxSeQ5hSu6VeH7+BmnHJabx6OarhnHmGOyk69tBsw
sfh7U405IKXW3cG1JyuWAEangQJ1nLTpdG7Bc8oRIoBqqcP9HXf5RVE0mZ53tfJOpahiJ80tFF0X
dHTuko4RrZpOolKe3S1SIeYTa4LtvC0tTDX8+aEFPxXB3Si/jPfVk94dVsuyG9iRpjdteqXai/Bj
tX9ily3QuA9YJON4xpcUPc6eiB+lv6lKXK9Ita53bRzNz+tiscapA/14WqvejvppncJnJaMy6bqp
ThcgJitl0U7gKkAuaM0dz29lOD/aybGjBCSGsp8msHxVCg5c/DVMzbbnIm+rXAMds7wvtxVd70Zw
tlAGx+uJvCKLKzlEzUfbTuzoZn7w7J2XAWbcfJBgsd5L1GBI2x0uQZe+sNzm1bSRT8VRFxP75jY5
1yB9e8Tc50uYHwi1t2bwWR3Ss4l4Vrks3DVdf5yDcCcjsKe9zex8E4ICacgINiuI8XpNCmz2MmHN
jWJEAUe8dknK3zlhU5B5QeylSf/TZqBqyppN7kH5yCQEhDILCFLSIUsLFNmXRqidTYeLnaCwbeIB
JtJxNQwuLtCkvjmtRsBR01zCLnMt6Z8s1w903HqwseHy5nq4vA3Wv9040s00prYIIhlrpUecl9Hy
u+ldrEDBinS2V0v2Fc72Txq8M9sOJctWVNwBf8gJOk6fpT8ao/9oCljptf0l0IjJQfBDJRt7UMhX
L0PfXMiiDs42um4yfVo6/X7VOyl0mGXQmleE34Dp1yAKDd/VPCKmcg7WLxSos8alSJY/KPlOWChZ
4Yg+bQrljHjrZHvCWW0L+Ij+levyygJ7kXI8NTL8IqMoOSjzNmKYQ4J3iKcJzGsjF1BgMQ/tAzQV
u36YgzrY+FZ5jDytwjysZnpy/oBLv6U/XIEYOxpcwWHE61bry7+XTi3Y62m/T72RFs7jUD7I6zsS
GCqTFkTuaL341+grGYy/7qcJ/a4kArTuZYpPBlW+6+Nd0hf+QgAsYwUj8PkhCbkp+u6Fue1d2Ogt
YfA8zRbwXRqcjRnsjmLUU8IDoQPSjb7/RP17C0njC4Qqt0IEZU7pSxDHh2yEy3vWVq3ZhkNo3HPo
03eedX8XB24TdVkdxt4PXUBg7xwzcBb7G0SqwozlCxSOpy0eK/BtQKMc59cwbh9GJLOXfdw8me5q
vKrNV0TkZR2lPinaHz0U/oXg3zTlD9QP77sMbMtxBl0/cxpNw9/I7/ySt647JI164xySChMIWaXS
+4mDCBs5AfWcxTWa7sMm2Rdp6aNJMbmO4i8R4lViNOFer48JVBr909a2D74Z6iygWZF4ErHYvCtT
stiCCHTjQCwObnJfnYVmYfWf8ny4iYAJ5yhZun4xO6g0zwqqribqj1mm7px77DxwcK6vN14t8zOU
asF8IK310T0lf4fee4DRGQgawD+1vPNsnmLBiF06m0s2aqzAJX+JE37nJdF9zJrneMGacS6aC4RC
n+S6FRELb4WCVqaPXlaFbTjKK7OUNOeu23hNhuBJ4vZuYOFQSaGf54Y/+Pwq1EqWAkXGrT/DAnIM
utcxGXdBgrIZgegAv2dbKD85j0tUgWIPWBBcdny05HXqkr9RtmzlAMupam3vuKc6SEWmC7mKjHpi
PsMlqRbLqqQJQHeEUqWAo6GuuQXGyvt3oOqyEOrLVygtswzHhlUT8twmu2sTDApwn+5R265ljCAP
FOLQZwyIeWnhhw4ShjnlV4WODeN93g5PXcefca0NO4d0kSEKHo0PagAMlS+6b97Ypl9Rzv8uMCqq
kCeIz7+w2hhzhCTgZcPIp+BK7Fr8Ep5pqs62yP+DLXYSyR1pktukU6bsVXvpF/jDdrP4TIn34/NA
VcwDiEFysCIYxhIeb/dULFiEsNFbG5Sb8Nvui6DpLzyGpWw+tKVywwyResW2hZVo2MvUg2dL4l1p
zGtwew3wxYSkkTi77B5HYr3ZADgNxWwGkfHwQ4PVqVrSss9ee0nnfTe4r39fOg2no1DjfRYPXbG2
4GfY2Mcw5YjOuSvjdGA7zpJ8JyZ1Rg8VlYRtbWWZvSWBI2UiQohaENaE9yPANM4idP0YlsRkK2Me
nyRhLU7ZCLObab5DLG/Rp/LHqugTDsqFzLxi7LxdArO71kvfE2M/0nz99siyR4jTh4z4R6xvsepP
vSNP0ZAKGOx+cIn8D6kfWsnvQPS4JDr7jKXnFzA8RvWX7n1t96ydoJICRxvyDJTcYdfdgm9UZOH0
dw2hHBMN2g+hTm1K36Q7zCq5YREWNKBaNKuyaF3zvQRorGNYAXj5+LpS/iPgeFqsqBkVRGpqXAAf
0uY3k8M7tmkRJtOndviMjZHvQTOXpBEQjkcfifJ+w2W8jw3ce1PNGww53LJLPURpjdNP70O+0Zw8
l3+oDI9/B28CAEXYEuHIu4rl25feltu4B0QRhC1UMFrlSOqNIMlRwU04ATO7DmBYD0kFJVAfNM1u
nvu3CY7OKMWWpp7WwBaA/F/YqL5F2r0IfzpxPpdU86rl7EJx26TbiJVmE6QLevrNM95l9J5TRLNV
UYSOGP3XISEyqx1JPhON66zlDn0TRWxbWo+t/FAdABYQRHDk8fDLjAhxCDugnDlTuzidPjhY59e8
kbtoIufN9DXUXmPBuilDG0LrmWKSCGUhjV5njg/eAoANlgmwDApp047AZGIcC+B97zMR3ltDHi00
WSriz4uhl002rG5HGDGzfIZYMevTMhfHXqn9MOpyQopy2WWovOZJn33bXPG9badjXeAAyA40+4ps
75dNuEa1mt0xWd2vyeRdl5g/ozceZAIBobOTrpDQWg2AEVGYGFimMAg+fOWeogCBOx3UcNmEaUOW
xveC2698lIc5GI6N6mwBTTQQQS8GJ0yrG7iJFw0dHkFZ/E7Q2eLmYY80wTSz36Zqil67dgvuIrQ8
lR9hnpHOb22X2Mrn9iVYMaJA+FQZUXpIdAeeUeA/M1z5pdeZT7VC5Zkv0HbZQGOkOZ83D+G3mqqD
jtJmN/HtR4rmMSLL8XqeaK8FLUpMwFJg01JAa7VTK4Kt3XQ7TScV2KZeo/xsvAUGfQN9pQzQJsFs
PEvNc0vR6sL03ZQmDT8YVkDZdPhT60U55grsNPJR38dqgTt6d8ImYKXWsO5JJvM6rOoNQR2i6qjH
qmCDgNqMA462GZEKqEDqwZsPMIu50yO5DxcyFJmA7oK9jbPEUJE0b0Oc3WTovzGj0E+pG96uD4xq
gIUKKumcezWLd2Lz/6apqGdgFT2Tj5wagueUAkoc2120XUeXGQU+mZWxFJ+5GX+R56j3gmCOTDXo
5CEq+Nxh0WI1IqfkL7Kpboya42ryIgSZLvtlU0M9MYhGMbDFyGMHDMtAdMceZToznJCpQgAAqrbI
p8UCT9Mydd45NbRY17Cp3QBsTG3TcUvbX003Xkxz2FdxDxVL/410ibc23/dDBiyHALjeAnby2uZZ
DMMXmQ5c9E+JxMwjab9TOp1iBtknFibukS4HcNS3JU/WXZsrWNB2mFBF0Y+nbFNm/UTLVNmXcBMQ
yABYT1ELeEnGH/pEf7eL1mU+5k8TRXGTj/almYupHY4Z6pHZTID/0wDlZo5lTzD9xgy5mg0qAH7e
FPuV1NQWtsdxzC4CAkpoOb/70N4HKdyddQurmlUt6JvXu3mG6hExZpcoVc9rt/66RFbRJp7XMfxq
9KyvXycrhxQ4mE0u3Rq+LLHEpC1t9iabUcp592kf+qcwA86n/iArubp6rO6aGLfWGkNUPWMebOLg
2BkNSNsLv7x+uck3WsDv/9NDA1IZXwBfQU2S6xPCoX4FmrFjH16S1JR0RVu2IcgD8nMfpuGwQJzd
6Bdp8IfyObxZnN2Zjh+7aGkLOGY/kBnCnnjAxWD0FpcyWR4h7r+0PjkjqPpb++CBEv8j3rTAqGp8
bnIMm7u+yWru+WietwjlN0m+2DZfdBN/xogp2y8UwDvh4TuKiReR+zPOwxhq+UDtdQMQfYCkG8pJ
9F4AT8HJyNxe2RmGvfapdyOwpIRvZdv2f6E73i+L+F3nUWK4qecq5wlktuQmx/CkoGGu65Bh61sg
+TCLygEt4vLbNL6Jq8SIVnO/1PAiEDgjom8dsYdJ1VE8y4p6klUDqsIih1kwYF7QWxG9VyE3+2RJ
enYSoXjRGFRcO3MS7ZwUDsnWO45FXHCobXS8SSiyiMGIVD+Zlv5JUCCWub89WjV/rxtu4Dha3rZu
DybPh+P9goVPmwrQ6c2cUbi3YXnlIfBkI7OuCmfIpXz06DsgUxiKuj5EEgY9gY/l7/Fm13thSY6l
1A83WaimMhDsIc4MXqVH62L82nD8o0TF9/GwercsC16S2ceVoDEDDHBediEqFSqeYBT8Lj3ILNfB
TDscXbhhu2aHbNLoOvW5KIm3vjbtCG1beBwZvUF0KC+TIaGVjJb14GHX1DiwvQEa5hgI/K5pIzxk
05wi2n0m8/iHObPgiNG3MLm4xRH7InPI8BugOy14Mrx9Cfl4TwIKj+uYo6kgNisAUNw3PnubTVeu
sk1qy9z7RJCSYT3/e12A99gMD5r6LT+bbO/i8YQyq54mkZ9bNT5RMAR3GOMUWTutJ0HHU7Kq7pgG
jdpbEjyNXZOX/SBh+zbdM2fHOm2hzQ/7C+nGcmzXFGNhXECJwoXO5s7WKkLMlO/zHTFIyxBwKSjQ
rv71ybwDWpHdSIZrIMBoiwcbVO7kQU2Qx83NgKcsS7owApQcNf+02DpoO3mR6Z+eN3yHefjZtiBT
LDl4sFRVGGXuNDzipMWwq4edwAZuxZJ3VYoxUZUK1AmywSb0BTo2uNGy0sxxBgL21wL3Yij9Q1Kh
feprjOH2A8DWaUQ9MWzvCTEhig0Y0O05kfBPFF69Evkb+8Y/zsZHDxvw75aLl2Rldme9MMU6ZQ8Q
AYpKOQ/YiwZhAkAtFmXipWcdA0LKHfYYcWM9ctHugVt8R3H+m4W1jDEGsQ4ji4EaUzDrWJ1lB+v7
N6ihuiNux7ZGgDse0ozr1nW3xAMrgvr3/XRn0x5dTkN6KG6j/RCBIBxA7Txr/9EE3vtIjSvXoHnI
F1PZJDg55sc46sDJ3MgNKANq17IpvJ/HeT5tEOwPjf0UwXxu486cfaevDQsr0wZrfyTAz1fBsgsP
ARm5cYG5YwCKh0abUq2cMox4RuxK/pT6C8DWLbQFLAciNIu9MUvR+eD+MO9TzBuvUi9PwP+bUa2D
UM069TFo6tUu3J7jfCFlEA/hTdBmF2TMcdwPmY98NCib3TWRsPfzCuqWT6KHOy4WfQf72gosTHuy
A3TrCUfpioLWjz7VJH5ZhztBeLgpkLT25cT2jvFV24/ift0wAORRB6Q25qJsRvHHl4k+ElBg+iX4
tKBIZAicR6tp/AOVgCPhlavwAC9RFz4QIdGoo6YyRH9lKb/N8oRVDNHkqEjpp8+IK5Ntw4tZep7Z
hGL1K7SDPHCiHQw6g9JyABPxFFQ2hsPD/ANrgZfFQOrN0/RmoPxZeVnth2AryKhSvnofeghg52+X
ps9y6BMQEpeXVmxPwzYkWD8tmrQkffJs9pWJ4D0Mp0PagMgByoQrQGlLS1+ky97z7MlPwfULwOPD
DOjZJUB+6bbtMs+9wItIjPYxh2mm5zJeb1LBYUTvA48/N0R4mF/+ptHyuDCu9jAywuTS0kcMfXVj
B5Br7CGa9XCAhc4D2ZI60nB/Vp7SRcaWuxSAeujbY9vFEtaAnqq3WEA5BNVtbfx2OfkOpEPjutMC
x/0zaHlbjSNpLHSw6PM4Blgt/37L59VhGw13o0g6FHQt4C3VLn9GcqN7+s10w+/GTKs9FBq/4zZX
eMz5PmAMLE4LAlq6mCLHJ4VrxUXI9EMg9uVo1OjD8hZFMziAwI4HDu0HK3J4rN4igDM50pWZPc2W
oF6m/hdd7Xa7tlE1tKM+gK/iV60EWECzTV0s7tBsbrznBZccGml2ziR91V3gV2ZlbRlmnJ2WHjP9
qPXuoA41F5Hnnxkz8sAasBVyRS5mxlxSx+1rFIrg8YX3rj/nPJd1OnTTXizLjzJT/3f1uxe3jcl5
HVtkhXEWnShUn9WUwBInMb2FgmnjO+5lcAlAiuizAmXFSrhMc8AQnZOkijvoECG1h8ObXKpkjV2d
g9ZcxdFBk+a05Bke5TA5RBTG8thrIQ5TdMTIGQWHiXHm8V+RgO6XdY95UnmxPcFX5UxtsxRbSg5+
2B39hkCCDVaFWWy0g7Sa15HFLkji2T8g0+VtEcF2GHKcCtnoGwAJk3/vDehI2LSb+jF6cWrhh3x7
Ntu01Qmu5WPaYeCvxvneeiwsNhN+xz2qhKBHFgOGEqQOBcnKkLDxoKfMoazvulfdQxIn+uV5EGN8
2JiXPoMQ+jTMatrLKcxOFkWCBKPtBSNBVNZD8J7FgtzigL7JnGhh2HUGng86HUXaDZPTF5x/UYBh
6FPHUXqlN04fGLQ+WofHIZ3C0ZK+DWsSnf0Vo0ElR3xribsdaQcbIw4wKxphVwiw/yJg4jJquDVg
cQHrxXCxJO05iFFAJQa5AUOmXzPeB8d2jjH2S9xagumz6YNFdweDjkmAPy1TXI95LXqkMYVkbvYI
yAguPYurFrRI62vvIxqBWmciE3ceWHaxjyrmOtn2HUx7QKDDWH57nVV7o11oagb7qD1zo35bvBwl
voIxWocBb+UQS/iovOXBh/kEVE4srH0vZ3vF0iogJHixmj8OGbpwPTWgnvoLGFnGgh+ymdvJu/qB
KPhRNV53aHCDPQtKY1Dt4sduzGQNJ+HpRa7rfEAShITVCqhCEZ76OePTgwqt3FEbIPPK4+TSwdpj
DMVUhuE230XG6ytrwl9EOkSvckMXKdg+nUKgXA2E16nBXhTQqQ7xun6kqFEBoybPE+rKF4+nY9En
k3/nTbwtPW99ImE+302AGz2U23eDRjDXOvS3YH9c2z0Ld4AkRiBIJINaZeNwcClOCIAdsNRcVYIF
vrDLJl6bLe7/tmuyC134bbeg/eDc3SmLte62zj1AY9gWm6f4Y4g1rGLQHxxuk8d0W3+pBxmvZuNl
6Xh8dMOw4ELo5sMK4yhszKolXL0nzfZupjWscoEDqaEd0LB5wwqWkpy9/h+dNq77WKvKV/hsdsBe
1bi6CrY14cWBq2aAbJTTLPlx3NZKe2F8l0xdt1N4a14/WBwsGSpn1MDI8Rn/jv5MT79myWrLF3fo
e/zgDFzRLfvrRWAdkRXlpU5BoMtWOHBDDHm2lIgSlA5amwg3Rg8q3i1WFPhg+FC5DvX9SgSMkM6Z
G7xbUAdUCfoPq+aFpLdwDeKcgqoeZ3Qv+ysBfAJ7SmJauPMij4ACJL/zKPtaeq2fx8Q0R8zHi9Yk
fkE08Xdd46uaghCXxkCiERgkXkg8ytrrgUL4S+9gezTTJzuY/uzWP3CI5DkxVUjy7pgPmy6DUclL
t8BdekZl6PmAS4KY7ha1rOAAArCUDff/GAr+AJhaezyuvLS+/aOyFRDMyr5Dsj5gvAbbdtffgJa+
YNSZvwWdO8SDu0ByL0ogYUgRpNEh4AupGiB16EJDwIwQP0PfXWnDxWPUr+LR0gGEWB/d1r+/6ztJ
D5J2P96YDKco5+MJfIc3Px2WfZJNz1ubey/OT9tbM7ff2aOjTj7rlKkn9EuZb/oSfk3qOOmf1GJE
BQVJRU106yUQRESWXeKE6r0O7I9UPN6DpzGWHpzKHibj8geXkAkkKEDlSyvtHmkGsPdovfwh60Ge
ySVdT1M80YcOfvUbrANuOywxJeHiAsgcMHcC8goN2x0lbQDOr0/fFkVDgGmU3fz7I7v1O0g95wRZ
2Dwfb4JtfFODD+O0LHxP4IdeNYtJoNkIo/e8G2BoJW8Q2akf4qgH6U0g4EZvsg6H8DBTwSuMDVmd
93P2pjTm1jOl4ZnMWQLTdkl2UMV1D11wyVdQjBo7d6Wb2ptJC1d2nheUTdvM+8Ai05lkzwMgIlhT
dekRDdHfMLPj0fhjdCF+kOzsuZH4i36a4VcIEk3QjZ+e1OCdnJjlaDFIf1l9+Ml0vvzNGfg0vojg
ogTUc10ZKvaoR8k8riflu1N03Xsj/FjXHMytHA8rDB/MZB5ljAWGiMwJBt396wAjPVhAkQcYAHp7
BxkIYNsFvJUr0gI4e1on6Cw8oHeBcIeGB6iwJx/Dw876pU3hRkem10HcAUZ98OFzh9Kb83od38wG
oCXbWiCiLapWsrJDzM+NS7tSMLGU3IBQE6n1nrfRzZhSMLtAHTJ3tHd3EII8N13YFZSwvxN96XqF
WmJ74kn6ORF0cqM/yCJ5JJZ9MhpjBAuxwGSnN1B2D8aLHzoi3tqI9oDahlezzPAlw9sN2+wd5kDP
XgcuvknE3yUG6O152y6yJkMz2MIef7hMafqiewxoes88dOGPFXcW72VUHwCu/DMNlrH04wUcloF+
Gq+9saIdQBMMZJlr9Y0L7ZtGV++tLT8yzEE6cBLlBvwK+APiOLP2yVP5o/Oyg4AAqph41yNWDRcm
yVQpJg6qZoOBELycQyDk6CMO04YzCphENTb6Vwzecxx1oIqltIDlIGQqU/i7avJ1da0tCFbT4s+3
HgDxRaVA1FEqw2EN43AUq+UUzBWmwgvQdvEEfK9QUfcaL8GNQ+1SJgRMZP6fIPf/6PX+mw7t/wgB
/6de8Hno8d//lAD+N+ng/5ukcP8zXMV46n/+U9d3819f/T/v7v+rmjAHG/3/ria8/5SfVyuA/yIl
vP4P/5ESpun/+t+Unedy3EiXbZ8IEzCJBPC3fLGKVvR/EGRTQsK7hH36u8CZe6NFfVeMiY5QtJOI
KgCZJ8/Ze21SvxfkJ3Yvsrkl/+n/Wgmd/zJd03EQzLogLaSL//d/rITBf2FvdknqC7Di+jYhIP/P
SsifRzuWqYAAxuGSeiL+N1ZC8YfwPvi0F/CLDGxHul+E94XrBa1AW7UVkmM/IhygYy4iRFugsQw8
3sNI/hJGa+4pmfBauZPa1JgOIqd10ND71wGKwLUc5M++c5JTsxgIEjfaBQFtY7SyF4ZbvUgHgafl
9dk2NUJ7x5y82ycYzVZT2KcrGZVP9awvO1VRH3etWBMsVG8NNI6or4/i3V8OADGa4FWRU7shYzRQ
xdAEzqilVQ8gshS0kUOlbHwvdKgsIQyEzPKe8mDY/Ovm/s9L8G/zpWX+7r7HdhNYmDs9wSzIcZcv
7XffDXo9YjjDwNlGTkntGFR3U0zfvdDuC4dXjoHuLnD0lREnW3TCaDYnLq1G4sIOuW8xwVH7D/Nh
tOk8MWOhxRvh5OKclRTawhiAKdKaUdLUIcrc6iLvrJwZedWulO8T75lsysj5GZkWx5h8PEyO9WiV
9k/bp9fuuftU3pRGX5663NwkfnVbEiO8ynPEQQYMWroT6A1C5gT7Wup/avoHVuIyAZp3U7YrSYFh
Re1ehbvYJanAd7Yfb2rfeG5hGsy5KvZJEhySvBdMv3wTNKP8GVjzexsbyT72A3Sy5zatX+2qN7AC
dSfHx5SmY9pvU2I/hemYELHFyNsJkicdhOkWWilIYUa+Ofpaw7mIjXf3sVh3Jj1tT7fVqgnEZdr6
u8407s1a4gUy4Cv29Z3Z5/GB1qxLi/OezrretSPWwXHSP6V5k0h1VXrHqM22KqdHKCL1llpNsHat
//ZRsxD9f+y4v/vclwfCdiwTU6fwiMzwvz4QbkPZ3mUpD0QZoyWNJTLkSN36KoqW0HGxDPCfpJox
LVVgYG/HYvABxS5+PwCya7RAOPRkshbar2B6QoosfXsVjp3aDBr6QG1yvEWCuu2TG5Fa3ZmSafX3
p/oPSzFCUtYnErUXVxli/WWd+JeZjBNXvkiwLLT3jIGmljZNL8Wh8eu3oHTuaHIc4uVIqbMZvtoQ
3VbDtBuz+hd05mgzTrduRY8lnRIEQFJtEGhgySnabVn8RJb9NJBy/Pcr/sP+JgPPcyhkUKLzrVvO
Fz9rqSqd9qNPa2OiiJTmq5HMv1qPjrMb81qaxbs0Rui/xDQ5sGhJH8LWo4Ck//06/rz5JLrRpcbE
6UoT9evvX1xfgUHWNUBh1HhybUv/mcLvrvWxbP79B33+Sf828PKBIW7bni9dF7POV/xhUfVR4c5S
Y+LEcWgUfrQuNIFDdfPKcfpyQIK3md1lbG3XV3EpuBoL9WRrq+PkDCwbIXZSP6mQf+KHNJpCrr+5
wj9XRuoudgzbcfk6OCT9/l2EPEBRVXV6OysehfZFlc5IxnxdbdO4yWl9mWufZsE2M/H3NfMvpYs7
itzHwpl+GvE3lIsvYUXLa8nV8JVhSuB7++POtAYGpLBv9FZOlLJ1heG5fBtr+TxrwLKTDA9sSNoP
1lVSfsNP+XNXZSUA2AeMm/BQ9+vbFBvDYBZdjP7VgeUK5bBc8wjP2KJBSfaBxnAZusdcOt+YvL8k
oi2fma4dhYEFKpMgrK84824UbVt40AB8G2/jUO/7rn6MivLas6pdqMprtY3kcNG32bUj2/tv7v+y
8/3+hPLTSUMyIRwEPmvi7/ffk8OQ1jjct1ZSXndDd18N/rlmGjYF/o0vxIeK57swKB6Jrrkc6FHJ
8AY32iPWObTSzW4u628u6TOR6ssl2TbJaD4FFVAG98u61grOQjyu4BEs885nONS2ztZBRWSOzSv6
vlcn6g5KozCNYWYb3aUxJZcdhoh5PixPMaSfDh1k31f3TnxZTvYxyDS/oXufWg5hIrvOjBFnarPT
fOPFTGKMX3+z1P25xPi/fYYvr5Vuc9WHEZ+B4L0LuwhuAqHfudOHb27fslT98V15pm3iB7McNoPf
b580cn9M7Bl/ddQ8+uV052fzhb3WQh8Gq3h06+CCauNDoHSnybMxGfngS2RWvi6t/j2b8ZRH5ndP
9H+8KPYjai4pHNuzfr8oJj46Kbux2QrYK6ux288GhrkyQ7mkt9oe7/BGHjJVPE+pdyN6uW5Vd4/v
Zqtpu9ZIe8bixuir579/V//hSceuSs28UCZAeS3//V/bpVkmWc4gqNkCjbrTc/ncOdZly4SqGdvt
33/Uf3qnKTIXiAWrv+t93ejQZwdmjUuF8OkKmUbTcogs/EV1h07AYwI7xN4hq3tA1bRkV7B91Cb2
qTq/uY6vuAIuwXaw6fqkMZF+Z355PILGsuSYYER2QOtYeMvUIRrvA3lp+NOdVM27Ft5Fr5yPv/9c
+z//XOlZnssPFd6XVaU25GyHU9Nso8n98KriNccIw5jSvMy7+tko8+tprK6HsN4km9mbFqXbK6uy
tcrskNNFTUOQBIF5xXDuF30sdF7Noz2iGfv7dX5hZn2uvQy1OeM5gswX/2vGdjeEhlnrutmGUXBj
if49sqrnqoSvEIUrDNzo0kz7o7Mk1O+oYe5lPjQmgikkoNtZt//QI94UDnCUwLux0u497hvju2tc
7tHXV5xsTrZDuths0F+KppTJU23jKNvSSXzAWEaWxN1k2ZeThWXEqh6xZk84r8vXJp82YextAqm+
WWY+wW1/XIPwWXcpmX3ent/fHVaPvIvaiDfaLP9pBmZ8QwVpA88ON6u9HXqr3qDxZBBctCcEQrtw
zq8jtFKEPYH/n/vbIqNNVpk9QVaJtQPcvcpEm61Hw0LICYugT24phOR64ltg2BLSJm6AGqT72az2
Ng4xKOMmA5hNE3nrBrndaM/llsm9s/n7M/Hn4gVAzSS7jIM1NL6vmX2ERHoKIa2FZU48kJc6HsuI
OXngM6OZmAP0xvBdDbbcwd+/XXZeSWmMlpN3Rnz5dtvBlh0Oa4temcwYRTGacOe3yJl2RuEM1CKI
9ux5uM1td9zYeRvsfFud56qG1YKl8O+f/xNi/fVqllLARE9pu3Q/f7/XSYIaZWQOsM1Uf/bQzodp
fJW2HPjiJ5L/riZo3omkndYPcsWtXZFLcZVe5aAobLuldDLj5ykKwJT4127/U1WA48tkQMSUubgZ
qObRnJ1T09mNjHx027xnNRToASUHXQZ7PTi4MtQ/OVkIfqyfFxhnH/g4iRh+eWidxp7JNmuDOZOl
ibLzQUXXVctXhFyR6czg92tZp49qAV1WetoYKAbnKF11Hh7ntDkmefKIG/3m71/bJ4vn31+bx7TM
oYijal3OlV83vTmxbadUmNhUhp45K+hUjuZj1EnQFCLa5YSMrOrKr1cyjT6YXrkHZCK3VZcug4Hg
f7sB/ffV+Es2LI0q/7Mh8q/NTuU6wRvYzItviOmMH7xVFVCOuNQdssTkYrC0vZ6rRaDluOVmHrAm
9L7++fcvZanUvn4nAvEmJFXeJ45Bvz9K2ZKoFWMVw2g8I++r1Lsncpyv9T5wyseSMJemnr95f//g
SPHRHRo90qOYdTgYLy/4vz76WA3Kd4ng3SJneSAPmoek0StnpMuBDj9ENiCt+DDBzjDy6Y57xkv0
j6X9e2cMsDFlS+LyosCOyJiw/Pibl/2T3P7lO1mOWs5yzhAB+87vl+cmvk60T4ZFnmMxSQkXCaK7
bPzhNeG+SmkpDEAaaDU0ybopnU0KpCGfkNAZYt+YId38/jqZ3HSV1e9yzt8Q7T+R2kpgjEVeUCLa
c1M5x7/fxqVY/XLJnGBZ9j2ixAQcqt8vGS+ObouoQTyWGphn02wTjpE4+vP0DDH7yY+vU5Idi0kF
31TRf9QR3EvfJdWHtyqwhON9qV/Syeh0ZsTjVrukUWC9RCRm58/VBxK32ylnPaapjwp1tt50UO99
lOVMst4ZpBIqCC1D+jC8XQSUtDw4X/tXqPFoh03f7I9/nPM/r9MGD8ZGTR3++Uz+65nraqHIa0nH
Ley326Dtr3Fp7JIhvo06DtClc2KohLYLZVqNHW9O6LiOzmVbdUDO5JFzP1iHRbdfsM9+Uz98yd91
F6ra0sTmLza25WT7+92jI92U8C9QBLfpr3EyrasO6wYAIPNxnDJxQTYv2sAw3cE3e2M/HHAzNPG+
bPN4zzKVHCqPRbnoylPj7HviykAXVNbawJ19K+h+JlYSnVxZXYdV+JTDwP/uy134fF+eP4pIQvlY
ikw2pq9PQZfVjAE7o9+2SI16Ilda1+BIjrBLeFW8x5zxK1O8G1nYJHt/msxNPDeXgOTxtWfhrken
iHANiyEOTuxcALiow4dTqbqNsJNpA+tkOLiBYr6f4kGo5nXf5N3GtK5xaTnH3qk+CsVIqdbZk0wn
bz/nOfE3qWFtVTRQKNQEC43WfhTZiPAMOs+YVsYa4fPRLEciE3L65rilnMVrVJ6SrPQ3Zm3eTKYK
Vkus7jYAu7H2osDcx2gXVwmtAEgrJTM+AvuIDY7PdWEnG6ANhNFF8Rb59IHm6kU2w4SQjXtnuqQH
eRNT3EqkL6a28EijCjfUL9coH+egQ1SbFR+ue4NUr1mTALfz7OTdsrYJ/IFdJeZ7LBG36Fufc1SW
TuKQmWNZznpO8E+EHXQ3tI+twzOh4+CmGgFSoH8wGBHg1UcggaGMQR562HwbVcFVEBqgGrSYN25f
bOj6BVvMFcbawSEKfRPrOsJ3Klrz3THHu1Hk/N6MLckV46kLbIMRsbrIbf+qQqu5kRjaV3ZYNtcu
pIeKQmJlR3RZQ9Mat8JQXB4xhNtS6Hpnt+oY1SSiu+gkV3Xu5juaH+W6k5gALHt662a+/nAS5enz
6dHd1OODwVbSx02x61SL2tDCq9a6w86Liu7574vpH2dDbBV0PoH0Lj1I748NwJjqKXG7ANFO4dy7
kXgYG+8dLMrr4t4apfjABXPnJeaGo0Q0fRdJ/UcPlh8vPeBj0JtYVgPxpTMx14kv0qzpt0bWYeMc
HQq4yUWHGG1y7yZPgG00uIhPWU9wz6Qra1dZollzYP0Ol/rna82VLAmVlmUuw7Qvi3sez1gfZdZv
3WCKQQNuEYEhWOvt9WeljSnax6TeMC4qkluZobSetsSvOEdQWTEgDR4r4+iGDeh8/q9seby6oWmv
S03SW9WWV3GTki8bYDCux9gGQGDx8AQG4mMX433sLAlTmANbuYyCPv9gH8OX3b0oMdr7z3d1yDVL
s6Ng6KCBXlh2XZp150HhLGhmhEKDukEn0F3Jbg++swah0u/jwcSE3pDIU/qZ3BqyO86j6dwGCA2t
wT/VZQ0LCQ/aPvJ4fxnFx98U8f9hQxIs7DYkzaWrKT85hv/akChipqAZhh7Ocx1uRaM3hedelbLk
8Xcx09j+ryBR6cEp9ToZ7F9QUr2t6CRGibn2NyjWMl+MR7gmYLGGbvim0Yue48+igurHpxLjKgOH
IvX3bUlZaMnDkIZQbdTOPmwHPAFhZi9VWHFA07ZuDHlbZYO6cppD4EU2Ekc57PtpGkBHprtYd+a1
HTrjtUcxJZoxuxxnlN6Jle7trm7Xo4kWE837igM0JQI1IBHHwf2gF2uc07R7pNLNaqTnBFFO72TQ
VTuTamKFndI5THn6Fi+qWpqPqJq70iVFZjWTD3u0W6fBioiLR/fJttJWsMWyzpoSYM7jTPM+zRec
cqZAdVdtRceH/LNsVyyuUUSsh7wrmJUtW3DfEUUYJR1CwMkHskdwDKoMlRKuWJY14hnKOtyHE5k0
BWl76cxDkxobz6yGK4nPQylH3UDegiBnVABtfGGj7iiGXbbcQ8tAomWX3hY2SLJRJfURWIq9i6ni
qk7FIfKcfR0G/tl2sEBN6MkzPk7eIMwsk7G+LAEbrauRBDcSVkOYmuuu8h8XJwvMihKUQJvb66rq
9cmN7Y+53Zgys85F7n9gJ3R2/Qxvidy/A8GgNE3+qZsgv3ftrPgBmYENMtjIKbGu2sC9HKtYXLtd
FW+jvHyAZOYcc86fXoPrrVPgAQO2uGPrIvCBZpFtIxsVS1uQdlyKiDRsmEq7dMBQuPy4pOG8WQTm
h3IbY680XpMpil9m9aJTd7o1bPcfoDcT+BekbZ1GnFJym9dFHftbdpf2wHCMM3fUotpbDkllncxX
kUieYFC906grHrJe7kyo8yip9WtapTf9YaQYOOY4uHkSTHCqaD3XqNkzeDce4qB5Oqvpo5pwgRK2
xFMUbv2Il8qf7X+8PsEtpaLT7IvhJrfHdi2M4dqWM2fdBWeL+q88xiIqbjWnEd/zkSua2aN1cp08
OzNQaDZtE8wb1tO3aSk328Fx3zLb61eDl4CMSSv8D7Oyz9aCZiBc50RSZ3D2oPTFMrmYcYVEzEjX
CaSiE4cmnkClTrMbPA4MZWdXGEcwS/hbjdpbqzgMHvNVOw0STI28S7Bw79Ow3CbBAhWKpbOqGVds
c63Hfe5tLEd0Kzd14/t88LtTU5h3JC/dlu6kXwrQr9BUrwhA4eeg8L2jmU19UZGpKJ17cEWCmL/s
UkVklJpOHp4Nu3CQAVUoeupwvG+qZKPrdNyAaJGXoHDHU7OsrX7k4oRpJKCHPBs2hY+ih2FCfkpr
g3ppn06p8TL74Q0oFm6UbPEUobmjyIFUPzv+qukMJFeoPdBWGheim+WFiQeeskid69K+G4JYvPCO
20NAMytM86NypnrD8U0dMSi85EY1HVy7KLDjtXswgsjmZA4xZ97lRb8LotS9radxZy0nN+6SujV8
KC2eMq7cgTm/kf6IbdQAsCrg45TzM4N7+67DPJkIcV+PZb/44a9hv8ZbY7BxubLEcZw9qywZDsq0
zgJT3arlY2wgAwfL+ak5umhuP//JavOnNsHf7bR0XkqEoyFatMKjvRIMzP90yP7IC7JO5ym7GQhX
KFmN75AEHH2MgJ7lDye8W1AtGdMfTZsVKu+OSiH19ioW1XipcKsW01VJGgDMtxsSe8u9xFVz0A53
AN/2VTYRT6CjFr1BefgsxSYOvkNCKQhMz98Cs0JzIHrrYBf7SdicRpRqDpGjXhsDh2WmL7wxDC+j
Fv9aGiIO1TM2AlWr+tpz8gdR6MPc80HMOSsPWuEMi80w2nTdG9F+9lmbU8dWjG6PM9nZXX4RcXju
cc8dVG25Jwf8ENrhEWeYnx+sIpKXHEDlpZ3Y7uUHhYaLGf8y8vR4FUp+iRgJXISpednq0l5FhWUd
axaMhfLnnKd8Jk0sVzciQECB5eIuqnzIAtnQ7T7/sTNJypxQ0QPILMDupVH10pTjGloDtoegu6Ke
zNcS8MhOsL/tIsv31q0+6eFSRxRoCWXlfq4oMfQgTHqlI9tKqiBm8IcMIXIhssfpI3aGu0lCMLvc
HSejuZoWI5HN87AqwdfTUKtuay8CeRjFe/AJ4mgYOKYiYEErKh+ouH6CO47w9z0m5nbT2w1818p4
Yx/bj5wwZ1m628HXa/QV4eWYnDzJWciPAxzlQ1/uOJe/hD46VpF059qmrVGNKRpCcqRWvrs3bTyn
BlCgU0G4T8YQiRbni6srb0OK7EVpPeQT/gNES9k6Xsr8yQ1+sEPh8WBQmThEatK7T2lrFZC3yPuE
1FB/EPJ8/Dyg2H2PRHE50jRBf51jyyghVS/HkyypH7qpsDb0YwSJknQl836vMbiihVEWiA55m9WI
Zh2qtbhtxWqsIo7BBtKWScHViiynx0pbNwegbJs4TMtz2oYAlAzsyPRU9+1MQdO1ZxpuhHH28dkO
6ju9EH8GN6yRln4A5j1Zi8F6dI2D9CfrR4wwFsRzp/fZYDucqEZGRglWD7aoQTt3QZ8epp7Lb6pQ
LCv02g09ax/EXb9K3JQQFuV0Wz8FvKOGX3YLjCuCFCpq91SF0l21DUbehIG3Y7dHXc5LoN5H5Wg2
ZrBqKztojN1Qg7kxY05ucztDb/amdO3pFWF81WWVF486mt6gqc6raUQQT8wJbdbCA71bkViL63qf
uIGLGoZuRxX2FpZHUFOthQ1utOZzRsYuZoCA19SMzwDVN2YTCyx6Zn1uRPOU4VuDCL6lJ3wLHNBY
C5N+jpWHLS0AzHNGC+az5DyQ+cWuKpcUv0qBQ7f2aUNN1KTeNhFPLlHD159nScJuU01RBDmMqMF5
3vnio8uhvpgyOIZe/dOesRy3Mu931B8MsLo31UfqZHuUkuZosWhCzG7ddjp5bnhslRZb2tGQZfN0
kxWonRCadfs0RubbTU5yTJL53GcEQgdecqd8+6kxkfrCA0XGX5f+ITdS8mvN6DlqATxVLugpK5Tj
trHG09BiGk1TSG5D+FKmNXpzTuV7XNiycIrTD0y0mCLSaR13WMt0NeU8uTP2CnwUQa6NrbDfW7Gs
MtGB8oPtu8VnB+QTBhRj2l2SmZedZ5Q/Jt+6VwbwpTIFvxal+UTUrfjZ2nF+hMAJoBDH7NodOmet
euxZn6ctLwDLjZ4ZKkYTjPxdvHjI2InyeuHijgI2FehvUdxiDkGk/zi4sKUmCbSnohxclVVo7ANc
WQykDyn8pPPnm2hPLnhm8OptSfprvFfD0il2koIFJEn4gIs0RAFLFU84RLCUlwo2EL0IT/P/lPmg
8cJ3d2M0/ygVSPLCyq7rMC5Y+e2dbVvrIqgAnkX1uOr8xjiOSk4nv5G8vGkIpCfb634iB7hjKFv5
KUxwHTyDQszpg7TJuTOkc7QzeJBmI9WZ8RsTzm64JtmZ8xKev9JR8gZYLzs36KvVMEzTnt4facky
Ds41uSOuHzsnyzN+VsSr7zEAwieN0QlUotu1Exw7P1DtwWFi3ERpfEgQNITpdWSGzoH918c9MjWH
wn2pvIyheko2waDAKMZD8GIMKXjzRuQ3vnytBRal0oTcMQfRRZd2J7sOkpUc1cSiVz6OpojOs0EO
ixvN6BD9zgSUgkuTF3KrFkYCNSGtgNoID4HfvBQx5CjeNk4dFZAwW4jrEmcQDuEt3508ow/1L4kK
eBlrhV0TM/Q+8dw7xYQLPhSTDo6SbAMGjeKGJvmKFXHazTN8Q4o1Nq60u/t8AjDqHMJJP0pDv1tR
/1rE8OidpdeXCbKz47uOUK5VqVOgRh5qfwi0E+Bm1z478oazHzRPgf87IFLDieTtJEAxOpxbrCqc
Uaimj06clKe8OihMqT+USIhwHbpriWZjN7f20RrDhxrEw8bBSrT6vKSAdCXoI/YHSc90C2KrPnqu
c3is4ta9VI4O1/FE12TQvBxGUkXILNk7/SKzjg6xa5uu3s+NER0nWdTroW6iU4x5xSidedcXtDPM
In+KUKevZB8ma7gm0c5TsC+yBG4jKEfQ1nTcKOfQbbhIhJIfhsV3qSIHR55ZXHgkyJ0M4FsH2O7K
aS6qLu9g2tKOM0W/Y9zBOmkoezsCGwunoXrGLTGFzXlgQrPB7VVCb7Ies9w7qcQPbqchP9aJgo8d
FzGEVYWrcvAIioAJVTTF5WxwbBjqmpW6jSnTpe3ctgUyj2wqNoMTcuwu1YG3yryNzMi98I3weaqS
dIM75hExK1XknDTHuqT13e88T7gXRhX9A42EGgUCB3VPEjF6Hbd1H9QnNFtvIcbBvXaHN2HW/mrE
/LbzfI9P79KQNBJ/T+fXAdd91bs6ObdgdlJpFfdEAZ/uMdI1OyKR8d8W/arJo0uB1gkSMhyqonrt
m8bEz7hgJXHYbmQQ/6Dx8570WsFTw1bc2vgFr01R4pLMod/nHYyXbkj/kaiDL8aKR6+Ix4esnEj/
jgbvtsXXxDM47jDI0AQdR+9ufKCrCgVMUa96EqZnIX8xS9QXjCrbHaG75TaNRnD68dqzxXzpuYBM
DK13nfPWJtylBIRH34F5CWPzKgz0XTM3VJwJBmIfZDJDv7WInrvUSo5B3N75DcCSTkbers70zSyr
/VAlEDbKeVzNdDpWUjfPUSVa3ApOsE3bRzh1gGlDZoQC+quILtgaTNIqQOgmZqm2RGuvEwVuZJx/
OPAPAJyj0JxK7Ff11FeQacCpaVRPft1OewduvRUiZdYM/9ejso8e8MlNJ+OPKtdvQk1qbzM2WVuW
/sHJtcV47C5ex4jN1nz1i9Sj8eJeBX5vAlcKUNX2/WtmUUVJaV1YZorQGr81kDnj4Hfitg9ceREH
FEJdVV6N5jgco/E9T9ofbQ+lNHmJp9JdIUqi5pcenKpM3/Yxu4w16QYvh7X3EuPATXrPtM+3khPL
Sv+AwhmTrsIbNHq5Aw/DYgsNbZjEfBq2UXBy0w1t1wHWI41IvG24TnQAx2xhEmZ+t25qFxgHBpxV
05Y7ZmYAVCqjO/pkMpR2RFyYl8ndnHXPxYSxruydcpOY2YPtd8VKI6Pp5Ivu8MWTrnST7JwK1GcQ
dd3e6wgdq61pm3KgxtbcBce0jx5ycJMVTGVcMfFMvoJ1MUMpBsutQKk65ZapOXwG03uNaHiuShsn
S4fHFzxn8+KFBqJHbS7m2TQ7xQ1pI0n7oksOOFEbH5wKq8vQYM3rR9tb2TTtsEQ2W7vPWAMboPeN
X20N4nswJZ2bMoJyJKjHG0euy2GbxDRwenFgzy12DQ3JnQRJwoZ45/QW/LGINlbiehehmu6z+Sda
8fhW2xCZEbXzfpY7xKisRSEbtY8wCM0tJAeqdCjSLSCN0O3Qlxs0K5JgU2h9mcZOtQ9hlWODm+7m
rtnHStxxHH4t5Hx2Of41Wl3Vo3kwF62A5Nxilric0mu38S85519ntn8GNPJg99FIXUiDDcvT5LTD
DrOhvwEwy3reD4+FSO4im7EtElreolrTcI6jGwanL4YGy+nF1avMHPtgwcMo4T54aRZt8DAnDnBb
U+gPiEbYtFgJa2rCFeecxyalTkhA0duIMWhADrRv6W+EE/kZTVzfDEoH23JAbNBCmGZSJX+GYqpO
zYkknfa2zMVzlvIsteF4EfqzdxNSmMsgRS+IW3ZbjjLcjbpeF7GmUGVitgLwAUEtcsM145BzqRxQ
D1oiwcCHXoAUd1CdPOlR1ns53ENhtQ5NTdVgED20jdni4aKjBSoFcaApox22rvlsmIHa5rTZD7Vl
XxlA2LfVHKztyaDQxhG/aWUEY2K88KzwZObkBiUMm619K2t1xAAarglwo4E6X7hhaa4hs9j7nsj1
wTM7AAfGRvQY5BvL+IDu/FNYRb/pZjNY68z7qArA24mX/pj6aTNGD6YfPWcZJ7WsZSpoNeUvoazX
NrwZARr3dXCOvBRT+qgxhJXyldYMftMufYAAdBCBplecE/vU1g5/M2Ub3yknLIYpSAV2BaX7/N6O
nH+8NjhZbmvfaskZJF8KWZma78dk5N+X4G9rOrKqJV6YaTIeimE/D1Q3Xlo9Zg5rKJ/zsussTnMp
WgVyqYOdkyY7rEhA78vhcQ6B6zHxfqLHFVyrKvs5yg5ilGYz0pZgCQn9ZsvO6EPk64C0w7ZeA75I
r8WY7zgmVuDZA/XQpxMpQfXw0+UIfPI8c9opAclklvSPY4YgjGieEuAJG1Hh8g6M+BegtH1XTZdg
Ox0wfuUvo0dGQR5Rz0lLC+I+jGyJaY+7AYaLe6JZp64SqPTCi6onjqm3mY8XojAmxinFvC9r2V+5
+HGKeG9N5nvnQHdoFRWUl5Xi1A8fdObLU1SSVeFTGLED9za27l5DGAg64xB3YCJqpn+LpTDUuByB
WvlbRpS4h0sDhHelL3DOvnxOtEko4XOoeV5HQEQ+K/KKrvuevhV2pDS8CjioXoBPwF4qh1d4rzMW
hKfQpnuv8ileZ16LG5YXEIiAC012hndmbBs8xStopPlmzLu9m/Xvo4GftGDl62tylioaEVJxRi4R
664cnxmEugu8nWQYXZVQ90Q15Js4NWEJunBIIEfP6KCZ5hKQEw/teqATRZzMsju8+lXUbObYvvAa
JhFVXhE4paIHC0htITillhPbVMMDQxcoXc/ZuGu6H0mjjQ2Sfmh0MRzhUnxE9Kxt5NyOqxzqaIFC
y1t7DnQWWAA4ztO6Wn8GeYVQsGY+mtkML3Zw4B1sVlY2IUbBRU7lDN6DXAW4ZZtMIdM2TNGstAbi
omT1IBj1Xzgm2s28S+/ZLW6axIwZpxGJMjnGlhV73KLE4ySpiasIR7nvG/PccrzVGUydSP8qWvDQ
VUOqF6mCoG96xDMDox5kWLsuBbtp0e9jwC4PlBwevQGQab5o2VpFiEOnRoGFOR565tLYpZUM24gT
lX41MKzDQ3G5IfCl2Li8d8vBuBlFsPWKfOcGpDJj7TiJsq13mUvBY3YYVZwGcFxW0VeJ9Vma+3rb
5AtLp0zbXdG6ONqy7NDO+PJUB3Agg2eJ4RexIhdgR4JyusejDQpAxu0IBCK7yz0oNBh5Fxs/emHk
bMfWUw8S8dzesEV26sr7tqnLS2RUnn6bXNs4l3F6EkPfX9jiJnN3fUKGhG4fGiBeuovVRR26myEM
mtu+KdBh9hw0Mp8pt8fd4XxbEY1FXFmm6f4VFKs+6xrBKbtlPrzpHes0ZsarFZvuAannW/J/qDuz
Hcmta9v+iuF3CuRmD1wf4ESQjC4j+6hsXohs2fc9v/4OpmSrKlWuhM/FfTiADNhWSRFkkHuvvdac
Y85BxqSA0boa3phRLO9UvVu3ajDt6q6W3aHgnwaE15bqmRUhvQkG6zUboomTpR9CZSz0J6GroEXm
IASOcl8lg8YWR2NHitIFsuoLZqPKqlKaHqFP8M3Pyosk9w1vpOBVgvIgS4OF8CGumUrb6s6YLyUT
bVtQpKljAz/f6uF8GlUmGyjzlXXXt7to6MQ2KMiCSrDTOezgrynEFrIMcSFzMqV3TnpE3p6HRVa4
S9NgUlTrbFbuOxrqHtRHlhClM8+E3wKpbotD/y4PbBtoIG+ygnfJLolFSYQqjnqDjKbSgleN7x3X
xcGQpa1gB9skfQWJKcpU5Nf8e7QCgJRSqLel3TE6GdBAq9yiqtNCrzb91Iuax8RODoGODzqCxDhi
r+yC9EZph2rdjKMChqzbqTwVFpqMekK1JrV0s0ojPglSaUiUOQeRIa3n7LWLRotiFF3UWSDb5XZu
i/M0rLaTZL5qWfE+yljAWk68WTk7HTT+NVE3S8zNzmIddqZqyD01LK6LNOakHizdc/+5rXmd+sQf
nKCZ6EkzQdrZV1m8TGmioj8KEQlqCJlRFNB3V845JEhpTlsYhMkmGSm96UA01MA5YiTmfXQOI6h7
UZfvRoNzAB4BNlqFHzbHWueUxQLcxNK3LsnY2MWIGLdhOZA/Zj9p8+BfhSLxuhJ8biuZlKtheFHI
ROiJqFXpJdOasq0CGFmWL9AORdu3kgL2hTwqMjTPFfKTtjxg8iIn6YAGiOByQaObjWodDMl3yz6S
FibGUSc0uZemu7TiC9QjtlodpI6b12YFzhw1c9VJ0QZorMFat879Yrwc0TmWdijtR9QBQI38zs3i
BBG0ZGzlWci3QvTfOOE3QadfdTztfqbwABa04/1qSFw7nIhuAfC6tVsAqXJGugrRz7UX65SIrF8K
DFFmbkzhbAzrwBjaEDICCTGx4wcgTSEwam5cImXBk3EoqZatYQzPAb+mK03RvELpitM00Iyrm3yN
55W1JkpvmMfHZ9YUDZT04C3k8KbSg4eP1SIVBucn38K/30Vb2cTvGmQPTWPWN0Gmn0mKvUvrcryM
COK+GC2giEYSVut+qmHhqro3mKFgdhkwHGcURCuLeMIAKURjFp6sZE/kVzacXvAqcslPdmml+6jp
tjrpzhddHbpSXmCstbFrbmaDJ/JDp5FCMVnPPDo5LBR0SnAN5Sm+6uWnHpLRpKt0EQMGrua4FXpu
b8IihGY0fwvtothRuj1pyhBS8iu7cgLfTMOZ10eOjkTWhDuzjqEcK3W79B69VInMy2nKTvyi0Iv1
jhM3UMVBTh7KGMR+7kPCLoQCNgcPtWvMCwlmkmQy2dL44P/eQpszNyeg4AJBGhGveqvD6x7TnWQ8
lmyBF2oQcMjWK/1cCqJ80e+uOONMr+mUvScTJx61ki/asbSO+gJ7oZRlsGP7zsd5IKwHaKJteJBz
7cla8ANEV62VnMKngeGP0RWybd6YDNOpowxa/OuLRAzVVjPm+2ZkzzcFiQWNco47DCZCa161Ew8H
sTYS2N1p409cHDRU0Au1dpaUBet3bAECollbd5RdfkP7T/XVknKHSqYzYGBLIBDwEVCGjkDllXgi
GyYBc62Sv1JNMh1stqWgmJ12Ixt56ym1tWE6AWW9jHl68/K883ufg7fhqFLyllfotKwhuoMCem2G
/c3UytDVpeEhbaLLhCg3ZoISKr2a5rHfxXdVmdy1GozC3BLOKIBt9SMWbmNaG8TxEPhVKa4RMZ8F
ozpHyS2+pMrBefs+loa0Grp8r9bxKdCqx0pvKKqiO5kuIBsovvUsYOBqcLkNZB2l0KhsgsXbEmhP
fanda5V5HCv1uU3Tw1yiT4870OVxw7gjVjjbkZYJiE33WMlVYhnUm9KcdS/Mmhf2aWQhkDzQQMqb
XK+ZnQIx5+h+8G3zOsv0d/J1iODRySnQwzPEz+ddz2A2RSzSciZxpbK+KEwqQ3rZCrwj9l3bIYpk
l+TkUql0zFaS2A2Zcl0GyU0+sKPKufnaMvbOe2SWwsxs4neREbSILGYfNIbB6alEXL4KVAaVmgi3
Vd25qlkV3PL8NlA0tx3N98oI7+SaP9urY8gfg46Swl0D0jpeyPxWg9FsVD8YYVRlJD8SU6/p6bNV
Nme2wGwQNgdZtN2+GdiUaEAx9UqPuMKuo07hVQcmsDHqe7VLjWObcwptQ8UZE4TRhp12nlzasoMs
ajNS2qjM4lbogisXW/wA77K/kJDkgJerSRqJAsRlkMuhDKolObJhG180wr4OI5B9iFKJH+K3zOIu
R5VNpgXYcjUiZ1fRUKaUZXyh4X9yPtzzsgQ2pKzU1mHQwcyCcT+tr4tRP4WtPsM4QJGgq/IhAnvr
pBjxKnA2uU59A6o9mifYafl0piiOVcW7Ls1RgZBwCEjQGWKsv2qNmicERqD0S0QqVn+poHEV0OJW
GOdDTaEYkYdsdEwo8tiLFwpBNhBVVbOKqw3zn5KWVBqYdJxKwrr8Lr3raupUW9Bj4vM4ADu2T5Bv
B0hyLfuooYKpuR+ovBrDlFZ6iMUCFFDIcuLLTmBxlbNleJ3M4FfhVaeKUZzO51szaQCFqOLIAGOl
3tJLMmllMf+JtUFmNbbPIg7sUlhyhqa3o42A0saANnQ41y3d0JQuUy/RthlAZYv8ulY0xF150PMG
SLJjRoACMRyZ5/3QTm6aK8hRvumqwkoXIGkw3qNauq6waiDpnOgfV62X1+mbrapwdq7HNjcZaaT3
EqbcFecLpAZBe07anrYO2kD1prOEY5cn1cUDyTXrUFdvJGOd5vEmCTq3iWbysmxMueVBYapepvJb
JDBYoMEmMaMiWQT01XU0G2+wweg75NteMeuVYTUvBqjqod6VnMTpUrGkjjorx4yoSEsh/oRGDA3C
WC/AOY7WqF2GE8asGz2sznPMZ6tgiTRpp+hYGwZl2JTv57wQrp7UlxBO0fJkA13ipVMzz5cmx3Lo
+46laI/kua6R0JZxe1535TmRjo1jZByRfI5hClg7WSV0LiuPBNWtsp6fypoKQHVFeLT0uduNNCPj
SuForTPKMXMWM+u+6FBmFXqy0VKOXYKWR1eiK2KMUVzEodGspjwkFS6BODylxxh+6Goq1aek6YMd
eXJloiLILzHIGwzBlDiXWdxEQiLoxDCw2RLZwCuT86iTSPnalCcrY74FySTampGsoRiYgDJBf12L
OZx2YYI7HImcDUYf68R8niiS70RUelPPmZntBxl82bhwFc7RRyZbCUgGL7HO0biLbgRVnttAf16n
FU4sLcq9RFCk4x80abFOJLtRq9ZcQx2zejJBXVOLPaZND6TI5ktYQ32fVf3TR/1QMq4F+XlRyai2
7RSTTwE7hpc3NTdqa4itXnLySRRz3omWGVxkTsOrxd499ckVejRKCbV6A1im3hNZCE2+DftbzH2z
k5rTfFliCVQbypOasNt1Y1aYqorqISdVcFGCl15NzJQe6pd6NB/zhmOLj0pqjTYF1YJO2S8G6Gip
9mIZ7SPq+2eO9fWaDLO1NhF5MEychs2Ol4whZ+vHz2kRzJ4BpyCWiWYKmNuUHbpq5sJb1pJreRi3
ltHcErBJsapwW3vDsUj+DEhscE2m0MNQXrSJ9phX8bYd54PdVVthjfvAN/WVZOuXplZsS3Thywm+
8exOpvosaY1FT5GwXkKVDcZGSiU3MHIbk/hApL0bIhTaw0RWHw8fosaSvE2torUC0rfkNrhW194J
6DelqTh+0uwD3lzEOAyK48c+sa+GKv9WjSUApnvyU27rZfofaM01PGNU5iYLmCxg/ofoxfHwk2BW
EH3BaJlsnKWbj24jM64g0h/rjuyYLGCUXPrPWpCQBxg5fcbK2VGQlROrCPuaow31KZY5K86VfC6J
xNiODECR6qPHYfS7J5wF9Y7oTpmWX1bSdN/0nWeEXsx9JE+ufC00mWOe8STRLBwmEtJ6C3YbZ8OV
VIqjn/ndisGUjO+aer4cd8iiw9Z/GrN2G/VAF8sbpZIR4bePYaOcosD+Vk7SMZ+Z2k4gBgmn2Vp2
sM0arAEcXDjRN+dVq3Vn3K01oXZkBqTyWSkrm1xt0AmO4r0iB89VB9Wa11oGZn8cbFwVdAFbkDbb
viWGiPa3n+1h5f/zv1Lq53/8b9p+xPgMZNyLKSP+EWXJShQKNB0F8Vm2n4ySgkvJbuUACgS0+jd1
xu5QW3brqLa4E2GvkjEHCi9Ul8p0eEWSXT2AyFz4fBKHs3BrI9245mS8onrnnK5k/UVOQ5D5mGTt
LWYteoR2RUcw3lt1tpd6kCo9hT3oayM7qHblmGXbruegilH6dPa6lotnFVaH3bKu2VNHrhntbjIo
rmyf3beuK+omDaWiyUnGUvSM7azpN/riAopCckPyQRdM09KrTAsYwKvoYJQQ0YiicWT6+P/4B1Ud
alhWtj3cUTdXbLHCuTHR/Rz5udqy3aDyJQMtyS8glS55MBHBPIFU8EPRNY/MBAFmy94Pchd0NlJM
gRG8KOzzVipmJvT6ISaDidZbtmFkXHfq5Ri8TyNJt2ErFDefkvKYbuBWr+a298EDJS9mhnJU5wJm
qz/zi6ZYN6SNO6IL79AzJ+suJEYriDnAYE1yORYTtGpkuEcRlBMylbkyiCqSXakh0I/AGBpvK2Xk
oYuiDVCIjVyQ4DM09uSqqXKplm8ClSkmEsCnDWYl4xB1M7moJKWi/6r2modu5jZE23bWgo5bVWEv
ewIh9NzadErqGSly/RzWxkYvzfCQN8Eel9xDsoTzlYjRsEPKTilhhskx/mCW36mFRsmj46oWYnxT
Qa9e1ESEEAuDQ5eM01tm1qduKAhLj+kopKN/TcOCY1ZXvIRJ/R6P07PZQ75qu2Qj83auM7ueHfCS
GFLRVPcN5vKmDVsC0smpYk8geNigFUsmfMHbp+mlF5CYeJ7P90bjz65lR/dhgm9gHAHE6sznolkn
KkdUeGWid87iS2B847vkPgneQHuvawPDW8ymA1JYTFvpfRXBoGcy1xPOLlvHomRXQ8CwHwZxWfW2
vSVNcHKwjcQkH/Fta5DaXq8przyBsGQ/zBW0zjcakwk6W3sxE+lIZwOho89oSgKPvBI98AZTl8a1
DFLEgZm0Yk6IXRu7EQKIYD8x7dmEOM1a2jT9GBucq8gInXuAhiJV9rKy0wltdUPmEhtVZk5tt2O2
QblLfyI4ZoUBubjWz8leEBARrbdJ5POKVSgiQTk4aXz5WFFeKAUGbrwjC1O/0O1jVDT+eV8KetT5
QaSU03pY8ORRWh0alYmFCg6KKii9oj+jc3hTUrGbYu22ZEBXDn1+E2N4vBpb/tBArUpVbnhxE7+L
Mk92ege2Twv9aV+F3Nf2G4rAySljtP2Znr6ndEf1SZ49Qt63+ioteHC1Asx8Pb34JizfxjLWuUJi
QE4KSkj1Qd4OqnGrQRWZ2h1VcTXyC2AuLHv9qUEwEkX65KBpttB1YsCb5elIeg0UV1S6q8yKntQg
fyTq+VoouNZsKV+Q4HV8U9usjiPcdMWkoJ8qDbGcBr86NsM3NNvCzebwSpGBXHWUvQTSbWHXtkwb
25ZBPoOsKKhDD7ylp2PqQZ/Sn3H+cExISvkYbBl+HyuI/etMYfGeNXttttXzpHNZUqJ7Cjoyd5Ha
q8Z1OdSvwJpT2skUsxEdt5rxx9gfAurQJTFadQqGy4NufUt6Ai/qGkh0bZD7DL4e9Q0Nx5bCMxrZ
YWMSilS5zTfy+MQonK50QWE5KTSDYuNl4C4rsGmnQVc2jEBaZgjY0JOOgN1khitDyiX69VuUs4lb
mKTM29J4HZLLxz4W9DPgR3pM8QRJ1BT8InpaxLTesc0MjcE+o4l11EI6R0mPowh9bKnxR6cwHPbT
rEybsGf+TzsExx+AWAfUNk0ptLDzch6KdDF7Y3WHEgL1nuo1GCjkOT/Xg/LFlCtkGNqhNYbY7RQg
wtCEj8lMFAq04PUwmhLL3HBMaW07xUx2VmNxBXZwYs4HdjIkd4AfZAyqXZEvDbPMfLManrNFa9my
odNRTVpUp9V5X4hkFVUxbfKgfvK7cI+JLnW1lM+h+Uu9CaLBlRt7M1I0lYFbezJxh27aShdTh3gg
KMjlzVJEO3pzyXXiWNQPWUINSFTuinK8o1c0anQhGIC6yRi8yrbNscsi1EmO3g2l3OncVpPSGWPN
3K6GZmAoo9lPLf01euSYE+hXVQMuhKBjEicbyVtnGaWTZ6Bq02FGQlhdTonOtDoLUgLjxovGn17K
Qpd2lV0QbtIhRIl1WfPquG/WfWitTMRLJjNSgqunE9jx6mgNVeTR7k0P9WCy9wbDftDHy7jAYKIF
9Vk3v4ZBQUgMkRzs+Q31jZ6cDcmEiiCbOXH4ioy1niOgkq+1ZQLvBybYgnzgyadburMz1r2JYzmt
3nkDarf3sjBqKH7qd8KDD+3YK3uUyO5UB/KNpHbYVBJmULLl0+Oxx+uaVNhVm8n2Vdfg1A1mNdjn
U9F4DUjAD6Fa5PvDTVWQyogAImPViMo8OA6soLPO5Hmq8Y/7gOm0qOkJXtUeYjz4nkoCGFr/1x5Z
+ZosOYHEI8RD2bVXQkdHUqPuaWsaHkJG2q/04rwPrKtZ0jFWaEiA/fw16m8Y1QAuBK3T0rhbhTMq
r260lZVFMdlM6bPajLuUMYh01mjjgzBv0KHd0dXrnTBT7shX58hjNCjBNMJLF9vCopH80G2TxoXe
cjwo0LtXdBZrcHUM8RC7wGjEuzAJLdlJxeIeqkhJZ8ttMEgtOXmAxKlv0uas72i6cH5ZN4Ekr4pG
RyrDex8n741UbfWasXPoo6QIx+ClY7hpVtkDsSX7mYrVH15tU74YiCciu9og1bKr+qvRBlkbUehE
UvQcxcTk2OEBt+Q3w5LuSGl7Aq0UyAYugP6QEPUpBcptLdVvTllhLBqq+bVgt1w3BxCLtSdlFd2/
sXkeOSppyXtgzc2KCVLwLCk0x/QBiQtKuUa67eyHKKyeTaV9mYL6RR7lvaaEa00deTaUAnwbzICe
ZMGoJ8ZWYNP6YGVkSOPmmd5PH/FDGoV0SuCH5payQlO26VP5QEAEyaB+8qIJH7Fr9wbnwk1i/BSC
oVeQ7gNiRIXW3gNBZaTD/Ig0PM8SJITLi/2XOoIj3RROjq5fWvprRDPIzMqTLAjqxZZwRUgsN0Z+
BifC2lDW9+QqX2u0HtoZ9n/IXuiECh6ghnbguU1TneNOZGSbUI2HVZfBzjd57OkTjfNaH/vrOYVR
t9x9qWdjCfilcaXE67yI9Q2Bi6sKtA8kjNYRNe1iHG+RlxtsR9QsW2qJoKY+D1AlbqJ8+gYz4ryK
o3qrGoj7DFT/nH1Rlg8pkGW50w56PVwnQGPPxybf9wL9Q2RKu74Wr1ndh54+lMzS1IJCfRjFqtIZ
YulolTKystWRp9WyjGs2HvxJuXVTkX+9DVOaVWHbXAi1qxi1EIpGGsHmw7xBJAoPQqHfNLll7DBw
0furIeUTl03qaAaSrx3bGy1Q19tYI2wV+VRJB/ta8WlifghwRsl+Uyqp3zCY9rFlIb3AK+eOQx6w
X9FkWUYdMeFoG/IUN4XSKNucqLI1s2/i8mRCwE9KFFrbdlHy52PEH57M1BHI/DzbCjRXsqNnQb9u
3cR+zGJCuOQ400LRCvTfo8/gwxLR9QQ7eZsXJFPUsu1KPVB2m96VUyI2dSpM8h9LzVBa89bgt1x1
Ogf9iGPTgXpRUNlFwtvrgqFEXDemZ3YSzhVpaHgWLK+STMKXOA9N1UvSp54VZ08+KQBuG1BJyOMs
uQ1t9bWlsGV3WjTslBR921CPa60mmtCsEvoyScAGGdqxW+WacNtBvU0Z2q2sLiI6gBfCLaWRmRU2
N2F2KoG/uWvjMWR1bk6+Sg+PlODBBRB+mAOkM792jGvaX/gHC0IMeYthGvICgfrRKjtIKkYeWVQu
5GzSJnKxV4clSBVz4GAGj34P2EU3z3zFusmyPHQyI3obMw1bao2LkQ7hKU6Tc9om3vIfggqGVTrf
lVJtHGuCNNqg59QW+de0nHZ1SN8cwbvbk0lLnzJ67uoSm09BcN7QcoxrjcBw6X8Yy2yIyO2e9/8S
DYUORDs/KUNc7Bsm3KskysNNx+LNv0lfw2BIvoCDfMC5fsSS6KaG742OrYrVSvl0WzRU2v6gLlq2
3pK2aUEGvWWXnH+KTYPsISvl91kfAkdHDQDJ/5ymN/UvubBeb6Z34Pd5Mgpa/QWYXiNZGCHA8rNh
R5jSVW2Kx0EqYBUjuqOHCeML6QVAP/Ba6LrV3CxoxxvvSUmwsU5sihWnnM9erYV7kC8J2EWTH/wS
QG5ff2HuXgA2n68bgipKBFvjsj+gZt95u1U5r4IZ+4Lbaca5MhfMfK3gCcQ+5ioUTKuq4Tv8+hHE
kf/XD4UmBMJ68esblrGY+b/7UJPsZUGwe+UG3XVWl2+9jGlyqk6s6uTt4j2AtLAiROi69kVOY1iQ
Z0zRMuaZ8MYMk8GSrQ2EeKUJi6URXL5EKLCsZ/tebhEqyQ4R3G9SZTQEQsdHCE44G7Ta5wTZn1Et
zvTY1YsoDdzUN3uvNdWRMCxyh2eWYLlCQxgkzwEJb7rNjJjquPHM6R7P1IPImCaSlcCnmQsonkQF
V27bjIYuuVhShNfdrxUMRKMyOnpLyGZano2WnZ0F1QmombmqLPUGniBmKtuDZjWv9D7sGOGX18ya
CJ9KzpJcvaos89DBKVvXd+hjiLCw0TRNI00PSpAlWu41ZoaLGwXbNW4rKtI2cMJReqQbEIuSAWVB
b8TwL6pMPZAPQkAl98vF/HVhDtL5IrUC1ZrsCkEwTBsZ5tm5P5v2N6M+MlLo8NU0gdcU8TaLFE4w
Rf4g6biy8062DpJGal/D+ZrmpW2NBkGh3HjCPQ711D4hIG1OdX3262dGfGZgmjrQOroXtsKYFHfi
p0fGngogkENVsE0gox9z7RgUyZ01NAUTvrBdWQIzWGT2jtCmK3o5yY5qWcDAqU5T7MQGQROdP2Lo
Rq2TNfiL0qZ9MBP1pY8ydx5GbWcwQV6H0kze8kzodBkWX3C0/oKoAJojhC0ASQnmS9anS+j5O2VE
l9vVl2OKjJKx0qrDQMrVCoP2jS5V0DvC4nfe0n9E7f9/Q/J/T+T/L+j//PW/gdr/3QO2pAf8wedf
Qgf+8ff/rrvnH5H9/wL2G/ZvqPB0xeAxw0VnLFT+P4D9pvybbIDuQNWjyWhgDDAUqGTb8B9/V8Rv
mFJU1TYYuSq6orLONkX3x9/SwJYJljuYCbpgx/2v//MDXPz3kIWfw8ZVcwFk/bliW3w0Dw+xlvAu
wKLKn3GgvKaJlYZUO6V/bKi2UHCg7nQWC6A0++ty7q4IMwe5W5y6uNzUM0Cm4AaenUcKp6da136k
Oe1A4mU7WudyxEZX6a7Soe2vH5ltL9V0s9S9U8MId7oakxEwr+H6JLlyhuI0NOOuQisL4Jc4j63U
crDHFhK0TtLM50RZYKnoTppEjvTcrQYY/ZUanGthQMXer2d8JDkpKPmoIGlF3hgFKJEyVMIoZZrr
9CPP8hF8JId3ZG/ARB41ebxtVX0NGA5tyI1Sp56/CNcYjcccj/GJeZPYkCW/Vjp8T0RuJa+495jd
kibWgcumo6VuyvauIuUu7Ecn4txbyXul8rIyWOU4W0dABqrUnrXLHAzZZ52T+wXMV0ULvNRziK3W
pfSAVhmF7X2MRMNoLMKWbVqIKvK1AOo5867uG0c4glfjLbrYlZY8ESE85sehr1iOvjXpt7K6jFBf
RjeR/Y5UGL2rtVKmu4SIy8mgUx+95ItAvzyZ00UZPI7EnhASyAhDKi4TRge4O2O4UdotKlKCsq8o
hVbyNK5a7WycfHqDWHLDbYauUYkeIlwuKSfXhE0ht+v3kWFe07BDcflSiOGmQ7ZVPEpBePLn/tyU
SkeSAi+ZJncJMVCwt1USvz0HPe7A9DxPb0nx0OvfVHo5GQgsgpVIVH0tiATQ5csIzZWvqeuJLj+t
f+UJjVMfiXuJVDUfOacojmkwVQCpUMFLKl0BsttVPTsU1RCBrqJu7GyOpogpWhLrtG5yI7m0VlqH
u5nwbhh9rsSGqaj1RjLiszKjCYPmkm69l/r3VnTScJRK2Kxoy0VX1Fl7GsZHZm/uiDcmBce62lcS
5SQpx+iCc2pb9Vq359c4wCliqrd5Prv9Qq7CBLk82QzV/bzf2OJKTX1KCeR7QYUiNtJ6CrxogzsB
rTctKrMarlDXX5Pm5Pg6we/cdGzAs7rXqSYD275TDdMZhMCDuUuQ/LT6nWZMq6mLHoHFIqwFuV+s
mSRtkhJrC+wUDYVVSNFTfOSZ+6dZSc4TYXtJzCTROo+HUxZZnLrSi2AYji2PXRtv5wRjF3m9rTA4
Mm1F3XEwM8OLnL6JHUjrxf4gI06Mze6e89CDqiSPJAR6lb5MjC8AmF0IeTeTgqijxkk5AjfNtcVm
ytxvhnRDlIF1q2VQ5xKNKDpLfdKyEwp8R0NKutJG9KIoCRHmIdE8BC3nfkusadVyAkoBojzKMyge
czjRObijX/VU+rSTpYRZwXBB9TFr6V4YxwTRMH4Ep7E5t2vGSp9Ak6Qcf0sHd+LBz23ifStyDmkd
LXkbkjf1kCAT/RAl5rWMbmilkPaG5xTvg71WWq+lfc3tbgF2kHclkLklfkT/mEOJVp63zK8brGNl
6qUjWUliK+m7PC0u2/G+QH6xMmWi+IhzT4txF3YP3+08l7+v3H/Lu+yyiPK2+cfff6xs/ljPDbjG
HMlg832G5odGkNcABng8qDKJZIr6Qx19ARQVP900DAiRBtElqqItX+K7ijuiDA7Ru5sOcgVPO2VX
sbVSn/3OqTaY4G+11eDopAqvICJcMHbL35j4+V/U/T+ePP95oX9+h08sWCny80KrYC+ATbT6yW18
9YsK6+OU9pe98bvLXE47311mlnb070o+QtqOLyAwPd8JNnQrW1dx6026lq9//dt9QmP99Zo+1XQo
RbPCNrmvTBldRXeJRfECBA0r60zfDE5xScL4UXkrj+YX5/hP6LXfPxm2MOZF3SQEyPh0NwdZhekS
CNOZ6lX2NH0L1zFn7ZWNbnhjeNjU5C9+vk/8zH9+oqksRYymEwf/482dSqOXsfjx+1VOucPY74KZ
sV0D+MkqvVM6r3yO1oxLnWlLdg+iAQ7IACp/fcd/+iSDnvzXt/h03bI1j0pbd6bTOoOLJNMxNGe8
606hh67POJNO5mb5BnLpqjvA8PiojhwJf/0l/s3N//NLfHrObFo+2RjBwG8dbKUOlqH1uDVdpDhu
uWm+4Jt9orz+9cZ/esi6LDbmSOaSARu7Yt2sm9N0Yjav3IUOwtubdgvrz0Vdo7jytrrLmDO9DQcO
jL++6p+9v9S3xE8RDyDDa/zx98fsoEPS4uUq7eBbX80PZpGYXzxkP7uzyNowVcAaNfC5fsLDlr5i
jhAlTKf3gm2zTq40EhVWnbO8v4uXoPziov7NB+qsi7oOkPbjDf9uyfAbSyNlBrAmimKnvMy9arPc
T4KYzsUh3vzHt5Cr+/PDPv2SgAQ6Ka5l+j7jXTL3kBZi73/wCTYxPgy0oMd+Xuh9raddnSqoV8YR
x06w0szm9xPlD0eS7zcsZXnFPq2yJFz9+RmfXkFMHW0SZhoLgbLCl+bSrT2129DLNvNGvZocjgdv
dMr+Zz/Vd5/76a1DnzTXfsjnIhnjTQjX0b4/YIDyVBbZr36qT02qj7fuh6v89FtlSGIrmzgxR9sg
Gl0RHenqrKzy1vpiSfvqdnKq/H7TUhb7b1jwQSZB5PRYp7A8i4PwmNEz//XD8fOH/c87+Bnfm0UT
3KeAj8I04pBpuZ4PqAFWE4v21+vWcoN+8Zjon15luriDNE08isJ2AwuLgdAvS00coPLCfB+uFZww
v76+n6xQS4oVSXti+cv89IBkaZE2JpnMjpXso6r5ltrD6defoHz1EZ+eiiROpUxpdJ7BnCmlYV8n
vkXBnD5lHAymNKb135xP5GkTBXNM43rd91A/AhlaWgpG6Ytvsyy5n24xF2zSS4IAzrDo05I8FsDF
G9liPQlXMlEt4Tp5DE7tCkPqKybmzVcvxXIDf/V5y935brGc8kUBrvN5A/qacAtK78LMDmiEkNB/
QXT9WWn1w7V9KjdgRCJqhEvmxLvsQHK8o605qKzJVCO806GHq10IL3VFufe/eCGXf/NfrtJUFmef
SpCC/OnBRZLb4tKR+ORu26CxCoojZpwvdrrlrf7Vh4gfbyUCqRITkU2Mzj7aRvt6a26Iidg02y8e
kZ8+sN9dzKdHpEBsydSTzylfjA0jiHXuzVtxGe2sVXeWu5H3ZWX6k/XMUP78xKUV9v1DIidVoHPs
XXZUhkRPpMYqyTp0QE7nB/IJ3MJZTpMJWBAnaX9/I/4/dDsvyrf8pq3f3trjU/m/oJ/J8/HvM0j/
O+eA3z397Sl//dvqqX7uXp++DyTln/0jjtRQfjN0knT4wRVN1VkL/9XdNMRv8KOFIGdI0y08zTxJ
/+xumr+ZwlZklhn6nozJeGP+2d00fgNDT8Ap/hcyGVTxnzQ3P714ywwKAZcgaMESJIh9Ti8baSgk
c6wOjhgeSzlmEHZj16fvbszl72/Y99WL+LQtfXyIiomWUk+HnP2ZWT34BYBykw+RzGcbjdCs9oyC
agyMyWZsUJejMoJvg6SgUvaNOAvmbwkpjUMG/DEqQCapG+w7pF9cKErnJAjTzUlfhaic2+w5TxZH
uLoy61OoghQdv1g1Pi3An7/85w1cEqrfioIvbzHHiDEIpW0FI05aQwZxFyzRr2/Wz36Q7+7V5y08
HsqqI7oG5qCmbrqc7mmluk1r/P7W/vuK8ue/yZKvYQrT+EsRXmUd0DsbVcrSp3pBAlrtlbtuE3ry
K05XkHD7bAdqjcyI9f9l7zyWG1mvLvsuPYcivZmmhSMAgq7ISQaLJpHe26fvlaVfLV5UxaVaPW1F
aHKvxESaz52z99o9VP3v5sg/Xp55nul+Ka4by2P4sqyJXV/kISg5ygYdByxxn3qrc3uEuGsntmZF
95qXj3bv41j+7s7/9EIVajJ87LSdibT866XLiG6RWXLnIIL2LN9udjYNCxCrS4rep/zY31Sn3h/W
4jebeJIO+MtfFqBfnxLtNE3AUiYi+rpa5SZ8QT0CAwabUHuAz6xUP5txiKfggdwFYMwvId5KQxpt
MzviGsY+EVtVmyHuGx0trv2RwoooHRPlUS/46nNqtzLqLvGnKB/imJOHDLVfUN08zx3goJtYLVyQ
xCgIwVql4R5V0ZMAr0efxI3WZZtgxlOXslS0Oea70V0qtFpwF17uEF04qXSSk1s9HpzUxDW06sFS
dfsCXIUM5H1uDwUh9G2M8EW/rAd1cjMYvE0p4muct12vHaI8dOMLovmQkvKQb4G3e0bTPWraXO96
hJYWupmf6hycIjligxwn43ZUx10DKZoQXQvhCTcHUL+FZlNiuN4LeFWNJnKSpY3RyNsYucSEer0p
Qw+nDf4NQD1tuzGGxFMxVzQ0ERCur3WcdXVHNPsvOgtvACn1hrQODF8oSkFZlmZ1ECltajAQI6yE
Zd8uviVbMl6NFf7Y5r6XPlX1VUvvVgzG2midIDiPJrI6RF0Cum4gwnHa4LD5EMWfE4WpUondEaVb
L8qeWUpI6QjTg/4oIjM277MLHLd85a9W0zbu8NwaF6/SjKVrQKkaH1li+hGkohkNgr7aFcvibiIH
hQCN4F8gqT1K4SgibpjzxYlrKRombYlUdwTQqLenqLvpFp6oyGFKeB6zxkeAxeP8iCvJA3vWWCK7
kwkuC8qUGBNxG/4so4c+AszRwvsUdF/VibIS6jsFyrIyvaTG7GbCTqlC6AwF4uYR0m+GPLx38/IZ
i9ohzlA5ZwbfhmLJOXojlVQC7VaH2TaNsAabHZsYhPXr4qIxj79kbXATo/WfeF2CdAfJyiZ5g6DV
R7i70wh5K3zP+fdwQ61OfMlA8ldIvXva7wF2CQT7PXBK4ULQ6nuvgTEKUIqCPMrpGzT93Ux1LlYE
p8sB1A4UOMYPPeroYBQ/pql0+vqo15ojahDlZuJCZ/1+8UYYKSjgATREuw6Ij8Y55BCR5Fx4MQbo
MKOelvBFO4HmgKDLmbLGCeF3lzqAwh7Q2APtiKnIoSQ/B0IPaw3AVomutgEZ18Cjw3Asdp9SrjmQ
uc1xfhoGFhUMMdkUMBUYnhiXh7F8kgG9FiqsOqP0VwZ8k1z3DfGG70ztga5JK6cbcKCMoM9QUMkB
yHzdcDJsfB0/qdb4BWYUwffD31hMuOrHbt3XwbYVhF0qYG9NBroSvVsK6bbujbM5X5w8RJgfngQR
HWTu9GjKpwFzfLUv6aAEJJuVprqV03KjXbT7Sr3slPhyEOu7HHNpsVCNs5O62KbGlce6Q7szspT+
qYkQdEd3bfYyR/uLptnzDA7VwGN0OeWUxQcNC6vZb9TmYo14fJoccx66GHIs7F6g2pGmlBoTvw8C
oK462LrEIyHLXSSd0Y7dgaS3u0o33EEqHEKocfnsoxT3Qinb6upozPQ9Zwag+qYF0KMAQDzgNIWH
MtiB1NLbYcmR9yuz9DK0FZrQP2SS6Jh8vEXC15aHdFxpreLwTiasrbchzVNREnaXQHwjisZVAu2Q
GcwSNXlF5Vwdm/C9DTx1JR40jDbhSPF92EimchQaWiIMWGAoMIeQeRq41qB2MweDJleyOyXbIDnB
ZnBM2K+Xq2ONL2TGmtgEoIAC38CLVkHxbGByIJE7KN0hkC+WUVKHLnO/6w1cH5Dbce0OaXuMzciT
kmkb4ZzTA8Wp+QBTOsPVyxzcKsJtNW7aWXXq52GGaNWjxxnS7QXjHtRbr43WSZLT3awHqyLBIE2E
7ZQqgJxpCgtQS/B1KbjUIgmBVgEEfH6K04AOJkCgpb9TwQJeSX5hzCehxo7G8y2h20gRARHa8zhQ
UeIlAtvEzXzfEFYTh0/6ZYRxh8VKxaQ0IxBP8JGF0UYvBgJiI5pzRvgzxgKyGjJvqHh5kGViwFJw
lorql/vKH+Z+BogExS5+r+mC0vder4wanTsUBCUk9Q7zY6B1NA0kEbExMeDj7Kmj4JjQM2H3TDNU
AZNg+exyU6c7vnUwR+uO0TXlikXK0IaESxZnbW2M8q5to3MrIz0zsSmj6dc9I32BEW0J5k9TNix1
PGODcYqYooSh4K64rBNtYfZ/RPB1hNy8EbJzCrorl0tP7lf7QX5MKuKix2GtmdmajoMPzNHq1XCN
ctUKlG4ba5jzZHrJAwrd4ZzO6blqLq5aYN3SYk8vOtqoNzQXPWlhi6vPi6OqafyGEIwuv8lNoktx
LJLTvqynKvJ9yMPG6jQRPHGRJf9STnsaRtY8Qgltq2PA9GIlo3ajQHGB2O7jXFmPRuxLOHJr2uiK
sgk/je6pFl7CFJeKEcCz0TbjSDlGy9dqhxZWv9wNan8MmuYV9DhYm85OFoYDdfVKviHVBk0Z9iU6
0wtmM/8p1DgaRNlZjUwu8MLD5D7MoSBKeG2eRT110yH2Cn11TlTEe8pJClSWy2mbGaK34GJzZbA0
qXCnUHRT9JUdoTGA/AA9u/HqHNNhFKTbbrovxjfoh3Y9ARGMwZPRDtQu8lpI7pvpqOY/YxJOE2b8
qca5MB9H6bgQt8UcO2V+KEUoaxFaLZaZkJlN3arF3ZDJVnB5q8rpJLQA0mHPYH9EjW4BoLDQGHrm
9MBPXCddvNOK9Gclg7cu39S+e+9qAhSRvWp4EYqG3QhzZIvw4ZKeFabWuhI2hGkfynT6GZoERpkT
gTuYvUXybeQ6dWVUseLQOQOs71GYTpkM/PGskrIzkJ+ANzXL98ooHESo41BobJH2wnjJ1ywFRKvh
ZKxijJYEkYQ51mRtqyQiNnMTM92pxgNbdi8rtT8LfcRLS5ypTQEBqu6ks9JnKDtqeCEZKMpBQb+Q
uSW7TZCHdtIoXssv7cae6LK3LmDfgPGnZq82yPN+ZO3R5Om8BFMGycBmgK4sZlFJr47pRbzRuFyc
HdJwR2wJamt2gFIFB6hdLG+IXkM2dAFMWvPi8c569PAzQKQp+pihE4mhsK7RdrOaoxnZh12LlLH3
YqhkFV7ojoEfgbRrurtM3mo10abBMRaG85w/TfIMLSqzah3vvTI/5KrqBUJ2i7kNRw5OIvQu2dCT
4AEieAw2QkomUfKRsEp20gshF681FXt09G4g9cx+nCDLHx1wUi2GAsPgymG3rcwbWMA+eS0OeWec
Ld/l7KQXJ6YvoQ+A1gAHwxQR7FXICvXlYSaAMc/fgGGy22YqNhrHGPai/nNKcJonN0YvfXdmWkpW
1ycXlaomnRna5aZ0dWbKMMl180KM+lcVu/qAbWyNNnSjbeRdvoug/u56y/Hxy/GwE0gjKeJf14sO
is0i5AbvpWvS7Uuc0Mue/v7QfVUZ/HUw0yhsUp4RqD9elx/lNI3m0SSIJN60G3lnbAZP8ZSd/s0J
UFwOeNePUUMAjlpN0XRzKep8vS1Rbmayb1eDM0z9TbQ4EuZdWR1YDQNyaKJx9LpctUYSYllGvtFz
Xld3/3mTXy5+1UMaVkHcFiue6bCFInJ5XzGH0UctHnoLC7I/Aht2CAnQdt+fuf902v9631efT1oC
jygj7nuCXyQx50+B7iTpPmgzp9Lgvqrbv3+h1w2z32726gOaBVWeSp2bla3OHRAJaDTrzQNiOPqM
giNYFxfcwzeloj/Vbr7e5vKZfflq9UTCEJRxm211O897hfNaef7mxqQ/fUIKdT9awoIGwOCv1xgM
iOgmHEn64Kjq6NculPkdll0vh8trVd+MjD/ekqJJVO9MhX3RVclCXtWdJrZQfjq1c7FRM9u1GyG4
/+au/jgAv1xmuesvT86QL3MlE9LIBis9SVp5Midhm4ydJSavLZkSQKNFM921CZM6ZsEZwdmyGo9K
hRE3wi0POgJRZAhAXNb+Hx/B1RM3WziV7WKKV8IboXrNsBro3w3O7x7zVZeHvvIwKBH3L2pkgjx2
4W5c/XdfDlUvU9KIh75WPa1CPPlmwSQnbLPD7Ijr4MQhwbus65f8W+XRn2/o/1zsV6v3ywutzAzG
DoB/YiGxIY5LcJHuteU3c9qvdee3CXUpW//znn5NuF8uk444eTWF0UCRw+sd6Nrvmk3l6OLQPl6n
xNNrm35T3a7OJKa6Asdrrz5kRK+tEyc6St88Yum7u776jEsVqKDQcNeA5Q7ZQfFFb9As4QYvcg2x
8H06INvfZT8mUODwZ23oi+ZjvC3PFCiE9XerqHTViPrnJPjl6Vx9uSpuZYPyHqoEpFL1hgJRfOIh
3c/7yRWdGh0BDF+7dakHmZZhofHD11EdKSxY34zv5Up/956uvu+4K8yAoNll1hrc/JloGriTDlym
s/oKjtdR3/+bC9LUkOnQIvO7bjnUlzargjr9n1s/dX7k4v+wxK25pcjw/QqnLK/2tzv89wWv2wQd
qPGOMAvm5MuScEsKAsLgapIekiLetT3AWXbGgY5zlc1rNFGOlD/Uhs2p3G50gRN8gRS67g6ymrpF
tWAmGyKRmG+V0C/nwMnHCs6/epIReAeYQBO1ImA6c8SJPvSwT/krHZ7qkEZIVnNm121SbW7zQYGb
wV/XFL8QYpegVP+bJ72s3b/duI5onmaVKtLG+uvUrQM1Li4l0LLGTQm8nV2YUQ/iE9A9+WbywF+2
dunLj/pIc/w7Hcc31zavs5FLSgRiwFtutXanp5hFYe2NCV34aBvDef7mVv84vHXaeBR0DdNUr8ZT
NWaAJxTO2OKd3lkhjd0NBVIXFp5qgwUELre0x6Oj/PzNhf/4cX258NXwGetMS5I2X55xdoBCbe7G
deX0YNOcwluxx/nmen+cOAxCO1A0CWi0luf+ZVrte6lYGRoTR7e9SE67oUfiN97gBevgqG9bW1p/
J3P44wbgyxWv9muj+a/FiZj0TeP/cwf+/WWu5Tj/nBK/XOfqaw2TKV2NPV8MvsctCWLI8u03tG42
uWLgDb4bHFeN+evLaVcfqLxAZMeYF4flbX/BC2CHbuL2687jKGOLD4AHrdL/bh/653PGv+9Su9q1
SYBNiErm/WF/Amuu+gRUUmQvvARs7IpNPlFTVqaFXteDNGcG+eb7+eP3+uX6y7//8v2sarMZq57r
Qw+20RxAcLLeCIj1My+6+y7e/s+bgC9XuxqW5pwnbZwsd3urufm+3MhO44s70VrUOfU+XOcIhPuF
8meJNiP1KbAgQ1oChYn/ZCX403z45ddcjdVGEdh7SfyaLIMWCm2qf/zm6f5pGmLlFvivBL7numcv
jJlRJEupb1GWkwG8S27SndXwETMB7Ybdp/iNlv1amPfrM/56xaujYzcruQConSlcIQhW2AtUU+D0
+UVQO92Kxyn8rIEyqPE3tyr9afx8vfDVRKRP4aWlk0FVcwaIF0y34UQlYMxp/O+TJWZEqbdV2q9B
fZFSWnqqDk9IXg7VVFpwVGmBtqMc7KJysEu6R7kWOuQDOg10m0beCIN+CKPWgab8zc70z49MVEyO
avS0hOuSQtenF4OEyGW3TRl9C4aAnXZpE3ru/v3n8Ed1hW7KACxE8sCV689hCgiZu1Qdz+hVSBe1
0fvgZ/TSg02PirfZz67sJydj33id82s1tgO3Whde7hd3ofPd3CP9aeyDjDD4RZjzkBf8dezXeaDm
UTP/c6sHC/y0lG+qj8CZTtVNuxaOGqMwtIeEbZ94wpZ1FM5//0QwDv4+BhHHYABUl6B0hMZ//Q3a
1Eo1KKcJ7FJ4uMzdOipFrCUZkP5Z/cRg4oO02MG9sJIK5TzxiVX8kITaCVbvzUS2SU2PhvqMDsIh
athwSaqVd0862vZqGm4VwAXNpN3rYF8TXXE0pXxaldCUQvi4ZPUdzW54S3N9SxrmHc0Ij57kVsdg
LesyHnfthgxGl1awV2cKAVPw/1aJvAVbuutg15kAMwA82ooePFAfpcUmb2rwgVbCO5UgIIEeMmlx
ZocoXt2n3WBfZIi5ApzSfqlWCrj/JGWX9yR4dBqpVHM3PxMttpciYQME0JH18BOU5V1Zy24RcOZu
78PopWt7K1jYx1oMtIHGzIoYv2a12ldY28zLfSWR2pIWaAeOIiBI/F4gRpRtUstvdRU0h9Acd8ZE
1FMoyzs1GrbGzKVHNguRvG6V1kdibqcwefUL7tvkLVkpIDCgw+sSQ7L2hza5KRvNmVXiqKj/YpBR
5Jc0V7CxwRTfZE1waybFQ5Fprtx0cEiDisGelNs4ojkABOmZoCGERGlxa2S4uVr1YZrpm2piR0aL
mRBKmFVnoY0ih8Ti3Mlr+bEI2q0cSIRIUkzoGtucyCDRyMpWNcKhLhLtkZSw3C5uXhZNDnw3r+we
RO2pD1XMjrIl5SUhK/VmRZZeF9NRKWVpX2dYsS7VKY4VR2+mDyrZJ71WPgpZxWy4+gzKhhZ6ZN6T
ZAMiPnz95vu/3r5h2lYN+gOCKLMr/61GZIwC3BPYkY55p/mTW2yrm4sDAdHP3tlu2Lkdf7czXgbU
10MAV9QEUQIzKqK2h+X/1wF3CQ1TCqSGLhc+feDq9qSZx2q45/PR0LFQQLIiEakGBP4mrb67+h/u
FykcTnUJTY2Maf2vV0+yTh16CZcpsJVX4uvIdiWO3X6LU6vaTPc0wDpn/m5NXOax32753xfVr7Z2
FCSyVQMpxknZcTS4CQEI2tmZzjVKouXT153wfn6U1t0TqYXfvOFlS/N3F7+a4NoOkr6xXLx1uk/A
ws68bp+Iy2Z359e2tPv2BPLNI9avdnSdptc9jJ7lgsmBjB4Y1Z5oFR94WwH264NDOvORVuPf3+ef
r0pxh1MILphrXSsxXgipEq4ao2dt9FepffpvLmDKmAAl/N3XNTHIvmo2NxMvcd7pmCdHMt///gq/
ld1/DQ2ZO+A/EgiY5VV+2Qt3nTaZIJXYO1GwBY8TucEp2PNBsiyPKHNL29wIh+8rEr+U6L99Ixhf
0HdiIGJ0/PXC5lDP2dxLlEC2ySFai+vEftOOo0u2ENuQ79b9P76qf1/tuv4xwZ8y54qrxfJHjxGl
VA7fPMjrRZ0HyVJO0VtXFAV9xtWDXLHlEOq2mhzid3aUwR26m6SngkiNfzQcMPpJ8i5xeNTRWiXV
PkSi2Qjzmb7+nZnIFjiYf47C/698/l8iR46/kz6HZIikrEofiKDbafMOjYH/x78Ez9I/gG4YQBNY
DtiECbyo/8E5aPI/gDhI7FZZlDDF6Bzz/yV4Nv5BjLSEkwQXCSY0gRnmX4Jn4x9spE11sV6yvTX+
rwTP/KXf5s5lQlFl9NWCiPL0qtRAXkzWEKuJIAFAN9xGeMuuaPw0Qq+sfsTjLg/8Kscdf9GgvLKO
tPuhDzjN3QkuFDOqd+RkW1LrZdm2RZaRG58jRpTCPGmyD7QNMC78not4yOTb2tiYwqOieOQRy/C2
WjuBP5yp23701aaw4ByinsEZbWv+pXGUlD3ZBh0lmeG4E+TFY9K5ga/uCn8GCvkjS9bJ+FpTzQQ1
o24j0pjXhh19ErXeO8aWwz6bzI5/sm5u45vY7k3LRDdt2O2egr9V+dla4l/Ub9ErBD57ck2PVAc/
tgOdWlZ1Xv3Qyffmn0/+YMXgAy1EMPW7yf/r0lvDa0JJPXTBZdEqHG9BcP0INtPzbGf3KS2o2Z3u
Kye5L/a1S47vG37vsTjAlqzJOGmJEfehwBQKFZeUUwqtuVuBSJf3hRcpeUu0cn9MBWehx1jzbvXT
8AlrdA2H1MsE/aBTPa+kI/ysH5MTGFaoukHizcpmgP4GI1jYi+DaAIWGz4bdUSpdY2b0EwWJqZPG
EE+3K9PP3HHdWmq0QcOXErgJf1m3hzf5sz/0n2ykm3oNCl67G5zyEMlOTbiBM3ij29yXNbVxK78L
H4zH6jb2FBCei8SUnkLqmk7Zw6nzCQrLcz9tdlAP7fY1UEHQ+6vkxsy3wmh3zRsUgsSm5k6KYEIQ
zCFDWsqOGAS+c3HIWUht+Tw9dLfoNM/ZYOMvbTaQNsR9IYK5/5x55FF9o1z8Vrpd/GNxSFwgFLpD
SbDAoLhGvAeYRabbPfKjzCfoZy79REJUZyUkV6+1/AEDPmR6IJgodOSJ/ErrsjrJLxTAcvci3StI
E2oHbZWK2j3MPIWsHeD9LtGSKcFG5BqgobABMcTledI2MUYapypIU7Llj8jDFegXXryesGFHsZX8
iI6mP22yI8g2u7wVHyk1DeSD3eYfyn61KY7KrpIdWjF3krlhm3YLf362jdGbUk99EWGI3jb7Yt/D
vlW83HSSPTWc7D606Rl4pSOf4HmJbnEcH407zWsfgPQJJGY78cFwwn0l29oJrnFmbII30b24JD8r
DArFMj8q0l79WT6I2b4vH/LoROLjSAztNxuYZY396xqsmrKAb5MqAFkV5tVhuBrSibzZlYywYPkc
2/UiLPjeJHZt0V7mUpPwYUMj5X5xi1ztB6emQkgqcdwY7NVdo1lEj90WN/ku8YkgeiQOgG05svPl
UR/jB8yAg619tz7/vgPgN1DdottiyCLF47/uN0I1Zps/QLrJ9wAPGGkRrSXRfiYS0XL+gzPHst7/
9myxHmqKDLH5t2p8aMCj6E2ux/5GQnVF6SN2Vi4CPQ6ib/J/UKT+rXr86zF/ueTyCL7s5dS+z2aQ
3Qqvc9bOOrYuxTFAiblihKb1P7kiVZM/3CZFDNlYVlMiCq6vqYhtpcYVskufHUw220FxSJhWZ3Bc
26UBUefPmk/6KaLJM4kioyd7uafl7sQInoe7LCAK3i2V0+yO/sUNHQkMsEWO63v8EbvJPcpBL9+2
N70v7FYOrpstPlWoi7lPV5W3iDb2bmC4g7exZOFE1DXn91lfR9rOjF7kEPTuOZ1+ZMN7Jr9ewAaN
SGbNc98/XVIo0PBb1nHsNsXpR9pPFIPRnT+RJgF0mwVyKJjci4+ueB/rH6LwKMDIMfrHOfZpkLa1
HdQbEWclAbJHQCzoxyInoKPl9A7xhUnrhRrSq3cSp2EPXQLCg5RsS2aeReiQpZDoNhbPYvwSolLv
s2Mz7FWFn5CfVyFxuvCLiQRdJwjBLPTytSfB0K1YFofMlUJAT/bY3CcCkEYatcisVltN28X62iH/
z8h9M95nka3VP3NAeAbcuEhZwkEqqyhPgnk3Ko01jpWt9SRsG6EdXCD4toW1EqExkilDJSgxbo1q
S8wnFqh5tIvsZgmb9UIZjQrl+hyuKxoVkXLZ6lO92EWARMzuH1t7/CC6sH6pDCv1uy1Zc9kn+PDL
5RzPB/NZc8nPrWyWw7RZE+JHCgfvst0O+UHuYJD+aIet3KPE96pdYlGcWr328r4TfWJwI0mxWPVZ
h1AhbZPKLnNbUF7eg3FfFudwtVNSl75a741HjXxfUkYsJfslRclcDVmloyRPAfiHdtu0bCDmZmuU
T53dlY/AR85meZMIfgvX2DbfEnEtdtgTYPvwj4gmeahpSXf+6iw9I9bxsjVxSpSydpcbkqsOq3W1
g/sk5l76AU56E52zz+LVlCnSIKvfDu6475jh2PpUmdW4Cm4elIhPYOy9mcyhreLiUyHrgLGiejSY
nsv7JQPhjksX1nwv3l1uO2vZPJG+Ejxk3U+BOHhctiaRJnu988nIvMEfgpjPLTftD/1NcPWd3G0x
ohB6MOyQmdrkKbywBekdjGlvoke/p8bnfV4OfiR2BQ+TTVqOhOfJ0htHYnu5kCQkVK/nmZbwmgFG
HFN/WFExLcFFuWD348u5GvYSixq1pnVgT9Q0dVsku4AF+w2zCsdIACStfcnprzbrdCMn+0jmLWag
oeCUnKcbSsOEnUoCtFALZXdD3otTPIOqtdGQ/2jkB5CXOQhWnzOVdJ6fp8pduoqIqi9n7SZ9CPiE
eoeRa9OvbuNXKlzVyh0RcjkdsaitD0lV5WvKf3VTNDxA0zFdbRBS8260xlLfO2T8S3zLeuofFASg
P4QXsOMIeZZXwLRS34vVMRTcTrqZ9F1DZxuURu9NboABTcBwvJPLI1BmLX4adRLA8fk8991a6bxe
369yXDzIZD2SZybyPhy92jCkF7o+dpXn+pGCH8gqti2xLdV88EyjDN4IzMBkVZ9V4Oar7SRgabD5
U8lP5P68xIDNYqQ6833yWn1G5/Ge1r3IXJBaKtaAN3TU8X12KN9nAKwg7y/PVcGuytG4rcJC7T6y
i3pUPVKgkl1JPSxzUc338V7LHdwLMrMsD0QnGM9O7kh+6AgS8jXBlu8ibDxv3efkltia0IerFp4n
YoY5QmirfbxMAUpkjRECCuFmyHfEzOSFbKfBa0IgQ8LcNVsT3pL8HTxz9jz0r7q+xqYYTm5PHVSw
zO7INhlHDN0jyUUz39wqLJ36etAIfbFI/Twk7iq0tOeOwHSWU+yOmD8+R9m+CAdB3hJykkDAv+8O
TPB2vTMfFIkf5RHpm/eHtIUnaunEQt1Xj9xUu28YM8gBdGWNt2iF3pVu3IWdKZ1JS3pZjJ72ohJ2
9B0gW2HbrDHHGb7stSfUsJfQHxKcYzed6hGO8YhHAp5tMB+Hhh/Oi59cDYeAXcfLYqC9ppFbY11Q
Sao/g8dOkTjy4DKe4CFQb8iMDxVwEnXiNdExo2y3Wp1l+YDXhHzU6SQmXphsE7b6hEe3TgiqLxGP
nPTo5xk5RlXgHnYxOI4RbXgtKhw+i2AijBCMragkMpCuRqdbcegOeLhAk00rq1bYU3uUj838iBVM
4TE6xP3g6orm7RwfUfDlz2l8brpz2vzQRldf+cKLKnPWfInhzLyUhFsw9mXNhcjs6x4V5doO8fpA
9GZ6sgxj35IRluwa1sXUw4CFtlNwk8sGi1KzywoQbT+qisVXjT1R/YzB2SvrCxIpoHXw2L3UAYxq
Z7WdowtX3O5ypLTCd9y/TxoH2huyUrTALSZb2OmOSc2abc/u4sa+Qnl5eDXStfaIk+LCYdiS96T/
Ke7lGYUpovoNWlMeTwQwdTND3sut9L30Lu/DgZZCxLc2b5pbTHX29GyWnLisxCX8OHjG/uFKNKxN
GiqAe926gQ3NBv/ckkJdrJeD+ZoQe4ek10vgFNpJNu/j5Kg3d0a5r1I/N851yLnooKxOM9EAxQmc
t0QkB82Wd1YdujksDeYbGLoJK4I70UEcCGUzNywjKqK1LDhI4j0NicHVm/UwHRuCpJnBSTaYPYyJ
+uQF5lNHcMIdwm8xAzRNb+fO7PDZbTHg7wx0rXwiNd0NP2Ya7A1WnumlB7ZevvdokYgkWjc53wzD
zqE8wEyk1bh6nKi1KCS0BWPWusT+6rIDu9hsMuk5hL2CgCCv/awn4sSH1ceiRkRNQ3IakaOZrSRr
6ZfYNfOrgVnBoUI7sPFr7XjwNZNtBZBskkI20fAak5ueerFG+cPSMHHoJpDGs7omdRfZAOUC2Rs3
ccdJskSTZAUoQIrNfIa0H+HEtBQ2vmwBOGldHjUn2JBz5aSPmC7io/FMQtfFqdfjDhY78Drb4H0O
nmijBjoMnuStXrJ7+pEXlwhKD3+Prxo2nDhL2XGItFO/Rs+aOGhbNolHjnj7ivmD1e5sbNLd8Fav
yY6zxsf6lWHrRnSQakuAw3vmmHeWl8vx89gY1PZAVoU3rTWPoridrvMz0Z36dvgxuvjO3dUNdRq+
c6y/K79xBK/xss3yLwagig66OK+SrOaeL8LWt4XT+sFdsyk/OcK7+ae0mYwHSi0+b/SEz4BPElC5
pXV2+RTheFjjxIjQOG9n6V4PnhZXaUqkIkeVkyKcasB42GLlB1I8AqDfHE8pPZDkHu9NVlvdutCK
iviVkkcfg8fdpbaRe1SMpodwu5L9JS6gRr8xpMxuJdqSiysUEB/QWQg3F41cDJIPwsKmJV5gWxO3
CW6420b6xD5aO0TSNm/jz/lWatyS8DW2nn2y7c0DkWmedFfJZO+F9mjcxuV2NL1h8pUBN76dEiWK
3YNQX9BQqVcQ1PuxKOvgAOfsdqvNOG+K1Kb+5Kxw7W5W2EldCaeUlTDxPQ0f1I9AWwqbSN+MbkDF
KiNy11YsDc00CyH1mMbN+Rk0rm0cTlmY2S34jOfGUbfjuifADeOq1bFka+th2BEAYxNlEFqraT0W
H0ZxM5T38/DQ4CxtUdPtKL6Uom3sw7S1VvUdDdV0frtIP9ufxQeWOr8V/Uj/KVGfkiiVRWed0GI2
/WFbOSMmu1AYrbh7kBFv5seOHNOcoU8AZvykc0JYTQ4Jnit1G7AhkFd74v8MZ4ah4Ct7obpZCWRv
5RsteZF0gkMcHFU55reBXM8VnwthWl2wHeNtPR1bFm9hygndcvSbGVun09pkX57qm3KbeARO7bsj
SwT+eEo3TJfjT/Ng3Ov8fdDMJ3JrA26CbxtfY/2oTL9GGn4yZc/JRGOX2J+Nu9kmnH2RpwtEAeGz
RxF7YkjzRl+y3lILp7nBE0RdZGfaxQ+csVvgtPLLbOeHaEMoJPtrq/MIiWNDzQE7dkt0NGvYlluq
bw8UprzeT5zUJ0yrZVT2HEks7SRsir1+ME4DbMiduGaKcuQzmkRS1A+qz88ZVS8t6C1vVczrjnRx
69HJ3fLGzJyZ+ZDTkIpgh5FBgJ74CSTzLFJxm2xVcBkMznAXbdi145XuXUIoY1cKHDy300khEpm6
T7wlDGSfvxRPcuxMxbqaf87hZkpupdWuHrfAPUu/jAJPZxUjdoy/mHE63mRPlwSE9xk/NZYT6oqQ
GutPJgVrWkczZFG8RGyaXenyShgF3vwexcDa0G+hhobFrazcJzhgQ3OwieckDMpGIso58WcinAKV
hBmE+45ZEIOXUx+9TeXnCaYeMT1v/SMzUk3tq3ChnIfsIWRXJ1sMMmms7crS12tvpgBmbDrd73E1
fxr6Jm/OFSHGrd+azsRhhixg/vYFi/08zkv6oUU+vV0wxTUGG4mdyqK3YhsGMJjlg1Pn8BSbGK9t
qgMsveKOMvaMc8KW8g9iBsP6qb18XprXy6rnf8Xp9j4gDON/s3cey3FzW5Z+lY6aowLeTDNh0ht6
cYIgKRFAwnvz9P2B/62+VIolVs17phAlIhM4OGfvtZfRfmnNawU6rl0ew8rFXZffqPcexWCKQIjY
+ggTB7od2l4QBVJN1rMCI/qhKnZDol1rF8paSJysJPBpZzUuGYtPVrSS+9teX5XBC6HdnErbqNm0
QH3JC8L0RFzFHi3QZnSbB2xPu21ps7DXArvXxn/rDXKwX6Wb4rF3E05wbEYXZbcqBSD1BXB0RlLL
Awiz1RKas0wvW4D1sKNzCJxUWAulCw1hQkXcrgyfXB+PeIJw6VveBfxdcMzGq+TjUNwa0bkonFi1
28aOrF91fjeaqCR/FlgXsNv1MedAvGMGbJDHIy8mr7VFO2UdmYdWsVtzNcO35SMHfF5hd/yaiqC3
k7ipAnkb8xqrIXxshsiFw+E9a1eMG/0oLS8LglssdktE09BNnPCFIJUlr7OtedomQVy8pcIaHhl9
2YK04Wwm3mpe0TYwLdxj4qNKfKAj+mOMZYnrmZAn8n4bGJJFP5WKrQL5Zehay84xNlA8ZrvDDpCb
5o48zXjDZsw/1V1CQ9IEZBx7XaDf92p85uhLl9N9rezi1svvllW9k1UyDzc6I+kmWLQo2YclhRUO
sF7u8QjYOcngZQTD2WNldnLkPcEFg3Ql7lVDXciWOgMi/Zbbb7I2OhPTRX0FWuKYrxefD4a/FxW6
fbmvaUXuFPyc8BwFgmkXL8wXOhjmpBWc5BWsrzvLNl850ZbCr5n9N99/Ql5OQrsbsgdz4S9E+i3Y
L9kS2bKb26BEvIOwZbzeup9pE4npEDiZgC2aa5gsL2j6HgunoxPX7rEgkJ4TIJTJVWJSTI9RgGk/
IerhktxaqzgAYUm09MvgBKot33Wb8YmMk5vQEU514CkcaHSVYOfAPRM0vuYsStC0lIj9d7ZHeFMT
79PI7vQPTvqbKc8Mx17Dp59xxSu4VlACtERNju+vDUdzJ2+63TyHIMB5SQe6StzgjDEeVQI1mTtt
ZoNTA6C+fky/Y49oXyHHUNdkZnKmySz+alI9KXo7dRkQJ/DluKSl4yUBXyB0oHQ0t92jymb9m0jK
+WgYQHfZiaU+czmzZ5QVy3E195D9AwjpFk4reW2L4Ai2ASDaOiamkgGYu+S1u9a9HBSOPU5tfjdv
zXdf5YNZ+8dd/fdXuR6DI2OaCrXlq2SUqBv5XKy7cMvkaXYzpExcT9vJnQlxoava/nGeBfhu6MZo
KTHR2BL/vZ6XLO3sB2AxnLR1sO4cjYpgtPFdZ+whH4Eq+PLNsrlnjfMu6K/9ytgRcGe3dGDfknu+
BKA/faWr2UKRCA0cqA8AekaWu5Xi/U9mGNc+fx8zDDiMEmNhRcdr/2pBFhJMu+FCjCqPkiAN+qNy
SW9jN9wa9gGyz2g+v3kJvlp5n685cw4+AfqqGJYdYb7qB0uzDUiDvYU9lG9oZbtTSD/TOKixiDMC
cXHQRLsEfobhJqPN1/k833E556SDP15KQ9bwUWRkBBPwimZjdgUSDtQhtrov38ED0YIrbuoodFCP
1PGs+jBehQ8Z2xOhVI/mWkVTjgUDYmsXfxIVdPSdriO4u7wI+3KdulQGT016tG5RiiscHesa99x+
IXrG22WnrgRbByhZoJpgcvas3anw4bEPp2N4ZJb23dvBIP+r76dqEADwgMcJ6epN93NiSfGDmAm4
5LqDDzvF2/Cje5PZ6xQno0oZF8JxHjCEjv+g4DqIRnzLHANV7rAA1bosuteZnredHcxfRTwApBv/
Qu3uCKR4gtjs5DtMcYwbcIH+SVaW5U4Xq0VU2QzeL9i0L6Zsm73QqBFToJ9Sz1hhcbQq9yldKie9
duMzBr6XXntvWE2rYRdvLEe91eTVdEj36ZmQAoFmwkzAKXBrsVt64dPlQH2lkQEBrLbs1xTbHAqX
edRiXxx6mrW4yqHhMihep68i1fIBNwWa8zUlV0/9XHkdMYDYWLtsgO24LGyZ6BlvYGLgKBt+Pltw
+beCBwJ8EDz/yMnZzzGGbBTwLdFCYrWy5I4txQM2tPeRG7uWjT/+j9RYFHthH67mzwHNIEuPIgSA
4i0SETsEtySdTj/+/k4p835wvQUy/fuvZ3xNjPOjJO6aiGesev2DuNQd9aysmQkTJElM5fssCKjB
1nqspOslT03+ET4M8BkCwAR0eS5n9S65/3btffmqw5YnLgQbvj+012PZBXWTylhXuwmWNoBH5ry4
HlR0NKI97EPn293lg9v1x634dM2r7cXwJXxVWkm1Q96xB91pgTYJfN/1G+OUrwJzad32jsLM6b1Z
V29zmxHgWoJNFPVotRww8xoX/g3xNarTw2owbJ3SYAbs5lFncmKU74DE+nf9aSRp2y4eiJ5m2Buf
x313d3mLn0Ha6BjN2+aBNt9wCGiMlpgbEC1YL0CeXOposthdfaeeeHnIRjyrp2AzKIQo28NWPuGO
dTnVh8LFmOkXTRzIu8doZtm6wR36NoUQ8Ru8xRReoN7rnckuz8MWZsbFVnZgj3AaWqpwbT/+qF3/
Vt/pP6a1sZ0xTOmx2rYvMyGjdvEdTLYFrF/XdIMTYShl4HUbun6QJh2/kY3y2nHg4dR1bh6p16fD
6M4g1FoD7ZmrQRCbPaei3a3Ysakq3eYGz6Qd8K7u4Ea0z7wCnmT8EGMbwUZeTfMsxaHVObVbNfpY
cbmbeNKJeD3BLQ6Yi/FeiP5S2ABd2jo778FfpHYGVaay0EDbuUaMuEdZ7QL8trvG0V0sH/i4T+MO
DP21Ae8+zYQIa1PxG0Ig82NAewzp3kkflKO16gG2APz2+UPw4O+Tu9bBwucEYLC11lgBeeomeNfY
vxytZzfOUVxFR8OGdnTIdry9WCbOJSxQ9vc+zF9N1k3cwKHZwSPGIfL3U3GKR7EsQyIhGGPgARs5
AUwcKueAWX5k03v3/zDp/ls3QtwPvtg0Pl/y6k2BnZmWTc8lu+op05ZxsgGGMvxNggUtobJ4vZs/
gV3Gwh0VXMtu/exXFd/L4z4bJVtyJRvBH5mck+OLd9xfzszoxR9gTxV3RmnrG3qu+2ar4ImqLfDp
JwG0z225WTAcXxMjHGMoJC0UhpE/BAJ0nOZu+Ck/KE8jLUm0B9vJR3DoRbKhQcZqzUNoYbnhLRHx
D8mxWjEE4j1sAXwnDH22ENgZ6G3ppufF4UREVwL8YQzCbx5folcFn02dQQHk6OcGLJnwFCz4PPXZ
3M/3m7GYzW9XduJDfsMMEBOt4QmlD6M/HO4I+wCV2qYb3lamHiuFEMQJF6N1M9I6cISNowvpRVQW
orRgWFagQOKAOIxECMDEXjS8ZwLUH6fVnPxUHUJ2BAC8alG8ZrfjfZ9zrxuEsqq5sqYj0iK2kMsj
fUmn2/xewpwnmp/JE6xlbwB5HET1UdA82jttxfNapwcBi7c7CG0/oDZFODEd5o0eOogX7XBU6Yk1
WURw74gwkBy5cpICFGyFrVcy2Wq7hq+VQc3asa20bxoynvfIcNq38o36PwdVZJ/KhK2xpDWBwxeK
dFNGipeKy18QhZNWa3ZCDN4qWAwc97i5wIAlPE4GuWmIe3+GPgWnAFxXe5cX6TF8xgvpoFteGe/o
iGemjPiz3guH9InZC5Nz7A/hgwGeROj+l8ljBmcwXMpvmF6RRP7C0ERntkh63UHdhHTh8+w0/NXE
IFmeRPYOs3+mROEd072OT8Sgfz1XBziP72SXBOdzvwoehwdsEi8HcvREDvaj6PKHlXkjMWsrh13e
c7Oz1XCx8xWErVN5COjRArsA7DLdC7v8vfVzLiiUI1BGfTl2xHkXRN86qeUOsQOqYWLVtTCPgHVO
cPwuZ0SZOZPXB52pQ8PRNfK6/hDc5GgDjD5BLYMfw1qggdma79OTQu4JdGd7WKcbc43z4QpLdywH
KnFBNTbAG6fXd3Ghozyx+GDGC7GY5cxsoMqym4v9QSL4pjz5c6eBQGxCMUUkgWjg48z+VPI3VWGl
8oWlM7yZnr+xXH8zt2OFA1XPmTyAotK7YaL73tstAEf+NmMDSF9nHfM+tfsVWUpwOTq3skPPQJnz
zV4offcB50Lm0wfs/MtwuZRwxjSUFAuirmx/U3u+XRmLN2JZk4WCaXX5+m2BNPcWvz9DciHxcGfT
F7Hqla9q86SkOCoCboxxG9yQRbUy7W6jPv1DF/9uxfwh2pwNGz5dTbmSTxBzL44YRrHhuxiKbPQb
TMjoUBAW1BO52JC5Zh2F9WLxprvDy8A5r0Gu5QimjJrb3O8+0cw9/uL7z5xgFobIh/v9vhNkNMaB
AblrurVutTehtC8nJpf9O2NnCLRER8DceOvcyYVF0Kzn1JlhXbm6x6QfmALPsVtqjBtUBMVdeTNT
WYLnYgVR9qF1KTusDdME2KXTgdQUAcKicMaQdXycGWsC9KIC/uwM0xGKNNMzAXtnpuMduUmUCWQV
3rLuNoBJs9ELlIHld1p67c+6He4gJkgYy2Bi8wd/Lw6zqVcKjuAIvjJ0YFV0hBWj9HXmahilPuZ4
KBgHbaXtsEplcZR28zBspHfL6b3sSDJmuFQ8zTGPiEGoqS3U/9OGud2a5mik1zQPGuzP5Z5A9nX+
2K9K45s350PpeLWCZ7UF2xCxIngxXK3gzBimuNSxOZwRBBIrfkbvDZQg5TS8+TfhulhP6wYdNq3d
biY5N8dhW3o00B+jqkdSdZwGS6tome/S+x6IfqvdSLx4cI4p5B7jPTpml2L3zJQuLgAmqcyI/N4h
arbVm9lMPrazX+C/N8Ft+k3OAuY+fyxPkzDDmU1KnIlG8uHvy1NXW70M9JJ59KZ1pl2P6+vO9Nrc
m8U/FbAhZQQoCTV4e1OYK8La1rBA8ZB0fQT1BrgTDAu3fq7usAF1SVju7up7DcLQXHT63nhoX+ac
wDWAm6M+By58o42572zRqYE1F8qTQMcQnuSNtMO4b+7irG1vbBOg0TuYO3vlCSAhAOn3vdKLvOK2
spl5ESlDUuvN/DanNwFOBbw957n10ymWLutWPM5kRCeefQYgoZueCsQ3wXhbdkt9DV8cnhBP0C5K
x8SvpKLWy07dyRfXhc2zTaETQua6wNmywx/qu7lnvEES+QwjL9OH+IayYE4tgbMOJAd2Na3m5zm3
JqTbnSdnuqfyCU7FgelqsAk8YyZxE2p/i7+j6AqeAbr9bHhN4PrtEmqFR0qx7Fab4YzIzDFRmnjU
GG9zA1myD2DkShE2OeUtFpKBAyt02e6UfZE5zbZyelt6iJh4K0vLC5YJY/b5WKyXl6fSmwV6MAoW
xc3sRjBYS6V2tWXxTCjcTLSQ4DO+Gveji3lV5SkvI5yRpbGe/SYEGybTtraBxiEboS9WVzgTe8PG
8qBmrcs7dZs3wIqjbbpQBplthquZBzq+mg60MNwvd2GwiO6HzRzppBz8W4qEhDprYT6xK5mhM0/L
TTd5ztjqGCFAd3W01m62c0pQdEpNjwlCtJT2RuHyalSHbi/YCCpTeEaXZUM0FN7FvJHj42/qw/+v
w/kPiTPqv9fhzLEDLz/z+jcdDv/jXzoczUJsQ+FFwvaH1GZmM/9Lh8OPKNRM1C+GJCKro8H7LxmO
8p8K9nQw1TkLjI/o1P8nw1H+88O4HBr77GCOxud/EzzwhzyNxtLSP2BAIlwt/RoK7NM0mUzFFJbh
jp4suOnWsAlih7mQf6u6RUdr/Z3/Hiqjq03046IGUkLMarBhMK820Ub3pfYyacJSNKOfgskOFjet
62MZLWLAbErMMLO90JM72DaiZ4VIU5INYxJ3wt5XSsyF2Ri4c97IaDnEc2PGXla2G62FK1ns1Wij
lT7SchqKAnqiXld4Ue0H5dR38ctIELlfQgpOYM/iVVxb/o2k6JsuMF8sNWajLjqsVeFUDiajq1M4
qM5Fz22r9T29HqgIsgJnWgzbtWhL5OpyuhCRKEI3wNc1kgs7nIR1B+u4nf21J8krO/ZTzBoSTjiC
EEcGqTKU24pEgYaUVeaAfrlOepwl4Wv0LXQaC1OSkaAQudkYQuoWFURqVXTl8HCJgA9D8T7AL8E6
ZkqyGoX1BBlyEidHHV8C3vsU+UFRAWAylB0q1ENdTx//eOng4+qn2Ii2UYgHpqKwsxvJsc5cs3yq
aLewrKZtEx01YtpRInGSh7uuCO+1AqQDc8sqjO6i0nJzX8BRiQhy39iYMShTAOHOx9zPZP+BPNYF
+saClTfEmq3i3F0VqyLl14zZ80UtziRY3wl9sUWrQRsmCz/DIX2nYLB1acRkTi0XmQDHNy3DMysn
9sa6Wsul/l7FEuU+3ucKVBU/h8UTBgyDjcr2U5lFgQgxTFm3OVzvZN3nsi1pPwd5ck3OlKROCPU2
IM9DIZ5nt6Tk9dO5GacfhXQ3TN1akqFY6o/NzAiZsqXOIhpem+lnBgiIAf6N1esv5MW7PZSw2IAS
fdbx/o8KT2qHZwkQ3R+fL3P+Js7JoXHWlOBlqt+LKdzoNcxNsbzJQYE7jvBo9r+PQN3hMAqKuqjr
xpXraS0pRyr1RdDC8gotJ+JioT+sZXhdY70uK+y6/O3YS/iMo+SvXoMq2MeNdjcZ0NlFrK6GeDhL
WrpT806wZZMCXuwQyovVPmz6cw3JvdUJtrfy8qZurGdBV+1cgXarGAc/Ltc5ciIl19e4jx6joT9a
Ip/LYDARF7ZWDWvJMrdUrcvECk5qN91MgXET9kja2mZRa5rdxPpay2LHDNIX8uDvE9zhq/DWV/SX
TtY9P7rYZdN6sWK8qlN6Gvikipav61x+C3MKCVnalAQa12O+yzX1oOINEFf1+9ig3h7rJ1WcVsSI
noh2wwKbhOSwuqnETdLcpNK410dlexGxe5+KfNkoA5RWQ3KCDoiZwr3zWTmRV5nmz7oUdoKkvGm5
uDMm3HJhS0h9ujT6ykkDNASNobHtWHjhJlgVmC9hBaewS7yirQ69Zbq9prh9kcIUO6gmwQpD/GxF
4J2YDphCgP9JkP5qsWdOQ/2FDueAkYKjyqciMRyrqM8VxJMxNr3SV/ZxDB/x09Fz+qfK/jxPnmvr
z7X3vLPi9qFpumGK3I6r2rsdR1loFTH4mKTBl/Wo+93mW2zyjzKYzl0UNVSgRJYQx/3RA3zqjpvK
atsyyAOmC2TEBTv17HvzxDq036L1RHWE88MiWwibbMKY9rsm+XqIMF99llqJuj4776hzD/np6hXe
wV0YyjiXAJBr1WtH6MbHffz/xcx/qBzG/30xs3wZ05fs/6zrhESl30qa+f/9q6QxLFKR5h6IGHZZ
RPBG4fKvksaU5mpHRjn87xD5/6pp+F+YQszWvvOqodr4t7TY+k9Zl1lHgFeiTtdo/G9qGu2qvFBx
ocAjmfYT1x8RGdzVqFwfLxinh5Xo9uK4taDyZQqTZObaIZHj4dHos7so7/F6vCSYaTfP5njZpGGf
LfM8E6HiC6Nr+WkMn9wMbqVpOgaTyjgS4ZLAxoYleFgdhYA5tVgk+6aaCahWQBgJrIaOGa5sDXBN
lYxBaL0cYYHWwIcI6Mxl1sqERRdtzl8T+jyGgYPDW7ZsdIRFci+pS8WKOsaDorFo6kR3dbntN1rd
3Gu9SqZ4HJOk4YcobJtTPDTrqT7xnO5kI7Vbgq8FY/QyLkP63vrTIvhiW5lHDZ+2lfmOUmii/Md+
1pyl4b+/cIIVFZUkmKKrFRe7SBR7qKql2CTu3y+jf/HkLBprdi504X+aCwRGh19kIIhu1yICyUww
6l6fXi5pOz+gZd/7e5Ojs2mMece+PKkKAgot2vdS6wStsc5HfEcEsXNzSfvVmEyYqj5bh+W4EyfF
OhRFjzzPVM+CLtiDijZgzIRnPR4f1JA6Ii/OhpyhCmGKIKC5X5Bn43VQ95Wpe/KV6sZPGD2FmLeZ
WOHg2J/8lFWqtqluf3VBlrpiQ3vaRADOZoc3egfzl/34KLahG4oXTMh8BdpdKsLCIqQDcTwzfn1D
GuxdI1PVNFJXLLo8hvn4RvVEyrC/1iNotj1cdh310USGUFJ+5xNn/ZGzyysH1QO8eNbH0pFcnRqy
Jug9xg6KKykhYIpSe0M0R8cYL1GrPfVhz60P0ujsR0Q/DPF0TiZlIyBq9jsZWZXY3fim9iKjKJHk
9Ifiq/KiEyJ5YZbxvdLxB5XDUBb7lSAat2OPrXC3NMsJvmni1egjw/iAIZBdtamLAPNWGOTHaXbl
NApOlU7/gYemq5S5CNVZa1xlkq1Focgv6WwDP7THJJbusqTiovrl1Pq4D+WZeRvguTRM1g8+596o
Yg8zhaeICKRmYExUZFtSKdepPhwMVcwcXEm8KU9cPcHFOYKxJuZ7pa/J7JP4+GkpgQdOGlwMeH1k
QbtSDTCDF9O8ZURegqokEXKvbeMj3uKktSDV9uuVHqMQKyOnHtQQ1kjJEAha0rIHZYllZmop4VCm
gnubFvmgkQqDkRgdXqx6oTQLi2D7ybdhJ+2Jdkeb2G2Myt/HBZzHaZV0L1Lj5omw67Liob0YZ27f
dopZLQUczCBZjoXkiQhLSgxq1ACBY2cgIxlXpS48T0G9S6x7EV1EfsEdfxcX8LHQViaKJ/rWIkvX
odI7fRHOfkqLRr8cWpLm69tJCA9p9zOeolWq7uWpX2ttCWd0NxurdtlrIOx8g6ABdV8Mgi1OcPhb
3TUGRillvjHzs3Q5B03K9M/ThV+WcVmal3l8rmGE+J6IgSdqBHjAP1filvGtvrL0+FYRmm3eFR5e
Uzc1ckWlyTxZJXa0UhaReq8zskIPbIfBvkUxoyGr9gPAqBzbACITCi3F0D11k1RYDBS9QkJUA9PG
Tgs2baGt1QB4OfwlZqlnYvmapOgQdEiUQs6y8J0+ydFfMnEU5XVFP3bRS6QO8ipTR0/L0Vn67hxC
oU8mWFW7jVSgrualhuFpVMayFUtbEAQMYk3SGEgL18U1fGNsuAB2RCRBjcxoCGEXbZo03Lb97KCC
XkVPN5Ve3bYhSS3QgdoEmzGwb8UZ0RuYGr4C0DeZfxbxu5WschmZEnc10e2QbtmMme3FbsTuOJvA
DKU7wdf3oTFSvE4IFWKEfYa0viD9Mtjn2mY9NujD4NOY1krg314YoivpRuRvW9QBkc+rgiCVsVbg
r/1IWuSlBTUoKHBj25GBMR7y8VUYtx0faVq3GIMH5TY3IAHwcbHXn3z4EjCppoYdbEI3h4CvWcWQ
DCT+2DUrrYJ8CXJmEhLDv9X5VJW1SvmAIfYbETqL+aL8sl6hzS4XBX/LP4i5RA/RcJJPfSYsxv5R
M7utNPh7RQIC9nUMgJ+UERmVwUM3q03vF78m6bGY0CxFnN54+3KU24H8koSNE/b3al3D/t/IfsJ+
vBDF+xqRXtGg5Ir2+QiSqpTLWoLbjiNamPMiCEurOHVCStDJ+tKcJ0C7Wo4XBm1nkzMSVXlq0Uop
CVoMxKXpSwdLQihh9ZioVflDr/1UtIMs0DKE4pPFixBmDyWM2nHYtuOZSBBhoMFqid/q76bRKaef
vr9VyoeK4fQAnogVXWGeG113KvlyEpWTJDEJR+iqWatav6xL0MOo0KB5PxmBtSVy2YkuThtgQWRm
WysgY6u2QCOOFoIMJIaa+VjkzNdKfXFh8aixsooFCHfFyNS6zVYF05MOeap6rBh/lu3dYGgrTu1F
n+peU+peT9epo1cy2MHD8UccTM8hemT/p4jqq47X4fimCW+Ff0/iit6/hSFsfswwJktcGgPjjcSA
1JEhShUWRb0pEDWULErY+GENWaBiHpY9R5dqI/mpJ/vPSWetytKbCIHr5BJ/wQdJgVQz3PjKez4Y
BKQQYGNgJUOyCKqKUIiW0aA7Rjx4GOziBaXaiW+R6nSuDFRvtIxmcltX41bSKCr6dBVik5Ec4vFV
Dp7k9NWQekxIIGwjMgXYIGul9S4+xPb4supY1KXPSzLQDZK/w8nit89RFNihue1DNA454me0FHII
rFBYi0qH2kianC4/wJ9LBWb4QLZzdo/VJJj81UtTW+cBjHs4mBQtgIlEbG0tEGRKYDc2s4dgXJfF
L3lWWXYSgD6YN4iwtetJxmIU7ZeLsHnUAMxLo3Sl6iSU5n1vdMsIAoZBUZEV7DGWiYTUxHdlyv3l
oIJmhNC/w3yZqXCOpqcuP5GYwYonb6ofl6boWBUlr7jtiF4RfYCY2R1lrtYgLaS7nGysULIDlo3U
njtUWRdeaLnGoyeHVsWDRZ09+8L1fGc0uXG/6afqVizfBeqpWNs15mMgbsJhXFjxYxTfRRqzSHFv
Bug9lJzEn2GhQFGXiZcRNfy0i30P33AYcItxsUtOGVmnHAGFjoU3fEaxcDP/GCs/0hEUgrC6ZDsO
Z0BDd+xvBt7STkdJXD0VhrnqKUjkSHhJK/jJQvNDy5Of7fSclTcppBbOFu0CSSI7Tv5+hF+UpT+H
dttAxy7MXwURe0aMxZAkMClpMHwgSVKRyF3TocwE26gWAAZM6CMvIV8/4NVULidJgYBF0SFj2hOr
q0bRSbA5SyWKfFXAJgKYhV+JV0oSIClBBKpUjqbITsNuHojqkwlvz7rQz8Cil/07MRSInmRgQzrV
NHsgGiSndSSAoZ7uNCeeaG+su4g1P7RI24GPxknhcTAzqAWMHLwUDVuOWkvJjZXUvDbNBDiITo58
u4KSKMroQhKGTd2+N9HIqSurQ4RRnepy4Pi+FfRpJRk0TNopNUA+FHikkrySJdGVzDuMmDexqG7q
uNlZE3sM+Epfvme8e3KF0Ni4k/oXSd2pF1hxYKZd+pBTk5GuJgaPeslmpwzLeHgQCMQMGzscbgqe
SSYjqm835GfJRb0oePQVijSl61FxTku9OdQj/gx8TB0FkaiTvlJsTDWDi6MsNLXYd+G9QYXUpwjB
DWp0TcNT4sAYdqIJ0NYKgV8lWN00osPgvZuEp5wVIyNma/vbEChnPGuQZaInzXgWhuM4sUxIjFWE
O8EEgtFu6x767BDcGtPlEMX0DGW7lEnWEOOfQoGmA2/KvBXumr4ESHV02Ys03+6xUwmMU8bLSwHV
GpET6W4eHPviPtFMeyxPNf8q1B+UGT4vYA1njJKsQx7eTong6untaJQv/HdyH35Y+u2QiIsMn9XB
IMEN82tkPVk0radIfaqN58wKfwgmyJaIeqaPJAFxE1vDFFPZReNTqzJtahUm001dHkl8eNIRxUg1
HLxGwNajJFW08leK3r1JImilYYT0Zu1S7UeEPGq6lbrLwyUc4NTmnAxZjfRvwhqrtIxjUvT7IAlv
TVyOJMnalxmCZSpGUNIJGtj0VFQHMSW5MXiadMYUkLBE5RgL+0t9n2HG0hvEyaAagzpG3J0kEClV
M3xVy3c57jDACdOjyRYtsnXn9VMs/DCm3m3HcmPW0joEc55jYM0k5SLxg1piHKUn3HpFRQqQUmwZ
F3NtwpZKx5sxYt3i59Ds5E65t+oCoLi+V3HW0jVk7UrDro3cx8xPYnFKxP5eaUNbtBiajs2Wt7dZ
JGWLUFlD6A5rykgddZPl8lrK0Scn0BKN/pbn883g+orNQgNPh4dLI/AK9px4OP7ewJemYKlKF6qu
XgXuWKJuwMxLQrUY0LR908T/gRX8fqkr4kw25pf8InGpKczOF3wlipIqXXiR68s3cMHclv6OSnAl
fPE1HTqxqelXOI+SiVFZVBeVoXC7FKafI8MEhcEwqm5DmxP/OL6omP7+9ebh31+vyjzvM/g4FIku
RBlXFRlzLDB/wPkAIrxX2uUaF6wPilJ+av4nmcl/wjDzF1ZI/oIawoO86tOZfPiCjBsnFSXy097f
+RP64uRyjGJSV+vwpGjQXDG7mORuLuC2knRZXwyUhCklUP8dV+erRSXJAOmyJOkqQonf74QpxWMT
hJgnDzlYGDnZs5s06r/L3d9v+RXc+7F4P13nOl/C8g185dVEdaVZt9a+ZOOPv1/gq/v6+QLXC8kq
BNIA+SKCctOXu5CRUPKNL9c398q6WjWgSEJ7afgOhvIwRBHBeIwa89yTp5u/f5evXorP3+XqTacO
GCwifyAPCQxQJqyorZjayexol1PEj63GCyI6NDZ/v+71JPmPp3T13gfMIKHGcBMhYLz/Q+zHdgTr
sVk5AXli+ffrfffM5p9/mgFIA28IsATO3QjAe7/dKtjFRH3zzWW+fm66hJubJWLyf4V8FumYm7UK
FwvXEDmj7atvKNHtOlv//et8icFJCrwiEYB8dm3//ftcRsvspYLbB6VqlWMq1NzUKXzlCxPvuoBh
RHRrshnh4ljSJtBfrFSzo2HcScykxxbVjbWz5oBlpDN47mFRI5/F7ptF/Cc8yyarKgz0kQ3BPbi6
GWmPU3ZU8hlbztwQmxi09oL0rBFjEU7fZMd9+Xw/XetqxjOx74w14ctuUt4V6bmA9yvL36zZL9+V
T9eYf/5pDWV+0+Y63Ynb6gWwJ1P+dO/n+wQTDkV5KrO7+ru388vTQyJ1kA2c+2heD87ENFVVZczx
Udx1b/W7cJQd/KeO/o9i277RODEAhpVsnJLn71Rt146r/7ygmiESes+E5WP+8vnbXqKAV6VqWWFe
csIxavWGUdFJXdWrvy/lry80n8yGyTdUlKtlInbTJVWChmNqKbndMfogdLXr6v67K8F1+fMslriV
qmJClsXb8fcHGAYA/rrJlYIXPHfceIOgC7U8RXDmYOyyKu/9NV4tLj4IxkMB7nQQUZz8/et+uUP8
+zN83I1Pi6gTpky5DHyGnL7b0KfHYIAGKITzoOfh75f68p34dKmrc4rxQV74F2T9QDV6/+RHOGEF
kv33i3x52n66yNVJ1aqXHIP4+fsARwvaOdVe/n6Br7e6T1e42upy6PRBonMFaLQzTXCJ7m9Pz7uO
d/DBtwikdsND4pCPvqw3+tlaReKicv/+IT5GVtfF46elc23oSN/SCDRh8yL1z/VqnmMrKxQYUE9x
kd0qxOR0GDV+p0aTvnuG888/LZcaUlRQGHx5FfjJBgaaqfmGgyvveng3n3LMQWdrvb9/2+/W6Pzz
zxdNpsCUAr6sjF+lhphJ8r0G/ihJDce/X+nanPOfXebTw716+XMzDJMm/7ivYDxbHHARaKL/QEi/
rfb1N33NtVz5j8tdHRODoIYFeR+qGytnpYcNKzaHDPlXd/AxgcxamnpFFRatiGNnFzxI/v9l70yW
3Da2bv0ud44T6JspG5DFYnUqVamZIFRSCX3f4+n/D3X8H5MgLnHlM72OcHgg25uJzNy5m7XXomDh
+nZe/7q+7rkvrDNQRWNcMpmenlzNtGrVPoGT1K6MG2qGbcrwbsawUfB03c5smAV0ToVpFfpsfepc
PU9ROjocxHcH/5N7+wG5gF55HEIdJxcXNQPnXOypvckHtoYoTEyrY2Hj2KNhj2xf5TjKA/oaYqh/
Etadmpt49HaIeq9Ne+Jkz2f47HOcxvuq/3z9I865uBMj6mTqwWuDzMgE1jSoAB+1bA3e6rqF8atM
vcuphclxCCFT8HQJC6HyuXF+V4VnR4qx0ttvqZ/tJS1fXbc351VO7U2cdjgEfeF22NPhG/EYZkrK
nd4+XjcyG7ycWpk47qLqNCkUeH+0h3FCrnyS3qq99OTuoOG7GSm4fSYiYGWCUuW65aXljRt64r/a
Tu2KoeJU6A0wZrmnTartQ/Q8r5uZjSdOFzhxzq3nAZZ1+IxA7unTIlhcrptbSkOHcXiO4X5CiLW0
ljfu1/KYPzJosNNurv+G+aWq8EiTC6iiODk5Q+ZFhTcu1TBvAuWlLG8y9fnDxP8HN/2fkcnhCrip
fvtxitIe/+3/hTSp/5IYuNGsUfjgLyz2/0Ka1H9Z+FskDwjY/0I7/QVpkpV/gYCEKUU1NNEy9PF/
+L9qCda/TJBpoKSAb+iaqvwRomniTVSoOCxAb0wF6YyFqZMz0XZdm8OxDVdsBo/RoK5i8KtmvXDJ
pk/Y1MrEh9CNliwvDEK7Ew5jQ2A3IGTjLmZAU+f7YcZCeAKZEkg/pmPNTl2IZRfk0NsxX7qzbODc
MoRKnxmqey0fvC2sXMizLQRAM0axBSO7pAE4V6aaoW6rSKHml6FdeMajl8DWX+Tbk7P0+G/nfgq9
nLp81nVmYuKj5FryA9+H0lQpW3p7zC4KIf1D8AdFu43FZ1V/um5waU0TZyW3fpLozmjQU1cRAzND
vRDMTQnt1emaxiNz4ncNWfeMUsME3cXwk75uXxyYogjrElu4d4/Oc1sBsl3Hx2QP79W23av3jI1f
X+ZFxDz9EZOIshcLQU1a9o6WGpkr7CC3CSM2h3GwB4a9rdAiKrA0hzdFuP576YxhjldbMUGjnS89
Rtwpd3OsVhtHGxmSkXvY0N77UImwAWcJNzBxfoUH5Iuwo2v4Zvy6vu6Z62jwAkDFpCLfdwHKahxH
FZu4YdlifMz85kXMAEClgFIyeSGKnr45H18YkgERfSJQftM3J1aMpHTKOrQ9Gn71bWr9CNJP/2A1
JyYmzoUPCWA3qXAukHTplULf93cQxkfT+nbd0Ow1PDE0iVGsBtRJr7Bvca1/LwqQkTl4CLhZC2Hk
XVPyvcLAwnWbszfxxOb45yfXpPNcy7HGxYVw4yftY6TJ/6WFyWlUC6fwxZBVgYtjNv67nO3/uyVM
brrjFL2V6Cyhgbauvc+h4b5u4CLh/jhkTIUalmTyzE4TFz9l4tdVOc+drR/qeySqe5irYwY9rTsD
hNMmW1X3GuBH2ob/5HyfmB7PzMn+aEnVDmA48f55BdmHCLdB0XzvA2lRsnn2Juk6zwy1BTzHZJ/i
RBcFtegh/hGaTRgK63T4DMpkHVvhrh1+ytEvRRHWUvRosUwVsJdLS0PImZpIht3CBx+jgtMc5N8f
/O/fMtlSM467PnK60JbyjQr1BpSva6pF4+Qy8lwLB3Rp4RMnbQRNRjKFMZVxK8sE0hjo4JKWChlL
ZiY72RidJWQl37ey4OEVzTXanZsw6xYSgbkLjXCjaqgU/RHQmmwjU0RlJvVIC/Vt+Rg0cCKp8YJD
nPNTpyYmuyPLmW5oGSa8ci+rAS06KDQp4DeOvJUNQDhpuHDF577dqcXJFlWN7+ldxRZZxlsNs7xa
PPniwqrG/8f0zEmKCe5+bBTI0/HoNtdkcPLsj9gwfufBhxJ5arcqNJQWsuCz5VEXvX7M557JU4sT
3yv63MMsxaKUI33s3HoB5vz7dCn5nT0SJyubHAk3rRyK2tiJTGal9GBfAtu6vpTZDToxMTkSQzpO
NYRskBNUazcEBld+qzjf/52VyTFwvbo2Y4eDF4DRk4Al9vm3AR7q61akGe+DXI6s6dTlVdRIJ99L
dug7opwS2ZFR7IlT92IOq3CcPmrZsw/IeUigf2LuNAjVp9Tx766bv/yURDHSGLhZqCBpH1yXJx6/
iUJQCHkEntwf4GruS8hX8xZ1eXRLl07gvC0iRIuRGDoek5IVniLTCidDMsbDtTMVCOlwFvoLh+Py
/LEiRmcMjSE786L3lhSZbwpdDssBFEm9BKB8oP23sGuzSyHkJeKUpUt2gzYNdT+OSrDSJaVw/T2P
3nJmMK/vzaXnU0UGx0b2BBKIi/ZQmQ6iR5UYOfgYYXbLjL4YoCAtE2562byzGv27qRrv123OLQwt
anySgUI3Lb/zCMCpTGp+mp/YmVQTGUIC2z/5Zri9buXSF6ENRb4vjaRdxgWvYk43CmmuEIaDVPum
tOJLLccvWiA9Z4W40IqdOw4npqb0fkLR+46vRXxELX2N0uSYWe5CB3Ym8VLVsVfI/LkGF+g0LagL
FeetObkdvmpfP+gcgk38YlL+VUskq1ewdW0GYRV/uf4VZ/YKs+NfaFSqVD7O9yrpkto0BGTkJUQ6
YgZ6oyjcKP5fI37/V7azy6dK1eDXEalD0HdXjIkfHNrxzqptYsu19ykFPG+gFKR1zrHLXh39xx+v
6czYJG5x3LAscrdJ7MAZhLuEyA/6QyYHek/60wr66G75fhbhAyNw0kcD4cT11VUHNrDu4CA13vR+
5w03crNwMmZ26MzEeDhPTIihn6VDgAkw2lsGNegRKrdVJdrXP9pFI3m6lPF3nNjJ66qI1HxAR02E
G8ONy++piBBH5gPXBtkOeP8TE+Svoi/ZVlt/XbB++YKdf8jJc0xsVnshY+u2w6QpA+U8lD7qKz9S
/16MUoa9vunUA0pm7Dv3/brtmdt99oEnZ7PN2ojXirOpDb8YI2NSpF74tjOuSvvI9amFjVKB4+JP
Pm3ZaV0BNwOnX29W8uBvMumtHjpbDvLN9bXM3rOxqvCXJfncUp34bjowY8WsknNnCBkETv07k9Yo
Eeh3iV4v5Hozr4vG62hZdMhGwo3Jp6tlKXXiFgpex2vqlS62tjuEN46V3pVWjM6nq21klUH964uc
2zAKs9BVWSAsL1SRC+bnJN/DatI2P+lIHgdtKUOf2zFm8+gKmBRqLsjdzN6XPViVEluNpX3VQOrX
w1BTAiMzlvo8c6uB3UhRdJlwlGDjfMtI3ocgU4TwA8CB5mA6rOHZOoSQTyIAlD/Sjl8cKb/o5I6X
nfnfUTzeRIN4GjB2UpQYksbFQr0NiYbDSFcXbHTURsPPGup2/y+AyvHZP09XsDkyPeMpETWehm5W
7Gtu5qQpSATjp8Sc4gt123DXQHBfJRvrHWbPhTBubheheuF8YvKSos/o9MBSmPuxBRmN2DRgwrN0
5LUg9p+rMlyIgmeMEYWQ8+kyJNYXy1NdzxDrNE9tWh+MYnnBLeMc3zx12FppE+yvX4G5cIF5ERVg
E5kfZctJjMVgrGyYgoJaVD8qwMETNewRGV4NB/WmRAxW2aI1u3DbZ14ig8jEpGczljumqLnGkt1+
6LLMLmURxa921aOvEXrDwvWesgF+hMQkEmMxAOAb0LfzG6EVgmA41pByI0DZImnUrNVtumu/qWiF
PPif003+DP0YijLxgum5PRy5gRRd4ZOaUwBiKdZN3eRiahuFu85TRsGGap0bzCok2e76Ds58TOb5
6X+N3JGo1U82UPLDQm8M5GriFjYtyJIFortaDBcehDkzmkWpGf8CicQ0QBG8jlkWo2DPmnSneLdU
W1YgWv9LK6OPO3ngrIa5UwsWALuoorfeyLayZm5Fc9RT/08HcabrM7M9eKu/FzMu9sRMKouNUeSY
kap1qj1ljHlU9VGHtuu6ncuPhkw7b5oJ5oMvN8WX6KZc+WrTZnYNra1WHLv6reuXsO2Xfh++cKpm
ZM08NNrUSC8Uld55JBUySoioVBf+nyeY5xbk888lez0BvQJ/sBD6Bxlsqym0tzHzY9e/1uVjwvFV
RTgLTIgooM2ZbEvux4GctX6BPHW9hVZqOzoj8wbeeWjhpC1EbUve7+IpwSJJ80hcyQN2EXb3vdaW
ecxBGDnW0LZEOqHexXej6FoMezIjNBDELazyItYxuayk0qQw5LQ4+POv6RWeZjmwUYAFGtkxxZAJ
2RWsV289s5ZrVNVAKvT7hOLiIyzIS1X1C6iXOpqnLU6moQFbnuaHQSlksut2iCre1VBvljvPRpbo
+791bhYXe/mBz61Njo47cA0VVyO5tq2fqA6uY7SzqDH/kMGXLxORXly4yeImztA1wgQNET+1E3yt
0+9CkeCxWni+Lt/MiZWJl/IzS44bDYVFpOCekkf/tn2HwOrR2SPBZNePozrKYqn+AsYz7pvE7dBM
MAv8cxIiDw2hKkcntcstdAEMfbs0OOnERLfN1lnBm/7FgAn1N0IbG+fTEvBy5ruO7zRteGPkgZk+
MpEfRYJmBYndmcPe6ztI1kLG8Ko/fctAXwAK5lJihwLGZI1tCjxZGtkiyor2rdL7wIFTWVszwWze
XL+GMysyiQhk3mjZkC/inqJz86iXrMKOYFY1mEjtrZ8a1c3rVj6exbNY9SMS52dTXwKJMg1BOs9q
AzWIKltvy0Pu9agRMpq6Ng1UXEuvPVq6+2b40KbUzG6uBmek2jahyA6THE4vZyk5v3grzn/OVGIn
glxFTzq0xTTISlKBhkxzvL7ieQuAu2GEGcPYScwlakM1dIVf2YWb3phJe5M3xkKAPLd1TI+Jlklh
0FCmWJRCroq6jpTC1kSUChzjU+qXX6gV2ddXMh626dadmhmDiJMgoevkwq9FGTFNJ31wsupBlZJD
J8Hp0bo2nEmf/jtzk7OvpLS8kyyAvk3KYLJxlYdILPNNWKaQH8MN1hThl39gEXIgYxQMUrl15wuU
8iRhrj5EOS6PoJEPDlHu2hZsETpi83LyT3aNhxaCbIqTMGSeW7NgcUn8TEVCDkGYYviVqvC7GUvB
0OzZOLEyeW+aoRLCpuRsWE1OsQchTGLUImkWAoeLAJJ7hA7KfxYzeWe0QnZLIW07uzAfhBbORubh
M3gdKK0tPTYT7mIVv48p5SPLhsR4mu2WzVAmZoIIcnAD9c2h2o8KsIybHPKFNc1/uv8YuhjYq8s6
Z6iZawX1ApwqK43AVRIX1jPe/4tbxZGDmIq/L0ezxHbQiWWxkqUHzy+OphvdiGbzEGqwWET+WOex
NaVeirpmAhGTxIXKgWSQXE9jS8cXI4+rUNjirrPFLZWmjXojQ+0r7OgB2dJCNeYClDpu26m9iffQ
g7Suy5RtQ7PBrl+LzShxIG+TZx0l42jjbcxNdzB6cKnI6j5k35f11C4LsZOfMPEoQRDoUZ3wxNGo
07wIeY8HbsVa924a7XsEm4lmtsc+bbbX3cpMGH++9EmAq8SlYPo5S0+O5sG6TdfOxl/XCE0i5GeP
4g1/XDyfLHT65vhmprYRCx3kVz2815FF77MFZzm3KphvaUrS/KJAP/Vfhd+0HZMXHSjjChb3ZJSe
CzajwFq/STfFS7TWloApMzdyJNu1TFkReVGnV78a8QxhjslceHSrfhMyJ234S0nqeAwmN/LUyvTe
R67fmkWb8fC0b1qDKCVcOL06bFzx3WEy+frhmHGcpHiQ/FH+ESmITrYqU+BsC3oX5RbvRS4eg0Gy
SwiumnoJOzr37dSRc/lj9voCuBR4QSaZwbhd7p2pCQi/UB1BzeX6cuayKdYDOgpvRsgqTq553kSR
OgyEO3Uz3GdQaQSVKW40uvNRj2JMVm+Uvt132fAm1bGFdLy1d9Lu+fqvuIQ9mlD8nfyKyU3v6pxZ
axcahhZy+fZVXQu+nT2Ht/lLc0vpHAJ3Umhxo78V2n3XjVKm9cLjMRfoEvOhYcLTDsfktIKfDJ0V
GCbBxDg+qK7rnfZmcu0D1DvjDQFNsLu+5tGJTE8tr6FGdZLhSOPjup5EZxYT7IlkES5pkIxoAgV1
z9iI4pco+yEiMWga9cLJncv6WOHfFscTd2JRhCe21mQsFiSzOuIGKIvEd0qxDn7XPQpWFuo17V5b
CtkvMRnj5p7YnRwx2a88SS/6Aghev314gHdt19qM4e0WqyEzoQZDmSNVAcWQy3ppncphzZuBTlYq
gXXrfvR6E0IvLEPGAbh+lbg+c+hm1D81g+XDZeQtJA+zl5Yh5RGHR645faTrWGkRfSPkjqGH0ilK
CyiMqVq+YOYS1Th+0hM7k0+qd4JsukY6HtbsiEjaHsILwx726iOy5Hf+Y/cjRR8sQiHs+qG9TI4U
ZtJJAwl9RqHKyT0V3SiEd6RqQNEjbZUhJiFIn6+bmDmmfDqZwXcGHGgHTT1s57RZ46TUCZB33pT3
EYP8cMCBI4zeuCGj9qkobxU0jhbyl8u9w64GnhZZIFp40wJxoZel0od6aufp64AIkZJCA7QESJ55
hbFhjcgGat0McUyyiE6vXYl2TDpWbpVnmYgqPPjqyvohwvWGIpSMLOefhxfgixSD9J043LxoyDRK
4YpJb1B5ib6kCWR2Bjzv6UJJ+vLzjb1WChJMI8KzO511UD1Kn3oGOWQWlGsAjvsy9H+Xvrpw9C9P
IDAe4LyA/OgXsGPnTiytC8VnVLjmZsU/+rK8lcIqWvCUl2/8uY3xN5w4Sp+6SpOrTW1LsVxDB2Ul
oDQMf51r/afMer9+3pcWNH7XE2NiB7mKV4fwInnU+nIXRdSijJae+fFYnb8250uaOAynFko/c/2c
+d/gsd01+9puXj+ErReFXucWNMYTMA2wzRenjbJ4UZpa3tg14uItYBoherv+yWaCln8HC3+ZuIj4
jChUXUQ9ecfcvbFPnoHA+TvAnjaFU3RIFjzD3Ioo6tHqY8pWpqx3vkVFazUgSIvGDirrRTeh9e2X
OIhnPPpYwKBuaElQJVEiPbfRe6Je1DJLQv7xUCYbpdwiRujvEVt6dDyYVJBwW7foA76ApH38cw8x
FmR1ui9MjoGenHglMw3KDOJi/HqH6Evv7TO/2juSs7BxMx9yDAVkDgesCeK0qxgWQQ7UKWiZMlTS
HXoczUoJIam6fjyWrEzStyoU0io3ygZpUYglQzOCLi8Rb64bmXF3Z0uZnAnLagQtLXgJ80Z+CaLm
KNftryGPF6LEGTPj+B8j3iRRY+Xp/FgkAkV1PRVKu8nCnWqEa6tGJmlxgmDWzNhnNgGTjvWFczN5
67dKnaadHbblLZNX6SoqWlIB408nhgH9gM+mzQfWU5Eu2EDUqJGVIc7ICCHWLtPo1oD5yLXgeLy+
PTPhPI1ehiuJBEESMoI3WZFetV4XEs7nv6Nf0ip6dj6Xm/Czs0q2aMbfegvFwZkzB7qChix5Ieub
PuvSWJ0B2yfaeaiA1Q4fW6FYai/ObBLvKvDmESd7iWA1hjB2qD+Ktu7GuyiKtmmn3ceitfD6zZoZ
ITH4AUKGaVW1UJKsLj0XNnTrTs3eUv2nKi484qMzm7xGtA+J0WmS0hCZhlqe43g5MJHGNkvYClFh
iWt079QGwtTHfLGJ/QEBmZrT8K1U65iyucD4UBVUYTtNB1uNXA8JVS/pbwK3YT5FrH9B2CB+a/Je
gzO0C+8bP5HWueT3zUbwhsrbpA0PzQr9i/rWbQVl7w8lOhOwJ64g8dHvhdAcYGSToJwJSniniji4
T40SreVAC76bXV9HDAZk4j7K6vZdTn0rh7DZqh6K2oPMT8ySDWTr8INLAeOEkipsrl+EmVjGPF37
5OFX67JtLQMm89CVGepjxOQQSI6yTj01touh9Ozr9mYugskZJTmgu3GJF0tjF8BbSBhYa9ZbFDi/
Ul9bWNJMaZLE4MSGfH63ocJV3ViqSJ3JEBAUZyoz8lbdm2VA7fqkMGOC9u2wddfVrnrJYZuE1zbY
AWKRl67k7Nc9+SWTaJRqs+C4LqvVIuc1TKyHXA82YVJ9LTR5IQiZuzOnix4//EmcmNex5IWjvERs
Gds8KDdZRbZQfXVI/TQrWXh3xufr4sqcLGzy7si9FYjIBpBgCrBl125my5H0Uxf7Gz8rP4dqeZNm
vZ10i1xfHzMS1yxPDmzpaFoZwFltO3rpbhWEKUSlf+dX/G6hs9CEHrZDq7J2SVi8dLKy7yILuszW
emtr54ffiTdJ3znMdtTxWinEz2aDVG5ldCgQadKuV4aXsBwJl734VhPRRpJyGHEhFWO6wRDfk654
sMzsmNXiYxLo7lpVIrvxM1tVnENreb+FrtPXliB/69L2aDR+xFbQpY+Fp6HrPvt9+1D22VfO/1fJ
Qa3K8TtEwzOcTtySsdbIKkcFbFGD9JoPwWsRmd9atUBmzzk48vAAu7wEaaoJXYcqrt20dRDUIg9x
PVipE1e/TRz9wZOb8maQRYAITTg8mDUssYYRSGvdKuSN5nm7vmrBaDbtESQzUsJy0Gy9xoN8k/53
LgewtceoX6de9sIjTdNCEgEU195h8JVHNY3vTNm/tQA+QHqsUO3XBmOdZxJ6YHL9O1PM0raIFTZ0
jKPbIjez1VCiRmZlKmJarbJuJfNXLtcPss/Mtu/kazLG+0RGD7sy+lWhOEczSO5jT/XXemxsQXTb
g2hsokDYxpr8u5Dce8eTVzCuHhy1Oep6s5HGuk1Vxr/9wXwTxeZXRaSF6nbBVLIGBXIBmbzv/lIi
fe2VBqzZSYquaig+68xdFFVxqHTEswNxV0jGQe9hKVYb8ny0nMjS7YSBSSXqd5kIU72W3TjNs2em
UNv9HpLqrlXe28b4aWXWU99W7rpu1ZUr0nbJtW+1Wh4EeWCkKHw0PWMrphH890P5JpfOveA06zBD
wrIP+31titiwbqQseB2kYdcE0chwvJOld1eOjo0H3XiyG7m2ZV3cguFcpY11pJ+ZbHxAlI7o7/rI
s4tS/EkGDiPsY8swGPWYg9IpW5FvyVToRkY0ASTVRk0EW/C7l8hJj0rkHoohsLOMFUbFSkbkESmY
QvsOXGMdFc8ePH+eIr1TUDrUqQbCN8qyFVILsLogMtlqa6E01mCe1rmj3SF3t3UpE3ddfmS0D6oh
bk4vwdUfvaGu/FPPuwPYh6dB+tnrve2ZcUlp+VhrwrfGND+nIpIzLgK6jfKFTGEtIXWQWuFaklHi
VO/DQrm1PH0bBi9EO5uoN3dQ13EWpJ1mRT8Ca9jWirJr6O9WcZ2sItR2G/6sfe+t6oakcJ0mPZpx
0je9Tt87F12GclCf4q7aC5n+RXQ50zLl7CqlEW5u+zK6yyhxp/o9pd+tJxufytxCbC4uP/S5UO4J
PSRsEehzkXcx4/RuMFADzzudD6yi4OlUMGP49zisgzxY60AZ7szO+AozB4iIVjlEklVzoKhhZ16m
7sPMPEK1mqzhkW62YOE6oJvmp0AJEN2F6Bv+4y3EmRlyaXAduYzBrGPX+6FW4daR1WfZQ1Gus5yH
SO7Qf/f0R7VRUV3txHLHYMRjbpY7JSOCV0GKChGaAoEZPUXg8NF9G24bvfrURgqQdOu+KL3Xuk/7
QyZBaGOEw9EvzdvAAKzOsGaxKVQ/3IENzPFhmghBNgpnsaWvEtH8ZBSCuKsC+VMqVz+kiMqVh6jZ
She8V6cQEAduKTWZgoDuUeGvFV/+GhToNYhls5ba+phXONakc1EjkNTfQi+C/smyG6RMIKxA6Djx
hmhVRsLXqFE/1X7yBbDtpkj9r5KUoiXcdw+Nnr9XinWUXFT1BM/4pqLch6aEifCB0fVbirvD1qGz
sSsGzUTvsILtW5Jf6T89t6kUbqlLDStNFD8JRn2nxuWTaJZr8Ek/hBgxtiCSxRU9JXWbQFuPloPx
EpvZ1wItkZXEEFJTqfdBZED3pSBYKCoZlNzy0W+RrPAsqJWVzn8n61wXKf91Yzn3gTZ8NhFSMKzg
6MrZnWNBse2xWUaKLmowvJdMnOz8HkJhzUi+CEqLjEeeHaHs7lZDqv9m8A6lA9l5zzykpIP+J1tK
K62sX/y6vGlr/x119p+eVIwej+UlCGk4cGIMrrTNKvexE6xglZaBvElc6aZN0jc9CW+yUNPXkgGh
luQfdaV/aAYeJ79BKbjM0fsQorVoBJ/EoYy4ig43tA5u07x7MxzX22ZUTFZS5T+bHUKUpkI/Nqu1
gNjYfdJ7naatTksxCpCIbr1go4QjWbXau7Yhp8FLmEiAB6OhwS9b4iaX4nhl+SliGnr6tYkD/bUS
vds4UpAbsHhefCW7pzD8WkXJzz4yoBkvInQP9fqzohnl3svdp1zx72LiA7wlDjbr6BgJBi4lAmrm
D7bkNneZqTz1in5XousBSzNaAV6u7fU+evIEJUTXEZWJolAPhOk2aFVEDALztutJSRoR1W3ZfxVY
udX0r1bW3Ol+/kvomanCqWVNgmBI3a2CBkL/XrRLK/naZuUabh2I2QO0PvpkFZfOc+6WzqqIxyHb
dk0e8dRAfq8b/qc61J2tUVWbxuFnRG6p89GQmQ464L1xmr9YWl3wygOPlgwPmUBDRyI51n/5lvyg
e3K3Fi133SSNHekoAury1hOFZ6lUb+Uw0FFesBjDD6PXDo1HcOUHvXAefb06SPmdHBEs1P5+UKVn
tEqPfv6uaW84vnVvDPE2daGdJyv9BPf/Ourv3YI7qCjZGqjUTnR7ZdWLerBS+9aOcT9i2j4PRfBY
yNkuNeS1HlqbofB2bU2YbpiZsu4szljNLqEYofhQ38ejhEWjPymWeDDh6RfUzFn7KmWvPpXMtSO5
KIQqO0uJVr6W79zKtx31c++LN72qbQoI8hHkWmlxhYKl+0X3XJjiFGCMevMlcrU7C2EASpZQRnc3
rYdccpxvO1OxPglt++jIsbduC99ZJ72/b1Trxg+MCPb16ijweiCdaazxwDcifnY9+P1nWZUeNGRt
fL/7WtdEE2Wmj0qqWbjpZfjnta7ZDR0irGF45MUmiFSOUgXveyMkR4YbN7o1qm2qd4JWVFsETLY4
9k0qfIGsfdsPjHs1UDNUwwpvxKSUuckoyJSlibROtW/08uip5R2s+k9B+erXr6r85sTfLLc8qLW1
kWL92FT6rsbPiEJ5Izvq/TAKf1b1jW6+pY78nRpgMjrYjYZEUFcSmilFdvSs/pvRqbe52Dw0hrUX
w+LeGW51x7sV+vKQVPneC7ybPkxpfGevYs4dFm3XFfdBDYFmPCaxZne0NK9HeYvzEtLY1OPirc+L
tzBpLJ7Nx0ZD0zotjGirltI7F/W+z7RbyfPXZZD/ivJolO6wfmuW91oEzUEN072XIhxrtgclQ4i0
6W8r1CwcmYZ4nrwHfoE+WYpryvU+XVGUq8AniibY0jRDlwf9IpjawYkICCuEd21b3imDuNfy7sXN
qifBSV4bnoJtY5YPfZ5wTLP01orNdygf6It2/oOXtuvKQOQHLNuX66nyXPJIRYJ5ZFUHiKVO0tjO
KcTOKgzga4X0Sx6ybaIh4mTWsEsoP6+bmmk7EcUjcEd3VB+zyEn2GEiSUcfoE9KDTbpo+30Udh+b
AJa3LtHx+wBP20vdwssFnhudJJFqqkjmkHW9XYbh8CWWzRdPix+GglOVZMUCLmumbAXMDEpe5uEp
w30U2E/y48I3+6SKUGvOLOVWSPNXoXK3rigtoU3mq0kWJMPg55C/m06MlQwAOm4eN3ZvWZBjH1XX
uskThNTyLyj17eM2fm6U+iArLcIYZH/qgxOVoPG1TRwYt63cEw8iyePt2/4hDF/aFjk/hO2L90CU
7Vistsjh0uIk3CYrcoqKmwGPqaTjOS2Gk5cKRLMFm5PlTPLttKxlQRDVynYznxtzN2J0Fg7fJdSB
es2JibG0cbI1VgTAJG7ZGvWuKDYSwaW3oSw2gtjMG+Wpaje02WJjH90HaNi3t+JSmWb+bPy9ZZOO
QNaKnaLFPIz68KAVz0r2OAgL5ZmPSvxF3eJkkZOGwCAbmRXqHAs/DlfElxQovqNfnBkvugS6onpO
mP+P6vC2CLW1mTAigeLPoP2AsOLGj3aClGwa4KtGgZYjFMhSVu0EHVLiSNw1qnJfie7CL17Y+GkT
bSjjhHkcsOqBVx9qkmM1MRaqSEsmJkX4SkCT0RdlFNSTHvqNURU9/PM+DJqrgD3gcUKaYgrsbzut
TNTSk0gynU1cmiuf6YWm+Xb9CM8doFNXPVlI6FAW0bIMKSELjfR8kKobubSUrdkWS4isS1PnTnNy
H4emIKB1ODKRgTyZVr1Wrv9JZwp36VbKFyW+c0OTW+krRdw3llHbodaswqA7ogG6C0odlMBR8/1t
nfo3iic/DerBcIVXI4sWTsdMG/f8F0yuZZeQdGuxD1H6BjI9ZRNvnZsR6MUgZfsr/IfPEah+wAnW
KB9y7oacQJVaoXQHe6jBsVbDPhO8R6cbdoGcvFw/L5cHf1zZ36bGb3/i8SRK7BoFnJrKFlAy8RgE
4cL2zR0TNFAYytCAqlzw9Dlmb4mCwNVK/Jcw+1GbDz1Zwp+vAlAgw380a8b+4/kquigFKifwNKha
tPOcbM2Mx/a6icunQRvlX/9jYnLa/QRlJtLSalQH8reej+A7DYtV0iQPUpL76wb+uZWaB0vo5kuk
GCASqHoIvelSMIpxvjQrcLO+EGoJAFVxrHPu2VYm9ZM3yibdWWv5YfhNqqExgT6s9Ho9vkvJIlJi
Zg/5EWAlPqhOLuZAvDj0IqNMW1uMb+VoRzXkPq+6BcqWJSOTL5yKNH8cTaC1bxbRqs76H2IoRavO
0V7/eCvPVjPxJ1VUuqoUpZI9WPK+jowMpUx5Hyr6IVfix8Jg8rJaUg0Yf/z5oztu499fcOJBnNiK
U6+2WFzzYlVPbipuTBSyTcrF1xc39xVHXQlkxqGQ5Wqfn5e2sNDaglvbruMsXRVJeOgFtFRjsX2+
bmimcQ0kFC4H9WNW/6I3mgs1gqTgpm0TJdxCRZlD8G714KVVaVbo963zOsjITfstXRllbVYZguKf
r/+Gua9qipxH7iVwl2koLVtu7SMyx5yGC5l+nDDohe52S5IcSf/gu56ammyg3Gu5YFaVbGc8cLpO
tdFNVm7657ADMADQ7gDwY2KfPvD59gl6ECZRziVw0JB0nJ+V/i30loTBZj/biZHxz0+cvpl4OcIA
1ECyAJfyKVSM5zTO7Yo63/X9mcvmmFAwDYAe+GbIhM4t+WrmNUaotIxS9lv3NrI9FcERfdVvEHYA
DrqRvv15BMQXBB2iITXwEW2dm3TbohOlhgzFccvb+H9Iu64eyXEm+YsEyJtX2VKZrmrfMy/CWHnv
9esv2He3o2LpivvNAeuABSaLVGYymYyM6MavXJTsJlFlMbiRLEFH9NoO5RBaXzQ68rLozn3ptVCf
xDuaI0eamS+crVb/KaUQ0NCE7wlXRiBab+5yXbYI8iwJ2EiF+9VE6Vk00oOMngYDU7G5KgS0SiQU
jJsR96kBHU5K8lTbSKbQVOg0nnJNB5z+cS4Za9r2jpUx8fpTcVzcQsoaGaT7kb8RoZP2FL8m77I5
u5xXuuJ3Fu5640GebOOf5VHP4EFR9MjCkkgIm/vIgqaoVdjZuXKlY+aWr1CtJ1ocIQj/rNbP3Uo2
G6+wWKIRnwXcje+sfgapylYBCF1PtJclUUQ9CTns4cijKXcBOc5zuCfR0b7EF/XcHvVd+oy/v1Qe
a1p8MwOsfgCVZoDIBptHFEEytduTfpgC+Unc5eqUdRxt+ROgghg9h66SfEM0kBppg3NOwbC2TgAt
cuoB/+vqVTCaA2gotUxgWdw6AMHAA5ggRtBu71kYsjGmWdCQqOVfrYG/dtCxvp/WWCaozzdJ89Sg
0gQ6EA+TxnwsuCOe6BkHztYnwqgJiMoI2BEUJ9c+krVFPvHDBB+plcTJ6/gsl4bbyHphxpX4/f6K
Nq4BAKAB7og0g8KBBiuD+6+RBbCIu22BVzqgRDhGtbC5ZboBFgQABG/ZukHPWLQlLtkYeXwc4x9p
X5slFMjvr4Jh5KZRUCQiwAoIq3ZczEpYrKZ546pv943c1D0quFtBvifCycASAFad6w9TVoqWBDmv
urMVPmSXFtwAzXtto/X11lgVU/Bi0x7B2qLzCn5Tnh5sjyI8XckgJQAHguBGmPcJbOmpcpIn0Ow4
hh2+318f7QpkeStz9OB6I/FTji4UnsWErwPosyAOfN8A7difBshAKmb8NvqfRR/G0zDlkmt0kaMO
4wXoNTwhT9DMq8aJ1QWlfYK2Rh3TymSEat0KqrtkkngImxmMDu3EmzU3B+79hbFMUcXO3IP/dmmx
cxq6qXlU79RstEuIst83c3NsUkv6nFFbnR7xgoe1IIMd2RNc4dh6xpP0JJ81D0+onnThfIFxCb0Z
jPq0iCEXsJnwgN3SPABBHih1MGnYxHKZcNnUHhsIMtcyD73HASgLw4YE0kkLJbeD7nYvgLz7/po3
nRIJSgZbrgqYIHVuS0VpSE2JW3Cq2tCxsKQgc+5b+D/W+McE+QmrXdXBUM/lWc+72rnywQa+l235
o/m8TrMmJj9x+Ovz/7/3848t4kkrW0U15sIIUROc/4Xf+EDGCmZyTi6Svew0J/4FCfTQG5z6kjgZ
CiHBCd7FXVNDUypxQvDkNB5rqpD4JvWLREI2BUEHEccmnWRUNGmSLmh5F7ypx1Euf/a8tCs7CGvW
oj+GC7RDq+WitjorPkW6QsBerC3f5JtwVCHZOwquguEpv38bjvEuAxFadYo8cY8esy25BYaqoGCe
lfv0WPv9c+8XECwAwWrhMVl7iCvd7ATIglBmo91xS8Ci1XIiF7EGFgAi4iRBunja8y7U3wnfi8XS
RthcPoi+JICMMWhAA9olvcfRjmLb5VrZkerhUSuFhy6fZMgYNMdWDhlJ6mZ+43O/VwaportRxqYA
LpVHQ0mPrOIimKGDGbKT9AQqOoyuJs4nYdDJYECpb4bkacNUDMvRGAeLGKhu30BfJtLO8lBd2jTz
4wU8x8Kg/x4C7bfQN/ZS8l/vR/dnTrz9qn+2mYrupWkEWDFUd/gIHis/3im75phA5jPwB1NxuMfA
1TztrXiQj+B7YLz4iRtHHqqqP9apeO9EcaxxsgOp7kquaiWuXnwbeHO+ZJ0ZfpWAg1C86MxrjmzP
rmjj4mFpL11iZ+Cf4O0wBXz2ISsYhczGcQXGKDAAYToN9If0zLuWxgmZMFRcrvHRcXZ1+bjEOuuw
2gonQTLwbCtj2AAU09epDtzCPKfzqF74ff2N5DdCShW/zHZoVRZ7gvBmKJN4GeIWTy2o/VExUV7W
NSXkVZUOKPcPIEINs/HBH4DxaPXc/Naf8W5pzwfWbWpzJ1c2Kefi5gwQOymR8HimeEMQfkvH4FAl
A8uJWXYoN5qbYeFjHlcC3BmcpXvEON43oCp/F3Fh8xBAlkuIPYyJzw+VEwIA07aDWQatj/G3Rw7C
1t08WKA1BVwltdAQtFIV/JOxvBP597pQLbGVazOsOet+7LF+NQmO1WHX6oU0RiIOu1J8iZfGjgg2
iElpR/aYDvD1d6eqcimdeqnt8d3FScSjNEhZG875i4WoEnjLcTRg+IgyoVZqJiQJ7jBTAU3i5iAD
a/S/4nP/J+325joMUHLpeJ6/5bPEg4wAEFQmuNLya8xLM1dYF8ub16zPEFmZoEpiuZADXQdTu6s+
4nF78OO9YfVuK6K8yCGRyap2tpIfuP/+WRFVFhthU+kgcpLcuJdMKfxaazjoAL+TeVYtsVXD4cT+
x5RKHlNWrhZwLUicMBLuAi4Ttt/AT+0I6UdseLIAztViP2cvWQQMGaMfsJ10VnapJJcFPajwhlpz
obGOVztbIESDudcmDtDdJ6AGANI0UbgVjNBiOItKneWdns5LGZLQqn8k89uERv99l2cZoLKptuil
WMoLxlUB9BOjB656um9gq+5cfzHyA1ZfbMgrbRHJbbOD7o8uh3YTC6bEgVsjjaH1cuKL46zKfxPI
q89F5dE4aQc91QK0iJQIVaUuAtY3Zbo7CGXOOPpZwaZS2S+ZcUwtQFS4kT/YFaqt2FH9wVqs9tJ5
LKoO1ueiMtSYilIlDbhaL+rTMCeYd2C1LrcsiOhDEFYA0puiPL2RAYIMZKRZfvoKZZIQ+Pb/3CHW
BiiX1sWg5uIF9/VUCO1c538DcThZI9f9GmOM6vdJb8mt/hFqUsnw9a1zam2Z8nWjK+uhwMOR2+ai
mXUPlViYU/V6f3k3TMkk+a6tUA7ft7hntVB1wItI4BX2tOve+dGcDrxP7u/RXgdBLmeCEIOxr0zD
lNOjVuqCNMPyZPCpJHYM/FK843WoaxPKKFCq4IpX27FdV3tW6b9Zfa8XTQWBFJZQZSclgOxll+4n
hMTd8TWyf0iPwUdr66bgNF6smxluV7HLGhlnrpyKijBOBSmEqImbfcjN02KYo6NamWs4ytd6eJ9d
wwstHvyzrGhkORR1zmLOZay1OkI0xlC7lqAKnRfAqkvO37gUBpXBrYmRjJth9axeAMLDAJS7/Ai8
wQ/ecqd+DWzMo7kZJj0OhKjUsMv/r1l6eVneYYASDRMML0CpfbA0KAk9E8Ft2S79QfDBsEmK/L8S
3UYQrVZMlRTFKIsY7cCKx88nHEyPgOaN3OAKp4C88v393fyMf4zRRUURwHsCQ1fdWhtBgsI3ulUM
mgYa93xk7SlxRbqKXS2MTq9oa/GgusPCsmP5wANX/V57udd/IdRnw1fdRa1+CM+Fx4oRiaTVe4ap
tFunnFYRKmN0pHhLtCQbaG3ESPBlMAc8kSUg8YOOqTeZhI1Ns0pQRU+W7OZuUZvle2Olz8ZIKJz9
+3u/ddyA1V1Ge4RoR9CNR0xdp5k+pJpblRyPHgHg4Uo2sVIjObToxa+tUOkpkET0nZNcczO/esmd
3Kuc4DyjaoscjtEFYS2IykVVVgxSxWWaK3Pvo4HZPYF1Gd2qqCQI3EhwSaQDulUqQoklncoCFrxw
J+3+l8KK1TDcioq1Geocm4pBH/kae9aMs2VEIPSuBysbWcIhm12jtR3yO1YFIqZs8S4SJNqnLGbl
Eij4aGMOa8dytc3Lw9oS5QUzr0/KIqDxVxwbn9Rpw042C3M+ijvWybBZFa5tUW4QjpmcVCncgAyG
h4fRK0HWbZw4D/CVXcuoQTd9Dk1dTUEWQ+FG1Ww9j1H3AUpKblbioMtDKxRZeWsrfQCG848JKn1g
tqTRKg3e0DqTXT4VduTKvnw2vMwJI5MF1/+kNr4J2JU5qlTru25qOBU+Lj7i6BEdZZc9kyZPb2OU
eUR5PWGmHmSjbEr5TbcHgkBGzwSdchqfE3RjodVBRRaaXObf4ptyxDhT+sg5jTM5UWPG4MZi8sVt
fUE8NQqfXFIyjvjrIOCUFrO7YFV1h+pLClpKfhTN+4l26+ABo5hEumcQI6JZfaAyFgxGhB2twfhs
FksnmCOfY24HVSHKC6vEtMd9ixuNaE1AUidMPhLUMGlsUJMXZddjHAtHzuhofufq+9wJnWZH+tDh
CUNibgblahYBykYxemX3M+OsMkpkBFo3gV/Slc6Bh1LbTk/iPt0JUO05gLnSnJzC4U28g+tu5GRW
y+y/3B431z+Aike1UjAbOOIHFMfAa85QEjR/LFZ5+Rd5hgTCdaBcm6LichzmbpjQ0YJokO4tR0JO
l1rDXvyQQDnBLiNIirw2B4THyouoklBaqjjpFqQBESIZ+gCAV/k8K5pXiqznuq2IwLsR5Oo1YMtu
INKzUfWTkJSAktTRiR8KTwO7wX0H3Qr1tQlq72YQQTYY9NRc/ArM4e4KkfNiJq6QtRA6lRVxrCpl
KGJMtPFB6meNGI2/v5DN9tR6JeQ3rDy+S9UoRxMCZ7U92ctL+th7kW1YkKe3odN6Jn34+Pt9m6xl
URlLzwI+k2J0xIy+ykAj0e/CMH+7b2P7A4EmBxh5wNXoB4wuHQqMTuID1bG4F4rJ1TgJkytRyXj+
3rQDqiRMJuOZBGxD19sXY5oWI4KALSnCUR5PhfA46IyyULwNVOiwEOZDpEJAPOjCv26HvM1DEc62
j3etxwEuKVvtK9QPs+/QgUDJjWkDFP9qaXMvaJ6Ti1Xmsbo7W9CCq59B+XxVAJBVBzw53pQfmPHD
xUq/DHuie4FJ+D33N81hlCRo2pKHfVBoUoVQHEPkhpsG3QX+xcr4xJybDyX/riff7vvKRtZXrwxR
qUmEGKwcjIv+edo0l/xp8WNnelcvxa77HRO2rXkHNlQXofDO+ayifCsEYR5zeOR9HQJFdJirQbvM
5ai7ynl0SsGv3NKLZbPaqc/hJe58FSyz/a5iNYg3LgNQbhCBA8d1ADzQ1FFTt1qTQdkdo+l8DJxG
7cSCjIrsCBV7ZfSzpQKRL2Ont5cKoCqYLwHMRoK+DhfIuQuJrMAmOdcTP/BAQ2EZT/wzRobtzOEP
hs+6vt5mGxxzMEaqMhwGN8vUjDIvklZyW5A/1Lxu4RxiJNHbo+3aBBUZMiatAzlBJzwSj0pau1GR
mF0pmWPdWfddVWKthvKVsheTrM5BLDQ3yjcdRCQmGITRkTzo8m9Rmi0+AiojOc1Gu2+V9H2Ymh0S
bSomtjiEGIcHajUVfkwZUFVp2/gAe57qGUO7+pcu+DYCaTtBPjtQcGsDxUmbYOxnwujIDMT+gsES
46kdsh1eUWPGDm4kF7KFBqYgZNzlb/hyOTUfhaQVVVx64m/y7/oJ5Pyu5miPJWSR9hApOjHD7jat
XpmkZYDHmY/LDsSErrErfNGpoAeQW4ojf/B2jl4nq8m67ST/rFCjwm0EXVpRgE3XDbLkWIbneOYd
nF6g1uBZm3l7KGFlZKZEkXEzuIGHckEb5z3oidECAwnrYqe7/lf4VfUxHuTOL/U5P7Mf1zcdE8x0
OGyB5cUsFxXZMqFMw7UItDORZ2RcDLIH5rwY+UOua0iysD9GqN6e3vdjCTSq6grLdFpyHvMrncPn
jStV3TFXoCcosTp8m5/tj0n6RpCGGPaPWuylzn+pg8QipMo1yB/KWGLE9gYS5Gp1n02IVSmmRSPE
qA28ULaO4OOFwziLjwGQToqpP4oWaWQGNk7B5PvizYItnXKf/wHdDJvz+93/d9lUSkt4zIHkKfmc
xryvm+DBMLJDAZZTJVRf7+e0jYbH9bqpnCaKgS4MC74qlLhfyn3g9y7oj5zFEdE1jBjWtv0UeEUo
wetgeaaMVaUBosJWwbOogWl3HqwqAus42DjlyIL+2CC/YfUhZfA5REKHSxxh4Yf2AU651ipPhtU5
yu8QYDF2+DFtUoUoj4HDQOVqyU0zU/rBfVRu7EiGrb50s5k9jD5/yF6Nl5k1XbkdkX+WSsJntdRQ
qOURjPWqy4MwI6xPeEpxoJtqzpNmR8YBVDGMru9mPEKTlbQ7NjhKxzrssfXY2yabLdA/mjNUB7rg
oE7a7r5f3kxiqOiqrJoQdLeUV4pqaReY0pTCiSfxXcxVWw0bR+ewyAjyiHF/ieLYH5rx0OqVNcqL
t+TBpUejsAsl6IctCaiIlqA0dYWH1HwHdqGa702MrDO2ZTuI/nRMPg/Y1YeAQrAIBjuyL0FspW+p
eOIqkN21njz73HQeG0fUvyjKQSxYdeRmRK0sU54nzsuQBbgfuXPiCwvg+++M77DpYysDtI+N0BmO
OSyNPIvKTu0NNngrrBkvdeTtoX2dDsaTBoFlzoNuijd50l5wIHdhgdKCN5n3IJL6bg4hjNuCvl3B
vYTe6ahv26UKFlKqkP6ssCvx9NGZyYNo899Z7UxSEFPGMLqIKgST2GA0pu9+IjeEGia50DUBsZmS
Pc6L6pQahwHRZyA1GYXDxpe8MkYl/b5tRnnqYSxX0le9n05ckrDmukiZc29BVP5N0yhv+ExATZqp
X7NpsMcZkntTOTttFw1mLY4vU482Y92OpziP/aSYGf7E2lIqO+M8l+WqCzR3FJdvcyjbIp9afAmq
OyX1Bzy433ffjeczDaMMPBoEmC3DUxUVHxHfh6JUygo6LLyV7hR5F0ELRrQiCNPY6avi9LbskC5x
DV2IxlQP2gVUVJBpSu3sFzjcEg9Q+lNvuKxnmq3Pvf5hVFyNWYDGrjrh5R1TZtwEDrrYvr92sjT6
Y68tkE+xSkpCm6VGPeNQyuLebKOfYfBdnH7et3EjyYk0jf0FghZU5vhP+voMmmmlzUAtAxSNcVaB
Cs/8YN97/617I1gKusXaXgR4IHDuW769QF8bphwpz+Su0oweZ5+8SH7VQ9Nsaj0lAZuGUKuYIJzx
iBeVs9/ygnvf9AZu4do25VTaUs2jtCAJzao92PkDhK3bVy7EaEAJ9kzomfGDuWCozil+sVLS1l3t
asMpvylBSFfHpEc9WuI+f5LsCb1x46Sbxl7ETERos7iSmaul/CgdNWWQMBnp6l8Xl/sYPbw+/5Qm
B6QDtvTK7zQb73Luf0yMTHsWOZhW7jsl/JToI7BgYYX5R+mkoFyU1A+pZYB3tw7vqx2l7jWznIBv
rIYLj9ZkcyYp9YeD4hiY78C88BPDd7bj/p+AkW+QkGkfTAJq+/BtcYPfhV1asp+8yfbgiEeiDMd6
2N54kyPeShQuQf+AyxR19+1DwyjqAd+vdip/8qXd6Ag2hmp/5VZsfWKbnOxV2SeH1GU+3W7mIAV8
85iVxAel38fiQipnNIkxWrCPXgSiGfcp+xf7xUFqTNGW30NbYnSFP0vDm8S3MkqFCA7tuV9mqFAp
ABSB5c0aSj+wa3sE6qWNTBD3sZ6NWcukQkSsJj1quEBxURs7i9B6nYz38K5hFMXb2Xa1Miomeuis
9Xz9WYxpH5Cf0t7BYAlYT2WOXwaLiPDxu+h1BpmYySWmyPLdrfIBzbx/viYVKWqo64UwgZizQSfg
1FZD6zQZD4TynCRHGR1qEzyNgKzFPTpGodFiejmpQL4pD4wMvBlE8CfQaWCE+WaWQErFnhtzXNbT
JTc7rYfANavZt3UBwTPyHxvUATMaUhy1MsIGYy+u4oI+1xe8fBfvY6+2yYwnKXGJtiVRd/sbcDai
dmWeOmNmieOCNMJVWYaI1NL7UnhsZs5sWDjfrbvrlSEqWupElIcxQJ4VzuETOh1Qf0/OuTU9dXhb
GP3u9C+6f5vxslocFS9tKv5PWkjfipflaByIinez474B4Bla6i62e1DtM9yXZZQKHm6WtbFRMdBV
BeeifZ64y2y8MLL7ZoSoEAHUgcTVQCl2fWgNZYGRnhhfDSJx+84nIqfhSfFUVzywcuv2cv6YEilT
/cQNIFlR3Qoj230MihzI0cmv9xe0aUQDoENF7iaixddGRtlIaoia4fYH6nVT5tu3roaA9zwlLJnw
zZCGAApe20CLixHua0tLVg3AtGPnCMV8q72JKjOiyR9xcy7omHnCNQA9DBpuIzUL9GR0TOkUYIpR
mtYOFNlu+sUWFxRtTWBp0Qx0s/Y0xEJs8tng6xDqiCCZ1GrJR4NJha7vjr2A4bwRIAToyM5z5/da
5YD42hoNkQEP2q5MdKjlgZ9BheI9lW+NIhLbZkC6D4C6yD7KGfzC2THYZ+27AkL1Fk0m6UHOvobj
j/uffbO4xiS9RkCNqBio+NS0MBblDMe2DvKqrgXTP3/m1FdB/D6CgD8SeHAEaOZ9m+TPvP06f2xS
4RloUO8cCtisgxF63xo0RDkQOthRY+CE09UOmFl1ertvlCQ3yqikY2cx4geEDZ4Br71O1Ype5SDG
7ApcWX1NGhCJgwoW3QQpE20Nmi/WfXubXg6ZCBmxhKXSdA4GFJ8mQyG1mHhq82+JzLrwbh5bUHnC
LLiMOaWbt3duyiZQPSAtGM/ZRTh2GFR6GL3pnag9g+Lfa76B9ju+JLv+AqD5TncMVpGyFWZIGNhO
vPiRyfTrPQ0RZVrU4ReQjlF86L3Q0Z54n9TT3S/jwnra2dpSwn6GsWD0C28ecI2RC9RKm0VXqiuz
z7+AJPn+N9usJzF9B91jqCbcMndxnTIbGJQCGw5QGrKFncSEniWbpJ5swOvvLl8YFjfXpEJoEZxC
G+pGox70hZ4AwU3EbOfFkp1pN+Bmifc4wQKu7sCWyt40CciOCggd0iMd8phOWQJBawHnTHRgHcvg
VRdARMVY2Nb5SPizdBCDGeCdonxDH4epl4NYcnNOPaoRpmzVsPL1qX3OxvQgyElulkbyWEVzC7yI
JppKuny7/xtIHqFCHs6p8HiZA3sfPOfaPTkuL0cuw9xrNShmLz+XfWeXvWwGpQzaGDxBZqwe7WbZ
rkI6UwciFuO29LNHXpZl2I9gacjAKdCauB4cwIi5Cx3yKAFCJUzLCygju1cWwHTr+F4bJh99dYdu
A2hAQ6EBnHPKQeNmUzIuPcjn7m/olueA/5DH9CXAIsBFXxvhpZAfQ5AmuVAmzaBuADiRIiTdy30r
m0tZWaGOh6rSuHroUImI3ZOi+FP6nMwME1un3nohlGcodcSFHabe3KFU/LnQvnCJVTT17zgkig5o
BkKWpa6f76/r8w3zxh//LOwTH7P6RnhIbaO5xCGf+KRgLK1up2DgKNn/zSV1tbzPk2NlSBrmUYCT
Yxplfoiava6fK5XBILN5mVjboIrSQGiTOScQTtEzzsMx3Y2n7Mw5mG72+iPqmEPyyGqkfvrXvQ0k
59FqXVAIARd/BJvK8+KWD52PqQj0eCW0HqHQsJvB0pGQ6S0WtoXhkSIVXGoq59HA4Sxfwhy0zAdO
2Jc8oz5hxBadL6VIRce8Q1HURo9LCVQJIxlunm3rD0YKpNXmKaDb7HoRm0dOGnL7I9CP2NM8MJqY
bM6kDbQXuBNX3k4lizGU64rDhQOpMNw1lZ90B0wRxl9TDfJDpvEQ7qUGgzVwmH21H4QPDW1x9uWa
ta1UMolHsdGVCauGzIutZq+6yrrOMDeWSiYGxw1txFUg3sHDA2EDyvdkbAGYS/JQhrmvipGGN28L
eBgzwB+JBw8AcK8/JXozcU4wbuCygFSJDTGiZ86af0S73I1eVYeRtrbK9bU1yvs7wDvzlDx5t06s
mvnT6NWn+Ff2DtmM4gEaul56HtEazs9/l8b+LJOE5cpjC00c50kZRbfpoT4SzgHnlLKsPLe9Jnzc
X+RGqYBbAdiRQZCpACFF3ealoBnbOMWT3DjlZsWpZq1C/qatd710jsd3AH3+4htKMojY0NLihVvl
44hLhyWtANEjlGKEXmfZARZ1Qu1sF69MEBbJxlTmlDS4igqmEZBK0icCn7S5kcozAIHwGNLi6g7T
Y2tD8WMXOBzjNrsRc+urFg0K7pNF16Eop+N+F+6rvtzJUsk6S4mL0wsCbIvHNR4kTfiva9+IxTbD
qPqkwykF0LloBxw+Fjh2/dKGxF1os3jtNoIAXfU/9qg80opSjTdbvGZiQuNx5iC5pi12rrzH+s8R
rNP3vXGjPIF2Denigw8Q1DBUfItxnHK9hg2MOt7hx9YW+JooEOamgjrPAjdSZarikluFHnj3TW99
u7VpKtglDF5DxyLGmGMNhEsixzu8JLNqB3LXpj/e2ggV2O1YNwpEpmR3HPIPVeUgAQMWFMia6UHk
c0EOnR7o0BTVQ6swaCK2PuPaMnUIxq1SDU2Lzxi3M+cHBt4k9BhMuKUae6Ee6rYYpCza8o3qgTyY
kp6ahPCjb8l4c0oEvuM0d1F+JP1juBTQeWK8hJDfTe0o4akE+Bb/UjDWfB0Oer9IyNAhwkGtKhPa
4Q+yPp77pmuh5JWyrskbTgKCQqwIkGaCz6CyZTNIQxqlqFWEs3YG8Tpc0s0t0U/98Evucx57+mpj
DwlCHWAy9Ftv97CqurgvCaozw+6l3deqceeFxS+9tay1Eco59GwEyTqZhuLUwZl0ALO1X/eja8P9
rpZB/v/qREtFAOAzYqEQCmsxSkceHoJKBYr5oWYyomykyCtjVMoSNGWBTDu6M/pJ9aoX8tqpPEBs
0ZJI391lnjEbPnhlj6qDQBaRGHUNe4oZPkQXyCa4IYg2wLRlgz0C5HVm8mj4rKbQ1jP52iyNLxaR
p+acINU6HKSqBdjSQb7UNtAeLr8z/NJRGLHG+Ig0wniKwBsYDGRf5UMkXcCUYTU4AowqN7WMWScw
vqJGTvaVy/DLFOU16QxLz71TP6R7ILFQtpfQzHJTjFey3k622oqYIEPDkqgjKdpnubsyOKYN34Lq
mtxSCx8vj+GutUJ8y8CvnNpPMZg9g4lvjEzSUiTz2SyG6E0/Wv0A6ggqyx4NjBxtvqD+WWlftbyE
sqBm9kAF3I/Grcr9aqlU1ozq1hh7CQ9i/b6zO7/1Uk95kJ97O9pVXmaxaNE/z20qS1/ZoxKM0vfl
IkLkxm1RZUIbDgh9e8hBhqHMIOiHFFSQPULDw501bsd3sz0LR8jIDFW61yFLHcex24aVW4UQ2EhE
U1z0HQeFSXmSj23AYXZAN6FrZUa9bJidYVipkgH7pHvBCChkKByCvPJ0vrTu7+Jmal59LiqnzZXK
NdyIy/FUfVmWp0r+MqqMA2czMa9MUJlsabukC2eQuwGJ7xp5/iDE5dv9VWz7ggbRdAMQTuWmQl6M
vg1zNE1dQMEvUHV9wrCOo1lQZQUx+L+YumIapAJ7hsoV5CiQRurf4VMHsAZnaY7yGJwla8BcKCs9
b0bVan1UTVmR8WLoiaF3l+ZWoDyPneEUWmlOIevatp1BVqaoABYg86zhQYscBLzVqiYZ+qjRCcXf
oB5c0KvRrODMAUHanLiL4U8sZPhW74Gorf3zManADtQsSIYCv6DfB6feWdziZ+poroCbCKBbjTPa
nNdeDG/wUtvwuReGL22GxMo8FeclZJ+7OIX54HVAnn4rzqVF2lThCXOY9vKtdpPH8p1hdPNYWhml
4rDLBiXOyWhP95G85A+Ku/iZq1+CHbiu9uFL+RIdynP7nX9i2CV+epPUVnap4IwkcKNrpHE17gmo
qnAneLLkcZ58+Be0M5upAN11PCsIeH2n75ZFokBTT0Xnlky2zQvGI+N4H0IxAAc+j4aEahupk0Hf
1/6bZQI+DowwZkNUhdpeBZqIUzRDxDKQlV99zB+0UOOtzqjsTqn3kEwXzUKuQnMWYijnZAAIpi1A
HBPfe/d/CdnPm/1e/RBqv0Uj57iGUAcG0EtWtfc6VsA0+T0KQ2jn4uF6FBkJfjNzrAzSdV2eiwEn
IcHLPTg1IZmaX3T5ocnAWRnP/v3FbbWVMeD7zzbTTD9VDobelJCbBa/ambzBtV7k8j66TcfiDeMA
O+Unq5W9Ga0rk9RtJmghmFz14KbKZd3UmjC3el11wjRiMfmJm7XcyhKV8nO8DUVtrJLSKvAmMLEq
UBq354f2a+ykJ6KKbYof4RcdNFwTnldwLbDyxBwg8PfKhrwzPqtKHQigwJFiVM5QZUU/KHzO9MCu
lC+LGjmMT7px27/6pNRxsDRLMwLaRZjHcMwdCNdCiRcCNsnKjbQIcEZXlqi0z2dVoxNFH7S4R0f8
Nhwlu/a0Bwx0eWTcXsU9RLAmr3gSTfVdBe+vzXopEBnRqdKpX8iLSK7w9BKc9D1gn5hJqs7lAxTe
wV4Angmo10M8IMUrSYXeKdruIIGYbdAQhqZ4ML7858Sf1ztCZ608C+K8w0fujG8LBPP62hNKzVQA
Q2d8ZZY7UWlplDldgsScAOzpYEOtEz0rMzp3u9bmXTSJrczKn2Nmi5iZL6jklMXVrC8GyhoyAxZV
Juxqe85RXyA3bnGgCXNU2c+s5W968Gtfo6+datY3da9gvWQ8hTynxF+bneZlO7Ctuawxwa2nwytr
VI6q+y6ec7SRP2OoAmhvMLXHaMfvmJBaRrTS901VUsvAULEudPufcqARgp3h6TjKWaGyXQD/yYb0
W3lUgI6iJmsSvcZvPkskCGk/gqXVIlSArIvtBrnUVSxoVB7S56lNugh5Hgkv3BXgscpxQGP+Edqq
lceaWiCRdeeY1qhcpLeDwE8dcn0RvQJ0aXFyY3Ka5GV1bDYj69jcij7ArkHlDfkA9QZtFJYNyBV4
AiNBESZboJUclJ1sQLjZcMjMP/rEab2T0QdiXiw291VSNcj2grlIusEhyRDf6ptsgseUXg0Z0mbE
qx4K7ar4rQWTCT5g0Gka4FNP55mVdYjf07u8sk2juowlgJR3A4hHdOwdcoPXHrK3xSGjn6xUunl6
r23RMVin6O4a8B/prDfmBxfZSgAILbklLhYGFiA+oz3GXlKYOS44vIujG0KQtZmy6giS0+4tmioj
Mlmq4pYDmRhYHz+bFg2gJf+CuYj8OffsUBVCCBGRQS4HCNl2nWzFSdCZRSrsQIB+EaTAqpPieygL
T2HUPuVT3ECmGn2MschHRsW7VfOvN54K3GWWFdDn4CPrCRDaAobWloDlSHRphrpAB/UJcGxgy9Ax
v4C9WHW9cmGQlSpQCJ0ZoX0h9VjtxR6EwI61m58FRg/xEzKw3lvaHuVMFTAFwgDufLwnmUpkpm/C
j+Ax2CuYcgxP+lH1Q6//0B6Lg/AYPc1HIrMRedmJ9bhL1770z6BcqVJ7cPvO+BlZDfrA8Jda8mbY
sIoDlhXKkTK90KYpkDHwGCEftL2ZB5lpzLnFqEHo4oteDeUoRiy2/AwldDd+Gx3eydAOBoQWQBvw
MLc2Bl92y4kcz6nL6nncPMnTpql0P8iDJoapSlh7cCsEMIVAIWWbsO9BdI15G2W5K1VmDkYplcUA
c+Gb9kNxSW+fs+QXTITzKCbDM7PLTpcF9PqoQhJ0r7M0lA16KPkLiGxc2ZjNavmli5c8feDl312H
yivYMT4oHfm0VbqobGXoLXCgZArfKtFMfmLUG/3vdHCAU/YD9KZ/RHsxZOSCm0RPW6VqyoZLk2om
uUD25tpqn8YThIE6SJTkkV0nJunhKFbqCqfoUbPV09Rbxg7TRpzNmoG+6WNRv0SnslK8aHEFmm0I
4RzTh8HPfopObYV79eLrL43zgHLX0TL8A/XSc/6dsfmMqKVB9BiBrmV1xAjx8KP9HWHvM1vLQUUr
7ZXfijc55HhjwRgZH1yn81En972SIVO0za9mfM2NR8aiGClCp1LRrGlylGr4tqMF3g9LdDKMVSoY
FSaXUsDHIPbEIWaJzNB9yzc3Q/pbUskJTHZVhTEjzeUi0+jNFPWC3YLPNwV3hRW/jF7wmTWUh/8i
7Tqa5Daa5S9CBLy5wo9db8gLYrlcwnuPX/+yh/q0UC80rScdeBAVwZpuVGdXl8k0vpMQONmr9+NB
2A0O+VUzpufyl+u/iPV9KchqpCQhLPPA/qIw0/6k9e9cfn/dxpcgn141BVSiOKjjUAGSSXMUUWXA
yKWvQX8mMCUQRbNkfr48lGh7FE61OR+oCEcJiRtYZG8aNAWOu8ozmGdzy1M1kAUg7EVbzZde2FGZ
tIIjNG3TeMsPh1xkRXl0SE9WsjZAYV8l9FmNjgKsgh/utUDwqoHzB0jPWGgDYAnabXrn2hqFeVKS
pqivA2kNHypBPoSpQAEx+T1nhnv0mfhlaX5ApOTcuqAE9fGQtzpMOqn3kpkdtVvW25B8JTo6Wv2a
Cy6uorFhmrp46rC5wvCgoQaZT6d6eEBkaYY6K+VIR9PUPtPNDHWJ2SouxD6nQegJsnYvVmNoTolm
y6BVBsut1dbZE5p3WVC0dYevF0lh3VIbugGlFODrJU3UnozQlHetXUP1lqvMaP9fd5XCvl5ACyhS
Fprbp/krehZvKi04DTpGovBG+57J2e764WccEbptdowx1tQFCFK67lUcHnlWnYXlJRSADWUfS8qA
DcxV3sxT6GRm+2USob+kmknBoIf8kmmi/YRCsiHVtWzWsBo+snTFJLQo9ZOUm4tmVb94sAE4g2fs
1NkO3q5vI8tBKUhTek7K0EKIp0keWVzRexkKvRg9tiXR01CljN5a7fG6yS9MAL8XCwpzGfgGIKK2
tgW3M+h/cChIe10emikY2YsXDsPjsls4qa3dag/RnhXWbjvMp1Vqi4OOFzWNRLVVe8fh+azhnX19
YVt3ngYRtP+ti9pLbRijrE+gHMAHoO8MawyeLWYUsMx8ISOh948Cb1UqucjgOeREECv3YAgCQ+Be
7GS7UDobrBLO2I3IVP5UGlCBt7LNq+emq04Fx7uoedmzmN5wBWShwN8bVOJej196vtjH6mShL9CR
heZY5LE5w9FjLbESiPelfOvFZeEtoWoJBusFt30ZIX8GQWfQO9Idx7meKCHqXHhZgVW4Dh9ksbay
4jDPLIbC7Q/0aYi4yAr5e6NOO6GAsysdZrzEh6n5mYBv47oXbAPHpxHKu4UwrVDBw2rGQbXFoTyj
E3eHHEdhLsrsxwE3MYI/1qooxxaSKuygV4y7HLdl8zJoKAcUrLc86xtRvl21jTrGqEO6EMWwgoH7
nundfZzrZqcwJQG2T+rnDtL+zRGdpgL+vdx0tqLcX6bmMXU4NruOA/F7ZRUWK4L+kmj8fag+jVIx
Si7lXCQtl9hu2LV3kTuY6a7fTU//wNbWe1cj5aTfDk/XIYdKXqYaKruuUOXWKA7ngb/nRs6sA9do
9mF23/J3MpczcHfz6bk2S6WFjICPxl7Hm6tFFUV+Ril5trjX9k2wmxvwAO/0o3I33cW7yQHZWX9b
3Ik/shPrsc/4uLSk2ahkhdIK5LAHYmamUXDGfGBkXz+DLCNUMNKoU4wWGNwwefOhy7FpLK/XDWzf
YWQ4FkMSqqHTrQKzCgn6qcSDa3g3jtFR9/CMtoMdyCo6swV4QlyEuCnr0b6ZCtI+7dI56SXPEx08
apo776Hg4oSQ9sMA+js406DDw/pWm1BGmsRlSQGl65exoWJJUnGKsEjuO3zZlgTuPgfdexZk+wna
m/9mT1fmKCADI0ielvxMUiPVTjhmKKJML50P3Z+7+vEy7LJLvJE1ML4ZAYnQvuYlEey1BuUrUt4s
WtnDarKT3N4jAiQ1JhdYPAubj1Vwcfxph/js6vKRZlUP6hp2xv3yqu8lH0Sgt9OdcSIqO6O/MPuU
Ng8B+MzR488TpkXquPOFpstchGyE9lDPziJZWnDDZ3tjIJOjGA4E+QiGgWtLQ7z5E6yWswm9Sy31
wSkEekv2tNQ2xEKMAO3qoMHT6JHZ2GiFLu/xDCT405/jvXBeLBDju7PPUiT7Mit7gXMJEvQ6Gsl5
nh7h4Oso47UFWJcdVY+0Dgm+Fpr1vvYMqwIx207ZS1BTjwO7fBEZIwiX4uKXFya0PcEFLkLc6EtT
vhjPaa/hU6fDUwlett4fMasSHTtthyCrCD21cEA/qc2Q5nVa3Uw1M5idYLLm4qhqT2oKNNZ/zdOP
JebNKR3MHt6Zeqlk9pFd1o7B/0INVX3pNd/IfJ1IeZiNtls0v5kPc34IOWfE3/dOY7iS4uvc93zY
Cd2hnB6kEerfNZr4a1NN3ivBqQ3Z4sTKaoubID0O6YeSHqTSLUPcDeptmR7nxksxQP3BDS9B6hf1
97p/kpcfBosifxvaVrtGHX9Drdp+bOAeyU7fk5bgGHSQyORYos8uEEubUdPKGhXQxHGlV2mAO5jw
8oDICjP5xWv3Wmdm7SdHNCcTPLcxXW5XjgRZ8tltnNjhLPzXfYvUe3KIXR2pvH/Svsn6bXQAJKEK
FojwnzIXnDL62UjzvhT/v5Wv30fk00upiAd050YSJrAyiLeCPJhJ8MEAdAKdX86BjCkqTFJpoO6i
oFXhpLKscWHhwKt72VL86VAdZLO3BQdarQeZce62IXZlj4LYQNeWDCT5xIMUl1S7JIy9IZsfm5BW
8MEzy2qdkDYjuZVF8iVXoC6PVaotpCjE78Pn8q2xxb34S7kJMeN3BtWTXT1i9s7U4cqqgYFGqI4d
O0d2e9Fc9sMz0Zxn0whves/qN1HnaCoCORpqQvs8dWZUgZcm6c0+YU0ebecsZLBZAMuhzEwTwklg
zJ+zBUFWFoMfF6R3IUg69G8QAVaQLXngvPQ9tVXNZPIVby/w0zCV2+Jy1DcVDmNkzQBmvUCzKxXe
W4j2dffdDAxkHSTs4LuTvtDZF4o+alIH7yVCa0SyQ/JkqDiwqnsSuYe/nBIFtCOYnDKg1k4hUamm
vVKkCCVhJ7Z8HawcvUk8ib8zHngLTCEgJkOrxWQlZy+7ST01MgPBrHeyD9WOR3BmOqO5SKxojOzi
tZ9FgdBSg6OB08jhrW/jMjelAcX5c9BgEKUPTXBC57OfZQ99XJqcpDCsb+79ak8obApUo1XCBMZ1
PJ5bsfgxxYM9x6KfzxjkEwZvqpOdqKY/rn/y7bBeMaBjD94Z/QuzuKoveo0CHRllnVzS7KL48R3R
0pE8ItHYWc0pO7HGPzff1oiuDRX8QSSB9FcQacD5V4KanegTC1Ys7qL6WW5vVOP9+uI2j83KDPng
K6zi+H7G6mBGqe844w4y9kv6fN3ENgKvbFCIP0xZaBQFRgUJD0D1KNhELlQ4K96Cil7ynXV2tmOG
lT0K8cMJg8mJVugI85Jb9Lz6aNV208fuIkvKJE3dRPuVNQrt9USqUmjdktUNduwLfuMTNGdzbGyG
7itDFIQn2ZAOUwmEC/LbMPd7ULMxPhTLGSjQGcte0gJyNXd2sZPRGudPPuF1cuQSJV+wFnvPd9dN
bqcfVouiAEUyErAIE9gmad/mNntP76ufLWbqtHPg58f+SOTpZ792pzPSl05nzb7C6qxkLZvClSjv
DW6ciS6jdj/noJlRvnGs3MBmYR3Jnf+dZ4UqrLetJqXpEOmuZBo31bt83zqYhUkeFXc8kVqwlpqj
ZEUqAgKSzPoHgwybD3fwY0iEwEv5Ir3XSzKoWgccdeFmvie5idab/OqQpo4M+tLqTMIO6II9MSOw
bSj70/ClgrrCGBl8EqXAwa3qxpT3l8TdDk3KD6g+6bb+UO7m45Ta/YGVnmQs+PL0XNkNI24OKx2+
FYbz/RhoaKIwsptebXaoab5N/MBw5r8Bns+FUmAK9QBxDLIUF9RJcEVLe9HwKlis+rbxRp+Z9dkM
pD+/5wV2V8tTlURuwhjAo4Acu95PBxLWkrdz5KMhh6mo/UWh6PI0ADcGOBR1FOk1Ch0qJCfbUsFn
nFx0z4KcGmyX8CF0mDv9E/SKPTJxVXqqraHHPHFQsXV6VyVPNbN7gj9b0V1HqM8tJgQTkPgSlax+
GQUiOjoGNTAY6KgVmO2+ew3uZEsww7vuRzyZ1SHeLRZ4Q26hqYQhGkZAuAkeSFuQwXSRBIXUBTqE
fwBYNkh2INd2w5805hHadOWVFQr7M2GeQIdHooH36HY6LrsaxHtkr3t7wXTsjFYlH0Vy9og1a3nU
R596LYizGlsbHeV9ZDUPYKl1SguTI5pn7KGGNVkGu1F7EzFWy6U+KAL5odDbHK790B2nBxJzZXh4
i48gXLLEI5SAzeaJNQW8fXxXVql7QBnlZtEznaSimp0um9KP1OuwTrA1pnjUsxKpjEXSN0IlTcFS
LghT0hCuKgzPgRA8I/w8DUXqX79mt59ln0tTqGiyEzsxS3p8xvrXZCPNvtd3xiku0TWM/BLS0mqL
4knHzDaSf/bLwVyZpQBR7uo8aCa4rfYwOxxqungg7EuvR7ORHT8FRxk17NCSZBMc/i/jD+22ZBDD
bHbnQCjgf8eTLiNiVK1dULzULxKL2o/IBqH9XebzB9aMPutrUkFn2SWBONW4bPLlRiycOrut+tRs
eOv6l9wMAjUQtCAnDaZBGvTlQBXnkUMKcxqK/VTcZnrPICzZDslWJqiV5LHRpJqEFFDwHSJjgYfs
F++J0OQ5XjTHfsvJxoLdv4aPhhfvGsVFttoO3frfea2hadD9wZ1D9wPqegSW1BC/ZN6nZy5308P4
UZ4an6guyxGURGz1pfpgvh82L1bt0yzltWLHFYkxXVLSpDNbOUSROaANcUHiUfWrmpkx2nzYrgxS
D6S4wqwDp5OkWwJK1fBVFs/pBJkHjDcE9cMYHSCn+2/8SJdEQSB3ObSf/3ptFXGS5gppJoMuWWYq
bfWiRhzjPbHpq582aIBLwA+jViICBiQ4MJOQOEHROdePw/bbcmWDArYm5Ra+TS6Y3T8nw4XNFJzJ
j/kA0kuiccsMu1irorxDVfSlFEl2j9Bw12fSpJpbyQvezmZpQyTDFW6vr/HSD/YFRVdrpNxDWLK5
wtgkYHtGjUS0kt2M+fbl2CP9BCqcMyKsx2m/eNnzfNR/jL6wu/4DNmOAlX0KEMIw0YSadFSGYWNG
+bECDugCI0/L2lYqjpIrwRhDCQkvcc7NIhytWWaJcbBMUEHUqOZxzpP80eDyVrNTrQa8XaffraGT
ByWQ0GXd8ayto8InvagiThlxsutxfkzyyQWj6o+6535c/0JfKGkusfnqE1EBk2Rk2TiQ40z4+YJf
5OGuONrpIh9sdqcQ3ZMMi8TNrzklBSBcLlVFr2MzO7eAsO3ki4iySWCGcQ5mQLh9J32uj26OSOcm
GIMEhZnfTb2po49mopti5A++AIJbBVUyCApMToo/5PUR3Kv3csOewmT4EF0/BeXOZCwZnvGRAIp2
ITLD9Nv1nf0yU/z7W4JumjAZK8ij/xWaW10AsYIAEz0SSkRNKgankXAAecYh9xqMty4WJhhN3h99
ZNGXm8JifdzN1wYhvP7jF1DeNBYxKgQ8vm1YtOYILvpiea6MA3icQSH1cX252xv6aYvyoyYNdaHn
8GVnEfycY3jMBZmBX9uB/ed66ObeRq0jtaywHjKlTVR4yg/CG0tYw+cXhWFtO9OzskZdSQamA+ew
gTXyjEid5TD86PzcidzwKbZ6m1wTxrf0RjyE0MSZ769vJ9mur8fyz+28ONcqKVBInAp5GtyH817f
C353SC8q08wYifHZLgd2ZQdUTlyDaimq2RhGLpDTFXzdRkHCQvrMam/FF5ZFlkHy/1cGYyHiIexr
oCCCjAdax019YrGxbYP1595RV5DOadok8+iNMILOaYT7LFJMSHsz/IP1hahbaJpCscsXuEcBtQXJ
l3ejOx8bj+WGfxMZfa6GghGoW3FDMyHrnhwr6KYhH+LoECqqjyh74r3FyoNcYOma51Gg0arpKEv8
RF7PCFN23U37BNGeyDUu/DtSbOU38U2HzjkWWjFXSnZ85RpRkrXJ2GNHB3d0Foy4LABLGWkojCn5
mce0t331/bmzl/rvyl4dxAPfktpcXZUnDoR36JZZ7kZOnswsKV97qOrYrTTgHAiYZ5gXtzWq27lC
/9z1s7755PwEmksNcfU7xDlESWzCRRHW4j4Ne6tt/FGVbLCZM257cfNGMHhel3SJiJxQRyOa9ayp
FcQxyLCB62c2DfRC6U6/r58JAQ8p6IDd/lZG/pH7qBEQd2aGZ8WM4UCSVmY52yYYGCArU6DqAqZL
GmIbdRAMArFRGH2EMucXQ8WIuom7fnHnlQniBKvNnY0iNxK04Ls9v6ujD7EtMaZ6XuTMBiuPOc0B
g3FsO0WzMkhF+eUyVkYIgn+3e1XwCmzNaRfvZXvZy5wLCqdnDORa6FZYHq47EWsrKVxtdSUqIxl5
C7FUTRnDuEPJuJI2YXW1MMp3ZLktp7oCA2pez4elT38ugXLSZ/FfhfcrOxSwjtCUCWtyyw8udzMd
udqJwNAr3wh7Y0ERKX3QEpNz/9vuUSBbjHXeo0dec6Wuv6u1CaLT6ft1E9sdcqt1UcA6coPeJDk8
MeTOnPZWLT+D6aVWE2fR7/oCbXmaVQqRJ4BD+j9apoAVeiUBH4N4GU9dUtrMHsACieQrIW9naRdu
A8yfJ5rG1CSXk1rDeJo7CneQ5cjKZymszAz6ZG3WOIx1kaN05WzTwDkZxjTypJLxm8CzBT9OfCp8
QuDZePpZ+Hbd3iZOf37Ay+jGCkqiti54fcARq5fOi7PQLoPZmlIowioFwx8ZqPWluWqAp2gSTEW5
AB2l3IR4OB5BvzruQ9Fqs+l1ho9sv1ZWi6PwowxkvWvTy142R5BngbkzPg3gVskthIS7yW/d9pj4
wikDFWvpVB/K4/XdZcDLpadvtbugTwYVPi4JN0hUU+PR2cW9geaFsU4GTEoUuCRNiAbsEv4pzbWb
DT/FiZUqYHkJBSXZUnIZepFFjCI9oupnL0Vs1pBAH+KIsZbNCHT1yShA0WMQ6M0tIkMo2KOncvAJ
dx67uXn7IbSyQ8GHWDRxX4dwRshr7Wqni03wBnhqiSkK2SahAkkXVFZsy4f5AY2T1nXHYEAKrYZa
TArXpKScEwSggZm19n7mQ8sYekePhFPCZax5PZZBKioZh6iNEhDcusG8S6Dq8rjYSWLmdxBghtYL
pvhnNOr2UL/I7X9ZTfrcbFn8a7yi10LWZhNuiaqszLp0kMKGct+bVD1d31VWnCITcF2dN/B1FEZP
3i8QqjoPruopLmESxbkr8UnbXWfFzErAZajgCmLLFMr0Za4LEA3//YL/jTIBnpzpqQTx4jl5Ic95
3QQTpRfb0Wk8YHrNj773Puu+324hX20zFcxMrRiKTYyYmwiQEQkFzJafCjeHbiektECvlnkNssDg
2mZcItuvnJVlCoHiwQimPMEWkOaCEKqWkS0/kl5ooice37BCbKY9Co8wrcbHekbw6DWuQXUG8QE0
vWkOV4HsCVV9NuU64/KSKVwyDHXuEy5FnrlAg+oy8rUJvZ/FbIrulHH8XdpPH3OoMaIBFkzRpRBl
UicI38KhCbkR6ALc6nbocI1x1piBRTz/Kb01VnUKLNXRbpoTawaEsWq6SoJe0kyEV6F5YZbRtAo5
9TC2p2Rf9g+8/i0JmBM1BAmunCW6FjxIoCNaOhIjaP0tHxiYTDV+QErgkLa8G43gS2wx7TIY7qyM
pzmN/LFrbq6DCGvNFFgpQ4x2BiijQDzAbfj4LIatJfGFWcz7oiucWBgZryuRcbvSdWC+l8dUyTHo
q3/HGJFdO+ASt4wMjbTIr6Zm9TP6Rs4zghfoExn8TgIx5sMAqrZ/kithXMAKhWZTVHcClq27XFJZ
XfEaqsdQOco10tb9rYRpb41FBP43D/g/42uFwq0xSpPe+J0j0fetk58N0cz3RChpQo4y9SU/cjVk
J/lj9TYfUYzfTV7+yNsyxiyYJTRi7JoHUlA2SnNRZaRfh/Bzqt7sSEdcIWeuRYc4iCOtvoJ6pHh/
3edY55zm0+VyIYR0HKwSwqT+LHqBJ1u1pd8aVr4TBUwg5I8leg0Ve3rlfZVR32JdYQqNbqGmpF14
gRn0QsQmyJJtzpEhICMgVl6QPs2IjOZpdMdjZyV34yFEaDQlNquZiBGmKFRYpkgTBvviCTPvWQ6R
9kh0wO53kkswwLZSeBMb8sv1nd9ODX5eXXT1phLKP/wdnYcoqLenyBpP9RPnpFb0Vu8US/4R3xQn
Zv8A451HF2uETqvBKYTZ+8Ew5WVXPFYu8XL9Jq1PpEkNjz3GZcLYW3qQVZYDoZo7gHkKddkJEVFf
3U+gbJBTxZOSymZsLAPVaEZdpVT+GHoYreW1PKfoS68O3L1mAcN+dVa0j7zixMp/soxS6CVXKvRn
Z0BpEyvW8Dh0b/ljmLGaclk7SQFWJc1ZmQ6Z7CrSz0K67ZLWTNSbmrsTkVVmbCP5xVfwSKXwqEnm
ET3A5KXwtDxUO8kOEVNZ70F2ia548Gz91z0kq18F0VnVocFkgUKPoXS/eiNEO50eIOUX18cSemPX
18faSgp5siUU+6hE6UQYNDsK0LAj4j0imQF3iHMmrw/LPSh4aaSsCAsO1uCTrvaKRnVPcpVjgmyO
O+CVAN2S+w5j9PxRAyN+cqfs1JfwQfeX1kwxPHd96SzooVkWs7QvcqXCr5n3yW3+Vj9DtPj34M5y
bhoTWd34p3CqvPHwHz8xLdrS9imYDsF35eoa+lJyubUnddhnMjRSC05hIAFj02kOXWiPzyASQo5V
F2c30xqvTfvDIJ95FiUC46jQFLrz0BSBUmO+awILXpIuljK9Xv9kjOCAJs1VxqSWghwdblrX+1ql
O6AnsBbWYOnWOnQInoHeBfLnMh0M5LpShouMYCARpAO/aK+xJjAqCJsvqLUN6ty1DajsWg1vxeEV
IY496CZpXuttkONCEwNJ1IjRusdaFHX02qUfiiLBovT5RstrCyHvv4HK1Zroq7zPokbNMALmzlax
40ozsqQf4rd33G7O8NHdsUs9myd4bZHKqoC0ky+6BEVf3iNxKwkZRae1ACXZQb4Z7eK+drvT6LPG
ODfbrtaGqUdKxg9DLBTYTSL8wDvTrrdUr17QPpCA2D3+IF2I40168za71X1xx3oXbp2DtXkqz1J2
UNrRyGSWIH/IEeh2lF9B/fL/P2trG8ShVtdQWA18rddAR6W8MdR91GVm3v+6bmPrsbO2QV3kM0hu
h7DFNqbQM6/Fmx5CTt38rKJY0ikvcjeaSsw4eayto+7zuY8RbAcwGdStOUi+ATL8ZWActs26zHph
1B3ORVwzKSWOgspPFjdihj878dpBz0y16C0h+TU170MHQvOC9ZZgrY8CFtAAZoZMBmoqzZ+z1Aya
3Sj+uP7ZWDYoLFGgFoqpabxRg1E2oSSPFnEMX+ksXp+/OWUAYQzl8QqIGf7qgksG2puZpBN7vEZ5
p9wrD9kuRtBA+GUH0FQa+8rhTmT4C4NgzPGNzc45TH//aZ/yFXGUkdCDRNOlxgWqTMGaJ+SASGM8
NMce0WacRqbGim63d/fTKuU7URMU/dxgd5Ok6U09A49KVeb7uOTfr3/GTdrn9fooXxmXKB5yAVMG
vNc7wb7YRT/jw3gSfOmiZA0+sjvebh/U98makOxIXW7HHmfevpg+l0s5UyCIU6PGwDJpelDnu0Zk
pRS24p/VKunyIR6wYigY5HG9nPr6yMmamS3f8vTx+m7+zZX+50LoymEwKgrXc1jIjLug2+koc3m6
TWTAOw/jRey2GvJ56KfJemHUJZSqXJcWAxampvt0HkDoX5gKngt18jwg/VwW9vUVbnZarg1S144R
xFqPXm0MzyI3BA0Tt74nF97wUtx2qOrpu8qPQRE7H4fv3Un3+RdptFhxDAsULqNoq3uJk9pY6UEk
drl6B5IxIORbhoUJydkWTqFHqke8Lfo1HmfIIhnM4Zy/QffPL03hUqBUbVsRl0Un8kW8XALrkLDn
j7zPMQpHW++z9ZZTEDSGbRRyKa4rJXsSwjcAkiUaVi2HZpOWzvXvu1nAWBujkGdo8GovycDt8KqT
0s1By83Wze+Mc2yBj9gSzRpNrbZ8z/usaIOBAhIFRVyWKTUGD9Bq0jd2YTT2GLDq35vzPuvlUUgz
BNI8DR2SE5k+/pRa7SykmG1VZJ8fNGssIYURJG1ganPjVgkrJGCgOl1xzAKMmwpkgbL8GHKFM6uN
xUusPhcGJNDMAKFcdpGMcdZLCaq71V7Qe3Wv5OAYA8HIrvM4WyosAYoU/+C2ZK2QgqNx4ZBFN3Bb
ks6JOSZaWQ8l4mN3AQCOZuvnaMPGzBwDlViflS46znrdSCUZQySdKN1OgMTcCNDN9qwhwMtNcQVw
6UrjmKkdlyiw1GHCdYB61IgpaZD/WRNsxlbo53tS7CMk2dk+dBtwrEV+bnM7ycEQmxXfsIijNguu
K5emJ0yNpMy4hEdOMdfwzJJUawB/rp5FhqlKeJjEsWAOVWAVwnirK/15bEHIr8UHFfxe0xh2TtqI
JgNEyCVwbZMoxBJivam1FBNSQazsY4MLzCpRvtWgGTV5ZQJXLDe4Q9BDSUzl9mGrvHZtXdthImmm
0EWMEIcVwskUpBWVUfYlefYSWR8QnO9Lq+dM7RIzErQ2dsxiLHl0XtsACspiVUx7Q8DtQGhgShhM
rRh5fDRjoX+Isdms805BWqdHmSSSm0j2yrP+VulmYL+PbvNGihWzHVrZntBRjhbrLGz2za88jy5N
tlqlFPwMPEt2FWY8co+Qbxkeadr4B1UhxjrpuqQcaJmSGSj/diDfir6B4EbhzfQpq2zuTKrrQO0P
eH+pg8nUHA/M1TKcWqGwTegLnSsquBHUq/fTQ+1Blu9dv8yv5w8Z1HkZ35URs9IlyUlewl7LEeSQ
hmnIk5AO7UEz+fcWWnXQzXUmNNc3J4MVw7L2mVzTq+AqiSs+VxRCj7Ibdqqje2TGJNzHCKomB28B
W0fXbmr/g1QO2cErp4YuQnKcOHIx4ReZ9zOo+aHReiGCyXeZHzn6/fX9ZUQbCoVRehLzQt3gc8rt
06y2ptQzNnLz+0EtDH0JGmiPaI7IrB+Lwoiwjw24l/RRNyHoYxUKYuXi6fpSyAn/sm8rS9QXi0s5
LQMRlgjaFG7q9Zi4/RfyS2TySF/ZIbf/yjN4jPuUGXlFjSDuki2cNXyfYU8a6QtP2l1f1PadvrJG
faCpDsWcQ8TkqncTZhmN8+gW5+KCZdctbQYtK0PU/bDkUj0opPAbqLGrQkoEMqphzuwq3XS4lRnq
TqiaXk7mALunmNlOP0EC+DbFqSp+qab+qlhI93rX10V+9zW3oC4GsQRDaycCQKADZHH9c6+1Jjfd
VbmrsKbbt5+Ffy5O5Pm/ukaTSVlS9bAle+qee82+BXf1Gfx9UGyIrVqysl+jHS3mdE5xKQWW9qBC
wI8JmddX/IVdrlVEZCwnHATCFiTYsSPjFyQYNwi9+Dg4xq/CqaD7CDWF6zu9/RpcLZ+6GyI9Wfi6
QIWwHcc7Y0keuHTBfCGouZZ+OQlzm5oin7zKfdpADlh0gih4uf4TrnuXyJPba3U2QbU95AgCySTp
9zn9GYop6z7avBdWa6RQphyjKOxJVnFGJg5NIhBOkZ10H2F7l7sMU8YNadX0iQTR9aVtP/dXlinc
iSG/m88V3qT6aSpNFZ4Vng2wfoSH352FMShp0T95Hp71dxJws2loWY5FYZE8tIGG1Ac6ckphMFUx
PC9ctk+0zNNTGcRrKiNDzQA/kSc/aPU5E1VMSkXFeUqRWywNyQqNd1XzA9FbSiesbqRstwx31/eZ
tUgKoJSoFcQgwekJJR26tAJKKUu1AwTjwV+gpZ8XGC51HXhFngKoEJTe1UgImErxJC33wfKiyows
PGNNl31e7eOQ5MMoktxJO6VOGRzF+F4tIIcNcrQk0xmOup3++3TUC0ysrHWVtGiygCMSHXkkhaaf
sTP4HTqHAH3DKfNYac3NnqXPG1m8ROgrg2WUqHrTYgfJ3DOJ0/hwx+VmE5lE2Nd44r4vSItHqgVe
CkuV/OSJVfC9HuWAiPuvjspFpWiIEm7pcakdyI3bERTd28qMlbfr3snC2Mszb73WQiiUYcFam1co
XtrhPvtB2HckSFGxEIfhmJcn98qUiriwnmU8qaQoM4cIvJnQwjEMhrsQwPz7+xky7n/dOj3QoGlC
xqgXXgjNMqrgl2HBCKNYRiggkYWQH/sQQNLk0c2YBIcyEj3Gl9mM21duTwFHByJSWVZQgiUtHWTA
MrEhHu5hfhoikaxQYzvfsbJGoYYRjyN0c/FxjIf2ObslEyWgx3PAzg0JONlN7ZQp6rxdJfm0eTmH
K4cQlVpIFAmfipAEt95waM/gYr/tvf6DsyRkEkIrdzFK6ohu5mijWYJfVT8zu1UYfnm5KFc/o0+1
PxjrBldyxf2MOnftpSeoXNjk+i3Oos989jIc6DLgs7KZ8RIfhoRuAI+LFk38zvwWWf1TsENpCHjT
7xOnKS3uJ8OnCG5cORz0AHkBweeZU+FTTRB3psAV9mwo35dU2gdN7Rez/BLPga/G0oOaBQ6noTW5
Eytz1ERGLzLL32jRqCVpRr0goE5ePQtIvwN0ZhJ6V3RikuzK98ybGSeKuPC1xVMBTwBhaAwtkQMl
1p4eKrvRCM4SB6jrh29iv7hDOT7mauZf33TWp6YAadC0epREVKwnDWSlk2S1Sc8g3GKZoOAIIY3W
tTzu4xx1zSRw9II1i8yyQIFRUKvjnBaAhymtgN13WsFIHGx/HFkAu7OMevSXrtFKi7SW5IFIq4lw
IKoIkZ+6rCLX34SAn3aoN0Wo9ZWuXHAOVaxhBLaK78Zgh9DOCaHYOE4PPHj9xkJ+vu4Ff/OW+zRM
XemLNClNRuC8OHI3OfjXU0u4U+H2oJzah0+SR5KK0KW0dIvbYfjYEnYK6/gTP/h6Aj5/A/nKK9TJ
Y77IoYuFt6uKioXQ+3kPj49Tp5KQfIt0Sx4JneJgFWP6pCbcS9x3+54brDrdDZwpQoMqmCZGaYX1
o6hjqYrN2AUTflQplpBeDWxZeo4XwEJwNlhe9jex5OcOUIcxqrq+z2Iw03Hdb+nDg3LWj3FsCnsB
vAWBw6IG2U7nCp8WqbNZjEiwhgsc+3cwCRqUk2G9k+xOzPZu8vOvfWD6mCIuh1QejEW7/A1cwuqH
8tLKJuegD9LBqPJ4FI/Fd3aJinV6qeihk/Wojwn5Mwhw/cD41Yn3OveuS088dK9n4TaJWZLwDK+h
W0zVRYiznrQSzjFYIx/7HiVq5cAHP2RUca8f3W3s+/ML0j2lszJLitQDwNMh/57zii9mhnPdBAsd
6FbSYEAaix8R8MvIY+Hh7Sqv8VsAetf4owMJHkQH97wLEqIMQZB+A1Wci6YRq3uWtakURoGGsxLk
EEWvMSkLSwlGV20au8/4Z7XCrETO5+b1ddNbC9VBEfKXkIWRocrOG1SbYVqCICgUC9z5anuWm/Tc
9BwDeInLr48EbYIC/KhIEghQ5eB70dNfSar9qkZob4rRjzQsTmUAwhkRzVzXl0Ufw4tNA4Q/IgRj
0e5KQVrM6Wqm5dXo8lPg1sqZWwp74m45Fj0P+Xe+rO3/SLuy3bpxLftFAqiJlF41nuN5jJ28CLZj
a55nfX0vuborMq0+vFU3QIIqGPAWyc3NPa61kcNZs24JZNIRbN+M5pRquQzZZSVKg397MfnFcAas
AjFJV5ix6gGz/knq0T0oqYHVqcNLm2KYJ1APdak/TXl7mEwqOLxvbiKEqwS8u4ahrJD8/Gh9Gg6J
1k3dCCzT0QX87mULxpyf4WV8VJ6BG2BX9cq4I+oN+UY+wIvlHso2ZWVKGMQav7KH/mp+HF6D39ET
u+wdya/OtPP4vn6dRMitO8eJxZogMlNUDWxm3G3IY0lVslAbvaF5zqvQCszOahpBZXNXCArWFDS/
q+pwdxw5+XyIWTl6dQI+i+SnaozOIMy0rZ/KaaZKdE0xVBPdPIQHEU1TmuVy1Y6epDbXYw7IRMOw
Uxnl+iZ+HJfsKGv0KCnDce7Ke3XoG4HN3l3lRj536/MI/VshxQH2zA6Aoo92SixUcM1FQritXJYx
jGmYqmDKBHCorsa/KkJHa5ri19P2ZMdMftlNTh2DWiNDMmI1yyShQGs0z3UhgsLhbf+nym92bF3s
xjfsiNbUkYET09mxBlWm6pRR7sbUtMO306vZv9QbUZzZKicZjTR5NnmL5IFLhFq9H56REb00iw3c
Oy0Cu0cET1gETb+7jRTA97qpEIy6cpasYH3flvM4emkeO1UU3LYN4BEEi+Ndoc99BJ+6qjMDsO38
jIPWxapMon708g8VvArTRXieuh3a98Jj8lQPwA6d7AUcwt3o6oml/j4tfk8lZXDMGYwSoFry9rJQ
Gz3EpCfIQdP6JZKGd6MIHlIZ3bSn5XzLka7LlNfWYVUHpxSy1F/VpZLraMCoGHDv8QDZWt+CrlYd
TWueWWghFL0xx2nyC015GvAfNlWYk8Ta7dxUbtFQZ2k1mxGaWXhdrrNyGKxMUpldRSOQQXNRlWXn
PVZlRQWvIGgi8Zf7WHOsKz3UVBDcVf0TkfFSdbq7pMm1JP3T9OPnvmxEKV/3pR7NZkp6ij4p8yir
i5WZxb8wbSCCBCgVVkLNzxBnc1Hzoc3DUIWCTaZ61wXSVZsWDyGGSU+f8K4maeAqNNdUM+UH9Ju5
C4IQAPhARrmU0W80nCXyP0xbfO4VxWMHRG0dBHDcfdSisUgJMqmA7qgPgVF+SHH/T+HaeBlcRJQG
Y67VrTFgdOqi6oFXkdywYHbG7OH0du3ZFgU1bIL1GCbj+xLGSFtmKU9HlESoTxk5L9pY0LG6KwKM
1qamyGv3A6dagCmrq34eRg/Ruj11qTsJd0skgnvRMqULaR5FYN9sQ4/Kg400vfuPNwrQ4oYMFGxd
l7/5H21eDTnLTcUb1MDN6599qjqnJey8ZF8krIvcXBCqFVkQxL3qNYyMz3mWKvZozoVdIkC1B00t
HXBKBN5poTs7xxgFwaUG82tQvuoWEfARzcjueWZVgbuTMMtQyeNpGTtmDDKgAQSMxYiXuPtSzxXr
6kUdwSTZ3efDclXR3O3V5FdU6YLl7IoykIYzTU1HewonSk2WARxpRPVKQGEEMAaYRIku9FmaLbA1
Hk6va3fvNsK4O4qcbCBlCaLNrn9Su99FJeqv3xUAt9qUDVPVdb7pa6bVOFedoXraXL3Huvy7y3VB
FktfezE4jxewiH9kcFqnm13ClKnA1K0CduyhMkG/whLZg7+d3+YVaazU1FI3ivTWMie191StlNyl
7eRzheiBLwUFc+IyjY96owBnudJj/EsAS2KMBYbZzYWkv/MiWBZHYtPPjk6jQ/NAdQgG7p2giEEx
OCpV85CXOTrL6LzYVQa8CQJ0pNFSkyLxy0WpH6aqah4BUkau8IzMdtbp+fnMhvCuyvNMtuW4i8Cm
EmvHfhqpk0l6bVUsy4/ECLu7sCwoADxYe5iroroAV0J0RUhvfrQ6jUQ+/P6pwVdjK/2byddl1EKJ
gkaGe232mo/kvRXNoeAt3VXzldQB3LAyeP+4vFUVqyBoKg04a+MIclgV1BGxVYXhYx++ntbxb5lH
PETMIAozTUPWyTe/0IizrNRD6OBUHRO5ekuB0WVlBYY9esBSZDcRIOoq9Bqn41tJFzure/gOTNTM
s7enBtOA4alQHateX/2NbZzlQgpmrdQ8A+wnwFAtw8g5vdC9Ld1KWH++kUCDRKo6VZ081qCpIx5z
8P+QyTUn3c3DQVBG2luOqTFYIiZT0Cpw71XT9TTGDPHk9VS1i/YmH95Pr2bdD/5WmzoiWdhb2HY+
jlUQqqRl005eLVHMz7emq5TkZsnAgnFa0F5QxEwdKK8KxbmA/vrrviVj2iMJSFVk/qvjBCIrzYa1
8CRbQdN9dDBexXgIO6EKM+GvmPDjIZk3i/VUtGHZNBCWhCvNwEdeGTdNX58xCWNV3czOl7RzNHkS
pCB278JW8HqsGx0xEWYWRYtrN3mzu4J066HVFxg8nNy1vbpJnPDp9PbuaeVWIqf3kVKWfZarqtdm
mH1Fg/5k55HcXMZMid25G1IB9NFeBmnl2sVhypSC3psLOYBRGs+NpEMgmuaG6+YGpM4OkMg9cEzf
qK52Lv0HVfwdbYWJURgBJRah31t/Mi1EKIXAulRSt01uMlAIjvrint7LfSmA1NMI0nLwD76eXhGp
85IP0ggE5NTS2tzCKK5VsPvTUnZODGv5I4WzIy0LMYG3KJOHx89J1Ox9YMmhb4eruaOi6ua3YQYY
Z4MgwWgCex887Xwk0qeknDOSaJ9d4eiCcY3Kas4HuwSOO9hFnPh1EfWi7eSlIVI1AdoOJQFH4ddd
TIwFSWk9BfF48CJHNwVhzqicq8NxIldqAbqb6brSkBHBoMlCMqdDO8C4vJP0Ki4HO63RhzQOgtdQ
2f0mWCA4SXBlkXL6+k0l0WqiBLDd6/D9ctHdgIv7nB261FYdDchN6IO81G7I2+hMV9EhuUsO+fXy
Dtztw/gkBp/f1bPN13AaEGgZLUo9Qi1ECX+D1MZaKu1AO1E8vWMFDRAd/b1oztWNlbo3tRxvSFaa
VylQkms9hvdeNG+jqR7anvlw2ex2Mf5FuveLYM7tlZspnuconLwEyHdF9ZRXzzPYM05fo73VqbIh
I9X7aea51SlKFqW5pk2g4uqOrd8dxs8u9v5wWsyuvdvK4RZTNGDzBK3t7Gm3A/o5VMd8pmijCW7I
dX6Eplgr35gQknxPYbdSuUeznjo0V+pwquq0NEtHY2lzjjYz7T2CN20v+ox2ZanDwAMid0EGbNdm
bGTzoByLbAZNVa4r9ocLkPRdk+iwmvgO4xx5b3WVJ+ZBEpwm3yXR5rNU6wpOc+2S+HOawvakvaun
KnBTkciEOeSzGYZe93kd0AkNJVYLdH8NvUmYlieJawKurn4AkqsbMKsU9T2u2si5W+Cb+SOXcwwi
FUMXganD3eoaJ2wLtx/NC1I8Iky1srl/Fijt7jI1nRrqWg3Be/3V3sl6G86VFP9l9mXnmDij9JmF
Vu3EwlRhZosy+bsHqCuIQSmiDZ1nGNfZ2FTBRNBQJ7eZV1bKQ0ELp1ern3Km31ZKDICoMLvIdUm0
1h1X2VA3krkLSjOtK9QRT1ynufQTgBgID4VjEoC4rh1XxKo08IkfTm/xrlQDnrOKWR2U8bgdHpUC
lajWVL0QPRZSdxcvolrrngQkRCjiRIqHlA/hJkS6jMT57FH2PEYJUBxFVfF9Cehc0JEHRSzAmdAU
KCOGpBuTZ2DgIJt+THMmsCV7ag++cWTUFeRUNN4XUKUwKdR1DZqR2G0MyO5Ot8w6B+jAjyj/N+8O
hlTgnRICcZQzmmUatlOchJrX92WJBEB2k0zK+RLVoXv68L+Nva9u1UYS36QRdoTmSlrOXqxRxTWa
/rxsR4sBVyfpDqF6nfSTrbXxIdBv2Xi9sPg4B79G7VWfiFe2oRVP70PUCWJG4VdxOlnUpE8TZYTn
tSi+WRGrzuYzLWxGq4FTi8FWS6vImQxizrG7ykuQECpP+lBYsnaThYGP6cyjnFBmxb3xKNiwPadX
Qy5ChyeqITfKqVqA4HImGExAEEjs+NBFVnKdA3kBVbnL5jxDfUx1yblUCDLL8p5Z2srljEMZBzBB
XTZD7uCsxDX9rUSs5TCP1l8dx4BDN84Ryq9cwoWQS1i0bF4jdWDkSVUBSt2ZHlGr+VVFKrA3UHuY
RJ02u5f5zw7zaAFt1WhNQFvNG1l1N8j1U8xaQSpwV4QG8BNqKoqOMs3XVwUXIurMELc5nbrrTp6O
SAuKyozrgfAPJbq//5axfsMmgiaJwrIlnTVvKtLzLiusoH7VzYMS3C3jYuWNentaM3ct1Ebe+pJu
5M0gey7VCdHKHGhvINh7GKbADTrzLEhGwCBAT07L23uZNdyA9ZX8TM59lccGpANZwWavY9eZBpKd
6T3VF4GQXad1K0X5KgVTZEM9s1XtzwYwZQMw8JA5MRgbENNay2xJjdUDmAd9QsQSTZns7+ifFXJa
Yg5dYNAIWrLA8KTFfd6NNq3f67oAPmIpSEeItpNTlxnBrTRkwPVMVFRn47Myae2RvP53Z8bpSFsV
QZUlqebRfP6RhPLtqP3oRXAmopVwQaEah3GdT+HstfNBon5iPpmJKDRfj/375fpzNJwVnkiYyJoG
tdD8+NDWHhjdDh2GIDoUqMFXKcQl3X+RNtrOmd8+MzFoaECgft+71WBBEwmmEKpr/bW0w8fwogWx
Qej1N0WKGXxRW8TuluqoKRoGMkffskaV3jVVk+pQDngdqnYoM2IlqqDWu2vi/wjhR8balMZRY8CA
gM8pDYHgVN3K1V0Tiyh2RXK4x32OTZCv4LA9tUwu8yh7RCXNGeYhsRACuKcVftfQb9bEmY+AwXdp
ZFxhpnTo+rmOelE8JFoNZySY2kcYbsXDmGnUCpDUK+bf4BujpPk3BmKzFM5ALIC7KNt1KWR8lLXM
nvrXSZqs/26/OANhJuYSGjOEJDkdrHmRntomOJ6WIdqx9eebhyrr0VC2MAkVgS6zUTI/08D/UeuT
v4gQvfey2PDUUEXR1pIsSNG+ipoJeAPiaQIQJQW3SCMfw/jSiOllVZaOkgRXSXWtJLAXZX1uhuYT
UOaMQnBsu27A5hM4wxGw1lhMA64sKc7DUfeolD6TdrD7BVnLBTD/oQjKal/n/yyac9WWUI0XRnC/
ZCI5NCXIlC7O6SPcf5b/rMpYS62bM0xMczHCCTJqMC8De8EBL5UX2ektygTJSnUJeG+Qfgkx2vda
XbcnykerROu6qtDr2TPL3GZF81KrqJCS4KLom+MUpZZkvmnzMRvVw+klC87R4CyJXmK+tVqTweDi
SOwyKB9yvThjQeiwWnebyriq82UQXMc9u49kEXDnVYxCm3ywUet5omIEDK9OpFkhvar0wWqyf2H3
deD9msjlo3rFp5R1ZWFjp0BInFXnk6SfN0jgdnpwUWaid2z3Gd3K4u5+WOaSHI0IN8nZ4hSO/mxe
ty/tHXtFPek9vShe8t/IrzS/isdA8BLsb+WfVXKmoBm7VpsmrHKZb2rtHKQHgIl6PK0j3zB512h6
bZlB+w/GxNGU8fVaGErcLw1JdE86N27N5wgDoZOlHSeb2fOz5K9UhSC3FVzGvUY/A2graAIxDXAT
8wdYD40xJgUuo3a7Qtflrv4U3hYBBqE1K7g2z5KD8RRe14fOC71CCK68Vxb9Ip47U7PJaTTGuBkr
6VGFySRvsdJ35tJ7ZHy8/G2FzBGOJewd53bN3HGqSisXirY6K/pPswUiavwMtAlBZl4khLPdaRiR
aVbTyVNz8LCMFECE/qzVghdi95XCZAXCKNCxmSg4fNUafTHmxVSwlugY+PNV5sWPutt663idcp69
i+pae+/DRhzv581RnmOILEFvb67bak6eqqwSTY3s7dxWBncR0CWPa5JgSfFwwQLtUAMIgBStJ7hv
e0Z5K4YzygsGK1AcjzBmMKXKk4Gnz21YTBxKA9WOq8n4UOaAWEVGWq+aaz0DHExennegnvdaM6Lv
TAtSiwBX01KktHWHtO69qiHLI5mIiO9TtO+cpxhOskRiE0k9UkcY2CWd3ZBcGDCvysJHRgy90+iE
gDn/1nuaJEANyQC44wU6vShZc65IL3FTWCQAnmUEWPBIA6+JZNMScAlpYBXLXdJ2lgoOYgSd6ocC
bHRDN30AfQr8vv0vQ58q8JFVFc3dX9W8ZJUZyZ9XFiGaZB4K+itWLgLE1clVCvQ2lrydVo9dJcR7
JitMl5FI5WyElM5GnqwZkSq5CLLzMEQfAbq6TgvZWZWJPK2sws9U0Ye7/nzjCUVhHoBGHfnABOjM
7WXs677sJkL8xW9DinhatnJ4JF90obURW9o14o00uwJrhBM45svKmw4IQTHA7s7mfZHHndZigOYs
DPFeAii0d6g6EXc05cAjg666/2ILMYKCCgEhJqXrp2y2UK37YCw1iML07WWYJmfmEFgNvY613wNh
dhQkH1kgCV5NdXeBUEN0fmh4NvnKUpNVGR1UeJIV/a0vIB4q5s7F4IMbB8hqYpbWkBS772q8XXhG
yWvfDFaw5mY6YPvnA8CpK7safsrAg10GfzCYFfVnaaE4VTVZA6msKQqsyLxnCxg/i6umeO66R7Qd
A7sOfXhydDfmoxUVokbK9bXl7r9JNsviTOJE0hagAD3qj8UNwLzs3Kht2nduLsIpW2/PKUGcOUNc
1dZmCK8DbPedLXeNDryrRHudqjC7xvBA7xsD0QQv8p7//2V5q5Hd6IpBGrxfPaQqS+xOgCSXm8Yq
6+fZkK0S1Btsau3CaLy4F6ScROrCKSmJlaUZZty/KL6b25dCkc+XzhAUPr7hbXze8s3pcb4UQvxg
Dpq1RRV4riZYJGLXvFte+0t2mB7aX7WdwzVY7IZacQL0eesTgO5mrFwgjJ6+lHsFB+y0ydBlgvyu
zMceAyan5DbA27p2mlQ3YWLHwXPrr4PKgDQLHzpbOUB8avX37EVsf3bt6kY853thWiIELAOMdycv
uQXEmGMrD41lKvqLpEpXYL38qevLxdIulUjHdrwKE+VQ2Vix99EJyh21Fs9pr05IgkRHw59/5C4G
nkZLUa3w8Y1aKwjAuupX9lA8inz5vZaFL7I5BdDneQnbtRmEDXqPZVeZnSjDazYEyHnH2W0lUW+R
m9SiQ3W/BDmx53I5okUlsaJw+FAn0dDZ7jmgt1LBwCNaH/lSCclaoxurz/xFdSxIa7G2PKQVuo3q
yzFkVoDhMAwYuqe1b++2IYRa+2E0ahj8kyA3Y631OUOBhlxq8mJp5plRaAIVFwnh9rpXI5nAmiCJ
Uf+Y2tSG8bdiRVT93tvA7VI4L6SYZTTjUShyXfa9hU6O2Arr8Saio2sGmM7VQ9Cvz0puVU0t2MVd
0egdRV8z5r++BYZFGv7vwwp6Vm+SH5LmOqgeMRyBmS6k3jBAOPa9qFC54+aamFv9Wyi3q8pQZIUB
7grYjcGZHsboAOAOzXBxi2ObeHgl2KU6n5VPpzVGJJbb5rSo0xAtgrNnREdaPspUxIYmEsAZpDj5
v9RFFGaWPrwViyjc3HtRtzu3HufmbSuDKQv6BjvX5ADMRjmbLM8NmuoCcr809HB6v/ZSMdtz4sPA
dhkUMw8gTfMXJ7KVMxTV7d4vMT2Q2NonkLfxWoR2V/8H9ZTdzTQxu4Yi4Rr3cqc10KjNhyZavFyZ
bMDK2LkQm3JP+RWMNcsqUjGqzPdQSMO0RB3NFy+baxtYYLZaydDD4tjT1CrI4prjtcKEDRWrevNu
EUJSDBoh/NIwZ/b1EFEQneNotZfyG0iZbHaIf2koGzoIsc7i3+NxuJwt9hOcdqePUySW005U5KOw
VAZkXHI/Aej9VOHxWgK3F7YriiRxWlrJmTwUqYJ9zaWbmamx06L2GjRLaBWjKgjh9vTkz26iG+br
bjYyIKj6CssqSwU1omOPTrDTG/eJd/z/Hxhinq8i+oahel0H6DBjQ/SRKn12p5a0ODe7qPMwkpQe
e1NZamuSma5Z6aBJTmM2sT+lRH6Il2By07rUwnMqh/llK/fZZSANFfoiBuMwsZIdelaBRZXNJJgx
VtSkLgEhHUjImFEXtiTXw1Uy18qPAMWKl0AfU8z2yMywtCkA4LQ5L26BCY0rc9YUBzAM6HsdDHT2
9nVpt41G75KMTe8LHasz2hiKHZQaosJ27hy1LEGC3UrTO7AEevPCkJrkQhqDyF8okOlr9B8tztDn
g26NeZfexKyZXCSC4/smkjB/2WOuaI7fqFo1glPde3jxIsG9Ao6CTPkR6FrXMMu+kMUrc/B5oHFl
WX4avWikeNeX2opZlWtjT9VsCokewsItskUb0BsO17Er3c035D77kT+M9/Or+i+ihK3IdeUbkXWi
9kSd8Qq15pURfqjNW5jdnlbYvXShuZWxXtCNDKZGISUtLIx6PbrdUT0A5vdyOCsv4Kr7yaV8FMjb
vfDolNF0HBXGvDiL1sadasot1sTu09peYgvROX0v7oMb5jK/6YARAIIkgldCVFvdu/2YMNDR02cY
BAP73ErrsJnbaEE1skkmf0QDeCrXRGQA8EtO3X8uYG5HrQrUBfYsnR4HkjqljGGv5fn0Ju7t4XYl
nCqGvamWZgEOylg+JsuxBhhMlF+FmUDM3ngAEsh/dozTP2WQ5bwOYczATBC3hqOP0eB1sXTfATFt
DJwlJoeiLF6qoP989et30wU2jTkhoJQkcJqZXnY1t8p9MJPBUoq8tIZGaZ12vlcsQDtiCEjwcO2f
sYmkoA48Bp1/ptUJgF9wvmUvb19r7Spnd6d3fvf3A1cAVTRmMPz5qkPoHlbqEsNcXtYYRzKDV7sU
eVKrGvIatPYnI0xWKG4Jp6bLOAEMDYEMiAPiif7SvQIE5rbpojiRxy86IOOSd1HH6zdU2DVTYKxw
OyuSgfKt1NRU4dCNarBWYA1fBkd29RRc6D6yy4dY1Ei/Og9fFwj0CKBIIEenQ7n4HGfWTBKmSonu
ZVFyE4cYm+2HqzwZR6uaUqD9hMntAlYowcX8fnJfpPIZz7wHJHMTTLoHLEBAJp739OO0auxYUkjQ
YNow8onBYD7KHDtd0spC1dFTuXjTReHUj+xqvsk+YFtd4NKLwKB2Du2rwNVMbEx3Oie0j9ABDijx
+goMiAewy5UPK1KYaD5gd/M2S+PUXjFjdK41WFoPvMliKQ4Blf+53n9dzao2m9WYLU2GWEuXz1bY
9E73ZCs9M46yDw/qHUPRtuC4vhtRyIO3IKM5lGCmlLtnehUBxigol8+BvRLupu7SH2savLOMe9og
UYuZgE+WLuFt270BG9Hrdm+WimrQMhmptHxCBIJ3ze71K228zCdrJT1CK7SjVh7GTynYO94LxRNp
zvdg5uvSObs+63UU6CRYYNdXlmYDmL8oevkiMTvp1a9yOAWVsjEkndHqXnBpnMlAum/O12mk7Ew0
dfAN2x459y+HySnoUI+jPrAODTDOhOGV1F2n5u8klKzDM4QScg5MvRHFjcaWbqbEVSWrx/YKxly/
O6JfP4LT4CSHExqvGpVIg9Nmb5N+niOlJtDb1YP4Zj43ysNFTCwJSNzn1QIY/+aYu+27XLkMrB4K
uEra6kyIliy4J3xzDi1bgBx0kDef6cpFcyzAULT4w0cNSlkMLLhgZfVLTxs80aHuG1TkTNdBeuP7
dGsAF0dS+nr5TF/HBxZ7kqu70cuqq2VrZ+9Cm7B7Mf5I5LMYhmbkAyOQuA7xUps95Ye4tQogVOe+
6huqDbQA6C/oLwCQEVyJhvV3sijQoI18LnoEP8KoDgr2enozIrDdnjeAjAIO3l39aziEF8lyUBSU
YQ9LetBgJSSnFXTv7Br6zQdw7isZGTUBGL14aOy1lfJyaH4I1He9id/UdyOBM7u5VGbjIDewfaal
K/bwVn/MLrUzb3pVfqMDMRud5QM193Px8OCuJm9Ec2Y3i5FRqBeGm2M+RcYdpmxtLX3sdFFub6fY
8fUYOfvaViUdFAo1YpjlfR5/FD/1Qx/apV+5immllzVqHjS26pvqrHmfD+bv03ssWuf68+3zojWN
oU4T9SY1spSksxIdyJRK6miZMCretXmbPeUMb6uEqFUW63E66VX3kIInBvxMMkHOb3SIk7iws0DE
GpnA0d/pGcQeIzHG4OebqsxjGfTFVLJpdRfKj8EZF3RP57+KzlpHZ8zMKqilvCFucYFz8M/jSIqG
CLTWoJhDvs+OY/Q2U2oVS66kxyl9YqGog2fvEmKQBEnlla0Z2b+v5yd1Ixp35Zp6INjubWWkWmXJ
qMS+Z/GUXdRTrzi6lMND0UFPw/QuvE7msToQs9XR5E+IX0RxaclZ176dVqy9w1Y0NL4yMFR8HxfX
2rZUswjA6XJ2LUeyA8rtLFKc00J2zT7CAiCQfZYZNM4INqMZh8oyLB7aIO0ifIlTUEXnGJV+Seqr
smOOubwYF/CTUCefnk8L313hRjZn/0wp0wnrB4oVSu4kaYcsra5oIgvWuHvCGzGcETSRTm5lhhva
y4dGu9Sm3//dMlb5Gwug1qwsaTbiHWHUK/TR7+LBMeivfyEFM6YMjSoYleSvYJdLcCP7SvZI2nws
Y3lf0PFXNmiCFNXeowxc0b/FcItpinquYx33bTJfSDwCujstnbH0jfF8Xi6KdEA/mPZwemnr7+Rf
qa1MzoLPmGFMihg5xQh9GaFR2HMvCRy5XVVDdXadR1oLXJwf1+lTrRdpj57GPnqWgvowp+Nd24wC
MbuGUgV+mKIBQY58aykicjTQLiKwJpk1Od3DkHjLQQIwSdRaw0cBxikKXkBTDE35rcmIwnMDZCTQ
hzDqqqOX9asWLjVwnmp1iP3Gmd2VR6zKbk2Myy9u4qblMRZVvL5ZDl4g9/DJi1otnQmBM6YamZej
rp4ipIrtlca6lC0psdjxtKLwb+2nyDVtQo0V04NPZkSYYY3Nro58JDsvEvnKkFN/DDOHTv+0EspJ
4hMYnZm0WW1Ksb/6pl3slq2lH1bSlhScbDUgQgAn5Qs7CPhQdZWKSSHgT4IWSYaifj1DvSch8rVy
5JPc7+m5GlxOxkGzQd3hMZvNNrCs2vKnknnSSp5Sgbvsnz63n1+Al1ZHVgUNTTz6TJ32RlImKJEo
yuUsG7YOINXTZ7irNwAh+FsEpzc6HeZZL9vYj3+s0WPrYyQwtdtn/fYvfCIiDOJWA7+1L/yiuCde
nQClkyflX5pK3MxJNWuwWke2yUXnZ74qsGe81/2XPApHCYh16re8ZVknLasM3Axj8Wl1Xw6x3Qwy
wOcvZEWEsfYtL/UpDIiMGlvdM5O/90nJxjmuKahOASEDaJCDcfxkkr/4D8g0eUPNy+KObopKFV11
U+xLh9lu2kPxADIfO/URgSu9Hf5cuZNEzQG85f6UiT4/uJ9wAeELfb0TPTCwi2pksY/WW0uL35j0
FKiiWFAkhPNEEi3LAV8aAsRPBTFfqg1AHFGSdxIJZ9B3dWOzHM4ZKdCBoAYqjov4wWX7Y3rIbyNH
OZYXKwUB6NUPgDdBqClKLIjErie78VGiZQAcWYFdXNhxmgdH70HzWKZWBNjuLhL1F+7piYqmUPTO
qCZgKbgLlwPxkATBEPlVhwYSI6nvydgJgufPChJ/q1egdSB9GlAN3iEymzJJtKSPfGQujuYS3870
fojwv8Ay1IoSfQPyAeSlwDXKn7MpsoKxcgo4uroCzIEg9eICvWkkxNQ9Aqg8/dBI7S8Gs00luqjK
5mloZltpzcuQ9PeymYLeg4zEmsb5kMfDnT4xlyi53bFQ8Mjtb96fdXFHhbJZW4c9HoEZzRwpGiBM
ETLw3jMDDGsNYwtAxGc8zo0ZJpKJycrEB9ztZMUd0it5EDFHGuE1mO3iKn2ooEG2d06b/t2VbeRy
t4yNbb9ooRL56qC1tj7migV2bMH27fkI28VxF8xclHyMlz7x0yBzlOnYEdwoMH/901Hp1S5BuRE0
ojQFQEFOx+XAkDBx0CU+sMOeDdJ5Ulv9rhoRwcbunm3EcGnOPl6KWWqGxKdKPVu90fyYkuFw+lz2
rN92KZzbkbMFrog8Jv5IMZCvmU9DrpxlNBaE2rsn8/dS4AF8tUFjgEb4Bt2OPu3bK4kaPuCx7ZYY
v4sAyfjTS9qTBSdRA1gwTunbE4zJAkTpCp78vnxP86tOi20FLYJB2Qk8/j1BDDQkGPWDQnwLLKiS
qoUW08Sf5vYj71pwvarprz4pL/KCiYZm9pRhI8zkdtBM+1lCR2Lih9V0M/bJL7mtBG3Me7rAFIxt
AykHBpzHpsJIdJOTKI0B3WKij56iYbYMP9p6EHRb7D1IWznrUjcPUqrHkpLVMVyJiiU+pqjepXTI
XLWIKyD11bEz1e3v0zqxGyJtZa5r38gcynKmtY616TPmXYf8ui/rX8Dw8YMscUcQ5OZm7s/rdI0y
5I9xkbmzojXO6a8QbfCqUJuPyJc50PUqTf0yoUDoj0tdua7QrX3D+sh8OS1rV182h8nZqDgvekBN
56lvBtdR85Tlb6d//7ea02oEtzvKWSc97kk0RzhAdAKj13AE8IWmTseANnZnaD5BQ4ajYvwGvbnE
cMYoFSRFRFrEWa6xWJQqj5PUzwZUvMZfYYNa0wBsnQV/QbBxerm7d/3v7fxGGN7C3IeJFqa+Ng7P
4Yg6V1RcmvJlTMjdaUmnlUThG9vIFMtzNeHg2jKygGVsJe0PYCeeFiJaDvccN3qkGmmaIMaVamtI
0S46/a7DFymLBfu2G/IZGGtDKye4cdAn+1XnRw1I2nSoU79zZG+8KwpLukNAC5a26rIFNaBwrnZv
/zYC+fB9zlndR2ER+1ktW5F0MYDvByZHYPv3rhe8T0RdSLiAAYNzNZr/Ie3LluTUmW6fiAgEiOGW
oajqye2e7RvCI/MkQAxP/y+8z96mVUTp2N+dIzrCWRKpVCpz5VqaMnVGD+/DDAZKwDmNvbZOXi9/
pd2lgN8NRZ2VrUd0BZ2ZvUVLOB3r8hrSgeqXZeruxk6R0aTJDAnuEFdQzW5nXJnmXLpx2fg9fxiU
VBL+9vcMOScec6DrFjFDi1GTsUdrBG/jsvdijS/elGpPl/ds9SfxaQBSYBVFONxkugh7M0YM6po5
jk+UFsdRJwGj4IhiS/WBTEMAMBpkteOjMk8SuztbCEDKSoSPMXIkHUK8jRvwN6UL/NwyMJM2TK4z
2v4wSaKuzIoQdAfMImC0Y85DApLIavyWdrdcGuv2jaAQjOcbWJbFQlCu1a1BgGgNy+6QLGjy27dw
EEmWtuMM2K/fRoS7MC7KBZyU2K+6zn0aJ15n/nk6g1FzQLlXCkPzrGpesRjIj2pOw0Zl361ZGV+j
WBtuUOMu/Ms+t7Nh6B+tdPqQ38B+Cd8+UQcM77VVHgK8l7hpo6geEJkvpAWA+H+zJHz/2O77HGT3
uIbotWJCUTpf3C4aJF62czug06hZWAr48tB5ex+zTTqB7mRqAZbG1AvTGRRDG9egH6yulITRs6I5
sggMuGDYV9VM61y0pJ+z1ljyIQ9XiegludMhHxVWBywQlHyU3OIwtYeivVGk5c69j4ZRJU3DqYUG
ghjBmwaySIoGB8yL1zZ7iZTbZpB44N4+bk2sZ2CT71lRHxUWg4mZVr662K6OqfaYOyiRyyL4znGy
iGYSgHMcAncXrlkLo2BGh6np0E4+ZvaTXco8byfdgoGVWBWTvsZZXNVBt+fwtf5HWOvH+i1HnkeG
9ABeQSuTNZ13vw3IU9D5xQDUGbUCtJcM1IkZIpDBj3yuPU1D1i5DgK6HRbgq4OJwO/CDGiYRQzYx
Jp4UCknDvgct2JDflrV14Ghqt87gOUl7ABeg5B28V7IFCByinAAwOuBtFb5T1RG9VzWeh5S0h5Rq
Piojbx0hgZO2J7unT6Sffdth31Q8xbxxSiQ/YHdnwfsHp1d18PIKoaqtsqJvVbhksdybaR1oQJ3G
KTv+eZjCiDaYY7HQc4RmAyEyszf0NKw5qB2487OMySewJkjO157Tb80Id4jVVU0EUTZE+Lg7ZhNM
DZJHxq4FDASZ4KFCAiZmYJqC/DhV8OrOx7h+7pyiPZh2X53+Yrs2VoT0S8Fbaqwckoc6eKyYaj8V
Vf1SVex/NCPkrEm36HmmINY2BvFpUvvpUAWsZZK3xf6egZcIDobh07NQhKG3fz7+SPUTZuO8ItZf
Lm/YXmDVkeJZCNsoNIujvlmql5pRGilwCdRPoYYyg2IZuZ1bGuTwN6bwoEC2D4EwEb1aZ9W8YKg6
Q6Ggm68i9I19EGyVrspRDTZnY5Ec0L3dQ1X7P3vr3zd3Rp5xy8gqmodJuWQQCLLBPhTPsgC7u4FI
w9ehA7A7n3HXQM7CpGztcTaYbs0gpeTm8+xTc7mxWWP6l/dwd00oF0BJZkXai4G2t5k5qhWsJWt+
5Fj1cxLJZF52baCBSsGzuDJiCTmL0pdzBjJpvJWcFjCWFsviiSFr08qsrPu6+TpOV7LFyS1UVVQG
HiwINX7KSGFJ4treXQuqHYjVEAvq2L/e1BsrSoH+Io/MPERO2blLRR4bW+sAj1A6b9KV66mQiRns
XQtbi+u6NxYnpWjsPHHwerGMlzZLOo9HDvGAgZUcp/0N/L004TOtJe1BKeAKDf1uGZ8zJil77Tr2
ZuuED5Ro+cjxNES5IX2u0yslAxd796N2GkkLSrZhwj3Kh0bLE/Bth42ZfoT+VVin2vcozyTbtZsv
APWAEQ6gAmxEoPcfZulplxc29ium9MAb3VU6YHKU1nZJqt1Z9qi7hU6/9V0XB8zKfnAu6xjt7ij4
JBDJgWyBCt/7X5B1yxDVdlaEdvU9s7CvDYi6v7JRBirZ3dGNHeESTIxUdSItzUIa88g3wIHC9RGR
nSNkXA5HMkvCPchWrVoMbRdhMmVvCWMPJeShvCmuJFnQ+m3E/HKlwvh354RDBSE3xSgr2EnNoXJr
lYNMaxq767IevDbHYL1DCtCCz4OJEtwiW+XuSdtYF05aBXRz3pQRUDKkDgcdmhbNIEko9lzDALAK
HVjcxGc1Dwji2j3YTdGT4DwJzJSPJ9I7lqdjh4MiLmT53t6H29oTXr94Vw/ttLAidFLgnJTko1LR
N3Ti/uZ23NoRDt2sLGYNSt0ihGzP4ufM8XEEPhet/SinzNj7TBtbIuo/qRIHPGb52pAtvNZ+XlJZ
pWXvmbO1IBxgTIC1LWlhobfLWyVBwbezowij++YHNqAHbub5o5MY4eVDJluXcJyLWjVJ22ZZaLW2
l7Cv0fx42cBeSwePGNRcCIXIwVmZCgIITmpwG+iXijYgeqkcVHlnk9WfSogNze5iLt1rTFLHxBQ3
yLC0gscHeCWgaroRQYloVAsZpHh/1b9/k3D9WAkZ64bFRci4HXCdgiRhktw8e8kBhCxUneDcnYN+
iLN2H+wJlIaKfqo1CFqNzDkZRn+bpwTQByv6dnmjd08d8EwYWgTN6BkKx6lYWkFdBb3bmt+i8Xpv
ddNVnRiSZ8NuMNmYERxmKiAdx9UBh65oMrcukM33rf1zUB1IcjoPl9e0+50MDehuDby0ZxWuqo+c
uYsX4L/UNj1yw5mvEnP+U0rftbhlbKwI3hD1pLTqBHiEeOzDKOq/lahGSS6zXXcAmT+qdWhP4Ru9
v54xIJlpmYo3sFLXN+hxBgXpXMgqmkw7RH31h5NXv1a0sbbu6yZPpHqdLhqAUiEwBWDo+GHy+qri
f1UVXMmL0DzBpOcZyRutZ5UBfogHsaKULqgOvnIQgns8B5YnT6rYnYcHqHkcDVX50FvZla7l9xab
0VLNyevSKdezQe44VSQX+n7I2fwuwUebHMdaXbB85jPNXW7SK9OvbyaIrXsYeJPS12vr/ydmEOD3
xTYAZ2KdkXn1RQFWfjqk4ejVrg694NJ9UQ4Qd9Q865Blh/6oPZbjNQeFvnrMVdcu3Z/SIcq9s7JS
ziCVwcsKWIf337xKSVJGMSp/RujoHh08o8UkZRrYPijFUlfFXkz+3yEOra1dYbMjBgEyYi/r4sdg
Hd6M8zvL45gu/EC8+jAeG5+nEv/e/cJQDkRTbyVvhiT4+8U6JK20TMOlonYg87B00FXzwXwGAehx
aNJPWjzcGpgZVUxMUqvkONfd5yTLJCH+jJt3PWaYrUcjCZButJSE3K3Wm7E0O0D2/hmPa8Opu171
wWYfzICVS08jeGnuG//PgyIkWQFogWQv4DPC2lHJQVZvjCjxxq1vKJjektHs7KUiGwsiiIW0RF87
WGlYjUA+lnbYQBK1ytw5f17qJKikheT9nfy9JkdwXpPblA98LuFEqtfcY4rpbgz5teVFfdi/AOVx
jGds5eWN3LvKtssUPBetE0fLBnguiBOgN6x8KRbqzRMLeA8KuMu2dk/nZoFC/G+Bw4+sCra4bbpr
uYCMMhD1XgIABK6OPjdOxRncrernrrDRCgo5qX2oXrsUfOZkltEV7Ee7jR0hvS80jqETvKfxrfiK
DnfnQHExBfuD3ayqfGrrll4DrSaduZbt6S9gqM5AZPc3p2DzK4RT4AymGU85IkCdWiezdJ7BNvAX
VWX0PsHNpyGNO2s94b1YZjTCQocF9EgE/Gq2xMKuB24srF6zuacJN/QR8oxJmDRPixkYBPDYW62Q
pGxn85e/4tTGjBCnMkOJ1WJCnGJvJnPbO1DCv/1zNdDP5LP+cfGGE2S+NF89Js/SIuau66NFTR0A
Wc/hETkqmHZjowZjN7MLRkCvkSmanY27/1ogsH0OHhmYRBRr2c4yOnaZ4ks1YFTx9dRNvoEjpOq8
HNHYvJm82SfBqmObXWcf0X/wMEbMZLJyux/z948Qxd6MlZ4etOlI8SYTsKP2uUnjqyq5zUEWdjmY
7KF1MG/533otIVxWgDc3PcF6kQ8/aQE5cgye0xCp5DrRL+3B7jvQxp4YKdtmNjjgpuFA3bbx2E1+
bEPzHi3nvAZwDCLdLGhPOPA65NGU0Z0U15RxsO3fEZsfIYTQJpkBBlyTWp4fqpMWLMfmmjVX2euy
ft7n7h5TW6Mrg+XvpxoOxBtXKvRz/n+7q1E/sdbSnjoEeCmQmzQtr2q7f1Dj5dhhFk7Ny5uIWz7p
ExTpa4xZEYcbD5e/+e4pcijagXjbrYim96EiRV+qHyP8jKklLsPj2IleLlvYa/JDqZJaRHUcHTVt
oVhat4iB6AAmYY5DtGgQqAHjiBKkHiCzLDDxcZHbU388SnPX1X+EBBpNThRPbXTF137y+8Vxgw02
p1UWMn24cdAi9MDh9LHn9aGqX/UeekyRs/htxoIO/AMkiQPNzv+UKwlBxFZR8kavGZTmYBt//yPi
vNcHHXMl4ZLat/ZSf+GJ/nx5i3eu6K0JEfRmMc0e9DUUktr4EPX1F5PFpavEs6Sqs2/HWoVkQS10
RgA5tvYQ2RXGBwzaPxtAHrVD89jHtexi+QUIP/twJvJQ6PytzLqCV5LRGAApHDEOZ1j9De3NKozn
Ngtm1qYeOCKt3lf1If6pxkY3BECXF6VbVFH1OdMIGEwVSCOUEStOrcaS42xXFWaWyBOvhgQ800g1
Jwigu1oCKaO66FN3Kol60Kt6bcv/rMf20Z7Za1l2T4PB7zE1omLqT7eBwa8/dA5TXb3MD+WoXg+W
flDLJPVbNdGfaDxXATANx7lz8JsXz0iUyoNQi+VOXAGVZZkAI65pTxofMj+joPBz8qYHxZdyF9Xp
UZ+nYOLFEYT/xI+T+bos6A1wAJkLMU2C2taA+UqK4aulslCTrMvneSlOTtfYh8GpLXeY2iRQVBZo
ERzaaR6AQTtUk4VOVeJ8UlrrjsXxB5MXrw4duw+kKg0/GdgYYPL/U43K6ika7O+Rgv8K2OTqho3P
JJ4CtecAZ3+buvja6PTMBe1B4ht2zm4o0NOHoXbetLnw63hpD1ZDylvS12Am5fmNFkEtoZexsu06
IUImEijUVzBn9P48qWaFUqyDmQWw+x9GApZAOrn2KIlaO3HRBvmug/iHEH1GRJoqrYJhSBQwm2QI
IMDtjURGi75vwjDWVraKKSYhLkLXhmEwWU/QICjRA7DqO4g+vl6ODLs2bLAIrEMKmiaGdxViFZAG
w+CNscAPxgSdCBs8mZJXyO4nwSWGjr+jqTi37z8J05Vs0KMFIY4Qv+8jdzAfePzj8lLOWFt+BdJf
TVFQCwJfIATSGvOHaPJq+PA5SNvIobnXb7rb0ktDaDt1b+obCGs+1o/zsfKof9n2+inO4hF4EjAS
gDoIeh3vF9jg8MxtYyUhSWjYxf1XDeAhf3Daj92ifSZaL5vGXddyyaDwGBpnpQGrKCZmbLDRQTXQ
bIG8KosrNTIwTz4rihEq4HR1B7CSXhNz4ofLC95JOoG7okAqof+M0fL1i29eEKPSDfFsw2/GReFu
rKrMs3r7yl4QLckAJvvL5nYdaGNu/TkbcxHmCREnDbgpSCm8tK6XICkwj7noqqwIsXsiNuFj/fvW
FE95uUwY29FQeWDlgtbqXwx62OBpAEuyBobEMwZMxXaSpYnnLNR7cBrFPbDH3V22Vjr+fNf0tTCH
wi+cUpzmW6KiMcoE8KTWaAMrRvnfGfojiUxZCrNTuMHJRrDFPAIa0WIKQ7Vo4kzHyWujOOy6b/bw
IbULt7BKbyK22+i6d3lle+6HISSElPU5clZzsCmQAoqtwmANZrZixjukjAC0V/oXiOTKDtve6d5a
Ew6bM+uplZU6QD5c8zv2zahtrx9yv81vwHgr+WiypQlRLFMVtWpyLK1umlOqX6tz5SVj4UWZBEay
97AB5d6/m3g2dceR4wA/AOZgZD1IvH2opazSFIbhW507YDTS1YMCq+z/mB50jdRby8J9kDhVrsea
A7YG074eFQMPqEhSqt2LGGuJFH4JmtlzrQH0fptMXWmRaYr8aHKt8Ys9yLro+x/rtxUhLiEAmkRR
YEWdPqdguii+Dj1xq0n2Utn3wN92hPuFm4PdDQrC/RiB0gk9YGPsD9lwIBCoZYMM0yHbO8Hf6zLq
lbFVMKRtQ5KCgoWx9edc1pqSWREcPXYijA10Bk5V+korDGmhccNTmWD37s6h+7tOXqyaJ4KVhlgt
1wuE8zG+7UEbN6K3vWSjmy3xydbL8HJc2rUGn8OVaOFWFBOdoV8sqAkhUrCGQ8wDuYfhgB781KVP
Dh4if2Fs7f0ABgYnF/OdERIasR4rSEEdrTmA7cEOqFOeIqKFTQlwIJ96SWza/WQYaFVXaCUGjwQ3
BKd6RKYYn6xbVMgfNjp0QUnzqZqU+PDna6Oo261FAYrQJHw2wOcig7QpMG6NA60Erf0Z5xGYSAkk
UfAzFA9UCV8um9yrbmFw28ZgMMoQYFsRVjfEnW1UBmDlSuwX0E240v06HDPf8nInZP9fFa69ZGNr
UjhpbTPmC2kwGjJYSOO6sn3jSipjONo1gq+F7jEqKWf8P93CmpZSrAsITG/uPjX9y+Wd2zeAGuga
aIGxFF5chdLXzpg0KNP1uauZpyx9/AsDcDsgX3XdBifz+5ysZkbOCOOgTUGMKPTBU1ECvGxiz7Ux
R/evCbH3lGe6M5akR61az09Gp32y6/5nbViSyru+/lQxcQcHE9q2Fp76QGq8XwphyqBoGYZnknjB
9GuzYDTQnBYeTFq2QKrQQGWCjuTKbkDAUHUp8UvwGnnc7ExoH/LJqxZQkCCrNw5Gy6ifAeJxDwnK
6T6a47fcsvSgLtmTCq1EP64SJTBHUw2qqsseO4AEQgP6r66iTbHr2BMGkWr1M6v7GFwY7YCEzdRQ
vh4AE1DAWFbTgQe0azXP1koDJEOoQDybkW3+xefFJBmY/DDzYBoiY3NvmEM+sCYLnSQ/Rkrpj1w2
9b+b7KyjKcRCn9o4y7mZTReDFQWCpUWXaxCzxTUqFVn5EwxwYPtNajB9sMIOKsZ1F2hLx2ON2l4n
adPd4/gkAQf3v6m7zsDz05+73vanCS+OokhW2WU1CSe9+szwprLXG35QZA3cvSx9ZUVZySlW6WEh
62pJbna0RtEMwMNTn3R+BMktNbe/kcp54RO/Ti1NliBpezciUD94F6PKgFRdMLoUzTDrBp7+7U87
dPypga6bl78Q3TU+69/4DfGzgxPQz9p39pNCh+q2L31MRH0YfCUsgvEog2jv/x5IIqPDZoHIQAgl
aQ9J6blFdShP+o88AjcH0tx5cPWh8KpkllyYv+4M8bgjXv1rTmSypWlHQaSO9GNt1TvHHgxs0yl2
AiVIXm0AFUBtrfg8TA+yN8seNHiNlP9ZFjZerbvaHFf6ieykvlQHfjSQ02sH+1oORNl1rI0p7X1M
q0xjzpdsLVQp5CpqwZk7eM2Q+kmBRLUHn3z5cPnESD7iWYmvUBi4EMGwombVYZ3qT5tPqMK6PTiL
pkqRfMRdaxgRReyAB58hCbsqTlOqAKdFWXw3jMMXbRyeFJZbrjapz0tXfb+8ur1HBRqW/9kTHhUT
BS4SgwyoQEANhtMIvZ3RbSf1U6XU/mVTuzmPgxIEhKYxKXN2HdUUWWPMkLBSR6kWtO5L02POrN2q
kaMc1DkjwZxgFihqOKrIaZVcZbRjYWdY4Ne3o/GLZtdcQrF3lk6g840whQE4KCDgfb9+j00FpqhZ
a3dNBy0LCFWQanaJjNZGZkFIu+xpaCA8x4cQ5fVjOZkmIKhj+cd7K6xDCDVJuszxYvdDyGqQR2tB
c0iDvgmixOXBevJB4NDUkrz5LI15b9MUeGBAA9wRaPsNIWbbj8Rq3LZu/Z5JspjzxizMoCaN8guS
PhS/hU9EuamVpjkOISqPnm4Nz6UK1MwMua9ZX0KzUwNe9j/jtkdTy7x26ukInbyTXtifKrW5JVPq
F018ysvxDhOeb1HOZbiX8/YpfuHKvYQ6MN3hJV4Kqg8cUjMheirWY3NqDtkHdixsiNVpfyGsi7YM
hTT8+hADNOssQ8U8AtjZ2wKRHOekYvZjoypHo8iOl8/rWfb43oyYpQK1oShzX3LAOW/18U7p7o1M
c2PI3sfJieGf/egEl02eRSPBpPCps66fClJxkPz21LUUw2XNGwfhXpPIqPZ2TuV2Dx3hVEaGVWZW
PPKwaxev7x6y6O3yUs5vY0zKrB3D9cUMwIb4UGEM1DPUyXmIBtSKknS4m3EP1a/KnVTAh1aG0nK4
GtIgPQyv0it5vQffJQMwr4NgCjVzCC/BO98HtmSMy46YCQ9HxTzRJAOT4F01EN8y2gejzg52X3/I
bShtFIuPCjXktKOnyzuws8XbX0CF8ED1VtF4k/EwsX4o8ymBStdlA+d59vs1UuF9k5fUoUpa/9pi
mrjVSQ06KE4k/tI+NgHQPutDOos91LEuW5YtTbg1iykqC6JXOIHKK6lAIFLKClZn0mM45LiVV05B
FbjLs3cuug60swuYSG5mD2ifFrrRz9khvYV0JHVV7qK+CCiILGWV2l2XvrkQI6soVW3CnvZ+/aWC
TpdnGSfbnz5yEA26tZ/bLhj5ZBoEOwf/3WqFLzl1OipnKXwlb0G9fTf2txZAXPUfU9eLuyp8OHNI
VWvm2FWAqNTC7Z9Mr8F5PK40QLRwWYcyNDK8g0xlYtdhNl9TCGwFRMe6CUIToQo5XtagJT1KatCy
HRQCGoZaSVQz7GDHDqheXLEcMo5Yz5hKSvk7t/67TyUEFs4Kw1ZibKFuKodFjY7QlA8iJ5YkZufZ
4vsDIGYXGCW0ZzuHnfIlCiO0CAyMVruT58zuFOY+UBTKUdZb2rnytmuzhE104q4Y7IHxEB2eEBJ5
rdcU3W3M4mOiqKcltYCZgcJhapWSUCYzLG7qlCx5FXU8bHuau9ECUq96icJuju51Ht+Po46Dlx+T
UkYmJvma4swXUeaqs7Uex70BZh8AhtbSMc8pcU6ZFeF9WBC1tPUU3xI47qu2c8D1gFdwnErA6jIz
6524iV0LgOp6kc08ZPRnlH4rnDeiS8pHsvho6+9t9HNZp3bf4pwFBsC/hzbMnx1Pn3GbM4ipq8fI
6/54bO79UbCFmIxybdmZGryjKEGPppuvS2G8DGUGSfXlSOfoy2gpD5dvuL2cdnsURNw/XxKITMxY
J0gKV8EoYIOgot1jvKM+5H7hDbK2036IxFA3VCbAqy7WXeda1+smQ75E0q70gQD6TMBjJTln+1Hy
PyOO4CF63vA0VuDuTYS0Z9a9DFyL6D+95poUzLlrC/OABLxF2Mqz6qvVQwV2QJqesWPpRIdyuW/0
OqCGzCVXlztL9TaGhEutqXlRo2SAVAHrSXz7qgWZs+nTMgCq6x82879LE37b1AWbc6wUFemwkWVj
vuUje6BaPQMpy67mVn+Y+/wG1eEDhA3D3imODLeRy7vlce5GBvqmJZJ8192Tv/k5wv3a133ijPN6
QvSfkzK4PQR3zMWTnIldF0XzC6BkYA4hQfP+7DsdqhvtutHQfx6CORhvW48C63bA7FHkam7qQ5ZF
YlRb0+Tzr/vbqLC0kYC9ujUQO1nh2bfxneblx3pyVcXtLZzHPILMGWaRAhJkV2m//gbfebq88N11
w4/XZhUm4ERsR5JFcz2uOWGVrWSTkavYL5ct7IebjYn1A29CN48LuzKRBIYJsvcb0McDCQvaLfMb
CcpD4clWdE4ZuoZUcB6hT7XO7YooEgU0p+pAEG16cHcegBE4FXnreFmveZPTYIBcfS4qFhoxvSJN
JClp7O/nf8ZFiGxSLeM8FogMGIt3x+ZDN/64vJ276cTv1YlovkZnUz8rOA7L9DpMBzJctVZyjNWX
RgVH6VdoGh8uG9x97W72UxcyJ+jN2JHTwGJ2So9M88B8ipMxNm7/Mzmax+ZuPR0RHr+eQ738VWL9
LAJC8RLsXOsMCzqqZ1RSfGZKTiJ4j/WY3IO37THWDuaN8S3+bl8nQfasOv5li2cb/N6gKAdAM8uq
Og2Fio7jJTHq3b0JBg6/VsvXkmBWQMtvzbgE8NSUbfSZ7wiWhRg0DCZqJJQNIXi4lwOoe7uPdah0
rvOZI6vCfIv51fFTyQafhVcYtVB0XzWcV14bIX8zl6pS8gx5cak0njlzfMfBy8aPlzdVZkW4nBno
5m2nh5V8ec701IvyT1MpS/HPiwbCWoQNzGYIZc3ovIXVWikFh+lzxQ85YkAwXU0Bv5tyP2+D4XWR
TOLtfbjNHoow8miploTkE+xiOg5NIS9WSHB5A9dD9u6qeL80ff0JmyBqdnkHMANM9PaHpaaYwXta
4Prz2HoreGceZUM6v3KYSxbXT7qx2EBbT+cNzgEFgt2rOyQ5x4wGCoYb7qy3NuA+g7y4EkRHgrmo
7+rb0h00/eeAEWIPbFJy7Zq9SLDdZSEO9bkBoBlpBwyOBsvB8GKQPl8N1AMnl88Afffzg1TyVGLT
EPwWo9hL2wL7j9jXn2ZQlX+IfP2OM+QEFLWndRRa/375S+/Fn80yDdGJx8YssnJNvyx+LHl+VJUm
cLgG6tI2VGcNkCPFHZNPl62e39LvHcwQHGxCRSZD7RkVf8gd2zYmv6cjeZg8gp6Gx0LZXNJOQEDi
7GDqwkS2CGrO997VZqpR6SMu6XYyZ3ecI6QEXR92o+x9umarghu/M7Ru98aNu94i4Mdcwznr3Zzh
eymGbzQYF+wm//IerunaBVO/WqkbU3PD4wrIIh46dub28VvpXFvdXZ3c2bbka+3uHkVXYtX5xq0o
LKpRyn5hBrIMnrGPjZNc08l4amknQ/6eV2rA2waE8b+GxA5pbLTaXLWopdMPUFPwMX7h2Q2oHNF6
yo5NaN/1MpOSpf2K8ZtNtIBcKZAODBjJUdBoTh1IqzACdmBb8rXOcf5YG4AcDnQVMQB0NuBRRHHR
tN3aBEEGjqHgL0tt9G4zFj8wKhioMQZ+CP2W6N3NpKV3DbimXUfJcQ8rXWCW6TFPuzdjbEJIy72R
zgouO9N63kRn2v464W2QGgkB3Lrh4RQnR5raoZZqXy+b2Lsv3+2AEFHrqFTUTEVErctgCDTPTNHE
qD0lYIVPwwyKFn7jNbUXSdZ2nlKuWw8CQxBZr1pyYgWicszams21zWUOP+JueSr7FPP5BmSymXak
cf2UEvOuU63Frfr+h5mALDBdlkNcTB+NOQqYQQMtr6DKbEp+2l642P6y9e8b9+N4xZrx+rK3VAZU
FXG7YQh4Yp3m/Ony7u85+saS+OJUQXkWgeANVZjqhzVca9ZzFEmyLslinNXHtosxq0WP1qTB1tEl
nU5Fxn2iDa4lo5JY482Zs2JWBiB6wHPOOhrlGEMlAfIaYWs3XtFUqFV8JdZhth6iDkpogKx2rYwq
eH//ftsUDggAcIWqzUj20j6N3FZTw9wwrzs1fbn8nfaiOt2sTTgkNmc2IxR2EvShesRBDObVbeM6
eJFTUANctraT5+Fk/F6VENmVcXBKMiIg9dFtD15s03RcU/nQAa9aoz9TUsl7dTfC01XqEPymFFQB
Qv4/9CAu4hwO3x+4nzpec4jutUcTCQ74/9tHzJx7l1e4G9g2BoX95JYTN0U/4ITF9MjKIEmd02UL
u26/sSDsoYNIOTs5Hqz9aC6u3mmOjw03Dr2dvzCnkfG4aZIViW/+OGkc0LdiRXFblEHB08XLC6Zj
EKIHCqaab2ipMbe07MpFVxUvWKKYbqrGt5Z5PVW9ehwTir1vhsavC2MG0LtM/R4ToyfSlopbthid
YCnLb6pxWgDUz1nnJzXvD5e3bfdAAeeAUSJ0rzWxX2DZbCRWj+enNWUBw8510eRP2ijx8HNE2Rr8
N3YEj4tAHmkmitOH09scVFCejL4bvhMiEL62x8tL2j1NG1NC+l44XVywmiAjo7g8ohxVzDulUD2K
i35ZMFesJX++ieAuAxs1JphQ7BYHITUTxS4IDqyZWQmIw2vknBTgcy8va28L31kRYh+ZSF1PHEmt
lveAwrBhHdV7baM2iOr4W2bOjzOEjyjXwScxxVdFymRdz/Mq2/oVbUztoZwPZjOxypan1oAMFNkT
s9NXO6c+o+RUjI9xNB6MOvajKjo0/XjINe27ZPW7X/W3afG8JXSkWUJx26QvZjgDEdWBzKEbg753
weRZeOWT5uY+nmZx5WaTt3y6bH83vGzMC/4Ln/l/GJ2oeKwfOO1dFYEaOOfLZvaTpN92xLdntOiL
0pjIvVHlO/AnBZcckrPm60oKQrUr81evBqpEw1cZwmQ3EmwsC09QYsVxDuA4Wik6ZG30qbml9nQq
u/bP6yZbHxLfnEqs6dBQQn5SN+SItOG0sPn58i7KlrL+fZMCZas8oaXipCxTE+QjgCpAYj+1w/+4
FBERU/Q8wwTXgi6F0YQtU3zA//+nlVDB7WaiKkpq0yG068wte/QI6G1ia/5lK5KzRYWI2aYaU8oW
Wuy0qO4djWH8KDZ/gEb2kKl55rOxxjuzkuAO9ooPW0cQAVUjHUCMsVotXzQ8QVpvul6JO+YDJgc/
/01RZ3sBiXMCmYEhCJ4g86Y4PIHyRo8tSBPc6idQW0/sqgmVp8ubet5Zfn/lmWtI2XhhkprjMq8t
kPGqfVl8SJZmKCSh1go1TA/B6hD7smLoruP/vvqsNWnZmGxHsHorDs7wqBd+pX4sq9lzZLnxOSz/
/cIs4XjZZda0DKMkoV2gcdXyLtAU9XpsnXsjiSoExuWoseWBWNNwior+FXSYqZtG00cNtRKXDPoR
4jqLW2Q9aLeqoI2n5piCqDqc1YPTa+6k3SoaCkSD1t7pbYVbm/LbdJIqOMt2S/xAuRPFLEMkitQa
Er3GtTYaAa8NScDbuTqg5QWZFFTb18E+YbtGleKB9AsskUVuEz2XI6hptO4K+kKSc7x+XuFFtrUk
nuM4c9TE0FesFwgbS2Li5RBeduo1i95agCrfWp8AeSCmkCB7L2TZrIwUuqjGdDDC7J4e+XE4lPd9
OEhSuLOzs6r/QeMD7BWY/zgnx4LIFyN6CSJQ9cowlZAeyLH/2qM9Cjfxl+FhveujB9kr5Syph1mL
QJgKqTBCk3b2qTBTV7dVuxyAgArLIA0iJFqu0bhuf1yuVZAkHYuvSgCP9JYgC2IzBFd5/QrqqFhG
WXeWa/36LYDCw2mAoACFx/uz3E/zMIF9lR6igi1ASRXfuh4UYGltZAeNVEGhK+B/SR8mI7qheSvr
PZy9EX/Zh3gSyJUweQO+gff2K5oykLh05mHlyCSoAk4RhmvAy+lTj/8A+Yxs9/c+OhSXf1v8P9Ku
a0eOHFt+UQLpzWv68u2q3UuiNZLSe59ff4Olu+oadik5u4MFBlg0IBaZh3EOj4mg3NBU83MjycVy
WZGwcqaR30Um5wxwCtpPkCc1kOth9X7eMGmsioEeTVUEzHpTYXUEpTIuUKrFFRLd5OezAV31kbvn
l8QygmPKvU0RaxSWvqeXo8UoFfJwaCNBffPvR5vJjSzm4JN1wxzzYqHiLEHBojmiwY1egzrMCvUi
1I5m1Z0VE2+R8IFDJBk6k+CEpYvxrZNkaTU6Tq2YZbk3DxTTnJh2EdSvU9O6XFW6GneLi4q4257n
5E5XnGzcqwiQgl2eCgzU+xJIXLaKyj94KjAa+UU/So6KuVXABQRQir7nTrjtTJDZPYgXyXOWld78
dleLkVjqysWC1XyoBwOLRd1WyZ/GmNU6SLuLX7tBjhRcsZhAoB+TUpMuetOMuAVTbgp5bWbTm9JI
ZlEzskC3d/K5EPn71U6SPmnrXJ5U1Pgqe0ojM88qxpuVTqPRe6FcH/IK1VwGveoWMRrkRdlGE46j
yt+zZo9pe8Zit/HD+NwQ5c+5oJbaLJEVt7PBtWeNXmuRuY0arDJWB5K/8PTfEtzR+6OwQ1PHoNAi
qL+r3exrwuhKLDEQ1glS5iYoLXSwkhHXuO7sLFPsdMDQTHfmxg+prRhZOpbpUd4djZCZMojAjJo/
pEVqgt7J5Iv7mEnfcNu5fH4qOu2UD3mh9xk+FRltjF7R43/SnHwD3+50VuVBnmg9bmHZBs3Wx0GD
eSxClSyYHgU7dXKLT+BaCFTILlqSfkhvjCWJg6ZiJQ1Dyf+5yDqFwFzO5eBhFFS3spON9lfoC35g
K4fuJ9kjzIUFg8RrrK1HBQy1IS3gAZsWt+/AGj4nmxwTjZz2zgf3YpSBgXDYTProK8K2DAtGpy7z
g1JgksnhrNQQZnCLfeDhfLehE3vppt1gZMMbdywUZlwLupaUjooxDQmwq+0e2iRGvjczDT6zVD61
ZwwCrH/Km7706ktSwAJ6/Aj6songtgZEA+sSZSstNb6j9BswAl/WvihAGVqUfpUF4K9U96JsdsU2
nvwl82OF9fqm2xAp6NIpYOGTtJ6THtYpaA+o7oITdVBPRXcXhnZTbNvlIAesC3EzMLg6RgpegjTV
BpC2/Lr0wiuYBWz9DmOqCihKQdbJefIutMPWinbZNnKYyctb/k6EKJmsQNjtK7+KJtRS17VAt2jD
/2yPqQOmwY1xWKx6E1qyb2xYGTXWghQAiMMM7kcFCy7DdpJfjfR/scvrHVE3HhzviTaGuHRZJTrZ
nLmlIKA4nzEu95eWVWIrIkYhdUhaoHBLdx6UmWGgX3TBbUMD0IAuCryMStWqvfrYnZZdtcs3kZ+7
eWRmvIMp30PJ+AW3LuDVD6An4UNtQlqjwXXPkjdDe0vqvSLWjEt+E8KuF6Gi8jTQ86KWsMvG/iUK
EMNCQM/sKNvaLTzxYR1Ubjnb6+Uo6wBz7STNGZaL1G/y0lp5PZpzDOK/yFtfiPX5Lhu/CvQMERQR
dY/TI1Tn/cGAIJ9Thib3KtgxyAQKf0HDT/g6PWvP3Q8pYVMxs7ZKOYekqcZwmnER5EO1561ga+wE
wYrP8ncdhFfPMwL15kc4uNrT+s5voen1EVPhZ75ESafPCJ6G+aXrexROUldRH1UdVM/oYl9fjGWj
lJOQMQlfchFOOQo/ym7Zd0ZrLbPMuAm3MeX3VbzUD66+pRCGQ5RmEGwbeVQdxeJdFbIf6xv5Umii
rvulh+ZqDXkKS4RnsEzS/1bARjof5R13OLDf/Le/EJpQwftL/kv5O63F9Nlk4NDC5igm+5wzzCrG
g3XBo6TeMvZ18+wIhEl4JBI/8PcHT75wozAr2Ff+nH/0xxgximZx7+AYPCpWjnSssmGsSO4wHZKh
z+j3ipRNjHqmB3oMj5f3nRmmJ41/bvi7afzJZxhsz22uzjGgFZgtXpHqyJxjv+Vwr5enTpfTW00S
Fl1x48wMGlOwB8yYQgujs5SXxOasyslqK8rN8RQOlvHcWPxis3r+br7Or38EFWg0tdyhmwlOqgOs
ksg7crWjAN73zpt3AiPXyvrEVIgRqfUcyRxufFO2tsKnf1VN/cr4qDcv+udHpas+ddFEdSLBZqfM
4h4lt/dycFqYw26wyr3oCg4ogyOHGd4zbIkuBeVxhV7JC4h61SZ3Jj/c62jYSJAJNWxmsHTr8XL1
1ehUcqsmVaLP2KQCXnXNXVIr3GqWipe04CC/LJstAz6/9KVdUOfqWKlgpuShOtlEcBJErn18mM99
aXVQUyk33FY6Dwd+VxymN8a3JMa3ckEVYk9XUFdllTGqIiChyEAsNDoo0+yWF/1NvmttFIbutPt2
I5q83+/+21INvV0KjLSgjLooxXa7/D3OMlPmH+uFEWIwboNCwU87aZmQkxADrP8WV7RmDv6k9RNk
XQYKYiJkVDtRwDaSZXgyVLTa5tPyXIoj6wV/yTevfSoKR/IyGBGlkiDCG51pL+2VXXko3xc/vI+s
zA5sUI2C90nfoc2jH12OjWSsvVLgMmMqrQDxGQmD0YDwLA1W0puhk1rxXvMCU3sOOAtZE9bNYCxL
D05HQyfGQ4ev2MQfqvHcS/ty/r7+Fb/IKFDWSE+EVRXKbBrxw7IX+tjV4ueWcCx+9miyF83qEBw5
t/3GesWzdkaFwB24R+SYgEw2j2ZWoQN124LMc31vN0OMT1xRKVzJ9KQoJJLmzIQ7rj9qqh/q+zE4
tCKTsOtmnHu1FIUmXN1nUsITCMPEoj1BaCi/J9PEvT05rat4i5M5ocu56xtk3HK6si1zesONsia6
mQpSPm3GqEJedvb6IrdfR1d7o7AEqkbcUpbY22iBuwr1eulbbnWmfmrggqJt/bK+HmtTFK6EgQzW
vYlEDfxsxbMB3UEW3QjLMChAAflhYwQD2RGvY5ZmZwxHTY4tfQEhjtqx3BvLNijwiGJIbqrBf8Dj
QwG7fHwgYTXeshahqJBfCo/lxm8WNK/cuEayQFf+TSkwXyaTFMRoTbawL05JgeZqk69M4T68646p
GyN2IAJmi906tR8cM3T4B1bw8a8+Jy3+Y/ApJ0kJfocuvBdGYYJanGGgDCzRKCxZpjFLFtDnuKG2
y/JDlJb2MoXe+jYYJkPXZtIyDvOCJFyGxTBzPfIF0S/E+zZ7i6L/Vu+VgmS6lwNcUMM8KjAYcHI4
TdubPRhi1rfDsEm6kWNYAghSJmhiSzOwP0GSLxW/10jtiKy38e0UxCd6aBR6ZHWfVgFBRuJf5kN8
r4H+ZqM8VM5ikUlrPEpgdeIhO89+4LD8DGufFJhkIjdOYVMJbtr21qL1VqNC8omQ5HHav4uHaMaR
uep6sZdLAU+ubdi8Z2VmhVrAsHVWrKxRYLIYgaJJywVMBFd/Nlw849zKVzy0Sljp4z95qX/pTPxl
jxBoRZsrtEvoLFIMQXFOhkyYC1K0clf+VD3DVPblQbcxWvWobJFB1jzRnv3/8QX5uTLxFVcgNonc
/8eYjd07kw3dQzux9SeyWv7IbBS7DSSfq5G/X63Wp3OT6iRb1ti6l/qoIdpGaKZWhu0pUJOqzsHx
f3sMfK5JXY8+Rr9ybwgoKis/M2gRaMa+G57WL/vNEpgofC5C3QJVrDRI2iHjP7g6EoGSP/n6pnXT
TXEskfyIzqyxmtto+bkg5WD1sYS+OShz3YafzLL/oYuhJfT7RHov9P/p3f+5FHUhxDwRawxSqy7H
nbnIMBOOY905YmVf3x+/l7hA3JVdRGWPGYYFYXjtpB+zo1pjagPFDIuMS4aJ2epmfGK++lmrUknp
OMYkD4SR8b7aq/cLIsrMRmXtgDbrzOTtBLPwrCVvg+XnPilHKuVZP48lKqVD+MHx3wNMwNVqaQvG
87o9kk+ydp5UXJ7kMkj8J7iEZBN4vTf4JCck+9pmfRnGdb5ESFefrckUNZUaXC19PBmibwgHI/5r
fYnbCdPPm3WZqr5aI18CQ6k1ZJ2IuuhiS/avmgj86omZUiTHsnZsFFRooFQUWhFrtQ6pUhSuOqIB
XjYF+NHyhBbkt/XNscyBQg0p6eSZ1/GZlPpAOqlTDTRdENrrusxbX4l5jBReRO0kVbqOrfHb2YGa
yFa3Y/C4QeJzx3pTM6CJHmRAp0hsjAKWqsJnbXmNhw/egAJcdkYJiBFk/eHl9PtC0ZMLud4aYdF2
l3S6aGOAsYA0gHYWtumdPJggpW/YY/MM2JAo2BDGoFITkl1SanixYaPsisKUHvjH3o4eBEd/ac4s
x8m4aBKFG2jYRZBK+hXj7DEqMEIagVZKTRgwzFqFQg0l6nJ9joBOSogO57aBdk9n6yw5B9bxkb9f
XWitRENZBnFud+m3c1xtw6Jj1HH+EMJ9WgUVZshS32pzhy/UOtFT/tA9lh5UQrflXrDQ9Wryu/iR
FUixzo6CjmWKUY1A46vLDaOZog9ex7hSoD+tX2PW2VGAUXCqXhbEYxFejNI4izljgT8kqz6PjsYJ
CByVbYiqiuylDwXo7SpQhHLww/DA3xFinKszOIH/gaQsA3sv+gxXZtFCcmsc9Vy4vKbBzWDV3Xvu
aaAFViy9gVKWz8IphpOUqfe7mir8Mi2wEvJuknzDkTzBaTzW3f1Dkeb3kcoUXiRJigxSi49Gmn2j
N1LSIOnU/DviXYu5GsMQ6SGntFHKZCLolGwgEOkq/vQSHgQv3yCQsgDDu95nsbUwd0gBR5n1WTtO
MJr0udp0p9oj2SsILUMAz6wsZgM7w1ToKSexaXolVeBgOL99np35sHxTclM5pnv9dTlH8NesBDnL
z9DlzayrpDxI8Q3DZ+PEPy+b7LH5xj1DKvS1ecggScqiMWTcdJnCk0GDvrIGihq3rn60Ebrpclaj
NMNNyxSWcHkphhGGld0sXMwknq0p+lmEmNEHD7q6/LcMpdQLV6ZwpSgSRQ4GHKB6yJ7mI+mN4B8H
9CXVLu9zNkv3kfnByOW/ghNjwP+M6fKKJ5VRtJuc5LcUOIaak6+Hpspg7WQBJ125bNpAbSCqTnwO
ui6t6oSgoB19/S5FZQ88qNYimxlUmgeHlc5lLk0BjNEu+sDzONtkH36o29gfz9FjfJCOxmFwshY8
V2DaPCrf133RH/JOv3GNLmOOVacbMykqVq/KCZyeNpkzQwtfbQZ24Hq9jYmcB9GUXzj7+7/08PQA
h5zVHc9fCraK2ey5E4J1O3k0lxykt7opZebwIPqsZh9GuE4XNEdIafQCJyouGsNOdRjZU1LfL9Gy
E5T0Yf1wWfE6TdfNCS0mm0jDFMkfx8iUlFboKR4yRNt/GbrQlUylCXgJlL2qGwev0fS9D7Z5zHr4
shIkXyZBBJzdBMkjOFvJVa3+/J/7SHoV4sLMfjCXZLgJhYIcnRP1oiVVFeVR3BJa1sDWHO6geYRO
i6TmGZ+MAagKBTkChDqCGPRMbidZ8ja5kx25RIIrt2Rb2squ9FGSbCxa5ZkMEKzTpcuYFWh0VIyM
w92fEsjlbDSX6Du7TWIN1uRIllJahcczbJQRP9F1zUDIJFmrYaKy9yvJ0Ls1wJWVZGBujnr8FANi
i0IEso6W4E77iiRkbd3WUPqbbclBZyTrRrC8B13XXECVPzQJuX1bebvsiekUL9oBXO4bdFy/GAzv
yHD2Kvn7lbOaklIrOhLQJKMADbCPcGANi7C+FfUiEtRB0zseKxjVPZo8kVWxpgRCZPq7VLVmDFqD
XCjc9QvBiETpGd1FyIxcUhr08gSYNw0xA6OBYn35a30VVu5cpeKYrqnTpc2QArgoOUET/lF+njOT
dPGk1gAG3b+KYy6AtsGKbSbGENtbyRipFMbkcyTmwYJzJYtzL+0PDpFvudF9cZeeWA+WL+ouVBBF
a2ZK/FBHwoikrwI2xtBXLaUFiR1uQ0zazdDrCda+H4bNP2COJbD+t1r4b39P1zuhk4kKHbHSbGw9
yOjtQoOlH8UwGbqUmSfo250GxKRj3Jhq9CgbKdj5nhgWw/hodDlTi5OlU8mAw2hBIt7R3Pg+2Jd7
0u+Vn6Lz+mqMm0eXNfMmSPquvrzHgq3kp57k9UBJ1ruPFY3RJc1OKgReFMimtrMVeDIIl9G4nv+o
dr1kLt5izXYG9ZTgQf4W3RvQO2O9WFigSVc8Y6XTwobsNJagWA/R4gpxmXRMw0Pdy6ZuJCZo++Zu
q0r+zL3LzWSun/TNqd6rIgxdCI0jsZuWED9A9iZbtEDssIkxJfMPXBLLgijMwUTxVMNWUXI/VBvZ
WXzDau3kGCKwYHt3lgVRGBPWoaGlpNF1ih4W0BXJeXnXNZypx096C+6S7tuQMh+8rJtIftSVSxr4
jI+5BVBTV5GnyPWTvki7UI92ZcQL/hCN3izmflcMO5ShPsJysevMqM1iUedN1YwvSc2aUyDbXIFa
eqxNrYdA4ElmSpV2dXvXK4MLHSxTSh+1qTRjXfYZ5sSIH+mxNmk2imjqYU6EnRBw23qcs+D6Gvfd
M4qV7EQRSTit7ZBY3dWZ51HWxbKMALIWoYGZZpZSNNCPgsAGkL7rTaMdzbDUzXph5QJExtPmi1JD
ELVDR7JGpMqSIhsWvEmdOXok1NKcEKqX2DyGGRqz3eSuqJmJVTjTc+4aEmgmTNbsJ8PkaRGHjosU
pSDd5CQ1V7ip1zgk8mKBJitxRY+6RW0vCSVBDPW+wT2e/G7bOXiRWJETMh8IrDMmf7/6vFyk15I2
khpxTUS1I3NpPqTg3EPydd1yGXdXp9CplcJZAA296gatBraZGcmj3aixBqRuB60GhgsETC2J9PUA
58vQBgXuI9Suzck4GinLKv8Q+X8uQV2IWp6koCMdVp3b7OUPkAYjFd1t61cBFBH1KXzMv62f3B+8
6OeKBBOuvhEUWrkIDAJkzNnILAmJnNqrYIGXTlQUBCE67ZCOw2AAe6CVWSyQ+0Pp4vMHUE8BOVaG
3CAWidqZYerbzH3SN7I9bTEt7OZP4T/BnduG+bkmsaerTRdN8//JzcYwi7/A0V4eIcNW2eBlzK1q
RB4nQCYXeSR/9FnacswNU7dirGPMdpM0JEEezsRjxBk6s9j1r7wrYbDcuBOZreks06UuSIQCZZjN
KNZ0fOQIao45jZiRDWAtQTltqUc/g0Haw4m+VA3KwsDgGa9G5vWgfDT6w8N6hMdFql/dFneo6jpp
bTa+AG72fpM5FXvumty4ry7qt6kYVM1ESZMMBKikSc9d3Nkhj6zCJ7cRjfwm6+XPOEODymtOEdpO
elL6x+PY4wd5FxvDy/qFZy1BIUypGEuiZRIPMi43TI1DXuSM7pk/ZGc/j4yClCZU27nHwJQr1Bug
igkaJM7KRAt1aqJEokJ/BTOylcXZrM6n2xHT58pk81f3Ou8g/ImZdQw8Gxj3aDD6Lyt+MS5mHxNV
KQgwpfVm/TzJzVmzDxpKFHWoeHKbJ+UhaTSvD3OnSg6DNlthIbvri/3hxfG5QQo7xEFPIY6EMPwX
8UDrJa72EG7AcmbVLneXM4zldlTyuRwFG2XALznozxU3IZUt8PLXsS9BAqEbQt8oMRvRWZAodP7l
JikkGcZInmVo4WKTpOs9dRrRIdxQRENL3TW6w4yKWJeCwhWMYSxc++t1o2COVdnXFlKn53yT3iVm
4kTvzDTKugeSeApWQJKH/mXSMtLYvFUMlvoze8tszlGcyVJfl+fhuLynLnPZ24HSfz4omAv/fkHE
tA5F9CT+ymCOD/l28I0DIFTwZFc45LqZgV+OVUX4Q2r/c1UKcxoRNDQGeSdne9Lr3x8IU0a+j3ze
ZyUfRLKDP99HcF39fYf9WHSFppG1XuX73qmPuQ8mcshGeyq8BWe1lxb5xNGel2ckxU/MWu26LYFz
7O8/YCpTLZ5y/IBoI26z76mz7JQH7ZCiHI2wzgtPJeOS/iFJ9nm8FATp3LhkBvmo6nv/E73CvuKj
y/Q4C2aIeXNhixaoneCkbmFF3vzAuKzr/lHiKURqYwWsmyFc8rxNj5VbHgJ/dmcbYz7W6LPwnXVr
KDyKUY/OjRHOq4s5u6lCJylCu6xRZEw0k7Ex8m+tGRKFQoqQS4MR4IbKmJCcNuIZy7QlXodkAme2
28dsmz7mHbwYi+mBdUkpNBpnoaimliS2ltGOJLz4s50ssbrob8ehIgSABQFpAxDp/91Q9Tkd4h5B
ISKb0OcP/XnZGU6wH6zRDq3lB3en5ibrA35RTLgkdD8XpYvGnJSqUnZJ2v2aEgGN2PDS1yY4omPU
qokmCp9ayRZqZo7MGmG+aT5Xi1Pol/NV07Q52ukD8GR3VWf1JSEqgUKAMDCi4ZvWc7UUBXnCxC8j
eIxRCkg5p23T2G5F0VVKFGq7rDxl2ewy7PWm1VytSAFfy6Vyu8j4nNIpP4ogF9zNHBrNjY98XzwM
D6kd3UfnMGLs83ZIfrUsBXdG1jY9VHVIa4q6bS03dYYdqGbQ50DmMFgB8m1XcrUchXVAG7ErZ8AN
aS0iBfhwq2NeUkKbD4v5m3WgFLLFQYt2aR47y5bZmpfK1OvB1KeWBTQ3EfRqSxSohcMoJtBUFtAK
TvLYhAklPcdWvkGl75QwmPxYV4BCNRDE1elIYquxOkY9JFjy70LZmVzM2+v2KNLb0mVN10HaJ0Gj
A+zedHoe5K1NnomV7uJ5rW5lp/SCbbrLXELAOFnhW3SCM7bTu+kiAdfv5vuQmU6hgwH6N1DWkix1
qGexrl2shTy1F7/aXayF2SpBWwu9FGUtBmSlyjHNdTeZw9OSZs8yzz0gUr9fP1Y6uqCXoYylSzV9
FKJUd/X6L8ia8NPzv/v3KfuYcyEcIeKku2IQWi2ozyv+9d+tQLmdQankzFgy3ZWUvyT0R8eY1l1f
4csriTokOnEeBoGuTlKiX2qUkp24je4O8NqkDWL8plWm9sRYkWHsdGowLsBL2ArY1IRpGIhEPpK8
Xeui2estZkbxlwmA69CE3h/5NVfP3FYMOyhx4GqRGqyCMSYyQEJySbmTe8bL4sdgVsXb20pdqA1u
tW3ukvQuaxDuC/bTv4NyOZORVRBngTHKXnms4OKszE0PREwNrKeZ357YvHQM+6fz5LOGltmJ2L/A
C6YsoFow/WB8S8ZNplPkQbRE3ZiWuAJe7RPqx9aS/Mgd38hYRGhNBzabGLH5tQ9KgUcAab4wBIcx
6BvyAcPJrWoOQRHuR7WMLNBAt5WpqG370hei6PScguri+qZZe6ZghQ8qcQwUDkA5nNU6ggSCZurV
7KyvwryYFLqkZakZnHG5mBXM9heJYeWnGxItsC8K7exo+6SgZpSDRZ8T3BOhGMx+yuwYA07xI1LO
jOO7TF2sfEA6SyhLcyy0HWCTSN/Jx9HSPQVULkQIq3KSyGw26ADdGk5rC2hP0mPI4mSe3VkfSG9b
ocualWPdTDqRWAZlrhczfg+R5GlA8EJa2mvwj8mmCIluzmbx0zPupUFB0rLMQ5BE8LTtjOI7CuDg
BWMYz+1LAs5zzEaJqL9QXzM2JFRoc2DsaCVPaNmrrWZDGjDrH/ob/wjBnLvpoL4kD+S5y+qPYqxN
T91UChdA7hyGuwiqoyUCyEzv+XgXgUJ6KnpzKO6aheHpyV34alK/t0sP3UxDXfWTGGhums+9NYg9
Ruhq8O+H4I1E16fAF4dSYEl2svZJfcapmecxRsUVCfZlT8qQE7wHpBtZvcO3zeVzc5TnEPNF4lri
oeOPCUE8MhWOdOwcpIQaK3YtZh/R7UDwcz3ye648ZqfXjagusY4sBV4pXrD5Re8imjMzh886QgK1
10vFSbbwENq6VHJbj7CdRX7qsrZ0G7E/d0S5jLEtoWDDYRlNhexdGDt5q/u1KrEgm3zxNTOkPEMU
6+BtTy+3jjy4yAAzXDzElpBvthVG6eAPj4bPXVEOYqmTsVBafKcE9Omo6driMnqq9gpCabsdvgXF
PhYfwqzwswU1LLGz46Y2FeXOKN7RDeQOMgZoYgT6/K4RYrThRaZW8BsGELGOhFjA1RfmqrIsMwHg
StSs0/sJr2ztXrBIpriwNFbNixzwygegh3YwyV1pqphBTNVtNpldH2Ldyd+Tk4qpq0smqrPayuY4
U5Bt9WF9q7cd6O/PQQ/ySDqirQJM9i5XoQlDM+x8Gi1D3eGZwMojMOCOnuKRmrAZJTAooNNvsLVX
0UnvC9EK7lR7Ig29Z6IRjpLRHSYKWOl/xo2l5XLjPhbLZMYu563kVu7gh4hHOo+Zu2CdJgVCgKAk
UhusI3rDHkUp8FTb/RvZ3rwhtGu5ndqjz8omfkm5/YqCPj8iBUhyl6bcvAApeivHmEBuzedhzx8g
tlJ9A9GcE+l2+gZJFLd9/Acj5wTJ18yXwilxAqUmyFSI1x7s/kOySYNN9KLikTAdo/uaMSdxuQ5r
61F4JRpZENeQULusp/9MNrqnHnpH/5k75c/FBU3wKbKiO9ki70ISE6UOIfuC6Dao2dSX2QexWeZI
i7n8HKzF4u3uqJxBYsPCVda1ppAuqOqub8GKhzfcAd1c4s/su4wCRXDHQY263OsnAbp/mFVmFmNY
H4RCL52rwpjrYQ6EQRGTMz9IM61qYobkgzeRTWd8kC+kQZT50RnfudPiIJ7I0wIZOxnikK0ntRZ/
AOWu+iPcynZv45C9Aq2avS270a49qS8tWCUYJ8645TTjodSr2VLHMAzwaoEKuzdF8UkZAnCbP1SB
y8VQRkP7xzp+Mj4yPTAUx1oZLuSBnKO7d0RDW1HdJRCAEfQ3hfu5vtaX1i76oKmYSuHLtotIfJyS
Xulde44udi1Y4r7y/uvpL3o1CszmhOvR5IGtTW7gda+DHaF+GTrqnfy9dY376kH1q7PxnbFHglUr
t5seEgqEKVcnAtW81+yTyiQFJwDaCaoMZOKsAmjnzC70LzVFeq8Uho0KL0lFgb22TvygeuGu2hAJ
mwDOWLwLXBUCPu1dc8i2kgPuLZsV6rEQXKEwLWzmMdJiROXDa34kBfEIU//ZibRoZVibx5S3ZAG7
dsx6MSPUoSeKlCrR+rTDeYfHAe8BsMdjrvbXUE/msfJJrBtKIRPcxFSqJRarBM4ukse8eC7iyVzk
2hz69yo4LgEjvvlDQuK3b6THiIRcAXOIeHm3DzYaVmwJLDbkTPO7HMLVLQMMGREAPUDUcLFcqcR8
xWKnx6HTjJAygwyTqP7bsFElX/YqSE2DWem5CM/HJbtUSgRz+TaYC2+VIwY2RuRCUzuHloQlvgtv
67eUcUnpWSJuKINADLBLNBSbUzU4y/TRBsyXCWsZCoG0Mo5VrkDGHTkyfps9cSZhckot6T3Yp/t2
Pxxnn+nNWIuSv18dq6HLki4O2JvsqdvhTnKXvfAkuKKTvJHkK9TPj9AOhS6f4lXH6iG3a86CPDyz
Rsy0XAqThHQKajUNEedsBfwIoutpIJqJHkJ82JiZ6/3SJ0phID10VHBz3giopaBNExt/HJFxbk7A
g4cJiRc82u1yT6r+sR0c2Yk8lm+jp474ROWEuMHqmNMMPAhM26qdv2LWCTyVDvRx/+Wji5476qqJ
a6sAvpSQ3Beu8K3zOxCXdw4koLFXTBx5jVVYrHUZ1kUPHGUJN4riCJOOZlh1aJbcR9kz3tgsb/Jl
5EgzhpInuRf1gKkZq3mcIIUXmREUJZEkFE88mo1FE1xoqtWVVvltHRwuaboVF07PIuWpXqtygXhQ
OvXP79JmtxvcaqNapGqBLnF7HpFwD53oW77J/Hmna+aMROnk4H2duqynH/PXUEGTXkCjVg0v93l0
midlk23krWyVW8LEUW7mM5HZIbMuExo+U5c8FEh7xIAiAMS6H5kOl+Eh6KopVwrlUEo4Hcwr/axn
QrSOT/QGGYU3eVPbHOTpn/BOfBRYVsHw9PQsk9EVQjWQZ0GEF5Ng94fOr19/qRn1OyaMkva2NSOg
0AvFRfgnGfcLT2Gbd1KneoL64XO0KTapn5wgWd4ixUR8VBW6/2CcifEIopUCOPRJhKqI3Wab+oPQ
yJcWaTpXwIci/IDytLVu9Kx7TT32pCzUey5VMHcXviKStIoOOtOxyFjlS3MEhdE0kWMWldM8STjV
ntuDAtDU+o1avioQnSwq5Kjaxorm1FTTc6mzGnsYO6RLrh2/RNA8RSAV56EZ9ZAHCAILibn1c2R5
PbrOymPk6ldlt7MHu0bTfgbxd3lDnq/CM++z8l9fWpmpE6VVt2SiZxn+qiSLh2IDsSGQOEJw3m58
aGBtyw30DlLmU/UP5ZvfYSk9nCSXy7zIC1CJdMCqH+iPyq0U2QhlizjfT+3iBwsImTuloqlgnmWl
mHAj8ucUbwz1R7qNbH40O1NqTM5Db72n4P8xib5Yjyu63KrPGHPrSI6xdkpfOxHvDpnC+IyMdm12
u941PJIe4zY1+OiUN3bTOCvprFNgNKVjxMURfkH8nH4MLhrWrfknCgUX19/tAnd2lft2D8ZtxUzv
Mie5jxhdOazbQz3w1FYEGTBJktX6q9jNdtDVIIFkiXQxQI8W6dJHg8uXCfBg9JGtpOeuAQtF+VbM
31ptt/THTE0hE/mhRK6UiqaosIIq1vrU+67lmiwvSe1+QCbbcDM3cmOv8SfLgHkFCQa419GC4Uvp
ouykiZ2mQobeFaafYveQJSdtBiN3wijUMT4eXWs1SiiaLyqWqbu9UEh2gTJdsryu7+VLtyaFRHSB
VQiEvB+zS0Qa+qkj2eM5seNzty2fBq86axu8/jfra7I2Rr7n1VsnHssgBdcAUjzZacQoVA3Sv5mV
IiMffSUSMCjciYWykQQFpl8stZlGZxlDdU0BDT7+tU8fx86fYharMvkn15Yk+77aVwRpzyghiDOh
ma+S75XivH5wX4ZL6Y9FIUrUZoVUk6hyBDUJwZPa40JT2uV+7cmbbts4vYJIW9oqVnnC9fOlk7Th
NvELFM2ZmQDGtTMocJkGae4M3tDcfjvYklu4pTUnSA1OFmGiaVG4Ytw71lvRoMKdQq3EMCaJHM5f
0I5ePZEZN6g9u8OOZNyXrWEJ28RHmR6HsmE6bUZwaVA4U429KqgYPiXB3ZEkdCSv3ZQntt7UpQb/
R0uC1DT5JVeWxEedOA8NonWiMoPBhnOICYPssfIRylrLHirXO9kO71uXvBlyu/BKcPt1z5hfczhb
+85tpNFkcbquoh5+EymFX/2mIirAjCzjN7Wyvq27+pEf47uKA4eTLLrrdr7+lMRaVJKpFzqxijhZ
wzM5fTDc/H566n9wR5LTbzfJjtTrysfunk1DsooaWJiCponPe66I8FAm49KIyTyifQCaM2d9g+uW
jHUodEIVOppCHXkHIkQqQcvSjB5JgWaA1ld7GHbipsPgIboKW2vuzMDpWZPN6xEvfgEFVlOcg5Zg
uOB+9VTfkwSXbBZm+p3kIdgj2+vhGNajoEtJNUOvKwTy4Ue3B0E0qZiBW6l5Gb34Xt3EKDkvTnMv
urn9f6R9Z2/cTM/1LxKgXr6qrLbvem3H5YvgxIl67/r175nN+9zWjnXt3CVIggAGQs0Mh+SQh4fi
z8C3WE6HdbKUteJiUUcDD2wHOVnCHlI5ZBokSwzZtns3lzJRfpVqVeoDcVcO0aZKUT7oQrvJL/f1
566nwWZSlmiK2wEcHTi8DhN75c9W3tz//+/nxQB5pAxQVwtpXrVXRwM6Q9Ist9U3PcxNZSZb1p7d
f5ZAGmVaJp8vRI24Ne8w7MF2cgqgjTkpvRw/EKHb0xtjeYz9uy5/ZstqJQ3rnnjqbN/tp01upUhy
dugMJxkqcceeo8XcUMqwKLnsYVghJPLo+mmPxWPzotuY8xCso235k9V9v6iFIhRDUwwFiDZK2YET
yryGwPTaFJ0vHq61hKRf/J9yYV3DkZkYStk7rVQGf7zakGZTgxm4x1w5NrnE4mnNxFDaHoKin68K
xIu91pkDYjg5ZbyTlq3hv0QstE22STkQfedd8hpPt9OuWytOuFG22ZY7M1GNi6HETB6l8Z0KZIjq
X3cOkRPqfc3O34rnXyjdNJjyY44nbKXV741jbPW/GoekKvFC3eUvotv/yXcNujurVfKOmSt2gw1Z
B1vlXDoSww4sF9ln30k5Yq+rOS4gGA+CCB8+4y2vmsaK0HJiLqUrv0Ur1Q6fAsNSrGIwNRAT7TDa
A3ns+IVxZRejzdmXUBcoEIIKIE2EBKSxVQTKohzAjkngdtibd1DX2AyBi4nLmUCilTMbMfIVXnUB
jqh26sREDQ8tHpPb2/z+34EUL+dJZuIof6wlk86PpBbcrVRMLAYJp43+WW9FmOVDOwNAnOQqWKtc
DOpmUimvnHI1sCIkD8Unfwz5HTMwzR5TPrOe8Zb9xi13ayoknrJICYZR8hFx/7VTbAJM8katOcWb
5armgEXlqIpmwGcyEcusm0bZqKzMy5qviausJWuMNSv03WF46iXUBMqzp1SWl/8ui1eG9rA2lrJZ
Qghe+1bDer33aeXvym0Ok2IcfZfk+cF2tQb3d8ak4blvKSXabcf+MJS5gCdZ5AH0gzmpo8Y6SGKZ
vgU4XxpD++pMyocpJMkP79DtCTFYs21xIwgZJytKvu/FJNpLtymowboCwbjK7X0DJPr8OpcZySvW
jlFmpQt4T+cmxGsyjz8ppoh0oXlfF0SG6bqGPzNL0gljL+ukpArX1eUmCacCx7PUAwHQox7kgFLc
wawgW8QLT0ZSlH/6N3K/rK+gDIzA6YnIl9hNftvjwd5tyoP+RLTxioBkD3dYtp+yLKNRz9BUeuCf
CIbfkiNBHZnPLP8OVrGln8SVb4GldsVM4C9f8y9plCEbvWbQW9IoJbrVpgUQG6mQPbrimVQgyxf7
SxBlyCQjjFIlg6AyMywNCjPkn7VwrLiKoTbfSPj+mswvSZTlMuLYywu8FLGBOjpgcwtJTbxZKpdJ
LcA6KspYdd7AJ20AHNCwAt2fk6waxD7pnsRy2kZgxBT/4Ar+tS66GG30GCQr9jCNBJF77YJ6EQQL
DWYO96ygNodBjQ/1z/DU9RbjIpKz+W67viRTUZcM1pbOI7ardqQVtwdpJdhNX7RN+5fo10apOrU0
S4KhbkDUBhgnymmOsTV+eD/7HYvmmOzqva8hpzIzC6nfZLWeIweQ4IIIa+w5qoTRllmBYZwuzZtp
aK0f5RUp/qMCS/pl8dRBCZow5fwbeA7WHlNhkwgOVz/scLoFmkty82+0ljyRGUCBXezGQ+6SQUDF
h+HIV2xdcCHMAIqllBiGwSqA/ENg/3XklNVrNRC9aujWBQa7hOXVduStlyBHmV1QtWROwWVYB5o4
U9LTfOrJTUqN2jIqf621ulVW2qcQ1r8Y2swweXStuQlHaYpFjSDbewf3yEwCoKLspLGqAKx4Jt9b
Cij4ctsXHRWBMoiSMFidM42n+x/CvNCUoUr9NM+GAe1wGujBQ6SivU9+428E36xfDUR23GaSzOrX
vwFWYqk2ZbiUmJ+8SMHpKidsAdhDNSfeTIiV0fzGLLYvv+FFTdcMRZZUYDNvL2whZbEmEo/Gw3+K
TuhgsBrpLiIZwrIxWZMXlkOTL3HUTcKDJ0EUCV3ii9EMo3dBWt0/uOWc3GxB1OVQY4HnygwLkk7x
MdgHT90mfw/ddsWvql3+KgBErZ/I+PbK6sF7aDJdwfJ1+Voi+fnMBPZNME5+e023prvoKTkTUp0B
Dy31VL+mmwgl6eJZOt9f9j841i+plAuPdVGqA+IGSCpQ2Q0mZ8UbQiX8X6XMZ/tLXYwqSLSm5iEo
a9BUU2MgwPMQPvE947GxHCd/rYe6BYJRKV7HYxdR2Arbyg6HzEp9FkvlMgrkazV0wxDflkUt1RBD
RuERvrrJVbakeebf6ABfDlb/tSSZ9tS6KLcJUQz1QQdsqramXbXTH3WTPIOjdyYSmnHX6C6hxPCK
XCGEDvrBe+iPqJI7YP/DY63cqKsUHWksiYwzo3uDMNtKlaMOCxTJWJH+VCcYsqax2iEX7aOkC7om
q4ogSJSmZ1k/+rzmi/+/R6JGwIrmLhXoRoTGKA3ev1gLAY1hSLKoSoJg8ArdSCtrghciYQQ00ijb
Y1cfw6Ff5VGwqXtFNw1duZQiKG6ziMWPv1Qvmkum22gTI0vShsNu/h99XbHhXqcNaQkq7XE1oO3d
1bbqjv0cWKqf34imNNVHK60QKlfRgz2c1If40mMuVf+mvKt4yjUP8YrV47OgrDciqcAxzrQqiQhk
lh/BMNpkTuWl6/tHuXTZDUOW0RTNy5hHTfu6Ls3kfJRguoQQ9IOPXLUNQXYu+Ss/PWt9i2Y9Muz8
3ABRx5C8cDNuJFNuT+YDPx9yVFlHcMr3k9XXZlMAgp26JcCSeWfVNUiy2O59IXCFXB05c14ANzRd
36ymIeZBAQGvIA9W0/umV9aOLFcm3wUbZil7IY1yI40+w1DThIYYU+EUIEYeEcIRuKK30Q4ELSub
/hMZeNJto8v4CBYDzJtm7PPibZ2tl4pm+FEUtKQAg0mVm+OP1AEVtl6YZW8aZFisDsIsMrd1/Fnu
uMhMAOfnGdZpUY0V7LVo6HC5NBa6DgvAkwJ8QDkhWFT1bVtNLDVeMICGoQqawhMkgky/fVpZgBKL
kCE/eC7u5aExww2P1HoFPyIzFrQUWECaDhoBHbxE4BK4DWfCYlR00YM00GmsVS89DSp3DgwDdeq8
fUnE+FD1utPr3IGTmcRyJJignpMGuPp4RdeRKlPo50A2VkrNlYjC0VO7GQrB7AsQ0vC8OdWQH67H
hhVHLd7UmUTyRbPoTUvash61Eo+dES/5+BKgSpichpfCQZ9WbUKz0HPP6jNcQtXdrJPa5LGIZCNT
iVQgJUXTvxSfiQ2YLZids3V8QMnmGHzoZnWUf7Y7bl0iZmAmgb5RIyI3M/8IGpaad2oBMDU+ordU
N9mnxxFYbjfcxocCDGW5XaGbeI3msb+EhaxXLWPjabRqkPpZG3qQnjfQ4+6UgUJQbllTIFhSKBOV
c30XSTwUCgP0zEp6zvOTN7JYyhat0JcO0YjUAcOWgs7AUhL0vIfbEJO5RHSnslLJi7ZmJoZyKiAs
jZPIwFo8JTn4AncSet9lGNSF9zh0QpGJE4G9oScbGmUqalwBGQS008emt+E3+SZfRShUMYz3oq/S
dAN1FPL3Nesxu3l4bJdxlTS4YRNSgkV66IocVRsJo+dj4SCgr89mLG7RkM4kUhtY1aPhx6T9mSTt
us1B2v2dv7Jmz8JePquvxRG9nC1uzHsF/WuwoknHOypfuGM2MCz1wrvTMIjPUTVF1FT6ArViJ03B
AO87ZU9+pIAREiVyubK54Ymxb4uXaCaJukReLYkGIguc1GvwhMoXOkCGn+qT9k7mqQCzddDe5Mt9
mYv7NxNJOfaOSzplCls8LWR5B9jBSyOAxeG+DHFRA2dCKH0YJCXuex5CyIBvyY63pA1/dIR9hmbd
0Zk2/rtu98BYE5799iU+6+vA6Vf1pjmwEpys9VL6EkxtjowbPiWvPuPes4w0Z1y3pczPjb5QeYqm
H5E2jpDUlB47++8APHEzbTk3BTqFBS9mrYds/Uz/lanvBEwsRIdlixJNV/6SI56Bd1i0urPTozy3
1AdNJWawHyQDQmBuYBFGsp9ldVliKFetxsAPjNxAxJCiTOyGG/TVbVlvaXEx9PlaDg3I5hWuHTsw
U12pB7LPFMU0b5O9eG/VqXvC/Kbfwov+hmAa3V7AKVjcW3VoHyUUYB/ABxCfWMtewjNBXQxR0hFf
yfI1YTo7wSrPOa4kj6fSmV7JkEawF38qB34FMgIboTRzUPyylfkSSJ2n53HyVJK2Qs34gKcexT9G
/nH/xrNE0GeZql3jB/BuhfzDB7zU0y9jyCjGLuvLv5ZxRU3O9i2tp9HjFexbtCEYPUJxRHKrLIPx
D9f5Sw71Zs9q8Eb4BBPg9eWpH9ZDCqjeue7fRq8wB+5pSB47oTPFNnNrhbGPy4bzSzbtEMYBND8J
2cfgkhe/ReVscnFjq+PIMNHLPu5LEOUG4g4QPqXHZuYYWyYKp6n/XaEAoGWsAR3LwfCXul9BRLNj
K8Sig4Ek1++1aa3Czva6i/fGb8LG3jnNDnXSB//cgrd3Le9YxLPL1vJrmZT1HwG3HGsOZ9nXk8WN
MGJqyWgwYe0kZf2nUC1zVUaVoeN1x1APvO8S4yHo7v0rtpx0mW0kZfnVPPZ9pUYKgqCtxN9IBFw0
B8NbnC5nUpcx7vPVps4ODSRfCT/oxGQIhRNmP3thMHmPRa4nEXX+9iqdLYkyG6CfrBOBQARBknOu
nQyzoXKARq5UaVsPTXbio/iZgby3ATlCuYnMLdj7gSZp19LZOxZ4oxs26wnJss90upDruXZqdShs
DsaWffcUvdWgyEHTi6k8yKHpeebI5PFdfrd+7cQV8z/b8DorwORIhDZ2gQuSuPGL8cgnJplwnbr8
WTvKj92PyjHc6EgCi8BhYegYpud6VrMvSFArqwQZXxAKb+lo48UQjtuwFVA4ZGJeWLIo69NqreYJ
JL8dAfNi50fC7yZuc6cfzSt475mz+E29z/5oLvB7KKHx6GAgPGcEs8HKtjF0XaKC1bFruD6REL71
8tPU7/1mnVeP9+8uSwRlhsqkjiujgp4X2s8kG50ONTtOy+z7UpYqdvPIQqJMkTr6VSgSMSTcxqkN
aFY1VmgAek9dH4W7CUz3CDsej9yD4PBrFgvWcrZ7psSUhUKxrkk8kmivVuFxsqen0NE316GNK/5V
3INETb+wTm8JGnmzaCq6aSNN4XgPnkx/BqIgvcQ7QtDpOwBQrwIQSlrVMT8Fv//jERTXJM9ssZTt
6mSvjRQDcrvX0YGF2OpPjRkdK5RDxzUrecjwY9+qa10UG54PHUUFz6qDtZjw1n3lWU5Pfq2HLqqh
/z/1+g6hR+4H8srrxtyeUNO2K1X+kFM+NtsI/SZcr4FXVuoFt+SZdmHhLJFhF3lQrcqYDKHRdQU9
9AQdjFIo7Mn5QWiDbVZ7W30S9qUs+mYki7amDIM5+ILZFtWHLCprPRQw8ck/Gwkmp3GauvFrg8Gf
s1xAmm0NFZUpIaC3Een76TFwXH3gTtI+ewxsfY/ZRNEfjGUEDje6nnuhMI6FYSnpSmAUIIkXjhCt
TIOZqOWuKLcTH7m6jCa/amBIWwLEzC+TTNnCTjHCUP6/t1KHewS2Osd3fJfEGSJgIuv7WseI6ems
mCJOSS2SAIDAAAnKKd7A2K9Zb0CWZZIpy+h1ShP1HRRrVMxsU7xJL6SJpHGSHXcYHOGQPfRMcDEr
upEpcwi62WgSyEOitzTTc8WrlQCLzKY/8CAQ3kar1ALTLXoUwZH8hKpDcs0IIxOyy+0YeFNz3Emg
adqxnjgMdyRTJrMrqwHYRKJUw8sU+ZYxilYpM54yrHcUPeklzH3l77Oz3WZ7wksduv6eDHUk0QsL
qs6SRhP+ydwUKEkGC6k+kFHBw057nlCnAhu9bWyYb3iG3tK0fqrAdeUUIOivSFrLDh1MkgnQQvwy
fBq8SXRLexht1TM73xJTs0zNoWF4e1acStP8TWLaGgZB7nWYEBiAFym6Nn4SOkN9N67bHdPVSvfD
dYX8fBYiilwTeyA0RGmZ2wd5ZI29Yq26X4Po5P02S14C8XFSRHtIT5X2et9QsNyTQlmmNMyrKuBw
g8nrn/DEkN4AyYKtYFj7pa4WwzBAfibjNxAtVLCmjkbKtSSXoZzAg4NGRFv6Oax1G9xBO+6SvIhP
2Uu/ImO+Ddmu3rVNgaRl8Zs1CGYJOHfzHZTNalogKcQamW5C+Esq3PUBqXw0fSgYm0ZyRf2aP3Ib
FvB00TigKirwmKCCIU3UIUfZBOQgKVRoamL60Q9dS6xEWDGOk3z8t5ffTAp1nLkIsvU2QGUHQQS4
UsGoInSAgOKNBdgQYpCVuOPXxoYFQll2cDO51OEGUyRNYw+5SENsuRffIXBTxQ3WyHCiHskKiZcz
4TN51CEWkjB1RgR5ohuckbRdy5/DtsSY9rPXA7LN/R4swSL0XqBXARWFgaBcvQStXa5lNzmw+DNZ
Z0t5pGgYlUng8TXg4eBgl3hjrUQ/7x8tObl7J0s5F/CIoXyikxiuvNT1SShY1QXWIqjAO0AzHqFO
gYK2oqvl+TqMPiQ/YCTIGMtQST1vZuu6OCmLkBTMc64wx6Yzo4TFCLFs076UgyZm7FWx4CUS1fd1
bCrSrkCL3Cju0vKz4n8jC2knSmHlasWK8lhro+JZpJ/Bgl/BsgSb4AkNJ46wI0w/g1V3AHYQyB6L
qGn5aTpbKmVVpl4Pg5JYFfmhs439lWHIgqPGJIVKsIyj3lnGgfTXyj/9VfWMsIcVISxG0rMvoCwO
XhGTqo7QyxggyM5TbbVF6jGf1oJYOlVXM9KCLEtDd7hMnhjGOg8qzL/uWdp5ZwJqn+C0mkP7k1UX
Wg4HZuujLE3JV0JWojQEef46BZF5A1tTOTpeJ7CkT/6KNQGSpUWUMekbUQmLBgIL+Y/XvHn8r/uG
ZDmkm62IsiRNUWPSF3kNgrMPnNGk/p/uyf4RS80KbpbGG8Hd/svvfQMc5VOgTRrwiYQxmjO1NebY
fRBmdm8jOpjMuqmRhSLoA8HtHN9CGvKNEFCyaEwZu0r3v3RV0ws9h8/QY9lSstyK0wfGvi5CEb5W
SlMxtlwe51ONg0tI65DLOS2BPJn/Bvc8MSR3fIFGGRpJmTStDHHryQCMAkS+Ps6PoF7IYChW4LI0
Dmd+gjSci+NyLk9aSPPeSQ9y/wxm7R6zitveSp/992rtI4srE/ycrZr1nhAKh6cc9mZ688CtuebB
UAsQrH1/u5fYPG4+izI8Rhx6laDDyqd/hlO06ezJFkztpf3NR6Z8ytbTVkQcC/naJ2lMYE4JYx03
FfL4pSzrBQGAy256IXXWdpVcxDXbyDNiOrq9ZeL8QQkIx2ahe2YeoS85K9ZjwLtq1KzubyrLutJ4
Ni6MDcx/hQ436Dfnndr1t0iRox1BsZKHdp2vGfIWH3yzO0PZosyoDDwMYM3VQ/5jBM8OwV8W6+FB
3AAXyZ+Vg38m4yDFEeNJlM/70hmui2ZYlA2+knMPij315c4IqqORyG+cJO36sn5GhctgBQjfBSIP
pwg8ASsaCk9nLuKwDEpeAWjCkBzBMIE+F8BDQJbcpGbypwQzhYrGDwLvZ/MbLVQMb6VTey2nftDL
Qk0UVlqNcJo/+nffMdCYVe7JMD3xVXASR/4Zokn7nZUbWUgVEemyQl4gkiTTME0/FwPMj8RmD7+i
1EovyjqwSeE3suQnAG/P/cZrTAMpHcYhf789N3KvweIs4Ay1WIqFCXID9ZeRP9e+bkf6Kxtz9N0c
3MqhytvdJHpG3cKrksbC4qRvCGc0v/ZXrIiE2LVb438riDL+DZ8PgSbjioJX0PH0xskiZgTNcDA0
0lIMUbKaCEc9ARrFa1Dg2aAbB21i52bufwVJ/rIBNC4syJI4FGOckKJcxuQjTF/vX/Nrke92x4Ab
nQmgdmwy0EGjkhxW7QTnHJExmnnHS/pDd7qVvPV35ArqdrYOjsMWzBpbzgpegGs10V08IUML9h0n
O7DYYhiWj8ZgFmQSUEDISIoALZlx4mr9dGkC/5BFfWrmZbTzC+S8IpGJqyL3/N52UI5T55RhUkjK
R2vlVdfEVp2pTqp5q1QxrKbjnKCKrHIsXV7EI7DiAFEv0QmdBysMpVhVXWvqVfRRJ8k+y4Tn+2fF
2hXKqYptqxZyRm7rBukot1u3KzLwkkV+dC0+3tsDKqof4xQzuGM81eI/0WawBXsAYfZZdrjTADCd
sMv2+UW1osf8AfMhVkA22TLIooHimHxMu412zXMO1s0SD6vkwWMW377brFuFpZ4A9YDpQhlJlbXT
qUunVel3ZuN/tPHT/d1maQLlEQJOUdMJyPVVMIyPZRXsUk20R6OzG5V39UZetV5xvi/yH16saOZU
VVEwlOvPZ/aYFxSNlzxon4fCyyb/w1uyNQQm5yggJ2nQsOeAfuVd2ga7wDFs+SI+CIxP+Icg5+sT
KHsAmo5UjysgPoBDu6Qf2ioHHUSFbhDMUYic+MT0fd9NNjnPL4HUK91Lkxp8KAgV8UJG8z1iaJeo
lGaNoG4qHjhm7f0fkpxfEqk7Hg1iW5TXFAgZYYk0IGK5Bx8jRvqV+qrgpXet+WOI1P3TXc4hfYml
rm/SZkPaEIq0NMFTIAGr0oQwJ2G9YL/fD7hA5FFRtVQNFW0Xt0kkaQSKRqwRyYQ/UuStL2RYRLAa
39RH/XEa0eZ+5e1h7+p363Qrl7ovoeLnSUWiY+mxhStpj/GRnGa00i7JrnOqY7op0dOK+UcuCz7z
fWdvRZNPm12bIBNLULrjqooh+O28KG1N9NnsJ0lktpwyRNEpOjnQIq+QcEMJs6+wTzCfQXOUC5gZ
XHlnIIXKM0fTfL8gN6ujM3YdMPBVLhFD5D238tmrX+7rJUNh6PkpvK8HnEjKvdkAU2rEgmFVRQML
7k+aK/htebkvbyHHggV9RbtXEzQ7LqDfy0FVOpIPH/bFY+x24GdtMTuyAqMYz5C2eGAzYdRlH4ZY
9JIUwiT/rGZ7gXsU9B+MBRETdeswbxdE3WyxNLwsLyAjAXcmIe8L7F+Dheko17cKK8Zl7h850Nn+
lZ7BCUoOcePDXxhzeogtKD56aJGkYuUSWBtI2ZNIxszAycO7rA0GFC7KnrdiIamdxJADhoVcQKTd
qjrZ6NnK9LwX1IRAUStMbBMesz1ckOO9gRDe7XxTz8wJjIik+Z9f98DD1Y5+ZJUrFhzg7TdQCsN7
4RRPGclU4TAHzKH8m6YuPv42lrNOc8HnQ56Apgs8fjURbbS3a+YxjUJWRcgbtwGG/Wq78jmztZfs
5D/oG4wxtqMjujIsWbDGx+YQZkwa3UX7MvsAasFNPA5jL2DT0fx5VtXKgdlkJKalRecwk0HdELmZ
Er/TIKN0xC0JKbWdvxuP7SHfKrv0WdiPB+5npbr45w721E3PyMrz5uBG2/BUrsbU4tz4V3NA+RFj
I7kVcjDv4YnJ2USCm28XWVA1EUggNKfTppbv1RZztHEW3Ur7RXChxVogHJzXOh0r+7sQh5CT/5JG
hVphF0iRliDObl6n1/go7LV1+YxRAPIm+VP8MLZpARrFcGV8coxy8zLmaSaZ0rlIiYy+lLDOxvYe
uF+BRLqZD38ZbwF6PBbH4R20zfZ9O0ksxb3dpRQNZe9IC0kdtBMlWwoCBxQ0php+ttxoCqHKkMZc
JKVzhiAZHo+0CuZGtQ5mPOMhq755+w4IDR4jV0g6vV/jOXl/kcv2Y7a3lHVuw3Hk+QKrHJAlFH+H
D6ml7gmHWuJwb4VbMrz3QkEPWvSFX6M5DqK+R99TidJkihKbA6oj+WkYut+jrk22GPm8xUVFulGV
ajLTolDXnNbyLH1avDdf30DDl0V4o8bwocnSqdoPgF+COmKdfBDiTUKheH+HF+OVmTAqmVQJ4MKZ
SE8GH4LrJoxfk3zaiS23MdCexDjNRec3k0Vd0SotMnGo4fwaQE8kUTL9+CLFGkPKd4+ugqICPBWS
KpE2bY2KnYUejaLggi7d4lcDAoVjtgplU34MP8cVKnfM+bzfVkWJo+LlsMlFXuWM0kWr61MwZttR
iTf9JDOsPmtZdKZMndRsVHildI0AbALXkTIHFS3gYBVTX9jjTRjLonNlveerYVSopSsGvlPEoBWR
DCtSA5ZhIdbxxo5dt0+D4ZaAhsFL69ZjDxG8eAp1R/zhX4S9YIZbgOoeSLeAvM8OrCc5MYv3xFE6
qHhFDJp7iMtKZBqFN758u3+hFgXIAN/oEknA09nnXmkNufO50sXgOzcTMBpFr1h7Rj7y2yK+ZHzL
NLeFITaTV7rTL163/LWw5qwK85NSG0/Cg3dkbdqiLszkUWeE0gVY30qsqY9iW9VqWwFUF8gm53/a
uusNmAWscUumUIU4G294qOTU6lvZui9h+RLNVkL56iCKRaHksXO506KPFYk3POf7c7qRMEeYxUTF
UIVrwX+2nmbyC1lXsW1h/JvHTHnB9//HHSMHN5PQFpMeyj2WIw8fQQH25o/7+/UtyCCXc7ZdlPsF
c2qhSjpOhK8rW0YtcHyvvd9qnzh8trkv6vtzhZJFPY0CzQdxywRZjV3tvR/ai7DzAMPU3egNHQgO
mdXV7xuL3yl2uRFqM0WzG+MbWHpOeQ6xF7xCxIBMtzGeJ/k0jO9pwDAPrB01bk9MFzKtUHKsMhkf
a1Bc8P0D1z5XyacQTwxHyFiNSOpIM+WQe5XXWxmrKZvEmkRY1LB3vPHn/XMje3LHFtFZVr/pqqye
oOTFdC713gwT3x65yTRAF4/hKZhfc1/e95DwVk+uejRbluIlCh5Z2EFUw4/8B2FO1S7eY3YpV/wO
o75YxnZ5G2UFRDaEIIEuVLcoVJfJBEeIsYr5h/gjBgtIslMfs3XnZJdsi6N0WSX/b1HZdY1fMilF
1NGVMoL8HwZ+yKIN6IwmO9O81JY9YJT9MVQYDePfw3siEOw1ui4gZNJpqHfXx4maBkWLTZ0C4BtI
eVzGwCjLW5Oeo/GJNyU0R9osisDFzQWBjygLwKqCkuhWRwcjAadmnYHRN6zcoM22QhP9NArjcl9p
yK36pqQzMdR+tgJXcRkmYbmhlm6l/NUQ8PKfPrtsNKVMtrPiTymt74tkrYy66K1UCp0XRq3bKLXJ
K4968SC3L/dlLBqTr2XRNxzeOJtSI29dqQFTcZRifoek6+YgK6dklNd9orL8J2NV9G030IYxYkpV
i2htsPMM88TxStDQaWgp76FnEmRXG1tBbgmf95e6fO1naxVvNaXsuFpVBxyhHKPjcLD1HyFy71by
h1DdSiUASSw40uIlnEmkYoWk9fN8NJLWrXw3SKP1xDtS9TvI4tX/uDQSR8wsmhSniST2OEYwXHCF
uJ7qpzAfzUF/E8bSkdGvNYBs1WvPRabaXP67nxg2/B82VxFUHnfQUGjEPOonWtSkuP4dntk1hjwY
GKeYu9luXPHtlhM2/8XUD1gcPM9AqKOIKmgUqJhSkLi2TzE61p3E+NQkyovas+KvpVs/F0GpjD72
XJHUQ+tGOeAfAOS2l1ZRTFn/KMvCikBz50khw10sXZC5TEppipiL66gYW5eTfmX+PpcvQuLc1xei
DrQxm4ug1KUOW2PiDewcJhW6asOvW87/cV/EdywqdTpkmXOVTOMwlsq2dRPQPKOQGPlokTEuoOgb
zSkxjR+VFWF8Bcu8fIO2ELGGIqEwqxo8nMKt2EKKCvCAYPeyMLJ8MR/MzsvPQizsuTZ+6CTNQa7C
7vpwhXCJ9cBe3NeZcEpdmkRUJD6FupDpe55bVphipdsNJrIBsZradQEyGBasevHmzVdM6YsxeFwi
VRM2OkcbhQD6QytY+Y1Nugp0oJfQI9KyMiTXNmJag64sdrqgGBpqm7fbnI5Fz5cDrHg2cpqZJuJO
ayPbEJ57zrfq8pKqaIf0vVcpKu2461exIZgKaoBVpVpFCE78/jREihkI7cnrC9PIRcvzMgtAtote
gGu3A2laNG3lZFo1tWLX16bOYx9pu6rnXL3jzbpVLT3o7DoE3E+o/xs9mi+QmPaZ+nqll9bDAIta
d9NnL9dr9FVvswGTcOX0WZ+MvWFMH5rYngo+YZCcLBmAuWgqouGUGqBxDnsrGhhpnIieEyVlZ0pN
xcoTLunrXBIV1IhFlZcSidnC0ayQ4bdqzIAyc0t+Cy21dvKzusvciQVpIFfwm+6AWQtZUkXhYcJv
t1bp4RelDFLFoQD8tYnMslKeKl1Z48luD31l+3322OlCjnlB0Ynvyy3DNpEr8e0LYCN0wRBlEV3G
t18QSgPPp0HVukFuElh5sQoxPjG0JNxUTFsPV6xAYDFroImiggcoEjogf7yVOFQgxqunpnXHZo+h
rWYHPrGm7eyil0y1fyyCxxJMD3InoakZI6w01qyIJZ2ay6dOOvYwlqLgsOKhH60Q/31fvuUSqxy/
FO/MpVARq6JMnIQ7gVhc7LZNkz4UXe4iabsVy+G/CI5noujCfyjKZZS1WBAvlWv0Iz7UZWsnmf/K
UJUlf6LJpCFaMEAxSpO+8k1cDIUKk65GwtkvldBKE20rJaXNa945k1A800snUfNtGw4MPSWHQqvp
XDblTnzBK6Uh5Fu3jetdP4VvcjOeB8MH8ra0hBjhc6qb99d7DfjvyaS8iaK1calghLvbvSaf7XZa
aZhrpf4hqBWCv+1InzvhNzA2WoyxU6ya1KKezrabiky6ip/UTsB2p56TjngKjOdISBnGfXFfFeT3
Ea4q+EOpqVQD7+AX2Nc+LmtT1oDkUhq4Kd6RUWcbA3OU/vNmR8Ql2pdMuqej9Fsw9fvYVz47du1L
Nx358Bijl3+IVsVgmGOxF/IItAZPnv5DyUHnM0HFhnPGXe6f8HcOIfIlqgRmBR7sYyLdIpFPRSAW
BeIFAVSzOZ+tBKlyGj557gdkgFse02IljJLRh8lMBH/LBTnD7Sx4HQ2/JFmRVB1ctJSK5eXUh3GK
7ffANlULPziV5WHIxaCU+EYCpUVBVmvhlEGCn9rlBNDe9BSjyZ5HXmmFG5s/stJ+C4bvRiAVDqnJ
AHo1EafLZZzd8/U6VACNz0ZrGspHxvmR7fm2OJ2H84IGoxBFRbhouMokI8HiEswhLElPFByGJUZ7
3ZQc4NI5W+jd+zIXbiVoRGUkVyRyY+gLk5ZiXKZlXruZ77tcVD4nkcKZOVTEuS9oUTW+BNG3pDey
JkD7OA6uhCpKtdllrJzmoggDxRW0d6PCR4+1VetYjDMVR1V6+yKoAE9juIxFXTA0YLhFwnJPv0By
dMQPUYc1xKrN+7he4M6uxr2MYX3/+WbBIUnX+Fv71qUQpLkvpgYEZZi90cvgz88ZEhaev9pMAl0l
ivgwU2FCsFdZZKbq46j9HHMOVSLkE9KHIHhtRZaqLe3eXCSl3WWmyXjOE5EpWHGng9oB7yMm4LBl
PZxYiyNGZBbh+7nW+Z0MO6gPeCV6YuOOdeuU/4+zL+uOk2e6/UWsxSjBLVNP7m7b7TE3rMROQIBA
CBDDrz+b5zvrPA7pk37f7yoXXnFZSKoqVdXee9JC2VcxMpfA8NClKM3P/8W2oTcN9m8H7nddACvb
2rF1Cyu0Ze34rEtyX9nTrXLstWPufrGyWl1uzi21WwuFvSbsI1RjwL2NHNfxwsmAu8i2LVg945uk
GFdCK/1qduXbtUpNVJuxuGLyp6AyQ34CZgFTmfmPvvdNLX61YwLRFshVVr5xS272mp9yCUGahsBC
7LVr7L1uyBwD1mtaxLWoH6ws+cFN73/hDhE6DQOmTJuu3aFTjwWrlx10q8PoWL7V3423IBd/YlEJ
mgX/Glm7wnnSp15Q+KnBwpyfdLRjq+S21GQSpKn+C6yG7NR0FcGDYbT9IvVQvjUT5ddaWvjNyPD4
TynOcGKdSI1vX2vqzmwViTIjZT6xNSPUhlkd5rEe8O52ypekMo0Pzuvhhhe59vj5bSmrOy3HXmdE
4nv1/BfN3y0TSZd9Kbjpy74LjPKScIymEEib9x8JikJ/v29XPcqXD7m6CYbdQci8hnXTeNCNbzq9
S4GxH9ktRrur/oRaDoqRmBv5Q0qlw/Q3ZS42zKvPGu+3inA/zy9eMQWpJX3O+3sjvQnTu5YNuF+s
Lhfyixfr2gbZHN5cG13fzLERuj3mqspm04Z1BtI8DqWB+BZj07WSE/UgYWC6SAkQAFbpToEMztOb
f1KQRVZMoF4fp8nefF+0dslh2E7trZTu2i5+Nbn8/Ms6B09ZQ91gnQvzJXQL6ke8ETbYRCfqw8Tn
4fQ6Y6rrdnntmiP9anj1chduRScnw1rzXUEPC32HG1ol0B8LHgKzDFj7bSaja7v61ehqV1k+ZUW9
5HiLDiGyIekvwEsKhgiJDkkRloBh3eLUuOa6v9pcvYoSO5ees7xQnPzRsc+5hmYMs8LRoIHXK5+b
xY2Lea1E/PUYrcfULKdnTbGsckC/5x2zFC/tpttODaDZWvcIlxCDA+JW2L+xn2uWzUpSOkwFjBrp
EGXQRUiTW57g2sJAS+DayC5t60+ljc4tSTG6ervR9/pLStE5CHMUgtuwQzntOzkoN0qiW3W1K8Hv
N6OrM0PEJJsUb4+N0PYznaOhs4LZsYK/e9NbVlanRKVQqRelajezfKPN3oNi7eTFf7dxrZeMurKB
UI4Z7D+FElBFc7RU95AikXCMF3FYFvEA6N9fxK95sJ9C+yY/3JXj/5vNlYNpnXGaDeqiJpjRg6l+
WBaoHKuDlvQRoIOxfYs644pDgz30A1B/1P9UaBgak7UGwxoLm/6qWzMCZ85Gz4Z3r6i2f/+e5i1b
y5344jyF7ZGsdrC2DnP8We7nn/Ve2Dsa6B8Q1ix9CESBdaDdwqVBGhExAzRESAru6BO73EoRr4TJ
39a9ih1TygXVqlRtIFEVVNObm/9CcdRXjYjd9JlP6AnVN+po1+/jl2+92ttUF85YOfjWqGl/H6Em
+jz/gIKr3yJcoV/h1AC63Kpk/X8O8b8bvAoco5PwxvVgVIbJBri91GdRfmGbcb90g6rIBX3I+T+A
zi+/d1Uf+O0Dr/zAgJmBDhLfy2KHqDnpR4HX2h3km149aF9qe/mzfXJ+Zg+3JEeuXyDkIi6IOwEa
WmV5SdUK3e5wyKYGEXqGvHh+rMaPxACIqCijui5uuKLrp/pfg6vEjtS2lFZD0f8dsjBXLQYxPpv0
pM83A9Xym/78pP9aWsL1l/sz0KabSW+0mG1JtzVg15EXKZCYTGi2VVAPugVFuBKjsIX/2lvd16pj
WJiLZKew3MMgq5CJ9L8VOCHmbyZW11BjFQdwHiZql52zuopyx73URg2S0eT57+7nT2DFytbq+qlU
z3OvwkYNgR5Un8XeAQ1LAQmzejcBxgp/s+k2/wGw9NZnXN3AOSt6iPHgDbxI0qQHYvvtEDE3YsH/
CEWqeaOp7fx5Y7lXkjcXZTICYTwDCirriSSbl/YgElyEBUHbPVUhBI23NhC77dPCC3wTsXvL3urC
5xg7q7NmbjF64YItYyHS5oG966GtUkXV5r9H5Szb+WV9qxRANOCP0Ec4GBXrQfLLgKYW8G53010d
i+MtKsbrvvtfa+sJpUoZmV4tcXnhZFqEPrMLBoY4lM5BEnjAazF7uOW6r+Y4X0yuPFkGVUpqC642
bj4EmMUIZy0PXGHc8F/XI8TCrwJYMDDm62eUnkAlXle5gluxYjvbsem9PDudn+B1QaFyZW69Isqr
DpNJt5Z47QnnIsH6f7ZXd9I0rWFuNdjW98VWQMdcjlB+2C6YIxILwPu2LWHBzbN6NTh9Mbu6koLZ
hHVWpvCacuK8N8JhwNR+h+ka8zld6lPgtVRVAwomt/FruZff/oMIec0vAFGBOjNasfYfDYjKrsZG
jXDnJYgbuAgAiIAzcn3xWAHbh2mYm8xs66QHQ9o6NE91olPMS5h/NJyHwTO5MxEA2RbdkmIzAKAM
wMKtRG85mV8D1drOyhUoNQ15lY8EYKdkI4U/HMetlfpq2x4zKDaDYG9TCN/d1ufyaJ6aH87t99Uf
p3r9N6zcg3KgBje5WOsQiLvhe3tytgx0CeZTweADPYisgizhnb/e8LrrbOB3s5a+NHK/xOg5KY3Z
dLD08i67Z3rE92mUPM0njNl+h5RBzC/im5f7/y1X2/+YpZ5lEpR9/pD87gpLMxN3IIib/KUfdMiE
0eJGRFn7o7WN5Tx/WRqd06k1PXxRWT8htfMHtwk6kCL9/QteswI9Vx3L8NDjWQ/wag7iFoNOS5zN
gAE6tg/NoKDQzBteb+0BlsXYjuFZMIH69HpyCL0/asKXTvFcQHkS03NZlkeZI8OmNh9I9+vvi7p2
Kr5aW7k5N83qxkg8sKs6yXuud8+uX6UP7RT+3cw/nZD1xXOIS5G0LV3N9QVPPTPTLebYscZnx5fj
NPpFXsaV5hwqayZ70i5yDwBY8Nl6lVCbuFFLubbOr/ZXFx/xpXdKNM9jgqmprvF+pRREJcKRD6rj
mxuLvbaFX42tbjh3JwgFVOkUe0WZxGabJg/JhC59l7nVY52lid96clsw0L+JQf0wBn6HI/HRZxDg
mfsJ+M/KwZh9V2CSa666s2GTW4f5qhfCeI8D/25j4n4NHVZtQuYaKIJFcghpEU7yfgBGHZEVoqAB
MK9jMJxvT/z+QR22HO+vdlePEsp6nhMm5rjEJLMJKZP+5LxqAY0SzyeZn5yNqL1o4a1qwrUAg7lG
jFRh/B6dx9WWMNRLTJ5hWk5OTVA2xMdoQ+SK2TeRwjQgE9Zrc+tiEvnvR2EdSf9Z7bJgAjFvWF5O
yhfPhGmR3KFpR+JMZa9UTLHb9fHfTfxRvFjbWB3twXbNOZ29OZ5IaBk+FHky4cszksD5tTx7URcZ
wYDMeqn9kgjiaWDQ70RglkH3sjwubla/16/B9R+0+taabeWa6bTAT0bd3Rwu+Tam8779gygOb00g
/5GoraytQZtzn7PetJP5/3KStkGPeneoMFKKCYPMR35/q4t20+Qq/x2slnne4GL25yLvNOYj5wZj
ZhelNjgqBQhPb47HrZ8wyyKhvgy2PbTUEBZWFpO+xEQDRfBe8qMsKC/sOYmLnRWYoTxa9/TWoO56
qgv2DANQFdO0XU8HZOX3c5s15WA4+pIsOMAPOz4ZT6WVhZnF/cL7IUoWTfkFahE3vPQfKiL/2IX+
q4Wk01xmEH63W+t6DQj4EsnfnN6H1JH3kQVVnMFVv1rfekxZlUCmuwdT9ytUpm92M664CcP41/5a
B3Fg7ZTLuUA500YX2Jzf58beyfxTliACV2OkiHM0+a1CzRUvYRgu4Lk2tA7/7IxpjpHKxjL0WMM4
Ozsl+a3ot7iAVfQ10YzF10X8xfTAyg2NoIvsvcaTcQdBvqZ5TmcJkfJN1qDjqAemMd/IYa5EW9OC
nyXYSbSA1whdjyubVhBeiJ1hPGoNwcLSsEzEo4PH4t/d37XLaKKpaKMUbuPAOqsjM3VgtzMwEAom
TCRJdjQDUmWeqxcD97+/VMdbd/FKGrhIrWNR/whTriNJVeKF5oLrNO6lsR2NMWqZFhW1fcOtXzNj
g3UWuA3iAja22rKMdK5oK6+PB1n4BZkiMEXGsro1kfpH7QlnAgV2DxmAvvzzz+f9EqGaJid9QmHH
5O6FtWqb28Pe0tUOtwAYAcufoG0wT+SZe2gqkjqq57Mo0sDu7U3SzHGCN+qs2zcq0svq1gfWwZCH
YepIgRE/f/cDHZ8St9KTPs4VUHITJAhEHhYAI7bVfeuKG5n9lftnOrCDgQLMRphrryPrNncTj4Fc
zdXyqEkSfVPl8y0Wk6trwjwL4Ly2js7NakdBOZFhRCxVcaU3QcohJ4OBfiGg7gaJeaVuIT2umAM/
K94rmGNEemutzDVUK+feQ8aDGZ44qaGu3mZRRzGWlsKHei83ruGVb4jGvre0o3Cg/ohQFI6yMruu
Q9Afw4Wkzs1P4E5ILkBlO/ulzqZPYX4rUF1dJPVsusxJehhY/f2cWJmbsIwMXWzK6oJWv+PPrXfu
+yQNlEv3pCpuHMwr1xIdC4yo29hIDyQYvxvkvOgNY0mbJcSuMOjV33vM3ho5u1F+vuKxf7OzfO4v
17JQXt32XIBNvUx8MUHGZb7MWh/Q3A765DvB8OvfN/DWwlZfEm0njxSS6zEYSlJ/qNoHPD9OZaa/
/W/sWFgclH3h3VY32wUcp3DTSo97B+chfS9569P08ncj1/IIx8LksmWDpsT5Q6BlQAY6SSAp46Wy
TWu/9ZOXzPDt52U6YWHUSd/nY3MRFD30WzW8azcBAQnrwwCx9QcpZgVYl2gdHJF0KCIXTwujuDEg
fHWvvlhYvaHInIyTYsg/9Q6PNVCk58PsO4V1Ixu7drkAR1hAGXR5ta+2ig9j49BM6nFWgj+XyqAh
j8Pwk3fCb4zo7zt29aN9sbVaEijp61EMGjZMCKwJ4ug+5Py2fzdya0Gry4uWMqmS0utiuyQ/Z8fO
/J6qwOLuSWP9E6aGbwwZXt2nL4taXeKWL6G1p3hfW+9WC9XO5Jsabti4kmrBt/+7Sat7K6k72SnH
h+tNa1NQhbKKGXvOs8jHG1t0LdNyHIdiJIWigQkymd99kqJc19B/NuJcJoeeqCDPKww5z2/GWMV9
Vex4AYKA3gpsC9BaZ7irxYc53Ag0VzJ0x0FlHpW4pT+3Ti1rYaNo05Eu5gU00pixLy07nnL22tZl
2PPu3AgrzPNbM/lXzBLDw9Sk5XouCljru5BVxuSOuAuJ1E4y8SJH1rE2W0eilxfLqXbKGbe98V9z
9yA9+6fRgswM9xCFs9+/eTPMKeN204Fh0H4wzglAw7INzB1EEU7jkV1u9j30KzcRAFHkXXj2eYAN
r1ZqooBqSXcy4rLNv9EUYoBGng9FIDoLxCF9ORQh5hXzt1TU8/1E7CHq6iHzUzK+2bW9PIJLGcAp
g0PEspKQuQPkcYWN11w2fijRQrDHPff2dMikM+AZCfZOaffHcbYz9B5JG5rApOF/QO6nMgsZkaVf
PSfJm6bP92PTj77TlA869ZCt2dvRLhCK9Y+itg5LFoSh8gmq4HiUU5u1AYayfgkN3Mct/sSMG3Fv
ZRcmSRLWU0qCio5bx6gcf5qY8svWeNYN93tNLYBCR4ZOufieFPy1rivp1+2A2bIsA+KQ978MG9gM
Z6qfHG6QYErzSKgKWfEsLX9I1RzkHihBjHb4oZJppxWuijjL+ohKV/rNLM7w4ZnfGeUdnmWPIhN3
elqowHDSt2mq0sgZ+nBg5RRDZeAFY2fMtzXRxAmmBSLI1AeoP+wl9C4DjFDwaAAAMgDb9vtsiU/K
8Ui2h37hERrfmwoc4GqyIqcZzNCAKOqNKHEt1uKFgjMDuMySba4STYcMU85HgTfzQ1Ntys+l3uNF
1S/nBLxOVoJqforzbb4HZQHG1azPv/v0aw8YXEsbeI8lp0bn9fcbgrHSaZnjNsDjC37WUO6Gkzyz
PShLIoeiCjSExbs6lsfx1qP62kX5angVsvpkEkCgdUbcjTlGoZJiuEijd3/8fX1oHFwJW7/dyJUh
gRKwHA2vjduZW8aWzqMe87FGtUkrMg9cyemQ/qxYV9UREP4qmtKC175RDO1ro5g9B5iFLveEWmLL
kbNsoSpn7TvF0pi1jhVWTtFvvcpYtGyBQibtYAXCGvRYUQgVdg4ZI6QH+dbtDYj5ZJTfO6YonyTQ
3CJI4I0dXxe6vuurKdmmkDcWkc2EA7InvJSryCvE8DMxxeD5VT+SPPDGbuy2c1oWW9uuBQkks1wa
47lSRIVBkkCZWr4DH2BzkC3TN0Ip47sLYruooQPbUtXqgA3hT9PJDHp3B0IqKm2zTZpVyV1bZJBg
z5DCN8FcyVL6WQ7I7qCYl4MHljaRaHtTxeVE0WMdzfyiFbzHAJApwHHN3ONcjyjlpfqH2dkfg0sD
mvbbLM+2g5eDpYUTC6c42akR9dVs4mWkXNbuAIUGZD81XhSpTyJv33phvJGStIHIVaDxcVNp1ZNI
9IvpTJGHeoWvt/mztNl9BaqnQhkb8B8GrdZkvuLyuW7LuJX2o2I55u1QGi9K9ZZ2LGym4WRW9U8j
nU+dBA+pVtzPvfZa8eKS5M6GpPP3gXc7J9cafxBjcRpq45wO9l0myIUX+omo+pg6zVnNVQY30qBK
0pobp+E14HSNuRsVK8KpsmPHat2gYO1rwYtd2dm/DOFBprNO7ru8OJQ2P5kd/WVjfLs29B0+TxUA
4rmRSfqtGqfz7Gk7MHPdE5aeZ9ZjDKjWvrVlru9nAgIjyYF9oBoOL7yFhgKflxFyZ+ppHc1ad1DC
21V2Jnd631m+luizb9ia3zN54Rh3OI9aSsOC4RUtPbv0Ez2xo0Tr3V1u6qAirKDL2HWGCCvDRhEx
GYpYa5zBl6S+S4b5eeDz++SSKeB5BpVK7ElOgLMmXELNcupO0qNp6FXoFUiXvHNhNFtzmJJdYafP
phrktiuqzzypO5AxaSxCD0lEbpflcT3bjt+PiAJSbzr8707zuaEanH1hRH0FiTEP5P9EfR+19kdq
TKiM87bxWVVdRCH4vknd3kfIQ3CQWu/bcvyFIBsZCT7RANDnoOPG2ALCt9RVLxZY2v0C0MmA6AUk
Vxr74GZV3FRlOHvIbe3C6KHMJ96NPjlUUwHstvBEMJX20yCMfMMSkJDgCFWujKhbHGoPoXdwvwFn
5kQeqDbCJhV0l6HKvjOaEc0DszwK2WuRzdU34nYvynFD1+UvZk+eHI3sgeR+9ObmngptN2v0ocrr
Ha+bMxvxaalF0V1vvArIl5pEhl4c2nFowSyv9CBNjOmuFNTa1ZnX+H3dxU3ShoLX+9nmu9R0TlYH
BtSSfTqjVIBoCFxDLVQ1P9qz9xOf6Fcmof2QVOpYENCYav0LqEZrf5itX0QN+4mPj2klYlyQuBTq
A0C0x7rQjgAibufBudSu+cY6hm5NT05wdHAevHg11AJ7N0GzVWf5dzZ34AJyn6eRWH4LxSHfBH+V
r0zyansVCQqB56bUhz0QF8d+0n7OvL2A+WVfZ8CI5aR4yHSwMZhcl6GRqF2rpveiqd670fppdhl2
q3S1SBPcDo00kaHZ83qj9y28Z5NcJM+edYqddnsTw5ku5kK80u33SS8wQ9mArJ+4/HEurTa03XaL
hPwHGQccKK9j2FjBQ8+ajYAM0ILUtZQHuiEuKfxGm5IfyGAutlPiJwMGUGo7j9vS2KQzeegVf5lc
y9cN9ThP5b1uqgfUmx8bnQdTwTamIj7ToXuExtuLNYrXAo/tdiEr8KAa2gDBNWT6cc68i+jBo2xO
tS9s+63NVai384alY9Db1Xbi/DijQj1lWagLE7XFaWMp6Mt5kGD0xJnTNOoNc5uDL1M1I5pp1RYz
lTGfzEgWbG9pxiElgF2D9d4vi2TDbAjA1M1p7t1HzxMnbHwamRVGIc00uye9/l6WzR0Yew49nbZp
bXxPBib8eZ7ByM/pvTRBkkI0JgIjwxR8XcggS53vjVveS6tM/VQkW4/qlxFLtnToP5ly58zzu2PI
kIM8SVfWNkGdQ2rmwQVsoNcRnDw4AkhLQq+Cm5Ez13FOnEch3bscIoujnO9Shx6yEcxPmjhB7H3n
Uu+VUShssGSbWGAxN9rks8mG3VSqnWbVsTsaYWN7gUM0CAvPQddRhF3gTKo25PX4NucyXzzMqaMM
RFIUD99CObWPjoHp12Zu+zzXzlPm3mEk8AJl38e57s9aR39Wkwi5UQFnMN7TzthBhmIz1nPIaPoD
EwNRbUHZq9P44POuTYJEQ1FMGyUA45p1TqX2oVwDA/BmuqOp/WbWCfSp7HY3DNNTklffGog4NQ17
LCdlhDLVMMuk9XOYpBjCqcyEBXY65r7QFZRgu5fC0LwYCK0N8Rrqy6l8nO0yyE33pyOtLdoRQVpm
DR7AIIjNtBddqtd6JEdQoh4B/QwFlQezxF3ldn8mZvuTCu8kGbx3Pl3KCqxlmPREwSO0qvYwz9Y3
i04bOoltQroA6GZ0FisMyCR4BscFNnvRkgwrr33qaI2tb7SozgoRkha0EWmr/UzdeuflrftQtYW8
mFlXgO/Nfc08d4+JmMof6gyK1PhIASZLNPRjvD1oIO4aR3+bJPSSe7mfSw+8L2WuHcbEUUFmD9Aa
Q1blz6pFM4pjZLiTKY4UdGXGoqW+JrqIu5C2xnWbGr5jCvTYrbPNlVPBTY8EDhYD3ZA3wTOqlEdQ
m/2gNXmFDpXmW8bwzqzqPGhkI4fy3U1c8sj4iGeN7V1KztAI4KoFRtL4AcZoI5jl7AZtUQ1w1kYZ
MF29jrVuHMAvxE6LDYi1V84Hz3BSZsmyI5Mev3igOg3K3oZ+iUZPqUgh7tfV/AmoEPexbwuN7QbT
7Rq/7PvmkSaj/TQbGSP+lCrvqJmpc5AL7/kuKXT9neSZuwH+pp/8xmxHGjfIxCcUjzAYGYzWrIMo
BQjHoDN1JJWJsqOWG8VzarFpb8u53is7Q/Du0ha8fEzp58bR9PPUmJ6P2NFsRod1W7fQxA8KvxFx
r3gBqwZaI21yLhLjRHse8n44ZRV/8noLTHfOHHVa+qOn4wcf7LjI6N2ggThGM+FBeonvlFavej68
obz7qyR5bDbVPlEWgIfse91X8Il2dySlhvFRrhADPQjCdwj44Nj6MGV9tubh5JbwKgPbl4QirdAz
3de06t3u+Tctl72fNtIJZSa1TQbsG8ZNEHuqHOq5PYGbrepYptmRGu1htPudjqHwksnIa6os0hUL
7SyJiZl+Y7TdVbW+nUHavQOSZ9OgsNSZ7hh4ZnrnNN2zsOknsjceaqOdb3TKIHNOujo0jO7ZqafC
l7NofdfJ9npV1JEgerfPqnRT17gEHV4baTo+YP5lU83zBqLTua+7DQuQfhyo6japo20wNGQhoYPj
JAUGhRt5Mmf2iGYWi5JiZH6OqaENZICgJTGi8gBoTBlYElx5gzzWDatD2wNWntByDlLZAmuYpQ9S
J8e86J4h7PdczWC2qarPOq+aR0dV+1Q6d6q0zsQy31w69FHesibsTPgawekTJ2hrTIVLw3lsWz9T
DNjRfOqQ/M4W6HvJTrPdKcApq0AWP+5on80XYgEa3oGWKdQzNyQq4zGEKaCYOstDOvGPVnavQitB
ZEJ2RGeHhMKT004FjjEX30c+/Exz8ZxTaCkyuNi0FmebGCxUoxr93OjtsEvhW/uU/dCT4clQhh44
Dlj7knrHTHXWekF8akxAOg/tZy7Bo4/XnJ/YIsJ49BbaAih29AeFBnSe0GfWuPtsWKi9eb9TjD3L
Nt3qtARG2X6Tk/6SmfP3OqcQuBhYEo19e3YkyA5cD9kD8kekSC5+vap7d0N79UQq1w3TgkYmt6XP
VD0G6FMD4NzRY4NMBtmxZPHgGmqntwmE0lgGjeWm3zeaFqc5XnGVrg7mMCJ5B1yzpCOobKbSp22R
+7jZIAMnmwKvrH7oj4bWbUVPfwkT1dB+NB4b5Dl2rd/VudxWeROXcghTQp+sKXvO6+zdrDyQELR4
RSgwHw6qP7WeidDRHOo226ocgX5yXRAw5Qi9QxqPHUBCqbkvGuQyrLlYMgf5nTZ94MVUhXM+4dUk
7pumXg6yF/Te8D4pN2Ba+2QB7Ypg2+Kr9OdqYN9tPd032RTbXBxN5b0nRnaqPfbeDfrj2LJh1wBw
aA0se256jaA522oI3tL6brrVL+nN1BcqfVEjWFLQ6AWfmhr6e1l26R2SqQHcO0hnWj6+Gl731CYs
LKf6Y/bqNOws7egl5DtXw8GsRVxZBOeV5m8jUaVvOfkzHlfRnKoIGcUOAN0NzzECbaPaRArxnGLK
IJzL+p5lycb2nE85DJ8uJw91MR+haPvoNPYDmaoNm91fJteUz/Ar1eQ9dS15HLk6Zrpn+h1D9p+a
E2BkSVDUBYIDs2JUAmQ4Z9NzT827Dj9VhrHDO3ZTFs1pzCboNHEghRtwg2MOeryXDX0qnUrfjhPc
BPCoWdiWyXPWDd+mtnjUUHerubWBxOwLrRLcqZ75VjkbPhpIz7yS90YuomKcke4A6YTpk3LwvhUi
mzBLBEbYvHjpJOhDqu7YleUzKVF+HdNoxB8lMr1AZW74aRiALc3sBMQaQLfiaRr074hHn4lQSBmm
+agN1d7NWecTwwnr2ns24K3AkFpuK2qg4+EYd8UsDoXtKL/JkaUSsm0RmADgefAUUvlOxC1tGvR6
xkOp2KlsGTL+epNZVcxxZJba5J5DDKkEB0mvzfu+oXfmTHd6mX0DDSQNmxEChW7hvnhCWo8CWpqx
0XkjbiGE8AazuzR2/+BxqwjNJkl92uUbSEcGpGkAr2XuT5eke2ElQKXTcTe1lgwGUnXhbBSLR7TS
z34sPt2k+JgN7adRkYueFK+oYkCopXzWWveoujREY931+yJ9Mp3m2Cjh+AVqwQotM190HZJcxe6q
dnp1a9uMjIzf4aUPZt7hrhjcMaREUr+orCPuxn0nJbRVW32rem+KZh1/T90DAqyBW2Zwq21SOBGz
p5A75iuIAMqw7toPXrTnWdcHHwlM7jtpcz9DW8QfhXvWawmPJ3Ko2HX2k+jMkzZ4R+qwTcktNNgm
+pR0ySlJiN/V2klr6ldjKh7wrc9GKUCEx38gWTk6qR72tELtGaN4ZTU/ZiiPpKkRDZV1qcfxk5og
4l0mK0p6N5aNGQ4pShPQNj3YSOTtvDzQrMGsHqM7jAe82rXxUZvFk8Xg4QGHCDNP7jXSvXsT6O9c
CxR7eOP5giQfnkhjbiLIeYnzluQ1bHTyrKO/mpnQhpSaiJWODMj14t4zXswWBR3J1AtP8N0aq3u2
yw783wl9wpvwkMvyhVX5RuFx7qbiQbJhWzcomhgpvW9Rzq176+zlDhqsc+N7mrPlQ4+XgOJdkE0T
HA++El7Pm0yzd2CVfKwJx/yldmcp5yS4ebTZHLFOlUHWpEnABvdAMC8rvGIzWQgMwgS/tbHTEIIH
t34fWXIRXItGcAmjNYlEr8QrYVLPucoO09zsqxIVp//D0Xktt4psYfiJqCKHW4KEgiU5bKcbanvb
pskZGp5+Ps3dqTMzLluC7rX+uJRlVE3z5puJKhi4nUs9coC7kvLjofqryeRj1Nbc16nA8rtq0oOy
UUDe2lb5WUUrAzVbQLFN7TQLKhmS1Qa7MQsrsKvle6gzPV4USY1l6zB6WNNNXROeHkM79otzscwO
p0/n3JLJ+5o8409vqC9TomNasf4qgtLVimygVLkMTR2YasFjITn+50+t1z7dWv+bM3j6xowWl/Nw
VFseuMVP1TR2Z+1N6et/YA2XxpwQ7IvpaBfVg6rQTL6sr1AIh8SsA3uqA8PqzvW4ADLI/Tai1WsV
9v6Bzc4OFrTe81o+3HmBsbVOjO9xqv+w8yXmjYBqForixOj2XLTeA400vjK9tMV8tlzKM0sTutkr
IIPvoNrTYs9Hd3KP8B1RSlTQ4AwRh4xfSm0/CNe3qi7wxLRb+3dD3qrx7A5DtDnL3kW8N6q3ngS8
3Bp/x1V4B0PdpF8voojSWaBU0+6pmEoXJ3OrE2SpUyM/dZ+9TM61nh7VRbm4WGMVkyO1WoyXSTFp
J/T0J3t2k0gp2zTQtL7YjYkwQiJA/NGyrpOF8E20ZJzWwzUHQnVqcgZd3NpM0FFVG4+yYSrqQFWo
X5D58nn3207dGphKGuctGcylF0vASK7kM2v2n84u9oqd7lzoP557diLgx9yzL8vWxLUx7qRWvDYp
RlZd3BRrputjCe262pVZtR+3R0Ufjrkmn9oBZEvFkCJups2yLsvjRubnZNk4GdqnvhdBw/7lmoM/
gQRm1E0DSEY04RJW7j2R9YveTX9vluEs1mY/KuXFtr4nCzbANtKgU8Rz49FzY2a7zcrP9WZejM08
MML4m17tJ5yadTUX/N1aDL5562T6bjO9WaxpnvM5etZXUdexygO8F/pfmYndNmn+2GoXIVsRlbnD
3tyFXpYdtP7NbZtPb+puk+V+yPm77evAdZeoTesvz05egfB/7UXGHPa7EpBQzkYwOZSFC155agGW
Wh7mFgXmykN131wLJTYSGSSz/TKDuUtJrPiojs+aza88yJd2cWPTyx8bq3+wttoIOr3iHRKxzHJM
Boufy+em+82ZBEf9piKVMNgMpoVTWG8TlvcXGDRUDa4/grn1vDttrp3vOPUkAd0tO+7p4lDaDyjJ
cFbzyCrRpWnLceRzd2sop0bu0SEh2negPMdHC1l5b2oPs7BDcM0QfheCcQEa7Kr9ps0ncnhPQ3Ig
TTBYt8xXx+27Ye7xG7UIR3M6E6ITlA7NrUYfei2E38yprtmsO/1x2Oi5tacPrZ0jZd6vNnOu+dmO
xU2YUQ002gxk2G+Pmb2GKjuiwV8NNb2uWzSUuu8WDy5qDttBHd1/zplKmB052Jpf3f/G3g1G/GWD
Q3M4gRr3tMrMNk5dPrA/OdHqwPNXBucJtt6Fbb5D9Iwy1rOe5PqLnySYymavZeadVvCzTHCuM+gT
kJHU6WXKnNBsykCCuDeK+ctJEeo933Sy5Af28t0g//WWcQXlC9SFcKvTPLNZmSboZ3EQjXLQSxKL
F+2vkrwD/0dTp4QbH01GRJVYh8AeYVZ6LeimzS8k7sQNiL4610xVcwlolKNaHMZAkkdZOWXYt9nj
NGXhOGh+I7/uggaiTKDRmnA2HnByxkk+8mXfrOqpkRNCzD4Nalm8V2V+nQrclal+h3y665DwNpjG
Q1F/2ZN8GchmLAo68BYGKQgryd2dGRDZZR2C9QXIC3fUAnOFdPu81Fi3VV90Q9jBNM9FQZhtFdWe
sVeGFGCm/GuYxRmQ482z4tXjq4TdyWsu71wcu5XGY+cdYiZUe+eQK/VD3QwfrUrbt1If6pyfnH9j
MD7YILQmHhPL1GNruaWciovtYrtRmBOM0FzMo91/l5WyT9THrHHi0fqcVM4yQ7xCcuIMcin3NU+l
Mx8KnWZD7h/UhDHoZiOfqjx92/R8J5Ux6JpHV46IIhZWCZWbciojEpF901Df8qKK8gr7u9sE3tZ4
fqpZzwOLB6e1Wz4M+ZtSMSaPbbSREFR2/zbj0SNVrV1Kf1C7F2OMh3bZLYLzvvin65TzbVk8iOFv
4ljhiNKxl/ZFt8ch0Hrv3JdO2KorwG0Vi3U7NboZW2LYa9tlso8jpjvP2ctKuW3pj1KSNaZd85bf
J933xcQrhw9G/d5GWnendYfKQwWz0M7Dpk58wcW7ly7QUnM5nDwwMSZigenATlUwc1fEqzmbfJed
G65t9czqY/oizV6MRhxKh0kKmikDvXI+xVpS1qVuVwUm3228qKGgLBj0nFiP0vxytO0F8u5QF8nz
BP2kcPMawxh2bn2w+j4wa+24bghgsuQAOh7oXhfUbfI9d5vvmg7TThYougfG+6IXi3/PrGmt5U+R
drvaIocsK3caoAUX0nBfy0GJ9fZfZ2WRagnuPuWclH8FV6UODsS8MzXqXhZJaIxA5PZuFDXXDGZx
B5jLNmg/zyOjAeAmfmh206hnrU5nog7GLagUarZNuaOHiFtsCoWenHUCNhduEd8stcd+GaPJm1m5
ld+pFifqKg4OcNLWi5t7f4YUIlWqXPvjkoNhtGnk9mJXO2R1TOZRuN0eP/Rf2IGnhrKr8uYa8sHk
FnUrk0Ja4yB6UJNkC+eOZ9nGwZARTzslqFRVXk03l09eJk+LWsTFQtAysRi+HLOb0o3HUsxf41LG
xtRErk7OWK5zm1ZeUBhPbjnHjVa8dCzNQjcOpp4fbQqWRg+wXGsfC5clw0iAbtdEvG+GOJuqfkW8
GKkJ3unx29O6QK76W93Yl2QriIsySR6ZDq2G7VfZa9IKNXt50W0lcqw6sIz1yamNJ0HEfyBd5xMF
y6FresANI7bt8iHhxzql9Vo0F7Mvgqk/b7n61Os6VUn47nqoT26HNNseqq2LFAYUCnnsNwXZFmhY
sAxzSGinr5ub75C2qms8bIMAe0uP9VjgwyCP1XwZPf2gWVXoKs8sJHoZ9xWfKNeYOZEY3R3zkQqh
/qFt4N5S35CPnjAft6zZKyN450xVZeayMKS+ViehcD54mkIUvWGht7txLA9A0VE5m6EU2GV1vGnz
FDfKaRT6oemfXU0cRI3yn2AYxANblf+ZZnFkBz8M6xiuk7JTZrbCZQyKhLugVP8s5XKY3PVnhQKE
l93ZXUYy2HYkVu0wLo/NXW07aIHe/RtAJZGQwhAvT8DpLPFLrNn1oZ2gElIz9MomEplytCUPfQ56
1Fnade3FxaxQarC5L97Kj5W4t0c3aLyp4nVG92qkDScnYVL0w/5kXnPADfy+jUqY1MveMrI/NShs
6RSJj/RyP7VeoLTZXjHHdwATlwju9MH6v8+2FB9sZXi9jNZrdlRuXaTdVhWJsexI5U+nzuqP5ogi
drz8NbFSLF/58tW1atR7Kenx+lMyzH/6Ximg6oDPB0/uVcU7jbnHboVowqjgbjRSf91+/q0UlRvZ
9Me6BLdojQwJQ5FZ+pMsuunaGFq2r/m5cTkNMO7GMgEFI6jSj0tjUp83Mw/ZWTSlub81J8PkEyGO
Py3VYMk+bLQnXj+evOxa9x+M6vURs8jOq82gcf8prG/KRpWvlJHVM/tWFjPuT6XP5zt9nnf/JF62
zYBoRwqS5JPfN5e8+9qcB5CYsBbqpbOsQw1IWi1eqIxQ742fcX3Mjb6j3Ssw7OmYGu4bIhu/dh+X
rN7bHQIXoNUBRSPnbEvhoKeoYa+vwEhTXMO8dDoRrLIK8umVd4cEFL8oBmyNqCpK0wikmNSd1itu
qFo6XLmTDDu37cYoV13zodZ62C2lQQAxDL9qurXPiTdUHFPaFJqZDWld9t1uVJh6ZVMfVT4tc/R+
xJx4D6lDTGXuONsh2YR8aJSKULs0IXhU0Lqh1XN7LPOsDBUc97tkgDsWVWaGCXOnz681hoYs3Vsz
V9vN7nv1XE5SmH4KhB9Ag0/xMpvLXncr94w0wfC7zPqrVcVnmrU/XaZ+GthTg2krFORuzRplqa0H
TVc8mlo9HOWgsjlZnNGwM2s8b1Wxz+Q2HEocZ4+VysVkJAxH7qAv534s0ihfq9+sm4zHgfNu39bF
v2Z6BK/y17sGbua5W1fpBTVRiJW7fDiF2Bt999YNw5lqjr07ZmfwKvYG9pFSJnHvpEmI1/eNCMLE
t2ojmnX9ZKf6zm77A+LWiOgqhtfC0KgnbC95Dmho2frvlulK3Jei8BPvn6fuuvXHWfRgzXJ/nZXI
neb9XHpXRdsEkh5DDcG8HkBKg34tKr8y7GPGBx6kCG3wKR2Wnja/tUQ80e/dZAvaxA43E09U8zUp
xOMlxZGwsJs5Aae7VaQ3Jhei8HUp/L7VgaZk2I3LAdldWA7pTnGbx84ZH8SmnqU577tRjRBfQW0A
OOfoRZRWDUfNOXkrQVXrRor9FS0IK5pxoOt+r/Cv3jE7L1MBjai/+QdbBuQNgD7cr4yrNTk7V+uO
ljy5Rec32083pr+GOp1r0UR6ZrNQ864N6V5ryGuR6dmwRKyXjDLm9O4Ib6RPR0QFCwwP2rmr2v3C
i9bxKKBY89cc7Qsv+iDz8M47LKbyN1e1/ZSu4WCvhypf4zbtTwgQoqUiuZmz1zLE0WJmU7ws9qb6
ivpzZwKIT4s4t4N+nXttbwMhqgLMelA96r7fgbwTXzOTJ56wQ0O4TenRXdTP5nMzyYui2Z/TTHJf
9a0KcNJ0eBMFS2a3HGR/10gFABJU06pHNLA7OaXRokCZN20f2qKO8y05bNuXs52IWjy1UPzd4DEk
DS/6bJ7Mrnz3SpbD7ipmj2RtKl1MCB2xfGpNd8rz/jHXio+pnP4QGrlPyztl41rvjAJhO1RR456V
MXtlMTkyDkQEuD5sJhEu7k43ELk1UGCku+l1zj7vcXCqO2eZfyDcHhLnX28v/piyiG2PG3me4DNI
bEUa1yly/f81etC0BdjYSLgofIUkKnEzRuxAWkq++8+snGte2I5PxdnMsFwYBKrhzZjz3B+Gct9Q
pO6oyrtE1Zn0PFeFGVk5MV19EdfodDOLTbOFT3LNXaeUxyE7epIIEWwKy9I+leg1FoS9lVu8WdsU
k5H5rZM1VDaqX4lil8xv9qrGNiXS9YAfnqFO46HuXcV3W3EeGWKlAVRq+N5IO4MKUOW2MJWkHwuk
Le27ynurtn+n+dFzMhTgWqg5Gvfm36WONC73LI3Wvj62CVpjxs8c4KBDsLLocdZeBoA/sWTca0Gr
wHLkj+PwqRsW8BUxM3L7667ImiSK4aYHpVVOHkhq9s/YYHcmJtKVvk7+tlkPXQiNPNUP+Zwd6kx5
bJ3kZFrAq3XrsTznlL/M4aS0gQfMoxm3TfFA+JR1X2paWEHQsT6hTlku3qbc0rQ9Wc4YjKYWGg69
Uc1ft5b7Uoc3qn01FZdyHX45zY8pbqdqa8OuRxJjMiDXx7zJjqmX/2EkxWo2wFI65rX1DOhYoNg1
vTXZmRfrWjFXgfoHag5QtlyktStt9dxNI9wTWZpSj3TUy666xIk57fqJ590AwyjT45h4MaW5fluv
r2795a5pACsBrBgr6ylXb+TM70GV/D4p9vbQsxm24do3t8LgkwNLFslFb67g+v4wHvLB4Lq9C6/n
oDJ+yvu3QeY0N3Bg1EWQgmZpX5t4l+4IhGWEc9swdsKFypZdhiKdBfWR6usWeXktF4D5gtgw1B2x
G0YrtDNOlNELbWV77MX8rymMQ28s+x6bcdcZz4bZPhq2AQXGDdpmKLeIEOnWg4fope2H3TQd8AAf
7rLzJCt2KE8p3RkV4hdzL25qJlbDQBWDPshdTwmNRo7ID0rihfOQRwhbEI9BW0kQtcz4XaoHlj/a
DTTuZMmDjJKFyPB8E7HQ3GNO/Sv3/ms6LuFkLsE2/AjmyyxB66Z4h1TCIGtcjy4FBFgHtenXcd6T
SoRVOwYYBvy5z3zdMYOZycVjyG1rL1YNcgx153vr1X9pte6s5FnzGiCL+VCVMjDuQZWiuxS9d5Qo
2MYZde5A5E877R2DKQsAcu0sl5cmA3XwgkokoZ0CiA7aswsPswqzD5LGPKZbE+auFlt2dy5AoH2z
0BE+yg8jHR6oXUDV1eEQKS6KkiNxm7nNNSdG5fYHdQstSTZzDjG5/O8Z4r/a7ADKAuiJ7H6bG6F9
z3N5qiCHVu3dFPrR8Qhq7pwwl4bfEGVDiESxZqcRZrjk4F9dxhFss7WdHzWTjoO1ijesyYiBWW9Q
fARDz0tXrjXdEkQnaFykHRnFah2yskbO2CC7qfhn7whhAIdgqIqTCdyomwj4tj4sSXTohoJUGI/t
B9BiaMK0Gc/GkGAO0J9nfSNNOW9jMXG5MUckEyIf1Wb1EMHdvgDBfKmcPsLdHAIrhFD6+wpE3eRb
5ETx8SGHZfYpaJ33Vhln6Cj7VI07OTNieB9a/WWYNRihd8UMh0jmRiFQkOOZHb23lid6nV+L8klT
l3MOpFAsctcusdky9isVannHDJci/xhtZJgdcouW/0LhnZ+aIMkh2YrvlB8r0i4mXdWf7C2yGXEt
rDBz+ezKM9RzVNyhtHEO7zwvyNUuG9cXRT52jREkHoV6Oq0othulFhciNEDWS5Y9tzq4qv6nM9Wb
ouYvqjk/VGW9m+8mJjkaP21iGYduca8WiUk7fVKMaHWxkQL56tIJZ3MKjdTwM0/ZjbUWI8zTeWSt
UHHM5WYJBdUNN1ENqD7otu7LWfnbWyq1LMU3F+6NdZj077rLdqjXj3kyfdEce5nz6rKObK1pX7e+
WdUAJGn/V4AWK3zKIuuiulRvdndFyXPUJ1a1dIwJEuPwojTQrrQIkHnn9F6wkRkg1e40MmZznced
t0Q6IIfuLDtY2EPilYHpjWA3FVEdFroqilf9rkgvtdk/i1Hc1FxEk9M9pLn+JdCajNw1wnszV/NJ
gxVv0+qad/WOmqpY9fj62npv5hlUWwu9X6Bf02/2eMmN+VlpvZNTuZFiv9d2chSe6jsUB2jrTTQP
nT0em4H9ogRsYtlGv3LC5RoOahX33Po1oroBjnrMVyDs6q5/AJe0vzXavqYWiI6Va7wvRPUbJoj9
mic7a6I0W7MPshOnEt/JKngy3eOUKs81VqB5xnon5h3ETzDXWZh6756cnlxn+GiAxlqkkpLvIEMU
NaVzQBBjhDgvKIYthE8Jyv5zYbPJ7oTRgFiWeMtFSZgq55OnlAHwtO+RLaNudBpn2GfSGWEjvblE
8AinjCdjCZq5fCjJb+oYC1qakki4kEdE9AZqahk3WR4uJrNqDd4EgxaQcEufkRkkdX5bnY6k6yWW
tqL5XWqKcM7aE2yrvzhtlHV6oHRKwIcTIykKU3PAH7/G1DRiIyAuxGjCJb9ok7gkabL4dSP+cAAe
yopAKftxrrKjXq179ADoEsdzbbS7BOVULW6IS/ZNzjJgoPbuM8+3xvylrtyHrOqvTgIQXP1rHCUe
lSxknv0FnDiLrXxLOu+qT+cRp3/UyuxWQPLZVJoGKCZmrs/8aE2IZj01t9l+lbM3s1d6Mujbq+fq
R6FkcYH331UlYuXuxyhqCAoYls0IUaGh9xL0zX23axt1DLuNVZ5UHkQBxDi71tn2sgCW6FVO5V7p
3EB1rOuSmF9VPd7EOl8rNAKjOsXVnD9P5nDpjTm0PffZG7K/VZtfk3J4rFcWOVVFfbtsJOKlc5wx
xeXIwEbHeRg5DOwccidjtklKvYqbIv1MOQmYN3+xcZ9nHfJbM3qAcEFrj9pMXTxiLkC7qKuBkCMq
WcBlRUsepCkerbF9EtadpXSdfaIhsh0deBI94y9Jr7pR7OdijoykPeKr8b1ND1qnZFqxEnB5JegW
GQ7W61yDirccnUvf/ylF/V6zVRqLxQXZv9jZ8poU9d9FrV5cqpyrNH/0ZBY3ixNVpA84VyPPYIYh
39TVd1cRd4yLolqiORGvlqGxgD6AIe0HTD8JPgfi35+a+c6aIatc0AEl61uieclDneb/HKW95c3G
DlbX4Ot0gS2U2VoGXMhYvizjcFid7aIXsvqwJ96FtNwW312W/eTqUPnmeklkp/ipAxKzuKkeotJl
AhjSw9zzQN4BIFW6OdhU0h0Lr3FUvzFFc9BRege0AtuB3NTxzR5S6zJyuO3Nas12+PKS54yOSpyG
qnpet+2aKtXJ0ZMd7Xc/pTGeiX8kzOdurzIW7YnQ61DJkX0NUxJ3pQAPSFJ236E7e1vb+aaOlK8r
xG+T8GCLmjAxiSEBqYQ/zLxDuswzP1srMkLomjqB5VwKx/3ELHJClnUTHkpXvuXi4Aw6lnG2lsAZ
kq9Jl2ewC96XBpun7f7UrrHbnLlh9jNcqCyQbH27Q+CuuWIFJBEk0RdfH6fIM7Fr1sYtMT3MDwma
3a5DNJfPZrVL24lpMcm+1wrTBfztcdOm6sXeNHiKcvOO/eie0pxbeEbLs6LUQHv6iYvkdV7mkX66
IkxXTmZrMx6orIiTdHpd2VImnQEhN/J3BPrvs0QSUXZXo3KeqctoKPtcH7OOa9ZT8t8JNjegCYpl
P2MtJHCclyBBnD+jH90RP3A1CiM9WkkPXt5qZ1WiNS/QWeuUePvI4tnu+lNdCPSz2no3J6Vvs6oE
VZt9qM3/TpvrTD0IXjQUDdDKUQmkwKKe9OdidpTXEuMewjC+2tn7IsaU77mGhDY19rBME++lOrw1
fatAAk8/+dBySoGHPzvKuNycxqWNRlEwPvas7kvNFe7XlZFPUVVoKjiupnbfg0rKMqEJE+9vCbNa
IIrMPXxRBH9lYDEdamJn49+etqTbQZX3j3Ztgp2BlRqBNk58JEmRc5N0rtt+TJM6PPVo/1B671Kv
+a3b4jsvt6dM555qOPRD8IinYkmOpXs/E7rpTzXAwMkVJsZLgOISrV5i2lkAaLSCJsW0OK0WbHmm
/0kMFMa2mf2m5bD53Wy+dDPfC1nEkjXdYhxEgbFzLJpTkSL2bgbzOB+aGVxpyt8Q8hw7I7nOCHGs
4rVK9YthDLHWImlYXbQywM+Uihq40ZGQqjhXEPyys7yv6aeALp14Mcjlx9SA21Q24qwk9UNeca/Z
5sibUVrDIZHjvneW70Z+LtKIjP6aGrhsVzYS71QV3g6foJ1okVrPQbu+pznI2vYxS0KGYI9IQ4sS
qX455f05Ks65CwPROGEpvPeFuBefeM75bFoLbLvzrC11sHGfrar9yIgW3W1whoZ3wV0o8tA4B3Ac
nlE8XFMNEp4bi2Ev6CpqbZvppqTjIzKqg4rao8WENWs5S8UWokf56rfxOcP4lhEG6m+FGxtNfRmE
ZVFjjL6dk2d4oFSZQDrF3mkzMISQMGXLaNn0oqzwUxKdU7EqPMybMEj5R/g4aby6bPkqqveZEMlb
ZnEOb7Ypg7boj+IeN5A5vIJaJj6ETkjKQICXjj8r1cmjK9Pl10wQCORIGEzE6PmY7jzVYJKvrjVh
FkgvzYd0cP8I0z3Pae7tvQoIEEM2JuhhChGBQ8ypNoIRfttIRfUUzLL9Hh1xkqp3KOeCoS+fr5jk
VealPHYsXp4EGpAyDU5xo3xXBuOk2ub7putrKBX8AeRs+0niXrp7bKPRizf2gzLC+M7/XZaHUutH
tLAFpI+Z5bGOWy5YkSeE3rhFyGn3fYaTsMKh6A9ZkT8qthdbHYihgoepMBW5b4yGa8RptGCuUDLB
cOROOT05nYECQHF5klZlb3Msc3RN+quUBZoMxdmObmvpkVys5EYe8XpSO2nGwyA/LGGd3WQAj6q/
5kbEltlOvgu8HxpNgfu0Hdm4F/XgmTVahIKqhDxtd4rq/qaD/rJI5CWm0bUXbIDuaa6d377GQIWv
odh5ZeFgAvLe6wKVWYn40V+4mkvDxfNs8PBpW2n7nbo4cZu7f+RCtKw+GjmC1vGy5ovzuWxbeVe3
tDEuS9CsOyyjYhaJXbRyARgiGJ4tn5jVGFMm45Q2XLl2CjqPrI/pnJHfL9f8qqgeUpUV6TndAIcJ
4Vc4NTZyHuaPdSo/TTf/GcfikNf221ZYH9LdrH+EqzW+4fTpRQJ7sWglOslO8x/P6P/JpmqCYk1X
pua+CZuySnYTfrmdbo4dQrL8n6sa2DOQgNICEfOE/Yz0RGIiqdES205MJcslrRfwrTGxgs5TXzJX
pRFz2eK2aZdAyRHMGcJ7cd35zzKYp5UVSXaIbVB1+AZ+GWdK/+YZ2YQqjNpq4Meq8diq5vJSAh0n
3fRR0vPD+dlH9VrtRO89OlUdOmMWT9tyorgO9Uwp9x2OO5BjTr0JKfy0bUe1V6+YPNAeoqN18gN+
1VOdixkrIjtcUp2U3npaCVMKpsqNe5P7UhZNvGY6EYKL+mJ0wC1Cn7tINZvfTu9Uv7MX82+BFxFQ
U+nDetmOSi6/ho08J8+Wh0ktqIjIUaSkrTXH+ECLuyua7sGCFV807QAfn76j0X+1OWsDr7gXgW/X
cabqqVVrHoZy/bZxZAAO3nOUbPAwluE0trsmvVpoRc7FKuzAqZ0RSK/NLwIBhq8MnfWoYr27dYu5
vIvCG69ZZT8rCv61yrIA0nI3A7zNtmPewmE4nmvjJKmUoPCyiYel+1NZW2y13MwOhUKhlytnvYKm
XUV+ncXcUjadX1Dt24EyizGarXVXVsxYpMUAs6iwFq510DulRYCjAqfaC3qtagSYRvFnwYdZMq1e
ew/FSW63aey12wCTBH4HhPNLFcfOxNmCuJS/GFAAKLWtuyjp5BRqeoZeeOg/k7L9nXT92VzuolOX
f9J4oatap3Xp9wQItrhJu5XAbgb0xOJLVjIDOV5zUQZxmNP1wVg5oFXvJ110iQgEI++UGXwuNuVg
etffssH5OzUzDRyF5tHPkOG6UWBwS7agbBPf44Y9PXNnJJz2eGrtogbwTjXfHUb7PAyozGU7KbQf
ZNkHzlUR2gnuibTVbuXcOheHPZTGB22EB2NxQthdsjXigeANLC+ltaDM3vpI1ZKXNWlLukBaLxZZ
cR57wJ22tx8yQ0SD2T/Jdj0IR7ulPT3fJlc/fvRTj3qE6CEPN8KoHLwaGc7WDFg4CZtu7jFcZqiP
ciey7JRX3KY12dA+h/CpbdfjNsibnuH+rJIkmrYRHQAw7FZc7K4EtjFPUhPsHgOiMx3fZ6c7x6Uq
36TFG9fdzVx8YAsfxYgNVyKh8ukyfeXXRLbWXNuueei9cg+H+M8Q9TlVkiXqjUJnyU9OpL6toViV
72Qanmrl/jXqzfvSLXQd3XNlcJC4WffgojtC/bQT/xF2HsuxK0uW/aGGGSIgApimFkxBMikOJzBK
IKC1+vpaWbOuflY9fveQj5lAhPv2vZeH8c121X5U6Wch8e54kfUbpMPBd4a7od/cGZ65T+b+VTEe
XxBLw0LIVJ2Wr6biaysmvIpg9oVVK9NHb5FV5hvmSsEl27CLQTvMwXzX6r6zMLG2cYSW2w32hdbC
dhe6Zv5HJ17chqij2clshVaksIuNs14ndT8ssFxOO+ZRwTbQRnColItvZmSHu+LOWqa+28Ap6Sgl
q6FUT/Q4WDuLnESyn/jmU+qy17GNO5shtQzfBjkYO/K5xZM2Zo9ZeGyi9RpYOe/z8Q5fjapU9D7M
SXzCF8nfa/B/OnQC80AbEW1xVc07O2/ivTcILJ9dNzBbwhm6jv2CQoC4N4qXGoOLybuzCdRI/T9F
XJdoaFW0KpLWfp3tDmUFQTv7otMpjLUYAp5T03gdYL+ZOfuUFCHGrHTMlUMCcSUtzB855tyTwBfz
MFd985k4udLLrMV4J2P8jabCNdPUkbs2bAojx0N14XbRA+9/3Hy3ZfmU2b73hNvBPhUAb08WubdF
OyioLpn2K+JjPQgsH6bFZ9WY8tPpavyoeNZ2KesYV3E59f+mym3OeeU6/xqXIZRdjvmDUQzeNS9V
jzY6+0u4R+NCY+R4jPq8JbOYeI92lILb8Cd/W6aG2MrU+6lSaawY53L934frqgY5NAHboz7Phgs0
LQaPrVcApGnNRZNX4cELguyfNfCYW4Zj0ymG5W6Q0BSbcRJyFVpqfJpDEb84XdS6GP4Ij1fjBMIl
4hcQ8abjHKbhruPFq7Ib2u3Q4EwzMr/fNi7yWNgzRYnABW3H2RsOom3ki6wGf1MbkHhUM9prigNo
Fq0rzm7AfH8q/LPw0Y+ZZ+oaq2KSZu3KdPyCe43wvj8n05Np5zW+0VBeiMggb9SCEI4e80MF6uHa
1eQiV/xbILGkCx9FnTd/g626JwAQ0bhwUVdfU3tob3VgCzKOU5UuYq81X0AARIjag/ecE8I/1vE0
LKexYa7OSj2T6ITnrMeewQGPa7uTuYtmYKjkUjvC2oWZbZ8yEswYQSnBHK+3kZ9nQSI1ENn8w732
icdSxktnbPBTpobh37pGyz2Eu5Z4DWYVGNC9vyG9i7GnCqwTpYJ1ElOE3YLog9NuMTKHWJPKYX4t
zf/GCfo9amfnLCOLxQ/W7MdnO+gETr0hHqmf3PgaDgTw2xEa4BG+f7FnT2q0SROupXx2QBIFYUx1
XiIzuLGs1xVhTIx1XbRDmkIMD+ugf69mRWRFmpT2xUwVSNJk2EyWHsR6jgpcvnYdFitlNKJaWRqx
NL//p/Wompuqs/ZdtXNDXs0m9bwYFcNYepcemhotifvVwYpuuArm/JyRwYEhMQ4UNXOVrt2avVrL
vGScpcxK7uouZcTY6fbLaWEGNQTJOBFH/EQ0GXiloVyKRRkFCeFtgtTkHWNjoydGB4vWM22JhYo5
WWYEkDdo4d1F5sbmaz7k4V77dgDNs4sY+geDe8ys3tg6kRYrp0nK49QYBHNm1+IgSOw95eD4WIgh
2QudQF/KGisgoZTr7FO6HdOdOsHYm5Vcl0XW0mVTd5IcbQKmO0WKjb/nZiIX1xaY1IX9GRqW+JhS
TtocLxMle929IPJFD07gYQny0H/qMGgOpoMkOI5F9QkeOXsMi754mUygJnZfE1ikalv2Ac0LS8At
48Adl+8to//J4OK8RI2ZfDajtPLT5CTmRfoxPaaxuHMg/Mn5kY9jUjvXqKHbrIXJlm9fb6jfnqy2
L45dlntLA+rPMq7N5jilKInd2JYHB+ZUboDu7donGftnJxdX3yrpEoqTGbOQF4H8WdkjsTR51TGS
fayiB2HO67ockKgpf3ur/q1Bba2aOjk7RPkXE18nGkxyaQNzX+honwE8WEyuRtpsnHXUOT92Op1R
YP6Kwnp1W4fujUdycG5e1fFldgzr3WIVjfbZHZx3n6jrUujiJ42rI4PagyrGDcrfxs2mvZqdbDHX
9t1jWraLfnZubaZGdLbmBVPLRY2U/E1lsHbM5jYCuYUYaAd6Le/cjWiySSIF8rGJ0uQA+wg3jM6y
JQCwz2SaMtxL8lLUzp77C6ezyQhQj+w1TZoHRzT3+UH/NCnG3VVZcMe76TFBCt6zHgtlGW8Wz+TY
7a0WI4x2MlqFZF4EJc9qm+W7ocTLXhqI745XbrsqP0uPk9xMDgo3UteK5wxCb9ZlL0MRPJIgJN9Z
761O8aP956rwjiUHmN37b16EexvGHus+pDomrtp6Y3wDDYu3VXKqKcVS78G1dhZ1zlQayIHJHzLF
Ju3U3o74hX1i4Cav9pM09lOSbp1s+GOYsI+77nEamZ9NI0eyqx5lUnx7ClNSUOLPgruxNJz/ZqGc
Y4hNqYhhVOj51db+c5vTyjNBfJhSl7GT5IJS2Vp0w0X1dbUAvYQwF6SYdGyU+1L9UqCyM9kVG4cU
R5CGT7EfXL0oZQKW2XdAh6w2oUfe1il70MGm94nMSwwAefi9mez66KXxZo64a2E9LehsvVWhvP7Q
h/5xlll4HAdxoNEmfEmLCQJm2XRgrOjKYyRiJKljI5By0/A9n5MvTD50YPWF/RE7LEZnTe6FZIAb
YsElsOf69a+E23GPwj8ZI6snYpIeYJWCl6EyV5UkribG7Cmt6yeGIPminEOEr1596Xj4Lip3b0Zp
yPYIn8cl9ml22rM3hDZ4ZJcgvX9DJ/PJr1BoB97R0miXUHkWzTz+xEZ4CqhSzSnBv1gxH2Mo4Fvt
8+ykHyKrYSr56PuZsQsI6MqwueEcfAlKc49QsyQO+OCYOFgtSWFg3ts40fL9VNjqMr69iIwBN5nt
zsfUF2gjjVHuDYoKOCP9WgeEFjSUy4XCMm+2zc6qqiuJIWNrE/hmv7DHZTTHI/IB2JnUMX/C0DeY
OpBO0uFLOECqy/n8AYltBy0/lChvTpJSRzB978MfGjCGf4xVQZM9IfagkUR6qS0wtWFnVog2gGeE
moBvjeFTlbJjGQU2TEz+BNNkE0hk3mwvP0/+vHTLcmsH/kGM7mNLmjxzMqxGcnwrevOtrIJdF+LM
beJrX87/6PQ3sTWvU49sDil6gZvAAgEZR/WWEwfjRvTkFt1+sJxb3/jvWtEKto1zmHriXVXdXyY7
2txhXyMuiVTpb07502TWb4UBdEM3OGII+uxzI4AvWQzX2VEXLOa4CXoXR4ofElpvly5OtQC3VZCR
CSt+uoYlzZj4gviYeV8Sr1wJpyfSv1X93vr9qXY/xngvEQrt0F9ntculTi5zDKii/tzSPFb9Y8Gn
jHs5cN8S73lwqdTIgVB8P3SFWtwjQqgDj8QOFnW6xyS36oI/WT3NQ4A0Na07ly8Hl20Vf+IsWs2E
fMLgyLiTu0CsmS24rd4WoVpGebfM6ufQLNd9NnDz04W42W4KmJvhJMxT7Er+/ZLU6G10GO1nwrUf
qU2WIaC5UIOwMUP2mRhL9hhwOmO6Vin7YiXmbN97pBNfzOpDFt7Wq9neaXsfTuIcXdwfUf+XBg8M
BVZgZpz62vXMIZ3XrBIHJW9G/4eU1hHnsyJrnWdYR5kF57CrChITHZKy53zRB29gQeCR/i4Bj0Fv
iWJv48hbTl7TAZkewPWyGJKORAn6kdV9mKKaCN8WvnNJ3sYipGmZt7DBFh18lRo5WVgwMSg8B0YX
Cmu/P2DGqGfmxO+RUR57WSzpOF5CRuUJy3+9UOcrt4PlhL3kPj/XMv/rcHR52WISGGAKsZjMdulb
Xwk+pcrFnEzyhwGMA7sshnHna+quZET3K2iEPhVtuja6Cyh/XIfgbn6LND3W5ZvTdiAqzJWdiVNs
XXKMf1G0kf5D67yLHvHIep+IFZI8uXugmcrQFiUe3ro7qQMjvucjv/p7TQZ+ipDN/XjdiCtckaVp
uxjcbaSggS2RlyR9rES4r0ZjMXuvxeSsYh7mMoTFchcqIdToqEN0YUVVb92UhdcmBCs0xpc5dPnr
An7gWyD9NW/hZ9kbJ1CE6yQLD43lXXQDeJfPo5TEovsno5NLV2LnT1mfEc5rEV4Gk3Qgd2hJWEiw
mMR2GHYXeKJZ90ZhPiTTVlfNNbcxYkfzTkfRpfUeu+69lJ+oYg9k6wghDhuOYkA+b1b9MUenyPhx
x7dSzGvLRWdi9JHe3ahNcGUFDPHYYsmGlqXdkIUaBYULw8spZoYQDyuP8EcQjCu/O1bdY6Kt5VT+
i7Jz3zmnDkPPFOItCE7oTqtsPPfpDY7hkgsT8e/VMwPCaGLtFU8+VV9QO2eMueEijuQltq0zstmq
DTyMqDn8OWdRRecqUHfMd5i9ByhlCPU2vivupVn9CPEypQQdmMOb1YHUzyLqfpq4WjndY5NcXPHp
8j+1+VvIDoQy/ouJbQR1uhncdTYMBG6cjcbi2OVv3pDsLH3L7hvX/U8dVZDj0n0wsRt8EJjR93p0
FzNPs9kzNiL0ZWQsjHEvWeZShL1hKweYzJM84OjJl6MYMfeSqxvzhV2/eOrS6Z8MH2DDM1OPP1Fx
LDyy5hTMuELM9NJPhHMjb5mh/Ac4kOzyj7HqsrLJWBw6vBPNzOeWE7LBmRXO7absyTFXFfbnq83H
FBIrzp32uw35pQkLK2tqwypfUyIh3sXwOfQih5PWpCukNxKdRO2zn9L6zipAkzlbTLrXQeFMfB6Z
tdW8l5bhc4nvC586rtg5JiZyoF1zvpyyx0l9e/J7vnspuCGn+kE0rI5rjYfsfrXRLqjqdyYZw+xk
68+UquwQaKcYAJLcjKE4C4u1lkgKMwdRHoldMXk7sMYbhbCjSYbVxSt8EtJAi2y6ueUpZwwec0qj
6FTaexyz5r3uAGAhZYbFewCTc2RuaIR4Fs13wyHWLifmYi4j1Q6iLfkYroeqJj03PYoJCDMcwDx5
Nphb5WBxamhmlrxGDCNcAtcjK41Jf0/+e+p849Rb45FbmhNYs+FfT5S7Nm9SMFyQ67gYoJFhK5Gs
XtTcBoJ0kT005YG5tI1iZ+O6NeeH2m+eWoxau6KOv8oWeFGfMytgB5BKHofavhmu/JwZXELBKH4c
M/iMOjS4Jhi+TLP5SMdkXaeCezvZO7m7S51/dSA3Bd/pnL6U6WtgMQovO0yV1rom39drWif314oP
af6u838BMRFTtuipT4R8sNOfCnKvDMJXon/JzB46kAJgd+7q80DGN9P9WpQna34Zp/dxJL3s4C2X
MxnK9GGIm4eG2RDxTUSVpN0FhrepSAgAyD+APCpWU8JTgByGQGM516nmipircWGQiShxAWj45R03
exVWLO/I3qbUuMrIP+M5waGA8akKHibL5emYJXTAARu5c5rdYBMhieVmeNV5cVVWcO4j7z0pbdKS
lb1LTb0XylwRUNxYtfdFOG3tF94FSwWPM0plHT5jJNiXJhukx+ZsZMUxD/OVbeqTyUiwG721mocX
aZF/yxlnL5XI0IU0lxhij2YmNV+V4NDQTUeJ6qxDimNOgf63HbKjiNiZpRr7HArOhsHq3yIkhEUr
B7IOBqIo2Fa096het0a0FXl6Je6yduyBJopqp+whz3Y8ac246+qCOY2yvsswirY4Qpe28q+DpFup
HEWIYIIyKq2XJKLjhCThNSAGpiZ6yVr3NfTFM5TGH9RUitxhm5jxRhtyE9nxwcrQeQ1v6FfsGniY
un7PHOaUxbiNY+MxbotrNFvneCpudjzvq/uUyeptCtZR31KR741UU+WFyCE8qVt9Vx6K6JFx/AUO
z6UnoNMHtGlZ7zzZhXqsw+axsMNvcKCfcxg/M7kEMF9uwzA5J0X2R+yGYIIS51xXF7/F/w8FQXdJ
sDaN/C8WwffQjxpwDhYVx5m+VCniZe836ZpW7jpbkiReBTDBgeY1D3O8RP5q4N6yjslvCapaez7i
XWLenbIZDBspvrM0e8Hnhws4b5vFIAD3FgFugnb8gYGCxGlXJK6k+MjuaRNwQjtVayiGmExCRTOA
XsPbo122yStaTasjrZZAuiJz0FyEEZEI7thSByp9aVvzhXgH7vl6K9Lua9TGDUAaSaI0xDLjiQDi
ri8/64Kic2V05G2xCb3rNFTYabFffOBskqeSrSKXruUq0Djodkih0TGwBJ7qMkbnwyW/niuy5xwc
ibhEcVcQmzYMQmH6oloT5O/QPofN+DlnmhReceis5DdUxSM/iQQBDeMw5+8mZoHIa5kzwNpOAosf
VJziOAUmkBs3k+5zQ2pOPtSh4iTymOeZ1oOUEvC3hL0qDOURnuh/XQd5mZGe9+CFQq77xNmDwPao
jrO3eSChnkRkB8w4GdZC2WJZ1F63cQZcqJVHbaXlsBqm4lH07qKum+8e12TjNU9GKsNTJCGfu4ph
pCgs2Gl9eyRh9U+P2Xm0wPzkFr5voYERCxSiwCHaMI/vo41xObK7F0fDTmrRwZZexcXcRwWCQohx
VCTltMrtGZdFar+mrfHC2/FPO+MuDhwHLAJ2JyZQauWokSHbEBsnZ0j0QxEC51nBE09XwhDyAluW
2bQX4jhqgKBFxvDhmspY4+/BLl2L+jtyKrPZhYZwxksOJd4+NVNOVUrXuQOBYG+jwWoPSF75l3Tn
DtpSnRxqK/NPVV3oG4eGsYpKSCptpG2kfeZ9QwMxrewqDMh2g/PGJJlocMydO0tTUbYhvuNITje7
jcOcP9D8ye2quyuk2vmz0nZk5VUZY9sR0b1pCJDCN5BKOCfa2XOqq4HphKBd2EMAasuUg2YQDfsb
nWYo94mHGRr/Pj6CssKrtiqqopphO85xR2YXgMlQVKSfag6/HwaEEZbfkXEVHNqZviXPj3bS5icS
NdlTXOCcU3VT7DQ22yVydLkjFQApD/v3m2qj+ToVbvlRNbnFQj9sER42UTKPIdyGIGy+sqn99rOY
tVoRFnirBR4dBD1dxah2ZoJRqO1KmvHgt5rH0+DhEGgSRDPDf4u02jU9Glts72Q2vJj9vOscWsWA
6cOqLBnRtpz7+yYg0oXyWC9CDWXL0eqAMI4jlTdZzpeoVg8BhlZpN1wAvBzUXfbJol9K5uw2GfFG
1Bh+eX8bMexVZGwtKU9SpcnSKh1icK43nLWpP1VCyi2Y57c+QP7ts6fgfp3nLD9eKB9rbwYKFUvm
IWJei47QEHSNx/TN48o8BNimpoXIfA9Kgn2Tue3SSbWvec+RRB+2MtJpK3r5AEAlXgZd9EF8CWaG
fVBGAt1Pr9lh91B7715FJ9d5P4OYCJxOLl29jFaEsFcG2ZkVtwCIjYKhvnTGl2B0viuU4iifn9tQ
v1oOipCpoWUnS6/L3kogPcy2jrkxXjhCyVIpudFhNa1ZcWrsfKFCABdkXq2qqHezmsg32WO6Ilb1
HHf9U+MG70VSkqsZT5YRXFOWLSy8usX4HxExmmv/k6vpObQSXC5sW8g2cS63WTvu8KaSIiJ4XLu5
XgrDPDl6QG3i31f5ePXwU9qORIcts707puLSGF2+0ZyyJAAJwEddKojMYNaAq7gbW2gqk37wKbFq
HF1+kv7UY7KE47mNwvpsl4Tb3YaBrDGtpzz61wnrFwAgYgnowhn0AGscYs1AApxSp7dj9JqRClF9
yuFibofee3fH/NI4PvtDTBYA2Z0BYaP9xIfxIZuADkYcTWFvjTFgqienDfOjlVHPu7u+YJXGU2r3
DNhhR1SSa6PKxDbDwTCoH4kP3KkqfWq51WVvvbg2mYa75NOayUlXCXwpg5gQV+JLFZUv1UDP3KTl
tXUZhOIrvDgad2UGRmoRePHDbGYbSaSFMzR+GMr6LFBSF3kqcTEAP4W6+JEY/VkKPkRIlPmqzx66
O5tTWSeggUcIFJswL3blxDTBduaHxPSO/kyJqf1NqrJNkbkvrS4+MCeFC2SIa8cXGJO2FdP8Pgc9
kTSGof50TAD6GmV/yCtvKwCnZwXmj8oiGznvG9O9W9GNUziprQIJaSGIVyZBPt6EysHTBbW+DveN
z9wSvkmWzKvSmjZtVe9dBQAi8ogE6kSEm9aOn0SYPud9NC2GorFgxDSXJgOF4dsoFWyAtGSwZgX5
1ko6BMi7W5DJnrFgHg0aQ15r5e5lTqSoc1fJ0D3A1jjXYlgDiF70cEgdpz+2ZXwLA7UeG8/aq2q+
3yrbqk8yTJFg3mfJ3V3DDqmt32oyzjaBI4OgDVkn2piQdS/7plEvsVN95sr/7Ov5PiF6NIsIOF2W
fY25+4+K2saDSKucAW9YK4yCvIY1SbS4mRZMu4ZlUvEtCz0/zH51NtD1gPtOJ9WkPSV1LclwDShu
GdbfadAnZwJlx061eRmZxdoOvNcuTLZ2N+zbrDm4acJI2yxecjrfPLzzN3B29rJ8LkWzqx0XflRV
8iep8lEY6TNcqr2WaYH50ToGXXCB30tvYQ4O62UYWrgKyMoAEpHQJlNTY0ouftg+CdXtjFAPn1Av
XBQN5k9D5f+z58oC/qctXPGsp8TA/BH4E0DbuF/MQ/mvr5JbEuQYZB1xi9SER3fu1MKRw1PLQPFq
J4baxkNA/A/0tz+CO5O5ccq9DLUqcPMtGCTxNsqGxQ2wl6LFpJ37gC6bsb4hxceYHEPDhoKTVYfR
q7g0TcO/Qotw2EXLR2gchgqDzWpQZv4V9fc5nQMdfXw1i5kHPIgxVIBob3a6aHnEYruO0XqJW8Or
sAWkyJDtbuG75YzWiH1tFsWmCAT/qAZx+o+NJz5J/7B1V2bWuVBOIQT/zLPR71Im/P/iII7A8ocq
+zKtmBQqRzprs8jqBu91lJt/jVP55SFhsxtRnHY2GR8ERA4clb6Y4UhU0SD5mvpDvEWDBouZ5/dX
G4R738aYS6fR7IIT8/wq2yUArfZNjT/LdSOxYLEGpbSCKTGP8P7AEOa7nGoBViGkF8gN6aoqRyhB
BF1GsIDpU+IobwtrDPd3Kc01/Qos53toCMU13Y4gk95CcsgfcjSajd+ii9cYp+4LdDCP9kB0lM5g
N1ky3lsoWF/ZPNr3QtxcFm3/G2Kb96yAzlVYvv/gSEaGtTLLXyeeSPeFZbaz47I9UtIAdE63yTy8
99RS4PTd8RYgGNBhJ99Jm7w0rX9WikRuJTWwHGiDrCULT2Wc3eIx+I7D1l6HcgDyy6YUGtbqjzr0
heiKdzKjVqzcIh+WcCmoj1vWkAKvNVdZmHXrxpru0UPsHiBQmMeGufuZmlzkFZ82ns0g3xUZIOUA
oCDTMuzzdpoX+JMAXA1GMjNrwEhb6IIWKrLKJb6NETdM/VVm1aWuuOT1yIsRSmKZtOw/TafNPdnT
RwmBZV+18hVZmM0SJuOkApXHhn7eZm22HGClE60qmy2rNHnNRl+DjKmSte/fZzCef5osKJW9IVgy
wMu7SSdS1k6tAST4DYQ/w1s6U/5KascChmwj2JQxDBytX0f8hRy149GOhohIaKWBTbBRyPOsS1im
A28cAGJdZh96jL6GnNBzN/vZzhsTIpY2CIaSheIIQUVKQxe9WSlydd/2BAgtnPCLBmQHvmXwz5A/
rJea12QXi8Lpll3XWBTGdyO8P6XvUZyO0zq14+kQNQQ8S6GKnasLzOwqrZ+Y26IV2rN3nVzjZNOp
76ZyfmMvSb5LRN/jqtP+dyN9ZtWyUkghg6xAi0HNZCw0Tt8hQom7wSSEQYFFqiVQcNAMY+MAwMkT
M83WlRjq7KhBz3ykA9uQFsquqIFEKpMDCg8PVDt4DZxzRFeZ+Q2+VUEDGLPCzdWUo0F7gNEIxwOG
OS4dVou4dysHtdyWKpdRJmEpoFNszrBLAoQi0y71kPtFviJmZDh+V7nzaUTNwIfG+FYqDgUOPXQq
mUMWba36gIea7xWT1qJj/zSXIJ4rb6DhTqyoPIc15nI/SPNj34RsIGIWbGdutWEszzgyYgdG6Jbv
toyRexpjz5eEwNIU2OdavwKewAqRHH/GHWHJxMWA51Rmyc1JBz74++locTgh5vnt1Um4WJve5ihW
7g9ANDa2iPElafmJrYOHvold1qsUMBi9sbmoKsG6auM64MJ+j4asXoZ2/eMrh9dqxniTutg2jWp+
p1JK6DpcbOeN/TcaKWnqcT6jV73FFtAOR9rXppB01GxlnVjHs0lEGX4NQWKRk0ErDgRYBcF4cSUi
ddOGw9lfNX+Mca0N08Hi1895XbBGhif2rMTbuYS70MfmuMzyQq15ZR1+rq0fIi98B6vJNhtT/gYT
vudigjQnJgDG9EFgMoEdrqzMxZIe2ywHgeRZrJFPZupsaALmiAs770d26Ii6+RhKr4b06sf0zoCl
VwrhhKu65dQYk2wivD92Lm5jJNjIgTjjskdjGbtmBCfDvMvh0SCvxdBPh8TEUhI2imFTWKITwiZj
V4OfeKeEaclHQartGDulCdNR4dazVbsr+jI9CWihr44QI4qt4d7CMYj/OexSQhTrYnwPbbqbPVtu
6qL03sLJynd9hNlHxAyh7Sk3zpaZYQvmFfjt63B+8Ga+jzJo6lOT+GSu3cZ/skcQfjpKCeqGxCYC
r65ug1uoA11ndSjAWTzVtYfFfrDdAA+JAXBzFtA6akSDpzpN2wMreOeT39XtBmsLCvtU1IwY06nL
7iT2jn1Lhm+5Gx1ZmM4KGHLEfnPLGreSOcpHEBQjEno1WNteuDWGUL991ZJ4zrJsJuToziS0Fhgx
mjfyz4AQhZ/47oJkdwc8qKyV9+kaA4+zHRoNNwR7LmzJ4xux8Ivjl4y+GXabMsEyH6aa/lThUcY5
rbaJljVVg2bpRV27L2WDH791xjP4u5XneA+TLPLb3AYkwvpU8M/rUu2CIjm1sdoHDoDjJCzqSzR1
euc64tybGjbRHXSQM0HkePlMgRevkR/Mc9j5R/jizIuG5rf0iAtH6UBpQo4iBuAwz2FyLVJowL3D
vMtqTfCEbcAWqkg+sNL92EXejU//cMeI5d3w6FTY/COvwNcJ4sQebzYGCc8sjnNJDc9KnxJULU7D
sKOwKiOCu1bKrMlatgGALT9pL2ZMdqjJycy1rjz1WQiJeA6fyXvvO9CA9DJ/hHyzlZm7LznLVoIx
00tZTt2WUEG9a0OvZOWJS+LLdJ8QVVirPfFRJc4oP4woKSDNt+2O5n1PPIMwcB6zEMwygC5gt4E9
FHyIcpp/+3ZgndAY6YEuBRbUEDj5zuD8edJ5JZ9je5h2rprSPzt2GkJuFq/Ycqg1WbzISg7dLPjw
DS0fjKQazlaY+4+Fqkoi2I0NCwRzOAo8DF9CQmFHlTxKllK7E5l5TZu6mppxWvadF+PsAVV996+9
9ErYjyB6nc9xCKhWzCIsmWyWqrDOIwsH31O7aXHvGLPkSjbmq9N6ctdi9qVY9ZKwRVRPxXUAWbyW
srWfhewplieHkQkvQVmCYwiDNzvO82BHK3A/1Dz3sfdcajcNcsioZHRu56xeeQCj19j0+3fLvO+F
UL3ZPhKEUyc+wHAVGoWbrIUZWoe6C80AanaFjTWZOFVRBHPnMEQpXBZZUYsgX/QDv1voimcoZX0i
a8pGcciYRm50IdAWKK+uAbfSt2lkJPsEVlBnCba2/M0yCsV1WeT5tGGFo1Us0khg95FWa90tMta6
iVNFEElOH0aCaVEJkjtzRpg0DHP7TIq/3tvOeLeBgnWbu6A8DeEMTZaUYYgVcNabPutyLLijuGoF
PTLQOt01NET1Opvc+tU37MJa/R+UOpGyabbeeBI+nbU0iKekpAJ8kN8WmFQDsBT9ENt+VsVo7+07
kUIB4ADfcL+nAkjsgcURQDur9VMMjFXIm9dAXZQcluPqf9/L9x8WNP9fS/n+xzJUojK57oBTbQw3
3SjeLvYvqi3x2dUocDy6ryw0+v8sYP0P62RdZbGenGLdBfv0P3aBsnCQXezojxuHvBWZzLtHel1z
/v3vf5n4j7/H94TyLeF7/8/yddfBtdlgMP0v0s5s120k6dZPRIDzcCtKlPZob5en8g3hqTiJ88yn
Px9d/6mSchNKuLr7otHYgEOZjIyMjFixFpqjWkDFGTjgeXg4Bzx2d9OB/k88PrZ/oNXj3za8ZRdz
pktxWzM0d/37heY1LXkywQ4lxxoSGVt3goXyVOLosvWp/DuCuLztajwama5DG9oSPp2W2zT4zwg3
qlQt6BFQxYQxC/bP4WvYu4c2/oJ2+t6RaZVvScheml31JC+W5/aNMQ2QyAVV/mcCPN9dKr8ZPvTp
mzhk3gSeyeHN7Q2VWRQ2tILnvkpDPqR5dO9h1jhBs/nYHVuJrPKmw1yubNUovlhZOpmmeTZ0FTuI
NzCGQVv0SLIKK46f3yn3+XfIYmE97CWGNxU4Lz6koDwa8Vw7A/NTAxu6D8CiZ21nqTKv1GRW1khw
sTrTpuVQmuziEFCSh4ohgLNu2Ssf4newIASIYlhwy0vCy5bY8pWTioedLilE1osagGtWeD4ipXSI
/fro+WX53jmqe7lw+YaU9KVJez03FwuFo0cfSV0JX/EHzWAWACw3KTH4wLPsCK6irK+PIMJllmbr
LiHt2lRH0abXQmSz4tj6MJszLKilcVTaHhAYnZl+AdYd8viEjeChMS1Is0KJ72wv9p9f4AmLZUoE
cR6VYNMAcaVPNHxDY5h3Kqpb4Vn9fvsgapsnkV6IoWmGbduW4KnevCiI8mFNP0IZRLGRuu4f/U/l
HfI/d94RwuTM1x9V3uo843dR0Es2fNOHLUOzTE/lwNjCfmd55UIoM2jBQk93LqCgk4Sazdj9rwFH
3E6gxV0KC3GgLu+TDngWpehUsgiZDUHpl1TbjS0bGrSJ2js5CMVORX/fZ2dXYmjTNy4Wo197p1WT
lyxQ+QQZ6WQ6MDFhN1AFTXubHFjiGZsn4cKWcBmZnUUFb47GYElGqE5hcVMSihmDlh0SdA2pNZPo
uzBH5DMPbUv7YWr5w+3fsAYw4TBCN8hV6CBxrquqsK9U8Pq6aQaKMMv5hwnmCt0WmtewwFqwUKBG
vatRqPv9Pb4yKuxxosSmw1D1GIQRPFgm0KQdr+av9pR8qGEMkljb8H8HUidPUx3NIsUQ/H8pQt2A
jJYbyuopcDBqwqz1WZK/bOg0O6bHmLCtQmBrasIhb6Z+OMPHSv5idwqIGnrnLriDrP0xTq0RDKYu
CysbjnplUbiaqhGCTDXiWLcHih29H75EJ+2EfvGu+esxec/Xe4ZSXxI5N46hQwmaKpThqriMsMwk
GbzJsFCny7T2bUzBhtkk2ugyM/rGyXAsBLYtw1B13fn194vrSLEp+sznmvmC3bCH29ZnAMGuguQl
3hvPyIu/6EG+b2MKVH54GAIIp9xd8un20djyGxccq+FphurotpBBKaFTuQZcUoHl/HRK566zVUng
3HIa13GgPdJUk56JcP5tPWR2mMZQ4KWZ/gOwXfw0pFZ3Z3UgIzLXzCicgzO5vawtv7k0ui77Ymtd
ZXb7pF6Zd1JYalRjnt8vcddDOhtjUG11yk//wSJbZTqqxTUoXkCWV1Zer048hPtvc/8FcOSudX5k
CL3etrO5nf/aEe+hsSimOoeqOxiWGJXMtybVqphEm/Fgakr/IapQf///i3KEwAnScWLwtkeRzqGX
GiP/ZdeuLInfis6XRoRAaTd5aVaVBmccsK8dvUDUpqO92XugTid/MUdg4abka21ln47LE1NzkR0l
agp+X2YxqO3zBJDtWN2ZfnuE0wFWPp8Jy93w4fxTkTjk5jm7sLc67IVD0s74P3uQeg/6VxuU0m2/
2DYA15DK17IIztcGgBSlE/TpQ6AxL0bvEj2C59sWtl5BjgcBqAd5z2pG2DM1rhRAXCnKFL73Rv04
f4m/M/b/Z/zJ+8IkXnEoXiAgWgzJwrai8aVVYecM12zCxNH0QIPMXFmcR8BB6Q6N2EliaMsPLw0J
YX9q86YqewAtseZ9LHQEVax6+FJa4UOsu6dWnX4yZyfJjra+mqdp5nqdwin1y00v3KLiYekOS6UF
mu7AH2s7DIqlZhRPx9vfTmZn/fuFHaUyzkOpwTJpMy1ijkyNLJ//NwuCc5itjWJCCq+DY56/GyoH
Ki88yRfain2eRvmEc2s7POWuVxH2ZlPO4CCCaOp+ZJXzqFLmRLlt+uyhnmUkqWTXNl1Pcw3Vxu9t
9VVS5c1wcLakrmDG79SSEmAKDHr+D6HB+9eKJbwsmqGDhEAh3Rjcb6ryV7v8dfvLrAdEzH4v/31h
1yDDQp4S9iVogt/NYDdKoCu2pTNbPh5uW9r0Mh3AJ7OdVETExGkBIQrMVCdtKWF9SqLoZT4zPXfb
yKYTXBhZj/GFK9vL3EDpSuRuxnP3XS2RbIoKvX7ulM59NOeWllVd/Kcg5BngfXlGAMwSvBtKeiOf
mpg7CjaPyv3RlBYaHT9ur2xj++CD1QzXZjAQHxdy+L52RzpiHR8KIvnW3FnaIEngtyzwDPIsg0ey
pTpCLmYBgl7cifIz8xoHL4Q71yNVknwgXX/tcNRWdct2XQvQnXhMdYSa52xdBwAglCT3VKxQIbs3
IO1EimgHv/gfvNH3oDeDMFj8eQ/EMyg/3d5M7bXb8/xSgV56Bm8+LsZrP0nLsLLMPqPYc3JfvM9Q
v+2Xb80n9Q6JsWfjI/PcB0Q730usvt5hh7eRSapLadlwxTpIktbNaGjFEpzvCkR5fYNeGbwVey6T
oxk0SF8j1RLIAtVGOnNtVjgUHdQmZ7BwMNH77gsztb52yj64e+sIqcIHyOIlfiS1J2yukifxAGfW
+i4zAnqwn5h1tw4Mgp6aY/2p+OnKDL72KRZoqZ5j6zYZtid4rppZdsysNdWsYAnUg/fg0hz6w7q3
/MavnnKZ87yO/Nfm1s98EWTKLLQbo0RJEgbR3nvxVsnIoD+CrfAOfEjo/cPF+6Du04PzVra5my50
sVQh1izRkjvRRHGmWX46y5sq/ybxUdnihIxKM2EXGFJOxnw/7EHCfEfJiBd1/HXcp6cyAE50rE+3
bcrWtAb1i/1MsgQScJ6IgQo2JKWR5WmSTOr1tXD9xYQTUNka41ppQkmrbOGPeG8i7Dw7zU4/g9St
5uPt9Wy83a/NCQfAyxpmMGKTnqLqwWQ5z/u6LAMD/oFwhSeiPkV9zS+V/h7e5Sc4TwI0eO4mpgph
OvELr9mnXeXtZ9iiLBfmK4hbW7hOamZHn27/1Ntfm6vleuuHDNQp3YNV2u17m3+3TBUOx0US87U1
ibhOMjiVkCfwxFHXGpuQZLQeAyHu2DAduB/21Q/rYThljwrTuLskkB0QbSsYWB44eDhYqJ2IF2W5
DB350mL/X/TJXxSkmnxGJx6LA4pr7uH2Dm4574U5sZI+KNnU9spoByWob695OzIDd9uCbEWesH1V
18aV1iDMPfrjwfSzQ0n0Zuj6rg68P6Wtlw2X0CxDpzeByDap4fr3i9M4l8nUtOZkczVOQfYuPzkn
Ztb3id/u4fvVuI0Lv5TUYDfOp26plLqgitdp8goHBhWJdki02gzAuaYfUWLiZmqj8z5LMhiO1+EF
W4cj6fa+bny5S6OG4PuZWSzko44RdCvfJ4o+gHuV6D8Y4U7SLfI2m3KCcDV58GIBXYID5myuMi79
3VLP97+/jksT6zovPthY2B64USZFzd7dJ8hjegyH3Dax7r9wgNeb9Z9VCD7R1kBY9W4Zg56B+Bow
WAkUkHllggXsrPXjnJ/3I9j021Y3krQrq8JV1NmgUJSoNgIN0eVkhgWvGfdtlBKyi/1tUxtOjymH
MidyCpYjOmAWMkQxKBOmqvN9HEYBEwxHyD//w6cid1+DoUZdSazDTHHRmfDY8QZCY0g/A2+WJXtb
J+nSwhodL5wBbmMKV3GPePSIQB+jxuH8uUI0rQyL3Yja1e1t2/pCDq9Tm7I/Qxbiy8dhzDQfSrbN
WAI0ft+Gw0Nxtg5dbAW3DW2Ul5y1CA4fp66ZpiXWQhQGBkZrNkfK4eNh2dML9hcNvgXiEgji0/SU
MJJytN7eNrsVIniwmprJm8t8VYSf1MGB+BKulW5hHo+puxw00G0TGw8iRwfzAeKEORSdi/L6i436
ZDW9urJEHcKjfUTpbj5Md0oA+ayfnMAD+0yd72DQcd8gJYsKyMl9Zx9u/4itK4YfYfMqVw2HNpEQ
ps6FTdbH3nNDayAe/f7o3jG8vzcH8Ju7ZC+7ZbbOG4VCoC7AeWiirG584abnXrNQhqEgpDffQWce
mURlhCKTuKfMipD2aVPnaN2Z46Y71tM0wDbwZVJdSQtjy0culyLcXTrsgaGDEmgwTKiAKBksPpXy
+yUGnMTj4+guKdSrV3NTukx+rEORwNo+URB6SNLmZYgiSXza2jDm8ED1OjTrQexff5asOZtm2kdg
3wj0xwhWL4bwTqqWyYp1W4HjwpCYNaW6akKewfvXUejrtlBxGFDwnqM3ISxht317c01Edf5jWPxX
cLVpXNyw0S0jmByoxmrzPgMvjiCt5BxvuYF3YUbwtS6Eg2Y1H5Tz18l5nxWaxJk3z+ilBeHjMJZr
qmmRoAF4HD82f6I39w28v+ZHfnwoSt/8/Yo+UenfFZlCfmSqEH1GnWGQdpYfwdm3u/Me6PthuR/3
5b5+H/nNUXZ9bdUOrowKuS68jt3ZtNnG4rFBgPgB6GRA6N1Z+cEMeH4ew8Nt99i6MC9XKVyYerws
xjIX7KpRun+FDgrxTp43xwoVdKYmwNGmiChIfFLiLKYQbpnvNVEERBPQ7MPHqkoQapI2sdYfLuZs
lwtbf8NFiJ1oH4QdfHeB9SZ/RurHz59gMAiaZ31X+TIs2lZB7eq7rafw0prXmkz5Ya2/77mfI6Y5
uLfsx4kKnnFwjsox3yt768ftj7eBLMJHbWLV+thTSdavzXa9Go1cMEbgIWd9VD+e7yacxjihOP7G
3g/31qEP8jtQ9CcPJPb+tvWtrPjSuLDDBuwCit1ivHDjD2qNsjjoFCjO65NqR8fM8JhctWDOLt/d
trsR0QxyR8M0wCGwZiGiFfD7p15vTIFXDjt4+OHiQJZCFqLXXy/4D1ZMBsgci3kMMS/xTI352Dmb
g5ZJdydlaieVVZy3CgNXNtZr4sJrar3oYQ7k8CUf7XvUOF6yI6zCe+2jfpJGls31APGx+GS008Rc
lbEBAP4NtlZABZw8jMnt1soWeqnMOpLjRPvw5+9/KM22kAagTW544lMaug+4TPNuDiZzOWY8meoy
fXZViRtuHQIOwL9mhF0coh4alQEzfeG9WejuQiyKVhaLG6PHDLr1OjpoMTwu1ucojl4080sZM+IK
xft5Ve38nKA/q08eDCjV77/grn6Z6KkTCnM9vKlBMn1p8g+u/oMB/kyVZOn6ehOJrnq5AcLdmzRQ
hczoX/1fyad4g7QdinVwEqJhdIALZNf5xYtyBy0WwwztgyKveW+UuK5WKlzOWpN0McTCfIPoc+kp
B6uC+bGHDMb+0JZwqmkp87T6fYgGI0okd7f9bAOk61xaF9OpBXm4thug7CAmfF/28MZ8yY7FCaqe
j8YhQcRgJztO65a+2nKYPXkr0HF99TLKkyqGPIUtt8r3cw15yLIcFAv12vFp8MyDXUrTn63zq11Y
FC7qxohjM7Sx2H1u/2ru2mN0iCCW3zcHCKMR0d3BDitJgWQmhdtFKZdWCc8K6XBEPwrNR+hok93t
byezsf79IgRC8GnnZROSZc3Jz7nrHkrIkG+b2MocqTf8ikCO4wDAvbbBG2gEnnqeyRxXGDXkwaWf
HLM7VDZPPQpLP27b21zShTkhHkFn2KRjmpmEPbRU6hmZwfPhfzMhBJbSmpNERxwnmFK4JRlxtHmm
3jax/spXHn6xCiGoMOgG5GPVik1UHKBsAxN5U7hF/Lb947alzeMLLMwkhHvMKotloaGCY0M74wNw
pUB3Zfr5IX3j7gdoVaBz2Ru0seSFcn3rCOs6fVjbsF1Qm0LIojHqOBHNcpD90QltW609ls/wDv8B
lQPk6NqpZiz/i/bNfs/Vcah8uCJrOCh0mHAPI7TTu+YLqj2IcB4l27GeZHHnL36YJjw8Es1GKnU9
6epxCfTDOQj38bfVW/VT6Dvvb1vbctZLY8KDYzGYf04dCLqr8+Ajq7GPbcn1tPWmodP8z0b/Op4X
R1ydutlEg8oIkL+yIf0ldsWB+aMjDd9TCgwgFTD+/N9WJUQunvG1U7aYhOh/glXS+oAQxufbNrZy
/qt1rVt7sS6jzZDfYWk8EKNnNd+f3+b00aN7z+8OsGQBNeOJ6Ct7GchjK//VwbGBiwUdBZrg2q43
G2iceokZxKr2ONYwRDpPeqd9kixv0w0vzAgBwKwMr15SzEDB2ez0g3bKfcRqqMH561tG2rhaz9sr
t7+wJ5xHujwaMy+pGaQzBatdtUdF1r23/TSAGrz3l3ezsWP4cA0K6Q75Q+m+bgYEENWeqoI0Adt8
va+Vm4eJ1qKxB+Mo9CNp9NirkCMm7Yjy5Dn7URtrLG8KmR9t5U5IWuiew1Ca7YrXE5zlDDQvqcWb
HyY90Akhk1MrOiG9l71TN/f4wpRwNdnwKURN603BMpwPmtXCGl4xetZatO+KDxCQoaOpNTp8V0P/
X27hy2UKbgt/Tm3PKstU7yF63bVP6+tjBZXawXyqJR21zW95sVDBeZvIGvN2wXnPdmXvrNm4G6OE
68uChAq4KYT2XQC3XSJJ+DdjHbkGMz62rdPnEFKN1EG1I8/LObBfGLfZqyMjswf9DvpirjGn9Jnm
Zeb89knduqkN5hvQP1PBLYkTjVV6TmiVc1NDD+af+zsL4pna+6CbX2/b2boqDKgqzRW45LyqjsbF
BM0wHCgBk9EoLpq+Osmywe39cxhSAm7v0TIU9i+GHmTMbVTK115v87b6I6aO0e+nA1zgX6I3sqCz
dR6oIqg2dJdUmMXOPBMGvTVobN0EX0E+os46JMab8jw8e1X1ZI/anTKWQFpsU/LNNnMek+68t3Y+
GJ8Ubqh86GsPssgZHJh9j6SMc0oD+y30HvBI3XXPqGIk8U5WL1qPmBhi4UsyVBXtSOZfhSMYw/WS
U2bHUwbrpCt/jJ7ne/GLQ7nKdSXnfcsrYZ5xVjy0qWpiNJ2WdsRfFjPwQvMZusf+MDTJIxqJyOcU
uiSL2fQbk0EN22WK4vUUkx3huGaPb8YNKbevHrJDHCCQ1QdqdET3fi8fWN7wHVRATZOk1bJe4wUT
DaEYZYSertbfOyFsXY953j621oBQI9MHFhxLTvH7LzJsOpRT8JsVSnd9RWWFpy2lDvypiHvUcp/P
smmwjdziysCaFFzkNAsSSEYMY1cQ10uQAxFS9YLxFxmmY6tkcWVHcH+iM7NLoUssoRpV9cudZYNM
qgcfmvbd/FHbJYfuG2w4/ohQSta0+/E8vGiH5mjxlpcF7Q1XJf+nlGhxLDRXfAk4UzEZKVJ/gf6S
f0Vot74/79fhzIVxzR0lBB++7n0US7PUra7upWEx0y8mN4Y3AyQdKRbqvZBiB9qp+4R2kT+Uy6fC
eGEGd99/CmUr3ggEV4YFPyrUwqyKiRX39/F73Q/v8+fYR0ar24UBlOd+e9f504fzB5lhyU6LT4Ge
kUq771gwhEpf1aqDsbf3KsgoNLjnbEuSWW2u0gTkwswHk3m6cJmUmld3TqdMQaX/1LXmBepCSCIO
OZKdtdtJkOpbJwfAkAd+mCkQKBquT07c1bXqachhqg1Jf8F7EkoWW5ExT2wVM4iqFL+1tZn3qp/X
dEmKvFXPyBFgMpN8cXnwDuYOSfpDdXQl8WbrjUPgXHHd9Be48oUbI8wQZ2t7lSr44RcbBBTIXnNE
gbL5BAcnyRtKT/HdVH2Fj03mpFs76q5tWBvzzFUKnw9JVgjZSndmiNLzI8D5Z4jyyhYmu5LYNFl7
BUGyXYoizz6rvjXQ0SEFhohxyf/t4POXzSRu3dmma6xDnhp4D9B1158Y0vS2JItYg5bqz2H8tOxh
2IR450BpSauf1rF8Mmhrfzvv2nLjS7PiO9NWI8yeQW9OkDp28JkkPRQ3SFr0oJc7GRZo44xagFlI
vwyPsqo4eQl/qeKRqYPoK5+77A1sYnBovnfij7dXtfF1McN1zdKQbxTB4BMsYIyPYqZF1qR/rttT
JissbSSsVyaER8Bc2N1IcdYOehg91MqF789CTOb2On4FaSGpurIiHHwSnbxcMsMK0pYOH9Q1mqbv
oII/zDmUjPZLBtU+hESBnclqwlvrA6XIu5EnK7UAwR8ry6paqIstKGEs9Baz7G1NdJJ436aRtd9m
uQxRU264dvp+BiKpazGgfWf0DSOjKRwHt7dwy+OAnv1jQkg6BhR6UAbGRDGRcHufHJ3nPaJXlRpJ
4tmW011aEnasOXfVoFbw1SVee3LOGvK0w5j5bVcdby9p4/0JSOvfJa27epFHqXNRl3TVcQoNtrpz
BANxVD87/XCqDGh9IyV6THtDso+brqgZK54KmNgKF7u22jsa86JFtgROy0O+8PxcQYWI1qhNcVPV
/lLOha80Hzzl++3VbrXgmJyhyMc7FJYLsVlaGVY9py6gY1Qi5wOtHwX9LO84hDvo8/YKww+pvdNh
5QSwkZ2Gj5TH9JOsuLGVVF79itXPLjY9T4xohNtvHbwAxXU4v+n2055KA/DdVWYIIIW5W/EiGuo0
aP1+khXmtvq5Vz9A2H81N5fz6BIKzGN3N374mwFHfcyC8SRLWjcuhStTQmzzSFh7qLzZcefzkh5V
lJfBj03N26z5Q/Jxtw6NDvgVeCi3sC6mx1FPL09d8dfuU3UXf4YncP5Z+hGKOrDq7qmLBWkVwEkp
wxdspTrWhWExPUaUNc5ARbOdL9mz+/G8D+88PmH11fuonmRA9o3nHMZ4zwFCZC5KrNyA0dNSDqsN
ScsvuqQH40gWLKVL2t7Mf80IPmq0nROOIUJCFqDebJ3QzJ+W9Jvkk60RU7yTLhcjOmKV1bGGuiqO
GL+NTsZ+OqGi9VTeLU/KnSxR21wSoDzKl6YNdZcQVNHVTKy2XUcA6ufabVCLuY/GH7dXtBVPybr+
sSHE0wbiU0fvbCvQoaUMvzXpx0V9hK3Vz5YHHeTJbWtbaS+X2r/m1iVfRJJ5LMcOwXC+0pvoHdTs
5Uv7wf2zejh/XHzGucf3wwd03vpd9ElieKOVf2VYcA/d8BZ9jHl/J6gadvn70q2DVQbHrtJDqscP
Q6Q/Ef33fZdI2jRbAeVyyYLLmBVPJXOde2hoJ7b1u6TviC0nakl+aTmyDV6zhlcOerHBQviqmPuu
XDgmiSnFnX5I7qNj+vXvdoksUm4lMCv3EkqnzEW/GrxlnOM8GR13U4TqhaEerDg6SL7aZuy4MCGs
psuU2KqGZQkAjCY76zvtQ/tnct89VKAv1D19u12jHJYDVL5+IX8orQfs1WZemBcy0D5pDCVZWGH6
iMRFkNx7h+qQ361XXXqI9rL3yHZc/tfer3v44nQwk9+DmObj/f0EbX1G/9a71bq3T9EbGQpBak7I
QHW7TkZ1Xpd3F7+tgumEUN6xvFtLI5F0nmnbGl5t4YIrM5MQzRYNYu5l5ugPn8dDd7duZh8oL4gO
0sqT+earJyW7pFHJAwrukjm9Ap5X2gqSSqG5sV/Gg7EHCV4yZhQk/nBAQminahC+Hro/Jf4qRuzV
Kkt0eOARUV8VvMZF6WtLn/W1I+uVu+GN9SneV5+m+/Sr5iv30edsP37S3/1vVsXrHD5nZ1Z7nUvp
yxQweryrAl7uH1bPOX9dDshKHmQphHgwfy2UXin1GJ4ujBxfx/GC8kK18NaFpMB4VBDsaariMIzh
u5a569KkrhdmpzKSQdI29/fCrBjF06KuFTjmqAag+fy+T9+N2ofbuylGNXFlQrhmYLQzo8klgCr9
oXfLe6cOJY+lX8+Fy7iCchO4UgYzaBdYsPYINqYpqTszHRwOHgzfh/jNYt8zTaiinfcT9bogPaUv
aYaC/L4Z7pJvtxf4eg+vjQsxNZ9GYzrDnhuoKMXmNEoi62flpvvbVl4dd3GNQuxMs8XQxjYiaqZ5
souj8t7T8wP8QSe1s5/OXvTXkNlfxrkv/PiM9Ltm9V8Y95Is9vXXvFysI86hGlXaWrqFwmOq/3Vm
XLyT0Y/e3k1HbHQlaQVtl8ksWbxYez1XX2Afvyvnxb+9nWKadr2bTMwJ582c1fMMIUQQnT0fbjc/
bPeLXR/as3ZvpT9qMpf/zaAQrWt0NGB34yXthfeIf6zaD0HqfskV8yk1H6bUkSzw1RNPXOH6JS/u
vsUq29gqVIeX7lp+hZH6j/DkHct9EhiSjOx18Lp2ivWbXpjq5zYpnIYTgKIifBFcIsGgz80+0BK7
Qp3HyE615pWn86Atkm2V+aMQwJzMHIw0Xhy+4/mtMSioF43ub0ew6+UJ0WVEC7dIS8sOqrF4O5vR
kx7HX297x+bpphHPNQdSnJeJYKPU9UozzgZf696+r++XX+x4ypNy7I7Fk4yHYcv56QC4a78BHigR
jJ8ag5suveVAHImyEF5yQMnpOOj2Hbq8fqHCiUvVWhI59K1P5VgsDkQ8VB5i6SXMRrQUIxySqfoA
0MzBCtpjjqL3gQfm/OdwojsANftRDcp9dfTe5oy4I7wS79x3ssRwy2HhEjHp99JNewV+0Ja8AOCR
uSA8kpNGW2IMeE6fZHX4zRVfmBGckxJUUzeK7QQdOAHw+z+MxZEcvfWfEG++y5UIflPXowpRCyuJ
nQ6JbEDUqHOn06f03EsCykZgXoc6V7ShbUEMJNw/3mhGlVnVbtCGz1bz6Vw9D7/NaUHMwoan24A3
1hlzIZCg0NIgMt0jxUzMmg8tRMLoQxx4YFK/gWvmOH+KJcQKG9/oyqTwjcawWoqhgcWbpAv53ZUg
/vD7ZxtGIGflntItDoAQ+rVBd2dladx/XiHlk703d96xOESBbD0brn1lbF3vRSxujbFXYUBzAyWa
D3YMir+2Rn/ql2TXjBQ223KIdmqvnMLG/iFZqFgT4PORooOPxUlgQhPbmLVd2BVDwe6vqmLxJjk6
LwRNHpK/S0PwtyELZ4HRX3/FI7MUbt257ewGsxUGbXXU1O9hhbgsqvHMH+9uL2s9QsIRY1Xgbugr
AL4V8SGIU6aaMuKUnfnRNr6gMxeE3slJP2tpuL9t6lVdfF2YpkLgqUH+6r3iV8h5fMEpNboksnDq
+tpDc8rv1n6pLDRtXAEuLyvEs2wGwl/NY/UKPJBxN7gBckAWylHGJ8cMfauui52e6/tKRQbdcE63
l7e1k5dGBd80EOqZUFlgJzMX7rp357FHFeLJ855MRQKr2zoG3KIrQRYzPbwLro+B16g1wgeYWl8E
xkN3WmGKzdG5u70ifXNJdJuAg9qQfr2aj3bGtOs6PHHttLaJX9ypCLe+pZPRgR7OfeP5/HHFS60B
DLE96x4IBYROeuB+609MiEuC9LqDoq+CLmJsCi9yXhFolwUyHyMyUgEiPda3Ra3ApShWI3lvbVwF
LgypuA8wvpUq9Xpze6Mvp17HeUz02XUETZFgMhj9RFlOcva2XnYMnhsWI4mgBj0xL0IUzmhQ53AD
+0vqHR30ISGqyu+Te3Dtp/HzYD9Yf8UP+ifnTtoj2YhmV6bXI3QRSSsrMTslyZhHDuz7/pgd20A5
nu/lcN5XTSlO/ZUlwVnN2Wm1PseS9sdk+LRJuwiKgfwQ3qk/eOu5u/SjB/f82V/8FdKc7GVu86qM
LPwCcYS4XOIZeZvzOpiFyuC7dP83jwzgYvw23IFLC+T8YxvOypAfrwGSiZVWWCiXDX1ao4XAt81R
KHSdb5Y8nm546pUJ4Znn5C3CnzU72zfwQN+b0Nele8ZdY2r/D0jmrZXH9YKSlctkSxOu/NGe1nlU
lpa5KlPRqfHeqXTJbPJGiLtamxBNpylSFTXExtrDa4/diacXxG2ym+IVYvGXb1x8JuG0Z2aSqTPD
+Twkm8c1Zw/Jyp9hXQnMU2Huwneyzdt6DIGPXCehoO+Gj0c4D32ctYoy/n3yZopvEePB5aPmpyfq
YIGs9LZx6a5UDVwSoEDBLIptocpdiimqEjuoFe3e6eNDHtJYsD6c3R4xNmQLa2ZqtGKnpTK2iNe3
B7kahMgeWSECIOJCQ6cdo6FTLYSDGacN+0OoZPvGVRH2vXfCd7fvqtdn4cqYWNVkYN/uqz4Jgz5W
x52qIpU4lwXqUVUridoyS8LBbuA5yodIA7ygvFViw28HZW9Gs+Suk1kRzjaTR4YyqmkYUK2d9t2Q
/umm5echnGTsJBulFHbOM9En01ZGedFBFlOvERpnPXpl3bdj+TEroth3QiQHOuSkadogcua2D83Q
ndQR9j2rkrxSXqdr179AOOuhV6RhU/MLJi9v0H2L3zKR/a5RGmjQochrMlC2emxLWEY23fNi3cLJ
73W3OA9FGAZNrSPfWOzCpNvVdXkfDm+d6fNt93wdMq+XKDzEFJTIrGZhiXNl7xe9PCRt/F885mI9
63ovbvRzb7pK1JQc9PPw06jUD7TsaYCpUuLJ7Y1bH8t0mSFpEQ5AgaBCfi5S5VfIpG+RPaRv8p+u
sZurnfWi+cNz9B3i0p9a4cukADZPxa93+t+mxVPhdfbQFWYYpM5Jy96HC5S6kjT+dc2BsAyAlHcD
76JXSabX6+2kI0gfGDW6n/3Ppf0GqYIfS8EBG2u5NCSy5M82emjFEClBh4zqc7ur3jArz7DasUSg
eKd9Xcmk+tPvIstteKkvlifS5RMCqkyzWV7TNytUwHT8Os6HnaJP9eG3ff7KlPCxnGoByoYideDM
SEe738fpx20DG1fp9WKERCQ5p6qeW7yS0bY8aPv2OFFLqfftYx1EgSYpRm0FSs10DN4fcI0BOxUO
WFLMrdVNjbKmkf58gBPmDRrId/pefbAkL6+NcHFlSsjOuwVZFpvqWmA0752e4sak/v4tdmVByELy
LhvR4F4Xk2f7yjR4qt7pALMlX2jzNP27Z2Lq3ehuFSpxpwTlX+7R2DfFDqVphtrWCUKmwg5h6rfv
0/sQSOP+tunXCSS+cWFZiFJRzbtqKFhg06KiW6tNGoxJ9Mx4+o90VO61szv7k6W/gzXzd/nofp2x
C9OC41uNogBzrZUgHEjtsh9jOB3LkrFNs5bsr8RPRAYflC+M3DtjaXBoCGby/ubG1awhV4VcCK1H
9RVD2tw1NiqjowIj4UsYn3J3fj4rSMonOy83/CmWNnZev0td2L/JQpC+QMJHLJICc9aLvDxzudRm
+DkD63QXTVp3CrOh/bMvcyT7yj7eDWge+JbdT8dQL+zjbdfZuOBQRNMYC1Opr7yamdKKrtCsddFV
c1dFKJqq1m5hKKNnQGwZZfQzW0fk0prgLT2apYZXYK3who+tYlRPkI6SM1cZQ+BlK8kSZGsTQmad
9Ge7XSNL3prJW0s5t0E2D91bOITsfZVl2tPQTJEkwdu66i6XuLrxRWoCNdJce2GvBJla+WnfQt4J
r1YvuW9kG7n+igsrszcmixetJ/487IzoW+KYfhN/DgfZeOTWqbtczvpDLgwZk1IPuc5yNKN1Dm0/
hXvqxaEkP5UtR7huznWd1sq4hk6rPTj9sq+9885CA2aaZdBBmSnhukm7FB7/Ghcs+/POOyP2Hn6e
4gbp9VrifttbR+0ONAOpo4hlsPRzGSvtpATu0PjL5PitJfG17bX8a0FYi5FUxpJBvhxUda4ccpTc
TsuwtG/DPM6fLWMcXm4HC9mKhIt0HmN1dtEgCnSkd5F1eHB6GdPW7SUxZHDtbykD8XbbzPibmZ5U
ylk7x50flKIMcnP6cns520f1/28fQoXXtqjbe6mXspxwzu+zHu6yIvYbY5QUWTd3jU4w+TUPz1ea
XvTaisI0WhKc5N2gfbWiSHIzbu7ZhYH17xdn1NKos0Tq+lmy5aDqzUOTdaehVXf2tAT/YcsuTAkH
VYnCqEcGCq7U4o1Z5chDvbeNr//BBsBosJq02MhrrpfTDWYBBR02zo16iPu3mUeXuZcRZW3lTMiq
/GNl/WoXm5ZECUIvk6UEavfdKrNjbB71MCgGZYdYt584n5VExlK/+Z0uTApBGyLJOY7PDv6m1YeM
6TLljLA62NfUNCT3w6ZrX5gSXKK13A4cms3q5iaIU/1ts2Q/i1wpJDFOtiTBH5wuCUG3s4t6cfTa
M2knjIf01VL+97ZXbFty0ecDFo+SiBB78ryO4sGFDLhbsRuTc6+r4XPXaUfFGGWp/NaJ9WCMdpgz
Ul8PiiFjFCltXNJKVpJPZhjfMTYsCQqvkk2NIW5o/n4JN6qv9OnUto7GGP3x47joflYte6aqMsbs
wmUX2U4ejHnl28Py5+1N3La60tryYAAuInwuLUmqZjKwav4/0q5rSW4c2X4RI2hA90qyitVO7Uet
fmHI0oHegl9/D3pjZ1ggb2GknZ2IfdCEsgAmEonMk+fo11r/lrnv0GwPkVrfgoTkoLrHy+Y2+/ix
yH/MCfdTZ1Z00SFFEGIIbvR6ioJa78hG0nbWxLmiUWJG2w6SmkIUN+ymbKMWa7Jq6PRksYdHkEes
27yLfQPilOzttxf1wbxtEFDnu6Y4dTumFkgoCOzVUfkyQxg+jrKXPzGBDwQSA3SUxM/UFcWUziVM
2J0DjFLkgykpuGxiZ9ccDBtYDpgLwCUuHqdpYUVbEiULXfz1jHW3VQuJy4b+pVfKrZ7WoLiUTqjt
uMPapli3xkxpV0GWIwfNe/KJ0ubRWOrXy8vaxD28ZFbL+qhrrKJ6M6h1HWPCPdSX93Yg4by8NKUM
qsZPyVlvFkYwcoZXLy4o9Pn5j1gZ0UjPGMGgUNgP85uax+AKV0yItRTsZObTfdmABP7ysvZ2bm1R
COdzNozZkGJZKmvuMSrylhAzvGxizyEQkSAIqnHVBHFRhQ5ONLcZ8jDuUvWxd5T+oHTRfEq1OjuN
TDdvpn7+FiVd+XzZ8CawYzfB1gFCFI3oaBAL1325GK2bGm4eGin7CkDlYZr0CdeikwbJWF1dNrZt
EX1YA+8bHt4W2NCFaDHndUb61MS3M4fHUYtuOlo1HjjtwNYzvGdVMnuqgybmEj1Nueb8wXdESQ3k
b9hgDCIL1ifLXtoqxlqLdryJ8yhw3Pbp8gp3t3NlQj93TrXAlBdYiHECugFUFoavkuFtVOmLU1i/
m6hpGF7DLDUHa+PbiYkawVsKPUWdhoQ8Fknvjf2tbqaSQLXtaGO4E9QxGlfa3pmO6KdI70pSpCGr
MenpLbcgyWt8fLTcN+4a86C8s3s7BNIlzCrJ/bUtun7YRi8RXHJgUhC9BY2hOUbSlIbdAeUR3a9Q
tNZfgL09tkBW3ss6tNtjjqXaBAB4HAhjc7UsuUnSgSRpaCj3avGkMlkc2YbHMwNiHX7O8WSstLQI
ywUqaPUVzZ9t4/GyA24DicavLURhrt+wEXozB7NT2TBjugq8Ll5PjPtRI9B9Kh+SMrSb/raVMW/t
fqaVSXFZIHPg1CI0DUloMY8cqhDq9s8G1MjGV3AMSzLRbR8dXrE2J5xi0sdTWRVtGk4+qi+cQIXz
pVe33e2/46n7cLPzCwdRC4A1x0JnDfm0YDBNgX+FvHce8to/JzXuvGn2qtc8nB7iJLBDt/Xoic8m
LZPXXdtX9WMsHRzayGZYWPb6VwiRRSnbHpxx+BWTDxaXJ+ua+PaNdlNB8e3Iobf5bV74xdsU8KE6
VPTaxivqQHZGtpcvfgXycsyb41BuZuv6AWOm7dzlYdN9T6YiGArq51mYacVhXogEfLYXfKCAYqJV
jJEpUC8JO2/GSM466uRhdst8yhV4/PyreuhC8qV5q+ixeUlO1k32/ttNERgEHBI3FEgBcU8IiXqR
OgvNXFwUGCYK8C7to1zixTuh4MwCP8arJEalo806mlMoLddPC9FuUqs96BCqvxwNdkLamRnh2dbP
XYdw0NAQnJ/l0YhI63dZQ36TCQeuubYijge2SI1sW4nAwNyZgasSP3OxoNSVXN87oe3MjOANbK4d
t7JTGrrUwRFcaOyBjuuhZSV057pfiKyfITola3xIvtTHuVx9qTnT27nRChrmVnZtWSClmfMDsWWD
NNvE4XwPhTwspQubzK6koUksb6DpgY03ZJ5A09b+b673MV+wWpDGiqxTJ0rDLANfSWK0YTrWz1Np
Sux84LGFuHn2vYRE3aRpDqVD5EKpG7uFl+mcymc2l+U5TtkQ9CAauVVI2z8uI46ZStAd08y8B2V5
Do5KSE6OV4ODGMYr7aeBjPOPPs+iq4QlnZeinx2aM0SVszZlt6SMoeHDTOBTm8WEVDXrQclNtQcW
RQD6FWQMCiVHeT6aSwyPU31BwMREByhBrK7ytEkvHy+fvJ1AebZ4/r1XuzzZLNPdFM4KEcNXgF4+
Z7b+SzGHT5GjUq+jqgwstHcvnlkUglbM9NwZBpxC/c4Ckq2/n4YgvSPBeIB0yVtd+TLe4o9zfekD
C0FMmUgW5WVPQzVOm6+ukgOGYTv17QhQ66dKTebbQdFJwOiU+dFganf5rEchblr6grTfeJumBn8S
gyjFy8rJfqndSgnAk5h4eT4vqD9Xyf082rIxR9mnEYLiWDt5lBB8GlSLPXALWMCG9uZpYHXIYhnV
jSQCi6J7dElLtGhx2syUBkPaPTbNIHG1XRMgOcf7kU8NiE+4VM0WN3In3CXM9krwmxf05bIzb6eW
eYTHPD14D9Gg3bycWJ4ZZdY66P4ele4QI4u8Ko92jEeAbr+yoPhRgIJLOpq9u7CVVSHlMUpHadoU
Fdu4B7PN1IBSR3pqNl1gYWVC3M0dkzZFAxsOze6zTr9yyigwAahP1dhjyZO6DNedUx8m0D9c3tTd
iwV9X/6yATZTlOBzUy1fIgevAQUFXAU6qc70XIDf7LKV3XsF81ngb0VDBYNx53GoZfgHUyZoVbZX
lKlPGiPBouRHt5GtZ/drrSwJ0aCucx2dSoOGQ8eeFKe6GXpFkmjsR5yVDeHolqXRJ25q07APckDy
D21yAH0jpxxKQ/euSQIMsHgYe/v0JfNGoJp+H1LL3eXvHwCo6fl29kWPscwEP4BeAY+mfwVFDRT5
4hc0TJfXf0EXwHMaMcTCCkpCGI0ASkFwz2Eo6q5mC862TaY7d6xBzw+OPo8ganoDbsqg0Dn14Di4
h9hBg8FSBvd5qRPpBMGeu4LfyjBMlFBAgipkXwBygZGzVxHI7mM9BCb1uj25T9Gt9tgfDAvirCWU
+tC/uey+MqubEFDOipMiLUpn7VdLoitnBD+oPubhZTt7zguyow8RWMCXxYKsHpdTlVtYXay081fH
KmdgDHPpLu6dRkjaoawP7kAcRuE0OsZosrqFmZZYfmORk8HKMFnSexvQvMsr4kdh4zng9NMwB8il
iAXPgd90CdNdGirl8DBb33OU9TTyaJIbg4LkdNA8MyYPl23u3hPopvxtlG/zKuuZ7RwDZVVehM57
/MSHpbPn/mTccd7IOSQ37CQDne9+t5VB7j8rg3lbODMqskmYO8sdlJCvyTLXEh+U7aSQyiUxSvW2
VichtesbVhMPk9LBooZ9N+ABUntalIYqhBQu76VsZYKr6EZLUqjoFHhbT58VJ/ux2N3TZRO73rja
PCFitwy6666KYDYo6ZdCdb4YoxoHkL66WZSaSnZx9yTb0JsFFgMSBmLxdejAfUsjGodukbtXdBnR
gC3sMtB1iePvVQ10A8Q/UN+2eYdZuCS0BuywCoMT1m9666Hfj9nXR+h6frEGaG1hCtCfTs6NXONz
rxC2NizmelEMLfdMjSjqlTOoAmgwfo7vUMgP2xBINkkLc9c/MGWh8sIsLgbBPxqlzNLJKSEJpCTk
UC4FdPxy9uWyh+wuCRVmxHzIeaAjJpyvLoJgX54jYP2Hw19vvPjgggcWCu9f6jtZ3WXPIaE9q0MS
AXOvGwxgPczWYsw8k+2LN1I291OhQOcuim/0XioxureBa2OC9zcIFJpaF3GoDvlhrHOvbn5Idk+2
HsETVdYxlLDgEJz0mlP3ap+LxynMD0UIOeQ3UG/5hXuU1ej2TtpqYY6Qo4ByYAQ6CPFqsU8QQQCN
SRgZvwveQR5EwIyLgijY8zbgycmsgN+ApkSYN1roKtM3MDFe63X3+fIO7m4gqoyoyiN/3VDTVihV
LKyC+zEDJIQKCyLUA+yK+HUkw5Dvhg0QrP9tS0g1ojl2ZtuFre7Q/RUvXt49dK5fHpUDOozeMOI1
EA7QenT/hQzo3hWzti1c1kpbtSbpqzjUxqw5llCSAWe1p+lfR7U5pCpKFB2F4hcmEiRReQs1x4fE
FQAMBG98bB6Ps9G1yaRq6CKF4215HE/tYcKkIpTO5ZqZfBViSrK2xU/k6rKOG30scbEUH8eBKxIa
6FqdRqgCqUHzPH1Owsves1sSAV8A+IYNrBAj3+cGddbkKuYC8DYAI69fPJXHyjdjKC5YGAZVfv0L
Ode9fH1tUQgq4B6JwIgIi9O16xFf87KAXE1HLu3yJ6kPCHptlQAkg2k7YXGoXFX2aCgcw3LfuuQ0
DctJsn97kcSGX+IGsEG5IEZ/CyfOrDOshqtka1CmHftPcTlg8EE/tk8qsrnW8MzqGOmyx+SGKZ/X
lNemeWRY+cqQKGlb5jBdvjGf4CwE/CQu5A6MUC48ZrhqQ8P9S7apuxfe2q6wq3VR1UWLelbIQihn
Ykqz/aY9Wh6BbJUbyO5w6SoFd7FjkpkRd1Dd9OygD2qUVRLHK3xtDPqD+QtPWR+F2smXfNi9k7he
pXAxRQ5t6nmA3a71liMv5rhP4zX4QQ76cb5jN7Jt3btrV/ZE7ElrQB666mFPtScvd05LKxszl1kQ
nqcTG+3M7mChtk+JE/slIE+XN20vRq/XINwPSp1PuM5hIbtqr4awCIejfd2HMlLjfQ/EHDfAVPjf
RhxviaYlixuLd72ng4UsMsEoy8kIp1t6TX20BC4va++KtVfmhGXFZRMTpUYY6Yl+SiLbz0kC5IIb
zCmV9PN2TYGTxuQ1L84ufH6mk7a32qFLERznQ+y6b6XaB9FoBynXALm8Kn5wxKsGT4C/TQlXzTRi
kmOMYcrVY8+cLS/XoSr4sBjg322/ZIYMC74bKVf2hDzZbbuKRAOKeQt6Kk1y7TivaSKpfn20HTeL
Aqkpuq/QvNlQBy1ZxIDVyMEHw7LeU5v2hplL72nuAomdhbw3BQUrPEm+tUzXfTQbPg9R8Vxn7GEu
2aeGQNOkLr5bmeKNym8PXvB4/c9vM4WkU8kpcENzUYQUzwLzpCiNh77M5Y+6e8ZXNoQzDvhppSsN
nsRRn/qOfhND4/pPLIDdH1N3HKUpRH/DSPpFjzJceNoTxpFQBO4ljrl/vKHl918TQsjPe6OCHBY2
yn2uXxJgWqwvRjjctki5EmAHLq/n/3EZToIDPhx3wwSFB7012g4WRML2qrluwIwOorBcC5x7riIL
RcabCgKptodRfRlSY/dMgGnnv7aFKxzRuDWLGNChqXsyneslQcFQpZIV7sYUB6ooGl71QAoJPpFT
xYqUFOAT/BcRJuRpMC3DJ8ulh3phr5Ld3F0R3sGg18L50x3h2nT70q01Dcb6wauvyGE+jbYXk88g
bqk8OzRQATWj0xhfy+rOe3cP54vlY4bYTrE8GfPJj6WHYUAIZ5Qm0wXTcVONUcfFiPwiin6o6mCc
6mSe7tHiTCWbvJtIc8pag2scWFvFOcXpzTFH5s5V2sofBbS2dMODPKxfPlWYgI1lw2M7Fh1cSpzC
DzfhVtmAYhyQDBNQPkBDBu2L5Xc/k6DKUGceXnQvPRZ/cDDPLQoHMyVmU6cR0Gb6I/vQoRyjQPHx
ug3ba6gHyLqnO4Hg3J7oTE41tU00cRwTHynWvPwnilRHHbOqSlB9vuy6W889M/bRWFml023D7DG2
6jS07E+Neq/jDlDin/+bDeEotgZCEETS0tDUcN+WyV2+zHfdvEiyiJ0i8/lahIxlMtlgkLKCHVRV
oCwJZjsCsj4bm8eC8jCd7NpzZkncFuMMSB5dgC0h/432ACTu+AavNjCb25jWesqnR8ARERns0czz
W0dLXl3I0UuMiRedaEyInF3SdoYdIwVk1k3LubahwnL5W8mWI1x0VqfoBWEmkkytCq0lfkt0+ol1
6nVO4r8umxJdDx8L8pEo5wGyTbTNFZQkPU2GjGZh7VSWt2R3sZI+WVP0eNkM/8Xr5Eg0I+xZFdE0
UecsC9vRVTwtab6B8+qTk1aVp4z5V7vt6uCyRdnChD2Mkw4zPgMWNji1hxbvIaemby5vl61svxTf
Pp7L2pzeSuzuAzGd26nC0rBVFucqrxTmNcOygFjH/USyTqZTuXW9c3P8z1d+rlsKBitKRCWtZr0f
51rh905sStxvf+v+WZRwmhxdcdWogINrbvQwMs2LwIzCNFUy2KqJz4APp8AN4kBmF0hCMTtATS/S
BjJnof5u1aBL5fpd6fsEHoLOV/zpCIltr3i2vy6WJy8GiZf2f4wTqLZY4F3bZAvMaSEIpUKrJYpV
9VCAR/gY62l2yDv8Vi8p4uF6KqMOpalp0B7bcdFOl11nd5cRbCFRp4M8RWyEOG0xLbmLSQnoxtzp
XXPQNWgvEOv4J2aQGZjA1aPtIpwDw8DYFOQps3DKtOoAtAE+p1KBiMlJell+zu+QzSk3/7ElXNKU
LlNXWVHGhz9Gxe+ixH7q2kG5a3KtOg2Yu0JJvdNQPLXaLv6SZgsN8GKAGFAegfik7rKjuijtu14h
+PkOs6LXJoK6XJu25KrpkuJYTYghZqOa3alvlN4303F+KMacXE9N1TVXhPbKNZuYi/G0OX8qJ+12
mObovVqq+GiSpn0v8ddAbNWxDrFdZYio/fCOOTM9mDUXYqVIIfPAAfGGH2M1jadGlSy678RCcBKj
OGgANO8QQzhe8xQzEBZneQggS+rTEhT4Dls84OrQO9cq6nd1H4eXvWAnTnE2BYywINRttcmydsbU
4QhUVaJn/feCFPF9bRX6qXEnK0jqWP+T6AvmnI8L2diwweYKbReM/GahVkb+DBqHxITzgZTo8rJ2
4yG40/gQwo5U6JjZbNQqKwtjBrwp7X8MhYyxaZPr8kCBMXXsHhDeWyaKcuwgiKbaOEAfFOOdZ3c+
h5XYYLYdfwIcINk6qUH+LVdBPm6YlscUBk1vOihe4vfw5gOv6iaF1/vTTaxJDu5eLFwvUYgRaZ9V
WTVg4I3ziP6HZM865kdpUr3j+VCsQj8KYcjE/wl2WGclRuSYfCt5Ut2AcgjaZIf2ACFQz/lmfs0O
5R1eK0B0/Tb548dnRIbIh0oJxkcE28h9KicjLnZV82zqO4kPhXfgg7TyRILZjx+AW8WAZB6wk/Lj
970UCEDVsSxrZxbIzuMydnSK4QCmvKdF/atPQV3yBzZsDXB8wGMwyCK8V5IsHkBCAYJzdYnuOHjX
q8CPJXHNvSsLDe3/GhELxZo7RMagwE+6pvKN6IWrjk+pDNGxZ4UT9moowgDPKL7jnTJrEqvAQF9e
/CqUv6z0vW6+Xt6tfRM2UjcMLkDWXHAGV02YYVRxDrjDFyV6zYsvefH6ByZQpULbztDRieU/YXWK
+0npB3fmqyBopZH7Ji6OkdFKvsjmncrdGjUHICpA7oihCOG7Zym4R0eeRUy5Tm6aGQ9/vFwBjuyy
d3dscszPwxVmu/HTqTkUw4RClqu8KOoYXl7vXgxZ/RBxzggUgcgUsiYPncjlWpvhFCVfMRsJyXbz
GfC0BydrM89s3afLdjedYWEHRCYzI9JIGdnYAQKlOApk4bPmgUvzE0NfD8Wfd3DeoyIhi9LcQ8RU
Z71c/fzzohtuK0hL8Hn10iPFty6505BkMfK11zrJR967vNFwQMtBBV5sIzNuzqDQtBIbPAwmPTpL
mGYm7lLlFI8/L+/lzqJMMDziH4BROcv5+aIMqunpVDlISbsmYIrpt0PhdXoJRc7Gc1NZIrSpFeDT
ARyD4UhELeThIts+Jmp0tx+BH+zJk/HGG7LLKX0tb2LQATth9oRhqVB2Ce08OmATU0MgbzNBiSoc
ffS2ehecship7Wntteg9G6B2yrqbEnQnPpnim8GtJPcr2TrLmU0hLzaHucZoN5Aeg22d7HEBV66s
ArIT0cBSzSGgqAOis2Kcfzq77Uk+qpgvMKAHC4A+SARzsP3rEladXTOr3FUwo+pTo+a0x8yXbXnm
gByf/ISE++GyH+46/MoK389V7Jz1NsoSC3NsWnXPKt1nGfUi7SHWBkn+uLMcno/Ylo7yKX+Enhua
1Cjp2QgAr13S57iZ7wzFPGLoJLy8np3vDwt8RhFYB5xj4VxpJK2ZQTGllDTOnT0jVEQyXN2uCWhW
gEYcyLpNBWxAQypmEVZSRM9wcJzY32XSwWFFb+sfC0JaOuQptFxjIHCq8mZoICUL0M2sDx7YfSW5
zE4YOrMkfBW26HOc0BlwX6sKUQg7zO4U0Eq/IeZ8pfSz5HTuJdxclEaDsjoK+BvVt2wpKUsdEMJw
odo5Dab5lB0dtPjjB9Bm6Pa/YUPn94Nwf0D8EO0ClN3wBBQpBfqZVhVw4GD5zK6icAj5iwLc5wPG
nfwqkEuv7fkHaDaBoAK+eUu4pbVJDBoDMATqWepV7Kadvlz28b2jtDYgxLjOAdCRaRXo60pILc7F
3WgBdxLH4/fLdnYXgnIJmFNwaYCS4fzIMtpqWZxpWei05DttjFdWxRLO8d2lfBD+cRqLDf/MAvbc
QWvxaEXlL1iS5jgPP2Htr8sL2QlyeAED+wQiL6C8RIaAsYr1zhoxMkxBomMt4aLaB6P+pRZvl+3s
rIYrRIBRAbp7AH8LpynWi4YpCp6TWjOHIAV61oziPgYk6bIZ/n0Fh4YZYHpBnQOtevECgnSiahf8
DWnTLizjETMR3bcIavJq0ZzAYXEEmlNicmcHkToARAyiFlwyYvpg2WWUpBVysGZJoXINrHcCfW3t
czv2x8uL24gXIPitTYkNdKLpkO/lSeb8nSpedDejO/uFBvHBhlwB+hrUG+uwRcet9+k7/blIoPv7
K4WEE84vZInEb7iYiH4EIw9Asi93us58bXCCkbwvo4wPdud4IQx+SMDo4DYUdZdxpesaG3H1mm35
5GJawJuaQdIj2toA0b7qGqin4NNtOGLYmCodpglzKF1YB8Vl95qWS/DX2ysE4YEPiWuYrkC1QXB6
c27SdG76LEwNJ2BO51PaHarlq8ms2yrtry67x/aIwRqfHEG4QJHt44JZ5Sv1kAxqhCkAHDHDb+zj
jMsXpV3ZPbUtr56b4fu6MpOmYCZilpqFJfnRlNdqRPxqmA4gxgoMNz6UMQQgkisjtQLgsYPLS9z5
ZmdL5Fuwsr1AsXPObQPlcjdOwlLRINreQc7+spWtn5+vkP/5ysqo2VHhNryeR7vR76DHAMJVI7DV
+nqaoa132dqG8AaQBEdHC8AEUJoLHwl3CSYzCWCM4PUx4y455QPoO1GGdrQH3YboI8EslVXeG+7w
c6xSWRdxx2fObAsf04Cok22AMBBz0g8Gqt3j8D2XkrXxxPI8KGOBKG9YoCLG3JRI0a7UkxlFtlOG
ZWWYB1S/6FteYy4mzQOltIwQhJ/lkRXNBPIk15WcwR2XOTMuPJHBqWstIBTCBcfMk4WnSNzLuPtl
JoQPqLBuRhcFJkyS+xUU9lL287KP7H6m1Q4Knwld0Xls+Wcaqk9O/VXpqaeavwnX/3BDGxVsToGp
b14hRamSZlniKkzs74t9rZrfx1pS8No5WIi0IEwDWBjgXTHdXMouGsaC4QJxnun4ljfWaVCVoHOl
xM27G7ayJBxhKFI1Ci4WlGMeMdZf3zTVgcxB9648DbXX3Laf7NlLpzf9JBtP2XCw/Gcb/1mjEPON
nNDSjFTOwQK1r7K7Mr5jFKygn8uHKaS5n98NR5Ue09HjCP4RwKerdIQ0Th78vjSO+Ft4trQKZL1C
J2U0dLiNW3sJWEcNyUN81/NX2yw8KUtTRz+nxGJtu3wpDO1TldPDZdffqS0iegDM6GhcDnFTiEUd
xEIQXJqw+TUGkJCEXGd0Sr6qQRFA0i+UWONndROr/rHmChjFcmK2WhiwRkL7uw05M4DwMOdxCxgv
PpGdee4PiUX+N16yyO/b1UdSR32YmhR1tRF9CMBeS+NTVJqgm0wb+jLn0Dfp4/hbuYzVTU4rJ5yn
UdbA2kksz/bYFYLkMA1tqpU4LsqJ0qN7nz9VC1o+6UGBXKfr+PRTe1B+9r84xB0Sg58vb8HuYf2Y
+OMsZZs6uKYn1aQ7Sx5WFguX6VeZlMeFkuCylT1fRZUPIuf8382YWo5KopOnBpJnNf4ej/PL4Ba/
LpvYKSWiCL6yIYSdXkHjJbdxHtg1fSkwGRRwoisLhLVB8cJF8eirKwG88ngius/apBBv9Dia1FbB
Ga+U8TQo7sEcO69Eyd1MMEtGZ9lx3PtYa3tCTFmWxemjBq4SvdPkAD2l5hPmEYLeU3JPtU9KdIAO
ZUhi73e1QngwA8kcHljIkdC6Fm5ZFRqDWTTAsJ2rIVUf60j1HWnbZ9dLVlb4n69OowbZoRFaXzgJ
NcA66RAU0DK47CV7tyBAkujFoVJq4qY9N+GYbTMm0PULJ8u6WhzzO52i22JSbochl/j83sciAHeg
1IIHyIb/b1DBF2SYWRXOoxuAzN+fukeqSR5Se+tZGxG2jDZTXrc9PkyrjPGLXS2t6SeWqt05KoS3
mzkmEsgOdzHR5VFhxhMU3FvQOBU20B2Ttq11VBm1qLuyGvu9syHGS+NTlBXXcJ3HcnHa3/9oLkgU
P5C1JiEiI1LblB3e5gCVjKy6rnvjSS/Vg83UQ2uZT5f9Y2d5Z6b4R125ILiKxjyz0SNOocyU9Mk1
ozNgBVo1eCxbfGhP+X1LHi8b3fGUM6NC5HKg7+LYM9Y3pxYIeuuqvJqz+NfUqqXk6+24C4jagFTG
gwAz8R/zTqvl1dRuGktFttwWyqlIOGKiy580cGFCtP1weVU7wRH0b+h7ggwQeGyxYmE1TUudlif/
JanuXUrmezcrF+BpGtsbtRTqPG5W/3aZBHKyK6NChIyiqh9YEZXhMjq+Ul5heMtviwe7er28uL2H
I0oYJs42emV8P88dZTCWqGQ90ulsnIo7UrXT1RzNY+AYd6OjKAfDVdpXRQHrDsSeW7DfVr8P2QDp
CCA9wB2i5L+VlcyiTLGbsQqNyPBoOTzPupb5QN9mXt/rt5GlhEVev1tJKal17H3YtWEhYYEUQJ9N
AyiTHAtZNqi63yZCgn7IEk83q1tSub87qYDr52ypwvUzJlmZWwZCaRqTU8GSF70iAxizqf4HkQaD
TyjJIlnYTitU6gRu/RzTtk6TQh/A9K1M9SMFE5WppMK8c9e5ENnjFTAckU3eZUQ9eq2ZScOyX0CU
SC3lykJdRXIH7Z13YKM4RyPsIO6fe+kcV00E8EmBcPbYWcC4lLcOBqCUSCZSuLccTpLExcwJNCOE
x4jKIpdFTMGYsnLr0pey/375vEn+fhFbUEYzmtYjqDDa/m0Yn51M8jk2c9bcxQCgAKXkx4NnM60L
IqiepFYDIgUOuNK+FT7ByMgcJtcy6fK9cM/BLQCdatC+Fq9QQGsTsvQWesFWGeTzI+TUvTqSsTHK
rAinFMceEAz+RUznG8seiJr4zJG99WVGhIPpGpM25yU4jvvsqRhPpnrfzuHlL7/rwuiPYSTR5SKD
gmcpTl2wqQATZzk30PjDlH3b0iOpCs2r7Ol02djeYwwohL+tbar8i6WyUQdJFl6Ayivg3iYqggl7
AP2BemybZQhaMAEEHeqGJzVtXc+sLYDHzBjsoJ0BEsHU/pxaDDw+9oTMT2+oT/MEetlTl98i6BBJ
LN5MKH/47eoHCyfcUhJU6FW7CRmwieDagkTLM8Qel9j7DtDtS/XM6oOcSmXz3S10rCBZa7tgMUbX
lP/5Ko+w08ZlZVkXYVzeNNBRz0E8ApphydfYHHrBipAXxX02JqZVFmFTMijeD1nmWcUgecNte7+w
gk9OEAAQuNC6Ol9LMhZW2/PQEt0lD8rbeJVe08/D0Q3V2/QtPTqHyy62tygLIyrQNDbxEhE5+DMI
j9gGw+k3FvNqUvSrvEh+XTaxOTII9JAtgKqSDZrpTYPU1bRaA8UrZj1Ze1Br1E3cNEDa5aeDIvG/
HUfAyM1HAQOIyo0aja53KqRG3QIEIM6zuyhfIxrdTKyT1Ee3j3u+pJUdvqsrhyMUr4q2trEkx34D
D/h73kYnzHAGJMuDpSl+jEYFYfrFDhure4fa3mkpUeYrk6j0ml4zJHnC9rrgvwflBnxJrnEgMh8z
SGNFQJOAwyhhd8B0vMaJ860cCUo0RfE0JXiYd8ON22q9Xxj66C9a//UPPvLqFwjxnTiDmVttBaaa
xHY8kvY/08E9upNz7WS9pNS4rQMKyxXifNRmWQrcbhFaGFj1htgwj0szjFcjxra9SKfQoZoK4gMX
1EDHKYOIaKV/ySyLeGlqZL9/gjArCwp4ZE0OSEOE1DsqpzZBysNXrlVeayzfqkH2UNrkuLiagdUB
JgTyHxgmFYLCssylaiwWvq8b/xyjBsmZ8h16ZS9Wn32q8Zkvf8wthBFIefShgAQAKg0demFNVaoW
S/qxprAEib6vv2YYbtTv6WfiIRJxwpc0AGZZNoe/82VhGHgxLBa5KLhDzw+WUUJUFJyN2MzQOEKV
MrpiD10wH7SvUNk5mTKQ8jZe6KDTBM0Yj38cjHJuLlUdxWqMrAmNrPbTufAVlQS1IsMPbSMgzOBg
YgYfhIgbGCMrEstqU5gxc/uxqugJmT2qYk3xZTA0ybfbXRJg5agmgYIFSsjnSyJ1G41NDFu1Rg7J
/BNq3YFey6Skthc9WiZo/v9tRoiAGOMurdJJcdE/DgfzzQaKF7SaSgbNhR6ilD5Jvan0UtCUSo7b
7l6uDAseYvWgmGlGvQ8xIaXF3mQ21nUPqgFM+LPRT5hpSzZ03yBqSw5ScXCfCj7C+rGNYtCgh3P/
RkF4keTXS5558fBLcuh4iDyrZfEtBZgdzVHAYja+TxRiJppelWDyMN7ik5Z4SZC+dgEIlgo/u+4k
tbpdR1mZ4+te3WHllKeFVZRlOMyD389/RW4RRJWkwrMNXFgT5iqg0gpY+GbIwR1VUowl6ULQTwSO
/s76u6h/hLIFJjt/XN6/vfVYuOQAJ+PMc2KMxIzgAt9okeY2jyXKz9347MaKZNO26RLqR+CU4OEY
qEZxaEPt7Lp11aYK1e5bFd02kK26vIq9DVsbECpGaL3WWdfCwKjMAYt/9WPmOcbs0WIBn5ckj9nd
Mk65ALAS4FgidK03xkhN+JaBZCJNAKyunAPVlvLgjqAAkSQp/I4S3RufB507vGnR9RXOkeUwJIcl
jA3AGifOI4gX/LIoD+pwp6jPlmn5hKUvl3dz93PBHTiqEaNf4jOa5pYyDtQuQz0tDpp2Xxkyevzd
77WyIHyvbBmoMfVqBQGV5gqqwEHN3FNCzeuhWU4clHJ5QTuZpw7fs1H3IRhY2sCqqdqoxmiTKtRD
7ej8lV+P0DNh3xl0PPJjdGCfZcUuvgDxs6HchYyL1wjQPTgPEzUY8eNlhMFiHBD0xhst0Q+1Tn38
wVcrubViWUFvL+CuLIp91yxXJiNhQNoq1ZeIXY/Rs5p+6qUS1R8V3+3KAHGAX+wMf9lVbud4UWNl
XfJQQaalIga6IqOX4bmq9Xi8WkmoQeQ8tlPPKAuk7y9gSPFqzHTwMmZk/WgHSeFn55AAOogxTBv4
6O1QWBJZGWYqDF734VI1/Wk68sE3GdHLjtfiggElCaaNyXYG1y4MVoBMrAnbSUuhkzLOftHWhxpa
630yHUmrSoLzzkE8MygcE1MFFTdLaRNm9RcbLQzU7iQnQ2ZB8FOWJ238f6RdSbOcOrP8RUQIxLhl
6OH0Ge1r+9gbwiMgQIh5+PUv8ffudbeaaIXtlRcnwtUSpVKpKitzSVcLbEaRO48W7fvts7cRLc/W
YMlk3jYeACWaxjWGQ74zcETNSx0IiyougI3zdmFFCpMUSoipk8EKhtv2eLnO/ZGulYbh7Zzj8ai6
0DYOG8whnkBhDTBsmahCT4oBtwPM5WP9GmMe13YzHPX5vhnTr7f3b/MLQRhvrWgb1yO47ohClgEq
OQClNS/D1Opk+naWG7+rm+Wi1oDK73921t9xltg0fet4FXW6/aDbILrCSsBS5qjeoKrVrN5yZkWf
UVtbPFgR9RxoeAmVVonp76jrPuv2Z2+e/SE7WvqnvHvsrR/uhModffd3GyplcCLx4nlJ1g3toOKw
PJcqcrlN5zjbyTWMnK2xMdmC3AHO0Xorl6q2JwPHON0CetNvt5eisiTFB30s4gVCH2tAqkPoLlfx
kzckvu3p0W1Dqs8mhQmyYMoqm2DISJMDs8QxpyrdVsVaTAk3FFfcYnyNdUR8t+bEH7geOl2FXlhx
+JPFoFSIb4TRAzmlgtBEnJS12e1bOtH7tNa8p2ykfxSRIOTx85GMTFHaMmuo0gEDUN3eqx6AVwiE
O0Re3B2anu6yFvpa2sfby9oMgb8MylO9kAEqsqWHwQHz5chHg9IifgkqyMmydgxU44mT7G6b3LwQ
z0xKUVfPwVxq8w6eLqg/xm2gj5i+NrIgJs8DLN+2tumEZ9aMy3PFWmPhjaN1ewtjNyDitszlbT02
qsfX+mGkBMcGD+u/H04uBUD3fS6HoUd1A2xg+x4ViuOAysDko2DVnuaW2yFB+nqXxzk9VWOVmIq7
bPPGPPsB6z6cxY/SbY1RJ9hVzuN9ko27zAPzmlEouuzbZtZZNpRXMEAphaml9ZZ8TNEsq8G94BM+
Fn7WF9+Gpvp8+7upDElRqmJ218RTU4PCGuKSzuM808DWVQ+lLV8ErAoUy6DqRWYqLWeeGquJK9Hv
OcFwHhEPBRFhr5XRQMVd5c6KlHNrUdi2n1QS6/D5+vezj0TcAWJsYDPbz4544yXlA9TsotpOFI2N
bTO4+DGKsw500Eszsa5DnDOBmXQ6sW7Zz7MeUE1XXMubewd4079WJI/DlGaGNyisUNQKM/YtrgvM
DYcWI6HrvrntDVuneIVS/WtL2jgAaZnrLbCl0S4CJj+htuL8qCysN83Zp6lszjlGSrAaiIAn3yoo
qt5eguqjSK6W5GXj5f3arqODnw5jMHEtmIZ6f9vMVbUQCh+rTDEoqTBual/VZlK3M92hskA+DeaB
iDhhO/srjXC64wciXnIzsAJySL+raH7l9a3KInhO4X2OuHA9OKdTYxG8AJQpyYcTEdnHanBey0HJ
MbcG7PNIK9mR8QAdZV1c6FifsRdHsSuB9GxDb78yZiahalGyV/zPGFr1CBKYoZPjg830hujxOnUz
fufD4gNiE97+XvIpWi2spV2IdqJ8dyVp3oEuH/OnoOKcCCS7QFZJWhPyQZDyLV+cWDlGtLWgc3NS
WGWj48SGU2MW4A6he7o3g/IuuctA2521oeETP0Gv4fYK5avxfytchSPQ91yxl5cny+Hc6zUCkwvN
Aw115I5+0Sd9VUYKNG3A/QE6JhWqY8sb8SzBPQuTQK9KSUbaOGDnq4HmcxjxMYgWmG0R8cKJbq9t
cztXyBCA8sCQyBAF2Gf5UoNLhFTJJ+HlSNKqt7dNXHWpf+4fKgfr3qGlezVcWWuFluiYdERVNw3o
jobCRVHPB+Z4r0dVvEuVhDlyVoiaK1mbmzqFXbR2pVhVlq6NcAVOyj5vAbZ6V45xME96WObvMEvs
24WKPUzO438aBE8x9HoxdAsHvfQRQwBwbxuYPFxa69CZPQUfMt+bRfOmtpTD7FcIPtmaFOuLxETm
3mP61mgzMO7Gj7mu/TP1JUaWm+Wra3LQ6ddmaLfxE4ZKvv/298TmGlBRwRAkpDNkBAU0ESzeZzgP
JejSgsk2j52+YMQo+zgT+0DH8hMmgnb9XEeJEb94JKcYtdf3NQ7o7V+y+ZV/8s9h41c+sstN1z3w
bywGfgglHPzbUwE9kjiIxRiBzChyys4MtaRXRIPrE4PVg2NEhyIiGghyjVMz+7ZLSxh1wdRrugwz
fopK+7YFoDOxvehwyvjM1k3TGbMd62Qw0Hsgmapr1aDsddCGVi6U11HJR+8IkvWXO7cUU1xXVODY
pwVohl02+8TOP9BxCnti5Ihwna2INOt/eXntwSRApxivxlV6pUnI9NQBLyEQ8qR4HN33VXofO4q3
4NYhBLMvsCke3jFXJOZ0WgwgrgwwUuvjCDL2/BTrybNpd2+dwVTxv2x9JbQKbVAgroTpMkY4tgZe
szaBpovTvRNT/cPwyuNt/97aMkz/opVIV0iM3EAqaTY5cQUmVRAOnioyvS3mg57NirbbhpWVHY4C
04Oq3hUsfmxNdzJHKCOh0AtBq3i4Txz+Y2JUxf+5kdmBoNEADB7LWZU/1ov2LEVFrg80itNAC7Xx
yQ+6G/f8rfYGs+CB9zJ8zr6WO2CWFMd1wycM0Ec6mJNFjRzsjpc205jZdde2bF+SKvLo7DOG8Trr
tYTg3+2vteEQSIAQFHWsDfQ8kiXNE3llgSZ2b9sD95vJPU41USGnNz7WmmWhEYE9xPGVtrDqIA9t
5GkJEELzuGj6fknpQ6uNb/9kLf+ZkdsqlNRtX2dYi+iKjyK18qhxTdWD4gqJhGvsfDGeFL8no2gq
qxwB8RUlsipO9aCxkrskYa8jJ7u2aQNOyjez2d4bjjf6iGV2+HcLlaorgHKYJhCB+GhgIF+s6VMi
VNzVm36xkliA9gNtMVktMQVXK6viAZwfrrizNPEMXtZ3t1dxRUb7cyfPbKy/4exkCcNrFrOADZKZ
5atV6iKIi4IEQAYnT6WzcgP1urNLaGwFU8+0UFiQzV4J2X0IZtsPDcoLJ9p15ckdUhNaVLZ5h9Vo
d6Tx4uj2j908kWe/dXXxs99aJ6hCJ3TEfmijn9EsEDmPnDZGcvbx7yxJaVLcDR5ryAxmg7H65Nlx
6Gr6p5m49zObvt42tXkuzxYlJZy66UAclWWY+hyf0+KHCRxSoqKR37i00ev75UjS08cdyzHrOIga
QD4YQmUnqron4n5pk+lOMAV2QfWR5DijjY2TOPhIfWEau2V2D7GB7mYvzBPYWERwe/euoFyX/guq
uEufMFpGBrvEl+qqtLkb3PLRTHSQXPJmlXXHlVS4lgjaNrMfm1FbjtOSmW9EmriH6fe5jeUfI4Ul
e9G8PAZkd1/HRdhN3wtXP4F+eHd7zRvJ69nXRJ53uWS9qm0cWZQbanNgzwPFEw+qqvaOJ9Cjyyz+
Veclrsaqtn7cNnzbVQ0i3VPD5HnDkAEnvjR2kPJnDXoHWqVSf9tyoFUwHMBaF50XOcPMHOrmHGIy
qMtrkeOWYYl/S9L4tfWbxcL1c6E9vc4/rEho+RWQMgGJ3Rkb2dA+OVXJYES8dqcX2rmLogS29c0A
dXQgeY388mqm3Olck2mGgRE7zcKzP0dv64XTvcfFXiQ1QGyewuDWtzozKN/DueEsZktQvumXJzID
LjdSv56+/b5DGBbeGZihBpGujKPkzErnplrZUXR07jAPBf6ZHbxScdVuruXMzOoxZ3F/ymqUWyno
UfqBcd/tk39Y5qDTJep3f7ceKRYTva1joeMrsbq656UdISG9S3PVYLhqPVI4rnsDzcEFZvLig9Dn
Y94KP1lUYx1roJWeTXih/fo4UiC2jX42+wUEWNw23zg9CepG3+vM/aRZ9j1jaDdx4fhL5imK41tZ
y5ldWXDWiPGkqRk8L2ZmGWSNQZ88LXFf/+pTUSnU6o0z0XrGHtJxDowS8ph9EvRCVZ1RfCoqxVrP
HUdSTDCTaHGQJG+HZPL78nc7dT8D0a9PJSPkaFI7A7jfENEnUOU22MGwn1Wkj6rvsv797BQVbES3
WAMLNW+nz3XeRwXVfv9BCJdbYfMgFvSu5L3R1tEKhHU4Nu7cwTND4PC8/MvtL79Vw7qwIi3E1myy
ODMy7yVvQxyJCHqFn7SqelzqhvsOc0/M1CJhV1CLS15uG98+VL9WuPrL2SbWbdGUmHyAc89OAMam
AOj4onzDzBRfrLl3zDpqVaimzRz9fFul+IfyqLNUq9FhJ45tt1vsqAA1ennvNTvXp4F56NFKfld/
LCIw/h5vr3jbbX6tWIqJYq5rTHrBeNll4VyAzr6eo9smttLT8/VJ8VBLJhsvHbiNNxufncT4p6DO
vlpmUJI0Xo3zMCtC1OZtbK/U+VBtQLVHWlOctX1cC9DazcbyTRcYHZuK7o7k7teUjcKnfVf53HAU
xFCbywTsGgUZACuvcBS10+UaTzQ8WjvzLeJ26VcFfxggeJ91cyRmR3EatxIpE6tDlwWT9le428mx
ULhuILjACs0BVRprME5GQ0bnQ1eOKkjx1p5ChAulU9SxMV0hXTdJTYaE6iA1Lguxi9EJNZgZjg56
bm0bmIMFbLGmyHG2FnhmUs5xBFAJHaUNBjGnNj2you5OKUn4DgNEcUQLplJj3vqA5/akO4fSmqVJ
gRnwxpjQ9yUz2KEb5NykmV7Novb8KTcUrymVSen+gTZxxVCGBCdsk8Y+d6YnSAk8Dfrc+j13d4Zd
qF5Uqk2VknxXnxcqZiwy6RfyaBecMr8cuRmaMS8+1MOgOv1bV+z5rkrh3EyaxtAEwKgWeVtUTeAV
J692Fa6iMiLFbaPrm3xceLW3FgytGtVOzwAPV7LbbQXL87VIkVqrCrokWVrta9K+a1kfOm6uqPGr
ViLFLqMdEgdcD2BNI8IK0O2OZiic+OitfPz9qHy+FikqL3pDzbFYXa+1oqmqwnk4oSZkNJPfpioM
4NbGgQoOg6go9V/PLmGatyf5BN6Muc2CenqX51p0ezlbN/fanwcdC9DIV/AdzjhNTR0W6rGMyJxH
Rg8hDnDnTRjEwtRe2IhvXPN2t61ufa1zq9ImMr0U7lx6GH/psl06iAOfsodubBXfaqNTiokHk5gu
EPtANcvjQ50HNud4WPfvznEOySG/g6bmKYfsK4DlH5tgeOf+wW12blGKTFORGuBIy8HOf+ydV1eM
D1n+STSgn2OqNvqmc4CACQzfKP+DgOQy6RJVWzi0wSZ6dXFvVckB2CXVjN5W2FtJnv61IZ3cnPYk
wV3K9+gOI+Own2odWZaZHYpYSTC31qTkl9m5LekI21kHMaTVFbWZB0Z9n2pGYKV2NLqf2MgCUD1Y
9RQw/vm2L25uI1DR0MoENACAi8ttdNvKm1IbZnPeB6nJMRr44baFrdsKna3/LKy/4Cw75iUaKrYB
C52z7Ajpw6SdA9tc/C6FWjldFMW/zW92Zk7yi1R3oBe0Mm12AuPrOcQq6YPHjTvDyRSWVFsnecec
TsJB0gjKPJ35Lf8M+rzw9tZtBgoHIj0Igmhx2lJuYeWsiesWZHEYIi4fpwyRlupLtkPNe37zJ6ZW
BmLb+tlRvfxKE9qpRTbgkjKmp7n72ufEn1Qkcdsb9p8NuQhgV6SyoA4LHqQpjYRFgqFQFbU3S7/u
yrOErqBFqQzIBNFSaVX2UgPuNYRmANnid17Q+dYdh1ap/Qebdm5MCuTUWkzSxmC9cxxwvXePehHD
qxWvyy2HPjci5dBpW9ZGvJKIenWCUq42ftY0xG4kejkxVdIZW59obSsZQNlg2kvuOro1ptXKFPxC
Y6ztY4iPDwl5ve1pmybWATJMxQFeLNcH85Qhb3AhAJImQ7oO3hUnMjvxn3yaMyvS4XR6qDNAMgFE
SWbxZgQJOgbXHuqp+U0E61qkgabzf4uRojaA1GXLrAz8ihD04fqX3IJGtYoT92ryTrYi+Vk1eFbv
UqTfmGEkPply82SBfj7IiVEF8ThVftEbU9DNHTArM/uRa8Du8Gl6E3usDVA66sKEgxLr9ofcik4Y
RQWiFkVezKZK0SmmaY1HZF/s81zXg2Iu3g9z/rmxiya6bWjzBGCCHYA5DPNevVkt4VplyQcMCBVZ
qLVaYDcvdMkPbar4mpuuCZQXkAO2C3CtdNSyNGmhRIGJSrsWu9RM7staNWGoMCHDNSfA7m3INFX7
2dVOeTbvqowebm/X5nf5tQpZBApCGuZkNQuGC7kA4a43Plht/tmrij94dEAZ4t/dcqRkD8pa08Q4
QMgm7584ELzOZD8MI1G42Vb+4Lqg0oJWh3E9SGsmneGKFFOg1AYBv+v6TWcGmjWg37wzSeHf3rxN
X8O4vQE0FlBZMvJurnKtX1gi9o6FYK7PnumbTl/vhxK0AuVUqqR5N1fnrTScDka6r2hjOhuwnHgG
3zVrDlz3/MRyA5RSApa9DtUc3l7ctjFgmlbxS5AfSie25UayIH/AnDrEkTqLRhYv2G4yRVCKOBgs
zCXdNrjp7cCD4R4GL5QhQ3SWmueVqyNEAHty8CYjWCoV8dbWBwPQGlPWYHFEgUyKwCntalsHCR+o
kZhzVxcEWsBlisYgTdso7xwVv9tm4RWSZnhOQUDUAaT/MlMa3LG3F8tcuZnpzoAoZSaC/l0aOm/o
g/HKvKDaaUe2B/sbD1T4680nHSp3oPTAe/gaJpbjIbKUOkIhsdhxrmLTT60Frzkz2ztlmfmipQdm
e/+UjXbskvmbzsU/kL872m6sKJduRZnzXyLdSZynmHuhLqoaSecG+qTZaB1Z0yEdHGd/24tUpqSw
PGMW0KnXMRHiYZ6nPsxQVclTRd93y1XP1iPrzjOjKIWDYcB9ZnMDlROtf2z6olTcMJveikYFSF+Q
+lzJfYjUK1g8zsVe0yCTko9o8horZrnVKsWlublpZ5bWX3L+7Kr6vJiHeOU8SPqwyHkXsGSZIj51
qjn9rbCCpvl/i5KOYGUOWiJMXJuu196BFwYEseJAh/SU1RCSbtoft91h/dzyS/ncnOR5NKtqYY0F
iDAG4gVaZUdW1bxNy+pd57atPy71YzMVD46eZ7vblje/HrDKa6BGvJbL2e1Uo76x0tlBPSoFg0T2
kueiCCZtfpvHXOEqmy2tlRXx/63JlexEAFtR0EygpcXx8o/TBYijyYDWSG37ZLRBxJs56WHEDkeM
NknYGMmguHwVK5YxdTVgxWSqZhQWXRDs9M2MIqau+W7hnEB5rAgp28ZAQuNhsgniuKtLn7ms61VO
BZqTah/3UxK4pantF7byetE6O8S8UXUnNo88poIA8fXQfJFrH0bPBpuOYGEoXPrUDdlpYZ0idKlM
rH8/W1KZDswoY5hIG7v0gen9ggynUuQsm0f9bB3SvtmpmKd4Za0w+mX2E3v5gemM995YKELkhh0o
KoJoDHQ6GCaRoTFiGCqBgiJGjKbFpzlA+cn7UVcyyq15o3S+L8xIeeXUVUM1ib6EwBPd9WaPhxXU
KGmHeQuCEVnGoI+ed0aEonPkZeKBNtluqltF6rJ11V78DHr56RLDnjCZAGBT5gYEwxdBBThzUAXZ
XpRRH4riWO5URjdCG8SXwVZoIMCAtVDKLeI509jgQVdwXuzUL/X8hzWWyM5GBkUe/gJEtRckDSRB
Z1DlKLxoa8EXxqV9511uFS4Dv6j5oL/OUb+HyGkcLi9LEPtO7avHajbO+4VBaYc7XiYdCGxWqHjl
t+aL40E+djy1tUpKaQsafGFJOoad05low2CakR2n++Zp8ldOW2gBPxd3Kk3VjUNyYUo6jGiU9VbF
AOGagNbwB826MyfnCZU1VXF6I7TA0MqbjBI0aoRSVlQ1ZjXoOVLBBDKNsbYEdFS1/RQmZA5YHYBC
r7AZXvhojOndSXiqFty2w/+3CEtyeKvWaeWuFvreREJUaRWgqP0Dz9m3fh72HQgtfdcac5+DSfb2
ZX7FcIuqCnDIUERDIobXpSdt4CgMARHHstxPuxjVYr/dO4/DnXkElLkDjZweMD/+AAXML53m870q
adpwfvDkoUaJTBC25VpDVWlzYgwGqIY4C+LpZcjzsHU/2SpxnI0dhh2wUGEYHizb8uwaLSu2gCoU
l6rH3tcVOWq2B97GIRxp/9lwhheTDCLIRarCL20v8JdhKU3jSc76tsRLmhXG2564J+AEnrWpfrKQ
yNz+lBsJ6MUa5S85jiInayAZyBCVbndajA85DhxY332qogDdOBQYpcJrc81SrjkpirroWDGhHgEm
4zCvzFPCrA+317O1dWcmfmaGZ1kDWUxWikRDQj1by87unUfSI/Hry5YEi5V9v21ta/cwG7ZOh3rA
g8svaIa2kyhbCFl4JvOnpDmYLVsdIrD5A8RqFBnlRnxcJ9H+sya5RZZpbt/3KcRZTFqHjMP5Jrei
ERgviCL52tpGsMu5BMk6Ppdcy0nxXJyzDgg6EndfSPrD0EowonThpNsKS1eEXogl/yOWpwDzXhMN
jxDkm7W2BsjNMYGtZZaJ9wHNkjddM8xvCztPTvigNADx5hxUneY8M7zkozKOF+Hj2Op3TW81qNn2
ToAhLVy7Hm39qepVbdOtcIAUDhEHNHgrq/RlVtO482hkHn6ox/ngF3PnBUAEf3Qy412pZy/jlB+6
YWgC0Wuq3szWl4fIK0jcV/ovtPUvTWetljq1g8+BrnvAJm3nJuQwoal5251XB5LSR0w04YWGBgaa
mnKRK+7XSU0G/HGnkzECz+AYkb5BAmnFWZjnzegTay6f0bTju9uWtw7SinQCmAAcso58kKx+pIuR
AEzZWOyhGqyAi/eVNUU29MGTP6jy4vMBY73yJ4IgVPqQNgjTvLlFqz1vwcBUuOGic5RHK8VubvUe
LuxIWWHdg+u3MmCnCcv3+o6WwSr16mFCvuERxKSCbKdqLGzb1H+ONwHhejX7lnV4ZwAuDFgGIEZW
6R4GR39Mqi4ySuOZm2C+t3i9y9mnmhj3Ce1eCXe/l1m6Qxh7c/ubXvER42QDnId6A8IIJk3lwczZ
XkaEXIyb28Y877yCAFI8QgAUwHlRRJCSnA/Qt8tOcdsUASBSwu9dlx6yPtNCo2yyKENZ1TeWhoPn
zJiPYNUoFd9ow+8ArUUx0lv9AKnM5cHibIntHnwJwIO1J1t77zTUJ7QLxvqpAuv37Q3ZCCAg+kb5
0QEdE8jb1x9zdjfp8dKPub3wfdOz8Rg73ve44WC/NTTmD54Adt1549TNW8dN/9a0dHVY+qyRXhR8
j9LjkzG1LKwaetKa1vWTwjoBZPXWZslxgIqVYtEbN8nFoqUEo/BSUjZlCQlDQ7szkgpt5dl9V3dx
JKhSX3k9UVIAW4eaUSKEVhCGl6ST7WWMc83GNHW3056c3XIY/HZX31Mo/2nhH6ShF8bWH3P2OTXh
GmgWUdCU6mQI28mJMs85Tgb0bEYlemxzGyFQBQkkYpGr/pqVd1ZnNOBEnZwG6hWiftcumgh50j26
GBFVZIUbiRr4XghgLehNmleCr6UDYjfwRKBtCGmRzsoOua0ap9i40i5MSLtngDmuEYBb7ivUcX2o
ZT0R0vVBPZqlwgO3pp1hCoEIMzXAI8lxKB6zZNA9rGbYDaEBYMOCB4rup7ssKI/tcXwylzB+VM07
b5vFeQcrO2BkV4NXTHf6fKTrJr60n6to2emhdWBPzaGJxmJnhKgKJP5fW10d6cwrmai7GeImKEUA
cXqffuvf1Hd5FIfIWHzztdae2m8AtSv8ZSNxwHPs11KlyGb1vHW9EXlwzrxnxxGLv1DMDoBC+jnR
jbfQVHyx6cQUScPWmViBKpiOBqMOcvDLpTaY/4rbDEJLZueG+vy+mu5I0UI5W1FO3jwNZ3bWv59t
aZxSykoDL22dTydn0Y+xrhqd+1kAlCPX+VrW43JmI21Nm3sczmL5fdT84yboLQa97euv+RsHheqg
ftecsvvmfd0d3GG/eFEP3pbQUnzIzVOJ5hgBsf5P1eXLnzEZjWYvC+qh2ZhHo1PtFnd8jAvU725f
hZvrXXWSMNsCJq6rBwZzzcbVKESl2ggqkHdmYIrdCLbN8ThkuxwCsUtAQubnO4+FZXXs8jCLd4jh
0e3fsbVeeI+BpB76pVd1c27MZUcmE5WgXOhBssR3XVt/Qo/3d4lu11wI2tkmeCoc0LXJqXVhWaxN
a7vYT5obdvbjDM2L20vZekjZGEsAYhUYDBCjSMdhqPUu7RcwElj+q7vnH8GB40JJDe8V0FoZu25v
o0gIUrosPKmaqxsnBC1kB7oF0O/CXLRsukkLMNCgcgdQw/thSgrfSuwft9e3aQN8/ivxM70GPxn5
Yg1j7hZ7ARHfSe98zxCKLdzwBgcczuhO4cl7TXaedBZw0ibq1jQ5pc4/HsfAogL5sVVPhQ18JgiI
ogoiF69sCg31YQLVQjln+i7uCYu4V/aPPYh8dj0VXtgkJYuqPk3CegFNoaihpjtl4NO5vZ8bqa+D
HwEABd5ANl5Dl0e9GdwGta9K7EdAxMHOkrs8sFsn1KdjjYG528Y2QjWMIfEFoAFrlxMzoU022m5d
udf1+mNqtCjd6d/H3jxW86iI1lvNvwtbxuXCOkz+iHmErpSZV19BtnACiYbhT013akYK1W6S/Vhi
XBimCy1Q9uH2QjduwnUYCQgRA6CrKxovqrUzREtQGe2sCr2Gfv4E1aEq5ADJD1CMFYJFJGtHxfZu
YTfPzcrl5oZjdtxdzWrpoAdGZ2dhm7Y7Fi+nxcyiGNHtSCCZPFbGzumSz6ULNqPBbBSF4a0zerZ6
uSZNOm0aoNm5im11+1lgaDFW6bhuuu2vDbakrxvHlij0Ait1afZt1OunOM/ui3r+aJp8XzuOonG3
5bgQISAA6hk4rXLu6LY9TiKKfHsBgYXUMQ+jZgZNbe0cFR5ya2HI7pF1o88PPPn697MMoEnsGQIY
6yeMZwxRcH8hvW/0L12BB7LqOtpyUxxDsJ8TJG6u3C/W4iWjRgZVtBa6T0P5xV0Oc97siPfENeK3
/e8PN0D/6Je5dZfP1hZDCJfbybqLFoM4LaZExvQbW8Qp9aanLjcU3fAtNwQ5KupJuNOh/iK9OW0D
6qEcPTIo1BqPc8eeq6rd3T7nW1fFmQkZkB23y+SWdotarEtendk+jrR50zoquZetlazKsKCyw8zh
FSa7zK1hAUYEXU0y703wqXFTdeltefi5Cak00FLSp84qXVcuTtClnZ+TOLCgQw4yScWVs70alMqB
MIf0s8xXpxVlSkiD8GB0lRdWFS8ONC9HxZHdtAJUHJgUwUZ31QkmY5tgt7CgBqPsHFXhhakox7b2
DPA1U8d7HLIo8t2p11qTDQOEVyvvMZsedH28E5q1r4rX3/cyBx1KVCsh4oHc6vLceNxr6rQCmU2y
5M/NpEemG59cNny7bWYrGiATt9E7Bx4Z3B2XZoYhd8YJbxxALQbqL1bxRO1i5/XFbj2jEAG+n2dN
cU1vHSA4NUQM0bXHnJqcMs7GzLsWD4Cu0iLeo4C/VFENQqTfXBpGZBC3CTSG4HCA518urcMEJB7/
DoAXNpgYl0PmEdT68JyqLDCDET9NvMNti9d38U+TnoWhXUsHzFH6aOgr51XjpHxfTgARJ/FIIi2P
h+OIAH+cpsL6mlmV2FEQyL0dhinbwcms3UD65f1gJ7Eip71y1fXXYGgZyocOuphy66B10jgDCSde
BSC3ybIehB9FGnaZeCxZ//H20q+usNUWBrGhPocOHwjzLjdbE3PJWTuJfUFIfcp4hw6+ML0H2+5I
YC9OGdTJKPa3jV45kmRUil8UO525g448dmGuH1tWjTn+WIsywVRyiSpT0pcVXQs22AymrAzsFWRE
CsX4k4aJ6dtL2vxmv/bRlUiYcr3k2lDMfM9ZHD+zpHPeebZwGiA9GhIVWiVUAU2xMrklUhOSNEUK
sFWWJx+WqswDcwH5Ry4w4P53a5PyN4iWNLYjiNjrVrurNFT6tZfJMv0hyaLblhTe6EoRpsVMx9pW
Evt8cU9609+ZxvRP59L7fqgfCk2lKKkyt15LZzmOPnpNr2OwbQ/M3/t86aOSUkzD9tXjlLKdQToF
HYHqk61/P7Nnmj2vK/RA99PIHrLYxWBgd7KNSbGLKjOrr56Z0XgL0C1wDns3oQ9itl/qyS58dM8S
hWOsh+eiAnZ5jt11f88M4RZMmZeBk7LI4Om5iW5jTMTsj7P4OvLh60TTf1AwPqGf/5eWpQgCjExX
AoGPMYmpjP3GpT9aQg95Yr4WGGL1Y/DqLm3yoTAaBRuBam+leNKwisRkxFlISy1idXOgWvbUFyrC
1+uaw+XWynDYwrS6vliGBrPFzVFzfVAV7+m+Pfa6r64Fb39HkLFCEBmzBXItaBkMJJIVQB6NPn5J
9WFltaVvy4VUYWNPnt8trvBFRga/18SX20f+Goj3c6W/jEuHsMxdII0brLRYnsUR3M8Ruo0Y658f
2SP4HqLx4GQK77muu0k2pYOou7zsBOY19uMd5MemkH/reejWAQ+nA2Aan7sydH3oAmJCON+pMHPr
gq5Pza8FS8fTakXSpRN8dzHaT40Aw/VESxVIaPM+Ah4AzG6g5b9qB5lWooOFBM0nyHWYb7zOZXdO
mxmDXwuyFD7TMtVsz9bJgEiD5eLRiFEIOfHV9SWB+kiPHMoBuqwFVaf+3p3NN3/gLmdmZLQQwDZd
4VgYddRp1/gatw7GlHx3zOTOWNzPuKf2ozcceVw+uiUD30B2XDTtvnc8xcNo6+44/x1ylpq70EQ2
MdqWgErxOYbgxqGp9TJARpuHaZZVwdCXqoHVzcNyblW6itsuWVAxBo5uDIrlsc+PRoSeO4piwWC8
pIcJjB6RqlO05a/nNqVLeWyrWKM1VgruAHoPkHz73nUGFc3Y1YMGR/LcihQGFkbHNI3xbKbx5wyz
DPM4+B2hvl4vQWLNfsd0xW2ssigFAcbaipQmpn+BW69CUOlmoa0X971VP7bL+B6MLHUwN9rhtgMr
jslPBMbZnSkWNlbCwYyB7ZU7felW9/ynMhRKPdegEmk7patZ49xdTKuFe86fkiywg3Yfh3kALgyi
7dp+Px7xkFJKB1wXciWz0r1cdRkxhxJmB7zA/aVPx6DNXTAgm9bnxSJ2WLbikNnJDkX7d/agmp1V
uap0O7vMgAppghdqljXgAXUD5I5/d+7lySmDLq0+Ljm8xo0h6Qie3/kZqLdpV0NI66WfYufZ1ioV
VH7ba/C+wBwcASxH+pyLo6ObYGNf09w2fGzeMR3qp8kZVTQP24filyHpA9p1hnveQtmbzRa0kJwT
JKw+GBOQPZWIX9vc+FTb3v72kUBxduNKxAzMf8uTvptusdIsOA5/Msb2/5F2Xb2R48z2FwlQDq9U
6m633c7pRfB4xso5Ur/+HnmBzzKtbWLnPi6MnWqKxWKxqs45OtHa4smMZXofa5X8ErUaAAiqVUFg
KEltEayuYCLXAvNkgTbES/LSAO69MYkRGa2jp2N5k6fB71nQJkcJ5JGEA8VsqfE6FFHxImczJqpM
K+tdaegvxToUnJEKL1qfP9YiPRSpdK0HgqPq4LKT6HEOAMsoS/nQxw2S6RSmAAmqwuYUWXoLfpTx
oheElyEPwcAuQoq7GeLczilFElWWBsFM8CEsolPcRs5cdhA/jVrbwP9KcI15ZYPpGmnGNEiT9ru4
iQUy0/gV8gJHUZruZal01bTY6WWyj0U9IYqWHRCBGzIFkd/OiZeMKdTawydDyY+SJnkWXoSgaLdw
7ydevTCBa+24m8JqZ2Ggx6Do81dy4olFcdBpf9+F5r6eFS9VtQOERnbt3DhCAdyhFV/n8+ABEH0Q
stQv+mS/jPmPensVpbXhzCJuX1A0VKTuOjDEWE9qa4loCesPydBfaRC3iKrxD4oPQDl0yimJswhU
YfmLEdUAsmjie6crh3YG/YsyZwfs/uQVWvknkWbdthQakLBNb2Pa1040F/qT0arBrhWKfSpXfhtF
pl2qyQA2PtNyxka9m+f8sgiC/VhO+8pQ/Ck2A38yZRBh1Oau17TLSUGqYLY30zgY18AGG/CksHOH
mFJMsk06GYIUQ9RacyM0AnwlkWzJ7JoHwPy9oZcjEgopuGpyZMFWqYMMrExuh0kAFZRhzKSe584p
5x6ukXXvESbJHLOVMLOVdbmNjl7jG6qgXQQq3JtSEBn0qZA41WS1PngpQvBpSM0py+XZHs2kX8Aw
opvGveVpSRU7eRhiiWUdILNI64iAxusP5BUxuC8IF7qYHiapBxawGrwk0p8KLXMxCHoBbouXTEr3
DW5szawlJwTM7zrrobwj1sSUokv461HvJsxCC7eoHYeU9GqAedgaT4VHLWkWLGU0qyd0HjXZ06po
lkkRqPLjGBYgKDQGTNWm5QynHiFL0A31vi6Ni0ICWq8xBgeoKicRQ0+AEKkjjyYlZZzcg4R6IEPb
XmaVUtvp2EToQXc1SaV+dOqgqW1or722aa45COf3bQ6OS9CsqG4pwohmWW9mNCn2Qi/0ihv83Zr7
+5iOyvLEDSswtYHMMB1jhUBTBt272LJFIZNsNbY0PGLmC0ujxaWYDyDLB6UkmUxzPybqXpus/ZgO
BVh8w1pCOb2xSFSl5ikAEzMgQd2bQieUcqSeeuiVVWQyosSZzWy8NOUyJQOVwWfYxfSqyY3cqUTr
zkrl0NWrwNiDXStFqdRCuX4cNXdsk+pKjVTMes75c2kEqd33YXSvNx3qtr2B0VbN2IeDUAEJ1pUH
IF/QVFK80JRux4JeSXkw3kBWudmHyowhtkbR7BBiOXZWmgfFCP1EiX7LWakex4Y+anN417dcDt/P
q459yEA5Br13TCCjAc/cFcUoQtspRQKlkcExP/Ib3Y53rZ14lp0RRDTMAduJazmV3/l/oc61pBor
68ydkWd1qhQ0aX25zIgZVkDb8xgEth5RKxPsXS8hIFTgUwPq25AO2tAcjHK+MLXi3hB4CnQ8U8xz
woqNWlGHtvZDxMk5vKaiTNrsmGucPtvms+Xrq8nMA6KXMCFUTICU4xFBjFLbQy8O9/wbxc1WSryb
/Sd9wLJJ4L7RQYsAUTp2wAWt2DgIMaPuF9l4OxfToU7zUxUskUs0nhM7yeK9hPGaAmJnsZBeyZHi
aZlgZyGKcSB5xUVZ2pUYPmD6I9mfTzu2H1MYTBE1QLJAcsB888kAnUcfmJhwUD8m5TrqbvQx98xK
8po4cwX5vggbuxlDrw4nz8wSvO3uzv+EzV1f/QJmN5LCiKy0wC/QiwtRq8m8BE55j8DAyVo388eV
IeYNJ6Y07JCIo1M9Xph1BZbypwYjVOdXs9lGWaVxbBG8U4IiUTIkj9A3dJLsqLrTzrAljZT7sXFT
z3TPG9xc1SKihSYROq5sE4yW1jxVMc5nk5+6GeIK7YXZFZxn4uaJWRlZ9nD1YFOGxMziEEYCI1Ld
bmoaYtUVejLC6IvCcArLmFPj2H7FfC1r+UUri1mUDEE7pC0AXqAvbFoFhBYdp+P6Lw/ELyNM8EYf
TAUDdoSxHrzHiPzYQ/23Jcpx3gXH6iMpXDPyG5+3Y5sOv/qYTNBuyrgDpQg4BeZarqHl2V2qAtg0
Zys7yEXLkxzg+Ac7YtOmGi7VcgmqwVMEkcXxddA5YxKbJr7iKVs6VVUg6bURBRnNKCVfg3osmadM
OOT1xGMv396ylS2mRFJI2hBCOR79V2d0a0xCu+EBaJhj7wREdMY7fmGYt7rl7ytP7BSIajQYfvJB
17+L8PjAFJ95GMClfP4gb5a7VzctWxURI6MI4hRVEaOrOiJJkReJ9KkulF9ofXuppR/UsbrQsuRO
LboLNBo41+L2XbD6tsyZq6s4MQyK4zDaIjjEiP6YeKkv+eW99tgcQJDEWfFmVFkFZGYvxVhQaWFY
aHJHl3ItkKA1vFh/kwMMKHS82tp2YF5ZY/bRFPtRFnOE/+l9dFVgmtKJdLvRk1zjT+zxxhSX3/4j
L1xZYyIm6mpjY9YNQkut2EpfulXAK4RuxpGVCWa7Bk0OJypjQYmxo4gbFVJ0UUptvIc4G7V5BFaW
mDiJx74+aGlY+Eb61uEBqI7XpfGfdRE/06SvTIQJi2FtBI0F5R6/0D6sMkFZm3OlbBfmvpbBDj9B
VX7qqwR5ny4dRkwUxNObGWe2UOMBjxJJ1DROUqZeBdmc80eb8/1YlYpKGLpubrG0tPgYtH2C4ovC
QxBvR8bV6pg8Ss37CsO3OE2jXT6OLkoqBSmROCIYg85BsuzGFvYq73rhHStWtELUhTZulkENKX5Y
5IhRnnNmwxtb1zgMr6PIh4psHS0wIIAwZhlhAtPY94CcJVEUTzoGVToHmNtSJyngKQLoHcqBjP0y
f+9a139znjFubGoiNPOgdMNEj1JThmwY48KfjZiovUXSgUfvsBl/1zaYmJEvg06yCRs9sD6e6Kqh
HbsQHBmBMHQUO8DIY+ryhB24VpnPiUmxIQk6WI2O1M5jW9vVfzBpQ+K9hYERm5+xbu7f6lMy0cSo
qioaIhhETglw+81o3Pz347b+jkwkyQygZI0cBqrgLcguTPm9HnVy3gbvs7F51dBXAlVDGMmOTUxQ
BVdtiYQpSe30mO8bCx+O1zTdPOJ4o6EYZkCPewOJGWttAqpPFBvmZ/ghQEMpKW3BlijIK0zQFQIl
gTIIZ6lbG7Y2y2xYlUiFlYUBZpcfFiBa5UlPkQPPOALgYneXgsODA2/Fy7VBZgOlhuYC6FNAwTE8
COMfBePvUsy7b7auzy8jAMd/DyOQTU0jEbmqn+sXI0hHyuBV615nHt32Tzgx7rW1HeaF3SxQ7izH
10NWRQnKzG7i6CAKvIoPE9gJbLT2IJKDFn/Gw7Bu+ujaNHsltFMkpyaWmOBol7JveMkJ3MgAfO4V
u7Jjh/fE/smwwiyWeWPrXZIrUOrFCFhD7VhRUBXvbwCFvmogoSUv84NdUvyRtegi0uTHVlJ2NRg8
iCUAuaKPL0qdZoQCdUCUbDiEVuNWaev+v9wZiJnvG6+jG5FawCpjQyglkhdqpLbB5mhHuaMdZGL+
AsCR59KbVaD1XjAXCMA1mVA0cIPOsUAg50S2jBkPG6PsCnkH9dOEExw19lIlLFBSfeEsevnwTD6q
QwYY/MtgSMDwKhPlc4HOmJtPCl+HsqevOEoLHSsbaK7BXrSD0OwZL7gOuHHEYNSQJWCGVPATM2vu
BcvCSU7hDaJ+lw3ZQxEJL0ArHDIz4vHWbQXHb8aY21OWxcEoR6xwKbxg2ErbTbuF9Gm2VWizyIiN
ghP/Ov9ZNwLVN5vMVx2CJAzCQq79XLjry5xk85vJm7b6CcgFq8X6KzLhF53QtOkVLCyB3BMKo96C
BdZ1EJMFTmUgJ9jpHhVsfid7I+5/M8yE4awJrayJYBg7F8pHVbw9//V4K2MHvGKMwkOkBwZUarcG
Sfbhrh+czIucd0x1d+7sFnim/dU9ul4Yy3EoGzVkAgLc3cWz7otu/5pgLAA65hPOQkCUP5Yz8c7f
4gns+VMgmQ6MjIRisMwcBT3tZ4uOYDKIHzFShddnr9s1SH8dwQZeRofZNnbRWPLRv+Tlrlv3AMgM
vowzR2POC7MbZZxD8P6avqbaOPxuaidwI3CimaotPvGKXJvHcW2TORpmG1VGO+ZA/ntT5ol2ajmZ
E+E7y6EDfLCtazu8ut3zHrV1HtdGmaNilbk1m8t5jMXXCXPOqf6oBpzpx63BuW9fkzkWSQoWtqnA
ylQDX3MZPkovB5O0E8EjBC0xmzr976klidsjKeOskLeX7CNWLiVxTkVYn4e7JRvL3hN81r4iyQx6
YHxYdcd7ImyF8dVXZZ+vOS5kLY4KPP87eqXmyWMpNce0aJzaqHjnZOueWttiUpaqkpTYLLG8rLcl
L3f/uaci8TNRwjM2c609957aDERrq0za0tRyNmoarBoSEgLd1nAXvwN/6Ii/l5dXQpEtQVyPVwDb
SpfWrqQwqYhZFSLoLmE3QCfefp6dSkJOUNqGG2IGoSVo+hLZoQVBdA/sprDPHxeuMzFRKVFKSyk0
BIbPrCB323LJCvC1Y3tEQfXza+fcVGjjXjHEBdoBBA1gg2zJgFbFmI4GWiQg5nJksEg7yq/YVwx7
QqEitOcUePncIJy1Lnk2E4G/WWW+9YDuLY4NrIqH6biE3k/tRNVrkPi5vEC0Ff7AeoKcR9GBGfuh
eTEOWaNVE87MYKExPDsgMH3906Egg3wktPXdX40ofrPIBPlGV8WQLj6Mli0oU19AVMf7hFsbh0xO
RZIvLSwrjLsAvU5LTcKi9MxZYo/W+mh033YEHHyY/Mk9dAydhkcruBHUjbVVdmGKgfHeoiz8su8I
DZ9S7bYyeUa2QsA3K8x9VbfT0OUD1qaCB8dFMbq0Uww07LJlw3IvRPmMYqTX5p2GjcTgm13myhrU
UbKoiNX11XCRTzj2XbBTU/EEnl3bBAMW5xhsBFhDB8AL7FHgyPshEWYikQSIF/YixYZIyI5eZQ6E
7e8BWaCO8lb53KOw3IfswVtbZEP63AxQXMOXBXQtxjgJoW6JJAiz7Xf6b9EiVeFqNgIs3QVX3aW2
/38umIntcdX3GJnDnLvRuNQODEcoSX5onjpoxO5AnhG7nc+7MTcPyuojM7EGz1mACeKq8NvsYETg
RtG54WzTb1YmmLMIobBQbEPsI+jIO0fp7eGUOSjRFKT9k/oqkUZn4TMdwZQFVjJeJODtKXMm0yTK
xnCAdQlgb9MGEdrkWSiBZZ29vKVju8w84HJ7/AaZCL3zV205+PEioQpOTjAnL79w1ZYTxqBvzAGf
uNBCIgAeMWiTHXNZmDZyn7UZtszX6dHczgtKIsozR9AEgti4600d03OgP+O46tYVpS+8lZAhgcoO
yzbfQb9PwbwFFO6C18r4EOJXtT7O0SlTX/T6IdR+yc09jSznvNnN+PpllX2FyWbY0DrAEsU2xZV/
GRi/ROv+vI3Nz7iywRTBytbqi0LFykIRn1C7ipprhe67idPC3Dx3KzNMqGmnIkTHAEsZwsegOdCM
d03wDDDBBDON2qBMMGCCH3uUjt1/F7/Be37lA9byC1Z+XdVWqyqp3vrtCAwO/TVrJpHMyO1ndZ9a
3BLhpstB/Ab8bGCK+KEG2AcYOtWMGpMdl+lt5U27CgB6IhMRYYN31W0mRbisgW4HLg0jR8wd2zQg
GRl7qIHLN8sjWLtIH8JwJ/7WyehoduMrmJRX/f/ueWubzP06DUU+KglsLpTjGN020CIa2o+O/mdC
gmUkfbU4JiBRsH+XWQpDxaQCcwNdONBudHLqCnPinF/TTxqqxZYJvLIogzJJZoH8Qkf1pEcy5ktj
cg+12RdRGuy8y/aRZRBl+DPnvQPtPQIi5vfGslyguW9DJQKfMADNsUaKzrqcoHxFcjnfBYMEQHBp
1+3IeV9snZb1z2RuiaoStcgIAcAyZYy5zTOJTV7/cesaXJtgXGoM5zIeJEwmSaFodwbS7PQ9mTBM
J0wYvubVjnkLYpxJG6zBmDAz51dWZIuRZsdD+DeXwHpFjB/FKBQp+oxpmiLNfweF4WZNC0bo42zo
TqTPVxD0JrUevmV0dMJc4rjWVqBeWWfVysBvhlu9gfW+QjfcyOwSVJ/QWyBNyZm+4nxLVrQsU6NO
qWcdBaL6pg91h0opZy1bEzXrY8LqlXWhKpllj+2SOj9TH0xkJEU7kql6ktudmuC/QG9vCPs+592p
vMUx94QVigZGJoBvzARKogjcO3/Tv/q2uOUnrC4KazKrQc7g+YVUXya4tpX7WZ32Y8fjjOG5BJNp
Bt2iPb6g/KrM8CZkz8MoOxUqQLrpnY9rPEvL31dLapO6KPoC+9U3v8vktcdTrAaVWD+9n7ezlfFA
iQmUTzJI2X7ICypFNZrK4hdpkxLZOObGL4vn3lu1FewPmCtwuW6QuuLJildAqAEG5kGzvUZkOqBe
7wpAWjjGY2PjPcurTC5exb601iaZ9Cce0rpHOQIKAwj1bvChuihy2OIdghWIyJ3wjltZ3v6SX4tk
/BykNRFGkGBxtIWTRXS7ikh8Ezjv1NM+6F1lh87wcn7zPsezz62ScXxNzcZUW+j4VV9qHANFc2ea
HeNp4ajWDFvusViQVDuZnTcklGzBRMUFr/cLbj9+Y/XA+KogwIR+IAgSmdWD8S6VgBHDyXjP0crT
SXyReYHTeoBOfPStS52l6cT76Bun5JtVZv2AJhl5qYHscmy8WX2w4gCTL1ctVxhxK137Zog5+DOo
yqS8xvKEFr1jq/f77CMHsCKMM9JlV2ZyLMRnGbiNOR39uHwdDeC9et7w2RbEAmQ7mMWFZJMGqkjm
7TAUmhgVkVL70kn3FdmZPRUg9fqh60izs14NP73WgLGIT/GzvAOB3O68v21tMgYsFYBqwETzg0ot
jaGsF7UgrJgzIMcBPEo7wemD+/NWlk1jnNpcW2EyizkoO6r2sCKq6aVSqHtaTbwMdevkwIhpgMoP
k1OAI3yPr1mViUU4gLihiIny0jmSN5+KBT59yP+kLua2IDaBwyOT2JGPoic6Obf3tpGvffsJTIhv
ZEmDFAR+gpWgzBzV9QMSjRk4QOu6N/P7qJF5+p6b+6eBBQ/CveiBsYdUCPQOSmJgv5FolpBZqjDk
rQdIOWQeIcdWDdFEOv4/U8zJhMzJEE5F14FPOArJrFq2Ak5Rs5uPcTRf17X4UmQg9q5uRDV+arqX
Wf8wm1+QaTmFospjHOT+Gna3u4wu11PlIw2ePeoqTokW1a/at1xATw5oiUcUuCReU2PTk1cfgdlh
sUmbYMrwvcUO3LizAeDWf6ZKk1FXX5lgkv6+rSKzkbEyq26BCyxIL/4+fxx5TsMcR/AM9zRoYUGc
T6b1oQaXi8DyeRtbk0HflsFk+kLWgZVRxpdS/fx2GDD97xS6j+l5y4731AntLiVguherZ/4ubUZV
sO0uZMaLHNIP4E+jF6ittfBVpXQnUXIK7W3E7FgwjlcZjW5jVXbbVvET62qAkF24IFg0MEfVVx2e
6ak0kR7wWyOVcZrQ18h5MPatWw5jbpABBuusqrFRv8onI+xALOvXHYB0BfK08F0YH9Sqts9vw6a/
rgwxSVOVVmGvCzDUA5Jphm+DZfE2mmeCyROqZsz1cYSJ6GidZBsEEnaEfX3piHAz3DZ/sgfeIBbP
4vL3VSZtTZAzVSdYnLMC9EOABlUz5/22leBioOhrh9j4EmBqLglgowr9rqiJiLHmcjjVgIa3MeDl
+UsnXavlbd4Ku2guiV6Uzvmt4/kIE2qGceqnssAvSMPkT2+ke1T6nVnNrkbMdJ03tRkQDEyN4MGw
1JyZs6o1eljXZlT7E+1Bn1jcFLV8EGj0ft7MdtD+ssO297VAgbIJGm2+3sSghL+yQI2TG7U70fdw
xGxp1jsz5MNCUJxX5bsghEhHIEUSv3VC5Z7/LdshYvVbmMRLaMaZKlQF1tyVvOxFfMic6SJ16Wvs
DrvWm+2j7oE8X94VvvL7vO2tWX186v99b4U5lbIK4W0KvXl/liY/k24T47mkB32OHKBUoK1zHVct
yUHpdd7uEtd/pGErs8xJBZfXKMZUQNwvi3FyyljWHMUqAz8w1cJRaZh3UHuZwYTQtbN/3vb2mf1a
MnNm6xYA+zDXEOur+AmUZc9CrXG2lLc85sg2igp2t1zt/Bx97zi8ajFiDp09O6T9rqxzSOvyKmbc
jWTOaKpDUcHS5g6zvLFd1A8zYPcQTPRlwbrq6s4ua8OXBNHpksfzn3MLmfDNhZgsYZ4pCFgGE8xs
x2oP5Lw/EO1SOaBo54ROxNm85fyfcxwmYZCMEfyGOs7trA9uEQN0IUAVpO139XRtFDnRoono8T1n
iRucId+WyEQlPTOCQJdl7GcwHOI2JIoK5aHqdjK6YwIJXfCEgC6Uumb7dN7y8u3OLFdlhqejrjbN
0OxhOAfNBrpwihB6oSB4QKnaQlR558399FuQoWJYBLpZIoQCVOZYdsEkG4pZ9X6QK8NNFCvhIZjH
2jFG6wnUUw9yV50EzSw4x+XH0C4efMaSzut4f6roAzLfVwIRc0vVSfeyY3mV70xQQTgUvdUn8SXc
j060G25SZ3pQqJ9cyhxU5Q//ZYzr7Dce+1ZSwxIKXLUzPC+0cCVS91n0Ra904hMvb2e/MWuOifZ9
XaZTmEi6F/eo/JqqX2OoLIaOhdLHpG9lz6rFm/Pbupz9tRexJpkgn5hgL+gQHdAqRqfaEHeZepmg
gjR2I6c0tgS2c5YYB2rBHaSk6D55UYsBozEhXXhjWjw9CZ4VJoJbVQhdDkuevUyDOEGitS9ZVL7N
XcpDn7DRhv1wTByfQBVYlhX8UsrFpeNBG1eq3szxRs9L1xJljIqlnCPI3k6syWUvVxmlaFJrGhKY
bGvrrSqgfCJyh/94NpiIHaRJIXUWuAeUU/8BBjJAyWK7LSHOukzhdcCv8Zz+RxLLLouJ20ZnQPms
xbKCy+hacmrf3Fc7/S660r3Kz381nK/4I79j7TERBXMyRd5LS0SJieCN9gKZw1Qs5KTIMqoe2tPl
f5+VYIyyTZ1OoxbMwujYoV3Qgj8qVm/1JtifP868xbEtHXlOoJZnwA4GUp7VzGn2uRtczzkBCDE9
ZleDP6kk9P7rY+ef5SE6GxJUJqFn+t01G4vKFngGwZSNYTs9ehdyzm3346XOWmC9BFJ7UwO6fDhm
gSF15ZgDxAMiibfWAQ3wY4fZpfaJdwGwd+ynUSitLJ1ykFOzL/S8SzuzlBTNq7TeE4LYbcRdnYGR
DEMuoUw5me9m7FpZY2LxYGjVPElYokHBQPInoE8BTxVgM9yvTDBBOFHURshCUfdy81keE3tovCC/
nDSe+PdmGFnZYcLwMCYQ7SphJ6CKG8vCtWBWz+ddnbcUJgB3MZiLU3SzPU2ZfZrS27xoHwHUeJCd
84Y2I/1qLUzYLaM0kkF0BNDHDHqD6HfQQlHqTTMF0kCFzSTUNOzzFrfzjpVJ5jiZwjRaEGpFtLAX
oDxGHp3hQnXKfeHGnn7LscbbLOZoSbM8C5k56970DoIDe3xY+BzivfwsOiD584Q9TyuMZ5CJwDRs
25IGMiJwW1zEUJCwxaQXOaeJ4x/sM94qYj0GC7Tu1cpLIiVE7zOnsMDvxefx5Zli8jZLMDNFoJ9B
1zqBOehoiZDBdjDfopIo/mx96UgSKvShgrfzm7f5KRdBdUmEFNmPeTVIBmS93g/wlEF1JkW8NMSR
Izy1GZY0A6qOpgWJTLbuIoaFQaWyQ8yIwCOfRKQKrhsU6v5iIV9W2O2aTbVGjxtOKPVgvwDr41Rz
EtDtU7UywWxTr3dmq5rYptZtHxdSIADyXWAinQY9Ui5KZHNnVtaYaD71emlOHazN78Jp2NPLYA9K
hfZ5ae90tnrRP6WcO3LTIkSQLRQERRPyPN8v4QBEoBDLwifUwsCHcO1BVCvOi2jT01GvBtuahIkD
FjfQ0jYbK7AUAlBkki4v7CAWiT6h08obXPoxYIWyMzCSkMs2wav0U/IFJZ9Mog0eQ6MtH0AJCIZs
41lx5l0KkIK8n+5rIKgs23i1GqLopI8IeoIcp2SXy/6G5e+rjLudJKGmvTV7ljR5eXatG34fAmoI
ar/z3v/jmctaYiL+PPZmJVuVAt8UTnRymmtpN0BdF6Ab+X3+UOzSyQ76rrnUIGF3zTHO3nD/GNfE
BSGq4qHNZAX9IFotnWswjGKOuc9Ida+9y4+FB+qKX8Jj/Zy8VVfmLjpYL8UNr7f7Y0KINb549eob
C2oppGpXo7w55BVyR4hdp9W8KwRkXGLW71PTCPZghryAxB54HbPMMfQw/rvv//UJmLNjdlFbof2r
4fsHPjgsH3qE7rvirpp/4+4lyiV4J0HtZ8fmazPu//MYA/sRGEejCTrc8QxnHzzJGzOSXQM7+0s/
aj51tD/y0Ukd3ruLjRasScbjJKGdoyhTdU9OQPzTxBS+NoXeeddi7w7WCJNayHMb0CaLdS8q5P2Q
5m8SHT9KpXHOm/mX4/O1fUxGES708nqKy968bB/Fy/wAZO5ex0DrhbgPLwdEjHIvuagptxfIes8b
3w4S/7P9WcNfOXCWq6U6U0v2BNBekjIcb0HO6sWVdAfFcs735Gwa+yDJwBAq9jXWGYqZP8oJaG8j
znJ4Jph7C/yrnRl0CAZzMDgBSsVCxMncl01fV4IYp5CZcBMA/KvrdaN4otnaU5XYdRaQKT2VvbYD
Kxs4W2vO8eZZXNa82qI8N0aRgvfbG4PrCnx5XUES817Q77r6KQXJ4nmH4Dg9CzROQgjLUR2xJEqQ
B5YdiKT/BJXJWdMPECz7GZmYAVlks0AevaQzozuA5RAmklPuG/D10hNuZAQNgCZqwntE/svV/OXx
TOiIkWQojaXOXlDmr3SqL83ahHqFkl5A/dtRmqdKHfZVHjxmPX6Xo88P+S9MUJ/aqjzKbXtCVvRn
lownzYLIo9I8NzoNeRGB58ZM5MmqIpOk/vMJNTjlLTiPEcbf5wUZvMdomse7xzh3KJslo4TdCAAG
657qm4fWh2q9p0I5lwdr4phh02R8dHnQRviW6nd7ZfcPe5q863fnXfhHUY5xLhZw3ApCSfPq8/Nh
PAkC4C4U0BBGIXMTAigWc5EJnCjKdhtrVNqVSoU3V1ZO1OCjaY6meVWC3puzMo5jsCmsVZpdW6ZY
WXLsjuOr9QSsr0GMB8iR6LvZTZ0UZMxcieUlpp2JeSzMWO7z0KIZljd5gW/spIvhSd+3DubH7fJu
fIoeOKvk2Vti1CriBYVcVlqMhKJ5rtA4SS9qu66RsYPnQH7GWMAfLiBtewNNSA5CavmneGJYCn0K
SUXds+SPVArtll6qUU/6kgeZ3t7AL0PMBVXhtTu3FQyBHZ401Z8i5eXD29fFlwXmgqq7QYikCBb0
S9UXkAprF6Eb+uVxIeVaNq2/z3aNLzi8JyrvGy5LX+2akOldVujwTTCdkVi/L6i0nwqdqFni/ZWD
fK2RcRBBDepJ0JG1NECAAxxthxOIswY7vhbxHgZS9Pd5g/9yaXwZXNa+WluXlmaCUavlugJUEmya
u/wqAgvH9Euwiw8Q89lgmbV8GQO7tLWriWS2sj//G7Yv5q+fwNxbgwlZECWZZS8uIOQs2yBBslWJ
N8DAs8LcPEJaC9YYL5UMSm907RgW1V0catxAxvNSJufVB0nWuw4fdARNQ+cEfuGFr7pTHpXbyl24
jJId3YHq8Iji1/nv+KPL8M/t8L8PyeIVrVoZjA49289bqDglp6nEyZhshBtb+yRKMO2RN2r0o37D
WmXqN0bcCjQfPhe8uKxEEs/cq069H3x0vzm+wjmKFhNlMp1OiTkGslc345XWAbg8q6/91DyWpcA5
Gj84KNiFsfGmgXxGlOPYS+/moT6gB4aCr3GFZ4sbXUGkAJw4y3i18NJfcAELyzp+XkxfW8mGHLlv
gxklJU88LCMa064jo1fuUfjF9D5vbp5zNCwm6MypEoh6hgOodCMqNjs9f2nL5/PO+fl8OLciJtDU
LU5GrE2QKx8ztzeGXWQmO4w7G9ZN018O41VnTSRpXqYI/AJDBqbz1qHGSOiQ2xjUhIpVS2Y5P4li
TAq0wo0kggIKYPM5p3b7o6fF7jsTj+SINlARg0MPHjRE3NZGccuPPok0+2Phok3nijterWH5R899
HiY8KfoUduUIo0n0K7c6ooAluj+VZkqslkvFzttwJkYNltCjZAjvCi5NH5WdrMehVUfcNK2X760M
rK82ZjJrwvO088cXlKHfb5s4D0rV6BGEm0i6TOlbVAPhmgk7IXs8726cTUSb8LullmpSV1JYGu2u
ROFmukMcdoGI1y6jx/we1DUHIDvFHe/Bcf7TQjP4u110AxqrTxCghByvql56hDqETduIwzv/A7Hw
3Uk1kQlO6Vhh+mbJ6/TXBTG88Fap++Ba36vIJWf3GLrVkw4eytKhF4FoU3/k4TGXEPTvHotn5/eV
zt3YykOIdpGC1NzUjlN4z9lDngUmLumJVqHDgm+5pHvdfQb1R/oyHVAzQt0VuKUnXs+Nt3lMjBp1
oIs7DR+1m8C7Juys8irDfO75ZZ0/6dCh+f7dSswy0qRDtDWkYyo8tmCvhYDKPq+QW3YNR5V7Ocnn
NokJK6mcKDNalhDCqu7V8DSlhRMrfiD20EMYXSvLbIkr/Mr7ikx0yQRhkJQB4ltZUxGrv1qA+u3A
cz+Olc/xylXiOrdiAgZR7JU13SXJSJR0T4eP81vFs8EEEUzeiW2jIAOIpvAkNpjmVtLrXOcN8cmc
sPiZYq3WonZ5PFfL4xeDVyB+cpUTntlQP5ocHZcPVLYd7aY/yqSCdE7qgxn1o/s/0q6sSW5b5/4i
VWlfXrW2unv2zTMvqvHY1r7v+vXfYedLRqFl8cbOTeU+TFVDIEEABIFznrN76b25i11W3fQXNYa/
Uw+A8v3bPtU2KSeg9RHPOdiSG1n9U3gFn2Jlh/LG+M0Kw6c4yo0USZ1IfCKIbifGd9H8MQw1Wvkm
q1AYj2Q/NdxSLvOSPq9WORHlLNBFhAT+GB+qmwC58QyQ++GKVYn7aT6QlkT5EV0AzVc5YwmDqxmN
AoH317PmZCUxZsgSgGqxMHsZrpLu9Blq3qgXHcXbBCGuDjBkYPxXQAFaKcqVzG0eD3wNpZZKsvo8
BWBR5cbLeTJuCvm/PgrTwigfMpWZTrrJ8WgKWM/GVy3wcV3J2K/aTR9YMZt8+Y6TpJ8KtGKs9CGV
VDwVZOc0lJygmg5CgNrpVKA/eXCUeHn4I89Cvxg0HR9k7YzC0wLwiRwxRuvfl6JjhBqG/7okESuL
N7qEnycFUlDBwHZFfjsOjpyxoBEYNyWFfjoAfi7G2kgq0NjZI8Gu01xAfgNIs3EiNwbYUev//13J
Z9VmGAFOpNxHhT7ZrJjhOmUvPBTucJA8DoMXLBNhrST5+2oli95olZyDhnEmW3qEeR4JVw+e9XrA
yA0ugWItJuN7tehn0c2nr2ggP3TAl8jib337qrasVtlNlXSwC6oyOuF1GicqJ33i9QCVuLSyZE40
a/46z1gjXpsafUqhYaLCBLR2WV4I4KLUBjMflnOXYlqujcpHPg1OiaC21m8crZVEKmhjTrpfslRB
IVISQCB4FuIXVWCptRmxV0KoNF+bG1VMZPjbGi1EYfJlUV+n+hmANgxltkPJShAVjbWiSlqxwi4N
X/6Cxy0t9Zb0WmTXsouXJEtglFkZZqFQB0oyYgzlYarfFcvu0AfGvcyltlEb3/Z3abtYtVKMOlHt
kk1jNGCbkvOAC4xYX/D6e3e0gRTrlS5BSGCtJks3Ki7PSqHl6qCKbpiBGPwYF5IlNJm9rxnL4qn8
3oi5LAkUCDGa8XHpm9tQDGVTktqriOMOlYLZ1T8TSAXmuqj6JQfSuDvGDwV4D9ArZsndVS6m9lgx
R7k3g+Vq36jILElDCFIzcrzOOh675GP02t0KZv6koyWdd3sf1NzTG0AvmWjNjDNHj300s9LISYWL
0wCmT6MsfK5DLQx5Dg+Ch/0lJUb+U0bwqSQ9Y6uMYiZXEa5NepuZoxEhC2Bc4LclADxBlIHrjnvl
vwNKr4HKObo094DrIGnv+8DdV2G7g0f/lECZRQcovSnkS96VE2AR9kp0HWbdketH0dT04FxW8REB
4EbVxoesNPxoShbnDz+BspW2WPDgGyLj7oCK2tyiM/wq9DSvcLI7nZHdbx/tf7Slczij7Ys8FNEf
EQcvffjSiY99ycDQ274Zfa4onbRlCa/EeQtfLHvltWyVR0wr34h+8dxcAzLgTWO4SJZKVIyJubkB
aTFUKrnWUvTelNXEzFsm/xcJIT8b++fSUSFG78LCGMtLqYy3RCCIoLpKntQ0T3eH7yOT8eGyF3sC
ydlYZTk8EKXrMYLABuVVzlQOIBybeLO+6r8bL5xTAxuTt4c79SS+iIKVySYLdJG1suTvqw8Yg6mc
8RiKy203+tqg3eMd2Euiyt63f8YZp7O5uF60Ji5QZlWXR1mITLQtstID1t5RbmTux9FQQRWAOTz1
aJxIU9wH0D6B+0K6Z1nl218E7U9ToXwKVwtl1qKLBq+FAvpozPFeOnHX3L1qkzmk6Y0XHTSfspTc
dvyfUik3omUqmgwX5Pg1BjY9ztQOsZNb4q2S2Qse1FAX8bIjKcvvbx/Lg9JdHWgWktOI3HjT5/55
eJhO5DFtqNEnXFms0uMvEj1U+tAlbBgKDUFj9Evcl6SeNVqBYiquQOo+ZPYp9wncTH8orli9htvH
4FMklQ7JaVxnC4+ulVo95WirFF9D6Wl/Dbe37lMEZZ8CuK/5UoUPkzjOwsio1Sc3g/wYYHJyX9B2
3xWYxw2glqFdloaIrVq54JQEzrlxe2ewOfTGSAe0IjuxFb0T9ooOxFOaXx8YcjcX8VMu/ejaIols
cZ0nr0WztYC9ZjmpF5ZrYBNC6ngTu9IrQ+bmqV/JpK44+iBHc7jAVjpEVvEZjHaH4RD6mgd8r7f/
4QCydKQikTSDZ34c4LDBdIyi4Oxgyusmt+Zb8gYamMWxf2HZJms/DbIGKx9ddRJIP8m6ip5+V/l5
aBY3kYuHMQ8UGW7vim50IqeeY+VNxCR/ik6rxaWiUw/ME/yDxRW95lyfZC/whDNgtTztfkCq9iwc
kW5mx8wbmA/4ZN/2RJN9WOkM7Jgqi0jdkPCMCufspjvkPj7kxGYS2zyYKy2psy/VpSL2gOhzMQEJ
4qUC1JiLpNXgS9dlOywAo8GwWeKk93SjPAHAZnVxJssqPXRA0XUKwJUJaHBZTuLrcse7XWtWB+mI
6ixoOlh0RJfmzj3pVOAa54TPor/aXLgb+bpz1bsAVkX4ZqavobccF2d2JZTXsxfZ5FEVRkLnZB4z
lJEHzr3voEJZWepNXpBn3uIcg1DZDo/FIbpPX9k4RtvN1//sMPgk/m1MEQYksiK+GFMAVGE09YA1
JLHjq8xObAXqJofgJYd7YpXktuPmSjLlnrgkQ+cpcU+Rn1+L4CEW4Zpkl3DwsdwE2Td6PUWQBkmi
xCv4l7KqSs5aXRmI95UdOf0Y2w492EjL2xyB2uUBNrxvxlvHZi2PsqMYiFFzO+Fi2GcREPInU18W
5Oe9FZQCI+3Zyh4BBo30DUNBwk9EGUPH8U0/47ob6X6PiqPav/yOLobM47dFQ6M9bCPDp0sFtknr
8cbaZ3PuF7Mdh0FkIbow8U629AEgvSEApoIgzlFWkZZtNUmZyruJX/kgdLmRndAhbTQY7n5tb8YD
67BtOfK1QCpqCVkcD6Ucaa6UC6PTV+UVL/depuQP3aDej2HLwH3a8nAiUC//Xk8qcCxxBDYDcj1M
/MYnpWjBa32R2Smy2XC1lkNFiTqf6qW92PzHhUDFKm7SJwlk1AIYJ1mLuLVr8IvAdxR5zK7RDdST
WEzDMJKKdP4xho6ksIYANr2FiKEyIM7CCgUahpAPNT6vyUQZadHmr8CsbfVu6/cPBZNWaCuPWYui
dihaqmKapFRwe4DtpxMgvxXQxjUs7PjN91wQiCgYvAdIgkIXClQDMMcRSNyQE3IfwZ2cmsC2Bcxg
egeUgRvOAfn1fQoou/QW7OFPuNkrx+TQWMYtm/xm02GtPoU6BBgIjFKpijHBZuRfBN7wpKU+TE3k
xNLwdd+fbNZHRAPg6zAWjG1cgvAqfQm1PpL7PgdKhQCFG7+5URFpWhMwdSL603EjdRvZ3he6pZ/E
g6tSk+F7Ad757yjXLvXUdY2Bu2HXf+1SkFVrldXluVfOrF6KLetZiyKfslKPF+W4w6Sb5E5CgNao
HD4TiBHFrPzYV2nryK3lUDGt7sZSrPWZR2rWP/ZhDmAWJdcKZt2HbD0dO9dyqFgmKWUS6xOWTr1a
XMK6GriNM9oAwEKvKCtQb5YO1tLozEcFftioggCbvA+ShqX8iTQtdXiwG22gXUWmYZeMCMfYMRre
Q6uNOOurANcFsXXEtHH5lrtBuuDtbxhLDBXZgPckBXUSgkRWFc2uFU0J2JgtawKMJYU6yVwXtpGA
mVzkA9EzQHsMu+UAeDElvb+vzlYcW+2URt28wiwAf46uw3vx3YlXgjMXRz+EpLlecgtkrV42v2tq
y/1GurOWSvnmAGPNeCHEDDNf3TYZHIjGmvZgLSD5++r8igEqEYLeSa6g+qoInCze1LSC4Y9YQign
MXXloOT1gKJt0DtV9xAjG40j1lg+a4soF5HoYjmkqPy51VTe8JOC1/2Wc/JkORd6+bXQ+9MsKYdR
VFtz3zZY6lE+o6x7BSjPsA0tTg8ANTjHiWLHPUvM5ljC2hoobxFGHcJLgyPV2KMTvndn0UG+Dd5B
UKS8tjaPJGGywlsC3l5c9Z3JQs7ZLMetPkCnbk9lkwO9teLIVXyy23tMl3sxSEF58J2VdmVxNquz
fbPgsU5XqWMXcUmgaiHyY+Qkma8ftUNmdwftDWBjYMXuvoII0S2c5A0oolzv7G/rZshZ5ebU4Uuj
qEyCEcs9YOT7OMtibMlhq/9OV89aReoE8pqizH2g8FhU1SPTLaWn+uShoXBA0st4EdqOOCulqKMo
p5VaLCPuhvzdAFhvsFcSxBbDqT8ap/Tns3zgfIHhO5lCqZO51KIWB1lMwlz9LFocWCsTW77wu84u
WutfCiZR3qYzWOlJnUl+qpN4yrB5Mhhki48+P8d59phH2iFU9A8+bwNrAibOn1kMdUCbNszjXEJo
zYQEENDy85TxX/5IBN3hmdZ6PcoB9MrBPx4tPpAAGEpsu5nPpbvcTVYhoeb5cY4mXBHxMO8HFnra
Hit/8CNwtSFLB5BrDyRX2Zcw799hOpV1uSIW+FMGthJPhXSliYZuUSG+079F3PU0oOrU4rHZ+L6/
kputj6uDR/d0Go0wdqA4+qshMbLio3RNWh+jOxan4WZ8WGlEOZIYPONgNseeVcpkiln9rrUt8NzA
Wbuv0bYcA5crWQCai0qZn9r11ZgQh1WPYOgSvVlJzT4efyeYC/9IofNHJV30TgNPk6sPPeiZH/Ie
LzMGo2yweZ8H+j6uvsDSBAcYpYucGEXUgY0Fz0xaac5PtQdqEj+6Ft0FsPT+b4U2hdclSTJAqAYi
i3/nQQ3uUpoBbijcTiW3QMcxh8iqWah/OiNQ1pklhE3rWwmkD3LBoZdzjkbezfuvdQM497ywy8Bf
pus5wGueBuSuRDeH9j/TspIu0rVgKjGfubkd6rTn3eBN6RQT+HQHzmmcLj3o9VWDicb/6VRv5g6K
iKEkUPka+k+we5mohk1TIHeQveyRhDmkgFf1Fx4FZsIgEVyzMHa3wvdaIBUBRiXL9DCZkB+EkSNI
R8OIGCdhy1PhAVZHo4qqyT8RugxhoNR9DpWGpLV6IbD4YHDS5iboGFF7U5WVIPL3lUfGjZpb+hGC
DLV7mPvkjU8MRusNWQ3a6yqYnQPLqwy+Xro6kyZGMLU6REgcHLwKdEkFXJ29YGbSqa0fp4JxwLd8
1Voe5eX5NEv7aYIXEfnCHIo7I1FNI2XlVlsvCwAJIhqhBPNTO2dXSerYAvfY5ZPcFuJL47JVFIGJ
jjOrmjVL6z9SLbeTYXT2ffFmzrMSTfd46qHR4amh0C5dAYYLNns3rk311kDn7+KAeuamBRwVw1C2
VnUtlDrbJVeLyqAmuA4DKdeMyhpTbNl1rBishSXukDaXtSBq+5KqijpRzqFdY8bv2kd7PV/zV8tB
tZXKStCFmdvGUT7UfmM2HmsskKUldSngRZ0bu0JGYi6LpiD3VpQfRVDZMnaQ/MyejvSpiyQtDSOi
ozPZuM0BYBY3LBnsk+UtILzYuBIsvcjfV8d8DBNyS4a1NonyI8yKg5SJogm+Z2dfsy13st486g6Q
xjGQrGqYZim8JeWtOj3v/z5LDyrdBxlKNXcdLm25KtoDaqoWHM5rxwGSbF8Q+aG9HaJcfLYsPWmD
0dwgzE+TaJzGEB0bU49RWs2pltjeF8cyeipHECStXOQUpyvxO1/A/OsI3JTGYwKaMPaH7unkW81I
Eol0bdjoXxq/ZD4gCI6CZqrqOfvBSxYqaimTa2nzzWFlFnR/Z93GrYKpdbD2VdxLgfvnbNc6b4ry
9TCSPjvlICvHuSMcOgzYxq1AupZMeZMsj+V+zGH4Yn/PgwvJRwXW5Fiz65vT1msxlN9I2k7lxhYK
IgXJrQrdLz4YDUo0Udjthdc8tgZnKZz6VqmRlEROc18dh6uROfG7md2uv4RyLaMQAEEX/8OXhIfU
Ce8Iu9UzqaPwZvbE84yLwQUoZueg0A8CkWrMfdrioHRuJpozsr772lG9yFc9wRWd8Xk6awhR6RPa
lPH0WF3LX2QXww9nzRrRfN66g2aTWTs0CzHOFMNXqJQvCoMsyBodXyZX3+v+pg+eBBZGCus4Ue6I
SzC4lyYQMabFTZxHXxE2GB51M7tdbyjliVCj1aeInJ3EF3+M1wlqGzGWrj5PTmd1V7HNurCw1o3y
RWE1ZCmGYoDAB6aRpcysyDgZHMO/suyUvus1SyMZqQhPNB/DQ/JRWrqdYeixfRz+h1dVhko0HnjA
T1XZ8dgnjUtNZf6mV4BcG/x9H76V5642iiZ5XQxNy6oFrkaIMl+tZnOMr435IQ1ueqNz5JJ19FhK
UT4nq4XJ4ATEjHiK7Tb6lochKGxZlzqGiWuUPwlzvU3EDOYX4W3fFrlxsFq9+VNrILqu8pMokIS8
kuG1En/AQG7sdC/Sdedk9+IhcFjEnYyYoFGOQeETeWpmJHlx8DAAZJPTryfwREnafyXfJffhtUVQ
7sEIq1RTA+xQ3U2NqQnJUc2Hp32rY1kB5R6KRZQLMYTVgV7QC+R7TKTYs363L4SRnmiUS+jbXJfa
GooM7t9Tf8jDmehxDFujHwGmoFnGoYUuePFAFcvoAZ8DaJJ9XTafzVe7olM3mWBWFSmbYNFgD00e
wwPqc298hUZH3cRt1AsfFIZjYNibTuUgqDaVnDSj7JhHaeGhXBf5WljN3tw3ojORZoF9DRkmoVOO
YdKSMhpSyBOToxgD0LROzHRg3AeZy0g5hgY2UefgKHNFtPZdSj3AI47PYMkQgNcSWPP9vlbksOwk
GnTDdjiIRQ9aZriITrLkeDZn6XsfvZXCecKY976s7RWUcasXVAWUhNTBHWAdbS/ARKRFsuUxdDUl
PoX6930pv4iBgJHG1L+hKDolxpjHCMIjwZXfMkx3kan16tA0uAaC15rJh/mLJPVTHOUqJgC6gQ+z
RLaCpmLgfjnNmfS9G45xQg3BviBKu7hVW8V1dKqOjWfYs/eHKlOeRMliI5fikEB1jY5gZ65xLfoE
JFI81C+s3uJtf/KPwnSveKGNatBWMBmuSdAUo0UwGj5j2MovLjefUih/wkvdkEgRVKpzh7CoAArm
oNb25JR2dGQOSWzXnT6lUc4kWVRd1TmOd9Eq9iNWOg/gB4FdZ41hZosCjlARXJ3NoGECLf7B6+A8
2d/BbWf2KZ9yLkYjl2XbVmRNC5CcFJhXGiObW8QvZSj0DE/G2kDKxyRKJCZhjg1MC/0VHV7OEFdf
9/Vhbh/xBavUo67iOVgqKCSi87xyA384EnB6HlUYViBgqUPWdiVq6hNurmKoI81oZJoSp54TxtDc
dqT+3B7Kpai9kgeYIkZpupktKRHetawHP4fcpKbcxLYUtGfM9tykRsNkDWRZJuVeiiSXlHjEQvZW
Y2OQPvomvxMyZ+JXOG98xIGwwrsFhQfZ0lwA45jdacLQDSZHBDzbGngp4O7GwNRdIOXehImJQaOr
7CpyWEU+cTtT/1wkygn148IPWgRH2KAA0qGrk3cWP7EDXKwCe/6u4gEhshUgzy1WAHcouqVbnjkv
c6rQMpg91b+IpH9/jkp3ji85P4kBZqXxIBXdxocFeLaBixZ5zF10XuiyrHDb4hHURAEg9wg81BEe
daGVSrkmcYAMICL/uYsxJio46Q1rqTdxwQiM09+yqBM8lN00KVUA52i0TjFVTr7IZiFllsa9Lrj6
A2Tb07TSk0vRj3jeqwk+q5bZglI7RvUSdCwYhu3q+eqLqPOeqVI+q/MlCorH+D4GJmxuGVbntOfW
DwEwGP4WgcJ6EahzLzZBkzekKjov+rEfX5o2MbMQjIjj674z23QwK92o0z/zSb2MDU6/pr6X0llf
PvZ/fzMvWv0+dcTHtkklfoEiYMZ4QRH7rKH11kzK0t+XQ77zp1xvJYc6oAIySwyYoQQRicFrO6Ki
xt/xguHyS21NzAdhhjS6KBqGOfiZeDiuDjMykux0foGRje5QOenj6CLSHlu/A3Yd63BsuqFPLemq
aLnMqpBwsMROn2/nrHqeF84OZbCD9sX1XHKqXWSsGVmycjsrq1Lpg1GV+sKJkJn45XV/Aeiurjvm
OwpLDOViBLEp6onEAgNDTy5aQF/Q8X7sIyCUjoC3z9GgIC613wH3Yt9yWIIpfxNVpSZNEnwbAZ2q
veZA+i74AzMNY8mhvEirKXqpZFjHwdU93unO7X144Bczv8s90IEe08Zuz2gyvxOBJArse39fTZYX
o4ubgPDVy/qvrAU04cYHSeQ5i/R21b2VvQsOeRvLGW9zjOOvUu6lKXBhSiQdtJ8NOBeC6EHv/C6S
bxm6EePYs1HKy8hyOOhhzeFa5EnujFn1U3AGAQy68QqE3wydJ4d9iayDSDZ7lZcl+azEQQeBggIY
9BbMRNNt2oDvrlVcTSq9aaisfYkMl0NXP9Ns1niNR1hcUAIQ+OcpqWxFTu0OvIi1whpt2s4wPj0N
Xf+MJD3WVRLxgZc/mGQ0bQKOfW/zA0myrMxiUQZtV61XEik/o0QpX6vKJceIr6XF7b7F6CYlPZUa
qfZj2M9i1a1Za0r5HAWbOMkDRJZtajb8R6W8BvpZ6t5jsDvvbx/jINBF0aTEYxa2DF60GtDUkmcA
WK3uljh735fDOuYa5WZkIQmFQoMgxRwdkqUCK6I8BraB3lhwONyCib2wWM6NtZBUulIsudRrLYlL
yykCr9TQXgGDzOzEOw6U5/saslaScinpFBscHtiRUfSh20NYG/Oe0jF7Jsg3/+RTJIwSGmCJA5Ml
JWdq6lKU9Ys9glbqcfrWfCvc5aBdt3Z4y6Eu4DehFYS/+R4n6QbPGzpaYOipvwlln3RORFx40uY2
45THnssbS8jq50QU7U7QJzOclZtlgtEufGAvVfMgFAujJ2b7PBqSDu5oVcKMI1WkWDilxFuogLh4
l75PtmQXD9FDBzLUaDElh4wK/Vd6w0vxeyWR8gDAVdNmXebwcJCH3yYjm82Bmx/2rWczCq8Wl4r2
YjwWPRAPLn7Nz4CDnoLfKGEXXTatdCWHOobY3GLsOtQ6CQtb/zxjag456UG8UU1g47p5YbLBs7a3
TMbkJowHTHYGZbK1kXdiE16Ejs4Cwm9Ak15eUQ3cRPmTdst02sRD/nRIVhKpwJulYrU08/z/ZX47
u9G/xb5qFvcJHHZg1axa0ubgnroSSAXeOOzHoQ7x7BP5/Q/9CHqVUw+u5dEzWtzApftbxUGQsgdv
PpWYUcQF3CvuqqsD6/3+UtD9tebYz39nAFoFBF1ARJGGHPkoPAx2fk3aCCNXcQZMAuRnHaDWh/SB
2b++v+TGT1O6RSKnYYBz2diABrfzoz6CZbpxdFOyirsQdH6MBHnTEf6z5KDgpjRN0D6jZxCY8lfi
8CgkaJIkPQnj9/2juYk69Lm3cLv/FoQjU4A/RydLmtz2qDgP6KiyhUPsSV9x900txasfxcLkjinq
pOOJlQ5somSuP4ByDmUtFFXYQFMRnQjhSUFhZUQfWXBbHHiXt8ub4jv4ki80H6zhks2EcrXIlL8Y
jQEQJQnMqVtepFg8TICJy3Af6UKAEl3zJWuYi+ErDJ4K2dWYC4sKQC43iU0AHaC0jzzBG4FW8kAs
SXgC3zVnpyx22U3/u9KTclEZl/TiEiK4RRigaUFZ3rsG3g1YF+XNssZKDOWX+ERtemkcISZIH0pj
9jKpZzk/1pZRrkgOBqFAuRktSuFyq4YlWlbqztfBRwg2RiBq1x1KgEbLalK5dL/ueB66Wbtq/j6P
413+jOrQPRmaiT1ZMJuTlpso5DcO8PMxsCMeEGSulsRMEnv/rJJt2vsGKjngcBXXagEnJQbGVJ2f
ss5apq9D+2ZEz/uSGDt5eRFb3bREgRMrIDwhkEp3uvBDG+72f38ThWN16C83oZUAro4XLkc7nZv/
0D5wDB4wZmsXAM1SH2Xyxot6ril/VRMrmX4L5mwtm3I4SiwmQ2hAtsrJdxij6MyuiB21zhgufPvd
8PM8XG4NKyXLtsnQBom0Z/YA7eCHR9C/nMF0g1o1Ow9hHIxLhXclrOmiWG26ATnWQGp9ae6mYGYf
BP1BM0CBJohHtWO1kbIMkvIreSTOgV7DfxpdY4qhBu5AT48/Qv4ZKLqM9nSGD7tY1Fq/Rhu4aobx
Ey45AbX3Ga+R7GIfy/Ip/9KEyYBrI8RkU91YiWA4YydVjNvUdhxQwBYMvmCMDly69VbKTG2HhhYd
CVV2Du/Tg7ucDEu8Kf3X0AI66YnpvTbffFbyKJNf+LmUggHypi+GKVsdsMCaR1RPXQMg+s17hP9v
ARqHaOsmb6ywsJmVr4RTUTYcMKyfKHDZQvTe8ieVO4blgeFPNi1xJYMKrPrQDiI3EYdlKZlVnYcz
GVbTySPhPdiQkJpODh4NjizdNod4cFf7ZyepI1AsQDM0EtgLeaTp/Nr7m+SQKYl495+8/0oSFV0V
wGuj4R5u668H0OkwHEFAhrIQ25ds59krWdQpmMpSSaMR9rJ89D+kB/JcXloc8NRSD5152Xt6i4s4
pn1Zhso6GDKV4BcqsFB40q2iPOTXgj1eEUjD5Z4w4o6P6LW4ZWEfb7qVT01lKqamslD2LeoQLl4Y
/fRIdi86iCcWUPr2A9tKDpXPB6NYcVMEA22B1Sg8JH70jbxf5lfyq3KVPOtfghP/wpRKfnXHZmQq
uW+LupLrEcvZfCnOf1FwGk+9zXkKiIxYm7fpOlcqUk6GIzlmy0PFpsi/V6p8aAuFkZcwXIlMuZIq
0tUgk6CPFiuhHfFBa8m1kHlSKbE4BzdFreoi1NI1cs1HQFbBcQOyXXZdBsdpZmRBDKclU05rGfpZ
64oGSdCQXZVS7wUqynfKeIxy5Zi31eu+k2SZOuWq5gHU2aF0qcKEB0L62jikn4flqLbNwAAfEApp
eCWnThQuk3XbonDu6uVsytVb3zF6J1gCqKM0dkmQatWEVsqyqsyyk+xgjp/212o7QVU+taC2Xxa4
VJJjBK0MyFyxYU7i1zY1gFWunEX53egxTMjZGSAP9eAtjasfQFau0sbkm87itOkQtppZFqwHgk2b
XH0UdcLSZI6WfsEFq116DE+qIE6u28HK9YrxgrSZTK4EUeeM08BiJdTkpmEUdpgukTnNxrmNqiOI
km3kSGbUJD/2l5xY+8++6nPFqdMA2xcApgmZQ1j44Iv25wlwdcUUv4oT92Vf1i8C3Kcw6iwMQ98s
KYeVVB4Wl3+uXHS2cPfBo/yQPQvWUQHPbfsifduXyjJcKoI3cxlkkwDDbQDAY6ZK9gqEr8O+DKZm
VOiOlrYNihSGu/RmZ2tfCJhk7ol+ElmkYwrsCG7mlScAS1j7khnGSd+QMUncAC8DgqXpJdY1uzDO
QTQyMmfGEl56ZlaJM5+mgRSmWELABQe2roaZFc6Lv6/JL7KQf6yDvv6WqsYLXAtVGpu3eAddlw/o
d9FtFGc86Sm7Ul5ZaQhTJOVvxLAWJT2HYiOyV+VB+LIMwMEk9Wv9XIMcaUJqzqLnZi0m+ftqMVuj
WKKBOFKAdaGTBzmB4TBWcjtp/VxJypFoYgV4MgPBILhqHtHHcAWMkcfS5lHlYi3hdpX602nRN+AW
7HGc1MKBKKbq1e+yMx8bjCkQqsrwDSi1hwnTvqDQ4Pz2YNgRGCtrFKvJIycrBLKOAuVdRK7ImowE
jzG6UwTxJGEUdy4Wb39xGQ6TvhEXcjuqgKlFeSGOvH5ObIHPT50wYjqPlQyRD97xzZca7spSlqrv
pKGGpRiB8roswjmJUaEpens0mhdZ1BiJEUMzmrUgbYD7yWXwzulQfsNk4E0QBW9tUKlmmKsME2WE
ukvhb6UaUFmNtiF71XRXciLa6aBYcQnIE+FYZaCF0gNG+vKLK+M/Z4KmnwrlKY5bUsYjV8b4IBxk
P/dJJzkz/d884Lgy4XJtGCDUoGNB2fOFSAqyijmUoI41Y+R9sRf7xp0ygw7zf7nCbWIKq59C6Z4J
lasqVPRJUd1NHoXz/BQfp0P7PfXQVHgfoWqq+ss1AajXT8V3yQQW5FFJbe6We/yN47H6DioPbeSW
D9IKyxwvN6pyLXSBWQOZAc50X87m2VjJodJRdWrnqED/lFsPcmsOfH4dZ21hhWPvNkvp8E3ECLTb
LyYriVSsCPk8C4ta01wbiJLtbKY/urOEZ8fqZOBxmvTCHuovPXiRB4/d2b55XlbCqaAB8rQwCIjX
Ueq7KDx3Cd6IGhAdKCi2pLotjh/7y8uwYbq1Is+7NOxJPpMq6b2gZKkVAsOC4QRYQqjcM1a1ipsN
HBSAuDmj9q4ErCeYTWba9bGgYoLAFUrSkzdU49A7qm7BXtDQGnuti+lfJ/pKUOoJZUNgySfMfaO4
woJD2bz/rXaOSj/HpBL5jrwCGeI5mr9zMm/K6UlIVcR94JIWr6EuMkyVta6UA5LKMZxSEevayKrZ
gWGv0CWGCMbxo4fRwLXLYUwUT2pNCZbuVDL7BOiP1WQqy50Up+6+NW7XcT4XkW7QiPkqlScdl+jL
YAwA8PVXMkoSXrU2ecErH5K74jsrn2BKpXzMlE7dIpBXr97Svey2PpJBoAxcnQYyGjQRXqUfMTgI
/lBX6d/54bLwuo46DpJt8GHzDhkSMKy8NmOPc3pXsEJL/1p8Z4HSszaUcjAA9Mk64LkgZZT41unD
8r0XZa8u+lclWzyRz1hNRwwjpSfW9CXmQz3D4ipKcSTI4oBH+ra/lCwRlH9ZgNcWCDOpp1aPnfTU
D1/2f387p1iZJeVdDKnTlJoUxjDJPJehLQ+6yTX3Rtqfjewj7wE6rz0ohcB4lGHpRbkUDaCo5URc
isKnXihHhdmHwcO+biwZlA/JWwOcSCRd4uoEIbUE46Oqqt/3hWy3QXwuID2DNndK33QFYirXjeFz
CFwyKxCV2dHmNLTCLI0srlkAk1jX1TkHKoxu8bOWqGhzL0Xb6LIe/1HBx1qlnJ8mQmwCfDB9HpJp
OPNdFdmhUEoOYJJVBpP1ds/oqk5Jlm+Vv+rSLAs6B9OqHd5qHis39zozP5OngcZj8yBvXm1W4sjf
V+I4eVIaTYFP4FvdLZfRVvTAzWdWUsUSQx0YIdSEUockt0KrkZSACvyYda/7e759517pQh0afQ5K
TQhrVCxuBFyirL8cnGpyd9NzdAAvA5s7ibjMny5SK5HUgSmNWEpCHuFjtEZHOQMuCWCfqVUBeVM/
VLL5WzX5lTzq8KRTwFViCRUrLX6RjelRG1GlZKwjQyn67IADNpqDAUopwDcHLYxdgAUnBmvIaM8+
+81tM0B86mRQiX1lNOEcZXjpHkb9DH+tmnlYqfYY5R+c1t9qdfLEUHDz+XQlkQq/I0g9MinGKnJt
6eq4UYhXfPcGjExbkhJrKn2lu++438ESVVdSqfALtIBQEnO8pyzLbRl2Zsx//UO9KN8hZ7Eg9R30
4o+d3z6VVmeW5+iUHEtGPXm7QXqlC+U2xnmY83GCiRCGtMUnyUT6ff4/0r5sN3Jc2faLBGgW+aox
J89lu8ovgtvukqh5nr7+LvngdmXSOsm9+6AbjQYKqEhSwWAwYsVa9+swv+IVh7SwiScC7W1eHGc2
+RgyNWReMuxfjJJn+UEVUTFyu9Z6ZoELIEljKF2m4fpT36KX2Uk+51vmQRr2B564h+J9dpPd8Cy5
Io639YdfCSKUCyJSbYAlhVRrh6VzU9CtWSEG1Zh8qq3f1z1EEIYpFz7INOVk0TD/0Ginfj4Y5DUb
hS+j66frmyIPbXVFj2vcYMPPxV9c61jtUbQOouf+Zg0j5t3oTi/KTXVI78itCDlwfS9R1728z0I0
uWe69uCUZrTxsnYosI45u01AyHB9LwXXjcVDOk2wHSbN6o/Wk3lIQWOduGT/kTKESWMl7A5Kwfm+
/vWguXG5tqWb5CRDJ8pnZDyBBOIOqrBeKeu76wsTbSEXRcCp1NKewYylggqmbuype5elzI5iwYW9
+vX/7veWzAURnOdkSiR4YxyaB2Ylr/lCg0KBol2mnZqxeWMyebm+ts0YcpYWcu4RzYxETMM3q2Pw
PfQ3dfvjuoHt/O3MAne3WFU8qxjLX8tlq/fD7w9RMGBuJLTNHfNFkFehPc4puo4AIY+hAETi0ZMG
WzlGNyZcMDl2NwNobkWAze3Qf7ZAzj1IrtRLFA24ZALpiQSG39Re/rxKY6b35m7em3+JIfKbLnlm
k/OUKBsX00oRUjrltouo28jBIL9JpAiuf71Njzyzs/6Os2y4B5nUAu5ihC6rceQedPilZM/RfVY9
wl5Ghvvr9kTvPH7YQGaD1XYtvt58UHyAcoJwV6KFkbqi3tBm7IDQnSlbq6gSr3aRj1Vh5DFSg7qp
fEAmX7U+98pGEhzpbYzkP1eoxSOiw0pr1HzCl8JsDXjolp18P6E2HDm5L24RCS5sIIkuv5cVTmk+
rji45ETvokfzYDqKnfjWY7Ez7eR2PJU+xCMC0Rjo9uvybJXcjd3pZt8XMW4ZgOx/qO+rbALknB4y
cBno7vzT9Nknum/O+Jr/JSbY24xhZ8a5S1xmzND0rMITp2B3DWoqqhG9X/fL9a+4Epn53u8cFUox
rbCtlc2wv/kfcGZ2EDU0RGa4aCyFZkxZh5tmxYAWfhpogRSoO5EZwYbx7d8wLGJTnmIVKKPeVoyj
ov68vl3b1A5/PslXkD6LGxUb9ZhFSIeL00rsUDul0xxXTUs0gQSp92YoPDPFhd82S6ckG7GYRF98
qRocHWMN2Ti4eiy6y0Sfh4u6QDENeQqMOobW2W79PI2H/qoQYLQdBM+WxEXdqhytiuU4TVXYl56m
zNNei6zElmOzRlmmHx2K4dyjNESVHZsMKuGKJtIoEAWur1Bz9gmtRUtifQX0ld7srBlrfWM9Akru
gQ3kWTT5vL2zFkhyUXgiMs+FX0iyXNUVjK0sjGjh3YyrFqdwZzeDPv3HDM9YnaQ0ZxHaub7V/tTD
F2m+6xSR628frj82uDNc69Eo90zBlem3xIlBD3zqUU8ujnLk6R+zq72oYhzkdsngj1EuyeoNq4j7
dE3jwHkqQ37EOuLJVL3Ke/pWnzRP/wsj6yf6JMrAtw/fH7tcsoXLLVtItayNbBBbRbOd1Z2dWIBP
SYUniCnbz6g/triDzoiSygrGGXxL+d11+yYBfCR+a9pjl0EPsfEq81e1RM51q9tzMWcuw5154Ef6
sKwRycLnVbsGPLrPpV25rVed0No+NhAHp8Bj+ImnZEhpxT77vxzEP+vmosFoxBqbVyx9+Xv08NY5
EA1Ta5AzyDAxK+9aEc5E5MBcDkHkpWytdi2a5MDlZC34Q0XzAaJzyKULkWROU/w1Ig9wuSP1A6ap
wtPUh6IWj8g/17hzFsQgV2jhnYqvR9GxjtPGM+WPVHrtm1SQKG93sP74CU/e0rdEX9IRljLcDSv4
dGXCiF3iDgfZX7zCAyTofrZEb+71gH1PTP5xDp67Re9C2gzrRbvyf0z7DEJZaZAdW0CgM28d2xQM
cAu+HM/bEhm0YEmODIW2u9Jq7Cx/StJFtCrBZzO5sALFxUbT1nDW/ASTc3Nqvgpq+Y1Z2VZqKxA+
dzA+dUzE9eRt7MHZd+SiDMmiZpRViFlaCRg3SCjPjyajGSaOJimj92DDqa3DNNbqk74o5JCMNH8k
eSKhT3CzVMPymdKRDJC+SfJ+r0tlkdusKRsfQyKdM3TtctCoFo2762FKcGZ59usybNN6ppBl0iot
nT19aMwCv1jH+OV1Q6JoZHLRaCAkZUkLh5N25a1xXPk7ZgxbgnIbs+fCt7VoXVwsMrOwxpgw8u7W
C4Puvnta7NANTx8rvKZ7yFNH2IkWOTgXmkqNNTUaQGvPRD/MnrnieSAaiw5G87KyckH7oRZ2MUT+
zoWpyQwbdcQl7vdmdFi0YrEtOXEWZXqiKtsLvuD3e5SYYHsgKkYVTF3mZ7OgCyKTul10f5oLB4hC
jyCrXAbo7HUHpUjtMl38OXqrNUEn7/vOXtrlTtbURXpnjZMGzQQ/zwq3Ak1rmgru6+87eWlk/RFn
AR99ykJlRkj8uojAtFnaWmK5egjhObDaXN/I7755aYo7CaYm52gI98SfG5lWtjR1GmhD6rASXC0i
O9wZoKSqy57Nms/0H1VWeWQQDXKKLHA+X5EwMygbiU/M5gbYbb/Xa2HgEBnhfDwuozGt61LDwEHq
SF3u1gX1C6mddwoLC1uZYyBVxzeSSLlXE/JSF8NrE03vRpb8XgZVcI9t3Nf4eqaKCQ7TgIQvXxev
xz5GYV7TQE68s+r9pJ7MHPP5uodqiaeOT3Prxcnr4AEwKVQE2Aiil8a5dJ1ObdmMFowv47HZ5+Db
NU896pUfUpCv6HXB7bBRmb+0x92nZm4tcjzDhSAg7sW6fCupKRTf6Z7l6YNulj8mKX5qaQZ9rF9p
eiMr3aE2MLSv9qno/th0A+w8VU3susVDNmXdXFgY6Zo/ZE6qPJAANbGjvF9CTwH/ZQaGziaIXPrj
+lndKFCtO/CPWR60uZC4ijFdq62Y1NlmsWP86p1ir3qZj+l2edhZ3nqnQM/nvnoPbcx2/btv8OcX
cO9C6IbXRTyv37x29Qf9gNeLKzkShUqHt9K3FN64kwZBOFTX4HCZH16um/O0UQ7NVXeE+npcpiBj
XerMCdM6rewM83pHXS4UL9Pz0CnDTgkqdUmcEdx1T2Anh0TcnFaVq5jx9BM67mCknCPJMaSh2hWD
2u3SoRv2cj5VuW2B7MgfKZPdWWeFP1lNcV/Hdeg0eUJvq0yLPUR+Q4A0FvgSX8PtrbGaJFnVfC0M
vajK9v8CnHm5fesvOLtOqNpgEKuEt050CRZNC5JRdB1vXotnnsndWEnRNUrW1PoXYkLOdkYcpJ7k
dTYQN4c0tPGpxsb7D4LQeui/uYaFATbZ0JEP8Ls3FFB3ayM4ZKyA88UCyE9y0nBnPa+tmdUba5EO
wUZvBtt5ZpLbzlXUvM5GmNTbR3W5qcKbMFgBIqYbtbU7ePmnKqRIXO8Vfpkmiko6QIs6aBG463PS
orLAUIXmR5DB6ZL0WBYMomjsmLCbefqM6Gwrycf1cLN5u5wb5W5UFvegtomx0LQeEoBuJ90HYnxy
2KgYtlLosjMvub6TLan2l7xmtjFmqicPReKjmVQdQEfb3JaJVrxFlUx/SXoG/kHBb9w6PSaaN5gk
AsM8Pgzn2xbOZyhT7atRhjzXDz+VAEHQg3CD3dvs9bq9rczs3ByXLklRoZJlhDlL/RzZ06CjrT/t
LCbSA9g6T+d2uO9dAtQm5YmJoPBUnerFWzkpIfYH6J58L93M1V3hDaXzHygebZ2nc8PcN2/HqA1D
VSJfjU799xgkfuzHna0E4UfzMO+YCFiw7WVnX5BLqaieD3I5f33Baj8ekh51WjSxggRGb1nj0q9h
oOhJBLpaV/LtSOkEE1OUmorJ506RbLY5xich+afGllOUsmRXkJ3yCwiVHZWhXG67ujeduJtEggib
Pgu9VKpQk8I4t2LZmNowXwioXONHLYzcKZ8EN6bAAp8oTCWtlVZHuFgos2tTxSPi4fpB2Nw9UyGU
EqqgALX60dmdwlJTGY1mon7ezi8aSiltXgZZmkFdPBtioAqKW6NqRSo9Gy0ZYq4Ty6iQajpAxlz+
MWRKU1oZg9ysjXKpq9gL5nJW8dcqqHfXV7hRRLm0xWUdal63iV41dG0H3s/OAA71oDll90Vlt2/T
a3WUbvrcUSQP0G6nwEjAdftbSc/5UrkdLpSeAZEcm34N9SMtz06lDrwqFJZDPXaqUhNF0nU5384D
+WrYEFX9Jvyq9lmeNx22dtBRpujR/ATHz0qNOaESA5SqiBhzY3gb+7u6P+bPISDMz3RVVTeFJkko
qn5Qr1h8UKcDuy7JzscEJjEVVehex7BF6kZu9O+izplx7uNWsoUsUsXpD2+sn/kj9dlb7Fq300N8
O7vsl76r/jZv/3usG4GGkYVXgyVjj3kai1Bq5LELGwmQ3NkdoyV1tTbpvet+s3F1WMRSNFOF98gm
r5Bc1wMbWF1Lfh6+RnKg1JrdjqKH8EY+AiNE1XTgKtajeHn8AU7RpLauJF+1nvL2sdaOsfpbaaFL
vM7aZ74hOAyb9hAvIYmMcjfh+3gdKpBdDXIOH+JZH6VeBn2qfKhz/iL35W6SloAZlhsaSvAv9pIa
gLZBDhnKtNwyB0PRzaHtJZCK74fps5shB8L+e25PYlFC8LfDMzBoysU0guGbutEtyZer+75+y4q/
ri9i4zIgMuSyVUNHmozL/fJbWdKIAm65SP5cdr+qsHGaqBXpQIlscMdJo20cjpqONfTJSZrGXdkO
j9eXsREP0VM1jdXdLKAU+JSI0XRRR4rQr7Veq0Z7NoEpNLkJu8w104HZ181tlTeIbMgoLWoqrhve
xdHeYegdExzWKXK7LAsSSdXv6pr83YYTZsB6sGn1RvbcTGuRDsrPoO4fHvvE0P77A01wwjAeKkNm
HYX1y+9HJdCl1oAU+Vm4uKle20N2LFNRk2lre8+trF/47EKPZUoXWQZPsWaE9ozK2VQsuzZ8jscK
ur0CuMNGjMKSCEV5EVkIaHQvjWEWRU6jpYgCUpP2Yek7xZ3VULsnZBA1FTa/47ktLmUv1WHUwjmJ
gi7trdMcJdJnocnDTU6y/iRnPTkUZAw9GXrr9yrTwW9JsubRnHPZZa0uCyLKxgOCaHioopRAsXj+
ITem+aD3LVARfcfcLk2DXLopLEDy+7+v++9GgnZhaP3zs+/ZxIP6P/CLBqLnhQSaieUvkpZ2vKgO
ae/LWRBlNj/p2cK4pDaPsmxIV55raVbcin6okCYQfsyNa+BsUTicl4sKqznTlAm7Jy/PtHwdQHnS
J8/mzOwCWjeaJntJKljXVmT788EM/pkAaL9Zgn0QlYUyDyx1sFkpugC2KgoXy1Ivl6XWI6Q042qd
N5HuGIRmKwgmBdNhBuS4qe3IF52/rUfXhUUuptRNPUpxg5hCblRHd8q3qYP81CNak9UuszF4DmRf
br5NKDQ+XvfL7fNoUBxxilT+24t9ogCh9QTfsIVct+IyTx9tC6pGq0Rz8ve/QNISrPSPOe74K3Ff
JWTA9xsPK82KcUzcfM0wQVOw0rIRwfK2j8Efc9wtpVUsY0kN3MGQsn1YLictq09G3PjXd1Fkhjvd
c6XGYzNjE1NcPm1xaCbd6VNRqWvzTjjbO+5Mp1I05lMPv5yrY06etLDaE+2FAn8fTSLu+u3A+M/G
8U/W2tIqKYxWt0ifag1dWL1yk0l1MulfqOXCJUw4oElRvFf53qHVsHgoKVyC5m95R9wIfJ/lS63r
NpkDSNYHhXG7LKM9msQLM8W+/uk2F3pmnbtoWab2TZ9hhnFihV2A11Qld5PUIK6UAkubV4BpgoaD
KjoeWVziV6kpXheqJPkNS9vXKkkzlxagA1F0NuwwlSI/61QrbBbK6c/ra9x0zzPL6mVA66R8KccF
O5wptTMa4D+YjnMrapOKrHBBrOyqxIyqHqGZSbdhEtljPe7TqHCvL2YDPbX6y5995L+YNsqM6rCz
jkXpz33AHlon3EelHf3oDqRDvTG015ZXlYCk1iFv7UETQMo3+Douf8O6F2fXOS0syhIFO9q4+gFF
HUBDQ9ORgMd5lPfkLrkN7QjY5MJJHMPuj13tDzfq61qZEE+XblVhLjaEi6kQ80QKM8RR0ACu+jtW
DWbLOhAbGdGgXVqn3W3SlnQ3xm10k1jW4OIROjwYUQHOW8G3Wb8xV7UAckKTFdR+VRxlLt52VNIo
HXCaCDANP6SflZ+4w3ElbOh/DofqqN/rX2QbiZ278lHSbOlHJJ7B3/REvOzRgIAcPOHf3BNkMuq8
jIkvmTvzsOxrJ/KoHhgpZNrbDrgpSDVVdvQkQrkJ7PKIbrkMzbrusPok1B0AdOxML+1QhHnYTIH+
rO7LHc58r8nnpAaOlviqTu9kGUho1Puuf0fRQriAQbWxyAdUHHzZStyiui/pmxV/XLex1UAm2tk6
uHiR9VWlSVD1+GpSpaCOb23o6OwrrwBlP4UqGenswhH2TDdd9MwsFz5M1EO7dt2+lUlIjh5QU5Zd
KGM6g5eoN8bkxN6/qG1frJSLFn3UtH3XRZj9Ls3O1qAUVhWZw6LYDzNMFoy5q7btu2B71+vk21E8
WycXFVrwZ4HZA3i3MB9PrAYXVFbtSI8CYil5sdJhull+Lzo1s6cl2WFGYH/9B2y1xy9WzceCQTIr
giPqVz8JOnL9M10/cQSOgPuVOVk7hI1bePGD8l4/MZfcYpbw+i8QeTGXlU3QKVCslGKgibSVXfey
Xczy30mcCAgdNrD1uA3OtppLzJJKUo0yXc/9HtLDTnqADkQQ7xohOdXm0aca3ukY5EMBiXMkHa9I
fc6WCN0Y9UmqzMCQRPTkIhOc2yQY4pgMaY6CkeqfZZf4qIsKyg0b023Yr7NlcJ4xoOydp1KNkb2q
RVSOVGdB/uOTpa1cs4gaO+6i23Ji+yJWSluWUGk3F8m0e1MJAOK8SzSttSF0nrvXHWZr7ShprcL2
eDqrfBfFZNFc6r0cBcxizadZRvrTVOki4d91B/mDqRMVzy0ZxVPIlF7mDmkTmcmYWVEQscTYWUWq
+7pqzk6hxJlLjDn3rq9qc7tR3cHFjKqjCR27S4PFXJHUbEIsC2/Jj8Vd9qjsPxV/gZWa/Vg8c5ff
kdwWPvW21olWFM4YAZuGSTizKTZFngs8Vzq/2ZPa7m+mnXGL+BfI4MHpgvw+88LHSdQ52Yw7Z3Z5
ZoVJ1iFGnMPuKgMJCsVTjBf1o2JH3oxxl94u7Pi9e5lDu71bNffCd4EXbdYPMB1DIGtEUK3+Sh7P
LmgtK8x5KfMogDSqdBNHUvmT1ArdKxPEaFqwST0WrFrFTCYVomAJKK4cyPZW+8Hqxxtw95iHVgqX
VhANNz+HgulEgCWQmPF1y0Fu2zKtUGMY4+5hLMLbUTV2SVR+jKBjEdjaOkiYjzNkCHIBDcc/6fAT
SAvpKryHAcvscseCe1936q3Yfm5h/QVne8wiMyJDGWJwQ1ruuik6TTLz5VlYrtzKFs7tcBE3NbMy
ARngmuiPnr6ynZR7CuGmddqSwaf8TiRYsnlcz01yEbg3aEUxfwv/PcnO4g4a5LFyTDcvzvTevaX3
eFgEoSBGbB+asy/GhWQId7etVWKdHbXl37qTucOOPnelayROsdPwpgLtNShI56MJprBfamSL6C62
viga/2hAyugrIAxfflGt0MYwrhnxC5adZsANICpxmgYBvGvrEX5uhdvcuimYnhoJ8bNhgurHnU5+
02aVbzstWTCnAmtbZ85UoXCGyjLgMPw5yCAZHksR1qS00w5j+Ec2VMeUZl5W6K/XD8RW/xZvrj+2
uBOhalVmzFpGvgp5qgeRX8Wpk/vU0fdNZg+3YDV0klPiqLckfRB1x7cO/Llx7uNZrax1S6LhTmtJ
fZI6qY9teZYsARBn8+2PYg0EddG1VQB8vHQSpQPucMoLvH0CHEekrnvjdSlsQ7aN11WNfdU36QBG
CNiveb88639Jbi3IXr4tFXcLJgpNqsgI7t9aBjLenHWl4jYlRHZadigX0XPh20lYLViWtRaKVKR6
XILA2gL1mggWZgt4pgGVUfUUUtE9+f2aWs1QSO2oFlF0yuchWiKDHq+GmTBz+xcdA7UZsXPDIXeK
Ex8X3aZuLnDS9fNcpD4wqSFzXfNXDSz3XJSBmGgCRTiY1PPYjiOM9DHdBgzSLgB2T4zeXkrDS5fH
60djaz/PrXLvgJx0fT0M4PuVmmFxewBH34lajMFUJ6Ji5pZznJvi/HMq5kSbuygOMOH3EjbTrpxE
01JbJnTFUNChRqr67R6ftageUjOOgzEfnWZ+qdjiXt+vbQtIgi1k6QiWXKFSIRUGgC18JSt8btu7
dhKVib5TCsAPDLgcYqK+tvO5cDHMZq+SCV8kY3b+YtQuu5W9woUk4W0BVs3Z0eGDKJ88EEs4F7P6
GO+DAOlTlVgrVpz3wVKZajamsJ1bUlB2nzV57Ufd6zPDGWaRFvLWVgIbpaJeiXqYxYMJlqkY01jB
xzKlJ5b/mkqRzOT3/s26lZZpIrPXTAVSmpcRMWaJWYfG6g5OA7USMDO46v0IRobhZq0+XveM7y9d
WLMUDPkYiL6WzoMXlGEY5a6Ha8Ssl8EzicduiChsdQ9GK3tKbJ1AK/YWTao7Vrpg1mcreJzbVi9X
Cr3D2GhjvJuSXmJg8ZWPXV89ViTyU334TObkThuX13peBIveCh8WyDMxB4x0/ls1MetCvR0MnOmw
M122/JzV1p+m/3p89WtnVxZA5Mtg6uRCowIQiKEXSRx0xt/N9FvvDtIigllteaOl/LHBBUJSqMaA
EBwHiflZJAdFpM2yuVMqvAI83bgd+RuljYc8Go0MxOqYA3GkvOptK2Qg0V5EKP3vxcN1uzDav7ZS
IPzLv2kr0sytlORxMPiaT8B8MtkzJtShwb28z2ir7/QdHlyi8P4tn/uyShR8ISB3NB6AZABZ2eYj
Dts0hPPtTE31mKrx7MQR+BOGeBEJU2x9MCKjLauiYKJ8A73kbW6G3YwNtWjuSqPqTJVoZunb5B6W
tALTAIJb0Vx8OMy7aupoDhPMJHayTO4UvkrRba5CIgUjbvn4iSk3u4ZA2L8IJSj/6QDeUSQifL4/
saErqxLHisi94Zi18hJHIbNDk7m1kux0CDVWZXsz1dMNuCsEKcHmxp4Z554BesUaVGVhvCH9SZno
fVOZO8ECN20AkwszJvp935J/Eo5NRmAjK0HxOL5AOs6lj8stShA5pJzVnZ7b9F99TtNAXgf3BMCM
u7tTYoE9VTaiYBVV7/bZEwtWY8mDcKh1c3mo1AFyCDAUMpHLcAze15jG6wlsNAcQ2CxEMp75IW4f
DfCdxq1/wGVd4/P6rm5axblS4LMq1fgQw8Aqm8oqQpgJTXWpXF7alIjQlN/eiOuRABgVmYmFcVYe
1dwXOYu1GhlCXZqxh/SFeJk6gZvNjBcHcPRi1y+L+oA5Q3l/fXVbAfTcMnfFmWQw2ILOVRA3d4MS
B3ofO8ToBUdvywo0i2UoMhtApPKxs58yPVtCM0KYbveKBVolKw3KWSS1sfWpoNZr4KGGOwF7eekg
Gq1ZbpZwEKWHWkiMCSBZ9Bxc94PP5c5NcBfalFE9YjFM6AF7NJ6su/izheAehkAlT/ob7wugWCDB
LN2jXtG8N18aooagFyxaJpeAafE0j7Um4elrzq+ltrwVdeldd4vvJSF45Nk6v6o3Z9WuPDfatpER
pCFC+Vvz1zlnr1Gg0j45E9qZreqp3X8yKv+th/RlF0cBdGaoh/P33TzFeTUT2JUPhg+R9lf93nhY
GxvJ3yIM1NbVCj14wEDkFVfM57GakWqNtF4Hy5B5XTvvJeVnSp+MtLMFm7n1AAA5G7JmomBKiY/L
UOkdYnnBotYQuQ4tpHPQPHXETqWdep/uV4VUJTlG+q4HD8sPgfVNl7UM9QsBgjSPOxWTHKWsnwoM
5PVTGhCqdp8gAgtdyajk+yge5CAfaxRmW5Y4tEAcDeM08itzBNcbi43X6z9nI9QRWQHyUUEo1TDJ
cXlGzRGcDnOJX0Ol7onFUmwPihLoFNzKOkhGpvRQM0Nware8+cIod/nWWUSNuB7gVcHKAgVqE4cd
opsByVuJSwNF+b2I9GHjkF6Y5HZ9BvIGYvQIrF120tkH+PAFXrURUylwySh34z8YQ+Y2Msq0ZQzZ
uCYUICyaWnsO37vs5frX2jgjFGqligJhmnVOgws1ea8XzVD0WIUJiG7cpZ9KqnhkboJprlJB/rK5
IswbajgnlH5z1LFYIqOtYUwv2S4zp/u+ke10CAUbt/GqWwcwFPxjaqhDcRsn5aU5ADqEWyIatNvI
LLCmyZq8JV6M94Yqkq9Br7uiVfveRCR6vL6jW89nqml42OGOkg00LC4PwBTTWlL7cH0+T65kA0iU
gJgjs+t9cYjc/1pex8Ds45k1zvNJoktaZqp4SkY3HchdJOVX0X+MZij4dluOcm6Hc3fMR3cRy7Cq
qMKpTtDhR086Uj2owAssaRsn62JJa4Q5u5rKqrbq0MKSjEheTunSNW4V0enJhNriDVpb8j2mkVtn
Ulqw2yojDWVXQ8g5QO9I84AS0/ekSidH0rpprzR69FFn1XjKC70KSDvlvV0PzQwUYoFOMPo9ZgBk
c/NLa5Ti1Ob6ZMvJgI6F0Ru/MTA1o9CNUPe7N7S0ccJawVBmpDROlsuTj6IP88estwQevG4ml4Rc
7AB3KqMR4O6EdHiKKt3vyip+Tib7yDrruahCPyHqX9dddnvDKRiyVQU5Pl8dTuTYyEazxrtJYooP
XELkYs6+869b2fagP1bWX3H2WdOmNDOUC+BBgA7eRWlvBjoK0zvol41ullkiBO13ENt6NCzNJAhs
qmUY2qXBuSunRrUQQOUDws1ds/MGD1RkR6Fc8uqQ3z4XilgqSoAYX+FLcmXclPIsNyyI6/mnhQQ7
y7oTKIFOjcxuwyIH64pS/ri+m1uxVEMxleooOsIqdx5pQciYq1gcqZgdgdtAbR4GRVRC2qrOUY3K
X3OSCv6P28OhQWm6V+CJhhY3D6Bxn56rvMBZW+b0Tg6jYgdtjXBnRHXoAWeQZ3YZC/xmqzBz8Rs4
x1loBtRRJaHGhItdOzIwvPvEhSXAIuOdXLnZ36Kq5JavoiKDFyFFUQY1jEvXiaMkasdkZAGNQQtL
RiQQffU+6uqtHuqi0771Kc+NqZfG2nBoW4OUMKaaR6N6NZXEmWsqyJFEVvgvmemJqYYVC9RsrOy8
SHu0R8JjNy+CgsFWNDlfDve50r5Va9a2DJkoZKFTPbRpa4r2bPMD6ejtrg0tgF44919CJk0YgmQB
Oq8JJH6TwFBGxJNOdyDO+3L9rG0lFJiq+8cYdyENaO/QODJYoBdrJ3AaP6bBQs24xwRF+jgWxT1a
Ax+a2ojccOseODfM3QPdNOlVbsJw3qkYRE7X0b7FvIvUfOVXUoD4FgXNrVB2ZpHnB2R44dfN3AFt
1hlB2ljuyNLRpr052jkNb7RM/02rThDLNj3mz/7y3aFkQeksjbFMSfuMEMMgBiO4UAXuwvMBTvEc
dR1QzAFNJeZUBXCgKIz8kmKgZVA03F/3F31zQSZ6kujcGutI4+WJrsowbjFyxgCftgpnMpPjpJiA
UDfZQ5ylT9Wy9H5WQ7Ck7E2vHPTEDmOtcLtaP3YN0sWuzj+bpUWte9JbR9MjR06So2XV7yyzNNtU
JJADNU3lSkVhPchFPrpk7PITSLVjtx+WyOswXmkrQ68EHRlaiLLUkaNQ5Slu1ZVBLR1s0k8PuRn/
1Rsj0HFx9zNRGeiOmuk+S7LbaZjuCp3cyZiSFHyLzTsFl7JmyoalUDwUL3dnGOMlXSoE1yRWMl/T
1cEdZAyuofeyH2JVwQRbe8JUhzeW8jOquO71r7MZCM/Mc+E2X6rCykrc1oWOWo5Vub30bDHz/2iF
C7eYfzL1yOhZEEmRo3UPGbsrs0xgZNPPzpay/vlZShVmGi3HcmBo68uF3WbarjOLf3NvnNngfDlp
59yckGQEiaYULihiDDvVaWsX5SzCD2yeUiSIAHih3/PtfZiVKkarKEwRQ3cpq1ObKGOGcXPNss0S
r+DrjrAZXc/McWG9iOaKRpnCAqW4Gy12nLu3JnxV6Hwsx9/XTYlWxgVyGg4UGFuEVVKGIAEmzgpF
zUzZjtP/eswKWS/kiv7/JhJugrLN5jBssgk+Ycj3XQz56lZ1rAxFkVhw0QsWxRe161qpOtbjoi/U
v8dwpRbEo6t/lIvd9c3b8nLQHaxoJ1RBKF8yzGQJgiIGwbxkl9xHRXOcw0iwFJGJdalnBylRiDXl
cSr5UzQ/ZSASi8vy5f+2Ci5jIRPVElXDFYR3dOGmWvZXp5a/rtvYCm3QicC/6FV/xwbkSLbA1QQb
fUEOWo7iimre66qIHW/TDAElF6or6CHyHZNELnQWZ4htqkJ3Xd95UtEg7xddo5uJPxgoIJqMbhCG
yLmLIg8lmnaJyfCAU53WnlSvhFarcRM/NiANYU+94ohQi1uOQDSgERRobXyf3l4GqAfWRgLaC+iI
jcPTUouILrYGvWSQOSsgFlx5vr7KH2e+pkDAEED1jvjxvtovT+QN9HNu9qM+LDuLuukNYqvykL2z
ew1qRMyvXyk08CoHA5POdW9Zg87FsxVcY+c/hIvstdE04CQHM6geTKcCgoXRXgr0o0jCZAtGeGGH
O1xF1ncDI/lqJ9qBIAyf8VEHFUwaABD2sDKNOZrTBNSVkkAEfPsWo7g1cqeutP4fad+1XbutZPsr
Z/id3cyhR5/zwLSy1lIOLxxKmwHMmfz6O6FtW2tDtOD2fbOHtlQEUFUoVJhzLs1WBWaopQKPuQQW
k6wE90Fj+VL0fzYLRhZzn9R92SI2xsGqAE4bdMXJu9hRtefvT22BwfjXY2PuEkM2g0kbcGyA/ryh
NATRUUcdmNyW4DAPvdiJN7OHj7jvdolnbWpf5nYIfanw/7pSlbljSNh2uUU/gfIgZFtzQ0fwkjUf
Fe/DlXyjo2ysKIZhlVUEuoM5mO24b5x5HR0tDJOPHnlA0Wj1/eYujc2f66rKBIeNMYVinFWm39Vx
cStPoJsyQylclVoR7bR8UFFyHIyNMMqFLfQAhJ3wdl8r4CXc4g3Tu2FR42lRpmiX6ht1qwPAwOd8
4pewhdl8JrLMu1pNzKHG+W87z3qgGeaM2PJj5Y6Aga0PoxfCmkKfV/D4Grczgtlos63HLFM/FE90
2lO4lTdgy/bINe8UOI6JTeBbYqiOxQBDSjbjXlqbmwE9uOmWx+bBVS7GMWky0r1aCgJV4C6vyo3m
Dwfz1IKEq7mZD3wKri/XJrN/jC8aUqK3GE/CDGl1qKfXNDyKKk9/6ZX4nb0wPqgPk6yOOygHpZIc
DrSBufWAoY3OPV6DNm85jB+SAPIcGy1EqbVfAcZP1N4Fy+LE6DylY7lQJGkWi6ShUnB5aKAq6G0N
g3B8AgvOTaExwcYERRjkHoLQROp3JPPKdp+llStGMu+QvgQZvyqCxjgZogsGJr3RVy+CfzD2QAiy
7oAV/4Fneim4aBv93mVwTopNhENenYiUKBhwfnaU3mRzbYPvjndUVLe+0T2N8Q8Ymx4iUcEONl4N
XnbaVNCjHxvQ9C3QTvbVpvCLR+qdRC566teiG7OlTCyjpnorANicdvFnF/lb6oPqeR9ddZBJpxS+
30+eqjB+A8N2GnqE4AgtGe9gpXUwROnkgWrn0dv3knhbyriMiAAStjHhCYOgOCl9c5TaJnJqAdXg
SgQ0tViGp3yMOa8hXsSmMV5EQMY7IzQy7H3xEtB9rkq8/lg541rcUOg+5bk6YuD9dtrx4rUlTMbz
C1hjvMo8GbKKyWYTRHTtpnpqDsU2mBAyZpcEA0sj+jjs1DNf9R4vAMHteUX3r2+OXxWJTYCaSW/m
E17o/uhXd7NLScHIIVgPLtCHvMyPucUjrkTG8aRWV82RDm+Q7kuQhd/kADiQT2EHYMb0AvzXvrXh
L5Mqzje2yiZE2zHVNaWHUJxwarc3AB1L0NhXe8YWziG70e7a1bBDl9reuPlepbnrZeKXn2+OCjtM
fqQ3wbbDeDxoh93BRz+c6EoH0ZZFmzejv+xyARNkosCJhmvGkOYQPfqEQKNJ/Z4Z+6jlRUdLc0RQ
3E8JjM20k55acYHIcXDCC2s9+qNL1sZO9jAfT7xspVyMDliWDwkaOZAKBsUh96HFWyRjO5OSZNMU
w3asSEBrj/mA2vlRSzEYI1szMr6T4MfJtB5C4bITc/CC69NOEYIdhsC3kZq8cA56+dr5Y0ckFssL
fV5KJKf4nPA5vRG9ZjXa2pXhCE79w9rmoCjpduPj9zK/3wGJ7VWdx0bJgxoi8yi5NIfmrqtDjohl
y/lcFXN5i7T3IOwm4JGgs0wRnoFJ4Naa6ITVMWtbzk3zFyEqRpvQ7Sh/HWEMmlgmqgxjiTbAg1nl
frglTuDHeKlTx8CbRFv2/AoqvjQ9ryBLAb9xlpxoI0Afmim0OHyuN9JN+dZc0pxLi/dddAUabTw0
0GqsOcTnBf3LS1VVtCAA9Rc5GOYKr80mNhulp+FDucnfoldKPFB73b56qy9jLqTLonaeiWMucUwk
5aQo4RHQ3rwT4sotBuleMyL3e4386En94mnP5DCeJ09mMBGRgvqF4q5Fbcf/SaqQYULbLj10lNKQ
iGLg8lzSojGcSWY8Uoy+wNIysKGCIh5kTV7r8cwZoFl+L5/JYFyOkIqVHukfhxZl6HfKH9trSrbU
uROQOMiJ3PRX/LNbfhV8iv34+Zma9kUSze0AseI22Cprspq36ASw0RS8+v74OFrCIuNUAAINzRmC
suy+FV8FpLmjgeNROOf0EdueLUYW83ksG9hcUlnI1rdomOQSbPBkMJdu2w75NAhYx+BI/nBRbuoN
2ZUnchkfALV7G7hAB7RNGzSQd83JBKxJ6Mg7/rQX7zPoz8+WGpBiNqekpGREFqLmzA4Ib4x/OYI8
0w3Gj2TCH2qPSUDZidfVSofVbTAr4evuxzTvytrkF0hc+MOaV7HnLZD1Kq2CvEWOC0idk7fEsjxZ
rG6/V8llH322QMajjChWGpMIGVLqTIOLif69sUYC8ABaPcd0W68lm+xGgU/h5zCoPX/jzT6+7ewA
u65S1DhEPpUUvRvH2zz3NLJq1bX6OIpPaq1zLsBF+9MwhIhZRwuldOY+UuWumbUOttFUd4HYO8Uk
2ULwytlRnhTmTidtJ8BFQ4q6UvzqMt7NazT629K2BeuGA+x5YGhwOQqX36xna2NsckCXIjq8IFUD
1L0K/uE0R6Noi76m1EueeATEy/frmTjG9lQ1kMa2gAv4QxyoeR3ifMzy2OWKN1S8qCln4hgzrDX0
X8otVkdIuTdjsgWc+HurzJ5WyJtSqDxliCh1T535nNNcjNDOJDM2iPFAtRU73OzSdXyHDoPpTlsH
bgy0i/ZOALt3B8w2Gj4JJ5VTK1+WDNoCwOsrGLlkblxZbfS21nDXK4NuT9l9WWwn7bUrDgOCxO9X
SRfxxRAB1/SHKObilWvx94tJinsf0D9eC+q/EskA3rwxZ03soMgwRp2Qy1hTANqnTDuh/cnGsIOd
1rXTpQ/fr2rZEP9cFdt3RwrUgGVgfKGz1lqFqrqtjepKtyoededyEeVz+z5+fubHSquYEyCY0xRz
7Y8+5fdJXUDkWp62es/d0DNdgIUiIzcfBtH+O5HFX5j/51oZ8wcelIDmdbjx4NCCfnxYkQMlqcxO
lBGBl+vmqIvMGL+YN5LVEKy3iYBKHQP6NH28LpLa+/78lkBfPoiafldLdmjBaEejaqiTkY6dh8wC
JaaM3BJ1KTQ5xU6xkUAVn/mhqwGNr1xJnFBqWVkNzFRjDubrKEyvhkWKfkqEvOqzWW0s/VKI3yg6
KQ//dPGeB5z/H4IYSxcaYMKLMd5lWRkTZxiUxFZTHuHhX7jsTymMkUdSSfQ+hzk0GBd0KVVv5qgU
7eqBnECAxH+DcfaPbR4xlMCyogrXe+MZRxNE0o3THGYCsEuAvtjJRXkhjXb6xI8rlg3/z5WyvSQA
9eowO4nbYtLLqy5Q72N5CB2jUBSO3+QJYq569OqZgdpDQ9Sps+XwWlciezY4A3xfW89pFvFTPUzG
tnPkBtTSyhWE9I0jGClIhlC4BIlpIl5K8sqI9I3UmauyVF0j591/NCb6ejV87iVj63mKxnCN5l16
n1xR1kbVbr1mgykUl/c8+gsn9imLbveZHzW0LkmkAQqjriZvIHZ+/ZMTjg7w2tOaN+2yHNyfbSxz
t0+hSvBWgrzW7d3heT7qq+wKDY4NQCpMFcDfnZ9coacK3c267PKrRMtpvrMPoBZ0tuC6kwe1ow6u
f0C34gc4RnaYjmkLXPXWSzA+KTmYNNwom3Sj3QguDwOPp7+M4xnIpNVzjVpOAdKgoLrF3B9gke6+
d+PLSYuzVTKOp9eEJmpmqBDBQCPwPIH/qzvlcV5Pj6h5FxsKsmmGtnb7N0o5HPVlwfaaEfxyuEOo
SrUbBTfH6wBwP0zaHnjay9lLi3lclIbVGUIP2uagDdyhuRVBM2MIV5y9XL56/zQRi/E4piyBNKvB
XtYPxnHyuguguM9rKcQDY3aKtwiATD9w5fOdOW8jGScUlXFXdQFUhSbUKP5a8KhfWyugnzvFC2eR
vK1kfM5gkUbWko+Lo943F6U/7pR1gedF42Yba6vuxR2uSI5QqoXfODqLcT5yUjajiXzlR5+AeTBX
FHFqfKnX/dbwfpKVIsGNLirBjTgwbIvr1SUFbUN4aXyZMdQxDgZSEyip3u4L8cFSLkOBgwq2HEud
yWB8ndCRSicz3jFmUThJMNvAMHMtMwOexo2mhWCnjHxwovp9kp668CUY3tQh28phtxm1epsB9aJV
Y1e1YjdsVS+3mhVn/3mbwPpCXbGETEMQZIIgEwl+u1n1O+T+/GaPfkBXXIeu7nFkUmv5cuZnm8L4
v161wNc3YVMaD0S8nuKSrXyiFGbpmhz/UdXoTBjjBpthHDpdhukaWWGr+kYxOWe87Gg/JbDtDYYU
pDl6aPFiPBbP8ytYx73IT17SxCGr5gMS0sDA4bryeLAei17pTDDj+2KtLdIiRGhZN8VkF6Oe2nlJ
buRy2OgGr9NwURg6ujWKYIqcBqPJhjpXjQgiBh9ossINAG92tRFY3jhF6OsxMMfw/6ckbIOFFRRT
rlLLmbb1pvSDzbzqvQCli8gL3X+U8jvbScbNmoUVWn0CKzCC7IdYzZspk3ithTL9I9+oPdtbAYhx
I+4F7CDNUEnEqQ5IahJiB2+o3nqzN7iVOzszKtTDvXCjvFUv2TV/5p2rrozHNRNlqNUB6joCIwm8
6MfoGL+PO/o4QPOZLamAjNA23QuvLYDnCzVGg5qwEGIFMwAgeZlRWQ3XmPoy1mOEsE+A8NlpNvEp
WpvrdDtdx1wq9OWw7+yQGVdndWgNijv6bFgFycZ8GgEi7RGvRjVstqenaqVkNjDnMqevHBW0M7ET
gLg7RF6NtxXL6d+zT2E8YNApQV6UPz9l1eB9raF5NzrKeF/DZZhgicgvo86lw+a8ihLH4bPNGUAO
VFOrgBbKw+1MAI72PPKQvGmg8I2is/0XVjYIc2LCL5kjquaa4LQz59riSWA8HyrkadgbkKABtb6Z
U0BWx1rNi00WW2Q/T4ltsMDcbt2HMU4p2aBHF6dEVrRv7W+0rC6GeWeSGP+TkEySQtojZByDlbLu
d7BFQOvmW375ZjkhcSaLCfOEMpKQKocszZ79cE3ZWckquDZtVIQpygavEYma1XfawPibRBaSpKft
29E+uATQ5hUwVYpb06VXY7rOL/Pn+qJ2BDe+59wgHE3XGX/TilEwjvlH7JxqXtzY5YlWVywPXB+x
k7W0xxZyeXfJcnPM2QYzfqapwb8tzsiDVN7sCw/1Btw32xYHanYOBUv+G1wvPHtg/EmRBwCcsyCS
diN2t7QmYKxmz0lsMMt0O54P+YslIpErAiDD1D507OwF3eqlZgGVBqHzQQYGkITcvOEkz/BbtQN6
G66/XAw+9E95jM7qlZEleYajlFfgqfF1x5pdETaCSLXaV35bONU1AOrcf9QfeyaX0V2gfZlxKlG5
mYcEuiOij7mKHI6iLgcGn6tjFLXD4B+Z6W4CLdCtrrpVv+58AGPZkGvHuIw58qg2fLXIT3mMgiZj
1NaNBQ+QbIJVTY3iEL+rdrY3VqIr2wkCLANRf/lPiCoot+mfasOoqRSCwyKosJ11MdhNckt63mDq
ss1/SmCifQUBLAZzEDWWUmSX8mjXQbUayCVnB5f99Z9i2IJKlbRWOLQQg7EblP2o/reI4dC/sOMl
OL7iItE85OemfYQ1Z7ZmNmY5yASnddf6+WZ0ZQ98EKfeaXxtC+ZBJz/wPBjH2tjCSg9ecrmgyUcw
fa5rIzykJLotWvmxBc4255L9i6jwcyuZq08fxAhow1QY0S7bbEZMOEboqk/3ZtR7cSyfxtpyc83Y
94HkNnF3gXv/Qg0bAANbHR4hU26nAdnVXfSEDMZF3usHdD/xbHT5zfr5mYwHqhuQe5e0YP+T0xzz
XffxylhRCuxypXNqkMvzZWdnzvidJjd6Ua+hXzlAIlfBJVhQVniaIwQRHKTzLyIHKcPCMRwwOceP
5SUqMrUt4eUAcCLe/b2YoTn7FsY7CUER6lUG75RugBzpCxcdQUM4BlYO+AYauNO+2tLARVO9ELBo
cLI0y+1JZ/IZb0VyQgDQhFhPDjxyoeF1DT4oXDfGU/SsPtDYgc5FcOk+OZ5EZnxVO8RBAMB6HMHD
6IteuO5W2PHYsZ4UUH5iqo972XDcssz4rqypiSgaQLHPzXg69j2SbemYzE7fKurOyi1lVRlzbM/T
MLrf+zO6heyFAOhwhfKeA/aNRdnrM0o9Y6KT2Mrb4TYAdZwjT9N8HPBmBVV406cnc4hbDkHSXzzI
/rQphRlBG2VSqzmNr1vXbfetP5+K+9LNES+RywIoUQ4IJi4AD3WpW1Du+jDzhiqW1n3mWhXmGTGQ
JAwB/APfA65ty4BWS3dhfiuY19Kw/n6L/yLs/lwsdTBnbjyoJfXnwEHvGyDAK1atTdmuJIeWikOX
N9+wvLnAZgScOVpAv0xc6xkJO6Wlm/sAsJ2T5XeH6pAd9Md53b0HqIyjvW+v7kfiltvIa3Y8CtnF
kPRMPuM2cqmc5EmZEGSkjRNi6qF65+zo4iUMeB+QXoMiVGFHYqJWLIeS9ohMW9pVO65fW0/2/1aJ
bDFCOxPFeH/ZKJVYK+H9k25obbWN3xupvk5MuMJBVh1lmtahZOyNJNsFY7LLqu4CEOyALub1Ui3u
6tmHMBdDBPyqQaWBh5zFTl9ek5yXnV28/M8kMOcmhFllGPTqibvcrsrWRQzQy5NvSrP3/QHy1sI4
9rTpxyykZTh0upvlEyaPOLHFcmXzbC2MD4/AYZQUCXRwcChND53KIJiQprWvYcdjqll+FJ1JY/w3
yIdi9CLjEUYpBOO15KMbzKesdhR3H4vjP094C2QzLSYqqXOW47Doy4HO1yOb51voQNH94pqXSV+8
ET/Xx47yR2OOcjkNBBQd1DjDRVc9kPrxe51YjnzOhDBuMq3kOtCpgud7zLmBNC87oCJx3Yy2tUvB
lIjRA9Uu7yYX/aBPfbhpV5VPQBNY7bjwuhyj15nIFHMYdZeHWO9QOkrqkKv6GDyi4RvI0hLZatsC
vaf/rLfhbP2Mp8n7McT8HephgLYE1WXjgEEClGD/Z4wE+qg4E8P4EWCmKVNQIOEdBc+1fFFo3KkH
jnWz2ZcIaLqVTnvzW3dUnPgqAlqAucl3w0N86jbqjt9/styxcbYoxqFUFdDWxQLPSwmkzW0CQPUo
XstNvzYU8Gnqgz+po5fNuA57A3BJb9+r7l/YP8h/NEsHCyr7UEt0OQtbsKbDGNvYTh6ry+pW8AIf
4wHBg7pHcu1W4shcDGCApPOHSMZaBF2rydght5YFGCdUFWUt9MkRkyieHCU3opJzYZKXj/VTImMU
M8l/L8uoK+EhvFDg5BJXx+C6tkqvjHf+nICsLD5AzhZJP+kschIT0khDC5PAbOga6PZoOk+9RjLs
WM+cuD6ZxC7nHXmfzetBFF3wgTgk32r1vRhdl+Ala8mxjb2wuBOmi6o6Jd11YV0m2b0VHkSU8HO0
Cg4+GTCUWLykw6OSGU4V35MmcHNhK2D6dX5pZS+YwChSNLZlXcrNdShdNPGVSY5pfZGOaz25qhK/
Ab2VlO5nyxaMvZkndjTasQy8MkeQXOk0yY5o2ELzEA3XElgWDZDaJMFBSsAOmqxj+WggVLPuBHUd
PwMWJRo38WSH07qJtnIgOhm6tQXBSQy7L0Anr7hz9Tqk+wrTf5VrAWNJyw4jaFTRclU7YIjwxVYA
7ukmqN/C9qVV3kq8zkx1SygjhvUymmBRl+0huTMjN5pdYd4DtUQA6sDY21PrRuFekdeKaAetEwTv
AznpAl69uMfMbq2aKy0+duYPU2z8JBzsTigcFEFXoAjGcIUrJrem0QBkCmNrYuug/AqGw01Yrati
08ezExbrqDuk+pU4enW4LsjWxJuq3YXmvgmvJvTkYLJMRr+Icg1oMdtITLufHqrorrBu1WIbmxfk
LQ2RLu9+yDN4Szq7FiY3jO1cf0yIYufjRo9UL9a2chHZbXHZTJdpC/xuX9VWs7IV2x3+VQVygvyu
RZ3HAlkMup3uonzXDcdcfxIEsI+CIVtaFeFsi1JiC+I2RAtW8whieltoXwY0ssO261UM7BzTS6bM
rnXkeJVnUrjVjAblCbSO2nYY3oYitlPjtiVPQoBRJbe9qsJ1D/q+4Ch1txKa2IrYsMFUXkeSL0Q3
mghqjWRfhv5YvAh5jFLNjwH6GYk/CpL/oyjs06CZm0APMqB1TbAuAcRpXb0eVB4kGM9lMBHlVAe5
mZSQENbAs8tbZ9I3HNe7HJp8LoLx/HIhzvWgwPWKmm0dzW227V/UU/ZgHXpvcjVU09Jbcs8RSp0r
+2oGaNWfzpeJLlOzU3pCb7jBmX3aZlkhOBE3og/UO4zdcqQtL9E0TQn9KsaXN7qsREJsVJAW3yEH
6ATEi0M7AaNBtu+ReBxXg+DyK5XLr4E/pbKNXIbVBOh7x9klIvhKjHDw4kzaNUCPc4ySl/b6ixv0
UxrzHg+rKAWyEuJ1daVvMbb9hJbjjXKZXtDeqvw28ASfs6vLuvkpkblA5ywEsj2ST37nZHeSH+/C
JxBg+HT0bVzVq8jjvcsXj9GSAbllgU1YZcfygYLaygZtFqlTv2yRRtLfJFChfr+sxVV99mqwHdwV
xgrioMNzNRhz28p7r1J4Rr18VmcyGKsupiGrFRXRcfND8lUn24ZbCltkrWR7cltkA6PV94ta3rk/
G1BkxsalwTDiiiY0avWtTm76+djx2rUWI42zNTEWDcKwiYSzavix1q9TOfGzkThF9Ib5XbtTXxN5
lWSv36+Ku4/0m86iG5METS/lCOHoGxWEsjfdKls1D6Mnef3q74y3LWeiPlfJpt0mqZskQotp8Fvo
wNooL2SV/NDtZo8Z1gd+4wU9mC9+8kweY9VRHIylRFFZxMqM/FhBHa1txtZJFB3kqqWQOlUflxxt
4ZiAwhj2GCpiktG2e7140YrR1nWJ45E5+sgShgxxXiYt7eHIO8muy8gZ0201cdSDJ4Qu81w7LORe
uwiW3Ca5l+SjjWjfiwxuqwNvu+h3nMuJFOCe0xnZ1p39fi+5H+grIN8wjwGqusmTesXR+8Wb5Uwr
GHMG74BuEnpAKZorTNMbERJqmwzwFbT9pX6an0Ti6LhUcbPyyrrLrVhnwhlD10ZiSXkBo9OOwx0Q
V29UD8Ri4Y5WFtothiHtGUl+2hARASbrCg1JL/oFj6eI420+3j1ne94kbZRgOBKNWGG8KoQR03TK
KbTyC2myLonRnkY53tdTwbvz6BPtqz2CZtMCJCzgHenPz+SSFCX9jM5N1TjrEfAosSd4oWd4wVH3
p3V1//1Jy8sn/SmP0eHWEhsSqlhn4+FWfxuetQcptutT8zRdpDfmD+IVB4JcvzSBac4GKkx80hCK
vpWXw5H43EBqSdWBrAkYUhQ8QEXOuKM+UNJEi5Gma8HdLcQf4EaZEx5Ut3NFJMOT0ebVcJdOGvSY
ImjfKBcnW9kRy6rXU3D7+l0aB3YOXj1gCnbXodGderwbVWV4jCd9ts2i5lQSl/YeAQx4iQ0FVCas
k5K6Np7FSoSVBTFyua0Oxg1HtRLrplX6yI6NSFx/f9yL9epzkcxxS9lkhhNV68Sy59fBC3cl8q5a
ZheJ3RQYyGs2BWAiuQyu1GZZtVZQ7QBjoQFkTnapMmD7Uk2D3DkdjigNrPM63/RyGNppMvqlIV9h
FIlzyyy553OZzFqLTgOFEEWRMtXKC/L+KZ+kJzUPLjl7ylsb456VcO5DWaLFlM0EbstUtkcfQx1e
csQhRpGtu6NTkk230Xf8aY4lgzlfJNWxM38h5BFka/AXWvNg5MSRUm4wuWQgAAdWwHJqSbqhMJdB
VU1qafZYHx1zMPx5nQI1UMeDKr6dV2SPhIKb+dWpOIY+r061GA6pMA50PgKh9gvFWNll0hQMWB4N
wGY3A0c6zdoZq5/wNry7ZzHgO5PHPqm0MWnThGKkRBvMHVzl7myjLFdisnIGhmpwL98rjxz1WVLT
c5GMy8uHsSYyjdXTzXQHvDNxRNLOhM6Ivnij3zdH447vaJfU5lwoE4FlBRgkWjrHOfW5HSg/yr6w
v18X1QrW4sHsgYeUbIGvXGO0puiTvu5GSJCNh3mCTTTXlnSw5itF+ie1D000QVBuAO/3SzW1M8NY
nhK8gxu1ATtFbA/NZdQQztW8dE6aCi4vUcU7X9cZM58jYTSFGWFJVKMG3ivX9Rz7fdzwWtGXsFdA
iGKCPRBAWqL24cPPTDppRUUY4hSzjZsJhTFpDUBu4HMmfHzOBc/1iyTGeVRtJ7dxRBS/8Dpv8jAa
EWFAO8V0tuWp4NNKvRT9S9V17vyDl/YvkhntqJtwnCUJRwbiHW0HluzINdSou8nBkMM5t6XKA+iJ
cL3i4AyALjEh1dS3Zj0i8YjExeRhXtoXBzvcT8gElauR17WwVPXTFMtQQbYNjP0vLMeZkVSzDj4d
eKx8M7sYCkNdZXRkP/XAfsrp/1lwzRrcoqLoqqqDV4rZxigzNCEUE0wsGK/gXPMq5IPlEvPSxgPR
PQWt85jn5Bj2Un+8ZpoawhZTVIFkxRhCVMdTFXQQmmzAIJu/5a4m2rPilj2KuGSVYlhAlG2l9VEJ
kO74DdlLWos4TUamTQML8hfIkjwX4nC2kGyr8HaM8ZC0U8xy2VkTrOIuvhSy/jFKua8w6ocZhwbq
KV3HMBo4NRCb/3rTgiWqEkBKSA9W8sebZkVWymral5cxt0t5wTtr4CcDQjrA9CQUbn8VNQ4DUMlC
AStsg1dxKI5z0T99756XNvFcBP35mZOZSZabowYnowiUquWYS60bkvRpRk0llcOrIjDd7yUuxZ6/
rIoq85nIdioKRBEB6mH2g+Sn0oW1SzBQDGCwzZyuUw29em9v38v8yDt9OTSELsDRR+FPYt8TRl9V
ah/h0CbARgcTuStq2ISkud18JzaqrbdPKSgtxb0Wmq4IfJhO0B1NP2jBSTLabQmO8FzQUKt8M+v8
bexB2dqPbtZtdRX/qVrXUjo+1gGvwW3pWYbvhXWBakCmL4Rf9yrJy4rIGvbK0OLIrSYZO6QmjbSJ
Mr0K3TTGlMBanLU832iaNt5qQoVuw6YlzU0nFequAPNGZ1tiFL+OhZVcxbIuvA6jUt22QjnWttbn
SWkj99PljiiE01My4AUSZxPIpHpKKSWNGZ79QxLcm7LaPnx/LIsuGT4SLzy0qFMmgF+XV1lJ2aWT
RF1yeUMn6Du/fP7Za8UbjVveyjNZ1NjO1E4y+jxPZMgafaLb3bPqdE73w3rrnOhGsbuPqDJy9RMo
3kjkDm6I+UoCtbyheW3eY3PpegC9Mug5EUvjjme9SNUQcSLUYzeeajqyN68t9Ewkuj0APwD8ic7H
Tv/36/g/4Xtx+qnqzX/+F///ioH0Og6jlvnf/xzL9/y6rd/f28Nz+b/0V//8p7/+4n8O8WtdNMWP
lv1Xv/wS/v7v8t3n9vmX//HyNm6ny+69nq7emy5tPwTgS+m//Ls//Nf7x1+5mcr3f//2WnR5S/9a
GBf5b7//aPP2799ox8d/n//533928Zzh19wii/P49Zn9jffnpv33b4Iu/Rce3CDy0HECoGWid8jw
/seP8NqgzMkm6kfgN8T1lgNUPvr3b5L2X7qKKNMy6SMWfFq//asput9/Qv8Y6AlFsGmAFNX47Y9P
++WMPs/sX3mXnYoYWJb4uzT6PvNa+HVIBx4Xyu0SXussWIc+9eakgqLaje/CKzrBAYaOFC8QCkli
udb6bGd+F/+LOHqdsOJgjUiCGJqFxTHW2A1ZVgrJVLnD5bAVgi3GU+M1AInXgCKQLmMZdFlOFmAE
qUQ3L6+fnfUFH4s9l87YZyx1gZT1M6T/bJPC6GW+o3W68MgdVVnYWLCog/3IVPAukdhcD3h6gzlL
rcqNNpNDwYfntX6iYyo0FtSvvt9X5sFAF4ZAQTaRzVKgZ2zcaeq1NcRzgFMMa9AYqLYx3Bbm5fdC
6O4wZ/eLEGb3xDpsknyCkKJ6jc3JwYOME+8ZH3QArAxZUsGnApo98CUz4UiiioI8mTihPky36E7a
VJVi92Av7kCwVCeZrQBjAZerD7w1OxQq6MutNN9XBgKzcEOGqwDEVmWfAajljUSJB3RJT43eZfGU
17Wd6o1tjoFTCoMDtpRtI7WvYGR77NTqAQG2J+bbTtrJYOGs4KJTKfgxghGnatpTI2MqprZu9bJ2
wjG+Bge2G+O/QXKFGGZ0k6g4lONLlD8nylvbdtvWmE7SONqDKp3A/OzHabZRyxF8eLtEm48fLVdJ
uZ41dI6Wz7p00MpLkgK5WQAeQOamzZO2iedn2mMmv8x64Uaq5Gr1Eezodm7eCfrTLAH40BC36I/Y
xLhzWrN4UDpjZY34KyEmIY0HDW0fUnShqe9GfZy6PSmuwiZ10rDFpau5YS/aVpYc5jB1u3SF2SOn
U1Xk59666l1VZpuYkl0Sywky2UmyJ00EPWl9jWCFYGQ31SQHQzbrKn8ZE8vrCQZWAc9UglC31u/E
LvTNOnOzHLB7BVI440Mpn6KoccTAcPvmJsKERybKbqkQt8qJO02Gl5jSfRpJd52ovop56UotmljC
4N4SCKCXq9QGg+KuqSpPDMyjlIhOXmOWX+mdsMT4RXmtNpbThIckuUlL3XSyJgNzVnQVxmRlWKM7
jRCpF3aY6U4wTB4SQfYkpW4TRnbVbpsUUxN5bAuCdGkIud1b0kXSI20Y3pWkssEjapNa3pqxtIoF
1R3B3hcUih9qtaMm9xNJHXWYVt0EYhNM4GcxRlG23XTKY0Bj9qDFTdBB/yNpMG4pmG5FMLtBLLsu
Qq+QkjX431ax9UKGm7j22jx14lTcTBBpoPzRyoIT9siJzboDHGh3Lhp3bkKnnSiF5SnPj028Huqd
aBS2FjxOSO3UGkA5TWS1h8jtEwmHeivEj/F8CpRroHYeokRz63IAZXfqDFXgllnlJ/geEKGvBPOR
aG9mJAOV0nIKWTvIIeKnOfbaSTgKBHUg8wU8ucgAinYvvkmZASwy+WoKZafs0NfeV66B3tC2q2Gf
l72ykePrYhK20nCqwsLTJ21rkH1m6rcG0jXozdqQCTildNeExtHyh7zo/aLKbNO8NhJkAckm/3/s
fUdz5Ea27l95cdcPEwASJnMLU5ZFVtF2c4Mg2WwkvMmE/fXvAzUjscAa4mru5i2uQhFaSOpTSHvy
nM9gInIj91m1hx8i8udXWYr7NEtcioHVwfIS9Vuq36YE3WfzvmC/E0HQZGyw6Z/T9FZI2zHHW4bz
vgqdigA5lSQrkRanmhwlsJVB91wOFdx92cYsWwcEDCTnljPKfGUUld/gJV+GGdZL58Vx7OrFHbHX
WfYmaOuwKUPvs2nOi/GkF9emeEqztU7u+6bHMfUERJATdpCE62B3YZSeqv+2o3zVwMA6BSk6q5sN
UcJTFXAgkQ4J0GhQIbiH2swGD/LMpQCQDcqvwYRLZF06haY6RvYuxI3EjiTqzkILRbwPCbhnCVSW
+3g1gFxrYJOWOdiDsH1MSeIUoMGNdeMOA2RG1cAzdTyGbuoJjGPi+SyrXcMTPy61KzUAHzDV30Oi
7SojvI0M6sHuDAOLTdRAbrYLfRHFrtIicQXGkSs/quFQQwOW9Y+wjluH5FoVj237SO3SlU3oWtAy
tIYRI9V7TReurPxFa19C+TDmxyCAIGd0q0NVLgh/U2C8QpO6nD1ZaumzvHMsvo/6W06QQMunYRj8
XMsdY9Th1yD8WAsOsE/wSPXYMNiYQQu9UI8jZOrK+wGDVeM3sk5zcqjUNYEv2tLV7MBPR4hj9Pq6
DtZjeAhIhwVgO1X428JZ1oPbiYt2B7ya0/LR6ZRtPIlqKE/jeBpt4UrsXtGVvjpqnt7LfaGPXpG0
m66tXbAb3QxCg8H4JNoYEpUxbo1bMa7V5LkQI8w+WygL6LkzhqYTGzAttdsNgeoADXeh6ODke4gY
DqngEbawwHoVjh4Qp+uC66ga/ITiKJDpmpf6JoDemVHGbqaMvoaBRp9DYA0osFKHouMGTvJ4dtk7
vaNept2RFjdmmmKhHhpWuiO9V/BLkk51e0AUrfzd6Dc8OfXDU8MeI4SGN64eDvtgAjsGIbrOONiA
f65p7AxwjsyHOxW3n1Vtu+zICRwzSmXVFrZH6xuzYrs+D1wIamyUMvMSQ/W1svAMLLAuHR0sPyfB
nm1xqXGcEnl9S4JXVsPPldaerms4xt8SHkIVa/TV/inprmQXr3W1PjH5xKpfLdh+prA3sBTF7Mp1
raZPFiK5+YBjVqc+bpgs9hWlBh6yg9W9WeueJtLTMCL3s/VVkSmYMZDWBs2N2WMaXPMhc0lou0NR
Jo5Rg71clXuVt5h3ZKTS0jY6HuOJHkGWJ1sNhK2qgnv1NH4mc3B+rzChhZOqfEMGqGjU1Le67Dcf
Gp+38l4dM08k6TaFfYvTpPcJdPhI/mTV9ls1aE96y7xCAVw1hse5fYCl802n55kjOnuNFeVbkY6R
DK6B0cM5WPhtjI1c/6zQHsmTq7gZdji58TXBNlRwrdWs3rfGXWxjMxmvKmvWo1ms2/y1ZqqrWA+D
CWBJUvmRpm3VCGkw8KaUb5qaQTi66x1uaw9xRP2Mdmu1rx5gh3CIaPg7inHjhjnzw7y7qQxzo0rN
U6HjhoIAkI8i0Zwu+xVyqN6SdNvWIc4U4sYN7u4gVw59CG1Fq/zZk3q6esbSIT1St6Y0rqQJ1ixe
a1i+9clojftWQXai3/dkcBuFnxJi/GzaOHHiqt0Y+bhR1fInUpZdrdsugwGchGFRiPRKxzqFs64r
Q554mQFAaomUD+O8hxDp/UjgripVY2dk4fU4/jAaTLBFlVMwGliXpXggHb0xtGGbyOyAGbpqTbNz
BhsPdhKKu2i031tN3gTVcFK64jrrOuSlhTNqxjtt7Fs5Uoeae72TgIkqbhNErtWxZ2nWd3kqT+YI
15Gw92RibKQa3+ioCpftWyBLZwwAionJrdTjJ9YAfamP5fbvZvAUzTVU+3R0gdEKnmXXQypYBOvK
2kPW5w6ygnX4AktzTuPFS+Q8xKzY12JhVSgo1Z6xTo/mzfTw4UegKu4CD3yUH6OfvNkHdQX9g03g
Duvvv2+uafMRHU0gGDXjLw0viPMCTI5XdgxUTO2hXuwSZ4CKveXCZn7HvXQ/7j6UpbzwZqnFMO8d
fok7624oRjtqCTwY8bBMtwosbrRND9npyesMfgeLRdt5ffNLvNlEAlmA4gBFvBbAjXZbrbODfmx3
jWetkpV1bfnL2hIfXpbnTzNU4tGTNeD0jBfm/EGbcMnABW+nb+z8ZM/X+UPxOiknNmu6TW9w9O6J
6hTXUKdbIZ/0OxQJVygkuPKawhEGactRQmbDuMV2KpbqClNF/JsfN8ey1UmZmK2FH4fMGQJ5fr+H
G/YPdQU/p0Ufga/vYAwEGoDozFHUeef+M1Ud2Faud3BJC3Ax/RRL3KcLNRkEYBCkQ9OBwVV7VpGl
/UCV3EAAZTPR1co7vgIYZss31c2yDtC8x/LHWvor2keP8FPREspzKMSTYZrXia5W4y30XKwjYL6Q
euA95fWPIcox3auN5HTRo2laqV8m7lP0aWI/RW/ivAVIB98a4r3g9ZEz0fMg3qy4I0R27OdJLTLd
tetotdTK/TfDjJoJM2zM5Ly5ExYVgT6ROm0iuhu34ARO5dgjHiT/DTWYuUr1P4f5r2hTvejTh449
DN3rCtE69I3d4jeMKFUw2HE7PfHf5gn3tMt3/Fo5oeBwHzsoMyweGxcXLuqN//rgWfEtHAcjVVP8
BBqC59E80D7zFg7gS/sQsnA2AGXA7elzTBlTJRDPnY69Ac/CbNdDBH/S3u62y725iwuXQRKDmBoK
Seoc3UwHtQAfxpxiMUia0hNZmVfm0x8d5WRLfyA7nVQZ7GP6R6n7rNL9uYw5Zyd+TCZqYaqtaWBy
o1F8PpkR1c3OyI3aq3zxm64bcIY8WKVsuheUHo7mqlkX62Al/exoXNWPfG+lK7xWTvHzIort0oAz
VBhNjDoO/XnBLIsKhQHDi6T5GbAu2ETWT/Fjfj0Z8/0HJU3K1GmskUAbDC7O519dsaqHIzkX3uQ6
gPdQtQv9ScTaXuPFIdf/9MD6Ww2Ff9smOGstfNt2+P+xoYC8ZLmhkP+f2/eyeU2jt7PWAv7ff7UW
6D+AV9KQ7EzsEwYI55+tBVv/h4q1aeF2QpldNaau3r9aC+wf04JBZ9nGHjWBf/yrt2D/A40yC6bz
ABPgZoO+7d/pLUxZz6ezfbI1wW7XKZoeBrbJPBsLWKwMaqwXfg2O/houP5bbiUzP3C5QUcJodVm+
gLET/cwazWr9egj6a2bHOXQk0c5wjM5s13qmZMmq1qxRASwyGolr6Xm4kBdPSen8h+po8ePSVQ0b
H36+sCWgaFZDE1Qb+JUITJT13mSEV3xOf2pEP9RZ8/ppQo9//NGfD5DZrfcxMp8C2jPFC8WOOJwQ
EDDle6P4nfXrNuph6rY35UJCPk9N/wgF5IZpIF/BGplv2qaIwEdHKLNxckCsxbp+lRB9gELCNXH1
zdK1Oo3Vl7E0J0jR9Lc5n/Q21CKhVmXp9xCVy1dy0634BpW2hYxvyuS/hKEM3u5oOmOJzT7LstLS
bNOo9G2r3rAhu7VJvEY7dEHU9evX6HgpGQQ7CcoSXzzUEjIWUWePlW9qo2dnyAz6xk0MEAzj0cv5
4JZ66zbxkrzDF7EbQz+PO8sWBoXYSliqiBv6ZFWuxCE8DfG+dd4mPCLrXH6yAUhZFMf8OqwGuipo
GE/tRXQtZzshtxJDRIRUfgyF0j22zPhDTWT9VBOSv3+/B+b3N1amocPEEc8JwIoAP59NYSUiYE8i
vfYFAGGKA8V5xamvoKKxAUNzHV+Pvjimm3gX3iy2xme35hQac2obIImD8IFm0/mGZ32mF5hwNMbX
9g+8FjZyx9bxZpIBXMJ5zpKuKZSl4vgzCdq4X12PKliOWWmHNlKh5p5VDs8pX/J4/Xp8nYeYLZYi
CYoola3028pOfJmoTzaDYVbL28ecB49aUBKfGfTXwvxNSc75FkSfbgJHoctpQw94Nn/6mMg+iNLG
b1f8SK7KGzy6vArmx6Yrcgc9laUE5AOxMI8IABpOaaZNKebssSDsWKGp3jSYNvQjIBW7oV50AG9g
DXHylbVtSqgrjngxQD/1Ji6ujNhdkjycp37TfE4IDxtNc/AGbGv2G2KFxFwZi8bv3OBED4Vv7CCG
hmYSfCoduhU/mW8/Q5DrKjnW4I2Ah44naLPJD0vSDRe26tkPmc06JUYhMxU/hCUNmOs3NMZ7olwS
PFuKMst0eZXloz59blWnR6OvAWspuaenEKBaWE5fs4VpYJEzIHnGsM7rC2WODcRJ1fg2aogQA9eH
dfEerZNtch9gQovc6e7Ag9vbC8DGi3EBfWM47nCTzMG2NeQ9QGKUQKWq6xFFXfnT4sjoFwgYl8bR
RPKM7GrSfpoDH2rVYkqVdw1K0hB+7yAE06QoIEv/PxhFAJSxIRnD4To/wCnpTW4nqDkz0PWfw1vV
r3YVPAErjCBwHdCZwlsMPecNu/8+8uUP/DPwvIwwQr8vUMK+8RuJ1mkLAle0KUxzQSts/mj/2H5I
WpH3UqBjvrA7mmAo0mqAImCH2h65Iq/BFi3KLYEAYtr/bavhabNbJgOUl+IIR0nx/J4IVTjQ9n3S
+mo5+raQTgXByu/H7cJVfx5jto9BKy/L3kSMyVTUwLOZXKXwWWJu7/aPYPhNWJhlc8MLdwaKHjDg
BvcLb4EPIManckRTicaQrGh9Jio0No8VNZ2qy1xhGKu+MyBzsJBJ6RcuQtwSoFbgVUDxZJ5fF/1o
F8q0MuOrccWcA7pJuttv4xUOzNhlbukPqzRyIQuwB5FlI68z8NgBEgheFgZ8Luc8TernHzINzadP
ZwOeH0qGHzKZkqSwkozW2XYqSP/zAftvywTT+2t+QwJehWWDl9QEsZ8tH57YwMyURuPnV5FwSAvl
4YlWEhzrvXUFlQqsK49uIs3RX5Vjs1mCdl7akp/Dz1ZWUbd9QoTZ+ElmObXWenVAQa1T3YUBvZAI
nH3m7I4IEywellnTlQg599DpqcMhUJlsO2+MUIjg74tIrouL6dPITv/+0xyGjBErLhCSX0lv8DVs
mcyYCAUOgXvsOGnXL938Xwg7H+vmU8xpuD/FjOpE4WUwDSdkrzyGKr9wgYXgH36r9uD08NJayh6X
pnDWWDBCLWmRWza+FQzrEQ10hbVQNTl9P4OXRpOaoEACukzAa5ltTZaPshGq3cD/s/MD/iJIsHTK
LYWYbbqmK+O6jmiDZH8Sr0V//b0119qtARpgc8OKFZzNF4tjlxbm5++apfm6wntbkVgl8TaabsJT
9DyZAk4FbdWBWPySM9+Fx7YBqcM/B3LuuWaRVrTSngYSKYx2BVIe/CrwjdVWva9xigN49f3MzcvK
H/fh54izI4YkLUsbBeMab+Nf5a9kM1xPB5p1Vf2gN8Ttr3fxRnfUTb4WT7ELFT//+x9w6R75HH92
xkBuXx2UYPriXgNSCixE5TBSC0J+B3vU1mlrLHzxpR3xOeDssFFDAdlqC3OqyV1nt64RvlRG4n3/
VUtBZscLwM9llA8Iko1bcBdcCVxHVD99H+RiLvP5U6Zf8elAkc1AxgoOLX7wnNeH9l7bMF9b9/JK
YLEUd0ur8+IWBLISBWvUBvHqPg+XGWmUSANLpbYwTUxx+rT8T8btU4jZuAWNTmpeMWS51m0V3JbR
gZvHhVG7ODefYsxGLW1hW0BEMD07lTfwtuv7yQ8r9BXIIDce+90yt14vLfNLT0+o4v41eLODmKZm
rFQKok7K87xFk1H3gXNBjxMUyui9RsVCQWWmuhP33a/6dhnOfymX+PwDZmc0N/uCDCVmzw5G36jI
umvZgZocaFBg5eivlrPtADuy70d7ac3Mju2U4nFkjYgaMRCvoGZlGdv/WYTZGa3mQ5XxBgPL4xeV
TY4r8n/2DXORdpFSWyEBviEA6C2EwiFTHr//hotLEq86NlW6UTqbHcIFiJUjoQrOJMi55fFNYv8q
rYV1vxRjdtCqTVrRxEaMQD20A3DMQeIk2Y/vP+RijgPqM+qqKLHgLTxbZYUempokYYtrGvoiaMWC
pmn7k7Y3QFo+99lxqXU//Ymzmg4gI39FnK0wbtZmafV40FFeO7wVDgTwknabK8Dv5gtrbSnWbK31
FBDIJIpav9SvmuFQGOF1AQWCSCWOaS+CQi4VFj592VyUNQjjTAGis/WbZJceIQKLV519LQevQAv4
pvEAUXLREqk0F7jk7+fx8mL5c1DnRSor0vowMDGNaXbDqyfYyCnKoqruhewKb3AbUCIsFBWNqPP7
RFHtSLEbE25csIzr1uHO8Gp/dIGVQ90rdZcq/nP2xpTqnMWb7YAxEgQYKcQbdhpK4sV6XJMdchsI
6i69Lz6KTbNVeRZrdlcyLgYSScTq3CgBCkPzSpcBjwGJq8mE1ZtebmAUQm56qj2SE146fgWxz2sN
1c/YD67/k9V09otmVyvgLdpoQ37BV6RrnHTQPPzJ2xoWrbZDDjX4JRh5cacc+cP3a+nCMsbbFbR6
Q0Wz64u8tsgMboU11A1jEV9P4gGZAVJLE7zAFNf9PtSl/Pks1uwjCwx5VjZcYtgpzGChmAkRBtf2
9TugiaIfQP8l6t/fKmchp630KQkziyiBnB1CBlXiaOxkmxMosV2Isvhls/wBSIWk0iXCtDDvKI8E
bG1gtrZ4I2/Hh2G/VCq/UFUy4VlPwenS0OgAs/P8sxplSMcw7PppJE/wkoLGC3r17Y7BTBOWjo/T
Lo1WoViawenPPds4AH4AjDFx39HsQCX3PK4tq0rP0rpDj6otTPRw8/JVjFG3B0mg8mkbmtf9EEMd
lImY35QGoCKBGQHgrAverzSm8IVf9GX54gehAY6aqDU9zOZHIUwS6KCnHSQ9OqB0eeyMKOP1cmW1
j3938c4izYa8p2OjKxl0uVIBh9SSbHjarxQ5Oq2Ag2pZ/hTgmlSkfo9ke2sV3UvXW56qLnlGf7nk
sEktaiDDh7AV/Blnl1wrqcVJ0aKEPg6F03FrjazkEBrj3mqqQwEE98J3f8kRJ0UhIOEA+IHgMeb8
fMqzzBiUoefTUpvgaokvDu0T1prL1sWqPkQ31UIpcQ5/RO/uPOJsM+HwUbk+fkQElcETTvUAbYzA
a1EzDZzhDuK1y9UEy5wutNnanqQPpt4sBJzQpjj/0IbUuTbIFGpRMMYEhYo1KsIEtfo6NMqYrRIb
Pdm0pLrHSKMHTiR0+zkvQuNOIV1/Q1NRrMYcvTmnM3sq3VaFl8CpVHlyaESV7q3QUHQ8LnrR7zRL
scCgsiNtRWLTyl1gBpqfuqgHyxvaNmpAo7DtnzzLs420FfuHrRjDQ847QPu7OsZaj1KBzligyMee
sHLHEq3144B3N6KKog0qwmyLLqEYHJb0iYm2DmR+K8GjrdA00wXWp7oPMpLCOYnQ27QLLdUTQ0N+
AtLRAQkYD1HncK1uoGo8pPRXPgzVOkhiSEPkaSZAm2KR6Q8oMXOHBGkEmFCeDfsxG7orWGy0xq41
O8ZXsBJSQasRnIMSkGiAHxZGTg9AQVvXaR40O5OqEQwp1TB6MYpM3/VWQvVDH9D6Nwimuj9Ivdx1
pIpWGVxNUndQuI65MIwE9m4MXHyqiVA5KLWuXfOuJDUQ6rbMnC4KG9AMR/aiSDAJijDvIezQJyAx
daLRXlEhh3RwbxgjBJXQZztknJkOwe+/S4I2s9cx6WG000IeMsen7TGItnTavg0FsknI8UNkGaR2
N0N2kMKpTCr5bd8N+psS54HXN2BqosYAIhIrjVdLMugIpwaUoeW9tBQfqoLHWDH71Acgt7saSFO+
JnYmVd9SOAeKsAr125zlfK0UYMtY9vQxei02FEixTQmMz97WJTlVeQOqiS5H6NaFRQkt5lFrH4di
EJbX5VaOVl4nD3Ze84eYJZbLxwFul6MZqRY84GOjAnXIMOETkliQHuh6DSydxAzExoyzONvwzh5A
cRDxGhw+wPkTEyIeTsFDPM9lajSHqOYj2EwJ5aM7qJ3uVd1AD8qoDg9KIJNsNZVAwts+ToPWM7WB
ZDslTqzbLkzMvaiVsnIC6KJdKUkOIl9h6x5pLQgYZV30EIsxuUs1Y7yOaIY+cJCprVPrRTaNLK7a
ihbNirOukw4vueqlRgRFp7YFq0pYMNAOGigfsaHYBJpENznplRLyS21tQbvayHnpQZqvfuEV7Hig
9ByOt23dgaAzBqSHzvmoQZ5Z1wJ7n+uUrmVQJPs0qMENpaO2KYSGbCXt1KJwoiJ8r3kPqUvdLNVn
PpT2um/MAiLtVbYF9GhIPZujKFPnluqXeR0fQFIGwTYOlefKFrUEZa7sPGvsUuENlplvBxlVG7UY
+rXIywzMk4FL1+5AOxqGEslq21nPuoDIHAdZ4xCCKTQ4ekwMD5Qusi0KzX5XMyXS3XSkIETUWlj7
vNbwgi0C+7HFPXolFFbsJdZP7OQij8a13hC0ZMyy2JRmPDwaHbSHY9UUq3LI+aGyzPROpVr2LIHq
uArUGnusziJlkw4RGN5xjZYuUOU/ooBau1QromNfRL0reJhugU/KQh9ughSnUUrveZ4A6NVomtNk
PViYilqAphOXzQmD0Y6QzpBB5LfmEGo+aRWYE5mF1b6FuH65X1ZVmbsG8sh7mXEkjqpMoqM0WLaJ
Wf5OtSB8ULI6XIuaT7a7UgE7oc+p0zPYfDrwimTXAxclDIbDXPmhd51VuhTbDjqQCa+rNaRhs4cW
VmQge6l1I1yliuqrNgQXa8Uby/QCHDmr0VIL1akUI3gxIQJ/O2rjmzS0bBXY7I7HaMgSOoBDV3bv
Ae4cCKSzW7RvwVbLC7ItjTZ3dYUWJ11J+L4elGRHtASOHjhg3ALMubprn9KWaI6VxcU10wIIFtoS
Gd6IAcJx8aYV6n1ltT8M2pfPOOfup+FxKp09DlV7oK0Qa16Z4KhUoOxqSKGcpipKV9SAXw8a+ENW
XkKmqZA3QwFtfUuXJpTJs3deVifFKBA4BzcuKUKYrmlZ5XdZkK8JyDGOaSGJBl29dpQCJMRglBBf
V3COFhTypYwq0kMzACjSwm72aSsPQo3U+0ylfIuctVx3LIjdVM33NYPEVjAKda1UA3Y1IISOkkNw
BzxHaN2N0MA2OfTKQznauE+YdtOOIDgrlQnHAwiNmY7GG3FkgdWvOZfjkbdd/WzEWrpirbR+i0oy
D3xStEA7HNiYsXebaOETNRXzENLufYgFDrUurx1hoHkWWERxirorvQLBwVQNCqewS9OTUQxxjbwf
rjQFpFjCo59ppgWeFkSJ2xpVIrC6wBcvdb6z0wq8aN4+Z1aK/IFlu6SfCtlCOwLKQTxJWfVSK2oP
l/gRxN6myWGSkUV3qclKUCtzei3Ugu0Ug++iYVQlzo1RXcOvh4P4p6jGbToodBu3WXtUS7xKG9HC
Mc9M3+yQQum/1uUGFAa4rgLbAUKkjpGs+qPdtj+q0qY3NFTTDdaLdQq7RtuItIODuSqQt8ZGd0Lq
lbpqlQ7MyTuNbzWp51DAB+nRqBX4sWnwO1cHVFQYzeUprVhwZZUJeK5hUhzjUIeQcpZXJ0hG2zsN
t+RWpn25sdrmXWRNcluoUrqCMpfwp6pRVibzWX1HDP4jMwl/MRtV3SdmU63UnntDJGClSmrlJ8QJ
k7USl+NBBl21EY3Q7vUhQ9FSawrjBNqa4mSNsK8CEmQA8FnB7zIeIAcQFXpcuX0Eyifsn+MB4xQh
c2+ixNO1BoRWaF2lKwvnL/rjpdV5TC1LN8wa5DNgiPl5oudebNls18gu2JrKOK7FAJkARw2AMnPD
wQruJFjELkFCuRXWmLsjxJ28tpQ4dobA3pajLD2TGdWKqTV8/RJagA/aWmsyhnLTBqCHdqoV7VkT
lCtCimKrNji5YWAybA2NV3s10a2V1tuZj4oMOr2jfLDy5hBMv2corkc+js/ChvdFYAttl9ucOXZk
ErhIJOUVsSXy9l4XWFmAiGrwj3UsG8YPlRwgf9sADkuNurkOoQfjAjYXOFUD3rieoew9Cg+ID2AV
ShUtUcUwUYiuDFQoc7mpUw6FgVJGeOKweku5aR8DtdV9APmxnJmuTCw06hlAUDoRB0oY7HUVRGEe
r3RSwhVNUMsdwtoEvzSJwB0nDExoUdlY5IUKFnkUjX7UMKv0OhpC5kbRZILkF7fmqukpu+oJLbUp
YTPBA0gt8hDpdrjT7WwEGbEl3JUyRlZehQGIH/Zg3eLnJa0zJj1s/rSh3CiooD3YyHx/N1qOm6op
lWqftBG2NYRjXxvMwAuuAo7/HMUw8HtrwO8HoT2EYmBbMeYd+MVZZ93VYTvxSaNJF0HlwnJV0oPg
UjT9OjLiYV8USfMWpfhUXWqg9lNNvgqkXV6VUuFNuq2eYXTagVtxdl/yYASvwtaz55pVwZ2dFM0P
EN0T24vxCwYHgA/lwR51qPnlASQyhBViOhO7VY8sy8AiirvRi8A+uoNrTHVPC007xbizo01lpPym
r6smgI9Gl99pujaWfjbBKDf/t9NifIFU4GoQdSfK841KOz+rKLr9vfJ3pesnUOGEtKOWCuzyFxxT
zxNGyj6GGHIBeQcdQg3tAiLrKzoDhcuJx4aMFFkpKJHnzzlVVmXFgwH6qacu2dXEhXdKfj/p6PGV
7RrshZxKsNccAFS3+h7n+Pjz+5fzhYfz2Q+YVbtKQN9ziBN2vqrcJfpdCur69wEulALOAswerH2S
wV8eTHdf8LhcVaruJlX8IqMEYDACbQ3VqhbAdF97mrNBnT3Ny7jDBqMYVAE70Bq0nElKu3VTZAYo
dy8DJL4W1mYBZwWnosKJLhUE7EGFzHHtvPIb5kofeK3ezZ//GypCF0pcZ6M661jQmghe2IgoPftt
ktWaeGP8lqDqvWx5fWkKJ7lowF1RecA/zxdpmfaFGeVa55tInVwlItwz04B7SPt9TS9XJa6jhVVz
cWN8jjn7QI40a4hKxByRf/sZLLvE2qqcaj1BXcAHHN0EaTKYncVK2ZKfSwYP+tI3zypYZlGSkk7f
rK6N9VTg0R90wyGvaeJCPrr0Gyiyo3VyKFYvfzQcMg8tgDV/Vu5DSMwu1Lcu7VKQZCbYJphm5ryi
mbRmNSYhfk1uh79AXl93cqkvNe3DWWEJrd2/QswG3DZ6lXCmQiMbnkw5OSp24LbD/feHwVcA3tSo
AXMLFHCIj7OPYf9U6S5ZXBsVLLSARpOA2Wc7bTOJ3fv0qP7s3aZwmhW5Ntc4+8EuIMfhydziwcgP
SzJ5F7asjdcEqkjAygBy+7H+Pv2QtAqzkDNbRSOn3lrvU+s+2ubXk+z6ZOJrhAsL+sOj93x8zwLO
O8BAbAfQ1UdAvo3vu90kxIe2/d3EXWs8YwVYpzs8Q/3efaswCj+71WShrKBcdiCOsaZLF8/XAwQ/
BxNggTxooFg7W98jrcxeH1LtAyU03TfZAfeNo69y6LYu2lFeigZ0vonWzUQBmmNY47DW8pR0Glq6
UEhIUJib+pBucBe8mQ/Ramm7XLgB0DwGqwI9ZLDFsdLOT6w0NROeCKb59k16/9HncKFMtJ14K/nz
kiv0152Dg3ES8QdeHBXLeefdHGPCJEkJJJNC1zSuxCh9G/Jf32+dCwVn20ILAXV1cKhgpTu7SKNC
HQxkegRbB3oxW/s1e4dGj74l2C2aX9zk0FV8128Xon6tN09iolN2AmlA+yvR3AyBvQiQUE9oMt0l
HjK6jbm2Vngwb76PdWEcKXC5qq4Dg09BOz+fNM57IyqCxgCZgN8JU19FvHsc0mxh6X892SdLRAOK
xThLJ5H38zAQaOFVUEb4IgHptvo+6g6oxDk9P1n5whd9PbYRCmRnHDBEQ/Vi1p020jhGnpoZviGz
qzEZHwIzXwKjf0ESE4ZOCxYgBX0chlyzDJJDzklhsTT8RN5Cn0VEz1EPWwXtKRjvE8gUd9otiI7/
wRhCY2MqyEAb8kvbPQ0Z3qUhrB2T5qUcoQDUMT8pKITaoMtDf36/Li6NIqU2er/Q1EAuPpswlsA2
U+a64cO5B8Iloz9ayvb7EF+XHvhm0DjHbIF0+oUZ0TS8b9HLMHxaDo5KQjdUuTfWCyLEFz4Eutzo
B4CtjUmbn4JKrOpU5IjCtMIrAHybEPfff8jXTiOOPA3CjngPoSE2pyQGSStooDLDb9lb2qFRD5Ea
ZuhXsANZiHTpY9Dfs01wLG3cI9OQfrpA0ZYRaW4Hhq+FUK/UwxcbQmgLl+aFaQG5UqM4XKGai/V2
HqORWaaNgHfClxH11uol1WAtAdXHjzH7X473f01Gt/+e4+2/NS+/ivqM2I3/4Z/Ebtv8B1BkAGKD
LQHpceyPP4ndDMRubER49lCVTCgtrI1/Ebv/gesJqxu+gOBb4/3+J69bMcEGx+2IP4gyw5igXX+H
2H2+/KBoinMHxrY2YAXQRFfV2bGHQibP2zFjXjn2B57HEDDsXz6NxvGP3OwzQfp8L00hJjEDoIqQ
RBDo+Uz//tMKD5lilSoED7xC6A/QSFzbbQGJJ54+WHAX/T7WdIb9lR1+xJoSFkC1UCCGq+J0yn+K
VaLYVUte2l6Q9cFOtqiKuBTVr5d2CAy8N1Ci2cYpF/+PsC9ZclXXtv0iIqgluoBxmbYznXWHyGoJ
BEIgARJ8/Ru+rXfui3insVt7ZTpNMTXnmKOAvqBhMWifqv5vBML/1WDgb4ADcIIYwBibY4wY4f+a
ADytoStECYa1AlKS4b53bfPmkzwNPzYLf1ifwnHsO/hvk97/c5X/51MhaUB7iKfmf/fFq+2xoEzw
zTuCvWtQ4RThBuTZnp17Ceuw//91/n8/DXYAiEWAHwBkQJAa/Od1XloJx/NhXDdKH8Syp3DNmhHa
Lf7LeXK/VP/X7YygaYIiwo1CEuGMhDDlPz8mwQIeSZUKt9Mmaz6OLn2qQi6PQweNhuP9cxmWsp5D
h//ScECD9p/9AO4bkgruDSIiAwCyQW3+nx89UmDwUkxsY4PW7qNgDN0U8ukm2Sg7dbcVnJzfyBvo
VlrO8/vi4KLCEA/2amSEVODaYHcg23V+duvZwizYKKnSQCbdq3DLZcnmvtRvWvkcW+C+/aXTQKa0
mnjSp6ABwSJTWZHAVz0JOp5h4xZgscya5y5sy59arzDUCUb/iQ5kfeEd846dLOsus4EkTZpIra71
wsxbw0R9gJWsflPl4BUGGqMKbrhG/mBZBYvKqQ5DlYKDHABoGUH4TkfDqjmNPK42xOm7G016E6fR
ELS/oe0xc8AWYD0yx5M7kH/Ksy577zvUsHVddMC/aE/DF59Hy9PYB8FxCel493lTydMShM1L7JZg
ViPJb9ujs0RwcG3f5NCEp6Wk8qK9sN9OZYX9YTDQf8NiYVhb4gKkbofrnCWmKy/jWMv3qoffmRLM
OZmmk3nXIAcYPI/+EbtBCcmbrlSHaAefQyRFxsextl24IxP89RDMSEyx4tPdbFIVvTFpsXHpsTiG
xaLr/g5toNwjpHx6Y323LVhStY8l6BrnCVkj3xqevqdwakD96gR5IE6DnHqnDF6m1oLL2xO9FCYA
YI7vXweQiVNZwV7Ohxkq8kO7cU+qYdXZ5Ie6bx66ScGNwG0q3ZlzO3ql/YBRwQxJbrTYcSxPMIyM
v+BpwYL3O6E3hC6KjMQtRJ2UZt8h4w9Qvied3wr2G13qcDl5edDX7Ae9Zf/pOi6iGUC3BJjc93H0
N04rNlJzDD21slF5lsrWr0EbYkOl7mbNLXQFeA6TOdnFeG5yHxW7GF3tHUtA9RvVmmbXisndrRp2
Gg4swA9rRPS+ZSvbVH7IDlWvqhxUmuY5Dn395VUdS3vtqAPxVL2NhknsZnAlNmXkz4cS8o/HZO6R
gD0Q9Q7VgXesSAKfXebosojWiD8GBGYC8/ITRk687C2U+Z8R1ToTsKfzMzLbCOXcBA1WPwm+JvY9
5GPytVcwMtOjJUwe4sGhQT7APTh3Yge8Pb9F8GdD9W4KQSCrl8ScghYZXD0mnXSK+27jtVD3rnUi
PoNKwURrjNmvTsblprnfwZLZGeEtTY0c9uCJ9flq17EgNdb/ZSXjvQujkWdupbnWFpejberyVTSl
f+SDhMC1N+oEqgFoipWa1ucJVJ9v6zAwkQgBcA+PQpc0SJsIluMyMTzgLhDmBdSaRRSYLuluwG6k
aBZfPLUCzxkoPx7BXpaEL+7sBe9YXdDT0FAQ9hpSaljfOlWQunVPjqtS3vOs8Q/SSc7yeWLU2wow
F16CeORwxvbJocXL8SRnVz8haw5GmAFrl6vppLeL1oGcqyqBY3GLZTQIEqU6iXloTpVexQFvFR7g
kPUideN5vPXLqC8tmBUbAijyUFeds6Z91cRzig0YouOkqpzPWfntZb5/ejxT+FeTGTl+vlch+BzU
lqq23i4UTvgGEgv7wP51fugcd4Ft6ciHjW8mcwDxRHyomagEfsCRmU9lFSA3rRzEDrd23spurHIP
a6+ilUJkU9M4DOvErj0a4nh3K++yn1OsYsE9c2kpn5omUfCsjKz7AT1AcKpc2p0q4UTPbcnZ3sDf
81dNCu1FQoP1JHFjnqQW/LVsOkj4O9o2eVNWLjLxerhqt5GAJwagK6TBItZ6P6w2PGFRHp1kgDkT
3RCLvmfYMj8bECE21ur+AS2Vvqpw9A58biSWct3qPCu8CEcxW3Zq4JH3wkXbF532Ymw0/XXBHrku
eTrQun12W/xTnENdsE1CEb+FnF39sPFyAd1EPrdivE3EwL6xqpNjbRwwazSqBZwWBZbKtYrg3uEJ
cZCBY8cdVXdTZJ10OAC8cQoK0loc+MYXA7xuKnIpRQ8v1A60N5ioT0mwWyg1M8LnHfJJfey2PKvr
72mV0ZB68Bs/9D01ryOWcRdPKxrgDR9HgxR7rz/HMGJeUoxF5CeirbhyxWv7QBFIH2wFj0SdeQv8
AXmpSWFxY261puG1jI1zduKpeqTEtNjPm6YEwaeML10U4o0dKqqD49g7zhai/fmhqtiAi+HX+zXC
OW+6+6Y6nLyi7LiGH7ZJNE7iqn/AZCbBYGnAzKgtKXAKY0NAg/kQGCIzk1gY5ETx/Jd03nRbvAhW
9dyCftUs9YbcXW3JYOQVVoPB88wle2SjQGwm1ueXQbDmtXYU3yfV4G7jDk+RsGbd8Frrx5mO4nl2
LeKnlm7J13nBO7x6Y//m+179tVbw5QahZVJ5Uw/2m8LRO1MDQXQTdZwaFkFN4sM9GHChNe6D1c6p
i9qvWNALi3lqhu4Ki/6NN+N09es0jp/m0M30TDcm2cGiqsCW4lhFAW4ES0ccQs2nXnq0XX4ORBin
mc2G+uBODz2ShkI/68YngpSs/tVvpmx2TgG/uMG+C0+JRuzpq9s+++5G26sBU3b5bYabdYu4zrvp
2LFDT6CvFFPGnF0YfvQB9q5/Q5+1MJFly6WcrmF7AOkuLt2UeCcIW3In8mExHm1N/C3510D2HDaR
YgXhz+6nwc80+FceFsotKzdNdNXRv4lvhdxGHQ4SH0uzDlv/tWAhOoiLCcZsCOItiH0pr/rUt7tO
wHYbx3zeJQRCV1Sms9HBo1OHWT3wTRW0jy5Zsqrlx9o9N+yzKYOcq7u10Ji14JaE42Vt8WqDpKC7
jPGDhohDdlCn2wOSZTYU1kND4GVw9noLlcL1fffbl9aH7/CdnxnuTHKeOAxYZuxKGlR3O6WwwIe5
tfOzlh14Lt5fFdgUh+kfDLdzPHPptJQbhh1o9V02zyjfM1o4/Dq6CZyuIE70mjgIrzHzsRy9aw3/
fL9leOze+wpuo830EIzqwXYQ38F62eNw98KGZurxHUKUqAfXNDdB67xCrqmPm6Vc8baUS+Z77WmB
y4BQCnbpLZzZ8bWRpsfvQrPSXFBBjo0uccZj261xpachXYbphMEEuqdPUcPgWcDsjiZwke62oQuy
QvmquEYxsurEVpi/Vv/adTh3I+zc0dQRy7eue/ZLBzv+4NbCFDnhIBNA4mRXmUehAl31bjLt544c
il58c3VliINHf9DqGvnO3+hGNzT+nRr2EMmNjtDEj2bP/OUvbK6Le6kkzwmYMWSI07BVh6lEiCxz
4cJvUmSV7stohbUlOzPZbtsBR0inCyWDPJzHwuP2MTCIar8asB1w0kbg4tZs2ce8evYEIxnH2xjU
w3XpYancOWd3PQpnzldHFF0NVCuK8r50traNzEOIo6llwSbUzQ9MXAow5grG+V7hMoJVAFIVSBFj
kNbJ1Uv0tkx0pj0QYbx30j/qLtm6oswiENQpSFRxgNBp181kA32eIud1AsXJ0jSOUBunCU3iF6hz
aROA+mMJXJvjbJov0kWOeD1f8SenzvBW81/i/tq63XpALTkbCkNhSG/b64xTorVmu9pysyb9JejB
GdYLAPbqUoXKQlMcbmvbPwgwIX02b6M7yoqIiyBcchgQpYG5txsvbommfS0z0ERBOgERgoI549zU
YmBM7WZoBJBjBef67hkNVEoRqmHAwRzHHXG3bWNBnKl2soRlrYKyCEdbvYa45klOSg8X+dBUf6t3
hmnGroHtUPVvql8JOQhYTyM8o/WPPT8xxrKweRfLq25hJF0WOoaDPWrkRz2GheTOBtMjnO3cp4SZ
nFKgdqM74U1aTsRxi7YDsZf5zyMRBdZmsGo/+qFJnRmXuBw2AlSILraZupcQF1YHw2tiHn08bxVv
wTPmG6Yeh/lZgPJdkxx0sQ0w8tSUXW7C9lSBETIoFMBGZz5IhGUbwoXGu08bYIEpSDAc9bCIRoGH
NMKTApGJPRhSVdKlg74y1eXITEm598fYJSZ1LnukM4uoWO728QnNlvaf6BFe7B6V++bRx0QgjQKh
X2bG0/pL3VM5fUUBgtgfDDs6A7hGdEu4KGIFYwxopvwaX5rl7ryrkAtdupvEf6di44A/rCDW5xJZ
eOSKHnY3ifc52HjlobSv3VxtvO7R1p+D3Hfg74CMmYONWE/vnXVAT4QNM78MybFJdgxFAoM5mMWc
67M/5JTXF0kvPH72x+U0uE9u+yFjMEarI+tuICMjtSHJzdhsGXqYhsDgQrN8Bes8wAIDBOaNAUFR
oSgjwyN1I3wRxVIK3i3oOdDMjngGFbLDd+s0pzH/6IgH9Sn+Q7CHLxCLwM5tK48xWFILEhLEOGWk
lwjNGLK4wo6uvpHqmbVPxHtqXcBqf5oPucYEEOHyWHgklrCzl8mZOK/OiCMfrM3KezYgkjidexkQ
sh38oVvJYPydyhUVZHy+s5Y79jLM/xQibcCcVTJJYdiX9snzFNXHESWLBO8tJEL+hOzmB0SEHkJ0
PfMQZUaYNEEuiFgp/NXBUpXrLgS1OFGPS1htYlLdYKhe9ICNwV3dJOznToxPon0JgMG2z+30N3Go
6er6JuqTxWtr+xqkLrgTMH2YDUxv9A8s0zIQ5TeOcpExZDJtf6veYPz6WsHmX6tT6J9dgZ3Y8iPc
HSunFIzC1CJFojNtNrlfK8axHiVCuiQjZZJFIIqF0Qv4VcifoJlIEKdYqowiH8Gh12FAEJvnFbrz
tx0aXxGD2YgkKirDq9AHGN+BALovPT+bcK9jwzeU/Nkkr71319BDi5oo/b0N20yuwaak/2pwDaV8
GXswb/9M+S2NAD8/TuEQnrcgKC5fg6Uvs/dZgepo3KO55+Kuwa7mJHXEcyTfAhA5YRWXRzwGR1Zu
PQ6sFaNFbae8xFxhfqf43wh3da0RDvFlBR4XYIX+v758B1aTLQTscSEeJxC5CGEXv102BCFKDhi8
jgmymdFDVb/eU1yCJNeTn3mQv3pDjauHFNh5wo3u7iWncHDN2qFEdS1Pyv5jdVTMznMllrRGlxU6
v6H8LPmTmB8bUKkF2IfocXYUpn7h6uSutxad+rXhjlfedlij3At2zvAxQLbP7cuI6JMRk0us0bxO
8bYMjnN7J9QWU+juJBpREf245DOsT6tFYIuCx0qC2AQPvRL+HKQV2Qe/Q/o16vXqfpDohypMtUmS
lyggPsoSbDY3cnpq11dHOxbhNn0eK/SjVscI2pgSdW9YvCIBtMaGJ3hBgwov4sf7CDZgMhriq3CQ
yx47hYVp/8qeWw3FBHXPwzrnvCeZCWTu+c5L0Fg8EO3Glx9E/6l2eGwR5rQiu4U7ar+ibRHJPqa4
qGFVMHaq1JMOTiBMb9rxu/dZJkJ4PPGnpEXi0boUjUfebPuJIJS8W2/R5F/mBJRMuGmMgDn4nCDA
AvFDsdy0/oq9Ph5Mwg9d++6I9YF1d/PU12m4JJAPuVBy9KA+9L/dELxVUr0v8GzHpe8ghV91kvla
PHB3QvzEyVY3CFOQQbkxy3MgDwwdhmzTZLVo3eHph0OHTyYdPX5k9fzA6huyFXHJSXKKkp+otLkN
12IqE4RanRPx6KzRLpLrvuJXpfchg5HbQBBb7r4mlp/nURbQzp+HViIry89UTF4MD1NPx6Btlqk7
wdQPM4mvoAxEUBATsK7uyqKt2FbQKTfL+IhuvmBgkJp6PLYL1ns9TTHZfNrIFjVWqPns1q9xU/54
w5ug5wjFvRx/bHcw3S9ZoVumsKQH9xHXFGbjzb6GLk8k40GadQtgMUXk0sNSjnu+ekdpQGv363I7
KcDxidk5cXzqsPs3Ls7MluRDPcc5tDYHYFOHoZr3CUPumC6ihp6CSGZ+Lc8tAjTQjaPrps+d1Ns2
5jvIOA+BLCFQWUB2hVAlWQpHy53rnYie8b+rjNA5RVZzGvVT1lY8VyGIIzgqtfoemhJ3t9mx4AEb
3M3sntWKe9TgrXZU5hqRElTTvtMHREJC/4IGzVt3UdXmUXRCNGbB0AHLEK1wkxxb8YSW04Je3oZk
M4U4wloQeHEkT0PmIdSLIwYeaVLI0EtWBGZMH2P/GzsYVhLkJKbRiLiqcgGp3scIwxSorjLcrRAB
1P7V8X70uNXrUKyQASwA/+GxgpoLKhlZt4hQQ7gVzRCiuvEFtBbIV4I8YZsAilJSFjDwA7yNIQxW
wTWpwfZeN4uHE3maLjj8zgLpSOUYQPCDn/Pj/RjO+RQ0JwAWbyFbrwMtg6zykG602NfF+wtbhFs1
YYeUw356IHQ4A8vMSPwZtHgD4JjVz/Qyj+x3kmYLIc/TTGNUBdwGiwhR/ha3NMqY4c8wRLyXQ/0l
dD+mweL8rRgpE9ygUpGXWWBw9BhSRqIO5Xgh9I3J6tlZfxV5RRIiAKlL7XGwyiBzLn+Ecl98b6Zp
KyTiQ8MSAhdTfmGvF11oF+NeDsTummX9x534OYKqf9QfToitVPzTYkj0IXbNBjVFaMfck9DJtpXk
ETRCCG6bgjXBvnGP0X3W6hPEsc370uJrqDHSqTblcenqZwCb20QjV6cmQKqQrjXGsoCmMFuF/xF1
wbfpPPxlYx7qcczRylxFFR0Sr3F3jvcJ3sfVQR8BfQTY7raADqjeGB/Xv1qvDeKwWhZDv5KkC+zZ
Z68/lDN/j/v6IxzRtIFbvSYt4lEjmS84CT0DjJnVOksaaGlqEPuD33occL0ZqGtqRZoSnENWg/g8
B7af62+Ntikak0On5S+X8NdvPmNi8RDFu4G5eafKc2iHB4VNnzFX3QWP3EGGXXCyKHjqaJFwUOHt
7pawiCmUAkN8Htk3ncTGH34nbPNjSDV8qdO7kQ6P6M41XzZaNx16xRWFG4fKY4U+mjiXsBsOcsTx
jEQrAJn7gU2/oux3C0Yk36ojL+uHeoh3fVsd6EJPiZUKXfzYHzo5of+YpzpTcr2ryOJ9a+oCDUtR
4s1sBnfe37OokzY6wBMEWS7OWijiXRLqsSKaMP/KKqi2hJpTx8kedSb1YR3QhcsR6RK6cFj8Xrnd
bhyBCqWW1MBzoJjDQy26bxdsq1sgEgG8IzwMzWyQ3aGGIe9HhvAhoy4BOOe/nh2DrK6SL1+MMOuF
L+PvBOBsx2kIoq/A7iJuxl8Jsn+sKvWoYwQC+AIsWVv35sXvYtj19zNeMxGEQDRRDdxgmbY+qx38
eFW9mJm/gEhn/mxUywlDfyRPq9cGZwSbyVvHyuQ6Nciq85tebt2VR2NqEvI1lP4rwgIL0otLubhF
OXl4S5ISreu8OHsHkoQ0aGcJkCi610fin5GL0L0R1o/PiobRuSd1c/R6WkIdOFz92i4I/wuTzOvk
rQqj6v66IOFurc+KlR8AzPByh24TbJniYyo88jVjSw/EAuouCkWZ0wCfgS0vyOwLkcB6qvAU+OB4
xmH3vAzdxoQjTr1mPVZQZBYon93TohFOVXN7iAJzaWJ61DXYWQ0WP999cgecWHOoZ/IazwiJaliv
saOi8w3soODFMHQmPoRPWTnADUlzHLUGCUw1MJPeb/WpblsEFfIamIZEgBSdboFVn51Yf/U6x9nK
xx1MER4Yl5eaxLnk4/AYrtMCJK4yWbK6TQ7ZFVJBYr5f2krkA5Qz73PPsb1mlUxVA3Oa2cOufI4h
zIiTPi7sXY7cYNBAqGCY02CSWYBKVsZrwT0VH41VmPWgnEnddn4aouqhwcmpTHkTYfxmZHwWS7Wx
PNwr7sOWvYURBcNZOsAVOB0DRNAkJWQv2t31GOUhEvub3YYDYMSKRa0Y/914eZkcP9pUCyyG7IQR
W2mI3GqULpAVJ3LuaX91Q6fdLL1TI+OwVwBFIRBLrPW2xkxrDivs32ak90up5rzn4ncc3BdKSrWx
bOjzHldfcEZ2kMGMW5mE70MnT0mFf5zULSl6Vj+Sij60KEW1CyhmbNgxJNguOHUb5FPHzXHSMVD/
hbs3qrg9CooYFlfNCOtbRH8BL8JkI6bMHB7sIl87KYFC3x+dBithQOcaJnOwBhkrL2X94GGN06Dy
Y5u3rEHK/aWWmwFWpxBIe3VO+w6onoT+OnCH1J075KFOa7cBFTIlLSZB2/JfiyAyuasWN3yNkhJx
kb3nk0cJqfmQDXKuP1U39AiqNKGPFAy10qUIYqGBesUMELQ3x5jSRMj/lGsjgBpVO9yIoWF38nob
7CBsSR6h+0YwH+kZak3XUkO/kh5TAjqthJFNO3Ux4GEg/Bet1invGDbgPJi7D7RF00/DpNnJtZeF
D7DaLYiaPVRNF1NQvuIIBMo1juCGSor3d46D+kj5/dS7Lw755xwJhJAnWIvtLL3P1Mb8T9QqYv5k
GbT5PKFTwkbs2ITthJZseFVtf1h8qHO65uZFSDJTTTweEZSKF6Fsbss8/Yu7MPeWqBBNvF8Hu7EN
DrW6684IljthsD07jb028XRyouGrN/01YthDWHnEPg3uvFCxYqG8raUtcJv/cc9/nmqMRuPA3mlr
I6BwLoTjCmCESOYPeIzvZqd9m112f1iLyIezuftbYd8UR0gYEL4D1LHaj4Q5SBSEPN5tVuC4rE7y
GHi2JAjwiAXMLBF7eeh1e5VMYIIJYD8Po5kShOh5PtLlnxeJXeN414YHGMFCYADx+MonCNTnwV92
QUJ/+Bh91WP15t/TMqUGCKD8I9ZHaQhiS1XrD0SffVkk5FrdnDtnmr4aXrdXtiQwEKRk9jE+CHhc
Yk5qlH1HwLmCAIdQ/DYnUgue7pHuOBDjg7PMUDP6MsrsEh2DZSnqFfFP7YitWS2926J7J+tt9yMX
mYF6gF8akzVroQgqKJsuWIENKQJ+w3OCMnUexOD30Lqt/Y0DfgBmzBPnoBP6sA5qZ8MG0ZSqCBPH
L5yyPrlcxzfgILLwhinOEfSG/j2KUdQBUoEuCpvQUbUXxyj4FPfLVlH/E+4oOZz9NxTDBcH6qHcp
eqcKf+XkficEtgrQsH+grbpySiDYbhBDRwZ6HkO7VcsfR+BXJaEQNao/dSo5h3KGn1S1v4d55MTt
51xoLy9LrMOb8pwYPNfjQm6Dwy/aVIX1+08KydFVeDxq9lWpsHpx9ZcTu1Aj67GvkMvJbv3ovTKF
QO5lZXMuS4VkyV5PKfJx7f2H1s+ALzrCzQRqyavprWt6KCaN3IP6rTalgGRQ8AAb66S5OPNcMClw
IaiwhR+HuUsBTWMhBBvsMuQfbq0BqsfA88NjkFTCZH6jLlVp1tdA+NOvCnrXh34fznsdh4A4eLAE
6uqEwGp2JrtyDLHybl8MGh9h16PxH73psQSQFjguXAQsULlgQxS/AnHcDYTe3GG6o9MdgykmBIxk
nY6IqkS98BjwHWe+d/9Y6RSRCaNbBSfFTQNaAU498FysjKvcYF+9oThP16q+OeA1ZBF0I4j0Y5hI
nS/aTeSloexxjjo4ICJtNgltMXklNjUT5Nsg4lfBZvZbrJJw2JnpMjryEyMl6q/YV9gOd/bTBzS2
YrhRMdDPie8dKR7D7gWlMTNQe7MZfJUqqpO9y0uQTDukqdTNRfXDsQ4hJbbxPrF0i47zsQPMuLRz
boQ91a5zuI9QSKJCCCQMSmpgKFxddJkAuJKv2tZFhV2wUEcEiELR6j9NVX+0As4OSV8ihbVNXT0W
rl5P2oYosRbKXeitafQxlXMq+lMkACwMTiZ4mEfgDPsJlkz1msIrKF96Vhi5RXa1S5t3VOOCx9gV
uTYjzYtp9DnEkrt7GeVRTBJNMC04ojgXvoBTs+swP0cjzT3zRd0PhLTW61urPkb/GXvjYUUA5yHB
WW2WPTM+iCG7CX1x2IMFEiNAGXmHOpxTDwpSjsWc+pbIpcZKLxu6vBb20siXGaVOJH9hHCEJG5m+
DpJzzd5oMGEwofI79JF8zr1fuOh8guRCyZmEp0ltq+nJ8/cO9p4oGqY99ZbCAOaIHVYCvK5S7wP9
UOvjzAb4iAL/muF0Xb3rZINQyG2AJgN0tpQOv/4w43V9lO6LxUDpGo0xOzqEUh0cXGul4aq53JL1
mdZDjuU2DjVkVKJBVF9h8hwZKIyBnYxNlEHznmqBfrXVGwTVDuIWBS8unAIShDACnmlvETnE08Ng
93RaUj1cEbmACIEaXh8FDk3MnjZzQui7OpIqCGXjEG/UDXYSmRwhbHbhaPdm/MsoTdEGh1lgdXJX
gfL3snHydvxt0Q4E2Pe7+qGvdw7QeIG9g4Tv/FJ2u2X9StwrFjRbx2KK3jMAcrQ6xNj5hf9ksk8A
oev5H9FbsDJ3HRgzHq5K4xYD+sk2a4CECNfNjek2PaAceuZsvv9yxJrtEcJNzZCHDiAtYGbosHBz
pfmVFswz+lHx7zlGS4+NcIsA6vZ4px74HRYBwzObbwCj05bew+ehx0Fc8zRBEWo8iGXZhogJuIze
EOzBRnwToAmpgJ/S8KEs3tXEyXvgvEENtAjoG6KQ1/ug0LWne7j03Hz6Mz3UXQOJl831HcdOYIgS
7FR8rqPXwIEqF+tpbH8ThiSUZx2/Bg38b/Z9/EqXbbfiEUMbYzsM3rh0IusTgwhk2BJM9b8BkP6I
132s9qZ575bvFUXEkwiwRqowP0zwYYq/oAw/QByE12DnGcT/BC9VeJxgOjJWcDeZro2TFMCGAZ/C
ZK3iOFMvVdB8cbVN1KaPxWs0PKDpKTyB2PWm3dSzC5yZo1cukLSNMuDB62LcVOO3N+CbwdsdZK9M
xKpo24dygYcOfUWG2RVkiNK9gUiQ8Tg8JNFHz56D3nuEODXqGCjF/lnP8wZ2YYDVf1wpMkK6HXf5
diRZ4A9pAO6bDyJk3o32IYrRB1ULiipMh7pUzvODO/iHcZ03VXyHY/U+QIcO/uMDJpp8qcyuNVgo
W5SOYZXIyB0P8Cgze6GGmw/zsQgVZ5D3lxwmE9UnGqdkCfaVlhnFttJvtv6C+Z/8cLgMAGp0FrSE
GpY45ZA3BkhO5UFmxSmYJABA7t1JkcToubDTXxp1FYM8tCiippu2vQ/rjWrZ4FWG0FJtGrBTNPSN
Ff2+Q9+efqOo4grJP2TPqLsz8guA5CGkBx+VrEGP5EfXtt52Fegl7hexn97/4eg8lhtHtiD6RYiA
N1sCBEBPUZTdINQy8Lbgv34OZzfvTXdPSyIKtzJP5iWyrVmLh+Lkdw/+i44TPbV8JVo8iRFeKT8c
PpxgZm6R0mLr9IFiL16XoxTwze0c1pYUfDKLF0O8Oc58bTgW+OZcclgsdci8R6GBwF8QDT4ES4it
qcNdXNwIFTmS8H8K4zos/zqR049B94wQoZJqWNoYhLM4J80FM6Obrr31ZBQftk59Qiu8wuYG9Vwv
qHEcsh36tjI7lDHw45zYBUlXQlxSMVEoG2o71Z77yOskP+URhS0J5qi+ywVoow42Lbad9iUyGBN2
eTx2cI/ytxhCKf8w1yOdPaJ65kks+3FXl+wcZ9N1/tqbje8IlmqnVEcMrP5ir93kWs6/UfrnPJ5v
POn6Taps35AGb82eKJTbzMaLNW/1pdxoWnYV7afCVrPEMXzsHKp5Z4TwXku2VHh4wrrpMbUrVKl2
uxbupir8uo6RMD8n5a0tunPGKRtxEizXtQQfkz7lCWNBuSfSj9b9dWBxIg2s9YkyXr8YzbBinbFM
b17c1l5TD3uW7Yy1vYfu8GTrx4h3XA6x+YMWO73GAu2h/tgvTlPXxnDOSerL7Y0KsI0xf6cQMN1b
VVhbacaP7n6i1aZrxvGosvIgcriQbWrJrzKE8AbvnfW9yh0FGCqQDCHnnZLwLYhOY2F7Ft5rw4Vc
MfPdOFTXJdXQzHS3g2nWh48Wh8GUjH0lHxT+UpFxY81KkWPy/lUJlEQZquItz58iWrp6RKz+ny2/
PYrNo9W5liWaVRlHYWlO+5JLdi2Ld23KrxEDJ1Wn5MshDpeycOnz4EmzQkUzn017UjBtmRXx7ur8
VlEtsWAB2YUUTMvkTZHk0TM0DM9ddba110TQWNT51Xgd031JwM9sP8T6Ymm3wnjti3/gC3pyUh6n
bv85F/M5zr8zqwQQ+jBbtkpPXqZC6mjmxuR6wxt6yo91H4wR6iQ7beaXqYLeKZNgmTK+nxdnfeZN
4lKu0bTqhkTlnQ3TG1jTfU5fiB7voBXc0XITXtAdu314Larw4WobljSRZeM5z661/r1S7miUrqER
VuVHsiYaESoTTYQ3c701so6FDKr3mCkaAU1uI9xOHOo/lfw69tfSPI/DZZS+yxyA71d32GnWXUbL
3srj56qf6uZmr7cJnxclWMeAQnd3s29ud65pLyGCJjcqTqZi0xgcPb23KlQ19U+mtY+45xs8Mge9
SxHZxythEk/YMiTemUFByY6FFdiKXxWtm5WnJqfb7WlUwbHWnOuMP+Q/VvPSymywRyWM3KrpXksW
aEmDr6pPCB8mLp5oDxRmeUONghn9SO0pl62NSPYikp6b7lAPDp81dbNWIXvdfftxieZVRRtOSKmM
uwxfQi03c9q/rfgHpXY0GtAd59JpszvmkUebuTcjSois5sg7RCmdryVworQV2oPGoAaQgVk47A7q
40NtUQtLIVy0plvVZMf7yVACwaL7hShCySBLCw6Wr7egoBGF9K1R7BPQRMO42tlpNn8E7UWLJblJ
VW7LQeWG2DEi/Dgq7QbwSWOzA8Vlun1uUc+HBH1eyV1wQb6HGuzdTddedQuJyvRV+wzazzGQtpjC
WtBA40x2EvR0Uy5vqRPvsnR0u+hgYVpUzR4Z1o31CxVGHi8d7iGMoO2+Y2iVk8odJx5kkTOo382Y
OrUCSrI55+m5ZUSjKCpUY4IqRqCldKtkCb4IL8v+LFBZTWc3SPtYfYtYeGQfU357J386hvAG9aXl
drV+Mod3QJH2CydsxiXTnH8Gdh47cZjE+37Q0RKfLWsHmgPv6aqgPd36Qf2OO8M3S6zgytgfYZ9U
DHaaVmieonOJm1/chiblPhaoM492qDczotGzZHLFjLxabt20eR8Kwy2j6GJ26nten1a53PaK5g+t
szdS05fVbd99UuOMj2YcjJE/RYKDNCJjgtiA/YZOxtobV7evYDq6rjqQCvATVYSJxHhRDF9ZOR9a
ymCCihJBt6ILrdTlbY/GakAdssdwX2jaji6Vn/ZRQbtkUVAk01PRABmupgKGHTlelWYVuFP9MVVU
hVXTVPOKkqCyHGNiFhQvRpTwC5xk17JGk7o+mte2a9p+27Klu8683mh+AWlI/jJdOc9mVT/BvEnh
WtnHyCpuZol8UkaCLAifd7XyZbOoHqzeba2k01KZvLbq25RTHpeuZuiYnWsoRZjyDCR16YnVeZ0W
54jqagvOtxTKis5KGqAuUmIH2AscUbOAtwKenB8Vf4aLUYY5OAXzZHl9VO2r3t7I5aEopGXTKpFv
VQpbZRPn1+pEIBx604r+1FEO0In2nNZFiAi1Ezwnaa2/GbZ5MwqeHVFeHYXRzOlO2MnbxYjPkYC8
bBvhxrPGC36lycnWFm8wrHuZck6qfNehXmCsnF9N1Ptenjhq1s8+n27KKJUIksNmtf+tEduJsJVt
nkLCWq7TeAmvP5aUlhWv6UuffxglRGfjZvwcomGA+aQqI1M3w0jBOE1Xib/M+2Ui8L/GAc2snl7r
X3JWgjKl29480IbLZZOxxYKFdclg5F2GeuBywnRZmOmVZ49UR8446H4hE/BB+V5x6zczDs0jiCDu
K2r4NOOV5ayQiEgu9H+8GTFopPlaq2QeOk5/XEr7Ewx+hMrjrbX0Bva+2zTXjrBNHcxYuNmBu4DU
F5tE2aoE6ltO5JrCrmMsPoEc5eUMj2LYX0blJjE9avtyek3Z3TSchXGiuq5OTtO6g9Vs83uDxLkE
zogiLNqgQGECr+iGS9G/R8LP6QmssW0lHqF9UjCf3yqOr/g2jKEavY6AjeXFjE7yTwmntjxNhNPb
zWSGqX0U4pAA0Fic+Jkb2x7ni2CXtgM4ZH/Zy4aRJ8ZZgURdlyNcCM7eau4RFyKaO4unlPG1PYh8
t4w3efrXtuc4c5kHuRQS4ZW8FODfzFtAwJ9GgTPOb6P2xEcW21RV7yzuGBiFcp7MvqYtzGs++b+a
PBhYvcbNO/ucp5dK28sJvHGQcwM22w7SjQ81g/69c3YqUho98Eyv3Zs0PmvDl1Z+D8l5rfkDuOjQ
YpN5eqJ4y99k3BXnZR0DtknyeACjqqhROxPqyXH+VD2s67DSnrmil5Q0rn5pGWyCdJ34Q6jnpvzt
BCLaR+WA/sqSq+pANbsq+hqAcrMfch+F/rw8RUW0lVNg0ekqgSoWqJ1fWhVQ3klZlTvK68YA8TTq
mJvon50uMMpAAbPraAYl+nyqtJvO1VZpVcxOhelxq2q8qrfZBN8CN7dUbgpJXfLQFCfFgHI9Rpkn
XoGxnBmy4Ksefb0XG7MPUU7U+rxk4SrtjILfy/1q5g28yXJ8vJ4yNIVyMB+GlztpjkEH9lH9cIWa
5MZTurCQfJr35fZtZYIsnumsY7WRw0scm0HOPy2LQtbzVKveWH5m2gNcfrLjUJFP7bTJm58klTiw
QmH/8GWp2ZOUeU2xM+ud035q4jzIZ5k12MTIlWwrmqvVnFJJ91TzE5XG7t9JYtRwYhJCNY1gnoNn
QJwv4SioBKLAAfJgXG2QvCPgP8KMNFzM6okXBn4MoC45drd1ThSxWr/YGAcNy3Wo/t+QsMoOgvO9
TTBOmSvsdaeX+yHjyFQ/0SFIQ6xWCEZCdRyi6ZOheIqKbRC25oUmSmb1fWnVbJF6EeaHhm7QGfuZ
HMMALHMjkGl3gDrdJuZWMh3V8j3m6FvsvY3xPB1W+XM17mt/yaA4EOXysC+DAjSTNMKmL06F81xo
QBpMc/xvNJJMPeUZQkznWcCN8CBD6AjUPsUvzNDQfexYuTgq+Z4px4qOJUBenR0jlBl7UyleMgcV
PX14ow0EPCiqY36PNng4V/Too17YMRh3bl+4zeOKmHpZ/143Hxk43RodlfGfNNHvshxziCZj/CiV
LbkXi/jc46hxXHP5W2M/qU5URU7aT8Y1ZW52NV1rRbfVbJ9cTZRSFQ7LobZP8vKcLHy005r+QkoH
818e+7kjKvGjM5gn3X2GDu2LkSgAHXGXKv1IsX6RB0Tx2VpbPMnqcVndGke5QrB7re2G1AJ5JHSd
3Nlo0HmPol7I7Ec6pm0CcyZhEOpRCNChVNsOmh+xqEvfm/FifdbTKetvQ3Sxchr/mkNqBrC3OS+P
unvOtW2GRWttrPIE3lbTxgUA0PmKBg1zbujnVjQvz1UuI2E//dFcuGlPI5fPnJChLaxts3wvQuJt
U3ulVHtdvLj6EKo9k8lJkNkpim0iPvXC8JBfDCIl8sI5xXPJK+HNyfZ4LcZ4LHWeSzMw9Ct3YZ30
6hpQ6+ROoGnGrjb4jiinRAlnhFRu0pbxljAf0btnZKDGMM5Tf82XfxFYkaBnMx8Gf5qdIG9ZH1aO
Ln8xAMT6KuzJa0vjqbOntxWBrMloWbeJ3MIRjT3C9YgHWhk5v9gCZta2dqRfzD5J3cjQQrto91ZW
BNM8bOO58LSu2i8OGhjZmm8yOIfCaE5OSevWcCC2MjU/GV4y8MKerCvUCjDRnWBbKFD/daz4ms+c
1oYFNRm5Y0WbYS23FFv6SRzdqbrdUMJCoXHlKZWD99SF9OcFcqFhYzOvYpM3qYx837njoGywxV9V
zfiNSnWTLcfEcFVYGge4a8iU5yJLtqsem3i3qLnZ5PUF78eBaICzVxH2GwMBIqYsxqhwRt4sO/JS
zj/6WkHf85NlTXuMR7+qlKDKh9uSfUTyO8DXJUNpySHwp6xhZBFhlcgnE9FaKXbaNAEkoL3XNzkS
Xm7jiUVuE00usyyc/Lsc0Y67l2TOYZX91Ok5Nhda2extLLBPKFGJ3FX75RqYi/KQcn6WPOc0B3ux
/CmXP6tss4MOAx4Od5buFLhs0mEF9lsPHU/TYIGEZnkgSwRdzOxfUuaB3hxi+XtleHQsk/eN7DVp
dDVLaWPRRN3oFgzrflI4+tR2p1q/Y9a8kA/zs9ygRRlOuZc9bfpQO2W7IptJEwgjPmjOnSelIAqV
aVVpPNZBemRcpUJLn41s+ibEyppBRmsZ2dFpC09SofPitn8xO3ObJcat0e0bzbtvwhb72WB9ziCf
RLx6o5W6WnWcBOyJrh1bwB6H7EM+BUYch0SU/aUp3bk1fGqMeYNVZ6HlvzMeUtYznE5yUHM3lZSb
0RR+Gh1b1to1t1KBp3/0/Y/VJUkGLwcqWs2vxKbMO/3UhXnMq8nNCRwQMg/aaiHEsO5KbiMODe6j
wxaX/DG0yqHWrK4dOQH1mbs81w7F1HHxKYjyKsdcdXjRx48k9GbQjW3dPgIiCH8KqDB3f5KDAf6f
u67RmV5m6FQl+yexcEc3yoBfcMmNV5EY4SBwDHsK5qC6MppXyWPSwHvn02U1v0CGJgo1DZM8ATkY
lnx2hputUmgcQQdwtXaSaLckPECGssEgZsCLXaDviPxv6rP4e4OhR2x+3jTF4MpMz7NFbCJR1H8J
0HrbkuDorM1S4XAhU1bEKvC0e+ceWW5s3St+5nD1AcHEQ5FUTyblvTbX4aolDlok3sw4ZEntsWgD
28ZgsBx/sWNXisBCxuYomTB3fH0xdZL4Lnp3WIxw5oCr9DasdHLEMnbFnCGn4bjkeB4T9FaMR0Qi
WGRyKMs4qgg4jf2ut9E1KYuQOD24LgKs0vv6gAtkjufogcbTkOE4uJ6kssZYfqUF27XRkPLoS2pv
dfFqDZ2vRvU+U3RPE3zSm26rGu225XaW6NpHVVnPqoPHNXGqxdaXmXK3rpnsY6roUbsnjuIclD4Z
y+3UxkEup0EhJSddwxrJuCznbfLayPr+cS01i5Om3lk7wcPQBzobEOxofDWWDwoFvRRNV0doGlOY
/GM1ZbuBBZDQjGijUR9qUPd0oM8bI522Jj+6LG+8kaG1H5RgVV/slH/Hho97TiP8hMpA+zj1dEoI
MY6wgXRdk3NYWu061dq7rCM8AOOwTG8Mi4SThKCDBOPetZ/qkuwbDkGLiQHZnok1Di3a4efKuMdx
7WkUpidZ6tup8FDzG1eaQrLWTMDOqahxKahDrkA9aMpY+HcLPka+MweFRQRjyDIDFHDcOtNEd+hd
c1x8vezREpKPNbeg1qxnatNCU+LMtpyZXzDSOI7MNw9E0RW3qpunib59u5FgnvkbRDl3sORDL+T3
eIpeqIxhE2G6c5T4utIY6a5t/Bbr4iKM4VhgV9iYYXFbnrrGPCocN4Ke7coAlOSnuiTxSZKz3YRS
ZEbrSdH6Z+r5XdI7gWqyqjVKAjVRLkMdBQJ6TRfqLosnt12Tw9jgdCbMEIJqa5tHqvyOeryqxOaL
7U5p1Z0ji43nq32XbR6obNhM7II1hg+HgBIIYGgo2H127DdYdXNpbQydDuXhmhGOrMvltGTd3jST
l7RKj51JmFZMAToaZlSxtQf8SYkcS74eS96g5RB2PS/H9KY9tk50pTcQgDdYkYqtu3Q8X1O/tYlv
RdMSWGPi8T670tYd6H1/NEizzdVHvFJnqZUMMuVOVqEtnMRjeSfuOyxMtpz55cdez+8sAjkPmrWp
HYPTX/YV9o6IldRslSNqxnurOnd05Cdm5FeNsqcUmdujDg6qT3gJFIPv9Nz6J8X9aQJSx6Lq77oy
BGsr3fQW/WQyxLtqSI27VBVKoJ4qgVrwT+heQAlNSvpxGb+bvh09SW+YkLXqb8jH3F+LASFeh3uw
bdZhWeDNVqWnv1o9NnvEQ2XvVIb0LOeL8iSsx4uNdYUGbOPJ0hDJashT1TppkrRupRF3U0qXL5aw
wy/Jm0b7FvIjkyobr0VeXFK5Axl2qNdUJYzFic0JTk22spBaNjdXGo3OQ/dBb9F5WJwRGZAhw2m+
nXqBdR0dcKZV/rMiSabXuyCOtmBoSTOqgJTk1r7HJCrqUXerEU2WNQe8ESQG8T4bbdys6J8xt9/U
QYdaJl3Zgxd0ybBfOsfcxMJ+y7L8jITnJj3xYyv9iAslSDDGhSnd7Qh1N7KUfNtP2W1p2EsiEZm0
RHGctMCKXvu+2UbVj9bi6VO1THBei2NvlDpPkh0+dxREgAgYLePEkp0mi2r9Mvl8fHyXmVB6bT7S
CSy1YOtxBlJTOdsy+x1n1SvnLnSWu9q0VyUfnkT7lVj3XJm5XcA8EF60zPR55fdTU7+J7L3R7pcM
ycX8U9RQhoZ1klA3Plkh5471cFfBeRXjLpSFYXabzH8pLdYZyd2+CdRs5Fmdk9YdBPPgulIaw0x6
zdMubBo6mse6Yd5b/qDdkWC+Jjt9LpWTru9LGaaTya0G2ly1/rCOGMRFtlUof5emZ8chEpxuY3Ir
i22RwHsbOpjk7qXuniL2sLXvUqIT8ADaLg6F2hMMqTeN7KbLns58N+Is8s0eJcvSIAV/nPKrSO8y
D0Me76Ts4SW2t1FJLlhFJ3WOjlov3ub5UHARNfoi0JXKT/n6JeMSpRyPfFmG/p6wR2oWXWDJiO/V
dNcZBIbUwW3gfYuekcjpieAUUdYnCqS/VI6PglzPnOP0M4oRv3+aWcHT4dhkrbFZCImt87PJTAXa
TDIPdxIDLxDmOzCqN4980pdPK/YX9SU2v+z2YKj04XfSRkYdiorXtVrxOHbKyqTF7TeKai/prVep
6ILMJOOMijlYKB4JXao9R9tokj3tNIDF55giboSZcKYpTo+i+0DGn2b2TVlIBzZqU2oZgYzGvjxV
xzU19ylhmG6EluIEW1bpUnJhUMhpjweJ6ThRnwvpPdLfxkcS6CldVdRflI+Uon9C0vSmD0T3Hwe2
MjfMvPy42q9lqt47QAgFBkXuPvI6+UC8PsQCK7+Rq8BmZTuPgfk8GxQeE6Sihuirz+e/2elJhGk7
Lk1b/pBrBGXtl0uHTNZEb8to/st5128Grf+buK1ZhcwbsdLybfMww41sfUtUfqznflBp91g698FN
KILllnRuTZm4LHATXSexzwLLTiIdOzL92TLkPVE74sObB1xaPbody1Nfs2MJEWJ2HjU0pT+N7amv
6nM5imMWje7AKL+wJcCBF86x7q6T/FtwOo/jb05ivVxfdVT9wToZufHUG7En2OS17RE+N4mecoXK
T+wF8BSRoCF9033PJZaJzkwKvOauvLPJY1PZ5MfHeScTEuLp8xizfIvhZWTQH9B1MuTLpZ73FHD6
TqzyggUFqsl88uekV8uYL1XfPVeahl+JlmuzhcakYmHoM69VjGNXI5szJC3IC3xs9W7YAyPt49GB
pqr8tgdL4BlNp+yg6fI77UnvMf71SNJCTRo6JawDFR/BRAzASqh4yeIgYphta550cK46S3hqwokr
TV3KQVzKOxlBoVYR/Jp8oiIpRseV7uSY32cTEVNd8blAZ0d6LNb32sreaqd9ijq+pNYcXluLtwiu
QoL7Zt9haM9N+riSaEPkR0abBYK76eNqeaaMlEi6k3/Pa/k+RCrD2XqfWf0nVtYtDCKv3SUftJOi
k2yayu5m9vbrKmnnyWrjcKCLaCvy6YM4w4PA8e2q+o0rgdy8ojFKjLlFBH6WTLgLlBNdFOq7AqVF
TdJmVioNDjubOi7typrfZGd+Kyf9NpuPsoJOC6SuC4Yy32qSOp+bubxGPcHXRHNeB0V2rlZlvuh5
+Z1nyCBlPglcZKx9jSI+V5leapRuTjhlJgCD3j78y/L53AvCYn1hhbCSJIyTfaST0YPHzywZoz8l
bPcC03pkrx9YB0K+zieeFQF8MWDcZTfedGl2Y0wzFFbZoNYEP0P0IfFvWlZWDjepQF2oXWeoP0Rf
nePia0JQ7ZdsPz+WPitPZZYt6PVRkNokYHFJWsnsNkzyYTqXQE5G0OmIhHZeEoCgxkMR7gLrzeVu
42DGOWq8a5p826ppoDQOW5rkW4U21iTTe+RUvnC+8pFCsqgn7lrvugqLHS1KU9m2lDK28M/dTAHV
FP2t3fKdysGylqeKbMnIrUxr/5r5svC5I2pYqcTB5u2K0WkQEAVS7zbdkIaj+AFQbguO5DL3Jqvz
00rHM4HulaaLUpL4TyLpaOvOcRX3gsKMFjK4azN/zKLXnKUqaaK7EzkKi09JXz1KMmzuM/IhId9b
ARnQREPUiqWt1BCkKXvspPgwyhcFF31qkNkHV/DjeBSGmbhG8If5vHDT5vwesXd1FgapLxnaT1mr
WPDpppJzPti49FRTCe1e1kiWym8tFx4ueqCX360xBHXUs9PhnXoFf+hPBTbQ/PBlotfVpEoBAbPE
+FH55x4J1GA9QRbvS6jBtJsJUCfsHR78EanbiWGzKsg/Q96JGsYzZeRIeuas7xKUA1Te65MO5IWf
diOf0PXbMQpHokA1SVFVWzCMiLc7vDkax5U0PwX8yfiQKYpxnfCfFAn+m+98M0e7qpT36AU3ugYv
HVVBBomtvFlA/owd7/m8MeNHEBYfFZAlxp0qpwtOJ7Qkf7OkvxjyScXAWSPn10EurTSeTB7WjMqd
vs+uGVHmvH6fePHO6kEfykssY3Vr6mFJZ7K4KvY3yrDRb5fyHjc3SdA1MlPpPeDZwinZg7VPVNuz
lyg00PiwCIp4OcwIRRnqwLxY7mLrzDfobayuyRAqHCZ8BuLjONgHq/9T5t+E60s98S6t/BXGvqyp
OUhi3tlYEtXo9lJ2lDVs5VIgnSt78kFvasqMp1skjLmSFHnH/eLWpRghsUU2ucXFsddZJm8o7di4
sZvmH5F8RrSW1fr4LPj0yb14jjXFb/n1pnquNcbEAqNcjG/J448j1peRK7FKw8tWrhyxcpkd+RJX
AKBD4+YRTWMO+0YdLAiDpYyREio0jdGYzJsz8jTSypZkUp6E6CjlYURAwUSjdyiIHwdESoxPSVX8
BfhBj6bnznYocEihjt6s+CuBlJSG15xYe09Df44TDVHV8c1UH7cv8ml5QTETH1WbOj4x8ZOiDcOw
1a2FRN7xbSmY9CVtJYkQ+VjBfHsZzZObUFsGccSHZHF7+h9E60dUUqny7wyZoEjKVrGaTQSEXCBJ
qHAY66RyAmA9YoKs6c3C5Wi7syPF/FWXgO0X+4lkjon/UpkdjsWRjOO/uBPHuB6Jwmjb1Ch2rZ28
E9uLXRU8eKXbl5wv3t6EVm9wh9hq0WvBRGvITdjTm8V2JBw6xdXAdxLEjZnChjWX0MVI8sT2n6TL
v71Unk1DvdPvepan9FbY0YtEOlFDp7JU4va68iKl1UehDF7fRe6y6DtZ+m6I1hLe4fqB8djp89GA
FaGqipqp1JuaAWQ8W/w2QYiIUYKzzHhaqWAh2k6FjGBgIaVAzY9gmYA+31j9AqcfcwVg06z8wM/N
U7E8qtKc9p5qfG8MAr4YklGOapn2+3yRT8YjDvvy4Cc1AEL7rRxm0oiffQW2JVnbZAwjQt9T8zfY
z910x9QFmRMEhuCX6c9JlSNSYfzAIZBXm9SL6nBSrw+wVoAyZgMB4Q+nrt25ZKAnmZxeZMdBp2eX
/WOrWMLLmLsEi/1IfL7yu/rxn25uEzt1HWS8UflQbAkgiCsmbFwy+MQZ4CGPksOqruyTTguvVcGN
69zPWAs4UR0wZ6/12MIkMEvbNm17KEGAyDofUceNi5fEfrIGDkM4QyibFqDKQQCeZww26ByzmkKo
4QbRM7V5gxxkWhI4Xhgk5NbYmjpeqflWFF/CPOv8BMGl4v4W8RC2VGcwlizfyeQvA8RmLL+QpL2t
7XcFnm60hWtKpHPzYGEVXAu9zJbnQOIpsSlGvaU2z2ZjbmSbrXZdelXLL7QUrdjJMRN1XRwkbmeL
qcGMLqB4e5UAq/ybln8R3xztUQSR8/lEYVo1fGSrPEyT5HIH3erK3YiizZjcejNMot9q/CDWsnKr
V/QzB021vmY4RMIfyw/FQrgoN31/N7vXtt1G6c2YbmQyRnHL1k0vEentXghfOayGzAAieNONXEjL
v7YOsLdTO7QqUB1kKDTqpbmXyWs2Arii2IB66MbXKjgBwsE6IjE11AnTh/XoSVLWk6zq/ty90JwX
b8YCGHuMuEmgfnPoyLzJiA80cHqduJDbdOVK5Y8jjh/fzeJZim9qdE5pWBH/DNLx5YvBoTWasWcN
L5rlafx8FiQiMtRuyb0h1wMFjy1mDtHkbQs96pj3kuioDtmK+eTN0pUwTJgzFilLFnT8aUsPZPHB
cRmW+XvcYR3SjtCMb4xzZkZ6gTF+OJuNq+GQiOGWz5/68h0tu1GD7Q6X9MVJQI57v4Q6LpfbI4aV
SLssOhUk/KdTzhk4h+VKjn0TxTsqp1aH++4tTw/a9EVzhrbcNOet5oFsjjaHbyndCqo25YuN/OZQ
W5zuZHiNGLeT0qvCm1bUhJnrTfPJ5qyjCQeYAcJpKBy2FMgA2wT+cY1ovCOxn7H37KmtQVZ5la04
8uJBXrGhBLzSoOJp2bVGMFM2U2CqLwy/9VleaEOi38YEE3ztHQVKkZzdKhCyblb8S/6pg3zOecJh
1Ti2ZG7NpFz5FO2lxxEOJtk/K+MtIvBK2IhWtWlgx9q4w8yhOWfykvwtGrbANNb6rU+nVj+sUF9q
g+CiuVXsR5nsywOaD7JOD4MGNE/X0//7r6i4lcOB67U96btlCQ311VCOS/NcFGedkGBWch3wl/IX
Et9JX8vp2nTn2LZpENlrC6MuIz4FjettsD9nLVgthhR1V7b7SmMRzryvIeGcd2t5lKJSoDbeNCSS
4WcY/0DBfA2V2Aa1K4mR8qMCnHxQEMVGVbNnTRie1oqXsdO3ZmIdZ5QWbdL2D5aEz0Ndru+daVwq
+i+wpN86jf03ufpJqStJh/yw2I9Kl/46pzQZRTw+NyoCYVA9VSXoTpMZlD9OMHkwV5Iknvpjq8Us
z+MYf18SIjEDI+DTijoYQ811bO1DgFuZYUseO7aartVjTnnSHFbH8F/J7xKDc5qD+nLBT8qMR3Sj
rS86ot+Y0AarbONporrsKGEXVet73/wbFRJG2XNNuDHvPpLxS0i7dLC2RosraDw6aC7r+C7ZZCMU
uiaak8osRs0qsPO8lS3hifo41j8V5I+zml6XvDlFy9X+jV2Xi9qc64rPo0Eg276SCPqPs/PcjZzJ
tuwTEWAwaP+md0pJKV9/iJIpeu/59LNYfXFHStUo0YN2QNeHYpIMhjln77UtWtRqBOThkLI4++Om
j7t5zPsazEcSB3sfZ3SyDfv7Wj6bjXIbkiiZIHto9F/pyOrO5xZp3ipgW6pEQKV2EvGp/mF2L9LV
FxTIAFoRHCoPaf3b83i4GLmCtrrSTLhoylXT0/zZSBIqcyLWrZvAE8i6KAjb1z7K1sjRWeiePY3l
JNA4BnC8UjCiqVQgjPqu0POlTvdXs6+zGs1EMOzlVFaOWdDf2nqcp1QH/HxtTOGp7ott/yrDdRDd
ScDPGWVn1TgVSIBT3gQVs4UXIXOh0qHscWpz0OR8hpTJch7kQBSj3DU0HpPpBM62RnfrmV4kGC+a
Z9qWi8rDpcGzzDJnPui3EhVMgqdIy4adFqFbxK1gxR9lkm+J9TjEfbWLtKOi/FHlsaLTaHI6EdmK
yoblevw/DgamXYoktZvgzLT01aFFbMhsP+DffyqclZt7y9K66WvEMvXK7rexROYUrugDIu1/8Jzn
roK/mTOHc6eOps61vqXM5qz8iY2XIpzV6pdQWnMRMBt23dzEdV/nbFoAL1TMpCUK6dhMFmZwndvN
vmX3DrlqPYbsXfRmP+QZzTQwHeyx+syfifwOztXeq9fS5q2XaModTOFYszDoOfEApktu4ULtSdBk
+1ovaa8w1076bmQUGEiXdR3djChoh+C3EBAuHApA9pwMYJT+tx6+S0Mrrsion+XNbQ6rj+KiVIx5
ZphLYJlpxN+CsC0PCPnA2qXQ4i2QJHfjnkbBorHL9bTtSShujkzZOpYAQZ/EnDw1zsow/rDpAyNF
CGBM2iTxRzHYnDDcDQVzuOYf/CZeSaHsbGkudTsijRHqVCEWuKw3uGBp6Y3AupGKRUjnG21VlcoV
nKglGYILYtgXroKECAGn7l8LESDuReHUqAe1fk6pFKjhQyC2SkynNmaaoZhSGa8dnjy9KpaE0mcW
D0xikAZtRRtcjEQJ4Ofs+Js6K1xnRbZvCtbzQXsviu4aBjcCQ7bKQX+bDDb4GLxqbsHriZWlJYmu
BXToddcxQ0v3lC07o10A2ITpiohne6e7BxC8m8Hb4rKlKSDAOtZzXRluNZi2derMS15ckXBKU0kr
XbqmtTZd9nPOqxb1H2NIHQupTpzR4Aum0NhxRDgUELJ4ElFPT0WaGppfl/DawsuDbZfSd/Cko+yV
JsDFng9UMyOvfIk5+e3LzHaPrSXTE5TYcItVwn0EAte+qllhgUpVLZ8eAF9xroZirsNAvE7GIGbH
pfNikrHsU1SPbBxEJFa5nj2VomA7DMzlBj0SGyyvJfmvDh/IHRhhiNa0+gPwqNZk1sfmegR99G5b
I/hWW9+2EV+A0laAkPypwR+GAX+zoiTRPFAc84jPDCGdEej0ghUMX2y42Wwk5WCgzUXeU49I1MOg
7FAzt+69narJum4mDlcahsweXZldWUIGdOB8d97IPkb57wa7oS5qdtCwfkyV1dXB8rCSSRBee0JD
z9YoNjg5QoRvqF3Tlg8KMmaxrDsL3/L0tY5p8UVp9BTFSm9QmunD4hQo9ior4mMuCsDigEnwtBY5
IcDdXqj+xvERH3kmDo7oj0XAebKq7Nqc54nWvtpJDQVWkd5wtPO8pTuQxtVGBrS80GNjyc69wYOU
w0ECuugIK9iQroGyX3obGgykDTl1NZx6h2BuvJDJqaiaZp/hs71WEjG133K2AmFVqEf2VDgtLPR/
Sp2O6Gcyf1cWcXAlzAFqA0bjFMwyzyoNbW8BICm/K1LJOzJKRMWpa9xyx8D/IgBT+Micqffa6t2N
2/fTIpkhu8T2YcQEZ2Z0NMNmNN+otFrtzLJ1asstSGqd6kHU0NpqaRKy8PfBLlRUMLOZl3n3oUFR
lmFBA/I/9LRccgot7PwJm4u/yD2z2WSc3NZl4KhHT7dQiQ46cYFKbdPiqHKHJaE1rqSvKOAjW8qw
8RCyRDZuDZ21dqoa3o3t+QR8Rr711EcZNpYql4TCG5V7p/iqvizgVaE1yRyAf45aWfVqUB2i2Twn
oVaaWbp50H0Ns1ObRutS6s5NRCX4QtDTWeCJY5imJOJJUzWVbi///TXXoe3HPBuKUFtGxCD26WOV
jYufszG+pu0Y364w/YJPGSSZ1xVYrlJCK2pBiTRLYC2WUltmGRze//ZSli5t05A29W7Cq84upRpj
ApBlQp44r5PAmVBpJMT9hbCP74+MjoIwBRGrGtFY8iwKA2Zt5eQjTLQ+Kg+1VxxSJbvwVsT0d3xK
+uChcQ1TtchtYciy2n99aFY9dHaDJAOrZ9qtdALNl40p7L1PEWnTDEa1Do32TxuqYpvkBmJhNFrM
VlFPOanqxgt3/K+fYwtullwmUpkI9vr6c4a4UP2+JP4AaUq5agMNwzagrg1FGfMwgBZeeFavQ5Ko
mqcgHuIV4z/fdZnj/9bCgBbhz+9Z+8crIIjKNizNNExVM88SnFIv0comaYkFxrqKh6anGUMSSnkY
Ore7FwGGryw2nasotcKrRpu2nxHITx6hskhtrZvriYWECqfxqooEVsjBJKpjQNFZD254rQ8qGnSt
jgZ22IOB1mXIkVoaLQ7VnO/+wrD9x91wIxrZLgKZIP/++nSBcailqhrWopBsIBSty/FEZs2Fq5xl
1ExDiuRzx5pikiQxLmfvUNZ2pY14j5GQh0i4g2M72ZxyFFtjY1+K5z3LpZy+ekKUVE0zNJt4JvZ9
X+9JH8E8EF8vkLoX7D3b2thpU6k4CSkw50NxANfOx9n5p15QWm5Mi96I/YInNZuFZnfvxPGeLjT+
A7czWbgROpNHN+wcWf0KgujNrXpIaQkHBZy67q1vI3HwHbAiM1VDFack6kco4ub088AT6vS7zz5M
wqG4IdVUTdN0zp6i7qdZFyjCAlWbweJz6PMl70Ol7UdAPgsjnwphynuoqXsrNWbCwZXGuYqWzMwd
IGJqvzwQYgHtJgskqYGbRO+Rn7UnBYudm/mroL2vm6dMuqsO6nnQYvj2qF7Xb6GzNx2UWSA5puwo
/+D2h4jqZ8EmwrKWZbG39StImciufpUD64xa7JWSDqmOJhMtpIk0JX90+02mUT7Oq23LEdygadU2
Dl14SDz9jsbng0f7OQ1sfR+4Rra2hihfqnbyMXTiLZpaRL3d3LeG/+ZlxSSIWWTZi196+OBYZU1K
OynnKlxHod1cR1RPBV6vsovZYYOrsGhSx6K8kjmmKZDYh5EcB8tv1iGO65hAjJigvwTRiV11h2I6
hkeh+U6YGEVLasB999Rg/O3CHkiAn25SL7sye7ZSvo1WEWlsUGu3hRp/cG7Y9KFyIUzrn7Pg51ln
mrQ/rWQy0+IyCqbIiC6yAcylHehJ9kx4OpeBXdyyjYIn0Z0iAC5S2lCIdB3jRUq788Iw/MeM8WX+
m/780y8Z9GAYOhMIGVUTf67N6YfNJ9Y7orUVRQWcOyv3FF6ICmVf8H3w28y4FhlX/Iv9z9fL0sa1
GxvCLuOHymwCggsyLHEdgLv4ntOrmpJCgOjYDhSIt/lzVlVvnWvduTJ8KKNUWfqKe51xBpxlBvXp
jjpRnru3UPYmCaZKYUAigFfMtUj1e5/khVi142VTJVRwsvUYI1yVLY2BWDtpHa1hdYR6rp4cPGUM
oKG4Z+OGOHbih1wJGt9FuRgx7MNQYGwKKAD1HNT2LLH3ObBU4LZzSy/AEO18SdypQUcaP00u6lNY
fEgyXqkBheEmrxHjONTh45vSWmEzCSm7GfXtaD6RH0K5iqbpYD5n1KYtbwsB5+DaJV9xsBkM9BtC
ucLTDJ8SGjRH3jRB2tH6cwfRhUMzJg0hOE2SbhNcwNAsePg3ZopFffRwlrLxbw1zFzXjXO1dEpGA
8Mv6GDgVH2B3pYFiUykaxmPwpHjDs5Z6GzfqVllFNy/xN1FWn4K23A7e1E5w3Tf+In67wIPZxCcd
a+CKI4866xzx2tXGoYr9Q9NGd06Nb0LV9RPymOXYg5GGqEd5xuhA0OvenTJEj+a4V8JN7UTK3E3H
P36t/IqMd9Ft/eTJoSZbJcNhIjqN9aFuBlQ43A+QZsnBtkQSGGjlxlTDGyMqfjmSCr3jYmmk+uJW
h9LdZv0jB2+DZykf8Foe0zDieE9092xQHjV3GSqPYWIciWSngWU+5S7QL0wHRL319fOIFWlqFRkw
GNscTXMxGiciRxk5xqYM23WvhxvBvFe51SZIoMH0i8Qk+EFZeXrzWEJMQb4+eD00m/g+wDtaYWsF
Su0ox4FqrQ+8qkJV5OYm9TdaCbjt3Ph3lNqzgHrb6O6U5tYvr0brjxbfu8Jf6xRizC5hgTA3JjZ1
jw6YR5EYZdpWD/RjFxTPqWzmBRsA0zxaDt3kkTSb2ej9MWi91yo/Wnkwmn5RwuYA8Dr5QNEjkUJs
g7Ad2QTRrbDoTMWDi/fZ22YlyIBKwdj4JFR97VbvYfLMM4Nl0q2E+JUiw9eoUVJgPhlFetsM4iom
FcGfqisI3T0ABY15b6B/J66Efukso1/d6Nrac04JviSwgDSY1H0ojGU/uVUAXjjCPRgRbn0O170w
556PctAwb6qpSK9ctdSiG+tFMd+DJliBu1l25rLqnBkkmYVo1IWvyfnYAKLyOADGcfWRjS8JvezG
uy+Hq4q5Bk3NrOSwOJULO8N4YSNHSftoGLQoU7YWtNpcnUI8Al7b9O4mM3YHLC92xqMZ2XNJw6+z
fiec1fzYnOsxbREohH3/PoroiXzWTeAZTB7AjpPoKMHd2363dAcGUi+XJBxtcJufXJXTJ+qs5YAo
BluasS4Q+Jtu8qwYw9Gl+RcSiNA2FOSHYNEPeCQK6qBsiLDEESehaPmHHlYbPQTrHrRwDgeyFmIH
TVRlrzS9OYa++ZGO7WE6CIfDldFWG6P2cajkD6HACJLQT+pQhvd0DysMcEP0Acwce7mHQh+ccNd5
jNrc+NXlIZ5Nk7Ab3m0ooP80dKys5s7FUYB8ur8fAvhpFLAM3XpsYXoJVlR7TPbQjP1F2mH+i0wE
DnHhXNiR/nMV+9/lRKhneymiLcqsIQl2oalI0elsDPWlE+E/LkEkhyaQw0jL5oD7dcUalWxEFE9i
YolHe5mNmFwbr0nufl6P/7G1JnOeFFLbllIDsvf1KknqjlbWcjxya7robudATKG6xiaU7SlQ1s1/
fzmbvSf5oVIK/N9fL0dxyZa+zT4ExMx6UMXadLyMxr22VjXKsT9fzOAvO9vwEruqUZOzWPipAX+9
GBTDXi0kxwZgy4hoKVpjiURU3N//fJ1/PcNP1znfWId1WzUGMcboIcPktiviBhMVpK+SiMR51mTN
hT3U17zuvweUz/flnB0hM60by7SYIAgoVBBn+aTGuNaDM7FwLwyPC4/QkV8fYWQlZhoq3Fokkfyy
hwJR52sa5/j80lHy0qXONoZ9h8IJVpyJuNdHsJvzydeAanJBfNnP7+vSlc4GITYgeJ8Vzy/xbkP4
8v0DIT8/X+LSkDgbelncNZgAOe1wzpNX4VDXZM+QMdPaWXIlQtrMP1/vbxnj/z3WwZ19fVGmQmey
JZx6ketVeROmKQJjqRs1LL1WA1PQQcSH/S//RIpa9Ts79sDvOGZMzuXPv0RTv09ctkquqaMxnWg6
B86vP4UGTaiDGbYg+mDjMkfQpdFW9Y07Quj3YrCAOxobUhTf6tgHBTI8mt6tE8NLhQE7MxRx5Py3
0L2JUNVuctt7l5pBxxP5UZpZN11Tw3C0T3nAYjQg+9L1YWOTLj6TpUUTu3itoLxGVXbVQ9zwGhiX
ugWHUV9WeXBwvHyZKpOEJWFLWL8FPqAcr1n7mFWAe85JB78OAAa2SBqlgspQoGBgj3vvgzYoO/63
7GgpYX722OaU1anOhoeufa4buk+Ja76mBI90ZbEdzWCDqo3RrGHFH/vgzceDz5OAY+ZTC4s3oBof
ZRByQsb8HN8gCFlr4yRzsm7SvL5O6mMvPkBZ7yI73BJSR8Wq2zaVQIrGuVgM0coyAc+EsUlbVAdi
dWy1/g6xzFNV0XocnXU4DKiKYVLW0DQtM1yqVfROUqU/b1s+ZPYVa46cxySwNqQVLKC7Qx5j74IH
3KXtUpUfLuzgmAK5Rq26xT4M3DtEuKLhQrJU6j0VPjLEZUSr1ukqKh79wnp14a1LMhNNf2I/oaBw
N7lQfuki3OCvu/eLEVMjcBEUbMCKD+UUFfpq6d7LtLtVvatMuYpJ0HBrMrQiExxwvDSx2WPDWplR
dAc5yA5XDSFiiQnBlicBrqjz31R7TezfBuvcgTzVGfnQcyV7GsPojX3tltZ+phR7KgEuGgy3Ujda
GtwqNEJyq10Cfah51031McAJ6XSaiLT+SutBiH4zkp9asXZo7Alb7zlB6yVTShn5g1eTY4nlJCKV
1KSnxqbEYYvYWMO259CCLh/tlJY/Eya1B/q5dmrioxOaY8rzz98cg45v6uvn//WbO5tvKEBk0Sim
sLkOxqFID1kWVrQsu3XXci7N8DWXFW0kqd0FqbZrGhgbyUA84DUdsXR4hHwnouc8V48JsnUzpSc5
gKd3FP+5xsSAlHWZVh3kvALSsLq0qvGPTvUyyH/38V3DKdOHKhqL3yTEIGkk44ccNhEiw0neTBC8
Be69zPHWgbxPVaJWkGnBr8/mqJ82it8uPCwpOugTHGW7oIy3nInnylidzMxcFvw2kkL3qsAAoWdv
vjoF3PrDY5S7vyW4TT+NW4RYGmyI0r+W2fiORIwuvIpcLdRrg2cCyiIbbWI21AE5ysBhyt7jiYtA
xfxJcJENY8jXEqxrHeu+Za1B2e9Ekm1VxCpdIdZ6fBtCiweMvKSCsxzpAfdtghQB/KXDEcd/agCT
GoLUCQLuqAKlLea3Fn1O2q4MWiwVTFu3yK6pUM+TLDqUcbIIcmWZZ9rJ9dAUhPGhZbcAvQikBkGE
GUxNDZiLVkY++RYcvrNqrjBLESC6KSOLD7xZUnhFPQHFAeLCYyfFjem6v7zyLe0fpPcxRTyWg3fb
RPLaqMG28Q9wYy+UQUBGxQkpDM1Lg5Y1bsCNmh62A0O5UHWcxt3/HZe0MQyKjUI6UqV2K6Q4W2pr
RW872wkF2Lqhu+FsKNGzoQX2HGert6XyGqVF+9pU1CjqclQff/4u/rESaWiNdZUcdZWV6KzqpbV1
21Lx52yWv2D+mDD4F1a7r/c3bcVsTaqS7ptlTzd7tmnxC9tDUmtDTQ6b/Jp0AAw6xmRX9XSVlGQt
vhWFJP8n7CskmHn+3zdbbHbutGgtKQ28VWdbwQC/ohfmDV7BTb6N9sUcc8DWnLkzsMCrS1U08Y9Z
RnNUtJhgTQWE5rPnKcluh+omtCWrY7PECXE9bsJx4cyxKVJGmLHBXiG4vnTd7/td+8tlzx6yKqYM
gyTnJOQWI2p2ylQJGkeycyYKQPLKi49WP48c8b1eSIvMwlEH/c7QCY/6uokxtXwICC4WSxLNlmT2
wNaZRctxoRN8NvN2+iJ97BbZe/0rJyDxQrX2H8MWyLHD8+W+TcecXsPnEqkdScIA4hGDy/0AWovv
9+e7+8d7/HwB6+w9mm3VBYPB6TWInwKEMN6VG7z8fIm/x9MvX74gb0Cd+m6WLiUxQF9vQhe0t6KR
k4Peu8+pBe6qCqv3oWm2ntMvnbhcWZIxBCC3qpNVUvkksACyxPVPLukVW0SY1ogf6dTVfX5HEuJj
D7zk5x95tmtmehJCt2m7CkunXUmL6euPlA2zw+BxQkSvUrGB02VPyvSg7VRLLd5N6Tlro8eZapS2
ATKGc3gV59HDz7/i6/D+9iPOD/qDT89PSLZE1BKzNReYXCz2O0z3Driei79bW/x8xa8D7D9XdFSm
DBPIJv+ZBv+nAdYPmia0DK9FqpLXw0asFhfOI18/n/+5grBMGoOcjFX77NyYKC79g4zY9TgAeVjY
RvsLUQAVNLLlZyPSll0+kizVjkb3/PO9/fOdOp8ufTZb9AizpCJGhBYN6Es3wakvtXajdBSyPXWJ
NGQxoCcic0D67xeuPX04Z4OeaoNhctzg+X5vNkdBRiOfV6moIvjQjUHsEiMNqanq7Rv0OhstalLs
m47Cdtlp8d7SaI8XuPjvR+mZVz//nL+T1PnP0RCO8Dp1Yua1s4kk8RSlM+2IzM4R3bgZLJUc2xVw
Rg+jhmXuDM3dEMWyRTp4HZdgS2m2IQi8GarXwC8QAtbXfVGtGvpqIgfMyElFWu6ihAdTu2Lt+hku
/yMQrFWU7lzfXZkJeJNg3lceMHLEuK55sPMet3G4GP3xqWr1lROgKzeUvaNUS0UMIH7ew+A2U2i8
Bxon1GHrkK+oSuc4QPZLqEuPAMnADiwDCf6uVWZhWq58+Ycg3rlbO/uauDZO23PfECtabmEGUKYA
4yWjgAZDjUx/VQbQ40Ni2ouDWSKMDpJdVDYHC9qv2evQXMRToIGWNOA6Us+rG+tCGeXbJ86oUE3m
QnrkKFXONyKdFgVNj3l+UUpLbLWuaheqAce2CMps1wgOqQi2L61hX2f5v98gmJX/ffvnq7XtZY1p
V6TugiWj4VznB6smiCJSqXz8PND+cSVLpVg5VfVYqf921D/NJ7GFcEzWIRaOJsHQnFNR3rJfwqFT
pnbvX5i9vtZW/t6XRWYJK4gKisc6n72GxAxtNyqsReMZMS5TXIesKBAdSbtzi/rCTPb93qRhGyZK
Ft1AcWRNf/7p3tqsdBEZVSwRfdQeJJDgVa4Sp9C1WLN+fozf10xuy+CUZkhdmiRAnl1Lqy2Q7GGh
LrE7kYfVv4lnsUJ8vgbSMifzZoMVlxynZE2korLTQMbP1NPPv+GsU8zT1VWhGagHWBWZwM4LSXrp
NoArnHGJGwksGs3ZhbolfXlu74dNduHh/uNqvEVGjWob4AhN7ex8oEUmRPycHTrRODvt0drXe5KD
7oHCLeOr5OnCvX17lyxFhoa8isKzagl1+kw/vcumLvouinmXICzaawLCNXDDvX9dSFKn1WIs1m1I
Q7wTAj1nxpLPUkIwplH3lAodgYK3DszraFL4wwG5VJb8Nq4NQ0czxYt3dJQ08uxZEFdVUUNgm8ul
T5qdn/QgAx1l4wUojN64MNj+7m2+LA5nD2Nawj89jKHzxiKR7DLR1c6jk74L9qWzfpWHcaO99MOc
Clm3AK6yw/UYQWVY//wyvt2tTmvDUR2OTfpUnz/bH1opACrbm8Y6QU5qDusU2stfXC6RNT9f6mwz
P41pVkDUSRYbeiQwf//8063GRCTCYTc0WnadRrYr8lweTrTq8sIlvLlEI+liBQYwFGpr12tCGLgK
us2lUSXZs4oU1rsqLfz9TTKe+HhoupUo38mx+PmHfh+f0uHNq46pST6K82q7OybeaKMrpvFs+7cx
6uptqk5UGohNq58vJaYd2NfXL9n44ZkUzNpc9OzkWI56jNwQMvb0+gX5mepC7J0lvdElCc8gSYKV
dWHinnZeXy+ps7ZM0xtTKrTMs02hWZZt4jcI5MeaOo8irRhmax8uL9yZ9q/L6JPCCWGorp7fmWkU
tRcGKEyqJajqeXzXbsY17rQ1MvQ7cfPz1f51T9D+prGFDE5qZ48x98u+QWsOw0tJrBMxHOauTi6e
pqZv8euTo8hgMTVrtsENnR/z7SCAqdiwrxwHG7ysBmNaQKHetYpTrM2a0gsbNIqgEo7QpUnz+x1y
bU78EDBYdBkw/LZPH08f23bbRkxLuR2zjbaCV4cQoLlMyL/tMhfsfQ7cFbbHMdE7mtwG7eDCU8CA
4tQBOg1GMY5D78LK8X2t1PlZDi1EzdJYpdSzB98b0gisNuTU5FFebapKX6EQGJeaV0oQ16CrCQHo
5zKr5anRNEnXQQYrqsofvq+WV8MYmyvLULC+BlGCiMHTduOoNeuoi4nko0rc3VVJPV7Ykn+tFzET
McdPYkYEuEx78tt6Nzpk5rU4GZFV7wzS/YSD2TIkl9XZwCxcBHjXtWG4MK98Gz5TFU4KwYrHtCKM
s31F0rZjwYHWWmRmpGwox9k3lRdXOzVLw0NQjuBaPZFtslyRFwpU0+D4MnDPrny2pg3dlADq9/SC
zM78GEtRHzI9K2gODGjbyWCFUxbb/oVzvf7vyzJeKeGwxJx3fuVo250VOxhGS+y7GMzqCjsOtToT
R1lTptsgbu2Dl9sA40aohiNqmkOux/YN4tB6gW3P+JUpRvLUIsjdm0UgfudW3+J1DEv28HCkVbtK
lmE+Ji+ZqNirwVLBWo8kQGuBg2gdZUB1ylrl8CUL4sjIz+zF5CP2N+lQVrt6oMFuNCA5cc9r97EK
m6Hh6JToEdE8JtBU20R83EFduuFAQbKqYrjhhqB7/EVx0G8sXOurSdb3gbwJIBZEEsBuP09u39bo
s2PL2TemEMrm2SU1HM/Au6YQEZ0MRGdEJfV0VaEi9l9djkBPirRMc3zNDhLy84m7idDa6k0OFUI1
MHkHdMpmdRWDhVIkEq68leF/uQp+u+S0lnya3NBwkF3Xhc5C+O74mkxdPt+3XolEqe5CPbJnJBWm
c62q9XXYg/2OBIJxmRYkeVek8wJ8Kx5/fghn3+p/fhEbQYsaAvXl8wVFABMgXIzkFkWZmBCO9hB1
9jWnqTdPeG99Zx4nDenP1zzbd/zPNekgsQn/uyn4+hTcOLfMMhjcRQd9mAhy5GgQoWLrwmXE2Wd5
fp3zmqAGEKxFtuOy27d3UbLgcMOxBkuTc7TmFqlIhO3N6jmKmoV74dqXLn02lIuuLH1jSG04+7mH
q5jT6ioMw/KpIOjsSsv88pRX9aUdz/n55j93bBkTvogOCOrrr0+2zUdkT45Nz1sY9NyKEP9mWA7A
0WQQ0O+KQCgoBfZgglH03WCq5BzWvuc/Q3H2QH7Umfj/eBCSirYmNSpC4nyP2QypGqtuoBAWYEAY
VN5ileaW5x2ioNiPpv7r56F1tnv4+wA+X276808fmBCplesql8tx9j/aEsw9AR3ZhWX1fDf7n8tw
YHUM5CA4BM6es+8MXWEZgbNAb7eMTuz6FtmHcSS5cW8/Nfv/riOBfImZij3RtLhgKqH78vWu9L7Q
hzbA8UnjoLtKYcc+GF3c7SXy4TlrTX+CM6Offn6Ulv2v71ROu1rbEZRV9bPZShnskDavT5pfaGwb
FxR5Kw9mv4iURwYaHuxZKG+1hvQoYPI6AHVEh4rMSbUjJRF0QAxnFLwqKPJCbJj5thWV0FHidStm
GTJc7VHVtm6OWXuYO+XWD6qNBrQ9LTHQvqqCIt7w6pC4CiZJpMma0BvyQmB+4mwc3FnpOeDZMdtp
G7SbMtl6WCXloQeqQ4KlkR4zEOrgJSr+t223LV36FJx5naorj7+JHGEAl69KfdSreFG3bM9Kif2t
mxnVNbaFlQxeXbB9f7FO1HomLzqth2XQqLt42NY9ugQYrinhLIa6mrjP+eT3wzY6sWgLJtPMaOad
r6+4LyB7/Y3lw6l9LV14nX26aEscAc3NgK6ftBOIrbf2cJAtucYjzlv+oXgiqkOnCZG2ZPle4FPu
m1Xe+zsLSWxH1FlXgbuY8KLuC+hknwa6LeEGEhTjbil1EjMnjRO2yLk+3qG3LjECJN5L3jvLorgr
rOuKhIGg+2MChs3g3Ej3l53kSJXRmvv6Q6hbpwwgUmfKTSPtXZ9eAfPy5XgEOM7G4TXUSFuiyJ5m
zl4NQ0TBcy9kXDQcYOMrDW11f6v01iZvHm34gJ5Bn1rdQNxPGntpCcAo1hZEX1mREZMbxCWhCfaB
ZYxAiReeuVcMQpjQF/hyYY+LAamWFO++M8G4vZsU5m7WPPipN8tNfWYUA2FbYCfgh+ZacOsXv6IS
vpB1zJS9iDaN/0sHCmFlEsjTr6rG8YshrDKsk5+e8oHCvZ9iVnC3eXWd5+UDb2SSqMbL1L7tnHpv
O6uSJ26zCNfmjQt6hlQ8tB/OB3VUxBCAbfwlKaqgu8lxU7lZLJYj0K3+NEVo5k8CMsWow1Ku4Vax
0NcZWeRAqIiZOoUa4Lfh2sHnUvXK0jYfaqI15ZI8uBD2TV7schN6WdcXSw9ycpP15K0pkYECAD5+
zzs2/X1DrGNdeVszYB/YgXWSxRIM2B9ElQQwnmJzrQMS7EtgT4KFUIFdFL9o1lbXyGEn8HKD/H5O
pRHYGT3Inu8lvGaDyHibJfKO1CXV+2NHK8Ov57IlGLw6OePLiCVK0GUDXW+rC1XdpkSwSONd6u9k
wG7p1wDr3EJznmHZnwVAm4SXkXzsPjtVtdA5IYWIDkh89RrjKqthjZTMASjhzX0Vo7RA+t2VWwRD
Adm8aoVIuCBRwyZ+x1s7rG2qy5zy1NY+KmK+GHGdp++1gdrb25TD0nPXKkApP+yJHITBc0N3AcZJ
NEsn3bUzZXFDqMnv++Iuidt5r700CbmfOAgG4V6X4HdTEOgGo9WA3wPJ0UPca0S/R/VGJ2/HlSCB
m2dU9sTLVd1vdQBJdy1a0Jo4J4hUhMOd5fBqqnuLAkeRPmfsdwRqe4XsF6ItTchi7nVXnaYIYtH3
hL34RNUgB2pXXQNENjBRSalrLX8t7YjQLrGo4CE5GFk41D34yUsU3WgOOTuRRf5avfFplBslImYY
0gD8CNpTE3I65KFrKCBziNZerPQNQAp5iUDpEX4sPIKdCzD2k1AcK3DZrcg48LRoCmfGffBbzytA
fXtK3kCRgnmrwqzyHyRRdIqY+wl41rVXHwf4EZkFxk79PYhXARfDaa6i4JCmO9HfjimOKo2BK3ax
Em/KpHgxdTzYo771+/7ZLYZVJKyHoC+PsbjvgbDCgFuSLQD3hWy3AQO/DkgHPoXmgYHWSgA1fyqN
h9QWHJ1XeXQ0JjubYODilnFVm64DanVmEfUocetW5b0PvBMYJTWgtNtrJsCZcVOYK195GTxrZmXR
fGjjZdi8DyFyOQ4DO4iKZIT03r4ggb4mscpe++ma8OeZrpukYm0TZat7R2V8yIHkBPqJYC4XO0VV
jDfo57Z+A0FmUFdpdkCgVwJcGUz/KtbgowSkh+fe2vRewj7ehPGsamYEfMJJxHNOtPPK0LxdkWtL
cuZHEFGm/pATS+2nWxtfSBWAke+uRvJYvHhjdaTjiLmZH5sx4cQH9RdmftGS+oSUTbMBwIVvCZEY
gdPD9sAEDkE1Dt9Vf0++Oy5Di8kKiJ8XLESHNAqZVR3+H9LOY7lxbNu2X4QIeNMlAHpSpLzUQcgl
vPf4+jeQ90UciaWQos5pVKcyUxCAjW3WmnPMKw/3uQBfUPbfuq5BJPUYzZER2Mt071adiS/JmxnI
axV6UEKaZCSBCZxIlQTEFKtQ3A2Vb/bar9cDTvVcf/PSgpLrGQ27DTN9OdD+nlRrlY0yn63KMmT7
lCbGnFUN5pwUsboSdC4ay5KU2Xzrt9c1nkhRrTEZfZTlXUB0dhl8yL61NqcKRMWTlD6AJxXEP31x
6vVTEz/CjurblqQn4IjdTQKAyJ8RcxC/MdAJEGE77xgEG6nR6EpvWeK84B25VVffGPUtGlq4L4eQ
96WKaOEtrKbKG2n0i1SSHcYHfVaqfouqAJAdP3SoCwKPPCpGAJXHu5FyVVY+dN2dwvOeFAuGOu5Y
LMn+H9XEMvgHCHmavASoyyZMjq3EQhfd+bg3G/xYrCIG5IEYv+LY9sDNzgG2Eq++znPldkhQkabk
7FnVKiVNhtIBi++LFFaLkZzexDtJnbfAAuIkxbHmjYA8hkhHbuG819gHORkiIbbCkP4jSI9OCTfE
g65hsy4EMdlUc6xIMSfIuwOMUzzSiG7dZiDINyUxQi2RuSFZyNNFLO5q9j9B6qqDtA0i4Jf6rUUM
wQwaV0YASDKDWEsHZxIeUrE9jkJlE0TLgOjdvNjqxHnHKhQBzvZWdk9RA+g6cLzxum1FTiv7Vnuz
IpIUjSsL0LoUv0J/rGvSE/LdNN7qBhSG5igmCDTzZgdBgUAIE7wNBH0p3JSx8Op1IXN1/9Ln3bvc
7zMTOIz6XoGPmYilwcJh+qdKOoQsCMO4AXiCYSjDyFKRdWqYrz2ezhQh3/T+8976/1qwnypVf7f0
KiVWU5apKiKO+Lqlz2thaMtW9JxWIGiE64pANlsk26rQbsY8XGceCqDsPLCmQcYZmxsfLIlq8CJN
EN/lG32MlQdESMg4wzaHGGuwgrdbEl4xmZNTsDGrKxHeYUyiZRFYbpvPJQ2sffp7n7AYHiMvtk2E
jxL2S4WqqUUiF1r7Fw6O98qIZQ1SFMJqWBN/NKSp475SD330IfiBa9aA1r2ehQGynHBdartJY/kq
+sZOic8ZAkgc6EGzkZT1bFfKOpbLpTm+WN2Dgmu5IlpNIL82VE4KeWxEoxmwRHK0ihWc1yy+9uQO
FkaLQoX/HRtEt5NZKMO9rCN+T4QFGUMrM12T1Zm4FmhuEmBkf9zTZGm8fSEIOwNYe1rHe3XqnHwC
rdHRbQs/4uZWhUtRzsZjlM5LzuZJfBaFwxA8hGW7nzQL3y6aX5k/8LDQFVdJsGnaakdDBqq4atMr
XhkWJz7pbRAe50B6gQ2qlwm37H0dtXkzIjiYVecmhC+3EK/mONxQ7lZBQqgRg6vDmQfyD7Ph+1TL
13kankYLglNFaGu/9lrdbhQfB2awS8EwQrNxlC7j5CfbWX1nSM9l815wWul0xot8k7FxJxadTNy7
GuTJlGsoWB+RzmFOApNBNJtGbJYpn3UzdNP6hoayHdTH3LpjS5uUp2jeUk9w7Q8mAT/BtpVLOGyV
IwPy7rz+UI/H2vgjoEZVROKa1qH42Iol2IjnMfuTyiNERpZZ5MuCKbkWAnQFPHbKOc8DN27m91YJ
1SzzyQF8URR11ZEqSWS302lQy/Cl6bHnliAyYaBZoOQw5RxpHzHlxuexJh0C/g9BVdGqg/WSn6Ht
22b5rLUkS06Cg9P6MCfmVc/VTCAyV0PnCvpS62/Echsy6YfkIT9V/XE03jj59bQt5OnkCWtRlXBS
BgepKpY1qmm8XA51fziPzIztqkrujImQoa5ZGGEJPJfFECnpAQbLtp2sozr+yTj+9UV21aqPY3Uj
TCxbg+ZKYnTQ1W5bG0+aT9hctu5YVmMPcy0MaoI8OAi0OHgbkKt6Idn+zH/AtIrqpAP+DgdaZjWp
jeTQhvKK3fuSEuWMTPql8vndwR6d4dwXQKmDnPPr5BPGcjIoGVlQbUL+Vr2rtfty/GWKuyjm/t8E
9+kaF5WYRCUHXJx007EoVUCRiCK7URUEFGENO3bc/Tyhzj/tH9Ppp6tdtBx03JVBpRYWbp5HrQag
yFnw5yt8VyhlY4cTSkOSKl2WfAajr72qIEovY5Cy/kfP0DL6B0J8CydUTM9NjFZzGor+/82toR9g
z4hkEHnz15clxMLk1wiTnIy9+E6vRNAbXsZ28Of7+2ZMzDoQKru6QfvauKgxlb0yYtinpEVAi8AG
r6HBpv1WN5srRhevSaPijjgMxQnqpIu6WdYbRuf5ElwAXZCcMlEtTovlU1Il14iq2SLFNzXGWMj7
u7ZtfVstAMUOnX78+V6/qc5CvtE4ENAZlqlCf32kod91BuPQc5o5V0qiAnESxVK/73CukrpuqcQm
0x0Y3Z8vq35XkdbUv2VvSZYR318M02iQA1Uly4Rskdym4WBX7J7Kczmy15NyEsEgAPasqcNj0low
Ak8ErSwGAgLDjITnSlhG6knEtZ9yCs9qeKJNHJ3FXDqrhVK7xODszAqdY2vinutyz1YadP/ye0t0
YJgC0lKPKI3ZXd/K4WsEy87DQzIYW3gBTj+ctbZeRLVI1MYNOvRFFzMrZDimC8p5nGjFDD+wulBh
VoiwXEHlKg3/PmSN9CvxLLM3j0b+clIUqwaEmTY7LZSA8sJdV/bLmBqCL7s6AEAGL9jxhVhRg3/t
gw9OtW6sPKjDqa9ufeHJB5GRsDkwV61/kxOhlbEBrJ9i5YB21cmJGQcn75kQFHHtGGCY2VNuhHnB
mZn/1rAZ6j9CSl0wIHq2nPaGVt6yjUNhWL1VaXRIM2irSX5S+4pgKMjSilE/AdHYCKQyaiQB5dpu
qIN9TK9mkQviLmeL2xg3cREsYfZci3G66DDD14Psdr7khoNMhBKxrw0Muzh/iqnSGFa79fIGOF7r
SBOn54HybW6uprrB16Rt5ca8q1rpKeuSTQPe0VBqu2MPOHbQu/TrQq+XSRDhrX4wCtMOY8wd+fM4
zvklD7r87pkeS8jGajUwlLC6+pWQv2j1fVLWu3YgXFTzSHTqV2NFlk6Mu4rCwViHp0qkutIhsyKZ
rwzlRd1dp82w6VVix5plJ0FhnbaVxqFgLRBXGWRs6/Jxh9rSlvzHkeNJkQyrRNI4k9CVIooshG+Y
xLdaKwCkhIJNaoLZVTu0oBSpeoo97QqA9UB1hAIoPEuTv9Cr1JnkyAmNK9HTFo0xw0wosgGxafSF
FW5y/aPHmE8FLWkejPFV4uWK1V2UlIux34JMcS2JlNZVAPvYlACMpm9Ft4ERB8CAHPsNZxdWNAvk
SE6QszG9GKV+EiSA0rAvR+2K31vQdil55tQqSPIV1Icx3lvjW429bVwVIt8YCeYeh50QarKF+v9G
oZajBGcSoe0kosZEmmSfwtQn6jQnEdQg0i8xl/Meuw7+jB6fR88bvzXEdB+D3Lf7kIrhIiu3OtBg
qc5WtXSrqB+hcJzM64mKijWHpYmyDb8bAK9Q7wiwC/xNAyMzrhwtfGoj8J/+opb3OI/YuosU/sH2
qtmDXvwp1D+jJl2FvUJBWL9q1H7lC+6AbmxMNpMARZaNfiG+9SyNtKlfIbUy13suPbLHkBrExCGk
8ghWDUj/gwxcOrlVExTc3E5JtDIiaoHBqSsVCl772NtV4m0hrThF3yTNPjCQcBGXUNm6/gJmyE4J
qZH7N9nYpsaqHHclhATrjC2szM+Vntg+sSj89IkQPvIaRqYRlZDZttJsPSpJxCBuLDGpNZCq/WgM
qzaZlqNKCPV0PeW+Y5rsKLynUa2cpkYuBnA90EllaTxMeASXEmNXc8j0nmoQGloZLqB3ZPWN8DFy
YowVR0qJ4ApfJ8K8BnDT0ML46ubB0oSPMHwDxHpsp8vzWBwjjlbkc6kNYKxhM1UPZFauvWg6C9a0
jwySyp2q4fgO3rLnic4H8FWqbuLgl9bxN9uPLyvHvN361NgS4knXmpRWAGCOcZlI5FGFjRe7qhKN
K9aNWWYs5o6mYL79edW6sOH87T6hIpkdTUjNNTZZXy8dqoo1Qgi2nMYRfBe8qWzHaxJb1290B0Jr
Fb4TIraSflE6fbcfYW9qYN/XJBN/yterUiOOtEqJLcdsr6PigROPEv7S+/7lEsqFJnCsBLVqS9lD
p5JJu84vWyCHgFTUKhY3Pz/Eb1/ff+5GudjENWXdlDhCEKYgpIAaVe1gSJ68oPkoouKMb/pgBMO/
st38//f26ZrzZuzTkBljIR/NPrGcUWpLW80NHuRsJxSjpv0fb+9iQ0XiaTMEIS+LDQ65dzkIz2Ap
FndCcQyaZ7Hszv/b47w4XMjIe0ar5noW0e2S0HRw4sXDpCQvDUsS+hHwWVE0vfx81b/2wcvtq2oi
mEQvgZtFubjNRK3lXtawJCD1g05uJ9CR7faAXVxdmDdksYHegphkW5vflMvzaP/HlSkUKbjDZgHa
xfgxfE2aGnAFjmS8ECG586tyNQD7NyPyKDXow5O6lyUoUb/c8XxHP133Ygxlitw3CflIzkC0JNut
HK58eK9M9YaM46VV3uuEQBhe8dwW9Qtx6R2liqSjlvnz7/Hdhl21VOxxKFREfERfh7KFZVQBHUTH
VK4SJwtH9gV975SduRaJTysE1q+fr/jNgVJTESCKMtdFO3ox6YlAciU9zywnpZPgYZ/JlF+u8O3s
8+kK85Tx6fMcgGdnI1mBzoDQCUGdG1AXnoLC+flGvjmHf7mRi0dXDZIYCxRjnAivG3l3tmSQZUa3
DJDyL2vUd/KTz9dSLyZUzY9kSzDQKRjenN0rYplJC5IEvT5IXEEtM1fty2jXGei9UT+SAFoPZBEr
FrmLitr8IsuT5o/i6+DFN2opuCgMjUVKuXjChu5PlVkVgtPp0PGXbZlRa62EtI3BWknBNUfp/GyM
irfX4QoT98xeSkwT/9UyQvmXVfSfr0FmBQVSgSHAQn9+8QGTL9EQZitYjp6Ea0UD3g5IPx2EQ1Qk
q5/f+D8HFlINDdcs4m74rn8PoZ8GVsMynljzNyvjwBfxIAO1sCH2/vu6BJ5NLD8qendmpYvJcJw4
DEoNL7tqbzhLdfQDfr6Pb6fbz1e4mOX9wZeSFPONQ7qyAalC7ZYVCA5SMPrptUpCwUXqBPem7dkZ
VuA2JPNMdTx9T4tIcivU9RR6rWalCgm84cDw3J9/wW8etCLJkoY9GckylL+vX7DXpeEoZDHapqq8
IkfmOqTXX/2KuP3n5Mcw/s9l/joQP73PoEwIrDciwZHDmANFC0fbRy/z6gmvHP3t/+me/n5Tny5m
EhBumQ33FIJmqv2PBCdtWf9WgPzma+CWEOUzciQVFdXXJ4cOGiH9lAqOoFTrui7o0eG+A9W0UzPx
/b+4IxUf+Wx0Qa81v8VPd0RMOFi6hFmgaLEgNziV122GqiFS6uKXCfCfiwZv6tOl5tv+dKmw73Jj
THLBsQiSHHyN02bzy0fx7ZP7dImLdakkHU72TC6Rpt67lAt7Ufd3jZduo2T8RUz9291cTJ9i2Ofy
ZGaCo5fFkmdLsOwv9cBvb4bym8gsBZxYu7gCWYGEm6aM7KChuWnMQUwp0aAeAq7fnpv07d3oWK8R
urKBuKz5qamvjEWT0Aaw0bxnGN4cMDJr3KO0MHZEjB985zfd3m/XnP/803iY+rGsEiLBnF5D1jMt
Neb/nwf3N0suQ+7TbV2MblODWqV1f29LWsov9SFedba+kO71B89t//3g+7KyXLwvunMjTApWFqEO
mI0Qm9DG6cRuowbRLyXaf254WcR0lkuNV6ZTrP366Bo5mwKtZsMrbsN1vG3WtLiXVPR+WZa/UXJ+
vc7FJwu6JRDBKluOfy+SJw+pclUsuwfrLkLrgS0wdIJfBj0eMH73f+xLPr2zi2uCRfr/c6w0sJpJ
HcIHgUZkLw+bmP4h6RpRmx5xEAd23jQf9Vjt2CLtu0R3ddRDHk4x1afX1SKIMio0iJ16TDQYwHKG
hL2NxNrpelqVma8iqkoczde2ZurjicYMT4p8+iaRKDlp7XWevOk6RFlPW6U5GEQr7t70SbLDJlzB
FVnpAaDKtFr2Yk6OPLwhelgS7A1BuY1EepjysaIj2wPvr1vagARjh34DJG5p9TJNZaJC9XKpm7ex
Vto1UpFOQmmACoe8iah6JG7RJfnFjRMqXClJ3wGp0fQd6w6AqqWvMvnQVXAB4wdxFh3gHg/qcDmk
jzMwWh1qOy4h6nrqYtLcSEkWRkG7OHpTYcXR+nUkKdoJKdmc1egowym0Anqc41KaRSxWKaJMs2yC
KRcE3TgEAJPQFlEO9VamKixDU3Bb70NByjek1AJ7rm8SOzfoaFQIJvSI32TeGihcFtWzGgxLg/w8
7DQbYdpp9G9lLXe65gp3qOSKNfkEHkh4AycgE8JSJks0nbOzNZxNVoSTvYrLdeTN7A3F9cm9H8L0
XSQvUzb2Ir1Xcaru80gkjBHFAICWRUwhViGtzaerC4LzWI0NBbcmPWflcCVLI68oxpOUpaQOmUZ3
O9FkDl8y2FIaEi9LTfc1J/Qc+g/YB27TOKWiedMkzUvS0p7OQqfqIpcopKAlO5B3LIMSa9L2KDbH
pm82lo4CmY015qsweyQoxEFt71IOXUo8KjZLy2iUnATQKgm3wFerRShdJxX0pVkfxGsC/63N6UDi
b326775oZkRaZSwshkbayteZIxDGVkw8Xo4ZCagJ5LEhfoW48CBWwBCAuCRrsFYfDaEM/yRDEN0i
ywdDKtdFvSbzClyT0kDe/mWe/udBmnkaD82szKfBdnmAV7B5higDBCfn/LoxltqD2S/earL+XB0B
2wIW+C87ue8fxKdLXjwICoWy1phsskDv1e7g6LaIXMQmU69aTm7qCE79y5Hg10tenAlyTVMGweeS
jYPe1CYAeW1u3uKNvqxsdMubnx/qt8vrp/PdxV5IHTU/JvNGcPzQ7EnFa4QDh+r+F0vBd7t8Ki4a
xzZR5t1d3NMIOjdvO8aTlGlEnrXESdpZU6NVbSrx4ec7+m5lQGigz74CmZLrxb44aoiCaSL2qmMw
vWv+QFT2rPWWtb2sktJhFtUvNcLvdmAyYQe49biecVlYgdU4xg3sYwcmwb7Q3z2jc3AeLSDT/Pu9
A4AhRYRexbmQY93Xz3Lyi0GVR4ZGKT57CMi7gMJkS0xsNTz+Fw/x05UullclJTU1nIdFOpZrKezu
K3Hc1FKzi2CBG/r0y/j49hF+utzFKExh5la9xJfdZZ5qR0n6oPfabTcLmwljyP/Hx3ixBStmI1vw
94gx3ajCBwm3hAgsrebX2eO7j+vz+7o43Fqe2I849udPWUS5SSLr1t9GgN9xbOcnWBuho+X/1rON
agSj0H8e5uVZV42DCLgc707uiHhSlZcuFX95X9/dGMOQDB8LUhQW2a8DsbSImEDFztlzkhZi+DKq
dz+Pv+8mjM8XuBh/kyYXtZpyAbF3QmLeSnNbYyT5+SLfjbrPF7kYda0Rm7Inzn4Ws8YBeiRkwy2l
Ad34vwNDz20EGWDGf57XxYjzaq228pErxW1OthMIS0w9P9/Md68ECIWkcgiElqFeTHtFOUmlPB9i
fFBkNnFk12Ym3f58jW+m1i8HiosH5ltCbjUaB4qweVEtF8IPoRPboUe1Vbz+fKnvzppfrnXxyGpV
77ShmQ8vqxm2v9dtMhNttpfjCQyU3Zyrj98kLd88wi+XvPhc5Q77D10myrzmdZL8yQC8/zc3Zcia
rrAUwjG7uALOGmsIfGrw6mryV+p95gCkIO13T+095MQBejW2fzuf/fO26DoqgAZVy5o9cBffUj/K
mReroemk8DbmfEfCAY1GW/58b99dxWJJkgzc6pQGLsYGIXIWelHgFEJuVjcBtgJU143h/nwV3I7f
fLVfqsAXBXLMtmOKL9xzxDlwM5yWU3CXVLIbceSgJCXE6AbaTTJlt63eprZuYC5StScZp0jVt9uw
3w/TdR7RbaJgEurKled1jlV8JNMzXk+SlBVHEzM6CQIKbxmxGJs95EQmI0+9kdALJTGw/RjPOMa4
rsgWo38lkLkoHPraotcOo5kMVSN/YK+KSKDY5aSvmURhxqnhljpiYLQ3qvwYYNqNp4hjwJ+YVsLo
Y5o2oqsgvPVSDlYodqyENpx33YfmaRInG2Ji6BOGWGHPQM+bz3TR2ClRW3gx4UZavyeaucwbVyKI
2ZB2LTRfM7lrS1fJOdhM6AMGyrqPKecFqbhW1NuMXAJdC9DRbjoJaQ9xriFKG6y+2KgmzVbrG3jY
TfmEznGhGNeJPNmN/tLHDSzlh0R+KXvAvyVZ7wrOKFx/yp1eA2rTecbStdW/RerG1Jw2J0rXWnYl
VqT6MfHPYUrqdrpRIfFGekPi4K2HSiUsb5viPSRPqSC5To3JEnkcJHwY6vtYPMuDSAZM5wCIyEGV
ca43iB9K8re8xsHQk2iNdbHbJca+bAK7MXJXzdditDWQJvlzUkemukE2Z1ovdND1zWsDobhqWYz9
di3idOw9R9XOVMWl/EVpngX1WOqGG/bCQmw+PILqDFRQGFgMfDSVQrFLuUZ3v2r1dBcCc4YORGjv
eer74ySSmkv29sTgGPA+BAZSQNFc9/OdIyVBaGBSpEPd2vDztAm9CG/MMx6pRcjBaJsiQX7ea9l4
hDNjYPDal0n6M5TxAcEtAwXlkUl8gWke5EZFkEaMC55kKYh3ykSApERVoyT2nMAIgfBN4Ly30pCu
e60Gl7bPO3ij2Asw5osdPgsigX35vmauM1BVyc2hnfVGL17skNWrZpzR84083eVivVD1CC/PdpyD
bINlbPHnVAz41YIAda4F6oR6d8lyKqym9NXoMOzFi65GAU4quB7bSv9HGfa+9hYO2yw/Sx7n/w2s
O1sLJheMjxKsNZV8b8Kr8wrqmYGoXe8XfroXKSmgc1LTTV+Htor6aWgi1xLesuZR4jNGmwe8gWsR
BdX9EQfFwfO2mK1gCHQSBHP6qwWDVzkJCP/MEd4yXicTl98ovAvSqpVfVf06rkldoZapnUdpOU1r
vbiPpStW2oWiI0LeCfPsUt4O4oOBlLrzj9qIeDCZrjz/3aNypGi121N+Ebz6pDBuBQW5vIe9FKsi
8S8bsjr5Ct8Lr1rEvbjxp2tffRkFEnLCx8TjKQwMNSXGkaicRgVGuQSx+3n0b2upfij05mTgvink
aetHz1JRbIpgi+Yw7F2jw2kSin8CCZatWdHBLtR4J3vxgYZShuFn+mC8JgjrBPyjOVnGqXyQx8SZ
VOXaNB5b6h69dxN7+7i51tFXkbAt5Xuqu3QWrPZ2zFd+fJCmzI7rvZ73dibARfdPLe4+KYS71TCn
2NQ6epSD3lpWX8mebRJxVeU9doj9EK+Mdl0RgmSg9VP+JiE36qvYvFnF2bAofyAY9QmPJ80m4p/E
3csU8RyrbpHAgJ9C5jlcUbtiuFGRmuXCzSDnsJjfkvA6lAoH1JOBVU7aSMGpgb+VdFfQmOzWc0NN
piylE7eAOzp06uq9ou/T+WQjHMz4bYy3lnTMk6NEzDNfWmetyjqljDE7VGMb4KYjmAer2yYBav1z
nspkyB1boB2dOi4k7yCHa6v/GIZtZWyU+EXNX+LxYJSHjr5sQbFffWB/bOo2zF87xmUcjOpKwdLc
aI+YG9vsuknUAY295mo1UxRawiaSiah97RoeSXQXEM2qxzps07UiPPaEzwSU6iTuKM7JVlYLTMdu
Q1O6ILuOGNwthgIOha46lmQmPwMzxqNL7j1leeJevXE0WMvO0Swr7Fh5wsnVkp1Fqa2kqLMYOtWR
yHdSsGanPGD2CWPpRF2LF+mkmm/zvjgkxVTGvkzFv6eOl+UoKNGkdeQiP/nhUyj8EWj2R+nDaF1l
5Ulj6qzuQsbK/JWS/STV2K1cA2eIuI37t87a1NZRmVCoktFs5OQljhzRZ3v3Pgr/YDIqpU1eEj9X
8pXChKfkNR5TwNDhSEFtROG3GqOAzPqNF3luJ/NkWu2F5N1FHH4opNAnTk/alpwROKBArhQW2eCv
lfEDg8gubBVKnFF/LzHqJIKKUqz6rNklAas6+pRqLQWEthJEj+FpKtZ63BNu1exlDCOzW7v2cUnO
KFw53nuCU6WYvfEfB+9tcpcSxRS8e4XH6z2FA7Yf7R7JzS4rk/t4SrA18g11vqvoD/54E5V3Gbum
5hzHzyNIWdmfiCMLFrHmLdH9TkAxMZDZBTFeFZ4+SXxOx2mFW4s1V3Zh2LiNzM/KX4rUxHshugUT
mFXRIsfQWYBI8eoOJ1kbkf0aPqKVxp3jEzgdEkSA/44Ec41jdkduQBj0eympd0m9Ebt1Fu4V6+z1
70I5bYhytDUMaiLR2pwyFjUm4jqpr+Ig43avhw5QOlZXcXhLzKMcvjQBY6y9nTTuI3rpxJc6KJZl
G6+JOnMUPbj2mNaxRoJoQaYeXmvmMyIHQKy8aiTX15Jmt8Iylk9RgVTRydEeHqvAIa7ZrJd894K1
IpS70nYScVDYqg2HknzVv8TFrWLaQgHKwCli10CuHfmbYkSbGjC7unDUe91OXoPyvjbeR8EOSYTW
7Fje8XX7wrH0mGccX1oOUYPKfh82VxlWehSnxbQmCp2F0tYSLNyPor6XkSB7LwRTZTGwziU644Bt
vFk/tGDFCAczrkG3YxXDNLSISPzq7wps3GZ3l0sbixrzmN0k8ZUW4MxjZ7CshfsQonCzQCqUpydZ
vdUl7DdbPgv2fJhevXg1F9mB5cr53izXqrkRCUFOabSoTwHfh3hLVHzfcf92mF+HxmtF5QbHOGBk
OV2OKF6VbSPYPpMujrIc03oO0C9YGL4tJEDxt4n2mMCHqIzzCBEBuh7dCNkpo5QEC4O89nhRjJrT
1/dK5ZThpiiJl5SPvfegtCuvPOKqVvpTjDh4OtU0IlLdbkW7l1aZ/iErT0mCAXcxsN/RPhjZCvoW
Bf8rc1hD1VvOHF1/UPR0UXU30JuQwMiczaeDYK6Qa2bq1XjU8lsuCUmjYA7uQe0jWjZvxKJYgEdR
yecqXTVbSumy0Q7mcEvGDp8fyd9Y0dCcT80RtoTH9mA2K0GrmNZxsOrVtaI+tPKainuGJ7gHTvEn
CF22XvQsFhUgDdN6QiWDxeqp8bZ+utPqc5kQP7AOoxVZakwSdXyvN4fqZBQHPqSx2NfsD6qtIHMF
J6jZ9uziektRRhGe9GnDzCw8RDHyauHdA9w5Hb3qWRyfsB7rWAOUPepqfbjB+uppxy5eG6jZ422N
33w61yJGj1eU+mwShud+upGUWyXc5iLjaVckz1PjJHgbP1pGUh4c9MQl3beazlL3BEhgNDe4WYvu
XEdbUxLIhbdrdTNRBmuWHpa24DGefYKbkV2MohEjsYpLF0bBRNzfg8/QTRrbEncyXPUuuSdWlPWx
F9cElIwaaX7HogEdsJ/a+2rmJyzNHATCX4U4b6rfjr3Dkh707Jh07PSPlrlPvL2qbODBlSbtFK3X
sZXEQeqo8UQnJCbSobEe+Lh70CKxv/N1W29XRFDhhDh76XIY7JQsh2CvS49GSkqKI8eryLz1yxsz
XNJjFaV1Me763hUwrWdbUT53ZL4bwCHrxSivKO6T7N4Ui/ZOnVtw7hiSwBevZZlNACDNvllW+jnt
u4WVu0FiG55smwmryN5KCjDzdsz2ryuOME00cdOlO48WWeJClmCHOFabKFto5hG8ysgqmMLDl+Yz
24MZrsMmJg3uRpxWUDsKfg1edmlSrQYZuyAPpz4XJc0W79xMDps9fSqcpDnL2SrUcCPufSJZhW3W
c4byd7X6jhZL6l4EbNeN9doo9xF83XrHNji3nob87JfRQk7wOa+Clhe2mdFFardnzSfQdJtxNMnu
jeiu6jiLLWSiL+ayWAQhwoBvsOiGHTN5zT6eYSEKZ0zgpn4oyrs8OyicgZOjh5/Wit9TAifpDVrF
IQ2XbX0q420vXinl2TRPAYxtb2UlR/CCEd+RcJuJnCkjR+rpC/j7yHQjjIxN/4APBb8k4axLTN9B
RlLkUm/DhWBMCGuUWnBL7aFrlziMtMDFeO6rzAGLnI4q526iqYV+hySe03tabVI+YV5vFHyI5Q39
2Dq9lyvctDMUpW7OOmLzeDmCn1SZKhc9/Syd/xggZbM1WyKJHCLaA7Z+5HNgx1nk3bpkS2aBIFgV
+lozXR/acLouvQfNZzi55BehSTPR0ot7X1opMiGmoG8Abizkzg3eKuWYixCeJbuN36unnoPtoqlP
uI4HA0wCELndYK6x2VTUHTDtJ9ue9lN1nyXvVr8gv6QfrsF8B9aWtZyeqT14K308qwSZestsfARN
Ipl2Fj6CpRAyWslrUdmE1t0gurK81/oXTV3oCJ8kiAR4mHlbTFppfOgtxjPZOPKtbrHvP02EAEZu
JzxL6l4L79T8htUjDdcRN8T6UbE5flUmZRG0ztCuC+GqDq+08kzVg1rCOC4HrJjs1Sq7YmNktHbQ
3oRw6Ux9G+G5r+3UOBjVtjAOpkX70Nhl6aMWL2Gbisqxl9j0rhpzbUYkFYpX1bBiY6bGW41lfIKR
MhezEjtXF4N1UvW3JmL2Ppmop00AG0Ag1FtDdQdSgsL0tbLueyzW0ypNgaAvPfWxG25wgcvDeUzc
tFub+Tw/5NJSYshU2TN1i7rfknjKy1fLoxADZOrfcjIK2XgPr0m6T8YnKXspwvdwfGYbjgU3nwcv
BuptlWDGaT+wdxXq2hM3Un2l8+80bTlWW7V86EdHlF9TWroR7tX6HpctzpFc30TmDlxKR9PaW0+Q
6A1r4ZPNJOGuQniKlcRi6/Ls+U8G5/PpUZNuPM/FANf06zApbbhNgfTq4XvlzEGQkOBoA8TRzSA8
KyZt9SW/kVU81vqu068NuB3BG/5uRUU6agfNqpKOhrzseTyEwIKQxk4jbP8faefV3LiStOk/tIiA
N7ckADpRtqWW+gbRFt57/Pp90N/uHAriCjOzcS51opNVKJOV+RqNv7a3k2LLw453SPWjCm78aKdi
h4rWydM43YmZHQx/WvghQbAV+6dGe0wNV094piEok7tW/r1D4co6jOmtpX1DSY30pzFuK+k1189y
fStOVC9gePtfWOoZrvKcMxl0uSx7TDUXBj51iYZqXIFm4z4vXxRqRDVrQfK/UUsJgttes6Ukt5sU
zVB1NwtjWKlkC5J6wJtZwOs2Q5Ijr3iQQiLD/oO1hx3nCMrHQ0blrhePPUEMLKFRA7D6N6jf6fAc
W67avfjaKTN+tOKzMpyM/HvfxFjh9DT0EWrYdcOdCuRADJ9z/Q/nAam70rmGnG7z8anlvW6Id7pO
evEqduVRGzD3lEbowneYg/bDsyzcyCCB5GYrfPV7spKDLz3XzY/UfwrI/mXvpUyf0DrV5JdGxZLM
1fK7zpI3o/JWoxuUaso29liY9S3nv+nbQ7X1iue6/R2NT4K+R3nBV/fNdOrxbeJSqPtHFcBnf1Kj
8zC9Tj0/U3Vbud1OsAULfSdY+0Yjo0iowrCWEC/D4Hgnd8dSeuzktzzaTZlk+xHyVa7HMzej/Lgt
eXLPLuilduggj1M+qoPthFaoafziuPezUw3CAqewtvmdRI+wMGEWACBpm7M3QaXaF/pBFndRcvCa
0zA8T/H9EL0kI6qC0a1f/FSnfSpOgE9/tMMfCWSNWGIxeFOUXwLwONm2bhCkgtrHXaAdsAdLzBsl
PKUY/MBIl3cpZgbQ6kuKZyTwHk/rO1HDkWDba7cN0CtvUxY3ffIA57wBxII5IywqkQRYrh5NCGiR
2+cwGe0hvhNSarsUb1whjLdFfteExyB3I/rmQDIoq2NMkPNOqXchImMevxgFinOnI6kPp1F89tOj
0d76CjcQktV7HU0c/4tXPxs+8MBfVf0aab/ClOvDblF27k6m9Fb7Dz3VkBF1EF74Sevm5UOaungv
bIbiD7hnnuY7H4WCvjxOwzGP3ng38AieIK8Fpzq/N9t73z/mSD2JPJ1V2+zsklpu9pIr5VwZso3W
1rocPZ4Yaw9lE38tWfhIxuinykS47Y6kPsKry9hPNQ568bHgBUoGlB7FAvc2qEzQXsf90O70KNqI
30oNj/pjWn2xWIfIjM0z1aArhnAOrLwmQE3ma+8PTxPqGjiOKdR8SYGSFBLYyyycQbFQ+dLoR67L
ZNwNsRu1js5LBuOy0jWLXRDuoMfyIXzxMJbcz1RRTs14quR7rcUtZOMnR7xd4+IkFq5J/TY6dFSM
0f8R7jUf05gbkgSqM5mSc4NRDGz2Vkfew0b5YQgNi+JBwHBbLX/0HZzXcxO7fnlTlrwe3KDaq/mp
UQ5ZwGnCkuyLGbK0MSv071AdqSjsmWcowWoJuzZ5Rl0pxkC81v+gCk+SytthLwg3qlpuMXSTzXMl
7TUqib0rZnfUZwquSkgozujftOEhrV/jtELncQagv0oeCmUFN/pz2t6k+d5X8FOe4P7ehf5D0N03
/REduWPEb+jbPyK5kz/t2P8iR7JV3Jn1TSK7A2xF2Kk1qrY8p4p7jzQUrEJ7TLiAfWqnxrHUb9VB
2fjaUxs32MmifuUU0d8yTB89Jagd9RRaC/MsAn4Rf3ct/9+bqaBi1zxnbct54m9K8ZR6nBrcNbiu
+WO9yahZV9iNW8EfUXr2pltVfI17CX0e9NvMwPYF087DwJH89tCLT234JLUGFydvluh3W2Ih7Oe3
SdvdzmAADCp2UeNMMa6AXUVZ3palsxI/eOUfEi56IEHzBidto5dn6gpT9ktG60crXCr5kngwmp8p
onu+ztnWFuTddHQELizvq1/fi/LjoL0q8kPb+NuC6krGw0+oOSanO3hJfetm4Tef0puHIp7SPXs4
hfbha1OeIzRwmqdYQunqT2M8Ntk5o+4n998H/fdo3v693gC9qKC5rN5zAl3cZkXliPkXvzon9a/S
+s7BgLGQK3mUJzlfTf+ZypEyESzDv+JcK1+wnZ+iUzhCePshSDdRFe64zSK0SttE46qnIIQVJqkn
Eo7Sb9ILzJlALv2JvH3PG0dQwC4i6RJ86+gNBNG95M2ZW7oftN95530va4QjuRHz8SDqwW2cq7ui
OfYyFdaE20P0azTqyGGAtXfPgyJhktd3tfUWjCPvn1Sipy027Q89BOxmV7KV3kg0OykXYR2NWJ65
9aeh4M4tNIt3pqkZ59bDlH2jIltTO5o1jfe96vM2ittsQg6r/ybDHndF4HOmNeH0PjnhVM1MehRa
mk47qt1XsU4osxiUH304o9H0Ww6TYV8bgom0lXHntd6TgZEqAlsGspdVMOzIRIOt2glPstyfmsIa
bDy3iakXrlzK0jamowWO0aceBCWua09WFaFYydtKe6qBFQYxbxdjK2a/A/LHtJHRnapQEzJ51nO1
eRVIhQ6pfFQf+/KrguIfHNPt/4p0j8EYdJclDe9F3Yk0p3uY6u8W8t5rrAr5I1QO7zxwLHgFYE8C
gfE9QGNAXcq04gkTYFw1N0WhabtEnQQYX51yxmIHH86UI14seUobwLNo24jyjvzJ2LVz6zHL+oir
ER2EojDRSShqnrOV0O6R/5Th7ImNHYVSc8i9Kr8ZlEp4KdVJWmkpfwSBqKAQkaJlHHgPaHPL+QL6
PXuP6BR+TUoZ4psUh/s2Gp0KRstKW/5jRxlheoTHdVXC3QJFl0WcQe9b7gPwy2NxrOZUpsmL33mj
ntFyWiFUXR0TSr5g9UV0QpZt8rFGfCTr8NdUDXGjWO22BMXpDWuWvmthFugJD4qLKbSTZwu6cWcU
6WPS8Iyw1nRVrs0c1jOzWjIWB8YSkNZ5bVmmIRrMY9VTcRGRftSYs41WWck+jxR9ZUVcoTOxJFja
4EA1DGiWwKMcudUm7vADqx1jI2/FF9rtKIDUW+mb/mq9UC3CKfS5p9X6X6wRqKMz8cyQFV1dIDfk
oGZnBzC12tGozpVSaIgjxhnaP2FgxS7do9T+HOpwhZbAWP8JqS2ADnoY4pU7Y7iQjMscD77P1m+o
UyBLr9LljfNhM4iWdCdFIjT/0qwVR9JKVEuagA5tGandChr26te+2I8LFOfkofOUF7hTJUbAyScY
x6guJR6UWCbnytPnw78WTMbohG7nbHa/XFp13dK81nPTltBus3VDOE6GonEzAh+X+mTNW2f+fu/5
BDiBQCrUZnQqXkrzhro4a9poaBDJBGDOteVH+KtGyZuKQ/y2S5CT7XyDCxBsYnmKIrW6CzpqnZ+P
9yO2SsXlyMKEW9GR1Fn+gNDTAxzqsNruexGJsBF/LBFzV5KymZLcTELzW6tXbReuzbImG4aOFxiq
BEuXEinGuL0xcApJc7RyxQY/Nql5jBNf2LZtp62M8dqphGgQtmqQ1kRzaZY1tnkkiyjb2bBxEOwM
EqqVWApP4O4+n8xrgdDiVjUTrDgs8wUYLtRxf4liXBAiP31TEvVLQiFHjtOHz8Ncm73LMIsLqspV
xTd7xPE19GIjRCV71DlVSqUhzJLPQ12BV8H0E1kjIMcMCNXv12evp1nZqihYFSqigdGIsLVUZGtH
jnhtFZqmyUcCxzX7ir0PE00pbCifJGWShe1EeqijTVuiSax5uGyq5C3lQdP7HwIbELetg+eNN2Fq
Pkz+dAfX9FVqQxfjvKPVtG6Z8TYSor1GT7BPH3zT/GKKmat607Es2jdteJLIsMMIfJXm1jJEEhXp
F9S6VWrMqKbDtqbEA+KoI0MPeppfo8tK3nRGtZutCiUsv/QBNoDF87Lb9yh+9vquzp/oe/Iue2oM
g6Y7iBS5cLQeUIR+P4Ny/PGuS75Umu7AurLVRHkQ0rMinSRE5EQPJiXygjwxA+tukNCOw25ktKsI
iFh0qqsE0APtxlmc+q1O7sOg2g554Qy8X/SiPSjeKaJm7Y2BrVCkFXlU5yI9uEMaxfuw7LB9hrYT
tsJWqJMdziInpbvlstsNdGJlahJhVT3hQPJcgVuxNOGpU7qbHJPVzxfTFTkScIAW0BURUqz0QQxf
C1olwPXRgsiHvtQ+ekUByFZ22pE+7AnPJXuN9XaF1aBzZZs4hCjoUSIO+H5heeaYKVJDZ0Z9KG7A
dmxaTFI38S4+pPf9E/CKtaX8cSW/D7hI6gzBi8paJCCE54O6bZ7M8SgAcpufe5D7ygM09p3Qv2nF
9/7rWvSPBwPBcbKZnXvIwpfuZR2KKMA/DRNdzljfeQNP4L6RfkSioh3CoPv5+ef8eNq9j7Y4GyRk
f4ZGtsiT/dtRrVGYob7RWP9x5jpHQT0P8wSE5MzFkyIY8gpBB8bUhqK1F4ZpspsK3E/CMbKSbF0B
/+K5OVvAYZ2ATeXf1XRxG/Os78ywaE27KjyTim+EyixeBTQRK1RLm0nCA1ccgK1oo/gYZ36/7xp0
hDUVTTfUEWLXGpFNLgw1fvmPpxqOOvh6ZHxg3C5vMKwlMtMa+GFdjSBXxyZHcz8rdpz+2sp8X1nA
hOJOBiuMdNBSKMXvA6GmAMS+TGa8m14/VbpH1zZOUVoaZi5f/vb54K5Nu6mhegAVX+YKVpX3mzQT
cq230EuGr9DZ7W2MyYG6Ab2waW3RzhuKug5wupWkQP54tenvos5/v/jYWjmqqRgRdba1q48mniuP
1g/qLluEThunBmlbbujJuvl9biffUOTb5N/zOx7vzcqhIc8p9fssEMdXoNI4okrkYMtTKqr7ROgM
Xad1sJHcbzXVkU3JedFRFN7QvnUR4vY2z0d5n+z6hyJaW/fzofQhvk5yhEAN/opLfHgY1PBazX7+
AL0j2aED/FG1Mbtymp33aH1Z+d5XjikTrsv/Dbc094HxVQtKhNVXdGM9FeA77MzNn4s9bdZqP2xN
pN434MDu5BVi8tWFZmAliYAqE07e/f6Tl1bVpxoy1RzOo6PTQ6OOv0HK7lw5vc2dmnsueugrC+3K
rUewi6iLR3FkgMIcCyz5goO3i/dURZHy29Ard7A023hfBZQGV2JeX1EXMRdnMxC9cdANRirvTLBO
m8weyVMc7zAzzOlGPhcEV7bSc/6W2r47rVkrXrkbLsYMB+X9TPeKXueaEuIoPH3zEmPTwW5OMRxZ
WUnz1C0W7l8XKpaspskfqOZBKZvTUALKl6Mj/h7Wk+8CiUElQLmR9l62Rd4p3Ebyl9FutusulVdU
alAjMFXeiaqOSI2xOEKGpkIECLISRwhGcXvEBLfyoXd1VzytmaBeeZa/jzXP+MVx5TWmmXZorbFH
qxv8Zf/yUtQv1i63x69ricSVnWJQKIKDKyJ4w7+6WD9eaniiN+kzhz+5Bwy7S3f4heyGY3lI3egc
Pq1FlD/eO3PaMlu9khnCtV3Mpd+1VppwAdpBVuwbPUBdFr9D3uBilJ6mdvimDZkbeN02wtoEhNCh
Kuizmf22BYvV6DSJsF9TEDqlSLAZoy+V0NlC/6Wt8u1QYWIBhGco/3j51yBbI3Rd+en8aIOMgRc0
1bzFBlcUMRViqk5QGPztiJJgiky/hXlL2N/XtbdfWfRXwpGaUJ9gqgyErhanmJ8kVunHKJaX+D1L
rr/vd/P3sRzm5ae58TapDfw62Wn/+TVlUomCaCOy2VR0gN8vQdMvEgvlbN0ej8Cptnhc2+XZPFBR
xFhiY+wUJ7ZR3YIrcDNTlFcP0nkJvN/t7+MvlkirZDi5xMSfeY2Trdj1WXDghHyRtgCXznQFdytT
PY9oGZF0kIephIIzrmHvR6yKpZKQsqCK9dQ6eHrssZKgQl3as98xw462SP5/HvPj5WgqFyH/ltgv
9rkoxp5f0w621QB56oJDlBZAMUsiVDTkS11Z4VR+rG0i5izzOZGcot4lmnNycBGw60rE4hVaG7WQ
9GTxQamd5SIS7/sxiN+UylNNECTobAAYFHw3M5UBy5MxlI9hEncUrkTgDywM860IRVwQJC0peaVj
5fSfzsz8Q1kBs+QM7o/K4kzKxaEtLJFGpS7Cj8jSs1B78AHOvdcfP/8GH48/Qs3FeRzisIiTloWc
KJxUIUIky/FfhlfFnc3NfUcFq7s174KT9Dv4tnb+ffjsi4iLr5Dgc5kqbHenByIZad8LwG5S/V3E
tOTzsX3YRIvPvdjEHm+prA101THyYR9HolPHb59H+JhZ/w2Bz4JMcdNUPxSN0okeAPIZ4OKxPhIe
mvQtBWaHawZ+UXe6Dwa2/prMIOzkrQePmaXRKaVjnYsICKNUq4j0sqn4NOTknmI4nZmCycCkLv6u
AMH9/Nd+vMTnX6tDX0VQn9x7mRQOapHmdaepTpumjq4Kx2DC80fMAeYBiyugd0jhCWHMXWJhK5Qm
/7HwwiL+4vbwg6jvtNaitm7TT7zFV3j303jAg9oOyQv1tRrMXPF4d6TN4RBdQ8hCxRZ5KRsQT9TT
ikZmoR2LA8CRs3+TH1jZZIGrB/a8Iz+JZSyOT3EQspqVMA+tOIARN16puJFwx789ql3JRrRTN/st
/2g4SwFJrCTBH4s/81AvDozFRWlZflSZ81A7t/yOdjaKUfHB3Iw2TVZ7vdj0IeddhFt8SK8VGzXh
pHW8Lt91TbvLB9XVxzU/a+narF4eTosdLKhxbPSUPxjWiKz1E7gJyAEbyk2O7+gH/JiQvSnt+Ito
A2Bfv4a1K2cVDUuR+5BaOvWmxT2M1EUvYWqiO0NXhUAlVAAFZW3eFoqWOUYWNdsyskJYPHHlb/sk
j09py/2i1NRtNkMa4QKWSEpS45oC6F+KTSWGrdYKz1NRFy+jrg+/PK0Rb1pDEVxj6Dk7CtoXt2Va
ImmH6iM4ZMvA/iZMqrtmNJST1HQyaLU4gMQ4P7QALLthC62CDmL7BgrIokib88j3AceocSTtS4GG
fxrL8XHUzMg1pgQIpjCBWeV2KYB2ovkej2J16EeqqX5aN04pV8I3n5PMKfzKOltxjt5wCzGiE4f6
UA2d/CoJqXcYu7h+Vgc/fjGyIX62CsNzZSMskN7xvCS/NfwOK1vaPQcjT7wjIlYxiYWFjIdjaNUg
gjLzTJiFo2e4YzuO93pZNnt6YI2/b1SzKt2wR63cY+RfK3nqzuGQyjmSUeZ00/RaC1NKMEGyhU1z
m4gjaO/QAJAhGb3Q7eIBM4GpbhUV2Z9YNA7qOPnnxAsgBFRTFcMtjrTXavipBHJ1SBBGIg2XK0Bc
yWmsZMAzfQaH1qzlSqb5IOcv7WhhgiUacuRkpQReOZXB9Wr5gJL+0GK0vm28sYQ1lQfibd5ZIhSP
NOGe8wBX9kOFVUstcgpvfYUeO4A9f4rAQpfxqYyUFKZjOLoNLkJO6sf9Hkn29lDKgflYJXK3y30c
/TRz0I61OaLE31g9oBR/ph8IOsY9lWE62Gilv4qkRbxEjvq7XjCyDgZv1GOzGWg7YxhwXwvAldh4
cIMfLKamvRPqMN7B2kO8fMwqqCgdxhsbmnL6i5aX3jNZuAirdxzlBnCLlDe4B6jmVzn2K2MbTYFU
7gR6t1/TKJSfwiE31l4B82myOFvZhCrAAcxFDLRSF2lbGKJsE4nztppBvDDiMg6AuXwFWLwYtzHg
ZRwijoNTbfJ/o6xxJY94F39xCOh15ZmRR/y+NxzP+D6k/7HwNo+byxEuXrxG2fCybyHXVGXU7nvP
h8c9JnTgU/gE0pBINP3hK9ZauOb28fGxTWgJoAQ2INTjkC5+P7mY5al+znHmDG5zozqhIzhiRkFy
2iJOuuuLlUv52lxehpsP3IsUvOwaZLg9wuEYc+/rUORA5vdric68IpYr5jLK4jrMhqKv/VDli22n
18EGX72HZPE2bHs7OuV37doKXYu3uA9D6HwgphhVv5WPzQGfZRQO53pmsK922Xkt2/hbmf5sfIv3
gQASoW7neOouvU0O0ZfJtmY8rL6DB/Y4fq/nHN5OD9Ut7IBDfcP1eIR7fAYet8HQaZvaOTa2P8XT
Wm5/7ca+XE7LPEhVClGFOMoTy8HHr3eSX/NvGfxNdOfvx9uct3vl0DI02bC/feqf9kqOu/IpjEUb
LFUVmsZ/P0W1obNHVWzY0EzYVtgG7uQNTJd/I09YWdXG4kkT9KWeeok8fw/zON5CZbOtbz3JF6hk
G5L0er65Nsz57xf7qLB8z4iUeQU8AI62y4fIxZESA0SHnO9VxL1lZeNeezy/+7KLU7CbxiqWx548
+k8GnnRPicpFqY2qRONYx+LP5HBbu6uZ7Tx1nyx1Y3E+CZlZasAiNWfCS3LA7LOof3adipVGsymV
r0mD9GIAheDPEH0TEGv4fDnNB8Vn0RfHFQ/mKUnm6BYdaQ+UYVo/KNLrGCJKuSa+96E18v4kXiIK
8Roy0zImViZQpC8kpyWhiUFQZ3TD8BBuorMqDthrrj6U5jn8bJSL42tKJ88oKyJrT68FXuenzM53
+U/6E+0ucbTYeeo3q/3qtQ+7OMO8lLduOV88nauAC8Xo0x3vKcrsZm8Czd+XK6/PlT1qLl5onVma
Po8ocK3p8xDcVcYayPFqABXlIbTGDfmDX90ko66g0X92RpikKqw4mmqfr8ZrxRq62v+EWOzBwQK3
NwY6H4oUSD+2O1DztrqpnPC+2YKjt83tSsSr58xFxMX2y0sxrcSUmzR7BSN8TI85Nuh0LKetsKse
/o1Gw9W1eBFwseM6M66L3iNg99PYTLb+23eMW5UzhtN7z3W6XUcyXHvkXc7qIluwlBwJUJPsyy9V
e0j/4E4FKedRs379f07mYp/x4BnkytM0J36Zk5L2HD5ghryZ+4DVY/e8pjx5rSoAtIUOILBbSUVn
9P0lISmNEiZ1I5OWiNschMTOO/zUkY/d4Bt5ty7mee3b0dhAwxxUIdiMxfiirtKnqKXgVvrh2UB6
ZBTHV1XV1mqW146OyziLo6MxxjHEhoNmjSO57WPodHvjGT7qLnUVYbPWPr+2PC6iLf0iBgPxBw9v
ASfLG5zVNWg8efxLyNu7wuvc/2KJXAZbpC+VlxBPnIf2x9xZ7nTKTsO2oHwkbecdviabdzX9v4w3
T/VFHmG0iVnVqJZR/uX99x34gWOgS+yIrmyPUHDXTrBrl9xlvEXeItamgNAXk6nE5i4czVMpxb/6
qdmhEgjrV5fOUuO9quX4VKrml/9mcnXkXeeaIEf9Yn2KPTZ4IDwVB4JkvwWMdsYXd+sLGONYOxN7
qLVsVJ3/xeXNCtr0XxEXKzXrchwN+1BxNEoaD2KCS5of5vUhHPToLmyz3u6ivKA2gGCMZ0EHVdQq
w4o8aeVdm7Xob42B0OGSXOAjEyvq3hrM/HUKW+2Uy030YmDz+VULE/13lueJ6PqqiJni2OcD5QRg
U4+FCc+C8uhwGpS+eRRSOPJ5m2nFNm8bxF+EFhGAxIiTTRur3ako2ulk5mXxHAR5e07aBmRioVX3
jVT6v8OgAPAuox/MTZOVXHFKKu5NoQnjDR6wxUNN2wLJjiT75Y1VupIgfdyHGgq3homzjqYosrZY
OkVRGhCGJslRm3xXekl47PVwoEUiFnYnCc7ni0X++OkI97dFq1HtVPRFvhBi4tFpdGcc7ww8s67d
AWvKF4h8k5065Q71qkMFsgAeWOMYj/MVXB/i177dUovo/ihb7OVgYO4//1VX5+DiRy2Ohx6WQBt3
nQytzzxPCNQMY/4jTiMKB9bKBPzt+L1fu+8nYHE0SEbb+XTIFMdsf/qdgk4FWmNDtK0ic5v2qauN
5wkNH01PDp8P8mMi9T7w4kN3tRiNeYILJzrNG9U6qv5KI/DqLMoStBe6XuhcL2bRnPRSHyYUDScl
2ucVdpZefycbw9k0iv9mLBehFpMYtVE8NFKLEG3wUInPIrorn0/WxxcKk3URYDFZCELEVqVwx5cI
dCBjMXQvUfM1kjjSknrl4v24JWbsvDk7A6m6riuLLWGomdrmOVui6axNmPyiXglFG/xv96XQ3xQr
3H0+tqv5xEW8xXfKC92rxmAWexgMgLtgppNTY7x8HuRqUo3WO4VFHcy8uASAjJBCez2vWW4bqLuj
LR+VG/+YfDUQDnlE6e+Q3q0Jhl7PzP4VU1qChpQs9mLTIyYFKneyg63QuZ6NJCTgN+ulau1VUM3H
TcW3u4i4mEuQ0bU3Kg0Vvpd8k2+EjYLQAECpw5xXI523siz/IkEWp4cE7gwFVu5aeAKLeGKaNhHN
AgUL1FlpKbwNfRcFSmd+r0ijM9Bv3M6wu+6RooyLKMbnX1W5si+oaMoWKD8QS7jhvU9sEiONWz1C
ccTqh+5b2VQIwNaSUb1qZp6fur5GLC/NB6D+oSxwqhtD06OZNk5dS1cikw9ZZFU/NSvj2rbGtt5Q
ZEcZLiuLkIxBNFylCKzHSkcsfCO1QXM3KjjHVlVKn6FDjUTHChNxQk90YynFxbMyGH/UJ7elgCQp
rumZU2vt5Mg+4vfAAKM22wR5qmDPO8H97BvrBa21Jt5+Pi8fl8H742L++0W+VylRX3OBKE4bDM5Q
m9S0a/fzEGun67yrL0JQnxgG3WJtR4iBtkW76fQDHI9tKmUrka4tsneH3/xTLkIlOD8LUTcoTnRT
3ZT6RnS4k07lt47+J1KCsqs46ldt67+up3ZXMmfE7+kNgrU34E8uW//QSMS66ROFwjmcHkjodLMj
Y9O7EIv3AQKhK4fhlQV9GW9JVhP0sg4ls0CRycNdBV/HETJ9IYt2oj+VzbBy+388et+Nbrl9C6w7
CrXkI0qIe9Z57tAE3VjeaH++Vq7PIgTHGQts0m+cR33xBWMzxyReiRRH2BcH5WZWoM5O8ynondar
plcHBcYJeqMhohi+uIzHpqGHVePD0vXpvshQSgicSCz+iy2GJ9C/oixu5MwIhLyk3+rEkiohi4Ym
RDQ109ran3/shwP2nwNuCdiiUIKERt/MlXaKCfomc7v9tJuhrgE+Jqua99e+FKAcUHGzVaGJy+f7
L5UHCf/pEdfkXXVovwWu8LdLVN4P53C98/7xnQipek4yuJS5R5bOSi1izXmVKzLrwtzN97EJdoM1
Ya890f4f4/on0uIMMQdl7Ma2nZEbvYMdkU3ZDho3IL/c1n/ojysL/soalOi2qTMFESDtModqE0Gr
RkRwHHFHOH3D+Ri5zWl6GLbTS/U4Pc8WX9Lb51HnMXxYKxdBF5cxmLcW+iy1T8X4NTWoUri19LvC
/+bzMGtjW+wvJZLqWh4YG4+njVShd/tcRytDuXKBMX/GTB+YWZXLbK2QcljyORqTBt7z2FUi3DSi
Tvf5QD4PAj74/VrPmqzupdkUaYoMN5Txc6e5vUZ4vr7y/jUUTqT3UaZy1IXYz2Qn+zlXI4y97yAU
Zm0G59+BcF/9OEC0Idfg8GmKi5tfCfAbGWQsMcpgvBtk5He4kHe5Mq08EubE6sNau4izOCfSuGw4
9wTu5EN5q5yaPWI+u3+j53rlPgQ8/c94FvtWaJOqHFjD9NzyWzDUp+FL7AyncDeXU4dwK2LDljho
wh0+Xxtr41vcWIYkl7CEmMfogFvrrttXDv7x7lqYK2A9TsCL8c2PsYubsTWVTknI6P8+S9QtQoHP
M0UH5PHTWhXw2tKYzQ1xlUQ3AZDv+1B9USTdABDaMVA9GpHmirXfff/r83lbCfKhMyyGtUKRXXYK
es9KiOo6lIWhEO3Pw1ydt4vBLBvAedmCvtHz/ykOq78R2Th5+/xQuhE2XytrYTXY4sSTtBTUdM+g
sptwn9gzNB1L4Q06eftypfRz5Z0KhItHHDxytCAosr//SpE1KkIt8voeXNi13VY80xPc6JskpDQs
HIfzenn444P/fcjFCWVFutr6AyG1WEX39GXS9kPzR6hRG0RkNvqy8unmzGh5dFyOcDGbQ41SUQNp
0Wnc8BaFLIgYKJK6c05Tbdev/o8aLrOsxsWMLjK1WteDOIl8HdGbFBe2ppxMuDvKqPzqTb9+kHoL
rFE5YtVQpRryiShKgy6rUY636pEmEWQ+zx4tf9jqnVykyG8n5Q+1m8Xd8iifZaogGOYbrGqTo59L
6YNUKAX2I02gygeTqUlXepxX9hgVDFWBEWvw9DYXZ8YE1DAcFE9ysrH+PhnCY9mLz0aZrWzlK+nE
uzCL86LrfM/PW1a9XEzbJPlutogrC7eT7K/cw1fqJDxX/xnQkj/H4hnMpKg1pz3OyZnp3yVuvENs
CWzFZNwiXrZbWYPzGluswXcRF0u+pgxeiDOAJRpvZ5hZdhfY7VtcHfLDsIvdNVjFlVvsXbjFklcy
S+kQVVKc2vPSR02Q5EfPH8dHTS/Ue6sy47MwCMLK97sS9N26V9+fJHrQt7o87zND/aMGv8P+LhGQ
1x3rbYXhwOcTKl+7Ly2Ndospzti9pfbP6E1UT1RMNCtbd1CWfCrQc/ojueo2PwIOfQbUyJnpbaRz
RR/GoAE1Z98dD8+NbOd3436tp61c+cTS5S9abHtlMtQhGKT5IO1fgm3ipk4c3+umkz5jbyGRhmU/
MAbZWmeUEO3cBq/pVt/ar8MZI8nqiGzC2TTdHHn0X8IKJfn6IX8xW4tP42UoxHc1v808+4/hKXNn
3QDpm3pvnGcPRnmP78jnH+hanf/ddCwSNiyHyrBBrgJgRODdKlUs/MyztAaFykWEhUFQIbop4A4A
zhTVCNn7qfiatEJYvbJK3u2DxTdJY6Mq4qonu/HlHF+6tCs22tD56jahzXEctMa/w2o2u6UEQr2s
TjwEtD+fiCuXHT/hn/7S8n4dTUGftJGkvzoIIbYMGQLnKKLGKCFbZekISMV+HvHKPnwXcXHWmCLy
Mz5MRzQU63NVvYll5IhmhuRZ4IZJtjK+tWiLo6YQObWLnpeTtrGMBjsYqArRNmvyLTrF9ucju3YR
XdZAFsu4KLymrqpSdpISMcjew60JTAVX6OdhPpJ/YWxSjkBOCEY5lbjFI8AQlKQC40wd/ah9wbXB
lezKTQ5ziy560qON8WxxmIhudIJoXe1Wb4trawbWK4AHUA/wtRZfsPaRR9HEYa7j907NM0SGq0hV
ffsTGxwuKbRTUWihaNG8hndrpYtrH/Qy+OKDGrE1Tuokcw03PiBz6dhPiPmPkZ0ZBfxQ3/l8sq/d
+pfhFltUSLWmzgt62bLuCecKPDgikcJj16jB3Vjm0tpROP/8f25iqhVoGKmaBiRZVxFnWMK+tb4S
Rk9AEKyxJ7c51LvuhInGjuTmYZ3RssjkP0ZbrFjDLCLZGhE00s1Uu5u5oc8DidzeCnNrU6aK+awY
TeKUjYo8glXw16hq70ul0h4+n+b3S+p/fogGh0DE+FaizraY5qGv0hx6gmn3/tkTQ1dNCwRyNjW+
F1ECP6DyVjbR+736fwKyeQydNo2KmOH7bCCoCh2iHMJHbWCY6BCP5Y2uFG9qtqotN8/h8otSK0fe
jUab+sGkNhNHI+1UxOz+N3Pn0Vy3dq7pv+I6c/gih65rDxB2Zk6SJihSpJBzxq/vBzrH1+Tmbu52
9aQnLutI5AIWFj584Q111Ol0zKN8XBUz9iB5pCGwHiKW26tFgttL2TlN3gfbGjP6fRtGqPPiwWRL
iO45OpLqm6/3/NQWgIZYLknSIMcdhZEYkalKDRJg9nIQI2Pd6Ejwtsh8dqghfb3Ux7foz91epgVE
C9NatNc+7rYUSGJRVT1CEH7UPehpEiO3WdDGSo0CD5pWsIz/CDfxe0VNZUaB5gjsCTrGH1fEvCiG
TIqGFs65WlfbwHjhGr5Y0Zni48TT1RA9Qk0SFinaJkfnSFMaK8K2EOvvLrwWVWDv5VlX+hMxgUMK
ngZCn2iSNX68l9iUSzy6TAkZAmklXmDs1pM0FlvJmd/y9Xz99bP6zbM9OrD4q1NNaYaEpNoxYTIV
IgmT1NxC9tus7+SQrKD3R+FQ6AG2bb5mXfmV1ULdLMrBi6A0ODM186GvfPkmqfB/z+EGr6F3GNsw
jw1QQOO0YmK1mHuYKO039bTuVaXaisHYrcIExVJdMIerPJSDg2Cqzb4Z+gFCVIIVe2sIiHjgTMXk
Efs6o8fLbpiF+yFXqx9lZBiHoqneGrpTiMUv7840TVRoWXomMB/lzyZBAjU7lRY2sy9NQcDg40MY
YkGLgkqwvNw3vRmAhhBxcgWhxkAju1Vz8WZOqJWmDoccuugWkmBVs19Mm9EBXfdS4VkRngskOCZG
DGWcu6qV/DTHBKuFaOfr+r7EQBGqKhS3yrYg/fXFpa5ldlfMjlFX+DgU26+f9HHQXW7J1BcODg9a
ln7nGe+abSaukQYdUhUlZhMJpNDVYnRa297uNAzQntSzsI2j5u+yibRgEVgFQgTKCEWcj5uoVWHX
GvkkkLnIO6jJTA+nVzSXPXljXgqrr2/vOOgcL7ZkEu9uLwzmmVMeYt9VJ05dUz9Lldu2oduApP96
qeNQ+udS1qLyg4LTpxgfqrVodTKHY0wOTZ+hY37XKue0JI/6AsvuMQDAHJlOGNz1T5O80fCDOrJE
do+8K9jghgK0FYMdR3LUQ3SlnDkeZ9c7yg4kaHZFmy5Pi/XwFLxYqlTkZZx4Y7yd70x9rIY+397R
G4Z2j5SgzSfQ2w42zUW01tayi5OQ9/WzOuJ0fF7n6BB2jYzWqsw69LVWaqWjuw45CAVtfxrtQi43
TVVdpDWRasydnDbInO9mKV7zpV7XM6p8Z1/Eo2r08yUdHVWiqV+O1e9bjzbZLnR7O9mqq/MYnN+T
tvfB/fgMLTHh3UvR+VZWBg3PFAKC4mjb2h1Dl/b0qsZx9gJnm9QN3eEaoyHHXJkv5aWIaNO+AYkr
uosQx7DFWG51TrnpiNv1eQOOPteiGhaRugQGcTdeN9680lZcyCp4QzDLJSTG9n1/wNvUi9a6je+l
p+2Ge+TonNhBIcamZr0c1+fxDicipAZ8yEL/h/4iof/jbvUd3dByqFVawTkE0LuhgsY+3XVYnCgI
pODscuZsLp/yj4/n41fm6JWLuqnPtQFjCRETP7RwBmMC0yrEWrlb5t7f1NTX8UZkovBrUH31sdRV
I7eDMW02heEPd78v579+jv8reEPWLJ2CIm/++d/8+WdRTqg/hu3RH/95Vb7ld2399tZePJf/vfzo
//zTjz/4z4voZ100xa/2+F99+CF+/1/ru8/t84c/eHkbtdNN91ZPt29Nl7a/F+BKl3/5f/uXf3v7
/Vvup/LtH3/8BNXbLr8NfHH+x19/tX39xx8WG/9f73/9X393+ZzxY+v6LX9+fT7+gbfnpv3HH4Iu
/V0xkOah/iWlNxA0/eNvw9u//soUkQCgKCcFNajS//hbXtRt+I8/JPnvqC1JC+FVY8alGZy1Brjx
8lfS31GZYsbxW/EaLRr5j39d2odn9O9n9re8y66LKG8bfvpjhWwiaS6T9ZJt83UjXzxOFwdo1iRl
ZeyW0mij4e7GmNqqItMgZAzrHJ8n2cCUE8cRTbeDvsF1CfdD9NdH3GLK7q7Xp3UplZt3O/jXZb6/
rKNE+dNVLUnuu8BjJkJmWg1XNerPSOfbim+5X69wnF38tQTZNrWzvgx8Py7h10s7Oa5ZYoX7mJuu
8Libb1tPXdXrOT4P1zh6WY/XOwYnRSY9a92sYrcx8CzG4VTUe0drfWRXNAck/jqxrnQkFSP5xUqi
72fu9uSGkqJLHCeUi45F/Uatr2LJYEMNdFcCNdj6CFkurrR9Pt/y5m9qA/EGXAuloN10KWwiHzso
U/SMMPj29bUsG/suav25EfpyrkE+Wqp29Pma606VQ4GNr8vvTfGSGjdW17iGeW8afEa6AUdS8Uxy
d5RxfVpyidzvjlNTKvR7fFwLlfmyDL8X4mWb3359V8eJwqc1js5TRV5g5VMbU3d13uQll8FGO3QP
+MwC4sRrXHOKK+G8rIl2lLj+uS6KY7y+FK6f2OmTmIh+ZrKuCvdfaE0gnMpmmtvvuZbiydWPawN/
xnAU1/qMo6n4POM3nsgvehnvOYb2KIVYB9Jq6KdVo92ElEmOWBuXVS5t5lq7H0sL2YfoQiiDdanX
KOo3F7lqrAThR0V/1BqxVppf8vihQ4pS1zFIMAd3GsXrMiq9Dqe/sclvUOTAvtZf414/Fs2tlopX
orizAmPf4omNjqntty9JclEPPo1lwTYRZe7Gwgk0FcdK0xVGyamtxc+s3rayTDOt8Qo8McGcYK2R
XVh64Y4YGFT1cKeZybqTGieP5Q264jSp503dhbu5Kb0i0R7SSnWwNPdSq3PhZThxV131CvbFmOmo
frhln++sTLuOVGPD92LV1OPeUmYcK/UfZS95QhjZs0qyiUVgrWLXlmVoAeT+qzEo+JXoeM9YeCuF
JoyIeKOr6NmE+UWCG15fV7s4tNa+JHogDQ5RiAOKvxiWtEgdmTgQVXaPV86UUESn6oYZ6AGB8Vu1
zjA9kVJKYh0XknirVo9ml7pahsmqMa7lyXILo7ZlEdHBKN/UsrDKNOZEZrMRx8ewxHIlekvmYZOb
TxU+6L5ZO0KlXesDaoVd6sU+3VFQjEk/fZsq8UFN+nVDUIhFbKIbXGtydAXL/MxA4zeY8FMkYLq8
4AxN5ZMCtBoMuRA1hEQzTdzKzFYRMRiXbjmXrywNeUoO8FRgZmx2+yEu9vx3b56QNiclvcnxO+0b
sCX4H+fwLLtgAV8+l0GxKsL4zPfo5Nu9BE+UgGkQgVz9GEFMYUz9BoS0i+rTvforvw4dnjF2wGjr
LFhMfaU8ZHfSOTHWU4Hr/bJH1UfRjZMxjSxbDZKXRZwCrMvTRD33MTyVBbxf5zgm92Y6iiEBUr4J
70XPfKwudQdvh36DmcYOU7/0cnzAdwYvv3NLn/ocMBVQF+eT3zD4jzsbyjoFTYqOnrqmmYCEkL4b
V7zqupdvGbnizvpk9l50MH8SB8xg367P4YhO3bws026VQQ8jqnzUb+xNzhRqxrE76TmOMlyJmmzH
6nYUOzzM8vXXH4pT8fr9asuX+t23qLaYzukK9zuLpSdo80aYKF/qciWdq11P7awqSSIaefRryHQ+
roQsU20pMvdD/9qeSwzK44mOTWFPeOZOZmPPE2neOYjKqUzj/apH95eUBeiPIeOlxk1WjQqMMs7V
PaceGG1UzFd0SeK+jk6rkOSdJghq5GpXyfN8F2/LrWCXd7ihGA/TT7mww01sp2hKGPdfPzv51Puo
0pGiuSfjUHDcmqZnOEEhUbCfgwODU66DFrZpm48KxA0cnaMHwbH43CsOXpurhYidtY76krjpwznV
h5NXAupXp5tM/n6MCp8kMRsTVUc7o58uoincMHWi/gjP9OJPBj64fRKORNg4fSKC9bloDp1CBJLX
4TVaIXiuOOo2Wy+aFqCdwGGGHv6L58Q2l4zs+NNAnwwRSmMZhxxvdNx2cU/iTza1+NM190EGgshK
cciSqFBuMaQ705Q7WQ/QbJTZzAX5fgyn9rMw6IY4IfMv8T8uym2pRo7V7esq8TIAGaYJQTzcGfq0
9wfxwsLF8+vDpZyKDBqjPHT4VMq74zgkcapbxSj4xviTrSXljwymv63MwFB1RygSVDx6W1fLjSJh
jVmD742hWpbPaBZuZ7lZS8NrhuBc2ESeVfrbMb+oradaSDfilG/7GKpl1V7EAlLm/bixMlqOgWYe
0Pvd5t3PFMtQ1Sgf2yWzwqdtMpUzQ5YjLNmfpaaO78rvCQv15lGGTHE8GHh4RG5HhO9d0dM2mohX
rD153Fh2m20kO72qN8o6uK6fs9Kuayf5Gd+cBZifClE66QZQffDRnx2jRqGshIkQNTjJZTYhlpd5
/d7CJ90OL+VVvkQO9+uHe6T689fNv1vz6EtuVnNRGNnyJfey59EV7AWJa73kd+AY1shzJdv2UXE4
2Z4Z2G17ZvlT0YIYAVqWbjqj06NPAXp8veznRsS4HTtYhkH+Uzideb6/6Q3H7+z7RZZtf/dlS5EJ
bqOURbCY/pkRB0d7acFV39Rvk6s9irbJCOT7uZ099ZUDiiVqy6dA+sRiyxEhTkaRjYWg4OZBthLR
u5EEbadRh2hMRpBbs9PGOPcROhWh3q17TC5pYyNN8fvlbS01mG+xvdRePmQ5EGkUU4cm2ZtpgEXE
jqLCNuXZbqpHvtKOmt9qi2EqJYsEnuzrc3byaNPvB6Ss4mhwnKfiNpzM4lJTJGis94hjD+U5SM4R
AOuvo/xujaOjbNEakKSEHdeuINMeGoTOcSdwjJvmoIFCPS8edXKr3y149L2fTM2SmzQFteFftL7g
DAZtkpxhVx+uqukXY/gzu6icatZA3v2fbVyu6N1RRsNRmieJWzQv/HXRu4y97cXzoXcnDy1efD7d
Ekz77Ci/hVcUJKeLO/53le8UZ1zHuw5487nR7rlnexQ/61JsNWHionyEL0WMhMfq4evTc/oV/vd9
HzepoBt1ebpEqQVQYq5p/2z6/fKpx37oUrbxfqWH/vWaRwLBfx6n5Ru/5FW0II/7QTWAsjmoCBu1
S2Q8tAzGbW3f3FQXSNKFtnZrOMbat+PMni/CXXNnbaur+kJEcPvMK31qf6G7I2RKLWAZx/lykLYC
Vi+kVElwFZUPUjmfSaaOsFh/3eq7FY4ipBVXhlzTI3Gr4CaR8XdKftSYcEfqz3YYvXLGVa6BcIIV
Zumv5vEK2VGpCzy5bxEANaGwzbaSWVsT97JJOjeWPPleG5opgk4waATry0vx7tBjnDQFWcHVibvm
Mrr1IXtvo110Md8otZ29+vvs7izL++Seg1ADrcC0Vzx2nCtaXzW6jjxPs1MsxT0KsJUo2PleZXCT
3hYuGqTa69cnjrbniezSoCjCQsjCG+m4gGiHTk4aw4rcvr6Q5QwdgCtxRBttE1eDLemvE3V9YSI5
FOpuIP5Iwissd9ysBcY93gTRm0xHRe1AVWSma8AA7cbFaxkFMEg1gtKtMilw1aK2JY10MimdsqNO
iGY3tnRwDPVhZoweYrgORuKxGTA3Dh8N8bVPtXUAw7oDWm+3tbpqyoT0CF1TI+BX/ZzmeZ+ZgdeP
N0VxlVe40nePahWshjZ0unKEZF1u9VK6i6XUUxhHaikgAtOIHD9bA+d11Dl1fSt26PDQ7v0R5sk6
l8tdld+WonGhagLdYMUtOhHfadCPQ3joe3IzP0GMMKk3pZBjQK5vi8xw+QHHVAtHVLATyXAa6wVX
xkvBrF9hQ1BF/yQrteXuYMp3oCrt2ZpXpGKOPuLV3veZnRraXT48CsO0lsPUGdRyVWiiO6S6o8nx
RVBJdpB9E3yyBrV1hezOB9OK1q9v0I6qh73eDBcYPlxIQ20D+5rGXRaRLoYPvVE74NCuh6JygOGt
RbG6S9LQySDQ+212H/mW1yeBGxmS5yPdEUqSq9aBLYoBrcJplwaYkZuhhyjxZhjUbcL4oZMnr5J+
JOpgZ5PhlaA2qxmlWjAPRZbYSidsTTRr+5gvf2T+EBFAyjURRfMftTh6Zq3tFGTpIoFIZrzkNWbs
WeVYuAbjBONNre5IiX5ISIZH6lnjJTTytW6ggxOOdif4uyyTsZ99yMExCmrgxFnlFapgj+OTUKbr
EpRLOhkrI7bcUsn2sTbas8yJiONVHlIKw1aKyaYnGjnzkzTA95LwSCgbW0WXNmkrgk52CyDBDmJh
1UvXSdt4if7NCF6tVn1Tgr1SNqteBZMOJalMH4TOskPc6UrhMVQuBfU5wTyekwKfHGCaatitEV/R
lvD6XrKjfgQaHFMjVusgvCdn4tHLTgOnONUHJ66xbg+flodTzMamHrnuod53AX44sQxihkLe2tPc
23Ry7uYjrGfmUpP4PRzxgzJNJxdRhjB9bMcEd0DFwDI8Yeg9BYs1gEGbOWucYWDcoazLcfDMdMJ8
raHLOsIxiRzD+pU3N4jz3ElmCtamXaed5CrKayDSwq8PSYIEAO2vOhjXnXrdx0jp6khPCPOqSgX0
g2ZXIniZMyyYTOpewl6+SyL9KpCMXwqnRAnrHaCIXW4+s5V6g3BfdYvqww2yxHbaBRfh+Jp2EUVm
fwVK9ol17sdg3A1V91PkEfdhsE77fqXP80vWJW8ljvGtORMmOk/vpidJ0D1zyL/X/XytNcrN3CZI
/jCqV+YH5Px2mh/88qfgXi7VJ6mobzqF+YAQA5/+AdXcnuidTrRo6kJGl2HE5opToejzm9mYttpb
q7ESdnGWuFmdcoxpPXbDLpSNgySUDjpKRBjpWSjai9ZE36hSOhdhAztC2Jvpz3XdQPiK8UBPstUg
SoesLFa5la3GMIGArd9K80wsSsyNP1doNTW2PueOIFiBrTCusq1g3hsJXo1Cdcmwv8HHRduqUrwa
zOq6n8wnvUc+KM7Lt6nAPLAJEiepxg0q055KGdC29GX1eK/12Q8oRve08HlTfSW1WzPezW2+CH57
ZTo9EAVckpB92r9klICVuVP6wJv6eheRPEv4DQjDVSfAWJLNe9CWdlAjK6BDoowN189n+oYBdo2D
V9bEBOyqlbx2KihP09BdDqpwhWr4oREtu5WKNQWpq9DClpALSjXFKVM0GWrTaekU+UZjd5O6EuXc
0YXAa+d7ZYrXsh9g793RHb/CD9r1deE5Vcd97HfffAuMjTKB/moQwfSf8gC7ISN15CpdRWKwzyI9
t2U6/qpMKJEYXJgJlyze4fNhx+KvTiFeZru+67YyRIKxbxyNhxJM2cbqnrO5cZGKtUPxOjbMVSJC
9NDCW78KnH5GBLwX73wt3RDOI3sqi4nuDHegcUaSIF6bwg/0vGErWCutMtdyYOwSNYTPmK408JWq
dtX2kHoA7fraryyvX1NrvDIma7Y1Qd+MxZPVPHWyuGOJ1aRJrpHfiqnq6M1zE98bvByaFtrypG7a
5FExX7hlW2uMXTX2rhF9w2YizSbXL5+R6doWKMt34Uar622g5DbAabvFPEKmeSdVka0Bk+qach1g
21NFzLnxxO54wFH2WLNxeh/bKK47Jl1bE2ijmhJCE09rUqfr39D7dmeVLoIS2r6Oq0U8ugjJXGDk
vapo4GTWvZiLDvLYG8NgKIh0nFx8q9LMEdsFtLGNMPDjTLraFHly9CCloBOnwKumx6/znpMtLjoA
KvY19AJQX/iY4HXCHFlpJ0SusJlXi4GN4DQrco6FOnhef/dUOwvflMUGCUMZRT/qOXTRWA3haNJz
wOwhkNB/bydsR7EwbnhDmWXUfrKdJtG2cPXLiwEh+xmfVnOXd4DGrNAmZ7w6swMLQeW4RWFqiyX9
omOEK+/HHTC1aqz0gR0wrsaDssnWxIztsE2p175e6VSL+v1CRwWkZY1SG1sspKoFxT8CpCg618Nb
3ryMkbT9erETSfRv13iawZj30LD7eFeDXEVVBu7VrYTS1rEby5MzlcupwvD9EseaDMlAEzjrl27H
nfhrKQvn/TA44ZOKgkyx0mPHfDovcXFqQPhh1aOKBMHdbMrU39XBNCGEHVwp9uRMXn8/rEPudiNu
R0fZIf54mC/kzfSSOudwoSce5IdLOHpnrMRqM2GgoRJqP3PjNa9rIO+do2b3FXa5Xz/HE126D2sd
nU41iGosDNjkWHvNx5iM7S3sb75e41SV92GRoxoUU3s1rEooMOJNfiivSccd9XrZx+Ywe9ju3p0t
8E8EApzcpGW2xuH8VG2VmaHXlc5TlPjOB9Lg1hi65apvGwF97k6yhfAl4P/WyUNKFtb5t0as7UMJ
QesmX1XC24zeI97TdlQ9hc1kV7NvR0zPG9mOE67fR8mglf98Fv8Rmu3/iFH7gGv7EvP2/yOajefz
BZqte359S4uufPsAaONn/g1oW7hcElgD5GvxSeKNeA9oW6TvMHtCLUZchkn/ArTpfwfvw0/BTID4
ABft34A27e+LLQ+6zMyAGanpxn8EaPtc20N6oJekco0LOWg5je+6GFUqDYGkBK1LG9ZfK27gLTnz
LrrOvfhH9vRub07g1E50dBhnMB9jHAlGC4j8x9WiWIxS7G8axmPtYdrpOzI5lN8xlkaqbhFvq/fJ
oeDNArG/PvdmHSOBwf6wOi0bZUH/cMdHgb9PoEd2rd8wyBi89lraLF7WzX291s7QPIDbcyMfv5zL
UhbKpYBExU+MBqHFLtVHs8zNccDJlYCXt7CZZD9FjOwNNVoXUrIS0GRNI38HQ3cNF25dJOqmlDHg
DLdzfaUN1TYMZMcox7cwLO+EGG/3UpAV27Dib5AyYOQNVIjytvEBHtQ4rxdSfxf1yiHTIi9V3lRc
2FulwT1mn9J0KNVDoGQ2LWAFvZ6qfBqqX5Z5NcW0BETDM5N9wwxayzJnZFI2FrdN8xjSFujm+7h/
bC3ZlqVDqqYUqahEWCTdDRCjBqF1614dQB/NmVfnlRNKVzKeI6HuWNVeyQZbJHnvpN4Zq9bu+7fK
vwq0S1PFwkEvbVP4FYffsqB0A7RCmuQZQgVdogIfeHMjAh4Khxnl84M1/OiCzmv5jBQiJebiUtl5
jfyWxqGbipi5Rw8o39mN/yBGFelgYSeBeKUGPy16+9QGc7UWAW2WMSwXf62O9Ddk3anNu1bdlfVT
iRQZnaGVQLkdFz/6+GaKHwQpo8w/WNa0L3UIOQElQYBF5ljbU4K2rbqRhWBjBXcDyXXbRSsit11L
qgsu8LusCNu+uMgCROv8m278FvSXHXl2GdlBqjn9tNUjcx309SEMmN51B5Ecu85+Reqr1l4W6Q8w
rY6g1m7ZbYK6cQPpNZmLK7XaNRRs0jA6bQkXVCrslvaSlhkget78Ql3FVk+jBamLkglwQBk/vC5T
nbL/LkhrKzto2U6LzqCTTqQ8H0/80autjn6cVAMv16K+n3nzBrTb6KTP1UrYavxH9TJYnSPen2iG
s6gF9BfNM5l4eJTxRGEqW6NG9DI6rEGaW2lfPi0mcJhE2dJuMSuLvdArVihD4jeg2aKT2Nb2XIf0
5GVA4EQig8CswMI5CmtzlPjlEkSD53YLDhCEfQEep7lcAP8WgiPTdXVQHH2fbBcPnD8t1M7hV04+
AUQW6BVI4JNBUX+8CrTPYEN2IsE1RgSUE5ZBhqoFZgEjx7YBg9wl9txG0MKgtZAwiQqNcSB/efRq
xcY5HdnforfHMfD99fANe/9pSY1mNDKL64lrfx3HjdfSFKOP/JxY+xzDLjGhCVI/hFXtUMbvLPle
WjSkpvw2ajRsrHJ/nY/9Vp2V/fdGSR804byWxDEPZ/kmAA7H7Vk3IE+h3vLxIgtgXLqYF43bquW6
psxqLQpi/1ecPrR+7pljBoagdpsyWGn42yxg5KLdZL66i9qDlL1U4eCUo+i1BK9ZMT21ezM7Iqos
1q6W14+S/msOfwKZ2sbhQx2m7jwOW2lOriAePtF1vpViyxMLryOAou1LpFV2NT6dgzK5c5y6xqA7
etIRvbStZPxIw/GJ+V5JT6/Zd5O0wS/U7RMZ2a1p02oMAGBIVcqMvWq7jv30MZ711yiSv0/JCs35
fd/vBH+IbXUubv1GvdLxl8ZBnZvSD+0s0aYD7zAZu6l5UwfTjemBaGlN4z8BZIqqqBUtqHeHgaYt
581O1sGg0XRsUfNp0bIPQbpnYnUlJ9K+T559mgMT8DudflhFyhoYoYs+mCtVxqqQ95oCuGr+lkH6
K9orXb+MohgkY+pK/SXBdN8lj0H1OsX7qnyNlU3nkycQKYf0kdrK1TNs1lExD2N1JVDvgP7U67dk
6m1F3AXMO0vQCcJrlr5UyqsB1UZonod0LerIIYz3objtNGyNg9rruQk/vi6q0NYLej8hjpmwWoPc
dJpscFJaLFar7YNOXRGHvEywXGNs+NQR8sXWTtS3meUh51mO6DcrSwgv/JEOeZdtBFq9WSJs8NRb
y9qvui0um9FaSSLDrPZnodS3QZcj0YZDXjhOVz2AzjqL11kAIVURFM6/dZWG5rCdY6Het1rpcphr
epndTRoMd0aRb6KW0USpbOOGQWtyGxbB/SgPdrrswXVpXouF9DwE+zlInWj0vQC/QMAyTpWV38Wu
vVTD/meT+xstUtY9vyKv0m3bsyHzo8HmqhKhYqq9YWq2cy/tCpzDvs4JP1dxiwmQvIAJRSZpv2E+
7xLQVuwmAQBc50bApQKfXotk2kU63369zAks2sd1jqbiRYuB19Swzm8GnMOXc7iobiUZe/d5kzio
UXHU15UCBU/7hTsdJsWJ20ADxhLy5Rwn6/RNk9pLxGmIK0cfywTJQQtkbufm5VVkPYbmPu7P4Us+
N2+4YbJshA5A4GF09zGyRSNUFVFnjcK8NH2R5vN3MzGcVkxtIM6rMW1tzXwQjDM5/ufuCgBl5BUW
R1jk0I9pXUyigGukRusWTP2C6DCP379+ksfCCoTsDyscQ0nEMhGDoJZahqBYKIMpjG7yjYiOXX5x
Dld38ma0RU1WFZeC4ejDDiEbeRp4O26r6E5Q3oTt69c3szyEj99I7gWBgN96tSLqnR8fkibXdalK
ESM7w7fH9i7iXJZ64YQFh0IhR9TdTH74es0TIEUIrsB/wEOylZp2dDJSucH7cElX+pXwU4fpGj00
iGAJD4gBLoiU7+F6Ol8TfW4NLc7rwAUoh7E+PfaO6SXc3QWr6FgVpn1iD2/xClLvrvdEN/YiZJEW
HFlxdU5S5dQWQ/WgkUt8AcF7dLeqzExBk/2WNAdKalhcTtq8Rq7qUBmTQwW3bkEPWHV45smeOjoa
hT3sxoVSrB492Xrm9TaEfJHE0Zy4Ja7E/48rLFfwPnIaVZGEBVOkqb8Non2av3x9TkiATpzO9/dw
dPxrMbZmoeRN65Eb0EBXZJwYIV/lTF1CqyLLzASvDrWtoEl42MgrKcxdLbA8Wg6vfpcdWj/c1en4
MCS/cpVhkSXHG0aqeH9WG1XrPCmqV3UBfaN5yLNf8Xij14sqgnro5mkbd/cSmRB+kuDwXpWUThhk
83zUnTKZPL5OjDSYCCnzCiyKjTTGwVDfagDcaS5R4llu3kVrv/APlnSr14odWoMzjf1bqCr7Kv1V
2XX7rQKuKkmAdXXMjMynYDKcvFpsbkkXwuAiG2bcqX4NESVb9Rr5w82kia7alW4k8S8tH2tchMa0
W61hzCoHZHcGVSZe2JS6jEdCOw366xbJmTiXLtJBcSRNWGnzvLa6FkUSnH0Tsf6mjOM6jMN9PZsX
k2leN0q7nkRGAOmEuWp0SeXvCQqypDPyeH7sv4QMZTNkXAYFGblbU2E+PkB6aTML9kH+gMetW9a6
086ylwEzSMv0URmMC4QF1/mCftAYKWgMiLvKKYV6E9f1rrAk1k895Aw8CAYuFhGZnUEaUsyUDLO4
S/vLUWTKTj5n5lepdSNqoxPGFsWt6AmyYavM+8WKoF8nXhSlTqXvQ9Sdiwyd7wAV7vYyYMovRt+0
dmLUE7haKTl6aD6NpXCwuuRuBqymoyWb/zQwB/k2VtDA8tK2ZibbsuVUE1LoluD2bcSdUBzAxevH
xhWRuB8ZCyK0ZUT3ctG/5Wl3UUfhZkil66hNrvtWX5HcbCWh3atG43aFvpmH1hknnF6GXjwYhbZW
pPauQ23RtNZtrG/QaLpOw84xzXRtkFAF6TJ9fClVoIv6XRZJlDIZQ8SHvpacjkmC2ZsukySnrVBQ
7+p9XT8HjE8n/XGwAAy06AzO8VWTSeu8h3gUR67e32FUvO1Exl6BAFohNHdNY636iTMlIjuQTNtR
nOw8v+pEYceBhGsm8CU3rN2s/jKH+zkwVi2KMpoiuHpMC83H/6jkUNGkyGKOdtCuxrr1iIu3kl/y
0jY3McihlExvzPptN4BFt/ptC86gar7l8RuOVE6YXkmZsYIRZ8fTXS7g2IdUTgiEW0S6SFfIfUXB
leSHLr4dqltQ4m5PVlEo6VbrmrtMSdYjmlWdxnRYC/ie5TY9Mob3k40E7QG4yarJYccA6ZoqyvYG
ltD0s5xze54f5PQ51MlRdWaO+qOYYa8X058pV2XaOpDZXEt96utvg3gbqpbnT6LEQFi4RtDkuyzR
k0pEexCEF6V9q3gLlKi6HKZnVQoveyX3hkS9JhBtccd1qvJHoYZOIAlu3WY/VOBk5f/m7jyaI1fO
Nf1XJmYPBbxZzAamLIveNLlBdJNseO/x6+8DHl2JrK5hSbqrGYVCUhyd01kAMr/MfL/XVNEGdfDW
6hRviF96s3QR29CgRhGGIT8n9CkVt+Hc/i6tF5+5Y4Ugd3HmpFHuRNq8Grvr3NCcsKx+l+jHqvq3
0cyuKAl2NhM3jguenUXGRQuJQO6jC324zaWLggJrYrGZVa2nlNINPf6tKN0aEkClCiUY64vWwKdP
pG/cxIdWEa5w07vKSB6Vp19lId5mY+SacFaklqsJ7JPcCu9HMbrKlHh2R1NfS1BRLI3r3Sg9i6W4
RfkO4ogtuX6D6mVFzvyqS8ODaP0oENxFOrwrbmQW9A86/7u5IK4n2Qwwdqt03mL/43GL27QAiVLu
ZuXF3P40xG1RPrV1eD1gQC42tzlXID/sXWFYWYlv5/IvsRlXuvVDlga7oq9pTbeDJiC11AAyDy03
rra5bFgWaXsdEqGl0GyvtLuk+DVZt2r7qAWF6xu/NIC9kBzLTtBcYSK8WbmS4GzFYrgyrNqtwwJy
zejOwGL5nP+wiszltopciMgQyHnpYU745e0apcQut/R1rNNsLvLINuPYDmRCoHN2hTddLzdBOu/q
nvUX+Nedyj1Av56z+9DXd0X0YAhcwLNfHaHXcDAcS6td7Ha8tLtOGuZYuevlq7TqnpugOOTlaxDJ
7lxT90fZGXSCYEQkzR00rOKmmitHiNJLo253fZlfKGbpiE3lhrng1J3hyE2xq2GiMHzUmJtYqK6a
USZrHFcNVd40HWD5LDvBAIRfx5aj4Y1TiuGtQgCIEMS7tso8J/LJfJ+rjRTFr3ImDo42TI8NDJHu
bUTNKVT09TvaSbwKgALg33Gm4xysM0G6TOfgvlFx55dVJ6j7x7Lk6ySk4AJnVBVmujmUF6qLODRu
kpu2aP1WxRgTKohsc/cupMq20l8zbduo8q6MD1b3oMJhqCHxNBzL/EdZvdWmi7T5WZSZE8EBy8rc
E/wQO3vYLSgvEhanqQNA45Kk+TqkH2uTQmDrJQ0nkZDwX4p7J18E4csQpV4g3pntAKObG2sJkSBt
QoiLueNLszcn00bsBfYCTLYN6YI/4mZmzeopTGz4PPOC+EABaSbrWSOnyidfxjTsxUFRxVmr6Yfb
zqzX6WJ/lQKkluFF0hR3GgyZmtOeGcUev+Qw1+V29tkca+tx0Abu16ObKbOTGMouCOFR6I2rasl6
9lF210sG5laWNCed0ot6IoBX6lcFNUGRejsV1lZx3VFIKiteyVHpSPFVnT1BPvbC6E3QVTsO3zPA
7KgTVpAwr/Q6uhn02ovDyJtk9WLUQcqDFAGL5dQYsdRhDPeCbTl6UAFG9LHbJGSxhzx+znfWK9iH
bcK8b7YhAJFaIiwcb/1Us9uSq7E4rYP2dys8ynLicOi/tIrKA23Q4jeRX5jm6kbKOVOX037uhEuf
zJmKSttK4b2VDBdqK/zion8rlbLTBp1jROk+KgaW0bhpcuFXVr9K6ZYwYghXwzamYuvypRzOtp7v
TCtYxWF2FViYJav+VW50Mu80APAQrPd5mAwe7KCBfJDGKptYr5TNsxAktMHr9jLPi2stuJRplVjN
D90Y1oMAG4glLivNVsH0ww7gVjt9Yu4DcVwRXucg0NuGgrnNm85uo3k9Vy9qq3hTcJH0zBKxxeCu
cL4/eZ9AJaGcgAtAqZd0PCuOwAr8LKCemZgvhoD7kgsi1W6zXfYgXWraXvmteOJGPwPgn7qvfBry
+CaaZ2qUlJ3cuUnypvlPg9Ta/7OHOvbtHRQF/6vA4jbxY0majW5gBNrmlbzK3JqIinOBUR+WFMd3
a2Px4DIXoRqS6a/3I90HM4vltHX9EdNDzuyZ9tJLujMFMgp21UvT/JK/zKFo9sok3CQc5f2ud9Sq
WXWqsIbqapfjZWpBSaGl3sjoW1v9BpYbJmiTOyXDttA5ukiTo3QTVSCzI6LFiia9gju2hfq6FkMB
YQ10D0BFm7bfvk/bZ1UgK8ZSnMioH8dSWgu57qJLd+GLOg20aFkqt5qR1F6iRGB26vrMd1hw96/v
xbTolSiYSUAzUo2jC3E6hmI6GA2Qt7tINSR7fmKButa6WIW7c9PqxFT+MtpxSjILupAildHi7WJo
Pz8ptwLkPAc/ZmZxph3ONYX+vO8zoIl2jK4QBjLHPaExnyZDVOHiLUDfkmGjrBeTknOUpVPtDUsn
NRICETYS2NZ9nV5ZJShmlcsNErXBM1b11kD9f909Sm7kBQ/jvncqGnvkoZW3fWK3t+djhk8hKiIQ
IpCKCYPguErEUq6STA8BGyxn389vJHE2JfzkcFq35vv3s+ZUefg81hFDS+uwtIyWsbQUU2/rSQ/O
9MxPYQ2L2hHrWxx2/ogWjjIrKJowBxLFYUMqc6fvIk8lKOX75ziJHn6uCkeoCWfEIes1UJMOG4mA
i57eXyXivpavsEqc7sqhsDXs+qZIcb8f+c95SU3/VI6OwBSpm3KzaJrOHXZQZjftvltZO3lzDu46
wVhiQqA/XjgWpHceO/XEZq0rhSQyDhnNwWzjV7JbBMgcozA22WSr/DA/f/9oC1z9taJ8GVJboOhP
SFReK2TiFQxZcrKlU5dFMce4S0E5s0edaHF+Hei4xTkjqMCcmWbBY3shevCiVqGbONOVtCO2x+Nc
4J5rq56a+J9ep7ZU00/PFsZ6GkgjQ8rkM9Sl6QXjOUeFc0McbVT50GeqHDAl59Z0ZCG9K7JzUrVT
q+vTU+hHX8gwiFznAg/jHEN2+cFcuMDhObron1yiL1/nuPK2osZVf2AQC7FO3ryo5l3RzLbp84Wk
x1D+kSXIX0C4Q8gj38/AE9uMBYixwNqEM+KlfLS64rEoOn9uG3d8xdv5ulqbbuP6V9puabaf51qe
4BJ9He+og+NXqazHDYeL4HKhO/QbmBXrfHf+GHOChvx1pKN9hihKWUwBctz0gnPBpt+0RAJa60Ve
iATnzHs8VaSgpJnQKmCl/eHY4E8ZCheR19izoSkQpJaspfM25yemI6JB9meYbTrcjaO3FweC3sxa
iWwSekJdvE+duMmz6Iyv7KlJAZdaldhPZEsjVvHr2q1jw+iFZdbTwUYzvgF2c7pn9M7UCnmfn2WY
mR/R7UeVEG80KErUep7s+BQtqMUkNyLUF1gLlw06qZ4eflKBIQ2xI+jvSsT1eCg2utjsGvNm1H75
hfCOCMtuuDxGAiJ7daTTpN5h6bDKK86XLWQWYnJtoxdtdYpQHID7mC9K8VDgINm9iOadyeVNTrdV
VO5rw3J7Yb6tAWukQnGG6C6ZUBzPcPL9q4qGr3rTwn0Sk8zz013a9NC38OCqdHfGR0EO75P0SY8s
Ox9ToC0LR2DpBrebxzaBo59k12IgwZWQ7VrWNk3LcQNszhZi8qrmeAVbQaODbfzMRMOAA+HfWshg
dBC8sL6pJ2A0rjL6YF2niryKtAl/CHyB5Jem10AnaEVN40sWWDulDpxBexlFDqahtq8JpgxNGmR+
CjctsYVKcNuEO3waX7ZZ5/ld5OZgtBgks//MXErVEgmo7jRadKXzBwilujfxWe+F377xIxSkrU63
ebTu/VBZmybvoMZ5C7wQIBDp9HUTg6nKMU18oXsz0A6bPsw5Gmrbrp93KT8hlkEm8DWN8vdmei34
wpPWPM96sg9C491Ix/Xc4CbZgb0UQuDIebARxARLsFdkhQ4yEdUJwT8NNdmPWrdPy31m3PPk8rSg
t7wJDR6D+WLWvpNFb2k8uRiqrxIjcYK8RTyhc6P1u107DxeD4d+bquBlKCW739l8rcokigDER1y6
/U5xe1V51ENh74/PME5sIzMOcWAAi2X7WnwPNG0dD9ZarzqvIC6EvC4BDNdE+VP7WylCRNuPF2MY
u0X7Y+JOVIybCOCtkLdBg5yvSqofWiG8GmO1k9uXSQo8U0S2JErbVtiZpbYyJxXce96aaDB1wK0B
rcg07qcmXWt+bjPJt1KuuXUcksJ+K84aPIpNBvLbN7d1B0wRP5kcy/yycQXlEBapp1ua27b1Vafo
zLI7xXrulI8HqXxmii/vEEvZuv6wkE6iol5XXe4GOqEJKgq8CoO0WrfDULqou2RnhjAk+3SLEcJ6
aAwYUfKlaM3XVSc9Kv0D0pCbLMrefVxKQyV1U2laDYIIUPC7pjGhFOS9aNJ2LMF3sh6Zmqk+ddUt
klMprK/ihj3IQu0/qnYqdXYKtFYPbwlSxTbu12JObDEiJQmz7nS+8q3QE6fLLpnvasyshV69H7WH
CMB0pnkWtSl9S5zX1HAdEVJhCxMUdLHYB+pTaFwlIU7gLLEwg8iUCJjAYTur+4rjR9c90ooOREeP
UI1X7X2jKPcTKbdSl5I0i+VaJu8GOVvV5k2E/GQe30tyjcU7sSr2pYnylimsJ+WKzAp7NKp9qIL4
Sc9VIzpprHpSH69io2VKYM+s3wp6t6JFv/HziwA2izzRD8qgm+WwKPtXa3xMEh3I6qUtPRDwqS4v
ghy52GjCkqWnr4+egoMafBkFAFpSa+Drbl+GL7N5o0pvo36V8XULgLN0QClGqyMNfioCK78OvMyk
lLaRHRu15+e/mmm286RaSUpNE3ZXFSkcH9HFogdO/K9eUretb667fgSh/FVSJLvgvo5vyvxJySdb
bzpPln73ar9VyrsJnlSqAbbBn7JETL5MYxPHT0NxS4sFeVxHr+5Fmd76noewnqLmJUBU1ya/I2hY
9BLnyUub27msHCO4tgxyYJT9XOFbPplbSwRSL90RT3JlQFGFArfn1/iB5AgS7BxR21YdDtuhuiph
f8W5calTI3M9WJWV4pJfuatJlhEpmCW2alowOcJI06qygNSDG0uVmDavU/1bahf8OdwUSF5T5cHv
0+tpwj8AoWyuJw+yFrpxD220qFciz7EwapXsbZ55EDBytX2iBrsEgK38KXdIVHXmpN3VmbUW/NpO
SqpHAJGcLn9F7gECVHwGL4ZMuJYnZRfXdwRFX9KHvgrqcCViHBjQ5UsdyXoODSTsQ70ZtPrXQAq8
Lj5F/mbmDxyi1wZxoUJdmdIMI2mYzBqEZ4NepSWu5HxAI6WpoP4/u7aC8Pxg5fuxF3alkWxKKLC6
2thpxUkt7A6Us50wdm+Bot4OAbmBMuZe+GLDnxs2ap5eJbIZOmy1d3IsrxWtWhsdWxMtxkBtvE79
aZoPsbFtoxC7eZICFNHRjZe46pygSi6sdt5NEUr0tmb7Ia0leBbKxjMJtVe7g5+zkMUO7BzHAl01
75XyRsgOem8gIpXXiV6jL1/gHwlTR4DZi9h8VIv9gOtkbN3K5ians5LU/WtiDMTgKKu4v+fca7Nh
ekGIwHD+EQyGazARNWpaxLZuxJTDQvKacM/nc83yKuiNQwoVWc7WokGczfRLhm4S5DBVFQ1otbGJ
COHMjuA2JADQMDcBbdige44LXLvmDrFfgVbApA/cc03fKx39SKvhlT1aASRbjIHGN3U2N0ORrJfX
oxao9jKIkWXqqj7RWH6yn5tpw2bqFJnsBQDnnb8Ko62aR89CtOuqp4Ju/Kjujey6qndjR95OsWlS
Au1jYRsOk10EoTeqt6F2KTb3nag4qoTeKXwy+CFWGrhtWduGtCERZWFeIwYeMOKWstc6w3pwfiw+
4P0nH9ZeB/4rQyDHSxh4+T4QngvpvZnvSjZZXp7d0Tkq6V5Vgt1ZsNerEJLo78WBM0Wcat3iC7fq
k3eRZsOssGNnRKwpSPHpWiuFp9KmmWuObEXwYAITznPgxbhTDaFvczkO5pelx2pgNDqpj+Z8W407
U7kokopm9LR4t7h6WbuRpV7mrbUOUn9B791E0u1GhbBmmY5o4vPv+7ZZXZQweuHM20XxHnXD1jRu
lrZms1iETjRyU31blr+BP2xZ5RfotSMnqdtEjdsU5bqkV9NYAC8tdHFrI40vRfpgqKDBWbCGN0d3
uH5SAkpxNnuRSVs8vZMi/AgMu6dV5CgZLbjSh/gRbeS63AiJtfEnjiFGjkPok4rI3seeMPBfWgB7
GVMHv1OdysQjZrhhJ4n6S7V89vk1ADDOLMFr9+MbA7xprFWnW1zCx0OZcwoSX3r5Lgp+kGqGqCDz
sg7YVey9NuKnMJemGDcu7TUpyDS3DnKA+L8bPMXg6jskm3nCzXSAwd8dBIwzrBg5+1hvfS1ZzR9r
usEOU/V0Yx9Mt8wdlcZpC9ulTn42VGyLDxuiSSinJ4tKGUnRvsG4IlDKQxtHXqNWq5bpKvfvMczR
KIFx3gduimozNWO7WkhdhIpYCZ3H+prYlJViIe7O8v0UPxeJxHHwNfLFC0GPforWsAqV24xeTEUP
Gi2Ni1bb0WL8L8zfZ27PJ7iCsiZKGmQ0GOy4sn+9KBl1rGuzrrd4mWir/CpzOELf6MDBxZlIF2nB
CY8vSJ9HOsIRjdLMO7mAUdd42WXuRrvgsdySVuGkxCKKb/z1LaWHzmWwOucBeOJuu5jyYZmDe/hi
MP71IbtchKydw0xc7raouMkRbrbt+pxJywlU9sswRwCj76e+2CPncXWaBgqTGJoIW5nCgdzv/q67
QzH3fzEkP4Ed4cEJN9HAn0WB5vn1ocZqVFrERsv7HF35kbDxQ/6U/vRt2Ua6fjntzxmInbBAx8Mc
WRONFRSK6NC+jiiMhlyYFTv8uMou23u1crC/8diU9/PlTEDNz+R6uIpfGmCKcwHXJzzxyHs0yHBf
npdwpaN5miVj3MQTYw+OvJtd7GSdaFfvFZe0jmd1q9riD3WVrfxL8zDsMxdCqHcOXz0xi3jNGNQT
FYJw4FgVng/dHAQKrTkI1ptmvaRRh5vzCMnpR8Ud01hoi/of7YVez5Us1HhUUi7Xo0sRZMF0lwuE
sdiHBdfmNnJ0O7oGQHHyg7ynMXoGDDoFcin6p99wtFi12ReNeaFsquslXrNZm9tkK+zOP+0ppObL
SMtb/4SyFiTlghYxUkMzxdzpzryB7YCTFTadv/4FUO0EAPV5vA8c59N4cQvKBZGOgrfOLqN95Yw2
+ZyecBjcFs0QQULe9yX2A/k5KnxfRjyCrltIy4JpUPhgjLmzC2vZ0y6hG7nzBXfTnXbZO1g4udJT
dKjcwdVXECh2S8QfbKuLIrebrb5vH/4jQzELvJR8LXA/XGKPUVvaLeKAUQqdHejUwaZ05Z113a5g
VW6GdbFu97VHL9QFu/AWs8cFEPwXuhZL1Th+PZ9/xRHMXhaJLHYqv8I/TF6wjzz8Hq4Wq2gup5vz
T32KA81TY/m39NkJjzia2jPKFmJ5+RzhxbyKNuJjuYrdzGkGu9/BW8PAzUlfUmdWzvWfTs28zwMf
zXQp0zLO/svAw50ubeN5K4qxMynPaXJv4VQXKelOFK6y6SIbuHYiO5IjODCr76fjuec/JtGXhSTI
vsLPmChjcJLmX/5b+Du/lN1yLVyIF5lbHtKH6fbMsCe2/8+v/aM792nd9bjec6Jh2HTb/NRW5OUS
jxPe4elJ4hr3cryA20vY4Ktzu/Kp1pHCzRI3DwjZMojw1woTF4FYjsvWEV+QLnMBvfEOGeti6cFO
9khS8D5aWee+9omzAJ1MOPYY5SHMOxZDaCTHy/GIBsOEjpYKo5ty+09V2DhJALs3PTO5Ts6tfw53
/FE7GCNobDk0x9NjO7cu99VAi9zvv+GJEwdSR1kjCgTdM7bOX19kledELnYh3SroYirW45Xy8/sR
Tj6GgZWxwvanGR+f8tMkaYYc3rHKCCJOI2HklsA9gzif2d1OjQJnTOZAoUEO/yC/fxqlj5Je7i2k
F7JwnS7JDsYPC2D3+0c5wRJg//w0ylGnw/eLJB5kujeZCNRHGJY8PESYyGkAatNVKf0MNfUy1oTb
FqJklvg7uah3vpC5RixDLk+cLPNv9BQiU2RtJj89VMWP73/ih8TxuPQixzcJvhURrGtHK0NOtVrX
oNBjkvjMa9oAKXpJUXgBR8n+kgpUqIqTjNdzNNpDZuA+rLu6Ingleueip1BwyPX1bD0FqXfmp33E
3X73244O04PY9rWYxS0BhCtzuIiGiHsaIRLAYKO8nfLa1nJj4WU3+bUhXLUttnIa97PyZyq8BuTT
1epdYtCNFG7rHgwgh91c4mQUgt9MIlE8r5iUO9AJEcsbUIJr0ELUCrqT4GMVj+/moGzN5rHPRFyI
OnhAhMYaLbhUfk24q6NEuBSZN0n8AkEb6ShEkAKENLwa6tHxZ9U1tNLB2R0w764MrxIYmE4whhca
F4EBKFEGP0+je814mfJ81YSPbU22jvQwCdXeDMO90QOOSaWNU41bZ3SRlAEu5Du2PO40P045bMjm
cRgeJxR9MWpfXagcbQJSLxow1IQvinJBBoK3DNGmE4Zgo7xEQ2rLCS5PSEqn1LKFblzRlKBvA29E
CS6jpuYG22wnQI3vv6d8cs2ReikvxVDh319rR9dXiVXLPQdKXm8WYXZWz/je4V/Z+Fu9sZ7GKt9n
88uUvcr9wdAPrchl0PxhGFxpevQFIxd1UexWU/JrnCOuzvVaNScbtyhbn6QnArzOVImPxvGfM/Cf
P/loBvYttK0uTJiB23xLosQvUt1w6XcXOp6/8d9olYIL2uOv4MBFz3JGx9i16+4p23f4+yau5S6d
2vLG90huWVWb79/oqdvIEiP63y90eeGfilhE2C05nRSxbCw8s1hUyQWdi00Mwr60qUq6eOJQ7f5n
ox4XtU7qUd1DWIjH3DOG1xn0sYSDWS0ODpCvI+1VTaozX2L5Q7/7EEd3P12zgiGyIGKEIpO8udM0
jojihfJvps4u8kJ2tX+80o/776dXWgKHTYK+EISg7wryFrHmf7CDfh7h6OzZZbWiNTMjCPXNWIfO
SCX5/gOdnrXwIXRCn1UJ1tHXeRFIvVjLy/GudYmXdKqb8Hq5c1Tr/kp2Qu4esJdFt3rvNxaXSMkp
XGbtbbgTXXljPePF8QOl0GXq5Q/i/txR7NQZENH9f/8244iLIlp660/QNdyOTCPc3SQ4SgXkZoma
aFwFSr3+/mWc3uA+DXh09TLbSJyElgFHnOiutFX4Y7lDa5CAV/62WZV76qITOHQgwpdKxCjizPgn
ToFLmLuEqRNfAnrK149hWCkajojxkRD8DDaK2zwg63iIHGU9erWN1mgf7tLD2eu7/OeKIdUYtIu4
GGTAfwBeddR2ocDm2XgL0TMBpJHpcK2qrbrRnv/dSNNl4XwZ7qhSarMS4EBV/UU8m35qGwJUbaDq
rb5S9//CFe7Ua5XhWZAvZCJx1o4Kgq/ImCQk0scc//2SvqlO6prXCPIL1NvhJnC4SNnx2SiRU1iF
+nnco+VrCXVv9TXYuHkot6ET0p5xhdt0r+xyzIYh5WjbMxPo1If8POLRap7Lhc/bMOKCjhhLemdo
BweMPjCTw/FZvf1+vA+496jUfn7CY7ZY3Ikh1q+MF18Id6Mr4WeSQHHCzHmN3Wheec1hoVfR4HIw
KMo9rosr3xtufGcTv5/b4k7U/S8/5mj1NjC7pG6plmjRGvWWNBv0i7U99I/fP/W573pcM7UsCcyR
bhtAyJJWs4CKJhjU6Ahrcz9tzq2XE1v35+c6JkZ3jdDSXAl6iNHa6i+q1b/CUz4F4qnwvE12HPBK
oNuv1UcYUYErBIIC4pnQ7kl7Wy0fDuHQmbPIicPdl4GO1oUeBekU5mzQeo+qkina9ZaryWc6CEsV
OZ6bnx/naC0YdEv6eop67KweY9yTS2RA/8FE4FaIRRjiFezXjoZo4yDomkj8yyoi82gqCbeGp9rl
o7XLrkLVlq7PjHhqgX8a8ZhA2+VqZvjFRM/g0HnRploLSJqwT1qIagMNtf/hE2pHa6oyazqWCBo+
JADJbbfODq+07Leao/4rYNupSv358ZbH/3Sk8lEJx5HPcJWH7fVttUt2MTHMpSeuJo7P2fUSg1Fs
zmGuJ1f053GPzqm5qOo1lnM9Z/fB01YSpGt6FLtlmflO55zVOpz7jEdLjbCBcRAKxhOF7KIffC9U
fIzYtsn0ntH/Myuy0ucXsSezsKPXCufsYx79Wy6M/6/5K9KQ+7RYljTiL3HBlz+7uvvsrfjx9/9l
rghm/TdLY+9X8DjBO3exlPjLW/Hj/yG2FRkINFbsNFnCf7dWFMS/aSLolci/dJmNE+7MP8wVl/8T
iBC3CDw5MN80pH/HXFH58HH5Z7FCFcIfokHEX1xmkSGpRxMixVm70MPcv07sxA5+6p511WH/pip4
/SH2vVeucDEQ9m201y9h1kl3SmdXG2DI8ADx40aGgPPYZZMtmpfifEiKa725FYxtjTVwF29rAi3n
QSXRW22qTfEbt5omsDlkCk99X60W28FSe8MnVGq2SXgDrQM+ApEF+nuWeuNdNN/UQHg1P2EW7zD2
oVXPPi9g1eRm01a767yxd2C54NoUOtav2LVugTKGMr1BVoWBQL3C07AUvcUDWsbjr9VvTeE6I2pL
Dw8T5oBdfama10JCQmGjO0aC5moKIbK+iyQ9CDJxaCKgyX0Q4I8Yam6BnaFPlERx0Uj7MbrSYAxk
/nsUPerZBURBLdtL8MgCf5N2q0S57Llj9tk2Ch9VYAK/QhOMZA99fr4PTbTlnZOik6tBfTyIHzj/
9RC/IEJld/p8mUoHPGTWGlCc9AoPzhbEA5wCtzFHEC1MHtLYaTDglpMXFipEgnV5KXW3Da/S2qqI
eZItFJCq93qnuOh/LmrT35gXD7VL9gWhz+prcl89Zzg+pPbuIXEXrrasrhTpsR9tBysM57V+xFNf
3fjKG05o4WvkLY29bDu50kH+BaF2RzneR64C0eoi3aq/LX8zwSK8Ig25OGj7ZP2hbPplXsQ/6Ra4
gjtf98YFqtH2gZRTlLTaRfGWodl1qjsk+uvqrpW3kbG22MHyV0sqyd1rD8G4at66bXPRrObLduPD
3LFFumDki5JcbVeevCuIhXXAyWIdqrE3a+7k38P8zW8QNgFRKsifCZ5cHCDf/Gg1jqUzyvs2MYCc
Vr45Qw9ea8FGVjbaNVRXSLN3mEOa8T28djfBNLF8mJq9Iq3kS0whwxt29XlcQyLkf1jCLUjwTbfH
+96jXSc9/N2U9N8qmv9/WtdCCPiutG5+4g32pbQuf//ffWsN6W+6jF5JXKL1RMwE2ev+7ltraH8T
0bxxOlJMsvcIY/9HcZXFv1F1oQZY3OKxQ1zO0M3fg9hN/qlFqcY/uKDMZLT/O0HsR1stBlMqnQGK
qmQhffuja1lFot4TeCh6066O7fBa9Yr1RPx6YourwhWfzrX9j2kPDKjJtPx1Rdcw88Hc9esZpqiT
OpkaPEZ6WqPmTvbSVXHAwx6Pe6qKsxypMZAzYfw/nDtYHxt7L2Mr+P2qmMMjXeS/v44tQeqPamuQ
vUVDOWG0z3aClhKV2rjubTy9M5e6SkTImkTygeAtnOPz5becgxSODt/LDwFMIJFQRExhInr8+kOs
2jSEMiepo5Qfxei1E88oNo7bJX8NAEGH6wrMkj+gkjnhuje3reyJGAQvbAcK6XX1o91M18RRX4hL
A3qPn96tuub8dnvOvvxYbPPX+LqqYEmHJoqG/dcHrHSoi1nPmy5/LJGL6Wpmh9poa8mLXs8ntR03
Jf8ajiivBaFbjgdH73PGDjmOk072Gs9AtzS6/VW68j+8kK2MGbVIfM7CUUdkr49BIe9gw0WKGJLL
o2fsVB1jyEySvfFHfA3N8Aleo4dS9XxU8NGN8Hgk6wjpa5H+NuPISA0hKxjghqTpKP7vT0Xr+q/T
1P/CdeWaLO62+T//+/iC+8coR5eZGclEgZsH/jkb7Ebsbo1bxyq5/hdICssa/+dxjkLH9DcoNosQ
1oRxd/TmVLNqiZogV2ghW3Fecn00Uv4zzhi4Bopu/ZKvNVfcn73HnHqPn8Y9RkwnZUCfA94FxJJc
Lim6yj6k7OC2IYPdElMPV846c5s/tdRBwj9IToBsx+ChHrZBH0IV9JRpbwoaYO25ALmTi/3zEMtP
+HQtFMk5UYORIawNVmCo6ExCldaC3Tjxnc/TLYK6/OA7AyeYcjedBSxO1VXj8w9Y3vunHzDSWhTb
mh+wGILLP2MO3+gy7trWaR7Cq3IvrYut4tXOtMHiwXivrohPOb8gl1nzx6z69KaPbqlxlA+TsrwG
Ir1xD140d+rqPDyz/DHfDXO0gQ3kKJkFbQ+vi4InscLdq00xnIGkK1jCOUBjKVzfDXaEBVWGVlTi
8ky1a64jeHLBLlmL4MHCOlt1IuEU3xeBEw8HHwEfX+idcAY+Go+fviTShcyc5ZycuPpghr8FmlEE
Itu99f79OKcq9se+hCEk+kgwta9TZqoHuevjCj4ybCljBZW4OAjOfJldwFXDPDG4Et6U0j4z6onF
+HnU40JaK1GMrrbg/rSdHq0VC8Rd7gqmPXrxpkH1fI4re+q482XEo6KKVlg2hLFUOXPjRrP0DkIS
We3sHW+vj8MOcpmD9exja3HmU558Vg52HBa5u/8ROjOljK1mreqJSrabYsz/pGF75n2eKKiAoRRw
hV2eTMOjryj0ia5UZs9XvEs5Ui3RPuk+OKAbcZYVP23Q3pwrqH+OCQ2ErZ6+F2mR+jHfpNC0vpjq
HCc/480KFFc2DpNvnnl5x7wutihADc4SFnsVR+PjXlNVG/qo62iylu9W3Ko/i13IXBnhc2NRx/HJ
/CWcnS1/rj7SXxlN4j9Qv6pHkyUZC5VRFyGY8puj3RrXKjuOseQ3zjEITrzELyMt14JP69yfUwkD
CkaKqnKlQVQIc8uJipcz8+PP2wUPBAIsAd2YdJaPz2WTKAzRMkzjEWWIicdL6NJYopM1B46wPXes
PmbFL19N4cS53Lggx8PE/PpYZdn0wayBj2BWcxPcQvf1Eq9wcPWA22IvFDV4cU659i+LpzOPeurb
aURyLOMCeh3v8yPek9hHK4rX7aadvEOd5CpPeHu9VQA6XrhJb4Zf4UE94+Rw4jvSEjVZfbxd5urR
A09+OUfZ2KmeABpSkxAmaKsA58XvH+7PUqJ/GeVoF2IhJFYZM4paXltqZotMmP9gBEnTudKKhv5f
7H3Jktw4tuy/3D3bOAPccowp50Gp3NCUkpLzDBIEv/458/VtRTDCgl1V27uoWpSsdAIEcHAGP+7Q
FTnduDwDCUw0oAbHh/JJb4fAqJQVWoULG6QDovofE4tF5KnUlBNIbL3Q3I9d41BIR8rmTcmfry/l
0iGcS5/I7YmuQ8Zg3rOju4XjWUDJDqM2eqDNT4w/bYt0YwayowA6UAQa8QXfz/h6adj8da9vApqJ
sixOP9L6pQsZQhlztzqMZ2BRNeoK6n4roJXL60NKOdMDoQC8BC6SoqohZyJ0T2Bi53FQ7fHQ/irv
BszM21oA4s7bSLHFsxXIbuav1Q8uHXhwLiFogNwPXMrioKSpCZrU+T3VU90pJwb1PdQxtaJbibyW
yI/ZlegqRallRmiCc35hqOMGSdoYHzKfevkeDx27KYCBtqELhlEbFKOJB746ENB3epFv+maYPAzB
qRy6gImkubHSTUHTSRHKyoWKWX8VyEsoS4NqHiNcCc2AoghT7SYH1gd6tq1hdqAsGYmbcGncWTTX
7qsijQEvaRVIwbKwNW4yrmNsTakLjgFBHmUorkJzPXWmuMNQtVxH6j6ntXBUS+oxN9dKzsrJnt+f
k2gUORsqTyjazP08NPVOT3ZWqiTUIvCiil0Y1D5o5vz+gHFVFGXXsuuzfYYp4H0RuSA8BD3U7JKO
LlFdxyOplZh4kFt0EgnjuPrzFK818M58wmwFkAcdrORf6I6FFYiOh1xPiFf+hKYERjZfp2ybgcT1
+oe7uBgVWChELvK5xLc+iry3tNKAYlGH8/IEuVyje7luY3Zfy72x0IHGWwAzOLCnS4llaNaZmPn3
RqtAyofxQmAQX1INGqcMc5AmlExprq7FEedxPLj3ESmhzoQmPGanFtekkeKJ044TT3siT+aLviPA
/0uOAPvlDf8JcKTLN7WxdhAvxBWIANF4mmPAuS10ulhDU4xJmvBBO+S7s3j3sNGfIRziQId0g0L5
9U97tn1wBcfW5lN0dBYTUNtmncixfVO6SSlwsqIGJnxz3Ypydru+zMxzQng65LNSbJdErV5BhwSV
Uc03NomngDLSnucH66BbTUzWrM2f+GhRUQbhbQ41b+TssjNsU1RB6828X3Wwhjy5FD7glPxnYQu3
YZHejCDsY3hKuzXABK7RNdqiNQsLb9F1qqJJHSxQMHImkAGzynZNB2K+QCcXbLE9izNHpWwiuEqG
13jm7quguCu3upe6bNNjlmf+gBieBxtfG6wWruYvtLCNh3YefcB3hIb1wrao+7Es9dT8Ou80cpKN
trEwQpQ+Ft/px38xnLhmcHHk40gO64TA4Jyex9+z/TzUkyBhBTkCC9ZBaBc28GSBCzeiaCVUmCns
yQl/A0nvCzOgk3b9gq3ZWASAIFhoaq2HDTZhCjC/s6zP6wbOXhP0NBCEExNtBgSxS4UE8LW2XUcq
04v78RcGnktRvoG0CUQJUCS/bkq5uJg/tpbKqFUPapKe1SZOI/fAqJZDcTD/QB2zeY6c2ItcFZ3v
6zaXcLY5JEJqo8K5yiYaKMvYy6yLspTGZrbZ5Tbd5T9nejBoZd4iwXuxvJ/Rc/IcHfIfo6cf9E3i
dntySF/YjdiskVNeys+hFw/AIl4B0Ectw7O0kZIwH6X/777are6AeCB0MdvtCDfFJKfiQdtpv1Zq
PX8JLAImTDLjT7HFX2MWR05TzfpqBJ+I4RngErNJbnmSIb3mbb2S1p2fpFM7C+fco5gK9ZLZjsSi
bRVW47ZoLNkGK7QGxgY+vV7f2iW0F1s7G8SvhrrZPMaziB4klMXkTGQGlMmd8Q3UHdVt4aV3xQ1Y
KulBv6N35pu1E9vmaT5ba1msdha8fJmnyDKRvejgnTt9jPSx5GTosd49aK8OwEug/2DuxufcxZ7u
0i24MRJ73JYuFF38eqPbzXbaZfemP6IMmvwyUG3KN9BlfeCrrbrZ9Knrnb/Mn5+28BrVYGqj1uCn
8bTAnMtrb+puAvEnUxgbqf19fR/WjC22gWSx0uPXIa6RLGvXjQnoYmjTgd45BH+VGZb3CMS0lWjq
3JWcrHA5wytLUYF5F9BExUbrQWHNK8HrfH1dF+8NyAIwcj7DgZYpMYN3N7sMKh3h0AP4cpAawHj6
b//MyHypji4nmboeGQOM6FrmA8wf5FCZC+tye93MV5ZzdiKOFrM4rAOvh5FD6QI1+VnpNduRFDwP
uQ29i6BtoItoetctXtygI4OLIzh2WaM3JTYoKzGOiKkrdFf+mYXFuRsGmqiihwWz+kyGIdDGtd77
yglYjlTKrKaJ3uKjWc2zIUCY076K9un6KtZsLMqnNMnz0Sphg6fWt5Q134DbfyBx+Hec85/t+Op9
H52zFqwVRWjATNwH+vjMwUjXFPbKpbzoEY+MzAHakRESg+VvHGEELAk3TCQ3FBNeU2vt8wyKBBKD
nsykrqAG5l2+crC/Yo4jm0ODu1u3yKqQML8MsvRQWd1tTyCsq6CqGHVBH5mNzfRuxe7F1+5orfO+
HtnVWq0uIhN2Ud/wixTiLJHwWsmy8/wfOqKvsOLI1NTSXtInHHQNk34WyOqh2Yd8JF65sRdPIiIl
OlODA/yzvE+oNXQ5wYrGabSNhjkUCJcRQiHXD/yFUhxc9x87y1s1hmZf1OD8Q0RWQrXJY4e8tvuH
7j0Hn68FQJ0Z3ike3Yw36W4tKbnglWaoBdSZETJA83Nx2xoqS6nO52JQroNHL/+ZGqtdwgvv4YmN
RRyU5pzpcgUbQKw5E4ACI7ju0YX5xjYJ9K3ZD0ykPpSNjUng1QR5bX2LG0iHMW95Btt9C71b1emD
NHNAkDTYHYZJPyM0KXtm5+NKeXXN7PznRye0rYbKVGazFWZgCJ6WEHI214/NmonFfVNKtdFBn4dg
ryrv0bh+0KDhct3EhQsAZJOKYAQdOh112tNVgH2u0osJqcJogt+zg+pIBaGnZKWkf8kKVP8IdOGg
44QWyKkVopdE6fLJ9CB7vZVLAB+1eE/raMXhX2jiWoBuzGMfFAqG6hJeVEWlLAhCGM+4A7+jU25n
fAG0JDCVBcK+F9MGf6Rbrqb9X03GhUM+sbs4C1JdzyS4sDvXaKpbSCfuNHcuNLRAAjS/JU9/gvKf
EwUkCO18ww8tkE7Ug9D2IXXid+rkh9yR16mLzmpHaNpD6ncWuscGQ4jw9LsXQ9FOvKGmN1m25gMo
5DYcpX/odXliFTF4dloXxhY+ACTAUVcO0Dmu0DqHrMuUrJT6z8FqoAYyTFARIbm1gDBfBHRJN0I7
r0qpVyCtfkpN0AZ45iSP8WsYt6jrc5LXVWCCVRj0rRF9kmlIsSOF0jJo+WQ9va0MKStWIoDzFBfF
aRBeyOisg/gCU0enX9kQObEqbc48nNHlr1LsTluAFX3rNtmGPykG0g/QF9kb7l+8urNZSwWen4D0
niyrGLpVMgp+EcOTSuFxkHzGFqqQUKa5bub8q8OOKaNniXuroy+3eCOpVtcJFxFqdjfQoIPolgo9
QicGX+CD1NpKZwsVgcjKRz3zGLNRTUaai6VB1mKx1Z0cw1lRJFhKFIKss7zJQM5ZQYX5+uIumqGY
j0DKAyqg5do0zFOiedTjG4qnZNx18q0+rgRNFyrvkMxAuxn030ALnEEs0XhsR7lBUxajvxiz679E
0okT3yoogai2bJcYzrm+rHOgF0Yx0C7BR5xxywDxnR5JfWjVsqjRQ00P6g7qxvxzdDtbeZvzIKgb
fmgyijCzYEcWB+AlBBfqA9+sdvnP3M/8K8Ccgo4KkBJn87gx6N8sq5xm7BBI/W6znbnN51HV/Tqh
1pnzWZhaeGAxSpGStzDVKzcxGgtRZa0clbOg+8sCSi46HkvLpAtfik5qhdqHDNw1medEvqX5NzIG
PRTfoBLp9CChycc1Op3zuHFhdOFThUCpsulhtP1JnjBIU/zQP1FE7G+7AEKkXsSgFurkkzNPstXB
Wo/6vHi5ML/wbB1kfoaxhvnGqw+aPyNAAf/emsAqYlLvVd3Ea8X7+W88eUkXFhf7KNdtCncNi/Sm
f80mlEtTaOeghqQ7BgK5dUjyWeQKg2iRgwYSY9XoLy68W9JFLDNzFeirhIU+yZl6D7q/xI8M4EDT
vqqchinMv34/L51WDHGjb42eqXymOmCWUsZScPhCBl66bdpiBAsLBFX/mZHFp1QqnmYKN3VPq+4m
MKbHH9f//ouO7XgVi6gOXE99xBQYmHsPwxas+8kXovVmJlArfLFJgaL9WDuUF1w2Yrs/325RPepE
ExYYQ9M9yDph+Css72oSP1QRpiJW1jejtZdn8djSwolKZauYRQNLegK134HbejUdsug15oOtiO/h
2DkQDARB8Uq0fF64ms8kyKYAbFARyi6BGzQZczT38WHrt+YHiLvAFKpuIYY5eDPBSva0htVYNbj4
pmnUmixLYXCOX43soLnTPpNsqfVntDWvXYgFrARzZ3WTxRoXHxcKvXh7wQznaYiJi2+i/56XIHN5
743PFuMeK1t58cLNaDNoCipIDxZHVTKrMmQYOAFk3gwMH6RG38htDJAIWtFzIxClW/Lrus2LJsFT
Q2XkV4B3LhwLV6wqZgB8e1UiP3UyuIY1o/q8bmPel7MTOvOtmQiUkNsvPiKPENJE6HR5MhhzKWc+
kmF7BKG9RNaimPmluWZqUdtMGTSh6yKcEblt4eD2bVBat8GuHO/RyYWQ+fWVnTfZEbtg8geUSRit
wnjVYse42sQhmo14etQk24IrRdqnjcqpbVg5uKHSyCpsTGIppY8x2TyAE9fvqykj34wpAj3Q9V9z
4ZHAcZ3RnjIg12eBjF6EckvCeC6LQ+E4h5CBKUvfuWHeDaqMkcApWmnhXbqRsPjFoUdUtLGW0cYI
nKJqIacY/AFcqKXLFNSuZzg5C+L39ObvwHgw6gR5PFDNIrda2BPhWBjm3NjhDMFMOLUuM/v9kAz6
2lU8DwrnCGpGJUHADT3BRUwBGYNysiaE3OENYJ/OPKMOKvcAQ5w3azpT6rkHx/CahdwI9McwukwY
S/iDqq1hSw3qQ/8649/C3O5NGyIlAcqXFiRdXegHE6gmgbL6hWyzb9dPzrkXgE4dENdInPAPms24
VkdVIqmO+wGaA6ivqMk7SOgtUM9HWnDdyBes4PRywgr62ASTAMjyl6lgCp1xU5ILpN6f6mcB8vKd
gZE46SeKED5Fq7U7CLfxB7BuOtOjcdMcZDf1iGTnTvRx/aecv84nv2TZ7i7GIqsiMH56owZVB/HD
YlDtWUss1owsPmqrDGwC5bQJlY3PfoAQpWKn5srGXcjqT1cyO8SjnZu1tTBwCSNqoPw0P81X6Vvi
QV3C52/RvfU5vKt7TOb51z/fxePyZyO/Ck1HRqE5SEHbV5peKTPMGD9H+RrS+/zJOF3W/AuOLIC0
qDIGHcuiL8JJn8PP0u0B8b7NHOaxV45/OcADfFvzLxdSiVO7C39ekjHnopoPhh8GoLunIEoKQCy4
a1+75+EG9IHrMP0L6dNs9AtoKytzkeR0sUU8tU0rA+ih3CFCRbe2mJmIbf47QnUYSiS4D4qjgF3N
sUBOtioutmp/8WjqTVrW0YTtDDHVhbl80AcM8OVQQN7PkUf6qLvMM/0SQns3a2X/y5fkz9oX8QfY
XhjElbH2LnxSiue5sZGMK/HHRRuITzFTCdo1lKJOvy/E5i1ayVifKX+31Pu0p267VvW7eGCPbMx/
fnRgm1FhWSVgAyUNT+YPcRQDZLAf27WW0+UjemRpcVqUENGT0sDS8FP9TDbZAyYtDiR3obniik3o
qMHaMML8N5757SOLi/MRYdIfPFfz98smp473+pg6kGwmxUdHurWHd+1DLg6EKNRhKvqv5Wk+covS
rt7jOxMcxASXMAIlXuaWv63VWa7zlB6X8M8il09CTnRJzwzYncujYL7QNkUAQobd4E1e6sUPax3s
C7HTqcHF8zCZtSGn81fND82Pcqt6mDGciSbUOXpCmWTtpp2nMqf2Fi+F1Cqy6EK4NmukTsU/M7JP
ip9V9QyRES9s10LDlX1cvhEWxvJ5as77aNndfp43BEMaupZ7C4s070q8u+gu/BcSkPM6zk4rqKSB
WZ6ress6t1SpWp2kgLLNxFp4ckGRrt/VNrhy3dJZA7FdvBqIm1CRAXGNtQycNLlsCyODsbHFlcd3
LQYny77LUJspxlV09IWgFODoP9YWW4gpqwL6B7BWHgqA5KpAd+nPGTBfOmu12UtPPObf4S2xNnJG
KZBprS5zdTS9tNPUG0lKIa8WdWvv7SXPfGxl8czTMFRoVQrgNK3CaaOD2Rt2J17/erSC95UaFGAw
tCIWF23QZYbfgLYXyUDX0kdByJWnv2ECaMZ53EjXzwBJcaYQQRFLem2cvRVmspWi6Md1ExdfafPI
xuKFqYdMjwWDDWiyFS5yIND79MilCxcds62FwKgExSscSGVrFHJj/4X6xaU7ffwTFk+PJMABXib4
CUr63tC30rwxewUyb99Wlnrx8GEuBDmeQma2t9PHtJCMuokhfOOp7+GD4pJv8Sw84ep3RNioIDvx
bq22dD6fg3VBvwT1f3SXEYstnp1GDyc1xQXH16UBWhH5L0iTJrdzP2Jm9EgCZS+/VonTTaALD6TE
Vuwqs4d9tOUHI/LlArAPZ/gxoup9Bz0gKCxu4v3f4To4/Z1LSjpNkilGBtArZT44BxInD+3qEXLL
fuZ0b/ITf4Ni5CadAmm7Wuu45FiPPtGSnS6vFTkbMnyisYa0F4OEo86cYYxsq4ZYW3vXCcPVktwu
8+eWbKpqDZV/+Qb82SNj4f4Ko4OwlY4fMPjdKw2EZxY7/fesgQHNsx1eFD2xiebvEijs/C1PdWR7
cSRFEVuDNMJ2WMQPRmJ69QhlhsjcrBz9ix7xyM7CI8YtoFpyTuB3tzwHnzW+Kf2E7iiYPedYXAdT
mOlWT2s1iDWzixAZQ/mtFPXz3jKM5wOMnDV3aboWE8yXaPk0H5+ghQvDa2OwocHi/pf+uH4eXHSF
IVQ0wx/gwV6hP1s67c26zNTaChe+S4M0G8TWcHF6/dkcQ0eoSKji3rm+f5eCrOMVLkJlg2VTEU74
jijKT7Zs5DuWptt+JDvA4fY1bw6tXq68b5e8MqqrqKvM4AmkUqfeMhlCve5IC6CqkH+3rL+n2XBA
m2hjFmvNlEvhzrGpxQ2UVF5HhDE02dUKiojdoZTTyslz61fe0zv0Ibzrn/NCV/8LQP6ftS2unYVa
bgHAxjyZRYO5sReDoFJ9MsDlHvnWSvX40uZB3QItcIyEog++MDZlY62IeUhQ1kSN1rOadY+1boDt
KKJm4baKYJNdQ3/4XuFQCXavr3UpLaUDKw/prD/mF1df0VrWKXJKwLuiBsmt8DS3CjqnfyT7xgnd
chNzV4CZc5ZOrxsbD4xnucnH9V9xaYdndjFUJFUQRy9rdCzpMDZaciAax28mZHpBn+3xEnrTaenk
jX/d2KU7SQGbQNth5pRYFj7qeuSTNWJekjYQCxhejTICS2Bh/1UriCSgogTO9S+U0WJbW7Pj09C2
sIJOls9wCZ2J0MYb5L+okIIdhCoK0oD5AKlUX5bDS7UDh1M4EE8Zb6MUUw/WY23RleVcKPnBiqKb
FP1D8Kwt2b5Kw6hLw5pQBN9hPrJ+rp+hGb4dHyVjX/+A4ubMSZD4ABVur3/HVcOLA8pSjBFLSU0Q
I0FgWHfM3XDXOFAOd4FJOWSYm4h+JqtyZ/PfevponC538TRVeZbSqa0wEpoZoDqU7SEWf+uToumG
3gJQW2fcW8jiKkmXsXEtFJDaA3kjESAoTTAn5JHqSpgZ/g5Ob8h+rXzSc5eDxeGozBOamnF23ZTK
lHPLxNk0M7vb5dtoX0Id2mHbBlwy1gSOiWRrvqlgrkXhcQ2adaE1fmJ9WfMACqst2lLgZryHwgmV
IJG8YVv6kid+Jd0mam+goYfxr9Vlq5f2FGNtwFmiD4AZxNMni3QQTq21iYDrDAxP3oTKR+gXQIfk
3n9RXz13M1jmkbX51xzV5iz0qSHdCWvcwXiv5uqQFWidwhvB4zGgHPLS+OMNyC+D65t7/i6fml36
nR6qyoWAWdPK3SR5El1jKy3C5uz5nxla3MtKKKHEJxnrM6sAGtpBL8WbESrvUL1Z8QFrn3JxGYd4
nEJNjFAbGp+q7HcOBoNUPPyz5czf9Wi7CvDxVVSBDVV5CNV9BaE1Fm+tfsXMhXbU6f4sIsI8KqHD
Q3Dp4628M3ez/AY6bYg0EqR5txlOJQX4bPSsTxIkTv8m+7I7O7i1Ugtii5XrsIgacyUVBNIjaDbS
FjK3GNVI71PKRbExjRRevq9AEpzyphkObEqzA+mY7FtGoj+AFtcMWBUCG4De+9YUodgVEjWhbEbV
W8McIGykVzTIiD4mdm7x9LbRB/7YSwqkyZuOHjqTqlspNOihFiTc9IkFBk2Ldoe0mDR3HEJQ6TV8
+EDOInbSVGiBJbPwI4Tk+t5iRbg1migJKCPaHZ9Yu2N19FuTeuD5CGTGE5JEHs2MzmW19ZzA0Trj
JLUu7/PyzugsiGclPdr0zEydhOfxps5ZF9Rk7CDmw7XpV1HkYpdwgIeDLo/NB63jGfX51HHI3Bft
PU/q2nLlkuPhS5Q4uSGZRiB+1Rs9FOxMq9qmI7eeJdLkrz3L68dIEeIlt2IwJ1Syumv6mOynUqSV
TcdEB04+jDQRRMqQ3KpD2dzJkaHcUohRb9DsNp1Wza3vULSnv6cw1AB55yb408hQdMgoev1GURr6
YKWjhY6NnGbjLamk8rXQYzAR63Umnk2IXAVSx8YXTa9NA/oqche0lghlJxV9y1wytf2BRNEMeSxD
PZDjvHy3wlEGQa+ZFs8R2rc3SiNTt+li5tICxL+gNWAfYcE7N81bY6uNefhRtiPd47uMgaJhziEb
KcietVpHi5AWXel0BTefMP/F1SDuhLXtRKe8mDy2oOutF7HsDcUEuRAxNh/5kIQu62vIX6l5Nzo1
VlrZpcpY7vRJCi5q1QjNxxJUKhBCHdPoudOioreTIot3Sm5qL7EyTQ8JirYu68ZGsYumCA9R1kAd
leZ57VR5mUE5HRlo7ZoRFcBOQ+7M6iAnb0PjmhcOVMOj3RRhdXTCPvQpY4Bvk8SHPqnsJAWvPK1W
BzsswHClVqPkgopFci15UL0qQ1Afp6XqgDnX2ksVQ/OwJsOj1A+9Z9RE2dJaFral6tIhTsYoSJs6
+WimpD1EbVz7NGTpRieMOynv64OZGIjNSWxB6lpRdi1hiae1sfwOkzbvyHfghu4qYJUcMcmhK6Io
2bboZwZTw6HVOv8QVauqbS/nra+qEqCmagpka1OxjRqnRlA0vN0AzSGh4yc1voJ8xJVESLaDEVdP
PYP8uMR7aitNRHdpyiIIggNpAhAvf1IAklAdJswaGjbSNAVqWIbbDLTAuzYeS6jEM+AKwlEHP0ld
O2XGQazD2lCzWzoalp/3UCgbJxE9xEaIij1JY946TSqg/k61RvoUMlTCyr7DMHbaSrYKArwHTRSY
JyZTHk12m0/TTVTFIMIGacx3UIOBpojEb1oCrqeMYvGcUxK6UjUQFwOxaAbE4KRmXsW7nQZltBD4
AzAVbgiPq1emMXRE9E44SkIhzxpiYFaAj8RPG0v1Uzb0DwNVasVmoxBbzZqEa/VVuYvbMd0IaM3Z
Qt8LEIu8yzQT0AFXbdZIxaYaQsXHHw/7aRBjEbAmFg9qE0p7WRaDnUWQThdwpfdDbqV4SatZqJ12
t1FfULQoW+anmQyRcRFP3d5oe9x3kBRvIxGCmAwqhtpT0ebxJ4uSaD9UIO/W02p6LFoQh1VNXPl0
nKxbBqYhR1KN6DETkjWAi32CHBmR4sCsWeEPZOrf2kFLbymZ6L5orfCxj6ETr0QGmLh5wmy1q8Q9
DUvqGFGpvXZh3b9ogmNcHtyVH6JGPcBJ6jjbh3KZPsQkNMHLVvZvhqRWDpCmpat22E6Lx6U/CEu8
6xrYuJJU5l5YJeN+QtHLU7J8im2jNkF1pjPZ4Yhk7TKGSp2vQwsZoasVy48dmG2nx4nkGQgQRzXb
d21GtqkY6HdTHoRqY+KBf+QKjbH4qn0QcC1vrVVG3wqhTy5j8XAzJNPAPMpBCWWPDVazs1JZHQ+U
l8YriA+V0p4kjd2ZSq/6AKukv8B4RO8KHOLI4VnGP3qiiGCQirRzJigQQMQXiMHWBXYrVdy4b1Ip
CMGa9I6xJWs3TCGEFaME0vKpAbU0MB0RFNu6TrY1OeOb3FSnXV+bDJr0PLIgcSMr0Is0uR7khS48
xO8W1A0LCM1NMsfMQdXd57xlyl2qcYZRQBFLg5eQavgmSZ31ZPWGGsi59gIKcLx1NdL4KO5rh4dJ
cz9YlvTCcWPtCYRVDxOe+6DrShSkWZdsoog0Hjjcw0+8jfQ2zaLejvLUeAy1OAyyHg9KVI7RC5z0
5OqkAwpzUgdfajDsPw1Diidl6DeKNpQBZxj+7BGKOrEeIaoJSe3FSPvdOoVqEhA8/ZaWSnUPPoTw
sUz11i6K6WdTggfWMJjhwKsneC0Ff4+BRPbVLIYCcTtZ96M1tVsaEc0bkpjd0Fp6pFwKndTqwWLR
qmCeijMLTPOGUYavRWJExM7NwTyEwLCAGXvSZYxqjCagT9SKyRayhAoigoTuSTg0o6M3TQGKflph
q6RS5gpmZhMQYBmhjiCRDG38QHsTvLQhXgG71iVIelApNz8kvRxSpyZt6JSaMbwoAqJYNgiFM+qw
TB2YE0sGe0aSVt9wvc5N+N2hcUOOgqEN1mE9gKcbbaL0pa3EqekSJWb3psbwFoCb3JNlSQ7KbBp/
lgUewmosmeapwDU865LIS5tXmUxsJuQhd4UWjsKfzL6C3kFfAVTBefeJq92+QJ5eegMae3gPQ7Mp
7RacYf4EmaWbKM+Ii9qRZZOmiIeNXPBQuHQMlc3ESsQiSWgPhQZthyZVHiKMGYG/D1QaRtPald7s
jTDESEzKdOGyiEaxWxhDqduRVqaW3cgVlW7Hshk3ZdxU1FYZtBx52HSbTNH0zxhPXexkXVxtI1qk
D1kZYywkY+N7hkfNIWUvAtGOg5e27WjLUW26jAwfA0nrHcbtMI4Tq3iZ0xSjj2kitxvFKBvo+EXJ
h6YL049qyF6WEwA+SY6r7ygZYlw9rrI3BJJp4fQTgSBnwiMonWbcyJ/QXUt9mZd57/U52lFyIaWv
BsatnIjS5HtdWsApFBDcJMi5QgSSkXCMymqgYUGF3xt17xQYFdoQtckASs2kJ1aVls/7+ZHJtqEo
QZ72WRrmRlERokhE/Q5e0mdhBXmkc7haBM2K00uqeROiuKT4ZkL02tHlJvQRqn+1IcL2mxXKYJvg
Sn1bcOyvHUY8v+2npLkztF53Y7NVnlR4uQBvUe4PphBuHE2mbrMsF1C56EYPEEg9GBIVeIeRtMyr
a577Sc4GhHJALXoQBEPwo5JuywcdDX24ccPOhhKCm/Kg9R54C9gWrHTFS0HrxnIUIzNMVDItfESu
WUFsaJBsTDP2zsbEcKamrqIAm0A3iKuVOxTu2B0vh/FemKzv7ayozQARcHqAqxl2RdioP+M6pLNs
K1c/M6sqmZPHcfd5PSVcSzsX3blJDVGYNJBKl+poD1EEnHvuIKz/G1Z0jDqgHAk+wOX8Z0KHrGg6
WAmF7o7ilzGErlb/+OtGwLkEE+h2AJ+wyDqNVqStVSNZZ+G7xh6UtEGA8nHdxoWyOQGemM6cMmgK
nBlhKjMmi9QWdJ2gyHWvbCIvc2b06t8jJQYl65G1ZTWnQLQ6Dm1iAYOYAiTrZzuQoPtZMA/g1K8z
cB0Sudv/Arh2ocICIlFjpgHB6CjEK04rBaOZqTnt8C3VYPIVv75nv4qd5Mm/oJ/uDu+mb+7Fqk7m
parZidVFtk5ZqzYTg9V4O2sDzNIPdhUkQecPXv04Qs+lDNZqSZd29Njokmser2GKxLGxUKEc3fZX
f8M2yMSD8Qe4rd21i3Dpu6I2B/DMPKSMgdnT71qRts3SEBfBUvB88AdoMIe0Q3r0lyehMQ5wbGhx
r1MtrHqLY1WdFwYEQKHX6nZm0c5ADqbVzvQwAHeobxBQrqGhLlR/ZnXGWfNkliA9q9Ur3TChq6OE
HmuqO3147GVtq4XNDVEh/aeU9zLyXLzO95L0TAXZiTF8lQGRtqn+2E5TaHNNccMagZNcgSdQkt54
WO+rWnFZsRsVOaC9+t42/25R/Z8qzv9gbOHIyZ0JjgW9+FHC1f4uWcLE9tcsOIH/4d+yOIb5L/RD
QCALUj14O8zJ/UcWx1T+BUoLKGoAGUXAvT23S/6tOUahKobCESpX+EPQY8+d0/+VxfkXSEnxn6EP
S9FqQWv1L8niQFTspMSHNwWtIVS6Z8UxDCdjPuP0SqV62jTEgrycJjfsBl2IFNlXqe6sSvCboRgy
n7E6P7QmIAWgNkI0geoc2/d5UhT2JOJmnxeS8IZJ0V9aQc0NwpnsUFIo+DnaAC2qnIeADvKRDU+Q
3u4Qd7TATMcSqHvrhjy0UV/edjFN7vtUyV/UTCsw/p5N2q8aaRqofZl1HyFAd3ohIFqT6KH6xPMI
WtVMGjFJVqVjdtf2HZLDSBuiR0y5NzeNbGSvqVExlAcyyWkgtnuLBFx3pXLKHiQg425L0IDtsD2R
o42DlNq8btBRyJL63oqi4R7lGMCMdcLv6qmsODhFa25A8lfoGGDJlLlMNUXyUyQSCGAVWXerhmn0
1sk9u03iJEGBchprLwzH+FdHjfSubq3G16ESf9uo5vBBOtQd9LAo8MVJyN02KpUXBWP593MDb9NO
Q2ero0x+QDc2eqA1B+EdU1GqK6ox2lKzqmww90b3JTDSmw4hs19BaeROrTLMyzeSwiAeqP0/9r5k
O1Jd2/Zfbl/nUReN2wGCqOxwuLazw7CzQKhAAlEIvv7N2OeeNzKdOdLj9W9jN3aVBCCWltaswrPL
3EsS2jxsFxal26Vrwy/GNUtBkg6DxTpxqiMOGOmrSev+lKo1BB9x8tZjgHD1Q21jUyaMTlcuxpZf
SNvGR8aX6K7CUHiDP8w+xTyZn0RbRXs487t3WsgI0y+MZd8wLFSPa+uOeyhExXMH95i9V9lul0xI
ZHXTGFKy2a1fB1OP13NM1ZLVASaGq6/F3TDVbt6aMf0qRpJs3GkxQRZHXVQu4Sw3KxrsXUQxlcFw
etlG0Sju2jF2bppJpaeFqG4rx44fXQR+Fh3Gh3FmYsR0wlEqbSdM58i0TxNGzlMVNV8N+s+i7qVA
VK0vbJWNDYm/1hVsn/tuqTe1mY2f69XxdrCEVnmiYNU7yUHtWn+dzhiQdlUx1zTAKDxIHdjtKK8Q
MB49DdIB2zO0PVhZ6cKuU9ktufVdTCArw1O6r0Yen5Nk9LdYFPSByhiTKDgy6Jc5mJYv/QArYMQo
9IZuhzQE/C69ztvbyjcF7RVipIKR+Lk3pVLka4/ZBwuTZZvyvi8xFBH7xJL0jgfJcHKWDgbW0cRr
kD/Ierc4NnwMV4c/qSHlp3WyDuzXnBYja0GRchDz6U2Q0Yf/q+sVjDX+Xhp/2I8+T2+YFy95HbV6
Z9ehuqmGGHJm2eo9M6s8hJVLny368hxruSu5DtrSYqkdcNQYjgtxmiLWMti0jVa7sAnttfJIspta
F6fizrP2RoIJsQ0YIfedM8DsOVb6ME7I/O7DZnzX9TLtKvgBbZIehkrZGnpNCWFWd6jbhpcWSaWb
MJ75QfgdGHpTJLNWsbUcXQNuWMJaUlATNjuLTIcm06i350nOYVgMWLI7zfzp1WqveltrNhwu/E14
b7c9qNYrxDJsHe1urRiDETVc7MC0G+LmR+05NTZmUu9l7NFDZ1d3KRQbzaGFIdwPeTmFI4xeF208
jDfT3Mu7Klzc3FbB+nXuKo7QvgmadKShFeniDw+r68OnmRIijlRVyGHQlRkyamXzHHlRerJ932no
1xe1SVrWFuuI2XYPOSWOw2nSb3vltm940tV1r1RdRswORThDi575rO/2c1OtRVNjSdrZa0leY579
3YMv6alvmg7H3X4OvSwIVPXUYR+A2QqG084I+Q71zNUs0vEZ2gV+JWPOy1pBcDoznIFTd5GZxE9n
ZbdioogRbdvfWOnM5WRx5oaneRViGqbWjaCkOeOVLmMp3DHc2YascbboOQhf3bin51pEEAxOqdvt
U0erR90N0RZ4abIUcRLP727lz6XphfskuF8d07hbyUY51H2jY9+e0qqx5UoH6maQro8PWA91jDEm
3F4zOoTL/dpye01DhakM55HS28Adu7P015oU84zUslz3vb7rQC3c2tGZ90ES4nALsvr6FQdYe4db
724x3R7QhgX9oV9GffAkaXascVmUt46t56IjVrwJZdojsA4KAyfi6X0r5Hx2ayqcjUGteYP7DTuu
3uDfY7GhXuvFP9vJwaqIWR3sFyAnmwChmVAcjIzQbJBkfEwjjFgSr0XVmq1iLx5f2RfucECCbaqv
HMQMbBIT9vuhB4ZCJhLeohiQk2utuVvkFMW50kNwmlffw5bmNmYvODSqkGc2yY8ULnnlqHSQ2zCI
dBYCCfyWeI0Ld6O+m29ED2+4LIWjzFNIKAy/6sEkN8aTMX7OCt1QEcHCc8guKrCi9iEPaozvfsc+
bObCYJp844+rSgoscK33CM5pkzL2+/QxSecBQSAcNCBk0nVNB8lP6hwWgK30mDaD/E4jA8oPQigk
QcuwtGuukIc8Ylo4ruNXrUg0lECXgjRz2qmGa/wULON+ld2bWWbApfGld4i6vhO5t8aTnxGxxgh0
aoxpssibm+4qntWaoPAuwuhzpCbhZMSAWhkkrZ7zIaqJOq6CuCTvR8ZhrEJXt8ngGM+uXIKIH7G2
xr0zRCH9o2+51xSTTar5msU2DW9qTGMfQNliSS51MonDZJKL+F/OIi5sMKTuIV6lSH4kLh+dDZRf
/RZY1ggVr2TpnQqo62cKw0xZ0tiS+D4QCArIo3qGO/7Y2XAp+0mE9hxPtnWbPNH9VPslgY3Dcz0m
1UMKcHmvU+yiG7OMzmOgKKaJYbOQnVxbgKDgCEYin5LKDV/DoEK+eVIv/ROYTIP4blJGYD9aMaxK
QLQTwjtjRwnUnXlkAINrH0mfTdy9jZ3fnZuAM1X4s8PmC8QCgkNFzU1YJ6vK4tZ639ZKdN9azbom
V4QAIIqiZLynvYmKeui6Xc1q74Avysn9YEL+6yhMhUqTGGMzuPciABTgsX4hE95WpoQS7yM1opRp
1599665Pru1gg5ysKFKwmiUllUh5HSbHYNGaGR9J17Xn2hBy9LtRiYyBOrhPZxntvBCDCmJ68Kld
VvUZNgT9pXMpNMVTwq/XULqnweHdflmmbs9jp3pF1nh3ssRjYP0qxCC4/fQa1n312AKMxK7fp8Nm
5rJ60eHSAQic7TcapuoRXsvIjrUedbYyHhBe2A7ty9R5Tumbijz509AiwzFZon2Ftmc/uYl57M3l
7KtgyvEaxJqVVWDjBxEKhvE/yvgNbW3wqEQUXZNgIeXMg+nAJ5Zchzad8xgJg2VTS11WPb7kuD2F
2jlAYz88166U2O1qYFfCm6NXHTSQAQHl24oqNVW2urF8waB3PEqyNtt61v0uWVrvBjRCUBbiJs55
N0AwB/uHfgfkdNhXQNl3kTXgybs8GTH5HPVrHZkQw3GEAWUOXOBeKBBGkmOADXMqZ+VoRRtPIQbb
JBVHCIfGrPey18hcDU561Hb0hgM4fKvJhlhh/o7RtTNmA3C/+zV0p7s4auV7DwP4Mph8/QB3M/Hd
E615gZGxfQWWokGKX2s7AOOz4Tc5Efed2yW8XcMFKRQemQ7YKKeSefW80SPTVwssXe7WqUtv7TTr
k5AK8TsxHTe9Y+Gf5YTJjgF6KGGcS0uPDVEph9TfyjrB6MCE9IL54D9W6Cpnn41ltE5JUflpWsiK
Qk3chmLXTv6acY5IYYhQ4htmY34YLnbyMObCyAqA9X0sibMLl3gsx0aExdTKdis5G3bOOPk7x2Ne
7nQw81HQBuVVClA5WZofPo51hbOOtKjGJMzwj9aDYRJLfhWAehT6ySxpVZy1sWfeu2UCHOEKpP12
XBQB58mtWJPoGdhLdDSoatetGWKMEyLgkTqQxdxHHZI6hHsbzyZ1s1hX+jqpbXdsEJp0pX0Ima0g
6SaRlTg3mrCvzaTFI+Ty9GS4S15BApBXxOPpCQYFUS47Hj1a162vndmh2zaV+lXO3XgYVw4SBEvo
rWzaZgDiGIAd4hzh2VQ9VZ4jn5TrK0j0WpjjNvW6A0MPWdDJuG7XgaQ/uJLLD9BD2rIHVUPkxkPW
8ATfnMdEwkdXzF516v2LDdsFEdHVoq5NFH4DsqOeOiAeufIntsMc28vgm2C/sHmIbnwdQUhtq3R9
v/TMez8RwHoi4ajdUBkJ2u5Qp18RzVZvpOeSfQtODbwsK4EoaeIC1JGim91i8sb62seyG2DO4iP2
Hv3Xd7d3vbOp0+g+mhpy09Gkug5cA0GsH7B6hvVmPVfbfooclVUx8rNlEC3IWSaIVQZRGMkpjT5W
Uzgz9H+e9+CldHqYlNOpLc5uSN42yLa4d2GKimBpqs1NEF7kSKLrcbiioKMtmqAwLvj2mDeP+9EQ
5zw7aV+y3o1Liun9Huhhv284TUorUWYXYGGI5oj6Z+B+kNoBmV33PZLwZIbeIb6frDQScVwwllz4
ECDQybq7tprohvCm24zrihk03OrOBv8lXCzQunCnZtva6d0dmBrrswsnKRjJzPzYaMEQtu1TgGi9
2FImhsI4qSpoE0HVl5LlLUHh2MZdiu6bg6qJugbciaUVNP+9E50irt19ZZrgFHc9+hYZLk4+pm1b
okfwHwA5tVso8+MSZ69h461DN8M3SqdbUE167KWBKFOfAPiiIRDjAAiiyKK019/Q5Vi/TCjOqZmL
8rSx45KeEuC3iC8XtDCNjkqO3fCg3aYqAZKGBTq5KRvq6BlQuTnIGTo3WLmtGc6B9uAuNDkMdhQF
WDUI8wWatFvTJXhhcaKByel+E4yz2LtREpf4KzrgwM/vA69y99PkeIC3LjIwnMWusIzifDa1e6Qx
8dCppO0Gp7qxCKn0d/Wg0k3U47xsol4XxhVtTjF4AJ5VY3sYPAQZar85s1rGuzA1fIfp0PKOUY3e
aJqYHQ3HcdewZjngTwdrzVZOAbgRNVjPEc1GuIKclBYkW/Fk85lZ51kNdr7XPK5A+YjQgbOk/w4o
lN4uQ6vzmMww7taB2duQodEUsqu/Rovv5BSkineUB75BUpX74mhIORZ44OWy4f0mgbO0zNTaDtuO
DOYBQ5H5oETTbH3qEhBFLJ+eMB2TZ23XDvSTKBxvYFAOp7cw1XfUSLCWWSfQjtvgruVjcwShBZKU
Sbk7v470pqlqLCcerEg8VFbgg++hgUzpiJTyON62LQMFua/9zI36qXSdwd1UaSOPjY3rgmjXv14S
ohAer2z/RhaQqQKKXjpD6UaKOWyi+qyy3nLsm5Bsht4P7tLKgAebav4WxHa6H0AhyW3vIhYdwUsq
42vQl7OU5PL2/OWdcsNvu85DhdKgJOxX8LhyI5LlC8Q1w42Kg+FkG9qqjIAqsx8b3wdgkrh1AWIl
3ySBr5+56dReJhdQITT1wUZNCgh32YDuMeKoF6zxlQda1LYVUDHkDvqqo0VdAl8jnMfz2kuDJPqV
bWxr/Ct0awjM4Y3/uuLDATjpNw9dM8FfkycBdjO9RucZbhj3qjVAxHUNykZWKRnmrcBga2wFIBwR
u1UGDAb34qmo3VTBYm4QsLacmlUBHzfa45mfAjTILjSAOxwWlhqts6lupou/vI+Dww8nahoY7U+D
PfnT2B5U69HnlqDqJjETddF2Q3twuhSDT2rmEh21AmilSHPkYKPdYpKG4VNP2Ll3RbJvXASGrdWy
3Hmiqk8uGtcHYKfTzhLSbiItpm8DwxR+iOvlOBnEbq9L021nTdpb0jnz93kaCbxdaXryU0ufuVZ6
E49e/8IvH9Y4efi+K1QXHErgmg843QETKmkIZKoLmA9AJ2r/lSmiCgOawT7po/4Fx5G5xJyxOf5z
X85Qs+PcLwv6DH8AKhTM9DmWS3c/txUsicLAn85R6/KN19roRwI2VRbOdL5WWE/3qY7Tf5N3/xc8
+C/3Euj1f/4TXP8beHB4k2/N11/Rg8v/8T/oQRz+K4XHD2oEkAJgB5jdz9/N8N//ReLkX9BUQTmM
DAmEesF66/+BBy7QAy+ECYoPJq0P6gX+r/+AB9G/0iDygR8gewITMQCi//lp538rG8yHv/85SBuX
+FX/gEMJ6AQXEz4YEsEa7FfkQERjV4UGMc9g2JV9H+Hs95lq7Te878MlPhDktagRDZEs1YZpcVhl
cljknZ1uJtcUPz32/7m3n+/lVxQEiUO4EBLfECkIu6Hot2CO2UFLLTnuZWqRCg7GyMDSPKnkJ0LD
zy7zAWwJfLR0xl1xP/V5gnjJYszNg888ai4o6C/ClDjC6S2A4McB1wJhnb++GGsYtJq1Q0tybPf9
N8jEivYYZV6pT7A2+NTm8nebKFwPzkmpC9nPPwZKv14v8sEScXVKy6mcn9CT4fwJj5YK1LQcY9zz
RR46PYFnc3Ftrgu1ge/g39+e94d1kgAzhTL7kliD9/frLyAe6SYBinrJ9kPhlxrZ4Ouuf1+ztoye
+KaCR/xSdvv4zc/Dg4IbSbdjcAIjxWfA8R9e8C8/5PLN/CwRmL0ktklHyw7JH3NzrZPb2Lf532/3
d6cVOJr9fLuXX/HzVSZhzQJebxls6x0/yGt0o+iMECkvCzDNNtEj+USB+Du34MMlL2/gp0uSCURH
5uCS0fW8CfLZZvMJXtF7OJHkw110nBGY8/+vxrlcNAGBGgKoCCTNj681buD5rwdamo2TkwzoQI4k
0TzeekhvM598m7+b/uKjwYDdwafj+ylq2odbJKFvqwS9ntnwkwelhYDMkZ3HWwT93fHc3/IzCMnw
P+c34wN4SJ/qLf5QUGEPghBICOgSRD9/eK0G8PFClduUunsY59vB/8Qd9g+L85LwjDRpHzQfnEF/
vUGp+ILwIZizckeCtfZg7VuEiJK/L84/XgQe9Qm2hX9ScH69CPosT5Mpbcpwnl45AelFe0smE+8T
5/3fH9bFsBEhTheu0u++COkMcrvgPeh2HTkKD4WmRXbS3+/lD9fARoqkZcy4QWj7yB/SsIFIfOvB
QpemR4/jOD+E8WeZNP889l/L9QX+dyFq/bd34IfXooQIMeME0S6+8XLYEcP6/OJvhdHfRj9+xtf5
/fVcLgb/QLwgeFt/ZCatkeApaSwrKWYRyBIz+Iyn739/bL9XY+wGboovFy5ZiJS8/IafaoWFRZqF
7gIgkP3ScJHp4T7xf/Ah+uT1XFhUHx8c7uDi347sBRiTfrgOButrG80MPE0Gvvl7B/snyb4wdZ98
pmT73RTpssPF4HAAxgbv6KO21QxDQv0e13LHLNnCxrOwyKbNL9EI9A6w9O5z46c/rT70cMhtBcsD
XiMfSGQAOwxQtIiVF+Mn1CPIwKr9dInK3Prwcm63nxb5z674oQKG3hID6MQVL8nesMtmrxebIgmt
qS83TgHtwuc1/sKk+vgSf77LD0yrAJoZINUxK4XjM0yBouc4plu96oJCiZAhwzAEuKSOCKYoYxye
mbd4OacrK5wRh0EejblqpwdRu1vBg7tqju9SA2flT9baJ4/mY3gYBZ+7T5FZX1bwvZua5yT8zLX4
T1+mj0HjhbWNxXZp23/+ai4BNDRt8SAgnaJ5gHFRQd75gRbxRl2Zq+5hSNG8feYv86dv1cdXimk/
EoLB//n1qk0EInKHhGagAPDUDynILWluO7sBoaH4e1n4wwYbh+iy4xhu/jBO+FhOaQqYdaDkcoew
Q79vTkNZfYlfaO5mtKyuLBggcDZDg4YMvE2ds83n7lG/Zzvi0f78G34rtoiSFg3ul+2RZ1WAZQ8D
MC9nOrv4ChLQ+4BvX6VPBKKhHfJ28bnhd10MTnE+PwN4+/sz+WNd+fn3fKhh9SBBJJ/xe4aX5LZG
3AnZCKh/L93qJaL2M3bhH5fxT6/g8u9/Ks0RePZBJPAKasCfSl08gJ3PbunyCH/7on+6xoeFvISd
aNbln0ecHNqy2td7N68yzMoLuCx/1gt/drUPjSkixzs/UC1Hlfx3dFLL8zTvivAQ7fgNps1/f2Gf
PcAPRdkLIFJLE9BMOvda0SfSf3J4+8NRJkZGC0gc8YWShw3n1zckU1YDiMDTE/u0L8xG7eYcZOmr
HtmfS5ddHJ94k/V9JuJM7q9ceAAumfOc4FW22edU5j/Vh59/zofHm8JVREEDyko/RY0Ih1Kb7uC0
sI8h7Sft6R+ONb/e+odnK4nbJQm9fAtfL0dIKIR5luzjHAraKmMZPUR3n0UO/qno/nx7H3a8kYPN
MEa4ZCxZ7riQJVUw/AFT5O+r5g9H5MutYZiDCo/D8sdAkalTbcADXIdn3oGDsTzm9mo86fISYLbW
MHDu9gyvEGqTLCnFIS0+qzT/JMl//Cx//gkfbnVwJFhXYC6VR2jWby7Jo7Dm3MAgPK83AQjxVXYS
G5pl5HouvEyWNYrj35/CHw6RiP5Av+YgKQ7GJx83ACAcgR6BmP/zrQ57IHwWOSpgicBGNionhB60
eXD3yUV//2LhYhFhrAPTQHTYH3e4gNqmroKAl30BLj7iWxjyANrjJYIDpp33YvvZkAfjtEvV/vis
f67qH561SzqQepmPDhgMA7jeTXIbSQgP27aqMq7nK8QdPUJ0jFkJXXg+r8EhsBbPfbxY+84gl/nU
7FIoR/PeNsduRTzsDFzGa3e6anIQs15SXrvZ5NebtMX6mRCz0LdRDgbPnCkPkHYs1u/jUB901F63
g9m0oCFeZIT7wYEXH846Z2Qn9JuJ9TetPzUQxAPpocl83S3RtlXJFzekcDhu7E56PfiAK5hpmj07
0oIylH6x1N6G1rpQa6cbG7e0rKXqsrHt9xhw7RwT5qRvdqtLQbAxrFgXcFaCIDMhP8ca8Yq8gmPS
ALU2bMWWHAyUKncgdc1aYl7C3n/sO/eeAfnIVta/y2AieeSLpyGEJFRGT0mnS4esL5xWpCCpJwoE
h9YZwiDwadU/ZmhMQCVUzi6OJRIYUnMbgReQwVpb74GwAvdPgt1Ekbyk5huPzm5pQoGHZsDC4KM8
Qc116IQGJSOhMg+TtEiFyut0vlrDZo/h/a0Hso6CVge8XAj9OthrFSxIMPpfvzAON4HGl3uh6DsO
YTPgiwVwPiwq8tTEhRNa3P8E3oKYCSZzVQ3hGBSWmn53a++raZwIeAUCZAlE5l5bHX0ZbzVSqpbJ
fVqgnIL5ET3NLikcI1jmquoabO3Sl8M+ZM24BePGy8XkHODfbqBop812aYDIpu6NCYd3Lt0ZeX7t
1SqdGwEebCFje1tppIFBwnsRXqMRZxXMWC0BwrjMLrKSFygGIJF8NJ6Ls5aC47TfvYZhg+TZmFzi
6FO47Y23Vg4/Woe+Rk1Frm0N3Z4jgkLRtCoDFZvcckwIlSuP6dKKslfBA+Q5rFABXFa8JKdus2Wt
ulLBAKAyhJiPgrhpqf9Gk2kAJcM9Vip+1wyq38Wd7uU6hOXC6mW/dFN/ZdvghQ/8aamou5FNpbcY
H/FdSuedGYMfE5CgQqapAl4H44Gwg6KNxc0NZNX7mqxbzf0DdPGvSGL8sUY4TCrH2c0jXoJMa7X3
WmcLJnB87Gt9gsodpOJqzo3hhfKXc+DZrxEDmYIAK4NSvNsCAUNCd0P4jtb9nA1seghX/q3um5JA
hZyPJmoypWF+0CzsbljIC3VEl9uUP7IkKEQVbskSPkI8nGQ4Cu5xh90WryS4yCC/AhYH3wkEwC2E
pZDWedF+Vc76OFD7XajYggup/ToDrSJCvGIDyLtp+gwkBV7iu3Bu5IDZzAiUM+8A3+Uj7b3dtABe
FIuDny04XOgGMsDawbblOrrkUcH+IOuhKimXZUiyqJ1f3WH09mLlfKeH+NAynzz4tu/yxXrdVhs4
Q7BaIU9VxOB1ceJuAa0eUiu7axrMyO10yBt06D6eDdUohWjA3Rab/eDSHUiSB8dhp37kd4NXvYKf
T5EFOz4uXbOT/XxI+uB16YdXuJRvQ44eIVgh4w3bRd9T14OGNvlOfcH3YxzemxrkflGTexst9x6d
hoNBfGIeD7DCBWKMwkCaaxsK9FewyCgRiN4cepc6Zb12NdQ0DPQYeMJeLTCFzeYg3cHLF6F5IIOH
Hc6nDCyGHDwtBqLbAJYD2Cb7Zlkg9KbG2xg7yczBdA+yBr2W4MnpXSeG3ezw63kWV+Br7pLRlkr0
edwFpfLWwtHdF1isbMJ2fuNJ/EPP+q0T3QbMsuumusxtfH/PYacDLLb9PlGoqBfyHCq+NZWBnwXe
z4pc1kuWNs40rL7qpP8erFZmuDJSPjnsZFhU8xxE1yUDCWZbC/vocH10zXqTrMkNmMk3MLe6ZrD2
y1x3uKZIzIb5DU6lYXOneHrN3HGXzs2dE423nasLNi0ZJ/W7WJ2zFRzqzWYfqOU6rs3OmYMKW8Wi
ylSrV5BLbmRiT1G6FnpNTlNnlmymLujs4V3DYV7Qws0gI7wDwcH3sRvy6EUvns1D8M36yf0yy+ox
0fI17OddJNpdCh4p+Hm8zl0D0kxjOOIpwvDUOtXB0/IREHAMGxYQ3ekMsUP/APOHWxBwIPbgoNPE
Ecxih/tAw/TJ2MfAcnDCxGVNdebKgO4Jcuc8YiPj+J2W7FfO3oFAg++rs2DQN8GIhg108zyq7FgM
eKgFu9D0RAhOOr1nS3gT9pgRjSTNe6S9ZjHlVYYqpDzsOcMr9e0d6CJ4rZKaBxNAjzxzZ71ZfRDA
g2AYDyEH3TMIa7qB2QEBc7E/D1S9ps0SlLzHQQedxYGGCc/lCCpElZwRWTsVsxcyMB8A/7oKPSfV
8EWnU/uFeaSIG++WOvY06OgWTw4+MQ1U9rNtXCwqkI1hLPoIC6enedZlE43wb3OC5ZZyLBgt+wLc
jzKGElhG4SZe551qk6nwcJ7NagS74csCf1g9J/Wa+5G47qiYQcVNdgvxXhxX7ZYYDlehP22XAYzZ
foCbUMJAKvAf9ULfF5SoTefiADAH6o4jVRsKHBDxWWIfPRMMme1ZUFQDhhU1Q1Q4XAd2YEyAhJVu
WBgUksCwqxc/2ticZ2KdwuskJHGdtdvELVMwBbe0guVVO6KMg64rMitgy6FnyITnxHkIWXpckvZh
SquqYGO8H5Loem2QMkyWr/jk7XUVj1t3hQ6DLFu3Fjsv0DtPONsKR+xsdBHx6Dp4uxQcoKojFy20
/CbCTiMdlh+1CJp93XhPNOm2yovgIAAbCdCN90FXn/WCYPqwdsbCq9e6CC4jmTZNnpyoeusncwIU
M22MwjEQfzrE+EaV/oqCSM3b2Kz3GG9cpQYzpI5Nt/0KOi6ZvC8Q3uJIzMBZjtPe39ooTA5WYYcI
SH8HytM5cKqHGGLqvRn0iwRvqG/jB9DqZdF51XMkQ1AGfffZuvDh0aZF97Osh7YLsNmNyXjTTX4K
ShNAzUmmt3BPeXDq4BsnIoQLAse20qZbGfUY7sw3amXIPtJ+VVS1ewnAlGPhthZMEVSpLmobaMQX
vU3HEaPORuLjhL9nZpCPCv2+qnesj+QWo6SzE0233uzBXyw9I9gA2pkVu4nDpq17WXhV4GP397CB
Y6541UbNC/Ke4AlE6u+mUbc14kKuYIOwjbX5tmKijTib/mwkSHgk/B5G3Gz9ZcUjUizFbsjEydUg
oECXKjdITJzgxc/SJuMwKHocOGK+Eg6PyLSFS0s8e49DBJLenOoDGCZP6lKgagG2fufU2KYw879y
1snZUTI3pxrUnSyy5N4b4lzI9QiPmNd/nqM2Vw5P3iquC1BT2ww+QyB3Jrht7oqyYnzfNPTBtPLW
8vqR+mOTt5JtvVBtAu68LytmqLUblWHVOhvqDwjqIsNdHS8iZ74ayrGXc5Gs1Rkd9m3giPd4adNN
pdUNb5EDCdvks8P70zB0bp7Ga5oFVvhF1fE7CDjuKwdimmol4J27s8hj0X9xGtIVTm/elnoZsqmH
hxIUgNdL6h3dkGG7ddRD1Y03w9rfjAl/hOIC1DONFiSKYbHTNegERkhLGhaVlemf+gAsTwjKMNm3
920N7jccQCpgCj6yCCIO4wYyRdmyoK8gA8R8XYROozp6bnyACclts/gwosAWUjNvMy49WNvqmlma
z6K/Vot/qNfgihL+XsUObIQs8io6E5+JL+CyHdED1iGKEnx/e7VfyArGbvCl90cK0pqzwkUpZZkj
+KleY4wSHQMF1myuwXNGXIKasolJmSfEe/PpejNSejS2Qg4ecq+zZTX3Jvm/pJ3HcuRKmqXfZfYY
gxZmM7OACklNJsncwEgmE1prPP18yLrdzQxyGD3dZbW5VnXp4YDDxe/nfEfdVR3AoyIUVWeopqNS
J8eu0K/S2Po1DgJDZrYeCo4wQS4YzpKVP6peUV1wHYXdlSbojoWLBy1ZFU4oxJxI5D3N4VDthLjY
jlriL0tzHLv+IRjMzgaIQgikmb4vkoDzqTykfYE3Lew6B22h/LAAB4C3pd8xuwBurxWA4XMDgkE9
VH28bZTgYemq+25gYxgU/YGbbtVRA0Wp3VSRCUQlKtvTRHAcMU4gcZzZ83TJYhMxdpGqEoFxNX6Q
2TR+6sBcHaNfaT6zxcWXbizHOpt+9iYuhExZrhHi4gdKatnPjYZ4Kdl8bJDKP8qCHG6MNOFgO1Ck
Nn6y5QLXGMSdkwgFCLqVxRkQQJmkAHOatkFoO4CJGpCCRUl1IeeKvumHpLOLMd1qeXKHhFxjepaJ
XBY7H9XyEWXUQcdSoUQi+2kWLkHkELfM2a7up2E74z3ZKdDawMe4Qx5f6WiOCVMCQ1PnoW/GzXM8
5C8RrhAXBSO4lly+lUKyMBEIilsxgCabZj3SxZxDL3wRfrH63lcx0JDqAkX2Ewggr64ECR5s6bXC
GCH8WrB45PO0GfRY3IRzET8OnTW5NVg2Rw5D6CTsSzF5JH6e81YS0DObvNBbz6qpLFVlLdmUQeJd
X+YQ53TxTmjGG7ERjU1IsMNWVNDjWfGVIjWwbtMyu5Cl3nRw/k3behav2eIkDmMkpk6lQ/3OGsVW
tOa51zsQYATZsL2DPh8WQeZaWi6zdCqBv2iZcV9mlbotK/2AKhvThZnkkyOKYX856GF3WSBIROrN
giKVs/HWJJOy5atlj52M+g9WrJnzDselhgrWJhX5U5iSez9iitvI9SqinzRSHUfIZ0XW3bZTgo2n
E1I3SAOFVV74TWLE1UQchl2o4UUTxoTgFfNFX2fwg6b6ZRa67ojtsHTPVJ7WKs/nKpBKfhnyIoRS
p3crqhImqkDFbQ2hW+UL5UO9bzfhw3rJUHixa63sVhfU3JlC25e1PoWy1z8tn/JTl5iKT9vTsgTZ
yY6uFV/2Yg+BjrM441G19V26H7YaAdvKz+AKV8CWAyolZG33/SNYe/jNE1BOJGINlYxAXCu6q1Cl
3aSb0Vf98+nFX9+ioHhCKMeNPBqHv4vmCudRIeDott6dNf6fa5RLsq834lN9P+7ON/i5pogkgHYk
KNMrvfmkX2GA96Bnjfa5E962Ce82l89cNHxZDf/Yxnrx8eGqBnZNxAmKi41kt2DZwKMHY3xN04Ai
GV//VzNquB77UA8/LZa2BAdw4OaF4e/2dIe6OLwSBg1ShE3e2dr99+Pjq+f4oTlpDSD80EfqjpA2
cpqr2tHW48vFePrvNXDyovDJqHO8Xl0Y8m0m3iSmdeY1nblA+CPu+NCDsac2AVqPkZewj9LZmERP
Xfz23+vFyfAemO+EZb2lKKoKoiVnUO3c3cv6J06/1I9vYn1TH/oh9uizc2Vt4hjfSseEsfZH2wAF
jHu70D0XW3HmXunPVcGH9pZ0nRtrLiK1+KcqPxrFE7piqiS6//2jk76agj527OQCq7CsEAsRHUNl
rl3pm+GIRdoTLpuDvabHGZtldK2N6nPbfPa2VVqH13dP9eRGi/hMdlzQBXmqs9dv8k3vcyqxu03h
nJvzz31KJ1cO4TIBxRhpasyTYxBQ8CsaPKzfP80vr88/Ps2TJa2yZHZaDd+TsLWu5HQ7UBnxfyaB
rbjhPnAfH7Gp+aMLAYhERDyk1sbEkYTSHvS74Cq/vv85ZwbRn1u3D4NI7aZOi9fHq3YjHnfqbRgW
FiuyxTM8oHMNnUwj1DArYkhpaKifZM6umXo1aVROxzPtfCmR+PB8//zvH3rUCnUQmGS8+pmKN9fG
ejt7kCL3mrdeFBqIECdPQem5gFDtuTcT3VUIdG4snf0ZJxNOkKsgTWHX+Ws0efQrPKyXhPEFaA9f
2MNsdYa9sQGZu4m80DeOWErPbBzOTKt/NjgfnkNmhKrUVDyHQc+26vQ05Nuiks5ICNev7++vE9+K
iq4G/YuFJuXkk6F0FjemFmU+xW876be59SOV8Xje9+fyFz5PQtw9yuhLZR2qPveff8+uicn1UKxi
S1Y33Q6i3nb0AdifFfN8dcGK6BLtBXJCRGqnKjXTGEJk0JjRsmP1lOzMTeUz8d1qVCUQ7P7Ze3HP
Vm+//wy/2H6RYUnAkQZU2OQkdjIrSHk4mYOgZ9zrjh51DmUreCrtgZ71lnfh7OLxeXSYmqHCQSLk
GsHu6fa2lzmmczmKLnPASFsLUF0rnKehc6ZfX7Sj0yUFGg2lSDr292tbwHDm3TqnTn79Y/aaqzUO
KGY71N7LvmyLdng28/TzNG5i9SYVAI8GWrDTneUUglM10jH3cyZX9aUu7r/v0+eRaK2PjVBzwE/W
p78PdkhJx3osfHEfbgtYeNIm2ub+udimL1Y+6mqkU5NsiqANX8Dfjw6XbsqVUEALP9aYavBlt+vs
ofvy4zkJ2xddWpWZjD8eGp/ySVOlrldm3feJr7fsICTuqTGzDQaFtOJuktttDMw8zZ6+f46fVwT6
h5oBJQMv7PNzNGG6ZNLARN3cU3TmPpXLmTj3ZOFMQ58nqbUhQ5XwNUAKO81/Kw2zxAZN7xqZrDfd
sEP9uLJWDJ3aunRG5v9pwPP1EkzJR0XuB4ePdXR+mHYbyOlRqAqlXxqiHw3ppu4SkPyB+/3D+6IZ
hTyaVUmLGNk6VbZqkOetHqIrntlfAKzdTC/cQMrObFY+jQuTFj60cvL1lkJCzWPWqn8/fDbeOtTb
7fed+fTFmnQCrw3rh7xS207WSnnCfKxqcu7Dq2+E9B1w2+/vW/g8rdMEnklV4Ysl9v1UtJ1SO08a
WDqcykyyWMhg5mQWFI7mWRvcLAeIvOd36J8PoGurFLNXvaT6WcYdS+JcII/AJA/ZUUV/HJm24DCv
u+X1sMk2cO13/5WOfmhy/eo+jr+yV2sskuvspP+Orila7K1L4cdq+BC36kFHsXku5OLT90UvV8uQ
IeowZXi4fzcpwnoGwL8QD5TIuafPcWLnSQf6ywBTEUj5hb7Uj99384sRY8hE+lKQQ/2BHvXvJhud
WnwPwMav+6Pc31f56/d//8+x+a+NDTsAVn+8fqxZrCLrl/HhMUqdhcmlpYFkB+PYn7YtclKCydBf
ft/SFx/yx4ZO4Z8VzBwYU5gw5vqyWF7b/Nh219838flhSTIsYZx5IpbFTy5D3B1ml8Va6QMIdmvz
okvOKeO+eFzYNNHZW5TLIIudytLCpa9bbiEQ4+1Q0BzMnXplEgJMdMmZF/P5ceHhxJCJBhBfhHaq
AtQreHCKwbwXVD8K8RYbMqDmP4/r/8tKe1W9F3dd8/7eXbxU/2v9V9/Kam7iMOr+z9//iN3zn7+8
WlP/+gfvD8/ypn9v5tv3ts/4V/lD4Xu5/j//s//jP1TM+7l6/9//4w0OE7Cp2/cQkP9fwMw1LPT/
bZK9eGk6MB51//7pX/rHJ6uL/5N1GGEhGYNoM3AE/btRFsqmzIvl/sBSsXXxTfyHUVb9nwSSGsjc
ZFY9YJq8rn8zyqqwOfG0WhqrIHVFCpf/1v3rf31o3xll/xSBPnyPCpQFIMBo+5EccANyukMxsymO
MyEs3DUYDVHclhCvzYDEncuYsxPa6bz9qbWTSRSwEAS5KCoQD4u/peNq/wz8eDMhsgwd85Fbe/fD
6/inv9+YZ9cGLUVhfQIfTQj06RQ6mnXXSSQbuBo39DqpCSXJJuHZIPSTmfpTMyf9qrtcsQKFZqon
kBJv48ty34ZOveEWeZuCDbkx9qQH3EU/KVR+38HTA86nptef9mFCTdUQXUa4vkBnweOqeuEehoJj
2uOOOr5/TiirMF4/nkw/tXeydTGGIWR80dU/UeH3rVNupp3go2bnvjHZJLv5x2oUGw7Va2KiCa9d
YxM8hQjfp70Brssv/WwT35nJ2fjt06y9f/00toYc9BjLnyZLNUf9abU8is4d3KDFa7tCvEEI7oxN
irDUCw7kfG3LM7us9eWefELsS8l/NDhDw8U9qcCQnGJJ2UyzRabaw7j41YxQMvd11TjT0lffj4VP
ktRHXdH47zqLf3jZ0sI0EqxNcYDe95bT/1z7N/r5vR65itc44nYZz4ywk5Xhz1P92Obp2J7gzfbw
N6BEvYHa6OdDeo6d/WUTREgDBuC14SX9u1uFpbcqxM3CbfQ3pMih+VAmz2e+k3NtrOP6w6NrBQTm
cKcLV7n6FzG7dCzPuhj28A/3pFFspWfB/77Nk/3Bv56cYZpYDal5yOrJp1mj9BLIJypcwEjbNkMB
UARnXs6Xn7/1oY2Tz7FGQMVhljb+5cTL3LZ0BGeiEBDYZPgA2/W+79Tp8flTr052cIpg6flAWhBz
OMmApGeAVW9hx6Mfkg/nim3rHzv9tj507zS6m8CUModTVLizXpNkHtnW/KpAJqia3p6GxcmRYS1V
f6aP60P71OpaEFv508qnjZ2ymOowwvVx5Um5nOHgpChbZ4mMyVzeG52vKGeKq19280ODJ4OzqYZK
7Ff4NJAAsiQHOPUtu+Jz58FTBw/vDmaHuqYRsyxicjh5d8KQjFLZ5aU7+NqT5KuOWdvTtjus93fy
LtjV7noJW5nOfCX6MoZ9nFjbsbOhw6I5ac9s0b8YvPwc/IQc4ihCaqcfiGBxxT90Vfln7VKdws2j
P/mBqMid7iLjkLA5M3g/v1mDTdgKFsdPT3btyUwjxKKgVvXCmx31nTZbfkH1sUtFW0PSpkSar5iJ
raX9RoFjkxLGJ3UI5ZAxaRCFcj11zKy9sto3Od+d+WWfV5G/f9nJELAWGQt8wy/Trubc1TdaSaYp
ZcTN/BT96JAX3k4/1qVzOnOIOdfuyYlPawEJVQCoXBlqaqF3hCuhI9Z1xIDaucnq8zZp7SNiGiYs
SnCnV7h5KYkyICT6aGtv6k36stb5psf15B5daqgsHB62959w4q2XtX9/0H81fHqZCy20yIRWZBpR
+h2kWjstiKhBqBTmzyliKHUUn2drC0n8+7d6psN/5tIPi06eRFZbFbQ7jj8nTbelrnZU4dfYN/sp
Tc893nWIfNfLkyFkWKVplhOvMrZap5qfxOFnD7G+sgTIezV6/t9t0kPNRnWfqE41mOe+rs9rLI+Z
6vc6Z647sPVxfOhuP8aY+1G08T2PXvJLZR9YXwyv1QEPB4Atp/RDXzXOrLKnZ+Q/k5pkShrlXAM6
ximKQ9RLrVdHWtWU9KqLDimJVbpA1Fn3rk2hl4GE00g0apGfff92pS9nkw8trxuAD/2V1CwMldwq
3Ikklfn3eo8aXGeKnfimSyLR+MfH1V+POH+ICzzzuv+cXT69btMkQBvSN1SLk8l8CfIpDGTqk623
ICJA7GnLHnzSq9zredvv0iF33tajFZI+fUvKFP4rfZvtcR5dn7uW+7zV4c3/x2+x1g/ww5MIQRfD
/OK3VIywauz9pDyX9f7lw7aYt9eTMqliJ4NLr7uKUxbhezD0L9SFyCUMQW19VcCAjobbrDwzrr7q
EnwXdum0thpe/+4SKlwQ9AvtieZBoeDGqz4zfr6aev/UWxT+A5DipEchDOyuCE121uGNKAK1U9TL
LDD2pdS534/UL/uyVnb+aWl9th9eTzvFScVaW7h1fW0FMPiSc3P7n4ut09GIuklSVswSqrKTdaQR
oSxFFp2RyqtMxyuUlyyslVu22b2xWjIwlpnla7D0hz4t8Zt0VyYm7zC+ibV0F+L7otxpC+ZRDPN9
OV1KzXtovA5auzOFGwW5adSm95Vm7sZM3sRK6fTKmcn6y9fxoQfrQ/zwkHA05mMy8DXXHbq3SLcD
AJB9cQ8N9Mz+8lxL6zz6oaU2LBNlbAJOjMNjm8k2ukcPROZeKV+/f+9fTcgyF8kcijl/fKrqCT2K
g9mMSreo7sfhSC4les7kzOCS11f76dV/aOVkdIkzEYihQivyhnAWO90WbnaFDQ4Pm8Ulb/PKjqLb
9j439Buww37UPDAYzl9QrrCYTz+Fja2uwJ6DH/y5vDy0RdLJOYfVVupIZgckKYQujjGSTgunJCYy
BqRWgp6UZWbNFSSvAmqNH7iyZYB5INeVSsfMfm21V/JyhajPTut2zaeF9RzDCqochcB34O47hIxb
rY43esqpJIjucER6M8G2aX8oqvhayyxyWJ5qMSKjGCOBkb5AjnbSRLqwpFdYx7Zk4BUhmLlebkRB
8ytU4AY+lXQg3Cau3DpWDvJ0p1STrWBIpcf86O5WZkkbQsQP8ltWXbU03kTHAHHJqD0HiQZYn0Er
QrTGk8a7JoLidyocG8Cbs5654wBlMoyQk2N7jOJgH6TzYRl0T0kfer11gtgk+bfwEwKc+45UyOml
yEd7Lt9DQbxbhBtZedZ0SLU5GJMks/Z1ZWwDRbargRiYoHRmgQtpUbkssZhpleIyBZAb+AvisD2g
+dG7J63Ldkm0M1IQqMvkz3rgRCUAuIVMwibbVqLObU59IJpmY6bZz2ZCQm/MMCJrWy3mTRzWXhLg
IKHRabxX23sBHl4GiI8YjoNAwX8wVKrYJHeLSC4HHFoaOW5WukFn7E6W8TMxw00lCh4GnH1HECsI
aCeVa4cTnwOc2CYnoa5SfwEXl3e9TbwQOYKomRtGTFLiiSOmISThIlkOGBlvZVXYxPHkTiMw+QkP
N6TSpp9wXqp78JxT9yvVpi18+V2EQw2xPHayngwC5r78hyFw4MpwnEDcz9TferO4OnY0znAA+Mr9
Mt81oBb67q3lBEo12QOyidkhJE6ZkIQGWbsq+3Wq7Ppcd1OTDN7hlwLeXDYMPwyDbUGmpRDQAQxx
IrLoSOZKM7jvuvlubtH66nDZ1N6rFfOlEcD4kCteRJQs8WO3D1FRvU9LfswmaA8Agcvl1RyYp/M3
ocp8sWAHq2LyKefyECaRY8mwCTPZF0YsyQbiHzwPXSo5ydJehrnsJWNsD9VT0+JM6uudbgS3fU4W
iXzNdd52mYjPXC9RwtrVaXAUA0cdtmEf+YWyzdLo0FeAiVPdDscFHL0Cklz3lUL2sfsSoIkdx7ia
ks6d5ehOqQd3qbbiNNlq1jpDfx0QdMN1jZ0pEv94t8iRHWnDtTjTteQ6IvNW6YLdqOHXCnEi9kQy
NxGLmGoTln2ZJU8CgnhFXyDnEcwSTC4QevAreGElpE9qvyu00J0FzmlCzePMjkX9qhbsSdfYbOVt
6AaPW/n9CIg516HG1alvTZj4lOanbqYe18EYiwxbMxo3LQO3GnKXbBKbOzQvDfVtb+Blqm8plNmR
otgxroY8/B3gdQDRZQvToyrs6iaxDau7mIbElUViLhJ5n8StV6nH2ihxkWOXKiHz9iC0n2Uh8WpT
vzb6WwCTqOrvOuOui5DKh8QyqMm2S3M349xZpfcEpR/12dw0a2mgwjyPSQgFWBd0RzNA+m/hchLe
lipzainbLAKxGtGIGKB11UTfoNp3zOZVMPfQfI6hqLsVJ8vF+KUzDUP9cQQFt1gMiyCyXGEKNsL0
qgX9jlmE2AV8+8zaBTmnYRR6JGZvFgMZRSv4POA0JFOO7b00WRvCFN1FHjdxo25HTO5kEztR/HMa
n+qw24z1pdo9hNqzqC4OD92Rq3m1wPiFoN2a7V1G1O2SqrYQ4RcmqCfSN4v4OwkGr5U7N2tlf5k1
wkgxzxuiO84TDOfHeqh5wOgDqg4VB4TskJh3cwPlzh7ZMKY9qfDY9wSM++pEUE2Eg2IIMIXObhKi
hBRXI168FWtj01dwflMsKXjEJFgqdXjHzOxmvexIwqFsmicjlbaaoXnBeKcXy7Hq7pPyOaiO40Au
Qz3gQiGEpyk9QVyg+F9DarGDVHalaXETTLl6Nb2Ql+IKCCK7IidSRnKyTtmZ2jHPyI9XJ7fLEYEG
IHt1yPxYh3PtTevf2UFsQJ8coPPwacgbpe+ccsAvkme2EdRbg2NHahIXY0TAxWEa57vJiPbT3Hjl
bJLjvktqKANGvVOxiRrtE7B1WxHIvdBJNp8EW1+WzC5m6VLIRTwpAEiS1i+b8KkgIasy84cgj23N
SshHJgZqDQOWLiYR/IqKB9/Q3JbJapp0zxx+BH21FcK32Mr3M52Q8NWkjJ6BrFUZw8UUM6oo35kJ
8sX8lm32ZtBiD4uqkSjXRJO/58zdSvserka9jawyC3Yge6xHMLJX+AW9cAF9Z2EAF3ZaY14KDRYg
E6rFaNi9HOMKxafJPBZ3+z7NdpSfmFFre6h/9wE1tzq74O5pa0jCpVkN+1AB/5nhtSV2IFy81FSw
+eNyVbglwViohOHGwtyHsoPK03PQWsSfgiETQ3/NG+7V23qq3cxCf4C8dCKpWyt/jbLfWVexNjtW
vFyF/atO2kGDc0zQN1I3eWSyYLLCEhokbBiEPfnwNn4ojH1cK8fNNhRyBn92AJmuzZDvq9I2hduY
gBKllYFMFJsgJyINkFEkvhuh/hxLN1qEqXV8bYPsELcNISHCAaB1oZvOkqxxevlGbAbXDO7U9rdU
pn4bxFu92hFt7ypLSgrCj0F/FBV1O43wOijOyCRCSrl6qU6/gqwjUFP1yUi5isrJqXPNVcqH0dC3
StPs8KWzpGVkBIx2ka3xgKabysZWl/dZwaamn9CivlZz7dSZ7AiSfICjzySJTb8K3Vp75uqBHC11
G658PotvEBBBPfU2nsELQPu+oWfoE02MUewhRMJR5eJiHKxjvmKq62BrtoE/zHByOPbKNQZA/R2W
9UYuCS1s6J6474ESBMtdL1luTPpVNPIxFsu7Fb4QWHijSzk0hMKe1cTO8MxlyQ2hcKSjPixQ0+P2
Vx0xVzap0zX5tufNCwSSKIeCMJIYG2BWvkgdxN5jQPUshOeyFLWtTYPTTZId4veGxeogdQNdkrKo
MYAJ4ajDV53N1jC9WQPjRHjW+NNNSw4cFd8xu9aG2GuDnznAb8j28/BYFyAaKuNyNt/IGjrImrad
Wu2pV66b4qluhj0pzI6MRyckrEhpyeyonQRDGtCXGRNqU1OnN/OXrlfveFYsI83V3AkU1PE+NNLO
kp+HNrS77IbNo6tlMzuMjH/rOsve5ggpsdK9Tmxwy9bYKzgSsWyxpW78gARHdVJcMx5vjbljKSTr
j3D2zWxRxcyHLUmNBCsTG5cEu2Rgh6b/6OcH0xzZUCVcH/glHYsJ7hGb3ltMY9tAWbBGgS0+zqSY
u5RoeRlAazbl8JrGyb5l91GOBGhPFUvwOymPTmjg/47VySlCVnRSduACiOJvTM+OHGMczV76YNN3
gWMOmqsb5T2lN2+mODLjCuyAViVifsg7eiVPR62SN1MuvbR68NDLIn/8KSUVz2JWUsO3TEVaJ8D3
15hZewKFfunF0Wig4qz0nENNORMilt0x8KxABkYfHbKVRTOPOzOXd6JW4JUtt3FevOlxdpuIl9qi
btqu9RJMeZkR86TxvR4mZbqSIskF72NLNU9nHA6hxe6m/qVCn9ULIp+Se/RKKArjfUuuRzscyqjb
9ES3lM20L0vRy1cPekfEb6RAAekbZ57Da0E2LswxfVIpAuTtuireBRD1p1y+iVlxGVy3TaS/RPWy
NURulOWGpKMs9RSl+tHXC+k+ZDmxWhXS6JsWCA9ThpuUbWbzRZpg4qkdSSUCXrr6sWjqfRSGB86l
rH14m02j5gufKDObbtXrfpQZv2NhPhbZmDOZVqz3jVtytjPq7L4aLaKGbrHpO72quNlkHtQ1KF7X
PTmdXiqWrkAt3T4XvEa/AUPDpxS6BufNJJFsxI/3Y/FSwOrvibSXM28kcM4q9gSs4NwlvxEbYHCl
TUehvLWk0EvmcjOGvStmV4LQ+R1gD9l8I90jtlWjvzSC6l4Mxq1q8SuVypXJ4yPwiTd6C1GI1MSu
2jQw+y1x/mGqZIRZ7S1B5zgfRGF2ghKKS8ZuldDSA0/x1ozYpqTTbTV2j8S/sb0X/RzruixgtRQ4
lC6VzEaleNWRNRVZTHkqvpF1eBJdqky2TGcDBchbxbTTZwuBV8OBdAU2TzpFTr3myHNLHYq7JaAs
Y7TYUv7c8yME9u/ZkDIAm22WKzstk5/BSl4QqMUBen6ZasPLOwo9a+iS/GCOkysZg90P5JlI6XWv
K96UCpumqjhXjU7AGE8xug/KbwTsnjGyRUzTjaa2bg8iAumamFP/Zk+cJPbcv3cZC1f8VOdXpjp5
dfebee4VQZQzlTi4h9TtlcUbTNUxFuNOG0WnKnrS2k1f0YXdGJSsQ8G+o1xQqunrOMe3I2ccwq3s
Ktu02ZM6vAjQWvDlkshlOEVBYtEQQwYAHWSZV5GBjl8VqDWQNSoO9xb7giB/IqgqFRUIV9WRcEdv
5shRkKWePk7T3WhQOCtxmMa2xbe9ILIghgQsVWKtcaA6le2tyDoqHrTxUM4vYOJM4T7pLxRyXgSL
um+BFoHxMTTzZilvl3pHWpWvoWpl7XCjkJpm23gzjIpKuxQ0xP+9KwSBQ1IRcOvjorPblTVPqH8Z
xVFkw2woNxxdy+Ah7m/0rCvsXM2cgKxPozM3CQkjapts6vZFZoMbHI2VGmdqjtw9EKWkipuluSaO
tAK7pYSHor/PStE1s5FBoUIDMS8nUbiYF0rVin6wWDjCpvbW6gt8EXtuSlB0VuHUwbWQhJRklNFL
qS/WRARF6jt+bUcr79nuPXbGsTNSO2fZW2pievVHvdyPJQcrjfSc3semznaJ4ZoVm7Y/9uT4QCKQ
+ZshbWSdBMsn2OCQJnuS3XAze4KQOgEraGkRfkKkUV848kw1qIYPSsVm7kNQC6xQvXVPmplq7pfm
Z8MFXhuEzsLjbRjGRfKLHa8bKU9hTDpdBvaAHC5IP+FwpwnbJhpcXTzKkifXCuMaCJ6iUtp5ksku
DEV7nHm9KnOY3k2+wOlL4hqpzZy4RP2xkEUoBb/gfDhSfx/Nh6J8MEmtlaOror5tAQwR0QlG5yIX
f8SLYLdWwOGgXEcyAYHXUFI4wXqG+rzARjIpSQD3YAd8LY+PnDTtkjk0D1K++JQ884cOnpg67gtT
5cphu9Sc6R7C4Hnus5XrcdFrtS2TaqjchOIvUb/lYnMrSKo7UNDpls5pTZLgVL703GuUkjDiobNr
tdt1U+kVCQrymoWlXU8v0UNjSHa8NPuYTWTHvrhRzINhoi6SMDiUXGRQ1mqpYtXaT2nSHXUUjiJv
uBPB/+D8kZGxmQ/ki+nBYzP9gu3jyH3smRCB+iE4JgHs/SiiqhNcDM011S0ij8AXCU7PEJlZ8oSA
c7Nc3JvCE84FRxYOFnHPcjraGE4u8kRx9HI6BCoxb9TD0pmgViV35VQ/qFzBhWphT+xF4NdeyB0n
duXarHUqBjADhsyZWTn74bJeZE+ohL1MOouZgj5kEBbZNW6Lq4laV7Okfhosu47bjqRAWsW6WMp8
hfVTr+keqbOk/pLjo7XATshpk0unkZWraeQSTMZOXpt+bvG5Ji9mEe+VdrwxeuXWEModxZYg0g8D
YLqAbWVsAH3THg2J74DHsJ5+Oum5kupjxTGvbPXtMkN94gZzTN708HZQ901HYdUKYQeogMI6r4Wq
1grtphReRApDnS4cuHawm+muXhKnz8ddnG0EUFhWe0+JyzMIca6pm5QQh+SYomRcggrMGOfNVo75
viMQt6Xmkehm17rlApcB47STxMrV1AdR+qG1JnG7jyK3BzovNTRlX0pTx9BwPJA+F1J1bGIw2CBH
zLHboTECTlNfFOpLA0FnItsLpMB2MMkOW17y4F0l3mliX2EFhMXq+WUkPBvCS4H4oeMYDDpLiW/D
+bluS3sZaw5Vkx9E4UOYys5YVyTUCq4UUqcdgk02XDUSFVnoS/0umrHm5IesbLZRtushAJQTyrmi
ulsSIimXo8q03mbX4xh6UiYBttO5G4j3dT/YGai2Fggb6m+Lo27O5zU3bwT4+iRNwte4l+PbGbBa
dV1DgkvNK3F5VGJrB42F2zjxSBKW3Zkx80nldIzKsQTOaCITm3OqymC18HF4qhhtp6HdUXSgLMwK
VXhrIhs0BZU0K2PEp09wbF1eDJxGQzIAjJ+VVe5K8V2wLvMF5R9RwgF1zAkWCTvJeniMm5kc34MW
wY5gF19l5TanFpd11WFI9pAf+P7qu2ZWUPTWVyVHiCGLnU7pLwCo7Cu4PExKFzK8i2FYjpbpobMD
5HWbtmRjRKzlDYBJS6TcYnhjdmXm6rOQDQ5wEYpLDdPGuE37xU/qZZ8M8nM7QWNklpOZyCxzdgQZ
comSHOIm2rXisk8FuBB6u5H4vRAG7S7HNcqmy4rM664tH7u82Y1pRsUx25NAfhWkGEjTwZUaAmTJ
oRrmZbM6fAJEI4HiNzBrhjhd3FQkESbL+n3YynaJXyUswqtZJ7iTZCY7qtOLLD3CmHIE1mUN2WBM
BpymZI7QCVsA5Cshia3bc6O+y9aPkpjSvFozTlmR2hRZY0DM8wQPJb+jOLgNqtYviocl/L2uY5Gk
I21ghzIRRl/cdNSQo465i6w8c90XsNcbtM0QWbaxBi4R3JbVWzViy6RLF0QX+wLlDzILYVhJbh6/
j2CRmuZeU35JbL6sjhnBrazdALMmUe/CLIJ6UlPeo1huKhcFH3ohsOPNriDyOmEXAz35DXXfmQt8
qp0X07ucGynxrarurOIdxbOTcoaoDbx5U0rtJNoMbNW7/J6aqDeo74NwK3dHzqNODhJH6MtdVT0E
/UspXxDhl7O7k9fdAPI3zokJXyXkMmcNHTOHhEmucSWdGXUVuvDmckHelyIYS0uGcbXvOUHKwXjD
QsKBzi2Eyte4NJK70smjn4rwO0jBUh5kZK4R5atJPBB96UjA8qqjbGm7Rn0ZRa+USs+I4NNTZ1Bi
2SVRLyjZ5l3rXAIV1ppcpjh5flE2z/X/5e48luNG0nZ9KxOzRwe8WcymUCjPIoukpJI2CJZEwnuP
q/+fZE+fFksM8e/dOSeiF4qmRLjM/NxrwhupfxzIzCMn4mynhkS0tDWdRT52ntOXwEXiYypx5g/a
cmr3nXGGbkVORf97UjDFazw9OKTydqSvoZEXGsjOIGITge7CLVFn3t/ld1V5V6CbhmvLVq9Vt8WD
FUu25Wx/yqO1nCrrIr+Tgs6tGrxw9B+pBnGW+sYpcC4ngY8b7LtATevZ2Qpn1+LMCdOvYbGyyK0k
ax2Pnqnfh0xuMGZ2E1i/FY71BcpOj1oYuRYyr9XeBILijMljOk9PvhWstMFeOWGJDkq6sQcyK1XP
VnNRrHB/RqIFLUd6piFdLi1RfwxZs61H4blsMsZLvdQIvdqmL2Snbk3QCtIXJF8/ZUqykvmGDb0X
W58YIPR03lNXme8K0S9rvsxpfIfmwsL2LxIzBIl9RB/nVDTasimzVZ9qjyoQw5YeqKqyTmhHSfTr
lPy+kr5KljD4PUnaVxMsccMYLaftq8ed19BmQHsNH7JmpVUajUjfVWgDzOib4Ae9riYY4INF+K9c
CSVXjOe8EbmpsNLwTUzcErkok2ETKw4tHBRA63ZVCDHH8N6g0epIxqK1vk0hMLzQ/9IWI7JqSCTl
Fq+OVnzTTae85Mt0ymmQvuVkFlXwBHeq4GTArLy3XT/vEegpFwNqnCUmn+g1PIxt87mUUxrE2qKT
bgBIuUb0klOa6knp2Vq1Mtrm0sfyaU7MJU6UC9npl1Z6RM74UDM+qfz+6Z9Oq8036OYrCAF+E0Na
2EDLa1PbMe/E2HffNh+ZGQiI39tp9durXI35EyluE3UAQ2129rLvsV0K7geyXOAHtBdtRi7jSqUx
llLB5YnygZXPNWHuFa3080j+ClZSwiSSGvQRwUiNS8qgR0FfK9z8UqYLxc09AgBai5vfv1nxS98+
M5xrGUKJiWCUZljXF51Vv9ZS8KWC5P232E33wWUEYOWXy2CIxFweLhHecPz8J1xDDoojF86tDALC
RYSUF9EoNnY5boB0sj+AHbyHbdBUA74YhGtAhVcgCrOzKtRaE/rq3blIPk80Hn3pI9DRO/wY3hy4
dKgjuq1Bq716pMYa/CgPxOcavPauEp9qL0TB/f20+Qgwfi1u8Lo4MHABxqSZBvCFK3hqR+01qIgm
LtWTP7l46AoInYGU2iI7BAfHEx4M1JqCRNFcBgY+Hq3rDzns765RDfM+4JiCOXp9GxWC0kNkSwKO
3G+b536beGgsgCqnBRS5xqtXGh3U36/Rd+gbvGrL0uHqQHvCI/Dtqy50BeNqWjdQkez1vKxO2bdx
Xz37QOnAlB0lmhN3vmd8sIze2xo6ND4FUSrI9K8Y5Z/WLOa3hkmqJZ7VxxIiWY87ws2HFl7vUDdo
WaI/gDwA7kY849unm4IhqOsIdNEQugxIN9kuWWMPO+7Us1Awmu+c7UeGSh9e8woQyiJrkPXkmrOz
qA/JRtsXrr1kikI5tRUUL9y33d9/xfeOgJ8f82q/TEaBWl8J4tXoyAR1Md09S6q8bNTLlJkfXOz1
QLk+cMA2YZwLIUa3rw+ceUAQtBqQRxPiWot2q23oxufCsyVhtfLHe8PtP5FL9NXiQx2Bdx/1p4tf
wZ4Mo50HRwfxlmpoGDOQzPOFZd0AfFv1trZoWmPXmOr3ujqOVeMFgblLy/RmjF8ssB+dzYj6Q69I
Ebt+fR9IGmBkY2FddHUmZtlcJPoo3r5drhPmAiVNmt9/4HdPRJiHnImwIzjsr76wQ98X7YEZE1fK
LhCn8KDRfsHkGvrR/8KESazRXx5JoDA1A9I8Z9LbfVMGKGXPOrCV7EU/mbtu3W/sQ7CtP09ovHz4
TcXN/3o1ykbHIKRwGL29msHTVUYeF0v7RtAjmKtuUENfobC+iL2P1UJeAeC/u97VB7P0TLJ9g9PH
vKm33XrcJ+53tDsPH3M/xGq8vhK1hQlfHk6LfG2J2kaKX7UqgWxCe44sNEf3PDZKLy++Z3MFMkT+
SLfrvQBNeEZgkIzAIUa/fZfgTKOsMFgoQMJqdWHgfNlviu/zTtlFj6Thf6qUfKTe9W4Y+fmyAiL4
04GuxBN69z7b0vxmnoYX6ZbKyHg1M+FLnnP+eJwOKiabv98XvyIPoekjuYcMqbA2vT6KsqH3h0jn
/Y4DA9Mviq7hjxCjfPkRH+89uKVIe1RFoIZJmK92RIopd9c6kSDxgDj/xkDFy57TL9OtvaW8/IYy
PP5U0555LBDIpbV0NsMG96x//LhvbuIqtGRdNI1ayUZpp71PI9Ov71Q65tpw//vrvIdy50KaKSRU
hOXmVerKyAxnqAbKUuVNbnIPpsZf27vmiYC9tJfBdioWKeZc4Spye0Q0nBNuLTcoE67HjxKUd9az
IK0opo6cELziq+w2kcY0wmePaIoxYfBDCVZt/5FD1TsxhWuQB3ERYLvG1bfVQNHLMN74tkCOAolh
RcHg6q7SM15t8cE3fP+B/r7Y1Tc0RiSk8achJWEEOpX3jg4gy//6+w/4mkBdHTxvHukqXuj6kPad
TE4rXLCCffoAK8FYzx5tqfWw+YiI8F54YvsZDgafpoVT6dXlOl2P/bJi+4fbciv09JDjRkoPNuTm
Y2W7d94gRyliMdB/TV27Dk6TZJVa2FHMdUSn+LnuPw3pR+/vHe7Sm2tcfaVMNrokc8Dut8qzBURM
K6tlb9GbnTO8TwpXUZpdhNB4GqnuB59OrLarT/fm0lfvchhkvSwDmXpund7Bbdl2q+4g7NKiZfVR
XfzO+QkBkJcIg0Ac39crX0VFhkqrXAJ39bIG1tKnaPaMVbPG9WqRf66ZAWBAsZo+5Ji+V+6Qk1MX
C1IkMjnXRwyWQkgEgMmoPC59NFYmLfYKyHqzpPk2HNp7ztMvdHxeX+//53oYbIHf6GEUqPc+1/VT
+1YPg3/0lx6G+odQTLHhyovdCVPkbz0M9Q+Vn9gOn8JUtFfp2rzA6fU//1bMP3AdRhkG4ruNGo5Y
HX/pYZh/mNSMBF0kr0hIEdj9R3oY4mP/vOZJ/ZCmQVaDSC5YbFenvNwzueq0eFwil7fSg26lmrE7
RNmNlFg/QqBuoArXjRMDt8WIw863vmo/aCD03cjsH9qhWceacONNDdeAPeBjyueasfYlwENEDYZd
p/hgf9TsYFbpZhhpF47pN2Sob+p5Xs+mAFvmn/pEXw3YA8018GkLTe7ODI4YiRjL0nD2FXZciW1v
nd48cTLs6sk+BoHCSGpex6CW8dNYRJLsAU2mbXzbywqT4OBTUZbLSMpDJqeM7ZD2Rx8WuObeGLej
jHKB/7XN907fgkCta9gCtKdo4A6o1I/Eh75rFlb0PBX+uh/o5LcdPIZ03evTpmUaOEhAv0CrpjIm
2BYT3KpyrcbHLKSbXAuWwqgCiqjQvxjwEZUtCaPUYgF4ahUmDzODyybq10U4BAslkY/gfJ/zID2Z
9rzUlcJ2zWjc96CIckle91B15Yp5ot8Bqon2aLpsY4NZfBZ0+z6If5Ta9Fwaub4ogurktPUWXg8t
80zaD3r5XQLuaGUgImbMXND/PyqJeEogX3IhJikKQwkqOYwhLoFj/IBy9EGX7DVBu15iMPZsThz2
AtnE2wx1wFslUnpG/NETzXrGa6vKdg3EKsovIFWtEJ1SDAVRxPawFlklK+vrR7IovxTOYpUjXUQ6
pUPF/aVwDkJke9WRWxiBorsR8tr7eTN8ZUlrwmNvSTubNQxlcBk+N/81qvxHB99N9L0umuKlfav6
87p1/5YE+n9NLgiW1e+Oxzski9riX/fR9+Ln8/H1X/11PhqIAhEC0VKjEYh6G3FyeG7a//xbMq0/
EAoy0f2wVJEiitTnr/PR/oO/SoeSGkTGEVwYxP91Plp/wMtEy46jTIYAaFr/6Hy86ikZNANtGJEQ
CRUUFIX439vFm6Nr2acMhTy7shbxNC7wY1lOhQQexFzVVbVVEntrFOVD0jEJq5VFE063POZCAt/Q
NMEqV6utlpYbkoFtEwFYDMiczM4/VN19Nk171e+Wg6kv5hAAYMlI2rZWfd/tpsJcKvLoGVnumVYP
ugJnlqpc67W8TIdV15SHUCZRwRwYINmUFHeI1qGCrq+LIYMnM3lza21TA59CMPCAYnbOnG8gYa7w
PtmpsCMss7gz1eRgDpLnK+A6JvTFYYQMBhP5FvOk0D5anb6myX0Xqs6dPvh3CZ4x7XxjtvZh7LLD
EMaPUpDe9ba5zRPfyxsfElGzUgYv04VIWHxU0/QQh/Pet/V1141rKpbOODbZuMfNXWbgmswm/PS7
OhVgBw7F9MWByzL0xcM4xYDMrJU2dcvcSg/ZiLuA2u74+Ic865jaDCtHGm71+yEcj12VefmgbfKg
v4mLftdF5Qc1r/Y2NzVoNFGSoWvlIFGGDJp+1QIbSl2JfAVtySnC3w+s2phCOCPr7rTVCELNB2Vt
yMzk+CuOQMIVidtAmZLh5HDvqcbITqkWKX89dfINDIkNaDPVPvkK3LgJQhLzMTHvVPV5UUrWMq9o
+2Bt9NMuvPvz6P1ZJeptb0Q8Bsr8Ql0NrS2SkteWwk8tg3kIpTabcoh1FX4NgW0sez89qlb+bUTS
cuiFpQoo899f9G3C++tFrxKNzhnnyPbTAChied/p59GaF1VcTZgdOI+/v9QVRf7Pa/GEaG2Is4CQ
83bTtp0W5WHL5C+XKyBfQbb0B3DXYB6hRlbGCL5bil+q8myq0uX3175qV7xem/odriaETNO0jKvn
NMMSX74yw9Dal3awycJU3iWF18qU7HMgNt9+Lku3DPS9HxlrnDF2RuW4fd19qhvFw9vjtgasABXo
MVMvBcKEIZxhqT5g03b3+3u9qgT+e69CnBANIjqo8hWN3Sx6BSdRUDxOUhxGO1/QCVijvniaDfsx
HIUtZv3AoSTA+nurcc4KmPiq3be18yiPyQev7v3bsYkCiEAyo7jORSNj1poZ97QlLl0rFAibRVFF
l1BQWaf6XMrkLLQI/NS69UEPp2n20pSS1wbZwejil96sHj54P6g1v0mPX98QypCGTZ5Ns4uy6e1K
0vJRAu3lR14ESTqoPpdGdUwzaGlaYHxp1U+6Gb9kRfdYGKtZN4EZzJjCJqZxoo/bgDEDjOSzzgqc
8Ab9y1zeFHHyGWz1C3ZOh1JlqhRk8Njk2X5sbP0UZjJspt41Gke4G6bPA5g7SGe7VkkvYWw8KoF1
skHI2qVxKTRPibNDFRkndARWTnCxJROXRmbi0me50Y8afIa2n0/jEgWjx2JCqqEIq4uhNctRU8Do
KSsjzI/AvA9wZi65FL5kcbl1lOorhqvwEhTUYsoaTyntQVGVH4aIDqo0AEKtz3Q6D5OvnWYtYXA8
Rw+4iC2SyDwmvvn6LEVtnLrCwpBq0E/AqiDcnsYxPQQx4JRm8pdd1+zr3DiGqXksMOAFkHPs9ORF
3PrQAmcVT9YowX4UsDuOfzyQzM7cypn6o4F0WY6QcSZzq+TEuZDPU1SXGQqkWVhHqzHW6ZRd+qLQ
AAUy2zZSnCtn9UZyYPZEjda7oW9sW+7NrlDXVUwgtBNurb1tbXEK+mLbI5DFrgdMnsOVMx7N2Dkh
5neRpvbsh9YMHQBgUowsmV4XNkaHrAp4jIepzmAvF6u4YUNNgwSEPNZvlCT4gdvqYVCSlwjH91y1
1jom21DnbEAx1nZM9FOXGXu1rG6TCfkdiYCZULcs1XnT9i0AtOTBn4OD1ZauDPTe7kDZVTPYRXno
Wm+Sgm8yWj8uXdkUxoQ7Dn3i5nRN/DmGf9E+SUWrYvRnHiuNDGE2zK/4H+G0m8jbbnQg44l7tdXR
64tqDXUCG8K2cVxZlg+Z9TXQjZ2UhbFrJNDGu07l+wzVbYAgLcWW6hfxgnrnYqbWcextCNEZFlrW
bZO+ZCXLaFKh41LQLgupOElWiE2sc5vF/CRtWDiAQECEdVuLFayyNRLst8BxOaChw0wDgudo0CFi
N5zw2MJieqFLpuSp1iKPcrwOZeuoGHzkIRsPjjVs4X2NwOK0U5lkr7tiGL6Pdf2D37goCvYLxLzS
CbBP1JzHHlS6b0/3USm+YIFowBgY34bEWYSWtBF7ygcQHrfYhlqARVxZ5Zf7UvTSOb6XxhYgJiiO
Sc+zSFp46cZ7x2/OfakjvR7y1Hoz8yvFQpRb1S0lEytNkONQNAr8GZyd2SdPrVZ9LaIAtl8jPc/j
QyApiWc1HIHirJ3I5IYgvUx68JI5QF+x+btXLOlO7LEqT1/syDqSS28hd1wGKAE8V+i2ArY1WD/8
gg2Hl7TN8ky3kiys1fODuMcpZ5dpveEGSv5NFzbAyvRsxNqJcPEITu7Y2AI/RC7H0SFX/F6JN1HF
yjqX/C0Jm1bHd07Ynsn7WMnQTgZn/FrYdUPFKlDCRfRJD3wPAQhuiyMuTF+AAdxIln1vYAhMmmmC
rBG3VvvpReu121lp977wlgNeVS/szjrMaXcWZwruNCwjmM5WqySgR4+zrp2qKn2BRn8QOa8aWtvX
F96nUgRtd9haWbGTOR2kgFK6G7j94YRi0BMdC8IGjeCpXGHL+mh0wAINayub1hEcwEVyMug/0yd5
FhxyUmq/NLejzzfD//muMkEoM88OBhgZHPVynLw45njT1abE24Sh1go0+hxj7pe5nczbgIIJdZRN
rlR3sTp8lx1opXmrqWxbuXcHUukymHt3Uu1H8WEKzTqM8TERkaZUHXaszRuxolNZIKU0Z+TB9Upp
uCGxgGUjYvICeg7NIy+Z7MgtFD5YZ1bnqOAXhFAXsIp9UYzmwanbm2Iw4DPOn0VU1Yg2cZofK0k/
tYHkjTZkkkHCK9BC6QeoHqTqGFfcKLhtHBheqaOcqgiSd6zc9r5+jHreArJ/YLvK7JC32SXS/cfZ
Cl5mYlpZ73Ir3stddaZLTXzgdcVy6mlK7hVGvJ56sPZCjKCrH7EOf8z1+pzGPHSA+gBnbABqN4G5
wj5IZ351bR7DQbmRn8SfKtl5LLv+e5ljgHt0Gqhjs8HZ1IfZ96pCz0E/iXc3csCKJ6Xp+Zh1xkl8
6MhXBZ6yvYlxzgvPZTeCbpT3StyulF68VXFs2OZRU9tz4LOxtQScc5s7R2XSTq93qJrBxYEhiloD
/0COMrReEjf1iYxqcdCl8ixJtKnVnt2kHuzQd/sY5Js8VICnW+1HlU073wxoCuVEgcmB0pMZD33T
fS6apqXsY2tOM/pVpnNbO9U+RZUdo0eowsTjNq7PchBeck05BRmUXw21PvGgdVTdOYLHjvDCY4ef
+DxSWfADLShexlj7Jn+KS3/Z2MoDwlaP2VCc5+7JwtlehG6RbgUDKPcAPYk2tbci0MfQ1VgxR/H3
q9Y4GnZwKvvOzYfyfjSVPZUZeQVGhZP/rNS+F+fNeciROzuB9iNC8s8rZObJu1mgqTPeVfExi6xF
HbBQS1mvXAQTRK06iaWHwCunfExOVFTKPawAgOkSB3sFvwAeSjFzIxpAkgbT+ar1bD3tUOpLas8c
hHZRiyNhObYeGmcUOQulVL/pAd+HEh8Sh/RgNFQBfTCs7QAunx5eDMnx1IHQIYWwC1TlPKRstb5M
LyI7j2PpOZktULAsUf7269Ev5DcymY9jflVyQqZI67OeBWXICt6DIRDHRsfYaDikRu2g+hFuI17C
GOonLJfFue/qTQfq39zWVnjpNQBdg3SKg1P6qtWmk4VYJm8gFOmjHXJzGvTgGQxvfqNZ9CEUss7X
eCSVnNOS/ThGzmMED9Oxh3Wa54cpItpUveRhb46f/KpQgjNpKpQ+hUUjom5Y8lkkvoifmdshDr5V
8BEJ/2yScUpewJ8c2wCrsxrk6FBDkjCQCoLyIR6zTr7PufXcNAOkJZHnFhk3mo31xsKicVEpoJzt
Gqt0GTavj0KNW5vtCSmPF3nwEw/lHnDM+taaC7eiXSonYLezKHpJHf95HFHZHOzPAclZaWhrO41f
yppkACA67FwYUQo+DAicjHeNPW58WT2lCRlCLZupp9K1qIZ1UWutZ3bBJR2iS5rq6xHBBPbck49g
E1w7trJvTInXlKc5CIt1nqV4ujWOBQ94MlwHiaJeN26VSLmLLAJbGWBu4qN387pklVYYqUrgnVNp
XphhBnQ0xvuW9BFwcFUO6H30UMF6PXK1ir+rh8Z9YNs3Q20lXm53P6xax/M5x+DYUCLUnaL4xSjb
ZllPQ01+gNRXLT1l2Iev5OigJ1QUGoxWt82Ns6p068Aig019ycPJhheBfU1Wn8MovrTyJ7Opj6h4
0tCRcaJPCxRpZjVdBkXnBRldTt1vypXmGyejBpGOSzmt88rxlGLWtqEuEhynXkXCZNeZCosqteXV
OsG6NhVBA7BXZoCjK3IkIL5LGUYIIQLUzN7EIdMs4NfOpRzC+tsaLada3rPFQWLcJXG9w5YW73ax
5LDkHBdyYy+qQt9pxmyDU4dcGLfxXs+0UzEZI6hhwqEfpVAZYQLJI1o7khF4bQ/hNFNnMZdoWJ2+
jAxwhRFzipoC6jf3UpGysVWUS3TDfDBq48lxlISuetYsFT997ANYAE1fotSETTd2F3jFyX3jFSm8
rGaEQAx6KYCFqONzWYXhWpHsca1gZSjHDFQZ2SyxRv8qj8q0RV2ogH1LTUNj6yYdnMvUwH/qB//J
aYh2SsiEoGiyux5ir9WR2YLPfv3JTMqgFIi5gl/y0oZHff3f9ENDV63Xkzp7edXexgr7CjUOKsk+
/USm+ZiYykmrWMBpbkQuh34U1fd1D1TIB1Rfd5xd9pjsrKJirmh1DcoqOkIYBim0SSevxbAwAuWO
xgoxtvdPUBO8PKBgUH1eEMJKINUDpT2rpv1sFMDkM7gsfm/iWRSnF1G+VSSPC7MkIlcY70JzI8/D
6vSlhb2oWv5t2dfn1+qNHtSJhXzkfyyHkRMEqshXCpQbKNQ8Vda/DIiOiqNsglCjdA7k7/wgLpHZ
xtFp40sVG9ukJhNpg4M+t2fgZYu+t3e+0pwbbJSxUzeOYsVUWvSlhR5nxBeR2sJ1WadpsRMsCA6p
W1FciHbFlAWbeuA0n1mbszgGsD55GZvkpZd4ChEBBxzmXc0fyWQD3zVak0Qyjy/WmHzW9MpLx95c
hpvylBXhsqmqH2aIAEp4iorseyQhTR3LqymGVFeX65YObV/ONI4lL0Rrye5VRrz+d7m1H3OoesOY
7wJn1hcNTbhc5kgcvnUl6kBm6MUNT+3Hm6KtNnJkwULRtrmV7JNJojk3E3SaERoLawse90S7oIdX
0ssctEy86MAuAschu054R11EmdOI7E6yiOfmwpRw26uGL1lI09GUq/u+QyFATj/RE+ZwnL5EJco5
cleuptEigvCl/ewhy4NDl/dPnWJuDGXVBNkXAutWTfqHXle+0Fd4HEMfGPsB6imUD2RSmjFGibOT
f4Q9Hbe6glA4kKjqE/G5YJ5Vlt8B8veMy0iyEunR7gklKs3Shc/W7IbirvbDS9qzB5Igu7NqaxeU
kKQHyq+OgDeV4SUKiJNJHb3EJlOd1B83VtU9lJ28eV2Dss+1cqU+T2ZywRxyVWGDzY4ix1BL/+T3
yrZ2nqMp+PxB50h0GP+eeYm+EZrDJCImQ1xdB5541TfKmEzk4xx65RB7cicPS9OSHkUDoAr7rQ9v
QzL0dVC4FiokQwRRZY4sWDEjNY4EA+mj2/nlfgDCgXA24MELqPF1Hwu/8qajlULYsfrbuIDe5LZt
uIv6eiWFhreJA/lWmqVbx652SVzuAOUsOxoPGVtOEWy+nW1eaoSMBhOyfsKCBfKpQK0zS7iHFGU6
qX6sQxps5PuhkdbNzEGfNdaXZEjuRaWmdsHBNuJbiGZuJGeIzh3yrlrJ9dqMbxUTmnFiL+cmWLcI
mxBplrk/w25ju32zU2lJbFI4EUVWPEC0DlET9Fv5uxRNRwQhHmQm1F0AHzWGDikFW9b44GBKUHO6
+RB65H03gRw3omJRjcYulGhZlBldmA6VF1hzasoBXVAMmpi8+ytV7d0u6WBBD54j7meqPHzILx18
r86KlgOERcOkTjDCHaPFfdiIJJfOAXyOgcadtY+zc6KzcgmlBLzCPPZjs7NG+26mxEsUY4te9VbL
6f0wS1ASvAwiWmVa5HslnRMjRhqT07AKo0uvGA9VOq0iH/VxKe5ohPjDKiidm6ZNbmu2qIxez6LV
c2wACwIAD4TYjvEQGOtM6AIZOvuqcpy1M+nPjlxuKr3clvV000t4sVdHVNxcBZUiathNQbdrYY76
YVKCQxJLS9nXbpidfuD398sEAswBZjI474CTNBmQv90eRWnRawFyvzRV2jh9mpWkQubWCr8GRvwl
LknTxLH8wS4w3uKX2JVc1iKX4NKKMCG56s2rnQb3EpnLZS5SjMKfgC1nXnRUQyqz14YzwnqQiDuk
O9HemLiFdqypUF8iipqOzqDoTU4Vqygjrex9NJEojifYga8xxRjasyjIu7j/UvFbFNENfm1RDDQS
xC7I1P5GMS+TllwSiTEdHc56dB4xVj/3ub2dIgQRw+aMccApEdCEzMoO9M+2VUmpjp2mHzJAh75z
7mb9JDo1oy3CGI2ooKSWFO0ZTVQzogbtRFAr/P7cUwmbNR0io/GS2bkVLS1cbI+iwhPPKGiPM0m1
aNR2TnXW8x8N3TF6LISOzMjcpu/POQm65Y8EVnk5jdV5qqytVRhr9tdjkRdn2u9nsbYzzT5lqVcl
0UWNqnMryaee35kWOuvPehwYzukzIkTluaH3CzPJIaDZcFGr8+uZEdT4iETUbpYYpI1q7mol9E7R
FCAKI00ox24i8qIgA9UQhGWMd2wdk2gGPnkxgEa3oQx0a0M/wUJYdpL8SOhjApc6t46igo/T5G0g
k7pJLSms01CjRQkZjjxRKE6m9EUy20PvBCc/L3ZqyyeM4vpzOlEj92mzpOF9qZnkTT2pWyA9i46I
xpOK1mVQlGerp9Y1adgV9FTzNEO1J5pot/KgSIcgK3iJneZLSELy5yn/j3AGj0XGf78FGfzvoAjr
5+L4lD03179K3M3/ASz832FaRHf3p4NAmCL91+xIPMB//v3whDTpv/ZR2zb/esp//Ov4jHLaWzwC
//4vPIL6h6EBpkR2Ges9OEkE0r/wCOofQkFf5kcCm8sf/8YjWH+A5ELVn8mqCXXKeoNHAPSl4Gum
8FtBLzv/DI/wdiBlQ0QQtlUQd2SIILJxzd+BVW0ZkT3MS9VsV4NtrCTLOdo4f6H78q0pa2qbCp5y
ssbWb69pUUTLtNqkpbq1+3Zd1yja+dnGTvu9SjLSzhjT69V+NFuXjQ1oCNBxodzlzjcbjqXeKXct
olFKiAyiCt25Bn/ZzXcNBA8ctFD/0ckgmTBIzS6UbQ+o2SUw+6Otal9RSA0XA+bSC23M11KFguE8
HWOLQrFPxwfdsZbd+KiMNjplydKX0ofJlm9mI1pqAXT06R56xIZ+4JLItRjLetP7ypq+1YIh+30+
99tcLyCulsFdNDjGsjYM1FB7tCi/z2H8PQxIIFBLa8NxWTvDsg2UrTxVW0nLbg1rcovA2tnxpR8e
wewvNDPCsVh3mPiUEdpY7TS7de0vpkClsnTIkBuEBpWNNATACqq9U6Eqazlf5qLZ9TW9SVXb+BFb
m2EhZRWCuXKOOA3w4hgFJTwpkYVYaQXSdahcdGOxceh/oaZJEdx7o1A5oUcT1xBfG3udFOPyp/X+
zrz/2nn7z0UDcxA7UzHMvLaFalJt7uNWnuENTWgBrhEucf3ld2GA0Rwkt4c6JGCuoYd06kfYq7cx
988Fq2BeCHQfRibmMG9DPfqARRmn/kyNv6W2myLA5B/NscXv+Dvb/vUaIvv9CdBAqeybtePMS+sh
vDNWtLLcfEN5uEVeZhGtPjIqhBH/3gXB7cLDwr/1FzxZ3JaMEf1AXmpx+iDU+PwwdQfNXPtaxJxy
dJ2AKtG0vbHAKcZEaKkVhO56UyGxlSSt6zvJqi4ZLk4Xs3yxYmlTgB+KO/TMsmmTt8sZ/Q+bDofE
tKe0kJHJpTVPuaz8ymsx2yr88R43vs9JcV93Z8n+KiOAPMuohGSu3BX7gSlhM1mebH0qoh+ZYXxC
cQsUtWhWF6TEilIvVR1zeb1a1VH2lKgq/TplVQKSVCZ9W0SYxAL9HORuHznyMvG7hzorHuhffYqh
nJcVkhRFxQr+2gV6QlJefQsb05uJ2mpKb8qBpsEx4fj1OqkHyP3IsEhmfTBq1CIRfRoSytCQ4YWK
Ik8XHeqYeZLf2IiiRzbQFL371I79D3lK7tO8TZeWL7OPGv2Qmp+LbESqKV3LktosRpOQGPsrFC88
C9iKlI8PM43HQUXjs4++VWXsFWbInCl8AaZ4W6vBEwKUz8D0WxQ5s9odG8WdkKDm6DrEE0qYbXlb
1PZtHn5NlYcmpmZNhjv0Ah+BnC39DmW1mKdvyfn5F2gvHHjToptMgauvSO5hmOdIYrGZqsE10diq
qmEbqBr1zSyjZBfc0VtcN0m+CKfh0I/Q+TTjOA3hMrGY2WJrno2q15mSq9qMpaGym9Ktj0REiWCK
g5ZNCja0Ri5CHGlh0iNnXe5bJtF9hOCUoWFlN9BfNVEXs/zhU1Spmylk4jJxIvZFvXLyfGWhClqW
mIGYoUELLP9WqdXBr26H9kmNM6qoKYkWeahP9Hl84xjoznoK5MfKytZSjqzHUO0c0cHSLRsNzKFE
xzfnWdE9g+6n0/MFfLqqNOleChD24IyrEP1wEgs1jPJJZ4a4sDmLZJabPySLGOFYWc3cYcZJFWEV
pNcQZ0F4O0fUIeS8MqIHuTQZqn1CmVELj2FOwhYHS/1/uDuP5cixLNt+EcqgxdQB1+6kU4sJjMGI
gNYaX/8WmC+7SNArvLNn3VZmWYPIyOtQV5yz99oTasFvdlpLvZN/QWylZ1ejzdqa/AqUt1d1MKzY
ya7DoXPKHBgDx2tLXBVuYnukaLRAxDUaYnnwGLeHZGgeOurSwSA7tQWVCQZUD3VALVXHE627SKFT
QEEVamHv5q/dGNPCOAnByTPoVfkdSE7mUD/2QVUHsgWduV+OkrKsNahhEnRbcBc+B91MfMRN86uh
gtyoyd5SvLVkNfTFpM0g13edCig0rxZiY6yFMDqJhrGgc+d0DG8kCUuXfxeF9T4N6Xm5ymJAXfax
ZvyjzeT/OjnqlFjyn9X6f20ED8178PZl+zf9rb+3f8RXYiTFG436SOGAyGr29/ZP+hfyIDzxBgsZ
obE6Are/5ajqvxAHKSprK7JUadKc/pccVfkX/iadLaWlyvx3/5kc1fzIi/280vHrULV91HJEfuB8
NY16JKhGWOGSr9g4if6jqjdLqugRmHdp6yeS05TkH2vxtZZSRsxHh2LqMi7FcpFpqBWFSD/VfbSW
RdcJenC3VeI9SYJx7cXSagSR1TRQn6TfMsI8wR83COx46QRQV1iqiwmqXoPaR9jmgz+Wn2XOQeoA
qYOjPEadZWhB4Yi0rR4Iq1q2nnUagEksXilhsfZVgY/svRh/KdO0AXNFBYhTtSBUJl+mZMG6g0bS
VuA8EWoPU6fHX5kZ4Fre8rxXV3Hj79yJqmgYa5Huikk9q8O2MJRXRgde3zyhvJtax3Q8e+RE4VrT
mcPax3F8LBLE+2l7C/V51cUVDZ63iF2c0OjQ2F7GnmByFY2DaCwU5rGiQ4ya+Pboi3Yc3RbAXer7
uHs19afIUO+0xLtTIawPWHbCksTF8ipq6vUYsmbScB8SJk2qeYPl2rEOvil6Kgrog0CRSwPSFsQ5
A1GRnt+aDUni2BNYY9aCWlOoMo78Sgq7xExKpExr2iGKIKDQxlAxrlLlHfUPk6UcBKeKX6x0xbYE
fp1CMRn1zBZd80gnfFmTuTTKwUIJKQbAak3r3kGTs4wBTiX5yVWbfRbB8NSPoRCtdebrPuwW4Mhr
CerSD60TFobk0o49tUq00CCq5N7jmLGgGO+VCXUX7hjhEo6kxCsBMe8g7wtP5VAub4XB2xhUcFo4
YhQDhBS2JKDRwYe3bPaPBfPvwBugAKxHHxH0tBXHyk461H0+/Ce5WdbRPUXVN7d6yfCTumayazt6
ICIH/Wp47gtsFvpLVNTvLpC8xvdOuaCezCF5UYJ8yXHs2vK6a9LfVnVNSSVaCFlpeyHAdKQHdW2t
3FJ4aAATTBJhnxJ/ED43Q2i3+jvbHnIyJCrJtD0lPCXw85VsS5GACIJdZGhbg9sxtuYmjsnCoBqf
JO/UTK59iudpGB+N8TExRdwetDS0Xx7S7LziUxvRfZcw5E0aQpLPDkxZer22rwV/65VotgyMYJzD
qtigNZkdzNxE2vJQAjLAP+JU2ngs4v5Uy80aQqrdoXKI6Z/Re3S6Ul8XSrrJTAO4IDAiaEx9eeSN
WgiJYnfACDTWpibcx6zgTbtuafkP1xkelCGgvBM290lx0qZeQPiLtwk9AvLvlsr6L8q0UCOPlfIz
jAtCATtn9N8Erj8o3s16X3Imi4elbN2G0MyK4LWM3JPLcTBRe+Rdv8QY2aSnnWKcL42XUQa/rSqW
rGDnq2968KNoAVDHpRMU2m1kCGtDvpOYI5KWfp8+7CXqrHqAzSU+5V65aaRNUrwOHt2mOlv2fksh
dzdI+aqMsALxJFaxGW0tRENGKix1n8biDfW+xTjEK8Mb7Ebol9KQ7lKhfcCwLJs1XMEMVhv3IH/P
xYSkMOE0snoALfae4/hogh0yIK4KycmipyOov/2k3yR4h8aBv+87JWRIXxt3Q91Sfn1gm09tYDcI
5BuoylpRfuSaTIOcjn/7gPv0RlE23vAQIAMyfSCC+aKstpZv2PWIIiaZGMxvgvGipRSKJCRxxW2X
Hsbixe+TtQ60dpDahRmJfJMCARf90jKukoKNMBRauUBohDhTSFNgmnduiGI/zrcZqCmrSpwwvEv9
e4u9VTmAw+hPLcwyjxkVgMIiisCZmSV/NDD38eyxN09w08ad6HXJMQ1CNOLPVdvbvf/WUWkIeQCR
1NpRABxRBlkLzc9IHoz42NU0o7R1RqDCYPykGM2OJrlt0nQE4QbCP0bS7urLXpbAqYmLEYXaCNsO
HtfCACulK/dZxdlCf6fzN3oikKfRyaPnqqKWaj2A4DrUjU+v8qdLZbIdKLXT9usQMY5Dt0PnDU8N
Um6vgEPvMBVA7GKXSiG2rze5S3AFbjAzuLLyaxl9XKY++eW0gbVQ8+bMczW0wqnkvpIa6ZWc5U0T
eUcPDSKZW7bEu1RqodO4P1SmQcvMV6l7l2XxEoGOpD3J1LBNkYdd02SltboTmT5rEeOI+FgV8OA8
bA4FgXB0xqTsJpaNveuHm5HYCCkfntSQE4tqbkYFE1He2H1NOgbVm8K4E7srlK4NJMo2RdkCB52s
nA0NOdvlsFdbL6b0q4ofY21gF6qhIDf2Xo6mT8FRUhWhQ3fBtlhYXL88iVl8zfFwIWA0aEFDF/rw
iuzcCZFSmiWKykRfWpwMEggUqSpC44ttBQeZwvFQzcplbui3ehucwoz9cBXeBLK69fQQG0a5KNnf
+kjYo6Z/o4BLfoo2vUjXIZkgdQmpviUIJMTKLosgaDkR0pLIq2iH5Y5QmMS2oNlPKVEDIO5cUBwr
flQo8Yjqa9FEdtbRePKsnak9l2VlV824LrDY5OO1kfxIXYm+IpoblCTT+aMfBRze/VUadLbfDusQ
2Fvc38dCshSq/F1iicdStxB51iLCAaWizFRfqwTUJMRJhNFyejEGIGBoG5ZKiLa4KdYFc0uqvnj0
z9PMOnmDeEQWZ48GOsj01k+eNHweZkoWITfO1Y/SOOkD6RcYNMGzBn2itqio4auxuJ4ebyHsTSh4
uaVB09wKhvScxw9D/FqJSIiAnQIouxvH516Jr9pslaOQFhS++K0ug17MxAVkvdonYDGG7F4imnKt
X3Xz2rfAQcmZiGUU85OugJq2/Oi1156HUI/GY1a/NNUrWpNjJyFpaTSbB43s+XkEmFV5V2h+bxSh
2gS0cXvZPdCXoNc17ANzvLZcED6ltRY7RFDeuPZU99QE4Y0H8JHAdT7J7MjVqspoi7CzW5OIJSjl
dd0tNZ9iQWJuS3lbW08+sVy4o2xirZgFYxs13UJTre2g1sDXf6NhXPTC76ksV5i3idjtBLdFh6Qd
4oHsHAWZD7KTRayXd4LVHsvGeFBBxnsuiP0ER2NcSCvFS66DjBI8U17OVSqZdpwos1qn7lxMVW0U
7aua3VoVEBliPbsCidmTAXMQd8JogJYd10phnQyD7fAwHJB2XEUkXakduTzk1eTwx50WhYg6hEei
5kH6l9FjlbHSu9Jy6LyObh34DY0IDNQ7qav+CJNg73MczclcUWu8tqa0xsG5NnG2el1yG5a4H33e
UYssmWgF43OVcDeCqRs6iCutk598drlJ3y/7fB+34tqXqx/WWN4oTCN01OwhTmgmNXbYkNKoWzs/
rlex150slhiU1wBdy+3Q58d8cO164P3kKXX9z96ENeUdAhI8jKJcqe5BCinPKI8yNtigH1dNdJNw
nwKWHdI2WMB/R0lmU/VCBc8Uil7C8/3HwFOcxB9Qp5jly0A3pqHqMBrGfkRkpWvrXqze6+JnAaw7
FiHsl8ImoSMSSFilksQxBYnc6A6Ad7mryVYQSbSqsLB+OvSdqYbKUzVwdoaSpkDgyTsIIG5u6ZM8
leXZpKRULRGvE8Mbb5UTzfiNtqf5Ge/Ji9oThCTYVBNW6DaeoBKyW0jX1uHPv2RmLsRQOJ01JVGb
MGAyndCZuyTGVkBwSjf9kuTNeDZWwQ7h4kJ8D+7zK8iPa2l7YcR54XI2oj5z/ARWKEpS8THisOQk
sWk36aa31VW9JsXq/sJo87rsx2gw1ejxTm2ROQRM5O00C0mKwf3UjrJq1r6j3Y5rbU2ODNmo0j+t
A8/Hm7WVpVDOPKthvIleNzox/fANp6r2t7WugTXJU6TV8s/XOLWM5y+TophY6OHYYcufPUJofYnh
TQfyRBo2IRIgDgM2yZYLXQkJmrjEoZlX0z+u8N/DSbPnlyG/MY2K4USP4lQzLBrlt+gLf3USad15
v7Izn8gZqggv5tTLkpAhTNgCrvpTQR1JyFBlFeFD4i6FhBGtyyWISltc5DZZkfafb+EZZMqEFJkk
M/TeZGWO8SIcUAcvrMA5XwW3o1PZIZEXNmLqhbXOMMw77v/goX0ecPIqfro8ar2N2AsMqEmRLeDW
7wLA/uziTf26atz/yUdHSrAomxSHKN9Mn8mn4eQsGMVe1DB37FiCFxO/iKMFfv0tOACkZH+V7v7Z
01PpsU2MFiKA5hbEFjVLjMZzmlaKR3lZrMun9Anc7pu+Yua/+LJMFuj5J/B5uEns8enyLFMYcjqj
RAFuyYmzK75y0oPW4Sbc/dNm0vT6fx5q9l42WpXnfUC+U5CBihzAFoS3mfxw4X08N0l+GmU+SULY
cxM4ibweCxr3TrXgALQD375Wlv5Ou/R2TL/5++3Dri6rzJTyvDknZoLR8BlOkxbbsHtpkb1Sl0O2
s6J+/kDtgB2erT+7ZPmt0nW2+fPFnptQdI3vHCvwR+v668OjY0leaotlTZbu3Z6zPsUz79KsdYb7
pkj0Rvi2SVOTvs2SSQ4kHcfWdI2t0x84Ae3F07CSHfXpEphs5iL9a1G1aNHLQO3oyIuz1zFA1ZOa
EafeOFv0zyIP0NhnvyI7/K0vmgMaqdfg4hR2hmRKshhCKo1Zkxs5nzB12Y8kt8yQ1z66R3DQyVt7
IFvyznfyfXBg694T6uBwhj/Ey2DV4D9eCM7FRPTvO5svv2K+OjRlWIVAQJKP9S98ocH816cYnMyV
ugnuiJq/MJOeWSkY0tQ+yuWAduUZH6GEMV9YDdvh+DDdamXvbhET7UAXXf83Em+nifnrt/J1tNkC
30mhqPkto7mv09bN2LO1eMEyz51VV4QuEfd9mXr1H67RNCYTMByRuXiyisRyTNsmoX0uMn9TLnHa
/TQfpEv/pvjrg/y/3XiZJq3/3HjBdZQGP99+fshv7rMfb95XHsj0t//dgFEBEVkGS6WmT3/wd/tF
/pfIB0bbBZ4zrZQJ+fF3+0X6lwI+BKSVDvgDrc2/uy/ivyYILYWE/+Io/RNY0rftLF0enUR2TrJs
wb595FLPS8A2HkvsjmKOvJQ2rpMS9EzWqdNfoTO48HF9e9u/jjf/nDF0WopfMZ7JIb7EfBFKD35m
bST316fHcWa/J58dSZZVBA0S4uC5897QBN8MdM2yiV5L9um2P4hv8c/hSAPcAcm+bEl3W6jvuGKd
/JZSy3XjKEuiDTfEeVyaUnjGX7/x6ao//ZbZ/G1wEFbbgd9Sp/dNETtW8DNy+0t7znOjIIQ24Lpq
bM3mdEOCE4JcHg3L1l+Vd30ncxiKV5BclsM7nJXHfs3x+8Lj/JgLv8xeXNnnMWdXFiEzJeaQMRuK
j7DXUI0ulVX2aL2PB+OD/MZFD3ZY2L6+qLb9kR73peWRL+X7/QV0bcCY1IF/qHOIX9/mYV/GIblX
UY/Ztz0oskdR2ZR3URkf/aG6AVn21uQDplwT2J48KleBIv/26jo6RFLTkF1DG8LSxzVwftoGRMLF
o944vik/t0P1WPpwOpvgjtDCZSOTDNAYBkwxq31tR4qWTSRALE57yiODQaef3BbZIkKxTquH2CO0
Wqr4j3kxMah0VVF3JtZDRplgISOMEsEGQasYjkJlHhVZ2IiWtLIG7UWtkFhn5rbhpF749Q/YBbrN
mSKnDIyAIxFJgcP+FS7asZn0CeZD1XAptMv2FprQdLLAKpXuyAlS4LhQ97oeEUENfRRjhXpLeO1R
zZonb/TW7YTqQal1jVzntyqGv9na73Pdeqkj4cZ3y5+FXkKcpia5ACb4bujFqpLEVdNY215Vfpui
+y6o8QYz95MfVmtDb1YKonhRF+78Icb6ZHbXRZFNgC4U2oYcHnsjWCVDtZciXg0pPEZZjcWSmDkk
3r5fXLUFwvvEfGQrvq7QniAXSW9ki1aWED6V8VTQL3BS6jFpFhLx6Jo5WI4vkRWcB3urGdZqLspk
PMXJokwnZ4tKcoyJTYB67kBeRwMMqBrW5lACM1AItIiorQqRikQjfE21YSvJhbQgaJzoGeWqoHGp
ZB05h0KNI6bamQZi27bXr5O0/BWWydY1+p+ywQRTEvAbRVfQuwg2teKnyNLJmYhvJfJGvVS+6Vz0
Lyy/5EnKCbZXI35V4ggRi5mfQh3vOMV7wvw6x9Xwo/jJKjSTrVqrt5aG9UTZx3oyCRZtTp6erdS+
4ohdaSybYlhmHhaBmq1uEfXbpBKXTYnbLFPpEKrxKscW6OXVbaIN3jKOq13M/8sVDpvB8H4pBpb0
lgaOqBGQpycUY40C97siRG/kKCHCjKsfxO/eS+6wCgXpZyA2j5IULOW03vp16C21CldBFiU/h1ht
nVwJNCfQlVsMyE+VFtNzVxGhWK14T2ouByol4GNMfPPSOf/b0Q2C4DTZAlzRFbwh892blxb0w3LX
/osGT/74FuKmXUIqvQQq/jjHzGY/zm6s7hIUOBIGphn50zFRLAoj6k1a2PIRw8EztO76Rb3xrsBO
L5Qf7b5chrflEvT/A0i9ZR7txJW/Effh8dKR59sumYvWRRNBrixOWtrZcXwsyrY1yNC2kUZ17ntN
wsCfl9OzUyxEbR1cDjVG0oO+Xir3WhnJGaTE6ujrclueiO5Nl8Zq3DDBXEdb893aKY/owwDvby6M
/e3wytV9Hnu2RRbHJDVdwA52tRQnzN7EK+93prWYAPjD/tKJXJ4qTrPHqgKwpNCFeF6U5NmR3Etz
ah4lisIJz2z2jrmWDqS7TDDa5gjzaOkzX5NoEGz7paodcOldKnec2ZapGnVcCoyayMZs9gtiMkgN
w4gJgAMqrttTj+8l34y79hGK+qrZ0w/45/f484jfNmZwcapAZ0SQiu6aSGOkmXbhjDYR7tfpUbhU
Jz7zTKnjcHRGXzTtcmdXyHqYy1BdXHs6Pv9VIGs3pIZv2zXS6tWFqzt7P/89mjarMdIsb8B7RK4N
e5KqLd3sB8HGx36girruni6Od2bzqYMSJwWE7REl1NnX4lrJUBpeNl1dcEV31N1FGyoFD8nasJMt
fIr2Rt8Eq4vvzZl54Mu4sy+lkcze0IOPcbuluMxX8bW+racyj021eAcG6NKm88ydZUSip6ZZgSue
ismfpkCc4/1IaPv0beJjhF6+cbcw92ysWb9r0imUSwXxMy/OlwFnO04PAXve/DWgxDq5Vpf9hh0b
LbdVfyVfrr18q4Yzs+pwEjlyYbT5Nsf7UQppIK6QPSFkbtjqbab3x19py/ypv/HfFJb5alFepRwe
Lu5szz5PvksN+Z5B3Wf2HlF5xSiM7dOWb4QaaezCa27JQhPetXd3V96pL5ZtHfPCjoADIAdl62kQ
isTUNJJCRG7h9p9/R7qB6E+lOoLhbH6o0lh1Q0iOrg1iyl3WB2TAtr9ChTAyFfK4L7/R5x735xFn
j1uwDHmsA/K40Db5p0nln6y9A0lL/ZIQ3MvjnftyP483m5caIhBhNDIegjcZweCzuqS4bcsgPhZw
eVbS4/ggbJvNP2+cSZQTDU3W+I6wtc4fdWGVqYXWelp03HUGrZcMKRabfBNtB6e8DZ5DbLQ/LzzP
M0dGQ5x4zWjPcNnMy/hGkrZ15yquTTqwrdrkJrLRflG31YoXCm4tW07t5VJezzfvhsmlSlzlND/y
v7nhp6KnxE7CcG3vEY4h4q5uyTh7aZ+skXDYuHTMa+N1KkGUtuBc6s2cu2YSACZkJJ6jbysPhGJM
gjIhyUr8WtZ7VUT9I9z++caeHcNQTUsxJQSy8/salFaUWg1jeM0PK93qxb0rXMCtn5kaDOnTENOf
f5p4zcgYTSUUGAL9f/W7u0i3vDTAbHOrmf1ojjrX4GvhyquqdSO//fkunfnWDAmnic5+Ugc9OvvW
1NYI3Dr30NAO1kqw5AXAMScUGtCv1uLPQ529GAtbHR44CnHzDbIsVshykO1P6I6DYHmvutrd/XmI
7x0B6kyIqMkQoF7OQLPJWhfEnjMuTyTcohqyR0ppWD7XZLhe3hKfWXa/jDVNm5+evhwHfhNOY1XM
wpIzbUnNnwbrLvKKlXES7i9c25lp+Mt40+/5NB4Udc9iuGn7zzLvsOL8QpmxIst97TnJ059HO/Ne
fBls9moPPQS8/uPiSCwX+1tPfo4ptyT645/H+d6lnT2x2SuukzRTkuGKm95RiM8khWQjbYKjES10
lSSScl08XZrnz7yIX65tuvZPN9LtBZFkNoaUOVwHTUV24a8/X9W5EaZ3kHYR+U5sHr6O0HL2DYfG
F7AwejdWyVG8vhRLdu4BfR5itiiHooFKVmKIhgBGrdGRrbvIu/JlM1yYSM9fDDt3DWg1W7DZq1Bn
oFb6JOa7bdAwSoGdSq9/vl3nTnvmlKz49xCzl8Aa9TKoxJBZKJO3umftvdJcZmlMmrJ7I5TF71HW
fjSpu/eH1nERBqp9+1JalBRq67FMIdNV+THWkId28jbPkk0d1OsLv/Hc506mIFRw1ktFm9zBn9+a
GmyBZHaZwOfX/famwEC7Q51I3lRy1NBPLsZlvf84lxKaVm2La9q6y0u70bMTHA4SAMtIGgiAmE0C
udrmUibmAp+LQTeXvvixZHuir8TNpTO/PL1CszO4qUyodJFVWpTV2YNPYqNS04wr1uPqaBTwYeu+
uLF8642JF0Sfeh/K/UrsfDxnOdCFONmHUZNTRtPhZMGdNkb/We2xX+R6AnGtlqnugTcXgfBNnuLe
aOJVIeJdUz31wTWC60FxN7Ex3IiefgEN8b3bxjzz+WJmr1ipDUlWFYVgxwfrfcpbMw/aTedoduRc
Ll+cK9WYE97dVPF2qN82H2paGKHlcevk9bhyf0vOlP2o3YZP0o30Ef0oOJmT2+5t8uPPr+m3TAI2
dghs8HBThNctXtavr+koSq1UoLm122dz3WK9s4M9MT4r6bZwtHWxlZ32qAATvnhQujSyNTvgZ5YX
603PyL2AfS0QKJ4PW8DVV7IQrINOuhmTBi2nWd2VmOFBNWn7KgrhE0rvsii++6jLozzd+jL69ws3
5Uw16fNNsebbAktpDPwd3JSVtBIWU/ydsu7+G/lwZ1+zyeBPkxEHpjXf5JhR7o+N18BsQismLMAL
3oAIRPGXLruLmTtnv1AqZPAE4JhMXaevD7tK5IRaOaP1QoHGV0XalOojdkf1BF5SsklwewnMfAMC
cYOy8ugW6toP3V1nJFt+/6EGyAQ/o3tMBfO34Kfrmrjxg5t6t73R3aB42HYDYb7lWD9SfXwrs/YX
TmB8yJFgX3hE5yYbzrW0aFXUz5T8vl5KoA4lkN+WS3m2DojWl9azvEx2JDybLzWnaQ7W5RWyyR/B
6lIBhSbSfKZTaQtzEOGJ8Y9vUjGaAImit1TC8ipGrptn7lMRoTkPellbpG7ZhbZRat7a9chub+AS
rtrB7N4apXlXceojeUYUoTS1AaaZjG3BFLBKWRix21bs92MgpTibJDxama6Sci2haVCU9qUr0lcj
M3AstQktC89vyZ8Khl2eWenajcYHkhlIBXBL7LeZqTpxZCQLd5CKO1Ond8m/NhH7+k3TVh3mp9Ba
qphWbd/U+yVJMO99I7M0yoq2phUSbeQQX2itVYhn5RgTFlTH2irim1YMOeaVYuEkHaZzv8ERZRZq
vI3JFVq2vvZa6i5miNSYLFBkhEctPjj4SAuWS7B+WY/DS9vGdNjahQEy0SH/R0LoX+mbulSvFc9/
0WXPAxpIt7mO8EGXQocMHg6wZUeiyuOui9RpWqT9Yl0/5oOMUBa9Pz6D5ehmIsHHEsYkY5TFbSHl
KuFSZmw8Ki5sYYtQNCsLT5h7XmKzHUg85wdVQfYWts01MfWHAETOom+V+CRI/uQ8EJVOdYI0tmrg
q7W+shrKy3VKaISE+LrP4Hjp+FcIB7PqnZsOOsAqkcK+UjenCh85BXAYYvdWEsH9j3vDxhBIk8dT
B/ZIsL3bqJUct42KTZWJv9o2+JWEuCSjyoDvaZBLHpp7VR29bRL1h0xVfyK0f/f0/pYsuWEtjMVP
bTJJ9aiZF4GpY/AqGh/GAk3PQPAIM/JT4lh17P8BZQPL37Kw2YpSbCuF/gP+xyeak0uzUa60Ir6z
ZPwhhiAKW6/P74xWfI769EoP0ytNQFGaqCI49kKGXGQKpZ0UvkXaRF8sLLU7VV77XCQQaBQ80YJ7
58ftj9jy+VlqxRtLvy/DU5Zk4RUmPvgaUl7wLoTY1VVl38ndI/Tkk2kGb3QByaqsw/ugjiU76CYD
etReaXJDqJHE95H3ITWHUr4LLfUpSfo3zJYnWa3woZbesRebN7ag7gJwKGV/emuUQTHQS56duOK9
ngdbo+QjaKEAgcAwHv1Mvw41zkYDbm6v1p/wpNOSzTqbKZp8HgM4kTmACZ7SUtGiW9KyV6G6eQYH
rDZV0lOa/uQMO9zEvJFOo4yvZciIvoAvatS4zBhf5tJSEqqSJZbuKOmu/VbZqBqfVzjcphmmKV/u
jkAm4c5bt71K7FVi1JtWQwqvYeNRUu26GtSXCBt5Godk3WvKvTW0dOmV9gqX1UaNYSAYEMYzMdv6
g6stRj55FaKaoro7/iNXkhs6se++Rbx9WNeo3wTiIfKkpZ6ma8qZEUG+4TqPglOm49HSo23Zt+uq
lI7+GP4W1OgY6DUvQdLVTpwIbzIc+4VsJI9miBQ4rOgyG7VJ4yXu7soh92w99RyATCYIssrayS4O
XiFR34W8o5UuqIfIT2lUwmaw64jcGsMar2IqbUcxBQhKgMbG7YZDP1hPUi/fJop713ojYgz3usvV
ZRg3UMygp6lJ7mG6L3dRX6ytbnwr/eZnqfU3olG8hGDOnbKr72BTYT0Y9qMQdCtENLAWGhf2bMds
PJb6YzKC5TPraC168apJSsgNQ7isTOtOC7qrxA2vSivHmiVv9NE/yG1ER5vd3DETzCtyODd6rB8i
3X0SUmpUivmUdIaPfyfIdmM6gB4R+iu+OsKRx2ZY6XlL51Zm+leqDneuHCkQrEvm05RXvx1glEu1
R32leRJqlcZZJuurIjBXgQyBd6LF+dJvo8Dl2dbFW+lhnazkGi+IK4RbMx7ineupKe1jXVkahddh
wy7eNNxSm7IWb9xAvE4Ma61YFTaUcjl4pAEY7ShvK13B5pZFmHaUCrNXAzUjKsuHXmRxWUhy6B0J
yJko+tkPFqPFWMhPrmEcylxfJ9ooQ500N1FV9ICyqhe/GyZu+zJujFVcDz/xF10rrAuqEY8LQxlP
RakvhxE3I81p4CUl0W4DNKBSTRZejcZg7MAFB8G4GyXj1CYeu7FK5ksOh5MaSsesCl4bkehAKetv
y3KgKBmYL31sbT2t4KPzjcfOrHeRm5GanDUiWoj4BjYk6bRFZkHRQC8cwj/UkH6E0CptjBpvHm/3
vrD8VLarXPuAhrQLSeHjLAevPcZKAch97KS7AR+iUxkWjJ5W3aU955OqYyZWXKgVemjcFQo1ac0l
M7kegye5St1VWGTjxiz7YJ3I5WbCpMtq+guY0s+89HaClD7GcbRTmh6SYHOI1GrVWOm1WY3cGIPA
66wr0CB4TZVtjAHtAf6w1Ab1vsaY/Kq3iQJKnLlWETvmk8CTMdn1/V1AZMGx6MN4kYqY4qwUtYmk
Vw9qXZ5U0R+eMtO1MLlRRyGopcclBmz4z1u2aXP55XhIr4mUBo2vlydML2K2Y5N1MxoTdGTqFCWL
mn/SZ15uPX8rP0zDkPNGc51q8TfKkIGRpRwpJ9rc9kU+SktFvrQB/H6qno0xqwgNaiMF4TRGtZRW
k9bc3QYHYR2zZ79Utznjzvl6PbM6QhBLUU99AU2W0zrDFX1Qm2XdJvbEAenoBHeXBGIXr25WKso9
qWeC/HhQ9dbY+46Ajn6Krg93FwNIzz4ttBgy6eUiNYrZicRrRSQ1bLO5OmmFOEjbALfyPrw5WD2f
gDqg7VP/fwjof/YmfDvgTQ8QET9KWpHDojIvi0BMYarR0d3llLCF0OYIvNVwmTUwAEYJlL1UXXXY
kIXq+s9fwaQD/f4ZfBp6ViUJDDkR2ZizkV1Q5zvFDkFDO3hdaE747FbhPt0NG+1SC/bSqLNyRlaN
gRdhxfv4+MatYi7i1aTKpv7nCOtuW921xaLbXOobnf3maRMQ7UQK1remet3ica11LnYytkU7a1kv
p2/+Ypnr7Gv0aZzZ3KKYkdKkxJ9SP8keh2XqFGszX6CKdXA/3wQO6MrNn5/jd7Hqxyv070ubvUIw
zoY2B9Nim0fzoV6ZJdk+Nt6IFQqtE5q9Z2md005okKY6lZMQ9rAoF+MRIsBWOF2ckb4dh2e/ZvZW
hUPVFL7Cr6md8lBv41V0rJAugBYdQ5ukTUdaihuIzMSq0q+81J+b5qBvU7vxoYrG6oCuaj61hzzk
WrDsgVqj3SUAvMxi0/riW+cFYE3Mmz/f/LOP+9/jzbUhKYF0Y2K4cEjSe5+QiNF8/PMA0+fwhwvS
ZtUFOReCqlAYwIPCPxTAPk5ddqHE+G0Migh0neC3mWTzfoPoDOTHaGHS05+JXhP9JHf7pL7782Wc
n2w+rbmz6yBULdM7do+2mxobgciEBRZ5xIZFBxUsyH4nRbccLNCqBdpuL/Q27Si8jWaw70oh4GwN
HqcXxxPn60v1m7MT0qdHOPtiwRwXbuvTg5i6U0qwCF/6+2BJtXzRLsHelFfdNltRu7mwCTl/Rz6N
O/tsFXmUW2HgVdUW1nWwjwH1NetJLoBXchHd+xtihC9rFGZ5fJMdiAXn07Cz7zMgFrJrQi5XXddI
nRfpT3QRazSgTvtYc9nREvQrfQqnOHgvVb4o7qLrSlxcamV9LGx/erFn60DVlK6aa7zYwN7W+rJC
+V3sjIN35a7Lk7aludUsaFhQioS/kjz8P+rOYzly7VrTr9IvgBvwZopMpCWZJJOuOEGcYlXBe4+n
7w88aokEMwhJd9QRCk14onZi22V+o93U7ICDVtrC1tyUd/KvfoUEttOc/o05uniHAS/Dihp40hc5
wzoVPOr+zFEJh0/K6JVYbIQ9Uh/BTXvVIq20U3ZwWd9UWrT1U4AI2R/pCVm69i/pT7VHgX1dLXTs
v5zR92X710+ahUKRFESSMu3S3vxpGNdKa1DJWHpJpi33dU0sSFv8j+76bE0QRfe7JGKQKZrMRju7
0QHmG5iU3fgrzzHX6llsAPWVwN90aP32cJXfibulR/TSpQrKA3aRDF4Z3ubnS3zk/UjHEoegDtgK
Mnl2ai4hCJeGmJ2C2JVRwpf4UvMapQ1vp79jkcw13rO+MyFDg/Xiy3hpCT9+1mx2VaMu6K1y4KfZ
HUYizHDjrqk5vrgv3krdRefweik4uBhCgy+eAGiorX0BXSVRiEhIAbtBI8gj87fHnbwfKOrn28Wx
LsWyH8ea7dHYUly11Blr4oUFu/BkOC1IoHxr7Bdek+lOnm/UifiqaSBsVW2Onc673HezCZIZ7v3b
CW9KmnnAYB0+9r/Bd7u4WT6MNr0gH9ruZizyOprvAFBEzoKR5khIKvJWgyq7gdkHi3gRqXgpkJHo
jeDUberyF5gTOghh3ffAlq2zuRUd1VF2CIs509uQ2/XT+FRC4M+OS5TJr6h07pmP484ORjhScBen
cYdDcuOhTOb0m87xjhNqUblRqIVsq/WwUZ58B4LHNt4eotvYEZaxoZcmHfArd4AxyUi//9APkx6O
1YDbFEXKynG3OTJMT+mm3VHQmwD5/Wu0DpGJW7gAL3BlJzA+Nx9B0NQIm0UpcZ0XcaDw9eGVfqju
u224wYRh26yzvbh2j9HaWi+emssf+q8xZ/EHDkVVHcgTQN1ftRPRWVpjxkMyFqxUczusYfw7S3fR
pWxI1WA6iAhni1+S3V4ok5AKzRQEeLupAtJNfNH/Lhua5BKQe1Eog8xvcs+XGr+bgP9TX4yYbh8d
gmvV7sj08CkCn+dfL9wMl54wVBMmooFMODvnsaUNQqeSlQHQ475rW9CuAdb2hoMMTe94FKKcfwRy
/xFB9d/TkP//Tj90KoJ8Q2NtyuhvCfnVX1jaV/9nX8UIylefxESnf+IfXFYDxVCTq4yDBf/0E5vV
kP+H+3WCO4oQ7//+0z/YrLL0P3CMVdkSVXB+IrWsf9JZ+RMPGrejCg5VnqgA/4mW/FwHB/+LCaSN
Dg7bx+DqmR1+l1xEUILacARE2pvxAUVzG03klQugN/aq7VChnlc+jMWuK+JdGjz0eO2U3duICYqO
ip6iPDQV9bfR27nofLpWvq7G30X7pPhLEdIcfPblt84uDQGFBFPKKvSsD2JsGxvvEAHeCW+sgwcu
BAGn1YeVvf37af1okb444CwmY7q0LC4YEAnrtw6ooBNudMKlttrQyVqnqyU6gjxN94c3/u9PhMfC
YvDmfEnlgShIbVJ1hlOv6TCJf+oX/6HcV1srI2ZCJG7V7bvTeAhv3DcqZ2sm/L/65n/9gnlyjwoV
JC2rNZwkCZwRLU4MQVHafOirB9Xd1bW+bour2i9tqfxtBOE2EbP/6iewu1UYRXzx+yR9eAX7KotK
D0iXo5UHxD5sFcFoRF0nMykUbOvqycvq57FEPUG17iP9ehhyDVfXaqEKMYtG3teCtgJiA8D3QejM
Qlex1BXQ+yNHI0Yp2iQeSVXkPcnUcZmKukWB/qXxZhEXOuaCiukba78ZN6JDLZa2zGuw7Q8Tx0fA
v5KSc3vtrZfWfBaj//2hqkWSTC32q/TOUAKU8GPNcNTi1zB5B/8p1fP3R2n29n4ZYvZtQiADaPF0
w7GqFysTt0mKOi5KeR1KjmH1Ww0nf5l48/2g7xot89MkIcmE/5YxUQVm53eUYjEaIR47ZdvsYtqQ
VQHPTxnq11idIACINlblazE2Tp+aTuSL+zTGrPpZwX5GDtRVmXcYswWbykXyNntwu4e+V5+EEbZy
WqPLiP6gAYChaVZVTUalVckbwJi9gAB6p6qPbf02Su5mlKmFFhDw1I1JNi1KJYbRyV4cnml0d12P
KWJRopZmHsuWhlEgKffdUN6KYyTY8tieRkF4FQ2I4EL+l+D7d5NCJHgEJypMu+2iSaDy3Hn+n0BD
o7xWzYWS+cU7iTgGS02L1PQL6Dzo6jHLCtlwCnO86YrIicxXvJP4xbXjR8K+G12781Uo3v4pDwYH
7eVd2yUn6Mb7sFRVtGQejKC+i0C8FPJ9JNNVyJOFtX5vVczXWmb3ArdkoWHafM5XKIF64Oa5qws5
XxU19rWoBldytdPR7FTpFTfRreWJo+1mNznakbX8RxqhBylvCV49ifSqonwojhrShueMr5Dq4VDV
46aXS5jB/TEOmscWwby2cDeeClKhtb/frZeOv2xAmIKCC6tFn103vqVGQiU1BmTos9T9kupr3eQH
QZ9HJvr7oeZdrffj+HGs2XGMWzWptIax2jfxUO6p66ypHqO/et06GJTA+/V+Lgw5/ZPz9QErNlVD
SWLRyJmtTxcAHZLZRUpjK5tuiyEr4i1IPv+eyiqR9l6AyK+XggZtCgq+jksDBPcdqEJzhKUk9X3t
Q85CarncNOGpAPsrB1ziY7BrBupowVvZZ1hYUsDKH6XwHorrVanqB7N6dfvE0cTQCUo08lRUkavh
qhsV/C3cCUn7qPj436FZjOprMOTrwLe2Y2eCmSBbxvmuMXI0VBNHFx+VUTzKqJnT4MI0uUKsLQ2M
0O5E7OZ8+drMcxvM0Z8RMeaAm8THHDNoMHuG7To9NUc9yQuUnZufNQ40CytzYYbgQEMAxxuGmGN+
cny1G6xGkVxn0p6aqiWg+NAynnTX1tFpMVmZFUymvcdwyORDSkS8fl5vAwvR+Eozuo5eA2zFLiW3
sFoI8LcVtXMoPYS5f2cZzVHQ2oUCmDbLOr8MPdv2daIkUpf6Fqj78KBa8b0xpgQSqLVbQXtnDX+S
yPhh9vWD22Q3pZ/tjTzcxX6wd/u/CId2So6jB0rTTa2sUX7d9LV1NEVx68bpLh6pnqnGbkTL3qu0
fQD2vR2QCUdSwwLv0p2kaNiPcbJtYhRrJfDmavZrUOkHeHjiCi1wIUXxVmZGDdI082u/xE+oRpCy
bg9JGG+1nl0WGyDcynVc3qfNUyec9GrbI3W7sCMuvNbyFHnB+cLQ4AsqWel9EzkD0XVkvVr5Q7JG
99jprWYrD+UqlmtwEupO9dsDllJ24Z5FEbSYKdgZGghClzlKiT6IOzrga66ibLGJcCFIxqMFFwaS
bCwE54GZIJuNVcsYEngp5tEekhIaSmkaWqsYVstjvyvG7KQWw01jXANeXihKX7jIPo0+20RZ5NJN
bxidFyTrnSh/Lf27VFg4lZe26oQNn7q2QIXnPT3kWVG993XXcYP8rjB/d+1SA+zSIgPcnVpfNEhA
bHy+kCNoX3WYqKYzlUOU3f8rhzQLHzIvL70fuo/jTNfPh2i+y1EH98zWddDLtYNn1PpfKg1/B+zL
1BJp3Oy3iJlO2aAIfCVK/SYc2mPevKHwt7CtL4S53HHQGBXq/F9zq8zCMbAWRrrgWCY37i/Rb+yq
2H5/di684h8HmadPSpCrmQQSFc6EsfZxiMc7eV0g3xv8VbcLU3tpj0z1ukm6g0LAu0/Ih5l1+z6n
BMUxjcP7NH3R4nBhxuaF0b/X7l8jGNNd/mGEJO/7IfE9poziNlx1OiMRMemKmZuKwVNRq77P9jBp
VvnT6Mg7mmbBL4yWbUTSl5Lji59rYKg76fl9pVIXktBqGSGYA2ViM0Hqsmgh1J3zAd6/V5nCEGD6
JlIWszNRpwkSnUVq8RQWJh2SqUqon7uM6mtN4e6/SLzkj8PNjkbTiqOOHJLlRPG4GgRhVwL0lqVm
8/2evLTxuchJpxHhJROahcZAVCvBSlqePZYwql4r4SfYrYW9IolLw5ifN0sjx/D0htJy8EnFsux6
FG9EvT1DNDnT8L5DIXAlu6CjtWcMmDc9GNkyHG1FRclHjzdd0m01FeEnmEh+GK9N3tM4k65z2dpM
ZhxJ8BJrOClExbPRdcdWS3Fpqd0QnGT6jA/hBp69sRLbbutWmUYHrb4bGqXAos9804HwyxC1Df1Z
kYpTQAsMbDnmHlMmiktTB6fWRpYBFy4JowZNW4mehG2niDPD+KwAKZRQTJWwisnbDMMyeRUq6Pvn
3rG04r2uv4nDy9BlG03BZiwohbNhoBym+Y7vyQCy83XtlgBR0nQtYHExNPQOJI9Oo4bUM27wbSDd
RL62KvLGSVIAKlF7LIB0i4Nwynv/BqtJcJXe1ZhLW6FSdyASN2WG8zBebBj3qr99sOtUlBAM2gXq
b8F9MyXyHw33kR5ZeoDMucHn1PFelSOMc8YFeNOlO29SDyVvQVAMedvPC1/WedUl3kB2Z1Z3IaDI
riKVYEuXuNs05fn73Xzp3eJKIhdFr2jSVvg8mpvmFVeswg3rEh9j8joWke13vzxMYMNx2+HI2P74
fsiLOxvIpELvjXrtvC3jU5CqRMN3ndR4C4znPj775IzfjzEnob3fPehW6GggI1s61XU/3bWZ4lFP
zXk5AjGsVoKgYYMMc7gebAkFMIWwUxdRD1ZB4FsuwvbDQzTAhgPbnuh/aulgpD+DXGS5wwWkzMUX
HFlPibcTUCdz//mXyUpSI9zWWJRBQQkek12TrcZnGKawp5XVsFfAsQJ0WpgQfdo2s8wNzQymg7Iu
0d48UWjNopbaSrQc18DIgoIRFJD7ygPwCZpYlSvF9oviDdGx2zjhDymV66LAlFxBgbSgeSftFJx6
y/AvFPjJw6TrtM43lvdmphhfAmr0asmWxADRbm0XaET2luWkbRLbStc4goeuMMpkQZHfVWjkx0B8
JdG9ajpsGFsP9434UbPyPyOCXkFzavhP2+CUQEoyrYOrd4cUV4esUtaBmjpqfg64YSgw2WJ5J+T5
oTQCp8bUpu/IJhNpryTqLqsfKo0OTpAt7a0LISuVEar8oBwm9a3Z1kqkEiUsXSOYlF5jbOYHqzwI
OTpJwbjw1Ex3/Jc1+7uDic38Fx3j0QJUxJa1nNh4TPyXVqWb2Jq4DmG9EWPIqixskkuXgWFg/knH
ePr/2ZeRtpp6Pl09nZrbspXugkx4HMWHUalWg67e9yMG64KwcAVdikSIIrl+tKmyOKcN6iG2fapX
WeD2qefVnFZ6mN9fB+9dwvlMmrzYiMrzcMMX/Hzo0iYM4HMwRqtChHTvmgISZvTaqjs3hNhTYZC+
C5LJpixiL6uTUmIxCpVdB92p3OMfhnFPiQVIDw1cz0zFkYo/mIrwBPv7xGuOjR46Qom/THMvpcOm
TRtAlB0b1H9tCFs7g/JmoKy+/6p3V+YvG4ScZqoyo8WB/M3nz4oKtZSDSrKcPhAfQyG/Htro99i6
+Jpk2qMVKnfdONabsq+eKbNadjWK5gmUR2aPnn9MFWSFygIKTIDOsR125lpy0605ojou62cEYJ3O
es3S6BFq3U3cVRhSqqtQHshyImx1jcaLABVi2GYCsyrSX168h/dyrFBZdFJPP+Nr7HXm3jVdNCK7
td8Gjj5EV01a/66k/mzWNH+MDunDaCP28jbWuzWv+FOf5oBeM+kAtdARw5+Zu68atBbdO7k2d3ra
T7SpBiqUO2o4eNQ3QTheJUHkVIWerNu4yx016eCcQUnKDH41/h/QmtaeYK3LSZteMUZsZK7S9rVX
5HXoyomtJ7x3BlpyVboFNL4O1WAjj8UmcJkEYzzEcrcftcr2CbLGsjyWSbMS/Q7qFpZKcnMelNER
MrZOT+LsRepGqMrrQMCzE7ce7WeHBL5XKccAR78hV21z/CtE+bFnG8oRWCiIXZ1YUqno7Dq+ywPA
mhW2wnjFyUWHW1J6I+OhoreVgjVcKWwL1bjFnecseAEedu5ki4SBbZPcGoEA9wMMeNw+dVl6F+Tl
M6IBzSqzTn1jPtejDyCqow8UG+lNIDdPQ5KMm1poxJXXDS/a5EfjRfIvdKFfM5MEpRwn1y2M9uJG
u0GtJrYHHUcRSUSyU5e0Y+kSDmGi8NJKySaRq1foUu6uMqiAFe1J7MKHIos3ehXHti/yrtWlti5g
la7lmBpMZrgykWOVrvpGu26wjc3j8JS4Kq4t1R5218bDYlDth5fa6O9GbEpVwlqjT4hJzWvoEVdu
Y91AzN2mgbfLo3Sj4oZb6cF1qytXoBTyNRnIMVTQdrP6O0lq7sqsfPJ16YfUxbeB0G0gDiKXaMjY
Ww19skqV5jBG/g/TiMNNUXsLWdGlO5YetTndQ1BQlFn6ULplrroYWTnezYQiL4/dRnLU4xIORblU
GPw4zix/CIa+lcKScZqcJFO5y1PljxQ1zAAvehFG9EOh+qCiuu1N91DU12bzoJfZc1HVz5LsHdte
uY/q/l5q5dvWG9aqesZx6T4arNcxt4gVvRznx/RHleAzO9Robw6eiuKpbGwiXBEXLvALMaNCkQod
BpWc9Quezw8VK4cFxP3t36vw+rvuRlJuvr9OL46B6xaVbTgoX0QPBWUolKrvKQD04bXaVTuDSCk2
mvX3w1x47iYnEIORdIP68GxhKjMJxqI3TCeBV9Vo92QzC5M1xwVPwe+nIWbPgh4WAiBMwXTaDSB+
bvZw057kwkatbt06iWs3eNM9JnBRz0tJ+IXt/XFoc1bj8NI+BlPQubyGKQ7bj17b8Kim7Y+0Tx9T
zT1ouATJ2PP9L795XoCrSyvpsa+34AfuZH81OBMCitO86zjXMCDfcDp2JrSZfP+/Wk9T/vwGa1mC
YWdK5U+GSDiWV1Xz/P0Al+oon+Z0Cu0/1I3ywjDSOMmoOOCsPaq6E8S/TGWyKXyrDK57f9OZh6Dv
9m0CsbNbCEIXh5829IfhB8HUetSCyByu6711jO78TYT2EjxnwoxFmMh7vXkWqn362lkQGuRK3EAd
dR0JT8A0zzEgTM+jJq0rU9yV3m0wQkMh2neUlDKAVNPSo2WsYfkcjNFtQlygte4pwENr0KmR8LL4
SX0nCo3t1tlLMoZ3yNyd9OA+8uRdJKd7qYx32JydzC4+Sv1zYZkr0Yxu1T56C0cDFmUTirz7Z63x
bksDCRV0ESzLsrFLh3/Soh5grA1cIxdWfVrV7+ZhSkM+TLuuCdKgNYrp1Gq/SaWfY4FWjIImQYFb
QnwYGn2ji67dBzRZq1Pt3lS1tHBVXb4R/3lVmbO3SlIjT0umpYgyaVvmOdGzu0niJR3jy8NM6hOy
Codk3oFQpTqnSULhroaD36vbykLvQvjz/XxO0/VlOlV8RHA60JAwnx2isjZds6x6yxFLyfG70i6U
0jFgBOT90ts7V4P5+/5FWhCZYl2mOD67f6tG9/uu5+2Vr43zpGbrOYWwQ95jhXunI/2ZAFbxtsJo
fKF2dHlkfcqkgL2i1TS7jMymHIKOaqyjndzt5KoRXEvr5EajJY25cLOSVt6KWliBjsLCfr04v+YE
fOOJn97Qz9vVENK+bjJaLGOW3ozlFuvXjdX+6PHT/H4hL95HlHTwrgCGAiZ0Nruml/kA7ci/kcxY
jxwQRf3t6ShP6JXTKcPK6mFjh9AfxWcl+SlZv78f/++sar6VPvyAeR1fUQdzrDqFH4DZd0WWOCTG
wyhLV0pu0hFHzC1FYDzQXgWPrmV8DJrRyRuUXYTiDqQ2dTXppur163hQH6lAHj1F24SyuU9r5SSl
/cGzEMLAsFsHNIPo9SnQg7M+yteSEp2KGsWN6DGNtHXdCfuY+3+AYo9yg60p4pFO8Cpt2wdES6+E
+KEKxnMX1DdKbK0B66I9r72NbfraWrdDpN7BWV95NUJwqZXg4pqvTYyT/ZYguAxUZZXkDxbOjoaO
7EMa1b/wwGZXF+vAQqS5TcTK1tHCGRRY8akeUeCpSAakHS63WyEe7toaB48yfvFrHUvDYeOqqHkk
OQBwQ5N+uihBIFcI9xyGTKOeo+FNhCfTaP11qVc7Oc/Wg0bynK+aoThUmdut0jy7keTaEesWs0rY
DjI4Z//c5G8C/sRc4VtNLK/GAZtPYBFdq63VJLyTvL0rH3q+vrNKRxKjbSpiaR4ld6Ml3Iy+doYF
iJtocU6qegqX43Uf3sYdeiYC2hR1eR1hN9nTUvDLleFbmFDzJxOP4tI9ifVw58LqrRPDrgWk71sX
NYPMgpKWRrScVdffoRajUDHLIEkViNaiVYF2EdnPVRBchVDXhTq5javsbGUDHrg/lEHdh4n1p6xl
WuM43iXa2Tc1Gz+BdSEOt1UmPdbhgJP5iGfl+GjKDY0idcNjcWca3k/wjsfUNLdR6m9qF8+DIufX
oHhxgusPPVbi/s4a41AJKN/UknmuuyQ8ZBnyOnkt/tTClE4wEsrDTzHxXqSgz22lTa/8cN+53nUS
/Yrl30PT4UPR24OwDyaDzVh30lGz9eBWGH4XAZDCzCnGYqW7+YpictSxO7DIDf1j3gqHrAh3yKYg
rTaEdpUW57HBGkDzATKF27AanFhmhWQlnzod61EK111l3vSBB8bMve008y8zf8jxBPCk6GCEMkbA
ja0hzucNv0qBbhZY/7L1X4V8y8Y+Jsoz/hxXURGt3OivAuKXoG4BndhCAHBEO7q56GRyvU4yiBjh
XwhnXAVJrTlpob0Yfv0D2Z8bXJsdQaeT4cPnLjDZUnVb0pu9kJ+zlClW37qoPMRRfiSFf24L4Tcd
l0fB71ZcLFd5+ZSj8yDIOmof6W2BR3papRhjjI8alg+p5z1Qg3B0rX6LuDKEKLyVmE6ET0m6kX/S
9GsEESCv6YVjxtq2Uip7JJ+uo43QKYfKxEsZl48+609K+iDGINcQBHn0O3GTSZWdhyh4uJucFkbj
RjiyehtFe4A1XhCvVnBCLX879Pq518Zz6Q33wwB1Mc1Q1C4wvvAM+di76j7SgzXAl03CPBbRS1dJ
r1jKXGtDu+o1yubpeDtOjrIKTFYEf5TQugUiua+N6LkYQ4ec0pG18NgN7p0oe1dkcaxfjk9s5K/Z
gVdNXf/wwuIevYmt7oP0lwrdjsPopRDiLZIgh9BtnShExItHJhFGeqP0EBQ/vdWC8i4ptINQ07tA
EulUm+pjL7x1VXRE6StZK15xKAbpOS69Z70Mb0KUKaVG2ZpJt25D7RbZ45PStyu/9J1Ess5R+XNA
68IQuwc9Fn63gXIbqqojRa8ZrbFYp3wW6C5VMy2zXeO69sKnTOu2npLdaP54S9NjU+rtJlQkuxX0
Y2Rlv3Ss4ku/2lnGYx83oHBb0vJaMPZCMxm5vEJefTNjUumIehgBbq4csThdewpqLt24H6eKTQH4
Yyi6Y+E1O712d3rH7duI16Pm/4KNtgcWiGpNZccZ0MsOb+3GsPtMt/1+ONLHKIWe/qBstxGwvSJY
q1a5UYbY8RAakcLXPqcAZZk16MdkH5kPsmdyQskV+5JeGqRWWu+5zMkq87MopTvVegkL9yibE0ZR
vRO88CWo3lKjvKtTGT0raa9VP9ukOPupsFf8YIUOlE3IvhZCBK4y70cb8/KEqb42UnGNCosDkMnx
RHKLOKSt53MYaVj2CjpVvySC3kJn11euUyQq00DXpCt+uEp0JfXR41RIK91sU9V/0RU9+O6jHqM7
PxbrQRw2fmuSg6KmDVLNhZ+b6+c05PqoISRZMKIMd+3JynMjResmH9ZVhKBZkO+50NdBV1wH6WOU
v1QYhvgyECR0u+qxcuKCY3HdeggbDcpaEnO20nhIFfOcRf1vTuqYKLvAUjZuotyHRrpkEnmpjgBx
Dck2VZkaXLOA1i2FDBtwVXAS/YFa3bCkGnmhD6l8/PdnaZ9ZZZ4xtmSdbndf1OB7Kza7+2QMidPl
SyikSynAx8Gmv39IdgQx9oww4mN8kyz2oRxP+hIcYWm+ZvlUh2lyMrggjULzp9Ccq2apHP9lgHez
BcOckH8TrGIWl+KPM0SNwACahrmDkq80fyH0/NrV/DyENauucDF0cpYwRNsWdlvgSi+iuyZ4jRPB
LIkV4idJQB4KvU2dQ60rdk7eniM3jet70lA2SORz2elPqiAsJazvvKhPYfHsx816LESMaq/SduU6
yN7CJnzQxC52XCLYdS1kwi5uFZrsSvVAhrKqCYdyo390234TJekqk9ydFkv73M2voQnY0iACejuI
wNilsD1qlYmhecxTZoIahyoyvvroBzUi2m/1qbawLjX5R/OrsdDsIOnshDx9/KFHN3UxriBiXwdY
xXvjOYwQC5A02+Bct5jmqBirmJpgt1qAH1z1l1XIk7vKZAz/R0E1TujxXDd8dCfg0yMo1R0mqIRf
e5tc6dYpRbW6fOoIOMau2akUIgoZNb5fcuzbAoIz7crruXP61uHlcMYq22adsW6BZhbiRjbwrVCD
Yh+OmNhW+drqoy19spNo9bXddbgwejjcCOpGrlDb8gvA/QraiD242Nb2Y8Pxyx7PVsIQSXS+z3Iu
bGZSHCQpZcDTxhc0lFgMqhSH0+0SnU3tAd3FhTRurntMJRdEkA570AKU97Xt11pDaIqhwXGxQQdJ
RHTICQPDyFTbQsolufJgVcMLkq8yb4tG41ZYxwu/4cJHgtSFHEoH7QKHERU7GXdP19tMQJVYeuil
9j8fYao3oM0DFgE2/KyCokSjKJcqIxgiffQmPShZvv5+pS5We1Edoic9OXnK85Jr1+RKwNtIP7p5
FITksff0G2zabJS+KYWpIG1u1DZ0sjx7peq9cgedyhj09CCinZ/uYHMs/aILfWs4A//6RbObIDUL
2eoaStzFH/+BpA7R1W137TmTMEXthDfJj+7KPQ1rpMT230/GxXcEEKZmTTUQ4Nef35FW83zLN6h/
SGVFUS6yleJZjYaFVX2X9/p01VFgByr7z2FmxY60U0pUMSlBeESJ7+xq47ndIxJtIHiAY8chwUci
TdbZQ9qvyyfZJlhdrJR+fQ1mv0L5/LFpout54gLhIx3XTvRjN9LRItU7Dw2V72iF9j8ppOZMOs+u
Y2YLV8RcGOC9zPVxFqbj9eHRNsBPo/VOhDAcpiLX5IPTr7TDu3bF7vt1vdTO+jTj08J/GCvNYglb
O8bq3ThbSUZSXEt994yB4EPr3caTMqSBgl7TvIZKv8+l+DUXpRcrBX0vd023bgyyCmlYqfQGEBl9
kMtib5mBb0dYaWl6vvO04bHIqrOU1A95GD6pTW+brXrjK21ly6G/dEaWduosHNFisTXKgcUTdh4C
ojah7y5FzMHdDKfkyvgjc+MtnY5LTBXaTrC2EbCa3Dtms9jqrjA2HfmTFlmoc+xGLz+kVt5M/IkT
fqWrupCPTXDUeIi94Kh6P8VKffIgVH2/nO/V1k8HCJGgj/firAmGnrzZ5zWdC3WrH9RVe05P9W7S
06q3xQ9hEew6hV7fDTcLzTItG/ROC/xNuMeVEBiqsv13yOpfQubPX/XOoPuwSeXMo2kc8VXWgFWT
6CuOlnUb/A6fIXGsraTcLEzjlybvbMDZdVfFSh4rA89L0FhbWezWJgva9vm1PqLNo2lbQw2uauEt
hkLw/dDT2f5mRr+Ue2Otka2WTzW9btXIN5H18/sBLm8RmYdZocoLZ3v2dBpGE+ldHGHvBDjZ80/4
oK6s0tpEE7Ym+zG6itMnV4mnOaJbU3gcNrEaLp3S6Qr98pkgCGVDJdGyxNkp7QZEhK2Gz1RO7z7V
L8V2AmqPK+FPesAGYWFWv1wK03p+GG72zWLZgGrwGA7iqq2ZKcCPZ7/VFp4v6dK2AbaPMgjgIboU
s4sbsVCKaybD1K12laq4wubVKsuqY+UFjqif/bKAf1gTt3fewpa9tG8gG8N75DPp882+0MqQuRfU
WgDW/NuUTvwnCx/33lyZL5mG7d2k7AL+ZA5iSyvscYzA8zY8XXadC45ZvwroW0tEA2LYXquBsrVw
Hvfb5oqYCGCiwhOQxfXJTeJxF9XJSqnqbS2AxgdoZ8ZAjyy/dora3Wce2Yqr24X1S/RuAm+8R3cE
p9ThQKh8DTduo1HCzOkXFvjwiuJfefva+X815p+qTjD2QCp57EBfRk9RlDtyP+UiHvwj8+iZ47qn
lqAa3it9vwVNi4uzLiNMSX0Hr6O5n2NfK/jCAhFCsLVeacWV2vxaOK0LI7xvuQ9Xn9bpjZ83jEAz
IiEE8hz1h75W7nC1Xsm2vPNO0n8a6nFWNAQfRG2iqH4xxmuRfMn9XiJ/oEg+trh4qdHeKvKF/fS1
pTYbZ3YFpIOUS6PIftJs+WD42BpGznj0sFRV7fCmfQKg+hzedbslT9Wvfa7ZwLOjktSW7rVpSLFW
0XZ1Z0JlHa6DNkbYjMp6+ltr4q0oQHHWYTy4QMWzhbN66Tb6OMOzR9rysyCU5MDbqEClR8jUYZyv
3fr3wta59Dh/HGb2ODdtKXud6pMj6e2jH4nbwqo3eVCtRYM2E7XstH5qtRHn6Bb/lOReLNJ93Jwk
raOCoK20QdjWJP9G+FMtF5005QsPwIcfN2cgSX6c5srA6leOuS1/Gchso3DXbUaHgnt2WozQpkX9
cntBEzTAB12wD0bMHdHlPvY2KNhvMKD5EwZMSJS8GIN5XYzocJbljnQ9s9PkT9K+1LK3RX7doeZ6
zFN0LiIQjV308P0aXdwJVAGQ0CDBNOds6sJX/aAqOd1SDWA2tt1wE7t/vh/jq3jKtN8/DDI7aB7g
vshse7bbNkK4aFIyQjrqQf8dr4WbAuDSxKXWthLkIXGX3qPjhzHhYZlHhFrvpUX48EtmJ6/Rhq6J
dcpsMN7pAsrXyGU8NaX/ite8E5XplSFk66K572LxyjMEc9X34X1Fl69o642iwloJMaEoztWY7QQd
Pvjgvflmfd0M90b0uwNALw7Z/2XvvHojx7I8/1Ua/c4BvQF29oFkeIV8Ssp8IeSS3nt++vkxq7El
UTGK7dnXRaNR6KquPHEvrzn3nL9xzFY/eoPHiRl0a0GU70I0QtIs/JlVE2jXsMVCS0kOOvyVakxv
jTSwmz5bD5rodnhE6Eq4T6TCngREn0yuuobObHNZpOkqg7Bv1fqmFaJ1gKx5nddOhv3JZHmXY5eu
qcc4Yk0FXEbGX8fkzOf/VArD1qiNzClwiI/xKwpN6ZhUCiwhGCKO2Yj4PUlTvgJeHKNmY5YbHBvu
khp9+MRo7FhH771M6LT4xVs9hCBzI7cD7OZaipG4FWj1alqb4bhRcv7QPPedesgtSnpBcG8Izb0k
NTdpC+BnstAawFDEsYziIYkCeEM3RaNvgrJ45gdl9jh1DT7zxktsGoKbTli15MaV1SSXedldD8II
aVyqoEPnEKD0rSgOmzjqLgBSbTv/Hd7NKg3kd83wnUSoLiVL2CsJs2Skbji9FLBwwce7KojevI2p
XWYOpIJHKdN+Rkm98hMLEgkFOjXKGxvK8UoBHKvpyUUk+quc01ii6VsW+dZPxXcV9EzdArvzaJ43
z0UYvuS9vh5QxxAi3Q2C5MmqXmZc7BTSIJV/Roa0URPtl1r4riUXFFJTu44UW1MTtwB43g7lsU1v
U7527Q2btGmhQZtYy49gqPsdzV7bbMuj4WmrJu6OhgAJDKJaL9ebonxNLe0m5ac0+IZRK9kPtb+i
SEX3VL8e8uIuzpR1oEq2Nmig97BMiYY+tEfJ2pDr20aDhVRUrYakfEm9Ac75nQqST0+fhMGwve5t
9FraPMLGS4HGC7RIQaLrqrkD73gtlfkqnyVnBuGKyuBBDsajVFmlPRboJUKj0qcaVV+Os4AarSbG
az9Wbj2wi/Rk7mp4kmIZOp4xvmbdRC+0He4tuF9AXtYiwFVHLzE5b0Sn9vzfsgTDOhIeVGF6hRP4
06Q7UwE0RvHLnRLF1YQX2Rr3Rinis1rTyEvXhS4c+lzeyma0Bs+3htHhJBLiv9oevfI4jLYeqiZj
ld8pinAx9vqVZpXO4AdrUSvc0TJJ+SCdpaGLrKBdyOOu0OV1IUVOU0/Az+V9GgzI42bbohYoNpa2
mE9u2hzLHqWAeLjE7dJNU2kjqlgNsmqS8XcLB68IRjZQwGvA36aBflDpo9bKfaFU90aXP9VKeiGn
+g9opU+1ld4JZbsLShhtIQa1WrpNyOjjhOy3mOwxpkcAVSaN6QvUucNp8hTXT9IQ0qhHa7nzd0nZ
07DHIEbmKY5bgVQLjlFyOMAZRFBjPSls2LbHzeR3ob6FRfIgJ8oF0lZ7kcI76j+23sXOxMdraYJM
DR3HdoBb1uN7kNOMjTbcLq+RyacC8JBCHZjqW8SPgcng0eOLeHwML6qGb4nADDWw37wMhGODXZiA
UmuvraLg3VCSfaxQAS+Ttdr/CCQZ3xVzJRahOwr5TTdUqy41j1ZBz6GJLjVgM0V501Lpb3wF7LBl
bKzMRE1iCkQnB+sQ6dWub7pNJ6APIeT7MurWXTeu5ai+CWLrKqnFYzJcGTmooqTUVlMFlEYf3KA2
AdJyDsEVuR2AsdlgUC9acQLE3pxJxr5W25BYFmflGIgyf/7KpfUhw27gWlqgMeY8tHP9Q3k0/2Xv
SYF+9f1VfCKZ/xRqToo+hMLqR1ZKg7ef4V/XCL+YUel+H+FrJWoxmvnh/SHEGA9yVgaMxvuRhTi+
Fyi4Wyvhh7DieFnJF/H630flLULOo/4YUkhiLewkfz1F001UtPvOfFfD4VLNEgANaNQIW7EYH7rx
tRcQ4o18H7dH4yKS4Asa+WrQwLwa5yhXp97in+Z6Tr0+/Kq2His/a5iIft8gHROtm22/FvbJ/pz8
79lIi/wq6ISktbyOhzHv1V423Yq+W+OpaDXL4DXIZeoKsMIY7sGXnHmszX/2Iq39NMpFRpU3Kd0g
kVEqyoMIKdDiM0hZuSq4e75fWSdS1U+RFo8WEShphXUMo7SwlBZus+LN086izefC2tfxYFtt6fhi
fmmPxbUaD9rAXNarcYWo1GOxpUO+07c9lrtn9srp3fh/Yi3hhqGWsiwHdmNeXWNb7Xjgvr6fsxNf
B+1EfDcg6QN3XDLwhiJuqKcQYdCAWMCUiuKbzKMU7p05xE4l1nPhWcTs20K5aLnYYb9wtvNxaktD
0EcEuik8mdKbkZerWlOOUWWdqXwoJ8f2IeT8zz/sL5LScRzUOWTmoxuTvqhZcJ0rP/3Gi11d7C49
H5qzWG7jylubwrzvhWsBFGLkK44ovodJJWxVCdxL/KAr0XUrVm8q9OFaBdtZJjeaWbtDqjz0onY5
6Crc6WNvpWuvATPpTY7WtIcGndkJA5c8l286Qzujw3NqX6toXMHr5c0483s/jzAqa8+wIkY4Ru19
5mcub6i972NRnz9E/WtCTuaNYN/k/szcnnq4m8AdJBFipfZFVaU2urrIJQLH8S7Fa6TWL6Cl9jDi
RPm90S8FMdh+v1BPbAWexrNcBeBq64tffKdGRuPP62ecBsRuH8ZzVedTq+VjgMUdEUWSKSTTxErR
jY10r6hPkCH1zDxzSJ2auY9hFvsgj2QgC3+OQzF5FTrJFepjbYabJnw02/CxkwoHO7Pv525pmDk3
3D9N3mInaH0M9t5nbF5Q/OhL4a3S8cryJLuopOdOT/cTSNIhMwBCYpIqIDNjT/jhNUVzWVEQnfxo
q5S8eML+QZ9ASFRNveqia08a16OM6JSWXyPUu1YwzVSqPWCqfSi9fj+Gr23AxRgW94iggAS1BhZA
YXWrtvuNruAmF7ptqOA32kytHQBwnAKwkNmllQy2YICYRl/A2MtB7Bpo5vj6DR1vRzMfLBIPzRF6
RL+REetlH6srSF+med0qMeBn0HDoU6Dwvv5+EOcW8eKG6isdB8WRMdTRnhc6hoCW+32EE3fgpy+9
qKgNAldWXHHb5h4CGhzpIItz+eX7IPJ8rnxzBxqL5pMWhUk+RNwa4l546i/zX9k6/KVEjvZiGXaM
xjfgcqe+8w6VMz6K5lp+yW6E/0nLRGddU+0VZeR5lh3/FoFCHwo9LbDgKKhXqLuF3TlWxYn5/BRj
kQ8HquUJSk7Kom5GeT8Kd5kbrQvDphFwEeHMWq/nnvf5dtCpLPlT4MXRjlNfmSjzch/1ej/kyU4b
4e1Fv/V4XKeB9aSNGQSgMrNr72cgo2MR5zeimmxFzpPvv/bZn7I8GRHyEZOC0wPctZdusIsMHGlL
d+WiMNwQx4pt5fSHc3TCEwnDpwlYHJRmZmhGlRO1nGYTzuIiwXYzGEGjltwA41htEDE6RzY99dSi
c6QAOMDjTVKX7ZLc78TKr+eoQNHdaZf/4E27qWG3PuBEcGazftXaVNEj+DvasnUiaCE+qnM0o+YF
4IMqS7MDnmWv8F+eDOD8yP8AipxuIFeCxs1dnvqZqe1jKOySFuy9fddLz7SlnIZ6QeaN93mZzW9Z
Z0jTq7EMn6HVWi5espdDhPavWLkjxq9n1sfJPfJhFIvTAOtMZVDm9RE+eJvhXn7Xs1WyTjedIxqo
xdpCaQe/LFd5OxP3RC+T2QPQgHaE8lWOKeiKCDtCarVTiHODp3P6KxSpICNASUm1xi3VaD0rQeoA
8b6PPS/5xQEIwcsQqWBZmorJy+fEK48iwGWW7IMv9raZcZkr0ur/LcLi4BkHA+o+WjZro0QvFwNS
NXS+j3Ai4fk0hsUJU05KG4QhY+jHaNNMzbboDScqRsfUf30f6VQ/61OoxQmCv60OnYJQ3jF+Drfl
JtwECI+D7YtWyeac1+DJj2Ogj4oYC2CtJfIOoXF5MCemDjScZj7GvXfm659c8Cy5WQcMFtqfvuGH
h0UW5SrOiaq/BsRfI2pWp7+8+Mypi97TqTX2IcoiWYhQMx5BG5Nj61qxKnXDLWPDzoQKJ1LNUa14
ZWJJ0IjPOUS7wBjeu4o+wTQNRwu5HrIMnlnr0sDDLbqrO+FW0HA4Ln74wS8jto6oh1wMiCknpYDh
8+8EhkDS3UrCW1ibLhw/6pjvtRde+aZ4XYwFEq/R7IbrmIW+VpX+IqFm7kDxfufXvXnJE6AmaLHh
lRlZV0YqHKa8c9TK304ZBoFoM0xZvfX1Z6mSV4SmaT4c09QMXKMI06segQl3CtPEzYKAf/1K6a2V
OXlrDZ0zNVPuywh5fBPUq/LW+QnMsYRJEOwwL3bYfjqjERz6AF0yuUCCQLArGaBI+CIWF2MJr0Os
LrXmUaxUO66eI82wKY3fFlOwK0dzrQrdlS43oB4SE1UhFFssL1lJTbNVdDhDkYIhrRI9dYJ5g5jK
zsN3OrFiGVSvFq08T3sc4hyyl7qKR193MYF0/Fb8EdZIrqTN85hPlJiU+JdUXci9ZMudfDnUQb5K
LP2pDSNlnfKH/Rym4beoFPoqkDvdhiiDuZlg7kBjPCi1f6WFzSGzhNtek2WHpAB77FcD4eTC6GwL
wdzGvJO7nko/Qav22qikawNr9Rr8Wgwpx4j6rTUMu1JD+A2XdjTNgsMseTOaZboKUCERU3GLhyol
1vLZS9MXeEgXg67s5ES+GcxrSPu/tLFwalPeqEZ3b0JJGal1tpK51TyqSCNI5g79mLbcepp+Cc3J
zat6JcTJRVncRbX3K4khLXUvvjm4og8bFpvWVMTJKH/waxTksJdzNAOR2GJueoxXNdIncX1hxVdW
EK0zPsLY1isj7DbtEK56eTok5M9TFhzpVLuViks6DxETYXl/yC6GXrwZTXgjSnnQ8x9KmjpTkGzV
ic9sIDVUBnTJ8kMxhrussFyTd4w2+U6fhDvc5dbB5F16/WPK9iqmW1/0DpN4DNTJCaXr1sD3Nboa
ocXo6Lv0DS69yDgMSBTnQ1GAD591iTunQTKoRp9Em8xD419Yza6KGUWWHysldHMdwmAk6sdGpZ+h
PSv5YyR5GzGuboYyXDcRHoyGd6jH0q7pewN8Osh5edWLcW13uSjZio7ddBY8hXKkOYU+bDVpcGuY
MQ0smi67R4JoVeDkqAMs0QTtumpDVg2iP54560Fo1wJW5Go1YYGNQJFUvNJap4iPxbmugeSE4GcE
l4bwQsWcFmNJ40B7LATRzvp9RG+tEOtfowWJ0BAvQT87Mt06CEJDn65Vybsw/IfaF9wxu240dVf5
rw0cTK2unXgKRZTgYdGLj3PLQGxKu8IGwfPtJuj3ubot2mc/6u2EXDPEfF7HJFhEKJDiymOQ04bs
2DtyXa9BObplv5GDe6QPyuFWDMPd0FPRJHPG7vRCrOl8BI0tW9pL7HPViN0+whdONosdPWxUa9A/
apGqFvZCoK2b2OecYo70ZnT0WHGVCMh/UHAabNVU/xUrBVJIl2U7OBJdVy1W1hMaNt/fk6feVdwm
f18si9db1wlC1heA+pJdsyt2ktseg7V+768CCWdVVM/aNTpJLiUdwEvp2r9r8bBqH8/lpeoJKALC
gIClUTMjDV5WBStfDjKj5NUjwkn0jPzIy9jX8fFTrqbiqUpB3gziFmcw1w8CV5ekw0gHqSzNi7zj
+5a/C9ooon6lhtK6NViJSvYj9GGgV0jdiZi1ij9o+dkgwuiU3ijFjREZr1Gp6cALYF4Zng6eOuer
e7n24CWYtA9tm+5zr1khiH1R6og9dxIyTshZqUJ5LSJ4Yham7cmjHUvTmc/yB7y5yPbQR56rpCTr
5BTzTf3hvm+BEQ+xAoZUHS1+Zrme+kG3m5KrtfIuVPnYttddislfgXSlhEZVQA9NNDM3VtvCJY+/
mkZNfIUPGbh+BXZHyf2jUogH9JUdRb1Dt3gbUznUqq0g+rPSGOYFaK9d3qq03KKNISFZVhj3basd
VTq/ljzsegSZHTnVMrzMhftRCOzZfr1ss2foVHY+vZkCjXljn+KxAVgB1jN0rkmPkW83RDeRojdJ
CsPtwPVDrZPLPWmqNZ4gaG/DVE4e/6zs/29z9E9ZJS/7722O7p7DrPnHQ5i9vvNXDI7+0QTv/9hU
79nzGzjH+pPd0fxH/cvuSMedaJb3Z/dh4DJbq/7zH/173fznPwX+0eyKhRcHohmyRP33n//4l92R
pPwHGtT8G7PvmQ5Yh1dDnbdN8J//lOT/AHbJvzeLF1IyZhH/7//1yWm6XvzvT44+8/Pjw5ag4Aw+
Ey8XNDw1+B5LCiKl9aSLhCpyM713IPs+Njmv00knRaAMI/jbBuLzqO6bPtnlQr7pLWvzYR6v/4r1
6ScsDqm/fsI8ItC5lL6Xwn5pY/iRVbeRax67i3h1H6Ne6r6qV8JxdH9oTrWxXHkj/TwTdX4VfRm4
qhugdTFJ4un5+SyIVPTlW4pf7mwvKq/QpdynmxBRHDRZXvyzTI+Tg8RPE/dF8KQo938OhzB+29Tm
CA+etCX0o6umQspDENfqH6Ja+e+9bP6a0w/hFoXi1tMLqOiEG4vLErabmaN7i5/595O4eNl8iTIP
+sN5OvW6lvlzFESy8AGRHIuWiRydu8YWD9wvYRYPqBirnDqBhOfmEJFEakUNRhCmFqKPUK2+H9Hp
UDS3YDbAPzLmVfNhRHpUF2MGqcxNwnwt1cGBVBNXZ3kvim/fR5rX15f1RwBOBhNB+6UGtVp6RpbO
C+Iv872OlnGw/R+Z77HBP8RZTF40CBDYRCYvFdOrOChWVorsE28uIy/WvZLfNyjRe6G49elJKqnu
5uYNEMbVpJ8j1y6rB399R2yHyEUAdn9pHXpp1xuFL+JqeFTWiEEdm61xlJzKzm6SzTkxmyX54F/R
VFnkP5SWlz21KjLTCClLgHD5dbGb7UERQLiAAR3jHLnqdwhSn1k8S13gLyEX5RGtijqUTmaxC6df
WdrqL0KVcmMdyx0Al9mS7XCOb/DfzOrf41ycLGIiw4EiD2AhKWsTMinEseRgbGCutP8XHnAn163x
d7jFydJ0iWnFHeGi3eySYO7inbCRt9ru++2xLOB+mcvF2RIniAAII3HEvbEmBQpwwhxQV5Z+xFfn
PHHOjWmxRwIUeTRzXiri3t9K/3J+SNfnkMGnwxg66s00Or6wy2E2Np0p/vlSAMH28Wbak15uz4VR
FnWzv6YOVP1cTCV1WGpXpUOOUo1BnKBTfgnqu9FQV4ZgbhTibSLre0uJD0OBT1WYb4rkZ9dEBwBv
v4y62DYCL8u0Q4BpXDVWvLaUyS4HYz/qr1oMkbfEyMssD35gXMsSGa5Rb+pYcCdaSKmgOhYPr17U
sUi5LyzxzG2zZMn+a1wq0l+WhkyJtFgSKeWW1qNa44YP7QqBJLB7d9I2WFNUQ+sXbDssP1BH2TF+
+X4x/jmMl4c184iwMQYwc6ry+VqQBJR5Ao8ZHeWb1pLsXARWOUZYc2B7xDmaBMELoqdIZrxHRomm
kuZ4SbwJPF4AiTi8CFDkNSy+8Dvf6PmFCfY1oSIGstUpvNgR1NeQGkWO4VQRy7t8ePFaEwWb4kKO
8mutizm0i9emhDTvN46MTLcMJqEzseuQHwTFvG/73o2SYGXoJbUm8Wh6s1WNtvWHYBZqtQMFYLOJ
lZLe3RhGcKyRzlGxMazon07ao8+bhSLJTh/ZZzlaZ8hS+Zp5YbTjVopVPiclxtD2RevexPRGiTtm
vLArU7gz/fA+ABI6BdTMIskNu8m2evHMy20JkPjz6T98gGWDBayr0LEoIncqFMcSr0V/303J2oD0
1Os/jaG9krFIUGX1XOBTaeIfOpcF7YYUddEgSOupkwIVVlqPHiUSBWtwkPI1IlRQYpp33z0rkzqf
NYulxgkBHQZnFqAgS3yNbORd0zcE9GbBFvaYah4mmtqRda9AI4thyXy/uJfFinlu4Y/hrsnZo8M/
X+Q8kuXpmdETUd4IV62OxIqNylcfIkBsG0/xtjx6F9IGOe0OAjLyQwB7t/nb7DyNZdWZK/TE0fXp
tyxu0MwMphqFBDaa0tqqB/k7PiMRezrCrMhuoY4O+ejzVhYTL5PDRCfDkx/GGGHV8lxX4dSNzCD+
DiF/DpH4kpRJcwh1421UJ16lR29du9pe3SZH5dxFeWKFfoq2+HyFIglaMEcTN50rknOU7/6P0qWI
YtdXws+zF/OJFPlTvMUnMsckaQMM3nmuoWRtV6I7HOit7ocH65eMDWzsCrv4MW3OLNMTD6hPYRdp
zgBEICp7wk44XBgBZ10Vrj2PMqqebdLkTNdmyWT5a1NoJgIB5I48zRezmiBKmkOOxyFzddReu7W0
Kw+zBzkgiRuEqhGus9MfxSoEI4E59xsc7KN8+/3G/EOk/HIUzCcBKsWQIJfVu0C36gYrT4bM80oI
DlX5czTxgk/jexqKbhTFVzxY9hqgRXED/wCk2u9EGreJVrl6cJfSZyn7dtfV4m0TdBTLIzukNNeV
rdMC3Ax4iUa+ZAsebMoCBegMVUnKtGDPyZm72wZNlchvNmITO0WINoLvud+PcP5mXweIEyHS3KRD
y5d/LExVQk2XSVZvOlww2/7Ql9OZIKe34+x3+K8oi+3YSU2CP50ZufpNtdMO/mr28hvXxeV8hJ2D
KMsn1+mHaIuFE3ZVIY4ZY9LLh65/0GhZ9K1MgbGhBIhhlG6inLVljjdVlGL2Ze0LYEsieP4hGFyg
epAhn+FLb6PI2vjIjEX6LwBsIoI4fRE5Q+C5svokJtKZ/XUq4UaX++9pWuzrrvHHJMeD0a0oiKS+
PSeo1rHeoUJ2XvhiKR3z1/76EG2xnWXZyydB46O0OBW3dnibvQ138ba7SGdL6d2MIKepISYOhPh1
j5rleVv6k6vPtJCv0TVRFf/0bT+89WUt9aTcY8Der34VotDvhivBqd32YtojJoduDR/B+bdXPGJf
mI6QfcEOXB4rfqcHVtLWsTsZwBlopvgYsYrhOXWTE2temenTM0QXx/QvnkBGIei5OgQJr7Rmh3Sj
v6IFYyt7aUV76DzK6etUArTheGZgpgQGYLHoVY4pSfLJj9vkrqLTpCTIJWhnVujXzOhzkMUCldEl
twSdHLAP2lvg4faQ0EKPf8lkfXGlbUxOkH/3axER4/EZfUAytswVGhU+tC8RMcAqWVDwPzahhYMa
/j4MsjpfDkL0CdRZ6x/Vdwj9i5eN6CvyMNYyVVjV2Oiducfo56EJtXXox1ehKjvFYK0DdCDjmFu9
98BR1SikQjMHwRXRP62g82XDmmbXpUkHM05Nd9IQr9JuzIjGYS2vUdNeYQixLVHsKwGJ5NXjVP7W
o/spp+twmde9g+a8mwOf9g1jbZUE8GTcUd7U9KFVocyGySoDgFyroqsWvSPndyq+IxX+EplJMky7
pELWq6UbSDt5M2am0ynvvYibmFds/J5flUAPSX4XiOZbiHaCfDjgo0RzNKEheyjh/3h+g406GoOJ
huS35GpWtzXl0o1kfSNav5Czseu4dXvztjRx7dGep+FHVoMD8AAs1cVvK5/u8cnCEhRZRemlUpGc
9EvMYLKjFXtvXtqsxyJfjVgptp22UQOsSq1p27Cy7UIoXlr6VUnIieRdwxfZBAGWawLKO7W0G+vU
nSb9wewCGsSoM0/C6swyOLkKNGrxIvxFClaLVeDL/eB1Aslv8dTz1kCAOLBNFx1Xp+KuEg/nyh6n
NhToJg4irIAVmk+f81QKkE01Nryn50eVViLaKr2M86KT8GPFPsgfxnPJ6tfbkVMPExxdVf4ohS8e
0s3kC16vclCEubUB/nIlpvEqFG6RQXRDD513ldluArfwS1eBt1dXV21WbEYFoH/22uSZmxTamXmf
Y37OQubfREVLRE+DR+biN+Wll1qWz7T37UVB/y2aHuMGKfbQNn2RZ/Tvofzx/Zc+UU/4GBKA02Lm
ZTxqqdxErqJIrmEhN11qO1D6W5mLt55esWvNZVT4aJ7nbehYfu5E1bZrbvJoPFSa6uBnB9si3UtK
5xbgXUr/0Yy5Mkua3qLqWrFoGxWAgrB1Bf9tkujQc2qIrfFYJLdAU9waVWigVYfEg3o/7VQD8yTr
qilk7Lomyj+VW/rP6hjc1aa2CY16VRsw+ek4xhhwh156yCt5TY1pb7TmGol9OpUJVAUVeVAIf2l1
E4jJvQAL1GvvKIY5Smg4QzZuCuAjvNoR7TUdJUs3gQjdM0QN1kCRFf3QXltLnupQM9/kGgYB9Xjm
sJ1vif/+a1OG/jz1RjqVTaUy9aCy7IDp9rMzb4fTEUg34RXN0LX5svyYV2R+KJcZ6wk3NgfOchCd
u5eWsmFkT/P6+TvEogjbTsimjAaDaFwT2B0eabz8qmgd7yG8A9rGSDo6yHby6zxY++vzj9AK5A1U
buYeyWK3DKE81P38MMoNyFnhXYMGnae9q9Lz93vkTJwlZSqLISH0Oo+fYrzURgyfQP+1bbmmcbL9
PhJAvxNrYm4DqiADaKkux9Sk2P4imh27JcfQ4ONRKwsbqD+cgDDe6+YpFJoL1ZdXZol/Xv2eIxce
GBQcJc3uvSdfe0Lx2JahWYqxeajVp1RAjnIanTSRHJGq3qRSWc4bOIrppq08V2oOkv4aR4WbYoMU
IOetZtp6ZmSkCW+Fck1pd++HNy0IGw+Ohl9Oq6yAzDg/47T8IrdKt0XAQPNFt21fpiKzVR2wsAhk
xq9deShw/XtTufJjrb5so34tTVxf6CiXIZBoDHIkrbF99AqMR8V4bYWnwbhNirtOGncDSpw96s++
KcHxq1bBAP0/68AWlZc+NUQRT25lwHHtp1Anzkh/rKW5OMD1LxSsGUQgoaj4TzO0UQOqlHRbo0Ww
N+lkJK19RIr4u6r1u8O3ELDxa6EIB37URoPCGUTS2tPA78jZdhqbh1xG4yfMt2IZrdXpJ/U5dGv7
ywF9Hz9stnUVOJZ1EUIa9kUUEDzAVqK2GuLoKo4jp1BVV49Q34QaYgzBdSEruxpBhMrMSzvKIxAn
2SoOwh+GoV4njQfD+BAOT3Xeu75226Cr4AOfbJFT0EZ910aCPfaBC93dEWvF9n0ViJS/r1ITtePG
9Zto70O3luGeq/VmYJay2bJ58Np9YLwl9WM8opc9S6lq6fT0/RI+deR8WMDLzSKkvdTJUhq7tfY0
Zs+mdW6LnEoVPgZYnJpt6/eKFRIABrZmUR90EH+NrhW3dtJNE8HSXOuVa9717qxUKLim8/0A5zNz
eWp/jL94w08qLS5vIL6VXdVgmNDOldszlcE//YPvgizyIVPsQ0vKCFL5dELE2s0GDaYC8Hf0JPQQ
H7VmJzW3KmmZ5MebtPoxGKi/clfjPzvIsmucMz0/9Y7jXQCnE+gFxJhlhaTv+n4oa35Sor0L9ZWO
VWEUbdIUVev4gqaAGxW/PXWfc0A24Zn5UOdJ/TIfH4IvJr0tdSnRrCR2g0HeNpNkN2Z5mSioX5Uj
ZmT4TdAtGkT2SBpgIlC5YpO5ohCsWn1c9xJ2xvB4OkvdiP50mYUAeLluFbB8WdtuMS20jTLYZVnl
pCUAtCHcV73uhobE8WOtsWdeN6rhpEgVDMNLsVUFFd4xeQ2aqInabKSucKLwKJ/F05/aTPSY6HFa
6B2jyPr5/u6lMozzpoINlCMlr9HaaM+s5jMRlts1R8GYC5wICqoQRTLy35d/f79osAXnPqOE+cVi
DIkk91ngkSDoOT6JgmknekFml58ZyIneAbj8v+MstZUULTBzwMRzMRgBTNVRn2dTRyi0mpPuuy0E
K8zed80lzTARXOpFcWx+tBcNhbd/HyTCL2Gw/BoLtOPSkrhFHw6GK10MRcJAMnzO6nwbAoMb9TPp
3ekxf4i0TL4ifRwCnBjccT86fr7hbgzx391wOGyrlwJLRQt7dHObPdSv+kWz8myugl8eV8E59srJ
E4s2BtLLaAZrXzrKsl7XeB/lMd0pD77Hxj9oF7iFu9WWxu/Ru5oeNEfeZhvr7fvldSoBJbfl7WjN
hFRQLJ/3SK0lpRQHBNZ/WCQvv2vKhcItGeHY29j4/Ea5xBXtcduKtp7a5zAP1JW+Hk2oSppQl/kB
UAbnHfYhx1YLElS9R9pHspqVqTRbUwP47z3p1rWpVxuhvAeIZcf+VSvVyCOBJkYHWzJqWyvCzZwX
earlDJHohE22D+PMiXlQFQmFFrTLpVYgQ6n3JIoApx4kaVj5QmdPLfYgNYawckH1oD54XnLAVnEG
scNYQvIa46Ja9veC6G28wl/hiktL+qeiZfdNPyAGrthRs1FHDyHy8lGW8+uhy/ddoSPhU9hDd+iR
oZrd0tRxQmRQ2Yi8wqRa2wXRLyN8VVuyOw/HZqnJbQO1IRpZiBiVboVACuVGOzfKq8HbG6m3V8V6
NejRsUyEH0PuXypa6lpC61iq91ukvBTF8jqXcWrxqxuvGiH7lvpWkmKsT6pdMAK+VZDqnELjGc7g
dSaWbw2tEroHzb0Wy+9Tb/2uBQv8NUNOyvbg1QOyvKA0fKO4ShLldzAm71aZrYrAcM0wPEjMnWxe
qznOQTkUOB60XvS7UnMMX1RaOJIz8re7oXQ6Q7ctLeUVfsiGt8l/0Xp02Cekb0zyaTYavrGA8023
EA6NBry9yVc+7PyoblZk98jdlPj2hraiXPvSVQ9BwKyrnWnRXUjbo2jy4CumnVFzhxvFZSBH6DY+
+JAxFYVKvfcwyYWTqKEbaD9GRM294DXE2rz3NUgSynUMAjfXmlWGBZIaX1sFuAfpXW/7Xd+adpP3
aCVFdlAgf+7js0uCagr6taDSKNYv1F5FaoZcuEMCAn/72wId1Cm3bvLUfEtJHKuYR7h04SMj9V+U
nddu5Fi2pl/lYK6HDXoDzMwFbXiFQl43hKSU6Bn07unnY9Xpgyp1TmsO0CggO1NiBLm591r/+k2S
UEplCpbf4GfTZ6M/y4Q1SUXkd92XmjKlGfPXJOOh4GhwKlh+sDdG64z10DGUWxaQaV6iVAySEj7l
ImExJC2BXiNAmw7qtXLGpHYzEROlLt8NWuin600jMmajF8up6IdDC7OeGbstT6pH5B5pSJzUqghr
XALk+1oKcLVuN1J4d/1llvahOqOKuRNZy92MApKGJjEbt+VsNwB7Klnf5rQU0YJ5fnyv1BelGDa4
xtIZvMxrjEgaeWZ8yMwKlyuoRQCRWUN6T4IZAmnGqeXUWpApJUZMkluOb5hc2Nm0nwgvX1MTWuzt
raILZF23y3n0xGbEH32Ab41smWSurBkcIVs1Ur9SzqjIeFSNo1Hs01nELgnbIVqfLE6Psi448oRO
dL21vGWGBZ6RGDtEdXaJBbDO3ymlhVDr1IWG2yz6JmrurlO4j5faI0DLR5RkE/C0QMoeYc8Y3Mb0
Q0LrmlgQmJKvnO7hyhZhNPBF8L5bZmKLTfhiGFToFyW+3gr4YzfZ1wIgUmKhF4PFVa3hVrp1WS3i
ItgkJgnOQ/fWyTXGWzup/szx9BuM0tV7NjkFq6S3kBHG8kGp5O1JmsGxheAWdcQLjm9YwGDXwg8D
3wzjvmlOUaSBkrKdGo+iQSg8Exd1ngBHQ7cEWVhoY6Hji0wHGwSqVfExKvExHgY7ShpbKC6IWui9
et7cJ7HcVyPRtNJFvL5U8iFV+71SkR2TmFu5e2ZOgJ3WYM/zYzbfLfGH0B/04W7WKy8bJzfBN3Hh
UE2He4QBjqwEsvGCaxMPH6k00zBETwu2H4W2mVRQLe1GQiTKgBTdCTUwQSdRlHptPiPeuSG+y7Wq
ytfFFyEuYOkndqaW2w5WdwFZyTzHiulgJkaWDut8+QiF62MjVrYFN8e4yp7cJXtMM93JiG9aAX40
S66/frVI1UOZJaDlO2YhD3FyN6YUc9SKcLmf5aQPYry6pow0aPVX033FXXgYSI9ZjOyHAuw3Uzti
12WmVyb1KuOeb2BTY2XJAjk2Z049uKpTeNkuCmbyiK83/U9N4G+asL9d61vh0zESb/qCa9Ht6nay
yX3TjZ+0Ouhf8CD0m6AlNAmkMvj3xcZvkCBOeGZZDEiYxhjfatkslcUUMRCLM28dccAmLlapnO9j
KfvhG/7uC/7lSuY3WJa4s6kt1yvp2W5Z333lHrnQv/82v31iog7eLhrU5Zb57YkR1SRr8ThnsEOK
xFE21uljca73/flnG8zfXoskZImaGMsV+ftcLtKHoTfLJHdXw7FhWzvMAT38N73m+NNT+g2yr/z1
Ut8qsjSe0ApVXAp8C9uaEi7gpRJUN884roQfavDfDcyAxkVWvqlCLpe/4RGJrjMdUwwADw8amOa3
QbfpPwaPqSpmxRus9/580f5bwpeb6rO8Y3P47I5v1f9af/TjWs1NEsXd//n7H5Fg/Odvdt+6t7/9
AefOpJtv+89mvny2fc6P/qneWP/l/+9f/gciFH7L/Vx9/u//8XHt10HN5ZO6oPybDmVtx/7fkha7
SbqkjRG1NFFS/se2zZG1tP/yC/4pZFH/AQEOCEKmiiKYY22w/ilkUf+BdQfcMSY7UFuNdU76TyGL
+Q9DtcgkQc6yNgzrX/1TyGL+A/IKNkAMqHH9wB7+vyNkYaj9rSWwSCxlkmJY0DTxev/eAM51m5fj
UKCNlnQGgp2dWKeR04kiOn+eyFEErp0CHWRTr8HkUYnW+zA/SfpNY+4yKqaRJB7ReNK1u7pBXb3L
q50ofCGfo3FGjys9y6ShwNNohglrw3cDpxL9nDK8abIRKudHbz1W6g2VNbZ7GzFOvAmxb2K5k8VZ
MD1mqEvJkvRXIaXCJkbU5fBZTNQ+xBz3xJRjeFCiIq3lp9Q85elO0nZMxvp5t1i3TXcnpTcpKfd1
1jvIBhyhIMayfDZdzdPbm7LYMhBlntJ3QSEf+twRiDjLjjO6AuDiz+TzOgckhJKEttr8uB3mg9Yp
eY39vHOmdyzcK9GVlkNzI6X+Nr6pNVenCRrtD7JR+c0cirW77JRjEkSf1w7w2YZvlDyowiaM+Jif
emzYalHYhfFIwBLSY7uQ9gmlZ6Udr0vrYt/F9LxyhQpJkU60p0lHZN5MTk8CCMU5XvaUYTKhUp99
e6sa7yMQQsW4XZPAtqNAz1/b+VSbOcit7s+iwrQaBfILBc2Tcco6aFEa1GUNr8vyq2IeBTb9B7di
ETZDuQmTQGmsvR6T105xYmbvcbOX69dawFWLfqquX5Hh6fXolQUMW4IEZfExVY9NdsyEgCl3hZGm
4HXmSbPuEsLlKpzn13TMFnItSFYyVth76i7W+LYePTDR7tVLnb2WwpOI+SRgc9mdiSliKnCJKMWG
3LIVyy2J7xN3pQn71ruSnzjfadDqW7cqkQFmDwmJEEMQtlvG0lEP0etUP+PI6jQX9bn0CO4UgtQb
5p3cYOii3lTXixm95Om5wiEX1gwVlWQ5V2Efoh83lxmfmV+4qOYsOEu7EwiCCy9FtavUpyiJ3fS6
2NgZV+X7qhswjhVvSXInjbeZdb9kp0gjbMVTalvYVkwP3W45j0WgJIJHI5sjOdA+rHAnk0w/y/dl
fZS150a99Cm53F5y5bx2m+Q8dmdzdue9BU7eOkPxjudT+Vx8MRah+tdFLyFlR+S7BNDAxMHXzdtR
eJmXg4w5n0YCzspNgmOeeVdeHY+QxHXrz96sl8wembbsGitQ7sTyVFvntnw0u4e42eINXI13I8Rd
sbl01meJQrgAqRc62Mqnq3UfY/uWb3IOj52Z3KjyTWidZaIGsmQ7xLt+oygXVdsX42thvGjXBzm9
0acPbTurr2NNRMdZoi4Vwl9GeWnTG0LTCO+9im/dcDsu9KXSXlPOcYd98dbonVlUbbM4VeHm2j8s
tYYx8C7GwzYOfzUc0IpXcJ+nAN6TIzZ+YYftez28leOdmB0ZU0TdKQJEncvHxboIxmM0/BrV53wk
LvFy1QmAfAid1nLH5Rhfb2T9loHKrN5E4+fc7EW8Z6LmKZEehgzrtZ5Uww68Y3Jkss9mrcMmOxA3
k/VYCoqddKOTMb1qUa0Q1LmZo+yg18m5X4oLMuGrcF/yIROmLEJQx7pnjYEG3VA7AqTYVvaBgZ7d
VQIdIdagYmYngAqz9GYA0BlNj7pI9sV6Qltw+csRdv4Tnf6rmpAT5zfngEX+mwxXzmSm9600GIny
rKQY92eapN0Qvo3LTRUHxIQ2iM9LX8Vz3BPzNQMAsPoB3CQM8GkfMcZ1hdDOIZd4BMm78p1wguyy
QAtjC87TF0RWdkF8iQNxxJjdcHD6CBIqA8nbUgqkdEOUacyOUd/16BPSfRJvinEjx4/mSEP2xgyc
F+za+j2/Mj+0j/F28VU5MNKD6LW3K5YDghVgEcw/UDbNhj1ETx8FbaP2B3PZKAP2Ax4gH9HYA/0J
dI3BXdwY3qBAWXdN91MqoY67x/WhsV769FSWmyg9lKEzJH6BIon9vKOy9drqAuFsGmyNbXhXLSd+
i9PQE+os0/3MEir9lAzq0U3uF4/wPAKI8UMW8CSYHOHXcsarekbrN98mKugK2iodF7+tlbvmM5F4
V+mEifFUP0rRUYI3/tI2HqbA9UPkIkJgoyLBSfRSajVsQCbwkg29nF7ai/6UBtnXWG702cWDM8tv
lWmHd4XZ7ufEj3pbvO+8xUs+OGrCNYr1ljzAtgnG0VfJFcz7V0b5pX7ajE/QD2B2Ir5XHX1x1PGt
A0nDdB9PYsxFFFctsbtgZ+IUG2+L9KZiEhsijePY4A4Ut5H7kwvWv1Ssa3lCsS/DxSMOh9iUvyOW
va7kcjeZJlCtHkh+I9lSZyunYksc7w1mlOPmx0v+9k34yyW/leR1t4yFAojqpodCt7Gm3si7ZNOZ
Ntp+InB+aQHXju0E6fnk4lb7Qzf1R+/51/nR96/8rdMpVT1SChoTgHKldxb3CsizlXzzDR/yK4j5
bJuv2rn7sD7qk+l0rvBR77G8sn6ZD9fH/i3bF6fyV+xcbwl27G/BB43Qbm4YFR31O1DDldhFjI/y
aHjFQ4FuK3Rr1wrEewkOPAC8Xd9rQegC/LlMz/fN6JIHY2kYBk5HotHbBh9xxvd23ECWYNrjX73e
I8Z9W75aW+G+3wk39Y36RFvmrd5wBNrushvQdOcnOFtZt6R/d6O+NdYhYoUcwwKT3snP7xm37zEm
edSdZGdcqBrR7ZauApLOtnyYHIPyAc6dE2O5saPhGZ/DG07dbeGmr8CbP1FWv5tOKt8f41p4/wVr
j7C5TOuGTyfcjTjGyQ+Mz7u99h59ZpETszd8hoeMxDx51WDNh/YGlAjDFRiCr/3VJTfGJ8D7Xfsx
AgnO2G/vm4mwnhEIw59vC6yqLb0YqnWrp9yf2t2AQM1Ry+A6O7XlqnUADarz2fdbY1/w6au9juM2
DKrCkWqX8xWEuj5hL+Ncj9FJG23UPLi+JHZ8a6EAt+7gmqlYoPFg/OE+mlxLcoG30nAnkX+ouzgi
krjUSx4/B2wsAwcmJ7XYcpaKwGI4/iOTXEmxbqd61sZIArnyFsGO7oZjfz8dEz8OVjsdgDEn3BFa
v+G0JGJMBSLtAqhoo+R1fl9wUU+g5LRbnTRYG8/JjXanm051Vi+z0xz4OybxX0Vri1/LHQfviUmb
Iz6RS/QMA8jhvAUQH5wCY1nZIY5l2lQQrHOirGGUustmig7FtL0SONjhiTL4nA9Es6qyH54Fx+Sk
q7e63cZehYvT1R9CrGgcKb8vVfRi5utSbfXsseueRkwVsT4akAsSI7Fp61Mbd042Ns4Vu09yLopD
htZgrf7SyUUmSGYG/wmt5441k6Acg3ZG8EV1bogxeMfOdEvIlW0+FpDH9G0InSoMQdlhTG8hNte3
ZDoJlNrY0PS3GdQU6zRzPBrhDjukCLmb6TTTXpw9vEhSAo1iP8mOvRgoBIEzVhbxq6c4Lbw8842b
6dDITnuxILPIkM4NZ6Qj2ZKlAL/Fkd8ILpDLL2HcV+GxhH5wNZ0+u9N07JYeWslTaKPm04zxmuZI
ysnEabCfDpZ8SkdnMgIQ2wWebhZDgvNl0bGELbv+c7rjoNMx+LKTR/UrP8CfRdiRneoTixbhoD1I
djpsKTMxyaHaNh8iCReRA0juQrqDsoG/7iTN3pCecM9KXzILDnsy2RW2Si75tcO9IblKH/TSRlIf
WpVzk5NGc+kAVYn8FydNN8Vh8CJldaEhnJX+6Jr4lrCRrs5wO40uYmkCGUbt3I5btXkoi3uKpWIJ
jPYYVUG4BFdjX1lbuQwqrBNUn9M9DLINtBDNpRdjbJMGfjXs5eacSa95dKp4OSTpPMZHSdilwm4y
Nlm2scgRVbx6wCHqaQQf9qTIC0uooOd1uqHvyuhChZkGk+G1iW/QoACz/1KU02zel9lezu97LcgR
tAPeP5VO6jD1ix19cPPwqEdHVX4hQNAeeY30S5SRpx5740xd/Ib2YBCgVrvEqeJr1Muebt3rxk5M
/HVq+BJ+9qrPM6xFO38wUK4jFBhJlCHhAMqjF9P4mG9mQ5vs6bnLrFOxReGwwIW4nmX6BwkSlUwI
u9scf6VOjn6ucCPD1T6jm9xJr3bF/iLsRHFDeXib9YfmV8nIxIb3xjRNZ4vApQzZZ4wtzi8zvzP6
aac2fsYEK0X6yBjHOokMrDBaujr1U3zoPSSfYuHB1lhEaGReGR6voJnGthR8tixB3NOBkyKhoGPE
eBdXpncRG9SW49gDLaklT078NYmIEJfPxO03NH033Dt8qiifxGwbLlvy4vtN78Syy/B3fNe9wbIF
C6VKSNUGfxWyNHsf4+jqbEVvJvZfCCaV81QyICghMmO41zndi/xk7snaoNVJ3uJ2s7ykUIiCWqel
o2bueccgvFOM0/CRWdFXzuAKz/QlbUz+mif5TPclmywM5yOdcTzD9ukC22tT6P6as0KxXmD7v+HZ
ZpofbbSNuFLt/CLdmFTYtracRacjbcWBrc5TTc8L4cWOZJsvE193V/nhi2HZ0wenitPa7fEq75Z2
K5YBHTAfDJYTwSCuwZTl5U/n2PgQ81UKt2y3/eJIfLhwmwHKeMrsmoNXvuuPLaX6sBec+kNnHAOa
bRuvywAX1cV3zsNV6NjBPpv9VAr4uR7whdjorPWIyYDANw9B0Xu1ZKPQbrKtsnLe7AaldrqRFTdL
aCv3ncRSgZXvdjUkv21/wfnB+WDw9CWFjlTBVujtacY4yAMkAKVlUhgxQtpIPFOc5iDyF3aGWWrb
bEb5tJSnYZ6c+HSN3Szad/km6T1T87Ls0MceqoAFJagYWMIhs+yOWa+q21N0FJdTXD8aRZBBT726
XCfLgk4/joBPhX0tAxVinyNUbvVrURCjBbwmpM4NbjshsT6yxLr40mp+jGS6PiV7oXBE3MyK46I8
VIi3XgZ9VytkHqJGvzEby6beY1hfxBflKJ+Tw/ycN+ziAekIrET0BpXpWEdD3gq6i3hqQfg2wUtR
r7A7beONoTpJTwTJGkEVaG7zmj0XEvvymbOIIVRaOVdORsZMiw0jkBGaaNnjWXg1e2do7NEVSbXq
9W3moqCTog2UDEfSHBF/195vkNN2OjHOt8tJw1a9fZlmqoPtNTmxO0KG0vg3hAiap+Uksw0PR+Ag
RoKFsF2a/aDfikShEIh+j5W9tVkei8bF1Z70HDUNpN6nz/swjjoYeOmJ3SYLA0HzryKffFfPJ0MJ
mnJTI5bOb9XhqNGum35n1/jNYuuqu+EYzC9haotbTFuu9bMmBlN6Fwr+ledWuEJBS+Twr6sUmwcT
zulLsy+BaHSHPhWrVOhZuBjLNt80cWuyU3qA0BUZJHhjPOJHaGF7YW1pTDt2nNYNe1eSvfjX2v2Y
m9X57bovo72kQl+5GRAhsBu7OOYWTrr4k+oQhCZrvkqv8JCgYKo/IYaZL8Ym8cJtue9DelN9kzW4
TTrRAVs19GSjTuSHTbDQDce+ne30N8HkOMr95Lh2CzElkLfsIH0+zBFBYNuOyR/NIf/tcZcoUuLq
bPmF14LptHhnNaghAEZtnSUMEe36yFi7JLumvCzETnK57qapmMTai+yh2W9voxNemdCVD+1DRMdi
oOh3WlAYAoNIAFrQt1HMsLHBDZcd5QD0gvOkuqVJwySYMpOHom/qj8lyawNoDY49uFaQdA+qjruw
C8VIcjRPVr1O2TV0wzIEYIcJMslHdp/avP6L5X4YlUOqagXW8czL4qi9szq2URx/tM/VxnKGJxJZ
9fp1bl+ShsYda0dbe22+pkf93Xwm/BLhYaI45VuGE+LJ0F3gk1P5pfZbtXsxyg07SAyeCF/li1vp
iLh02tdnwfvo3fgyXbJoc029sYeT7vTJBwSKqT8Z3nXLbag8djiK7A3eAi9ItqDaosaUXd3tPNLg
KFLtyePsA+fE5DLzyDYPT+25+YyDfBviPYcTnb1mdmj3/TtQ5urVpNylV+drMbwm2ZOOBJyoqGdz
OoSpA6+HeXcnw8plIOL07VagHmg3MLlzik9qaT0oYaPAmBbRSzia5metmyhUvx4Zpx1kekAQ8VUw
3EkKmKlHaB3iwDCdNOMNtaOD+YI+9kuYPZTk5gYuFt9rfE9fLdi+fFEO84t8VM75K07fV47lh0h2
BALcySFUzkn6poa29GV4OLdc1v1G3ufsgxL2kM54B7T6yGBfl1zeshaDx9rpz53ltCvjyeMYmDDv
hKwQ2fId/yK0YTT7/XuT2o1gE3fEGQuPgWgOsuvh6nMvsH5sV+DFkcYN+Ekk+nq/m2W3lI4lJujV
KewD4QtzRiCfNgpqZsq4yOiXho0J39W75YE5xbU8NpEjM3C/aNGtwvPhO7bbUqI7HV2WRUZGfOtP
HFCNa8w3bApNvqOcFCrHKk8ZXo2qP45P4i+B4wBUiWbrj2c+HpjPDLsydWR8uV70m3xi6dUUVPZy
W7JYQlC3uyhG6eVio113LrtlbPlQDuF3BVNGO8FDZkeGngpxSFpwqnCllfTNbuaOjRsvJNY6uCND
GcgeSN8KEKE8Diw9zteN5g63XeZWvUuAXSGirdkXha9QsF1PXXQE6FufhnJhgjGrXryyB1zCMpRL
D3O9JOEKL0ROgR3j3fSlf8wP7Picl7bwTPvDHhgOXtfZwuwKj0zQz/VyghLTUR40HvlEMs+s3AgP
ysqpcIcSrQFV3LZnov88f+gf7FJEuXEzI3NLUB17fLScUXNb1P7ELVK1KE68z25y7EjdSvI1aOq8
XN054VwvqBeFPWHWwtUvo60J/Zawv4xWhMAsRxmP1ehhzB6ER2mbvlavLaZoczBN9AHdac0BaJzE
1R6s1h/Em+50BYm5tIwjQvvqlq/wrK5PtTd6YYvK/FK8qbfTjVg93WXR2chIceBgDeaD5fQnhDGu
ltxPO2UXtUchJ3AHe07hplJupfAus2h8HW18YyHFbz0N98fyNVALPS8XCHD8KuuUP/GtnpMzCmHI
pXSyimfuyXvKORXf+6dVZrhTc6c9aM5wDPk/981lCnqgv/lWq21Od/QQHg6/pfUcE0ao3yVHDniP
cYqtv7eKl7jtU07ygYE2yuZ/o4LxBhvS9QWrk+ih8ZYva500M8SXHDxyNWi8nIKlY9KXyL7AS/kL
sEmhGKYqkW1Um/KBKwO1NRdYQLPq1LJrciAAsmIhED4nzzL8WcU5iJLLgKpz8AaVGWitqERCx4Qn
HpVKYx/MOyWy4wwKlmM54QayHP5Za4Ptsm5z2Vf5ocpLH0CH9IfB1b/m2/gKmecATXMB7vzRbgj4
8ncwDFEuq60RdkPSN4DInDQBoxtgGJrREMXaE9KOicrZxWl3Ll18aYE11MIzIHjpbkPdyC7WOOW9
SOxAwjgSQapNhlsEywckZiJ7D0zchEUs+sKm543xOuoaJleYcJ4S57otXiAtIhSxJIexjuWljxia
KSQ72NbbCOmZyjv1ELlZ6w2e71PGEzaCVhXyprWlVInu8b+J2QntEIdiphB29roihQQ++9au9HiT
vRa5yi9h8WRfhhvk8hzw4ZETF3lcxYCZkoAcFbuFVRY5A/HUAcU8EBzoxbhtfkoxl79z8QHhDG6v
qsGAgfOqfYOPi8iy2rQDhAOc0W3mpPf9xCTaR5yjml7Hu41/EG9j93Z1F/A5Pqq6VQbvCkKT2foP
0oA/nWO/QZZ/+zzfsOW+VcwCGiNwmsWddIjATkpvoQe5BQtLt9R9RuxCCcc8mZzATa7e5NpNFn7p
3Uvc++oUJNppif24cnGTB4nD8NUyWK/xL8nN3ZjcXOrX85VBawPZ0p3Fm1SGxmgjPOvfqS+hqBae
WgThpyX5EUifsumzYwSmrhdbgBRX4jbsSnxXGkdqKTUdkBN4KOgtxV18Xl1Z6BgRLyUj7tbH4rMG
TzmB2sEFmLbTXepOTOW3RvLUL+dEPjTJ1lD3dEQZl0N1N/nwDldaWLvL9A1jID17TRl+jm4IRbSN
L4sU1PfAW/3H6KqU6V6tMq88myw7jpN4Y76LETE90GYdJbu7hjuqohdWlaH6gnQ7JeQ4UtYBd0X9
HpxwChbzmGV3Kdwy6ybMXT7GfkQT4pXHeEOCNOAN/uGIKAXKe09LbfqY6lYb7xTwgAmbBYIfvTA9
Mp/scXWfbpPyiCN4qe4JCALtYWAcprdZ9gyjmAOrCu3lLBc26pfCz0x7Dcb08KGm3a05f9gzmdDA
Y8Q+xCVdz3RqRtkUX91PTJ+V3fUvCw0VhomxPhkN39UY89LImBez8ONDeQgD5KGJW/katf5WCWpG
ZrJdAncOR+HcP6k/TBPR2fzu8pivaJq+kra++3YSeauXYbPubfMmBTxgkePbadklTnTiZwXs2LzX
mm9K99z1ZvI1IBMQw2VTU3ujbAVQ9YZfOoZr+S3k2rXYlW/IqMy/aFcG05dgPrODvdFw0eXJv1DU
LJIH1RooffJ1HcKwo5Ubg7lvdiLEapHfWfR+BBVlPJaj30xnRXAELejuRmM/BhCxmbYS8qpUOwje
A5DHIx7zrc+gIznP9K3Wjo6zpKGNtHPWHyWmf2500GA8VuyxaN1s2lkb8Isc2XDxc1K77XydiKHJ
i3aAQyO9ca47Najc1TfVADhs9X8eTmBm9YiK0cOkppN8qyNdjWmbr2huLeNijqqbIechN/y1Albt
AgRlciL3+m4lQf+T0Pe72/M6tzAIj/ivR/dtqpITv038OY+OLt3t38DkmoMueEAz/Zf+ypGkT3i2
U5/SdJIJP7rg51dQeOFE2K+SHac9uwl25yfxLn3HTbxp/Pa5TQ8yQBp8Y6jFq9/c9DULvgDdlEmU
o0mbtHSXB/kdUJf0YGxKKZpE0x6f1iYgpw17rvHp0Xg89r8ffEvWb48IDVsriZMYftS3IyJcwlDo
x9B0pRtGGPCyJX9adwTtOXwFlUoeIXiPb5noGWvwTw6wzb7AER0DJmk0r84ajFQ7CTPpG/ZzAej5
wF55iO8ZVXO83pjQL1bQq3EBT0DALgmNNSZ88AqtyzXQSVQq+DN+Anx5Cnrc4DzCHLCi2Axb+ne4
/6dpb3kzQaHc2QMjBR/LCz+5ZcleH1RXOBaHcCPttNum2GuvxoPyp2u6fk628fuZaIsMl4pH4QjH
3jwsDu1OZFcIoBl22OXFCkBnwo/yAqCx79/jTfxkHYv7iIIBy08H3sxpvi+2rauccF2paHvB3a9k
PmJa5c9PVZAeCdnyha28h6MMS9LcMCj9Q9HIONFPveKjOKcNW6UtbpTJJg18S2mxrT3alcDYhqcs
to1z5ej7ccOiuFlrYmHLRGSXBuQEyKQCd1QmTr2Zn34KS5G+hxD9ud4NvGRXuqeufZ8wC/2gqoYY
EdADKPvFGAxAxUK6gN6EfeMFuGxGpUjNqV0G663eCC/MqzgNOzC/rewJJhoU2jRK1ISpUwgWWgfN
L3hz8/SAGQERz8xahA8w0fysv8EXq87GB7vHaMNWyumKW6azY26vdAZRc0GwHQQhZxQH/Eoi33nX
1oppeZsip75v0C26MRsFGeSVV3Qu217OqyEchGA5ppVvXKEgbKKXKd3QDsIt712VnWotjOd7Cuns
JX2fwZGAa2IPVA789816AwWklxK6NwCuqHmWREcwKBC1W+t22IX38naujsuKhGAD0ta7LrpT2yde
1uydcUMZbQb1FFnw349i61iucf/DS/pHLfz9OJN4OXUZwraof3eSjMMOZnDOnCY9YL3iTlv/etJU
wJM3PSdw7whBJO92KmwSGofev5anpr+tu5NgeKEjvl5RcUdewcky0RFEvyRKlBr4Cx25S+5Ekm9H
gw6em0+DDEVFZ+7I1IDYv8qhGJkKxienNrzE7Z78i1LdtNGW3OjiOSmQunCou426vaYBpRkOYeir
IAhCexm27BE1gmY3SsE//fydmWDsoZ8i4tuVaT/uOIeBzwi0gGjssTOutt0dlJPFxs9Fj73J8hb2
y9E3qFsvaRlEvIJ7gAv6nHvMBXvKxcKd5EB7a2+SF/VZ92nYmGpY98ah3ZSvVWbnx584EvJvehe4
QkQjmBCJTdjlnP8fb5ekjFq81v/nYl1NTRdyWKNr03FJLVveNVv5IeVQdcr9usdk2/FFpbCj/WPs
pD2KP5vd/m7G/rePsVI5/vIxjNlsxdxkWeDByBjRq/zUR0zPUYVPWIxD1RWqC3Ap61bzyuwgfUSP
UIYW3PA2NVU//HunuqGFMezOW2GCVyDJwgHL5+C6ysjY7PGFLkGPHG2/TgTEbUSd7gsecCcqHU1b
xxHti0kD/Bm9gm3iFaAjkyc/2rYeoIvJLkJf9DTquXufj6kPI1S3TUB/+mAIPzYvaAv68MbMGJCB
fYQ7Ru2QfKQXfZ8HUmUrDGs6W4W80zrVybyZXZnOPPaUXwwNGwWIwK52sx1SaCrPTCkQ8GS1l1Qb
jU6QQA8m0ZRMoBV//OS8r+/Y5ynzne5NwR+s/4G+In/XHaz1w1+XxjfdQT7WVSUbLA38F8TN+NaD
/HwZAw0NbCxmtpTYl9ZP7vW7wbN2Vz8P6HM2wlfLvO99nUH+sHf87nyn8dPx2JIJF/nuDDr0ZEo0
HWukPCzMlihGgygYwD54tbc/yWm1lTvxLxvVX672rXrSuqpIlJKrEZNDwQ8chWbXssNd87K2T+Nl
Klkd+ZMEAMbRGjkSOr6g864B3TTDBWSgADgUWDvr1H6C++BIqTk4fXP8a5wF+8IZcNtXHgvoW4fU
m/cM8p3F17ZgutBYhpd/f/t+20H/9fZ9e9ObOgoTsjrXL1RcrLv+cbwwYqzuxxPyevlMoSK/yHfw
g1jn2oMKkuiJdRBn3k+39g9597/cWkgrnAOWaJEH8PeXPU3CdFRmFlauOBh4DVD4JJgjtvUcqn61
Mv9cnVl3bB3VBh6N3bnp/TqCzF3ENahqJcw37FK3Vd4Lt3rvFkRfLuQI64M0ZvJkoq2G4PtF/JJc
FB+r/AwHXzsHw2DgGbqGxwSEwYETfkhUvLTCH+rH4lkRLbI9fGE1qVMj2GLsrRm2xIo7OYlR1i15
L6H1w6KWv4dS/lG1yDqO+yRZYI1nfnvLaqOTEGUKpnvNObDcFbFavdpJRxhci80Ba9ErjE0+GTQ1
2DEWE1oshiKkMwxD8MhdiSTI1CCllImLB3VCpkp2AhehwwEcvN6re8yrUb+BL/nABwBj6ZvymH/B
jZ//L2HntRu5lbXtKyLAHE6LubJSKZwUFBmLOV/997D/g9/TbriBgTEzdltSidx7rTd+8Xkab5Xm
R/lZzS8Akep3/ALjOee+bO6s5rAkq2ZA7e+z+oKEcOp8zGhD6sp+g/M4hQ4PtOg9Ayeyc9GT+CuH
qrmXP83zfMLwKSieVns1/ba2tFWZbY4CGdkQNRCHr8Y9ipjvzObV+TFSJrEAbKEHI76SQcFJLiYI
aO3eCgbZb3m7GK5bjzwZkUWCKQZh2uQ0hiN8T/wyldi+WT5K8rgIxj61S/x7ePs4plPMWQCGvsrx
DaPGLRY/EQWeOdrjQ5X5Us5S5C3vaufKN685EvFLxhs3+xXpG4ktufl09SlkQ7DzmIaDg44VXSUY
taf7sp3dVrBgRKr8zRUNMiCg+v242tFHbzu9qzTY0uSnhcsKwd11O88Hsb/U/VEq7yP1vcg+r+3D
RO9VvC0fYa2jEBytszEhimqQsINUNgM1sOrkczlnWCyc/z4YcAz94agDUyMvHRWZ/K8gyOhap7SB
8Qii1EAnbGGSQmdu2WSR4YPoBjBu0D+9vNd09KWIcspNFOAf56BTzC8RerlbgJ9xJ+wS+YU+uo2U
zSi9RWYm1xyCZbDJ5dN78dgbR5rQ5Ckg1KsBSSm+sNIFFX/zZmyw1DvE7DV83hBqFVSkHPkKbucb
PWMzBEjscdiyr90DOB4wYZTpsRTuR4jDon2o+QVVWCjwQG6u0nYFwJKtSL5xBTyPpBCa6MJ0UK0T
gRtJzkq25S4dTSES0PWOM1jxXuvbZngj9t1pt4h6BKTfthjE3/UZBBs2GLs3+bKLYQOaoh3r4o3Y
YhrYYKiF1xfKMGP0BheFYEo9Mz9CWK7AqhgSL3t7xLESETVvogE2L0L8Cvqmcrz2yI5XNsWaXXlY
ESVQA7rTRt5g0Ynq9ZEgggepAqChYE+Zn1RhWt5zgG7KXxVUZkMg0bb7LnL8A961uVvKncxFhQOh
OF/rlxQBHXpg/BWpm6JgAxUGXo6+IqI/MXvkNvaMTgLD3CQhVn7sOEihgF2g4bDRbyfMNgT+Zq4C
1m94mE/z9bSB8RGlXdafLHagK/ife0PTrmxwgZbAf8thjOCbwoidpXq78nleXYU/OHwmgjeJd6y+
qW3cIN43Q+/VqBFKyE+iOQlOEDcZERmlPcEYOAZ1apVrfCWJh2mpIYXGsCFNBj5R0++xSPizEWbc
0TwcjfgYVw/juC0eMl87wAvVxVM0BI2+1aftrGyKn3YvI8YR/bI+ZPWh4kwaHgbDW+/w9XrGfsCq
MRiE8tmEAdsRIjbUYb16KuFjY08ttxorUu2W2ul6O+iL07HvIyqD9usYEBDprXA6D0dEmoDmKJ2r
dnsdSYjqWYmDurtboJRR3a9MrorsaDqpIgcqRn7evO9bifSRGCOfmISh4kXykiJs+d4Ur9gu31EZ
SggWk23iIGDqvkG4PNJqoQ8AIrUAzFka7CvAghRoIij+/GYt58zAMBGkOlrwTeOkAGHEQNbniEbO
hfh4TDtuN/kr4uWvYqTrXfWV0oYGVZESVYMl+c7k7qw24lZ8R+bEF4ltpEz9HTJ8UiFN6W68Umno
4Fwhn0ZGFFESBbShW3KNLSTq34/3KXPjzQWNgQ+G16HMF8Gopbojuopihyjza5BR+zkV+UmJp7/h
aAeAwZtuEr3DdCTZeX4REImx+CKuS2gstCd+YYPbYr021Adgt5G9qS5KeCoyqnTRKbvHudmqFfxt
3s7Epm7wsSOSW+p3ksYoa0xeCQSjNgzBCXLqzDauF2W6q6aAtIO09DXhLDZBmvReyxaEjqb3EY2y
KN3OMIGl188/re5z6T7G4M6zJ65Dg1dMW6IGq6eBuFAOyIFwarsV7+Tc5XNmBXOq5PyXE/xPsyph
Pb9Ce7ATKr8hX7LZ5KRPYLWTFFdG+4u+j4wglN38zg71zVE4eH5isE4JpilskFe1W4RyTgS5m23E
8cDea60cFRlPVLiBCV0f6kdD3VCTMKGcb2ERnHx4WrdBzhqUjT8aiDC83/Sq9L8wsf/+iZTVafz7
iMj6wc9kEE5AMP//joiTZpZqkjJ9D16PVYWwVMIV5o3w0D1Wj5lbczAgghl2yzN+PrT8m4hgOHqu
FxtEjMTm/px5OWKkL+v8tz1E1f4EyRNTSx+kpq8Bw7+NbAvh43mcMr9e39D1M7vy+WrdNmFjrxbb
kPcoTqmiedd1OyLDWQwlEiVuK1M0oa4jKqbZdDy61gaASmlfUoiM/r6Jzn38kiInP6x6tM38fWXw
kyT0vsLrIH1S08uF+4qOLG+edYFldQhvSbVPO2TZY7uJxldLeReKsO8dmWy3B0XfAiw1RWiNe0Rg
8ewC900uNDEaCMm9eeaH/Kxhs4JO3RI9ew9VHm85ZJD+vBbIrpuDMD5RRo/2bpC2MrtPb98Gv2yc
AbrD9MVPq3DKzGt5ZYUg2g+7vHlQtbM2/KwQCcxNoO2XIGHhhacnGmKDjh2ozdh1xUv2BPtLvSD+
yOQka6BjTBnXYFxezCvdmV6UoBJwo+bRBLrMHwCslBrPpyst4Tjuampas0OhhDchmPna8q4gIDva
i5XX9JsOBXNJjinJschTs/tR8bijiumCMEsffVX+pgZqsc43yUM41XLiTV5Jm0P2JEyYlL57lJN8
eZ89gAFM0j2JuqbSzm3pLLDbInSvbSydJCAYXC0oayiu4qQnt48jhYni5vC69FzoKHBfLByI4M4O
Zgzkh/s+SH50nyialqmOJfoBiEn2dK6FV3nw+NeAFil48/iHSbYxEQq6JUcGVxJyFT4tYWNRPoIv
rdkWvn6snMVDLdbsu/gC35DPfosY5DSSHYOsa0uffeIN2Zm7K73dG+psC5yFSCi8rPMIY8ACpn3O
26uL+mffeaa/OMZucZpwdAePpcPJtvy1o12Ry4tIiE1zHva6jx/xp9qjg76ULgYWD3H3yJVjJw+y
CFQRwk9+KAra3lU9iEHpZbjAKEDrhKg9RpAO+iCYNjR/eE9887xacRffOkBV7xkCVkJF3a1lXRgF
WLr4n5OxNx7jvXGSf0q3eIoPwm74rC+kpZROuiY/TI7Bh07xDI6uVa+KIASP73SPDFI49HtOCKZB
wzVw/IwOjsnv4az70JChFcZhfZmctarK8vQtIhREwDtu1do276RTcq89VOFKAfR4I3CabrRTGVBH
EhoQmXxP2md8uHQeYOIh5jJe9d/IWUonv+t+pHc0b82OfAMSlJhZ64qYFZd3f3BWUoLvVr+LeV1V
n6u+NTcRF41d/6CSvtYPI+xLh3dZdgdu/GWT545MMR9Y6Az5t3xK41ppR6JH42uzr1ve7UxKXwcM
7ecKCBO2Bb04dNW9AGT5t0NQ+uMZyM5KXigtSywO/3tAy0llLX3Mo6n61Y063I34br53JylYApSu
YNUddIvNr3zfYCH4K4ag/JHdUrgadEsFSf5/keL/QAwFqzON243S49bVWlfF6eA5s11l+6v8Gmko
v+0ahSFv4Crj9Orb9ooOzDiXOR72MLoeZXtts6Gj6OZi1iAVhkwVYVXOQRYwdzKsKq4KM4NBDRFy
bC8Ylk3feCCZO3qHJiqszy7a6SPh0QMFvZw6i8dQVLAS4paXm6cczwkgKox2Trsss5RNcre2OICU
t01+ATpMmw0OU9zZC/0a0b5Ngkb0uuqUUOqUv49Y27tAVTzj+qEzicXdIZ+4aHpbuJ6kBaWkm1Yb
pOj5dVuEeGf9Oj1KkDyd3Qykh3spd5NjYtnwFPZ6sUbsgTWIounosGrkSUq5+Vr8jOiq4Swi0ovL
aQgy7Th85Y7CFrvke1Un33KYOdxeogQPjUWODWBm52Yyj9xDZW3m686ADW88aBRyiRykCFxqfA4Y
gDfpp3icOEgsFu+7q8+naG5W9DVN7yDBdA8UtgIuiAtqW1sILbS7cuy08RkZ5arvthc3ZWH7kT1L
c+g7z/g+B+SIWUgzwpWJM0czPo/c/9psU9RUk58IHXdsef1JQD8Z6BQdKeNngCTItyhm1jkf9dGq
6cMZL6iPuvXZ2DM4q6NDKaObd5XpQOcyaCZ7z8qMTeoxxS9CHObCsGdJWAPwRoRGtUuQIJYn7XpU
rXeiuyJYuKbC9ILX55yXbjYfkY0CJtkJcY4srxPK4RC3Aj9O9rF834hwbx9IGki3gxBown1i3A2k
9cSvyO4GQJMrFPFpJHxIFy+N5kH3dR5YFG4dFV2wSzPjxIMq9MGC+0IiPJr1CEZ9L+lBAizdOb+E
2wgdumRLUlfMHEcW/l7tXjLxQbV8loqoQRKCweZxRaNHwUl0d8TwDwdYrqfmAx0cZMNtzJ78XSR1
boHu0JZnb8m3Ca3VlifrpypDyvLQB5BtwB9kc4qQyly1qOHdOOD0MouwwDo346JGQYoqrfHjMQTk
LHRy18n6csybHXPEgmLv5tqHNykMVNPrOXor/oJrUz/7h+Hyn0fH+vf/cXRY0s0spZGjA7fCcbXI
2sYHhBG7JKqXj3rx08yr79ULfs3YDNMEbiH1Et9gPhLs/BOG3BXeY5SsCLTRY+ds6+iqbQoDIBhe
EztD8LZXGHWwK7jr474CveorOUsDv1H8SbYBHOWsXKDLzg7MoHzDGDGe6Ziy4BZMRzmsqBXawu4O
mQ5PI3q/3uINB724ZxiDMHNotYscs/tZRntdfiqnt7wEXSYYQk9E1QYkRTv0TnvDpr5J2T4cHMj9
YTVThdw6Pa/F+sav/BQV59Frw2ftJwtCVh4jxzj/zeb5S6ry+1CvqDqpP8o6OP+u4bpqUq9nRgH3
R5zIT3ZcYST9m5MaF43pV2d6OgCB8wOnDy01ALvk6j6Sn6F2pzo7ivKuaR+MMdo0nHsSVEm5b1Mq
a+P3Gr5F3KivxcforagOtyBaNbHbjfDTxYFNOcfKzv63fJf49L+HyJ5QHt0whcDoXD+TakM4c0mW
tBoY1mXBIGR6eQqYfOI96i3ykP8i65H/YHmFwvj/n8Vvz2Acxa0otzyDwINb88k6VSEWPKDCAhaL
Q3bfvPeecsQvYI+Pjf+3qk71l3DnX78MEmtkS6YnhWa//30JusUohdZkZ+SX0TmZ7kUGMzsYmkcU
Wo4Jj2Hk5lzF18J0J7ys6EAdlv8qBouzAUUznK63Q2/dVTOoQedBYDs946RxUOOXUrRJ2stawizC
gqmy3arGquEqhkOr5LamYy70GFablKxcx8Rq5dHYgVZyIVuDJHGSvUe/wsdiSz02AZFH4jbZneA0
zWoTEuzRcMWBBx3guDgkLgsPkx6yi1r+VQEKNM45OQJ3sMDOnsFlAfRf7lXVz57h/Ln7K6Rvoht3
YYTFI4+dIXKAVqE7EHvBtiF6Vp1UCPimkVyA3KIj8ZBtAofIh1tzZGnLwMBWPNBr6YzbgNTCH9+w
wlJghGF1E7skaIGjop2WmeTpInSi6LBOqymg8g69RUlIYtAUCEC9Asyn5KvTUrtCfsD18fhuCe7t
BQJCcolyQ982w+QTxO327/FLBeKQYonlncb7yQ0IbguTUfhmgdDXVyZvoOCyYNn3Zy2ofAb0iB2q
WzGglAYRDrIF2x0xkfi/CRWB7uQkFPAuTgEXTjfYROmpx1HD7Xq4KduFHcSX4wc5/uZLS15NjqTI
PwMsiHx7zZ+JkXsL+witdnMYkBlFbqMk9ojKPESkz/3Mf02tVy6GSbtxdh762ylPHivpibiGgVYR
VP0Y1cfyYJBHEm1TkPDMHhUHt0FNXle+vV0PMkdYQzDniWCaEgV476UC4aN2wTNbuayCU/tsiJ/V
vIdQ0T8ETDILvx9XWWyzvlu0nTAfpHGPiHFOPycJzFUNCSFdim16O3CscxOb9qT6i4+wvdpNdI8g
nzkJKVZPxPeB3B6Xcq9Nd1K+k8Z3LBBQr3aVX5C9aVtB4olw55mIDPI8HVE/RB6mR5yCqWvODpd8
W4TxQEi829UkKbo6YporZRY2ERNT7bEwasq2Fk6MjDL9tfeflsZSjZEXjNYMjOzZKo/l9TA0nqm4
AssX1Z/DocHGoEKbhLfMH2rX+DC4R1kX6211deKBl3cIey9/l1yh8pQxIMcmZlDS/Q5bXL/Pc5ZG
/B5dqFqhiskZHQ959C03iSuQwcTMpeZeTYJL5BOWiZR7VVsy4YNhVHstIvjO6E5x+jl2xwlYqfMZ
BdPWKQeHEyAzbdPwEtltAOi5Z/BO4/TgP1hDiDcM/xs4+qOQgGg5ib6llSL+JRL6x93eL1NCjB4s
ZzsjAmKRPVin+MD7cUexgPXChJ560fcI/Pe+7uTLG3qTZ+XO/FS9+nQzN/3ub6uS8id0jspbGiZF
C2HS7+gcxErTSxJwUf1jvJicblvV7k7QFBBtF/hKTIHxlZAnFkFgGHxHIz0Hq94+aZ2081arDBYq
2DxcKCRDfAivzRMn5FgGuHURuv7tnv4llPrX1fCPb/i3u0mpurEWUpLEAIfsJBgP7COwiRqVysDv
f2/Pkv70CamyJtK/RsjhvwT0Uav3lp53CGacGxltvS89G8wvl+RRZCotvk063Dd/C+z74xj4z6/6
m+ZELEZVG1W+anTp9kOIqRlAMfLxWf6g+NyuSr//fjj/lRq9KipUSk2R2cqmDtb7v3eudBPTQU2Y
J7gy3zhD742T6UN9PyRvgBV32BsgPCPQ601y+hvrLqn/Gjno/9MUTdXRT/D1f+/5uU0096aNvo4c
BX6nFvMhpjftvjHDJHu4UgWFTIozmvMCR8nkQclhsgd555YS+rsInycX1RcEB953zF731cc19Zty
2wOfYTcQvur03ODAzV5kgub6g9Cde7JJCEgawYJ8RrR+AirY/oLoIB42FZ6SftVWTA7SO+iwNdXE
Zc/jFYgl3KNUAnvFUQ0EzPM216b9PPO8exS4f5KtXbniBsMUAWYOf/qIoGocdknDwQdOyeysXaq3
Mnscg+apPlk/0IrZdXutg66yjf5SXHcMyfomPzKA0q0NE5c6GlSDHCiP6j2i1UTb07LRtZ/izdNH
r5K9Sdj0NBs7GalfuFix7KW+MG3ZJK8gIQRfrHSwAzqAUqS/uv123DWZz5ZT3HECjqqPOe+/nylZ
/Jcs5tevlR4/0FOJ8rn15frHiVdnkb7InQSh8sZghuK192nwQMXer7kFG92foGu0ILlnPaY/mcAi
rLMoNbdgotQj9aOLB7PC8nfbEgeCBC9hD2+RQzjzPZ27uIQZy9FbNFQfbaTrKW+DlksOJrZx03FL
jh1B20odxDzKVCYhvY1a6PuXBX8STwVGupndzgG9r4+AmWRw4afGt3LOyG/S0MXqylHhHof7RTgD
EBx7VECHpR/heS1tOMv1Fh69VWNzezL3KhG0SN7NjfzC4ggwjItl0TamtofMzJZzLB6E27Fp961D
Z2RH9qf5MC2BHKEmeJuynxSuzRo+iwViipwEp7kYb3h6JT48TAoALGRg+O2Zf9nC+C34+gmPHtFe
qNAsdJyvqgwc6ZTJU4XjrjyD+FtkZWifppNv6HgQ5tC6nocZA99WMfBHex1DGaniWTgbXOFBBhu+
Gb5RcJZUWSJC4yBYLVoYc7StrBwMjNTkGNItDAY1PRS9rVa2Qn41YQ5wXngNQFeYoXOQHv9a9zYO
fsTjkMAEsYycofhM5Xd1h9qwBen0bh/zh1LYTJho8//74VOs9Yz8n6tiffg0WVeR8ugqOOD/Pnz9
LU1KWmnxzYW3lkC2HEPybhxlBwwzG3EHf8jALmjicQtsro/4HPNTc1LzHUGLgfmqO7Uzvswehr/0
h7TFLMJIVrv56BXEMaKDWD28Ds/aeAtBF1Tl5QoPee3IB/Aq9XgdPCodsN6ODzjw4Eesxwo8zyr3
+Yjb4KlUDx02yZMGLVbscCjWKzAs484OY8Udc19ntFnQkr7P8UFPbDb8XA2U55pSNlH2xskXb/sb
y8v4XBlELtsiZ9DIqg1FEgfitCWnW5J5N1hMXuXbQxH5Bj408cIBShfPpmfQ30jlRvFQm3siyQGc
MIOnfXQnGafrsyW5yIivOLpKdzxcRzjgc6seS9lrwKKRHuAZnXb6xbBgzDfD8NUwWsohwYmDfkCO
gh8w8fXHydoxFGvqDkeorJ9VgiNRPKE9RsYzbeE6CKFfiPcon7Q79hIppNxezzxhPBm82pMvd7bJ
88tRS94Jj9hMMRhHbMO0ajd9vKmZXlnv5kvqhHyJ+LlH88pzaOwt/q547rt6U+wU4w5vP069oDbD
XnLKYk/ugTw9QmhxRqNIH31RsQUfAayRHbOX6gZfsdGa/S15AypTlsP0s7iDv8x+ykRLyXu/1r+5
cR7qYLBXLkqw2uouMX3s1wkbkyP3iI7sqSfrJZhIsAwHnjWkOEq7l/qnOn0rgLWS48iPknmrc4lp
vQgS4l1i+uhtothviHaFA6D87SiU9z3HzLShM6mrL02HqXilm0OgvSXGf/U+ojyEUulDojS13J/p
HhbvMsQO8mrCn9zKAmq570kqAL6Q/eiTDAMKKOIT2U22DBgc23yfIy5bNkRi2+N002pbjkixBz5l
8Q4h/QvecS9oY49zs2u4fram5UZE9bAKXL/jgX/BlgMimsht9S2DkD1EY/1gbNL8SdZ31tUT9Ufj
6pnteeZYnc8KPIzSv4rjlzCEirlP75QOlx/EGuZmkxOYlksHMTPOVwGJRWhCU5O9VPJB4XVA8sV9
VrLYUgA/6a6qOQaCD9lGI1t8Ve2dste/k8k1WDz0A1kwwGG3h+as7Lj1wNZ63qnH6WX4XACrRJsf
drC20hcB0BtpvTz99G1K7NYM+sfI2iSNO2vwmshVSLmfUxqmladyArBFZF3V4dXo7pL64a/mAf1f
YlcOMl3XRXhdgnr/VXVaZkJfLGJ6dfIm6H/Fx9yuFPTtdWM9X5XenVnpBaKw8oceXMEgxOQaKKf1
UN3AM4NqM7nDkcVhFS4K4oyLhDpgudPLfVEFXLuigNCY3g20HZCHuxsxUmhHarfqHuiqVlZZrUjE
N90CSZARo0QYI3I2dygDBOJI/kyuWRcgkBZCNczX9RycMCQHCds8PG9mkzJIMBQamrF255i3hr56
3eu+rXn12MFvRukb4SozUEezadbYV0d1RG8k45Oeg2BmflnV7B51ooA95kuzIUMBDJpAsY0INWV9
UTpB9AftpuR3rPoKXl7qZohiuwBzk3VxSd3cN/bA1jJ/lsExIYwTJkxbcdwu3RFxy62H2B+RaW8h
lzor6IrRfuB0mENc/dG8kx2FKgAhqFnU+FE6hIkwdnIXGGBGu5qQXa56GRVC4symlygBuakzZ+v8
l6tN+tsDsY5d/xirbqpIan0JxjPBRdsFGQXOhIBEJdAJedAm3+G490tHyPCf0aqy+e+bVf51c/5+
s+qQW6wJok5n62+7gqm3hXod+PrqgR95cggh2a+cFXWhWIJx4EkPV0ja1Abj3NAED/8FGOWpZPhx
KD7hgVuVdd6yH/1uTyoRoj1uomTHkLyt38XtlVAR1zppMFOxmyN75BRpztc7nj4mxcLLAvR+Ae0+
D90zwgUP4tsmTWSrBcR2gnVTeXSeF3sIm5A8EmYNG8EM0nrLjS/KEQvE/WTfJ9vxmNwZH9OOuxxv
sen1VOw+EJQSMlGtmQXaXRXcwggP+LIquf3+YwXPJwwtvnKf7T/jB0ZzW/UIXUG4CS7GWIMMxUMg
dQOYACp7Ns9XQLOQGXH9fwR3fEq4j04xojISI8TwFpIj86y5GuodxS496w5f+oCB9tUMLbt4xszs
Q09v1dP6rzW2gMMMqaITb75TQhTpHffK8w2gp/OhaBnl84NMguV8PKAOqPxXfW8dshDnebBa4Ig/
8gusGt98x69iIHx1hS04hjNuo1P2UbvZkRAop7izQrRSa3ElQlVvDlBhRETTjPZ8v7z+97MkIQH6
fUxbF0+VGjVTo+0b0vb3h7macykZLCdrvIKCFV4YzrWbbyZhgVwFS7clXobiNNDEKjupKDhVF9Bx
AL83Vj7qpRScQabXo28/lr4m0uvS9LbW+ShfhPrO4D4bXWUd+opHLSc+y5ldQiiP5YWYE4GwU1xY
jkFIMbq5C8MHfEr9BjeOyosnmxE5BCa8Wxxoa/6Jtx6FQR7twDGnl3G2k58cwAjRg9g8A1QR9gWK
wtfnryqCT4HgQ8BG87SgKRCaLd8Tm4XkWN0qq0vvrDX09Mq38357v/0g81pFbsi1svoIi2niemyx
MWDcgrBsL+xvWFbb+/kNMG9xCcBtfdLKnRYDoFUfjPg+O+ZfzV57kKkMmTc0tgcpZy9RDEepJfAM
cwCRFuHoC4ifI1fVd+K25+zqa7fdDxXhi0Qo8MpqF9UMkF9+tB+mrR+EkI94Opn36j2o83k5rcG8
Egj4FwPY65qyNN2pn7QstVRcbkTyyJ/I+0SnaKMHeWTiRvuk3Rxm1CD1WbbBGckvwduCOXV7O9UB
UgPitG/IXBDcOihQVn78Rzd28k/3xTJ+9aE93OUZiCx2sBsjK084knfd2dJBhVHqbZKtGd4MN33o
tPfm6iOD4TeNxsaqADODCXJUhu+qyffOWo/6GzB61gDIqxbW4BvDBEg/cw9aRbTuDiJwDJfb2O+f
VxnLfFmvNBgdpobCK0lNRzbHG8IEjwYZ7rg/mKs+Pj6j6Efch47QJVGLDLcknBnDMEfBF6Hb3lvb
bDUqnRd6SWgCmc1NhQQHZhwWrGAdJwHjFQ/eis2i1jiigNvKxwLOdPwsen9oXZYvUUQQ+Vyi1OK3
QqoJn/WOiQQeXuGjx8X4EcM4e1jkCAtuaQQ+Q1Y70wNUQzlv0ACypc3GKuKhGbVhl449dI2NEMiY
jwm7R+nIn4Z3Qk9HNPgn2h2MTQjQiduEsEOu48yO9D7q9GMM2E2kbWdlLBLojqBlyPA0n8Zd6sLq
kmGN49idvF4MrtIhkiCv2DK0DR5XJ9piTrpjvSbtB1QE5jGBp+A+PbPJOAQn8N4CIno4ddHVKY8d
+WVR0PrEPRH0VqBUpU7ifg2oW98Fm4jMrt0hF/6VpIVQ2WdFwMJ8hmo7E3YB175hjrXzOx1hihNg
bxa9tkV93WJ/AcwL+jI0SiyGF2N+4Cfmuvom158eWJcTG88J3FdJ+AziIML6bUi685palREXaddP
Zpgj5+En+MJx/j13dHEu+4644jhoy3diqtnn6qP1JYN5oMrAoI0REHEZziXlYbYt5ZJgJ+P84kbN
8oc6C3JOKpTka9adsg5U1oUwVVuAjTBXhfhyZErK+AnNyF8StpGCkI3Ka9E6I0UlyZCoP5e8jppn
9cd4WOMbVgXE1S8QPajQZJhVQgWlVIOTYP6IYWdWpx+ljveI1pM3hp/Kv5GPgMofgGcDBuAZDiVu
UR1wYmy7zs9bfkmLMyaBYG4hmDOcCCOSSDHfsThiHE4+WozZ1UX+yG6H64Qh5B3MFPMmzplBgdRj
Eb1dNIHAJF9rcLMQ91vtibpkbNmIPLSRHPCYGljSV529PdToPPAcQOWXXOq8SdcU1RaaJa6GQXji
UJGIEEZNA3/qmtOPlrnNU+rSA2zL0FpSEpTRObYA/Ped5cqVg72oCGWUSR8k1UFUASgN0k4H0HFG
wh3Xbpak9KGz1i/SVz+oQbJn6bs5GOgbakZSci4jb/Z7oiL42IcfgYZviX72bre+UMP3knxe1R0r
EwxZDHj6ILMK2yUlD/JTkbnkZc2kF+D8rrnvmrDBJb2VbYYfT0BqVq8J4tr1LtM26WupbHvhDI/X
r6zLpjJCnHi3Ocie8+ERGNOGYZeNbSLfy9J9wq1PWo7Fd7kHgXnG58zkgOp9pxewia5o2m/tLeiH
+5hNyLAp5UW8rOhnCuARJCeGk6HKZJvgHPBprn3j/iVRsyHN7jSivmsUd4rOZALyypN33o774Wm4
pz4ACDdHjNyT2Cu/CmtYOUWPLK4eGYc9VA6GhL1enkZl/0u4LGRbGXUHqoybXyq7KaC9jfijdr/O
M3HuEJ4UtUFXuKS5UCd3LTeECH6j+2IS2seDR9mrrm7kPBwWDyUnfCWiV35fZn/UoiBOfdFX31bo
OOSG3aWhaHOp8nFz5x5izliKDI7rQZ4dm8duX5w7UvF446XdEJS4TeFWI+UxCQqv/V7YTlaF4rBH
Xllw2bOA+9HW4IZ4ngIDIUVxTCmmBlx56N7xevqGix3nXWgOfDMB0fZbtM8zGZXmMe5P1Xg3y+Fq
IFNi3hbYO2Fz48UEeGaPoMgXIJwk1ssN/zvn4dqkxaqjKcDjQJdnvMYSn/Hderbj81k0l1y+UcQc
7TWxr2DKoGKPF733xSS4Gc8V+1FJvKfGqXKUPFwuyAiTHxk+mUKL0yIfwDKR3vYkkHowYEh0ru8o
OFV+19nTFPlk9S6ffLIG6Ad0JIk6tUde7TSsEjtUWxpIUoY6bSCvwB1h0XqX20GB5Rbs1QG2UGOB
0HjXCt5cnpCJMlch0HcjngsCHxRnuoXzEGb8SFx7BG+62T0KrNL5nOz0njwOCPj06wY0ElQfs/yW
XPdXBQZ85I6o+YXwoA73Yn3UNPRxdiMzgeBy3pI1uxAIleg7eORRIe+hvR+Yw9DmfSKjyph4PjTa
7kDECKbTD6RcXghFfyS4hsNAC6PTBOZVecNE7jJs2ENTEdReoRDGH5v7zafev0fFt4o7btyPiOr4
QZCrlaVvAdAjZqu/ZePlGh8YCabXVUCDmCYGeiHxGpjevokvxIVYjO5w8DjoITlYWJTnBV/DzASD
kYZT7nyjXJJZJyETz6bgUiByfPFlZEA5goLENek4o25OuMzpjjqZGLUUmtB3YgW0kTEUwXP5kZ6W
APVDzsvA0OnkO/mzo1rAb197x9jqXxnBxBSgd9K6MMHac8JQHkasHgGjgM+9tMPDT8Px/DJl7FhV
Tmqj0jNrS098MOWRngDu8f4OJ7vUvvdYJKfnTME5SA3AM9lslr9QMoHIZ+bWmh2rPs4J0Wpk4dgU
b2zASjtqAP0l+tYEkPefIdvikOb7AALXXMlEVm7L7HfdtrCIA+4sb5g1wJjXmLCi2ofSUUmWq4Xv
kb2zfEmJ7yILiNEc6uS7IvDXxWo9oJqBxMJHFxc4SENy+pDPqVWQLB6lMAIDxJUooznMRZ/Pn8GR
Nr98uvQpKyjdJnaE0WWD4hwxoJFSNEJmZGgmO904caFptKMQVjte8uVLZFZoifjZ5R6WmzbZTdVD
+ZlEbFO49IzizaCHNnFbFFWJS0SlhKXPQRdOZti0/+XQRc8M04dAcY731xz55aWTwXWPa6Qt64OG
oL/b3/AxVZiFbKl0aEMlXyALswGZHAlAymgTStwVxSpLyCC+FErVndUIgDO7cM2cimg7kTyhZrhd
c5Qm+WTKxxjNJr03DG54wiHYyq1wdSxe5MwWjnzvDAlvWOd83ksp1MH7TXtGqPGJuQiRJuF8mIVN
eAfaj1wTbGJGYhEu1m68Blp6t4jAcMOjWjwKeH06Uv/4jhw2bq7ygfww31iTmRYQ85B4tghRikHg
wXP30bZPI30BHRs+1+lwRw9TYZKu51n/R915NLmNZWn7r0z0HhXwZjGzoAV9Jsm0G0RmSoL3Hr9+
nquqipIotfT14ltMdFVFS0oRIMy957znNfNJRm0duFK9w6oAOJl5DcKl3NWMbbcJCHXlYgmQClNG
EhNnHuMh8EPKrqN1Bo2CBP3ot0u9WnfwDzBBoJZEafOcMoJB56/tFS7WtAL69YD8MxJZwPXHVYM/
Ot6jc/MkBDvdsmqQWy6GZOEM+8lYEzWFQpZ9AUIQpWZA1fEIWbEne5mDh5uejojhMa+WmkECHzg3
hDi8RS80F3m+DdHjZ55bm8hycIrR73EqiefhU5adLWvZN7uYIZIpcsbnNiBUcizQf9rnHO6+Jb9G
0jHDRd7Y5ThnILGKwL7XJU8CUuF2ExYMDCkHA+OVtweDpeOIhYsPSYWDRulS8pa5trCSOwr4oDux
7VbclX7Vi114bXdrW9oSoFR4F0V9yaInz8CLZPUVhSuUZw1mPg6hsYEEYQcXvFfu8N5hapXPZWmL
W/Vj3e6s/sVP7/EQmCiJKHQ+C9oFFXpVzWq3EFJwQPh9sHeE+FwlLAzZZPwa4uEqs+TMvHv93n+i
clGP7da8x2+WMwf/I1uEyRK5t8n9YFz0flURIGlbn4tub8tHk3yoWtp25i62wCBZrBs1W9j181je
o8x0LtBsTHNT1Ucfc2D8mxV8Tw7WOgzWpnynNWezOujSQaruSjS74YoInjZ/LuB6QegC+MMowbrD
hxF/J0K+oC69wuUicH3psx6r3qlFrYvTd7GC3OjIdLvrXthHQw9albgtAyjymJirVKF6ufedTQNF
fDw19UorjgkUNmee0pnna++j+9IKAUo4HfGZzbxjrn3x8hcGyaRrjdlLz+Cjb3G1X1BN6BeWtR5u
KyJTNFgMYYBql2n7LNP81rwL99RpZcgLStNvf86cp0S+92MEHdFzGq1bf5v2h8i75jQXHY66FPKw
LTzjbI9P+hWmTk7iMt8/sEne2jt8O3Hb3Mbncy+6tWnqc6Rc03iltsuUaWq/HIerjUoNNckBA2YQ
VTDUnJs8Rvsw2ju9BPN2FgPhQoBr9mLKgWlFsrKyO0YsKN9wsjSbNYvENWt0Wl+XLcxa8OBCcJXW
3AmEMdTsPXDyGnYLbm34EWdH3FjoW6iluuYlMvcmdhy+8lAwfHMbCO45vMYZpnPholgrd/6TdZGh
FCTRK8QSOJkga1h5CAWKTzu7rUHNUdBE20Q7BtALuF8kcKU7Hi88EsDzsnRH0iyEYuEL59NG7pFr
GI90ZPDaMuPdyu9FyIG0rOWDCrtfhmKHKxUT6W5vrEhli4tHpI8OB/cOAppqD5T+Tvg6Yuv9yW6o
5jBnRaNjWWv/DYB1rjKHjp6q/inDJrTi3p69EpbOshJr/KYp7mn3ffgJDFCEUxQKrkiadezN/a47
Z2eYJXfRgVr8hIgdZccDVx3fXSpHkkKAbpNVvmzfqUOnBwVfbvuVLDIx+ybueNEXBCKDaq4y3Bmh
YBkxyuFuVfTXAPun8AMlSev/BopW7B8YBgI9NAWCqCu6pco3YrxQnbrW09F64CDWbKVqoyT4my38
Gs7oLjSfh3YOfsDYrc8XDrgCVA1EEpTi1jwzyXQgfWdr2I8DvXz7KahPzKFl6IDMPEpnYRYXBJaa
fajBaNIcsGNRICgjK/DLKLKrpBC2Rk2d5L35/vOY3+EGCnMcZoP2rC496dFfZjCviaWYgaOYJzJZ
pKWsUP09G1t8xuiVBWXETxGD4Z5kfbZ9uBuriRABai0svJnlap8CZCzs7vz/diFkZdkZ7/xKXymg
6jBU2oOxDj8lLZyYZbj2aC4IwyW+CEb+KV5zNAvsfak80DpjqFB/AKLIRzneJxOcbudEBF5hrHD4
QVSqtttADDPBANGQQvmc51uAeXVZ3jdPA1o53A2yOawkaVpAo5EChMcrtH6duozNIycsU8dhfHEx
eVEW1RIWG8aviPHphUidthYZrNFpVaHLpRAjSLhYO7z2iFvhjqOZF+aMwoeVR6mk7cX5l5HTZUTo
TWQ9YOQmXWHktzL4totJX0AX/TUarf1M2vnt0ySetm8HK6PZSPLA09QsSnNn0oYhuJqW+uMISrNP
LtUu3RvH6JI9YVLm7csDrMMlzlfZl2mc0X/MugeAACjcqrfQfgOVa+ZPn3UsRiFGywaP+w2bxmli
PyoFFa0rFxBdtU905HcwkB/yVyhKcJcZt7IHxk82zI15+EiTh9pEeU9eMmMJ15egmxL7Ei7lOTkQ
kcK0BvEq0zwhJ3dpfGmQoMKgxLPp5V7yVw1fNP3FtmjFpYtD8EcNBR1znQ3Aox8RWjrzmTYwZDxD
NCDSE9moTT3JiDK4I33B3uAqa1XPsrImVKxfa+z51nYw1s7woVdHpbkoNVnu2IWzDZNJw3Em1+oe
mfDFj5HolBI0UoCjDbjyOGtbPCUBSj1aAGOu22uJIIZhEX0REk0GszCAvlrF+lBD4cwuVJXY7wX7
zFfwniEo+ps54xcvX6nDhidcP8nZCirYCaxtMVAQILrqmOpGCyylgMURDR14a2wi7ufaZwBsuDUm
FnU9dREnhOEATuUuIG600iGWIujnV4FQGEX2KqYynDCazMjroTJHoeLDZdWe9eSjSF6KugHWeJ2w
oGYfzXdWt+VO5ZvO5avhb8DaH2DLiK57aWhuGt7hVpnBQoInEOFYSsG8bLXFBFshYaYkGJBJBODT
TA9xeI6kpzYkLOfI6g28g8ANXCwPMKFeVnBP0I9vUMejFe2FaVfiuTZKU6ZTDJHbWcFIyFrC/0al
icF3t5Z3wFbd52xL1Mkmu7eP+lP02f/QdwXkaGLcmeqq70Y4994VnPNhts2rBxpC+DWz6UJhRA2J
UT38XLFRoNsujphyII3vxEhAA2eAo7KUA8HjDeQX5CGoUomEoC+L3iD68gGEKan3eEajyXIFsDev
XonfpWFE3SxBvDPx+Y1mJfeJJ3sEpovvKyQ9YCK9+CI+8guGBMyvlbkmrersS1RTQkLwS4ThY0Xl
7W8DFBzqLmpPqvrQjvskgOoM5jIvssUoUdeZXCh/butuht8MHg8zPFHSipQNxkrxnU8hWO5x7lYH
6hLlAVEROTj0qm2xESY+wv56PRINwTRFsCjTVbG255ILyP7rFcz62WjYUCBYavCMdU29kU7o4ZDL
ukpCARYmkLtTeh+8vjBQ6pENZwyhiuAsF48I6unCQgYwYPyUxJ4xmz4QzdLf2ouOkeanoDmG9Bv6
cYwxSslX+p2/hqc2FDRKczvzmQOovEsbiQskjL70Vb4x1qB1DVyl9UiiB5nnCmJLvvWDWS6AQ+YK
K4bQ6Zs7vTiYGDd7/iIV2u3ZmONBQjGyU0w6LzJmmZzRe699W1s1eAmSZvLrC/Vj4SDYYdQTtohA
VmTzpnAw08Gsw2QSGk3POgI4V852lLdMgQIR73Rnj3PceUlLOuCDLCC+nBPdWOeeAJcMWeFdLLED
U6vNByj+O5wvP1tHGa8QaRZdhKwq3zfuR/Y47kmxCDf2s19v+vrZad8kqkKaQph+8/LQXPK1QA67
R+D0g/CohOSEUpgabq59Mo/tE/N74QgEdR0HhTC7q5HFHKx9Qp08/0TME81Rttfr37hI/7jZiOvD
TNbBDNExldvrI2vRaFiNIYjWOFyR9McIhfJc9Nuz4BPw/2LYJx8R6hDkLSvrQ/jiDcznsT9zK+Q2
b/1Deh4oxjEYxHB3Xq8LfTOKB4Kam1Yzh60NW22GQA2kk3p8xczpjpiFJcgQ6pNjd4/XjAYYjXDx
tb+gE2OkPaXvvJb/Mff55rvebPs9hpCGkvJd2214ZKHY21QlyVJ7gnUyx8RyOosZuvYACwvL0N9c
6R+53uLo2j/c55sBuFz1XTjBs+DoJGtVTNh2+FoduTY0hSm2znDbRwSM+1+/AfoP5cTNcW845kEc
N04lQdjD/AEq1ahcbWsOOpaYLuBSsrFWIvVI3hjv6pLcDuSQGEK+dk/2VnNVyWXvlM7IwKsVeJKy
Nsx7StQBn+Tn4Q1ol+TP0sGkeNG/o+9RPn09+b+C2VE6j36ekdT+bY77zS//5xB+VHmdf2m+z3f/
/i/9z/+9YHju078Phn+4/DITnr/7+a1u/vtfkqn/YZi6gd5EhzXm2Dq8i78z4Y0/iHTXLbTxiOxs
RaWQ/CcTnq3DURxdt0knRT//Tya89YeJQkB2DIdGS6TM/0eZ8N+xPsgjIHFbRmvJY2/DaTNuHnrJ
VtXezyiTnbhbqSFKMNv7zRIvPuIfltKPh7h5vk2Wf0frOcRA9K+dBysTI3yI0R3EyTDod9/chr8e
yG/Djb9nG/99NPgreJTBiVJv9pNG6mK/kWXY5SPkwuyU6+k+z5Gf4TGVR1cpbze/PuCNYuPPI0KY
wakQezQd+c73zYpj5FUpT4iW7K7bYWzF1DW3GUkp8qL0RqA+sEKSiXOEzXoQb8N0PDajjs5Zc8XF
HmFzVrjCyZJ5+fWZ/exSKJYpKzYG35zhTQ2iRLqS5NPgoY6TzoWWuEEvKtd254t7XRGUmAy/W0S/
X8z+uhjfHFOwjL7p3HTVH01ZhskTo2GbDKw9kjcLtSgk2wJtfEFVQsTdPMN7T4qY4A/O75bTnzxt
337pm+assWPTqEq+dAFzP5KDbaDH7q+v64346c8vSVAx+hzZwnP/9hmLrLHLbb/hjnvM/+TsNaMg
lThWHB2dbtyYqX7ozHZXo052mvwOtGOysvVvzkJ8k9v3CvN24WSuQkq9fXUr3WjVOGZQZHaQNhk+
wniewCnHOmF06OyLMiDHCaO2cBsZDg8AQo7xsUzth6BuTr8+Ge174dCflwQASMMeWFFJmhXPxTf3
3fFG29e6lHYbXxk6w2RISU5lSI9+SDKB5IW+B4orRpYPGWOGnMBCGV2JOupbB3OIphxwbR6OtgqB
iHFzq3jLDOGCD4sk4p2Vo2TfFkDtUPxHRsw6s0zICwbK+679LbHzey7c39+GOwzp2uDNvllEyqrI
TD2A0NPouN1AKGhqVAmCqQWbPC27dRHkyFoZEXjtEoOqg8rbNTovAV3jry+sWDxubzKaHYIdVAct
uCmQkm+ua+pZvMB9BjOuXMjIlMN+XDtVelfkAJsQgDTCBoLfPN83FcmfX9+WbQinJNWwDd1sCppv
K17VQHSO5WuEOYpBMuPUh2h/4M5MPdmmYn71rNC1yZGxRbDGNIyIkljaixUtgkjsjNJeHZ19K1z1
W38lXv4JCY4UAgVY/r0ZE4PknPIJ7+5wPmrmRRtHRtvD2o58hs1MTIryVPj4tk4jPSyISAkJhAB1
Y2qXnNdo/I7grX01lf3hYluIpHTLklFR3dz2KbDtWGosAEcIcIqeLgpnOyWpa2uv6oB1VdrAbrgz
kS4lnomYF/J9g/sn7MUMGn04tOiE8URS0n0Tv7UMv5w02kYaHNY8fBkGLAZ0bJQId+2HU8mDPUho
zMFmdQ++d+nsLQVzoKgHq0ndzOpWSUU0J/SuaYrOYxW7XYWiG12ZheotKTA6hKakWok7qN1y0GDp
EEaWpaR3c7/EBZdpTWosXsYGrBXsoYedGaDnqOVoC166HEoGQw1jiXyV2zAKnf6oBdKR7Bxk8+Wp
8/ujbA+u+eJfq6DYjaQ64FK7kZtm5gTSUo8Ishy1rYFKLI7UgwmwFHeM8v107zDV8Xgb8pCvITKy
gFTFqZk4Rba9v+4d3mfQlTbDC0XdRqA2rNmNmbyUY4NUBYMNwtJ6gRPUw7okTXEkh24aVEagDM3t
hrnfnayprrjyDfEgOcaRo9+vVD3cDpWPBx+yDq1Dk6xvJT6KRQlKKgzm+ID28mD7I+GOkK0gdDbk
X+R1su5THzNAXObRXg81YLsEE66ohqPa88V0IpYV0lPj5mTV/tlDS6hfy6JepSbu71OwrYuOAOPg
vsqSOx8/RQtHIIeGWfKDZes3J9umaRFOIQPyF+vOzhKs2wkH9sNlUnQ805rrSQ78yAdD013TtMHe
2CENznt0UHoxv52ZSN2gaGnkRtoQpLylWC9z80vA3RWbkLjjZXKq4cdp2VIvX0fDuyZB5RZEmIVk
BIhHJEDYN/iImExhpdpiOsN6PA1uNEvxqjRC3mD5KiP6EQvxzIEIJIoGCU+1BF/OKpP24nB5N639
qT45fJoVwIYkI1GHT5vYl9gHX6Y1FwezMJ6aErjeZrMKuRKdz5ViM4hhpuE3Py/bbBMyebWSvWk0
m0GaYKUelKrdNAAcEoYbEmBGgbFppjr7CApmMUDaxepWrMlSKK9jzyC4fm4nwVrlG5WR4fqxj1Y6
OCcMBaosdWUJbh4cmZb8b2anUnyP2l6NIFUoFGIpkha7WzGsz6SL+B2j435zS4a6RUjlrWzhbWmY
D3USMIrHC6WTCEtnDGbDMw4oZaMUdB7rM3FKRWvMUgvDTZi+dQm1hN0w4+EcpnAuNTygCClQapsG
p5rSaWKawd/Schyi4HvJ3IuJm5hAzgzHEcTDgQ5Dz9cTgqnx/eGj+sPS08WBkoW4ojbPWK7jv4QG
zsfJMeuptQBf7YTtElODlH8Lk1XGHElx7EgzxwOIeVcvk/wI1TSXIaZInBz/tjXbMZ8X8MVCc1xE
bN2JMa2lDrayDt8MPiRRQ8ggpdXQUdD6mEgEAMY1jsAKXrwB6aiyta38L3RD23ik76w51BCsxcPc
mOHWYDHq0/SuQj3HIKrkTBLwYUv1EbmQe5ZQGOg8/+rVVhD3KtHWUBj0cXdFDREzeVeq8KWmZtAZ
u4cg3rrH1DObdWnq9j0HiUcmKNC8JSBQ4+XX+/HPii5H4BCmTAiFc1t0TVVpJnajOkhQqpNlgx5n
pOYZ6m+24JsJyJ9bsIPXtwVT37QV86aMjTw9KUr02TCljW0aMbnkG1YwCvyEvEvWtpykFBkPiXBM
cb6GVVvBFMB3t+SpgK1qU3p6vH5TjWvegAqEIHfZ8J60Ln71lWvDMNorqpPHwmI3T9aQ7D0ZQJoS
8tfX68YE7u8vgom7hUWnaWg3TUijRUGWelia+mH04vUno4Q5b2BdODhX6ohDrKPcNHQ3UjVGEpTR
mMr42YtiMt/UVHQtvPiR7toKU1ZoYr85u58Vekgd1K9FtGJ+rYS+Ka9UI+kTLQHzGXtWC6nZ1DmG
y9n0PjTTuoH4MDnQ0RhsWHZN1Er5FlrNvLSAn3Vp+etz+emT9c2p3FyooUultLY4FUMbjlYJ/T/I
i7eotq6/Ps5X6PmmyrFkRdcICrMUnrCb6q5LylBSG/CmqWcAIusH05KWeaUzSs8WvR1zrWnQOux6
rXHRsjalE/wFtduNqHIdaSW2DcerNpKMGaXj7P38lJNKn7YsEUH7m3b+xvfh6/NDLYZm3TJ5FdSv
vdg3d8j0xyqxKgVUDo6dhN1IAKpZS2wwD9w5PLFRIRpMiHj8uyQlqIpnZYrvxaKYUm/8+tr9BMqw
kP8ZFruubGjKzaWTIksLykF2FqnyOkAkyuV2J7qYkIo3yX6HLPykfycBQVMUQ9Epx7XboxW6lccJ
828V0myrLc0I3Q3ZVYU6kgdEWdO8/vrrafJP2ncO6Ti2Bb5kGdbNQ5iY1ZA2IYcsdCoSNsWWV9Wu
/FWI9QHW71ECb9CjAi0JO+JHBKgRTnAS1HTvF8bW62NXPDJ1zBR0q5cGhtqQTHQej0l1jTGhrkn2
vcOYO8YsEWulOKM4lL3lFA6rIpfXLcSWsu+WfZnPJ3xd+evp0C0pudaV7x9sM913JgzGdx8ySZFK
lyFGl1rW5OeSOWA7+zDWDnZgbBscDkPf2MZ1uK1TqtUquk/hdFqd4ao55Hgv3lRWu2tbxuBEqbP+
yEm5rxBnOO1CDFt4vJqBej4Klk2hobLFhYuMGU1wxziowC/Ehi7eCVGBt/xeBp9KrHBFQquQ+QeJ
ISQDPqVtTvrIE0oPME76VpGntU0nJ9681mEbrquTRE0lFQxaHfJmkZiLmpd9r0ZYRM0sY7To65jN
5/TFTbT1g/hLx7uqAePo7XCW3kEWTyVlUscFNMJpHUdQqguahrDeKArhvdTPSomRLf6RXbfMusT1
KOIDWTrbTAUNhRl6728lfLobC/8ZtdmZ8ASLaCe2m7HStx5cXyw9Evx/EA3F0q52sJySudy5s68b
tpDO3muog5PhMNQJ0TYdQyM0hYTzehQXCZBQASImQ1UP6+tI5BJw2nxkFxOVoicYhdTQQfcmxRcz
gVNOj1LSLlnYONWNsx8ZWyZVsO3xqBJ3omvKk5z6Z2dEX5LgqEi3wAeEE/qZdCdwJs25GC0QwaAd
+vpVMxLXoPFMLX/tpLQScbAeuB1B9x71BUTLa9Wxs4ZMtR26Cjmch9Q9aoxfnFVvU/PDzF75J6LQ
MiYfDy3yignxqRp0B1ivKm2ylKxNTU2lNzulHNch65UjKx8o5CngtUMtDehWrAeP7thzaCSy8ShO
02Hv1WOKoIjHiPvnwzV1JgpQHEENczga6ak2r1qb76OKFq9+xXZ6XvZ4jFN82h6FL15oSqFte2Ko
ijHYaqMxE9hFECKZG6Hu58AyQC65Ed9nwDAC7cWOmsbykBFaU8mGK1XcBj6qLRlXh5KH1fcYv1D3
68OqlkbG5sNRPLfmMJIaBge/x66Sd04UIKlT41wR70eqDV1OiVvqgUWajckO0ni8PrBRVHq60KbG
6GE3S+3SRB6TQQ6SMXOzci4zcjMt5AbRHinoTYf+OgbHSW5+44T+I3pnygYOS46GuY7q0LB+D6kQ
chG1XB86LdgUomtJ9YEZcbubaATEoybqjTD2L5bFGevYJTOVrTTn/OvF9vsJMRsbpwHmbwK6ayrr
uyhNvtnYcrmUK1ljQlwnPN30Op4v5r/gSGnzmzJHu4no/HowCzchTUW2btqs7t8fTMkcKcsk317o
RrSVBA8/GJsK96jgnDJpAipv1fJNIGq1Ht9LRrAs2WQCbWQi+6mn8WwNDBbL4Dzm9jXuWLk0dSs7
16FlgQkYMSVAO0P/buqAOU67CUwUjIrd7wao6BGHS9sHLY9exw61n2RK+wgGfT/WGwO5UT5C0LeZ
g4tOzAI4KApertBwlZGGEKd5W+3XvQnBHbR4MmFs9va4tsYJPrtOtHYau57X7hwajtzSDnkMJAEU
UVvhmR7lXPN6plV/dARRPwNpz3vsbpp+ptbyqxMju40vUiC5eeJnizAwCSGAlt0G/lNkk1NimtMx
U7BpbVigw7TbFfDVYrwmDeeiToAvGWv7lO71Cr+NPrnWGCBp4b0U53dNlaJnpPo2GuXD1ITnBu+L
hB16um1qHnlcf0bVYzybLkQHNxSvcmzOsl4ibKEjkEza4ogg0I2EzjRU7EvT5a9qGrBiB1szmlyT
BX2UE1fXm3epCj6PgwlXxQY2Gi+NhIGDCSbFAiIB0dW+dDaa+i2llCv61JU675KbVOIatE+/lPZp
7D815CGHDkBC7EYBLLC+9HBz6pasTtv+sS/onsNo69kIdAxSww12eAEnqFl+14N9aZyHAO5q3z+X
jbxiD9JikbBs7yXVucScBpg1GebNSuxopUyPWJWrEWGSDVqUSCTg8RDU8Ek0kvcGhQ6YJ20E9NJM
KlMotoP/0mKQgvJjW0Q9FiQ+XBMK9MJ6UHriy5t2riTZPnAwg8QRSi+kxddDOZHrw9EPM32bADla
WHcYkJ3EXuIE6SI2UBlDGjRrsrVaGnRRBIzSvcBATAw/Pfyxk5ivXyd7q/8kB/ImjhiGR+yX0nRO
e/td4uVNsu69Rf6BtgEv0V43r7mU7L9GydpfvB6WitOvHY9QQZGBo3tgJxaGC+FDAwXHSyJYjiOe
zqJzvSa2fonkvdL4p7Bqj1qCZJLFsXRS6IELAStFbE+i4TOq6lTIzbsOcBH07YMO0aPLwmcTTqse
1JA6nPQtjNGqqMUanfd901iPpYaMYCCfVEVQbPgwlaNl2Hsvo6pqXEbratrpnY45UoaxVWeTrKu7
AhvoeYi92v40WGAGAj5iO1fRykrEuxSevzThu7Q5isoey0gSRNMcfBSRXG1a61zRtk77aoYObiqM
KvJTJTXvYRHd6/huaegMRCktfoqJ4VZ09eCe+7omkjOA8e1/iDIlLKs3W6lOVSs92vpA6aJsg/RO
syNgAfxEVREQqHRzgY/7WfY2qdUqSjWUjAbVq06AAc1bBCnp1wv6D80BS7mMoSA+qQrl8+0csAHA
Tsdatha201MYk5VNeSQw0VrP9gJO+vXhFLFmf9fHmSojRzpCTdNR7d+mPsuhGQxag1VuRyKEr8ZL
UXAG3CDZFIWVhJURzPoccb36m/1E+XHvEraJOKA4tqnz7w1QPtr8nqlDZSzskVQTbGoAekAfXIHi
xIhAQEnRs8SvmvwWGNGernIfBikeEIQagBT5PLtfr8b/ByLCNU/555dchX/LaBCn85EXYwWu1sCD
+Ov0Fm/N23e/oAQPm/G+/VyN5891mzRfyRD+51z85P/rH/7X56+fch2Lz//9r4+8zRrxaX6YZ5AL
vv7R5tN//0u1KBz+PU/h8vb+9sOP/01N0P4ga85isITtpK3S2P5DTeCPDJtkFaxuaDxthz/6m5oA
/8CQVfgMJn/FVASiA57cBGSB8kcKdonMACE62MLG8u8v/tfk/k/uCBfir19/O8m/ecBtYu8okuCE
MU7WTF2+hY48wEVPa20V6pPwmAy3kGNW5iogieSbS/KzI30PA/19JKJkLM6b6eVN21s15pAwxqG9
3niIGAlSWMWHcpFuQpxBunBufA4vvzNbZHX47gX+4aj2zVFHtZ4G4hGwLHEOXbkZ20/eQ9w+QPIK
hPMECkTmO6adH8P2XKl7A6JAUBzU7FjmR4wycLfbAckf8mV4bFU6kBm+GVvvQbmrl/Vj9jKtcgr5
L/J5JOJllZFT7btwV+/Ro2+xCQAZJ5XkjF+Rnl6w6lUwSjw3G+YhWBq62SZ+rPC7hP27UaARzs4w
PLf5fUEk9nTVH+XswtDvSKYCFNbkE7TOPhXh4MlVo2Ebk21y12Ls0R/y99xVTqzl62qf3KH3FJJf
BU3SMaAJm4HlrOHib0IMcFf4+I6vgzCVWDY7lNf5o1kRZzcuScv7PB6LqwIpaxk5KxNeGEaBA3ra
ZfkwNRsDIbgiYqvgDdJHldWFLKU82jDDG3GvvSbwUg/+kzETYosF7iP8T58fnJm5zDbGKt4SyouB
DdZBc/GxJTJleW6trOpAfM2BADPiFPGzGt6ns4cbcjBrH9pHRMQmkPs52aB2fCyu+GZsMrd9wf8e
EQlyQ4SEICMrbxO9E8LRuFhRKyiYu00/ISKBcEiDN8M79w7m/bAcRjdtsO3C+B8XxuZ9ODf2XEPB
Mi+RAQoubqtdPJgc1JkhmO8cHwkoY97a/kzw13OySdBMaNf+jVvzBcIk0tConvfrYo+37rJ5qrFO
BEzglkpziP0HlNfz/CBZM+ODrHIfCem8v29w0iO7OtkgDu0+nL23DF5Vt3yv1hjUXL1z+pSsCZVD
g1PiiUOmNdkKuLqQnYaGe1hwB3GWnLdv8e6Ek+6q2ksrfT2kc/2LPvdy0rKxwrgoLpZFi/FQHpKV
/5qttH24xNXxNLhk7mDwIvzwGa4s8EvZZidxBzCkDPWZudGSZfGknoQqa1Yv/Kt16N/ge69Jrx7n
/j7dTOt6L0F+S+bJMSaprlnzq9I7kFKHEj5iQI08oJ8hlkqXKjwkZW+draVzqFFD4VK5T1/1F/9e
/SSdyUjz4SgJ/zks9WmAGcLb3FD9DscfH8ktvtpz28UEb0Mx46on84q8VN8wP90Ij9jEYfA2w7Av
e4Itz5SCvJ8cBRihlRXvEFnJJN3hn/agnZ2zAPSf0Ybhkaq/4Jtn9nMDfjASDqVYdq6Rb/1DTv6D
MKF7xpETtzw9ec9IJJ9bDwW5x6TQ5S8Vcl04wMUcI0rstmosO1ej7TrRZsrWCQsEjVzAg0UgCc+q
f5bxaqfZ9u70ig6CIdLyqxslbnf4rs3bz5KxRHZlQb905liEZajfUlBWCo6NQg7chK8ImjosKZBF
ZwejfAvU05Ru02QvQbDW5qYE/X6LkDY6h71w6xunS2c/1+pdr++zBq2m8zHJr2rxEg7KbEBdaSmH
Jt5k+r1ZX2OZabUjrLMP+s5eFWfvWd/jck1Kts4ShZtosi4wE6NhQ/DjZuZqnFb0oXoslB8QmLFq
lrBy6lxG6jlWrcVCw5gGFgyWLbn/EklugplNBDCyw0BjL5GhTh4TuQBHYXmGSAlVF6ztxtxTk9sZ
cfbrur5r2oNTn/RhyYhXi1cTVFprBXZS5O1MwTRIOzO77Il/zIGpn//zKuf/HJHSMr7ZjUUB9Ff1
cnxLKWwuYdb817Ktm7cmbOvvSxX+4t+livoHNBr4kFQCNlwYjR38bxal9odM6aJRcFOxOKYMheaf
UgXfURkeparB7CWK7dtSBZNjA1CEWZ7OBzj/SakCuvHjXm4I5JyjidL41lPcapvCUXuFNGGDJKUn
eXS71k2IDmlnnjX3XoE92Iu6qiCH1J2ICSM0rFridVJYLiyopRGv0CIaG1zYTOyeSzKkGsIFV0CN
QfAY3WO9sWDDXfrHkgkrhpf8MN5Y/sJysL2nz8ak1JXNHRCPhDNLl7pBtzYwF64eIfDkyoH/Yt4/
Embs7YuX/CxbyNkx0oHHwsaaiQ9L58OnFJHzp9Hadck+HjWyBE4YFvbZsiPwGVgbCzaTyGdkby7O
EprhNpcUzOKxBQiulsKlNFsE7SzG0wcoqSdRCHEMe0/6ag84bfGeuCOYLuECuKnB62HbRQV+Hd41
V9tzcWTsKk7dO27XIL32zDobu+A04A8V7qVXHQcMch1f7ZcJJfoX1nhWvooE7ScceBhUQyAp2Z3Y
LmitOwnN7TbvNlAxax9FOmICUkFc5ViQAXb1iYk+sVGGW6bp1ruGNiVasNpL8rIWQXhgUSf1k7lJ
D6IuIoCtQRb0jBWMKj93xroK8c5YheOWzwnMgzOd8SJCk9eiGmCibuCJpuAofDCrjUO8Yo7cA1XY
zMihBaxIr6v9bTHUM1h5/SeHhZblkeKA7xDpJ+wgw5gQpm2Vu8SlWsELIvEUP1D7vjaxYXDl/mV8
sMiTw1HsFdhMIqJlrTMiwd5jY3Dbq0MFfkycBPYGMP+fsYKUswWZz9iQYPe7JhJpuCJ4irC5H2yc
UYLruMwW2Uks9NYaTWLJh6CRJO/sHTKL4OIvhC9lw6YbHMtuww3LN+yD2RN2BM6Tj1cMPiTnaRPe
C64+10+Yx9KWw/77Yn/wJAggAOe/t1Da+lStxrODe8e4bIjK9aB3LNLxjlBny17JRCTxELFnOuum
3XLGM2yMF+xe+E6J2kCaf7CGezNrixnAAucRrNTeM0KjMEF7yI+aC8l1HiMtPinFonNAbISV2Ma8
SLx1xLpS3Buu/Qhdw7x38FDgxObVk7diFHMwhBMEbrNY03zBp6ZZ4bpbT0vxQzigb6YjDgHV0ti2
KInKucHjh/0hE4VGIsF2VWBaps1GzM8JcETq6m+8l+xpujcClEqLkufKw+J1NeHivqdyDYx1/oDJ
b/5qS7MBAg8Bh2SEUcc3y/LDPFVv8SfirIfEJV+QKKgP0tIYILSX6VELkapeOsXNldn/cndeW45q
2Zp+Is7ACXOLRwbZkBRxo6FwICQQIEDmjfo5+sX6W7mremdGZWWcOnfdN2UyI0MIWGvN+c/fEIIs
XOFpXtAHRYoC+2Wh3J4UC0WY4BVnDhqu41thDY81BBEMqd6PKuEqz/fdCnLRrkCBG2BMijqwEbaH
2gd+lRPLqWNmjEXrd7w9rP6rJ938uvEubDWFe+YGlJ6M0F6B3jNEN4sWT8ELtIpw+8S/U7NGeVM4
6Osee9ykgIJcnF68PFSbzaMiledZNiZFP2sN4ROlISNTrBn1CU7dV82Xx5ziTULCr2/HRPWou1gf
YBUWDazxrub8j/J+atzWaL4saUTwYnN7brPoNEge/QQNuIll1O6j7ye2hIFS9nwlsZhw4EeKBak5
ztXgXhH2NlX1mPHm6xnb7rmZLncJhhNYzCAf3m3MD22P0QTzvYDxsp/hVhqdowOql/urUJZiRins
WoP7K7gapqSv/Cv1HNuPofkYqhi9vPVQ5y6Q7xxs/Y5YvqoBpCtVea3z6dWcK7i+InE/+pfal1Xq
nGtMT3bdEEmKZxCwrqvhwj6nh1PD6g0956XyB0Cp5DxUkSANIgzT9phkVZSu5qq8wPoSMYFo5218
cnNKqERXY5NAM8TS6cY2odQtMcT/6bT+b/bOzImRuakKTOjBjy7+pzlGZ5ZHMcBWvOJT7C9HPz+6
bYQlSWIEuLOOisCM//+vgn7clz/BNKIMcvZNm/3v/3X6KO4/F0I//u3fhRBojIxaxIBkTTgU1c4/
CyFqJH7UtmF2mGgqBuAJfxdCSPN5i5Ary5RBQmnyN2bDOAgkT7YVBGYW1dp/gNmIX1T9DUr+wDT4
bcBG5AxYQEFfOAud+ThkAL8qcj4sZfcEYOPKWIf9uCSwa5c7eEgJETmH+RuJNsE1KpYI2DE4/eat
FNjJv1yHDUmDrHpu0lftg6xfuoPUtapnL4VZRP1yG+WvhBXj9Sg7FU1w+OcPVH9TAArQ9/9+4Jdx
HiCgerpmfGAbVDE2uHMd68oZmsVq2W7UFWRPGysyYQesbtDMkwietpRUzvH1zxeifGFc/eMR/HQl
4hH9tCBLBS3h4MSVIBQPDqMySAlxvI0GyRHiJRmWIDCwEQO0gXMhxj6H9QQ3jWk60kZkQIIUROiC
SamHC+Dq/oM/LiY2GjTmWh7ovnecZEHzau9xBnit4oFXxgyuo2Z8i7WRFQ9wPkqx1MGl6EPxhd8j
sxUPTvFNuMs7eH4OmwTbudHZf+whK052C8Io8QWaHb17dBnh4onUGiYEGjYXj07PSM7L6waHgtgW
jjWhvGUffeuflGcDDiSm5HaM2Lckehf7QheG3Hf385s3SWDhP91OuSru6lHjduohkya/C49PKKrd
4v00/O4lYpX87r1VZBkzZ0j/rHCW98+fhvHL4CSdWD/Yr08rzwrxCd/iMo50mhJtdqCSIVCd02La
3ZBWk+rgVLHunl8eXVh+nFw5tEJjTf17ey8xWVpens6EDaKP1ZHIUiReJmZkDK1J9mJB4XeQpCP7
70BdWBJUiBj/vWOMVVU4Z9waYYRoYbNUPGJzRU777hCcwnQjB5orHhMOhVKWwCQUBko8QsTpbr0x
XqGumcoWvIjkNk4xiuS37EV/tQIUlFTLHtbdsuKanjYFDqz3AKCYyWFuLDqc3eeAnBYVnw4T7wxy
NwluYzCc3O+MVDAPdnfV0NiYITfIYMCDRacI9M2hiPvCDVFliWO3d3p/EFSG6dUHjHktqIf18LAQ
r306PyoT6MjO0V6SNV/hutfC7PgckBmn+CXnL7FyCNEh3BrEbuG34Jr7cg/4Awkaj0M3uu/cx/QR
qBx1IGCHZQdwSFAv9ttAcQMHAjTVhfZhflIXrxshVscejLzL6uUSY5dOnC8lQebkL7Ynh9KUoDji
f19OT5fhGZNST17AJkeOXmKt6BZL+5mMcp7+/e5YCNVHMMhJMr7sGbENtsc9BDfcAcMO6iJ2jtF1
TvB83M6UN3lx8AgNmzyCa4JZDPuR+8Cmu173QU+sqz3COeXuYgzuqoNA9rXIXhgfwnCXCjO5J90e
Bc8uiB+OlOBZ1/AeYrjZrnivLjfi4ZBkjzGawuoBCQjo/N2RQ8zFqPq8bFkGFVts5tAEEb/Xvkuv
+JG1y90aCm9xcPFDxhCwIGfGjICAFfWzPL4YBAdl+CB4hzwGcuF/6AbkmhZyGUyfWUX8M255Y0yY
OCoapnqUQg7FegGVeKmSaxdbrr1scXUUVquPGWFe3OyVdZ8KHxoSaOflFpdo6RbU9ynJCGRF2O+2
Ap71CsFNRy0Ic/bZ/MQn4uX6CuN2hp9X6qnJgRA894KFQQB4/VwvW8zdGRzPsrgrBYyNQgCrDgb2
O3wdANhWtJqbKzVtNk57fH29i4lTEZnBCbGEtNwFN5k4yjd+hMATwh24RSn+jzhEYNzI5NsX+PdJ
pIu7O8SBnxnJ2wzQfJbxg6Dcd+nN2lf30QWlP/bk8LBUDlhzUzGwTqBaeFXUx2zvmxSziPeb5MEj
6Hx8Wx0siYw74TwAkbiS3IJy9gK6zpsBdBpoAXNTv8EmCQT80nupHCoRMLf2anGMEXAHmt1vukRg
sdCHwJXFHngFAVU+BvNi1T9QZQn3ANY+fh3NeXQBO9Q+RfKe5bYFlgUeyXXY9yD0EBgpEDd0+X3q
3vFNG5Uv6RbjqQxQd9Usjit+ziRRwcTFMMbv5nQhidB7nOYdxn83R+nDNsdXw2npNR++SFSgtdKE
M941ddm7LEroq+EMgNU39QdGwVDssA3dQHReYG+X7G97QqN6vM3xu7oL18vzihQryznjXGEQ9+w0
SiwQWrebnfA0pocuwh7TkWmW5OvrzFjBrgYskPPkxkUBpli+1jrEWapPOV5hMyyDz3tV5C8gtqQ3
uzikox8WO1iseMJhOzmuRzV2zCLuEctO8nBjjUgF/E8hINwIMyDgC1SIDpUGtQaIXpARDcotwk53
RJQSSoqbW7nGwQPnvZ7QRizaiJEB3dHHAyU6LQ6qk32aany5uqnk3J9v+pQ2Fds+deDpHxwcOvRB
/IrZY9kg07vXY36kMs+NIZnCQbFVh/Q5dlfWlGphbYotygg8W85BNYnhcvRZTflAv85B84zv951/
c3BOb/gJ6B/FIv8BNhCDS+7nCOnaViHFVxjI9EBDrfCYNBqPLPJN/wqUT7qMscKJwYJug44A71hm
Qirh0k77KVGwzFIISghYCK9Ag/d8/rgueCl1l7gTzsgSl4f+U6czBx7AEVPBYAPPTRxgRjg8qw/2
GOGdFGJ5zdhH2Eefnrsw9UVqwCkRKn/GNRCNeLcZ33jmXTj/46XIRf5lDtiEhwlDQJCmB3aTDHLw
bPXKRI5xmWlwf0JaPAHMEzILjK01LUB0n9XB0ZxCQrEuHt36ATyj9HFnPKGu2mZyJNthdg7vnBr8
SSvHmeUp/IKzsOtmNVXYkz6S0zFiQnRWx7jLYcDYKpD8hANVpk1vMlExGwwMH4YAig601lOZM6tm
x7WX+ez6KS3VEG9HAHPQG0h2FH9kFt3pLYkkYKM7ObvIWBEMeRbGbyGjeWzsyjWr4OJ1M/VNx1pi
jtVVAvSvcU9qV1kTWyMnOLUf6lVmEZCbKKwK1akrMseBzxhXfZQ39/zcr5XzCK0J6+ZCKALO55ch
SWqIFpXRdQI/wLmxcRKz7hQfh0k6Fi+5cwsfH/dpvh68YOghSaRQ3IZ6Hxs6JoNX7KmQkARnTnns
DCxfJfCmWRcjUuBECqLTvm1LyobAJozUgbBuDfvlHdPzGKMt29W8y4TEAPj9uNbK624ir8WGdp0I
n3MPrkY/0mMkN/Ib9qb2HN7rnOCffN1xvBMVhBkRFl4UBeB/ZxcGk4NvXolxfEWQnIc9EHDVtRZn
TruVgozgBhy65oCy5huHAj5EWOW/ieXhFZP7pI/a4SW05vWiw3mIIYKbv1Uza0ilzjtpXJ2W984e
Idsl1XuVrau1fQp3+iLdTcCQcDIr7RUj9reshmogjpGqjjriJJ7rIWNKO5H32jXAjLl6Vx/DIkVt
6AxeMZdh+WJaDgiX8DYwRzUg0pKycRf2npjRs9s3jtqhydedw9Nu3On+cVWORDFvYE+owXkF6oGH
s7X5TZc2VOsIZe5VHpXn4aCMAEFzvIlE4J9ycTnzCa2sP/A6dxsshxiuXalC9FXnGduWygl73pfb
x8Ej0oDYHML42Iw7duVyxPSKjU3l/N90nGJ2QNgVmLOsb052YMsOVQj82AugLKfYYMwTETLnHxuT
waSucXt9skuHhBTYnYhB6ykwSVMd+KiQFFQ05rA22OddjNKQ09GU3hjVfg4IsKQ6eWPaFjEiBbPa
GCSPpZiKsSXzImAmWMNsugfswPfUt0gP3G1YvCZJNSdREidALYjCjMBowlP4IwQQiowA67EAR9Jc
xhUhw1gpcRopuMv8lSPCrDksPqVVe8XgFYqjd9ySamOCgh4cqMuEr9YpNEr3xvzXjB4JIijEXTi3
yMwtXR40tpViPSOig/jNuOyKI6xw98lNDyyR2ON6KwfZSN1aDECXlDqFw5lafYpqPAWxDFGS2t7Z
L0No5dN2LYJ5MK29TfU5taJgZSIoco4b5uoSXlpPONgG+DA6fXD5hKtQ5fg7OSV+MuDbadR0MPTc
M+N+bP5bLKWuEVEnOMmUCSeUYTm3G34q4Gsl5uvi9OIiCEmQXwm5NRbnzz5h1Mwj4UGiR3x9TMmq
UzimKYklJ10+ACrLxcEi9d6lkiYcK8abdmWDDkc6SP3miBXKyeW6RGF6Cg/PpOY9P54HQ+B6r96I
iydq2bcxc1FH+E8Nd4TOJcXUjJuJyNzCbd/TI0Y1H2RAEKwEqYKuMhTm5CwQIIvqxUrM5XUpR10k
8grOXj6UX+2WVvY8EneGSyfpjtfURXXqSx4m0REgIO+Ef8AyDAY0BlmMFd1ieo0Omx9xMOSNiEZ2
4FVu6VIwefjyPxx5NHjWJ8c9PG5S6JmuU8rdyaGQoiMGfMfPOpI8LMYpHStPmsECf6EdbOLzuuRt
DNCorQqO7uVhbTDLpHEIyhh5KChsQQj9zhV9GFcfylwLjUn5VM8qKhLeqSw6L8Xs/L4xKR4CNUBn
5jHPGh88Wi4MHB0raekkxJzYuS8GMTAf6yE5TQYYUdG2Y19JN546GVEaUEZuLmHSXR4AoupLmQR6
AkkUP8f3jmUh5hDsYWAFGog616NMy1NC/b1L+EqUfsIEaH6wV0JNaRuzeozlPaSGWJ1fhW92LAKt
jsusXrO9OJU6fCwAGuIyln3A8Zc7VIsORjyA7xx/NfcxkiheByH0/Mocyu34R6RJPzPpsv/Kk5C0
aabF5iEePGIdrKHkyCbsFX2IhyWUyf0q5xITDWOjqKOOEpuHCs//HBT5NEPWToN42JBSWPPG2QNX
qp5Ijm+PI6AStjW2KlcdZhwmXjU+JvWCKJTbYaZqUQ1t94YQnKaCvSm8rvQt4X9DohtnLYkFFF9A
/KklxiH4lt2naEkDNWLpRiRDeE1QR7g1Xlc8StzcsfcNhWlUvcEpP/u4nuPOco5o9p2LOTyWMTvQ
Y0YlZq/skKKZepMch2w4mPE55oponIbRgKst6YDxka1XuzfxdWBxUqGyezzllAM+aSLubXbeICgd
36M73w6sB0KA9nRUCJzKJ1IojOxH2KSymEk9OvsWL5U1qkKT9rfgxbbG5RDE5+povDeYKEIpwbzy
NsLgmfEOYT8Jd8KThli1AW/gjYd2xNNmUpx+Ni8iAtcCQRJ7CgWrWxJe45Rbuqnj64H+LR/rhXOY
cd+Gdlx5gAFd1Aa4/sdwlzP215bv+A1e9JsgJWhzkMgw6IENRzjXFwinkqSu6oFwiHLd9isRdvpZ
4Ql6cUl32tyCXbjza18KMEWJi0X6EJ7Khr/zL8Pdix0NtmcICWxkh1cBzag+rdn8McI4ki6uA8ER
ZJea1p4mLYIpNRzAD3mzlthrvx382+iw0DwZb2WSUQ7EpsAfwhPZpx04hxIJK1qIQbuLYSTMEVrZ
7Wlp+7RZ48uYIAdXZD3IEbsBbBMr6l3OapJrHGN7mRkP2nq3ncNqFk6Gf75p2u9gYwWyn6pp3DX8
iH69Z9rZOg3qnhnWxX8E6JaGeEVrASHn3C3DVaJiiDPlC/ijKNZZvuh9wpQEWI3NyhwSC5ePHk9s
2IMhmyxbyJ8v74sI8S9I9efL+/JISyj2rXShP7KXp3dczz17AfwQ7tgXxEbWkFKifCdT+ZVj+6+f
KdiDP+GOht7rA+vCLWGzZOOGE/ByWqLoxgYbgZD7mPSTMjxuvvmm4pt8xc1//qZf8EfNeBTH7M43
vbpVfPGbuAAHrt0+6od4RXpqQNiLx+L5DrBXf/t1bc1gbAGJ2vgqeDYv2tW4MmTySOh5ysf9Ftng
A2vPgP65DnGcuJH2/aJvIdIxE99j/E9SG1bz+G4ylz5T9XyXcf5vLgmNLOxqTG2+8k9v9UHt7B2J
NlJUJMzv5+mC6KVZzz0pwtPoEBvTbozhwfD0REVIUWFRIIAVxI9v3oUfU5N/eSqwav95JV+GC7vM
lo+pxpUUmMk+VlAcXE0FqcHhPiCvNiCkcY1nZIhjy/A8Qa7c41/tHVjT17fBJ0DGHHrp2zm2Auqu
GsfaAbNzKZaoEWr4tNnTiRAxw7+wsKGqO1p88E5sMfWStfTd/vi7QYny03f5stSR1FxzJdPFG5at
RKgbmNWrPbE5547L/9nK/enTvqD3xbltzpq4c63HnaOOKjNHnP9meB/nJPOdODO+/YpikXx9XOJF
1k2deRpKs1+XbmmlaZqXLN3T9riW3prnjhKXJdsCp4Jqh9ITfu+mi/04hdxJX2rfvC/6r9KAv/aO
ny/gy/ty7KRsl8lcgPoiKtr8WdUJYoXDgqfmDRREieyt8CQ+EjUwr17zz2xNMtynNZXfICIGtyfr
rTf+CppHtUsHsSSS8ce4Somrp+92/x8n4p/u15dXoqwGSmXV4nJD4mZAWiJzK2Nyua5m5Is8tdNi
cZ9cPuzgB54E0Gf65xF1Ho/TUINqSg4dOlQyIa1tntA36jOM6T11a4wxWtXmfCVvMNHm8lYngLHW
I/PsHuhHJRHcaM4fvrxqn3IMarWYiQKmzRg7HS4jVDEky4hO5897LHKZ37wfiNpV7P20Adr2L5us
gb1UwTidCoFsOZJVA+g6KsBv5bVjY34by08gtSCDqJUMB4SzIYyK/QeYbzcUOeC0NlSqnzsEw8F5
D4h3SB7jbCZqAhuL74CJSBZrs9MkCwcntyaO1VXecPWufXS9k2zSTqjkfqyIG0ct3trk8A0fwSES
PVM+g40WHagtWvazMaeP18ftGFjYxVAVWnER6jFkLgGauaWDwmrFSTjeTQ/jLCHM3G+HNFfkfJ6f
mhEQ2fghwIkzCIvhoUbiwCQVlk7bYMsUReF9VIJ6YAdIDByw6RNZn5NB0kD/BmwGs6NWWRHoM4Vc
FWVJR3If9cncpDYRmy1IZ6gN4erGRO2GxNjRoYlMBWsryk24v7voDOwAVENlvHs70NdGKaRu+ewS
qiKnETomQSW2qapwOhadwxWr6aBY0th4J7+YmQR/FnEal3sVE2YCz54BVDvy2BjuzLGxy18k2pso
G8texxcr/eOSLRaLMJJxvj0mFVNIa76uFdM0kUXgTGaoPwbwP5UFjXloDxckWl7GvAmTXNg4yQUb
NQJaBFBPtwrS95mCKVIQ3wiwWFFeMichJFxwvKwwTQiJf85WwHcB8Oh9nc0wbqDsk2jo4OMGTCQy
pgK78DhqEFFhXnQQo67q/dy4MLm7COQaa1i8z5BeOuRPgRX3S4YFgE/H2nkkUoIJ1Gl9HVfsK604
fvxDDDcPnhUbL3QA7KCx2yEdBh7AgK4K03bIMEmeYEdvRIMw8xjQxSJp1aBgPdEfEeLQCodqZg8N
GEgXHHkn8oh/EWvRbTyI+tEluAF/tLxLHcPne5wnaJV5wqE0lEciBULFchFfMkyTQblcAB1I2Txr
MF2GFsdDmC2UPdwlizL54Ot4j7f74k3bt3O02wlTOilEdU42M/bc7AnwwtY6VTZAju7BvGnab2ri
H5rcf3nSaKwUjN1xYfu6SyiDczq4mga74hxbZMV2DosKY+0zMPTEXgrGX/FynNzXA9LRZmgvH+/9
Vq5cyO/IbRc1zuu7WbMxaC2eGaDkr8bSgIiNAvv4kW8k4j9lR3mlsALquj9jpN2QXe3om/pVfi2T
ZkGM3dJ6LddEHqwPW0yPdH6UiRjJ3HMBL+GO5hbflJ+aOJj+8J01cbD99HbX5eFxudZ855a3hbgY
2NwucVhT9hwHAR/za7Yf0ebf/Mu7Oru/VLNuf09O3vHJWNoL82mQTtLn3Ss7uFHQR+P69M3urQuG
zb9cI46a6N/QQWn4av56jR0qZGNQMrUW/Ap1AfU0PM2uPlSX+d2/LoxQddEsaOOSTEcCG2bVVCgt
+ihd9OyitXucoMUcoX8Glad2q0jvVDYQLtaHV0ayK5HMagz7qaBVECg7UrboUJ5zMCEtOFXO9fMQ
WC504dNL9rTbkz+gvF82jKPKqRj5XoYYOCcq6LaUnOIuKkYYrE1VH+D3sFA8JbLicyIzEoChOKxm
pEpUQP+ln8o+OowH+HQ7KtFyd44gc5XESIopC7FsIap+0siOLiN07v9g0ZjOZbujJ8XgfMns+UnM
34ms8G3/7RpUa2KpIJEwfKsA22oFFgornn32NDUTIpmH/A0TCZHLIRMmW0VSYuO/LXvVmtnPnulj
wOkMPjFgH9b8cs01bMjs5Z6BkofGlOyHm3P4YPcG9L0jx5hnSzgDx4mOM/jG9A0CAwhhnOTBIeyH
0qR7u08ZKpKOEgu8A2sRv+GsYvokUj1Fb8wu71JFcObPMecjV4LU88en+dI3lGp6YAFvCv0GrmMv
asB4x5NiUm6IRRBJmCIITB4Z0xu71RDSS9AzuNkRLc3hMK7HEuhfGuw+mpcLY8WUnGhjWq+QuwYF
k9S1uFjNN+ekMUyqMJ02uU8e5xspNgB9xUY/4RUWnuJmhcMEm48dqeMmJN1vKMBBMK03SBiFk+6p
DmAge2LgtWd8bLBkgMPfWhQvpgObFbVTPs5W9hhACWgEF/EY3EVksneYSvNZ9wiOxWNJtlmCG/zr
6UUlYmTUwX7e25QMhnPdCgDMGj0YDcEMcE57zU+fwarTbU/I/ScIUJB/ZJz4Y27ZK4gMnB8BneGb
Pj/aJPF6Bxge63K/49sTX5APqxo48RxBvnDQ9i0Aod4JaggHsRySSDACel32WwtIHUT4u9pT+13D
i7kOul3ktAo+zb+u5uOjMtq+YDWrkzOEkLEy1ien2I4EvEicaUC0nC+NjPAQmZscdwKHAVo6NLwy
Or0O5ukEp+0LEjoqAsIjbeKSR5z+9c4tvjFC+rHdf90aLbh7mGhBr1PNL02Flu2Ms9rt6EaXFZmM
0GccnVC1SnURdpkL4k9fdqt6IhHuxYvE2Ty7UeZZzVKIdLDnm6fTc/TnSva3fcbP1/SlzzCsw+1y
6Rm9t2gYmd44PZz8GBEY1Z6KzAsZpU+osatPy9FtRadKoU7a8eqypd1wDdJgz9PDqotFraYD/KdL
+WXwfPqu5fzNjo0i2eSesWOjmBY11U+nyuOk2I9zxWWK8NgHyA01S5Azk8OsQuwxZngV2bP9Uw72
hSL/m5Nc/U3N9svni5b4p8/vu4udVRc+X7272UxQ6SWifLClGZE7pE5r9p3TsJ9nEQJ8NneiSMM/
PyjlN+jKL1fw5eXJZVsyHs2PB5WtBMMEJQPnv07iMoXxVPGhC/gWnpXffHXlN8vrlw/+8oaU16Y4
luKri20phXak+uXyPMwDtHwvGB94p+Fxyyznu2/8u3X9ywd/6SmLfkewcc0HV9sGAWQhYg7OaHox
nAhvkRi2wlKSfZEkqc80hf5ccJZEhdp8Mu60OSOoiVzQZgZNi+NlRGU4SRfMstg3fzyd/0i7/v+a
qgvJuGjj/8BoFoTmyR5G88cvevV//MO/6cyYjWkwHpGYiyIXlPOfdGbtvxTNwmRbNc0BJbD9kwTd
+i/cF23UVmjEcahXuZJ/0pn5K+GJLdx9+G/+5X9CZ1bEyvyy6SI5QwFPopmBPPzLutmZeXHs5Qv0
Ab9IBN5AsGpoje15Hsmb8zdbvCJ+258+7ctiMdXbsbrf+TSi0pCzIhUGJvLpYEmOFrv4d6tz8Nuv
x34ouOS2AhTx68akStXx0aYt2DonXy8SvEU9SzR5zDiC+nkKmxDcDCJbiDUOKRTY7gZahFQ0xFIW
pvAFekgRMynib05rhmCJaL9kjxE5Q4cDs0OuPBGBjDBNh4gavqPnmr/Z2XhzNF4FkucwQf/yhI4D
/PN3LSFMF992bKfwczh0pOP5d47vG9DtIRkVUwwew9RjeLe0V5ozUbYtpxSTlMQ5jB6RUBEp848M
mXSGHj3ld2SedgHhp56kBxWTBvFtdWa6QEjb80w0IJCOwOGbIfIUwUpsA+l59E79NTy5YOTfhqMo
xm+/Kg5OaBmRAGjyly1Nvur3w+PeE2FH+6qGkFwoCsvd0Lijj/ZVxT8xhBZ812vSy56+P8Ff3ctD
mexeeKIx/C1GooLBd6XPA84BNSJklzH9EBOYsCEpNO5X2B+/7PB8gb6nrgoFyzKfCB5IxxLiK8Rn
jR3Z6RjPr+wdCg+yRvWFIfLVEv2W5mhT/oTe7YjhAFAj479PIKzBOxdAflV4Y6JwieCTpThRudmW
PFj943IFlcgqpycc6eX6iEnYgbQB4fcqx7hL67QFkGgVOhznDoseZo07wCaHEZdBuqAywb7JvI70
F+aGoElM+GQUysyu7wQBR2KSkYj8lEGCtj5GBkjTUc2gk9B/PDZCMxfZ/vHpOKymj3E/25H/BSfI
Pya74fWp5sf8ihAYfr546j6MGWQyOJdkAtGZkKuYnNNA4ZcTuAbEMe9MMuHmSudWK0CTa7h7Vrx+
2w3xygJo6aokLT8ZUy8Y+qI2gzf6STZk1H2SRHmwvOLhNjhsky7KkPQTvq8BwXfT0sSMuHG74xBv
9Sbd89yxW7jx+jELurhnIluRGufEWeOrQtS3yC0sKFFJUjfCqoptTJKKyOjGfRXLtJ/CFMcHyGl2
rwwRQBr7d4SCwI13lFOOWmDHGmjS0EabX61x5MXjAG8Fk967gskTpBAOPYwY9P2RBQYBFz56jUEH
Tr+LYp7RwCFHJNlYcHGLdtxeorTEq9k35Rn8G2nKLko6E5QCdOMYSMER4L0ij9bGJdnrmNlfZ9Z1
khYJYoRjy4OOTpfJxRzBqTQVx2ZQzDZlvnHXCbY7V4kG6RQpVnTYi4ZBmFyQ5unSuTEqu0EXd9Jx
H6n4Qbj9JzbN8Psm5frmX/EhED9A/8J8HW6fDYd32fhyYE9obYWC6RzDKTy4BZTR0rkt6/l50k3u
HwxayIqLr+wTO697ypYHwSGCtOtJCTw1iJLYXhRPFXYGdMui1JvITzmh7AjRATLqW6j2QDiCsK67
D9jXZbB7ZpUQD9y967w0mCQ3g27fktZ0a8BsWvWlHFjB4Di8YyfRkFG96uVJ61P2ky9hoiqlo0R1
gU+2gqYtjWpPzd4bXXOsPNmZvlaD8F5GpC7c6hCjrdzHb1lGgEuXZT9DFB7cxoeP7D62Zj2+fiN6
8kdE+PKoGpWmY63gF8mzvHHUZUYAo3uGsTIu10yStxePmCjeLpd2fwji99a92U8dVH7GaQ7Ezfs7
v4CGGWUsKFO7GzXnIer9QwKdteqCHKIbkUXShBTOYQktegGdChbBFZCXVuo4gw2AvEAN9v0EGYIR
WdFQDaQQEpGfLVCIsB00TnbC9txp1hhH5YkMoAHNoHCtTmQF79JXFZnqXT8uBxjaAT4OpHZ9uGhQ
wdlOBB/lcQwbaOKwrO2ksMLuivX3KrWnhrXndUH7KdNYz8ruqUAr2C3ZnMIzc4Fm2K3KfRmps9Yn
fft22N5hROq1f283vTaScFD1TpM6KjblG5yknPjZ/AmmBhSxZWFH+rhb5nMQgYWapFPQxevr1eQ/
8lssbwTjP1+diKbrvWNyHXWXCB8KXjooPFI9Obcjk/EvaCeazhLqULOthgO68pPty4z1B2ElDwf4
UsK7+rgUKylGRktipgbzyLLnRbu54elxHZ/8dq9jOMGbe4C2uiCiOXW6PlZnxFPbNXkNb6hdCKM/
hhWOHfiV2iybQRlLNsC2EHgRfYhm1bujjMCHpCRFYIyrBEZUUHqaaBedHi/idC13MxaHe58+SKoF
vLlASDMCZb5gDuUXyDRW53HGArG8fJl+nKbHJ9BL/h/RcyMUBJy6GeeLMOgog8fFFensaJVRet9G
hd/O7h94bngGzwp2YjDw05W1tabYhul+QzrmWGL/gWKWh6133BObVt+9C5QZXq77ZuDtXghjaB3B
14FcAmn7KQvvUTO5YyMBZgM9uh+3FvsA0PHOdq54kjMgEHYVbr6baaEJLLInUFXH2gb2i4lZ37wu
52LIwfK4s4vQSrxAG85GsNSk0Njkoba8PRefZqo5DakCdShDpUEWQlNq+fnNPU6F9YTsyQ4EIiCz
AYMOgF3cRiCo36+BVU5q9BXH9XEJ78c7EfzK8SoQAfzriWgkaXAA6RANMghQ5eQ5i9HgLQXElzAF
iE7kfSrS+y1PmvuwXh5zp7k4pjm607kj774Guo4/N24Wfo1AHw8imH8mwet4Eria4p3RGVhxD3lu
hDdxos93uN3gAKCszgl0cX1ySPo+5PzYcfcHwe7uyniwnIiGCeHGIW6tm9C0/BNJLwok6yCVPKP2
d1Zw1qdWs1mKKD36cB/u1PEZvkGQgbPCcZMcaRdVT9oMlIHpRrq3eQ+VWRk31qtyxu2mC8lPM5qF
XkTHMsLeHvePWOMHleWF+zhw5Q3SYkeESFNhayuDjerZ5IQgv4Jj+D6+81mOjmScfWd9Kv1OdWiO
P8w9/Hr0CniqODfCFrm+U9gyZEMX8iKVfoOnkSdzk1G3uaAYgXUjoQ/4DCtdimdQVZ8qDeEDTFF2
oDeiaeNiCOleQzZueRWSe47Bd8sI0Hf1EK4Ogdp5NaeENRkAKVYRhVc3t9aKvu7UoWbFkg5hiK0E
jjujCChEMKpFv6AEknOkos2kCR6a1vBKHjmUv8v4AgXguCysJMUFQmsnV2mrGvOTtjGzN/k8ZPA6
bm/hecYswLkM4MEC9bECICxy3lYNyHIjPJGP6Rj0rl/34fVVTPn6dbPO9FWj4AHEsC4WB14RvunM
2Acw/yHKl2um3QEsdspLL5+bEJjDekQOx0FomnPYa1NKuFU1FOQJq3dwRciJiGY2OEUq4ZubM+sM
qIYzDUsrkFMi8Ya3jzI0SC1k93Z0dXFlFNiEJXnY9vFDDiRMZSOTI5Wv8VgoOHtKI3n7YFvaNNAr
s0lDiXVkwvTwy06ZZVDeEUhDfKaK1zAPuOCF71wYxk54fs8/NcGzv5q5n03NfieQpdPCG01BiasC
SP3aclWdauiFpMKmZlomVD/lCqj2yGGMF9Y1fIyqZ9jZxQfyJ416qwxTGK93J6OAJPHg9boByLUu
fyEQuNX9G6s10Vl+7Tyh/TBros/GD+5LI2jbl51l5saPLkr3If1COIUhlgFx2p/4MCRt+A8V97/9
TNHa//EzRXP6EyqW9rZ1o/HWCJ/1asjND/bboLwvUZXJiAlws+ZlQh1lfT6qNXuugM2R7+/WuhXe
WHANjkCsryMnXuF8O6QXz+HrHdFRWePQqysW5jO/Xh2XlkpVYVKSsm4TQmyKQP4EayX7ndFOUBlD
Yor3j3ZcrNCJnINdcvBuoeA1wqX5tsv9nb+MrVsDQgSxdjaZOv16Oak1wK1/p/Pa8Mpk7+LMTv1B
YsNAxjqd2Hh4UFAbsxlt1Zu1tm4usxWorYJeA9QWXRfKCGsT0AuKLplh3idjf+yPCbksXsjoOg+x
SLMLd9D6fRFcGZ1fYr44uHYVXNc6JgqsvQJYbNHdXgjty8eQFTXqtVeT0LtbgC25DNHUOMyl3i2g
yRbmc3H2OuQF2ssDYVPul6QM1eEhp4K/UmGmkVrGdxl3AliG5PSARH4AuaGjQXnDgpSdFpsPav2z
hQ+65pAXNIQUYi4rYgZcQSTtgwoyftjMmjzoSDMCeCdEPjLLGDXJzPa1E2h4M1Wk0QmJBVA0lbzB
vsKHMzO5VnvOLIbmoajDu1CqoxSV5f/h7jy2XDfPdH0rGnYP4IMchk0SIMBcZLHSBKsiAgECRAYu
om/q3Nh5/rK7e2uf3drLUy97WZIlVTEAP77vjXfmSndHE0n8ZW6/hiueYaOLX48N5Yx02MXFQgdL
Vc1QChSBkLQ/dRCV6AfytSSvLttkRQBIrMwsv70uJgYcQ7RjYw3zeU/w2upcPDRP431OWBSb7kyh
kRfiCrODJjLNyJbiUu8D4+YZ2EDIy9xacyJTRg8RLCJe1C46E5m+SGiuZxOZKipuKYq/6KgSL5gI
5peN5BqWl5IBB5gTr+WiWdZbsukeL+UdjzECa4pL4UZ6j9jlIW6p2uK/i9wXdnBHmcfG3jpCx40L
HAM26xZ6hxT6dxHpKDjiR/6QOzODczkNonuS5jew5WxA9/J+WmeMa2JHVu+x/hFu7VX1Ri3hDIf5
lQ5TKu5zxJpo/BfKB94k5R378lITIXH4LH3zrlgzQkT50jqkLiYrnzaAA0/WhRbQKICd4w5qKf2c
ehTSHi2K4W2l6Svltd+wPAPQDC5Mjo/yFyd0No8xB8/LYTZsGQBxRDCER1d6dCiPEnwd8Ic2w7ya
lvssUAUFJl+2HdnBZ3mNpSnmvpCrhWkcE8Ll3wSyVQfpSC+PF/qWq1obyveanO2CpqkZEUAEr+GS
RR3t4l9p2U/86+ly85qPyCeaMA2cGAyZ6zaQ3jTHMzbcbyZkkba+8RKx9fHU7A/NWjqi2g09NlZn
DrcpkUK2DD0epDxE3fpUrvA8LksD5jjel57BhfGelrPwAVzGnOMG27DT0wafsFs9Jf4NuU7+aYQL
xC5xe0hA5ZjfdTAumahCAuVmLiqeccGK/OScE8ttlQUKlyYmHGj8cFzuJHa00TPydZY+5gP1fqc0
e8KAcnsxl4YnmpO5VTriXkRatfjoI/J2z6jJIanYEqStMN/p0V179ewOBjuGPkaQpt1Y7olaM4iQ
fUjo/ypnChpwPObfB4K5LvbpZ7bqCUvaUIIuv2FZQMQ0MT++RafyXM6tO1YaN9vytMcYDAy0iINq
/i3eWV43VLTDBD8lxcKUaeggGxyH4q5U1nnIf+c1Eskc5okRO8BwHUnCDNPhMCg8mv7wzcxZCfCk
bGU+U+PedBbKcy6/JZe53LIOgpAtOtwK2dr064/knlDBmnsgoA8MutdaGfP4DsHSclzLEDxQnbS+
raX7cY2jAL5Y8KJkZs25BDEvbMS1Nbmo+0/AaCkU/Qe8FBUO/M3ev7w5LBZnjb1XPAH7NZdus2RW
0j1BB2vp7KvjfmIrDcQ/aHwNW+LoEOowYjSe8n59ZyMvHsMj68aCWS56k/BvIaZ5UpfJG4kwcYuJ
Mrhc9ispCqKb76hL46E+yRTMF258374ZXyYj9020sFd3o49FjqmTuDw8Ie2sdk1oaMIwQ3jyU7lh
NC83FHmsiR6+s/YjWEuyL9P3rA8IEFDX5XaEA8ZOI8/JN9oRfVUyxfnp6gLjDFcYQkURmT5T3vPH
cQMxtar/DrT/axMuZErz0P8LwuX174xL1STXP/7Nq16v75///mOMjEil5if8wLxYlDL9qpcY5oWi
JpU83O/JR/sT86LQ12s6FqF5qi3GlB+IF900bAZIyhMNfvI/Rbz8avwikUYkB1GySsz1n+cdq7ok
UXRlIe1FCQrcHLRDDIaAeJaJFJzXD10l+OHz+sVs/ivOUMTg/Pcv/UlyT4FBNbU5vxTfyErZmxit
wCufuqDbYGLyInQk5p5F+JC9OUehYAx90p7mrVfd5kS7T7Co+BkPoJBH0Ej+WLz99Ss0fvexCKb7
h5l5iqvBLDpeoTXsMHnZpRD8fVn7nARLYXRKvWZNeifsha9A2MBxzG0RJ8gkbTEmjIdkOTw6VNfM
laOwe0B6s6ORo7qyfby9pONYK+0MdsRAy8TNVissR17F2h70d3/9ZqxfcMN83LgYLF0j3NH+acTW
68EOy6usMTFfA3Wu4jbA6nXOXXq4nESEGxS7fheSR4sfkLGlXoQrPZmjqnq19gbCpyfnnbG8erYe
6zui6uZ2tJgqvLOYWSpaDQVXJZLJMJ5by9jHXb2rNwTHyV4b2E/SXf5hP9EngBQI0f6SJoetyhgd
sSGuiFLDWiXcddWnalHzs7B3idevnd+0FSvyLzm/Hz6Enwb73lTqVLqyBfXkagSqvDQcknOH+/ol
PvXLBq8TQStPYP7SbXEFRbInxghaCNmXZhJYBmRcvWxOAmUoPWIaWJVNvm37g8mSHZK4t88omJDk
qu/WCvoKrzfOgQw8a5Rm5VoXT4k9obiVP6wvWIzq+fCYPVZvoceUM7P96yu80k66U1lyDtbrdAZ5
KldUy1zKWX7oHqgKEslzFnWo+Jw03I2fGD538pouhu7cL6yvm6fiJZ7zay/PKTdIdv6d4F795fpq
Ie2gLN0RXPKfbwuq8oqpH/kQ43iRJa8y6R4dCXQzIdSpGG+uOxKslfJAYxNfsZ/eSSuys4XtkVC3
3/XIfq+GP6+O5GmJOHFaZLXvr/yHm1TupK4cC0Ms0/UD6wTLxWWVb/utAaB5IgXZeByIQwjn4Qfd
GPLBpOGoW5BqvLrcE5gIyrwxVZKOgGrvTa9ZVtse7XY410VlMnY6cBNzh9xLv3n1o8Wtef/XNyYL
v7jq/uot/MxEK4MROZi1EEC1CPGrt6g4yEiJjbWa+tp1H7OpO6TYZUsAxrlFydOY6xgF+wdmekdC
eWuTy2IQUd69JcyHLFmkP7RLsXTuoZ+0JzAGBRS2myFBJAPhXvHkeRWEyz1ZQ/4EFbgFaFsSj6CA
kxwRKg+bYgf/F4f8wxU6jU2zsfbEsMyTZkbmXTjNtGRnu7diVdMHySjCnEh3nTULP3l5ZaXMVAKP
yqf8q/ganhgPn6CtzOUAXWy+kJD8FG6htijrap7Cc9cSIjPCgN/zA4r1bd3PSOdm+V+3hF0donET
f+rDRuIecJ7VYkGiFyAigUeI2G7LYlro9VqFdsGpYKW7G1SMEn/cXCXyZX0vMZlzoujQNkhuSLHq
iR6fwu01PYcarwa30yqH8EkgfnoIoDit51o1vDoQQ2CobfsxPhALWLxSKrNy9t17i6VX/O8N4htn
5/qhcLVnJyhcEm8CG27MvjOeky8To5pgqokN2Oo7oYUy4cnr1cWjC/BAL9Di8ogXAaJcoPsWiZY+
DTAjD4UWtHluYDqaZy4xUFikTeKgY/SHvA7rqcfAmLnCenm+vdXCs2l8koN01NwG3/oXLlV2AeEn
zl6ybXU2mcjJgoDMANIVTkim+nxtKDN+mIG4cc/+kgUlljeuMpIjZgNRIIsR9l6dqTCytogxuKyb
Kyqu5KV6Bl0N8gGmHv8jsbTAGiLyrTxFd/UW8ic+kYxztkqegvxpjmp+hpjh5fthWa+h9i5LbT2h
JiWpZPKVtVQE+C03xZ3xNp6zPb+Rk6Q7tduYeC0Toq+8h10kxd15GlfMsBOJNysSe75llsAgyPEV
4vYvRyGTKJ/jD9k1XyvyHRKcJcf2eNuR5g1JWQxza436iN3vkYyUF4WoNpIPXiq/4uj0rfNIyBNp
We60q4W9eKGKBzuECasuSTnmqXmo3OFLJnkRBpr3RYhoId6kp4nngjm3MOK+kYLxCgOeiCjZBscP
ywee6TOUqL6Aee18GBxeyeUMxULKw7Ze8ok4R1hlh/n9sg6Bk5u5DJM6kAYXZv7k0PCHLNfleWyX
B9rDyH3iGyJ3iUiSJ51maV/9MjLPCYmfojFXq2j0nUFHCHHg+/RhJDt553xIQbm8vijnkLPjvg46
rB3dy3hz2e9FvJJFauY8ThYouLgCSDQl5YPT+7ajlc1m1ck2XTcLv5pNdc8p9aR+Rd1RXpWNW0or
sLuZLNLE4ZScowHX+NXbywrofcUYYH/HozPt7EmyUZJ9dCG6ha2e8JTCk9qDIqjSo25taudBprke
iMrWMQCsBmiQZJxnxr5tQV9IVSYElbBL8sL7bbUnmQL2W5s2mbRI8veSx7Lz0miEss6nDVRFhlaC
GwU7zSKnvCA9cZiy1m4FLCcS2MJt/5D4w2lYXLHgiGex/CrMvl1QvGR8J9Es25NvpC1446RsetZa
fdDIWhJMPl4twbjzCSP+v36MDhcp18Uq3XOXaG9cGtFZeSNNAyuOYOCUVVkxB4ZB8UnrNP0DyKI5
wu5wXjAFZtJcJj6f15nPKE/e2pM7vl6OFubcTbszDIKvwKnovXsaKpoBPaVZYUWZiPnZOSQMkIXm
EXNhfUSLPhjOpj/sdA/sMCAaccnhAUZ6Za4SCt8E//gz52pUozxSPgZA+IfhCQ3J7YG8Dh2g470m
9feBw3OaXzf8XCJXke+MrrhtAsMvT1yu6oXZB1gQEgPPygnwyFddwS1iN7KOE1hN54eeUO+E90Jp
rR+E+U6Za2QVosDkF/XoPFJPpx0xXfa6gO+o1V4VL4TRvtoPlDyWHBMREMWifVHJ1Rc3t3iq97vE
LSFh5YX0mL13GKDKJ4VQ3NJvIABfuqAKInV5E+lMwbTRv+UPApKFHvGz5+QBqT6FE8oGnz2Ck3KP
O1FIEIU6R6QYt550J0b02uPlujwuAImO+ml8IiwIGVr4oQbDStF8vsyomGOBU2GFeaTU+4R3rtP8
S80gDRLk/13X8vtgk6mSu7a9dWD3IOQJ1678zkccKVS6Ck6q+p55f69gF3S5cx/GBejMpVpoxA6Z
ZI27Tj0bP9GaLKZ7zQfhW0fbenvB35AsaUvBhnXFY4CAf08WGBbZZBaerq8pkNhXsaEfkF8XnWmH
x6UTe0I+Vm+uJ74CfQEHthwP0aca8CZ7ZBT4Xe6vOyWfvU9z+RkjyyJWQL1DrHzCc53vrzzrCSnm
mevjzGqaB7Cs13hHssOTfdI9fGBkI0IJh1gJyEAMEBYIghYf2ZqoPw5QppNFpy4zcqD4Fff6+gZg
FNHycR7IkXhxLiQ7k+dxBTfDJxltqLGX+YHngmg4mQbLZfzSwi3Ns63YRi8ksG2wm/CEfK73N25J
gVopt5n0DBN70NetFbB9UWJjnoAJUcgBta+Ij3IIcQddCRRCaPJiKZgXlBkc3mC0Vru6Lupd+MBl
B6lGrM45DOwFXx/SKeVoPisceAeEqxOfj7W0Htr7y4E3Sj1vhMp+DpY+gpE5uwLnIMlaL9d1Z83i
PSaMI0lqKZqBE+cWZpSOqYCBOfmgS2SRYtUqzvzEY/pgzS03R/6m4PlhkkZvsZtu+CK+96tsbRdn
DBeTwque3i6rdlkeLhw76IPAMwX6yJOGi0JczfU3pU/k8k78/JoMlOER8oaXmfpsIs8DkP8M8Hs3
gR16Fp5AdDHb/KV+geo4RvxsFDfkB5XctmQWLCVmO49nWFlxlfFl5zdszg4WhdOVvgpi1zZKtrwl
iFzm0bNA5EYCBK/L7py5MPEqE930TJIzTo7DtEoOrC6u83y9E+TFe4/ekhFmnR2bB41z452XOO1F
IFyK4F/Cn0Rslm+upVWMuDg6XJLF5WCiDcAQcqe/G6sWJDLhETG3PuJAX1GTfBrX17vuBYuZ9pp0
K3VcD4zFBmniRkybRA1py2kI+WdkpzY9Z9Jjoi4IyLkRwqp7PUMsafq1drTyXSQFlUNv5aGp1rhp
Eqy8YtlH53Zq/IpYnZPh3ZbmYfAtPmuu45foLL5V0iyBCJieJr+3NiXhr9+pUMUdQZmNK3+1RAh2
j3RS0iLWvmevFkQKWvkvqPCUpJ6detLuzGeRm0bG5YpRApSRyr2HC4IMAur2A5mcwPOc/ZVn68do
5B70ecrKErY6VsxLUO7ElUE2tDDKMFf4IKnOxoRv9anjYAQlg4chNZJnRMGE6/KI8mfBV7XOHwm4
PgxzUFKA0/yQue09X5BPT8ghCkaPP9uo/AczKbe4fA+Ya/rT2XpVXpWVHu5L/IGQF+EJ3ub6pcLT
TwuCnvZIvNKv9JFYAZJj0odaxAuobNmLkeiNV3pbAXaMpRq5zRdkrAye/SW15+g+wwjXUDh/P70m
T/VH6RBn5LY02ThLU1lgLSyCmqhcTm8eqCKugpEBd6IzT4LmrZsTfwxT886J6+xK1xLBWtJqs0kx
InGy7+EPxAVMMyx3YSKOrhK8BrfiuMFBBV33Da7D0om0qXXPKHXz8Xvu0PZhIMjO5bk4CTPT9bPb
JQe4pj2rirTiVPqGqEI3c3aDOBpE6A6LudfC6KHTy0/ZnIOF3Yffvh6Y+OuXbI5VEkdrFHSfjbFI
9jZXXI9UBltkCtV1J5Bs6aM4oYlYJk+3D+VTJeHv7UqVyywBqqYewdWUfZixW0EndmD66gIQJnY7
1CG8F6Rf15jQy4XWkWBQBc2K4KpKYN9vkDRf0QfCTfByCjEeyGGN3uvL/MrzjUQX+ZH1BqJF8pt8
dTGPoO6uNg/X8ob8mNRa55cN3x/pdA9duSPnMYyvs4iUO6zuNSKzfi/DytGMUeyiTUEIyqi7gnM2
T9pl5bxw2BGiJe8lvoN4wQmTIMPs1jx21IsH2JTlLqlxc1v4ypTVLbjeNXQNrOA+1sli2vJSoKkg
1YD0kRKAaCuURS8G4yDdG/fRBB5P6Gn4aS8Z91hbdtOaRRsbhtsWc7H8II/EWSPP6TwMSTcWID/n
zvU7U/n6ab/1jlf2brpt5/oS0alaeTIl6YCVPBS8Ya2QvK5T9uALtpj7T7C6jOoMYgTKzrPmSaiB
ZdL/Id5qt4yZOKE/INv6k6BEcwv9dOI7tRutO/jRHr0MPBBSC25QmzV1XIudTltSMI1z9PbNpRjL
mqEOKYcER8/l1pCwWB65PhAzCcdudMC5Bk/XL273HKl3nbsTX/TIjCj7OjUD83RlHc7xQ7/ga2Xw
/yaUOu8rTKEOOpRZ0Tx5EtdsfuBi57CodrHNzy721W0X2UfUWhblog719IFs+5Jocl3ztYBDNfOC
1ZZnsuNC2ed4kFBDUYVREVNnIl1BdEBCX7wga/EcLsq1/aHxrGTxy7ecHKf+TMiqGH3qbeLzLFox
EIbaqXoktJP7VbjATleyfp+puubURHF3uLomD5dG5F5+J7LxdhTXXKORzVxWawIAfOgut+Li5i34
zfYC6Azely5rH1hDJimoIX1hLa3zL4Kjkn3+yObc34ntvXdh25zbooLP84sHlIHUE8h32XI6UNRu
PbcryCsyxXIgIhZ6+KyWzGVBL63SrTAPSs+yH1+YiGLihylPyD1mGeFbx2j3O2eD0I/8jCdhoVBk
1aSKh2zrPwN0U3qNoiRCXyJQB4vMEp5MrrbS8BvefmNKU4Ru5K9+10+6kj655I6T8LuaxeQZIAGi
5swMLLLgRNTJX2Nl6i9/m6LbcB+IZ7AE//md9VKsDZcUELsG1ELFgu8gOiKfg/xFiYhtmTUD4q7n
0XUL0KMdfvt+f4Ug0+P436/gJwQ5vaRqWZqTeAWyMI18P+chFD0H+yS5b7u/fsffhQ7/3+f7w+/7
iZpxckm6TjHvuPPyXbvMCWKyVg2o0e80OL/9TT/xMbHqJLGm886um5ElefKva8QU7rj+XQGkhi3o
FxcNVyaXpymw259sJChW6magJgrZrltBuufR1ophGAqfe9Flb++gTg9t7amutTYrz4iPfRpAQoBV
Nayb2/rhhn30XXvuLW8C3OPRR3ZmeMCuXwhNUCEvI+Jq9aNl0S9MYvptYUle8076+JsquvaaZzLS
LG4Q46lZJPgYKISx3XJRf31IzxOu4NubtGFg5GS21iTB71QX4fmCTNwSm06yJpgNFPO92gCZAVkt
2tXloXfZnttlsza/lD26oXYFsNmxEHw0G7Lwlv1RZAqU/dx+sUcXjELxRIwQnuoUVAivorCAh5g2
kX1TXhe+V2tgMK9HkuapK3slvSEz8Zo3gxck0ktRGryYh9DLASlnE6geNIPyGBQic8HZ8e0dR/P7
iEXOT9X6LLxTdxOxPGRSsGihF58D+xDce1kNPjU94bLYVfiPjPv8IbuXX0cATXAfyOX4XrRe1q6O
3Z1n36lfKwEZ6Roin4iGQPGvqg/SY+w5nOrlq63Ox5BeIBAP73aO7kTj4jDf8S0sO3bzmXXGxsvC
FKIa1lYN85g9rmKvS1f9+3QvxuoRbh+rqsXwyhIQJPcg+FQoonyQv5/+8wpmYfiqaz/nQonJ/liY
TKCROx7CIEIwxJ6PTeoDpAW5g+uQ2jDLk9kk6h1FbkVxai6CjyBO9M70qnN6xgm67smmpOiI7XVc
l5nPYwS0jCuYP9wjwWGdB33vRpJIedIZa8QbUr6Ojacq9bOeOJI08wnNIEqDynQx+qGpHQTNzpCe
Fa4xubZy6O+LZ6rrUD7DLjEulzBuc/TMKaT86P098CvdpkeDTwUzzaLc8bDyrXmynZagY98DJa1b
q/D4O1pH+9XJpqm65VjUwJro8P58tqZ1UkRm/61KVDxoQq+6j9GPkoZO9sXOgewqPi9bjtmVHNyw
m2NdwcA7+gRbuMM59jt4Hh6zUvC7kD/zV6f+j6/s52dMFMX1dEMdSFKn2+8iOtwsiARun2OyBtBc
iZcImHyEWmVb1fi0yG+H2GEnYAMjrw6iVmEn0OEf36OzvRmgqnrvtmg3ovaCkVGIq4H1nwpgfY6F
O/1YPRH9Sf3TxevffmcFtH9ppNOprhZ9eY6JI/DPH3adWqlzSx1tsZCeGjagZXXdV4OX1WQIgD1Y
KHeaq3e7Pl6tiUyhVaqRRibczD3tIIZD78TFp1jBpnvM1bCesLJagoFB7x0tUEQ271GzqceXqH81
VPpTwSQR6LYmRxUz7wKBZ/+Z+17DAkZwengYGrba21HjRDLeo72+re4S+C68P7MY8RBboGcdWoB4
e54/iOYDtIz17GV6Mp60jUGY1aoFkwlC51G53dWiz1UDMs1fq0XC96Uvm2DCUMmWAJJNLwkKbZRB
x4ojVjrYc32rvLcrlIfw5xz0JdHS1ULCHoISMhP50nEl7EjpRgkcSpneonJBxSTYdZvuS4RDOUkB
NQJIOWM9IkLHH483fwTWSQmA5a4mumlhi+EPq0f91jzfyIlHsKZufSl1WcfeUlpyqiViX1IVIg8p
ztzxi7eKYgPsbwdnc3tLX25+thXwF7IpXG/syYTJdzBi+l3rsg7Ic7Q9paht3fU+Wvf2kVhWpvaU
7o5irxP47srhViV0AynjZkC8vpyWQG9/P5FIgziaxhLDVbm1DpdHQqWgeFHpqSRykOnDDK6uMI7x
4Oh72n/FQ5JD+YFfJKR1/YywTnKA5+pbiBaPAfRNvOya7KAmQCQUwPvV7s1PtzLL4m4kx5S83iA+
E8tZ+NoJZTdVG9Lz5ZHPbs03Df40L3z1sqVvg3CSjq8v3FobjjT+xcEj7spttsNS1IX269AVK05I
XycXMtJBxGA93zj1aE8m84PqZ8thT/iVzM1lLvWvknk4euieKrx/S5s7TePSorR4hWXu+ypQRO+x
gK9dopJW49e0QNxJfr85wr0hf2UQygKxewts2iGvkVRC7l4PoHpeb2+Eo0BfwXa9oXwnGwZybR9C
xBEEy+GEJIuRsV1qGEvuHNyDh5u1TnwkviuHnX+yOTBGIOJVYyNDuVan7i3eC7y2X+zEthsfbXuZ
Gy6YK04V+5SNbhlivz0nMDZkmdl7XXkceLao2VEmJ8tY3Wifo4JMCyq0imfiZwDgIE3Yd24LW9uh
ncUOqHjF53fCdNAm6ty+vE089oWcUAU/jFwqGYjm5i8BbCm20B81zc+LY0nksr2hqZA6xkvsS3pA
Uvckmi1xY83NB9XEsCCiqihBpszuixmq4xgNP8c5QuaGL+CyggX8KN7KBSqaFufITHt33q2n7MA0
j8b5Pbnrz3H4bCDiJWJ8mHVk4hKEjnwS0+Uiee5eyRkJui/1HQDa3GA+4F1+0mm41l0idBR2j4pk
/ZzKZcxAHuRP/MDTn+rFxbQK99pOYJJCUVquBS4O+r/G/uuCZ2N0ESk4mDefzQMOTExqIiIY1EHk
nsDKTSusIuWr/j4+WS7C6yVA9Kn4iHTuFgBJEwWrOQPY9LLX5CCCr8Ojs2qrRb8BMrJWV14pXxPf
+VFZ9cFVpGnhjntUA9LYI2r51CeF3LWNdVc8WVt9XwTXr/EpNdbk5zD8EGV/aKFJMN1ZIlOdjgi6
v4Xphl2QodTCvfFsJw8Ey0NJh8+jso6rk3JbxvEzpE8+LGEBL2dth7oTOc0BV+kFMWZABDdUMo01
B4SvuxZeh3Nxg7q4dLH/ITWdN2+lb22NY/NVe7fgEjRrmngYHbGHsetbiBfBw7zLWaiQxCSC55f3
KgyS37FAWLe+ek/4a3pPPcnPmrA3ChVt/Jojc0Keo61spIaedowf3idfkCQNCzDTE2omkiMPFj0G
OK3sNXIFvEECIDiNC3wCG+koXgTwRGCjXIkJnOHhkW2TtzCcG/etj5ZilS015OHMaCSDPxQHtbrX
Y1fqX6tXE7fjgRCi6OM2oJZZclZqK8VcM7wll83NOF6/KnIsoBOBAJSDpK4cyhyyx3I3BsOACJSl
ncQwxkf4u3OL0YxWLJGQPh7NlxgqrKVCA9krXxB5PBVdH8YMgQepPDVgOBYYyk5d/n+HmGVpTTiz
BEOGU2dNTmFtzTTOFJ9o4QkYSz07z7w1TsqCb7cE2j2rIu6zuixBiiTb7UFhvJu4CHna4sDl/Lh+
dVcMmdj+5oQ8Hlp/+OTpqhzyN1meq3cSkeR/vT4KKc7P2yMtvWTXaZaGn+GnRctSK6MqiIQgHbkK
oNDAj6RltWx/hwL8IgKTRuD/+T0/KVjscdQmJWGcEU96ms3AnJylSKzWfqMatH+llfnxN/2EAHRx
15etxTsS+3DuJ6snmyx9Y2G/RDU6AOdJe6qCapN9tAwOC+ephGJpHyhcrwJGH99al4EkFAkIhUov
xz8QfcoH6C8ctbvsy/GUtQ0rC7v0kn2JBDcx5xJuTd7eEkH4Sid+gXSugHDYfTVD7qa4BQI3nE4g
cPSq+LeTTIQTRjUhXKnB7pqHNgCW//sn/i8tqrV1nVQPklKRjuF7QtDK5fi/S2z/739mn398fP6R
vf6xe+1e6/rzj//zjz97/SOos9frxx//BvFXts3nxx+v1efrH+fTf0j+fwT3wb//KMX95e/9hzDX
MkgwQZJFNTV9mrKjAVX8IxJF/C3VMYHP0NiSKyvkvP/V8Gj/TVcY3Al1lf+r/PF/lLk0YMskRmDs
Yovi3/pnGh51cef8cAd/f2SqaZAWgjrY/P7IftSgKnU3RbiUQtex9gO5jHD2PUNN6SxTRA5Cv1Qe
Eiyiy2/jYLsyd4lQhZXgFmRxIuH1FZRbTuIKmJJ+6GJ2sRY3wFwaDkg6eFfvphMyKIfkRuI8aAlG
2igjdQwVwieYkHDwdg1byNaqAyUMuqGftdrKkM6DdK/pZzNeyVBxeK5NHlHFqxXeXVyl8KPwQYL5
qtOHxDmqnbJoAcPlASuU8zUl1CqtYdnG+L1qCQuCf7yO9BP7t9vLhcTJObo8aQQp+eiv5zxd9yxp
Sx6zTTq3mIpwk8gwjvMbunvSVnEE0D+buXa9nKy7hugKWWzpEce5iSqFqM0sSONgQqwwMDRaH5W9
ITC/vBFnGr2bMP1b8edUB+F3EXEq1zvyHVX0Ui/M5B77H0z/cVLXN0JIMRxT4uD2xhIzxQ4WGuE+
hbSJV+yl5854tI/l+bav0DtieOdYgG0OJDwOqL+S59FYGv22POagFfiS2DVROADkq0Dei9saprvp
hf23Pl2lh4Le2uyO8g5JmhnnqJ1ldLw49zlnq9+/VVvYjnJbPKqJRyOug1li1qkkjzVn6TA8M/wi
WZQ+yk+b31MscHvk9wa5V/gE1uaW9rhQxM/2H3m5Kqqlli4Q8KGhlMyNru3ZI3reKsqtO+c5o2jk
4x/hO//Sx5dILP/fTyvkckmXvP547oh/4R/HjGH9TRTVO8jddY4NVeM2/6/kJedvYC0gALZh6rpB
6Ph/HzMSf8u0RcOsI+vfZbL8xH+cM5Kq/o3ILdXkqYt7gGhM9Z85aAz9z/pwU8dowC83HZv+Vsci
CerPiITdd5XaaxZ5Am01EMqD5wCuKiQIr91eo0Tt7yX1MsorK+slQaUVXKhVoejjmzE2+lsUlaH1
0ihNGrm1I0nNnNh5cLzGuTYmLWRjob00qpm/hX09QBmV5QWdY5M6ZJJw3tAUpDjpIO1umU3BwDSU
/URIqmbcNmWdVlDjRqTb1V3LX3yUsdUWfthVRqG5tzjRrWou5xFWSjmcIusltvLQ8UsCfGwyJOU6
6VwT4XC0tidJz71RkhgPnfxK92RtN0Amshn2VPlldceSrzUOc10fhVW1ibWoNs+hdVFoq2zM2CJn
x1EjQ/7Q6SgwFlGTGxKH8hBe1d1Ymr2ybRqOuu1V7vMLrn01p5AplQpjBAqOAX0IAukUe2y3dqPH
5sEaG8cu3LSGz0lnUXsbkvo9KbrGgL2ziLKj1VaPpB5TRt/ISrKqKwNfUFFnGVs0BQKp22hV7Rzs
QlYwjV9a1VlXU0wbWGEkKUxpypdNcUxSq/NLw/U315KJodVMmo4KqOhi1SQ4lWEm1Q/aZexI8m5D
5GaF1iKAvYQpIcNDNtXsPspFBfaur1PUSPRoSwPlXv0NgMJ2Gg72kJ/d33CjaaO5jZMQH3xfOtfb
/hJfjGmaFZfReXPiW+grnRJP5IC0fX6ILafCdsxEh7K5VxoM8XpuA+jX1zhN7/moW2d+0dQaIWLf
EwkhD4igXfuCxjBqNYSKkTWCJLe2iIvQLqmC11yp+JtVRwOJPqoFapiuKdJZ4VQt/El8Re9/I/tr
GQ49fmY16lqoJM3WSSYeb5pze5RCK08CKZYiQdjyM4OhmDRpPtz0KV/2UqfW4E9Tbo/JzdVCVecJ
pcVJfaO3ZjDLFC+vMaUXjWxz+ZI8R6WeoKJob1q8VB05He+74qZiIuzjEiawbC/IPoswfiyS9iYt
67G02JaLUQcuuZrV8y3vMSyWndK9GH3qTLQWDooyq81E33bGSPWWUYfSc6lHKs95R6Uir3eu5rFu
VJbk/Hq1WNSMZqC7SNfIdhiHpAluziUbllnfjdnzteqmeMl0VMRebjnACZVU8zhKpWF8ixVNxxSZ
XSf6BMdsUJZZ24YvUyiNxZ1lhfZ5LNuoeo2npJJwWUrta3JpyYQqRytklNbsgULToY8/0zK5HMPy
VuYLKzQbnljVoLJvhYoOZmUZ/esk19cUdts0+L4Ns2W5tKZc+dIkjbCfccg5SvKc72jeh5MBIa8a
BtohcwQVacIkq7y2piyuvsoZfTBG06pzqRunbpOGzvW11m9CbpsNxPjIxmCijCy4CGdDgy3VnmRr
L1eaHvPXI4KfzLRqHNHlRe43XZ5FAI75gJwhzB27WbZxP8FBd3H2YZAFFM0j3WTcmMyqY6OTh8bx
R6mOT7lcXqhwlJX61S5L53IyY9Ucgmy0oZwKxcBz0nW6gvh+atPqK82LclyY3XS7uJ1pEY99dYYL
+ivrWpNZFUVGTU5Wgy/WvMYi4UQWIllHqq//j7rz2HEdTbfsE7FAb4AeKSRa+VC4MyGOpXc/PZ/+
LmV3oyqrgbq4wx5EJhJ5TARF/vzM3mszqq8tfAvOnBiWt8jpCCIs4wgNp0rvWILonaH6WyLXCWLi
mIND5eHF/lfMFsR7w3Ck/abGEuiWqVpMlPRrTO1kyB36eTiDNX7ENG5dyUhXEqtEyVQ1bnTpta9V
88OZYzRAdozLaG+Zq/knVoqhfYmzqSTiENAqaTxFXKRM6lbUgCQxFlKwbHqPbDKL+Qzbec0F1idz
JTrKUOvtYHT54MDGkorspc+bCRmUNtdM7+Kp/jGqCU/gVFS9zgBnRRZe0RXGoVBaokLnJS8IvevL
hiJIVFV23CTZTqNknvXubA5lRS6XpZS/unXchlOnt6oUctEZ//VZZy7hXNnmGA5rkUIVriRuvChZ
JlyrpqGSkDtvTtZ6fbsIEehyjZQPtAFTvlLtnkLoaVRh7rclQ/dmTOY/iZM80wDVAcSNYq1zfNg2
q2YO16ZKdlBak0tZ5Jo1ebE1MIjYqho9Upf2E/l0ccfsNINClZiAzychmkvVKNPd4H5HQjdK1THr
zUU+tEqlkR8QP1FUUr1M8s9GTfCe2SKxUC3Ua5//xmiS4EbS2+RXM8n4zBfLroiwazegqE6SIT4t
1IH4WsGbU2PnouzXVeTpKatw6sF/SVdCLmulRWWxihJxTNUtSKfbWUPmZglB8Fgb47Ppu0YVp6FF
ohAsrcqFHaq46o/LYMfj75LvqHhra1VuI8OZFfCo2jJUr1I7VvYRMGRV0Q+2DAythVNpF69wwB9F
Npfi+8qly6KcY5qIqXSBClNO6nyjuUvXs6bHDYPctn1qs6W4TfDdGwh0cqvSm8s6qPIQzkql/BZm
NZO0B3rAIaiw7gm9cZRmHA+2HPfbSZV1J51f9aJo7fK86Rk8tSy3ZKb9zRKzSBq1YbjVXcb7p52z
tT60pkXFXTmjIyJpmDeUhJqjV4EkeCkdrLS1rH1ejXX9mnVYdhA4T4IlR81q/3susjJ9kedJBvI+
1I18WxprbHeqKjQMOK0BsGDlHbCceJFmS5hpU12cpFzIeZRMdvVn0DeLfWdlLK/DIiQ9ssumhq2q
1gXrzUaSlIMuOkBRfVOvCNpGjm1UIU2tmQCDLB5RTSo7sktTKhjEkZZsvxVN5QynYaxbleVxO5T3
bkqsj7RosKQvRr8U8HPUDSWZ0iXZZ52kzuhuScEuW6pHRrDy0NTdQ0lyKQWDUS9sL8a5bOlZM7EW
1jF3KuIyUz1eXDkzib8YEpW9abkaI83MIM/2fE+qlXqhp5xTf9ptl/duNpm9SubfFtdEnPM2W06t
xQf9ak+qxQa8bgbsKiolNSWh1SMq65qJY66kGOwviWS39ou1TOP2rmejbf8pNIfCkeDdqrfdbtNq
8SlmffmjzDFAcsUxOfJYPgrz3LRbnt77WZfnfV+2Ml4Bo0zZUfMPMuG7QYjD3McK/erWM7ss2ah+
cncDWIk1qBV5p5TWS6roKQlT8lKUZL7KVUtwc10zvF87fcC90MqQurdeHpVPLMMT3pZSWZSrvTbP
H36sy758KcXQIfTSlwVuZGvNhCEva6H4vR3jkBCtxuddxwJwhxiVzdgZkpWz26NMtX8ZeQxxTrWt
RNrrc1wziNdnZE92omvOu6Ms6uordmOAJEXbU6KdlGbDCbZhGYdPS9ijvOfDzTRfVVIYiPk8w5Ra
eDuStU1sktW9z2KWbX6GeoAAToWJ4fi9qSyoaxT15XZMylIeX+W+4ze2Y1ZEKZ/s5g+KUbHii+U+
CQpzoC9f464geXTVEDhOs6miSdNV7QMREE5cc5FAFqocX2jK5UFxXkorQZY/9JtGlsFfrdz/qF09
ZT9F0zd/hv/1/G0/eQ2LLEmHv4Y7//yv/9/Iwvp/bGqx/JS//7Wlff7y/2tpN/8BT4lWUSN279m2
Mon9Py0t469/0OaSjEQfaT3FS/9saRU6Yf4PVniDBvA5cvtnS2uY/zAsg9sa1Rq/mbnd/6SlpUP6
2+zMpJflOf8LJcwCXjas53T8X6yhZlvYwpLXOeghyKsQNi3ZRfbiCagHjgidTI7WNT01DlsNtKGJ
olzG6lACmtC98uj0nVsT6lJKnKGoh1qFrilGu8y8ZKT0PObj4gEORGx8aN7FWEeWTZxDuUSJuUY6
X440RM5aR40ihZo7EAuTJt5Sp74iDI+McgOUGUiPIM/w7G5GxGAah/UCPU6p3rIN5LyWHGrUi5U2
H4QFj7QEU+P3txrqZ3VYQca1PRvWmvqwxCsp75aVOiNbXF1S3azGVZznXm1Wnta2nkHstJ5icLVm
T7TolKRohodG+wiim8kF2rLpo2MhDua2bPbrMwFWiUNjncOlS8Pfv0fFAsmTgQcVt6IorpltAbZD
5Bn3J3VEZJTaDAb7o9GYpyTb1aSjLqvLUpBZU2q7Sjx5o534o7X5nVYERb0FBdfWoirQ+1AJ49et
73zcYX5eQqiQTP9YpPOlnJ7hvg0O6V3hSK6ysVUX+6oGA2eTE83X9JRwjpnXJIn3pRXyOd6N9Xy3
c/ZeCpu8fiIgtbrACTtJCuFKIg4b+zROFjERzsqnN5hQORAZ6xh+a91VVPIO+9ZTlMkDBKkJw50b
C1hl4sdF7lvg7gRfNkMIu2bdA6cZtdB0burq3BnaSV8rMED7bVaPkxNHhcq6N/8xjaCNMN7WgIx/
5PAe1fMyGvhQqVcYEooy2DbDs5AGyN6/TKKu/3ta/DcMmvx3Bc3zSdCAd8uaYangxngo//4ktHUp
8m2m71BxzNlvVHIm9fz+vWPdtWy9KzVg+LCs8I0Mn+/VxEdgp4Fbfhoyq736PNrDJW+oi8s/fcr7
s7jgQoVJlWi3TRIPrKSkaMb02DjTKkkw8tyCiljf0g4cyIOigURK6LTW9sDH+lASgJytNpTsak+q
wdPQmF7HsT8JDbVsb/BoNUcJT/ZURFk5h4UdWQqQJkRdipCuumWd7Zwhw+J2/XTKNIx7zGcKIROc
ad+mDiiUyc7afq9rbHwOVL+SUlpLwdcU2J4K9KEfQ4kPIG13PQUx+pddkxOftbFGVAjgkqpANKR6
Gbpv5pOfyqVv3FsZou6LYhMIMZ7Yhhr3grLZ3ouoqUSw5qafxtFkGCEvQ7+DhDeyFdRiVrPa5hky
rjhIuaI4tNp4yAbuyzZ1R2enyh0k29etjpQNh03hd+PCkvJ3c6ws6TQ1uN4W4ywVElwA86Jtq1vh
Lq2aS9ln+9WW3I2NaC/dSrm8p2I4ttpDQXqgTc5tqIabVmLwLPKLA8gIVl//6B7ZqL2s0y4Xg+/I
l0GGGZrrXpF1jAMogobJVZbEHQYE5y+DXvht+8MelL2qxwExfMhQ5kh0qEo055jVCpOfxNXJq2u/
92MSDWsCqKy5cyrcFa25jyK+VdJwW2ekM3B7CnBbIyrCYfJ+3SzD2XXW7RezL2tIvGpRXKeB4pgV
iJxA45GCzVh+NrA7sfL7z0+Fwpvq/3lBaOBVZIgYTF9V0/q3ZaKlSk6RdjLka0MJF5vnOO52hfxl
qyPOVuivn6v8BXLKc3w/sfuT0XyTNdQ4wmBSHggFTQqJaxV3JiDoxTmxLJF8p1tOjZxd1JuymQdT
YYHQPGvI1bVKFfcmehWMxw3+ObPwUEU9ijq+/DL2JefDapMA+uM9Lm02MlgBDAwH1ZchY4Q2BlfA
rJTK2ittxIDuZPJGc3B5YlUKp8x4b61lr/OMJ7LxafcssfsVskqT1+5fCrPxIF2WJP2qs/TL+DTi
6U2r6pPd/KEifMzdQOYg2GNVumliu/asH7DHIzZj+uiWTqjgx80b5Dp67xtrGqydHAjEI5mih6CK
epavl4ndt0wGWHYY4bUaOzG/Nou63+zNL1DKIK/qR+N1YI2fe/HdUvP9PrYw7WGfW37Z+XSZZjzS
qXHQNnFGEwT+4JHshbSe29w59Wl1GtfuiClmOE8OQqAaG6s2y8wTZR8zLHbCLHt0vpXZtyUtrnGr
ewZgFSPrj2K/XJKtPaZHA+tFPDNZ+6ZcR5N8nkoPMeE4v+wRrU1qRqIXkfr020kAXfsuLHolUGip
jSY06xCMIjWEc2zM7JBLP/tEHEadnLJW2z0lzLnty55wG3kJphmvTQ73Kg95Mwb0PZte3WQDodzS
UGV0J3M0T13cnHXUqV15UsOCyB6Zr3aKPblEVrOasNoN9jOyt6T4OHlSpdZjJMKAx0H5rLoj5i+d
oc0Qm4e6fAojuwwZdQYhb4ZHS/5wWvmtBOXBXgMa47AyrXApXjTnpmnkSxr1pTbNSz5U17Gcgfut
1zpbr1vZXeMrBtf4ygEYNg4s7sE5jgx1scDNj7EYHlXDB7cL+ru9Mv9o2LtnifNqSiREz0g4et1v
OuUq7ObSrsqJ/vI4LUWwaIf8M6OgqWWbIQxCZkRBjywS2XhYwK9onbG3GoKFC7r/4kudeUPxq/IC
dsSLIsxD25BnIleupI5uOmwuxYKbq8V+Nc5az716wd0jLAcrDpgZbpmsOogx8dFzOe3ZHmDNl86p
6dmgkePlbzE9eh/7gODwApVhuwF6BTcHF+95qqPoWQr9CA4Zf5XkCg3djIbWJwvSAt7jtsuzYJhW
b6g7EpwdhoPEWHZDKPdfQyyQFA8HQxwlsH/ZwarqoDTWQM8dvqoQg3hz01vUtGUervWPzIZdoFko
I7EFJc+9ZgpMJumCye551tYAjUWwddt+Iwug53WFUZMM+KQO7Mk5xqt6LJL2iNr6Ld/KNwaXj91W
3ErMoie1X08MMk/zqB4tVpk0VLJKWbcG0xOpZ+PZjNNwGLOIud0xG/LTIDkn6Zv9KD/cCVAY2Gjn
T0150Eblj0xUbvmUyzNcap2DWvA+k3YlsQ9P4nHU3ESmXWaQH8MaWtXJEt21EgypJQiCGaSHfLx1
+iuVeVDxUxjjNa0owAAY7+vpCeaB/JeZ8NG3D+Z10cRKOFvDSgUHUjcR7vHlg6P3oJSnWCLcZkhD
Z9CDWu0DTNhrvtfYdueIYgutQ+GGirKS3Jw3ywYDPVf2kuWKSFCtLmdY6/DIKc+KF1Ry/ZS4C0bE
KqdC005K6a5y7ikUmCMFJhfHK4zYlQWwoieiyQQib/IyLkay01q3XFMXOij/jFGeyATVNwgDDXjF
129OSZoYvKepcQdj8fQBhdXeAadtPJ+BqXfnDChjlXPxOKxzt4GYCFqDqZM3N1xSu/RHMfmmKftd
b/qqJEGP3DL1OiXmVWHeN+aSJ6fzlRe/T4m7I0H74kz6mTnPCVG+I65DZp83WffV8VbOapRhIV8H
42Q1y7F42RW2c05hBnUn58doF/fBgsGgASu1i2tpsfKwxkiK1UibnYg16LEZs+M8ZMdpcCI27k1c
e9lYeqSOwjVl5fAC74JlBD/0jjY/dHp8yDrsSaSz2eSXTuan1eapXeJx+6nXohpRSBYHj2dLgAOY
YTdyTXdqQNBWZ4VOrQSJtNMbbBwob6vOgcMXanXzElter0tuUvce/PifrdycFwa00tuuHI3DdZd1
9DM0DSoLmlY7LH0GmWBAmqke+ongkeq3VvMti8wdm9jrevCc33br1ayOXHcr/vwZA5rNnMiKcTCW
h7XMvGEBbc88t8CGnc+QPZ0LyzrWpEeyM+s/FQNaHIqNNF30VFzXzy3Ul/qxEANvgAG0CV9WHmY8
nBJ0edjuNWI1qAukEmXaknsNQH1pHbhHFq9LZM/8qeSC48Ubl2gZAdFP22muxlMLzjIeA+0+ONAt
zHhvHwfcEHo0zFVkmr2noibrlECIqONM0uDFtBIqERgnPTsBejTP4wVsB7tBk+5JB0keETT3p22E
E2JZC03Gh+M6GrWeLB3xOWlAO54JG2rG7ZB48oIOakX21jkkhSQBnLfArqqwX5QQr8ubnjdeU+BU
ool6wMXzemIZ8E3/2MRy7khFUU9r65zqCSGjpZ0Wv8nkoNT7IBmaQDYln4OM1K4xHe5T/KVz020f
diZfF95OfTZfx7a4SndlsAJBOgh8psE8m6AWJfX5/vzdWEuUVknULj9nUdzZau3TWN//pl2beGPD
LajYSie/tAoaA2HzH+xf3s0gDkp5Il+gCOTS9JNn7U88j6q6yE80efaUNYW2BECo9SZDO8QWk19l
pDnH5QjtfCJ+MWMUBVVN7kObB2XVyIg4WMX4UA39TTLU98GAory8mj+Je/UwFAkYL5V+MM3xNru1
Mr3ieB3t8TinyQmiwHOsbFqjp7QEzRymPxPzh070uEG6Y5EnJ2s9KJoZ0K4Ha/PM6LADC6GtOMkg
FSR1gXaLw8SuQuYjgU3iSz5XwWxAxFA7fw7aXdtGM5kSOkQeuPPn741Sgg9KvkZbY+lRRMXX2KeR
ktZhTg6yoR8kfqA1CPVpZzXYhWzhTnC05D6qizq0bT1g4R1KeEkB0YzQwTYVcFW0hZsB8qRxbkbK
wooWTMpeW8SXotJ9h69CNvy04d+26ud3idKnbgkGsUl9AAC98t4lAGE7xDsElAxS3gtrfqC1k8ew
Ua+ZihUiW451LIWkBjl9GxgDp51CFov8IUusefdKnASajseW3Rwc6mCRlVBsFP5vBt1MFWcnCBQq
Z20q9/6UoUgyzuidDpswfXMhGIqvWP4hCQ5nzrA0Ugtc6YMeSgAG1r4ICx0ye/auctJJDn4D28XL
4RtV4TvW4lkdBPUq8SxiXXoL/5EexXPh9abu6b3wZcfyIZVaFkChkpnC6JkzPogVX1dybHOsVtXz
lCn9uBI+Qlduou1RmfZjWMyHaZJT7/XKk3QFLhrQBd1mBx8gn05a+lsqzbepzd9ROjCzaIfCz7Lc
X/sEdbrhSSX3YTV6MYupokdKZjRvDJ5zL/89V+ZNN9Nb+mYFvSLd58y8zRajbLwFC/lHJDInFBIZ
hYQmAI3tcM6shqs6k9cstV9IxP9ATsRloNTqIWbQNtC1KJx5K/1QAaDYlOl5BcjdmwNRpedIs3Zk
DKBFVpWXk/YzBmuWmE9JWAIg5+E0qzfGjmfVzF8UiO0pFRgGuK72Ws5JoMcyjKRcGbyFr7LE5rEd
rH445svbeIzJIa09ezsvFpopsTuLOTmYnxwgcTxfMlk9W2eVzKT6gy5elbT9wiPPTM0zHxXeb2HC
CTKN/UowhAXCQ+2NvTwiN05cYxZu+q5eKmV74lsqWvt6PcjP+BnV8ugutTEDKpwFqmFe7fprqvpI
/Ull5ThnVtUAG/dFBsRm9tpudGcCkrVM8TKsTHSWYjtViYGdhzhx51zE1fPdwVw/X3EOjBes8ixd
WrbqyBAa9bUFwlumBaiVzV211L2aGPVjkGljNCUOxn1UCrw0DMTOJAL+iNPCbRM61RRLK0JsXrTs
BUKZmKcrQa22Af0CqERj3ButvknWeBnlqHmegVbmriZWiiliV4eSPP+RUhUmXCngPHQn2EHGg5x5
Ob0S2y1X+l6u5jG3zyq/vLEvs6peW3W4D8IttexCvsw3RnbPwzOHvW3ah16/g6/5pszz0W5Pgnrq
z0cZO4edY+4LRohxBZ+R6GQvSUj8Za6LygQF3a/4qJKpsjlesoSJ2YTLSASEuvgalr6jmfDi0jOv
juJakMNwqWctEOtLpvTu9WNDsiDox1R4MaVyEPxtxUqeEAgTKaG2qnlsDiYTGkko/uoOc/lIxfiI
e3aMn8/9sfbSTSmzJryFSpgVcDaaKpA/s4VsMFAuqu28l3jTJCeEu07CRaoCY/MsTYOaCIxlwN+G
HKXUYGW+p9Z8rPT0OOuql3QwHeJw+84W0c2T0pV1zLMb5gNYEDorRlPfzz2W2jo7DLdE1AGal3Cz
LLIw+J6M7YUs7fqWH7Ri30mPrGL2+RREIupsjCEsb/CPTQrU2ORdRPaV9VvN1EMb9iOmynm7jzHs
/VR/SzoHuDO4lTT+MMzxU8jbJ/LobO3ChUykotEfiigeZtW8WpwHRcEo1dzV+LiSEoe43LgJG8L2
m00ZzoR5z6AxaiQDCMVK1ga3Jj4HyfYVc/FFU/jGJHuYsNRzuskXEfvSYLmN2jJHeXk31ORkyEvk
NN+GNNmbzsFknjmCN6DHR5pE/FlYjdoZW8t22Ub9RFYZOT9rds4cCyT1sC9FcUqS8YjW0Zll6hkS
o3wWzpv064YITOTqvvsg2sSE8TUtXtZNh8IcX3hrSYkSabw8J3EeaufI+FFCMbARz4v5FFakPGl4
w8o+rEF3GDU1RuU1yoPPkUUDtxBo2UOaNlSmXJRXGX+YQVeut2DUDcBYtQ3ADjQaAyUgaaqd3Ng6
LpxyKVyUxWqxjrSMR7u9xsxTbry+pEhXObKxvnQe+zN/3ilozVL5ZlrKFcCB1bqqlLmRHzsa/q1u
2I3q96QUB03agszhgVssZOooedvevtiKfMZGmLcQDgQKDpaqfcG8qdYODYOd+gW1y96usGQxD4tb
e7/e7Pp936IocOLDcjGHt8ku9sYqfCxcPxC5/NbX+mhnytFufJE5gdxWkJyaXDwWq3kkDVBvBMNx
ZmIni3U1Kow2yifi2AZurBmt1BSYk+VPNqA6nLfK61xs3vDFZyAvSGWx+NWa38+OV5DstBxW8uzi
LHHb7Nu4IlYwQ6FtbjF+txJC4KzGONmInXMiFTfcZTQUOeA9nSgiJghqfM2c5Q52Ux3Lu5GUr3r6
spcTktgcMBmL1+eYXsDoFJOJCE/y8HJX2YKBZ3lmfINZQ1SH8OiFFY6sty6vywMGD9i8+9V82AbR
Ily1RJh7uYpm+hR7K1yB/dPpYCy+c5uwkjrNsODzJnxO1bs5CYRlXik0MaDzDTgxE2Xd8lT+8lJ7
137WjRqk8QUPhN5b58po77Y03G3mwFkM0oT+wSrFLWYWrFnWxZX/5FJxRE50rDJuUiieyhRhYCrs
z1EzT46Rn6b8ewqmCQ47wIVTnmxH2eyj8QUg7Ln9lm4UM+oP1AA8T79KQS2dqd7KliS1Ul+bCl9i
Q1KfXihgXkh/giV42Ix9apQBQ6E9j+uOxXCAxC/0WVltIjKVLZodgLGLHkkKiRCMAaxKieJ2joaU
ig0wpp/2Pd7+5IjQKFotIyxV5orP4VwyBtznvmybnhKYB1379ktyu4VnztJc89BorZvR36rmVyeR
OqAml1I1rx3u1SezNOFPZt7CdxVsaxPMzFuW8ZKVudu+DcSwXxhfeNn6yxztt5o6ymZv4Ej1zXTS
WxErgKGSqzHsnex9tNobmMuDNTETKctDY/WvMD7xAdoNXJ1BBCpC+kzHOKoRJ92MgVLDR845Mry0
een7ah/jOVOmhIQdyzW+fhV5xfhmOU6bFW1qGqHwuraT7OrpF4dPhAANkpoTxgfVGW7Cma6NNF6q
qeLCeTXq0KQ7rLwXpZITHBDQNOyt5J05xn8zTP+L+vtPo4KJehkJraoqpmZqGoumf7OPt1uvKLwj
SFXSGxT72xEKCZ++SYrReOHtyLTW2J0iW1sCOD2ve9tZ3srceF/cvOb+M/uwT7ZQQWGMxglHdy6T
75Fv0P5GZu9kovLApghjput0rKv69o3ho1y895P2aO77aczCWb+ZJv70Sfdb1ijTr4kRaEpFY75c
DHIWzCo5yKdL7FjuhR2qdtgYixqZOBpSi5y+OsO7q1caZ8OrasI0E+YFTZAx3p7iwZ+U2c8M2Rf9
5reF6g9t2M1YN9fZ76rJFxAKpPjdkLU3rZ4etbDuxO4RoInB1gKTzXB/iRn7Eg2hAq5MF+h4LQxY
OkYCGpvFG932gJYNyM5I2gi7Z8mR3aR38Dmyv12I2OSZNwssBE/7Ubt+AnQZ088mQD8pP6SbxFb4
TGXRNtabgldY76JR/9MlRKKEK/a5QYQx+lT0tgEC56D4NfZSoAPFEUtk6VJYWFCSYQghBEuZCbcz
9l79aIBWkJ1hL/XqXnD9yIlws6fw0SZNhH2bHFd3u4N73qi+zHXZLZvsqqvpoiJz9Y7drPliCEa4
S+f1hvBIVPWebokBgqcKF68kyYcHnKFYte0Hpwyb3oItgd9Yl3xfRsLYdR6zPGGLkIV0v5S+xVZt
wgpScdb/55tY1//uYzMxAemOyh2sA6ZHpa/9m2JAGzZzNLS09tMWfSTbl0G3D03VusbuPWELpTvN
Tor0vjksTJBqJkiWNLqqZ1JlNMK5yKAAS9CjSgvDezTvad++tp3K+2MLCxad+Px7EepmFbYdFMCj
ZjFdIJAl1aCpjk04DXZQtT3bFRRLI8SjZ49OfzBSPYz3eMO6OheEn5FtClKOLUvk+FbM8B9Lb6/v
De6oZOkOg3PSsI2G9afVWXtDYNb+6XQQNErF61A76TeCaIUmuWCAlevzj9N+MZOelUBm+jEh9rYo
wZoP/gzewr2P+1Eav9RlDWBwnw0lORtNcVLvWZtHy9eUXZH+7RJQzCtVJl5YhqCUd3NT4M9lgJsR
9gKNegBVwroVvSaBpeiZtekwP+cmzKuav1SwbgVOtV1Cx/RZ+JyVAT1QnV8rK7ltncqcOZyd16HN
r2kCdik2r5oE8qVj+7hO+Im6yGzPXTN7Wp1GBdRciL6a7vYLkMUifq8V+S2b0wfzKMV4lyXgqV1y
TmevmeVj2WpRsX2p2AMGmTDl9kV1NESp0EkSFXCHc0iX0jWz36uzPIxEf4tpgwwCe4qf9vxVkeyn
UjktSxqKhaXYslMikx0YQmYcT+OrgamHHq55HyyW0jSluK2XlwsbgMHKPuVV/+zpkbXGl9aYC/M2
9fKHsU4fzPfXrPa3NPfnwfYauvVeYqKw61nGrM14mFPwV1nEamM/8ydn6HZ7jIhSc2hM9lxgiiRU
spI7sbhYnfvC9rVSP7QnjoTFqwEYZ9rPoFNQqibb6zBZ9yrD8g/37XdJW2Feth/I4oFvMVNwHpRX
h8JoXG28Ak8ujT5o1jLoGfSio/SfAam5/EO15rcqGx6cDLBG21K7YwNBjbja09UpxIUmVeTZNf/R
Rlbd+PovrTgtBiHLzVtrQJYdY1I9WYU693WU/WGjW+tAQqAe+Ja95EMSskYXJgt3BIiCxyank9aK
YzzbxzohVHfwE4lE1XXXQEZ31iTANV0r81E2IL+GX8bGS/7l0M7We/ZgOsHwJXXVvGW6Llgdonvr
/WXufLNsfVGW/jRnfn2W2uFaO8Zlcmxo9zPimuT8ctTijxEKZZxcnHK8YL+9oDIqVPtIIwi7RQLi
El82UgDoBo8o2x8SCs78U/4c/mjT27b5sbbtuwLe2RmUQC8T6LnlJz3+XuqMOQqCJ/mpQ2uIj9oY
H8WmHR2DJNE7i2Vv2iguzEOc7hU4CJL2gbj0w5r6U62Sn/usv4kMBgPrmIfEBmWYWWEzS4w3mf6l
ABPXSKwaxrTZ7ZQOIHrhVjlWZZwxjM9DHDl+lrD6T7iGUuwuZ8IEGH28Tbe2Mp96Th/S8GnI0TV5
yymZxuOYLqfudSR+tNCze2dYd4N7umjMaPXRg4AubL3tKfT/Rj3oy1bpN2zt8m/Db3XIHnxYD1Po
j41moPbqFyuOHwpSftgRkk0Eo8b1AT7AeRQYMe3hl7EYJzWr2OQtR63Vo3HHsRqMzCQ1Xy8Tf42b
/+718O+CMl4PaNPUpxHTcjQOgH+rcep4nYsOH5gvC5x7FYKNFEEnfJW4CfLjass3fZteWchvTLhm
Jlwa+iaz+TWa/0XYeSw3jq1d9okQAW+mJCxBL4kyE4SUBt57PH0vVk/uXx3930FGDSorK0UC53xm
77VLaBv1Y92P2mqDWBidUYruRWDeepXpy5FtI8f+qY7kZ5wnawEohYhtZu9D3NtYUc/KB0tiay6c
aPPlOXf6DLRySyashNc5/Y6rxJNAtojKUdbnowDHSVUZy8ru/L1M1VXR8CeCehnExYMAVcF6IrPB
bfqYuKjoMGINoSh/FVtgOAUaeGyPVvekb7nCYgZmHgE45yusTXXXSoSdyAr5bcSYjlpxFjPl2JfK
WYepIdnSUTomW80+0+5Uhp69PUWyV5UsQJ+pzoMYjAlU4062i34II8AuLa2EBv5zQ4sMe/FVe6dm
h6HYU4MVzDy3HdeIUb6OIpjWS1DrY8gHkH5pP5UWEMkGjTUtL6/CDxaT/Xzqb6sKWhICa8SpnXFq
F0PvUtghUFj58wkJcwgTj6QulGS69f5qbXZqSQ+5Hd67QnvvFfmdtdBgnDjmksW4W/dKQxV90j+V
aJ8wOchPu4iMZecZYhUdynz9RyAXx0tgOdXPYBDXp8NyBzTW4/2YN8HfwHEJE2xIkBFT4+12Mdut
CjIGW3tDDmZBImKc0e3VYkC2eaxDbhHZvyxbAutbeMSz7Le5W3BbziJUtNbGzxX2ElYLKQQWwX8F
/1R/6bMvhPI2tISu/Nv9FS81kJNpvzMZIsYKkxgNkmIGeIZgCC5GG3+bGBBdsunDnQRSFyzHkYVB
/qJmX4nmVsJ8k/itRGlkgZQ3QTwPwWIuQQaAquQqqjRPWnREFor3yVGFmcwdtsbW2Fro2WHcEmZY
iOz0HQehQnOc3MkA4+mWYIFlwzVKtmucbde0nK7JWFzlIrkInlC+WEZ8KMwe6OvGIJ9zx5+7xq8o
hAoKoZSrs0peLa10IwTs8YfIMH9imD8iTFIY5UPpWnYyKptpvZUW7Rf2kqkOCZMd3lj2Gaz+V6Ja
+/Vazqy29HNuq2IU5C6kiFyhpBmk8IV8U2UcXtu+favThMJ+dYy58KrT3678WaGDFyMM1132tZQi
ATpQtWvCepeIjT0gGQHgPr9wRwVCpAXZH7utkIR7TDXdvmDpHEcuvIdx/sMc5Dxb8WMMubNQWOjG
EdHdsZ6X4+yvZXnmWmFv/7cwAcayEUOKBnkoYmbYryg3J5rEZXLD30N6jkSnFgcf4RKZutJOcO0b
LAvcvJlWHMJbNRfHhgdT+j19whQMBQJSMuH/SqX//0Gj0tMo+p+NoKH+45dXZPOZ7qT8Q/P6D9Vt
XfejOuQ0LKWk7beXjFncJB17BXF+LjltHrs9Rxl5lARWxEwDTdGtx8w7yZ4Vg3pBL/WBu8CtO8XN
YAlNgniKZoZ42nZZs+ZKmEjNSiwbwOrY7ZS6mXZXFZox2OPRdi4H4yxcDIHmPtGuAOxXirHxIe5r
JmQGO/xTeTa5RLXERjrqmson3ku4WzccDsyJNb6uKph44syWjKIGjmC4NCQHCuYOU5FfRkWQN/HB
2GI+P50Vo0QZvi+WOawo5zASZC0uTEwva3LQ0/LQ/tkYiaG+r7Y7ARVzfiisJijfMOwFWCaDNEH/
obxM0+KwzAjKXgG3YgYrk1Ak1EHDLmmbDV+5/8HU4jQhuD0ZJKx+kxLdKVs0PlZFp2LZKesD2gUb
L5sdH4sdkzbN+VVOL8Pu1zw6YKpH2W5W30CtMpclY2zCO08QAUbS7UTD6+hDm4W4QwxY4y9Zzo+F
nJyagfjKfjzjCb30TX/BH4+WU6MNTO/0AbZIrz6g5FRoaRbe+bIzMduvQfq7OadC5+/7wFQffQCP
Z47Vy9SeZ1F+2afKEKyD4HfD4Fe95UUZQ8tIxVHCIjJ18ortAioreXZSFBJN3LgG6aPdvvtaJDTc
swA7QNlr0kcuzGDiDW9duPEpKeYKsYjdmRk1LtgC8sWrbLmj/CSt43vcImd8j6L2NRHWFxEmcGsM
N+hQIn9BNiL5es9pMGe2MGVo7pPccLYC2ZyWOWgI/4v8UJb/3WzyopiGqUqyKKuyZOj/grNoKc6U
Qcw4kguFWdwMZlb0FHEIJ3U8DlKyX9XRiYv5XA31ZeuFC0q4axyZZHBjvzuJ5eyZze9clu06g1Ab
Jac8NY4m9389ZEdca2F0+Fop7NoqcuoJQwV9H41lr5JKIJu2HLE+paW03LWLD6ZYh+K6HRcks8xE
Khcuxj9aK2aZbkRCdtKyD5uYVoc0jfmezCW+GNY8aGyo7RFtnNq9wJ2+JN0xwwKdScYJ28hZCoWE
FBZMZCNPjyBespeNPqd4lOuBpdW5fovA6AzqR1TEH3mMOniDFZxsb9XP/f5HBAnBKAyJgtpRLM2X
RNAcVsW7Xwt9RQqW3vTART1R+cbeG2mA6aOdxsF0aE+H3dhp/vt02G5eLhA0Nm3Y8FbsWwy/5R1v
ic5eDUvCSeBjXqX8Uh8Vb96UC+hzXdxv/XODkZLk9S517YWBwWWdhEvSFVcHwtI2fCS6+T4I/aEd
FNgU+SP+VN3tAS1ZwIP5nfhTpRHa8rGOZoCl9rxG2anXxLAEDsrVdiAVIWvrE3E+SeIWTYcQe3Ux
prq9laAQb72MbvVZNOcv5GXf4FE3e78nEqq1ZCJQzEsp65dUly9TslxGNbtszXSmhfkxWdkVpcbA
3jxHlJAFuAogHrb2e6W3Wx5/gSAtxaN4u/X5iIGQ9GJ3NVn+MDkS09NtjpZbQcOW4fAjXYdaN+0n
W+VTjows+N/HLiQj/s8r4ylPRwFiYOXjRdAN8V/y9IqlzrQt5RJIyVe6XGp1O85yfVbW64Do/ClF
BxSLzifcJOlIuTOOfkWP10a6r6oW7oKUiUkZqFMWTHmz5xhHkrL74Jc6pr5Wc9A0gr82KlNp5KJR
59dr6uMc8bDm6m0wirHTr28DRUZOkZFTZCwFIHkkYEKrug3VcBFoxmmaN7dFAS1HYyhGBWWefExJ
sRUG8WQwl2vYURcaAjLQXaqyz/XalZGqNEKoTdVhQ6k2+YTQCPMD8/sb+UFDIr000pu4FMdZm67V
xtbl2vA3tRy+F0euwBcOjaM57UhgyhQ+x4WMDzmque0GJRR5fIklOhA4UbUM3wpmIVlN63GdRSLg
tc2NY6CxUsR1mnomguNPmsNKY96qE99jHrLRPMwIe6GKiJS03VOs8RqZxMxm/V2oGx4C66JICq86
ZMmUzA3KcZYQ5DiYiDVzzCkqXkagu3pVEKABlzlTHAyIMjAwvXJVZXRhObt9bLkGZhQ6IW/WqVsQ
9CUk95hMa2TDTV/SARpicRN7Eo51zt96ZHPeeZJFg069pJPQZUaKi22Z1DuRY5vb+JqwrcsRJWZ9
EYh39QwCYV9plSdRvEYV7HdiZA3V+d8fV1n8V4VjqDyriqXrBGWquJX+PepeUyWtGF9bgaIQica2
n/GVeCNK4rVz9ZbE1TUwt+kgEtomCiqwzGgavC2l7hYzcs1an/ZPrvyUx1cqBL8fQQm7DYs9daNE
YLFXwdaICDunZLFQ8Zh0d9aK5QiW2yL5mvYHe7ct8wgPvebpOkIHwiqYym0ZxLG2cnMGRDlTLK5S
PLqzSIOiWWHSy/6CzsIYzlo4yj2m+PQ04TBXt1AayjPRWn8iUpmKCwoxviEgEN2byjqnWRCNcLH2
DZ1vTAnx0yWIA2+KNZ+0QjhlMqsb08FuylwYQT96nZrolPjQUCMPqavHzQFr4mG0zECP5AB8Agok
fnDMfKRupFHpg/MxOGTYK7NecGgOmDOB+Yskm2jmvPTVXRWWxL0BSE4ZbRWOuA1Oyw41Zocas5Xq
1X/EfTOD81ElCQu/pcIqjlX8XMpBP+47kejmXnElfKPxZLmEVDzqofQjRj+p0fkVMx/LS4TJxyzA
htMx1T/GAg+kLPzmqbxS+rM57rOa1lI3Xou7OfcXVuRnJGCy1YZSRUK1yAdriQekn4ExikFz6NKX
Tp+8qalPmzydq265JO18xXF8qyh2zCLz22y6gx9W2G1Ggi/NvS8EunYS4AiYw/amrP2D3M4bTKE1
jPFurbwejP68Rei9bmw99F1eEaUeJ1yUS3bypn2aenHrhO5Ko6DJCHyQA2K0r4r0aOHa4IvYa5oJ
Rnv4lGPJZh86NNAAs+q/lDiK8q+D3VBNEZefCVVYIi5S/jd/rtKnSsSSWx8qLBONbb7pfXLuWuMi
GOsN1frSCJfolARyRmQ6sdnGc8lzLQAbjLJ+DH9bkb/ikk4raMRUY3K3EGBXvlNhHnrEjVqMGHZD
ZtXvHsu1MsTwKdfoM4+RiWdsRB+grWPDEdnGiy0z6lymkKJ7J72st7xUjtmR9BkrPXa/touFJkVh
JN52O2UAS7tmvqqFvAmApYydRlZylDZB0mzBhqtJwNUU3RZWy+m5fWyLClx0bbWQwyRcbEgoC4MN
5jOWKZ2Vaj2bE/dNHaOGTc5SJ526Nj4V1XQ8Udi+mrd5bd45bi4K01C5/gBCgXV3Bb2ctdpRLsWj
8owdn/qLNBKvtxa0etsJQHOhkU3yiT3t2+zoKkqDHWbvqx10MBER5mJyZrD17OAL1KmjL+B/Meqb
lclHmrqigNNH0l2xqL20Wb1VND2gEj5+jheJmLueta6UScfCHrP0IvbDZUi3S62pF42Sg33GJX8r
EdSXQB8xT0S2RGBij5fexMujtCyBtomLp3QZDDg9sqC74SA0c7BdkHBDjju49nSvQgdraRKvRViV
kyN06FiuCWSfmPXKNK9uz1ZciVqvJD5qOXgbDUyLiECVdqK+caYywlhRumQaHjN2yb0ChwEDJs6q
YEhGr1SsnQGYel57t4NzFh9/NbroVj5prTSm6dKe3+WXlRVcbnotviwRFTB8F58xynpZZhQ/6Efu
es7EXS/P2pf40rUs9lfSNma8HUBcmchdGmO+9rbK37GTGFw9SnoqgyxD/LG7FQVyVLqSOdD8ywCI
dDfJEk9LSq/UG74nzCwoJKGYJa8Z/Wpu6JwhyWs/yi/ANm+1MT0+pcO2DR7mMK96Cod0cTnN9lhx
jK7vyRO7YY2O0lxHSWNmLflGPPvZxvoIv2kEVSy7CoNwrqfDvNQHVSHr26hCi8J/noaQeXoowjB1
cxP2t4K6l7GJoovecIoIgRf5SucN4AVqayZyLY3Wqrw9Bx6dDkwTQbzIrMIXQ27xt1UsHus7yMMF
M2FsBfBFWCdpAeyUQJRpTPXOHjnFu+2jk5CIZ+fBmu+JVt2SzrzkzXAexPB3Tbm5deU+N8wDNCBF
/y+3OHL8/1l0mjS1poZxGbgeVEJaMP79f8wpgOqVQAu0jYQZjI/FXmCJJiPG6NTCZXsm3mydsa4U
pwcOD/OrTFTfGHdhldK4lyjDrG9D1llaI59dd9bLJHd+yXA0QfKVyKivpgEBNtIaw6BkuWs1n4AN
lLKTlcMqkhbaUzAoTPfZc/fflj/UN/nLOK4jk3+r94eZlOY0mLB78X7E67K3J2tXaYI7Cq0XnRRr
suPv9Sbl5I0co7eh/MxB82KvVUiww3trqICam/kpxuVj5wJOyBBozQPBBF0GsW9z9KggFcE6aO1r
UXdXrkv5r6phDat38X2c3yBa/wUtyGBFewVjshPPJsVN7TySAhONNhzlE2fm2NZe1ohg5MywGYnJ
+9LxtGZX8wsX5Xk9SKNxwRzKXs7N8C0C7HEnTIv84YYtdzvN+JFhisE4J8SqvmpoAYp+PMjE3PBh
Za8d56i8ergYvRjDxc9KWNbWGPZjK5NjF5uncZtOukE2TH1Dv1j0p7YqzvptYXo5Xlszvw2FcutN
EeslOYjHiawnCBTzdyHbFjqqjnJrdmZHUYZ9XxzKSfKXTGT3MfuKRcmj76RBvG+jciP8bWs/I4ow
MF5Obe31v71IngP5OxJc25WyN6catLzZWr36nqZQo5oUYPnHWk92XzK8VBg+gl2vPpVJdEZxdKLF
cGpS6XCaNbUjL6MTtNTPpik4mla56TogyAe7sgBP1l3lvT9J1FwUjSf4ygSOZvo1pYm2pZTUi2jc
cY/eIAf1+nULn/J7ZfccpOKGng5ZshsX7d430t3SD1F2ZsXjlswnk+xSJMi30MTXo7kz2SiuFlGH
y1HvSxcEGZcQf1RsT+rX2k0eWpahQHq1JB5ZPNJ5gq1a7kZB9pr+GpfmXgz0Y1c9xJdAr9QQCdOC
2KeFfhuyembvaCjcu1EWrpdrR7N2q7iwDS5sjAQgdDQYGe9mII8In/vZqZG9eOlNMAefggsh9YAK
g8DHfr+r1PEhNebbpKX7UuHKzXEi4Hrq3gWZUKUyvktCce3W5rzTP4V9ZJEEi5rVbLDk7SaJiMFp
C/Vn5Kq4HVpNCHLYwhM/02BKuNQj79eCa+LX+FmrdCqUyXwZB8Phntnu/CHCuDLvb2jIrvC7Bx4s
83f8NguAsa1Uer7nGHhgUrJ93di+7rKfSBxPRYTsu1lO0s3qetDXjSNs7A3eUiSa08VQ+ptB9O1O
MGZHaLkD4+88UTFIs55TATLzFg0x2mxdc4/qr+y7RdnRZhR623UXW9sFuYn6q58NkkpADo/tBb+7
ObB4tMyX6bFgUkCMTQaGIDEM3OWvhbG+EgULDIa5fRssRNB1aM4QJyBuDpoWFJ/E7ccEz5BO50bH
WReSE3Eyc+MK3o+daHlp7sO3MMv37DlxUh/SI7l3FMvFGWNQ3b9qoko3mbxISnKnxEQ8X05Ym+/z
5JnmcsI4W1PV55bTwZ4ZrNZZzpg2JarDyuA0vhuMvrEH7ibKP2WPCNrJDeVyHh5GJod1vYS13oYJ
AKfm3PAb0XYcJKiYS/VCgYVmcNdpn8n4a3OaLfXhNyGk2ZHTkaglsy4sTZUzGSua0tb9xtLQmu1p
7O3mjqIbhhMyLz2osW/FxugXokSm154Dxd1U0t6H7WKyYtiy6UUNVd7XhPcV68mlg49NcrvqV+Wv
6dS/rCbLdp41Mz2DXrokVo0DgGnmaaWzEtbeh1rlwx1CMM/EMme0ZAIqFRa/3WYMKJOPQEwb1RBp
dWh89j/S0HpIdaUM+twY8wMxKueGJo0Eo5z1Kgl0nA/zPu+UGHFirjBhHL3V4JQ0XoeMclHF6CC+
Zcj3iW5yjOP02ZoMAxQ5IGjhqHSH/9Yya5L1/3TNuiorJlNDS1bRs2v/MlsPVj4Ug8nJEhto3YzY
N5jNDS0bJeJu0HxqSPjAbyj6D/ERxhhAZ7qk05uZ+Y+1IJKn084s+MjvzKLuNW73Y/aO3vmobFdc
f3soMMdVtJ7QxCAXWYdJ5PEiOrkt4A2fWdcfaJpBO4LEYGqAZUAjSQKLeXRLv2E8uXSA06L5MuMk
EYVAyiipsfKA9psblPESfmCDSMnxoArHNYfVgT1SsNsynCT84RVa13hQbYE6NkeAo1i8ajJaZLrf
lsze+LsH+SRPDVdeas8x3j6Zv19H4Ki8gyASc0tkiC8JSY8W5ZiYDO+n9Vj19dHacR8je2MQGTRL
6Wti81II1X1stCs5xBUbxKJZHVOvHZ00NhSqFnmpNQLTialMgpNWPLEI9setCzgT+VA2u9EGAn9O
jKQPZvxRogEYcTCKjIob5AJaD1pDwH0OuGpQmOx8w8eodXfu2EoOw3XpkktUzafcr00yMxfeFvFh
bX/lSWTLRbhIzXXGVaahnNnmK/xGS2P9uRI4CVHYSCvy2pXAml0FIZkoU4ov1APl4EUFq4hkPhXX
Yu0vGuaCXUT6U81RMAV9gzpw0WgVIx+Bgd/vLnpKq0PAWp1f1tMkQx1emKjEQ4B3Oig2EkPBzM/s
BZMUOkoX4i9dknfeufcxHggaYayWCI/8Tx3/IYF1PzVJYJAhqlntq962L1Ob3uVPi3yhNkFmv7J4
SxSvrwuP1uXaI7tQfxPFoEi7BIHFFi2nbCPWMM3CZC+rZD7XO/N7CxaLZeG3tm5uWdeenukexnrg
yoYvjiOty58WZKomVQd22dpqhYLZHhMmKsVLM6q0JwzX69ccWQQbBn9615941KZgz1Pai0o1txdP
nVURWaq4WoRMzBQ9s+7cRrQ3bMeo0HzOnYBsbqLABbx3Ismvba64lhldnhZIbXSBVu7U2YFn/Wr0
7QOp0pcwJvg+ehAYE2ZlJUCtLWt0c4keiDHrrVnlaEW7ZZHXFx8W8viSDdC/Gh87PKGZjsf4B7zF
qPgc8v4qNwwYE/9PLSBeLojiItacHhGbUTTehDE+lglGrN4K4rIKGeiXCUG3ZL+SJbxsXAu7K0RL
DlD12CdvLXL6jLYq0n5+bbdmEfDiEQfQoD+rguQpeNO99Rc7ftqkVtXIWFjZNURlzQiJ1Id5QH2H
w2ry8KM2aOLTwnAmZFNwWinVY8j9jJ14rEvk4QtGAcweezRMkTqeYtYa6G9jMlSu2NuKqnvQ5zxY
dBxwRAcTLjwUMLvF/Fmii6lawVz/LQanSjOSbpUrmEc77zXK2/nQvK4PKZl4oEqvkUj1GRzGek67
Nvh/Y1fnNtxMkoDtuZ59bWR2Z0pBj1C4OazLye0ntpdY53PjfZmBlWpbAIR/N7TlnlIWajMQkui7
rvxxym0DpVi8a2JjJ59hnuMLrHjbIOP3GDRL55FhlHimH5J8mZX5VRWzC+q//IYTusdAp5xAQJOc
QliOmTukjbd4oorB/l2G2isRtPMemKUODGzPM6BSH31m+5ZohUImG00MhddJiDyE5OXgxOPflomt
EqiCbCfeI8GkMOJwpwIRPPCVRuRD0Lw01h/RSMGI86zvRJbYo9uxPuJ0snrQTH4ihqriFRRb0S9+
VlaiLShx5TVPWCgzTmVuJ7KqUmjmMb32skcVQ+INx7KkmQ66JE3OvcEeckpWe+HpQOKxo4B50dkK
jv9sBWc/Xw1Wy+1dy3b9T9WrBFdo14WIZbwUkTIgEs2ZEUmMm39V67RHPeeWPXLQPiIIaJLPCOns
2gpXiEALzF4C6wqdfdglrZGXnWbSaOwEd4jFoEAmSQD/UTOrbkH8rPJb75SdzLwgOvGmxy+TKr5+
PNXUvfN4/mObgSAQvRlbZ3WN7R5yzIhOeGl6T5foIP9Wz/fQ5QjjRMXUQnOvYv0jKWE6GVx82c5P
1DTYIH9HivImCfOdYehJSIe7qhX7Cad5niwvwqi8CHYhT3vh+heI7dEieXhszTcr0DMDWY/i6cx8
FmY+7Xu9xUfTQv2+b0Olv7Th71G5pAjx5jXf3WJQGoBLgskw8QckRDSBciCzCFPWtLMBOsokzOKG
Z0yUyC/y2baSa0oQkyRWpwV8uajsFmKC1h5hp98fFkvfT/UtOVqYwmOJOKYWOEZfONpL0xsw6jYq
CdMxuYC1SxFBzFcbj4b+LW/zh9SLYWGhdW7idwj/DyOZH5lw0aZQmV7itDjl3Q+w+v1AYtXAqAcc
b5rHiD3/WAT8iDLfp3TRVXotxoPLgnC7P1KilYW1UwlO0WlIcn7nNk0eFG1PjcLMhJkVt9dxyy5Q
Bk9DtUdmi06vo3OiyoUeothr9iH9xmu1z+CZTtYd3EiDr0ig6m6+YiZ9/UVwl89FP7JwCYro9/oc
kpCdXr1FvCPyfBxQ93O21ao3S7hfzyNh7BWprRR6UfPCraulCsNolu1AUnFEA6WMf0ynRXep92cR
0+BSEySz/AjoI1AzSFBMyBs3/xrFtzXtfUFmGcoOej+P+BsFR75DrDfJNsfKVTXV7jej0jb/aNjH
lMZrtYpgIxgYAJKzITXu2SOxG2HgAT8hVT1So8R9Pv9K4LdgksOEo4luOfwZ18E3lus2OhZRLlTX
FYnIW0rE+gKz6TLFdjQy8EvRuTkrbvxxA2tCCVQTzaS62Hbw+KCaQRjA8g9M0sc0cwDEIzWCetJB
J7YPpOafhtl+IsP7kMe7sqI6JjAg8swye0GbeGdsdksyMn/igezHiDZqyMBGMKbjeF5XNE47lUrJ
JllE3QupGtJGBjGHdODWxCuLw+9SK5jP85LkI3LmeL91Ne+pp1KLsj7PIjfbyKwVeXgzUhpoHkhL
HL9GSkOOGaIAhNf1bUW1lNiCgAmAGjddnZhYzvXMYVZvIuLsXYchCXBBx8iyYGRZM6Jm8hE7WfI2
cH8mR4Pcdj3CrfsDB2m3rZona801Rh6EHnsHbHGH1+RslbC6h0NS47kQBXQA7KRRuh+kh6gufOx2
qu5Tub5EII6FcTgujwWCZ4u+VO+XMI0L/E8OgJekhbsiLd4mlPs5k49q4sWzQL02HkbaGpLK+hVa
Ru6pYBu3tvKHfKfm06MdcLAwikOIxZy9eOaz5ceFOY5Zep1O/DWEMK1XEAKYpLSRzWg2SHEGP8eU
MbVvWe79lVMMje2Io1YOk2X/pDBj5RHUlzGRCPKrOFb04qItzSXJH4a0vBr1sZm0e6nUe1GBAYaD
bIYg9Clktj8uPYEWXMKLGjSzH7uxIB63CnjlBVruxjJYSQP1WS9Wur8msj8NvT9yCcaLin3UJOBs
gqDQUFhY4+q0FBYqq63fcw0l6bNm5JgcluQRgXsSIh4PkG+cFyx3omqxUeHz1WR7Tp4UP9OYI0DW
WP1NAtxkJSCaXvmdUjmNkFuedhJWOImCJFBe7BpP2bMHeYBvdwYs1ygZYgfhHRWN5fMfmIUR4NBA
n3VIyFWikdGAsArth1id9dUvmOj+olhQKra24w4Hym/U0StoDqWL9tNn03ND64KdrB+CUWHByHbi
vZIQkGzExEoBMcoFN+HcgRJRLjmThL2lkw4eRhP0QoSzDZGSabn5W4UH/Yd4PyOyGQzvDDhwr1J5
19G06UxMIiuccC23Xyp/VGbCDUGfk/B/1qQXuSrtjUPx0VLZYLYze8x4qZMQP8QZhTlQMf8W+nHm
o6wtG7CQ4WC7e4JQs2JPjbIyy+TjyacNleohTgMWGaKMTEWmQhi85oMLG59Aak1nsYbMWv+yRFvX
S1dWw7X8bbJDgIWH+hGUACxDrbkJlenr0qsp4C5N2c6hRbkUR8MIzP6e9c7UnD7GvYJyU5c0mCOV
l28rQbc0vpjjB1eLuwNxtUlh+rbSt7tZL+ypucWaeB2b5I50FeDpNrSuAY6yZYdZsdQveCNQr0vL
ezsT/YhWWOdXjnBc5Fc2L55czR51hZkzk16dLdH2mplfYp1mz8RWKB90qzxElh7MFNlYNr4ahjAi
OiG+o5qR5YiEVuX/9V0dlQIQH0uVriT/rqqPBMiQJpsF1XEgtfRQGEOodGIo7ok7gBsBFhPAOAAD
HQwACKta80aWX9m87ude8jYitVgElCjDu46/FHU4hnL5ZHKecerUvVdTwwjy3ybBNZlaDE4zf0wL
X1fZ2miUtO3+Q/tQkfjvQJutOco+TiFztZWy35cW3Lqed6PaTeN8E6X6BerJqzVmj15g5lLHx5ea
ZjyMsCj1dORhZ1xbi+xcfT/QLUKoZgx8HjpQBAWQM3W3N+Ma4GF500MJAMtXK837YWFgyckuwkLD
DE26QxNRjVGC/YE3ghlxCrCGW73hMAw/EAE5d5e/pNKwQhFmoB8p0YmeoSdMmAvfnGqfw5Q0yl1q
axFCvFO7YuMofxQqc9DAh0H4p3s+iOzZVKRx6kSiDKZdI8gn3hpFu9pwGRTc1fjs4EBk6erlKE5L
YiJWwt+GlMNfcoVxee0WT8eZsbfLxjghnheLJIBK5CdWBB+UzDXDFe9T1XpqL7l6l3lWJ8OHgHC9
eREPk+z5IyGTSAzgISbpY+GFN9MeZqDgtID1dfrQpaYS/tuxuUg4jZalcyLCGNdlx+Gln3qxCOU4
OxZwplYGKWwzdhknnNR+5Ii36IL2LHKv06/fomTsyufpMdhZWzA84es6MahcsZDT3zaab8tQ5ejo
mNQqk3ayJdAUkxGFyxQdyO2EMdzTPz6jLhjTyHcCxD0Sea3FZVtPebKYjBMpUVqab35Tb44UkRqO
5tgR0Noo5kXK5CAdvwWthX0w3cfRusRYsF1so1hNiiBErf5P1Yrm20npQbD+yhijQW3ZNX+MwQ/P
RoTOo2UglCyZW1LWcwnvwfRlbAJHqD8Q4Tz5QGVQbOZx1OpTlo0khGwn5SMr+9eGMcOZY9OR69Ca
yG19Wr3bsbwnFfLEqHJ6bUBTcExQKyJRUARfvjMR9fOy5iqbmazPO6M75AnpTrMEP4kk64Ehzde8
r3JXJdjILpX1kAuswrv2pNAU5n2YprAl8uqq8RMbaK/S7SYj3Bbiz36oP4e4/Owj8WOBfZfsRFIV
jdn0sxLLDlI3yh4x8tAteG1begNl2Q85VEy6LlMwXA0tJ6/0S5HysFGuML7kKQvxY9Gr/x+mzmu5
cWXJol+ECBQ8XmFoQCvf0guiZRree3z9LOjemJmI0zyyJEUChcrMvde2j16BGs2MpJPESW3qpFSv
owuzPQCcqobhfsIJPibGwSKWwHv9Fll2XbZhVMsAcg8nr/lDH8Gp8eWx/4nG3eTidaM5sKjqXtkU
lfDgO3TVa79cIBQAgj+NdXeWM8TjpRZQb0oAF1ilaPSw/W7RYjGuWwEMbNxgeE9ipbLDEbesXGvZ
RJ+1j7CFp+G8tkiyJB6qaz85HJ1ewumwh8lfysEJi4VZNag31J18HbkDLt16LHsJet0BXPoM26p3
t2OQva36NFMYpsRxxJsTFOc6BrP9YLbHNc6D1gurihwXEnsX50/PhWH9EkcTAXB1oM7BfFejvkq2
wz7dqU8w/d/i4jFNfYPwdDpMpIUEtWycrLi7SIcpSCkm1QHa73iBkXPKicozpB1weGco8vvi8iL1
E+eo+pwSk4NOo9MoF/q99tFJ5yjSg8RgYt+mj3FVP81/9KcxKu8W+b16St96pBGtWE+88FV+7xlU
6F8yTZ3mqE79seBapWzTCtB56+DMqExZfIzy0WjEQ5HHD9qc30WMU3Sn5dOlXPTz/NyvJ+0v54Rs
Ed+ue6YGpKiLAhLOCEo4rqEG7lG99cI66ul0BNUerIpx0h1P3Mp+z/tURvqOfI51hDQ8HS0xbvPG
U6jWvPHgZhTwDLJ2GdXmuv4Jo4hWlPLIoa+U5ku72C8pmRAG1jG8+EctoDUcL8PVjuXbgHA1jw9a
ae9nVdl3zUSX5KDuxhnADW2esjJ3oUUEMPiOFszzDPOQsYivejVCunB9tpCWz3KE2FI65Qk5ZY1y
UbX+Wiqk2sygYd1nqpu5epporJzSFM6ENe46aM+i4D38XKBv9rhuERQCU232O3GYfsTS3vJyeLCn
8EGGzAprXZqeYpizDNmv5YI23zzpyl/jnbmYkYmTCb+YYKagBb1gYE8x5uRYhd8j2y3K7n0Ik8XI
LwQJj88xzAa9cJIXGRgkASFHIQk4t6jSjlAh9ti6wWUh/aM509pe2Y6eRe+yMOhb0i6neeAo7z8N
cOHQS8Fr6+lDybLG7irvDUJ3oewWK63D454UFyQeD5FAPhG/VpyUWfy6vGPac9qDKv8Vj5KbW5HP
mNDTJKjdRr1TFfgPrM6KBIIGf9j3woSfKnWRpqMCTsTAWa4xX+/ZSyOao/ukF/dOW/dVs7g1u2Ud
MTTkeQRri7eI15zUFVgRTaANh5AdtZQylSg4sy8S4yC74LV0WckOEzJQhdkD7j/1EdrBoBonm3X0
vxoWwvy0WFwU9TuyjkhuBlqgwOg47E9dWd5rSBLYaenyMGXkZGhcGHlswSmoVuqL9jDbFf3XIhAP
yEArnDl77clAsiTW8jD3KN1IeKghRtCaFenBoCVEAOkKJgzbBFP0Wb2RQ0rTKH0d3gnR8kVP2vyL
tFzWCdnzw2KOKKdh+0nqAW+AflGeS0pu6adM1gs5HTftaWU6iapjpCpk8d/FUrEDWlYhbcloOonq
2wqR7GIYYiZ9TFrOSUzgThkRENGycKn6Ld7GjXPqi2y5Rd/Rd5rp92oo7zlDn7qSr9fkvZwxC8Uk
rhL00mBFXNR5r0OHnA9dBh41stg6aceADTQeOzJVj7CMyxq3D4LHIWgW5agTmWfqbEqhNmhgA/HO
ZY0FteetKpUnJv/PSa8/p1YBr0k/an9kJFeo/tZJ3dVKcY416yTtByyUCsM5cDR0FQ3UNE36F1CH
26K77I0U0JS6YzqpMXJUVAy5pyzTfVtNLoMUXSLoNphrZ+2Goew4RfLRaqsjZRSHqUny2SJjxoKZ
cLGpYUckU9ox9qpY9/sWt4cxPBZVdK9eVtV6De+PJbI/CWAizLGkcULY2n9GzHDpq5b6YxU+sN+4
p21xic2PQl4upBINHyH9k+Vl+JCb6KEwSNDdNR9NkQamNQXdfgDRqcntiYFQ/RSnkrc0VH3OrK/+
8FPu+LANo7MYOLZ17bokUJpuK20G46gK+gX8a+U+CO9jq501fTxLCMiBPvZwdBM4ujU0QXQXgUbj
j1pxJIcx/SwY9wGgxStzikc8hFTepKiAmLfCg8ZUQGG5mfEx/SwTw+3SAc7N3R+nHr+kpx1F/68+
Ka3sNvY/aaJc3Bbzjuf6N33T6WckruGJAQbUuMjXqLbOqnZqINHkiFynsxHKF4VRYkUQNuVGW5zF
vj7Idx0OAaQBScOaF12RoL3L9baWDjv5qHznTAV0W2GLwwUbj8Fyw+x5ORc22343ImaMDfmp+Vo1
Xk3h6BdZMo8D5mSwYqf6H1EyMHvP71+VzpvKVD9Hp50ChQ4jzxF2d1++ZoaEM4ZRztTlZhd0vWhn
6jLIPbgjBlwufMXWPk11187CoEt63DY/o0yGh5tK86V8D1eX+o8pnxPHpxJ5R6PSpqEEhbdLL+va
NewI8WHvVAbiUekpf1NiBuTyroFsmtymHr2UCUsaeRkFGVt9eQW5/NGjMTURslh9kDgwuYuTJNun
5wKoFJqHrPGMqT3aijhuV6chsYPmU8KGVJzyFC4J0QJCu1Zg8sAN9XV7bMYGJNXmi1uP4r17s2ge
6+81bnGN4z+ZM2/Q+4elNW7wcpBMuRjVicWTVxeevg2TgB5d85mNP1HoaXHtV5+UYmEIDUy7lQhY
Nqp43pJ93kIl+2ZB1wp08uUtIpVbspgMIfW390uRuYbtGdSLpZuWWEto5u67g3lvpfJKg78zBRAB
N36pM3QXYPF0OPEHCRTFgSaMkGUfI+il08goO+Z7xLz+oF8SbaJXw/iVDawLtm5His1y6tYv+bMg
7TuOXxVML4SJgi3xWlU+FAJKL5lZrp1eLf68VTlHOX5QmigkC50L1CkRW8wS22vZPOHbUFMRsKHy
WnJV1n50ks8kXXfI57so24fhHxogmYKcVgKXoXrbhp9yjMkDthmPfXyY/QuR618aTOPWrrKbbShy
aWrfHKvHvngkCeKhidsbXXm4jww0MTcb06khQAYWXFepZ7M5pon5gPb9MT8zaR7/CCN86uzrIknP
Rma+LKZnT8MhrWckDfOhUBaUlP8sIl4jOn3I8t0UUZVllofub73M+x6aNSwzXE/2TqGPJEOzJtWG
ncXnDN5MnFsFqjA+JXvqaJRSHJeNJ00gkEvC23AcEEq/ZySpKtpZbcbHOiye5XJ+oSJJdMzLJsJ5
VewSOI8zZ57f/OQLXmZ01hWGZqZ26KOSzIkiN33SR/sEXXDtyYXCZwNYsG1esw9JnwKdoPEMMEok
roQJTtl11Peh9Bh7rOATPuLxn95Z/ozFWUXrtDoMPXkSeoXz7YW5fzyxbLdoJ1EbB6QwIZg+q6fh
o5/7y3Sx35JG2ldKd6ifhoeUA9pwl4YD31p9TQH6vUWP7vCE7QbQofGInAgiL+aJ1KovWalcUu/Y
FV3waCU4aEXBRoTDu27Yh7CL9cij0oyzhCbYnc0R8rUC/rpLUOGRFRSxG7Jmwqoi2/qjq/qC/5Tl
TDFC5A5HwkyxjAN1mQS42x4ep4wsxYwwmlRqh23xS5ZfjXCntYFC40bvGauVpDnQX1ty0Mrx1yy/
FPCA9f5HhvdQvxH9qy6flfUqo9kvo/fY4ho/M8wBHmXHO9V0SAVk5N3XnkE0bWiamDdbc97MbnT5
ZhqvLa4EhpcbQU09r/Cgk+Q4KGQs4IZuZLRyCwqnfYFfry+3nXUsaJmnU7+3dTNy62SEBNcEFi2u
DXFCxmUnDWTUP2TolIu4OpVtH1jMGHuxPrGR37H/3MfjYh8mmYatWc5HdQA9q283cL2ZPUqVp1bV
YZSnp3m1n+QGPg0cxNEm9l4jEBTcsjSDnke3LAOVS+qW/OHlbiLx9JDUU1mr5rvQZh4LcEFH3kgi
4bOYD2qZu5gIL1Pa4f/Qd41me5Gi+DJaO9phhCVBGoDKlihq4Y8MyEwy+Ozyq4lgnbI/4MxdUHQZ
aNfTUgZ7IgJpOVKTozsI0VitygTyYdaimX0k0wR3mFxReQm5lrgBbMbMWv006sx26qQVPolI604s
l9i6pht/Y9KQU0rDf2/k7dOwXmrWx6Ah8zxEO5pYurd21zJ5bqq2OkfhioxA2EOwMCtdstllAatP
sYyWoUZ4p3CsiEr5gP/mJxSSemUGoZjN4PcjUqzo99meKbN5MGHaZJggRO7aYX2vKuNamv1dU8qL
0EJyyxL0cM0uD0Og9flt6GHWyVLcBb83ppkS6pOCuQiIPwmatW8vJaDlC0Ij+JSlfe9ScvEQ93Ld
A5jnJ+SlmFrn1mA/+6lLQJXR3c3fbeutbADbDA2Q2ISMSLK+HCdXwz4o8rb0RJ/xXuiOvILShOy9
XqF5MKIyH8NoVRyNp1ZoyT5JAVaabSqc0VgrMka4js+luqvofTBa2SjyOMhc0T5q2ngzyA7Li+8i
ND+14XlAiJK38jeAnx+ZHpBZv8bFTDZLEjkxy5oQKC72fRz+kbDuT237KkjbJacMJ6J1rjlIBSWr
qu+LEfjr8C/mSjxb8MhLYnrvilT7SeqZLnA4ZPsJzBgHqAE5Z2yzYnwClu2z5Rlm2juN9GKa5Vcs
N3+ohNQVOOVq2H+zsPsXL06WWj+xCnSxHJHURcrCMKhHljk0p6w3/8qp9BDFyUSlYICkoeuvk0xe
jidYrRwqCkYB9StqGU4TKUYs2FC8olcSGdr2qOCUR+lJUqXAc848xJ5Sr5FqxFcbuTVttpoeD4SZ
Mpuwl2dY1ewjkvBmtFD6yDMBv4PGc+yTY1+a1A5qx7tWIrBNxvy0kDTYKw35PEOUeJltkcUbT7s4
KdOTFHMzJCB4REr7lFgD0S/kEvzv9wQOfZYzwlS7NH9cwLnvuKL7xQHR6XJgX4sd469SGeRODbSJ
Fltj6wQo6/ezwSrbQGItRkMVyhpjpoHmsBLrT8vcHxbBbsjQo8yvuns4AH2e8waOsJQSMLX4iS3F
yJIFo5u+ChqF4yoBGeD+fprI4aXUWVPWnu65pVsQAFuMUdT1lSSqQBnUSzqnHsKM3sc6z4RP3+7m
Px+a2PudmJFZgoTCGOsgNaLUKyqO3997/73RQZ46E55ML1nWMvi9yaEYBKRLcdnGHcjWtYEqvd1k
tteEwK/+70ftcXTrOZHBPvA7v19fI1adEenW790spYpLX5dAj3L3OVwJWrjbZSgfkuPvnf5+A64y
y5XGJuB/n0W3tq7IF/lAhuiWUD3YWAX1An/FkEFR5ILbJdzj9rxCsAAHk/JK52lkUHDxcfYsqAeN
1GaBgyBQtxsLD1tgGauOdQ+J4fZTBiZsz+gzmW3PtZHN+fj7Q53B9nQejP/83u/DRsV3L+C1/n7/
9+7qxOQRBfPE36+Zq8SFbeHgI+OmxDgJsWnUO8g/22PPKcPRrH2Vi5lxN3IdiKwfdkOflz1OPN7D
9L5UG2lc3a/jv04zTzaZmck7RrsX7PMvMpX9QJ4SRTYZTndJtl7BMITT64+e3EZo6hYC0jT/szKS
N+E3tUi4e8tA6gf5IDC0yHb6Cngb8S4rqIoiBBEkJcwIGheic9HpbqZdY2QYbEap5sdLOpTBoj4R
U2FESJ0e7NpfyIBR4L4T+xSOB3v6nlipgSSmy7kWyWXVP7JlzwHNity6GgFgefq60p5Y//Sf/HR8
Iw7qZZ4TJzcIGhFPcOIIL3alZZncLrY8QBuVs0wdEqtJ/iozBj0MtdhcZ8+LPZ7rsnmde42xFnIg
toONcSgm9RBl1yj615XiVNbrzogJKRqyYOH/a48mY/kyEqJp42+Sbm95S55DSp43rTMdInafPY68
YCJC4G08VFZ5lYmske1/FdWtIgNP0YkSUFhG0oYZaXPQG7hUxQkeMej668qZtWTSQ2oCEs26CwkD
U2gwrsLxXrvWApg83Sdlhry+O1XIWSyn7hNaE/GhxfJs8s/KcG6WGk2172nLkAn1XfI9nZGevYxG
/gzJ7bFrpLte7fEsAUhdnLioHwBa7JaFfl7YP0m2TT+v5ljD4oGnLG4xBYXhbkWNReQsyH23Ss46
gqVYOlemgXqUCKn2M2Zu3EbxfvhjvkzhhyK/ynHqZqzpDBrpcHM+uaxzqIXgJw3irNEly10jJiJ8
hJD0udbFOSzpwwv8AHl4Dptj16WXbHDjmI4rcUI2caQVm1SrORp55y36cEbo5af4wAoVIijSv3w3
8HfleLHCiALfvtE2qO5RrbqSpgMqeCRoFKQckSsQj0aIJIQz5Fbuza5OXJDfzx+tungrlXpOe6vD
Tk2QNXwARnxd/bBmYs/TSjqbDXaEToWpre2opFbP3Htj30Ig/LLNGYHRiVhepVv8kj4jpQ9LieeY
qN+U9BNX7lj0btEBD+v2NVVX0tELRdA1HIekpYEX3er0kNtvquFpKqbwXUHHmohLl9E/4rfGaYeX
hZmxpIyBar8xxBhylm0icWq6WADXqaY05ggLnsoGOHlSP4uZHchyU8Srb83XssBozb7uga2M/ZKP
GLYi6ajc1GU5rVl/7rwkpZFgsP+Fy16/tlV+9YmRQQQWg7VaqW8GlQZZ+d7Nb5BKQvuvAgvrT9ce
zQLzgQA+4GJ8DsIIDUSBe6NFvsFJLi+HhFaQp3IdtKtrkWKklu/aDMTM8pqzQGopIUQ4yX3sD6nl
GN3k6CnwauVfOVefNe9OueBE5MhikbUqy83OA6+6+mC0mj+SFK1ygS2vdv4DRz0snZoZv577NJjR
+gAZJHpZvdF9IyCK65bM8NygcEAT3qWOQ3sqS9bzEIkT66JrfLdN7JZMXuWQ05hRSu3ACPP7oXtq
a3JfNS51DADm+MuSmp2S8kYppJ+mTD3gTeB/hOrP+scKlZVUZx/ascsRRGUP5VjeOgtOTcSQiVZD
1CCRvkkqIBo6hzHUbMjZ0/MIKJL0oD0IWodlb4FF3rzZ2Oim9BRKE8RZAmh8S0LDMqekLzVrtatj
ZW8miJTEhHmI5JNu8WrxaQ9GdYyHkEg2rhaTeFns+DZJj6sRZEK8NkyOO+sBbvWDpd87wlQrZDVz
55r6DaPvLirCXYJ6BYTcexyfoYj4C7lSqrGvpWclP0l5c5SM8Zk0RD9GyqPB91MSroG4T8Pnuebt
b0ec02C6dfNgGQlIKD8tHpSwei7U+Xl9kzZZBn+4fWDwfolj414yubdUiFtac5YqiFV2mD9IccR8
EuIwRiY0QgSS+/lTUtTnkkL/EhcPVXS0JDhHknwtJsDyt2SJ7iTME+q+00yohwttrCArEUtH5yb/
WgodXD2HRTKzbdafbKV4rtDAS+ygQ7HPMsa3r9JUBmMzflp0diMHWvFeGtITIuBA5H9oRGyg+CqQ
Itw1kum1NLyKfvLH7XOgEpdkS/aW85sG1K4Rkh9t/4/nYz38s20PE8QlxvkvI9Wu2Gkkz4waYtTG
5IeMzMJldqk2Kl/2xm8Lw8ko8hVicjYEEN57BYuhLsDRco1GtcdKmwiE3SALq3DZC3RlC13qqF9I
uD9+GjqOM/ExdPSIKJxyJB00AQlrusbzgLWAP259HYtzM480krQT+SORQaOEifOi45UyD8zZDwRA
HZnmCi+n8I5GG+Dr0YpgNSNiO6fFbSUdnK52rV4yNkysiItFIGZyUMN9rp8tC4A4HbXmllmVM7U/
/TDS/pBA/7ABwnuggtRKfAlldQZAMbxoQVy/k69IL4PMYvGMI2Sd6b5bfzXWxMF+s+f0IGnEM5Eg
iHybQY5lsXi+yIa36oyniveesLRNQwVNY4kvKvQPsFQ2quBR+1oUpBlfofmkaaeOdaNl0VzcRdLR
Zhmuomw+nqeyOYYjAjk1ukW4LOT2kKh401Ee2j8ZMBxltLEpVVx4H9Rjn5Ve011Da3YX5bbUy7FZ
DrX6JRoLOgGyBHdjCRabcIJqHxA+XuXSn2F8SFwXQhzJpBCU4D06n/KXffnfSLL53n6M27sBGVUw
rTV5cXTe/zSgqpKwW4aUit2+QWjGJoyI5wjkMo3UcoHxweVuYhmFp4S1Zv7D1Tv6KyK/TTtXntGT
s66KWDpsruxGPU8ze7ZBQb3Ug4KB9EOPmAAWiMkyrPkpJBA8CYZ/6fxUbT4TX63kF1t5hS4hiE3Q
FICBgOu/TH69L98Nvjyd0DlAMpoVgxeXjDckK7e21w8r19GZfFdEnayu5EE5wr5odYvm95GuV8J1
tlyFCz0sBJG8Sahy5QwV1WDNG8T7rH7rKhHaXH8nJrhD9b2I91Z5DYe/gg5IZl/Xrw6oj4aROqt2
jEAVgKVNBXMWzUSMsNdyK/EuswRXxLieqpYGN5VcijKdMDFj8rf3X6m+Zv2z6e6ydlqn1teNl0nm
AaECPM74Uk3tMxdnBaiA2s4YMxyNX7IaxcUtGNIImN8tQi0XytnkM+ctHt+TTxiZO0w3hLJ2+1S9
jsXiVTrlBL7Oe5uwBGeupTDYjCeuPmzsGE1PLvMhhX4Zm9NKhU7IlUNGZm0l7MZVAPCDS8yCyvXG
Rh6E86uaNNdiBMNIpnXynn2Bjfh6TlmTf+qSYB/b8mSx0u0g4wSdvlkQGCW6x55dqySRWZnu4UY5
NhetjKQqKzxFker1YezYSIsmvYXoR8SOqjt9lJ860nC601TDV4ypLH2BixMNsr0hnEswUeUMSFFG
1AvovUE1nekmoJCcV/QZ6ACtuQgR+C4zPtIelGqRcqL9lBB1tp+P0WMqq2/b6AVCDVU46RMzacq1
5Ss0LRP+5Zx8HSNsULk9R1yF5LQJQu7J4t9C7A1BPWhXi4KQFGS38wjnWeDDKnzFeq4KThLiKvL6
pY7sg4Tpg1ElSMW+31nWriT+B993qsYHRbX3K0H2aED7/jYlqperGAgG9kahJ3eE2kYHmfRIje6g
lT4oybPhT+HJZpL+nJoTeP6DWNmAxi2iFD+jHysNAMn34wAlNfU1BoeMG+IGwlX1YhLFsLBX1Mxn
tHoR3ra0jYjqQSXJlnGSCE2gyK9dSfnK8j/U8LuOEMsOtBlDuwrLBeL4Y96/y1PPlAB6IOkDfREg
zXBmyP+tfi8UTB05tqv5bM2E7nZAxSwwUlA84+EoIyiXZLSDLfBCepH1XunSINF2Cw6L0rp1mRVw
dlm+FH9FAr8Mlzushtr0BZZ1IntjLCEAmSC0TyppSKpypSOnMtJmWdSGFuH1NUFTUk/pQZ5vNpYN
AiMO8cBA5cCOgkW3ZgkuIQa21fOwTarjl0G86KLz8jmgebEXRXussBssKN550hqKUWbUpt+iZyQZ
kRbxkeabmw3/wiw6wXUw0AYM4UkgZNXqhxlFAIoiKfoa+p9mTB1eV0T5SYMTXHE3MXoojlhrVm09
xMW06XBRVvgrG+vtgrNdAxbcBqvyY6ADHQAgtrA2oowh4MARM988vcWEGLla9QoaQbJuS/vZitcW
N4xTWWjyETkiQ+MhsobAV6Ydyupo+MK6a5x+Qk9AxJPVby15PbhSHZvXrqbNXkuKAwvGGexTTlcO
JJvMBlQkrkxl3uAJeEfsDwPaqeXJCRWiPRLygsmePobdPZH+ZLLwCyZU46Zw2i20kI16drq6Ogjt
buIXGFh3lGTYD+yYOQJicJMZFpfe3I+YIZEMp4O2UwyvntwI1xwjRGE1boQwLx0feglSBYaQCd/g
u8FN6jcMhBNOi3Blq5Tfza69DgSqjONOQWdgmVfg4FrxjWA462/APq9zcl9JtuOoUglnyhNycc69
8rQSdaTTJa8d/A5DxkAneicTlPEZ4bqS/QP9xsQ48mkXJT1Hf0U7VlVAHVCxyohbM1cBjhSyhurJ
a+gz3MvNJLBsb9BgrTEpU0R9TVNvAgnYxq9M6xwgY54Kqzdp3nJEaUodBxhdWign1NLZH4usDzm+
MRzZfiHu30dpn1BIoMyzVopMtBAU+6gg4k7eQ6oJNcpNmR7epGIw9Roi4+q6PEUJRGE8BJvlZDuj
I0SJZHS51cJeB1D07CPifmWxIpwI1plDWGKqzt5r4wtYYIKcDq/x0Qk2LhaJAQ0Ne5Tex6Yo8M2x
tKiQS2byG9kaTR9L7apPQ+5VyB9m364uZuJDlOfcREstWf9kFiGdVQmdTZL1bDwuKleqpD1hArGf
9ZiLNNoDuv4oSh/ojHZyRt2+w2CkyJ/TWzf9xNqTxvAmpXyXRv+gDZLbS68yg/uBFiKxrkUOU4ZI
FpMG/TPI8UGdfSqyWDdASD6nCn0enVpSJe8BBVF3tzjIq+wJ4ZOio6ma/JlYjYTwXdBUBSZqkqZE
Sr+1aJhtiWNDqPcQkxo8FvgBIibqitQu+3Co8DSQ7iFnZNCSVuZFKrTcEhFCq1l1MHV5E5hpCvij
o8hinRoQM0zbze9HvzfWKPltXyCPohyFG6upB1AoFHql9IrNB9nejLCrWRv5IuZIvliRBKU/Mhb3
99Pfb4wcIUQv08grovYkTVnO9hFW/LHBOBnLHABpKWUBye3w63FSMB1onrtVGP4y9OJFKqQZLSCQ
q7wxxIvC2+OaoiVAJWR7WehNfe2LtKDChcAT0PdmHHFSaL/e5bhpgEIziYu0RrmCMgRQiF1E5HId
6HZSB8rc1oG83YxcfnKnZnlaVIPgrZpUrVaBJGMkdRXEdpbCUtw+FC3CvLEwZjwBlQTW8ruJTHdR
r1laTje1WN/HQcfBGMn9veoMRp1hw+WspEfTJ0zT8kxCH9rlHeoB6c4s36KHgmlUX9vx/nsjJPkJ
SU58IiX6v1/iBIrcruKvz8tPuSIPL+qne5tr091KzYzlhVbs9iVFGdGI1uy2oSbM90ynZxwNUUlg
fcZwpuUkWX47wThi2UwZOs/PwIYc63gZJNn4McRQ+hBY6O/+Npx/P5TbIg9M9/djdGpl8PtRaLxG
6dIiL8zklVNk64GbPU1kS6nITccE+/u11CxyIhcYsJo64Ad6lBBQ5IoPG9B1qaxEB10s5l5mfbSL
uYDijrX991kqoryOi6Hs5O05p2o97haFyNHts2WcxaFTrmX19vsLDf5oxBos5aGVsLU24F7yuh5/
v1k2Bn9u3ONNE9K6k7Zudi6h2ctm9f575783/dYW//0okgk36FFQub9PKU9xrvdUUmsaukMJ+eL3
y783EaA2XYvTw+8j/d785xkUpJo5Qole+in8/M8z+P3u+vvar0qM3CZXy/93V7/3l7XW99Ai2Q4z
YMbO73OtrehNVcj+GgsAgv7/PTiStDfbpm9OPr2lPaX2jv9GDX1rMFXnVt+jK0riQ5VdARg1MdYe
4BlHQZFM+Bw7Xgyx3S0s/gIjk0nYHY5d6S7yqQEBlGzW4DoNDOmhhfaW77/QJJNU0BYnrbqgR9Ki
VyPxqpA9zK7qESUihz6oZIsPiCmpnYFtYrxzJ4oX/OQztjxfnlzq3io6LATuCdiNAZMH5uK1SuMb
n/sBRJGRetEHfPJ1UymYwkWXIGh/GS7YAVINJ+bvvWu8xtj4csYpLOMMQl1qrSXBFOVmsssHJleY
1clRZN0NgBYbrYSr2Y5I1JYSt3FodRDrawufiNiceFXbEwxoJpfxnFQyAnOW70wnaYzd0u7OrC+O
6QTvpdf0rTzRzKWgomTgv7UJsGWZim8M3qQ5Zu+Iz+2Mfos+upfw3vcos10ygyP4fsyEJrcg13jx
Ypl2LFUAhapDf0N97JFb/zU7Bx4rGrtscuK3Rd7ZtktfOUUrieARdw/NZH6Yd4UKh2kYZcXgTl8N
ptEvmuaTivnEVxe6kIjXCFHzmBtO0X4g5gvtqvGnYSSG7ge1z+YUcqCxWgsD5e+pC1YNR1Jgtzgt
HokTJkQ3pblF+KD80AoqNShbt7HlHaWtuU8BA0xvlX2Dsd5i+VB42pjCqKwBMm1PFz0Lf0vFtjPE
ELUzkP/SaYZOJwflcmjIAUsOXYzNEkIAQWZ4ijzAliaVwrMJflPstjcjpeuNAzaI0usqXpjd4dgg
uDeDq8O3SMHmlQm9pjqnrOPbEXUIx6Mk/Nx+1qJDCZIUChDuFOlUazcTd0qHBCRHwcV4XUjGnjrK
NwXjMayCqYTTZNryT+qTNvEX2ChP2VmUt3m5rsQvp9iBD0l1HRAo2TfVPOpQaIjVjElCtDdTj6Y7
hLukDJiyJwl3Jn2TrfPh4KGPFaf4h9swWSix9l3sWkyIXP1G9h3oKYv2dYxxFOI7Ygl3+jchJAWs
8MHeidJ94NX8aP7xCEvhN+BZhJP8XW0CwTx2F3xGwAAVfbMeCtPjR5aF6paKAB+ZZ8Hn/8ejQ/Wi
u7LmW2cB/6xwcEuhjKKhE+HKzl2VvgSW023s4vJ08AomuKoWPDaORtAzdxr6cUvP8xAJ6Eg+DY9u
wZTizWFQ1a8QTyPjZDyoyzXPWXy2R+LFo+XSLDeJvATa4xQ5mysFM8IeDhbPkGeb5uyMHIgO3FNR
eLRx2INJtoNCZEDUAQ0e0v/vfys5LOBtwAww34rhruIOdeMCrRXZizsrCwYdmvMe2kZiOJDQG/Lp
NvZJGe3ROHZKwDcHtPSdH8d+y+Akxcn6QIMoR/0g3VUgtzif0vOof2XK+xo/1vmOO+HtaGNeKYYp
Po8zttQrB9KAlfWolKhgQdAhh4WYid+Vl9I3gHTYbBB8YV2WluTNq21dIDKO8xVmT/KPNhhe8d9j
QiDvaS4r04TqqoeXdr0uxqmVYDhQJgdAPa3YBRpmApJAZN7u4KpSg8ict+ahXa4XuXskC2Bdrnr9
TDwFU2QiLk1e0PjChLQbznG8X4YzXYMtMJ3eRXegghbAlDpcGlxUCD3Zb7vy8qAjQhSuHGLyvZNN
qcQ7KoWaEWTl/Q9LZ7akKhZE0S8yQgQEXgFnRXFCfTEcmZR5UL++16nbcW27tCxFOCeHnTt3UvHE
qXZUi95vQIikD/MYtRamuQ9JLPCEJdQ+W4tshX6pFB6bRQvuh45uyKrhSOrPE0hKqpWxj+HuyPYb
3P5rhk+kCOhRv6m3/hOZJkkdNGfz9x5+ST+bUdXQ4WZxkJRFlJi2w1FLys7IFHUQUD3jAl9qp/tA
eYGicRGQTuIQcKKmRqLzNiE1VHSS/2zgPkUb4GU+lRO190/sqqCVf45GjrZls+jEbtu6Ujnr+mPc
IeQQYkdowomZn37IKa6zjOKTSR0weBFEczzi42AMtw/+zyOamEGkmHZo/LkdXLnyUHJTUcySRjBK
2CsFnBCyDJCMCXj49/clnOV2QEELstz3oV3jE4xk3g+Bkwfejr6HctE+XvDSYDUjQXvFk0BswAl6
4CepT9ZEdRrGmfk+adcWsmQiPo77vkJiQi+OcJEB0oPwLiihpah8N1bIhFGGC8l2l7EqPysBU8B1
kxJUwz7TS6oxXDFWSs2IkmQQV0NSbgmVjztKsRH1TKZL0xpBYeYRU8H7mDHaJM3E/470BlGeQb84
BcZWp+mRcYY0R6uL6mxT9e4ALf7s+IOMiKleu7veo8vgKC5ZaCfH4v47k2eBaVslmgskUMhJ8Jl0
hTexFfSgrdCOB5Vz+ito8UPXYgRS4fdX6mvRj2bIa8JNb372J5sySu38mdIPpsVu09vVrftF7x3U
JloqzcBH/OJHC9K4JLKInAjiKpVU+nyhIMojhVIubQMlQwxQiKQ7H0kh+90xI1SpcRQ0WSkIXg4y
HWElG+Z3nyChz7LHq9ssmfhxPka0dCvQwGCVAiOjyGKmC8bC/kKkkRjvt87Qn3i5748rF94Lwlcz
EFFZO+4qjqQu3iyZbjSTxbeCSjxIa5vpWTJ9Xb1ZNKTdAOFtboLPSQxEGwkK9MqEUNZImOM+5CY+
qGYow+jbThig5UNGjW3YXUFmf8ZNZ9Ygm56OiQq5GAQnXAyYogV8rUfo8qBtx9AAE2WMrnHfnyID
ySFQDpOv5Y5rzq3q0GQ7YmXRsM+/YlNsRBmAmIa1l1pMikOTTycFEeHdiFOelVYCkI0OR5cu78mH
syWbEMfOKrGYBZ8w1uccuHQWX5WCFuQsNRy+Oa+w8/qrztniJEW9gZQhlrjxP+7nO6fPySbrJS5k
ngWnhyA2jle/zgz1GEl3+cocSqzaSceSJYvVwgl5McFGhbdjoZDL9UKXq2iGrNkUxbkrB1B855wW
Qx6zspraaeItemXGbx0G05BoEWH+96LW8WMjqTPjNWG7oO8U6jPVRHgcfeKM2tFqyJIrrh/S0n1t
nrxcIo9Ad6XfOuvMvkK9cd6vUMoev75zFdZFO351ZlSIWbZyOXshNBTZ8Y70hyOqsin3aTtBZwQ1
SS5tkA/4vYEGqWLzN4heMmGFghwqTClD05YtwzrCJdM3ymxnnGdwWlLFqdWVXh+pvvKaCq3VZAIP
roU030EuB9dIXysN8BSNLaWym2tTmfkiPmFHauh8vQHWRYXHTe447R8pPfJqJpjAdumCxlZmDJ+e
DKEeE7IRvoJR09skf+YoQ2XJBNEhIl6YjmgYcsY5Ys5+9bP5xlDU+gxwFCsT9a/ozUB6SqCISA8j
dBvY0cTckGK4WPiXO9q/zCXi/Cicn9xsuuBgDCMnKIS5Yr/jQRyLc8ReZEe+SB4gEGaDNW8Vgo//
255oJWA1U4u6CguG7eV/zLOgVI2wXj2MA9WAdPhVnJ5GP8xEots+sQBRxWS3FJKoBfJDDpDeCMTp
htDBLul079vwb+oa2w+QZumMQmXwUZe2BJAGW092HQP4dc48hHMLmLKopEsKwP2eoJBR/wWvEIU4
55/rz0uW6dQYtk51Z/DnJDj2n9pBIzyEC0LDMM1OH4aN0qs4f8HrB26Oxwhm8AIl57Qid0CJ1Hwd
6azbF0e8EczHorLCHNkkC5j4Fw0RSAsow3FpdxhvCQ9RYcTMc2a+rlzLLLJ69ZiMg/ymRZEfJTTk
oBJhAvlVhYgJnNxmXCkLxETV3ph7vxl8QZw1grjBmcGGNLp8bQJ3CK4kKsblxWQP/GZBa/AA3Xao
L6Vkly+CKStMEWo2y5t6+i7hwySqifg7tUyzt42eUBj4u48rnZLZy5PFWD3GYCbX5MpPHyCNdEji
RFaAVAMXB/PMrVYBXyAQWIWBuu2AhCKh8yG0yxz2BFVUgKhBv2dxy8ZRF0qPzVgC0k9SiQ69rbCP
DPoHYDyY+l2/RxUhr6k6xYzOvMTjjocNl16xRQccIquoBQNAo9fAZAUmTSyYxjOgejsm2bvGDxae
34dIQ73eChWT/I+FC053PjIqCjJ+bOYPLgE+HC/B5ahTGpQJapDpssDeGV3CKRQpL34ES1fHgwR3
6TF65PSiwRtKUi4c8g8e7kc4fIRW+jmb1uw9XpCCAPt8gkYroyhNmxipMqIbmZ30LBGOoB3NjY6/
xKQ0Rdrzi7HdpIgWDzWP3c9N9WKXNLZ+vN0ugQxvxymh7+Yhecw18eCphG7+QGwVhVB/Rx0TQn7m
8QCCL/1MpG3CHLC2KZq1wjT8e/58hwowZQvT3hXBzuWVRDXidNSPckRQuxFu8GP1PuJ4OOzAUqzz
tLuHH4xYUEIL/rOZB6tyT3mPInDEwDkkA982OUNBjqVYDWlWSAYMpoNUrPl2OjfUBhXNps0DjQ1/
TD41CgjcABNaE/PAyJVRMmPtUVJ8H0ius69VqGbnY3aQ/IIt9lQXybg9ov9K9aGgDR/QgljueN5G
1/6dtcGy7N9f1++RPs27vsUUks9HPO7f4fLIa337Ai94RRYRRkYJkh4dYiEOGNTiQ0pFXwsaGSTH
FoTHn0bEP/hKpi9bXcns+jbaE1aPbquTsgSRXMIxJ9MO7DPoBOV9iECUglKKqmbQN3/PQf8Gd2QB
9Db5TLvL3vLj+nNjF3h8LISf8sjUxhWbLXi2K1q+JkAZXndFc8f65b2uHWiHTKGdAYZ0WOUEogzr
icQ3hASDN+DX9979t34f1BPYA+gdPV2Mo0PS9gXxAKqCmTx7y4x690k7AVAw9E5C0IDgESlYf34e
J+PuRNnqW3WdzRD8nHSc4mo4+qoZT+KHLlpz3w+Cg/hhOOFOoS/dCx+NR3RFc5PYQvSwCDtO3Ltr
vMbTVx2ns9Yn8YIZEk7hITJE9A/UTNchFCN8FTWrwuNX1/BBu7pVXPtH/xEusqvmyHAXAVrE5eKK
tgnew8Zyv85WzpRrUiRGRZCxlKSj4tohMsZghpcmngEggx+K1RcxImpymPzIDogmfyavrGWI2xPG
j9I3D+xBNEldSkA9mINmIPXdRhmpKhWzMS3ABJc/phYQjzKTIh/52pwOPZhODfmLJK5B5nEVYF9h
rjDXiArxjXD+mF9EXngdETaEJ7zyHxqiIFFF1xh/gR4j+wtLodNUzY4WFgMW20i29ZG+0DY6EsQA
AgyKp17PhUNRgzWe4G4wLqLnHplSbumTNL+GHY1AncjfkT4G2O8zfudrAi8AEoA/CPbDAXgCoIKa
cvokxeVtMpiBVJW/1puVsDlfuqeSi1MjezjUGZyILCFbZ/dbnncBK5iEFHj4yWSCfzceFYd2ioSc
VQ5ec94XCOPdCjwkheQocugva49P3DcHDk9CDgFPSV9PYFG9+h2kG4rcfdVEIJSjBCIBlfgHXPAz
KElUgI3ZgDfAKA1jcBnjefk+BQ2O9Xso99/ckpjOATrzzFbFimwQy1meMMIUPF1M2J8FMZurSDhB
gSgH09UENkfv6pHlJqQZrQznSroMO/7qY+vI8ipEwUx8qYcNMvBnDx7GCxZmYuURExlsth4GFDcj
d9FsMg1U0jKBjuGYu8CBlUAEWX3EJCGsc4oG2QhlOKIURNLZ5qxf5Y5vwi3SpsVi/d4xaJlK7daq
AjwFKhiW+JlCG46xzzAfxsngsUVHATLYIGrogBJPEPbc2xU+Ey/6KcSzAI+8GPfOzxwEqzpkpK4K
DcciX0oJEa/RVYZ23rWwl1RDRvFCP35mHd/8jA0Hw3+e6KvPDDV6S559d4anecYVx4W1L5a5a3id
a7Hsklu0i2KTbVTv7ZIVt7tyEQ7CKWnJ8DPGNqwRBF9ArnQyz190j7KTaWZnL63/0NPfuj1i6uS1
tC7GjFcln8eLX7tHSq6Ovwt3QTMEiSXCw3KIuJYIFf9MSeitYH3eO+oDIzraPLwvGTpuGD+HnyJJ
wu4Em8+suRLaVp64jBgxY9BfKRPMPzgz1BGyWMiJNE+Q6ICecwVQNWfMpxV5nJYPmGZHhBO4ESIH
rG3cwPscBEgLoisZDHkIOiypUx7yGu5fV/FPZ9oCfLPKJubBiEBvoF/7lQ14ktsHRRaG46VDLBrB
CUcAv4m3+vckvyWE4mdCJgOikWAC2D+SWgDveih8dIc/gWsrrD/uG/Qk81jUCqaSTqkXEfzbLK7c
AbCwhMFYOoPKw8ByCsQJvOqrNxZYYPb4Vk7Xjygdy8MZu+YLyftdiXL+dk3+OIuXLvQVyC1viDHT
V8pRMAt21Qx7jYlTffN8P9/JJgjVcElCQ/psJaktrPRRDCsDOYLKBRNPJlQY6sY0SGZ5McYJpcTE
L6tVBgZw/QUSDipaLdD4FwgNdMpssCKFqd+yS7jtuPrGWAR7SaNlBNh7zrCB/FYeOxeWPnabMoBY
y4XVsLs0hBUIZThC/c5mZ49zmP0jZ4NtLdyWQgHcDIaYBf8UTtVxihac2bm2ADx/AVvvoTClz0Sj
14F02F6arT6Vh/m62Bardl27dJ1MgbNU7/vIlvE0H4XTfIe7412ZHEfPyCIcyQ7rqbc1CMxbGjdF
EzWBCyCZiCaI3cnABHHeYPYLhWxQS6QA0qVx9nJ9wolIBU85IloCFZZMTtUXkDc1NUgNVDaYd8s+
/45bJsQ0NrU4FGFpqWL/G98F55t6ddRBsNkuCjrnzTe5CWgqk2uxsDSTpCYtB/CJ9ulryBnnY+gX
xayAIL9tDR8w1zeSayobQg9USoWUlNWukjGmR/A78UqIm5FrcK6hHiEpworFrJwR7bJlVA5QiXwj
6gYzc4gb1gxhj+hwYWiw87rWDBjAAYdLUpWgQgAY2SGxegIZCYtJSs7ZGdOBiYtl0hoeM8XQxgtJ
5lcTcB2iV24kfAHKusmE6+wvUkUUaIh6CPHYc2wg7lmK7C1qB8QMhINsdnZzlyG3Ca0UFlaIn7MZ
ggg79hBEFAKpwqtm2ZU4ZvcvvNl9PHIAMmDSAHJQ7n/sD/z0X8UoZ+RBuUCIblyLRtpqg8sBMtsx
FmuIsx03W4iN3FCSaXX7/CydapKtPpNyrc6N2Wdz3uPX7HAaLUFl5Ct5Q+yK98qnzVK/hLN4zBde
9fbZ6jx9rVL+ujugAdqCw3POTfRXtDHg80AIqgBCfhWziC0mB6OSQOiAeQTbwn+dXkt51u6yZbFs
d8kyPr0YdpgvfDe9hGsmbDDRBLdZ8qC8JIwVJYDILXRsqp7JrFLp8L7QhkB9g8g9IyX6DpmS0aJn
C4GdMWKq2Q9IoPAwnGMYcsKht7zFU77xP5X6AdWTN1LqZJGzsxttE0RynrnQyiFbPrd2N4FDZiO6
DF5GyAKcSl5gf4wRhKPUea26+2pLOhGRtsyze1maCWkwD8gX0BcNQbTFMwZjWQo0v+DrwzKAQSiK
iVQYX0eE2Rm+TSMaWS/9++RRFkmHmAMcUqBh1LMl2IcGTHuus8mT4O3ZtnMQU6Mh27sV7k2ctfCE
W8FONt5vJs5pfCLJI18EUe5bYLkIqXd+NvquzKX89MDBB+o1WVZA07FJF/Wi+yChE+m+LjL+3uPL
FaFCvhShCZEVHskmICYCCR944HQRTmWPK+bkTrL116FDNMe0lQ8DV7CjhAgpA17ee/nGxeFcImw1
SbboEs1bhzMSv803zowT0UDVsLShRDamo0VofibVNnf0J6cEUWjlGZdmcDxT59p+GvP7sxgsy+nh
iQ4m497uX/fcabb9PWD4MlnK4wiA8uO9d4VXeL3Vn7vzRCalrNR1uDPWxZW5fTjcWbg429R7bDgM
Hv/YmleRiYImM4MBvDXHConzCS5EYo0n+pEi/LOf3JM9pA/MNO7pDZ/kL3oD3sC5aSSCZkZmQKD9
DxRg3ypHlIKEKIkXsdixOON4Jg/7085Sd5FbDU1tUxziL3K5JuwkSCgB55F5k5iwo7LQd8opBgHJ
rPjp7+lipuCG1GRziPcFJcWbf9FdBqKHaKOYpLDct8+hvw5WyRZarvOZczK/e+NQTfyx2LPNJDk2
9+ouliMeBi9P9/kPcP891oafuQoDFuf2FhUTVtoy33+/oqIYQZo7nBfq8v2kl43KHyE0Rcj+wt9n
NwkmZ2cEEQ/NueIWPqtbO1VGoaOPmNW8RzwRSCqfqrNsk7oGag0bzcMmCBlcnWzGyn265u2aaeVo
4ww7617HZDdwLlfhSHV+a3IhbhEMfrM+BteW/Dgb+4szMAn6xNN6lGDPkOhikf1ChG+JucVy6xyQ
oTuk1Er2v3nJhPTfmD/xIGiJMKM/UR3CIiIBzDLBDrEMt4qCE+pBlNGPsaU6520xY7jTSp93LsqW
ULak97hvibeoRPBC6EGaxL5gVWGkf2SBqnAYgBT+Ap0lR5/jicj0+NM+IT8tJlZvWR/0jb7R3O8h
062IAJbLK4sfKs1WuPZ7fam6nRN+UeFC00bzJD+OngwTBc/Kb9rOuPTngSeycIj7g3allmbvzkdd
E08lNEW3RFsbDhHz6jyBB7H5XakmwHogmOKHD1RkEQyws4la2d7wCbDYQomcMimpnOhDzAEeIZWD
7dG4g+qwQkIw4EaWyyn79wy/5ZZ4xWziLwj7ekxkh76YifMnXOBf+Ig365D+MlaRDwDdIITmFbz6
fOeMKcfCI/bZkcEIEJH2WGpvtHEeRR+LcGlsS3B89iQhIFtoRrvG6D1VvfbR4dMZ2l2J+pRxVWfK
IBvmGKc3FQkUnMW9BIxZkXC9jthiH2KhbCbH/IdUBxVflLLoHDIRgvnnCHmSuiH9kgRV0RFbjoVW
G+jaPFJwcyGfQM47zpbYzk0N0CRf36TDHADuDNvpSeO3iw4GeUZ6wugSQ/5fjJNnMlGc4dWn746c
ZKnNqqU6b0+1i9q5E930R2/3Pb1utRvdPptqU4+KJS6RbVJsAnbVybhSIAHR4r77wGyLb+2L2hye
nXvj2n18ePbKQ5LzzrX3+EswSTSJGoMbyB5/DLJHAMlzygNT39s1TIH4IqihzhDXGNGrP6zd8/63
5SRWmbhlJB57PPl5nx0/G30fHaLD69Z/RAf90qz0hzjwrxMc9Ae1ygKk6UvhyvRV4f0pcBIG6Kwr
3+KeT+U1f75FfK32wZAHRml2Y0o9UAgAeO1ub6j9bJ7nGeqSRT6gSgd6SfUFw0zFMuhYP+pVYjVf
P176QJ9JMV8eK5IsSKRAkCq55lxm9iPYGamLmLMk6rckOQR21I3+4VI8yc9kROxT/oTVzDMs13/w
osBlKTqwgnlr1irvSK7DH4iMh8yUHQRVF9EnqH/kpqTsVz6CoWhsUJC26DxgrKROC0hjM0ga4A2I
WmOWDNxnlgRoGxRUThAr9Mn/y1uNiieC/ZYGxPUXDSfoVvdMsK/+5otSvgmTsAGcwMSjNI8pJiA6
SCPaX0c/V6TQhelTZiSUCRkBB0cTHMaCLUOmjeXxUbfhghLtT36CF1QzmIGufL77ndCfrJtEH6QJ
PBHIkhAa4Rei6Dq3S4T++zZBOyAjMOLHRXlsUg+1hTziUN64+L/jpY0pa21aMDlkiLj8TN4QFuKe
Z8gO+E4yoTsB/bM6DwDxXjBAoJBAXPia4JHUQGgmQFwKI8cIQdlV3dc+2tNR6SobATz6eCKCOZbP
qXrZ3U0ypk4wRyxrxkUHTH95mqNPNEek0O9dAF9GgFWskpmEuUiWGQsuw/OqYAQsvqs2Q8hyTEvb
4D1I7Hr0dt9uvYhd6v+EQ+8TasvgCsFSwIIhEAEWaoW32dJsef8DBPpb4Q/KI5PoDzR09DZmiJGg
yU5MogKtHJAKgfn24daAIeVk03wrTHl5MBb9DfkNF7Q9IJU6NVxadSfBrL7Hh3pFt+TnVC/rjU+B
ZdOfKWM0eeXclB7lJmGUjPl5NI++l7jNDnWgcsNdG5g01+50L3MT5HaZP5aY4od0qA/riWpd8hVD
tS+JU8/Tye+pU3IyWHpW3FD1Z5yqhb95o6tBF8wTSTok9rmGxbN4Gqf84NMAwrAAYi0YOihdI9MO
CEcsTTrK578YcIw7Sula/rmA3iyzz5qFhlPq4zeBZNfp7kPmQ/I+DqfU1wbp9D1undLNp6J637lS
hKDOwM2gOByKlJ8M9b1bA9xSZQXVx7sCGtDJp/3x6RIgymyUAT6UAHiiUkMehb9l++J7u3+uWEcj
imKdMCU0N2Fc0B0YAD7A3gBVAwtoFbvweC2umgIamAdKLmACVNuAVUjVqVYBT2kJFUaBnPfoxMr+
+mFJHmLBSuMUSJlV3jSsLT75blyITMBvYSeyr5LIYv+dZSjzlDXFYWJfJOIarExlE3IQY3D4gqFW
grsNSEMlWlmZxqKiSwLZfpJ3Z2Srr2BI8orUEaPOG+GVBhLCpaPiZfu0adC4giYkJDncHoSpUmws
sH+gOJ4Hk8POVBQfHiAcXBfsACibQPAygSj17qAQAqa+9lbnu3LkvDCUgWKlODtUXMh4JUvknZxW
JkoAMhAj/lXPsKvceCa6kqBKTu8eeb27uOjHz7o+Annsv/fvHZMhnX4umF8gyiHSqbftzzlXyUxy
sll01e/ExVhOQo9okyyDmzrvDb6Xet999p+vu77/bLN7s/3M6wu9NvCMYJoTmXI7P0kPLskKLaNt
va7XHWS9gJJQHBDEmHqt79tTQY1tKfJYDQ7Yy6wYHENMWxIMBvf8Uu4p7cA5N2h8B00GLyYTSUXC
x0OQWtR9qADR8H+o/pLPds9vJYzbX7hA1yQVUvrEyPn0J9WkNLRSxy9NHXOtW2SpSNETRoDsXzjo
9kIIIbrKOjZpjzSPx9mRCKU9ff4c4m/bnhD5et2qe7XKKA33zD6Jpvi7QsSyJEBkO5SfiMbJ/siA
SYFeW1RcD/yW86I8OTjGUGJJn/DYeDEfqj+/+9T5bD/b5MjBKhfuaKsk2HmJx3y+/gBAkrbKviXG
IbLnAzgnZJ5nEfUwJotkrKXMUFi/be8SADYBXZSIotlZaPN1OLEaITpaOz8ErAmZIWGYmWKpPbt9
jQM6qOFhkcJyNnUbih0jfTogOYgroEIMGe43oGkzlqdSOYaDlydwQyGPmqTX/s+kJUgkIBIzptjl
FE0O8ZpfNn9AvWDHUX7AbWBggazgi35JtkncTKZa9k9dPNjLQikepB8lYckG7aedcqOfglCUBQpc
6MuqbvoJ1ADUv3xCGjSW2i1e5062+l74RnyX7h4VkL1x6z0/nJ6e2blxirmuLJeOQX4oUAWmcQY9
cUN/WzkPIgH/wymjbx69LxjCsBuGcOikehSiDknjQ8/uU0DgLIcmS5CrysXk6yPmpLBy0OwDWITH
yECiA5kcnwBrj7SfDBp4g3Z4Cc1Q+pPBygpmVdn5hVUsHxikWHDN0a4Cu6st5rdBNyw1O9ds6hUc
VSUzBY6WJQyiHXaoAA/07wCNBWiB9T52mONy4z3kgyh99sQ35AP5hu0zvEg3qiCk9eT3nKZ4fz6R
sM45jVyGGadS1RhCj6yKKNB0MUkkxDA5AzLLAe0y/MzreNJ/mYpLh9z+NfeddA9NVUGWbB9ttRsf
99oyF5G8/7sHTlihITzP1wJXqh1lDwiyYDdqfK+e+PLl5bVKVqVTO0hhL4XfVmfFBpzL/XnVVfNF
FId9JUVp6A5H368ShbiICJASu2qBZQN/k8yAWQORM4zyDWiOzIStxgihjLB2CC5hqY0vvZriPm9E
2EicSFAooHKM+F+iA3JbgOCyMwisW1F+IXPRjz7gi0olApZT91GeejtCYf0C5y8nGAMJ4rICgN9B
fu7sxGqbrNJ1d8+ix7pwS1bJnRWvP6u5v86xh4Bc9V559p7R1lgaG39PWQ2Q4HUAIGhxCphUil9Y
ctJOCisdMhqUgu2ACh9iWhMF/Im0lPAYB5WS0Y2CDwNHWKWICg7p7vrR1MqgKpB6hoYEQyUdRJXN
OwXoSjFlMh2gvfRFERZOzJWBVF3zjd2ubBVhdIh51J5QVWkQL5n+QEMR04eulQIVQc0cIdSooUBB
YK2Y6vHdhbGJZDYt0PQHi7fhBzQjy4xeUjuE78OEH9wzhQe8eCSa43RqPyIhtIsWIg4EF/uHpjYn
cTsLFtGincVLupgq6vxe10t2xvHLCC4rAg8F6PbN+qoeU6J0vgknxzfVe0O5Aj8conQHIUb05tG/
yPyLgnAZjPje0ljk9TGYa4PWaEJLM7zGnhAsNs+E2a2gnXL73Slvfpb6zqiIGwRJuwYm922ZKjt8
dVzDvD8IRopPhIyigCXekaKvV49rRtVzcCXFCPBacFDPAAPmm0aInZmd+4/eBig9qf1hRSGTY0pH
+Zh6Paczkzfsppm+qG499zXpTV/b3tNfYwtwC8oz2GIKmBQGnAvagxsjJbh0Ng1JBZNamIRDHx5x
G2yYIbzwuM8gk2GH1K1gGLaFAaW5DugG6En0FgeU3Gy08PhWEdwBGu2YBBkPxWAOFCMUcWtB6tno
fIpuAfzpVOapCmLEsMUv80e19uA7qGcPmPkzJ8dz3yIhJjdWr6mbuzi/6FaS1WqU5WQPiixZtPYX
fncf2SY/gUfC+Hmk7h8JllyWhJXclQw2OJBEQontXOtd59rxRIr7EUkvO46UGF4S+bB2Na4pUHK0
yR+kAnmfDNLKdzWhNEtE4ONgz385wnvnT32XuBNML9oQrnow8Y7Bhl+GJ8l703ZRLlKgK+NKUXGW
TsFb7e+OL0TqkA3pDNuVp46HRhT6lM2m2ZSuT9mTeKaZhLN0XeNToFhtxb0COu4z9YjYxM2WCMSD
piOjTWD8GlKfPMVuuZPgaMrXDLlfeDPJMtmgLl5SgDXB38HL0AT5ws+hrgMS8H3kJ4AA0pZWHJCr
AFmSEVDzfE8r8AMKQMC4cFAHJZ/MkG5bnonw2yDPT6fZsBzFs/NeIPoiC/oucsJy6qUjdazOOt53
wd+iJwEj8JRP2zUInoPEgbDSl2T7dvw1y28arpk6ne+BH+kJ26R7yuXtM5uHF99BCgcnCmCNVo2T
8s+fMV/Hztf8c9R5NZHs37x30Z/BMQOti+7Mjv5eunvqWnyYxomCsDnHIa/f6+8eauTqN2c5zRqg
k3hsMFcKqgv/xS7XNXazzdvNTywel2VxrTbZEhqpo0+DVc1hVHNhQOVbzsFl89/B4Fj7I9/BbYKY
/oTv+z5Bq2Pck3HT3XxPAQKEHi0Ittr7kl6Mm3bDs+MpI4BVf9y30OYRdRJSzS16IANtDBNhAwJT
bMB9duoYYZx1yGvCWTM5TxEQnVfz3zBYRdvYeV8YkfsDL0UqEiyXu9dcX2QH5UQzL0FN7wSRgfjG
f54fDZHmBzlAC1Ofi9warpxZyMAc9puqP11nEeoA7GGrS8sL3Q6+MPfy3bhjRLFjrWbG14rw/aiy
78g/jjgJ3oUJaf71k5mECcy7F2/Ki/ik5MABnHf47QQiBKV8EvRTcfgtW5ffdkrkeUx95+/pzj41
N9ox4Gyw5Qm3FFQMJZtwiHsMwnmRPw2MIqwQYGpqL0RMLJBgK99AhtcCfHt+WAjnKVfaZj7dionO
Y5bnqFn1Bu2oBW2TwNvqncT/WcD8/D5JwMivTeyGbJeYPfrHaANZv6K0PWOPSF7Ons0Xofsbv5bl
jmox+0pAdeIZimIjEFeWeL1o2X78s1MXJeIREylmLP1x7qLuz3wxWrFm6hwd7hE1YLZMccynsk3B
dKxx2XM2UD0i0hGvZHPRegp2ra8M54zwUAynIEbTP1xo62qceR1LW5PuFLPEo0d8nXn9iUxW9pcD
9Y6JB5oE+W1iOEDeO8BYChjXWPxAREOOVHiIryzARamaU3Fw0A+/po/m6rto6E4p+bjSVfbCQTQE
hKQFgBp5DIzBN8/hIAB723DlBHdC/AHcB0TJIyyLP+UsnihLDKNh6IoqUrSEws3v8gUw2+y1pKeE
+shfBXkhe9LsNy6pN1HEWJYLzh/mpfsoqBSJf9SROItUlrhKaHMNxXPwtoci71epBQIx8vuM8y0M
niiEJJzBeoElHQpzmHLeoWrwU7FRZ6ACGCWgyXGKsZRnJZ9W08DA52Ikw0FKVRv1IheKxSLd8b04
TkG3oBtnJ49bjJc0jqcSAsL1SAPglLjeJUdAYEq5QBg2DfObckWx6ZjAdKqNxYprOcLvAlMpBsUO
YkomdD3PtCHad2Z3QPEEOPk8FeUGDPw4HP9Yv9BoqWLRvzP0Z8LIaUNeT3FUrJ54LO6bFb1vPCfP
m03t1u4XDKR2g0PtimJsaf5seSgKND1yyfO04CeKsTiNZi4PEUJbdQcqR9BQYv332RQ7CILTdbMl
iszXGaYxnLXOb9K/kDtvmBXGfL0+ZQ8+cMJRtc6Ho2WuAP8gOY9l3gtaNp/5HTAIEDNeTPrTAvPU
Dl4TlKnmZ1fkBdrt7Fbz2JGG1bxPgeU8ordlLOgGBceiDflQZIvkuTijr+FrSJVmyRRUse5iaJ2Q
U3Fj+UK4MTbYtNrgTTi5zGfCq4hTULufTbs+79u18DBI9Q5+9nl0HhmH6J46wSpYiUDHEGkC+XpE
5kseZtzUA7l675le3g654bSa9C0yPb5zdyEuZQt+joz3SOB/+YJtkAILvnd/BT1BqnDFtsDVbrAr
rA06e/guilXjonzGj3Dd1/EafY21eiCu6j7lA4gsl5zzyoJAu5TyazhO170LqXq+5g7K9Jykaojk
25wisnAfKBhv8SjSId0HW+kQbLXlew/JLKutvtudonnI9yv3NS/11yhyTY2DyJl7z3gNYwyMl1+U
e94Ml5NCJ6Mwvec0+OvYUaYS3oT65yrDF9V45O4TP0zexss5YgZpCRardiBjCu7NnIu1D44lxcD2
Ul74EDJsMmpuAvhYKdNkku95Az6JzDX+We9Ln/lKr4mxETngm+YqPBQRJHlgvP8cFDd/pk8iXQRY
p/6lfqLQcTi7zAZnVCRlPzpM+b7fAUjK5L0Wlbj3Whj67x5pwz2lSUZTgolyIjSbpBdcgHp6Dwb6
ltRb4sDh3rIpegJG6U8reLpfrrV0aCnc4zKlW80ioOOQgQQ4nb/Ml/vPoRx0Nixizni6f+/Jivtu
LfL7342RWcsuCmgmbhXkQJQoswMjBNGC6J3CJ542xq1Sv7jgSXGT3VPFV4WmCL566y+CeXHw9+dd
dgBqSAuTtiR0r2AhTj/LdqoutWV4YcDb9G+1GLdk28yJetacbafYykMG84rikcMwsAHFrGmxrDYx
BlHsCRwRhi3Bocle+ch38oz9stSw5/KYMtOO4hKMCYYOloLazD+Ws3Rlf/21QYXT1AI55Ru5gmF2
4jeLmPJYsTFmuSvMoEE0VGJw6rXPus3XAGI43vZyfnYOCNc8y8tQeXZuLARuyKyS/kNKqCZoG1y4
FNTGqi3/DygH3Xt/GTp4DPCl6EUXyIhxAPEyDudRzVJ+bZPtH29DOxAvHfQpGjdWtmodeR7jTIWr
RB9QHG++g5NE0s723OCuysU/x8L3fSBdRCzH5AVbGXwmH0xo7SARNaAhZPwdRCvlWfJB7wuRGSg2
i/CpHl7b/vSNJcBUssKaiTDv1LZO9alYGrNqg8iWJ+Lb76LE2ZduQ5WtosJGlIvh7g2qSTXJMb3J
qtoKJougLEjDYv6+sC34mPyi3Vi1bEs2GdukvHzZUaIw+JunUyyZaJ4jCucTdhQRILkLj5wsqXa3
u2pDuE3euH0dszvUB1GUrFa1255CoIpFdMv5aywlixAOz/jv2tI56J9EPpKyJkDQw1PMQ+HTkiHe
FCMETYc+Dy6pcx4Fq7ejHnLgU4ERXWjA/4qj5uQA63Bi0jXI4utOWdPJ1/I8OAg7bAy7O5FG7GJ8
Y045vX987wSK8VcS/qNDr+IF1Eby4AeBCOwJiBPFTHYS4hfq2zNjABWTQGcb2I2HjV1CvxABCVZV
0I9EKiPiCBE30HmwEbEXMcZQxHLCh7+n8lievYgDiAwW2GGih2RZL8g4rViQjwbhgGd3gsjE8AXe
VaJMwPaAt7LgDaYEf4QAzO8d4ep5XLJyeBEfx8cv6oegqcSECckfQsTJ47UlH0RAM2B/QYGRCCx4
H4IRkYehqjIT66aCQSrm0/4mKTa/WTbLv1DRJsghcGmpmUJ+WfxH05k1KYoFUfgXEaGIoK/sIOC+
vhhuJe6gIuivny/pmJia7upaFC735nLy5EnOLmGNBItSqxVHchqeCK5+frW9jtM+THPCk3VQUUu6
xesB8VvaJ70UZjrMxYN8terdpreYYnefxZsTRNrUntgBzTm3PIW4Z50cSFGEZRRQoPLl3CGWYtva
FqwAmev4s10PqHmNGEadyAOQ/1GoXvI4A+G9wLqXWgyAz+ByAKkykAaA9AFEgo4gxGK4pnAlyQ5o
vq3ZPvwJiXh+nAJ6UWCj+gkABvpPJRRwjUoALIAztagjPHEpv1CBg8DWWLZhz/EzfL0NIT7zs145
UDaNfTVU+9eZETd2SqzuSipMk/dMcz8bzS0B7/fvzWnfWTQoKU4MyN4dK2mR/8C/lkFO0p3w+ECz
7BTWFUB09wPfIAUbpaNWeAuU+DqDKkjtjUIjFbbqa8FBpGRKZYp/dmPqpi0ASgheOL2vVezQCYKD
gUbsrWuCAQ7zXSvupOAeUu2h7INYZNFCPAFatIFwghDy85KCSbmkWnpn4eaNfTpv/swnDmfET/Nd
bh++LkvEghC+h7Kz2xQZ1SlYRWdzycCxrDu8HsYQG5ZG4f4tPLBGZb5VKnE2vTXYiRRJCWQkaEmk
85NqN7Bpzcr4V3jhbairwYVmIp+QKWgMACP6SWGXou5vpE5owxhTmaIsR70xX1CnAhKiwIfYPP1R
3Wk5EEKqDIGhW4nfojQc8xyPU4iyBb1ytNlho+o6GQQczjt/sheg7k5b8KEbewo53z5/PHaNgAIP
/Wpd6ATD5qqsq7mwaGnNouhEvZb6Lk1Z3OuYUlQ7rujz4K23cJfZQg2SJCYVksI/9/CR9vrs0pP+
3W9CZeG6bEfZ8ptUYCmAOd9DMc3GxxB90jHUHWpphjR+QoSnIfR0YBsTbP4wnq25lG9reOR7uBBp
ckYHlY3QAvMvG8lv8FtmwI694/a5w6mvSdMXabCOJdL9/pH+0xtHTHJJcOE6xpMyC9UfQi4sKWb0
lBBN0ATQeDKd3TxTEChA2C6bbv+GZzB2r1k+Ax04T54AtyUxNSvoamAZEijmo1OvCwxTev/i72LY
wnYbRN8MWR5ckiuAAD6lQZxL6EQz+azjEXEH14GEtgJ4r8N89CZilxxDwudGTMhMXmP41R4HlAhr
a3fbnIknz8SapSCB2H9kILhsPo6jTyTQU9d9EYTcMScdukSFeHw8QPbJtlBxsu1pCnu9mhcxcNb8
0lM31yXRwgeHiDzA5Dd54UckoEn37QWRbdmx6IVCMfNf0NleAJjwKREkn+Qz/j5PKGLQBgGKTffU
hqIHxROg/zNNWBtiuEtHpBwI0BjOywu2d4zD5WrBCKoF5RoeEnEWqKRQ4RAuBMPugW+AgfC1jOrD
G8DRerUFtfwaFsAlUOaPDsEvGqrovjp8rhki6EVpSHlbbQryIlAq/DmgCkJGQlqeJfxPrpinz72o
f1xsk64oLrmL96SRo0Y54boBZUBvBPSkAPXZgY6iLLb+2Lw/QWG2qwYAL0DFb8rKAnrbQO05fHmK
BkyHblgg7Cp6fxVtDqKZKjIvFmUTolEZy36FhW+hK6YziVIiUVNAE+YaA7BSfwFkoYpzZewoErkI
SEDH2DX7/CAfTMHk/hFD5aWvpQm2jWrkp20Bln8p3rYtIGgk+xrJc3HaSAb1nrSiDmeuBIm7L6mm
EFkTXwuI1yCEqYQA+qYnuxHrtMy9g3SfTW6jjIIoAe4fA1uoSdCyRUxI/a+Gm8lqiMVZVVKCyx/1
NV2331cIizwhRBqKjDZc+wgvBiR67Vx1XyE3Y85g7naf4aPhNQ0PvQsk8RBqu79CJj+2cruFtbw5
nbgND0Vx0Ri5/PznE7Ex5wEdAbyONrcvnVbS5PPe3TnHkpJ9COSgVxJqfsbd+QugkxeekhL3CM0I
fhozZaeQXErJ6by/DtJlkQht/ptIAq3O9JlwvdahsqDk+q/kXG7u+8dIuKnXZTGCUd1b023WWb7h
eYp1xElCC1KXFMa/S9iDmvTyQf2b0AEKdEfgvJVmsff2g7OvkPIBgpaKleCsAg3kibJA+NLRZs+B
HLM38fIjOQ9ykj7OEwYI5RAs1J3iXEFqRkTK17A2nHAxHoR8FIb/saPreqX2R/JH6lRsKBq+pEqY
zzhenDqwTj6hRsCu5xzQvUQ22gR7gzbQFMtGoZAGpiZrbMheQ3y2eqIFQs3Iu56jnP7GV6hx2bBB
Ot7FkIYnzsdpQ3bLyS6RwJWyIjkdlURejo1BnlhYb44S3pme3QXG9wHfsd7vIIscIzlAIkVEUzUX
ZQE6chSAIGs6LLxXDgnn4UGzBdExuBDfv7PNzqSuMLIhObzBG4k7ZB7svWkjQvth3HDLUVRwS16Z
lI8f4QWpU/JC/BPzQR1NXR3n600OgQjS4kuyvgoDAT2ck02CAnm8tj8khLcvghDmEURole34fa6Y
4icflOK4Oq74s1DGN7JwngU48uw0kvLxG8CXL9Tw+HnCY2PtT8lnoXqdFXQnOstQnIaEP33v2v1O
rA8xR5ypywbrXaEBJGl0G4q71EmPI2NRzrIJmkSL10b/S/ermpgAaZx8niSfaJ9fRQeT7fIQcrwQ
GnigOxIW9Y8/eCJsIowaP/Qmb6O2rf9Bru/yurcRA2gB4q+D655Nf5Y/GjP+uO6hD/M3rILvrPqw
pXgXfon3hJp/xkEdSUUM/4O1YKADExIB6yCh0xrrKkndXjWFqUWbQvzuqRyW+5ZzMTFGgJ383x4d
Y30AfyV8SLi7+lH+kKT4y5SvmiPxAWhVAb1aZK7ZXoMXghQsWZc2OxMxQLlPzkvgl2wgeNg6PBJS
nJeNDd5yIg0NFBrcKjBcQfgE4aUgQmAgReMc7jxpeJ8cyrsJqEMS+ItgS89QDyVNgnde+9zrEv83
ue9JnsUDDuXVqnEreg5gRYhFAIBjNuC+u5AcTNlBYSAp5sith+wH3BHxT1f8G/Js3auFgwPEkJo9
LhRdIfxJ7T/pz18jZTNSmU0k7QE0C9kwAqjv8Qx/gEy6cN4ppmCVvht1ps6IlfiAxsp8XzBJePX3
ZX09EPmWJ0JCvsxl7pEQhQhSkIELJvhNMpr7mxNpHioSfXZfqpsK9CxzP/10cd6x8L10IWWsF+Wu
my+MVLCDpMQ8Uu3Ac1TUbVgMOxto1i9ah9RwZuuQViQfUHME5ggfv0w0J7VLQ1leL5fg0y1G6jnR
DYdOsPeccJMPzCLRB1Emf54OVNNherXQ6aC8C1llel2j7W7pjDFnSCExKb2oPxhaSIJIqZ0PMhbM
6G/LH0AfAoug62E+EJIpRb+ngk9MSzadjDrVVVESgRYGVf89z2A2/Wy66suz14biyTdR14UgoPjw
xFD4Wp+dH507x5DpAShF8F4oOmTAkswMoHa9vR0+NAnoFhop56d3Rp3zBc/EIqnqilguEwOkY1bl
HQ2Hb1FhXDW3/Bhd+W1IttTvadalEHpu2DBgmWjNn5Xq0J/B5+XDuq3OY4L/imgXTRS5dAJRxKsR
l6BEMud6Th3nAjsOTW5Sr7MFpRsw6E5RU0RWgpMI/PAFev/BWRCTIcsTFP9BynnktZvb0wpSJCVP
cAri5gzMvT1/rNpwqL8H7VCRDRXC31UrSVEg56mVRSc/knnHj40UANVXSq509EsiI7QH8hR5orAQ
oMZyPWsR7Ehp5JH+vJTiwjog06XwcHallEBO7dBK6Ut+LICGlPrIpEMpCSCwHBvzxvTmc2BBKiSA
vvS0g3ooYTqPaYR7UAIAJqHqQ01H6hzcAWWt/u1AQvs48Pilfks7ocAWyCdQyIU3vf3M88OLlD1f
UV3YsjDrAQpI4/qXi0MbICGfrgMQYtRL5mn/vSWfdiC5vsEAV/q4XOQYcuzhprGANXnefBcFB3B4
36hQfTbvzWWgL86jbNPZKcPu8Dgxhk+Qsz9lmG3ucHYKq7N7zl5CBH3+kbHqSEDtrrPuUN9dJsbT
1BfVhhFDs9Newer/aYsHpca/86b6o/9OgUqD8e6aNLtZvC0/3/wjYe6A1SWfTfdPw0BMdFjGf5fB
eveVFFt+LebiycQy+qAJli/COn5QJ4RQvlALZrma5IaIzTbJ1c5/EImN6RkGc3BbPBYnkGCSZt6g
/mWmH2ewAb7E4CLIh+YACTNNaqgBQC8myuRfyBzRKEWoq3hQaxpEwRA8mDmy1SfFklnykCivcIUJ
ulcNaWPg1Ui8H4sf0pSk3st/mTcvCqsTDiVNAxrKDw26JGHl0EyTbamoDUhT+ZyP4+FIB65KZxzp
cm1A4HtTI+VfsN1R6uLoGE7njSC12a57l6RHQxHFDiiO/4iO9DwIv/HMrAxkebEFwkn8V5ijhZXy
nLqE7Q2owU+BhhS06L/rXhHC7Por3D0f0MT5Ewopd8xlc/3oG7zo1a88FO0SFei+u8MXfP/IKSWx
2EHVg/Nz36Pwv+lsOpqQG+Aw0H7VQXNDyPtQ9tWptkHSWKw8TVOQMOGg7JC7kpPQob1TUOP8kHYE
H6b9i2NOr9JvDuhVkylQ4Bjq8PO/iQrY+50B90JJw5sD8/4VlNUbs/WfiJ91oPfTj9C7hKchLwV2
SR6dr2gz4DrgV9A62NdpFI+aOA4iZWDVF7DqN24DcUrHniDPVCB/0FrEmNPPu0oxM63tb15tLzG4
FnjYfXwFbTuG1RbTfZl2Bhz+Hm93GQJon8f0RFcYI/6CicFslW0lB5aDyeGuez1Kpuumu/OOZfoS
GQIPXHfdugAFjxs2N6PXKcJJJ1DL7dS9QAVhWIeukV0DNHj63TdXkNyrkeA3jeDe0/bNJJ0P0i2M
+HQOjlIsG3tAnnT+G6XbJ0E9JOCXWWLZonXURMPlTZ+4wKKYDiBEwS3Jwamq3fy6oTKS9PtfNv+W
PqoK7yilO0IGro/CJCVp/ltBKgGjp/AJmshM41kbcFSs4YUONQrHoIVM4OwjDAdhfSvLCEV2DMfh
gWAAWOTgNXILyK0YTSpvoCVA1lJ+QuycGJEstl3HomQOgsiDWBPBvSDViZt+jOgJ2/C1Nh1S+l9j
9iSpf/Fi2pQHzYTVmqRzHQtA2R2tJ9qgswcA7OzRJ6FHYNuGDE+Ne/SGJoNxn57H5z5kQ6gs1Fyp
nTJHiAYzyaikIAmsMzj2KH5QMczm4gy6I2V0mV4OtwPlbF5LG9y3IIoAT/dtNleXBAN0VXCe6CMi
nVLrViKyKY4dCAUHkQjiuSVqeM8vqHmkY16MgwKqOcq26/11zg/S/dFYcnaJMDjKfPA7uCc45KBG
YEfYgOcWpG69VyH08y7oavmdSJtoExUdk6uo9PAaXBYdS/9yu+M0m9Milm35FtznOtW7zuv0js+B
s/RlRbtBC0dWBTlVddoFt+n4iPbIzbt5nznQ7JgNHT8OdcV6+sMlE6TM60opXe1zaR7Cn60KqR6U
ANBSjwbroeoLdccmLwnrn6VsEiOkRtHkJ16KsKkExuMmyTvZrN0NZpw9/6/PgxXAfHHL/Nx7C1aG
cyRwoCtsyUHl3wQFB8KFKX4U4Nyngj+9ERuIIfiZaExQa7jxf+pid4GTidQBrC8rYwvPCG7WnMLG
8IED5rTCRwA8etN8yfnFd9a8BZzvURpGBa++DeH4U8o35mxr+EVUaPu4W3gatAnRNEn3DU8YRJnw
7yA2AFa3NFeephQfamBarh7VKxrOsLCAoa2Ex9SZnOfa5Norl+lcHI0mbRqDO0ItnWA9oFN1SAWB
Mhj0KiKc4iAdZHAJoD6ByZG4qFRn5L4ffJ8z1par20LcRHyXIhoPI19xs5To4gfkojuxw2tq0G4F
YAujTcHkNUTD8dmRf9LfdWgcYB/xBOC6vYWsRaDCx7kjChBYPu6WBeFWCWlpC2XKu822ZjsC856m
sr15PTYsClVbAluKFVLtgUJGqS4b1JVmfUPjbWjMq3GFTsBCP1TjX1BDp9f9XX4EsvZ7X4zyUJtS
/ZqTcnB7DCLEZD+XUtNo96QHho7MiClk+IFsAj+esnPyhqfQgNVB2XAuTIVPvzkp6fBiw/WPq+eW
vUTHnuwmrpHKw1kibjo1TpUw6kR3irl69ILVK9NCiWr1HlcYakjv2NeVsv2yeLTPXYANTRoSIeWw
9/glOsIx9Kw0LMAXfXHnnTKXrnVukDrvtBG/aeK7QxJL92TU4lExYlJmxYAlHzg67YglgZ9XeCXG
lZWbsuXwTchMgXYK/QXSDMBN1XtQ6eoEqSspKlPiHepNzOcSGo1koccQygCslRvUxRJSnAEjSJpX
sWx1riipE4kQ5dETXA9Bm4RkdsIDwPqobSDILk9MGEXSLSgr1yLizqe4OXScoXTxsbqg5iyQEAZP
1Ipu3tq+HLAQUyn0SFB8Abd6wnQj3cKSilV9ggRnwbXuyaXnGksuGSdfnRSU1G+bfCb/C5Z8hEAg
5GE6GPBJxkK6gZvuLRHBKwqysDeExXH0K5gr8vcX0gUzU2rexzFBcQ96wZt3BDEmz/1FcFu4Y9k6
MB5hzQipAtNLeymmhP9+hA7C0SH9JySBcQXxskkdkMlgqGQJJ0iarYTjJXCiOGjVkgJrxjsdRx3v
Ha09nevKggf384k+0X2SDqhbJnoohfQ3CewDhOIGik3ZtSY9SPe9dDcDzOFmyfx94WxkwTvKAlmB
Z/SM8lm3r3tKv+m2a2qJ+KEHiSqIPERzBrizpgyhhf1wHCl92rE9YbbI0xQ2jPBenlHlCpG2Ajqt
eQQQXEHPKATwLz7hI1WlFvATggQdCkwlA6p9mLGAX38gOMDZfIevtHf8C4gVYAeQHwyGQJCtDJ0F
cvfaBKBhR6sk+4Ig/SNipKB6Nf7HL3R3IDf8/aybCwiSBeIH0fvK+/AmvPe/P8s/3qyQL70g8Nef
8D0ukS83d83d64/rAZejejEzxqcZ/RGdlRD5Pgt4DOMPnRGNYRo1htnivXvu9JW2Wk9b42zR7LfG
8hVof7RerNpjpmDCAMxFi/rxBSMTLOu5aAw/O3gWz67gsiDlfB0cH5iOf4K+HVkx6hG0+v19BErj
q58d/7z88SPgYf8oGnzyAFNfPBdtLhHW8+Kz04YNTxtqXtwZnjb0odeP4SRYGUUGbhHw5A9Yio8C
fOzY0iFhd/X578GUkZvxUAnUqj4y3mOaQTT3DPOpgTgGHgDajrCe1KHit4Kz1xmdY1QL/SKs3I8N
t4uycF19Niv7Y19m6GRzo2mErLlNrc2+2A37NHjODPKloLRVF01H92h3HOTqHepP9MB/LSYNeEqk
Jz/04ePMu7jMcLTTGFq5luS90/Y7KsJzxJ2NEISAMHcc0nsYliSvIZ9MtcF5TkxKgyPjOlAmXakO
3e4RyHlgRMcGTbYmRHE8h+GcY2PSSKq+vmqN1bhAsIgcpffyDXRGBkrACKK+MUCO2Xu761gNOX3E
kU2Qr0ei//GiAZPl/d+gOYCQz4ySc5x6T1ce4kqLGb1OIDXI51cPOSvza1+TjBaU4drNfHXQdn7e
KWiFn9ltkBJf9JQwDx6BEZ5HCOPbN/vp3T0o8G7ufGyoxEMm/zoFi/ToNUbM1vMqt4FdAEgicAcS
7xE62xDN+X7eK3oIkdLbGK9HaQ45ntmg3aiRfIetPjv4vVBRGbTU1W+sjk7kbYnB4lxm0nGi+CpL
/Nh2gxPX0HLK6DTIZu3hh+05REeuRzthO6Gp1HrZTL1xWg4CnsHNPrndIN8+tnlPd5524YhFaYSt
ftdvBt0Idv9rW/rMxrN0F6Xr8BEZHvNSvEb0DD9ew1cGx/5rDvefCgw0/oDJWD6HAoFk5qXZSvTy
jy46pSxMw0ajKarCzNFtxTrX9XuUNqzS1Zs23YABAxBsZsi41/DsZJ5iGzYyzbyOEXRG97jhI/NH
F2lJyXuRM2jBvCeXSTtETJ/deXSV6IN8avQKm32OdtjtU5DDDlH49CqMJXMy4x/n4tEz7I5V9DIP
0WTnulka4c+5Ok8viy944aFKOyrTOe2zl9lp8LE1SxhGTcRRaDeJmA9j3b1yXvgohgfHrRprV4dm
kgDB3oAERBjY5R9EMcMWKTV0L75ha/z1Hr2zxzrYgB6hMeyuLmyYn/O2FAInnkQxoXXDpH8s1m/m
y2dIjVPCzYHZTTrsMVUL7stx1IbeVYYPp+N0g6+v9phZ6lyh1/pvK3XuHs/BbwcoFmOMKBHOWn3N
+xFYn3DT77446RbUbVI4RJfePT1gEJd/HD4gq5D9cQsAg8FneT/bnDIeuxGsy/1xrAQXV5vLAreD
1iD3EVWnxUmDNoe0/eKtweRsugigDttjChHnSOUYIe7HQ2nYWWUjV+s/3It7j4veedoaqKNGQmkl
Vocft8GPppiLgh2RKJE6MqKn22LFTskJNOHoN03o2l47oee0lSBtgpxTK3n7756SSD5GOy06e5DC
vbVzj7s8MmbS9c6RBuH9lOB0XrP2rrWDp00dj7mvUOKDHw80t1gA/+jJQVamjwV9OcRIwKhm001F
G4eirssUIQ8JJIY3W8294nacdoBxCa4s9c1luXlXumT4sSwSEbwsotSkebmTBucIkUCIo1+OPzqF
DCcIM5tH6r/8ddJmcFSP7lq76H8wj1l8n15juXAdw/CFivhzpdTBq+reevVyECCH8pm5iGFdoJ7C
APJgIzkKDZOTi8esgFrvE713q/QeQ41//XgaT2w2j4u2I3ZEK0AOPEFOzTla30AO2Lf3RRCWg4lF
CDov87jF3n2WXb/BJaxjZVz8HRPErryOIxfbto4W41QTsRrI/zknNgX+w8n9H1v7N37iZd5EVq2a
ytbyyavrlJ+2jzGjwUx6ybB+RZj7qWd1AyaA2oovv/CEe6ayl4wxddD2uN1v95sAdzEWhOPMNix6
pX8O317L+UZdr+21hvSeJzgfvJFiXz0mM/oQGHU5EvaxT++0jzfEtBdOUwjHFgiEQ+OUdQ2qxTfk
/Mv3vZz2anqXXuHblSPSghOrzDNwKejJWtjeUZwiPozUoRaXw99AidLYGNzjLH7QtIAh7NFQ5ige
AyPDKsx3lcHgKfRGq1Dvt0I66lhqhdt8+Ze5eD5UZ7pA59TOcX2x0V8PJZZtQf4ktKV7yX26p7mW
rJOvz1h7BwnE5BHcAh3PO2yGFYVm8zMzwgZGHdsUPi3qlK7CPjr2T3bm8SDZPUhD2yV9J9SogorP
KBTHj78PkYsENEqvYPxTpMVX2kLWQxru4HVDOEQI40JcXDqdIcZqzBCwgHkYJgpSrlyCtmuFFWZK
VhtlTvaVHPACp9xh3Rin62S03eFEtaQb0VuWegYDQazMA3aQl7DFktI6Ba2aDhqntGgAxwScvbKX
hml4ja/xjdSSZ8FRY5xHn6J4j9IQ9weGYf6sS/QJ1aCV5DZynu7HYZiDDdo4b8Zln2l2/tO79LOH
pQTISVvYlaEyrreVLUvw5SygaEWsfUqOSRowaHaQeiWL/PbwNLZwq7pDwGpA6FbYspgVGZe+Mci3
t21jxMD2yCCufgofxWGIin+cfqjbMQ6V401N+l/Ie5rpKwN4j9C19nVytqnJenmk7W5BO3wFKqug
UzixabwPvl6LXW701afZ7mvDipDs6P/sjEvs0rzbmSruyy96xuDltwYn/Mt3mEJPXsdClzEWl0QN
DX7vGrXGx79bL/evrOXF/ngtWFYYFM5LTDtec9AMWA4eEgMBsPfoRow+YG8neLkt9wJ9WRKB20wf
6nER6g7tjW5m3R0lLCPFU82Lffe6QTvI/a+HRePqtHDtCSkHxWBbQifF7U6aFCGSu/fAm9O3Nldo
XuKQnECG+kjfI77oixd9usaYicqearVJq6TVhXEggbpE2dghbQKXq+x7YBCUwzIRf18SjnkYWOzV
z2mGz79084oYRkiogqUMTvM3yttA/sM2qhvjF3ZFwSoxXj14RPwXvKI8IBIzGQTgYOMciSLSgHBc
HYpNf7vU6olXmxDg6Twx2zaNkDZKRhaVHQZVPl0UFyyKmbaAnwxwt4hw/e6kQA1FHbcCJoXxEMuw
wb09iDhZhdLP8N+IuSTdEEDd4YByXuhNdlCnd8mrcCbovHhG9BtwUF0hcEu3geRr5IzW19G9D9Kt
D8cg1k4dRBQdRcodFQxC1X4SaXNaCCrTGMn15OuVw4I4p+E9sGbG5OE0PK4npIn551a4+Lv764FD
eoBMP2yd07GPOI7Uflgtm9EPNr2/2G4cNVqyp5mR258F9oJOpqFG5ljZjH4JGbcToWrr/+BPYcyu
KN7gL/DXfhqlQcEVd7x7nUujzTuWOYTQdFIOIavFbBCzw6V1OP5oSnCQ043WR5F5fAwUJqLZXwn0
MOCv3gtJ4C2toDyDqDG6LsqhamCucuRtohYqXGVIU6jJ9JiEWYpw+WAcDxRXwmixd2i5Cx2aYv15
IK0l1YRCuK17pUWh2ckswjqLmo39tA3SGum4uAfwSxQ2pIobavOU7rHC3wpP6ONeA6X/gkPCXsd7
Aw28EpInzmjl0tZPVHOydV93GfeBvbfELhZ+B5OmuAbxdxo12RZ3prO1LGPcCD+sdRN8UXFOVttB
133YGhZuJu4b1i/Nw7xFm4YIEQUgnqrcpy1JQHvfDH5jKBdleCb5wW+ykqU53YC9Oafg7SAg9KeE
N8JqXCkx+mdJp9qRBJkeV3LrzGLVmH+9W686wujfnZkkNCaMtiGxmFS+XARZvKNmIRdqfk1yHELZ
zIZzyJijLySEH32HMF3x2nJcXuHXY+rsPx9LMheKhTvyUEu7dBv9l6ublIHNp8V8BoK8HOrVshvw
HwGVfbJVsxm3CLD1C+uF+rx1G1QOvcH22n+5FVtBxaQjAYhnJcY0gtRLSdqK8EMYwzMjwGp4r7A1
IcPLfYg4bJyPh/Q6Vw4xMyK0cZhgrXBGULS3mY4YUZAsbOR5vJQaVdSanf2Oq/mfmAHCt34aHskL
Cz/vpTxvzQNDASUBd6TcDzGNO86dVgB5y3t6bYsSn9OsnS55LDEPJg+jXKp+Y0S6adj6KPfBaAnV
L8nP/dL5r+T2Oi5AmrpQ1070DhbhdfF0326zrw8zsmVZE84zBqv0Xz0y5QHxgTpqLhlbuy2REiMJ
7FgUMf1W7tOTAdjNIlJEg7lIu7IIkH4MZJg4HzJXsYvuzoUZgox0Y+DQ5/dzobW4rBX/ncy1jUxD
T7Nf9jwz511LlHcf1srgksluCGBhs2EBt/0b31oz9wjNQMVCLtxE3pTdwJAsDCF3xt7ArdsFZcOg
Y5WWBpiF5CnXCf2N3UDN0zpyT1CUrJIsB2Non2Gk5rhK6SeiydBpmiuYybwS+sgmoykokHNz5sd+
mBDrEcN10TO1YGbytmIkJczYghta6Eu6T4dZVO7Lze0DwhWE/d8wDdB5tyhIQqWBcwCAQVnefJs7
xbp5yGY5Eza0i432C0sSW+lb+lqz/SYzxwCwBNk5b8z1UBTF0cligOObinXhZfpf3r1dx5A/lhEB
Nn6DSVZYnS39xzGVaLNWfgAHwl8gyWKJL6dhhFsD/LCPzgVCw5ZyFllCg5iJCUX8DkbLYiAfnXA/
txECNgxffyoBMMqxhJ9rmLR01gkjKZtI45nKPdEuQDOBYjGYeUnyQwOm4jAvOUAmzOyvgNFCSRIQ
YuGyGOZNl3PuHSi1ugMKSrY8ypv/GuVm5kIMhkLYwA2lXnvy5GyBl2lom6dBFtXxOwMLrrSjSKce
agjYABhqDkiy3bEVhzDCPoPOUK/uOlnv6SNTSQoiD7HCpYmFRCLa3kNYBGltsggPjyoLHo4ZbBZS
U6SeKHWDMiA/wSEn7LConRNxQpU1YbwEOH1zjwrCIiN7oh3VVEPCzBkWnecsbXddc3a1ugN0oxA+
kT6+J1tM3DUdhTxHJEP2Dx9KqV1FYs3K8Pa3jjWvIreTFgN6Rbm7Ji1avJzNfFGykyaXnjsKcQIG
yOKU2V98H9Keb5uHZ3UTbQmIzr784VfuXBeP0UrHZ3p8aOjgeIjV/ixfoeKfwQsq2hwfK+BhHjbp
G+lt3muSWzMOKaCl3tFCdXhmuY1FNvkytIQRbMhFXbi0k+pSIKLiR4bHAB6e/M1hr1v0Owcdm9X2
hEqGYiXunCZfzsqlzpDZGYHBjtCjDmphzIMPKp/2EdhCVGCQrgCyotKo0uPC42DbcaxJu1F5wD0B
P7g1pyR49wy6ci8xbSscUADBcSHXCsX/7FKmorztI1BIMypuy+BnKCbAunFfJk6X9Tz5L7Yj68nF
afuOLaqj5KaS/Tl3CXBKR+PsCAQPzE0PIcA4PE2eHLJbeGLZFcw7Zdcp2C10sYEG/xmEH64byj0O
qBWgiqGzz+iE48faLuQ0Ov6liSZn/xvumcKpW2wAa+jTzProGwM0GRZcBkszu9bhzLNJLTaHLQUC
Ant+62Yu9iVbB6U6K2NbyEbhNqyjpwUNZnV4CCFxtFbsux7caA7pL/pMLrSWMrCcaJhRPlg2epKl
QMzrMSMQuwL0i7bnyVtPIHgRdqVsNsWC4SC7is3GrQAntIIaO43eCwNzCdElljj5Q2YsJrciG5Vt
enE0rgxwia53C0Kzr5hSzblzKGj+5FxRneZ+pWFTTsHLIcDFUzKa0AHoqq2N3CgtHB7WjRtAasjs
HyBMjaDOs00blu41MCKKeUA8C6sloIIYZg04oCKeksZfaVbCsNb7Mq2/a5g5+5tDxrOVJacplntN
eXQwbdhDlBgkRsNHrFbQNsztAjopR58Ym8MrEbjYLBGohXQVyE9oIoskWKlKYEt+7rdJgyTsxe/7
ks3Ro4wVengV2/zpNxNI7x7KEOy8Gvngs6xnWJnzCwlpueOtNBhISzFjV7k9WX2eIE94VbBKurPm
vNeJpuS4LkL9+ADVotLCbYlfQoQQP/VCpx1OLNuOVAa8FV5r/DD7UNg82fJMHbS7bJItUrUSd7ax
B9jCAMkFzBKSsawMegJyQm2Ny+JgeJW5g8gfPB14qdz+jwVDq7F+T+B1UhLYcOZCHtpluP23ZbWw
4vBiW/lP7ObVEyBTfMlqQoxpvXvIW+PdJ8DGnI8zWRuVC1tUGFRrskWMCwfeJlfI7Dcm722vxCO1
2EHisnIe+qQyBzvdLF3K7eaBG6KS63V5efGqxN3Dj4XQmG2MOgBmF2tEBdY8HOYvW++/bFh4eCh5
GIeTuY3lOn99CA486sLq+kZ0MRe8EC4LYQ8H421fzCEFYzNMxvse8zVNKUKhg8OtQzFkm+L7RwSN
JgUQs2MO8GZckngm1drKWyxmGa9RvwGeQkz8iZcnu+Rvno+sI8NN8BWzmSHv+kaPBGY0u/MGTiLh
Hhzh2mmQvFodmgv1kGyZ4wXHFKyNZ0bofiRUl9eExErBlILlCjdCUx/9aljnh4UaY6/rXDxKrbg3
Yhzoaby37F86fkEmrx4KTQRHdF5RbaFZgZWhowRXSUXFhPXDVSr4sYpoVMIyffpkCfCTJsulOBdU
7OlwC06EQZl/sl48nS7nkM0NumoRsYclN9JH55XARUydbt4ieR40cHJ9nDu1xgRlPQhTiFq5LusD
5YQsvsXFNqxtH0wYKzWqd4kEe2IFYfjKCliTFQJFxDiKT3UHg40qRr39SFDYpDwR9oFzAkh+WP0F
SCCpErx4GzVRbEtLHmNqP3sM9mN1FHNCpYDv/FydOsiKWIrjEyA/y+1V/Lf8ObrbdFCwtzo8ebnT
hyd9jMg0UMaWgyhR2c3H+4meTA8XZ2Y+w8osdKlp0xcaCSfT2tGxYXfALpGDMimccSNMNuZbQHHh
x5qHJ/t+EADqayYffCoUVWSyFUcNxIfK59wSkgu5VXjYJR+IzFuJCSlIBmWBZMk6A+ZPEBDIEy+s
PSmC9ZizwAlDPtn4mFUeY1+8IlNK3j1ZU4j7E+QG2ctiIwWQFif4tFvg/u1A8gG0Oc1V/+yiZJFA
P7iRuev7rvMxJ2KiWc7DgKYkFxR0UTn/51L0I3GKedjicIEA3HxDxCInoXA+/4LsIFAcCG84gcN1
y4wrcwKz0/xQ2CcuFzOPchL3dzNnUM/MzNK3X3Pfa2MzP/W3JrLF6vAEMxCIh/N26tg7TFYCw0sY
TceOCxhCIeOvN5Ot8nOl4V8PDVZIjnifbdpfMGhCcDBc+VdggiPYC+w7Uro/BpRxpFlhjpJEAfTG
YoORZhHnHFX2TUyZXMZOs0f0kJpoVHNUZP1ypxncJESnEsNriJu5etjjO4j6xyVep8I8+AAonrh6
wifuVA3l/Kirs7VPH5yJ2X5KVhuczT2k4NojamITWXgJcWmk8m4mJ4UIDAsoZrvPHY2QziG/Wjo7
7J4Eif8eaGfYNbfiBymFcZwFjZD86DbmyDFLB6gEXR66GLnJNWvJwaOhcC6hDW0fPAMUwDipWPnp
0f2aU9hbVjJmFjC/rDFcmHeSJ8UredgaOYRytspE1jc2zMtsFSClc0jtQJZbYg4cWyyBcsFnLNIQ
KUy2cX/C3SS6jUMK+gJ69UcHgqUm5l6xOnZQH33Jibu+FkPVd6CqWgh81R6KhjQ6+8SL1AGQezh5
u91FLIbcuEHwQu2CpEhKWRQ1Sof2+zo2eli0T/MIMqa68LukKC58IeYm4L6Bqsw+LaIWhgKFBIcJ
cmZl7Q7sXIn1uFk5gLkjIgVvVyJBOTvIEnpyUTl+TQ5n0+6PJASVRyLlqX9+mRocZvjLvQWX/hfb
O4R6g+El5TcpIpG7lD2CjYHk34IXUTvj4l4x0D2BrrzSiqu6eCN8LKtM2je+UpwhpmnbdC2w5eWJ
FjHQDvl0l9PGGFts1jGU8pIEWt0+WSLpkeTdOdBRmweogua2+xSeontUhpAIvphVfXhMoFCZD8Tl
ZYUxQ1OJElS2O92ItwSGK6NZCd/bc7nItX3CiB1yq9/mGUpZtbt6O+x364LxFKMpwRgZJ9ctKi4/
zpS86o3Ug7HSuLLjfzSdWXPi2rKEf5EiNKHhFYSYB2OwG78ojI01IdA88OvPV+x7o/v06e22QUhr
1arKysqcIp/D4SiQKL1qTi+5PJIFOW/78dX08Mel6BHNGGRIxoeYJx1Jpct22j+l8F84vjMuvB+G
Sslae+qdavacK4f+Qo3xJnPdsIwnLyoPbAwZHPlTgYADj4hogmDWgKXqlOGWRe+j5z3TzsVnRCr4
7wIZh7l32Snwnl+xH/Vxg78Iw0Z2HAz5cTJD1m4KQgjRWbo8NNyMs4C/NJ/oxYEa8P4xUD5ReAwr
bI5E0uy5uthU6LAyqumXxoH52Mh9BpPoOVeoAHAX5N7KEU8Fyd6kOw7UNj1yLJFVtwhuSf1oyql4
e0V9qau4yqk7MWi3W+vApz7bRj7iADDSupn0Zxjoo7nw+Oj+0Mf6Nt/o08prs+5JTSjg5ayCd4sp
zutQLwETmCGnmhqmNF0ZZOlmymcHpC71U/DNDpBq9b+HSD7CIj05C0lc8nemNjyLhf6W0jZ7gWbz
fifZ3wSTS24HSxUOIQ8SUrEKSMJ0z+vwv0j+z+AumS00Nk85MebshaeM5XSXLsBapKwkD0Joj1Zq
8kltCoZTzV4NPy4L+AoUh3pzDYudcAJR/RjO6nk7L1UqR4kONRq8LDcaZFzADmqPZ9NiF7CG2wH0
MCapOD3F72LlboVDRh0XL2RNP+FnIRhHyUWaMo+vaFBNfqRKt1Ag4/Fx2yxvxAZg4HUCN5j62UKw
So5I+aFwSp28Nrb4XS2eqwZsmzPanWDphfQ3c2NcrhzQBkwNnNy4QLD0g7mHJmsQ+yG7bn5Qe5w1
JLzSPa5X/3ViBSpmdoTRhV0z3YmDSLYBCOKXHAT636jhPEo4kQz/sRVCnzxsqe9UKiiBS6RcRUJd
aoYVoAuVvKgcsC2ZNINfvpKLrJekSXD8nfHDNyY9HRJjlq7vc8lcIOAiJ3GRE1Aabx+y6mVRi/UX
2qhkqQoz6XJ6ldPOj7bPpbvJp0wNc5qBTkBwfmVa1Esh0QueE69Ozf1fJsZNT6ei8SK35fkPzJoN
QIHEmOfstqNAZHXyyNhcJDkLEGiOSpN48FwGO2xw3oT6wTommSbA415MTQa2hW4F55/kUxI0XyuR
hyRMvUq0elgkiwth1BuRmOM4Nhb+AOceodYgZyGckv+y3TdyNAqzJmLICy4sJaz0ObplRRHHMSX1
qQS4+EvuK9W910MokESADCn7EPwrIEK2EixAosCZ6Y+PAEnpEX8B4pKCzORNOaw8aNaChxQSmF+v
epK7zvoFxcA5nnDQ+5LZEUIcr6ACfj3B/F3CFc15T9vRRCWHlkpHcsFXWCHUYpH7HyIgbBW6bSBg
K0lZ6xVmakQVwN2tiA4KDqVx9/6rK0NgAV6XfMKiayFSZFi+vXUne+4UY2QsfaIFMGz4jTw30V1i
pbo1SU0heDFXdKe8RxZmDRwDNgOHvxRqBeutZb3dkEgT+cGKvBp/0MUAykUbH5wfkhXgBIduBbAj
elmYxc5A2kLBvHxtTxcNSIECYMWJSLGNF/TeXeevY6dlIFGdomBD9IA2znthBb4W4Jmgo8N7CLfQ
ByEicYIwrsiTk2zrMkz1JaOdtyM7y50KewMiEeVZ9YKXeII0vCH5wJ24Lcw3911ajhqPC2W6FWCM
3GoglRL6mYDHzVJCT7wVq0STbBTWDBcqyGVG0MPlAdGXDDjs5l/wSYCRyArh2OUGc2py0YQOlhNn
AKp4SOmzcaS07Imh/4ElGaGunMOt1xdMWMh393wXqCMHGFN1LyQDvI8dDzJQTo2lSdiJPNiy1JMB
zp/aTJvV086zxvaE4WSs+8qVvtcOjG18BnMVzI/JLSIu8nGcZMwM8pVgHi46wPJCMAmJFXixjMCK
Q6a8oAMTqrRD/5Yyy4sTNox6KboaT9kgfw/qyCpmgZASskuXIxD3zs8WtIr2IzRIel5ModwVrEBC
Ci9Gh1E+v8ljlEUqQJccCEAipDvIzLAL5cSqOLRBf31RDEHuiIuVeCh1MpXuUurE11QqRct/OBUz
fxw0GJ5iBIZgjP84IRzDcB3WRoQqdWF6thiQvWrganspWDeCj4KSrrESo1wS0bz7Dm47pHVMonhb
sFN+tPKxYIT1pM3JHtIvUdQTiUGcsJkckAFGBTMZGeSr6B7QL2WM7yIsErjrC3F9va+ii3bQsVJ8
iczseU6+ezI2+QoDHZF4It+RcsWSWnQu4KvoBqHnygKFLTW+MClCk0PuivynVDiON6KQuXkGawLp
J9Gt4/7hzzqLZy73Qe41p/y05RCVo2K0EvCCY0NehxUN6M/5p2xLRgQwIlDo8stDkX0jApPUzNgv
iockCcwk8LleEAVZtgg6snwDCOJiV4DyKSoIxZucQQCKnO/l+vENRxfKLuP1yKwz4i0dGYowmT4S
tz7JpECHeRUxMpTUVDJmsALUSBByuMM0KUHSKoyudN4C4SD2Rgn0awJsI2aEGBBrZnHjs5CFMn8h
n4shIRjhElY5gBilDNjhkli0HN9yNki7AS1BcqGioJaVfDJDnejOOScBHNySCkOAMmjekKUlnepm
GlAerYK1DJm8ThygYWZIOYMFPZaXFEwq2AhFWyS+Yu4NukeMI4y4KPQLYHOJWpZQuqmfdsHmvhY6
NRLSbwlS3xKRJdhwipM6SUrKtDj5w0ES4AcCCAIgZFAoaEzDxs0XtkRNwF4TeBJ2Gg6zkLB4G0xD
+O8eDULNDw/3hWArBrx8powAnG+AElRKUxliG07Z9IuONmRifoK1wOMj+/i2uCxpdYnIYOKjXzlB
T5H8T7juNJS4EkOiPZqLAlTDvw64O3yTSIhS31zYe2e5IcESkB9oV18mKJ3FBxhpHGiCFLIz2CMV
1yzyYfJ6fPDlP9pZlBHdzMDLHjVKhmjRjNTWFSPS8mWT28KRRSdGoOVmKpxV5y3dRvD8sy2vzO7H
R2aNvMAHmrpeuIVfsKRdwJGH2ODiwWPf22C51lIFiUFXcFauDWQCoREb8PR7dJ+yjSQoFY8/ggxw
57oCOGkvQH8psZeJGD4i7HvoCMjR1EAYHKcOdLPRew+30oVBbwIrocbJ9uFh+vGh5hC6cOM9KIes
HovbKYcos4WQDN2d8Ctr5GakTyd1XsJuEpw8v8iilRxW5Cz/qzoivwVBlGOiIFpnTMBJVDL3KYeJ
e0D3h8wYxQ2idrbW3u5zAsDrABLBUYvLQhkL4Bv8hhaL+8IBMQ8g9YrIR+u5ND1JoEC+BN+M+cAB
tmIWQ2wi1spYGj9Hx+Z5yZAMg/JJiIq8dm4z7ychk0sgoqLR1fK+98+af+DEmT+3GFnMTS+g9cdW
pUlPsvFqSpEeJt415ZMwskUFQN3/Xc4pBf+rXLhhUwalRD1E7huGiFBhUDOp/0mOxjnMKYu6GwJ8
soYoIpdkkCD7cktC/gRuZRZDnbr/pOtBOYlLH3FO9FB5vsD6iJSJ5qqkJbLNkbdjqzMryISK+BgK
PGiyD4Tt0nvFh/bPpOGDwN/wzewkESudqYy08TTol2IpMuegJ7xKRKEwkWxxAZER5TLHy+fZv9dM
pbOWR5JexRcQTVkes1SKssYkHr3KAo5jsv15cxA2PdpuZAaMvcljZXnIyS+TbsRxFkqAMoS8nTEP
pwt3qp8ZuqPZyGheSYtXCinpczBOOUP6jVqNmZ6X5hyTPRNaAqwHPoW9lYUtn0ZfOEdR1qViWDHx
TZiQH5fSg0a7XDZTxAyabVlFDLVtAvyWI47GVDgo2Mgzf/kpzDYpn+S65fSTFnY4A4LZh7Ng7TDc
jlY3IlVY+6Fhp837y4OVJG/AZD0zSSxS7otYjwPG8pQsrrpGC4ZFuH1wFPGJJbE5Giwqk4NHZIAd
bFloJoAdYze/JkxLGQgMRWOOZwtTAfbVjBZHB8QfHxAKm9CUlG3I6uP+A//a1MiHfn7lXAdGAPgE
ZUy8xXEny4bBePCaPePIZyBd6r6N7BDwCYAMQe/BQmlpIT/3lFNFNiQ49D7w98WE4CtgC32I2+4g
3yu9A7CDE5jBp4SZr2q8KcZf4eH5L96qE/5Tmx9fRTd+zVS8OHWwlv4xsbH9kujIvAPjhgJ4EexX
cpq+UPUdBGqWKAMv0n7Y7aLJEZDp8JiY+4CPQU07YZ0IJ4MJRazeFlzLRjpxyuTQgLX6oqA2vpIy
fclIl0AzCYAK/0zLl3TnkHj8PHmwrxAeYkrAI1rwYwBmKVoSr0RAXD6aZGj2AfbDjGF0c7EvQDUr
UkOaPpPrAUbFhuxuM8MyZvUjLQhJ1x0Z6jvcL1fgUz/jAJOEJJuZe75hmuBKvyG5iafH9jd/l5sH
iMONjHbh8igJszE//v9DIoo9x/yXQbUi0DJ3nFb96Sg5EjNWYNU0hHcCxKFhwArl0c1C7oqAgsj/
esm/Hf7D490CjiOQMYgDCRVFdz0+8GmX3Ebim9wUXprbiqvI7KjNF/Sz2SlHKtIHw6wyxMUIOiWT
NDMy6J7XdnxVJgj+Ha+ygq42wSklcB46UCIC74Z4N4/7CS/I6Gg73/MxPuXhS2p+YPuPXZ+rJsd5
1a/m9ECduIGnK5C85tOQhHeEZhNv99jwzJlvWUlglb9paGayzl6PPhwfDzzIltKd+y5tx/HikNNU
YYzaP0qXgrtXbFC2pC03u6+e29v4J/D7t9EUJ8cZj1VahNJsEWNwrou3FAXWhbS15G4e+BiwYfxy
hQwJ7Ab61dLboiv0og3aW9D+9KQcjrAISPhRiIE8+S1nKzdjf+Am0f2hCvlAb5NNyMAXkOLiKB94
cxjx00eyOzguUE+Jjdqc58vtTE+yGWGW8DbcLZWmNjXzgUXDfUQ9U5/qULeZPpOKFymrBRtuh7uO
RD+UKym3LhnKsBJe3SkTy8JxjDw8LRF2lEpF0rGk404eWQBs7gM3jHCBaLJAKdcDp5eRjWX/X27o
+NTzwL9SYaUseOKCRHgOUZYpNBoqyHQDPgMdCYkfIRaAIPGcAs5iCqHJkUlYeVYy4kinn68gMUVf
yp7+8FzZHx6r7DG7UoQNe1SzwBStRc3F3N4PwhUAbl8sgFKJ7okHgetYTBg7ZVbyKNq39NDuPHPC
x2zxiuyfgunQfwZdJfHhp8EYTuEsJjLwahxDwpY5kP6TMwLexgAxn/2SyEbfNmP+4TE7HkRuE1bz
8sCMNvfnteZJ7QTqInDwilQKYxrzXF8KxCXy7rPr9T5vJxrwSbiRp3Y8ymMAYvEzPkCPFVY4O9RM
vPIeUlFR4Ybg2LyctUc788Ar83JXOZsOxwwB+4w6Qo52kZLnCsTHwtnPrnU43hPgZGlkPFQpOm3/
S9J1bj0ZKJd88w874VUAaTGlyVEYrPfmUShudCCe3FnZJzf/yLLkZj7HbB4GxT220XNBms3RdP+8
Ru8Suo5HiUyyrEB1NodgwT2Su81mJRbDuRGOAlfOJ2akAAvhrYixMrVNgwWoccU24t84GI4LeTdp
aaANdc1mV/RIKfQ2wJOzw5WFUExQFSMWH3gHhV86ld71QICWt0fAadu+LzjrOX+Y6RVnShB0Hrx8
c3Ih9Fwl+jw2qCWPRB2eCysvbL4RdWY2ey1ym8YDz3dzICbxL7y8PD7UfFaszCvnkyim3qH5gRby
jSgyePVFHlALTvoZ8w5SP78dhK81gnAkVynAZDue7TkbUV71s831tqqFIiDnWTYF6GSFc43T+4rz
9RUxjtkXHgVjad1y9/sVJzR7ekU4QEiAq+IEm8Uctp+z/+D1w/EQvj6PHATZa6M98VCzFhJdXLgq
1wPSZLweBSvUHGk9yJtL7JKtIAuVlAQ3Qz5ZPJPHd4j8HR6wbG+e/IKoD2rMJII2eTp+ZC7qQnSR
EPFplDmyRwrDasEkTr2gneLPirCO5vgqw+vQSukcJBIounaq9evWOaK+EiBI0E9ubBMqUGr3ZEa6
2442vPgt9kG4y9h3lHlK0piOSyAqGm4MSMC5pSL45GssdHw9UfSsxzk3I0Tg0WsBkxDrZuYccaXW
5yIQnkWZo0XQAxYU/PTPjjYfnmYY8uJWLf8AjlMgQkODlVY+Sg6hCLPwLZC5rg8AwGTlul785ext
WJRgjCgDx6ga9dqEkfTnmIR5Fd+IyJFngEZu+0/uULBGLdOivwW80OPj5fMwkWp61xTxPWeCXQVO
uWhc+c6c1kR596KQK0Lt/JZBa5t051uocSK7pWNkDpBsTjpAZ5hgoEEkh2v1r/tw0e0kzWIWvjgh
NwDjlpXM5/90/eDvZngKWvUnio50acwDSKbMeFsfDYLY4RdL6tINS/xUYRNgzhtTMVghXqTszeEk
wvi4LffppNwpgYgUVF94bSCYPXyXvzEd0H03S3F9imd6R/0Qz2+/6MP/MXisgx+DJGzAPsJ5g0oN
exa2czFOmA865nDCH8vXJdVkh+jcHfI1jt0hiSLSccjQw7z4AyOHoaP7zZd27LNJx5geE0vYpqyf
ZKIAu8AJAcplSgQewvsO4pNm/b244AEvGR1jBivfuRp+IzjIOCYgL+yhTV9OIXrD8ra79xH3t1qY
0A3KccdYCFTOcNMrmx75pt9budEHOg4F5HNjCbYbyNDwPfaglvZH93N06dC3CEIfb/H7NHPEd62s
57E6Sc464Bwtqses++aln+TKA9tA/NFKPAwH34QDos0YLlZNv/6H4Ly67FM/KHyGnBvLYw6gpqeP
vnzoMRj94lKCrWwaPsuOCWobazWdRiSfgm6kuxycSbi9remkUoqv8Fkr21WXjcsO9ygGLJQVuqJN
IFZdqT5P+4O2KyD2jybVamh8HfIaCoDqCUI0uRTJtuPhIocWvTV+VD73IK+XOWiNzig2kPfZ3eWL
KmPCIaX2B03Wgk0M5mQC0PHI4/CNb8BfYGH9gb//xfQQ1rI+2nWT4ehKA1e43h2SdUvumBq8A+wM
XgyvcJ/2XloxQBh/Gz9Uuih6QlNV1igwmpuEoobSBQ0I+sXl/L6uKWdsxNiAH5wN029hvACG7qdo
pNrUN5uMlXibYjiFdO9oau/uawYCeNVobTHDxUipzVihBmwMoUef8IBKUAiMmREuERECrv3EFla2
RACCG8iIPdYOTsdW4u8rvpou23f5PrGPnj90f4jmD2IVgmeC7LCNiyebE4XLhpEURBdRro0nWKrH
XpUucgam4CoxGs1QDjHOe4b/wTEoLdKH9pXR9L7ADzGY4YgoSFwTU/s2IOFXgkZTjIlyFCsmvXJl
C5S51DmhsJYGYa4myJTV45E2qb4SZjM+6xx4GEsOiD3AkaWHFZmMWdApv7FgaJpL4cQ6/VIL2JHx
PDLGz5fENDgm0i8rPhKhFoNcelwrGwvmK5bwwR8PVJnKkw5nyAvIONcaci+kIZqFf4iLMKvEp15U
zzEixkik0BXB2PujoshCkgnbZHMS2F6dQeEJCEbxtPtGzvBFdNAYlsebYDBF1EO92qJ4P3zxOQiF
JZ4nvMXdXbBNi3iCdiZKEGgecqdLlCKwkjSXJgK0Dj3+HIkIdRg/IVPFYGws4eFb5BpoI7L4QL9a
WvyZ/D2DXPVSr+RlzKUooC7T+xSnMmhAorKAFGMkfUlaNCPRdMDKiHFyhcoEGokop9Jve2P3IFGx
LAjPhKk/F2rIRUOX5dlOQkIMx7I6Kc9stOELIvdJxxsCfS4UrLA3gLvF39fluXkpPvDh0P5iQ3WI
maMi8Ath63w/fz0YIp87fyq6YCQNUh1xWiB5rsgTZD099GVeeiKR4bozMwNbS7eOM2Eb12t6MLhB
Yuso98lh/zIV/cdxgsEfe38vCn94oqGt4iI/mJp+lkAmSmPRDay6dpbp0Vw3nEnOtJ5hQKYrsQfW
LPTflin+HJZIujHF1COw2tXy3bhRtpOyR5EtdSedTlX6OHbJJe0XIVOy9++Rcy77n4z11gS/GXqv
DXoJbbSzAu43R06hf954NN25D7txaxHB7XWVICQ/8NLQG5p3Ozh2EfNjAD/2sul2ibXIHYR/0Knq
Fwpz8eZbSny7zW+wf7XknMN4jb7T+/vDeEueq875uGmnAA/AW9kz/QOXPuV7IHaA1jCKIg+BpRdg
6aLMu4gx+f6sWDtrWDb5d85q0mM61fH5wdhJiKiXVnl1hG6dsSuMz95EGd5+b8JDP8IClafS6PX0
TvpRjvJJgSFL+J0H73fcvO0M2rOOxx58ngi96jrYD+W/IsWicoSaG0OCj41lL4Zy3qMDvGz0kOBu
edET1oBK/2n4tKJDpX+EFdNY2d9gXNOamiJAY/LZT8LRoTFpVDIcaDLp82AwQkEJoQ0XVXJbhuvW
3UcY2neQ3WPkMYJ8zdkW/dntn5K+WaTF/TFF4OGGWnyYkRZ9qN3FSgwfUlf25FzM+0k5kCPU3QSv
0hwR/TeTc8HgVH9WGBTDH+d67/ksfEICxnuvcxA8Mn4G5/umndXmTYVuMSB7/8jIEJk7Hzylh4xi
H61irqYtan2wqlGWCLk9tbqJnZlezJN82pjbu3pwk2NUvrfNVm92DbOpGP+2bzHyIIpJvEWesrVh
Nyt/bcfubXGXLGZ1w2xjzSRVZHnBE1exvCHDtHwXyYxnCeV6xArr7aNJ8sMo3m8wtH6SPbGANjB0
nhX6r8bB8kDepCeGpAnKYuF3Yv1LGX13CcB6TKpDj/tpvDmQLtyumDfWYRQw5LcpcSPPfx/4TkB2
ZfalZvbUfrc0xBeW9yj1ivZdsxE3JxdmJ6r6VtV+nSdI4MjvkHi1s7/CCcYVXhFBNenUj4LoUI0u
lv39JKMeRZ9pv1SNff5ZMDxV/YU2Sb/JiGnwmxip7yIxVRqota/j20HL7XFTnitlQFGVq3YgVgGI
JQOUAa4udn5GxlvF+ahuyqI+W2qBChXKgcoW/VFlx5C1usWRHseEjAWltcwSFZwdOMYl9784mHWA
WMlHzkRt+lHSi+NMmDSGFzbLCu2AYlV49xFEALKw7LfFrau8aM9N8awngfvwZhlpEjY85cHB4djk
PByi7b34jQ598935YcAZYO9ryx+Kc/bYWUS051oJFzrK7+/RbaW7izzd9wOfaxRNHGsZVos8Wtr5
X2+Ae9mPSYOSnfJ0ZuFNuTwH1BEbBorLzxi15vt0H+J7i+cyKWC8HiLESk3fIdgNiEM6zZtCeApG
a6eG4Y1FjD7POJ3RVPlMjU+LKDY0jGcyhvvEd53svx+VLLbYtxPIhuWX2x8GG2vRmJlZ/j/LYQmZ
JGylhQT6qekWg/bPhsBzC35y54dDzkJLMyMVfCg5B8K7Gf11BWy9iBNRVGg7uJGp7nWmQzlmE6U4
vghQmUuWy8MpvgIzGBfIOOgDTPQO3nF1romsvbGrqYHqloRhX2OpZBYoRCKSmf0bFbzLSpa4XR26
GvV8Z/5oYcaTzZnX+LHT77s2T8aZPbcex4i5/qdx1Jh/Nt/s6mRVi+fwlZq/AdXO7b7Su2WbHE29
Gw8jZ2KbuxwT1nZjcmYVGawUpkGHc4EocoWQKKdtrgMqaJCbOGxzJZ7qBqO1NexdKiy9OVvN7oZ4
Cg6I/fPDsfbR7ahioUnDoqDOy45aurN0P68+GzaXe1TCc2sxMXljvLF9j9Q3F7FbM8JBlprIffzV
bTlp0nUYft+6n7TBGautfRuZzocTTS28VhUTgo+F0AJgROOuaxu2LHrjuo7brXXkELqZLKd76Kn5
4GmIjj9xVnaDgF3CRF/25rguiqwqTstYg9zpR9dQMru/BsWP9Kg550rLCX6XCs1OlU4I4d3Mdsiv
GsOijGh6mMwUxMBsfeE9Gk4EORWUTZV858N3FZwc6CbKvlYXebBN0k+n+sc6fe6b5KuyweD9hzu7
OdsqXhNvAv2qPDd3VJvynxErobEXFUI7znc07Frt2BSLe/3NVIjZTLKSQUTAl5rCqBx9hdHvA3Hz
zh15T5SYyFyc+thSyRl4Jd13n226VO4rq3vHNqVCV+vBRBrLJ9HPTbEZ5T/tzdOGuV19P7EULwnn
9xKGLpcQoz0Ypg//YQMld2BDN3wJ1YkKqUfdjeoLVsDq3jLh+jjoGrCC0+zcJ8vuwUoy8PcgpI3c
ERLrVLEYsQy+8yQC2ZwbSAq47wYPOYSxXK0H2gTasg6FnCuvo5TrmgFha2UwxDjsLKL3vfIHF+JT
eVHiZJ2uM0mZVVwAMwo90yEUzqx3R/2wT8rTnvb6Lg20Cc9shHIs516rwbiH0mUfh/AH2CFDhpQd
qAVehSzO7VCp5bgvDT8S8caGmVvMDwLCeYw+CjnNE7pTBGTx5pgAMwxYpH6PwmY0bZ7vGh3LxZAe
lOpHG1XTUTbV0HJ9oDbzcDmxfDPf1BV6W7iC1zUHx3ML4+S21HGNj7FJHuB+QHvm5FVRR1L7evLT
YXvdVDtDwSoPFimJyw3xWEM9p8Amo80DKcKYFFWBI2R5RfOvkinkR31URXECcpCRzDFGThcJQmzR
v56xAIUlmGuzFMzcRHvEudyV9wh/tUmAIMPjb2owyGZzcc5za4FvlpijzzOE5oppqP5adKpx8KlG
8/oa5/M6W7qj+7woKXvZ/HnB6rGPUY9rz/05adNgnNqnHoFC6r5hdx91nhl+8OCjRB+PVGJ4nXmL
mJxmyL8CWjRJMskMLipsPFtjuA0mFCKSAdJpiknNPkI0pDwl4W2idYcIJSBKn9S62uqupA8XAVTi
8a13UCNU1du3yXPy8/nTL9P1c6mgqBJtw/1t26zv23w7rId1t5hMptFKR+OpXPabfvPY3d5ub8lb
/I74y/52svf2foQwiuh+ZCsEAdZR9+ZExydJNF52mAtBqoUIyrJi3hU2DOMjDLVok1s/UW1cjKZ6
PlVfntj1yVgg3LVytrdNuEPSZJdvSn7VG3N1X+bLfnabR6tuIdIUHVfYrJNtsi1E6QExqX4ZLlQD
eLo+tMM4ZbQfkxMeTjx5oCoXT4pg/H1HK5QikWkYpFIhCqNE5BKJpm3o89RyUOd2Vuqz5DZ3metL
5xlCPaiIaLOgnhWjabN24Z9osydLw51pIz9++gXkcrhGZ9GyHo7NfngP/wWfzqW/cpRkIFZ0ymnL
8WHiXboDi1mZ/MqX1tyZdwv5MNxkft22t9eHibb/fZh+GdCD0Bf5vFwxM7PJ03+34e4rYJHmQ/G4
gmIRV0uVQz3f3CCH33emu4vV/VPZO1U07XEuypz5UN6mvdFM9lqHx7aXlV4QeggvkBU8mJ/9Gn7q
P1Kkl7QMG9wQlW37z/17fqfn7Kweh3fjFFwqnkrAU7lv5JmkO31Vb25La2XNrfnt/z5Gvu3W9vK2
rXgqxbrIfK3yM8iG3CIXiAg8w28G32YUZKkhyIA9KtRb6KRs5H96dBr1u+QZ+lozmpKH9Vo1VYLP
oHXHlobPll1NQ3aolsfz0Q31iWjVlMZcSSDmWt4zWYb24tFb2NdvCqX2tJIYC9G6f04f7iaM92rK
pcDPGP1Lnj92TY8oA8vi0T2S+HSHTagE016j0hptVQjN9r87JXeTreOofXsMydYcnEN9I6ctjWub
ohvRT5Ra+zJ0uEYYdNQuvMC7vrjl4H+VV1Z7Ym6rUbCXQ/PRUV+nibtxS+g5d0KKy0iiSpTRs2PY
QiU0P9vhYNofFQs7P5ptscgfnBn2ynKuYXe07JmVW9ba7MJLZIW3aaVa73mZK7/JlvQ50Qb1PbAX
YRDQr4l6PCRHBt7LNUWwelf+3WMLT/OysVbxg3lR5XDXv+3bxkVDAnEQYEAa8PkyqrfmfQ3KewcY
AByN97oya9PNbbQJNF9BVcCZxt0igoSJVEK7sPHWRIiu3RjO2eqxDZi16GTBu9d94JWuI/8bp7V3
o09tT0h6OBVoECPlTzCmDDflNMZcK+mo8zwdFuE//d2mG4DYSuepPw9cLumagTYWosM+IOZYjoPd
zfZ6xGmiSccipm1q+pwsKdOa+bRKV9yapPBspFYUbxhmnOgPJk0oLrDcc59ThylZxcM//Nb5urPW
0iOMSajfj3miX1QsATmFEAIxF0lwLq3NyD3fkl2un+J2M4LtjWGCieP9FH4dLHGkYI0xkTSX0mAC
Dg5OHz4mOmXDY+repm48TyDXY98UA14vtYOt7wQK4M7kA6XeWx2sGiQ8IQZszW5uhYtb4DfZ3NFn
OQrSiBBBMhzezTKBdZe1hz6nMtg3JANP76EDbjhMMX0kQNEA3UX0dnPn4f1d4VhO8naSPb+yxxVw
6Daa5sPqiZAG057aoXTfmn4TddybmQrWo4yulXkM+1OP8L+FneNjZhNb8kWPXbm2VYpzHcwcCMDV
OTcwMV3G8SYsUNz9btSdGbyXo6tcYQIawZQaFBok7KzL4O5HyL5EoTOOlC9N++iya1FdRvBH6TFV
xyjAgW0LMli5BNSN3p2TdBdbn+lwdG4fTvSmqNtkdHXyD7O6qDx7pz4kupcry55GkPXTOxcL1TjM
9WCfwF7k49wOXXhMy7/k9t2rftGue3RTnu+jcFXYq9yBm2Mc7+pWDbZOh4Xt4Q7KjJDu7TPNt437
XmX0k0hlRt3KwQH2yTF8GLI/S7ot0cEetnmwU++Qfu+/Ha3e4pDUFLfLInzXkQjgz/DPZY6oWHdo
mtDsLPe6+ZZAB6x9V9lkwfZJaAZRu69C1PKAGGMwNEP7oGTvEan/6IqPNNrckaYKvdRcuRiV6Cu7
/NTvB3qm9X1xa8KxGv20CYSz7JC0iLK4HwMgQGhuDZhc2io91dUqbXbZ/WC1R77mIJCHrP39KRna
2aAnZSFjnn9q7Qc1Uc++Hu2f5q7FbjhduQy8m+tHsIZp6d6bnVrdGV1OureRcQevbzVES3H/MYFc
44YRWckmH78Kh1vihiTYqMFQ3VWVM+7u9KzCtcWuTNwvMyePfFAYgzPDstCU4x3dv3YXDscu/elz
eo38zwrZP911xIRy4wBMYBhQ8Xmz3aD9ps636yAbvkuVRV3/Ze3bs77WSPurlAvfNkqPBszgi4t2
gnEYleuYnnr8FtHSNL6Uu+fon1FyvBfvkTlz7z9t/Km7iMHfydofW9d515upgmy+8+EKJNL8Kt2P
6ZK9Pk7cJKnWSloZo/ZDISHuEDJ+Vmhw7/US9nw/sbi955gk5toABsGaTYEZPQcWGqJKIEbKaoDp
PMza0YwoE3fTYphVcMNjHysVvjNGaEoB7512ztQIvJKhAaa4qa6lCTkHHAezo1GXC3rJcpkYjKGh
s8IQjjPlB3mRCv6TOub3A28WGsLOuOKL1xG2lUQz5pbSSQe2jmQ1kjdcrdiqSseRH8P0oBjHdGYv
yFKTJD6uvTpOqeewyOzkH0J+BBmUL7MbLzjoLNBNSD2d9BjpK+LEqGK8lk9v2hQ9UVwWDZX4OXEZ
HlF9o/CrwouZWqOeYV7+7iWoc968rvBKLDGYfIaXTl0IyR+SEtQ9mhg0uVHcZ/yRmUuk9YjeYHy0
NCm/0AvPx8ieo3f/n4U8mJRO0stAyhmAyUZ7/UxLn98JujmJlC4PCFGfmBvwajYQ61/2z/1Wrvpx
+AXaUa7D7/B7w2Xjt4Sh82F8xesf+4tVEYJnM0DJXS7HXAIXxaXFCBGj8S0LG6BFTEHpwT7xPXuZ
f9KJBUz8DY76WT+XF3F8yj9BI4K1Dr3DPA57/TcSzwV8GC4giFwZfw6/yjX647x7btV34+u+bxco
8a3zo8wWiI2wgVxOdrB98UAXPrjB8IULMUaaOjoEZHFKF01p0d4SsRHWDHQb5eeBjpE+yQ5Ppjlk
sAbrsW03E9endIWiN1re4vwWriq8v8VpEUD5tm++aYceAeb3CE5DMQ/nwnEOVyKHJL0h6BaQsfE4
mvR0l/gKvrEYzS0p1MTABltdlB4Z8DjJ+gRCuVQYoT+RyH9e0KQQd4UT2Ch1irNvUcwnGOH1izmP
OP6KUUCwz07RrsRkQbxjGff1i5OBhwZTJ9gmPy8w2+BYIJMvcvjW2drbB85klgC/w2t5IbJdhGDy
xh+QZeibsyykyXXlbWEnmuKaaVy6K0H+8TL6EM+/4Vp8SQF7xVoE63YsOwAVEeths126U3dyUW8v
UPCHssbHgsz82kGgmcbFZkzga3RB32VXMdpy4ScfXzaOy8MJRylf7AyQBr+POz7G6JPq7hO+2gXa
H00S5xxe4yvrh9+g6NXrN1uKjsKEARF2FkAvu+xBqcQu4x+oUyGwXOA1gcKaZ1IPqj+68iRT/Ga3
D6fqCt/6vcGpt3qjVYbbM3YoX9J8+FJPKMTjnmysu0N1yNm7q/IdPfyTeeXnEKyvd/37sDVPEKS6
bX/EUQw5MLyt6uMTsw0T58TknK7kM43m8Zf2yR2mHq0vJD8lph2ZkBAS8irYgv+j6byWWke2MPxE
qlIOt1ZwzmAMNyqMQbIsycrp6c/Xe+oUHmaGzQZbbnWv9a8/oFaGdsbdajAJuHcyCISgLZRgT7yC
f98zdgu5d8EZyLvSYR1i4wVHgs83dhreP35qKBJwVK5A5z0KNhCP9t1kAAA7mMMHeIxX//Qc0lAc
PxsWFVYpxcKo5nbPXhQ4SaA7fo3irQ/4bKAwLH01ci2oK0RHEpeJA2bzFjHIJikVcqA+e8E3BHUR
bzEImk8dLKEIerkFZO7Qk5VgTDz5FVjUrDobl0jQIvuqBtzjByoiMzypPaZ+FAlFvYgNPxz9xPAZ
WCVZMNiL4GV7lurlmA9Qn1cug0fOjar2VBAuMRRwG9Pvmm2HSCEKenUOiP9EYRQFdu4rDkg9xfjG
MU5d+aaVxxANn3rUircHDqTR9tmc9Ccjr73hbAei1PtzSYoeFiA41Ttb2T6P0maw97n1ro0Hwgmj
i5msJGXTwxyC7TctdHjDz1WvrB7K/MGsrfYhP5CGyOfH5NaQDH4eAHB/EfvqN+ULpaPzo6GjulYk
5FiL9oucKjIQWG6UwgxvGehyj1PuU+hzdpBYxPHBe1pjGIbfBBOLnnI5AE3uE/+le9krADyTeF8q
N4d8k4isJZKI2aKVkxBNMbQeveTlwXxpOWRkYhBxnfdKCOnMUhawaVg2RGqIconZMRgjYNmXIOV8
casSjM19zzst/j3dyBTbcVawR6ufClM2kQlsHkTEC6UEKV4ilzraqof0g0n5xhRqSoQ4zinaNmR/
/1NPoqlCE7xEGoX1DBmdaxMtkOCu2VD5GN59iPhpOON81UInBHH6HSkP0X//skusHR4tIqF62bAb
WDso9ieeDfsBxmvwdoiBofQkcYls6SpxSxQ/H9z8/56wdlJOwJMb5WvaxX/T0dg+NjSXWxDn9ALs
QdMEalT89bBFmrk5+XV7S5z3qLmloJhKAYXFvHZWwt14dfR4ZvFPI+E4M5776Yui3tB/tfBdKT6N
Yi8r8A+YdodnFvdIbhnuhZDEW99Wg7QhfVbMgzsnwIfOAPvA15JypV1o+Bg2gWYz5fIMkWHnt6z5
ca7oCyZbIwiHvtSV9Zisw2avo0fBFWuYl7iG6stnv8jUNVVTovp88zNeFfRpsJ7RVjzuMRqEfvsq
wBJWJU5SYD4jYIxfTQw3FoW+oP17FnOZ8horKm2uvuYVGs5wz+1jF7v6O1EOsEIMe1kzYCZ+TF6o
rHlF0GVSbL8QjOd+D2aEe1e2ENP9yh+SoMAZUiWPdR7qXNWAgfiozR/pssVAR0Tcku4RRIOflYGE
P8LTY5PVQENB32M/xmzyuTQxNFCWtF4WM3TYHVDWM5B6aELbIQss+Ad2xji2pG5Lkr2kq5VvJq3D
tEhDzKnni7qlQIVGYNSRa4ItKdXRMX807fclU5s4OHzOVdRf3XyS9qnDYqreeMOadFPnH3Ru2WOb
srn20kds30Z1lbIQntwEj4gz/RW5aqX5llTDf7GZYyfqa6Jbk7YgqizBV8dsSCruhWLdpyftVCRN
UD66uHMdhfMvzKNgGFvcw+Wx8p/O41NP9eoQP0Pz3hrc+qYlisu62+lySQpXL+OyVvbPpf2wpcP0
JIm72Tb5Kkp8qrP6R75TaUFUUT9pa25wW1URM2t7muNJ6tKED3ZBTMuhwu1uInEGsIDbCwwL82of
bai16sRTE18J4UqymfBDOZwoE9kymCRwDnXagsy25MYx1HHeKEFlB4riNxPciMAMF+w57PRQvtjY
qLyp4Nk+nhDJFJiBsw7mXsjKdp3KHXGYxteHLpoKgKOYA5nfZf+L7JbwAYcCnRw4HUEPulAwCFXO
QriIXxQpEXUJPxlnEVARnGu+koJMRtR3w5mV+ETivK0UEUrGrIXC5HEsbKFkZN5nfICH829HX9IG
cGqRMXNmlMGRBG3qs9/ylyj+G34oz+s9IxiNaUXMubyhS3mLceDkZTCWLCC5GFdPeMoz2FqVl+h7
xNVAJKnPKmw3SA4mB3XD9s84Cx4BOPPzWyVJD1oSD1wHxpl+hOAEF2zCaYXvgCD0Fx4VQrllAlfJ
70zvopzFN596onpT/+J7uRu/qTovkFxSApr5HvNPvrRIxKY3puk/Bnnc0CxVjCwgTiM8st+QTOEh
qN0Qe36UUK6z+UCkYbltv6hs/RvyAKiu6KARlSOPQQLU3SX21+xLCY9pu3CygHshhDk4Br3lgSdo
zvwpryRUc9h7cs7nnLXz7rWXX/eqWUEZg8PVh2dYb22zietlnS50TI00WKPbZ7LMnuf6dXDILes/
TIDex2uXh6u4eMP2tRuCRD9J1ndZ3SCyTF788BS8PXDII8EbPpqy5Po19Br1ySjZFdYl9v2Jerf1
dpYqv2F+6O3dqKyM6LuN3/pLRHrptIERCaeRzKLkXp6MwLrGd/hngJogGeKy99WsBjIrWDk+xzwK
bCa4Dm8NBmS0ATi8wnLAME/x4AVFGImM0BH5tSKtVSa4GD/PUZyzXHlTBGZlv+K8UpccR2w+dNOk
FHJvsZg5jIgHzD840jl3uQu7DxLtOEz4/49n5yc35u8cW+o9ERFi3ceEbPL1oBVh2THVxQMcS++I
GfBMYSO5GJsRKpjGKMRlA1RxsYO5w4wA/ix3JAyw10ZlatD5FGSsd2jlRJqmdMQhQxCX7vvB4Z7M
pRwpEtWxhOUyaPZA4CbqPnNbl8HQ+LAHNHTG6tyol2zN7L/UhQYA3kSO4ZtO0VvK155UTOcia7sH
KryZTBxncm1gmb9WcrdUjJWNbN9Zvx7zPlyU3dHS5wz0qBT5rQWulwlMWdG10tjJhOQw8GEQ/UM9
TEv6wOss9HUioKHlYvP3Z72TN8k7rgLHcN3dmJyL0c1A4LcmkeHMl87QEl4Y3VwbsGQcsYGHcEm0
PIvAcPxu/uDccN4PkFRi7vUVP84GKv1zvlQpYDNUjuZexUz0vME/HutEFtwVBP5BQME+QUtBKiVz
agazmKTRaTCTF202T0/7aoP40uFEhKUt42AoS2eel8EXuKxQGvfTUXpXjvY5Sa/18+aMJ2WgC24/
GY+HHbTo9TOmD2t2dfc5pVs9OUThJUzWlTE3pYXT3+HjqMo6hFU2nR74WiGAJvHJmEeAzPgiIm5c
ZfYGoAOchKRXo/DI/qIMYAcENuHMYb+l0gOwyFkMdP1k2cBHw9hHxxdgvJgYnDzc9F7ch7vylh/a
k8M8DQ9i9rSXWIL1BUWzjh+OM9N+crQifzE+CuxuNGUUiW8Qj2gYtBtKcHZ+oF9kvATEMOqF4csN
gn/bgYYFMFux6DM5WzmDtC95ryRQlD0LCfjVxvUP04PE40HPQ8EHbvEJ80L/lE5AYoLfDa3RL2He
k7QLc+IDyKW5sdZ1HSRw5pw4tJBz7zKSByXfYJY245dSWGeC0h3vAaTpv/jlA7I9tsIdXovfpYh8
WpkH7ltnx70SAk7odzQoR14Ev/hdwUQlvNNLVqKHQ5uB1QDH7ZP3yUNjj66nn/H59UvXTDf8WJuX
+mQ9YEFCEX+nteZSV4Re88foNGDScGb9knVJSYEUjPaWkrqDhae+0/MOxP5JJ25iEwEhJI0bTWLG
Hf7Bk4Fql5bzIl+EiPohmCWLCskqbm7cDORro+IsLjlOGiWNkj9qhxq7zteXnG0mHAad9VNe98Sj
Ag/R1Mou5UHL3Jw3BfuwRiQhcvXYqmg5xO+S5pQCQDD5ArTQvke/5h34wL7TZ7ef46d5H07sVTKW
6NjQ4JcIbx22C/3enbec6UU3epQenCJwF3sooxT/sa/FntNC/SS72sw8O/Mgx8bxvJuCVp3zv0q9
dOpFPcGR9Rx8sx5igXUYjcDEYJjyWoIMOtIaHFmPV53qa69lV80belbKXyQspMuLKlrpYCyzoDX4
Q1OQ8JBWarK0nH0ebhuGWXjhjWxyq0LamqXrIIeJ51M4HzRvCIM+XmqyBzNNoZWOXKnwJmy3BY05
MGIPto361xFOEMI08MoJ9glx9Ysn0hW4fVC0QCJ8wf6vXbvjfvSJh6ZWUpUgSelYF1RPirZo9CV8
GFQOGhMUJ+hKX8P1p0Ez4NuTX6HtyYIMHDBe0/ZCP0cBQPlo/pGXLctLJgccyRJS/4pTdtFOW1pU
p1woDxBd8cWBdLppQfVBTjjPNYfnB6H0Qu6ciHI0PlQc2N9FZiEHDBxUWMMUtQSoNm53FpS8Y8lS
eDN/zW/zt/0FruEBzonImeKdui6fpT9gQdj1ivBDlOswd2hnu3NCe09qOOw0MPsWcs4MMxX5tz31
O1j+KtMr2OsQs3qPeqjE0NQQ4VFl7OZXBUhT8QymW9RGGCdh3zAubET4lksYDCe0IgUy6x3rDH46
1ucQDamWPskmhHobgavguYBWjA7j4oQzC/MZXPfrZZsuBkKptKP23MgUKRwb1RJ9PnkR6lvp7JIG
N3AoHyuNYAtr4UBVJ/2LeI/nyuQU+MugfOunoV/L9i5hBTl7o/944exQvPXjfqqucbIxs984Pkn2
/ln8lMOXmt+t+D1/vWVYT+PJhbMqWJPyroX37rHW85X+OBq8xCFINxmyZ26PeE4X9GQm91rKQpNU
d9sIfimMKejlWrq1u8+uWL2I/3ACrVgxqwDo0RCjsnk+XXlYdEkgp+salq2+TnAELZZJP2ctOfiC
kWoZBiXOBDLrY6mUqwqK5bAcai/F295gBDynG32MK8rpSeOPVm23KPJl/BLLNSf5Zpgj4sGMsUCp
g5gXz2bKNNzJ0lufrLVybneLGKK4KPwPMNlinXU5L0JvJJkcLxPMol/chx7HDVqdEMiSloyzgF+H
SThONTiuY4Py9Mkrj9EP/gtbZvsTzRCPJTsoJRJYH50OjQxdSX5jt2LOIdwYIHQzYWGvr2aQeRjk
sbwkXBlTlzfbYu36A8QsaEBjoCAhGem153roO9BvaMknV1DhoVHH/uMB1M5sYiaToZnB/iCGW9CI
vACFzfilRy5x9+9AWBb6c3he5ELUbnUD6GIP5XVyapHqbsDP4OZPPE6nAQ4H69qZwSVD3VFiYEcb
0rkhLiK0W71b9bMR+g2wDHsouyd+/LSZmLWKkc5ModeTYfL4OZEc8kyF6GvRsfspJ0++0PKga9+e
HET5qpHmlbSUNE/Bs1ddWPwRMUb6PI4WCUnw7bJvA5t0MKT4//47TQizZ9dd1KSJ5p5VwTwLrHre
qxjArE1trjQuVGaN7rFzNToCZt+eg6uHHDS5O+AaZbgx1mTVv8/qYuC3JeLV5FirYtSfuLxKPr+M
WVd6Q8sEjMk/qhiXEhv7dLsKxvci6PZikHjj2OTkAyllugJ6zKwlRZAZcTbgN0MjqcBvpSh06dlw
XsIGqd09OKku1CclNF/ETWxxVCod1XkIBRoGGPMplw2QOj5DPFj7/HeOgB3vrO968Bj7DmgA7ylz
ELRrFxXKGtNhyOiVq+Hl9fAmbi/JUx0XGn8IVjn5PUIVxD1IW5x5BVIRcXsBqPgxvpBwNFAATMvY
WsQ2jNPTpP4V6qUml6++xs1Kfh1qYEhzzR8p1ULDfaNZle2pkbajvEB8IyN2whubvusu0W4Uc/01
15xF2Z+mels5iweDchUxDOw6r8RUQvI53JpmkZCNLHt0ZCkWgq0X2TBBxH3FlVKp8qHNGTOkXAXi
lGzBqF/V5iEVCWSZ3OO4giyuM/J6uazoJ2IE7j3o5xhxqC69NFv2KEQSbqdxEHt0Qy1yC85AKEOc
JzREEHsI8ShhELiQ2ljqaHJY7REd8eh2tE6MQP9FOrKFZ8xECpfmF56KongS06Ir2grWA3u6aO+q
WYp2meIeSRNnAIR8ZEjU83/S2fghF47/pTlj8WQXfK4aIq3FHCYn6LODw3dnRcjbYDhrG/QMHFgI
Saqz/MuVwLaIqR5XRfugEG4pJXGToAllZsf7fmZSwSCQkQXYBRvT88nin5XvHIn0O1xXMUN8F8ww
cNp3UpuZSpGYC3pBThd/Pxc/4hfGzMgFf2cuQumN7g2jcCruwS3OFgNGEdw8/ko38rw/CM3ax1ee
AKcmn43b+MsbNf425/r4KuYIZliIqPJYlOUqvnIWmzzldc9swlm3J/u724eXgrQiBsqYrn2ov/J7
dW6PnLbjb0HCqnLjSdFgOqD0jTu+t0fezP4rvMi/xk258XpFGSqGMiAg3F686OGGUppbj+tELYsT
BrXs0boJjJqJTl/OxAwK9s2/l0shu9U+qB2AS+goKR+4eGzaTEPFbPSdmzVjtlOuukNHOCtnvnR9
7bQr8Ph01X7YrTn9Kzq3c3NFsaXwIpAawkD7e/xp55DwUDjpQvaFesK1t7jRcmtfccRFLSWSaGn7
ZvkmusRL8X2wtEiqFD44eOeSwGPsWUkcW6QFCAdednfjR/ph6gABYqus2WJE8Dx1OcB39Q/oMj8p
X+k28puognfdTYyhCBfmXqB3EjIohnXlF1M8CjwirbOjwLqIOPrlirE3rUgKZPLTvCWf1Zt1Lb/D
EWGbCTv+zbzwLvUssK/yKHKt6YZPxVvC1y38l/jp2S+DcoKrAbn4N+0Y9+4/kKD4AIoEbaOU/qDf
l7e0FDxEiLSxST/Z5yR0oNgCIfJAHJr7DFIosSkcE2lr1UtrXKfRwVb2wKAQlXNzbzw+R+kUaXB1
mR3l3xo2If9AAk4sjitNCHdPGdPywqOlRAbkYBKTu2Xn1iEnJAMOWJh+BqaU+Sq5F6Nr4oChwfvF
btZy3FczbyMkwHReJFuttGRlIL4svXT0DXvXkssGUgPzjlhDhEnGWhr8upk3ehAOu5LWT8t3Kj17
/hmWy6jy7GJbT4fmeaZH5Ffk07bTg5QRTLPSQl+mxKVuB2gniAw0FwQHv0Kcdnluziz+hveaaS69
EAxkmek6KsyC84S2fj4U84e0tF5+ZrgaOCiDd9rN0XtiWEaYMqFKRBQqfq74HOgZ6WnIXR+gIRDg
kJW4Yec+GrJ9xLylbDyQ0RwJe8JwxhODLz7nbL9BYgdqu0UeUELFtAPoT1LF+MuHrCy9fA27Q3MB
sRCem40KNPJAEBkjXeFTcCmkS3qjTUOYbKKDx8ggEtSFeK9+hvce7caMuU9LagijTwabqB2AD3Y6
nrN4CuHZgTU6LQfHc8MULRjqtcHvbSmuXaoucZ4qkBHotlzQATHsYUNADS7EC28gr/wcloZMeBFK
hWTNfyhwTSHOF34BEsygCWtqfc7r5UEr3mOiihsfRH3Mnyp6DhflhDLNQsKTuGiSmNPQVaJKZ8+i
qIG1wGwWX5Edfad1evxytp/EmHYrXh7z6X+tKN9AuQgpmQeVQfYLPv345bat/vXCb4x9p1P+8dhO
HzU56LpPRj1OgAC/gnDGwJGWX+zpNSNRUV0w1mY7L7/Sff+ufXCVaLK5vxgjAX9D1jAc3jsxPeZV
A5GgYeeepOlhi9A/1UOzMrbmvrF5eVysmfzTwTq+SO/Sr/Ndf8qgQZ/SJf6QfgV5D0b/Obu2VHW8
SuhHB0NAExEmvszdbhDwmPdx3QVqCCYP2YFB/BuUCd55LJMYteI2iYCOwTzPgomnmCHMeL8bx8sa
+hdWogeDBH6JeWc4CECgkDsjQTtyuSxAUhY9O55TePU7cLxd0LUEukYrbliAtQFvSmLYcG7qZylI
Bn4kxK+FLryMey6oATyxXHHF62d8OLKsuXoe40jBJ2kD+BzcGAA54I6pMW+wCMAmxRIvhN0LuT6j
SbmHlyJQAb6H2TtL+PEF6cdhIlC4LWzmASQi0HHBwDi0CJhUYYYKNd6ca1h6PL2Mw9xEvMENt7BS
F4Cqgp7cuUUo/sPSXFGrQ3Ck9rLdEkc3ZaumC8NZMsMroyAxfUAAOP0co825e1IBQoN001Zg+GhQ
M1wPxjVYg4l4Qt/0xbonbabxW5hRg19Q+xrcrnOUJByqNLkoDjA6IngcgSm/HBCDkQ7VJ20/vyQc
qNxooWd8My+yNsQsBNG/LaqxmcVk7/CgTLXZbTwV3BhO1VUCgMBoWVpF6BTthVQzkt8WOJtg+WQy
qgvaKMidhanOK4AJ7iQUwWw89A1RoMsLO1011TYh7BZ3RkIhqE0BS9AM9WDnAQN1Jus0yVwfIWMF
w9sYG/ld/k1pq0mvEeQNzi5x4CO0hbJBXaEIYzjaKDsW9d6IuTVuYcmyhaOMuBuD/ddOemxMezcU
2xZDxb/ntEzyfYowT57b48IcF5R4HV0XYCtq4ytNFT/LgZyMqB04F8PGCDKlr48+rX9XefRehTpD
I0mrRsVHRVD/vdJZgSF+5E044BHHYgS4vlMj0rZJ1jIBeiTkVAoyClHyYvl7KCJrVBFLndDZaRvK
qyQ6JdUiIq0NQTwRUkhaQzDShZysJlow9KRujRR/nNGCRyye0Lct8WOoWKPMr/CJI0oGcIOILgii
VKH8EVOC0Edjr2HSu2eOQ1kKODCiIFE8rpRGSW/PM1JeY3/sPV5ao86y3JehFqteBrOaCNjJ5TqY
VZBbizITMxXKaNYStWuELRTX/VsfZjIjU6AYpBy0JbDTnh5MgRhDEIAobiYGIoML7g8ulfwAuiZ4
W4ClazAvKdTgV1C0Uty+nnOB/haexY4oe4x5Q2bC2GVA82A+EIk1kLXCuaMFroVbN7iUCMA6NDs2
QRi2pzQ+oWgDbq/EuXQgXB+R7SXtyn4ucnZAh+4l3BWOSCNCq97FvoVjFTNHhJG4OeBXQdyz7eJR
wDud5XMbn3DuVpbVcwU4xZtNAx7hPcEprcwj3PvQbsTeoApeCONk2iEAQlHOcHdx35AhTGePL7Lj
2uIo9DSea+M6UFXYS3g93HJcOUwI8efAHf7pM8zjgtnYUHBOdNTKnvUjsVA0l0fdew8wQGFwGSor
G089AcH4Leo59jhOLWFNwBsDOEhXwX2uXgDHUdN9I/YuL85PRGus8o5h3OhVh9eJgq/l1fQsBjja
ok2q/710mpUhpQnlCYL7enUVEEJKRPDospIeVIktDI0Ztp8O4yesi+DvOLQ39bd6Gd6Kzymf0ZKZ
7K74Toy7EMgYuS7nBKMpimoCR+EJsaExCqPOdU08lahpP41QiMTlb6DJjNKQ7pUIjRyajSDesHGh
MecdA0Br0O/jEhT7gKJi0fLF3G/rALSW9yFvfEaOfKamtCguYRVnAbCqzhyKtz0LOuwp8QkkXqhy
a6y6OletAfFmPJuWzuCjfYfGSZ8RsZYpsgSPzcLOkIhZ3O+eXkL4BMX4mmObSTH4kQ1x8l+5AxEm
+oUHw1SaEkPnM+cgRQTQD8eVON/pMyiIaFWYSfPduG+BEcEXh+miocY7UT0UN/xjnr/UALU+0wCx
4JxGYpKrX8AneQepmaEdTXhH1UErL/p0VaEWxfcX4SykBphlwAuohEDTSmSQP6MWtMMinzZOdxjh
UhRBZLG4vboJoCp0YHmY2xMWVm3ho3MDiNulPWE2ELE75+hm5lO9AIKMG9+xFuATHG/CVJMhC7Pg
Ctkd+thlJQXspOHIINGVCzeBR4iqxpm9OMZxWkN7AYzyw6ZYIgchvY0Nig4bo2aTo8gHXOUrIGEJ
YudYLCj0+riQsFniX0AHHXDLhRSxX+yd+hEHDBprRqHqOJMFY4mziSeDuws7E5s3zRMICvs0IIrN
4Iz7hR99SN9YLcKwg926u4LZhszHf1qeIeKFAWID+5mLwConokRz+XpXCTy1fi4avGhtQm7n3NtP
MJWMDcljb28SoHBAkbnMBkEV/289cmg0zWoiCmmEoTKXMewkb4gQLPBgAn/luaH5eblUww2fIz2I
IfcsJjkgXL5l408WWvzeSUHTIw7ZWdb7q/dImGeQO+JzhRSs94wIvrHfwmLJ/QYVzgP0HD77IsHB
HZI+/r7F5oVYYkD7uwuHlZ5/P95jlcQCO+m3jzpEid5JeKBETMv0Vy9GYlpPWFX+dJZP8cd5h67s
aWhARi85c221IKxULkf/35/++zQOBtjqSP5tW91yak8ThtZUXEO4e2gMKJm01agshNoUC47HocEo
PaOyRYeNNYu5tazGiyM5MGWiaSsIADGDTwtSV3E07SxBrln/liqotWFTQw+RJh0yOU9AOR7jOjSc
cq03PWbinYNHs94/OD4e1rxFo66/zuDHT4xN663De8zYPzNkpjrvlXWqmx9T2qlYzA5jgirNcY0Q
e54GnnZ9zPvrC4dnQIPHlmcNradHTzZyw6YUgFOlubn+p2IwPnpdvkU1lGicY89tQ2sqJyg1Yzgt
+fFhHGliY+PiPN/j5NThmFkfS53hR7qPH3haOF/2+K4pIErTJlKu49NiRv5tggb0v2YGN0fsCXgf
zcOlzIw1gq2P7LbGi4YZjSGfDFqRZvqwX78Fm2QuiP29+RlPFzn9aaqVwvDQqD8e1i4lTep1fhjS
rAqXr+yjT5cUq5FzMZipDMm14JB+ZJ9NRe/rRDC1M29yKIfQ+U64Tvyq6rakPDSA7J77ZKCT1IFJ
pV8zBeXBiSPLb2lJjMnuZQHLPzDS564NM/TdiHgUrgFQTz3h3wkWY8oqbSe3PAyLUoXgeXtIsBkE
a5MCydRgc5vxXAebzCsEebdhJImcuGmnZAbTMbWGKRcrBDzEnErjDVG+cPdwssYvazwXn5ipvBnD
rUQ32vYQ5R8fZkyXaOBWBWj1uD2na4Fey3iAyQ8Zw30ur9Zz5OHBmBzrftXwPvcUwLW0jLQa/S3G
PzreFE2PKBS7PTbkvIUAQQ+h6FQNySKN8MZRrVkJHcJchQRjTx2WUmwgaorPu0znhmnMxEkp/vtB
cT8UZGNwRrdQEYrsXdvY6tVGOVm+blWJgxW9jR2RQGITg0YnBbBmP1baw0OHIku/pb2py5Osnynx
Hxjsj2tjWFNaDsVSs44RRxWS9TqiD+r+CmqxJzzUHrX5w+KUByJtkFWV6y5eP4HrKgsnGAgS4EoW
PbyNa9G0nkpqM27FMr1o0rYFHqvryk3Uv5d8pFCdoLw1aJUbll2FznMYNbbFVYRENhz2er57oqis
kPa2GCBNi05nf3FAr4ph0YCoZ7njlnSTefHZP/ERtH5N6+yk2UKzGMwj65tkrHob4mrDVQ7XIuTM
z63cryyss+MywGtBigFzook7XDo8FE7THFm9RCSPlXhWPGdgWtBmpmLziVkI0zUTZZvSrsPxE/HL
kylqPNk+LthvMHRx/TOYUzNmieEfZwm2IwlXT9W3HWSKqilQuGVLCbGzovULiUZSf7cfOu+v1X2V
soNBZlalGJonzF4Nht7IXBzcEJhcxRL84VkTMiqc55Syn0+BBUjfDfYzDTh8gHK1EU9mqWoIBmcG
scmm/xNiqt94ts78dM/cfMiYZ3loaBRfTDFBVCGT4tMPp4FG8GDeDUj+RIVa86EDo7aC+nF5Ma27
68tKn0NOM6W5+QqKW/48Fvp8JKVyU5nHkW/BjqkJQnWHAunEJXspeEfCdxswWIoP8whvt+QSp8el
HK1gKsQtrsI5fTOxyMyzYOuYyU+qfqvsAtGKcXGYu8zZQu0jaWGoUsl0wpImB1PHiVQ9ZfxeUP18
pERVKR/0BS06wGWiLa10jsZPP9cPxtnrodkBWo06FltzkIF0dA1WjJ1/1nw3DgLGg7DGx8lKzwad
iPBuQcqDneEla4gvg/da8AVKpgQJnV1tR7pzbI/YfyRAkzZc8uxkaWVgEEpJUQMnfdc6/c/BHECh
cm1Rw8k1MHmIHj+AAh06LGk81eHfc2nQ3luh/+rXOvoQw/4AqYiN1MNsBgm6/V0Y6wJW9XsEe3tR
+K9rdpUu0qX9jG/6fyQp8w4oAWwC8EXhx2dxyyJu4UZ/h/IGDF++5+cWLl9xLs7lEWO7I+kZW7hT
u56P6lCeigPRFhtM4uGLKVhrC9q/vB35KI+vY8Y/9MnA6eJnJWd+7g35z+35Ba3uK/tCwXCzPpyP
8V1+R2y4411di58g/j5IMUqI1/HJT/lPl5Gco2N8zrCCxVf85OysU3X7N0pobgg1fjvUH8NtupUo
K/CU5kMIJhh1b2nfJNQqkweq4BBsQEzmvwdMYcG9B3thfsvXcSL+N0FNmnWprtNGPPJ/jwIPUvyk
sThD/7qn3P4Hg2cIUgxcqqxFPxeW/QMWfSLDvIXbDu7NDUoJD3CtYx3LCUcnwhACX534SoWJPASt
BAZKID4JexDmDKIPgdNqwBUCye2EtRYP+hPGqbRK/XxC6RLP9F86Vc5BMaLZ11sA0i16jzUt8coi
iZU88U205ignXTw9pAfIoAeM/Q7SPjqFeMzJf86PA5ov/ZgQI5O7/dcjxhm/k0/5ewBUb0/TW38a
GIZIH/K79IFkhQ+GNbf2l3kQY3MmLfBHeYWc1zx4hXAWOFuBhngozE08+3v8Gr8wcfj5/7P9DwRi
IsDDjFf/PapyFSHPXmhkKrXzfo6X+sIKLJy6Gny2KuzbSIeBaSA+EnehzdYF6IMxuwDAkdhlklYL
F4QPYbYPrWzd8RZMXoicSXyY+JEJxIsHvEWJRnESD+pvOjhz9Ty9xAjuXy9HH2jOKsLkGX+isE7z
oNqP2wb9ElbI656lWR0KPl4nEdRJbvtJfIh8gvQtOokr+8yflMa02BAV5YdLp21SKjwEGMADiIEH
gpf/Hij5mCeVMk3oZ/SFRg6VC3fFB8Kgd+uDUdcRlcy523d7QcBMPgdmQMNbd+hPzKiO3ZkxFneN
eFsYpXA3aUIAxeJ//XITIEvquCWEA3510z/1T3BbHhCFmVnRLorSwUZ5MoPbJsZPmGACHwPPnf9b
skAn/71PQBxAJ+xWPJjVaJw4/x50m/89VaJ+MKgTT7U+/vdkscM51KfurTypF2J2LtJ1ZLRsXTOD
iAImx3a+kMt+PrylLLfkUyw82Lp/yd2EuhvfpR8Rv8UKZbsGdRv/xj/Gmji+/Gk/yo8F+GPg4Z/I
sBw4R2q/h9aX8tQas8AlAX6R7Me0NcpnD0NWyj4z2UEEql6VFDti4Fm1Y+zeRa7+rX+b3+EluSbX
/gu7op96Z343d/0bdEAABNGMoRAP2lzsfZhDwZFhRsQD7FSOy43++ufUac+hgdHIDXCiKQcE8ZZm
fgADerhUWC0jHWistWfA/43FcOmVC9VylPtAJtCP+pjBgeEsJJjIDqRCRoIfk/3+UN+U/hwpR2Q0
jr11jI3F2YgLhuUBuYHBZUgaxZAAJQsIZbyRbH1u5RtHXnfScmiXjUUDvqzq1agH1tnadP166te0
iMbePErn8Fhe6kv6lr+RBc7bVJ7wJWWlyezbiU0h/xsrXHdgzmpegoSRMqsGOren49PXMdXX++Uk
eSkWHiYlQhDha70Rb2J8LyZyQGJpB5MKedA07hRnL02HXjpE30AmYESwSehYgf3AkLADAzoENwQr
RBmgcsaSFswMiBH7yD8VO2P3DHo9UJo5tCw4WQBhlNfUVjSNrcxrXOILiebJZghqGlWQlHslQtC9
acv1hNN1vAHOY69P6fkQvcKj51YTasHoq0MNY35G7yQDnF7F4Ip4HekUHkgAP2PzvWK4wCHUcxg5
a/JxOOTqXc6eqpGlIO59YNK3+M0+Wntjb2/NbbuKNxC2eQCuNtYC5F0jdPAFlUoAB7CdQ3yZsAoB
ocL/TxX7EHxkwDXACT56kQIVFNomirc8Mv0N+9Zc9SpMXP+tMK4zK2wi1QWOFjGI9sxEcInzPWwD
bW1AdGNOZ3pZipenj44l6THQNT5eX84Hd+i5g5bavemX+FOCZy/9lN/Oz/hn/ExX5YWTEkOv7hp9
P76f38aPOCekH+eKaRhQmg6Y1hzao+Xgj7gsmqWmb2CYP5Fvtpuy3WyravtUtrG0VcrtGG0j3GpS
2ivcDoH1qW3/BbBzkFlYLXKiAXIxLIYNiej468nh0r+LKqBmd2sRDeoXsX0kd+jQm3bH3wEbQPDN
mqTl/ZOZE3SZGuBrF/TPc2gyKwMdmcCnl1Dmn7DCt06yqU2IYmtdWSnWUn0sy2TRF0C0P/Wf8gNQ
Pv6B1LDPsOOYf/Zfes/v6ad56U86px7D5q8e4l5szW0sXYv5M1u80iXTkV5boUpCjIbSP7PWxXPT
yltZ3tryti12k+bqDSaOL9JJIIRYjOSL1vGeIDB448HXZsz6P6LOazlxrdvCT6Qq5XBLEDljDNyo
aGwUUEb56f9vedepU7Z793Y7gFhaa84xR4Ae6Vr1FGJQ5AOUTj9g6x02Fv0aR90pH2TRivR0kXoq
jjkyCQkzJHmEY05zmQSTjyOKLeyfiR8SoQGDLU5kQGn4VFS4Ps0JRsZImkg6D+b8EwyVHjEpah4k
h+ReseCoPIkbBJANx2xpLex8EE4SZMDsiX4CIIODgsMzCDtAPEsV6BMWM0v1P6ogSEDzEz97xjV/
pQhECZDy5qdJ8Mv/w1wZGaEhMeCo0d8I2+oxnC4f5joMWght2DaHtNnD5xvQoaEjaW9mc+Mx8KaA
jiGFs/bQKthmkFn6zpRhl4pbrOrCLhFZjiKzRmSQMM6mhCAWiCIid4VcWZQQFXanFfE9OW8iMUld
wmPFwK7zZ5U/gzTZYCcM09ebJuQR9TBygPKHN0fEe6kOC3ABFXJwNUNaYbBNf/RJ79g4N6NaIrHd
/7iS/pmVzSppaH/yTfFZO87SMRc4BafSoi1XCWHu+kautkb61ZfZKucHG1XJwAgYzpjo7ylYe47I
Cw87lYHJVG1QYKHeEiLDPJsI43dqCBxfpFHC7A9MCKmwLwBYcPpwtDvzolJQcgfBcimZnn7+SnFl
Xf2Ut+iqQ4apTv/pN5qzuJ2kq3O1rs4zeyQP5Tpcu2tzVQ/GadiReEQp9QG9wVWW8w30ohhjbdmH
Yyoa7lT6KsYFVHdUeipxcRCCbNFL8aJGkNb/CCywYGG/ArExTPD0EZOYHqwFERk0X8YOY5JWx/93
xlR0FNBnv9iGv/17943s6ts6+l/qXt4r8eCqOB+b4+47+xKVUf1lUGZQaPzVQyUFBmZa4gnpa0df
NwBrVxs/ss8itef1e6HK8wpEUmBt8E74VXBfCvWA7g4KbAalfSeqFFGhVLto4Yzgtf8Iyon1TNj5
YEZdw0t48ZxTEZ+Qukr5IXB2pbPRS1StIAIPSf3xRftloHBar1arGBvytxv3LhMROG09IQVk5mZn
jElWOa4Sn73PYCjkQ6I9S3A3LOYJ4Zl9Bm/0Crwg5Rsddg9eV/nOkjZgu0XxrJyH3N3f2tlR3ohU
sZhijNVDF2nWCEqMZga3ssKnWF8g5A19N+BpelTfn3Jr6F+Bt2BgA1ZsR3MHYQFo5QiJpDJpbMyG
lxqomL0q62HSQtvAAF0G96ESpLanaaFj4ca2f9lngYZoS+hGuPNpQjiw2AtgblMuI2/aJKNrNXF2
HPG7gDYj2meY4xZb0YI40aN1rsXw5dhHmWJT+JSO6LiZubD5gGjCTQeQYufhXcNYeMxQnODuTiGj
0t+00HW8DUQcGOZ4rwzlhkkq78UwN6sa0SLKnKIcm3wMAbIUPgz0Rg6wvt4D7cJ9TUxauBmvTrT2
woVlLZhU+dmqpI3rBFj1Qc4S2rnYirF9YKI9ySOIodMQ5gfGbm8s7VaBNTWhFNRzlQoxn1GgRChJ
ajfqaNuP5rZHKdmtgwbgBM8i1/DmmbZIlCm80xCQCyijmDXRzEF2PExA+AwoAO+px9iQioR4PrT0
zNXn9YoP/oxmxcpa1HzAC2XTaMfZvJ8V8PoogpZg4Z0rz9InHP65LuJIXR2LMSp+hsSI6xbOPH+m
T32jcsQevAc88GzVz6R16ZJRjvnYyMeyhh+pLT5zaf2Zq5gcIBUEy0R9OeUr596v93DWsFXn8RUH
lvQpEaD5QQs843sA4ACknqAk+O3OlAUPqnx6v9m8WOHo+M+ZZ/MPXsALY8GX8FZBkSXHFnIvGqm1
zytGgmcFtjr7rFDtLnhu6I9z/i1bZXMCl+ce68PFlA3by1GxcnjuGX9iToJ8ARnFRFl4vwoP3lhk
Kx5LNi9da/2OSNWU5lBk2yUsyXZpIMqfv1/RWsLM3tuYtL3D1du8L9lLZOhV1+oprcJv4wdW+n44
+f+sM7LTCpOoW46oJh8NV6BjGV+YU/KoH8HNx1JaAzkaKU8+y2j+P/YdBSxjbPiWWc+yHnu/4tUA
o4fGwHJC6YX+sR2xC9GNpHftt/7RGVIjHaTvJ1UJqY43wsL14DOBOpX39PA5Faf8kJzMf+9T+sU3
IqyVbqhv1X95N1JX5Rd/wVidfY2df9Ucum00b47WL6A8EOKofIRsuBv9W52D8ZqrZhvMrV99vTS/
2ax0lDusZW2UrSyouSPsiAGz/okfJf7bnpRHaY5QLe+LE9jhoETRzD6+v+WjfO/gmrL9U/YQFE8L
j2kKwkem5jdeXl7S6qb9+BX6BAjPnNmjBNOthC2SkmSS4bmGrAj4t0fljAvCiJezlpcZI+14UmHW
iOQL+3559lli48877Q1fYphTG98yiGP11JFdbsVP7RoAc3C6mdqCA1pT1XJtEl0Fc4rbFcXgNDbG
TermnWsXbp8D3iH1x4xrIgZsyoSN+g0sDVrnT0t0LJYgHOD+xgSXCTYzOWogQAAmuxyEtHVCp4LB
YjcBRMCFUXjK2thBTpgD0Awy/WWcDUvDpLYjxwITol6EE5Q0NzAbYI6aE7WZJKOC3G1U8k+jnHq8
kEw4lAkPjvLQIm06Glf0LqwIGEtQNbuZRaw2xEw2JETBNaXcpMlcMMEQU7nMbaHHczcoLotLzyZW
s3BgxEERskfpbwDhBlkbxzMU+GLGYIsXoYELGrhkGfDzPGP5ydnjxgq5gdyw8UYymAFP3sQHpRBg
XHYpxggDf3JTD1wQvNamvKQqOwRD4nTMo2vQzzmgafPgzBA1Xli7ak26VPFoL28gEntZb0FhLhqZ
ndAjcHcx3GKrTQw4NKJkFbE9xGJMNexmUAgT+RjOhUG9NysBfrxltXjPRdR4sawxoHHc4kDU64rw
yEWJZf2oe0LLV4WglWTrq3/MHtG+WkjPz8W4Gs+aVAuY65xXT+sJ7fns8PE+WleLY+P8FgH2xIMe
kguzX+nE/cwzYFBLd+Y/skvxsu/hBQ891jocFrxyGexYa/meXvlf7+E9jB/rx9y+/xlnZaGcmAm/
CY7MXupBng07DNrvIk2C7Vg7sTNAxyHJ4CW6RFzjeWLZsQMwrXnE2TY5iieaHYtt/XCu7aVai/Rh
2KgPMKr0r2jDje3oJ6Poh1ySHzjAR4HTFceJfEnPcPVpIzn0Iqaif5Nm/8g1gRzMijSebFrMtf/b
r9D1wq8Q1CDqetz5LeoIMkQYVcMchtLViCH1f81psJdf6Vm7xufkIdoZdB1wZgFgEqbVseA6YNUL
XDnhsZozpLx8BX/lYfAj4GzAcedugKjCwJu7ipuMd4WYix6huxBV1X/UEa90oWvw7eA8vBAQm7kL
xV+2jOEhq9kMdhid0wzQqj24BNW+2dm/w3lY+CuZlhQbs0cHg917BVwScWEEWBMKHZNoIGlQwOAE
vik/0h+61x8KWtgo7QNCB1OpEm+HEW4zyFJ5fzEGo6fjlvZaBj7it/8HQQV7Hh83u3+UX/m5PDcL
6RrO+0uy9Y8w++3X56ic7QtVOKgs/HLKpkfz412aHx0CiABzeUiqKUQWTLZjjO5RIxPagWkezm7Y
hKIvIlBIHbG58OjYX/puouLUJup5pKQIw9gvfuGD4B9EswWHRVkHt2wrarBtdhmeAnhgEQ5PjiKf
R/SVX42TefAfxUW78px87izNTRBwczeuNAIU4z8Iu9h8Nm/yLYoL5Ii9Oa4PzBs2ny/g7Tk5givE
W9zHIjiXZsEVFR6ifZyZiGUQgaa/IPP3bJkdSqhvLRV5Af0tuPUXb5Ztu3V7QUwyrKEeQtJGQLUA
Ld2a5KqKVFYRyomQ+aDs9A13yUy/N0/10MJOxxhhgVif2N+W9l++fMBd4xvkP6yhtPWHXO9tfpae
6LnBr1jdvLPqWEXOyTlhBtBc35fPi/3BEAETrO/uyR/IJRgoC2rQ1fqPIIf1HSEbkPpQMMMeenIP
MBiFyOEdsgcDHdok7iT/yKpOz/VFejZrcZOKujbfY2Y1+uBXpF+IrLkkR4FUpD/k20Q3/sMUFugQ
pxrgC1YaUD6a52T8ucgvqoaIs+USCAF9+JBOQBFXjatbX5Srck0ePUIN69TRlmknZB6DqDaC/fvh
P94v70s7h9/NrduzaS/pT5fQlbDwkk7VxPvqdvKBuubqnLJXeKmX/SFZUddRRlnrbqed9Xu363bt
IfwOv62z86PtsxXt6SFYZxRT9crET5eCSt6mV3WjnGpqq9WgTYe9PVX2wVewKb6ls3ocbipf+KZg
UrdVNAr/eY9uLx/5K79m3x/Db2U/7JPv5FvfQg0486upi77eL9Gc3LFJPcG94RVhwf5tsqxZXiey
ZNgvyatB+EJ8jwQtLRgha4A9mD/hQrKsW27IJ4UXOxh/ZWNle+ZERzIDPSYrKWyZ4VKkkALBz2kP
Yt+GRgxFiYo1FW2fjfYtFagpBAeKC34DVbP3++EUjiecwgHFAeD+C+Vkm3MajKGdwaMEZVZ7EAnB
OINPBIcI/Rm1D0gyP5rrRMwAs0rIg4B6LzZVVlXGy8nK8o9sxWznnEOOAP/YhF+cNRxgrDlz9ua0
kV/4XnwuxUPj4DIPbxrPhsa8E+ykDJxKeSYXA4wuPitX9sUMgGYnFqjhDouCG1b+lX9z1FwdOSfD
AnHAIwCFBVNMjp8HESyPcKuzFSSv9Cqh5zEnPG2uC5eI2r3A8INcj5G4/ZQdF5Tr7H3pd/vL/iqv
+dU6Gbvqynl29+751dz4FzaWjbJTdv5FF3QDydTfO8l+vuVmqW8KbVh3hbZsrXjvxZw/WK0mcvyd
xeHVaNsvHdQEfs/YZ6AJXmcDJDiI9FqI861GM2CCeJro0FIg1iHavDPj4B+tllGQqm39YCD6xFjS
xccxGYq5+a21NENRMjMhdHuKP2k6Y0I4UJGydvmQBjQsbMIvHKYo82BgZQlqO7eNFjTpRjlX7JlU
zdpW8GSp5IF5Pv0UApCFCKOf8l2CYGm4DiAQ6tZoISvLeljQT9fKkqQuX5mpxMU5Gwk1BqMI3YV6
FqYruAcWHnz2Vur3CF5jb8knIbGXU2pcFIywrKrU9RyIlFMLa/BqlpJ3W7rvfpp81gQzeclKIjiu
h308AxikoiRwiBsF6qU+7fupIG3H/Mq5Sb7vsACWQpZZwzUgQMmefZRZTl65OuFqA4bGHq6WM2hg
lrfkX00WCfwxmIzJ1CkXrbkCuhy67wSogwkmaz3bd0Cn+UVWDgOyXKAwdVm85xDjBnsRto9Pcanx
SFQ8iJw41OME0KBZ014JEgU7IGkLa9eQPiu7ReCAAX7mRb7VlRnVNY+0kPYZsGxGwpCdMl5floAe
zgy2NbMB7MtMHjRW8vK8kOe+CZqyujfyttZwClt0MEwcJOgLW1uCPcfvY69CG5h61OR4FJljXXW9
XLx/4llqzQrOLo3mA0B9UpBQRRCuM0aui2UbbjcMFqQSDtAU9JPKgDENukCjmhJ60wQz2Z6k2gQA
yzc4eOG9E1wGTQgWJpa9MpllRCvMPAyZcGEmcozOs4Obw0aFWpiIkBkMLb4TtNVAXgThnuMlEKRO
5qWdPXLwEGHRYzZBycwsTJ+3ulCB7wByBaMgnsGfh7MKIMOkDvBU+pMXdaFLTCBunXw1srLgyeQ4
oFMgxxAbMzAMBJ2/oG8QXlWEocxKcYbCzLOdIhD2DWgl06QVYnl+StuioJ8LQicDqDuWNIWoVRR9
bP8xXqlJmFf9N7JSwApiF6onxHu4zPaLGgw7VZRyjAM7cN+M6ELUykKAzAQ9IWm+npAIo/IbCwYX
0HLdSsIUCZnzMtNchAFw6NFWqsJZb9cwVydAhKxmaVWx4SSbMlukeHzlS34UjxC+NddFsUUlBE9b
QoZaTzMN8+kZbMM0ddFiwnHBSRgDPmZG7R0zsEJdWB4UEpoEfvOMlyHBEoyJLJMHei3C+CJgLUBW
bAHqaR5OGNXByjUv4GQZXPU/zSfgF/gngBXUJYYQdSfmeG+HV27y+ZvsOdUUWSnfh7CAkg2YrEQz
oU7sQWigO9BUHd3rGN4v5R11J9h5fAOAB67lyxkTY/3FV/HOlJHiU6Qt/Q07qCIYk/A1opr9jHis
YGbei68CMqPORcYGIMefmIhBEuAX80mmli56uQfLAnJBcG2/ECrBb8itpay6GJcFmC3D/gmWGlP0
AqzZRS8POMjLxEQaeI5rC572ppsG59PHXB8ZJjm8p5/4h8dWPyiTKV2zC8N0lLY8empsfjPIIO+w
znl0lLBs8tAWRNIgJW844cuogMGBWayMHhiBe7wQXwwb7+0X0wnmzISWbe2LDCKCbw1lyCO+6Yg0
qanlX+bRjDagoosZw7/y9Ll/DuqXfWFOywXi0ijJWGV4S2IaFGrx/+J+oOAGuDQv/b0+BISQiTum
RiU6ZqQNysly6lGn5hMIyFDc+RP2N1W8YDPAY1DHLax4AxUDMP0EHh5gO58Hb0c6gBKAb2FT4Ebj
4aNUCVQhFI5UsVD5XmQHYj9QUJbqvzQigMVU8yyTiAETD5tP8YoJapyoGhG20IqwcLjQLDGuFmtH
vZQ6UCOjZPEqc+3jn4842wEu6jGNEdMaeiOC4ECGKTBxmebOpDbiFaExxseBRoKu4w9uFTP2+Ifl
BZjBGIeS1MUn62++zQ3PcuR1QQ6L85dKVsjIBzW0hETC/G03CH9R7ogbnVBtg+H2gkivOFv4LCLc
kqwlE+IP4CBpHj0WCITLLAfQ5AA7jyUzY8lx4QLje1Q0EGwnDH0GnLIYE3zRKWF0ZxsTZgXYhDDK
hNsnx4uGuGaetsrUcM5UM5YnvH/ibRZv9fcstZdN66LCxkmgvTPqVBBofSZNs/RMt0NmSbmNzCf+
iuRv1XRZnUwvVFw7k5WI3GTTaJaZumC/S+gGPBfLE6+b8x5A+nKmBqnyyQr6KD/eRxZTTtVf8PC+
nXrtwqlWFr41kEArsSAjrDgBJDEKwoCegwFbZaTKQvMu/uTFB447setD2YmeH0KjITT95+kqsdam
2JZgH5ibGy5aqs+LYNkC9OZu3GxLrBLYHWvEHNMiPybOGodrHgO/kWVrYvn8nhiYrRE3xZEDX5zj
CcpiOCG4i/srK9GCT9q/5pMlZbL/wKlOJzrWnn93K1eFzYV7BM/FdXt38gkvA/MS7hA0H3U7TY0F
1ol2O8cgBpp+/yaeZjFYy8hYxCdYVJ0+h0FdlrPAWDCSQgnFLWy/VynpEUAC8HKKqWBfIVJo/wQl
aGQwosaZo+bMg0aAQaM9rRnl8c35RDzfYKlAskoO2JynuGs02xxT7+6g52sejP7e47bI8Y5t/n8U
X7M7E2DHY8PBrmMFIl5REYsKtQ+SMfxauVao+rm/iZiNPJdjW/rHWIMVzsVjkffOtHUEkyHXpkEx
L8slo95KmzJL48rF9bSOGRqL68q50ZCriKs07jX+Fm/DgkwuWhiAXgQrhovFeyjvcv2C0fvbdBUH
p8Y5ehsz3zryPs93fJ6RC843KHxKDqVwFNz0S/nDMIR9mlBY/EcUYSzglvjXYLr2x6iyyQ+QJ+XJ
j1dM8tlnoOi0xiQiQx0jH14Yzln0+eYswdkOPbsNRjfm5OXyW4bwWS/fsOZPqb+Gw4pekEVZDDMb
X+CCWcQsGWYsX+bEpTxhJ+RsjZ7/nUwBjFJ2K8ZA7HDyhNObrADuVRyC3g0HHzQWsag5MUKGadqU
r1SpXbI7r6PTuAZOaVCNTBFR7OPi8418JcB+Ep0KyiLkI5Di4MXrWDQgIIXBi+6VAn3M7a9XLre/
BNM9Q7awwQ4zerIxiBFwN8ZRCHPMKtu8exxvuX9nFF+6BoQLcDJy8FkiVpJxpFgDrD+CrBoJO+AZ
25GJUaixYx6PAYZsU54QeLeh7sDUHHsB5tMeKUr4T+FbzpoEsMTikObEGzffCGCUQkRU1JiJodJv
BLc0/MUHC8HtrfuH/o/nZPZLtd342orrTEEFNY/7HzK5R44W24Q1Y60lHBysQiRkMXRPsTSxkaEH
yu5sJgm5NiKAlBk6e22TidsKhhbbAP/IoUV0AfUnJHSsU9QvFikkf7ZJ6hsO++aHcpMtG/viFDmH
MmLcRvHFAqIk5Y7m7uCnoIKo6wlyIoTqhGfwrCBPVfGmzajIOBUXnjdPbaKjZ2U6x3Q+6o8eViW1
yz5j/0Y3jmWOE0oVgB3gyhqgT8CPgDEcWAm3HdzYCZAYN4WMJoXOGb8zdJoh8r9RzT5EbUPP/sJA
BOWQ9GSOaL7ai7304SxydKXnFDINAXuXFuicZU87XQPOBmP9Dq56yJ/hS9nRvw7ERlE/bvwXPlY0
pvTe8TV84Q9Di5s/cRumR22uw7OGHxEKdY618+6WQGq9OxgRKIJ56K4SIBnCSb7sJS/TtfgKUjj4
CTirHSfeAyO5n/6IAYt8VFlzjMJoleGN6/xKHTRYWuWip04gc+74L3AGfH4YFpAi+R20zzwDkIzw
AtbK8xCPBCAILhDtEuoXIAt0fTT/YEJ43D0BYvl38AP1YGPf0PA8gkWwNk7e118oL8M77BzSZxgw
OgG3ELOXFHR2nHgIMMf60Vkz3GnhmvxLVtmU3M2lTRTKiVZfzLpUzM7EZIvBVPatbq0zMxtfhhuN
5dCYgafHLscTF3BG+K9k+AY2cAdUgSupjEyAIhSgCEKt5rvLiJa+OWwCkXSnY80SynBIMDOJtZdv
4s8SDIaAYNpbphqMIPkBqEV5eWpEVP7U0YgGmaQ4spKKhbdNTkAKPC8Rs/zfIyCaC8seZochNwMY
E05BGkULXmTiPaTD+DCvgD05yiuE7dU2c24RqHP8phlFi6AJyT7bJckQwVQOBc+I3cpiwAf1KvPZ
Uwkkpca33ouKPScjSovTsMeX7dWiaC8GcdNiI0EhRwYO5xpoNyOvBNF4V7Nt1SxcSZ/U6TCvNChq
BLDzbXr4XsTpez/4p5dWrBkhT5h8TeJp4ibu281n4o2+lA9vimCWN+CKEZZVI6qj6f8zWgWnFYMO
ZiOaK6g+cXnQWRPw5+COd/qPxJinhEsn4ZSN1EHG3aGlncBJh8gUj7u9pEzRJhWhoXaDZjD/7vD1
j7b+SaNA/XQ/g761UAdKV6XlK2eIfZsKUE7ErjLFK9Hcvpe2xxGDsWqF0wDzoAw6gvrTmzly5pNm
/CufCRweMqbD91xF76JWUztHmsOkzbExysHM3LjnTjmS1UWk/URn9IGVhh0q6JOyl6eV9yW9mc3R
XUX1X004AJNp64SzN0hvRsWagz3vbCpz/vk8e8bEgcK+Km08fPNDZGu+wdaN6U+4qaJj62xVlR+V
rktvjjmStrcZRGZ9voryQ9xhkjDp5FWNhSluJJc2fQXdd5//hNU/Mcmzr1T10FsIP05iAtw/WDHh
WKT2pMKLTFPcdZWDxqhON65m+pvVXx2rUcV17dNjvkRNs4fr5C3j+EuK77HyXcCNjtjr7PLV4B5o
U57TSWK0zuaJ3AD5ed6CSOs/bX3sqMM1KCGpglM6PCDSZXLR88WwWdgmOxuOnAq8oGLnJ8MYo4kA
pfEiQtTZ5VNYHhDQCRkknU2/h1CbeoaISUzQcjRVuQMIUWqgEuS0J0K91ZA/XGnzNuhncsgEBoBS
lY5mzU7AmEtS8LCot/L7OdBi6NYlBqorJXWycIBImuzbwJ0gk35aCQpre6Ny1XD6DU9Scw3x2nqr
EjQxNg56E9nHe5aROVo8yaTVgOltEE6noB0F7DR3KXHj8reM15UfIMjkuSRopOqvBh/6syFhCanm
S3C0QH7p8S+CUAcr1tpmoqNhLsY08o0cyM5/Sv0XS0QYgdiDRJsBL78W5QUa7urpyGBDPlZEQNXh
KogIUPkY0xZ5mTXAN8eZLgWuUqmsya/UxgY6tpjciHarwJ93vnSwPgBVBGWUxfKAbWEx8xgNKdGd
cCu4R5ojDrW5bKUooqDKGvOPue/bsy/9aun8/dvq21bS7w55nJ4jYXc4MfF5KvK7uNROAMJiWJyc
KHaZS+NgarU/71DjFaPlYw4fQIm12cc+7TmKEQ7A/65QkdHFkrKEabwF/7MDZxPxkCuZz+ctTnyE
ayF4QuOVoH3zTznEOnMb13MlOpoB65zDP4tepTiK3ncJlJl5YKJCkKIs0/xsauX2P60AkoCpVOMK
qw7Qt3EdbAPn4HUi/68a20k763NpaSKmV4ks7eAxaoj5BetRseEMxfiVhpjno61PqUjTRl9VgcX1
vhNEeiLCdUTuI4gBNSIv2FuvpwFRMlp0H3jh5Dcew2Lfx6Y7wP2qi28N6FxYWoheiM9xLNBN7hTz
XLZLgsrciCsaqpMA+nVDu+zJ69q7tcW3Zu1rTPL4lPHZOfldqzYGWvo3i8fAMrtPk0VjmMuiYv4X
Qd5nNKPw7NT428mEUdqiLU5SQYn92Rk43dY9/Afw6uoTT9+UTs7HAQo0x2ZKSnpFZWRdciKOGAbk
HpzATzvKGNjkM/qXz7DU/e+2Xmvyd4ijjwZNF/NnKqVCRNWYzMPKnm0gxmDv1ceLHtcL8BEadQ9d
rYTxATIb7eW/X4m+TPxDxcOv2J4rBVgFaMWjUFP9llRxZkbKt0Hh2ySgD9ROWfg0WVMqdfkbGql9
i9/cLgZsfiPDutTff5hAtW5Vlgh+GXaxD+fSl2O+SuafcnjpkZhr6kLrsSS+kOVb8IwbRGGZQ6mg
PVIonkF60IJ1zlSRWsNQ6caaG9aoUehmPepfNy2XNcxqvCjjfgVuRueNe2YnaV9NWRJofTKbg13r
S8sQtXo4nP3PfTDvjnlP5WfKoaxvA5WMe3lGRBWOYwq6JRFQGTrSgjA7/WOe9ZqHziBQRFQFeA/V
dfboNbT+7z2O/zkbYKSCt6luKLM18zDDYZlS7HzC+bvB/X5HFoBf3s3PDgcj8tMsSLr6tq53krmJ
yqWpAEZPbH+hzeGfauFOFxsm7ixSch0MiM8rSHTOcHsPFRYQxHuXC112u0xI5zoC1mkS4v5CbT5Q
hdjgVHr5ReKWpj3ifm2bNJWWPjcS2h35+EalVjZ7q94XUATEfDJYFnhS4tRpQUH43J2IpPSIMPUZ
hXkij5usn/rxXvWXpbHrBvE7c/7EgQi4t0knqBhT06e1RFteE6k2CJgbrFSRDkoF0/Oryoy11uH/
/05mevBZ1Mqs7+yVZPJksEeRMbBF1DrXqKTiEyLhxri3AYYK4c3TJ6qUziwdPDVXNn6mTIdyEToR
RgLKLqUSj1dsP7rP4gZCSydN4gb1Uqa+7Nht2+LXDt8UVUu4gyHbxypn+ptvSw4NPdjI2QU/8o79
iK0yGuPU3H0kIDvU7lKIQQXrHpErhp5Dj8gxh0wQ72jcYabX3dRjHGBsO+fctrC3Wq7iKfXwP7An
ZeIO8l7XGV07NNIWUtmVkNZG7JydRG6KtpBUpOLril03ZcIKMTI8a2W4/dgo37D76tdpfNaAJTDK
RaYayxcDrK2l/ASnAo3Su1sYLTMZyzVjETTbt3olQpUliK//IiEnWxaG6Y0b2+dPcszNwwdntO4p
gRTnaGuccqUcA+XRdRB7Uswn50PzSkALAezfxZfenT2iJ7g9HWGo37zi5pe7nLRqtTk3xYnIsoQd
S6MSDyBeC2UrZ/4HmamQXqGVlmyKuuwK5IkFKhx17gOt9xYfVNK9zDWw0OhjqxACw4IX+LuhIluu
QxhNBAqvrI6Sny4Uv6G2ePgBG58KULkseMGkfCyVm8FZRMlaj7cl4zpz4cQvT8UrB/ZMBVWC+Gi7
wmnJNaytxvwbVphvgWoDFliLSJ0bKobEK9tcNyLM1V86R5s6skiPfbgvTIyYsSnrjxqJhjw+Ri8W
JwNtGx7GHWK59KbVj7J4BvlPgI8ITg1N8WwR6OCqX0ywEsPfHadCbuVgOJbYk1EZauQ8nuX4mMqz
Mifr5fxuv6PqUbuF/rQ/eEyii6yvanYzGeWVixLGHUawOHcY5tlKLxUZrYI4UBAJuo2Lkywmy5A+
EhzPVbKHmjkJRAxep/ZEmkpToEbXnxI4NSO/8O8twXXZHAtOP2XAH4+b13GBBRMuRh12CtokMekC
RC5I+5WgllCQrnTfQrwyO9oL/WYc5b22NdfaplZOiXYMoR5TOaVbM9haX/VN/zF/FJyoYCPC/WdM
BwNTmL9Ajha6rp6iI2HjzBGjk1+X2rc+fJYs/g8Xvo0qWG4gVrSPQnPvr/21zZu6x5DrSA4W8VqC
p618kz8Fq7sV2rWd4Hm12+KYwQvJz7jxXiBW8Vbz1l76S3nO99h+IIyCiMyUiTEc8z8sQdEGMd5E
GPU3Sqc8YZoe4ZTC9g4RXYxXBHsGKJtJCPKsEsUWKq4nUYV/AH/2HgmMFRUwfXC6TFL8Ez8HoZaz
0NYldy76MryjD/HQCyJAAH78S6yD0A4SA2YDkkQnwAwI2JjmBNyDswb6FUOFPwo00xlwC3SD7D7M
4zH3gHsCtYrunY6eaoUXP30OzalSLolxjf1Hav3rIVBZ4CANHzJgqc08ADcbYA5iEoxYEKWwMoEC
DbQv0BNEq6EwquBk56zA1wh3I6YBALkgt2C8jPoEaGiPGET0sO6BwLE8lMZ1M8UnG6O6iqP3D2hl
xIhXDGAhSaSM3YDvyLQCMseUlU3VTOAXkoGKiY3wnwFMcnBzd5CLcF3gLv79aNC0hQsCBaDKRBJM
C8AZ6A/1EcDoADzqjFElWfq68rd1AXa9i+GCK3tVXWIdrXwYsGxNjn+E6fWR2dEwnJjdva1tlC9A
eg3grqD6DgZkkv2joRuS4Tw56I2AUY/pe82wX/GWZriQIkzoQjxZjOtQznFpQV+EXoH5B0ATExO2
YIOoKE5frC1ptx7RT/BDOeM8Wb79SwPn8R/evboa4hPOEwN+5K98GViseUEaxVBJrBMhdf0QJJf9
njGcG/lkuipTvQE2mw7kvuLMX7uYE9bRjG4uc8kQQFSvGCCM8KRBpwRkwGbNTNiHKgziwkvIqvkb
yTT063+DG8yAcJ9l1I3YAX4pLldG76JK4QmTHPR5YPecksWzYqpzHyYcDPwU1oKYEIXUdgJBcyDu
/a2YabmQp/6c2HNSSNgsIFi9p7C82GLIKJlls8CFSDBFwzcx/96KCTJJZWyDp3hjH19Smn9uqEkk
jWPylKRxJbH2KGEPOfVhKbxhKaJxKeE2ED3kj42p+X+yn/yccZPXyME1hN/lrkSynRz+E3xnSLWl
o0s1mAe3YriyJGNUaeq04tgFoGX6y/SHBAXjJJBomKa/uIb+i13IDW55IivuIBxXc4E85j9iXkWz
iu3QH6PKhg/E+co89I8TBKyXvCRzjm6npW+DR0aGGhAK1OCpyv4q1FKCeCrUUrGLMM4N/t7gvLIv
2xNsn/7eigleG8JXD7SV2aiYeBXT8/n838aCERKchuzP99S+dSOqOXTznthco+/2pp6zK2dTXu19
DStJ6sJ1CdErIGslzp4Fe3tBX5PSU0dmTRYLIuqCugEz6Bpw0Gf3RWHTSjw/UxzhcrWx7U0Q0DcB
fgOnUuph1zmR9YlBGiLyMyTnIlpxs3M3uw1HjhC1Ctm1KmamnPaMOtnfsUhlr+dRG8ZGMzZts2F5
xrf0ppy7k5C6YYf6D2TmL62MPpLSmnchrldv6Tffh8Mip4bF0U/TRtnPs/0nnq31RSX4JD47TL+q
9IIJwTDcen7y3K7ORJtXpog5J+y8zKY2c7xuaowZSPOGIeJEGcO8GcMsHne8UTWNcCUZU/6M8R3j
Lcc5Um9RPgDlVBCEqxknr8Y+AIVqSIBFbEDXcJWl60Hf5OEOWx+NxAnu7bz+lSN2XbxVjEMGDpqj
lAr2hrqLg51+cu7SXX2qT/M5vJSX/2O83j/hrUnBvWdxOgv9mVK6fuxmCEeSaYY1K+kBPUKZeZMu
lBQvi0WjL6qWX8RHzMnD8Yt4qfw2b813w+EsREsax02PqXCFkp6wQ7p8oqpx/mDQlWxkFZ/5sdlw
Q3DUyNuPedVJZDD2RbYuGFM5Buw+aaSV2by1iEGk0K7w2mCUpRyi5DTghS2yV9J1/DmB8X+iDRMK
8i4c78a8wcgXnA+BD7dOeWrdi+mLF10itiAghqA+scoG/26Yj7z+fpvnDK1m1ZGq5dH2+5feuxrM
PO34aYmKX/mpER4N4dYJEMMsLGWVhzMfCMk/MD1TPqfPb9D9hghk0Sq8+4fcv+d+8cu+PnYoU5zw
aksomy1/Ujbl2nl3Ln3AWySF3d/VPxwJGKVV2m+JdKJARhGp358qY4jB/Q2f/wPcnUPKKG3QbtzS
OPuRDFsknEZ3cpJtpBFt5E3DweIkt1x6Y6k8VMbclliDk+wexnvZQtqsw9/UNv+j6cyWFFW2MPxE
RCiCwK2KAwo4D3VjaFkyyzz59OfL3nHidPTZ3W1VKSSZa/3rH4YDR+nAqWjRFB0Po5EFWaj9WkHj
ltW5UF8yQ72MR2YIOp5ipSeBfHQGzSor/+PxQIFutPVL7RwdWLADxNA0PCCLdV4cNIMSS3azfq6q
rwockQLIf7f79kf2Vy2ntT7Agk15V/K2b/bj6jdSj8Ra85aD8vz1ttnYjDBYiJUnHhCfFoY1tDDE
PBVc6I7dCXcwGnS/Osq9hr3p5YNjRALHdHRFwdSpL8/bDYarEVQaQib+6nTThxQiczgxEpELJ50P
XoAs5v3PaMxeGu0/6BOCO574Go/f59JEgIfZO+gYxWivkXQrEIXA+vesuzdHWpy1i3uzabV1oz1j
qJcfH9txpsa1vySDnILyrjiGvAqwuTSWar9sQB9a2JW041UCVF7Wt1LByizUQH6wqMwWWkenBoqz
UMhkXDOfBKzkoa+aeZA+wNIUdiqanRtqQGnADlbjN09ZGobH2DgaLGcFmF7WkNh+z0VDcAIEJthn
kRChNM4xHV6j4C9GifsnS7sxLKdyPeb80nFwLk5hvB+zdY10xgJCldyoLvkO5JD8AA4G8ioh6dvf
YtFXf03N4wtXxwJdFu1ycvyqG5hHOiTIFVFo2CjwLenuDOIfKfThM0FSmadXcmMGw3WbPfSc4U5y
JIalfVfqHo1/L20R8kJ881apvIaepT7JKwwHG6UjCuyHFZzBEex2ZHF/2pdOdZ56v2pw8el67vUq
1ygtepxON5G3UkcnBntVCE92eC2lDnrZqeM6DXmtQhkClJTpQB5oj9N9662oSUgT7FZlaxv+E7hJ
DheKtAzEcJCxiSADLuLufR9fquGW96jW5F84ECdkxcLvNchAQB4kYhj6cjCwtPHp658CInkhWHQZ
7gS03h+kJp8YwXZZHTWsoxp8e3vLUJ1Bv1EC1wLpll69dBwobj9yCxLvY0cfrTpp0RdkljMBbYEk
oYiMIqckWgO5Fwp71U3YT8f7OqHJoniiBkpvGI6mFPv6/AuIENt5C2HS+hgcuwBmmISGpo4QqWy2
UXJNLnr1LtMLep35B2OU1u0RMVJSShg+viV6394qrLwwJd3sBJa7ydJbVh/HNcKcwdtnGMHaYgPQ
uX4F7nurDKcdHdKD+60tzTh1YzfHzfCz6O7uUKM/AD4xh8pGUY8jzfahkkPdS4iPzMFOjtHnwJRj
/Nka/RajhIgnVOLBog4OCcNkVJ2c6/IBkqJk54AhqgEUochup0v4yxmTpsSCfuR8oJvzTgch5CXt
prSfeamTEj7YpLhTGRCyvgRqYBTBVUVzNZaPmJ6ng+XQe9bBbtDCx+DIweX+EDEWwwO53YfsD6mP
iSk+4x7Wq8P6AMwB9yEcbCvOsmiJLUGsPnBH6tsp1ksfRmMet1klAlAfM98El/5cQdIQ7pEgL7A6
GHQyT0E5ciBe8FJlvC04PcnmjEMXW7A0tIESaVM8iEIljsjzHj7aR3Glajs0jnXAwK8jyBozh02q
X5NOw275EehXr91/Pj8qjJTvO603nnyFZuKZzdjuKEoJmWjQYQGfp78RUi1Z4pEl/jZSr4wute7i
pZRNOdxJXDDBv9QMY0Qcthq+JGLEpevMS781VilM2qVHM9wIEqu8i3NbpquTlSuMSIVkvBBPZgzl
45wIcCz562eln1TRRHJyiANWRQqjly8VWozOPE27RskTOBQguKRJHmbm2D+MfaIvrICjQvvCWEG3
dpPBQhQON+l+DJst1l15j5fYeZBj8nnPZ2oBCFwjiARRS6Gzdw0miRTpo5nyBUnIN4iiuxI6KE2z
hBAJm2SDRyMBrwj4EPImznBAtj8jh+V+j22vN3EikfGUHr3os2Qm6F6I2CE6pFiHJ2alPTSkfF4Z
z2l1CvmgV4+wNKPUCsN1/NnUsUUQmP8noypt2nfEi5p+M+BP3+CWSnzYsNvODaUC31aXn3uHiWw7
Y0v04GXXP34OKReDZGmjhlB06K41/ELKBvdDaOABHbtESp0UIMhCsZgIh9Lgt9KwTtkkxSL7SxVU
qpKxV7HSVj5ImfMAmswPs2lu1jLPSeqVL55/q6S/T0PSyCYM7ggKz+2Ywl59VuVwckaOPWKcPQRT
9laVfA41gg7AXz7tyhPkKqOfanj+5HOcTzzFgh8ZI+uIZJU85ZmX0bV3Jy08RT0uznjbyy1YhraW
a9rcchcz/8e6QxiaVvMWl1j4i2jWM2eMbaX6+sl91vhwSzuvXnhyPI/YR7KZp1Xu+uqmKXQhrYoZ
RVIzxiFmylQgMoSFnJG2WHDBA9+TeExbAtgTeNdPzkgM+SJecjJMpS9ljQwFqmHc1qG7GNCZtD7e
HW6Z/Xn0DNE+oRFQsdBJsaXc1hr3Q93AmGoX4RVb78B/DaGFUHnXICKDR1KDIQNMdnsO/Dun1LBy
kmYVjZweBbVEyZpfIpq0Rn4k36ucOENc8b6Q7N8SqKNx37Xgyoh3It/M9W1IrwHnchwtuvavbUn5
pBYUpISdPrrdE2XaxD+pt8tlC5ORLuYa22ppJyx/8VDP9YY18YUcpODowb1u0y1SzDY+VOTdeaOb
QnwmDY+2KuAnMQ9Ti919YeCRG0ebbrSBFpJkW9KxhzXejHipTsnKLYYOKEz4XcPHU24CmlAU4FpG
vy3b3XcTU6dqDNN69YZ8oU0ciSGtr77HJcaCAqBq7+hms0nS23qRMrBXpzJ0zaG8r0DOkMdDqUHa
bvSHtA6YnUPmzO1iAMmIJotaJvQ3CZaVH9CvEJ4oZwEUeIg35cOoAuse/yrwQLLx2I2KYpV6GIIP
jgSLDXSgvvYc16A4Pj0vyofKgOgaMVIs2OxZqt/q3SGOksh3SoyZP0AyAmX2g+cP7GYJXkkQLFni
Unas95QLA/wCkxagEBvctjZlYH6c/GUkqsr4u8gA6gq8hCf3w/0QP+Rf5Td++I+Geh5O6q8+FLGT
2g8v4/lVfwaH/KocCGuor2OR89iBM16lH3VHLED7OyIKezwLbIZYa2Hz4R/07X07vhVPZZuohGsw
pf7Upzjxz56hnvrvg4K7Hu0G43ktRjJOmbolCill0SaUqCipUlK8cXYPxDTlqDrxU95m62o9Xo23
ycmzhN2PCEUS/nS5LdLd2OmAMhJT2JKNljAXIbLsWjtzc9x0MjdzST1/JhaogPasiU74zCNGkYQ7
xNcBWp+EcTBjBvR8I51RbA0SDcwVe+csOiktfV1y01wDGpM3q36pwqEv0e6APjLOiLEGmWSEWVwT
UhdhHzljTKdoP+IpyVFMEXf8AcIK/yoPpjusWLlX9EVipvyZeOeRKx2Ud4qGLtqDzgiNEVedwC1c
zRhiFnTwM/6bX0icIOWgtwI0xj+gwnUVBghsK9hMGA5TiUTvEV+1QarkEGS7lp4kLvSCo5aS1wLf
ZDM8wrFW2VFbX8WTDgPAVptmIBhF5M106aoMbmW4aowfTmZtcI5af4LbnlX2GmbVjyb7YQi30Nqr
x7ORlsLFPkQLmVq6Irz5lmOESYwf3Wo+2Ml2i8CWPCdT2X02CFs2yk4/CUF/TEyNAuKDoPxMLAyS
RRm58WhewyhvjtDO/NtnGyG1TcnjNn7DbeRI7qBH6keDsL/zlaiqyYsVokVvWZ6DfbUpzxnuc/42
R/4v/cJRWwqpnb5IJx8OhYmQEZdoQLNVs2lEWDGBNMQLZyvjFynfXLwaNdk154eWDpAy4mf4IDnS
XwM1M8D3vLXH09QiUhLjQNlMSSLGROTCXjSPZ8kitWkmse9YUw3b8VM/Csgd5/+nf4Hy7LS3bt+7
EtdzErNwdtqpd0f24DB4eUS+YyM+x41rS7jTGf/MhfYrkpaZFToIrHcy+T7h6ot5XuTcF/5Wseqz
sKMW+csbVqX7T6gWnVFYkwe36N+BE2JxJwTSb9nqrq0VvFOzuSmOjDUAyy9dj7bSBo7F7XMtrira
MBlh5+Cn4KX+RvyNf+SS7ONttxFwnPDl+78nT2uq3Fx/BR3yCBvqn2mE7iA3PPH7IrmQ3+KgUlzI
WGvhMrEc7zGIgL4ER3ZRW8xmgYst6rDkIQSVDpozZ7xIzxE+LoQQ7jhtcW5hOAjZL0V1ycws5JYK
pXkq1JwBqUogqeWjP8eoOgdmhIGithauU+KuUDI44VZofe+L+FhhgNVsGWcDII7W7alDuq3OS7Su
ENVR2I7JnE65xMFe4oJrV2TRgeNvU9YP4g/9XRzlc+7A/ymO0jXHR6w64tDCKEF+K2+qexwL39lL
kBiOYJ31A4cbbOd+2bMo8viM4fGDlLqGly4cywWVDY8ehg9nmaVccAnGDCCOIWpV+c0XqVfIQPw9
RS+5Cf0bwNwLpuGRG/rocLthnpwiSPdfxUa92uQ7cZsQV+oskOhRbBAZ8r/WzDbJOXjwgO2CR/pO
34xk4Cjin8BxqeyMA38ofuE6npWf5D3YsZWshX5U/pF3Y5stLjrzFd9fuJDoI9luQpIpYA6y0wAY
PIDoOgze1GmJJpOqxVYPxRV8r/nlTMUJHXN/BiqQEFP2o9j0N/+olZrLoAXawGmM7FU7YgILDkMo
K9Z9g4nx0vfSCwZaBHP3n+fFeM8/Gq/8wguolYJLj+vH+CTeJpbpbvc7cpN38lawcUvf/AAYmQhS
o/Nn8++qB+wWCVJ9kXKrWwbCy+9KW4qVIGYG6qY7tHvMDw89dpEwllt2nWCdvUonfhFJz/Oxv1vJ
vmYjYXLUPr4bISIeHsUS6zYyD0PEKolXoysLVceVAEsimKlcBG47cnrDmBTkCmCCDD9/xt9xuwW3
rEf+rf3ClUnP40V3FRRW1W0tIpnW4jmpl/6pXKrb5Imyck1ALJK9G5x0Rzpi/XDf5xf/lCLWNY7y
3nuOjl8uPLeUh58nCfc6TgxGxwR94JhPIElsCLUtBM6c5cMPDR7g7uLdodzFjRDXZxSuWBCwyf0T
ZQ+v+g6B9pm9cnQlC4X3jSeDdOD1fFv8lViY9IkHfuMmbj8Y4xzxX4H6GQ2nWF9A/dSOnHLwcfsd
7ESaFYa4//wCGKKhoedaKqhiywfgIktc/eX9eA9lV1zvp8+Vk7CgVsEMG6hsi18I1jXqTDsyUtaO
DdTp2+hWQgdnTHSRVhC8PlbRTeJddCgW3eJrg2xgbzdpzt25emR7WpiZv9bnFP3r6HZfq+fiJ94N
Lu2zXoYnZT9aoYu2B067+6J+Hh3V4zec8EuYoBA1GZk1zPE/SkJ8NbDQMKidh3OFsTtvg5Wa4BuE
GI2UbqFMFrRedjmomwPmmAIFmGC1AaCC7QZfg0dH+eQ7wIPNnw2hUXwz8YFY62NsfO9TdQtIWT9p
veITKFB78f/4GmOL4YtGMQ3AfqufzCGadsrveHzAaUoYrVG833AtEnRg6mjxsLTCCnxmiA/Dn+Q9
F3HEgoE/TO3O8+TbfAU/1sFvU5ukF/EfSMTh5j+NozgUfBu/H+lFUOgqtnssjvT9fR/ad0daBbN6
La1Cu17qTs6KHW67bTZLzYGDt9FGmn/58hyLoNEqeqqrfCnvhU4d4vJK2xI4tIhtbSW9Qnu8x2en
0IxpgPRJSnDNrSPCUSwsE6siBLwViMdAmzPDom3yB9u2sz1A5e8XQQ/k/jDBSeUeLKDdYBUDrZBk
tgpu4ABcQJKYd6vprtGyRTtkRKa7ZfdzZ1gTIFNrqsE8LIFiGNyMQQFk5sXFHXZc96h0m1giNl/V
kVj5PfcCRkSQsf8ArQR44EiIwOP7zfj+DSjg9WirqsRQRjcDmV8PDpQpUDvUF5QYDE9c40Btk26j
oeVTe2C7VZEr9HF4iBS7t/D3HNI0WWwMpMV8cZPo58zJOdg40vAxaaaNqG7w8mbbyeZMOZ/M83/D
awnwOlpWhxGGVnSx/JqobkEuDRxVzPMg7zN5E4cl34KRwofDQHKx7qR2ypoJbFlHsUhr0VF8zRLH
z9yBNoscw1WE8+6RNqerFxVfQpBfO5MtRnYciEcqDEx3yLrnu9D6/SpsgDzB950kDhPU779j0uYp
W+CY8O+ubPHDMObh4xUbBqW+sfAcFAYxli9kRqG+a7Y0842YjyMtRGZYbPC/p7wx5uVPZDHu1rtZ
2C4gEeIk84MD/FJjzAkCSB0b7cpFs2Yoz6/8B10wpCo0bx3jsEWNFHLprfmmNRUZqhxkWJ5F4KWw
zshtD/sucDV7uBweixc6FQigfx78tCWNcP0DJ1hlaVIhcnkiZ9ybfMpqlePAiTwroXZQJJN3K+oH
VEEQoHIMMigVshWuNMQ0QzJwaLN4Op3PS0cTJTgQgaOjkVqKS8LXsey8veRq6MLxx1BNhu7UDu0e
NhsY3WTkcuiObcVuLXywIITu9F0kbtpDscCjjAPRhhtewiHI4QyP+wjmFiyZs2blrAJAWhjUslAP
/qtNVFx6/C0/oFoly2Ap8DlWqYvScea7QT4JRAZjifB2PmQu/4IrwfidVFFee38TA9P/fYG1RWxb
YqNG+U8cwjxbsfzjgD5aZM5+VqwVPA6c7xFdkTa/W8wKoEMgVPz3cWWCToU39AZwSDwMiun5cxKB
cPOg+XUwc/IcHrlEeI2wfrFo2lDjIpMkoYfzFEB4m1DQshbFuguPxGFa3JeCJ0SxFKFAbXBynOAK
oBMXufHrBX0+zJxwQ4QABoAcYr/evrVKCx8t9kxmHkdpPSYVak2NwsgD/ieHjrEZ4oJR5LOh+3XD
DX/Jv1Ieuazqsc02tm3XmY37AFEl5GNsA5fdnRSRL9uoupWdLzDiTSOUxL7vFYeXQLX/d3wI7Iut
EXeBdYN6YFsABCpzacnYxx5uPTdwczabehahbHUNdXp3PvI8h728/27BEujGIZowUALdpLPj+JXW
uh2gXDlwuKvuv0eRJ/NfewpHRd5hGYiL5hwlqymzbCBZihuEJ8GCavo+XKSZNcWzgCAVUgCnON/1
a9/2XHzDeB+WvJQDjIPNHuTa0Z0Un5GiZUsyMeQAjMozUzoiXEGPom6hWq2ldSSuGt4kvNpDt0ZB
pyHT4xJ90Smhx1Eh/C+gH/KP971OjCJpftvxniOJE2fdUfDwNpiQUeV8oaM7d23CpR3yEg5LzjnR
JJPvQvC9eJwUMFP6dYqpM8IdfuF6Ie7QiAdD7syeljN489efK0UoFsw8S+D1EtYpX/d+QiTDee3b
sR0CqvCpuVEDlGGbco0kR91ynMJpTOe8iBs63AJVltpc3nOkcu8AJdYYiXyZHdC3f8XS4NcX6d4U
3Q/24LR2hj0IyF+ffQ9DoIyCQ3sizlAjnAnP0WlotxitcHuh9QVuSsgAigY+tOeKtzQrLcQA3VZm
wYlrn3D1Kbt1x8D/HssXkhRtgXN3DukwVrlCwZHfZwpFCKT9FZaFXLgClzUiorb81Xgf86769tUY
L6r8EvaJmJ2UqZnpwnFAn0UluaeESESs4/uwnwln3hi8+aOtAJoHw1uSO7qyq2Onz09FtjSk43Ds
GqFb4VXK1kiYTbbO40um7usCpYA6mBoMyQsBXORnqM9CjfztsY2EDqFjfpDomFldIThOmJgA5McU
hS2VM1Ym1KicEfRHb7+Y4eOCGAFRC49y+RXh0Qo0mUTYhZDeJXM6tTOtNMHegtjqq42R20TYs0qa
r6O2LAWZEFA42v4yUiksS4iuifVdj5a4Q+P9j1X7avxAlcdR0byyLXyf4lXvGdAi02v3wKs77amu
YVyCsY4u7V8upnNgRyN0I0OG+YtxwcjdoxHyMDMMGniU4tDKOw4QaTpMgXxiCtQSQYdC1qkRzGGs
MXdk/4VbzNQF41+0jR8XRhsuDLCAq+8swmeyxRNnmrMdQGqB0YOGu5sKhwgIPpC54La/AmPm0dPB
KUZRTF+NsJ2xEpGfiJzZOWBlcLABZgIvoT+1ESTwjvBsZnN+8vftn8SDT67y+FHuOBXW+EubAzvd
ISYuT/1ffxoeSTF2CVB2e7tdwDZx2j1b+bzauGDZ8/tWcjg4nD9puv/bJ4vgZ7TmKViSG2diiDE5
0ohMI9ONZ+luVU5cnotJsrS9pS2iiYWvNAf2bbQknW95FNRKjE0mMNymT2MuXVE7knaMkMs89s53
xsZ8aLBU1ibX0rzazKYcZudzHjsW1T/vMZlPM77VVGxivlOSmeWV3jxREKlD/dALf1/mL/lOVi1+
/pnEmOOY7MMjTaKoXqAhRWfRqYFpXmvRLNP6nmmD2XPpjdo3mSi4EYgQ4+ZgrAenaNlgpjHa6Ofu
gJXLPFhz3rN8gvVog9/4LrWgVP4BTn7E+IuL3590/Gr/ORF0L5l8VkygQM2RoBLO+s8igVSmFq7P
ky/RYPcOIG3j3nEazUAvF/LfCPAJBM8zWXCMAZpD63zmg++kcMfTDKYEld9xOOMemuASFohA8wuX
gqnLkqJ6fre1Q7gitQwPRcJlYgLJKhyy1YVPppOE+ReAkBpCqc+pmyKYTlLXIHlJJlCWIQ1rBeZq
+KsAEkLdbjiOKhXddg6g18duH2YLD6eBzNiMNEjhav3TDpJF8VWhEgVWpPOmw8IM+swuy3apxhzh
abfpxv4tMbZJ8pJDBMCqt5YgH/lGbOp3+d2Tz8J5A1YaIozSJh44NsKN0SyGH4LuSuIIF7sxHVU1
UfYcY9Kx45ViljFTb5zyHC10zwwi6FLvX8ShLf0VY2A4frwOj0YA3dfoRR2P9omtPrhwxKkvIA06
uejC//dQAr/im3RoSmlpx6fiN8Zni7Po/hjjtuQbyAIm3oX+dIAcGES2qyd9hnxTw88rOmsuPk4W
adeLfBEffDf9A6d2WfQWtjyrCBvwDzb1LIt5Yg2PxGcAVcoWVfkaym5y4TiMnp0wn53Q8i3Z4b/Q
GG/ogeqn/3d3ykt7oWnU2Kwu2jZySRE4VSd/F58QWeLeaaBM+GOqZOB8KL04ytBh7lK+VGeHY93d
7hBaL3w7/kl7iavAyP8Gjk19AVSD4VbMOURjmZk0lAVO4KGZYGmDJDI0Iw7M2tRx/icqibdFXA0v
phGlLyoYV0wRtF5QcMSNSa8sbg0PHZPZwdSjzP53H5pbM+TCQZYRDo2jF7MZFKTphdYZW2M+8rdl
v5vR7vN5UAF4ODDksEcmnkvE9x+fkHtMC+szsq5NLzO50x5vlPgpUn3V6WBgfuFudLgjmXq+9op1
oFq1Nu/axSBbDJiVAF3WJq8PNbPHdiifyeU2GsDvGAewccGsUYimTbtUxgDbg3h6h2vcdTg+SUxH
ra6DuzpeMBD0lGtUPdQBMqT81XUMgUT+VWCPGksav3LlaIjIbC5za/iWhM9HnKfLDjhtyE01isJV
0rmkaJsk0Hea4plVeoaZ5yXPD7cqId4rnVf9vgrc4egkUVl3XoYN2jI+tHSAHKCLsLh+oZbB8dEG
OEdX5Amkb/yXehzduE5K/Yrzn66mEUnMDrBFPhpMQ6pjgA698BrOaRCeSgFFespYCaU6gfYwE9SW
WZhx8zGvU8HMKonpRdijeOaVJV13/o6MK8YcPWye/otCw9/03KV+0M41KJdaYVVfSKsNkKevr1Q8
HtouXEh6tIi/Tuzj2wW6Uo+IuYLmH/T9PBOuNKG0HH840IYZApd83VeS1bLyVeWcHTnu2P6+5cEo
171yaeBGIkb3lpG8hi3ZFIg/mTpjiiBOcXxr8BKAJI6hEkG6uEqw6d49z2TmOb2L9r68RCE6mYjt
osPRPVYpKolbrtc64uPW4NHwfgxEPsaP9j2ooJspj4nBslVQNCHbnTDbrAbMt4h4F6YOyFo+Ir9w
HaKEImCZ6Plj21ltt0s+LHKqhGG8yyPnAx6DM0HzpyoKxtgY13X1jNCXCsOBUUoOAGYWw4uHsc84
C9Z6hzE7FYMnMquhcDXjeQRRoAPrMojay/XvTyeN/3ACyFQ1n5d1sCq15DXEPncQBk+pik/NaLiQ
egb1Cfiy+vkSPVsewxRRj2Zlg4icDmnZqIiqua3hMFl/y8b07pjN1dWmCGtbCaR5PRDxs8288uiD
iArtEvMO/wLOfFbWuIyMrbQn45Hr7MF7HiQKUfNwufW/YfwYk3Yrxb2ZIXy9M+3Ncyj6+R1lIjYR
Waht0bViC/hjEMUaGlCRDKZvTUjBx5SmM06BqppG1y04G85eJS2ye7GUydOOnUQSQak18Z7tfJyC
KOHJCA9TJ3VUGzDhu/dOrBMdXWF29UGCiVt1W9LyD7F+bjplmhoklI4Z+8UDaJ6BVXWpLfsDs/sa
0y5fjKD5pynz3zBYlJT0fRE5QYiFQbaWDe2WwsyqEn/tjY2lF/SLVtJXMPSWfUw9AUMEUThhXQ3W
Xd8su+iImlX89SjM8FMBb4CUKrfJdDi8m7lBC9qf7imZIDK2MpBsV1hELNF8exPCZmfYRGzgEaA8
APHlhIfbSdwHtqNTJtZMve7UTx9mZtp8cG5WoCXPfJodvuvyFM7uq+9FRbkCE5fWmjKcxnvTzb5Q
7/hfaZfEOPEvW8Zl+MILzCbD84FaweXwtGsTe14H598z0Dc1GrfE9efpSRSBqFIkB2YOyFPkqNfA
6TAdVUks4EbSqeHQf/b26i95cYnJjLXBQ7QiIeOOf6OZ/QsywHV3IyJhZzxe6r9kakou5rf+dDhh
9j6F2iDqxHqB3oICSbzhIXUPENGE+PeJ+JCRyejFBv1Jd73dHfDFYTyEoGWsQAubDk5DnOSnX2p4
siYwmV8HFgPLS2oT0PDnz3jgXfaEW26jpv2uATqoZNdkjC3Tlj2Wh91UKEW7TckVBmcRPHdI4Gb0
F/ykUwLpl+qazAR+pu+GM4oZFr4Dd38aMQxP/iQHp6k5YMvMz2Yw9bv1iCplwv4optj4IvwxyzbD
GYqH2WfbEUaGVQdgDD+W+XAwUbnmQGhcd4MIs/yvXviAKTVeutV9gWpCDEDFTGwSrfEpmyNDASBk
EMZMg+yCeK4u6wWgGeUpS4nOjm75UC6YYU2xFIT4I/gXU0Ih4AGfYLIChy0wwl3leBtjVbQRMBKP
0Azz2Ah7IE57hIgU99kBLy9mITlGqu0X9y5jXoDooYQZXUleNlzmhrxn3O1ABK/qUjQEKF8YgVty
x08RQBuyz2wGunS4n7l4DE7vG8Ehl2/GfkAW4IUdfYpyforJ1oqea5Y9cUmYfpbyCs+aKR5vpubc
UU5TLXG5K7CDZk7cnI8BO5ccSzxuj1v+fVzRmLQ2g/98StplO/lcRvtsDY+Au0PO9GxAHKL4ASGu
AXjVcWVYGiKzCG+wWXegYsevDjrUGmE21yq17+0k+OOBxUCAnQlt46qDdsw0EBsxC/yKYR59joA0
y7NGPyPEGDOgTJo2sXjhnNIY5Kf8lE6jXYCofcqtnUJYeXDNV1S3/36/W8rDW3MJq1fv1HvFBA6d
Gg5NHGl6g1v8JOucGQA9F63ZBiN8YDqLFswKzPLUnjIuASDIQSxN1ADE5KEd5La7qU0LilwER44L
5m2LZmvw05nicHU4RlnEs9GlW/PkAUsLORXPCLkwFEPT8iQsskbLL6F66MeX6FQwVhSPjLGmzj3x
4PFYIVcXq4ufeUunw2Vto5kmqIkmsQXf7Y58SEb+7CR8XEKsj8Z8tGSJ8V5H0PW5rJU7PI5YMywR
8Q0Yz7EI8R0C6cN8yBW5dLxK7AmA1VuixLbFtlghO3HzqcfOQFf/JZFQbBWwbAEg+Acg38ASn8D7
wS2ZbxAti2P3ojQI9cmKXN0Zt3MV2IGpXgdkuL9BwX+Vt0DCv/PPcTDt8K025ljjeegqWO3cmHQn
Fpb6FPtR/hdZo8u/G4AkCw42y1+bUzZVU2Zsc/GG2VgmwQ/hdMAQ9+1QMDPqk3hwKOrouNllxJcB
0SHCEzwVnwZa0BSMKyaGm3jGMOjaTwnWcUox+4SAO6U/cPHdcdjSoQnsxOhtD2LyUreUnKaOgpsd
vJljXDB0g+fYwVXIwlnfJpaeNnsnTL9nxDNxG7xlS1fOx5yx5sG+9d3dxuzYxE48cBrOH82tZtUc
R50Z3mNTuhQ35dBmyqm5tSl2diyReWs8NgbDjUk3Zw4sYDndhiTN8SLsUGuTKSmrgXQ5zjU+G1A6
TwrRVGxz6QMMCDsiBFKCy8IHczmPeAs4B9Pq83NynIfw9PolPhy5YX7W5jmwRL5vFxib0G1Aeaug
gEC6UjeJdT+zXfMjYT6p/Bix8+UsxR44599+lPB7DdEDu2sJQRrLkqeYS92fsc7mTA233h4ixVaa
5JbYoFDNi0djya3c/ePT8DzueJ/kFrFntyYu6E7LLSyOYmmJPZxzZcYhwI7hX0cXbuZJ+xVH+Xgx
eDdc5bHVmswBNFf+0ae4y0xVWBW6zUztTfuB2bb+k5y1Q3wdm4Mfrjb3DWYNE/cXSCVso7GdtJte
3PWWBIL5fcp3mY73wy1xB3j4uAU/S5lqPN3wnvYJOY3KGdSoXZA5yoNdbCmE32D8gD8F+4RiCmt7
POuOzB3ELYcwo7PedLI4xO9CvW1R0AFgsfb3rTA2ZkTSzYFOKHjoLHbRo8QWBwrlDz5CxWzAPtqC
4YyZ7bF4KSXcEc0xLKbchBSF6TnLBVyfiwExl+eFnY/ZKLevYkH4L/HM3Znfi3OQC8csZvPZlvti
1XIo+78cPJggcvZxJ8P56JkdxMZDwJNNYYLDy2W4zE+CyWzrG0aB1FQQPvo5FTjfQP0lJws+DSsq
fxezkcByea7OYhGPF6x3UCeYBV9y4sa4CJuGW765Xdca+ddZYmmKFd/NS9ZXOxWfTN8x0RYjL31H
Uj0mmoS7kKkLqXmuWzBLapOJxz/Wi/YraDviIYZIP69m9VTmEjMEYfwGywIC7k3lWRO3L31AoQQM
K7bBMt5q1y+PiwQ+KU/VTbknncnUWUoA4/y1MYEnE8976IFuCeUK4aQg0+hApRjYcDyJ4QmnEUcR
9cyQoncC1TzgXAIt2eALJngNfDuukv6uz3Rj8dY/imyEz4a5wphQFuYOxBni2y5YD4xzAqfilCPd
CCoNaBaV21qwbUAsywWzpuEGM+fF8GmQeIhSzKL8YMC3UEkPZYcDcNighhNjy36S7IdH3HHnNdt2
8IMpCZprjpdD8vO9YJ/HGqb5Qbo1G67xjs3ZeaFHP7tXQ4kWreVHRK2swNNpz/j/fCFO4emPBooV
QoXHs4jkS33WJ3LuYVVMhutwVjMpG2EhwR8xNXHJuZ10a7EHY/8rItaQknEmPPlBogrFa/gkqqv2
r7cZwQq8c32fieebzMEdENMJX0CD7wFAOlM5zyBmukDHYtOn9mHwyrkhvznvEDnWMBaR8cczKokv
JwMJBRR8+AaPqEv5nPctUj47mmbrwEY4uuN6dk+opIsnUngKqgZvPooamcnXqn/4fGxY2Y4EsDnk
lDBA1ofH+7812xYcDONda1YbnAxFv9CaHUciLwdm2Pj0GOLxwroXcFe8OVSjEVtqOaEJ4l1hHohT
BXZXgs/CA80y2NXmYOo3C2bICe4IJpU/u4n4gKLBEECW8qhWWCeO5owCh+xdf2y460ZwN1eJnTBp
Tpg4Q98Dv7N8d8iHbDHws6vBhFEspyJPrxD5Q/csKLuWoKLdOp6DTrNXoiz5yxffdQFIKv6ef2z/
hsvQNZ7MyQHI/7L5N2LTKxeJqa657RkGu3m8aPf5vudeUJ4ZeM+mzkeETyCMWXJ4/6S8L9E1RZYm
/EIo8fENgcRNnc4pDXTHoc0LqY8iK7FHFEM5I+XU5s0zl7Mo4j2sWaY4KuPlIQx77JRpuElRux3j
YLD2IrPhv79rnQHXqlsHmJJZkU0XiLIdIZYK1EU1f6HD7sSn1hzJUYAk99/7lOuCx2HOf431WZ7P
wWXVUsJBv0cFOy7IeilGewkrN09e6+wy2mA+oh2vKfBQ5CDp7+3yR7gS/eAMDtC3J6j5B08Ygw+z
VgWH6f5D2E3ezwjyFNNAjGDAR6sppnDeI0RSz+al/4+k+2pOJAmCAPyLiMCbV2aYwSOQ1wshs8J7
z6+/r3Vxbm9XQmO6q6uyMrMCiW3CPFMGYqzgKarewmDU9XZQ1anNx7lCxFSHIfu+Vqc5PKvlptFN
/bVNc+tkoj0pRuMG5JgqBb9BDeuLSNo/P8p0tCcImef0AH9t/NPhT7lMLDaNEJFmtwaz9mIxIUnb
qy9zMW509hL7OEE2t4vxQEzqqVK0FWNgdLXU3mFQqXYMFjhGZIwrM9Nx6e5UB+n6CAYwycFS9q2o
UrGBBDc/COhZZgpAo1LnL37sOtWQEl+yQ1Cl+UuV+tZkJIjdOgEUE2HzYvgJNvw6BmebpJToWOkD
+omuB0UO/6Z4i4HU2RrnnDQwSDTyPnLfeCTXStPTonXKlL+my0S7S9eiqiy+uBm9x3gJCeGrIHRj
0TH5wHJC/NvH1WEgF66iU7ZZOuFL2MKBAmiLmr0AStWAZO62NFELmsVHRNEtm9qmt3yL5Ko27Ruy
pNouG93kqRrvIh2ostyMkdN4CyzPEXoD3wTI3if+KJuEtbk8SlLFnJEKRsT7xO9pt/AUBjO4QzDB
LPgGTsYN0xxuXO8DsQXuXr+I78IbyD6HpjPInh7KBo0FQN0YzaKCXNthbYd9woSh7z7JjCXfnb/B
MCMftttG1QAgNsxju88bN0nPOgDIt1tspptjsnpmEhIGS+wkpJ/jIT7Gpr/X3CHO9IpRYg7Jfjyw
iswWMQjCerYk/Cy8rYqZSOwxPsqvl8fx1/xjql8+jyGSSD1HxdS84bVtNrE+Q/YDIE7CWpg9Wyc3
RCM2w+icmEYE+PNG7keHlmpyN2tx1TKsTeMA8o0Bds0lq0ITp8m6gZAzpiyvqf7CyC12VZuvxRci
+GU+tDbcTvkKB3qQzXl4YPBSSccl9Ojdsk4DUuUR42MoOy5Romff3zyui7lbJmgd4x/ou08dn5KT
8gwJgTtqoZVdtQ6rVmUWz4qpSXjjSrKdPbg0HeKjrALBziRAgqen6SWQIDx2u1TTKyQqBDxn88Bi
bCHLY3bgCcV4NzxDDHcT92yxat691TGzKrt4rD6ptNamAyzxlNeTMDzAnguTlPbJ5t6y4sDPs3ED
EPuLv5LdRqZ4+q6igHIJ29PaR1zwQlFOdVk4TB5u8fHStlqyH0Dt5aSR2TXljoY3TBZNQ2INjjvx
fd/Au+PxrpPbOc0TRYeYUSpE8iGh7fzmNzBiP7lv86fg2AHTMyjB8jcrT2NYT8Dosn25mbuGGWB0
IrO+XGjOK0Y6pimINHvzMh9l6kd7IR9yNHxTtMjCG5BLxzlfSpbHhv1YTf0UZEx/tpckMILE+yrY
OZJjGbxiwcgLYzTmzcqfhYi+twmeys3isbvQuxzX+oVKczlJ0UdDHOASVQnDlovl+OJJSX7wDKot
f1qrNA01AywodrQfs5OEIQgD92BVUY1cqjgd/Ep/a+ewHO1IPID7kvcxsXQEbCvsYu5sW0NED+1S
deDXwuxm/IAXWvIg9GONeV4rTWPflW2js6n2TpELQCSmCjMsCsELq5PRBaepsVrceMjR8h0euX1i
8uEL9AqVgeLSR+6x8iNgTtNMkv948Y51+c+khL81H+NiPA0R7GZURiTT5Djqpv1cv+8LrUbgoV0s
4LuK1acc2yEyVViVvZuQq43Z6zPkZ3Tra9GskY8Ua6vAxPWkdXlnv/fQ7dseYyFFYBGKLfXNhZlF
s7pPjJXdlTuFSeMKzZk0eNWyqzpNaaqA3jjJ8eFLQ810SMfA3DhI1/tnc+sQcRqaC47IbS3Uvtnc
uJbjQ6lbQzWQzg29HSWDGfb8Ypylsz7m3yFwlpF30KpdhbvM3nzv9omgNUw/A4EqzN27RxkOIf0k
VH/EcdDqt5vXcbCqxkV1PXKK3kgje9OQc3GxO/IA77JepxLVSMGAlEg17b3XBgaR1CZ8++LVheoj
SEqqH+tjaktbDeNyIA07M4Q2x/WVBVMd5U/hptAj+MLVLBFzzxqZVUJoRXHkXr0Ax6SL9HbQNxeL
ljklKnx1I7aGHe16jGTxU53aoS0GT2ceMY3zClWA9D7eVDr7UmOrDvGQrBfAMAlVy79cJC65TWr1
W/pnIGyBeilUWMhhdrcvD3tmGXM/8w6zldi+DZoh2bhiJp+aI7KeAV6pBcbDU7v0ZFDnQ6W7DaOj
rGLLAmXaFTpjvT+8S4ArBtzV8AgR/J0smHuKnPYMADOw5KaIiBHPVPvLnzxMBr8tK1uKcvgAcmCC
AF/DNnyST7NGp7zdcnRhfTY6LEuXx+ZxlczMR/Hve+P8l4gIr/xkckZNnFMTqnMlLyetTNJiNTwO
K0ukx712YFtxNEXhYLmEtzO+NgxXd+tiDIRGgCIYEKY9/VnGwPbYc1yfUolE4dCQH1COrByaCSqY
P0cGt6c+vDzvdWuENiFxW7UUzB1xE5gOLRtaadxepehbk1gEkHtwwflbgkp2CzOEE0sX4rlkR8sc
Ru4Xs0eW01i5eLvmNU3njcIPTjiIwdltYIERDxuCy8ZmmmQK8XjVLG4ae6qjRTgOZCyLlxUCutG+
Nr2fjHK5JoJMGJnSIutKaFjyXaf/Z7qee4JCXD69Ka+ErsKSk604IjHDkIE1eKQt0iHx56DvWaur
XJeniDxW9JJq5YQ4Voa2hJm86pZ7YMKHpHBLE5iuUe9uSU45dUw3uVT0vz8csr3LpCd1y9/QrCKh
y9koW/RghCCP0krb/xhe/IiCQ5LWPQZCbei24K0Jcn/0AE2Ou3k2heieC9PNHCdj8PWtf3W6QOaM
sDLwGEEX8XYW1B+cDXiHllmmWRBVduR1UIJtFIipgq/Tcp1i1o6lb79VMlg+MKkNWwsilOvbvJtr
lR4kOsvnWQDGAzNgg+ktcyv8TQFV4aGuA8zClM88Ssm3RfTiMZiLXBu33a+7t4MttWox8WY9JJvu
2D23wnSL2ndBmNfTwhoRRWxaMywQFlexXNpTtS0N7WSUXDM/xNCApCb9pP6nWbay3Q4nbg/nyXXb
QHrj3rOddVKiFrXTTWFhwhCh0U5xbD1pkptAEqtr8JaEW6pM3S+P6lOC59S3DDwRtz+GgNmxInFY
JXrCRzV/WbVCpONbKt8imwVQlnGPVQ2NeTU9H9qSz/MiMIsoXnTSVRxl803JnGUwplGVg30Y/jPs
0fYKxOdvyVr12ZaU0kgTiPZqEjt1SmTo4njc8EwAZFuvcBpfJBEKflAXWxVgXSFdUTtOkyNkVII4
j4aLL6yLVTG571ritiRTJmwlW7S+sbbtlV1SNnUyeg3ekF8I23aa3Hyai0WFdc6ZFWoZYqMbNuwN
AhtEKNKMy8v0vfzJXUTN7JoxKZ7PbN7KeNnVnpfUunSk5qWH0o/NaAcpamxyXmfSM69q9um0Du/z
FsV7R7Z3DTUJNip1YUmxI2Vl9u4snkrr6vnwk9VSYf/RGxl+BuKevtfeMgNDvT/23wIZgg0fceFd
JHHs77+vAzqMh8Prtpd5CsOSS08huQzZg9XTc/ALXnIb4A7CtWRDlYLkrm7ZfdoVgpw9ZnKshxOe
zOOGPoGIPfN+yLqvwvsNTfpr/a1tL3kbe4g5w5VCSVpx8N676/fzIDQbvwwVOOBoPRa+Ls+Vzvqd
i/4o3568VJ9pjhwR5sWSlNtx7nQkRRzLi4It/vnJ6G1jPY4aseMkk4lm4pm19+7WVbrhfBBGr8EA
7l6tA8vgqMcfWmJ/fnAscF3j1j/SPKd+H4rGi4/dv/1r9Sn/kxf5gFB/Yw2YIZp6D31YYefNOten
7L/8sxaOBjAPmkU0/0YSqwZvkWR1bXLCumPkaqIhxxUDCKZ5ouehZzNl9ItGwNl/HZuqZdP0hBUP
GF4ou7KRXbXIf/sAtuGdGWtgCsSOCUw8GzL9eoWNFP9dnwo2p/JYljMqasv9XPQtCTeg5LUwkt7h
JkR6xuLGW/nDahTaxMrsukE35wHtfwTK4EHYWz27LdQL4DqLPyrvpHQet1ab13Nxrvo4D+Zzi1qQ
Gt8/DOo4YE2vSoWncrbQ39aGq8lMfVtNC6WPUk4U4dI5L7TvTO8KW4t595q5scioztJd4XEnkytP
fiuldJk58zW4k1vH5VvFvAyDIy/nn93JsbnHnqo+X06lTl4yU10ZCf56KtdamYuXWZkz8yqkoaOV
g8SiBHb5V5otmX3xq6fTp5CG22oq5dua0LTYJu7zCCSAagtN/z8jNPGBQlPYoF2TtfN4ktV4PGDt
Z7grecWB8yIF6hs1gaT53alY/ly/G5PG3WeTjRY3ynUP3VwJo7P8vSI9aBbGYRKVF1OQhe4phOpO
cwCQFYD9qBWvKezqhwcw5HqwfTQriSNV6YvZ4pVtRVgvesFopWG0zD8wERzz8EFUwxlrezQ5hxRl
+l39F0SX64f1gyhtuSBrhOD74lhaPwmy26dJJzB6JE+HAC1Tgf5uf85PC2JNzbzjQ/YlByM8PwXn
v4+aVHnxMS4GgiNK7mnkMF2/BxWBjF6Qr8anEZuTb1Sb2pcGH0JD8R96K/O5qqAZ7NKy8/iIfPtV
61eYpR2iyfPsmS1tZRVM0GqsL89Nbp79c9PvrNLqw7W5SyljGqt+mC1cQFbYEX46bBYGx24MRT23
CgGHHujWs4wdrJBlK52SzuJumP93HNxbofV7eyEapmPCeji8iJK171CvvLGqb9awQY8otIePIGGR
WzZxfjfPuwAdAi93/64dH71A5+6Nf6bguqwiOMpk2b+I33RfMRtSIv71PT5jCldDi5fV5fHHCQi5
B7wtAIJXHdiWQUGCoWPPfvM7h3w6PbbWyy6rxeXP1dSRLvg094WArWW+/roVMEHtQSI7WYhu9uYU
oyT7e6p8rtYRUvX5d//CnXOb4sVwiscMCPihF4HW0pDovg2GhDNMeZ6EKA6YD8fY34WCKURMlRgJ
RWxbjUfi4cxIrbpF0eZNEK/0K6qhX+cE518zPwSvRNIT/zcLI9uUkpau1cQv9CARQNsxRtaXaDDS
M7XEy3OVBQW30FiSv+WfIjnQD/ILYLl0nI4LJllq8Ld1ICsWuJQu1g1Bu/CmIpQBS46kLGCjxSd2
y+e9degRxXwBXlFiUS1fpwNEgs0fdXOeFBu5p9BbWIx2n9U05DfmGE86x8fa62p4KWos6kC+5tG0
97NbYtNkKtXpNVoyAbwsc8U0U8ROmB+3G+K+cmdcqO0eirmqYfHL1echVzWOck+seT/kgG8+ZS4O
tIB7zRUNTpb6NP9y45X5Eugg1peejuLRkN2LRsqqfekJ+PsB8VIrzKaePxD++CtMql6MqG5QSuiB
KOWD9D0zCNxqQ4j7fCufMoN9a02JP+lzegTy/2bDDFsCtcXvvEs0/keOHvfkArOXxUu+XRtsXuQS
te/dix2TWuybT9Kbt/DzVn5WUPBsW+aeElVjWD+Q7LfHGsDFYWFQawY/gFv7Psg098mqU33mdr9/
m7dKjwbxDM+JHjEUs0TflGEYMHvNJJmnaXpq4sxokp2iXafc2LzWfnZNMOe8e4xXLzXN+fEwBMiF
3ubXkewNrYs6qNzGkGnP+IK1Sv5sxnTxMgLw+esek249UPibybwZzRgyBkl1tb2lS70I3kFEziq/
V+owicCG2Q5W7e0AL6Z3+pdjMHp/nfBPqW9659fj6+zDmcVHd/uIWN+99IrP9yd7U8l/6M9/Ti9h
zLn2CxWXcazyqdDku78Vvgv0SOunFcMHBlgjdeyqD7AMmOvhpfTtjJRlH+PyR7G3fNt+Zz+gpViz
hafxp+K8QPZ7aXt68q+gjHm9v5MIY1FNyaEgRh108cfpowCjlcJJ5fE8qCCI8/Sd1b04jVa4EGeq
WigjZMwqfBmN2mL1KfaF9UMt8xacWA/9Y7l3uRyTA0WQ6aEBrjreZey65mg8h9W1kbmLiRKDzb5f
mk6iAp3gcrxvXGBxK7M+Mnk1ZoZRNXsJA71x1q+P+tEfxX+lpqazXm7QiG15GUyNMHdhYcCuPojz
9c1hIrnzy/yvulOxKo9Qmu+fACxl6Wyhyxiu+FJ8wftbjcQLAVD3qiSjszDXsT8NTqS54Hch09nz
Hze50UBxHl/+V7d3aEQVZ3vno3xo/26yH4hF6fmjzpAYBW8VVh1hkPn2XaZy10vCJH2cBN+Mem4R
mcGlEK3yVf+iNKx9Tb/P4VAw7jy0Vp7ZSj4z3iz/XN7Xfjn751iqjMatgkrrPQ8Ffg+h9xmBKYdC
UiMwyFoxQsytTn75Gw78n+DIXPy8PnlQz9meeyEEQwH/KIb2rGNHxAMcyD6t+lVjyV5TR0tznQ9w
FpCP+LPQ+zIlIr5OUSgIvJbHh+KlmZkn+XM3u+nUTptkVcvGh30YssMAEhI4NWTEwCvpS6bSO8sP
0Z8fPsq3U+NWYgaxrQ7Xtd1omi+mpcrq6cShvnwpMWRvl1XghzGA+1ww4mdzbZXyy+ayeuGUCyW7
z1o5rkCrlc2TKTemt0kTOetSep1fD2/FzP1hvSmMOPXfq17HeZr93k8OnXn20i2OZ8OcBkOuvZLg
zxaHwbK87W5O5cdF4dworyV95dLD5jgw6yM5ZE3WqQ3PMpDr5OwBFbuLzLh5OgzyQXG1AdsqRfOz
uf7Xy3U8iaZLYwo5ut6z7dnkGvzMCwERu6EwfJ25RUzTgqV6M+5wFheoIUqlZq3wvLvs0uqSq01+
NDaqrGLgrjRmhgB/VuXVRttxFa60g1eUUKEmqKNXtms3NW6yyJTS80LvqfaymUNFwEuH0rgdZm9m
op1AO0vZ7U7NYd/DnRGq2zfCrMVqWn+raRUimZo6cc6dkmu20BnXNi+HSmucrxgEMJpl2tnq1xkT
d19cNw8lTkVbFHgWYI6NY57/ZbAKcHTP7sk2B78tTxplzaz71UxRxKl1iS+NPviGeGLcOEziogbZ
aj5pz2eVdHbYtcYTaczplM4vV1RuEXf7mz9/FXIPm8ohLtvf+cKTKZCrObC3ZJ6YKQaVQrNUzplD
F1D+tnryKMWrTbbm55Sd5Kfhtfp5AgYuT+d6+bIcXS7b0f6i32X20nHVPOQK3dIp+34sXzq52biT
z6wey4VTo7K6tnOl2+9ZOFiXa5oB+cZ5Pe0eiw8505Fv1+3nKrNv3aeV5J5hP5s76kU6OLPmvGTu
XU5TlyPfhlJFkpU3tnHfLGc2abFIf7AoRAf+Q3Mto9l+08w7mK/LVSNPIENFlB+/1catYrV/vCCQ
T9Mji77i/NF06urpBYiOe6xkOM8mo/GYRaJoXsoKmBjjo3yJA8C4kb2sm+wVpyh08yzI2sCQRa96
fMiESXrAmhKT9cWFBOLEM/du7b4cFV7LymBiOuOq2CkvcSOhc5WiHuRx2pqXs+3d8Jjc2tMWFrLG
/7aF9RRoV+Mer8g2Y5jWghK0kNwTqHMT8KBtP0GZKASqKAqLwwDJ6oIAVg4ksERfIA4UrkOTw36S
TYu0KetunoMLt+bGrfGEsveoDP89J5Vutbf6zX0vPp3G7R0Zt+ImmNjg+cXZIQrZ2zHZNKetGU+W
u0Tk2C0FGlRicmAcqDPbh0O0Y7p4JTjPm4jRuP3OW8eEoQKJBwlLoZVrVXuTXbRGT0LwinT4iWXK
w2Vrb/Qcp5wUDoE35XbThaozmjRQw6LFMyu53jqZD3LNAoOdPEqXROruOYFqZDXlNhNPD0BHFQdn
07yluw6xsEvNp2G23DU5J9uY8v1fqaUnHu09EirnpPrBJMf/V5/LHz5GJml6PIrfpE1dSGW75UFJ
hntoZ5JdI9vOprvmvGeyclfQc8lUJ2/T7lq2ouLHlvBQK0+TOF//KTfu3+Xe/SGf1rqX5v65Eu+a
yxQ1PTpGv4fmOjVMEFFM+2eweOGIH20jdX9dKzO+mOYeyEtrLDwsscdLe/Ey64PyyPrnrfxw/HzC
UJNmpZfm4zi6DUG18SLOtJxonox/+I+MR6UHTYO4FtRj0OK03Lg0FbzsG6aWwbz7sukwVoynrerz
zzv0sg3fSbU+Ik3I6NTMWAwMOxuueVRqLVOjYRJf/+ZueDI2tTuuD2aBR+XGyX2NGxyBGkWaJ50R
n2BkZMOBxDW+XuwwaDByTYcuLENL49a4x9Ao1Bxmky2JTaSV6P5/CcMeqhGmQjzzCYEDx5e/rmhK
D51qg0LBindwWdvj6PdxX2fe7GszvhqVM9G1tjWX3Z3/gvjiWbJ6XMTz9sL9/PhGG8Ck0dhcsfjQ
nMQvmURoTbzLdB05pl3gOCIFTmqxiqo7jlx9jInYUHAMKOPC9ZgaZy5Eqm0b1+LwOOdp7mGf7JNC
XWIoJc5Gdlty+btqU4QSE9LtvJWFesQA05Ujs/cAIp4xMRcmZE1ZXpN4of52sVXLNqdRQfW5hxj+
P+vfLrN5iW6jHS6elhq23E4PgB42KljbIkb3wOgpUNMw6p7owjlxjXvs/5GRoPXEzBrGWEMaAnzX
layRrBjTL596h8dvyPo+Ng1QMxerPZpbJ4GaEF5kPt01cqhr5Ua+B9EbnBOhJZonX9d43Sqmx7gn
C42+slExleR6sqKVd5tg/TQ2jcBOzUahKP9aIwM62G2rwI4y4Labbetrt9DlGiHQsdtE+6z4iNwA
2ttA3Gid41yy+3tW6oWmURyhbsCkNK7FnxtfK/ZtY4BrYBN2PZb0aH3OU4y57jGRzgw0pi02hFYP
8Bbl29JyPj6W0TgaVn42vvugfAFov20x6GDkwYjMF9S6+VHpZ2MqINsbOKlnh9kq3c+nOVYoeiQ9
5Yu3sRU5gMruuIhYBuSOvGJVUxgHQBkb6c96pmfUSf0B6XxgbepYWgzXhC16NPV54RaEa0MEtsJJ
iPtXjGNYm++4dzmZpUFhy7hLAGYvVP/KNfVRbCB6NXzg/380O9AhDkLdS3/8i8ys9gHbzVlP+td4
QnruHt+4p4ki9Ht/XLhA0tY/jL4Yt/nPDtkSl8lZxAB+Ew3ufrya3++il2Gh4YlZVGwsXVjgQE/d
bLFtlojvhbHH5+Y8mQ0thiBuCXzTshcQFvlmFOaq1Ora6T7C3FPUY4fD38qEIlAQB+XHtYmN2wkD
E9j3ehpiuWfK+C+ZDgJDvyGfsWcA9uoch1J9mix688HC2bBFF6+mpe8qNcUMsWv8UGCG05vHX3Dy
Hy4kLOG8HmzDWTvT2PheBOm+DWGdVRtlb9kLahRian6XolcbH7sSKiuChNugN9KEBnvYbiWapf6K
as+HpGKQDF9r5yxLtvhq9QXSKMwv08yjmxbNOsBz/Fo+hn/P2jIBkW6Fi0x212bJnxQeC4P/V8q1
tWuHWBgY8NPHXfp1Ezt2ApVdYNlhrzhdw6LQPHfaUSgcgpLBAp9gKJs352VknwtNFDAqhT0Ya+ln
r9KtV4m5aFCiZ+fOmuHbmPNZRtzeLLp7gkbcMByjUerrIhMcn2MYE36qvET9caEkgujFiLwNkgZz
LFbRt+kMDX3ZIMGRcGT1RZfIrGY9iS7sWCQigWIf1iwmhkglvYjO1vo2LqazPhlJqlkespgMVqtp
K/broXlMrt/8swgvAvXUTSG2b9/OsT5vw1jTJoPR9vY73y/3p05em+Bl85kVXMxQHNVE+Uzr0Mn3
d4rqQTZlVtevdAHL82gdrWKmFc2L4w9wLujd/ANu8wKmnEdsQtTrTfMkfsmiPPdD04Rg0dyp0Dp1
+FoIhfmQLSFpNY7JMprFy/a5t03n0gDHzEvAP6rslTKtcd9ZnjBbtHz0xX5Z4TpKdiRRUBLWD1sH
RraZbW5TbQ/PRGmQLvX0vMcRAIGBDisZESoU9p/rltA5REq6Ye7fyBf4KcaK1jr64B0Teu0kyROk
EKu07k+k+SldWAA5vC2dMCpM680qFO8XDSRF7yMcMxVM3UMa1CGg2DSX8jW2wAudWmKRODUm/ev3
NfFgHE3VdC1Ur8k/Vum105oTsRvjYVPiQ6aLEFcsa7DkT9arPw23D1aJGHBsMktshV1mBlo6fZI+
WaKouXZmrnlvqmoRSEHFAJWmuwYo94M3JAKqPfdWTO+cy4Ln0daPA54m5aGtjQWh3ZRLtnCWFSfD
vyUXSdN46Mxert/6d7LmF/XQ/a2MsR3aw4EWnlxdhK46e8AQcwHxf+dimENizzUu0KLLy7rlZD1B
ytC2RGV+lAa5IJZXAlu8d/4uDycjuEruzSvCV8Bmtz8KpBXo8e1sf9WZEh+zs8HpM8oGXhHSwJAl
H80NkWsukn0qUegV6k5cKbghFhi6hyFE/U/r97sY4RFHZvXpA37sfv1zq+e+g7/TnpePBNnjIuFl
qRmyiL1TS27yvuzVrPudRPdg5zr24+lPATl6afPDopNrswafmNGmh5h2aMy7p/bql5UHyUk10G/4
iQdqxtVnU9C0Q4QdO9PtuG7h55bacUMIl9Nh+R7Ei4QHUfBtJb6Gl+nRu6Llz5k7aWYwGR27BceW
nrHMqNCa9v7c1c7O9KfFa6VbeOTmIzo+hsJj2VVjdzeGJGMmjT/C+S2licKqWYh4+nPOA4thH+86
854Zg0m2eWsCfr1uS+pnNuIu3YZ95YD0/J0sllyCv16FTGa5Hl7Nnlk+FN4C/MQz4e38hpRz1K/S
r513fW5LI5kEKxjLIuQ7xTlX2ie5Vws1OXeL7WXr+hZi6YY6oZrW/hxOvfktfiZz1/byYTcCdvMi
Z+YVFoKF+AKLpO6kfwo8eeih1bn61CJtLOOpN4JAYxsG80/xBKjwkeVumhncg+nf3rP7s0llZtm6
pEWr3krOMbCY9ENewvcCWb+kCfsYfFa5gD1yCFSp1Abb4Jvktd3aOr+BXhSwI7IANDj03PrhNwQP
y9cz5h7VX3an3ezIxIDB9k1BWR7yJW3UOrc+92aeTmBWZxQu6cMdUZiFKuELEeidkEZBVF+kk94x
tFAGuCrOzGBlZWW210Ggl1YQpBVNryvthq9Sk7EqPY9uvHYYljVe9tAolrSUrPBcr1YyNKvJcjwu
PiyeVz3UtFh/YzUKGHm1vfsseX9MZPBm7m9Q7qZhRL3VcJeuE7FpiGdW+T584sq33GW0+Qixr+RE
A7aPVu1duviHfD8Mp5jKbATmX7maALIv2vPHyTVCTqecCyUewVJ8QELP9I1E3L+S2Up7zETvVqyJ
WfvUY1LGzmvTh176O/sLe38iDCy9TX+4pNXP7uXwGWrkrFNaw9iTuVNkBVtcFXu3ZtEHIFaMS8fB
V1KqvOyGg2PTyabVXpZQY21Bbp9CuA0zpILScyUpuPoUXx+OKpuMTGPZKjuSZ/IjKxk6EKwbpyp2
se+PhXf/1g7P80yCJkMP2tblZ8g2RB1s3Lhm0+X7t1HlafXFU5DJU6/wqIcOql+KSeHwUNQnF4Kl
muTYIGyvGehadyT1djSyS5YXIEl1xqIfXGwNSe/D7j6ZuvbzlKZHZmulZNLR72iEh094KdqFRXyP
Jx1Wva1ZB3PCjlI+wOnzAG4sUcg80bL2/ML5hEA9oEN2StVclZC4CgbK7m/ntDs+XZ/omkblX+jM
vZH5LrC3zQ5vaX50G2JP7JNaN1sJOMPua9cJZXPt8U04wXhMMx1YJm+qC0j6AdY++12/ja8YCRD4
4Ku5BkNIYEI71UF5GC6aknLKi0UHSwFirZuOcDpTbOjK6RRPv48P8x8N8N0L4J3F7cBkBF+df1n/
sLUdlUiorm/BJu1JEeGl1waZt1U/PK1rK/+c/ZfM1QuPt3+HZ+2pCYXlD4G5Wao/VYh2wJz3X9sc
hmvdMCOtje0P2DrLdkTf0TUmN7Le8m/oknXEux980fVTLYxWA60v9eFzAhjWtzCBzPhnG5d5m3Vq
ne1jXn9+8pw1oFp2yW9FpsRBISl8GTB3GvJKfdFmw7nMKFxHWiEfOryZ13OrNKBSPDDRvTIkm7Vz
XygIuskwcxA5NZoE9tBCqyu92Sxx8Z/Nr/nbO0ghgAOEyS/6wKdDMts+lFj43Zuh/3SsE/GNZ73c
oZczDKQaowb5jMw4Gd+aq0NyKptX0MxOjQlN86deadM20PdcNqk75T6omCR1zCdZRcsp9of3ArnC
a2bdyurgLVsbNgbXuLJvLYRR1V4JvzfWbg/UpD+vuLIB8UzQDjF+sqkiyCvTY+NIJe6xj+OpvGjN
DVylvGbz+XjKDS/Z3hi0dehOj2neVN7qAJ+/th7wtpjO4nE+rRIC0E9MG7o63GjWQBo1/Sxl/zCn
01L/LXGgcYGKI0arJrEYd7Edncv1SqBkNGaGG8wHhQVjtzrzjluxuYPzTZJstXmm8JV6X6Ndoclw
gSXpfI4E3UQzqlw6+0m6rbWI82eHbrba9+8rScCmv62atMCcMJiv9CDH2E86K0im5WKy3zcR2NDY
AJmBgT5vjckxT8TEVF4ArekkXv9Y+9dMUsb0uv+NRNT7v0eIipeMg8LT0rpFOjBB9266HMr5IQ46
ITMLFvgbaS4Tn88Rwuk0E7PIwkXwmAr6xNV4pbyZGOcXzaE3msfnCHW0/GIqHWLAUvqqaVWGWygD
CZKRIdBpMEDQdLbRPAwGCksHjdDHVsvIiqHfg8+w+ld8qPm4bbxHb7ky/OcYEo1xDOC2r5o41stt
EVd2je2jXt03+vClHIuDSL134tFZQ+tk93mcxRiTFaXjEJdos+DAgQEb3fuLmmktQW1qa5plodWN
0K+pZU7HUF+/9MrLul/onAOZAdlm/3Xjr2w0JLZG80L1wrxYngS7xO/7un4xEqCamb6tLg3tZ0K6
PP8Z4HndlR7eyeIf7hrBSycd6qTmHkoIYffjaXT4RD9Bpyp9L39WxJGrf5X+7X2PXEAAP8FaM6at
LrRkP9XMqOnBReVLBb2pBpb6sUTmUs/+C1QCP47THNVS6OPHx98c4vDr+IEUqsnimCrjBZdk1bwZ
iyhsf5x+QwCoYQkRgAx5vbzsYvjs0CboVL05tLX3GeexS0+TbCemseN59zAIw0ilyFc/cS1DaBqE
g5jMFrMrdEzZ5f2jlcCtvJ+IWUPHM0cwU+ew4VnMuoX25cFVHq4p1kX+856P9T1RfqWRiJY4OmvO
K1MMl/fVJZp+lR82+ui10eH9RKTjc/t5ACVyIW6ZDnkBB/lP4YRKXtUdNoD1bfmU+fZCkYVPo22r
QgZqfFD9/OVD95X6zkMiY4Hufm++DxeTe+Pqj+4NFAPDWqOa8KglEe46PD4qVRMjGuikeVj3e+Er
9+Wiy/oU8Y1xnjJuVLghAMc7rFKtWDTxuBhv/h0f51811kq74Ph2iC4voawq9c3dMcnrbTPINstJ
pX3pllIiCjMNpkkNtA5FfF4ZOgkvW9UZ8LQuyamVT65RZSRwIdIwqjBRs5cLyOQTw52R3H40fZAY
A9rRfh6NAB1Qs0sG/nnW42ZleH4pfl+jh2MH+01bB//o0p+/1zrV9/1XmE/YqPWKg30j1zg/b//d
ewaJtM/t4hNHh8Z+4IBEmQcnlfr51h/1Wl00l038aP8WlTb3hqKOHSgSlfhS6agOzUeT7P3ub9H8
t/h2e7v3j0Qt48j4z9mzDmxz9jxuzZmoIUwRSed7OdAwCTmR8QPigYFEuRjXHgVipEx4yGkHLNqZ
/rqTeTl2Sk6+6aD8UBhtvquYlrFpHN0qxecUXoKFMu7aLEHUeH3dvmaezVQzQuJDPAXiFS4GXUb7
9q1VrU9a2ffC6HqrX0eMVp8N/e1vestg3BCAT6NRW5OP8fueLeHpM0tEMVwHrfr99cCUQ876u+vu
nra45cjwv+xNYSs7riEM5h4n/2of+wYF4a13SsdMM85J9oROHcbHZr5CsJtEla/s+7Q/N/0LpQ6z
O8kvktM1WW8bOkxbud/jKt21rz9YS9X0bdIEREK0QvWGaSijt59ZWEjxIalUeOmyNX8yzSX5+Joa
RAoJagRgQO4RVSF6i16twYaHqwaBogotIGfT6A/6W7feZFtQpAtgEugZwMnGzp8fJIvBnKIa87Zr
7ptah4T2ToggFnZcH0CLvgDLmpJ+BUuW70Vfh/rX0yJCtWoYEp2cI1eQjuOFJDBXBy8HXTpVHUgH
QA+mAe8DhvctBoaYmPWssg2jkTdDALghllwIIZHGAQDooN7wMCT6+j+evdGx8Tmt6xzgQkXf3yhk
+kuI+JC+AGHl3Q0+mTs7RT8/AajJp7x6Up4DyVsVoOT35tGLnsULczqw6McM+ywgpzYJc5NxkxQ0
LcY13idB9hzcYBCbXF+YYaC4hIV4I4aeBncUDEsTN8VOTxue0tt2ao1xUo4L/flXsVX2+5Xo3IY2
hs/2Ts7tQq8YVxrr5pa/StXSo0U1VxaG4q9to1h/PdbDiNnwxbWo1FjWX8/1fwsX6Nbr7NZakq/o
gcOKS4bshMz+KTi5fH0EXBD4BFcCI0LiApwXIGLmNWCY8Kd7fwXnRsFOvQ4P8BIu0cup/vbyMvy/
aUTbqJdTjX4miYw2fr7VL6DMaQpoB2YGT4WAygQzmVBaSqH918ztACg1GJ2Aee+djR+rgBNLA5Sx
jAnFGuU44NLf9MT1pxkI99qpijKZxjEASj7lDxEFboZInHF5NaBpuGjCehusAJYKSwJS+nAFpQSg
4u5rXjqhXRQARNlv/abNNCw3fn6JHbUvvGWgEzAN5wzUEYTYDAOgTPpvaR5MIsP0+dNo8BUQNepy
2PVMKVxoCnRW2yL9fghIurWehqt03QCUqqVR8bJIqtytMDrGSc58ZzUCqGimP9xPpvU9lh4NPLhJ
fZkAcqe/lWHhw9PpLoggg68Wq0POWYExP327OSs2zfm2bbjsZhJdD+A2xtvoDAR/mPmTdkb/aVRb
k9ZxPqmIGjcaZbzpWP7Ev1vysrWX/58+0Hfs7jZJqRbnbvia8Y6ap9raHRqzSUPO87/jqYRl+QPv
mOfj6xu266RKDPKwWzfo0rf05dzN1CQq4y9owJx1vqW+wmuIfOZlcHqYMdEZzv4V/0nOr/n4jwIa
xDn/0XRmzamySxT+RVYpM7eCA6LiPN1YahQRFQRU4Nefp93fqWTvJMagwDt0r15rNTwnXNOXOcVa
JiHyrKP0AEKajPgFLxF4vFR+KfVgtxl3dG4HPoH0lp2EZ6LLknidNoRU6bBYSB3+nF2UgCOBsfnc
sh8TwqIEtCO3xpcZNoWKsEz4dz9ad7bVzpAl4d+9zt+vQ59p/sdOhra+MCXhf2d/1UrHKB/ZJD3q
OIFX5/7qVNjYIHnKXJpBa+iEuLH8zcGk00bLEW7ZEhUyRKovt/gtbC1tSp/DDA5unwYZsIjxGorf
qD7bs7DsfW8ob4jZnDjrlxQJdSicHSXsKEQNtHAksYP0gFLqD4+n64W4SkcxgJ8JBQFJxsj8incP
QfbLRLkxQGiCggcYqMq7WBpggCBDUPP2XXOZ9p8+bd/IMVtmuzhaXnpUJtjlU3wB49sz7Z5dWb/g
1nqa9/SbXmNp76z5Z3D3DRc/g1FIYPIdRz4vqqArKHqEoiib2IfpALG9Y/4kSgiEYl0bh2LbNSjH
tYjVXJVSAKlBNYxv40a8oQXh49vHcU0FjlADGu5dVU+jI8AZpsX3wFbWCtEStrUSlR06cTrKMUQK
KmmhCwcnoTxa9PDTg2fLfLq6Fbw9RHoiI/i6KCdqbMcZ0jefSdKyuswQ5QDAStkzbsHu76NiQUUK
AwvaOznDuxykVb+hjt5sds12c5v5qL1Ahz7+47cnhT1r+J0YQ31UTxW6CFw0Lspjk2yMoTFMWZqL
vjku+zNclQaqn0M81PuvqQquUGODgblVP+2HvetaHYXDevrevDfx0JobgYWk6GSOomFrqrlYYPbN
ZUVXoc9g329N00u+4fEg9F6bZiC+Wa1xc8sdm2kTbWtsG7wcRgTT17IFF5zm3SPieuw3+o9pPMXM
iEgonUvXanwVAD2lJHCb4B/3K8SD30OOfVFD2HsfztTyhFwd9bBW8PZ9fbTvlwNzdIdBxgB4b7TA
HFEEOynzelzOtD/i6m04ikY2bOx4ac/iZdm/zm/zZIS1FKcsqx/2DXAxkYpTySy8FtgavaogN6rY
/Lyxa4gGANZcMOpl/XAaTet+ScmAtX9sTTI/7hV+dMZBgiub+vd1c5v6Gn2Y1PF+IZtg3LNnHwJY
a4ILA9YU7A38HSYUx2z9oFhR+pxYX6waHj1uIl9lrYYwTtVRTjxh7caj14E67DzYL4i7cVBOu9it
0er7X7/yvcfxfLqVEyNmgOD837dcy7M7sRMSjLd6WaceEHfTVNvsPRb6QOm+h183PZRcuOl9rGzM
KV1JB0bQ2GmBEdxWkRd5RmBOJVyH1c2BInEJ6dm/a88ebhCl6p2MD733GBYdUApXHNRCbo3lZuyC
hGk45Ij522vJUPMfA524m36+tFXASwz7sLu0RpvTL4EWCuLCIvumOJ3YTjgKAXQjBjWPeGU/4Trd
aFpPuxRQVgGsQT9A53A3n9AgS8qHsidTEC7bEnLYHXFwwzPVe3ezzmN4HdeD2DN7VffhJd4+MHso
Vzrk/l1trgSfQdppeurIGDZZgMIhaYGf9qNewVBrdK6UKwjEMCPDWAYHLsoWXUZGDzGu88XbRSpU
UiUVv2lJQqEWDQVgpSzK/ynItSCNsiNjPL2AmYpDkEy1glcwiR9w/u7uu9Ew9MqBFTRGRvC5PFcv
IPDgudICa65OY2a0Nk825pKVdVjPKnKFJv/0cbp+HrWtOYtG8dKYFGTG1zmDc4e85UXaS/M6lnPg
ADZ92Mx4soVQibEMHNMHdmQyO5StRh51JTjFuZEzIk8FG62HObStD53CUljWNNb4xWMhhXsJHu1O
1tdYeveEeTLfZdGpx/QYm7PszEMvZNDEXsx1fh7ornz6EgkTeRyuY3OaDEkpGyN79OXGaC5LCa4l
xIo9fUZE3jc8bWuPjYnMc2zifDhVKCKw+yaKlpCsBMSVW99aSJCGA6X7gXiudI6xJBQ0YUpBi2Hu
TJ7QwETYQuMmbCsOjXljblDjgKPG7WCb5lhyshL8RETCMv3kZnNqvjlGGO+nfMhEIvZdY8Pp0bdy
Uk1o/rwpZyptCgsWP31kjtSe1rY5H7UXezLQ7KkVfDpFh6HVlvi47uH96kbDyKsH8sGW4t0P+yCc
vIb38cuLJy9P69oMyNgrOuaoNdVZwsJhc/6dPPtN7noxqHtNT2dNVubNID9dV9Gw7nGhhwU7XjEo
BjJ4IEN3gbQGn04+jBa38T5ImJY6706KqaiVfxwBuxOOTBbmAtObB94xLUwlyQRYEplcvykpiyJG
Qwz3nFYmSHcoNYCaEHs35aqRZYmJn4StNz4kWSLIJQgVWzMAGvykhCZ0A1qXRnwqHS6EaU/NkZo6
9q9A/pSw+Cf8tBb8v30P0I67gU81d4MPWHQRy+uVV8Dj779/wvUgjyE9kHskC505LvrkgB1ZcGTC
GkOuFntCNIyHSqAFJdc69nSmfLOrcH3l332G9YXX6qDvdu99q2t0tW7u5Z6gFkq30dO6qkM7p/6b
x+T50eQ2vo3lnppTmhGM9KnKRqdOG0tzJJueEtwuyrwKQl7bZGWMGDdFP+7RmlJ2ZBYukoaRLOiM
YbaOcPpYFscGAiFzHI0MJhAN3xlTVVAMQs+ay5rbGD08daAObjP1kh0+q/DvsfgOG72mq7gJH0r/
3lH6t0E6QkDshwCEfRjn7fm1g3S5jajLoYnikFx+GHv2qO7Zy33/7ieMWmNYTptszhahgDpD7D75
sEzvJ5/jC1VKfWR6T6NdtOOaIyRFF/ig8SWaE6z5HygbKKhP3of8QFCVH3aYn4wxceuBfvZm+EuO
srXhKRPZbrVtyFrEGOvzSkRn9fR1soApTwxoXx3Th/CvJABe3tfGH5vkjFAGXAeTWu6qPjaAxWwW
Jh56rjUcYllkml40fG0MpKBzLfh264Gs4vkwH7KLDevVc3bN248FtOSFFTQ3RvAgajGJDdI+Rj1c
Z8MjE+1xN6jz3/ENw5CLdSNd3CfPheBqtwml9gWSEhaNehPRBM+e1xtpgojpM5SAB0ujMATgmYzA
Hpf2OFymx/3ivtb+ZDVWFuayOWcsEEbzJn+fBQ4SmMNQEkfke2qe0tV13JgmnnTTqLxinA1q+oW0
K+/N9H95L884XcfNTfP0htwG3Q8+Y9WWYaaO7lxEbdGaVVsAHhpFseJLKMM6z+ba8omh/G+vBQqL
SSEelmKvhvRGKAdUKQ2WTdWBvWFKAQZnsBOQEvnZ+2BdatrN0auQv1Z9KE4ERXSa3lrbdK2T4/jP
4/0IePPdXo/FA2f09nUNfrkxyEwOjXPJbU02NVPiMXwMzZ5Ms7qjdl5dqg9+5TcmtnzQnbf9PabL
Kw1fnoN0cPPVw63fHD5nJqJyMIq/XHMef+blOWv0zEE4+bpyh0Pvw7JWDIzhnb14P2S3WRARsHjR
EQLpy9LafgjhPmsSSDKOZJmcQ3Y4zETp14wsRfY6yjboaR4D0jRIEbFvonTCDGJYD1/Y98QUk4wL
jUjpg4V0jazxRsLbGn4WOdyLx+x7oOiL88n30NjkqHiEDcVxGEI/KhdDSjYJST+ac6DmoLFsLLnp
tK0/EY9eV/km38iwrQJ72VjRxp0t+76W/fZG7H6Tz/2fMVFIGc5c7pDSgOyDTUaToWH9GfoZpTo6
eG1A49Gw6evPMRnw7kbcZsr3H6Q4oMWC84BE5YIwd/CTAmUhQQHKge6mQMqru8CuBEXkyoRtAqwE
WCCDLqSQoqsfJVTYx+8BtEVngyIU+MXiEAQqf3CL8kO4IjsEIlUQ3GJaQZMCVyfWYmBDBVmQnFga
rkVt5erwJDIaKjBNo52Tz02f2wz/3J+QjORcAeAFAX+7VByAztWbkx4Zawh18O4TQKWbjBaLVnsR
tEDi+YrAyM1HgHJhe2a556SXEgjb3dGjvQLs0tsbUCEYL3QfIrS6LeCp4joGRYvHhdUKdw4mpw5e
1vKmF937S90VhkhtsY7MIIIqvVcHrAz7QDh/qhts3p3VaiXcXjwjgYU2cXtlOSt6lkYrU66aMGDd
gvYg5Pu8QtSezRoOvTEEgaHdKyAVBU3c7XReWt5C3BbWMJ1LaTHDy4hrJnRnl3dJXgfnV8i3AAXO
DuTy5i4WgWTB5/TYm32OV3cmATbIWh9QsrdA59weCQqGV+lJGH0NX11wEWDMbRrtnXBJH+2qtync
Xc4VXPDOCF1/8GLYPhf9h8OVzdu7nVyBarAxHL5bVb0/RHK8nRzcmrbCPANXYkDeYEGk+ulPJBiX
sYPkHO1i2O5N1sPh5LyASe8sZgsuyo5klVNbfdt/00YXXLK9Aj9ov9uXyJ3uOyv/DcltlXdA4/L+
ox3ggJs4iwAq1Ya/Vt0dr7qizAqdjS/vDiR+TmnF8S7TN1cLK/z/gDOxlKxI0STSOIptNwDiGdNh
oukHUek5bE9mix2jowQbg8nKM6L2EU6noLJ/K258+yhEWPhMEBKPDFaY9OI9TCNFOHRg2pwUw45i
GUDdBqwfsDHv0ELlB70K71lo3PJ2hGgKbMzdk+aReNGvgIV+MKTVO1oMEw0ae2venLY8tU0Fkafw
cwD8RE9gocVEfRICOBnCoySaFaNvXJflDqkE25Wzo3Nal9LJL2uoHAhaWNHwsYcX+o93fofJfoOM
hBUoqcexdF/tI/Nchix6GAY9QNwvzGXkAKPKmTG4JA7MYIzikgk2K9aQJE1cTzkm1ApmzRvWaQUR
EFwIPcDX2cDm5vphO9Eh7+IoQLJQQhltUNMYOzITRCCAkRkAK1YNPFLzZoQzLRxqux3IlW44Z4l3
BLO3uVkIfInnOOuRgI2g28woIQpxybmQKbdMCI1fP+p+OSIv39ljC6phkIKeA4AU3hlXjYgUjqvN
7QDqIqYUZrYQkgXLv3UtT3B+dBqsZkhswReb/51A1AkooXDS774NZe2GROAGvR4oRqjcFCFgRXft
jUD4NFv64dGSHRH6MkAh58J0BkiVZAiYnoULuu2Oe8vATfi1sDunUoIQuUGD2KzZXrKLtiOI7Hi9
QV/JYHFCBG4fK4cx75sCHgMv8K6PR9HJFC7NdAKRBcgA4Mb+G8sgxKAUKbmkRWAiJ02PIOKyG8Vo
LBC0VXWGL5MttAO13pZFDwlU/KR+dRPgEEUfepknr4IJDTfkXIDAM4X2HObKEsZrMPiEvs0vy/ZM
Bgwu3+3jGRcBKruRT2dMzpo4nDTwznFeTAAMPvhbqbL8s+6E+d3BhYk6LkQFFlR5htlm7uOpwQeW
eOw9Tf5ECIPMGOiIv+VYuO+e/EYubM2BdQYPHYEmDRk+ZylHyAdWXI6sPVw7uEnIczNemXYujDYK
Lqzh8l6ENwih8tcb+tarEB0Ih58aGEuz5JAi7UAs/HtcKgpwtJwj6Q1JjoHfKaZgrFD/1gQZUCoj
QgpJwqMX8ZI4KgspG1c5iSoGePjDJId5hGJIcAkNIh2EyQF86xFtB/oiSRLy8h7AXP4OTjQbllC5
ZZLICgORiDOGDOkyswys8BuUhiiAAIYI7oLxJLim1GH+ZVwtdyfMKVj+3SsxgDJFcMlcP+IuhQHs
MeL2UNdlIphcbbktwu+VMZ73rQ6CFUZ93ldBe+UyiWRFqlcGR0OvBBMemon3hsIs7MT7EII3Og55
ZnNgyHcb4RzKz3lH+mkTWF7poN4oBh/yq6qrm1799ZEZVsnkzr4O3YQRwnSnC4E2zhr+PhmidXsp
3ZA2JGhyb11T71uAh6AsL7iB7j4UYg0kjRsKD8AVLEnDQaKhVGvjCJAmbmVia+U2IPnRpGz+TPtx
zC+9xrN/0/pZyym4oTxy7Vs0RQHQBtyhkTTbPFVU8om/6NW2bh2DY7XAy/uGKvisRUCUOx/WDbSt
BDQQ3lqobrHRwK7+CkvywxZ6cyl0sEN+QMKK9gkGFEn9Z0DpDrzN7pxergrU1uqp9GRI6B0ajTLq
jGkfz1E2eKJVskRZeYl0yGQzf0bXgLAzg7w+m1EhEKYTESsqCDTqTL4F+7XCVsC0l1k7W3yOYdur
lrmzWDBLQMTEXVjveyFPp8cEo7YNbz53DG/CAT06IbYXixlx32AmTwGLdHjdM6xsJhErOd6+wty+
OgsYLM65AQCPERPm5bJXzMiuD2z1Z8pwHIf6TB8UmgVCGJdoN/te3Z+FncXLmQXMOxVyJp3XAhiL
Emrow5oRyIzoLQg1ZHdCgdgmNvlxNVlqoE3+tBoEs6zmcBX5V0CNFgZ+cyBRijVCjtFNPbIoFjsp
pUmhSjxvZYemdOouKDl0YIDKliy1P4wH2KagSHZkV5HdTYRcoS8sUHY6dlYIV7ySVJdLpADwJrAa
/wwlSkZyB4Yh3VGF27ih7RdbkKxIouSXeiC+GaL7YMXV4QxSHOJP7siEvmw3FHO4imIK0IKW+u1I
QVXoGRJZik5OfM7ZWHkBEUQKVfoGX/KJK4KooirwTAn9hLgs3sgiIPjw9nYRMkQR7+B4DIMUZShL
1L+Kp7A5uaoSyjR7hJa8Hgsbt+Du0TDNq08wcd+UBUXMJiPiBtrF4sMTWMXJC2RlRiTB2okTGG9Y
6Ogt3pYkBWxclEQhAoXURIVkzS3rCEqLZktYKgBo0jcPPiwEboHluIHsmJB420eZISA3lE1lMxGA
9p9ASDin5AE8xvkgwNC4E9zZg41wS3RNJQzgB2RMAw1VOhTKsoCp0H3BkSRGkgXthwrx9wK2ArSy
ibDEBTJC9j2BYgWKECg86rCat7hjPzQY/PwFOeO1hF3rPqYpYgFEsBMJuATZF679G+t4HQ/pB/mh
3S3mGBGBUFOXHYhWhy2DeypCVXYH0hSye4oSyJoGlgtYQZAOB+83wdm7uvkIMI1Uhs6/8J7C3TUA
1x/9AKGR5apwhYSnzFpAtzZiL5kDOYeTHE7kRV8uskRkGN8T1oKoeClQ9hfmwYuIifoVEb1Me9pd
/FYRdoiRSZYgBuRyBEqP9DCmdMBwlc4cEh7v4UuICkNKGC+ivhdXSm4aLRi480bvgVhH5zaz5GHc
IaicjJqYuSarHTbqvkD1sv7tkexD+uB12GU4JOfPOc3YpHpcTUBKjfqDVB0ePWPC117GkmcxUZOe
Pda8iILdx7//3hxrXAfSPjWKkiv1Yz8DsfCGwfqlKg0A6D54o4JJYxQ+pl81s4qoh2ss65zMNlQa
HPvBsSEjsBYLchA5rK+pT8PKdby8At1L8Yb3PuKKM2Lg4vnCx2Bl4JxJ+xhHsq5IOUKsUMB6GAQy
smowTCJhlgDShn8ChHBGRwVUArImsPuAktfA0TIxgS4DXOS7e67H/28G20QfoJJaSLgUWEz0LKUU
uwCwG+SLOabgsnpjQ9OnugO3HhYA0QEjj60eMJ86kgSvFuoaHDCpZ7y7j+FnYFEAqAUFisFAsnV2
pNAG/qmDKpaoqmR2WIPSexCuy0JFNiJdEYQ7j1B6IjgBcQx1GcqoDEBCu15xFJMRqFh2x5jEvfRY
sGvRswaAw5wVvu0UfkyswuofXOdSDNEIfchhWMuvXcsteF36sUAwSBwVpU+JARE/n1/YQNGWUOpr
6vC+pa4wMLb6DOhzecUq5MV8/Phmx55FA0Rd6A/hNOq+MKPYc4eYhrLrQTEDC/jNE8Y2FwdevEgj
BDGWHDTsiLrP9L+jp4t7yg+YptmPzOuQKSKdMdjloPjzRBEJsLMSusKD2EFp5DhCsRIWicgBazIx
CUpZ6ikyCRFDijki0iEu/zfi4EfzdDYbXlIWVNl0JP1ifeQtwVvoSUwnoieBxeUQNYH+F2mtQIjy
bj5UCsFEWO2h1cHOkB1Y2CLy3rh5gN41hDOZMUgkB885xQmE5RS0SQ4ksttP5ChSz/zQW4BX4lpa
E6jSDDasPtCTrRl028YY4w/t6VCApdlMAVJGudPF94h4smA1oKjPdQe0lfkpdS6ZVcA+DpMaYQFr
y5WBJ2Qd4goAd4J+qYRBjea8ZBNmoWUpEXhC2CVStyN2gF6ksUxRI6JwknJkoqIxmBS1SanlEeIQ
o1x5BqvFCHsSKYLRb3EtWDGve06WOZyI3o2CD/Oa2y7VV4BXShHUQH+1UGrJkO2Mp2Nty36BJIIe
B7xjaDeCW8L1hmy23v/JnLfp/7kHGiBMTNetMQzS+/q5LnBbszvJDddhB2o3yn+zk4yit8v7MWdQ
HIj+bNFbQEPXHYDqAknP5A3nVWYdbEtICWKlkrjieYOqjHpR1FNn2lZlGdL+YNQSUULQwKa/SQb/
6dy5XxAA8GU329AuILEAhj2Du/gA8l1KiesN5PKkxEVWMca6wPuOC/qtxj4CIj/D7UD6pAtJImfT
kFUDoi31VCqqfFUppD8GODPhIaSv9bWJZgaLCi9HcFLtoNEUwWeObRQxCq6AaGyX2r/Qt3aJeE3O
jndMO0tQeDpx469YCCuTTyiSZfM/Fv6VBfUXHvMN8xoXtBQ6MQ1xz4/dFWcDjPuIbpbZVpjZsMMv
eG1hooOdVn11MfX/qI7acgsyYpbFt4DSmMPCscSZToSzd+nF/BGvBHxXrycIMWLdhfVP2eZ9X0/f
Ej8Z6WYLh1oJnU9Q7RRODL9CAnpg7kysvHg9FU9fkFxEBQuOSQjTghuFAQPZJF4blYCUaFW/l2Yl
nt087/5z/XwdMAHC8wqT1+aqscEYh07uACUII1TRV2QLIFheAZchfJ4I0ghlyDIp0ULW+EMq8F3x
BJwaI+ypL+EKAkcJtxISCMOA5Hi6P+zPbyC/sP2B6F0iqeo0EPCr7QbEvKerwgp6uVhB4xaDP/qr
cx3mcEQycQ8WHiwMqN814zyUh7S1w0sW4jQKRXGHhHAplmaoImBu4xENEQsWVYWpA5l63uXqQ/Ip
yJRNN3/26nvXvA2fNIiruvz2SxGHgLvVQ0kQP3/5GsfBV1VonA5/VbAQcAW5dr9L9MVoCTkoxndi
kXfdyD0BYcCkqJRPYRjlDkSxJmxqRAOaEGNMzPGgMGNjBhHoM3kQ3APS/ZkAC6jriKnwhxRPJQcW
LvZJbBWHEO/MVbXDCok/yXevuF2dC8bgzziuWhZBynVE0iicdObTrW2tvmMVjP6zuG7BodGsYfS2
v2AGioiNJRsq80Iwf7QoCFKWX4wNiFXh9mlt9rb4zJQujsaW8Y8RHpMb3pJidm6QvDG8B9I15VMB
9GGPQ3INmvNLEhGAP/DqYqokrF718V/dnV4yIYU0Znq0Y8bnGPG9/vsfTyueDD2f7fTDqt2UWcl0
Ss45VTTsIGBLWjK5oEUz0WiCypRl0kFHl7WDwaG1b1wF6vscAz/6Lb1rcFDkOGc2AFjtvFvOwqI7
LVQpTX7UMZMBeUHwQeHhK59ho39/4Sa0iFt+3uq+CbULlwdvPAgiRmaAYT2eMGG72mpbcmMC138x
7F7KczMWW48SzOQfqwU2TV9fP3ZI3WCzvenVh4Pk3/MPryyKK68DhagiEX6YprevcMoAh1TOwA3B
rKga2DJnsbcXe1PGOyOdXjmw7GnHVbXxk+Y5iHvQDfMniDIshv8b6+U2D2Y/N9zvBRSCQWqfmJKA
XPaJItcFAiLaOuZl42SfXof7QjpZJgfz9Diop3rD4sBfsyBgtppfMCXiKxTtD/ki9ErcMZEpZj+X
Z3Sp9LnFpZwFYqWNqlnNeOX6ULNhhYToTfD9B2kvPiZ7JzflUXPB49FaJ42Cbv0aSIlDx4XqMdUh
vMNokEIVDqTgPrPwbM7YrKmDIkFhY2ERRjdCQg5ylrAphq/2Z83gY3BuP8f9liHHkGDI1GsoVWt6
8J21RHrs7aA+fpfMPTaVK+j02l43jrcTJlcai1qKEO42sTcUAWX1Q09it7Hw/eJE/W7bMBQqaeSR
nXQWLtA17PkquU0GyB4Ex0t1aV7EO+29ysV98ovP1vR9ea0QwuOLl8xCH3PSCQY4tOChPubHtKa1
JoZ8QOkQPpDwnxJyrnhAtO8jv6L9I3LFxikRwzcWMmSxWKYpLj9xMxkNdBtlfeYbNBnIvlC5MVZa
qvN6yB7yRl1BBcUU/+GCrkZ5B2N/Zd/BCPqGuRo0YrL3SznEhGGOOvMsFphnrrhMEbyPEF2wdtCU
mntAZAtrRpcwfAzsi1cep8hYCjF7+6M92OJNY/osQAyS74QvYq6fuG/TZXv9OsvcBIdiZpE/0S2a
mCulP3f7xRyUQqmyUBbvbeNQY/jEWFlQ+SKCkFtMQCCdTZmd4Ew8HJ7D5fPIVmxseUdMZu60rimj
+x5r9ZQk/AZhtWA7qTEsTxS/oFH1NVuH5qOf7dlrwq1hrZ4VMei17HyzVi/O1c7VIM5JtbSHjMpo
UZnCFEutHqtUZ3KqI5t3mrQeveoxuur4duMS6TTSe8dmt1bvn6mt4ovSxCKDfesB+TMDnn+wPxlR
76ZfHZv6w3MYKZ+BokGEoaAbc/VZpSP9eEMJhh2PdYWXUJaDyEYkbZCjPrKBiXntI8hoYXNHZNeM
16/34SvOd3CvW6p7jbD9rMave+Y0qAXDATaR6ir3DPEN2li9V9zQxX3ZnWl1s7sraUchIAbQa+iz
Zly4RsT9pzkE/UjpoVSsm/o4LLfJ2NQOVwy+P9EmapxSex1D8cvUgWbE3vUDuPnFX4L386nsHuzi
zKBJTnjHMX2kQNlAyY+J2iMFRkf40YLJdK3IKrKGyXb36CssyhpCwjKLvaZROnZOFGQmvUz9u6tF
R7XMXmpQyaB9Tz5PzMnttbXrEvezGmHfx9diIiqC0qJZu9jCK1q3KK/DNMKU5NM45rjVPTISNprE
qlVwM6vJU9nPM4MO3mAfjLwrRfkMi/Ua5V3N+vm8jW0Dgfe1tUzVgh6lCQ1lcCG7dvQk/Is+dORO
4M5AfzVbqyfd4UO4C4V6LFH33dn+WlTtNdBp+mNZaemk7Bya2nQ/thc2kq61n3/zYaVFHf2zvufv
UWxdR3EdFOW4pnHSY3izV62SPowf1TOsdRVqFDBo2pBVYcotn+kva3izQj/mJV7NIEmgKFUow77Q
NfZvV4HTnwT1dZZTqKMKVOHS7lohJoZp5/XmyuDC9WXAI4C7G4YfE2VpyQmnf5qQ3Aw6iAzukL5K
EJQ08QrGFN1S9sC5en51myGOJ8ZRzfBOxJf0jmFCUfTsGhvcL8yxPIh0GlwcbczEyn7jC2K8Nj5o
blk8tgbmQ8YsjzGkam2sVqdFvw+Myu7zkAqklmA717OMUf6ehHSQylmCm5+aw6PLqe8zzP68pLJW
9jPzldDo0NqGDjm0HDea0OPYFZK8fy1oEGTRXC4Nu4r+QABFiT9EtIw5TAsuY0rJg4zFjIDCWCWR
oJrZtP5aQ9zm2nebVbSxaZbf/i1GPJDRgMC73+XmoRl7jsMxqHyM3rIkBnqEKSrOzodVuJx/bkNl
P0yehHx228hWcfxxG69q3NDjgAY3SeLX9W1kaobfMoHZW2sNMlPFZIQh7vBNfEGhqO0Y3jzU3CFg
fp6IeZfNqT43559TuXlVtJ3GdJUttDilmxbCaGtn7PBjPRUbquvU3ggUeNIFM9gbsXaA3xq4tfzN
44JynIf5X6Rs8YpAgp2bP0AfSY3qEq3Yoblr0ep1eV1aJ36JLPt9IZtonapBgmsFL1AIp4cf7fke
o9h4pQbfgY39uzKO1vdNPVd2OVcWQs7UWvrvAW+OzkGXG4HFrtgUm/IElQ3duqCrz6Ed7Kd4Omy+
FyEMlT9jD3GgtUZ7mhjeh5qYItBYFIEOL6UH+9F3oGI5a+OxoQYq7h2fTXgID+acjbY8JRdzHmN9
y6htnUhQxEWmuuQH7ULQjeW1ZTkw51H/IY2wLu+DWNGqwyb+0GKuDUNyTjxRrovjv72NiIEdhVWK
LFYSumZbglgCv98O9QYFQzzadLKbgxixYtEgJc4c68/6q1mvsSJFRvdZS9viaEk2SGYoBRJ2NWCr
I3sn0S/hpZq4vAo7lTScu0K5AWNol8f4jMMxBOkca9ts3jh+Alzm6VNTYtMd+rdttqC+dXr8Z1lw
W2yI3dBUYhtImEdFnZ5mqsR1BIoWLWW52dGhdWpt6g3pGAKD7yXlFjBmoCIymjbZqcANRJnSAoCI
7X2VlgXcNX5kALFor0RkwIIInH3Aefhno6eyx1cr1h+fTHIJIXmkHsG2LLmGXLhQYmXoKfzPheMk
2d25DjzOLs2ZcxGoM9Kzy2znX6dA+MVKScDWgPHfTkkTcE8nZKYuTpXtt8GTNbCC7uX6CjVb5vA4
WzcQ0AI8Eg9pnWyCC8HijrW7RFLf2ZeIo9oZB/abu4RwpQAFsDLxuAC8hgcvwTeaVgBHYwKVSNsK
oZNS1Tzc3eeQKH19HU/l6JC6AG8RvK2h6E2iEaEHwU92FKSEkn3LMaAQMDjQd/zOl9EjIwZB6fEH
IKXH51qf3Y+39f1oLO5HztRYNH+8xdYYqego77L9BxF3h3AZ7TVczqqTEOHjSkBbibqPHvBJGyBU
opig0RIIeR89XHj+6bUxdxTLliqE2iqooSZq3g0O/Z1XzNa8V85KgNxwWq5fo2gXI7SAGxVJ508w
BzJMtlz1l2EREEMAQ8r7PoOr0IGd3xDylUcIYZwYMRq3U7t13pqLZEV0NJwdt8+mGg0Xgyv4lc8n
QB4YiSaZWQnbiAr+zbHTDqXHEBtDKCAIi5vSWD3SsVVx+J5AncASwOi8/0PHnR2R/lCGJK5jz+FS
MnSIwRgO5FFMwQ/9FVX5f/9niZCH6cXIItPkwjOzyjXHBgbjDKqzfXxPiemwDCY6wkh63MDU6rcq
3BdYOG9umL6I+1tjng5fF/Sy9M1i7ugBng7PIWM+WlUACRe+K1hwWAbrE5kMKRRTgjCf5/IYnQvV
IAQvoeBFJLB6XJQpf8HEoQswC/VnIw0pAvoh9uCrCiGQFYP49nps/iVfJEVIaxclrAS6WG5S4mlu
y7b6a+34vpyBVs/gvU1kPvxxD2T4luvPUS4k6mrmzfLDchOfueJMQYLecs2dfAZPqKdivfEdP0DA
Z9dtMnvinq13b9vCu+PL/J61QODzmdis0bx6GGO/lMxes2KBs9sQFADdO5/VQfqFlZ5xuG7SIF8K
DI8DC4k/THibNS5CaoRl27wxy8/oO3x1rfv01VmjU4mn6prG4pJYpUGyi6d3Wr1DkWW5/SF5DC6y
fMn9+dJqObVIqfltyOCEH5G4gAuAf5zr48xf8HC9hltLfi8Z4JPMrgGHn49jdI7h8LOKEgj+Urh4
Jz7gJCahQzWaRMHYsmowVJiGf+pMW3wnUEPFf8Rp0KyTDlxxt9dEFElTQ3p6AZ919TvtY5wEn+TM
eTydcnYFBy1MWfwnZCkf0nsE5u8Oy9YT9xFAQIT21INZFkBSsbMGuAlltWAg83nFVfbWYwFkcWCd
fHAhnvP32Twi88tLUlAAQaZnaXd1WCVa+wUfgaD85kRKl1SW66Ay6vlzMhKOzFDAwP/r5Us01h6I
zXcF6MYSX+Iyo3Xw7AjhEaLgM4AsXMJJPoHswLPuiqsRnJMYImK5unQMpIMMQBkjNkMAR5hGIxtG
LzRaRPE4mCOsx0iV56PBxmsTSg7fgB3AdVDYwkh1HAVNJW2H3iIY5BsgBp4MYMHzUY/VpztO9XVA
N/S5NgoxV9Pn4Uq47VBJxE3wAfE26lNJhIYb963Ve/YY0Jh3yYpVS0GaEc21eAGyg53/LgrXhZSl
/jWjBeZ5hD/gB4omig00Ikfl/J3ls+eE/kdjOJU5uWjKs6D0vDNnT+Gaiz61SAE3YKUazBRWP7zV
CATdHxTAcaTT75GFkaHItGqQgWJKornkn4Iy6MANKP5dyBBARdwUE30izp5A/KnbqmnO6qAe53+G
NqOaEchNZyTzeZ2Tvf6CA2Y1ao3tfvI6l+vWEWcAGtnqx4yvePIwkqMpD/Dwb5wsb5v39DV7Ct8W
tT1AawvQlrYeMO7otEdY8gNhRT6quIIzcnRDdIhYabQoX9FijaY17519lLwReWVCuzDZG7Xzewd3
hL434IshK3TXOsOA4vdlLA1lgCmVs4KlTunEpsNvcIZRAMf4BF6h48W8nGcBMrvm4X0ACU4XqP+V
CwASDFYF5iZ4BzLc3mcI/Z3GbPYmAzl+OCq6lj+sdi7NVSGG8d/x84+RbAtndw8dn3f+kfCGXBJg
q1YdgFwA6edQD8QF6cuHyqDKNm9sBY2R0jMYYKh4pxJniohC3IeVgRlkw/ggFDgs5Dbh+MlPLZoa
KAP5fYtq/90TE0yJQcNxNdApiwuVzpgmqyccK0vsXzn2fplh/Nvo57geutroPRCo+YoNYILbZOK/
+Gh0VU//e/VVz1zYw+iY0A/BXIAgjqte609d2Hge2v3rsAzCS0Q3Ox7+csEnDb8OnidtVAf3DRmA
MjKW3ynxdD1/nlR6y2cbek9oOzpZKbvvtJqBfGNqp0xpsSD2fgcRYGNnNwZZeqzgJm32I5uWDdpU
D7SpNm1OabikTAn5YETPyQX0ObFeUhHiKdBxaQH1C/74hoSCvAzXPWhVd0kTMO1gzwulHSQTOzzU
4hvyuBAtqqwRsCRIF+UrBzN27HsWtku/hCbBB4Qz+pz4edma82PKj7SJgFzkKLs6MJYJK4ucbnjh
O3nozf1sykmhOB1mG4u/o0UibR9T55MigW03/EYf38iA1yRGDVf7ZbjKTkmn4ZfB/kAOEq4RXI/r
tN0YmsNoLb7YJYf8iudiw88H70EDdyyMk+OL3Ic6aI7rectL+olvclca/nMD522ijNSFuqhmPN7n
p3GCcZbcOV7fL7bK2O5bTjmR35STqleTmjT8alZOWtyrfPCd8m7llmMTPE78FBDZE4cufaGMiV9m
cJr9N6v92pw8e/vx13/79xE54nY/s/nVFydaeeQ+gmHp7XGT1cbYhkprDV5GFtJ0o0HQs4eNrjY2
F7oL4/M9wHcM30J5bzyNX8n7eGM4zWMM3XrOe+yDxvCRdfm+CwjYFhq1gZvxg5GL9y72zwb8VUz8
GNHin6y7Dfyw5aPRpUmd2/KaM3k2PiNj2LmLNxvcgiYgHLD+q2bNcbiWC/r+H0vntZy4GgThJ1KV
ssStCcYm53CjAgwKCCShzNOfb9hTy3qxFwsh/WGmu6eHt8YdU7yk7zROwolmxcUn7AE3XOPueZT0
lvzUPRI4MZ7MBckbGcrjJEZ8IDDk529a/UTrzkzbwwtpl2RrMCjEdIuyDP8kJSapzGpp3KHtVfxx
Gf+nxxbI9bGVEhTZki4P8kLAbhYNcpdq7/LG6f65rxd356uyus6akcIEzB9f1p85VdY63je7eIOT
NlvD1Z3ay8fZ+XuTiSxz1K72NDs7QJDShC3Y2FPt8DjTL1FZd9bvg4kCesTlWloH6+ByoLO3VH46
h3aUTu4r9RwtooU+ihfVBPTxO/0u+GOOHrMWna7f6+DE3ekxBKblyJ0GV+OQj/KhPc2HvJuCtUty
znbZDqTLxi9VWd/PxiHZZbhnBwyE5qAM5K++TPiJSBUxRMeB1ZhzyqN8FEyMg/MjR2NeIBSYy4uc
H3fqzMshluJTfxZf6yGi5aU39choccgWP2x/QAnKNN74BFUTf+bPnpOaj5Wf82G56xz4Oy93EaG3
/+VOo010Da7xJFzVu2DRDtNNO2qH6jk48mwXrtqRP1O5uvVO+ZG/ylzhCPFkWI7yXb6j2TKLvuiM
2Y5ROQGvU7OA2WwfeyUo3WyZ/j3nwUE9wUe5t09s6t7wKd3mbPWveTvFBmtUHvNFO432IppQ9hpH
o84RGFudVLMMohd/ox2mPbto9tgQKi/oAc8fqaaGTKGe+7nCs2VWrIwRLaEgzuARzuXGOOdXa8e/
Qwlu2fUeC7qLdMhQgq9yQ7RNjb4rZRv3IywTbgf5teQ3oRDKI6Uz5MooPHC4eZJcPlfiakjXupWO
i8TROBvkmkR+ltaVXzT53c8BCHczzH/kqPBa2Qbyo7zyRgb4ebKwznJ20Lj8ipyLOiGasYbauj66
12qOH98p/cumMI76NhJSD93M3hjoN2MPgxFOAausfYtB4NrZw3yyUYOQ3KdHa++CBWx5DQRzcsq2
9+njFK3vp/zWESNkc2HM7AVSvR5RB+XXypQKWtJx98eBEUCAJ0Qf2ZyzBPN4nZ0lTL68goTZPsBn
wH2hbpqCCxAzEQcRkkOPSQI38SfC+kMlDp9nCes5jgbMDz0NdsAKZwpm8CTa10F/yb56oC/6nJe4
c6iRYbrG3w6BHYQZ9LW3YC8Ub0XmPoS5RXa9hUd7bNnvP6lbeeNbolqiVPYudrCCgBehYUvTzy/2
o/vtRSArfmV9MR8iVKmkjzEyJnxdiW+ISOjlilMXhlf/yHNocPHt+MPhzL5FjMsn3dMYq44ugVr0
F2M00bkQeHMwMkgLSh+Ulye8d0e205J35R1Yr9JuAodLTApUdwNLSzGnQCBzZJkE6WEZZFGTxZBT
QitPjRxBznvPpyFkx82PPJQ4n93+s0VLo3mU17Sx47XkO8+v14VtE70O2zeyGcAd7BYQ7qDW4tNT
N7LnV0z6amw5Ly4OWFByg9vjUnIWEI+MA+IBIvtiz3sRC7QSWwBmavBfF3VBG3SOwEtIFrgXH3lC
fuMbcmdZhekuStIQMqb4GWk0CXe01vbwUnyi8oY7F+wTXlCf62GteA82iXDL+7NfcEJclmLvHYlQ
XmOuJw2uPrdS7jj3buvMeLk94Z6aR3fTzNilwp32Fya9EUt5dWBDbsne2l6B1oRKSekQWhy8Tvd5
aeYRolQGJLH+S2IsnziJMIVu5jdaWtkowC7sHf6NYMQqCGm4XABmsIAJXhkSnn1wNZpbkubAYBHC
b/l0+Y3tiBPnPxuhX7uCsI0zqFJuSUd+0NLuOpBbTmxCSxluhHlkDARUpJKVci8+0C6//0Co98Hp
YHBxw/mllozbweHlo9+4ZBwGE1haqyMzjqW/OE/oocrFAs3gfd2j2/S5NvaRL3zPCXHzuXlph8/F
HeSt+M4+8tGMFUd77XlmrZgf1V7uwyk84XcijGa4DEEV8BC40UtsWo1hq7f+8jEVqjjb1jdN2im+
xsqMf7JteQtP9xOWt8Snn8pyE/E9IC9hd3KTdlneEcSFoNym9LzZMxRwzqcsU6S3MJHYg6LTHURz
OpjhNJpsWY9mj61E+Yid9/r3C2i8Je5wNxjhrtpl+/28vFfMZvoJXKRqpJnpx+f+PWtmzti75iDY
KkA7JQB7Y8Z1IjaedbCGY/VjOgXrAimtcLb2bzYt0BJVWHI/huqkXLx/UAyhi3ssYnFg2MQr1uXn
Kt+U7BLGyDpDVQ/bSTozUE+jwcBOMkCdl86qeTlNluDSDp0IyYngSKuxA0DrLZi86djgKWDud00b
noXguORPTDrQPur+V/zLpCa4YYryoxs0LbMrPDHA7EVzibiU3ib/DW/SKuqXNGXPdOHB//N7oFvV
nowdUmHPjOYuexvzyGogoH3++/6zUXfs9eO/YUuwz7RzjxgScx7ahTvIWvrJ/eXtqQe73bfE+4wp
5jCH50fmAtyAFUJIA9622rN8MHq1GUuMtuLUPvP3TcOJ8BbeIlk+BNmXMDwmJoPnYhaejHXDbSSG
voQ3SHVuDOOUUP+Y3zj7f/XF2gX04bEVvoAs7jtc1ghv8634F4BmfYn1b2cgLsXUmFB9Xf2IRwk9
hihcfmIyjvYQ/6gQNbqU4PgjnedSpc3PRtJbLl/K1xDIXXrWvX8crF4aLLurH2kcKnqyDB6cYfmY
xuu6b+ypfcaUmtVZwlCIEhZvxjTztLkAtsPCcMFlYZDeHEWXZ/ebfbzfmHHazN/aR20mVA3hKRt6
hwknmV3966wEQOysgEgWHLIZ+LjzCmYpRgw6bg3lVnCTENm99/1CWc8miLuGhE4tSnllFmLJjBUc
DePwPPQmDePcZqqoTJKczED+sMNJglDSaUTStQKmRt7wTrvNgJmG3zZHtfA1D7kSftSVMhyfH9BR
gwK/YvziBkjPEJm1GNaNpesHxTDfKfPsNZA2PfKhxe3/I60fUDCDmFZOWRqIiGRPR5n6pEr8Yy6M
rBaBHmYnIpgX2aKYhcgfBI2op9HGIvUTExEpHBLFttRvi25WWgBmC4t+j8YQo2c0mPcFcxG9a41T
D77u/OaDBp8yS++LfGMgpU45ChEmre3EsFjq2dVbvI7WNIVa0GeUFZcaMCgoZ8XO4x3p1UM+PAML
5n9IeqGiGKMQVHDNe9ZquYnO6t9QCE9EUMpK2iaUW2ef4Qx489hJ5w3l09LU8D2Oed5uq7FyqbcE
vvqNL/dpuIzX92l9q28KKQ7noF1YARQ2XJoAfjZfKSYicGhxTnqx2SG2gARC7YHazmYftxF99QG8
G5SQ+A7M70OFdnonCrf/73qYLM3tax6inGXSsh5lS++WLWPCE5U+tukazZdCQ1wcmrA7RpUQY2Ni
YK5mwp0R36AEAExkIlJqQ6s+XZ7Tiphab75FSde51LK8ER6p8oniNV/MG4gOV/avPiU0dcymKueT
0x1TzFLiw5v4vFpD4lB4zBqbL91tgdFxODLGrznqAKmG6AxqFt4MuifhPgvA95oxShYoWOlLzH3+
zeDy6GYwuy+0YXPONs35cQVARt8FMA6MCC1BKA0W9z4TX9+PwnxcwRQx8NwgDJpDCgl3B2wLZutg
hIlmGOgP/PfsH0kUvvNNdiSkRyukb+oj5Ne0/pbpNkIrkS+RE6B1AVP/4dtyKe17cQYYprP6KmqX
5IjQVAxnRbtKQ9Lrc4X3Nn+EnUHNBAs4U5bK8rF5bFCvVDtxMxK9LvLaBaA3/pi8+Mm2888KSN10
dmBux/Yq+DoFQlA50HCPI9I3DlchcMdI4k9MFuo5rqaXgLFLH4KVN/Nm4fp5eoAgruJttPV4cyCn
ousjvo669EN9DpVtQASA9IGwGU0K8QbgMEg2nB0COUreVDql9QjfE7mc2hkuCUdcchFgRVQmPHRM
4ISCY5C1U9rHrZQzpmwlAKS+kd68L1yrpD0Z4nJIg2SjLKFvXvg6OUt/463tP4VSSpJoXPvw8OMd
zwDu+bOL7SysCTpknjz2+irbK4TJRFaEmeg68fUDb7185weoxPcSGV7lfFnYScmhSU8+7j3z98hf
COkKNosHnAwPWr/iHv/lH0m5QObBfJGkoBSDZWhgcJGq8SlxAUKfqV6To3rFPvpJ2EVJOl2SEebw
Rn/amFmVLQn5AUHzT/dOiOgbwRe4y5Q/IKTsG8sKWnNdw+hcCTw/0SdxYnWBaV+xexJi5RDxoJYh
rCtgxsC4MP/ZXMIT6wHpDbkbsD4zzEMmvwIjRbZnXaoe6wC4cLm9E4LRvY0lCqqWOOO3Ep/9acqC
E5OS2FkXx2FuDMYDAOPBIYMZowwWA3Nrn51QD+J7DjPw6bRwog82EQm7D7MefN8W9Zr36KNv5bTI
kPCFZHiIoEG+cjLqjfPjzIBxSJM4J/3GisDSxEqlIC5ERITsl+a8KYsP5sNTeo2yiNNteZZtpKkv
l5n1euTs6iVuRZRKBj/a6r0CLyUC11b+rYLWpeRznwdd98jOStTBhUGW9VHn/btGEjDNsi0nwRkg
kttGaCpdJK30k2Xfp4sNrXBob0KIpu0StoQK8xl1zmBjnMHSKltjGuBPo8/qS7wtWLpdCAhxJXkh
qGDlZEcg3Kdo8ci/TA8mjFp+Ye4Xsn5urIk4OuE7gk0uRirz1y5l4wyHLa4Z1RilNSfmL+MfTtNd
cN480DAg9QS5stFGxGxFjayZiBae65qet7JM21tjrK1F5W6fBOTojKpVZyCkQM0nZEUmBW0J+Sgx
JENi+Cy5Xx40DIX6n7d0LvzLXWGYINdG0kttORft9Porp7SG30qr8IKaw5hiBfgK+HAm1yrbCGeO
vl9E/sL5PWCTZakVdKLpGrv6yj0zzpm4iLzP0Msst7AyfCevAxEB0nBBL+BzDFl8pesA//nYwKrI
SrvDDQZL9Dm0aElKBncGzdb5f6638+AM7eZPKHU41Cw/eJfgIwPpc2V2sp5zwGSDBzWmjnxH33vY
7gwO+GweAAfADGCpWQUiRJ8sYeclZQmgDDwQJEAmmwc+F0oMVMBCzjCvQS0boRg5GpsG53i/9wva
gWrCJaLkR70MIw5FDV6B1NktJ9BBOcaSaAGAJGDGq2EdUQTYYzOBq0YblVT99sMdfTRhX5wCp8On
Cs5AGfx7x//1c5YZcAlMdyTCEaWkIliYd6GX6G8LqZ700l1Jd6MXVtwNBHGLKr2LdgIl4p0yUmp+
wl5mfFHuy6MEBt92jvlFO4qjn0Z9PeWAL8qi2nmNxuKNKrLHCsupoE7hXHHuxNfW6/EZufuKwx3i
4mpn5yzqZP0aXYKLcn5zK4/aurPLjgbt6GtTDMAZADwgcdkR/lFebFowV1xMh8Mj4j7iy415A9aE
+AGTP9iib2ahpEFudkpwIyYKscbWmGZGiw/lxeWH4E423Bjh+s5Q+yzEEN3cEfQ1QI5sBOjlqcOg
96L6JXID0exIsQX3TU7kiBCgmHUGEIFzVCvMLxo/FLgo6hua+Z5fMynNl/2anTW/sp9xMPQqyFeQ
8UHMcW3g4nzpo8BHyI/FSp28fyrwt+yYLYQ3RKZ/VHb1BiYNheuHWkNEnPtd5gb7MHtKc5ZTPUi5
CKoYjgx1i775ym5UoY7RCEAwao9mkJnCeiMd/GhLYBuRlzAuPx+0y0sJZhDaMy7SM+ojFVvWLncR
7tn+s9qe7MoFw1s/MLignxnZgGYchY2UAvD0zChHHsuNthU22m/vzx7XeCJRx/24Vshb+J1m8Z6+
Fw0+dPylIzL6dRTIzY4tMNt83K1mXH5OImGXZKbwQNdBuBJe6bENmnllrnPFeBQY4Xw0IcwRJRhw
OVHKuAggevZHLsO5PcMBmhGeMA+R1TO8KZtDDJAsnFGK5KAlAmVDLeYO1pflRjk7u/dPMYONjGqh
LV8zLrpqdwn8my8uurPjX4FhzU9ZAIMAm22UJ+hJ6aVJ9QFkZSLXCU2JvD1KcybYq0tIQ92RRREu
Jb0sPxg1In3g7nCj1upHfMIiZQHj4n2OYgJYGd71s8MT1rJhhl8Wenyof+Jb74ZHKeE+wX4A3ofj
F4E1sTTKpJLAP19KfGufqrl96gAK50dRmnfODCX9/xGEn+eOT0OomAAFUdzQfL7+TwzHMymeJSDF
44R1anO/dpYIkBhMDC2UMjznonIt+ZYfyjr1wWVZRV7SI8H78/745OkOeBaLUYFPWWxMfGiLHutk
xPhP+6xWfG6uFPIs8NcSS5Aa9JBZJctFwMFxe0VY6sm6ymYZn23Y56ngtPPijHMihczi7lj8RRIa
xwdId30Dh8yEoQDpEweydSxaQvZw4c2piqAeYOHyxMSl1sb8U//Tf4oH6yNbgUb7glxiPh5sDv9C
QFY5l7UJ7VN+iEfuWKRhVNSCLoc0QeGTglOyq4rCEXDsg8G5C3hOxAuEDAQxoGad1f0GNApGQaO6
hYZexz4KtXjzTyX5V33DZ+/GFvo46WRzHcwaSFdgrG1SIfFwq6iYUWlGqOwFVfB+5R7LikK9Gab6
zpCaNOpzqRLBIkxSUJpxDbk67CwUN4dH2SKPCVZkzYhCZFm6mEjcOgZqjGlp1OUrqwVPuEXcqLYG
QBVAnG+54OxmbAGMXvYPHBr4luiF7cT8c9f6XFD294gy5n/VoTidZGTzxfgxdS4RnYcE6RLsTLt4
EwIPoBxa5QjGzDcxXKD8S9eoC5jd1j/RdpsYDmId748FwFAFJV3suYS86rHlsuY3kGgeGQHvJxLj
uQaq/XmA2xDBahdlJabr4g/T0AtKyodhJNgVqp8GM6vizMS8X8OrzVOuhX0INybexYaE8SpRAMHU
2h7ra+34gqJCJLR3CE+Iga98USlCQWqy4EeEDgk1IfkX2x1Zi3KtAWlJjTtfOEiHNBNAs4JEHZC9
GWgQROn3W0XaMmCEl1ZXwWISo1h2nLTPoi07wtl5f819lG2Yg9wHd1oxmoPyPqCJeENBNqLLuGfT
NyGTn/AWJE623k3B3NNuPVe276k3jnYVbW7ZykltvLVUbTpLTG+JUVzqTXHGO4gOqjmTDZ3ZP3l8
wuByQr3W6oXNlzWsWRkfC+AORhTJJB99RgehM4nLgkG08KTwAc/YCW5pU3udU4w1bf/MdeeUXHT8
9d6LeMSFdNekVfE5PrPeM6aIuxg40Y7/aQ/ROTorRJEHd80mwqLIC6JzfeBY0cdGmh3GWDK3XiP1
oC0/wYtJjslTDkNqM793GYPGNMXYtP3Lja+AIKns22GPpC3F9QjOFSc01DiOTON2Ho8+B0E9RShD
+Mfw5cEqTMrH0swdCTSKVb64eByft+fBibNS80NOnGX63wQg3UOPq6Jx4SBAE4qUYDmE3FGPo2UU
ZbESsYhxW1kJz8WOSRasvEPInv8XUK3FsiwJfLbk24M8t08sXjVhcY0ZNvADNUgvqLt6Q8JNs6YN
twAFV7bJNhF9ICjxnYpd84OdkLIyEna0pOyD3FX8IbEpZiFnsSZ0EbWedyBeKRCFUeyBPFXSS17w
b49nwLFFskGBPny8BJnqGoo15aT/8eHUP64jV1O5MsYZ99mFEU/aQRbyIh+CBGgHeUkPWAMU8I0x
UowJWUUpeI5pFaXGbde3BiRuaMM61MbGKxZECDJdmZsOhYt9y5s9jIUaTFo6k2T6N6EazKC0XBXp
tKx00aFahyNzW7Imz+ODtn6v5S+U44QWF8iLnF1ydM6vFRLAhkJXnnGtsPphA92RGPyCXKxycmih
LYl4CMPy4xuRE/wKeOxVwix2CvhNtEdCs6JW4mYVXQolnTOSJOdMzRZIA/xprLJriQaJF9VXZoio
XB3cRohq7r2U/glolnwuck/jnRvRZEHMIj2tS3FeZ2+FW+Urr8zYmVx5J84ZjROlPiT4nBa86qdS
075mx/ouJZXYeppfr6xPYEiiQ9xGpMojv/JOkgh9yhJZ5QVNsFA68jJew2JPVMjhyTMUuecJ708l
OxEi8UgtqQZxIAOE1xDzMS7o1rQjWJ0mLPQ/7zEFCLnEzLL/POfKHmx6BPfL5yUSj2mzW27ANT9l
xb7oetFJEkdzPThb0ZIRkK46y2IXbqRYirBAahmvrLlsMEwi/cAkI1hkGjGrPMxGPpPSwsXi3yQj
oCDiZB7TqgejLrIhVC7EVxydZKGLcJdY73Xme5IzsiPiPz4N8TjtCfhM2YSInNvBh4TtjlZS2Mlk
weH7LNpqVnscKvHN3OloMg70VSG4dTbkMC0sJq5aGEck/bAWLSZ7v88ZAK+/ZI2VlV6ThKeSFAoq
7cvLeyz8btXtnIqUGU8pehdpp8ZhnG6K+42MeaL0nkJHk6qL2pPnqD2pnWJ2/XulTDNSOcJFDB+x
3lEocKBs5isCdSVCt2jxoVzbP7Az4pBn200kzVoAA7ADsOxFN/Yb8Cj+kwYxxpENCL0p56mviSpR
nwcD5wt52iIeC/JfUcfAXkpoAmkLVwuB+7hRWQjtCn4ECWKaAwcbE3wN2X2VAV/paTaJSiF2Kf1q
/D70Ci/lASFD8ANDAjNMFSK0KnQxak9mvWN0tViqmi0ah1ZkZ1JHyleWBRaEwv9O0/DVL4LkR/Nx
64kwzau4BA/LWL1SeNS6mmnFE9CiIPbXwgR1dkY/NNd+0gaucWehU4ADlohB7iL+vwcD01Vq1KPh
jQKcTScy+6ql3Ewtm3WCs+4ht8x9qg4JNUH4CuCgm527A5bYyJ5lWBoY7qkyrbNnBUMje29MHd9Q
w1i6Zr7N7hCLfMS68q+59V56pX14qlhRg8znudp7BzbjTEl+Yq+YlVlBsZ7++LM8TF5cUiCr3tut
f37G7DNNQlDlZ8CbRdRiugURHQXoE94ugtfK0bpqMkhyf2k2z03lsJUEmn7wLORhjxQ5+Buy2q8W
Dy9axA9nb1c+oZECP0/OUwar0iDBKf4SdoWAQWHVStdyB4xE2++p1uXBkmY+yr4Zn+pwkwHfx9mf
6xDLuSI0/TOgfGpEpVQxlszATqv8Gg17vVoCghFapeBhbjDvOOugzn71pzcF/Q3j0ZsxpN7nrQlI
leMQ9bZn7xZngSA5BCq7rfP8vsYUJb07RU8hVnOyoq/n+TjStX6T1xP17fR0Qx82nkpPBuuniQHi
/UllPHupjt37qwTb1djM1SD+VTvwiXbRNz3nO8YwT+lc3hGrjh55Iz+xtu+S3g7t2nweI4CO5IVn
qTulcYhF4Xhm9Qo+1LPkiujj7LWOjEPMANcJzMsHHkjpa1CUI9PwUYwQy6fal/kk3SV+joKjqg7d
949S/nrx1HosQGMyMMXkFobL4vFdYuBAyMmK82xy1kNjUJHXxPjeZIPcGZoFYdJCK3Bk6tx7JoXI
ZeGTIKQ/Tdb0O5bRT6T1iYEqOtqqGeG2nQz80OnqGbzfUS3jQ2DXC6MTje+ZOfJCMiSVVjjPsK9n
OnjEOWtPvkHx7b38jhqkXA6lpYm/dopso9EB696hucozvWRO/ZNqz15huuT96tRV6Nqg38dKS7+O
+PnTcRUY8fy7co9KScsJt/OdvhEhUodBSeuPEa6tFEfuZzh+xfEkyPE715WfwEsXugIv13bYMMtJ
/S5BLdrTPbLGRoBPYvbqWQ3ISA79GSWr4o1WTVO/aw0nKIseNQ7mTfRL7GQ77amdVCoTTQqWM1rd
ONjXOiVbEj3a8+A3JKCxOuvHYxe02aR8J+f7U1+mRTRNCUZ0Fxk32wVDaXIP9N8ORgrqE01irSzZ
TqL4/qc7TA/leT/UZjpUaVeoJfS2AimxQxQvGekOgQoGDXV4w/yHfUM3SVXJEox1jEm19l0RB4XO
ys0QsE2qjNa4OmYsLm3FmuI7c+6DRANpYlPS6WED9A1H1oE4zyhb7WK40YbdBKM4OEWcTd9fVI11
4gEQLI/gMehgBEg1tdWnZ42PDxq2uEHfYKbCfOliHQHNLz3PUKOwlFKHJfL5liCVqSJ5EMsUz9Ev
Q+YBUFeG/C9JKWokgIQPqq/MnmvejEjrUKyNsTg4VCtt7QF37M1NOzW3JpIuzSNe9W5gaOC0IrEG
5kUzAIdcXISHhM//pyN5kMRCW4LPgzGTvqKm5jT5HCATnDJVnaAUyoVPizisPaErP1R/aLhbIFyi
130NC4cTwaWG82rp50Mw/UWxAVgFQRBxGuf3uWI1Cqib8cGTaYrHRVIfrLy990uqDNCQUZVAcx8Y
BW6fhXa07nl2r6bSPOv5qBycroHF5H2AYKVTdE2nq7JBY0GX9XSbuvUudHjD7ob4iC0bDQ09X/di
4PLekSGin2eABIwtpK1gH2zLQGCEZDS5/NQDMSgBrKidIMSSIO1fxEVkxbf0syZO5MV5d0AoJoAK
an36YwF+mD0R9VNIDf7R9iQ+qrsSHRFfYIpDk/iKDqR0aPtWOj1qAvJkALorhVL3vhQvUdxHIypA
yQ+5BMdIrIN1M5QSIRBcE9EQZ+aQ2lPSgQ8Lle+RcGpkJ2AoPPQ5XjgH9S8eSdceHW9ru4dP/7Cd
ewPppvAk5fJouGFMNOBdE/7pdmfodL5UqBeScpiDr8fYBsYD0AN9/MM5+wDiJ5ZXBKQbphqfF1R+
RYrChSEIBQQkAzkDxBSAgZhLk9cRfFmYqL9u3opDOvSegltrlvyYDHMsLR3cNUX5azyKlgj+KGXA
zueKwxBtKIBykPIRzmkEVHzGM2kjpyLu9sUO0wth00hgz8TF6DA/PTcmhKugItALwoViVY6u8EkB
HQkQAsID1wWMGssuUPxCYC2yo6m1dP+0ZXx+jbw1BUlLBXd5hoUMhTMyQ0qTxHE+Pfsb+Ivp8wx4
xa8t9QMXXXMovyh2nanAaIXAtECsJGtzEM+zT2USuV22Eb2lAYTz+O3gfJ9PZ+JW6uOqhgE8KhEG
o9jRIe7kK6wSpizgLP4wmmOrgCOZdJbBZmvm4uqkfnre3OnXIsWIOGn9NsMHbk60yTjbc6SQnOcV
o7eejos8VMtSQBx7Xu34c5Y2QDmm7GKeRQs8WoyAQ0i7Gyhk6hoxh5PrKiYRojIVv35uyAcQ07GQ
4PBL+YqpHs5xLAGUt02DNeY2hIdWR+hF1iWEZjCQSMVAdFIaPVBfK+o0NEe0lJdiUmQoCA9yMkVU
gLE4kKBb4ifIq/l//InqVhpAAvuUN0PWtjde1RZW7KxUzzVI2UWuTonM4KM+RT7Jf2TiIERRyJri
D/fWnlicCw/r+HSNUio/sU7BggllRfojziRgr681TNr2dWhWJIjZsUSCxTD2F/6xgYbSqNr5THIq
aVixRqL1uY+KeQd5CAJeMDFj3MHpyd6625yo4ECmH1C+CBC6yY+Arw/YeuGo7WuSX1+1uS7Q5Lkp
iAV6QD1/jEOtmRtlua8fOFyqJ/XuLKnv+IPU1Q4tKhnQi0NLkSsubVW/8Yc2tjesIuBKshF+tQAZ
Vk/1eq3Wdeou/2XgSUoClfb5LQvrrKrvWBRQ9gkBcxh9XBP5RZJXmAKyyLTX0PLk3iXq5mgByDvH
eXbpmqkJRd5NnC+djaPj2dS2PXtVofcLit1b6Vcu9rlPOojIH4EAEb0By923Feqg7EatVgi6p1JF
Q2czKjICJD0RVdlSb4Oh0QDKmibN3fY76dOgfCFWvVJSkf8SHCmjB569VPUDEwpQGI/VbxMfX32q
LtXlfees9WU2subGPJpY/CUCRMzuTvNR9O1g9p7jd67Qt0/piRj++R0jkw8HYU/5QZTQ/dRKDOvh
k4/fhnkvrJVBXEU/5j4+6Xt9H66dRcaOPotOCT3vLvmnA6u+9y7VNlk7N5V9jv18Gx60bbHwds0m
WT1WwQJxe8SWBh9H7n69Q+JigErkmcKT68CyjeEMiALpy1Ah2b/P7rN0Q+uQeFPu/JVVd3ESiRC1
t7vn5D6jO9uw+Za2FNTmrYOROtbHAXXTi2zmjgykGqvfbOCOzHExLdfalpA6p4tN/vOYa317oI9L
OqzkP9okIOf/TmlNek+/ouH7mAyKyQMBvojs0819Vm2SWbHRR4jof5x5frbm9tJcIi9oDuaUQo2D
CXXGKvnsWgfU+cofQ5LigYZaFBiNQ+ePQRNck7PGmF92/qy/Zl4dnvv0Eu9VMSOgJKLljjUH7UBL
eX6TegcEGDtLDuxNEeyfgw3ZKjkrsiTyU6wD4EH2GoYF2iWXclp+znJR3t5U+isrVoj3Pt9agM9S
9A/sfHxfMkSEwTo8GXvn0opMAJCdhAiZqHbhF/j1N3uaHJzFiXApWEtV0hYFYmeFQG3tLbQ9bmVb
4yLHpUZkTwDGedxP4M2IJ++EVhbKX8349kFGzFb9i17EGbVr3wpusxX4y7K9vGk8aNwZ0nRlfaHF
eES7oCB2XBfe3kuJG6z8p3QgJjz7u3zhzNaxfs3I+TZDcxCWNJ3+TYJFpCwaykT0mZMd72gd8nZm
+d8G9Mgd1zUnRF2pHFTj19H7ZfDzvlO/auPOgFgepEuPpOvDNIFdcibOe5URKrr0sqYFoXqu6nnm
4AEI9qy9fjsuGGkzspqo75V+3yhey5eiYTQEtoFSIuq/9IFb519hQk9q3+4leJe4rTbwXjatESlF
9PJJHgU/SjBPSIUC1j7Toz1Z5PS8kn7fb9pJkeF7ABeGtUoEcKrx+3xnI/NdDCP7vTDD2Ttk74yM
W9VWy4gMLKWqVMXio1Pjyps1g/b39Qr69sP6NWxt6nvhqnR84honn1ctVaZaM3RTDLPzYlrR9TwG
ls3ZOLzBo+os9DYbWuQ8j8qaxEYzf4fK2L0jS5l4mNVlxdH3xhYdxYot+VVFe4ZwEqtTo1m9m1WT
LVprhHkHn9pL6eCizJ/WMtXZOtLn6uHQJuXhYbEdMT1wSoIfrjyz61TIbe6vuemVfY3cIyiQhaga
qmg6yWjOIH++t45fI7p91lRgAJaRg4X460SC9AhmlwpkXvWsd9H1OvCOUU7aVv6k+X2qsYzfvWjs
3I3vpyWbWAfQLrHbv45J7G1j+UOHc1xvKefNDCK46JHjdEwc55R1AqDzHdX6tAyCXawDfyuKf3Ud
qh2SgrqNTrAtreLvmaxr0/d7TcNU1HN4TQMB65MsJDAIEUx2deVdX1XdRWBkqsHX8WHSJ/1Bp7bm
Mb7byahTx+PCRhXVYARVXz2NbdLwBgU4RNXSn9HRr/ZLu2VvwrBHQWGUOjEsm6iwsqZR7syyGPeW
vP2xX/UQp5pvJ07G/sOZllq9LwN/987cSef18wooGFcJHS3WYtvQFlmys5Ls4CnUdbQNti7qoPKj
0at0kGcpYz3bedrrO3jgmOvdh36hDbIXrllKvHLtFogowyvg/pUCt77tls6rj3GiRLP6DStdPpqp
7yjIJ0OajClmv7KeE7NysPKBLHLv56C5r1+WtnUsbe1rOOZnLMBavbKeJbJYPkzoJYAD+KWzK9tO
PY3L4FI27SXjNBqTxq6Zseoo1s1w0n0bHIJa2zRJMred+zw1/EPbZLR/p5lQ8tyzer4MItmmfgzs
jjl8GfrpVRu/ZUxhVoRyt6fQHNO377cgDnfk97/2u9goxEIOvhCm1lKpHS0tPVG/tCbTSR3aeUd9
TNy3iMje14T7/6WmwToq85n7Ukg34rBmL3OvbonhcBZP31p0VBW6YTls56VG804YlLhFAJv8pHUy
tHL3p7DUpWnGc6tUxnXqUXpJI6GgHiXR6A0UUdpkYkq8dIJ+FTsoNuuJn8S36M0ZkWfeXdRPZZ6O
kk47MfxsZHeeizqtsMup+2WL9Jmgxc8QcrgDmqzSkhpXLPp0g4voLUqrzgZoVcOxo3iRtq9N6P+c
Uu97eouq77hq+kGM3lzR+zZNvs1VSgdnIvAYCq9XJ4MXrc29ZWOzRA7y+kfFZDUbqNUybzc+Qhl6
awZjLkN0nyWYWlH2qy7Tx/6Nw0K88AkV38+fio7bqLy1ATkEAz1mH+DzIgzqk9eA3Z8zSLhk4VGs
/JYicoYDoBSIdob+X90gcUxxDzqDuIssspiB2LvEy+TI7RfYq9rNttQvcqWeGCy24rRYP/vvoK/g
J9lgxkYy22uDCfKt1OorgLVBz7zRBIC1M3p2FQiB8gqBQKrCI1iB8uvUmZGZ09AFG2JEHyqqjQzx
EcydR5E128CgsyTpe+Jvej9i4DAKj6xdQ7ZLLIveA1ZUheNXvTzuP7Fbz6UWjA32cVPRLcImA7qn
fR/PsLCHvRiaOzJ3oGaqBngpRonN9ysZBHAW6VdnrR8xlGMTB/VA5AZM4i8REPLpPFq6PfqICNmY
xSrAkCIiUowAa1FCPZhvsArmMGUHWg/1oOp2+cXsiV7+mwIogxQXERS5UacH6EMz2lf++wQG9waC
GhJFkZ3nvccN6poaKOoneFTu5oVgT3GGd3VIE2P72VftQRGSmn/JrgdyhoE/pPyuoWwf1wWkKu8v
PDpS0i0uanI0r520h3nq8+Bu31W3RVzNfbtlJ9TY7NCYJYDnxOBEFIMN3kaXf3FPsMAXvkPeH9/k
rOd4Ayqe/yPpvJobVYIo/IuoAon4KrKEgmXZXuuFctCSBEJk+PX3m711w3ptWQFmerpPnz6HEZpk
Fl12wZbEGoTqle4JSil8ZrDdp4vrAjeRnmBsCEWBpPayScg/UB+Pg6uo/tJ7sDNMyb9RTheajSzF
UvtQMrLcVw0XghhqA0DJaePCj5Hv7hLTf7BnFFehSIIO6IJ2xaKDpA1hO1lcZfYMitQGvaogQ+/W
n6aDjDkeVAr62KonZdHdCCgCEZRo5XA0bfQDgXQE2Tx1LGmbz7tJ2rfrz2XaPSQMfB18iek4ANMJ
6Ss4qix5ZgWwUkI5DkMm3WNNo6xqmD7ihEnl14xW1Psli2h1aAnqbS5tiB5lVXR+Bttkup1kx4Q6
6lTYtyB8Z1eD8Etu2nDB9q9yuc1ga6BK64RMx6Um1RHv1kiUAkGQRQYDkh39eJx/OMQwGUaAbdym
DCwor8/sHQiHeKEOoVS8GE9/yDxaA/cj+FBDNBeXjdvErpbpIQId804w3qHp8cU9hMjKNW2XzQqI
S7b5wog38WQTGUDpHnh/wVItYZmbXofyx+wA/yqSL/XI7/l8USleYZLwvMvFn4n2rVZ+9VAsJg9h
sA4yiYImoJMxrG1tV5P7v+otu3FZH1LCS+4iQRYT1kj9mJ6kCpw2FizCfNeDQNGxU2ySfepC9elT
fSrooaOSCNWZLwhR8Eh+GVKu6bAex9eGhJ+FXnsSrGroekA2ECTWolwoFXsEqDrR/EFIrladjo46
hC4p1OSdjDSK5fDu1Lt4g4vhS4If4Vv4KWANL7kqgC0a75VrgrM27HaexL7j+QF+yYBJvXKwSctL
DzT1aewmxt/jQ1a56mortS6ypivFN9sI3bUZqfHBuTOWxykn2/GtoxOC0jVtixVYqlilkJRb9OBx
yrRwHgGNJgWHXurQBgFF5F7UiFYj+gqbCJYX8eK3GdwsdtZES9Vp/k38MXf3iF0Q53YJtadzb11m
6EBFlM7vS1/VSXIdAs7q7pZlyH2qoT9zCROmCpPX7FUKH9/Z9zO2ReVEUptxesT2hB43F1VxNdXh
Xj2YhQfroyUMRY18LvOr3F09XFQOHtRLdPjoRiCHD8zNL2JSAGpQBYPiZdxSpAkNt808XdtzYhvJ
bWLUfgiUft+op6l3me0zFNgo/0Rj2Ym60yXOanZkykvTUzSbi7fQ64QQLjNZ4TULT+WV6V4y3+pV
NGFFyJ3vnOVzGl7i56tmRBJYUb+ctWxH1qN0e7OJYoQVHqgwHCUjXFkHNv7QusTu/4dlCR3xslew
lm28DKNy02fLV537vAeJRbPVeXSeWbnWyhnggmfOCiwaRQ66knLpit1MLLo7C76OeHo2kWb4dH1G
/DshWJL+Ib2dBLPqC0fyu688w1UW1ihv/NOBriXWAeRjvytEj5RgREXIOcRKWxVBUbloozzvH8+F
+Ok0bdAutGDsFnF3gooC58URODEMQgh5gwvlF6gUVBAyK410DctkSUii4x0gC/rp8g2wTJcBzTjA
QdhLmF/AFSUZ5RdUBpYFBCQ4eRzAC6DU7INFMx4IR+kDasGCyApMAsBY5j7RhE/FkAN1l34xf9Mj
fJFrZ4rhDhKKqxhnBysTiJiwphQJBZM6BB1+XrwAJzeZpyiu+vAgoCCW80a2ekk1V9TKFFyEbIYE
/k3uGH+QhEX4mngurg2YPC2R7YSVx+zms6erXjp7AIBI+KCmwEM4zKle1/hdMnavU6961QVNFnYu
QCL4Pmcg+415ZEj+d1qdQkMMdHf6Bo0H8uVAVX9hqsEOIKXiSvAvqDyPEAOTQoYMdX/NgeMLW1OK
bSBpUhXAXrwYwAUpMbw7xAP87a5UyjHwF50blJAFGkidDXnl/zli2u2crf/aBOUXxyxjXFDfQXzY
BvyNE7txEq4daTuSeeTVCRQH//6rBaKr8b2AOwmmHbRGB4Cejge3547rx2RPvzn2NDBLOaBhR8cI
rboshGR0+bqE/JwIbolo40Jwp9+viVEY+Bb8SMJ2rfdgibOUxtyHlZn0TsopfSz3dAXmmxalv9nZ
OKr+4y9z0SQJOWNeJIh3G+0T3iYxiGNRVHK0l8gLxXwl9wXcFf1lBMb/n96XejzvNx1GtitUnVxy
rfadu8NwGa2t0iGhNAQmm32VX0LOmRyPNaQh5/6VEvJlusJ0iGyr4HQLxGGGb0XprWSocKG2HB5F
+LgHbJ1H4mlmoEsiqouUgCefHE21gU67zF0z/UGqK3OmH63EL/FEwFgTfu7aJ+Va636x+EPu1RA6
sNYymTvetqY7M4WHlA4Dm+hNFj9mIs7jNc554BiIusIz4cQxhPacYJ4gvpp6luHBTlOxvOkcfjF9
uihsQWfJpi0K5HB9IbQW3ZGuPZmd9i89p//C13R24OqDpfzyCIQFyzS5DnEM5Ura5BOhUkawVV23
nIXI+CJPgAiPmjFNTA0/mPc/OtjzSD4Qm3g4PDDyK09aeW0Kw4d0Xs16lJosYESxugf3GL5qQXGa
rBihjFe7ZNpKTx+siZyIsJVK1Xap5LepIx1EUiT5kmZGJfPS1+Jv6VkHOYe0ab0/s/plHlYoWyOQ
v8pcM4H+aZ7q+LuAM1ugQfi8n3LNrczC1/GtNhBje5YfcfepEActhZApsfirRlh5FQh4M/Qdc2rV
WU2/rHRk6cdQOGHjjuwyHKiOxtF9mhxxMdFwIEcFE9Wek6Oeyu44c4nN7XKP2hWTDS3qIOW+MjK7
TUtXomWrcSdAzCF/EMpk7Amm7pppA/TJJ+mSsonpBsb5dL4nGDGPK6cwlf36OezkFk4fWUKisTEY
RyaA9unXOi69zhrdVulcE86DNv4myG89qh+mtqrpLHUtczjXcUQDtN4/EWGv0OF6RBKcdWeIPQDw
hlIrJSLC5srml8aAA4TAAJ017fIERU/Ks6VBEKKfNKRPr2n85xhIa39WUxa55Tw1BkXKngLDcJMy
81NOlZ6/x8yqD7sWgwHa0/ouiVeB3jOdWjaObtFCRMlRrXEnb9e7VAJevC9AdJrTrAJJp42IkyFN
gFkZN3fkp+XuHq7rMlKSLlDW0NB5sfFBmw0ZpidOHlnhrdH3LoCtYdJn8dcEcA2LMtsO949yxXEz
B0/602A/lwSKPblC8ncp5H1n1M4zOwBXOc/VTXyWwiT1hU31JjNi/d21BxMhCJntOH2PzAcYqdfV
LldIkM+rIioTcvm29cz3IolBATuYgi7t37JwZeAKAzmu+BHq2Y6W6ECLknR1Fi3o+8lq3q2W8pLP
Hg92IbdIt+HW1Ghe3xPG2oOmHhUdaE7oz1FrZpQXOI0Xh7tUugaoHhMnCZ6RvaPN56F6OKU4a9v3
h/45jJ0bc/tkjqw3JT5yIubrW23MWIQIMtT9cxDFeAcpJ1gOVnWo2qjadTTe0J1US2ovukkZMDT8
T1HeiLb7W7NC7YgenNobbgnrPEUBOqbPP5BomKJNm6zAWbgYpgOZpMK1ig+apxTOYKFJe5xNX633
a+tDs07E+7wDiaYtZEjkLpBqwY6hJDJ/5ZhRvWCNk2BtikITly31WICPeJ8+DtMyUf4cK/lFb1N3
6qkrYTOq5Ad6zoek7s5iTs/VPl14QQm8L1rkxtd4Alk6m8RNnaSVFKr8Sij77qugmBhsfC2mnb54
9RlcN1iRVg9MBz0+ZRzfJz/Ggqv0U+Z0rWqiVe1q1DNrp0Pbk2pD3+lrGPD1S2uheFYxNSB7ZUYG
WXbQSsCIG8rJbHUuEjkoKes1rAtRT5P9eQjU9ijfv9Xxs5AQkkOPeY3qcpmdptjtVoGKx7jm6+kt
1g5wVnroFzKD4Q3SFN1xUg5DFfarj2k61s+fan0tUMa4T3SdCO8lljM19FIt38fPYGbL9T5Emk7Z
5yUMkIv6ODYd0D/k4S5mATiZFPT5bizRTTMRJkWDPttq6seIKEKv9TasJTuTnSdVnYRoRB7K05/H
BFtWl/YqQ1J684jM1tWZks0pcWMV0ZFCIkgiudQDl8IDADgQPE39a0JHr89EZ+Q9g4ZsLU82AXWe
fhlpo6gjzJpsPAmiEIoXNIqE95A/ZZ8kFFIWMv81KfZahgHdpb8G5aTJNRj/VtJn3BwKKppK9SbB
VOMk0mgc1tZrW7iQEwrVBZyTUlDWTf5uxt6cOAoFEBmP8pE20XJ3KQtp5qic2plkLwzNsHs6UnQD
6ruxUZNrrYmJTXhm8kwSwjSXtkbwDCWUdLX2NcRTpgnUIHy0kCfm/msp+5tu3bIFk3GNFJb+PahE
qmwl/bIyIoiWaX3TjVB+vNQsY2VhBrkbg5o5nX7NBAoTEB+zNQWyyqE2e1aB+dscjWUVwM6oPqp5
8yOh/gb+hmIyw1DQ5xk6opZAJh4oIidbboa/fRI8+s9kBSCMvQuGn9SxKm3iOTZepIexNwGPlmd3
uNN2h6hfDBC/Oqw0X2blVg75YRgee3VGSmvqXktFPz0bK4rXmT/JeghTcLcevthq3mohMZZQZo6n
l1LtI2OtR8WQnGKIemCGT5Qgp7k61rJBaMdS6zlxNbI+WulZaDww1QI6aEqY9CYck9V21Fu3WVfM
BPw+LIxjDdt6JmGTMa37XPx4sKKEQ8Cca3+uzMDQMb2Ek1+Cg6LvuJhbY9GOZW9REj3u++dSkjRn
oOnPP9X9FsfKPiPcFeYjGMzs9WlNr92je4sGBR0FtSeOraHQxbt11X9mPfrscTf+9vkVftxn/OgD
s6x2Umnpm85UzmZDcQDHCGJhKhe7+WEE65GR/uJtTvOj3p8L/aNW8l2uUCitR9iNzSyAvpSK6xm1
iREZDFp1c//ZAibXtQKxTZTZZqhQyz0gZmdZtteV2ssr1t7a7N+mOn4tH6Mv6/qb9DSPTzio3Yxy
T6e+6Y22TbN7lE70XRPowhUqVNVbr91fHngYql6nKNHaKN803bpYmeE12q197pLWcCspgWs0/SZG
G9xVGhj30S2l36nR7XlNo6bDnROdi2WnVIeh2Q3xKc/BDFXlbVhSSGsI92nFuYP3+CS4LsAtPYBx
yhnah5C7re/CsEl6m+IsAy02vbJ5ysm2lAeYp+EjY+lgDYaQZlbGG+BoaHNKv72DYUAhlGpX1by1
tNWfv4N2nXAglaGawEObkHxeeyQO6uAWNyrUVeWzs0/V9ErP8b58KKoRQG1aatLJgtM2GjgBKuZS
WvrBhk4p0lluf6+cOJN3c/XWFH9aqi9xuxT5oilbaw7z+az19d4sCeThwiLLt1bT7zRgc6JaFgmD
pPxnle/I3DM5sAS5p4iSCanIHG5SuSsrBPmN0Y4L5BeyLGrpk8oxpOniJwZGLimxrUmjIk5sDePW
4ief6Lv8FtpH3B+VpAmsWbVjaIN0nkc6ig3Gu/DrgHjMMKVNN5aFfYejmXewCzdZv2bQYa/ln731
R6HXYzCjBPuiqT9Hhm0mndoCTuiJGZ52gIpNW8TUN6lyGowlKB+w4YdzmnxDi3wqnj8ylSauHsTr
fWrmQd5BiVJerEW+1Ks+WDG4adHoS/NoYDhxgXRIufAAHxxRH306tC4rWAe6T42RQM/KI0Skciwu
EwS4zb/D5A9o6mmkond/UU89Y3aMEBvPy6p4bauD9Qw5d8YJurZXIXxF/Td0B3n22/GlokXR7/L2
cqcPVz1xZ2QIbJXDZl+26rjXY8qU9oDmd6Jv6rlyJOnh69XbihZLbm5Hc2eadMHHzxVUavXck5TG
nc+EL9ndatJItqGu/7bt+9B89kV7MmZu8EOn4yofi3xrdPOfUtKcGUEq6h8dfr7Ou85ORfJXiuf4
sE4lsuyFAdmn/GG0O3NcB4os+Q0NxVWfg8n0nwpBMYXKlrJTuFFtwyzsuN7V+RBNd3WT1mBz1ecM
spjSE0/G8G6A0C+/q36Cic1cIBVZqkW1dpRZBku5Nzopeg7NHmTmrkLCz76emIk0p2X+zVb4gyNi
0Q9f63EKaDs/AZwfxTtU8uZIjXtvPyxEdubpzWC2S2V+QMll5NGwh6X8HVhfNUBQMr9NTUzA1fk2
kLCGbW2LNfWdAqsBvkqWc1YPH0oH0wcubh4lYy5yI3Aiss9VEZuONuzEv2Z7hBdDLTUhfj9tOLdN
2e06p2SGkmMNcKR2ofuAsOqWw/dpY9AIyf7Sw0gOxaFePHPbhYA+6+UAhpMXkWw4VhNA+9aOcDuh
liKhjG55i90zZQ6CSNgj0An/N3c3kevDTKfv34Sgc8vP8O838X1tQohd9F7UOUAgy9AidX+PwHl4
JRr+DYMTzCx0rr6lZQD5me3TBgy7knPQv66xYDZQkI4g1loWurmrl3ivIFIEDb61DgqWvUcaB7N4
d6CDa/xPIxXVCEQizBB1DDJjeLOQr7a05dcB0ABtcHpkNFXUFyFUZB0lBSEPDwCEfhOHBZTaV3Ae
Psk6/SoPEG2HCJ4peBPfAvOXjvo2z9waKw5XI+rOKEYgvz7TixTEXOlYvNNN4tUUzExB68ZzeYhf
xPVTXWCu9u/6qPzAWytgQ5kvtJ+wWIgQcLnSFURMm5jMH6IV2zhr0qyX7ICfhzq7/TsjVdlyhOhR
nAnf0Gt1TG1rRIzYYZaHXdM5W/sgIqAsC1bnFqV+MESrxW4idALXuGzSR6SHsRIEN+AbkTxeKSiA
vbJdRWUowDRqoDsDLlvzS7DVxFA0XQ0Np9jtA4cChqEEOPZPimQImSSOaVOFQrUsSwAlaRJsKqQ/
0AQhsMCK5lPKf5lYnnofXIzLqjcetyvnWGcpYLwyB+YeKC0fdwq+muiJ41puBFklYH14Mdx7Cq77
/EEDHBAuCYAiJ+5IOEKMxqEw4rZwtdOTlPh5J2SzwEm2LfPAjHV0PVbyWKxSHNHDTh3eB9eVbO3+
GW9RoS9Z7jwZq4wVWBxiTFAhztDW/AKmFeBj0EFX4D1isKzGrnKETSz0EOt3Qw9GgDfu04u+5TmL
QP6K31dfi+ayiJtPfHt/ZoR8obdFcenwDrjiAgc7s5ykI68IEkFM52Tn98XCN1tPapz2nR/FL1PE
w80t6zhtkLyb5UCwFZHfQsJApmDa9F+sYh6q5W+0PtEzRFh93oiF1LViOpyux9C5jwOPX5f246Do
rqX+gqPCwfwftWRHM13jd9RaqNWmb8VBhXA9oiI0Xuf4z8J4hhzcT1ws9qiOPCfdpwPvIj8ZHp0u
1leD5snBfJe/AFKwv2SKDLLW3y7imgUTlt20yX1OfhYZP4MzT2RDeNJJDhA29WrHhsAZkW4fUDnb
i03Kx+U+0UoRWGMEhBjDIvRghA6mP4SWV3soi6PPdU1pHNyMgUYJtZ9X/xa4b3MT4nd0XZiCXHkg
vpw7bEIgvR0DjgVknm2vI7EZKjie0KCzvmOVXxgrhzYfF5JIUZdIrBF04tW2AY78aj7hplfE1dJm
zH58b36h37IPapBFOssgbsFEJ+mdCPM40Ofk2gP+0GeAuYhWJsR7sU65tcmZxCo7sFJn064RMhUf
r2NhYvLEw+hwEu2YqUFBjuiCDcD7qjsDtpJzgb0SKSA3wiJGrF74AxOoRUSKReSAhEISx04uEWAr
ieHWMe95WofdAhJFa3RogydwOF2q+IWA0/7pWt5yerGogJBsa6meqZTvHh+Cvqq65eVNmPJbdq8Q
+qeLEVhWkHF0AfheMvHa8ex20Xx/ZRnDqB3fqOXXjJ/TTYmP3DRxd1Mb3TjiaRHUfbA2N0Q3P063
IvPZkH34rJ4Fe7b2b/ZwYYtG9aU88A64KolP75xnNCFgokgJN/bAKKLFBieMza1o79Zt8LgzeuS3
Rcj/UzwleNdIrbMzDcJvO9KDcjE7O7CgMnq7nDSlk51ZwTk6iwipIjML9ncAxiSaPCY+Lh0irPfq
Ix+Pe2c2mybhtNmwRfBYf5eORE1zy4ObkEfoWwIxcpALJ5poQyA1j+QHsvhicHKJkLPDnfveualy
UC5o1pA3sA+5mkb/SkdZaQOWCoCM6Zilw9KI/xIf9C3HIbseGEyEirBGQ1DG5xgnQOTwprC5rMXv
tWea1A2mMcK9zQYEoNBT3+iQj6zhP+3DhxKS7DrW9Nncgo8j0B/DJQeggoKMfAziPhy4IxDtpXtN
HWArGgPx+3qFvN5Axom4gysdpR9IJ/3XXdo/SoeJvfmv1dskHByki4uM/skUUnDWUb87yd/ku0cW
nkv9XkAe/VXP+kEoryNa2iG3gcc0Gowg29pFPrczfnjO+rd2Wpc5sGPdOhzF4najyKtj0Vylbh3v
Gzi9zKS/IzcqCANGSFfFOlKaDM5DOnEePFD21H04mlmOFL1unaqfFYfgFu4nmcYvw8XsT1pOZDFs
G1xZxe5jjMihASUkXzms+ahwRlNwVwEFMsa7fTJCku9nlKeZKZbZY8+ctdY6uoZH0sNN9DkwIJSM
yoWEs6vRRYI/lDG9NaJezt4RihZ/8h9SVbgkJeqz6R9KwTb7i/iYfg+esECySg7zZXDU++x1pQal
/uFfjk8bR3K+hiDCbV12F2gIHrMbDsmCTedigiSAFp4N79/Orqi02e0bMuXYx2OB7jJ5fTtOm296
WK+50/psssK90NLEP3u9I/7vLqQHrR1y7L1eaPU66ue0qb5LDJdB4pzzhGHomZLIbYLi7Yw5BG7V
XuIy23gWPu/iRTc40mPgDqqCaJ6C07wYP6gcmpf//q7sLkR/bOinD8YpeOClO1beBc3SQJiPX9hs
Lkcvwgswi5znLXMv3xfL+77gnb0hIvPbyeYMoWST7W8qxubnp11iLH258F9LLlIhzc2bENPKjOts
LBvxDs5R93ZL/Pmoh7h2IB9knm4lz4EYjGNgaX/mdcQTI8bCm4udCxPxOGeLD8LCwbOaZ0R+moyL
8yu4PLaFYOvbZ/Ec/LcLEaZ6ER9VvJnLEo5+5fCGsJ/i6W8nmKtuFdyWAxDpxr9ZtuXeaqQKmt2t
+uaVCl7r9oPwQGbH3v0DerT789Ftp5fW4+98l7YbJ+/2B0dfF0KKW0Sn6Od030SnD/0VOAqGUcR5
+268gEq/WHvqIgfI1IkG+6N3GPByl+3oRdHH2i8jY/8zbe+bn9WRB21bL/rQXDBJV/GH7dr/LELp
JUouROKIXqy3GVww+ijeHNKDws813hQvOv+UERJbvvGy2OYm3nxOtuxJ+8m29ot9qA60YTf0iB3Z
U+w3y/8UL6BueMeL/QN5mBf80Hnq6DPiN08fmX27+dqBSyPZt6ej+KdhO/9yj6gS9ydhc15yjU43
inUuuZ/5YOjhB1NHty44YWl/+ng6vJen08PeCp4oK8As2EAv8R9/xGXYPqIijPL3jw9mJMIiVB16
MNE5s+vdhITGvvCb4MSrQ4SEv+ZAg/VLzNvhT3B/IbWxAabN+XS71QFwzQ7c/Gawuuishtn+JNmn
GwBlsrndOEAtm0lxkMeLHkILYsKHNw5/+eAz6YIeA2iheRLTN9nt/AOsD2ARwF7ZRh/ceBorJ83v
HShw++jUsAwaF2sTn3jP/xM+yOqYhCc+eBJ9/Az2KX3HA4v6QexK+wTdyj0pL63DSHjCHFYSjSdE
Ek4YMdsfSYgIokc5z+LgltNJDc5QkHcS19R0LLvZ/UDq4HPiVrwbNrfTmc9ouT+rE+gR//BDH3cz
HnkWDu+nITidaSS6a4aQzkxGcbXgrG3Y95spELvRZqAdG3exy9PjskObQhjpPDfXlStC1pXixa4/
VVtEMATkItotbnq60hfcyCjFkh+gbkFUctA8ilY2fQ9nOBFYPggo6OSiffvv5rSb65XDyD7q9pN3
L9lnsK1b7kw7VMT4k5EZHNa179xRdoV7FLscg3vuKgNSJBkioKbOSXO5/WfmVoih4fnGRFRp35gX
DEDbHT7nEuRMUfGhms+jkOQHRGC+inFhpwwqj5jiJxvF0bzr2tGQ2iEWEUQ9Xu2SbGMHFYGbHp70
3zMLpP1EyMq+w7F03MPnM0zsz8/PZds6yI6sD+eTuMTZvzBxYOnozNXdobFtEt+37MS/oXVyAPtH
mSw66Y5hM3UemQ5JCK1xYoVOTONRw4awx6hiyOm0ERJE+i9tVstl5aOvpVzrgOiz+vwhpBPhm6Da
3Xi2k2Ub7pk//dijYDzAit3HfNcdNuIyH7PdERLQAaxhI7vXJWzt46X1H/b3EYl9rw6vdcjEviu0
YO/h9Sq75RmKBuZxDmcDKjU2HyPAWp6beryI4ooUJbXjLeP7XMnmiOaiHYrbKrE6CfRP+7IOjtAo
7SNkDO4VqSAGeHfvIoR3+emFc3ATEuxB9zachkReDgvKdkLx5ekLdz1mKsV94lzgDm2+NcauVu4V
IZYvkBUkQlK7OjFohrkDNb17HV0aL7N7RZLnDDcr7L9AYL3evV+uR9yBHdnVIg6ZoGJmaXT3TGQ7
f/ovc9sz+QY5hxk4cXVIqalrjjLZsbHB0o2qzb8L8x6/y/hSLFXOZTJcjOKdC8vuhaPdBhpySrzM
4lAsWfHjlhMazztOwrvDYe7jObG/wN8UG/TM0oWNw+nNDmO83FcIZmg6BT2fl195OZbgCZPTkzYb
m8ERb3XliqufBNUFKgnfs350dCMY1QXddHvXoOJce8cmhIpxgRwSkfpc1C3bj4SJD4KYtn9n6qpz
MD7d7Pmc4T2swtHlJ+iovfAxX2ThvyXWAPBjhJS8S0nGe0BSka/FP5NTnnn84EzeH2PDtmVD3b3c
O5/5REJe+cFeCnPngfrdhZLw5SgO4ulV5BQidSnclrCAVDaRY7yRMqBp4xYwiB9iPWy+nz5ZwuXb
QsPpsTle463q5p8pv1wg0Cy2/7IRpzeaqLway7r/4vUdfif3xAswZ01oZwyJl70s/2JES+CDyEok
89DNYjXCGnSLl8J9+thiumd+mxjHsQEtZ385X8RaXXOtyXl5OzZRgHu3T1xPrGTVXjxxtTgHXoAR
D1i1cWHAgg4ILlPhS5vrmlioOGsv3l6vYjKOqd1/b9jy+CGLDinx6KrykO+UjbGDxMqN4sGrrfYj
wqeAr8oALHhzbcJvumtO8yl0wa8J3/zWAO/0rbggKZXo7CYMyQy9GkljHOa97g4AA4oVWkJoV072
eYxMN93ivKGfjEvWnPs5xXYZSQ2a0CoiJzOZO77BCd1pSVtvPJVZjYaVRjMHGvgik8lHKS0yhXBF
y/D5MRYMaoK/HJIyVDS/gGIVrSpG7tOtXILclcV+hqdkWaJ9th7+phOK/M84rBgIGgwTns1mrRbO
fQFCZKrZwMXQhCSCfA5970WanGIiNaH3pKO29DAlt5O5dEoRLrHpDsyYT+PipTE6CaJFe1ZKnWZC
/rasfkCaoavCB5byoLhr0P5w3lPMjYEFd0Urs5NAplD5kal9lslf5j4oABabbtoybOFLSR1MoLVo
l8GjK59o+Smo6Qruz61ZGUhJ0d/AVfhRIhWe/Ulo+WsK3CaYeBLEhin2UbrYtU0PN3EFGfCZLZZn
Le2X3uYWlqW3HjZVfJ3rnzwcUYfopGSXoqZkycgLdNRKuCU3fR4kJrL+IwBq6iojKN802I+W0fGi
cCzLYhTIgqmY+2lVu1XMaBQlezWooTFVfo8o3lAHLR219wofnMv8fKeh9hu3KF6s4Cz172n6s0rQ
UWsRrWyx/lte9CcVZo9rgIytFCLrSH+soLSS6YIWKq9FfJK0092XVsZrw5zyAkBnw8XIe0f/I/jx
3328M3DEASq5wxh4VdZo0qB+1pDXVt5Dgs+fQR8JaGrKgvZZwfGPmvQ8QB7p3/Lh9Vm75TqQaddL
eEdftPXHrPfMEay+lRFJ2zsq5XDKaUNQCPsxKXMB208XWl+Ml5dg2xIqXyY4uMW8QTf+1dWBkp0L
9Ga22aaMo4pxSj3Hyzq/FTmMHjdnrsNW6Ivf79Ohg9yZav6MlHWy3oHPqyNUsVPcw8n8YntA8IQ2
n6DlyOlt0nrbJjHjs52AXuvOaQzGJhQalAh/cvnzJ0M3XDom8F2QYvTf3ynO9S2jIRFuZsAGoACM
77gPV/arCELhtj8DnnWvYK5kfkGGeSii/H8RWHZJP06ozu/6s4ancD8GrR9SIlHACCagiwYCTanF
TX8XRE7r0/NQXWrcLfCSEDK8oEMxTm3M14baKx4CCOy3b6VLTGWSH4z7uPzAGUHbf72DtIJusfmV
/4GIpjALe1OCwu5c1AVAhOc9PIo+EwAavE/pOHiYU+7QIuBIXBb06BMiFtQJ+oUOiBMwDacIlG3h
wphx6LXYIiEjJTSZhcQ/thkx/nfKH/Xv8zAfGjSa82OL6HkLvRTlP/yZKPuB6DjuwKYvAJB/zX3F
vPiMtv7ck5HoNt1wcl1a98q5vMqrXYEBkrwHkj0j/jq2HhwgqPzWT3HuD3wPEfyqRCJwQqxVCI4t
ofwmRo+QKHIrwnCL1QhY9v0yrbEtLTiG4cCSsvjKQYy4Q9vr0Mn9ls6s4nvtINOFzAPcTcHAvZlD
oDGrR6UuFw7DO6h2McOEWSqZoilIqeULt/eWMAHxTiuI9g5qw1BO6g81bJ300LhiQF+y50FUGI8b
L41UDqrsAqenB/zBn8s3/IJIud6/1wlFSIFYPHxWMOBCeuVSFbvihXVoEmvlzfzZAcVe0C/omIAQ
TAdc4eGQXqGTWjvZzU8wbEXKxNG757do5GEzBd4/umLuh57SNttN0Qg3sPXk92zHR9089xJaB/ov
w6dxMLjJiXryunodTyP0j89JrEnYnBvut49krUzSLVgMZ2oTV/aK0zMavfm4+l3+19c4FltrN4Xj
u/WnIxNNBMeSBmiyJaSOpstI1BVk/7kfqMXohCOPlN3i02Ovsbg5XTm4jTMEFRk9L8TEqMNqX/6V
TwheIGab7Qd07k1+S4yBxRc1XF2y0HzV+436urrEEazD/bJbkFpY2fC+Xd0XA+nGq/TaIYn2L6OB
u7pL3updHXRbfNmp3Vav6u/6jMYDojM5Q1KfcL+QaNCQXMUkKwL36dHzU3ZDQEs1AMPcrn6q9yI0
XvIvcPqtRWnWYA+Wv3KpM7KUN8ijGt5mOu14wvr7GtML1HGrXRYS8yYwBOn9vitwqJbRIePtIje3
0UjFyGFuBjMLggQNR6ZBIjM5S2/Wm0JRmL5CKc9f6w/5lxN/Xe5Wr8qZhzIe16DFmH7z3RkxGdWz
3uKo9MX82fMKFSZ5k8MJcOxPFXCPuU+I8iIhiShAfyxu9QeSqUT1TtvKI7OToZAK1mDugak7UOAS
MTMG00lMPI25s14HMGifTLPBR2d0CB3F8R+uM7EWoU20n3AJ8r88CQlENbzTyTUzJ6WtBO6ATAdO
Gq6cOAR5hdyNyXiIWYuDFdoblRC3/NE5XXpcyR6aazVCERQizdZsfZ5kWQWD6svQBJiZIK3jFnM8
o6Lwz0AcVjv2DbxbhFc49BUYooB9EKNnj+eR7v4dtIa0OvG7vxrKl/GJIW8UTIS2B4JeDR1jVjVH
wXzDmPiMutsCzxCcDxHzbkuWgfYbUpI6szTMz1keAaD7FhN/SCX+x9J5LTeOJFH0ixABb15F761I
ii8IkmrCEd7j6/eUZiO0M+odNUUCharMm9fcAiRqSCFg773MV3cxYDoyGZ2onLjFRHrgkLI2d/XC
frFSsZFTWW/yCYcUhan4FMp/Bak4XPHmeeYEWvKGUmWlq+FtURFy6pLJgFGpgDCef3cO+2qhEuA5
weoAVTEBuhB1iNl6d6CrFKEXfd3cy7N0CALcH3Oe9J/wbfQj81QgQ9dGNfanuAvRQcLWGA0krRyy
SwvKvfPW5q/52++gECZYN8B5q9EJ4v1HpQ/vK/vyn+kNpVzv4Ks8AgL7zx8PcSa/36LGhPJ5k5af
uT5ntHEJpUkDi0LkD+DLau4/J+dqCi470DVXH4sVn0CpdcM8tR4F3owOPL5R7zEu9/AZ16eh9YWD
NXoAdhFWOyvY+kx0NLnV0mXw25Cn+xVp+DeLn+cGsWdYbMw0RWAVLfqNqWPA1RDGeiksl2Rk1kyd
EPd8sdNdskfKtIV0NWY60BDzecxGi6UZu/WLpAj+KqQemHFaMQUGkv4hlYRYbjmMnb5qvKB/KLV6
UtymH3ioRGVxkELfTKChw0WYSkxu4IUfnQcrL7mkLyDaDbvngKSnHvN8YdbOcSFciHj4SZxgXwPs
4tFz1ylFMr5Q2MAx8uxHVf+V8xHJeHp9Ltlb3cm7+Fb+NJZ4juLv8vtDn66tY8YGJim0vF2SNSFv
GzuikPyJQUZEN7UPzAhILmLiPGvmnDfqj3YMQcOMYyBM0lNyFQghwa0mOye4phRnb8V5zFN6qjfZ
KeX0CFafn2CumoyWOZ1k/Kv5vMzWopX6jdVXClbLh6YjgXHI0oP9xMy6G6MszPAixE2ByEFY7RyV
pGVAerMhvpIMM3EQSriwoXB2EvkkCGMQ1vCE0rKk9/DV/eoPm/ETRYzNJj1qwS3h+Px5dkKGTKoV
OcqGMZMQ9AJkSiNU8ZlEuYKAUpit63gZgMC/lGDicA3hD3D/8CT9RZdLdjEGR+6PLQaNJH+wVbMX
2Gu41ToO2Oww6b/yu9lhHHdDVUOllD5Q5XpMz3qeb6arE+ZRLdARcG88Knh93LDqThzxsBepZeAz
ak/xj6tFgYtM38N7hdGGALB5FyH76IB3gPhg/ACeogWJ0LByAFzwNaMNgvZ2ZwrQ7POj+makndtE
kY9jmCgZGtCRx4hr7B7SI/KGW8h1tlHwM4zhCRZfNW6k9R1OEyMqzn6oG3i8Qr91O6QQY4yzULcg
xa3fFr467bZEtOzdMZ6FUw5LipX5I/1zHljA7/FI+iZpk6AQZrzUgj5AFikUwCeffbbvtyA8/zAn
GFPdTenNqLhYMfd0wwIntambI0euN9LTuOLQfxJhPD0xnDaDd4Insy9CuEnu3af4Fnt39wejeW4c
kmS8gP/ZeNFTExQjyqAknVNR4YfFyCYl5Q1MhLJEGWWMDij2zY6x+KSEcYV0j+BndGz0Q1ia/Et2
eHLDOxcDsVt1rg/yP+VKYcKa46InTNzgkJMGQPoP1KJsHDHiwX/RReUBa0CcR/UtZSuD1c/2cWa/
jFAkoq+a17ti015ldwQDDEMxmlw8VZf+SucZQP+MMyT99pfz4IWoMmB0FSR4DsI2rEF/jmCFBXdi
t4EjH2O+Bh3gVb0RDCj3miEcXTpPkTb2i5USbjjaOMtibfR50Ab1r4oJM3u0Ms77aRjzFHxZm/on
5wyXKaqRm4/BADjPag++E3sXl3BWsPkzRdnHZxkvnJSMn+zNQUCHB93QgguDQRN7mTTRWC/HeN8D
+TLPPZrTdqdceJfyDSmCKU0TVj76XnoWMIuKMnNDi6fwIAQje9fv7DO/qeonfKKGfd4fwzmNZ2aw
ztOzxsAMfGfgwR/pkJ8xJeFOvzidHNR65Tj39xzOhBBwzqFmbunqsGX5wcXr7F/xducg5eOpOAai
EcpQ1HxxZpnC34xTiSqE2oH/Hju8pvpL4dwJnJcvarV/3ZMlI3Y87jZDKSaAvtDoeRjvpqMMMw96
RIPZvVg3QCbQiiGn3QFfeGsfBtRIz4WNJ0ysr0ZcOPdknpm8naQnufDgCc0JVRf7DmkXbEP5ncea
SmxgJoj9MAMGHNvM35qVKYx09R8JupvYKDJADbFHkHyCMvDEbBcO8ZMNGGFZ+W3w4FCgVDzR0NKQ
BmH3LT15iL7Lg/QsD/nBwfo7Y7LnED9Aluwcys8iZzCmYUQiAE9ie8oH3V5Qir0gOjb0qd42Fml0
mOaQS8e29oBPxXdf6jJ+GK/0z28HAhIHgnYjr+clXki73XSG7GvIHfy7fhsvsu0u6bHaFz8hxKAr
EBO7n3/jUuDEbCN4O7VH9jyf+gf8hYeDDghkVheSxBJ/Z5486Cv6l9j+vRFUKuXZPVkYeAPjsB6L
0pM1wMGLXAJ1F10FFSqVHzVoAXH5KXyDUR9RFD19hpcEAW+DBwZDnPoXtHwYmRXwCy6QNWgj7Tch
YvvmVB5kQfUDFOKOIU/AZ/keCkE3L8XZw1sjhIoQRuM2AI0CObDzPkI8v/1b8UNOyK+M1TWCEOum
3Pp3iLmQIJd9cHMLlumGmunPrI8HnlsuMrYKjPzEd1QH7Or/rUCWfXN1jtE3aQtUwHxDeR78Yw1W
wh65ugqvcLbA6spUKvjWscuLNvae2v4fWAEVcGjDiRTG0bCKfWnEEqKJ1Z6EjrBI/klPKDbmv/bY
b+oNk5e/NcWKMdYNa6fe4AqPZSN6J7rD6sSh1f/rKc/SEQ0jJ1bNeOpbJJpwozB2HLEsxS/A1Zwj
Fhjxym8H6OcDUcsjVeQg5WN5wCo0myLIh79rPEUIliaNAFPAQlCxypTA3cjEbps5mgTnUqwI7fq5
SJt47W+NAwf5pqXR0ndw8kbGxNgiqNoYW2F/52yrFW5/c3eKM/45vrF1UoKmN+fOpmxTfReP4Be7
mwY0+df71d7NJTiXzVegjoe3fEseFIOB+5U9mkd8zrb+UTo4h8+DzTdC4nhrb8Ha2Gh37Z6PozVl
InsVbs00uDy2mkjLgArNOmPn4FPzhSkgFdi/8h9XhUUjSom/q8H/y72leqCsz65UlAFw9BVEix0d
rQeFHjhoDR4IlRgVBV0XQSw8FWxs/zKiXgGf7iEFHNea7cwRe3xBzrXz9We+9GVj5EsVDLFAgxP/
ZZ7AKm0UTchYwdY4Q9jegfwRBVGhYA9kjqnleRk2SJk/wq7DjPiXPo2jpcT1d8NeqXNCwHJ6sVVb
GGN8xP7ZemhER/6bI4eDht1chUbKqfJXjGb5iE7FxOmBTgKW+9t8AUoP7xI+962Db9OLn6XT4Bs2
Z/qh/MXbqzDCeIuKvfn/T2SwAjm2IBqfRd0L85f6Gagc/vLZIylJm/BOIueviHe4HlPqdT6UDNtJ
gQk54rNbdy4N14jsLcplXpD6Py8nXIkcg7cb14IDT3hVYQjsTfgQfP/B+FdcKKrz/lW8+Vf1Vv7e
LEW3aIru0oX70B2HI3emf9k7+9TeFINv+TSfC++fz9a8wwfSjh3mD+96XTySI+5xxjJJJv6xvdEL
Qw5glE0tFW/Mn3gjYiuovbn77c+w1X8J0LvyeZUtP0GHw5nHOuMHzN/i+rn2P4RZwCj5Ll/+m1X+
LVZj+YOIBRUqM0Lab1bcOdhkV5qIagWixZEJPBLihhk+hy1emuKwEfAO/M/z5/qX5yI6V5Yfv45g
lr+EvPpHRtbxJe/lH7Alg9FQLBIozrQ8fP0FOSCRglLehSNOUVYu75fppvxLXYj2MfzKta8AVRE0
ELw/wd97SFOgxYi/x3TEA/oiVmY8Mnha11y65k0tRU8qfg514zi8xOvEGtNVsvi4yBjzmSdxg27D
gaegfPU7jXAqGeHN2Kao/ub/JK2DXymfpG/rm1XlYXB7iG/NUrnHt/TGgyOuWHdIb97CIUEAlRMh
MNRTLBjhUrrxH8qyvTkbfpez+Q+ZoYuXqVyMO6jJgacRu/k98U4/PPDu3mKaAjrHt2AovyIJqx87
D+lfSbOZobAW65Fe1rqzErkKkiV0lp+3RNQ2dut/q3MgIdwe8WDypORkir+oIaiieIgQY+VwGi7R
r7AfhM4pf0sip4jE+TuZHXsaTvsctaIaYTPicOHdmDqFpbAZ4O2BIjRXqhj04tQ03AaAtn9s1+zB
4CUcBzuE6sLZJ/5mD2PrKp6cSK4kXF2NZ3RwrqSigqRCFyx+0WDUD/yEhIvKlwEfjAfogeECxyC0
OQMI4Y+jaL2I8uRcDIZJbn7V2ATDymIL47bR3YtSADwVjwNOVLpecVqQq4mDLi0gcZosQhwL+Cdz
JZqdTCjiP/Qv0Uh84VPCZiUsDco7pcQ9xtcK2wVikDiyrafx5NTgQCIkANSNIgkUlJ/OTv4t+VEf
vIuWz3CsztkPfCZaIkukR+ENizrDHTdPMm+u6L2tlX9TzrSXb1DO8BdLdhhTPDNbEfPRnIGQj/ID
9l+PbcFvSyZfeclYvPi7/fWCxk27cW3KB8TDKS1v1MGN/BL49i/Iunmpt9HKWKcwkeoNcPEuPTR7
TKvyZbF3lwVAKTmuIkD3bLykneGItrJ9l2ydVC69SDYXib/+Wt20Mc4qCuO7Y341t9G19b7G3U7E
Mat35SRYeh5eqBg74+nc7YNrybjzl7D1NaHBBwHlQ1idGre/mKLtnz9isCUmm82RVEV8vXaIUFjo
rAidqctP8WSBpOSVBAcSy1g+h34Tvvo7dQRhrAa5uvt2i+3WL7s1Gze75d8mzIPpX2WCGIwRWCpr
VDhhiUaO8p1tLf1DbttWYG5APEAtlHStNQFaYmch8K7TcQsZ0+qRkSfAIWT41OG/dH0U5qx3UQRR
dwDHlqIuYUGx8BH7AoCAURhUvXDmz7j/nPMjhS7esMq5ORnCqxgzBYGY4VGHnwuheEgp/loKfJlN
8SnYIDgL+OJpdPwR1QCbEEGhqjfWrBE7gUBJLZGEQYUmbdltRWCO0xFBM+bApgghbqLpx4MDG3rU
Y80kfAZGFEag5pTrAfBINmNRGATh4pvlT4a/b/hn/WjFEiNqM8Q56hKwbvMRNFaYuDTm2H9jieXT
tnIkRVNSoVOhv/1qeBhQNWqgYBjmfCUvIrBbMD5wS0w7QAMxNMG9wmY6OsJgm9mAs8vWJn0c/Ga8
8QHcoIDlY16toQBcdnzEnxpUaMMSImLyAhcYCwk0E90N1ia2mVBx/9I9VWGtmwq2tfeH9ogkZOU1
CHikfdMgNOLh4KcBSFhpOfhZPna/axFUX90gYRJYuXZuHv0XmaL7+ILgpKWnpKV6mOIfOAbjzDnO
xLQLBrZhROC3kbwsbCitqnH4QPnM20dVos/6J1H+VqoQDd/OHO4DMffRyQ33SR7jJMAAxZPvkuLP
cqOZer43wf9vokfpJFFjCO4Fanl7UkqEQ+OMlQ+fWZIvzU8w9ZRgrOPP31bC040zKiq/Tc1eJJ/w
2SV7LyQbRWcndbxd32A7Lhv7WGTgOJMPng0xL5i39iYuAMwt0qNVbqytf6mo12tYzUnfYVUEZaNF
th85SKrN1WeAFEElhfVcx4iB/IYK+VwaNAu/gTZqwHWUAb0d+HsaeEpKs8MkvGfJWbADItOc2/eg
BBHMDoNoCUxohpkxlaV3XEVzTQqmfYx7ut4ujbhA1DgAksC9L6FRmY+iw6REnnm2viwUGEphPu3x
xPQKbVJX9cOVvL3tqsxAyV0MIYYa9aRxy+knE+6cCCERnw5Me20HqdNMAllWHR3wzxgVVB4BGm7m
GT2+gb2JvFl4T8kzJGOAUcXEdbRZgKVd6uAIL0HhbuHAYJacA8G0vjYRRFjVYeewAHz1YGzp9tQq
hfKZxa5pa+8zLC3LmivxcEysz3ywKbUscL9AoyjBb8CPPviPKesG0KTS1akLHT7ZQJGYhJ26DiAy
GLDnm6BZloMzqwZ9h4PSIZOK/cdp9l5mbT61EJZmm8x3tqt6kNdl3KwclWgBwR5AyNR+3N+KNlvS
KYg7KMV5X26RoB6rql+XTnmwW3Ohlua4Mb1dEvM4sAgCuleyS8RdTCvSxfMY7Zg7U9DQpayJsO6W
VaWiCKynLjukB4hR6xhBG97ERm9v4lUUYC+T1Sl+Jfo00r2p+LPvpZsOHwzZXejOvOI+aBktsQe7
gwSGtBE6O3lefuRNmHWMmhHfI4ZRxhEKpb2z8/D6djdQrg94NTGgZ+vQSiEZY4y6aMiShcP/Z9JH
mjnE90P8OVnQtkl93ZGmAIPbPWBf6LKuxQZiEH1eYhM6bDjcirMxNxpGc/kDTUq09Tz8LUfZLxqb
5Mxq4tztFt4KygXqJ/YrpDS3no6G18SP4QvpC3wN4jz8lwvmjGYEkY41B2H47FRz73MCgBdTDDH2
htwM5YOcpGDcrTWYeP4Y1APSFeR0modeyG+0eFTeY9q2OZM7f1fjtgO95h4gQAK4qTfCVclBczqW
nlU70/+JgHkqBmS1cCDh1BFPBm2HUiMYu5dmgTc491ObCEzZG+k2tDgLe3/7C6tgYGu1HqdLNDXw
xxmrMVvUnuUGzKHCM5B1ei/v0ZI+mWkzg9J6hgEUPLoloDbMqmWCcxniSjyHMXchYGGKXgEViT3y
WB+oUcJ9vPU4U9fCdNASardAnaEaU9/pg1vBbF9IfOItIghupnQqqpmZr6JttdYf+sRhFEVacD2L
ltIxxrRl/h+67aNe0ubupZwp2HvicrTKMCBcgZAoc64WUh3S6PZlvyxBeIS4B1z5p6VbEQ/xrJHG
JJif+Nx/Qc15PW6gX+EmsOKyNANGQ1Ah442Yf61EMuWIspU/SNt8o8INNrY+/jIHoregJonMcvLN
oyVVJLP5ZiVhPzgBAOpWwtTnRC2QblpGd5S4IHoEqeFjAcVBRY+1TIKZKmKHcc/CFnPKd+WGKK1n
6s/tdNqw8Y7J18O3Wp96C8aoSD2Bj+EHLHSsc7A5JlMAt0da9vCpbUHEieBVQ+yW+T1ieM1tkWPA
thi3N2/K+B7fIyEpswfhX8eirtbc4XIWnpSVCqKCCan9pVzlbtERFwAUJvj1CIIR41zaS5kgCxXj
TQS3QDlhwCM6SnlpY5xNm98M/QblQ0+UbHyXQqwbRs2KTDI8cWR+boNIktABSlRBsODwzCoc7RHc
Hcs7ap4KI3hKNHlsUCjhsscRXq1ZGYoxIaXAR/oEgU+BaQTF3ngCWFrBFGAy5H0GSz09cvv0fmms
hnziMP6EQcePgp1FkIg3CYMZVivZMTMBg8643ok+pxNhQSeIi6atvmLMgdDDXkMZRbmypr3Ga3UL
ZYcOGwtSCqyA6TwAvmZPVVg4jAlpa9UJK0xZtTMVTjt8y1n4gpeCSy+Mdm0qug1oMTB05/hLIdb4
8DSUzgjJVU/mLs8yoFRx7eHZMrrxl7wvsCywqExj3SdI7pRFsIIhQ2wxmWX+zKnImawWH3TU5+In
XbKoaDHIr0Xuv3Ke0HqgOZCnwIPwITKYIig6UlchXsrRpa8C7jtuhaS+5OfqLyMhxjIfzTdES+o5
SrPgIhcQdWx3gsWr064c+EJc8guRLByfxVgocPNxPvHeifNFlUYV1cO+PoXw3y8lHXk+rrC4AtbB
D5u+IBAq4YQokhulm3rHmH2LZid98/egMP79i4IMeeqFvkKSxuoM2ushYDjLDyB2L+dsF+SwME49
gJyaU+zdfkhVMESNKnSJiDcZtlwYcdHdeKsSWguEl7tBqpWYpbWm2LsBgeExskOfka4hQ4I55v7f
QvS/UlEd5RGN+Bo9FudEE2EXjPsVRS/XAvsyClFdJJyD2jonFHVEzzxoRjFmwiqO+lh/+2wPNx/x
/4GRWz2gxu1e5ozdjqiIl4TdMTvxsoR7ZdKMktf2T7qiBmrIa6NGWpBC06wZWLJIJMhaPKco/n75
hXzxTtErJtIianG59dSJFB/agM3cKVDdV5vBLUkO8o6Gl28zUcSAy0UZBUSFyWM3C1RsTaFYsido
HZ5b+tUMX21aUjRdeoYl2cNkENT1797irCUqyhgHzMyaLeHfCiYV7sQslv0uzReafbLZp/p+2skJ
5/q0CK8yUtl89GOj09MnaXlz5INq4lYwCa1DQ1V7UPq1i+BKFpzX0tgyc1CgHquLGuh4K0lrSS4n
Vv0d66j8tnAE+DBaPNbeuf3Uq6VirAKeA1wmpXmmfWuIS6trz0FtcbMHEAc7PWaMuek2ek4lNPd+
QsTaNaO5xQAAjqKLo9xqILk3l0egdVRJVrFOP/jMWgcqYFPB/jP54ijEsasA3cBYjVwWj9gQxLST
j3lQf+n28B8ua0qMtWbuxOXiYOerAGH/lKd2uLnp2jX2aXm3nB9sPuYOJlAiZIfOVeOKjYnqkvqd
bj/TAGsdhBfh1fVB4yZFMlbYdIcvukcWZf0gUKgeYd2ctgsFCytlgh+VrW0V9dE2pGDNsYNgn2D3
xW0ObzkDVqzAGT7NNPEZsk1wb8JDDDS0pv0m7KFpmU38ZHwyHHp1UxjzStomhRsiLVqmbi2GT9pE
L5d6uUidmQ5/gl7KmtCS4F4XVc5aqi+lO89VvKLALKXvXLob0TsPt352st15qv6q9L4luZLiQKcw
Bf/dY6sVtAvDWioaV/vU9VM6J0pYpcYLeRKLsIDyWZMLUjQgvzJjSfQcLb0Kxl3z/FsDMMpxdsdo
BQR+YhdvmXxY++a4OzyqqwVn+Eed8NtBXGMEW/3kcynLCViqpB4S9xQwl8nOMhAspFpP/XXdaVuf
o+aAQ0yJ4OPz/FiHhMLXkqMpYYvqlXXeFWtsHQewCmHKREmrB3sMSyKJY26OIZmUMYKPwwtj16Zc
Zc5PBEBWS3cLQCU9q/Vc1raWtuMaZNUqS24+Ygxzp+lrM7nGpY8TGZgJJ3GFc64cnIbqpID26sG7
ZZDJBWnpeK52jdJ2JTlzPn+gTk36zNBUYbiAP1XkNzW4OOD/amp4kT6S+i3+g+2C/NVAvuXWTe9B
fa4dDi9sU4IUD5mDX66sEvMgsKD4UXURpjnCE/AnQpxExWKDsEnYgz1aOCsdKIPPnUnPJm6A8coo
VgwA0m7zQVzrzGPmbd7dabYs+zy6WB9W2vUjnMf0bROc8+xoVav0/rEPoX2O7YuEbOzzGLQd1GEb
6I/imtqPape6uXnggqLVq1hfehRm1Dj0S8KfofEfnPemsiBBrsZXT1snuIulJrwmNkTfGOX1MbVu
iy5bSPpCQrHJ1XM1pCbDkh3N7M6JczCKa+jixeXPJUn4cMnpTKkOKjBzfFeRJrPdMu8xjLdBTozO
yEO99XCLJeNRurfOePDG9ACuR/TSoxm3JskuSbzwGeyY/r5uF222RizJrOZzkNTvDGKK+oSfLsZQ
xBcDVd4rQhaS7je3Jnpz/qjfcsmG0J5xd5SZs7Q8wCcWaKAfk7ezyQAqEY9T0KnMxHNevw5JwhlX
9g9/u6b4tM92dSbIEBaZgitEM3fiVehenWpamfifhKcuhojF/NY4uvYzrNcflIAYmBC9CFWrfLp0
DM13Ep24G0BAWXtpMD4DJOriyVCuLSoePJYxe/cWabNDSeKuc+eWDaue6Zf6XXBoJS6a/n+hss3M
idwdbIWmIjpk16T97WpAVRhSHxO5tP2VeMnULEjBKedtfw2qm6/9pOm5rg91t3VB2ysyHE37UlBY
53AvqJ07dnMNWDohr9TCEA5xc+0eM5CrkizUQv1WtEeHQZmbP7i3PGFxd1a7jeg95Ju3/HSXjElh
x4KAkGydWm/h09+rRQ2fGysAIKrlJzpr3VrJp1H9YzOTk+BJtI409ut/4nJ3GPmaYO7OPh72nn5U
1F2/12nPFOsAXJaq4qHmWfUgk8vTJ4YQnGxBNIZ0ayjdpJdIUiLBdIhweqdQ6iAzU+V+Spn8I9jz
mCHFTb+RvXQvfrljq5w04crxs1lZ9Zs4xoEoHybSTZfkhcJVDypj2qi8vSZE7ZtuZIuGgR3DbfBY
xsozD7OxL0lMWWiomVhyxvM7lMqdY4w5Mzl+5UafZi6Qn9+PQ+5zJSnzsMC+lJuvWByOFhEkmGcF
8iIvrevHyYma1Jb+kK/1pp8MdjurZMzE/aPtgS4OSrMYbKZWkuoyR8uJ7O3meBFNZFmekiCxjwzl
q5a7l4Hyom0AT2NQ0PKlStewydlWb1K6881XIF3Tap0PcxxuOvoLLMYXZrYaEMPF8DZ2nbztvVtX
bPT0nWvnzn34GPYwW7O/+2Ja6K8gA5bv9nm79oO1ZTwr5Z0YuEIaqxAg0V1aEB98dY0vyqeco4Gg
8ftIY9wZDDCKdqOlC8CbrN1L2IXLY4v1emqjSR3hmjtFzaBQQXcHxZ4alKuYEEXaCR9WrPc+0gr3
dTmced2sJQaHPOZtmGPaR80BjfPkRAfsjkrpn2Js+mYz8DgX0dk/dc00jVZNMdP95UD6jkwUAWkS
YCRTTrIYwITiU1vrJlvzuBtWnb8ipaZplpU78/1VaU5r9HowHBGKtotKHmfymsIRP0KYCwX9Ok4K
zsSLZpUtjC8D3PjG8FSCkHKAsIxZafNkaLtPc+mijSlPiSn3gq1hMNCIFwWmveFWEaO98oRDnx6c
ohxz4kyAFGb4Vv1bTgAPSlciE/LpWc2/jWAXltcIQEmCTuQFSwwIsAuygKKd5Jby5+xWpfcaY+v4
gFPB2YOBYWxM79Xz7PvMXxPgeFeZ0oQJxSmkCevIpho3Y9+c1PEcXQe2Dk64kzG8JVbgM2EyEQGe
AWzYc1l0dvZChRHksK7UBvjeO/sWk8nhoPX/1HbjaCm0Iv+rk182sFpPQ8xIADc3/J9oa/4l7VQL
hS+/a6+U8u9e6Cu5m2vVSo8slFlqD7ljWDbJgesua7PIWhlAF2DkFVAuc0eLIJCUM7VL1gnEas5p
P6UdZZP/FBkRDCu8lTL9N3C3BPrU1dHuCDvm/d810rYaxB0fFN75xkh3wJ3IikybMrOFVoT3obLH
sJPcgMDeFz50mvgZ7io6MDYfLQdowL1g4npTiHN9PON5H1ossrb4RtjVsYEZjFzeHvko478j/ns/
1QNGREY10V66B4KB8wVOtB3ILIbsTxan39Pa5Bgl0oG3NY5W340O7mSigFqYybNuD+6YmZ0VTkvj
rDo3tRvDniTLg92hRg3I7VAn+iiSMeflYs/YnT9jmBlnPmbVn/BYxu6Cg7f5Hc7q38eSI3WsPDNj
ZllLOv9Pswo+r0L7Lpge+CrsFHMSZXDQ6uknymbCO7n56bp33qwTb/VR9n43zUNQ+vQJ3yPBRCLK
maN8ndN+ySM0ON968wCUtZQLV6CzvjsdVTaDEzm8qi057YRcbAaFhwjywzWL7uYs9TdYZkTRwpjS
Q+JbkQY47s8+7i744D84z5g/V8fU2XLfVOUnJ+cq3TP9gO5IKKoek5EnbL2lp5Qtg2gv5afcYwAF
X+1jgAzTegWMUTNUj7QsmPhH5tZF2ImFL3697mxAt5cuHH3Xfraa/h1a2KHOeQZSbVU77FuzDktr
c2qrAOFjM5k10NCOGuQRsLbmCDLJ9JkAVXB8ZRVo16aBuOBgvP/rNYsahqvUrjX72pY/CdVHkBwD
a91+nmk7yaylBpCDg12z8fylTcaWN7eKVaXtHPbX7uXDYnJXjf0zRJuMGORpGDLLpM9zXwU7RAPj
FzS7rA9VsdJrNtcx3VcQXSp9UdVbvZm33bJN1g6uReoihNCYLkNjFkQzudmUwa/wlnYZj1fOj8kE
e6i3Srb8VCs2NLrMfMuuoyYzHiOvwUVxXmMDTiorNkr5Gm0sdovMWXW0YFtejqNa3w0c4fLWcBY2
Vhkk3eJoFX+ERT782EwVMAiFcXGxzZWKExMKAuu3YCLuy6yOD+z94WTpFz//yckklzMCm5eYX6n1
cVBRuI1quLfJXE6XhXMppGMd7pRsbYGeIbgq73186OOb27xJsEidn9Q+q9lkCLefcKVI8wZPSpzc
KvnSGU8c0dVs1qG8vdq2utTI2WKoD5Yjf8fAcXRv6CeoTEddspMZG3V3rVz2s9iBDMiQPIeAc8IC
ntBJSmZcyph7m5hczbvhnwqxJ3QWbQhpsjlirDY4O7lHtHYIUdDHJxfCsMqYrDya6TXBJJb3GOyz
FB6PySVULwARNiQEd2EwpQTy9g/A2aywUD4JE2ouYEKgs4yT64sJc5H+GMWZwDEQEcPbBspOwngQ
zzE7Y8Oe4tDk6z6hB2885qC4Fih8+9WnmXXRepNR4pMchl2/V4BbLNTohJ5Lr4+8nGTPA8xXMYMs
Rzwk9cULNhrm8RXDf7IKFWCEt/b6sCLrJuITfOH3J6sbmUN/EyUnHS4Iyjt9VmYXj4hCv7zZ9UNh
+5jmxlZK5iHM6mo6KPswX2Y2bN11L9gg5TWsD1K7rYyFR5Q7rnxYFLb43l5U4EibR7Le9Sbet1cN
BREGICXMK2nmRydGtXEQjhTimj84xBTuipEgUM6/T7TRilMJNdyZo/SFN4+G1lu5S1dbsgg7e14N
WzJjzHTrdy3jjArzZQom9RVKs7QEeD3pNscTaNGCfrLCX3OYJ3vq1fCnRyipfevGtjZ5LL01BQVd
/tuU5zpAlH9wm3XmQxLMxgYJt2DbjjKpjWscrQjMKiMsqPcJD42+YDpBQgFQfe9sJWx6jEji9r3t
fOXYYAxZN+vVeuJ3JopDxujuVY7BDAfgfMI0Xh1GQUyqBbrHEJvnZNgp1lNdfgbYbup5sGdQNLrP
XVXmyQ8pzUi71RUMjM+Oqw/eVTENnTq8h34ia2dfgpPFYVk53wlrx2XysB0MTKYpl8e9ic583WIH
Jo7WNnlbEP7Y2Ov85VbHodjEhs5UvwZbgBCnoxDjXQ5g+nEcjavP973B9k+4x9/kao1LDzEDikri
+L30DpwcodWOIJH3zrUsVkOyDgFmrP4W9GsJFkCDXM05tOVVhySdkkFViMDnn8idxOFcgqiRstTM
mJiU9lRTJmBIN0RruJfauOmvvoTD5q9jLxgkGeaxzX/lgl2U9bQSXFDAjiuQf1GuchVkcS4zFKfr
AIv7F6MjlnomS1szWzPhoBLjFn9CyDUKyDmsLL8hj4dYI+arHM6g4xil1cFJdiY+eKzmLsCd++ae
qxt3mAX1K/UOAY60ofarZy8JgBngF/vrzPm2IQLKA2dGTHzQqS6Yzs4yPLgA+wIgupS5QKRsOswX
VZPeLaAGtdiDKngQHTkeVFXNcO0U0rIN+FbprIUhovO/XN5I7jJNV2m6baxZkKxIancRzYQ4L98c
HOChEuhAfsaU2HKjYxtyV2FBxwo5EyO0qDtDpgd0NfN3Gtxa5pQ2ZMcO4zrnZhTYyv+QudPEI/PN
VGqKi7IXuNMs7Ef5sMQYy0p3qAwkf1LZL+buX6FxZD5oYQnVZi2REAyuWnBIWOZR/AtYik3rj2YR
GbrppX2fMIwtGbQA3hD/k5H21ZHjpvHEwUNys+2QLRQssTPBlQOH42nU1XurTZGqO9a5D58R816Z
jnbTad+Yttvdwes3rTYDFnWDbUVFrPSCBQyJmAq5LzriDsDGblp6w14YY05Ue/E4Y+d3JBvROtYJ
WA0EeJ5u057yl71t3cnXQr6aVocAauc5KzV9VumtoEbs8BiP1fDQuvIqT/jg04QpWI+4sUhmdvls
CQUmfAFSaEVQzj0t9inpR63pLTVMGj1nb0vXrNwEPqWqZYwyVovPPmAzzmXv0bayvqcLkKHF+Qg/
fAtEe4AkhYKjSSlTEDC7RP848P8+2c4d4HZ5ylQ3NPzmi1FWnT2lnQggBzdecteZQcD36PN77DI2
8/8lXK8czrz0P5LOazd1LArDT2TJvdwSeu8Ebiw4gHEvuD/9fDujQZnkJCFg77bW36pVGyq0xTFb
iSO0eGiEPSyCcKDPzSVW7kOlZhlKRzHYBGA/eBai5u93qrjauCZlyWnQzIFDutjfJQrkCTg5Pvux
xV+xh0oPveydiZSJ9NSYyxp0LHLRwGX1Twb4EyvjHjV8Y2DS7TfDynG3DSJbA1KdUX0oSgRDsXL/
WYBpH3r3uXen0ejAZCs9WJglWAXmqFaB4bAMJGUUU4Rx6rWkCV7U7JrZSjZpF7S/sfNuG2UsZdWy
lju4rX66qEp1mTjNOATCSTEoS7Nm1VnoRUr5WD5bkFZ/LxJx3jDfrX/mmx0RuGnPCeHzRIDNjiTS
Zs7lTCbjAkdFsLqcog2DPnh03Larea9uPZivCU6sBngeNf448T4bn0kGuY/94QBniPYnGhEVQS5X
FktEdwh/DdFmOkF/CM+7JRreGEJ+gj0N4MktVfCoQtKIxOZmXaC2r7q1daHrHt7UF2orMFmN1zZt
9tYFpvdOP0dP3Nt4SeyUMPiAgXhHsNiwb4b8xybMy2dl4Y1BEuNd8sO8FyLaluVWFbgMcNIUaTnY
9Z633CIN70dYAeI48ATA/N4o6Srw804woyH5wQb3oFhBTp9SFaD0+orMOonFOwRoIGgP2EXQyIEb
W8hN2+xZqIxP4dL35Xr3Pyz7bJjgQDJbFo4d7P1AFDSXwHg5xwDmY+FWoeWnh/vz+QcxQ8f7isJF
Hnbtj/lCBCa/MPblD3A56SGiq0JfgPxOefD6Pk9Ab2gOTTRkNjTEBsJC45pPIQDFLkvRz6f5+WJb
i9yjHcVwI0jaUDhKD6g5P38/Y7G1QKKCn7klbo1mV4049qJDn0W+BF9MiFUH1rO/1lf7BBfqn4+C
DOkKbxLPRfjWHc6vIoEI6ww1HsGF4h9T6GjCwJ5wOCgHY6Tb3CoOojGum3hw2VTCQ6IM4UmQa8dp
GqM9fhiQEdTSgnO5oaZUHlzn+tELmj2dGeQh3BzaD/IKfsO1uHCGhCHHz9B1WEgX9AAYoJ5oRhYH
xhJyyUVw9VEqHLq/Wwll4c9RoNz8aQZAn8Ndw8D9CJhUuyA4Y1DeIAqIIPIJZE86j3wH4D198ZKq
F7itfGLtZnvwyJHnEiYg2vyDkLXoA+shn1BkMbQB4RCIwBlF3/EX086bwkQPAZmzR1QN05SxoOD7
IVRCQi4kTP/AOJhZlMZDGINI6DybzXmIKoHJ9Seb8G8upIMvy+uf7OiiPL6n7ODtMCRmXwH6f4A7
W3v0Rqk+7K5wqvUrKVkntmRrCm0TsQsYJQQV6gz5bQNbwhpHMoPE6U4TgJtGZCHZVMq0v/SXzyE6
ZAde9SN8QR2klc/VOBW8AyJ0N4TMb76r/BQLhgK5dpjgAn1uKvafQ3oOtngbTTHnO30gDzDd/V2O
xN2+2tv6gs/QRZl2J3yXDh7HO8TvF+WC6wLF2iPacMlu4Y0785JfxJqOgEsuaI32wBZMxPDk7N1t
AaGhumZTocwV/EkNUkGxybbCSQETG3wnnUVxyDb9xUeWBwWEO1ccYnTx3321dxbdKzrAGT4oR84j
6qs8gK2jTkL806FmPpUYjDUvMdUeaCbyE+JMmMDcCUYiPV0aIUx+W2L6APbANB4z/xmIVF5cPTcY
8gD+R9yDmJ4f43fTF1KtP7EF/J7kkPJq4xsnU0YHJ39EVjwnfw8lKQOnenEdyAYWgg3eMmRWXdCA
GZBcSX6QB8xofo9LzydsICyl8BIsuhysxuh4k58AYJ3TaCPUhnhFVDiVkdRmCR0fPFY4nrxYJs5n
A5krXiGCX8FCgvB84tS68l/IxwGhmTvJNd/j4fR0flnByqOQaH04/F2YKizTDPY55HUBWhvL6sZA
E8octF2vbs0cBJzGyBhr/Ajnb1RjsPgXyQUK2h7G97a8yFf9al/jFyfIB0PYPrrPiBaMoPKWDxY4
zgPGHqCMyp8YkAcDGu46OmXvxdfeHLLv1T+VnDywj6U7PxD6Tx/BjbcqH/2FdRkE4fsSfh7KQwiG
Gt5dB2OpZmAzbC7xLtr0D/YmLkC9UBj0wSHadK9i832JYfV9cfnbB9OxZYSmL0jFr/zVo2ZXGFjR
Id0lPE81yTbhTnAscGncSGtcJvbUKtw/hguMRq40n+BReUCUdGBNYeHBLaT645YjJys27llefX4F
b56N73vitvpshqxe6HSOMBcXNX/KwbCkQ9iVbbmi1Y4R7XClM16w8nC3/cN6ZCB5QYIFKIO49T8Q
CP35t4r2unL91PLcl7J9QQfPSEhIs9W1k82lDMsRkog1NblVBlKTVNUXalPPP+RmN5TyasuE8z5T
BwtZAT1EtLgj3ZpJLckOj6y3j1qa3CwveiUdzvIfxx7UXziRYBlBI1+0ul3nhUok9Xde0hrtIMGR
397YxGBm2Uxrkn3SLooOejc199cMaKUm0/ibzaiASz+fxF4/t8kaqHVllZM4nuT5SK5wDmbxjdgI
W54wb3A5UBe5ol++aQz73HFXuXEriZCnKKUR087NLlsmrreJqZSdyiWUWf7Jlk6MFUZiP/owP5iV
8c+vElwXhk6Vk3TbLUvq5tTSJhGRmUrh7KuSPkkfVbBdN6lXb0xk2b2FHTsabYdWTtHhmULmUedI
szjGegKUxIElocbhNCGFjMioiU9kohXbuLh+9morTQiq9JRyjxPWSEVfHEIjTokkivBhk8x/NK9n
YWGS9e0cTA4O6ldaemTCyUZ81LtsFbTBWuIoZIaXKINsRG8hrU6SgmkuS0u79Agazf1Nc+lT0ELs
ezR3lBLMHc9h5GbOUuPX02IllaBAkjbOscnNGRFaSvrA2sMp99Z/DoEiRHoBkKJB74UyzKxxWQpw
++1CLAhAkrt4Fvuz0j9RD+ntzUvWcQNhj6Q1nL3zWdRvYWh6nTdXyW74orT9ELBcgr5mrJ59JQ/k
AuA7umvJ3ddnhbqA4MXm7421aO00885ef1FjiCylvUqb9qtChRq65m/UHjQL1Vr160cXvXjW2lIu
7w2LXmEubWchQgwgxbbWOLdubvTronNNR6FtQfvcduw0ySoxE1CeGfHsRYl6ofmC/Ky+YMMpCFyG
ZrVlm4QOHKqnnr5tcaq8hRMfFIkMrHRV1nvpe9YoKmO0NhpFaJZONZSgX06SUntMRejYrvKvBuQy
SR9+5ZOvW4MG6VLUjmRsi0H9jd6b9CRmSfDM+3TK2X+ekEylfFBZYVDmAaAr1SZNEbDl7bAslEFB
yogBhkyAerk1ggcR0akmk8EA2HTMqgAGBx7MxRDjbc2hfoW31BHwEcncBFwBMVR2JdEkfDScdBJ6
N04G7FmuS3fvluPc5UVvcTeLtXH0WdjVMuYJ8gqrQG/t2b+m+dtxwDTUVwqbUTtK2tMQ6vJ7GERT
ky0rQzOuoopPr7lyK4yl2jxSSu5KRlqYb5SO7SJ7J/WvD1m2XEpGPAysh1YCba4baZtAJW89yvGd
Xj67iFrKuprmtUnJSfHedpQOS+0iBSqSWg+J7kALjYni3Hsqf0NmGyLAyqJhg7y7LPHYq0amgls9
OwfgL4HLzZdqgUudEDCWTUxz5TZL35j3OgpsGv7fettU41zbxPhoKEDzDcngCIc+++CzJ+a1TG36
eZcwejuCxwuanXcaAbHeMXLBOD64nujuGBeqTthWt/qw1WgxYVghzZt4mncrVZnV+ltrDy5nQwQP
obzqO7ytfHvwDYPZB/+fxprK7TKFIaC6C4jt4dedqbiC+fJE54BXYWXlYZcPxIf/WmA+XHeUpLCV
fwxqaiqPhqWmG+O5b/dTuYeisk1xdm8v+lsynnRcdHGI2Kn+zqap+8lHwWfJOpFRzP76aLkwHScY
m4QXe4YpBEoqyhhKKSoriMdwQ7mIoDc+bgfFKcAnizQ1b2nZ867d0FmkNSeNInXttnOoJV7Ccbe8
JONyw02B/FPrQHlE7q2czx5jriq4hMXCVmV2DarOjhmFjRapYc1yGPobvVlK/kjHfxA+Kqxtn9pT
jrAujgQ2l42bZunqv0q7oEWXSDdt01RnO5lr0gSa5sTa0q3QcXrniEQHc4AWkwwxoDjast5YtjkD
f4Rjotyc0IlwFuaL/B9bBDyvX71Th4vQORik8opr3GKb8rlIDYcrthhoSRYB5rTNtXeXr2vincO9
DVbdH8p+XEc3LpubTOQfDEYAGdBXNmvHfvbmMyp2vYe4NL4ZEgaokffQlgWdU3NCJWKleE3sP8Re
yb90kaMGuGVGc5qDOWqeMdERAqaKe8iLcJ8Tibk39W4aWg3+7JDKwA7IUDnOjnF1M3EAzfcpg1fn
pBEFxrCEIJfOSmo5OBI1XRRKcrjQ6Y8KvbS4Fc6R6XOhF8xa8jUuuXSujQ1/IW53MzRHqb5V4TfF
K/KNIixQmxvmXUSZy1jHBTVAlHbQIhj7XqRM06ycmgCj34z+goS6v7FPkl5NozSZOQ0UtFhBK4c/
0VqR5wqnbG1ad9YqkzjT2psULXOjgzRizalNws8IG6W8QD9eWBtfTU5WGl/kbi5ZmHPo1dqwhQ3I
h7IQ0SObjgP7efuJ3jp1L4h5xXK68gkaV1FChY12SLVfA8obBxdCureY2ZRlOC+pch3SsaT+apNZ
Ia0Eu5DlxSuKWYz1y4d63giPPd0LU6aFxSFY8SbfNzRco5xZCnEnFPSe02GX0BOcoQ1mWmRAC5tl
cN1qHHxcSezQZHqThJrz/Q5mHgsvpf7DiH8xhZHCVYwLOpCMXWsTPChXDXgoZ2rDasiR0LkX0jDM
qrEBKO0k3c4D2VC4JGhCPxgYwReCSxtbzBhMYEoyjKyjjwww3UIMxUFxQVDZpOaSE3ipM8FtWx/a
cCYCuxj13sNOu0kXpJNSD+eCIwOlyg2oYrD6qHxrpvUx3lOI6+R84rnpxJG7ZVqqC8su11Ldn+Po
uw2gPksqJOM0mObaF+sseecHn5UVhL9u1b+EiN6Klj4ZblWgs7d/j6WT0LuiQ5YlM/G0UpfMJZs9
OMSKAEF/BgYu3ncd9vQc5S2RroeMvols5dNv62+U4AvgTUuJDkamZRO1tuBHU7kxUxNCCMgnhS6r
gxwRsqMSu+CoNG2US+E8c8BfA86AO+EoGrHchvQnVarQHrObOD+ZsOZMVNmNdeawNeiEwwOi8rTa
tXubPKFm7pWbDJPIEsX7KpYOpv9qF8ICtYvgX9IJcMGda5Puhf4y2Ro6FMLEyibFFYCWgLZOn0O8
x2ethLvWMnyCZGY6ADMYoH0XejlupU3xuVn1Wm1wQmuOgUUXyZv5+sIpdx6LNf/MSeurzY1uEXwm
RmnAQlAXHZwW21q7+aLxVlUNgXZc0zrLLhWiQfGto6+vHPtlWefI57KSyBlD8FwozYLcJEq1OJjI
1Uy12kFFa6OXoT4iRSvE+dfekV71E9JI6+J1YtPEUNCFBinIJ34xtYGg7SmrY2B3GrEbHfJItw+d
sylNIxcQl/36GMJlp7sawpWVP2/fXVrlzvaOgFG9AfA8s4jrFMzTnekdZWISMUNJw2yeKPtMYZhC
t7d3vrF1tUMJcl7568p9dzbaunDyRcESDuNkbkSYeo5ITPKBDnt5DB4Al6FamVTk4chH7h8L29GJ
QO7ChYRBqTNvjSl9957PZSbG3EsfvYFnz7JGh8IqTR4wnm7jTBt5eLc14ygg4dohclErfkINAX9f
TDrSmuuxYdzgMqfI1xoXK0KL4qTG4wtZTIJt7TL05ro060H/oVEnBQKVADKqu4BIHMBsB4BPm7ny
ASAlML3ZBh9w7k35cUZBnjKiV5EzUcFTBG3K9SpCsmSuSEs0zl0CD2s1Gmii/dTFFN5zPz+HLvwf
TgHdDU9raZMIbtpQDtewou2W/LdRA/+otNiBopkaeEcN4LLziCaw25FDi8srxU3ARUaf5N+b8CM1
VrzILFx9wP7hw2r0XCtrKcHSk9Lp1xmx5BMTh1xLztat9Q8qk9FsDVBLCeSZNmDMiRkdkq3NZVrU
Nf5J9YQMjNC7BP0zjP41EUmmPoUsji81W8OwAYAPqpNJzSNanGB2RQdFLporwSyXHASk+gjZH/o9
ZYg3sPTCcK+JoTBMe3jc+lYp1/CjkQHpnymFaCyPinwDW7Vu310LH1j9ZZ1trGUYLGBGVMGEzkHY
kM469oxBC+sYkVJoD4JMZM35Q58cYFLx8CPlQnKU/kEc40bnT38ozDMwNztvh0LsS4AvDZZTnkMN
+zHyi8UEr5EOrRwDnNfaaMY0bDaVu2QPQSza61NVphOFrZC+ktGH6N4pzmd+CjwAsaeXT418Dv0t
tG/ZnnhlOw67sVfySpolgHLIIVbpmqlS4Bdq25uejvNRSgg6Xqj5vUdykVHVapxy1UUPdSg3aD60
ry+tKdeNlsEXNN0705GooSdqVT53Kv3Ywv3S9bUgLtvfRZ8qd72BGqmZ+pqnooL57HWLcOSCOZyv
rTZcBGxqiUOm0seb6Mn2i2bHpdx2dRhuLLR5sTVxJraMiKUjJ16OjF/JnXpes86KXy+ct9+5XdrD
iG5GnVecm6nAGu3nYz7g9KkoKLSOQzrttPruxPu24vw50q2j472dhFRr6qVCOn9TGssy8cmXFOOF
wrMGmY4JCaTXWJAlrkmL8+2lRfkljV2G8Ed+h0lB3w4vChmflYBr9ylXna4vqk901wvtGEJ+FHag
zV7danE/0Wz7HRiUmbbFxK4fnYWrN5ELwTaU6iXrRlbSsZNF/zYZZtF+EBULDTGC6w+rFq9WhWDl
oBi6mfXzVdI7SK7jcgj5JWftnWDzXmJfxHLAg+0BKx+kOhpeRjqO2yWZPzTjIJgRs4kiEF02W9c5
XwdbFCFcAQO7o+9ZxzrfXdk7G3/bdATEd1G28lpddROWwrlziGbxGi9aVF/WlN76hvG1Itt17E29
Ke5BaMoJOXM31Vn6R5hRS/96aIwx0SR5y8YwKDt2Z9oAvG0Ufd97D5RiDwn0g6DN70L+oBiheEB0
XTiEg8Lp5Rj1Y/xihgs0gJQGWFs6kLdWf9H0YmY11JQhQYX4OeF8hJacBxOOSCT60py/eCI4s+pd
IESoEE8AnzQ+qaPojNJwC8MRfJD8hWkCIjphi/TXeGN0lw9zyzFGmG1SudxizrmPP5Sg2hXbcA9c
BJLEx+zo0j7Cce5sn8ttpg2STDxYhbp19OQ98YYohT5PXgbvGi2s+IorQD1Amhy+MEAi9NRhnP2J
nwJYQxyzz+zRZPDVDoX8IETGicXRHg6d9+Yz1EP2zbwhekLB91vBfiSEzRB33fnHnymeLAPts97y
Ijg1ZE+faJo9LCcun9j6bWhwP2E8zC2BqeAfzjUFEDI78Vq54OAu0r8OYhM9AEQWyDd6kOHhykuG
FLAe1mI6qZ8D8t30/gecikYxy88LISFUMJxaAfvpsNAEx8AUsdrTuZdsK9BQGoIdcdXU9tnFxWCo
JHEXn4sf9JC0oQtZNKxjwkI9bDbojoz4WGJ0J2GFMCwhE6JSaH7oWWOFILBD2p6gKFDe8CWAQyIN
JToTNreJZRmQi5bsoaM9Wm/gQk/7o7LsZ/TvZ9k22xZHIv+WYHx/N1LHDjDcf+8a1lZMAgwkvlhh
pXv93K2rnX33FyafiWeRV8K9158SrPU3BRTyA3VCFkRGWndu7vI5236u6hlkEPgUM3Q4HVfeAI3+
6BC/vBtbBJ+L+pb/QTJH/iRsskBhHjVQB6ONlrT4FpYh7g/+HaAoNN5p0dPIRhgtY9ZKXwJoDdCS
cLd+EP056jBvEJc91R80Y9dqDR/mWLFXvu23ehafnF3+AxCsD+rLedAHllCWhqIo50EXGJqmgKs4
Cn2IpSAhBWILhuAUGOWAg4ZJDU0DGReM4Noeq323zlH1Qsh9oUYVu+BLXjH0YxYqdgouXH3MnsjP
oif8uP9hVdBiJIrOPxe0R5iVgXiqTJx3fO/eIukKL2+YbJgIws4QkZasXFTYNhU2QKj4QVYzHecx
sUrUAqrlY7rvzj0+nzn2HvabA0VxNN/0Np3flK/7JbpQYGs4tiwHQFj8Kh95VqaLQWsM+x3qJubN
31IieUjwMYhEPQb7AltjwDoRuIU9Q+aPcQkSFqYNWCxGpqMmmBCiKzAHzlH4iNTC1g5sxH9h3rWP
Ht1VWUcXd+lPikt4GlCX7IyLAeSFFHUa7+slbRJ/rQj/CO2XF8XEA5vGVMZ+c9ZhviXP4siqUh7x
aMm25TF6QgfNjly/t5dOivgnejLIOO8oqcCMWcFFNh4LH1dJ3AKkC9TcoM61wCMFVBRIP8AL2uUP
FoxBO7AhYZLKGMUclT35LPj8aAMT1IwhycBkHglEHXwDQdDfgPNe4YkxyNER4BC3JvpKXBJNmHrl
f7Mbnjro5F668yU7cQUqLny8iZ5tMuFnm9IQuQIlmc/qyg+xhDzlrcqZFaUGmJo56tPRh3sA0Em/
VR6oBiT1UUez0RkCQuEhiYTNykaAN6CawGUEZWHyLAiMQo5YYjmK5wmM0Iv48ICPdPti3c5KgQfO
3sP81T5inHBhLiGj490CFnkv92k/syk+Q/DNvlc+mE9NeJ6QkQVWTFrdXbp/IVwEP/wMbW88g3n7
vPhrdmFYAMUCO4E08jp4Ef87SrlPJGw03ng9AHEt6A9wX/1gXxHu2Uxwtperuy0f0rp9sCik+NWh
UruEuLILmTTrV3qT/re2Ywk71IfiABJ1Mh64JT2YipPuBZ9sF2N7SEsFAkSxLQngY5FC0h8LQPpC
/5jlSpvSqnr53McYixtvl2yUKTJ4soi+k+jA3d3wl9kRVwKWIjp1BxeeeEEq2z+Lb4ElskiBmOPw
Zv19woL1+sMmPbyaAnDdz8GfA9aexB/xbv6OkJKFhhWQvyDSbosZxZb4tym5NUMsJhbEBRKsJBwb
nbE1hmi8lDH09xYZ32tZR8M9TOi19I/MAWgQYutiF6Mcf0PYEm1o9kq+YmengYzAj4KIPYlkkzvC
22ibcjjRlt91xcfoitR/mfMv+Rrl0RFT23N3T57Rszx+rgkfZZwcWTaau8gT+HOKbM7Wr4gkuLPc
RIh1/yXHin8SR6fv+nMNts1Z+mUXNM8weejxYO2HzIPA5+pPYc8J11TG7XfRtXOI02m58YKt62+N
cPeRFnKwSCTU19f4lEDqrjZ2vYrTffyZG/4Y6/ogm2JixdS1zR8kvhbIvIJWDqNvgZYyJnp2vhug
83envoD94pt2+b6Y29zA9sI6FL4Yds6+eJT8J8DvG8OO28IQJeVZ/AJEA+MRsxhpC76m3zcTMXu0
6bb+Cl8PYbJWXApsB62Ru/w8kql+gFa2TKZEUC61vXu0MCWspwKxLC/k2WEj7J0wKbyA/p7qaXxy
ScVr/7zr3a2zBmx9Me/gYzLl4LrBUGAHhPXKYiOJqcqMSE+sNhAflIfyiNlSELF/BZDO6xPfYHK0
AuDkO4K6IGYA/8F4OZkv9SQ92NAuGRa71YmZDveA39EAlMFwkdGLpwHt9G/aIt0x4i5Qqk/d2vwR
2b/N2jxX+2JbMxrE4HmydSRP+V48AVEbqE13lY2s2XOn7XN0xWiJfD8ak0wULiNAj/YAi69evDT4
Hfjig4xv7S2ANM4ZzSB5sKTy1nV0z9YAiJoHUmC+af5pgqF0sKBgRMeDtdRbYcKQDWrmGYQjrhVH
GGGPL2/RFWGytTBYwcpLcdEsbjHPmz1YvniUD54YnwngGs5QXF8WHcg+HJpAkVl48LXiEHIVc3jP
ylOw8pS0DxHVcm9eYOjmEqc4rvSvduN/7Q6nAuuEC6J80G7GzT7EWLqbGxFdh2cE/6GJWTVb/dhs
kbMd8VjZC5Be3Xon9K+8SMLlVlD7LyEf7RkdyglKNQBzsQB9NmRNrfx5fBPMrHoDBWCfzykgDs4j
vWkPQeqIDoR8zFE6zhtCFFiKvtxaxgEP2syMZKgbO6hqJwyw2BrzdXUOjuykzFfjH2GznIOZvSwL
lBM1vnNvKpznmDt7bjE68zmLctn3vjcgl+lqv5NnivsZlAWeiVMUdLl5c/9cxQkwglmsENKlHJtb
8A+oqMFa7/T5J7/yHfodTpQ+VuTeIt+7b5YQ65eS+e8vsx87//x9yAElRUxB7HeLrxi+FIzf5uQ8
IGKqkNvA5aAVGA8iMhkYjFU4pBuW0D9eBqcL/8VEYXtgnYV0wDdu+eq74qe4QGLkaYTfwaphPRXd
dXjoZFZhC4sn1EBaY4636h/xSbAIvHkv9kQEvwJRO6p7ddUfup2Gm5q2KX+pI3CcCWYBpeOvvrMO
3r3+tTYoy868LQBCYm+rc3q3/nFC/qf82jtORT3KwZt3Ln6Fa5t2kHfGwT/DT//MgmU1/yy7vbPE
nX2rrqTFZ5n9887ix7qddZSO5vp7KVfFKh1HtPEG+UVdf+fEri4MLKhogL7KVU2Pi3vOtskpn7lQ
shH8pA86Eu4JYhqISulgd080z4CaiW0B3hylGGUl9WVPgjVBgByLfVECsoUELPsCfrvXm3qDfvD3
z8DYmFYMMRZaml+AKZxnNyw7dNkh7nDdOdSxAean/MQiC3Mn5H4MW2FkI1aw+sKRnjISzhb8aagZ
ED60S7JhgY7+VVTk0Ra7s7PYwv7OacJl2N593/lbNgaivgbPxArtF3jxM9MOLmvazVxBmaW+g2Hv
0e4hmvYfqjreIywpIVXgjKyJ8g1rIrJ9KeXor+asdBCy/6nzjsN19IPHERQtLNQg7GGUBg+XKCT5
9s0IC/rJ/h7k4eZYFWFJSaFMfXzjj4ME5vwDBmWYr+F7ioCes7E3+j9s3r3xnJyIHW/EA8M1vHY4
mnOSh6OX3wnixfQBHzT8le+cuFVxXsdmA4IxChvO8xD4dPriQkcpClyVHd9ZBL/tQeaYQkFCcUIh
17yqE4spt4IKBFdemJPUIUDO4FE8OJOw1UGEgVGFtyLhNz2M/2wIw4TjrVBFMleyMcUiZ1iOiNxC
PnKDqKe4Z2yOLqcuMX9ulILEQWLtd1bP5bI6Z7Pv2WJop2eWkeDo7nCA/mVX+Bs6jKXsSP7O0dt/
z59tfFd+yYHi0rPU+HsZo0SL84X+ru4W3Rbo21T01BlcMR78zP/FDPU+FiC8f7xK4Lpzm+DRU+QX
Gi3+H4YyjTQcNYWtSeZA8IJB/MPNZ1LmnbhL3I6UWp8D/3voU1d1dBWirXxXjslVmIkJNAPhNkyr
muwJFTX6A8oVjSqx2iDkgiXGEINGDtdDgYTIJto+8Zhqn5SIGb9NT/VJUMDZvMNW7Glw/dPhuamv
z7/2oL/cM2rrvXJk9YTkvUwIa5IotKijl+ma0Ol5wOmrun/v1bleOv9EyndGswhvlYexR0R+9Fbd
Vd1CtTr5K+/kcGhgoasX8SldBQfuHPGeW1Yu/Pi38E5mbBqk4Pgv/2TC2xSbC09xEvWUtC4v8GGu
Hk7T7tE9ZheAC04m4vvRI7uYW/GvuL5GF9CfhUzypX1EaobcLLt01+4qb9lwhcMRGzA/Qfyk+qRa
6ff6kH+lShAmzGxpV/cpdl1zi5PslaM6icPO3t6KOkLnKYV6X97ydNTz0jo4NCtaDKJBsBDbRrjo
jzqjK3gSoIaD5m9zhxudPA3aDuzeV0ipUD5kwRAVxCw8SVpRfVOGB0M+wNJjfIMJJHjDAdrhBv6X
FsHixAxhJsBOYy5sOK8bl+Kgnoqr/TJpQlTrguo7w/Q/FME+wiZyWzyTbUA1A7eZbgCuKD1Kn3yf
ETYh9jbRKTE4JEIL82/BITjAkz1Gl8+jnHtLdaNv0A9Ed/Sqyb08h0c0tzDOo3uFdG7At0q0gWy7
BW6wNOGNH6iXa+XCNBObnf4CDoJmq7fC87RiHwVJQYcFrZY3Lmi2wAWVGIyffwy78lkfDepzfyCf
kyfWPGsY5s/sap8F+TJl32dAcwbgbSebeJ7jgQPfjQmFU+nf8kNjQWxRTDyqeNYx+8bSyV6FYogZ
x/YEGk5jgcWQefXmx/pf+sMsqRHVBi7PbCT0KaIfwi7oE9CmywR8jsf+qDprv/H9A2/cEVOYLZA1
kAezm8MGK1/wtFk0KMHpMdVoRNC6DfQfVNh9ucizceEILx06iUjeCtY2lz7HD6c2NhRITXyi6kOa
XG0+6XOAlSEagg91QT3CjKVXSLAQAQ24lq04NH9p43z+USrwoBLg5okj6Z+/u/Gg0UlBgKcoX+ui
fmMfYzjVD05nuIoz6FkJodU+wlPLaZBDIf03k/HPofDJV/4OgwVcWbmhYjEq/vWHdiOvtSPYZHnt
9t1e3etr6fh54cIATZFShebPpQyw3xvkCwOu8lO5Klc+qTnEYGx1VKka/84f0lPfw/9S9/woxq08
o3zT4U7RI+BkQi+Asp8rwRrTYNX1Ez+gl+cUQrzggJ435JWfXJDZB+gWHY4zlBCMHHZhaPac2nuc
TKYaRQw5BvwVntgYsOuxsUkAdP40wAuVHDyN5ueAo8QXB9NmgAbTx67op8KkHfUV8kFqX8b4Pw4Z
Bsswyg96YB22B4LAzlgSDqUouoB5IK2j4ibjWkGGN9RxPWQZpy8tYq7IG2nYJD8/f8MstGkfiZ2Q
scLxkB2bsbRV35+t/IZ+I7/xqILrzuBT0U3dSSmgIRy/5Z331lfKIft1T+lbnYDwbrWZvhd9eWdp
HL1L8quu1Im5CpafWTqy191UvgQ7eSEvwkO36BbS1t/IF2kr/stWyStZSTOSCqfu2l676+DEeYsj
mHHNL86R02F48R/mSTnIN4PG3i77NVctRwt3R+4f0wyN7CS/l0uRAtD/eneMPztxvbx33s3QEfRP
G28YDDaQBiB0p9npDBkBQgqQPtJLtQj/RgvQO6OgvRrPEt0TezSSjnLYEx9HEgU3mkXu8aHriMUJ
9RLM3YOkDaLJ98K9VYg/wtOD8ZowPjx6LteKMUax9ODE6P2DYaW8+MyFeU1+ZvljXpCE2pf2pbxq
lptbDnS6d87Q3xb2BapPAeaChxi75KN88XUFX3reIwwaZDf3gdIIvDW66Y8YIzZOEX8PldQEGmEl
HmMDDq3pw96nj/giLTnejuV9vPAe8s1aOtN0Woz1FUSXmbqCc7DAomqpzdKptUxHygxE2Zn23NF8
8Vl9L9HEuH5O1uy7UHmKjpbZtKbIQ60wTR9f/oaYB7Qi9+7eOwSv7NVN40166E/2BWzyVq6CXclG
uuWlFeSEPoJb9HJQlQ8ajIPf3zfnD0bX98xtzDnNG8KilrOKs+G0xtBkwWN0irM9OOK7XBrkX+GD
Y7eOtMR1oTVZsW00ZBCvCjTyDpsDu5hufudOrM54Nx9nUEY4XodYzONhAXOI02xWT8OEHiR/q27G
XnqPs3umUV+mY8VHljg0K2VZmSw9VEHtlzsXuChzEaNlbjbJlIT0zHxm2fWs04lP17Rto3hrq/OW
nYcyD7F2LbykZHajY8Q2Q3+Hs3Od3Dpbg+I9Ssi/FORltfKXad5e85xGfFhCpO0HTn/JrHiRNzEy
W0SWmYFfBq6d+vdfG9q7rFfXOgItq0YmGktzSaZfEY9yDnc6Gis/7E6IEelnZHCiJbzNA+entj4z
eENbWGf0Lu+dcLL9fueKUGgQMyfej93Su8ebN916xVqFQ6+XHG7ZB3Dp/bFYdFNtkvRAPjbVjkyg
QeGuMt/axrJEW6mYffR4UWjOVg+yZYr5EqcE3gXeM6M4nmIa4lOmNzhkjCAzGc7JLM4eEju1NEVL
ILRCaht8xZOpmY5NqTlFLulRtQ3wUMFEpvedBzsvLacJnXoKoUoRlCKENpA3k9i84Bd84EneWcBR
EZxSrXGx+NzlkKBqNSDYjB54p05UO/5xaq6l4s9SXprTYNtwM/HQDDFnNU2sF/JklNrdWDNeJq3q
wJmGMp6pUbQoYDMWjbv5ZC6rubfo/6PprHZb57Yo/ESWzHC7YzvUcDE3VlMwM/vpz7f660jRxjRg
L5hrzAFTDieC1OP2VFntZZxs0tzQymXDIU3yJ2dGGFVme+70VqUv5eDrMyM4s6N5rTTpbqau+gvj
rfN9nxBDbLwqJNIlmqs3WD9QvjggyB2FSDAT/ssog0juOyjNhXSvREqP5wJIHDQNXYUp3MO8XtYy
nfxg1i/t5FmNBiM1Xye0DcwYEawBbi1p6zHCKNs06d6gHQ2gGvQxZsPfYwmmit+tmRS+uoyr2sK3
BPF90Qsa7ETznP1Uz/gextMshWtTrT55yfU000lbymmDhNQ2Obvn47bEi7Kp8SzuB3foMs+WtymY
uoqlY631z2GreHUZeDZwSRUcTXtvxaQGh9q252tODz2T/lXDuBtigPklKl7CRsMfcfpRZ5waMyr6
hCpLAilExcxyHMiQbeDjNp3q1xVGYjO7DkcUgzWyQ4vY05MIEhwXlleuy6S/irEOVotWV8MJdySu
KDWGTcJJxykgVjCvWLyn7t2UboVxUtSzbu315nUytzX1DMc9TISAQsL8I0GNQvYgHfgDnYEsgCRJ
030DXBWzAbUw+PEXeXNIt42Pk+zN+nVqnxRMBrt1aH5P+ocFWda5BX4X6P8iGDhycDCdnXCqKo5B
sK30Uz0+9wzBCAkcsvYRO5JCf9GWb7m4ps3d1G9Csk+AIeY3+N3Fio+3utXuNWEAOVDnQaZX9+nw
YZbXGmfQjRp9gzNgFRRtkOpOybPOuVHJcPWBVhpxVCOVNOmZjj5pAcydNmbVBMuZ1pSDIelc5rEh
Nqt4Inei5Ew7InMdWNvlx1Qi/G+Z+hw9BLei8sr2xYo4Z3DMbEq6Ic4EA+5Jia/jJEIt8O/R2TUh
QXSWj/+8bj31lpcYCBSfrfgUR3hjbzGoZ4R07RbqbdJtsbqJaXsNw7GA/Tjo27HezvlJwWNSvowW
43Eza0cJ00z7ydI+1eSsT+9R/Sh7PmOPkAj0KKOrHr/MCdFL+4HmYv1cLqcSWmXnR9NeqzdLSx1W
YQGRXuV8k1TvmLCN8b6kxWbtEvj2sc/ZvTMvjfyZyxo+uAm21tKTiX3ovIolqhePvijjc4QriAVH
cOR4Q8yeDEaNJIgYEBiYBGrOrEWWP9ByKn5TlPrF2sESnpxCLM9ARcJ1GRzZ1Yp+HTlrM9tFmMgG
vgzvlwSVGW7eDLRANTTslhhVjOUOGrSioxLfZXnnxJ4KjbBf4y9r9y5p2KC/IVamovs2+rmzt3J/
0GHMXOrhKnd+Y26L5ZX0bHt4yoGc4/WSfliag3HoHsubTHQ54nd5YnXm/OFp+SXOYBwkLz1qHliB
WYCPoISSBJ0i558W3tvy0hHkplsUnYlwlbI58teilcwFpVCiHxF8R9k7Rl6GfpeHE4TsOPkJjVsF
fgqVYkgBVGLfjqFXrsfhWZsfJM2Z22566qgYYqDk0RuQAE1fOuYuw6kxDxVO7I7bfZfhiaXQNjlg
gkj1ypfVwAQAbAhIpkftSTJnWVxD8+zI7KwfeDVJ/RGmsI5uYUnN/SyRC9Qonjx1H6RTM4/aV1Fn
mNp3VSP9yz5HmsGGwh7T67eCQa4RQqIYFt6+nEqW7ygOj0Y6rCUrPjqqdOmK9DTGg8t6BmJVgZsN
Zztb1k5meSOgcmNjaU+nBytHheAttPtlDqvkPRpxm5FQ+igkuM9Wvouai0mFUyjhLSMoPHs2lPqQ
auGuqxNWmMRzspj1KbNeram7jTmSwhyx26dlwi1sitvMUQLpy6ZUOpjm+iNleEgUm/lADn0CDnSd
lWQnR9nbFDQbvcj2NbvGJOOcLlOgEhYdks0UFbthgrCmWesoTv0+MN3eNp/SnLJ4KHeZgwUPPI4+
rV6K/t2B/RJK+Njm4N+F4sdVtskhoWU1mg5CKC19Oshje5jJV636ZVOR4dNXWCSUm6oPXivLWrdz
7VEceJolah2GQR+7RU3TsIl3joZTGLQ5+TdjtGqU6LkT+HEZv8h6A5mvxiMydlsFUG8GZOylYK3T
oxMO8rgvjeNzaap4i6DiCDRccvWNA/MqkTFHFlbe1bGGgdZNGF3G41lEZvYKkYHFvh2bg0WtV0G+
RmvTUOgvJaq4sd/mM3x6NDhhZLqhKnuWOp77OPW00sRKv9IuKn4XIZDQwPKedjHogbFc6tgiBMF6
s4hiSaZ6q4J+yhhG6BVH2bFDk5/5odzs47HaQ3UD5zIDeYsdzk7K7IOZzqd2UdYDhgdtvpWH5CTZ
NDLTErdFksUVjqG29dEDsSrzVpFiGMhvsgxta0ExSaNZXVBWyMZJnb0hK38tzCgym8NehOM6olrH
ba3yYI8ijIzqzVgOXaqeA6U5muwni9UfUQV5CNq6eiUKWJsDOpYxcsGNYnGQS7zb298qbJ8lU/HM
GdVEXLlxWz2Nkrx2lqPWxSTBoqdJ4q1lzeeujdehrHlSX6w783voytNk54fRgK4EH3jB4UsZjnop
rYsgOVUj2jUN86jK3hXSspkM5anBq80OQMhGGauzCss5OEXdNjzWuMRZEx6YKmlnINHStKCsO1lw
fClk1lUDfaLGwC5mg9FHwhVgdSjjpln0fSuPB2mZDl0VHuKOJU3NfqpkYSOajijcvNTUt5rabBmg
uxo1nAUSPc7FyUiX4zg368HRLrZEK0FLf52Mg5CEKVt6HBbjmPTNU1oioDIvpTTDCwB+lFuyBaRk
14yMonby53b51voJ+zR7BwDPzBic+mi3xq7NEq6RAylQuqZhsg66xZvNeaPBJe+gTdcFpQYf3mmo
+JXQ0/Ro3bZIHkf9gAPpZrLSJ3HZY0N9xhFl0KcbYit/mAAreiwD+1zYNLhWldwV04tqwiOTb33u
vXSBPTWshwXXIcry9tvSNgYAUeyn0bbhVJOCnuOp1gSVK9b/AoaG0f8ECFkMiBbyWSJYRD9E6DSS
vZE8WxWoR9ijxWelMu5T6WrF0ZBZgy5EYA3kTyBKw8wpQNrAJkvqADD+c43ZDFJ3S/sNOGtWz7Zz
jKCAgcZ0b5htcSZpbED94iZzQ7QYa4/6qaMTGeFs4mnzdi79mJMSfbgA10oZ2rD3LyTwisCdgEl0
WoL1nHk1YJ0Zbdv4UMhHNHxpsS/AoNYsnLi7BvFukI+BcmhgDNuubL8v+YvNEJm2o3aY85tq0l45
DtnJbFCTbM30nJtnXdmErZ+b+6TfYXLaLP6o7wL9SLsAf78aH6H41GQO69WmVQHyglcLLdXI5JnT
r8K+2+UDzmfDiSudyDXYmhO6A4K7v2Ta57DZZGVfEYDJGqZhPrTDhDKqNxNXQAKTwrVFC54yAo1y
tEcf9vLe0h7qy09p1lclIrUJuBv3VX5tj132rjW3Ib8wP2z2OexfDHz7hL+ZZu1yBCy4OOd0LPp6
m5h7q/pSnHNP28JAX4kUDRG69GtM30wjAx5XhrmQQT3mjMi2jVufPciCdsAkcqqXigAsOI1F+N61
X0t+s2yscb44WeRYQUhYRSR3h+7CUJ4bHP8wVKTICODiddFhNr7b4X3SdpVGOjQ+JXJNyIWXcgB1
WINw5bpr8ykKMjeLLk4rnIlULkuy1Wr2cb4WbhVt4IYC46FdVWKW68ifE4wBQ76k6XcWwCF46seN
MbFZQvnHW7Iy6aBADqgwZMWzrj9Qr4bhVi68rvYUqKvSUZWFFolBU1g7kmrwcZfpvVnHenqx0k8J
/VwPRhXn58CYVlI8u6b6EXIv82zvVMu1TmRwAlIQFC8Pf9NMWmtF9qIHy1kerVu+OE9jaPp9FRzE
75LZ7juLxGjrNcj0XcIcs7AjMi3rHETkDOW+hPeHmP91htXCgFV2mCB4W3wJEUKhOe6QZ16yJIip
kZbA07V2Q29tgwRjrhQgmd0hV5rN0M1b8XFy1bVxq57hzwai6cl2YQXVVtaJuph/i7H166ZAV/bU
GK8WrOLaMfyGtTiTsIeUOStrbL/D+GzqwbVL5bWEGgWAssyNi9OMz50BeT99iXHB7hOiz6x/Zay/
N5uuk96bIf2wi/Cc2XTN4YCGUe4hQGF7B9GWPKyicvWgLf4E+hvAq4k6FATJFRm3sEuQ83NLp1x6
Kgmn7AHSB+lQATOCak9IN2VUYAfHARMHPkifC20DwcasfBMQR97OyZblMGQeKWHHmeYaUYoE+a0B
2FWWer+Azo6FhEVj/YTrj6fGLA04F2TyUzcnV4NzFHzzVVnab7E54znVr21OtNJkbafCcNOAKh8S
gNTbBxmwqk7SXWRkG42wxawr/vSJL7J2czBaxetKYmnpJGI2qmOmRKR8du0pwTZRLZdtIOojNKwW
H5MNHp8zP+WcrJiwK6RdbTznIv8g8gb7oU70DrL0PteBr9nKSg5HVLF0WWPjKZ2t52Vw/Dpqt2DR
y0m9q4fqK3ufTupBvk/neS3th4/0rd5Eh+igX/sNdcMGyZnX+MgX+D3h3+2rtM/3VKLtTj8ARm3N
a/ICMgwh7RZcBZCvH4HruaYasXH/nHN6y3aFp3m2zxDfVlfbL/3Uz2/pKQV4BDu+cszyLpKvbaX9
fKF7f6FR3O/iN+tJ+xa47zV/xGC9T+GbfBcfeITWAsuPyD3IgsEK0Bc4AQcZJj2IP9D+gpO14qWB
O5X+UPozsl2dIDOvrRgVKwMy4Lia83+aJngMle5qxgpkebTQYIv+AWf2RKJD/q8E2idrftiI/gFz
t17bka91LtAyfQpgZg1GTodcxwV11mdXYmKjliiQlq5s3ui7IaOSXmhCieoC0LIT5Kh/Jx8/b4AG
HEXjX+ALPGhEs2gUvVjopBBQQFeDu/YMbMuL8fEBqvlyEm8LwwdDD8HoWS28OEcdMEPsyFglcdDh
zfiC/Njwwd8Z23iw80ac7Mi4QMog/gDbmf4IKw5Qev6YmEkWUH3wGf7SGaYnzNCiSUEzgid3XzNY
EDngOPNZnAVx9V0FDXWiWyUuXgom4hiLFVTc7gpSEvB7suJ9eqA/KMSxl+NYywmyEVfE+J6At9sV
aHwEM4u+1bjajKRUQ5KANgwpDfr2Hxw/YK0Npg+yfwfC5MKpd9He4VT/T/n46xRxNXTe6UGfBwCE
giZBTogSCiZpglaZD7Oib8Cn+u8ycFORntHESTHkIW5SYZbgSPQvpUESrQCuipG0SdE1YsgyknKA
JLJ1FCQD/3CfzfR/BWoVfO5oqAITlG65IMxdITyLUg8YnY4SFnyg9/xvDftZlIaiAUVrgdfka/Nq
IWH2hfioYFsFzwQBR/YNNBeJvEL4GfAl0IlaiI1X3CHYDqip8L2DuShGW0dKBbgvETrkg0lQEdxE
4UiBnvwfg5s6gkw7LhhuIdK/ll0HH0T0H6Q9MfBdUtP4QEbiGdy2wZuStcm/j2gcUMl6fFsu4tK5
fET+yvvxL7wSkwkzb7V0DaaFIrplHH1ooXBRuCKkjfGPGheO1x88CwYOcTywKDhnpp40eBpcZlP8
L7da438pH2lDYxbz12BLoCaxPHCZAhZLN/6brFxxhjp3kc/POGPi0NRhVDEXRdcwe+eqzRT3tLYy
F6G+foeZQqugx7KgozfnOqY3NyT/UAisWBqY4XT/cHfju6aw39tVo7vN4PVwr2cX3zxJc43CLyzS
bd2aeZbgieqxdow2pfveGTY0krh+zHnwAtnGmnkt2oLSJkoRnh4K1U9YNqXN3B8ddFsGp6B1i57Y
QNfg5pHP9OGDRSJoHqze694dBT04ntubJvMzTJYlX1d2sXPU0dfL67bY57PHEwiYs+x1wMJrU6Cu
CwNg2IWOBNJXfaiCiCxI5Ik3F4xbylyXPZ1yjIpatFE+cTdAM6MBluL+C1MERKb16DViCZw125Qo
mcbrMzdG7iKGv9/KOKESvwGeQRtyFeDIQBpN4xU6QR+C4MNHwlQTvo5mr+3Gr+0VFg8wvXhNKCXw
p1QmKQ3sWTDhYVGhCCGlp8xd+t/zL31PngvIhdAGvRROXdKNhQ7eCc1LRDa0iviVqPFveFez/sHR
rL1zWi3v9UXY1lhv8wshebBso3NwKH9ZzCJkx6xVNJteaY3yLfJfKFA0OsNP7uoN/j9cf6whUAtE
dALoktBlipBhCxG+woXUMA73Ew64rTsFLI8u5Qd2CXiy9+mWDAAyz0nCxE4Gs1KBBeaC8IDwNJRB
MVe0CYQzHA20ZYWIpWRxmZgFLHb/UkCsE3kmFLT0SIBTVUJyuTvBihwFVeTP7BprZ8FEwuJY9fLK
x3ijnnf8ClIcYcUuYYfIJfbiaNfbHp0tizuLxhWOC5UNCyKrKyAFmQBCzchxYiUvaC1EepLT7Si9
uFXcsIlbdcEH2urWSoLH8joA+FDWY0JcjM8DvY6juBghAF6B8pi/XKWSGovWOQtlKNzvsCr4Y7cB
WfawgFhXYQi8aQ8oAhCCJJY51jgmFYkzTMxwJdIM4GkQOZt92T+cXpet/APBgi8AL5czHhKA8M7o
/dMOWHAw/xgHvCqP8m5gr42ze0nEnIFjkpp6xQ2i5h+VeWU9rAc8FeTJb3wWRVDgGfGotAFrYfvC
YPmjc/Bk5Q3WAsBMeOftSsGahxqP9gp6dbqKTn804RoKKfFDLyWcoJTceYPve8Xda2tDGYpONcZN
OGZd8Lheo0+BzV4LouihOVUQ6HPo8lgvvXAZqlu+s97GF1yYvOfipL0t+0BQd8/dG7+D5t2XPe5M
G+iApMXCdma7PsOMINEeAhkcDJErnMNs5WkbTAmg2dT4cwmHs+qW7ogVO+BoQJCs42N/Jaws9ngu
beIdGOy6Pkz7Gl1CCqtzepv2EtRpjpOb8IcTZQVa/sPbIRaAytn/8GGtN7Jw8MeqBLOwvFgPY9Pc
tH13E1/OwH5YfJvs1K+F/xS5cXzyBTu27ARJCEY0hlOwom/LY3rjQv6Z5MX38F6/kB0I1ZxtU6go
QD44/pY/NFwg7gjyEUKD6lTuhLgAHdR1QPsjvwpLOLjTW+1JPpTwdh2ouMVJXCbxLnBULyQybqKT
oEmJ21TzLfkfjK/iC1TK8o/YLe51emeQPEbx/Uq+HfKG/6KZ4wtjgncGoD1Vp/oefQ23Zbs8V2ek
RX/qGIzF/nidMTKpvezFtH+oMl7lz/qqgjFe1U8sE6HtLbBCZ6EUQHBX05tR/+F0vqguXCw4/7BC
E10sFyw12jtsC0iJnEXUC4VUwHV7pwAzD2xZsIemL1bL4YvFq/virwplOKWIIswTqy9YEjxLwqzm
j94IoZLK3b7zE3VD3fgv/aUoox/dfQ1f6SuvzqN7H97JsHli/Ya0QTdxR6uZU/Nu3uWv8bH+FSlq
03u2jYib1fwYbWWwTp5j8iqbp+Q5PWbPEA1XQnQWY05Ct0+YU9Lx41dSgGF1Zd8siaylzpfgQyFk
os/2i4efkfnoKUWEBUUr+wvwESsmSwbbgerquauzR7A4mWKJ5MGiCV8t0f7ZYBRAJbFbxZiiw19y
FwLOVaEjZZ0ltWxckC0QN77qFGpQ7Lzc1MIbXax/GUXlw3lj4SESUqRNKMILEXP7egLQpkASfpac
zmElGkC6cAQg4uAK1uEezQF/XeDtE62JB4CsqLTuTEfGxDUedEys8SpJTX9/jFF+Uu7Q/0dIhXaE
b9ZgSUqq0Iqbu3xB/6JW5m4I4jB7X4VAFODUhdXKH3gWHFVKeJZWUDV2tvwKlUv+ZA9B2AtVFa9P
d/wzaMQFhRBDwgpp7rBipb3LGROiKjw+6TEeuWJkaJfspIU3w3KzuUi6ZnjQ72SKQ1E3UBrFwVuT
f1Zthpv9Qme7/Oocax1M/Sq09G9FzX+CODjM87BL5ehS5uO+rMtNlkWHukzJC4KgYqG1UKd1qcR4
APpFo/tBTzbB0Lxa3FC5GS9K2XymmEaM4S0GfTZUCINxRUYr9Oo6p6ybOVeOMp9sSMevcN6meUbc
bLvW+uJQ6TjAJd1ZklQk0LZf9GiLCrwS+Iylbj4n+FBRVqNfgD3wyLQUBjtcQ2qSBtaaJuvAdpt4
3lg6pvOwgdfDo2oQ3tOusvWr1ONuFb0Q6VRH9JWzezD5pbPNxzWUgAauwExoGD2pd3t4VqVoF8yA
H8CyEIumr176KZc1yDP+LovI5HjPBjx/+hjDGY5/FAymRq9P1UleUTbiIul2ScNY9uHc0UHaS5Oy
DYgA0kpM5qMM86VVrmMGk8zvnaR+xDQl4yX8WPjgCoxIY3TTsCQQJ3Uz52PhINFwE8g5BrzP1hp2
51xWX4i400o5qwYm1VQ42dWK670Z6mettQ5RlpxnIMGqlK+qYl5NoNAQs5rWWem2tB/JjlPsz4lO
9DwapwxVvjQu+xyn3pRWQjVqL4MWXbK8YgRzRrCSYJcZP8kXlBdQV8ElFTxTwD9MbfFdorphdmDC
h4ya2SAKKGZyJWoEqs32LmiDmEj+8a7hVFoPeCgsu6zGP+iZYCFgfsjWz2zm4ID9ECyVH6HDgaQD
qVp5tD+IM4RSDKEhr5KKAoGtnSRNpgdcFjZuSg+ejR0ulG2Y8joUAkNYlhrWv+qBhBVqIsKm7Cug
4gIb/mep/6iWGbpYJVm0wUWm0wo5Vn6l0mGVgjfHMj7XGIaQdeQNEXHWBC5zv90/ZWlIn1RbaZFr
adAvxdLOMjcj6LB/51c0o5SS7ARsA2wP+itXQf5R/vSNqA44tJVCVrg8Mnw4DJdqBUKu85jReoz3
7pspwpVTP4czYZB4h2LnCfm8xuMTn1/O0aLEYn/G2I/KiYWAbYzCiIvMtTEeFE1ip2PD4Eph9iac
grnSVyR8iFHukqjNqIjSe/3Di1HFvID5npAnXBV0dO1xONe7dA/zBc9N7Y3qauLxWN7aw3AjWgD9
U3hBfPRcvCHoialSCKI92OdmnzyITvoYz4DHf1pLnvInLLLPCjcB1p3F01mQkD1S9mAFCkcetELU
epRqlASwDtIX7FwBCX4ClEPQD/IXcXsxeRFp9P0Lwq03ygYqIh78PN166K2SJYYJf0anySvBdsVs
Skf09Qabo3rL3uxv+YMPG3X/rvOH+W2I6ioVbxpOf+ak2PlxJmf3+LNOJQfrwSWnLuQzweiPdaEj
4/XoYAYf/DM/xc9OD6o0+k84j9FXgA9ePITUEu0LX4kvFt6JUQ+pQ5SH86gv87H6wGDtB+vfP0UX
d0Ws5xPPq4XEhi3LeYiJ8qBi5Ubyn1x73ooPQZkY/+Q/XAr+wu342w7E/bXeCHc61Bc8aS/RLX8Z
HrwjjY+ETzc8oPqKjwj3g/qFQgOVG4OFeTX+MAE5Ksw/2oO36jk7qWiN1Jfxan/ar+21+ui+OaxQ
8HTn/qrF0ML/4UPzhraoOuUbih/K2V39M6Gh4pVbqtt8x/LwwrB5oRR9aEiQSaaCX3eTkMFWb5rQ
kUlXrhv++kzUGx90QsMZXtC0YZ7MhMdomuHwrqOaG4/Dc3PmbEmYL/T1K8cMOO7bkqK2QrIV3RgP
XF1CjeuDhj0EDqRHkrOftGcgHNA/BxLWPf6FXwtCAMoFWKQfTA6Gy1dwhxxoX4x3oaawKbG+aPs4
lAP8a+aW7NGtB+NWy9D/E47mNo0LLZvd3Z7FikARhNAHrTnU9upMMcLkbsWpqPigOELdgK0s5HP2
cPjMXM/2yn8X3ywk7PQcOtHRwLulCITXN/7C5GalbKl4l+fmGyEgT2b2I6z/NH/pwP22n/pv9cy5
a/zk7Mlulp2lLyw4+CzQyakZfrV3urzPFGEf3C3edLgJwRFLKDfJfEVETwThP+UdMtIL6Ol1+JCv
Uix8lgC1aIMqN/tO6Yg8hM8UfpLK+M7LJqiwYCqzdNkr3tT85U3/hPJAj/Pv+EsiJrQIuBbpZ/zJ
1aLo4WpJXxZqXFba8N6+aJRhrErxZdqbHxN6Xk7AULaBlEaQzH/8aiDLuP5NGIbo8ECYjGJP/GD7
omzwXNy3B+Q46IYxgPkYcNNlEWSeM3o4OTO3QTregmfzuUBuwRQcWAU2BB4PLD/0vz6Lvbm1n+g+
7JUjSxFz6QdvX64RQ+dFQUCV3bQ3MXTqK4KJV9T7qH/ZFWiHRKQvYAIhiPYmNHvzl50uEKp/dHrf
9dV+bRj98W7a035EGMLotv6Z51AcplBEQpO6Eqv11h9aDmDLJjth5IToOb0wWPfjgegqDEo4KiBq
4sIx/DiOl7/cglHUjmgJkFzR9+QK026rX5UvJDz8L2wXngAQTGmJ5Cr8LTcjEOBHA6kJxHAE03Vo
sArW7igLkrLM5edww1rPwfdlfGQvvy2rE2cvfAT+0Dt0bqSsAm2H7Kbo1AEt+PlFAMD41dBbFicR
Zgb4UKUJ/jkQDR/5P2P1pafDB3jT28JchAeaM+BSk74dBu6sYS7+Chit8wMwgRFDgP8A3POQupV9
B5L5j9MOgFQgNnPEf1IsC6MuhtPogt0UgPmifgW0Zyli44B8iVsNyCvdA/jJ1/4x8+EpBn+kj+BK
7TKDNuNcARx4Hy8jRCZxzgJuYraKwuTPnwFERhMVOLOe8xcQb4Txl+YCJxfGqkQ4LWD+0cG8zJ2A
s5l8UOjgfgNzs/Y+tG/WleE9f+VF80/nK8Pkg2Kn+MA66JOdXiAblEgLuwCYMJI6odD7ZFoLxwrG
FUmvpVDG/FcglXj1j//sT/2TBe+TJQDMSIhH2ys1QPCq0zwUp05+dSIPMCf7FtXWZ05pxXjlsIr1
y7Y7abgsMvb+e7AhMmnE4ZpNnlMyIDC0NuFYDZpFiJPYoXiwcnMsZ+ujbKIU4A88KCZASMBsMDgB
fEnvUCO77CeKDYuN9oJNCjuu8AkOsLUWco/lYYNZ2aIIK6SV9iD3jiMKXBrgKxYAWqT8lT1N1gUY
pHKYmf4xr3kHEVYAAB3S33VJF2BD4thjGy7oHnRPCkH+3am9Ee07aBkXEo9mTHNYDiCakW+Q8i4r
ecLgY0VhqoIwfJqf7ZVLwxLN9a7Oy7P9av8sonMsyiZErWLX52sJt21IZSeZHRmLLNZNqlDel4cQ
rOHdCqIPxUmUV/w4259mQ8cWwjVgvbpwI0AMijo85jGOPyNiP0iHEdLGr/o1O//gxdF6pi3XcarE
ZCRyDePfR83KLvxtfIehD/hIE+vdfGoIC2BNwhSI0gLYZMEElxgkUG4SypiWtBSBSJi0lMlgWLb4
Imx/y4OzIKUOBQrPol5xSpeyie4SA4oNl5oM2Qp8tT+jiL+qCpCRIqf/QU+u8tqUOBTdNjIhIXL8
r2iWE5fKjEFiaox6F86pM7v4PpZwzyyffJcQD0eaO/qaXNug34TDpiSWmTO14wJgUnaT0oweHI41
OnGUkkmzzshradYE/zAauG0RxQy1WO6PlNARIQJQloErV+pnewGeln/QpwlrRdIM8KKx/5mUX/jZ
/4jgeM7+f/gjp+8BYYvhcfwGt2W1blSW6oUCVpRQf2cBrpS4djTBKYLDFV8aErVwoeCzNVxvc2V2
RGqK4ojJMr5Ij5namx2cI/QE/vtRH8WG/HeWYTxFAuYgfQV4gxMCaxr4tJB2aaIdg9QV+SscT/Bz
PCsrMoDp2n1176RYhG81hW+JPpU7LlSytM3gItDNAd0pQo+eDsnzBqnIOM6amIG5hO7xsB14u6Ts
ccl9bMToFRiyr8sevQv6jzyZpoHVeCaO6oAJsILBUnIR/ce6EbJP6FgiofCCbE44oqgGgGuhRbO5
xSR/WK5MZjqGViiLHAHLq38AFkAGDwwxuLycj6A4BLl7B+0G0AGysTmbcgziJeSNgTmYDX9ZqEHN
nwruGzmFGX7EbovnauE2sdfFkCxdsJMaK2DoD/LK/AzRxXVi3teG2xLYHkLG95XBDyDhkrrOQJxW
IWYfNXx6LCl6F1s8TRHqRFwZ/kSl0oMCiy8DFmP+wfBT5IWT+GLUKJzFYLEyLMilb8Td5B6CxS/P
ACvZF9cFfSCVJn8bzsxkngV+AnFAbP7/R5mY280HtrY9AB8AC0dbYH3GLJFyzP/53nyYE2W4y5Wd
IFdeNKpghpDw3qeqZVVFBX9hKeW0SgnvsPoxsbsVxTO+rDaLDAPAotcn5IgWRhTag2IftPmv3J8e
RLAxHn8o7yE63EURWZzVV0x6fstP8HrjH1Za3G+aJFnmky2LsLB4Akpi580ijy2ZbU5CMQJkxa5H
64LarhWrFSsn6yfHYKYD1hes/Txgg6NpJhMixA+W9sINEhZ3IcJJ3xbLDuiTRisCE3k0SKy+zCpb
ZMGwXnJgZ0mk7ISuBQBIk0ZhNhRrDT7TjOuzaBZPX7ipJ62HDBx6JnUAEkZuE76KSP3BEDge12ic
9fVymq/BDy3cq3KC8HipX9MreT+Eub1juoACWGh/zV16NNfGl3TLnkws40K/Wjtba0uo85GUOH4w
5hLxnF2znT3pFF+Di/WOb9YnfSTjXQiIodYhJK7O7XHaDqd6V19oxrywAfSX4hwAc/KWM9UgZa/8
2h+7s/ZU7jSKuHRHQiI/ZPjVc7pxsOcoMMEh0WMTb/q1+DueJ7jTxIQtBB/CCkEAz+VuOOlg2f1r
8WxfqBgAYNfNVvOFYQw7Pvd1/uS9oK+jK4UPwoMqFByV5hxmUqOH7p0uDGwtSXENYoEjaAYr+Lfo
SDFaw86pyVfcAB6sh5YDsV9gFqMp2lqsBrwqrwTGSEWpZH7RbsLCgyXS/3WBGmzYAg9K4NRsitnP
BRiyoueYZD5CqCm8xtO4s9NipbfzRU1x4VT1jdKxhk7b0LHwa0wok0by47udMzoHh55SVdETphNC
xj2xzH4zJxuC6NzCMP14aT2JCFBHVp8AtpQ2PI8cRTRT9RQ6XL20t7FDtvpmP2jOU9S3u7TrYWON
e8Upn42s2lvl3pwn3m/ydaCwCfmDY6BLrjNvWrSzSa+3hZC/kNJXhTdF9k0TXwMg+CYCPJxtMDYJ
ZHGTF5zblWptBVd9InyMD9sM+wDjVHvJNqPzljjfRdOeFInmnQpHswm/5Byme9QqlJ4dVGGjwoEA
mreeGTjYWUj7JnBorTb8kI7bXNOTjxNCyGf5JiX6vdgqKabJDjMygBmL9yBFbMIRL6XCdJw1SZ/l
MVW2AN/KU9YTWH+2TE7Na1nybOc2B7d2fBmDo9Lt8DkwJxzk4fKuFsMb59OEJQ4RReZVwxJFeuuZ
7UOzbREOBAQo7CrnEZIHCprV/muqDaq4OD3K0belvDQAejPMtsH5aLW3RH0xmIdUTRKGx1cYhLnw
e31OyB4eIOY7Qc9h9yWgXyCtRxz2RXjcR5G+CDP92JvyZ9M4ptNHp9OpG06BehC0MM53mUV8tyvY
zo7+pWcsk3qPcGAb5DvcRVFjOCSDwUgx/UU/LCX0Ws8y14goVIWSBsFLPz3LybnDCLugmJOLT62N
/tkyK2X70USntnzR2eOkAXyNhdYmQk66FxzvpadewyP31irnfL5FCMaccxx8p9rXNF0z+2blv4T0
kYD10du/IW0oWoIJLTGkiUUtYugjKlV1fAvKQ91v+vkdBUtmbG3rPM2vAUePJGAtrhA2gzOk0k+Y
AFWxzFbxh6ntB/MVvVbfHGvjwm7oqA87hOXCSbI7tfWnIN8NjsRJDVFgius4CisVTT9zol/eKwmm
RsUfyZnNNKzbOHYHKlUJ39bHkbrtT331yafHyxVuev1S9W9V/CgG1NT9rexe5cWjzsJJCh/vr+wZ
zSVejNqN3T62V8NXcIi20k3+JUUSIBMTWbJLWcNxs3zttgCYg+GF1/oTQSLrOqZvBDxMBOWwc1zY
jtmdzXDFvq/pBImJQsmhaY6NCq0edgdXJeNQhifhBoYPT4Gln3NhP3tCGj/50+QnLGYsaZM/jPsF
Hv/ik75F6mpLPKa8maa9mu4IXUQhQ4+6R4NFcOiWTU4UWBw9HSo/ZPW6sp4LTyyPtFpoefW7qd0O
Ojukh5WExy4L25JwPdLSUUkosdtrmMC7cbUSJRHSnfJJTdZsdD6BMlLj4u1i7kjoJJltfq30FScM
XEUml49hzP8j6ayWW9eyKPpFqhLDa2yBmR0nLyrHOZEsZvr6HrpdndsnaBDsvdZcExyrIfvRpUUt
hgvzObIzk9Eh3CBRbQq6FGo16KG1psE1fCdsyJ918tHTGLZIbhNvW95I6sr6Ulc3PfFVqps1h1xZ
4ZlcyUs5eLQCaN84OgTcdo1rMH0vTuQ1wx0MimMB3IVUQuB0ViquZTsD0zz5DhZQDERqutKF5PjS
Pxoh4smDXP7E9Zn7DjP1xlgFmTc2G641Jjuw3lRro4vrqMTV/rtxpIF85+oxbylMVORtotwt1f4R
xg0ZKXNbhg4Ml2M7rfZFsjWKg86Q1I2CPTibf0n3urwuE4/x1bvah5EDG/2tL9/zNcGiQBh8rq6p
n3y7kY+YRY+TDeTeg0FGIQ7t3oTkdJuEzzgn3tG14u30XuKhbAlkXt53Vv0gkVVTtpm6FR6a6cl3
gY0utJPW3T1COghYZOICuLVd6lC6KNMWb9khXajR7bojJpXeBjc9R7EcsFJ0z8WjEi9yhhm9E07b
5BBap676zMq1nOxLxeV5Y3kNCZTp31xLl8cmcYA8QALL5iwrYEmObP+MupMgXC0OdB9hY1uxo5dO
Ex5NfxtZtwFBQ+0Jws4or1GAXm1NohxL9OjqBiTxc1U+KvYtuGjAKyqhKOWFen6qPd4Nvs5JcvqA
B1OQIX4Q628EGE16TcNVUu9ADgYo6PVRks6aCnS86dr9pB7GLyG363iTvA7gDpqw5He16sQbgpMe
xQe+w7akmsuDPtwox+hWRvwea48gkhUtU7mD+l81J6mbJZ1EZOBND4l6CwUFhgmJm5T1qs6kxHba
AXtWr1I9NXcoDo3OKVUSIB1BPZA82Y7TMYswlmz+otKVxi1XxDitReA7VIN2Oexy5mcIlVbsTKox
s5C4siv/yXpfwIzf/EjLttzEyFYi04MuH63ewFqBBhHWLqmojdoNtSNUcVYTupXoCANJPWlOH69U
dsn0QlALe2IAA2WSP83ooeMv0Ytgw7spPGI/zS77HYMeUxN5Y3G+BumKi5SmoVavsvGQcKSiPM1O
QraDDK4iXyu3WuR02almN+IVEGPRySiQ9ol5nQ3w6HvNbS5u9OarwwrevzbZDkrLICyMEV3oiQOD
B198QzdBwDq65DH0qnxOUGVgKVoLXbscfiKCVIIDHtfx5BqQX6e1zI2Um+gQEXv9q9+sbskBb/2x
O3fbUN12uv0DIoz7qLlTcAa8EcbNJlN8seJx5UEtW8ryAZIlEVW98j1E+/5Df3P7nZMcVskll+wa
BxCmoG8v0TA2lLhlvDlyqln7Bdnmxf3d34xyZwJSK6SakB2qDOtFUPC4N9aRHFA9WY5r0huSwe2r
iwSbu12WPzM3srAFY/XoJWTDS/XOM5CzUp/MaIYC8a5wWiowqpM+30jSUROPJNZbwwXEkxqBXhlC
nm4trWsePwrlYij7wrjzVny8/jQmEs9p2PAy8/ZMsZvUS9pUId6ygJEpg2wxEFeqyouGMW3tfdws
1bN1GeQtX/XGwyeVkDIa76AG5xoG/ib1RYZQfPOtVKd6D6zfreR7m16+cZUSCcjqLyE8mmrbWb/+
BOzXvwoMbsVrFjw1+R4bD3zaP9oOgC+DNMcQs2DlwxJ9D+lLWM/Vt76pNSe/wyqXo9Uk7HgNcPTP
QBqkLFj5V1PtANsJFjcN5rMQ105DvuIaTJpT0aEdefjDYl7K/G0TbEUEdPDAyo38TFFuZp+xjpDm
Q4Kh2AwQ9o9tcK3TdYUADV+KgBD05HOa5/T5P00GAPMPZbQSAVdK6To0bmPcwuCpR54JB11AZ0I6
s9PEYMMMPBKGKMO/jP5d7L+a9EEdJG+G8aXw6QJP+BhpCHMl5KomRsqndLz2OkJo9Mp7ZDCVdhj7
XVrdAoY7vJ3KXzHcaezkOJle8n5SHiJroUN/S57wUEUvxNk0165MP982HkMoCGqHDS9pbLO89zAS
IlZi7S9qPfAY6nql2g3T5Tuqea+ZHSvXSWV4hmtosZO5klrNkct7nf4r67NuHYnFEuWV7G8FNrZs
W4aOjKIR21c8keXDbEDR475wyerVlDrIeeK3p3VU5Yepc4lrIFfeSHcy3Jne5uZVYswTk0Pjv1g+
eEVFcuAsAbMx1dZamJrzmpkEe/ink81PuHunJToPsCfehdnaOL12DOqE+wRwXq2QF/MuwJW6BZQC
uSUM4a8ICzuKca8u3TjaD+WFYIPifQ0QkM7oA2s0FJiCNOVuT1deSOcCj1u0tFX+35mR8lX5DYhp
xq6IFqncAHeAZgni3iz2artVFcfwVNALH3Mpc6tivaVeDGz0hOV1KtBALSPcI3Bncx7h8KkE9rvZ
Sv4u0c6hK1DBj8g01iVNbXvOE08yvWB4dsMmFo6qy62daf+U+IZpF5+GVF8fTJXEA5YNFBPRQZmW
K+ILqBtmW1bAHO427IEoX2FQsTqw3NDY/vJr5pc1nkOMiy1YpxsjOgk2Cl4tPrXmtp8ebFCEPcnF
lnSQSgKJ2OgDzj5kTl0y3VbvGhR/Ox1WkbaS/FUF304/aPlsNDC8Haa9lpMY35H8I6EMAuttKmpH
YNHkcK4DD+WVTOINXg8YS09uOfy8033lnywYE5T8iNcAfBvXtJZCf+qKW/52APSki9otx/eqH+zE
95p+bbR21+6GL7NGjHws450huMF77tFINYG+0ylL/Ylqigpl0G6dsat+S7DcPCF1hvTtlyqAm2er
uD34jIwG7VCJZ8KzYzLw8CvTHewxBqwQK/q61Zy+3tkZhrdks71/CZpQe7tRVxh8E1cx5+DYg/kl
UzWLIFZzmAc0hN4kamMZr3k4rifxVk7MXvB/8OobCD57duGvJiJLii25I9ggDXYBnPo+57Xz3aSO
3i5BrIGjo2Cmp9EURXsFqaC/jMgGD99u47vSEtYKYgT9jLgVMYw/2SjPmhkOkeEDf6R2VC7lm6HZ
7zMMjGKlAVWN1a+UbBkKu3K6lxmA/pgjKtifpj2+1U+DkPXc02XSnFdlfyb/C5oN9ynHJeh3g77T
GSIz3/jR0P5ObAAz8bl8js8J6o9uS7Pfn4zxgOHkGRnsvyH5sDJOAUdk5CXQdvM3Rvs2QFyhUGAg
byZR3fUFuvJzkMwDDiYdYrq3VI8igVlJrO8LCxr4Ac2jT28R76f0Efv3xoI68DmRI9lfqwt/ShHL
tkrtvC62bxzsKhzemy15LoBU/tpfdyvANZDbwpnj2D4SiI84KJPhSXzUwdpD5dxhbrcDKtlk6YNO
5op2Mku3xoNMKEpSy4Oz3NdbUurTGMLrkdtRH21ZXiuB+7aSZQi9vvYpOzPmjPAndCg8MbSy5JvI
Htq/IHEruggYjZ+hf5WEjYbhtrbL1QuVtobabVqyzrTjXD7RCRqRI7JF3kAT30w74m8NBUme/2RO
CkRIyywGmDp5KDBZZ/KQ1Cm3xVRKXPSkxZjUakHEiFm+vmGpmYupZJpO16XAupxBfCTVRMIkPx3X
0sSg8jtyCv2g5q5sM1v3czptVrUUazZAR1IhBtPrMzsbN6L6Zfk/8lNkfKjVpyh6humW/YZgJaU5
saI0CiSQeGWm/ke2qqwfSQNFFo4Sky9SqIQLtTjOO2enDA4ahlbWiYORWlsEpYG1raUH1Vzv38N2
44N8MGr4z2I5qj+xK6CKtIx/EbhrmJ/86Zrmn2/thC1eRcHzyiJH++Su0UWSSOYUNTbw6pNqv+7m
ke1s2Q8mJtUXJXJYzqjOGaYyWJ0YPkhAhhKtxyb0VxZzo76hbcb2zSthuxAFS0xA/i/uWKpvynix
zJtkumRYz7TT1E2ldVU/kBhgjEF9BoydEebNaMIbwzXF+k/dQV1dl/mmeJ/lzJ0bOPQTS0oAKhBO
EcsWWoW3su7KnRA8/fpHaB4pWqZ0+rYifHSLRYsz9Ps7T5bToQhQAbqwH8EiKI9KilHqq+DjHwoF
OEEKe3Dn6ca2JBumWBeqF2G1914z2IvIH6W3lpg/b7U5GIvg4CXpQHXiNkhehQWzxqTwEtVL8lVQ
3rCKwPW6z55jt4rRAEQz5aju7UAxWa6usoQJxctgOKo8zQkBSYyM9mG1f4p8i8FYZPyNOh+g+5aO
BXX1DyCYpLosguysRKGj0sMtKc3tYMPC1TUYAHnCDDyshMhpiZwalugq4IllVHHli08GYYc1Eo1/
yB6XT7g4rZCgM6+Q0S4Ku0CaH6LrXHT0TbLVNJvwC3j6sw/HcAvbdWetpMbmQcUEdw+aHc+XKVQc
rotcP4oDmwplAhYRexaWtD9V1UaTbopxMlAj5OeI4YfuM8F/X3PhRYZTH90DxZELh9TmYMUGkpBd
Rv8ArUgPfzkM7D+i4gyMUw1EIE3wk7yX4o2+ZDHeqCJobtJ8SxhuC02YY6ROD0KkC8UTDbur3JWM
Njk+xvHeQoQXI6kLS0ebJRUaC8ZcHJ9Rz9adbSZnsv24AVJK6sbTQGmBpjxNZC+z+7u8GARkiA6a
m+QfGipuXWk80ruZYH5JYBcAJNhuLUmylIDn3zsGhIb3zl5NulW0W0SURnXspZ2hbE0ZE64jAyxl
3BSNF9Yn5p5MP/XeFWzas3xdqSuaW2m6MAJiC6JKHqyb1LmacwgZu61zSlWKnA1iy2G4s5tGJod3
Tsp7ROXc1QAupcYGC2bpwFgLYYc1OUzBWnmjlzdImFJEQzBS/8wDwCfgh6atKoGDu81wV0/XYAww
IORjZ3xb8o1RUFBsKRJZVKL+DwigT2wq/VHaCQczxJzd8MAUUvz4OxwpWyzZCqIae2WtBc9qJEx2
+YYIXIFP4TWPQdEprTCKgnel0RIx8BpxIlsC8gmwmhoXedVHob1oxOLybrQPQWJxYfOtTh016SNB
cq9cxxJSnzj3gwBbzC7DbfrhEWoswIGtNtJ7oyI4DKS1Jm8jaDnltJPYN1LxNuGi6W+I3vw3vcR2
PlM1KNsAeCX/sevNXE5oEoJy7iSoM+2zoHYHC9Dq9VvGtTDnsbJjjtpiBCg+KqPz3uOOWYsrn7Bl
/5ZYt84/WGzkGGp/B5JnAVaN8lUhKmfyoGhydnQKG7alvUxb9RxtnSwIPFMCY2lFDLSSf5K+yqVr
qFOiXfD6m5RPETmE8Fsnj9G8al9Mh023VVxmX1m6Y8G1XrCvcliWKoyIPLoWaB/G9pgqc5GH6lIa
HIU8P/b0Fu8tvX82wk5Wr7XkgYjOyQKMgxClYQuEk4Aqtgj98LJi0Dp7X7xv7+YMDqZYqwAhhL9r
ykOc2/CPmAtZtSemMkyFJ44afoXY9zqFz56Na/aBUKWvybhFxc7Sb5pxE5uzYN5GnqmBcRLCGYrk
vwHRiPL3nrc6vidyJ7DvNuZNGBw8SiuDkGtMlXZ5T5Iw+rtETU91FpEJ6LtaVkIB2IrKqrHuqvys
wj9tDqQgd3BIfobqu5qTsxM3RWqdVAViNn2FL8i+ti7vET2p/BvgyVTqxdYUv8r4LyxwaxnSQzZv
9BN3iNyshji9ixrJMBYmRwkTZKB4WECJkNkiD1vi7xXDiAz04iRFuAda60eAJbH60rtbWQNmVSFR
p6S+BuHcfCF6txj0irRx3DfmPfUfifmvK0Qo4EwLqXpl7aKE0J24KJUGL2Bl19DCSJXmWmpGFT1+
8ZfLDqZtnL6XMSR9RfuTYSSNsMzSyAt8HBa8sry8q88+TxYyTn2FgXeS9puTxCfgXRBH7Fq8EVLo
KDKZLIebkWuwhZQkNK5qjBtYx8VoMB/7p733OcSLmEFLS35BS6OgUYvUjjS5WnN4a3gYkb8do05s
NExqSexldAYkB1KmfYoW/VqqO4Zl0H0ah1gNJejyyt5H9fC2Nm1loi3r/CXDzx7+FHWfaHxVg1MM
JXTw3ANlW7UtBAsf1BMHhRoHr1gtZo8TWjPx+s6jLyFzjOLW5SfSZ4MekggWmiMcNyLLJZPLIWRc
zP5WE16jEY826CiqMe0rEgEwlBsWWW5AEwLqGNpZqWEzFriZlZ6GKcPszVGFowHlc7aVUCAaMag3
ArbESL40GiSAwCf2z7CNucXnBZYky019aE8hY2JIY/HgWdBBRkhgrc80vy2XIUrEHog16tulHMbb
qM8/S5JiUngpjbTuIFRMCY2h2l5a3VgYOJL4M7eiIqk+E1DQB8IFaykdR+IGkFO3WogTCHZ8LflW
6CSEhDvMFKbXwE8LjJ8CFL5BFL8qI7vHgnQMJlRFfvJTQfPPVIE6pjr3xnB7t8oqS4Ijmt1BSC6i
Ol3EodtJE51n062s908ksCgKbfjMNUQ9CTyiSS5cTW8ugbJup/JvMrjtpzL8kvAO/Ejl8Jifw1y7
KRp4MgtU3J6TLNvnoTWzgLnOp4E9la6I4i6ZLGd8w/R+A1235qrWCUGrLMYMFdK/8qxU6j7Kacr7
U9ZamyGStnqJ/F/MSJ7HOGIMHtEU7ILS2Or4OIzCcJ5wc2+t3DVY8rWoc0JeaZ6pMD9EW/W7SyuI
x+QaZ+JFk/xPVe7WQ9idylr61oL0xfHMh2nHPHRQtqEfPrMiO1pjdh46aV/00b7AIUeHRZihgbXi
djelCaWzvzAqnFzyYqUY1r0fkl2l9KvG9GnK4mukJPdoROoNJ9IXa2YBaHDf773a9ehZ231nFjuj
ypdjickjjnC5v84bTNdaMP8ouKgjGn1kn2JicGt3rqo30H9JmWxD5adS564MGkTe56ua0ZUiJg5G
hKw4TRmvWOm+AzV96XK+Nbv8rCm7MPYPuaT9KSbub5JAikNQeRoFgV/w0kbdM0imVS1mFwpKSVHe
R4NxfqfqKSulS55UTh56FPtOY8puVIueFWL1OPS2Oaj/phHjxSFZFTk6F7O/YJjxqevRn/Ij9LqT
AefEWXqZRuVMXvpZksDP2/iQ1pmtR/C8Is2Zsupp9dXBF8Bu4tyNGbgF1K54JPazWRrTbIlECDne
4EBEYz7sLcaymjpPl1tPGonom4jzyhiJCdkqe5tuF0f2bJlW9TG8AcqDqLXfYk8bDZlHHb35d4sk
ABVQ0+E+icqtSNRtAfXNwDUwG6AUSBalVOBgYOZMcEqUWnMBhiL5fTS1eCeLgKYxLWJRH9O2XcVZ
sErazyQOt9Goc9EbDNU0eRlRS/pmsMrSZPV+n7SgA7LNSROfpoccvIGS0J8vFZwkcLUnM5Z84nyJ
eEQ1bPL78FGBiQa7KVJsWD9KuLFSvJpm8tHMp6IBYGwG3JFCx1ryHZPxXLcAP2SiipkJm0fhWJyM
hTwsiAXnEwNKU77iaHXCAgCPQFdYUbqFdM4lGZb3i5s3x2oeqIsO93iATfUtfDS4ws36Gwu797dX
HTsSDsn3uprr+l7fxb/oCOcHXx0fh/yZWsJQHdK85fT/tK22NTZAKAzyLppXrrvj8Jt6/8k9iKTh
VwGygo9xT6FPaTpVrUGBwhscrHez9L8hyi1g76wBdha13S9Y9xfMAQ/z1/NX89c4Zix4F7t+0S1Z
MRfNEqOMJWLvBVyWDwarCxAJR9+bfG15/ULwLA9zKb5fLTG55q+qrQGTqdiOCzC1Jcuopzzm7/8M
SzTVS0jQJCMxEufB52gnzWFEKT+za3TUXjOT/gGHDVH5+IeKHG66/804AG4cY2KYvmwPGh4byUf+
17yK2WdjJjbDqaYnhlzNbJoPNHnSYxbmcbt9QGOi04Ysxw90XEsRb1L5QdSBIRT9gmWic9Jh59Mx
9PfgnD8hQEEyxqlry6vRSGjRXsZBOBDagIs1XJ5sC/7PI8CH/nuf6z1Xcn8uIZlB7u1+GUeL8I6q
a/8crkA/9fe4z08ioSHWZ36iCe6O3YrfNGdq0iwGgJee/ZICSHN07Q6QIjipZAh1F6gTP8UvTooI
5/+fUfma4O3fyaAi5vLPd313Jjk9IToaTuq1e4b4EN60mVPJPMJ8lif11hx5p8AjPBk8EYrDq+bE
5/QMHrS3HH/99oat5nRbx4fO1G3be2/ra8B2W1kWjoL2ePqEUxwt0Qd7iIx26F5caodNuxNRi/xf
AgZ5DiIdtMFZoQTZ1tqED4MIG4pSZhNUL7MeWbzFtrZpb/Dh+NB+Wm1ZHViILgVSJAUZ8BzFBB9n
VvV+kk9A6IqyVe1xn/Hc5gp8M70BpUD6zU8pgY+n8Qa3FCotnYf6b/7l6pj9vsnKm6sOKC6kJ3Bk
5nBDKKc4+BJZSuwFPxnmXK8n5A3aRMRdMKv8NcpNiOTIOv/on2FE0j1x+Ry4hoCxMdxikX+ht5XD
xVufr6juwVfGZWN+g0/Af1cO/rf0kh64v82EfybFJ+lAfQHFfJBmQxI4o/hycz9qnJlzu2k3Isb9
/czV5/tJv5D+4+1jiQGHf/jyn2L95C/1mzlAn5d++YeVbiBz4z/6fPH67ydwUHng4jVB4WMgR8YK
8Me3Wiy4M4qXcsmsmRfPGC7+EzbyTdnS/RwTQoyqX/3OSjFTifSZc5bM10a7p2r0ZwEFkaxI4bjw
hv/Ec4gBOaj5XSY95q98QkGj70Brx+9AokUVjMiCMQ6Bvihq+GVobxzL+XFUVHxz7icCbPHJEza/
0xWiqfBDvzGzytEmXLhMQHihsr+YYqEV17bNsUOvFG9Ue87egdpHnN2cUdIdUDTxs4avuK92+r+A
NCX1DkmcsRCLaEusyLQqIPsRN0IWxLBCuHNuz9BMK3j9xazJK355SQwHfzn9rezCFuLfOc+Nj+RL
HZbtiYWaJzvWZ152wxCc+zt8MCjeWZ+wyXFb/i8YRf43XFiJESPexR0rL9ibBsN5QE44s9g1RrgU
7pADWu7saVX9krn3Nf+v/069em88siMkMvOP551TpdIzR25OY3wWRx5NRsHV7rH44Cw939ClvmDB
o3rkZkuwUQENeKuJK0b4obfhWmoiWphN2OOAmGOUFcm76M02jg0nEyHNBIUutbOqMuKwUvutxmhM
U8bGkqPFwhJqNabXbhrQsBsYDxdU/fyJIKebgs5cG8aVBQZlzcoOs16FlU/25myLA05rBIcab51G
ruwuN05TK661SSKc2lw3gewUSsArQa2wNJgJa/2m8L/V//y+8r0chccJnDiX0N8R0DAEAKoDpUIv
LybCcOu1YJ2jZFgYup2ZbmKgB8Z6dBhZs32fcWyzkdXam9TWadSAoVHrGgTEauZXJpbb2uhXamqg
Xq5WVcPshhM3o9xBcYaYrzB4bUf33Uu3PlVWodTeB8H6rPEHLJSZppdvC/IzDGFYRI1yo8Z+KFP3
Wb6He+KrOL7phyZg1mx8JlN3xEjs9pZ72oy63qJWDMXMCdKfEA/wELfIBOJl5GFEiHlxisQNL5LG
wmoM7zs0rLN1WZLPa41Web3KRgTXI4ZQ4V8FAECrC5HEHy1rB1gbauMJzBPL3gjUNthJjde8mYox
FzcVL2+vKfZnph5uQg2VMiaekzJs+zg+GXooYiDFVheeUvNRtvFdffcugAWOI+HQ3uqkful6uGx1
wTM44bjibpt13RrM7ThOHWBzWN5M3bgYen+pVQOJ8y5NFLcaulXSxJ/mCC2aRAvokGNzl7jqZen0
pteXWe8NnYUkQOlBJdhiLGPWGEhXrI7t7l1Y3tDLjp/JG8vqPwOFWLE02CcpPQ8JF03p+MTompNT
Nj7G4l6oi3uMfnEZlDdhJrPNiCcpwaAwS9LPekRdhrRGLiFZMnYnBk1esCcjBMFvBA0KPst4XUrm
rBQBSGOmpP/DWIBxI+gjewl+oPx6/z2TpVgNPuBUgsOROUWXwE8hf8/DIcwHGNIyoEIP6JhYCXXo
WzykE4LC1G2BG8xA6ihhvpENERtTEmQMlTmHD+Nnx3NOMaNwYJu5rOzEJZ/zirgOeBaKybnQLhyY
9agtEOOATA0Q0FkIML9qgJWXAwxvzU1I+BnWVubx7FCm0GvAz2VWh2QDc08a7Cj3wOSZE9ZguGjb
NMJrF9VGPSKJR2cHXDNVC19ZphR1qC0LF1Cf//eFFWoQzMj91uanuB9D94R/j0ZAA3/8ENEbSEuJ
KjFYCjAWCswzbMVYqJDjycQFFLOghEF7XoCvIuIrKcF/M14Uo1UmNhXCBJQD81P2LAviIvlRv1Bw
AEPRKZvsDvdpr+1gunAqWgwiPjJMNV4Wu+llOgm3YCudpJOxSymiLvjQ3pRd/aWw2ZDKNP9p+hgP
yk45devxJexadFdHEYklFJuzzSdkTNyHv+QuH8CeoPP9Cd8VYDHwCBOnfY2+6wJ4Gj2Da8fTYtj9
J8OlxtASAwpezfy040OmDLyrr/HBH6XbrXkJn/JhPMiXsIA62FBcGJ8tXjIpuYX5LoQB95FdUEZp
CAfHXXMkn5fsq/6OqFN7UWLwb7VFExDfpUc7ku4mnpDsdRLTu9kVZFaTXN8/ClAX2uh/9Wf+yczt
c9bHMV9H/HIVfucx4A/SudIrN8YvZQFD8mOyS3bBITgku+imHI3rcJR+3z/o4viAYxv8gMkHn9yH
wY/8jVdamWJBzvN+oHh5/4EohnNh0Tz8b41ixFhoF8xIel7Qf0FlvNLWDqmfTupcCT/Z9+lbIGDN
9QBpy09oqaR2hHOKGyl00wu9g49YNcFvfi7SofPeZ2Z/cSUIaY0mt6K3w71r/nvGgSKKRAxB0+Uc
ffOfdoXqG34oin3qEtA11CyzH8mZIj49m3/1nvTqecOEWwcDlqkdesaeCmiB0KM/+3eUQRf25ASL
NKbS7yV9JTPqkHaNZ60I0J5nleoze9swiRhB8yAMy+aZDxOlK+McCA2wYuU7GcuU7vSMTLdpK6Df
E9qT/g2z6pPjgYiS8pDQJz5a8NUFvYL0gJL/nyFTePG1mfb3USv1Ouk0L8zyQ6T7n8absboq4Our
XZUeRU+Zb4e6Wg9FuvwXtY6EFV4gA2zR5ZOooan9A9dRTwU7qGoQfQO0HzqXpfVO2+SQATN3SISv
OcVhTOrTO4b5gssSjMcKUzfR6E5ZgSwB3mGYWld1/C7jzyFiDWxTatgI0aT1GVQQTkHqZV97GApN
QmruB5FRqmyC/tumJsI5U71cCze1aSJNyoq/OEq+JwPHyHjClXUmPffrUO0+Davc+aoFNy68W/Ih
hps6FNVBH82frN4IpWghODX3kYlbth6uBRVLZg2aoRGspWFDqdXWt4gRUxZRImI41iHuLKPsIIPd
tThVDtaqjtbvhNCIRjpVqX/shC+hD2/xk9Mxzll6w4PODeB4l61Q4BoX4VJsCbB0ldrmNG4p913/
hDRlPn+o267pByWX85McKJQXpVtdSqwz0JYRWJw48GNstIg3LIWP4w5sncXl3traC8+g0VxIziwR
wdfzl2Utd5tPlmK8k4C1P6RPWLOIoJF2pbfJ634yfHUX0Q+TkvZLs8cvy8Z6OFsENqNPzZ5j5hhv
bXwHJAPzyxWP5jVe8dN5hl15qauuzJVKL86Ug/rQhWG9fNuTly+0TwvbMZaVYRmcw1+WQXtYalva
IYubTXJ4dIeb6x6usnn5mVs/fLLtccGY4gNxBL8f7Nl56bfnGKePnzmkD2ESSqWDdQE8/4AGfvHf
XrjSb82rpw/HnQjLfZu3w2faoXshQNYzNgrsRVlYsLdz9B0Ne3Av//De/igeADYunTyHG2a53d6/
URa9z5NTQO+k26I1xVTihRr5IRzCq/Bi/MPrJE7w48fiZSLqn88cYIW5IAnyzvpTcvNrDlNYf/09
n8AU+rqbQ+BCiXNHagHbwEax9CHQ+MgLdE40xxPPMzkTg5m779Z308VsTWIkNSyd9CzyJ+ZaWiqO
wn+Qr/BkZOBACGTgwQ+yQb0fk5NdFYeXyEMxOvQmB6kdh+NuvXR3VkH569mZCTR85pdsyhNrE0o2
9Yk1zFfr6ovY7t2S3gTrHk7LcNUXgQdlCc62BNKGuxQNR+Gka3CDT22D/4c+lxJYRqCjO8vHeKFx
1fRHaCFuSd3x8cIPd0FZv6B3XIQOVBC7XFCjGpxM3+3tzlHd4QCxak9WzitcUfHA28I+jP+gdi3a
9UwLXbARaeg8nHCr35SrtZ1+R17kuiXrC1dV/uKO+pA94QEEgyLiA6d0NlGXI+QRroUPFXfWtbg+
ihVLowjKQo84n2ittv1xUW1Jh3WJ0uMRYFdd5uRSu4GuvPR3JL5cmJzY8X22NJDX8/VarObTBZkZ
5SBIC3kyTJbwi9cevqv/4fRx5ux0W8C8iEUdnS5rcbNmPWvkD3ONOPB9RidS32EsMAbiFpXXSPAG
iOx2eAzO7CryIn4OoFhQK9dd4KZPHoUtWp4XDhKu4H+j6+drQINgBhuMF9ItyWEnYjdg2yJe+Kne
k2NRL02XEo08Rwy77N4un9F1RySo6DErgrEt2iK2BDJirRemfS7FFgetvzMIzZ8ivBGb0+PQ1My3
FHmfMeHopNSmS/QjABIcsqFaBntzh0Ujgz+2HSJe/4DWq4d1sN7b1sZw9g1sYw+z/p9giztQH+aw
37orqk4/ztl2sMRFa2ksKyS/NiYCpdd6uj1pC+FqXH07t31aiA9EndkitxvMbrADoha9+qFjLHtY
Fkvrq/18X6p2OezeyxpX/mO6LG5Ejd2YElEQoEt3revbCeCmf2IXWkUbPIZBAln+ID0inJmdGrjv
khkNFO/FESaWrS9U2WVehT6q+2ApuKJuGZz4ib0h2jSqCusyj4RscQ2bhiA8FjnM0HCyID6W46ZU
3hQ7ZTEXNIKPk8I6e/ndUthEqxkQYbPmusKu4Z5ckxU1i/g3coKEi3/KtroLLs/BfaV32a3t6YBW
o8ZZHnqmbbDqBXfrglaEM8LLwAtkXu2k1zQzF2wYcFztKG1qm+Xyj32fk9LbtPXjfl4RWKu0Byqd
7Mi6QdUj2/G5uEpOoi46QBZndlIDr4PngnuauAIfIAOU+ohvclO1d9Anfq9+inbDRYE0sNtSvusO
SGV7l/slk4Mtk8AtE2d4qCiat2bF8GnBdlStgD25blj5UZkiODXAIl/JanS1i+pz7f2PpTNbUlRb
wvATEQEiArfMoKLi7I2hlgMiggoIPv35Vu8Tsbt3dXeVAsJamf+ULRdaZRAE0BnDeXlOhYMShcvX
xdNGehwICXWyx19jHt77twV3o4EjkoUQCBUbaES2DqfGqSyMjxahVvAVQ6HafJ/KllSx92DEJKq3
fv1a2qO//JXFIs1aGA00qAOCWNs0rE037TrHJJisMGF/lduwUCVma/zAbw0YBCaKfbO5dGP1L767
56OfyGUedr1tzgicqtsP/xUYVHLtIF2rfXn4MJjwJa3NXOjJOksy1In83Z9fkrx5POXkq97iHD+4
NiAvDoXH50HL96mnmWrOqlIaf7Lv/LtXsSD9eumip/ZG3V2elnLtfcvWJguN0rkTSFfa20j6LpXN
TdnD4fIguOPxqocdCuB/nE+hE06ukdOg/oh1/a4UiWjbK0WmqUqL+8c8lnB/0vvUU347NN4pobs5
iHfhduhwKhnFhPqMpB/DU7TWl3v9YbtHw3hV3P7tMy5+6aRkWaIo6nW1NZBu8ZdocA15zJ5poM/X
9PcmaOP5qoZalyd9yRh/zGf8k+lc05qOnO/l03eIzluUEzEanCRLfidNkhHiwrrPw8u4IRvtcfQh
mHpGJ2sO1WNGlQEGi8cFRQsZmubw5Zdeseuf9eOrHNG5/ggRYhhtQBI0XBQmvDbQjhhYqUIYeQXO
RbVAn+xrG7Z1TJjsHD2qFeDwvltOGUhLTAb7fbmgZUIh4fBaoNIdeDqjjEa61zoDmxxTILucP8to
Q1hE3D079I0MyjSoqHKuQ1BF7zEVG6o2Ypa3h+44aCihdNd0q6MopDK/CUwSZiisjqZLqbaFbMLs
TsLoeB9WgVI4eKwLX1uTx+mnkSjBVIYKk2BlchEenkaGJi07F42lMFSPbUCsqYMLnKDH5dPJuDpY
wD3mOtE64BFiscOkNQVsyHnAHIbwhoMV2wUgYTVp5zyKfRz34mSQZk2bP/x6UekRRuoz2AkFJt69
3KfJV2nkr1bq5/7z+D6Stz9U1syxEWcnubmNQsjN/OyM7yW47gbh9Rak/t3LzoRPpDPSl9xinLrF
TnwgwJcEh/KZBYWvBvixzvs/wrhSV+Xjo3slRmkijhcztM7MM0Y98PFx5fmw0J9/SKrmLqn9h1cg
OQXbxY5NbHZry3wyMBKsVEnJeTQLrbHfE31NOe3rRy4QCTs45Gu/meLrz4aE4HO2Ln7G4MtNgzzC
IS5GtXgfcTV4qcx0npRitf/hliM+dQ++7CIO57eYy6Y4BfFIFq4cuBDjonii8BpE3YHdVdTArM0f
2qsJJR57922r5lj1YEQMcpLeIuuNlZNajghm96iOntvuACtB8UEQTGPLL0Yh04bIiCgZcwOJ1R1I
w2j/DfDFMcEMoaNWOh9xbI338PZhsWO0YI1TAYkKlUCdXMXenwcdk74Q5lvosgd3vzi3kCzZEk9A
AMOhl+7AIS2CAG8C3+jV/ZrPdAgjD+xJkvnRCIGE0iUq3ixSg5ef98ifbQPlM3+/Iho9jFr4wT5L
eHWdEE6KbHVDTjRJd+wA7E+KL4qxL4Z06z4qLvKsEFlBzHXA9UiBapWKQ9+OTRMYwli+XCAF4ntI
wUAOChbzcHu7zgYzoPD34O+/PtQEcys8ZWqgFEBbQXHIxOLC6Y0NF1c2kALXdu8Se8roXARblZdC
CqDUcPHcMtt0yzBal9GmfLzr/PibalPTUaYkyRs1jk3nhR8caPXMIFoXRFkPtXDP7BBLDalVwK3g
/zw4yu0rkIuIEiPZ23XQ+bpz+9ocMtwJEd14ERbA1ZybiFTt+cwixId6dXFZiUk4Dn4nppi4P5o3
V0cgVHsFZRFxQaUjOeqUyrcCO0My6f/mfLibNxYtp92Sm0l00ElO4HPYTDgeAFFbd37bFN+HnxJU
QoDL9BVQYmkO+93wQ5/IWnUCA9IgkMcDpHADV/MwKFSLO0MGEYwGPFOYL/mvdxAtC7c0mj+Ck/x2
wQPYLngMSoY9QGl2ImBAEf7Gn0fJO/DxeAx88hcugDM+lrzVBx3wQhOq8phBmo/RK4EY1n8ew0ph
FyewF20A2EiaDwuYovnF8k6oDOuG0BAwURHvEAxROS0XLNk8VQfl62UdVQzPHONOPMWhxmW7YtUm
QrJXUX9yFDRculMZPglOjxGp42+UxHc++Z7/dkCWSJQYM+x4w78MhNONmXt8EH47HSQUmyryDSs9
mo7hPnyq0qm5yPY2Mw9c/Y/ciD3VatP66pf6tF6L77kxEzFJiWYPbktoNWV785lVwwuWlbgLKGOn
4i52uTuQ79K3MXSN0swtErqU5MGz/bOa+ePqoNI2oizo3CasU9vwVabOWk/VofdHuDzoR2LwOKr6
IakinfurXDwaLgVUqi7I0UL4nq8ote7TmurpQywpEJDfE8ZnsNgL5NlzxBJE68129fOQUaH2N+nI
SJzB+PaQojqLdFIbDm/QLiLs3t6DY9BDCvpbMXkyIoeFy/R1/XR/TRpifpEckEzcI0OWcRevCa4k
6kcDthgCQiMLI/qm5A4xAOdFPNFM3S/BirTNvaHRlfDl2rU+hMGxHsj2GQQLj5ZRtpguAZJndOXM
PzG+Aes0a/oNBp6l6bokGxEAGXC5//fr+8Vg1DGOOebPv08s96e97Z1st2N+DZiv9Ed2nBre16q2
I75NOOsd/GHV3u5t8bsSO8Qdnq4ESr1+ABgRUMVgWZRiJGPgnL6pyUNwkdu9aSOU8eE5ZT0mw+xF
sziYUcoTbd+bIUPjKhn5UJF27XNL0ll60PeELTKjZoVTnqgMAn72yrY/+6XL0jzc6RFFx0s78PmF
GDZXOlohEeljDBwmoEJlDZZAF6wXjBlQZa9mwjJS+HmrXOoSimpqmGvGVxLfQT4xoWToeNAped2s
NHwTg57Or4IWn3lr/6SbA6byNObEgCP6hXWV7Isp8n1C2wdvBr0HNf0QhfgdTXbQ4B1J1wwJ4EFB
zbR3UftrygrvK+kTchZ9zTiXw0+fVrY6YrpV1UvF9LIs+OFTxLH8ZqLwBKX+w4D5HqctEbwC68xx
u929veYorGfsD4jxTA/zVPmK2DQYmgP10P5GvyJMB2vC8fSpZC7u3d+ToedyFuN6ZbbVq519qd16
nvbye01YYSZ5JjX+3c9wrwz7dz9DoQgkhRkFKgSh4huecoih5M0iZriIU9iYSeV/aC72bBVhD+p0
0zbRCjDqAaMM6c8v18DH0NrvuyfSpL6uHvBz358PGYMR46uOc2YMq0zh+Bc7RtgXNmDDbbAdlAFJ
JjgfiR0oAxOq7Y/liv/KP4BdHnBVQuuP+VmY7qCdZcr4DCLlX6j9GW9Rv+eRk0Pp2jD8g1lBEsGd
BIlRyqnPsJACha6XraWw2bZhue6nLiZ/TAgbCLhdmgnSaVSQhLSlDBIB2yo8Mnl+R+WHWijQ9470
cwjGQr8OpAPLhGiVOCKcAc2fsZKYcvgH4MyTjGoBIpkEJoUMTdLk6gRG+b2VWNwPfdP+JuIHt8aq
hBgmsEHr2313v4IW37XzLm4mUNAMEKAEI9U+6p8xYfTPKObhswZnYcvHTPVhUbTI5r7TqP8Llvo1
orji/TkiMPEPohYwcMrrdk9ookwO5SeG7aZ2mg9WLDWwZv0znwIvwHQEsHI6UihFUBP5XzA4X+MH
BhMBqaA9AbPpxmkgyuBq8j1Dw5IShfP8Qz7RmSCK+/yf2gTLKnoR+OVNHRcAhQz9YZVBgMRWSgnE
IJQv1RHdqENGIHTjG04MJA9rLf5IWEBbyjy8jnLEaCcAeYZgmtBSpPrCfEMjgOL1/1v4lRGEqHFA
AEjspwj+RAxB/w5ARaZj4/Cb2FShKkjjfoiEpGZR/d03lL04BO4n7qU0QGgxFTBpuWhG6GwAjxKE
b0BFxBtNbkaILgopxIqP1IdEOPV2v9N9hFt2fg8fYQ+Ah+IEgiVbobok7steNd5g10NFwmxYxj15
XwqyIVEHJt7N6nS9VJ5WYatCa9V7iKke8o5BKZw5S5sJozjbj1XUZTZu7qUy6fzrirKLPLL8nRQB
ex+lGVMzg2arWpdeDAZFOqGLoyw2F3yMNm5TYD2qO38wpvoRR4NsfULhpFr6BKTY4pKO0bp6Mjsa
lpwY4Oa2BWTVPEBXlF/6/IZ60bpNdXHlSOYHEawv+gQJ2DVuUNYBZ5kWkfX8vSiooQqnLZ45w3+C
uIEKipDHxkOoQDkDSs/+KP6R1QtgESGxTSX7HOUr/GGgkjEyMIoG3cKN1AlWasDXfOfP1sBj4YWO
z+nRBIX8uh47E4Cn+FYI5lAgIfM32zBRriI2XxyNUK6VIUDLv2rqR8HPd3MB/qhy+XB6vllbK20u
Bd+IlfmKbiPk4mvz5+gbicPY4OexVnCaXCcGRCK45iSRu/pUZE/0cOKQzYm4K3cbcX/2IjDOCSfE
JZ100avjLRpPqS2IpDFc2c/bsbxFWK6VxetftjzZ1BKRt1QsQtRFPVjH3UpxTI/oSzGngKe1Hb0E
PAQMSAdDJiJDDSLYSuQVCL2QwgiYiagaFwjzxzUiMJ7bE0JkxJDfyc8rVsXhqCAAo63+17aT1it0
Ok8P7QCdP2ljNHn0GzZCZOh75f9/ruaq8+M4BW0AIkTd4nHhYaXtNGClIlaLfo7wtu0P9qFd7KNv
githzJgL9s5A4knieyEcWOmw7K/ShKfvsyIx7JAm7wU/al8jTHJwceT6W9DwhrUPGR5htwQt2gRx
M5Fl/F7nPmg4z2VLcwxNT59uP+D111cL9yFCTCvf0b5BVP+Lai5h/Y/EuomTe3q3E6swh/M9k/U6
1hoPz+LNY9Zt6qFIT4iD9a+gDi15fGsBqg8kcPXq50jxNcrPvDggwv4PFhMiWn86p+fwrlvdBFw+
vvp6XJHVSj04LW8A9ayTJ4yUZaAltJFf68TEpalMyRs/MLZdlFlrf72PZ1T2YyjZRthwBmQmuLxh
IMWcI7a6ebFE8sqpFpwsGwynQAy/Y2547mLMWAcJhuDpwT3TsSMjcMEqAywSfHb1OHeZJL98erQU
IkPyWI9hi45nwimcbEbPYb+IhHbaI10kzdmSnRz44wX0QRU7ITmQm+Blc6F4e7R5rzNttEdxOSZP
V4j00Erk/jUiZ7QN7nNje3U53Jn4GfGTKUQEI5rJ/2TsFR5QcSt9fJLf2blpN2bXCJ+sc8fUZ6sA
89TeA6gdwH3Uco5YaWAKxS35so/ig4MDXfIC1muZ279gH/67PHhKp9m4sQA/bMlOfSMEe1xfx0Zo
4JsGvMmtqWQ/UuYE2jeGxEvIHzRbQa5GDuh7yBBqtMTA1HAdXENSTKn4oZbJKc7sMpBpTGwteQ4b
8pIMgjWtPm5IAsQF5nJzwOkj+AAPCgJo0Mt8JqnL2/1ISU7kbkrcPKlP9050fXhG2upKcRUYC7hs
mzqX1/n3ClY1RBZBuXz3CCO4Rud2CHc8LXwiEmfa8OkU9AmgRwyqcrpx6YHQvCLKOQEb48ddgXNE
8BO0GS1wE0+8X1FK/ESyBbYUGgV6SQJSpqiTkc/ZIsei734SbcT17mKkctoIKP7QW5GcD9LuPhas
GSDNqrczWdjYEqFiYhLwHCglbpkImAaYAzjhy23Fpwk8Ed28zxLcjAcP1Iql29GGIDaudjzqa34G
Uvd8pAqDoQcjM4FStM2ORRPQvGZO1JVBJmTMTEUHBrAe8u69aBC9R6QrIMG1n1PjZ+PgvIgdQmL3
hbqD++OsO24YVtY0TpPXP8QHxzk1zLGjk2aThprK+AdylCxEgqw8xyfjdjgcbkqWD/e1bIE68zNg
J7N3fABOJvdQB3IHhJg+E+nmMWD2iMTF1xPqAZtPEyMs8MvdVvlSJbQ1NG1Gth+vy2ZNoG8+JnWe
UULObQ7Sc7w7rVATkWLKiiJy8FvxIPJ4QtVh0WWJQXQLZcwCZzG6iGeYLygt+W0rxYB9hCja3KiF
8y59brwRMZ/T5xBPrlDfrE4YlD1pTPQqDKPFrenKG9nToi0FLxfyZW91f40R7+Epz2EFFPQOHww8
VSKFCaEwMuhdlqr/i5FNjXRX/OJ5AfYPwUuDZkhCFighh7wGuVwW+E63DEIKBdgobmJGE/GMJrnP
qmwwJkksgO8hw+b+MEm5MnAqvSXLMGdTBQyACfoO//ebobgWQt3r/6z7BOx08hqz5NNv4vjormHT
cyW6QvI9IkSrT0gIzb6Won7nd8pSEkmQ3ogSFusywf8Zo0iH3ybQSn8AHJESC2GDnRl3MjlhX58O
ifTcDuygYMuU5fC45YKiVWQ0O3BxLijtBnKD2Mcp7D6EB6wcTBu0NImN8EbQhR9BgOgmcTiWNqFe
ZJDbAllxLyIFiu0UyFG8KMRPkRiR9gm4b2GRN0KG/QOTRu0iX2SFQDEnO9QcwD0cQAU2NcRjGUID
waeQe+EKaSuqFaSEQKS/4L3t8cQi1QC2IfRSJPSjL0PImYtpK+irv0viHfqQyUiQ2MszsfuCSDJo
Cv329+vSCjwn32VFejItFa0FzR8P57GL4brGmUueP1g3QTLek04Ke6zmdHHuZu7gzNQ/wnD5bn4D
nUWh/Z7TbrntB9C2XT+xRaxxGQvw+/OP1m4m8vK/QxCQ+C9AhidA9Jvs3NmxSOQRq1i2+/gFx4d8
ClLbLT2E4Y4qekDIB3MIco6qIaeMwKL94oBy97v8+MiHd8Rrec1cDTBKIHe4Y4zw8x2YRcp3cX9n
9mfGOzBsBVE7J8PV4KeZv2i67cCnkuf9aBc5KLnzGSMtfxG+EW4ypFczGcpGPgL2BkPg+hq1Bg1y
EVxnGNEY7dPD9kEKOu5/lg1IekZcENKCi/9Na+ii+2cmBaJ4Cg5wNV7mx7v1SGclFhfdZqW4YJqs
Hpgcz+wQCrtr6Rb34fM9l5+JTkxIOyOjpodhqBriu9RfbscEbA1tqEe2tkjQJPn8MdXymaHF7dsv
viSLODwywMQFw2OKkVK6jyLIDRfPSh4QQNDgsXoJy4qIA6MhL/DWAtc5aRtRnnQyFtIwrcReiGSP
I5Je/pcPD1ZHI2VPnOWDH0cS+yVZLRTxQoalDHxgfuNA8F7O01NF/egq4eeJSVTLshA+E9NrYTik
Q0qb58vRDZEzjnryXeKVt2+Psd4RL2tTCJFYK0SKMlMpEceyppVYD1Mf5HypJd+7yxP83bZQ1g+/
pDijS1OnBhTLNt/c1ulIRg9oLqmszDEbtjq++oM/WLB8H/ySlEqAKGxGaI+uvsEtzab9tE/y1EBG
5Fz97xdpzf1uAxnZr6cN2xXzP552jp6qoCa5ZC6H6ah5ExPGMscMU5w9brGpPW33dm882LO+VXUW
3Pvm46GE8+rNGlJTaCWRDdLr+uvv6e1+NtXbOn09fVbd7Ie11vlNnpiHk1hU1SFril9Qjl2ja0SY
is/2WTtphGV2v73RzzMpDhcvGeN8Gkc2C6ot/vZMQotnSFZ7zM/cUgnVA8zPeD+lTBUFskElxugT
gWVodjbuT/F2khAOTtEnpPw82O7ZmV5wV2ILex4HU6pKrgGlJ4PlMGvNP+M7BRfjoFicBQoTgoF2
549YpP/1AtSZHFOWcbxpxNLDEnAkGlpMlmsCiW954j1HQXB8wT99xng+ol8gZCnotP5FnHOqz6OE
hoUnlvOw+uHpHfAJYTHgRqIq6v9dx3rSsvtw05wo2gKUqXvvfhyEPTLRkDAAW0CW2vsFQVnic4uJ
3imDW+1llNe5T0EPg8d+DQ0f6y43gDxXYvNQuuYSTdqSep3hN4AalrmDrCGG23pYZEhb3V9lOinX
qbbZGgFV2WB9lS7dImjQNyayx4PlFnBLkx6jSafynLuB/rDv/RhhblE+Sqv72rTVGP8o785GgvuB
jsUAOaGluZI3fPMww+CIFfwbwdMBHgyP9BtemKskdv7jlXXSJgkeuQR3AbnULXF/BKXRlhGMIf6K
Ddfl+ti3OaXldDAVF5599UhSuqg2RXl5XUpMVOaeqwKWHojOqYZpn7EXRsigH1KZktMg1FkuBOlU
sjtT7NO9iKoU5Rq1frXGScB8jOBcrSmRfPXIFkP4w5WgHY/kVQaNUpm+twUfr6j/FEHicVPLY0HZ
IXj/0XPc3PqgenyFpYp2GxkPRGea0MIebyl0cDtS6f4p/lcUqqI3FE28EVH2oTLAgG7thHaHgByi
PYVjRZSHAwmiWFSmeUznSJ87MQhHHyFfE+2u37mPUKFJOoHRM2RDC5mFK1kkuztG/AUFwUYW4JYV
E4S5mZCM02KNeuPa6qzXkXBPYYGzsLwRl8GL3EeQZNXJWN58AvPjQYwP+4/oJSsfkuF9zNYFtrga
Y9zfB/QFOi2/SN4bxkloqwqXgpnOGQGcZm0Ard7ASI7GyzL5eN4fZ52tIpVD3hu/PUEeUZY60uiC
3cdRQihSqBFSbNf75MIhbUEnOGQGktM/cpzkPdrSiFNCYM0PEE3g9BI1/HJ+IMNeeXqe6qhw73T8
4s3MgOMW3yZ5XILIHOHgCpDyb8A2OvAIWDnYGeZZ07mR/up1UY9ocwdYS6PKbj2hAdQnwBX6hO4c
AAcd4ZiQTb7iiRyjoOGzQXo3EeAOH4HA6nVeB7UXUz0eFDzoqlDQItv5D5z5oPR5i9Kd+p3McXnW
mABSiG8osDKgChhpDG3QOHy64t3nYGwbLsmkuJBwiyIIxTkMZcO/4UiMjGXPF8d6C0UguXq6xgxG
PJCrDE60ErQfb9Oi4ZHmKIBEBfcM8ZyCzG1SACeB2cji3DfMte940TTWCShHJ30hRNDVwvSYCZyo
8RBm+ndohM5mlBKuVFdgfuBSEZ+eveqhbdPhwEDA2LI5H8Aq8XPFQeVDTw8wEfRCaPKACFCCrFb8
4xzSEy0mLlcr1TkTIc2rBbW51Agc4275II0T0R/imj83mtMwK2IBWKXMv7N8yMc95E6+25c/yakr
67IauOj2ImBAMzBl3k98tVD+VkXHvESAsdpuTgKPfNR2b1c6evXP9JldjDF+VgSdQH7/LqS48OWG
nFLN+ntkXuPJs1WLUZZoee4hXjdU/zRnBe/GbcWbwMVB2H2GKjDt8rmk8Dhn89TrrytmvK2fM4rq
GXFek++kHXcLY7g/5hNMx17HQc34BYTsEsfmd1bu9IaFRz6in53Y9LzBkEoLe4mdejUu+jE5G06B
L9C6uZdLf91fd0PYQnhofFjLSzd8E7IU6NsL8wNdiQe/xzxYjccEdYwZ1sFjDGPNfjr+u1zMcB9T
bdsokpGVHm+z+6w3LJfSFKQV1bxhXb5Hc7svnEu5LJffwGDYdGUZsbq9LeF+/9rJb8ri4X9YvRMe
UKiAmAk/eDIS/Y91ApMVpwZstSa05iKT34teTQratyuYY/PPSOC5j3qIt4eLJ1hvoqOOXNopcZjo
/wklgO1l/5hotYvqH93eJ7iuIdY1B60eqUyO5Ekj+GlBeFYkRiO4POvhw8/mFE8+/c+Y09amilhL
aGxZBOSd5JG9nq8HrrQwHSNBnBhiioaYlzzY+K20gFv164B/cysiHMJSh3fVHBHjLye8QGIQjnsb
fzgaoSQU/9JO0BWwmrYT1srrpP+2n08RBrQvj/vlPSQONyRmAMDF6z8c6epkb4+YmLScK7X1pI7j
Jzk5n5RpnI25xu2GCFKOIEYxBMOrlgTSigegz1JBSIaxrDYay/rh7eDGwms0rsB9cTL84Kst8X5Q
g3yFZnReOsaYVxirk1fuP4jK91iG5wU9BimcoUhbQTsX/bgG9UHIAYvrGHCbmeCA6hdQXZapnuIL
XZkqRokh68q99xY3L7WhBz8Ay4V1GzFIKzo3BkYpITkPHqpPVHQxXSNm7OiJ4XSXX/AiLnXWXZZl
GRMajyJP08tlicZawxwS3qGz+xEwOfkD0vR34ntaj594hgYFYMMnR1A2Iguv2eCYDoGpkdRSeUJz
U5oyZoRWxH0zqqQL8x4Y0FTdPqhgNaYROkhgKYYSVArpup1wrz5Gygv18Yb1H+3EdpD0sBQxGB2N
hcFEc8aruIQ8b6khl/dZN2S2nEWo0/h1nN2WfTAzagowZZT3o1+fhZqlU5pfYw5EjE1tWE1Z4PYi
m4pF31RtQRPAmlyAfqgOWHQZt0OOPKqtBYKGKdRjYp4YPAKifkBT4BqXeiVgQNbwlMGVrFmskYAL
obIhYO6SQRmA39dQ92D8kcrwCfFTTwaiCdUvUfVojFt4bpqXZnJkKh0YKQ20HrxhArJATMZr/wpr
14wYhQosncfXIeXQ9EgFwog0HKN5sgNrwOZkvVGiS8DthKU/rB3YOlBanhBkfFBGGFdF6fXyuzNd
NPl3Av6ktAeJJWKRejq11KFimWsBjmEJsZAqHr8xbeowR/gkMFv4NflQ4GKlb50AtdD18J203dSL
mdtjFEAI2s/JUFDVCJW4qbgcJpUP8vXRPwwsi0vOuHFaB64JinFhIMrmeyav1YCv0vi5ADVGgfZc
6P+Z5DmT4/MPYGyFiR/sQije8VqjkYcJR9kt9PMoorwvTv5vLLuvREIehhwvxHTzTQhY+hM1Wg+M
Lksgo8n3cF4xlpwN7mjKOdTIQHCE93nyZcfn/VwI8qgMqaDB8ACgyAqAvjjUyF9hs9j70b1mBwzY
sORQ/8WKioCpeZh/vGpRxCTd4yxoOErKQzxTfMg8j2SW8WkmeM24HqIypNY8SJuei6rwqHrUeJEO
toLpDmc01yHh8QpbRPtXFfoGxAdmz9Y3INDwnwcE5WgUoZnC/0ToZYhYVnaV0TEdChnMl4DSa1D+
6V4lpnsde1AfO9z6VK5Zcg2obsHDLWFD0FIs886LtCiSCWJdTFsjU4NbszjseR6gQ+PBqhOQ65/s
CvlZEQvvgYBbG1gclat0AeA8cE2gdhbmqYiZEh99+PTZvKc7nFAHGA66YAREwJyVqHXItONV+I7c
Wnx2SlAzylSh10DwiT/1UILZghZBtJPOx3RQfpqOjsHK3yWO+wjan8LdYRr0SdAgVwBoFjUC+anp
EbF5r0g+990cHeHVBbp3wODBoa6uEd4dKaG7mUjYWXpERdDivZEmmkm2pN+H1KBOAuN1GoJcMfnT
pUKUBvJ0QLSfYzILhW67DD7sVElR8V3vQMWaCO5iGVvmoK+luKXL4f32Ybq7eVdXcA35EgUJMC7W
1UhKaCohVa6LcqX5hPjP68La9lkQNsK0tyewcZaO1oAZ7rTsLAXEdKICn4q2T3c1kMp2dl91XtZY
ay0iVNPfptN08RoBoaaL8mXzD/osY3SVaj9zp3GVCxHSj3jL8ua2l2JkjlHYeN2piZjgNGGVYiAU
zz1/Yowa8ADfZTMCij+BzoIPYPXyORydcmD39TBgR7weuNL87ZJuRSUD/n8EHHPITkL32ZDMIM5b
SugU55AJLn+yTvs/sFSbTEAzzpaM07WgKezszFhmwT+cy6PoiQXR8SAEjWKgQhruiKYawHnB5DFf
QM3iJbJxzUM2ZEijY/I40Egucx/wbIgHAKigQgCb28bftIIVo+emQQfGHfIW+6ADMrJybB+cBTny
8RvScvwA8ijFf7JDaMGwXSmXjqER9j15LfSnXzsSGVCL30pBW8XCxhXlL03SFUngsqtDqS6weD2Y
0+ukC53P8wEai0dacTLO5fBgfYhkYqeCNunVYasjABJ2Xbrcn+Jq6Mx9kA/dvSkEjtuPNdeL0KvO
yXxsqc8jlM+AZNiF9d3Wms09yCw1KEZQU8OC+WuOPYbHkC+MdZdw8LXmvkZpI3yqNf3BpneqNyk1
welzuis+OM/lvjJUF0Oeh01WG/cn5J1Rea7SkTZ7oMd3PptTfXoSoOWhWsLWMLsfcm4YgHv/OgLe
OvUWxgIEPjz1Q9GN98Ky9Mm+hp2HNdTiKdmxweCvChBSQTFN6ekx/uqQVvZZnoJwEIkLeFJ8rYYz
Y5hXdA1/3bjb7r1uC23FSDhxXwyc3hZEggas4qGWNjBtA5s5SGANGtk06qg7AP9GYpQgFFEVXofG
gRgbshgWBqLFy5fhXHCVzOZZAgvBo0isOGfE4r52ZLgeMtR3D4aQiBA0KixDP+gMNoovmhi6o9sU
WYCwxLLPahs2IeIl4uN9SgJ8wKybuuU9qaYEHix2TMInCQceKsM8wqfoGViznfoM5bifwj8csUlf
Z6huCVujxLC/DU+GWkS5IAPhWdZAuFCbzXHayCAwHJTAwSrFBvEyXeS49TmPujG65s/VI9OZ5RtY
4jps//rnVgVIQOcirxRwBZZUdUQENhPqIRII92ZuCnF9mHLtds6osCtwOeCMWKYaphcjBxLMLbVa
5j7mHD8lcowNayGv0M0wJ0hGQqnhhGIfQWUDMZjOnjAgqiDrSM1IYacdUFiU29iVlp9e+N2xyndn
sf5yESrFqv37hpQZodIGHUmKA6V/mB5Qq3qUyw11JubGq8OsVwVTWp/LL2JNNpSXuPJ86sU3XZxH
xd31Cat1u/6w8pC17fuUpOjcfuSjUnEjk3sOZfxQncjZfN+ErIadGfcBFpjXof/xGMXWrUwm0iHn
OKD/4XZ68Uob1CJUEC77FsO5iG6DYEFTk49uJ+w13n1zl/yOH0W8+BbJISZlYushWkW9jFpC6rs0
+Ni12AhxBXva6doTg2UYOxLmT/9BWSPLwW8kVRhxuO1ToUTo27c/4eMbgFIiUs0TBJ3yQOSR9+33
VoEX/XLRHQThewQtFA3mhozcm0+RqjFQVtqgEIX44WRuf9QYDLXohURlslofyqn2ccrmP/MXXHX1
pyzgaBh07OuixifE6Im9AUPgzUFapFMdDGzjwp8YV8AI5Hp593JGF3wP0NuJKBeZgjCIkK0wZ0aQ
UVnCho36+8AjdqggxGCsVukQgtOrekQfOlQj3QVdk3J6jsyrewtxHCOKvMYyMpvi0vfBDYpiuIdM
YkI62HuI+BT/WIahky2FGRrcG/mB0CsKbhxlFNyaKKoRJPJyiIeBgO4Rim3QKnSWzEisXsSkitga
YDJAMtHGnemt+gwbh9wQ6vRfYtB73u33v2BpniseNnKtEaCqbE+E9hTjx+SfG/7L4UH3/ZuiOuXK
8yVRPAGC5iKmts4CoVik4mnDV8TP3SZYP3oepuKYedNLFKT9qYnwEPQyHTdrnubHRBu+RJbMk0mq
jJC8o+OAwRVzpWzYpgd/i05QE1NS2qEI4SaK22PznGezp+l1PU+Q1jMyFjhOsTbAXf5bZ3vT9O4M
RhAifWgA1kx/r9nVsBpiD0GJSrB9KKZYg5+PsetNpCNoPUf4HrJMwxYMRi/TYrQAjwtDJb1nQM4C
0WTpGIKD7bMaolwRv5DKs5yryXVcDes+/87fCbr0OgaiB5pXhj/MDjB8gg8A2QdQhyhhj+JpDIlZ
GxMbPm5Z4FuaYyw0bDjpKB/9AORQ/b2Q4NlNVD0jjVWYgUojBTErI9FEjoPJyLPZj1wFxvaAWJNI
EFSRHPLt0QOBEK/SMPeH7mvUnxgTaWxMFAJk42xEIMKIwajS+EUSZmeZeNDiZ3yd3hhEMvqMWrCX
iR5dmZY2MTXyf5k7aFMRsV8/vFRzTYCy0VVz2cO7UbW6MeWDmIdn0EfEFnIYgPnXURs9A3JG31f4
mXJIuaIlesznwEToxv6+Qjm8PSxDsbRxNrrBJELCzgm7HqUhr1at8pFB14bMKCRAYuBU9NKzXwxH
RNxiTTEOekaXfHOoCCkMtZm04wom1zPbPhVpCW0tkRwsqPrsTDA+BRRea3xV1VGPISCINE7yDUcI
c2FS717Pj8brUXMk7DbNMCUFfEkJNmZYCxPeteFj/r6hBtCPxBjxqqRe4PxHX+7stwLWx3yDLuao
VxZsIskkYsItdzTMADRcSYuqCC7xgyBgx2hH5jqiUb2DMzG3l7hAC7UTWy+6G9SnKgj3GgoeqS7P
IIQ6P0QVTzVDfzTMZviQ8xm0ErQNv6Nkgh8h/5LR7jKqBxxdBNZ9EV9aUEzsY2JG7Tr1leR+hJe4
MlfhF3wgo4Q/B18ajnZeFkhrcjt9/jHIVFyEzohR2tVaT7QEjUR1VNa/NaHsRylmBMlYOxYzWOmh
Kt7z3xFBGyE3oy9/7RhVS1ASmCwoRG+GdVX4eZmdvKBhhBhIbYLycObiRERRTxHGaCGWMCERIS5C
3UjAxki7cYXDxPzDakS+30Hlr3MIdsxViPH7gJashFNhCAqJWDrUSRcz2/uv3N5P70m946RM78Vf
tSNel3wONpOQMLiV0Ms3Qq14W5iT76W+8CWOUNHIVSNckghPVvkBFBt8SzjCe2SP0pFNUN1t8vgH
RoU/mUaOFVm+5BQChGhz+AfeK6b1fBGJ1yLmYuPIEhLf6gOb6GOregzOwhcoJLlsY2gDe0xBAJO4
kXXeiE2TfC9UF2j9B5Z327LtKexkcGj7f7PkAaJgdkTnSE9PuqHQECI2nt62DZRmaouOlK0Q0Trp
Fg19CsZph1SOIgZe4fqjmwQB43f6cK49MlCEkfXhg4qUjPe7m6+ZRITXt2yC5zUC8P1EIEukWPZ3
NRsaqLhD2iMk8i6l0po/6UPTRLuYpItvbiZKXbJMvbfiDV5+zYOeMT0LGM9WpfDOde2YMK79j6T7
Wk4kWcIA/ERE4M2t8N5JMOKGQEjCe9fw9PuVNs6eGc2MDHRXV2X+Lr/S+eHjVQ+uiERrtQNLDWOX
BgCPZnZFLnturM8Ic1bIons9bd/z9a2hbVQa6pfl+GHc6Hqg/17FCEUITd6nEqwXyWrinylwoO/7
DZfAJhxLlePnihR4+qdtlueIXFvaVFnI2r7wnSBns3X2jbTLTij2rxow1WGqsnEcmyPnVhqEQMuK
GSZySMs9Dk/rzna3LhbSrQL4Odm8LIZE9neS3kfAC7Mb0EP11FnfGstMOeBjPCVKS3U70lAI5PIY
EoEOjXXUOeXlX1fMq8mevs1flMzgHea/lq/hLdE2+yFoQZl9Ijkm+qFq7t7A2qpTV5IWxCuhxYhq
8Z7X+iZfShtGtQwx8VH9cK2sVYKx3OAYL9mDEvTym4Hwtuyji+hPJA2SGZotkya354iZAYIElRsl
q7+Q1d2bRpSoHbkXDbNMUhjhfsJA8VWYJxjL126J2n37Mc3+pR1t3rxn31n0y+oxIFWFdV3aq0XI
hFPtpkgl5hcqqlf50PF2YjJdyYFFGktEujtBxmeU69TSGWQ4+CTLBBg0UNBEFvL16TlscVc+wah0
PXb9lELIBHjL5WrRq3c+lyzpa+ZHserR8pSE4o9Dgzuj1t7nard1jXGHldvkPWngqtncUVBv37Mz
3Q13ty++uvC40Oi0Dq6tLGS5oWcCTVOGrvX1RWal1di+tmJG1w+mv1v1IbVOvE22x/1oR6+CWJI/
PnrJcGiSr4wJOvZ/sXH0HUabD/1D8qfwlWlG71C3zn146adkSQ3vPcoVh8e5K8S5f2vfBrFxopb5
2kzQ/5N8ffrpGDCS3MgQzVfmK4A13ZTOYciD6+se7M5vq6a3bON4isxgwWEfUtdRcV5C7s3+8zJw
z7Q6QUss60/KrD3LYzCxVTxnuWBW8s92AVMPbYWupj0RHWvGJX2yUNU/KBejlm246i7//vs2kJsu
9WD5bc/25Ik/76s7p33gmt9pqu///EJrPrMtr3vx0WaQ/PXNX9uK/Zw706bEganwLaxbl07hOYYN
H5u307e74ZKfdyDPMORwS6dgm8nUl6fGDgpd6C+28yy9V6ovlj1/qFprVid/yvZRUTs6qlaPmtpw
Ob8uO0ZP5rOycWSUyo14Ol6KbDGtoxFo14oHO29JQke3tQilHSteL8SBpG7Z9WhFFU/8IIzvNVg8
GyFrbqzrM+jdRC4pEo0tJcViEpFpxAbr4ePj2bkBlw/q3Mfo+L5orpqp0r3LX9EBE0omvZN3hfe7
GeTmh0GqtWkm8VE47Z9ckxaMX5dXgs36S3OuaiAMFVP+5azPB2hNDaL4RdsvjT5WRDhYlcA+xQty
FnSd7sARh69z+j7etc099j3GPvP/9SXkNg+pngdb1jhvUqhcNx6BQfIjP1tShvfuhnw9BV6o2u/v
9jsnhoDIiHIXEz3fjGI0HMvwV7mQvWOByH7Z/TooHZcg/rUrDDApbr8tLL5a+Mj7Xixg4AGsNovH
svCr5XImXtC43SHbwjHfjTftXSa3/jQbstS8o1WfYsvOcRzGXR2dPtZptELffmR/zqkyT4u2eMG+
dreTBKl88m9Gui7ei5C84ECU2HKCz5Hrk7y+inYGnwzLhVWcv4/fxmrZmITz/Gguns9GwW3vJZrZ
mcco9y+Ex3oGbiMcAmGCtzc4t65eOrSXmF3nrACeJ+byOtQy0dw6D4QWHT6+3pkzt8C376l/Lzmk
QniJc0HSs2hOyuBy5aCnS0ZWQ2hEM5Tws0jIX7zd6tc55KKuaQj4/ycicQMfRh+tU1HL/4tPDoUS
5hHT41eG2+21FAegmFYiAEQjA45XTO9B629hh6OT/coPhKZjB08qQftEXDEqPvDNBJpugdoKx+07
YaODOPPt+CiSHjDp/J9G9hCfmQr94a4ZuOhrOFC3rejfYlYYqhZUUP8uv4UWUhgH+tTzzVYOUlsi
h7l6/d/1H5SBv0OszO73oGrCaDypC3BILuKzf8KXe0zTbzjt6CB6S7tcfPmApcrSP7E0hcIhfq4m
yCWi4mtRTP3491XiTWbDleuou0+/bdNvmN59e5W3k5S2i+LdV3lYs8VzFL7Vbn7vr+Zxre3UnIDi
GSBxErCHF/Rd3lQlu1jxqeX8iZWy0+JhWkqgWDPGzLqYbGshUcVVTSI1NKCT6Eeaw7SZG71G50E0
AmTunT0jv9xfxQfp6O/mO2eR9EIhxNM8i9Fu4oOE547MsxEkeR4wBlKHKxKAcJQa7LdXcYbC9ouR
TuHrwpw5yT2MiinGkPjka3+XJPFzw/tdi2mqyn9RxLb+tiTYGC1lisIKf1y+1XyBprdpEY6C/DH4
89Pnwxg6wCjQ9fV2sudC64Z3Qt+vNCnWpuqCvZKVLPl8IlywqwualbwICGPRPthUkFp+7u/pN479
cywEf+bqlxtp8Xw7Edl95nmvPFldMheL68hgONiNY9+xz6OIdeq6t2M7wlZ0z5Pr4Oyp5nHy6+Q2
dKL+YPLp07rbhoE/7sLjK6HmVaLAjPi8Py9XeJMyJ1yJOBM8s8il6NVf8+XLtPRIhDsX7v6ieEsU
YwRyfBRa/+tbjsEuGKnwyMCOWDMyLCm88rgHSWwdUzW3lcG/z2IhW5PggSyHfhBKIF4tzn8PXbGd
6t9UfNvFpA2D9ErOT6WNc+SV/IM7Tx49Sbh2FuOiHo709Tz6vvfsVUKzFECjsyc8H4xqtoFIAiG6
2r4Ke5lPfzwvHrrruoRh9YFa1I+N8FQ6DyMjDfJ6e81BQP42OSmYykLi4Q47Z4OcSV1nN7Kj3lFu
ySBbBgbZXfN93Ym8GGe5D1T3ISYNaWwDWtmbipjUtOaf7KYQ4o8DUPjPfbOLPIxlfiKIIUIp2fIh
k9CHeGSP9wOzpVUVIG5rMDIQHd0nKlrkA1p4Xpa0Q96qJz2xKJ3Yo4ghbff+chUU1ipop4Z2auaK
butRL1UPAYaRWPuwtS1lIIgp4lic3325pl6yH0evqkSeOUDTIOdHiXSpMLz9+kn8hzYpe9j989l/
dcXAsBE8fx1ItmXbrHwxqLPJQYpAH1PoCS9mTIGmUX8+3zLzxy89GUSTl5gRbO1bzr3k268r+hAl
idFpKUzTHyHb11WcTlLd3PA1TE+O/6K5hZEENNgJfR4wzZE4Oz9YGV2z6+1tVyi5m/HO3w5alDwQ
p+9Jl6bx4oki+MvF9Mpt1ElXvL+2Qy8ra5HuP7Z+K48EImk6iFwDqNnoUE73IyoJc6d3rD4WRKxC
wHQvvF1+c6eSD71ZM6wcL84l7bU8EuebXaeSaqkDAaSvUCE15ROpQXO1Q+MBc9I2iODIiB3QJmZ/
nc9P3XPlQjhVGC6FGC0GKkRnGFbUaZoGHBSTP9rnG9ADQjQOxb0o/Z4OfzsnuvZPzw/VvPHYt2I4
+3roVQIf5oxt43w1LqnoPFZt57rr99uIqwV9GpuvOmrRdQ9n8LvupUfGv3YpKJbfz8m2u/m5rUsF
8sZlF6V1SjSd8ySHxWmJy6Cp3ooVVXgKn4A+aKTEw56rGTYbsvNYqJLWQxr6Wz9eVhWESPrgYezw
OB+BE5nxjWukkWrG2+duZqziuH6ZUFo5mZocxmA2Vyiecap5+jllsKCqvehr3TWzNF8uXIaMUsuh
WZM//rnowOkmxvevVxONirw+QQlsE8sehTS2uGZgqmpk/6qYfsdmMFUydYJL8jC7t7bvy966tzd7
pSWgcCDBvS75BILREexeKEb1/A83kHpi/PzYB25XoV+oHLEz8yc8UbkHWXUvCk3aeujooV0YnJup
flxkS9FoFnwVKfgQbnlIlwqdXAfMxjIQq/aOh9LiA9x4T9av21KcCTXZPTrg1sW0ThrcGT3drnrq
Xto2X/14/UC0GQy0hn12Dg/9dGXV2pwNeqtsYlVC2N2HMhZk2s7U2K2XXbM6XdRdcEsjcxioy6ty
LF9Zd7nGHx8mU2hKSk7EphEKfjdie8JLZ1zikDAdAYR2zi7q8Y+FzaD51+UYQTfZzi/c0qmWrybL
ude1nLlKVmYJNIw3ImBnLHQN3IIqcBWiH4LhueWaaz01y3Sr5sJ9MFTowgpNkU23TrQqZQOezYHn
5xS1qL0l9Pvye7kaMYpk29hqVKTLcq5daOu8M/0oGRxemEfmMibxOnS5hDcG9ubrmQ4y7/UsnR3d
Xl1n2srWE9SRYOJmxp+AmeKkmle8aGvteRZuidU9N08fIfJxqOpPPkJyPq/CqS3heNm9BdSbb+bU
flSNAGfR8DCqXJLlV3PagxOi3lftnVvPste+OyLbQC8rzJZrbhjv9yjWXeWadsBNZ3+vFqjhGoCL
Z5sH59YWbMMFaJalaeyJ9x1XLhRByv2uIm+y9ZoG4UGulqrJGOA1OWo9Dg17Y662a+R/8hJp2bKn
lUc7Zf2nmmnFwxxCkJ7xt9vrzWhCMdqObcRIgFr8JwX51qDdnelcT5RIPWB9RgJSTZ4ujUAT63Zj
Jr0E8B9IGt5qGHqJMQhzMoz8WMTfC81zl8szdL+bSRRwAqG801JY/0sLwr5BlJ15Bj5cr7bnswQA
905qHv1VMxhHvSXwc1A48ByS4sNWhW6Jngo2sMUfzgvjJGUInj2Gr57H54BT554sdAQ1kdn33DGk
5KKPIKhSQoxRS8tK/F5Lr8scEIwIenNjOaJWYvf2jHGW0U18YIyCV+LB0ckEmkTb3svTFjND1j8s
2koasv6ebIHO62vVj0RAwZOhyZJJDx3n131ZdmMj6ZQGcMxt/3YXK2YGhh/ZDHr30roHvnAmm3Ow
LGPXjq20IJzqsSe70cSKeHkp4qiO4KXMKWvAt8LdhG9Jl9kR+DpK0n21SNz8MCNHQhGmBNjSzJ7K
4hwRh7YyeTCHUfTvNLJ/fWdAIh2DBHrafGNzTedbvRH9CyzkJxdMci8I7HSM+CGCKwfP32AJXAzQ
cLI1Sb6y4eCS9WeB6s1pux0eWwNdYJlZDp/TIHe34ckXqq0/X6V0MWoJl+raU/p/ynnOl9OPBYwT
wQeVrmEHOViGnp9HOxcgbX0yXdP2UyMuXkkGVlM/KRJ8Fkg8qh8CaNf3NNl3c19bw+kemRJc/uwY
8HkOS8BqCor5NwLFK4zNIdSKtIfJMiGXTwJT4t/yPfq3XpAaQ7Uyld1oy4WHRqT6pQQWXip4pJ1N
Q7Hlwr+B6E/stZc/9KjGj9sALZ4a6cB+HyZOH1kSRYxeppQbq6QkItUlTgni6p7wDocGW+22fB0W
mlpgm1nTql6VTdGgUDw10Mnt4B9wXlFSN1dlV2Hslh+/H8RH4d6EC/8IsOa0fxmxg+aLT0G76oe5
sEvawVcApx1h305nQA3sBELHuuYAwk3zBZB8rdD3YNDC17p07O4mLuuzqMW2XsZY33AWbBqLMqgK
Ai0A3evTY+loSsdTNf+e/051kr10L5Pz1MWK7JabD49CVh+MKcPV1ZelvKdt2lt35V+t8WUL253N
zUOFJCntfNKyG5i9HxzEx6vJ+gvffiP1aV5Mjypd0KDVXHlay3SS39lv9YHplm8J4gdl0bUXJIBi
Lr5fLZXQc7ZovkqAAaAmzCD2j7N+0Uy8B6CEomBVjUeMJyRVCqG6Y+P9Ad9wQbvJD/vnmNvO6kvL
pK+mmnCVh2NQRhu4dHL4KXRWT3Ykvo9gkDa90t8vSNW9hxx+O1lcDF4Kr3RfySfbQgUoL4WQnyRe
SA/XWunVW8qE7cuPaLAXBPFnVz8hlShfVAvHNzWkdClvXPf+G4iHqb6GsNxsMZyBlxJiIXN/mzxm
52+oLsp78DKzZ9MEcuqDZPDRH1TjgY6IvmkQNHLADtrSerJ8fYcm30a5ufrwMroGAX5BZNUWGFum
7aXdVeS16X3reppFLozyUT9HFf/7x4Q2UqAKLu2m+9eSYhZ4dKUtqqY94c9Z1Ip2bCYsHzqMGiAQ
dCk9sJUdBbvIsheVLih3NhLrFd9CjFWJ/YvP1j3yw3+rfGn7LdrjWQY1Uj7Y/nxm2FOW77ZHWS/u
r3Kyruxv3rt6bw+D4k7VtiibT7AshceCTd5Rdmt75IQDSDs1MNlUgzIi2E5NnvUXQVC6j1FmoLdF
w6LkF0fbfa0Tb1PMHvGHgynkSWMk5YPytluDYBd0iBnJRKK58a4RLrK69AO69+xkZRuXraXgqEwS
e3zaOXvhlWP+c3PaxKi17Um6Q3bB3YMUxL25egt2jcSXc5McTzG1a7NmOhc2jfOxdHT+9VVZiaby
lcbEaljLuC/vPrxJuQC2MjqeBn1JitP8JiPQjlH0xCZrCKS/zJjpLwDNop5DjBuSiEFvWz/m+RMu
k1LZewgIY54oR3XdQWsuK36JZHJ6RYug0ys5SALYT7jlQ7IbEX4fu8aF9sjMJ6Xpn5DQ1zpvJDi4
Aq+mK8sT6clm0OZ+q4SqHbnJmNYusCI578E3rnLG7UrZJ40TqnGylg0Au/i2C9UCBsFgpl0jNwYT
hqSfPeus55wFODzplhfkFRpo6RO6olDeyBEKQYYS/BlRhVlDkJezjY0jKNbJQp4dnaTTcOqf01Vd
aFQ5hTFRsaHTsZTvb6k0VUj7b2anV3G1QDlKKZ5n0uXDb75/r2xGe3PnyvKtu862pBMmaklJ6tyR
gAlPfIjMmFxmOnITigiuwOKAoxBKbYqTrgkazYRVe2gu3LpPuWWXt0Ouwp0vBbpy6ejkMFLOHEf1
NNbSvV5peqAD6xv3DJnQ/F6JNbWTy1aCv4XfAoMpRL+S7od3e3MDAsY/7WvdT6ONJKra8zd3QXbq
T3CuL+mN4aB2Ig/Qs1EJuF9VR+b7nnDxy3fXwA50GAGGwtOu4tgV2b5at8FlcBf7LRVKdVfaTDxt
pA5cocp5egxq09BKATyi0DaVTup8OpDJNnBLYayblkyqKCq8qDP7eYUUgei9UHHmHnvbb8/X+dOz
Q2XdzI0P9IzWpObCG6+QUSRSRpm/LYfA43zv+IXsD0cL0N5RW37Y6GRdhLUK6Skh3H0c/p8YPz4i
oubnKiibXq2Hy3uzPW2lkyfdFdsVCo/6dTexxFlOPqy8RjTEwapE6vKhlQVI1Wk/lqTSdpri6FZN
um06d6tsNVIpCIfmSb9/E5G3HLuOVQdxK5RBU+19Mvy/mm4DkTe/a6G/y/dAGhdoz/MzXuajFik/
y9QSJzbkixEUQVvgpcS0BIkxWsze4Nlwwpo3Uo2NH4OV4wyUD7bFGhgl3vnb6INc56WNDcXvyWeS
d997uxqUJJyF2EI/kZprdmfWo8q7dgWoZJrinVB0sdJ2/spDZRAKoeclFmiio63k8Dpt46nqLgh7
QHOB5bqagvKeDjyizZe8Iexau0nIG4XvxzN960Nbo4IINnP27nL+UFlXggrwOLSPEO1kvgia6cxP
7oW60joEZam4KMKj0rYnZ/lSgtPw2genPfwEWgesWP6lQ1V3neRIAPVSdd1JY+SXnlCbq3Nrvn33
/PzBJYbS7fhzBPGhwuBkEpjMP3kEqA5ezRR3vZQxHzA7WLbj2cjDS+P2h/yk29M2/POaqz7lEeQq
dwLnVe0mqObJuVq9NJbtXbPQ2jXhQo9kTaZkXapk9LmCVYI4oRjPEjw51Vu3H5u+yUX5Qd7C6WyF
akfVV1oFUz2KfOru20t+vua0s2wUwKpT0wj663wrsagVern6dJCIvWVy5UcTO7/oLtuF3kP/1+Ro
gpkmjw3Q7kMQrbOisW0AzcHCS2mfixb8NdowYD2bydr1+R6vpUDmx1ZBd34kmavHbNvddHNtYsVg
20j6INncgwImqZ9k817NMahVk01wdEZywiR+6VyaDCiCGR/JekDkaNi6CU+7jrwPNRZyvF9xtZe3
uXriLGWRXytTP8QlWJT0GOmOVD54ZLZvE1WIbkY6F7vTtM9Z2I2dShlSNYbFB+dQhfesfmlkEK6s
Ps1CD7wmUezQvMfepp01cUwjTYmdLK+6rkUsU0wPwOjLn0V33Y43YdHL/q6bzVT3SSkrhA3FpUsj
KnrNbC9PalPOd/I5VVB72YhLYNk04eEb+mql5jz3U6DtaD/0dfE3Q6kA2ed2snYEjHG5qz71ke0n
xxcWqHtB9UnYSUIkE3Qi+T6ZxUlue75vPC888yHuZdq4yAeyxmDPqqWGD6NFCeCb6II+A1siSHNX
y8UrhVq2c/GKSotbZSmgs5MexLTZOlDgQvNUgOoUo/ax7Q6709fiumDo/du9fVwAoivF3bqybUzl
BGNQ7Zc2FTzDvbLuuxLHdoJ3r5bVJsXYtYs3XCvZqMGB2opT6fSoeGv8cDe2ckxNc5dt5Adr+w+2
WZ6D2RZWHi9rAyqc6Ga626gTM5n+37KlkeTHyk8F6JdFKbb+h01fttN98xav3l0mnm9vX0Be79B8
8tXlKql6FFXhzfiPq8Rreyp641Y32StXzhdK1n3Kp4U7kEiXLuQpxnkeK0/J04O9tMCGdyAssX1p
OLnZrM7bCk2PmHi0q0v6ecCYJKhC5I7JHostypZa/lHi/XKqYsOh/NN8OGEX4g+6qw5U/UEckAvY
v4hze/eOKOgeBD7QVsLmexWyJFBUBSsxgbjD+J9HCd6BCSZz0zLkHpXTqbLIBa5SAcId8nzz3vet
TDfIiHI1W9P63RCF8D3Bn5q102Byz4SOWKKnDToqKZiDGNQDZtIYi+1GtGTx8FCvTJ0F8q0NxC6h
Fx/7qsr5dKncAzlQ0nHD3xcD7wI+n+iCrM23OabLsVz1sG78UYCIj3x5A913YpZjUXX/I9s/bu6Y
zNtYK6UiY5xMwh46GwGue4K54unrkihmPo9Qi2Xl/gnqDjei7elC0RxVZyBhFtniczBtUxpFocvS
MWkgLwOMyUOdgS6rH15lApmp13cnIn9/tA+Tq7vXEPSR/CiM8z9QYpfVNr5clSQCkQbOztoiVess
OYvoDPzjp/4A+OG/qkcL5jU6/gnCiEJQsY5gfHP8UZpOy1isS8PsgOX7poM4eemGdpzk7Lo8N6vm
sUcdEAUq4/VPK+bJDfejfmv7nuWNGJ3wSRhkI//amxUcQaFDDWv83D5UNJQB4b+ucDE7RnmZLAIe
jJP5iyeLTFsqQW9DaJpF5hoEHMM3C7W+NG3sRFKEBbN80pCJqATbkQ3DhKLDe9IEC/n35n4PwmRP
9WULv2q289RUCwMjITePTcMrdoczw7i80uCJZJhrx9eNS+O1CO3XPVdPZktIGWSKXEWEltThWLCY
f2c7kePL6NzealrmOcXpdFZqvvItUd5optK9mKzlb9QGWigsgcx3obY4lpPP0jExDNyfVPB9Jd45
NPG5qXrWA8LQmQy7Gj4nVkNnp28CX78yy+bfzuBEUFHTEQyNEMpXHbKFrnHEtrzl+y1kPaaMEgrs
G6c5ipG4T/Bu99n33JxhsLDojp3StwrtMs5s7v1uW6Jj9wzn18a5UJVKkDLWx4CFUVZGYPhOVmLn
dQ0Bfgqznbl1I4vq+o7JI16f9rFjJEKHZ3nzNJrm2jp/qqyUpFkmlrzCEIAFrKJdca+udythU7te
qgv58Dow6aUdc9Otl2WsUeiue7nBcrjvSuhYGrAX+i6TX4x8ak8TxkrITynfELQh8sXv+ZSZLGwd
wmQAkMLtNn1fcxOayv7vu+ixAMGgTtVXyOOSdXoq/3V5VcOQNYBxnEefm0BNWMkzc0pxyVQ36SD9
00tQuhsflVsYCvmHD3k32qOWatfsdkOypGr3bHR/u4QKTXbDonLhS5S43gKE5BsqQ8gOBZ/kMSxu
0IKRWGI0FgNQEnmIURv0XuCkXCkSx6LK6tJl4U13HaFd+3Lu1DeVafUq+9ghSNi+6mTF3Pj3/AzJ
0TBx27c7dQJi6DH5QwNoyZ7bcnj6GZLtL50/3Vi+cQK3xAD+281nfGVQcWrdPFyutUNMcbvLSc26
l64JBAtNh+33voreE4X84HQu9M+qm0LrlOIVKzxHz+j0L7ta4MJzUXu/WdRjz0Y6eatk46n2bipt
Ze9t3RzvyUzvNtXXpXP/YvfxOQ86WhnP9VpVM/fqpnD0VYX5Np5oxaNlLy3AN5EYRquFHNyk83z/
eUvnR9tcYbAAdh+WEs8u++9NMprESpn0ubP1k+OZa2ejLlupIePPdC/x2PVjp1N9ZbZIDKMfXT+e
SQl/qzWIdtuPp7Pgy8z3MZerrlISQsRsnVfTZvJxqccLRJLbVXH7vHeu2W136kjKP1/1yzE3T94o
qMK0Uer0BaVUyhjLaSqq57JsNc9XN7zr233XTO4N/ExhHw6U1q9KZp0VWZsMKEjCypR+c7vmqc2O
H+nsvTk9HnucZJnH+LI69nfHY3OTEjO0GGcSy3pqlW4aWdFc7A+d0zVlIlD3MZ1WN8dXJ0bQHy+0
DudD83LiAD+lSU1vzctNrWlkyHEZdW4nYXLCXq97+Se7dUMc1OJ4raZfSNRl+RE/DwvxZ2tdOBPl
3aSx3OoUuo/kLH06/uRyZA/5aJDeJpvw6d0218ru8yYaokv2nIAxe2SyndzmapnFs33Aai+eQhFO
2XpalnF0cCFfvWl2C5jdN9KbWyd2fZUz931jgTFdF1am0US2GjV9/EgKndiNNrHD6JK8jhaHG5z7
/JUDBadEI+ipn/lLJ1VYfEbn+CgpByq/fH6EmZy0q4fHa7bLxT34ufE+kXnb3PeV9fpQiTu9ovh6
sjlnZo/I4KzHtJVZnTunzEEdlPqIDqtJnklpJb94mlgCYpns1w/RIsih7KMc7R/1+53aOV2oL69p
JcKlnb0nB+t18uux2vbPUz3bY1Ff3aeD87/oM57I9NKX+emYbJz35/55EdITL6fueqV2jrLDWOH+
/jhcTA5NNW/nuJGs+ebiZrSjH7/f9BbHR2+dLHymk6tKkt42c1/3NgXVhcd9edBlT8nRnmZnrdJG
km67x+PqM46v3a1WvcXXVDz7g2ygPGVISttNK/nH7SM8gI/4fRbPPnp3ZsIkeUt0yXbiYOdYLNHe
PxbV6/FcfQ4f9VPv3r9Xt41sM9m8bt7yzWxt38+O8x/xSa6VeX/1Yq1LQx49m8urJ/p7EJeKazCW
JI8Q33udr9aJ8u24ma8irX/UPy6f40f80Io1roNrZ+sOd/K1Zz2rvIzrmbYfeq/Oqvv8YpfvbrrJ
5q506Wabr/b58Tl1anr0s6/Bup2idDg0U+8O2Ffv1Z3+0E89+9fPXCvZefUS9ZXwh+Qg6q3GSqgg
mXHUjfdyNS7jvIF14yc5EgHO9+3LjxrT0qTHdFHnyXFy/oiP42M3Ps7l1950iWeS43hNPLk/yeQC
QTanqItPhftzzOW/6RI2t5F1H0xew+tHvHZvR+11OVlb931jX7AZnj9WokI+c3Kuvbe9aapvC+pB
pDMqCBv3sRg+mrHv5Q8tGYmOEu8xDkOjth9+wApJOow3fer/6h01ujeV6GXe8xFgYzpRhYRCTf09
TPahVmLan+EEz7ate4KpX6OX/qFWOKetoH/4eqoOKlLysadyR1d4n29+YeDpCYnZrhn18h/b1nSi
RlLoCSPYkez+KYFRSzQuAcpS+MD/IDDKiFEQ+LO20DLxWj2LWnlTtc9znSUdSv5j9Zu/l4IM5Bkm
Qp1+vUSwgM9dq5rmEptHEBoKHJ3EOpTuYRSX6gPGNsm3c0ODNW8mcvkSX+ht7VNFQ9dUmJqf0AKT
EZH10RCqzI5BUrl/VrxoRLPiJSgkw8/R+i0pOn73c+XWSgDl9+s7Plj8SvsQFPsp0edLkfKVeijX
7MdBCKjv3WmhF6R+V0GTf6QdsYm2+jDefKV6fF2LcdRLYnWoBhd/7zW83WNQLSoIp4YXzVRIa52L
a5V5czC7Rl6jpkJVyUXo5YFADlBRiVb8sZk3XVSynfjefPl5uy+6wsQnuRy5IO2V3i36jLoGYzRe
QyKnRC8+iLrx/mqc7HixL/z4X0pL9JmCmKt8PwEivg7TGGntBCcovHZlAIwOzj2zJIiWEJWxZ+Wa
KfujQmw3e/weIEJE26PDL3nOnG9tcBo8ZyvkdybMeU/wwWm43KQZpAikRpYakqcEpX6nR6oYlBVq
cf0Pdg86K4iWfaP78Lu0dQS5NgzRkxxd3yU1fOrFtAfGyoHmSLjIOP7WxnVOmaV/DReWuk5O0Z8G
jsqHHshN8abcrp7kl1asOf0IC0pVhixwqSfTSfRv2icqpwaeNvhFZql/OZpKNaobspldfrfkMIpK
sh7oyLNoAKuPn6HktYyC9e939+s3VKMVl5/4rl6Z1gERc/tVgXmpllxuaF1ZudqGeC4YAN1E/QMd
mr+36sKC1bjTa/uRvvvlNzbM95fvQauzf3fx0r+P0bZXYHZR83V31J/8id3U8FlN9JYf2YFMEZMH
l62g+IzmALT/uSArCfoJMk7MPcKpuRvmxWp9PcReC0jAOJpzqLq9Ef+YhvEo1f9ptZ9hEFdJ2wi8
z6lxUkG7q6ADt0cmz5vBNImN6ZrxMGjVVa5opsB2DoYkEJYJbV+M3nAHwTSQD1HXiSuZNF5EtNzq
B89IJn0QzfcaEwU8f2Jf7vT2MzmKjyi1YYz791fpMUOCRq38SK58Gvv6/Fj/abSJpqcjvdzUK7MW
Jan924ib2M3QBrYperHM/DA7jFLzZV2Q1uxJJG8fO/85mwiSBT64K74SN8EMJOBcoIbyG5ExC1Tb
LNIKAlfddE+lehg1FkTL0xEIgc2SXCUa4u9otmU6YIIz+WA02OTCulXdX6JyEAZlSwYFqFJu2+ou
W8oLCVUaaDL0ZfqZZDlyFIsNe5VCqnaiyProPwHZxhRdAUXcIsQVdABpboKiX33VYVL4QvEUvp4T
5bnaHFkYaHo3alVysfYBo0+XV0HDgVPPgpn0/ZQ63xoKAvwn6JbHFnuxN2asxJcU6A6XMVDMQSD/
HhMD4ha/3mPj5fwqkvptJ/OWXASs+eFH3/rP2dRSAuD+KQcsF55kvdmVesMAoz9VX4bVNh8+tv4g
wmQNByDOr5PAvRG+EyYQk0tiSrU3VHeAEU/+n3UkbgUQDOZ/d4OXi38Jnfn0ZI5PMhtgCEhPAP5n
m2b64znBziUFYxAoApQcj9S2x5Dpup77k9EMbSv0a9c/Dul5EmNGARcUGUa/RkQiBoVGVZUli4b9
1WbxmYxJAjC72CBvk+sMknpb/bAg8psTiKzf9l8cpqufDFnyl+zoD2mrbfzHBsJXWvT/Vrc+MthI
wzIPbeV1PDiPt1/poyawqAy7Q3I0VED6afgvSdTs58qz1pWui1uQTvPZvvRd5E6w613J9wX1Wd37
93Od5bi37Xk2ju+nzgGNnKsVvu4+5TZbftsaaQXdEzcEmpX/xbLlbFwwMSrn0f6T83HoAj0/kj/J
DxnfraO9ZTdzLntkQC67Ubqf7gcdxbR/mO2F/ziPdrO9AQvNxSg1fDQWo3zbyI4usquf6i4UA7aN
3DDdLwwTc0WCXS+UEKl5ODL++lEFgCct+auSeEig9mw9R8Hq/eiwIUvy6TNkMlqMESzDkGB/Iwbk
6OmnufbjRscWCBRT/+LyiSxQ7zA+2n8vP6lB9t9+kWZgFImyGJue/jCGxI2mwSDWx3ZO0KYf6Z+w
AHJN9Ou++/zJcfTsh0dGRBT84GVo3mZwG2Ws+Mk5bLJenyff4wBD9MfCP26K+AjEhajxklrX7u2D
4+TjNb59oFruXeqK58+p8aqnR5eBpUm7Yat8ztgj7JpmY3tI+XQQj46vZjhidgPruiVDBo2Yl76t
QR8s3WNyrV64leEObwX1b9/JWrq5AH+K2AtuCF4Nz8n+ffm9713wfNnZrZ/8uPdSLbKKoLNJtQKC
dtJx8U/At/ZmQTATduJik8P/0r+5uSDyXY0Vqr4amD5lOujfaquivpvxGWa8cRGuh5IcbK23kAW+
GLjyAiEHMHBLMwd0MVWvB7ioBZaNyIFaIGQdOTmd74PnKNXKMJkf38/es+mX/7ycvV1l72VbkifW
fGBG/pcUwY7jH18tSKS/eswKYZe1m/kzPYJfQ9iBRk/gixiWHcS8apNhrrelLJMlCGz+XIEug+bw
vTuWJTZo+BxOWfa60oLqXvT0ojSN3lYUiKCxd2DZUbqSkJ5CKfAVs+ns0ki3AecKKs1J6ntxfVMV
3f83cUgEtx+Isl8LKyrt18Lpi+eMUeoBMd/gR5wEUDksjA0IXqimVHQeg+dkj7765wG5kIGbZA6N
Hjn0FZHJCaaYZjk/EXk5CZJite4z1H25ueAOC9wyeniQwyianJVI1ZYsOXyDgk/vmw5X5P9t1+kF
QPLcA35MibGnQpFoyuUNcFs+dzJ7ygqYDMnAJrgxqe2Ncn1FFUOQFo9S7izdpH7eVHKpci5bj58q
jzPjiikPlS2I73fzG8bLK3P21cO+eqK/AuWny4xDgNGlXO95bLiS5ZamhiJiV1ZE8+lkKegEs/63
p0OVxTDs8uGYuV7LEiUSyyAHzvl1UaGOie7FLBVcwUtDijiKShlYfVTeEsTeyjshWPL4O8INMoaJ
mWWIgk1Lx5Ysx+stcoYR4xnmcso0l5GwN9n7haApnU1akECCztiHCPn8t113QXz4l1e+CrpbUij/
hY3/U1GSf7yFLKCwTRwZBWNfTha1xvJfpuWnD65diuvucbj5s4kTgvA3gA1Nz0HyGRciaRRC43tU
980DA8+Ag72Z/RSTs2k7EQQ45HAPjhWLRkCpRkKeMgOpC7kqM6/uzSumtopXUmLdFvAH04iMGVJF
JovpW8nZD+k+RUFvDeyMbwCmRYTG8uQED+Wy0GyaO1WCUaLJv08OJRLzFdsk9cTVvMFy6fIfS+e1
3LayRNEvQhVyeJWYcybFF5QoUcg54+vvGp9bVvn42AogOJjp3r1DvMi9w4AxeTWBlYHJNOVBWM0B
OQWXBnNabVriAl5/+siMsGHBxJBMDabC4cwwFk6zpiT3oHTCFcuIlv0k6ZGT2UMFS0Yl0DyWbD0J
tBOywhGuYVJGcYKymoMbbgsYEOsX6R1UBWbGzFpgMDAxEcR6CwsggmM4hyCfw4OIUVg3hLmKOoHF
xoKmfWMxnnl6aqQ/b5F71z/Meb0hBXNGpMCT95C7jGexsGGmN0PWjXIK7zgk+IwFoQ3oH8QRUIoy
34CWTllKicq7DCN2GyqClgqtrQLHY/YmuBDekYoH+JgyAYeCVPnERKIi9o4/hJNOn8TjZMwmMF0z
YrlTah2MkjnXWQqhK1ygKR/4av4lV8S5LvM9qKAgz2WTSp/I9YT/1blodDZinbAQWSjwn1hR2ZUx
RvTU7hhuXKsrJRhu5yhNNRY1vA04rNANaHjwmUKWyi0xPkbr00T3B1vjZG/Mr+CovOQ3RxQLZryH
Z0zDrjm+Fuo5+8l+nG/nu6MKebFiqUzabEJ2La9NR1MA0oAJHmH0pEGR5fGyMPCln9IIvaFkI2Pk
s+SG/LrogFP2QERi6EM+JTz+MNyg0/rx6dC36j+PCC1GQToNcbGwJp0y8a0JpHiMJ/SLcVJ56ZRy
0I2qT/I/BEuXtU3UD86vjKkITsRLO/1UuQaKJcRx3UeF/h2FPg0JTy9PyAtGL98jf/H1IwoPBsKI
2d7B2xI+JtL3eDJ2+gHfJiIT9F8o+MoOcPHgnOzf+EX2yAt7J2VXQd6nxzzwHc0Dblun5Fq/vHf+
4mLKl3TCr/uJzRHuE/cWniPZDDDOzUPIqhOiU7JOdvG+v/cvRMKnHpP//hd18ZpMum1JwjzBHKiR
SWftriUlDiTXbfaO/v0I74jn83VpH8a1v8dy/At+zJ7JVUt5lB+owTEnQL+zBJOHbgEAQAuNh4/w
y4MtRgf87fxQGD3833opTPA4WblK6FU/8SElQavaJTvOV4D2WwTZpfmm48AeSXBQSz6h+tbxcoRD
tIcbeyhu9hEYxzgDGZ7DDS1rcCPcXKBEtIXJDXsgRgk0pMt04+0gF8B9HS/1wb1hNBOt7ZuEAutn
vLBn0cqxWT3p/dQ3MxMIerQ+yN+p9Pi7MYfYBHEZ04M/6FOQGmmSAQqoQ2kPKBuTb5RUNHLNH7YS
YvjESFAjY1uEN/43i5LOoFhsGjTifBtgHX63kRIVn9oP/8Kn0r436P2BH/6142AsnE1AJ8R9gf8x
fcM01fvjGFaf7cN9jhS9tCGwXKgxRUeYCOt9xqJosUdf9Ee0hiMg155r7Shx803CbkQ/770oF8Bd
Ug6Wa3fUBQLFLWMWyiWAgPD5QGHGD6W0IpA1XiKDDGrZbf0AjbyO539Ra+UPiA5XBk5Xf1U4JvPj
fvEIGspPBGHI+YCQeroJ7SOhS6Ai+W1Yu2eqFpp4ChDgDAqQ6C9/8H2E7hP47R96xL7KPePeinaL
oQT8tXLC8JcOkMTSgWoCRjE7LHcCCUYkxL8YBbA5ckBx8N24GfacsN8/rjnEA9n+DKqZM8xUjOGo
lCFbUu5K0tyw6JikuGGSvBt88Si7BUERKATgwOp00/Etj6SZZiezFjmp3lJLNLSjjO3UO/vXgH8H
czOc7ZFW21xHQ6tgz6NoY3hMlZihUeSm0kZFQGpwkT4K3kYJJ1qL3ddtrA4WiUqBPc8XIfNfxjBl
Ey/KvqSXpkV5tmvtJfX3ujoW7aahiUvpzUq2Tr07ekhabTV6aHE103kDiuTkcGolkDuDjI2nLR4K
9WepoNN13NOoY7qV+zubyUWTntWWTTooFkOwkrvqEAGHKxLAc4Ak1NQhTngjtYBhL6zsGTXp3tBs
xBgQehIcOX082Vpz28vAwno7UdICpZjO4AYUJgqW4QhKY4aoAx0V65Jm30oN3n5/7qgtxbgrI05C
pYWXcjav2KzXeWreCVVJLBqZQou+Aw1np5H202yWtRfvk2AbliGV4pwPL9hLVv/huncnvUrFAhSq
DKYx69Evpjn3OHv09G2yij1uQpadVXy6oDx6G2yyLtpajn2To/7kiph6yZx46G0KZmB1Om57kh/H
BsM6s9+N5Topu8kQJauga3dmiKEgziW2nj90z7xpVn5UgaSkMJ4MbrUyrXadZdlN0eHWE8QTBDvH
YMATNsR4WyGHR+Qf8i58xowAA+2r7fUvvXa2tWo9u6G/VIE5H3RI0XU7q9hxZLP9VFt4UxnidmlY
pClFroVnluTMTVJYVV2el5JOHClQCIt5rOud66L5yZ1tZDEjiKP5mBKD1dSrzssR3uBLwknUDas+
bTZub93VrN2KVRGZw9qLrGsgdxtAnQwBli0YkhnerB32EVSjyfu/ytHgkBfuQNrLUVAXf3SAEhwT
eJmcEkz0kLWAS1BSksUABHFt11j8MEq9i6ITrREqhu6DxA9OSmAGKPxAGBQmIAicppyKSFv03/Au
k2HkzsqFMHpimgQP/6Dt8nW+INR7XkwspFbC81MkYZsTUuun7kznb0cEVXRaJBOFew/9yz93rzMx
brhxidCaZMEOcYCHD6/ZWlszCGOkEaBZ0Ijcbj1nY+XhzKqTnYTSsXGo7Cj/RmZGdW0tE19a2+6f
UkgQud9J62GiDJmt3PiqP02bap5oVGxFg61Xt6lbxipKNJcledaWWPTJy6hSnpgPLk7+5AQ8MT8R
+vJxOcFg/qjhVIJQErW3LD73l26+3F9wjgUXwEAJTBt72We9FHRkffrEeGPvzC4vjpwZf7XYi9+q
jwtWOIt+8qTMWT5JjZ/uMdiDMSx+GcidxslTuexRwn1cLgPUVG32ND+f4l+BM0SUgohgePLUwNFN
oLLgt1tPHu0GnGr6lPb2HJde/s47iaZZdNsAL4AkPGf6HxsqNFYBSwrOPUBZ9w+PHexPziYG23/O
D6e7/cfGba5kfiTQivWwV+0SBzzkQ/9YyeoqAztoN/nSnQuoXcVcMf+NfynFBSO2+lZm+VKQ9dsN
VkFcSnOTV/CMd7gr4amb7Er8/6BWEqHoLKS1PIebRKTlltQeMPoFTlwLivDus1lRGi/Gc3J3FhAn
s/X4Fd3dt/iH8cwEH2mCxX5OrnI7zodIvWTos/nv1tXt/dgnaPO9tezG2C2zPD1yDqurG8ARzs1p
GgbHoKjnmUTdWJEekETLahesmx0MpmLVPNu9sQFZocGxb8K7wpM/4y/AhfRLuZg35dJewgdOgMBJ
gEHylhwjgGWPyG6Kom8gx+KbG0w45VKbFHDcjUUz51NnwBsLY8P/IdeBA8+SjwXgsxf1s32gChf2
cs6JJkP/gp7wJex+6721TghWmTivBtkPheA9gAxfno1FdfLWMXbKyTdJysfqr/+p/jiJsVe85RuD
aQnoEhu1dwrhqZPIcI6ZaTnnHqIimH12c87RTQBv5ja4YWT+IJ35xmHunAUyZK7qTXhwfni7eFX4
PT+Ewyd3CQWrhY0wLmLTjsgoIPY5rMFZu8YLbUt+4N491AgAvWOwinD4JXRwpUDnjglSUxbiVzBV
1iJpMHpLMGqw8CMN8SXsxYDn5ipPf0A41LjMVs4a/JHIr2qHpykUeK7CYDkKy5Hh9g+EEisM1sNf
LfyLCIwqzwpbBKbEyC2JD7zqX9YuvTs7m9K5uCbHck/t+1Tf8P+v7k3nLF6pb04iSC89ZzURPf8S
kqxayBIRMTRkKTHZpK7DcgC4/CWAvzctn+if3ly86AZ418qX/WUfWn42vLFn9YbmhsuPcI8jIHyf
bIUK4soeD9Un34tiHf0rHM09KrDkWe8zwK5kgSjzBHZ5Uf9E7Dso3QVkTOBgLVtGfKhu4pGu/y0q
iJuo5AS+qGxEzG/KW0OFniEqFt7cjHSWzR919C3ABOCsPksRZbsX+SEFMRP2zhfZ6ktGotJCnY94
oWiPeMmqWI0/3Uo5g9NYG2lj7qSLtazW8Rbr+JO3r17S0ttbXyJrgcFzfnV3w7q6+2+b2ZB6ci7m
iQruJSjNYkws35t1s8jIOsimzqKdxdT01t7ZU7hSQQffzp5hpHS2fgogQXia5+zG3wt90YOOYPyp
H8mfweKkeDv6S2ph9chWsJXWAznxxiHedneiEPghZMZvs3U50wm+gI3KEoFKSXBpCe8IzJBAQv6C
meHBmEFQXREoskPedlJXjGXhpexNkkDg7oqVD7d3Jc/DjX0d95BHwKnd1bjR8J7HumOKXzpThLUA
glGFvZAR8qs9q1cA5ll7wEyAzZvxTfqFedTGW5eH/jcnNK1mvLORHgVvKlmfDxGJaO2pY1fuUz22
P+ZVfRLyTt/AzOMmRuTNX/U3Mje0j4EYOXFPwiUTvimlxMxnyigtZFQoMY2St3P2/Szd8MLmKlzq
jFtGAccEPRuRX/teMTG/ZUBExGAMhzjY3/LbuVNUvBFTdgLMpjxgWSf0h+6Bw799+RhyEwDKSPQc
kRwmYoTyl/mVvOmmy3XKuIGmncpaX9IuD181xoO/7i9NLv1ujwru5DPNCaHaf4yMWDH3IEjkZf/2
1gfFBoUF2lraadpfSvqSece/iQaIB/9Ej12/TtFbNNpYbZMyDc0U2OuJvih4g7sgvOXT8Czla/kD
pUmKSo3SHHodGYKUOfkE21H4UuKpHUlFEa+PFpFSzXiJYuldXKt3fAa4SJ5MF5t3dVVe4GZ84JRO
I/mie17rXxTxugBOwFAcT6A+wo8bUeKXsCAVl/Pk6S2uPMcKaD1GTsB3GWLI7T9zI376v3/G0Iva
CyMqlIAocr+GnYVGWkCAQtDUXbuthKmidJe33akUgPn3v748JJaivzQn5p1X/0EWOEvr36YyR9f+
wpjybvFl1su612ehyK+OSDT5hsKUjB4YAzJIHS96ZcAB9e0/0NRwD5hSgE9Zr/Jcn5MnIByYXvDs
ASGAH8T7zTbVf3D9aG0qe4pijk0PM0o6FWao+DWBYGH3iHuljFdPPlFB+PiuX6YDyxsGNzItVLX8
CKRrQIpcg/8oURD9mvj6cFCipGNMC/TCBooSS4CbvIegLfqvBGRUcijxuN7SW7Hp/z6DS01/63yk
EJtvHm0gCHeCxl+Y8bTClCc8Ocy8eYaZbbPPMZTFxwO6x20cPnwY0hsJk0P602paEcfBvaC8QvWB
Lr/5TBmB/xiQJLAMAgDGjvHuozzGcAGN3B0UCvzK+c5Ql/w4KN5ACeLP3PjQg4lDicwkEDgW89NL
BmYE4YGFz4KnSOblK1OwOopkPvh+zZfGw8LU6Qs4DZXqiPdCiNU10BO6Wg6aGroaEhUB0CXX5M2C
xyMUSM7ZRYBEgqQloCj3l3VI2Q6CPOLyxFwR6Pnf04QMntP3zhrlg88AheY4ol8l09P8Ir/06h1D
pPXNm8kUPQAa1af2Krbh3v7ibdfuiPTOLYueayhfJ+/Kr23OgUaqKlag0dX9EjBVeTcP7i/X4l0B
uOjFd3QTUF/fwNoccy8uiQtjEUFedbkpaH94Hp/VcbjyDJS4PZHoASaKWAspAlip8EQTVHBYsgou
AZ8q7pEeUnFO3E8khRpBvGIbcEAWxa+Ik5Yjnd+DrffmWtUvdhBxPW9xzgPosZWA1nlX95f2RP1i
Rzrx9d67vpfC0pRp7IuTmyts4RTwvItXL+aoh/pV37mXgKjml/nF17R3vj8mERCm+BSxJdYv3jCm
uSC1IL+s23yc8AdmvdgDBEC7cOKBWwFpjE+86hGYkqLMc4+EHfZCJzovdihuFc8UP1u5Ky8mC9Wb
MR9iYe6g2EX4TXthCfDkOa2uFB7+fjnegf8Z7VITAkwyaWB5/fe+8/z0mAhGK/YCgQHCnKjgxkD6
LYHegJRgIyDyI26lA7cinxwE5D+ABlCPYzE6Vd8RhiTbhCIrAKYuz9kTfbp+NTb5l7Fh/E19qwlt
7IhtxolbAgbOK+I28LO5fHTOKpLo/oMP/6d5gsIlliBmdM/2rF9zimUu6h85gGk/uCEs/eDTw2IZ
0BAbOo8lC2JPkwFtDAwQq28miNpjEMXp/1kqJpqSeGkyDkbUAPAF/CVGQONP/5BXAs/fVH/tgzLH
flpne4t3FUh++wM5hc/M/jhRgR0goY08/iBnpL3x598cCfwTGlJwJ/rqV9DzxjO5Qme+D5x1YEob
+ePHf6IxxmvAe7n2Cfkg+XaPYIHgbnCE6J5A26JvILhWE+alMELoccRIEpHkUrl0T/mdCs8+nqN/
RADuH27YVw6G8d69eeeLLSOe4MmKYMQfE8fcLzvsBZOTfAMQdEEs4ZLAqGGYssIW/AS1Ar0EYtFu
lyAve6vv7spJw3NVbYc3KbQYe1cMXpmFwN9Wv8Uo1sFUI3sCCFDSAg7A8mY/8BFqCJNqClwQcPPX
2HXdByMEKgC4Ztf6xb7MU+QHyE4+BNrGef1vCfMYKADxxGLTEqVLnj++kB28CyeNNWUfZJUWOoqi
z54jvEO3M1dB09gcf51vWfuYt5zYLwYBLCc2SNJO+YE8cjxYjNRwwWTIBnGH3aS4clKwn/F/9Qto
g2eKQ/i/koExBpUK18Jzxz/xO49ZtoUQz3eDekHhQDWAYwQHGmdl9/530Fs8dZzQbILNtbhmz+oq
hjRPF2vC8CGMkyjIVzRXR1SRDZEpVHdkITJS35FT9G380DQhEH7QUQMnV7fsW6VjDk6YHOGHIKDY
GRwfqE2cU7Bgkk/U3v9YXZRvrMg/xpYsT+8v/2G0i48Uw/ts0omTQ8yDYcdFbGC/IIImbz0TqPrH
2qP34BsBGvMMQxgaATr/4A4I83zWHpMuJtXqMEUDBP4q//Ul9gKfAMIyaTvM87G2+sMc0UfVDHr+
y5fzqAH3m394DQtjT1z1UdOjAAab+7ddiKUN1I/FKE7G5ACc0EAcBFsE78iD6FSGq3ZPzxqMCtZv
d03PER4dGKQ8eZ94+3greVsomzjX2JD5YAtlu+APgfB/+Mdv8UiHDdkuDxSXnIUsIhYL5tx88OeR
Uw5Un7EJaZgcq6wuMVx9yx3nU33nHYYA4355R+2uvRCTgitTExkUYdQmKucObR3HJ8cp1VgvFjzn
CiNRShMKD43FDDxL7QuQw9nz4iDi4RB/fWdlDFf2L4pl5dIcQVwSfNt2aFylF1UVi4jPYEraUt5Q
nfLZhdCPwMzKa/Y1oX+qfyvci5haMk5nOGrfOjyLqWsb4eXJ4uu4GzyKQsL+aeAq8OI8QuLB488p
wM6KU7eCFwslFB++MBJn6Mrnwso6Ikne9BfqQ8wVoA+6AtXhnVKYcJTiD2Dp7PCW9sm6ANRhUg8p
CkKDjTM7HKmBYueTTYv9ik9g2M6GlqKmtRG/fjIXYTdlXAqLL0jEuJQ9jck+LE2N4b65IJugnRXA
cyj5lXlZTaGOgpHzRRwsKEzIVBMRSdBuUYMAEZszjwSSlgCICd5sgv+GFpiLggunTFpyJjESK8TP
ifjGbK4e+M+MPRsSgarPeh1mwQfkADH/L26cCuziDPDJndFB7vmOo9eCq/rLzNLmpcGR6xrzsXBW
taXOS19eePpFhVUfjOazD2deQ/Bhos+KwcEAf+HEyVaVocggZnFGcxbF7P+asZW8Yg2lPmae2DTl
3I9joKX4c7STiQPvwu1bnAzHeWJEjyKorpldfBqFttPUbFsBjdspcqFKWygx9mVlva3to0ID1lYM
T8NsFVsENNf5qezISDRxjQ+gtmNzbXgAKbgzKxW2DwMQ0sieU+OZQZqyp+irYeCc9pZZry1apiON
8/brgiPJireFbe8U6JiY8ntS+u031dlpCAIyqcV7SqLS3PcAvYV1UhJEONo4Tw0Pl2z34JbpV+Ex
jnDZMg6p159txYJDblfQBLgLzGclp5vrPTsbU0I5qxddH2/1KN90w3dqjMsW5leDuqspGTbg2Rat
vW6ZVJwtnWKefBNrLs/iTXR4Gg03uXgSo8cBr69EPY19DSVbyNFDCNqNGyLmcvYMei4DnhlN7J+8
Ops7MenlWTYdWv8ud/LEj8GTlI3tEyHPWKNS5GXjYZzh8Ji4OfN/ifcKXc5gezM/sreuzM7GSwyb
rzB6FniDaW/2aswRUtQg5srQoDnXVM3YBiXQpFCpDGW3KQN57zNe6TO2+XEZGw5TfsKRjGQjV+qp
NZiMDDl2B9a0K9DNEWWryTJaQSK9W2cxUOwlhPckDpHieXzRod/EKoo+x13oQ72J9H55G0gc6kYT
RRsDt1QKbmahn2ui/rZNms76FFJ+WHcXfyiWpU7EhNE8HXYmy5OmsW+zaJWza3nLagDiqMx7fWmz
ADfyeF6HGGvZwGVp7/5VJSE2vjdRx2vUwtkfNBKPRvMqvtzQnLWNDVIskbClPBXN+80daVaxOJUA
m9TYPmpGRLfnmLMgrWcB0/bWWHqqdtb0fpan+t4yDaTl48Guu7lF/5/lMOUNfT2W47V1k7WEq46q
FQtfo8a39lGuXZoGP6k6PJmhdhmT/DFgQGPTedFHmpm5NOty7Qbpok/CaeMCbGkkZDTSPCmgrLR2
PR3oOaPq5trRtdEpIMccF9HBVb/00l4XUytq1oMHT5nMGyNMZkZ1dHzy/CC1qLhHGBbzrSJcJY7D
rColo2bhq4R2MgP1ImVZ2spsKGAupWjE43yVcqdHztYiYm05hLUWzU7xx6VpaDs3i492Gi90eZhJ
mb+ItHmtxdO+L2aKR2eYyQig0mNSdLs4z1ae6Z9Gpdw4A0OJwSar3XphwtNJ4QpMyYudsxQmP7Ij
Q+EuLkEg77ooP2o2vLfRnpUJGvsqXRh695ubpzgrD0PgLkJb3/Y14F+5dCoof2HDmKqY1bjmMvq7
4c8VsuQg5maUR7G5LIx0EoV0BtVR9rBN5TDw/Tn29rF6qDqKSNpG5eRa0F27Q59ss3heAfuDjqXs
6xbUFR6/SYQA204+JQqH8JTSWmetNjMKuvhoBQusyNaUHAqzaNS0MK6c+Kio1MBUOgVuvrhj2ZtA
XeN8ldFEe9WzymZqe47R6+DnB4UmICLNXThoVkbO3Oqg6XPJOFYytFNaLj18pRZFMwzkbwMTlXhq
cyMse8a3IUYrh/gSWXiKAmDWh76g5cDey2ok7so5pOi0s2+PMiDrKCvVbz04EDimdD+FQxwq8aLN
RU43KaagzmcTME6XV2G2UBoMz8yVhRAZoKEx7q0QzZdgKiT3MuSvm5kcIbal1B8ViGoVzEINhSyV
dX41vTe0shrIVYUonzCkyBqcHNd4dxgwqzR/7pu3uplm2Xksv+KWfZHuf6DuDnIN0A5Axt/1agSe
tgujkxNvinJTemvJWkSUTRGthfssUghSP7X0DODgjM+xR1eqv00LzwUygPounpZxOCFzbV8/OmTS
RDDfNNyLU/uaoV5X3067NqtTQcnRoDfzi6M+LOOWirpEfDh+RGjzkpMJEh8RbgN44iu3Ass3056a
1UtQIeKZzoqrHqPO5n43zUcZP/PgW6sflhQhCN128rFaGcWitV5Fcg497Gqqu+eos3R0GR4Tn8bW
hLMAYAhdW1TsNBx12EqzEnzvL6p/G3OmCeErBXHg4jFP3nH108N6bTamss2G+NM3bkqxL2hXje7R
woUyq1lCN9f5WFiEqGXje64Qt5Pvfe/QCJ6Tt8+bVUtbTSGURHeTw8fIt7VOiVFcUoiQON9gTLFK
fwXvpZh0lpBUZPSPlr0dNbxWfXVdhmROZ18O4A+vwOjOI8tZWsp4g0Rcr8JgUtryxpjdhKfCEawb
tMYnlYQNhXHc0gjXRo/N0zWu9y1kgTLc+YyIgilZGJa8s204iP6jwEsHa0kcdoJjghcdLg0xtvXv
zpTnwdQNVmRGxOzxkbdVKZmL+GxzmOAHqS/GWugY8DuQ0knNDlMDDBrOXrfXfbrr3J/E5/WQo1ss
pWCRVuukoHyghS7wME2mfbXwkaP69SWpbjpjPVzU80flPjg9Uqa64PluvrGzE7u9HmEi8Ezw0ajO
A5uO1d9K5URizpCdUnljystOmfN7VO7acg/50NL9j9SETWDLYCM/qntWZZi38RxAR8lXFvMgRjrF
3uyvYbnliksE5vpfgk0mmkCt/+yrY+2vR3vREbYSz1MH+1dYP+08NxaCxalOtGph0XnU9aXLX0n4
14mczXLTtZssucfSvqOHBhZcVqigNA0p6KpXqCczCCLlKxm3uXqL5UNbXCodK8bhqVWPQV4mxY/D
xNLRJiaPg+qsY9LQDI7Pi1WKimOX6GcqSjQU1d2AqsgNkOunYyxYcO64TBlO5jtV3nrGGkaNuRho
NaTg2iEx9KC+kWXN2EeawmZN66VursNsLysMS/dFjpnbxs0O/E0orWIs25uUqnUvOv7w5lgr3l3Y
mXZ/ROUb69do+GqyV2+t3G7pFtd2+Gm6pS7dKneTMmXF69LdGhYcgeLmO8sgXmpADeZE7yciLDB5
Q2AwJdoSwkMLlMkgKtrNV/+kIYRkSUrfcOqctQ8hsUGXkECqOEu8qXjhlu41yw8OExRkYjhsGTMO
voq0ESgs3o3Ct4VGo71bljgbmU7r5rKzVSsLiZZc3PLq6C0UjKGI5ZKgNS4K720Y89g9EpDiQRKo
Z1q15HZazapQ51q9wia5N6YQQAyM3Nx9A2+5ltPpWFz6YhvnF5M0WUg2mCmHp9hZxvbLtM8+F6dP
CQUZ94N3xArIzA5ydSWBLCQUbhHTqrAdEH1smnc8ukxz5jBecew5cruymefWqVJXeBONENWViekd
B08MERdQ7H3cduZauUiEZXZyjuR9av6GoEAuo0FSb6qVpmxcawd3OcBVNqdcmScxB8XVqM4K7Vnc
4pVvvdmt1Pwvgqrdsdv3hjkdVbzxcC8ZuR7qZe/Ci0YiE9b0PicTStLYAf15Dzdgq46fMxmSk7RV
7AWXX4xzni+Nek0l3kXeRercGNY68FhlP2gm22ZVS6u+PCrEEmjDOcvXGoxGfw0L10X6qP6EX460
z2lYGCsUDc4jWKiskXrHQALK+GNIa0M+Jd6yAPQzjXreSttx3GVQFzqqdTM4J/1zAP0JQTpaL/mo
tKPXnjpA1vxW2ixVLDrEO7gFrDP1eVSti+HHkU5DMs6cOpk16TiXu58Q2D6V6Pb1hQbq1P3q0Lp5
+TS+I+z8VJCTtT+eGqmJp5UERaLaFBKZ3wNWOdof+32FqX5tikP41PFM6VsznvcOE5yMsFTwWo6Z
2D5J1TGmyixEmtkh5Acg2mcmgS2uKidTgxeh+d3E9LcDzLhIwowZp/mlx44mRRsVy6cabjvuRbA2
6pMqo+vAIpN2uTmF9txSNypbTW/DbItWbbGIQAwcphxJusZTyVDvQ73zcHhjkeHfw0LHk6D3cdK5
dcoztU4yTXue8RxS3NUUq2b90kjvcsgBYPnh/9a/DPnchVzd3oNpTjoC3hrRtXN3jv6bIE3kjjvF
sXB0qj/i7RqN5Ve+5HygFqCRUGX5YRbtulXCo+paq85SUIp5uG1xo8M2wcyGJVrm9LbYc5jRb5mO
17F173EWPlp0DpXvbQaFgX0VBbtYl39atz47FW9w9pCTbqOH7SNqnW/Dqnc5dkj1UG/LkPd+COuT
pjmfel9t6CkmhvtlBP1Zj81JIoy8wG9ksicTCQhDHmc6uggqvqnHgdkU0cQgH0hp8OxTAb8CXtRi
7A5Oh/sPRGLzRrwQb7ohATQFEKNkYImI95s7E/6mxp9HfdDIFgc07x78C1WRIGpVpErEUG7swL8k
qXWrKvsvRBcXueMu8LSbQP7y/Wg4lybTzwHbtJ9Wm9hhKmzbM6W7tBXVXsQVmaX11rvsXCjJxdHV
mVIEe6y43AjnnuYyWNq0idLnEGh/SqRC082Cd0xWaZHQTgd9uCxj/KHcls1Rh2lrflTy8Gva47b1
22MX1HQYy0iL73Ken3pP4maW4dxwyr2SIbLLMqyjkjDEVVuDcK+e1SJHIa9jZeJdjK77Aq3R62CS
FTx79oDBBi7t47hvq+wyKuOsTO1PuaWUCNqa5xCRUFD8lHbJbfQgn9JYJBVVb1v0ayeIN10ICVES
bRk4Ti3xaJl59ROAkdkt2c7yXs/Qj/nR3o+9fZSq2IZ3wKxFAbePcaKcyVDjSw452KLMD2rIjR+a
0YJSJr3NLLEqQLdKBKx9ulcL5Vq1zUPGeiMyrLsBPOdgXJ+hyqPH+grtiDae9CWqRdmtf8eGBJvE
OyuNf9U6fDLM8mTUwN9tzaAOASZ8QyuHwBrL1l4zsseYM3eNm7PbVEuvym8d2mYzZSZGNUhVWAb9
Ls3tnWM18BnKGW6/KfsfdvfMJHWJgMjxWfbZfgQMDgd96vQ9+6t8yyTlD023RtJ3k5PaUQR/WrZv
Y/XXSlrMQpSLTWqnpixdV5pYo7wpmkst+RfZdx6BQd0V87YqObbiNOKyQUwufw6/lebsgzGmBsE7
QjWjfJjWwcWspkE+2kbxtIDQOIpzxs2XRpxPc51cmpRw9Cpbc5/WNgBYi1dmb02ViMFm3c2qUJrK
o4ZaB5cbl/JkpGrRm8+cCleq4AUhiiK2Jh5MVJo89hplLk8TR1LqtUsLqFLP8mlEUVlU/axjjlS5
eNb5NH4g62mng0A4Yq4qpThZtfoya2E4IfUZKrwnQ21ZK5imDdrMUcOZ6TkHN8DalfGF1MNWIEDB
KMZl2Bt4gYJoZUApDDkcDXNvhcwDppMSwyQFQyOPZFArtGaqlH+ObTaLeiCqBN6CudSQLIRE3sRV
NXEIyQ38ESc3IkHlcpqqLRwH8lyGau6Y5TRHWBMSY5u0sxL4UGHUNzbKvUjqSVf487onHIQsy64+
uQGHmm3hlJMt84E2UYLMgmgmcIheN7q5/dVApxiV7wEX/iDWliEomwZRZ0yf+dgvAizBwt5bjM1I
hh1ituCv1mHPcBIGGSYWQyDNc8VBfaLwogkdZFF4EvLZ0WGoGk5jOO6eR1uZ/+TVJmuJ2EQ5k6xr
+aX7y7xclfKphO+mu5NSKWZ9f7A8qrpxm6qclDm5Wnb1DLsumQXSiFYfsFUr9p0tKhN3guLH4Ie2
5TgLKal9tvxRjlYN7lHYh2Lm0UTQMf3hMDQSBK4Ep7G56jE9DDwcRZxiPEQRGBqCej2DsiUKpdrF
4VVK8SLQWuB8HsnYX7gFpvL6MCuQRtSewJRlq5nmVrSxUlDpppp3gbVJGTzpiJvCyl/GRTTX7GBi
w0xocM+U5Y+L1Nj0Nsqnhve1zKxJJzOmUYp5Rbi4rgDq5PNSCIkQnpg+owzHnrg1dg9gxg1SdIYE
/njLOrR1qkEcQbNoNX0a8f9Jrk4Gp6bPyWdl0bLA8dGNNxLNq9HSe5DvGInAAB4RU6+mUkg6NDhJ
hu+4wjgn6Jdhgav7638kndeSq0gWRb+ICBAg4FVYGeTLvhBVXVVYYYX9+ll5J2a6+3aXkQRJ5jn7
bGPMiidjh6IwItXjdCs1UDfBbXKhx9PuaizhLVXgGNDQrTBW624P0POhIM+CtmdGarce6m1M/pT1
pOarYsc0kdeunAY1Tzs1jlKZMBZQQiZ40knNccW+PeCTsBiJvRYc/fE4Q/FRqWv76Kig4KqqvxVz
lOZJxBF63Kkibr1lEHjp1V1Sn1TjxPlRT0SmlG+S9PKwzA01xzAejQEbRsw9jVlwhKAvH1ZQvri5
o5hXsDFZT1w3LuVEfkZxjEl8K8ZjSlINzk0ZUCxwMYgXUT6RHUsrr6mxryIMqH3LZeZjq885Rtrc
vyNGY1FYDV6NEpN2RkmGPqFSX6NSuJuwux/QI3Iw4Jq5/UMqUM+DDFa1t1rmIC8s2zSO+bpnBwOi
7w85E5kKusnEBUmM3M9NBiGV4irZYaD8XpRVkAPay/HitlXnr9BEmJyuK1UnKMldcN0XOheYyw1X
llCDDAUOWxSACsx1JvIxColLj29Fpd51QNHpY04YoaLrrYyzHN9j5RTxNGQ5TwRbe5J8yoTjLczA
0J61ZB8BHgN1IqF0o/asRF+P7iznGX0JunxGsiZjncnaatSlPcDplH+ODPU6kRNqmO7MQhxG0kYA
LhKu5jhhzqUdFDZIbQWYf+p0EUoGNsCDXOrbBw40Fe+v196G9eeoEyqF3G9G1AXOnkx8YaqZe6GC
zXCoWUmfUk0IZWns1HJ6Xz31zzJXzw+wvoel7CydnGaKcaltD7WVnTsdGhgfRXuwko0wIVgkji3K
HST/Tb1TdZDbVe9E+RxIT4LfOmw/cZZSBj5HfZhpLh8mFu2RdtHj9RsrAK4YmwjGQ+2jl3GfjTaG
VBIJhZkRPWvsydBsBgDBmpEjxgf60zUskeLyCPtaxgUiBWd6NrA+1votk8kmjsWMmQPIkIyDRvio
ItgrenGq5h23128Kw856ptcGrgGs6wS9ZPz2bKhLpb919Z0XbFZIHHTaffNTRgJX8tsnbu2UWWyd
lwHLN4LA2qI4rtg8VHQBCvauE7ajuMZYr7X2OWf44kN+kxemu39RVTL2hU460Cc/42CFjZ6ZfbfT
zzPmoSKbBz9ySA09NNJ4q2IQY1obY/35eI5uFzO146+UYEhdfrHMFIIFtu0L6RlPsixMqm56FFki
Jpf0OAP60xPHYMXEVoCoZSAzlKH3KMKtsz/r2fusKYBUmvOI15wcX9YjeEAZLb51vFPWpLzp5faR
vs4AtJofMXaJq7tGFmjcKRsFkFZLj6byI367Rj5iBr42p5998W1pjA64KNP4Wiovj9xwVR0WfLrP
YtUxYGOBuQLmoKUFhBkRSaka5MKmPExydRukfH1Yc5DO2JevYIfZ/J0bKVsUjxsw/Se4pYEAy14h
oXq4q84d1zt1cDs6N45u1L/JbkXSNQnTGEaF2r7DCIYxLabwRLPU3vNl+dXJaM6dZAqU0SXibcC7
DowQkVq+ny3W5CZDOnpKK3joXjkF+uz3vbuytrJEFgqhl0fjsVv1OxMO2+Iu4CMxwzi2KHdSTiWz
4wq/RuI5PXk6cwBGxUXP/fidZw9Ivp5dyGkIHunly9lZy6/q9MlWRTVjtkEX+yt2n8GPS08ibRmd
BI3x86qZfpYHSIAWHOpy1vZWUkBPrrV1TLCn/Hc1ItRs9LL89hK5RG/SAV1RnjSSN6CTGh5+n5C/
IYcP3HcE9OHHYP2d15Hce2AAtf4veexk7GLvMuQ7LDjkYwEbtX1VOg+SXtw5uRmgx+izrwp6QuWP
YH44lfmIsWilK7gdtI35HkJHYnrqldM807fMydMQtWtZu2mIXrPI3sc+gOmNRAPuXnWID8lxpBfr
nBGiDFG30D0hheMmgHXI8nDLyk952I8P9oIEppD1YqddwHIwcSFg1jCecnxFRIrsIav2ZlKTPHeW
o9DKglHYKN3inAhjm4T089i/r62XHEpIFt166Dbmdz97Zcls2IWwKE97jg2p9XoEfsXbBIOl9NGj
0eySWBBtVcCCw+M/fHtzA1DPSVfH2rhRResOc5ii8dT0NsLQTjYI2qIuWJGV/vRW7T3lcnEXM15x
2BwSZVtMTpM4YiVgl6XK9pRuyYCP69AEXO1fDIAZ1WWtjI9TvMIRFVuAwk716wNQq4aGzVNAAHZz
N0+NepirjwKf8igco12BfzEUAHAUttBqXxxrvJWijars8oRAkZfkKgF7IfdnBLjpqHAfh37yVzQM
sJ0NeuoT1UGh+2tGhg4/qKXXbO31vc+3l/lN09ymufQW/bKx15/XmF8a7QYafUqs0W903Ew2dUDX
H+tOazESJUfOq8ZA1rDV1GYfhiGJAyf4koL+hP0KKeqXiUmi5lQvE1K1DTIzan5k1fDy2nonKS6R
zr0U9JVtPj3IMFjXmV9PiTwCGVE51eaObDNYDPn8wt4kWYGKqpIJEqTGnZb5Ve5DojW/BuF1C9kR
e1gofr1T5ec+xJiHVpTZlpZA2U9qfspGx0hNCgeOmIMwuRH4JCxjEXncamKarSBaY8dChIuBM5Z8
SG7R/M4f4azIkNepPMgkwm1AIdIGwzkhXSEWjvSxmCDy0o33Vo42ozkSnCET2nBNr9gCd8fF8lET
4tpAJC0Y4HXqBTIo4Zom23hxdiHbOEkiwC+c/hioJm7GO4HyQSnxDzjGj0jEwsJmQtVlwowXaWYG
d37YNAYZBe3WeIdeKOxfBl4P00/hP4qlBvofCqidSDbgwYXVGsduSYbW8xW8Rd4m5oayGXnyS6n7
zRi0qcf9UPaMa1BIEO6LlBx7eMg1UM34Oag/9MEjCWsjUrFHOFXoyGAMgW2szlUU8C0dX8x8OEWk
xj1VLFKf+9WW185OluavtlCSoNw8CK5ilWiao1bBI0NavonOq/JL7TY9g8SQeQkzrZBdRKxW3jU7
OhP8UBw9swO+KEseiERK3Dh+39hW4LmMx7CNbB1JIkQ5kruoNlo0LBkY1dG44r4ZecwqezxMawd5
2y2+wPoxv6od6v8qXA2uhaN967OIIIfOmMGPkHk42jFJdTTQpcMTwaO4/VXAh7COUFY7EQjAPzMm
90Fyg2zM1UHsHz0pWDbduNMNLya9jNY/SveKAq2LlwYig1mS1RCTJhnoFxdb7HBjk4gxFxMZ458N
l85u2Z5STCaw5oN1VbEPU3Mjfzsi5WUwsUA0S53yrDV7fgWalNTOj5UQ7wLGoxCXeYTfsXoeHh6r
qzhP2+UQFTuLpViisgcoxlyLCGLZe1B6r11tomewcZSaQeyF5/JoOvyyBVbRxThh09m/glySV1jG
XzCJqHPwfuD9ITJX/ew8bIszIEKbgFULnfb6Am6bHbBOy1+b18dR73etGVTQW5FQYCtZOo/KxSeL
ThPwW0R9wbHimZxQQzyQGSGa36mMTPj7G2Qhc+RxheSedn88x7yvXg5QBppEbNU/1ev6giHuhL8N
UmMRORDtgBSth5f98CrCDUO+8hSzU2Cl6sMVZE3zzKto8JU9uwWs+EhEx2QruwvVoDxhETwdrCMq
tUp4NrAa8pcBphCezW4ccha2gbxt90W0z3ouBS/pMBw21SNU9WGfhoSWUZG1zz1npnSML6vKM6Mr
ExVEFgMPus3K5ktPNqwwfZE1MVCv9xq/4hAtpADaem0Xf2nhYZ4wvivEYz3Dct/ghHAWzd91KoOR
uhytJ0KO9Va/Kumdl5ZmJw35pcaRBzsjnyN34GQ+1zsaAPieVkjkYBlQllGfrJWNeePcAWONkkPD
lDKm/UILeuUYH/45myzHuPJgOMCzKT11TyfZXFCKs2Mo9+nOToN+fDjXdSD2B1jPUX5Ug+ZF3fM4
AXK0jTs1rh5tm3Do7OyGR8YE5fATvAtpQlP5TPuuIlsDxGd6K6utdXx+o76DKAiXDJtpNgiMPupr
eqEzhIIOORyKLU8tFxQBChRv2JmysFYxv8SADYUE8dvm+ZHsZozXTMEF1AMV6IENA8O5tV1yaL1h
gmvWxF50jBGB4gVdEOp9xexpk0lOrnr8cDcJqS7kxeJEng7VHPlvdIcLdsNB2QcrBK/fE4Ki+m4w
zSSc9rCo5D+JePcrsBMVPO5GkKubxc2RAwH9Q59G1HkRHFQsvbCxIrQNIjhDo8dRRQK41JcY3ytC
s3Fb1N9pZTOUisd1EagJLHzhiP0IRljH+OO50ehinQXLcnFIrIMu9qQD3LCjpuQsQW/e9ySFFDAo
OFZ40Cvkfo+QNc+CR04zQvUnKIz7lDsGagsY4iod3CYV/Y7BhhyoIt8yFd4vHMF07eh1uDrknzcO
flghpIrkxGEvFM+1t+Ym7RTtZWBosx9xh2p9xoSvi4VJ51NzyedA/hs2wOMHiOBo3gdLaMxOKEG2
RIGwa8TX2gg4++ASDl3QmA7rA6oBcn4zD5YOlCXMjy2pU4udnZnaMx7Lfua11/a7uYS3t6fmw7C9
nr01rlbkCrFD0vIieJxpmolefSkbvx/c9RYlp7wXXm+GK8TiOc3RlkzHR0hfRuzZTWMRamcOHzhP
sKwb/7k3JbjDgpdahQrCR07RgSw7kYs4E+1JUCqPGAhF2BJlTklh7J6Ny6XISE2UBYeKXoIDj9i5
oYUdaStvI+odbB9+WVDkQuyS1jfP9GLCCQSqKallFFUzjw9soAW0wqFsurNgObngV9Tn9eIK4Sej
ZUjnyr+Y9eKsrhzco6goiBx45PhZb2qUCNh/Q1BBaWpGLjsxxp6MIfVTcqhjFw6KCjs/CrVL0vtw
LXBg1pA3R2AQIgddu0Cf54YYWGBe6BitAzSmKXax32IQkd0xDAPrp8XfSc99lvqEaphOcyWJTfuF
mMtAn3MF57NCPLA4C4FZwEEi3gEcLCEYBoIr00fM52BGizy/hEBaHgk4HQ8KvzNvIhHJFWUbYh3F
Bv0IqiOJmgh3sB+68lMwUVlOM4eTcYNk2BwhVSXn9NhI/xIdDki6hMSTx1gjNYMNhwXPE8K91bbr
M3xllCfWEak7z0648MTIM4Fl3XThoUovsasMHlATB7p1bff1npEwC4K8C8j45H5ijn2WJTIknHG8
IKSdNpxfVJNo2jqCACUDqpXftsIQHhUKLjHiSW1CKpDC+uCVY2iUxxiqGIeRdC1gJVxg0FNYSNGe
ApufYbbCSZKH/BFJHeQpOP94PrDINIcyPpK9kWzng3rsq0PZ3nC9QfQEZ3viNKV2QbyXwePetlgR
YfqwMa78cl7ePPPSI3nS215nsXEcXTkxeIXkFDGxzb0Zrc6WhwUTpPgSndXaxTuf0R1+UQin2TWR
RXNurfakTFFKRTwx5hlwlnEaq93ymhDqwX8PMoj361+dB6Gk+og5KLdUC9QXVBxkX6KKBQej7dVd
6VQc1MYxQxg01HGH+NpKO5EoxwrRvZSJmgj1OPZfz7t6+Cw+LA/Sl/C+IXoI2BArTwA0YoeA0D9W
QuXdXNUBcfhyhy2OoO9X/W5/kGngLIqpMRUD6hGYQzcha/0PsjSNm6S5eBgjJfms8MpprhocWfxj
+AZE+rRSoPWFJ1yOdS/X2WQclTw4aivLnynz8U/7xDgL16YLVQbAVfG8xcURQA5uxADXp3Hz5gA0
VV0Sfcs64WoKCjxOCcgZ4NMgk69vA+J+Nhn2CtTctMuxx7midKQUF2fmpNSBDFB6dxEJ07FMhAeF
ItxuuTmnAfKSxcOIi66CEhF2TU1sKVlNPJRH4Ui4z/dMy9LBmT9FrUMNjMA9vbAvWh7hvXLIGZid
cu02tTdETv2FgwY7j84pPhpyBxbOgvannxwVg6H2jN9rzFj/pAuPRToswIUkWM879ki2K3a96Vtm
F2tcEHwkZjnISI7eDbFkdxYbIj08B/NCzYCW8h91X0FbwlMzJxxUq/zMcSbKtcnmpFoYhIjDDTHU
h1hAyA4yW+GoQcZwQVMKbssoBsngLAJyObqol2mO2B7T/fTTk8vi0/3ssf2gToDFZ57TC0Av9UCh
BXQK0hXCIYciW296wZWJMzQsAw2LpihzH8BKrHIsMbApmBq/Mt0Cz+IrmlMSxjXRBzMXMLd4dfF9
Qi5fveTi6UOrWrvG0eTx1HnMLeQKhidZFH27vDpQvdCW8PDRJqE+YovgSZ18HjXi/Thh4B/x6f6J
9vIQIxDROiQsmMzHXgxxYT9ACbMZiEWEToFQXQZxsJt4XtvR02FrSyA0EJ1U2cNbRLoS7YNooaiY
UAKiImW6p8fY+4kcWuM/bBVZzthQrJEDwJR0qO1pE0ohX4cyxGRjZeyptEsie1qYtMzWHGRceNDg
2fTARoLdN5s9C0tB5MxzMMCuwZqw9YyaCsuhkpks3zQgfWGD62BQaBBhDT7SOvSr3BTqF8AEEiKp
xUhVJMSacgNZqwAZCOFlpHDkmYFngAgDtQtuumTV7JFOFcYu3cXGZtryHBBnjirrOlGSsS9Ur4Z1
yqtjgisSns36bVLtQUQFZu0WmiMW4QgleBOYzdWgQ3cFdToOB4fyTMbgsEWHTVSDsB5MuBkL+bY/
RKnAd+5oxQhrbgKOuAK2Hk/Bsue+Yzbyz1sAq8JBWHCioYBACqSKPvfbRF4gXNkLGE0zyg4APLsZ
neRAbBf21dYBH0OH/Fq4azBXp1OOfRHNrUk3tik4qRmx2ERXUd488h3xaAwcKa4oX9z4dQbnF7kv
wYQ43nxp/rB75MekBQok5qxuxeWrN5JjXmVq+ohBmIu1JWEMJqIPYUOCD49FbhzFhuxWb9wl7uHx
+XRw0VbOC6XN+rCcsf/g+x6NzV3PX8Hdyv8w1Swmv+HGYOcdWOjU8L0X/CFGVS6ivoaS7OFD4ItC
DLk0jnNLeFlJ2D+iNKs3EQ8oT72xmQenbz2MNFsNWhc7JSleww13VzvLvRZzJ2FDY6++2MBoxCF+
HHFhZmvEpGslSpoMNtgpQuRY26H5WTsES76SzoRLN/FDKg/dj+BMNQ7lCzlo3MOFZbUBakJFkf0I
QdEV09lx3/4Xa56g9xDNU8v7RkcL7w0fUwaZyecC4MvEymGJ65ABcTkmhnIjHy1CwSLWxCZ50Y75
28gZLoSMKoFj8LaEnAdVyH9MC2AFLFs66H4F1YvN1TpVf+Tv/OHk61avjyXAPwyLDxGo9M9jHA+B
d64FwyqWs+DHXEhMRtH9k/zohZedly54FAHthAQUSaITrfq07/GdxsWKU6+/0MSTBorjCk4p67+Y
D1qiK+rQWKnPwEwePuwLRzCmzL4J2nx0FQmrUsCFsm7dVfo4PMvYj5Xae6zhO+neqpf5dnaVjMzc
4rNcaGgOZfrxHJgycUp0OET0kBSrBmaM/NaB5/f114LZtbaV0WNYzAunNWo8QtD4mDFtemug9dXR
xGEXacDQn6KTVH1oFJZS88GkMe9gC1lBBuF6jk+LisicGw8VJ00te6yybf2UIeky4ZpTt6uQ7lg6
Ex7UYlVYTl6/fGvPrxGkNYE3bqlwPdY4VPMgzCaBgqhcKsKpzNEtiDDH2gI52EoK5tzAzq1x5iFk
dusNBhZh9VF/AImRAtFnaNTK3JmVYa/kkrsSCb1sBl31p4C/RzR2kNii1pv6yNeU2cszXh5v/aZD
mIpj5gRsYs2aJ/PUmjKM92UJ1EXBt0E7F9iD4W5AdrEx/MkpgD8TxsKstyvqMgZe7iOhHSefQCKR
J5+I2iGMa/3YKhZqJgxc+yc+x7kVSoQpk6qqUfs+68jpgMoMnM6iDhlkrsHAw04aRSYCX5m5SqxZ
mwn/S0WKvXUjO2lMfryRObN+NplTFRLSOsZFTfLboZ+u1nUQYZpVzrcG588rsfMwd6AW1FAb6n03
fdGoYQj6gCy0ZsTRfjzYCLvCz/F9gadB1zq177oRgAJxoozUYfGheco8n9dcx/cDn15zPqG3YrWz
/Vo53cdWpqxJ8IdNn2j4FhTmw0eidNuFV58GzV9QNOYjYCV6uPV5RKljCG9HkaHRfOd0MBLd8g4T
mnJLt9ZkQMoWkUjyiwEsPmifVU68H+E2ZJ22WE/xYimq6mQ8cgQ07LAmTB2oU/jRgHBTS+ljULUv
5fxjqS99saVYKVNv0U/N4/xYMOETXTPnf8fgA4qhPr5G1UG17rW2TXNOJsyUxg38l1UTmJ2B1cGl
XZ3mNR6P/VaKPySDWVVJ3gojGE05gNL3lQCvmf6LBgBnNCBjq9+tCGKMeTO/RcaXF9+MBQ13BeBW
7pQulNUb9bk+4ym77YbrALTyZFBE4aSuLHu97mjEsXElz5inoOXiRgTyzOXb+OhhKSi7rMFebAYc
fDBybq41oJi5hqywJsx0IV5Xbv0pRcTIeGEmT5hYRQVyTt2qmBee45ZpJByCDvSgJPlwYgy7wu64
ptOIkKOOQCIyO1WJ6XX5Ts39eAMxade/tf5VLbthwaieGiDvYGLA95Xp5QbzrR4RbTa3Lk2ovi4K
6SgTWniVodLI/pY+IlfC7WQVKZuCmGHpG5IfDtIDd8eX4pFdbdclMBY4QBVlpgEceQ5UBu9QlSoQ
peKnXy4t/cb0YLRBUOYT8I8xANyjGMu5DEpG3mA0DQUWico0K/g3Pu1FzdwoAZlBHz5MfAhMj9Hp
eUpOl/8HM4eBRW4b3f0hdKL1V0HimkFfbLAhGnLvpZT2kvWpNLn9oGqrotcR4VzD+d3RsNTsI8b8
txo/suE4MitL+jcTHSFqJsfSx9Cq061svsfP10FMPj+sGnsO+n8DZVASpc4KQy2NxVzRZ4gGj0NX
RhjVwE4WU+hKlvBnYTum8qiy1q47gv0WOqWKYTrGxnBcZwiUmgr81OB9ScUvsfoXFcuO7geS2iZp
PzoozcXqaAHdtVQmE02WLo3EFzQM3vRX/KjHnqhkHarSjOKoc4cnJxGuoOmkutaKEoWGrFIQKoH5
wdVGA49zG6QWfX7DS3HzYBaEmWfK3Y8r6pMOtU6KPzTV8gjBCa/awHD2uHnpAQG5Iqv3u7zNIdiX
k+5nQEljL1T8oMJkxY98H1/xNJvD2BcB1T3x6Nqu3U7ON0gfuckJbNKVj557u3jvk8MklwTjaDsE
qe+zzDbgLkyaLDfiP0MPd9F57QuvcD4Nz/AYs/MbRVwvkCMQ1/LPpi0hX1fkda9cYRPHycOZDi7r
MJ3ATku4zoHw+MLDa02UMaUAGLZKNDsTI+Y7eEYGeaC9it88BZTfvrmFOgmFK/MWuhsB5jUYH+HT
jVFf6QHdh6Qjb1Gm7Hp/baOa2fDfCRePHBJL+QCyq3jE7W0Zs5Dofacfw+muR7XCynLTwPz9vlN8
3mj+AOKxotgzqvbSzQmMxRbeerhGEiUOMvuh4J3W7O7iu1LSPbbolVK+LAKQP6E68/046mGxtxlD
1cGGHZcs/ucqXIT6TN3tpAG+I2J25gk3PtmN8FUoz88tw6x3YtttHmaPE0Ygnvzc6FN+YHbWED0f
7QgOvIqfet5AHrCsJ1+755OtRJKEZ/oK177E+q64lwdYIhiVLl4P4NDiOYWu4aDtjPfnlqZnK7sg
Sh7cfb/Fp616RQJ8og7FZo/L4dIYvTA44JgP7wwpdsDHAN1wLoJpH20RlHjXKUDXecLWY881Iojy
3/0mS/ylPPUsmvLWsTX694Xt8ESfzKWbNiD04LDFbQpwgLwtb1y3HakS6H9xLbO/8Uwlxpx/AN05
EX1rScvckSH9cDXcGLmeQbpjzBmg4dunATYLd9ldfbX36E/1psP4pRxmV/XEBUBpVG+5Lmy4opok
KQCbj9nNfooz+ebGQdni7v3W4f/HaB0frOiivyfYnRVbchXvjHQoNIXXGePgrXIAEF//QnxeuGyg
Kd0rtt1cbvhgOOaLIRWd479sBH7kB/QAILz8wEVmD/JgvQEtkzXNhcrBUfF16MLVC/zs7fNmsAaM
/ZLbnvrWvJB3/cmac9EnYMg3vrBJBRQVIhB+jTOw12D2kOK2xV/X5KO7Tvf2nO8Boz8Jdw45DwQq
wFpuBHQswrnbO2h7zXtO7BQwhaTzoP/iUTySvohjxZajSnuV3nEbOV1NR73m/vXXdBiEnrBKxz8v
v9zzz1/E1In9jbXj2u4uylsKBWzDrXQIb+fmpS7V8AvPBs6YoBbljUUDgCFAH7vyme0wt27shNzt
DJsGyCTcav7sZDxc4tZn3oRlHbqeANnbPmEYLfYE2pgNL8eOhaMqjwNPO4/qVfxQ4X0DgfBvd1YP
EP6dPhNn6WFPeDp7BSE+HhNGP/N+CU1hZT18XtyhNuPXYS8O1C+Waukpm226E1/ic7Depz20vVC8
E8iiIRrVS+k9eJXIYaQK9sDvAanyl+/kxAOPdt0RWGp2Aw7fiu95BsseJ54tm6nHrMv55zK4uYt/
YD8IqsOvdL/hg3h38XyfCFUPSEjaKg7EKXZFXJC82Y18sWpnF82vQ4LIFccrnvEn5nvtVj2Mfn26
wzkCGRJbOjMY/qcfqp0cDphHRn51xDiApVYTsYE7sj1eMeY6JB/luT1/EwAsdrDNlXQPH+piEJ29
K7aJJ+sKJ4VrxWUFE3JxRfTFFUF17ihv4j/XN/1beI+d+OJGsoE7sEH6/QW6EKfDJzfxpGC6SDYY
F0z8Jj4rnzfFr5QxQ76757vURe9y+o13uITgVRtIgBzGkdpIsudhS/zMiSeetxeduYBEEGRiKL8d
7vMXdj0ixJ76y1m9DmcxEfqbOMQAxvj4Drs6sODfeCXKh2+Mr2vhSoKH91mYE2LeChPg8ck29a3v
TZWro++bHbED3HbGi6BOtrgEz2/sQiT+aH6wOE+PTxBtOw8hjQPLuASqnCombeJE631IEE55yt1/
/oli2Mn3s1P3V83mRgIYMjTqyVPIPgg9wtKJ41RMpxqqf5zeoKjxOMIkeYJSvAFOipT7AkNGGJoc
Op9dCE5zIv7wN/ESD14p0xiXkoUlJkgKrGmuKofzud63exB2vEbgONAUA6z9fyULVE5k3qvfPKgG
3OK9+i0+A1UsycdMBYLuF0cyNleEBZCbuNJizehvvBOb4sAd+Ys8bJc03NWmBYY9mDvhE74VXMiW
k3p2QRuBM9lz02t1FOcb55fwdBU/Kv89jrUUQs/Q3/OjdCNbE/1ZcY+P7MazdKYXTs6YhNDj+zBb
IIjE8QaNz2PCEHGGRIIlI/gB+Mu4Y1xGMfXTX3AmgW/KvAEn/Z7Wid7ej/64vPxb7up7KefIqHaY
MDSGrVNHM1AHg4X49yOwzpCc8iAOEXSu4TnYAoU0KIO98juhdlBEmboBxXzuEwYNTr0HPAQAfYx0
T/xeAP/BXb5lJr2sUcYeARu8irkiIwDuIJsHgMt+fgHVjV0WUnoBZmRc78LDNX9R5LpwL2wywWhl
QVNhkJG45OYh8+/nHvQS5gYmYMYxDbEI5VZjwtX/AjEve14wtrtPUaWAIvOxH58prkD9tbR25RkU
sPxBYARRoviPa/HE23P6sd7gyXb2ctdsTD9gezrm1rKJ0CyD/GCJSTwzc9Z94iHIR1fMky2Mc/Lf
6rc+5bx1GDFcM7a40ubDrqnr2DjT2bHewL6bEV4P2yrIL0c574jnFr7KZeS9BSu7RPvIYIudbAfG
MR2gP/xRTmIkiJgaZROWyoKd+cNAnaZwbQtRDDPB7hcEN76YGWpeJ+8dHjxWOyI+hpYE2uaMvgFD
6WTIAbTXZy7hr0nLiSNU7WIuw6iJPZorCUxuwEpza6gjNajLpnlf/WddpIsGAskZzRTJ6R0cYbJN
9l18o1TDNuosnwqQSJstnPspiDQbQfnLIJC5FrcrcmQxg2Kz4toxTludc96DnnhQf5Csn5X1TszU
frnbHc83UPbQukwzs3esikL5hS6BKQcf7dT/8qjiIBn9UN38Zp50HIhpDnmqIR5xGl7oW/i4ArTG
+Cn36bOXbxg5WAuUkFdtJmLyh4HWjyC67fqHQInG4PMnDNXEUWc6qw/YcJWjnZuMvceOQ/OQYXJE
qwez+ds8ryYf9z/Wny1Q+rllZ0FGTOiH5vBJe48pDxWAMMvmczJOy76VFujWXqubRGVKgxMWrelG
PfIrMVwkBMYKYRGvtsaRQ5BR8ZlVLTFaAzhZn6mLjuJK4347SPvkm7cvEboiPOgQ1dOSH7hljOG4
nyUcSuuKmRscYTpte9itTuZt2ElfxguzkMtk4wihYfrvDjpEIx6Wtgwe70isTga6uB9cBvLQwlqB
cJDyzwRas6GmW/y+aPLNH3lbvdPlx+kmWtmPd7hTyWZ9WhDxb5oD322F1UHx05Bt9veJlTJvkyX/
kotHGtZbfClPvGmgxOaFS5G/8PYLp/k1z+X3tC+ogo0ArQJ3uaH85ChTOP70vWgKcKfr4GFgUtj8
VrnbhP+KamYeGCqVLImS9AywFORRxrfFBUer9fhUqDLQKp0xBWDXgG/NLIOfqLk/tCUlV7H5jRwU
17vV3TzQcFsv47nY68dyD6wDaQzU3k6+1z/CrI+H5GiyJLgTVjhdV2Kx54fnbrLhLtdvwiG9A5oj
Dvttug42OOiOpR91frzVL/lBu8NRR8Nw1K84QsMq9TnAR+HDxy+H1BxCzGHP464/TY+5EM6A8hkK
rQMvBQtFiBaKC6pAMsut3IvTlt0Nty6xT7Kz7DhimqeHIOCT45E6e/rR37rfKmwlWxcXRHorY0dH
MXMZbqlriMEs5y1pBh/6NQ9N+DtH2kIoNA0TCYZZseqJ457ZMJAouPrzVvyXvZcLLRM3iPJSYY7C
niN6OBgL3Csq0m9+MLvhLboZguJbPco3WEIQtVdoi/9j6b1kfzHAjyA4M0S2oOR60rQpH+7CYiSJ
6pNvlzF/Bic56Z+Q8th/WvywDoMN/E8M1wbCbH6A7p18FXj8hqt7zrPbB+UeelMaQpRq92nmkN+C
LCY9ECcDmlwbTnMAtkE0jVeKg+ENXxx2JDqM59VPHcBMfbJNPwMWS3aHZhqHbEtHkpKcjGMfyW4o
uVnJ8B8Wp27nvn4dAuxpMY3aieKIovO4/oPcuqe3JP5JheKh4DQOuk4pQ5lKSSJAAzTfSAruijPR
Skw/1Y7d+CSOPhx6fqef0sG9Y8+ZC2n2U1xajOwikSgZM9KIfIb0FG/zF8xRujt83yAbsaSbz2oH
1xMmrfXGKcLBLc5JDiC3ovKm1dvzFLE7iONV4AhNiMEWPhLQXfXvwimoLkWJOtHxYRY3ONJJg01O
O8twrnqd7d6Fuje65gWc3+tQ+9kyddiaQ4TypTouznAW3dbAUcUVIIjMgZdTbuOr6B4n3B9EFgrN
4gF0TKI0YoWwvfB/OBLVr2jTMq9HPMtsLnMAidj395xYwAZjuKK+EmUmBCyoVaiDaQmR5VMeikpf
e2lPluQo3wx+XFbc7rlraT4oucP8F+YN3C+IJaQOmF/MbXU4xDaTOjGXg/YOq3ErxrvTD/E2AGaU
bd0vNUZIDBqXA902L8cIpLVbyk+ioY5E3lA+V0dKLe2Pz0Rth30CM0BxUghigAJCkBM7jgGmPb5C
tBXf0+CFvQZaABzbLR4Bfvg9urj3HTCAC3pojIKVT4Am743EByrW6Zv7temvvGjFz5uM+yI8AgEk
EkjWMFiA6KQbzBsGVTkKyNPC3QGiOBGqe5Nusij04GGnzsC6LM7rV/hlFcuSySQQDKUwQ9HvfJe7
QJt8OrJCscLGP/Q4481ONuHv6rWCDspMJgpbwcb0kRkO74Mzui2+CpSVvC/0YvrtycRMvwE5R2Hn
4i7nwtryAMhdBtsvJg6ciuQxkcQHxhK5dpphR19r5oruCO4RSpmLlxUF62ZmU3QMJ7LVs2nHnnaE
aWFbP6RYnRb6hN3q8nTUExJU8aKYIpJNPPw3eeIV4Slhe3SeHJBQUH9Qo9IpfoiDdMESsJwpedS6
47D97I49Qzd6ay5K9j7dxSPLjaq3yTnnUmdnAFNIMdTdEx8UVioMDkf6L95PBwp3iX8RAYniASwI
I54gHfE4/CN6/DMRjU1hxke9nZy56Heu2PM/htaLF10g6IEYIlraiZVLF45jPk/BKYcLRK3WIimE
eucUt+yU3OjlDEpZNKekG/8C61JmM+LPxXnKsJ8E9hBvTvZjNBLphVMQM0Y8AD4M0J35V+WgzFGq
0SlCnaLSvTDrho1DoSoMNDMPH0XOYQ5BqEH/OnJhVEhJfY1/adEvFC0u5+GZIwisQmEhCrCAuDh0
daBFn5mn89bxCaTi0vc47PN3cSyDH1J3Uvg8OYreUD1RbdG6n4kP4GyVP2AS8NTxmOKsF65FM32l
Ffrqro8AbhCGPDcBRPaQ74UBKkf6JAiBc8hBY+2h9I+8e6a8HGQrF+e90wjj+AQZVP03y/eql0J2
/sfSfS23tSRLAP0iRMCbV8J7S6cXhEjxwHuPr7+reCcmRkeiAbD37u6qyszKAva6OtK6XUjroTLH
QXFbJd45TvaGW7QzGqIb27FAuJIkk5Fshsg3UlQ/7RQzSUoBxo8VxiSWJmED6R9SjwVVCdyNwBkU
kPcQaWcuGf4jyE6DdKuX3iakkgdDDUe/GiS6TaunM5/METq6EqtUdGNYeAEoyILx/6VA7BZT2ep0
qjmhmhzyh1k4ySFrY0gDkOnj8RoQS/EHvXCS0k0AZJttnTwR5T4+vJ3eiv+VTtXCt0aRo/bh+r5D
LjFHEZ4/LqcaoE4heBgB3wWgUlzhpvGAgsEGDOpp1ZRCj26aWuQLCO95Ooypr79CuybzAgl/KREZ
yoayBlDcdx8CSDyaCvsEGCQg25bfyP55UBRe/joRUxTTWQ6vKliiitbpBVD4qMaE0iOteXzrZVo/
Tkwl2yVNSVlTGZlG8t/lLVMLT1zDL5YDSKqRn72bOLKcRP1MnEkBEIdQnD6K5R42TcQCG1Ru3RTp
dS0fZuXPa3ll8BVoAXYix7ynyhZ+gYzo6xlLZFmL0GfVaKKUQvZPrzH/4V19//P8ona2+6z8QOYJ
SSzVSKD+PKkyNQkH6t14fp3UZ7W9o+01EOyENyBsMN/4Z9s3S7UdKDdY02RqaEd1/r0fM2qHit9G
x36uMf0sdmR+uiJ6VKGqFjXy5+WTWV4znQ38JJZ9wAbkK7cfek5T+H7RtClguTGrFowRdF5DjVyJ
a8x+Jj/zE/P7ju3b57Hx+LzKdbpTJ7s6jMu565r5lE4MIFFv8SqBpPGlfpPw0gMJhJXZH/PoWGRn
c+Xze5IGj5VptaBpIFVVsFCspMqkqc4BjcsV1YQKVi/rZ5Q7iiVdDbxG9Vu8JuVaagWtIhUq0rIh
QurIndBVfaBcmrTjmh+eQ1tbXS7hu9FvdCKdWhFD5Sv5zuFDy5YxgP7uVQAGyrCDpAUESjI6yLlt
rbxPMBtuPENjtr92hIGQSjo4hI3S+/iVKYLD5+M7pFX9CMlZjh2FJOZhO56oJsCduvaGjrAW0Fh2
lGswyy+l7LGLFYCPT1U9GKl9cSDPZo8fMl2CfkeW8hN7q+as/GKA7c1wHhIwYTtSEyV/6xZTF6vU
ncGkZNqbP3dKzh9AQKI3Haxe1SoU0GvVt7cLYSm8SM4s88GnOqi/zAeK3PBLjbpw8YEERy69G54b
m/rqz/PLVNDuNVlevmeVA7SAkdbEWlLgu4nFyuwn/VkcaJ2TU5XPLcbdBB8bKhaRRJ1Ab9ZcdMxG
G56+4TXVuP8aZeycMovA3rTDOg2sI2W+fa654gRgofpUCM+6x68ABZKfuK2v/VdRa0oXDa9OU6AB
U0pfy1rmi8DebDX+zg6HngMRaVb8a66UWVzVAOcz7wtUGxfn15pc7cc5nphWPCUTcyq3V1GhxYwS
pi1lA/hwKV+5AaZXqkM0CdrPnjjIzVuF0hw+Agkkewy4pfC1a4l3z+b822N5hVG257eAyf2TnBDu
Sva+/twIj5sWolpHIJRbHIYYekossveM4gewbgt6XrMBCj3jRCP1d1vMucqry/KD5yhRXfgSZGve
P7YfnwE+3ctqkYdbOh1n+9dqqjzv5fva9w2u/T5Wny1mBX+v5WL/+HhJ93V3HWu0KioQ5XMJbnBn
6Op57TpaVDvTfvb7WvUlCdBgMSkMNX8xJX/UbmiLrhFO/Zwvae6vJLpnH0UlGb70O88QbCQ9CexL
zpAZpScChiWjsAbZl3VGsPqOg4fItgLcNFvpI52KAgy2x2PK4gj8QetGbgQKUWx0Em/QUidf8V9c
pmMg5n5ESV8iScxva4ddTVPXvObKJ4k3vcUUzQ6VXyTYjQTol338yknHSBRtz/+u/ykBry0Fnir4
5Vi9VPKplwOBQUBJq85R5llJSc8kClq2cKPQlsNHVu6wfPd3hSL5Zm3Rur7vv+LtKJGHtsnqJfPO
DbiqtHmqb3tIDSND5BzJpdK6GP03Tr4Yx7CybUojjXcms6Zz7galfhP+sHGchFeg4SiHHy/jOhTF
YuDaVQD32tNJZpTvILzLD2WyoyTGntpCMf8kJcdoRB1ekqa5hxgOxxGG7kTw6BWuah4WQ5vG/Jv8
HgNnV1wdTIqx3JcaZiJJeQan8E/+0SG2XcD9YcDhVp4CTHQXtyo/txGyMFmmNpEw2gfE/CVXjQOD
ojMP1Nnk4yNS0E0Ry6V5QBODUVhyEhZuGuHSX5AYrYYPs0XmH+f4ZYRN33IH89zK10axCRd3NIC+
yw6OY/v8/hs7KF7/99pO+J6RCrFk5jYMLclSYxNwxxIgaD2/b9jxNnDvcZ/tFU2ZGeEi8bsU84Er
lumb40TJ9ZhxxiQNCIuvgr8Ck6eSD4AwgFWHovXo/k4nSccTPAqf5vbHgy+E+TyDjzFNtpKnC1aw
mzhuPe2z3bGhkU+soh+4vaBXo2nIMwlPIWkYjQ9wZZD+DP5J+vi/gxYS1YUml4AfiaOd7w58iRzQ
C+hME0Am5GmVH+aqPEFBPQG+PD4PFLiNOIHpP8qS9e61evk8t8AZAlzeAQsGP1XYYxsn0Mpk6vlK
egIv1FHwkngTGVnhENcK6gzIcUUZ23hZO5WqqzVnul9kr7tJ1WIB3zz3ktE3h2pyVZWawUdXFWHE
FXDwuDUgNn4j7YBtz+ZNc87OZhE5nJryIv9SAWX3A/ZWPezOoliR6EKPqYx2RhMcevvUS1aC6J+j
1WgHU8BakmeqiTU/Sakz9L5fIS6fveCLuLUxj0DU5lN1nIZ26kJb3TSt3xhMlZESGi6SNESVe77J
ItIQOhZmMx3vK+bhyqv0fwyCN43EuzK8Ins8JYyarjyZuD152vNsCbv6rMa/W4XyUumY6yuygRJN
lqrrRX3/j9YWZ0sJbJ74zGzRb5kjGBa6R38C6qnqn9Xj8bG1e/iZhVCQDP7PcrInzEp1F6PDX0IS
pDN95fG3Z1jz0EJx9+QVXNYAQniW2pTv/yg/cmTVJgjk3kvv0v/QMK1i4vWBNkHP2OP1/g/H0k5W
n8Z/OvEq+4mP8qwU65e/QeRkBBuJMZuUfD2nNiYRuFcOb8SFzJGgKsjxHZwl/r3AMX1HnXimgSwr
rylU0TwOa3dE0anmKCYUprgdf9QMUtVIsB2k6Bb8RJSciW8lcPwSXAJWoaVOrs+3pzwfW/+WKcey
piKQDSl8nH0u6EW3Chw29xWC5F8cL600sz6LNWlxKKZX6PCtfOMHdWa7d623Oo21PGVb0asAWEL6
bv5EJA5iQ0FmxJsxSJHfrG2vkzLx1M16VSPyRGsmbngY7vgK0XcrypDn8t0vW2cW4WHE6LgHv+wB
lnF+Gzx2CRUZdzL5pscb0lbJv80Hphrs/kuqqxFbF7gDaQZZ8WQ9MA7hWqH+qim/j5Wg3/L10xvV
ZDwOlcMndu0zVCREPJ14Nf/r4EX/Xka7QllzgNKLhCZVOR8awfprq4AIeHEPRa127BBQdzP9zd/l
YMrXQEyogmZu3odsSTvIqVrqkyvnh8S6IMbaFUABAEK/RUeKBrP5hHJY7VRL1WJWubDM0kGZtpyU
zC1Lt7adZ00rbm/9WXw79K6T9WeymqG6+LeAYYrZ7tf+09TSXgGsiLG2NWwYyoZ7ZY4i4Glv2EoP
EHF44yGTrekS3E+eE0Oq3jUkUo48Wzf4wX4MTbiDyXFUMleRz4gENbqHdVY/Cc3RVLtH2RhYnttX
8wMnI5/neg43IEl0Nu+Wgzi2F9FXDac+OnV1488RxGT5njvV2h66CVWL7HD66V26D+KG49jqCdpL
DXFnHOrwD7IYeZQdqBkwn8HpNhWRkBaYjrNq2pq1z5j+AwvM4CQ16nSuT54KL/PPDcqxIpAeUUTZ
O3mR0FgptKm0FfzEextb7krN/PfG+remhSOjVskOgh6UOhm7EsYDmd9xfYET6XthsHPQBW9TFVt8
RMhPJs/OudiwtfGwILjUpa7TzFRZu753NU2Oegh4IagLt/uqRCTShyL4weD3H0b1clqbZRNjHtPY
VBoVtwDOqaw7RyFWzVxhoKH6+qVG5OWLV8FYIztkjKx0r5e+vH4XIb4EqR7Ax0C2LzoJ0vbPvfxo
9juTY25SNlUMyEQXIWhYCmIz++e2lvvSa2kPb+qbV7luN4RqekFKo1JviVzw1v3Me/Tf2M4+2ONS
Sf5oavsJ7lvDx+bP4/U6eHYCZbzpKh4a6bA/17WLJGpF707Ac4vGyfXkUs231pPlPw+ONy4N3MTA
iGuHKvvaMXWBZOufJglk67lpvmYGBnvVPYGK6OpRLaY1FL2s9jBaNdd839RSW2jDsIsvCrB1P1Yw
BMgwSTN1aCXp/txqyN1+oltjsBwwv9RndY/mEjIk5YCWh9/dwSTr+i/XcLtnresXDNyJSL12aybT
bc8L8b3b03JA0HUB36qOzGtto60umUApLm4NjTrOT4iWJ4uavAdHDU0ttOeL+rn5uxD0kWm0d9Rs
kmUt8sj9u/O/YyE9pbftuzk/Tm4W5KdPXSB4gGKyvxoh/2E12lHTRcuVOR76E2YSEW20nGw2YzLn
JE7JrY39/f34ncxxFUVi5jjpQVV/QT+nNTtmDZ4J1sSZj9zH0zKtJb6P52o3Wi3fdm/nYh2g6xS6
wm2ci//t/kIvN3/z9eyQDj0PYYU/5V/Jza+GEubG2WF6SG3pfFq3YiaJk5BtnoaciFn7yXqyGgXj
ETqx1KT0Tk29OgKqYmjqehIn2moEolf8yYIJcH4jo6e2neQ+HNNUhUbnIXV/QsyDKinz4p8opQN9
uvyRr870dtyriXfF4PCqzeerFJOyDrq61JnKNiS7rtYvnLo0tAftkFp9zoY2nqFjfvJKALPrrkXG
gDgRXaj4PAl9LbkD92QRz89rZf51AyJ1crSDZNDN7OfiJz+Q2jGq1IyFlRPzVA50DD5BO99ZRvI5
NVPj/djYq4CChZXulmc/y3ds17yW6XlVLGsX3dC9fSt4onRYKWaUXEYsqIoymMB7Oa2eUxBV9ryq
ZaVN7wWEu0fwZLyxCiWLEYdG1ynG9UjG5ebjSFVisyMXrd0pbXKhcVmAZaOrdIrG73kR0F1UYrQE
03+Bfgj4U7gBVqmNym3BAsrZiW5iKhly0j+HSqkLfkl0N8xjqsdN5VaZTeY94Wmw/Jt92X3k/viF
JlRswwxk09qrL4Co/FC+0lJPZbWG5vbl1SghKJiC3pwsVEogHdt+YANqK0m4dfWlU0A1r8lQMVQw
n8dEaDPlJBSN/M9aZ2pIcH9W2cjZ8e/7toobqKQqmU7mHrOXAu7r6IHoCTESjBDsasDurr+onaQr
s6qzcVMHXJdoifxOToW0Jl8l+p4b5h3MT2V162iiJgj1EtGtpUWv1Nt/rfW7DXKjhZFvUTUU/+3f
c1NAhae/UGxqX4BOVJcEwoo8YPeMBG8zLEhSaJzqisifxEiZylbO1DVn7a58TsWDqDltljXLSPGj
n9zt+F7Kg+K2oah/4Gcqdan8nIj1FUcdYVWZBQIpviB4yRzkWCJnSEwMhedrJR3WvqQNYCWDKvGM
9h+lpDxJ8lx2FPdSNWnxWo5NvBkKL5HrqR0WqBq5iI0f+K38ez2QuMfIXbNq304LpJX0cT9ZwdqS
DS8xQqnIuEeRF2HLUL3z2qas2Nx0A6PyMPFVPh6EfEwf90WK56JQHBcWGvYGhg+W5rlpUIZPdg5q
wn8BPwX3W/WHBv/y0sjPXxmFoGSEsoZLmetv+thdjlEV1vV87AUcxfRiaiDYOYh+XTOnSv9m+4a6
ksn+TeLeEDU4SFMWq8nq/llb/5tvaoFUuxMSvpjQFC9oceV6mPls6C+gmKWeLks7EHQJ2ijIcRRe
cajMK8cYHmh6M3OL+EtZu2RReiRffzehs134yhBACgg4DAKgWal6DvaWXor8ZjL7c6pLurj94Fh2
9ctP7uv2g+xjoBm6yTxBEhz+IkWA9r9e8gCyg5RZa29v+09uSmYj3RWQsL8M0aqXN+pYA0bM1vsl
mWrbyRU1+G/Vi1z3weKJaBxJxkScK8vItIdETeNn9RaOdC/6l17ZJUl034juU+M5bTZ1R23JO67u
BRB0GIZnTSqq3UpIFzBOqq6XNHZPc5yui2G2fqiaJ401mKzejug/5FU5OdSo1xRHpNz4OOFFNFx/
bj+XISxMKVQytaC8j0GBK8nm/zyqngLsWZMbJ/r+iDgtc0eG/J2fJOhMZxCuKiSwv3a4IDiRkmqd
kLRnasU3pWpaGq8uW3/6BoUxJdxIpGTY7QYMsYIX2XixHsWgXCBh3u71O9s9tfJ4bOrGthI4JcNP
TZLV4z/jO+QsN0VIHmJYMP6VxTzS4FQmCnMZj7+XX3Fetuz2x+RXNU09NdG6Vk4790zqq84T9cNw
Zxk4FWGXPIfAuoWGslErEvM5aIyu3gF/QpARs9puYeSwloWOyGz5nvzm2WdzORF/Xcm3M4ScJ3Cv
+MP6m1VD7ySelcAOi9dQU0078f+AbwOxDAhq+5VuJj8XYTRzoYcAmVBIxXRWi9nbhNo29L36iREP
1/eNF5m9HqHEIJhUeUZDUF69Un7RozPp8JOhGLCmZ0O7ePdq68/7NgK6HZP4JSjs6uf3+JkA4gkq
F+C42fD6NR/TnJPzD2+vLqz4DwvIykncJQ0BzBQBMoJaANn79tMl+vAXdLL9KOWdf4msq3JxMp3w
ozRdbl/NiLIBAAUlw7zm61fsSjlj0mCE3wJeJTs5fIBH/0Zwi2j4e9UuqHcMSap7LefzgU8/hA+B
F8oIQtMMqtIUWZFn/Dmp7C8YStdTM7t17JXR704Cgg/NntmK4HCG2baOBZ8YLN7kZwkP8luVA7An
3/fdLKWcUWjNizxgxcQuOb5sKarEtD4m9vwFtYU6MpkGNQpvmDUHVgQK9/In98vORHNI0RPPjcgo
zTKqRKbuhkWO8qy7MfyPIZGhFEsikX7lajwyyNMICZxSN7cq+Yke0pgl7pZ3H1jOdiiVFARM5SjW
D/UAd53IRGVETOXLp9uGtCvvrUBrdNFNf67qWYJsjyrufDNpHXnr3+YRScXLog4R/JrHd7GHxCXd
gwMMVRxFTSDP11RZHmW866b83OCREuX1l1yoAFCfVyxOVcg7skHPfDtfqSWbycF0glpyw2ertlsV
eLxGee8gI58ybPthSCH6+MqmKzJqlB6alQz3wsfFIf1bkP5QnFmC2sbEafrH3c/9HR0gzovYHBVS
UoVENbad1WONiy4CrdWMk7Ml3BNfmIvY5k1SUXthFk7BDQW3dqX05trw6nrsXoA16SALHbtrCE6t
SD6Vec7+J6e/n4fWBNFKZXfjekv1JzSx2hKfRjQx2yaFQaJPUWPaaX0Nn1tPaA8ITBz70n3HfqKf
UIzX9NZmAOcUHEF8OmrECyIfXYV5NBQZ+ft9XCJJAcwhD0ab8KoQ+6b1x9vpL7lRpfgfHCBeHfr1
5mURyMxUAAfFOjuVyuPtTj/sUGTb2z+9dTkNfoAeJ2AEQMVHsR4Ilb63c0X/BDdxWhaBwqd+lO+l
l2jaqmUFhvxwxwW6YpBbdfM2HQaIJXSUWY83ePPPTKEao81kbPzdPQwmDmCoHXJTt4HUIchNrmVV
uT6ISforGVC8BuMn3Uv+UIl37wJzZTMs/pXtSHKIl13vlpE4aphpb1xOtkCg4/adNEcdHNnpZ5n7
2K1S+F5OmFC93YvNvKkcjHAjnsLgsmKduOUa6rNegYfJonmoahJrbXNlgXH0HCQ02eMTDAppmDtF
kzfS0k1k8JGvprS/awxbtLObl2k187ms628TVwYJ08t2/wmH/xlAQyuz1Axz/z78lx3eyu5hZrx6
4/tA8vafdv09Wd4kVzGLTo3Q3UVFUH0Md2SR1VKyYrRtL75ZaBarTg1/T7Qv5duxvKtmFoK7/xA/
0xD+u7EmrGza2VFRV3k93405u+dKqn+qpv84JjX0dXelim69Y4W0Rn/siTt35VJO9g4b4JF29MO2
kdISl6pu2vDXIv03I6ZdO3t6yffOZhOQ3Js72eVjzOnjUZZUrKZl8/9cbx4+0j59zV/vfN/31dyg
1Jm/liZXSfpXLlUrDDKMuPobibjkdlZ5CuLtk0Ewr3ql+4vx+nW+r63GVwdUd0EvVzTzpHrt7vqm
Gq3qpocxeJg1ZwkGeS/Fdr5d+tkPS8qo9mJs2g5aW0fQul3i0tveceIabzgsoEEhzBVDFFYveULj
RilTO3fv3eef27+Smrp3auaw+j/F3mVROzhIltUc3P/Vh9i/ptvb1r0e/2cTG2b86epqnNjVku0F
6tXtdAZPcpNsFxJCnpCKDOtqjsFg3i38m5GZVDIArdqsXxhc3me75oqgkiRhy3SYzMkK6RhCsnwt
FkzNLScGxdHVNh9fGScZ6zrOdx9Dvc/3bcfzuMlUe3seVKPUZ2Gya7xd6Kdzcm5y0Ym16AcX78tD
M9lLDaaj4+umv/p+NFkRb76LbV7h29a6xXV3rX5RgPW3r/tbc/2aGFw8rdmhOh3t3te3FzYKVCn6
eU8AOF3EbSvz2c9m6tlca/ee4n00mr+yB89nmnclNKKtW9Qc9JobzMaJz9P7spsdnf1UL20AEOCK
ZGyn16r/GC7eCkcNEOVEO9W3+HfzcnwtM85vepdfcweGCSbR5YeJey/n0s8f54/SeDpMjIsbpxXn
j/yy6U/tDwZkPobZP7dh6jOTpoguZ3s+aEyDrW9ZtZtxMq1mzY42eeWknP5cgnn25Vu+UhjP3nJM
WF+s3GWq4npZsO/11w4u2XrJjRzo0o8rzPYKnfwoN0kNjJEepLtnSofXfI8JBv6UXXn/9FVI1Yo9
c6A+S53iKN9LdFa4ZJ1wmc/MYKUvolcYzOhIre1DPy2RKQJ7XrLtTf8Q6zsxuOYs0OmoZPYGguP6
Uexu3twXQFpc7EsgL+a5caV7uGVLbN4/vgLPQXJk07MIl7w/qY++2W08j9X7sZrv6pjO9J/9o5Ta
4cLToz+fFIcHNqALflvFoVFWiQfnh0SRLPMXHoqGh7kB1ZtzTSK8UbfyfkZWcFRr81bZ7OoAvUMP
67AcbHrba51xGM7tDWPDkOEc8PM6Nca9NzelarJLYPmzSDeI6zoB8iUoFxr0UU+YaqZzHVwn139L
hFhPi9yAyaQV8ChPX7MKh+TQnBknIemcxD3HPUyNACDqHrXsp6q52GbPQWZQ6KTBQSnyJ/VJ7uWZ
oU0FdRkTR1xshJpxri954Dx3++KimesnW2K028DBbDgdplnK9LEutK3DebHJiabQ32Cw+ru3Uj/X
95JDwH3G+Tt0Gpc6dth9WbWSzR/qF3sOh/nr7j3RsRVtSAfGy6lRZOtlbi4H8ZfGsbvtavxe9Gf9
hdOsUKg+ZaBGLL6UfPZpL8ff3O58SABNk+yyHMc4+o5/rUg/+jGX6uM8r4IxpeRD/JSGDxIBk317
qvo/V64JWX7LZp+FyNgHekkaoNc5lco52kKlBnMl4rVT7968G+fgPJ/Wc3SLqCyUZD17frs30+yL
3hY9d3CccR+oejndEKVNUh/CZpGAjc+gzqO3Nb5wNsp85L43b7m+wq8wfvZ5XiTIlLvpbrabUgB2
rLjfeMCxx2PYvTk95pM4uNJa/B4vjODSOBo/uuz4wcWDh4UK0s589s2PCU3oPlU5EXdmPqJZGTi4
B/G3kEHFvwDgTTh6GtstXW6lSkONXcycXjmtZdqSHj9lxfIibGsDzWj9IYA/nj5j3jrw35DIZBd8
CCowKom0jO0DJlwKFuMjcSzKvU6G2WKa0yYOD1V6aMmmSN7BVjpIgl2XfRAMetLJchLD33BT07Kz
5lIi1/nFuO8dtGHpItHa9FboTvguG6GmF/Ydg0Zm4VFmklnmo/SN4B+Ahx/Lrprw+bL8Jno5l/mS
3ufsCZx/zCQaz/cHaSaUgelHK72q6HjprvlQtkMcujB5MCzigPXtSx04DhA/dbOqDC3cxCylMKOF
cjcizRqyCtQ+EVIGtByx0ookfRWOjjD26BOaWl1hvPq0+mamTecZH616IVL0zNIdgDITHA5+Odtj
+nr/PpYMgHeMti2H3bQaIWptFhijkYfHHk/a7pOSopB7z2X18JUZLF9NYpVXOLCWhUhlYvEYBMUK
MNNPD68fcRz/SfUhDzSQnfRQOln8k+4amecwn4MX5DmtxHiHL/ggsJWfWYNj9g9QK4cSCSFPl3tz
d64xgHCwxP6+7Nr7CYM3CgMLaoLuZji4qax6WrP/lqw0j9FSO73JvXOjwqWc+bh34GMYx0HuAxp/
cEcy5dw3VHzW27zxrbp/g8c/GEF9zPhIs04aLUATeGOGy6aVgBYcr33bdWUVrDfBK2c+wvr22b/3
i95rX00vyw+HGXGZiPP8ZygMJ6NNx91KTRvgGW5A8w7NtB5fQBeDh05qkO6tdFAty6f3ae/muOgU
n7G10t1cP+s/w/xw/yFW51j9Vracc9+KXbz4oueuuU8oZam5Bmcux+T77BlZnnUz3wXnYZ6LhBxr
mBrn/7izb5F1dEq042iTYal/flAtFzRvCyFvVP6JfvJRdURnh7Tm5pVCNoy95ZlGKnO06F5JEcaH
8LHKoEiUPCGp0L+iQln3f5fy8ZOHMXgZZdOjgH9W7cQFZ8J68e+ZfZT+bmUMVuvfwXjdl0tP6wpM
ZQkN3I+BLMsb+d7ujiba9i1lWmGZM4lDsctotC2OKa+CDlUThMdPPZWvHlq7lrfeDDPA6V0rt6hm
0A0hh2H1ZrujEoW7a+f2RifOErOnZ8Gg6DuI8Zv19blok5Ac/24shjPgnoCSkT+24GFohz2INtpc
fzd/fru1QX2waMVLiKkxVgZrr4ZEphpKCkrTHevDxQ/PNhDOLzQSasT6ooWJZUsC8byj0993LZ/M
8YIZK0UbyL6vybpdciuoG/2zTbFUpMybdtDzGdhqfJU0fJwfULfsuUECWX3/iU/YV4/vDOoGJDn5
T1ShGebxXVKd9ukcvC1faqNGFLSogeg0M9urlwikKTEiOMHlhPU7RPpTg1igod7q1KUGUOQG7O5m
3Mt0KaF4fLYRL32zoQzi4L4cmAsVUp8Lm7/vjC3V2oFnvaaD8dyOp/za2GZej3V2EHB6NA3THj7x
oWVBAFhZdYrrfg5FGVbLO7cR4N3HMHN18wBiDTT8kf+5DqQfB1CyUAGQzRVaXAhbBYVTiGte1t9Y
SO6BD0qxkOi2eDLsvvIr5WzLA2Az/4X001ySXFW8XrhHa2ryDiDosVZBZsx57cHmiG37qBjIkOvE
xj/CZtbywsD4kH701yH6dz3QgL7CvDVCYyLCQrzQ82w0yT4qZrGaeNAOOS75nKJ3BGgLreXVrc+r
kUasxCmX5gGKpAc48XTz3Da5SpPY7LU0KniADNQtg2vjkmqfWRhvm55DF/4e2rLNEb2sg1XHQni8
2hs7gYjVd4TXbcn6L7kJ0fPyGyMybWynbFidFGZP2nqvrey8zXg8CJDOtg2oJywt9Xyk7GApPR5A
jub20bUKGDK1+CXpFGkmpa4m4L48Bj5kNA9Ow+VzqqLINLJUqWAlMmUiM+wKrq0HN9lsiZ6qtICZ
qpEE1xaoKn1pJptI6S3D1HRzeTZTDkGNr8dp9WB0mgkWZq8IlOUHpy5qRfn4wE1moai5aTzDHmeR
2cVl9RqTJh7qpQQxJ1RzwQjx2H6ya2qbUtO9X2qXJb6wUiB45ekmV8j4hLne9otGUu8Y99EmMI1H
PYzTjs5ZBOCd8Zq0W3+pQei/K7BNgBwiYcsluPNpLUtxNzwNH698wY+8jmNRCscZDf2Wmg2QeHRI
XEMlPO8bMk5it3l1c1kdjN0uW4aC2Ycumob74iJ/uMnzMCTFaPtljUkNhyM76YLGF6cVf6IJsvk/
MiT9w8Gm2gDtNZV6f31pcq1ZSNKjf+XapHmN7n0LNDaaPo+wYPZ+RrFAApwvFCI8CBAaRD/DHegf
1QaycneaqRtt9a/qV5PyYphqSI8YLhDX2RA0vEhI9bJdM5eIZKUvTEvcGQ6dSs5xYK5B0Q3PuXoc
NdGTq+/FucAGxXG+7u9eQ4uoxZC4x20+0gm9ugmWpZPGe/jlV5rc7mXWyF6rud6c0Mp+yfVWdLmI
MdkS58Q7Yx0TtF8wfuyzUg2jsYj6NOPaR4ZDG2hWye9eiSgfSxpQs0Mq7DW1/3fNMKZDuNSeI+IW
bbmWQ8ZojM7sWtVBe3op4nY6ObjWgVY9F42+i06I2nXVGgcqAe7cW4Xus7UgEp3/ByBO9tm23ZcN
FuyJLle6QoVKeHOs3FP1/duuAyH26yFwzSaaK7h9fjCjuiDEBI2sR1SNRAASmRwG/GXeC9W29zlU
bJEpqImyq5PpLlB37cRPaWkYxEtxUvr7BAd5Xg6aUzQbZ3qJfX3W9bcz63cy2uDctB3vG7nNYHYd
mkQ9wlaO8HzBqlpazDCDs7AOAOPdROz5n8e2ZpfzBfbubS+8bqOBkwJFSn+9185+blDv57YbDcTV
jLwzbeilibVAk7dnXXqeuM7S37uZ77PavZXQUNN8hiJy1clfXlKteyvbpwR2kd27GT5u4frtyeT/
pTh+DlVxOgfc53vLiJopNEKK3txD2KET3dyf94yvqqb660f1TCqoBNQjJFfc1HPd5xCsDaiH+jfO
Le+x91BafizjTTMMLEDjjfOyYeoMiXemd922pp0kK72Xw722/i/xV1Mov/tGoZdtbi23dPNivoKQ
w92PH4g5b4nBZsKYeJA2yb43H0VLar7PXspQmSZZqvfL96cNIEP8ZUfgfW/Ne7zcQJ8W3W7tB30c
7g76zlAe6L4AlacgPc6veojv4ci/ZWFbnjV1q24NhKo8ezqOkwKhq9bLWs/36fpJNCwJzbBJpV90
zl5OjUyroAIj520lWnNWKa1bZzG4dJYGbJg6YriPzzyDy7eMcvHpWcqX6kToJgN1FrLX4YXsNfTe
VQdwYYQb+tqgHEIVjvwpfgr/keUBx3M7NDwCgMeDbge4P6H+T065rMek5rwkGyOi7xgVFbpaaUU0
fjjgPqdn/WHY9RBAJUb7r4SBiy9YlmM7pOV4GYkUQbczMhTehGoXdMABNcPbCz5voTmZUaM1J2dp
81JKVWeUOSbpAe3Bp9QehNESh3FxsP9K/47XUMS9hnX7JYhruma1CUMsWnGfAApNv42SKRReSMf1
0fvOp8iCc4iwJbkn9F2+47RRK5FmiT+sB7q0vQQjjAT1kAPH6EI/sD56D+EQJsdatMXxrpPoJrpF
WuVOtp8aThvTmtVpw1r2rZSfqedLelfTsV5gL50k7AdSZjCJxZPrniqP70Xnt8ngwVyW/W20nx9j
+FUYMlw6N3Oa2AfytDZTZt3YMcHqbUiMwK3VS7QWqOCHxX6GlrJfXETwrh3b28YuRepKe3K2VwVU
fI1UIiwUZpEaqTxx8XlJWWGQKNVirkWiosbUolK+vV5ylX3GjDXBRsD4g49gs/BHZFyodRyrZE5n
bqVltyGLnX3ECbf+cogYNDH9t8XufInk6cGWMRqruXPDQXYysbEyN9v2Xku8LVkzblvRc8Rzdlc5
5loL4CJujbINF/6d+2MfPo8v+//y9J5T3JZdUcq2MEaYnN+4is2k25EfG72ls9CTNeScNTOmKNqw
Btb23ejJvRQDw7gnymufOCwv4Yr4WN1JVAIWtZ/KNJL3lgSCSh0DbqosI9+zf52UMWxzbNwHjih8
ZGQtxevkth3RI+Vl3Kt6KeHFhEiBF+cR/snkL2NLU5Ck5OZQ03AzpZHu+W3WPOeiYjjdGliSmDGS
6GUQ4BJsvwGbEMCF372YG/3zVp7yMd1LakXUVBBJ5aKLQLPe9fPfkBGklSbXzBrsqLXFMVy5v+mn
Zq5cpWMgr+hGXOl4KPlE/cqpfnutqQwiMnCxHuyflaMudOhlM5WtL4u16b+wracgleAtq/tDPXvp
jqR91WLHz96fdEtmcvqDN3MoiNF4EjJWr9JVo1TbSj3QA6MtQed3UtJ93ygWQ9ZuUui9q9CzOz20
mPxjOdxA4BHiNMo4/637aUM3fz5rYlX96sArvVxubWflI0UMIkWTRrjGg+dbzPSweejIKCNVH90r
OW+Ci4aU26zybeNxVqr5yajOSiN55FanjcSkG5yhdTZriKYirnePg1oewff04tO8T2tu99GeETP2
D8d4oqsR4TkQegzXeia721RdlN9dytu3M5rpUrfzLc5tw1RK24B69jFQCiZ6lqN/7A1HsnJ8sKun
7UNmr42cBWoa0G7WoAVbm+JqHOWP4kfOY7nOajoILvQAIsID6yx2Ck1SB40bmFYrk8TFhrb470rg
lSbzP9SxMe3kJ/MrPwUzefgtaV6q/cjpFwGz+dkQCGQH2dyAbwoKVZLwE0I1QU+CIRqZXVV4sRwU
hKQ9KVJXx7NKiwB1KscxLjIab4t/lV6OkThB1mPd50bjKsxXIxAJJbsMdlvE2VRPhF2F9pSK8Dw1
1kcpFcKRpzEOgetIcU89P1L8+/hzHd8gWBsg3gEClwnNaDFyTtI2u9osEXak3vPiWD7JhY+OJZSQ
SSCMaHCAB2OPK8ZKTFtFAexZI0ak8R1piFhyARpRS5qYpXn3pBUtvm6c936gU2Ex0uC7zFd9JLa1
QPQp59d5FT7O3556J8U7nZ7a5lPP8M2p7P6e1o0Sp3JTjtZN4qlDbzcygsw8rcWsRl383ESXP6wc
PUJJ/QrGBORBASEM6kl2SFjZTQW2pGMAAMNSgV31ydTL8hXyOyrmastsObfr3wiDQoYMvRzp+AdM
wW+3ocL1cQpMdclN5PlRuGcHWkCtgzgHPTFyLUNz2G+EzJEZT9GuWIYtjZuZH2hwE+y68ynu3lBO
tX/7+E54QF7hpImsIGrS576a4CDoRMoZcxKQA/8d/tWxmbIDJk/MGo2cYMfeI8Y9aWHtMU1/fkDg
AWfMAd1sYOiCIB0qwMOe6NUjj3nsyldueg3THkrPWv4t+ebr11xgbiPi682KoXF4BF8XbMb5DotC
LzHNW34BQdkz3q3xkutLP/lLmrvkuErvX1ZLp0SDf43JGjEao1mkNpLVBXIyHdCWsY3g4Kyf7lbd
C/+MwG9N24XaMRFZhtJiVQV2lJzhjSLd6YRU2/ghFIcryH1QxxLZZiaqLTrj3aumOw2OYZcN/oBW
q79mbYtg/sk3Y/+pjDOu28LelS8qVZ2o4iY8ibL1Wpu+pQwJ/C9vjgS5sJY0bdrvObXWH1i0Rp1Z
JF2CRXmF/X4arcZ58Aw0G3qTgHpBU/TbIBdPp+hEonlTDgv0RaEp8VuGyp1cw7lc0D76zp5HnXnC
cefqITdVWcen5phF+8EyTa+eFjF7lHrOdtOv90Q8v2z1T0y838NZWV88yhu6Tr325LTuolyBscGn
C5iVHF8VYLO/zHnAUDyRu94rRNDU8JKK8Bj2BNsHVuMWqRapv5qIeDXQOXqp3/FM4Bu9un6uSD7x
29tuCtoVej4jlbV6ePUb4vBBLy8uWaRANkvRCShHnap2sGVa1wiENSZtahZU7jE+J1rbe/v/SLqv
5bayHQigX8Qq5vAq5hwU7ReWZEnMOfPrZ4FT945tURLDOXtjA41Gd/TKSDWUXo0HgcJP8yYQ2ZaD
ojCcT8ihOP2mm2TjldSbZf1GRKQw/fJhAkM26gnRJG1vhCivsd1YHho02Rb3cqbYNJIyG41Lz3oj
eeNPmR+uM7d7A9aaSXcwAq+ntg6GgOS1wNeeiRx7ANGqzwOh65fV+Ws/IYHXh54afNhUt6neIfey
SDVnVDaS/Wl+RKFFwxbEG2Q6M0Kf4wN/6speJvTupmK4cGyZmgoVrE0zmbRxs3FTMaSPfXfaNZHe
WHqqcyHCI8ruKNk34TXCDoWcshX4416weVYaCsMXdj7Hbw87PIBniVmNV81pWztAWk9tp3qSDHa6
FgcKduaeo3i1eKvffhwInuDwt8SLT6uO8BhBRIn46mm2qc+3fRfAMI1zwtVcl+quxPHQAELEGoEq
TAGHDmuco0PQShO7ug+y3tePk85duFc8+yGkbsoTlGi2UTj4CMGsso2DrVC3n0E1wELwXTb7R1An
JnPaD7JLzLRW8RNk5ogRPj2Q3LXn+dcLB7jiE6NsqklTcmfUhU98eA3ANyeLwfjYv2xq92Lt4hzY
kzSvb479+aaxJg5SrJ1KrasCF7dp17wV6orJNOecVO2sZ5grL/HkmG7k6lwt5Wj3QxtedZm3JR/5
SWN/63AhPC5ebsXqcdMszGoxi5Zp5BbDvZ80JIalmm6ME81EulEqMCeQXKyztZIJ+l1tRfd/0ZgU
m6d5J3dv7HO1w6FxMC63qhXmzTXh+VN5nqvdxxTo6yywczNocXn/K3WwD9BhrtXsrrLAl7xhPTxd
0p0k+zeltf5X5kl+FmWP7C/QGjj5/FnyJOsuhBqBM0Qi6pluTE+kcb6D5MsccPwwH8n6EejH/F0q
qe7I1UslqR747cBr1O49hBZjAWqXHuz5e04aFnG+iVi9bzvnF5OGPBtGs8NRmVTkOxuiDniQLZLd
6X0vgzfKi3bkXIxBhGukHJbXiSBRy1kE3rh3nBVSEGNm4vCLTauPrGNzZKu7qeqfTtrFn93Q4paq
8pOfM8jVpeDjsVDmwKp02nQQ7tre2R8hHGCccCI4fa7NIsHbe0135Ixwt6nSCrnmqVULBU8whrfj
YEfIPlqXRmGGq20vo2VjUHaGmRWMJR1Dij1kgbbHskPQYtwOVjdyUMDEcMsF0VBTU9mEBqA0iReW
o8eo5arklDWnNG7NE3qjCYVEpF6yn0lbWiNfCTHJW3VfYijEBC1yi6wtWU239M8NrO1rOxXdrKn7
dmWiscIErs03/SSa6bB066WHrOcGY2Qws7UUTL9FZTvr9GNxXr/IxGv7QOkY9cAM2R9WFS7FW2tx
J4aPoedtB0y617hpwwptSL/MLGsafqlU/Z0b8qn1y+3t3tT1dQbnGfk0eYfT1uueUyYSYrJdOZU8
83xTo9viACZKj/RT27w9Z69bVmoR1jiLPlQlNZ68Ga+jA/rsr0emnSk51GEk/tir1o/OXVVwCefp
k7mbfOhctcZUJ4Z82zIHNYVvoqxe8DKjYEyMuFmZDcrHMSmtukDCLHbzySir+YyhTqCkUZJMj2yC
4yfAJCWmdz4rdkJC7ZSOISyJhsJUkPVspVy4fLEOQje2G4itKFlFLQ9NSEsbtDZk1d5/JY8V2yNM
fODpYDZXh2KFMKjKC6bkWEDDL00c2sVClX1X8dOE0Srd15CG4RLxZ6zW03XWAonWicbzcd9y1nLj
zIxraZxShT8qKiDn7pLYxfY3O1QxROtBjq82zoJxGT25KZwElAFczY6VBd5qJgSH5seyrg2h+Exb
IB7f6k76/I/dhqHZjW2jluid5nXhjwyL03wxnD4TplUx8tuGjLSOJ0PpUZtuWlaQFprvPkYF8YeB
vKVdfde9ngOLZkN4jamOc6GljjSccajbi1uSnRaicyemTU2KJX9sJdWHLelMtC9kb9ItCrvS3phY
PEVfCD3C4PTVkccspDf2/FlSGEkjIlxP+SdOb+3zt9ri1i1Onvd9BnsntrfTBpC9fzdFE12hXZee
R9eQ3/9nqMTDMMowlI24vhsPdOxdnxTagh9ElggnGDMX9Zr2RMOcUe+aRttXYtIk6Mw61Duyuuad
W/+WqNO6S9TxcQLy7EJxnLtwIwn7uRo3JluzgOTrKvlFNIdktWQ7NbgMP/EcPbTnPnSiAZ29nV8W
uYEFncu10LA1VpJCuPvL5xmUgDqs0ZUNsakrZViDAhPalYp3mS9NhqWl33d/CK2Ee9i5KY0zWlbo
j4firCjr6OQkaE0psuQAMQVLEsk5tG4jt+SOdRzWwjOqv8T2+CJEU1gOEko36KjYSIcepj27Yb6W
BIYEqOHhLZdtYuGGtSG5hxyb09Joq9qQz+XndZt1+mwDWZXPOguv+oPRxHRrrzhXr9tb53ATuaXz
16/7FxilTdhwua8+FhuGyUCaWfy8z2tG53NWQFUDQz87xFPdRs8xGzL5fCiGLTRRxOQ9qWtDNuF+
u/+DOtVgnduWjttTRnFEp14kf46h6m1fW70VnnGRHmSnfLfUQC9ad3bhfMjMGVnVvqQr19lkAIDV
RaE9G+lAb3rj3Zt5wuKxM3+Zn1qKp7C+Uv6Y+F7XY4gYq756wawv3hAbFrtB8e3L6tT/gUyipYbQ
soPutmplz3+dQSz01NCbVFN+07U00qU9fESkPMZCUR1YtfM+3A5sY+t4CilbiTgdf4ytlpICNT/p
0xEwhWuiR0UbRoR5OgNlP27eJZ+uqRf0TzWYwuM0hKL+nM3p36oXg7orktyrEeXhEDE0vcJgzfjz
sslNpX416GHQ9zGJnS0jOJtwRxt2JCb60wFAYKKhrxbnNRPKgu2ZJkQFo4kgLgHAbUhKGfZu7mRZ
XnXJX/QwJKBnHhjheNwyNR7j+fcgteEzD7L5J0YFl1EMeJuF+iaugQeF+msW6v8XCK10Kl7YD7RH
/xDOM33igxxqrMV1ukUxhVao5RkYQcym0fuSJg8vrW4SuTqtGtfvMVu3YGn72AbyTTSGiI18Yvsc
LWXja9BAZsDqEVo+Q1fOQ//uSUMnl9HWzI8whfhkKj7LTXAzWo2sr+t3YVrPCpPYzynD30Gqjv9K
EOxwOhjXARXfJiuJuEMoQSc9vzX+ZbxGVb+IQsbG4I+3Tq7bSLf6rFDz0ai1KRv/MnJedVJ4TCq7
EnY6h/GExMlv/m5z1RiBv8VFsHF/59+ZoE6p/LD8og51dITswvk7aUDNh5Ffn7oi3upeP2jur7Df
zWe6JTu636E0T9cQhP8w9sR7iu+Ezln8T3UH0ykyHgixdYE59L1W1fPA/PuqgRQxxmH/zoS+WNwu
opgWljEHApvZN4zVl2l57/oajlyXb6/Esmo5y8WkmErj9kqc60eNcHsNYXzL5WKAT/9bjdJaUdo0
u0aY4II95epYMVkqljqo4CzanpSXH/J9y/DcCEo7zbNJ3cW9V07G7FWOZsXr/kL3DmW2+r3makFu
QDlTHDigBz/QGK+91o6lp93vFBU/BrbMdJX+jYfdB/8cB31q3MlzLJ+M2UJFcAG/FXUgpBPAixAA
oXqqBE3F4qKND/E9J0g4Hexj+posKK+px1pEFnNGdBOGPNrT2opEfDdg3K8QqhHkwenRggnlWS4r
Wq7KiQyUR3CNYWSSJ3mNeBn8GWLQWStBnzTJF/UfdbVThFLMaLITZ4/v0eKDieY1/JyfmrULNJVD
+JJGuYmPsq3IujNfJ3N7zsiy0jJmN2h15f84z9V9bDAoMd86Uh9KgVL9wfRZ7mFQpgd/L0Q0E8pR
Z6J9qRG2HJfhU4leLqqG65eJ2CvE9P4Ov6dkBJHh6ffXET/5ay3OVWRR+YHXpw1AEU2clqTECRV+
5kCAY2qA/7fpKfHxA2d49ARS8InyYLQZT7qKpS7h5gNg5/SEwCm0py3TDr8A8UzKf6yF1t35xbFA
4//71GOBKNxuCf+4S7dPqCH1nVxn30cMiMkHtKlQw9ixkzniLQZhE7cw4pSudgZRY1KobW6vjFzu
5X6eSZux+3SyOTa7d6+mCLqMzAKa9CD8AApU7Z8+2aNfsTyBm5T/ACvBF10wGsFGIknwQxXtZGal
NHbbpZ6ZnVHVBx4YeEihujj2H42QIhLKJDIJSmCjrFPfUFj+z1b6LQfDhcfHQErqETzD8jP0mQm6
AHhsXjM974vpMUTRXPFgQzTiGHFEbfSThey4qBvgcM8FBFCqYMA3HpJs0vh3oVx4dwLMaZKfy5sZ
Rxyjw1N20Th30I9NOGGeOVvxhhN9RZPNYTgQWPCBzUZDsRfU4xL2sSMq03HPQKir3nEaIELp376D
Mcjn44VQJ7t3BmubN88kbdn0tvnq+sjfx++4mExZj5a++ao6wNULJAqN+YvhmUlKDA+D4avhdjFv
1Sv8wxvb9Yi0J00X0WkvIBGDY5ad/PA2zD3j6A1Pt5iRyQ9TeHhe+P6htfNc3Jq/xNLODxc3jLqU
DkefxXW2Fr+Dj5we3oh8fByZyAR3HkE+WNJFlgVIk8ePcVeZtuzsGX7hAVJ+QUaAHZVdLmsUSDol
VYGK6mvlsBOpCTODPBKKDQh1PNznaPaSuoEbUlKBSzsPZzIEaBvZEKS6jpijvqRe27ndRRRBEHvu
OGZpHJQqnR25+aMTdXok8iClYIApuMA75EEvtYu5VqmEpaJYA8RijtmlBPUCnbexneXD6zvzanmW
FD+xoS2VZxxkKqd3CApf+hCETjdoNpLmwLjjWnuAf8xy4EbMX8ivIKtOK+uXwxsrPcT3GycWjWPm
iDK1s/MS1sck3mKbYvfZThD/oL8aGKfch7cy6TiGIaF/JJISc6rkoZcoenhXt1t9s6jDUddqFHkO
XxDnwrWx3DniE+nq9dvpRUQTvYc0BJadyAhmLk365+AaPBpqRcQTNaLg+HSNsTEUglkHhUE3mEyx
91gKHXx1oJD5ru10aZ66DsFbxC4DcJHWt/y+txoFFFcGFz8gtx2uVnCSSusmeEUPZhym4vAiETjT
FnpD7z7UUD2IM+AvuzJUMxSDYpP0wa1ucd6CRDRd7DF6PLvvhWqfQ3rawOxhHbI2tp7wZIFcX2d5
mkrRWhgQ2PDoJtksjFv0J6SlAcpPjFqR0aX6TGwtXRENH1SlpQtvHy3/HTI10qGx57f4+OSQmaid
MIsZNxfyzUKKUyNeLxllBuzA04QpNCuBjlT1zGt2VbGNly/wQctWWwTunURyWNdXbxlkVoRihNlV
m6vo1TS38wutJ1W9Y9quyyuc/bssD9N42ZkYoaSyjDt8D8BURp4HMDz51dF4XUlkDFYle+j/eehN
oXpGlRQHpRDy3V7OAELiRRptN1zqhj7aaYMiGeepeZdSJ0ZQOgU9CWH2pfTip25nA0CpQX6UoYn2
grxrhmqU+c72Mv1UX/hRBrmi2xctpYhulq1r2XkQ00+z8r5pCzpyZLtyboRX0plp83F6D9QWNPgw
HDEZ9MJVs+reoEmqQhfRCLuQlmsEq08jXyHDjrSi1ZwPy2jZDz77A1CNMXuLTyfPQYsy9aBDTp81
78kWOCD+FtrnQbKrsLGGrCALXm3kS7x1DX2HqfWINPRYY55f2oGX7h+AZmt3hf0TdE5cQweIif0g
09OJL5HepL7ggLj99QR6AKWvReyuS10ZtcYFmjUsmFJVhCEsbL2/4t87gRcjHPs7AQ9BIVmNZHaY
cAbNaFLkaZL/joebQsUSKiVqmf4WeQP9R1QYGl2AkPsgSOi0R1QUHScvuv34LfsZg+ZZiwG55VjV
v0vVVum6blPogN3K4EFi8KX6jSZGoZL+Bctv4qRIfOCfP8Y2i3Wj+JM0z7HxdpD/JayQLmdfs2+Q
OUWO4Y2Q5z5XFqvnpa7jKJsCVDxRBm8cthjNLo/PHARB8YS0o8P70f5c82J9u7yd3hRDK8TwqBXj
4EEuRw8e5NiGOt9IT4LMHMhKz220weSrs7J4dylWqIOpcPQM44yKnDryCPM7cfR+Oy1MhnjLGrwN
wWDrWnBQ+IOJnec18bm3pLgGWBhYd/QH8y20gNAWBV5gHsjHOgXyDO/bQL8QNNYkLiSGg2xTPEM+
QEA0QRnjB6uGbrPw5t5Lubtq0dKHxP3aUdWRhEFXOCJP1CDxp8h4K46aqzoJz9f6mA394ZcAAE6M
leJrH4ALhhrrBEZ8dFKIuks9Fu35v8kchfHRA9aksVRnpcilgnMuGGHGtgCDpRGUebtu/v8+M4pY
4TVSY6PZsLdsBcwoI8b4KDBTkzytl0YcnvZy7zM8xSejBoPFPKupncGOV6xY3wFPidHRdLQddcI3
r4ktBJHq2b3o/UeLjHILkn+ZV7tKMBCN/7k1qXamkTbXiPUuQ3n0Rt1VZ50OsmAtA3WzadRp9c5g
FatKdJILEYAzUldiKW69xuBFGbUNHrb8noUPvsCxfHFqCA4a/umAn+Tk82fpXbHQmVFBJUDOLQWS
T+Sg7xmWNUvxeKnRLhJt8jTuSXiAXVNNaRvUA0xRUhA5gt2qC/iCKGjDXd0iCOnydZyukAsYu1Sv
+LlpjS9NIyrZ6AOKHMKONm0//cM+0fn2oN+fApgn4/XtRHZNgCnRPpReH19S57LvYa1+azaRksVa
pbyCaS9cpFBVS7XFsaYKwutww8YDozGBFWpiLfdwYKjhezr4O1qWj/vio7lVlpB01FtpXPBo58gk
+sYrKlNPiWkltSoHp8DuAk+gvym6wDIa7/7fsSfBU75ii1fNnZxO0k+W3mYQttsoEM7N6T+57PhN
XPMgmGFpuAealGkrOvuJ9/Rn/g0e6/CVW+JAOFTRGKbfj8zREzs1SwzGd+UiYpM/uRSWnsy45SSG
205uUgXLrzuzYyfFk44LAd6COHSonJINKf9SuPJL0LYY3jGh0fy/z+pyZl912NsoBeby8CGCJg0X
3T67B+KxzHwFULAVX45h6NoULbwVF+CgL3GvLtL1WarrokyuFWFO5PJnSOzplxBC/5y07UQfeB0H
u9b9vXPKtCwQBWny06sTNMVVAE7kHe75fGXZyQ6vpydH8SlZvhTKV9thV0kuK28nnE5DxTxf551L
Uu3ztGlc1antKBii8tIAVE9csw2oLcuH9nRHI9uDE1JYQVrGIWtFdmgW7nrgeWCvsHEz+V6oeNt2
VD5ydmmE7u71I31vuFAEMWLUrtC/RZlBt4pD17R+7siBx/o7IDDajM27No6WL0xMQZuoWEypd7Uq
jbZhNCHmpLlJgjtCD12HGMbFM3geLXY0fV4+Z3iHLl/UM8cXd949d7GjYLzEAXHLgzujWFRm8OjC
lYVVRYRe9ZT8xvmu8VZSxoVcSqNOxpkOvS2ZM7+4GB1vz1y+4GtCJut5Y00jFHPGoEsdWx3G2rhF
YavthN/81aIXKbI/hk0+Qn/W+mCk9yMu3Ljf/uAf8FPNmrNrXN4u0uxvTxvr6y7/0yH1tjtAHgAv
w/FPRagFsA0dN9dVbTQ9s7qvWBePjcH3cfzki/DWPD6fXsGLkbcOT3/ZihfjffiXixhcF/vb3TOV
dupZi2pzdIprFHyIoG0cj/lg/mcyivsSTPWQ+QKrRzxxvvgAagh9AUCkCmQSmiXIXZvKmDELxFqL
Mv3n/IXtT5tSzyImBzDADLMk/xzH5dm6s31fCxcY0Jfm6hVXQ65xmoV7QJSrpY842JN4K6W+yms6
qDlyzx3ioDtaTwIwF027EI3WfX2zwgUG3bJDdf0yfzktmtlcbfEpBdFezE+60tulkvVtHKi42awi
yqeV8O2aS+z0uCdJ6V0FYR/wkOjjID1oMakPZgHmnud2ZKGSXNUZahaba0Br/7Y08JsdwoedGGEC
8iyJhKAZf32ST6eHO0OZ8ULta6mbX5oWQxKgE5ccHjgHI1JwjkMXHcmqfM4i4pLPQk5nIORNDwgE
gfY6DliEmBAQW8/vbsGyT+yeW3UQRY2+SDjTNeKG2UYyrYAKy4Ao6ZliXisSu6kMPPIPz8Tmex1+
gwcsMnKG06fjtz/GWl/a+rX0z5xSt8WhjUGQNOqzh/4o0d8wh3iM16CyWEr0kbp6gKm2u4qheGEp
rtQQ21zDi4M/WTlcqzKEhis7voau6KLno1pCKpX5wKV3kcKPYXttX7QCe+K2LWjJxaeHphmFbljA
vlTzHnpMhM/f62dlmSSY0fg9a3hGuh1uGBnUMLtxMsJx4nkSChsGM2TxrigBJbHclyC+iVnBmdNx
9wrbvXQ3Qw4/bevfyUc06jFkoSksjyk0CH4Syf/K/+TsIUjnKz/SSeQHdFiPz0ehXdyHNZjwI6eb
+4gi+exgrt0JHMagI5QDQv8QGkxgIY9UOYfe7m3+qKB9VqHD/k1+Wn3zgR28/hPXPJBo9ucxl6YI
Ps5q0XzboQmw/Wjl1XWUEcr0zNKXxjpdneF5GALY4WRL7bMXta3uIb3nh06dZuymiTGFU8UjrfgG
VDSysWqC7uZfmwJ53mZBCVWqSBlTmABGyMMHyViuLr5ISL/Qgsek6y0HmHca9djqwBkDzpYmmRQ4
R1T2cbDdMnUHhI9FZp7XTUd+aQudO0QhfbZH93s+OKHxtc9Nd+sBBpwBkCZoDg13jkrWqgJrkGOB
cj9X19e5QOpMlFbHgLtEyx6yx/bLWnHoINF/kVRDeQJ2eCTYs569byUBlrS6er6rzeUhEf3eDEHI
yMLTK55KcjiqV6WKLr9s5xYSMSglbGsZABqYm4c+fqZt3Wo08qaWAqOdtN3e6UTydOtaPIltJWJF
2zl9AV00Id2zGG12nfQbOvljLSGZGDw2Xegk0+OUIcSorFPiBkwcK/Yvl0qEIQ03o/6jw5uNoaA2
wz3uqskPrdSxvpWMDtcvmy3ujMsZppWuItJkWlDhQdTj0pGBrWjoyIrwEBrhkjqdfF2bWAkmQ4Sj
RU9U0el6zMUiJq47e8zPB6tzNcopTtVtm6FEJNnd94Hu2hteT8a/fc6833pjpZcqjWaEEgOVDN31
r96wGcyJiHDtONgVy2ZJ5y+He3W1rq4+i4uGOyuBce9L+0r2kRyBBtn8Gms1aRxmVSfDvYfqJvRv
Sv2T39Bg65MJiGH2/vViBPbWSvVLBDWz1dzz+OeGpkeFmfsqW8M+Xqqhdakv2b3nfKGCbSLiFdpQ
0Ae5xCX14ssXIZ+c3tv/sdSQfkhv62qm7821G/Q/3ePUcqgHpLJ88WuWE6cqCG3OWaPSWzZQ5m7d
6eXpK8aYkYfhhIHgLF3p+V0X4N4pOX6dyS8C2LUjybAW+tbT8amg5dtdEZHPOGXjgdWrFAAl9NL1
xYP87bxTS6VwHlUJzwY0T+y3wHbxg6ZOIUeOw9kwu8AoMaRFA1YK/oyZSftkVTt3EjYpEvS4Lt9A
aQzZgQcS6UF61yhvOeo8KazuRsmp9IykdmnR/YgmaHwGi84m0b/sTUYLp2zGOb8kwxkiCDQEM+V9
/h+c9n6ryYQLnLvXbVcebQV+KjvmKOfE7X8QtiDn9pCgzVFwOLRofUw72WU9dSVQ8pQ1Jyu/7yTU
1sdXsFCpkee9ua6tFXpmrK+DPZI04dPuTLHb0bYucmnijoaWbNg8nXuy6wsVb9oJW+pTwjv/uzDi
WT6dPwr/Tm8cv3Z6tkTWKIr3RV4wToLIb8Wj10qybK/oUMnv+AGRAqCZChzLgg6ioFsbyLaiSOwV
KqfW5gafKj1vP2DGYGpM0YH7vkwGyi2rs9PddqWGV4yewyNOKSEG15Ph+2PUKFIGqUBp03fIYR/6
vcdoOuELqce4C+Uz3/PXFH2cgOGh5W8nvZquiEVBofXaST/qEknetUIK2exfRyAkwbyqQaTkZmAL
dGZhE0bMCCzyPyyrRD92+ujcWRt3G0qwN/JXqcPlzVF1bFwoTVmoI0fOCrqL6ntMEx+q4t4FHSme
dS0252uHYhS92rnx0ocJjdlURTu2ffbyyhQGK8qH75knLlaOfNnaalKh7v8yTebslQGXRBZGux5Q
snCrQfpkZBPQZP7esPOFu99E243mjIGFNyLQQcZmn2gQLVqP9ufm7TFvT6Bn876Q4xyJvOR72axm
x1Nx3UxvW8fuVqlvO3pk+VocFUMQhjgI/SBDMgM6MokBOZ/1cNXfm3B4Trf3r1mTkOV5Nz1KocyN
/EhAiIMTOlu6YcD/hg47yl3rOWyk7StBnn4RitLbzWpeI5utZx0ZG5Zoh/Yx8XRGeqIMkPuT7+U3
lWn3gBTB6p3CZV/5FkqiT1RIFoY2yut8bxH038oVHauxkT7B0pT6rFRefYh913dLhWriZcKiy0cp
DQ7vi2xztqtOh8fu8WeMuve+Vh98EScyqm9m8XnKchPjtnxhdWKcoHs6VVc2WKv0k1xT0K1kH1pN
f6/yuks1cULtKWfbB0Gmveof+BfgiiVrJ1ab6XJ6W1n1zdxpgA8n1EF2zUW+urXkt+WjX8cC2zS8
MHTbMQiAfD70qTxNr41s+8jtt9JYtrYtuk7HUtXjPmMGvpkYXtCQCr7fSExNwNWnw9Xz7Hnv46Zr
225pkEVWpQN//JulaeVeFQbraSOrsnvdJt5mz/NhIX4kb7oB4Fm/Esd38bzF101/PimPwfWjEtfa
VPmqU9uc66x0zjLH+VMaOxTX6SffyEpuu7td9fK1wgfqT4cXKpCDw6yWMK7zTvblDPFvZ01DdUvj
X/JLN2sHk/V1c67RmpkocE1jhyTU/nUtqxrd0q+n9xMYGtD7ejf28z6fy6XjDvjVbBYpzjuoZdPV
+XB7fVIQdVym2bZxcsoWuomLx2f2fKG3wr8ONKp5ylRdumS6fO66YOduWioKjzf3LAu91RPk97a1
c/eaeNtr5M9ry2U1mSjfF5UJ4pjizdX+8bfVsXZcmLHR+33eTsp7ClOwJ33252MvLVz+7jgFUoqT
E71MvulINSffSb5gKmLXDt6js6zE/57vywWVz2/6jOX3dFQZm8X55z2evlMivcaQ8Yu9GXGTZE+c
ZvcqeVufCM70KXUt579odGVwAzEDzCCS7F03C4QWruVtupaEP2+ax1vdNtlR4ErX7gBxa0z7ZsE6
p+wS5K7l9bKawBeCXN1aScjDtHUyykiKItFIpqrjRTd9HBR38JPmOaM47ms25Uvc17Dw6nlgxk3v
1/Ekmqe3b+PD13L3kl28pzKdXKKVHz+TJb8kGzeCgUV2JbSEYc3wn/UZHzsEeZFc1A3/9zjkA9M/
8iqK659OD78RFeetphcWZmt+XcPu8OkweBBHN8EXN1yDpZCioEpa++1OrOmJgIlDFshBXFXyRbjb
GZrWkxzSBmELvntDU8h8RH6L0OUgAXv9rt0a8sCes3feU9Cs3n7nBlupasHwsc2VjkPaMJO320iH
JQ8RHMx1PWNoqRJyJ8rLO8G5iV5iNT289sfmLD1lhczU7GlLobp27dOQJ7a3quJ+tSdfuUqajOnn
purwhmNXJu+5Cv56I4vdWk13KXhtK8TS6Nm6+4Mltn5FPR1MCZ+L+IyTn2ytNz3uEiGsr/f4ReG3
WeRQcnzJsv9zFldXI5k92YZ33drQTk510uHbGh6R82+NKh+EYuD6G/olf2uRUNRiV+6nAVjBWVIo
o8RgwlQmSgfSiChNnnhrhhbRZz6trz7xPTK1WWPWyOPm3GvTl50bN9CqogAUOrYbPeCQTjyRnXJN
sUBCg9BrhMlESBFqUVyq8OlChRIWKSa3DrzgrsMM5y/5OisD7CiS/JXUR5ZbROmZ3j7VJhQxEoM7
UJRkNsQadblcj9UntnmHlJRMNftb3AOScx9Z3bQ7ao/2Lnsp9B7TRG0ACi35UfJTI8QR33Oy0nz+
zCCZO5APjEG9VchijZQOk0uvVeSvka1v3sIl0/sfD/3DMApdS4QY5hLF6I8kyx/enG9PqezKmr/x
HW6RGgWvav5HLTOP4V902RSy6GBR13wyf0oxk4yryV76kLiwxvFQG/ODYpNMLC3XmwAcg3xhHIHN
NLioDjviVjVfQb4NFe+ZnhWs+5N1o48jJnxKUafn+vplNrK3GKlqJeafKD+FzQRnkN/pd7DPVv4j
fknHk7PKeoCHRbeAfUNrXiNTQg349HOoUw4J0lJavwxf5s+9om2ORYAumvxcjQ6fGkzIVTgY+GuQ
EE8IZibdqbb6C5iHh0OGtZ+Omeqlq9OF+kTkqnvNkKw5YSWRH9XWMpLsv5arMKW1G4yNKemn6xDA
WHn4p4j/FWX47lXlbaKrTiE7wh7SdDgYmcdENiX+8qfgXwIgMQApbTfxqUuNvsM/KyRDMg2srHLi
C+9aKVBo7J+5P4A1HJ+oI630sj6RUFsbfmjsw6Y/czkZFt7b+OnIlmZJUtv1tLF9RKphClxK23o5
UOwQqF7HyBpwEK9slqm7CUtK0P6it7MkL74eEHR2yVeRbg5W0SsOCehUFOQ3yqU3lKfZCMfO0Buc
BagC2fgIMKchxWvO/wQREL79kW9Zn9kH2obNfrcDTMrBP1X8Ni2JH545IYt+raDICcSee/+COgfg
rYA8bWbhCkEpzTrGgjC7aSmjx9uFZKLopn5GuFnKW7l7kyUc015iNFM716TsM0uegQcm2IwjQrxv
E0TIaWndReuruf7G0/vfXnf5TaWokn6b/0lG/kvysCzljSV6+wzp61Rn/b1QyXvQPBwGpWR69Cjx
x7/WbP4X8pr/LdDQcyC4B/MHkYzfUFW0KNbFQyWJGFVbN1MfqVOZpp56BaTyb/Zp1wIgu2tT2a2T
VLm6p929pxjuI9fyAuf05eoi+fndouGHZ28CdkYon04F1MyHruuubHecn6bIwj+Y3idOrmcc5kdP
+e/t7/w750cPjUWPoaf25+DCpRREpeo3NXbnihc+Fu6HEldyXwuod4KRggzn8DvUFqPSySu4F/A0
xTEGi9gRRNJ0mWtTPfGwt7njfESSH3cUZ0oW8CG+CWYm+miRZ+uLt2x9i8LSyy1exXixH79OVxQo
809VFS8fuL+rEpHSSHHXWZkp1j0UvjnFuiNSAzZOlHxdwEUB9VJK2j091jA4LkAJBAsoIyXeHzQW
Y93TBDHap6Pr8xUOvAezlw73igZcynicDCrsxjASGau+gwwU5vu+ZbKld0fRo6HLxHE5tCCJE6o3
d2/nDNhmPCQDbNBvBBxwEvjQAmqiT7TMQMfjmimZS/2gTBT5eCSelx3QIHLRspNyFt9o7gIAWyrr
DPJQ5nk5qbr1ifb248HPJttGufoXsYrG2puCyVU8/CZbpT4kwusBTMefrggmdjEsjXSocoQc0quq
fSCyZwn9lp4Pv+BogHY/FeqJV1jKvJPt3vtFzX8iFyNIVFyqForwonVva4aKgSUh79Y1GeiqAX1o
XUEc8Ne5NHHwpdgH0NIHBPI9yHdUjGLmRbBhUjC+PYkUeuMCT3CeUsBCzEwmsxpAAYfGFeUMy1wG
Yc5Esszyucjw2pVkcC91lAO18FWWDZ0+TXWg3waK7H0aO9yecKY0kbTRZnVNoOWrlQPJia4MAG06
AO1FIwkvaeCCdEtF8q8gQTjfZk1XKt7bDX3FvIUhYHKE5xAY1BLwm4Fv7N5Wb5AE1lWmbm63suqz
qROWHYb+mr55dfY259VSHcuz++Of++A6WLXv34la6jtB2PbXJMjwMhz/oKfIh75lYJsG9km6Tpi/
kpGFkwqWp1WK1UIl3wsKioeRAwYHw3PfZB4pluYqt0IoCJc62RERReR9Ia+6+N3AvMgDJ+vj130t
1d9nnibb6hXv79TIDCitbl7Hve2mtnrfqKLJnHYKL+mR9aWiadHnRJI56QEYyKZVSkBZr7KXPtUO
7Xxv9z59zbFbbKe9/LQbP5roRHVdoFib710vUjtiuL0ircXeoVVk2dUbh+pwCOFt3pOI63vfIe4z
q1CeqEzrs6/rYMPrs7z4wjOlx/BPb3G5qOUqh30nZ+eVz38K/sHv4FRGuttXlh+Sx/FP6jkIdWbl
be0y/kGNErLZr1qikeZgcKV4vfqc4X+g8YIUoDmhg1eQV82bAqUfsTXP/1ymrQB6raXrWQLZx0n9
sWHSvxZl8tdsNkltccaRsvicrCrbf5OvsTeCEET113jLqYJWpJqsxP8m+K+vBxTLyVMRnliZ1MgI
v45Hk1pxVPD92VdaHUIteEwB2sL+U6RQPX2VZLV3xAHjphawjUgSs073I6rM4mjDwLeixK0Uy9cU
OV9Y1+kdBQltomvBJHtZVvTlnRkjtf+mPR4Ve8tXT/gFz3Dh+pPRfFA7dnbc+4plh7bRuKCS7+rB
dHVlBItIPnP0bkZG6e5VqTOjILG8gIKj1MzWqEJuhwtgRrY2S9apukZ+heODIQ6I5JWwa2j+r1qM
tjdoHEXN/fxbkX3OV6rtkcsoq5H0vbg1pCG+xjHV1EFBunXTk0CGE18ZDRnZ1ru+YipfRzfeKVWX
1dPfRXs/q17gtoZc9oO73qrOwCDTng11Jua1zBdXMiSJ2aSp2aGhu3s9bGJemgLnouop9aGi42sk
RN/5K3q6Zmqaix9NxCzBGLgIsoeHwKCVQ65XzL1nhX00oqeHj1QyXSMm81ywtQxWp8g4ai5SQhtg
WO9y5fupljYN+ud8qxBZ2gcB8javy2wJrCXeUsxHd5Xzrbqylj5upafFC79C7KZVJUsiZUZDpTp7
mSFydlJwfJCyinBaX6brewyMwez8UIZhS9mfvBw6pRx9M54JKN3cgGFEBAGQe/RsXllbJTCtJ6a1
imS5KAZ017NabtzmgkJzRe/m9n03wN3eNq6UxmC72D24OF0KFT6CbLwd82DYYrDlbQ23YNFOfBmj
jPwQDFpoq1zWL6iCveVRB3DT09UFVxv9KdUX27aKl5PU7eHmJaJ3HHOQxugg6pUUP9lhZUrKD6jp
KtWMzCO8s/C2fnLXQf5nJ3ByN9i1dB+ZCG2GDIQOPxnq6MXqHBpy7h1zza2Ccog8cl93rYvLY1As
ox+d/sHczJsTg5xcGxpwwZlsTrhvhkmhwR+M9QWLrQ6GFqIcwPjMjFq/n3Ws60BjoZfMPG03FUN+
E7wFSUqheXWptQ7a6y9pe+nL8kPhZl53qBRxFtN1eS3+IRHYCUqNwePyfnDoJfC7pvVpVJ62VNZe
K7Tvxcbs1JkV9H8g1fq0hn8AAs6dTEiOVrlqjn/5bW3WLS0fvBsv4UmoNnu+FOmKdvHU8dr3Iz2v
KrJK5tTSmpl/Y//ePp3JuZF68DD5KH14ztvvhbmkagiLk4N8Y8Ghc1zf7drXxGuS52D0ccuz+Yen
yn7mVtRFG+hy0pjb6waFja6E7kBOlZGzNDiSZsnNhJAQYy9lRFeZsunuLt0khitlUNdX21D8a7Mt
DUJPEMjb2XQtNG5RhvMDOnQxURw9V9xbjS/D4cayeFNAAPsa/csiChbdhh7q7uTcNDbMknVtongX
rifVOQeKQ3sbKgbTXHcaa32/ac1eM73kmtn53TyDYc/i9imH3q5xbaTyaeYNbUnkUIMyo2lmMz/H
+coXDC7VEqD1VzVnGKWQhkAEQ3xD+VjczE0iNwfdqK6UHdrDBH+Kc9Ikw0lwwkqbhsnA16sc8Wun
c0XrWk/NaENXS/cv2V+9rfmpMbmVd3/nldSuNX7T73RjTfjvv/fyhh7mHCdWtl+nXRCs9VuNWqom
w3jKvD8Zv1zZ8NqcV16pgZCkUeSSBvHy3lSaXjvj1fPhWDsPSl/GigDAx/aByEW2gd3MIyX1zhCJ
KKGJsFSq/B9L97XUWJKEAfiJFCFvbpH3SAh7o4AG5L3X0++XzMbOds9gpXPqVGX+Lt2KXEqUQ+y2
7s5cJ2qM1ZdWW2zf4C8TyLkKGgfaSLd4nVboKrgFRFFSIdNh2wF7c8g0L+YhDGI0MZtWFvm0jebZ
gCqMZ6bQUugttvXs52T7ZEaeSaqAgUlNcxbEhjm0Q/+a65QS/QiaGC2GvF6HHllIkvjCALZfnZWB
szrO9K8MXnMOGNmXDAOiiJu0zIJugWZYOFJJXSNC8nyqL6+WhBh6e34MJ8w+k4HOkq27Kd+70CcW
XRUDEPnct400R80zriv9bHCmELKeZpGIHgdSXIpXLut3wzcG2zH481qqk1bm3nxwbdLbKqSn+2Id
dUwRkmhhezy5st2Niqmu7rASYzQioRthTd49mN9fUhwV4vAeICLFF83fPVNxjgnuzYWO+/YsgYDp
+m82CJkNDd2Nrei29zc6v6UYzy1rzl3t3lgvuNu0k7ma963wVZVO77Xd2ofTg2WH8eHXUR6hFu1U
oU8LMD9VJXmI9ADgRBdfVWOPF43VEPA4PVXpj1EzIbdSpDiXZa4UKUG9mt2kJihUYfmdZv4JJtp2
R9RJeFk5DWfJ0eVjlqlhET3LHuGzqSxbtT3a+4xf5JxB7fekvCAOzUgniitqxUtvWkCMjvYWpHRo
hLhCwQ6xymTKeEBNXR+rg4qPz6C8FCVGqTyyr5Fu7L/xoW7mPklZb04dEIgU9PpNJnral4+kBpk2
xZO9h2yxSIthXvxBJkMjV5w+nHoX148cNmUo3zmA2YP6KLh9VObixd07vaiF6Ny2s+qHTVtqxWro
F5O14MMnst+iU1uPSOQRf9tiI3+opZCdUvMXzXBmwEWsSolCs/afh3Qr/b+RgtSXFyXS7sWtwrGx
GSL0KXS51twdsrVkdewCtFRFNxO2g+Sd1vO/6cSTRwP5vapYB0Y05u6PxB6TaVc3p/M3C8y/3OVj
KelVunG5si+iNDI8mhPpKH36lvm+Ssxdo4RMdfZbMGXjvK9mOpxQ+Pb5P9bYCeLHqN93gUWF8u2D
6i2UmfK2998apuXzuI7Jg0cjEOMQ4sipid6e1onat6PDZ/H05fSiaZpptU5RD+vXE0+zlxloVoVT
0yOiWmf2KvT7HEtgLpmrAtXBqJoZ8bSt+Hxmp+KP4pyge3epeJzOOPy/OcmrGMFENdJC2QtFqSZv
horFov+eta+eIidfhT0LiBZ2b++fAsMFPqW7pYMO82Gb7Xjh29yPcsWY7Nvu5Zp5+Q9c2YK6Dk2q
ZCfxNEt+rfGbXlq5xlEblq+cPkyt/BH5qhSNMJO/5BCpeZk60AqdMa0A84OtT9VuL4UlVMrjeDyC
z049t9Wu71uMIjRw997S+saDUkmcH9Qqiw8DjfIfNvxSQUxxQIA9nL7aMv9T+hLecvibAuikuMQQ
z8PuL8IibUan2d/1+1v2ovSqZP6p2y+HYBmCDCY+7RAh4hnE1MjwO1RshXwy128WIdoDhFSG+Rtj
QoYSkbApEfiZhsPbHu4AW7Uu2w4NNu5GDR1u8L2zLLzZQgM47z6mogEHm+cLdbjcMWpcFr2GQ2+/
aUpPoNdiWpzXr6/bWa0I/JHfcm5MN54uU0lEiqSEGZiYayCgiQqbCJgrNsWrnASLJKGaCc1g01FO
uzf2FHRvAkPY8epuq6p5UzGqsTDMS1eI0dZOYBNAS2rpqn+dUVdxfQISVGEUP/T6djrq6v2qpvrh
rbv1ADKCEEoXwuJErjl+sYvMqtcn+4m1kw3RY+BzE73XsWGnUktlXzw3yq5dEXrJakZGfPospB4J
MTIdVazn3l6xfBdzxelZaMM8L88h7xgtZcEupe4HgmjXThZCa4i69oSQ5XAfWGgsJ2bHh12a5Il7
L1WJNHy5ozwplR286bkg3mcoGF5MyqsmWswJ/ZBwTx/ujXtZeqp5GcU7Hk6f70J0etOOJ85013T9
0LpKYZ1UHVNHEE5Rk2rmaxGGLO6oPonhT8XjV1GI3ZJtNdigN/DinMUZxippx1vwhOxHaPDJsrp+
cq3+DLxv+Z+FUSCne2txNg2nfBam0OLkcPYvdc4qdPEB0oQ0YmrMoQ0bLJhdhJ+Vo3E7Iha2lYzX
MeHy9EEquHy3x0VDMIOnV5AHxR/5k8W9ybEnU236meJDHq0ysXeb9UBLlBYkr1xnyarqSEytE553
fU0M5QZt70YCyH6rWM1zLmG4kK3JIemwS7w5STwb0/e9uRYO4pGxJ1lj/cK3nXlQPZk6fR8RuRBq
a3JnvLzVw3BVqIH2b8kGkUfq1AJHCstx49/TjkZNGr3TscElPdmEg2Q2xPktH+0qSDlaqsyhMdY+
M5Z4hMPG7bqGAdSP6QgGENvlsc+Wj9/b7+TLDWMoZ+AeJ3f+d/m4PFZTpToBIGU2OD3uGzwsMwkI
2BSvTBAxmJrdCquEbnGuIWYMigc2Vw0WmDyc35F5WBzuZG5nzJrhXn004n+60IX9gGKR2RgGR6dB
7gGMJNTL/8hupGqeEu6S5SMHELhDGp7PJXtkJgY9j/eRC2GvmxqnEBo0/NV4cPslpZl2V72pSeeT
HihO1WI01ngQvrMZ8LMEnaxvmRyfEgebfS6mtWzvPX8W+tlVdW2SugMtZfQxx+fuVj1AISNSjpRI
GYbxIvXwM9ksYXEdw0oyTtRgy6bNZOvSur5Z5f4r2fJCPlP/LtUjSP/+VuRsSb94PSInFBhkvCRa
9stAgHP/9h7lXRmkc6+tesF1VRCM//F2BjA7VyGcczOX3y4typpFdVbNvZ66BwPabj+WyA/wYE4h
mzLlrLRtxVzTBLyFrIDF30IjJ2VR39QRSj+JGPpnzLxA0N2PYN37a4y4u4aTch4KQWJXY6itYXkc
gj1ietruWdrdnGFmUkV5TWs4nVm6tn/9CwGNiPn0pLV4nobDQyj3T4xU3VLwRug273v4Cs07OT6R
rk3fUiOSVPXnoXcZAmTntT1OY5BH0ZmWvOsqjGt/qf8QD8G6kmdiqm5kZQSAQLurLa2Cs3d1qnKi
zngHmCzVo28tpYQzTKG5OzhtBqWafTl35CEGm+qZAbZ0c6z/F/FKxqL6X8HeiVm79Ohg703yTXkP
xptU0tX05/odmH8aXnp+/6xOL+mtxLWk9WmXXi8fanhxA+4FV4z5wpFWG7NWc18ya8FDDrd1RR/p
7phC5/nmMaIgx361d6Y/Xn5OXdjjrR6IgPuSfja974OLp3wwv52QXE4wm6YfdzyGLWXjF9gHpYKI
7JMPGMJ3byqMZEPwR/GX0oU5X8rY5fNaAdW/mEqq/A8GYao02PX0AHZJCZe3Z/ATlNoLPjNOpmfB
DdmvfoPYegu/IpdEukV2NgIxe66KYRZwro9/t74elI1yey++XEez9gnbLcMgWQWaALLL1+94Piqb
mP1YtjFpMPSc0BPCqodE0dPs1ovXAHM3blXmnLa6xSSq8tX8GgAD0gSdTi2wj04GI+LZsTerc+bs
P7nO6cONsGepZe8gF5LloFtiv36leK4XXtcUiUHI5s51MaG+5lEkz9/79qBZFX6TLqRtv3sMvnb5
uH9cfgfvPq6vEKrr7+m3Y54kIog1/ozgWD2WqDsK29HGVQ3WLx5p2Hqqv6s6LEG0Ng3sTX6Qr89e
sh+ibQfB5VxrReMOE09/Y/BAY8vq4mXmBPqTNwQptr35SltjV2kgyswBM621mUzPtZuxemkpgAQQ
2e76306IQXhXpk26BybDe+1wMUjJy8ow+8cl0P+Gkbqq68oFnR7XlnzRGpOpKCfjYTV06Ol6fHVW
skTy01l0PRjwHMtoPVI84/cIYF4Wn7F9Cb31m7CaaEXK4hj5bO+vSPnKPvNnmskcYTBJQx4a8Sxt
WnvEsvCNZd/Ay8dpDawByUKXmylHe+7cfywi24tGe87qohw6RRrjMuhEHfF9N6BzYw4pX/fw/LVt
m46NdwGBSXQrlScJUVfD/etyK+QEU28UazFH9V0wqhQwcDT5AuAY0xpiiOi0Eu4stg3pSUCmh9mH
oxoVbuAK1Gfzk2oXvuaVrBmfdr3wc5nRSQgYwSx40GPTZYn0suU3Y0wzLxwlmD1XaZR/YfHzZbH+
079B6WKck5GGcf3+mw1VUBjFDrSMcB+/OUItlac24ygWePEKr0rr1QdTXk00gz7BqAvhMIDdtYkZ
Uv6uURWIc0LUoWxR4ftvsvoe1ELuBocMRFMNUz59TqPHD04qJB1kIc6RT/eYdSbtfcQwbSaSMHJy
sNdPL+SzFiLAQndO0fuWp2AxY3mAhM30Zy9/IwDzoP4dsnY68iD+VbECbdHKXF3bd5ER2RclRspa
SdD1e+6GV1za1+1Ze+cdQ3a83WImToeq04S7ITbWz/kjqN4hLcFgRLXQiw0s+WnLyEh2WWTqSLrW
EZgkaank0t3l0OlzDgN/CLbhJXMA9GElYiYuf1vWweUDv7MQfdxF4XE83XN2jXsn5M7KJELPxFvN
biWxRy0UOwo2LbhZl+nxQjiAPbvZniM7BY65moy0KgaRxVQndUvpWPePHJ7xAETKBOXCR3eDlF+f
6voJJGAUkBGDcK+FiikEKfAk5zf4YKJBPRJ5pz9obySmgqrgG+Jv3DfN27IueVvpj1PswDKSzzcC
FVi3luGFQGbSu8uISGbqcA+NuKtxqYFD9o7xAoxoi7L8INW+YqWEOKuxn5OfiCP1++kTYQk2sDu9
zEeJ0sP6W6cNXMiV6l6ZS0C7nr033Hc4VRN7u1o+zcbmeWPyY6u94UxWL4tLBeyDGFbEJLZdUTJk
z9f+ohhl1Hop0IL4zE7qkKUmE84ye/AJ/ngO6BaNVAgFmN63zWxLE17aNw63avxM5MuvnoBp6G7P
vMcYOh1uP7MPmVrxRUkdLHYwsjb30mtB1uYxjo1DV3XKHJANK5q480898mSoNfBW/0aq6iOUggZ3
q0YT9BU2MW/FPoZlLtx7MqzM6cplyqA5L8iIxfDO2PUhUIkn3YCrtaqFa+j9OKs6m2Al25iyA1Qf
isfN1SzV1ap9fgJS/qOT/3dzVpyPTV/q1DUPbFnlKTquu9P0cL4DOma3w6sZcWi5F4WOU7Lzl4hk
mvihZ5Zbx0PNaV4+PeMsRHY+jGdPuWx5/Z3jtfgAFOBqFR/3UXSRwfEJpXBBCV5mmnAhLpBW58xy
38z0ATLmCxpfJms4oqQsqlpx/7BOtMbjKjDJncY+njDoptZeQ25yzdBjYH5tjMW6Niu1RCweayjg
fYUqPWVYmmMNutGaQztz/Ah9YgiaEm2KEONSHf6iwqB+HjGSRn28qviNm88wDIt6RFUX68UYyXuz
PIgrRiASTmLdrzLWHEW9q3Jk3dw2b5+6DD3t/JHy3utyGzPOWhcuCjOl0oW3fxGREizsvq1YBfH5
mMIF5kwLt40o61yD1s75hFE3UzpZuSxRFg+1NQgOEBiyKk8SeI5RKEI1j9Lu/vCTDaCggvM49GAZ
B65i46lPLxTtyBE9FFl3ek4DYJzp39g1sxvVQYPVshUXrSTMtUacMP4o9D1IyVv1bXUcXveNBGHC
9p8dVVn4sr/VJvl2MqansRZIf4gwlsXcfZt8Ahd19eWpgOD+WCnzD6AsfsLeTEBw48r9nHyaNfky
KVRm07Jxa4NEO/e0Wn3fyWoVDKgnsX426SX1yx+mZjSNdNzN857Sg90efo/dtIwxyunqTVqSQ4ek
MoJGnNC83OLDiEgaRSQk6/lTTPtTFhqFzEhvRtXWLEfbuD1mmqxkF70YoYOD2V8o1FjkcTDFTnAv
MI9p3zB2zQIOZjJYZxvcs9cwZUt4NyoJSsqUHVyBx2HV4NGjhQRCFDLlWU8vxE1RDPxwtpbk2OWZ
YTJwrmXXvL6blzmjI0hiV2EZynaLH6a3ZruXVqIdKhPmQ5V9ppw2YfaFPYVLx48HMNkzUu1T1+uV
ovl0bu9wGcYusqFf9Qwr8+nYTPCnGWoOU57CTqtbL7WlBMPsdnJu/4EVFK4M4KHHBIjjtFaERIW3
YwRmKG7hWlQfHFHFT2Qfl0Dgy6HWgJJRMEZbeLJEngVxbfeN1JtSLhwkcgy7Y+wdsZuVHKn9GlZO
zBdPC3ph3xRz+HZItzwxx1yV5eh0rfD4XHej+SPLEXNGtnMYjsO4y81gAKTqOfIqHgyIpOAJLVTU
ddgMORMjJ5Cd358a4iPfVke0/C7DwIks/cPmbWNuC+MsO45VgaLeGFh2fcDSCAxuhpf/Seb6Uc0j
6+/cVM2txxVjVMLi7bOTMvAw4rD+XJWzlnjmjRhxtr1Xz6hJDJnSCLOzzhqn87oU7Lk27IrXL/+Y
yNVTr6fU2/ZSyy4e1UUSuG65HoWoY/3SjFkKd8E+7tNf5E+qbXlZVKZTRvjXxcxO9ZN73HL7Msfw
s2V/7gnZFo6y+kHcwFXymO01vPj7kul8q4ECLNGO7DCDRNz+GLTmtSV6fIc4+YinMbFwAIfCqGyA
GM6y2adCWD+ebyX6OVV4RQO/bXK//mORLy4rm1/PPDFV00Zra9syrVcOjtJfpqza6jMa/9LTxbnI
7+BoitN5+aj7QQGB7wwz1Q1QlL1FtxA5Ev4/dCAnns5w3MWLiKeWTeJaobOLCiRmnoOyzzXnrpPg
HFt8lkLw/C+jyaAhsz3l+mTMo1Kl8F70MJAAc+zfQpI2yjl6E8nKvCPrtXMlKcwxoYU6b95J61lC
VQ5pwDvGUl2t6/MmCOPFxtxN/qriYFhbM81VE87sbOIx9QaCseZCFqiCOAuwrSyb2e4pNDDnt328
OOWny7qChaqx9HmidK41ovGl5seFjgZv3YzCTHOnNbmD4BwDaQGABGcRU0cqd89yMMWsZQdSqJmq
/ig9MeQbrUsBAkly2+rUUXXa8r2JPk7oldqMN7S/7hhceXUliaRZ9D9d5RpM0SWmQKyyiHlTyCcD
QKqrhxcU39KdvL8pytKOnGARnKoOqEiRTLccdY4xzR9a614+xx0vPLl/zlTRbiqm/p6q+9Epnqwm
/nlcdedIMHF+vCDv49/5o+gYTm3ntW/1L1F87ywwAk8rAFF+qcTO8HvVtztmDtUDlZaiKblVmss0
frmxSiq5sCaqcr92ih5MD+ZNpYC6LVTbQ4yi2DayHQrNOK4ssTjzxdW4tvOofCCErBJdl3GVqotE
OIdzKy1louNncCtGXNj17f6mIFYejvw4W14MLS0OfHWun3qbfoOa5Yyt9MPrphjCSEqDZ21iinPi
7UqGSrT2SeUELHzTOmY9Nf+JSO81mm3RYjb6yt5fSKWiMfW0/YZo1wnOlILbsvqluWeFf4AcAjYJ
zJggLSlvyorI1zNuESHtjC3Trmt/VN2T926b29HlJVrakNADc6ir7YXk4xUp45WJB1JGt0fTe8ws
aoRVHGIWAJJTyQtfu9eIrqLD9zI96WQS9JvZ+rGy9K/1TH+XI3A6elTMgY6p9SS0E6pXUlDYs0aA
OthXpfpcfySvK4KtQt/FtnKLF2dYeZWzLP3tsrGgRWMUWKjeTIV1WVsWtpxhdC1ILiQrtWNtHB5P
SWsjj1p0M6VlzaMSckctjO/HTYZRTj8vQuUcLkBVI2OzVUi6SlkT5KVb4J8gcB7xB0rgu2UQkSr6
uTylT4SWESbuhuO7jBffuP2OjiXIUmQb8Ais9Cc2DxDWMxOS1niWSGlLQaLam0K/yaxah0nMR6Bm
79J6jKwvOtejq+5qpm9AqeSFzhdDHk9gse52ivx6SdUuZMwRvhr4N6AbIuE8x18W4AukN+SVbW4H
vbisW7w8aKaj3ZXN6s6UI/jc+49P3D4Og2NAanZ1mvJD10EUTuvtoyuAAInFaXdmDrJqwF82mKnF
EhNVxBqo0eJpCU1a/tfSTVUs+UwfosP74Q4HxDOOYBTnqiB0MEG0hE4FQlcTxis2MduOXdqth3kY
QUcrDCPKPW3012EhCZL0N3DnZdOlOn0u3/94OhDb2HPrfmAlRPrwXHq+rCe9zaWapfeOwFIFcg8R
roHItQkjbs8RKYo9uHW3yQpNPe3sh6lPrhqgQWjPV2AMtKrJz1sIauZvh7LJbXrn20/6R3F3fNoR
VF8+Mp3iy2mQfpbn3QBOE83mGrkv06MGglCur6kvueePeC+i/vr2a+L1GTr1ME1DaUn8SWu/ArIM
wwFQ1ElukNrHrr5+cq4vPqBDErf6IpqOQmpmYCJAs24j5qmsIZ+CclrJn4A9qpI6dH0h2vUtQnTa
jlhxPw/xNlctSR0x0AmunfIJmrlIeNUqGDaEQ3QPIAfysYPHHMrbUNX85CL146PwuqhCpBdlXo+Y
DmW6r9RYuAU83LxPTnBCE5Ki59UHGZbpDsohspKhsFsYo9RROGs8k5c7pb3e4ynXyFR4FV7dg0C7
xcJxQYsF7t4bs0Gknb1e8mUXIRwQEp0q50ZC4dvAM1LBqJUm1fkT4vY1InrNgOthIzkjoor27RV9
T6K6qRtHKZitGmCYyRoTQe/ZUbaZ6hlqNqv7y7BFfgsFdsNwvADDAiJfPQtiq5+/TLg7vi7KgPVV
VyfEI+n9Jr2oATAaKC00SWv1AXWB4DLJbIapGrm8/RWnxTRP8zUk09rGkuzAiJOu8epD9vnTfRcS
HU5a/PGuvogB4ItBJOyCwSnZYN8fC0GBRuLQu37s+yRzAHxFFuC+ffqx+p43fGkN/GJ9WQOaeSEk
kHPekyAmztA7QVmg9ZmqDTFKvllDl8XqMIVdoipg3+4vv1tbTITQOT9G1BK0aikVbbWtR+6FDmVS
nRgZ86xOpZja+Z2Ln5wob7LKh/Org0pjsPq5/CzUhagQqU9VtezcEjM1PGUhhaDehwmfalwxFTdw
Xtn8xEvDtoiz8NHJD5IZTYG1QKrgHv5GnppN/QwMqs+fTj92XIp8+N9/i017BmYgQ5M50PdwqFAD
qN3/B6VXwiwGSb/0UiMIX+CqYoOrpVcbmVfjmRdJUHxI/shynj/k87UswKkdrGDlRFEX2bBioakL
c8iKMA+hiTyL99acEMXDFnyRF/Zhr6B6i0Guma8ARbVMFAuFL1e6r/sBruuut9ac2zWhnNATlU9E
GcnnmH3835wUNzNVRnqTd/4gwL1zF8oQOPD+D7RA4O+1bs6zBKcWt5WU19fZjzUpnT+mDCeqIrWK
32cBOc+RpVO5269IQ1sb7YQ0Lu9C/Et7HkAzdyRnIbVoef+KEefggiOvvxJ++NTuI3xu1UwbjDEv
J4ZyxjyMAFdP0fgxdgEKhy9ZO/Riok7a4prhSdtK6iv3pVuxOdoEKR8i1dfo511ZEz1/iiUgLsOE
APKjMiVEywMTg4dSleLvfwOkzmVhW7ozlx2OsX2PA4lrievGBu50ds5CPmCxztffOOlWPQou+8ek
TVgGevSYAd5rzOv+86/uTf9iZxEeYWYZ+tmOvPSng/z2yaTZRO/bCW2ywQQdrKvD87QWnB16yrZb
gZHG25MA9xrrxlbopByB5af2Hb1Q6fX6tBv4mUEYRng5gWz3b5OynmspYjyB7+g76r0PIgWmos/9
t7O18BaooloCGK1mAI4XzXRQsYeGFmjHCsTf9O/0yyxy7gAct4gVyAqwakG/TVn3L2fWc1+/AxYK
P9+kruNX7MIyKLXH3T9zH7ugRgPpSZhSbFI4ua7FivW95aZUNGQHwIB9ZdKjPX4DAZTneXE8fKzV
FJdQLzE6jcuE7ukIE3o4fO3GPAep90Mr05x378fKffsw7e6YCc4gmh576KZ97a9OtYkGcNq5HrsF
2iQ0Q9MEarr57qE9fSZtKIzO13oGensK8f5FqHN7sm7sEw9+Xra3p9w0k0Psqnm5zbUJm+aMNu4H
refDmCNi2c08XslHaDsuPrA/Nzb0aZcymUSBl5BpofDoM5l5r7Au38/VQ1vsZy/XzA9ZFtqJTrZU
OXkdU0xA52o+yDAL9AXx9W4F2guaehr+3eu8m+1N+sdra95l1heI8DDBjPpgqZN5PB6Vzrdhdlpj
qf9aZyspJotGdqAw2fJTcmo0DCDqnswMR3sVqmOQTCVJyEpL83hpXx5ur6VzdZer7yetk2CY0ant
JV2aXNjdZTcxaeX5zEnQeyWVQT9+61WJPatP4kdUdo0Daczo/uivQyuKYxP+rDXpa9NJtUjWIBL8
8lB69Ad3xnAH7M9TuZpz0hr3bqLrEcoyMyrnPxd1EuTXXvmveoFmX75cdylBYD24C6bspq3P3r7H
2L02782p92852LYSAq7b+cZuZ25JeY0EE6SXr6RzzWKuuVYt8KBAZPSEjR1YlL5R0KN0jrbggGu3
MHsqZeAl1QNVmMval8PgtZ3kh0nCjUTW/PD+WNyXT+2VoRrXzolfJSfu78KT2Ug9nkxOYSBtLtgn
28USc3F4Yg7tw7ZaepxLCZD1aildyoVJa9piBF/0S+/p11N7hy81OSvRTlAAiwkxiu/h1E5kHhqF
5moMfq4ctvViN3UsT752jfSyms2DBiYvAmX4wDKVy42x6N0r3DWYMRIjt2JDmZITWVBLdOYuenNn
iN6mW8Q0iBWgm25bzr5UwgwOTOxFJc3lqp7sTkSK3R/Iw6hiDtW8CTq2g2QzTbyQr63jek99+l7d
95aNm2S/SoQaSPipJNunQivpGGZwudXX3T0ThFzPc7XU2W0qLtiVLrqZjemr5eWmtrTArGUmE1Eg
jQmeHMvXGw8XT5fX6WAGmBJxsH1eD9LtbJv/f901k9qP7E/29YU9UFzXwyzb+PvSw76+VxU3Fv1Z
pDmatlZbtiLPYfPEvL9szfo7lac8KopRGmx36Ng2Nesh25630o3l9SH+KB9OPR/7u0e5x/y6OQV2
kTVfGrf2uDfrX0Bgg2V30j/wGhUOdZdvmnt0b06tLOeRm93LNJfdcbYr7SMe9dxczdTyVDazoik7
d7jD0/QRQAD0nE6rHkn/pI9DUd9Qc310yQRLK86XG6QT4ePEOelWvnsZpPqrG3m0lDVAowZlojYQ
wmYmRwUeNYYygrInPYTfX3Ot+YAPtDcM3vpecSwd2YjZj/Gymt+WN1Ab+/nGONlYF+jaZZ2zflte
a1479pJ1rqw7t4BSzVzzdovlt5NitJVkk2ru2qt27KuH9iTT2OY7+3M70/S56yU2Yn8We0d/yCTt
jpNV0ekeQBvxQRWoFuuWOrmmz1vyBixx3mdzrdtw2r3VZ+YduVIFMucH67zgamZ9YmNRPdhNxnrf
Av36A7BJd3UEYzatKhFK553tbd452Xjih35v7cWlCgrLqzEKKXZm8RrL7rRrI+sWHm+STWyg5rUJ
TVt7P7P+ICNps1gtfU+ecuq69HNpXt21857dYs8DXWLreL2///cOQRSXcdlbuDh52q5W5Dg/5pA3
IXdaFB6O717rYRVTaQ6o+b8EWuCuexn6pGKXVd9Z3IFow16ITzjHumFWzR1bhVL9gD/aLwyec3PH
3ZVTBZ3TY9xnnKTVk2VN/CWx6VAdd6ejSU882GHo3vtA+t49tLIDiLkUKUiCQHqx9L6jA2LK0SxV
T5gGykAmRSrT1s0QjVR9t26fWvOOpTLuMuX+bjuHKhG44vJSefPLQBGb9h+qp2WW6MUryVK9fjwD
L4HJakMcTVAt5+a4C8jZtc/bAHkc8+Sh0yroavYCIQ0L6XS07QDR7mKDgjnyN3NqT/4EgaJCY9VL
TOpoL4nVPapsdzWwHpo09p58qo7PlG3kvXhVwjA8RDPYxKIXV3CAFWDFC8C91M/J9Cq+ei7ATdlB
bsxwiIqcd5zoNsZk4SGWVEsWaKlR6BzyFZ08IHDcLVE7oa4aB+PcjMFqyu0pPKoTHMw9a251813L
jjLCuisJb2rZRw9tXsbMt7vZTHczzVIjzWlYLXQ2X1d5PILYvwudFWWAy/bqidp9eQRub7tDe9m1
M1o+dyvCzEdr0fZieRa4TO8VZ8a6YYF6sROw57zq5E4TAMRvY8zM9+bdHJ/jcd5O0dddWoXH9NCy
9GL3kRscO7wNBzPObvp4aBUwKGGrnNWt0pXMb/t/PDpCqogSj3VsFZWc26EMC4qqEDniSTO6u9d/
p+pYAEeq4hQHGLcT59fl1eg2SPjJLSJtkax6rRZoMYald4Powhyo7JFo6uoYJjsgKt1ICefz6At1
mdOokUkomsOtKVpzRDBqzumgEII7/NB8hGD2WmC802CM+vBeg+zUv7eHTaq+NZxFUpY1SMLze4pu
VhoecYEUKAkQ/0mKsDfwSV6m7akFzJ/1QIF3ZLBlDWGBz93/HWCuQjDv/0IytezMetl67gne46lE
h6JpYDNvil0ob4pDQE4aGJZ5uET31EGlxCJuecAjDo/4WhIexO4YSb/QLdTmmxCV2fDss7vPwAGJ
EbczF6JKSEDAGKMGvMRVD1jc2WzqqTStuC1//nhkUhN4q3Hg8BpCCwNv8qUHmGaqlhpxOR7NnsF/
SZZ4sa1wfqicZYvqnO+ezs2QWAwszmTNvEHLJZmuBJdzef9q+13v9KLy5T1BU+ZCrgAkC/zL9WM9
kIrwovAXWNK5LFt/wxzGLU++1gDUiHiSORYh2xdA91qovgdULHk7+XLq+fUxOISXwRTqmCxltwj+
g74Exph/iShdYwiFIQts6Fhkg/zztSiLeBphWvMOCT5RwdXiXLAvH+oFhAVBs6MqjadxZzJ9wGps
e5YGsiAiypDL45atixV3MDG/xRu1eA7zJr429UZFiWcshLXDMvKvzljoZalfQtb2Ev/QvG7YjAMj
8Y8XXZzJ9tvPJvpM9JcdhoKeX7jt2CGg8zlx/0eLlY+AF93mUsg3/raW/Ic4mudjoS4ibl/Orh4n
L+mgL+yNV9FBuLb6Buuxlv514xHtepizQyE3cwO9a9L+YS56gOmzj+feEyMPM3jncfJ0ah9e2Xfb
EsA6avWEE3h0+DoZyHBVX+3abLmlR4bfKEu2lwejBYrlTZtS/Nuzt+CcEmMEIy0Hk2eqFUIh01ed
1PeVAxooX6pmvlftOYrnXFv9bm4VHulLA2vylejsGkmxYtD4eT3by32zB/ufqNh5Oafhv3t5nl1F
I9BpXrenVdYB4b+fXi+NzPtG1p2+a4ocqwXxMR+tO/MJ0BsxWeqzWBjcOiBjoFVkqwV5y9lRSJOI
gFIpOwhja0cPb6Cvi0gjAt4a3RAhDysTp/jdI4c/VI5G5ABILUJayIij9DWJBnD9dyZahm6HyvQt
8DosooSTPTrsiPysr4j0KCRkvezBCmmy//Jd/cANcPzK9cajQi+thqlAfISlDLdf09q5cW7w+KWG
c34D82BDmZYsVAvl/Lv/XNQTQ2KfZ4YFsy2V0/Zy3ztplWIaUfyQnN6y938gygTE7Dsko7L4yb8X
m1vzjhb1xY+JZ83k+/Rr8jz5uZwbIXp7X5lsBUDMnoXWKJL9IHmeVzY5MNypm9o0D6GPXA14H/kk
KoDMHX0WvBEWOhssBts+OESNAhXJkQR/wUShRNN/u4GZmZSzpUhoWVQj7f8mdGNO1wplzVQK/BVw
OEGsX1h02rqqhBlZ/klCLDE8AeSarkaXehkWGjGSLJKbH3M1AQmAE+NCSfMpusC5J9g2l9lGGjGF
DK058RXG6jNTWS1JFYO6MXHqPW4htYtU6+3fHoOS6Fy/i7Sfx3DkQfKxD3+cBgQfjj8OQboN/vIp
BVNODRQ3XjwRyyKg5tDgicpYYEDi43wmX8unuHwpQXTaW6PDkM3kDduYvE28H3AmZ/a9gV3e7R5G
VBOV5M8sD70TyfPMHR4407q2i7huUoVC+fxEozRpY2RAlsJriS9D0kWbMqE2jUFNd0HhvrbUDrLK
MAgUC9q+Imb8a/+efl6R/UQ6S0SZqmOG2KugiEhmEImRbRETyNg7AoicsXHlf0DzcPKYNXVvhrwo
VTNNzg54jRR1WUnypEzVaZFd78n1ZqwpyWrwFfZlcgrT1xK44BPeLfOI0P1rKh62SLYoQIMamT6W
pBEECbn1hTesblB640GEQWEtc0/BlOx+xUusfdcm50em7N6h8Pesov7SrSUc9xdrBZajRH0OGdUy
EQajUEmuBsCp9POMXPs/MXMoUUOiG8yMDGwHPCqXkG0UtI9pbTxNJJrv6BBaqP/wTiZv9iLJHEMY
taIRs0tAs/m0iB6n70Z3+u/f4/f+fRZcUeQknSIy3u8UyBz5XMt3scrb6vSpOW5uPCygalLtZUC2
19cjwFG6MDQBhr6oT32CIIYa/YNRe0Y38ixNqgv59CjTrtM3FN85dZ/uXzHy3Ri+p82gVEs+01iE
5tg0OZsUJtn5qjqGDYc+yoHtMLpxDqhRlR4p7hUDmmYv2kEnmdJfOotoyVUo2IqDTbJbHOCZoyyQ
jC+kyEjnmEV1GYaTwgTd1V9yzc0ZlyZqjoD94bFz7jgT/0psa4m/41e6j2BVNtg5b7gkC+FGrHQ9
Z7QPzbkZ5e3IQOsLUb9bz6odcHC3oJKkFyo6ysJT7JPiVqxCPAhlvemYmZ75XZkexJw1F8o87zMU
GAF3fj1NWpleoYdvKcb3ebLv2TJNmWpf/swIS4geVMY7+kt1mU4jxUbiH32LUUwROyvcydNL5eni
MVwcwuc2HvzNDXzhZE4c5NiOVq3pEzEHK/6TRuRCIUIgxjIqebyXfCnqM6jTKRr2EVzqF2SlFdPw
/AIfo+HZqtK72vNVW/LIyIF5fUz2lOXORXgXyM5h+7x9Xv4k3gvvW7XrpJXu6i81EhTbvZUTe1xL
tA3n6k47HoxEey6lRp8aY4h2FYWCitRMnm6SSXbLXGUkkeFbf3Gy+u+Cx4eDk7Y0ttvlPyotyrYu
WJ+spWsVeU9W2WBufA2ObOft5WaSPWNe8wUxWFzksg+ZXEY0oQux2VQWZ2GQJD3ZC65lmRBYeWtl
BIZNs1lLDwSQe5/nrw+JC/l45u04nze2+qfkNNW4zE61a3He26RAWTd+2tPUJKA1/fW8dpkaK+pJ
2y1z7dly2StNRpcJ3pwlfDoGh2aFkIvy3ScT5UtMWRA4djG8akynkM425rdkPSvdYU4FtkiVGonl
7OWcunVmD9PJWsThqj+97P8lP9NjmqMiYLG4yX+s5wIEDZnVbOSZPs8p6cOA9M2SqBywsuf5Xdwv
nWWew6jQvczVz/aeqyjJvWJnkx1lyGE3Z5aQo21kK2f7qiZaVq5WrDG40+t3EtKwg+Wvx++Lq8D7
YiWfn1Qbu82/4uXSScwK1QsWYre/1DfLeWem2szuCBJmnEQHHsOMQc6Hj+JkVs3Lb98AyraLWbg6
l+nH2a3UmaUPjdWs1Mzvnzfa1dMsI9xhXMtEPIe7PV4tKlk0RD7/etBgZJaJ2mm1ac/SJhEUqsv9
pXzJfd0skfyJFS61r10LXM4H72dl7t1GVHLhWEsvc7VJhls6yTKOoy3VDpLaJhq/2R1tmpnVZ7Pz
RzaX7qRX284sO3+9bs+vx1Uzd7vUEwkpiJrKDfVvqlCsXPWbV4zuNSc3a5drFDkii1pYP2ifbR15
yC4F87egePt9Xt6q4MTzrpkNAqjEkOCl3S4mNoyX9dvEmKtCNXmVTHxNvi0nF3lExsQZFX9LyoIk
+V1nT+XN/lKZuTulxKyRHq8HqcmuWUy6zHvu9/m4Wkpe68ebO5eGfF//R9J5LbeNbFH0i1CF0Eiv
YqaYg0TqBUUFI6dGxtffhblVMy6Px0Emwe4T9l57n0hotYTJ+ioWEbAnqhcsZMufTAKIG41sPvEo
uM46MwEe1f1idNJNMMK4TqnUsW0pJhQcLQVfORLYke+7cdu72kIPvWUA8cM3kKe2EhlNiPxDGyP2
r47G2N5T7qbG5xKCii03QVXOnYiI9qcWuAiIkR1oKn8NChsupBplUaEypyPeRMvpEVg8KGRL+i29
Z3/q235Z+O6ic2DwI8IgaaggvbkWPcDS4pwV0cnpFzJutrrnbHMKxSx7pF7wWxPAnFM2KQGu7uxZ
DtsxGc5OS1QrchfHpE5KHo6G5ER+eiGFLEEZQckkFwt95v5oKNJ8H0ZghaCrPJmjgkL72wj1hdny
10ncUxqmKyvvDmHu3/PaLd+owsU6hubtMm8IAVn3ryZjDm3yFLr2qkuTtWNMWWFMGOJy6UzCd5Pp
qfVR8UIFzYPWO2l4x5A85kQOOGVxKPkCjYxJpPNoAipNZsl2M6ylh9LSbQi5/6sQSBc0TYbzNai8
IXD+UsXaWYxBFbrR0ba2WRree5AnhUp3w/DPi9Sd4Qwn32YJ9uFATQlbqBQejXF1t5W5Rcef5Zuk
+429f3X7UeW7ku1BNMU9RweVRd0w1xn2cOFFO/Q4VFyUXZjVgaFQ5tbVo1BPEqwJwrCm/i6s3wQi
DnKh7ApAOpYHf5jXXPDjKq/Blc2KYQ4VhwjsMVsbwDSxefY33YKMczHyDee5Ye29bj+aqwZ96jBF
kjfWzGqOKnzccBmkey06trhSjUVnbrt0Q59Yz3lNIvqgajOI8+itqIKUkUsm3sn+PfCOPcPoBv5Q
FxOiAqG39dOlQtRGsjZhPJeFugtK8+Zy5coRcQ7jGEWezSIAPZ09fb6Q0XT3cR8fLn6XwCyR/T1L
YKe8/F4DHZ8/GmF/9jqLYYftczr6m1Iz1pL1utckSBqCTLu24TD3Iww7ZW28CYMzzvb6vZrWqzaJ
zooskOiMg7Nv3BRSVJUwjso3bVD9iYb7rCTn0NLngWRswQbKnui4FfRiEEYWKoOCP8rl6+0Ue2k5
1ZbzPtDng2BH68ngHGf+vQmn/Kj2kUmXQxEhpB5sPPmKuppjDGlt2h5M4jylYu+abPz0rXHv98kh
6L21z9QxlJSOlubuOo1DcBAsrfxoPcQsdwqvJ8clXfohVCbdOTgDzoIm29mFvVfhbovOX1mAlUpq
yDxlejVQGPvlstXEylYxGEQu5AdnUVsOQlww12qYkix5NId/rh0esgHPa2avzICVEW/RUCfvjQvT
10DvoQFXMkhrSqY1lYpSIWHnSlU5iJ3myVXtbCFV+W5yTES/qEzlC2J/MlwVi6+7mcZstXHTfe8Y
wBmPe8R2xoCoHVl80T9NVZn7BrHWsbV1CqD6CCoSheC1sUkvqa6SDCYhj6AGC8dLFbX7pi6/2sQ7
hX63lYhMw+AzC7AnxswtHWNvlnJtuf0xkXKR+ALOcXEr3WAtkwqaSrBrnPDYI6v2Uw6cmnE9KZlh
3j/VKBp4yJ1FwEnCKXQa8HlbsXpVbH0rI+tdY3xf4yYaos8upZT0Vbw0qSJ+i5DuW/HlsxvkRkr2
+5Zk1S78uc8mtLd1COuSWG0r9RZ6i/O1KBbK2DwH1d22Vgy5EsxJGpKXxssce0h1MmWXCRhSvv+Q
inYZUSG0VoXVjd/TEM2HVoVftRmtdVNHvk9d56PGUjRzXcXgOYCU9GX6r7IIZC0xRSpjvEtoL6d/
M4XtY9VVC1Woq0ArnmWskutV8gWnirI2m/AUNSM1w7UdPzwdxChLSd9u37VpeTMyTcVu1OnuuqI4
VAMLQz/7aRnBfMTq27/cXlDmMb6tgKDxJmqswgIEDhgQfXOr1CboclRBFa95KR+aQ3RMZD918obD
4KZm4zZlBqI71qaUzlI00bMo6Ks72kwfLX5THocIJXQyC+LolubWMcAAEXBjBaV+jT1jrZicLA0d
iO9xP2tzszHevaDaqIW2CqKCR0s4O49HODDKd4GRFxGTXwAOVSisxFmqJFhL9C49udAJnXuRLlKv
u1ey/nNNsXIKg6hyE7sHQNCRh7uG0GYAXLPiXUw2k5ZRZZaY/fDsN9ErZ6iqp/2ltImEF0y6/VTs
9EBZmgEdUnHuTbN/6z1r2acpUhthL0YYCAVFbu5p/4o0M2aaj9ne8+PvNBg/R5T6JbKVrPCBfBDs
lWo+GXjTKtpk8Kc0u1YYX7VNlxST/pEo59Ad5kHED40rP8efP9inzmTYUEafJnShwZ0HQi4sC5hu
beOLbMgT1DN+014lqKBf20ENGOcW6m22TSpoKqyRI3KRtMRmxDG+RtffcQ8kggy3KPgzNFwFzMiT
31phgQyCSXI655JTi0C+/OQREO/RFaSaCsU0e/eT4agl5UYLGEhGf3Vb//OU5pHGGrCykNhX0k1s
5oQOwkmPXicRKy+t11YLHaou16Hb0aEBNh979Z29DRWPwrlTiWHtFsnfWHJ3dpL1SFWs/Sw6NtAz
tCjAZaBshpE1p0VSDhz13AuPptBPwrkWhYqQusKFTk2EvyWhYa5LZVmr9rrI4o1tsqare5LUs2UI
DqXOyRHKs89eiP30wrXS2ciMax2y1pjCVmvqs5bIQ1iFb4nb7X2dGjxzWMV35bZIo+UgNWyrxk7J
zmrBFqTW13Zfwciw9LXHPHTss6UzmvSsGbP1HE3EKhv5e6U9TXOW6EuZB2BH409TQc051C5/RARb
HyWBG6PISVdToafLn6GCeZ/tw1b5MGkP/Kg/kxPj5whAQ5NZWNRtlNbFfhIqD9VqNhSBcYXu2mAZ
WG/yRGfjWfckpQU+wbuCng0WVI4NRWbrIQt/RYGqyVOG91b91MN2kRnMGyvqgRBCpGuj7NXYlucD
axnDXitjtivLaCUH7rnaWEmPlxjwo3COdYW10BnVdRT3hyIRu6Bg7UW4Y+swTKtjhXJb9+Wb7iMW
63De0gVaXXR30/Ho5R4jUaCEMnyFbsJMwSd0gBkAF7Ab5Ze8+HM78yYUf2MkEPj7DDWMFDCkxLpM
+4VoPCYr9YeX4eQVA4V+z4hUIvEezWfasRf02rtRyFMQV3+ZNE5d152j3kfSgfcpVOxP3RheNg+F
kSVbW6mZLcBGUTdJL1nTb7OeDj0J+MBiXouz+Ja4/anO2nMt4qMZh4SswuRIapqOjqwLN39aZcnM
oGbl27jVb5F4t8B09imTe9UW723f7IreOpkV7PyanO7BPvvlv0bkbOC4qOxuVxgmfzV/VzvFpv2m
Mf2sVERXQ6qe2wSGrtjlib3zlHAbGD3rfjqEnlGe4WFoGoR7MbsYRb9FE5IjgcSB6zIYeI1ymzpA
Zje2snXAF05zzJRSBwjUPkDE5BJAp5Cfm+xr45jZZwvhf5uchYHgoL0xPYb1ABrC3sKW1MUVLl4c
f2jjRc1eQfB0u4+Meo85Elnl+q8F2Yv3qDoN6quLtvLHNH614dMXz8p8Bhqz91dO+0H9GmXnTLkb
iEhqBWU6igYia/i2nU1sxuAxMM7w6A20/CbUc8kEKWa9jbtJzjrv0chDpR6VetvyBHZw4qOYnN4U
iSPuBeedalyhLAy1s+jJkSo3rgJ/dPgetV3QoChChM2HiSUDIn08Ila1q5QdpVosELjWrz5S3hR5
TJT1RGplS62uFHXZh4w02O7GjBeb77L8K+UuA1Uqbrn854yEXDFMRHBYvEfyGYwk3q1SB17hGsmN
y+4H/6npr1jOWyr1HvZ8ZOKsBo12VjOKJj6eDnpAZ1UD1zQM/ke+Vht1NnZ/bvmpp7u2vMbxQZHg
csIBUF58sJSV04A/Fdco5pnfWO3Z7EFnz92WeKG5xjtY7rVxH5uz2ntPg3UabPthl+YQhHyegptC
PZgxQ1x6Hxj8DSaVjnJScIvsHT7I0AUEU9rpETpr5TEynZ2SY4Eeh1nCcAXjFOK2khGOxYb5odCe
oa5qPkPlxIaut9YmogojuvfFs8+eUc1YCV5hmv4TZIEMGBcttqY6FQmvRxnYqxbtVsJMpy0IJR+2
JZuMvt8GboiqMdb8Vd/bfy1SoICGKZHn2gP3yEHbXHq8qVIwinDuPYgd1E7s3xPi96qjZLuCeItk
DWQHrExY6WiPaHi2mT1LOZpThLQHEd+U7mzq7573bsDCCIaZ7SGETR5j+DPClrMSXKKkao/sLTL+
deujpvyVzi1qbt6w11hKWh2yMWiM7MjQsH/k9U5v5z2EU4Nrb+c7xL50nxMEifydTfHof+jPqo/q
Ff2WF66UdsWgrrTm43hViqMUO5ViL9HxFqBLTYxdwkc5vebp1XfiZXwYULewtg09AzszLhgm5Pqm
ch9TT/T/kTEghhwFJglKxIaxe/1I1E9hLWVzNc01d0OEPqWCfpJfUb96AyWhu1Mxa6ABZsuEYKZN
dpK4FmX4bJpLUzB9RSWtrYHYtuUxby9qvCnCV1buXVBz5SPWz2HxnjMBAEbpXBWVYpP1WocA0OdR
Ktz9aG9yoPrNbUCg1V1d/SPEVRvLnwZ0BYsMQaQXT95Sqyiwyh+3eoTEjhj/Gn43BmHZkaEQj/oy
wIKEWZgJO+U5zXA0q5AlxBI7g/j1qTWAL6sgnvy7qm77k4iYPn/Icu+gPFOYQhfetrDWVPgRJ4NA
C3hGsqI1NI7wnb2H753y5Bpop9LBXZwu/ChdpUVySA2dditYhuZNdx6J+Cfdle+feYW9jo5+Dr6r
RihYvDH5YtXjTGvtelD3jDGZtFlvlS7m0phAAdXSZuYdF/4yI40wdDiPLLQmgTbrKd1ZnLfOj1Y8
bI8DtUBFQ9aS3PvsQgRqAtblNRhSCyJm8RuiCI6JXbYRCkhUs3n5qzWPVkNPg4//10+ILl51wbrz
MTnVcBDR2rC6xMvUUxE07r60EbRq5JrLyeU/EgBTEQjPoJNPZaoRW2Nim0bSF9E2M4piTaHeuvYV
olPKmbyacE4dZFPUixq7XXypJQebnWFHd94tkJxVsnbdjVPuMmDOeomQs3wLAFTXVbaq9Kde/jbF
v2JIFmn8SZs3q/kkg7/z+xe+9MR7xf1LAxZAAx0Ua4zLSku1H1BJMoyNR8aVV08eDGZfGLjAH9rl
xlCeWnVl1DZ+e/VTGe8DDU0LHy7bqsZ5GBG0IHK2SGUtwCBTOg2TKdxJPir/mLONs+D//caMhXJu
2ZiEjpWlHAz57OU2FwAHcpoyDOCoD2OPD9S5ivkBot2o88LyFJeUG5e6hVF3Sphb9tGXX+9MQuS6
e53iRMLzMNrfoXHDMGkgwRDqkVQGHpZGW2t0K8xj/ovd7pnokHRUs5I5GTRFydYo93tL2ybjQdoI
hCFSEdIbQnFdApzW5YFcRbdZ9SzaaDlE+RvywdL2ZXtHFq2nDKxYy3S3bnzSQtK03AoXv2anrkZg
JLXCNGLiYfN9lVoQDWOS7kVkotC7aQVqFnYYmacwSY5nir9Gfdr2N2e82MSecItZLsfohy0hUCBj
wMsuEEKyJquzCxPdN0+/W9o91O6e/nJUkuioj1V9E2fvzKnwOdvNqoo/c+tW0RWIixbuAq6CDlEa
Ig6cc4ia8/YUJtliDIqlqT38eCnY+jW7IZw3JxmuKXJdZZ3lu7phFW2+Da41z3qop+NG5b7UEiyh
kr1gR4Y4ij+fl8DHVZ90NBnevE4FAxf2k/nKJVS9wzrNNjJdUPgV42S0HAHh96yciz8h/3L6A904
S3mLkLOn+PCrXeGuMg1daH93tGmjJM2dVUKLvcvxw/BgADRfZdQuhuY7FNtOXfjZZ1kzIHYm6jNv
oreJ+oM5ftQsrZv0O1cLUpOAic8FhXa/9vvvGDIs5KSifW/Nnc1iTz20NPJZg3KvWlI4hfGm4tKR
y85bZM6/Nj/n1W5I3wXWiQg2cQAnGMFSWwa7gRkCQAcERlZ0RXuZD+vE/NbZ16WWiYiVICmWaToT
zG6MVio04bpy1jrEnSR4udHkMb2gcuEVqeWm+udr50DMR4eVdXeV9RaswWj9uJNoT+qLLvr0slNJ
dAogX4VddV37s0CeleSrjneqoBTr3m2BOZKPlt2RTcemLq9xvVJVd3wii06Z61wRcqOFr9JhceL8
mkvYn6E4h+3Fyd/zeFO7d6InAAUKDyDL0QWsr5+rHJ97rLLBI5guRUyi18BR+VPaR/RjYJ8qpjDC
UkOtYa+DHSsbNJNELEKAAWQBetr2gaZm33q/r4xlUy71XoIDwENdPaz8ZHEDIxFzGDpV+9w+WeOj
Qr/FtCLc+vqac4O9DudOPTC/+G07Fzc0h3jIkPVLVY+GxXMkD3mmbkTw24TUsUTPEFAZ7iXHu7az
ldegr9QEPuiqAUySLg3tIOU+9884oXv410Q1+0uQhLJaOT510SQ0MJQ5GAuyabGG2MvCUWYSgBK+
QuvPFvUsRVMhowuxFEn+SO1Ph8GrToadyiGHYKh59A1xneeEjaFhJRw/7cblHBito0DH6x2d4sP1
Xyjr4lea0+vFa5zrCbaMxi1mSrlXpolsoM7kpImcbimkx6DeyNdLeDiYlzToQQRK3eDhEd3DD2jG
T4Uew9MBC31g2+JkNOU5mwIrNhVp5BB/lWvEmddw5RshAGQd31bxkztk2qCSSpt7mzeHxH1BamU/
PBFPQ7id8x57X7hwJyHDFgYzemjJh5y3iz4EZB+OW0DiZjGH02g7yz6OV4VHyZR+4w8a0a3bBoLh
Dx4lHjFH34+8MMzprG2SbSoNFXusfdeOC0eYEaNl5q9WRzWkuydLIKhR3IVaMYcch53p5Ed17M41
cZ96ElNR1GfKuHuaFSSvMr9K2voh8nYfRGLf+zsG7DfaDTepdnHIOqXznUPekVzYyms2+fx05W7p
xD9V/mlg+l/q0bXU+k3QGhR8yBbd+myXJACy67Fq/ehGzt5hBBGZ6SllnRAE3TzS5E5XMQXa2U3D
HKK13bfrgT3z43XgqDCp00Ord+/SV05mx7GdkUSEGDFlKoz6VPFQ4ARxiu/CAg1O3p207e+Cvazi
1VTaaGJ0Jf9MdGoJmemH6b2SSjtP2FhrfnL1CrxqBgp9Y4oPaaU2a1LGDQ7Xl/DAwDU2aA/z7tfm
NiuADifXwgMENdb/QjSVBdqBBoZX3Z5kreH1eWr5s8r7RcbREurOKuQZi5lnlOVnxmilaOGH0Ohx
6Ih1J7/S4awFuGRMzqNixmj5jXcpjj7SYcOQY6kFjFj9W0zUJ2eaLu+RD8iZbIaJZ2mz4z9x+5Ia
EOIH+NEhzqOTQknwJSDl5//EVGaOB41d3uh/2MDw4W5NZUfG53KRKTeV9kYtdjn8iOncWqVU+lTo
EWpA/1OrF06GDpwVnxJAuju1JwWOSnM04f5ql5x8dLYcBcLbeqZEF9ak2Pw8qmdMAdWG+qAkIS/6
bHAFKCfOxaDGWUqFsOBgQRXQoWKuNtSXnrENS2zi0HRfwgKAY6xGdW75SxeZBvHV0SFuF1246tpz
AkU3u7gGuykQuE+HNgiBYruvi21hbtR6SZXi5Sto1ORC050H45XXx0TAkq4KZ8Pua+Tz17yslrxR
yqSIVsaZM+oY+ptPcE8MxXwZKp/qsLbYz8SHRO6F96kErHgol3S+ZovflitltNeq+RC0E1G9NZu9
G30hU+wRKQX7Iq+IZeRK9ZZxG88NTO4a6BXuwfg9KjgKQ2Vt9Wxi7RZ+fR+u0sQ85mmIBpBEOOpv
a0z2TuNDxx2tt1y0wBgziOu1tVZsQsKwUESas5+G+Re14trMizOjrKvCLTWY1srN/YOM0a+1PcOq
kmI+xCsofQK0B7d4AYAWqNF5u8C/MDJ88I366m/4h5Mn6edkTNEPYqlHfRu+oWaJfqFPoccB3hz9
omTpACbJCdGKZplvET/x6QaREVtv7o/9cACQTHQSaqaYqCT/Yj6aj/AiNxmT3DcS0xbtRp7kScc9
CBKg3ogPcFmguLPn9D1thwqsRB6EJgpm2sbjt5OonPEUvCs342lg5kYCguz8zf01f1v0Pywq2V4Q
pRPNkgfeLcIY+XKaf7DgFdqxiVuhcN0gJr1wCEyTgMkSUX7y64vJhxd/825hmcsezAK/MKm0P2C1
R3/O7t0fpn9GXFlfnK8IQyWpVz98trDFRxvvz11rG7xwCwUtjf/PuDr37mxcmZL9THjCKRKdIvxG
RsyFXgJf7lOemE7UJ+sD9vgLSbX6gTBKvHj1x5vzQpfi/MmnuPNB4P1C5WcgFiIMnXM8JXYYiPYE
p0f6PKIZAfRGdrCy9TPkHYF+HfryYXoKQsC+YfDqibvQ65WKg9j3V1Jh2tWH08zNEhoW5OKgNXI7
cMgVtbowClQUQ/W288jTUDUKiL7YjEb4sKyCZaK7Hgdr6TcgwrmPLf/a9tS2MoaorDIFxWbmogd2
7bOoFXr0+Nvy2HIO9tpscZ8ngJMK/mSWt0g18uCf3dZ7r+eNcRWQfdxGroNdHkYZuQItk0C91zgf
rPxoQoVrA4eokPgajvAK4cwxXooFAsRIuWWR/ej76prF8TUx5FYL82XbiYXeW3OB4jTXrC+p4zdg
LpH1xraQOtNy91ZXlHds8Po3/jAWMJB0hMf9yWvVaYiyjGfkpHe7x/bVc98zs1uNVrnRmaWpYYl/
VhPtt4roPA+1YxzJlVueg6TfmoPLJIZxUW6yroqMfJdVzOrratM1F0wgOGtRcdtyjuaNNx8uEy85
UV/IU5Gp2RrMS6zKiLRYzXKqznoEJOTREalIl0fuBC5DZLyCLxTo3cLWKBoWE9UWEfNvF817go7q
eYYdEfdQNhEtwdIy/6Zjb081wdID7kL2Phuc8R48WBcmG5ieGUeyiXYgnUGXxRszren6GQEj+N35
B3J5SZ2DHLaaxWiSmKBDtyZB2GGwjmtt+iWhQ00Sdh+xCUp47L57dfyQNsU5XVQPV0/qBFVpHDX6
SLo7V5YRN3Q/sj14ebBvgfYW2SutmVArKp019ytuXkpxW2UBJp2tM0RbI7GuuTYJQ3J+CoFUUD3I
BgTYTbYDOAMAaHxf28fxRlZr7jMBqYsYB3MBGBbbLqNYwl4oqemRZLCAtYdKg7vKhySCzgPzLj4R
/CJyA/ijx4IQr9nWR9W6gHiPThW8PsBk3rVg8hOr9N4AIxHpU09jVHBA1d26y3gbDsGjvnqcZ3Ak
eOjha7KL5SpLoG4SVkWCcQelG0HDlDZCU0oqjI7SW5u5NHbPpKIveWP+CbaAbz0TaPrMJgSMdf1v
b7813cwicQ5ywzffCNTz391zMEiQmisfCqMHzpTibfg1ueyVt5+cEAiEbhfm+tTRhIIR0vurE6iQ
zxMk5RQcjCnZOHN2AtPPZiUOC4KNftnBscx/8tNT5W1A6M8rDjiZL5fnsP8EL8BvjBzjVLyTt7xy
L/Iz/qv26Rdc5Turro2/J0hi4/JttlY3pN4f0r28FkuYuhCW06/0C4UqrGc0kPEX4uXgBzkyz9iN
PAyGOgyYui8IeeKeb7nbDu7F+/V+9Y319J7OSVuDw7D9YOFTXbqTGM7o2clLnafRVb2j4T0DaVxS
Exe39I72lINktVQ7CrL9JnxUMT+xmVq41LHWKqdSEKEw1btbWuJjUsDOKbATUn/EZJKbX3oCy6Gy
NqEafjM6O7aOCqTGUtBfsntmDv+pCv6j8oi8hleoseiQOlOcao6ASu1znLQUYYrLwxzRBVdaovK2
4hWpE38ChaClASOi/9UwidQPVtA7dV8f5ZPrFxwK/Rg4/IuFU6V4cot4fMd9V+/5V/NHwf1HN5Ly
3iCx5FH7Bi18NL/zL/2PERc7fj7/9nf3lS3rI2pZfjmqapTI5MOjTy/aGRZ4wtlAdtkTOR3yDrNX
BL1EKEa8BwMXqIkG7QcB0y9fTvLLtUzKKdUAI7+CMTvAd7hLIUO1iWsBtKdGbIek6cVFwTqESTw3
HNsFGvlpbeiDmoX5CayHthzDkfuD0ekxvS0ToQz/oDuxqSgmkL3i4CeXYCo/aM5qOA4Z5C2LZpiP
fWJs67ZcRuyaldY8TPvbsGq4Zosh+EsEYeN2ew2DSQ7jaTdLuFddJ2GxqK66UfwObgcxesT8W5rn
pJpyUky6dFAI6AJ3hV/jK035CERYa2XNWzOw/eg+q2hq2iUVhtMqDyGGY6sl370yklTT8uBWlf9k
aKyTfOVb3tFMqVVCRbkElbdM4/xLi5lQ8U4jLLknXnexUBBaBvazQlmlkYU9qcIsRHafUPsApVZ7
FGa3Z1JQzdOIjZBhZSc3IX6SIU0dsS6OGx0gglYjVWFXhd5KGDAjDDK7mU9rXFkJnWUUe7OEcyEI
kb72HQAF23EZUdBlo69zouKOlBJQlAU1XGMBlqGamJDP2S3CNRJF6luY/ovzU5Qfs+pMEkBPhRld
BDPnF0+PTrqOZN+lTDNABKPcDAyaEtDQDHvB6pn1O4YP34ddFjYzcHpEFgDKr9XPnF/m+WcRPExz
V9gW6spdwhOqjuu2vCEuL9EaRKuG9ROEgVkONChdVU29Sqg6hX0dbVr/cC7sWa0xuMy0ReOfERqp
kyiOZ7WauwDeULbaG8/YWOY+tI29GoilKq/o+ZaGAm0+3DkedmRTyQ4VNv9Y79YZhCYFRXcitz3Q
CKxUKgOruoBmwnDPbGIUwJb2lD687m5AUgOVICehBidQPyo8E87OcQfy9qqbVQ1LxcmWOTBQ3SMk
qXSWUQ9Wwh73XaEd2572LLPBTgWae2gchvedRzoaMRfaLnXZwQ0rqv7RPgRNwdUfz0ubj1D+aFnQ
ePaXw9MT4G4aS2/Z9f28YVA0uP6yIe4x7CdlNPcGEQVdWPDZrFe55NEcg1WrtqyW/iEoY82RrNK4
WzoWdCBSl6nuhTW822PJr14XRr0ZI3VpdO5BK4p1Y1sEzznrktLSBD9jTaqTABMKQ7yWs6ZpY7Ya
7luOqjRy0TZki8xtEed3O2Haiwo7okj+8Yi++RVzZV8uAzhS5sQxTmKAX2fKqTezcA9hbzPgCd5L
HSu/wIsh8c56/rFhDZoDXcn1YY2JRbYkAZZPBfJATTmqtSBNRc24iROyVLaa9W1S7qq5WIdM+HTH
XfAYlf2wcknFLDBBR1w+gtVFwCOUJNh3w2BjY8TPUc3owWfkZdtxbPYdpVJPgZFX1lJvxaGyio2k
ZWzJ+gyretvVEdVpvq61uQ0HysfAjVyC8x8xL9yzlDo715w3Dbhyrj2cMqa7F/dED9g4ogFOoF0R
w2Lo3VZP6pvlTWgKB3vlotLBSKjpQbXle+EGO5dy2e820sDJAM076pOPHJgkvDa6BB0zsWKwZARI
Y/gfuQ2RjmXBELDjZH3TuvexJGyxpTis1PeB2DhPnbZa3LRGkJ2n6ilCnZMDfizMk0HeVZ/ouxZm
xXQ85BlxwiTnEUbAmkaMzlt2LadxIV4uV+Qz1anQmklAC/j8WrIJyo8agl408R/6GJZojWvJ4DJg
GgplwQmiZcax4IBcEkXI80jCiyHXOuZcqMB57c01PVo3qrVvS4d+EwlEMRfTyY2syMHyLqBSJ/xw
1v/rP1PrFFbHSvny4UC03V/K8WPVz8hErwzJRHWw34rpp+hQniMPf7d9bbFQcMS+IeN964Fg9Rhm
E++Z8kN5+CdRjWmsH7pNzpepT6sHKI2yO3CCefqXpRLRiBalwDypCCwFA8gbh2wd4kwFL0k0/k6/
vwFKxE6GmYbLzY//BNkX/avGnDIGTK2YRjI38uHHluqE3msRjaMBjL9NpBBdH2qHckwNiNgPz6V+
DzXtbujY+HILl2WXex++RhGqs+EGnjN2N0VvP2M/EWy4gEBEOVVW6HJhpbL1t7aVY9rJrBaNUhC/
lAmlWxS7RCHsr7WwY/SFhlygVuVZVbm7kj7Ql8LymbnH7i+KNfuC2KPdJlRaqIy59RNvDFfKoI27
/77h3pLgG5AyasZt7HIyqqf/F4x8YwUs4xsHNYc3YjNre9SjVhGsOuTbbhDKhRbpw8YOiQyS+fBI
rYfuGunDjVXOp8I9j50K+MhVlYeU7JviQIkWsVJAzivr5u6zypdB1t6sdFp3VRl3cpgNP/Su1Tor
hhjwHE9qKYxVPAycU1lZI4FOYZ25ORJx/qscg2ijUqF0JottRM9O1njbYFTrA8IkKiSXLOH/fqYx
Wuw2Wgh5hh/N//sZgaOgOGz5sDnNwJh8+g1ZgIGekuLVpsgX/LBVD52Z9gfjvfP1SYjEkkU2+lpV
yNgwXsJ0553IL6rx6WmctH7+oQzsFv1ij6R45fbwxwfrpLfmOkOdXvT0oHZ8G1idtoUAJNB0p1zU
z8RibYYUySbekyAow6/XcauikaKVLK+NJ09uYb2ygWlLlny3Pld5XTLVJ6jY2AXswDx1uOW2mNeF
fxyhI43wCzUn23YNxToXmeFoOycwPpLmfzTdV3Mqy7IE4F9EBN68wmDkERIgeCFAILy3w68/X7P2
icvV0daSMDPdXVVZWZnHj+Ry2kkBCWNaTEWkk1lmi8a/3P5eRnzdPrdvtxdNWzJys/L2LdU1E6i8
MW+qfjB+1t0Gr8VA7F7iYmmHoS2V899ZcEjr2jScEPeK45mtolcwWr4tJ8bW2ulerjV4zbTCvGuh
VWqdCLEtJ7OvVJeqlq+zr0v31p3292+8Z9rXSUq54kWJbKmnekpiCTNBYMxUBpssZfzperJs30be
07bt3y/dwygMz93UCCExP3zlGrmX/WfB0wW3GNnDi6CVNNO4rl6+Tl/BaOX4mWzvw//3S2ZSc+Yg
WeUYDDVx/p43aL5s7J+RAV60wz7Fprfre4aM5eUp2Vn11v7t8BFe5PBx+Tp/3r+pRL4UascgJV+n
ivl6MTi5bRX/uFc+kwp9wilpHOtzZmiJ99vL+g17sLnrZpuSg9L7ZaTCm05UdMZN2E+Y8VDV6wmj
HBPb241KFSZ+b6lnU1NO9uZpOPgtfiR/l0F7gIaKssEJX870dZ/TPVVoolAGS7hsUABYAO5Cqkv0
LhUgAQWci6iq8RqYsclrZT7xLSG10aG7g1h0i1GyeWslOskPsJQS4PWO6OD0L5dUx638d6a1IQC4
6pJZ657rKh/OL+dJzh3E+fLcx7b6KNddmMZth8k9w45GINQ8PhAkRKhLjfR49/31rezd3bqUnxmr
8TI1JpNFrMiqtyupUeb19LqQx/2aHSnR5JPWYTAxL1cHEfwg8U3FHDZqamtWzedqpxxmmsm5uqI/
EMKyopg+aGUm2WVmAiDVl+wobeSaF8J4S3f18lXq6iHFE1UdBMW32z4MBQ5g3wgA/0acC8cgRw1T
Hihn55PpxH1yywIhjEgTmwXeIZnyQO+1K17eujCE4BLiyptAKpZlLMcp6nRQwvYiq3Swfi6SvZuC
hoMfA6lJ1hPwJMgPmMZLUxI3wpGe3L5S34ufg3HPZPvSPLc2zWRnMcYCBeIW64Wf7J85Z+WWU1B9
cBqT75v96McmJ15i9yWayO9tWnJkj/e2MN6GcFpQMIf3i1blUWSTbl6kQGHPffJtWD/XsO0sE7qL
uVN426VgXrBLlW9fl2aobmc9L53/UxZSjQCv6KDp2RFNMVpA4dfctKRD0UlyApCE3wImUCxwotuM
g2KNSV615i81od9lB/JLVIVAyrkSJhOKlSBqBxuGmfL7+VW+Gq50/2goGH3y25aCosLTa2eesXxD
hwLhamqY4F4JdYqnoOUBfPfvd1p61fvDMo/vpSo3JpG7hYFG3lZpVvXLnjvxmw3GCPIOtWz+L/9H
mjaA6IO/PMWKxuXp9pVtp9uFxuHr6qjafWhWbSdEQdftIvUeOj1t+2c52Y3SvRTyyyhrZheK0s04
G8mdvyb669f9a+q59Hn9SX0W3o61ZZ3s48fpxXo69vZiZ3kFZG3f32edfQCvy7lD2czu26HBuptq
5a62/zyTvix0M0Qz9+3Fx93xeRpR5JwcuvmnzHvxe9PY/h5/E+1A98Pn+Uq8lT4X77P3tDMj/4FO
9Zn+Oj0nhtnvCywpZ4Y2AEl3mNcYg+MwmhuNskoG9NIi/TUYmClbYgNQMWnHgQzRNtp0LfnYj9lI
t4ghWjClVqFVCIeRzOrmEkIQwLQ7f2NVV0x/IP/J8HbSzb/9qnKJK1K6lGHr362iD4IH9EtFJ5rN
uTIULJkpezdLi3dCY4CcZVjUj9O94M2N/MyU+vFMLgbZpeyNQWCnRSojEQQ7xATsESn9rSIG+gsD
w4URV5S3m+wZVKXzaklv+/b0se13qUWuy5vutXnsLbqF98uLAHQZOarWk9RJTCFETp2sLByapQTX
FtYOynzTG72GM1ckIloPuQEPQuxtllEBsnP4MoTvr1IVR8l9ZF9P++u2I8J12/Cl5Ds8CuCc8zIG
9BbLQVKAE8MSiAoLriCkLH4XP9mJggx7FQkfsXxM5p0nC/zGOWcLXflf3yvzEhNWZM3yrJepgWz2
D9nff8fC1iHlSBwv/bi16R1IrtiRp2+tWH9gF6OjoATgroRnKQZGGrkSjQucsQt5OxMaZSSf68Tx
FDQhiVoidPV9a/E7MSwXa+FuVDkbEZu1aOwHp4fresJN0/GWIwcjQ0eLU2gX/oCNkwM/3yy8578X
3RmyH9UpQ99f218I5uZl1aXo2VrTj3BgF/8MATlTchonsCwtywuTUrD0mVLmvQqgDz6CxQgjKkBl
nc048xq/Fye5V9cR3O3iif94wbMfBHZYYqAN5DEeUByQP8NScudKquNzlLeI3HZSwtZYxjBBEmuj
4kdYZH5vW59/3v/B/OD1NLCglk80QP5OWOFPvPBJxdh/B7iDnfBFySuAZMEb5g64EQnunUPv0HNv
HWSTRPdmptlC5BqV+A/Kh0XnhcGHW4/pzWPfrJjMxi9aKN6JCTBvTDif0eB9BPlFeGXms5X9ZE5s
sOvQFnG8AZWLj2tl6W3v2zIK+0pADunFbeQWURIxCo3bb+9Ds2UhqAIAZhCyf8g2Ty9BjbWdaM3b
g17IDZdhJ/BySI28iz1Y0066tm3ONRu4U3A6T4t81kur2LHk0p3dN3sLEl8YHRrhvpIwZ42iWzoP
hpmBF4vRMlwos3FwK4XRprapnT/XjV3z8pT4UZ4svpEUlaZaUJhdJ7r5KDd7GKhCtHL6VaDinmc/
jWBCJ9ctI+tfiZF3tAwb3IEmOm/JZWtVss4sqHA1qqM00eTHpaMrfbIOHpf89HX5EkntNWAFZWvo
aCDCigTmiCszwpV9vVrJ88Uvzn7Nh+3tTB7zTBpQ70ypziPNGbPvbvlpnCiWV/uISsnckEw+dAVB
1LaTZ/a0fL/8UfYWZS716/I0Oh58xptJq3H2/d7MfF8/99Vsf/dz+il8EQgP0qUV28C8CgV0Bh8G
qoPsGVawX0acPegwQJu0Czkimq8N7bKl4E1m3uf2lRaoOTPYtjbFpYp5WfJWkAKbCfqQh7f8y7p2
eE6/bmunt9nngHIWocea2RuJ9gi4FY+WX8mX9dcOTPqVoMJT6m1Ei3ZytMhFfljyI1qi3sO2e7P/
r+Vk67guo+rTiivP/y6/6nXGA1gVQ3IA06EoDrDb/OS+C9/n58J33Fq/DIZ37FxVnffezYz9/eEX
cxMxi9bg1zKoV0h+6MW1FjRJlq3Ez/Tl1Dy/c57/LLwcP3OvTsu6ga63pe4GVxn6NKuP/dzkTrIw
/ZwNVqPpdTDMZGbVVPHcSN4wTqcMFeLjc+qa+Tlmc1Dfo4Gr80l7ILtff0y32d9bLRnn1LT5l+vc
nJpJf14sevUa0sk0naHj9e+QXbdOi0x/n05HyeLleX51wK0KWk+D2uE64BmyaCZlNJlbupq4JD7i
m2nj+/UpuUg14wUyVk5LzIjwdW9BLvadneQwkSR0iQiSyDjyNzlPcp3vf1bzEmKkBVqY0kDJUAqY
jQ63xFMxlX7NL85Gw6ESyT0jn+182jDCVGRTk10iGC/0oXP3+v6shZ708ZIrw0Mao/v8vb86bRvO
bg5LOnHLxOplut/xlDmIJHqbF8MQceE0Wl5IK8GF09SN97zXptD/87E3UOJPJX+pK3p44fJWLGwa
19m5lkTy281usM8cbcJGKXmvrtNkX0rU5xf7BqpY+56TZeBoGk+rbrVHj5tBLTdiHZs+/N1wqZan
dT97S36FvkapnIwfRrDUmTl9zA35V+JO9k9n47qObAyYbpp31B+mt8zxX7pYYDW1es4fkAmeiGDG
25f9ubU6PmkmztNGzCNmTDd4NWGTXYXYFn0NFzFhFIaaDCeGfHVtsDZRR6kK6OEOHbNmjtzbXYV3
bPZT77KxujyZ56K0db8+L3Jo8VEnzzUynE/OrNuvVc8QAIdCzF6M3bxFjwXev6DOUhil4DDW8ZlR
TKcLR1HEp9vhcVjrfzRagk9AKkWCNZRAeppKoCRVBqpf94oQiQHHjGBtIpOnfeSEwQjmwh6GM3A9
wgBJVJw3klywCsOCzCKuLjRUCa9qBhpWPJgfioC6p4wTL3h77X4z06BYCKz3p9gyKbp8RNFdSu3b
dei8kooMGmeZSm5GhK/BHszXw/EpwaWAD2QhksPrGM3m9KJ9TNm5PtMxKTTW5DFZUqupcNwvuVfm
glHfnE02hbpT9cxuftXIQ6IvlQx1G2mKVhNKcyZiIH/JmzuLtONPKoNzRf2Ro/YuBQDHmg98/FWp
jHIZXS71JH83L90DfQU3BvZQx4ZawGVTIdpSJOOoIUmhBGXPzagpiAkBA7d9wEB3+aJWJECNoF5K
v2ZuX4VZK4f2E9cIuwW3uGRjxo9nUz3byoXR9v5RWNYKFCqSFVbWyC9buuxED4vVwASL6zk64WTD
BtE8Vy+CeozxO4ZnNYrMg8XnIGmy+plMKt3nS6lVQiMD1MT6IVUCEQhmu22NFttRaquDcKn6Go5f
kIyNrLlL5Ciub3IRAeI1+JohprxC8CuUM81ZO0Nx5v6xfKdxJQYn/9B9/rYIa4q4t4sjpTzoI1Uu
LsHpUE5IH+c45APFDVrqIJH9lzktAjMzNMkF1iAg8+h3Kp6UWYotwo4J3nyhjWt8JrKjrNQBRVBC
5Eo44zljjAbZfGm0xuJVh5XRk1cWGF2l39S3Si4OkojTIXdnPATB4cqJCARJHm/rNSMB5MTmNHiH
lQfDqWQlUdZLKPr4EvOZlKh8ogGmy2v8haDVPrp+HD6PMhSZDo0r2h2Jimi1WdY36nyXSftM+U6V
XaGu182fi3YO0MxYyHAt3/Yktiae1eTyNi+WF5SfF9pg5cKY8sTPxf/tJCOimQJVXaNnl6mQ4oFc
ePcUSqeucmSY7VQx6S60DSZEfURq95aq8oBgkXC4qCT707/pn9lgzjB/Pms+mGjGn3Fr27j30oVy
XgKxqGR6VPy2o1V91z593vuXzzNH0Ak1GjzZVLvYmMm3Xq9YYK0SGdGnK9rs975ZbAxG2ZFGYf4E
1BCwzy+FXr41m1DDzUXyAf97/zqZyeCvC2wD4H3NR3o+167puKsJDKrKwI5chYy2c5LnukYGJoS0
PvwI/J6hMupigu3MNr7Fo4RUBDEIfIgK092FLyWthFA/lSGOVqnRzhlbh/C1vpjSK1DgUF+Xr2KX
V7aX2nbbiLsJzAtnxOP1zsfHrlpEUpHlgYltfcfXQtWkyFDrxa+iKGvnHXWM+6mYeTL3fO4kMxnd
6Lk568Hl5UBecB+pPcHQ6W9MCyWY4vcCB7vQoK6pYyXUcmR57qBnuk7BJxjLn68T5VlulOnuvkBB
kmuZ/nmijNRE8DUxkmA/UCRmd+rNY18OvO5LkdXl5ufT49VIhQkwjV1HHXVFbOtszoWGlctiVWwq
h9F6MuiVirUiwWwXSksI5WPiCWM0o7ieLlbBZgmafydZetC9u0m1J0rb1de6nXqBkaoJZsUARYSP
cIW/PSktLx/XVkhp5xWi2xVyMIvxKtDTq0m5N9NiFAMzVxiQdMykBVocDEQDaly+qmjROnM4EUoQ
TJdZqG0LXW/JyNoqCsDQwQhGIIakgwteYJcCttI81nfRjUqTizNR9iozvJGtuaCEYyJcUg4BMLHS
aM5v8K61U059O2eKwzO41SdKTwBingx0dg1XYDvRq1SJL8DilWn/MiKmtMdnjHapikpaSRPG5Mdw
5wIvWyiqCzXRQ48/0l/pj9nwBlYxD6L5wIZax/9r+3P/TD4Vm/eXaxuF1NBxYPoJmsLUwLE1zlF7
kf2Vj59pdWQKNpwfIq4I3iiZdwJj8zr6ld+eG1qaluXxZ5p7l0oAlWZ1dbXKBrlWpMOQlNG4tDyQ
aKiJOim24qZZ5tVB5zJOwN93lR0tarxVRdStsufiFmzSo9To0tgp3xaIwcId/7hoNtqtIkDsCXIS
5BKQ+6IibR2jbz6R1BXBIv+VBCKM43GyN31bthVsOGFIYK45NCR5fbKe0NwVmE7e4yXyDnRGFcm8
GNJOMfWYkwvSpi28qQbeIiYjkTfHCumSwA6LzuDWQ+S82+nAZmvLtUko04AVs0WrTW0WFOErSd7s
G1Okr/tbY555yRk0v9Ty114xfkaeJxdgyGM+a+zuBv0/SpmGJnEcPxfmtWNOvVLbXN4LxGs4684a
gOFiNmpBE6Yzml8Nn2SxqCXY802pmJs+e2IsedpXL4c6yhuXj/yCelI0neFCVvd161SDxXq7LENh
fujh2UiqmVZfH/yZ3RNmrG6ePFDOsk4Y264ubxGdViQ0BFq0hEBsQUW7BCssfM7VWPlmOVizQWxR
UBKCJ1brXlDh8TPxCjaNzWoPgwMsXRvTbbBDB4mg9gdFmX96Y/bCOjhJAxMzUARl8nXFJ3hmhDeS
GMORbfolXUgzZCRYE4aaQgQuEWn4sssLu+BGA5HyiZ01miWZ0LG57+uoh0VGErIuJTX9uEKZxg5S
G7SdM0omRSU1IhIGqYQAZl2vQObDU6/upbDZ+pIpDdDPomjlx3muRIsIbS1h6o0v9kLdjalUdWoB
PYqXRmb7jL9Z5IuWq8/jOqoLDldmXqMWdmGoQPzTAMWpZoHRATH6WEsmG/NTLVYNFI1R1YzrpLEg
0k8AG21Ts6sb63rCLmaGQYqLcX06FqubQ32VQB6h/kWGqzrL1beLFyoisUxcMJBWGZK4NvBwF4lo
VnwubJ/yrEty0Wwfrc5P1uR5W41LFeZEJaW3hZpATq9NC06NaBkHu2x+OHbHfRDlcvXcvo7OCQTx
qWeSK3rc1woZkSBVegpp6TpZKSxqDKYwx86fugnJaJOMYjHosZ2kuHc1yLa6Twdm40p/ohBNcffP
dfiaRQVXBvFYmknkAMNKcZ3uRobNj6/CgJNoEyJQahDBqaTK4CGzUEuoB28qJ2OfCunCaJJN3T5/
Xr4RHqF2aiH+ngud/xk0K0zIo36Tw5HlAvSku34nDTWjLL2O7PdQJqB0EIw8cBy/h3N48bvjovUq
KFjjq3HxD6NJug0YzHP6QTsbehEqh7I1CbLTIn5fC2oSCYkKmEPb6ltEBpIOSMQF7N50osRT44Jb
4c6IFlW9gN7LChWOLgUsExcNw7a4jhyPjuAjofvhbbzZ03OF3knQ1QKAosFf6QcbLmCBIcWT6wV/
bBw3zyLX936UQ7Mdljz+mncC+vRN4uf0rR/7fmxx+K6nXoo9QZe6pmabKFLExHrglfeRfQi6vAUY
XAS1ccRs92B6Dmq71pftB86UANuTTlb7Ezy4P0faXViiAFERCQrtD908lM9i02jczDkgCzdJJwVV
j9iaYyibxACs9kDmxLx4IpKKRJveqqcQhBoap/mSTHhLdr8X2y+rkFXbWwZRaCV5gNjX1DcAXc5y
grEj2YUtuyXO50TQr5LynaW14GBDFpVzhGurVgQyAV7isjAxIA0HRuqvXtIP1micQHNGjRIgApnV
C+xZf2liQUOBZPazAZxqrpHlEG4prcbZjrgZoraVnOJnglOhD5sNQPEW91d2toy0uEBgRtFCNCwo
aSOVoHsdhuX05B9tGIfCsbUsRblLgL3FJtuKk3B6yeKzCqxd71/3GQqR5JeqIUEx+ktGelqLU+Z7
ncCEhyv5U61ImDFNITJiT3wp1XYkn21/8r9O/lLVBsXwhLXO6MbrDbDyyEVQXR9LZKTL33dQSzf8
RmJ0G1v/wPZtS4FrcQLH/RchuiC4VAw1qRrzkIkOmxqNYTjvLlM2kWz0LCYMd6nkPI+mxbaynyIT
h21uj/tP10SDAoi8ZIJVoU9hGbizchjoC76x8+0upXHlz+rEqDhtzJcAmspdyrtT8Uu4omTacEwl
lQ3EAZH9lGeD0qDOLKTS/tlmv1jomU1bULdJk6WM0ghTRkzSoQwT+ZRqKnntusAitTlMTtiFKvlz
HamUWwLyNKVzYhFrYwHVZCrMBzNQgN9ysfaQDlCbB9/BTZaFqEg4TAWT1X1jXKQ4RV4GKt+Dn1Go
cF4zv8im2c7qF9oOkHZjReNwOaaVQDUPbZOGMUQnffB8NlaEOOfvkpT10Qvru3NDSHB9HVdSDNAd
KXqJiWp1p03R2lLdtpNtMOEMV3o7bYgJ4pWNtydxqZ80XnXjpvErZ87nRW3EgUpDOVOh6DggpQZj
7mx/7Zora9K4IpG6ElSDf1iCzvp9dM+bAojiD7xsHJJrppySK2sESe5QwU20LCoytPUPrnuuVXqX
g9uzVtOxzuBaLalJ1depEqlF72AULbd24x6cc9l2drKj7nsg3B46SjI+xcmyhKMUErqpyVFCx3/n
TIXgVWqAOVMxFXp229ylU+U89YnF8+pxStGumimYd49Kw8fnWWMbJ8qpOMIsTC7Ep3LWNyK+6IK2
4VSiw6ZAITYzxh84+FQCXhth6JQM9HLE1tjnvVQ1OKbqEDa+qdolZVrSz6seBQd5jO9aLdHRJSKo
4wJ3XPm+EqeiY5TaqfCeU8fXBPsGnEj8v5vkuD4bkB4NAxD0zSUvx0sVRE/RRaTVhsjNaslLQwtS
euiI88rpQpXSVczdle3NuVFIVk6xpvOjhCKekAIGseCNrov6fWeUrarPnde3GlQQ5L2vVKHicTWx
k1Z94nDqfVXWqj5JzjbSQBxQA2TPZdRiUbcpNVHAjtSzBXZGREoQ0exQNezmfEnsGuvAYi1blUk+
GcTF86GL5ojQl8u8XltgDhtOZXh6ON4p5qSF01zY0LNDPXXHHGOeKVYKvWBAD+ehzSmCiasnmBSd
ef4OEEKagQVc+dCuknZcnaWs8wwUpLDuwiiCKGaZW45BZcbYe7iBSbfTRRGoNKIx7UfoH6PkZP9p
jg5P3VALoj+8KxxaVQeVYzZPNz8Rxeeg7q5M00mSBSXERiWy8EjvV616rsapQDdZrKNLqk4WNqar
fK6rRpYEVZEDdkoJ0UUDsXIW9wx+pRzCz1l2Z4+Mc8owU965rR1o9o+SvaseAbASRzQlcQKrmZqj
BRqdDrUVaX027ZTLSYTH4XnRIu+HCmKk/RFubAxTo6RJskfjuGZRe2xv6JdhNiO7qeWOqJfKmApe
aNe8bIoBbDmhkOzb6PvfuGbbL1/TH6n3ZDPu5ccuY9yLe3hMpXfV+rzt0tohuffp2/392suOi9/J
XrZpJy3rl+6Cw+G5PvvZ1AqjZf87h8TvzNKtC22sdnCOFZhiBUJfJbnvqwhQkcApgA7U7VNF5iZO
3RUK03AOFEbXtkghyKqQ5RSUyfBEWd07KYxnOzLxL8Umx4qK4Grih0z7RDvwVqrlCma2EplMKxdT
DKXfsk1dq/npvnHdTOmdz1Vbf/PSaXi8XJ6Xz6V16E0d15/bOaGYEtUwJWDRikQFXvJ6uN2/M/k0
/mxO053C5l9udf47zTPNPaUoC+qSPz0jsWQztUeOhXBhpSYKjTNtjtOoeGph7w82L5tZa3l/2s+f
dsfnWVYUejsuGitgauAQv+6KdQ4N01xtwCAgSBoSIqnOc7UDm55ifYNYFFdJKYgvkGmxJhtXoeFg
50KmQkhDM2y6IbYZ+dc7TYIr55XAKVk4nuloPfJFQVqBa2DKFGhR2ccIyRjDYzsByI8tW09+LrjL
FhOemx7FUGkgkXGvwD0CFUtMfDH/WZwUOzap5852/PFlnPp2Ee19XctJur36jfuhIIC86Em0PK0k
1lcJw02Asg4PIaFVtvqjeegZgvy1g6UJm7E8eIqehiIo8UWnMaKhtZMO1ohzScH4MWgoIVeb3Ivh
K9VR+Yw+trzIQ26lftdyVDwReLrLdsBDPhz+penlsLvLoWlppcG9U6FizXZiIxs96XnCcKghEO8W
cwcV4Hv3bSZ+p1Y1YAoTMOUikzO6ImZlRkhAQKH4PVCA0sNTk/CZwcmgxm/oL1ByKpBa9+bgcj7a
NdqVgbCjYyvx2FR9VO1cX7N/mjbfsWVVnn3Ph7mPw0/ua949idSfx2cyG4vXQX/AxcpYqPEA/U52
jor0T4T0w8+gPe2wAkgiCQXQyIfLMR29NHc9fQR4X7KjUFBSqEyKzxaGbsFu7HbfvnOKo5LGR0jo
pJwkMFxoKJi75F5pF6gfzsNcaDozonRPQgWldvnJhMGX858ujhe+Q0bC/AsikvNV8zpXjgpfW2/1
h2tQyalaKg9MGwX0lx1Uvn3/glcvXIWfpKKN8C3w2oxRuv/4T1Owg/Yc5r6Cs+hwWfJVj0G2lrjV
9qn6ghmXEdcMa71gGo/0pp8xGxcPoRXmqwcylMuDzL1TS+VqIHgXjsiEVl2Ap+V+P8AbkgvLYfpv
2ir8+q9tZz5cDku//lbA8SmhPTAP3dU5q5oHeyp0cdSs4PsHMevfnI/S0rXNdmwG5ly7ICp/bV0+
6EkscOF+5MP54d1wXXZYNFaXnzgEWlCg4QD3R7yMda0r+ABKSMwxr+P71bc2Vdy5+46SjXK16U3Z
CypXm4Jm2GKMlS8azsbKTyUjipbiU2CJ4RvldCCIePijvj/J/j04cmkHBHlmettzphiqQqWojebW
egWv7tP4T0+jLFaOuvNXRLSKz++dir+JX5fZ/VdqusKWscuv+7wcTocGoKxc/RIrG7lQ49NaBCJl
DmHY0KfU91gyTNKbY0iKntA6vp9bg84NB0O9h+RNy2RZUWl6hAFUJd7Xtn9p3r+TQ1WyqxAScW8Q
Z/tUDZkANtWDMmcYyzwyxEFiYGn7eOg+ThufViWVX0c+QtokFmcmWYRM1xXyQBvYGWOp6DlQbrEU
AXZ7voB0DJyddq+JhpK3UjkjYsVhBRSfb8Fw1UGB6G+YWbJyJSrRMnVlF6HQKattpINhJ63HC6SC
D204YlJ0lzuOEEehkzX/5/LK0qU1tpNP4jL9AxThiEG2Y6bCa3jHGs+Gf3Rv6fC7iQ6JJFlZI9MG
CKw4MNslnKpeO98pdnhzK65ugT6pTw50hhVdQabMh9h5SufOEQheuSWdgdGrRRNd8diJfRs7JFWX
J9uUrzMFKB3IQqjeoAUuJ3gECLFa64pG3pO+oRTGxGkxPGCGLs2cfQgW0qP7qd2phWzURFnkrgcg
QoyzJiEl5l0eAMh56CrOem9m+Xbj3TjdSXfiIfUJLNV5BH8BJhbRuCADCzhPaIY6lZbTmlPJqQVy
VCb723hrfDUQPcNXOv9AYfVV59o6jdkr+/L4fCbzJ7PfgFlJZ+ixAfiwHAWf783LwZCy1oIiQENx
QYCgogNxpPttKv+qYUWIN3wNGAUCHCBAc6IJcFhPMvx7Lx+xVXz+xK7p4vy+cXVuK1VVs1oWB6UW
lh2Y8YFYADoVursvZbiD+s8ecCTvepdxehgI1sKLYDnoLH4efvHolBvtFUOwfe4mNgm1ctj7NnQL
/Au+WUBctpULqo501gd7JHubUdHFgL6DV7F3J+e3ZPvaOjTlJc/x8Di04Aq/jGUe6242dsQ5YRI/
+9axlXyzF3NdCdmjxaL8V+CE14Eu6qJwOFpWGTpDCSRsKuuQjqndsaCJJ3mvj0+LdAW/hQS5CmZs
e/pH01DleTPzz9QIHgzZlbOBhY5tLvCTYvMwunX1TjMjPKnZz+LXJQClOkFJKwZ8zMrxHq189FXG
QypurAY2a0p2D3TmBJs4nlYeWqu2q8xBH5vc0dhhp3wAg/lTwStwrFgFOBn2FY2f0HdgEoKiKwmi
isQgYU39vYJO4KAQOfArfHXgDNZVSZY2rKPxOHQQig5OXadwKG6cjg/UT+vc6XB/4HrwOEfRv/Pa
NT8PyVGseuqbTnqYxrr0QX8CEKLwU/neAhzuKsl2JZjbVdAYcXg4ZdRAnifsK2NG2doR9EBCaFUh
7bCO7XA8alTmKCf0VQ5adChUioecW8cagd5p+aRh+8uDtvSaqJlOB0JoQWqd6oHrk2smJpS4E98e
IFRtPczkIOKEq2H0jg21HaUUxnQfJgub5OU8pjxCFC1tiFRKLyEEwWZlX+U5MgLONqEy3ZoAccHb
4CP1c0K6hQykRjGQ9hxThyfHnosqh51ytkaHWMPUIFQa0Z1CnzLXOIrGGR+iVHWv/Uk7gg68tWgm
xkD5tUbe4A5D39WK85rn1cM1dndI17Q9vftLHg5QuxcZGVRPyyiBp5qMSk67NJ21yhaknKjoEF8N
r+jEWayEuTVflRWEd/KV2ErNIh2adS6fVJRIYigLg2A7WviWtwB1XHl0kaUBgxL9unCJl7ApsCaK
eIFis4569byv++uBNh7FXuFIayowESnCUQsrpMrbWSW5k0FggJHmSH4OJtT6PP1g4nbm26nxfYwi
lg1aHqcflAQxFvQ0k6Ddn/xM+1+stTSFJasz+LNpxvhe1f2Idg5neFTOyQzh/lcsyB/TknXwnBZn
VZDz/RSola2qI654KQ7nf2sW7aUYyc7x8jQhnMVOYZ25uwwx625XVmYps5UdIZwM63m9wbJyec0V
Rtmi2tQxOcrzgh+XeAw8DXlk6APmHOCQZ9kjDsUj9Nk/ImHiJ/93bNnw0FNfxVC8QJIExY7oI6qn
h/KQeBj221jOLJWQxR3/UHiQ4OZ/D7u8QLCzdqzVAdNvFVFg/g1Y8Mn5z9VCXp/YQGxEWjoxjxJ5
oiP1Xfg2LzyzjWglkdYezEA8waQzH3aSqlkGViCfT4xBYlC33l0pNdPfkRVHWRJMAKdVtKV2Z5vx
GAwvrQPiU5qMMkRXTvW8qbulA2xpDobpt9RH5oOL4+vlO6d9KmbhLv84+LPGzW8hame6mZGzNGRB
rtwDHCtpIJh7Yqr7j3rrsDcPKdYcRZ07Cn4gcYsI4EP1z/6T9krnMEZA2T0l/9bD/RC3+SekDmRw
f9k28r7sHP8wlxBcpEHLuFzsz/+2B0qV4RF/nn4BO0o5yayeUMBETAaL3pbSDYgcSgJLQyojcwht
YlyQDTXUssHQgfESQhPyy8/ZL/YuDD8p8p7f79+73uLnMj72kzSDIMr/jzR9oK2q0u/6EAhVrWtL
h6OWa5z7Ps3lK37XSswbC0ESMF0ueZIEWhaBHithULVL/Q693Ov85f5qVmHaoKLcXH3vh9OWw1qQ
9Zi3fOHC1cwbP3qYd75sd/V0x7ryJ3Hn+B4iTSPXODUfHPBsR9Ij8SjggsvbXYjBn0gpI7PbhKAp
91H7WCGB43MPbZZjmiFEAw+bTAcF03SuNjtVpb6ik/13mtZRoxQpRTaqs6r8SJIsDQ4pv01hYQ9C
DujZUNcEOmQEdag5DtFPlicTt02EAVm+PP1IajtkuGFXaDw58RWSQDIbtSoW2SdyeBHDGLTtsnla
pK1RtOy6EKaekcNN8zWhUqV3p9qWq9pxNxi+mx46I1WVs4eC3GO7iRLFxjn1dI9fTpc6EVIeLDvc
3NTTgBLNha7WU5aKzKmWu9d2pFIVGEWbvb6Y1W/Hp+zqWYboEmkfr3BAecrNOJcGbqGS2AV0X1xY
nwcy4DPI6GSAThSrzoZQ2+++4gmAT3i8tmWswHI0iIWDU94OKf4EB7jWwqAjg9GsysgBJfRf7KFo
eqzl4tp9FR4bQy3gM5PKZlRnkbuosBOfnUdOpav1TS9CqWyI8EFHYLEq/OoBBuQBt9JnG2b0dUKD
siLMe0H3ixesesqiePQZ/UwDJ5+o+i3Pa1242L76BcXQ/lhzwsqVlUeh/8dhR0edrLU7iL0Y2hCh
qMQYy1KVk9MruYJ0dagQvFGpigRDdnG/87IKxAz1m9SYIZv7BtAArMFYLwIuhx9UFX1UerZhbyEk
wDwfXVEckt/4bUHyDCd6yUWohk9AGtPpgU0Dnb2phpDsh1hoqByuiIxq9zi8lVOEEAG6TnRpzz9z
SCvQLAKnIX665+Hue/U9b1l78iPQiXWc+Fm23Njk8NK0oe5BpcvSvTTjfu41iGbFne17SEaViLa3
qe2ijLJqd62H6BQugSIYU8UYc6bCWHYfVxPTyAMvdZfV2o6gZoCB5eIJZAY7K6Si+9FU7X+95a2I
uCprjYSd4kaqnbKhdHCz7Zr7o5hIOz8gQT4weAzppn3ux+3ESBmlOxS/7fuF7nly+Dr2tSDTnVC4
b5q1k3HGWW/+Mn9hv/0cVw3mfS+Hxc/1++bbSZv/U9DJE02BWf1uu03uY26HiQ/1OqfgRa84Camu
V3VRegll/jyStvrGPXWC6l43Zz90D96WjVKtwHA1Hg7+XEq58ELUcGoNN9/6vPrI7oZ/UAw7lNNO
MyCP1SK6Wlr5cHesVwTG83A2Tvy6yC4rFMrGS4IFzkOHnX910Hgq56G/82yqLNdieHmavlzfD81F
L1hHFn4KzdUkqe07I1ZA0y9awWd1Jik2iUv78mlyYNknm/QLieaivVcUCFuGuRr7l0wTw6597h5f
8u8z7rYyqnHiO+dMb7G6RaX4Tnxvu/n3Et+cMu3It213O9p2s36wf8n12Fyz5k2OKIi9JV9mz7u3
6df0g7nDx+wz+TL3/bWbeLqOri9cvHP85dcvhdfUE0369/0L76AWdr7Jl1GpR69kMgBMGpD64Ezc
XH4kns5d73eyqHvpxOu2sfo5/Gb7hgnMGtCQl6TlQrTkyB1LvrB8ONlRgnYhl+WEFPSn1KAX8jx9
P/5x8f66PnN44ole7K9eqV6+XZ/jT9Z6Pzxyeb5zkH+avR6f771saz9avS3a1xeK0HF30acZ37uO
Es3B+6Z97GryEXV8ybfS77NXLUU3R2b3W/qV7B07+078x6Wxw9NSRsgzubN6vQRrywIBt9VPvh1Q
tuPztENltJP6sf6kjIYJ3XuBwVEDvUn9pn5vP94qEiKcEtFfsyJlpp8okN58JfM9HclypbJS4IwO
mSojkgwN8HkpQhHiVeC5wz158I03jCYSY0c9K30qzX8UHD0l5EW6T7wbiTE9HrOrgF7haoY9vtNZ
v5bXGjrYAavqTCyAzdG9k7GGrLqWB7lqn/ARuJCVsbErCQKJyZqHxO5IQxeuahoWp3TKtqKWWdbM
6a/XVV5PC7p2uluUWwqVwYScgR6sMKMkVwqNmY/JshT0KLIab6VoPpriffa2I580dkyZB/3J991o
gwN4rHJnyj3zAoSnmt8FbjzTg7l2DHeofbRgXHMOKZSUisoe+UhrI72K+FvA2fWpdhDp6hKnNflJ
wOFUci8qSrn932DilVRvkv+rRFQmnHNyGM9CFSrLHy/XUNW5SmqJUw8i7GJ7+MebaRvUI2JMcAvc
FBqBwQay7IL5kOj5pDRcobnlYoWowQ/ll/t4z6NkqsUUqkFXwI2k2W4Oxj41/iLtdVPlsZmetHrf
zbdYUSPd8k56jZ/hzU/Ld2S3J431xt7wV7BfhdYx9gLjKnNMTCF2WT0kskJ92z/2xZ+pAzsVsHbf
8CTW4XH0cdvwE4xHdCQWqFrb4sPtWxXg+JH2FP+EVyfpuSNgpv9U6NuOBVwoGRkObvKA5mJfa6V/
+yl+rl5PNbKN/eJbyv4rvq1e08/ZZ7KUHUbw9BQ7Z3NXy9bhm4RzMyVh1JUE21/fc6+bnhrn1Lx8
b1uDP9B44kdyFR4StPHjdJYDfpgXVAQrl5v/4+o8dhTnujV8RZZwtqddRc45TCygwBHnfPX/s/mk
MzhSNU1BAcbeYYU3iFeh+TBSTuUB4Nu9OoUrd8d0gvLLzk1Bl1WWWIOjJ2BD5JAfQnDWZUII8iDC
DXYjYjBEGaissfp+N1HiIJZy1l+xBPdD8iTs6hHhhYFIXEGIxOvYtvjh9JBlEQuTZYWCQCACF4Ef
oQrNNAcvzjLGIbhUVMjO6JJaNKsZrBEaMFQXfz26l/SLsQhnpMOm+TZeKK6xF7DJE78QtrCJE8UQ
whKoEVISX1EroXxH6YQTw2ny/F+gnwRIfIHgeksPiqALi2oygfVFX/dP6+gcSZMSklfa8TKb8S+J
Ly2vkFgayIX9DyPSpoF/PaGRRZyMbF0tSjzEbWSkNGBJbKFXzII/YAc/6ohPIpsEhQ9SixqLbQPP
GCXGqCwpLQuajkvuis4z/ZdiNOjXbTWmBJlEM7TxkKRuMNHmzctxk2PrNDQzZFYhOg2tAVQJOqt4
PKEhNTbzSdNPUHKh8dYW2D/8yJfB2wEiROpaEkUOU2tCqE/ZiR2eM0QAT8+NI6bujY6flY8C2Ci8
rzOkA0Qrr0VdlVQbQMJbFQOd+Is8jLV7yx5MthIfGB9E78Y7IYKg4K5eOInGWNoXb5y6vowV2iDs
QhDi1OeFrYDxL7aCHmTq3b4wZ+IN4RrXx3kzQnJ4gsQ9jLey+OUSFUTyFABYHVBxpIwNUhdV3HDa
FCPZHqclvc0hQQMvZ94RROwg81Gjyq9CEqBcU47cI+4A62EAxyHdKCc+g0CK2Fk0yDgFzFC+AqEu
g55gliBIuvAY/wMcre6EYQxvYhSyDb0WPXwSBSYT8RjXkZySI9XQxFySedZ/NONpDgog6R/fifCF
iIQEiPSCl8MTZR/fMbjtb+1XHCUkFaDf4A6/6XGGL/s/+wHegNZlcSv3VDa9J3mFGf54F3NCkc17
As4j1IqupJPfXohC4kgQRFSdwW6nyHyo7sISu7tL8DB/SrqA7R41esrrNBO/pA1whhW6BMdkiwPl
sp2WLCAcKScFQA6JHIOD+Q/XgzaMiP1ppj0JvqAvbaW1/BT24xnbeLqo3p9TTb9PxYza3LurdKHN
3J29zk6fk7JFMXvfbAc3wo1SRCTuGT8VKIHsFTuCpj+xaF8/Z7YM6WAfkvnnIc0FW9JbKEv33e+D
hejI8WKGCkvN0rj1a2UZPgY748j2J83zJ405NnwkYoltUI4l6rm0F2fr7ooTcUMaHQ3qdCr1azu+
GUgCYgqAVqU2QqL8Qpbi4k42Dzx1W3Tmhz0JmSO7p/YbWN5njLpTuQsSuyQjp/WcGOHm+1DXSUcr
V+qhHjsAmbzCpLQnZ6tS98LVoLA/e1XbeY1TjTOvAh3QdcQWZVPu9cZBhNyJvRGebgBTWzef9YFH
1uv7HZ+uMRYSR7FGTRhtkrTUd714Rau4+yDW0V4JJlmVoBoTsHM2A8y7I/GwmpaXsK76Wcw0iavW
pz77gSCWBta0DnD/rVyWvrgESaNH8rBtUm1HVBhFxi4NWmOXNb+frPJGNi7OtH9BSssuq8fAs42d
RCklis1q8/1NLVVcJwcGNEWZhbXwh6YUhos2tiCZWo23bQwQDHa1yT9mgTL3JOrTYBs0CXK3rb9M
qgYUtkv2owdmPLNg1MsftmE9f0RJ384KZxBgMuqG23agUv+N6mQSW3oz7qqELVYDaI3721b5FC7e
EBh/dWGI6FiWA6KVM3VYOxa1A/GR5VT1c2fTqxGSo7A0Hct8R3bnbwNxozRZyxEFD0vujUXRFvPv
c4Zj4D7RFuPv95HyzBxrVkzHPa1g1HXqXDaDHdsHLpHa5r/vnKGiJOfaMq/8mSa+YpHmFZUFWjOJ
3ZjLpDuK7ZjxF9lMbU/J5On3lWZsjqxgoC+LskNXQUucUeUPjFFnAFf6nkp0NGlU2LTWnFwmXekX
WlugSadVHqQw6Wam7NuJFIerILGUUWrb9qpLOiH1TZxp6S6sah0BK72zuo3sYDL2CcJqazp024zG
PLuJXOxkmUzfS2rUU1q0onX5lUmfhjyGAV+3mjmR5QZPNUMjc3cyqZ9kvvv8aBUGxlGJUxyqWavP
99ksYlUVz5aBhYQ4KLnebgarRI2pMShmvba0Npo0CNR/0kbGYg/7iu/N91ezBrpldn3LyHBA//Xx
zM5AbXdysytCq5/XdgfBwzXPdR0bKMTy0PdxIPbgmjUyQRtMnK5UEaqYg5JknKKcHRvz0Oy1XwHm
wskcW595JV9K41YDyrRoNBgupbe2+ElE3Zii+8h/SQGXncJ6nMo/nizKE59hgjuK44J3Z49QJZd6
Qz6PMYYP+Bs9RhGiDSkw0DtQ6Ef0D28P2io2xqE8/q0ohBRsHKVGZon/lw/3y2RflIlRXRzZMPdT
1p98MTBWfvg3gKei+KfW5BoR/yrpTZm2yqSIF9Znjd1ebW8cfaF/Xq75aFQKsBnuQqOSXVURdjAr
pRs53q0CgRCkZ6n6a+1rxi4U0yvwKT0pKtWd4m3llkAKauwOLn7dGlF9Q2pPGyDVYLZwDDYyPTZF
5jCOYfTZ466hE0NdXgZRFbITfBwU32EueFgz2ag4S+oYApYGzs+b1P2vvSofuFhbKDDQ42wRzgtY
3gbDarDOvbtbs5gr7HGwaXVU1msZiGBESkpy45dPLFFIP0B70VhoQIWYFNs6ryPEBCYdsssC6cln
prZI9ZekvmOyhSSggtVTCEf7Sj+4Cl3RSggMIArQw75bxTWXa1G4W5NzFkAJU5N1Lq2d8ml/jn55
+iR7pzuUoFjJVwL570PN2leXRozLwMUG1Rs2CJw25YlRJdWrMiGloeOaES27fJHQPVBDjBwCZMX5
Sc112m4SEymOWBu5RTHUFaymijGlRigojj/t5KuKegcjYql6d1Pf4Uj+Ty3CuRKwRZFGevpJQt3E
rkh1qGKkk7jHKRnXzqnXoeQooIMtZq1LVSLKBLA/TfWlG8zVATgn9w/wrNDeKwCyxh8bFiVEkopm
qIpyh9SMffqVWXq3uOqfDuAovaM+OaHpG6HdAtgVb3oTCZK5ghdJubRowHWLQJ+WISxCOgphusuI
Y1Rk00jB5GFVTzHZJhCq27mboLAzt5N1H90q64IJntOS7XAhixZETD1r83WRr2RzLfWLAb6dGva+
6xoCkDXx8UNRT0aJNuRCSVcqfjr+MGiIbzckC5TwKQbL0sj5zDtz72hzTULr89zThsQYTLWmrbdr
3oUxxzOqyJ4fRAJsLjQWTZ8QR8m92qpQP0ZUqyBM6Vh4tCfKh7SC4nJCRKkMpinpqorovbawzV3q
TC3iAxuMYUZGn7srrTuq5l/TPPR+HirUF0mvIxoKCUOGgmVYUMz0XzEyoAMQtXIS25NMpQv1Ie+t
8o3nbhprnmtvUz1V2sGx5q61AfDnu1MzmQ0qvJYQORx33jYenLX8lGZrz6BjSSQESL3YFtncyBZd
u0wMBHUvXnTXG/R1APqG2rU2d5q8tgo01Kay9cR/QS+2Zjr9hJvYmKnFSjFPafMceCf2fz04OOoe
ubsMYSN17lVIiq61aGVDwooQJgq8m5GOinCs6ksrmHtQb9IRXV2ku43upoX7llQEZ4VSe6rdRpdP
snQLrLUrEdzPCe/KeptV77Bclf4qofZdIz3xWfsExRKa0eQKYgI6LoBawtjMQ+7MOir23gVFJVn3
FttcY44Pk2IPIZ2l1izSJkkwVj1K9b9Z/ZtghtQJreMBSVOIs9jJKXd6sPCCBWLkUHa6BiFLUfq5
YNcum7OygVaEYyV9LX8Egr5sTq47M/xfpbq2yr0tV50yV6EXWHNOYm3RI3Y3Sfn3seeZPwvQ/3Pn
cjH9DNayvquSV0/NCdn5HOxEvDb8Kd7UWbxx7VXMIMwng27aSqMwXsnKH+3KNN0m9jmmPJfJWxVF
DnulJMNaRVb06gxmARx9nCzqsaQtFG2Lz82nv3nt2QzJbFmsaraM5rNXogn9XEqR3lyGgSiUwdht
DVje6okVtbIYj+oh0Q6sWoo39et14f3hCzvwF76zTvSdl2DOO23ihWcd8BrqcJHUcYRyQWzO1G6B
3ayc7VM65i4twEF9zZF9tLeGfAk1rJlgSUybYKoLuBQGbxOMcBgWfryrmindOEcceoL3Gf5NTXRO
JPQYZ647/ZCkB3Ts9BbwChoVlvc0gFg0KEytqvBhRQ+WBBVSt0aZAwQyc7aih9vJ7L5e86tyohss
pvDgY6FBuF+7et7j40+sZDSQdkGJGea/hAErzUuVo7kbU1OdcvkJMrBLK4mKRboZIlT0VyBDpLLO
zwvIrvUW7dWOdTZFHaifV+XI1Kesa1a7HWCDSSreVFR7mgHAUUL+7aCElA4WW5ZRiElvGulGrVEQ
VMJxlAuJJ4qGBs6V4r78LoFXlxCb476jsw+Tynkl+GAoHoYqU47bYp339gP4WKUL5oJ6nVg7gMcE
RHZVSAcJZrMShP+mFS33KNk6ZQdWYq/StP5EG0U6hdGzboCixeAhYbVLNGAxtwZIRJeff3qg/pa0
dP342ev3TL4ULjAV0NhYAlNpuZVCghUCR/9b4zE6QBJzaqB5OWtd7S1BWLfzg60ucmeZdqvQvMoV
1nHzHvxiQ3eR1IEUzb57+UFyjom/TaNdyq4saXdFpwFGCUZET7lOg8u6Ot4phZ6Ux5vOOJbaDVXk
f9o10YrfSBUY6bRfWN1BBi9XHFT3YWSbQTSP9TUKtUR1yzw55+qkNpbEZOpgFarXtEO5Mvg3oGD7
MeeRikDFTB4sYuNd6uvCH8sSEDwo4i2Bygd8R1u/+sHOrPYdSA/VpcTjHg0aRVEzZknTysUgG+nx
MUoPQXbIu72TdShkncPiGFi3xNio/sFzyP/ZX70p6WSVnz7KsrUnTbSRrK1tsfYeknpbl5vc3PYe
9WQhEHoi2GRMNtnU6FZlc6zSJcLDtrEtUwGDkCbhsejxDAFAj3xdBK4lRdBFtdVhTwm0BGqfl++0
2GmiwVPsIGc0zTYEfBSMAoBZGlZ7hKamRkmGDprFjm7DEPM1iP98cPL7qSeeuVWkaaRO8uodVCBR
QdR01Z1KUljdI3rMrfo2NRTimSOqJoRSdLJsIGvFIVBWYbbziLvk4AqVEmntREb6dKrEZx9cfUTj
EL2KyrLhtjF0qZ6q1NrKBo3duYN+vg/i7vwxNx6udv49aud0wSwHnhTGbjrN9k5Fi5AuTIyBhtog
MGV9qKbcpG4U2Cgda9eqP9SDJ+kbe+rTJVBvtHMq79TwUAEY1GzKmdTeuwukgzo5l5ha10uv3SgI
hH/wc6EuZaE5zjDZdS7GmSesEX1lgul7p2K3tlAY0tYIKiqEVZAk+HA7+pw9KFOvjjnXm5GuTaNq
LhrDFIhwXqSB3+FfB8qvIDkaKR0XfM6UrdrlZzAzO7Gprf1oHCJqr2zi+hImqOafvfSCO2Pc7QED
N9BpiotkPDwCVsl6ZPlfn13Zvsz2XMOT6Qn4JOxUvZVmL4Cv5e0p7f5KXcRP69g9StG2zve1D32N
IqlhbJpg03TjVALQtjaYGWTBBUzCQe0PyxpCC/4plrTvyltJAb3rDrB2NfdiqyfPIPKrnl35p7nr
gXHuwpPCClEYMs4Vb4Z0qKAqEK3kZmS28xbT1nKTFSutx+h17YOoxhBdo9pxTpRhVq0Kfxraqxw0
RNfeImvtWyNXuSd0zDMVhZqrbx7QPh/U94ASGbOsiTsqcNvAnFafN/6pUf8yzE2B4EWmzjEi9pAn
zsYOTuJDpx0p8bqXLjKYIkwDTEg3hKK5BC2YAp5701EPKG+ps7WKP9M5qlg/09ahYcsyJgOx0pK9
HV4zghvrmiNwUNyz7hq7TxdeYAIJScfj4yOzotOGiN/KYILut8SsinOIXGX6U7CDEaL8dOmOyllM
NSems4UfV939mflepnvo2bcMj2jCVKef6QTJvXY3RKGPJazHNbhuViywkbeqaBzECYHcGzu0LDqp
LrxV86Q5u8af40VC4ZCGfVc/PAI7KVmH3tLUYaR9brr9CJVl2iDwNFNSoR4tS8A4xlKALfvJtrA5
/rXtUQYFX18b7VgW/ClgVCMfkqciILFaA0T4N+4WtjPPgtUgQEiKnQSRI0BtM7sS+pUw7dypHa5R
orfNZe7eUvUReYsQpSHSp3AXuavqc870A5FDhII6C5BGWaZG3SZhhlYCtS42fFANmveqqQVT9xIb
DcoSpkXAtfRJ8EAVC51LaKxuPg1c7PEmKkr+LHwo6barfjB0qgmcMUr/sbzyWLHxyoPd3brHoroZ
BNs9PdIPqhvwP9IK5gxaqWxBlOo75ZZVT0l6BMpObKm5MU6sjdTvPXmPtDv2I448AQcsSaPcphh1
18mew2OIAK5yqLo1HVIZSy9t3kAC9E4D+HcqoihMZA5rn6MTy9vH4A6Ft1fpUXMADB2BsvYpCsk6
7W+ECWPt7cLfGyTvINh98o1VL/p0WnRQSDsu1b/SmH6Ku6ZR6TM14HpQP+I9guhFAxRVP6moaBlY
lllsVCx+hU//8hLq12gTiVTE/InSaSSUOlZq/e4SIT5DZ6b/Vdnva6j5zIYmYuGErKTvsVfzynkw
eIT4q4TAhq5B/3I/8098TnuZCgMQI8rhdrgz5EnUjGx/rUEAxpXExlFTcK4DhGYQtiflblo85HPA
PdMckkzzLg3AY90TbXy0LNj6wgqolrbvPbRAPLCtFnv9Tncedj2ravziJqo6HQBpS4etiXk9bTaU
9dtrhNcFiIpgmWU7Ob6U2sREKcCA8gqQ2pxz8QqMnjhQEtK8+odwlK1zNg8mbiS0jeQJeaLbHiO6
C2k1a/uRgQ8dYEsIw/2vqLEi8BWNBzaeDyT/+o+qXapuU+uzj3/6xPeKo5YMTDNyJBjMX0/9jCUi
l8Z59yaNG/+ZUF/ZRxJWD4uCPkpHq6/h/3zwiJFlCuN7al4/1UGlYCM3T86bGSFzCjmnfNvZ3shv
LWqu9ZJiQcqgaoe2dy5ie2RBteqo36VxTi9CRyu1OVnkTtFgl4gMZqg2OEfsbfvp6Ae/PIYeuKW5
Wm9czbNHyUBZ6AkiiLYiK+sOBFTb+GSA7efibFyWGbeyN4M+9gDEuGEzjz9lM0/FTW0AH7VixMEK
z2hmqua3s7SuR4EzOHV5urJy+u5ZNCkzCVkQY173AEabwJ4Ukc8A06ax71PLTopLqbvvj48ieNyv
fdKJtGjmFg1aJaAzjFVJIxcTq5m6DZhRpZZpYZjxDQX8jWmBPMlYJ62Ps5Ks9CnHbAhWOtLSHoJp
oagLU4I62prFNBrEyVzLdGURl7o6DJLC3Xs9uHCjTme2B3u8NSw6xZWWzrL/u/k+y0aJtLf4u+8T
/+/X7xNW3uVURaKTLiuYXpfElh/bLYdExN7EGHQ4y+kA55rMePu1Rr7YbmuFxCBH4i4Nm+T0kU6Z
JMeHrqqGjo6laRtS0k7lYnAOCjxA8FwAaW0WD80JlatElBeTHCwpEjEczA7tDtfqFlJqWOskLegU
K401abVOG1VITFR5DJUzyY5mUfaT2EzdcUgVAxIwWU+rUxulbgKGuAfu3rXlXjIwudLafagB8Or9
+pxVlB1VbRJ4zh1b30VaJsPBZ+FLo4+yyEm3B+2+cYdFsPAjBF4o5E7kRHB3fVzlgMNqv9ZUlo9J
MGTW4/4IcXqAhnE09vMJBgNtP3UaNq6b5Ax5Kqf9T/M2G8f4qebcTtC/QMkIeihKSB75NZVXZ/sx
6GoOk3Bs1FOvYIIjOO+MAijd7kJbUwz5cafK3th/FuEUzNreWQerbNosPht7Vk3pXgzdTX73dvZY
Hua7YlOugC3+WpN86z6rfbHGbHdcjttXfUz24ToHZVP1vymw3ldK9xASCPB40cYHcf8bsHRX4woY
pPerPZ29YGI/pZdxMHf1A/1zOALhFjngbTnP59ZCp60HOOFQXaGGo/L8zJ4mKBrgojn4QATTf9xF
2kEdBoUqiK06+DE0vghRvZGDdSrgkQeFI+vQr/qdcdCm/aR/qOinJbfuhaDt3rvYD/0Bi4Fg7JW9
smN9tlckjEi13uBlWFcDAX7B98BYlx4aFozMfCp2D35TV/BeDwOwKwPxDJuV+0JOgm6CDJbpRUDp
raknqCt9aS4/CzLP+O4fWFjzU7D6LLhj69Tv/w2eLp2/S6v/q2cDRPD+Vdfo7I6lnbHRrumcmsY+
Og0u1QWF5RHlood1yHEdo/QxcYchMvuwjxbtFEvYUbYC03oIV9WJijFgH0FJ+kLmaOnRzyNeKBf6
hUaj8uOMvWsDIwWuYzhzpqhgH0WRQMPDLB3Gb3WL9vXSWocL2D1Df1xOjE09N6bUUq7mKuToPkuJ
M5Wj+Gxx9cwhFbyzOVSmKAujAy3v5N1gOtjgxjgX1zI9u0d/6R45mxu0D3/pQY3aiTQsJ8pmcFU2
2pRaGK29q77yx+bPRl5Jp35czpyJ9qtMNT7X4p/Np9Zno/lnXKUVccTRmbaP5MW/pbu1rrgDvNyb
e8vGFCAn6AX+0oRGB6Teh3N7Xu3g+IB/KPEUgATGdfjL4LsIZAdiux/BIioFbkO0iIutdKb1KyNt
6wmgY4MkKq0sRknyo8pQlH6yI2O1eJlCgkg+93P5gXYH1RH3xoWn1Iasdf1AUwjKjZABl0dooXDg
jKyPRtoIHIMd619+dg4GRAsGEkCCa79zlybX3X1JO+davPpztIftBqMHyocv3hlJJFVoBwsmNJQa
oj2sAMSA4y7OPihAsdkX3kQ2ltDROWBewK2/DV98eooi6ot0nBIm9hZf6hy8I3plQnIZfsOyepEv
osADUefDRKtBSQpCO5TqHrgTCnXpMEScjVfS24ZGYTHcxQ+KHJ70wy118iIc8qH8PV1dhAHQJ0CV
g4lhc+rRWLrSvYnQEYTaCYhol/J3O4g/2B+M6AEw6XhGnJwzjB+a/iDAsXoLwNdSNxF6ZYK9BFX/
Ggz+IVNAxd07G4d+q+1R8/KADtzse4UIDSk7FbpDlA7T5LcEVIb88DX86lnwJrwtPKOWIpMkGFF8
oZi1wLsYL7ACFtxL4w6i/Kg/yFrSNdgkQLDNSz1nx4IRxvnn4oOkV88NqE/laD+asTNL7p87FF7R
OId2ALP7SzIEwe8LsJL4+SMmvld3SgFMS/cOLMzcV2+A9pBjn8R69rOcwv05AtQ/siRVx88WKSs0
C+I9Um6CBF+9IMCLCvyZXLh4QdADj9vCVGn/RaNkq0+8C0h75+SAp/iCdegGYcryRz+MHBbEAqAD
EK4gJLIV4J9sRZNlB5us3OgLWMBMlGxWHYsj04iaK1eM+U3jCrkLMb+5ipyt+sxVah/ymULRvt1T
MOmnDepAgztxpRAMk3HMkM8YH0LUZBKdi5d/828qqyIoiKO3p6oirbjhSU0TQvmoAqBBj+oW84Sr
zK82jgrWEDmsz4tmYf+AWsb//41zRhdFbg+FOyH8I7RZBEgDb4V9TS72z3gBFmPaZrPgiSoQTeDu
2O4x2k1/BuEvxnjHcFa8EpY7xh5jUKJvgUbvg0HHD58NRI0BOedxVtmDvXK3PvsCGRnIDZ9lRNBR
+0MlrE2EdLd2pO5BzWmjseAAOhlg9wtEBUF1610eON8AWlT4e84XbTXHP1sg1Y80toCcgHczH5+t
jpMhB1q90KoRX++F+va+OLIjtbSpqM0KHoRMcvjfKtCeWYHQe33UDyYlp5HlGHLVw99i2r1upyjU
btyJMSNEJZvbsB3M6gVwNkgId2pM7m7k76oT3RZ3kh5IZywhLIVt0f2LbyaNbg+EuP68hVEr8C3T
5gQkJ9xldyBb+hOMSPeGWW6vzaegSgNZwUnjwl3vIEgrn53KByjIpMoARvGlvQSkE4KDnp3UJwg7
7y/Y2GhPd8Lx0b5wgsjnOGf5Jt1Uu/SPI8hm/bQ+oEF5ylb2pV8UqwiEjSDw9lNBRAUPCJMyX9Ou
5Hyuqi0cVAFCjq6AazZUA9jXuLB8LvyHeXVrbkJHaDVY2vN63xyxoEHvmuuFoMyE4XtHdbAAa23g
VUyhS4N8Z454/IasEt1ZYE1fhxtxFBw/oFr7GXF06YLMw/sbnKBg8BV6QSXMUdCPr4Du2EvaP8ai
fBAmOfka3SdmMuot4Ioo5RzpCVdMKA9iIWUtuq0AkMC7AwXFWUfFhEdnDlVHVmgWRtac+sHI/G7T
Yl7aK414EhrVEl3922cc7P2bPodlhx3PYAnp58i6bFxNpFeELRH/01VlEzJdFFkxrmGsM/55D9ZX
FL1Yi02k4liRk+XnJWGsY+/YJNhmx+WcMMZBEZHQYB6M8Ba/AH6jiMltxwpG77uWf4PqB9izjn90
+gOcFXTwf0hh0hmLA/my1ujrUSdrqC7QnaCcLFRcucNjvMIS4DXE6bmlolsLNlv1bhCojrjoYgIX
22Ys5h25sXyw58ap3X/JsM4pnDSrftrDlUp24Q7xC0Y2A9zbxAeQ75BZ+0X+Z5xM1qtmlWwZCQKd
xnXubuqCsz0bsOMLqqVzKiHARpsGGQPgdhsGuTZT3vEmP7SL9mCc4DC1GDz+k2Fmic8coICZ72EE
LZRhtwqww5Xn1deiqJ5zhpNjuNUfxXiw5IX9FOhddEWZ7cBiCaGhXTD8o7/v2w1OOQBRoCvOm/WZ
H8YSlQJW7C95icEFvcJ5M1lZUaRnftDe1UmyBYYygNiNROtnCKeenUe9JIAEka4Ddqi9xVQDOFrc
eSWEABQ7uBP8CcUciDT2D7MOiCaf1N1BrrJJoePL1/4F81b/Mae8p9YK9C0TRbhp9N97PISmHF8p
AEf9hetyLuFEOKIgKkQ0xIp404ZcrZ1LDg9kljdGOQcaHwBtGHYaXHSY7jzDLKHLwZRm6Rba1pAd
2MHQ1cSbmSVbR4KjFcIZ9kMmaqClAGAsG/bZjB4pnXPUd/JmhGu8DQeu+oUpS2uYLi+dIrod/3Fc
4IzBdEH2hciG9ibvwOJb3aJfCbbyM7sx/zB7YN2tNEFORiUmG0cCCchTODbwJaodVybekOaZFyCL
nFzgpVwT1gMif0orkDtw1WWT/cqcQlpkrTqA7vP+mpPxZsNnGS3AFfu75v61mQ94IhOLsTEzn9ld
rIcgYvNFveD9Q+J46RkhEVLcvY39/NKvw3u+8A6EGGNlaABF+NzU83fnwGKYjSG84bAUCLo0KIF2
jmzR0biyTOyY8zzN4+GLLU04kXl79Yx/C0NVZVMLt+EtWSL0P9LFBrJmA8eaZ/05SjuWBMI9Xpoc
Rbj0ABX0qM9UPGbCfOxzi/f8MTHIf6EoJxAZHnZcROygej5SCIcgHmfKUUGhC8glaihsY/qDCdy9
2LRJ3c0HLygtIIVDXiYWwvFnpqDxg/7KTdCeZ8qL6RpU6Coy9oxXAO8bTUyVct2ai2M/DNpwQmXs
n/RI12jfctF5+yNAEmHllGwbgrcHGge8I9EAvzGWuLT4GoK4ss9o1fAwg4eDYymmpt5Su0dwhO0Z
GjA0g6f0APpD/NoLkYQ+RamAw2fr/74PB2Wevaf9iJ7WqYKnpNxTODDwa+IrhCv0LnnXcBZumxeb
EGeGsX1ubt3KR2pHsAnLg3RhSqOcQG0T3HcDUeu7GaZYKgOwQfwGyQ4BY0UY4slwkw/ZDNYbGPlu
xRfh+8shKtM/fBP7wdsHAIkICgCVYF2Cv3n1SzTPtTEdtO1hkolUgYHPbXEj8kN8AVAwAzFZQdr5
Qs9ZPmvArEKj9dRO+SqyML0ZAIo33p8da1ayizYf4j0xCbg7gElEGoUTOGK0jwY9ZXmeHF2ap0e2
rfAGJeoVwbxU8XYT1HYaSncb4wnsJvaEb1QOR2Ksf+7thQWXWAJTq71xs47sIKKBeHGWAFzvFMS/
sv9beQoh6CodoOD2IJSQBdpRI59DqDCWNH2IwSGuBCjtsgDSET7AAqB8ihAcPGwRv3RE2sJWAJFx
FR6GJ/YrPioX2xoi9Ch6sJMBoeVJIOnGEVYIgJrQZOfiL/kpwGO9W2BI3T95D/nnKdE2zn8DhAX2
bFu8fzYMFtJeFt+HTx3wgXup+hIRQMjzBekxXSD6oHBA2xXdiAt3+z95z5v775x6hv0P1rheCs2R
BnbyK5mYC3C3xUyadN0P1AHCEBDTqBQQWIIVZOTkBy5fcYetBRGCMQTOnDtsEOWCUI9qF9B8oIGA
9VFAYD0Cvo/WQP4HkojLy+IF9RpaALmxaOX8APwGNZ3/1fBm02u14lk+B06jQB6h0oI6B6EVKHYo
JmiHsuQJgDR32USsF0EInZg9aquUka/hPL7WJGNCgKNa1QcClG3wtM85NYjyL73mfAbYlGTHiCeE
xnPxi/3u7gguFCtGoHXC9weNNIaukM84pvsPuoWsO2SL2UtGMOtfD6xYJI/UeEQKghkj3GhwL9MM
Y0QbU0JlKAyekhUbYD6lWSJfure9Ju0KV/6Oc/m1eIbH4LxLkqKOGFF66BPj3k5Z/CErbpgk6iU7
gaOvwGLn02XEIu/Rlvo10cXwrsopnNOPYZgfBBMhXcSMgfpiYRnsQahA96ia/TcKuH7IA3EM6LWA
+EbuhjfhwiGAY17ALyZ3PgTqVU632EPwbMjnQnLgKrLdQ7aAZCRicPSHciAVCFnN4fBKsHZhFKC8
/PXu463hFUrV+DskuOr/vS8Dkk1HRARgD54tQpAHyuuCrkDAAW0UYON3WKEZBLOVa422E+sZ35uc
1V77d4avuU/FgIUBjn8so+RHEzpLjHyP8OTzCzWTCA56KmxM6Deo/6CC5GzxF6G9w4dBLhPzkt0S
ejSyL+yqUCdg1X7puBwBj8DCgIXMX0Lu5P34uhZyFkBnDzzPt9afnD1FaKNwgoCra1v5yWdx2pJT
9aYZCQFC+OO0o8G4vjRcaGHFS6RD+tOLXIOBtx5pL/uBhilAs3Owb8+Qhyl7FEdWU7wMt9Kj2ak4
V7pzEZ0FG3/nbfwV8dRMuhSrbCccKsl1OJ53fMhWEbQgFfOs9i/Zwka/ppti5cwGpw9MIuHjxLFx
rbmqxZt6HCcse7NaCUWu+qnuy4u6d450JISqQ7uW/2BxOXfEHWB8Aed0Xsx+/wGmg4hd4t5gp8Yj
PA/EwrGPL6xVnzeNGzL8d8AZ/EbnaGux9ADPZ0Xkf59xqz/NJ4uSf4dZLXAIQpqLtoj67N7O1lwb
nLUFZ6+0hQrFd41als8L/Jxb8vbQ0NxKk34dX+JnfIEi1mzzJ0tWoo0gBrxVlNQZ6G8WYh36Fqlw
hNq5MFoKAHRkv6yt/AlHR+uQ5ZXVzX1Dt6vYBEFg2uB2EFf+F0AFxDMBNA3xBAKb1FXP5p4vVLx9
QJsXJiwTwXyihBUCffF+bBeLOWQuxcVvsbCEZ/29T3T8zUtVEbJp8pgZxI8KbALTlTsjkMmUCRYx
Co1Clsy9m/vy6SwZTc6W7QIO7pM9Byas7A0hhTFhPjvtxPRhMgleJCs+tBJYV0iD8VZv/yuUARPI
XbXU+7OtJs+sGx4wtvv7P5bOrDtVJYjCv4i1mGR4ZcYRp5j4woqJQUZRUdBff7/23JOcxDhA03RX
V+/atYsOvX7SWdt8x0U9V1xx89n+5H/p4Fx/6AoTcUiyAzPvpXg1zIcstK9Rdw+Np9+AouIXfQMo
MSc480j3mWnkp4upVY3RC7gOk0abMmkoksTVwmGHOF10PrnjZzkqVdErXFL2QuUkJnsKZjGzSsjW
gKGTfvZuefbBMkfrCCox4s62xw4N9taZrDtmEu/dMzJY3Lq7C9k3/0YEhw5mleU4xpJless9Z9I9
x0UsLVCV+Oi/G4QSil+6cSOyVEwyvRjz9yu2UMhnYfren2g/YUykR0bK4yfdZ2S4gI2hvgXvdFv/
peSGyUttcft7fDbxYyp/E7lHs5iFBo6j8TGa6hQ/6PEzzMN9Rggcf212GYvSs9BE+Wq8cpz7FEYL
R5PcF7KyLTjJaGIe8vEd1xeHJVIIrDjtuloIr7hav3gC/I39d43zVi5Zct7eq/Bv2cviP9sHe4L/
NVCn9ARyM1CSttnpv0SIjd87AAbKsbh4vdNMEIayUaASJQ+1/e0TkoxT/V0+jWmzO7HpwAOYGNOO
SN76tawFwdnRf5qP6uP+Y+77JJ3ms25HdeEDavQgAGCXrHKPg0UoGiD3CGJVpWQeCMGpVGMye3B8
dLJA3yKxCH2eC09mI3dAMpZgiCaAVIe3sDyaIAL496jfIxwiyMVAAERRSBA7yCjd4mRSeNuhZRCc
IP5cdG84gE7PjKQMM78em0GDIJf10RM6/raQ8BgEFmfvzN3btb/vuwTvAJ+V7eF9iW992d+2GFkB
6SkuoSpk+4UmJwlDYMvvGg443aDuSIz1e+pzQCcTzjYou0BbhYg4clqiAAhNJOoSt1E1UZhmQoGY
cfeDKOmJdRK5iOu7G9c5HtGPtkevi1CZQJIRwC18cEwgzBgOkDSvFiiBzk54780Xu9DLntvLSBCg
WiH6iD0QJwQAhe1OgT/CZwD2BVmwXNKXjFgnCzBRaqpsw1/k/vZIYyykIwErQtDcW2vDyeWv6kA5
QIExUgFeAt5+w+Og6P/2V1RnhowA0Gfh/7uo6LPf0A5UTEFi64KOClsXFnPxmFjD7i4wYSH00ixE
Fb4j8YF3TQ+OC6TDhYLXnG4uMTU4KW8pXwvPi2jDoUC7SBZy6HwDxopxxLUll7evgxTkyxKjW9ux
I0ORhV3XZYmMJ78eHnsXEHKsFqaalJOAPcxW3KZ/8+G9DWQelHvgSg6LFtmCc6SYkXA4EEcj+EDa
3Zc1fc21eXWQjref9k9dD8vzjzEVFbDr6Tk+Rfq0Xxgox+BWJueNAl6EiQC2AFZHaxKSB3wmV8Nl
Q92EJFqkkXCGcYt+1CGwtycsxlvqFpXi6h5wS+6ECjTyHsQNVJsp99D4pWSNuKMJA7FaMKjA19mr
kIp8ssR9oWSrudJgAMLw8bSra4KVU22m82oKdZIMDUyM3wuKJlj8XneoDkypThQbEU8icU+ohhDP
Md8SFWSqFdC0EiKT1eGZ1OzvfqR99wchVCLOz6KG38S14CX13rMKLigbqZBhyf3AC4LmgYa537MA
UTATqQT0Wp0WmPUpNK5NoBQADCT0JSFTp/4y5k7E4PQNbdR/MTm3Lzk5MWNR42VoQkIS3YDR6CIL
pMVjfZnYq8FkYJDTRkTzH0BoCrzxPGNiMvYJeInhJXFHGX2UoWFzzq5SOhAlIIyq7fI9ASJiYpdj
zyx6LFrKjCWEGzqiavBH8J4ADxGWoM43sZV+9QB5Kye3o3JA9v92ROMZMAaRVOpg13sgS+TLgfmH
w9uo8gOpXmwKm+h2QdGzJ2AU8rkIGQGZs4Nlg3/ey+D7DVjfKcFFxTckwAkRHlaoWMM7CtCo1DJ/
A/po06FPzcDE5HBZzL/L0caWM9gRqxWADyGMvX7s1vd94/EYTBD6wExEid84EUYKZRmxaT3c9uD3
PBpNmTIsDleQBMK/RANLgieIe0ELfsc0GDatf9M9qiUxDS7gFe/S0nQn+3S0Fskp+RcJIPaGCgsh
NwIn1GJJC0h3ongJ5g9zabJAMIsOIP10C15r8cl2SD2SC/v9nPfhfa9iFDBbtFQ7EL9GB2FFLPvr
ysr0mKRfmDSsXjlrDjWLyRufFLAv8gATshli2C3XiKFN8aaDRdhXW7UTIqpbRjXNzkCnWTbi7Mhb
6i1bLGY5RovY+QLDwfVT22hdj2kXEIlNjPQoA5KcfqgreaTDCS9StuV8ZNJhCJp1GVLwdlzH1bf1
aS8pUPAOhG/UzxYnxFUQTh35LenSqJRtSfip2e58EjJnrlRE1pAKvYmXa4IslBxD5n0qAceQv5VR
nVrMDx2PqvJtiOYoBT08zfAyFoh8eh3hFLo5+RQI1Gf+CxlPxLT2T6i6RMqElCOFxaGmePS1uGEb
VkNU3w2BrUmmuHV0GO7BTppzQ+iVbkfwBRBSFOMSegZpz5stKAsIpzMhO5bUr/TX+s2pa/jJrL19
qYt82vqUVsJ3+kwXkNaRqAC3fTqjv9MqXbQf9l5bVn80DGtmfyv7+12Uo7C3VKqX1/Z3NqXG/HeK
jCkKN9s7hjRVHPoBGiX64iyE0v70gVr/4+lC9Hmf6K3dr4hi9OqaQ2w5xFL6oDnGtE9gbhe75oDd
yEQBKHUz4rTb0ey50GbWlJC+L81uUyi3te6SOKD9jf7y3+c0J/Nkft+MPm6b+/T6cUdzZHX9wE5h
oq++aEM+zeI0YpBvql0bwWuYqHE6taZyoiaYowQPg8U0D/Oj9YWFekSsYCTysWoMwJcMNHsFL4mI
L1EPhikh4ReQ52VLPpB4lWW8nnUHqsqDVZZbxLLdfMv6yvPs5SYCHr1dmrC1TdcSxTzbKgJEfzT2
Rz3SF8qts6gS2B3J8SQMgjeC2RPbP3BipJGoswVwKkwMYxsriLURoc3Dvylzhc+g/6pJsZPgnDDF
WGLIcGQ172SnWDM3ULxE4ALDKdYDKGCEYBCEl4RNpX0MHL7xqehyjiB9kFZEr7/dB0YyyX6M4erP
3Ods2oCt1ICD0QrmHcYBjkmM+cipFYaxKOEier0aQF0lMvwEZ0XgmtArazVI/EjUlmm/8reyNzgi
JIjHGv8VJxaPgJpi7+pOAjZtKUL9FofjJ9WYIB28S48RHKfNYtVgqTzSamaEWNdwwKQ5YXkxUd70
FzyMbKZ+ZduMm2J82TA0iCEdRf3jK4sQSPSWbntfOBUaIXMwgfAkZ/bqze2YW1+sofaKG8/7u8OD
CBR3HZoC8apyy+CYS3Puencojxx7RuWkHL02qQ3qLfWx92fhWV5E1Ou1Gw6YdqzOMGHQhOUsP3J+
zoa/TBuML1bCnnwRbBFxtMeEIltH09dWcqLMH2Npm7F7XirL1zybyguyPceI2FObYp5uRPOFtD1+
FgfjLxFaI7DOykrUVBY/MbOntfW+3HTT7qzfdpf+FpStYR+Px0F8AcGUzKF+FBQGtgiYG36yILMC
mys6F04Cvjg+BAOKHsmOtPgXJ5JtBMr9cusA6qFI8DZXWKz0V2GpodQlRzMd5gt6/s8eEyoW+9EK
3f3k/mVu8VLvP8I2fjR/z58HUZlPqJgW4Xu3+8OyXv8u+MqQuVVR3aNFlGEGW4vxph2Ez9nDo7EP
17VYNYWEC3dhy53nnhtxjjCHIyfWhlzeOcOdJYdljE1k5zQ7Za5uIHHpm9OfsoTQExhevb0eIH1w
S7mOJhrNmeHWBroTJnZ1xUYUO5J0txTNjrMlJ7wdb7AG4IN80eH0sGDY4HngwN7098YAcgYJ44xT
9DV3o516ZIEk5sF84UkQb7wHfAiSJd5blPtSm9y2gsnEedZYRh2DXE67Md46hK5YmTc7DVaTEZ8Z
m9dddYCvPG0n+i877znudRnCLZwZP1kyoEzyZ6GemdSb7PfxPcL/AGDDsKvN/Sttwb9vYEwnAi8I
BPTbp9Rf/Q45el0bjV9lC2FeupEPoeTKD09ndhD1ggXhtscnmaWdc2NPoDu97NypwfmL9BX6Oxal
PMQ2xj3jyufBWRTEgL7qmmDhEvK7Hg/uWIuDRBWJPh51nt0AHAg85U45EGgUKNNgbb9IN0ZKaaDY
BfDvGqR5xA4AVQcbtCgAT0GVGbkSgGYkCwo0wiwP+XKiiog0I9hmolV4ixGroKQtSmxAezcTGdUA
AAAVIRQqRGCYRyBApKKCgHLoFEkX8DzE2Eyhm8JPKuhSxQClpLJH1Sw+nz+u1NQ1IrCidCBNOxgo
boHelE5Ni4D6uidcY9VFnhNkrPlBioggQE6BMQlKlKfrYXWmEh5K0hQd5nLIZ0DML85ekdzMtYX1
jLIGsvmuSpG2jzV7ptZh/YpQW3lcI1IJKdiTARS9IukSyylyd3NOD5/2IgiiHqFq0DZ1z0WhTQOm
dSHY8C7yS/tRqEFtzr6Na3qBojJUB+q91PDaLoTBykeQo+IAoB6oqoLbgB4JgPNP/UMuB+CebgbO
AtxBFUYixeePYIQ6yEgBoJCmlIGSeXzWqND4AaXP/Mu5PZLz+l3XxY+WoiPUI/d8HSjRe/6qnkN0
1crxvSb/Uj8h5W751QUHQZEpnoBfshGo5DAFPT39DtPTL5EB+7NIUALoYW2MfmpQTmICTYIuCyGG
B6mRmzp6zm4zOCcTeAEYUyb4e43Gp2R4D62PFWMbIn3Y31fUj7gbG7yK3RCx1FSL9Ot8PMM5x0Fm
Oh/LJY4iM5M1CCHpxXUhvHBmc7ZkK0YhaxhxJD+Kc/CNSaGIJbrkmtDIZvX8t1dRv+BGJgQ5D9X6
SqyRqp4d6ya+ORAbfSeixTwAdiCYB8FCmK/z8rK8L8uJfMdMnZ+h9Wo+nrUyqcrN46zMb6Y9TW0y
uF/WulHu/uveHa4yBK3bSVpd7AtZWTOlR4FNHx5EKtSclSQNOtRdzPIS1NTWuz8k0nNva1WnAGNe
Tgb76afXxn+Yz1h/5lEvNXjHOEXSKXydP4f+tVRbcvlTmd2H1k9NotZaAzU4a5edeV0JZPOlUZgb
KdDXBagewRNlYijQHMhaUlE9S9U60E19DUecfBOYu3qxJWVtoVxntWnHuaKhGXJHxaCMMp1aY2dw
wNqgGDJiXGfA2/5lT7sWT7N93seaZW+lvo/V6lc/I+haqsn1thOZfcr4PJRRc+ril4ac0olp8iPd
8slFuSx7u56X2SgeyipQXuq4f43C+swNL+3Ibl9BWvycz3c/q+Hyd9nasoHm1lVvxGm6OA1a0FLx
/GXLn6dGNcn1aX+0kxUWsmLFmmIu71SO7l9NTsRf+zgNLTKTgypBoN1JSt5HudJOn6Myo3Kiieiv
XlWh9DRHCC+TYDoYVZBLjR6RNDOMLcMgueQmfTU62aRyN7oFUsuNUyWFmNbtthvJkhpZA0Gs7HZW
yVqwsqB/DakL8HLrZVR/2KNWpNs3GbWYHkh4PksULgzKgRSkJCvZ5GIYs1Mnc0eH8+Z56chuusIF
7M99uzjdLlTxlCeWZ1dXnfpXS7O6d9TS0LOdXFH2B9/lrg2b7HaNb30WkmvgG/cLOE96PWFmZdB0
+BWjR/vVSkASBOk0Wt8CFJ+uqHnAVTLRsczMPLxKlmd2pxhAiRKIVVlE16qZDtJrho4MaB1CNQV6
WPppUstt2Fsoe/XPVmRvfjYDGHNZBJl+R1VD9nMUsU0Dn665RUaB3j1pUU8KJphtWBeD07JXOp+w
CKrzNLO4eJCJgLPdP/MgV5RI14dYv5BT3qDtex3GNgtVyjLCkSeoaJ0KSFavbExRdTO/wFm5FgSj
dJTtTsoZHZfO/nie7PBeduNT8wjItX1cqPktPwP5BNep6o8v++tWHPOmCLMa7S2UWKV+l+fEsKX7
CPjtkbKLViP5bE5zmZ1UP0+z52KED2EXTwSFoHl13SSl6E9G9bUGimA2jMjqTWGdfp8pODC+q5si
De16UzbcJic3rrcP65rfwrv2YGUKrQeFoKoS/oqeV8u+yduFbjTFdLDZxuq5ev+2u8/nBS2hXr8j
rmsADKanPp/X2lJJs256PYG/P5R+03fmbXv5NmVWZn0QEqbIjr1iqcOpkCzAu9Pr9GejbWRnD+Ci
U1YmumFDDcpVY6dUFoprr+bh3aVXNjmnw8QqSAzqOvurq8+IDhvZ33Bt4Q/YsNAGu9Hih3ImuaWU
UGdUEcfQY+Wh64AArbIYmOphmptsglBYyM8Hlax45ls7M+z282SRwG1bej+prGsTqfVJj0dqPUGo
htiF+rwvpEId/FuP9e2MopmrVNs624BDpXbXEr3CvdFQzTk9u/JTtuRF3rOXf2ZqmWQZZf0GQwq7
UmKVLZTvUrpUAX00r+TSdlS7bUl/II6esb1RiENbkvWZDgANmXyNG8OcatIVRwgFnvHo3muhUqJ1
qOOq5m0lb4r6BWJu1hgw83boOuh92aUsMBXmnukCEeNKkVfrRMTsaXQjYu2wcpAJsEvu3ciaPaFT
tBd7jmqGNHp8XB/1bjjZOGlKVFjy+EWxeyDEq/lYqWxuu4zqqgMpU1ck7XD2+0CnyloedK0Bxhdb
ujp9yVB3++fqwZAyi+qnfnZP1+qJEea8RBw+A4UekR8wVI/H1r6l9bTQlPgiqfPhqdy3WiVdZ2Z9
x8fMnj8p4GGmwaO7KCzbL8m6xmVJbsR1VLrdQPQ8I/uvaHFoLPyN1wNK9ABnK8c7Ilgvn9HZVMzo
NORJf63XZkHe3NDe4LPqzVjW2JIYtoEoYQF2+XjWq3txucWUzUDz4VJTreiisq9SpaBV6qVqU3XX
hv2qAx62z9g+mA88kbNSnKPRYPm2kGTSAaKKlVpcdqOKTD+bPMyrrMwe9Laq3jftMERNqvwYmR7K
eT9ubo9AVy/RyC7WfQ07pUzPgZp1wEEXKbZaa3cqSVRup6PhBkeBgBIF0oHX7jJaiFDUFFJppGu6
tGVqCyqj2VmRw+dTh492A53McJGRl3zgz2kKirkQJMEwLZkupV66TFXee2H5PeRYM4ONAGJfsF8q
a3ZskGtrWZ9Q7iIz8LEr4/ZECjYPDA1ZXtUOGomsiZ5iLO85vSnTaSqxhcv10KASwktFokdv1XE+
en6Iuk9X9jD3KG8ppVKSw965HYIsqg7uV/hZKkdnKhWaFeWWS/T56nKSkTVqIuFwk4mSvEhI7WYN
zpUuv9Zafo9a9eGVsj3tcVyp82kM33KWRXKhx31GIay8i85nhU+R02nBItSfVAO9B9UwhIhZTWAJ
aFQJJvHyViXagDKVCjUDZdvsCZkE18qoELBBk/tGXW9uCJ13i3sb109tPtq7Pn2a6nyUSexRT8/4
WbWw5Mwubh7Vc/wAz3wB+Z2QJB2ZqzMFMzXtMutyMyiNBtUxCTFxlYplmS+jLGeWsPfVImDHUrdu
YyhBh25rR8fa1EM0RurcsFW/MK7hyTyFj+vg1fbFqw2w/YI1Mb/bfqebmZs92DEaCmxUqp22iJhU
r+ZTbUDMyfCCBa79pIr2W6cNc8KGfZ6dnr1XqcRFmyeatiIYUO2QUcJXpbqyTaxNneBvlFoAGnoF
Uuwm0LIwTq3mouJHlBMfdCn9EPokTfRG/l9IYWBbR+HFJ+VNpt7DDxu0ZxOLXd2OrZN0gZ75OJVR
irf/KAXZy0zO1j1+XK3o9ZDWL3s0v4rNkL4ko7otUdQ4V9hodO9u59HkKUHqlHtKqtseadHUBWdX
UVNNsqAC3IvKE5RGhnV/0e34DkQE3hwqgRbAnh0bIYSO+BEQ4I67AIVj7xGw0iGcOnwaofhCWMm/
Tq1QHtuLIn4inkrtz1jmk0V882/+3bfCNian0FPHQzAETSwEVtEHgDF898XnZRdauf8KThsrvE7b
uI0Zj77si89AMX5/hjqHAaWD3JFnemZse3BzXMO33MJNfdvLvCzIgiqswj6ihoUHzSCEk0XhjNa7
j7sAgoN39i1f4hiUefCocezwiov6W6DOCG56F//s38f3sUqNByQdI25FhPSob4xHAYWYQgTPXSTM
fcT1HYrVrlFncxZsmtJwFGgehTfDNoDaFGjTxWGPUai8zUHzFhqHGGKbcHM5WaQhAAakYdnf624W
Qa4ZPPyOzz0oitcEEH527PGDxYETuRJcLaTex6IjdPc516Im4FWO94LW/YpvS4jr0XVhks+EvCYx
lSdle6BZktVwWRIwRXKzjO4rkhE+BLGw+BVf9iccFZlgPMPwMq9XZ17v4a/k0WUlf2TRxT/Fd/dX
c5bgyV4/Sd1f+tJlZ+5+FO6H4d/dj9bT5x/Lj18t6aPlL3wUf3mf3A5LO/5t3L/MWwN8OUzI0Pb+
CNlGubdcLtf5uo+K2W+//E3dNXVp3N5Zlmsmm39y1pm3/L0GBMhcafK3XP+1rj7Bei7Wf8+oCZd/
TDU38/7+JI/q9jzOPWtJIo8vc79OMWqFMZw3KLHwrBg9adjR5ZD/48s8j9LxNabC2VhasJEgFwJu
TtbHaemNosbTfeqRuGTqo5aeTdokm+TRa1r9Vsi0k3WQyLPL0t7V436rTVqoAtzgST7OxgWk2NMC
tTkIsbPT4hy+ovuRPO7gAmm18YYY72OTr2jJtJ6f51pA+gEcT+pN3BAzo4x2jKgwep0GA57VbZyG
xb1YjawLEhbQFEUSUI/GK0Gs/gNWVniZX+ZX5OOLX+RiF0WwycfUVJ0VHoUfAhrkQ1Pii788jEuI
StB7nKI3MiZ0FNAut/BW53CFxq2rROQJRhWPqJsTkJPvwoJxyVqCt/Ru4ryL82iYIoz3IbqjjLQp
JergZVrjctUkgsUkOHRZlIZWCG9uyd3gpzyW1sMn9BwVFXNzjUEPTrE1k8fPMfY4bOJXAFduSor7
NFvlcyMcAp3rR/9cUDHTZT4f/ZAZQqzOXPR/1vL1CRsn/7DXo4W+HC0GCDk5awh5Btra2t7H1Sf2
JnyOzYWg9+O5BB2I5Q+dBjHI/KHQ0xOe2g8UIfa5xcZaZvN8Lq3NxQhDVcTZ92iBgqpHDosNN88I
0WkhjUP5LOdD1EW4dbvRqgzBUWYVNOkmOI9rOCK3sFzejgWsZ6DxfPnaNej7Ld+A82Vbrcs94QEQ
x3rPy8S3oL1C++eFbHmbnbfFut6yhw4N8km7nZF0ZD4KmNtKwDOspNxaPF3C17ZXIqnynYB6WouB
ehm3QYOZoIRxAGzokljmmqQ2VhgXArGkyfx7NYffojBIqbARXsKCO/+avCIWYDf3oT0xNvgvkjei
M8yNC+/JeO/L4UhMhcYTx4VFgU2rPGGOMDw8r/FYZDWRbOHWPjmBCHkD9nn/vtqAQtmB+HQJF0SZ
3ELx2ojqKOW4ClDfi9zzUgxLcWrym2YKdV+VSTZ+TawY+QtPDELAJQe9y5AOmRETTK7RaDUiEVWl
R4CT6SJCO0eB/YruoqcSEQaoZ8gGkKlyWtNrCRA+6Vn1FglEoHhoMUl9fBwIx/FntucHLgYYkkhe
PPIywQERQSLULGK1kH8EPRvdsSD1cP+8xjnCYgxJlIisWPKN5LW7zZq1OelDejsYJtTa45XUI9na
J4JIL79nlIi0TmyfbJ2xyJzVQiQQEttHfWLGO6hQDcNwki0p1r2wyN7N3Yt39UVZ+du0+c6SF3LF
3x2JqK7JxgNQ+uc8RZGIYb1+/Kmf1o/1IygR+qfxWW7Yi26KVZ6Um3NM3G346wFpd9z6mTJ5y6uj
CgSrQ3Q3Oycs1SPSE4s8WtPPpmn0CqnJS85tooLdNxMkcif4KlyYFfMMCb+tL3D994V6xMJIAL5G
ylwk84oLEpfE1/a8Rc5jwWeB6kvSgfHk5/k24x7lRFnsOdIDq3xGfGA2EmlELK1iWcVTY+UDtOb/
a5q/n5V9sWIqHm44C6t4H2UsxKI3Cs4rfGbeJNbhMhJmm6qtjEeDkYmGAIejqIFbvt9BBrQDtMDh
Kbrw/6huPDFyb8yW0oef6G7OGD5hNinyyA2kEJwnHjFRGP7igGIQizWXZKMY1IVHYqKRTA2BjFcc
DsZ7mWD8v4XC+HJI8QeyqO+XF0QgncXgrB7OCqals4kHJ6ndFZmy4i9hpN8/+HXYLOJFTATbWcTB
y4k3uRPzi++g8IJNXPtxEAc8mfEMXEhns4lzh0fii9PyNN8cRHcPQXBzZid3wyfagE/FF5dDYgk2
m8xZkW2dOcHZ3XDgRbyJ440S0YByKY445nnRLFoSiP+cB4NCf7CldGP+cTLOM3CqsxtjiDag+fzx
cpxNwEXwMu3h9X+XIE6b+SumSByH8SqOa9eJj8dV5iQxjYwD3sAxOG7uc5GrxWaz2O95YSEuK97Q
+ODkxotgxr9A/FvMxAXFR0c0hc+BxU+S2FklTvwTctQkTMRJCF+74tTx+zC8U9xl8cULIb3FdBV3
HOIT1yAWTrGEIunGI2EoxaIJR9JHIYHnxIhYiLs68HXEWvCLAx4drINL59KpzvEIAQFbdkw9Xpd8
fiBZ4DE8wsUGiy1mn0vel4NBFddL//AWYWYXh8VicRBn4m7SqZxxxqv8phDVezEvvFh0KYv3akW1
Ilot2n7hOsS4BZ/z3y3meXGn+lrms6XPEGNxwOTjIqCy+zb/DEs+JRb+wkM6yD0FZ8zbKcCGupYH
69wDTPJSp3G+oIg4g285qEg4V2cLVdODY+sgDyhe+0L83YWzzX8CXU7n/CRcOZTdQDTnxE3hkOT0
P6LUy0PbzUjl1zGqhpe7OSezfWHyEZV2f3Z37+EOLvsix3STytklie5M+V05/EWc1PnRxaPEdHe8
krvThOcw4m6iczTxuTj84bC8gL1OIBw5O38a0thk5djuz83jjTtWZcf52iU/SXhcdc4RDIgF5+GC
aPHF/piPcdJ7IN5H9Nn/SfIQCxg5IbaSmAHvdgZmsuElK+Q5uJiEv0r3yIh4MCIy58hAiFcDb+P2
iSd4Sjx3XIXMsrOY91w6o4P7hxVIvVW2h4rOSFtsWLS52+LOiBnGjSs8JlUTbDAEm80tfLGkr8QR
V+IdPMr9+MSAOYZE8SP+hqCzFC8VXo0pYsS/nMeBU/AiZ+Ij3JSI1hAEdyX3SJW+6Mhd4J1qslqt
jmKdo/uo3M2bxQzdbIR7KQwNFTv4SarjJINoSEQco+BsFpelMIExjWMnIjxj3tKsaV/ui6bcaFnD
sbgMriX3eZXJFfLRt8nKl8ITLTw+thGmk2qb/65aiTYvnscvEZ/jvWOOgeuAL3JxhYURVxm/JmIG
DBFWQLzzHIpny3DFohq83/Ni+h7r7erIvI7EvP93GaIptEPDuxFTmwmzEOavWPChfCnOxckpO0kj
ORQfoydY3egmmjR72w8eiztFBiezh05iCr1tKkIK7zeI/oaeKq5zVVPi/rjC94YaJJrpCneSttCM
y5a2i6/hQPSLic3HxO0Qzri4DG/zbrqyE09ZCfdP3MZYNKEOaa2YZpxhdQpWK8ldbR4R44bn/z/q
aQFFA2slvDkGEJ7fhqMW3gvrH+O8im6hFa8ox1IIe8BHcVyEFAethNAhTitoFxycw7Pn4T1imOW+
aPSZW/bijM4poKXpF+3n88PbBfrXMrHsTVaWt+pQJxEHE198YAPvjZbT+tSzvlYrXlqLl+w5mWs0
jifEsU44ha/xMxhcLUzSCCfFSY65u8rZxOySFfmbhAOdo+TWIX8wCfgi8jM5rsTliDWOhUd01f9H
tOeJeJLeQVcPb3hFY1eCcILnyaz8N4dRJBFLqTC0xBaS90XBRViRPclUWTFD3i+Ky5dc8h+ZaxY3
zfaF63BawExxOyh0uEDu6gg1+mjEwp06JsJcwX4KkttXuBNGLMndkHdwxTRB9BJuLzOQbzxgTGUW
D+5uJ+wrMsZu6h2PRwllFdZOLA67E/doYz6TgSbqLHhqjEnjqKEwttUk2U1H4VxY7AcErHJ6D/og
myKgvlr92G4I8gV/YVhd/USbyYvwR7RV9KmgvhwTmgpKjhHUWatpI16fm0w5Tu/soGzzkhIazm6H
uuiO31yJ6Srha7lTFyHBLDfE4u520Byn3LMs5tcGo9tEoenb7jBO6ADRoHKawz0zpnAvYlrDjYGv
DNtWUOSt32xmEdN9ovEJURdmqvylwb+DN0+09Rca2YE3Wr/wRd7clutEj+WvbKazBKPznUD3gdBq
JDwPv6yBd6N/Gb9QtqHhw9soDnIC6R5/14jVL+IBgpcnzqet1F/0lCJNaF1A9NhY0y4T9G5SC3+h
AL4E/U76lgWv/9YDfotG8/iFMLej7OtPJNss1X2hlfN0exTLB8Hg0tmUI2wIV5cirpmnwAKAggjF
All44LjUzxAqJ80BiJ/iEDASW/HdkpDBIk4iJjx0MobWxqL4EGQ6efFcECzeaPvizyA7Fejyc7Q8
fZz+7jA4dsWuOsDh+yLt9/8tEoQolKgg7rIbfYvH5ITW38osxNj5Zh9E1uzKzASbazSnj6wNIpCL
as1mjVIo/b79eusRdBh9YumQwgnlC8I0Oq1u+gUxDEYk3DCuFlmbAetY7yEGi/A6WhZXl8RoAKr9
c28cLcJIwI+CW450ySz9Qq8nzmbF7vZ12nGL01+i+Ymyh/V2+Sw+rtSioxgXQr/eXfHgdRbwJ0h6
QwqMniYREcdJduEYvJ5ejvODyuGvDYebujd3h07sgAIqEsM9ldRPtkZ/V/DUPSLlvQtWzy2E/dXD
i7m6KJm2ig8lXEJpGPgNkeGe6r9ofgm+FaMAkpN+fX4T5NL6M7UkTS0oyRCSmidkzPIZqK2+PPUI
VVyr6a1DzRzpne5yWj4ryK6k5LW9lYxKOrc21ABSF3SJf4w6WI4woOEc5ntoEUAJKP1At0JEB3wJ
awn7Dn0dRXHZqcJD/Pcq21jR19hSjIjiduzJyTB+eaj8tdBWuQAY/oqL3FnaeTD0YFWKdHBCyOvm
q/q6PlwyK28v6tiAdn6fYIP/obxHHPlBvo9I+UR5gJKHFhlNAFpIfr/z/2qABvwm/J7cpXxFTiUS
KJ4i2C7qchooNCCDAcn7BIEKLjJI6JUhCW0TTrmojKoIoBIWCGMfB5MkalKzSR/ct6TEEhOjUgGT
nByE8xhxriWrqHmAikj4gpxwWchi8AHwcwZR2wlFACpT2a1HVKf44bnhVwVgXRtHeRBKBXwbR1QJ
SBEnRxpqhqCNl3CDRHK3EGtiQV9D64DVReZBqIRXn7ipO3KrCL5UdIpusT2+bNTgNtXG2vj5eZ4W
33Dj4NVa6yl6t7dPfa2v7b2xluHyy5/qZ5ZU82LVztvVaXJDmBy56hxFuL/2o/qGz7y0Z9I+t2sA
YoW45fBspy+SaljjEQlFdgmaGlQJ0bwLKwFs+qvIvVG/2gOMl+4wgOSgQ7sg6v/LPSAY03/rPon6
K4RvyYy5vQntC2nXIlT2bf5QQhWcMUHeBMBh5BOY8+BS73qYiivYlECWpPAzxppFPzh9qJNOy4Kf
buD9+kN0D7OInfUMnvyZ3sdhOKTQdZvIXF4/bjiuH0o4Akg5b2kvodChhifodGir5QF0/vVVQJEX
SmGK/YrNmibh/oGKCX8LIoEj+y1CRbnto3dy0gCONDKtyHjRJuaEWyYdOCx59jD4RqSSSxcgMJoT
KsJYwdMk94h0qAMs39P6Qss5ynnchwZZSC04LK7cXjzNqJF1R8ATJZ+Q5sXibrgb1JO2ZMhbjC0A
9Ouad8/kJAUNpUtIh5rDTpwaSJEJnLcnfxm1eeROAwKezz3pAbAJiSO1u9MB4yxtTbwQbaLjT1Y+
JGGaDPRXL+uonr8lUoghhWaULx/EzkW2hvGbCx2FekmtrO8rgQz4XtA+ESYVygDICpBTQf3yI+td
s7M2/7F0XruRK1cU/SICzOFVzdTs3K2WNHohpBkNc878+rs4NmDY17YgdWBVnTpn77VHXGnzA1VT
e2lgFum79pWVBwZisyHjU+5yPzpAsX1ah7XflP+8aYrZH5Hzj6SD7/G7PlQf+iW+by2i5QUbidc7
nUtj55zAjcOkf8oC6QgJCj4wg3VM6X/Up/G9Ir7eLCTbw5fS+OruekAe9D9kSI7CC/zzdgxQCXEk
8xEAOlrxHF77DWWCXAyiD98rKlyITzicPg2/u8cI7M8D7an8gcT3M/vnCwdPhmLzW8Zq9GA25wHs
a7/nd6x5x+ZGp/29uUXIVr9kTOdvMDgO7YVYOFhlXnKIDvOR1UCmL88ZDUhuUluz0tg6TPSYmaTe
k/vypuGn83WP4ShTm5gt0OIq3j3pgnKBioKMjnpNL7V8SN80/D3pVd1NZPQRquW3Vzg9B8DI3Dd7
6sxt2hMdurPwwdvM/P6S0U3AO+EQwuzoL1+VXbkYN9gL1gCsIvdgSvdPc99THqMDb07c3W8qTayQ
pjORwgyyAETTIWdo4NfXxMCT3J3jXxL+v3+ps7wXXhyWk+ozo2kabj1gO7+q2CtjFuIH0cq72EmD
3Bt8ZY+33Fdv1qMgYHc6syW2lyxofv71qyvow5uuuDiRGgj7T/udggx42KRTkjiKhMWTbIMPZuvO
AgM81ED7jDNXSlq6Mn0vUB4owm+12zPH6pmkyZ/kWNvs80f8/oDjuINYZxF1uxN5Oi0R88o5tyn+
4ktEa3h6spnDaTpBKYQ++Jb/kl7J3LQtB+GXByHzWIM0HA8rMEO2AYYPmV8FoQqdIgzUv0ycZ1e5
4E5Vb4pFqNMLwwPM5Xh7bDabTV8YfXIoso3NB6od0OnuynKyHGbEwz3Bi8ekkUgfBiWX6SYcpgB7
UMc40TNc2ukB9xu6zzxbzvTG0dZAT9tJLuzMrw21A1zRY0P82Qp96lzN025EBl7obPDNcmRHDqRr
hd6k4qpB9sYoI/uS/wrIgn3DV3xgLIx0T+VhDKRg3EqRyaUV7YXXJCCSxdIucGwAoiBYhimG9kwu
bRK1G8NluMfZLx7ZHTi+tG/y3A3aj/+qBYqwG7pm433jbpgbSWe8AoJ/1A/qBZbVRkyjVMN5gBSm
3Nw6fDADAgJGnf/U0aDdCgx/rlQ7EAo5RXDEsSdsZCSIcXvC4H+PEerYXfE2MJP/MIP2WgXMwzjc
/inrv6Mby1hjJrQNJ5sAgbgrHUMeaO2y3MInrOy/cpC/bgNHsPCfKsJNrhX8PFQXOkoX5NXcMfSL
eVk+RDan0sdjyIx0oMVEzAuDKX3ZgATpH+m4fHbiLuUp2CxPbAHqjwGRG/QFb611kFfY0jHyGQVR
mzHYyXcqjyGFYEW29Mtm3NbofVybYOHW7UNrY16ofOhBGAxeeykf7OwDKL/+kvifmtvuIzhSYaC4
eAY8nh2es46pIqiNjdOyh4P2Rn4fd5c94sU9/wcBWXADcGH+ZKf2kB+63xF3RK5Qx+VSc6v/942y
Q+6VhBe023LuB9FpeMr+oZamz21rxDFIzXTaFkzFKcJUbk8i+YEhCE0+VF4efx98kT3cTNp5NIc4
s5KgfCg0x+EGQU94rTubAq//Q6fDxZ/rz4yDa5dfPUFD9bdJhvadfOJRgvGl0MZffdgwbnSPXy0I
BEsA5ZpZ3H5wRne+aERKTkyisZn4yvd2wrnYzIimcpYTOxMz5Iijjsmb9duiOGIouMKD2xEn7Jjn
Dqwf4c0EwqOaJmKVKe0r77x/1ZKX6QsfDv9ZoxxAg8sTD+XGsoEDm8/2w7gk5x6SFwMBll51L18Z
CPgDM5iSBZpf686nrjY3UYVJCCafaHfmO52htOlffWKHAZi0e/WF2R2dNfsFDATjN//YyUw7qVHD
t/h3/dC+Gw6/4iwHqqd9VFBJ2qvanqVXKk3qTZn7DKcZKumuAxpSX7nX5MzYots2I2R+wzZDPQmT
rNkAivKX+ZcPgedWYINDJQ7W6Fr+oa7mpf0UPBTLRaR3x4PAyfMHaKLIWJ/nSPjNwdq9jUcaXV7z
5JLFfgaFKuxw8U0npMuWSg2xvlv5yQVUyF7C4f7eVnuFaAd/vE6oskHAcQGOL8ltILBudAE4sd7Z
Mqir9507uNGr/pA8SKrXDa6IiQZRNBe9+qH41CzDyXJXwsrLV+t3TDJ7yySdySODDIJJPe1Ssutv
kz2wuZiWgBJuRuUE0ircUzBQDJY5hYtgW89zEB5Z1fw41U0Huo+08zcmutJH94bKPL5SaHSQr9A3
OIZPvmzFAG72M1ZLQS8wCmjXQLRgI+qeyPDvlDMTzW8sAr74hrpT5eLB6uz+8jvZaBGGsT6xEXwP
M8So/qFuMnCKSmobuI30FquAC8HCwcowPuFOwyoJX9hhEqpczd9+Lma0zrRSdtqH9d4/lAPbLDrp
3WyT4c3hmN27MxnRHFd0F4hOZuQ/MBtKACyWbCNcpE5sZ6sPacarL4PHX+Qg3W5tF+xkxac4OVja
5ef6urKT2+MxO1cQGfm465dIZJjFaXcfWaiTh4Glr/9FKj0zhAncqvpXJCbBeMD7wrawfVS6PbjF
fjiii7I7V7vXYDhNt2V0RWDRj/ROndpf1tf4FwigBL0BhxJnKjcpffH69RhLbKA6QBzh3fjeIJqn
nhwFhhTqD3cubuiEzZM+Onp8f8NtgQUaPzTG0pxzlKken+KU+2owBf3vCL4jQb8sZAnMBOyrXERA
lJ23R6i4d9uygM9PtY1CjLsEy4W+QXMaNvfuUf5S34DzbdRi1hiptkSVO9kbqtgztoM7nBYgNdvZ
y+5z4BZMXgMlRZg6y+gUTDZLzjoDFhBcwHP6R/uIX0PinMdfEfo30ABnwku5yWT36L5s3BAeuwm2
43SnbIMclAXGYYQAUQGNoC69K9Rquq14+mVwTdbmH4WJJd1stqhtkJjdODMJqb6RlMHIsjrj1ihf
C/wzHCl84x6T3RMeRyRsNE4TZ3qGINqwon8A09uqYtiZHGryBt8TPlRn8GospCxCPHXEPmzPG6Y8
zgU2da5oleBrWML2cKCP6d/t9TC8xcK8gYhEqvR/F/EwmHBjGAY68l31RH9QgvwKMp+YVQrLxZ0W
B1XDfXyF6SRoTvtHfnLv+qSkZ+2/W0jc4RQS+Eibm3jU3eZ70hjhpm7JZ4vUxcPNwE1kpgJmSVzk
5wTThhcgwR/yKmJX3fSP+AabaYSThA77nzORYAS+6c2D0Tjkd0/35ma8D88oYP/DJckbo5NHY0Xc
jz7ZlvOOPCJ2UnoaqC1AXhoHLhwGDUF+ZpHIWcBybNzB8VGyYNnmAd2udjNHEUqvmqKLIv4UReSn
bh3B6glc7iH/FIh12m96LuIfWnj6ryxYTvQCWKXckqgqwRywMuNL+460HwUf3wLuAjaW7m3CuoQA
VNkqBwVLjPi2wpqcnni6o10f2s1zq4nHi+GzPZpOLTvKgU0x+2xMhzILq+Fp5LXAJnvhasBGSy2d
eNz2uw8cFHuk7HsAzXb6tnl5L7S76ILeuXBCIeluEcSJ7Riz6ATcQM1WjvQ6nYCS/JMyAPO8lwfl
JDxr+GMfOY9cj0M7Cf5Xu2/yE2bm1geNmaJ0YODMW2w5i6S/DJ8dkFB6fWcMgVeOEFoLR/2onfog
p/Tdmqn4Dm3G/k7y2gqO5jEiQyrCp2SM1xrhW3uVv9Y9C9cE0dhAd6DypXAW3sfLuF/QlkFzPQ9e
ElhbD9W4/6tktmdn4tyem+1+vG1MDx6KjcFCH323uGsg3TQEBZX379LxfxApCVeQdrf9DxF//2pR
dGR+4lsfVHfaRklEs+XmF7qZHZfVEEvgvOvg9NC3ShCfcG/nX3yE/D2W7JNnazsMbxVg4wTSoeKn
vxbEihVAufY6Xoc72W0oJ2K8sM+mPnbUS8UJbB4NB/0X7kwsnvQ5V9r+KIlNh0cImPiZ19G8AU1q
kRS/KK0dMRtEb01nELP2s7fd/hjDvKtyz+ASjWmpDG2VXoPiZa/ZMdzE9lyfj+K+XQgndzbTIeLq
DRiazJRs0WH40tsXuXDoMy5wUOPYg6Vz3QJPBj6BMNgyL9h9ipvCFzzdUxK9R7g+AS07kWeGt80f
ZQ3gyeLLpU3b/cz/QIHTRtWzkYNXnwiYrcTFJIXqnP5nsoW2L3/X3xjb5E/xvsDmlBzjTwMzhni2
eDdfVfb0q8a1u90sxTocvw60Ib1Kc9pFPwjeha+cIuWALXsj825IVa4m+R+2P4xAbH/xr+IM1ot3
FR+V/XQQ3CmIkWXFELLY8beqkm7GdN7uH3y4w1d1J4bnxPdp8UTIbzwMJN0xdMvfs96mt0/3OHty
OvD8M6Y8FHe6BSAYP9oHdybxB+2OOx/lvy2qZQRr2R2K0oB9BeIGTIGz/qNnGynxXyOC1tNlvMAq
TehcdS7jlQOjSi55TIxeG8zqr8wltkaOsukJAtzU9Z9tR/8to1L9h6WixIEkzMnGkLB9p30skaCz
9aLjL916iV7Vi0KL/69wm/92XA8ilE00JMGF1Vf4xvtxP17Yn4bVs76lA4+tWR0bzkwanxdIwD/0
j3kaMdr1h/EbeMkhO+RX67fywQvghOspqTM6wVl/0JWkd6e0pYRlBWhOVeUYcqbuODaONlbZvhkk
2S1m/lo4hq03lR1BjXTdUfwnd60WAXklhSNMFQ5/pT61/M4+suy4ozqK9dUitH49o1/09eyHXIpl
vuS6ClE2/NRbJF5jyS1Btb6+OxyxE3t+yUijHNv3UaY3zEVRVjkqhFCyM20iOHcgtjuk2zb230s0
13dEULlqgKsyUMkbZTp5Uf7ZiHLsCT2hwqHcYgct1m+lSldHjIT3fCVebpCN0EdMrovq5MXlLHlJ
VOO7jLt9j6IsmYW9rDfTWVKrgvA3UTxoKcyGUZzpPEk6emGje50MExlzk9DfMJMvqZ9Oesu0hpQP
KNfKfKtlhfwLs7yaWoOAYm3Lu7DiDpgKqgu8Li9tI2uemptHqVdIM7DSr3wsweI1Ye6Lw1XP2G9j
0Wp2ulbVjtGnLTGbRLyFMVi6kAekaCDVxitfdqsCDzR6Krm8NBHBU733HFhibUsF3hBt0gxXzFRn
mgV0AaOIVkq007y/S/FyCDWgwGrCLxTExRHDmkCfvHWMsmlt0skU86TmTXUkfAUsYkZB1OF5Fyr6
uPyXosAHZvyNs5CrXrwkTliyJSrR71KVbbWg+S6Peus0kzU6VRiLbrNEFMYY9vgWptARimbx1dmA
O1h3ildruMknYTIJ/xNDXxRRjMyt7uX5LL7JlhXIk9z7ojKQoSrKntpa+V+rQBRelxCIFiGYZfmp
rK18GLSB5N8Rc4SctgEBd4mddTCDZhwZiibrD7WnKTZRhgizGAdG1QiPjPt9xMops2p8qNqieCkm
K+AcfXvoagt1RE4Cg26BkyBUfFfn8rwBnpaYVryWz7EzpzSRjJx4L6FNTkvH3HkQAcHUsEFG4SjT
NMprQJ6Gol6PCbydqv8gWe9aaNRrZk0kvIUkf1zG9cUChCgutomkH8CrxO1Zc/NivmbzSs1hhNNn
X5m26cfLrl1vNfP86NkYl5463qRfbDn1Ld88Xq8WAauL9mX2DwPBarTD9OnOP2rjhN27EP8lz4ze
Sac+58xrI3gnoqcyZErdbD02/Ca+waUEhDW/NbRPoEDkmAQRAchuDXKhPmIe9Yox8lMt9g1CWSd8
OiD6fpXPkf1kmv8Y6WFQ9/F0Mgsk4ombZgojHrwlZRBdJLw5EVbI2v1bqX5GZv2kedV4nYDzqKu6
G7QLj86hmBBUANyYiHpc3JZCagGvN+fe4j8GI5gT6GvbLujz7wYNrFyze47SyckBpkusAzR4vbCr
M29Yf1sUez0jqk68+1hz1cRtn/VEA8SbZdJFnkPY+6t+rbEd8FNDccprV8RTry9HeDItkJ3BluLq
NPJ7yoz0odgRDN54o3nZOntV1JAoDdS7d4rwORyzazE3drNf9eICfkmkJKZk12h2SOGRHNJjbwhB
nMTBuirEARAifelK9PVD6yQJYsYkduWBSBdJdNVRcHk2vTQwjc+63T4QxxgpVOeTmHJH7YZjqjMv
JLHLIh2XhoXZOTl6T17SEh3i1trVDap0STxkKQG8dy1abbXfqwD5iLOHpi0yM2+T3RqrntBMXhlh
WtnooKZbKTPmctRigu4syeB0HcEhHO3G4Aui5JkHQk/V9aHt1jFy9QWKKolNqZLgwVMxpI523ILy
KQkfmU8CDm42scwsce/P541dHO2+annPcw+YsK/POQmg5VS+wNik3aq/dSqoFSKOGC3aznJkiWN2
ziBwZ1Q47MUmO2w9uvldtNtzQ6uo6l6NZmdKjZv9MnBjIuXXGQrqmhPqdGDpdANQ4ruch0tmpZRp
87GY48PsKX1DvvFW0NJFHTJXJqlMIgS3l3KvGAbcZqqXMThW4sBkkvDOvzViCM9UOBXjObHF7KIW
t8yNp4sKaEBmM09mMIHkSecqRCzNumiyccYvxFvqf488uVZzshaCkkUS/1prX2XKLqJ+waE8NoeU
qqPI6WSKLPbh0ucMzLR5+xQLZlWTltlWQdfqGluUzAGx939jLXRrdfFrom/HmVESGcWVxe/6ETwR
+9lGan/jH0aWAIdgex72QfGniciU3cb70gmvoZyfxtJW0Ea08INaqAi7uq33vUDA6ogCXkz8IRbg
sZ9GydekT9a0hKHXLn6FzUWEGAyyoh1iL/uoo5UgYMNt0tkr2pSenOK3crVfC32fl3WQOkPfO32K
7JbRa2bt5YTEc2NX9S12ZctPKEnzeJ/Z5mH8FORTLu+xCL6p5NM3v+ql3ldmGTRlc2iiz2WovSae
T0TKYig+SjI3hCUheW3/6CXjvf2JtOIwthWJ3ast0i9jdv0yaUiLoPDILo4uCEt0LizjuBxinegP
xrvwqyBuBHOFoQ5svLwrnYHZWPKYvSQ2fV0z9iE1Jntb9qv/HDiwrM86CVQDGZChUZS8Y8h0olEH
3xG0xrlh8hknXieuXlPeoH8xQZV3OHtJemZfQtDQRXZTfUTLbEvV4qq59rKMqJc1iQcR4ml/1+nu
Z7twJKuL3bI/zdjDs/nMD6aLb9DXf1r5H1GkiVTRBiogGfatU5U3Jb9KS38pKnb3BLcTik5+DdOe
5S0fLxlTWf29M5mahNe2EW/rtC/nb+stsri83CrDK9leo2z2IoMOW3mrsIrFWK4LZdorILeaV8XE
GlOuARNu+GsKjkHEFgZX8JeFUMBr3/wV6SjoBGLqPG/qUalmR6xzR6Z3Ie8y8BWABvJfQIR2lZ18
bCew1RRBd6miOUjj4liMzJFnqlJa1fO5qn0DesxKt0vFB5Uz74f0cmPhFHZhyxXal/hlPK36ubmY
72rtt33mFurgliItqJJ4M2KKuaBNKwmk7wM3kMydxDKoPZnPd2UrLTr8P1kUFJeuyfZJ7XfZpSJU
QEe7Fwe5E05XbT7JeXbpWsid+uqsOUFqunF/ZC5skooMrmH1dUH1pdzyYzq+6AyqqbBJyIR58GLQ
/gz3O8VhxUe1+dLSXEKowxGUKpGjCCKyFt3u6WvRr9zc5o2ybxIxSPDZrj+ZEB3ljNlsV5y6QTxB
a1jUgDI8pMo34aLham7oNRdk3ukuBTqRbG1a4ndGQBN/54RrzsZ6EvrxRGmxLktQMOaOGQruUu6o
aftWqTh9+vAQKc1ubt/61en2FLX7PDd8c40dNb2LWNbXL3bRk4TiVltPGgeA8JzPU3TtZIp+874C
Tou03GljRuNdGkBdK017bConlifHGg1HhBDdVt9m37ktXw67aGzgQIyUXZs8KLTVBEMmaIop26/s
XXHkqtpPZs6ntQUs0J2a0MslvyMKefQWhVtjFO6H/jaW5NLtqPmPvUUNV5hH1TgJJeN6fd3F+qOJ
P40KtQG9meaPOJfneCOLa6fS6o6tanGvuEjNXcBv3i7qbbK6R9/IrzX6nuEwk1mv0wWqp4Sc6/wo
ZfVR1GDU9eWx7JKjZZfq+8ydkem9XJ7k8qbXfkKfWs9TR/qZ4Ot0IHX0Q5XHjs5dAhDd5Ji4DSPC
sCplXyuHbrqmpny0cqIqW0/ICseKE1tKU69J5kfsJEJ9aPL+IG5CKJio+eJVXAsVWCH1EvRczXxK
ICKBu9YL04tRY5H96ELEWJ9ZqwftrtJD/nbp9lSJlPBJTd9d+W5G+IuVfB0QsK3NGCz5eG8wdc1u
1kjHpBNOEeOaMaB/BLSkSWXHFHFKYZ4WmoXCMHQbLosqQGHJin1uKMMwn7sou9SZPa/pTpp8Tnfb
mhebyIKRA2kgpj3F8Bk1fpViDSrLvYFreJ5A+ExOhgLEBYk12kX2izXdfmb8PfN9Apdi5WkwRpjl
irdCaS+FHdbyNaOg6Ln+/wlXHgzc04MeH2trJ5eiF6UcrDIW1rFyi3RwZm82GWC0JItxW9QrtDXx
3pytIDI8gXisJYZoEa62cFqgSvsj2rzlY+k+ovRp0DJ0x57vNxZ3v5qUeMFjc7Ra4EX2WCivYSTR
C1heqyklur19rKtp64buCHV/UyVIOj6UGFuR2UdDdiM/JW83E1pHYR9reC8E5mhwqYKmddb6uy/O
cwpgTIKImCukxUpH9sVTQweKnZDLXuay++yNrAhUnc47W4Gih0EtxMQE5wdxSg/coQumAwBww/Gn
kVGeaqDgIUNcyvT30B1U+SvrIQJ1xj7fpdZ4m3s8y/QzjcgdQBAu84/VMh0o9KNVyIzi+p2pJidz
onmMOZjuCxfFdw0t1HCx8u/okXsyGq4xRDo8dP7QVb4loZ565lW7l5W9XEWHaDxoEIi6kaWfH0aL
2WTPoOdbZG8D+xlDAdiJMqvJZHwwdxSSXMDn1TYL/reqcMR1dEoM1ZSGsYW+UytdjP7uwnkpLror
94KrNpkXB2Wm7M1F3Udma+uo6+rI2sfdp6bQsGsZWHaPLMItPGteDN5J4uKmas4AYjulpJXeurh3
2wkzMRJH5TiZ5SGVq4M26MeIZWzJjTd286Wu1Os06bfWa9uO0wAYd7/YO1PZCcJ7YvoAXPvw3K7o
FgtvVV5LjPOV3hxiWQjqAknIkAfiRE9JTve6a5itO67I6Sr4op1xqBPlyP0EfBrUK7vtppulYES0
BwsFrzwfa3rlVvOU65qnvqd+f/TZgFKQVqqtxMKrpopO1uhOk6+Xak6ui/St9gqbvXWrrkI730Rb
a6RrXqF8509uND+niYmJZ3y1DiybyTa15xrjkNS/BOin6nhW1OiaOt3yE0HcoMOHCvhnrd34RQZj
xCerU81eLbpgmZvIZ0oS5jtvUtkHSsvKNVruuwQv7dQIGv9LJNDnQ7mHr4sO6Zh786cs2IvIrgo4
YaaxhJoEFWln1yDCBCBe22MgUEHtUCFijtvlTmk56wybDqqkRZQISMSchyopWC76Jayjy9qOvoQ6
qZQZ2i8MDVM8aOSO8oneVO5KOXHHRQuK0pA9o+VrguaQHnLgvusI+J27gjnxobTLYfSUGWFX5nYI
+Zxho0uLZ934PS1wsATDW62Fzbjw+kR3TZgUGSwA7uJEZbNtwhYbOj2Ykvg4njpJPdatfGpYjla1
U+fczRVXs0TfUklOCAFKG/T9aPaVuruGJN4zOFqZsYE6VVQ7NkO3HJf7ROGtKem+zdQzcAdlxM7e
rzeJfC3hFlooVEJkTHLvdQrWX5pJfemlCo74OPIiTcUli/CV7m7L3qhjBC3edxYCa8q3lsltNDh1
xLX/ZXpd1dtIKeeK1PvNZcz3C8Hb24dVri207kDTE1CTnJToQi6FFSRsqLRiXiqX+vnRIcvhO1Ib
BTWUkLVU4BZtqi8hHveKVlxKUzl3anpejqA5TzVi29ks7WqYD502B+M5bwx/TSM/CErWoGiETseF
ksH7iBUwLDy6jp64RkTdwv42Rb/TDV+Q871JgQlrTvXJ5y0Y+Ia/BrrEUVEDkLRjY3Eg3NfSUQq1
U63q5143ocEBwuKj7/LmRpl/m4Fq0TJQ80ur5BdRfkZuxqBYA3s+1bEt2s2rrmq+AYWiiT19dZfC
5Si1NNkuLfPQ1IQ9JPZXj2EQLVKI+GLbfUvKm9BNrjWeqck2rOrQj+ZBntqjXMiursK0pZ8lKecm
Ii9WKi6KXFy05q3HKkVK4J1B+7WBvxfdlqF9Rih4J6PcZ6MX6+7UnkxQPHa9pMB4KHGHgKJQYjKX
W9cGNZHOAZ3DfONLtwzwUd0tlcDhxxBFaEXqshcupWdwZJocmamqOGMUudT7rWKP0yWdRt/SKE/b
S2zJABY1WzqFBd2wsXOgojkCu7IpL1TmkeLU854Fvmrj7oG+PZDAXNB/6iP6VoPgpkFBwLZEbZtU
XhYdl0wPup5Jzo+YCif6pYI6uoN+qoqTSaKHZdKy5ggHBDN2BBzQA3Fj45zTUmK4SzEi7lWFPhMX
kJVtgLKLG9lK8TstzGtzdiJxDqY+DwSDujfbZwKMgBX1ZnFU1+xQLUmwLAL7ADOnfr9dsxbd0bIf
4ETocL9VC1RE1u3VSvPSewhaMyNcOwUD2uYnVUxPopSelhjdOK5Xi6v38FGJ50nW/DaefGltSEkX
KPtRXj1gkbhqUrjzELkGCXidjuFhBoTUndbZtsT8HGU511nppDTRscRgs5Cm27aseq7GTK6qZt+Y
TWDmzWGMimM45e4y4A8ZBKdYaVKiDqxVZ1Z5GoeHOaD7AoaVxLMn1QLNor3Jcm/6ykUIYTpLR+wM
uQ3RuY9Crk2936p0YakipYpE9nJXlIz++9t0aY2BI4PWTpE4C9dMvuLMZKC5W5Dks9pAFryk6kFn
6Re0AlsmRDFM4rYfA0BGadSdTWZSW702lOM9yeZHfSq050y7q2eqX1h7DRI1/VMJxFAvmlyASb1t
0ltX5JfSMULluPTAKJ3lUfNUtrPhmCEStgwU6Grc+ND2EUOuBj7mYIKHxMnF8LS1aKfk+SXX8tMi
/857pmQSVhoO8s6cfB0O5Zj43AKPaePqGLrJxJKNk2oQwhqdC62yl0F2K05H6UvtcECfCxP+sXRJ
2Tx7SJNl1Nsh62MuImfJfqmYyBXmusttyrJLqZ9DuJ2gwyJHpcRui98iXAwuXS0mFMF0GiQATmJh
V4kHV4d8haqRXZEdVoRiwBJeR+0wmM0hspRgGvNAcgphPo015Scy4I1tN49BNekHFeF1ZgJgrtZL
6sj+vOKryTCRlvJJIh6+kPqzWs9ntZrPzdKfI7vGFSYrZDb23KDo3KorgeBIaHcLMtL0UGKUFzq+
0Axp4nIv1nW3dOiKZXe3gJ6SabQecqqQLMONrgsfA7EjvcUaIpteBkIqMPCTKztS99BJE6hsSe34
K60Xo6rOmaaeuU5elBaRFsypTKQCwtvR2GXYOBbB5XNFo0hx6TzKgJKViAoemY7DmRKJNsQngOCj
LdC7G4Z3lc5HqF8W0baSv7TI1AzqwNLuYx6qtO4Cvd+cLjncp9viakO6F4mWKbLkTaiNpyqMz2TV
XtPKU6b8anTLPaOZuU5nNohFMI9md5Lkk7iivCKXqBRoERZ0aErHLIRrfVfDkJb1l6a2biRptoxf
1xS81dEF2EfqsWKvnZtriWUCCBsjDSQTHSvQaq5pfYiM+yIsdJxJ8aOlfI5hhoVINRIv5c0rFIUJ
G7+JNnC812kcqIMMjo3olvGQU0z1HF9SUZ14yKZYuejlcs3ckVE5t3t5LYNJbAKh4FrHRzxPojuZ
MncChHSFvJPbzLOWxjMAUGXFbZ1FOvYoMrfETcs3atLHrVu3VL4uT75ayH5Bb6Ouv/o4GEr90C9e
YbnWrPimVSOy7Q9xXR2W+NdYfK/1sSGTMbH24ntrIgUHyyhRCCMxFO0uzfcdd7Wl5jPI/XmYvJ0c
f4dW6g4tg/hOcwzGBFwrLAXI4etWbxed4S00WHOqpASBqLY6atzsa84YNl24ZO1zMMxXZUqf5Zg+
qeKAyXnqMkKkYrArcy5Ggx+Kf3qyscieYvsS+ulqmJ3dUH+N8fhQarjE+fwscAEW60Mc1zcq9l0I
4cmsVKeQqDOiwudNOiuvCLpuGJSDdFDX8tjM6tHIzhF0vQSUdFOi49RBDXGXEdprDnhJ0ZDZYk5a
t24IVxmTqwzjRQk6l0a8aIcXtdjuaDYzpQOdUqk8TmFyotw9ZfS+KjSU8/o2zR2qqc/BKA7atF8E
UiYkJuxiCDPXZAu1M1W5pIt1UYLR7IIU+mzNwK2GwK82OZWatc8KBtClU2bj3iySvbIruvnAbhsY
QhSoVrMfz9MYrDEiIKYU6ZD7uqF6E8bkqQfeGPljb/mVDhnwR9m2bWE4qJDv6lo/Frx9LTv0VK5p
EDsG3NSCQl3V1l1VLJT9x+6RI8HmJJqrmleD/+0jZ9gZkj+X8ZONHJNV/rKkSqDzFq0NvBrtgAgx
5yGmiIbIIacd0zZALbrPAnxYnnqF2XpDw9hnMp2W0T29vfzWolDIN7HdcChn2ljdfzyd147b2JaG
n4jAZiZvJUpMyhXtG8Ju28w58+nn4wAzwOmL0+huV4nU3mv98Q1A5H0DyTcRdvOPiPRHRHxkhyof
s1hT937D986sTjifXs2rwa7wq8Kt129npXPK9a3a4G4mK1gqJZCSOciRLscLTiInWdG4xeIM83hu
i8sgTHJ943MDAwGNd0p4ERJcXSJx7ZoIYfTCaKF0BTcsZPfk5iQ4E4I2dEeZSDNjGU5WRVMqhMRc
viflg5Ez1MJSPem14ds6C7F0KQf6NVQ1nAquaVSPs0Ne37WK56sp0/IgqH615su4vVmcKUOLg9Eg
mCs2fY7QpAvrjYQHR965E5WM99/TzwjIinJ5Llxgnmdmtvesaa42ia9AzTlgiD/Fy0nfk4gETDRm
kCElPD9rPClju8duNWVuNTvLce6zmzmXUAPSvU6mx3ZsexHKI+FHNRt1rD72U+h32eigm+pDKaeH
fIzFeKvshJDb39PGL2q7xSQjQUDxfolYyyOuYJ2zMOcsbInBHIEgank5r5XwVrFXC941k2DmrXLX
fDx8rFF2y0wewQ/mcL7/iS8DlopgRtnCabl0/+r4MyYvKLYZWqQy0PvtFOtHXSckGmFPoRLuoRiO
YOhVLsU0eNImuxkujVU+dZJwh+JkpO3VXKLbiL1Met+yv8tV5UjpmD5nAZJB9mg3AkL+JDtTtpxq
3CP1MLg/xBTov1a/567rMq5s0lf7NDAbHoecOKMPvSZFfIEGktK6vxnS9e6WlV+Gglj8mOrS3SoU
Bt+DCpPUd7hx0LlVC5yCfJfY1WrpfWdGcifSPLC7sv5WjduWWDQRnmU1fikM30rGkb9+5rbtqppw
hddYDXBX7zXx2xpfDCQtKRH+jh4hV55edtoGeZcd8xFC8DQPeC6OcnzWE/DHQSFQL5A0Qtvq1Zuw
QdX4ZjA0sLDrJgT45+JOLzDHPkEIZhy3avXT8cn/5PZvNsvP2qgdgYtqtaf7wpCrTldcypl4ddr0
hlmukkFKx6BfRFD8ggl+J0+4X8joFbsvg2LjiGhmEDe9XV8FuIbeIxKw2KL+3NbJXczysvQNsBi6
zKwmT1wnZH5xR5gzG2I0tcLB7WBOdcKf+9Z0DatgsCdeTmGNH67JdG/1/k1BIbfmV6Xh74C0aNKJ
Y6JgQS61f3xseTXfy4Qq3ZOssM2Q3Fsv5rOp7Edai7sp9bc2sS815tNohvmfAL9cteB0Qd/hyEvm
563k1dI9N/5kluHvh3OaFj5DeVmh2jwp5ZGZZx8aoGl7ONySQVcFQObEPKWm6iQUMmWgZZb4Q5w3
vV5sueupBohPWoihlkI4hPkbHv6c3LtJOFJpMchjk3IA/VIaqDJ3UEMFLk+14EQ6BJQ2dWwkEay6
F90NVh16VqQIjWAkhfFDjk0MBuJCDU0dXSOokbrFq210l60JE6nyYl11KpnZ7gC396hHQodmVwGw
WdWTAb2xKCZdkL7BLzLlxjlBks/gJ5YeOYJ0nlgcVh7iBFiqDNM5Ak2ZyoUg9SOj4hftF4pbjdnF
XLFITccMDb1ZokFs1asRHdDqHHgUZcZLcdwENUBVBiRCQlg83OQqvcrR4Gb9Iyau1kZioIhrBLFj
tuLRy9GT6yYn9Hxx2kbQY8mhyWgqLJYchcpcRv65BP6vvWTgrWYY3xSFcmrMQ7A6Qr6p2UxEpCtG
AoGT+QMU+Z0izqm+wMGHzYCcGHh0lvyEXzsikpLwUzFkXpT/iAmJ3wkTlRI5v5zcujxbanKBcAHA
wjhZVud8Tc6Srp9Ej/OBF6BXshPRn/xoBMUM19LCuFymNL61jjUzg/OYNx6zwRM1bXHKaMzaKUGY
Et2xyMxcsGolymWdo3Bcaa1GjM5xYicXpTCDAtCem/bQAfTIOaO/FQfWpPhFDJvfsxSkLmzIquJk
Amip0RZjBB6TcF4lMp65qqzR03pyNFaUfgw9fYS8grA3+nUlJ4+eMyGkNcC+CrCvx35Ol+iqEZmZ
vQrth27i6eumRzeP96ZtboyRkzmFSbGFoLi9m4xY3OTlto7QdXRhlkX3ikFXGhktY3Pe2MKX7bjU
C+3luKrlpzEij8ywyX5OnMVFqblbC8xKviTwm9oMroC0jjoFAVvrq/OpydTTkpPMixWzGHb4D11Y
dpwb001OtgbRDd6sp5m7IE+J6sYd4po7EAFG1XBXBCCrnJFHKyEJkzrrBLkizneC8NH9lHsadHOp
RcfUxGcu/aol6Zx3u/iqPCvEO1sHvSGVUVLv2mzfrDK+yeiTCLoFrXKtc8K2UXHR2k8SzV9lVT3H
hbxx1UTKtl1hco/TpgezJLjoB5SmUt8CxlWs7kUksaeSEt6wChlYCvvcXelI/tC5IFKpdOdtI2ud
AC20i/pfBeugwWo6fEXbfFQge/JCcVVSTti9bT0Nm/4/2UpuxbZdEUkbB7lAPQ+ZAoV8VGZo8e1I
6Koy926h81khMNGU5Zw1ZNiR/Ws066kD7l9u8AtF7ylywlQfB0MiBT0Os0ZzTJii6RojscjGn1ua
3HI4co7nhAueIocGWVlKrYU9sgfHPyFa8KzYAyOrFqaIde5xA1RN2rWSnqXx0kiSu+LT46crFUKU
kK7nqIfAYVJ0nvCLRnaptnsRb0FR60HRn9PFdCr1XdgQkjPTTpb682R58eQqhfSWIJ4BCdRBWaxv
ZCujwMkZfSjSPe6SkDk6KDJ8mTL/QopqWX4zwQRjS+MjXD38TbByZkOrBfTXwClmEP1Q/8mx03Tm
bg0ivod0CTOCY84x00zyKbK7ExjLiffAQYrGNzSi1JYhzxnKR8E9LEyWreJR6x8S6osFelEo2lG+
cg05E0d/bpOOUNyNujrJy3hKS+wglnTSgJGs4n20Zq5vQpmV32sjc6Fg1kB9mgQ7+dQn+K7A/oto
eV/zewR8J/eYxGT0W/xnGDekESvw+s45D8O56et1E9PNkFfc8s0+nrfKcY0BCnvAx1lyRMRBBxxX
ZTCD8LK0qPSoa4tgRfKjL2hPOt2tOvRJQOsJ00W7htmqvJa0ucpqEDMJSSQ5JNoNXKedqisS0BAY
wmStSsVN39u7V5sG6uRwXPLmU+NAZicvZf1dzee3eKRbdq+ALCGHFXi2n33Uhrk5APTPJ3WjFNWw
P4rya8L3nxL8DOxfw4WbXJQa632SK//Y4Hsr8yb+Vm/73IYHZYSJtRGMGe1EsHg4AxDYrpERQGHp
kEMzKuWJzV+7Zs3fBhMCgibSCVBlzo4RxZ4pbW+tKd5TffpYmuLBtURwvBAtwd0XBbDRtpOrPVGc
tS6B6OHalSDBIzqrBGixsDs2RSdK581RwtuKZCKxby18fqx2vhQNgdR4wzRe2mZC8NacKvazvEWu
W2KnQbit69FdKdHHmyQVS58DgLqJJpDRPhvchtOwipS7FPPwFnpbct1ZZrKP0a8PWA3AgWSKYyrZ
Pqa98dkoFIvle1JD/2GIxGvH6EhAT2pfs828ZKUdFkIJDC66dsNdYyGVoBVmMggnNWqvn4h0RRsh
rEffWy8Tk2+c1VxW5WdH2Y9cngblXaNfRqhHDTp7lBh6ic2Z67tcjXdRzPdiJ66viG08qddDRKAh
UqRwLAEWIP1yPADWeLGad4mcFutDwueXYwBlFR0ghREfMf2oq+YwRVzTldTCFrNfcs1xoc9W+YHk
hWgMWpAphVBI0Fddy46o58RLw4BipUSJm+Sqdp8pp4URNW6nBtloEXvNkl/3IYsxg1WyY8hZdR0J
qZigYCOwZKiMg97Jp3SBGEmLi3CqaT6Dj4GJE1bHGKhp+TGPH43UYzphKmcIKNPfFYDsS05NX1o0
L9Imp4FyXrrEbR+xlZ1BAiCwGMJK4ppRWhAtf6o6FtU6c3dgckmDwU2sRwlIooXD5ka/55qHoGq+
1CHaQRon64VfPeMCCy5aFKW8zsYE/UagvIHtCT2vbXdntCgng7YmgKrirLI0ZaNE1M0XIuIzUyVl
DWiqYgKmeRcr3rn43YyRpUT8yV3HM/mtx8nTljOoWkr92iiE7hBFddUqIPdKXCKKFmx2EW6WWtjn
iISAqAzIyPdV2NTYGL02s9waeHSUZKDiE5CySl3eI8Vrn9mnvcYE5ea6iXDSpKCdvqV/jWlc+3xP
61dpFaJ+LcMH7hoSwamJr08/ZYte+IkYvAJNYLedZks+cgfNqg3qSG/tLtJtOFMNCppnnL54niSo
OjzVy+Ct5CGnjEKlapw7QMv2XPeYBQ0y9A9DtXrqflRTCgRDnW6fuxyORoQ7YfOPtR6fWfehRfed
fMgViEqMe6JizdT/9r4Ov8CACNlODLdY3M3I3Bz4u9da+Cj71A1/usDm17fhxCJX00ovjWZvYD3L
YEg0PKYKml5+hHXB4IeWjRM8qqFQ2IHho0sAUEUV1IIwwiH6ZL3QSjhA/juZ+UZtibPxX17I4+GX
v0lIQaaLlMag04QvbVYQ2bwFHT8Uel5IOYseotRjfumr8/8N+3nNwWMBNiES0Tj3y9V2Cn31oogO
ppUMYlQdLMViwAWXz14xvzbUrHHeuqyVg46OROWGMr9QJXZL4/dLchYjhkJQ/qULhqIMhwyH+cFa
yUxXtsuEIKXqjnn627SwNK3gK5Iz6bU/KsdGEoj+IBkFFVLAYw1gF5xnFizDGihfaGp5dc9KuI3y
S0z1m9bKbwi9aFSJzgk7c3VF1HIoEQdVivxpWe/y9KPbFk6p9L0xkrdlg6gpRugQDzwG5dn6pljy
U7zqWmOuNijlQC2Kg2joWr9K6EVWX6Nm0Ni9+ClGYCWKT1M5UpRT+pmY6AlAuhYrXt7W3jQ9K8pi
Y3l2OyN18y+VYuCyC0F1bJ3moyHM+b4gPThgxO57ygTIwZ4FCBLzq0zRTk+uksl4v6Q+462ONxfz
gCZlroHZt1WDIqou4ll2VjgWOJUkzOmRQAEW3Vhcmua9Uux3BRd8ReCk7DLQ6p3nO8aWBU3SAADT
4o73ydwYM09RZHgzeJL8bVrYxEo8PfwVV7Nr/1cq6MnHV2yT7c2yz2VezclpA/BKc1L1ZxP0aXb0
NUNU1pEGoM7mUyntx7ikjiFoVfkhxB3bjSzdF76Gia57Utx703v1B6LP6fIPrbm1BmwVMNraennZ
IKYiBnfACzZdRfFdLfxqZMmv4lDaKThj40TQkrOS3mwdYlt8FwbpA4fcxIwDOK8TwiDcSMebZvha
ZSM3xf5eoIqDVPcjBPRi+yx3+r8mJWL8GdmU4Ry0cGPGnlEe2qL2Z0qDIu2e1fMjztJnUbUnie9t
NWH0ajOXCRr4jNFx9uLuZIUF4qDsZCNWq7XckaKIxp3VWyRCKdw+jt1ZaJS4UH2qnisDKf1e31BV
5x2aLFUN/896knSkriAIqq45WYPGlMpL6qgs2r0X9B91SpAJKgFF+2So0ZjfCAP4l/MFb6Q3fApt
V7wRyxArF87frZwcRXE2VXubtYve/FO289RSPbneKaG6T7xCv+ICQA8RSsmCx4+UApgi92Y8lmpK
VtjSgG826cYCH5nv1lS8wdanFv4AiBPyKHoUpZP8HLbYqfrfxoge/WrlOmVVxXVpe+C37dpjOOgZ
p2LQvKVFBbtpjm5Yh+ETXOhcCA+Bkq+iPShV6AM4V1zeRXStyujKnDBFMsI1X2qbxzAOF6Pzt2k8
arRgtBM9l6XmmcCAmkrGgLil23grlQzpwIH/N0uja7Hyr05lEqUt3YuITcVor4pYEesoIaBSYK26
j+LoMDUKrPxBvub7daicNP6ao+5UCdw/trsNKFF0zAWqOHMmrbvibvOq1QBo0a5kImkYqnjQ5kLh
DX8u7SDuvq0ThD5bnmkSoVDDLjIB1gnyO4I02s6FjDjv8v+0xrkHSKp1iVc2hZPxxBV5uErdBJ6J
PNlUp5tsWUz35lVSqIUpX2sM6LWob+qSv0dp945NRKYwLEWIP++1JW6C03QgT1od/KYyvUptPaBS
15CJIWhIG8jPmXK3qy9N2ThyFr84DSiL7IqqiUQEImvRNW5HxZmAMYxzz4+mqCRDxqTkIEhYuc8M
7jMZXkcgApjKx0zp0QTDHS+0ianasd0+h5/0E2EqUthfZ87hqAwhWDPVTfDHyemVe0PQKWJqYLsb
7n3YLTrwHt1r3Eh55AkINnV543CJ7wtWBhm+e7cy1BXLFgKHAm3inCTnRqrPJnJt5E/JaJ4AS9wC
7rB8a7UBva0czMtnRK1Hhnq1ii79PY/+q0gyogvFjSTHkJxOZSKdQiXLrjP5ag1sQ0pDExLkMNkQ
t2yzoxrHSWDGJNmHhrkYk2+5vur8o6lhYgFIpGp49kvqKtAQGLyi8o6e/Tau+gUtX5ingBDlOTVz
JynDFEBt6FY3AsVtvpt612IBfZZrqDfNZYSwAvNlm93+ogNQsI0hV0Kujz2iHmRnphA274u32che
u1QhXxS/i2ma/zHB3EWafaaaDJ3nq5Tla0VkIaTBQj7/1kHx1I1TckSOm35ZkdGh/kHLoJafkOtt
5jQ88oI0FNreYjNjk8fjb8/Iq/rCfJSqdO+b5C4G8s4sJ9rOmtrCcyHV3RkAoE1LOGpphV0/XSVA
H7sMClQiAnUCUko7M7A3UgV0MFETj6iJmyYLNGrRYj7yCvdWSwFjBRg4L0vYAiz1/+XEptRh36rf
a5x/A91iCTUvGsKmPv5dgeaKVLvroLlaMbn6px6/R4NfJqSQaMWpLi9rpJ2zdD4vTebOBkAXU1GT
evEftD67NWjfcnUzC/AT0lM0+QanADKRPFqujRgu1NucNCTh5Sb5pQnXi9ehZlHjCmsVjCeoE1rQ
uazIKah5DgDWDAxuZ8EZ23CEJKF2BcYMriBW4vXZaSquJ5uZHy8Uqk3Y3gUpZmhmfyorjFkf5ET2
8wY4w9+/GOuknDjLkrpzy4baSQn9skYTik0cMCd7WiaevRlunb3U3jqvMF7te4ywCW7CDjY+0yac
xzqw0OFShFearb8auzoKeBMcdcIjouUDz8MouCUB7GqUYf32F0kBqm88VGuUu+kf2V5Dm5e2tNSg
gplRWH2l9m9n00lAvFGb9V5sKy6KgCzyCxTzshY7Wa95hjp62Iib0dkMCF0Lf2bH5vNHM7uLrtN3
boogFgpDMHpmwjRBTkivQ2VLHaLoGRFJVDNN8BIsw07KTGyWK2MypZ5oG1eD4RXzYIdEelNNuLQ0
TIKEscCeiSFKk+s0Eu3zFakpJAFWK5OHQQ9zBIsw/xOcly36pnn+1w4IjWJ0E/KjkgGbAClhEdQY
61XybG0NMWsLQnwRgCNbtiGSGoO4L4IWKxnTsfzYLB5707kxQHMxBxM9ayZyxVhdXEYvlkxygej5
kX43AjEp21duR6ckmc/MyKrRha1Jv6exXpkybNDMtsN12mDBaOgRxIRR8OpGya8KoKKSr+W7Vhdv
Q7O+FnZYTKAbUxY+nfvQ7q9te1UlK8TcgQrHYDNVNsYo6rRiBK2aRh4N3ckZmy6BIRyQ2ld33TEU
RN+qXIPZynykeVAnB1mz7ogWavOnYaBuT1PkcMqhMaIPPMEZH3W5Yi1Uy1BRypALPoqNIF7+MER1
g36OILTQRB2wfDFLjbBZ+XSb4ru2o8/IJYZB+MuCRv6npvsyeY3A9aPKIXHpRzIlFafl5R2mnzG7
qY2gfTWvefFj5mKx0U117YolwTrm8n/dxkEiQHUChAievcTnGuNhBTW7cBNlm35sUshnk7ANw0uK
P3KrPRh8X9Ekv8mq8T4O20etso7q0qnf5QUfOrY+dZ7IFKV23syIjakvSRgL4gc4V3GyIl0A11Is
NIPhLEsXddxuedw74n2Xx6yEOOBKoEOXqwqtWYET2EAK0yNvGH4usJGR+A9rY4haHcZ4KdZQovJ+
5TtO+pJsXxiq8/7ZVeKZ0HKWDqgjaDootUdajc+99qqWHQG6k7bDtUgwnvLF09Enc/Mxh2tepQhX
l4Ur2Z85oPcWVa6uP1Kde2E2sYgXIbIQGfGkgUJx+VMiLpUy8exqE6Jsvbad8kx1imSW6ZDBCiCT
OBlnejrxuqL+2tVR+3S1ZXOQoQmVSTcq1nsZYbwbFR+0bUKHYzLYjr4MJ2Iz2qbc49J2VJfO2bjo
M5UYIVbVqKWFcl48Di2wUNS6BBYpn3lkfyr87FYyU+DoJE10pbURaCrCsos8vAsQTCQy+xK4n9r9
STmLCjotNf1zHXt6tUl2fZUK2HL6nHXdWdG5bdS7KXrkjbrm79K3ruVDYIF4lNkZofNxFP9N6VvD
sKUybGUY33fbJsCAwlM00bPn7oyiQVSqg0mPMwSZ05cx9t+pJX23wGvJqH132tds6w/4lVdUB9UU
fagVGwjmZgkgHLB7lnit03furY8aT2Z3T3sie5v0TR+oXmHpqCwcq1vyVVf6V75W3/OXNUee0mGS
JuNkWWCMQklm9p2C3LDPFDi69bmDv7Uy4l9U9dxv+iHIDuId682eicHOQ1dlJYMiGQ5ILZon/CGk
UmL6MmgbQ65tYTiWcYexMB8KvinjGlbl1zgCM9I2LeNqAKlfR1r7GCPW7mnNsy8VvS9iqNAFT+RI
sHjErEDmU7UQBWIOrnyi2tXbFFACjZDWCuI83mhyTiIvnZUz6kbDwpsSY6cdovPWI1qiymqXF1ny
GS7YHhZIfZ0K7L/WUjqD4suclZ1BhjhcyYAdod6/KdcW3YaGwnUb5idiVqBVF0fd2HA6K5U/HWTF
gzSP6LTF+ZVqj78Pk426FzpF7o/CMJz1HqUn4WdEk+lPdhLe5y4hSNLKsdTJU5AQ/8UQgzc/nb/a
Ds0zuqv+LPeWo/Y5qqbhM2nHr+RmpsQwTraTm9SmN9lFR1k2junHqMzvpqy9ZbrxokP3UJmrh8a/
3oIF4ccG3VpPVKIKt0UwEJfVk1PigdQ7ysdQl4vbrvFGt55QUahQ5s3ZU1c/B8CHoz3Kp/xHQ3jC
PH33+S+7kc9VvwXq2PszEuGOePN5902yqkw60QUiaHrSfybTMfDZy2tGrfJyTVTYQ3SpW+xLuwRv
dFXo3Eju8CiAnZCKQZBUtc6U9B0LLil58FKhu/MPZUYJPEmnLgNXJSNLT4i3kiZXXiWe7OAlsu3h
iZXmwR3IBwSKbkeGD5sDCPKq6O+ASo9kQVYh/8jZiOcUc1NzmCb1svXgGFV9nvgQZ/yBVnsTdXUb
8xWaHYzXzO9Gb98ymfkhBuCF55I4u4hdU5MGqWV1Q07msPoczWW7VvBcBlHhUEIMRSV5RTkkAQJp
D/OLpXLvoYMrlGvax1ekapf2MUcG9ZfopCzqm4uTyXG109wDc01bF1gWxhP16rN4VhD0bHSOIhUf
Vbt8WmmLJY0vPYqsBEUW6Z0VPV+ZyrWNDx2P3cD8S3JPtPDSptMJoecJZ6CEthsXGPLGQ1UFK+Bo
ypJt6+/wU/kr8/I1Cm3FClpxJqgcg05DPLqxq/1mlvrooiQRCRc1aCeeGLJBW+saSwAjhPDIJLFV
jZ9n61s3kJ9Ksd2af1YZsq+F/B2rv03SbbSyV408zqgwUMC8KqHO3JitFlNOfValNzFavj00vtYI
L+7ZA8F+UPJD5IvBt2bJy3bBS9Jjxz8smuxxvCXiYCNUZhafLYbJ7DUqBV7ADMCRymhP4z7RIt5U
euOIgcTJlVCdKlGV2Z2YYoEHylOnfgus+P9rQX1rKa6KdkkCY0w7+7lO2kaCoz1cTOMSxdV1Osno
83UrvRtJcjdR9W+zeVMNkldRe8wFDOUR9iSssENSVQR8KRsD/pLEHTM+15beIHEs+aN3RXsHMmn+
ShYYPiCBhhy8zjxPzxkJt03jFKF9xtx96uJuj+NdPRaotBNU2kigvZpBISIWtJKb89SQkoVzjMLJ
FTSTVKENG0ZEf5uR3wpMRINb4kMskO/nmNuzQXX1SnLRFHjT1nsRRr1NRwh0VerG1dRf+aBdJNxj
AzL8rqL+DU+Y1ciEfnP+c89bZe7ym7sgxTHQGY+CrAuu3w3zKVYw9beuAD4jb9w+OsxSCsYIc9Se
5uwb84wcBx/Cdu821KNhavgdRp72tcvFV0gI8uP5UXenFzgBOS9tKDcvHGNjk3nLgKMHfWoCYiYh
VB7JsGiF5pPHQWl0HqQOVOFB2PAQ8XRtpu6aRRWJFAjZG44m9Iu55GZzgwKcI4AYCxuYHchWmn7Y
9N6qU/5ITILGCqDsxHjkcfSwEsZy8ZLpRVe6r5z6RxU533iz+YOmXDDjWQ/kXefe6qC68bAg79S8
HskjhnPySwhSuAcIBE5KTThB0r1mkHQEqwT5jKVAYaNAyM/7EHlKOACU8sPuHuPOxu5VPGUheaRP
0vHJhucj6PVTufUV/mr6Eh8DXoYHEzzf4zOV4vLxtqB8aFXFNdg412h4S3+YOA4KKT+PUMhSSzxO
XR7BzXr8VrymTjr6+20+PeEsSZb/SvQncmQK6M9zSq6+9j4I5SWfmmYjLVUnn4oGXzNG6Jx7km5h
DkBs3gvf2NXzzxGNdpJ8HcHaLZn0VwnTeS5flyy66l1xM8rqNjv2YAU6QX+YLDP0lEsC53xBL/aP
1uXPGW6ny7B+sbEqNhm3vT+hDkE66HUIixaVBEaGELGRbUYON/sSBISZqRcr0W9Spz2WgU4LiAou
4phUsa3+f2OQR9+jUPneEAqER0hqR9+wMWDnB02mh/aQNbSpZsKPnb7IfU3qLvW6wNQSapVj/jav
K4bsAauuMirP4rkCnQgVMbwWu7sN1lA1N8bcpjFII1xd1eWSFckVOdd10vQr+SSL+F4a5mgadFGF
AmsMv3IukDoTOCb9qcN9SKbQPnXaZGHJVOKKzD9F5n/77leR6wFZOqZBMr9UpABm/1n+qFReVJfZ
2WKHH/TiFknLZTCm29JJrm7Lh4GLw0CIdWt4+hp5LA2B/eNz0/RXtP4hFMwkxQSjLIWpSesb6uor
G8tbYnPcJgHrl5PE+EFxwWuwUU0QCSoFdHGUCKwE/q82ViYtd8uLKcERTcpRl58j2U6mykHxFaWQ
Lhk9Ml3lChuCa2zvdNolWhqKjmKIJApWHb0vSTejHmJ66E3rouctRLcI8fEm6kb+ynCpgYJL5TKp
5LKB83EWgPigaJC6f6t5V4ih3I1BkwtXBzTplVg1KlBQ7NmHBb0tw8fJOkvVfhT3GO1QAmpJYKx/
K64KGqGl4pPxJRMCmUBxzBviOMHHmpIwmN1CRqL4GNqGQORItAaa+DYnJ5DtkCPDQKm3ZBiPU3yh
8J9NPYJyv6vocrc4vqgkBI85gnBSyMw0HAY9MGAtpKoj8QBJHHBHyW9tS0c9JjM5BQ0no+VSKhH+
ZUgEhJsMIlto2L/LUQcqh/PjDtD3zuujsjN9f3SLCWtkSJI5NFrt3MaIbdDx6ePkFSdNSh1t/Swh
mNljDYVrP+UDF1lYa/JZ17/aOfbg/hQTsDot3EH2cuOUJ6G9exisi9wr4W7ijLg5+UERKO9cwGZ9
y3AD/0cnZCid+blJ+TnNenVaUMolRBpU03+ZRSR7pLq1PxVBoet3e4MiaIs3ScI7gXCpU5PHPHJf
IwnS1NkfKXUKeys52LK/6AbvML9dp/2vRGsWf6qaJwosGithGxkhvqpQ2RKivM/Lv0lXfUkzfNVQ
/XhkDbBWZ+WDN4Yu0EtHH1/bDB63Lm6jDe5EOMyEHYyxxIKVkDXjGjOZKdkvCZ9lQ6OGnhI8S2Rt
btwbi/QE27iluQ0ROlKM/l2WLUZFO+hJ5Mm5Y2wkmbB0VPFE08mq7zolmp2z9Nt11LRrDZ7C7Fqg
byaPJUOv3VbjdZsKwEv1Eul/pxwbjCqCTGoC/IOHlcQIiSgWNkuGRgD1znYH2pfrOegwtkE116kg
Qag/Dr+61XIkdXDXDj3sGmrRB/cN2y5ptLsPHgyd5JoZV1Ec/5bxOuMA6LG/LoiL2ZpPuWy90ih+
49N4tZ14cWzG8sgwmJwaXs4BCPq4Os146X5lpFjPsqewk62dxHuzelpDWgZJQx2J/Mpz0lcXDssV
/PopIQsDili8uw3Ki7QMDU0ELSeYIRM5UpseZoAjMEh+MNA7ivfJsNxEGF5HPLmN9qsAt9mkMczS
f2JERIjLYCMhQXi6mXh9RxeKSjUEmWdrajvw8Tg9rYQ24NMsXntvt0RnjBmtxy13ZU5iPX6bt89d
47fz7Qq4qXIZpRkdTn3Lgo5/eEPjMgLeUTT/2paGSbojwSdd4qtJrMTyc4bFIMeQwKIG2QQwDxTN
bq8bXOsLLQdJH6u7YLNLdpENdtSWnqD8c1uQ08nrNfvZkDdMetBa39XFeA1G9JoGBW9V4qy5ea7l
R9RlyAWbiwl18JUSucKK2atGsFY5mOiAHHPPZcSqPyBdSJWwyUBieLad/pkwbuv/mD07YbgJV2YC
LNrIrSf9D0/nsRw5kmXRL4IZtNiGgAxFEWQyNzCmglYOja+fg5qxWdCsu6u6ihkBuD9x77kdmFEc
onpJYuc2u90Ez4ooFjWcc3zQAu//ro0BxmVa93jLz2CIsG/tcJSEe4EcSwSV9Rjz5G6YRe8jDO0e
+kxm48aaxbkc+Sg0mrj+1XFsr6Un43LIwZMlKp43SJXSRDwazD67/opX3SV13VVtevIt9yyPGZ5t
4P6s4ESq3dkC0xgr2LrjG8cDOv6ol+tzilBsYXDMfxQW2e28P4Y0XUWPE5CxeiMpl3lzlbgPZ7W5
Z7pxa8WfGLc+bPHhh4X2pFlsRPK0tQ/Jy1q8xp18WSz031IWsblvp+xslel7MeTvm9ZBJsLrXaxQ
eFE8LEwizPK1rsuXAgX+wkuAvUP5XlWEWZx3u9Mn57zLZcCfynIqWIjbYzTikxknGsRkOtSDfEpR
qVXNeiynn6I515Jw07zl0DNdx5g8HGwOjKASzW7bN7fRqoG8refpI6G1P4rvPs8p0ZbHehrxkOnc
k2Nsvo1p8yq29mEcu8fIrQe14bxuWLe3746Wx2DAOdSE/nJujxhLasyCfE5tjKex5ftAm4XjvIoR
LKN8T+XeX8HYsCR/9rH2VNIMrgBp88tHrgPgajG9UPgx1KubiOlV6BQrW5cytB1gOCleLIjNUDUQ
evIjZvg8DYSHjtE/HQRCHdAaVX+UBWuMQr5ZU3+lW431q7KUu6DPSdGdZJHFj1mm0Uh1wCTYYFtv
aOAjjpz4oZUBDnCY86D2ybDx5ori2zDLRH3a2EipPcoAcfxGpnqJrTpyKAvm3R9p0+6eMkG6Afat
GTnpxjzXKFa/pJ0ogP44YsRNtlshqvpHV7BcZt0ft9XNyh/prEdtzCaqfVaWjRw2j5J64wGZSQDg
5iUPRPpQSzNsphsP8z1pxsssIRqtPHxPBTCWlK/fKW6dWj2W7mJSndLpwMQZ0Aph8XZNwgyM/VVg
n2gLvhrzujIE1DBB7SdIS9IQ5TpsJofWpDRZ3ha5Xxmlbw2FL2dIl+Nj2UjobUFHZdjGquE6fgq4
EcOp1Q+NBeFOnn2D1IWJamug5R63MQQsRUVfBTasWhsNNCXHCH0JFuFmJZ6W/1MpKAyNenvGWIga
9dDOiH8zjDJg7jhsShYSyVfekJZEozvmUHlsLq5iDRTO95Xmu1B7NkLn7SeC2wDiZGSvbN8Q37a7
ul9fgA2yYSIMEz+UNTKeY2g2+BXtRZFvhzkQ+nzLqvxK2+6sX04lGFFnp2NlFt5UY+a7qxwntNP8
4gY2fNUba8Nbtp8JYxmDyqPI0eGpJwnociMMXy62YNlaCGxSmH+oje1nw4o7koBKcwksBVrZdo8D
C63MmP+uxtJLtRR3ve3aOsYDc0Y23br58lv0aIpi2vSz7PALrPjJbFAI43a2GCnw/J21LiMXJJbi
87QeGwfj7UCtKrGxJv6YdoO0GZloIV39mNCsFp/q8jbUdF8rIeoj0La2fkhN+0im/FE52n2jQlil
7xUxYUYJaUk52VFsH2RKZF3DhRhHkgkZMwVYRbqDgNqz8forqF/Zkwdg7rvJrRckgPtgCBFIxcZ7
0grGH/apcznlkRASn4JGLoFfAoAKQGeIXPvMJi2DosfQ1SyfCQVpNju8BOGQ94Ea3xtwE+13l+uH
ncwp8dP3QWVbXkt3xwOO/RFx+zVhzMJz1R31QgKvtD4dvBFVlb7lHYnN80qNYU5j2Oi5O0N6R0cR
0wLB7tPfpeYfGn7PaMmnQm+gZzyb0CqGmeDXBDZFsp7w1raWcFstc0vLOGflfM4NNGz82QYMpmWg
KND40PYuwGYmBN82fDsNvt2qYkgcsOeJRwLTdODfoVCdK+jJJDIDcKHp3PGeMVwWxY52Hen4fzpS
ujcsgOyrUaqtiIAbQCCoXxrVOLVG4wF2cNN1dm2Ul1TwUxkMZXYTEKcydpZFdcm14rHRVZuzv6Rv
KnDmXO+RS+c3zO7bNN+oXUek5BnGsGmDai6Xt5KadOCLaBXtLF9kNX/YE+NGv2b4vEvwNtW8zvIN
R9Z+9EUd9jkoowFr23kSYf+ODtikSmJAMBgMV9LSw3bisj90zaJyMUSdR2qyeR+YnYwPrCGXkbH8
Vr81D6MdX+tleEALxHl4WN87StTFqC4KzpbmjwSBwnQVAChGPbo6Xj0L6lveN2en1M4DO4FYL0KW
bqaP5pBmltYYi2+TPGKUPbr5L4m7QMyDbyNoHxWGOLPPmNNhiAQJBZcDl7a5rZeGoT4azpoOOEf9
CrPrjF4qYVZhpSR9Y1appfyEBqBAYllDlRPiW6b5LmwC5X9kevVB+X0UFFKGvkYKUFkJOsx2t5wy
2uIyWrl1VMcMW/FRzuCiC+sSH6blWaQelvnr98p3XqE6bQbVnUr+pHnFfPpYDcGwGS90QVCCArR5
HQN/cGMLq+tj3jtHi09mQxxrIstE6HZOdXhXin2eydDadrodSBPwdcjjHcU5T0rlinVgj7KbYJuZ
5hXCjAQYg9J37AGzJ5exZlHQTr6RrH7NjyQdYvnXwr+rqZ4gXDLJuG09Ti0dqZO+K0+Xu5URhLSh
bEakB/HSlNHbsHSiYmh3NwiWK7Bf2iku0HQrfrmgNYRAZ26XTcNO9xf8KD7YJvqPTyOebSi1K3c1
Cx5QBM0aLeZtrSW/vIlVuyR9EVnrYRqGS56zU0oB/VSMfJs20kYjtNjWKKYLC+G48MEamnYB7bYm
v7SPfvC/tLIlHqcPcFWR4qSB7SSlZ5yD9JU1z5HG5tAigtqWztdnIDyM2bvYoqfhe6XMK3Ao1eRf
UUAsYSk5wXCrQcVteh5UI3i2UjsW1net/ahSXHoapqXq2g7brTLjO/9kTJNqcR/j8Tn83VHn8rvZ
dc8EhkwlIRK/A0mT7e6S94wP7e1gFB+yL9ADNMvfGQBtQ8jQkD8yzbojfL03YFp0BHm9WG/Val8N
lHjONByKqrzwBiBqKVARYmfEHgdTu8wOXML7cG2Hp7ENazo/Twb4v+qxeVch9WVjHOn5GHWpFVID
OBBm1VVF1UYVFmVrjoA28zWbREHiMlfapc5zYo0yhyF6WoapRPgA7gZDusawWGIliscGYLdy345T
1kar2kX1OkVa0dKy/cVWNcOoUOMV7X5y64JR6m6bZrIqPXT99rINwyM3vhqsFpWpRcY/x0IXRsqR
Xb6ujQVvar0Pc3zdykDeolWQ0Mkx3xkA/GSEY2W4QAaYlgpRgH7mfHMU9nl4eFAmxQFo71DIaxhP
JpQ8xKMpRixAQvigi/mzUYSv6a6lyLx9CHzqr5EUqFQw/DPn44zudLEmf+gVfxrB6SNtUJLTksi3
JkgZ3FdseCyG93LLvBIN0tb/1nAyLaV1qcry8pR1eOuEc4GgKUv8F0yg+kNO0h56aBYoXCkIa+17
ufKHAyezJe7A/tBCTj+nZGuu/3SppI/e/CHOmDcuAa/zTK1pI5pXFSVoYSR0gDuQBTRLEbZJzp+z
COPqkLxpxJvqTXMqbMerkJAgpTm2U+FrI4NXunCe0D01k33dqDI0PGz4VQSiqA3wecnhaDDq1Ydd
LnOYh/S+W3qZcaCZEoeEOLaFUSL8s+okERiyhbkKoFaMYYVHxPQngxG7tZ5kO+jT81f93bfNxe4Y
+S3pI2bu0CxUNJ1MVGaLUUkZLyZ1vYrMD849lCmnSffDypUoNTetPuXMS4UdlmoWYXLZD20wPJPO
nBWHsVqAG5eCEkCi3t1SiZeQMYpyBRJybTfzaqXaFWHrVTAsqReY8Gt86sfm0r+bymMoghgfVp5I
r1Qp+pdePGWJfllvTpP+pTWVh8oaOdjsV9BI2d8yREk9tsVA1OGMXCByR/yCinSTgAjUPx0mcBuV
bp1MJyw9Anyu05xzfCgCsWQCgU1QOOkECYmFaRsIjBHfA1TZ9Lq0Gz41AgYNcnhk7WZLCfGvMK6m
7p7RuKp5zEckVDva25l87KOkTSM5BgVPS6bSr9+s874sTgbtJLf5WZWxZ0wGFR5UD4vcyZlKBKYx
nlkC4WqF7YVS+zkPuCMUH/5DTkPdVRy/chLUbI8t9HjM8+BU+LlyHfP1LCbFXwjFjQuOVb35IVfS
Z4GnnN7S2DjEpHvFnGW1bqn+FaPX3SUW4OfdgkvOHM5VEunu3n42M8LzB965E3KU1gAyfuB3ONe3
EhhxNxSRtBD8NBF64X83G4JonpJKqIGx3Q1bZsQMZalt4eSwCWYz2u+7fXqIQWLS3b9Q0QGj0vdG
AsE2WgV5k07tq2k298bOb4TuXuRMwBgKe2B1ielEcYoaqd9uAwsdw03Yz6vCxAettz/kDMGMqIPO
IP+wZTyc+gqUvnwWx8SBP/I6dH86jjW55wihljDdlVbVQTit4bkByxQjtFyG3+qIL4QEgjg+58Xs
rprkgtDw2nMq4TWRGh8WzkXSGJT9U7yiTzkBjcsnCpuoyg5VwYE9OAitIFp08UX/zSbyYjEc1GAd
qzzpa6Ncv8wfRSsFDLLK6mgfIB46T1OhVE24JwayQNc5yPP5jYXUyZjWj1HOnsrHQkk/QS5sOD1N
ZHYIG9NoncdrZsmoiaori7KbeNF0CHxL0K3Vo3uD8NCXUZOkl7ozL3bMECyU1xoAaXM2JyTN6PJM
goTntrouSXNlqI5arbqOKkpaD2fOfEgwlqdBN8WcSJpftYwNsOHDMDmtUubPqeUxuPCsUwHVOe5n
H72RZ678ZEirepJixxdjlnH3E6YVr2dQgOdsFq7xppfpozOaF/RcIYd932huKwvf/qnaTQSNriii
tGUfBjyJcz43GUXWZqgpIrJkPcrt8qJuv+XYdi1YaDZ6dUaH1Uwlds50JLnNdXUK7JmEbAhk3z30
6+59AKm37ogfrp6uVW9FfaR7i+JOQcFro1Jv2Sbjh9/FYrFD1F5uX+rQiRlDGjPISxMXQR0Mxikf
neP0ugY7QqUhAUhddLfN6Omb2tNShv6wm/WWMngJG/q8zXBzo/aHUg3zSg0nNH8SFQ2/+IguLC0v
CYtkld0P6xHgT8s3My0dghouSV6X8CwxD2NahUP6AbvFqO4sPVjUX1cmYPyttcM0pTzcevo/e19U
yIpvoejcmG5jjPU0VgctrX2MN+ntrKvGu7FDQOIASch16vI7al4HMbRACD0cQ2gR7qCXaIE4gqDm
HpMKahZEFjZcmXaTHfM+VuYDJ/1LMgFoFRtBZMpraeCy1+cwe9uk9C5nyV22ERDOw20rHKjNqLUN
+dLFRmSdxkMtA2SENgH3QOWE0Ba/WxzPqXjsYNAmREmQzmYm/rY38/oYJPmnspkUzazpU896Mw5a
l7/aPSzh0TqKYX7X9Ok5/9NExkoFgzM/5kYIcUFWbV8TRXHOpiEcWb0Jk837rN673LrmeDVJPqtz
VBAj44MN1/G0S1zPye7wglbEidzU1Ef6w7j/EIpyg49ctN39JPM99kfrHgmy6QgWAc+Uqe9Oqb6N
5H7uoS3CdSD95dJfleKCkMBJAkM9YY4UhZ8/8dmeuhFcy9NK+5DjPWVFmenawVo8R7JY709IXFk+
yr9k0mnzfXrshAWUV9tC2DEx3iHUq+e/xxKidSB4o1vYL9LU+x17/BI5Rvt0aohSFvP/GfMgMJft
1XaY42jeyP/P0j+3hAwTg6AjRIpbriEyujkQwxQNJY6kPYzpbM3HEcXYkLM528m/3Hxk69ysgtek
ulCanm2HFEPGmxwKyMsFcha9N88t0TPxjlurXnSWvYvK1zJGzMXw8FlUghkoN8Y+vIkWiAWZt3LV
5wD+V02gjcYmz6R93PhEENA3BlZqSD91atylKnnRP1GGxIjGgP3ECrYvA5Est7027wQYorZSM1S0
mX1DuksMTwjXDgV7XA2QUo4gwgQUuaSHJwpRDXuL+G+T9ulI2qdkEPNYpndJ+0q2xZOZG62US4MU
9OtGTyH5EroMO7M9FSNNk+6TCdQQzzJ72YUqwur9nAxSrurvEn289tchJFCr3AolWr/+68FwCAUc
l6L5iEUIR3FYzCa6V7IlXC+CRfDCPF9jns+6EqSK3J0GcmbrxYYSKtyGj/u4YrweAdDnWeu2830b
EvTgGWPfhY9cR7hq5ztzir+ZQEeM/x2DxlTBm7ovTQ6SJtPhsoFhwrggkxiZbhbOSxpPF7JcLinB
H/tIUqnBX0fW3BwEl1ZA/oa6/uFaGyXbhXUbaipEUYu6OwucBf7/IIKWLAMsWwOb7RmN3YyEx7aA
sFc/efzcnNfBGC+WiifCzK9oL/Vc3GpOIMRsnq4+UGvte/6KP2LHQQUKy00651BiMgZc0fyRmYEz
bwEufHWy4YbW/Crz1+nVNAM2yt8dpiJRlQ4s3lqYN4Qb7AWhwvCH7tCrEE5b7EUSRGa45omRtzQf
WEUppVcp165mCqtZuzvaizCEK3l2rBLgLPxS+Vl195RhjIbJpkC6n6S/VLSigzNf7MqK1D4ltImZ
BxqS+sRu95hoRaSWAq2/dR1tRmUvHB//KaXz5WqANGegHqlWKM3rqWN/2l2GugrlrLgrhn03S/Xx
NqV+2YPUBnYPEeue3XMYenYFqKYXd4wQ93ilTZMiEzkKn5RnpG8sK1tNe5un7sn3pAtUuieR/VMg
jSR6/EK8/DhhNsWHhsm3wnA6mtWr/EuNpdd27d5mpX9rtO9Y7y6VFGE/yDkSSpC9PWrPTgmLdQgL
Dp5FFrdV067WiJmKZQoDqxqBfvdqsmU31B91sR70GopS8qmBhOVulP90KML/OM10RraCd9Y+ITI+
Wek7pueDMhSnQoHvzz+s4glqXzQkgDY4VGUl6tJclNNvS2kvOTUaZk3Dxo+VEOrAkOGcDvapT75d
Ztndi9Mn6A7BRJzK6XvUMDl8y870mm73IqtRDJK2Ybgmmb58dWcSy6k6MQaSmavg6mTso6G5TLkx
LKs6fmHetX8JZOuWQvmN/CX82nCNqIdM0AP+VP6ZP/ZJnlrbO9yMlAPX2eOmJJYLyUS5NAf6OgQQ
DNEHV4E10sli9pYYVpivNS66DK0y4IC+ATl5HKgHyHMiROzG6uuooRJNNpbJAu8ZHftgKPcqAFBh
pfNR1/42YgvAo3mHCdiW5WXLp7RgHWzRa6Fqm3FayiPO64mBp76yI1xZzQ4jgiRWM7tjXQodJrZg
cjAcZCHD82CNkbcO7BEHquHmKJopaLvIYUwo6zHGElrI4bn8lPCBiAuMvHy9OgWeYJTlUGwaBokq
aqGJv5Mux/lZIY1WWnDgRkfxFGOhQATcSBEfZ5Z1N2P+Ai8IL/WNBTdmM2cq3pexeO9pdOeDNlif
+TNjBBao84du/9xTwkjXZXyKSGMaUcxgyhCIaYs8ZKwN7uqIQX3Q+U2iSn0tZdbn2Q4/CBTrMUic
KpcVoI6cf09JHSJBR7DhE2oyUx37G3BlHbvJiN2kMPWjnDxViw0HBkzJwgOPeQ1mGw6wrGLrUm2e
lRZILpBUDAj8iEKSYFjGJ4WAtVgmkkh35Tp1dWi8aq66UpJ6Gayv9rVZh7dYrt/13cj/0tVYAMxD
x4p3ZZ2hmgzRF0QQ/IBphrzXekzzXk0kQKxzr5K0EwCOK9bwAT7TarLpUD2BBZBsN2/TVVTtilcN
la/zw++CorD19+8COIHhtAet7yOALkQa3GxHv+4z1pgZa7saUTeX4fxuMGfW6b5GFYcHTjmU0Chx
J6T1SBsJO5SgzNtSNKJ20fCYQc3u+ghUbm39mBbSzAufYIYRUhB+4JLAGhEbrkM6XTs82NBmyHiP
MkhqhWFBL7FadwAfcB/k6NV69GoOQwwD0JHGUkPFD13V5M/bb6b2SgTbioFDxe1CIgqyq6b+jRmD
i+mhk/SQCi76Qosc6WvCB9vON2QvmCeMe1XZj5gKlUTsrWAlPBAmuLHy+NcK+bpsNCrOe6uCODMd
j8tmtj6rePncRPo5DeWH0pxqlcxVpeTjHF0CQ+fYQOh83ViYJ/RH6X2tV0aJCRPTJpL+1rrLqg72
R+WumGIlKfEQbRD+QVWzuaOE+76n4P822x7tDeL6/uw0nCulQWPLPLNwuJAdb+EHy1VGShJz0Gwg
1cu+OrbFUt467HUxjlTkA9jqYlRASOc7Zzj32+LGNdwE1uMaUg0cpaeqycKEA0ZK0afQbLITC3a9
XcbMclq0M/cb36r2H2agKIlM5H8HrQJPHF6CeE4KNz4TTVzRiH0qqz0b2TGZ4giKT9IxWFVib6bW
5a03rx26pUmCj+b22XfKDbwxFxr4qhXGCix9jCK/22Z+m9E/qqBv1ESPFIaEDlYPpCD4x5AuDKnz
2J/YpX1DXxXa0JF6WXop6Orz+jmg1cmMj97UXSX90cS/BFqs7dtiATkZ7yOknEKr+A0gLa6Fl0yW
1/EGLzB6By8jvllrGsb0M5FhmPNwF0iqCTIdPgP5TN28K25RZdg8pw1rEFqlm0NdglqJhCyMTlFN
ntf6psuLP8BNTYIN2+MqVZGuvFosqMaufmEud4fQRNp04qlWfdGe6HaZDRLriR6txyCR/BEdEJYC
1rF0V7Mxwl96j4f1RuwmdsukywC59IxEAWIEuozfCavVYPS+htVqIC0kCdJODkZibPEp1OYEJ/CZ
Sam3IvWdkPqmh/7R4fjurf/l3DckM8cxW6k3CzlLN6oUiMrD2FBiQcxlL4S+B1qb5Q726sqwoicW
XwT9SIgLFgvpIsF3Iy4YPMXxvjkqK7eX1bPKgxg28tuMW5Hc9bV+qMJ6xIgjFgUmpeOgbQNtxz9v
U7gF6cjlEQocGXiqV6FOWrDtmaCWmRruE0KolhvxcdtpxF3SiDCFMq+QVlUCaeh2SMOOsarAIDH+
ICytg69nJmP4TEV2qF9JmDnl3T+D75WgDERiItwqYGMSexIkrAY72omeA89UWxNWpyDgxY5jYMdZ
LNmDLoqww22PPdI4hUrS3livoVh/tJnpNRXvU4XvNElvmfy7rcS+YR5K+ZZi+1a3z30fXgr50h44
3cinR7slUawPMN8cUQNwcdgHEApnICYbOIiB2tzQbt/2J3KbTYDUK2h2piqwrmYwb4kWSdRe+vyv
qRF4AxPBIuUYrFh4Y5ZqwIqDp4iwnpOEvnFS6Dt3toieR8ztW5jWsIDf1yk/7R3VxtFdVJ1H0+87
eNUSSwl2d2mBA8ZYmQu2J1RRDHn+EDnQ7sxYLWzVHwXmZ522rXYm1+jZVam/TDaDc+EK6GlkRMQO
OxZqyg4pNCk4zn/UMZsPzkFTKaVvg0BO3DlEoQyBqViILWZ5n+8XLENzT0N2nabUbzC3JbD1ScaM
68PqHc/qoY6t3Jl8XDHaxh53ZtYwaqk+djoNc4ZcvxrtdttMuJTv1YZfcriCufViPH1sslR58x3e
+Lx/Qo4EBOcbNjgULQ5W7OfCvE3ruwD1hn+ChdQxpfHEg92Zd2EwxBe01u0QacyWHKu8jA0Te2S1
0P6pXYgHBIt3QyxxU52vgV4UEGqF2B4tcEkkTtEK35weE4E+MAl8qwQogukL5SqiarNYrhZpJjkB
ogw8D1LZflBuyjWSLOalBW6dFufARFvMMnqzxFu2ai/UKkfJWTFooKkeXHruUa69tKeNhPC47BTZ
7e9o/WvK74z5mjLfmbuWJIDbMzJddEB72mDTe/plnuur0bWnFU2SKpPPtzUPtfVThj56Fz9AvWo4
uBlbhvZnwSPfgjE39Hdl77XYbWMK4ZgkO4Jkm3baX8vD8Rsb9hok8w8qJmvLMCC94SM78IdE5dtB
duk43lbG3phzQppmmKYqFC8CpdpRBil0avidxrm4dAzbaBEa5gdn7S/s+6r9kS0P2hWVFCUEeBPx
r5cNQ2ZDA12B7k0X5BssKFP8vjCflqCZCEcJZ+R+HRhpXurdwbko6H8RgQ9kbdOB7xwCrcHBRM16
qRBxN+sciZiQJ5NdT8damvkB+TqbCTvohb+ujCsy+H8jIaujTqxvgsb9aFo1GRiyaxCuJlXvWKKe
+frONNBGtFTgtSKXeCW027xh7r4YqLtS9Qcc9BdcgQIaMb5Ppaqi/9IhiyELCJ9TxEO2X2UcLdCD
/QpwAnB99Ha2EtT4qIqw2lkHp/4Rszks+OPbdYqYiNVKxzyLwEULLRkD/gWpV79Sr9HrdsVlJZ20
mGWMjtkNQfO5r14mLKtahlGSIF/ifgjM4A256z0X3Pqta1jcCuTSth709NQTFnP50GjTia9gNQvC
IEBsxTsOaeDU+JWgOVt2JZxGgIxO1+9lecFydvSbuvvvUFL+4l41MMzirDb/0wIR54tuu7/NdKEZ
yWop8PCMrAjiFXP0WUuNv8kKl3Ike7U9Gbp6KQqkLTlUSgEWuutDdUminHZCjYSnEWxKQzVoJXwl
cWw1brrSZwsLXDD221kEO++WG9W4jxat5MDs4aem4mORBFk6prfAYVqem5JdkhnLrbZek5y11Dlj
TDRm+dmgZ2HstcGYFnkGzrv2hafiQ1Hq2l8ZhZQffY16rF9ueQc+5YAL6GRz80oMW5d92ArldI1h
eY6eorUMuEpXn+FmYS7KqWWeO6FA5mDqnCqy+Lcg4zUQXR0PZXXIAS6Wfi6Qzv7WSVY3+ManUYpQ
mjGoRVnpb8lymkvtsenOnWv8nhAzAlYR7OyrFBa4+lk0RvV0mdF6J0djmL0GszEjKTL57LMEjg7n
mYnMueZmsjp8MP7yhEntitREwl9yfI9+JwqmofoBt78/YKVQpTZANsJMCfi1c9VW7AZHp+xftNF+
keNTvrb3dbKuQIhw1fR7qs86/f89pXJPIYBJlN9b9dsaa7Z7UWU+B4UnbdyTfhQyRNsf0hbGSMdm
w2+GY4lEmAC7m03eQUuAn9GjBRDgiVjPtzQYLFpFyaEr/+2VJLJSguG8dvwptSB5aFbNybOcywyz
FHAqSgkh+6Tv4D49J9KGTwI3DVMm+D0zvEUV7kWNcy6VW3dOLGxjPbUO9LfzzPxbQrexkxQlBEd4
XO09jYZDhgwXnwHG/uwMsnlLSRPYUhTnS3Et2lPP8KFjaKMLca+M/C7yxyhv50EjSx0u7K4Yau86
Si/GxIhA843oD/hcdRZmGmMkQqp16viG+r03yLWf9TPquWJkT4AkTpKNH9KUf1U5kfPI7fGW0Ed9
rov42NE61Z8l7m+ibOl2shPJPPn8mnGKxDoekEfBG4ze4aSPnzuqYYgvNWkDOLpMHE2WAak92M0F
k8Y52jr+BFTCqLRgxMs/EBqwZbCrQ3JMFxP4DOvqGX2ClLOmrOiaTDTGoJ6a0atKRMR4sPAfetZQ
ekUjsXNDA83+Ufuy7PmuzOLG/LhkjIW0hiqR3Jl4cw6Nvhxk2vYZBRsjynODALfCy9Q7CgrQ4YSd
lkVw1JtBX/0UFLNImDT9dRbiZRjWu9aDSu8fgM2Jid2eqew9C+VNyadoGM1Lt1W3ilA87gPOkwbf
BDgJqZaigamnsyVew3wvT7rXPogRLgypEgBmjfP53MErLtaGvTI5Mdvi44LgzpXYluTAoGpOq0l8
TwvjCE5tNoqsZXYzh77ZaB173x4Nr4cZULsCQiibV3sC84SbSl5S1In3uq95vh3EigWR325GiFrW
0FrCHmZcDzwpH44O+qceBDBR0bP81hovOc1RgRsS4/3+aQ10bB2fVkttbbAHrtLj/oFlIOg1gE8o
lklAQFj0QMtk5pMn+tRLiObIOOeL5AM2cU7VRpw7QdRiY3fQLjB0lkc/8PtNFy2HnIHuaroVXzb6
Try2iDgKqCgMLF2CNVyZCqTZY7ycSy7YqUAK1TQf7KGDzOLPQpHTqCMBZOqbEZevi4I1Ae4yLApc
ySsNRssCICN0ZpR55kcfTsjC2CWoyJLPfpAbdhIh+OOzDQBhxx4zeJUH5LwGf5eEPrTkdNxl4+4e
XLg8GzokjaODHuuw12tdV5M3CfUWnIqUAaAj8MJecZLTiDQvU1O4A2rtCqavfGI65aoKNCM2qqLD
FfWrxPAo9SS2INqKB7BEvKa2dUg4schfeXTsARSDyGKe34GZ1bW9Mk/jBXm0M3oTKZIyGbsBkur8
Y8hmrNnNo1T0uzrVd204WQ3wdUbblDocip9aqpGTwIuOGieVLpxVx7L+TggZSNkbpkQ5yztqkXGI
jtI4ITy4qu4LB1+aAgNiHodvlpbULodAUZVwW79U3KdMEX4kpOyyrhPUXglMM5mmFWWLDDyosa9r
yyIHwgTXFSd1Z7LX2hAMIm+nI/Q2Ngs1S2VBfdqW0W6BA2VgcB8XBhYpcVT7T7x3wdT1j8k81lvP
lTz7ecodv2j+Wqi+osnAGja/X5Eqz1wxAbU77aZB1k/+NrXJa6U7D7TlTlaQn4IsGRnHyBBzZY0H
WYxBVfq/r2RRWzBfXidEdxpa25aTzpGrIN3KQ062X/8gJ9TFTkvKop/D0e0wRagpx77Svu15lIb+
ZiOZn8VDy3Q2xcf1vSUbN72lFnkRMzkikFARDaem5pUqTlrYochVMVYK9Gijrxbgo7af3OO83rKP
n0ezX516fTXk9BW530vxJ69CrLswdmGpPMtOupmJuNEWnzoEFqslzhNKLAKvLWpqyrgDYz0/Qw22
zTjsUB3N1VP7xqKmVOEEgu8vJHRzX52Bv9zzspi6qGoGAXnGc8Vx8wc/8bo88mWilGwC0/iWDwgQ
UFPY9/pn3PcujZ9gaDgdb+MfZAehUBlQd05Adk4EMmwCkgBIHLcKuixWAiR9aeXvLAMKjKRJd9AC
I2laSUpdsr8bpwlSdCTvVvKGdot98QGpUnXVsy8aC7z6mE2J2wb+jc2TAGnld5pnZCXxqO6PbGnx
/z1LrOUcfDnUFWjdWWcOu/VO7vCm4Dao4ndHkny7JVCScL63bb9iePJ/ANxLdx5Sz0NsMxTQz4b0
WhNZn9xzZFBzVrwl7pJjSeahxA7mIGCh8XJ0HizkxBV0DyZY+nSAcP+NtATygeou/0PTefW4iq1b
9BchkVm8GuOAs13lCi+o0ibnzK8/g9a9Uu9zulu9Q7lgrS/MOSbBBkG+JkEkzNijHsQm3mluPKaO
r4odeRMpaXgBp7bJq2QnMGzfo3z0/AhfZtLwJSCF6kltLBvCLni5k0eb/lNmbtoQ3LM9H02/hZAT
n2enCxFwyGSCI1AtYa2YxJVOkPBZGLkmFuCpkw/peRxCGPbWRQKwN87W2dTJ3iAvvbf0lTG1R9sE
a3Uo4Zk2RI0O3OszkFLiXydjpaeCeVWyMgik0abL7HF6v6Hv0X8l5CLOXEzw7lyL+g0Vq9Ey8p3u
uNom0ES47Qp1XDXTWwxIz2LWmzFz9kF+acHeji0y4hix2PkuoXAl1hhJjxzf6/DW4DXQNGmFfQZV
3KL8LFx0S1h9S3B4zxomEzfAEN9tRpXZr42qcKrDS4XN12BYP5QYhM4zywj8iSZDpAwBg01NbT8r
xnvY/YeXFpMyB03JAKmCbBgaEl6CfdHgo+aSM8mV9HNrHZJOr3SNa6K1tdDaBmQAlRz8konKLp+4
rnguiVAKjL2Sll5Iq6hnp7D6splPwEBfj8ajmyjzymMf/UXSB1zQZgT7D0M0falfq/6s9+Ksq/ml
ZjmXUOshRFvlBWne3TXN6bK1cGsNq5Q1vRwZK9zDTh09uh4We7yJ6YcmqFOa/TbrHXx/xy6e/TQ6
Qc2pXT4CJA12ML1OcvZseUwV7ZAaEgMUIoYcozYOXS+jYnYLMOVzqWN3BTU+4yCEICmR4wQpq+dP
HH2gttWqv+RD8mjOF3e4hWwwPIw6y2K2mSlztEGxNzCnNsvnLaNT7X4HgktMtA7GuEm5BJmxb8IF
I9uC1aEmlKgJk+J9rja1t+SiyeQDqtzHFXMg/RASuKGRmtTmb4LfoUQtpdnjfWT17Yz2h9peBqAD
kkBi+xr9DTgA2nX/xuS1xz+9BIrhLIZ/0l4U32litk3J2tJVT4WlaujY8St/j5VBwufU/fEB3u0Y
2pAnpOmYRVcxQlGoh1OTGefCZvJCMJXYBFmzTUbcueClI1Rc1HcN2nc/lqkq/8aqYmGFJRaYti3V
e7v4VVkgcrCZyHKNe7c+SsWvhg6JmlYeH0no6qSMpZDqHAhUuHUQHEI2tfmhIMtk8sYIKj3L8hUT
xhDd04Iz4LOMKJswx5Z8u/wRSYIAbeuXqzOrC0LMHONfY9e7Ctdl6DNBynAW4rpUfGmL35MeAUkO
b4lv/OteFoR5PDcHwwH1AGL5Cd/bmt0aEPTAMFkH+DYyQbKGHBPLkVoh2t2vJfTBzGnCnwSsKZ6a
o2YgeBT6Omu7NZAVKtZNA0+AUZhyBKZ6kobMk+zrZHXXPrVvcZe4egCmioEmYieC4UGiVKkzNO9y
NMLoU3Y65LUQ06NmYDJlqMfBUoEPQax8DmbyeszwbL5Dstnqg7JK+dqpfgAnAdqig5fY+IMLlQlT
yyj9SeFZwDaounvmg7jq5r7dtbKyLVhIRlG2JJbvfcbDXFz4nWm5vzXe84GPYgSWiuNlG497kd1s
6meWGlyHAPdkQGjTcCUhQ1Xu4XQSE9gr0zxj/arVU0Cce56h5SBeENoJ3uV3Ezcz0apkXuChKvYa
PIGavKkJmIAvs38gaY3MgyYHvbc2p+yFEWMVY9NDQyzSkw/uP1smQEy6Ihb14JK3QxYjTsS6a1kr
wGBNMV/JHcBLC6Ymc5yzDM4lrBmO2j+RTF/yIFM+1bY1FndgyJprPydx1766aw2BuwMvkoo3BlM8
Tz7JGLgJ6FXDDEcusanZDPTGxIgkaKn3+lsx/SW02CyFzQIwgwwsTsWL7cra7JYsZoFpolipXsMS
58CFZedgXHQS2HXbOAdBcmqdDoWkjeEICbQqr31jl/N3MQKfZJeluJjnep9ngWfl342EeSOLeEZQ
ERbtobaJPGZgkO/8rAZsSj+EB0wp2OmCen4MjdM1jmFXJBiwo+8F6H03PXUtws/0vYTeL+9x6XsS
kePp5+PRDi7fjyhkT2P1GAy6FTCBVzv7JroKQGi8MqXyLHcmCbjwplX3YevdwZ9xe3Mgo5/eFGDL
ScHUNryUJEAwL3kdo/I6h6qXJJ8TC5hVH9mQFxBjRCn4k3yna/8KrXjXaW27+KUO9bcs9p8lqh72
XcP8NmJMmHiGFyVtxrvf9cQ9shwHziOA80Bw8CEGLf+4gAuGhvUTkiKsPeXNbwCCTJNjCkJJy/I8
s4IyFAPd3YCYSfGGB/1Qo6CnWE89ooE0RorOaVAfCSRLlX1NfkSc+24rE8vKbxDRA4b0gCZpmyDM
a3pAEIBsBOYWpJKhoRmf9ilBTi0hd6OBda7DIxMd1TcBHreg0Es0/H2xBn6caQA/yGXfT4sJMVgF
IJN6N7MRoyNRF7POFGwV05DXve7xFXt2Nnm9VHgz6ls24RpyZZyVpvHZmk6Ks86CNGYSiIA9YELc
ZRlbewHXUNKJ/hikHcjSVS/CgzFaXlELtyQkvq88Pfiwk9/QSE4NCnytJschvwxzdDUTk1F2detY
r6udf9vlYA95Y8mqpFdGuYZzrHnRg+5h09gBunEqnuisJ00iZncQ5XyoybHA8pucglIhbFYnN3Pk
vYayfOkZdFKvlhY9AnlEqDzaxtNh1uRBdhyUuyE9BbMoiXwvtOsMq000N5UzhdrOpNtg6CovxhCt
uNTjsKxPQDMaR9//llmsKZPBgYvPVfg76GTAGZuc5CM2hqmzkI1WNCMkQ1Obc6KXSrbPsSXbIOrq
ICftaIUpjf+kOXeSfurRlhQQp+AAuD0SUxXTTJ8g7lC26V3VEZXa36UREwFFGwBSAXLBpis/ZMZN
A8J1NLNw4eEipm4KLYukdBgQ2Ir62B2LgeM7uiRo38fqp2hJspqpTrGDoGdckS/7GQ3xSXR0RT9K
Aa4G+VfLtBpYSK2hhmyMFY6m904nRMdAC8Mt0gdciIOAxnojHMkMn4NBN1gda+Ap+a6ItqnuQ6om
yVZB3Cu+NGpZTBVr+YKl5IoxYt8OeClmRADzdJh+IgP8eR8ewyB05Ia15aIzJaMyU9zeJ7+NOmpO
vOVPM5fPBcwEVmAz1/NJgVwjxpj8IfhQAo4Hgl19ONr8wDJx1MIASAzPGgSsVHYsrPciBQUOXYHH
u/BRCdviwO4/61FzMGhlcmlxJna43Ztjp7ePsskfVebQMFxlyL4UadCw8+WbBnehMv9iGolf2jl6
+va81MAjtVvdDNsQl+NIZoxvKpyOazAq6952TNaqWmkdCwgavSEjv3JCnLrkkjRQfSKIriMjsQzf
X+zzHtW/GkkluRxh8E8dDpszwrOXgYBwuk2OuWoTYqikE+6V5tQU6VGACSO1wynZW+i0FfKCXrkl
7NaXELiKTduyW9cgnvOk2IG1U2WDg5yiHR2Bj0nEl3kMcpAROXLC2tjKoGuAF0XmP6kjnCzdAWMD
4s9XgbOQa4EZ1DRA4cOTQcgWLllEB6hC0/RBWMrDrn8i8lVGbA2JNa5N23/oA6Hl/0zjbrE+V2L2
ZBCRdVi6U35QqLnKj9nKvKyOIFGoe1SzOGOZ6HloIoBh7wSe8mkcdyrTUB95yvDNaEsF1DbmWNig
tOUT20xl15TDqmU0Mo2hO9lsvHkdC3BlVuPZQEna+TPyv4JMew+ZxNrpI81gaaJAw7VWvBoZ9jcR
O+p76D9kGa4iL80Q9Vc9nK/xIuT4UfEDiKw7yYY4RmnpMCB1v9yR9CZSdTN4uRjDyn22lISJtYPp
uisoCVNKq5ySUKYk1BuECp16DX0mb8zlLKqE0X9DG8wkEYbHaOwCzCK9q/fSJa/T68R7TlBGi/wp
4l7v2DtMbHxUPPez12DNJTjVq/jgotbYF3xwTR6R6BpXgPnkxaceOksE8/IIdgYif3vyykp4sGVk
zTPw/wRgZXR+lArivwnZzDhuFlNxIe1QrViqp4vkkrJGhwdwLvE1J71xTAUMHJbng3K29FtlugFs
8DQCHUti9xjH+8JMvP5zstFwk0aKJqy5FMoP6YlkByfBw+AymWTHBxmtqS1qUygY4LA7hgSCvIsW
F5/tTi8EGWZ4XJgymqSihAz3G4b7BgXTqCI9p93Gb6CjFGEDNLUXRlsoLV5yVzKYQrFJn9mkJ2z8
mWvSw7EbhOTC7Wl3hx6BW8ltmFz50q6K/F6RrMRpvx4Yi8gKgWay7jCIJyZJhvU+Ft9SSxYehzMb
nQbp85JzNak/OmB+jXlj1vD/pe/aYl2izQd6S4pRv9YquJIg1Ea4JzS3CbjKZSZJupmK+JHd7V4B
hSLJGa4soj/4+5RRj0ldwQwtqcvdpJxrBB4hCyYfHAtcsDC0lxFZNWPGQhyLdXCVJOReVjjn+JPW
+W/voyPo1G1fRgR1tPSTOO00e1e3MWqEcl8dI4EJoPirnyEZpxN+smi+BkQjQ3+aZ7JXyA4wJvST
ZFbytJfYM2KsQ+xN+/rZgGzgjxAju62yz+HImA3Xi0mKCDTuOlW5ZwAjXSpQAO1EVbtpJXNnbXu7
R6mM7ojnauoEX5ixY2iGsKt04JysiIYQxLFzFmYIezBwQWf6Cwqqyh0kBsTlw0tKZmcPOFNFe6Mz
Q+6HYUvNB5ixqSp0vp+DTB2FsnrAgEaXMczDISK1tz2Fwjh1VXdk/jsWnCjPEeygmpCjWnmBTqWV
XKQ4hPzTcsQiOA6DfRGpW2b+DC4An8/SsxDE15Y8bW+0GiFj5TjaBFYK8uAyyiToKiS+nTo2pZFP
MawgVZwAAkLwI8yCy8iPESSwAxYExZYrq3pWtK3l3kyivWLbO5MYBBhA8KzXtbpdLKmKTRUXnQoQ
xByNxzDJ1mb6upx5tLrY1htS/ugqCXwCO3LPOBzb5jclk7pK0LUF/00c50zfRgXatm5VjLCAEVEw
+6/hGxpMWwJkBwHbVolJKJKNODf3LcHc7fiBWIJBG3ww8hUHt68ltkL1n6J1YESgj+WO3fxCPW8n
0h414bW1j5zwZnUNC2H6y0uRIGZlN6LP3DwlkeUKw4slv0YO6DBwKLSkpETjWoGRP+AzNzHCE2cB
jEpWEckJzkCzIsWJxIT6MhS+k6CNMqYASs5BtXcZY9choCQv7+1g3yY2M4yagSL5PTvHPNsqEKQW
8ZkaoJDFWdOxBpr45JaZlrLjUW0MGXKaxDlpPEf+VRoGO4W9SJlilC+/58+OJWTLhF+51AQwjDVr
bSyQMEL8+SIk/HLxdMGAggk3zMNtRrZHrd3Yk3PMyE46Zcjoyx3jMQh4ZHcjGGbbtdH8cyygu9Zi
D+eKUg1LGepJvLzAS+uR/LFsZEzgohvFjdSBl6sOM+v45fdc3hz9n8iGS6YUF9Ha54LBdEINSRKt
hfu2mpgLMUOpGYpyAwpuJrEiypeBkABX+lq36dWgOQ6GBkSmep6lB2C+HbmRGZ+SGXwvn8dcUbnO
D/zyJfmyGsLiUVP4ZhhrLbhUZJrjhNYxrw15cqHAbYM3ugCViJo8XC23Sj5Lq5oKdKrFrpwxKjHi
XEuQZaMo2oeRk86fqqITdokm6qZ04ZUI8JXRay6ZHm+aaj0X0aPW3WNo9iSdnP0kXaeEQRtM22NJ
2xOHswdkDCd1nST3L4qALw5MfYGEbiXlEy7YQPtk8GGKjfxSKGe403NhoUYnMQqKQSi7JcIl+rrO
Gj2bOac0nciicEwo1BMXp8Q4P+dDUKRpyy6s6NcdUiAWfxsJ8XKnrW30fjXY4mIYV+RnhJQz/l7G
nM/9n12IsQO6u0UPzbVRvquQRRowXxtdXlvsxgWX12BdOPxCvkqIDt0DXviiyqpC/F/RA7YmE1ti
Y7AIKNRz/CDDwPoS6pXxRd2h78zWE+lIiMoaFt5x/lTLd9zyQdw7SzCGFsIMKB1hf+b8kw3jHhYG
u1c5PHdYLnXgLvyG1j8Lx86AOIXX8CZxrZoM1Xm0mtghpKXPf+LmquvfnR5znqR8KaTnsprqWV6q
jmyQg068NJo5RpwrJncO7FRsFQIOMWy/oRSYL+6aL3Oh0hMpZ9D3CpoGwVkFIoWntTRedBounbLO
5Dhk5mmw5JSPguTlGuGb9WviZe0A/CFSwg04zsyb2CfSAXX1CVQmy6feld9n8mhmMKKsgNXWqYoP
uDvtyEJf443gfg7oDUBeZX52mv1r845x96KJwR10TlMVsQKYLpyFbthbLxL23RCbqvXNKmlDkO0s
Z56CbSGzvusZCQY0xpZUbyShxPBwoBbvUoS6ko4FbnABgHfQQvwv83mq9x26GFHcSMAT/BlKRXoN
kANgeloHGYME/kML40sCuMyxBUVHZyP1sW6J9gdM1p3VfCeL17bTjgxHjoH2XLwDwaRu7Xmfwh+J
sNAnVG6fEx5tWys9M7xHGuUwR2MntXjmGCm1bKFQY/tpsYF05Ai/X9skQWXGPS4Y1rG5gaYAQ4cv
ZWE+OqE6vdgzK8m4vQaqslYXi4+ioCAOHBiZIcUNZyAidUCiy3a/OpDGuJoGmk3JPOqdUwGg0Qj3
yS304pa8NwZg5SrtYPmRW0Te9/yWyN4CqDIoPb3cDDziPUo8tHGCsRuNjGhzzFbmSXCgynb+0oMR
w8scYi7P2W2r1k8c4ifKOPGxLl8bWiILP3BAng/EQA1Rm2yzHrB2NbCKoVl4NfuU0VyWwy/rt6KE
Ge+nL6GFBr9SFrf7LhmMrYYFn8IlSjuu+K0SsmPMaW15LxIxOyFpAmn7as6IOYIQE23JNmVFjtlR
1Rm83mhTjdzwWlQZKvJ/oQHLnLUjzrMjk6YFMNlYmqflCHhe+4rizWIB85Wg9gsZXhvZtkUukWx5
lTvIkDR8Y8CIkjKtwZZSIBOUXJ7uRxZOjyHwvQjXbBSzOSePphFQ/4JtOWPtmD2S8DyLT4woKJKb
0GL787WamT3y1E6AV4kCzVyZ8JFLQEc7yNe5xKBs4oMYEhdzD4KoHcGeMPH75+h2RvYsTZW8B+Nl
JEKq7OOjmN+6UkKQXHCHEFhByg0hCCl8fsuJGcW0ZXBTYiwBUa6cZYr5wSK/r9poNaa3QllhFnfG
125McfEHn+XMt4NXqVanTWO/Wjywsgk9JUNbZ7iWWm+soWK3+DombJuMTR5VCEktBiHjprQTkDZb
BXF8ilGlM7VLmKorJMhIjNZJbcE0QnQwkbqAP6cjM+en97ONzOKmsC9Zqm6ilqyKoVxDpMQF50/e
oJseeKpCy/fy0CJKZnK8uINUzlGkvEbs9SE3IJU50JzfHqMSnh0bNxENU7zYdgbmT0p4pCqSgvHG
kpbAMISEXN/ypssk956yUaAE6niScjMGuVR7wg8OnG9Ztu9QFXW8oz20qyGNPP/CTgnLRuOVfu81
sCGslqyy8CUv5UeiFWvBLwkFjIk9Iin4RC0CBn0JgiLakBBzazxFdGp27kL9sLEZLlU7KXh7Jejd
rrktm+tOznZc9iR1rdoWTJ79XQ3VmmZ939PHWoAASvpYOiK2CzbvZ/vlv1tRfNHVDi8gq2DK9LSR
jwVHck11nqGo6ycmBvU5omSbTdhbaJFz9lFtXmw7jKEZXJo2/gMknKHCqD+xvTViiYlCia1QIrqt
oi9wuJW+4DGb6uqP1N4YN7LyGPW9W5ga6eA+cZG+K8TNL3aLlwhfXj24jSAcMeRNF+egHVcmTGi4
FE7DYMk28WEkzqOJdbdikI9mknjUApZl1M2vbBRp0dyRbDmhvUakrjYqieMkl2T2AK/zPc+/S9iV
AQqlSv7RDC6y/HtYmsMBz23Rf4ZxClL2Ms8V4zIiT2mgWSPu5OWXMS9TxYoejw+673D6kZd4p+ym
lRuZdb2a0zk3y/0iOfNMPhU5hbm1Et8KmsfGOinsAuZxFcrtJSrNa06Ci0CoLeE3pK1Bq0XRYJ6t
6qvkJ0f4FNJnMLTEkjGZYmYb4qWYx49FYjsER4QPEIxeGmNfLtYB8ZCaezMyzFBNpGat+x9Hfs48
uzFPURJ5+iUvgGpHu07D7O/P7JDNneKp9b5BT9EBDx4nYr6lPdGUOFhqT87FXsMV9NXWG+1m69p2
wE0z8LOJBlipTBXl97ZmvNvt0HDsDJz38YDiR9v+/+w+wBQ18aPHGKX21TrUPjBG1CQygOIo/swO
zxR9aPBmN9MzmuXXyRheajJKFogx2Wh6vbOxZ+v47MpnL5MKvATGKtsyqd97WVp19qupagdkXsoM
CkQc0M0flkHYqL10SX0b1HUyygcR4nNs9z00s6VY9/EVD9nGsFE3Bgef0JywDG+iHy4jg9eaJ/ks
UQxKomOjxQ5jmXsxTkWvpklMS4iYT1SMDAi0Mf8Z25QixVwlFi0ptUkr1JPo43OPI4qo0zPgK7lI
PUnZ6nQEkCdKTuxdaGjbuIp2ZYPdOB933KHO3NwtiXhzi/ZJ+53C8dCqLzNIgykrjr0yHHVDOcaU
nyAUnRz8k5ZC2CTuC46w/o+zdFEPkPkVmT8ETBEOPm4sLsDZq5kuMXHzmCd7lpcHbM4sjMLDvFft
fG8R1GroxVY2/8IlsBC8Lim6zHPQyzOJ71hKiw2Bf9wI/jtqmOQdDV1Q7edsZ4CQBya4lIgXKrCa
qYpEilsVhUg5201/YoK7aWCFdA3AxWHeJogKBx5bkK/AYozpSyHrxtYJYHW6X9G/G/iREbYz8N71
kfJftFA4UkfrqAGr6Imd5SVg84InTZ0fHRWO2xrstu8W7hdDPFBwBlN87+sf1f9iBpDgEy1b+yaX
NHRZfzNj6crUI9dfNOXk44qbKDrQYm5KCB/AqxTQdBKzkMLiF2r36dAcFr88mYlySzFAdkPMKRC6
9UJsqHoeKvJxqfjnInNfaZndEdYBQ19kNxPMrwB3UMCpUA6carzindGipfrH+ZbK1InT38ijK6/b
T4zsTmdgWTkMyo8MoJ9CB5Zwt9fs5IS14UJ8ClqPZZ8IbEimd6Bux8dD+rKmtK8UY+cyeI+q5qWO
hkf1YrHpEIFxmsObiTumIV/Wgigfy6oTCiy3BeUSKD+byXOpezx6/XkJ8Wsh/PCVQ8a2pGUkOHgm
CvICcFe2tlvureK9YxXTmReNSQJQ2AszzXhAQfFYrDvRP67iLSWIMAhd5+SyIGPyhapRgJr4L2Cg
hV6b8+FNN/aBNq1wDVS48kX70NJzjp2Z+wNBxno5JDnRWSu/qslHvbiRSGKSaVNA1VWkrw20XBCq
8CYIfInGdPOJVpsxKDkWqAJY/bWbjFe/RLuwwspTu3ZJcjyafZ7nMRkxrnpRcypxoiFXd0z9GHTv
AaMw8W57ZoI5U3OjX1//l941ke/orXYDuCMrJdKUh4/hx8RwoqU8YibUdV6NTDNJ2QiQ8UnBqEqe
AgHIiOFNQ9YJXRhNhf5cAkOLpllb2XrsgOmv7fJPsw5F965BzfFDtysW3iRPvUQgyt6G5syD1+hH
IEUViF/SlqjBU/+RqesP7s5JR4fpjdVzGbhhWZQREjpguif7VX9PK+sVBWtXICRN0hvAJECkq065
EhRGVDlSr+UZpw3Lmlve31uy3plkyTv7X9yAsQKJEObM2lHP6ZN1q+oZiixLAZo6DuRDgQEOFgew
s96qXITvlGedCfmR1yj5KJqTCfcvMIHiIz1D72muYDUQDPOdMlUdIzTs6f41cBbd/llsCLTgf4Fe
Ji3Skdde24pN9VFrmpu8++RQVsEV6tlahvgHtTBDthUh/Ejkq1Yah4K59lI0+pJ56LkAGl37Dx+Z
29PaZTPDcHnpzesnjt7X2T3TdvAvl/bZ3qKXoObJweMRhUZN34eSQ2Ah6XqY2wWfj2zg9a0IgyN9
m+Bw0Apues4qLiYs4+gf7S3uAspMRWfTVf5FTeoVTO5tsgcHymKUZzbaAoIp/O9S+USWuUr7I4Or
5CPB19klX9w12TsHiJI/fXxXycaGwlFPTmnDyRS2K9cVSEN5g2SnNXGSf4G92ps1dAwbJ73/UIOv
iJYQT0m7Voh1EONlDtprKoKbHY638Jw3AoTTmdXlZSCQOvPKEKCifFUn2hP9zzYCr7RMiPeMJHQc
81CtuU1YtrHpPiKWcQa0QQl+WNNt0eXlAKPS1ddr2zyBu6fGB1F/OT3ZV4aOTNJnchbjY0eUsZQe
Gp6SEHUOJB7ezJWawlSZMlcXPOt0PIs/mkK7BWU+rUE23GieRxKl28OVdGLwM4spn7PLbglOpryZ
tH2V1l5j2p6+7BoFw7RyBiq84YZmSTosbIGiIkluDy2MGqRGP5A2VDtiLzpyhnXrypaXReI2FdqG
EDbfesrt5DJLrGPTmQxrHdXGWq+ht/CW7xnvufkCCwtjh7/oPqQg25dz487FT6ikpOUlx8i+NKk4
mapytuPuMvb2hS34hE9gDJRrFljXLNKuMkaHYu2zm1CK7eBTLnP3iP+jfyXQv6Sh/E8UiW7Asqft
HJ0soyE9/gHzReKEt5rgzefmElPEe3M+8xYzw2HaA7kXj7lmnet8OKko1Oz6L1myO3VIP8yEQuwr
U3ohiNOkHcYGQWrhMiPmO1xY4HVDor9IgY14LkfpUS0dG/A7AQsu9YIrH4kxleu0+rUh7Ss4pBNh
LUrEvviXNdq73Jtvy8JgxGv23y+D4kxFrATiSgWkfNJNCcAcV6LxM3HPrvOnueL7RMI1e+kMQmHN
pqvzdH6UdsOM0nbQBRM8xmCVwUJJZRH29dqy1kWpIIn6MhljmFB7UVwRhRR/pT2gsjg4ITlhu+Hg
Kz60zzFgO8tPH+dyrdG4m1CeMihPUCYOy7C4s35zwtcNB8AjAh2GIsy7urn2GBEC3ZfJPFL1cG28
NkiW4wNjTTo282CO2akQ7Rl9U2YSb1ERKgvJom5cDVF20A+HdEaEgdJ8YmJsHpB+kFkZgKfO0dWw
xunIPLE/7Khz4qI4qL72NGrllec6qP1LA975XL1JR+Uj791QhgiHgCwluEfiGW3Cy1w4JlTSEhEQ
xj0zetcjzt3+GieGy+sDH9d8D9asPIOLDQ8GFjMGEG1wsumoqj9FIB8kZCvsV1Jmkt14lX3c0/7G
L5GfVPcg6pE/M+G5W9EuHo7ZBN1uCcyK8Wc2TkG4LNOUtvkLsQyHOjuI+kKWUl5wIBAeC4tWHcnG
mpWbyD8rZngaX4ODQTzRiDfJnYmVKIvIJWI6zN9ibbtrxaFDnlP7gg3K2ZxB2/qAc4lOlSi51PRY
4ZJgaCUtXAu+YlGTlQBokBXEEDBdZ5qKwu8M9+WLeLsSL/iEp9rQX0yyVP1vVF20ygnPeJeVXPHP
gPup1V9AFMqfuti1nPxlStezr+tnojHS0uidAwnvx8vMQAtJtsOjQO6CNxOfQ0KvlwtO85mdhv/d
2EuoTLeKWH7gFoYYpIw1f6Boic/V1iy0KHVY6eIunPbNtYH+ytueaGziO1LHmAuRUku1nBU6fXey
0QmqlognzHFHZ+uMOjEJPkVhXs3vhrvNzBGQl3Z6MaZ0u8TpMU+7WPVwnXBUDAKxxwpQ0SeY1bV6
aDkcQrcpu2scBwCgNj5/tcGB2XeHGQIV/2hRqT5ZUd/kDGEESxbbZ5mATZTPvLQ2XdTS2gTQF+EZ
6gyAqn2BA5Ew301ldpvyRgrBRZTVDcx2Q+JvXU5E3DjMC1SWnU1zWvKElrYql3pPt7RL1zWXOYwv
k9KdVXCMafWnJXuNW1NNsKCim9CokeSNYp99piWB/TpCVjTYOEZtuEGVEJNkDB8rjAZHSRmI4fA2
bCRsbCQBevntiAS1XWnBafxHutRF55jwRYvNHzCgVW6pw/FiZCoshnWT0AtIC4PlFjabsALNDtHm
GI2PkeF+gBRN4dsMA5noFRdgzQS83Ohfk2W0MiGlWUhr99bC1SiwKoBnZABERvEKn2sSH/mlYh03
f4pZ4wNKKmLC7xGGmg4UNm2hUqnUq2Q4oHrBQwVVMDrkzV0ufEih+k63ZahFX0re0LcEJB3m6b+h
KGR0HcoPtNI2+eeLP8mn39Skt7iMNpE+b/O2INJiEw6fhIwoDADZk8zyefpQ4AvCSgYKATlj5LWB
Ux7idQaAqnWhh3hmr1rH/WycfIr0eIsscGUZi3Nsp40+tF9ppyLi8iN7NxWEhkTqLh/BOkVkWllo
jxgk0P1F416dirutpzcrA3Co7vqyPRu9dUQf0CekAOXhkcCTClmKgo2BPoRPjWkyN/ugGshvY7cM
LMQ7V71cdXKxKYnCsInCEORfDNxBZQlrqFm8uaNrfMoT+WVzvSvV9h7Hiz6ZnxBvpW/D2PswlCsC
WQdiODubrWozHzXb4gooTvDiTSBlcbFncGdaqAZGGvTXwDyb6kT5ymatmdyCVtLPf/TmS94ON5ag
Xb73B/xHYYOFskDKkJ2EZJ8gt87nrq4urFRydOLpJD8J//NGrV1WPc/uacXatWoUNyqgLN1nwpx+
n9ZLZUmr4HvSDG/WqV5kugADr7SKzXDyshXuMjJdMy5j6Uh5c0qZJAAxEcmbLBCAkbxq3BO4w8qs
vPlG+QZm66mb7WufNHcaI4ONZ34rcvXSjP4JN8XRINXWj/+UpNtBrEG4JW4RSmJkqfnq2yDdcGjt
nSXojqBFzH8jdiPpTZuzq1kPt4HfrZq1R7VFyI71BKsFsd46G66A4bSB5cJyNvMBnhwc9PTgf2xi
qbubTXDvD3vLVL0oaLzMMZDmQ6m6cwfEUMXEi/phnzM7P9Min7QSN6PYrP6a/pa/5fO3yJnHKIWz
VbmullyElSY+tNDimacKvtrfuTEe90QNEYnsM4zUeLVFyfYuu4VMpYvkVo+CHbZFTpr+2triqUfT
W2YXL0mJ9Itok/olgnlkpMpDnjFEimoNdGbAmF/C1UwShKkJzuE53CrYwZp5yU003GBwfvDiuUZH
hEprYEXFYv0vSPNtnyiUsREywXGH3s+JKUlhNGlAZaOwh7KjbkJlq+QsohhVt5nY4K3F9LUrapll
TbrWQfZXi/ODM9A0PbpfsP9LgdOR62sQxhSjKgiAotnhAN0gRk2ZIwU6S4zr0HHJVbFh3lwRVZ/f
CUcArNpmvpvfl6oS+stGQbSoQifp/3NtSGvuYyOg+9cwYAQkWH1NVnVilLRw1l7bCm9jeFwouhqx
NSEU3cUjNdCcZoQLGTAEDRxgS0MAdAP65xYZzkaP240VXJZaocZ7LmzwMxLL+4D7tNjbSOw7G6N/
Mu1sdYP1Iv0fT+e15KgWLdsvIgJvXoUESMiWVK5fiLZ4WHjz9Xew7znnoSN27O6urpLQMjMzR6b1
B2msT9VIvwpJfP0TiO72LRbjDTdhEOTSwHJLjzi32tqEDrY0vvi7vk+D8DumDDPH1DqhkRwwqKBd
DYYHlsAjn+kj4XbJ1G+pWnllJ7t6im2ohPpo4byKUYRMDc3aOuDUp7nbOEgWq3FPgEOqj9UMjCPd
RenZusys1rsDGdSDXH3XA5OFZLe27KR4TUs/bRgfSL71OE/Gb93Mj+XaHK1oODJyoibzl5Mdo+y9
wXefEh/G0qOrH9n4Exy1T8Ji0P8sTE8jBD+lS/eCbcoYMdERNBkbI1xlwsgMMhvusgsmaJsldSLp
yPAAXI4kk7dhji/AtCu3hCBREsPLZlQ6rvwYxRbf+Y1tfOt6aT5slESBLgg/injTtmsyuL+gdMwo
9dEqn1A8sIlE+/ZndaUId2CyMYAOtLDy4B0Wf68tKtQMDF8VEgd57JAwi7g/OwChh0l71Gt116lJ
S6BTkOJjVT8MCmAGnpmBc1t3LJbirnzk/D/VyOBL9+dZ0KmUWafuT997Di5LpopZzIkKIgnfGLZJ
0lmc3MwBcxp6rFKUoU23EoZfg7hgMblanNIpFl8mYYVxRGcgRmKxpAeDl0ljtonaQMxQKM5D6ub7
bFhXKbWOJJUGoTEj5nrjTsz0baKWksPPgia0YqEEoKC7Ky8GNsYZwemzIRch5B980EDcWqdobvYx
srbG9eXEFGXswmq1T47EkB2stazYgUnOO1OPIEm53jYci+odwYih8zEwZ9F5xNQfrJjISLGH4wrg
lOi7irt07D6KlidseU+sGkO26cVT7eUWSRs+TzqfJ+anXvtgLO5Hv7LIAOdvXutEuxmkPQcKGqwM
MtJEkJ66cS2bHv+S4cbuXQ9Xc7jjSURd2IBAFkLcjpFl8odcCXyT5YKsn+mvKKuf+ZTvZzZgqp1v
S/Y1kPAbjmL+6kwG4JtxztlXgzjUmXIYWhLD9lWljeqtx0FPu4s9w7H6Z3T5xZnVswnqSbvOvPLT
eGoIypoQfZtGupSrfbWjhsbBoK23NEj6SJGpnPBpzn/wfUnIj8kpZY1gdwEntgS4UCcw5gUYXtt2
0cuL9m8E6ZVnhTmlolL29MTMyizYhBaBNkb5ExG3gw7DCMrnrtN+zWJhJAsazvnRdjgRMWuc2/Si
jcqjuXMzdRRcHcPIocEMt+YGNENhURykY1RwZlIRKzGw+EkdxSshGdYu1kv/nWsfYo6+EL2/v1tx
r6Hy5L2NxevL4adP4unSDXDyikfV9vdKLLeZjABDL5fo3L5NFA+HA9knf1oh4NGpM8m8nD8FqUNd
s27N2N0UQqts0nuxq3OywqTZ+/pEGLJvrvRC7q1/k0wKmdDDlkAo/ieBsHHDCspOJ0ZqzJg6uBH9
8rNmCCzSOtgivFvL90ayZ+YnCfFI+YP/mc7y9Dok3ZmFdIOHyFQKGRodTp2DPnFtioZG0f6EiSQs
W+7DvIdRZFFynxJYKFh5l11FQseWyAQafMDGyW3y76F8DfD5Dfj8uUmoIed26jbWdJIdEPrGJ+OR
Qk+Z0DIaYp7fWNEhMgD3kSGqsiew6TdD/64dDZo+SVsnuyakqmQnC/t60yx+QkasqHnK7LvSvaug
atQh9+V4Rp0z/fEd4NMrJj27KDpOy/qD+suPtan2KQA6M2U8QVBtWTL89hjKtekC4F2PXA1DSpu4
zn7ajU6FJPPQOgIPinqrctTAct07382kH7lu6xDBl5oRMx+/ZDToRVW8BV5AjNI6LLD5uHpVrRnQ
r7yTP01xWi0rbO0zGcA2+WsxzG1hwEkTgPqRifabMeg7Zbg1GBrbmJ1/4ZvJAzN/mXrpEytL8B/O
f+DiF1VzUBKUymKCv/gbptdb5EDz0J+jgrmPukS9DpYd4bhHWZDLnetd0ZBTwS05xs9FfnM4zZEu
3HUCFwo1rZtCjcJa5tLl32iiuUhekpDNp7a4pEu3XtJdweFPq98m2hLSfIMjHBDGl5jLa/eDVg13
TtKDBuUWi2BPxPta0aWy/f+RcLJuCg57uadxYXXkL5vBlaM/622mgWKLyODkXHsjJIwCVMx3UeBb
dNJ9ywmgwdaQ75d1fOEvUZl5gH2pV5A+VWBKqsuJbKvxQgZ2azRamfNC6iWxdhgIWnQNIxYUL74D
3t8gpYt1Z/IllAxPzoLPx3G1Eic+fZ3acoqRc4miIultTEsT36iR33kstkUW7u42e5EnZgpUlE6x
5iaHBhxKm6L2Q+Stshzrsm/xZaX5oUQE5DEid/xO5uBUJtDVOCeFn8sh66Pwl2D5+3joCLUt3rMm
TSUcMKvEsatxIF2m/Mk2m6ZxnaqBdT1y6Oxl5oCiNPUrtRXbjGdxR0GZ3pLjgzxy2N0IuDskpyI+
rXwxqWMBx4ms2BTTR3y8yaXVw7qfR2qzBhcK27SkL4FqYi/ka8f+Eo89G5v2mxKnrh/IP1NOkzKv
gz8wsogSRt983xmpAoZUO3Ojt3XSK0OLQYHJGSpRD8zky/rOUvmrBr3TY8kTrMo1xuP1u4rit1hJ
d0qdhnXG82MPRDdEkC2uDF9OdcxPdvuKRGSSURKGMdveQAsYEKRs4PPdu3GtfI+ruKdY00QC30yC
G2q8NPyCltwSGdgV2L82QjcwYivQVOgPED467KLVXkZctSsZsa542QVph5NViHsF+EpSv+v1KuPs
WhOwUyLDf+fSWnu2u4pPXHteWibiFpUb+CM3f1CM1KMLg1sufjtXkbWzYCvJ3ztMPBmVYGsln9uM
RM1khNtEXeVX2/9OSQMXzggFV0a9Fx5AyIoW2xRAGGTSdmdaf2M34lyRugzX9aW9U894pZvwapW/
s8YkYBrEKgXMNd7NdIxvhHZwOgAmrXYVQFhn5eBW7RxCiDZvTpJxPpQ5LGNRhy+9FvVl7Z1LxAdE
Vk40oV1aOXLNX0bL8F3lBlFxlqRmq4GNVsEhg/bhJM0pwss7ZVpAyVIcNA0jWbGZvb7NOZw080lq
wiB62wPLX9i+x+6ixF+N/mFRp0i4ke0P2ztjvdhqjgYBcyWuyXdAXxsSv2nrnd3yKNFt3iPRZhdZ
0q9pZrtj9xP12UuQkZriNhQgA9lJrI2gx+ytHrZSbucgKMHazI11jXlNAzM1htlsUepcedPyT5mB
YkEyNSsvVV3dCDpkquF3bC7n2TdRlyj9RIGk4ZDYeonyU7T7rFf3hUnZh8mYkMZZ7hwr7gy8+5De
413GQE3pDa9XY1//hPC/j2yqJCuVCpvCVTaiG7m7grvRzTKelfFtyEao7mo0W0ml1pEb+bTO144E
JymEact0eM+Mv+ZANlnqhp8MbRUwIfFWk+6qmIS30TYcb5bN3IhbvXWj8kHRAqOx0SthobC4FeIt
93CGYciwKbQR28pLLjNF/W5Id07dfqskjU2XhiCtvdfUeWlgORQJ1DW0vBRbVclygHsc187E5Y5M
xdahFyTDcmtk5UJQOqXyiQNBJ1mBbEKiMDmkrN7SOadqY3YRw1jmvyXibtNAMvoU/jjsbfrRGSht
mSrYvph1zM/yhufeYdnigcOyiZjDrpTugbQ3xLtnHO5yQ11AcqrgBIEz1F2eQl0/0+dNzX3b/VFH
gL102e3QxvbqGR/pN9bmBPIkzvDdjiV9Tj716Dj/MImfMuQoeCvtod3R/HsqKTM2cEefNUHqge+f
GvnIEwAuoW2SAFCAG+t6f6L/NT6aoj1UdNZCKOfvsJAOrPdS8dv+tfLyq/O/yqIOQVI9jLyeMlNw
n9879ZDjzunwA3NCnYBUMXbZueOMfboBx92HHU+wvhzrilXqz2pqLviN7HGqZCp+QG+QYNiCDNIU
JFwA08bL9NjtMDLZ2767fICBKAHLq9iZgAvOhUaJAvB+SGZdfhPZn+2sUyX/jOligZ4TQBck+Wvk
j6gcuVJ2ZiP5W5IipYqqIAd6GP9yNXgUjMWgwA171jViB+yJCkS41eTB4RaPm0rjP+kAnvkdsVDL
q3oWad+oJ+p5wXAF5HQr7QolNaR47LO0dwHkSr4Sl0E+dCMs4Dp3l+65baJmIu2zH+1FJfQQc7yA
6zGFgcpRpuGYgcELFc6UdzEYtI4/PvCDV8ZTWTso+eqZytR0MlnqtyQtdxGsYqNxNYrIG3B8zeQy
d/CYd2pzWt83M0YCNLLg81mxc82xxnXqkRMITw5TNPnGFKgDGwTbbssPKjyFT1OOHysJXH6v7X8o
VMStMpy0fiqfuQxZkisQOacr2fJu/dMA+zetElMSd75y8TlG0MAAEwAuyfvKszGpnGUtdy03xQUl
n97izvipgsL1gBbKdfNosm9eCYxl7bxbNl9aggvjtc1Jit9wJvonqXgHo5qNFDP/k1vfLC8W/5Sd
gkMQ5sGyz4lF8Wj73lZ0BVunZj0jChRk+BPw0noANuJsyiMsnJ0mZ3DOKZooxUkalZOVfzSNGZLb
n0ri8k+Ii614szndPMt5PHBN1sOGEwAN90sJZNt5zCs9S23uZw/911Pj8YpkDN/hyDMizS/4OQxu
cNg/MVmjkWJw9Rbq7bDcCbpnWp+hqKtUv/DbxefxL7kn1wG8EUt78obemoetPrqyTv8qsl9C89s9
Mi+cg3LjZ5k2IYCOgxy9Bnx8CB0c0pyZ6YY6eHx981Pwj9ACtlCO0nLQMumTAwd1lQPJzOitAHAn
MPUvxb63NNfkleNQx9udFPAHOYD7pT4FxQ+qdENlgVpz5ZIay/suUg7/03ZNWZWn6kxM5QO+2fLR
TOU9QVmmCiTa85Naqlc3ANJb5OyD3D+noT9AyVFZFDuy5uD6a9cyGTJ8E+x0k+Zs60Gb/zFtqnD1
nyV7kZResDUb/Q+2s79S+76O1GDvitNKK6DBmVKZLqNc+BAcAp28/XH+q3DQa5qTut3piL1f6ydI
+wP/Cv/w7Jxtx7OHno8aFNbqB2u8tJCWownhUBT3fP/M9ziW1UDHpkN04gSGnqkk5EL7UALuMvWf
Ay3GBktFxti4Mwt3YXlPpI8Cq85apreC57qHQDvyGaloialoMJjBflH/eYqX5Jh08zHZzqPNeLI6
C7dQruyy5LjijBwplcKorYH9A8m//nENJvg6MKQwJjoo5mB7rKUBMQYNhXAvoyhj/zQ45ow3kWge
VF3xELBIs+V7mu6T6vLB9nKwmDCQYo4AeEL8fB9tNFwANHT84b5OiXXiuJnnfYl9aNhgIhyLW7qG
4v7T/CQfkNvGs+PBtOXfZJIDSFtlrz5YkDJ1CwIRhqeK2IRSizqncFeQsIrKgSJ9tD44oIDo1ynF
Cso/R3+6YX4O7D110hI5Si9djKv42+R1JFffEXZgZ9jxxufg/xwt7KpHhqUSvQQS5zazOUrCU+1d
T60WbymvikP3+Qx8lHNQB5XvBnxMVX6TMfFcvtRx4EKCUrR9Sb62ShojBzGhH6PoVT3GFetcOIGb
26+8RYvyFnHj4fVkyy+HcNiMQU/WOz5HZn4b52/TecTVhUWPx2HlyrIsHyxOeAeDmvvGpXigUOrv
TqeEcvVVs1xz98ylPSEuWO4DwTKFc05V3Hkp2FsdQnf8dTJUdtMG5i/zEyeZDdJnNtwIYvhMWym1
MTEjSMgfoZKehpaTpRQCxNMwHRtESMgSbQKmbaSfiA7nXBAAYp9enjMVU+1bPeKyBNicLIK+Avug
kcSBt4sa5GrMhGQOg5ZUez13GYdCzh7kbjIH2xs4YtFj/co9eZAvThSTymquDp8nhtMJ7deLjtPE
LN+dMcIU/MdgzexT0ItUUDMIghKP9zIHB02S359Jkmkt3iZo/BtcRXMZB3TO0aH8MJOjM9BzL00P
FGgW5eDFoHp0gj08Kh5FEMYH2nnTflN7i3M+/T+7oUZ580wO9R1weBIrDMK/B92+msy2xa1r1LtS
6XtGFYyBDTImmfizOv3bVjOYwsSB1yHwZkHpauozseZzr9mQgueN3YmdhoEmgSzlw5naPUL3jBpQ
T9z7NvuTtpWxjqDbEk8d5YNKfpdAQZZEmH9aamPO5Ypdnw+dOQ6+Ljl+yyOa74XWvffsBRWoXxGp
pN2LQ1ORepgLdp15v8ifXKUVrEw1tZias1XqVWq8jyO4Pm31XBXzzTCpelmeA3WIufHHgPKz8Lt2
3/lS0QJl3iXScBAVrbtp9xaJkRImccdFdVsb7TK01FyxfpeZfhqw+Ifvk6Tg72/8meOsvniILPel
au+4S2ZrCdXlCVHltPAdYDzmm+wKCJnKI8bFmvCE6vbbnA1vXa89iHPqVCSS/7beNLpXiYSx4ruK
m9lfNDgR21ixDtKo4UIxxI8eEfs291K1Rb/FfbTyh0pGSJn2kXpOdO3YUsOSUjxbSccK11hMMCSD
wfuvHCOfU3GQlY4vY77Bj+qXzALNsfP/K4D06yYJmQZflEeJjGxpYxAlUtDisu5l88huf1KbAfY4
xpf9yDxzu9pGzDe3tpSatpQyf6/1vwWVc8b0LngV4M+GWilCabJPsow64GTYxhhv8yYuvmjvA5S2
DdcKcdEy+chOvo4HsW6GS5+ToUMj0NfIB3jtq/Q6D8pVHbL9SmexwFSQYD/UYMNr66OoU2jtSPgG
CaHqItVkrStGUgyDUOiWx1qlzz4VL5uF1o4bUDlIom/Rcu5s5VAyE3pPmhQSZv6NSrwb6CXpCM+A
zx8fCgFTU31TG+4IvTcYh3qG/VKWYO3U61DEjE8L+ueZIiVYwXQ6mQcGV+yI3A+Iq2JVjbPo1MC6
mEq3TrG7FgHjjkVPmAEFDrSO6VhYRN0OFsPLlC5JcgRcQ+1DveL5aLgtSufYiQM7QxRMydHzfqQF
3sDt/YC1X82E0QwCdpsdaj0mWLoFhRFLox5HE/9Lvx6zFPpb0R0HEATpH6soHhlSCv140spNDi/v
KGMgJ9yYwWgbqcPj4ziWR3n4KlAHu5rd+TDH9AwTFIPWHE6khRaPBtdladzN7CCWzI/orjHS1pfb
7RM1QZI8tCP2OBQpSqW66hbj5EpowZxIjWGqF/I7gYHZ/AK3YI84OSGk+2P9GxhzTaSyd/hEOFwy
NRjJEXuqFmT/NGD12XWJAc1EJJx3pOlC59KfNtUUVtwfWdk1XzUc0kv3hduCLne7jN1KYI0nul2f
pzZIydu3kNL4HK0jTlEskFNm+PTRtzzz6F9iJicLdU8+xJs4+qrz7jWkJBcXHoDhtYmOl6yaH/OH
FH3hzceB09FjtGupvsvN87LO3LSQY48JKY4Jb2vHoMtuj3ZCg0e9iyPIgW6fGqe2GwlHGkcTftfK
2nSLXzsH78a0XKPI4+h7mfT4Rgn5PW9xAWLncq62Hd8sXbmNNQwIfIq5dMXU4iDGyWSBRyXmTbMD
w3aThVQ80SekTdQ/k8WEAWV2ZSQYjPYXxRx6i9mN4txl3ebC9h4nS6GDyUc1lPi1welyrIY6d9CZ
vNKUAnIqAtOApMh8RmIR4cc2bMM1IdLl83Aq+EPnge3VoYajitmwJroSqBm1tfMIH7OI7VOu8RxX
D8A0YB1WziFU/yLl8+ZIHSc787hiZ9KV5iR/Msve7qLt0EIhpdoaUleVy0fmCuO/fCNO6SrZpvbK
1PG6zqfBmJ6xSUPoViWMz6a/NQl7VE9qkusQcg3hw6JFPhe3Njf3SY4qkLT7dUIjgILfmS7mFIjS
706EkQn9uggS2NkJKzl0TfpUeKgnchpRSzkQqIaEc/whmjpEeaooqt5vnh2+8vg3uFsFfauk2MA5
lZyEFew8yfggp3FUSXk6+B8TqoDZtx9Mph9G5txBS9+VAdPnz2UoTkscWrREJ3BdJTyisoxhgUCT
8dhcQeYG35DpN05PldGduuYiqeLNEqxQiv0GF/fuTHu9oiDGkekeqC/duJN4Wo3coRG4uOtGfcut
7Ir5L76MihFmkKlGer+4tawDZgfzMFJ1VxuBgeF+Q9KnvfDnmrWBm9NQwgAa14dZ6Ldi2kYuuw1q
7UzUpCoVku3kShP1TZPxwA+/P2QA3HOseYT2gPdxM/a/r7grIW/NICYkZzh0IOSqLROJ3mpEw6HN
tI8pwzwwJq9Z5vslQraTGPJFzU3XmVbBskd5vldkFvgXOlLqtE8m9VvNfDM19YNDuDguM4p09hyB
hvnhpOaNdindvlg1gUbJ4hTBzWZp7hPrWD4AelOvCdNd08eKMNNilDShMXGotsNVY5aGyx6LMv6a
RAC9oC5bkUNlNk6NhdcDP14JPi0e1UDp5SNXjgX8E4z60uDa4Oie8XPuAKWSlbZNfD2WO4AlZ+p4
cFqsIHLhAQGxMoau2RCAuOPA6fMooBkaNCY1Bx0lT2piHjp0S7RAUAqYEJjIySa+ZLfF1IpLxiXp
pEoRNnPgUMrM7UZ4LT2zswp9rLu0a3aOya4iK3A5kE/z+uo4Tzf06kDg+98hHPkFLi8LL0Ntgrw5
OBzSlQKvUKwB2e6l+MoAZsxJsaQbSsyB48aEFtknjgQfQyaeWn5RFbDUADBUbucK9A5udJPx02jm
GwMDW6lOloJr3YRJ26evZh5fggjKwHBAZrSK8Q4xBhDcGQrQufCFM4dS5QJUINT+VtO7YdT9PcKF
i3Uh1+tbpw1XoV62Zy+TLJIb5n7mBJdnbxlvGUG8QllAUjElAexLGXbQtTOIo36D87LQp/zeIcO/
CXZyl0MH1+fmGmG/UKVw1ONHNhZvmZM+y4wMnZUTNaleIDpfNVYKMr0922xK9rYfUO59XZ13bY5b
ZbQvej1cst726s2HCs1rSlFf2gSyuf7WdOJJ0/mTyA0pKdwCf6equrYx/BXp52anOBhCe2lq8dKS
iWRi97bEjIsrOcA2upnyrzHzX+JoaB1CxkxX+AMTgYnqF663lLk13PTIkp+Aq1I1NCnjnntfTr4X
xD3sDm51OtqLTAnuUrx6SXYTrhFA6Mkl0zvJ86VM5ISZuqkqvOB+DhAuAyM/JkF3pDdcAgqpSI8N
L7GMzl4zxJuKE5+cWCrLJ7FbDefY0VTFQPQ4kQQoiMlM5yrRUaeJG4DbqkmyjHQ3o1tE0k1CFNBA
wo5ILCpNdXSgG8z0dbLf13Z+N6RDEonT0NnHPoV1x3JaQscSrLHaZbRNmif/PwN1mWjoTjMEqbcF
GNbEeWzeGtE4jyXVaZXrgyKGGx/bMbtPjnbDPX+T/CQy3JzCkPLDrJVX3dxkFinYGMilwdAmQa5g
uNAx+qyrN03Cj4Cnjpt8wvFnl5rVear0S1PkN+znjEAyo2C7mukUhsAkUcOWs5WJ7v2/pqCsQbBe
lBwB2ocnxo0o3Zt4ulQoZzGTk5GEXoJfxG2qmwHjdIwgyNBEbXCjm9Lz3KMHsNZiSunkk8U5bHaU
UIFmnciwGTnvZIl87mT7rDUcSXdOD4+MZ17nV8NKTB3tFtaoe4qzF7+ZJ2B1FT1PzIOApbMggGw9
z7UaVoZ0qgHd8+2xsgD13EIdhJb/C3X0K2AU4FutZvpR2vjpZgqoPmMAkQzCUSX60TxTxQs5+aCT
99aMJ0fcU1dG92TQHxs+0gL2QrkTZim6v3fCjvegxml2O0Ca8EpEOpkL4JLMfkXIK+J6T6adO8E+
CTMYQkSVI/L73d2U3mdSfkNR+O1ieGY2+wPQv5rukymy0AkIm6h8DFAxU/3dqMlEO47PpvPcmgsH
56sQPx3yUDN3kRF2WT2pXgdYSiMv1A/SLmnfzCwBNzx50PJTEpF6fqmy5Bo38Q1BeEHBqdatKO1i
DuqD9a2ckLvGPjQRhyNuzgO9xJQ1/MpEfcDZgtuwg0XFFG0uslNq86og4yJ+heCxF+3dpgspTyBL
oeK/Yj7BhaoDpW7CnKkqTLTzkEIWKMyzkTOdsts9iSazOYOJCKuL4DWZ47dp80tsEdHIuXNr8GRr
8qlm8a2aorWSaTNvc+rs8yEOVWD1lfplbM4Y3h17NB9xu76J3GcO8F/MrQD+jc8cerLDatkezaXb
NRlZ93GkUjeBJenq01fq9PtFfHVywpqMVLIyCWZ8MOlOqM3ORbNxe7WbFzC9E8179GhJsfZLkz5Y
iURJK1OSQMvbD0yVICg0s0RE5zHqAN2YuJVyHWjZH0CZPrthXSYfS1OiByVYJ3/kFhVWW+tDquCe
fbm9SW2LonE7EZ5FQGxF0Gu5VakJ7lW6CzYxD1akmVMFRgXmjWoqsvl4ADvFN7h8anbugd9L6dCL
v0sItgLEONHAxWY9GgKdwjzyLb7ApmhwENSq3wKReAZVllgtnhi3baHGi/5B8J7RwZaPQog+L/wd
C/aMkEhK8ocxzngrB+Cpyegj368csrLDYkQ3FSFdGX+p8J1lQpkZFDiZugyq0OJbTyAFlc/56PXp
AJ2NA9XsObQjRExK7JYHj1eKob8iWfSPXCsxPRybY1HVBjFTuaTFxYqOMGrzy8rUF3JliUefZIcy
YHp0ABdpNPwl4qDXp4xBMbEG1rMaMUrA1+4sfKYzNTSAKWqorHDv3RQz+CxVvjVe9KZ+Or3xVtIt
63T1kazVY6rJbJKfxhUnQ3bvl4fEtD+yW39GomvjNRRycdHt5FyRGG2nNwf4HcMfzGrp1zYY6qQH
Pmq/geGurSdr66El/QJllhMTezjzA8hg3K+riOsOxXoFx6aY8WzDKUPQb8JDkuDgH9N7V5kHtW0Z
FZ/gP9/7Ib4LlRB7L276pF+tyo3aLKS/gHQG34FFX0bOhW2oPLzLqC0dYykR6nl0zLH1ZZ2zW/xZ
0LRJxTgGJK5v5qGaEXL6xku5GReL7nVci9vCkwHB4KRm7+uRfgdfI8OW66x9UCLg1qw57KHtmIVL
xLwr+OoHQbkvFQIm+aJKitnTBa74OViOiQJCIm/pA4FMBCktDuWOiCmLUqLl16rHioRMxhh0WT8o
45metG5FLNKCZME/vF++Md5iPKJEMltmMhlFkn9qiAsVKPfUAosnlncpHTyz+GE48lF2Oo9mD/4r
0V/ZmO3omFaS2Ksk0vryv1KTPLXmh9C9pk/2Wlu85SpL9axTlQSW7j4DCeSz4NpT9N605ivL6yfF
6M5ByQY/wxO9akBFhodT9O70LQwwFgnjzJ2+H/TkKA0xF8GdZstgaoY94YDzQBcntyjKWMtMCkqF
vetSnxnBhiYWiYIcknqHZH3BJWNK6YO03cNIjTuMIRQdHGSKdNtODX1QAV8Ddh70nOPWj1W2YLC5
GnbkrWqak8X6U+5eJq3tHMJ2lAenFwbc0yozEqOCya7g7cWM0gzPXkdvaLkt5WjpAMuqd+70+0GM
PsYDL7OI2IDChGMkLNAIBDdWdvV2KA9qfMD2oNhKWJmCbiPjXM/Uab/ijpo/F/RqLEINH288Y0xW
TzGRVJNfG5egxsor7CX8aXFwqxj2uxTZRsZ6l4fiNrbqTnmrFOUAfTRleJz3oWGLkKrrUIg41GnD
kMYHl4t7LzfnRfFYaeLoav9B64LkN4RO05/iggI+6uQr0/+taCY96G9LM+2iJoBILlcc4uYsGE+0
sShnPgtxid2M0STIooMwSrfBWjzz8axoXU4cv0wSKA8/oG1EG7DKKR9OrjySCQ7LBgKTgE6mdfVp
2dpnkxzi9mIMEHoX/akQ7+nO9oQD4KLTHTMREtJ731ni02xSX4Q9YZ4vSspApajA+A/XsZ2u2Ev9
gtC07bwLFXk75dqCeSXFJkjyqoWfpwB56OMIGR/ci7Yv6YGf6PmEyr3MPFdDFqTOaWEKoD1aKqet
gPE6vvflfO31b2LN+HTVJUxl+wJtvh10Tq0u11S0/4MFlLFlbNhr0X6eZCCnuOrMY4P2EAF5hFHG
cEAx2suKM2csLxmniWSIrqUBBbA1kYU3dbD4UaMmK63Gj8sZk/C8BMw6M08RHDGr5mSCtlGsABgG
/aRvXOXxG3CM1taf6+RiPF/TayxOOAyMO02HedAYlo/NhM1uJDoj0a+9GNjUMbzX9BFoaFhMofg1
ch8R5TOC2kq7738jw+2IiF8swKPMLL+WJ0iXgIjyKeCCpZN4lXnpNMoyzar0yJ5ZtBOltbVv3XeV
QOC4dfws/5Ku3KW8AAxlcQZBzFAxBalJ4zN5wrsEqwkpc5dpExNV2NZ8ACsbnVe7CgdlnWMF0R0s
NUBr8th9x33Bxp4APUPgBoeNmSTDTFJjJplszBAYzQqUaxk/CCN7ixosFFVqpqroWdXzOxYJsg6j
bp06zBnlE6JKOEQU0uEIVNx/tcROzfuwjTrzQw8Eyq6mfdEKbDzLfqSFIwOTKM0DwhEsepdUcA2M
yTbUIMtbUt6MOfRAgySeQCygggq0RF9cEmYkcLjURTzNanqTAfOOAAn1ob333NJdiGV3Aw1AHHK2
/AQuxFb4pFL+oVy2NgylNplmZwe2ETZ59csMWVpbbANb+RlOCJBSUhjTSW1BV+zou54FvfTtucPh
TwhEanvWmbOS4FV9z1i64sPYo7YepmR91DR5JFH/lvCNF8BQxpIKETiKUcW29OE4WNVJAQjrSAmE
PSxoEuRyDRx/jrYfhS+6f7lT78cGlws4O+JREIPpvNrVxvDgOr10A8U9nMLpA1dezSIOS70e88I+
Gkp20qAadpu9+aQ56ocpyx+ZvbzY12XVuCrFZ0GOEgLCU3IK6IvzfTomuIszA/BcWnijo4fUbV4K
QKdRu9wTTQ8BeddN/tzUyfSRMEQ0eO23cuVR1c4xfAWICHuLebb2MUvbtC9AlrE79SjLoDpwfcNL
5nY0AlPQWynIuPFEgrJN45XM7V6zel/eMgSwG6qLUq5hhKOop8vRpvAr+mwnJTQ56o9qe+GYdB0j
BpVWgayWM2eYMKHpJLs9Av6yiX8EFweKYVWhh7i5qnBzhF6R/DVnziqg87vp3/JZ/YipNtV/6fPf
Fdx17+WWERA7lkQJERDJm5hlRo1AttDAVUCsHIffiNIhxuxmUrZyznGFxihCQUIzk65jSVd9n56k
f1376OrqCmC0Q45hPRTTLR4JT9b0il6kVLxbcv/OVEKW+lAGy1xogC/lwILaNpm8ZRTQO3Z8mlgY
KrBqTNC0reCKbjQVYyBPU/r/WDqv3raxNYr+IgLs5VUSu7plO8kLkTgxe+/89XdxcB8CDAaZjCOR
53xl77U9ZsHlKvsD+kOy2YmH+AmyAvgZNxKpSZQ5+QTg+a+WqP5KNIbK4MwkCHoYOzf9kaAQneSg
VzafIbw/wkoUtXcZ6+RCvBEhxATCJPtiRpfYwWG77LGCIWniw25kEv6q8Ddr3r0014ePmBTqXJTf
Yk14IGPTAZbFzP6WxtfeR5953k2i8Pbgnw0rLhkgkZGdYsOIgSd2cOI51WG8kMvToeuz4ggr7nXm
BynsHkm7aWCt2BE1FiUuelydbhM3kZm0DnIjT5NRAScfujF+FJr0YaQYZ+eHuT3TDd3QBLsXdfD4
Z5O6a0k4e/upCmFrohN3rUl0LLKzQeSk/qamfgX6lAWeDhJ0fklpgwcDMGU5simDG0dxUjMPJHQM
FdI8mQgwGAm5jakc93640BAKdpliy4N03NH3aCgsSFPHusB1VR37t6WPOYDe9rX3Kj+mYXtDwqtX
vMoZlcYIF4QMHFa2U0sjyxxTunE1kHTAmpugxpQNphdJsqfMsW/AshtXvjIUfLLuL7Llc/1ErIgy
NQsotvcZHYBXB94NHuLtYeTDY8yEuwi7OhLQ6cjX8p7r2nVNNKLaHfhMURboEqjl2vCMpPawC51g
8bdUXCmE2W2PsDiZBQOetn3UN47fco8qWRf21hOL9IVFOs9DTtk2RCFm5AxTNi9Dl62+XPPhFuTK
9x9A6U5jjpSfOGPpQmirBlrAVMMaw1aOtFHYQLoqzkJ/YtiTwc/Xu5Ece4IgAvIEonJgIvPoWLPW
Tybn8eBr2I0kwqYt+EwqnrOe32e6EZuFiSBqlGBaReIFbbnADZphg4dCIfKE7y4Sblb0H6LWYpuL
guJhpkpQ/Aerrm9FO9+551jEkv2dlV6KmryBNKjKF7E4pnDwZ5IGLBsnARoVppx1/MxTnmrdZPnB
EQqHakff9YLuGETCoFYmRUpbT7tZrWxMD/rggDlM1Rco1pgzjSFUeUD3LFTtxCpuKl75Mr/6UXtp
+vqStOrUsFwWSRaqsFKphvk0NuvRJD/kBd0nTTqS5GBtjTsv4ayel1GyDQypIhZMmmbGg47I57FH
YUm8cmy2CCjsuOEHrKWCpZC4K/4XJls9FnISiu5jjrpP0jii4jRuV5gQIvkGjQA3CohHKnyO2fSI
9We1EjtvzZ9R7BJNwVOa0QCYiuzGsKVZiaHk9xVSnKsN/Z7DEk4J01hlVPRlgmoaC8XDO+yr/F/J
Z9m3eklLrjsvEEl2ioPKhyOgdE34cEX33gOrULozdu3zfKYMiEyAUOgu0Tq6OCqKz1mWDpx0DcWQ
zI5NABi6DXAJDRvunCOnMnc0iT7CeQmkCvsluT56BHDGEBwDOHhzFGOyHLsEhMXEFaqPoAC593MF
tTogeNZAabkzih4jbO19fcBWcBSt9zau3mOhejVN9sZSI0b3xAH9ktrxRvyXIF2L59hJbDqSKzBS
w2R2BNPLgvakM7BF8QV/A54YGsi9CGO6glMF2W3YafQ5o4hbEW8nd6AqEHpcN1S8qUugEAODtRaP
4gsZSgZSYeXWOsgmPQp6gT1MqNAitK8WZCX1P6FLxWqG+QEd6/ahqPqlel5rACcZ9Cu+DFICCH/E
lbS+TVGENKV4sm7DJggXlq9y+Q3I0DGY7hk8VZPZOTxqtOs84Kbd/owO9ABiiWc4Mc7GEtsSYx9F
Kc8sMdcFfOa4eNHBbnHjawOsAuCs6YR5l2Y03n2+gqOx8d5S+MKgBbSMLGPE8fLqJf0O18Dnsyan
aFExVjZPJA0PoVnu5TDfrOlPNwxQHjqrPI9TAuVDZW43BdJ7kwOsoHlPRTK8USQLsMKmHy1U84mY
3fuUxF7DJKSHsUAysUooqaGPrG3ZozFtjb+MIkWL1DkC2Y4rzyI6TTU0xHafmylp7M/WY0R9iKmP
BsEA4chMSmVz+69Ye7ix0LMWVvWJ8DKr5N1K5Bdib7mNHglev3bHj2C11ANRslwjXensD5km+KOM
t/iAoVU027NgTecxJnxcls+FHLbi6hvZXbbkY5pqpyqRL73YXHrVOFiZFO4jl3RmC99Z587Eua9I
uLKnw6BTKxj4H3ehBDVAj2XTOg4EiBTR6KCRFtEYylirSUl9F3KTPfj6ED/LaPDyYfNk6xUl5Kup
ojd3aPyjxYNI4NRcFPgdYCp3byNeZFJQIfAyvTMIGeCJnfXf0vuMKyi74T1VIEMf+5cy5jg0g2wp
fUEEEc5CIYWBtrgCE8BIQU8bn1Cj/Z2odcAIIZHndI+cMhMZP1YOUn9byidbAKvMQIl37Viw9EP/
G1NRckdIRCwNpClnRHY1HtOcvWF3yU+A3kiHCA2DDFGdtEKS8/5fJO5dYV1D49MTcKjs2cAZ7yrr
3MnRHnY3qu97l+XUFdEN5bPSqMShqo8lF9EeDRdiOlmrjVQjceVNMRlCmNTJJj7O0rtkpC7vNQ7w
HmvK+zoQQ1QqbpSrr1GZ3/QOm4140az4YMnkHWEdXpVfamW4ShG/Gll016E8fa9/kpi5+FFNdJI7
ukMU07tVKy7/ibSNImjJwRJn9gmQu8a9tttXv062/mg6IygUDXt3COnY7cAlSEkXTEkd5N9xRvuC
I64IC1B31dydJYYmyld1bkErG1F8MzdPqrjP4aoikssaz3TVWUfn13gle9PGz69xVIS6moalKARy
pwVLczOho2rCckK3AHWkg5QX0/xFoXrMu+ahzTPL8u0ys9bQF7xmy1Wf8cha+ZMT7s2qfiQwuy3E
wNnyvaA7B+X61sXR2yCXrzqLXwXxg1pdv6X17yJDJBkBnKA8g/ZIqgMoO3AGyqkXeMPKyhVyhkmK
rbREwbWll9Cri4R/DARcTdQTyP5UFX1dg+HTvKOmuFvZCZZYQSQJJnUYFOpUfGgS+DgQKgXM/l1l
mYNc4abxkww+TZoFWX4gYOHnbsNrTdhsWOwwMx5lmDUJX6EZSTBXWWrMkxufZBFmsiR64RwaVnLr
V/Uq8vbOO17t05oeRkc4aQLGIhpASgaCnjKzl50K0EFcMpY4SX/x/GoSSxlgGDLDw6FhaA0+Z5U9
UR19i5mYVu69IHrvNuyhYPbNh1LUZ6EF3kwTIqRvMsvSRh3edEEIJe3vwhaYLS4LfKDepYfW8EAY
Ds+bykJ8cnN6oq4GgGORCkxDDSqpcPsZyX9WvpmKzznOOgudGbOgfXt5REdk/hTWHynqERlTuqJ6
rdB6M26yhtXjMwLd0AiHTSHPWHGqhn2hetFti0tb59ImP9eWjMUOo/eon89zo1828kNp+fFq48aq
7qNR020kz64Qn2mcvW2OikoRFDm9JD79HCVE0manmHi6Rgvq31hOVq/RRC+Z7TeDuDNDYA2uZCfI
m+c6Bw7aVXjIrBDq/nDVk4R4gZee566pMkzpoAoflJ9cpF2csECdrs2lEjliFwCQM5FbFWMndLzE
e1URr1n2hc71PAqsf/FjiRAxJZLcJt/bGe1bUPak8hlI/exNFGlzBMYaTgfrPG5snuIil4IMCCNg
AM/QdpnWL+QMNTk7D7PEkTADyprnIK5Nuyxx9SU5fcgC++CvTEqfUYmBEFmhXoZTvvnt1gSovkX9
tHU2+2UicjRYf+0xZeepJloAfojjOwXLbkIHokz9aiCnFUJOpW4dq9K8zLBU4usemMKN1ZTnqkef
Kbqbsbkp75aeeSWqFkkPyN0ehEBZlVAusnMEcNb0YQs7Qksl0qJk0wk7p03pzhn88lqiKkQpmg02
9t3gMvUwUOCf9TOHu8ZQXwQxt/nCUGByF71uPuSy6XxQeiUMlcmilEkZF2QX96aXSP+KFo9iMxzK
DUFT1gWqXISm+cZKlvCk7IKmkLkqEYAjDRZO6WPraW3h63ntbW8Lr70arm5+mEWQyqRuQsgmZIbM
K+VLlRAUWMvuVz9ieERj4cjrEQKaVzAyzzMua33h2kE9KHe2PP3OlYw+oghmm9cakJGYLY8SnSpv
Elhv0Ex3NSPFDknDmswXzmVCmYAd9hc0m3+LeEW2f5S/ey0N9ckMOtBUnXQfII5bNaYZLM3ck4Tq
FYOnjT9atP8EJfZ+MwjeyAhRAt36JyFiTIuZFKoM+cloJyhl0OjhIT8j9mk75WKqJNFqrFYM9USF
27ElNph6YdNzlY2HCh2ZueuVoXbVsX7bThxS17hqLkaqhiWur1C1Ew7051ix9ayDUh08wcrDSSAn
qVH9hG1MFFjnE2aFEESfYTnZ8iMV1NBKDn9lyH0sB2GeWgFyo3Mky5eZUS8IH/zekSMLhSuns9vq
rCZSy11k0K5KBQ2+84g33UgiQP6MNxsLRuUSa3cuKToHSzpjyDor9KBDNoaDP2Kll2CTJVMgkxnG
ieHm0OgHNtL9uluTVrv0yqfZJLRQpGVUJzZAejE6KSNoSypJ88KqXsWUBi2SgsgxSH9eDD/9qDfO
u8cEXXBmYm3WbPszbWf7PDcJjDBW0bI9SvB1ZBSVleklQ2YXoxgkZR7GmUymw+wvPDPGWh0nAM9S
jZtCJ4SXTqvIz3Ei3QVBfc/y91r0yit6PCXzVIIWE6IR2XWp/KqxMzP3ZDqBniJq4Cn2p4Hwpgm1
PnHOEP0Qh1Rz5ZY0GkDhnT4luqHEpjefhwG/7Liet9hl4Q+JkLcnzm4W80Gtq67bSTVpseAWGBhj
xbwMiR1ztYKuyxXLBrmlHDLEmSnUebAiHW5pazjWRECpwR7XFzEuNh2ZAcUtBmchp5A1iJEa4RNW
q6eYByad9OQ8LQ7gwydRVY9FE5wSVUZX9Dfs53eZUWrNdz+dGuD/eY+nF1/vIGYX0UounWqeTby9
OhnW+99bRjUVX+W0DAs+BFIK9FULqzoKmkVgBPGWWI2NuM0D0y0wXSyiE1/IXiKXHKX4ow+JZoJA
4KIkCTYf+8NmkICBDMWr5CRcBP47M/kzJg4MideYdPbKOK+vk2ML1ogO5WD8LXgy6SjtIUKFpAun
DuGq2XpbTSPc7WlAB10e/SnlaRfBWy7PuCtearS8CyvYBJQK22WUV5IUrJdiYGSAiSEN72ZPoQzw
uZ/HV9qLb4p4VZyOyDhJYgYGP2izgP0I7yIjVJnjk2+rhGKw20uYGpHituIjnfk6BPKzNobeDSuE
7GtBYjkiqdPW76E33DhuvRxvzLy70rXbosDmKBTQ4wAOkSDIhZ+B3Yy4IsDk+9gO+V29n3ad38Qg
uCQH6/Ip//dUhYQW+c9Q6vauBq1HlwrQtaATRjT0zO2NZ1NKJ7XkwWo/pw1J8uxMf8p/IFsL5Xc5
W2fM8OcE5oM+I/Narqku3qA43BqVMxOMIBmbW/zTeNKHrwbTi+gPknAsKczkh/yhpzTJhEksDLaI
UebfyBq0RRNyMc1YMhwypswYMGMo2TKtBKHGdsLVylziaG6uxGxIYexItL0zL35JgFiDN3nF+ito
ErGMyExM1C0I8RB+bDqGImxIFpRxY6ctUfqPsQfGx20zwZWF1J0+pVmFunxIEry6GWJtU3KXYnSp
D7Z2OSWUFzwCzjbx82AmbrAHkUDcx4oLXRzfKX4zY+fL736ybPUEQAgjdxEboQU3/5RA68/sioRp
QSNzoDihtD717FMcHS1B6mQIGgpGPpNbrZVrtt8rbnsVLCvQJ54akhhN1g5gSAdEqkyIeSaYi25/
de4ggZnrlMPYpTpccN4JLIFrk2EeQJEsv7U4WikVDo65vMpfCtK7Cs7M1IxYGa0zdokLcZp2s6n0
8apbj7eNOV/8yEk44rGbtw+NGZjc1iHbBK+IGc4l5A8cB1bcUToFKDwDeNo+6cD/6gI0OfnXS0O1
YV1aNNckFMUKDEN5RwRbIeJAZoO3QmOV34Lw7/AfAPeK4othMFn+UQC03Yr0QyMVRUurB7djgByb
OWrLKvZkkAYaIeAyEN5C31Yyx6rwtyYLd3Hiiev4YllwVLLs1NKkL8t1ZYXbpZCEIA6qc+ekreIw
dj/2y3iYhOVaEPI5Y6PQxFeEOl1D04874ZKAeiaF/tKcpQqyqtK8ZjP9Aih2HBADChFYDhOaESdf
kmMLbygGU/XANps4G929xDKA7q70MK/V5M6wsfOwt2U4H/QfW1wHrX3SCF6qGGHI+g33WZv4GWyP
7q0b6ctqk1TB7krHL/YkqpqvyajcRmF0xVOYUqZSiQrm5vcNi9wGH6BdbTtBU/7GMmac1aK8RPJv
LS7ZymCh0zFxCBB4p+95YWNhpMFEWlQTY00WWqxbudNTolqEp4GcYKNf8HA30dNioHISDO0cy5JN
R5BcRgkzUI6DXJ2fcxndIlH9XFIuf5U8XSE+6dR97LhtRRTuZn8tOWNL4yWrGzmL0WmNOU/YXEXb
77j9U4kIF6gIzdFiRYwbLHPSmVY0paF4j5bV0TAq9NlnJ3KdktgXw4voDBKLMgnP/u9uV5MLE74H
RuXUcSITdfZ0klMR2LfKbKzrb/bdQVrLQZE9SfIM49UMjBlBu/6P/5MR89h1jgrvYYOi2aMrVxnl
dIx8xar0V2J4NBFHoSb6/cBbAgxlw9tuikdd/onPxMWDt6pES0MPg0d8A/B97XynYJjHHxEjxm2Z
6c3M2+WC1ciIDgPAUMtFzfxjptMeuA4acHISSWxUVe3gRBKjEi6CjZWrQZ6vTN6hyD6NlLGYHQwV
jY6BeX/j6/KL4j21EJfhn4+tydk49Tr5TwzUgG8vObL4WKFcaAhjB9KCuUZTpLJwUYU9wrs1XDX2
0fmRkzpdzOZ3+Qtl6sIUsPiAp5ruCRea64/v5qp/WGzjei07SX+g0pFJwM8SE98Hh/NcjeVFJvI2
/u/DIA59CwacwXlZhGSgE8k1hObc7XHVoYgKI9WPKI5WmSH+/JETbU7AwlUn+hixTrLU5/YJ9QMR
Ak4oFGMVpdyt+plwOCdhW3z2XXbOdCU0YemJpFTPqHfLdAjWyPLljw192gxpQYd7htbjd2Jx475a
yBhmM3IZXJaqdSZF51nniufwpLYpld7bTANDR+WXxXXFlMyGa6nycytM51mVz+JmnbfPNACaNXfD
TTLaZw2Edtg+Wq36QNOEIwBvFLLSHMlMK8y3PjUOQmNcNKA6Pek6iXGIZlA+RuIwsoQvgfeWtR4i
cmLIzgXXL44uyEToAGR8XRrGwELew7UZQOm/MTRzxx0GavH5wQlYz3aq5zaOl+s+VYjHMtiB/4vs
LfLfHsBY0qNhy/wuB8z3iJEn5JoY6lINdrcLh1g503SXGvasU2eaN5b5D0PLnzp5iVGyvIktKcow
jERS1EUZjJRlvcWOArXUGlkAQGFIlMarpMRTIUkOw+QqhoD3zrOIRtB39Lrg9Ciben5surOjsKFR
UMe/Q0tqOsEQW/l3BI88kMINi3aW/QXvkw4bl/JCPzJxoaxmElIp50oWLnrxndLEIbX7T1gmJ/rB
bHGmk1LUJ3jQCAwZN2T810xh6FZ1H1DDk+eg9s6UCba6rije+e0gZzthYxL81ZUa7G+ElA0jzdYX
vzHAWvH8XDv5yQr8mQlkYBhwEpD95uaPnpyqCTa01M837Hgna8T8YVm3BI1CGpoVtXbNebogmBmb
M+lbTY0YkFzd7Ryh+Tfa8T6Vj8IsvHYFcM6d5kVLTIBV6UcPtu8bU5HsZcT2XkWXBDaTYBLnn1K6
PbbGeIAYRoH4nDf9KbXiMzOqJ1NXC0+TpGiMw53Bb/EUkijAANdZKqpq+yTJGBTZS+tsJSMk44JJ
Ef+VsW8jHecyQyUQEhVSqOFrBqq/9hxrige459Iu3iYA868rr89XT2WElAcKY8XyseU3rKsbXIWa
TX2CKhLQUWPS7XHPrF04a1ie45XsM5go7f6t92+9ispE/MMsksLU8I1l53Q8pW2z1RFrUutyn7r/
MFkW5FeXm5MV2JR4X3RUjIDcpYIBITOSdSMSCon0PGKh4lmKZn/WzwSxH1O4viQ2sEeS9bNFQjYU
u/5iiO/UYhBxUey5k/SujhftufInVH8iwf9XbPNFKlR484WdSyRjMriz+oNrtRsYfDLBNMhfshep
1ikiwJDuzBZWPHOGvw2Zm0mvQZwuuXLUxuYE7HdGs0SsdI4M7HAQlfg6GuOljL1JNM5QZUVDBpb4
s+PnYgUcxfkh+dMLXzklEAfnMxLcoSlPSmodqpoyCLfoAdGBOxcbWQ9MaDkuoKse5XumQZnRSBbt
YXIYH8XAaWCSx0NZaOLEXaqPZq4viJjDYQAWWHxTlFxQ72Vo6EdMU9LaUfTAPezJDOTtKf1MwsJI
HO14iuLtri1CsMzvXaIhUoZp3ld3xdDwrZMd1fyaoOGsNoFIR/HeWScEBweL9B8YydMBWod+jF0c
UDXrIVdkU8NC/WgQ+fo3Oqe0aCNhx+gYF02xY06xDQBigd+vbp1ChAJlvGGgty0JgS4Jm/h8udeB
26yBPgOp+EE2u5I09wyjL1aqZBICleCK4veq85LXJlIqoE4KxAVFu6z6XRGgfh42U3gKVYPB9ypi
3cJRp2xkxTgmfvZehlTdZsEomGyiIbh6y0qqQh0x3zn0COVGcjWJ7mEXitaeveEi03nSjszKURTh
l4pd0AiQ/dAKqBL3YnpOEVenNLtQUfpeIHq2PfS/ZjKpkiUOlXnmpBDC8tc2bl4B3+ggCx8G5bje
Edf2h0t94JcpFactmvwOjYK+QJTSsKoIr9yI3knLSKDZTODlpPl7a0d3zVcXbx0XUcuiZyl/9Nyx
ilSG8aF4q8Y5zG6Gtw3CJa2lG+HGY1VflBRPP/YYtUDDNvkxPWObWviaD75Z7mvjmYIGiufLyuOb
ZWQ3tn99MQXANQP414fE5CmYrmlaXwchIhJoxY36eyIkl8S+U0lMWQKUYUvUS5qi00mONV0kED6W
4uN7AoVP6cQLBmAaQIQ9Zt/hM4JqOBcntFicGc14HRXYhqbgAR/EkZgajdcuvafO7GtydNwxcnzC
7gFmGooXKSzC4eDIlulPSPTtlQ1Lsp4xs/LJWL1wJEGRUhjh4NmyxLOsTedJu4xL4a8E3qfqVeB4
ifI/slkEjYYG+H1lhYwWaaEFihEuTiVImTPB72ocZPM/8FSIVLL6Iorrpb3I+VWunz1Quz/LVgVt
0QctRBJeVrwqQvkDKahbTTFn7yMpx3OJwOCfDrEPpYWKnP6Q0yMtH1KIMPZ7kkE/MnBUA4D1ZV6/
r/Q3iHTBgxpIyTROuN4Mp0RjDnTUkc1GVXFVW+OqwDdYa8le4/U2aMqtstyBnXLJTpl4LQ5re9ur
UabhGbNJOipnEBeu0kNB1ngN2zjT6xsNLW8QjkumW0vYUCloU3do0fjUBitUPmL8DmwiyF5cfAv/
TjM7RtaeRAZpVEKoYWTrXK0mMwQqeKrRRndbQfqYZxQIuIDKBTaSN5L7vpKdkaEdljn+gNHEvskU
tIcfCWgdk1eyaDQR2LqrySc84d8Gx01V2O8uftfgg5VS9uaGNy1u2jM1RInfXIjrPUxFT5cBd4kk
lP62Wvy30dPkOWT8Xg8IeuFjrqItCQBv8J+wTkbOjTkj9WVMouMrX/ku5E+qzlCxqo/CJERmLj54
wt47VjFdfB9V621otKdxGuL6nhEmkZgV91PnJ+NlnPEMCZWTc5rJw+CWLLRYNxx5Xr2pJPPCFjET
L+sr/p1hC5PfR7uE/m0d0YmWMdoyzmZrYAfK2WxxNhdixsl2SCFomjQdncEo/qvZs47xN8u7x5mG
JEecHyTCpVdSluhYg8okTOh29gxXrBxLd8H9HmgYkwUM+4BJPw0h+qgr893K/yh57gwTKDs+Hxno
1VCcDNX0rar2FXwez05fr6niq0WB7uJbq0B6oDtorVAoB5p5FuMGipRrgVhEXlMUfMc1Hu1IaZ3+
b58pqIIpI5bG1fE7g9DLt4HwLfSkWEZi5NUKIIUhbKP4LHMy5ucJuLzBIMLSmc8Vms29rsJAVPHx
CJKIQkJ0rXtJZvRWKW6iHrqJ9MSAisBVcEiNOHTE5mSB8sE/hjxIrxG+NnpYltgDLijyA0Hj33Zx
uKhRwBDdYlGtU7j3jLcivBVWVAfKzKrF4BPtcCUhuQURO/EVl58KxoqfjAAObUiPu0ETW0VPpxJp
Y8O1MGhx/anXPAqTZA2q8olXmckA+352+BquDXo8g3eIrolMR1gL6xNG89x4qTmeNFYX3Ii6SthI
/bVWH92UMSZ4VGx22x/oB6juD/uG0p46iOxiIPOI6ZQ43yjKDmzN7B6HNKJ2sjWQx+B0ZGXK8wEc
oFwQsZGqIjH0ugy49eojCsn9sZTdPS7jQ5hgYcEtlf/GH5aBIc8RHzNSOfYl0ynrknOEs8PU8cnO
1XFMBm9xWFNueBwkWfYgmXij5MoEyAne0GaXfuivyk0mTSeU3ckB/AGrzRWt0llLuoESm0caZNoX
JnZEnZC/LI9sVNgZ+ODZ1ADbtjq/mxndY+bvzsJNFADRxsId2exdrIf7dBYlYKW6ytqI8Hg+eYZC
7shAMntIyG9z8V0h054SC1B3Zn4XgnFpK+s2awcW/bb2lqD+IgmKWO9fW8vqcyVx7Y0q4rhknM02
ucDprzHHxsBiVh7f133lLgF5tA68mik56hctr69CQdp9TABZtj7WqHmMnqeWBpjUh9WMPlbMbQH5
7kBgQ+NvV9zTSrYyH5mBQ/DP3a92/ZJV+aZv5oeIxC4lZanQPbIq/c2w6d/2gE68c+9JPAX19NEx
CJXuYvO5g30kHp2jvGx2RntI8ZpKtmkIlIqJ3aakLjH3zRLvez3gGJ1S/ox0eV+LRy1WN4kVPIkE
fqIZYd596vNi09CDMXEeEXttQpcPhGN6ZsfacbroyxciGQ+wDS3a7p6qYNBBDImBJWCaUPbtWLwH
XoelwiI1Izi4oNhm9w2yOPtR55c0Omo9Tj5YmvREQ3seZFznMtOe5dto5jtD6Iel3wfVwHspkGK7
r75zV5oBcvFLmQo4nFjxFCy4MM0LDH8j4TdJYFiaT0KpryGgiLkNTHnwLCty6+jIBISJOgLYuACS
Kb0mBXe6AMSfOZfGnKsX0DJN+9S9Ogtm5I5dqFdVMCuln1jPyJzcjVU7Ezl8EQPHwXySkiYQYnjE
2ESr6WfZ49RmQSzKWCjE1E85DqbspLI6LnUJ7XuLG4zYl+zB0ItYVhb5Vgc2q5KO+c6nKy+r6gtL
7FoMuttquPB3G0r1AVbhUalX/FOgRr8SPl4FjTCi/KOWypfxP2GsYEKPUoxz0fXnzTJOKge3QdQc
KiQrGoORRV47sJRaH6qHLSbGjnniISjRgcp3NYS8OHDo15AIILCnuAYZJLWzScpB4ZZUl2K2Hrf8
i6IWV3rCXDZnWgmiUisgM7HMFC9k/14Mq7p0KG4Xqq+k2M4xTwlnerfjS41D1sgEDm7oUZH+Q9rO
eGWUa3/jiPOiz6Gjopgo9JL+OizDrep7tDp/V/IxTdzp2dXioJNquFwSi7h8vi5Ne4tN37yhflZV
Hvk8BtbMKCB915slKFkLpbJJRqx81TEdmfEXaMdU7YKIEYJ2aUvM/b3mTRpKiyUOSoqwj4HPbL2b
1kgBuXnKRX/JvpQBLWtrt5sFd+0gm5q4ix7ExIDwVjvjNH4p9WeqEy1T7sKIQyttJJdWbh/bGWPK
bYAgI71ShQ6vBdUzh2M3XjctvbXskCVduv0kIGemSdCFxI92YUH1Gsvaock5zQbpmCciJ3j0MQ0h
OSRcfdtQcuOIVjqnqoZzT6Q5wY1EakOwtlHqlIQtwCcDdzMxXY8HG48/uY4AR8E6mV+bvoLEn8I9
JM1CoGdMv6M9O5aBVDwhGQFkArsZUICOQ1cgGJpRejnYEvaX+K4CTiqSS29IxAVAKop/IAudcXdY
GGa6j40kI6XnPkJSvlFGo14xobdVwqPIK1qP4lWSf9sM57HQXJk+udGY+Eeh2ET/xQqO+Lcm/Fu7
HJ8JD9pOu8CD3gIVfwI6ChbmGRDd/RTgkEo2FaMbY5LsGoLXjAq1wRiS1J+yuY+CR948YoX3rcp0
ktTea4rYhwHb3mb9ZqJpvyUtTqUKwx6TQOOTJgP/UWELMNo2AkZhu8msxa0ufoEdHAbOX1DQcAUR
xsLcp6ekiyFpy2/hXu/Uh5l9ssk3Zgmmr0/fg6G59Xpm7m2rFsEkqNBHjR65sWONIrfAEP0xaoTC
Irghlo3ZGBOJiJ+4tWPkb/hpMQwMIIFzQhLJW8AJrVKD9lt0yGCcNu9NYvmIKh9WXDOwtFOF8kIq
n9xX4sRyKSdkE1galHcT74ruTVKoaUnIA7aHajNZK/zIlsd/817jKZ871BwunWeqqLDH05RCFyRE
ZMCNWT8nQoclTrx2/o7G6pwOlE9WEKNiQ0WABVgF+rb7xepjBK0W7aJR6p7axl6PjqD0jNZEZYJy
kY3DrijKbu2i+kOi+EuKWLkc/Xo7oes/mfkD+ibEwBn/STcF+apy2NktFD8A3rgUIVHAHe10uAdY
V0qTgVg9XZURYyZFWBaFJlFHnaCFknphtHrM+/WSA0RobtX+N9UOQkIpl/JD3DsGa3n60WFiXQgt
sZbhxJgwpWMYMxtJgnKzbPk+ym8rgTh82T6Oozn6C1uVQjgVRk4PkbjQ+zISdIBmWXxITXTSfk29
wcbukKIjF35l7F4M+pFaoZAtoAf9orLcthhpxUg7R8mENkf4VaQNYc18HCKJP0oTtAxBmtIvpwRE
z88tRY+7DMxEqwNYF0xUqolT5F4dMuRReTFeGlg2VpRcOJ/O1ggwJosBYvfUzwZTs4cQDJBbNrar
Ery5sWIT1X0saFbGNr40BUO+YQk7iEXk9VXay0Lkb1g/rORH/z+Wzmu5cSxbol+ECHjzShCEIUEv
U/2CkKokeO/x9Xdx4j50R8fUdHWJhDl7Z+ZKIA/gxyIG8zkrDzjTM2/AihdJC75QR1SZy/9W1cdm
2RpImJrj0exLjtrfJnCOUHUMZIQcUhnFEvJQc2qkiveqgLGNxOuqvEZvkPOMLbILiqeP5o946d7p
ojPL1I9jZOwWCCMwhf7fJHnUAGsvezuZ5Jnni+5mCQtn+Btm7xfKdBSLCBTGc42/x1yzEzb0ZMVH
suKCCdb5XpUq913q5p88Qmh5RdbCKGMnYNFaeAovoN7wYj5KjCgx2wE4WZj0SHytPJVWceQH8seJ
pG/3HvcrDWtv5CDFKTpCROoBYzi4aJKLGBPz8Kt4Z7ybB2c1G6dpJyedi0ulRSF+ARw96RUP4355
iXU40kQEmUocdnW21zfx4lpIwHTbc4UVFDyb3F89Zb2cNbnQaD0r0/+2SSDlR77CerlrgChQdKs+
9djEPE6agMJp4h9rwWux9cZ7u1uz9j49Xz5JPd7Ps+QIPDBTjLepJe8NBk2IWc4iTs70UN9jpfWm
Zw7srAZ60ythafWn5/SMkV02KgeznNo6QEHj9qdWWeqphZvPCgf1wptDQWH0oo1+AsxQpj9m2R00
Bq2pHk9ZIp20QT1lD5NBayShCbmT8yDcqdwe+o0EALXQ1egO35I5HxapJK6SuPrKGfCPYGVEHuej
YOr8gQm3KoJvPiMRPohP+HydDq2WHGrh76CWfiG+rbXlgAfdxWhkk/icCYjt4h9DMvij4A+cucep
jSroJyKxB4DSWf90Mz2FPFOYvvAE8BwEnXqbq8gVxtUbmszXeZsBbEt9daELjSxIgsigJZ27oz6x
xfg63uKtuou5FCbbJbpwdq+vUuks0xtNVxeF0lKV+jxeG7xbPuTEQHUtADGDv920M9BoDIlkSmLs
ZoGBY77ZPojiJNH6PEMTS3CK6V04ikwyKPSY9zMadpNlPsykdeLkGEN4zI0f8/AmQHaRwCMUL2v1
y6EuUHFN+jdaxvM8z9wrt/gf8kysXRMUNfGy5tu1nLOrs+5xY3ljAQ9ot0J51Lvp2upwdA1uoOm1
1iM/LzsyV/UrfLLQN4BoRqiTA0PbYDZfjudqpDFivQibwSYwObcdUIkKAK9WHVMAoQZScEVHlJI6
pansO7BTxFEa2/RyI4EaTopO608pZTHyUu7zeTlX83DpJ4JOcKBFD1vwctaGYQ9eS0UIVXDELCW7
bThkHYnL9l70205v+RNqqyPUmgNotmh4jYkmtNpLLWyBrH69IMgDr9SRUFE3h+sS+f2SB6+Mqhmf
JyM+F2/rTmqogdeZVTp/XhHj0FL39vzB0uRNTuDuM8/gcpDFOcDNkhDdVdIIrhTu+t181E3xnMSI
t7hFaIRJ54pxUyQ9aIRJ9JOLiTvSa7IgVBmv3cdbTffoQGVWpwA0glHIxKdtSMKpeRAKcsTcujIi
UGqCyPfkLRRLd7FoIIDgz3w+SLQPFkD1SKZ0rO2y6jpBAVDwLyRs6MnLL5JE9S7yR7mSO6dFEkeH
ZWpug1E/j/7IpObm700dUfRoCiLzuxlMg9wam+Sj4J8e67FZ6w/w04lDF7ffpKsnU4lJkS+by4R6
q12nWic1mkNAyje0GAZuIty4bBNTPpMjLpS9KVkcgQLSbHdda+/JELMTGW65KV2jSb+kBu0BuGdN
Ok95inCXSxNvgokzKRkHgYAkkVPzq2cvXVL8FrM9iEkTbwXj3fKgSpHmv71A8j0+97/qkILnw/iw
9ue0N84t3X7dKS8CvcEyyHlXGEtP5LwLspiV2kpHEObWlhJnZTu/WgZpCApIitZf0yGpK0LwPKAe
pgZbiJRXG5NZBC+5SMvOLB5a8U+CtQl+wvrRIHMM5Tu4KaIj8Pwjd6WHTpNrX34RgmlAs5wOjSwt
2n1dPinruiSMO0ae3zpcQsuzW7M3TdbwIv+tq/bNynbWNO+BFXzG2KxGA3hWm3xoUwQ7ibKEyS+/
W/NPxc8hyqqrVYLbWzc148FOtpLBeZ6XA163m5A0tyYtKLHSrhFIuegeQ01XMBU3FSX2qXp5FRRV
VCGBLWhyHJiC5VU5wn/3r7pzQlhP/JMcH1uaJvO7Mt0VnZ/PkSVcP3s9n1wBOqNVwyDtIize3LBJ
v8dnAMPS1bGjbj+mCgFdjnyqcoNYzo7I1O5Ip6DgyAYNUNRhZOaBwnDXfAwYSBeRVQ4lwyXDnfxc
WIjK6uAIIVvJXTPq4UiK3AzpYROK8SKqCiQ14xJJxmXBdyFYLwXpxatMLjKlqKQEaloOaPBbxMu8
tDvDtPFb3qMW4bZSrmP0bUDnxfwy4zYw++kg6hD/sf6O+XZra4XOZenGdCTJxIjfJWK+4PgxV3JG
Ttzo04ibMMGrkBOSSNf8SGOteVeB40AFwnpgbWAnMXiomfXqWVA4CnRrcd6yOWRGV0BrNtbkyeC4
a9RWqqTxstV4OtVt9Oay8SLMTZ3JUpHaWvF/fVQVWeIFr8jX1v7ETIoD0Uxq9ygLzJqQR1fbEbt8
pcb4+qEKF1hlB2p8GryNVBpMSXOgqsHQz+k4XkfOU4ujxJkvVLpPBlOGD0TLX2RSLTW0b71cvDOU
OKtMO7KE0mGX2MQo6aA4gCIGg49/wVObOxiTO4m67HRw6R7AkBLhVFbeqMi1GsVdP9LL6xHWsJos
YAERK2BHPDs1PTEddi6f1ZVjkl+qbvoMbgXkq37GZaFaBkruRa1DmW40BfFDWb1c0Y9SnzP7E1oz
a0IkmfxI8K5rdMLSYHdICpgsvxku5AwX8pQxqFjztVg5crU6DXG1P8aCV/yWM3d7bLlSf2rZ1o7N
CtXGRBLi2GU3zLYKi8dlu1QFCGQig5NBmilFbZiB08YzT5A9M68uvyf4gQRLDnVLCAe4xssqYNsH
fLUrKhPvQ36ZJVwuBxWojaULUICNwzqy1m/rPxsvmns+k8xW7+aj7sDTSpxHKmcCtUeLIlhBfqPk
VORBzTG9j5J3hmImomOudXd5Gj4bXfxca8Gfsmk/MLBH+PHNtggsnYCLpfhyN8FFWM+qDCuoupqt
4Bjw7SgaZghGfOsFz4gl32iAMqbyadk0TEQ6YW9J1SEZlG48xzapcIsWizGtac/8AJPKQdECZ/Ba
DJ8641zScdLCv494B098mThKCkUNmpK9Q1TwSNGA/LxZ8nFWJa5iLsnlj5Rjc36YnWdALEm64txI
/VnizIIhnhAFD++Bh/cLJS2iKuCUl+kS3UpGY10NJwGPUpXZUAb0BibzlxpXb1vRPkuC98assJdf
brpgXBS1OGMgIbWgn+q99DZ1wJuyVw6832fNC/VZ9e1JRekdqo+ZQw4VCc1o2T0N5YjeftLD2ivb
Y5x2JxpasEsIoT3rWJYoXVG2Y17rR1OPT1XRnPKoOSY8yWn/Smm6Uh8WkCnmkp1IZqlu6BVZqs85
ZaGupGSmaSRPdFo3phOt6KCZrckfVjq7V9EGzv9IVttY0TYS5TTX9HgDLFyr6Nq9BA36JmT8rKvI
ET+r31JLeZOgx9hTPl9ntpXcfhXLXTSMCdeUtHBr76d7RuBo61l9EhSoRZ7MKVMad5sOTJ4iC53Y
HccvUA3gl0Ie0ApBUHKgG2Y1DbNajGm54lmmqYtdyWEjKk6NV1mPjwmdeNLXxt9l2dpbETHardur
PBrYJbzhA25QJUlza4IR1If2RekolkMFrAvcV8LiBUv/JZtm8iHSTuVNkTQCAdzlnVIUvDKXF7dq
3v5KbCGr6dX/UbvFqCDz4ZsSH0k0PVYuD8ippr7BwzW9SrnhLnXEorEzuKY9fMgFk3yE3QJSZkvv
szinyIUdxDz1MaVhUaRhpQZ6P9FcVR4l5uZYYxPlMes4Kg1Gcb7uK5gnSQntAPLIjA/wr/aDVRxf
jl2q32VTOUr9PQ3ISD1xqDyFONAecparJeUeVAgesqDetndRaD8ywkmi9shGvMnmq+VjcwvII7yX
8e/Rl3qIWFxWAI09kRG5CXPpPiHTN/RoLdjyEU7b9q2saPpWkD/y9bzJynmCE7TG7qBCvbhpI6VJ
7V9LncLIENgU1Oe0WM9GxoSiBb2hB7GKHFjKgQnUBKUS81cZ7KSNZsjiO5Et1zfOPwm1vSad8r3R
02ohQEdSWZNPZNnqYb/df1aBr/EjJRwt3foivhYRdxv303qRnwMiVp0frF6llTylCqB1pgCmv6+n
xG1ClmTHKF6O9FqR3Mk83vi8L6m97g0IFgr5TQjVCyir6rfSxKv+mP/GA0nqG/rPyQpnRAcSfYEq
/8roU401+smZeHi3hc27iwC8ixDIHvFIYKks+H53Pe/G4jkfml9pIaJ7UtxWZT3+H//9zkgfqoR+
3TyKabTnBS/V+xT0VnzkZYznRCJVMb4BQ/5aKlyGKjgyTPomOXwZdwEpauu1quBqMRd3SvmcpIZN
w0Gvge5Ko1ubOMvdyEJKSVRvSxqfWCrghzhIvjjBkSuQA1AMwWYjPCTLtT0ta0leqz7lTy7yNYYQ
eI1k/DaQH1WycZHJYP3bQ/OQ+uwkrxh/Jvpaqi3QDyb7kw3HY8rOhyvQ7RTlIO8V0vSLh4LgDjdi
MXmLEQ5gGI2IyOrCdDBjGmTBpuHRprUKkzo+Iy6LzNkc67eWqyM0CRYeBcMndUxYw3frXkVMNkx+
CNazM6SIkZM7lnjOUDlOy5YyH6pNJoa1jAPIWKtOgU6r0i23rOza5L3AU6g6aotJR1EdfCWYNr/+
sHFv4OLwac12UvJY3gCc0i7WIkTXTeK1uuzqUO8l9RaZ6gH4rLYcJqD0ymo4FTRBNkCHESm4Zp6k
u6Rmcgrax9x2z02V3hA5RBq3oT5Sw9MkaKNew95xZcfstQViq3mKyTmuHs+ZGP+oydrLIHo05+Kh
8Dqk64iEnBFI8mjLVGIx6gT8IXlQm8dy32s0ptGzObTdASl0b/LEkaSw3Dgrw2iBoAhD3lzHIB7J
iq+YJdjO4E63JHrY/6U95l0wG718hVbjFZ5Mg1qEjtUrHSJ2y3gJRifUu5siUPmXG6faBDjFoXaA
HmgooFztSrqsFFCc+Q0xNtsMooEJKTmtArYrKIqx2+h7KhX9wokrBeeGdJR54g9yF0ZkbxfqdeLG
wgZzkT0oDmepWS7tQM4XfkfG2yfBYEklkEoXlWRSbA1nibfBik+AYwgbUCVYWByLH8PszTQDAkMF
26KsE9/q6OZAjQXGLpn3X6Pi7RgmKNscOnrap35wleyF6TmMlAWNQCwNp+G2HSlv6TpeNy0dgp5B
l1S+r25rBUmalriO5yj5ux19KRrUNRTvIeekBYuvYqY2Zh7G+201H5K1vIlSB2YXDocQfTTvRtq5
aP5ua1GswV/9qfZ5UT52HAel9MNiRszoK66fJtPAjS7jQKghBU2cTwgrQcfBEiBc2JnsuyYKnfS6
ylnYTKjGQE12vTiezSw+G0sftol8khzpfeT+0V9JXHy9SXrrqFHcFhZzKz+S+TM1EObK64A3Bc2s
RtH5f1GibEj6O/oHSypiUk4FzmBL8ZjgcpJTb7XepF+t648zGdOGS01p8Y1jX+gPUTGdOt085kp1
FJUlmH1I0pQKjoHE25mEK5XurQ+d2y4zmV1PfuBztFWxPOMEfpUcQr+2VW+qv9tLIGJE0iTTVSv9
ikkj4owGR4x426Mm1lJAAqONGBPVQrjqJiNmDC6zgPPi/7RWR1FQjloJ1tMCBtzklp84eleGvTkD
q46cmjGtsuKz4FOSMScBjy61V0+JJJ805ZGLCtwNdT91097ooQXAvsM6XBFPPwkGZ4cVgf9X3bGk
ASuHYyQi3csaitr0CHzAvLp/p2Bul4PLzsqkH6Hj/7ObZiJEceKKyHQLpkASLQkxrspQ3I5gQfzU
d3IyXYlQXPP4ZcPsfS22rjByUe+3PQvd3xxHFW1HtFhitsF9ECD280ba12tJLS8xF46yVgl695oA
xqyW4zQWhOc1KAy8x+cTIQMFlpzAInsCwCfU2Yv4cGQOFQ4Z5h/nZGm4cii2NpbY3/LG1wWQUcPM
Zp1v01r4HN5SAV35RfSzLWsKhaGnfSMj6mmcjN9+jdxYpQOZ+bBMCkyt9qlWQKait53/0GM+6nqA
uAClPJwRFVSpDRshCY3AarjY5/lsEnFdiZNvWRoy9XcE0yPdGxiNZrG1BxyYMkakxekN2XtBldnp
Y1Pd/hvenT5NfbvabCmVrn/oWEnv84gFBr/lvuzzI2v2oCGK0WFNljYb4jwEvZHsSPkPRgh2Iobc
VCGWN+AGzPeGVjuxssPfVhB/tan1LHrSs9eZ2mic3GypE65BHVab5FeD4userivlTckS/s6xMjeq
IP5LAYdAgeRgiqSasLItyNL4djjoIVn/GbjM+tNwI3B4Gasb0qYUaCKRuoY6r7K7CsUAGnvHrfOZ
9hFZ0B+8inFzL4z+Ib647RCJzjK1ukJtBdKHJSOqlLKXOmvLFDxe9Fxl/50HnbmTps3tI82VCJ+R
IncLnIESYSqSRp5srBzC+OFeEL9NsyeqKjVvTikPAcjb7thRGcmZWNIEs2dkO9AnqquCMd3Iizb4
i8jRyCbwWNg03T9SCMdD6tVxZXNoOKyJStTS7oA7RwTpSBPtch2gnOwYnMsJsAH5TXH/sFDgQxsn
ryENYdCE2Rq8lCk2ylqkfTOFvgs8NCEowUfJ0iGmDYJK3prPE9rwKg/0NO6GwnS7kTdJtPqNNQTV
ATAZHXRvA25wgMYvdzlQhhTfswxvYocxEfSxEhbdRK6jteNetS12xNRh7HWdHORG9nwjQ0l2ElxI
j2Tu1/dRjPCigQASd2x8veaqAYfCHR5BgJ8QDbbSR9eQGqi7X6+p8ZKDEojDb+NQzvfJJ/MDQ4bP
IwHZKE26Q6zYU197btrOufTHGzXDfwG3tcF8HmHN5Mf0qOgr0H0MG1lJ9xYvxosKvnmBKNWTXkBW
M0KJOvbF1OFRjaggxxXCBOTgnMtjxNyiqqzxYjpUKJ9OkXNJ3bqNwn53h7+s9vQ+B1yVePFOkV5g
QRRiPotS/RNVFHhAIJkp1zXgtGxQxD4/BeoO4y8l6a6xGd+wdfBKwS6EqXwJ5ADA8LuYx2/9u3BJ
rmthEWUkzYvrpHiwDQTeQbQg3dVV4ncLYg49zmRS4oW23mFxltE61QMvYvNNiwcWctK9AF84rnhe
KlsfDC+ZXn0R9tii1LTA37Bvy9i343nfAwLdMApXhE/wfAnCfFzH8vRJbzL1MiBjDSwxojhjq+CJ
nwJsTvaF+b2akNgqkLXFjZzlFYqSNtr0UFfFo6e6SjGqu8ECj1C9ukr4TXov4hKqI5ZMePdTT7Wl
yDxZNT3RK8Uy2EUaTgOM8zm8GSP/szHRg0c+zeEwbfepiB6TVbxRh0sIBKDxASNuA6oUSwqZOI3J
arxKq37ToChy1621Vz1qBds0KmRULX6rfXQd4W3MPNYq+eNL5YYp6j4LRrQsrfwpqXwdL3N0XTyj
caKeYTKZ7shs9/JNs6wrkt6tKeHY1UcD+GtZbB/Fk9Rnw0NZ79n/ygslfpjKCRehYZ+FfLrGmwLG
G1vzVnkZfLlOpZGhoN7Z5NCZm74CSI6ya2e26vfSlN+LSgqlqaUCNv5ov2bgFZ27FpiSxTNA1n3J
PnOjOAJe4sMMwqLerhb1GfGKAyWXz1q0hEpW4GjBm9t3V2XtL4f63qERT8VJHZhryNzXPItLAlYq
AauuAjHXZC5g9Dg6GVN/0Dy93cVwAoeHXBLF+c/HXnYTl/JxsL4XsX5wImawNmqLNS0hKVwXA7wW
GURTDa9lTaFjii2G0R5ui70dn0VXXo2BXHSCiaMur90UXaZjiVcOmwJGTjbMeoKtZAtak7M7Faxa
p3IKLn1auzyNXAa5cpeijKoNRJ+yjHWvnCMz5mREkQ/h7zHlzKbHHmeN3qqZmzWfzNS3wXzcFvBo
/3QP62UR4XSEZf3Yu8aHgg5qxcjHJosvRFDgaSBR+Loo29N/DO9SUswlg5+OqDYRE+pFttxryOhW
CVMOE0nr6nheU8pnN2MOs0gJU47UEmdnkIVh14j01DThaMUh6yihOudvpbF8YB8N5bYiLt18rxDt
hkS/yVd305pDHJZsNdLnIAn34ZhCa4h3PtkzMFBxpu6XMb0P36U79Zg3BtOdTInUNxB1EqYw3kyx
YRwQcEDvsnoIh+Uf0e9ZAILqlG+RNPFQ2uFGiVkgxwrX/+rPeLM1eMs/MQuo4WOaVNDeyV6JJvyj
0V0X9TsxvfMI4o4Tw9amgWmAIV5nP8KsrJnkbqhHerlbBeryXg3Ks6tPgwfLxa0aGeb8Pm5Wr6PX
QyWuFxu2RkPL6/PPsBCPMYSEyDjN2rkb9Jsq5Xegb/goGkwoiR7OUw3wq/DLkBgxNpYEKFOOAThL
cbFaizccKc3Dv1J7UDEcKbKtexxpb6ayWyYSOmBpFGl2o6cYqc59NAQHViTtZJkwvsvd8NEJ1keh
pJ/CeBUXPGhC7x6EewuuJucz89lt1eU5Ub6yEQpqc4Y8HGYguNrcg70Gu2OhcYa0t37S/5UtHV9m
6rH82WWlEcrLdGLhXcb5QaAdQqhfuXybcsZD/WmiB8YyqgRJAb2JXGe7DVJ8w7B5xY6VRt2zMjmu
AdMG36jSAu5IR1bd+GCCuIsojakuhbkjrLUuzrarbUQruvHWhC4HAhlWZNjLt3Rs6fBKndauCAfW
C1hB1KjvNMC+su3ym5r/xSbJr+rpZ77Y0scc1U/D2p5gx/dVDc0r7p7WC2AaXRpMMSU0LbRh6+5P
QLDu0AdE0Z2OTcQJ9aiNkp9pjZ9QnzvF+IhtdMyuii/8JyTpe0BYIzHRLzRuoKoFOSELcgunbdu3
b12x3l505bi+0T16E3GrFiQ+tv6Yz0hYNX2488WoA3P9xEo2Yc/aDVjnS1ELFaJvMj70nJBtQZma
qQVYhBLAMnswB7TA53iTBKqiWvWkq9MpatKTaLQ0yehP4Hw8E7YaDznGV6ybza5NZVo37c5r43+W
8ew782KO3Vmn6Y48ZL9g5Kj/QwV1epE14MuMUKUJJr4UN46tJWawiM0pUcgC46mX5cERiQZKuxV7
IOAYN072mFmoqaJa/X1lo7ZIK0woEYfzyr25z8DDcCVDVexYDmCmS7agE4jFxHPQDl2gGSXeyD2K
ZU4tAw4ETi5hpE8XFYMLkB5/CTgF2B9U0AA6YlDqqYdbBt2VLfCJvW1o8Lt2IvRinEt4Geuk2Lc4
HCKMJ68RhXhm9z4sAIx+l5YZNVudDAWJ8aruy8fTb3MCTTkUyP4KWdRBmKPDhSU62vJjg0PBMweQ
/oFblaKKbcc62ib7teuwjmC9Pb++mGmpLqWMPpGX5ykdwu64K3HYDB4p0v6i3WOMs5Z9n5b4tNXZ
0YWDSwmAWSFhGCyOCECJorwz7GuUV8fNbZHrwNWDw9OcduYkYJBZARBQ6sKBKhx7lH8LNGG6K92N
WWqqL6W1XcTDelBI/GMBXM2jUjwir5lgLOqJP5Q/MhG5suiCWrcCmZNg7osrpTTjtZNY+X9HhXRX
KuHQLBzwjAWWB0/NTb78xMl2amHQq/hdkNA7gkozjxsOOryZlDz1SBnmAoiKlstp4MWBW4WDWbQh
Qso7+K/VQmNjRoNejoT+VVOSO91FI3443A9fyXkps9O4daemJc1OX5Gk4qtwtLh9NojFBJhTU8AM
P4N5Uh+qXD01+O/NupuwnPaDcNO3NoxamnU2xrwLR4hpzHwQlmRQc9/kL6CP4uc2KHBhVE8KCoSc
VxMitew5rJgGQ0paiVgTZQ7Hf9tZves5ydtVuDV4yGSaLzcwkUqzXjTbopyMIRoQfwGDeWXxT+Un
uSleIHq3eGLz6mcmkrYfzIoOaWaiDrw7Yy/XL8MV6jlrSYhIWDVkW+jeO5AuZBsufC/nrDVOcTse
hRzXHGtjNthOrxlh/zCPHT2Ac0IPK+oZW7CBcmQq48UOa29e3nCb1tJyKug1ThKH0AQ/cS9WcK0H
Tp5cT4zIKO7n+SSNaJ1oD8Vd6ZC7NmoZqE1TqEfIPpas4te3AOfQdMx7k9KHvKkvtb5e29y4LQqE
ypGb/vPUrgrBxfQ4cq/RrZngRxA/hdKys7N6SeLSrfXRnaPNFRfZhSAJ1IRDtQ5+SAA/1FOYA9WO
vBErA13Elo13ut/HgJAqmUYxXDMdXNu0p5Kjya62cevZwOeWfrS4UsoalnpH9pKm5CIs/YbGU43/
XW27N9PE8ATsRlYk2/ycnJpBv3zCOYE0SOjKW/dtLj0zWX2YknoXSzubx8soZ9dsaFhd26JV0apu
6x3jPtQHLhJWuCx3ecyNPOY+cn4sBSl0Fz1E/nRTLRGl06kDwGaBA5EUSHfvxauZVmE5qXfVeuvU
+cQugtW2x/6J1yh4R66KlKtCAuHarohFKWHa9qfrSRe11rkGNW54vYQ//P8VXoV/STV0tlOuzL83
UQyaSf+xQ1EPCcRwdSiCfpYp9CU8a60e8ppHLTCj5H1gVuM6I93kmGCLwQyk/L6xpVzqZxUTiqzF
00zFcsfBSeMXbPBZaSjMw4kSUpLhTOgcCwiPvtp1FHdJJbLyHALGwgOS4Ul6bCtFR0WjGKwbMMK2
OXV0iAQ96iSaGX0uRCo923ivsA8AM7EYeiZHhKJsGKtTqJajjf+VS2LzmEOsKHgzs05ZOMrpr95U
sUYEfUcgpPJvPHDyxX6cMUVqAZnso4xaXhjNaeCQsuhJKAAWFqlsN7zq6ySRAfo8zfQpaEjokbUz
d8WUEc7IXojbRCNm26RB3NL9Och+/jrz0aiwbgejRBmeFk/4NSaN/TieSRY6/XVEWiDxhDdRgP7V
aQ1vK1feZTRcpSu9YV2GeUXByx7bkHN5PhvIBW2wChyF08TJ94xC17ocQQ7qN31N7xrZkQZ04jAU
1z4XvRykuoxlh6VpT6kaFidfTQtouHzE3pc9KgJRd9o5eWBIgJHKQ1Y7Kepx3/Ayo9uiV6z9nC52
Q5eJy5loa8/jZ/PLPw1tuA7ZediIPPCi2Gxxld1N/xwj05ExxfNqC2f2ogU2XliFp6EST3VanDZH
Pox1RuvsMhBGf3F/s/uZgAZb/jmFCjrfe/yIVpjwJtYvMk+W6IP3MHqPOrpdTwcYXgrgvDMEa4C5
3DrI+M8p0BR2m0iupvHWsFjkC/QoQNim8tQXh0qy/JKyNH0luAw3cUeQ/Tj1Lz/VitVmP5TOWkM1
LGFaaQveZd3XizTYlDKQtObFNg2Em7wsB0O+qYBgYPpzA7IincsxjJUsHL6S3jxkmBp733m1QTco
joZh4aCHePlvAsfSXpBdMNsYyeRXDYxSFbrd35KbiSBRHRZoQbBmEu4TSKLHSCY2tptp5BPxG6ck
WOM/arccBRpJ8rkITG3wg/IPNwqqFHfPkAEH2CmLdCssdZfhbTDaOTTm7UwfVaP76YuMIoxHjAxb
AYkWeiIknlK85kV7ixnlRtbBnies6hHYFVL/TvzWLfRC6VtjgxMT12bYbHdEyKIt8vQ6R1Gooft1
KLe2VFZ/BCD3I8embP9rFlZgXa3oBRKRgnodAhjEmoZOsrkGMTgAdNanauqfGjfuONsVE0STQPzk
ZGpxMo24KmCK0ON9XXhez+V9EXYdBIU8Z9D2Y/zxYHMPYI8yu6lr38oMqpo3HBPBhJqrNsu+927T
FLvGVcFsRo0CvmTzmQr+AFOgZvAlJ/F3A5bevsqXP19LIWJla+eomOMtPTsBLcGQK/MvGH+Uc/VR
y+TvQH6UdjmsYWzEYYoWlTdUgUV4JrAQwl9fdO2YNENAVOo4BANcD8nVEc5Ycg3kN/YNFEdzkvYE
OoSpda4/lq5dCQVcRPM9ilgwUPqnJwfQe+ZeU6hvmpkPZhTT8X3jtx7ineqnM4tog/2SsJMNsMiJ
Zc+tZ+TNYWRM4rj/slofyhaCRdS6UiG52fuOFQbmy3BbmVy4WiSwIincEFzAMquqFXTTkNOFYE6e
GYteqlNvwgGEMQWzxnEtGo/kxO/MMky+WVU40kdbSycR5cp4JfoRzE6v+iy+wLbeGwlHIHUNp6w9
D7N51rfmYqQbSBH1krHR4ckrhgt5mXoN4vh3IQTeMmT3YSR2hIkYxErhmMEa7HXbqLb7Fk/3xUse
lnrBdsxleIv8Lh5vw/yu87UOHw3W6gZrtUERgr5+yvk3jDBnE4broK8XZpURjHvUsZrseWDXgLjU
/52R49nON/mgazpIfDvVgArr+2p8A63wr1guL5/JUakd4Wv6rsl+Dyo1yI15zqbhrM5aWHOwIgmm
qSAw/qkxLX0k4pTxtUJPd0M/QnP0RzU6zpuF5jPv1XghgpV9jAbYfh1xR91XE+nF0joIiURWpvdY
6HCu5A+p616pUFSGsbtnGcFLaTbHE6L6PqWDq8N6leSJi3zswhV2od0SS65dbMt1jQw7fBqajimT
o9XS7l/vgJxuTrPAeSpAzukoVN5S6iKBrY9SxTKHjHJ/g/xOtKgGgc0+bAqGd6iOr2gNbWfMh812
k3OBvVx2fQUZhOa3kApINLR4cVV24qXN1pAO+LNAglKbzqoRDjWLj2kl8pMd14Qk1A+LBr6ibcFi
cpbB2RXlq86zJ+yiEugV2B+DZJwQPgFn4L5VAMrnf4yGzhjzP2Ouj+tWP4ykeS667ek0/vwfTee5
2zjWNtsrIsC0Gf6KlEgqy5JD9x/C3e5hzplX/y2+OAcYDwYTPN0yuUM9VauUEEfvgVzv2O3nTNvj
Q+3M3h34lhEFHVNsHxILCdpilAqxYT1amHrjvfU5mwACssqbYN3Gsy86DBMRJ9DKb6Te15CoFPzC
C3lMUvFxelSilHslYf0xO2K4OOYUsBl0OBmxfomrCjCvctVBfpmsMYb1wnUxpu/maLwGPLXd0xDT
cwA5HIuS6KPbq89cqPwvIGvPtZ9lJPKGYI5xRI/InTIUY66oxaS6TSyOACX0VfJKwsghSM8+jAMZ
Vecjsxxz56LB+EIjoid7bT1BLdB2oS6c3q0I1qGZjtGRZQGn2MH63f8KNVij/0WT7S3mU1tWV2UJ
TGN4cQ0NdOFE41h9FoQVh72dSCfJ/uB9O1jT6FZS/7B4DJHaytl+o4GHyy6ZFlLNKF81iS38VwNM
gmH/sxbFLkwf0pDf5EW7kINQ9MRLp/GweHnluJrKIUJWP1HQOtpPurS/rPoGs9xFS3RGmtx3QApQ
cLigM4stOn9wQqfmXzF/EqM+yGFyKExtrw3UhHOuN8jEmcJVm9HtcOTolzQfriVZJoVlr5w0N5/6
J1OkN6M2DmILV/h0RYClQx4gCDpTTc9YOkMUAEzlr9vp6F+OWZQaloLE0rxr0HeVfy3URYOZr8iZ
/0bOOFaUtOmnjLJOozL2kY4+hN8+gd0C3obsmJ6/M2eHDvgd/yZUFpgROi+JupVEHZKoJ6vTcc22
5HN5FAmJGYmADrF0k+mAK2jgQ7A0iX0u4d6YzyMU9whtFow1z7jdwZ2HNkvV+S8Kb83P0giPCiXN
CXSVTPWJwPeGU/YL7/8OqCWmFpdGrsjsrzUEywYsmk4IgS7FR32prF12Sx8ws64j1vYeQuY7o8Sg
HdogEWMQ/+5y4POds3waNmJ4Kge0F7aDm4/GRwmC9GiAoDfhgyzckRj0SBL0ECJGi1uHMg+Xw8ne
u2J4o5hncfO33DhMZ+y7nPghfzBpy0rCZ0fWG0bFC3+d/aoSt4TAn2gzo7SQI1LLMkE6I2SyNdN+
sxk5pHWn/LMBUMjUqrqFykIeFp6jvYseN3y8RTkZ8duBobzpIyjuExXDLEhgvE8qC5LFT67C3XtZ
FcETPT+N/JFFDbPh7EU/NUONixX/Mixe3ih7ymrzBn30sxhBwRtOMYY+kGJ/OHWfIXU8heKgiJN8
GuHkso+Gia8WO35SIY4GoY4QaoFf1+nJfuEo1pX8A1dln0+AJ60PXVpuc0FpZXev1sFL9IomqsfC
oCPlIsJguuriw6/yY8lp9SQNq+XaS/3KtkFJw4xJOqaJU0NANM9afTVHJqJzCC+ZW2QGTkLvvQle
cqawHFLrMbxmUtiYyBZSmnek1bm8r4OEVKBdVKk9Dz8yFTMkJ7guXZjzuhmRqpIetHQZ9gplQtSX
7vUTw9Wpt4Lih+NtKG5TDlmbunFtvaQ1+RggdnFnBw3uep2M9yg3b4sm3fNOv4ZQ2cILCkI3HXVb
D6q/0vfcU6hcQLx05Ccbwjmj+HncOA4GB/T3uz1Xl8WerxAbP6xUDVZCFzTWUH7yZtyiUsVPh4t7
Ud/Xpf9YneiVUINnoxGE6AODnvr9B36bykgeTWNhfMQCFjtRswZGpQZFaQWddMxr64BzNchqK2AH
DrY6zHD3yXwgmEqKUr/Tb4KMUVGdOcvlUiBU0rt6cZRrblfn2ZE4hljVQ1KldzFn7+qXVkWfZ2tH
lcg9B/CQRzHuEfPeBEYMghojvxqHLyW2ebT0LXwg47MXsXGjr8FRSszr7EmjIJ7YWX5FqUvVQaiR
1xei7TzQtzFi2JZUVx1eei97+itedT9LLZgGRhBp9nHgdsGfaSaRIP3k/RlV/Uz5ghgvVW39r0nR
oEkxYbebtbPO+CwZEITSR72rv2Xcy3xUsP7uJnCsUKtuswXk0p6RIY5dlgew5GF49cfmV0PFfYkP
btwaL6zy0LNzh3D8kJO8acb4n0Ms61YCzQVU2wR62TWr9YsOIsc4pUnjK/3MT+C1JNZZWOIyDfOV
ANBNIUvWwbKCrVRmWlBYiAb6B4mdcTFedmd8ZNrw0ayslZ0TFQxFiUjhC3eA5H2VYCTTfr0C2str
/W6qEbPQ5DksPxUo2MTdDHFb1Y4J954veySf0yrHhDXZ4sKiDuWR+gCiKhEAjE1pibMzW3sa0tFb
BkVFdLlLT80njRfkwMzkY5B35kCAUYvRcLAZr2ch0wekqae5RxSCLgHpR9vYiEDPInaiiTOipQaE
xjlDUDDO6+/Yr2n8ebhr81v5JQ//Blqz6lUCk0mhZDHstR9OaUfhukpdBZYjDLCHEd23YBm6/wZh
AomC61BPOzA4RZ3sx5kySjBYDTzMLuFNh4gQAtKtH9bCWRJRjdlVZ5IeloZHSgmvIXfAOcK97abv
0aEagMOMOl77jwbJtKbtFywMMalEYoZqX4ZlONDsurPU6cKkkLe9xJr1hr03nPbLITvPrcbq1F9w
tlHIcxvxmyy8mArZkDXr7/KhOieRh232lhmcNUztswoKaOMCRS8d43uxMNQ3xK2ve5Z3NnJSeEtX
XqUhxUK6czjVZklAzI+nM2bW216/6zm/93Zx45rDibmPPs3Q3NtYvCdjei2S9aZ9/NIiPnlKidA2
ZH9Az5PaHYdnzok+DjcqqXHvwBzS+6/2W6VHoAU1VTTCQ2DyUoH3S6R8cAY2SFzltm+UtdP8NATU
cI6mAxs+La30D2WYb7ZXY6LgeIFjXBNQGZ42nvCyeUv314osb0Z0dSDrXwmBi90QNoXW7NkCvZ1L
Wj4Ybh6pxx5dNKZWmxgp/7upCfLMF0Q2O3oVuWVM8kdGj6dBNWpBC/N/gIGc5IVOPsUgvI3ktkrz
rZ5tZJomJxr9we3L8s7y33ERjIg+dJvsuYHL66D/BRkujPpV1ck7fpfxPxx2uEyaAH3cflQtdFIg
CwmYJmigmNAx2XReQl2CxSGws3myfyBxoVUtT8Xh/M5HuomlDTQ7bpSVLPy80oF9yT48xT3jcj53
fs112gUmX9buV0UK0GpeiOAKZo4MMwcWE5714z6ScB9X/zZSw/hhe7AtfhaUYSyqu/6Yh7z7aUR+
Ds0ivCfIqy3POEU9QTVrR2YbZYQflYvn0pA0rpxJI64onQtrui/g0iOOeTIXFmt+Vh/RFdv/e1KY
7wbKWIG3gGuePK74FVhF/07KpUHBKVLzLI/9mSP/KSM7lGOxoO1ApfRJY8UDB9RSKidA8VUaMqIR
eca/sLXuSFVvtvzXoA8dxNrH9I+3oQOXQvCgDAcnTvN9yTGklvurtG53CbojtZaYOFOgk4ZWUFGz
vIHDxxZBcLQZodafZWQfPfPNpiZ4wb+u1QG1A/5Q8KBQ2dl3FGs4PewPK589G7RHpnDN4HNTO42g
x3zMwau2KdldMqWthOJp3KeweWj9Gx7wqsy2mdNdTz7WFSe3U0fx+xDmz1qtH0ub3xInPDe9i1Bw
T6d1D2Og9gEigTqpqQ6S6XioIK9QwBIn50RIDLE5g+Jktc3uDnjciYCcJ5Th6NxyqnD1C7YeqgmC
Vro3rboXIabU8/xftsjHkAJWU/2V059iaBr7qKtqBCRHpz+ts+lH77ucW4ScE2bNoZ+Z2IutKUjC
AZG886uqDwBaBd1h+Lu0DZl4SHx5d8uL/P6/8+wlEs11XqPAmj9TDXXzbNo8KF8kDkB+lHu9Ke+G
br3JUfeWWi5z1RfS57OIqre5+0ChZYikzALpFB/f5DUmZ9vuNrjpLINcwLW1scEGUvRcV0lzJV3j
SrKnlBMpdPnQbEi0FF8p4B7d9Ggt9BZOMCLBf39fmNgpt84iWf1BrVojx+cplm+1KG6VJq4ZCyMF
hxfaqPMJ5U130BiI3LBALLM/TQLiD+6VSvVm0fl0paSWg5EDh7h0slakR0Sb8nfrlNDvZGMJCJwf
OV8c8vFmL3Q59ZdQwq+BL6idH1FbXEFCEX9hL5eTa7uKSyaY3CknriV1qAb5aEISv/UMLElOsXrv
pHN0I6T5avP+BfDU6zX12v1hix0qriqCvzECv+s67jFuh81WlTYPrIpVtr3M5ghUE9jFvuuTV67P
r8Q+TFFC56v6Qp2E2MZKCxB/L2bM1ay0Jp7CuEy9dr70DYZ88tKTjfG5w/Yna76OionFVytvK31o
0iRTD0GK8nNMV7rwkH+YvW5kclrvr6HDA2/jXSSxxA1r+llnmc2g8+Yu8mQcNQSSUpL3S1gxAyYP
t7PN9MHGSPHYThlof5LWoCcrUmc+lj+CRyeQXpHGoATHTSs7IkduhJsj4wIG1xW1+Be24G8GavBu
d5ANtcmJWHTDZ6xjql2igHSkHr5JdflUrT9VE54krCcgHbiqNjAvtWscAtHeIpDLwEiS25KqnGnI
vkiCz5tNAgg4Eves18eByO9WIVy3f1usCwIsFjFC0uUayy8VHvW+scR5mc1Tb2g4BP4a+TcDLhdH
/1q92SJ/NFl2n2sst+DU5bs9nUcorzlskoEQ0SSfcEQBLwwhEwLxpP9hw37L9D+YYL+znLa0g7bV
ZiPhCDCOGKkyuT+0z/ow6QlmF37806FQweWC/m5ot0Zt8HqSthp9SdYBG703kgCXhquh5EHyyJ+s
Gb2J5yulBGKqaCVGpjbAatg1Q9YseBtrhoyTo+YjKLYKR0wEIulqSzpKLWMpMkzTZB6iqj+wG/d2
49sscAVrSoRHYDLpp3+vycJYWE1SxZdGLQh5t0tDITDn90p2KOR2MzMwrGD3oRepPZu9ds7ikgAm
tJh9l1F0Px2son5C4Dh3egIp9A3XzLmNZWaR4ZmiD8bPLUZoiS8sdYGqNgjuRUDDRIr32q3IeUmC
4RwVANisuTId+6hEm2UfmhSceGBQ+X3NwNsTroR0gxhbAeHCraU9FQTZCCQP6jnEWzeQMbfIUg0u
qU9qQvUvRuK16JyU7VUaIgZkkKPy6xgNt4iiMIFASC41HcaT8ERUn4qIcxhZTwoGr5DorhExSb31
Y2qwJwa6af0jWM6TV0LLfQmQ2uSrnr6rVj71TDuN7VSoo3IJmgT4CkccnBrsPpCOKpwQ+TZGj6LT
HnVuYy2I73MOdacfHQMTa76RI/yEZLDgORG08YnuJ8alOwrraOnLTqQY59xxfUmKbxITkWaNVgyM
BSa9dDroHui1BOgPU/rLtIYTnxZZdoFRQd5JGGLl8qxK5jmsKvyHFmAr7bLmIV084JPynW4A0oET
ksMJ6aucIcapG9Z3Y14/6mY5ThEtQ2QPrILW4Bqdc6iZ72qU/OHUzRefw4rPRhXUjh/1TrxQ3Sfc
p0Xob5RTbDIRfIs8sFh1bdyYpDv1VLroAvUXlIs+gr8oY0+j3Otbkch/qKqnR6M3SQApw3e7eLJU
OkmJKXtrhRb3mhaVMeXZCVfXzEnfwecsyHAM7FotK5mJGRaeiNWaNOHGPVvO+FtqcUoZnoliPNM1
ZLcLjR0pD5RKGCv2aYfAuBcoeXG0o+dEgqZES4v/aTGa83xQ3rNk9iKFJ1EAQB2gRBYDHvCFgpJH
yqqclZQonayCykrULVxYnfI2aM2RgFkKwi1zcztmyeYEQ7gh0SZ/XCHiLqE/SxL34ixIgEAwSY5u
cxkybtCvTTED9Hc0PBnj+rusga306hsroyZRvhVFjIQfiUbpkURe3LYDCvSCbvzKNKiVSecDGPUV
MKbavmY4vXIytAfjLf22iDvLTXdr8unWT2lgGX+LF3e+a0qgYN3SM3D3Q9gGBfZtGI8Ky0YxOZ1J
ZaYrnzv820VHt/gKPgsfKdA4+8jhjvfQ+lwdiXB2VhKPJAIRW4UzLsX+/6ceDFIPFjAkZubnxf02
KN2KeinYsvISBwBMbVAJrQO+yH3F9GGU8x3OxhHfbDx4kgnsBdABC4XME0QRwApvYm1odI2sAz9o
sDulhGQPVUa1qY8QJwaQqsIDArzejAOhkWuprum6HEZjxBFHmo9uYAkIh0LawpQvkf7PMEg7F70f
mq2flySZcTrbnhrZ4MSptIC6GW9OfhVgT8eeiUUJOarlFlbj5I/YD6hyaKhuGhk777OJwwFAlom6
Z3wGAn2fmMPMHLPUqkDoIIKzYF1/sQ+7Y2O5YUuJJqcq3Ex7lR7aEP28gwQuUXe8xs5UQYFKzfeS
sSYdIJ4B80QgdHP7WSz8NvammZFdwqaKXkeWXsqO8ZichMrJaMSzku8E/Dss0rtM/DXb+G1auEhO
LXcc0HW3VuUE1q+BoFtu1uiLSFKnpE7cnk61tbKH2wFLSgnlz0Sb/yzb/I1FNJ3ELV6wcsA0ETqV
Dob2OSnVV9QvX9yKZkn9KF4wYW6J0e6J8ICAhkA6zciocXeCydWXia+Ni2/hODLw0PHLlDk/r8dR
pRCR4pbR5tiMyNXqGhIWzFvNDjD/Yz8ivOZCucCBy+ED5WH82KIxLSgorrmpxFx/P4QmFmrOOVXr
FUviCcp1l5htWU8OW4X1EbiQmIIh/zXaiPO8Dj29poT6GjgTONQVG7fYvq3wf3LcWHeU+YD4w5Cz
RVgOI4hF+5oxj4/b7iKrwGnxwNekbCHt7she7xVdu+adAhlTOGnPbGpjJCCFdlTb9Fu1TbKjQo1O
DYAx8PNFkgGPEpCMGP7MEjW4pSP/RB3VQ01yRSA4Ix9fpCW5jU5TxRwmT41ENZFOoxJVy/l290vY
PeQRo3AJLv+DupWqXZxEOe9K251xiQp8XtF0XRgt4FV4DF9RtKBk0XONtaiOIExDilX1vUKVZ06z
DoPcpOCtTSAqhc8wkp5pFb8WwtyZYWzgXCceyudSTjj+50fZ9/f6DRuqS5B9l/FR593PQFWYEoeB
mYWbFrezNaDs3c4C2b9IJohu0PhmUC33KaVPTaPkaNIv5m+TqVyboYwNMJXb1MsgzvEimCOVHIXi
ayWFAYtyNiT5AljRimlUafnm8qNQuHVwaslaBlJOPXXXlX6whL1AKAit5b2Qjqtev4n6R0vxFsJs
zhk9Yr7Sv1b2dNuoj2qNeQhMQ6PCAR28X1DDMPu3Hp+rV0AX4UMgn05l1QKfH0R38WOKKNDSCcVc
x/a6HVBlppuoJT8W2dTeSEjdhnvtfViYzmMfgCSidJCTzM+soY1gPm3tGtOnVhVfk1Z9YX/ANOzM
c3ynxvYmA4Bq6/+muL12+Xs5JUD9MWRiOtniNpjv6ooC3wQe33CEJhTkvg58yiqjS9pIV4rFrsDw
JQQA2zqPBWwQshhWVLpaDCVIgginxoCJYG66WC8YgAwDFJICjVR2Sgu7p8WylaH9sS/YU75LCcUm
MdvMVuDdHFLeJxpm95xcrWF0WihXMmUMeIr3Hf6qwhV9fZ7rkXkqJD2iN5UzSCCeMAFpe4ksQiyZ
fEToflFCY4rTWUuQDqWrs9PGhnlcGJSusd8z4xzRufqOnHIB+oPWrlX/RSSCbDp93QQGhz+4fU/r
3krL97SYniZukqiTbzFP/8p1/R7qzrru7H+4m+KUzJDBCIQjZYVVa2j7UylzuVf5d5LEzbPqAjOP
Xplm1OkHodocvzUsxL0UlMxdfas7LXjW54fetdwKkyP0G1wUQtrX068+gVg4aU+NSQwzA/3JqNKa
PuzoX7p4k5//47y4U2xUuxq4TUbLOuBeCEq7SZ+8RaGiu2Pege9U7+/QJh0Vx4j9MhnU0UDBpbjR
5v9BWaYItwUHPwgVVXbWU+U8guIn9FkIaOG1W0YB2VFfz14WwYAG4o/GgacFJy4GA5IQhJvwmMQN
bdkkGnIScLONd4FdI0X8pMq19HQtIu5FsRghPmha9HGS8gL5b06HNgJ5Cp187uw9CDyNm4ese9IL
NqeQyv1QUsgb4b1K39WpADWaPkVEMhw6KXIM5pf1F72Ugzp5Jq76ebhoU+qsvbTrVerxUBmzJT/A
r8wSjZeGEs+KWncuTWUGe9WbLJzgFHlDmDjnGpfsif9I2kDsu5FoaoinfO67cwgxo/pW6+hk4cgt
58fa9GQG+xsAI0WmPRHW83wcgF0ulOkteeahWmkgh1KaThR5PCignO0EwBeD02Dip170/+UQ6n76
eAGgsLANiDM2nhqkChbMYfxpDWqFMI/GKdwmAOPRny34k+tHit2qUMcD/Edv8495fCnJh912tFxi
Tvw11Z8V4hcC2KFRItjHdK8grPXmZrc/m1NzLRZ4SdWVu3CyLAcZ0FapAynVa++iRSw89GGpD8Ex
QaURkG2lpdfXupgligw8/fkouuE0EZdGXmuFS+XNSNlxxZDtdzVU+5ou1iwkCoPlrnagM3cM77uW
yGt1X/W/ZuTiUdxpNhb/VnKppt2KftLoeyxJcHVitxy/+ukECA789nI0HubILqS+bONPKE7Rd9kG
ikSIxX4mK4eoZWcN0lHqy9No0TrFMawM4uUp3dpNCG53Zeeb2n8rybcIKCWg8gWHLK242NmH0sKQ
kuxSmw2OY40KsUpoPNksTSuKNDYj7IRlo1PPbrpyurINMpjW9hBYArOWj928nIwI/lD7pesHnVGc
jcJad9tED/pgF2hFuLHEzlFILz0GbOnWx4DF2rPGtNJW633/pWTdDTGiBWGXrJyDUlYcdg3svrIh
KMHZzR1nKG3c139JE9M8pNH+bV80AwkJHEqK/MxFHAjwZugl1jyzW8tHGQ/dt0ysciPuW/dGih5T
4aqYsIdU5aK5S4z0uBmeBElACSCbfNQGBiqDCHDjmU1gGgI/7ZskNCA0OOYjGh04FchEvSIujR1n
LPgZue3W2h8ek+MwLEfe1V0jKEvT47swh6tM+Ke7hgnZ8+lPh7Eza8tDrVAhrcg7fEi7PqGmYqAR
+TEN1PIxzY4hWGOkUmdGlHTPjKB1AFhHK48ykXgbHA5HNydJP8VNEMpaWDTPevbIx9HDNeVNSkyJ
LuwKJIyFVhFqQgtChQ226K4/zlIfWOllKUJf1dazUtzUUsOuhRWxwGvbg86zMyDJjhxPnozDkjJH
f+oaGAn7LAVRR5JjvqeWvqfa1efoBAggtxr6Ibfjc+drLd1SU8HYTPJGM0h4jBDfDb6ZNKr81ri8
Yc0OkqgOFl3eNSBi+xA7zXLtBgjPANXNKr3rIFSNlWOrzF1DEC8XAdjiwDC0IGMQCyM4ENK3zP5T
QL2Z32OiuvRuncD1VTveVCZ4KnRoZO+YZBHxigQ3QMvNi5og86Cd6cukSNJyFWA3GQFYGqP3PZH+
Yto4Rjulo+7pUUxM7Yb+UinZVQj9qpyKfRfC5MaLlkYf3e72O2Vo09GsW0ZnXbOOpoLTt0057xxS
YNhKulUVYyVO9zolMQWUiYP5B06sU073tG5fUTG/a59YcilwuMFv30XyuCvAjqnIWqaNPpvC5g4n
fCTq1m3ucbHTaN3SpyOU8B0F26CsfjRMkESTWEtswxcWswPJvswInEaEpR6fLkAsGQ4GdHty2GXx
0T3LCoeaxjShiI4jKKYKLXst0O0bxd24xL1Mi4YQl3ImULdacGs21F977rX2ovrCJqphR+dOnel7
Mc6ykVyWXT9nKHMw/uJiT9WOk1NPknX3pCUVSSrUqkiCYgpVtXcjFruN2G8v9jmHIWVW5Jirb+ox
vVZWz03naOtXPLiAk+OHyNpDne37eghENQS66ALZqpGDWYXqN4yWXj87Cz9Zxpd0cddoOtAzFsvr
//UmoHpXg3/d1xLU+a90bU/xby5n/jpr+KEbt0x+EgwyU6r6KB1+Woy+XiC9Qvei245RuVNNk6/A
eTaIIHHkNu9Zy6nB3POQv3IRP7Fo0qHKlPuJvaOnTyNXzFNLvPVhTTh6SkqM6SHi5MJoBroNM1wK
UXazkXgJ/fLJUG4Y3H289vseGnRBmEZ7Fu2npnXuBEeyWWlN7jxhAV0/rSQzFZKZ6sZ0Tk4VpE70
ldRtO5liZCbOuCIz3u34KL8JrfM44EdshBNyUedVOFA4Pe7nnAS8xmFA/qVXuQN8hiXEHHYUYE09
FGHa2xONDJalvdfEdzMBnzIx3mny8nR2dvPXPD3KyW/1J1JLI6bLAM5fYSnXuNRQpfA7LHZuxo9I
nn5cIe1km2fNUE8GU/Kk5zQl75gbD3HrjyP1oZSIybSohh2R4qLFpGj62r1g757D9rikjoHtNS44
EBlUb1JbVCZ3Q05vphtyxxss7TBxx8u540khXNHuXhvUm+GnLYlYJDzhzUSzzrLvacJINoI+m33J
FU9m11CjFiLmAiSBT8NiKGomj4iwR0aQTDfHoy3+RgbdC9zeUhJKYRkfEx2Stql8sLF+CpF+wir6
6OQ/rA7dgq19OapAfsuRAD7aua20pLVAOOFpKyf1bLAMF9Nm980Z5FLsUK2HPPkRCb4fqYbyI+5G
XtzTGCxyy9UBp3tEvlNC6uvMo9F+qp9xVL9WGSthHb9PWv6OoL5L+Ra0NDDWbzXi6bRCiUgO1NRh
5tCnFDWqzELnAD7igHsf3YTRAxZ3lruW5a7gXFiojswKoLHqPOvjIsOKmNl6cv7xiNAuIbRnuDIz
XJkqZ8ZxgXjNGbd9b8YJ3r5+UgHDpZRGl5eR2QksnORg6+11suur1GfXmnkQezpXdQKKlbxR1njz
neHTqmScvvUlx5stwWabizeBoZAn9bH0JcGZ+irbLpyvYaexE7yPwilpvAgHao5/pYNJfn0r87a8
Kld8AkpBtNbYnzi5Vd2bcflQbNSItNpVkxE0WCrOdJ+0X8YlUUHRCqIA3HUtQm9R92et8HMTdpN4
n6TyVxpvt6SCnuQtUwORvNzLACy7j68C62iV0/0hc9EhXij95WYHAaQ2WUcYWUh+Ydmgu1XUr46q
OKaoWLKt1F9dzOtQHIAjDrxLRUE+LPV6ushXd7VI83MfSzs3G7F6llcDJcu0j90x7A+zNPmLinzD
0KwP93JRuCVBFsh9JstqZd9lFqeBZaVO3TwZfY2qQHC1O+oHfMYUqmYdhCg56ZyERdm6wDtP7ep0
CDnOxTTILBzpcgKlHDMqWaLNsrikCT0wfjZ803lOcUO1cKN6MCmwVe0uLJvCst+LpsFBIoKXmB4X
bm9a3pjQuJYTRz9md4sSY782EyUH5d7E9T6W73rr2LR4Cl5RpTibBhm88hVziNz+Cu99sZXmzHD7
bAwxcC01MVAOoXqpRRFBt0++lQUKMnXo5Rb8wmFF7wrxEbsB959V/lzTYMGciyG22BkXes8xvo7I
d+hUOKBa3Tjl5XJmgb9Uzd9ewfPTM/BF4bIJe5X5eEiMHRQ7NaKcAZIudq5BoGP/tW+6mZ9ALqHb
0ZQHW8RZqTUulMV39WPFRMbiy/6bXdtaewwmuPc5DX6DrC3j+NnH3VuNt8EVuCNq3BExVYIEmA+y
Lagn4ipESxkx/qH0DomeekOPENurh+V7+YYNex178gV+p+Z3qTFPa7IfgJZXOd4ciuKjEs3QyWbl
1Krlec4MPyHRXi14j1X7k6FBF8K3IVA4UceQYR61gE+Rj9/PBRsw08hl7HYIYg4dGK9iuNLXnU3/
ReZRpLVrgrAyqabVvmkCXczEUeuOS2qPQ+G3Ijp3gR8d4ebXjQJcQ/yprtnPPDWeqhZvm0UQ6sdm
EbVTyFhafhsnEOELdhP6x80UFExGc7NVtPv8HQcsF8iqVuC1+DygARVWAeGlQE2iG8XDV7uDU6Cs
DA1BkqUmFW4MD+2XBMPtrSrhseQPFZaWvIVmuSdPbOpc1AU5FdmmqHb+oRx81wu62XCZF8YpQ8cg
Wfcx9LETf2sMrRTa5AyIEsQ77XT9lJsXG32+os7IXgfOvzxhy9J/rBtrDhCazmOw7g0DjlT1UU/v
NTGSwbzWo3lthQZBH+3fxI/+Fua/ZRylK6gis7qYXX4hqn2pVvAhXbBIA3EF/qj2mMy8jiHeikb+
pqntIRXiZmcQBikpyYjdVHH3iEDUDqceTPWz3JISzhsg4d38GT9NBI+FYnucLNgLkp3Ajmopsr+L
uW44YQrrVgrMXg+YFKkqT9Vcc9HdGUH9qdKChr+5hNpNysDN//yLS+RymjhTOPFF5cef4w6M4+6f
tzbGAddPyzh8SgLDfuOCa72Y+XnGS3uzXPgr6r2cpgudlpxHuXA09hSMsPB/QGQGtoP+v2c3zycw
NtvqEx9yiud7AmXKdFDpHF0RY9baG4DTR+nsK9aTpxDC5xyQcDh2biX+tv/dtbIgPKqgCeMKkLJL
Vl8aXOummO6jc69hF5a+DdnlbLjhYaQJQKm42/4/uK7CkRHDW3mLCsDXZ8/smd/ZtIsyBME0FMoc
KKCRIz3iTjkMB3EpcmJwiMC45+rZG8AOfKYfRAR3rfgadHilLc+v9ZT1fRNewicxMyokwxaYBXRK
AtUSc8mPzuXKyjV/5sYDIbDYDUj1Icd2j8ICTvAmgfTN5VV55UoLIvNYRD52N7wv6FuVdZRtnoWC
RINDHw5ZHiFLkKQztP1s6IPyY4YUjcvkk2xidoD2CGzAXZWjwn0+4+I1qgSGHx09ivC+C3N78Gi0
HRPKmog37MzH9l2mmglB/kzXm5RAz1mKM5Ir5pT6jlgWcXYDcwVjJDBSWDd29Ijj/pGCnWiy8dGu
UBa+wvwwLfNhVYyLGU2XlrwnhMVEIS/XOANBZRPDXHVfcDI3Z1xqMOSnPQY9Pk0lnY6yOzAzoBd8
OVc0JgpHFtJtKjCHSEwomG21p6nSTmHScP+H7gxKjusVsl2tneYKL7oMf1ttjs8xcuiYcbcyodo4
/x9N59XcNhol0V+EKuTwSkQCzFSw/IKyZRs5Z/z6PZzdrRq9zHhkiSSA797uPt1BbKeE7mxuNPsW
kPt9Te8vnFRSaz4Z2DxyGj7ZRj46gq7CaN0VTfthLtzoJ7z4GzaMWfugWfK91tVnIxv30YTELF1l
Z2RHK3ca5YMlViSQwJyaFvZEWbF6LdESOIOc45aUrrrv3hZzBQhIFbUD7oAkAVrAL8zmLRPXU5NI
p0EQT4KjLG87p8JKtz6Bjn+ok+rnseHoFwtdYnzrzPw5QCKdIZEyhBMzEjxHJAQxvbp/XxddQIeq
Rd8f28Y+rEv8od1LW6pOgmwzfRNxjFHI8kbmA4soB3qT2N5sL7RfchAeYXoU4JW2KQPuHftAOx2R
fJFkFIQdOCbFh7N1xSIQ9c2XuuiPHvnyI680ameR+fgqDYMwL4MtGYhqsOu8vlsF5/qlvLHGZqqM
qYChUE6C1dCAR+mZU/9VH/PwQ3hObjksAE8UBgL0oczw8BbXR0fFtwg9qT1lNJBsNuaYtjx3xnzu
Ps7i+Jj5rAM7It5P+YNtfO+eLpufk4qcCmHMTS7jj2wP0szEXGydW0W6JD0tWxc25cRn5I/mUB2S
nsVHGEORHYGgpM4mWkcr+TXk1IHrQ9ifeJX1IJdTW2U/iNQfJtV+FiHuNog82QG7cEz5fInmW9qY
nj1+l3Rn/aUdDOje6ndVQAX94IFe49pBpBnW9NRykQ1if+rF47hSqIU3b89XSrFdkj9ADc1TgXCq
YX2/70S4N7PwDdyH7vyhLJMtpQY7KIoWrPcKx2Xem56CTbwDolrxv5qtdsqWDeMtjWSzQ8K0LAOt
DFO0h25L3Yplo1BpUbtUFFd5+kj8vu7DaoFAO9M43BRRAbRdQaXOW8z7XSTD3a7elH80iQesogNh
yYKeRMdIUlzRQkxkGDVY5EIz1Ti7K7fZnH197YNxvRrxjCkE8qmx4ydPofw1ATcqjmBHkb+14W8V
uzu8uyDm7F3krBB0EPeoyR1Kss6X+sofStxIlo4KK/Alyo1x6tZP03WUMZQnEp4VzUHb0CXOitPj
5ZHZleRYKRpv/hIIdOpkiYk7n40zkPus9DkupL+L/r6J+bnBqlctHX3nmaNfBwZY0HTdq4bYpkBo
a+/FyeC9FuYEA994bGXlmEoJ8fjSbZR/W0VO2GZeCkEEL78sfcXeT0Yyn874qs4NkCspRryZSvBC
7wagOYEnfw7G2/i3Ck882IdS1a6yoVyHaQBwml5ltqoaKKp0Ihb4aycnXUAyUBUHIXVHfB8nbuAp
jAeUbVOFhVJ95NL4kWhcTR+tnPuz9jL2KM4uBjUaGzFIr9Z7sjNkCWCkp+DOMRLUrOwGzRfJFy6u
TtFDg+0ORqGwvrM4i1SRMMAmH+UT+HU3VQs31XRnobXI0idnujavkh1GxhgidAW/gnHLGDFtECRP
T/3LAnjaW9XhZFaHCqkRfju8Od7sZ/oEzgfhchfPpqle5kK6ahChCiwhQkUEFm243qmqYLinhEZX
ZGDzdKxpPHtxrAoYSDmqvPMEzQ7GT0v004XxjUOAcpc2RDEuxyb/WcnSpc0JjOJbVtPz2pCp3m8l
qasldaQQkzRAD7UhY7Y9J6gV6JksBCFEGLhSl8aHWoDzhPddrL7iWDx37Jv3LZp+sCaANi4+24bc
hW69wCHKopx6k6X/4iBhmMTzWlV0BnTAF7G+RwvUVLzVWA2WbLnmrKsRtgMlP45Ly6u5HilACFCJ
Jdk6bh30JZN1TRLCYz+2Gt6BHqg0kfpNttd/Lf8BtR0RNgmbFtQAT2aD/SjwDC72WMTeCnSgBRai
WVcda8Mq/YwnxAxkfJV3d0bsM3oCrsie9NTGWyRQpsVxtRp/0F77BnCZn5pk0Bqp6yfXwTO3CB5k
0G2nLMibf9jn2vgCDMST6MHd8SoiPYcMU3kRmO0WKAkxRG1yjASzQl9GYidEbYnWjCJYP/UmeSuf
b5YcX+trv4DCZKsgLUmgo7Plekka0qfg+RMhOKUqJL69Dr9bWka6FNM5LYV0z+c6vtNxcSbMmAK2
X1UTgiWDf9leiqY/j2V9oovmIOTQLP50bKoN1zwZGp4WFgqserV7A0w3xZDZA++++WhIl4THBWL4
vCiXduFia/0S1FA9yzbbTM+8iul+d7WlfOwNTiJX/c5aDg34KtglH/NNdxo2XNguj81AoIhlNYeG
Q4mji0rnajhOFID9Qsvai/wq6iRsbbK24JkyrqzqsEj8i1wY3Lb+NGhfFxTdMdLdaSFCLAblBUhO
K2jRBkMrhRQLaFavJFtTlHi1x2j9i1Djycm7uHPuxJ21SxC3oD1VHmi0CBLWiLW3vD8zk92FYoSt
jQbQD8ieT2nUg2FKyUBBES3ZYwzH2k7vJdjOcZ0P3ZQBy8luoqhftwlA6EZbenqtxyGwkj84WM5Y
qrflLCX7Sc2WyOzGMCJcnnDUXL2Pxv1YBT5dG2R9eiQrIfF7h1Wp5WeGjs0XJGR7GYC1N+Tq1Y+R
MVowHIV9v5z9ilfBMZPyuIORRcwO9B0G36hRAUKeneoi0uFLmHYz0QTMDoexASKHjp5RdGDKAqLC
YucbyjWBwzoGgA7y3l0VUFpqceakSE/nyla4+7UDYK1/1+UNwhxVDZP8exJAP6OSioHaV+dXNR+F
DlNxtVYMmZjVWYitOcUNzGQd17TTTfnNAnY06p/N2/wBV9mSTuztzoCxZVWjOApaFr3ZyhJWlALM
8XEkWRMLrxwbXs0mNPkkG2zW62BlSdphWp72iCRRVEvuo486fQ1aRFTax0VCw8ZSBn9zUsPrbnrf
lj0h9iUsKWPImyumHZLscbd6ArCPJwUe9ulm/Myqm6jMl+Gn8Flr8AEmnDKvLCvRaPpyOYbLGH2O
YG0joR4jvZMiEWUrB6VPrrR5f1uKzffm2c5Re8XEUzUV6nEobBqkM8B21K/QsDDpariMQtQR99pS
0AmMfxYyFpxMTI0LU5CQeBYo7nFtnsrv0hsEcNNVc5nm+dIK4iX5qc8kJuR3kcSHHNc+bWt+6hC6
208yruVpogeNzehKBXgSZbQGJ7p2jN/AgLR1WNjs7+k/3L6Eh9GwuKQS12TnIWySN0kz3KzsvTB4
Ls/yKecqc61BOkqE6RoBipnljk0aAom1R9RVCOm+ZZvk6gwsNPkUe0sP4MQf6wsms8NOIcsqDq65
FjbPnkKkFWHMPIHpDTXaVqf7qheudIF4NetvorA8sr+ybhB/tJUOWLBmHRYq2ywMe+mr4lhoXIog
R2E/w3VgmKhpoqsAfH/R6FENgVSCmAmOgiJfR4VNeBM26BACn27W94py7YskEr+MS4Kd1+r2aB7R
IWYiNXaTyN5sq46MMStYblO2H1d1C0nwfYscwOjZgOF/+jvkw0lzjxNd6PEpO+O+GPkA3pD2QizD
vxUKd2VJCAir58Vlv6TSdGxdoi2Ydlnu4ZmSn5kQH9vSDNOP7RonIoQmNghQKdFQfTVlb8g7se+g
fNg55AvFynjJ5Ru/dc4osXzpVF0RXdQz0pnI46BxqAeXn13Xeez3aaKwM/fQ+R1ozOIuApkl9oAm
W6LRgie5g9kN2gVLP7TDEfmBBMBhgXhY4fAWARCaVBOrtxyhNIPMWuIHUSCIWPZNBXrZgTv8q5pE
tTdi/6RS+4m04Q8yDBj6NYL96SRTz4LFRA+wHNPJhXrqzoxTdeUWa+PI188hh/hkLvd8jx8M3EOy
3zX/1GmYIpi704t5jVHFF7N4gaoKFXVM7I593R4FvjpW9QBEe0eYDcxt09tyEvwU8xH05UsNan4G
49Hy2vXU9EkKnwnKMhVmzFFwdUyTiVG7VM4K1qkW40vV67f1ne7ku25Vb8NCABOeH6m5cj0BVaxF
luv8DvVQuUiZo2vBgzOIB6qImDJ+uAklbdAfxntJVqBMmQfJsKqfnRBooFhKEaqhhBllKcy7/KWN
2cVs6LPnfkSYR1T7MP1sAbg1hRmI9Ad/i6x56Y2rzSdSo3nqeRBjhIDCDj7hZ1cM/r4KXGUbDMyD
ocesA2fqoLdnhh7ZHueK85gFM2AMdHQAVlRiAt6npt2xOvLdomKNw5ZbjnUZMtFRlxnyvBDFo3pG
v3fYAAcpsL+hviJ+o3pTH7XfBuczG/IHSJmnwPIm4V1qeJcU2Fu5CebQ1vbyMbX1DX64bvWPck8f
2dBC/JHpOxPcGRnJABTExuMok6Lg7LZg9JNZDeb7z9XE6VQm5wsCy0SYGHY3zseR4xsOuJuUytdm
sS6xll9ysTyLZnqyqrDXdF9hLOd5WuBQSMxANST8YhvfHDC08DbjrlpJw/CUksjGGop55VOAj2Mk
SzLyAen10R8IWOwsrHlGYg+8jjQEUVl2kjJQNAwKSwQfMJsh/qrEYdP5iVOqaU9VLp2UPD13lPGK
wH5BBsCOggEnsfgVRkyWc3xPJr74C+WZCtSBhQl4eFJIMr3ukSxm52yGBMOdNs8vi1gGGX3p6qMd
Zv//hc+1rbwqWl+Oc9TduPR3uv5qAV8fY7hEUDk0W/i/dKkg36Q4/83zjClXogxUPmtpZevsLXq4
z7pwxp+CiDhToyzFD+saEyyNQTCX9sZclF2Emt50TTkahDxDnW7rI/uOfDIf+i68mxDIf8lm6VQf
6V9rXt/GpHrqF+2oGdz95KCodj+F115tnN+Jp+r8JCIJsvS3wR1X+pUPlj+Jg19gnZaXxntvHAsH
AG3f0dOeAaIoMSdsbtzY3hts7zyFcnZyGNxVFOtGtKKdzqilfBMpG0/uQiPeMww3vW7aVSkj28BT
EUAvyrevT0ES/FyP5O/VNjdwOkzzkEbk4ipVo5MthlPQDyfcrUX3xVrzVwAfYqP5oAOJYsXua3U4
D/4mFH4Bo3O4UGbbJ+eNMiyBA4nxqgGY2LRSWkn+VKJkusIAt9D/UrNhWzyeHpQE15EYQ5c07Lj8
gpQDppWTP6FPR4MmLuTgzZgxzc4Xd8PvfkxLi9PlwMWX9qFCJRkWI+orqsEHn0ZkYmKpNI++wX50
putIZCFZOWyZFa9jbQp3eNTI+LoScZmRbiLyrAuRfs7kPb5xE/IDF9me64eCRPwAmBC4tlJ9bLv1
npaB/s3kyIopcXnkwLWfb6Lcnff6T/qxxhVIHhypXY3XWLwqMBdSJwY7NcC0gc5qJSNiURLp+RZm
ukCG5uXZZNUSWa6aA3x7A7rDyDhgEGbo/FRTw5XptLXyhYd1xs0Gp/jwL2mpLarpEFVOMRwSMXGs
pgt6kD59yp2+gLL8T7ujUgNXwi7cNhWPuvHIWISazwKIHsiUHkiBdbRyZy5HxLMO3dghe2lo12Ql
0jYwZ+KMzJAg6RZ98LI3bPePijuVxbCWbgWJdevOZ+QOGPtWEnHQ6WbRtQu9ci+KvNKxi6Eux8r9
vJvwy3H/wipmcjwRXsBMvOVcNuMRInAIB2KyDr1Cfft3p7QYUxa/UdD/2C/H/CgEuYMBaawfmZU9
kIXGKoQy36kZ6k/JzrLFmSsLAQFkhaE/C1gH0gdg/nyKCD6EQtJBCDq0hGZlRyORMgtmpHQ8g+cy
SukJcGRO8aw3rP5fPDaOKK4OkBZQLQ1WrIWYYIcPS44KOQ5m6sXKjrpUWQKDHB9Z2M3+2Bd3pc2e
za6+6TH7ZxhAxDtHkjUkw6hGTjiUloBaRRL/DjbgBIePafUuoQu6zTXH5O/P0acBueZcIRqDWJa8
W5xz46U665/bXJ0bsb8C8zrIOHcGXIBlvdzLybzDSKm2OlzWOmyTKqzgB1mWcKSo2Ka1ZFWedHeR
TYUwKx4KGMDcZpx4U/2Jr3hVYbEqvEMHjh2YggycZG5MLPXyGlSgcxy6kmjyqp9JFZ/FFRQBXr+q
svuO9sIe4YTip4l+O20tL6V0VNGdJ1TGIRm9V9aFPE8TcwAFNRFTCFYB+2PNygsc1Hl+TH40ZPJ0
WMP7O90By3Abd+lh5e2boqHbGf/o1AkmqQyXW6uOCLgYXNcN8jc2lwbO1ssCnx8lFZV0t/AI0wBM
fn343RmvfRr7HOwTff9NyolvhvGWVHc+jqcLw2bLPE+TSIdvu3zMbMHWDSCsBig5n32NM5DMfrQI
lhZoDGyYPP+BjGJTI+xqeRMU8RK020QScgjD/WyZ/blZdof+EkfsqjtJ1AcKgagAmdMw5zlwv3E7
yBHOKOJlBZ+eLsSE85C66lnB017y24st5/R95tFwjn8WNTfR7r2b69lTuw/fsfZbqLibkmnMCRCq
3HwEwnZ0fXGvJf6Hcn+E049H40SR6Gm3X3E3izv4nLfvqVS8i4L1ZvZODbGlT1Rf3F7niMNa1V7H
ymai9rxkd5mTlKEx3MQvtCTeeiGnlBnHQU3hEueH/Wei7P68zhSo1UetTkJLVkMZcjguNBizQKHG
/cW7EUUVScE6BvEPS8YcpwghmXlLCSUBEKYZpRjvzU4M1gvrmS6LqdC23oFqoFMr6NSCLLAq+JMZ
Ep8WvIAYoQzNfT1HNvrkOrhaMzDFnFEbIwA0TpurtSxtKQvFw3Yc8PGbBqZ10vA1qwq8MaJkXgrZ
7qzssoMgkQ7dIti5/CPHam1iv8IUaRjHbrHCnOl9SPJzBxDCCjZ65Drs5jkS0JwnYccFLGp0F4Pz
kGOZAhZb4FZsXOkOrJKj1agOzAQIuBTmrAklk3tkGTh45d9Jz9XzYpnc9B91b7wTsbvtYgA1661s
8ycnimY+JbIYWaMcViK0GYeQ0fQnE9LThAjFhyy0MHrAmwqkrgxKrKPYVkzZsTBMaV0WZb10mmgf
YnkNWA4KDTEwkcgVc3DxzEr5lro2bNpX9zrl2DH0nvXDMJWLCkgVDU3I2nNi9TSx79N6S9Xlkv93
8mtRc7PXi/BQWDGMxNgME8Ww6i+mt1CBM6bUcKUCVrXSaeo33LP2htVU660gR3swX/Xmtc7dk1qH
iLjKSYX4m5NQZ/5PsPjR+XGWhPqczsV5+q2AJ9Jbpmbt0UrEPcXLpAF5kGkcocTgW1Xcbx6CfE4A
ITpDPoX7FnzPy4YTvwoSkbQg/JFZCq2fpYxMnsyOOfrJRACkImUO1I7x3oODiVKJLdslxfbI1PoB
GPqe9Sx3bSLXrsnzRG0BH1UiopVy6Q+/sk25Y351C8J1wx8LqAzRzeoKpQoHKcBt6TrpyrWkQbdU
O9dq2JiwZS9u1ZvJ4YB5ndBejV0jNUgj44NIhSpUZ+04tdmxA2cucTQf5NTL6CZCvQWRR6EOMbS+
heJfRdo4uHgpTDRcdmn0kmOvijfTnR8rqUlzbf2wBkA8B/2yHktGcgy/reW2U+Ft2x6gBxFAFI8K
zVGqYRxgdIcxdRYNVAMk7IOKxEOiu7XZZPE/IA2IsbfDCGjJ3rDtoXh9znG1vXa2J6NWiA9sb7Vc
vmmkNqnq2nEaslVLwmrdjzOf0ppPaZk0gVCo/mi+ThyUkEkeBlZJigQDGyh0t27YbibOc0KxZm+P
DanuZrlbSvFobQ5oI3iz3wkb/U2XmM/xMxW5b9ImBK3dEHnoqjANOvbcrafQfVUuJGbgsIrQAvap
uAySPRUGiVLFn7A7spShP/OPGNuzqvlqs3Ojb4kLTBoJaZEH8gE6FGDNu1kLN3hOx+b2YiU1fzJm
p7mHgChdmzQymYYpl2QoJ2+7zDOoQQFzEZdBR/8VnVMidIWZV67klXthTGSaDKi5VXRXSLCtpS29
Da+ySM2u3qymZUNXHFXG3hxSGSHrUmHNP36rPELF06UtoUw4ZZmddY8OL30LMq7qXCEoa7AbdOZX
AZN0CRX2ShMfbcFF8iiRsGWsF69valTXFKLS3kYGBzRJp7HbuJloMYJE38wyneXBiEqGIYJAGCxp
Bo36e5x051yeL+Tsm+6eFuNjSuARI6+KafzMru1ZW5NHplQP3kNayTcNatmjfq8nzaYyjM7e7XXe
ys4jgZRV+GvA+VepIm76K0VGFLyHi7ZdczbN01fzifBTdMDpkol1BS1fkPlYa+luj4kREdtW+OQC
t290jw4wycA8ES4wTiehP2OKXyT5LPrwxts54rDpSVjNLSxmqi8Ly6GQascgN4DbNNL3o1D9bsw9
TFc1rN/p2FstNxPsmuhOfK/P3WC+bxgmdSrgVfJxyaNqJHveDS+2dawmmunFMcZQOpapciTITTug
LZPqN1YO9ineN9TZV0d9T0fEbnWUQWEfHTaXAzho1hIT3vLKkmq/mXxwp1Z4Bcke8CgvW7KC9ZUZ
6VTp+qnumFmN33XvdMZBJGGX0D6LgvFVxsCyOlJdvGT9HtXkRYDmo4/rlfrW7sYzdvfZNW7Yf8OK
0hbDKMPRZJ1gd9FE941GJ68BNhlSF3q7xo+Z5QSWj5DU9zW5ZJ8rGrGIQ1H5lMD+C4JfmfTPG6TX
NTXUMjOqgFmNLMTLqOFso9S/e6s8TZsVqfoedZN8H89aLfiF7qdB8tXPv2MgUjMbPmXYqPpRAsaK
Ah6FoEat+BVvBiEF7q8QDkibqvz6uXZKm+HclofPhHLzaYLT0FzFHxLngoo6PpDZdrbKfge5ZMNM
KTCQLXlLXUAXVAi5wyLwc98o4UBpLS+L18XVmVzq2bwua38SEfjEQsAKQKMO8IMBbXbTctbd7xJj
9cJO3QjLumVAi0Ms6o4h4yQZ6ceQ8BulHP8Za4RS9akZYTSvGkYmR/n1H/5Uc16ygI4swGryP03A
qk3MbJx6XxkAJ/7cyOVbrZeSm4obiCvFRtP8IfnWBBEWX3+cesPXJOPFvPcQdFks14eUas6h5oZD
PSfdv1ySBlVDiOG0eugczK3z/tccpps2iPfCkYO2zp40PAoyiEG3btaHkWXPSnYlRgvh+NzAjE9t
QaybrE9H6WuJPaCgu4fepZKn2T/riz5717oFGFTWBjfRZ+3/EyRP7dDWiWhBjUI9Uof0s+/6I0bg
+CKaylmlVkeJJ07BHXkFL+AXBXmy6N+y8qFumoPPQAs7hJE8rDoyeGxgOHLjlxUsJt9DoQyeADVs
D3NmVoNssXFfeYp9VoV2mizWZ7H4puTJ+yvird2+FhK3yaeSaTeB5oSTUUgecHqMBwCHXtFisboy
y1+lbMMe2F13tbpusgZzB6/hVeL9XSo7/ccJFcfld7fzspEc6TBxVBX2cFkPc6x7grxFsyswXc/k
hbA94QvgsM3WjQaWU1+7fTyEWcGxDeg4bzWp1sSITEWJ2oJhEZSczoAkJFVUA2dnFzgtPQUJOo+W
koJk+lMfdQUlzMg9heOtwp0QOgNxIKUYbaF5Erf82dFtooN14GZZJS5INrel19JqKDiCkCjy7IQl
6sEGo2GOHkdvglViad2h5tSZdYWfscEWm9av+OKUxVtJm/CBu566lh+mSQBzwdk6vIOhfqR/h4gF
pPiGqg5dqeOkXL3AUk75f9x8PJUKci6fPrQKs77P+T8NW5KILWn0T5ga+YcRlgFAdhcIdhYJ4cSa
bg0S+1z/3axrc2LUrzblaqhCNGNCzN4TqbgqxLN6zGANFEKxaw95AkWC97kr9ht3RHcpYruij12a
o2WiqLeVQ4N+00L7MPFVSXIOrXIJmtwESHFgvK7WBpGI7pAqYilt99gsILged0ZO+JltW0X8Hq04
uSvDQ97zqNnfRpEzCt2Ga7v5dSv4y94w/Tm7ahC3KCMt26KGMkL4dDnznOy1mhi0tIEhRIK2Rglt
qWtmwAHZWuReRWL9R6U4mpRQJ4hlZP+lTd8yLJoBsTVDbAWe5Jil4PT3FiqBOoWzOFGthZAydpA/
9ahHruSG04lHoczDepVC/CbtpN7xkiHUw8mrimcsD0/B2WIAj8RV6e06rsr0rEXrkaZcqayb5NQK
K7V3XpV0VWccFetfLxwEYCvwEY9iCvNAK6KqNPBT9gSATJaT/orpD7sfAByatWNqvgzTLdnRwrMm
fnby5A32du1bVBsMYLZ0eQ52KA4ytkqZnAtXcvJLmkBfkbg1GMwmzMBzwMkvPWJZI5wGXH4OoWCG
2t5F2iv/LeWhRM2OcahSO1/p3mnvaT8FxfozHTqcmA32JdHdMLDSMSyr87mg936jHCXr2GSZPi2b
NyufWciNt7Xpb1v5Ioy8S1i2GoxDtfAksvTA5TZwXztk8KwbElmZrxMtJ1cIrc6mCI0y7/Jt6qmc
z7yVhRgQRq482TOu8qXSY5qPZCdZRpoUo71k0zjafUYUm9RBGOulP5XOMlnH2Lqx8fHVwcTZju0T
2yb00oSqyviLgADOwO8mU70uK3DeW5GQg9RQPvJYe6fwIx5vdQvVFiySYWRA7xTy246oG7bp3qcV
2M0hU3o/q7CzamjRz0LajjS/Hlq9DcBne8WTgDzmvpORJHdVIOwUGzcNfqNky4VwbsBqzUVz6Tgo
kx2mea3kmKFgLYSIlZIKhMGv+ILJJrAyfCF3sucO2yjlC9NCwJbcZV9YVWdrtk4p9cNl0rI/919I
YpyPyWS6BaWMxvyCbcHgqAtSlAmVXJyfBt2j7WGur3G2XiRJseWK1HWhnqwT/MtmbOhBJGzyos6o
/IYgkUlYfULRAY01UCvGvjcgGhUTjap0ya+yFhwNpPKNLT6ZIOMwKbSOvRVZdYEsx2n5WS9GtM17
CGn6LSejvlqrr16EvMfygidcoGGJ6b+Ajl7rQdUjysPY/6pTCtRFyd3/KMctx/EAWJrKUteKPZlU
g0U5xnuJPXeoWT9N6GR2vGxeRR1u9rGoit8LiGbBq4KYsCNaRE4om/LVLOGuI3rDDtdxG7iICWvq
lV/gpFqAC+WOQlsXi2dW5fag5nf0nGsptpdUFE8vyTa9LewEQPILHwZclSQh17K7y3KYcWjqgm+R
8N+9QkBj41UiyOweNJZbrEJwXiNgP3q2VrhTLJwpB0XiJ5Jc01kTOET8AVXXTlq7R5nShCNrPALx
zNutNdsxeDC63VzonxwUbB0ZPkdstU5mhbAkymfhHekQrgAuHtH/3AUlKP+1+IZnZ97sV/pPprbp
VEPaMRFmiceL9sSiC8vqua/Ic3CowlYlGeKN7tb8Q4+3O/AKWGgzr7kkuVgWXpswlzL09KVtop+P
DvDnhEKnrFPdlhpjToQlYRzzopxJqF6homJ21KOm/sIf8kx/sRdFl2WIjf3JsUTlIhjML/KhxvYH
SUphpZxfXu0JHQc4gsncAQaGKz72A7oujqwCbuNstG8tq1kE8+pkUVkyYsVuX0Cuf3HiGHtMdiin
gNBGVBi6Fj9t/CwI+kgYouVteQM5SSCJ9NesvUkTmGTBfMZ7+9zdmumuhI+fDee+s8ho0pqzs+dc
ZHYXlbcqimv8So0M2AFliorujdN6Ldrsrk77oxWMJyHA+45lQJKYbWDKCl1Y79SwRTxQJ96yoVc9
M4GkiS+uEjGuuNsyX+fGvFVoRgr50WJrnizvttdHsmt9NSMJ1AoANhdaMWxdbc+x0p6XT+Dd1RrD
4kopR0/DkkAF0gx5NsskjC1MJ5BLUXNcC/Fk+VrHBq8Me26vccNyarvorwRR1JdQIEScwXDlcFlF
Cwy3rjePVJLoDNqZKoYWYRkt6Icx6KiSH0dqA8vE33fC0m97Sq+xZrms4Q5rj+/a/m/P8Pq3SKmu
MZYYreJTs26n+Ve8pITDfiu2hqFTHbfL/gsCitI/3fFXXO23nZwqcarXChgy+4ZTvNgQ33j5Rzir
M8tKgyWGGfOgIzsn2LJ6qpb+BhjrF7ZbQNm9OH6s6Ekjlgsw8oDUyksFURkIMxphaNDWQs9lqNLU
EgMXwL0GxBMyUQCgY6g48E3eXNcvf7qVZBcOcRQFaAS1FScz1nC+jx9xX9+2TjpT6aKUB1eahzN/
9NxUdBqqFBngUp0oKl+rJRRyiQy9EWzH6c8qLl4JGRQvJbC1+WfpkoyNh/m0WoxhQ3pup/0ySd8l
tyoNFtli/uwli0Mvkalh8OR09axY9lYVx/lf42+R/mxD5UMh+Lxlo7fBjNNtPD6VmrsKieehQ462
dleJBU5n7xtXf8x5uOc8LL3cZyGf8wzdBTF6tfSjQcG3uJvBijKzqmzAgMXrXsK2nNPa9lyk8WxJ
47VyxLqLKCv+qY4FicD6MJv8PD/3Hrx5nVIWooKHGi/j3y5Rz3DueO15gkOnuT2V1WGvzC57wsOQ
Hygy+8KXpUBUZakqsYlqpuTKQ2u6YdXycwLViN/ZVwvx5RX7ZmuHTDuzl9bYS6PeUs0M21V+cZ/t
SVVd3PGAihqhh8Yp0A/wv4597f8c+5JON6xk4/LTkodZrU9dMN8EzPldBS/8xZiqLomVkMxObRlz
khyLF8arf/O2/1Cq5AfPthf4HdDYFimYUOT1T9UDeqt59vNV/oWM/zpJlK/sONaRc8XTtyToBLr1
mPKlNcxUhP7sYX0WxNHy1z1i8fuWh+cuszjQfIrZN2hjE3J+I53ZWRCktlucBNaoMcV4mFxeQB2d
I3/JHpBRBmNO0947EhQpe5HSrjbjqpvvVj/BGFNl3mn9MPwgu8h9HWFx7ss3TojvFo8CbtI1yPQG
4OgwVoEFhHneWkeQvwos2DPHn0tHeQxJxGGIuGGca+Jh3JNp4uF2cZBh9pWb7tMm7Hey7CeoGGMN
nWCu4QLEHkH3aZ/CbcLVOsFhrJbgIo0Wmib0OjxvwnpMl8HFVaax7MuZSGGUVtJlo4CPbosbCXaw
GbNr9epd3bPHFsWUimPuDRauDcoXuuHHZqX3lSSFlH92WvI/HJ3XkpvaFkW/iCpyeEUSIihL3W2f
F8p22+TMJn39HbpVRy/HSS3BZoU5x/wE0/y3MTI48b+rmdtYbbhMKFEYBbmEj0NbyRBQ2UTtqORa
YBDtkSvglayiKt6lsCvt5uDHGP5tvKYkutS75PddQ8wUkzfitstwc5zi8Y4avZQTg4natT5j6XeB
RbPLK1zzZWDqaegkUpjqJCsN4iS7OaOFbL4hJJxb7IlE6XbdwbKsp9CqV2s3L8skSW1nyJY3pz+7
Fr9tUkZ+k+FnpNV0p5bdooOptNipPjO5R5wv7BEBz4DZbnEKrz6zj9sEd6TIc2/AC7Ys9rWT3eRq
K9kZHfHJkhq8J2YEPMVQbpR96q/07+zP+nXmrxXqh44wUWUvifmUmcShTzHaVqj3y83X7cwfQVcN
5GR8x4dh+gtW76DYCChuRSLYIaiRTBIqm2LCV5Xk4mNURzaAORQb/x6K4ozcrSUzSXO0Pd/snoJ1
L1O6YcVjqap59Y9hSC9ihFs1g9z8VHByDzi5fzDI44D2txpbrjX6TF8I5RG/E2QQnCumdjYcsBEs
VkfnRIf61Q7dka+6T+MLVeqZDe3JUZaIgV0ivqeioDfMkdG/fbianYZaf9D1+f02EHChZF1uUyrT
7Dj7DM2f2j+gQx8oKfcFREzE16F27TRaJaeJVINMjZmgP8gSPQsnRT/DrrkgWbR27d6cWtJOyVC2
tlOmpGfElopyic85lpS6rG+do9+yC2ZXlB1pPl+NPxlO1Hn+SMzCU0gf69GRq//6mkr3kb/IbHOr
X6J00y2FcW64yUPX5hP++3+iaKMR/CoKxR4kSx8y9wohgFE5ra6KBxQy0/A1H7xhLj4BlWQSU4b1
hPn8PmQ78TlWE+YuCS4A9i9isNOfBGeQd+nFLaE8xHm484R1xKYx9PJvpGUlLq+un49LSn42IE4D
bpnKkV6YpIJQCzK1Xs64KiHyokLyGBHg5RbHnHBoZSWAHqajJg++XqtkZkBZiCFRl1G/9rS9hB7r
AosXFvZJ3tkWjk189DNtFmOsBadjY4x+pZS+JcXHlHhhmZ5DTESNds8M+crQRw2wVnVpo43YLTCN
+3xqCbpTDkmNTLknBFXqF29BFaZiPnYwH5ckTGb44Mw+880ibNRwnzHL7t5nBR2YuZ6MGSsJL9OA
QT7ZkEQtiIIcI2wy7McCkyUfEbHeJKY3xACVvHXVlxAwml3Y7wjz1ieGUSR49T2ydcO3uyLQBhG8
97K53XgrffLVFA3TfDt2vpw2YU1hfYm8PczEWO+TvSlBEkMsoeDFtO+lYd2cF0gHUHQHPJ6ucuv8
kSxnBZpPKq2nKppyWA/zVU2SqOljP4mRaphvjcwVjelvlaeY8VOQIzTRMFiRxuR/0aXbtyBiRVCG
t5dcDDsj1vZkTkQoIhTiRvrThMbIxUR33lKs7CbbJBTJO4cldoJtstQqxGIqjiaiiKb9MiX7G2ZQ
IaKKHma+rTfNUHyz62Aj9mFRJ4juYKq1uxwro05nrhYqdY7j2UCaChR6Oc9GjDjH+GoQRAv+RW8Q
6DXtra6eegKH6wb4BthJf5ww2itNepxP3WvSTN8hCPfaNvCgW83DU7MCsmFwol8zJoptYYSg8KG9
mWCKpIud8rwVGBARxKRlqChMNUwXL46/8CKWEvnM6sNpz1iNO2tBoE1+sW0HKPXMKoXiPlde2koc
gk1dsBMdFrmS7Gf8Fz02SPrWT8OeXN1rXujCH3F71QUYL0JY0km6xNICk7w8tSpRhGhT8D1Cg0f1
bwkcCogxWkeiwKchZMZvol8AHeXxkSXHMUMHS2dAUDCbSOaT6MlG+UdhcW/+n5rWjTX6pOykZma0
yCIyfvJmV+JORRESBHAWvvDfUC42caxUyp3EOE1w/MeHmMDwHgGtjQm/4xazXkjtE1irhYSmn5DS
Q4nEFsnlMSewhQ+4647c9rmbA1Fu6f9jAqFjsR0I38Ndu5OIXq8WOah/sCKp1wG+RrE3P6rRBc58
Q8ndeRCy37SkjQV3R2sEvreJFa9h/CbJZHl2/SfCMgr+20hOgA4wWMRHZafHyRNt0rUaDyU+Rvq5
Ds+s2h2kPGh79hS87Hnhy5iPCheKw4UCiBk6/tITuzxPx1RFZUugHP5ijCTtcYRo5ijwa1QmfqTg
RWOUSJzHXQzctg/Q6/p9vivn7rT1wlOar+1hoMOPOzi8bh/FPYte4gg7ZnPpdVo4qlYyh827Dt97
m/6M5mvsAP6UWGsQQo6MalnhZLYnL5AqWJKupwL+PuIxCf9yj4RNWBQe1nBflHuMLit+ukIxQ7Z6
Ed35ZGrHmsOr0v5ZNCP6UPmaoM7DTYcYzMdGhXcPiyMML1yslXwqs46IkvSk4AMaujQqIccTbhrI
ewxhuUm4Fh4hKNlHW3eQ9zO74HNYPDveDmafU3Ry+CfUS1R3BLGzdFojXclupgOCWYbIsT0smbOY
1SQuSJniM2XHYBBkryenojAjf/pbzHM0gHVkaFo8daa403JfLee4TomfFbnPzqhhkUxxgn6EWfPU
/tGY4lhthqlvRaUYmQQGKGFiS+fOgPJmKbQYvBzlkubyBVSRW7UGGPP4vBxIThjgR/yq/429c2Vr
f8NMU/afPIu+Miv/MQjpji+Q62wCNWrwfKP9/Nc7LSIUnBm49JC0BbZu3sxGus+L/eDfeKKTtrW/
EoK892YDCMFsnrciPmtsvlSmGxWP+mxXk8qagUekG86QAAuyBd6rF+Cxc56SnY4CBI3gchsk/nYZ
pbvGRCu1bhhMRjYfe5JJcH2uU8bp5U4ki1khfqWD9k/714OkgReF/FPNZK4vCM3QCN6SZQg7xwH9
Z4aSNfUFEaKTLoVA0cOxZDRZC08laUnDXOJwHaJigNS0HIeBL3dBLz0VRx3sYfybaFUTPTP2s6Mh
d8e0WY8GMlamxv5U4bxfee8dOgP1wjjCIEwOsCwCDFaY/2CmPo1ZfUCQv+uNdruIIOPf73loNAmq
dFdvkQj43Y1D8FJo0G3ep+apNKmn0vKkUXAk2X6WHU9RjxlCpWTKws4YA4PbFr6pa3pW7AQiYfwf
rxTqh1UB0eQKtTm1PJ5Wvb/qDGM+9GgiCJgz/WEA2zdK+0D0Ee4cQlAkWOPAAJQMg0qBhJp8kDr1
eCzv4kn3VLknv1t9mleHFdiGbHOEZq5Nv7TZ3EOcDZplJDBiZP0wBGgHQPHnjz9KlwRyHAcalaL1
H4j2kCxtWTklJOI0Ir9oDums/5ptOVuxeraERYSIdBCDfR5G+7y2ytnW+lPzUpglvHXev4ZuvTRF
cklMRAA9gbrfYtru68y2KrMPrEUs+zH9whD79v9pbRtlphxukhO0G5W8YFIDvE3G1zuuR+1jGaYz
8dfhllDxMzhD3mvd+q28bCZOROv/Oc1DthdIA1XVQUgIMX7rycwZsGcoVMmw4xirsfYqGLb33SGl
U1J781AXmZfHDZrgCROS7BUl2HOaEONS9oDPC+a4bbKvAAixCD4hXUMchqmxaMNB7kKHeCkeGcqk
/0CuQG4MQm2zPg2zuDlZC3k5e2HMbKVoY5ldtg/Gan3LH+kYei/oDtb1jHrt7EjijGpCCtKCNjav
/dmXF+NJlegmNA2OxThW4ebV75bm8tOxlm+G99xsBbaOSKbX/ATNAIR7t1YMBC31UQmWpGBArBzI
5PE0kBU1iudKeemDuX+fABgedx3DAvlngtUaqk1X2F5HYdlljMdgMmSqhH6RlZQOE2xjKE6zUa2f
RXyRpOpekrcoKfJnC/WVNpsRldMHzkTaz8lpRIgidAf87DTjDWvKJLJZ3adH/+0tQyXHL6xkTZXx
v+xNvwNEJlx2bK7xTS82xYunX3ImDKrXo34QFfIksDzbcwCUEc/XSd98CrQG4QOZWocYR4gB6c/B
Gs4zR4KZVBqbt+GPn5sbOD/ISulmhoWlRIZJzpLIzxMuandKlyi52IxZNSq2xsQhR7hEKkCmJJxL
qQxgsAWAuks5pkS3w+WsdUCFFedqkM1tsc6E88erhYjEYnBkdaMsu61A37I7W+xqqs/S6e7Jtquh
ylqX0XHCpTsbNE0c+tfGUa5xvl5Z7PLT4xuHzD6d8lu8dgjA9PP6aYdal5wNIrpYNu0bCoKJt4Jx
nxUs6CGwmO8Wh+NwRoPHLg+JONhQt03hp2S/BnYeCfZ1ncTmqqC12HbNxUBir9YVtx85hSbXekkl
UJ4qiMFGQtgH4SPRt9HDXb8JXDImrr3ei3DM1R+KhAMN78PSpad6yM/7s5RmoaY/EsRec/xlZXzy
BNX/sFwbr4mD1wS1e6gbbdjS4JF7qC9ztEBnR7aFBnJ4i5jLV7X8LSdYxKMS6rEaZpkZLoSbWaQx
i99q0X00+vayHw0rn15FvDTd7YLkLvYMEBcvNuFyKlL3RBn9nOwe2uXpp0bKpibuYHnkDu0hJlFS
lGN8PnnyaGmqtKf+sGDPOwvCyWCZRGQlXPC1vx7JpiYEOOBhnyUv25qf5VFWklND20G2eptoZ8Q8
Z9kzbCJyxMZPOQS9/F8qm9gRjsthUqxPptdhWsy75XNd5MiU6yixtVCeGpIpdpepMt32gST5B7Ky
yCi6Ex+pjloLWvMMQXuD1Dzr1n6efxhkzGudiQT7P6sl9vMdmUOxknMusdiigSrhcF7zf+m08fw8
zCXSpLUKp9xglt5EB+Oum9m9KLR71+9v+e9eYZS1jb6T0Tdajd+CoFNB5cEtTCbPqm+6bIb2k7Gt
GpgVw945zFaaPHigLIqgNf+9pV+GoESttcOc7KXx47QdnQ+rwR73nDbwJmBoHd5VuWSRZitRERij
eX4HbVDmFTNrWB0/yLvONa715lwFRYpWrNcFz7lNFBddw2WK08vMU0PeHwaG4NX6tEf2FzeMS0nB
rYNSo0nkq4F5ifm4bRfXhEQh5toX1VrOqZ8ureeQNgA/y62FhuFAulvAkHbTv/JXTJjgsDRXrBhp
0R8XXhKvVGmOCgWLBpEgS5NjLkHR2qd9G2z2D1sx9q3FVkW56vDefjWnGJySlWFSx+OBKIEmbqY+
nxkhzohE2beiT16CA7qhvQl5xsrKeyf6MF9+WVvKgHggoxC7hVQHDc7/pjtpB71UIVYWUTeTFSxM
IDlQ+LCmixaAVW3exGzemxQxRRrGFZYVVKho+DOvS5kuq2d7eBZpFyQZ3JAqua6/+wT3nFu7Q98+
p0J+sgeAEQQljymKHfeP6bNa2+dYiAel4F33UiqtNMdK4TW3pE6fLLbdmqqL2ntQo6kmI3wwGQNn
oLB7BCw7fJHsWpZLC1wYGEPeXfIhvnRzf90WmHrwr4bnVqhnHVWPSftKnI2FsGfun7kFB33vy7p6
Xef6Cr8aFFNH/ickVt32YJJ730vzob2nYIN6StmxAkfQlvz/eEKHHfDEK2XmuBmqp9K7vWMN0ayt
loezvfk9AKQxCwYFrL1N2OnKbe3xnhLrVcqqpw/Agks0L4zUSDJ3atZar5r2/u3jB1OZ7gZB494k
xzlLuVdKqjQ4Innpj+RgdrMCznhXoxRKkD4PDqttepj8woLlrJTWqSvLU4/vcVs/CI8Kmf0F5TL6
780QiLx04SrAsFzAIkK96/YA4lP8AgwKjb2VfyOuUP3mumKX7D4JguYrVxekgfY7i2PwraF2S2Pf
cAWg+cqpQrYuZHjz1Ay6VzprmZ2b3lHuKPpeM8rX0E/35RcQrlaeL/oIARHLijBEKOw8Umsif9LJ
nSSDjMTsav5+j7qmFb9K2/sqYy5jMHmywxpRKDShvptZHWQ8sULH7Fimvt27KuQNBpmEh4mbVH7j
PiHDQj3aI2l6WxrEhhIAigoV431T0JVKnzxpB+RjDVb+zfhKiJB7B3XlcCRNjUmuvAYrxj1A5AWu
kl6Wj1vKEAS50ShozKx71+inFI4ow2ZjAYymUz5wEQBrOhmvEXO5bgRz4ma/dWfBzOXiqecn0rId
1dUKKib7YsgrNDTczN2UFkBw5S8WE7mL8v2ummj4DuWP9/Uh93BUwpr4OSexAx0u4QCjngEH5Xds
4RxXvxXEsHWueqQBcYIOx7lSjtZVnwllk5DGwatiBXJk1R7fzxnFhIPjosfBhJUY4ptnb2xFkOGS
irOUj2J7FBoTWbr3bXYbhtgpdvr3BY5as8vZgc0kNRJcCDxQw4LYAAGtwqyDBjizCwwWWwvMaQsy
A5cubjTSKYZpp77bKS29EWpy0dThTCDITiXfoDGZjA7KoUaav33ye/X6NW0lyMP0VbFvsTjDEsr0
WJYwCPH75n6vZ/pVIeOPzeLEuaCiN1J6xODb3xYJ1GQMJ81czwos4ZaFGvk4TwUydJniAzaPai7t
kwGXMc4j7g22x9QvDTeQmfoULjgpxuRHif3LANoerxDI0/JH0/jburyc/b9c9BEMWWYLsn5lJn9t
8upSzS3S8V3D4ILPB8kjn+9lQJ0aNF9Qd4Pq9+JsgVX9SjWF/6l+1fj4izENlPizYEc92jj47Es6
m5fMwdXvMWgytKeW+C0Hjl+eTeNcjRNQKOb4OYl/KudAEm5QJTKmuROjJilejuQpsuG1mefqF3R+
gqhyZhyiXC6bRpGZjedKY3/Rvd6mTWoWIG0+mVwkhewnraY+M5Elfc+1uGNweyT59PAJkrhqGFqF
NeC00lWghVvxWKBxjzWWc0LOiSc3kUuD761sb9MNdpXWearWkItZg6eHcB5kEFOhBs1xx7LifbSu
421re7aAa+jgZBrY6JCdibC4/kNrUIGJSv6Z6Gp5vxUkWwKUz8TPpawz6HZ3SdHtjIV8IzY1RaqT
oFoNDplhG5aMt0hODdeemRg/YUFVhhC7VxXXcVK2FMLNUvti2vGpABHgxEVog7PjFrIt2m80MEO1
H2DxsSp/ezEpivaYnSNHoKS1G9xBpDc0e+uVbTj0DFiVSN/HwbVO4B0zBxRN2Tyd3L6vEqphvmxG
iFNXASC2DhZ6UbdHtSNNMqodFdFkTGgXEp44ZdzQ9C45CeATmZNn3NiYb/bbsxhhJDLhMPfSO3vT
7b3G7EkaaRh64QI2qp+d1LnGM1PuwP5h2y9HsaToeWF1MmcllCM9ZD8EOlupQ2ZJ1nAxb157dzr5
piOn2JQqiKM8gdOFi7XrD4IE93ro8LDJAD9wsiSAPduDykhIAATKQpmAahMu9iAj3JbpG3Xzklr2
1SrtGyboPH4ufb2vefNr5TVd+gHo+oNto6mLz7LKP3HYtIqIug0D2C1texTxHxP7sMzQ/RnBU0w4
gVH9qjtUqm151OHYNlHHPHQBXtyKu00uk2yoiNUBLHs2slxkIii7BWd+QTDPqHuiGw+xQjIRgABL
7S9sctUsyGSeDtHEwivPFk6nbL/02QlYzzknDnnINIafw4kU+2hSMYVzrUX4hEFsA4pPQCi8atAN
aZIwXGSSnDseXiBXzwlt12J/cHB5Y37PEAjm2HkRI76LpAx1PYLDfg1XSQ1TxQpbGQnmZoVz5OeZ
GbwTbkfMT2gdS15GQvDQzNRN/TA1zEkz1FYGh6QK02Yrogxgy/vfRjAieyemuh29avq24UHkHDkq
dgNE9puRHmYZYQW1MyrQ8rEUlY97nM3tPsYwri2eOYDpSaBobgGTWJ6fKc2ddhqwfGQWaQY4tqQw
2eD4aPqBPcOnhM80kY1T3hHzES8n1MgaAsFKPRI9abSoxTry7meetPGAMYdugZ++NfbauJL7QHWY
Iz1b9aD+2OBOsGMimM0EJaIF9roG03QmUOG8bu25JwljHEkkqLOTEPxBTbvpqAVj8ZmVkBdqSMsP
SACnmSsis37a9V4CRaQNuscycqpSpHPCI9Tby1XOeHoSbDhBSlSD2AjhgUe3wAddcuoVDbVNE5mA
3azrwnALF+ds+M7VzImjXXEQlTvryiYhaj5VRz2fF0c6z9heBLaXsoEOIedMIcKty4CyDWeFyQt7
iaEt9goZe9ZcRCOWVck18O4dzivPa8BwGHh1DLzTogYDCREKdL2JObPD9h/bmXFiLAHVni0F4ejq
REbb+rMjm2Ym+G7k451nHucR2qH5ARSGAM9q3SfknlgyxELJJjmE50trhs46R2nSn/IEMh5Qe2vg
eb4dls7c6Q7hsiSgCfPmtBYzys96MAgjgQTRoU1WkLzQezFDL5GxD71G5ojDdB3mLnxAVKT7mDD7
keeL/SBZkppvVyarpyn8AWwWTXmvdJhc03XNfub5dNbJAGcj8XJm0FnWQ0hsmKSVjpbp2m/hUw0L
PdrYrsikgw8KPo/9t9Z8ZCyrN3JHkBW0GgnLKvH1py+Lt4EH4Tj9q3EkySayLkzuFU6uUhkxNZE0
reKU3/6TWjyjVBd5dyN5fd/RTTG19Db0HhbyJPJWvI3AMYQ/VXnSt4IIwzu9MXYxnLRwgDYsIk2p
RZKjnvTouUkrTECbp6R5gSTWLbTX6le7K65lh300ok9CtGoVbxRhFTF3j2c94Hgif7VDwGNL7aU1
eoxu40U0CFVtiW/zpQkmbw/rp5OPLy2uaawvVZc9Ol25CZfFPXDKN9MbDcw7sI4hcdYAmJjvYw5d
XqrvTOvKM1iJLyzphx6i0HbukMMZ/S8EOYfx2FCMF74Sy35H+luhKwEgq7Sbb2n36021qpy702+n
JRmRhlCGDJt+3FDKoow5bpbBg4QdraNgB1qZlAMTaLG+TQS1Ndza8WslekdhTWhMd6gvekqr84qd
vWkCZLV/lqPtlqV1MMR6YMlF4krrQcTgKahfbMCH1txyzJ8S+YP96ALenwLfqmRvH+EDQDZNPHJu
XSZ9vUmifkiE/vyouIPVVHvVZb6bwCDWTf/pYUWiau1+cBkRSXVqZjykCZC+rfbtM4vUitF7tRw/
zzwbSofMIJZj6PsMN/6YjZyV18/Jhtf7JsoSqdwSqdwnrd+sqz8TFdFzN44OATcEiMk/POWHzAHA
wSl6dvqcAY2VXszwP2UwPi0kYmOtvFQ5PuXSR9b/XY1+P7zZ/YLtYMNTOx+v9dJf9MsI/StyXr0q
8QQkTDDRgP3j4+XJXSPglfZ+PmjPZD8HDdyMFhlZrSAHMFBO/peuO+ysM67+PIUB2b8hzkw8D1ad
3GWdy2eqbkpxMGwcVMv0MkE7S4gCjMV8FdZG9G/ZAJLonrniPCq8yHpyQeliq/lVmenn+qLgbkMl
i1RIAKGOxwT3TOL3ArGryUXB0r7jRjzaGeplomAb1WFW+d3VEJR3pph91cl8ixInW6r3JEv7Vh8J
giESBU9Y7S4ZFgwH3Plp+fktEKEnv1Mwya1Z+XrCDY96tOlPUNZn8sk7m6OIiTEi7c7xADv6czgP
/CoN9PJfD44eIt6RELstqy9JvF1iVt4T8ejm2F3rQA1N4DRn9aJWI2M4OGkEKEh51NJWDPZJZlDu
6udUFcfFTvycBdtzftdVdVxdbIJb555VnhEJs8XHhR4IPGgG5tX+T4qLvbDRQ7NXNO8mh9WkqSyu
IOG60GMnTOdKfVcGmcwauP2QyKdoa/Bhj9ql+texNZ3kJy7IaX2U03KLHXHZYYDcfkFOoPhiu4hP
r2xdwJ5jzgmMk6OCjAeDbFIYjgtBLqR+xNbmr9Z/DEr2JntW6i+LQmNm026zBd2htYD3aLJqSD3G
Mbd2ay9kRTbCiuKUFFkczkZKSOpnEpC0XGW+VDF/0HO3zEcyvG99bwHkY064nYcfYKRZ10poVN2V
C8XxO8kKJJTD/SkTyzkvMZYRS/41cFE8R/Frp6MtNb2vJdQX9OIEQdrb4tYYEFqKjPozc5DwEZnL
UmepEBN7JVgDCR/DiGFjUnjaCNwCUjjEy36F/b4Sz9aHyyfCAY107Q4lQrtrdULYGNRZLA9wI6Np
lCB3lkyTRV55Q+EculHmTugOq/MnSXmP+7nQfDFbR83UfGeQg15MoV2gx7T/01NSleEFlfdcppsn
1IwPL8LCFa1R/wFTmJw/htHFSykcv0AAY9+HxLxZiXxbM0E/82H9nF1JFP5ECls+Fa/Gdp5qy66V
jBQawBu+USXT78LCks6+UYVyidKZBYPkL2C4BOz/Aso00zYfkSS0/nyxQhXvI5J1li16AF2oTpUH
jOHISj/p3QmiB8a+oBA+m4Mr3D5hJ0ba4c5mFK2vDvBO5osJN8hTfszzqchZifJQeWE1QZxnkIuj
8c24tb5eAKic1JkAnLy7wlZllDUAbOVgHA4iJc+P0QfyA/kw7xywJY55FBJPY+ZqGQH3xA+SPTXP
//WS5pICDosQBvK30Tbw2T0LvIMiefGHKb9o2HZLt3gld7T9X/2n0L1BJl7YaCL5bnXYbPL5QhlT
Dea5tTBdi6BWZ3dBUJBTGBb5a9sStJc0k7idF7lBDIuojgRXrZE9Yjs8lOqKduvj9pAQctITGaPJ
n2rPfUl+Q0LymF0TNEtseG0FynpTmgWZTAwrjNSovtvrTtAxFDUwbpi2ie2o8OHiYFBO4G81wccB
+OgeMBu+xHzvFP07CQR1QNZgRgE2w4EsGmaqKvcHCb9dBmg0BWiwN0x0kWSWEPZylYrlOq8jrjEc
yKAYy+2sgM2dcRdhPSDgLBNgGljYqyfXXXboLD191vbr/CXBCEHZUmWupmfX+lPD3L5g0cZ2fFQp
iPguiGKgoN8o6Mlk4z996YKhUM4WqmowgYurxwDjPtLiBd2TwMkB3oR5r3Zv8Bz3x7HK4SLt9Oaj
/Z0hhD/0aOWTw2J1X2isv6i4PuuMjYhx01isacRqtOzwSjGGLIsJRfykybS1MsxggeT5bhZBZbAT
SKhGDOL2KjdO1IDlAQlzAPBp5Ew/MW2k/oUnQWGiqjBCmYz7fD/0ONjGWzXGO3lA3E9aIwSQlDiq
Xf5kb39DIX0rQGOxOlUrtG55BHIkltw0dZtjbkkPXRgP1Rwe2fwaVCtyLuZb0Wr/nEEW8W9Yahup
BVKI6RC/1IEBZLyj6NF4XGWYShrYkRmWIdryN/aoc7SbqItbU5Dox1taWS3OGPDSEFb1V0vgEHwL
0gLwu2hazyrmYH+/37ua0WCb95p0MSYG8g1/mfWea3duvHc0pjDiYGkBkS/D/LJxYhPZjMw48WsD
TQ3RtMeWqxFC2KAZ1Ljs3Uj1KTFSwVntchz17CZr/jFrV2Ijn8nUGdxiBgUCGYfAUtb69Q58P1wL
byQi2GA7QDjEwKdis8xlgH9DeJajYhiIzvK08rxtD03kUcXhI+tc1zWCvr/t777djnO+L4ggdEqG
nzJJbKel1wMS27Jz3dQYksHLJs6nsvzRTOVmMKsk0alA1fxu+Z5JVzwq7TJSCdrwHHTAZsfEgJvF
nS0fTebQgsf6j/mnIPzAqoKp2Pw/Lf5uglNyRKlcaX3DHUcwhBXJggzEhfQ7ltE1b1ZlMpH8sVad
j81FiYlX2ZXhr35rmH9A2tom/sizKmu7Trts5B2mOZggzUFdfAa9TAQWjG/0dzDGOH5ZwsDDnLHL
WxDaOoX1OpAOrOfo9u0XxO9XH68PhoMyifcTsKegp9e3mav+fasOCZ8gu6seIWS0Xo8auFuI0QID
gMGJoIKqhg1V7+y9gnHM7NZzz2Qp4wzMyDnZjxYpwDHUfc7WLgYIwk40wVQHCNWr9IZaeHv0215O
yb1xylBXSGXkFmMYn/Ak5Sq3NxFlBqkeeBmz8Tql1aXTkrPFlo7Bc5wdtIvOcpUpV4zccOacJJ9v
0o+cZwGiW3/doK1JAxPIzR1qz+Jh2Cw8Gklga03kwb1vUyXYkxYapDXKf1QpiRRpA9MDxePUGmx6
A3U4EK3MobG3itAgREFDpJ865A7y+iOp4NrmgFxeHDBggDGlWXz5BnEa8gHCUnxaGawxu8+hoxzV
1l1zCNStEpDeWC+ukShuGfEdx9OB1puald/K5jTuC2RfJ2tSgoF6e5axhW4yN0K0jTcL91Xm2H6K
la7ncxiHy1TmEZ7kULOecq9wgcHV7ITf8zj5a5fqK4PbUU/XhtLZ3JZX1ux6AUi5YAOC1Ao/ec0T
2+KTe9fJgeW09zJebprlsvrdtBl3Fo0Gb8tUD4J4NAJwyIr/ETMKtl9J4rOmuhgiQ4S1G/0ClAhf
ubPjoppsd+nEbS2KewXMpyToL03u3Yc8JzeTrNFpPWGCY9uKo77YocnDqU5YVKejgux4hjPH61l5
wa5e/kzxrnFikv+KaLb6UJdGvmNOa+82LOzN07tQ+bYp/ediuigxtvCgmXAtbjwHCKibPbVZrvHM
+S2/BkwPI4EMou4OWjueN5nUqOGEK6l+drXjq4TJEVUa8CEGpQ3EL75KS3xFGXCV6upS4EGp3Pei
AtLVxlIZqjfDsdw6sqFApzQcCftmhBMgpTFu0Gx38T62yAV8s74R0KKYI7F7SN5wegzyZ9KV971y
MJk8mBt9l/VszPTZYjmlC2ayX/NYIr4lY3Q83sAe5wSVveXxf21Of34xVH/CsR26cOuVYHLld7Mz
Y0nfteTN9uTN4rF4Y7OXhuwzImdrG9daMwFhtWESc+1+OCmyG+ZXzV7KBy91CMD9MuhwSBbpjwL6
zc0uCTzC8EiZseLhqVzuqbfP0IQnWnXrjsE0Y/FmKPxFY6LsS0P2KM3yPjQJLlf7MmdREOPf6Um4
YjWJF6NiTGKnnpxDd22LS1aYiKJv+XKaNEIogeoMEXw8f/maSKQFjucmWe/N0AqmaYtSTL+3WScZ
x17uPdNa0hCtzGfprbJjrzBKJhLDi93CVzbBrpYeMs1/JT1KsqrWaIu8AjJEuvrmoITNmW/Wb84t
yzL5f0yd147jWJZFv4gAvXkVKUqikVeYfCEyKyvovefXz1JhBhhUZ3U3CpUmguI9d5+912YbUMNQ
ECBcctgcR1E8in1/RM9FpMQm47KsBW17inea1pFsZ/1EDZqRabuOzQfLlDOvX337MrXrKVfe3hzD
F878VIC3m0tmCeToMzA+YrjhVCHkmR74EqzD8mR8S9BBOIh0+JVvg/VOsMXpKew1EqpmFHbTh6aN
1FHwfp+LQNdzVGCH9h3OPcaRgTe78eS7xaOGj4pLkasv4v79/dL7b0bOLCGmzfumVEBVElFYuIH8
sgwcmHhAzQPPpEU2iGRbqz6WVHmOrfhq0/RD8bZa8ybcViQucyIXZAVxgWu1HurMxRt/Buwf7eQP
0EDGRXEEDSQ+YfCKMPjcpQcZwIclbOdOUc5Y5oXpQ9TKjxLS2zRxuG8sGpf5jL9tSoHWNMY1LoqL
iX74nnrjvQwLMMOmJiZBto1koXGawVBKNQRSZwY/HVNY18gx2wKcWTwo2a5F6ue/Sk3dt6TAZlJg
tOo4VQeuhiRcpEd7krFJGazb38jCKEndXWJAjdbVs/pHROsWgaKvVXdUmulYsLkmljxJd9JhcdHe
dEl7FEX8XCPnIVm8maUIIaxj1SoxNV3KKHah6r7rZ9gqG3nvCU6i1feElVNW2xYzDlv7kfdVzZVd
QBkZW5qJiGYLvEauM2hAlQYvV2fKrskgjJpxNNfoWOnAt3aglSO4+dmcI+swi5UUEr1acYaTPr/5
uMfEAPW3ORR3Ek7QOEuahNcMr3eG9FTZ85/uF4XlBnV/JIjcnrbtmttDf5s0B1zVLmId0OW2OWOT
NIsLZLwcJGzUyEAOfoxZpXE1vsdv+8R8xLR3VNnktfKr77E7k7XUVdCQ01HjpJBALi88kFTWO1XO
cS2n1/Zh/olLzJDjEOYzKct9pBJfYuVOI52AhpwSY8IN3HT6UWTOi0+tOn2ig31l0vbFLJypD/C2
gcVoTZeZgdhD01gOuzzjB/m0xVbWgXo3kiIzJRXbfaq3RxnzmKTZ3lKWZ96SpmtvkXIk9BMem5dS
T8fZHI4SXzxjAuUzOmbU3GQ+w2iE/RuTlF6G7FyEvSbcIbsO3B0MrXotpvBQExcakLlQ0DjwrerL
UJLW0Mh0R0VC0RruCd1nVcnOWJB0sVTWZvVuwf18Fdu9PCWnaeN+0SysfRlBe5qw8UDPeKCHHCQ0
QNV30K1OcI0v8UHull1aLef0fQyxapBme4rXwyqCHuC1mvD1xv7AKgbnBlNIXZn/wZtKtrk0cKV6
QxxD96SNK5qNptVw08SJv5LUgI6yzwlsS/yCLfUlYnqJjZkOANOprXnf/xiicpmQZO4NNnhe3Ctn
rj7oF7EZzgtjmFGThzRM92f+k9bSw+AtCRAhvkhq7ZLa1NlQo+gpmXnt/h0pitt4ENZAXXJP5kI0
Y7pEqFjwRU76rpRpnUi51xgGpi5qJLCL1jjHJdXwxz99w7IXcMFQaq7Qc1cWSVnKv2X4TwoHi1mb
+/LPZJLZG3YRGuFJCLqX2PauUf5BidjVaXHqNe3IQ2+bX9ZUnDWZV1nNkrAF1FjSwlXA4Cl9Rmtc
qd6cv3kr0QaLP0uPGt3wOtnc1tUJkQqK6uXb7NcsKTj5AoJCOljjS/xPxD/tbIIMvpQ8EqI/mikH
JQ89Xwn9U+WNkaeMGOp6ajfKk51hay6r8hqW/sN5DLShrp8ViXQ6W/HNVsSX+1sfoen8S0Mc5QSD
uIZ1pISLTHXvIS4t7DbLK6aIqUr4VCwF71l/rCVHmFssPgDUVV5zxFMjEBVs4Fi0M1cl+PfxAta9
P+c1BSyju7W/JCD1wtOYxUNO5uOvSa5ZDlLKyPMs9hVZOPXlbjNaSo8IKth/TSrbm3TDBCMF7/zF
OZWHL/w5nzJWLzJ0B51LckD+XF5se19iUU7CzIJR96W/tR55J/2sZou7q5GKZ/z3PMbxQUcqM/FF
rdYfyB3d9CalTG7DuqNfuS3+t82Lasp/GT8ba+DNb7gAoAlm7sXCctOMZXSLiIExBC86jhkZ2iHO
cWhQwMroao6kvagemXRguUxHmZrgJsz5u9hvR+F7andjwWW1G0mrgstPsdPTgdgvxqmeo5NIkcNI
4zXBMWbPRA6PDqTbkBVBuJlxWA9LcASzDrRLyhQiru2BwD4Rgn0s7WetPKk6V3s2EGlHUxjLQbFf
Akq14fzwEYD+n2mtI4huZmqOD+6v1s9sZgdukCXAtWre/eiJAZhwPmg8asyuvd8miVNu2169E1jA
xXpm9P9sKKdwlnT4/MsVnc/j+Dn7Cu2xSSScosE46ZwzTQxVItgQpnL1Ajp0LED7MSeKSuwOmrzX
aPV8pzbfmVgcpU4nHCrRL7n7EaQtoDLOJGLn+q6gDYD8bnRMYmy6zZymWd9HYJNoaytG+g9/0KZ3
OYE4/YOgDJ8ttF3TAqtQX9ApuGSOx+ykyXRHUXIXmSOKrnzqaAWrIQH2KMiiAnDnpAvXLjCcSRg9
8OfvlWoqvYYJsxrOfhW1j01GRVNsr4uuuYaY0k6FZu7r6i/4PR6jOXLLiOtMouGcYVqNvAhpfJu7
gImkoFtaJzWGYRqugOhN406jxmRhHatyVuFRc7USR+JIyId/uWnLo7Hzic6rRP6chZ+zasojBnC+
W0CTqvLUW/BoNfDjBA5gk6seeBVQZzoGJTcukmc0JV9GLnzK9fZpKsZHSR6no047TbanUFIoOtnd
M8sKnFxk0Pj90WrUkEkBqdvrUzhzqwBiYyG2NCY79ORarcIlgqJT5ssVA8PV+BJtaq89DqBt0459
o3mcrl4+zO6g32PS/1ZXeNmgcYulUM+wN0e2JQsWPCiUlGACpNwJtVsCuyOnLuf51jpTjjTExjGC
5TSsqSepJt9X4xQp4AnXbylJguFRe+lQn9dV8jpjukbJpc+//juUrBIAyzmGHoKSKCtZwKl0rUcF
qj4Ms3c5T7aXrNxRWkdkj7uyxx0xo1uY0Ss46RWdBvw2QDqieixf6ga1jLffYlsw5qQqdhqB24Ug
4bwsgVfZWbs61vsvioRURGjaIHEFssxXx9LZBIGtYnJaEcfr7R+IPcrvjjtBIWS3NuL2lkBxm8zL
thaXZmX12SR2l/ds6O8b6YCWLkkylgXLQUCssAMtpwQMKDX/UAzN/OUjinmywiJbTP2Wzrq4tCUB
oTCrEEuHq1p114F0UBbPITjfSK4vJq7ddcVY+xyi8tKk6dkwlGBp/V6lJtNuYCx4GeUHFcM3QhCZ
nalU9i379pbcjpX+NNAyaJgGRFqxflqH3s3A25QbRjOTmnk8jbqOSRdYp4a9Ysr/yRtW8LInqKs/
y4ovjyxVPiyNaP3yH5NA63Y4OC0B3AmMBAHrR3ZoaaYrWG9I/GjIPOY6zj3ax8A6TAUASy2oMGOn
ouiDzxCymT0Lrci9ZcvTFzaNgwUvJJ5Q01OMIwT9CgLYiQcH1hPgTGJCgTYeDFIethMVXEN5Xubp
fEy8rWGNsZFzgcc9q/4icMqLudOuuCdxtKmUjnOD8iLmZ4N2qFWgvy2H7ziykRwZlAzL1rKEq2t7
Igw5w7bYmUdLnhG/u7pGMTWB0M6gB/cacg2yb8a7mrWIx51ZXge7l0ms9wsBL+Xcj8YFTuglG+i8
nCHPlb2fb4qflVlAZw0oLJuve1D2lc9VypepASmpAbHVrQvwiAeijspIB10t4wF2hbdzO8kuabee
u44IGQnNfiWmaqGj936sjF6BgbY+6jJt70PFmis+TZZiryu9SBGxDwskrWD4Q1j9Eo30rEXyGYzu
BQj4waBcoLKlgdDwHN+tlMW7TbH1De1w9GcEl/9woGIcUErm3/D9quwlqo6LbdS61LBn8WjHHGBp
PuxlbF06ti79NdrtzPvjKMGLj31yYU7LJJksX0AnSeok+3KD539RYd6Mv3LigVGBg94ZNGd4TVzd
iuXBmvipbP1rnC36qja8mbv1c2Bvu6h02GEf3y0sffll/aSp/VQqfWFwYpkGGAWsE0NgLiiurOPk
ZDltYFRr3pgHjCr+WjtD3LlVTqg4kxyS8EAw9tv3ICeX2CINUqETUGXO9iIB2zq/+xa2oyzUJ13D
w38giHWjI0vgtju4gPdog6mabJ8ndqpbhLTsgsdAarXz9GWw4bbxuPHJHypXDfH2Va8O35vc/15v
DEGxfqz+qdXCaegfy/Ev9fSPCYQOcM1hQjHsBJUPtJFKuySnEVwrEylwhm/wJlGkZLzFiwSbJgdM
vgxeoiNKfGLs6k0jiCKsPNZTJvTS1LIng7TGJaIraHSM3akOtZC5EPK7RvdwIV/aokMNdEolwiTe
Uhwiu7rFHFE2uy2C747VOAET3U0IIfBHgAeYDdkBxELR3OUroDhUYjPlcCTziSLIPoKaECHIeVkv
Dy6nfSffpIzekqV/KcykVcT1VDafIh3itDx57afG0N6hRdObuddR0yq5d3CbbpEno2Jx5l5hwNyM
ZqfhbCTJWr8ksw7wNfub3vFq3qmsCXQ13Tcd9u02p0hkuyDe0FbiRobkQWpI5Og6ubMtcPYb1AaO
5uAKVNx8pfivduG73mZ05u6PouSnWRZPRKNpk6WjiperqHhlZwJrTf1foqf2yf1Ln/S7A5BNfi4M
y1uotZgyiijUBCHsZfl99HPVk8JOaUNFN4P6vPWE2Ld9eeePR/ZSKSJvXF+lcEXA+MkRkpevUVr9
9/8bNY4zGCz1BzdDK+uuWrxdFbKg6vDHIOwDNO+L5s3PAkfjPHylFRfsPj7UcoNRYmPFEvFaogWW
g0jKt53CMnNz+v7LbE1Sx9xW/oGqfOzJAluHzwHctm5CBge3TcXcQWJXHUPaoyvHbotfnabuNGbI
9jSogOfv3e8MYFN7Ai4gEOEjX7o6NVh4aVSeJWgjkWu4OExEZ0WMBZCQpBIPnOXHcL8Qpkx+bmR2
0yDvUZ9SWT2ZGOqyqud7JNG6kF/AVr2nbxQ8Ht2Oy4tJ2NDwKJwR9BjGmhYaOBuLPg+TfAuKiLaj
snJWU9hNyeqZe0cFxebQZp2yyhlG3kIlTA7aqTHiwgMcxt267D8KPOZEUo4fIo4jN17p+UL4LBrC
6xrJ8ATS9ptYVw0unfYZmW2tJn46BaMtnvXhA2REJT166k5iPDc9gtePeEPJZFDB+lcnkqPWeKHl
gyKgFfzClQuqn0N5z3Yw7k6YnLzOoTqEQiSNXquxSZ3JCpcKaezgjMbgZjhBdDgcqFi7iHYUFdt7
TKbb6qgEsr+MQXCGJN+vzM8AGbaspuIbcwDky3U+Ruc3wMUIcvZYkX0s0c4tZ4CBQbLUK5AE6uFc
0njmJGEfW15FixhTqRGjjwg0MsGk4/NfGM1lbOiPipv7EE8P2rlz87om9Omhkq+77tV1/Jbnb4WP
tcDHWhkBlOLVjQUo8RjAMpC+ushIiJKP23Qc/2VZAx5c8jYeSrj6AgZV7u/ajLVzn15FC+s9Pejc
kgu+yIQ+1nYM+2rdW+JGMa3h9wS4xgWM2SIc2XcsCGJMCmnLAr+GQpfRaMTDFfFwVTxcOQ9XY2+b
8liz6ApQXlqzlzyeeb416kYhG7YWBuzyZihJKHHWYrl2hh+J9zmz/vpFQzyw3Bq2AWVARMlFEC5Q
BWZH+inav7MiQZ9mns9TiKeqI1B+vcMIHYWWgnHjQFB49x1Rl6L1e6xSMpFgpPRTch9+EnZh1UfP
T+fEuDAniRtIhoNA8ZvmamDsyZvIj/gx9ZqPJQgol1FkjwVEMXucvDqX04hZ0yEXaNH+zFtJlenq
kdqTpsovUShfsMf0f8qRHN4BHUDpdCdbsbfEtNAMGuWUW2CwZze5uSyVgVFFu2zRfE2Vn0kuvSEn
sTQIt+4DE8xrwcUMo+Q5KcRdiNSp2r+9TrF9bVxVqb/g7R5ngkWW2wlwA4GYiqUjJ+nBsMRDDHPV
zLQju6RSP5Uc+2OJ2ASnNRpnqoRkvykAzKLnpA/5s9VnDx+05JWC/RBUbGzr5Kjv6zfim4i3Tjwb
eJ7NNT3XRU1jAB7/6M61C9GMSG+UHpX3xocFBVFQdyTMMX0z1R8GIwcH8RWT7ptJ9422k656kFTa
Of8Zae9rae9bVh2OCVVVsMYTYJP9gKtaP+k3hU7oqYRPtIsyW5Pf1rP+EVMVZyrXWty1iXybzIn8
GERIgw4i2B/mqcD3VR8nCCQMRnjRxZYeGF27l1J0myApqNILBgy+QPNtuY/icx23Z2uczvU2nFu8
lO8P8dZjxiBHT9LkWHIiY6whB6skP4s00aOgEEA6t8Q7+ndlKnSElh9vUXVlmp8PTUab0jKBuOzp
LGzfbDIl0fYxy1/h72xWxHZs/uKdMJqal4R/GfEyFI0Zu4GSFlCVI4/BqmxMnrbhzNJeZMnU8q5U
viPpt+Hc8GomrwVdV4UJUqI/qHPlRiSurhvZYpNd+Mgyusxu3L5s6WRJ2NMJS+v9cGi+HBG/Nten
ffel9cSkRm588EAm1kg5zZ/94uYfEwtm4bJonNuKvQisDc38JhXKTeTWkRssNbxQIU/cCvuOHm0O
dwQc4lCMTlbFMR2Koh44g2spd6HHSRZyJTfaqx6GOjBctOtpDhRrCLME1gC4F3161VSAx1Zvl31y
XSHVwj+9Zs9IbzyrBZNAEmjUrVMYzqJCRU0drPvmKRKKh4gUsc/cE/dJF8md1zteUIwMGglr+b58
a2xmChb5yrM+SoRBQLM7/hsZfR51Rw4X1KBVK8DC5o8MfMKy9Ixu0zFFgp6Z+yS1OUYkYzqoq/MO
tneRUHSiQANZeLEbVxlBekP7rHXxrLIXKjQyL38iAtyyr7cZ0B8NgAENse+IsXDUp+IojuDYcA7F
yXaZzOZrShB/R/08RsoHBmZhuOJyQ0EiPtEN52hswuTgE3QwCPsPZD5wL2E7ABFuWX65TqF0MV8Q
p9y8Lmyz/JtI4GdE48ATVEgHB3RDc8Pluyeq2RTDU+KpMcJkIK1AZZMpbJ6Wpn7ukqtQl2AI32V0
toXZJd76ndzqe61cXuq6fSxb/Wn/DNjXIouCxkX1WT/4eFUUghdc+dIYma2i94lrn/bdFhgECq6L
okErc8RAxwhMgm+sXG5Cn8nE4aN0nsJEDEVVgO71f7z/UfMlvJLchwg6JQD937YzrTa5FlCTqtkR
liNFZ8LSaa4WnwXcomhhKO7DJVrODroEpQHZuzQAk2BKF2hT71YAYHG87MQtpneh8cCnehkPe7Uc
FVqfv97k2V/c/BS5x6CDo4gaTS0NFGXEwDD7eDZnSCcAHY9YLtghKO6E5FHIoJVtNoyHqB4/q4XA
A4VqhOAkssAtsGXJvGczTVuwfVsmmpEB/TeFadtgHkvDOpqJcUwb9ZhzoaDfKFW/M/CX2Wydk6Sg
jwPSMoh+MwtJggYLpl2q/mye7Xed6alzNvrK7dmu97EIh4HGJ+nts+RrINLEYRp4goT5xi7kTlLW
VdTN2dxZ9haIzjXV1dgtaH2IPZrEdwWgWEUZ9gLm17WSDhsU2K/0t8n/fM/C7RB09KyXBEY3N5Rl
aljTyhVpseTSjkHnkCfydYCmpyPyFJJ6qQuIkxaXi21jNVrMfjHgDKfYtfazPL4CFHCMJHYSBsHO
4VJTlp/C99gliMvmAVO/gJe9lAxYT8oxXeZjmmD3JIRElYTy3Sdsg3mFiiRKMTbR8UAZS+3KGPa4
LdjyArwOk72x+kRenChNLsOmBDHIlxEP4IwkjuIxsoh/Dr+7bn1FX0oE0lSAQt1w1CFnZxXFdolv
zR+poR0SV5A7HCpQE6CKCTlwMyull9CgjJY7uQEvbXVEaMLWnt2vCAAtN6qDGPF85JtbTRUyJfce
bkkEqWzEUQ2HwVQdlYTOOQEVhbpWRKwUFhbIVioEKH8vHKPLToF+kaLP/IQCiHTB0GJgiJnjKlzd
/JQa6svKvaLSMIEZLyg2Tfwp/YxCDlOwgC+FnalZKN5J/QKb+n9R74hv+bad5me5Kbe4Fy/jOobm
9pEQ4LVbd5b6HY7MEinLAJ2bdi1rN+NOEJs40b0c2lcpFx+JIX1Ur/yhyoP386hNad+3ENvQ6eZ0
tUk9iX10i3L5NpjZLca7wuVfageX+jWXO+6ER7gQ1P/E7PH/idnWUbyvCp/WFH9/6rxXYPKv7J1y
Va2ZrpooHMAEghZtyxYMI+w1PqPvw2uSZZTYieE5CwpZClqePpYmWbQ8OiF61C1CEGjBuPispy0M
J4clPB25qbsWYJF13to0DFL7EwH/rvKgbcZgKPVgSZOwWyBtJvUNNhgRSeAiWAXT7VxECjrkiU/R
ZWims9wYfELT8C9WroUB6c8qMvT/PUaoIhZLnYnjIcf9sc2Y7IkPWkyu/WznBtg3oSUgRNcj2/Ol
O1AD5RZECov5NCMRtTghaGA4ZrgwNAwr2ne5ja+3rUYf71Kt3Se1uxHzXTjq1oGyg5bPU0Z9EpRv
u/Q7nhjE8tokotVOjqUhdzCOFsMhEo39kNQoKUaFyAlfoOP5UoZ73qqPcV+YkKJW42k03SvKTkXS
3eJ7R29ImhMRTeaP/rd56EYqMr38PCT7qQns6YYAv89BUo1iMDQAqgi0FZPmylbJh2U7LCIfbRn7
WxU0OgEYaHSzQqCmHUL8QsCTYfYDFyoT2rEk1Y4L3VMHVlxdTTiMqom58ydUp7K4mShOivWxybxb
OstviMoX29eAOa2wu1+ziiDb6740boHOAjimbYQtZsE1tzSKl7FJr9JQXsYsvbYpXLuUI3x7DrXy
yIuwkTKox58FH2J5JSxFxL6RH8mCmkYW07xbDG0LfswGjD2IcJ3DCyIT1cPY+zpKjg3NtlA8Nc0e
P4eJQZMW9Da60WgcNBzU5LaoiCNgm+A3Yk/7X8C2yVjM0cuToo2RsMN8uTQonjSC0j63QScBUjZ8
R78xS+/b8i8LPcciuqeeBCYRZiaWxnD+wpFxcWRc1N4+np4/cJvzZx+CRF384e10U+UTquAVvDsO
wqBHQ4UxPQ7XZE1PM3tzcruDwQ5FcSwZFizhNx1RK42ofXJbisVC3obfDv84T5ITjSbHViMW1rqC
u5E0AXFjRaKvRItXH1HTySheNGSsRV6YA9dbSavmaOKjhjT5rk1olkPFGy/C5LIJ8dF6xBVk3Fq5
wwAxzBP3j1O3pSdJW46O8i0DRtFO77YVrXllqeBzZa9ueKeueR9dCAhpUXc1u+oyIUgZEnsJHEcm
CY8B5yNObFBosLGYBNhkUoWmkMxAA6IiUiO7O5MdYTEssMX/UB4DQ9SvEjI7kmn+rsEN9JqqvsrF
3eROCl8ouk5l0RZpKsrwe29DRTocm3qr7PsipgGJPyR4N3ryML4avzUatM1FuvQlzhIzEHIznFw4
VxnM9ilzB5KDb9+1jlO/sVesWcus+GIxBFphV6NdGyyfE7v9WamMWEjNDdAMSTygjzLiopP3jijw
IlEwu6DmVEXjtRiBZ7QCDfCMCXRGYPjHR15Bkhfi8C1OGKmxs6IMO04WQATkl4t96+9NY0kK7ZVo
Kqorc9ZT4FzNSUhK1x7E/HtJxMRAOkJy+kpHLNGdTqevgPLyMf3MEVLY7M0etn3qdATIXcRe2s5t
tvZsPPr9Zm7g6ONTDj6glpVTtNqGuMDHqXxBzw9zy61Dtm4VmOua9FDiS+wm5nFyxafswEzJAa5G
mbmTvCFdbm2l3JJWuw21dFud/RRnFzU+FIt125tfal8HxX3PBsFP5MlHN2Z54svS4nF9gcocqYEE
B3wpm7BNVT/y1UDA3LRBPi46bU/ewq3w5pVvgBc4oQIRCPZ1srOrikRKTK/VAgOYqaDrnmouBcVK
gGCvrfM5Hkact23QXwF4pSO3MfIyWn1IZnhDcrqndKnbrX1yHCC9zQtaF4F8dGZaXIeTRXpI0Ocd
QKgZFNdOHsYDlnuEBIv9UH5MYLxNXFJiaT5KXFKwPCnM4BUbZb6zqcaoTUZeyRyymMdWrSCng3Ko
MdD/28DFj2hvnNmY1tJl6frbyNk+yPnTyuuXiiPDanJX/KO30mPQjMe6avyYj1k22p2ZPIStvqvm
cIvj9lrYM1bq5A0ZMj4MtXVSRnPU32NmW+yvP9sOIwEruFyLnDqWnHoA7jZm2KNlp95AJ3aYMw44
D5TkUXI9WSIYtyKjiLUn9FHj5RMG/QP94QOH1kQYkcK1jwaPj5XROpE0e9VyZFLzs3KJYyFQ/hrP
jsibBgNlbQ4JcQ3eAeh9y3XuaErebJNahA/pmibltY3m83Y1RVYqBsMEy5FF/JHgZrTvqGqj7HFa
6JmNbC3fyh9SwA+1umL8gIU66RMd6nThNqTJcWSkQMUb80Njplv7kR17g0f3HbLPbL53ML16T9m9
IyNzSXPCQHBtAsjKxA5PKJV6D4MI55riJyy867LfTRsXFl0jlVHuZG/C/JT9S4SSVCNrqfXUJcJz
RqFjG0p97VWIwPJ38ZXY84uKFdwtgAwKhS2ga/b404zlSEnye9N1i1Tp2tBnwDdMJEoBY4NaJKOZ
KCnR3yJrlH3VvoCvAthMdeyMxdfUBLjrDBOEnx4KY+Xw7+t75Xum/BftvTfuAsPHtonYKM3QCLgI
DthafcoljNRLLJmIqby290TdrkOhnysxDik14E76b5uZnpPv0hzs2G6V5bC1ojMZyKup17fygyji
oZyNZ1msH6zKe+E2GN3daBaAbUSG4vGue2Kt4nSWjuseqyRYlsI65FQFAo04lXQA5Xz3GOjepbr2
jU+axlm5nGQuDhNEObKvdrTELER30jYFCjDctW499q/ARe0kyZCdHEXc3KVID+isFTuy1MqPjnzr
vlRFhNai+AxNm4CQEX2yFmsIuKZEV6tDmeYP7H6TNb+ESHpOFoz+3V+BkMUEnFqBY6cyV0wQWfke
K/InKRbCQLvqX6nKPopEf/WfmgIRB7VhwgZarSh5+MlmSvPUe/vuKMETPFX2ZC2uANFF36S9ZlT7
3mPXl/p/icYABldMgo1XzaCyPu7dmq8exm7qvIdF32fMfTpVLCzAWp7zLN1xN+cx54MFgIe2XDb7
9bxCQs0f1iMLVmHd06mJvkIlNunt1OT5BcW8yo4cc510O2fIuZrkuJWy+6AvD0MXn6MgvbmHb7Ze
KyNrrue6qR6oRrAZ0PVIFRzyld5RopWioRyUgoRwRqcHEFkztw6hcBFF40ORYAEg8nAyM/5I/lJF
oH2yoN/KQKKDPl0frdQ9lIZjinGljkGkEwNqRapB/+QVW8xK9bktHCcJ0xvy4njgaiEzSG1j7QDJ
cSAlOviY93o4dRnnI82YWeQP5mGi/T1MfyuG+IRuQlyDljvewuUD9zP0F9Fnh/I5bcbn6luyHFRo
LyvzEjBrT+dCGhMZSRr20WKFIUwfDwJKpiV5VkX5u3kwbisQuQ6I3OjA0p/LQO3w32lS0C0KlSB6
mnwb6UIY5mJBbSbcE6e7ho/JxsfE2N7auG8AGWjSNxQZY6ZCCWR10LDS9Cdz4PoAvc+wlhPy9cEq
4lcKDnkvgAYrqGfXs2ODXEYIqG1BsiLrzifZws4zmbaBE7pM+qNa2iPrNEBwrch1aSxP24aDMsPy
gpWkfwqpcJ+65mbo7cWGqBXTcGaLOVC5J/Vi7d9skL1m1TyS09Zw2FTFzUXCehWNClgM+4fWVrh0
9SPFW4GUZhfB6KnJe1POKDwx2lPV/x2WzkkSVDuKfGuN0lAF03eaoq0qB6IiysJhEWBBOxU0gEk0
gNWIWZg1/UJEWpVRpJyYG4RU/pEa9Ra3+q17G182h0NFzNuX3E4glK2rpGF2juWQokP212i/7sB1
lWuky3lWsxeu8zCzoeeQxrSW4iR23Pe4mU79Y1rq+6quhEdxJUK5GzYuxmYcPeBtP0s1DUfld8nO
OHZW9vqWOgU9IxcEpM4svIqOXY23mWxd46y7VKqEeki/aYu+/tEt2J13LPNXMZi3yWPf304s8qkG
tJg4dUwRA2NOvt+oxlTeLddq737JtwpVVa+gbHWf75zpTnijSKw45Gpr8w62F47gN7uy/F925TAj
fSmHeS4P0SC5JZ4BXhYKRMRYUD1h8kdlO69pcXXyFRCIBGPlVI2IQfhQN27xA7CdVLpgteRtCgF0
LljkWBZ+FSjna+ZXB2WVXsUivaxv/Y+ZdPdZ7x+rBgAmDrjndCoZGAgP2mfD6zDS2s+23T5S3Dxs
pzeM8haZf3agP7La3lV0IGMOc/Gf+o3ZyrcLoKVL86/VrN6AAJHqqJnVSndwsu/JvEhC7b1xQTnh
HeMkGzuDOxctWYcE1MnC2vZv0ZkX6Vsg18sP1hYdDuKMRtKCprdIoRvo18T7chF+pbReYQ92DUwG
oGQv8W/W1lp6G8mcyC32E/1uLRps4sZm0eBINImkbbYbUKO4/ihhp0Y7tpCMWNLDB1G5XCYZZ1+F
UJ0DrMppG9llgQoanV5AHDw1l5FGkoJGKEOBJHaV/iNi8O3kKkz/NKlfNq3XK+XJ7GOv4+bYpPsE
TV8PhWM0reDraQNv0HF7Jhd9xww3cMR3QsWHQ8Az6TTv0IDIulD/YyAbSl2276C2yJxZSnPwG3DW
ctH7kPjKCYoR2BLsXaUgsIiaD5BG98lz5PU1tP9D1Hn1uK2lUfYPXQLM4ZWkJJKiciX7hbBdNnPO
/PWz2DPAPBQa3X1vwZbIc76w99poAAbkf/yw5QxGoXdAb4DuGUrzbg3qY87Sh47d8BrZmfk1ZjFx
I8mb4hwSUzg1FOaEqp/auD1RPxvda9H2AMf0kGX6Le5jVOpCuKpkk8NATvBoTpv0lD1RrJhymTT4
PO2rgX2DXeE4UYH3jslD0Mj0vAxq/q6L9pKG9tWnpPDm+oObwrQGKg0yqbr5EMOAwnQXfkCIXt0d
DVQbzHaxragEe+2MpPK83IRzw3fV812ZXdgbEejf+U4V9dTHXzWw/Xi4ZzgOd7kJ/9Z+texdr76Q
x96dM3oLhUmBjoW6rjVvRJqXQALhUHxn701UA5HIBATtPOc+sVc7d01tCIqa/IUMhEatn6diPS4k
g0xVKI8V8RaAeNGnbEMwJj9QMh8WKw3w2fjZ6R/UEMS9BuWY8iOXe3/G+tSAWlNXdhg7QGHHQqVM
go30KJx1NLoSPfxi6IhAoPuDv4azCcQaLqp41kaoCa7+U9xDWLt0H7KfkXEMxg1bw73JlAfkWjyA
MKQmNzami9uo6iV7q+C1xa/JXdPJpTO0jOmWqfp9HIunilF08ERSDKHmSJmXD603c1xdi2HBr0hB
UdsC69gBG16xS5JFgrIk8ywd4TjgHK3qUPiG8dTaSG+VFKcvfPjIGh6z8aji6FjE2gGxSidOx5Fy
iecqpoRV2AqOq5ujhu10wNp0r1EPpLqzvzTXbBbSgm0dBlQ6DCdLIa/hZ8KfGf3yUoLoOlkml3D3
VRu6t38VmUkNUwdigOQ2t5xODpVhOZYwCPQhdabMRUTB1fxRIDjetIoUC6fHpyUWt0xYr8klLzdo
JpUtMjTcgSfW3269LCsygMXpgbmvlmGvYT0R9QVNW9ZHbyoWUM9PU2Z2j/W1PRpdEwhrfdZiXD5C
epnekxHYCnEEdTRf2hIKuzxcmxO6TRbOuR4Ks4UYbMIBr4bjZz7hUo891EAnnYwZC2PjWgFaQqHX
x51HiBCJ16zPei/HgisxQqJd+3/YYgOb7ciksfgyuNGRER1KAucK8JnEijGbNnsijWpfnMuAi4dn
yJ4mM0wNGD/9vbT6B6fHU4NWOtJS7N9EW0he85WPqyfzccPP/yNnXqqSdqgKZyD3oVwVFz4Vous4
DBkxE3+czBnxjKD1Kv1ArUWXhBAQi6R1KEjKUnLwinbSE0IB5kSc+ass/XG7EA+EJkK9cF+cFIIO
0mlP6Ol5dsqnLAjPxRxfvBYtYXWI9Mnxi8Tf6jK5oqmiEpW9GIdhh7XdYHxnXvvf/1PsbfRhNZay
DlVq+btPykt7RgSE6BFSdEySbUX3U3SXcWbnvgC+Rq1CWqAMimSm4U18/sEeteMgn1YAMzK1t/Wy
yOQucc4WuMvz8SaRH9WFTN6vysru/Fr5EzukLGXUAiHq3n/0e1vEawSTXqwtZwFVH5slXlrT7wxE
nzCBkXrkYNAYNyMRVbqYFxGYNDwQRETLfGGIhzWj5888XibCHREQHTZ6VxXP7njI+W+ZYJt888M1
KbGQ/5CrBSmn39VsDi1IVInNMo866piIuzfNaQ89Hd4cxBFzTnJKS4yYw9DadcSSeDh9oXYWg1mq
vK1cPEtBBqxaXlmdiAxsGLrCeHqpqw0PhZXXCP2M2lYkgWA5bfyYkEFGoPoLohVO4hOuJWGzdpHX
aKu8Viy88VluDBJC45skB3q6ElNG4xrfcnIkWc+2kj8yaIHWQwyAmFY+fOgHs4j8uDe8fBH9pB09
VC6MA0sNJQBK/Af7oSBOtXNGflF/NC+DZQ90TGY5H6NWOa6cO9DObJHmpl6ZskvrSU44BYfnwLbu
ayYjGbw2H5UqOPVHiy2giEJLES5FFk58zjXq6WgsQ3lQ6AOyiwBTWxKXS1FJlww4M+rvGGmp6I0f
GZ4MBZMy+8m0wuAEfpa8a7f/4MBNtkCal4BnLWjJX577Y4UTccfAumfMDFLsihrjRhGgnnpYSXRS
2PkrgFXS9g+uJGdeD+g354qM1yuXlqDWAXRUp0wsG9h7QrTrGRSgTMPJ3TB8b/2PiuR2YyCKj8ZI
K1wJMaVO26jKJHLvIZGbP5bFNZIJ4xBIYFalG7qxe9k6SBVYSI7wZaYgF6Ygfda/NK3Cad34NVjy
apptE6Yn3zR2F+M2jsbHNkqfmlR/VcP6NaI/ELOnMRiPSVQPOgKJOrYZp91lx8yy2xRrFxFSeknA
wXFx0+fIWrYRhVs197eF6CzDDBXpjpMxiIidxrT6XQDzb+6tgqHblNHozO6khXkLRaBnEihteMtL
lAH2mlhOHPU8uSxGsYsoemhetFtGdPPUebF17Q8ZsA7zgh5elliIlfelEF0VV0466jcTp5bnWkz7
ZRkkS0K6HxgH+TZryhFjl6A4pK0OGHph3rIkZSk0IFhrIP4nQ5hLMNA2Ok/C2CLxuW0cI4eC/l8V
mjPpMWcpRs2o9z6RNZmwnPt2PrPpOUfXylEAw1DzP3pEvlUMcrHgy8LOFe8/x5iVYHXLiuhq5sSp
OcWAfQ5JwwK90ORWEJTlLC5bYBLtBy9vYLgpomTofkTq6DVMbgG9nNJIpRmc/SUl6JY9xuIaPLOK
cMvkX3h3W7priBOmO9kJLIJRI+UBj4fuDkBnEqb2KxsPrHoNGdqEfu9zFreh39JDDI1YzdU31V+E
L9VXrpYzplfpeW/OHVYeW/6uGdLLSNmXBpKftB3lFwHR9PkjOLrs30RD45KjhbYfpVSBzupAqAk3
jXKC40zdm1rbKffHrwkGk2xOT6s69xNaHzJKwdGNrbeHuCApI3SEw8hS15OIqHl4NLrdSjW4Sule
qdYt1j7mSfbHsbr2fXURJRyvJgxmVnIKOU3srMzuYrTpjesg8/So9XOYVgdTF1Gkkb20Iu3/6sCJ
YQLvCZrWfraureAfRHtVKmlQqbTjVC0ERYoWbmkIL9wmMfJaxgTKz5KOQicUQU5DkWAtIWP4mB6T
6T1dWCpSqsy7c4PdPj+6LfwUs512D/lhUxCuW0G9nGVUEfJs2VrxipDVlaq3oHTtOAXHEb9KF6QY
VeJO8AuB3rsiILHHu4HSoonx8aGLsDIey+aejM11GJPLO7AzJurKIa+WY6Nz+TAJIGMKBZPs5ZDk
rBpvmMq+C6Fr0KtkLZPVng9EGxnIyFDNqyQmNwQ8mgqdqpqc/hVEJ09CeqpAZhtANZRlPdCWC4AD
8UMVMJHYkdyNb82vFuPIgNdtf0fq/6Ydl3YJx2iAGpd0hTeXha9prYdTeTqDumMEOPBhOtNoOWWd
HSplRqhmHkxS3E2C2DpWAs3PCt+97AF2VSPP3MJ2xPF0To2B0JUIJN7wPo/APrqcZIMaS9wIY5Dn
ixKUJyyWTxS+G2wqaA/IJYT1lo3NTVzUK3DkwdZ+ADV7Knn8pqmfy9Tx59VexcVQTUdh0svtfu6r
+Jzka9CDHDCE2QcAjExGt1qvPO8cpRoNcgcklvdmf6N03XWZ43Of71dZZjGYq3jzQNLCnBqHfelz
SkUo0o3kDZngafrCCj51BFgt7XZUtMYDckR8h2FVJImyaGCWMTVpOAKr7koU85mToGVdp8k/Yzin
cxHJt00Ig6BDZ718R9UcpzeBCcyE8BSzQFxinUVQuIrzRcyE8DyA59T80kq975K51WjeIGBlyfAG
5x/9nnVHHqeBsaNiz76EI5yoAVGVgW4XCA2j7ZTJZ4FceIyCGV6kPnRHmWh0lEJIg5XWNxi9s6xh
7mUdRLZ0IjL0jjcBTa9OPAgkBxbwpFyjeJGoh4nTFKX12DDPQLFdTq0XP7Mte1Yzb78OFiC5uvX6
W/nOY0jLbQEWbTlmM1mCkn7n6xo0T+kGP6FbQDzmkOO5rz6Qd4VjD+KIlawEKQsv32dEtSRIn33g
lh3pwROJKpoQ8mgeRB3HH608bms36w8q6mSZSqMlRRlSIMrkVR+eYlm90OI/tT/WUt8y7MRV8jZb
lE/C9JrZmxRBywRC+v6uf0eO8E1h8Z0Oqp9UnR+lb60F6xYKt9JQ3pkycY6Zo+J6GzB4Rgj8cKYP
LRz8fD5Uen2YSaHJTNkF7CsunkOECpdwXc1IuvHmEa2nkGwgCqGmTNcu0W55Fd3J9nz2EkIfzLWd
Nb50xjussHaBaVr74OfcEmhRDk2aDAUaXyG/KyRnrFj/l6J/sM5+GHP8NLDsV076Gtr4S5HlT8HV
5QJOVk4xw9sCUHINCPog3tdeJ7RtY0LIu+FrguwX2eIvM849NiPIjnCEGg09A5ilxOzuKwqTTtHC
esgCrX50peJgrNP4AkZyWFo2uxiwgrn6RkCjIl3MouHCMB74iHGlvnO+UrpY05i8gWOTCt1rcPeJ
seHpHJqCqHkyhV9XYXdQ9OeirDDSQLebp0HQvFgDcOEpM+lvjWcMIq7F+NR0iasaV+HMlkASBqex
QI4MzUURkecUyHCWIOnuWPqOuHX9grwlbbBO21CeelaKBGq0Og3dI7GMYzEDgZkA6bR2p668ae1V
nM1rNQy37q/cs9sbX8KIUHu8snije6W6E9Mvy41vW4P9tbVjs7mmQnTB+HMxeiuUYFQNwGia2jcy
Gh52Cqrmx79r1Ds4Zw9GT6luD3voeMxgfrsYeeZqLP0RApAmwicrvbYku4MseQqp/FqMFiHvqfDN
n1JzGb4Spn86js5ixIVKX2AQ6FPK+2cRhXOvX4z1qotlkK/lTdZQuiEYravm3oVuq2hfFfGcxfAj
IdBupsGUL001+Jx9y00sWk/EkQA6EdfUxhb7rL31ye1DCBe9BySEYmt2yM5KDcFOWV1240NpRGd+
nBPruaJBXx86WSvqYnlbCms3HjzAv0W4UD93C8jwBEj2XAO1RTSjwAMElJQCDnlbAHSjbzj1oADy
vHIIB+HP6Ep82xrSBEPGijAw6VRcjXTMGNVBgahJBeefeaWA3sdZcIGs1E4bNBePha91EJhSRr80
+PtkURxKMEOJ9NdIOM52AiVBNjOp7U6nYEUk5RCtdc6WR6rkwwAXDRQe9tu6JXqBaO/Yqbp34hzh
hCZsB9D4GNBKQVms+k+yN1zW4hAkngo7ZpOjf8XaQOChs/8wZEChG4tLuDUbFJIN5gjC2OpZj5GP
lJeqzXopafmCsq9LGOqyt4yE7vlUU0UNPRrSvD6bCh5YXsWqfl9RhHXqvSpzD1gmFg71yMELQfec
dIAQokO86H4yshTuGLpQFCjkYIC0K10JFXAVi/6cP8CFwgBCZXkyeEwN477liPJX9ITGQS82hr1c
gWyS5/3R5V20swG39PSoRDgJTL+z6Ek8D4JRfHoRaA2PgX3eWEj9m3P5OfVGMCgCF1XmR/AU1eRT
mQDpooQAzsEQfOEtIGKDCKMu3SHAEXGfSgjackR9WkLPK45ywtvakibFwGvS2Gc6zVeEP8/keqr4
fqD1sITjjLpQ7ns9PmgIfSpRlLNh0C3k9/L1KnXodKhxO+TaG3lwCHKTwAJeF9dfqoghvpQ5xUDc
MJUvYyVYUScVdERxIOZv1Wm8pb0eJINwzpqEJkm45Kwto/cpTq6gCm1TrL5kU/h6ZQ8VEAbgkXn5
mxy8DjXXX9Er9Pypmdaz7qWXDkw/lq74wt4ao37bkOozWHwxHxH+ZqPorJCY9uHkHgatP2dw/Qvj
uQ66s7UKBzIhDgYhP6LFfBpDr0GcS1DolaOui48Qh3mT2wJYrFl5NCwi24N5gfzkcRZ3Ss4yxQTs
tV3wJ8UGo1t+L3EBwL+YduGqLg7EXc61eTYAaRRqfEv09c4Hbb6qsD2IQ+xbKqiUegeYrG7B2BuK
x5eUlA58gkFAgzZRrcO0L+uwW8luH82DTuqIjhywQoIRoxO32NRHcFdMufBibJfI8Nv4TmLnYdu5
NxSjDoOcXcULySA/yZLB5W6epInAp5l4gS0oOEDHikr+sNs2XQONegXEToOlvc+KIqxLNUl7EPph
/54bpLpEx2zVrQqxY87/93lbUZvplxQ6Cms41Cfpw7iRGTW9mhax8AyWWXNjVp279B8+4f+s3DNl
UMNSd7dyGzfr1UKlzcbWzmSbWXOJK+mY+dvc+kiMWkqNAVrKcd5TKUE3j13xEZGZML6klDzD8ULB
eo/lCEKydCe2IlRK1HIUESB4u3lywE/BeiZWDXFV3kOiME9gABgHh/XGcma+JxvmZnXhPfFwpd0A
kdt0uW8FxKIN+5zMJcvYpGA0QNgfyRgfWj/7bUWcKR69WTsOBBaJhBXlhBVp0Xgib8udjOpN0PTX
FL2rkhJOkvBYWDhOLGWz06XFVy9Gp+q7LpfDaByFEm4lkVrY3bzhqP5c6Ln7Esg0jghztnzoroEk
/+0MjtBFAfDqGJgU80QMO9EMjSy+bMfaMF/r/nx1vYtz/iQ19FATohPTm2dQYzpjDq6uRFFu5sNg
7Vv+2r7itrguiXHcZ5pk/GHBUhjzgUdZhg/+hp/Gn/JXreKK4UdoNLSnK+7K+AA6nLyHhryHdk3w
1wCTyNuPFCh6iy6ZOsjujfRiJfUl+Zk8StL+SHvCY162Ele9Hm6pHrbzEpIMHeaIKRcwfxPez94T
Qh2lQgUWdRHFG3MgK8GAC8WNjoIFVM0UEGDECGUDZl4CQCNi9GZi/jUElMRCCmnC4HT9TprmVmy8
nac9pjZGG+PlYOwSdpE18w5tka+EwF7OQlhwyYE6fiNn5SWLBXrt3ch/YgeLW3+9kT1xieY9Cfz/
B0jT/4qnr+aPxNUpVoyG7AgkZJc6OGiPMcQLCukjIttTQWMftw4k1PXCyA8U0YSUkVkzvFotP0d5
5KuUB7IYaAZyASFixBMfJ/bbeRdwU7fL6WxeMET6vcHGM8/PAt8/DuHRukntg+pfinuOc+m1yP1T
kIW7bMJ6Hhh/ovRmo37scYQyYmXDiKWtwoQzBPteV2U+BAiPoR7uUUkBpQnDzTBPOLrTEUBrYh4j
lhItQ9SOGGEJuSvVgEq9PGaXJJMuqOiAZgTsXAPrJgfjZrB+aXRkf/xUMnf/+DS7PwPLWjXbMHj1
QdYXQTdQsnmswcMhZjjGsEbKw8osIeKkxynd46AYD9Kx6khweRoGjS8bd063nVHcBx1WfzIysIRi
SY7pl+STbDijpCL2UZ/8r4OwXDsyYNIx5zVeA3WuDyIoMtrzazfWtwplm4lN/6gfBk78DEtAyxTZ
LNDEAuMgnpCk6L1o1FmNNihFdS5CfKVAQhIfYGTpav3CpT34siYy7FU55P3UbMPJmtAfQ6CnFqmp
RbK0CRcuIYRXNv0E+ehpe2+i+cagQoUPSql9aiRSqbfmmDK8jbjzMTgM05HbVgCqx1uc6Zc8gjkI
nVlCuWblT6ud0c/tSP63rtZZ+ivjTYaqdOtGnTVB7veNGzPB4Ao5pkwwOiYYsDy5NBbAJgVzDJ05
xsIIw5gOWyK/VX3+hoH/FUvtc5KOKoTS+G8vx+GuibUYZmyacseQOvPSZ3rrZlN3jdULISkgUog4
/qvotbeyMpBXL/43yqY9Fy7LpRTfp8ENS8bSvAxuYoJfZhgOPWZPxslRAUXktAD70C32NlXmz4yd
eIEaOT9lGTqV9RYJ1kXaKtzWDPhjVnYoNLr6ZK3g48RHw+Z4MhJfMd5bwnw3duICGklQG5qiB5yl
MbcD2HQ7gfMtz7hQlGNDX8LW/JRKtgGHnRgnR8GDyweqqIWftQv8Lfq2NAsKjp9Sf6+s6oMGBc6Z
ksVv2G2rkflIaqCQhWqTYetAFAAHSG7xMU9rC/EbgI+bsUwsgHRlP/ZpUkJAMuCAcZoOakOiLgOl
lh9DYOfAlxHfsgxW8fxhMmVDOnJTd2pvpZwmzhidklWXupMp8q2N8ambfB3+KmQo9FT3qDkJ9a40
YlzTz1UgE+atWKaf0Xn2ZwvWYD8MV+ENIps5E1TUfqKg7BY+9mN2aUiPbzXtvuc5dXcxZbE0Qev4
1HL1/F9EPydGIMHJlnGHRfXjx/iXtLHzgHyib204cUxXposu4JKMEBYv9T3u5gdZRmt3K1YwD+V8
H7QbA5oUastffCUf+oTCwiSRxXimvfKso/E5l/pDwxRgLpzxbwpd3pJ+KMzNhFY8IrMkO4KZzFKS
kOjyEuviqel7En7/SqlvxtppY3OVMTtarWQnSUsolLeGtELWIP+xQpy2qkGFVyxEM1Y6gkfrnGM9
rWuyR3mZuuiRMlfqD422uDOW66lbTh3aYJ1F5sbJgP1MPL9EiWrKNSTz1DSVp86UCTUro9cKa8r+
b6qTXOetl7gg0SiDi2MHkmJxhrdpW/Kn2e0MskQS7iDOzH8stTIYllTodPtD/ySc9b/WijWtiBUO
lO5zSDJvgJ/ZAesroYbK9Wjr9xyiqJKyXVeaa3xhwlVeVKos1LZXwWF8qKHvyuz8Yj1Biy5DFZja
a6nbR5UbyGCNw9qXrzR4MyncMdG2KdcTw3QBt5FX/laQpMQza55PPQbsizxm5pAVUZSyUaaQt9wP
wCP8flNTnT5ZAnTdSi/eOeOe4N0gL8awE1eDfOqezRAfilpjeqB6RiRSfE1dHpTR5udMfr2YNsw2
++yd0YI1GU8DSIuQerGqnaLv+L2tnZK85/odQEtCwOqyVAE2S92R8vJzkc0PIWk/Wr16L51JayDE
APzIb0RfZQpqAEMiM8m49UqPcImZnmEGNaEyqc9sIUhx3vb8Sgl64bhNn17ys2cYCh3wNE3s+4qW
KFHzvk76Q1iZGacmS5D+uKQ8Sxki8qGqE/Z0LAJNhpUDZHqEkDmornr5ElrkeJ7a2Agtad3SnREq
J3iDDhJaND0ERw1wS6bSSPFc8I+OCTnYKuk6iIw+Ux74AdOWOQfmPjv9DUdYhUMwlf5YBENIuRrB
JBEoA7AEGtryyhTrzcyMd2aspjbhneHNn9n/RfHM8jg+dkMUDFBN4iwKkd1mYYVML6lLr0EMv5Jg
4EjvYw+qRMH84YrR6qu4wTo882YAHjQ3YTtPxoEysktQ8SWpb7FFhM0A5RNTlW2kvr1QLrR/5tb9
b2qIoFD62vJ1UbQVc/Vj7lP9mS2MySsDtahjaKTE4qL6iRdxRXLbi1fIdaGZUhtHxx0OYzf8rSMK
/pXk3eqRgxOx5PWiainH7HRN0f4bqNHN05ILJ12zTlFxiZE5oQmygO/UG9boG7oqRnFWULABnhhW
jU/FTC4kPpPZ0JDQPf76bxRzU5WVGSOAlTuG/lDLZ5He8MntKHQTMtu96Lk2QB9Teh66FPeB6jbK
TbwvvGSa4GXtZ4fElIOlJnyrr6mImYkO9N44I0BrRA1ncvRM8eVcRyU5m+J5Uy8NkLet2KBzxh5B
ZU2VB+DJoBtF8ifRK8S/Th5maADnqt8o/rD80aZvMXoK3XCVQMGmKL8brKwgiahANsbVczw6xe+4
K48M9Q5gYGP5ZYwf/ANJelMkxY7bn2P0PdPkmQywwTU5Rv+vxudYH5QMZvd3sYSoobolnMUpTPgD
ZinfOCAxBhiybrg9zjefSB9Udli7jxC42Ja79iQqF6uG0gvpKtGOJ64bcWXWBocE6ERym39knyY5
YizvKlToeBQhcGf7FJqyXsxjwsxqXDCzn9eKt96bmGghBqzODMLb0MvDkEoHkQZSIfiZcYF6GMT8
KJOoK8/EsdcpC5nuZInotzCMLsDfJBdyqj2SJp+wkTfX6VTC8yFVb2rKqwpDZNOJ5EKSmKLf2Yrb
2NW+Jr3nJ6i6dNqnmC9Q7xtnkX6RCHZcMLKAPdeuIgZJiXNKJ1GAzG7R65raM1UkQSiq+6Y9neJL
uX7Z1kHj+Oy05ijhxbQOOsS8CcRZQSYM4hZXeppvMmX/aC723XyL+GuTF33SXdmP0AUhawdMihNu
Onzec0JdQF1GOZ2nRAQHEQ/YfAyGwSMurgSvuZa+bRYkOECIcWDi+xrRK6oJEiCpdlZgyyO0wLkK
Wb0SeyOegKOP9fvcmCcRoyr/2liSf0VFVqZniSMyA7uG2K4pCd8ueDY9li9OzMFGhyWMf5vx34oY
ciALqTCPEv415A4TfGiRthx2F5lVIkAglOz7kV7SwQ6JLT2RSdot4Tg4Qg9qGzmx+YFEH0gJfmLG
a9Wm8cd3QfftmxI8EA2zAT0WWBR5mDc7ZFIdCQrKfF/bga0IqMENKyZiquYtJt9MpaWxJCz2bwrG
2iGhqErtLbCi+ZFHMetksFWcoD3ZOYbE28AU6LkBwjGT5zbpfPGXVfm3/FuaIeSwEEdH1p6LWtsb
Tt7RG0TilrYbeiNPqQYvvfOd5/UEwcGOCSGMUYvQ8lZ1UCJETBEhrvQVhviVtlrYRxFviDcQVPKc
G3tADt7bUiYBMHyvziqD11jk8/tT5Qw3CLGJFBNWB7SeitYZwL7F4RvJiJ1O0iKEiBcKqQqtwe7x
WUzEBt6qfYb1MmLrrXrFNRL8TQ14nAJEIc4iW44k2vGiBrzKNQGt8ULGpI2J/UwYnq4dGtG6qpx7
o2eWKrX2BoSOFJVaPiXFyDKr8NNa99uWYZgrxsq1ycjBijtXGVES5PLdBN9OZsZDxQ9Catt98cip
S/IwB3Ktprk9RLCFyT+DK+7GFrFlcsKQgE0ormVsrWzgY4mM2STo1h469uKJq4aOZsGdIJwkRLKm
+ze6C0JDiJvqqTWoK6d4ExeT1tNhdFNx68Mnnt3y2gMxXIXirP6TjjA1b6RO/Fom7hwkOZaqEsGx
4LZ5bnp20eEWzkrFOLY/V9oSwJjx5Xr2GiPy4E34dVC5EiNYPn8lZ6x+Wy9aQWQ8M+r1HzILUuiV
oMnIF2z1cyr2YXrQfr+lDC1NA5aWol4Hgk+xVN6y6EfVLFc51d/9LXfK4lwvvtLlr+OYNm+RCBBL
Kj7SnzvI5rF9AnCrheZrAXeig36ihkxy3JsglRe1/cRF/AH57ljgal0b8x7FzXNtt9eoudpn0XiS
GIFfzsPiJZPtQ55OmL3Wv21RX2gamkUNuw4dL2ZyZfUX7ZYAHUnE4ZoBHUF4j6vsQlwKJG0QgphS
XAqD3hS9jd8q5meVRq2IYeW875V/pZVPVILPjbki2o+z9CkBKd6AFGdgSDYitjJ+AO7YArFei2oh
npc4j+ltkUTlJxZO181qrs+FXyBo9459Caswkqx10bzJm8mSFiSqaeLWZujnbLBqGaWugBwH/Seh
kkFNgn23Mr+IPQ6ZtAOK2F7yBqM7hCW3GB1L6jyRbiCjV9ciKDKv7as3zbsaX8ZJCZt8e2S18qh/
cUOc675Ht8K3IwmBGegFggE+kkW4HaUOfuuchanHkGniGB3PkA3LNEFlHnksp+IVDxxa2mrUz5qo
hlqGtq/6aukKCnAqo9shJGhU42kp/SvD2Fa/b783+HUzzAq1rs9qQo31F94F0MS/UbKeYNOr7oxp
W8vexI4UD4uBKWLjDIZfTGmz1CBz+bS5YNF9bWwAo2v6s8IAjxR8zL10LiEu7bROQtpJOCtHFlsz
ziASzlTo2FlNjsBwK53NQKc2nhfyfClHNOSUsJ8SMgaShXXpOcc5bUoEGe5lbguObGXJmbulVWDe
lEJZtEIVJnNaoEnqThIMlCq5Upwcl5Fic0WP0MHvwwpNLy1eBmk6SKKrSxCdl8umpvdyVR+q2jKo
XN5aFFb1WpLnYnO6KQs0/ZilFHxKAeL9Bve+tX2TsHBiMac02Mgrkg/yr7xyewnhxKGbasplBxKU
QMzbGCz8RwLjbqxYLLL8RsMas6EsWWF65SJcS9RjyB1sJWYrIxF/oIyB2NsASeD6/5MoOqcKtQTe
z6aHfai+hgHi2WpdN9Wxsl/mZB4TxjOlxqBqEg8J+2oOH9Q2gMyE1BlX1S6hLHCRH+VDTEqaaQAs
i7Wr3gnnPVJk3NxZsg4EGB7BjzokcIUrrp6WeIdVw3i/InpLjwUhlc6EnaRn8a1YTpE1GL1Sh2X4
SWB+UBFaQdQAWzw7X5x5himV/N3G7hYvzW3pu5ugZbeeV6+1ljMA9GpzBxBAww7GSCZcmvDwGsYt
giejz862wpPv0XdOFaTkAAzcOh19E5VAh/04GYC2Na+RfUA2cCMSm7Kt+THSVshryYLZOz2Mu/yf
taQ6sUYkZk2+ESsxFlIwqij+q5prsodo78yb4E0m30lovbN1C4W0v8hS/MNgP6it66nX41uk/1YL
GYkwFldt+iB4JZeqt02pvKbRzmSLwWdNwqx86RPPZ/Qyq+JlSPoTmTI2/nFmg2CKfCytmzSDJ7O/
qNrhztL0tknGdU0AyUGVMCo25O3Eh547sbqApyNWh5CuH7GVAd1QDrItg+5EbSQia+pQizFC1ZGN
sodRBuNKNG7xC89SOqMOHtgIURtMNhpJROcog+tATRICjjJv/z/ZcR91xWGLi1QXbSnh3D/NVAvH
qb0kZCP0wL2yzck+4jjC0BRj3KzP0/Quw+MYW9OpFARcrbN1x6wxGFkjGSdqp7n3ZsmbT3zZipTf
SZezif7rrftH6elX+9oRleOUhPnahdt+9kVosVmLsv3ELTjZ1S+zZykpHEj/oWLuSw8qbev2wC1U
dIO2YRGNUlDwTEpA7F4a5oZKD57YU84uWZW/GuJTir/oQTT0GxXoOJtK9ihKn4vKQlaurybjm/nP
/GeCBjSwK52g2CDdAInaOD1rFVPP/YylyjgPvhIsINr0rmIkuv8uEwYw2xC4sibRef+Ho/PqbRsL
g+gvIsBeXtkkUd2S6wsROzF77/z1e7jAZgPsJrYlkbz3zjdzZoUp2+UMKUKbunsMN/l6Q/svoJuN
Fm+e4oeQLnmknBc6xgjJH+sWq6BM8xhkBvZtDbbA9SsQmMN22FI7Wfe7Ae3MwPUQxvssHvaxBN7G
H+atbyZzJmslYgJUxVn1d/4d0qSOlkGt97n5zCNs9D+0H8VadEhXCd0VVpPEbqf9pFcC6AN68FFY
zCCOm0BKJFSKcF/09Z4hkUeQrEjxDtliMjrj10hQJdyNXzMNPvgYxL92P01BouEeUwcHJ7MtgW5i
G2l4IIzEweNJx/eAeRGxi+RMxd7LUb74mL2CITvl1leVCPGU+oM67DLZ2NVCttc0W1ucJWLDoI/7
vHB7b1SowoPkS08o2+HwqiIFX3ARq9hpHXpz4Bm0o6u7QLlLf8EpMKydHymC/0MGZWJl+PkRMV3f
qDcK9zgiRY9HFf1gMiGFItwnjuWsvXGC+mCG9IzLnMnZvroEVeCBNATTjN2cgmyNNC444TXPG8j3
+g1UmtclVJXlRCpoUMQYtcJdEgEGLTZp0tYkKUD/tYnUrZaHBIIOFhemVq2KY7NwQS9I+0zH1d0n
u7FwM0HwZWA/nA1MHqX9nT/DP6LQH628PiLLBZPOkNptuiQYME+Os0uMDimu5Xsu3UcLtbs5FTDI
VyerZTI0CnQIbG9Mw+o/beEKhfEqztZr3BiveTHfjOo488ORtKaLKorvfWzd2ozJJEPq+r0u67e1
ne/S6qFtPyLY7+ONhtbLIGH3lXoIZq7AHajOXj8ZXrPkfo2+2om6H8KDS8VmN4SEV/dGCzRQ7W2I
Mmzm8fGO5PTv2YN261NkNFDQOm7Yldmyh/bmFSzzU98SArV7k0JOqr2bJbI3QsoKISWuiEVmrlPM
IvP4CImTvBBYfGh3dre8lQq4EWXa56JCCCE6FET16Fmeo6M8XlRtOTjzv2hobgaCjQxS3xsZYqx4
IUIyxWwoJZkQX3atKMPlI68sm9QesQhKngl1KP8M1vBkT0g+Xq2zk4+0ZqOqxSO2uYb3kcXYqSlm
mwoA4ITZqhpWUu5CwG7ybi9FliOkv6XhzMzph3d5ZuAZFm6crM8msl5gl55Hulgi/WJZxCHW8Zp7
/FycvlI7JWTBrL6JlxOXpfwkXo+1VA0i1UM+PjYYIRRqTyR7wNEAyXgv0heEdxF2oChSVuxOehjo
dCVH/LJyC61SN2OIibeeGoyuloKO+VzsGoN0yBAdYtoi6FfYcDwj7s/Bl9TdYayn4yr/yRs8/QcF
04KSM1BGpqHloJipoaPbN9bVPbb27NWYqa1578z1RrugsTZwsJyWeyPGXKmJTAv+jtvGGq4mtV2A
s3CkTDhSZtRkdRh3FTVem1TVjm/RygPIti5FrvHuLH7DAJVCCH8CiCDsOrxIEPQNbxOf6Ygrvydw
+yCpGEvhyX6KeIGWT/OZbyc5TNA7OpEgLxYgWBqeC5pM5kf6N0Bi9xpoMabqpN0jQ5XhMFr8m5cm
4KgjzPSGrMlFXTSa+vCZlepJH86FVO97TC8RdNeD3cN8wNClpqgFrSPq7U0VyKyECeWi6OrEl3QY
ULJ+rOCcZCfpvqZ7yicHgKz2BtEn5YH6x15Vjjl3Y+jSMHQtKHJr7HQK9glOCjp/3kzu/Vxzygzd
Lv8hWkSmqd4P6YK9jrJeLnttdStxOadUbpQVRWU7btpzZEd3cnqv1YDoMt3ZZ+4KWXoz5/A1Qv9S
1qdYN482D+8GKp0uESu4GS+qioRtLI+RhC8ZWxM1hrH1RsVHdmsSmhBxz4dIW6eFmktNW5+m5Ieb
6+BDiIp3PjU+yvYsZcKp/uYUTqVf4bSkzDGwkNociqcZSS+WEz6HvD2kyEXIgvm7SIRGZ5U/1PsE
4A2vkOYJxWYrZB7iiYRJmq+HGgZzmO/i+EVjsE2Z+vyVsTGBQEcsu4jO6Sw5kbSAwjBdGfPW61ia
Dk0bmi1p3wT6devGNstr5wsRFiae5K09Jn1jOjubuwSJ2zNAsDHt9sDytMwVSul3hImbtd+M5Sbx
k2HgUv5VlhucGFowF+HUf5Bboauq+bCk3tugNwv7LxfTmYzHTBU/NSYqAx5Vtf0GPTiXT0seX4df
VWAMZQHc+bHUv1ZyiiEQkDHvPyi4cLJfHfTRMryW5H9Q59CQDFykjItNhpgEgtQ7lVrgOlkW2cl3
11ou7rLMR4NvR1DFpxpiPx1tZan5vbKbX+j2QGwwsYTDn6Uk1kpgixU3+WOYVrBAruJ4RsSishNk
+IIdDnPJnzb9mum8gC7bKxj6+b4TX99tEIskLuA3uSKohsUd+Y9YJfcDJJMKPZVy7YjNIRszefbW
a5L/DiG1dFxN8uBJyKYbpNoozgkfHq282XqIO9DUE+VcguWo95IISFuxw52D3kjuVaHdZ6l8mePp
JXrJa5la+deCZB+FGstLXQG0it+J5zhCk+PsnrwBh/CGbsA6uagcHc6hUj919oUGgF3rmpj6KX6a
wnzFJn8d2GWO6Wdt4uVvpR0JFIw5t5JTKJI/+ha4QrX3TIKMZUtBPWhFc9KYy0f+IBR+Scp8YQ/M
h17+qotgZ/BKdKYPsyfEF8scfCwU7RZhb6ZTwu4zVgoCpPyHGOsWVGU/w3UNjBD+hMn0DW78zCyc
MeHC4SI/0U7h9YrgTKZ4k3j246kNW2kf46kFAYAqhrM+DDDencGja9hwe9AVPZkQ6W6uCs7N5CoX
wxXR4ZpY0O7T5brMDYKUOa+E8e9pByI2YR/N0q8MjFu9psI3yxksm/ZFZ+0Ek8JteAYiwcGMokq9
W/ykTndIc6RoKAgzdpMFMFzlkSA7JZUgvToHQ0ZSH5VsGEk6DzJrrXQotjs33JnLs4qBIzk5I3hj
3KUaXZOj7NfmCxFUWwTtOHKjZ+wSOOlBhKPuCLgQecXCKzQAuzq4sJbu32EmZPEqg0ebqQtDj7T2
MfMgXTyrnClkQT9pPF/pcPL6E9kGEH8nBX20Ha6WEOjAwtGcDHKhqOFkO6dy8okvq1rhMDlHpet8
fbmOXbiTMb4TG7Q4ipSkXRhG7wkt7Qln7xWULgDofRZfzUy8zEMQiwxZjfms52wx9ZgJWXG0lioA
aToxpYk4hlJqnFUcT0lRzKQoVsqaElnkLIZtxO6K5SgvyNaj4CjIZGpK9R/mkwWQRExL9Nzg7sf+
In58ybO0m1rQb9kfeUZgDeEJORkvZ0Y9qQSBhw/UMXQTXBB8pFQnsmGJAD/FdoFZcY2iR9PpFD21
jj5nz/TaWJSVjI4GI4mevLnOXVhR3qLCIaYaeeErpWFB3AtFVMfOGR069ke4zSEa5/ygf8ces5cg
+2OJapi4Sws8iv5fAXlvInxEzZfp9Queb9gMlIeisBQpSeCUwEBnL82fXKDN0xA8I1O9tkeTYKan
qX90k52MeRp02hc07WwlOVyqyTGbwTYWGjIGN7VQrFKi2Qlijg6t81PJtD1JiUNaK67EMSmNvK6C
ApD8G+r1YtGvEptf5gr0oLgvVus3WbjXZm1H5hDrkibOkDJehW5FmGRuGDNTAYQCeEJNTvp8VqmO
YZDINJco8CuCgAMCPUpaOI5P41uT4qAvVO6SS0QPa1FTnU6ACGXPyuI9LCFipkbVPTtJfeSS+jKO
yl1ga7g9mejNILQzvnSTtGNnbWgvpFadKAE4pmE1rKjgmxZHSsV9FU3YgAnpmOib2HYmifHUQVUq
5gnsZXAe9JxQuCI7VeaJzcVJ9E+tVUcXFT8dg/oGSxVmtz/GDC9nRjpgcmbQR8trmpoMnYqdxLnZ
wlxY6y6UY6sksVwwfU//jeLkiOjhhCDsWQ0PsqJigDpzho4p1xnYaoYDoM2Aj29Y7oL8rVdOMnwl
9rModFYt1i56sOC57DRWZ/kf0u5OtejQzt/lTHnLuvq1KaaHNq337mV+WjEe+7Q9tnp5YiN2hhXi
ZK2zYkSqQoehufg2KWDSHA6g2Zx4Vp0EYPBhdRgkFmSh20+BTG1GmSQB61NuXfOEkwslVkNh+pYh
UAuE0qMQyH5fOcdRgdSY8lseWm+6GgWJqTm60r+pv4PKlktiFmGV+3LlyUC6FjsXZbEmK1GpHRPK
VWb177rIu7W6ysyu0uYpCDFJrr/CuimN6nmGkz5hyqxD9saTZMMvhO4FhQzkfFMUu4n0LgFG39rW
YrtmpCNK+s7CoWnFObMk3c+T3s9m8PXN4q3PpCBzRQiCq29mG1ia1HxQWDOTUQ5FDCShN72uln6d
UD5XbkdmyHcDyTzDQ6vV54rfLeNn5vvkuuov0+QvFe0j1odKJUf3nExXR5sXruovbU3QLBpo1zPc
oJJNePgwxMaRzG8W4b0ymP/Te9VJ2hvUoxXNYqfdXh4UT0HYqUbmqDMfP2JKLiV0rGtvKeeniRMO
dDpSPUd9BKdAo8lhmF/135xUPPK2kfyhRpPD3vDcMj/3mSwFLpQk4wRbCo8cW0v5SCXUsqR3QKIy
B+ov5luYCU6+4GRZH0kfnoXQPFHIt/pcMhQEhvjR4Nf/htsiy0Nd4df2UE8k6lbnIDTciGwodDKG
BQZH7iZlqNhjhpsPejwe1OGlGnnu61zhnXUhPn8JFQDv1IAuhzXkWVJc4W8eSKr0EG1j6NOlOV7R
brFa80Fl5nmSWBMqHIbYHdjFMU3LxHNZGHflpzyVqH7V8jVjZ5ybe4GRokHUNOC51vKjh+Y/UOyd
Ud2ySwRvWfKXCqdnNoJOBLZSMhpGYhk6fZf2kCB7yU7ZwWw7GmCjTFwvaZXeFqdW/hUV8S5QU/ET
LmTF5YifW+tfEKhMzM0l4dAmBduMN0qLWJMIhGn0e9X4yuMCza4h6lHQJJXN59bCJ9C5aY7XRyFq
FImBMtKJY0AGai7E6AnZtNc50Q/99IkXoyFNUc6khTVCPrQ0U/gQgg3FedV20QuBl7HS31Ztek2j
fcdoOQTzZUxBLJtOHKoevMlpmM56YgE39tPc4RVymO6uCO4SG9HlvgTLbir1s6pv/oL9Eqn7sf0o
wGtmmCY73oiqTdzBHA4ykhWJMcMuC9kvsEm0yDJZzw50RqwhJs6vbllx/NcOwU5dJygx8p8FbBGn
+EZNH33bMDd2tDbvzNYkqamAP1/8HIRypqEoKYFCbqxixpkTGkupf4Vn5in6Rs4bXS0pucVqV6bV
Sodb4iFAQr/ALqqH17RM7hhLIUnEbNMnbijpEebRM/IaGE5xl/tSUblCNNxD6MJrNADZRuhu9Mu8
ADw3YzcjG8IEgwaRDh4psnOQkyPI5+smmg8Ck9bCS4gmDQHZsXBWfIG7hPESowAeA9t0MsLz3axe
ZTYeyo2CSMH50RDf64iwNruZmZoFkZaqplHdgpoB0owMamlxCBqYEkIKe0iGgRM2JyU0TnJbuk1u
OCiD5/V7nLFgxUWgC0kAl7ei97vAkJSP4FxpAGz1mt42W/AUfGRLREJT2wkKPdnyXqf4eKIjRQYq
kmKdVOKrfPs3piLxYt7IkAG/eFRh2ekKwrfiwuwLYMgfp8488UMRVgMRmEDCk7ugkfXAECp2ag6d
pnmXv2i0LwgSe+nwVuc8sP3WmxfHGlSqMBW4lHUwlJ/ODxpnS8ICxRgwPwgAaSdxO4HdwAFi7SZ4
9ovmCg2Gc4JW0pl8+F7tszf5txWnZ6+/iJJ11WrRy7SPZWOlVm8R09CEQAEpeQ0omLuh5iIsyOHc
+tG6QF19FciHMVHXLNVZNF58FO95JEhIjiN9Z70K3jM5kKzeaxiV6RjcYTiNJmPfYbtYYvbRqVOT
qcvYSLC/y/FiTxq8XdSjuYMEX7vmwg03Dn4IlVlr8FVQ1bJgwuHd9AWwvNQv2AQtb0PLENAwLEhs
CF/IJjWVznmdH4qicqLfCAYTwy7mgsS/aBEl37BKnFOj8mFWb6V1VThJ5uQydM6BMdqqUonHlI23
igu3xdU+VT8pE7iQU6OevDcWvEXuIbVa0LIpOJAFt9MzeJa7Zu7c2gAdt9Nj7TJ18m3u5xfNyF4m
0+ZzUcJrVMi3MqvuYi3ft2dptbXP2XJ+73VaySauz1E9ysZqR25VQOgcWRuoSAFvlkcWRuCVZPaj
Gokzwy0EbK0mzrx8GCM7B4KTGItbsMEWVinSUZpT4rRaWwNXOc4ChsUV1jeTFV2kX4dEYIK3uIen
W3FYhSs8wqsCE6GgO0R688WeSHoodIIU5d8o0u1pkl0dZzGPMmO+DMw1yi2QObeeIP5Lq+c2iUIr
hFGxlohoHWggEZ7VfLZkLmdYZuTaRgYOH3yBc51+K1R46W3oAVtpyQKqX/DcEvoxknH1OhrlcrSQ
N0u5RFlxqXTp1mj1vUiuYQjIs3ld6uIWjuEVuKpYcNrPA2XxAKbbIdXRW5cTRvWPmICbogSZqgTr
ZrKfhqAWv0A9zAmcsmfSHSq2P6kUHcqRkHISQ774V3RgAmTrNVkfSv1vmqhtnKX9IEAYqGKggx47
iCzckZ1aDpIEuwB8MlHZxvwzWbm92bAsyMENGahhYYDGSpWlnaN0yGbyLxOtgvgfi2KzpD4/eIR5
3ESmENBmuLcqa7jXUv1SnaInNve3+NK34anXq3NSCnugyuA4vLEE2mVV53TIz31inCjDPk2naJ13
SYRBXUt3MnsoUeW7t59iRoV1qHtGuh3hd3WRYKQQzvJ0YW3DtftpDtRWwisO2wIgI8Kq6lFGwBGg
AxfwKkEQDLXCRULVr4quY+DvOHnIUCkJgfTCrZs1FwvG3tiS1ALVSVDhqrqCzcG2AqY+UwwkPBG0
3vJMmDya0eShRMJUXmABx+kIMgG0+oqblJaFRG8OK7Y6A8di4Su5deMcc2u4r9SntqYHMN77ubnM
FtRMThGlzDCniyAhRPQGx0cmSbQSUwCbw8BBw2lKj+5wN14O/ENFyF++0kiyYEbdwQhUgx3oOUpg
WcjzQ9WyWoZoAPkID26GklFmsMtUctiQ4xoYpD0ZiBGQ/4hZSWa7sK4k8vODRHdkrxxlTlbemlSO
igD+wK58ppj8yqFQLm0I5eDqxJ2kdXtd+VYYmbjEK1d1OlnNW6985nFzwkt6ihusMXbJ2xLRsGzK
jDYXypcj+CzYQcZuRYbD8mQexcKfefV15Md6xbpj+TR6tUWgro+SXDhL+b4aNI7pu375Iw39jVJK
7MCR+F7ohI7XGm7D1HOdls5sLvuRGE722bf/KmXGVm/5KTzZMh89AYGACjcvYzIYJ4/lVJMZzS0H
kyNi4ohwlPrgF+2ZZ+HAs1C0JHJHxFghSiTGn+kBuqH5l0zMserkkHeJPcOfjCTG2GcLh09Zn2dh
xBSReGEB9iVlzNZt9ql4V43o/E2gcei1MD4qsGWHUyWK53oKL2P8iAV2bZzO53W80GlvMsUi5nLL
MqJ2V7wBp6XrzyadhEHVO3rM1wffGqs7C8WIap5dXwSmtbqGiZY0gBPkE5fJXoDMW+qDbOHY66iA
hDSgzOtJaWWqDNeLNuIT0fAqRwwcGCAIDfvFT62mv6UOTP0clwsBCpUbTUCgiPfltrEBEzwiEakV
AYBUPKCSU3jGYZ2j+oCZpTy3kU6tyUgrB5YVwgwdhKeUxR4i84pFVsMQGmMIXejzSVg7B5kAupLs
pN4pp5aa88Ghd1Gl3GZlwS2ZD8Si8icW/nYYMiXcs3QP54CBZ3UCg2Myu2wvUwU9zqAHaetvYEVV
Nuduxxv0k0wkIpn9wDP9t/ADFYa0S02SheNficpw2aROEileLjm/kLZd41sEoam0CLfKf0XD8gCb
n8hIm5ajM6hNTBoZoeoJ5lv6tVXWFKp6SbBrkNFAx6l2ac1CYZ5UpjINiQ8N/FkLQcTCMjrtWzrd
Esv/LafPJA5vBcFna0xfEc2fRUnn94hDZsLZfrRuYj8+C8N6lF1DsLl5GZJro4qXoQom7WvS5UDd
JvFWHoymduhKdRMKICfl/VWylguHHn3tyTop6l7hjbBW/VOwcAIZwnIyYgY8Y/PSgiHBs2ES+t5I
0jnNxzEE7Y5US1goJ1qN7I7d2SScxrS7yrp4GxFJ4QLbY4vWwIOmZRVEWC7m6KBYXKgPS9NvSvIK
zy4sGXM+RX0mQA+5tUJeYEExIyePvGRcQFByq9xjEMhFW7DIcR9CdJc6mewvwf6P0rwC/0dzGFpU
P3Cu05e0tNAO0kPKFrMsh8CQCU6DJQiJ0YKvb3RXaEs8vKI3pJHfTBSWAS/NUnpVpec0Ek7GMs0S
zldk0pHmHWCyPD9PaxGEJL+G6rbgQql4MenS4IfR7FisPqbfkZD0E+YoMlFqNTc5s+5NSxArt7Hz
EADrLgisavg+RDCC0hkqkuakdecmkBfthWZA6W0E661RrzysPEdHYviWPbBJ/si6ixh+EE1AbBoO
ugJsRcPoqg0EHJgfdJytOs5WE00tKkh7RT4dswFzQks9Kx5ak/1G334MQJb7DRAAYKvES4KFkylv
6lrJq8XIQh0TX+wVT9dMGzHoc0xKe24UarAoh2OHUcd/FHVzv5Do34wEFlNtiK8FWrxxzeUTMw4Z
4OPqmiyW5hE6syTZ7NvPZU2zxxdQ61FI/Ygo4RiZuABTe5Q3Qyu8w1hl9AzWmIDdCuVMYfqojaR4
TPCMWo4CkKIRgB1mshDBSMLsIWrzq8Th3gpBwRDdSyHNtWTjswCVikjjI8NxrPchPhYW86SzRS3b
T7hqSrgEfXKaDY4uKkWrKmaCq8hokv/JXiwgbz6yxAxU+lXYOGCNkihOCRuMxmmQaXV4WXQuW1nf
c98Sgs/2maZvCfCaMy4mVbaJTGgWGhS4QN9AK0Tvk0xJgjFTO+P1n7p8SAbfTXW8+THjHeAQsqAQ
2DX3cvk2CVsFaXY0iECSbFLsTBZtPj2WWBySus0+wWmgqZbMU0lmSyN+h4wXR2A/BBhf1T/9cO+y
9JgmC4+jRzG8SnzjuyxItixWl9FoODvkL5ZKHU34jpTpnI3iavUOf6xi8pXpNXTpCHre4Ir5byib
tyoLFiCwDKV4bfm/pEztMCFP4upYTSRT9yUCel3hwWwiyvLYng9JrjCEts7cmkv6EOCYazxxx+bD
bQBCaOtBguorbXhzs8fjIdoFAZKBn1X+uz1OQpC0/EYjTTbPzqAtgQgPaZ4eeP23vP3A9CvnciDC
y9foG8peUbiWwwbpJMYkM7WjjtLFueBOZY4VYAQ4/Kv2LCB4lPihVEgn+lwHEgP9QRGOBfcpFy9t
LpRgNMRtm41Fx/UU5r+CzCP6l3HiRiSd/la1cUZuOgt5ckol5vpAruTEydsat7yyV6NisxkGq3SS
Zgk63ymnOX47SO9JVi0Ss6zytWIZyvg0qGsxGI6lZ9WwbjOGTDDMrDsisMCtl6ifyD7K/n2mLRZG
uJAyYcEw1VIqM7ppcskJWLAcQH72N8IQoIHtZBPSKgJ0fjAvEW65G+c0r/yBcUOcKNm1OgLhReIM
atEgv7W6KBxlThWXc0GTVxNpdIAqx+TNrFPyKOsh+jOFnlr+nQGrr4KfQybb5o5hYEhv1W/a72Ih
Q+jm2tnuKv3cAFpMKfuhwSiq7UI7d+9QpIBB3lU6RiN6uDRHwk5YptxADKiVK0Jw2rLPOXb0MEdU
fCxGBmFBd6PvdOu3qHVuSIoN6TwSCPFnfseBnsf71ughoIJ94t3crn0IHwKPXf7YF4dYOL1mclj/
Evp1E64zIr9QVBhWdIubPDZVs3u0A+FKcqd2WHys5gkTP47BdSKk4kHrF0U8hE7NX0c0efb/+hq7
denEXjT5MmMMLDizatfCG9swXCxL48l4bxJ9F7T1S+ot1KA8Hml+M3s7xW8g+0A7zYA7kgZm0y7K
8wQGewaR3jtpIJlgUDgbUxhAqR1FvhRw9w+Ysqr83UfOY6SKY3zNeqdlovJp6O8pqF4ORF4qf+T5
sUH0x9RTPK3BrZuTpBsBDyH9XaWn5xFFI4mDk8SZxaBTjyJ1kMlZ5IWiDeUX+5oZ5Om/svqWZqeo
D9KIfaLmAEQRblg/DazaEXPo+k/d57gxdpOLjEwj/YeF7rS8t8pz81+n8FL8mdZOGBgKFj0gqMHK
NaRox6WiCm16b3vTxe8FaYwyNQLIIQg9bBaj9QirpzX2qGFU7j4G1TPZHpdHA/UAw8riZNYVp7tx
aMIAeKA6gEIMVmgRfNk4PTT42fg72O6PKAJrsERumf/mNr5ulYe4QOlUf5aN1xolh09aepPqn8K6
ptXfdxlQvnXOkjxIUy2oBifOtGCgll3+wXfT+VTrulibHSw/sxPT+KIMmOftVfUbthRi9FKw/LUl
DfPmcao42r3NJg0++hFnlCg5SexSY3PRrasqv9GdoR0jLTtojOsrI7yJ8Utn2ZaIqm6nuE8G+Iyz
dJ8YidRzEPE3tDGw8GZlnETH6iIxKktPLMdreJt4J1hqpR2tU+Q/1zP/SMXup6PVY+z/AEI7MJ0M
w9Wpe8NZ+ertcu3MnQbhLyMnc906C9azCi18il+sZb+y6xH4tJr1dmsW3cshLA8Eg4EOgAEHG7/j
tLwTNySh8W0qfxMMmwR2wCI5cIJdA/xQKX1KG9qP0NXCR6sy5xGY8/D4/lBYQhfQk8rL2CjI9lTQ
pL2bZo+J9KHFs5z/iZ9Ko+JczaqTmmmnus7POpsi8VX/ySdXyouDjgt4kDksvTOVYX5PYEPVAzOJ
j/oPWbAlbQPqyI+lycbIlkGd4Q0A0ulinBXCW5N+iWB7C1T7lXnzrGo+aWYfvy+5uQdiyMyBiO1q
RA9iR70YqV/hq6wu4dxgDtKO4cRNBju5P5T0Bcny26LVu3ztdxDo7UbMnLC5LxlrZgiH+71RaWQ1
ZpDHjN/EG/MpOitOGUwD0joE51LKbVNekvrds6fTVPKfRB7Lod8pOQNSboYRCl7GRrBxFfo0FZiK
CJ4YrndJTMkhdqbIIswg0ciW4pd10W+1b+ZaHkADT/uq2RJRA+3zHmG7YqFpGupOOlewbjos4bL9
rtl0w6HrussQeepgY/kLGgLYQFGsalsTnqnCHr41XXFWrvWvpWOb2Ke/MY4RNt7Zh1TGwTj9KIt4
EWbxxMTikvI2VediYk8SJQH6Tv9HrmLf1k9QnxnQDPta3JLP3FEawyyYchAmuCIIo0E6cQrzN+9+
YyA5FhyAiZU6V4Ej0Xs6ufGv3OyHWae4EOWJ7WIKhSIjvYYpECK2cR4Z1dpNf7ViLMTyn5ZMtFAc
xlR5AXp2kyzKOvzwadFB3JTXhgRcZf1jRDPUE4nGEof7DvhnbpnceeZhXFBcRgWT7kE+CG/iEtOE
+yUv25gw3KmttheM9iDdsy5INiY/O7CGW2XZxxE9e3x6GqQxtkyzmtD4yBA+r4FxMkVeVNdCZzIh
ye6stbs0hnSZcaoC6rn0CEeGwEvN6ktb4wKvqW+C8lQUDnTTxhVSlZFz9k7V2Hs+xR8SErRMvGB6
H5Tkfe18to7DyuOGJIN7ErH0VMTiN3+FHD1y3NbqWHpmQkYtct9lnPkxN3yH6yefBaD79O3wZCWF
jaKB7MdxDYd/xc/Mhcrz4Ftb43NJ9gztc4g3OJYjVT+dr3QUC+Dv4g+jHMDUZEo0+APbVFMgaNBO
Jx6bGC+fHeHBzcQW0lyobZwHSpStEJsAGk35d1AGvGdOBgRlWHqnkv4JbFBkLMJUk194qzx65Ol1
Qc8Gz8AHhLyq25J4XwR6PnGQFuR89AcobUBuC4dv+ZcQkWTjtsTbwAIMSSr9yuH+JVUgFAzIDwtd
UcYBQ1yhw2IoEYp1u5y+OkC3C3uaekS6B5iVkyNPtLuxhi/KeqiUf1LLOUVj7kwuXzLfRz6KbSHE
/xS7vMxcOg/Mmhm7qqVw0PH4FDEQRXryIDWZlEurjmBemoI5IPp7MuzGUn7Jp/ahoCqYyk6hKBRP
sYGfuGjlw6Kc1lUIlhCDR/sssDRFYxtUnJfU+DQLUPkLUn4RificONf0nbGp4eizt2p0htxLzPQo
lvZ0aqsFK5JymeTcm8racfpopsdzOJZZicdDxTNkBYVE6M+AWINHirTzLmFepm/EWI1YOvMy6y3S
sOKI+l7V1QN/Ws+bgwIH0J2riq6qw7oMXjDVm6nMGzN7MKjEaLq7VX5b1PjmRupCQyRkzSyP9Fk6
m3DPLxD9JawhKNJ5YXdIUVHRH+B37wqkTEGxsLa3foLXccZNI9AZmWQyBd/Rvj23IvZb42tKQH4R
fxok0h0GhEz6O80vIxkfcSU8OaRsmTwKn8zopEMDmvCR4WeAzpLS5FDhWKypLbpa+XEu4EKN9MM1
J1bePITea6IuoK5lCh5VIgNYhWKp2TUTrdAN5vfBn6k7Tv2p1jH70nYZmY4oNUF9tvT2YmXrRZz/
iuTWMn5FD3FN2ecRFVznE0OQJRnuZpjfQ555Ep6T8VQmHW1JHl3G6Q/taV0fg4M+siNeJOCucXPo
X8cseWQMIxWsQyjjc5TdhU8r2ndgkxWAppKAiTt7KlFA56MR7xmz+ErMY1R6xfn2pvBGWRu+pI0+
Wn5PiQuVE8+ktkQk3oaoxCS1nGg3k8hy4tXpqS+z1Yxpn7YXaTm1Sgiqmoe93AYtYO8maDCZJURF
MvM0ZjE1pBQ6rceQgk0Ed8i/xRn5fy92j2o2eDLW+7z+Y4zZhTpe7LIlIo+Ys0vLhZP5UmaQ+9bo
BNwJbMr2WiHj7MR8uK9MX5MmeW7kFnA1G3U3KjMk3eh/6m6ryRRRAe1Nehs1EweMaNMKR7jgkOXJ
U4v+Zo11jPJzyWK9YsLESTZ0+wZUmoTY0Iv+fVL2JouRdNQqUJjM8kxV3Tf/cXRey25qWRT9oUsV
ObwCEkJCWSe+UPaxTc6Zr+9BP3TdrhuObQn2XmHOMSMshNIvvTEemijcprhyQ4jk1Sn7ndcKnusj
/Nf1d9HGR8OsCGmgw2883JmA8W2RzUuVXPXLauyIQ1PViJGWtF/Ck5QO/pLjSgSIz1VbwKvKq30c
zT5OvoMqH2TlIKqAwyFrxhhMrfA8g7/m3zERhnPbVdYXyR0xmjb2nPIrrR9JBMjLNN/7pv8QV2Sw
H13GoQTRYoFoEaeLJ2oYBeQW2hnVS5h4JpTfUbtZMl+JFPPiIMnFZhr+jYzwPCxGEJnaiUs7hkpv
ElalvwnJLvrQY1hC07dGY620ACPdoUxuwCUz/QB03ER18oiUA+ZWGgUThtPF0GRfe4nk3xUMPYpy
PRH8wvZXr7e+1p0RDGHExazHvKSR7RYwpxL7RnVfHhniOULK0DGPMj4lsKjYfxTw27KblPhnQKca
oP8rfxU84I9kdyyEny+06CJzlg2kKAm+othziTb61p100CMxh9YqsLIgYg4aSJdKbsIItKh1JHTI
8XdLogbRUp/k1W7xNn6Q2GHClyRTF9jlmbsuL50pPMVvMc5MeXmo5PB1aFlKprkmmEsqzJht7eNP
0bK7QmQvtA2O9MRZ0QUo8jPFbKWIgSSIp4wPrJmcfh4dKVfxl9yEKXIsrB9l4ioiGnWafVayGutN
zoiQd45bJTP3XMadyi659RD+E/Ma8i09B3aRRnJrKIMU8z03pTOwmWwCqJhuOiBwd8aulZ8CKWTJ
bzUliyyXnFTaY80/TLPl4TiT/HlLxe5Q90kBCTIRsMCkBug9/wgd62Fteo8sCdXXbdvksHsea/58
MQbuiCqS0bm67+Yrr9JiTOS0abaVZ6416d44655u4BNCR9SovTNkofMf1YMKUrUTQbPsoL7qFXiq
CpY5x8s+byR3KWFBk3CmAqETL+WCK89y4i9C0UIL6qcTg/uWpIaULKwwG4sRDwTvX95sUnYiP7sv
01JtxRWS8mQpamDg3G6TmJKl3fcGNYrQunV5bpa7itbZDXNpJzQAGMrTRFCa2iQH3UMhwP7JE2sn
Vn9gfkrWvNPxXozkutc9u0QFc2A0c+yo+7VnLdUk3hye9XWrD/rPxBA/h3j6bKRzccG5Brmjcsna
E+QLigBSlLWIWC1N8IeUpalxVKmt8zZHsFMf1Mxe2UiBDR0OSK2ML/ZjgSCQEzoHMX8Zl+HEWvBo
qMmxUq4Cjx3bRzVbkUWSmmo6Zpcwj6U4rqfDjEInRd0/ODp/R2ROFmEVs9fhzlyuHV4EuLMam2t/
7v6yI4EMxTTmSkHWQg8q3nAXCNOvBXPhAn8J6dSMtJyoylW4yhjO7azr/TFed3TvEUmYzPSAf2qo
6lfGeKH0N6cGgmWPQ2YIAKtGtixEpyWeTyvjRdoqYnevOgPkLvoVEUCJ37qWBaLk6J9HBtN0Uvwa
+vjQ6eSWqL3lZnWfradZWJdl2UPIT2WEOGeDxBkcd2Xn5UZ3T/GLmZDqsrV/lsKNAumo/lBA9iZo
0P0K2IugvJ7pMvVnKPdwWepAFIRAgOQJQP+/bJlDfUzSxTfGzldhVUiXqtAvBaO5jNNlHfrjWGNN
VvloDR1ZA0R02BTMvwKhT08TohpToNGJeiB/HxnejRyZA5cjK/wlMJuM6HZkDb32qIlrNOAlKNn0
t9YlULqkheeDMDur1kAkTIkKl1FZLfzIkgWt0U6xbZkh7kRI/DmFmm0lA7YO69DMTDhbETcE49Q0
hf3XISSRjgsUCM5biXziHiqXINhtvULjiggdkC9Gf1m70DdD6Qx6PWA/zUNZwzExCr/hriuhdZCK
ZZBTAkseHvv3wu1l6GnQmqjV5KvF+F6FgTQTBglX3BFwmzXAospNZCGiDed4RWO8Gak62DwwJDCe
TAbNtnan/9MUkP1adGwM3ZdD0RdU6ssi8WelcWp2V4VQHiZM1xru2Qy69sjUYGzcWhSPUzRRxzqN
LnNFxRRI9qKoT7UE91OweVD/atVVQUmBihsnb8K+pe/nPVofk/i4ocbIh9RzbQ8pFicr4itDbFSo
n3yVfMJsoFMEtwUpCZdNZChEqJe4rkgkdjQJIKUwIVSjjUTNY7DLbiDuynTzG8seUWCudvZEJdIV
+TlD3Ve/WmYMDS+AXrKsYHmGDyTcFlHmtEOZwyHMmFJSAZyNEnLwFLl6v8uFvSJmQcQBNaFNqcXm
YlbNNVTGswwadhnQn6JjyaX3REBj9E8h6Qaocj7E7sj0nT6bnUA4xJcZQeQcEeRCPAGs+LyDDhnt
TGz5TPNvaliRGtdVia0u5OaEdhbzi+XpSwqPYDC1Jt6vUnoImf1U45sJIs0EwVLzYWr8yaGzOKPR
nzO4EczvE/rKMmIXQmadxEDCpEGW6x+tjxmNS4E4vi29YUfW4E9Jf8sjDzGbse2i7iukbmHWj2sD
W/1bS3BT4y2qCRzMYd/EPXkxVOYsyfL0e+gHB1VnzrHQZc9us/wsTLfJ52IMtP1DNsNXwMwpfVsz
/pJmGYP3ei5mHQ7vXxKCO/GMfYAUVChc7PXi6mvdvDsGUTAs6XImfjER3MJyjPAmIFI00CsmqXys
CL3UNW0vyhCzWJtV2r6KUbcSXKbQWeubbwfy4PLDRt1f01MOI9AaebcWkGij1zEvvtaTL7AfH9iP
6ysEErXzyRnGcZV4IJdADjKZZ8PDOr8kRQeQPCXA3TS0WwnZt57za2++L1RPbYqoykLFmal3w58X
49kmEvzP9F6DLOkgOWIdpqyyW0jHps5uz9RckdpuKHiyq81SgNgGV7BJEljO0PyQ/GNNTEzdhA6N
pTxStTt2Qibds5snsI+h/6w92F0MY1gygHStuzUlGkBPKHlfGvkn+fpZphLQ6fRUjwdMQl4hcinE
wJ16OifuKkHHVpIQH115fXXXtdJmWUGtPLEmnNRPLcMVkXeexYUbMTQrBwbkHPUr4DgElIguDkA+
2bJ05BEQQE1hvRPLMDC7oB8Ut7ToMFAihyyD3ERNbtYg3ps0eo4LY+y08mpQUXEw5ZDF9Qs5AV4Z
6/xGykNTNXZmAkzBtwBtQaK5TddvyRQdrP0ptFC0yZYEk/QREiCoYBC0alI75lOdQ8xqPZRZidSc
gALon9BdTxawgkbQTwYhcr3yYsNJMZhxbmnHrxlts1B2djm0jpW3OJx3PXp3Y/MYlPkhweijypjL
1OelfW9F+uTpV9w/0lg+dpWts5PNiCmLpupaF260yp5Q7IYKvQbNZ78g+3TVHBSI6irtHocxMeds
57B6N4x0+9lbYPXG9VsXeYG4TfKHMylgO5leYNDUs4lnGWY7y+bklD50vXzUrXQ3/pWmxXxs8S1m
g6Ay3lksZtk3ZxUSObdq62fMn6iAu7b2gYHIy1yvEBFC7QeoAGeLUuyQMmI5QsLTc6Dckyg6ywyJ
rV/jxGO5j9LOS1vbJgcV6brFE2nic+MIaHrqMNtKP2MSJPChhQQ+ZJONwCVYDcZCg2ewjFwS8u2p
+SWcnoUPwrcsbyIDCw35ErM79cnrQmP6Kb/MST78VJ89UseO0XcScL2Dp6A5v5XtSaUEM6bJw7Ru
sNTsWAekI2ridm9YxHwDqWBJUcFIrxE5oMJe2C3+XnELmjM/5lpzAcxHlAvtgsCt9dHCYTHV9d8Z
gu+wR+/xSgzrKP/MUnHsJqTbhXbcPrWlolIrmDWWXilW4MDApAvnBJBzK6eeiN457nBQFM+Gv2VM
qMSWmneWm07Lt0KMug9BoGnZanMP13oXVV/QLofwHPXW2yhqrAP8SDhaRBmrU4E3QcdbMEPrYmfA
t8VOpOyznYUydmS/H0ntri7/WtkzfQdioRoo6hMI1tndGgVbLmZPxgBopsXhPyOGYlAANfGlQ+OF
TXXLyu4WmeTN6qttqt9TNnhmP7o4JNmeYeIaNuXP1htDuoutY2oEDBIae2TLXfAzQH0VKnIN/Ajf
ivdfqiL6W0NEb3byJtA0q1+suw1BOiTn6E0f73WDVGH4hyAMucZ2r7B/5foFv7UUuGsSt243ne3W
Hu8yC5x3sjcAl/O0eONRhH/3gO1x6+nBQ2Iw0MpD5as08kv3JVJU8tzqcYfQE5i1BwcuJ4ROLa3A
2Mk3Dd9zgZwCQadMvwzDaYf+u6bH1QMiemKSb/BAwFJIAL34PLPSyuYQqz4Ej1zmfaCZmIh5aW3G
C5jUHIWRblHNR53pzhy6ccmOZH3EYvGociToRnxvmIL1HAESr9Kx/8giaiZnZBUeDmj0QukwEuNX
c3aTPu0BnCNrj4ps5ISuiRGD+Sq/mdlyTM79hzD/IMmIZ1TqHYb7/Qhndi+SmoFMaxKqYGjVU/jq
6QR6Kj9vhUuTlL84/x+C0+AblzVHJW/DWGMOP8KF3BjoUNWrXIpYbegWkEcrRP8adPIK3/OIojfE
YxzSuk8TGH8wcZmAYAR50YdQEH1pFGjUmEV9ow2usi6IQqpprGc6qK7B77PMfyhp5kurcYirFR9V
fbBEbCPhjM2FGQQbJxmwGn8UZNdIaHkZ7VTj/VI0XyTvBK8ha/OhYutDQoWEmiHCVR7vkdexvEgK
X4Gzjt6XJzGEEp8vgjcr40GO0UvfM0SuIys6tkJNBa0o20Ux9Tfy7utACnFG91rEFUDs6UYKJ9C1
jrGXmGJ6UfND+BU/JwT3xvoY9DF46JOzigXe3vAY5cvR6BDMO9yLfNTH0dqCeOODjrCtOyRQQ4PR
NJmy2mjEJyYj+jLuxdtQ4kLvCU4TqD5J4oYcGiHqKF0O0YVoTKFngQrFjpLTyQYofQbVNA83Rvcq
4zdmt5Vr3rJmvPwVFIXgZsecRexQrafeQAKQiZGxthck4idJxKjRxYxsRLH2R2VzrilfKS5lSTjz
ecn+pEAlHwA7o8sASn2eEjLugNIhVeqHQ7vsetrO6j2FPz12FxWGfVYy/ogdWSIfbRc+9YppUS3S
cbo6blceN7y5cHdoJQZTcSP+Gsbf7Uy5wL4zflsJHcG9skS8BDBNgroi45q8UN3PRdt4eBmWhZVn
Iyb6BGxDd1aIocBNf+m0/Equ+xXVPNLAEJVGCbaIAKz0liXd0eSLqmvEDCKTePOk1fMpHjdXOXhz
ND+g63xtL6uqm2PUBR/mq4xSjRoTmr+wDzPcmOp7Zue6xjxE5yW89YqTUuBmoTuq5L6jZ4PhXM0/
qUKdghoSKbGgCjf1/9HXtp5cjUoBCeBupPq1+ZZpBpd6xp3G1Jw50LQ8+i0/BDVkB0lURkn7EobD
0p6IGZvq2ImTdy7Po1LumbZsbgFihFTmTZXilwWVH12dFL9nPWlPk3xSLMmpkNaIXAmZmqJAq7HJ
wq5azwtAxoEoxYrMKo0mKfxOrV8ZFdICgc0L45K8ymduRJfhtwz7r+usU7c+kiE89D2zQJWEGjwj
MYMMxSRHziJTgvlodxpjns5Ucc2BkwU1TKl+COH0SD1NE24NY/sZ9eKAPnQe+a8Hf2iBy2gziD7E
Ea375z0Z/2Ajt+PqLU/YqNly6+wLqEYGtWhnUG3up9XyTi0ATgveaV480ogfg93eCHLugVVA9b1U
jmBcp0rfpidS/d0mp5VXTPqCesQ48vskJTe9RFKLTrQf7xM9cSXgKiBGYP7qgfXK7Hx4uOBvK7W4
13AfNCosJs5HpXoTl+ZRke6o/ImJx/w9qp07zNqzGyYnd0bknJL1bi3IUQA9Z71utyu2TK5DBYdo
JR0JSGrqlZ0OHn5JQLQ2vYfxXgsf3alhoKmpsIYqZ4pjTIgZYQVfpRxdOqrAeXzpI+jJLLupPCF0
CtIXo+xVflII2anyMZa/NoygWvuGZR7GFQZKC2rc78Ddbhra1mqcSv0ugPVNIpXtfJw5BeSHxeBj
aIBlIOoxYObO1P/j2Dkih1XFrnjs3ZDbsFN4/0GBxsWGUlxcZZtwTep3Ooy2rB1bRl/knlCmORG/
TYNDHVlQDfh3BVlRvSkd1CdmlEybvJ7vQdUZAlkYgSh7VWOvMq90LT3YHDYicwYauexjpdlZyvQk
53RKga5u2x0KGTiqW4IGtkAZOR2Zw0mCi4+2MYyc9WvWBbcUKHtvs/CzRSKtS8X+g72d08fvla7s
e6SLknkGOy+Su1SkB4G3IlbwUN+VfHGZ1KGv21mq5Sqcu2QBVajzxM7NjYykU5Gt920Y3nuYu8Ao
33WkTkTBahBlZ0lBk8rQVD7ql6TdAGu5T8ZFLe0RMEMkhsI+ktmrvVJEzFF3khSSd4mF3I3hX1wQ
dOmPlFE2g/AhLvhF9pLIbOU5cEKvIzpHE3mFiyItMV9W3Z5ky4Wu0ihA/6RfKcE3Ynvi25oY52iC
7kDkl0oUWj95dLTgrkSFGiDZQkT6h9GRUwEXyQcY5HqDP1UAKmpgn35ZyU9Ddl5HaId8CacfYaNa
i3atMJ8hvYXGMW1HzggKgWqmr+Z7KqHbxT+i2Z25y432WiMWJXcCQgS+gvHohTR+GaKfyAX44ESC
wvGK2rYL+B4hoLNvpjOeuAci2qWIQCzQt3qILT921fib2i6k8/amW0YYkvKtovZdUfviHrj9pzGu
jQi8JYyO+qaeoRbW3grS2IJTXoEkWdHyLxVzJcBmUPGCkEzyUQ5qhUgeMTkNVXfqs/nEMb4mxDn8
1S0RIVq2b1tkPg1JhCceWiJPtGKh2Ii9/3JsxsYQreUx/FqJo+rJghtP2ObiP7ZPRNNZqNWg/Z32
hp/Bj66tghkEWxvEPfizsFjUNR1dz7z6FcUl9Cr7XabwINhg0p15sPOWm4b0AwvmVxetO77eHRPe
fZqxPHLiHCMC/YWgIPxfydJl6KvrTEVCLQhp/9eDYhUHWZWYvhReAtW5QTirdF9LHO17qtJhNlyr
tYFL9M3ZZHQ14UktgVys2rL12K76I//UKvt5pyB8huyuc2tUGJzLc00/kdsJRuwSGXTq/LeIBrvU
pTF9cKQI0/G8x+9Fv/0cwAUDjAz1M8XF853OIHLrY1nrVKOX3oB05Zbo7kg9gqDj9GRY9tomlHQE
BUMNEr4eNCOJX2biFnWgh4CjKxLmp9ybf8d7K4mubdte1QL+UIj6rR4vOi++GKQiNQ6hkSN6S2oc
py91IhK5OfXpZM4xuVfTRdsAJDSryhVNq3qLSus+NuqjrDY1r2HXgco51GbRuVu/zQbrAEwc0xNg
Duv8Lf1c8VxU8OPyIyctGUD/B1lZN9wUj5WhtBjpVy1nX7xoBFLjqihOWrBfBmq5o8KEWXKVgjEY
s67eN6vi+BI5idpdOfZOHgcdZOBxhk10H6eb9bt9znrvWnt69ptYwBvJKPVxlJYt62yV4q/GCDCh
iiUkJ6bmtipvLhDqEyg8JCyZSBGtNYq02e2Ndaeq2qOdklfbx29V5DDQ83RLY7Jueau+/a+AGbpR
NKNDMmIzzNBkkxm/ftbpEPjIw1FAqfGB6aTX6JonphcSxN1cdUSysSZy01D9KZDH/k24xcqgFfa0
C/ipkXO2VBky2g5IK8PwK5bfrZbMy8TWvwc9Z9a5baVxsT9DPF14NXEa0H8slJ0CIzPZtZCqdBxc
MhacObsiYl3re44uZtR/43n066I9bgU39tGGkIh5JJZGqUjvUum6WOZUKOnzksBGH+SlPvZvi/zC
GCNLr9TXEJyNqy0jWu+XS7bsZq25bySeEtpPSR5mPD+l9RaCqfgp0KQTL9EtKQ7GlUqxI9BLT3yS
CZiReCEjAil39O85mQ8KXTVq0dqMfYnBIEN4f1RIdsKqVrDFQDG5a9EqtajxQj64VTE8SK2HAjN9
iHHaNEf0EMyAnDF+RBb0SF65iHUFFCcVArdxWOHDxw8loyqOsV408COr7qrq0vVT+uHPyQrHDlEx
isfyxyxuIqdMX88cCAwdZoicIGkGM6gRKy7GeinRAcqEa6jedFxUPBz3qB1PMAccaHIc0LwT0XBO
frWUPZV8lIr8eIbP7AzgJ0vJZN4UrPne0Bluy+4EAmiwXBpQAa3I2Jz4WFWudWoPnSu5ODF5FujE
C/IQlVh0R2q3/FNAxR/Sw+Ot2/eNtedh6FEe9iwFtmknftSxfMjC+tTvTICTdQrMO6P7oOxDr5O/
on49Y86LYSQn6bNWzYdcLQ/9n6vLLz4rJfsW5S/cm/mGmpe1PRh4jQL2irkcAXLxbyVEgeRFU19Q
WziVHJ8lLKwwnoguZwIxGYyqgDONfIPST/Se8v///2SHpPFpATuqs45GVAUfU8kY8Bmbvc5GP70M
+b1uKWnofwAPTUn0pv0o/VFWtkji9EgcvdHuWtiLC2sGJuFFSX4ppWiCIKEpjwtlaqoC/Jj82for
0NvU3XVARjLCEmsFzxiQg+G+Y4tNAKW42Xo+s+Z3wYVXoiHHFstoUnoCH9RMw8cFfRqOmQk4oRBP
3BG4J5TqjhTXXUIgmYvdWsUl1HC2Q8PhDVb6k8GIf/6UoWaBsHFKawjGXAuiJj+LCx1q9KZm0ZsE
qFEjAquRYL0vT0MBNsaqn5cswh2/jA6/z0qPIDiy/DfR+rJ2+FOXgMUThGSQ0WhkBMMia2bbcp2n
SGJ3yFdP8jb5qZlenfKuDQQUwCzbCPFjw+5owLFqi7oLCeamIGZTV96WpEfWDCyzvOY1FH6qQhy+
rXmtlsNkjZxSp1rFZFt4LRCtmiFBhXO1CMX9ckxxtaoyuR8IAvm6OWeiEUFptzPRBUPehcOH0rrE
bFvZncRu6xmHhr+y/MJlyVEl/s6Wn4Ex3J86vQEaaNfPZMV6Cj51Btb6gzgIGRNxdNd21B75m7Fq
JHUN5zXFEU8VjJyklAiFYxzP5ziTdSa0vMARzknUwxgbiGhAEtMp9X0xhmv0m/imQWoduRv2RGgy
CLCUm0lRFaW8UFRUMRgoSn9mpljIE6ad6FvRUOF7VEfmsZgs2r2YcfTKf5btYYZcdIgyJ552q6o4
eUbGAVu8c7wT5cwF/WKXa3aZJ9CuOyRUuSTuk/AOQVp2iNzkWbp1U+w36OBlE2rUz8xhlIjGdSVg
rmTSLUKNuXQTSNR3ebnQ+vl6SMhZrt1ZCoViidbL13hZKg5DiUV8txJNX2ovoQs+KhxkmMMi01/M
t4ndRMgGVH9Gr8xkQ5dC16gW2/z/CfqeKO96LT9zBqkty62EkbsgvMql8iIov03sdpJyisUDIksL
r0E+eemvXjyPTLMXgwvOwVVs59PbIMMe0dipMiRU3hnS67iLEQ1OJ4FRKoLoTrgKvBO5ru1VOHSJ
kCCz/pNxz+bRh1C/U4Keqtg1KDORa584FfZa/Qd2MxpeVGnGcpIAlcNCPRVpeISQb5zSSbGt0Ng1
qqPg9BRaPirkts1wlaZfVqy8a73xVk0TUM3i1PnEKdly7PYDXOxseDSvmbjZYgBfOsWvlnEGsYTu
1K0+7GQ2+qMvrgifLyFV24SPmSvKFkX0u59Tw2Poay1xe6AaFoID+TFOB7ZkmpXjZHqT/I8oQgbU
Xj+5m9jWuvLJcty17krSu+aEYxsodciVgi7B4WV/SrAY2nesWnXjiP1kTwhy5SOp13ai/i2FXdT5
gIoBuSpIarPXBnFtNWgG9kSJVbToO+kNWs3X/o0q2dH8S8K9k3DsimeNrcwivrPCEc3xDfjpW786
yr8eXnQKEwoClqg2Z2CVwRThtSOxT78aeP7MLYXOVZ+kq6wpgRflbUQhHxPXgiMNSbeBf1EB0JeD
iVhRjXBkEYJSAuPD1soESs4oLymTB7BOGirDfx8gq9IZmXef7KBhVCRpnvDlB6L0rIvyWB/06dPE
9SLrbyI5rfLUXOoaIwFmykze65ArFfELXVqCWbBzOyBCH0pFpvAV1Bm1KJ169pTYhn1FYFvgMopa
vIcRyxe+F/9AZ9jN9GKi9Rish0ZtTR8znWStPdacoE2EZwAl1IoxEU4AoWafOs3ZgnIsjJ2Js0LK
90PPYFY8xhKJQEiyE2Xdl2iS0oxtJ67iNIgQ6NBrVATTTOxbVRTxEu75GA6HjnW+GTiUYDBFgHxo
INpfXYQ7qzoxMqPToLi/bZuwiMngjERDWzu/RjLDpQYMI6crplVVtepoMcWgo0yH0I4FNtF8mo3M
eoSBm4cjy6hN1ujQu1WaONxkJlRV0eNh389UbnXxN8RhWXXEhXOpD6mH+tQDCqUYnTPIf1PrGaMu
QUIdc0eP1gqMaVcMgiuX+odCoNA2rY52kv6pxDClW/M8djl3C2OjlHAAVjadqJFjrwV5IQZmOgaV
EiPaudQ6n9G6U5SKbf0EVKHzoaQLNKEV8GBWs5zOhA9FpuWam1+QgUg/5we1hVIZD97Uc+pnBY41
AGUU60u3a1i9jyFIP4A7I0svLarRL+LasEfWa5FG0jC3j8KZVjBM7Wq2SiwphQyAx4D3XXG2oeOp
XraVWXXI0Mcr3Y31A0rY56xwQijrTUPqr1Zy0HPuUAD10ZGc2psh9Q8Fg9QsfcHyAAn8p1+WQ0Wr
ORKxsIBsq81zof+YAn6fmfEjcmSlRtuCWU9Zi2AWi6CS4qBKjJO5oF8rPRHtlWooR0P8FoY0GCCn
Gc2ZEV2QEUGBJczYpFOmGyHInuQYiAEy1wSdJqIS6SfF7GmaQHNk8hMT1Aj97/+WTF/jyVwsP38m
8XLAUkE6th83654IgR7UWrTmZIigGEuOuiTy+pFhJ/sNKztyMSZUpUbW7UUmrXNl7ibGGwJZUwNS
xEH+WNm6IamCtP/PSnQHYjQDd1YZA0bHUc9Bnc82UJ2dnvJ8M35h+CO1J4kv2fh/RUaMybZgCH6G
KD4q/SHSSdthyW7q922mK80xQtWDKeLMJWaQEZIkX+b8gVFiYFnxO0zXQ2VIh5LQlHRkMlVSK5w2
d7y7DS9TBkz9KHpZvImdRcTKTtJL+wgbirLWnmmiVT1X5pNI3z2ebYVJXsEhlf2WWM8nTNzmuCNW
nV/V10oNBTTWeSZqRWOy1weBwIu2gDAlREwmWDM0n2XAiV3Eu3rJX2N9m7v8HIfxOZ445Esx6Nfd
ZCHUd+lL3bwbXn1lOc1YYN1ubIHYXYsvdwJtsfBs+BXnw3/l2MVRGJaWT4O5173aejOKoF3JHeaf
ClOWaKlOfTiVpseiTWTomiQ/CBWpYmGlgRvIaBbJLW9GrBmMDtGJMJUEWHoVFJwWRJvkKjLXq5ZJ
GFN23JMRnE2qr0bch2u177Wj2qlQazuf7Gc81pLf/IyT4o+ScFoRX/bDaodMh7XQ7r4SAbo5aK0J
J0yOiIzchU8MVnXHhpUoL5QxUkpIFfAgnTGhnY3WFQFKlxtvySVRl5e8hXe8SZ9R3Z0I29BAnGXk
ubV8OwbolAhQ1mgKMInQHRsuLemiLC+zUF7irD4TbrLpxaw2wc7VKUHERr6rsvf1k7kmoBTDS1SB
IyQ5pK+h7b/mqPgSWF/D/+98CaOfGireN9qtl8xVe1D/Cen0rv/riJOJ0SJAPOl1UJwQ2yzwS9Sn
JA1CTl+hb9clPt8uO0n7eP1/i589BlTDy3FgIjAXvZcf6UEjp9g76crs3DZn3WbDjcNX8vEhXrF3
eOqa2DAZ7lDE5VK+CdV0T5ojowAPT0HcstAFLFGjWa/zi3iAjJQ0fn6P6ixIMiloz6JtZbpLkG7E
faeoIiQ2MnzYxImn/DvrUKJLy7n2UqQsCHkV7azU+JQT4Rxdo2uInNwCwzAmISCut436xe93LbQ9
CnENccpCydkvvgKaGmaUkbkrEMyRYUOBTIlC/4An2jMLmAROUk07bWh2Gp6EOnRTbkkIx02xRZWx
ykGtPFNZyDyYyJaikYnLCgCJ9e+KDRO/j9XvVdS3sjy74qZCHKomNrP0yK5QE2nU36aWZyMBArvA
WEGAKElvc+i04JHUG/K7qdob+DhnqFLknd76g8JVAzjOExNtn1kIZjUnlnYWUBKQE0TxHMvDrDce
viz2gHAg+W0UyBsaxZvRqiLRwuu168Jqp+/IL0jJf7ClPwP2YkUneghDrLIHp9f/iSWgZHwsTY+u
jTQQBUoskvVJrM9wwndS85aW4zFnb5TqN8NgT6r8klE7cq8yFl0myR8UFmlz0OqyS2Qnn0BotOmR
BLuMOWXKnNLLPxJpn3eENR1GchBSDNG2dllk41b0+TXK2nM46EdalQ8v4czyYgzrYjiwM4k8DGq4
wGZqHusIb3I8W1Z/NyTLM9lEQWM3mXpnijcwTOIIIHVJJgYOPS9CV0SUBovDytEHklL16lFhoFDh
BtTNtfunTPqzS5VX0VCE3+NX9Z5gDqSt3Jv3VVT3WKNV/B9EwfpzhgoA6u36LiTze+TeY0U8lOF8
oNkzjPKtT/tXyHA/wVSgpeb9j7kzwJCYO/MixbPfIe/uF/Ew83lYQR39wyfhlF7VAVxteLltdK5l
81YU8Rtt5H9xJ2diPkerryagu1k+ldQEAOosxbUU0r7G4QdoNbsV1qnAQPvWaaL0CnIJVPfUEsmN
WtLc4JHGSR9Gt0r1HaCAPZXRf0vaxXpfF5ZvJND1tJ50HcH728ekmgDvTO8Tmd1s2AyjD6bpWMgf
BMl5BO04yy02U5+qOdvGCWcZ45UINXTB6d1abwnBDPlLPUoAOhUm7RWEt94ydxg4Ww6xikNM5BAz
GRWySeC5kkUod42K3is+ZW2DjmQXSbs0/FMo5OOBXDFx4KQTYQkwV8zSJ/7rvFuYAslJjHcGVcvn
f6WiiIquipqfn1rL1d0JpD3hfCI6dskjkLBWUAWorc9+oZvAjlTH9KOnlO5SbviZKGPUhnDa1wuf
sLdFvBrAV1xi9PDPHwYYD4iYdE7nwqZ1Deolpg5b96LCZCsO7bl/y/9H03ntRq5ly/aHRIDevGaS
ySSTTCMvvRBVqi167/n1Z7BxLxrqh73RXao0i3PFjBhxYb0tkpODv2fv71FVdvbg7w5fVoEOe+Hy
TG4RIgQ+CwBfIOUc/hAzAWvEI4+2pv4YgUWLYfNBcZcJrFv9ZYQWM4NojVsmXbRV+ger0lvv1Atr
LF1W0gBGN9IbcosLK4iSQGTnYhzFLx1zhnbdsgfpSFB/ENVdDSch5waufmqJmBAZumjzK5iFj/o9
y9JXXTkgJCS6di8XNAvuZM2zVJF+J0SRVn+NiAcFyml0zEmS6gXyAiUni+lK9IYV/NCSnfN2JWDT
sUhIGBFX4kspAjL9yeNNFzQvWldnzt71bGFVVnsjPLBVowaH+AA5TmrqkD15zr7XMqIgUqE+RqcC
Z8IC/MNSuPWAmZS4tTlbh9XWpz3CbVncViPYbBzR04VK1kOCP1Le3+/kqumBSWW1PlsMFjVZijRo
cfMQCI1woPE5JCDhJFMRsDNs0N6pPWLQW6x/VPuit9hK+t5qYmCYxH4UrqTYt4kDQUiE9OjPpE35
fsW2hZSZcr+JJmwcquaLpertoAx1witA34TkqBzzlvk+bnRFR9ZJopgy2gABy86YD06KraejwXzk
94lEID5B+jfFBoPB10xeC+CqZEVyQFyz0wBpzCkgnY8y4zWluHZGy6wRNLwe20yhlOawGuAp76TL
z8a8VOEe3IDXTRV3PH53oEEpAhzbNXw+iq2rFx27QAnKAzvdri5yXey4p4AiAkectB2neRnCtdXi
GxaADFI+5+d7oT1H1I5uMxuCeHQJO+jTt/7WD7+11Z6bgTaelAbP8XXrv+JKcVYm9wJPUMbGrvzN
sfZtu/u9iC8NvZwiBh+2YGDWA77wlwnZE7+O0OJviUH3dfqVjqiZa3PGwl5/ZkMpmYItvAoqCGU+
2pHxpVgAg14RDfw8OSnsZ9VrL0nOkPZOyjen5H684MkeASzOdWrLAJrhEQHqSEgDYdAycIXXVAwE
2JKtzjGnBJZgeysC7OwnZb1ODW0op6EygWTVAV8hGUeThEkPgZI9BzZHS5Sp48XQt+k0PckH1R1+
EmL+NqOwAyvaro3zcvwAo7AWDBnmWXHV2O4/YSMgSBCIJrKPF0ngPaY6ZyBen6q5p8ZO3Ii0SJVB
9DLL7zAh5CkJJJ/IxFotKMykjdHC9z0+0uS9KQ8rbJwyDUyixTWESi7844I5ZkSNlM5li61xpSyU
T24HYDG0CrvOjYeGgUN60FAyAD1lHNh7XVkqkBFddLSey7AvEbgvDBLKWoRABsI1IWdOze93hZVt
4zea7Y0dJuYgbuYAXHj2ppMjG+hVELgS+lMVDlrwFMwjQVRl/NHOHp/vZs6gXVFmu4ldWGUlRMDT
HzrmSTD9rFOwzvzIbeRCxIrDaH6RU1cePQpqFSCRvUyo2K6FXUTY2mlfL/fQZcodZI30C9C+hIwi
NEow46pcTiaywaYdBsUzruCx83gPWDEfgUksNxddwx25bUFTG2hrEv5kIsRgelZ5t/nsLBwzQgcR
CmjSuhIyHoI84vshUirx5ymrt9xcNYlALWt6EUSardPPWtZveo3czpfFoJmnfuDT+Q98pRclvmql
nmRMnow4UlLc2D0If85teu/N9SZyZKEQdzKVKdj2mul/u/sRCSJNO6i4PEIi/Wh0bOJQwsbm9tSn
lZqlY2V4CZdtbZNCyeDveIFBwLAn1IYNO+kkM9GA8zZmZ0AHU+T+JKFOhXEmn018P9xPxkoMYzHl
pgxdTsHUzkJ9WWytik60YJ1Mo6eYBpT3aENJKWLuFi1XIqQhAfvlGRPvitw+0dUADRC88b8GWvPT
QM5XyRX8V3NlUwxzsk5ULdDe12i4wgYaeVUMkoc1X98JYoTYVAp4Hbr4VR5aMJ/zPelbe6e6RiE5
AwAPPWy/cR+7YXs0rqaTRb/F4Nr2zolzM1FUK7wpIt218nJKVuaec4X5t7X5pEEJWY/Yh0vhNBFb
z71u0T1WBdQc/DXBg6gLDYqsm8Z2DfbdOCyLZTsYLl5oIzkinKIeQ99xOGg9AYZMwwc2y+0ntRS0
JNlk9DSuoiJTqDn2546sqpWz52k/ZlUjeHFYE/lICeA1nolu4rRCx5ndPupdeoDVXHrOtG8F9z0r
kHttOJFRB3e4u5T94bjU6RveVbPtehg2ThHxHZ3soAQ0JqSsvGYq9BQIyROQ4Y1nUMPLO8sE+zd/
afEjcK+xa7E8aue/PQDl0sH/0Di9NtpmvdlKr7+m6vzCprGgStnCqEjphA3h8K/KYBtxTEw0yDGF
sEu5qFflnrjIXCQo98jogKcRxtX+JGWy6HiYtswUBp1jHVM8uAzSg0ABepZflNR6ienG79GUXhJN
vyzrFWdItrg9x8r4UmNwqjPrpA4YBgzRNfiKp1t9nmjxaa1Hvx8l/aVnkLmm9ybT7jJPF8GPFdEX
osYvLJzMToSPxXmKRSVti4IPnjJuriCrVwM+RQ7HnbXxI+o6L51IbjR+T8i1YJOTj4BL4We2zoBd
iH2eI2v1RYAjUwTv+U7LId5Z36pV8AV+tHFvXg4yCkJKbtBPiSFuQmcquify5sPsDaxY3xkpkJU5
Rupz2jI24T6ilFzI9ngQCTZYQ5LkLqsdMT1K10aG5bP2pw2ewtwC7VldNXnryn9VZvKHilTUYQ2k
v85UWWaprZv9tL4Yfyhj7q2hjg9bqQKzAsba1VcDdyumvepFzP6BRI3kK0Wy2Wpd6tzuBPJAKgjF
a1Ud8r2QdNWv+aJf4/TfuvnGOLoN/VTaBejUXNrtkZiWQ5kbDucmSHtC3zSJCvmrVpEZuGyXaYZs
SDkJHg7ky6RPbn1865/b/GPYAzj1iaGMJVeKmiYz/Ajs4NgBLRuhnNckvQ4wHaFloX40pD/x3UZx
gWJ/tXrA1TRgwcIbwRtCgFEOCi7ObnjdNv21WPXXFfBqyZuISZWguF31dJQZftYopEF0G12KWNph
nCLc/M2pL4mQLenzNsbPjPu4r0TCsCusnUMa44lUOy7ml24Uj3hyjJ4XaDZ8eZ2h8zqDmF8LMXtL
xegGOF1dsbaU+aF7rrriHEsf3YAyplnUDswnQy3cVYdWl7RsBdx5Gt2nThmrSIk3OIfmaVNuhlhz
Bp1qdvTXvIaDs20ET5iUf3JYINVGxdibXsSfMroGt/Elp6YTumMPOnljkRQP4Vhhs3Yr6c8qeNyV
ALcY6JVvNMih8gECE3jGUVfQY9LabVBvkiC+oFsbVxaDCXdKgVZOR8UH0TQ9uF+nylK/VXt/2dDL
0+QSs5H5JMjeyM5n1X+SGjiukYTVMgk0aik1YaRzHibvd2LQBSQFOkOq2NjWiCZOVtmkHDfnvBaK
N1UY3yNu00W1XQf4s/KAA2H2TZ2PmvBLasBJZkJ8cJ0B3BvkQ9Tq3ZSISGW6j3UcyA7kPuVtqGP7
KcubVR9X2nwVVb5oXM4uRvZKLdZ80DETS4gslXozu+7Sj4bv0rMl/Meskmv982pNj6LyrGS5as/c
tvIFW/F3i+Yq6I+BxqD8eVW3ezw5+XH9ai7NqN9S1015EC4miTQ2asmAYVpCK8ENqijVu6VVb3L7
oqRWKH0Vc3FrSyOsWoz0SedIan4pL/J1iM74edVqwb5K4CyPvHBfle2XPINLvQ4npbU8WQf/ccAD
NujHp3QQ26FK85SASeYQugSYWpyH2HAnutCEe8byO8naY8ppK8QRnawxGYQDfpAtDw4DDtwG1x8m
Xr8Ze9yDyp3JqZyMi0Ahd3rUqdk8HgwUwENxGXmW6IJTbLnvAfiP8LvU4VhYZ53E4R4I6dqSWsTJ
TWH0JfgneJjwkkTWwDLwMI6RMyE25YhNKovp1cWJQWc8W3rcyF/jEcKBbfBYWqLIWZTnfKnOWoF/
daCmZz3VDJaAs+f8ZfWnz0zNgwXSVrxex9/VlzeYaPQW5nQxV2w3ImF+EWvpZT4L5PAuccWzWFjO
8S15yNIx8WdKb6bVr2PZrZsezkdtK5UetOs/Dc8wbn3bMic8bjaXcdxtlSp18ZrGfkUXzcgpokYm
lrWMsgeGQcKmtRuJ5mGZl0MU0xO6jN6pslWZSadOQrCvOTErbcP7Qr3UXkGnkSdZAsxJgARThtac
WukyxNPc6Iju0ClkyrmXmY0LCAe6J61r0r3kDAeTTGrJyRnhh5sRY88gpVJp/cV1p+mHPs/XUo0O
m4tXtxtcMzrJu2w3a0cj1s7NmICuCShLD6SRMmvDQOi1goP2tyIMp5gA9rUrFDM/Ra5BPkWxaXEf
7ksoMiScgCo3glymASsv7rMeP/bIQAzyTp/CkBBXWKrEUI0MTubqdnF8LUZ6OXjssbsh0S/Pr5au
v6iq/tyKtKDkiyOhAA1QmYazlCN+QHk2O8wYvKgZggmgvg4MXhk1l9GC2mA2lyEtLpJMQVfYiyxN
23sjqjemF0X50MfF0aBvVORCMA0c1oGPwwc+rFs3x9eGNsODvlA1stobcumEvBSNfmFArRwfJQ7a
/l7OShj3NJzCyD5TWsDCfYaixZyRuyqrU6EaThUrVw0qf2cSWUUrUjZ4DY09YU0SHzpmMiCu7FCU
uPA7AWcEuPD/N5/vFo7YPFl9xMDEryhr91EVrpdHEysupz16/mwPRwU/QyUuxzjDeEQ8fK8X1pcX
I2axl4gvQMFYEtSjWw+zd8VnpXJhZKnbvOnsvmV23z2PiT5/E63qtZmrF8ksngetdgWI9Ql7o4GF
L4ncVdwrUPalPZvg/Kj/CLrIvYTVzLB5AtHF7o85zxDN4ZAVqVepX7PGJTmdz1tdnBWeVVMLZ/bS
PYvJQKoIDN8C6JHnkh+pBuSg3KHCEUWKQaA8NbDQ2DmNswQIBMsj5l6ZvK9Cu5/JnbbAQQHXrdor
xA99lLz3c/qhGcpHxuX5SVdzNYk3Md0jTFI9vSKsvRDSaijkSHlqHeNePG0s8pSqOOG0JsnFzbLF
JJXjZa0mZ9YSBw10Kc9JxXYGT0eOshfhqDBgZy/N7uO5jiZLNC6oMnBgj7x32SMv0+QCpBYg3jlT
5DOZ4GMm4dVoSCLS20qVPV1FVJVKFkBGBXfIIsduLB/bfje3dVgqZ3d/mu3Vrf0XwT8wI+fRvOGA
nvwn9FmhtyorpvEWqjZwhfq11ZKXKdUfptndWW0t3YXtOKPSNd0JMjQ/Sp1+qvZ8HB4vq/NVTfPM
16GgkzOVbELP8UlH4GKBrv4bxphRSmIBELsNjxQdRhdXJFRt7HTQsV7uFYMi2caemw4XYZ7aFkn3
Ea+2YeBOvAuI4w2MvoaczCQpnB2Ip2JzXuK/G8AOoZ+OqSRB0UnP8WWjMEI9Vf10Gvkw9AmkCuaW
3ZzG+ojCLBO38+yIxmkWTfDMQUUWqcZG2vvdj7bbu9mmNJ808C239VGKcgg1+fYZvZWUNcTvJZdF
A6/SejRDqYdOdP/EWolLLwIuPMICGyIBUf/NxHMdJiMs42D129/l05g/BApfxY4eLwcQxkrtTO8u
u+lcOcYKwx+0QhXpQ0dN6J3VVyhgKHXSNOVvYVr+PNFt110eJgFkg1y5vS1c6er+bKIu7jpZFtG5
s0MbNBvoA/oEbdsh3whAZuIDEDlCg0grhUQIdaOsOa7v6gAAlDQ709mp/83Q461uBhjXX7s/OT1P
WbvBrGNS7VK/mYvDlCx2csbTFBEeHW8BzXzRS8YTIcY/U+4Z3n6PmtZYUPTPamzPUjGcs+vXIK9u
YSpuAqRl4WfP/hq7d4YSpmTV8VgrLsjsNQHhpkOHVMpAFK9PbbTNvEYtRoCSG6Wz/q60a3FYugo/
qzy4HAlcc3hByaw2BB/IpZ7mdxO4FHweLgB/KsAtDXwpDb6UQF+2JNBEPhwbifXKyxROzH2iwM7i
AjOf6nU8AVVxAWR0wd59mQrhsv5VgIbzbG8AVdbq81S69JLIsFAY+aBBR+f5/v/XaGuvcV4jvvBp
HfgCR0AEGua4p3VeKJFPCKxkkBxXkaYTRT1qyQdeW/tpWi25tFQu1BhobrXOlcui0wNUODzOndBX
QZ7gNEoYH2mVGsH9cokejN+/uC+s/H9/eRO2VroHdj95E5Nt8XOulsppxbW0vhd3ix3uOztwrz00
r4uaXWVuncbom9EcEFS6TK/UEtC/CyOStd7fzqJajDbIJklJB1PXLBRnruPKz1hqD+mThhrTJGCq
kOMp0Om199FZSPyB8la4zvMfqTYeEo02eKGE+gs/zK0oj/8zdr3hXZ4yehQmwucktaEV7Ao9RQnp
8MivSpQHLf1bBs4D3R/3f7yrGHYcL3Y2g2girx63N01WbfCgYnHtRECeJlZQxfQpZ3FGlUV/q0EW
ZH8WEQkDOpyKPptoFraJK3PY6n6WANtgN4BlHC+dDEizwzdab22YmHWYPHNSXksmhh6gjlLQRV7T
LDxADeVFWNMSyx85/BkBnVaG40IOgguUWw26a0DzkWSssjPmOHFl34k1qv7CTjYu0keuP5tx9ui0
5iNSxPelclIYjMXGoiZu/Sd5ocQLVpng5TXzhVfw2d1HE7N9bzYNZK/sWYf4mS19Do0mpVS0U3MY
oTnisETyBMH0HR8JCHpsOQyL0PEfit8GTSk98Owwbrbh05QZddpKUFFMmBKpuXjZq0VshkXZb47e
OiDiKgi3UTUErcbxWKDlHaNBAbZXHumKe9TMLZlHrNT/zBL41BUuQgAE6bWbxivQpHD/n+OND5Dv
9cfCVhKKUxKHdJbJ0OYFBkdgAhwOlkb42QMpi/nPhR3hlAIL7YUv8kJQhBrYlMMaE6Qw4ivjpAQO
96vzdzJhytaj9agb6ZHdK4xhShsKmsH0ld3oHzkP5s+cwh0fUh/oiR3nkN7XADiOcsyJqTTN5ino
tKaP2n0J9cf2KbwsVfeWSzMj1HDQfj4LLjvAe0r6Vrgy5hkA0powC9MkfoajoGEb+8li8Xndq59N
HD43nCJDJj6bD3bTNUErA2LgYwWp7Y4O2ctb2xR3vOgxJ1iEmyuCyrlCEc6wcf8p/8RgZD6jR2NN
75/ZK+IWyBjJLSlnbLfhLX5GeIk3vwKiulArfxp701fqrzJpHk2SPbhA3q1qurOmWFUTMn55m9Lu
OnlT25y1gTQFu7VywT4HYW8yfqtk96DgNXpR83P/LncDjSl1QEmGk5siNgPjsm7H1RkZjo6rDMaC
7WD+zL/+FHCW7G8i9k/0cSo4SZdRhUCMIcneGqz+Gn/XCaEEGWprvWoZPIOfYR28JXHa9xS0RZAT
61z5Uay3aIHKyQlOmypL08SNdnyVoJ2UU8S3SfDIg17Rqo7678QtEr13+4hSyiQp7DqGw2QiWWrn
VFs5FHGNwD8DNri+NDLweL5t1foca0Rg1Iw4wWUJvnXla2f15zOxQZq81xLWf+Rahch8D5qt9ptg
3pqPotE/6j9Cn73ycvPMRk+0EJFGGDf2JwLIxF/5lRzZe6tWdkQf2AR2TOBH96EgfxavcE5kgnQF
9d1x8Wev0pusNaT1fcoRCOEH40pBcJD+MxITCJwaSOUUQt+hLx58eprelDjdceKCSjlBst2g+XTi
x/g3xaeosC/OQpkEkJYYAbFGuQyaK+myIQOsXQLE2lhQsNuXWm8h+d+ANCrPzvqp0SxxkolKMQuB
N8cUyG9Ot1j3zjouF8GZbEenHUzKdkm8PzOgX0VopDsQAtM6JgQ84e85h/YkvnGZi+9avn+jD4Mg
XIReu+xVRBhBj5kR++CMdMzDrCp8me+hlWFqeQc/G+gVAPKo9ax36rC9zi9/xJi9UVeHPTczsOOL
XBBxBWCD7S1eYXihpTameJ5149w3uQc9HQejSWYprhJGe13hDRJ7bE45H4+H9F/GDoAyvkUtHcom
BGTdSLQrCjWISNBcPxB0rvE4WDHVbot4to4mLpPklNCJ3lwEmmCEwnQo97ould9SgpAeBwx/pBTK
6rK5Vj1dTHUM9qJ36fGx7RWrxypyehYJ0OQmuMFN82MpTbD+qDvYm10V7JjUs0JcJBclywIhrAzz
Pmto+z0rvhq2MMdeojXPPQ7ENoTyyOU2C2vNDHqvKJqrpOhhQ19RD0VCNrpg9JJzRruhbHni0rsN
9UspJUum0mIriiCvrE4nQgwjG+7Ot9jKuLYuwRaim1XsOoTp1KJYY6twtXY7SCW4Q8oEY4XqDoZq
hOuc8pjIX0qGIR32e7Je1jNFRRFMLG/9EDUSF+0BcAGtUD+5HZf8QVhkCt20NXR0NB1mDSzjg1Vc
0+NPyeoLPAJwAaekMk21RUMk77AF286O7ozbh8yBxf/Pbs1FHkPRezbG/2ZYhM1HvhmXpMkuOSnz
QWw81TYDZDa6EMTpIX8JQhEuAMK0ORDZhyl5cepwLnZo1LA4tKX3S1y5hNzZsJ94ZS8jwZECU7M2
0B+pOoImwroFJcPBBsaGRjMpBzNGVR9EF2S3++IUMHUA8YyZ+kAhAXpkskA0cEeMboJLYlHAELJp
3ZlkNJDYwIBEdCP3x1opE2jJitxg3ubi5f4hARzJx9abkJWY9Pdl5P8s+8R52Sv+Tn4n6wGBBrke
r8se/PDHz9RLoo7V4iCwZoY3/sRNZxD1WLW8SftWhc3LOzymF0oLKpushvyVUi0aYcUZAfkYZ7DS
55/movE4FlHeahSljUpZxDSae6Kdvxi4a8UEJcnh1vPkAOeeluAOOIUtkYcgXZe1TF0N4AX6IrNV
dlKolpE/LYLXH7aA1SGQQ2KSlQJGwbwVx8FazmPaYXaY7Eh60/HqVMLi7vjKiT0NDUBwt23tFW8E
AW5dZD/PtqhhlZLy3fZrMLcEblTZ6/hlJ7U8jS8LojEKRvM3olRbShXQNJkrAVSKUPifUiXSgJUL
hqdnV5ZUSInLP+pmShCuM347/pG2k5uS6DRCcY0TbBtFf5pqwmHPyYSWgqtzPi7y9opn6GW3ZdGc
J6sa3rWPtV7xgQ++qF6LRD3N5HoHgrQTSJCMlEB8eO0w/pAufU0577QPuY0/D9o4vcaH55lETRlK
IxE91V42zA1G7lZAdzSjcSsTNwdvItSKCe4dCZTCIt0oy+xcKL2tO3dEbzJE20hRp7GGT/UR71dD
ZiMFD9g6lVf+AcTkFxTyDSJPFJgF/CoxfGqYFSLB1w0j42jMoWkKzzxwFy37UGTpXR6Ld+MuZa4O
Fldnf3oWVuUlPYG0ovTZop5NlDeXpaaAZdbIr6oZ3aK/elM+KgETivQ8hLRJ4IVqVgAo6FF55ipb
y6t+gB/BZElj9HSLM/P4FK1JP5tar3kEZeiWESlZuqxtdfgm+tGMQOEf8m/eNveo+6kN82MfPOCf
EgIZfiRBcHttOcQWY8u1kCmgEfA8RIenUR96muREkwmDBg2Bz0R5sFgDES5tezzkfH4W4sFDQMto
vtyjobivMV/EKL+Ny3ydpS1syf9aOuvp5LAIyoW4/fw5w+6srPB3/GhW82bFCwZeSItA4tHdL1zu
h8IlhOeiYP0HmpVyv8tSgd55+zdCRlBAbVRtc8tYjfArrfwLipFIugsFzj96KaKU5WcfCjvaE2Kd
GeOWI/RbN6eOSgmjaXfPhaHmD/PlY9EUFxqDS2HBnjAyENqAfs/M8EW9LPnQ0uU7j/kJaG3B7Kev
yT0+iyzKOIts9kd/4lIJV0c4JEP/WvzDf3+LE/VKwZ9XsQqcYL+B8gLpXyjtpd2+9Vaje3Rins0e
RHM18d38Hf/I0coiZj2WMfSvNn5km/SMoJhj6HF6CtkbLokvsMB0XOHthgPJyRidRuHU6fRWcZOb
7cokUylWTqUrV96p6wY6tmxOEmwroU7PYLo2HoyAAwPGCa2hLYRgQyF41oPG0X/8d0easyTNqW9E
8IbPpwQ2Y6OVEYXMBKWidzI1TkE6TJi9mibkFzGBQKlTMqUb7lO0gUkoInREbeOKwdixuOXQeQ2p
KfOPcVosmp6T3RR1j9scKiTth61+pPSO/WijDNxhlQE7anMwW5o+KQPWuZRsik4e7Zb0OgzOb9Wy
jkC1jnrn4I95Go1KpEtLxjhGKzKKmJHnL3HuKkoT6hBktpKn5GmFPN7GPEFRWinUJRFSrpdtgT0o
v7NTcKFtTHJLMxarggmeyQHFaOIxjXJ4SkuHsMG5BRvbsmjEwrSnDoUWrv7kE1yuDG631762Ez6G
YgRNE78wxJeE9+24puR2t+8Ki7XGT9p8jTXGDez8zfbdUo2d/i/MeKKX+2zy05rdeVq4r0G3P6lT
cpq4I8zxeKHXfbVcg3zUgHeymd3r0yj16yStZLaoaSWVCqs0bEPWYa9Azo5LGdLrdgGWXEr8ykAU
DUmjjD5xaIW7SiZaF/dxnc6yp02rRAjimO/KkWWIcY0Yg0yfKjVSJocpEOLJVdgMNkvqbrLqxHLN
pg/3XEv9Xe5Dy0noUVf6DdOWeFCwU4zIa8pDMWfnSdXjjaycnngdHPoqVGXN+Q67sv8w/dVRJuNh
dK8LsL0lSEjPL6l6E/+0B6UqWRpWJ5Tck16zfHOtTzNduKG0TLympXjre41or73ytp2E2bqmK/7M
TnBGcQRjGJby5m8EmvoSS6YBC78L5wjpG3xyKvKIfhWUu/YqXzv1rrN3wvH/sCi55BxeWfRmXM4U
e75JLNIzePjjS0ZB2sgBINgdNySFpqx6cJdwRQ1eUIMzKoQktGDVYkgZvpM53vGsof5iOQXxD2O1
9WYN57IPWOxb0A/VfdXXFF4FCAdnd2KeDv0pIrE5I5P3MdMNmZZV9z4UY/WjCteFenpq53Wa5hms
pTINTncTldidrM4VddHt3dw3/sr0/P2ndqI9IFXs1/NDbhAxHcu7PFPUdMhnhuXvMStvwu4pa6bn
6tStzKo3hS11eSqg4OOnXtnj97k9TzISMzeAYb9HBKVRPq8HMvod17jVzTj3yb53+MtEQA0dKRwN
zwTbN1pb18fSVHaeZSd2gfFtmrpLEQIXaojNDiDTZqpBqZp6xa0byusatHywTPqPiYuMOstiYMrZ
qttfvOXci542ZPi5jXSBxNl3L3UhEIUw9zVVvQIQuMULz4rCa7mHlHLETIjechmviCS94MjOYDYs
CiM7Sjf8SujZbe0I5IoW3r3MgDZynIDn85IuQ39KIRaamnHa8ATDAiKtoPEXhj3mbgeaawQE4OTs
FTdL9TpbUPVL9B19j7BTRZQp22C2pVPZja/aznjLC4BzvT+Jit9ouv8dXxd9elMi9c3UL4rp9Qv7
f1IaC+1LRC4aUNoTe+SBPbKYTR7YngZmrtlRI7Wdus0MI4ltLriHVeghOWn+4smOmGIfEeAvFBTN
4C9riyu2URRLHNHrlDrw38FXJHjzCr5ntvLZqf/1+/EtDRwpfLEtoPwIA9HOvyLlAL+L0/KNSup2
aG/WBMU2CYHG5gm79Lcc8hoQyaqkSeUH17Lut3+MGuGDYSrSV7y/PZ3x8A4bNMBNOSFz2PQEUZGc
tP5ItUXZGOdZSc8RC9Qhw7eUJbzM/iRM3uzGqXnRWz2YhJk5uLzude10AeHdU/k4fita5AkfgIrz
CUOIJbuL15aLnc+4rKXDZqLX5GJg/dhSg7WYwa7xhmAI1FS7x8ufpUVcN/Gy97iJWMWmlhGkNnui
XnpOHt0SP2MAetFTHiF2qYzvTUSRWMXVI5LYP80vIKTsGhQA0+lRjHgwEKZaLhqpojwhyzbdM2zQ
RfILKU8ja9HghBY/EmxfES0m5auOnWUspRfjq034kn9UbjbmYVxvpwbQo0BAbay8BhC4DEd3lLym
5dukflMGIPX0GsJp8MTokEadEytc7zQsctVsy+DbMFcxiEisWzq6pWT91MKYEHBIDQ2f17Y7D28i
xuKCurxCs89El0W+MC/1TZZVbypA3ParL60tJ0nYArdNhebSFsOlgieoFedi9lKBVr5gBgPtVaM9
I7kcRYovdAG5LoxH7ExfiT9p42XtCUd75lifs9mLDclpcX3ruHTo5ITVUk6nNFZPEY/ekxCNoUS2
iglZavs3Fm11lDuDlNn6cxLqebjgF9kcDWX4OAdaMp+R88e58zUkdTb4pIp/BXB32XBs+U+x/Xsd
Q+wxD5aHz8XJTMhqmcInfbJfjGSfw/rTVxpt0hjpK/Gjbfr3ajFfu0vaW06D98jAexRRxNdkx8LQ
7ZKMsyVU9kzb6PKgm4D9BqSnxaJ0ttXdj4+cguyxo/OLS2Ow+FIfdHgxQAt09BAMfWA9C9fOFAMI
/QGPFFmvQhOMYQXXf7hYztro1yVlfsdLMpnjTbMuY/NNFv88aeTpKVG3dkIy93zahNLtKAKPdg+x
yNvCFXtp9TBnITSpxUWvboIp3q2of5isA77wloAtSD3OFYhCeTATSRh4GADk4tmBL6QlwmtqP8Vk
wvYiNYQtrSOiX2OQbx7Js8lfKQkJynFPmhv283y1FYaOTaldlc0nY2TTQ7rXT9o8n8gk0ujUqDqB
r4qLonKqMtRX8V2T4H7qsTuz18DSKM1O1mhkjPEz86hpjlBpSw3QC6cZbjJcsBDjnVavuOPQY6ay
majv5Q0v+8iDPHfaTqBBgJYFErcsJzOS5tpesny2OjZ5h6BfsrBp+xC7HVvdRDxHJr43K/e27Xvg
WSJmqTciY/bImPmATzowfDMXkHN770mLdK1RNuYUme72qfWnLvLk7FCuO5wxaFUrxGAfbjUMijOS
gkW1kCEDEiKwJb8s25f4ErOTythJDZgc8RKP3sdTuWWphepknTG9HfHg32oySsBT/4+xM1mOHEmT
9Kuk5LlQjR2Glq46uMMXAL7TuV4gZAQD+77j6efzquqWyZyRmjkwRTJIZwSdAMxMf9VPl2Zy2mjw
ymQnYePtuQJN98HUhR+13rUmReM/jVuYimvjR+KO839s9JWbr3GHpdF3PxIfrvqdNL4YEeJqyNU1
W55hqSgZnddCUaXpofvqXgvK5CpOUQYjZBGrToUrUNtXy5d1gv+c2sNlZr87A6+zhdOuExhfGZ5z
gV4oO4bM3dkOJH2qVbf14YJTU7BpC9iSOW+D+SHUYW/SjzpRAa/gg03swTHOZG/nEEjZOoF506vV
PyxjMkOApWcpCYlupR8ZI5Z8WStB58eofkb5Zkb6K9Hyl9zG5mRTIcK/fAAqSwxpVGiqDuq1CUhv
4R1X9V0LzXJqOQOSjK1W2dqxUoJoYeUlz3gM6MfycltdtwD4UoNYEDmB5kPrCTaSaJrhcYHTw4Yp
sbUJ9oMs7x2JtgQQHENE/5rG2oi3amHlnh6ZRydtknuZtfdgJtYRAGi1HDVhkrGhp4OBCqTAQbsy
OcGmInmsLF7cx57kFbdaGtctw1A9633ZOYVqcs/j8mZOHNdtvcQZ1Ve8hUTPyk5cKfvBU2U/0M1Y
EO3SaeL8tYjqFwPGg1gulqye8TmVHT+Hqq1qgq99NHuF/mETZyE1t2pj6m8EPu5oEynPOlpPop3h
n+1ICBrtJTZBNVq6k/Im0PSptGwABqeIWr+0SByWF8GFZ+7heb7utJ1BQmsrzcc5pAuaygepO+vn
CXpW/zkM87XYWr6Nz7EsvwLLIPH0z72TloBkV1pa15Z9mzBpZQXXoHzNPT08c0A+a0Uj6j6hGn1Y
ak9NaDOoSj8O6QlgvZHZNob9uQ/RtpCAKEAqgSoanLsW+8bJxyFQ5BQ9ub9otRCESXNYBvgJjyCi
mngXNgmofqzY4XamMhnSlTwG2w5jR6EQNZOL/aMod0KFHCqxz1+IE+8XM6X+eyZxoKwbHDaGtVfM
boNYSUUKdvXniVSYF742eEyB4He04qofoDHke6PdEEc2SSRvLOrSaK8xOW4j+aKw6ld/CXlALXBi
FXwkzG6mGnsKUQDMamuoBeuiary3hz2rcUsC7bFCagbWA4d2Dbdvtk3z4om5Vsiyp/CSGk5GK/ul
7DbmDwsUS0IKkxohdsJRdhVRdM1jbkXYLfYuKHlcsxPr2YkpDMFli6EhfZHiraGmOq1vOs1Po8Ll
sZK6YWunn0QFd0PEnuStTyQv0ouD/DzTUjFbUBv5CON9bx8EJUU1qBfOgGU0HhQBRZnOX1V5BuXE
kOiZ93AOZ3+ccTvJtGfqw3bgH1eiZZgfaUlpM3AR3ROAv9k0YZJbaZ04pSGJ0PDXMBORimVXkMLh
EZAHpM+D5mrB/zWli9pV6wUbDISslKiQQTNtCRBHcLC9FF+a4S1InDLhkjLADaDBNYgQcx6QvA7G
xjq2f9lUSbxbDeSPawwCzTMvnRTv7U7fzfVHMREuNCoSPXCX9NW3oOjPbZgqieIZcnqcG9thj7FV
EHqAFMwkLxidGGvEyIf+sEbk+a42VxMzPVkd/FGTsBzSKKJzvCC7zMG/sXf4LT9CNTvOkvBb3JZ2
WfuWrzmT/JPQ2zajd6umdyvI4/MA4ZT9GdZiLyeuaihf7N425LLSObwJo7wl6iagfyDi8JZKoLi4
C4NZXslk4nmbgyLk4s03SSxfc8u4dFV4wcJvpm9lZ25H/iRtcZ7NGxW8aIvLUqvF2VyqU/ilBsSH
mMOoDDnOPZgq2KvTj7R77DXJKE5+Ss52SBbmADbHmNRvhUmogDAOieaItA35j7w9tYKZjPLTjr/S
KfMzWz+I8odCM0dFEWVPWTjhisG0PZnOCysLfIsH7yzuFflUDBY9Hs8JCcAivXVJsq/lYTWg9cY+
4M/Z2iD/NWXYjTEarqDLYtgXpvxw9Tg4JjOo7n2g77u6IL9nsEOFZjPxU3fs/ufiTW7at0wc0oYW
2hzTc3GTgTa3ZeinYLQZWz1+1qEkgSWQtFNgYcsXjiA9U6HpeSRWOCJLP8hwU/VOHB/4hJq/tSnO
B4TcWDhF8nPk1Agqly/sL0osLuFCBrfpmGgHXsGHnFk7ANHk6z0pBi8b8+BCEavSXTdqT9FHNLXP
cFifhZI9P0xal1nLYC6TI96AvHRqEIjMk2rZlfKcg3C4BnzXU233pHzTG5zCEug+ghCfBfF7wK1O
xUfc1ReM/UOr7fbp1mgZlFGMamXLqSUBUangTrHojr9wGayCr3LhCa6lXtr7krIj1DDU5MjX0ojl
UN3kMAqMuzwnG4Ej3MSeESN0Mg+ViAWaJsgP2hNNGMPPFowQweObcmMOjnUUeK1tepXMZkhyokDy
zegzgWdCJwYcP7sUnmVkOMMf9w0bk3ptJNKJPf255Tbs8FKEokf8hbN25oqPTjI0snpOjiai7YMa
tRgk4tSXEPTSoaLEkhrrHk57QE96uDMZlVsZyG4P4yrXK5XaUsiT+IXQVfqUP+LJs+YxmmCauCSv
0MtWJjazYSEU3Z+BTpmoQhgpCDLIP2jE6vAvao/jzL3gry6NH8FcM9KnDpx1xqAXhtZlL0VSDnTo
WTwpV1GEzH4fp9cMiE5Y84tTIBRy046sQYb51jsaXpGwYeMJOSoByxzQB4ZQ0DL1fni4ZIVLnhkF
QY/g3HX4Aik4sdV9LFNjiGBu8wDD85j/zKPsHBnv2fRpNsdKPorqLh6ODJWlNpfcmlbLBgLd6ESn
0qwA+/xkS7LWwGHZ2CH+kmazYqtyxUDYprPe9mxjP+hfRgN3cTqlS+bLJFZwBHi4tWtWRuo9mLG+
2EEK9p820kOWpn4cvFrNGwGlNSmc7dQzno3xEmwHuqjiJt3JdCcrNPa0b4DNsCH22+Vaokvb00Rf
yC+qoqly2iTGQKcbb0me3DE87TROYLt+28b2KSuji/XwfuELl1GPoUHbJwkoKnfPA2rCkYnD+Tub
UWSl+KD1uR+T9u4Yfo5ru5wO2sl0JIz7C/ULtFQ7bkqbVzc153iTsbhK2XUEFBPnpCQLmmkmYJ0b
yzIOPYV6RUwRE9lY2uBrk0gFVmApsP15LqGJ9acEpH3CgE5dJZCydNwh0gZ7UXrCltdFwWk2g2PE
txqojJOR52Ol2+PX1KkSzXY2pVaF8YU6GRJZjyMKaD+mNiUEDB4O3rEgago8ZtM7St4dspeDqpq0
RjHcNTowYhghLHqrCn5LzghlEij4TqFBC54RtiChvvxF62rZTGsJN9WyMhnZr3FrFNo3XaK///Yf
f/+vH9N/ht/lhTlmWBa/FaiIZVx07d9+Nyzl99+qf/65+/Nvv2M/lTXZ0hXV1hTN4qLR+PyPz1tc
hHy58pecOqM2Cuh3C3QihjmWM9nLOSwFD+skZM/CZCO5uMa5WC5QXNG2bNe8wng2lAMrx0qTrkwn
mUlo7BVwFaTtMVauEW1VhX6buCjMHb9PVLgRFU5DhKMolJQ+ohNKlBw6WX2vGioNeHLE+IIGjE/z
vDCwQ19nyBDfQLya9C3MT2n4pv7qUL1Hp31hkUoU5VQYyzlSV8WhZsUnXehkUMWM6/DWtcaJ7hoa
Ph7G+bfo0MH4qDgIak8S1WPtscOYKyJoL7QFkfcYsPe+l6SbKBirKEytmX8WnY4D/cCt53c/DOq0
2Dj4c6MdUn04MtohMPzAddQkKCgwnDgWxAz+O07Npr1pfhCRXxZnvj7wjaoyuQq1uCaJyDx5DZg0
/XPXqfww6E9snREyl1JQl6T65ma8DsD9XzCTcNpa3o2eitiEgHQISmOTgHK602gFwJk3YQRmxFik
/yzaiXGKsaXjHF9uR8NT6nNl1wwskBqmN5tn6qOs/C0z+wth3Vv9SwuGcxKOZ+sMZeWaZNrVJFMr
u6GhuTIfD6kuLAlUSJmT9dD248EVFcV1jOBeHuNZIks865ULFeclm5YCnVD5qJP4FBnzQd/I6IhD
Ou0MrUQljdxOeDlT67luGVEGXjTR9433FogTBOq+K30Vn4Wo6DKqPpnQbmvT8utRpyNQ9/P1PN55
VN3bMnnJj2FNNTub+pR7HwBizWwR64ZXgc83ToMYd9jG0Ps5TrJAwi5L1ykbgIAmOSA5mKSmFpri
qhqsY9NbR7uUj7ie131a4xlBtjJX+FxJNNCvlYSshtZrQ+16xDK0zr/7dHLNqiECnLk6OyKEqfT4
AHKku1VlfJgXMUJXwo7P/iXaVglRu2X0SpF5y/CSkYuQSGQO6RuxUicTuLXFtPsx7DGsOGS/AjdQ
snNRiZN9mx74HjypfNDeuCsRfpl/rwwO4BbSgW2Irayr2xG/BQpC8JMerd5aLkWG2aMhlVbwHh/Q
LQ+l5I7VsJMfffI+RoDeLq69vVwERveCMGveEa2AMEExdUgPcJdvv29VstyY/y8Z0WbuB5u6uoyY
CibgDf/pAQR1szv1FpDTaL9D2+cdQI+ghcFYlWZx/QYexpzPupmFciN1MZfiGoviWpk8iLVtSFh6
MWm3Qq5lbt1oroCZMD6YCYDidUKpKpgPJYcni8+KUIsTWlxBoHWIJU2a2+e9l2jUCUcEg3gqaNGx
M4ajRfsPCXbQU75Sjycx9qcMsSkMPMaBcRaRBgJyuZi7xiLxlK/lOdiVukoRAo3iBnYKq+bFTolz
/hGjMBd1Y3zm5Ue2X5vhA/i0Um55TBTPKjc2TAxjkvwY6pKEXsbUjhhSebCYY3GsKWsLOzUOgvgg
u98mE3m9w/eVHxLD8JEED3ZzAxXJ73s5F+mTVehPkyifg05+CVtQgkaF0erEJPA8RPO55OhlxAGE
9fncTfU5z6KzNTDFnwSgpE2q9UwxgZhJp0L4tsVe0iwRYUwCg/XWSgQCKot17gc4gquIkfV4rnTd
W1oWc4Ep1AFJJJSt2dNCQAmUtdYMsYtMbZ9xwZakKAK6k+fNABQ/6sCwl8027BemsPq2UsId8mnQ
Lc9Zr3ihUa6r74zwFXv69By8Do8JrzcVyEm7p8LK3IliDAOzuSHrXka94bpiTlYZT5pKJ6qgFaCG
L1Huf6V4l96HY6Q1nK1tv617OpHtw0TObaaGWjWjnTTPR1HLR0ph8/qidOElRASPsHxg1FrHKUiU
Ztl3ZMxJQiHGdcCnErgStZd0GsWu4T6dy30oQYTrl33AMSJ20nOnZq4sVe5stW7CzLmgDDHckk6R
onP2DfN9fKfpk7ovGHqq38+LTwLMH8qDMQw73IY7m/7jGwrdPcFPZNyG5ES59kUM5lkPDRwl6KAI
zGmH42PayBzXO8Zq5EARWJ1/v8Kriv5/rPAMUsF8asISsmmpf1rhw5ILUa0yc28Z4b7XzH0Wq66U
9Z56ZaSGHCLwX0+rrKshmjwmM2SZQbrqnK3kYDsZDO1BUHOGcvq4w13xs6/pQ05A47QbXEoAaa2d
FUGPOZVMThV2zsrOWsUcMrVdTtIBEx73TnVyuCW06nUJgxdleyQ/5lmNM7Ruzky7Dme3rnnDX0Kr
ew4S+6m4tFOPep6cCs3pLnoyQOcnU2ZkG4MuK5x20gRxEZ22JNORc8gX8k6YFAsv27Qb9taXkiqn
aG7OyLiFvXiZgpCEujiY4g7ffaUY9SG4DNlwtqfibE36aZaKE8N6VaPILIVRlzE5UFyCx67+s4YN
QdJzYxEyiR6JUBDIM6Fy7GaP3uAR6IH7WuFi2labpkN6EOF+AIxSQhnPDzplt2HnFRNgrzMVY+FM
syIrc8gBXUmh47MpbeiMy24gs50C2nf0UJVUbjljm6lISJB8bGkbnOetpuXesn432TSZP+AH+Nlp
xC0H5SFaNlameqYsexxYtClx1bb0xkZyp+pXqxiO1VRuklt7yVNj8KsYfkJb9uCKuoEvFr/NyJ7E
LSqf4qSw8Msi27QU4xYJgEJSVearbuc3nNWrKWaKa+bg6ypftIyl99VuFo3DpInlG6uSXwrVzwrF
T4LJx+e9Ii7g5JziE6pWgjWPS2AD90SOEPz1XRxXO+nQr0CxbPMvROGNckk4znoUdNiAdwTzn0zw
a9Y+RkxNEcnaWfX+/X2ii8d98MedsIp0YiuqyV5YmIb9x51wOwsjMMw6dznFOqAIHbZMoC4cwS/X
/MBNtXbQXDiVkWnQbmH2a0hbAOkXFZWzriQP4kpmzJeoSW4TWwyA3Zw++k1U3vOp8jBtmSMFh9Xk
vZkQv8/GE+rwxGKo3XSIog8ktvWEZcP8mnuirFBSbYTRGMcjzrlHa2as2ftMxe8Wte5AhiaAHj0B
aIQkr2Jith/ZiB+OTFjiQfjBGQc0x8Ioo1N6Ooyg0biz4xcLGozSkDCACRtGPmqvrzWyXwSmT5Wy
zz7tUNSBn1u+JF/qCU5LvOpf7KXfY1jajy+DWfuyFfPZySv6zFMjxeXx6NjJp21glDGYm59UTTgR
TCiDKykuAPP92E7d2iZwVc17vAt6/zFQD710ps/5mBbu4Vh+dGf1GRp9/kQ2E4VVgZTpquFyZ+kW
e7uMCEuoO8wB2bhcp0YGD38Z6Cqxi2STSPRDUJ83ddCLtE2rkQpVr1BUYkJ7eAIXbG7LT7WuNzzV
gQxy79afC65JENuuyiZyMtmhoX7S7sWMlQx9tK8fXWJ25M8SbSrltJZRu6Op9mY79iiAd5vxZ5sL
tLloLZoasNU+sZFG55GKoWSXtCZjwoR09lf5YeMDyq8g+pq+3VK+Bi/LZhuMyJFtjdK1m/qlPVYI
VEp8MxA2+/kRY7RuDLduIbnM0G/ImAYWGwhWbJkoVLK6Ezq5Umt3yzvlBlUd88kFcbSjL8JGwGoH
cB0jW/iOsZDGxbHspLxHPaMvEHbYOO5NlyhhzuHzKmWgyurolRqjZ3Yr9GOKU2wdpGk8SnRh559Z
/60YXN+rkGlFIY87BYgZouICVqrLy70xEVGhfk6NZB/qC0wSkoHOqDFF5s7VgQRjltZllYugYPp7
0uj2gza4w+PdAkgj9zjMaxXQfowCVw9+G5cgTF2N6goNB+CAoego7P5a4us4CgZA5Dy9tqcoiUCI
PkNa3OGyM8AqKcZbEEXv9m5hFq34BYKTdJw64G3oRyMLVSS9Mm3fqTgwwu4NA6nfUe+UnfSzqucO
rWmRtBziMcF8DuYKMhSCEaVAHhsKBjQIZbxCBcr2wGLXVA/F1HOn1fMINNzGS/rICaTKpekbBxjW
aoyxHqCaE2WRa5fGGyqYdo/EX9m6nJPch4xOaIGZ7twYB6nvDmUf+MxkhIya0s+3+mdiTnjMlW01
S6eByGQAfl8BV9m/znaxjWudfBTdT6FbM5rWodUCEc9DLwxl4nkhhA8MhOo9F/0zCmKn8AOCAQjX
cGaGOdsBBnOrY/PczNpeaOzlqRiR3pXE3odcyqW5/jUj/igz+wUqc/jQ6sZ11K+ybvFGfYdmeMB0
KJd7vow72w45fIWnX+pXxEaQFXZVhtNTzG3HILQ4Apwy2F67ehf4gfHNbm0bAXopL+NYesFC+Dtm
6Ndm+1Jtd8sHarlOsV7cbVVHyxSXhYr0L8FohU1mpvlSQR1nTvdOxIRb/dKq8oTlKlvOypBe2my+
6JF5YZbKhdqn+yJq1k0y3VKpvxn02EHBkxvrKCzlojK+q2b1JFDdV4OUwllTPQOLqE13+WMoBuer
3iZ0+sZfeRmce7T4ft3QwZ3SpKgpP7sJ0y8ML0o1WKQJrtccC8jXlKDbz8pPHaYwHr2+Pcmn5T2G
/JFSKaQXu1EDyEWMmOKrf7+aKfafVjNLNy1Z1k3TlA0Lkcd+6D7/m65TLa2Z1BM4X4VUaUc1U4J/
jX9fa3bb/FeIMBjrJE6rnEHusM/cBHq/uadn2B2cmPQqSd91PT6Sx+WhrLtDgr865NmgNIekIScV
hQfoyUKjBZnHTJS5c2bty7bb43ZxcuWcqRNPG5xGmxLOkfbww2DZgPHG0qpCRoR1TJk6Jbq4D2oK
6RK/UWx/aICT2PExs8ej3MA34Gw14mOrJKYfG7UsL2adXkZQTSUHYZW5fdf6tcVRSK9O3/HxcXSF
YrbFNgGa7l04CM5Nuzdu5iWO0UGV54EKG1UKECXO+VjeoAgzXBkzmolFgDEZsjSP+ZifiiKDRt/g
swU6pefvO2Ev6/KtEad+VtY7TBDrKQkOs4xsUAY7hXJ7ZTDOqRFc2kq6GuxHzUsooQRmyrVMoDEi
6k74i+1SucI9fQyyqcdRLhIVS9m9DMTNbrqrSPVzIeO1aX2eJ0hQw3GUinN9VjXtJqTHHqnxZyN7
mbruNX+KPAkKkAQFyGZQFwqAoutrwi4qMr3r09TGh6nnkFKOfrjQd3Qxu+5Up/LxsduyAS+wM5NR
GYO1r4wZBc9AA/Ff2NjVVssFCAOMbeb0gaOwmOMqfJfJn0urmhy53P9Mhtidd4RN05Wv8kUm4D5/
3UFHDGC7/fsLWjX/dIyxDJ3mZ5mdma2aQhd/FiqTRLWNsmvB7GW7xvZCgiXGyt4bxX2IFrc3xk0T
PQvKMCPpAz8mwVDIDGRzBaFlgfoupJpQMVkl7H8A5vGRYE2GE8/5OgoWsjcrxvnEd7FBPLZTJU9p
DV2/RteX0PVVHHQBngK1/wqLpzLTjnocA6O/pvNzXi5eM5C07CGwBfNeHm/dQBmaVWyGR6fFhCod
kGFtWNWh+nDE7sJp17Ar0Rp+nnqigChge3hMrxo0lzbO1llp+jZP19Aka5BWh/KYcMNoGMu+dIyj
+dV4XdqWulwm4FmKJR7NPL3kmXyxouCCE2VihH+v6ZYL7+2Y3rfJNpGWO7sJ/F9wVsKKvM23m/TN
eRyrc7QU52UCrK0NW0Bn11SVmWZwGkTvzdxeMIuXrX3DyTYs18Mef0qM8Ki7MmOgInJnNDzR7hhJ
ULfK+zY7CniZ2TwU9BvEPbQ6a9NA219uCrEbcLQTG+OUrsASIHr9NjcJBLv6BNDEKLAfF+8GJ02F
UIy5em002Y0eRSl1ubaum7BxGnkGw5gcNiaxLcCrC/i3CYWXwiuFJxZ1wQeJD5NHVcijKr+H7fTY
OXPvQCcEPKEj+rSIPsiAiGjJzo7MLQsNqZ4aD5+x9pJUWhvhvZ/Ubb3VM23f2orbGbo3Gbo/HLvd
DL+k2wWsOahIzPbiJD0nMw2QaXCJvKUBfFJO7pRoGLdMlwXKLY4K7yS5pa3Z+vmCmdmBbk0gosWC
h2axt+mtD27SRRrqXQhYDG2J3GPY74MyfSJGBSD10gTlfSY1hol9xZEpBhHP1tKIvkvEz7i0var6
XEZyf2Je16ifBkPo1hyxlGHgbF4Dm3en59vnBHBgTO3jwOnV5Gw5+7YU9LRiL+fhIND5umQTTOqZ
qsNc51/eOhXBsmp6E6b4fxy8NFX8+eDFs0u3hUIFkm7prBl/XKqiCqJkl4Pdi1Uy5ozK69C1gsB9
cRiCbAi4rAs1PxZ5Sea9vmb6xlgRMLY3DLOZLHC76ds2hbcwn+xCuvZycGMurDSsbB194dR1mcTQ
oTXhN9zEJ8GUr8WLalnKwY6HQ5+99qbt9gHuDcLlSi3tRc2AOrktobylpC+7Z4DXx/HTTLP9gITY
ICHKDD/hcac3ZTsaiCgclOToyFNwWzMhL1p1a1S0WfWHshl3tcxaWmVXVaJPtZ3P5+oiCeOUSV9a
ahzt5p18fV/7eoMLotB3OsqbyJLVQt4kg7EwDP0lpjEcaYbCGg3/o71fQLIL7gVIeZdEGwkpkLRY
8IlZSC8PMMb4a5p1lrGJ8E1/yZPxQqThEg3BOae7pUaUEv17y5rYxZoTP9fPU5rQ+cpFpW/jFEuZ
7o4RM4BJcalkDNzkvLA/DFN2hquyx52Ig+Ar/KhB+QdjgDSJCQDTaO2UYbdrNPg4OUj4FYfnp3Bj
tiSrkspJ+HMymw/VbkUXEhRgYgrap6LD/EeSyQ1lpWXNJk5+UBtyCa8IZa91X74CkHqRWLhhiB60
wO9Au7XldlSGQ7wzuWOYOHBTdcjkrGkB7PUe9rq4f9NCvcsFw1rrLoCFDmCVzX4P8QKuCk108tYU
zLYbzX+IyjVerqdXNrRJfcasEGX1udDERZmr26AOQKy2bKlWCVVhCJvnWYKwa9PeS33YXMIcVq8N
0XiT+ZXGKNAyNTexMUO2P1rCRIOEfEQ0WKvXj8Fs7ebZQWP7a+C000t8ErDwocrR105T21aJLDfX
xF6Du0m+vO3VPX5tyZwxz9ibBDl1HBYeHvZ2FJzgOmAgDEDsijqd4M7fvEZoWmkhTlOn8sw42FVg
sKiZdlU1cOsnbidl391mV9cmhiRk0K1wh6a+A97XELuu9ctogcUKAGHWy5P+BS8ZfCgJQo05XYS0
Ue5rFFM9V/dlzuR/ukZgxyo4hil5Jp45+2FX4VXqZdqXwXsxehLWtsngg0tE/4lJdXG5juhdYPQF
fXreJ4u2J7agps1dUieKTqY7k4i7sFbGuNbjyLGnnV4ypcYJ2EratmN6IJHrmdjr6bSFqB2UQlk7
GnTCNx2bPsqKs0z3zEF252tyLFrYPcKgtqj0QkQ9h63OQlG7CRm8FRByyK3+Y8PyH38Yrbb/GLX+
KKu5icOo+9P//v1cfRdPXfP93R0/q/96vPR/vvSPL/z7EW542Za/uj9/1R9exPf/19/vfHaff/gf
6tnibr723818+277rPvvIfDjK/9/P/nb9z++C/DF77/9/qPsi+7x3cK4LH7/16ceM2ODo8T/zJgf
3/5fnzt95ryM6uoy/4o///yK78+2+9vvkmn+VeiMmQ1ZsXhGC51t3vj9j08J5a8CZLdqGtiaLUVY
xu+/FWXTRcyhjb8Koh22jR2OqRYv+/23tiSlzHfU/6oyvLZt87GAKJoszN//+2f/1wD8n7+W//tA
XJX/pAMahmXYbDUNW7AsqXxP64/LEX7VGFgt03qknfqstFFfcGfJdqjZ0rzqSbIXIGTH3npqK3Q1
nolVaZyUVJq6FVQk8Bv1r2UZXM0afiXdFErXyWB3zqhpYmNEXC7+JaaQMQQAMKXJnlAjzzoXp8Hz
Jcumm24roUkejto1Nw2LQuXAHquIDqT4KIGX2pDSxkLruuFeREm4OGom19MLEW+K+NZBokzq5yDK
kjtYASrKEKSChiApI/T7RbBx8vUorcgrFErY3JpoCFuXGGRE1WYxBNrXgD2w+jXQpkeTixan+mqM
UmvadtIA8MKySW1uAt6G4jYwIyRLWSTdTSa03xKC41CB/zAfDdJdEqecPLNyAjGlnFarcUkGnA5s
dMCNL6ZpMSLrmbOmqY1XJ2mAla/1NJkkkCVhZK/5p5mZi+ERm2E0VEG1CbKwpE13qhnsp6HVNzEd
TgXHeNKrKYHAuVrUCot/RnFSko1Jcko6ErEvZZTKcfhDBiT6YRE95jE+mA0UsjrnqFYbIakcSofg
RcNN/KwCI+NP+rJAAaYFkwwS9DhLfIRRMuqrWh3G4KOpgrigWrqFtItNvAiSN31W4uxYN0YUup0O
QtYpCEgDHCfhDWRDjzj4RrYuNfQqAkN6bahuUNgl9zgHzKKTyAPaUo0vFadxu9yyoGSwZqudvNz7
Ua7fGRtICft9TUmpsJKTkRJOvYDzwQVADhFcmMVbmrWpuERpDFK5SuijfZFqbp95tdQK6Yx0juVf
Uoqtc1WLMSFqPTY2iXiDGlSvzgZ2VwiKisSDXY7pVJSUmUNkj9UxxgkZG/mBa5TeaE0pmdoGSYL0
ZtmLue+RFxtXMdJphCMwwwmfpZiZgzlQqMtDPgiNyK0jVdBWro+l9okkQAFfrFrMJbEopOVtipWF
KpMuCo2DHlUcjbhBUZK7pKpgAxTDkppQFUJFowulCZuIz/O8WA/pQLrPKBn6buusien97u14pPJR
s5YPTc5kQpGahKNB8LNRlytk+phHYAq4PkabquZnWyTFsoFowHgz0Jbo1Q7GTPms4yazP4OuTYb7
vKTNhKE6YlfYd018a9tRbbAl2Da9IKGs0I3ULqPhG0YJomCW7DI2Vstcw6JuZWPsNqaWLdk1FVFG
U3NXBMZFWiYpPgRtzNeAarKhUJt1QVOoxLtfrao+h1MtRGFhsOpUqGWOGjR9uSHh89hb9D1cX/Q5
IHEte/lgHg8dzNz0loYt+4Ysk4m29S1sPQ4xEl2lajnVySvR/9lvUwhx61wfshdEeUI2E5h34KiF
hRGsVayOrkC4d7OfanGjfGqPVzoa89OB05gyNURQh/4bBlaps2PKC+Cc0OkCHCmdaApI2nPANaba
aY7oqiT483Gs4E8ZwMxV72o6owrnMQYmT7YmYvCIOF32Pk1JBUAkr/PYDw0FzAAVplhQSmZi9Sa2
dLn+6mVtCu/kl8ERDpMuoOgBOy5gswE97JtbvnCm/2E1QtzlRMWispB18UN2shqGxcp4DbKhV9Zh
paOatoXZclqtMyB9Y4aRfNObsmRt2lIXPGurSnpPIx1dX27gu47oxtQy5laCscWobzaPmmLdLAFJ
J5yeZccUVW4GGvcG1c8j+ivJuAdN7CgpnU19EQLdqqpB+MxzikPQTRxKDVnLN5mVKT8jXZ+/DEYb
hHvNakDtjyYqDKV2fGr0UP1fpL3ZcttItG37RYgAMtHlKwFKVEP1kmW9ICRbRt/3+Po7UPueUxKt
EOPUjnorOwwCSGSz1pxjbuchmG5aJV3iAWCkhlBnxgTSRmXiv/SpcZKzVWdRSxvZRJyxNeDXUVZI
w659zQakKp4l9GnxCZ9smf5FCaYZ+rVKd8tgtg65DkKfqeSHdgJoX/Z0OjZNEMh562pOBW4dTisK
RppkL2MuRHiZW5FCUMy4a+o/XR1r82PLIOjwwFgtkv1kiZhNukdXgHcX6ibUo7sOMMCkbGInQbo5
aKM2SykwGrt3tWOOnjMw/TmGAFVvjjHdZw02UpvbG7tF7qiD1t+FpV2fByDsqEGFxobF97krLKpu
7mnRdrdJKUixLBk0mr6QsBksdGL49DZJ0e0107hMc1oVzgyQ2g1p/JbGU5NG95Yxuxtjzt7HeLqt
F/rLi0UQ2GC37+GkvYa2fZ2gGw9yLDnRTEww+aCITE1BwjIWoB9SFBTLAK6fNxn72gEsmCsXHbgM
ZhZoOvkJrE2+jpZ+kdTS+7FSF26CYNXo1lYDA3xrTV34rFshKae8E1iuSFLSwCHGKVeYmcrwtuMT
Df2kqFJr0+PlvB4N9L1klNBE1aPqd2jleOg0Etwzvg4ihu1XGogcaaa23Dp8wvzLCjpCn7OO6Yvp
Uh3rrucI73+eFVczx0WA6mF8V8YxtqSMM2oWdK9sbZ612bDxDRE4mqcPYMWz7ci7xsfGIS+wolfk
8sZ1lJO3icOhRe2IJYiAenUCKEe8dwnp4ARg/nHmKQKpggmhz9BX59GdWHK1t6fhdhA6B+qSblXa
TyBryyrAS1W9ZmVq3s3RGD2xxOTnHZAgGOSp9TyDg7koFiyu1qDkrmN5BIFZvM0NB2mn6i8Xjbyj
1sgLf5EGoJUO00rR6OlbO+j7LMsuXSO/6hamTYpLyckQVBDTS8ve4p55jUjy2dgFBwmxNMqbZX7h
EAe3ZTX3a8n5BbBPuZtoP4k+vuHRjZcmY6ocOzaJdfWe8yXg5K12DUEkXZM9NQt9kwjkX21i0ySx
L7bgaJsKQCjBhEtN8TkVTUKdCURKhpcr0s/60Plldu1Zqw/EI5E0qIijGSf8Xui/RBTlr4mWNrsx
Cn+nDnsDsKrW6Ti1+UqMfx7UpDGmkWOMBJ2EmASnga6bE3pRT0kiHWkdMw3csQu/t0JxESy4y8Ng
3pQwtRH8txdTElIxYg4VCeLDzqZA2kUkVwdaqu80TfIJD9Wq5DVzEtYLdM6VCtUDAXOYWMF8/ECf
NtyHstPfVREF9/Fc9Ai4ZYOpLinXDTCypHOUakb62FcduyTHVuTZJy4gVGlEF0pO5mWA0emM1kD/
2g/V9OjEbnrHX8lu3M7tkEtYJB92yJyjbOL8HA7ue+Xo8U6yySKxUdGsyZfwGdf1GiOfdl5gFPYf
m677TVf0RA7NdV1esRdNTW7WMNgmNwAyu6Vvn1VIm31XGJC49tNQrT3QLJjJBAXJ1XpjMkPKzZqA
5DYKau1bUwzS8KQbEp7tIrjPaCLMw701gxpDbtg58xmf4UDUdg9qmnEbF8m5tPvJeimz2KHNQk5u
wixhlj/jGa30u5vpoNFrhNfgy+s5LMIKbXRDNmtrqNDFB2GEt3HW8qbLOqQLIdLUJcQJ+CcMprHX
KYj1DbStRn+a46ZjJajMcx36zEwHs3GRKyfdAnLfaQHjLRWpxBSQOBeRR5GjMcEF2g1e0/RatDPD
rM5OOrakagcaYhEgyALjrdRs2MBGAbmCzGM2f1gcBfqymNASRHTvFBLvmzyZroMwSDaNbUzv2VhU
uwQvLrMikidjrLSTPMxtz7JZiMtUqrMxKPWNlSQGNofpIXPM6G6amvqmCGeJKW0mWW/WEwJFoST3
OmZiW/cnMlq9OKHqX5ryqWtgQ4GxuxZOeZ+XrvESCYxd7GxZnLuGXC6rHncAdt5VPdnXizG8lovz
Ng4U7PMxJTsvhrwZ2XpxbXV5d5FXkE9bPlisG27LYrr2ykfSqKt5Zpe6lGDFkoq8eiAMxPUQ3JLk
qBwYldl6juiN22pJrF1n9tE2MRvtjvOETlDnAF+N0xMbx9xF+VgRO+vQjGs59OjaeRuyodzoEtQZ
JC/tzJ4kQ7FOMM7VheOZobnP6oTgTccZLoUTEGvbuKjjTL2MHlShk4faQ/OVi+Ey8dr5nhhpqHvd
+Lvu1Lid3Sk5RaMBDK4gBbmU3RPzQsSNuSfkcqSEuPRXuWn9dmrlmUhQEMmgxs4I3EStEEr5bszm
Txrt93TyeO9xSU0sJR4nGNTPLjALYrtWjyC0SogblrlBlvJTSHIeHQ3opkl2me0wy4zRsGBK5oS9
BPZOi7FgV/Kq0bondn4zSb+RDwfgManaXdAO6abv7L1mp6+9aJ/Ngk1DohvXgSkuFf+T8tBZobun
o0H5NDCoV9HEWk4WXfip7i4cs8bI03OMGrNdXk1z+lAM/e9Zb0EVjNWefRdIDL1DTcoWAB6rxJxl
/lElfAN3tNfQEX2Ppv8sdRQcl3SR20E29aZz5YUVwheICGMaY+usCfSHLqTza/M7bLPnxKkQhzVa
gD7TLH9FuAc5TBB3FrCIEJbGCTGMmQETm8psnFpksIeG5WkTrtK5m17kZMM5mVknx7jAeN48Ys98
7FoI2uVM2wiCx0PQ5ac9BmKqpcDtiskZztCb9IhPqu4MhPFttwB7TbsM6ORsEJMbIFIWTBlacgVT
AojtrGC9D+CC29WCU+XzU0Jkit41NEgUTdtO03lOmLA5Hj00XX2r260Ovi3Ukb+gRbH0GvqfQY/T
lbdLOAHl0h/MRKG2SxAMtdempbD6JxPJU3F4WzWSvJ+xIKmTYyuGDK3EE1u7G93IUkQthem1bQMW
PRH9uMlyZLcZ+hr+JRzKoW7PBBvbRLBZBWWaHr9TkMWXQ45OLYv0xes1uu6Wc23Oayh7wa8B2+FZ
M23lEaqdKqHD6DMWkBkxbsNp2RMc0IIsBxJnOE9WrTBHSlqvrq3uiKa9HEJcggiU6GJRtZThk2XO
CItA1BRL+kLRYN9a848Mi9icommOFg0NiS4yhj4m966tdm4TY0ylwMrZdsKIXCxEi47sUTH/KnyK
IyApMwid9TMt9kg/EFxmwcNQThncEVyPWnWZU4+6xd0YnM09/2SdkcNXmrTX+lCVsKORr7KLw2Bs
EBk99E7/xF5V0jFpYA5TYmvOmnaA1WDUJuQ3KHeIppYhrSji5G3uJYogKaB0TfBWzxWHvrQjp9yq
4JZwFK2CV9qYE9GzYQWXV5cWa6K10si2KqpRQwypEZ+oOBjuNICrF4C4STSUGhVMalUPsctHFMTz
H42XBv1+mCBnmPN1bpvQ6bQB55GjZmJa4grif2iC0CbIgj4+seZ/MkOzzjvbrTFg1py4bAMQiOj5
/kS8zNSWQxsaRGhyTEMOw81WtJAgsY4o5nUXl12fBdBMF0AhFlA7ldA+zLGtmELrn3PDBk6epAZT
NprK3DiDJ4/HR8XqgtLNqPaZkYVnSOxTviiVQpgo8jWVeJHttd4K/XoRgbqh4zfHSOindjrLCH66
XGIzQuy1FA1EyUac1uGkXyUG+xlYAYTYAFYykWGl1LmoE8BzR4iNwiVEfd3E3fQnCmgmc6iCnUij
gGgCuQjftboVe+SIjaYRtqst8yVi+YdaiuWiElb4lKG/9QNSxq7DRm/vic24LZfhYo7dR9G0mJsF
m9XZbkDFx8FDBDSG98052pavczLS/NSIhjYnguwm1yDqNLnFuHjVd9h5Zd8C/aYNOlkujU5xZU45
EkPwdI5en9qt9TtLKiRA0evQaC85kZjkqzfnS5QhRbHLH2wIriujKFGdx7NnUC/zbeLcPYHSlsPe
lDLKbNY92PihjLbQy3AEOGuPtEn3feyyw7eTn3TdCXXDsEaVEfVx2u/sudzbqaLSb221ZnIJZx8Q
A2TUE8GTlbemRYxnXw6pb4Q60YPUdbduGUBOczk1JOYC4K5x5HkKGPlacS64tgqgyuyMKsxEM4jj
uDH5daZtVFTtys6vVY/rKCLWIM9Btms6IY0iHfZwyakgRBXRTyVdzTTSQA2WRK1HO3cZ7mWabMOw
um1EUFBVhmo6mdkuoo3vdbF2IYL2UVYdLe0lTbeB7aitrQGPsk0T3YgNeMKgRTraNIMnLNiqW360
Y602wxQ8JJL11xTds9Zo10mK4aOixuK1UP03hS7Q6hUjm7yOBFWHlS2A5j1N1xRm30pUEYUTXDlR
fptMYmsI6zSc57sMOfgmL0iwzh3m9T7VCOoQb5oGIb4tws1ia6+Gcl+MGCJfEicQEjROwmV6E8zO
5WzPeyRIZ0vk/pjwNcMQeGyR2lMu9RuBHixaQN0SgCxA5CWg1hZ03WdBYCBpA9w4m9EfEQIxXaY9
FOfb1rJumXZuHS18DJ36D5rw85IKAFE6gLTy+boWKXb5hXPJ7EAUTd0Ohvr8JJbR59vfOxQ526p7
L9cC2FD8aNwIGSe0ChOJjokIWjPgBMrsd0XYoDZJvsAWoEq942TMtoXXC+DZT8octyUWq9Yi2SHh
GeGJHgLSc3CnCCr4ZoKwTZj3WYwy0bRwCFO/vBkL7UrK8GqVTpnTlG3sqDjrqtpnCX4lqOEuDTjr
zWzeeNTlGeHO0JAsYuCdH7F0X+KOk5mq6bVVPQZ6GgkejQl9FyoH/ysHPs4nc7kJApiNbZCK046+
djhg2U0jFt3KcKqntqMAb5SwlqqGDWRdPfJUr90EQ9kCmcGddkmpX6iBXVYdgGC1QfaY1UXq1lvT
pJrCTjImtiWNYCXoOUSV+Eeuk04XFlV4okKz35TUZqk3bkarfG3x/bHRfAyxAyxJ+ZbNzRVFsssw
63/Fcwf5SGQPadJsm8XcNhPkyEZe1wRZsRhOPiVDoBjJJXvWl8RObrME9fhCPSbvXp3R0vD7EpZh
CgTyHaJBOSJXzjlZQYq57qLoh1PFD2XaoAMu6nAXlc074Vrpdq2/s8Ux/H8oXgVk/nhSb1MbvK2e
8jqMHmSrXjXdqC/4DMJNqk9nWoRAJ8x+oDOcPUk94ATBM9wpguNbBRs8ssanILHbfcSSRMeA6m/K
2QG43sBbZ6ZTS6ttnKXWt9Vg30AZEsg53WtWN5IMVp++mN5llDwrM6i3lI10UgK6l4Ei96ltRq7H
FNcSsbfiDziiJuhyJvMmyAikrsK8RdQwWdtKmXexI0hCQ6luTcuj0eL6g1ROoXHB/g7OKINQwFEO
V32NGrLEsxQQDjEMCD4XmdFVnyr3JJ4BCCzdYrz0MZaqWVDJJaRKn9GNckK91XXyKvEFNSfso0jr
nkn+daclvEoizHYF7bNfJu12yGbB/OyG5AnPlcHuXwaAvm2qzPe0bZY7s5wX4gX6du2LMbJJcurv
cd0bZ5SzINDaevOLpgN8yLGuzIptCjy/oNenn12WhztA3QCblsn42TRm80p15W2oZ6orzlp7GSLs
3yZpO0kU4yYF6usFc3zTZGQoRa324A6yOC1Ylkts7Z4j42049v0eyQKcEURRVkUeZdvPwlt0g0ND
jni1jkmXhHK+bRMn3oTCejQCqOGJraiXK74Nih6ryd2+JSfn3JDNPa1Axqbjzid2kcqbWMoOwDOB
ScUK1p5TBIRzbU+bNAMnnSOt21CYvdPKyt2UGRH1CzzY3G42bpq+2InzVrJRhi6TWp6sCJAQQfCD
VghOwrJFcaFPb3bs4C2Er2W1BA3VJUBOc9nlnX4XGMZbU8vfkTN5wI40XzoUDMwh/TFPk+5V8FMB
JYlyQ3QxC4+16GfWehqdNA7qTczrmwZ5hhX0wYk03MpZ99yl2qUTiut2MK7Asc5wsFt7F9JApSdi
tL7N6k5aLPQcLW5jeOgoc4rqwlHxrsRbCWd0eaaEcZ07zWum6/doI4An9OXbYs/6ldEMO8M07wNG
Fo1PCviTpCMIFUvq4nyaEbxHE5uZPNCbnUW9YgvYQSCwqHBxDcN8Ckc2R+5c3ZhzifRiqqigWan1
ojdrraFwTKBsufVe1jEBjLInAHoa67MsFNE9XK2YSIRlOLewuXjCHadroESg2rrKFO82A9mnKZhc
h5QMUc41dgknrVYFNeIouR9qEV4ZvVZetKrl4NfqgpCVxayz97yJmBZGLdDfVIMu3cVcSXGfKczN
6vHGziKLSnYvtjLPw6dQi+VlB0QGx7pkzNu4SZDPGy2SVYqzZ0gazBucFDDBSwMgw6Y0OEisvOGU
sJpuLbTz8wRoYr+NwYxmkQvOW7g9R8a462/pvU3U6pe6q277SLIMFhOFj02mw3yZYpgCdc1RKp9U
8qdR+AJmWcjLWrbFuuIVl3IonXNZzmKnlJb/EaNEdQ6y7jaALAwFIk5bLmoUZrWfob7xmuBmpe6a
oLQUMPBlNJ4bQQ19v1P6oxY6svMRrBrPMiXQMasaTPBtjzNLECoaGMO4CySmecMkKrA0aJm1YeGg
Plc56siKYLDcmZMbba5iLOJWB0yVp9Q/5rKUT/Z6+GpRhF52g+TUUCwdlQTNwtA5Via5y12/HVEK
XdirGm80aEptcjlUJ+7C/jfV2+TMAs5ob6JaJP5QuqzssQOtxa4CIoK1EAK4cPPR00O8gfUcyT85
KdmkdmSdzD2zg5ZmdCGb8sXKVIkasgULQ3qiABzMnoyyz6NB2wbyczjGL8agR0+0ZpH50X+ofLOO
KA2l4/I7dDXbz1JpvUitCf1ap6qZxaArkqwu2ZEm+j7Jp5ZNrQuluDQtgkGc8aYBH7z4WVUm9lan
BHYy91O4TVsLXz8D5m51y7kUTIBjiBbOxajcGQ906oznokOnaJANVwTErawMm5ot+mAngEKaPruz
6trK8YBiDNwCpi3ejQBhfNCq8bwnyfWnjrcSbkgRtC/kXQxPc5dr9CAGSQjNsMTuvspkZGwyKIcv
RpFOL0WklxZZz2lnXdizgsBu5qqZcqiTfMv8AE4PwIBtcq8Kvgnq1RXRcp6SjcE64ayK2nGSVv07
G8Jh2RTYypaL0ImYEBr6X0RO8SFRs4HzwjklYrI6i6i6zCd8jdGjy4G99Ge0n0gqChYb3IdQEqAX
zIpErl4MCI6Kka3T2OEpJZRsJjpBKghgGZJSeBhWAfQ0booVC6RG9qLNTJNvU09WybmarN5wlX6i
TgxmEbzpwNMrdPMtPRpgreymYHZoLwEVXFzHVqgBecZ/QRK4CCXANqd1bvV+PQkOHHrUWp/eOcgD
kA3UbQZOueoJH1LxxDZcZJkjbnNYX9gaBYXk32VBniS+/oLJ1rb7fjoJ856KqhWaHGv5Q1Qc0m7W
klSwsJPsA5maW2R6duO3xUqPSXS3yC8iVl04LpqV13t7CGFOlRMV4VcLvqq1H8t+mvZIM4ufbdIT
ERFUIqNLYvDT5tVLNHgBog1izjs2R3Og3kUxW39wKFcw9akYthfcQI77cdCgDlM48pIGNYSnueVC
/QTdCJLAFojsqaV3xeDDsUzLrRipJ5310NregfnS7NDZtuh+Fi2PwT8kF7eioarMhUmjS+Nf+WQC
WKg61SuqCejrcdkrNd8ZHRtpHWVqf5HFMZvVksK3F0dOP/l9ECDF0W2NnLphkLh59CpvUGzyG1WL
bHHPyMQEFKqYakEXqpxkCFQ8HBmzEesdMdQaOBA76PcWjez6ckYdGO0WRCyY91I0kogKkY1eWJIn
h+Klctn3pGXMfjtuknjaa229OPel0Eidt6y4ubb7xSHML+wSywNrNCY3ToJkbMtxjuXLCkNgWDwI
h5aZU4ecgRNtYmNPT/0ycTL0BVoFS8fIKRXe0/yOh73ow4GtDeGn6HjsgJFJJw5hx4hIG4HSBHiT
p5os1QYzn5ZuRxMx5IVhs2XYGkPBBnlwtBWhg8xG4SJttV9RhcT/skKtQzHEGKgwlUGd/EbWhzip
I3ndc9Esn4w1sABIywhZke7YA5qblIQ4A6nwxFFO0WfCm6xQuMzjdI9WqA05hs3Jo7tMwr2dwzF7
I+GzhQ6PM7l+QBdvGSedrXHC19sQq13C9i14ymwBj9uI2hhdCf8KPLki6lmtp0DC8KuGIv/paOtm
yNRgOZ44TusaG73jT38MWpdAm3VHYnTHKGkId8+i6GkwXKpXWpm0wY1diOX3WPfB4kM/Tlqecbw8
t7MTJpeBO4wGEQmNAhg01qO+l0kz/KojDmhQzgLH0/KCKged/+pdhwUjINvSQCIZwJphITGdleyX
ZcyRueQGHGiSSTF6tVmnGOCjZWCDo9omOw2xvf5Qozar827sUrLloDBqXu46RHXyRnt2TUuIxVtz
5zVVRgqr9QK6BA6/12wTr60mO6I4bdfGhsYcohlh68TbInaBaxfCpKRQZzSaczNS+Q4uSZhlojHZ
eYORyyOUwQSoDLeNzvPc0LtSb2Gla2DgteV+bija8Pxoh3jl5AC6kl2usJhQNVplDsbVIP/R1M54
5eJ+FbCP6w5bT6YSJogrWa8mSL3WeaVZCuPMwOJ2RWdMv0msrJh2dVmYM4flgopPG9ccuEMTRiWR
RNjosN7bKvzZyI7etZZlgKAcfj2eM6Xf6YOBuChb7AGpMAvb2uyJxHRi8l0E9xELSkRxxoSAEQiT
dq6ybB23jJQW9dVQzbNPTwo/lZW6S3eBi4elhJRB4hUGlfB36HsnptcgsTXAn9sESwhUDZcOa8a5
yue0PdWHrnql97imyDB9VyBi6GWcWGFixI9ZHoNzKsxO73gOAfviuckm5hOXGHL2sV38U1qouS84
lhe3Wa8okdea09CaWrqSIkw/8OVyVqZ3MgmSp8GqqQXEdqN3kd8Vco1cJZn2UQimdpouBQtKNvDt
bbV4Tmc283owMYJyF15Py3e66dIyRXwCVN71psFlz47H1mg82CPmFYIRJzh1+TrgAxvt0p7LqR3V
Fi5tONNRj1pybWJ27bhzJgcZymKXHI3GqO2JfxITtaC819GiuJJ8ry6KCdOMSqp0ninyKjZx6SIb
eKzGJoFxmQf95Dkl1sVz5FhTyn6WtC+qYpWpIYRJqiavpLcMUTZvPshd/39F6UekkkCm+sFHjn7U
NnRXp4WFX8l2nVUu+9F5V9gBOqIA8Qq41SvqUN7ojdtYef0VKV3bftiGezIWTiBPYYlEnJ7+pBDo
u16/bXff/5TPlqn/+SXKwiJr2haNU0t8/iVzZ8K6L2Hh5dNPrXlj2By5V/vTrbqmJGRUoLzVla5z
o+rgAm0E7zrSKIbJXhAGYoTooLo4rdGiZ8VtPRih8L6/pQOaxeElhXFwybmwMnK2QuHX2+WE/NJT
eQGeaUNXxzP2JXzw/sg9fn6df1/wwJ2SGDig+OIF3kUwiqS7FAa+3Ycjt/XZrvk/V7FQN9vSIClD
HNo1kS2OM65XmH176xdK4FM0VJviD3RWwCzzzvG/v96qYf6XdfD35Q5YB5DdR/gyhsBL8iehSshi
Asam9CsdQ33/8/uL/fNOPl9NYdszTd0SwkXcvY7TD17UPinSeNFsghtAgQwPLaSk2sdDsrFP9J11
c+Rq628/uBpT0moTlDxO3HCfr0ZJ1M5IBki2nQ/R7IGad/9n8sWr3EUnWYKlTFeb4HokT8Qrbkmy
bY8x1b6/vnswYIqQLR/RsNLX8ZCGyXNnaHj9jnwHf41KZ/X1CtswTAelinEgUk9cWsWxS256Ob51
Veq14AT6Mj1ylb8e5T9XsXVsWcgQ0cN/fpT4+3u3Cmvpw+jYwZvEVp/Ap6yPPLHP8xSj8eAyB+OD
PYYjc71iGtHOU+1PCzr+yJg4doWDMaHRQ8nmhBtpt8YJEkDwttuhOY1P4Qk8T1cuQuebbjribPv6
Hf379NbZ88OwX8hu60EtERApmuxKQM3YaOh6ASWn7t33N/jl/a3TBlJubBLiYFZ0mwmwWIWTq1vL
q7XEQxpU/+UhYorgfRm2sIR18JoSKeKOym7Gh2X9YjvU3BgbDKJ747bIfUT2J8pftCMX/eoZfrzm
wYtTlFpJ93SpgBgvKTyN1YXeuNvvn97fi4qj22xrke5IUzgQET+/KVbO0h6rnowDpozxyjJ3gY9r
zCPwaNM+NOBOd/WPI9dctwGfpqmDax5sE8Ymxh6aRzipScxs+m3mk914AkOt3zanx+5QfPElf7rD
gwEiMJQXdU+JzH2Bj7rt7oPz6owUIfuRNhJMmSvbi7fadv6dPQW/wIF5iAZv28v6QVwWWzzLe+fs
+/v/4sXaJhZi13Yw++jWwcfhCDrmOmJPP4BBNUV4JeK9c2wt+Gt/wjM2dZNlx6GRax6O2CK0h1jN
2KZL58Iu+21VcViOftftfORu/lpPDy50MExNd0HAY+jpVogHp3oOFMmh91H9p88i/788t39v6eC5
0S6NltlK+dJrYn+NOAJ1JWD9mno0vX9/qS8/i/9xXDksM86hE4raab0WNtd1O3kITimYXiMMwVK/
CTaNhw7xp/v/vuDYLrgNuFbrftJeh/GHKdOQZozChLsznVy/c1ya57LGjStIDzlBXUE4d0j2cmpQ
vh9B5Rzb7H01YD5c3zmYCLI8KQYOSkTaLO69USTPi1ERfNbf2TI6MgF8NWSY2RyDtpfSpVz//MOt
ujrSciQCmDKabhPSGxlhiGel8gKbYCbgdd+/zK++t4+XW03YHy6XYx0v8obLReoXqhSyIDm642z6
D1eRusUZTAEgcQ5G59RGtTbHCessyvYufKwV88owHfkGvljtbPfDVQ4enW42iLcdrhIv+bWVipvI
cB7/dzdy8LgIyx4NM4vAv3Ps3aSTojhfr4ZvyQngf3epgzHfx5aOzY67caabZvAQ126t3vovr//f
R+YeDOwZP4+y5/WRVTcYjTZaX5+zX7//L7fCZpF8L1O6+sE0OKQ5hOO0wH4ue/rwQ/GzrmkH5JAz
/3cXOhhniBd68mi4UJQMN1nuPDvJ8Gqq9si0/vVA+/d+DgZaObj1QpDfWoU0va6gO0qSwPd3IteV
93AfADVBOrhiXQysB9cI8oA2pJbk7D3c087P70DWb5cL26vQ+236J9D7tRf51pZQ0Y0kuXCTQkCv
z8pLw8NPeN545U1/g1wkOfLLvpz+P/6yg29gxDcW0cVRvrhFO+tjgSfnJvpBeNE22YEmOHUevn8W
/5xavnsWB59CiTjMIMIbI+f5SFGSbJ0NR7iz+Nz23XvT77bRXQBGfi8uoiM3++X0iOnYoGrD6iMO
dmPlULCmLI7ydSr1OjTdDM8RGv3tkTs8dp11NHyYhmlCUK2qnXVJrTPq5pviwfTUxbqRJvXgLLg2
yDDZHXuVYv28/3qwH25Pfr5sV2FIqhZX+dkZMHyClPpN3nj9Hgb3hqRHaJHoQDeF1150V845IOuT
Yw/4y0/pwy9Y//zDjUc0HlsHz6U/xOEEgwjMaxW57n+ZF9DKQO2SWEusg49JamYS1U7BAGqRzOoU
UXQNx6g6cpl/hsPfz/Pf6xx8GkvTm7C+uZvRG/zqwXlGGX1KJ//S/AXtwrfv8zOcMlfUZz13G/85
9qGIr5/mv9c/+FAQ84PDWJBEmqcuLipPbYCrUhADZ7sNfgJDsK76Z/1+PJl9y0PUtK/enRuDVKUj
y8qR32EfLCuV28fwdfkd6fQWr9GQhEr+ly8G9zvVe/i1bOI/DxwiRVG9Rrryrc3gkyHjEILmB/7g
Ddt48LAQ1ScR9VPjyNS/jpS/3jBAGmnoDCP7cO/r0qdD0hGS096+Y8Ye0steu4vUfamcI3f45TP8
cKWDsaTPyKlnyZW65NFkd53Pv79/hF/OOWATbFuBSdDNg8EyE8KZKMxaPqln2O8JBgN6AbTo+6v8
XeXjDKTYuktKfQ49pYMXlUeDUVsxL0rdV2eQ83bKk6fxTUCdG57RkYH31etRCKo4QCqO7X/N12Fn
21ZesnuWJG1abraBdXtdO6WvkW029u7V93f31TNc6RKmvX50rnvwDK0qUslQc71cJ+4bLGhEjhOG
4e33l/n6IRpU9IRrCpv/Po92NHNaiWwewsJ+8rGMXed75RGasLV/aH5y5CEaXx13FGU9y3Q4guj6
wV1N0dIRUsNq5GY+hle/Pq9xh/rdTu7js+J1vMSI0D2yKN59f5tfDfkP1zUOpg0D8H6DQEH5VUcL
qiFYzOpPvr/El3sJasDcGAVSis4HK3oUxG4tRlb0dd7IyHDyytt5H27xxZymN+p2faRm6h2vra/f
6+HMAc2KfijQbUscfm61xjb8n/08rpSNdH8lyeyZxp/CuhI5gqbivzxLF+e2gH0ubXUwfQxhmYoo
ZGQGSLcMlL15cHvkUX45+D9c4mCYaLkTmnHANniIbUYl0gAS3ukrtvAEHUIvBRjh+E6F9p1BsB3W
wys049mmK6P9FGb3c90VRyabLwfQ//1FkC4/fyb2Uip8LNy0jBFCpbTOoTaH5bExtG6L/n6V/+fZ
OvrBGGpENGkL4hdfXtsk+tL+9ulCX/JaPflYnB5bTY2vh86/1zv4+ru6AT2brTWBU0gK7TlGze1y
Vtwn9/IK+cx1PWyKO1psj8HVscrHsSe6PooP+zPbSkoWWt5xnKb+gigrwf58ZBytj+vvx+na0l3j
ZtThClGkCwEzM9dAmei7f/LttAt2yV1/fXxq+3vICmNtStq0LgDm6AcbwQzxaVflGC3L6sYNURu5
2JbM/+dFQVDAcaVtsQxRYzx4ZplIayuLBgzcFtpk2hYzchaa4djEj3VajS9u6NO11vf34f3oeeoE
cdqTQ+7hxB63tleqbbyN/IiJbGN4JCynfq5OjvWQv5hHyRq2JOoF4FkEqB98/L3bD11WqYB5dHku
HlZw7Q4r+Pl6/pSIe64Vr1NcjBfHVqe/l/hPFz6sxY19Nw1WMlp+3lQ/XJWtxvgQkwxG8x5T0DDn
R8bnF4/YsrEeOjbvct3IfH7ERS8VXbWGoDWFqCS7xW8DPbbzvv8KvritT1c5eJHUqcUyz3zjbdR5
jXUR5Q+pdlKN3cYG3vD9tb7YTohPF1tv+cOo+f9IO68lt5Vl234RI+DNKwxNO6mlln1ByAIgARLe
ff0d1fuetcgiDnGk/SpFdDJRlVWZWTPnhC0rtiGQMlg8Kr81wyqbaJfdn3ZaoHxfqjLV6/i+tCZ1
ZWIN6j0jf7WGXMs94zBb/RlssadtVy+3PZv9iqZFlqRCxMKjzaVjvdlm1aHA1JSfPKt5W6+e0spE
CofqAHmS28auz0b8OjMmXbGWBmJ3LPoogKgKwaunk/r9tgFVbK3Lk/HSghRknQokLs9OvDrtxKxK
0L7bB/nm4EOEicizd1gvrdWCS/KLF1fyhLpkl4eHw09Xf+7TN7c9Wvr70s2p94PZgLExIJsBfTVN
nmDUum1ipgi++GivnbWzzT3Yo3qMtB5obuLDqb/Tkb9eg53wQCYzUAwBJEw5ne9uqu24RgwQJPOz
tU6pybsvt3+KKtbnxvrJD+Wja7dAJ5AoNhE+AaO/gWvxo2jq2KHyuQ5UnxnuZ/Do4ertEpRjpk1H
faMZlihNOKNN6dhqkqKo9UZfAWlDjcXwNQhr/NyPOtqEB6Zy0fYxmEBZ6ijPrTAceSRFJLqI3Esr
zMRsrUylhlZT8nlUf6nFUkYycxzD88x5qFi8NwN1uAzxkYEhJGFQdzgVv+HNMvWXRP28sG4zcXdh
Q7u0cQADOSQMm4Xac/bCq8WGsPMZbt2IrGS5ap27TC/sSWsVZSeI06CqC5t18wD4700+AMH0mNMJ
iy39QMiHYdc7vG/vQfvd9nXpc4r1PIuWowt5nukAi4FEfYp2Dqrg8VJdN3Mqn7vnSseYXQ5w7u1R
AwFYdwxtFR0yLftkutVjfhgfnFZfBHaIBZIC78wiJeylV4nRVcYpw2L2kD6l22nrBDyiP0ceDHl/
Uy9z4fyzJXW5HjjUqJa1OdZQdzl9Oz4A4d+gIb5z3ynv0YxZN1+T+3QdhbdXbi7CHQs0oaubtHEo
1i+dbBJwODbcCKH6RrlzNpZ/uFs9gWWGPNbXQ+u+2Px5Zss5QtPL0WDCpJSVYu+IeuYxnTQnUNz3
KPNBWvPjVB0fbvt1fYJcGpGCD1dXwxC30MW3DgpSv4dk6dFzyYIUbhMtPLrEWID7yEvyk9+3v/87
H6SoSm04Qq2ID1VEeWB30PiisHLbxEwSd/mdpCSuyhmuq5QWxYQ30zp7K5oYxpfTD+Nz9bwKlKV2
5MxuuzQnZXHulIywS8O7eIJX++NhG4doIjJxkzDN6SPQ9tuFP+puWrhCxV+9DORLq9IeXynp6DLC
hWjgdCD7HtERh5DjS9rkXw59/O1vPqkLyMR1bRqjcuOrHIjyJOuiYPihwvS5Sb9GQfZbIPS5Levv
S6XMTH5Aj40qytaxxW0tLWEyZtkJzPAqaIL4HS0UP3uTauvxMVvzPuE8MDQe7j+qvhJoW717PDgL
CezsFjq3L62pY5T7VRRTqTaosGk+gzRFwBvz4QF1rxCijqXQvm5kXPorrabdlm7RA1ML4LJF5L5C
tjRL7g6Ro/glZFQFrH9L99tcrJ+7KCXptXoqYYcULjZwJkGXozZ/fINeOiXdbtXgTlqpUILnzAUP
6ZekZHQNbqDbe/P6nhZWHE57gaJQX5FcZ/d0Uw1DYR90LegHLTAgkD85W3O1+wsjFtpplE6WcQU+
qfIhMcqO2hoSlGPA0NcE8TqEfIrdNQvH18zbo07nnOEHlzaJ5r4q1Zw5ZEJ8oVRHk+t4h9RL7GWb
Muwe6F+g5LaG0OL9/nvjuZtjOMGtS8mzeG3PbEZCHdCiquiWftV2cplz6KvJ4ax067CLIYMd3Ucj
GcVwsm+ZkCH19dKVPXOcXdiUAs4wokEguuHz2jQPNNaTFyGQUngW4KninXoMysafzGBAZXYRsT4T
CRe2peDLO3RyoB+GUMX6ZJYf0/3L7c0zU62CMj37oFKoJczij0PJimqPo989AHDd7gMNRp/taXcK
QCEvVatz59eFRSn01CTV9ybaOJzXij8F8GHwdN35CKQjIrBptwsOXmeVOEj+w1uZrtq6vGUVACu1
CUtw+HlYR3c6/S7PYOFWd8gXLITH7GLxXqZqDv01Q35nTPpx1Sp7Nopz/H3oviTHj7d9mduI3Cyq
A2yXGvG15XwefWWUtnv16AQlQ5XW8VOqfsx5CIFZ7LadOT/O7UgrxNWn9qtGbPjoUztBkdIu1YML
Fl7PmXNPWohqLBtP6lp9dlfxt5whzAUv5pIf3m5YB4sTi9aS5EY0On0BtRK0Sq0PIdaWYSW98arv
yg5u6RdysMKP37s/b3+7mYAyFBJRHlAtYPaq/MadjVEVwwkUh8NaXU96UBhbMf/BLPILVB/I4e4/
rJZsXt8z2BTNQTa5Y1pyy6LOpxMjQ9yXiO36kAUHWdCefN32ko8WrwzMrHsxWkH+37h6Zlas8tkq
lgmMm1ltoJnqpd/09SFE1if1688C26T/yjaHT39hkC/Ke7SjMrso12x01WBkgxIrEN8WJunn7h4l
ECqnyDO26Xtr4U1gpgkKrPnMnjhbzhyM02bVd7A0MY08wszOzTrGZcjTOKpYK+Vh39bw4hwqJqVH
24sLWLu8VkHqaMFtsVEv82kD2V/XwGOdRMuQSh8the29hAMs3O+6XelHQW77Ub9L1lCYdnc5DWBB
7+MgHe8dP5TfM863pZ9wfYpe/gRpqWsLwQJe1KkfAutOtIORhOGZ8r22bjarL6fvCx6LP3fLYynH
Hrpy2A+qFYdMlfrOplgP2xol9nad+pNvrZM72quLXZXr5XYgoTfBOlIxwPZoSRf9UWuhHidhQ5RI
vKDXPjJga3ujBQyl7xY8vFpTyZZ0sTtQ8adGjC0xUbjyyOIDuIxQgXm0GWBBAvV7u3a8CsYH7xC4
iP0tRe/VmSF+gI2YgGGrgPZd2VmrcFM9Mg9hzCuXbsKw+3X/xxfWqw3D0ASaBLiPtIz7FfAUK4co
Y4oGxnQgtEJ516AmLLSl73m1Y/CDEUaOBu56MXZ3GaooithN7IDaX8EEhojGTqH+FGDVvmP/ZAfY
ZIRIGEyzasIr1NepKXaZ8z4+LuHJrvuC4pfYPDLY5Buq/SqRdXZopJBnqHSxDqGxoR4taSf8tLfp
3bB1w2hrGCEPv2p4WjNo7cIC/KfjVxg3VEVBkQWYlaFI6VzMDDWsVHzx4YTgRcvNEMRN0S8dB3Nf
29YpABzTtTiHpYWd6rxfJacMTelwOnk2AKFiq70ZW68J++AY9tsKBuc/za5w7dymtGFb9B4gDW7y
UJ/WBgevhhDt7aAUMXdx6ggLQs3GYciW2SipAbmq3KSBpQoK/xUxURRa7cdVhnCurXvHMV55aWst
dC+uUjpMOlikI2jzkC4PODZQpECexYc0lHhnKWD5nS9QvcM+8eu2b3Mrdm5I+no9BFgMM7dZmAkW
zR4ip8PP2xauDxRcMQGm8YZOGSonPvaKWF+dsKDqHyfzTV0+FtZCAjC3QOcmJCd0JyoYdt1noWUi
tdnnwOzsrV38QNC8T3rvtj+zS3Pmj/gxZ3Gsd51R83ANfEvdl5+TwdnfTa2hek4MNxWSkquFSmV2
hc7sSaGb6T3MOA72UPHxT2pFS//HbY+WPp+4k848AqXmwBbB58ua1XMGE3ycP2Xao+4qb2OUh28b
W3DHlIJpgNBPN1O2w4i0af87hpbkvzMg9bVTqLcTGkMZevafUuOtVpQLHsxuaFE70O8gw5LrhxT1
u3jVYyA34VE3SmLzSbBz33bjepuRQcM7K2bbSN1l/FwjaCf0aZWFpf15GD9HzEFBQk+z7Y+3F3bo
mZBDamLIWLogS0vTj0BHeZFqzJOvwJnupZEe3nbmdTj18gi9tKJfbrF9J0IGhaUQvW1lFRrARfc+
dGVNEKkbJQTRzChmkr0fwlOQrG2E6R4NBsfRkLj9Q667DJwT5+6K7Xm21+HkSpIOGvqw7IN4e1wj
mO0BL4CdJ8iDJFxMkEV0XjtOB9rSXMdiovbSHsxLfQy/S86N2IfDC/w6H9L7jId/yCKCiYcd4EvB
IHD52ZKr15EmXP3XtHQqVqfByaw4EVMnDEQHaXighRO9tcPTTg01iFi9pYHP10155S14aqoRmwL7
NZM++7onOHcP44jJOntfH9e5+UV1f+lKEg4l3VoU4PURVnR1Ibm5DkgcPbMqbWEkc5BY2EMzdcrv
TrxRK/lXE5D17Z2zZETawW2M1AHYZ5IAYMGejqZ7Xigvh0P58W/sWMBeeO/XyZEvN8yowv/OLDur
ZrxLLMhWzRerrRecuX6sEGGAdPj/WJG8KeHkNAoTK61fw5zQ7Mq7fQCpxwpAQR/AcvUII0ugePu7
GOjXf+ehHIIK6gyrDro1o26pV79FFrSFtrqw/efX618PpcBr9TTWR0t8x1YIrHlj9RmuoAUjsyF2
9hmlEIuOVKRmjCugex5hvPEd2wpuf63Ze+DMhJRuaMYRKZUcPzQn8rUcFhkaykcqfKVcPd429b+E
77/fTEo1QMYlPaxEqFBQ6Mb39abb9uv8rbb9izL3cv9JKceItHeVaFjKP7bfqhfltxiuSTfImazr
Xb92N6h0U2Kb/nI3dmFjyAlIesySUskZQDtQUe9jzn7D8k69tbDLJcljWrGXISZzBK16uAonHRfr
EK2NEU54H6L4IA4Z/w1Ggg695rvmLt2M60PnK1vniQbGk/3I2N+XPHB3p4VTcmGvykxBXX1w4SPH
bxse8shE2WH6sbB/xNl0dfxbnPwUmO712eXssxQ1EMiIej99Eo0/hAveoni4OQHJWmJXmPXnX2Ny
owI2qWJvxsyBMQSgg7oqUxTHhgSgwUKQX7dk2KtnhuQI3Cu9XTkEeZ88WxmQDMtZj8noqUPqH4xH
xHP86rRQ/y05J0WicYQAtRdnpCDdHnNmFZulW3M+J6Mf7SgwY/B4IJ2QoGxLt0chhfbh8AD52/c0
dCGBvTuBLOvop+k+8ANIANIg21Q+g4O1v7Qnrx8ORZCc/QbpAIWS/YDiBb9htbXftx+Tn4i6BPDE
ISWgPqGn9XG10R6mRwY7YK17ly+ExHw2eGZeWlqBez6pNuZ5wtvlhQ+gMKiD1cb9GH1PgyUY3+xG
OrMmLWoa50M+dliD786f1I8Wis5t8uHYfz8plZcY95G75OB1aSe+L1QLNGMUvrVcbXVannKFkLU8
aBUUtZ7m59vTOxoYYfRTp4fKE8idOGVrmuULcTO7wRDapXuhauo1tVBWJit4vNnEsOiNFZBXOBZ/
lb771HiH3bQhDd0kT9OTuRFQLuUeMVt/+HL7SJrdYJRpqM6z0UVT8zKdgsqwMqsDH+A/qAjLL3G9
/HDwbX/YrqCt8/IdJFVbZashegHR/cI1cA3q56uf/wBp0Q9dYkaDwg/QeHwJjbspKNaHZwghP/ef
ywclQENrEU02t9HObYr/P0vDnaxC+G/EptUWa1QUv0XFIKSE9Pc1HS4PpZhHtSI/57ss+Tt3uzJ/
KLgbaBswTHBpWsmsvWrGJe5WaKO8a9Wfcbe0qcXfkK8ZWLHoY7ri+VZuHyco9SjJio4fTE/ZOt2W
r0xq2o88B11T+f8HUODccSz4kFy4lE3w6NIi2hUUk92qznnmEC8ADLPdvcSP4oXpC5RIX5YOihlz
DCfoTDg7JthYeSxiyluzaUYmBM1+9WynUziqf2fCRjyXOsO2FOng5fkb3ZkIE9X+XaJ9q6w/nwRC
zVtMWPyPBSny+nyf6kNF5bvfpds8C8qNE1SAoJCR5bjZ3o7zuZP8wpq0Qpnda8mppsEQW83PQ+q8
z8bsJenTH1rffB2L/X2mJA/FaRUMWrnRS/MBIu8FLrDr0S7JYynsbHQq6QvxG5pAjGmjCAQNkzhq
nZ/MSPw21pUfr7Vt8mupqzETdOfOy72i07RXGlQDOeWtKez3FHH7/N61y+D2R75G4186KJf3/aBU
idFiR6c+iD501I0QoxfEhPH7FXEGsrq4VxGFgSHUs+n5w0qvcbss7d7r13Tpl4hM9OyEQ8xhPI46
n7quPGuToKPMMIDxFqiRd/ymw/+3SKe49I2lg82A7FXtxHYmXwjcCHlZd23F3cJ1sWRFnAxnfjVp
NSJUiJWDYob7LkZqETjdcaHQm7uZLzaM+BlnZsoM9NlhxedD6LZDxs5HkiXobM++F5lguXHD6c76
AWHRGOzvuw/tmySkYEDW8/aGmvWWA4IUgRcjR36VmvQOhlqDdpG2QtVo/O523/fuEpvW7GHqaiYA
NY2B3dcB6TNfj/DQHuscI5nzAxEZ9KoXcow5A6DekNUVLS/TlhrOXT0Wtm2J6DtMu5IsuWrShQ81
e7yd25D2u+PmDoOq2KgAd/IE7ZWPbvjD3uhh+mYpuJb8kXZ6iY6uMmZ8sKksS1+DFwld2cXupDiQ
pUscXizazryFgomRH9WquOidDr4qPFq9ie7cdem/9ifB9rcP+3sd7AbDjgzy/M2mUzXmRmlP8g4t
81e1qa0jW0tdnjL9akYpsqgaSllm8Od7G15j+LgUJtNJPS9DLDMrc9Ba/Nu7eVBA6ZMfecBHE++2
mev5fk7CczvSpVPvc0qYPXacR9v7Koru2NsB0aLTW4To521axVvM7OcC91+jDOFeOmcfVwg0HU+v
vY27/Jsa5HdAHx9E5Uh/N3yL2ki6aUJQIH5jeG4wbvptgfLdIoGR8O5qF/3zlV0Z+dMr2bSHOI6S
iuGwetPQr0pgL11KL2ZDQrcZwnJhe2ZQ6dJfd4BI+wQbeWhWSve+morkaTA6O7y9lrMhYYCJAJom
KHSlpWzRcKVALAiJQgEgsA/6YvL7RvHU/t1w+lk2+cI9MNfwg/bvH4tyL+x4sofo6GLR2MTb/pG6
n8rMWmd3Sx9wwTW5GWZCABFr8J+HU6d+UlDRdfc2+p3xm8hFViJVAlis/xilJSLjzDnpzKxzs+8O
6BKQgFY7gDTrw0aHZcPY/uWZcmZKOjL3ZQQJmoIpR31xo+dU+6jlL7c3x1whyUUpiKuAkRiOzLBc
7g8rw0IAiq2ur937/dp9sgL7axfqPt2ZX3ZgPS7dBNdQST4hr2U0h8RZrct4DrVSW6OOQT70/pEs
vmQWHMyi+TwGDFGs7SC7W8LKzt505yalUCtWUe+4rQBb7JKf7aa7b9cjlKlQqfMUsXQXLDooFSmA
YbpDv8ea9dXaTIGGQuPKd74wYcZAZ0t6G/Tb+NPtlZw7PM89lG6G2kxIzU1sujbyegVALuMTsokL
989sjnduRjpNdGPMUPVkv2jP0MA+kNTdi1rk8Gh40113X6+Rzd3171fw9hwfrXfL7a4FP2Uwr1bF
rYJeF62X+kuifKnyt0P+521S9idQIxoOJhOk0j3U1EhKNyo+WsWvFWpXvIcu3K9zJ/+5BSm5Q6oM
9pH6QKFhpz9alEpz47i7vR9mr3DTIapVgSjA2uXtgs4luKKChEswjWWd37w4qEmGCNvfH9ApgQgQ
vbN6k66Xtv+cc2eG5RxsGiPDycTjtIKWW+kid2T/vO2biB/5fuY9wIH9V/DzGOIXnCXfBTI3Djpn
HFqDHrjOO+fwvSl5AhkendFYSpJn3GGmhp6DgDJA8yytFargVdXsLb7jM/3cNbs+GLYTEtH0Hn33
LruL1+O72/7NncoXNqVLpmRq00wRRwqTnXVn3u/fW28ZYRCvHoK6cdxaEGYj7rOwK68/KzkfsG56
ugoDbjKw226i06EQTK/tcISzYwJFaVhvW6cO6Mt9aU13c9vN61C+tCctI7rzTpGX8Jcd9cR39r9b
TfXLduFcFNv8cq9cGhE/4myv6BNs6oZgOXLK2kEhZHp36tDCsZpfzQrV26iM/K5xt8l0WlpEcT1f
WQaKChmXCo+LzApiVWiD7zt4pBpaGc1Og6h7um+25kbcO9b3RZjEnD26lxZiCYp1PXtiWmN50gpo
1IyCiNeQNUVVkLf3adMGgyCHRIZiccJ4bg3PjUpryAuXmRyBfwbNmhkt+CcmYDinjREgR86cVBI2
T5qXv1m60JfMSquKVvPRVUZBt1xHup+1VAbmOHiTky+MGs8AbDlAz76qlDmcDqZZD50Lsuwu3lYJ
zAxNESqtZzN3dnhjQvCUbcet4yOp9f12ePwvpgGIU1Ii2mCLeD3buigg9SfnCNlZHaLlNgXVW2uE
glPIfpIxOW+buxb1zqDoguR5MUmb/8L/GpfyiSOo5j4XpHxx6aOE0Q9eEhy/lz/2H5X1sDk8CCx+
nHjOGCx4Lc42OWxM2jb/47V0b6nNmBwdATCKvqK89XbaGi+CB6PfaV7xuERvf324i9X9x5jMbly6
THqji872jZt11aODqtdLF4i4IG44JPNdtH1nWb3DXk2rEs2hrHxo6mptROmbQkcmstJhH0AdNbX6
T1Uz+aa1Wvqks2vJ4wmNJAWu4NeNdraRusIW2Hse6bNd+dR/Nb/vXxFqIhuNOp6pCj96WnqEnbVJ
7wpuQCHhIkPUKtUskeVk86bKrlNq75i/Vw+LLA5zV5Z5ZkWKTnXaO+YqEeRjOfKJlJv1xn2nP2aK
9x8ujv19BVs5pQwz8IvGZ3fqmXEpPq24ikdjhASx+9wFgkICCKKXfROV01+9FtlM46AcxuQ53CYy
4jk+6VXUi5N2hd6yr/y2/NrPN9CHFaH6W/drWEeWMrmZsolXVpX5MlD+sLXI0+5aMirV2EAAWofl
NwPgBfjCtfq78ZMw8qv1QuTPBOO5NfnBgSEn1Fz+Y01dox67me6jIAa+I5igjs9xsDQ+d23QEcym
9IqZnlNNRSzwWVwcmqh1I2M4hEU7fI4j5Q60R3jbqev0w6GWMNGq0DhlNPlVMd2TaEXjaU+7wHmd
B23X/cMyT/PMSl3akQIhyWL4r3UQK7beImZoBekJYbAuDU4p5FZW/eR09W5wm9BYDZ8ttz7CFpsu
HTQzzorpc10o/THs8/ojz74n2nM6GrOvznb/v29m/B/aPjMNptcp93/siEzozI7S9s7qYKopH7XZ
tYhC0YFhiyx/1pkNgkOOA/RUh17Nlu6ivI7Qyaz4qqjh5RVSlLm1vb0/xLpcXg7ClX8syBdQZ6DZ
Pgw5SCOi2xut+mOn1bs8sde643QLV9Hc+nADsAs1lJmAcFx+t6hSu2E4mftQbROE3nVjYx3jo6e6
+Yehytbgrx4qQcQcn1Z/Htv4eGZaSidaJtD2Q2ygXAcLzvp42mubgwqLap+iE1khFs7wizN5dEI/
jscYBV5UJ2hhHEEQOYkQgB3yTWsvkkTPfX6hIUPXHvLvq9Gi41jtjfRoCUnKbvTqJNpq8f7oJ/a4
bpzVkibR9W0lPsK/1qQgzYqJvF2BmCoebf9kPiXHpyT7OVn3XbewrWYtqaBkTM5MWJWlFgZS9tm4
cu19aDlPCCQGsPLsrOTlkDxExhL7oVg6aQvTW4YSBfUODXuSreMhomsN4WI4HhP9I1KOYPDbnF1U
rA6+OZnN4yGO92+zyNU2t4PnOscQHM7/WpZKc3tVWMe+ZJIxGguwbLanwxs7/JdGpEtCNVdup7XO
Poyswj+4yHgqVTjkp91tX2ZiE5oLGyivuCVoblzGptHY+7JDgpUzbXioN85OtMybRdaAuU8G6bWu
ajoXHwjESzMIuFhIxSAMfjLRAa/y4GA8xJG9VDUtmRH78+yEPmj5STVadLH2wBWi38egWfkoHNtw
6uVfiq+/0Tv/85LQEXTe/3gmfcApPSEVAPQoSJt3Wf4c6T/zw8vtNZpp7DrM9xskDdDlQfcpbfU0
qy1zslRGZ1vP/dy9Pb5JGBLuQnQtXJ/65P/AQTL3JRHhJD3RbR6DZRbVfblP4i7CZN19UJP7k41S
7Pjxb/yiZ0c7zdR4vpR2RUQT0VJBTofKXbo9BvWH/EP8SEt+U3joI0Pk5ZkLn1L8RfnQoDcAS4am
gSK0pdVKTknTp4WQuFMOftFuzfiLGfOkuV9wbeYGR2aUcSNmnvBNvsHrFllndUR6Lmn2YrAesaQF
wsprTyhjYCaG6BYwILOIl1u90PppYniT5r7brN1YY/Y3u+tgMKra+N3tdbreCyDTNLETIPohZZVM
TUpqmHEfAzXc31XuNk8Be/65Nwz0uiCtOcihx5YynrZAugRiyChwCu2+stFrV4t3x3f5WC0YmvHl
3JCc7GfxdEKOGF/0Yd1VTNg8Jtnb25/rFTl0uckoeP915vX/z06hFbhYGro4YyWP+8ZSvezQBW02
7ZgVPcTPpygPjyncGavh/jR+v218yT/p2ihcxsHNhKq/Pv42lZ9WdDdQa9+2MZP146CQbuREIozk
1oITNdlRRaqZVzpGK7bZOgnqFTT1yZbpii9LSdysS2fWJJesuMya2IYOKUY7W0cCTLMGL88/33bq
OmJFl4KmKWB/EmP58X2v9XDmtgi4213vtc4HzV56n57zg89GvscFqF097zvVytxD/L8K6rs21OnF
+kc6ozv1WdBhty+aVybecgE/5xdsAVCtAloWTzKX5wTNYN5fV9Cm5HXjrSbd07rft7/cDCz5dRxa
qEyQiMEHc2nC0E5jq+eQ00WP0QZiAhWWMd9UaRPAEU071p1oTXSPaTDt6QTHn9NFdY2ZT4uPFl0m
oLSkntK93+3H/eqYF05gVoi9m+8t41c6/fGRzui6kN0UvEewWko21F49Ggex6WGOtbb5yjoEh1Ob
b29/zBkw4KUZ6Yayy0gxjg5mBIqhUD06S0/V/XFrvaF/f2/Hi1jAmVcfYZG0gjcYNqZ89iq5puWa
4KqqgiFQvpVMTXTbMngl6/Rptd4v4w/nbQrckkaXx4Vk4XLLRGZ/stWaEeDeVz8j6zm9rJjYWPkW
b9UgnwFMOV661hdO5plYAPfyj1WZRLrVx26luCViPAbi76f7fblUlIhNIB39gLCE7goQA/eqd67l
YLAaXVCEnqzEO+27X3mbK6Sh3eekUp7LuFka5Zy7bS5MShsG0fTJGeEjZsO4n+Fp2zATK2aAhdZa
HS8c/XOBdu6ftG5KrmqUrpwmAIjCxq6COALqFv958cOW/Pczyu0JW006O7f5jJP6EMPtFP1Q/lzG
UBz0QPU0SEwU5rukU6upajvXXBIoJe79orK8JIGSAhrPPw9og5TGpIdKyxjg5uVWp7aKj+khF88p
6lqrPbXxOuDEYiS1KJhHimGlu21yZpEuLIowOMs/lMJW2sEaIEtc9Z6V7Rnu+potZwFLZsT/n5mp
j/ujEXWlYMaaPqvr4WcmNIiTtfpOTB0xdFuG2WZYohKYKYbcC+9EYnxmlp7nqNtD5gbWV5TvgC+j
RAoHKgemZ/yYprB9j9Ar13hw+6Mu2pXO/5bhFyU9TG4AfBSO+Npm+iYJ1HeWBxtMDO4Yyvj/Qy9w
9iuDJgZGB33KVSFWpiem7ulHsJhuqO5Xwao0nvan45fb7i2YkbspSVKWsVpDsBlPb5Lmvdl9W/XP
t03MfkHCWofYT/S+ZUigaTQ8xaxGEQnp5E9pkEwPUaDtBn8Km8kzEs/td3+DZxNjW/+YlXGB/ZTV
BXM3cXjsGJBqHE8FpqQnq81t9+bSoAs70oHi9mU26QX0YccUdTvDN7enPrSflN1wn36wP5gbJWBC
qflQbw9sn3vle/rp9i+YW8NzR6VE2QDV2aJjEIcrcF95+nN1BGhm1kuBIPyQ7jiBcUdfWdB5XNGT
Gn3cl5aNnx1R37+L72w/fxjC7l0KiO62RzNTKGLt/rUlBbtWGKpZadgSpH+KrwbVm/iuBgDzDiTp
9Hx6sEHCqPug0daRvzQrO1fnAEsRtCiI+ZnQa10eNW47HEZ0ZmLwMF1ggkZ2dhavwmier+EyeFnw
dSZ3ENyGggMP2A9Z0aW1KWYSbWpqAdxg35gh024k0MeeTAz5aro87tvq7hBE4Wkp55xZ0QvLxqXl
wbRXKFRFrOg6f6renp6dHZx/gdVxni2BZ2c26YUt8f9nx/dQT9Ypt13miLp4HR9Ru+RBxbHbhWtX
bAxpk16YkTZOdjwChFRsquxmFSr7r2kT+/b4UhYLMTd3qF0YEqt65k8c18NhxQtB6G6PuylfG78E
cDxaty45GAzZiWdNwSLoRoTylXvUIWKniAdSyapqamW9atkrYMM6+MCjtwallnV65QOHVmHha857
aZPVvlJF0oa89JICa1KHFdrI7V1z8ipRvMJCt/ehGh39OPKybXkEGh99W4iJ2WU8syvtTHiQ9SSe
8LMKTAA3qEd9MT8L+pdVaNaeOYaKFui+4h3eL/V1Z10Gw8gDHPgFwFxSXq0Wk9t3Zo1WZ+Ird4Y/
pJAlgn+Bd51/1P3uefm8E+mzvKw8eFsqL99icaXgAFc+Fl3nJq/PtoKxQt/Uu+X3xbkiE4Tpv3ak
6BD5aM7APDCpwPamh87xoEuxHgZfyK+qwHs2S43XuYrvwqS0Y3uaUmmaYxIcwfFB3I/Fe2vvuUL0
5WV6YkRrXWwWh7IWPZVWseuHhBByEuCor0TyxEoc5rwIiHGjv901Z19WKpBWaZP2AGIgCVo3SWhk
Hv2QgLuqyD3rB/yqHjR4x81Si2x+s9I3NRkfoUkh1/CHyD02BeNmYX/3OsgYlsw/JN/BaABDyd8z
77YE0hCRd7VV0ZmFS1QHZCjjQvrE6cchQbAuraC0rvZeuVoYjZ6Z0ORpyqFbRj3NRJ3ccemS5hQ1
mp28wlETX71PPpdPR5qNTuF19wK//2gcfWBxa83TVoyjVmtIcboPdUcy8BcH0flvkfZR3Gp6qbnH
lOGS4WH6sX9rPmRvTr7G2H/0vtzZH5378b5cuJhFTFx947MPIG0mtz9px6yrtKCt03XdMMHo/qxa
+srKk+IspR9zR+2Zh/IjE6ruptpHvYiUPkx+olALI+1940Fj8zn/bHmRpz4e1vEU3P6yS2alHCve
V5XuFrBq5er22D6Pg+JV5skzlqR+ZoDpF7tJVqrtI8WC0eX1JEhH5mwBxr6ptoSmEMA+fhSxaTFT
sMhuPx+b/66izCJwYqgtnhJx2H4W1PqWIPp1gmnThflbBqGYIysXh9rmz70zo9LF6Vr7YkK9gnMo
hkjaRIke8l079w7+AHe2r0QUIktX5uztdWZTur1UbW9B4Yyjmb3yT0nt6fuXunxy2l2SDF4TvzT9
YSFC5q+VM5vSTZZDbH1M4DSFPgFCEDqJ9Tud4gephjdMAQRgyXsvL4HKLiGsZr8w0Hy4dGiZ8lAp
BefqkDS1zaMVp9P+Zdild9X2h7hAId33YcFYOIDmqkse4GhYURnQ45YPQ17uq6IU5sTElGN46b3y
Ufumm7vyV7wZIG+o7o41ZUJz2Ay1J0aDvycLfaWZI58qGlZFChFod+Wks+vLoc1aIsjO7OBk/4yA
z9w+DOaWEzJKcM8M+yhC6eYyzxzN1cpUS5Obk+53bAXwuHFXm18F2/r0YfxkfMp8dwk1IJJX6Zi9
MCqlJsqxzSc1i8TJV37cf6m5aQ6P+4/lQ/nS+MWjstREnasrMchbJ2+pVNBXW8cp3DgxMJignchy
tpuBwNQLfwhFdnAKF76quJyuHfzHntzcMcHhouDNVzVhGh/D9H543z7qn/qNaLkfdmrmRT86xLv9
YjMs0igvGZcO+Kl2IHFwMd4wG91+E5QxLzElmZd/mDbpzqUtckq8EfqyD0tBM7udeNQgaIhR+PQl
4EQdt2VlaEUaRh+St1NwQH628wreNOg59YHxMHxN10u10sysmmudG5UcPjVWN2U2RpXnLljRkre/
H36177J1fPDixyLswhqNeXTXtNhLfrUAzA/vFxsnc3v6/EdIvSBlOjDXHJ9SmjTWnSAKSnnUMd4c
n45h5S9r3841ai6cFr/nrAxOMl3p2qpKmYCvHpw7BC638Qf7nlE9FzI8K4BcQlvrXHqiUbPYwJj1
ljd3B+ovTigZYVisjLZuozgNhx+Hb4IJNVN9+zH5xtiSt3924sXsd+70FyrK/1gUu/7MX9VI6FvZ
WByNdfKihKo3bKu9j2ioaopKfH1Y63+ujgsMCAwloBKVRpEmAzGiOgec2WOUV7O1RWEB4LxBVU9M
2ZTfl4qK13db+dgwYe5hBu0VICbdcJFawwo9Ebmrbf1bXRu+e6DjTdFWfxXEf5m3f1LRJ/LHHezH
2wp09tI2nskocPifXyC3botjn+ajIk5m+xOiI17c3GlvNd4VWoQgVm9W7fPCSTl3xZ0blGK35/FX
aVtc7tY8LoRHvN2s/P+0/A7vndyjNN/8lzalUG0btS+jCJvKXftRDdqN9TblRVQ0/XxY3B6XkwmR
iF0t7KtIqY1kASKsl5u3tRMI9Fd8Vl35MTVvR2uXO0uK93P5NqTSQgn1P0akq7xxwfgicZ+Gegtb
2vQQV575veMle7gTVDopnI0gAY6LszXXh74QYKViVACn8KYtv/JOdh2tjihPiJQwjO721L4/WoRS
BRveEKoM3PjjdnEVr+oYYRUkKr1qukWmTP/igOqp2n4vYrOKN4YDyR/UWvt1R4S29tZo/RRoghc1
CGgtqQZcn0aScSlSe/XUF03z6rK+FpoxhRY6gdCbMn2zDSgwliLzagtdWpRvVqsz8v/H2ZdtOYok
2/5Kr36nD+CMd50+D4BAUoRijozMeGFFTjjg4MzT199NVHel5ApEVT7VqswqTD6Zm5tt2xvqh/D3
ECfyyu42Qpaz6lbAWudPJ1jBBlJQPEVLNFqmTjcqz5reME28uhvbaT9pm5G7M/IRAEHDqdDhV6Db
+28nNmwVqGz0oUK9FLIFIh1IETcQpyFokmaU5Nc8HO27MZbNlVN/9rQHcOpdtAlEBIAKvI/86P4Y
LanPUoTTmz7l3/MuAU9k4TNuPmVNvI8zvvLKPl8u5InNWYUBaRTQ+wgT2bcdaXAa0Y6qf9ab+9hK
nT5fcZ7nJ+DUhnDgq1rndMyBoIq18IH1duI0hvWiZyYY39THy07zzE+jK+J4PELIPqYNuqAS6Feb
4ZuWfbXB7nTZwAdHChbAsaiYSKvNZZnTrZcUXQ2VEzQiWofJr2/mWi8krvbWt8hNNig+by7b+3CB
jswJ8USD9oSJMZgbys4l8VNpYvrgIy9b+WDXnQxK8BO5xgboK6KZS28UJ7W4o/uy+YZW1j6eVkyd
h8FYorl1DKJceByjdHA6gaxViynK0SOnQT9Rvone1Ffl24grdXqprthV8ik+kABkXZ/0fegUUIb9
jYMMSBraksGmTmas4ukPkOTSbqGmBY1ztNE7lCTXkTms0OSd70OwWUMSBA3suG7Ap3Nqo5SmJrUL
7ENeoByhPMWrTCliaIvvAiENFwj6F2CWRbbGsO0sY8rRzt27MzqLD6BSiIJ0p8XASOu6h6hkZSue
bX2YtDRABVH5QB0XPeTCoKIm5ollhV6CMGRm/XPKZ3NjPSpuvWuQ21g1KG7+WcwHUqhgmQbbPjgP
BM8R9got9cSUvOmWQC/R5ogwE9+8mYLmJ7tRPoGfJV9lWzrrc56t2nAiwPQB3Xy2P8KKDFNdDRFo
4zvPRqI+aUApEiOuRTLlQXscPegGQ9tBXTsaZ41kgmXxPc5MOWKTPUabvok2Sh85IUdOp+zdBFpO
DclcbNQrGkkPWbXiN0Uf/W4Z9DfarIaJ7IPwIOZTk/EwhOWs07wOj/20Lp26H8DavcZg8dGiAkhL
5j2LBglRWaSSolKeiIynPv+ZlSQIB3RhTaZ/2aN9OKBfVmxhQODMUmNmw0rDntFjeIVwwrGt66he
e2N+aAiuzJ4rczPQ9fRQIBM4moC/RZt6Ut1eihx7zD2p+Zp0bHd5SKJPeV+jI0vzLzkKDVhRotja
wZJe2vuChpuhqlYyeWfPdcAT0bWCJB4U7TQTJZxTG9zIpsbqARUpoJDCnOpadZXrMABdois9pGDM
lu77ehtBXPovJMTPXBoY6zCNaMtDy5GuiPxZFksQsE4DmnkNT2ZO7TDPNAGKwypOm+oBBFBB9nJ5
Ts82I8imYBDBqI2WEgChT8drVWU9ND1PN0Z508W3VXnFkpVy1bnbhA20R8zBKlYPQGjRButq1FBS
vB3B5Ku5coqBzYk9/bVE1kkGydSq55zfhscvOSiFzGzQmoGYFVVHEXrNJzBmR/r4h5pftKVuBWrx
XQOaCHql4R8rW/PcZwr25t9ztDcn1mop1SY0WHGni7zwXnWnpxqxkYThojKXupXpgRs2MJDbCi6v
4Vk9EIMFWRgCMtzoBoIL4ay3UxE2bS6hDSop3KbkDie7XK2ANpe8fNJ2g244ZrE3QGXf0PIZ9VB/
UgpE1PQK0e+GdLLfJe3OiIlr2jcxJGXHqXIgQpSo8hztr7ims3M8/1yka1CdAIsGSMdO50rW0tGi
jCKjGz0MUe+Y8d3lCTkzgD66uYkJLaSo+J4942G8QMPjEPuyslcN08PD171s4ezYWOj7t4CYhqsg
uKOFqDRP9K4oelP2JPOh6H5WvPKsaO0pdH5w3q2Alk3T8N6DNzqdKBpqhDehLQMXWO3ajepCa/vA
XjTs4nFXPFsrXHrngwJcckb8ojUejaq2EN7Ikh4zbciAJUtDY1tZ8XDLkyRyrCRco2sV423o8WLq
ENLA9WB8oh5VnccUfQlUxQs8xMk0mlrZ9SYBDUcrFU5Cy3Q7livH5GxXwObM0alD1FVB9kxcs1qO
u6kuVY+PKEfhdT725cr1sWZCiKzbojYpLWCirKcSaH34XebWa7xQZyUv4KqgMoUAHiEEXntiMSgs
0Js+QpwQiZy8c6qndJO+RlttM1ctpsC+z0FA7QCVs92uI3HORIVE4/PSHnk6Je95pYXlzH9dxU7h
zQVj9GJ87t9AmL4hN/E1YL/KnLzHFbn2dDm7n9+tG8gug2/VBg2AMMM1epGohcYn1MF6aTM81s/6
bXYzUxyxK2a58ne+a250YL4mj7mriV/xhAjWxSgRGt8sYTmst3biZlYUZFbi2gb+0e5q+SErRydt
vtmSsokKG83J4DSMocFZUz+Mk/vMggQ0fy60+1pjHo96rwmvSVH4pQphef2Zp8rKW/PMg4g/WHC1
VgVNW64VkDE8KD4ItIFER5oIia+H6ob70t+v6YsGhXvQ5mGSV/MM6a3DGeC+yBX79NbYMSf/xN6q
G1DVbi/74rN0/LvNmbrSAsAHqQlhR1pJWaRTiuMwF9IaUHt1/rgxQAUav3MhzkoU077csS3dZlBU
Wk1xnu0KuEu85NF+jMwYOr6ESdYbFuOtgkNn5FcxRUdXmrq8DVeGKfoWsCLNEvbzewwVZuiFnp47
qD3wik+w0neZK9XEierOuzyTZ2lFVAKRGQBzAJo0kVYUoX1ZO/SZCgIkX3eiG3pn+mUAyV7HvFf9
WSdsZpG8bPF86k4NCoOS0TTTF2MG1tbqWz8cUgniHMXbZRvvL5DjWBDJZ/RQY1hwF0hYGcL+CPOY
xGPzLljUb2y0E96Aef1VuuUP2aeZMxaPvgN56FBkBjkRaOU1H0IlXwsQJa7itufxXPgpYv8OL5KG
GgWP/M639sp2ZkqZK2JrSffzvYIRIyDEFQHAwFn/eEXCOIe8NMjyJaVLvQmcicyhQ2H2m5W5XbGk
CSEKNDoAycCTxU+uoTG/C4NpN2NQs339o6EOegqGreF1m3EWKU8gSrLBn9xUh9wFt9fln3K+lQj6
vfG6ALkVHm/vrvDoXkrw/MzohK3UhLcZOrzKp3JcA0Ss2HhP7R3Z6LSmUaAMGPlFcZ+DQTBBY0/7
BRQA7KeuOzMW4y9RTc2TeLprMDRgi2c4IQLOs6F1RJ3isEr86C2BnDSIi2Zos7WLrmfGcfkvbKCz
94yOG/bY5LzuRyMllkTRDl4nvnwvV06/0dw6iAw8H6AeMNc4UTFic18PNMwj7++2I4rG52U4Mp53
alHwvkx8qdfqrWqkzDP6Mv/73u5kjGJzbE6inoy8jHztwLBzQVuNDjQ0FryUng21IvLDlBzt4fIu
FbMlwtBED1t1vZokTRH5Yf+sRY8APIzmt2RNTfjDffprw4hcs4R0pTkVOJWD8UPuZCejd2W2qv0y
B8yn21JHHAqpcWSR8ToRnydxgcdoSHnmD35dumwWQpk2HUdRM9v+obE1TjdD5imb8GXdlZ7HNtap
eWGL1qTL6DCbtx9j5TC+0VmDxWs2DXn6awJB52sHANaccUb214ZvFe4R0AdQakJV3cft6SsDvc7C
fI8WmX2j6ivb5DzEx8RC7xwoe3BlzIrkp0cgIUbMQakrbcqfBRxNuslQqFWQgLr7A2GQ7ZSf+YPy
Vj/SVw0445Un+vlQYf4d+wVaK+A1hKEak4rjV43SJkrJZlIUPwMcB5hiiIytvNXPcr7Ass3sFnDd
aLFGtUAwpQERpFGbzXKC/SbeznBBHZci/fuk47CEmAZ6q2hNAsO6mOtSBiMzximM/WlQvpUq36jx
fcn1A/Kx6NYwvCxqvQjS27r+OIWTW4/jyhU1D+X0wNjIkM7QNhNHA5q9p4vaSzqp8Ne4PqK3CvgQ
ufuCFx7YDlKnaFZKxOcu4NTWvMJHPpSOxpjVMWxZwEz0yeSQ8mEKm5X47aMRgR4CGVP4AQ1F4VMr
fZwXrBzMyG/K+yZE39IEqdkBTFrqZylOVzblB0NCshJEA+ZcgYTFU2O13NtdXbZopB1GtTrovEse
NGOQdRe8HvpvBMNYC/T/I3UJnh+Uvk/NWTSjCrXgRGfC7pnmtefQ9GwcvhuvZ0wPO+grZ+E8mJot
otoDvRRsEjH5HFbcNFMqUx8d9NvM+hpG5e7y9fNBhH9qQnCaahHGstrCxEzVl+LhPGw1+EwlsCGa
ACK01bt81aKw6fWwG2nTwKJhusUOOg1IiU5B76eHaCdDOiS5X4t+P7gZTgcp7H0QuMux1MGkem8F
gIMBrh8jYsnuIuCG/kLeXsVOEM411g3FTlBKmjMS6nSnTEzvpySdqM92EMgCmodim7yTl9wVwRqR
6wdHDkVbiOIB7ow8pyWksbpGrSO8eKjPzcRN7L1JJhACy+jU/55rLyvb5fyKh8IrdB1xA0DhEBL1
pyMDoofLmT7vSMe4l9Gda7nRFl11u+KqBmpI/VyUrrmXPfAl/jfX8z/fhv8X/eB3f0xg/X//i3//
xouxiiMAw0//9f8O8beK1/xn87/z//bnfyb8V7fFj/yxqX78aA5vhfhfnvyP+P5/7HtvzdvJv2zy
Jm7G+/ZHNT78qFvWvBvBL53/y7/6l//48f6Vp7H48e9/fuNt3sxfi3BX//M/f7X7/u9/zqxX/3P8
+f/83c1bhv/Nf2Mpe8u//2NXz/+oxf/zx1vd/Pufkm7+ywBDGJArMmRCQPCJtet/vP+VofxLw1Me
C4ZFw1HQYS/nVUPn/03+18xahrT7TJiGixDnsebtH3+n/gs5NUQvADbiP5ozwP/9lSfL9Wv5/gEI
+B2P86b+9z8FAg5JBdwUVwI2z+mmybVsaBu5MYN+6kB4XlLm9Hz6yrrsuRlJ6ShyjKa6yfR6m73A
A1MH7X3B0ZT958ecGD99M/0yLuxYWoeqNFWDAWkAGZBudHeg8IPjOOF5X+yLYO2tMn/v19n/ZUdw
a5oe1apdFFYAKIdj6P4kg1sEb7PWvzyQ00vv1/cFR10pnBgkTuCWdRyLt1T/nnV/67r59el56o5C
gyFXzGmQFPTdj7dajjX5W9iPX9+d3eTRd9tJNqspbaygHu8lZMPsVejkqe/79WUhw8YLLkdjmVqB
KXMl6MpmcGpi77QRGOqEcqfNX3mlvlBpxuBGld8O1msS16+UWeN+0vNPg5YThzJ2ZUVZ4V1eIQHQ
+etXCW5fSYkcAy9iBq3bgmwz0H0F/UuGp93KihPtoifi5psCorubywaFhNafBsVmRkYjsxntKd2G
E4gFaoD8qP00pYnHEttTBu3nqKIJJizvBtagv1sHqwN6J+JUCvpS6yAMHN6EaTo5VRZda2l+IxH9
Tafml3iAJI7SkUeplr2Jsi0KpyuVkYVjIqI/SRfr4QQi26Cm4K9La5/IVeeGY/ejzLW19Mxp/PRr
XgSHU1V1GY92bgb1XoPGXPvcvYxflEAPRo/78ld2IE+XV+A0jffLkOBchmaQejPEaGYlaXY7q7rT
rXy1VtBdGofgU8AnCIGYqDUDc7yKi9yRwzXG26Uvz39+dDSlasz1rMGR1wnKw4mU3th8jLzLs7L0
ccGflHEfWzSf/Yn2VFc7Gq/4k6XZFvyJWWlNT7E/A3QE3RAVPBqE3bJC2mbE/Nyk1hdC8mcQFv/m
1SEywvGoiENepQYcjNe1qFwUfnQPtTT0RFM3vkPLk2s8XJ6yBe8uvptaFGFrlfd2AJFaRx48ozS9
Ul1JfH985sDScbrYIMtp7WhQ7UBva+6QFN5Yr/ekMLZDEq2dudn1nt9/iqh8qLSWBj1zFZXorLix
8hE4MSY/RppxU6XlT6YgvyvrVHZGuwpKDqnHNSWQj6dOEfGnKo3kaZgsI5DKra3vWvu2S1d2wMcb
GZWW04mLZL1GJ2ymBx0kyZqfDf1+ebUXbgqgYE4/XLXSoFTICAT9fvJR69uXh652U7yDLIc/VSiV
tjU0H9aqpe/ZxI8WZx7g0XFPR4UVFRrsgjHW74ywuY3oAKrVRj1g6jYd0x4rZmx5WDtyI5tuy/SH
PtbuEDZOaMgHI3UlS1d1Y3zqEv2qDM0KtEDhoY+VFyKnN3RQcJlYw8MAOk1mmOhQLj+rDX2e7Grf
aOluBMN1FtZXLJJ6lxPpCrC+DbiAt5Bv1p24nA6EDSv5jqXNLjgfNWFT1Y8YqoU4jOYHNkwus+4K
8nJ57eY75KOpFJyQmkXWQGafnKMrbQD6neqqGwPmFoWvtIpXjtPSzhMCHDVvW2rXWRj0422ZMEcq
ni//fCHN9t8rC9H96Vbo6cA1CMXrwTAA0wM2ASBlwwfoNDJPkltfnQZHogPIPYvXhDcrkyY0dP5p
VcQ46gOIfhvaWUHloe6Mhqxuq29qAKDQPRCsxvoLayM+heukybR47M1A0gCXaxFoGZr21oPRLTTU
z3qud+CuK9ASbNUvUxaOXkPHoA6zz7yothXiEMK6vR41n5kMYvvLE76wkmIxuh3tsQvLCiFCh2dP
b2w6ML9d/vTSWoq4DyUptMmIBjuYkutG+45cmIuHqDUBBgylgPrnVMQOne5XrC3NruC0krxGU108
YOdbzI+b7rFuu0CqpM8x4b7O8s8EeOQqAkVrhxaAvEQTmupQ6+cQRQE4jDwmaa86N53LP2fhnFuC
S9PwqNSwhGYQhdON0gGI2Y6+Ek37bFR2l00s7lrBl7AO4byhU/h/H7ga05+2thvtyM8/BGvWvLOA
Zfl1OASXYmoGrXBBGoEZJfe2XFwNITlImn5XlslL0dlfOt3kXtRzFNkme3B0VkRu1OiPUUJuLRpP
PsfDBvztOl7X8bDr0yLfXJ6Cpd0r+KFegsI1SFbhLZQycYocWX+Wr4Rz8775wJOKtW9jypTB7vA8
1NVPihFUZvPEzWjNz82T98HXRWJxLTRL6GaoelBvOk/xmJcFxRaqxEETSN5aDm5hCCJLelOXRkjl
KgwUtXQNNCmBVKCXV4awsMPFmgtopJIYkn9WgPX0a/VLrA03CkrqE19xTUsG5j8/igqijuhNouII
qeleJo9ZmQEGuuVxG1zePEvfn2ft6PshmUMHpJcCg3yRbQpK6sEbNLQyttrnyxaW5l9wAkocT1ld
Ez3odXQrmtYerKSNtNritLD7RYVAtTYqFP5CvCM32j57yLYhEMPprryeFQJT396tuYClmRI8QMU0
iEnac6CpXsd0a0PUFGo27O8Jp/7pYESArZ0ZxsAUjKMctnX0nSVrSvVL8y8EExIcgmY2lR2oxRUD
8WyZfCnqlUBOyN7/+avFtqRcK6tYnzQ7sLf6bRi0AQfrcY2Ejqf6HaTF1w7xwuQbQgLdkmQ9ldrQ
CAxw3CoWpr5rgky5q5IVPO3iSOYb9egg1Lym2ThKepD23lzyGLZd4lpgEes2ml/ejts1VMHSw8IQ
jrQmWRk45xUbCQmo+PgQBDPuK/A5oNqRgqMDjedoMkxchTjxGnRLKOz8WifhmKv6UIR9gvlLdsQf
kAahnnynHyYUAtAE5bEDnhWXj/viRArnHZzRVUFYbQWDP4eR5CpOwY5heeC5hF9P+tWe84WTL1IR
ofMq0UyGrHFXb1sAktNkjZ53abcJRz3illblPbECon8diLLJdZAhDLFTJcOKW184lCL8sFL6xgxD
RC1mT50asOMQCa9sTQdyaWaEI6+3rG71KNeDSuUuNwJ91d0ufHkuUhyfEqhKNeCCMfSAG1e2hllB
DL+yb+bJ/SAY0IUjDhbBTG2mwoAjn5Xr5mZz+lVzFNfwQRqwtj2XBiAcc4nEqdpbuI0KxXDakkHS
9nFlAHPE+dEAhHMtyz3raxsptd4N703FqXa5D65XtKUpqNZKe/WKcf+yrYUwX2wlT7vUDAvaWkE7
EORwNNDtVI6iPBH51Qgr77KRJachtk5GdtN2LMP+oUiWA6/iqXsVeHXqqblPalyydNscurV055Jf
FKFJIG6tJqnBS6nxojzoN/KmDaQNyMV96QBWTn2vOuA3A0T88vCWdoJwyG0t1uxhDj5VeWfoqUNC
urKVF9yH2BKml+jKKBPUGEbIaUnyXmKfefKgaCtX1YLvECvXEmVNFjPFDKy+cie7fJpCuo3LaPtb
8yISW9uoxYG/A8E+UQFULDVHLlYeE0srLHbg6AC2J2Q07CCPlJfITvbJNN6h6/pKVifgFOvyRe/r
1jerHLQaoemGtrLPi/o7tXQHbOEbSNypTtQBu3l5qAszKTLtUCi66tgEdtCGL9oAlhTaeDxd00pZ
+rrgD/SWc9XSJBP8DrXm1JCZAY8c3UKhbCV2X/AC2mz4KGQpUbCdstREQjrUdoYScP4WttCprogz
qCvR++KazcfnyEhsVekoJSifFKHmImd8NfD0uaps08lCtGyYbBOTZEtLPHA57rCwtJywz6/SQXdM
3vxAU1fiUgizbS4v2cKpFbHL4D+1MznDg6ure2fi37Q1fcel1RLcAWjUuWROqhWk9QOiQL2dnG78
3UkUnugJk2tSoukRd1u/mRl/m8bRvoS71AXhPscdxz1pB74EdcVFvINGP7iLNCECkLtJMiRzBCS2
bZ9qq+NuJU22k1KyURjo0jQQWkx6+EVXhu+AkPgV1AAc5OYQ8cifSFV408gOZqh6ihl3DiuKLxGw
TXRSDyyRqZsr/JOOfFnDeqiOGdcoK3zPR+VZh0qYa4zRbdfz3m21HPg8y9MadWOG2m0UR1eFGj5L
Wjf4cp/c9vK00re6sC1E8KyMSr6Ck6wHJZphYxs507VbcGFfiODfYeijrosjK5DIM5cCBhocsENf
3sxL3xaCkQzYvlw2JuARuminyDTISb2RGnnlhlvwD6IiHdcLO04TywxYgXxTu0usbNPE20GizqT+
HqYC2nen/oHh2pSnHrfRpNaOgQoJ2v39KTYdlazRoM8R4AebmQguSOU5jdJssAIlCW0Hq3GARCge
R0rsqmhAAfVM5HY8/s2tNId3Rw5PM5KopRYxcL1u+uFzpfYrq72UqiSCi0kGOk4NfU939eh1AkD+
Lt+2SLCr29Cd7n5vTwmuJoQec2vqcJBZ/DJCFQiXwW/vV8GrtAidwzYf9SAvd1N4mxsggVqj0F1A
IKG3/XTe9awsx4qkcL3OrAQe7yV3bv1WvdTX15LFC5GZ2E6KrLutTEUBlNMfnHM+K/bUckCwpzmz
hk2yYaof6YF9J60UiZaew6pwxivONXWqyjCQ70e32qUYFn1RH7uNsqH71mm+/Nayi6wjMrWVcZb6
CiIz8yuJbNTe+BZy6e3y55fy3+/wlqNT0YxZCgIcGSlgPzzMEvHloboi4Ft/6RxkbO/NQ++RDbIk
qEMqK6+cpdUSzv3I28RsDJTxGvlmRE5dyYfrrvtC9DVQ1eLiCGfdALOazEvsh1mlovg+y2DjxblX
fd2FjmZQr7iUpZMv9iBFdWuNdZkAFRGkhqNfT8C2QiimBJ956uXuWppH6K78M83z/udHq0QrdDeA
lsSAHWvf3ZGv4T7fARPxCLpMh+zpQ3anQt2EwCpLHeNmjeN74SJ774w4slsjjI6INFoBHPQVK6cd
MdhhSuqVc7vw+ff25qPPm+pQGkqJ7BXP2I00gWiWK/FLKtsrPnNho71v+qPvZ8BW8WlEEjwB8DDR
W7dpn6GwrcIv/N7xEeGVYZh0RclNKwiNdtdTcMXq8o51WIS0w/s66Z8USFrHPXtoxvjWYHXmstLE
C4jH+1oKB8cCHwfAYOUjGsz9qFB/77H3HvUfjXzsDIqWstIIyuKuZBnoZNdYuhYu7Xdiw6MvW5AX
7AH7wD3U05vEVMFSwYI4CM2vxPo0tJvLE7sQ972nLo6sAEJWQATPtoOMjw9c1SeHWZq8cmEvfVzw
DoNSyHk5oXLEIHAp118oCS7/6qX9LAQCKiWZLLHJDGL22IyfMtPw1bj4zY8LAcA4JJOBdzUyXMV9
ZT6oEU6+uuLIlhZVCADkEapTCteRWKxUXM59eW3VBMk5028ksp06smHxWt1i4VCKwEmA9lEQQetR
MCk/CLlGTsIz4/1krFzMC4srghxHlkHxuMNLDzleylCSIo+XF3fpUhGbo3QmQxdIAtipL0DBjSZM
EICodwy9KLYj+/lG2sVrNamlQcxzd7T94T/QiwSYT1A00zOgIQ8Tj+o1nzXvxg/CblG/RW67gZsM
l+OMB1Hf+kO37VzLyb5U+z8bB076Bo6x30sjmP/8aAQmN8MKKUtABOTbwroZ13Q3lnaPcHbrcozS
nAJeikzWpgn9qYIywnC1quux9LuFI9z3YZlHBcp1sbyrIKpVU+Jd3j9LXxbOL0qZCW0oklJj9iMH
kRlAsiv+bHFnCse3Nsc8Q7PBHP4WlTdTtYce8qsMsQhBCoK+rnX1fDz7cMCnqwrdyILyBNg5Y8gd
3cgd1NJI/p2vVgs+niRQ/J0akGJ06sURrs5WmlIAahRIQAyyf3kFFhLfYG44/bqs0jjX51ps48nu
BKUkdhu9Io+BRA1xy0fkTtYYaBciQxAfnZrS+r6Ia4r0grxXXeoCQDw/e0a4CeOFBWssNPO8nx9l
kDCeWkFea4xYAhTBHBfOUS4JJBTj1hi1llZj/vOjQ0xDu+RyoVlBrDyZ+nYw1kS6P74oQdVx+uFM
M2MdjTphAD4Iz7DDT6FKXSopK0D3hVeNbAunWEsHFksKynAEWgKglcB5YMWmBCeO7WYcQBTu9RDb
yNA2X2IPr5zDpekSTniSocVTk0s9aOI3Lb8Nq5Wbf+m74vGW9L6Tmxpwmkr2iF274AZZibMWNpCI
DcwjWy91FY/zWcoi95tt78/EaGv+YuGXi6BA1ByoVRKkyi2E9clXCCCunOR5IT/Y+CKyzzYiuSVo
9X5Hh4D7wYcqM3Ww3ht5a7lrLQYLjhW9Xaf7lJMpUdQeZlL2nrwog+YqNx1UlPiObPotYKiQ6bw8
pvmbHw1JOMuSPOGJ16C+btQxGDm+ymkGqIKJfqw12N7Sasx/fnScEUpLEetRXYxGt5ZATh2pKzHF
wnm2hPOMAmnRdyG20VBtZXZH6uuqeLg8LR+HprI174CjH502o9lo3WgETAFCetIspyqkzZRBmL4m
kUN48kYyvnZJg1p1YRmEQxz1epKMYR4GKi1vpaS9azVwome8RVmik6+Gyn4q0V7qmDYvHWJmiUf6
+rPRdT95B1EfQlD4N5Lq1ZCTF8k2rrmqbiTDfuzG6ACZrGutTK46mjklt1Ew4MUVMJR31EB/UC1B
E6fvpke7MWdMd6dCpb7fgyT1kOUm2v1tH9Soe7XLPskMPNw5BNDpiFRTC0GHpiqvDVB1O4YlbaeW
3BoUnDlF+mRkeRD36i4uBjTe1fbXrJV9Oxu2E1NfuJneQNb3jbTWhkhp5yhp7U39zE46pM7QKcgD
hpu+Rjaw7c3XvEqDjntdhnbBVH3tk+Iqr5ralevsEUyeqmOREMKnBB2cIdmYBdlXdv5oh03qlqUK
kvf8wVTz+zGvHsOx+I6kaQfQpCVv+sganaJL37hGrxpkhZ28SVU/k+2vUTdtIGHPHUD8ZKduS/Cc
9N1XEx0aMRIvtU4+RVrph1NSObwYXCO1nMSOgjqrP1V14upVf4j1Ci3iSvagK+22ae3WUeMsc5So
P0hl9szkSHEAZz2MANgWRac7mi3JTpzXd0bem45M2z3XevARmVLr5FJfOGnRA+NBiw3gGJ7WDy91
Vw3INxo33G6v9RHqCNxIvLBMtmk1XeW97qpd/73hzWaUex+kIB54QVq3SKTXKuZ40A1foKr4rbBD
t0kqlBW1EamCsP2aqpzhzmoPqaZBVTXLnbjOolvUHr9OUvxVq7mf8OFTM6QbuZT3ZBw7xyiHQ17Q
17oPd+gFurWzyldq23ItYFO82FCgboj2gL5PvEGHhlqdsZ3ZoCshLugjpOGpB1gsNKtHJ7fs14EY
V2AIpG42snutCnNA+7GBR8W4bqi9TbkcKLMiGp0M5liDvouS6dmWwbpfWD3WpLq3SLYDV3mE0lTF
HauRc4foOaidNIm5St9tZSpfkc40UN/RNszgVzLXrzGKp6Yi10pp7myVPyvdcJ/pGiiULDT999bt
3EM1qOPPalTWSitLIaIIjLWKCFQfs8cvmJvvZi47bVd91QrHPswqhc2PyDO/X/ZsC+5YRMkmRlcw
PQfOSW+vWiY5amh5l7+8dG+J2Ni8N/LKLoBplPfjp8JH8/0dIMQVeEQR+Yzb9Ku8OmGzi//g2hKR
siYpBiWb8CRQHgF3e4fGRAEq+YOr+tyDiuTKu37hijGFq7g1bJyX+caPyH3a3HJrK/09mo7/Zleh
6HV6xbBUKmhTzm0rJtRqQuLb3bi17XYFHrFwo5jCtVs1SBHi5rUCu6yuy+a50SrX7HI/rZNNO4Cf
i1VbWpPt5bWf3zIfrYdwFVsVbywzmkPrCgSI/ZeQvjKybwcQgIU/L5tYCq9N4U5Wo5xFLYGNesOe
Op9vjYfK666ll+RRCd32yyyeAgWCDiWeNTLhhTBAhNHGbdIlFrR+gngwDlamulIFbGVdlI6Vtc81
A3mGvtZtsbTVhHjb7ohBlUk1g1TZ6+a3ioBITFlL7SyEeSKylnYMJBxVHwaDAV6mMnYRIAd6Oj6Y
4LJeWZ8FzyKiaou2ouARjtHBBD1Z9j2ffNOP9h3QuzlacyD2Mjn8ds3awmwZwqNaz/M+DRMWBgng
Yxbqz1JeSI4eJrF/eTgLO1rE1Q4lMYGKmmAAjSAKyw69OYA6kqVXfdL7TUGilSh26dEuEj1RqdWA
wKulQH/UP0dbZQsxDUen0EucqeTWqjlLqyP4A5XQuO1lOQxsjgDz0ex2vzdPwsnn05xiqoBlUMPp
mlWlWxnxgGgB8WZnbrgae5ftLPgzUaNUVSGdYhAm4c0I2hrIzfc+bK5qsC9NjxCA8zS25Zri80l0
00b7fk2sYsGDiIxFYz70KniQIgQbyXXJw9tWlZxGBzhDbWQnz8YdG9aI/xfGIMJpm6bICkXGGMro
R5y7XbbyGBLko/68qkQwraUVmspwaQRVaCMg00HA0JLP/5+zL2uuVFe6/EVEMIjpFdh7syfPZbv8
oqhyVQkQCDGDfn0v6uvorss1pttxXs7xiYCNlKlMZa5cy3Sciyz57VSJJ9PXjoDyHAjHvLHTijZq
nPIWVdMm7Ht5Qd68NaKxoDz/vz9m4fmWEpVPuEkPouwxvJijAdbcEqn94ZoVUjWdM1I90M67JLrY
g+6+DnMCwK/S1ItL5GUaSxa0VSuDshSh2/HABDw7HJWA8JZrvALW8tKJ/knbQk+tnFRLAh1dlxKM
T8ZcVXcjq3P2eiJujNTZOHbXNn2RRihqc+H72JtG/Gbdk7s1Cb0SMZZw3ZoygxSaTw982nH5gEXe
dZDjYP7XQOuQ5/7P/Ced52rbnmkHo/je070F6C/pf39+WKyt+SJV6CsDTGuoTh8E2QFp1TIHN9st
aPHawxdHBdCLpdkbcDMbimUOH0Od3aRbuO+1ZV9kAV7tNZmLvPyg+heIe1FAoEwA+jOlHz5fmhV7
WQJyBeGlZg1CQyaQx9NoRBh3vP/80Su/fQnIdV0rdZoGocDtKxWQwsG1NQe+WxnXHBxAG4F57QMW
/q9DedHw6gTguak7JQOGEXBWjMHnn7Cyt2T+tH/qPkrhetRBNOHA2izQitfKTYLB+vb5w9fWZ37p
Pw+HIkUqqeezuKJGoKMUgJkTlIL3gtm7z9+wtjbz3/95Q+0QmU1Dpx309H7AC+SYR58/ee23L7x1
GFMNywyPcioMxFlVFU1cmUGXVMdK8XLDONfesvBbJ+2mkSnJYseSfTBQpBMUSD3S5Kdk0rcGctYy
rqX+lmlbnkuTGsEexIgQVeAQjkp/k2CIjB/1Jjv5mi0tXLnWzIYUTGrAOjdHpgPQaCvwxevuFqnk
yguWMFUvrzFPYbXaAdWswOvyiBLMUUxbakUrxrTEqjoyTZKytFk8OS81KB3qx89NaSWTsxYO7CYI
3E3rJjFvwKsC4HUD/GXnclS1cx7V405TDHP5zgZ6eWVmHgIQ/+kUwiknH91D0PTINNLEGLu62DWG
96tT/NK6r75BTqnyQ+FoG84yf8kHt+ElitXNCl51eZnEos1Qj+qCHB83VDJI+tvR3FjG1e9aODsq
sppgHbZfWRUKjuK1GETErfaae/Whz7PHJhm6YOjovUJF8vO9WzO55THgprVfNAja4DENNFEHREFX
Pn/9/OlrieYS0wqk4dTIpkJOcMufUVZ2X2d95jbO/zCQtl+qY7kXh2oDfrJy2FiLOJ5WGCboOWFx
gcJ3NR6FH9UlDYTYSpvnRfnIDBYHwOQXVVrOX0MOatrPMEeUQUOc/caJ/wJW7/+T9P3/pMRLsGuV
NIWbc0StbKoCSt4dJGqf78jKGv0XxBU6aX7SouaimAwt6CkkoPHw7gykJZ+/YO0sXiJaHc79vuwM
Fo+vxl7u6d3Mm+m9gnrg/4Gnc8Vsl3jWyU1qbomOHsgUD85drzA9sP/8A/4+44NdXmJZeZGaaQvY
28HImRWUjbxPOETUKx9yjibdaTmJEfOBbebasW30X5Qx6C5lv61i1CE2qd1SCiHGFndb4OWQTSag
RQur1ttVPut3OoB87WD98u2xizzLuzi5szPGcos7f+V++veW9U/G0BANnRkbdRRbvPnk1nPTA4aM
go4+MYAtqtrfcLaVYGIuDo58GFTTzdC61LySDNQa41Y0X3vyImfgndNrQ69hOIXCRNPkLm2+NhsH
Hsv/jBypP+qITQxXTaZ/86wsrHoA1YCy2Li7/QVsfmQ7ixPCm8WmExMzFSD5iETvB9RuzqS29nr2
J1HtDbAwb7JuQyLLS2GpncprsDPZZ+6gQ+sApZLeJQnffW7JK06yxMUO0D3Mhmb+2spmKHL6mB6v
uBtA9G9rXnbtFbMV/mNtUzM6SWJir7Jm3HdUA8ka+EGtAt2gz79hJfIukbFJMYyDNYImcjR/lcUL
Rxebie8lJtQ3p6/WvmGRTpjQXYdAMSy53revSCDR15No2SR7P2zRKgP5/c6Mtsnu1143//2fJRtT
4jIXdAVAFlq3uaD3kpHD1IiNBseK9ywhr7reFXmrjyjc8z8tMCkV3zjYV7K8v02if353k3PHbDqU
Pag/Pui5cadSsWOWc6rd0gg0g7yZ+ngY02r3+c6vrdPiGCj71Olz0PcdhtGMhFVjCoq/cb/a0jxY
qzv9nTT554No02fVmOFm7udDHyoOp23zExrQr61HnlSdPvimuNAOg0oOtcDn3iGipQ0uwp13P2bT
rrC0LMJ8FuJoY51EBjLxThlJQFqIz1B+TrJKRb5eHSxvC5K0UBz+P5nB39zxnx/dWxJUeZhMPbhO
bHQBLGfnhVCqO7j78uDvZn5Mf1cCzPhoJEBjzjRH2wMEax2bJegW3VIrERP4POR7v28vMw2GOIM4
zbQCda9Csu9PJVI6/4i2JzgqPjeEtTbkEos71mbGeQOT9uepeSvmVx56t/aui9Su2LNoKzqszBjp
S2huAVo4FJooJmYZ1PnEvv453jtB8aSdtrFMK2atL04blhoNdy0M/NTsIZ/eCzcWfONitBL6l4hc
z8RUqkNwGHuVOQaZVb3Z+I/aVCdQEB1buzwW7RZZ5Moxo89//8cOKTXZTG6ENIO/ecafTWW/teVZ
pBWNqZUoqHPsdUoCTbP2mUEi6m4R/K49fnGoDPpkMNHDlKZxOhCfBFQ55zrbAqqtJb//xTcKAWs7
s4G4nlkqAO9RbSDPcx2Chep3DtmtaMMn1j5kkWjoZgkgiyHxIhvRanZE8pQjlYkmjFei09Qe8oNh
RZtJ2Uf3BuhkLiG7Q9UrOxl1FKKmN5q1CPFN4MnI/wq/0fz8RSLhFRjbagSiSzKjfEjyE36ylaR8
ZKvzsxf1iYwOg0aTCVis5kH1oI/gYutoWnv0wpvbRuu0zpubcCaUEMiO7di3GlCfxxa0QOKURn4E
aoyNPZ99YJlczt8x28I/Pqf5XuaZAMiBbXHmBiqQoogXd/cXIrH377Yoiz+c6Z/fs/DtasSoZc7Q
KdX4dOF+81IpzO6VacTcqYlzzNIGTNcPIB6z9objtqiC5HdEm0xkAcW71hQB9f0Q2iK/Pv/wj2x9
/j2LM2GyWhTdfNgG+LEDwx6iyj0RWm4s69oWLo6ETgIQ1eVYVaHsKiiVFgMiskGAteY1i/tGk8rB
sqsWOYy4mdV4UbapmgNKlRu/fW1lFqcATaXyKoVrsCqt+4L5NwXhYVpsDd1+lHxj4ZewXpNDWDCh
OC0TO/85aCOL9KnbAXHwqNIMwOTNm8rKOi0BvlBMgugTgxtl4ruTXguWgorvtei/uE5LnK+ReyDK
Y5OGcQz7tmr7OK3TP/WwlaGsmNAS35v2HdFSCofp25h0R+o/fW74a8uycPi6cwZdm7Asvbjt/Bqq
ympf5LfDuAUJX7GfJQOnUYPQkxewz7Y5yfo2UUff2DD9NdtZOK3b5IPRD6C/VdKPFH+YWWmTDNU/
/cZsf39tfRauqymRKuTC9OCNwIqQgg9hI7InJ1Gv9ej40dfesnBiOjoQmSJonLoc5KdHUF/E2Xjs
Nnla1qxn4cSam5u9B76vw5BmF6cg5iHTpmr/pR+/RAdiOBQaHRTd5ESIQ5dOR0vrnoch/VaDOfpr
r1iE7qL3OwtSOShWkiwY6yux0ATTr9Tb+ISV9VlCAxnNbQgOaBQoiGsLqKb8QgULp9sSCpg1A+q5
HYF3ld9zkJVBqPVrx/ISCSgNS+84hcV0mJedahrq/veiHL9mj0sgIFMFIZ2C1Rv53lYP3ID8ynQS
QPt+vp8rh8KSMnOYup5KhZYAnaod97uryZPY9r9qkQunJaoHmToHgMbm5RSYmQdwkVN95x7guU61
sUYf3hnnzV047WiDrDobUGWZJehmWrIyTA/N3gmAeTmw6Ct0GvNrFr4LPGSpOuUBVJGf3AwQHefO
lI+f78OK3S8hfn3uQZzNKlispAA2xoiYTOKvPXrpsp6egUI8Q1um+p6Vv1z1+rXnLjJtm0t/ckuY
Zg/RVl32B2dINx69Ek+W8D3mgWen1CcfqiNib+sX0M8FvUWCvrjx6cPnP3/tHYt463WkcnjSstjN
pzAFRf7AZzrsJ5m5O2NLGW4tvXbm/f4njW/GsRTW6KHzfu1f64u9N3+X35y76XsXlUf6KtRfmXW5
xSuzZkbLQOxjIkhjKdy5YVHa6Qqcc9MWLdbawxfODJr+RkoOQ/IKjF8/Tcn3z3diJfNZEmB2de1p
doudyOhPy/H2g8ECp6mDNG++FlWWOL4KY3025iFY3KZ2qDR71xpbiJyVH7+E7bHBFFnnNizOgQxg
XvnCMZuTmzJyudjCtaws/BLB57c8LQ0N8I2+024bmR+5TXefr/2HTQwcav8likozXpjekMQNOI40
n1zdXNz5lX0EkiZMU3D5ms3ObtG1mIaXomePaQZ6stLc55Z+NO0isHt3n+ebgNq19Zz//o/DWKiY
9ZMAg2HR/yCkChrRBbqLjPgrALD5gxd+79TAH43tDOzoMZZlY/g50ZorCNC2WMI+LJzOb1j4vCzS
EuqQQFK1e+1W3pUnMLypMxnQCpc7I7TD9kD1QF5pEXSxdfx8I1cC+RKQR7k/jnaOdUusZ9v8YbQP
k7/hn2vmt/B7U3pOW3oAnTnjt8pgoVBbsOYPR2fmpVpEbjAfd6OrWyyeI/dkHoZD/9KfjLeZaBlj
e/kIks+ti9vaCi3CN8Q+3GHwsfGkvCNp7A9vnfv2pcVfwvIao0+Bq8AhIIFs7p+Ug0rmxtE1R+kP
6kBLWF6ldxVU6mBMequdB5k8cKt8MlvQs9tFcQGq/ZuZmRuf8Zej56OXLUI6JFJSffIASunCiNxP
oCes0VY4zf/MsHb38MMO6et0xIzGw9ZI00ocXoL2alM2BkRgcIBi0lEa2T7zMX1dN4emC359vj1r
ZrZkx4SUjqbLGhbc76sfs7gAlKa/I8rUuyFqww40lTfF1y4aZOH8VuaYquSYB7C6Q92yIMGg5edf
sWK/S7rLCmWxPgNUGpNzZmCConTUSGQl8s/XHr/wcpd7zphps5fr1ykzww7wxhm28PnT18x44ejE
gpBLXc1P915qZ4dhyUc5RmmKgjbokQe93ViklbNqSXZZur4o/WzGICH7CUalhxhi/doKLRF7Tkqc
kgt8A6YZYqsbL6T1g9JTGzNfKz99idgzldXJZJx/OqqsOvEj1mUbRrliOkvQHkeBF/36OeZ1r3qu
IOF0y42tJV9x4CVCz1M9dE5zwFZp/6OuTqZgUS/a0KKgzcdA8ef2M4f/D06mJSivrDRw6Eq4FbUf
J6vfZ9BDZJisdf3x8Pkb1tZo4bgYJ5VMEOyurQHElL6L+nncUtb8cEIccW6pDO0ZLVPJgL2dW0X9
nf4sItTzf/IribSrDhFC44pxoTumB/5mvPuohz+/c+HQhesPPRTkEO/y8nuhqhded78py05F7vEA
gfA16fpzo20hUNbsd+HiipR5zmfX61oOJBXBfMwW6+faAW4tYjcnoObQUxjwuEcXLOT31RVYs/+d
TjVeIK7u0+dmsPIVSzReTUnpjg6sGTW0c+vUh9KrNlq2a4+ez8Z/Utu6KlObOCaL+3E8ENs5T366
+/xXfwgnxWYvgXgehfyGoIBDWqRyd6xQT1KSEZwQ9q+8bTWwAky3g1M7+97QTkQ2XzsSl9C8Nq9T
3uqoAdjsLp8eHOS79Pfnn7Ti8UtknqZsX9ICRZ1mcJ9ECzYBT9vnRh5bRbpRtl4rHC3xc4TlUIdr
cV1udtNuTHfuzywJ/F27U7vEiWw0pTe9cW3zFzfzcezznCKGg7hWxsnk3PZpsmFXKyfXklHSbJ1C
KbACHFyRgY75gdIpcJ2Xz7fhQ5zEbFkLt4ZCAtWyEcziGcTRk7ACD///cLEmp61B3Q+Rw/M7Fu5t
SSp8zPrP+wAtzTDdDWjMhTMLawEwlvegx9Z34+7zD1rZiCVQzrd8APcaF7UAymIvI9DocjZCiPE3
oH4Qpv5eCf9xcUslvYEbdRITSS+2zG9Ng3+b8vwG1K/RgOiYoTLv1IKcE69/z/Vqz+3uYZqcB9Mu
E1BE4Cfh3m0N9Q71qYcuZTupdfeDi2SMmv4tzSYj8BJ1aiuOmup4Trpsn7DqUECBMEhsl2FWtz/z
FgwEdZnvqTnISHptEjZUxBnhjz3LQWXRG6+Q3GNBMdRDlPvjTdqlMXEx8wNiMDCDyGEIWm5NkeGj
L+dBszjqwccbUFf0gP1pkWXRc22DgUkfqyZsfXuKura8STHnGdh6+apr3g/N8H63zXTTackO4MQh
6Hj5lqT5lfka9HTIeOI+dOg78tBV9MWemAqSogRxCqnemQUtvM6sY00O52Kqjm2WOvsK+PuuVgCg
+lUWUsDddCluZTN+Y0174iPHlHzp31oT0hAXMoxuKXdoGl3zCiLlJXgkkrSq0c+uf4HWeThQjz8a
bLwZDedqcFwJVXqtRHOfy/IbJF7LQFT6nZXz37oP3FNvzUvcNQPGxoqdrMiRdZJFnlbckZJcys7Z
NWkC12uzW2Jq95hcKAP0R+7NadgDkrA3ZfegTeq5B3MpGxOI/HiljLKskVFj2Dd27e4ae3gZ8/oR
mP8sIJo8cCXBvf7FIsESXOVZeVLWOoQHHB/4kantb0STQJKHbN1WVw7tJaiqh36sods4UEd67QUJ
ckCnGRioINe0dWav+O8SUyVzI+vLHqfdXDJQT93VACkb7nNRcSzveBdM8RbuZu1j5vP2H2d28sIW
lYlBkKIqQ7e4py1owGgTaqn1tax2Caya0HGfIWiofPL0JN3hNA3eGybNgK0YN87vleCgL+KOpZUQ
xwQm5lDLHn3279UoQt3aEk5Ze/oixwTTPreYSAEMBxH78JS7Z6bePz+n14LCEl5VJ7bmjKg24tJe
3MzUmd0PYJziNOTHOg2zoL+KcKs29CGWCxFIX0Qg8HR2UNEF06Ijw1m7jEa9G/wlZt6VUf17CzO2
YrxLhLOnDz4g+/APNZ7BuBFMqfqaKS3Ze2VFBxPiDhi+a8Bq5rb2EWHoJYUompqSLbT+ynb/3ap/
PKKsnNLLBeI0OIqc5MSyy7iFpl9bmfnv/zzaHpVRGLVA5DS/a+KOfAUEiI39m/r981yZKJJ7NgZO
pfPLafTI50noO/bGqq8tyML+cyF52htIUj3IMPeg8Sq0YwOWos9dwP340rsELTu9T3zPQ1JPcY9m
iRb27ALQ6i6f9NAVGy9Zuzr8F8p4JJZSJu5tYAI9zmT71oNxAineeWuGb2WRlkBizTbdvJ0LG77I
orIodyYYiUlL7z9fpZUem/dfcMU2yZvMAr10duQPQx60x5lmF/kGCTwwTAEXDaR3xG+/Fhe8JXyR
DFnTVhm6kzlq+jXmA/sOE2hntgXU+dgVvCWE0UqscWhzPN81IEaQIA2mX6oDeUuGUWX0SZs1uNwa
+RDVCsxOThW6wxaFxccb7S0xi440at3tcMcR7g9FQlWOQSM3+hsfB2NviVP0J99Bfxw9MLOEbo3j
h+5IbrJkeC3yrWmKtVcsQiVJR5a2NsCB5dAeSv7Tb6BhYPxU3lYRa219FqeFKVU6MQen/5Dbd6JM
b/TU3TeOsdE1X2k8ef7yqsY6s3QNlO/92L0VTy0wqs1hjMFDJM5dZIXuM4nNeDrnh824Oa/Nf194
vKU8uca9Ka0kOJaGrulDE+3uyJcQS5yGoJj0uBGFHjFSvmWF9mZUxUOV9/scOXYwuVuQoZXY7S2R
i6D9A4O+DmAbf57hH7ihhpD94RcdZGJTPNXh5+fMyu4tcYtNpmNQEL3pOEsB8Z4gxg50W751iM02
8MFCLlGLuaxakWsoDpGDXQYzxjsNjVP+AOFaqEJs7deKiS/Bi2Y11qSYSWaU2f9sXO/XhIg7SvFO
tC0C1JXTy5uX75+A6wjN4GaNkOhOAzJnJ1S4YXy+Ax/HQ0S+/3w081NdQl2MxZ2vv1qugyqm0ve6
sI8iby6pbm68Z22nFwcBR4bW++DZimnuncbWemghxuBzfwNDt7ZCi2PARr6Q90RPY/Aj0ypuii3/
X3FGb+H/Gc9oDfX2OZL3kbwr7suQh8N+3LHQeWHRFoP0qsMtkuWRZzVN+gIT8mkAoue4OngRv9TP
+l/Oqy1bXdmFJZqRNC0j0wz4FI0b6c5+BL1oqW+h+Vc2YUl3aIGzjzKMWsfa6AeDB/7NLbGCteVZ
YhgnrQX2Y0Ar3jJArC5ApThZAbjVo3FXRBBgcjdC4kr50luCGkXKXY/qVoruuR7ueaxiGr1Pe5AU
xZtyNWvrtHDndmoc8PzULK6j3AzGC0SLdtkUQOft8X/OV+P75tDD2o4v/BtKYb7jdzgDXavdOZZ7
Mlv52KitvGoF6+ItwY7O4CYMRZU09q46KL7dvTrWt+rcxlXk3Jqv2kn9Tk7ucasVvPY5Cz/vIdMi
NAcBA7LqFx2sqHWTx85myFh7/MLbR9bVGvip0jghRmg630r6Zyq2SI3XHr5w8bKzVFUM0DaX5q/a
p0E2vNn+lmf/reF/EOyWaMckaygQfiOLyzoAY2qIc/BgXfK7lAXTs5sG5NmpAzO0Iow54gATP1CL
M6o0cPblXh62Zl9WguGS8rAqMyepKgN1v/7FHDHEbwLwhL79l2Az3pLk0BokQ9sPAxWWC2blH9Dy
+TwKrnjkEhxJ9BENPWkjia+MX/bUXpK03IhMtv83TH+0NbNB/BO+m8yzWF8n4CBOmRW5mf2cFBws
IUYPFvMynoS8szvvTQ3kwaBdHdAsY6GWD2bQk/rF1Zxb4RqXTHaxryVuqOmY7Mr48MNJ/Zu6MLWz
IPqblEoH87H/qGk8CZhJom7sfgspdzWp3py8PLuSPDaNeVEsaQPDh9i2U+evLDNeNJaZB1mhv5jl
qKAINj7OWNGTBp7mqrQfeuOlLPkU1Kl2ZgPKyXnlPCVVezRJebWaKpwG5oS+LwEybCFh4qX3Vd3E
qHafO9K+l8K0I6hMYbJrPGadITHWV9ZhZjEWCJAMxFNiP4Fs+5B76qYyoWUEknpdTX4wVaBrRUFv
byQ3nDtTYNvDLe9A68KcTEalXqBAn99Lq7orCu97yaH5SZNrx6ZzoZE7iI+diDkdQIx761E/D1IF
lOgo7X2XSeA4fTKCcmqMLV2I0HPS0+R1ZzPVh9Arq7daH04tnb5XdfatZ/pPpRd3nd1bZx9d8lA3
+x+ojv9AOZYfRqI/0UldxATy7m7CHJQOwG2gDbjzk6qDQtAMuctAX5+aPO5T0wgz4fjQiezOuiV2
g+U2QTp419yqMUCvc3HPM9ON3Jq8GaOpIGuWvUkPZEmFVYSSJZeKD3/oqIe+bh0MOe18T4RAtcN4
3ccqMW6Z1pthZRdx1ejPrHNPMm8Y1JsY2tblN6sGC7SniXcuND3SFegGCqndGDl/LMoEbBcJFEXM
rL9hnheKTvsmpXnq++GFVupQ2OXr5Fm/TQXkYuXeU1/76RS2v9cNL92lDTv6VvvIhftEK/LTrpKz
79RJYKgmor147KseE9/CuHaoIqHDwfeFgelwDcMnmdLOwMi8jBqGgBwQ1xLMXxxM3wRSqnDANl8d
etwlRzRYUqpHzVTSsC60WGSwPJrLbxhSOo+m+NPr7Nq0zdvYg9qcO8Nd3xMVVrVzRP8T2pmGi9Db
GaAf6R9U6iBymfIdbOmgvZnq7xbpHmxVRDTldwOAecod7sYOLNwA1IJ3XOKRljjkpZNA1qgHJXt6
X7jjz9wyzlqZ3VAOCiBt0NHe8IpnzL+DcLv1T8TOTmoUf1LDfclsCaUTJt6aCWprXql4gP/9kzrj
LRjNL0lXQCGvY3aQ2vzMhHtvdf0OmrNnsPtDpFvyKzXdJ+WXoB4r7FPf1fsCDAz7ERMHrcZuO6+J
jLQeAl3vqygvx/fB6mIpZ+YH/m5MtIpUVpX7NitI2I7Oe9mgN9jXVjgVxYPfqFdwhvwSdQr+bfs9
G5wfvtPeSqA6QxCqD+HoTaCKLGQ45dlzWrBvY5f80HMUiqQjD73ZvZFWPZt+dSSGJYJSA8m4UN9T
LSOhdHxQTBYQbHd4XBXTPi2MneyGQ6MN4JOtaBWAvbEKIGXw5Nc9JuNJfUgZEAnjBHp8Qx4rQz6N
OscxBFsj/XABc8DJzK2Y6tkYDKOwIjtrvtkV/WMm3cWV7aUbQHJJzPSe1toOCL88TBoSV5O4Hcz0
MPQANjmZ74OdHnsJntDJlBir6MfsbDPzxuk4Jjna9NoZ9Q/MZdK9zYyYCY9E0hHx2LDL5OeAuhcy
CXpp/Uxp2wceNVRoWKCM17U3aSRe1NvtLpMJmpJm/cqc/FU3Bh77rZ3tClH9nhowbo7eCwGPepup
G8uwbio7PYwtjz2uwCOas+9JXl+zYVYuyPOHlNR/LMBRVGtcdN25U4W840PyreiwOnpt3Qt32PUa
KyI7V7vey745qo9bXx5MIu+ZOe6gnPyqqMQxr2k7muYX2aYFOLKglcNR56NFdcZPQEwYgUvuapxl
2uji31h6neruB+7sj0OVPetUDzMnp8HkAKI9ZvUzVVUZSB+zrrQyXLAZ6NeMgw/IMPkrLuX7xgLT
qKbquBDJgSX5Vfj82KbqVXgMfETGjeLWYWT0vavcKyAFJ5Ja0SBaG+9JoLuafjOS/gZa2KfcKg91
ot/bWZkHUGZ7kIXThK5H8kDU0J2sQRdpVFUbNq29Y6J5TcoK4iFZGmdNMoUFlCDKsQ19z6yAf2qv
XLNPY5XdQL7ypjecqM38X5R4oLg2MVudOt4Tl7OR9tACA9nOQ+8YflD01k8/Se/qxk6DTLOqIPFo
EWKc40HH9kKr+zK2UPUGSnqX6Oyxc8g9S8wYCuN2UALYtauF3OH7HnntWUdCcAEfQTg0QQVuZ7mZ
FtR6kaI1PEAwYer1yNUQFRHn2tx56h33VUINIs3oTe3bbSAIidGrvviITb7X2YHZJfos2HA0hAlU
aHsirn7l8+pTGoveBTTdf+e9+iPb5KaaUOg1fQHyppxFQz/sHUVPlGkhRvl+UteEJTbIBApah0DX
vRgJgG9+kR9K3bop+qkBVMnWAosMPATk/VutO89OA+dGs7yL8uRdaiosmv5Gz85QcDdR46JvmmOd
lTP9cVn1SKT3XIDmASR4w4hh6CxUjn03YVgocNHN1b1mPIBX81qTOkJADV1URlEF5IEayTXTKGAm
/i+Ia4xBV3YnzayT0NbHi1mgDdjNwWbqQekkfbabrCo2pywyiqqIFfxNd8R9bXsdcp0W50pySskY
JU2XRbVvPrSu1KOW6v7ZRVQMUpTqojTHetS8fy9baBrVNYQymMjuwcyM9wzJvmjI1aFjFxiE3oD2
6Y5RimmG5CLN8aIN9u+slPcQWz62nhPqnoFTWUDIq6j8e6dPr3pmv7Emu+HUu4pCHvWpxiFWVeHg
kLCsFQyRZsPRA0ubyBXuxgIcJjqeZnbXXsEj2lwvI7uzgfaxCsAYMKVn1sg9ujx/8c3+W28mbagQ
lcIpJZfGVxCiQGshGCT9oYG8NKzESAJJy5h39s+iwkEt+J1v++dSOsiDSv0iKHtOuF8E4HC+J714
GhzzPXO9Zx/sTT71CvAyOQD/dNlJON17m2ZFiPh+j4PoByQmbupG0rCQztFV7k6mCmzsyquitp5O
zTAcS7s+s07sbLBfViZ9lTZYiWvy3DVgxDN0Nzat+sWxG6SUpTppLU67rP6OCmqGOONfRp3GhUk6
uDyZQqbSndXQfVqqZym6G8xyXhMp7KgY2B+H5G9WyX6mdXMl2oC6QtEbYUWnhx4JAZiNdIjx+uZ7
wtAU53wnaC93XlpHLfp2TQ+t41JjVWR7phMkvvctq/mp15B6A8UStMzYjzaN6sHwgkmrIDXRlAej
cWK3mpBJdMVejRPm3JMXIKvPkLl59Vr2brTDa0vzu6S3b1VXtGD1GL+3OjkxzwKOhDboD1vnpndC
ryhvwRx1lrp1D3DfkylLFEkmED5Psn3TeXos/KH+yYf/RdGVLMmpA8EvIgIkhMSVrfdlds9cFOOZ
Z1YJhNi//mUf7LAjHB6ahlJVZlbmWkWwNkpkpxB+N1Ze7K6uisXSQozRTLepfQgynOUkRhNP0F5k
AI6qaM7lsYLDTy+6OxLc2hgrQEPWN/Vl8ZZsRiWItrxHWk5B/9Oc7JzKvFWqOfqueiHjfJ0m+xIK
9PwTyTNLJPwSCdLl6pJgoXb40+f5CbbYOD1mD6uTEIqRLm6tvbRWf2L//AYxx8W1ziO+9Vzk/Jx3
5CId93nL6c2b2iOSPHQ0qG5XypDCq7Y/61ynIFhprJBiky/jE5u9Lx6iain5zXqSwCv6XJD8Z3Wg
FEL29i+EcIkZyjmql+kzb5o17Rd3Spy2lLGeq3uukHcye5Ffu0nBMEI3k6gP1vbPVUCPAZPvxVq7
u9ASRFiw5osgNijaoLXEJQCzxYVlJnTQ3MnuXlG1HZCHDrOfau+OnY2mVX1MXL6uimF4QrVD13pw
Fo2NoKDd51vzBiveU4XXOzIFFnkUH5qk9P2PuS1et3WlSCfCJLPV9sfT6xC71QjZM4bGyOOQMSEP
R8SqonjdvfCqZ4ugPdO/9tR7mrryG9YeV1GKA9vG6xQsTxzNKx1PjVv+El5nfNC3lXYQCoi4aNgZ
FhYtZpY+SMyGvHVSwbI6RGvAJ3uxVYCF2urKA31tClukvWfv2sKkb7Leh87NliKm7ahVfxr1wiO6
+X8dgWgflN7vENBhNbMGQ0KL0CP5L2+WzBPuRcMnIxpMeK4bMcRMF5ipENWLLjhMV+lfEdWpIxX0
qKSyiB1HXvwW7fXSGJX2TnWqlb9hJbHpk1G5O24mCGkGde2QHTYFa7wR56KW4MbDY9vXEt8Ge8o9
758w/RQtFiXXcesTI2yPp/E6Gu+/yav2bbse9KTCiOT0wge795GbFE+jvNBuTZxhozEdcaXO2D6X
PQxnBO2yql8OTulD2OSGx6Cufms5fZqS/nGQrZJtBBjO5g43UbC49JsjYV5cBCRbfAQj9cj8bcIk
bPhbVy23ChdXapqKqfBj8jiCNmf5cVT+h4bVG3rL0+g1795av4UW4lUeXgZLDjAaUZGwwNCK7b12
MGmYqnwO3G3n+Jhey9J5dif/z1TK13pRWdPiWXG4/PS35ebVLJVL/95X6rZu+GUHaPH6O0zGswJN
2zja22a7IybyuLLqvi1cR8CFO9yD+nXy2+DOGgfRWuMAt+HFsRHp6szJqUmRlxwmuIlfSDS+LzX7
16PsK2G++5VpKMj9HzbOKUOueIpB5o0s7s9q8u8qkL/Y6q5wdiBLbXjsiGzS+e6GeUgcGYqo9sZ/
89oWMQyVFfzH2kT2PrK8hNhLiwYsqOoeqWbeWZjmWowObK5X/gBoRBwYIWPZ9a8LLA/RQT71tj8T
2+cnd23maJ5zhCvZEFXNK48YFi75gFlfU/nqCee8CqQ+y02hJ+zXM+II0rAsDpQG8D4el51eRFr2
7n/D7Jp467yPshif8rZ5c8BXAx2YroI5mEWHNBwx0SkaDwWACQ41KvHXkxDDEEtd2YQywCbLsE2x
JsGFPzr2bixec7w6kTdXuF0EeEA3r2fKhr2qlyT0Ai+ZQ/05tBjb4DlKIlBBQeIT/okOD9vHBnku
4ndg5GCKKR0WelogVYkstWHkDe6OLe0ExKlNe9ZlXRGeEFIWRiDws801cE6qTh2bEPa9TtB4KYwy
AL5UGLz4erna2quglEQz1YgLoTTPdIuToccwOw/uK9IU8P458q1jAV5grmNK6jwuRHCkvtMjjJT+
p8LmBBUKumAuD4tCG1is3Rlj7Y9xcX7pUD2PxPtXB+pn5MvrErhX146vbZ8/Eca3CHPc2Q0tarX3
WiHIreBe2tawn5vl8I3B2IvDhyDT9Ad4kkJBObG/YSDSqglPEiHpD/D0a5YaNaShL6JafnyXfNSB
3m2jH3PE0HMOHWldvspHoNyoloS64lViqKV4Y+MJ0mu7DFnXOL/zwA0eIkHRdXYvnSsRziVvxcJp
4vo95Ls6eK5VmzR2vGodnvXEriP6zLCd8owxzNNSqaeOSZzY1Y7qCaK9pcQVtncP3hJx0zW/NRt2
pOcfFGdjWW+/sv4ZjHwuORBF2EHfiZI1XE7LIUZE2HP7GNzKgu5XePUZvOUR5uQqHmr24S/NWXj9
S+Utz6ERzwsANDFvGV2xO4LW4lbI+TSW7Tubw6z3xp0L3bfs/HTUxWng7GkY3Q8ryafxvZ1ptqPX
rxjlsaWcFt12cQFho0P5Ett6q0SfCURM5eW6pzl6X9mkpsv72Bpy5k79F4jGhRL5CsDkwvVAMbjm
PzRwv0vaH4U3rVh3FO/EQYVfJvpmAjfVk/6QDDb/Xj28BqP7RurqX9fBn1/XInOc7S4GfcrRIkcU
I6IqvWtuEDWtXPKFiAbUnCbDLu3Nk7KMiMBYyKh6t6U95gYzVliajC0VPkr1MSn9xLcGqxRbk8FY
Dvbzgf+x9M1325BDUMjMW+wR6ZapbGwRuQIiV9dg1M4z+DA3EWDAyyD0QRv+X8vVn2IFuu8V+8kp
AIrlN8bxXlf1iSBETj0O2ceEludPzoz4PyLOODZejcxvjXL/0rC9hgjNDsfxUMr2zdTIIBKsjgMv
OPKefNmRYN4CuuKGxWEATt1upEYSXRf3wzZGrO1+BqV2pO7f24XcixzVFgkVbG7SYtwS7EDcqI+8
PSTQaewYAAVFGczD/uKJ8I5e9rhomKmJ2fvrAn1SANBcTLGyIK/52qYeSG3C28sqIDWw+XPXTslm
9N+xp+9GhftWSTejZPsGwfBWT8ERGOvnWpuE++3JMkwxyDopZv/GqvHXdYs/2vP3BV+PcGk4NI4F
LFwCrCx2sgL+Iau9pc2jJ9MfI84clOs2nqyIG3jyRujzstlOH1VYG/SBGh8SLSNzqkMuGrSJEgmO
AXH2NiTZhK4PCrmnrRxfw7y9ekuPNhzicYexG17rS+7Pb20zRTDAdBNYFf8Ha5o1XhDUppkDjJK+
llUjYsu6xEinj7vBeTNFaGLA+QdVVO+extAlgW/JtYlH05xt8W5yuW/r9tFDIZu02yOaHI6O+ZJ0
rXvqdJOFDUAFnFvQuiVw/DwBqH5Dyxy1tUgqj+03U6SjyxO1jtks6esG1ElP9T/0rUndtMcAWMuG
v8TzCNdmnJwX4g0Z0NXbw9eErV1CG3+Afo49za3cT8rN+mpD7+XtNmeGbz3Lry2TGRyu8Dz590Eq
HCpLrGs0Mov4mUV4HHz1CYV4Oos85YalAsAVGuT+IGr34gv+xUf/uaLOh2nhLOq2qQlmRNnoxCXN
vm9C+OfRcLegHkRSD/gOka7JJ/FF8iHuiHNoG7VDNu2uauxfGFJfJhe5iO3QnzCUTmk3D1esJX13
83ZyrTmskKpGk1HXVur7wPg5DE0Bgb7Yz2G73/TyTym7ax1y6Dv20/EBuXf83JTINJYIzVwr/09t
cBUwXkY6DPo3vx0PHpzFeFW+6nC4VS0QSbSIcnVvYxkkxAPLq+Qbx0MStvpEoEecnBo1dmP3jvhx
Tqaz7CXcUO0V6JsB8uoe8zlMKXUpOma9z1l7HL3xj9Xr16LRgpAVkY7B4ESh8fYI2DvDnwqgI4A4
Yucd7E/uyAn5EfUb0I6sctq3RuFAG9o1nhwU8Hw7jj3IiNKBfZhjQEYEiEP19JtmGIe73oWqvTwW
no4tR9c/huSBl5VJpdwu7rDrw+ppr9ScYilrZ5ZtOgj0emot/yLMsUDUKtqxgWyRzX24NTMcF8zX
AESBLrjhmxDlSzv8KgeDbCcTtDZnGGSDpsjL68L6HRmgDAROJkoU8xEaQeCNsdOJMtGCP3vWfBRB
+9fT5l9JyK7R1gVeST5CWh3lsMSjDqGUkgnl9T8XBbIx5r5yeQqxSVKb+lkjCqlqx93Itx7tUPF3
xBeejg4/cHjsYAwWeHRnJH12DCZf/a7ozE85NofRWvxWY+wN/DH1/eVaFM6hLp1joMiuQD8givGG
lZSfQOhE8/zUSpsis2kXVP9s0JSp2yAUMmTq2tfiDxI8d26IGiryW10v76YJXtoRKL1ya8CIvXip
/CGeZMDiCQMDzmiDloD/Sqhyk7CiH4HPRdx5c+LnNcUHGaZ48rGfjWFtCPITUeoaLPxgc6IjAJaf
ZprLlDjLYfOaN+V4x4r12UxQ6cn60SzOzXMBnXBofKNaICq1MvkTX4s+asJaPYr6aWv7Gzf275r7
X2wNz3ngYS4usWi0IFfPX+YyoiFiVLUQz+Vk93IY9wQMJ2v5P1YUT0PHmijkEz9PXnGCLUfUS1QA
rKUVssoTLOYBm2DAViYX6w+W2yuMGZ7VTBF2aLoLulYbhS15kQuCJepB/tqhAdFWGDA2dk51A5aU
OYDzBbkI4qtYOcPXhNzfyCs3RP0y/byWzs/iWei6/WtQwDkPUx2KqHke2uVg1byr4PIR2RJxGW1w
3fwtnQGMzQWqZ9gcptA5F3rwk6Ir8G7IIGtyON6wnO+72b2RcTjgPXnasC9o6Xogdj2Ppm8zahcR
lbTT6YbiuYb63QnLb4tG1azozas5BWL16s/jj5XjoykuskrkQ2RDv4w6TYDs8+fGq28VHyJSLEG8
FtM/QXr0pPgC1fJwNADpmIoFS6m+BZJl86eyr19dOmRF0yDz3X2B9xg2olrcX1KQJ1aKpPXIXz3/
bUmrD70MTg7NMcnRJUM13jeq+unkguedwV0+wDcC8m3n9YbAlzGkSefQSOGQAJuT0AW0wDjDaWjd
alyQroKDKYcDBXFP6Yh7VSwnB/tSmduCihWCfed1uENO0t8t2GAQ7VS/joEtdM+KTJr5wGQxxr6r
n1SwZRiF1shtl2OOyxvsMt2aGZG14YbtLZbWs/O81mvW6+ncbF2iSXlBuXsWJofmGzWk29QxD6d6
T8X2b15MauY5GwN7p8BE6Lb8t6FxjQLXpKzwFZoxkE/DgAj1/IuE8rIpfHRX+dns6gCwvo0GG+J2
kXdRuNOFwx0/qkfg9obLa1HB5MFgq6tZtbhYBrtfPaOj8WbmZbppz7mnU38Y3zfB4rZE0K9FC1WG
TXCc3CKel/V3JnKJGxfIMHbamzQocQj63WWUyy3sMD5gE/W/3g+SpfB2a/PoTx8LV+1z67dVvNRD
EFVqQeYkGZ7HZjRRwIWJ/bV6Xj24ClqK54qTzU99VTw1m4fgCcpu7RQcnHY7d/6aOfjPTIfgY+us
NzJXqNohALBg1G81uPjepydsqZVY51rOaAbuvDe7UE2JzYcq9sB8LQ0aJyIwmlqH7onB21ppbIKA
T3y4fVPhJk5ODtOY321vPki1vhX+BI4VHiyApOneDxGBIaedAtQk67JMUc+/yFLD+Ez5UYAdsLjm
7rkY/CJyengYFitOTQ5NwczMbtPiP77Ydwe24nHAALaPAxbxJiIvhQlBFThSx+1aPw9bd+ryZt/q
xcPaoN5Q/AEcbYGDpDoZwYzosBX9AURtNMzTb9WuW7pW8iQFNHW6PuFtO099kTDATXjjoKF3gj0I
w2Tqy6+lcQ5Yhs7yGtFEKK9JgaqcbjR/BTJ+H1YMA6trr+iTu8T1MIQANHtdSzJGi3ABo1rECoqQ
xk7u/KhaJcPID0Md7E01pkHeQWrT7+2CQ8b6B4g+PhGw/dwOwCiCMHwqR3MLucmsV7wBLf2ngM/F
0wIvHSq5mxqN3CHGpnsFEgCCjf7OWv9PB2RhVdu+nXlCuuBbFLWDZ5Q+1wN5I940xDmYmYgiS7X3
nDrxK/u+lvII7PJ7EgEypsE5IQtc7WFBdh7b2YkDd/xRbW6T2hRIK3emXT9ZjjPjZXaK++jprNrA
sSpzCRyWgEc9VW3o/1Z0PU0WZI7f/ZmG8Z+Pb50O4PPrDfkloXPdSJn6bLp1vjlXor26Tve0oJit
DLJzRMrfmnXbT+EEHm2FCiUYuosrnhtEOK58yHyECqRqGcvLNm/nqg++WtW3uyZcq7TR3hEsx557
hsUiLGg8UvNB1+oX0RDwj9YW61pupsL8NDHxB8IU5FuqAdzSsERruxT7kiI0wtFtpoRc46DAU9tX
EHAMBfZQcV4D8XOA0ZacvWAfD8+HClMvdO5ebtm+EqJOwlHX8QJFDyJ9NyeaKzjb8S1joOziYhQE
YCPWU2FuU6e+R+ajEsGWLqqQmEjUl+Py00jdp3xVebQs/MWuU0pz/z8TBiTajDzBTyRlZjzO2A8r
GHhfQGtR4ZB9VdDfwNQXqvtjUY9Y1nNTN6BYcq3jvjPDC8YnEFYD+oQ5V6mHPrMmw3ft99jHnNp9
6BefTBTvsx0PpEfTskwVvpuWwQXbfaJdnvmrziYivtZiPjqjPvccKMVjvVa43n3Ra+xNW49ZLweY
RlpcAEEs+Ez/tjgnfal3oTTIgEHbQdfvFTXLNp8bznxE/2BBtRfVEarXr8aig0T+QJLbEVwfttNH
PzMPyp5PQJmaydkDzb4hLg5cNgjoBvPH4DKbbIX/VS8b/HRBjQO7PkNvgmsX3WcY5KAcbCD2RasT
MEOoOYCCK4f8mWz7TOTEY8NtUnA5xttEeWS8MVLjho6HVsguKQhPofB3I6iPvr083OHR2/XjfPTq
Bp3zmrBSnjfPegnw30QS9+qH2GIt/efWUV7CV1T80JdZPQ6PlHjxqcjwp8XRCUDwU2zQ5HT1Odjm
14Ivv2QL7kKAUc37Meld/z7bsk06v34atHdjLYshdEZhBhaFpFoz81Molhsj09e0zRmDqiPv5lcE
19wX04C4IeuC5SwkpxdEgoVsUzReF0a1G0uQZ3E/FeniecB4CwNp2lTHPumf3aU+5tTJHi6HuaPO
RlfP3BF3Dlof+9FdGyuFP9mV3Umx/QaAyNSGubNHaWmsPATzvCQtB7dePoiYoqnWOOwbcFxtD5Sm
xAY2rcAklFocN/+hZoOBVOjDDYfN9kVO5kt2/AhMdJ9XLXg7jAweP7GpKpPBM+4BuRUw47P3bg6O
JQKAKvhTguMd32ZDT7TeqiSf+EseLAjHWvDDxgo0FXKEEz56F2cbfzanPsw1+J/1wbQEA/+aQU4J
nLBR63fHvETG26r2vuiaaKLtEybse9ONL7wyO87n24iNbCjg8JYMQeKt7r3u5ZNAE4iQlaygro28
otuTYvYOrlunTtnuSuHtNTaR/2Ord6U9PhZuFs7T57YF21+H/a4T9VkKdIyz02WLes9hl8shAM+D
9W/AN4jaWQUWfOM99BDaREYT6Pd8KA/b9u8oNrUfXbu9oLjmSf34Sqec7YMaO+feguaKQtOcVB2O
W4vXOV1I1QEWw0viUwrhIqQXCr+N3DTxwtoEAMcT1I7/LAiAVUCuo0IaxGz2P2U9XWe9ouA1X9KF
XZlfiQPkk5jn3DYGuUehdGvaWK/5f74tvXTiroxX1nxXtcP37gZRwFpiuoRSkXGWhhLg6DrWYcYM
JqCpyVO3JC8wUj57vdoTIGOBjwAycIqnSjdx6yDZHvwjhJff4dgBHHd36JvchG4i4h2ro7mtWVLp
BXSjgLTIhXhjSmfX7pkt/zFVoOGR4EgVwEiqqotX+Bcf2cNlVaSO4zxRwi4A1s6hF6Ij9F+g97sC
7M60O6l9KSS8AmcNuYq4Vy321bkWn/0jLEt0mJllSfPEWSGi8Tqcprg2DAdzmXSuxTDjdH1cI0tr
q+bYjFhOUm6/Z9sMaUToAcnBzBY0Q1QOK/CKkQGTcuprA70W5+oXbcaY5kF3C3gn0XRU+GBzf0AS
XA3badlFq9+ZGFbX11G7b9VWVziqkCIcjP5fsplXbxvRMAVY7603kMG5TQmXMDpz0M94AuSxzU90
CmQM1waabrPV0cb6J+O7L2HVwdU6BBrnCwDn2w3mRzGUgnvo3JKSDolZHR+SRJkGXX3EY7gkhtyq
RzHGrDtBXLnsiKb24I4a5PH0SVRxUBA9uOD9CC1/lQfdc++CCbEM/BbuZmecFKqVo6k96GV7nFmG
ZGMoMlX4f+HeuEUN3/Z9DaSsCgBBuCPYexgUKHTwqjybkaPFQSVfIQm8z6X7LwDrmXDT/ZQbAMaQ
hI82jh/7Au8AHhB8dcN47Ifwb0/FPwm3ALsFdTJizyrjDBylFmPqOt5LHs5nZs3FsYnBaBm7m1+o
aCnRO2gXbS1yZFEUZMW/dcBv/rQCqVZRXakXWzqPKkOwkA7D8KLqHZzN02G1xblqyIUGVF2BzfzB
0FlHFeYRb6iQwejauEOOUl/3+0AAGhWIfWTFDwD1CZ059IVqaA8uoEViUCAw6xgwPEXaVdDhhrmH
n0GwobvWIKjaLzVsXsyn7it0+tdgQTqLgNa3affNajPSINRg9SEIKfM/Xrsg1M5oDuLW7NqQ7YZg
uTh8m6KQtMlWliCaZHd2GM7VeZ3ecTqTdKkYJLr93ZoRYLYaYi/s3nNKEdUBiDK39UNNMSLeenlr
AudayeUOZcdupGz3MLdAPsa7b7HuQtvwUPWQe+GhP4Om5WdlIASgG7KF3RXA0rSe9dbC2kucN7sd
W4szpsLqCZEaABu02+DIxzstuHmBnFFH7gJ9j+MhUhvz/BJvq0SJKkx+CDSv4rGh0w675N3XJId1
V1TiWvD81XfnGy8fqHuNm0GZzuoA6l9/2yzsLcEDz7w7MnfcgDuFL5YtU6Ly/jiAe3GW6lYuPY66
crrLTk9p4/dnSHCikan3kXm/4ArIAeQZgB9zKXufYX4g9xLcS+z4ENdJ8lv64l+gux/P0s+Jui+T
h/YKIxNL6s4HbR/8q/NRQURsPPDjPiD07VqK/MAm/ovaFAAJL44jqzImZ9y0tUxIoNEx2hFA9BTk
+NEVDB4EOIYKopvSQvoCR1BjvS+mAd96FPq21gEyuNXkPE7OUa3tCp1Vm22s3q/+dDAIcd03ut4T
D8cnfEuzim1Z3eojPGeegzwH68Q+87n4kZP4bHKLdSDGT2qG1wBcuDHyDh+LbZyIQ4QCfhQBS42f
LUDEl3FKKh/JgbjBUQddQ9QCxsBJuPcAPumAXiY1QcpS/1o4CbPQYvNoTWcSHGu+vpQi3BehRCdl
+CfatQOSr7rYgsxaSjiTiDpIHNb7r6HnvILI+s+Fslg8DF0bCdm5D+xu3Ma4L4IZ8Oak0DDWXQwD
EVxKAUiqDOQr1H6QfbQyT4gtftbNicFanfSqYWpGgcN1UoKhzL2zXPmpVO4EvQKACMX5qek7nXDl
zkm3oFjWhDtxDu7qhdPeT3J3DqB+tS663aZMFnj7ZV5Iqkj08tNj4Z2R7TyV7ouaNDooe69Ke+/X
cO/VC4WazHEiVxfgzx6yMk1fctCcRon/+sIgq6Vo4cSk/wu28mnwuw+C7zkn5EQxyIHmb55FEIJO
ro4tUz+2JW8z+kE8YkG6CPYEKuwadvRZbd4e7wL2CtYqIzPJoAU+2Mn7i9bkJkVzBD/120Ju4M5r
fiqrxUeNbkQGox0HlkAjUnz6NWml9+yF8Inx0CKWDqa+5iEJbB6TFVXmVun6oB6hfiVjqbMAumvr
hkeVfdA30v43EwNVR1DZGDhHggkE9SdHvwP+2avX69LJvVO7b8WCsULjUYRn14szdbd+W+95P6DE
z9g6Xci51OubW9Zl3FEHSOfQw2YF2WmxLLcDd5csV8Grazqo0elDQwyk1XPlS9CLp3XAK11RC1Qd
3WxrUmcC/lEWTeSIEtEygEdRLubdFqBVqh6zaQ2AN53rALh2i04vwG6c13rfHExA6nnsJRD0yhf8
CGgo3y2AiRnfMIRjT8WSf9ccJ1/gBNAUwo1ipUG9G+Agy+DjkbhDjZZHQwlTgMZ1bAp78hyOStV1
3sKPAQvwkg3QluXYL4G4YancNHeCg1+DEurFL6QHULxvVX8yS9kk4SMIJ3DLXTCCfSgUmHMjoy6X
6JoeAmQ7lSkELe2D04e6Dp57h22u59cNjWdSAl7404Ia6Vv7tw0N9KaDcfdh8F9I2BaBMWMpsfSl
cNSlKvw34mzXIHfenBoqdx1iN1/09JQbXT+0Je+CDQrjiQpiJTBhdy5hEbcL0pgLFLxRzeDfHR2J
xcPh1OovRWaJl7gEmNZjnQetY2QgmDlpiW4Qb8SfYJ1e2LQ+BQbaXRUWdwJRaIS9gauGZCQ2jX2l
yPlL+tKvEuPkZ79owwx7TUjmUWpssYVDUw7YcBRBVLZ9A7l1tS/wgfXcAd2BT0Xubd5T4Tg/GyrA
4K/2TkpJM2fZBJTB/b+2sHg7JJoSx1CoRvzgG0Th59IhAFka0YAtLIJYQveWKbS/HQNNz4s9VoNu
Obih0sgs7DCH0+WpXL0feBWnbj+0iR3l1wJhEbTx9du22B0wLoAAgFOg0mjnyEzjrWtanpYCbuME
Qv4r3KYKeKsqoH0GzTTQ8ToXLxjGroyEd9e1b7oBiVA6/E6Xaudv8EmVYRbm4VMx4oHdvMR07c4p
sMlUuudQQ97ZF4emwEbmxI84vg+mqp9XNLvI5kg7vW0xI92hhtXkoA26UhEF+FcA7sApK7RLzUCz
AdGyCeE8CUabSkrw3BX+oRmLa9V5+64Ea9/p8hXrXc8QTwKX4nMisGsAUU75t4OXUCzG4EWwTkTO
CgqyY8McIc0R7mHNdezgF+gq3ACB/CqGTRC1CKhUHfRX3bGe9GGDYtn0Ehv9tHx3G/tZlt6xC6Ea
5RAxzn59mmb/gPI3JxCy78WKNQbNrz6KLKhknieQjZzLoMlMZTK3l6caJjhwhnChTynvFGovtHl/
amisfcAY8TC71Y40wk1n5DUlq1dkjeqg8wKjFYf8f47Oa7lxJImiX1QRQMEU8EpvRYqi7AtCamng
gYI3X7+H+zIRO9sxTYlAVebNc29235HpXXMngb1SJzFxLUV1suUA/20jkidVzDLW7IHKiKPK2MPU
D3vshhB6bY5cZNBc+esGIF2QVrk3Xf2lhm5eUH9yQ6r8NcM95PbpJwzEzo/9Z6sIUMBqGhc2yIF4
MtDLpm1d0KW08x5g4Nnz0x85chBINbyHOmYzWySpMTHKuCQ9Bg5B30lVlLx5zdIz41vfhP9hd1rN
QXvkj2JEy4tdwY8eWGjaKn2pu6RHHhjuyh7LZdbHw7oy/S8tv5xe8AEic5mr9jo6GLsZW1UWyWlG
f5qJiuO8oWhz+VnicOOa7W5oom1puh+hSMFQ8o8+nDLmYePGKlqiQfnBlGs+szTtZcyNNzGoQ5qz
Glz5wV2mwZIH5mD7JtN/HGdsRF+22UCHIOE47eEDCmBnRnO3caf2ZDf1U45SvzAaAJ+uOZmYHbqy
fDE8NoBoD4CfaAjODzYzQfzIUtwE1y0E3B4c/QWc8BuNlaJ8onBlRHKcvOgWu9inTW9lZKSIWdBI
Abx92KLHpx7M9AjgnBcwmCrGRcecyyBTYymkay2iqlawr8OxL7uYST60BPHADLtTfzegYwO/bosC
EzOi7CSNfpkkakn7Fa8L0aSrqQVWHIKUPbp5Cj6g20M16W/+/7dxTJ6qkkYRbmuVm2OwQBNZ+wnf
PAndVOKEpHuzOqfa2/WMYmRc8yLBviBnR76xt7tRUpx4z17UbqD8DgnIahA1mgdnOnB5M8t3/2hb
3ZUHEUHKgUKgau21EcU4l6j6mwQT0FDkz7Tk1gJ9ecVikpXVOC9Rr1a+8HaF2x4j2+ASzi+WZ68x
i6/z2vlXpCH0TjI9Mcjct67xlQThM3Ucy8oCci/lsDLC0NqyLIe49zyhnTI3JXbQnhP/RUm4N39o
GW0kvAhYEfNV30YfwTghbNjDrjWHm5UmB2RrtYiC4ICM90E+SLmeA0/sEayhlfOEglPcuil/DUV8
rA3/hVZubSTiBQLmpTTpYNg5y9+kS3vX1HItcusFu9h3jUWks/pdmTAUUrNcDCIHas3ImpmaJ1FW
e0fZVFVFjhMjn4+qsWmgoIaWvu4uTtpc3WRklm1/jlOP6hkCVtNUGiPBJGhDTEHdV3JHTzmygdFD
4hfZvgpDZpZczmV2ncxALqysA5ETQKHaHuqVCVRgBlO7CFLzya08xFYrg6jrA1oxVs3ipqXNQFKt
B+sbWHHtVsHn1BZ/s5qWom6ObNd8TQzvovuMPUrutif7XHe0AFzp72xX5omV1nstKr5fhG48Twvs
N6s2Z18JkD8mlXEUa1E2m3jg5rD6aD/5LU9NwVqWudmMJXEQYpiXqe+8GBNiyDSTAS2D1iJT1QjX
aRFfplpvhDEzVsn/ItbEx016QsY8ZKH/Pkvr7Fbl2m/a/UA8JVtS8g1YAZ9JDYvRib5d0Zhb0aHx
Qg02DF3bPLn3NS+QEYCFOd0z6evLTho8ccHZVTHb8Zi+0mB12bjV2v0aS3dXwjRbZvOj5/ataaJd
NT+qCPKuKAuYzNi0smVifcSWefUhxHTkXaeEp7kym23oliOrcKtVLJgL9XSsIo/egax+9KDJT1GJ
xQB0XviWypnagW3Ej6SohuuudEBj08GB8Ywert0WDw2y0BwozhAn/Jsr42xZ6VFkzpJxIo4o9Fk8
UnQ8WboXDg3qPBx0IjeVQ/ggSP2CQcY+qtzbVHIIzuzjziUVhBFPi6rD2Vq39klmICU21uQGcLzT
3T3GuILdJ1nwk+zrsN86dfY6JUCFiuU0Js380nT7pT/opzipHxpPW9MuVU/mUF5Mb9obbcIlOc4P
cySGpkovvQS3j133q6ByDmlmr1wKg9ZDErf8t6zoe5yfACRdTA4pa/kOmH3ObVDcs8H0N6UGRH94
nKbuVgz21jTdtSa8QDbi1Rkl8C0jWFgdd1/4Nc1i7B0Ko8U7JU+Jn70qwhMXfm1vSs+zNs0DU430
M866N68Qn4Zhf+EqAZ5pP8th+jZC5DkSlw8mOd8QbvY2cwt8N0qyNaMIO8hyw8dVRjyZdj41YjBq
8bfg920H1U/fwUeEAvmqt+juhzo61mR4rgctjsFQHVtd0AEndGXhbxcka2nkezOK/qYQ4XVKnibh
zMuhaV80rHGSe+90nOuySP7zmDE75owTJF/KzLylsftldRmN/OQAd2RHiFQmF+owZoO1zKR4t3iH
Gj7nYgyzd9HhEHG96VQFDTSJ3vSVvSaE7sp61b0cEISbjMmuqP6rcuM4KfVb5KDG5cDOSB0A14YW
o9RWXixDQVSEH4OJiahPoE5iRVCkq58GJmxxYoMMVfLPs1HntNQUGLQFKP6gf6TMGGmztG1/78mK
Bnh61kOwFjVaThjnP4SzLqUPN9A79NeZeuZahW/r402EDXdpmAm1QNlmrJsQl9BK1xGWKRo7Z0Vy
OOY9UFscGo7EiN/BJWJHLIP81FQ0AlyZ6BgSY10SY7YO8U0xXZH7wCaQ2mu8f1lM7cPB9S06DFJZ
iwc+vaGdIh11N0PbBzl2T0qKpyIDLo7Mq5taa+3IAyrgYaBBXUZoysvGji6N6k5tPnyxKpQZFSgE
7qd1LZ2LFNydQXmNRqYUXVPcAiN+xylK3LN2MJ0w0+vwpTWW3NiG9VXnEBkmaa/6MT8U5pb4TBA9
DxdTXbtLlXnNkmvx0mCOrp3hySniXdOYbzLWZzk4xPhSfbZ5zFgBDVaV5WsfYR4a3SajimRmWjv2
0zTo9TSQTVcKFsIQIbgsXazFYbpuMIcVIYxWot67SGxCOZzcgm+1j0q9TNOswmiid6OHgOx3wEd1
z4FhB9BU5daQ1TFAScOq2S/yOtrmljQWbaE/nVpulBFuvBy8ZfD4ysoi+2+ocSHH8051AW5O/PT8
Lbi03MRd+4a9MjOmg2bY7wASlsKpVgWBw4uBFc1tquwF7o1TNU1/2lcf9BA5zEH7IyZqgz7Fwg2T
lEz1w5fczEsMVCtkkSUIJc7oDGTPbNXGbdJv9NWltgNOYS1vqqZk7n3nmtodNJDZ7zyRHSLDH9AB
x42IfH6H9hd11i4Zsu85M8ivZRmkwNi8fFReY5gebZMpWdXsjJ5HsHfxJLUUVgq0fJEKczlj033c
dGohqvEjSXtjaXkltgfJw5xF+9lICIdA2oxKa1vY9VWKYeu2xZaG+a0O22NJCBoitvVqVOxfZZXp
anTZ76PUW8+lxCK6g1FmyAnxzij1C3LOno7wwqxoG1ThHWMqflnNwBI4ZipTbMWTdy36ZF9JZh5R
ykqAPHAWfkPdGIRQVLODVcYxz2XoUq72Bx+cQwBVM0di33Rfvw2q2k6BuTYaeSvV9F511U+STSej
Mep13vdnH3vYmFhybbb2R+0VaxyixALEE/VtFOylb96B5MbHD/WbG/lb0qpdblFLB72xJXcv3VhR
hue4bboNyDgNsg9D6/YYF5qUf/SzRT8nCMJYThY0o9++w1XEGMfJrgC5cGPzORAuvvgUsmh+mA+M
+6QLHrXW+iXJ2l84kgdvfrwTTjR9VqS9OwX3syGDf1MfYCqwuDYrN4eoVEl/qM3wIhyWlMRx9Zw/
LHAd3knJ2Ih7CP+KdsqtXRsHN4K68EzzbhQkETwSS2mI+qH8rhl8LsppOBpxiZfEzo/49N+l4zKy
brNtHfCf1B6y0hBsqsxOV9SXvzTd3EY4ptBrh3mN583aJ+WY7ovWxKgfdP17PIAmecQT08Un4DeT
tZuY1vk91YWr9S6eiKObfaZTnkmoubQ3nRddElet5sZ/VZN1672K6O3e/pe7RMwhrh6rloFgU39U
s/cW1b3Bkkl/Ebnde8q64UXbAv+RzJGxEozogivj62VRabCSNliwlOhrEBOWC0u/x1WHoJiF/Jez
fcRudPpGRNy49F+rJPpzBFBvzYXN6jUgU+tO3XFti+JdiupGfL2zLojrMCwSVYqxYQkUBZBsp0+X
7dBpyJGSY7xcMCW669R18H2777pmrfRgjy+JyO/8+ZvCC1Y60bqPMQpwtPmsnqRCHj6yzj10M3M2
6PW9svT5/4Z+0yTKXIw/SScOUwjcWhY/wlcCZce6leHIC5ut5g7zIADuCseRDcls75vBpZOJ4SVa
51uW1r+0qjKGetM3PRRZDW26V7FBeIX3lTKeXiRR+Armewk65z9rdn4INXwlWOQzhUDKqFHNDu6N
Dp050pMTD9+6ZnRitLQgWZ1sXBfHDO5V4k6ya8PgR8vkxUznn0DLU55i3pX5Shbykw7txxPiJKWH
fSB5D2o4Ei/7ztGqH+bxt8YgWGUu1GtCKzJj3/fmmTJswGs5VjfHbg5sO7kKkOmqJ1JITeDchPAr
ksVHMaDykYNi5EQa1Fq9mkKu3CTeTJlzzi33X9Z375YzuKvJsr4ECItAh+V21k8hppVmmD8ap1s1
I96uSUCqOEaL24RhwUycRJS2a3bbLXATwPKofBdmD+QvYcGHaOoX26LdKEp5qOKMkVMmf2Kl8LhG
lr3qM6wKaQNkjm7ATAf4PsRjVdDSxjb4JID7okrRhQbxjKNnLSFboNUPXVUVq1YNeDRb52JM7gJ4
9GOoG6y8tFZt2X4ghX/4Y3ScZBFvlMvFYLmErNU2Ntnm4saoefHV8eWzjeElmeEQocLF6JxLMe8c
rIn4T4+tMYBpkE+SQGUgxrfjp9NO9z6Jnl0drRNf7ruq/+cX/aUuSFab8Qprd5dZlBOuqozNmDDo
0cleifJTz+Yt0/ZfI807ys23D7Q1OihuYAI/tQhqWplAwrtgqaNZ+2tj75SjmTLAqq4q1MeIYALf
GPdCxunCK5gTugIZP2wEzi08uTXXZufxa4sgKjuT29JpIGlTEtkaL4CEH4AaiebYlggJZGFkC6C3
lIM8eOXRrJfSq1MkxeAyEcJhsqSsqzBLm0So5iRIrJmvMKwh+YuOwadzbtvLnNkHw6nepwjQBWwB
+Dvdp3NEPIz1KTWNqNlyRhbxe5LRf0RJ+4mM/SknJDWjeDUs81IE6tI75o8GTTenuVo3Ot+2amQG
Fj1bPh1cCMY9Rt6hL+ZXYKD/+gn1FgKkDb0fo1SnLuz2D2mUoJp9N+NHaY1p46H9wRzULJpxudg1
iSELlafM6grvSUXd3Qqy82jENyPs3piCb6zY+C66YpMRZLNug/lfaqQ7t6MDchKCMBwzvvhJsTba
9kVpsfHLgSCD5s9UmM4jX+mFVef/mVyokYPcYVY23kG1mzvnNSMwxBnUUppiF/T2AcvIhhd5xebV
bxdpKzcRBBlvfLYVcViTyRIFw3VeFYFXLVHC2HHbd6crfiJZkkqSlF+V1WIRillw4NU5kreef8vR
uAucXy2fccdY4oEOOZe8i6aVxCVsJCp7mhPv3nbpWxx5eEzC6iY6VK+EUiJsq1udQSP6+te1rEtK
/EcKs8BjNW/nvjyCHhMopBi5QbfYURqSyZPsnSzql1WVpiuji/Z+Eo28sVV4GJuS2UXXvXa28+7m
KFns3112ho/dWoUpY5z0l/p861ZcfLIa7n7csI6hMT6odC0esWzJH1tiiKE3H8Em6pCnu4sgk4MG
eUXhM164RUzxlhzqQK2j0gYojwQQv/PcRflPVoPIoCXeBCuNQI3Aq0J2Rltm1SK2jskyr/PqYMFs
Hoj4IXopoYoWtKrrtO63HRpLaVbQmBFo7sw4e6i6O6jpUQlAsTYP3owI5zA5T87ogcog4aZBmq2o
5qPNkMOGubNWYCvYrpoRcH8cNxMqPoCHtYdReRkwjsUD8R3JXJxcS74aA0BR5zW/fY2LZ9QX0xk+
zKJ9tXF4qVotmXVeSsf4VN20i1xjm4Umpg/zQ5BQJ7Py4prjOSlsPE/Zv2FOo1M+pCEPu3jrZIeb
d8BrN78ooXdZ1kl+Y4CueFH+Wluts6S9jwzQdBIeOkVD6eafgQ/MWUX5Vwp8zxo276PJ5aHgpKMP
4Cu283c7hvLzQs5cz7Re48k4JXaLSkm45ZEnMN7WVkD5TP5nr/PT6Kt67YGyEr6wmozorAuCFzxF
r2jG1QnP2jYpQTIHX70a3ngdhP+uBvfLG6p4M8T93mVEZad6q53kg7Eft0Sub3NZXi0v/VUh3+5c
YyT1i1MnfWQHbABtoolyKajiI5PQn0wPUC351s2zuxpnPMO2tZiyad9O5k87hE8W0yKIIbvlBeR1
kCjNfR3cYCJ2xF3sehsb2VAcc0wRC8NlfVxqoyNkLEZRs/7XW8be86dVPphvc92eXZcq3s7zGYbA
//X8/GkqseEZLBGYo+TFd7KrHB/0kE89Ks2/ojd35lwMD8rrYrTZbfw/EY1iD4MMbnHHJcWfprOi
0/jws+lregwJrfzVEkm8VKLaxgzJcxNjODGjOHECqpzOgH+3GenLx99bN7z1EegRz67ovAP985pf
16aYQwJIBIYnVp/Acih9GbFWLQLmAcsUFSWNrCvxRK8UdG+DZfwY4tG59ex5z5LkLc2BG/qJIzl5
wQ1+YcWbc25YUkM/RxePhDSiDLtn2y7+PCf/rmwCFKRl7lmvc6Mw99beVF6qAUZeuNPKd/CM9635
g/PyErcU4b2uyPDBBrIUCXP5engaidxFZYCozRwg0cr7GRn1DWQS0rwnI8Kd9xXYxb6kd9civjij
z14Vb5Np48dv42fjQREP3krPj8G0MqHEKvmSq2w9295xhuQWnBpzYZxRwXbSHr8HIhGMKTn1kf/l
ph5kS/9cZuyEsquyXXVwRLZN6kDzGNwyQsA7Eu8EDhkmyJdJhoBfTnNLkZOxCIenqg1f87mRT3n6
YC9Hoz7Hc/UkkqLe+Az8WNrVXibTfabS5j7kpC1SpmqZIWm2AgwNU/CJMbHc97LqFyaFwmul1WUM
c4bIunvKcfdxasxvbRSrlWnDx6Za/ZexO8ES46/Pypk8V3eCxjnw+uHkcfY3RKazbQY91SPosofe
DEoiE1gKllEQVQNkO5z9ttZ6FbTx2stJ6JjAWWzOvjmRpFw97ptArkLp7HxH7FsT2zxKyClL7ZNy
PvHuE2pCRvuUJNtGFisZNl9OOLNHJ9uFU/w05eqMHLiJ8l9DF4eqGa+8DS911G/MMnn2GTPnVngw
3XDfD3j6ZtolugnrhDXpaWQUsRKEDG7SKr/bQ3a3ULi8WHyn0mfA5trXOZxubos1ucu85NzEAf7y
dK17kLoqsG5tNpOc1gvNSjRATK/tnvOUb663ENEdc3j2SkQ3W9X6pc7sZDMNhNhk9XGw822JE5zj
YjoKWJZF31AEBP2ydvEkkbPswb3ZElbNk4d2soP1bMBGdeO8DC3cHrhCb5GR3frAv5WOWmakqRV1
+WcweVjUifE+9DGZicQHVko/17ide/ISOQKja0aLu0ib+NUQnJw0Pw9scxfZ0bknfp0plDxNNZ9m
xo1pZMGmGatz2OOZHj0C2rLxyXd4d1A+FwCv284fzmU+LCPL4+XknJNS/Lq1CUsacjqxAVqnzwQG
HYsWFzD9WJljzGTS0UDAVSLZyZBTz/Hsfd6qpReFpNComTMR8kOk26St3hyXmHdheXhOncvosdYQ
5OkW5N3Oy4YrP8l20gCCc2URo5nsalSemLPSZCqDbYW5RkAw/kSSwgAfnPjGs+m71VaafFi3aTaU
QigCNGVDdeEmfLYjYyvmuASCZAGEP8tVQ8UCh3GqiPjxY7IMAxvvHEmUFbJn5fdQT9HWML27CNoV
lnTyB7jzMVB5z3XWXONIlUQeDp88ka9T1O7soTk2VbwOKvGuk+6ec7TUTfvWB8wru2kK15B1GGgc
810QxLVEwxEM6Rp/51Z8aNuFy4NcjNGYfT9jrqDHPfPPkUcLnxMF5tbKfORO+c+z1CsholdDwI3J
aed4+ZdVNAeOpC0t79YbCfbnCe3M/ruJ+7VK3TcSbz6LhxIok/g0NA9ZNh0IXSBPjnHEQlv6CbDr
l2xJ/q4JRrOppq9EBnvWw3yEfvmXifmrcjAiOjz3K9dIfrJHUdPmwBOi9uplHIJdswkD2Sh/jClZ
gBWH6phk/Ylf65tg1BSYCr+OZxLq8ThUYhx21ZMVOm+ydDa4iQ6hXW0Kaawndz4xOMRUlmx8QN6Z
SK+UvbaLyIw3eTxvzNqbCPSMEKo9sufkes6GtzHBTN10WyKir4PjHMt2hALz6gaRIz53CAoDtTCm
cXkWYHLLupjX8ArPk3L2yNNfg843jPK2D1SD/o9Z+vCTi+ysZ/eldgwmQ4qguS67BrZ5z3r3PGkX
dd14U2P93+wOz9qcviDHN4MjT7obdhHiWOAwi9VJffCL8cPCBWsGXGuw6shE9U204RnMKV2NoLiB
CSWbq6uJiDllpByhb18m9rsJPIBzZ5wfGlKi6hvc+d4fcuabE2AUK9OIHrGI8/LiM6H0IDjVeUzU
GaWwXJIh+ZeG8UVTX1ELfNKw8bpcUpeQ0DBe+2lyQvRH9CEPdxzG/8zJvpp+TbaDZb9gc7spM6eG
K3aNZDVdMrzMmEuWXWqPwGbpc6rrfaVgUImSOXuhCebqgjsnDO35OP+cuXgpyv4JApUmY6r3PbQ0
YXpq4YQxri9fmIs0TX+JfiD2zq9+a09cp169+O1s8G0zAWRJ3WL2UqI1CAxK63tnqa1FUgSRYRtP
Po4XZZrrWCEQtCHBCIQpWKSc4CqAN+76jKrCs5fJ4BNkiqcsy8Ml2QNLK7F3aHjhxXOgc0RWfCCT
nbBtXkLGhKOqlgCBwH4h1VqmYlBlUMV1kcjiRrTrIQI3swIsOU1IbGjh+eGSOCYg4fEx3nsP+YFX
zA9/ptq7NI13myU9rN3ixLGijZuRJlSOpwonrp4BTfugJhvVtMj3qLMrGeQvcxBTmUYRZCVejIFM
P4Z+8mq71afJVIK4N4qDFquKBm6Jk+qttnzaDFMD+oYsiQ2Y/s7JR+FAMXcBLkhmH1G/16rnxy/C
b76U78KZvv08YnooL3Ex0NVCQxsZ++Z0+y+d6YZVc9Wzc6xKBuylp97N2WetMd9eNBn/WNkDrmfE
/oosUG9F7uSmrFssLDNtVJBFDtps8TIwO131af5fr1xK/kdLxsPjY7e338Y+Rl5IbHzvfvk7VeC3
TRqt1BCCtXsHU/oH8nzBSfwzE8KLY5GANTNGkI0+xWG+VBhG9sruj4qscOZXqCi+49prwksxn1v3
YgZCUnjO5pjxqn+rB++9KSJ0F9QhTaiIRlL2RWNTS6mdsoZz47ucfwW+ch88pFHRra8MdxcaBrFQ
GGmKCXpb7x3iA49D1f9ne/CWHDMkOg4P7F+P9xg42m+jL5uOY0UQwHQs0zhYGMjBJLhC7nIEpSJY
jwYZ02lE6TDlRC8+9McqDruVttx5MdaWeJpU9hMa6iPOvW7lzP5PDjGIr/zJbfTaUjhpkNJ9wYPt
kTAY1CjVbFGMyKwvWKsjjK8+trYeWVsycup15hFMlgT+ERFo3ZTGBwFQe4eA4bKYNzrHZNf33mKO
uv3QkLvoYN+eJmoAEch9K6KDNWarbiJgNLKdNfFViFEKOKD9ascSZ6zI+Jea7BSav9DopmU3RgfT
plY3ZL1teufPBK+vYMgj5NqW7ZV8hl1uQMNF5bNrinOac88qkprc7loQHdJFJXlTCZhn5t5KMp9a
cpkewdxVy6Ck0C1xnvW+QT+PakJGpLcyk+DEs7qP2zRnzI20ZRuCywSF0J2MLwOz5dKTU7QQYROz
Mik6stWKxyqnZBuTk62TAoYwWlslAntXe8Tnum/5VGwr5bMnrfnrJrEZ4/a5zPu72VoHPE9vBJt9
JyZdXAq6laYO5wgx9NBTvLGV9xR0rAOs6hr+27qwcHKZlXa3rLzptQZbaIIH/NVfAmukSAgfDmoi
L7I23w+93mns+7AhTMjC5jPy8peMuJA8s44uxrKFNvRKGNORvIUX3Wl2oqb2s4oydlbO+ziVd6Cn
R7SU+vEr8RWF1MhjAdbbtNxkhdxaw7jWIaYcMMSz1BZta/ytWSqFTthfh9wk2SKzd0mVXluTSb1Z
ya8xqZ59on3RVpsl7dguqS30XwbAsR+/13V2gyDZNyMpkoimxay5lYRFYEI53kqZ3D3bXHeN26JZ
t0+idW6+hRnaw1Qp6z5nmhW9suT0iXIVybf23ktk4xWIIujkeDdjcxkgTPoWqB976I/tRCltDtky
fABWXtme8656d3oa3YLptuQQz9WfHH1wftu/eMLbtG71M2cW/RI8aa82djPvgQkxsk+bqHQPg1Wt
Iukv6U3Xvp7KpTundENy+jYb7nAwgHXy8P+wB/RxYOqvWEc5o0Z9Jp82osfF4jz2gkrD/y1F/68Y
3Y8WGGzZOM2GLNn/bFUcGi9dy1Cza3Qaf3U0YJfHkM3c8gTtdcyUfTTS6A9m6aSL5KoaYgB16yyw
Yu6w75SgqYaDBjEfpi5fhYWJVzRYIr2s6M3eWPbxNEWsXRkS9RNW/ecQRuuigUCP8jWTuh3JvnVH
znJWkCWhHhHVDn7LeA/IzMk/7ybt36ZHXhZAJ/w1nXs2Q+LX4/gVBkz62tm+BhOvCnX9P9p78pZx
yuZxvNGFB0E9FQvRZFfxaIqF/2BmymwF/f+elunFxBuxCFvaxVDWlAJe+J8iShB2UX4Bgu6bOXsO
qI4t78HUssDAMX5xpy1aS59ydMiCE0lChjhoQJFOllBNlOtiEJguNPHQ2NX9buv30zmOWNQQemph
xO41hHBduHPFdcbTL2ZnB03/PCT5R/7YKTvjk182rrPRU3CIUyNZ8T9QYTv9HT2I+qB44BYOiWFx
V7BwVaWc56Pk8i+fulLsJs5zTbpdGNQHJ+jYTZys+1ru5yDczBaq9Fi6310QHtO56zdOMhxtAXJj
kt9F8/821kTQpYQ9ZBOURBTkR7MKvpPKZ6kC9FrY29exHbnW2OKRR8ZrN3afRSg3dUxGZaGAiUwQ
Day931SN7UYEEd+L3rmNHW/MtP4SQ7oaLNLtGWXht/MgSh90rduvm0l/THFHTrdr3suWerqz/ksK
64+MlhfG4CCxnlmhZODuTxWzUxJFdrkriToe7jJJDjJw3nVcY0jIOc7J/jj48wjS4UXZJklgbRmn
yqWTklAV+IRkWOdZ6XsQGMAx0sWdy+Rsgeq2L6Lwnnn+XlrqNuW8hVmZXrM2fBm7cc8kpV2qXNxD
RV5/nlKhMnJIwhfZYzaNo5np3viPOCpB11hUS+ba8AOR3qSN/HoYpzvffUx3h7Ud6H91BSbGmbio
Gv+9IU9kNLpHQPKwy3BykHDJAIsqGLkFBqU0LrNffzYZ7FVgGF95TqPQjgjFmXnV2t/poEUpcc2/
ms00q3LiV5FQzWH7+qlt+51MduKCm8BZul79wWQa/dfxwcTy9A1xwuWAGV+yCkegGyGFqCp/SUFJ
GFGB4dKOs7RsXsclEzblxXhOE92vTCIVNz7PujvwwbEGMuuNdhNzipXHvb1susg6TG18h7d4i+zm
hCRCf+1OVxSdJwqBEFds9dR0aAZh7HynCcmOdU/qd2Ccmsb/ZyPusZiLDBMDM2IWovsD94+8eTXZ
jCwGjHou19K1v5OwQjOL8b6LCR55jgig8X1wXpTW2CServHPllIZeWPuu9+3hJW4xgen/sovmn95
M7lrQ6NCJ0wSCC25Ec2oF61JswUF+wiVjH4J9AUBEqAPtRhO7Wh7/3rH/Yxc5v3uiDGmrgXReial
5kyVWn0URvhEvciMf7Cf04wCeQiSl7whFAPU5MOT47RR4bR7RM4kwfA5uYCa/+PsTHYbV5ow+yqN
3hPgPGwlSqJkeR7K9oYo18B5nvn0feiVL39TbNSmgFuoS4pkZmRmxBfno/qA0Qek3rbYA2t+6Zri
OS20qw5mviz2PytxRIPB3g3B4K9a49fkgnpOkoT+seqhboOPVkW7A12zBhTEYSqWm2utIt3v+9Ep
lhI2TbV/KttJ/USPAQs0h3aRxFZ4NwzRr5Ju78vmL0ueNTOLJLPAdbFDcurozA3tLw3+m4pF3R1f
Ll9/wfdHn1mfuVKC+joPQ7oKhnPvoRC0zPto6Hf/dvmZJRItAgKcigQ1uPxXDtHHV4KNw/LKy1ky
QNRnlkhu3jfpoJmeU+2kvWKH++hAA3JHTxzyZg/gybbfIhPdp9dqw27sFNf2vz3XzC6p9rNRBSzm
O64u3epqfZ3RIxeawYqx/ILlj2b93//z1ZQHfEdMxbf2Hand9vGfmAXrn363Zv73wrnRm0FhNT6p
3PA6L6VjLrSObOYrrobTZb4xE9ImI78vZkIpFhoVdVHf0Siq9TEVVOknuP0NHJINnIfAX7FE+nTE
/e5G03T5ciN0aE1luHgZmh31/jHsT1Dc2Nt0AOID17ju5foXwfon+TCW2jG98rM1z6QFn2pTmzkm
pRWpxwrJLa57vT3asQ2iZkrfPDD0UKDtCG1b4S6sV551aSzMIkBYh2KjTGtu20LP6NqXAkjF5dGw
5FynzWZ/asCw69OCjm/mT3AV7fRj9apv1H158Ozx33yxtFkM0AyzloZODZwB7ECVvCWrs2QhOGqz
6Q+BaIjG2AqcXoTuoApAYgvfQEZSlC90Z4hbTBkeh766SyLEnYp/37DeomcGKRSIHzWCbT1K38Sx
vhpousY/5VGzauMGQij7/r63KyW9DhL1xiSXlyUBIv8xL1kpY2/byLSQ6YYobYq6oXupfaJdvoNr
iYbSM7TnstKvE8M6CDJYhgblCgVXmilBE22Vnqq5apF6UtNn9Hd2YOBANJrG3cpXnaLEd5NjFpyy
TnXlCJGTQ+JMMQ+ithd36Hht+tlBJtr5i/F3/Eu1gIbcO3mz7q8mL/h1qrOwBXLeU/O8ZXs4JKew
Kn83ChjGIm/4ow3PtShjrVHSjlPFGqCc1nyNUwgh/TjouIdmxzRXzoNcw6wb7zNRgpzVQfuIpxQK
ZxCvM45ZVf4StRaUcYcyoueJ2gGjIHUlrC9MCEOfxZVQHlJXntC66qE+Nu/+PqItawOff1tugYvU
K2H4+zlt6LMQIpTg/kgZYd7eR9h80Odg/Fn5+NPU/d+Pjwrqv5Ex0q06GkGNO4y2B/FF/TSWJR9z
p+yA4e7WPLGl7+eeMd845HqgK2pN10aMlgDj4eBe2MYc4ShVgjJ5qQ+doxzld9A9x8tPtvTOZmGk
jlOaB+o0dEi32B3tkrm44qO6dOVZGIkh5YjdNF9EiZ5/+W8drdhvLyxThj6biZqGR0bSZ8IBGqQt
7uhDvfKwKeasfhD2l1/L0j3mewV3CMJUSjv/0xRU3MW2e6xP1I723j5zLt9j4QXNdw0Soo04K1q2
IzJEtNSilOqtLEHfX9pUZxuSVBgHCeY6hciU3saOvuxKX5lk0vdTwVRnu5GiTCy2aViZWsJ7Wsan
rPhrFD+aCF26m933wkvkpZCjQI7CRySt2MYru96lODiLIvT9Z11esS6FLmzUXIO6Z2zpV4evApVF
/n35q0zB4n9nuqnOgkjhGjrZHWq4in8lCsEhQMcyCMLKh1m6+vTBvuywOgUhIbrt0HG92kk4NKtI
qay0WXlFS5ef7TywcizEGEaGIyrDQcSLV6gCGpDVlW+/NKxmwcKlfhJWLZNCohfGBz3PQnL5rS/M
N3Kc/30xKiCgTiwF30Hkkf0BgkGaQizDbauVpIg48W6HogVKWO0rklcqLf56OfxTDDTVWTwRATZh
6YAIxRLZ74TvvbxiBPp9NDeV2crd67DaKF97TlD2kKDPnXoOkKnJVFFWXtvCF1FmE50qDwIyq4xY
WUtSSrizYF9M0fjauB//Vsf2kD+Hh8v3Whhbymzeo2RugkqhBRmE5tbq87NC9kbu/m0/rswmdxPR
4qipuuekZHLr9EVut//2s6fH+TLjepoMzA7AhlPl0UsbhOc09U91Va58gc8B+k28UGYzOhNMsY0G
AWfnrj9E1XDtlhVlR8CEOOLYXW7SGS1+eG301JnZ30gze1ic41Wq4G4mme+Upw+e6V9prvdG1eBW
kNUt6g4DoZJ3kiVqd0q1DWthoNii3ICgeAV84aAt0SFa9XsIxvQRmAcfsm7j9XRP05gmIKALqr9N
3iMUgYZgBTbsh0NeRDeX3+n3o86YH0hln1wwgl/fETH32MBxuPaRlqyEgqVxNothcBNHdfDgZZn+
SAeNZd0ksorwzh9WBvL3v95UZlGsq9UwkDzDw83xb9k/qPrKdZd++CyERX2TN6MURo5nYJICwQE1
tG6sLBzywrKrzIJUOgR+JLYjOZ9CuVd6eBD0zG51vXtIddCgITlGswWrHNTKI/0mB0rx8T4J9Zt+
pG88F2ok5ibN2Iaa/wVfdi22ptOVFAEVWf5oM5fSQoR+NxKCle8oTb/sm5khz6LfEKRRDpYicpSA
FaihVc5Fu2qI/jEClghQJ6bJ1FSuu8a9apNmJZgvbKFNeRYSW4lirWWSvQIZQprbNV/7yjw2ykQI
buu/Qw5cY8R4iKIGLUIJDc1S9h55peMa8Wub9vfDSAOaYNmX58rCGvB5qvsSf0wFWGlDt45Du4NU
PeqtZJfhSwuq/vL1F0azPAucA+gaaNpG6PT4pKXATFJrWAmdS5eehc5UUSwpEhQsW4fhyaKmDwNq
5dILc0WebvnlraitFeRtLUdOhL9s3b1Qy6kApF5+JdMA+27gzSJI2gQKDXYMPBID1ibztI/RQmFk
AGFDwidt4xqxQZ/KEjTmsFu56dIORpb/+0iSgm2joYaxIzjqCW+hW6QDJ3kT2YK95vi+eI9ZiLHK
UBhpGMY7zrB+RqO3C9z+lzJKr7Qso3TEuvDcIw7eFKIGRjEIf9acYlYG8sIp3pRnEajMPLNiOsef
RyK2leT59yBWDzQTvwf71WdcCHTSLGz0xVighREip7Qxsq136o4dDRlnnf8+/v8ctqeA8M0w+Ux/
fxmDDcYXYD4zOkx18y4rs7e0+ZF72l3v1W+l+Up35MpgX5hH0mznZHSiT5gCsUwjpY1G/awb7sr2
Y2EefQbBL8+A0cag0F/qOYKhnzAJ3+eQxCNJWgumSx9jFgLQIimDyKJw0J+9m9GuNtUf66Z6E56H
PSbijrSW+V9aLKRZQEA/SDIq4x3Fnf67UmDIFelDVdyT/TrAL7lSVNwv0QtiYuFcjhJLk+nzgPvl
3dFGKylGwbMpt7AqtnS+7Kg17elOuzJ3l++x9HlmMSESaXEABs1exrvlSDmITFLCzuWLL4S5z+f6
8vvrzmgyHD94ZXlzgvtdI/NOoDf2GiS4m4ZqvkhbzeV7Lc2V2dxvKNe6ZYIRu5vj9eDeieadRlGg
FH5UkIbl+8t3WZgo4mzqu1M4hjzrHlIcLMkVE70tfe11LXwLcbYvyMAJKb0ak1oL0xvBgJOrU6o0
lJUN2lJeRJzNcqifsTQWJsWr52ZnnqoDzcxYYQB13pobhPxg91Y2mp+T4pvIJc7WfDSZGJd3MVuc
22GLLcEewSYtRPmu3Wnb9H38EzwaT5c/ydJbm/7+yyAbmSW6h9QcjEzqIMZEx+neAC62L1/+MwZ+
9yized+ngqXmvRKwqMjRKbn52Bdbfy//Tl77rXEqflun8rB2gl2YMOJsX+CHVk1CitcmnrS9wjGZ
xWUP637ls0wf+rtHmU12SYNLDvsgcLKiwF83zh96XULnG08s7uZ6bIa1obb0UWbbgKK1JPxBeJDS
zuXN8FfbVwfTplAyntR98lhuZHs9J72wgRVnU3+goNCKHYAOMTrReSgVH4kC9rVZiSwL88awZpO+
TCD290OCXcILQOR442+DHaT3bW1uxx01P9tdWYYX7zSLAB64eVkMMKqhPeJvc1NsYaBvYTgPG5TJ
NsqutRtNX/x/R4JhzUIBxgUNhWbq2MrtuJd3xcF94pj8+Tigt1emzvejGcH+f2dmwNrillhXOAUN
h8AkBORU0S9PK361dY4cCCC6U+N9dnmifj+4DWsWB5JOjcFyEgfUTHjXfQvKcvFhSIDDM7ksNmoc
7y/f6PuxbVizgDBWvSr5ZN9hyuLZ0j0pdNca5fPli3+elr/7MrMQAGkWHY7HS0vGDJiK739ofv/h
pkO+NwtN3rZj8rMO8o42eZTbWYI6S6lCDS5Eb9N4A69BD7FJbHX6HGvsWbGT2kVqGO0MlVbbOO5e
VVD7NH2KuzaWfk4Gmff4Fk7COgxPlQ4UDOCMCTdot6sr20Lt3LBmkScJjZ62fjZPzanZKfvoiqaF
h/qqZumpX0In2IOQXB3c38cDw5oFnzBULCGFf+ekr9HLVKPCvmFr/dSupUNj69S4Ab7v1u62NBpm
wafJR+yZSTAd3OA3aS1YqGW4dkxcONAY5izy4GURR/Q6TZIDgIq7eO9dAxI6sQF0IDauTJyFJzBn
QUf2Sq+qK75NQWdUEb80uYKPSbYSPRc+hjmLNEUSmJ2rKZ4jjzSDmKl0pRgqpz7Me+l+uDxpFjIq
hjmLNDVcoAJ/LeFgvsMFg8DJUWM/NetJsY3UFtyGdtD3+QFXW2PluRa/zfQ6v+w7Eh3Je1UnVAEQ
BJzg9J6yazrdt6DYutt/Xdzgqv73Nu5oerR/pohold/t1AToE6j9YxY8XX533++bcQD77/X9uGrH
GsHboer0g4buPwyBk8j7OGxtbKEgga68sKVhNgsBvj+oOGlNwwydr6E6+QQlcI+Xn2LhdEb72X8f
o7NcPx502XPc65IZ3zsQF17kjbgxVu6w9J5m8zzwOP15usoRCUTOZM3xXGjtzadJ1zDgadcbGInp
gvm28kDTa/lmHTBmU98TmsISu9o9qAf17/RAQKD+Fq/ZMbOFY6msfJTpat/dZTb3TbfPBllgEIcJ
JvCmhoCKnv6adu4cGa+fognMcseQkapffq5p2H53w1k4MFsvEqueYoSm6ScJY+gxWRNXLKgCDWMW
BaJSqYEIcASs90BqD9BFp6BJH/GWBp3kdTy1gM4Pk0wLFu7K9Fk46RjGLAzUvtWUXsehKn2dbJ2O
CTek++hZLXf9VtpOX0sUV17eUswxZsEgbyQZmhCTlZ6Z8qySEfD3Fuasx86W7WDv7i5/pMX7zIJC
XjIC8PsVDjSAvgsaQHETPy/R92hS0IBW++q96sa/QUrZTZRudSM9FkP88/Ldl4bILFBEGUGQTmGk
ARCRYmRK8uO/XXgWI8RRSBLR4sKN39te/+jiG3j5ykvTaBYcpMqKUjWImUbHwJEc/TjspR0NU87l
yy+8EX0WC8AZVVmrsVv3NWJMBQR/dYexsGvWZwEAi/Yo7zwkHsM9YvDWVrfNNYqxG/c43CGuRGJP
9nRw9Jv27fKzLI0tfRYBDBxkPBdH4sOkPaQP7ADTrz61O30/OFgmRD8u30f+zNR/E2q0WTgYaOSd
3IYETBaV+8kpExEsKAF2mrT1t9c4SDiZjjelol7rGBUGY3woCpciS9PtKrD6WA3dgExMadzCVrUr
qJkGdFA3hySL9pHcHKiq2m5Ughgq7SDwD4ro9uchUZG/puHPBmCc0cGeiGlUEMfgDqfzdFM28a/W
cumehz1PVwWE2ca8ljrkCoE67LyxvAmV8tAZg12UgwFvsEfMJwDj66oK2/Lix1g1Pw2MzmWpv2pS
OMYB2EY69MdtGEUHQTDOmtk+RFEAuDW+EtX0njbcveBNTYATqq6k1bOsXgXoU1OhKZOMV0nB7tgK
aSTwuxb7wqi/NwW6+wuvvs+T5q0vFHpVPRf/UgqH2VDSbFPLKiXE6C7KEPa3oYIuoe71De6GUJXi
RNiC+MaG3oB4TdfkY2k2dyoAOFlUnoQ+v45ck9KAsvPzBs8W0XpXLThraoaH8RD/+uxDAmfjyd6W
evM+FLMnWhf24sS5VIcz/dRY15X8YCUEvVrK4q+gxRhQtjTwrN6Y2poc0SKm/mqTCivKWthXpR/Y
gzpCR1KlzVBUKeCI+pYSj7nze8DmtXIL5vkKgNRVF4cvRWHcdnrvtJgaU3fc5UkJsTm4imvrTdPb
N6F2f0hD87NqBVwuQmREcVSzcwI4V1ntfVqN72VkXAde4Shle8UJ61yNybMLUbGm5rExzCralSal
kCbJXjXkp40Kmxm7WtC16R3OqiC5oj9GXvxtR6gjIKZlNT4Bl3qP9MmjRnN/eSVc4loqN2BqJ+MH
j55e33uNwjACpEnDbZb0uT32za4au8lasnlDmhbafibu1WR8tuLgd6hNXAaalYLwPgY9Dmn7ISnM
504ojrQNubhw1gBciwI/OYMmrbExNxAmgEYGAt0ngHG2IUbKZ8EXbhOBDphOUfVTmhev+ENep2O3
C4GGjPDgPFXYy1ryIEnea6j0uAlo/Lmhkh7vtR48EyedifycvWVF7fh+djLiyrABejQ8Vms5cpSt
raQLm1Fttmp7ukybSJcBfuylW8Xt75NQO2fZeLgcfJYOJNpsoR7lsPBLMwnJr+hQEzfarXvQt+Fe
2KaOdF9rLA/5QU02a0q9hd3p/wi6cSOkW4esgZAqW6N8mtpw65JyTrvHkwd/7PPlB1OmHcB3QXW2
ONeWOZiDjtK/A9FH86Bl4YBZ3ISDf1vJya2ObfgOTu2Dq/pP9JvGdtfKdlpl5wCxpR0U1V0hhQbT
07U2Qlh7YHdad4JbhGfKgm+q68Pm90cimgfFu63To1UD64abh2IBEx/8cXUnxNX41Cgp8H6q81mX
CpAAQONdfsaF1XauLveMbkiCrA0cvy+OrQ8owTfgHl6++MJxWJvtFGgNxf9Rpq/HlWFDuL1y4+YW
Pnku5pd9fHf5Jgs5a2MuyI4VQSUu1R6kMNwQ40Q+Dol0hbfWW5MKpC7zEm8j0Cuxqr+OTSntOjV0
EEHzbzFYsNUCbHUOHdjt7upKWjulLwzS/9F8RqkkpD5is2rnPeAs+tqfo1P9Aal4H9y1p8bmLE39
FL/g4+X3sPAl50JQOLyqnOCP5ASjcqZj/QE3PfvypZeeZba5ABHq9hVtX06gD79MOkBwMXyyShYj
yHH2SF+nwpn98r0Wxsxc8BkDijMTC3PQtrZsIYUk3sH21W/V5h+VMIY6i1d6Uipen0/5+lw7p+J4
VSCRxbX8TvfNbarkT4FRnHtSAvAdVwrDykIMVmeHDGPsYvYxBZVhwAV23JpPUaWdXKkv7zHyYBOF
j829a0BuGztlD8iD4uFkRyRbwdmg79nrOmdwjYhCBpuBmLW2pFym9jmkdYUuQYHag2TQqNGJ/anU
vcH2Iw0oB42DphKdOqG5CzrtQ9HLhBaV6lWqs2u9D271TMClWt9e/nhLS4E6i5hWSs4FD4bA8Xrr
2E5nDuwvE4AKwLqU8Z29wLEV9L085Fujif6KOjYlboyF7+BD0BiVkoJWeqZ1NV8JQUtDd3YMMjqZ
ruYKCa5fm0e/gjBbyT/KMTvB8bQtOf+jW93KiWvpE8+i3aAHgAAUP3SaZoA9LZGaK25laU3wIU8/
+ZvVaC5fFU29tFz2E45fFASSwp9YQsDxhji7pgN4V2HvR/L7SGMEx4wRB99cfMgr+MU4yv/uyvIK
3OdkjIBXZKeYwknXUG7HRAmwjnc9Nmkrg2AhEs1VsJnW61Y+scIVEz65VSnoRZqWZlL5J2mxHwY4
/VrIaWIcndCAjtF2Jq25cDEjA2pNv6osXAglc4lsUHDAaDWkyyZOXVZuYy++Gb2jC03/8pMufPG5
SlYLS+qLPo2fhuzv3LbdVznkDMFcW0OWHmC675esqxeVqZspAbW+1A/3huU9FrGE76wYmHu/9UuS
ITj+6Wa1wy37oIrhe6i2Z1XCwKoSwqNKW2DeFf62M8SVMb4wnebyWrwH2iR12S6URXpl+t029GHt
4GNSK+c8/wPi7vKbXRpCs3ApFoFc6jy1IzYPZfYj63//23Vn8UlqxN7sAhqH5FbeFu0ZCtzKWFjK
jSmzSJNnujLoeRU65nO753Dr+FscBnauQxPaYONxuF+rnE7Jg+8CwSzQuH5YSK5EPTEuJ16IXJ81
DqGbNDTfxt561Ub/6fLbWtDkGHPNqEWHHSY47LSpkgkAJv2z3IcvVeQ9Q7h7GXtMNYXEdPclDnY9
tE0wyg+Xb70wAOay0cTTBcFsUAV3Es7H6ZsCJODfrjy91S+TyjIFPanqgZ6PqH6LDYx4kvL18qXl
hYAwV39mNcSMUKQ3ME0ApmRhfQbKGG5clfQP1mWs18pTlnl3qmXAcIG5I7cFnkU9rO3sUS7qQ+tK
Tqeg5cpAEbnZwzCGL4On/vFSSj0qTblYeLR/1A6QdmxVKwH7+1+tm7PxpCSClxklk9qLLTo8jpH0
QuF1ZQH+/kPq89Q+NnShVVld4AwWJmqJ3h5MQBMr3/L7AKkbU5j68i2NCiptVNOmIKX3uv7cuH89
9admRSuXX5rTn9/5y/X7vnZRdFGSbPcyIhX6S/fKDeZwB9+Rr4y3cBv901sy5gLcYejFtlSYaKkk
bT2ZTMhKb8BCsvZTv/7lCVRVhEMU5QIw3nQDMivI333wp5F1i09k1/xO8E6+PPiXzmFzxW2quqru
h/Cxe2lTvbTH8rY4QAB/aE/jlqzWSXgXDgnyW2Vtb7d4x1nIjV0tHYaObknxpPgk+pzsRt1W2/HK
t/0PPd5a6cH6ixULJZC1CvjCAjhX3aqgHN0s9DHq7Azv6IXY1YKAniw9wxtX95SJ3f4YJf7KqvL9
1DTm6tsyS1Vd4tpOlekPSQ4fNTOepMHcr3wz+fulZC66TS3WrN5g3CUv9ALsR8faKgfh/rMTeF1D
PAWSbxasz+/3ZRDqaSS1SsSpQD0UN+k+OTT7HmlcvVozWJJczIW3Hk6NWEDQ3Yo3EsZEgFSe5F1z
8Ha4Yu693+NfUrbryrUl6dLnz/jyQEpiyclYgBQo1R3yyL179M41TUKHzma43TPGVwoI3wc44zMw
fblR1ggu6XCOqlaOhc6PyMRNRyZDaL1cHgBL15/ts8D1qK1R6kRnLdlG6aMJfdw3Xr1y5TS/EH4+
6yJffr9gurGlqi4bCKO+JudD35CiwGVSf3uk1rYsOO+Wl+NG0D1cfqClistchiu4qR6nI58GI8hj
cs9TbdMXaRtupiggr91laV7Olsy4zmtRS0bhEL0Yr+N5TzHBtrbGtbStzqSYkcmt6cq+Xz+NuQhX
THtfHkVGQChqb1KZnPVkLS+89K7mGtyiElVjDHmK9lU/9cfRUR6E66m6SmP71VrEXFpE50rc2BhZ
2jL01u2+hcTwplxhqeYhhtJOmOOykAp3ay9racM6l+JSTCj1fIJldNup3gbrW9modmOriIgwCb88
xhYGtTgNii+DOm2xRpRLjWOZFCjHAFT8RtX8DsKeiq2c4F+7RllOfEZMSLrYvnzThREnTuPjy01L
Oc+FMaI9oqlMymIAMGH+xlJ2vHz5xbEwiwSaAHVA1abGKPzxhm1ObT87KDc4aaY/Ob4c1qQlizea
lqIvD6JBvOtjUUSE/1zb7oEK43V5le/CB9ijq9ripVkz2xm4KXRdReOcl1TdTVEFP4zK2l1+U59t
ld+sZnMFrlaESZeKKO6QGL9VWfSW9fE2r3IcHOtXiO2PSqbYZEmPND49lgFW91K1Bz/4HClQB7NQ
fPW09KkHtYmbiXQ/qDk1tYh8UWuaew1jT+xLsDIVq+7PWFoHZFei7dI9tKkqWusjAdBkkuq00NW/
tEZ8avz4Sei0P0ngU/UykWlKVR9OZgKk1kYGYt8l4rsik5eykIdhP0BLq6T+zIUeK+jg7KvJx8Qk
a1z1qpb8s5C4z50IvC2v3hRVNDD3E870Kl7Dvncuv8IFAZM+FxkPFEdr3NxgB8QFLo2aTkmDTGBY
j+62yGAGpoL5WMe4BFVt3vCbi5U7f7/e6dbswEDNE66kSjTNTIDfCHW1FsfI5K2ofqw82vcjT5+L
jRNraHDImJLLdnoWt+NZ2mTb4CC8j1sFWfO64HhhE6LPFcdak/WKP+0N4rO0H+3y1t8n21+N7b2R
bLDX5uvS88yCXeOLOf49zKRAesLDcYjXOiUX9mz6XFqs5FmLxpe6jdCk7bbJcQDWtBMttOc6CO5q
9u95rABbMQoHn+di1+nJiyG0SIB9IOEejjCStrKefx9cdWsW/CpR6nNjHOjmBdDRV3Q7+c9x9LEy
JJauPot4BsbeQ2+C//Az+miUorkrVJC9kX7n4q/rhea9oWEsmXXIxP/4Wruzeu8wjJYdyPFvS/ZX
pK+fdJz/DVz6XCqc4DeIkXAfOVVZDjsAjafANPmuLS6X0W1adT8KDwusRvEhPwlXIA9/+Y1XwLSv
MgyihX4bu/IDfZXvcVJc9aL6oLmVtNH19FqXsnrXCsqNjBpkrzb6banCsAUAGeBPOj4HeLXUXn8f
uMlvV9EDsIbUc+grA5lGIksjvTkK7j7X2hSwrXGOfWVrSbDVmhAbeA8x1t5VMUHyQ/+96io86weU
HFZzL1Z40YF+rEbtWRPKY+qZT0FlngMYyFnuvrV1/cPQRsXu1epHFgvXkmJtwDZOZibkwQMx+NV3
1sow+j4xpxuz1FLClrA18fhwgJ6/e3lt09P8nJnSjdelz2Dq1wB3S/FzLv5Lg1w1SoU+w9ptd33B
JkfO4a0b/WZQDUCdAP+r8RCKGMBQ0ro8jJdG8WzLiylaG0kJ2zgYyHL2jnt9utYkvhCV58pvsxak
SNWmPHoOtlP80Ko7P+32UmGtZLgW9oX6XPYNAd3slBZBq4D0Qep9IHZuyXJZWg/ykOzD1MftSfoQ
K/0nowfJ6doBTvpMjX8z6+aacEQpqtogbOe9pYWtDTULvQdAxVOonxZKaOutchrH4KYNh4p8vXIV
F8Zj1o5XiVAeIIcfVcWztnlZDFu3UPm/Vf2DveA+McZHdcAabsS4LlZxXPNNCSMt97caSdpmYCMX
9qTaQsn8GXcyyDawEyAp4r2pKu+i5Q6AWAsngNFchcoLouL7NM2JuoG1bzXjZ50BH+6qEMEPnGgf
F5CmSX/TsfGo69ZZztRXiEm3QuartugZ+sZvwo9aMO87E99GS8NWFIulciOK6cMoJ07sqschGw6A
uM+ZBTh/MCP0M9JbE6v4YSkgYdvqT51AUfTE7FcTy9euOl5XSZtsJBXgfNqQnhB8xFsYTG9kM1C3
gli/BH74w/S6X5RGINLm/avQYKwsmUa/BYv90NOJjQdHtdFBHU++UIC/jaqGDotNbWaoJGFdE7cl
69nzzPeidnGLx6WpGeEUlHvX13+wkbr1KvDlddzu5Fr8kAL3mLWivB3Q1FSt8WCq8c7wsOsyvPF3
imVPIzL3fXEfxr2+7ZrhsbKUpyBInrOWu6JqzbdaKOwNA4R0ZN2kcpLtrUKhOKf7Z7wyroSk/hlX
4SmtynrjhQ3nCrwPCdvVymyWPotU34zLuZYX/yNcoANiyKi7j27d3giDYp2kMKNcoclXKR1zm5pk
Mf4KJfHWkl5xiBvsfijzG03LDwDv72oBU+mwSidTieFBsYyNnABsFosxcQw9AY8+TJBSAxRL3JmQ
J8bsUAQdjOCsve97dw+8Jt3iR7utRpwYg6C9iq18FzHOLGpWvmFtoW/Lm17NGCI3OK/hWBJcGUbx
lOkjJiKxd8aUotQezB5FXKiXGG1FmMTXpnLX4DCWJPR46yEOEvgBuL78mubaRD38GIzklPj0zIxS
vXEzDQSpHtga/UM9bduap53oqHJcgcok7rf4fIaarej1g+wrB33wfkNs/6hGf1dZcbUpI95X07a4
ktOBhSTvTCBzGiRKm67Aq63M9WvJ9e79uLmxOuMHdmNPhQuOwMPgvhLMbV3Uu7gprrzCOvTwszGD
/tuM/kETxNu46X504kg7E/0KEY4UHdGrzM1jIjbP9KFhABP/YRYeQKufNPkVn759gp8a0uljn6Iz
zAwyL5Z48OTibLRoaq2UtpFJkdegS1Tw5sQcOIsVB/+n/Vj90oGJtvVBQQmdywXc5z4/SbK6wxzs
SbWkfWaFN3ImPoeR8nh5aVnayhqz/Zda6UbT5ohl+n171vVN/ejt2o1y0E7edphKZ2sJgu/Tt7ox
24q1Yg0FH/mHEwvqgcpttbGS8d7Uiwa4NyeNOlWdJilXThsLS+a8U0fG8q+E1ooGKP8ldvg9/eji
+8uvbOnS099/OUVbncR+ySD+YPawcRv6JQIZ1/m/l6++sJGZ9+GUHY5wSlFNqJH3kmOli/ta3CHh
Cs1DnY6by3dZOFrMu3FiozL0JkwjJ9DMjQmq3uoPl6+89HZmn7locUoVmxbnAG94hTJlK4F/x4L3
j5efZReIGZAYclRkqVZfCbmPVZh3i9Bld/nXL2yH5o0PsiDrKoZDnhPBUO2t9k8DPN03UzsTtJXh
s/DqjdkTmLknsZjklFctE3XtQ5u8XP7tCzUZ4LD/HZgRhiNgX7lykCevZg4bHePlo1aGRxOTdnyO
tlohHjTpp9n6+9aydm33LCAPF9rigE2pXerkz8Rgpfy18JzzZgI4+21qehldEOwvRv0t0Fam9tKF
Z4kEUxSbOhIadsNFcMAN8+SP9f7yK1z4/POeASlsRbwfJlq5jvcWq4Bc/7bU5IRofGXxX5gecwAs
dj29SMqHqo+Oz0X2p2QlpvR7+ecvvZlZZPJiQW/SHHSgWliOLlR7SQrty5de+t3TLb8EPa9BbF5p
VHkm3yQlxluFarLv/+PVZ4sQtiiY8yEpd6zxKpvMbcSPHmnL5Z++IADU9VlIik11iA2LM46ShDdR
ZB1Gc3zSzX5SE9vJMOB7N/wYa5wcehXcis+J2c7y0taL+N7sxVsA8D/HJH8L4/i6i4yrtC8Pohzs
EU89Cn18juTSUTU3tA384zFYRAJvptgdSibSeo7i+CHWW1GXEGgPdqaYT5UssycYhnblCRfWDH0W
UqRWbKiUw1PUROkjNOtTVAhTg2VwB20fuyKtG1c+1NIEmYWYUTJ6OcimxBd2gi5rR4sdZdSY5zZ/
vvy1Fp5ljpvFbrIrpYDZLeMsDv8Xq/sac5DJS/FRoPPt8l0W1JL6HDnbNHFIspAxUWPBbEfFlp3C
wbXbbT1sdrjH9i/a9l9z4vocE6jRATCg2CH32bp7oRJ+y5a4dr6eXv03h4l5+5H1/zj7juZKea7b
X0QVCESYkk52Dm1PVO0OZBAiCPj1d+E78ctjDl/1pAeuLjgobG3tvYIC3HoHcXr0eOAvsyt2TVgf
zP221ta8xb97wSKqWLNMKyiikKFydLezQQrvN/VGV8LKkr9gaiWXFuzu9kNBd6NtPTN4nsAd0g7t
Mo0PYBsFVgEzJ1hVFySF6JLZ+c2kQkQPN9ic6i9Kg1syNIofJwuGYQZ97rL0TbIC2Cy4iUGx6U1m
Y8Cr9KTArqQD07ghIINMjkNdSxZBMdEz+tc/hYgv9Qi7afgPQogF7kQMTsSjMboCljHhBKuxlCL7
r5wClpHJLRQmHgg3ntWxeby+JNeGeREDDdjEK4SggqULsrNSOMNOivVx/dlrBV+6CIEZeJX6NAA7
gTs4/TFzB5mPgTNc21WO5Q1F1RrGvHf/+LZFPFJxGVQSBVgs+x01sfhp8jU3RYVcM30g8oCy+VQ7
zzdOvbU1tIhJcHKlSsIhZ9THw56y3O0MdE221O5XpmVJcUhiCerXrGWplu3ZqXtfgfTP9XFa+eFL
nkIbZ6w3LfxwJiDRPikOJBFqEhi4NV5/wffdUnPJS9BTHoNEDthyZYwnU9PCGiQZOcJyaqzCQqt8
WAqc9DHZCEVr3zMfGl9yBNnUU1oDobMnyBFa2GAnXMO9/t8gv8jD//fxTl3kCUyIoYeinhUdXL2g
Gh+uD9Ta/ljyEvigQXacQ04Q6HjjWIAG36UBWobxXxPrFW6F+2rP/ozRxvGztqgWe71E89rJIEyw
h3zzjuU1ao/9Bnx3bRIWO50LNe2K0oj3bX/qm12WnAd9IzteqxUspan5IFD4hEj0nj72PjCwYewD
Xw6MGaRfoBq0BbJdSTKWKtS6IsvJoghW8FmF+MVpgKlGBM/uSN+4RK7kGEs4f4rSWgQzWTTcjYdi
EEBSA+iq5CGMhA3r7d+W1H+g+I1Ca4NjuZbnKjB37VPszRIB+Sl96XwdEVBsClKvLKcl2t4xo8EQ
Y57sKxX+wyAddFsLdSWCLGH2jUxys6kBgsu0N1Fexij3YHeFDNBtgCMqy4CmvzfGa16g36QZn9n7
l+jB08Yw2xlvh4zMh3kzRmvYR7tZiAIibv71t6zsjiWIXknG0bChrrg3s6NhPA7jLVM/rj967fr9
SWX88gGDw9TOwcVxL23znA1qSCtQ3VlFYHA71Lf6WANwTFsvz9vLYEO+Bcdk69mR+qTHJFTGJCAg
eXdGd9Z77fn6j1r73kU0aJIE5ZLaARgDsYagjQyCYSnNrTW+NmeLg76anDKlCZ1zzzHQ/ThkT9NO
BDCR9cHlb9zrH7ESD5aCz4ljOTHQ9dBZGh+N6M8EV7zJusv7rYL8yvb5D9ReM2XSS5zDTfY6wd7Q
tv6xzLaE0jfcKJxJxwGMVvLP3OB3BR02BmXtBrOUUx5TR9dVisZ56w8+HE3hD3xk8OCBY3uoeRSH
Vn4P4PG/CXiaS3x9At+cuiNQVzZJfBlazZ969mAVzb8dW0u4d4y8wRx1gaYOBKnzyTroCj8Ctr6x
71ci/hLkncez9lSBJmSlP43FAAEAe99TaIHBFxmAuOvrdCVYLgHfBYtp5Bg26m9wt5UhTZ5r5S+z
L3Z2jvlj1m3ljSv7YYn2hkF7YzCJS9PsnpqmVujY4qDEP9QtPutng/SbWPzJg/sSymCmxTOmGGic
OtqjPes2KkLectOoQKaudzyGWjqAkbDaSz+aegDeFwIKA2tfSVTBHtS2wprEv8gkfJrDallVYZAA
0qRv2GXn9W18kiYaTyzNHqyuPOu69ot1+a2u1sRlbJy8GOgnmPbivtnavfTHGP252NH8qorPmWqh
a2OOD0Nn7Uw782Q6nEibUsTT7K/JCgo+P+RlWxSFo94uwXGr/dFSXiw2wtrZSe7mXhUs4/IcDR8m
/XTS92M1nAyR3EPJ42Fsot9Km9+J1PKq7icU3vbNMPygBCdrlUaXhuS3PcTLx0gHqdOCVb2cQlPJ
ThNaw4eqFR+UJr9LJPdeoomPeBYfSDMK33I80M6jCysMFC5zels6zq8oEX9SoaJANAKHVnTKg92Q
f1yQi5tRXIjcqZBs7vOmPE1wx1YoMGq6CV9upVMOQ65IH8WtXdQ5TXB9D6zliEvY/GhxgzAbYSk/
84P4PfuCZR56g6YLl6Kdk7r61i1zJWwvAfRDX2bTOCu+wej9GJ1mEUuIU7jOvQ3Vz/+TXObam+ao
8mU7GLJPpnrCASG9WblGc6c9/4C+ifEIOuXOOSSV32+J865gds0lnt4cZMVlDha2hJ3uDv7krgYY
G3zComA6pi+zTmu/VdVdQYSan/ehL19GsX7Tcj76plu0zfeA04NT7pLHFjI56NpuneAracgSS49w
kg4OzFH3SZseuEOw+rV3rd+6eK4ExM+1+OUrYIQ8UIC1432kEc9KSk9MFrr2z2P9en1Vry0A8r8L
IKOZNLQGRQBI/sKdx+vVLWzxysH0iZr58tNb4jCSOlDoh1r9rTmW+9RggR2re8Oq73RLe7n+AStH
0yea6ctrum6YdJsghVIqEGWGwgpZU5ynmJ7i2kLhC7hPq4a1GuGH6y9cGbEldl5DOUtxAFEA6idC
7KZ6kAj135LaJXYeHki4KsQIy9lAcDM8dvYfUrxf/90rXWp1sdULLa7hMIxsuRTJUwI7bBQbvchh
j1kC52RDo+dei7YcedYGaV7PX2ZFDlypu7YC1TYmLqShRGb8W2lpiZMH9QxqPBakhGlbH9DH3Kn1
hSobc7uy3ZZ4+CnO8iTKMEZqpNzANV1zrYwdCMiT8HIfNr5grSSjLmokWp/Wsp0F/Wcj8bAQXu5D
LhYgGBwlI4gSw588ANbWvz7va1Ox2OHw2iWS15gKVvwFedvN+43BWlELNNXFHQlwFHgT6EAiaCQ9
ZQKOznbsl1X1xuCsAjvoXYH7WMImYE+n6mLEjLmcyqDiikDa0NyZqeoBRQkFaAeW8Bmcra5/8dpK
XyQHeqWOVWXiiynn7pA9lRrg2KBVDZGfALoOebHw+ou+H1q6RJzToYe4xnxJVABdgt1L4jk1TJuu
P/yT/fffVJUuYeWAexc6TeEj18IkQ/PzkPzV/MarduR5FmZt/O7MfhRv4p57ykHZqHR+hufv3roI
E7EOh6OyA0l+oMUfmpCf2lD8AXH+5Mzqx7ZZ3Hcd0I6J9dIpELeTk7O1UL+fNrqEnvfQH1WzHm/m
CiTCzaR/FTVs1sfyqHZ08vW0DJOm38jmvt/pcJr/3wAlRvD6LEhrwCFAeg54F01RER/6/jAtcsYt
TO3aApn//iUMTm2PLsxsikoB+Uq7v0a2MU0ruh30P+DyQWVJXUB1sCtvACmU/bOeexIA7BcCsmq9
w+Wh3dmwI5oO+JdZB7qbAuJug56+T3yoswgrVezkULieIzzQfCRJPNZwqE1t2RCuZNt0iSsXSQk5
2gy2GnNmOsG7Iwkgq7o3XISZsNzFG42Etc9YxIosjsZezDZnel37lXNuRRLkW9Z9K9O/hCD3FN2i
qcTDB824VLzeAeDnX48OK8k0XYKPy7FXHGuC511HXRVlfRQW6anfJxguz9Q95rZgjG7VrVe25udt
+ss61qYC0K1RxnuzTXcskhdToX6bWydbIbNuaQMehbqlqLtCKaBLhBtXcruJCdiWY8pGH4KjB1aw
xM1svXe1WIFhOHTuQFyC5tGoDUmYVTJUWsgn1rYFwYr0r84VlByNbHAtIHo9u9IAWqxCqUJoyh7w
n4V2ssz0PrFaD192WxA19qVWwkN14n+sllDPGGLhZlH1bEjreczzk55WIHzrLOhjXLZzxk+JBdds
rYCSYA5NV4Ar2LkqKwA3c5gCDlCXElz85CmKhVPr7Jg13vcl0MKaVj20lL8qRd4GOgoIaIvJ3z03
nV1rs6e8zd+BkIWSaJdbh2iE0BGOR1Ry0gZSmBru6ueiB7y04NWWTsBKwY0uTZWLZFQtE+igva65
M1IXpw2/zXayA97bLT/0HWbBB4mFvulP15fvyrZbei2LnKKeMkEdwnLwpe2jDhsVo9xff/hKvZqa
iwQrNyF9MEioccQgigRjMBzK2+Se+RST56U3KOLCsku+Oodh68Y+R71vTs0lEKckNiCTk4AbA85q
6B9Bc9FVIGUO+buL87ZFNPv+SkWXaJjBKqzCoAOa3Ki72QX0AexzjspVmTcQHo9214dv7S2LkAi4
QQrVrzhDVoMqFavhoRjmeuObORjwbKukuBbAlnAYIUU3gcWAXhiYZrM8d8oDlKe7DiReHarPUVjw
YCg3UrXPEuI3M/QfWIxTSoVIVIwUCElMXgdx1hAZKgTnlcFtA3QVd+2lf9FihM7uKcKuc9Mg8v/R
AoX+ByhjQysrsp1sT+6jBxjM7+YOo3IpDvPe2o7Un0Xy775zTni+hOqsgd4VQDPZHk5Ofq3Fu7xr
dr2da6EmsjcpAPuADgibHM2b1OGdO9Nr1jPwQGn8M9F449radGcYwKGk5h6H/ClzoGNX9k+lpUKu
NgWOm4rBJ9CHM2FlDtjIKLwCDaLg+ur7/sw0liXgdCrNmtc1jP2ivwXdq1tWYGvPXVxWNAHh77Rs
MS7kmMS/Ffr6b793sVvYCHasoDOKYrpFHukW6UaI/D5DNZblRpw/UVWYTb4XieLnZe3VM+yHPKvT
ltDNWq5vz9H5y1rRxpwQYeFYl54MJt/0ZuHt2eehvXQbsXgl0C9B37SHILGijABusuquMpQ3pYnC
rtjSr1uJVUu0N40i+DrbEx4vfqbTHVc8rSuC1oncRn/+lwmm9iLRLcoGGkomcvhZBBQ0ppOS0I21
vlIJgC/l/06A1TIKU8IKkHgBtr8LSx8/CqyHVvPgFO/CQURMbnpkD1uyCd+vKWovFmvCbUoKaBZD
W05eAPQCM0d3qW6BIEP968O18oqlNBMsi2ISoS6wN6CFWJKHvMtd1J5c6982HF3KM0F1OwL3B0jm
AdmeyNh5UuMNg+qVxbqkWqbVkI1MyyCHMAa1sldawzOsZGOyvw9AdEmvHBJUrSYTgVlNf8f2aUw2
fvQKb5MuOVe4ZHKFCnT+o5vihocA+ITmD9yRvK3sf21K5y/6EiYchUaqGc8G5NC3ayHnble3vLlr
a2Wj1LE27ot8LZN9rCdtDF/z7gcYIbsxfovyLWDvWpRb0nO0frKUbma1zFGufijDbJedYaJyu33q
rn3AYh9rxWhXalVAk9iBv1CvuHyEPAjUEq/vqbXHL7atMVBolcP+FRei2IVKNbRMIU9Vbhn0razM
JZ/BSEVWiQZVZwJt+gGsIuf+n3730hoBorNO4hA8OB/Q5UkHuOIciG5ubKiVUVlSGogOiW5qo7HO
lPQ+VrIeeq9Z5KViU77EwQL/JpdaUhpSAGxHEtWIB4nxIZTuCRrrT5GW+INavxHLvjDaVD6rLZDe
dFA6lYDyDJRYYly0mt7mqSbdbDa7lySehFsp0V+FmxsslLUKyVKBXZnq0SYZFGMSbWfvSCDRqP6w
POu+KLzpJztl4Zbr4coCWWKZ044D9a/gPlVOmadz4WlbZbiVOVyqrtM8M0RVg/RE+IsFPTzntpbh
Py2+JTAYjnnNNKR49CDLU2SBFyTzh5Zvsr/Xfvpiz4+1KXnc6Pjp91PoCH+eArCNAhIFuD3AB+zT
Ji36uP41K8V2upQ9j/ssTZhUC0h/D776wkPW+uWj43Wh7RqheVL92YVajdzyecvEZiXuLwHCWtrp
TKd45WBmh5TSXRnVN9DHCJOh3djDK21aukQKQ35BGJkBZm95Vn4Zf2ZbSFw9/OJ3d7ftALYyVUu0
cJK2Ovw0aLaHWdMHhxeE0+vniW3Zv689fh6/L+cjs53KyqpZT6++SyAEXfpJ/uP6tK9NwfzKL4+W
PXMyOEdgEZe3ZnzQoCJSareN/HX98Wu5wxIdPHRsaodIKyCm/wR9Ns0IWnE0db8p4XMi9xbukHH7
fP1lK9F0qVYuShOCJRJTPVv8NJdkVxx0WPzEG2WLtVlY5OnAT1sV52O2HwksEWsLfpW3Wr9xkq1t
vyVAmOWGkVsG1OrVIzuix0NgJWhBVOCo7ZNd9yO60wAUVkBZL91/5afQJVxYEI6sy1JR73GeUyiz
6yh7Xp8L8hlhvznblkhhXlh1m2gGnt1KSAs67A48qzDnKoxWrEdHjVW3r4F251H1WpoG5B3M/TRO
sJppm9CQSuVGVnWXxpR7IIWjEMqqoxr3blK2Pwy4uHlN6TkXJ9V9U8Y3raHuFD0Jida/QJQ09koI
MbmAPurnqHHgo2wGlL1psN/RtXSP6i3MCN1x6hs3gnWQEhlPaQNwm6LiqQbKRq6uc8ufuoL7Jhvf
RkfAl8F6L4vG01AmrUfTn8w+cY02yX3VpCjqq+rbWIMTWnBNdQFu+m1IHfZ58qBA2nwapWfxAi6H
iXV0iuo2kVBBE2w6Dqp5mjLxlsHr1S0J5G266ZKY6rs0zTOdyL0a8enI1ayEGVEk3cZpD31d7W3R
vmswHRKV6fECV+rZ4q5StdtSy4/FlD+P2vhKaa8HhRyfErsKmA1FBrPn5EB5Cx+JqDcBF2tR905+
Ok79ztGbPljaMSqU/iwS0GhsnXVeNRrPsLHpIfVByW9opPMA9239LK28QMPMOBVEpGFp8rdhtPey
KUK9L/aC2TKwO37bpXZQKvyl1IrbSKX1vjehjcA5Z17UKa5tG2etgOxFnhXgtjuHblSPptF/DH0B
oo2IZ14T/auXRf9LZxqSHyrrk4yKzGPmrMXQlNC3UEGUJSN88SAaLzyriXxzhCUvQcncjPGtVssf
K7s+OAR7qum711q0z1SzrAAduX1sJ43PJqgyTArgVtx6qiUPO0lvdUVJ3NpyHjUbtEMwF4O+zSOP
DYAyIa1FMbs+pVP2N+YMELsBdRQABshonAwg2EMJ9EtQWWxfxeI5Zg0O0jFGN6H5SESzS3L7PgHa
TvT5QTpicFkCW8ze+MgBNtEr2GIOPVQesrhybZrcgoD1TMpIB5KveLK5TFyaxhAayGxf73TwbKd3
GBLek6Y7pUZ9dmx2O+PaUXF7pyYL0KM+85Y864V44cYUGMoEOhZsGI5EOD+6ntzUkRoymRx6rQjj
rgriHpcB0BYFHJOKwLCRu9OMSg/r+0BUKCdZGWqpnGVhp9bS5VN0VJX0rmWkcLkCcJ+oMdEAMd4n
SQICGXTmBJP3Q29Mrl1kxm6qjdpNRu3MCfvV1r28aSVc6iz+WwwIr6ajPDR17+m1+UQdBhRAl3Ub
qlJr4fazsv/l3CttQbtO1cG1D8sD9bGivAh8FbS/ATWHd/jBeMRSaH8SNw6Up+sxceWsXcLTcH1r
7Glk2V4O7wa5OFj9eg9Xppfrj185n5aAtGnQhDVQM9ujO4HFm2P3NmGDsHH98Z944m8C+med/cuQ
WTEVRWbjsoKG2ilSI4j9Ob3lV934lxH9pwrcnZG3KDJp3U/Enkcwpn7WGipxlgrrrYThxGd9+UpS
9blStHIGb4RGBLnbVO6KqciBLLZuFCEOZtf9TGp9U3B5PqC/++GL23+cxRo0roCi4LDxKkyJ4F46
bpnlxzJRzgUCUWt1BzKSGxtMCs+GNXkbmRv1yZWrzZLLIkY1hyTRPGpOcVEq+0kUWwJUKxO+5K5A
gLCoZI/7qaJMHov/lMJynXzTq3Nl2JYEFhsTFSMWwDXBH4NPVdLD9JDDgpz48Dbewjeu3TKX5JUk
wz4oBL6iDzX4AEPNme/RYXaHQLj8uO0/sNaEXBJYZKG2zQRDHug5Tz7UKOFt+06kK/YCmUBIzvEe
PUivNXy2JSrwWUr/ZuUteS1g5Sq1UqMnpD3OVAPA4fY4grvgU5Tdh6hNvW/88gbnfWhG7r+2gvR5
Rr/s1KZFNyYmmLkGvcnY00+FZ8HSofMBfQGwYeuGura0FxdUK+NDA5Q46gPOdI4lOalAal8PNvb3
W3bJW2lIzHoHjozQja0BeqrSQxbFl6wEs7yM7wCin/vnG3n92hVxSWIhxtBzKK+iPCWgWpA7OtQ8
ExKAs+c3ufzVmPVpctKgJVDD4uov2yB/U6iybXzqyiguiS6qQiaIQun53iijwEwgENlvNVpXDpwl
z6VsdIsnNbiSNYwacRH2+dxxNwdfkx/X52klBC2pLYAqOMLpTaCcRsOLEzPo6Q/YAz5ef/rqzMyv
/bKQARfNbDZXoMx36sC5Fyt5N+1g20GP0Kve1N1da5MsOS5pP1C7UNAKM3bVTTL6coAydou9CT2N
gzhamS8QibZwaCs9pSXZBaiNksD/DXZulL2OZvZQMHFEEr3PYFUS1dNGPrC2sBZRYIRlTJZyG5CB
+ml0Hopsox+w9tzFtmdUCCNqOvQNzT+x/jbJjZNybS0titBjZei8gerx3ireJ8lc1TgLKA5uLKWV
X73sdia1NbESiqH76GdXe3MlTQGQqTnD5JC5BSi4W7O7tmg/U84vi7av2yGxmYNs6NIFszZGe9Ju
irMWgETiVxsJ7Eqt4/PlX16ipHpnqkMLThlPfF4xb5I1jJzuaSphQtqENjrndr5VnJin4Jtz7LPz
8eVthU0rxZpLkaJQT3VTXWDkfsL9vnEtDSYxjaJ7UOdxhW7fFqn6en3K1mZssR5Img7DqMFSOdUI
PHhriYtIvHXArM3SEmWfFDHEcyUY9+b7fDBrbhToEWwOjbC+3UZlrKzpJd4eIgHtWAP8tVfZ+MrR
r2mZcUezLaT3yhAtIfcV0dqyH/D4PtVvhTY+5Ur8dn301/KypSj9pLaj1OA9jWrahAGyXrVTHLbI
lFBqiLzS22oZr75oEeRLXVQT/MhQV/NGTw0at8XVHslRcSiDdnAjf4uHuQZdWaLvB3hdtYmTo0O6
6/38DjntUWYu+IV6SD/ovrvQGVQF6conIyyPDYhwnnPUn4uQTX4CQb/HrZvgSnqzBOgrwBBagDwi
HYvUwKxxiVfcHO4LwvZNxRPpxum8tjwWJ4ASMWJwrc33KKH4CgXosNhAta49eXEGgMxhOUoxV+6b
nWrfVuTn9VW39tzFnoeo6UhB7Mn39QCaJOwkY3m4/uQVQLOxxNJn6VghIXKKPRf0rMaJ4TKCpKIq
x2eZajvNgfk0dUbq95U/ZTLxddhm+32iQLsigmklro29Of7OMtNyR6hh1YQ/UgBkfafV3osJmjfX
f+j3Q2AsUfmOmnHb1sscmiwPanwsja0NvfbgOR35EsQ5bDdtKwdAicJEfnyZb3T9Pj/Zt8yFCG+Q
/9k8Ab+PesYSaE8HG8W3KS/BzOKPncFfWi3/ZSvNSedwq5akuljM+m018lzr/ZtTGE/E0R2/qSY3
r6GoqhR8IwdaCfPGEoafVhlqozrQU+a7GnsC/hDskL5a3Mue9KDcaXfXJ+3zavXfE9JYysIPKTop
STvl+6blr3XFYSA9Fl7eQ2Q2YobtRrwLa6W6AZ3hYcjUHRcKXOtjeRytrPRVxl7aoUoD6vCbKSHH
Vha7qElRSMNfIL07XcwG3HHo0h6LnF6s3v5NqvoeGmUXR2PPtoLeNyuLj6SLIdmtBte/6vMG9M1X
LdP7MhYtasZYMvB6u5MP5cEK29jlBAIT8S05WA+JVxyg+BQ4u1noJT0VId9pb/YHKDc7GOsd/g0h
Yiw57lmWW72qpuUezJtLabP9wKqdVtKTlMnGFH5/WTKWdwDKxUBaXpR7O32FsF0SPeYt9ECgont9
MFdKjsYy7R+t1HD6jJQodCCCBCWQWE5QYygzQLGyJ2hOu+Uu9eR+S/t8bcPr/7vh1akRtiMxe/kU
juVztJkarD14ca5kPSnLqTTyfftj9OTLbBnJfB7kL2o4g03/D7n091cl6PT+7ydknZYaedcWexu5
NKjxO/MQBcmu39slULy2qwfxMWnd9KJugB6+z6sNZ3EAqbXeDCxDphvnAoLPwrxUMDZ3aV77md7s
hE1DtRHwO85Aq7u+MIz/L+T7zT5b8jjyGK0DSoFP7wG4NoGJVSttOFWquFGr4ayN8GnVp3sz1w/O
VMKD2DgmLPcNCK/lLPvBrGJEb0iAXoJgoTcc8insUBvOTuu1II+aOyKBTDeN23gC1Z4OsZuP4s6c
MvSn0LCOOb+dKijxqzbEAqtWCVGdj1wrwd1IqEhLYjjUpfQ0xPau0eFA7gAJCbHpnakqc0OLPsHF
7Ebj3eMIw1qPt+PjAPwfmlnwlpXxpRX9bUT4nSTlDTH56Cro9bjCRHblkMjXm+amG7qjk4p9wdJT
m1m/6AC2kU6i+2QabuuI3WmZhmDIutCBRYKm16qbxWXilol2MWx6RzmIBOkwKp7Mx71WwbVyjNoH
FWIIJ2FMO6ebwiyPXpOo2hOHvze9eTFLw4/MqvHrAZucE+ErcLt2iZG+5las+XVGMrcn5gHIKD+z
6rCQbQGnpPx3ESfUy1Lbgu8kxe2hbf8Ujf0uFPomR6X2ZV1fkj5+r5r6sc1sAKPhIyh5txtL6dYt
1O0p4DxppAdNgu5JYk4+vKOpF2nNg5OYx8wuI1exYwJlg+mHyrIxdFh6yZh05m6cCHoOACqNFL9h
AuhH3ThKYhIvGduPAp/l2Th9MMrNz6qVP3ilngbbvk0K2nikgrcFl07hjakxAlcdQ9qWmKY3OkrY
5uo7bJCBWIeuNvp8YWxowtVbSKEaZLhvaPa7r41bCMee2qp4iwrCfcuAx+eQmJEf5/FpgCwPML8h
r53C56kFj109eZRZHLtkqO/auHnWzWJyK4PeCZ6+52Z84lCrH8xJ9Zq6vett6KxLYwBIvyiejMjG
/zWzpwS8x4sOTtJzTPJfYsx+kB6pedUbbqrXVUCr6WnI0TNTgDMLNNI8CBtGBdwaHkmiPSbC3EU2
+Vu31lNXOacksp47gX4cE2i1M9m9Vz3abInTwAErtk6wIQKCle4zrEAbduoVyXe8AvUmrQmIkUa7
y4by2UgzWOWUOcT8IT3RqxPkSoufmaL8VUzrLXbYRyUmCkd042BSqj9DReNGFGJn9sVzA/alW1gw
fJSZ6ZWse1DQjfdAjTjiQncztW0PDlCd+FVsehOM6n0DYHgvtg2Q4IT4yLCSw9IZzxBczwJQXbxW
iwKWK2FTtm+TEnGXNuyN19CZAvcG8YqGXHGkm5fqTd1OkdcLfozhlOCmTPmbAjSnG+Sgtp0JYD64
7bDowX5gJ0iynpUsuWMmbM4l9DldYP8fQetW/AzU5dzsDE8mTQUrnJx75lDKS6SxINGo4hZO/dTy
KNRadadL6VI1OTKmq16rjE/YHBdLUXapMsyqu7rlaVl81zj277LXb0Z72Otl9FPLmAlWQHSRBX+u
HXIaRQFXvMZ6h8rZTkTAKGrUvoOtGFbMgOSkjeJbgxevkOYPGJ2CuCYPGbMe0pTcAiGL5nCOs6o2
kb+npWv143sJ3xrJ2RPv6kc+a9wadQU3sWxsIIqPimPcwryHCxA2dPY2COqD6HHozCSQNsoHUspg
vtArnX1JkyGDmXkpPXAnPacZXvMJEvnOrGUVda9xrp2UvAQziAvossmY/hpoooYkLW4dy/wYZUL9
qZWnLu9vkp6+KbkAlYjoEoIuRhN5EDX4m1jy0FkdBKpjIANRrQbBjErXYsbfYeK3fVv7WtvBUwLA
AybkjdmWxTlPLQZ8pOpLJ7sxI7RVRlVzIX/qTgI/GQJuiCK5CVWcHvrN8sl0SAAtl3e4EnxUBMg/
k9yM+fQkiO1NnJ2sDp2aKH7kTuVFMdmPWoYgkPYfFQy/pA2TTGx9TyUSpgq4TSk66lMpAjrQfcQx
/diJXxDlgyRPf3c1DWqsE5BK1FBgz8LpfQfCiK/Vkd/ARUloaThmv8u48YbUBFyolr5WpB6JlXNf
lvd2b/waZ0MRSPnCC1j3OsV8xtFbu0o0nKEJEQo7+VXXeRC1xkNqOR9q+VKBmJcRepP3nUe7/mCN
LITUrweziAPogb5EUOOaAq+NHK1C1coCrZ4gJD99mhjssH49UVCvkMajaPTutsjAzzatQE//wL+9
dhmX3GOd/MXN8U6mqJaU6jkZ5pCUj96kdPeAivgVLvtNkyAC0srN8jKECbqXmTACTScVhXqwd3Jr
Dr1WwGNYZCXcrRo4dFVsp6pK56tWGxoKe6gVc+dk3XFUkl9Mlz5rmeoOpnasYNI8afGdrXe73sEk
K5n+ZKV22DDi5Z39aOjmcapn4U9FAN9ZHTUFB8oEERWXWOoEh3bDDEQLw6MyBuustRJP2tjQOPd1
dBd2kU5BeJuiYl93WAqTA0sGY68Pyh04zn4FHM5o577gwy+ndnw7GUCXv5nsxjWGPxbt7llzAfMy
bMGW+X8cXclypDoQ/CJFgAABV9be2+3dvhBexixilwQSX/+y33EcM+NullJVZlamsHtEaeGksctP
CQSTMPKAduzi0vCBkvUTOo/nbkKwH1Th3rgmIuAQnfQ5qcxOERcAIU1nQutEdPKFyCXe/G3Xl23u
9HBXEH513tj8KmGatDmNi/Zh+hRNdWsNBjHPnbINXLDxKf75+FajaKGeTylx1G0p6L7rR3wj7GVK
K7zLfU7MDuuIthDV+AGsyfpfZfN/gxKnihIoY8ao3txTQKv3uSpvRajPG1aZ8eXX/eA2+Yx9umCk
2TosP7ZFzr4FuZPyQ+TGmKuETMrv4OWLvieXo7erHXnceuvbmStcT4c9jY73VS8+UD9axdxFvomv
uldaEBZ1g/yxK3kN2vYxhPKEL7WIPS3gxymwutuQJh1UeLEmkk1N/Uk0O4D0/htatkKMYH94FW44
EBiEahWR7bc5NxYMn0pspN5lIXrGhi6aq6EzD73Hs7B136vZThdhnhsPeidfkmhpya2mSyJpDXEM
vAgtsfP6vk8KVZ2EhS2jyvZ4FPbQmxD1Q/h8tCqdwcA3NVsdRuOijvDRKnZrtQQfUMZwpJ8MyPaG
VAqEzNQ9EOi+I0TW5DrsLxrH4ejzp3ow4FCndSdW5+Qhvi+C1uUB9pc5Ovgp7ajYIUQEYVseVFSL
A78bpqciR5i6G0mtbThM2NXz0C8d9E382CB/J1l6Np9Wj30WhYQMrfS+y8U9zGSlyRha3r3nLPtd
30RhNc9vw7rm0tF/riy/zeb2KUHUJUZWZz1IsopEU/UgGjf3qR1Vs3+qFHtuBkSFMG5eZdHt1hZs
50qQllKzJRk7fnbZ4L8sGyFH043qDz8GJoYKyFWHYFj0/JOPIAfERTbz+kwckrZGn4WhMZdit21q
1/IxAQaYBqY/Lp1fHvrVrjImpZdCKxDTwjyppfyEhyTWPXn95hYFzfAxUGqGexaRrVAUdZ/osPoH
H7ggCQvs4hOLqah2OdvJttMxHsgdCVbIddCOU57hwH3ljhngXoVutvVPxTj+6zcLXtV2NtYdppSN
potpDo6D5T94ebEmOMwd23OKiEPBnFtPrAtrPOQm3fPdYcZ1YpzeryqCH1SPsNLmvS7dBA/1uRLl
z+TYKXLZsrmQ596x32TXniujssqHdBBasCYO3PmJaZ6h9O+KRTURk76bIoHqgEX3r1A0Mu1Gx/4W
M245rdScOr0NGzJxLk37PKji1/jVrp7RQbayTAN7wJhFH0Xlpdw4uWjpoR+6f4VDN3xmZM8ty5Zs
CAex/O3Sy+0RqcL4uOxzcMVlDnsHI4erkSnbO7He+iMs8FJlz7HWamfPOHXsftmVxQZbqbH9Xpdw
Dz3PtSYmXTXCq2yzjWkhpgvvkLPF6NTFQvXP1MVKUed+kxFXH8vpB6vQescssENOu67364E0TQ/O
+8XwslS1lTqajhkqNpxMFKK+oMR/Npa1ZHwd4g3LhsSqbzW8R6IigC3b1gqs0HalytYZa2Mafmi4
r6lrldjw3IrrVq7vc1lfHSRLpUqvz8Xi9znqx2lDQtWH5O4DXMHbY18rk1SazVEpx7t/+LDtqNww
39QVrHcDOBh6LDHIfldhPUUGuVXdgKkLdi52tva2Ey+buUlXn7nvLzCHAMYH+XiLgxLuoVyjFw/W
CEF/QKIEmoOhZLAs7GGQDg1dulpLMjvrQ9kHwUM9zi/9/7Nc8NnCffvVwo5oOvnkIKYpKwlWnydS
oupvv2jZnlfh82xG/DAvu6e1q/Oqh5QUJsh7rfkf59PVLGhx+Aqj9fBcVlAmshFXbtygNUE8ChCl
3JT8xN0iwVU/9o7cQ4WbQ+UJq0D7YbDXQ2lhxcItuhQvwNNoqiMqMb3OGuXf8zFezvttCHFVfIhk
mL9H13WoAECHBHicjfxRGVQkhaB4iIqqeEWiE5Lm+XgQikK5VYc6K4b1e9nq1AnbGDGFP9AyEiRI
YKoMFHxgINYdx+FUOn5GSf1UIR+NbDTv8IuLwcap6J4QWJ07hburSpi0Yn55K0b1haJW74VVeTeM
sNWZgmw52OvKHgFlJlYL9YEdGJkMHXQvLvISO8Mia1FBMmuEr0GiKmcsS+vVTZuhuGIvbGfc8DQy
7w+OZ7sK79+o4PjDdUaa4Afps7caSXMw8/wLZxqmMHbM6ra7betwqzUpz6v04DE4DMBUMeetXRhs
sRHqWgQlhBATDzC5uiGyqbxfe+3chLpmV0NVmbgtPYZtF+RqYU6uau7vtK7gJuTop60x51HzFBLN
R1KLu0WtdHazhPVGUNX7zrZSKVAmxhCUQRNqlQYrxqZgk3tp2Je7bSImLpS4qmnTLqiutQmOvFGw
aZKbiOq2zzlM2KZi2G+lzJGTd9Vu+4N19tdtXffGrX9bCBQMx9RfOnCCGNGbjO7lvipk5j4tZ+fX
6eq9J8qjq9yEm4YAzJENBPfmSDz9bfnWDQ/6u/SLp4b7MDW/ox/cHlIOVY0z+UO6Lst+hFKYQw9s
XDTCTMB0oh+ReTqOXYEZFMl9xMZJ1dAzhLVzhYi/8CHgG6S9/VMneoFNr/GjBevkKQ21nflgfnVx
B7GzvQVUVDi1CCzFilMZJHWH8hF6poi1T5AgKLEGKLbvzZ+XqIPmG2LsjNhzhlnmgftFtI39vtL1
BefZjjDntXTKp0JTjIHsd2Lcj/kk332JlQa/O/u+nfWuSTjKTezZsKyBnbvCUQAUpr3NDrl0yF5P
tNftrbnKMFj/M06duogwhYA1LsYyL0R560OXJCoYPhfTQYhOcmLbR89vj/XUvIVketZltBDrndTF
o+dYyYROBjKseHDrDQ71kGTa9bsF5/ieygdjmnR1kbnXc7+LJu3lTWnywatSC16dwcL+aungPUbd
sCbrrPzgXXRTkzUIq+iZQMPiyt1EECbnshn+cD5GQYStlTNy7NYQGXhzayOYQ7UibqcAE4FotkgH
UxWHDn+zHFxuW89Q1ivcN9uzEfEryGeg7ESx8dIQA7O2wFd4L4N5R5mFOLoSnbtGeNBBu80SAVcO
EIKkvuA02gL3cNNpIJGFhHkUA5YMfH1Es4tYVJiZpAikyKaO7OdlztCE5yOtLhvDDDlW7SvRkzl2
wjuGS/m1bPIcQDIZNSPQvSlsIcZFvF20kvVo9+XJLD2ypLcRkICtU2vDOpKcqB9VbeBApuwCmN08
kNXAlTAi2V8OdghyOZssQDDGDssER9vB3mpA9v7UHzDdYKGpOWAuewG318WqsR9LhCGjnev3S9V/
BhYJAWOQrOdhgtn/qnRxseGUGm9y6mO6sA3epPydB7CqksbdCYtIrGkEZ5i05I2wtpu7hQ+Qz/d7
Rmw/EjU00cvkHBUK1Wlstr+VDx1OQmxC4DJjQrMh+m6X6jS17VcxDO9yDa/+6iS+j70ldCzcdE+s
pB+6al5UiEvsbj0os6GY0pDhXiCkADVX5qoFJDrr4QV39jC4fZuqHqeoHPwmc9RQJXCeM3uh7Qm7
CCHacc7rmC1yiKx12eJ+FLdwEOelKg/4cG+ra9Qd60XKbkk+wrYxUVDgqPHs+VdiTQKy+dDP1tY+
1FocueKf2nS7siuT6T6sya6PMINjXMH8W9g4JYSFEAX4uAHtSbWlfpQVnO2x3Ks1PG1ucyIN+qWl
m8bIMvqL2XyvpJXUW3HoJmDVgYQT7dyAMkSPBMRvvNQIFJ34/No4qHf4gPdRWgFimk9S4eQkJnAj
4q/nHmg5HQyU3UN72YT8WTRMR2wgjSPyfkc4s4fBU9sD/vGrLZUlXDv85Szq35DbaT83R6QF57XA
8xCWSaNkvClMw8OrtkNAqdbFQuve4wmZpyluHbUX4TutHxwL+SkVrFxrqAlLiPvncr94P7T0IWVM
3OqtDZ8rp4tr0qaYpfNQ7BlsBzR34gBBSYSaR40iBrWYZvi/kUZBA5H1gGbLLohrD/a/wHxrGWYO
8BLaJ94UZkMBtND98uYAqHeJACVU+AaEkwe5i4U81lqxRBk/p+zCkE6zDikp27MigF+5+IUDd4zx
r4VJgPtbNRPKC2zTiPulfSDq/vLThUW82N/b8IJG7quiW7KiCDHskNHRspAl6n4vDvZEQ/0KJiJq
2+vg1V8QIO4IYvmMMyVzixLh6Sft6Ytr2B4Q9UdZmQHGInZOXHwyOsLRyKHRMCN+2YObgKn7p0AH
z15tdkbpr5pDSl6TnV0yrMXJeOVITFnm9yGkMTBebAQBnGP6q4KkrCk+ER6/d6Q62y790k344ooT
6x9X5wygLBM6eKusHo+q354UrvM0DTSe5uEJYrqYSvqK4/JBdSzfuPU9me7FWYB3tt6/Ho0fqtD6
6WMVZxg3pOWqc0NqwC9DgtnwSmvvxqwFTx68UMBWIJQByq1ObkkJKK5Blew7Ox3pO4KmI8+WCRXg
j1lwWCh5VANJmOgfxdjmvf4CP551wsGV29nmWwm8vHgMUSDSDmYIdd98LwzYJrbFJA41F6+F84r4
1wjmURnOGJz0AP1RqbtxRvvQufvWrzGtm2fI7rKWhTuJt3sQfnJXLBE4J0nybuPOhivCeZsGASUl
rpA6D4QkHQb8Wk1720FILigdIKW4X98CVnH99FoNTtrW3V+BlBZg+HGJA9vBnhP6lmOICWVh+3Vd
MihqLWI9yrK/uSXOCYRx4x2GEOLYWkhaNeG+J6jtowjuqbi3ESTEOJvYcci+toIHbE1Fs1wjUoxW
POr2F6/5kVfiMNl/8PlKVRvsKsSpKk1fByQSNtpP2krpRG4D4lhXJPnY9XVe2CNT8hMpBzoG6vsu
XftWYukpcii/jRJkWTDs2LaxxJ5Nn4oJq2yIB4xogXjRyf7ScN6udYvtyfKxn1GYKy8XPjmbzdTx
5ABGRm3fU/nTN/Pv5IMrokk9rqCq6BqbukATC3/OFmgVJFEG4wPafDw9QfuvIWsG1A8WWd/URmYx
vapS72ach/VnH/yr9btfBEC0VTS5l6FxY7VWt6F7Ke0WN8zgVcMl3+wocJFKjGvEHbYzG9JDEacq
wg8H9hl1L84hznnsguIL6cPae5ei+vEp9Oq+dVSgYAFzNBuOEbe6juubQ1O+Fc+WhiaA5YyNKPKw
wbTcLl7FY7meHFM8N137Y4oyD+wR7bc8EdEHcU/Ud2GNEWxPk5bDL1m8bC5eL/cH3WHsAjUOivkB
lgr4jFYerO8BCFehvqnF4pJPqdAwMi2GWMzuoe0Bb0lxWSG0QJsKAKhcgd6+q81FB+fgf2sg6adJ
i4XcMnws7un12KdybPiReylkFlcMFWS8uTAyWl0eKXuLwxnji4ld+9wLjEpVn1IkZA0KS1Myc8JD
IDUsKtg/DQOSCSb1mst7HnwkXJrhMEYGl5cXnYnbGWzDdPFhaY/ptgvaFGtqmYStmqqLS++Yg7OU
keV9eNv01uIQ98d7lit2ObydpgVG95tT2sexnHackT33kK9QXlZp4XX/2ppnikSqlvHEJkGy+vxY
2SShVRd7wJtLDj+7co5x5D6hwGRTgLQcRrMFKGswmFNYhpiz0JhCw9lO1XGALduC5R3gL3t/k3kn
7yl4uHcGc4pOAQ0kLJDnrnv3cSPgqdYYbNYpkOIdyt7DVnoPfYN76AsoQd+WkkPE89eDOTdjhTRQ
K1n4bQUyAqIv0rPKafsBBRwO/kfd/tHusNkvQdVn0nbjSUGON+y7ybso+L2OA4iy8A8+qBELbyWa
mn6EFbr35KFg+/dxYQvx2If5Ssrjpiw0ce/Y907aQWawwU3h2w7DxW8g+/k6yzN+nC7Kj8kKPHqk
Z1Mj0qx00CoZsFa6R54QQBn27mLxD4QGWAkQBUjhcsrTRNEmOcWz9oPcAI50kK6D2MCIopvu/aup
Xm33j+MPzAlAb9vvvo1VyaXfS0DMIaAdtoQp71nSYG0KfBbuBFgeLEWxHOLzdO6WbILT4aj8ZEKR
acZPOiGZrX+1UV8nfznMQQnbmNcWh3+oURQcRPR2kYJQoeFAF6bwn9TFbqHLByB52I55OK3vFoXj
kerg0xXrsyPII9wsMM7BhAucUxPVE+rHNnyGBgNiX8ME08Hpi9OtAmbclqAcyx7FC4Fyin91Qk8R
rzneoMGOuIvQa+McShAWCCbPtkAfYfmEyrtkDD0RkKwoBCHkNNCZGcTZgoDQQbjfQivD6iaJJ6v7
gCmriy6jcNJhAQZeBt9TgGmkfN/mASKcKhsQoJkElt7V3HpRDXwDWwQP+GyH/ALltUkl3MNo/NSt
yAMyWj5gwBgBm83KeTu2ncjpIC7UN29dJ7IZO4yTCiMwzXiMWjCrXpOXW/DFaJf43nTXX1URUooT
qhBR3czXoceeY7k8YTn4G8OvlVcTnOUx1vGwvXhcTHhrZJ3C/A2CrPaZIxVsdoNUNYCzYH/ESusM
QDCbJawV1zBF3Pa+GtTeRWxiIOpnLD8/1IF7mZv+25+q3zUMn5ijPpqyy+9dWjMNKIA0l7DF3Pog
3RY3UdimRaz29Igx5CEI/FsjsCWFp0nU5ZIFM7I5aqCgwgxXHCpPFI1CP/IIqenxRp0swJ99ydDo
3kJ3eFHYSW5g/uXYwFtrnMiLmzN7OTLuJoPt4chyn/rJf13cNRvHCVzACM05giW0k6h24LGmzr69
P4bIZ4HndIwV39jDhm1JYI/Z3Z+1wTOxRsaG+POq3x76j8DyMMCuMVanJxakHTCBFeZFUSugHuit
mHVYBPS+Zmu8jAQZlrB48qI1vANG67u01NcagrYa5g/XJ7CzCjD1MK+aDrorwAI7Hs4m94wlZNj+
w9qMLah1npozCg8ghMMjV8HCF4EMZrm2ZIZVH7VfuYU1ZRU6d7YQIzBqlBBPtl9A4YB36cB67xOC
E3W1WjzQVg9QFsfTBJkK9pERUiEGcvRcLIsbr4cRNdKXPDOkgkM+4RY43cv7A16p8De0KciMzmN4
diGKqATzsqmovqFBOCgMwgb3IFlKnWltzacFW+QhtbMi6OrY9cwawWYUImnbAe3dzA/zhH1oVj8h
8QUPPTbc0OEC2R7LWiULym1ehA5QLVgXJCCR4hDxEgmnnbh6NHTfl8XscDVfFonOj4IT0/AASDu3
jeFzA2FPgf4EhP4UbxXdm3FgO8tTL3yDkRjS1aGFaqHfsO0Yl8OJXMfEpeMeR+Fg1W3eAAriUAe/
zM6b8f8cQEUoNYkHoeIq1Ie2t0xbTe5yOCS6YPV6+xi4uBbCz/TgHgn3Tza39uVWsnim9Gey9bsx
APpnkgULzS1sBqFxmvYE/h6IQSenSfavjkB/MNfL3h2owb022CSENiIofNAqE4aqOikXAEi+bX+P
Y3BtF/7M/RlN6Ir10zJjDQXj5aW29nE0AgEHh/YoF0OA8spoaul+YJC3KUBtzQhmod2A0ohlWGOr
8JDuQvgAIYblXFYKDJI6kCAJP8BwadHcB86Csa/7Ex4O7qZwRDRZhZ/VHXNjAfaxGKcXVgZ5R40P
rrx8WHy/SUVHL/YKpmRadpWsGhy7fDe2W6yn9VZNWGWX4CVBvSY4SOI6sA6ey15o6d7gUve5FNJ/
8RjCZwz38xG2BZoxLwEWpdEWozJhc/3i30W3CoxbMjeIZ5DjhFXdGRgwerlFliI2LothDfMID610
0ysuAH3DFpAHABv4CC2wc794tITJ/4wV/AYy+sb1PoJyyxrCQPyoS6drmSCeLmZS5Vgk3sD1FlPS
tfRmBnRhzDMfuIl1tAyt/zuR4EiNhBYB+H7povUUadHhfBDu+A9zRCLVurew1W7CYV/2237uxwuD
hUFlgurMFpb1JHjSg/O9UXppJp3j2yftZL8GQ3cug0qhBBrroVlWnviBAvVlVy6M48XRa5GI4lXv
jV1dJ1Z8cjRTUlsvtMOWpkCjXzq/EPqe8QqiY6oN9HXYIeiQB951MgrM+uEWYEutxjyyMTg55Xxh
kK8wdJIKIDgEtTi2BnXu5+UBjgBXzxLo9HXaaRlpXxwnjx3Y3EVeIAFyewmh3dn252Sb1I5X7VHN
4zmo6U7288Ge3WSrQKSQQD7xbXgWggCsLj6tdUM2vcYkEZrmrV+x3azJ+9h5D82KZ6F3w52P71kg
Rt3VztsWFnmx9W/cLrNp+wNVnzWjk4/OmAcQIKBk7W0PxldmPdEGis8Q4VjFgtGQmXy2lqetZnu4
XB+bufmg1noGUJMj7bDCuNBjy7ZCbzRs+yV0sslYj0tp3drGO/WlfIZ2z40o0VeJUcIH88VL8s+v
4MagSgnxv7kUyGBvOSxPjNtEm1+89ZZ57nzMR6F0TsFkPw0NOGceUgy82Eq2mHteffJUQ20bT2RF
+4+VsnCUV2qvz1D6XUqbHy1V7G3b2otpvq1KHirIlCI2r/8U5wB1ukBhxuPPpvIlltCADFaofrII
7riJ+rA6AgF5M/xhmx/e+Bs5GBE8zo3ztzZwHQE3+wq1Qu47/HMsWBCzqT/ZtpMWlTzbGvo9ZxG/
dHWfQ9QgnHobBxfLn4dRgRRcnWUfwhJ17VkG53Anpl53WA1spjeyfqAJj23KUEgk9oa79ihn72y6
CeKMAVoW0qyv9WIyvgTHYpseayBlljrZzIDMAROlplz0r+HyAb7eduYIFmOsQvtSFsfFx77LzGOz
dnh7i/1aoy8b/b1PgjRszKGC+rrxZ0hsEEQ71gQ/gBnLWqa0o/GKBsOMWzwBwyD25X788g6TgDhb
m3tsJ3BT0H9oqJCo2l4kVdikHU40CB4tlx3mKoScZo6DBjB/g2fTxQMmPdxAH3NBEYBw7rr+cdQs
hz4LfPScwtLrqEvybtoqIy2arBEOVaE8w9ri2bbWG+vYgjQ6+Tut9btmxRPGCSQGbgIO3JInolcQ
VTHU3AFigBmpt6SEyHVFF7XdydwCShVaVVdrgFU3rSTORou/AP7EsACL24TS8mo4zgnLeXV78RN0
3mkCkLGA94xFtZaJNzqPA4wqY4ZZe6xw7jr6pEErAXUNolqB2QDOelVySQYKmh5tasz8Ii29MUP2
4JkUVZnXwHFHur7Ultn5Qg6x7Yzv3TLfirLJWLAcQmf+ahn7QVSCl6t7WxOALhk3EDa1q1HsPeeh
LHoaueX9PFwgMVza7WrBOjCiQAIQvCVfQkYuwgd4R+ezLkBotc703tsMnVstDl6w7JgHb4SN/RR3
Gm30rCaufP1Qqm2JpxUSx4LQbJuWexuGXYewckxiC8TLuIX/HZbus6PhKbXhPojIFgpDKMkdCeBg
9kEg9XXeoCO2MH8sW3knndcvoPI1yM8wdol9tusFkPxk6fpQcs0A/bZ1PqL33/mefQXP++VsI+CA
ykrcuoUeHNx61Unoo8cg5xXPrPoF/oNxMelsbswtFHfFzGy8Ryeccl1uL441QNxYbXjo9SvYoOM4
4sk14WkxDGg8BlJulU9LIA7E70EtW5iWbQBddVB+dyWGin65R8YW6eZo3H+m3ys4nZQ1OgSnxbSq
ZZ1wIL2wRsU76GDji+Lwqi24HW1IfeNd8M9o6zBBgYn+OITcD7/RUaepttFDzwN8SKV8A2CfOpUN
9bBoATLACJ7ItzFoRVSEMMYh/fRgty6GpyLMLVciMc3vU8vqMmaNY9xUKCWOTozTYFTk5JWU942w
QSDqo0MYJUxUux8xVVe+AW71S/Y42GFeMf+5FGOOjgfaRXUms8ypx+vEtCPmdjxsLV12s+kugqwv
trKvCDe8hYt9XVmNU0O/eJPZOVX4YDC+gRG8tAUQxMAfE8vp09krYfg2JxaGBwFnlMnDGsQMtxlI
Vm0BkR2sj4itcuSmx4Ar3luOXLyN30+rdO34QRMrW6XzwBAd6JUsK5puPyp58mBG4sF3AwMlJL14
yb/bojq4rnoU8PIXazDHcg2uAPSOdIGqPOA2mGyBd92dlqwrVqiY5wssd/rEH/1fxMGd5xGn8Mgn
Dhbf/NtYu++qhmTALV/WCZ6lXsXeHY2yC9zZL5oiho8ypBaBenArx0qVLzxMlZAoDb313t6PeNSz
WzWKC5+dBipnBZkLAgmANoKg4MugwQtiWOj67W0Ym70H6sUaYJJv+iFfsQkUUUUOrpAX1x3gnAN6
i445Kbuf2iHv9Yx/f5fZsxrAO0c9JsXehD5aSW3wRC86rafwOozAY/EmxRMVNtRX1ml17H9qqOHn
49IegID4rUEd8Vqc26b7bnywU9YQXMji5N4d11BO+ezR+tZWtQ/Fo9umCyvyzhuhfmthqAL8GS1C
gjKc9J668l7te+2f1DC+BS1uTeOeROlmjWE/bkf+aZDvCqUTqDP4frw6K4qAxG581Tafq1WdOxR+
KGqeXQziKX7fD1+2E8a0HUawxA7lI0UirMdVvnouDnKR+fj4m4HnB8TzoYFAxPX3CtXBE9AGyArq
KVVCaaRf7yaBTj3uWdA8OAL5DpbJ1gYssUJcXVWAhBUQfKLJrdXV27a932w32pvcnlimne0C4yKs
k5ZZyawEaleA7xJYZ1l10RYE+yZQacth3ei3EH2q6VDCYskext1WsJvFzNFm7Bs6E0C4dcOToltz
4Ey7sOhOqKIAkxsbOK7XolU126WV1clh7YFa4mkN0DVuk4h7H6C72YLjHNZFrIBlHyCQvCM4C2Q2
kz6RAgmUgUOgkr5rQ2YERHcVpNvB5puowoqAtdKsqjusHDifC3H2XQAyQsK/REKDjL4t5SNEx3LJ
SO28rjW2vity9lYGz3vIUURX4lCbOixLBiDniKGQQXYwSdN9rWOhh8+ZrxkLl1OLPbXI7TmAH/zt
EPJa7grQLxaino3+u6sZRgLCx5s+m5IfpOvFWtRnbvzDguAsYcv3Ypsflalz0tu530A02CM2VHSf
soBbw7go5IZCSwUdEYKgosUgvkRvz50pczzpDNoY1BgoaCHPAFS7HlrFQP7PRzuAmsF72TTEMs0q
k3Dqrw6vQ4Au9sHq1aFk7WWx4aYBcGb1CFY7dFQj6ie2wy0TvqTRWpRogeiXABo2UpNDFpmu4LiS
zYV6RkDtpzorqfr2EV+3AxeHi8as4KsDgcFDckVa7I7jxernV3vuruAMl4RZ2ysm8WwssJEGZFf0
/RPr9L4yxVF7QFMLvV+CO2/snbHNcRlleBLTEOn7zGt76aybt83QXWhPx7kOIP6AMo5NaQn+b6n/
4+w8dtvmtij8RATYy1QURTX3Gk8Ix4nZ62F/+vsxI/+6kQVkkoERkCJ52l57lfQ6E7+EAajVRRLC
nLbOWaAbL6uDI+nu60IKfcCKdWiNG2XJPEmWVUxhpkcmmkrCnKAkWphy5FTAluSV2ZKeAkV71MhZ
sKXrrO6pROB5aFBFJ7nfAzSw78M8iAZiPaO1XTech2tqvHpdawOf5DGj/VTbmWvI/Lm32bqmHSnz
awfFT7/URGhrYid8iZuAWqPxy/QtT+OfTu7cjKXdrcIucBvaWaZmPHa29W7U4W9dJDRrQ+KYKm+u
K4wxlB0CKPzT8p2RwWKVHuFW/ewy+ZgZw0aL1WOb09JSsidrACfrOLIUZnmQw+GpjtlDSjU9SG3l
oXRyC9aUYP4t2/ndFBOzWkz3UW4hGpges4qOTNA8zsrkwfOhW4zN2sAhKUNVXvXxLu/ZcWuUVo6z
DYf50IzNrg/VxyD/EQPD1tr0e8Q13FADKktscrsp27QOpmtBWvMERb3KLMnPjOzGhpJZAyBnueVP
cb9J2tHLJOWmaZgG2CyCodsbNZs/W5zaXclpC48uOUwKqH0cErA85zsWhIE5yOALyEACEmPbbbW0
uZJoTwzUQkv7ulL7x7qwvL62nkrpI8iqfR4N2zjLXkUJL1a2HFdq39Nq4RTI7Kak5GSsJarjY5YK
ZCLcBuA3ChO3mdCAwTJmuV/larSeHFCWPvsxG9YVBnVroDtvHCYYi0uPM/4IVbDTUUPqQPO/7ppb
IgB92zA3cm3sUl451o7Uj7Bp6WpGtGXrzj42C+O4w9exrIxHbenY1wS39pJxaEzzttLkfRylvlXb
V5L0G7r5yuKEEbT2z7DFG2qRLuc26TUJawxlRIF8iHBd+IYrTa/uEmW8g0C/UguW9vbDoB+UlO28
UlLiQDPMnpTxSZsehtCOV9aAp0kgTQerbDwzCN/maboe7YySjXMcg9Pqh5XSAPhPFB2VuUoaoGS8
L+qxcqFKbpJMWY/6jNiv3EhqdHSqkQUQolIaOF7cSeDF2a4QGIeSZVYPw21OEFFUBvsun/yIJxnw
BtkEJi3dSj3gvxsSElweGiO3OHqVXG/eyNOiVACXXaEsgq7i3KQJIRxWUm+GyATtNg4dkIMoO/B0
UUCxFxuI8G9zQUAC2TtbtnRr1UlkZULKdo0wAdNM+EDYIc7Jj8SR32B5mgBumRPsTJPHM9Ifhf0p
OmUL2vdqpumuVZUXCNTr2KENrPTXTgmXlgofIspzVItd1teHLNZua6fqUW0V69mK70QyNmgVUCND
K2m15ilmlwOnQVI1trd067yokfbhhJpPj7y2e1HGid51tBaSGAAc9E+hTGuj4Lw3Z/sM+ihWAfsh
U1/GyXqeU+TrGg8jp57NDOHICmBEz1kv7zJh722HaBlUlRzH4WNAD+DLHyI5uc2a1itSNtER4J8i
/XrI840+1rvICnfqkr5k1ckRdpmbZ8P93LRgHvm+VJEf9fUOJ/Bt0iluocRLyle60rtgbyqSlwi1
c6uwoz8X0hJDZzQUNe9SMX82ofLotHTTTOcx1KL3Kcpp6cSbhoOFpSnQQK2NNY87CRWhakm7Aj2a
SueonRVKAQBW+owHo1HJBbaKO4wsV2Y5bhO9cfVBQ4VJ6FQKtGt37yK1McwCScxGZlfKqkYNWBux
K98FFcSNseNG5a5uyw0Pd0P5SM+ADKqZumDUD8LGXSEo9WNtijvF6g7Ub0fDCvwZ+wVdh9eY0loq
cj8BDI0l/Mel/sYaaR/HPTfAj9WG8KRa+0gQvBMxA0kEzWP+r6HTb0HFNmRXM42s2p6h60BxLbRh
U1eyVzkVJJWquGZu7+u8zj01jV4mTUV2E2/lQsC51+4nOHcwgcb7RgcZDCvJ6+ziYEQTfU2zd6e+
vLHbKL+Bv7RL8ZCIatOX6uoWZt81coZPKRHvdaIXTJ+J3mdeHxM5vdYl2/DzJr8KzPSh0OpPVaBv
MvJDp+pXUKM4NEXTbTOpe6TAFqOzXDtafC8FzW6qFUgexnDgxLCuTOt3K6klDLkChJnzRw4xZlXO
4klK7X0+da8wBKOVCAmEb6b4OpMnt5doYgA4PsayQiJzK16B3DbRJO+a2bzKp94D1mfbNQL4y1QB
ahm+lwRi6EZC3pUM0xjtkA4YK6CpVIjllE767OHhWMqYrdPZ+N3VGCtmyc+u155UET2pKC9WUi0Q
4sBKidsUj9fKKjZFh8Y2icrbtA5vYD6M21xXPrV0+l1J8qPaK1iBlz9zFBHSML2JLL6dFXszg/zx
JUG9i3KdQthdpYYFFRJVnTTAcSMK5qofkECb1P5KugkHUhkyivGynJ7DQVxDYpHBvqLnKA2eOPRi
rcvCaHQR2k4w/6iDy1OO+7hS/HZU6WQupWhr7a3lKKyoz90s1uAXjwVIiMrJt0oRSUrq8xTo86Ff
hLWVDIM0HO7rtkVEpT2yPoWrCB3zckbW5HlrpBAFZBUkP5MhVrGYSIF51GbbBXZdOx3mstOkuZqY
gMQjN4TgJdNcyBUSWzL4sXX/hstUfyRBYC0V2aZDukiEW+IbnXwVBazfTtDd9JF6mPNFhxBRB1Qm
FGNThiPZ3Uvj6AVwbfSK8+RszxD1p5Kau7wtliJnwpaU0TG5nSPTM3GGhzkQj1GiuAKwx6ssOJgE
4K2tCaZRM+RMCsU3JCNfJ6iUVvU0bkcpwc0su5H7yodvnnwoYflBww5PWzW/Q1xN+RPCJpm2pjC3
JN9Zu17Wf0JUF3ScaHP1VbWBCXJvqcWvdoKCKANcjBib6kwiMaubJDScdSPJKeEvCatxyZws2erw
sab/pMfSXTe/GwNNzzxj6+2k9KEp84dokOBlt09z03kSLcE+hJ5l9CxaUD3mUPIU+BoUnemrE9Ds
MLvk1kl6OpxT86Lb2ntvKIQiTlukpXdKYrrloHmJOfAozj0ih49x6K4yhwJfLoed0VtPEBZ+FoxJ
mDnQ7efqVdW0Q9OX20JmXcgc5N96cFUKHRUb4nmraZ7TzDx2OB+4dqrhDZRKPy0ANMH5hykPvzdV
o/tBZaux8/J6jGaStPrnqeoPODuvp9REDaa9z1rnFTG+vzLOyJoF/UOEoGx2xgrXGtd1AXwjOTR7
Kqs/zhkwTNjclRAVQwEtpGI1Yg25HnsQkYVihWsRViVCcDLMq892iPtVagbPcRi/61OK+rX3C/qX
K9GAMGWjduQYgei3cg615MAac/rXWmrt1WBKmNOm8R7VMcZeRe3BbX8yB+1GxdvEgCQhqsIP5GCH
e528sp3IoJnBqRf3eJMWiEFD003D7tBG9sNUme+FnP+ydJ1erF5MDOZFHKbjUxCX2t00j59BNj5o
tpTdSsqAfllaqA+0n4dQhdIuNE9KachZ1mRR5zaZO89Nyuack9bYlTDzy8NYNo8TuY4Ra9oqbRsQ
TLy5JWNTqoXpigpqF07Q+6piE9UbwFcxYVswZ2BFmnaTmOiSWvUd73M/nnRQJ1jMXQn5IieMGx1c
DcrTIfWGhYZaSOCzrBG8u7CBOExw/lLGR2HI+9YEkLab34omP9CwhB6YtL4iFsyeQwrCReiFCUv8
n/xzu76ukvCjTKon7Brw2YYDsEZWNG6mEO8jR4NnOmflA2MezTvQaiXXdHVm7a0ZdQx9AQnmhAZS
kJYcU6tHOYYamUkQW6JIO6LEjWgQL9wea/o19g0e323yM2/RPtsCdYJeNW990Zss0cNPdiCDdFpZ
Izsl9W1CkGgcNOs2shazOucthwW7MlT1gE75qa9qmqm8Z2MCyu94OlzEX1MiR+3KQvgWOG9ixDUV
kbhiqWhVkpECrrphYdwno3PUegkitOEl0XALXIW9nxg/46B8zuLgYxTiA63DuA674b7r+nSraSGU
Ssi/dVcftKh1yVy+T3S4ziVqcjO2no3APAiEekX+XOfTj1mdbhGLiLVeKSzhVkiNiCyximUaFAN9
uv46c/Qj4kDEDkW6kdBMxoUK5pKKQx5kHyklWR7b1XoeYUDS87urhmzL2+/WbdoN0NtIn9WQvQtW
Trw2kqOw29d0wPk/KvODQRRIbkvHtDI2VqodnRaQUFWQyozMbbUTTHCD6HJI/tcpZyxaEtsiqFGt
5VtLahFIjaw/eN0PTmW7SYmgcOjKPaxu6hfrN2XRVStJiOeAEYYYgx17K2L4Sqlz6Mti6xQtdNpp
Iyc6kJA60rkIaRtLh2Q57KV68hYy4xzZqbDMao4V2xPOo6wUM+2nIRs/S2JJYa7WbqRrs5sXyPuL
5Fm3Esk1C2jpi5C4DUv0mknFmRPDc6TiuTcP4V1EydamOA9aNiRIx2CR6QdXtyJfCFgvmercN1W/
HkcqzXwxO+DzP1hJjid1a28G+rHwnuJ8NYQp7S5zTyuLJJA4eujzonDH0H4eRjII1XGXJMO6Kdvn
sI82GTK9bZbF9rWuFGv0kT6wopvNnPMMTTX9QrZhB87N0Wikg00OjFOZSAo6Y6VHkDVHKJ6rULDt
djJ4+8S+YXY3Qyvt7W54C2J+1GzBhXLkB2zFjuMU31q19XNmt+cCJgcF4z1p6r1tBE/DqFzrGpYZ
Kmcem7J8zMQmCSC3d7Tg9Vr21Kq4bymY5sF6oHEAKTx4pMdzl0gF6HR81QU1LMv8LomrQ27QXZKL
G8PJbrs0fxiX9hYJsxsOqtdjNQUrFRIQMtuDbtMU7JctWWCf5aB0wRzwKhFgLQ2h5MhxN0pW3YZR
x5kr2joJRDlFVW4RHz/KmYwmioUevrfvaKBc2BcUCPImf5ang147R1kn+gv5a5gXWHJk9HbDgKPH
YEMQnUQs8Enu30yHtz+mzWeQ58dOb/yxDEdPVSDjOa2dr8gy7N1mbnYhe7wXV3qzUWJWkCrxSFfo
aK2aw0iIopTRUeXbs3axzCLZwn3FTpxpR5cQNTk9xMlhi5stzF5SecEkIsQUUkD1P37ac3jddQAR
uj1uNEM8tEGZuXZorTGr286thNK/gsnEsRwqqPQqjervJsHHy8IdwB36/FaNs/Se9jPgZKH7XQTp
0W7Adqjg9FVsAsUnOgNWFAry7tIPx2RvV/ktOXSebJvbZRPHRgpCGLBQgbdoVHoWOE1iwVjRdWcp
pPEiIPmUwOCg+TBnNkM4VPQFoaDKeNxnkX4X6PJLFlKvGZP1Co9nr5rdRi/kJ8fO9xQdVB/1hKRj
4ap3o3wg8zBxU7nHoFgqf2fwckqRJowGvFaAsoASu81k9yQND2yw2ghQLGV3A71YO9crWnczHqs1
8r8wLl57tZH9vEt+BGP4XiD9WjdmvM/G6CgPxgPSpFtdh4icQdSPx+TTMMyVhaDB1dPwhvgV003S
+C5nNdbn5M4KscUom72aZI/VzBE/r4GVZ5RmRW94BlpK1D/HZqYtq4rmLYEBr3U45IQmjGNNCjnn
yS0Dj+NhbA5vamGPa5siGnedkDJKMvFkWdC8Me7dxErv2Kd/lJJ4jWbo6GHjSTlKtLb+3YN3KRYH
laSFO8plwGOVozIWACQyYLcY4QwLDE6aKIPAKoBKZI8Tx4PeTJAjI09TABg1p6khZ08f2QjTuwQW
GDPtqqf465XmajJlXCl0tAshdgEFhn5uQ+CQp9cQf6G+8UvDl7GsRjaV2dzZQQ3KZdJDKabopu3h
jE2FeiO3y76WIzpqnPCZRfEugPpi0i1zbQlBZTHT4RERLaig611rpFPUFRFkWPj6no451ZojO3YV
usy5sn+CZn9vd/o1Hv/7dqgSl1YdtN75WbLmF8ThuzFDRlakCOOhp2sObL4hf8TsTvOqegb/kd9T
FbFzm+ynRhBckh77LNtKs/ELj7enSjchFOG90aNxi9FuWbQbU1sgl+FkwPEAVrDQnqowucmVYjOL
6S3Q+kdyO36Oev6RsB1ETvuLgtd3enAJ/JKMrQV5VRYGMtD0sYvnfdNkXikkuO8YtVotQw/NZxht
QWwWFSUtcHgBxgSy1CfBVdKopAeCBKHKD1eZEXV+NzSQvMqBNGNjPcXdS5Misk+JrfG0WFuOtzBk
Obp6CiSxOUWKUaFGXEXpmMD8sl7nsaev54SvQ50eKQ78wggIyyvvCM3zS+F8yFQLK9VKfI5tMHDn
dtsk2YNciQczMund6Hw0OycgtqrHldLhHmLmyRs49x5W9E2jM0Do4O5j3KCnYdw7NK5XpiquG0Iu
mtBxOeltbeRFHfnVc9Q2W40EzJU1lss8eOlV5RVWlx/rKCkVc3QVY8TRpHiDUbQXDVrHub/vZNN+
wGTkthzG99LIribpo8AvBXX/Z1KHz/QHnxePl3buXwfR/DIrDBk12gsyJzlIehk8dBsTKFaNVd2T
QKPm5UMPdb+ux/VIYWsZ+TYtFXnVgMzgRHCTQDiZ6enriNtRsMF7bKZD13cpbT0VBbp4NHUV50X7
WhgVslbNN/HUojrK3yxLY3NLflhxk22+t3FTznjV2YvZ6xd/zRjxTBtmfbK131Lm+M5Z6W7xEOzQ
YOmP+RGi2g9kKHtrN19wLDxjw2efGHpK9GhIhxf5Np6T36A3ANxTc8Hk++zTLDaJX55mUGUH04au
2JpPw75fJ7jlFjfjy+JlXXxG19MaIeu4QrB74WHOJIVB/PrvDZ1Zsxwjxqy+35SkjOJ/uat3xf6y
0fAZg0d7eY1fnmgSQVlpRZcSbl7QBkGgigmAIdbx0F0YAufucGK4aFey1sohvBQjsnem3D3KwDkc
7Kh27eqCQeEZb1X7xHsx7kQ7TKNSQJU4NKjDqudRvfDzz/gj6/aJ2yKqOawjHPyCdR8AepM/5Vu8
6sS7ts73dN48y5tdBXO41fgkx6sSo8dwPd8WV8Q5XXEKuuCHeM6z9TREOMfNJ0uJiyK+IvCR2Pgm
YC5Z99E23djWinihCzP2zAQ6jRI2MY7IDNXAp/aVLnX52eyED8tw+gW6N7vYO5EHol2w3z0zNk5T
hadkDHopsottnB+qQ4UvQn/16x+f42QhKMaoFHPFC6O493Kv5Li6il7ExvFDF3yBBgOMogsv7cz4
+7+UYbWO6Asz/vpIX0UU+LhUrqL494VHWXw2/+KEaZ2sAvivTpLU4r8ZLgZL1STWGJg+CifGHa7D
FwR0Jq6e0qI8RKXzeuGm557pZGXQ+jjH028x7/U0AAVX+IR5rqB47bHDXFu/i7t4c3F0nxsIJ4uE
quZsEhYDQb6b9s1xZm4ReLkPr1q8weD94Gkqb/H0uBAUcG5dtU4WjEAetXJWmdTjJrzXvXAvNv1z
6HKuveCsfe6BTlYNOwrycWrxtS1yyG3px9DWOJ7stPLp+89jLhf625g48WSF6hn3aifjiA1KsJtN
O/Bys3xqJ3xMmUV9jSLUnJ7Qu8ZeKyE5c+qbfpoJT0Q+g1dEymwQ9N7Kwsa9IsBmJ2jf4Zgi5iaA
rCCnDoLuulDQN9VGDxpC/1Ie/QZHzk7q6F2Y2zwcaIc4XlURHOSQIx2Ox1AefLvptmUnvYYq7CQ7
Qe2LghJRssTA7fP0N+3N5wo5tWsKPGoGRIVNtVYiGaqGCfau6VdGmsMLGgoY49VblDIsCrzHSnNX
aSQGlhp0lOxtauQL0/dPtupfXuZpOkWiFsEYmdDjtLTaTtn0Emjps5U2lJNl9xzYpdjLKsl7TeaM
N/KIG4WqApnUFb2IkmkISRsRsRqh3WvoUQiQpHU+ssIUzeKppDm3Gr6qY8o5CF0NtSIISNl7wMG/
+kBsUwUcfo4OhV6rftWnJlFy6lWwcKEH2ZMajEl7x6YIwvK6H/KrrDZ+JJk+HShIgcnt8opqC29L
mNgJXH6OfP1+GNOfcqduNHO4dPpZJsdf3tJpYnWs010NRin9swVFLv64KyIJ9tjbrRfuu/f9yP4T
Ffy325wcGXsVTdc0D+m2nevrLhhjsPEMa1apj7xGgOTh9ogrwQAgRufMIYsxxFsSjalf2uW+dYof
SWnsS4PKI81lPD2ylNi9Blo/NrkwdecfcTngcZXfGrrxs26hE4SV9lPTx106A4KW45Vq6g78oxJj
DlTrsYQLzVh+pE51CGAvWFN8lMv0lzQ16zHops1soeLSNTwyRw++8FOFPYSsJlfQhzwT/n43aU+G
wHshr2ELBQp8te/flbKsj397VyebXKSQ1BjPTrqNdvm1tp63UKFIo1Dc0E3Zpy/FURhnljNz+fuX
Y6IKciLKsWe1achoRNIVKiZNZr16xp4Hq7eB4owkEjh6thQ9QOiCrApzZJbWmAIVgPWYF1Epl5CQ
ec+FS2/QAykK8ciTXxR1wCdL7e+zBplz7jgaGglal0MUEz5SIouj826rrF1wl10s1Z7hUtM5lWD0
JKhooCUaveKaseonqDI6HXpEMOO5PGVrWA97GXnAONWHmsaoVMYvFs0wJ9UPEFyQcih+j4wjgmks
SQGMKZguJdXW9x/oTPnzf+EaVhQXnTCLrTJj+Tn+msEocv3ern5AjF9/f48zG/X/52ZU2FAhsdta
yq0qH3LzXq9e/unS5nLLL589i8ywdVI+e2U7+0Y14KjhRZooF365cm5YnZwxQMhM+GQL0O9P+FHR
al1na/tWwXnEt2l8bZp3c9O4l7N9lTPbpnly0JDgoeqmGpVbqGyqiqPnZGnAcJhamZOBpKvzDBPc
scY5t+27Bxlj1u9f5blHXRbVL68Sja7dmLKRbBX4yVLqFtHNUBAan14oEM5d/+TA0QNyQE9j1YRR
OMi962SK2xrGKqZX8P0TKMtX+dtic3LkaEPdjvWKwbzonl1lY7rK1oakjZLzEUt1r05dZ3dpyTlX
8BiLGf2XF6ZCzUQEHJdb9MQYVcR+2ROWaUbRNpHmK8ioa4FNolIZV3M3IgrhkOBUP79/1DNTyjjZ
grIykum/iHQr6Rh+6r8MaJhwvf7t4idrdosrQt+ENTV9IO8doFudwqfJlfvvL6+eqRb+rOFfXlwA
kzy3loQD9GUolxkDbVO8KBmMoqxvnsCTfLuGPaN1rzjFZzjno5BpVAsoVzmA0d2QA3uXhrKf6lDT
pRyed5cSOFtf2ODPbVryyVRoQtlO5WXW25ULDIDXAlX1iMK5I3UsdLO74knTVt+/jTNfUj6ZFhXO
JNhkMmbVpl1pMPhBCjjMRhcuf26UyidzAkVuUY0hi68jYxsXdlu4sddlK449DtSYbykP9Wz50NiB
2/B/yBzpNkWsd+H2Z2akcbI+95OuK0FOESCVeLPKgWdPzf77F3cm88FYbvllFIUGJliNvuRkJMc8
elSkx3k4lvNnIR2F5UvqhR3m3As0ThZkYBvkxTqzwX7S/WbX+ZIHXh7v1E2+kdbOr++f5sw+/Oes
+eVpUIUlsVSq2dZp/Sl6wDj/0CFDKxiBcXKpij33NU7GmmzmGpQOwLquum3kH3r7b+iWcTLGFI2G
S9Tz4/us+VWpBVV+pcDkqS9Uw2fmyJ+q6MvLCbOaBNi0YesorGOhOQ+zXu3bmAnz/cs/9431k+VU
beuAcx7FMMXbyv6cnqK15Ka78Tn4ia70wrJ65u3rJ8vqILcqclhC1uXsoQC5UuePf/z5J4ffylT1
xm6ZCrqvbYQ7PIWow+JjvbMPqGuSf31LJ5M5sIKgStRlX9iEW/yYHgzIUrvWUzxCPX9DH//+cc69
p+XvX752UVq03RKYQ1K2qWZ0c2F34QucO87pJ3MZ0UWZyzOXJsznFeU4LSBXj9fK/egOa3XVuMG9
ZXrDz/zCwD2Hx+vqf5+FvmcpukkBxvmAQiz2E7hs5GJ/su5X810aedH76JFRt7kUuXTu5Z1McT2w
zRZmQLGd9d+V8apcCmI7++pO5rgajrWqGRYXztzmKHuDL2hpXZm76Fm6UtzpOD6lRDCq998PgjNT
Xjs5XAEGGeA9EnIAfS+0Be85oKX6txF2mu6tZPgRmwHzJUUoFtGEM6vK//53n9mVTtO9pZ4QEWxG
860h43WAmDaqbE9kxd6YPuSR+II62Kczrt3f3+7MtnGa9h1Eg4PyhO7IZB1oG9b2S5U+zslVrVwq
3s4dhrSTWd/j1pGMKcGxCcKxJYPbhftir0c8XzwKk/Xl2ufM2D2N+u5rO1T1kofJuvw6BHbL1fhC
8uG5iaidzHx9HLFFxg13i+VbiR1Y/tbjrxUJ9VcXmUSlAOtlmAFAn0gFZ6QS04O4uKs7rNeiqPTZ
3dw5zX0DQ9Z/+3Lqf1cGB1eKXBvsfFuJBc6BzrZk6ITJvDPxmaBZql640dkPeLIkGGaYDMVA6Gws
+9mO3G98cfBBAAlcqZs/MIw/XRqP55aJ0wjwxoiXUAJupr4NHmR9AD+KLg8XfZa5/veCYTd+uPnH
PfVPBN6XvaIcRBAUBTO5JyPGkLcOfODvv8+ZwXga8I0BOlynZTB2zgM2g1J+4dh6ZmH708X78ouN
WAhNG1mg03T0kNntWngtaX4p4lM5c/0/E+DL9R2YH05eMl1lX2en+aFsVFcQV4cW9xqOpeY2LlY4
6+9f0pma/s8o+HKzPAoC4ZjcTJhiPxC2U7fCi5z4FwTAz+9vcQ4Q+fOgX+6R2SMcyoxDK8yayM9N
DQ0kiO4Iy4oewqrOu1fDcKBvZ3fRPP4gJyW8MATOPd0yNL7cOU4bR00MJGlqqNxiQ+052nSfZA6N
OvvCCzz3tU6WJdsq9aYw6MtpPSQ2i2CHuwkuyPev7szm8Oe0++X3o3wp8qrk4rI03g+5YaMIgNlR
oFQk8E0Y5oVO3LmHOFlg8hRdczSRg5eJx6z2uwx14GUE+cxE/NMh+/IUDl7UNfZDtLevDFyd0RHs
aSlg5ERr27nCMrALVo0vtt+/s3OrpXxy8MDqFNqtSqNvuEMZ6hebaFMdptvRrXd/6r3j9/c581Sn
EdNdaFqhrIOLW4SOOqWXiUsnQPXM5ziNl3b0vuCkwaXVcPBTUXqFYxHPjH3jtBDy+hJH9DmJ70Zt
eC0TKHRF4hyEpfpTixrStOrb3kQrPnWHnBbYom7DRRpnUX0VArA2E4w1o3yUiuCpx9PzwkQ49z5O
Sph5sh3DMkEfB8xDk9lvxOD925teXtOX8VPaimMpMgDIPEUb+GGHGk3j95c+86pxX/vvtUXUh4Y9
khaj4zNVqMWVUJoHw1BvtRJ7qXqEgNewvWOynaOcTp9Ft9DCVa8gpKgsJU+QM6VJuMT0GC9rFj58
ZNl9mCbs1CwMLGKKMDjCVvZXEuovjRYlF97231cGYnr/+7sLOTZRglbltmwduoQ4dIcpSvlK3IRp
4AucIr5/QX8fiqqj/vc+iFRkaRgxNqlpTMGpUtdGfKG00pbV5f/BXvU0ZFQvo5DAEYAzU76jlYl/
qnXAacoTanqNfOHO0SwUpOoK/nJJHE46PCTJYyBew+FmklpXRmaN4nyrzbWfNuNKmhPE2faq64Nt
pN5F4WcDBayUqnWPK7hK5AXuvFzQuDR2/j7i1VPmlGXphiqHDg14HfVDtFLk26iqfUaSCzN3MzWj
q2c43uT0yfCbturYm/T3BNeKHBOLg0KjJkzx9xW81mKTp3c4BuiCwI62f/n+6505zKmn3KtID2e0
1hW4zoZd18024w65I/qnldgM6xDV1qrc4EB4Ker97xuuekohckZjYBJN5VZBKG+8YQ2/NcLPTPT+
vz3QKXVIH1IY5oFZoo1A1EjY0hUs7yuzSVEhVz/rMvid5dJ1ZSrbQu0eFFnxRhu7rCqDQNliFKGv
ezH//v7HnHnYU2pRZaljn8dFuR0xVzY6tAQ9JtRxvnHM4MIcOTPNreXvX5a+KIgkzLwaHrf4pUYP
QPikk93XtJzHrr9wyDgzxU+ZRX0r4z+dBCwl/btS7Crpxei979/QuUsvf//y8/WeJKkIZ81tP+NO
XoDJmTYOFsGFX/73Ul21ThZvR544vs6E3+k+djpbx9P8P0jWpcG2LHJ/WaCsk0UWg7lILpMaSHfb
eeFW+JKL2GCvQVC7XDOfe4iTFZZDXNLNyxT98xCHdmvwEMk+ufQQy4/920OcnO3KDFlMN5fZtlkv
/TRM57Kr4JE35eJO9mKE+/jl+4997kFO8KXJEl1fq3O5tScIFYaw7uaoejKG7GlU0hesOtZiLvd6
kz19f78zy+8pV6QnOaSsB5nuHartDO3sosP6/tJnZrZ5gibj81jbvc24jcv4Sg2NN4Li0aE0V5qF
Kub7e5yZG+bJ1B4VucimXpTbSErXWdPf2ZV+r8jthd3p3CMsf/8y9fqcDB9USiU/m6We17TCmfUB
KoonFdKl5tC5ZziZ36LUkrCNRrKdg1tHwdD23hEXqEB/ANa/jFvzZHJjyDpmkN8Xsa7we725rhRj
nTbR3pZ7vyyGgyRHa528NoFmUa9xNSY3r0cGZqrNhLUylj04oLzaqOWvI4IXhsDYBB1+bIa1ptxE
M5AEz1oNJOmo9T0SnSXIBgcwa06exZDXK1A5EmuTgGhPE+ODwe+jaWPhrdq02ZWFgRpmKTdJiAA0
aXu6mwEWalDmvx8d5z7fydLTI8eBJ4xUWZrTmxrNBQ7u7W0ey1stkHP3+5ucgRpU82TtMYnbMFLI
enRNOg/j+ycCddUfxYF/X5d2e7yG9zuUF57pTHdf/UM0/DImc6S9TdagMllALJm49JxD2wrNl6tv
Gh+P/ihdgd9fuN25wXmyHoVjZFhty9FeaALDOs2zG1K8cIn7/uUt4/Av4/OUPFDNc94JpSxBVb0m
wsPEnC5c+Ux7XT3lBsx9bRQodRZe7LJk45V44FWFezz/a3/wY09yPzADldf5hglu3c6J9/0znftC
xv84O6/tuJF0zb7KWXWPPvBm1qm+AJA+k96IusGiRAreezz9bLB7ZlRoJnNW3VWJUibhAhF/fP/e
i0FJkDvRG8WPb44e6CZbyf2D6dbu6M7NyjbqIJFS1IVX05kXxjJFIJp+BH2PhGyU3hoiqFIaA9BG
Reatrh71BLv9hbHkzJ2w3MPuRyUhB0oBIkRmgN09wYWX0K719Uk7dxjzDfLbXW1YcWAIOocxVRFg
UvOpFojri9aB/qp3gcSB6A9YBUnrXXhznLvzlL9+IYyQDiAdk+yKdlyQMUdTK+/+3rEsBoQeDbxv
RZypaDccAcBt+7W6Tvbt36vNyNpiMhLU7DPH4bw+uI5f5zkb9czJVr7DenLFA+/wS+tW6WO/5rPn
c/H4MzfPUi3tc6SjwJB7baTSaIRYtloJxIdYHWjH/VYzqLKawMeRU1HP6bZMvJ7GySb5iQILFm1l
7TpAgRMMRfgNNdxIiKsaaWXFHwEYeCnEwPgFPduqGGQCgga9biSKfjSmsPYH/0kyLIGwbCmCzmLD
rYFy3EpR4DRJVbpJL/zSevMVcJo9taK4kzM5chN/vFJ64FxVSvv+pFVsXkCzsNMqeBAG5Y6CxTP1
oHu4Dic1xuFW1ke59l/8vLg3reigaAk6Wkm7oeMM2xOJMDuNMACO5jOo0n0hTRAkb9TAna6UiXpR
p44/IqVeqdm06aC+0dcMYbXluhc09RrtRg/gZEp5dJi0HM9jdwOPABGJ5e1ZZ226gp5xJdjm/keb
NU73pHPIw3ImjUeLhoE4Cd9xMPzMq8o2MQhJhoLHbuAAhoA8diXcgf1Bt4FtogiPuU6CUiCbDSMo
EdM9zO73HgJoKynvah/eiON4mIHEHlHMlkwBDYXpT6hn92YjnaKhuM6BXYltvFPR/9IqWn5rGjoJ
G/0pkooDw80VW0USRTLzsQu9eKbqupLhH/TA20sBeBrdR2STTOtuaFeYNRrgNZcS+x9120/uyWUM
QoKzUXeCkGz7Bsq2552aqGlQGpibIJm2ZWrtwRMda2xbnXAdS8K3ykjuv36yz3y3Ys3D12/DlMoe
IzVdfd45bygClO+EEQdHXM/7Cf2P8lLx8kzJQbGWc2cxyKxU9cij/rS+tVfzTrm18ulQcAuSV7Er
uiR4fTrYvj6uM1UkxVq8soAe05upmAmYcGNXk0dDPuL2tGobEq+UETaWkTowoUBrrAlZ2KpsQg7J
0LcdGiQKVXDArOCS/bUloL+hfFD79LarZdQVCd3y2ipsivtImEt50z6ZkpsOA1PLKaSd9+tD+Cim
/edtoViLuXqSWhrWQSXbCkjiVFm+y2ZtX57LJ8gkbt2qJ7OIHtDYYw4TSydXVJSEPavExFyFQTjT
zrYz/65WvglKfbAwMdIrffKg3CWSClCkVQ5eRJMvHmzRhwE91JtJSS08OPEzCptN4AG5lcQACIOY
7X2Jea6q3E4+YLugGR1DZfBMIrIOg+nR7dxv1A4rolnnlGA07zrusrXupy/lYJwmlAkx/Ayshldt
1L/VEmQaT1W/4bB5T/P8V6mNu7gR3CBlZhOQOakKKKLmeNcjIZRmnjwofmbfimzaYx2UTtjLdojI
0R4DC4opmIwQHJYsmnxE+m4l8Q3x58MkiQAXuiu9V+9qL91kcyNtq5kPTTK8w+I4BFYM+CblD0sc
6pF+NRM7eCGprgU3mlGxtfOA+cHX13S++z67pIuV0Vj4wlDHEwGF2oQqReuE0um3fu89Ykk4mIN8
aaHw+WRAWRawGbA9jOfschZt4Gbx5Cj6hSfr3CEsphl5AK6h6wzg0PLtAOFdcBtD4EUa0jSeXzhN
6rlffzHhANrgBSK2tW2jIyaxbkX1NGiUWWqL2DT4+rGEVIQdVkjvJh1iN60vIpq4KA72TbaTJ2oL
xsoXCHUDKgR9b4CSaoxknTPByB/V7jFRcmDm2jbtBkhP4SZS960CvCM01+H0FFC2LWljnlCiz2u+
WAmdOt8NfQFyDzBfUmzA4bildWm7cB4FP7svFhOgoc9jfeypLBQ+v1gfZCesqqdORaWjWrCfJjBD
WvW3qoeKtZgCDa1aj/rYkBw1ecY1aAj6VZbdhLVHm/33r2/0z+fWirl4rUChgasTZtnW64MrLDNr
oU2vEY9dWJF8vg5Wls3dSY68Y/ThBTGiOyMu0kHcjphRhqzafX0A575h8f6AiZckckG2u+8SwwaE
CDBVeQ/laTe3vn39HWceJXMxwOM5UET0rMT79MhJK9FRqh/w5CP9hzZuvv6KMw/ScjNCajy5LOcw
bWBCqDdzyE46HPmvP/zMFr6y3EcA7aXVZsxi1zAxTuSW4tuWBfDM7x6iXsgdHRuTm+ksfCY1ETdy
4Tl5OV349nO32GIgUkSYfZjE2J2O17JfPE5tcBXRavv1sZ27/osRiCC1pZY1mUjmEessaegMBCRg
me+eJLx9/RXn5l7m4qkXWk1oPFoAt8p1Ke7Ep3hvrUrJ7X6Fb+oxvbcevv6ec/fA4nnXDNAOokFc
QKq/Fc2rEl0YR85cgOWmS6ioRRspDYOW+sRaPcBDrhrthfN/5pde7qI0qYe+FIM0plzlmT64B9A6
F95gZwopynL7BHZmpacT5502L2CnSk2tqUp/lCL4ElAr10EVdyCbe1eIaRCw0ls5oe9OBLMyGLR+
FlZ0b/jSbe+1+2oaD8iQAd3E3XOSJBeTy/Nd/MkbYbn9IoDWzQqRnVzmHk1o+1tpi43YoSeZt6Gb
0ux/KTz+eaFCMebL+9sKwCyU0NQszka0mzcz4k2/FjYEfy88psaZA5kv8G8f39eEcyePbXrVG2qa
IIKbgl1AVRfprlKbp6GBIPn1fX7umxYDQquz9ixHmdGoB/evRLOcN9AAFleuafZXaLcuvH3OhA6V
ZRO3PmCsUAWBU9YCu62V7+XQXvtW/KtIxUPn++Dwoh9+GGF7rddtHlyhknmok/RRL8WnphJvmsoH
4YPr/OsjP5NXUIzFSJKNXt8LFnVh/5d/VR1peuxXDCSuQJu5uMpcGg9WQPSKp+kpPNIu8ho+TCsC
Y38zr0ei4a9X2RNKSikmb4KJKoMhvIhGdOEleWYgXu7nSIOEAd4QeVhRy9vZMBz0XHwy5ORBT+QL
96j60fTxyeO23NqpPEVskoxN2wwdXxV4azkenypVvq17ykAsoUBuA+0RScdKsXSLdA+PR6N3GzHp
xd2Elcf2dNFnY2Du9oEscZw0eohbYwKa131Pldaiq7i6CfoGSUjuyJN2IzTGNZMugH9qVjmS7r+b
svLUVvoGFcy30NLuJqO8K/XohzD0qH1aXMCt7z+29MesZHN6FIfsl0nn6rqBF9wCXILeqe6sIIo3
NLY/xkJH7CeyXtHE75pCgDpHj77R4KVWe9jk1r1P46aq4LsTEu2ujLrc1RLLlc3QdIEEXluSJNsC
O14OB3IlSHPQo3xWAQevdCs1112c7AB3gYtC37oBiw9/slPx+5nDs5l7RESZMtgizEq3bcjE1+VA
hWFMv3X4xT0/2Fss/owouBdk8E0+Nje9fxmm5hQKA1r36S3ry8egZMtGRklkJN5rMLJtmJI8FZJc
JKge7gZ/bN26q9GdtjRbY7zRIlJ8USq1rpnO7Y5tfiso+cNYFyuLtvfWYCQ1pZXY+DRsiNed0Fer
LmNtWYUZimF5n5oGHOGeQoA6PBgpNmaodS9DL0mITvvKGTXzrvWQRPljMp9xWuiLkIbsND/0IRFt
sYJ5bCiQB6aVlKG8qCfW2B2KtMm4zSxTwfeRw4w1sQuM4XXYNzeB1Z/0ZLqdd3MiTX+OvAQduoRF
bKQmAuKy16q7qGl/aLpyq2bNL6FkX6mW2u90K7I896SbWvBW8ijLG4XWhHVRhmss5KB4xe6EmvfU
SJVg1zT1z3QDR6xmgnXrPzYqoKbKyF61KlyD6L1pM/1WHZGS66PiBv4w2VkmXkVZty0kpJpRCw6/
bEjpCUiEAVsJ8nBNBw8NZrS25r6+zXJkd6ww7tqwpATYx6DopTvLMzQnSMxNEWVYwvKfsH94lGAY
ZikVp6AsIpe4pMILIjpoWvmmheZrYiDBKKr6XaPtaB33BcWiNoD0So0C3ACKE0jXTm4AIq4if982
zV6JIFgXHluaYflN6mCAD+YvNAZXQhnTQNMHd5WUXRm9ZNgG+KxC126YZNwlPP+OiFoEkFq+70x9
06dZAT8PKcAs7xPgWLmB2iQ4LrHIWbOBAs0dZq6DIvb7MSEz10e6a0HFdys/+4ZOI3WUNvyW1QEh
lNrIQDhUbl9le3YFdriojpYZblpp2NSJDjoz7p1Kmk65V9+HnTrH9GBlTs0mQoubWRPZPLV5S+rs
vvTr1g4D7WEayu1kDb09qfEDhnJwD1PyLFT5i+YNT20bEzytANMP1G3F0rzLuCULH57KkDJ2hnTQ
tiRsq2o7BdOL0ZnzHUmkW85ugth4H0Dp2qVkbBQJato8okh+4gwtvs1EmN4rpZ+2E7sZUeG/gX68
GvEEO1k/XMU9+8ilNRtVJzCU/b0+NYdQo3KFWTJ0qkq+UzuAlL1ZwOqgDB5WA7CxFmdtIVX1SjCn
4xAoLkPeQfXbXV5kj+PIZrWMWhxgLDqB4rrzspeuYF2mBG+KChFeUqJfWcN/eFq/twzglTIGTj93
Zb2/0evmpUGwSCwfH73cXLUi2joZo3qUJCTkanaAGuQIBrxGD2GtSwXwyS+nU9QQRUXyZBcBTHf4
pKsCl649tsRujPxXY02e26YIhmQLJzrkYOzs0SyUqKYnuI+SjRZNt+EZP1uth8e1xMwqB0pDbzQX
sfT8WfHzJNeI8+AhA5LDft0myMsqeXRidQB/3SabMJq7YA3OUi1kx2JCu6eNLrUQzHzBqhNTuzE7
F3oJPAr1qNXxjdGn75pcv/KmIQDXqkdP148pMggrD/diLb1jANuJxQhMAktcJVC0E7oHf8AxV4XW
LmnH10CnRMoLcD1a06mMAliTQC/iuog3qYQ1R6rmZKOe/9CoAAWVB9US1bYfI3Jm4IB4S9gTLaJY
/JTk6h527rb1lX0YB73bmi0vC9wnmbqmTguPOC1WwQQCUQIfbQ9UYWvu/ArVcNfFdock3R2y7EVU
xEMxS8yxyflOr2Xf4jEOeNqrU4OB78Lq4NyqbJnAyHJ4flVFuMrq9coWUIbaPaROt+vYOcB24eoM
ao6awwoYeus4lerWE5vbXoFe8/V07ty6egm9iErMh6XC5B+RrdM8kALctOv4pthfzhedAREpS8KC
1YgUNRpWb5C34SwpW3M3T/xVYEdfH4V5ZgmzjGokaVpYlSTH21zJXyDIJE6dMU1I9eOgsetZq1Qk
RmO8N2dOZZw3t5POXhBYcTcWlWZVYc02VNS8uvESK1BcBb88aKN/L4CBkMXqPpPK18LrHcTFqh2X
zG/HPL4agTz7oNhUiOi22SG086H1DsU3U+jX46Tvs6oEiqoFJykLj2la3YkROOixYJhTtZWYe7uw
irBaqvyaAi6A7JjUkHhrxdwiyl0XmoFLxWD3k+INKWDxaI3SzThaz3UoHv3U306IoxMd36qnFCcj
yfcVRZ3EG1zMlS/kbmyWtE9V3u6LTFsrJk6OpsrXsZzr9pj0B0DmxmrU+hM7hw+ZIN905qyHUl5H
tfyuFfmtiAi90N/S5CJfYS5qfDb7XaycUjNtUtwu2bb5NjrKes7GN4ZNJmiTrscfl9hXZ5b0y1hJ
EbLFKs/ljsqboav3cXthPXameroMkKgg1AtVpBLUMkrL/q3COIaTkh14NsxYCPkX7ugzPQSKvljl
ILmKVavlPCGxGX4iul9HrrmrgK85wi1Tym15YdFzbrtsGSMZaskTrJEIjrzh3V9Ozr8KABQqAqd7
nX7RGmHH8P4ulVvOjXrLcEmrRSgHa4Yc/bY5qqtpq+7ka+FWc+J1u5UunMAzpYZljoS3ZJhTz863
ZaTto/wlaTC/8NaC9IBDAIzAmvLEhXH8zN22jJFYoZBAReK7VD6ya1vHKy6sts8t/5fBEfieMp4O
n9W2wlZ4EgEhG5LE9v30WA9ogERqHBU2T2v+U/SUP8ZwsoOoua7T8rajSYx3ltVufJWNq7rTL701
zh3xotKCcN0oLJX6B1iUq/x1OEpkX+uf097YiG60yk6X2vbPvTuW6ARBzXnzS0T0Wc18r2TMqLl3
UmUt2ECrxqPAjj2AXeWGqMsLJOz11y+UM5WAJUohKydyz5oUb1lMnazM2Hj+gJFRdKRQuFAIkM7d
oYtCismkaypDtsNlkBDsBu+jxm7XXD1XFnY4lNZ0+rpEzKkldetxq12ihZy7douRJVLZgsRBT1pI
Z2OK3h3TePj6rElnPnqZLlAshSmNRmNi4/arkuiYdvT3sSNfG/Aoh9PlFvUz9bclbKFS2m6aUIVt
EY+7ei48tl4fbbq6efKqmCZp5dL86EzheQlcoPva9/QCaJ7g38G+OxQt8Hrf/Pk3T9h8//1WsUTN
mpQIVmjhIgTKWuvV2xRrbye+gWbzZXprkxVw6gtF9HNXZ1F99XQ10ayIC48R8K4W2EyfLjF8z330
/Oe/HUcZBm2a45rc6sLKx/OjKZf67M9dgMV8AZGL2VsKnyxqh2J8m2DpFLnvXjj/87P2yWxkyVbQ
lYDFVevT3rj39ombb8KNtlHXsh3sL71fz52axWM+xQo6poA7aFTJ+RTKLxWVwIVx+MwwpS4eZVVv
RCFTmOb0NClN45NUpytkdDJh0K9P0JlffolQmCY09ZonwowcyaJIo3gjo5r4+rPPLT2WCAVwbv/u
X5xpv8D910TM+jX5gVWwHy6NdmfunyVMwbfKqO8V6ueeequ1b1IOe/JS38qZ078kJ9RxzOIT6vh2
MtiSLNuVVN9I5WzV/bvbnktyAprBgCUNcDqP6sE2W8en2KkVB+XnCmXF+usrcWY0XUIT+pS926Eg
ElApb7H63IJKl7JNh8PVSC/0qn5QRj950pbwBGmIzCaP43z7FBx5ZQNFnd8RikvcKLJFye4cBDWs
V2xTtDPn4lzz3OWflyG/DUyU/QpZIPi6jQwRbXquHQV12gxqiEx+0g/BGO2KQL81uukENO+xNjQU
ZEmn2pnuOUFcUQubbr8+y2fe9x/xsd9+FdkKw0KMaNYTOwxkVnNFD0Buh7Wya3mRSWZJ5n2c7jQj
6i5c13P352J46L0CZmI8QDaoJVqqcIHQmXgYM2U9jP2FIfTMCLGkJ3T424NJ4qhGrzgqsrIJtenC
tPrMtVviE5qoo6lizvGVEvWf6efgIRQNf319NT4e0k9uyCVEYeiQWfgZSUgZPVHJfk8kD/dxml37
CN/kstyS+bDF6phn2FlpWhmJa7L1EOuWnXvNZPul4JLmc+LipJsG4ulpT9/HVRRMxG5xZzIiS0N6
MJBRa7NPXfY3JMPQKaf7IOm2nYDppwcJWdQbwzPc2FIvXJGPR+qzI5tvh99uNBpvAO343FNqEDtJ
W57MCItXrN3EYf5sztJopKRsCQ6/JGFSnVFJURhKt0VgbHV09yPdxE45N3VbkbAygXD34uRStNjk
YmquSqOP3EbEYdkl/TpKK6c2q12TYPbpiiaguas+qvn0SEbusUzlb7kM8/jra3buhpj//LcDk+NC
aZOaGXPDpkrsqSssHkavXeK7nHlc5PkW/+3jJVHXVYWq47ZZ9yvZQSsLqCZy/dMcQY8+sBeCeyk1
eu65WcxrMpg7qNIT3h3VXrXedHD7f+8kLUY82Q/7qMbMvS2Fp1j7UeH49i7lRM+docVcRs6brhBz
olbp5K2zilJqIf4wimLfkbL+e7/+YsySe7XyJwwjWw9hTJdHa3NqHBRk668//mPw+OTh+FiN/XaR
AUNqpoY5b5s1JoXIYHzBzrpScVh5QjYLNmnhC+P+e9zJd2LmXTV6vOpizYka/+gnDSE2aRPFFUZV
8ro9gQZXt0J3qAyTJ4rIuYzdBXD3dkDyjcjLFSbdnXrLADlurb4+hnMP+BK4Kw2CF/YpTW+eyTxb
G/rHtqVuIwr5uikqthKM11RvX6fWP+aq4aRa9oju9cpQmm1plD/LSnNEXXUDJfsVi2xEdRPS+z58
6PweWXJ9o/aEXiWmYGI9EVhnZ5fKYos3g9aMVaHne6P6NTUijivr/etDOvNkL9nkbSzAvPJJeobE
x4gI4++8GO85M7v5KK38dsX1UjUhKZAX6KufwXgcS+Ugs4MF88ruDOHCoHvuABZjbimaoSLRSItm
rLO2koSSRZeY51vZkF+oaH3wjz67defv/u1AgNrRBBoBig925m0mu9a37M1PberX6q/K3yQ3WGfc
6Znt89f4OPOx9RSIypb3cYo79KoEF7dC+k4pL7hUw5hHq89+pcWQGXmS6gejFnPYkuDW2J7pDlfU
TVC3otskhvFmtmO5LUqq7cVQYMqSu/LU1UWZUmyXgmvLDC5cgXOXeTGg1kbqR+HcSThiahr8wcmj
cRVRGhsntnAvMuzmceizI14Mr9aUCs3YkJRP27FZpyHIulazh6F4EQw2SaPMVvXyZjSbys7xaF14
852ZO34soX679MaYN5HQEVGTrOlx1HLYJvJr4LfffKHK3C4nie5rrx1s/q+fx3M12o9y3G9fKFeK
aPidRwGMbfFdsQ5vx94WCxs/yhPesCvlEqnxzGVbsnJSNudz5PbzFpi6bsS3Jn9KS1qQor3VP3x9
MGeezSUnx5PkuhsGdtlMtbNnoVfqvxpYTr/+9HOnasnKKcHnB2qY0lLD7hZU9pVwZ6wGlmjpOnOk
l6+/5cybV1yML5U2ocFWubsLOP1CByW+fSrhUqelf+HFe+4bFqNLNJmNhQSCSJtgoWENN5XQvwUh
7xW5JDvx9WGcuxSLh7SlozpV5LlunIuuph6SZOOb3oUR4NyHLx5NyfQGNKpsMxLosKOoINAgbeR8
uLSEnQe1Tx59cTH7yfMhKNWEa6Ddk+BYiYNdOp7bOSRHyt1wCm4T5xL089yhLGZBuTR5pdkkkAVC
C5ogXjQkeFp6qSjy+S6WvOzEqnzaBVFPAmVh41PuzTVLLV4kXkfXC+CSvoCNVdUXztvnp01etmPp
IUiaoODxY4608pBTj/109/Xt9Pk9Ky87rwbwU4NvcBzFdPBR8iEqdKR4kxjZhRfc59dBXvZFWZ0X
GiLwpK1CP7C3lfrHzHz6+nf/2O76z9tJtubv/G2ITdpBm0bAZ1u1IuDbqc40BNu+J9NnGbs+LxNb
ox0qrTNXHr39UF2nh9BCc6PtpVzNVyYOYq/oXXHwVDaFSoSEiUKT5KyCFcKNzksizyIkRvQa5pX4
fRKFt65RuMDtadJHtk+EAcNpFJyCjO0iRd4kqg8IXtAOWSzALM8KN9bEY12MI95cjfZY3dwYg3Yq
y34Lkmnd9TWSYoNGzEYn66+m7mDFdziWj9bAjUQsyBlAGNjoWXdN6DldX5YuS55LHU7nbqzFQyII
1ZgOhsqIpeCCDA9V+/duq2VHiVRJncBYm2/TmrYzvWpLO4+6yeH71lGD9/vrO+DM3bvsLKklzUJK
K8Km0e+C7qqVNHrqZLuXHr/+/DNvJtmc37m/3WFqWmWmN4NX5lIbhMiV+eJvOt5MZL0eL+0qSB+t
05/cyMvekkbN6F+puA5h26WrWA0OySz7YUbyJJnxoa+Sh7gDDVbHj3pIh1Si652Nthjz0ajsRoke
2EzJE7utrZXZCtcRezk2xUJYsaL4k6k7nuEk8O3WE1IyG7kIQaNcCWhtBRIxPDZcfiNQ74ELHwoJ
SZzUeSuUEC/TYF31RP3YjmhWhqwiKI/2XTlcJXT/hfpwo1nloynS8KeJ6vcKHXDYK8GqDA3agwV6
GLOCPj9jpG3O8307NCmHBOzIqVG9E1ttLVg0k1qm6jAOPWfYfVUNcSq0q9Ees+AmGb1fYi1+8+vy
mv3D66Emv2oJ42M2pPx187HXZZfTdS8JoaNb1omErt03GtHbKrrPPGNb8bccDF5vlUlCbcy/9xqh
SBawO2FobmMl6J1oGK4UmTBXoHT0+nf7pqtwAvUEEsYsPaG9BbYbabdDS/qjyegor83GcAgh4jsb
Wh7ZaE2qsXHYTvshquEmLMZr0/MeaBt/KjzAxn2Zd8cB4actJMKjN1TTTiJ62Mj1Xm6EnT6CBpk6
poWWvDVT2guVwbV8yckafW0WwXGiU6HoK7i38oNcqjQ6jg9BVN1jXfnlje0VMPlV3Zb7XjfCVWRU
0wpZ3rvXRLLbKG3lBAJO1tjL7EhCOpxaDTZY4UkXUUzVstsOjdvFTIj6Isa7mfV0yQ/FVSRN4oWA
xJlh5iNz9NtTRFINToQCMcBvYsTSaOzH7vnrJ/TM62WpdLQMQQwVH/JSbVnke6CHZz/0IXa//vRz
v/hivlJZrR5rETmLqvZ+lQlGZxEw3cdn//fP4X/57/nNvx7v+p//w///zIuxokulWfzvP6+L9+y+
qd7fm9Nr8T/zP/2/f/Wv//Cfp/BnldekFZd/6y//iM//9/e7r83rX/5nlTVhM96279V49163SfPx
Bfym89/8//3hf71/fMrDWLz/+cfPvM0QQd+9+2Ge/fHvH+3e/vxDmnuk/vv3z//3D69eU/7dPYLh
jP/6j3/y/lo3f/4haMo/LEOVdcvUdUtVlDlW07//60fmP+iBYnRXdNmwmFTwoyyvmuDPP/R/iJJI
Z7wpmaosqpLIHLbO2/lH0j8o5vD3MUOJmjGDK/7P7/aXq/T/rtp/ZW16kxMnrf/8g9/kL5NYTZcM
yZJNS9YMfkHxP9o4fFmu9EgChjboZZTbRVG0677W9drW8DuUtpn53i6PFO82norqdsyNYqNmikhl
Wygbx8T6fp0LfcteTWf6hU3bFykQmRJaHZc6E/tA3qFvbq81pGAMkEnn9gP2sVIhthYnk/EDFrv/
VE5R96J6jbWbUsu/Mhu52eWex8BpxUTvkjE+zG0Z69osg3VS1T1zFrhEp1QizVOGxXSiHaR3c1M2
byPWv5AmLA3MklFnWMpN5oVG2xZ7g5zFd5m7O3SQlZe1HbdmvSl9q7+OICWCI1dFwZGsdrgLSKKu
/DCVHWoTmNWHFpN3n6i1qwyejnKoTo4KmvHWzsrOeA7Mvl2ZmdofxiGQCldMSYowna7hZowaurBB
N8hPDc1bFracsqE0H0JdUg+dmLNbUIqC5Ub5UG2ylu4A2w+r0FEDKXiM5KkpXWZWXedMQmoYTkIn
0A+z6xjx6BQJpHWr63Gx82uDVsROHJPSabJsim9VD12a3fjamK5Uv/FSu5eVcqWVE+CmVjTye6KB
w6ao0+6nlET0u8t64mShka36yOtcJc0VJ5uknniFWm2IborXeJ1GDN+Z79SGorjJWDQOugialkXF
v22jIKQ/JfOfsyqpd3wTUX9fmZ6SVlN/hF0rxMipC301xnV/EAtVOwWpWq6CKBM5z77yrKj41K2+
7O0IUbcjWujR7VGWTJzdA6l4dtD3ZSb1bqb46TbpS1+y5Q4xXmCJ1knLevEO5y50lc4fIRPnwpCy
J2tOwr4xYhgjscCWRUQHg8OOsHmFxS3d5LLPZu0wWk4pEfjPknw6BFAQ9nUaZ9+r0it/9QMtK4Ew
jOxIS9OtFflAMnuldnI5Uk5ip/bO1MUhrQU6MwS2q8KbpiRfasgU31RTRQdhkFhOszIw7TodspUc
NhNnIIp3GWLqW0VqYuSLU5HbQi4kG6ERle8JYoFV3kIpyRsx3Lcp9e/EbPpjoKT6vZ+D6Y95lUKS
sQSSQ4Y03lgtEVOVxPaRfMHwRkvx5AzMkFdpMw3XdQxXsfGnaceMwtgWESAsWx9qweH93+zUNkq+
JQql6rEHPqJbSlLYYpP7h7ofrZWexvURYFlxnQWWcagEudZshI3pXjAM/6SpZfUcGGLiMaHLxsPU
6upzqWflm5wNyZ2QWfWuSobpvmYq8SNiE3htRSZ6b4VImhO3HiHuHK643Bj6RsI1dNTFRNqOVp9w
jXtJg5rpjU+tkrJThQlofAolcbz3hCG6DugbCGz64VqVfmBR+i5pXXpThSaVpN43Tl4Q9sOqEFoE
XkOd+N+ELPdyN9VingpiZIYrSJ2WuSxNML/SCXqtYbck+22pNFVArmGHVk98yK1Cp/sMHmp8GNUJ
I7ookPeNfD/aSLKqBau+tajHlEOU7+q6Fl98X2yuQ7mNrxmcgD4I/mSsIysgrBsrBeOdQneTbcSl
Ia/N2Nf3RZxKgFnrBKicqBvHWorDl6Zt4NnkWr8VPdE31wFhXtM2PKF6GrtMfRBUqaxcCPakEFQZ
jMx+tIIRTIhCc001BIVw7ydFIaw7PbFuS1J7t+SZzRexbkMy8wPO3RW5c8AN/gT/phfl/LENURu0
ETIhp2jiqnZkoIOTKyM4LH4OjRrxpEwiLfC5PrTVfSpbwtrrqltRJ3fip2X6IqtpS+3ZKot79m91
nZqoBmwDxEXwUPSh8JoP2ArEGGD1ZCbcxyNR5sKit7FQV7wyX9VWuOu9uLS7OvCeu0xSyI/VSrES
M13e8ZtU77nY/2/2zqM5biRr1//lrgcdMAkgsYUpw6ITSYmSNghZeCDhza+/T3X3fCOWesTQXd3F
1zHRMxEaMYmqROY573lNccrSdDylS/ypZjKJNIZfcrtfnWI/5EZ+wgcIvZpm3Sa5c5Nq2mkbiKdd
86Sk41CZpnxHGyCDetWDNmjxrsmHT2breFEtVoQaufYO3eQHYyzb0NvyHD/d3tjV7KAditn5jVYX
3WHhfH+ozM080Vw/QNbGi83AjteomsS3VeHscktB19/q3NCDujW121Fo657tk96qRnLgVfgQw7Zt
unYfbx4yYWNb53vsgD46ZRcHDpazUekZ2c5UvTpoq4YXWktSp25ZvqqE2DtJN+87Joq354yjw9KZ
EBVFil0B0fS7uFE4gDmStzeZ0mvPcMsDtsdbQSNhHYdi2TVbdyiXJeyX6t0m4htyHCGXZMW1w8ZY
FqhFZVFe25vx1lrLG7OZbxJuggdjJdKWH4yrbV4M17m1HuKxvymbaTmmXgpljvH3al+PY3qYVvdm
1XB+aJFdCDk6u0wOp6Robt3OSU9Gdu4GuapDk4ePtAzYy2uKsOm0PcyR5DTL+D41u+9VOt83Ij9K
Ea/+ZCxrUKL3SCp1bSfdXsjC+FgNqxYWhEb7otJUYCV81H6m1535TjQl/rt1aS7nsVk2UVwMRvU8
ZYNeR0BuxbovzRZRbY8TA+rrRdf3Wcm4nrd7Q0xn15u1cJEZaRbYSC/xRPSqbTxk2qBOmbQQjNiF
Y+tB3y+4riAR1B9X6db53oUaqY7CULUROqsq3065QfRwWS7901rKdic41KPNaMfB1wRqd9Jmqd0R
zCh358ZdfFjhjiFMyIr4bdEZCOCZSpbPiLFUHWhN7N0UTU+JzwZsIq8ih9Ugzc635JJ+8+q5TPxJ
6sb1tDTNu4ID/D7NYzLqlSj7B/S82u2ssrjxbW+1r+x8YHRSe+qaKzy/LuvGvptjJ3uf5431fU17
eRircz5yZ03fuxrZo1+ast9JLMaPjZR9EbpSevfdWacolJG8VZY3Hr0SHy7u2MaIKiTv94Xb1Fd1
O2LNBHywXbN++aEzNw0xceVkTmAaVgZEWVK/KW87mpbmPcVDkr+xJtU9wgrZvljSnpxgqPr5GCde
te+a1HroEzutg8xe0QvNW97em4U9q12nz3kdNv3Q3DTCko8JieNIpmardoN5GfPHZPM8os1bOe8g
9Ne3BgXFJzm7XrIrCis+dV1pvEvbBfGKbk8fMXTT9J3UVfPWzeL2qBVOahOtaab3+ohH0wcgFA7r
RVT2YWy2FXKvktqd2+hbRDJRbDOd6xWuLzoEg1KWdx3loCLZGpN24u7XNXCg62jJ+lS6RbFLW6+4
nkpvfObKym4MZzFv28RBA+aY0nzKphp+dzUPt26Zdhg1DaNzm0hXfCPGWYuDttLS24Z3DAvkRRwH
rWx1YGVzCLHpTwgB7uOblqSHT2pShLCrpNf8wrRgfyirD1MnpzjsulZFWTl7t15tp89zZ3WIsLha
DgmeYqctqVbkEJR3T7EumXv3JsapbVxQxqrti2evRiDrWL/3Gtk9NnWGAZ2u4dWP/cV35Gf9lVo2
Yw3jdkyvcs+aj2Nie4GmmvqaamT8plSLPKarluW6JqD3mJGKeRhIVb+mNnBwB2rK2h9auR3F0M3f
7KqZ3ivlkrZRzbaNCnU27idPLIVvOlACV0ERYI1zH1bI/1ZfDdZyMEVqXTmYshzrFSazlVrlzhCa
E5nCQ91TZPRJiU2x51XKiAh4mQ6tnY2fh6nZQrY0CUp9YZ6k0xQfvDYTaOq66X5iapgEIhfFscww
Aqqys/6B0ztaYzvD3iceTkO96Ve5EjUHPY5ApJz3qFXn+X3dztlxWhLj0KUbiv9qTu9Ftth7rc8o
oGzZ3a1TMh35GFd+a8XvoY1WWE1b+6mitHxa6sELuzzzetzG3Op2wCf5bd+72bvN1raH2ZmKxNeb
ERKUkMOtzsiUfF2nPC5b0e2wBhpAlGznSk9GeMruRLmgpVyKWSOvDUNjWiC1zry24kw0Qe/ZHmnf
65Du22E7O/kh4Hxm46pPSeUyZzCcKX3aem29HhTfmlOjEm50E1aCms1vHMhNkJIu/bXX5XJnWPYQ
XwuaSl+rVvWgja12Vdj9FlrEntwr2p5D021DtGimu3eKdW4JRj5Xzqugpso6MxJWax87EeOHaGzu
4+ZtIEU/9P5/99c/9tMvARyJbl1a0IOkJzzdlNI5//kPGFGTlbXUHKiflWo/IsHyenuXNuvu16u8
BHKk5fLDhQsEICT8DNz9X65i9Va5zQmS/tIuo27rEEP+9Ry/Bef8V5DmBbDzS9Dn/0s4h+/kv8M5
95+6T8n4aX0J5/BX/g3niD9wweVD9wzpQpY5+3D8Dec45h+O4Mt3PIeIU88z+aO/4RzN8P4AdidI
3bCF41gcev+D57Ad/3B0B7+qM6QjPbbQ7yA6L3egg70EP8omPsQG+bSsP9VdP+zAtaDLmJ0EZWFC
NKRhjr6Z6SbpyLn3Cpz4ykqXtEw1a9kiGSHC9EvvqM3wbTDsBwvT3B++gH94p4TFB6f+M1Bw+KwN
D1daqZuGp5NlcTG/iKu+1bweRL5ex7PGCTmTFsyc3F2UVfn5C22sc/h8nHySWe6MIWEICuEJ8Udj
mC/S7T6tRdklu1FXpBaVtrWkkQOZaQir0WvikJBiufqJUogjHTvmBkaSYx+s2siWkzZta7mz23XL
D/3SGOo2zRu7RyxK1ArcsLWf9wPJf6QtYK+rY6/XTBhMTqrvAkvgPH/QiqE2dmsskg7x0GS610a3
OvmOuHjHiSa3ro3IJpl4ve4WcJJj4SgDipZMVvcwm9NM9rSuddVO5B2/rBrIgXzc+nFpg9Z2l+Ka
vhJrOEZ/znLcsm7ddnJFGxy1I93ZsUZn+X2dhSiDWfXZECapOY3HglOmR3OfyTUyOU5UmJd96z6s
vWEM0aZa1/7sdrJrIgv/kWUfu5LG1Rxy1ELo6ZYMN5JarzHY0bp2rq/S3Fqwh1yUmkLu6Eb7XHvl
XO6saRrJPtpaWe9jW2bMbwjeqh/IspzFPfUU1DVcLfSvTt00zm6cpmmN1GSlKkiremHeauC8Rq9Q
2eNVqnexESzm5rq7uqhGipa4EDP3tCKXCKf2e32o8NroVBydQ9d0aEhUo3i4Ci3dx4vnrXt4itxe
El8CB1PxdaRiakQRTjLVINNzOz5IeU5VLFdRzVepPcfNlZENzkevJCVsnybWON5IWYA5dchs86B2
ZD6/BTXpKHCzoqG4cYqYiLpypn5OGLGMR/aqrn3Me2nJ3ZK76VVsr1BPGtVs2hsH1HV40PB8b096
vhobxppYqJ1cYKr6WGwAePgcaE51JVzgslO5alV9b5cxFh7dZM9kqIJ4AYnFmKb4Xobe33d6p8Cy
RmcoXOey83x0iW2/68au/e5uwiiuk4n/OoxFxTCYLtCpoiURaY4seRuW0DKaaqEH1zSay6ay6GW2
0ia9xpLtwS4L6SdWKwPgX9iZlWsd87p0xoBqB0cbBlrgIb1blk+bZW5PDSXx+0nX+8m38zXrfFFk
nQvCt/TVXvatmHlrXLQA3mYb78sudQY/zvSU+rghkgJDVZBSHwGgM0SmbD21o5Bpvxtc8MSFWmuB
X6faIANX2HQWgdTLLb2iV3X1J+hEnnYShUyoDxZnTW+tQunGYy5UFQc6Y7GVerYYHX78NuOi0ttQ
ttxyzHI8NhINpHfamiTQ1wk1hN2h/SMrYYuDucnmGzijeIVi4mVrO2egjA+9TuudMGsXXT3O3TBh
y2zoTXoc3QZYZzVkowUaNFGsM/BAsX3btdMV8wFnMEJ9E/mCR0+iqSiZh0rtezJy67BuxOwNQbdQ
/LrvchcS0HZf6n2+YqdQmZaQ3+t+tSRkABuHyXs3Ndd1vNFFmwGUWqkjyJpOLZNkd6o7UnFCIG2y
HhDFjH0k3dlDc6sXG7aMnR2L+4GMAXy/lMrudMW3jDFzkzwMdWze9+Yi5l3jGjC8i0rIPIQWoVu4
b8wCyaJrNN9qbCIyWIZZPmCEmQvSLqdZo4naZIvFxlJM1525eDIYq2iry+lIOyCao9uN87dhNbPq
SAyjaQReunhfhlEba0yQHDUhC7JwQWixcX0Ci1nK3VpWbe0XE1HIu23IcL6GvvC+ZgJ4a3T2+KDp
GID5OZ40KNwbPQ2KmLFLQO3Oq7cJsSX32UK6A4hhGdfPjYbGJkyaKmuB9cpujLB+arOT2JYV348h
kRaiYQHVkkALnCcknF4Vtblba37ND2uv2I7FV7Nq2u8oVGu+4hLGHgkNsrbujYb4iPVOT5jy0hV0
axtwsnFWO/VkO4dcGxh9y5n2O8xyu0pOMPanN23Sdupg5fkg6VBUWfR+CgJdRr2XTGWwDdN2qO3a
e869vEONriq10lRsuYczqVY98VWUx5JZhHM7SSOdHqdqWfVoI8wvBaPQpsFnBIVOATJ0ljKrNTeF
rRBBEpiBVDAR4rJKZVSBAtShUZSxc2WQXTFCMinrT0mXJtedniJnyKz0c+yp6WOfwu3y47Fa8Fro
8rKwdpqZ0idx53XvPE0iXeq6uA/GNDHaUMDzboNcxqoL3boql9DVx9XzdZ06Zudumbf53sAcY7eK
XOt205rZ90zMciYY04iL8pDGReXLrqe1GRpnPZBSbzp+buf29gkcRc1BOpv89Iox27OrQHvwTzdc
sRcjmYk74jbUEIH4zs6eCVlzC82jMEM1p8AXBbcek6bJBvntOjYRxllSMGRvXJJlmF73IHoqsTHH
E2o1j9LONqyb02rGIaVcQE4pXByJK+U8kfORZVAU1sGuVlB9fVuD0Ru3ZW/hMdXS7+carQ+H4Q2w
3nwCXOqgJ1dxpcJKerO918fewtdym8rukE1xHp8feMuu5zQt22hxybs7lZ6bYfFrpyOQid57avCX
ZsYFyjRWwzuqrprp1autkkz4Ks+rP9aNrrQbjWsDfgs2xPl7y0prOwRQkcvNv1ZN2GtsGiDbrZmz
a7Icp7Vw6A0LZxgqYbygRtinnzDBKlM/13lZ8aHSp+LqX3Ex812qKo/STFczNszKu1vswsifcb1a
k/2/iqrIe8fq0ij3jMaA9oBNXbima4zBL78/5jUtho+vMG2Mi9pV4tuie3hrcG3QrlOrv+ygPGyu
+6bw8mjLrGBe1XhwK1N+4FgiFtJUN2U+3hqiPNVNafMbULRM5yJkTec9KmMVdPri+nHLMPDXte4/
/F4kgbnn9s5z2eEXnZ2YCsfQRF5EBbDPrRp1+74qjCUa5+TvFo/m7L+Mfl8W1X99BCajDcvWuSEu
WUcTGF0m8qyINmrvuynbOt/GYuAGi01qq2blcsy6v40C/rev/D+moKX7733l2268bCv//Bv/bist
qAA2qZSuNE3TARv8n7bSln8I8gU919JN/goDz/+0lZb+h86Vfv5DBxdyw2Q//U0T0Cz7D90y+Iu0
oq4OO/G3iAIXOhlH8FP4x3BgMLhnxsIFY5cR3MyIu7Cisz+QhSCqudGCDBYZIWH828C6H6XBOfe+
RNEp38yBDKrPOTn1lu8eXzMOfUmVo/3W+cc0+cQsoQvnMg+tEuNgwQezosyWjz1HdIIpz9Z1QSNf
cdx4SY39cyVTYCoMlkPYJk36y5Ni1WHmZC3P7dZuz33gZPd0vuh/EogQMVXCYzuaQ4Cnzmtp3ud3
/Yeu9/yMnE3nb512HsbHBW2nT9UwMwm2IlPlbTjp6qnLMf77YRf+Q3N94afx9/P9sMrFSRi7S9d5
pO5GULB8Z/2sQy5erRtb3fWaGxojw46OlrH4rQCcn5e92E5A8iWPzxc4DCu+jNZ1B90sH53f4hr/
exlQEWnrEGwu1cb0C5MQs2ZGmsBUzDeYkr7Vx81qX7lQzgjE5XfFMWpZurDBcn5yDJ2aflUej7NO
lGo+3SbsVlOU456hePVEirZ2D88hffr1t/fTawBYxPltQAgCFYFv8XJz9m1Z5QZXQ9QpSJID4wje
ADi3dfr1txbiVDqzkQTwi6fbhDpc7MUm73SVDt0QNaoM0umU96jhtj20v1+vc3H//bTOxW7U2tpa
JDyTqNjaKBa3Gqo7BNPhr1e5+NjOqwidSp95iG1x3V7gSWpmnsoJAhfUaGiumjAWDw3a8xJPyf+H
lSybpAzbM8DlLlbyckdKHWpWVBka5Gwoo5l2sAvKYOOVZxIvd+D5mWBweZz2uKuYtjh/sj/gfmVp
VENcTFMkDDOEvIN3/GvmDxceVOe7Sff41DyDG4V9fr5tflyjVnRWE6ySqF997UuKJnaebrY1tPbg
No9ZKNr98Jp6+cIV4udFz1/mDw+2jBlTf41Fty9nW+E8BNL/Qmj7Tgut+9/+tl4838W3xTzZ1mSm
L1G2HeRyaNb3TJRM9xU88+c9DpLpuVzbeBYLwOKXD1S1ZdtObbJFLcV0zEw6jW8LclR//SyvrXLx
JlnGvBoO3OioadP3KVvGb1P3i4nn3SsLORfChT9LFiYfJmC4hVXBTyqS2Bpyleb5Fmldauf7HDaN
hXVwhs9jUepx/nauXXzrEkKvrpKlUZ9Fj21mVMGWax8M1cdQqQ1ljPjuzb2Jv63oXehY7Rp5xeRE
s1zLoyjamql0oqEGdo1KH666XgDQ0XjnNlx5ySxNwf5iGr4Qfjzb6smaOveqGSoRbt2I4qRYx/dZ
vmFiOxS6k5wITJTjp15Kl3K7FbRe2pg+jClchNZctc/5hCEA/mva+55RMamVNLufem8wHks4yfYt
Q8UqPoge+3wlBue26ORXbXahbeOsur1t5/FhTKZog7yENgUq4hpq6RrkKZ0g3fti4LAntqvMmbOP
aui8t6BZ2FVipBmNcDP27kx3F3QTutVwERqxbtn533tiy/Dh7NuqH9/W3dwOWGm2beOFGmyld8xM
4/jObMduBK7yRFCSJvHcLUkHiQZpAcNcJtf5J4E6uAyaKV8SH3JRfBydQX+TSceEeWO7fAblpj4W
et1+NEthP5pT49znM/ClRjl0qh2abx8OuP3drRZCGMpcDKdiUX1oiKUO9cZL7y1QKH9OmfNr1mzj
aWg6jPoc+9CJocF7NanVXkHA7P0lT3kRWn3jBq0G/TpfFdknXSLDEdfLQ15MnDEbmBMJtd7XpF7q
20Qr6+9KVbgrektFyPKsB+SgTwGDwj60R5C+xq0JUxglQ9MRo1NftJaFHL4fw1ZN6W5lrntN0LgR
gaTNViBWXe68dVxPLXOasGeAHIhk1fyOqcpeN7byCcFnfiSXLQ8h6HTX7maiyUpzZhEAaxoVTAV1
BDQUzMtkAuBTwTXfNjgAOA3r+UIbbOQQRoG4yU12xyQsanix91PWJbMI4soobyoA5zuvyLK7YnHM
02pNALC2U98WatTegOh5QTrGILFltbpLBKO0JF/BskfSZjqFv3YyRBnMEHbSoN7mVtI/2NyCsBVN
k6goQ5a+BRE8ZN9oz2UCD0Dp8XwY9cVofTX0/RVz//Frl3esVvf1/Wh1y63IyuI7F8R4XWXm+g6T
pw7SylA+eFNqcCKTAX+iSPH2Tq2LXQazLSN3w6n3bu1grMsX/kGI1txXSZpeFU1nYpIPibEPzbjm
6+C0OJYYtQbu2vansltzCEgY5U4VY5jWyZZIFNMWjlsV72VqmydBWuiNtSbyuLSq3nVCphHun/Fd
WbpJMCmz/GIY23K9xON6ULXWffWGKT01nTcHFjTj+77HDhaAXhxFV+Cr6jAHCUrliOPE+H3vrKZ1
W7uZGXR4FR8XYaZvtgmGkqLWZMqu9I/JqGQ0a8Vy29grtqKTjvqi6+rpyqKzPmVOAaVnsWI/0S32
sbVo8AYrqdcoLyx8N/W0vZP9Rqpdo0+R9NbtRkk132wFBGXfWO1hbyGMuS7YZSdzdqv9YhXiCFpR
PzMvgWwDOSO5y0gLwXRSyvKq7xMYOaPdPCutBtrvZqMMynQrb1TeV4ciLpjWUCpyrjG9qD/1rTl8
dlrHJcRmmfm9Wq3jQ+HaeO6FsE/VBACwWf26gxCCG6+5mtE280k3+ghVhtvlZl6d9mnIjPRxUHAl
/AW54nWsTQuIGhlHJTvxyR2wQpzyzWLooSy+CAzP0xQr7Bw06mbphvG2btvi3isG+13OcX9P1pJ5
KhXv2rqCR66r5Ih2OK+KMYmvLLeo8XFn5uSuybj4ceN512dPit1s5Q5IN++/lBrc8QH6amYNZKu1
uQpEbSRPoqdhNPBMSCyjC/FcqxCpJOI+N+mBIKHLq4ohYQTYV36iSkPpxqF9XNvNuB4HhQxMq0fx
NLRok5dNi6+Ns6KnrDIIdd7iHi2Rj1jFEHJM32rA+SjMD2uXlOS0pavlCwSQ/mrH5gkW8bKHDSwg
YpvNXlhjy8Rvde6YPGCUsmlOjHreGJ+ntQERJ6lp1zotqL9FOphX6TdztX4uRr076m2DHmZSC7EP
hpkFxdBqhyQV8yFLGusOyZB2t5iWs0sHKw/x4nfu6Cj0x8yMxb6A1R8Miz4FVboAbxoxSitkP8Ew
o+OrC9MhhcrUvjqlpm77opnvPEQVb4UxY0OJNG6PamqG+IJfMqbt3n4tcc3RslzgOiv66ykjB0wR
tnYcCNyN7DWFDgozN8iFPRxt05p2zHXnAYtbuLTaNgxvYIgVaZgu1fmGBWhnRiaSt216toHvQLYN
pphecWz6suNDzpeai2GWeD9uQOQGe+1Bc/PqjgGc86F1Ne0gzc67rYZSf8c4UU2BssfzFtiIkqSo
ad7CphiRR2aDR0Zdl2C/bKGtjidRPsHNhKTsdND8/WptHP2QJ2s7IhBoxPe+lNYcMQK388hrkQeF
RBqIirHzag64+OmyC3IqAMYORoUXee062+Qj++i/zdlmjSG0Mfms20gjGWYnLYF4TXPVQJa6r/As
2AI7zmCUVwSrfSK0J5F7mH4OSEBjTMbOM6aaokYv5K5Pt+7rgGPwN3x5irAzSk9cbW5iP/VFN15R
Xwj88luUpX0CsutX6NrCCsjHhVjP1CKBdz8cIRNhFd5ZjpNz39g1rLMBC2wuizHlbO80952btJD/
06Hu3qARt686Dbsav4cp+bSmJkRzD/HChmE1pruhY+rGzq1nohxiuIjqMFtWwqjFdDNOg3YqMTw+
e/abzuTdlpRxiAmYw1EWe7yZION98oRUTKPRVIzvgo5h8xzhq5K9ScgqOFrV1tjRKDySAzJCT8jD
WWI34e3yiMpcGSoaIX9Fd/ZN2rdJsDVKr4OJZChkzrqsbjo5xHieDKYHQ58ylK94Wuok0hopPijq
l4pjca5jf+241CiSmK0Q+aBBidVd5PAj9aIDrb9ZKh9/+/qpx00TYeKQJ/bJ6VSmB4XpdkPApcOs
SrTqRHGptC9i7Js1ggZgHhjkciuMaz4z9itrog8zWxc+JGNsT7RhcyMnheU6Z6vcWTip35qzrV15
pV68bUuTmeoG/QpDrx4De+0sM/HYpicgHfcOOYOqkG8bfdROjrPXFVzaBlLfHCizH6/qprcZVWAL
u8+SrbIjg/miS0YFVK+w7pp62fW19G4t4dnRqhn6wJRmWL4ZLRRNbKZn+j6Qt/Vmk1gx+bY928ah
0Le2Y72OQwWqW4CHwMJ0OpGaCwnZ4ushFGLTUIxo04eSPsF74KDLCbjgrWl35OWw74Uj49l3m2zi
SDDd6UofNJ1Y1BomJtGTSWgN9uzPRc9rBql8zLEQkf27nCpI882mTB7RlA4L/4823oP+v6ndtjpa
ppMdjCRrgxTX/XBtc/y+DdIj0CTmAfz3esd8y35kfkLMwpqbw3PhDfXnjWnFoTckjvzrWO3Mxi2f
hZGJB2aXjN/8ztBa5vvrgj+Y7jXeBO0iyW5cZHd3pYJf7aeUGQO70EEp2ZSL8Q5mIU5gNhZN6ry5
cOjGjjNI3Hh+Zsae32mV3t5qMwqgFgrujddD9wpHXj7j4CzuwFEi8umB+4W4BKtPUXjanfElJnIU
FZbWtA8Mf6T/L3fdjHN55UZutcI2GTZ5VChHSbht3d+GH0yKFulJoETkED8ZRGa1WcKPJbuiZYy8
zNU1mq3XRhaXYCX15YtVfvK5bNaMzBE6TagG16mwn+ze+cy2ejTS+NMo6zuhMXu0VPrUJK8F9VwA
waxNuw6O6LgGD8r/fNm2T90Uu85Qm1GTp5StZnsn6vxUp3rYVBr35iYPYhmiX3fxFw66594a+2nL
dDENMh1etQuwoFmSol0qlGiZxFXEDHrfeCZznQEp/phY6Wrha9/khQ/xX0uS3M1U2gNV9C6dluHK
w0YeYxOkf4628E831MVXj9kVTUM4h9CVg3pffMnu4lvz9tfPe+bI/Qik/vm8Py5+hrl+QHtgtKGs
JkEwEvtzKPdy7G/SMN5b1+XOCZvr9GAesh3cEyYN0L8jtX/t8c94/g9I7l+/AHpNyX9A3S8ZnFur
+qEC84/yY3c8JxQsV/3RPLymkv8ZnrFc6IA2dEB2E2Dky+dsM2hao5NYuOQ+gf375Kbr42vg/s84
J4tIUBkGfJ4O1vRyEY14H/w8Uwvx342LP4Obt4FZfxzG+ZW3/x+QwRcr2RcWDNuUpUZ7xtmpKB/O
DgNxCG38i+MnH4Y9lOPXIhIvX0aUtJIxlKBaoBoA8Xz5ZKnVdFwCfEtUlJEaqpAol0p7O09keQxf
EvXKa3gR2wcDUbAGihiIiGc24qXvkkx0fRvdyor0qyU8A5/JVXsz3+DxEwhfeyOfoG74Fptyfjap
Jb/++q243CwXq5sXT9tgD61rVs0MKlmXw6Ls+AYgDuZTT2rPr5e68Ig4P6lt/DnlkxbPzOZ5+clq
RWJRYygrkjcEPZ8AQoF35ZeEl/5108PLOfzlapdZoa6xUs8kmh31tEVRchryHc5ZXuTdoD4khfDB
eEsoZbh9+O2ndKTBWMgGf5dnIPblU/b0g6Pp8ZRMDQkht0/ymL8jgjBY/fj2NbOun7++F4tdvoZl
sSSqQL8TQbNIIZoN/bvG/PTrJzqfiz8eW544S8EF1YwLQOtcQvMNmp6hkDxQ0q6AlqVvuq8MQn+6
ii6W+JOl+8PRTAZak+lOZ0UYyRi73s/85WBHVLxnj/p2d6Brla+8dxdxB+fd+OKxLi/81BSAP6qm
DL7Zdvo7k7evirIIIcAjKprA2TmnOuJC+Gvd/6UpQFPgEvjvNIV33+pv2/itZPf9ZY5wdkD48+/8
m6jg/YEzpq2zy2ADmMbZp+1v/rtr/XHuBVB02dgMQI/nPfib/27Yf1A2MT2CPUAxY5x9+v/mKeiQ
5inzGVzB8ZakhhO7+huGBi/fNd5nW/JDkETYjKogP1zUD2MlJnMcJjsY4qZ6zlpvuIbvNH913TQ7
/PDJ3P/1cv2o9TifEf955ViKt8wRFIU8jsmE/mKpJLFRBacxNIetJJl+OPfgy+1qVzetKPAFlsPx
1wu+fMf/XBBmCGQPKQRn86X3W04tX8Ux8ph0GeL3nNQJIqtp6va/u4zlSggjcII4IZ3LWe9qL6WX
eKAFDpNXP1/Wx7StmvDXi7wsTeBtuJS10KzcM3kDl4vz9/jDYZLoTqXjSgW7lrkE0rzQa5pgdN7B
QPj1Qpcb4nKhi/GhqKpl1txOBIZNZkr/aS4RvJNw+OtV/ulxBIAG03G8Mhj0vnwcVy2OM5whfMtZ
/U5/NsRH2ae7pHj/63X+6Wm4k3lhYBmcCQ0v15mUMY90nYIgeeht4VzK+UPLvGWMcMHaPv56sYti
/K8vCWcQk8EyZDRxNkL58UtiPpnRCJVJKN+aCP2v47cft52I8l0RpN/Vdzeagvx2iCJzl/vA78Fr
eWgvq7zz+pCbkLHo6GPgMV067uBB0yc4XlhBDwv5TaLsW8JuQcH1YGnFGgwabNhlW14pDi5fs/Oq
9lk7wxYV0AQ54X58aoaPK/T7xQo6q47iTbs3h9fqj5+/RpbA39BB+ckjXop0AOKdGYmDFeR11kVr
Lo4IFrAGnvpXJtr/tNC5vdA5FC3g1It9OdWw4lFI2kHmkhvkIgyeYWvaw2Oa1tUrb9rP7wDNsTwT
GixxrpMvdovZTv3/5ey8luNGgm37RYiAN68A2pIUSVGUe0HIjOC9x9ffBc7cM2wQp3E4L5qJUISy
C5WVlZW5c++asXNYsOSgvkfdiRRhNIIHgVFOB+rIbiP+btmbn5KvQkhmGoVKzVrlI1qgUmnM7EPN
d7smPAKbl99Fh/m3L+oWKDqdpzgrXHxJJtHpBw8TMJu509WmMM9oR6GdDp1RPl0/d6ub9srUImTJ
eVu0g2IQgC0f1viAGR/FpggPDjsOx+T3dWtr7v56YQt311V5imDkmetPU3GktoHS7KiV++tW1tYE
oI3uMZ0GTV0KrGgMYSdqzlHOQ1nUd01fNNLOKPr+V2W041//wRhYSQNeDvCB8sIT9aEzS7kYVaq9
abvPzeiPD32iY4WM+V63tMwB5lgBBBEBXRAx5EOLeBwINbVNQHwO3X5oElEAOyip+rPXFHh0Wv9b
3m9VhObteJ11/G3RBIpFujTbXHh9Z1hmK0dw0gnJT6hAXFMWol0+aYEN1cdoRyHJP3gxeiOFtpEZ
rG6iSsQC5cEU5BLN1DQyvX1Pp+7ELEVQaydJ8s+JaW581LWDTQJHSjVPQ8ry/NFfHWzTn3p19HsA
Gc3oqHJzEBE5m6eA+o/Xd2/L0Hz/vDIkKpEXZYFJ57/R79QsvRmEEFHtqdshZLG7bmvlLtO5QmUy
XIsIqS0OtTpoSU5yqjpi+ntMvyhV6UbzWFvZfIXGL2w2Av/Kqb4wt1iakAl5XfJbnMkSHEY+foj+
sAUxeuv8lkypl5xfn9M4bf4Nrz5fUwECKSNJcaTWS4Mb5tHgU8lBPoV2X6K4ukMj1qv3ep+EP65/
zDcbxxecH7rELUPl1bCwzGyGWLStbDoRQ5L7BMYAB/CWyvhYYe5NhkU2Nu+N48/2uNE4ytRFxWX0
gu7C75SE9C4J5T2H64YOLz2frarWihkSDlWcr1ENWOIiFMO07xclQk7wTcpJ7vAASUPHqDTpL8at
aAhd/4gLCR6uNHOGQf6POXNRtKtHBKNFiKSc4BamDVv4Ih09N1Huvdu2oLwsOYAj79Rgj94zBTxm
Ua7bX12tpDIzP1PPmUvSwx6dsGKi/OzUuv8IhAB8TsyUg5X77wIBv6yTt8Y8Owy5LiXtxTrLotGr
jHejw1Tgnqmb78iSbGQHb47CLBehzDHZoqBLVffyKEzeSMoRkZeXTVQ/wiwkuRBYBreBpdUnLYsN
V8wYh3r3B4QZljq9ziOU07BYl68x2WowzOxAeGRH1m8xaouHUEn8x/fa4TnPY4OYPy9y+e7sIbEP
WoEk0hAtzY1kQ7W1MKpv62qUneum3oQt6A4lbm0+Iq0erprL71j1VerH08gNk47hIROE9tgMsv7u
46xyudCrIhMRqRUsYrFeRHiJpwqOSRvOSL72ym0pje/eHWDSTGzwXKMzpi2lCfsqkKw0gE1Qmar4
xPjzc5BO4Pbi8vN7vxmPCIXnkTpjMHGEy2/W9gVT5lmtOlXcj5+nNkFvu82kd++MhntDXMDnYl5q
qQ8dkwg15mAKjjd0Ry+G7U0wj9cX8jYgaDKdECIspfa5sHK5EH0QoASTeEDwYX3lJkphBDoMTdkn
dqN5wdabfd2cSreJ7cFpF+ZAb5VaaXJ9WU2aPMM0lZsHr5Hk/jksNDXe+H7LCDE7GwVa9okxEi4v
+XJxkANWcdezS0PxKHc/i/pnBz5IEEtAR/GGctHSliVCNEoVwpB4YPJwXuSIXSNBSWTkSDpFleI2
yGx8Zq4v/Vh7qnxjpFn0BGxNfL6+e8ujuzS6WGCnj1CuqJHpiEH8M1H7ae8lnXF6txHi91wuxBPJ
QhdxFg4AOVZ4yzpT1j0gIO8a8pbUxdItWIdGpxXteu4l5n0WJjSj4+naEcpBhqBrlUFeUBdiedvB
u3i4vpplGvNiyqCQCGEIF8dLu/tVAoWEUtU0PqsB7HTKGRQBL8ofpdQeo2mjfL+6LJNpP1Oiqykt
Y14+lSijmDIpDNSNR7MWPQDYZvtgBnm1v76sdVPzeijcwIKz9AR1mG/IUHUEOQmpPOh5eI69fpog
yZPTDY9Y+4bQGDB6w483KTtcnqs0tOA2zEUFbZtAgVBB1SA0lafA1WC8+CGYvbVxkFf8nCefSF2U
SEgNbnlFgS8p04L38pgHavkA2M7oXcMsPWl3/TOunGLmBCA9MaDopai+OMWmL3RxoVOHQqAhd6e2
eghyCAMAUe1bVOSgGJo2/HHF4jxfSEWKgcK51HH5LZN+NBKowYkb4wDPYjOcBXE4jUUHJZb8TX9v
oRn3J/gyByHSi5sLp5fmlJoBY63TBGdkcK+O0HtU3u+JfD8gKfgGeENrEeKrxBTLCoYRJ8uHA8ju
j6r4sR7ep0vIY5hSORFX1OCh44WgLzyimWCFiYIGhaFMooffRUr/VAyhf1YmgK/XnWL5/H+xxalS
uCnp7S8lv7QctghoIwSn28PpcOiO/b4EnhBteML8k19XGf42Y8wc1BQqSccut6b1amrzZWJAUZDF
58hsK7R2Qxyy/dJIge/dxshWjAifkcIPpzZMQBZcX+iKL0Ju9e8vWLyFTCBdVRb7lpPqo1uMf0l9
A+HZk0meBkPMO3O1l+WSCEp0rXh7qcrlcvMRnLXE7QVX4mArkWXLoPRJOTbMrG7eKzOLqwUJhmZM
otR3/Q/eGRI3Nq89VYf/cEmalOuBSuH25FILr+9bn6FAsIgOtL85QxCyMcMKt0RiV6L8RXhaRHmx
KgcQuKniaHqbVPAiWPpD3mjjDxW888bz6qWOtvRHkmnR4D1IBiov/HGUs6yBnQm0xXf5DArKYVJP
uEci6gNScWdrN5zzyM5v5dZpT/l9cjce6vvssDV1vLZkeOYo4sBRJQJ2u3QTr0JbbGipf+lFaCKX
EvxIJaPdQWkrbWRwq5YY6pZIhHmrvNGd18y07ugwMoMfPaGMcWupKDCU4z/z+P8rCcCaHcWQaVvp
M+RpyYMAa7wiMHRjOlmnnDtll6UN7DThfwjDr60s/L5WpHDSUOYADxs8hDkEtCUpCBQn10PGqpcA
X6HLzGwiD+OFlxgaZRMjj6Bt3YUfi1vRYVzhWOwBhZ6VPRKee4T4VFtKd9mPaScf6y9w2DyJ760J
z8EEZMmMhuSJ+aYmPPlhPCSQtDkRicJOhjdmJ1BA+p61if+9SCVIB2Wz2YJKvBS1l0fktdnF4nlY
RaivsPhun342D/pZ+9XcDl9lh8HT7xAi/zaZQ2NS5wRlbLaLzhCjihvxbTax/AmMDlBXIr/jLlyc
jwYQbJkVhNE5ZgtxJ+6nFJrrQZmTWq/fKmCtmaNwxGsA8Bk4sIW5bKoLrcu53SVVvKGjdudN1Q1k
0YZd6MWWeMYCe/r3Lc99ZIJgmEe8l+pxpSUmejxQZBSDbE+fyQ/uM2K5k439keHbO72tAlA3hugY
4Jmve/YClfXG+PKlICdCSZ3dg/XO6dz2Q3yOD9ojYy12deiPW6608l2Z4iT/m5NcRokXnhRZA91n
tTQoPcq/+0r9oRZ5vQtSGFrZ361n+NraMEc/i2fQjNpYRIdMVyEhkKmMQ4sz3TaWInwvQ118LHDp
vWJCzT/q1UzNL0M32hbRXUhl4BhPSZA7oQl28vq3Xl89G02HAwTsssEimZXsxVXB5KUBW3oGyXoa
Hg0UlBVlA+y6ZomXnwFxB0VKbelRRd2WYV9RVS7oAfQnWR6+mAwmRWW3kc2tRHmKAP9jaOk9vMDI
EnKRCtEwGY0rih6l874MPckdvSjaatu/eSHx8IMhhBoECYhEd+DymtRjpIfNrNUcHfZvl5I6wxfw
d1/fplUjhqFT9uTiIgBcGim8MgyakI9XWuVX3SuAwsTK+20AWpqxNnS0oaZfBJhA9RgpLknsRf/R
RJZdkhL3+ire7IwkAgGA54P/wtm53JlAUAfDoLbmGMwlqv6fXGa0Qt2IHm/8bDZCgYuUhf3gZrz8
VD61QSsp+jlTG0sb4qMvnV5+q4tG3FWqsFXWf7sxwGQVUhcG3JidXlaLO9Es1Kbho0X5PYRj9qhv
6aS9jRjUCCltsSyCP5CvReqpCaIHs3k5X3XTXgKhHqv2rM4t75tD/zP/eX2P3n6+2RqJtEExkG7y
vOBXVRq/VROqZ6XmaLHp+XY+WdUPFDLjj4WFVDw0Zsa73Q5aWah26IlgFXz4pUFBgonNR9bD6akC
CXXz2YzfnbzPw/q4A9VpSeUFvjDR+ypcYiZXZy8oR+iogtM4hS3KWpK0EU4XsFGuroWpxSFqi9C3
tAmxPM0ubpV9+zjcFO3nep+fZBti/8ZOix1d+nftGQ9kBhfoHMNUpJA/m4s9g/RThCDVp0uOGsF9
TzP05MWCx1DaKP9UGLPcaDEtfOSNvfmcv/KR0c+mFHZrUpFIO+Amz0kTfpjS8BfCKBshY3G+3pha
bh2cXXQCOF91JcSHOgX74s8iR9c/4ALxrr0xY1yuSEOgocvbl3RSeBo1SCps5ged9M56NtC1RRjI
P3lPogs+haE+VzjqH6//gsVMwdtfsHCc2pd6PY4K322+dq5/lI6pEzrS4zz3kuwEV9v4rotQ/GbB
i4KD1pm1VOUypWWtBVgJeWkJIZIfZMe6UcTd9cVt+Mvyie77bVvBaAzywI86u4Phnpn8rx5Nwp1l
dRv9u5dC2qu8nKXRkwSPC3bJVCgdLeJll2ZpVk3h/C4KPpl32Wl+QZd3wX4G2jfARZzqcRvc/9ZR
sToPahBHZtqgxf7xvos8TeHaiVQVlhjxoQm3jt3bPSOpAd+jw4JmkaguSqRZZ8WS5AG/EUz/acz9
BxhYbyZrS2x5MaYwu+KlneVSyjKJJr333XkqKT/H35lg9Jj80G2m+53sMWPE10m/XPeR+YQtds2Q
oegQVaAV81zd5Qn0w6GDRjedY1h+O4Ethrek+JZnZe7qSvst6tSt+tRbr+TNSmoPHwHZL/juS4sI
l6CEVZCJhwVkHEwoN7WjDcau3noir7jGhaGFQ5ZAqmMy/pdCypE0/FudhA/Xv96Ka1iQGwJ5ZEBo
nrO6XEurWyGMqLiGaA3PoqEgFSY/C621cVevmiG5IgOdefuWc1yhLxV6ppLrZn5rh+ExhNmhnX5d
X8vK52Is518ji88VJnIPvStXqDF+gADbQd1iI9yvBFvUCV+ZWHwuXw5S5qwa353H3phCd9D3s6Xz
HGznwZ98o1Sz4mnWPCUq6hoJCDCey92RNGTczJLOF4omqAolrqEmbttrbqv6++sf79LUSw2U8r/E
nM/8xqJNfWmqRlQQMhW0SMMwPWhd/X0MOEpJYmI43WoeXlZ4MQaegJk0QDX0Nd5ih+tAKf1ECQQH
aVfxrpbl+qT4engQej9zawmm+DwR9HtVTy2Xmli+u77Wy5Axm58zR9puLHZWdZz//lUaAg9tOVYJ
Ii8ZQzP5PpYqq7Hr0fAjxxr14TGnGgW9sCkgZ3bd8qWL/n/LVEZAYwGAWo5NAv0068wbfMaU75sk
RFhqOr7fAlXXGXsAxzj/c7m2Kuqlzrcsz4FwA4IExPrQ7dniX12wjf29jldWlg+yhBKW2klh4P5d
aFGOc6HFs3nNnIONGu/iWv7HFr4PsgbX5MV0uSI1yrqx5knhVu6ILHPiMp+OvfgUHMU9jOM2kNVT
4V7/jJcB6x+jhERaVsb8sF24iJ4zra+WpucYCcpZlV5qUOGnhR35Rb4RVNZ8AkEMaqCw0oGvWOwY
RH51GQyzhjikzXat9bFd9OnG8V5bD0GEeo2oWVR7lMuPiFRbJmoVpOpi2n1FNOfWT7tDb2wifd+e
bG4RBlWABtBboQh4accalXoYYAt3xXNz+rt3wzYd6w0vXzyX5v2hy0EpDHgtKBhpOWYeNp4aN5WJ
uk9oFycJotXAtT6IDzO7qncT762HrVR/kd28NTlH0FdRo7esGow+JU3pKTsF36w94lgHuHvs7If5
xBzmHqvFRrxYXDj/GGXaC8wSBTAOwKVRq5I7uD34ntHJPzb3kSs4pZueht3fF4716brbv90+qh/S
/IYnMvM+WtwC6Ef5U0NXG3PeOdvHB7jFz+/tm/69KhZD35qTBch34fLClBVa0ECfEwT9s6BnXwNf
/V4bEHvUmRaDM0bgj8GFjVzn7UEjHLK8mS3WUrl7Lr8l8899CbsX2l7yENQfjN4TcqfsInBn17/i
2/tlbnEztGWRD8NXvDgEfp/kajIhviI2Y84TLEHbSqt0xQfZYYW1Y8RD3jiqOKpP1w2vbJ9ER4Es
C8wFU65Lb0HHJA1C9KbEM6rBZ/0E6zA9jK2295pXXthZJPo+HDh+4VUUmnMb0ZI990C3sxzdlhxU
u34SVbYO/Mtk7r9p/ovLUAJkqkSHeoFPulhaHeJOrcnSur2y92+0L+JurpNk7nREOe5jtzPOg1Oi
MMDsvju3bcqfsM3vh8xBW/j6V15dPikzyRLtQMoni/0lNMV62FJnL3fSL/9YH2BrOtYM2hrnxoF8
77Bhb05cF2tnKom2I7EOMNdyMlobogm9AS9w/c89N2B41r+hMHZCx4MVbrXFV5wXY5TT6FBR+3qZ
NX4V5pI0DvuxNwhzFnNlzE8MrbLLBSOMnodh7PWdYdZC74R5Y+kb0WctqoOz5hEHkcfLBMflCR2k
KDPksQxd827mD8gfpZ+BCzO/o/yZw2t/3BrGWkxOv7gVwzZU9snF6GUst9KTQtgpTQVupITJ+umk
3Vv3zSk+C7vgT7WzHqOP8m35RL624UNv0m2a81CEk9wTj/Q3nBPjlCD8GFo+qr7J8KiNyIPsc7FG
ag9B9/CDXyniRu1tJfrROZqnIuHsYAZzcWahhvQD0xoCtxi0yXMneE/juaRibkFS1nbxwtIiuouG
XLVK14YvCVv6cfJsQtG32Els8Wvk2yiN+u7WxbV2JnXQgRiewd4Azi5dRy/bdtThBnEDhnE/xcfk
PnWk1NbuJsez6/sINYuNV8RLkrs4lmASSXSoO1BaWd4nTaa1RRZmIZdl/qE9xDC8y/vivO0sK+k2
w6VMNlOJJut5E9f1SfZ8zxpCN7tFUXePiCNnojxFVIa3Au2qLd64YKe4uxgyW6QA8tApXiULqEuc
6SvC4OHt61vZFtk0z9kIbCuxBtwtOFImnCFwX56+HtZJWkdh5Mafh/vORVLX5jsyHXPH/f9Hvx/d
xsm+91+2crlVuzNlAlcK+l0v3+BVjEs9ScmHAZo/sw/dpJScTs2cQA9vStOghLtZNpjf6QtPYR79
X3tzgH9lLxwBMFs+XIiTgqLrsyGV+5YhtHRiYLGAPXVuo1a/Ct/biDJrLkrvB6UMEbLr+U14aViI
JIbGrTB1pwQ63dwqfRvy1IPgaTvGhdDtSL9HjQ4BXVEgm+49Xt/flZBzYX3ehlfL1ozSLLQhTl1J
zB6qsUMpWfl93cSauzLnT8oDvGFmEF+4KxNGUwoxXOrWA9PdFH+a+0xKbLUz0Pb6lk9f0IM+K7lT
ScbGk2rl46oz0AECsXlc7c2pFHzdt2A3Q7oqv6m0B0071vKtOX7q1Y8alGVicjsBCLi+3refFKoP
njsz8IDy3xKChyqSNU1Slrro7ti1+CWKN7rtC16r+Ua8tDD/glebpnqaMIhdlbqNO+3TD/PTKtxZ
NwEvD/Wp+Dzt4GiDa0ZhlH2rZ7MSxC9tLzaTYQdTSYs0pYBsHrQ9mmlH1W7d+EG2C2c7rr69hC/N
LU6HkVY0YRU20JTOZdSVdjNpnV2r/Y8s74ONYDf/9ssYgDFTnzvl0M6/SWD9QC8CNc5x1Db5PknT
uZXCQxlT2PsPHvLKzuKeN4NGUrMATsNc+dShgzTq08ZKVh0f4DPiQPNTA/qQSxehfKAMdUUpUj0M
t3Pt59fkCOd0v3UXre3PKzvLybshrit91IIE+EX51dc6EFlRc0sA+1wF3Ybfrx2s17YWj0OzGfoi
AbzkGp18EDTWFj9f35hV757TE2gpQJ0ymHH52WpTKwtmdufPJv6Z3Mwtn9ODcrAqe9qJdujqW5ih
RXfy77MM/YghcW5AfywfTarBmGRmwvvVuP1O26cfrX20Nz6Wz9VRZs9ggD7MdYTiWXpob7byo7Uv
+tr4whHjPDJC1KMSN6X9nyFMOA5bnZi39/hcGfl3fUtHLDvq5j0mIHi3Q96EbeJYUOnqCbrk/hZP
3EoF6MLcchTKavxJozqduskp+O0bDgqfyFvdhk7wYdjJdnYecqcX7a0O1wKz+LKNwPbIxbhkNOBc
i3uUTZTSSGaZHq0Zex5DFXcDPNQIP7tIAJyUm/ig2r2bTLYS2+MJ6cu7rVxt5SzO4rJg6YErzWI7
l86r1HEGOXRJ+2HS0DTJnVymWpN8GtpP14/JittgiFYUk41UhpblXgXCalPtMYSyZAzzbALp8vst
zAi62QYGlnIwhexnctr0OOYofA+68AY86P66icXQ8N9bxhsatlSGQXm4Lzo3gSA3dK4rPtfZeAJg
emLzXOu5uQ/c2Gl2xeQER5Ql3eig/b5ueu3Q8wwi25yjM0Nai0hmMFIuikKKyjjPkkzb9ShOgKXd
SUdj58u2/6B97v7U31LqB80dFTA0FzY+8FqkI8pp1LNnzkZYEC6dxROaOGzUKXGrr8O+O9WH5tju
VRcuZzd1xeNW3vBCdbC4Wxl1A0lHis1w07LglrHPVTLiM0Vum48ViYt3V5zUg7QXd7Dj38inaqec
5dP4KztKZ/BPTuj6/FmRVGy9Ld7e8xxR9hyELyVwZhkXa0eHz+qpKkDKz/B7DgEzidr7dKFm95qp
d0gk5JfSxQv061WS1gkR9cQBI33XOqL4WZEfw/x03ZFWfBgjIPok0lyQp0suF+7bQBhzM6HspJ30
R9AlqW0ARPoLcVCpoNonHCi1u8lhPLTeJsHqStSbzTNmRW9Ep3OxiDjekFpVM80fct/cztdluAvv
xLvyDluOcrbOMikoOPyTdSzOPMK3nHi+ny6d6tL+IjtsoayG4x77lSvtk0PzLTuJuzkZjp38a3oK
9lBK76T/A7fqijtjmZcprXKquG/qfZbSNmI+9ak7OigaM2L5O39MD6Xr3VNqxJsg1vTc8ISupQ2N
8icGzbud6Mo31WPAvMen/HjdERaidv9427+/ZxnM4K2ILHkaObqH+PNcFKBStgeMe5i5KK2bZE9o
2w0Oo+5ucSOeaojL6U9QNcxs/UZwt3Amb6+ii8+znPgbydRyhL4T11S7AglTKzA8F3nm0LDBusdf
hNgrt+ZC395K2AS+wMmbJ+GXfZjBKDqpgMLcbdRnrgxbU7Z6qqv+zh1PzATOQnt4kcxwp2pCgnAY
PdXslH7wj8YNQqHxX2nveKfwkRKlk9+OIMnExg50R1Dd5G4rZ1uJ3FR+/v0RyxSnYGQy9E2cXrN1
tjdw4AF3zVvpPIsWBmdroyi5dsYIZZRf53kh4sxlsAyZAuECY80CekBV8dxMCIt29yLyBeR2RJsN
Pb2V1+3ce+eN+0LdR4y+NGhVaVQICgajU3hsIAP66bnSx/HBeDYO2ud0P94oJyqIBeGsR5Zx4yCt
eREp3DyVyD0lLwv5RdpaCqLDaGkg5KGcgCdUwWFspaxAxlnvke1qpO6bWEax76ATr+ednRVWYB0D
2a8ANhVS2t/DQp/GTipXZr7HStCdUr9QvstdMk2/px4ZCVvqIrm3W48+DcNeet7ufaSJM1fJWyW6
KTMUI1y/NZVP19e3spuA2WfW73l8mtbs5cctW6GRk1KHCluInCaoHctisifuAFPfxcq9qf64bm/l
c17YW0RoJY3istI9TozY/EJ3+lYCHrjxnF47ERdGFsl37ve+XnQsqt41t90pc5FNsHbJzaytlga2
8LD16p3P+eLe4SPSO6f3AonUspKtmrVheROrKj2UhnBLhs3k8HeW/568P+r0weMdfP07rjzoNUzC
pMNdT5V5ObFXg+iuysCaX6Ymbd+ObE04qMftistKcsSMANkRfJNk+cubBB4iIe9HIXEDUblJS9Hx
VXKx8fP19axboR74Qgr/hh6F1lxVInSeuqlQ2kqv2yrKJRB+7a+bWWkeEUz+Pc7L1UiNaRG/SDt9
KlajbXyVyQ/KO9OF+eXAiLP2pw+BPjaH/5idsGkcM7p0tDsWbikOesig7EB2uy9k19h7f2rHJzVR
GV0ryVj+wH+6g1LcrQ5b/ciVXiycra9sz3HgVfbJuP0/tmfq++Aw7McfiqsdO2Rt99kJNmwmvMi7
eR6TJIayKznDDzPdU8bbnMBe2eqZBgcgwUwzCxXl5U+JurEJK5VqF5LUk0Ihr00kN4fC4bvvKdlW
RrwScGZWXyZNKaaT2i+uq8AotTjteNdkFtzOsIWBbW1cyxG+RyFtZ/mL8Dt53ro11tKduV4IoSLS
pWDzLpeYNoMQl2bH44YHhdp9b/vDFDHS1m7wmK7EHeZbQbXO7Ew0tBb5RzykBbdwkBEEKp5s8YEn
2/4/7RjjuvOQCCghMMOLHZuqalQDkyqYiPLhvhFgIctJ6A4IYSm76wd0xTkYa6DZSXeJ9/7yWZhE
kUx7NaD/YNQZcq+IvnwqooKDIgn1VjCY934ZtqnHg/t4sbYkRGEwJA3DhKCDgJ1+C2JMuhnFGE16
BAPPWjCIT2bEGHg7yeGuqQv919BmHTog6OBeX/VivvclXefZwLgX4Eqga7NI9uvjaRRTNiYKFwg4
9ofwmOzjD8WtfscE9j48d0f/kP1Rzv0p2wU73UYh0Nmu3C5mj/75DQR5JnPAgTGLfvkb6rLxzLzj
azQ8nnQeTWbm6O6IR6X3QAuUjTWvHEzE2eElkABJzR2ZS3OxoQSTVWJupOitw7UubuUBq77ESngE
kJG+QemhJmn4ST3nNl28a6zOEcoHwdt4aa0tg3+f4Xl1ToaX1E6wYbRaNTcktOZca6MN883Gh1pp
zhNKXplYfKkC4dYGMhbWUe218pSdDErCgiOBKNPdChACfoEk2lYQW6mdznYBRSFDsYLfsfxJKEaP
pfVO/rmBk4MH7cF0p/N4O+4ZHbSFbUzA6udE8VkDaYvs81LAGLUNK/YUWlnRqTmVjxq1C6c4epnd
7KJjvIcS3y2kjTiwEq1BX/1rc3E3Zr2WN1nMhZS2z0ryHbHRnak/59aWzs6WnUW0nsze7yC7oXcl
dn+8RD6rqSFDthjHTixsMS7OV8wythkU0RiKIaaQcyyOV1ShdeljLKeBHOWBixCiO+nGXjIiytBb
rOdrZ+21uXntr/ILqaa4WCg8Qq0ho1raDPEtanfZwbOyrabM6md8tbLF5Vr1WT1aPqUW+KztRj9l
CXde9sPwuw0o/1o1jfFbasKoo7ywEV4uqupUuc9hT3WHvbSfTpUEW6Rj3Hgv9WDRVW+nZ/Nn/FR9
DzdLaSs3O53TubBAsjon3pemuYqawkeG1xWTP6P6SRuzvaj8VQugOopvbTc4or6lHb72FHxtcuEx
M7ifrsW82lj4hspUDp5TpynTC9Bda8ZJGoTdWBZfr199qw+ZmeIAaiZqh2/eTlWE/roK7TQnvv4w
41fT21muJNxv5cCrLvqvoeXU0ZT2gp9aGOq8cxp8gtnIDsK/rq9mzTdN7jMAYsRMuv6X24a2mlYE
AVKGgpDsU/pNkxmfZbW8yyZ/Axo7c1Tyry3P+Gtri4uhRxRV6Gu5cyYxipO7CBb04GwY6SShUxam
n62ol8d9KkyRsa/SVhmOrdHFX1vUAIcP8USF0o+b71FUCcqpZ5Bd2QVFF/0ICyUZ7V4sexTe1HYs
zyFS1oIrl1r9LZFyuXBqsWvVe6+Xo+4mVowotxVoBqmAmEbTPYty7XuO0JhNuFOiXhnPEeS52V4P
zDoCwFZa2qdibG6mSSkDyqNIyZ2CuPPiFOxi2WFvADFxnoSsLM5KYXnD2bCmMjqOcdEWu9oYwgiJ
WHEC3G/Uxa8xK9AqS8zWkeW4afdtzOgy4hVKXdq0VSpln6dS2e7ruCk7p8nqUkaKrygNO8lMiZet
0pmBXadDRrU0Cf30dlR9OTtMtZ6WB/y/9WwdxU7uO6PQPo2tGPS/RAHY/02cxIl3zvPW6vazHMiE
YrZcTbc8OUrdVQYLmsKiTRH0DCvJzI9prev9bRGq0JB1CY2oHUUdZrkalgcEt5C89qZtpBCBPBPM
30mEpa+4GTRp5ssFcQjfvT9R1C/EQAx3aWEk9W1fSw1l/rJTUqaNUMUjpcr7r21vJaatd31Z7uo6
knzf9vVAqL4lgmr9YRJUD76NEgLmH8LU77Inq2x2hqf1x0wSROms1DP6KU1gFD1lFqWquwJIm+b2
hoKkX6fGRsZoGFhs1MUnK7Vlr4vYrTbSdNuqkib4PPlDpti9ahbZp64x5dJtmjCyPghZNDQnI4hI
X2ayFf+HBq3nJ7NgeAMlL6pozmCZ1VPLFle22KBGedfkgvbdLwSdfepUrT+osZTA5FaXINBD34eW
RZaRsR67IYL/JeDysae4TPpnyWr4vb4lh+NNrcWFeayyoX4SgFlVpwlBX5QF6cXLn8jwuhox9N4f
xQ/wWqTCTW7Ko4mUrqg892Utiy4ZfFaeS78jMRlKOQW5rI0zOivJEvPEtHl/h2pz/ElLQlXctXVd
P5R+5X0Ygi72bCUdptjRgjx41pFq9mgCAEwO9qGgDSNIlnF8iigUIgAHS+eXifZZdhwY2++O0hhk
wFyq2O9tS6/1pzDVO7iieC8hUN6GjePLaljcc/7UOzAEVfBUoEbZnJAjScRdGI2ldjCSPilvWZJK
G2Lw/ebYl4qYHJtJMvRTVPJd9lkyRskh7ZJed3I8UHPSOtUTR0uK9KtRhiab2Mti4Sg9l+aftsoq
FIGNNDcNt1ZGr99XCpDjx7yhPeRA4Yngs6GG6HrezLjLZjiMVRah1aCUoXCXNlLxDMth9EvMivQh
ED1v55uT1juD1hsk06GqPxVZ3P6lIr6Y7UYU1x9Db/D8Qz7lZX1rBoaZ2lZfiD8quTZjiOo65KM9
te/uAgbodVsWp/BjKQ7TrkgTNbUlTS8+mHXMHKhUmx1Ajimqa7tIPWbcuzy3fqp6a9S3DMXksEYB
MSJiQFT8LPZBBBZjlNvKVj0VpeeuMMbgNqulrvmttpJV7q2w6Ton8bXqN9K6QbEzgzbgW5VIB7mi
NGSGk2hdOzo91RjL5jqXREgxrTFypQFgkxNUvVoeRlrh4se69szabvzAqlzenYS8WIoHdc+/WAKU
7cviuYL339qFaakHO0HUum+pnitIr8rRGYXr8kMthMK3KYVkZw+f//TLN8c2s1FVNixbLds8sWMe
wfpRmI+FmlVt5shdGpcML1q+ahu6NaKtl7bFsxFp7R851ob2QRZ7rXbVTM/kmQKznVWAG+u3MJWS
BL93lxEmByAdj7hhTgo/AVfcAd6MsnjHQ1xubTObogcNngsUw6Hi07qfSMAxiMMYnPhrKlTxAZZ/
E4jpCK3HxzZtNPWpnOQk3flSoBjnUtc866wrjYqrwlPGWRzhDrRrTxzqXTcU8mhrsTp+aaymbw/V
MPKbTJRsavRFS9W49bt6/DEWSVDtxLAgqEoDmrxZVaa/AqGUkaAsTatyEqWRH3xus/5Eo8eDk9WX
a83udUE8K1Hn5/tWMfmgHYWTh0kwwYQqYSF1pyHou/xoFGpy12W8o+xY6PyTPMmBWNqm7v0/zr5j
t3Zci/KLBCiHqeLJznFC+CZJDCIpKn99r/N6cstllBtdkwLKBcuSKHLvtVdAkjTCg9onhv8EF4A+
NH5us23x94voqbUbW613hK5OkPpbO2Fg28ZsLBrHW6KjGHSzAk9q42rE8XxYEbqLvYFTmx691rXc
g4Oz3E117fUc6RrR1L44SifuTTOb6cF4Sv6WqkNU+oZ43dt1ClWMC0TisrhqeIy02cY/iHDdRLom
k/e8kHgTGccfAzDLHcA2PPRxIMFAZWNSp4Fs+/rimVGGNzGd120v4K3PDyNSw5E2a0VW7+HNeLU5
BPVYg25NnEGWRjjhfBFijdS5GWpjCrXwzs6EgHUbQieigBWh8rRzaeeaCgM3KiPNqbbbGrHLVhwL
L12jQHb5NKnxg/WrdQOUHNR4GK4j9phN7RMcqfl960/BnVJW7woMOLAWgnISIwXLTtSeo9Jo0Y5C
pr2KrMvmmnFNTW13/cGS7djvfNMbvFUC+7+Uz9Dw3gprwX6TCibZWrY1S1juJyOle85m5tz1Pknq
vQJxn9y36xpOGYPTwmtkI54Ydh21iHK12XN7v85EXqjy7PumjcbftSftiSKdd/bnZ/wIMDHvxxiW
7qpzpz9xzXj9Ch/0vtsxiY1jNwd8zWdpNj8doJjHcdf54PfwpkZgNIs4FvsctUhN51QiTxtApdEH
y9u2qLJbGJRmvR794NKtjg2HfJBlm2wb6dqkfjfYLwKZ1qpcAMhGWQIDCfmSBNLbTjCoEa48zO1I
LIOqxXb7MBN2bbHSDg1MtB3ajyr13KkeC0NEnMrFTMGlmb2pvVk1tGyPwhNzywtrgp+t0hoR8dxO
1NM69jzgOKmnIZVdeJHYmdLVW3+7jYsZ+cJYPiaDzDy/uTUW7XIYu5dTA19LtRiahZRnZFAYBDoS
H6YLDzgThAfKm6cl9PfSc/dIaqkrI+1dLdy9P8922brxqQkGHMoaOwrYP+h3RtIXwueFSkTp25jZ
2kHjlXOvdm6MJGTesa7kTnAcZ+cFpbWfMuO/CMR+ZVQtt9rxVYotbBea7iKt+nfEk7kgFA6+fbfe
zzJk2RRN7wuh4MpS6aQtwuqDCX7tiIQ6GqN6fC1zIe34stBoQ6b5hDrBrnckwNEeT4CA9GHRyX5l
zhmh1Hdz1D1vKxgzgYJ1iuzvkwlHu4z1ibHuOVnsJWUNQz6j9RQN5LbDGLIaPfKhpxrB3q1BlRq8
BDYyjb2xPch6+R0E/D7a2htVi4+RtpUQoU6Rm/Zr7pa3tRv7YuAITQC0dwBjpnLDrkKq+y94/VZ+
37YlkrBzTHTA/Qxhqrbi4MzCpd0Hs/nYLPsHlsiQo86mxda1Qdo1ODMjOY1HM4sHOL6MORqK334r
D+7KtiohjXPdQNu0TRy0oo31PkjnwzdOMcGkAyek/FP38XOkkjNczvG/1e5Y1InBGMeZDoZrk4KZ
UTQBhg0TfYJiBx8IxrjpHNs7h4gPPi27CebDk9uXKILeNfKIsLOerQiCjQWrAxvnmoYWwjhYPIZV
TK1HurH5ZVhj93+h8CnsnyFLkKGdhThGHlZm+Zeauj855uEzGsEdQzJ2RlyvHDg5c5dlsA18npdh
5/e6DOWSr+iOU8prbC0LnG88jzqpF3T208q7usl64qKn8hvHkSmXGnnYE2a317J7KRXe2xKHErMb
ZBx/qMBhON5RYDim17vYt25ZH7do0bqhaCL8cMYZAB8YmGA0zbKHNX1qMXfvEHMicqgUNfno1QUW
3sV0/Iz1tOMyqFCVVMpaTErH6XEO/VuvFXfdvM3gXy/4TXHpqvC06OiAsUSFGKSURO4NxPM8HbUd
51jEF9FdazvrVx9v7w7fjpYT/7Dt+g/M8DOf8rNU26Oxujv48d7E2AP1OmY9ik7fIXks2N3M7D/L
Fp/WhY059XyWofZAJGFDYUzM0By4w5HLZtfjlEJJXGrtPgayP82xLGJt/SCTd/a6tk030h4c7aSz
xOcRYxNN5sVOkSQvcyaGAnOAwt54udkw+vJHF+p/nAwD1S0qyL5yBXntbXjbLH01uECXI/k0GXLD
iDWnqLdceO12L9rR93waeUp6kVrRciREVK2DzE8nPKNT3inXOYsgfLAH/9Jb/XGWqFaY98Zpcjab
3k1DX8EreDfPzhGktF3QT1vm2vSmq1005c0+0UtV+xOI44isM8slofwIjGbfKatDXyD23dw1gIwA
ULVrJuuozQbRILgm3rvJfKMjU0akPaJzzST8PRbp5nLcWEoWeJCFPr7Afn7o3O4Z8PRNJMlL41pZ
Q9d84f6btRoMhBFmK2zy4V19kxKeNVIefOgoZht8PTsux8HdbaQ+Mrebc3fq7mjNLbAL/EPi9Lt6
3SoEjOzjUR7HENyZvkddAo/RDvt0fbCj9Tfvw1t3Gt002OYBhVrwA/XrLQpWiA1FeEsth6aDCC+9
k+zjwPSp69X3cQNT50FfoDub7kyDzx9jODNkS91wBI7jaZnAEukk+InOM+pd3z/Zcn2XrD44fISZ
KLOO8wDC4coxCh06ZNYkSE4Spr2fBgj/oEs8LXWY1cgpTIPZA8BSKxwLHcUgw7VSHpm9jrq9hcDM
qpviGl6hwCF825ztTiYpIY7OO99+GoRnp0k7mownll/KwG5dOP+Z/iRUCA8xS3jDi7J4hU3t4Cfs
WkQDe/GwXvWPFWsQK3l5WH39WG/R9sQwvzrTkRVy2J5DZ7tb+CZyN+SYpQGVvfRb2O2mzm4fu21k
h1F28kUl0XpyRsy/J7wjjl1lHWBXAlP6nTcyHbxpGJIGFTeOFb/WzGrrGzR8vrhXfrvOWIeug469
Nnp6xpSSoG9zkn7hf5p2cZefgUSvew9nS0p/dqPVs9waHe0dZ9GS5C2O5XDqdRgvhRUnxNtdzYHf
amcCMh7VapBVPZi1Sxsb8TPoTsYg/KDwRHRhGS8cdZoseFpehE91c+ssCHzL62AUPJ3bcHJSGFHE
EPtbRL+FdifOEktW7QaPbFt6dV7u4dI2de0l8ddVFHD8Rj0oGhUEeevPqktXBwOQFL2MD3tdgVly
GnuTJSrM9+UTPBODLne0oXMOryi9FnSUi/UjigcDGobXE6uwCfKYUTi2K9RUZL22aYJvT/BUw2bD
oC8TcMKwO2vvScs/bA66pDfE4Qn5Eiw1XEktzErfY3/wd3h8E0+3cYrf1DphzxU9ge3vgA2Btl5/
NyQWDL5EQ8Crw+gUn3CMN5nCPJ5derw0VnoIDD26GPSOeRNvscqcRiPorK37DO35K7CJ7nkQsam0
0PFjbAa+R4kTfUzJ4t7gF5id4rX7QRHscIkI3R5QXqIjaCEXzMFXCjN3DbtnZAcAtBipt6O+UPtG
9f2plYgnHR3YcuRqnvw+jZOuhUWH67EPV07SybsN1X2OwS8E6n5nNWveErTD+ONRmo1vbtTHyFJ1
+5Rj1Sb5FWPtMqN83ZTDJJzXxgm7kx6Fqnok02Sj9sIKPA/+qFHRvxvYvF4fE+ftflsi+ILZjqWO
tRdct4CJZdE8NW9MoOPZeiCHSx9xr8RIsf2DLnrM6jbs71YETt2RFfBq5k+J3stuYhtuHElxMKUZ
kv3YG3lpOs97Nr5+tTdbADahM/uBF7zCOg8fGLOSZYfSuX1qa6S/nPkUr6Rwej9IV8Cv10cWJRkz
AjMaH5qdgvf+cKa8Jym2F6cpfUEanQkrbuh5YYT3OyRiO3sksHjneZbNAyHcuoc6evmjRtfpUlj5
2IWLj7lygWLkmIk6T0M4/FyjGKWO3BnFDz2LZNrr5cJnp9AoXVU87aLaukXk0zMTDQLop+4WDcI9
vMIybzDYuDAbZisohqQrkGLzYsLkpzMF7n6rw2JEFbQ0zallzsUd6/0GUDDtoUFA1/HTH7YncLEf
PBpA5ttOYQ63xpNpV5wF9YuN7L1sxsp9YJadTwgdrG0wdgdVdG0ET7lWHUeb3rX1vNPO4mHuM8t0
6qIffQDhe7Ba92EknokK8RXE4lbqoEvHjhZaYXjjci9K62620mh1AFu6nrpYpMYeG3bOMRHrfqX2
ra+SwuZix8bhj2X8i2/JXdizF6BCaN1ofwz6IOezgAIVfsIPkYFDC9C0GLDKgBfmBToztfmDxLWi
mcQvWi9HRvuXhtDb5noYb93oZlB7wRxnleWk++eQWDute15sjGRepJ+9kKL4WE4g8JYCthtHyDh+
bQJqEinaGx6B0R3NC6oeLLm0ndSdNeMWu+4Aq6g/wPVKuA+Uq7Wq1G2WJZ0Ze6IYYwG4cPR7u0l+
DjZIvFUzQASG0KKUD1FeM4RwetzchWuTxUDzj/ge3Kp3Ff72GH5wgX3GrU/ottzowZl/LjNycSfo
xAWQa+A3KRPAb409J7st8lkeRrzPo1EtacPluV0MFA1Br7OwRgk7NGHpefpe1/4R3kdnSfkpEmtm
ArGzx/VpZcvdZMsH2aonWKDByVP+ukJChjAI4clUupRjKCxRmdrNgYf+oRb6OUjIY3wFuvG1nG0Z
33SRuUCcf2oV2mHWk6q1QpXqyYWudxzCzEHJOIUJKdjo4/Y5rSu0FFhoiwfPkYHtaAzXa+KMqSDR
PRTfpQm3D876bJF9JRb/rHp68tyudAJ6aQ3a8Fj1Z2QYJ2nLE7gRrmCZ1ZN69wwdSxKud/AN0qnF
oXSYAfqi2gL3M0DpZ3fvtcYqrS3n3vWX35LI3Onc294WjzjXXnp0ElKM4KkR9xnbRNUl3gPzTJfG
JjhPIfTsofM4NNNPEscvBCGTY0OyRJvw0HdAO6MYNFLZ7xlNMh57NNN8fQbEAAPzdrIK2rnDgXf0
CT5VL3EvCNzAN8w8k6hNmw2CRAYgqurQdXl53wToUmV0nUOAuIvtNsHHHaK+Cmf61BlVTcbZaRsa
W7LcEUC16bBinkgYW/OJo0nWaHNoDRgFc+PgPBjryQowx4Lm3EqdliDsBj0xxx/K2Z43+s1d5zZb
InHvcxzR7WY9tT05IxDMAxaLmhzIQT7Xv/zl3egNTUCUtfDgawYb4PP8CEu0V8wocmaHuw2sZdsW
2YYWzGrcs48ImM38BDkvJc2Hi+aI+N1+U5D5DeYO3i/HempwRiNMa0melhEgcR8XMb6+KUExvemM
BrK0UKxeQ7KxEFM3gsS/l6eOtqVmiNM1BF7Bq3dqvXa3zCumdaqMvacBKRxBYjIflWAs9dPibWuB
Nd+lNQORGuxiCI/m4AbopbrAtub3EKNRS/x2F8yyYKFfIen4TgeiIMl4RDX9jLEPyMcfnW1yGPii
SQEhrLHKUP3UyqB0se9syy5DDSjLxkbOuMoaPufWMlVGPWzzfMPFnRO62bhE6RiAAolvTMEFPgqW
P5w91O1a2uTGo+E5WUjWJvYzsRkkZevJnUGi9E4B4hTtlaKNozvLPi/drZrHyq/DvG0eMUdJtbWk
rqanvqsrqxtuZ/Mazbfx/KKX9eQlNOvYXS/M4zzHZUOGY9QBkcJs8HrYP14zTIP2HtspnCNxdHvN
IZjnI7PJoZ7GImZkp9F6OZHM4gnFmrfVuw1DDXtp4dQVV+AiPPgxA7zUINKWBOh68eocve/HB079
Ej16alobx5Kdd4Cb3IjeN54ugO8d3EXmtitvAskvXHYHy7ZeVbgdHDMA5qkSPVeeggpV72de70Qw
3Hj2T0sf3XEu66XiyXJK2jlfzIoszyCX4QMzKMGs5rlhS4bhBkQR3T6ModNYPtRGkYMegmCH4JZm
3U0OwJFmvB97fbMwu1qt8AImeonK8ViT+qy5OvRE71pmcrQwVYNSkdbIQpjQJFvBhQagLiBzg3Co
A8agUD3JJyfGuT4fMOmqqEG5rbFcmllmnaetUzgvaSRbsHya7rC5J7H2jzzCwPGKgzrWVgbLcOMH
fh7ihY3GqmahncJzVZT5ozWVK1Ctu6lnwQE2hQd7S16DqTuFNiA1gkl0Jaw6sYGWMw/QLWZg6Ri1
diVqdBI61CyPtHL3gju3jPivXoviHc33/6YoOGA1Xjdic8sG+NqbQKLIYWTuk83XsURnIQ58YnUe
RYsoJRXSzoBK92G6IYSvcmS7QASJaJIDU7zHuJaq+TayFxvD60Um5mgPMzmOzYLxbY8587uzQR6e
m4VoKEUbZ5XpOnhQL9nrdBdiMZUchoTgywOhGlLiNWSP+n0NCnApUfYtSpK44LHBcNoLdSniPrda
76hmzW4nMvt7atZ1x5jVVe4ye3NuZrXtUQF4OWO9tb/mwVZ+h6KX00EDGNU3GzdPCch6N8Mom7uh
j63d0i/ivt5GbJ14ESgW2nY9Bwllu23wksK1dH+uI/T0iLUBXqpiLLewli/Itd2hjHG8i2K+JocB
lhjWjeu0NuCfFXjpsw0jE/dZYTq15FiKrgv8GaGg4YOMNg0P0hn3kAe2EJdos7gARRyIMr6AxUHT
c594RIFVENvdoQXIL7FKOS8ntBRp00SIOfB9Zt8gfAI2eoBpgBRtOvCrNp7Y7ZYomJ73ZLhvBumN
WQigBSNB9PG/8PU7Z9l7GPIjuPwNEl+iMKFIVpg6rOQ4jWJ5wzXEm27s7RyEK9pyI9G3hqhg+hST
SFpMg952EV0wV41Ibe0nIA+FskkIBRRbohOoCfxmwwp4TK7MftdCtGqgrOEXZof6Z7tuG+YQXew9
0Oja8jbOMD70mNvugPBiayEwZmuzsY5QQc4Du2WYaOLJ06V95zOcESNbdTsLtL8wnYDT/gINALD6
FiWlptSnQCy5VYWYlVyRKS0OmIqoytaD2M2Yrt8I7W6PuqlZGVrdNQRx+oOI+LdhcW5jMIdSN0SL
a7U+zZsgnDFjJHWxwJKxNBQckRVT91M8TwwwFbgbiG/RRegicJ4Nzk+vnjHjYjJAc7PAGAyfHmgz
TU5j5hbhaGMD6yg+2AVSit6MPxFp0e9GVFLZVOvloMjIy3ZorKqxlwTT7mjPzRRhnw1ex5h1WQwe
HCob3ubEBFDH1RC0GvAtClc0iArEl7SOYZBKjLXvfBzf4y4ODWvP8JMGWu6SeMkij994i/OWNOtD
g3BwBISKDUsHQ+ZEQCTvW8A42+Far+K7j+o/jmA3iZxoNYj+AB/gMVstsI2G5HFpMDdQMJbJWgce
po6Ndj0kD82UyHLe8J33aGI3oKcRWp3ApS1MQjy0SAIdJeaTFI0JeCRWvbyFnPi5soUuPXdENHXD
TEG6+kyhKQbn3PnVo3vPEX3MsniGTWWzYVBCADKmwkOcJC4NPYLrZjab0Ccrs+wWL3rzbbKew3rY
K2GerEY5Bdd0fEHd2GOChYE2yq2TQrOcwo4WY0+CtipMlvfFs95iBIQihDP57dfWiTO0LPFWb1kw
gVaRJDjbNdnitBXJR0cVOSaJ9gs0m9bRd0mD9hD5Bo3ujrJpz+NENHqFDcVJgBkeHdQfeNSctgil
cTDRIMVg98cyNcAPo/ENRGLMkbClo0GYHz3VxKnNSIyhv9xj7/Awo8GQKhj7IbV7aHsjIPy1rs/W
4BzCYHq3EbuW8on+REUT2TkK1CWu4pijEOotW8F1AU63/nF1LWgJTZLPvngAtHR2JndKHZAiUr9d
KiST3oxOv+YICEHEGhg2QK5Xlg6AHbweWjGlH7jy6trgQawbTUe1thPMV113z0KDufa6QksX1OTF
MWvw3GrMKLpVojH19fsImOKmMyx55cs8VZsHUgRdx6jJOsE53uKCBlCHUUYFAj3SIJYLEOk+eYVv
f1gloPHkNkbVGLJaC0AqW3dkj4kcK91JW0XQrtRk4zoND95EIInmzXi4po9kZh6CXWsjtYFMbvyA
2V7/HPsivHP9xitabLgZRojJRxCvTgUzPHihitCnT6M7L7gYa9clBepFEmyDjUKrE07o3YTrSA9s
qgR7srST8Un5LD7ECZ9fWt8KVnAYrBDMmRAuu74T+jjqQOnWqBFqVARaB1CRtp44UYD07427hX7J
m9WKQdPygEomqvZyCZR30Wk9OPa7tpCsnmPqg2k1MrTbVNqt/jEoGzTtMKm7Iw82DZSfNkEWQ5v2
4SWWs498VRd9P1sfIdPzoR+s4c5do+bsMNvnaRuu2yttAbTjmTll0tQAYttNgTi9xS8LAJxcwBMo
xaMwL4EGOSmSYMW2sqPV1rwHAB1/gs8Qog/ysFk7E1gpKZ6+fOqStm32sPrChBYPIV/8obtgt99u
2TYgZ6tWi4PjoBd2OSJT42CE3Z+ijrJKYXwDtLwjF7cV0ZzW7mCdSdLw31RF5CjkTDDCEM3Jxhz+
xhqN+9FGM0BA4VcriplKgaGwVwDZQOPFgr8uX+5VdPB1Fk0IaodQKi6Z57enWek1pzaZTkLPyVlh
xX+s2xy9dsGGLo7MPNjZ3Hg3tAv0L4MtCRVuaP+qN8lQ+Lo9KVoXwo40hhNctsaLmyEVqcvHuIZD
qzWbg2Su+BMrz/u1OB05LuhnccigQEWDuqGtDsAIubIPE7U694a57k4smLpJjFLPAiOkt+uBxjLl
xBjoOxaNVL7FoegBvfrjkUzxso+goYzjBzek8eKU1JNwswZqPp80itsQdLZQ7UU8DmA8LfWw5qsi
RKZ+ZK37WMQKZo6m6R+01wNgXTfYdqbzOMYX13hYrcHGRDlAxHJyGY1vFqS4viekA3Q0LIl1rzGp
ezfdZGPctnjx4+op86uOYYMOrHaEcaavguS3GHpAw8zgiy0VvlU0phMdH2zfM2+ki2DDFjDanCf4
L1qp6hKALEyp+ohKjEKJrnlwM6Ao9qtImIFmTTzDpJggXOxH58bmtp+c2aSWxBy/aO1ejVikYP+X
0qUGmPEGmO16emJGcXVe7qoOIuQNaQvxNWZ+4hScOg/hYRk0WPYDRGhkK0Fp49aHkitNHvUMDPKj
IYi9/BFGU49KcqZ1GazI8C6IioE26DFZ8bCUCodpx6iIWdl4VuDtoV9FCvKkjS3fGhSf3Q8QOuep
9KUxdmmtxLaRH+ZPXT4QF0f+3Hb1VtBkMrCQhx96IGXqjgmosXM0qWbnDk0dnFwKjWHuzZN27hs3
WocCNhyY30i2ieADXCdAvRrHsL9bpykyBrwaD1hp246IJlsn70W2sJtJGxW7bs7a7TruNWxEMbcE
cAMPLCt0kOoptilfY8lJxhbw406LgxhQO3V6NLw7FWKEU7QNpt5HAf6cn3ezs7U7NVLMncN6U5jd
hNEI3erQAaVPW8mX/lUxJcAsAlnFA3lmxWZv5Bo4EAIDkwHbEShMucASHhaHc2S8+XF1rkMYShuw
MHq5+Gs2KWa/cqDwZO83uu4qv4HSCIPclj5MCbi754CNE9wTULrqs1PTyvbnCMc0sYd3nNWBPLSW
tda3FLTedf/fdGbvqjv6L4bxJ12Sp1pah2ZFz7JDtkaxwMVG3y2nazYRjsfDtqflNbuEp05m50Mx
nsSp2SUV2meolWCW8hAWdfmdd8gXBnIIe4asDmI08BmTzzFuLpOw3+cSDkkZmvWDt7OKq5+CVdm7
8TsNwJdP4K9rfVIbgBkLOXEIwpvB3YfegRUkB5wdVH658EpV397cVzR8iLHgpRPAzxV25v+kkEdm
4nIMLJ2DZj0WTt4/iCWLb+McM7YC9Mlc5usJ3LSKfcuQ/0p08PelPykAHGzgdA3aAVT8ejdW4IeW
Bimu3xHxvxQ0/X2dT2KRFQBwF/i4RbuaC69kRZP3R3U0uVUNVZIjM+ybdfzljcFDADKz2L36kP/z
mSoILcxInQE6yf97Y32B3edbZeuXEjroWtE9ISIMlryfCPl0REfQ6GXIw4qSFMOKqNx2QdE+Egtj
0lR9+yj/9xv/9YH+dcVPH6hWAbU5QYJwkCIUVP8CcTwqpxJXJ4f2EOcmX67uyvjXH5swRLooZF58
qxS7WjD8668IQ9uxcdNIqPr0kfTB0vSW8q4f5IwlC07T3fDCsiVzS1mSKP3uI/lKJYZ3BsUk7IOu
js7/fJ/ErnXCqANjvoGL+ygUzYet++/CXb+IMcA+A0ck6N+dEF6u12X1l6gpsRs52eM25BOC7H/2
+2Anfk9pCLbMBUgTvNjiIeWQZH53e18tVyDKSIm2Qx/ayE+350S8icGOHfOrJ/jVKWyGCBOMyt1/
7+5fSm/+vs6n10ZQVIY2SllcB2K7Cpgg9rWw7Kvv/BG+/OL/vtJ10/vrSUJBjNIkvObu5FMeH3CS
INur6HcY1OcwDNNoK/8//Jqhe/MjVLBXdxRMbf55zW7o+r634Bm2hT8SmKx1NMxMuI9gyv3Nc/zi
fSGeJID+M4HMzYs+PUcHPMMEeU1wKOGZJMX5ynl/hUgzFxl6zvnnetP9cO7qW/vqyQta4jdn1Bcn
xj8u/+nhEgS3RKPj8dyZeXjn+xGgW7CH4JK7qtKDMUU6GHCk/CYMvllBX8idYNXgOk5ytR/+l8iw
7vVkJxbE9X7NXkaCRkgxZAK7qAM2zCL++zF/eZt/XezTVxH7xNisw222UI6C5OdR8M22tgzAt4eQ
IpC72W6aYwKG/fbNpb+7z08vWEUa0gFrRRxjL04wG7hpOHbRaP2JVILvLAuvv+vTXopnGuCfBG71
UEj/c9nGRPhs6bGYwO/17sfGPCNxAeoWG6KJvtZoCtqwO/z3o/1CSIZ9BiXk1V8P3s6fPhU5wXHX
o0A5hf4ZqdfZURW8GIr/vshXtiz/uMqnyqZpDGBpgzszBeKQIG03VXTPTluGHuH/IfbuqzIR5sLQ
mTgezop/5eoQLjGGmmGRsja9yUAsukCDhC3Iis4e0efWbm4CWJUWoPCf+5X+mOS4/+9b/l9h8fll
YiqMwQTiSX18pf98mW4wNyBhYc1eQ3emoQgz9SB+Q86/uyrsci/TDwib2CdvFAEoJPsu+e+rjQlt
iQc3hQhil+D687+2XRxd4N9cTf2uBZ2zuxZ0TvH/UNB9tX5QWNkosOB/hlTKf16nhQOkw0Mo7fmJ
rNm1xLIKNmfCya33pbgWHYgXXe9s+xt3pi/uD8N/gBQQyoFi9dlDgKPhF8kGuztYiIBwCvM+8mOE
p1jdAsQ3IOosvDAe/2Y3+Ff1EbgxfBIcbHs+Itk/a3NBd+glYKIZdpf1HpzfclTTj/9eOF9d4qr+
xcrxYCTyWau6gLYYTTVms7P64YtTt6hvnty/3hjuAR87ggXgWQTHh0+7TGA1GyfQNgHV/wWqKjC/
28SV5X/fxb+r009Xcf+5LmKVxKZvhglfvJ2Z+66M9/pAc/8N7mHgNsEnGgzdG3Yz7+jB+pWcvO80
sv9aIJ/+gE8bGwtBsIu7ENdB4Q9S5Dk4Iq71hCzKYqxoDmZphuxP2BOa0vs/nH3XjtxIkO0XEaBL
mle6sl3tnV6IVkui955ff0/27qpZWbyVM4MZYAYQoKhIRkaGPWefu/mmOrSjE1v+Ydiax8Sw+vfr
R7J+7qb85eEvecywkFv6A+ZXHLMbLEE9jOMz5tivy7iMW7+0/hbCXMcsqCMJ1GiDQ8zUKqv3Iq89
PVS9GASIAzrNGPwDo9+9jLFywSz2PfpiWeea6atvDBjdyDi2drlHT3+PqWOAXQasyEW+3idoBSr9
1APayNjEu763TC8BOh7FGlLfhD02do+UhaU78Bzgyj0CaRzgu7ElSZNp5vvrgtkZI5YmnJFuopBP
Ll7+xWuNhfWlAOZNy4wZTe6ECpgbFPkFjFWhMLXH1hcAOfIBKzg818CTSC1s4dMz4MqZWm72zgCu
DF97K7tT2rZWoDxoJsdY108PlJmgsiKSxoYiBFQZGLyGsZZJfezQCcK0B0fEpTaAXFV1+CKg+4EG
hAnq0sHUzZF0o5ORt7SJnjM8FAGoY/QKu2H3nHtB3c3Za0zOhTGvMaiMU6x1DhjX3aTGdkaeWgD5
KzsOodv8Ai2Pw5F3ednP5MmM+5vq0AcYal8i6xlcD3vKrnDynyqA6mqeuP3VbUfOaV7Cm51r+IUz
tDCOBBMqQxJDYq669We+Qz8PJADaMRrstLV6Gymlk//QttM24yQhqx8SdU7U5QB8YLDAanI/C7Oa
qiN6cUBMJsbL1AwnJAd3Zqa+YjOo5xzuRUhONf2Wx0ImZ1KrgJ57KrH2HU3tNlDGKnMJVvL1g4xw
T9qJTZalPAtib4QJIDFcBhSvEOeAkYz5omqsJAN6SQkCquQk73Wv2pgu6lhvxU50MNnu8OjML74o
lYgtBfgvCocFlJrz697NZptK6DN/QdoKFih674t7CiMr3JgbYuP19IYDIKk5x3uRsTNyNUZTA4uZ
AxoBCbBPhOrmi1/J9rfYl5Yf6avdyHbicaFM147XlESwKwFfFGfM+DaDhGY+jEEChLzBhYSDZM3b
fjvag2NsNY9Pi/YVSC1dwpeaC4mM/wmDstYENJsQofib9nZ8TB202lHqLp/S99QTdEu+a10TVZHy
lDnhPrCHW8AEhtvYDffZrf4r4ENxs4ku+5uYT46pbrXMQgy7YopksqsPwepvs33oYdLOaXbalhBr
BIoxkLMOXJfFfgFwM6JSQknEAHsjXuIYl2E+TT5iWyVwgBHtTm4motBPKQzF+USxwPl02mtuciGT
0N+0cFpSK2fYdK3htLDvHoTgu0GXOMHOJ8cd08d++a2pbrSeBnRzQNldlPOGepAmYA9ixApYyAj8
3HErbTBdDpjcf0JVsnaUC3EsMlhe6IkxaYjhQ0zfh5hNQyrDcbprJ7cUwUTxEZZbSdK3GOGcTjMg
KYjoIubmnBtHD4P5PF2VBWPoj2jV9qalG3SJX+FFiDwZzMXH1vU0Bz28OcX4nQY3V3emnR2Tu8AO
COr0qLJkr1yaWo5BGMzlrwHxMUQjNKNVSeQBWDt3BbeHtwnAamlhpsZ3r9sge7WpCQJfH3BjIiXL
E5l4FBN6mKcv8EoGFeZJM73NrVkGJpefbwE5cxRnTJJGqcb5gmtv5VIq8wWNEpssWQ2pvZBaMoZR
OtW0atAt9bLIUXDNIheiWNgxA8cZFsTHh/TvVcRyflXaajdz7P6ylHR+jl8Z0MJlaKBvwMK8gC83
HOi6wkZ1A9dwEuOWFlUI3Af/cVqLcLDWB54eA+ClKOacu6myKbQ5CXGKuGFo3GLXUXSBcP9DcM2P
MbBaYs129Atj9wnIjXktltVzXQhnnmMAmoj6FEO4X//E3OY0ngBNyTGTizf/yzoXQhjrzIwcDNsT
hMQ7vDun0G6xRbXX3RZDbjay9cc8sLF5dv1KrGSHuBPfUglzC7u5jEJZivHAoAthvkZ78MuesHSL
ji4BRD0llOtvWpBKbduYI9tceRGWopmXNszN1MTAEtaLN/6eUl5Qhs56w2s/clVkEnLMvjWYFYoq
pwbKwqCiGInVrEYCzbJWeABwdUPsW8TYNEbKgFbIXLoZzEsF81SmvAEqH0znwUco6IdWV7ac41+x
LGxl6iIeRhM1SjZw1+bQNBIVHx1L5xogkO3hJG3hfN8MTNJZ+n31VIBKYeRUZlZqFCicfYtl43cR
nZlqwBSXEwwfROlRS1PvRsx+UFg2Mn3E2W/sce5awy10wypNYoPD9K6ujFskVZ6CseXrx7BiCSYA
6JCJogqO6If5Qr2ZRr4AhDTHNLoG21XhISTkLRIBYyj5FO1qVyS91zcmjyqd/sVMUHImmP6whSeL
sy7XAbE1wgR72UnvNDv2zFMo27EAhlpKpKanVmsX2gZwV4H3H/zKUjzbGa8iv8NngHjArtgAZ8e4
21s3q7z3nTbYr2jJEiWUclfEFYDmUSDW9uCLBFlkh1i25V81zodUmVZ/Rlc3wxR2ZcjvmFm0geGw
L40ak7VPQ3w/tOFOCrBb3YMPBWVP7Fh0Gfq44aMYSzfogTx0abUVpfBeSzXO08j7Zcz7oWLXoRZF
nAGFNk327fZ/eq286YrLZwrkhoBpB/2LaGoXEbyYjoEejqioDEBST6XKHtrCCuI/BCtLsUh4X/ZS
HNjRUApH/R2FvQtGxUiSQgpdCx5QN5ctwBZjW+GP4jQbIGXakwIWMWyxWMSO0b4mu+uX9rLDgybZ
Ujhzaxuf6LFRQFcc6RFwNVvyw9y0NtLzTelwZF1+PqBSY4BEQz8Fp8qGbiawpNqq7gh9HF31Y95h
l7M/mCD4mNHhCF3QErnRLfr0+D8eO9Olj9Yw6qQB5x9umo49nTsJf6zNXB+AIaZij0sLZFvPXv1M
43zLNSnoFRmoxlF2TnZ6BY6oU9QpwSoo1vnyMrSzHnmxkHDuweWUDMEZgi6FnqQCglNGG3UC60Uz
RpqDiuLo5L+6DS0FRzJwP/1XUFtx5K2pBT4v9AB1mvWxvZRuUsVhymYAsCGnTYj0ImNG0EoBecSJ
Ji6vAoBicXpgAAJRtKwzF3xIYaoCUBgAQdC/6YCqBIDqcJcNAJBQgsc0mDn8hyuK6VjXR30ILJsg
LmPDtX5ImiIWdaASNi54DQDvCAiPgddkWxcD7EoKIyyjMsMYX+4XkkAgBsSwlgi0gBZLCkLGiz5X
7he0+RbDxGIG9ojyMoUYEveSPQPdATPzJXHNYoowQxr9yImyARL+u0y6z+t3e11Dyt2BuTsRhnKu
oUzSVDJKiBaxyEaUGWO7RXFT0YWM64JWHJaGTjBsBIscBu3KnkvqohJAYyj3YbUdsFzWDLDI0RGw
5QkQJmE69L2hYq6gA25s2Pifo56IT4BxxDhwIs4cXh1WaabKxD6UVWJkekBLmcMcuUDt2ytmca/3
8et1ldlLwYphLkU19ICEKylIWvZIsFkyCPtBo+Ud5aAS8997MB29WbATIZ4FaDJzIwwdwZqUwE+a
EfZ0h9+y/KePFN6rI+MjnQcz+Ij0zsERy2iv05NdhGx5J6JhgfvvkNvwjk74USYt6U8Nau9/wBrC
Ju/0ANHdhuMHjQVaMYy0tgG2bBSHtBpISSQxzoTaVen5u86T32hyRNH5Dc5BsvUYRihbu6qVAdwc
hpI4QDEpEDYEz7k+bq5bxkUS/yUEtDIGohTglLNUp3Ks5/BWwLE2sBMM9mDdC9x+Kz/pPyZPdsoN
r7y8qtS3PLZ47zeNjLUpLXHaObqL/eIlVoYXjk7UnJe2QXWixPIwD0whXRQJhgEASaoPmvIBRQkM
1YHgBYgRm24X73ljX2sXeCmKmunCDNtyxtRljNL1WO+N8IefeRoABK/r89UwuqIPS9zWonKkFDU2
2gEssAmM4RZNvMmS41GxSJZjDEsNH+tE9u0UCHUYg9mMQb3DjtZjA8BhAFRg6UucCkyA5sWhB5at
pUrFSziqb32mHsgEsoQgUBq7KKuS89NXOyeL8yHM+RiYAwsFFGGd/g3o7U/SNkNE6juoLN4EG5Q0
HjIP/ZrSCn5eP7OLscovG8AwHEh+KHESy8oSDVIA1KUIjH83YJy5yTatpVnFEz/ZWXMN2regr3rO
wgKSpsMqPYFBGy1W3vIUi2x+1YJRNpS2U6BPHKdwUR/6Uuy7+8V207t0zBBLNbRZAprOG4z7gLfD
cAYvAts3fEWBhrTN7YCtXqmFVKZ6qQpSVALGB3ZuWoD78BDotCi11R+B/Q9GmdacxKLDxxYw06kl
0dwAR8qY7BZznJ5+AM422h/RJvxIfg3/4DPyRDIBVk5ileQFfMZIPiuAQiTtI8ciqalf3OLFETJh
R9GjkQquHuqVkCu9S4fgBjsFVnNX2tOW52bXXvzFCSpMUtZNUjRjpiBxKlCMKupNPP8ZdcBLvQRS
zrHI1QvwrRdbVvAbLZLqHqIATmMhOwN4F6Ygdn7wzjnAVV/7LYgNlqR4GGNfhCBxAwJ1p3goH0lm
KZvRrS15C/B5L/L+yxu8OEe23gzweYDFJpAJLAtgtLSAszA4PpItPtELvei3si9iWhkAPmsQnAHh
Bo4w1I9ohypWPmC/e5CHrSLISHJj3+Mc57pcZH8yKHHBYMUEhcBh6kQzx9OVpJaxSTAvSDkrazR6
Jye40Swgh9NFhbty82+Twf/R+Fsyc9emeI6lohPgrOTAMsYblf4n5xT11m6AKSNTVxALIFRkbkCi
AghYCNDGroYYKCyfUfSjb15KRcUALycYXbsBS1Fs6hIWIrqnEDVHPyTyJ1FPFN6s4pVr1+z/W4wi
slU1EE2ECVBknUwAZnc6CVaSmq6fiJ8cy7h+dIrIWIZv+vJMME3uYLv3KPVWiHKodhdtxns6nwcY
y11p1/vQ5V22CwLfL8P4+80UmXllxHoym0kLMHb9mO5aD4jWnmqL+8kF4AMaA5TzpXsb3WYnv497
WrlL9+F+drGEf9A4ef31b4oNl/PAjkg0binwU8aqOmGReSPmxrYwq4NgAK3p+oGvvT2LD8tu0gxk
itQ0D0HMKw6uiMS74jUYOF/06+AXQco0V5k+95CQCZkHSAdKEF/Xd4n0UrSv15W5tFJkfgpYBSk2
Ja4eYzyz77d6EI1YR6ATjh3ggZQAfjnktqwuQxIwpcr4BwTDmFJh+T7LKjWjWTWwD5BaE4a65xZh
ULsvdoUD+CZeRXcl7joTx1aw6rSQzVKGuOgFs3h3uQNwlg02TvcAAXPTZ36vc+Ugl/qx7yqy2xyf
qSkdMZ/tArG+HtQWAF2c69/rohJoAulvcY7ss6r2UQ7kDchB79TzN5RhrPOAzO7QiQxeF+7SEKkw
9G41CUtqF4ypPun8zgCSqqNrPyUZUJKYMEmK0iqwHKBmHL+8foL/J8xkcwA9AuVuWbYlVv/VB4zc
AIS3FlOr76N/H9tBLRRrZfxLUE1lXrR8AnJ1kEOt7Ivne95qDmgdnig/G78QvXqG38LY+lUAxu4g
S7vSUYv4lzmZLwMwgCXVv6lyckyiWua4p4uCGbUQDcRQoJqQMcLLztqXY11WpAVZawAkO3D8NLse
g3/YwRP+YCzuSZ2ahz5OXoc093Kg7PiC7l230TWNv38AGivnzhi7TFiJn8TS0eTxlgzCawAYVSsc
jQNgSJwgRVfl3wuk2mKBlO6tsQN/TRnoSUOJfbXsRNHMVPtJDB4VbOdfl7NSfsH29EIQE6UYSgCO
BRVLP+I+2uog1QbX3i62FPcx8UxuC+OiB06/5FIcE6m0vqTIXUPpJb30GJz8++wUvgP12IHntEA4
XRz92+KJ5nT/PuY7k6zL559wmOA9e9BeOOk0/Gr6EHBnBngfcl5hcM1UFhrqyrmcBDCIQEcnpVOl
ChqOs3kCdv++BvQ9oP9boBiVnDhzzcksBTIxix/kPVYPoViYw4XV6EDBGkcwUV23lBUxWGlGLUMn
KM9rrIcBOluvNQqI08LwQwkPsYAJKZVHB8oRwnqWHEt7oLhAdxSl277AFLEOQH6wDBSqN4PqouU8
PavidGws4SnQsZnFWKNImQWqGfSIZqEPmIzW6QJRAZQzKxn89P36Aa5UhLDM9y2NnXBMsAM2Nqhx
oXACcBYUOYNdtZNB1v1v2/m4ZHRrEBSyEq2DE8YE81YIjG6CWn78qoZ/FEB0FQ2XkJT+LeflhHMp
jOdoQiFH7b6pUE6IToAXdhOMmQfPFBNB+f0P1ssvglS6YEoJs1XQkCO4ox9zEULm2LHAeMY4OUD1
cjEtZ8WAbHbJj94N3sEU6JhPbcfxwhcx+LlINuTqQ7CMdALwdMxeAqRrC2RHDF+0QKk3Ys71uhSF
4jcq+wpScXQoWPekAwdHwKD15DTBYHedtBVAd4xc/3X2JY5WlzVRgJksZTH20ejgJJroDFt6LHsL
9a3hI9oOm8Alp3Y/fSZPKkBkjkCi9cLN9TtwkfIzkhlfVWeTEplmNIGHST81avtkKv12NoAVQmH/
hW7aK+AstK8Lpbf4zFDPhZqM5we+ejIpykjXv9qdtE02yU7F5kWzvS7m0j7PTtVkThW4dXKV1lPn
EHnAXnsS/q7CmbcXvGYm6CvjCuhYa0fEd34JUIVpFJBeoPjUglQPOHSgBAOOzk3ePV3X5jLmwqkt
JTHqGHqlDFGFkY6hVbMtID1dpcp2RTjcATgxscK63vWqjImtyp7N5k4sYs55Xjhn+gN0EWPomoH+
tsb4F9JncZSM4eRQsF453QATegDx33U11wxyKYR5ASJ5EHvgGEKIWDhx8KMIfzU6eIaCN4IRdJVX
QlyzkYU4tqPmyyN4xkSCm4dKNtjN7KLgVUO/knXG3BEiY1sLW9wYUGEbk2k5NQ2mOEanfQMwl+hm
brMBgcIm+60CnEf2CBji6Q6Q9gbgTkt4l0+jN2wF1C5579CKsS5/CXvx0rpqoqbCxSt9AKaWvfIA
4gW3z8Ifsxrtrn/IyywSeHOKatL1YzpUzVYTCUhXwcsBp0bhgGQbAHyPvvOZ7dJtcsvNxdc0Wwqj
f754iwABmPb4mB2EgdhlPjYbTGvWW/OZbsUUt/6DcNTvpgOvPnURW1IdUdHAzcBTiLTgXOyst+Br
petVqanWx6Sb4kM5tijfR34OnFwD6GvNwAucV9ynqstA0CCqiSUklbmH6ixoc99CqCIA6FI1fd3N
QyXaB/qzBnxC29DQJ8kmsOkkTS5wnMDK/dRFvPhfIztopDL3c+qlyqziZsC+vnQsmn2sfgDazmkK
AB8aklfUnXfdjlaOeCmQHYXMgX+tBHI5ALO+skTiAfx2Mn6n0e9xeLguadWGFh+TsSGf5FMmgwHD
mbLSC2plA54sK08Aymnw7GbtxV8aDusTqjLPB9gNOD+Oxg9to6EG8SQ+h7faTtrk2AboLCC37QHR
SPtOHBe74sfPZDN6RhqI6cS57pzRz7BJFciV8T5LgCDcxHU58RqF69Lo0jx9PFS2+mfGAlDXWni/
HnCScfBuCqdoOl7/cjwZzCNchohRhRFeHBSB6H0f5Ai4w4RT/113aNpfTb4e6IWPQY81UwUF56Zu
QDx3U2yMY/VGuyKyA6jFmhMkrbxM+Erf0hidoqnE+IkGaVPtKSDOqEze7OSaBFosVTE+qQDNgJGQ
630fSqOBL5P+qIvXMft5/atc1hbgHRcC2LkfwENPwG7EHlRdPgnprZG6ilqAvwpwkuK40UDAh/jT
DmJl4+OJbwFTqcWZJw+pJwNFJhUnD7wyTp3pFueHrdkLPBjw40yMlWOz7txtA6qF1HmegS/LUw1b
clLPB3MP0Ottgg7s7JovoE/0XZVXRLos7tATWQhmXLdfAy4GmPjwnpgXKp/yX3VuUbAVwwKUcXsf
Jtwq9ZqqmkR3YoGZha/B+GvwaPuaEXSzk83FIQLoqSBjFwc8X5wjZUfJTWi2kKNQY1tcDuCXByPo
ovF3p1UClgIJzroV/oxT7BrRcKgDZetHeuG2ErZVVOxb8b7pmjVrgOjRUEcGybtK35HFDwgBt6QF
ZQYSmF2BRcJBsxqbblmr1gCi3l0NgDXeWiZHpMbobOSjoCVyj720WQTg606pcuf6sa48fnCaIh57
XQRwBNvgI/LYaNMI55mYpmsIgCavWh+kJ+DIBJ3wVvOr1+sC11RaCGR93Iw5lQ7MvoOTCyA2BrZq
of24LmHNIJFEYKhTo8B/bMiUF1qOmj98tZ9sy+FP0orgD+KlKl87/GzMvZTCvHFtknV60VApz9M+
OQmfwTY6lLchWDJs3zNuA+Abgd59IwG7dis4zTbdyA/XFV1945e/gbFIuSlBBGxowKdMy1M0J1uU
AGwzEr2sCbYCIW7VyM9JDKxpaey28zRv2x4eAIDqWyAWYuVl9HQpxHBvlHI8M+cbGEzfGM3pqRsp
PEZci89VN4HqbtRfhJbwWnKXi9xwC4szYLEq5gwkWWaCRSICGI7Okt4G865JHkEuvJnsMnRHAJZG
e/kuBwIbcLZtZXKNR3IDYsYavI6TI34St1Nd1cu8wMk4xs47BvncZYx+7tc+EH2cIJH3vR49dKoM
vm3xiWMIF31JegiSKsoSdrcvAQvBUYuN4wgPrSBiSk9PatrdwvRhUB2UwThMfXqqWtPFTKmnl91t
7xuf13/BqqLfP0BnHNUwgyEsyBOwCNaYbp4lD9jymHvgjC6vJro67eEBHElGQYv+jIULFlXwebUG
9FTvzdvho9x1e2MjWNjGPEVbYAtl1k4/5VuAyYNP+FdzByYwTwSkj77j4iSspCnIkb5/CnP/zb5q
8lmB46QzcY3hIFvK8cxnSLXl2/yjepKPyVv9A3UTgYtw+FX4vHA+C+HMxS8KDQjDCpyPDGKVUOwR
xkwnMLY9aGryEVfTiz4nf1pTwhaH4SDXAtsJlg8NddiLIZjdW9/8lQ+ZUyrxMSLxnZIFP40OEQoe
iFtdRKQgj/mHMIx7sZXvr1vKqv///ulstiWPZPYxGdyDSq3ba2p9EkPe2Bs9+iunw+6z0EB9NoE+
7WhDdTvVSmOVmXESAv04Z37jXNeHJ4y54mEvzVncIkH1jSRGKE26Q2ZgAlYk/m7UC16BZf340CI0
CdjUNZ0xO0KaSRxDuPzeuGlD2UpDXu2U2s7l6f2VYDC2RYYaDCVShZhDedeEHlVpzZ6C6a2o1Pes
50R1q35jUWlghPlxnEegkBwd0lV3oCn+AZa0UxCZ79c/0mqisKxoMEGqDEB/IHBDzkxmLw+qnTgn
H2Gs3xaoZBABiWOSaE4y5Vh+LSYP8+m7LqrdstMezDg7gmzrOQD6IqnGmzaqOInYuiv5W25hN3Gl
OjLlMcJtFgkw66Quu9eS5tZIjHs1qU6K2d4C+J6HisE5eZ05ET1scjMm9QBQ69xTQoAUa7lDyOP1
g+dIYeMAdKqkMEZK4uShJLu6MsSeqhaVXeQtD3ORc4psIACCHRCcqxDVFI3VDY1txpMdggkZLrg1
gKLScrqwPIHMzc/0sq/KEIUqIvTuHOU3I+l22lTs1Fg+teqeaLJ7/TRXLz/ggbGIKEsYMWfmnDKQ
aGepTw2lApVjBaJIOeFcyNXbvxDBKIUropi5ih4AGCGdyj9mw31g3FRdboNN57o2q7bxLYptmw/N
oCBOhAWSJj6VfnQagmafxuXHdTFrbQ20r/+eGhubgD8Z7RMwSzmSmY69RwB0dzfJyvQWDkp2qLAa
/0esIvIHddTpTsZU9mQP4GpEti400m/Oj6GJP+NdkWgRfDv8JjRL6Z8vIpiSBPoQ6QgbYoRyAL4Z
RdDGmJsRFMJWJQ/vIA5+COLYzTIgTY2oMEu9J8bxfRhxh3FXrGnxUwC9dP5TDFMsxoKCyEwbbVOd
sIxhC0D0z469q9g0m/1Pb5cKDC0J9gukDsbZg6FrGJLSR8jUgBe2992Bm5ZddtxpJPwtg/3Yfutj
opNkMKridgzeVQCv+ailzenGMD8kQXbGOHLSLOBEAStnCcRpGYUeCZvJFwBWattLtZyXs1OAlrHH
+wWCiMa6bjvrqc63ELY3DaQELSol1HbSo+KNgOqINPBLWvXOuM8+4vfcA8LmLjoWn72redgQw7LE
dFS3PdDYxx/Svj7xN1HoK8GYM/Smo1oYFNEkkwlH8nFsRyTxWF7cEU8B0CydBfgHOOKrvmIhhzEd
MImrWpr3ihPuMHP2EmzBH2b3wEIrD8lO2PSbacurvfBEUve/uKlAWlRCNYBIMFdbakNAQQPSrbHn
fNVVh7vQjHmHVUyIpHoH1pCp76yk+jX3Dbq8QJsf73oeLut1lWQWl7AWzTkdGpTQRNE/FnGP6b3m
YdbJ5rqhrl+G/zMK5GnnJxePqSiQBA0Vtex3PkVcLDJOXHH91DAheC6iEwK1THQBbaH2QS4fQm1+
isXCGrsWPEy8+Gy1qPpt5SDoOJc2pYUgg7SW4kdiYu4gNHZQ2L2dvqjgtbGqRxCT99vrZ/j/kQks
ByLRbhjb3JzrIdNBqQZ6Wzt+0r3I1U8yICRB8uZhTG83BBw7XPec+rdA5iqDvwcjciltg6mgOQ1L
YIIkJREb8DbL4p5kZuUgLC3eEPWAeljQaicJIx6644qFnr1JTIQDnvSsngAQ44xd9NFn0dMcpq+D
lv+HDpUugR9AppEUBhCZW0dbSaofmQhzGpRKSgHr88+Ue+X6R1y5CEspbMm6E9py6hq8sJoGpmU0
IacfVZYVn9elrJsK4IxUCQA2eFgZZVSQ2KMLAnooWoqQn0mDdxxct7vclV/73/zV5FWn/y2PVUuL
qxEIKwh89bQHJzNameA/MJPXWdt2WCeiqLSlxEMjWLvxBkZDAN+HZxalpvM7OASB4YPtkThBIO9N
udqVEsjFya9MeCcazymvduKW0hg7nIZSGwDhS2v92QMdTyc3Oih4vobOuLWktURiIYwFwhJBBiyU
Jm6eEotW6Weg6UOve6iBCjU7yvQcSzwYNRrFs8/2UiI97MXbhq6ZkuY1+goNgB414NPO84MGeNpw
m3jT/MB7Sle/Ha6bbBiAejDYSF+MokI2aoAdJNOtnLYhyksCcD/Ahq3dhVHlXr8Pa+ZpLKQxb4MO
1u+wMPHtKKZgsk82ZEPBvXgsKiuuCiQNf5UymFduMJRcAQEXvlrRf0r+/HtU53spjd6va0Pd7sWn
WohhtJF7bRznAh4xxRqsluqWoW9A4WcHPScdWz82NIRVA7NmaKWf28Qg6SMpsAULDNZ6R0M5Sj7D
X7RdbZwgA/grh4mr9KIQszKmcRWGSDGdB/5SLMsnaKP1fwzLf0StwC1v0CgFKhmodyy15bYsearS
P1+Yf0uwApK1UFWFhNJDN8TT9/zgeNUxL1RlCztloEWBjMv81YzFYKDizNvmvXYHR3bqm+nAm9tZ
eW9gkn+Plq3pVJovR2BBRE0HxSsLbRHTDpMyca5b5Lrh/5XC1nTg8PMimOGujPZoJC8TiJRnmRPf
Xa4+IY9bqMJWc/p8qKYGPthRgH6h7TUbNaNn042x/K24pZ3bvGYaTyvqMhc2AV7FMs80AOAGEqhC
yt5NUsXJ/ZTjnNbNH5B7qEZSGCSV/o6FHLUo6rahj3W371yaxxjw9YJFdMu0W9dHPFncYian30To
GfZvhv0r3PP88frpLn4EE+vJuq+FqYwf0Tr6Z/oLANo/e+SJhgXy5sBSnvmd7NUqjPEtkjB6lyoG
L9MCQQOY5z3VLTbaETB/2Pb999h2dFJgKYrRzkgHlLFyuEwDSGiSBv8BYB1p5pUzVr0I4kfQdRkg
7GFxJpRgakFN/vXOUIep7ajD/AfkcjTWuHgBFnKYh0ZpKkqkichHv/U3FOysdIvd/4AX81bl1j3W
Qhbz2gxdZg6+/uWxBjcEIuPPdqtakk0XdBKn/s0TuOqxvuWxkYHhGykYTOFLmvQuin+EBW+ef93u
FhIYjYQuUIkgwe5aKX6QNM0JWv80t2QHUvTXOgsAeJpmj36jHgO/ESxh7oz/4i8Xv4Cx/JzoIUbv
4cqmst0Wjbad2+GUdSGncruawBlAGUbBEow4iJLPPQs6JxHGuGCPdBwW7dDbYDN5ist/ZugPvjDI
b0EKo1CEtRy1GkcwuDXmNhHCn3jRt2UJTJfrD83KBVsMZgKllFEoBsVYBTpg0Dgr71MzeaMy3s+j
dhLi+aYriq0YCi4IiJ6vi127BGdymacAXcP/7TJTdMHZaazIbQ+NR6FjZCt0Zc7Y38pxnolj7nc8
SnGczVDTHz4EqQBl0h0Ahzln+dX0ZD7aQgrGmM4Pc1JAEmcYBQqj2KUx0eEF+fm+vFOc2KF1X4q6
a+4x9LPDas3D/BtZCPfVWUkDkJyie0E3lCQUNc5/QjHKii/5heYMBKs1Nvmk0NsU3j7qUHH3KJqW
DAAoYRc+91xUIPrRGP2XwtlYzExUqUwHaXDMx9lTPIypnaZ3fytsMJ1zpz5wTGjFZ2NaG+w3AIMg
usq2aXsxiJtEMFDVG4AGiDykwlxAYWLhDAD+MuYROPJWbGgpj23a1pM4pQIqJ7j7s76tdw2gFVsM
gljkpnN88ABirxqExe51sSve2wRuHlYRUf29hPMYAAiuiSleJqPKwB9ETbe3r4tYSX/ORDB3MTXH
ulVriOjkxKuUmyL6rMnkAFSZc0HWHoqlJBbFMRyCPJcGHKFWaDpgEfTWyieA/4AovcUSvmfkcWtr
0V0ftMew0J6avpk4L8UFODIil7PfwGirzL6sRA26Fxi/zxwsevR20frJTT9Mxr4CiZ5tVnXrJmAz
cJpYsMBSLTl+0cS3cTc3B4w66FYixE9Zq7lqVvz7IWh0rkBNijoThTdhMkTkMmk65vRzg0CqMO5K
zEKP8/P1D75myd9CwCt37iTGNqa1XbyWxSC8jE1/ICkQOUSR43S/8JxYf4AdUAqCjBz+Ymo8TI2u
TFLNdCbbuBc/sLFPaVBHGygqBLvI9Qks1thA5VnZmg9cimXUmxW17bJSoA2TLAKQfOqNVoKu22xL
w4vhdA4Q1ymmViH+5MWrqyf7rfHXBVhkHnGbTg04CRGHFORXnAFtrxBfSR5w4pBVp7AQw2gYK4GS
hDlmgDMgq6CkFd604F7inSN9FC8+H0DLRZQ8gbLAJqFgUjPEIENJadpjvNOefhc2kt0Pya6teiPs
BI7pf40lXZPHxCJCGxWlVkBeCkbF9rG4B8obWJYqQLxuW5iN7LWbRHbxdmHa4KZ75T2eq35woS9z
qlEzJnHR4u61c2V35lOpR1aDnnYb3l+/fyvFSKza/u/BYh6YUTRt+3QuKzQZC/91Toktm7cloBpz
8V2MRi9G7f+6vLVc9Ewgo9kkxwYZNQhUHlHhKne51+OZtBCQ/Bki3EXRym3udszKMPmZUCbmKgNT
BkMmCqBZ0O5nw3hLfOmpn0fhOJl1vS0qQKGHtSnbXZQANyAFOD1H7fUPCvRsTUdcclEHmEOtljoN
YMhmAGqd2K5cDaTooF4IrS9UZH07uthP3P+HnVVo/lcuGweBHbObQ1FECcpUXpux+Rw05TdHt9XL
SSHMaGYMzh3moUj82FfzUcdlOWIk1dIP84HSrYVbTGNuc5vn2Naq9Samaf7KY2Jb0IAD0zbMNSc/
xnehjYXf58ieQHk6/+av2q+lB0tpLLBR0Aij3DY4wZniEqIRjU3L5Kju5j24mbz42eT4nlW//a2d
zGgXCaRthJAWmqf6iDm5Y9AZQB4KNpyvtuq4AXmCwUJwuWGKmHl54wE5XEhMZAiUqzu0ga1Ho0i6
gNQ+ZLfdIeUEd+uafUtk7GSckmo2U11zdOlFCxorrV7G7IWj1uqLu1CLOT5RxPDeSNWiaXH/1L1k
22Df2/5jffhsXUAOOcbP+IY3+b2Su8JI/qp2AWvRDINIMryCYoTHvK3tRtiqcQb2mMIxkRNE02An
Cmc+mqOqzqgKttcx7AcVtFCyBqC2z37AvuSEVwqYhV3Eg43n2AtbbU6IEI26OKNeP+q/ItF/8buR
E6WtniImXgB/LIIQki1pSEDInrMJ2NiUxrXZ9OhJNLt/MF6ylq6RhRxqqIvQaGyxlDKD6gBRWXqX
Y4hbus8tBYFY5JC76/a4emoLUcwtUyc/GHxDNYFpNGJhQbH4ZIWrZvAtgs2zh0jsCbIVugM2uP2v
msKP1F/BirET69vRFjZCZMdutzV56dq6K17IZtQTDF/X6xi115JEsLo2BIAYRmkwWi6mpYUlhtzp
tND/qZCoOGJObF/o5U9diDJrymfeTAPnrNmWFtIV3WxEgljGTFIbveUIoOf/j7QvW24cSbL9lbZ+
HvRgCSwxNt1mFwvBXRullPQCk1JK7Htg/fp7oKyuJINsoqrmKU2mFJ2xeYS7Hz+nmXMwlzcPwm8R
uspoN+K8WOEVtFTVAq32UBPTnsblRLIqQS+wcOeEL6YDfPYKBUbjN1O8OGPdp56SRTjglTTahYiH
gkAdVRvNTkgsTYpNWehnfPTl6w5djBMTOYp2dDqjR2cj76UwEdBMBP8JbUZKl7IzcY0NC7EUliqy
wok7J3sxYxMNlKc2myiXIjS6oJBlNdCDJFP1BwkUZk4JTXk5x6h9edei1V3XEEmiY4o7/4qOABt8
jBOComPbSaBeAL7HV7aT8CGYcufm9OKW+WWPJ4VIwkpSW4p1HL34pfIg8KPoD3TstqJQrdFAHq+L
pG2cqsjus7ICsVtbP153QxeHrEH5AO8mjYI2n7srlLKP0iSDaAXZMdtfZovwsXmpbcGdKhjKjNO7
dNEfGeN7+tOsVGlBkDEOtA+hq1GQya08fr4+pEun/cgI/y7T0lLxBVHD7dd7rp5LQKHk6hxd1eV5
Q1JvoqVDey9fsUgRHWlDgXnzHtOnibowAENol4C7MLcDZy7suzhxR9a4VSrquFMG0Jeh3WPEE+Jj
rD6QQHKuT9wlrwKNm38PiZdDDMSSwAnpyHyV0doYUXCXehm1HyLd1HV4m8m0M1UFEPDrZi+uF1BL
yCdR6Ah9zfSRY2FirDVoR9KB6KkeWqmVTQ8agjNju+hKtF9WeDDiSHsjp4MB7N7uZ73Vs9MO0WVm
akA3eJZ6uD6q/7BBfh+WwgXQvW+kfpdjG3p9ZpfoqI1YsyFptvBywWTtSK3YTx+Ksf3wh2zlVf1z
LGl/aW7BigLREfDoID176kALHQQeXoVdGjTPxH+Su8/ro5yucf4i0o4+n9uXPa38Wgvo1MU7piY6
wO8EpazNSlM/xzScCYAu5uqOrPFktQOIHTQ/hjVmS5DTVpbIzfqvhl042nPm6BEyLvR27q69ePQg
UEEIktgKLr7TKczT3CsHqdftLtQQwyp4ywOpqZhBXb9fn8wZSzxLnJGkhkTg/W0jM9YtYXs1SH5E
wpzuxowZ/vGQFZT0JMFJUMbGR+NY5oyFuokDaa6D7KI/AXWMCqwXmM34QFKUDCjVj7hNAcAMIEpA
EispfZAh9uJCU4JtE/jbXotnM/hTpuhsU/6yq3EPsdCTScJ6vBo6q7Unlff0rt1M5JaZU33+BawN
rk0kjxV9QrTxoEuPBjTwSpww8OSYmvwZ9j+u74qL7vGXAR5lGYnCkEQN0gxixNYpzbdMZW/XTVw8
xb9M8DTwrVIHaWsIeB+rvYXEtBMYhpmVpWPUM4Hc+d6DQhaEUeDpIQZyVvrrxbanBmqCdtAFU0js
tDmxknBmys4Dn0mHC101U4GCAD90emRLTeoRkxMNVno3k4e9HA2qm0vlipXKqpHYXObpi8HkdMud
WuSSl7JWekzuZZQ0Le/OX8b7fN+GTrZonOg2+QDL6UJahL4ZO6lbOM22uu8dMNzve7d/bOxkH2xK
D7xqf0DP4nxpT74YXzvPGmDHWSWBVr9EBqd8KpvXpi8X4VxdlZxv01ND3Az4BWq6hT6ikZ7mK5+g
ERYMTs+ZTMArJERWDYESfbzxysYRovVEH9pQtFLGz90AqoSSWTSnVtUreyY7pXRbye9UA2qT1HYm
7SCQaTX+aLLGMBX/vcHFrdC3tn9pldAKhhVkvd1R/EjC76n2rGJsilKsG72087rZ9I1sp5XshEWw
bsjweP3oXNjQQI4jJaHKYJogfNCXVGkvx4ms26pcLZO2Wg5Z+imRORWtGTO8z040UfbKXh7scHiU
uo9sfNPFOTDweTCigzddgkCSiCAPEOvTUyNVUuIncaQjW2u4U3Anr7wb8PH+gQ6wC7vyxNS0mY6e
fIoR+CopIs8W49HykPwwPGL5em9m+f319ZmxxDMDNWhuS8VRwau8eOqNNe1fw6klVJl7O18oX5zM
3tf5OBpSQkiblilK0urDABK6Zt8bUEhCTa9bAE6XmODUDKCOc310/8EqXuAokOoQCeM8HU0iiA2R
ULd1Hc17+gLwgu6ufNQddITZ2ibqkWafi0VmjU5zfjTUUkyUjGUY6pRJnXDjyntcmsQWoYiNuDxz
vbdQmhvpeQpwml/g63DVSuh3555hbEyqnpWJByYl+kxvhKV4T1wkPxZZbBXf6u9+v9EW0AuxqkUt
mnNjPtfBAk7lyDzfT5hLY10l7bS8grjLo84aUGL3IzArkMhV+9JSoYdBdFAxG8BYVLLVj6kroAN5
bEQL3VZWIxrbmPWLQKLQmoWcNgPMJqdPqdw7I2QEZjbG5G6PLiQ0IOIU64jmJiky46xViagBGNdq
TJf3WhvWFNe3S1BoguW4d76gNcKMRc7/TwaBTte+OMuhe8Z7j7ipVNKqKVjEpU81ug+r2WTJJQu4
0KdtrkysB9yzTpQg1zZqsIB1hzBTa2Y3Plg19szsFtqCgr/sAeKhM/uO8x9fw5KmPpMpyJl4rU73
OmgqWBQKESryrH1gaeQIqb8vhuhFSJTDn18zCJCgjq1TKhsqX8sWqBRkSUo16IZNbDWiagtQQNdd
xVEbKAvOTSh3p0xDOzHH+Q5BJ3U6MN+wwfI47ljReG+dONL7SB77mYIEH32f2Zq265HL8AbUrSIS
GnYPnYCoCBdp59/G/fCt6sQNLZIDI4KdigjiChU1WOabgsfeWDwnrcKDI8++CHfJsThEqDJt0w79
V1SDB4syW9ZT0Geqtlz1i0q/jeVvYOyZ2Uh8PuCnZWSKNMi1gsCBB96RFrsLAFDEkRa9Qe+zOSD3
ZcWW/D1Ytrk115bC45h+2gMH3KSvCDEBvvjqdVTqWBcbU6ss4MKpO7rlqgL+y5/loeHe2z9NoVBo
qJBPByMPd513FQvbUqp0e+wkU5pQ7IFmjuBa6esGYu7Z0/WDcnHj4nGPd5eqAw7KOYKWxuijYziT
cRncyn69l4fw21j2q+tmLhx9QGh/meFyG7lHQbDSqLoNpXpTjYGXrA9FBco5OZ/ZGxc8G/psIE2i
QlAUDPvcSWxJkfitivkLasWKG1xmavxxfTCX5gzdxegiRTgEpAw3GFX1OrADY87UaOuLopnSR3BJ
z9wBfILmayMAeDyFdwCHgbz59JjXRBo8PQqm/LnaWFBdn6LvfGfYtT34LqQg7dimq7no69LYEO79
jPiQReTGNgCBnwcFrHbDbpRN2j113uP16bvkwJBRwPLIIOCFCjK3REmuShkiiKlVCNSwDMDKtl0Y
tuJW9QIqUG4HDmX3us3zXWEgRaJMsCZQ3oNr8HQyCVS/gyDvFCBD1MLykg2bSCyv2+DfclixUyPc
0QWfYF0aKYzgWfU9wBqh3h/GJnWE17RZ/+R/+PN36qnNaT2PLgO/FXshU6a9yAblNaGNUpuqNwZr
knsIpBJPmUkcnm8QbEq8j9GKjk5fqnAOo0pDuWSQt7YNuW9dqakTZKO8DVrQgrn5PHcaMKWA0wNF
QKBe+bKAFFZV0RsZsWW3WMVwtutiGTwHC2qp7uhAO2BYUtAAzh0BHtb9tY4I3jA+ggCOnOkNdbTX
fRV2a8dzS80Of0xRiFeaX3xolvA2LLxlvmrBfgJwSlmYwTqfCyAvbdij7/B19x6ta5OkEBBnFd6c
8YTrLlYTqNyACN66W0SAzId28+7NsWHMGeUOZq3lYjN2tWJrUElEvsCk5OH6GZmzwL1dyt4XAzUq
kWYm4mMoj7d+gH6i6zYunkPcNqICPlEJ1yjX1lypYy4XA9ZvovytdbTiClb+3NgimA2szFXtzJo7
hhd82leTyO82uanDJgprCqSPXdl4gK0S23+dsPfCXbAUl8njrL3zZ8KpPW4i264s617GGNvF4Aw1
smHoycU/CJHJgkHHo1kWz+Pjn25U/+1w/JpczpNqIEsK1elw/ISPxK6CTmB5VviUC1HPzHC+tNKF
qhpFmBHXE0qlAkpFcsTlXMaZR4ef2eH8Z20IOWs02KnsLLGYTXHNtg8ojeM12esWUriL8Bny2TO+
bW54k+s7Ot5l56M+2P0+ixMIJ1jONwZfeCifbhPOWxe+rCrjdNVWNhiuIHgeynCfvVWv4LjmI7xZ
e9zzoe9V3/ckjIt9L1Zohwmd3pReJ7QbXq+FO5dKmD7uNDLH8CDigc5EkG7DXZ9OI8og0ZB3jWIL
gj2Uld3WL2J2GwVbId2ISj9DTnbxPvplTeX8CtOrUOokWGtJzRZtY3RmHtPWUX1t15J+5gqYs8Z5
FI/kI6jqWmIH5KmOx30Z5CYNCluSn6/7y4t7UYPknaEQUUe1/3QS0f+uCrWRElsYbvPESYSt0DBL
KmIXzzSnK0rLG96vm7zsoo9s8vtkEFugr4fJizAZR26SYdReVGgS2fmtsE7tblnPyXNeeFFjt0xx
wZSDUFEbOR1oT+WOqJVEwLliRrkZP/WNNbyljreKOzMCTO2NLMjEbGpfH+3FS+/ILnfYZb2EXDRI
Zm05MRYZ6oRCr82YuPgqOzLBrWGdyeLQZzARpPm6iMlCLeXH1CsP10cyZ4Zbtlr30mIYMINKEQFy
6dv66AzNj+tG5qaLO9QojYRdl2FvhO1rLz+WwZzzvWwAoYAI8gwATrgrjFEBNa0BBqIODeomVN/B
ret54QxA5/K5+mVm+hpHPh4MpmPRdgqxewB04mwlFhGaHtUMwLLeEsf2WzLq3+SULP7K9P0yy+1y
3w8IapBYo54Or63a3yRUXF43cdE1AYj77wnkNnRcirGe+TAxpA/THQ31JFMcStvPxv/jYLh93ULp
h6Qi5lAD5rGDWr0+l8Wa2wzclk4inw1hAwth+hQLr0yIZ656Pt399cSAyrMIfh0w+Z/JzUSSWsZF
S6Zwwr+Xd4EDkr6vYrpiy5/6u++AoUYFzzHEQ9AMJ5rdgwwnNJsRvTRQBVOFUAoqUGclKZbmQdqH
+BriOo9XBlRiWxPqbwgqiKlRU6ydPPwDlC4XXf2xXW4/CkMba/G0hNJDuA9uG81s7salvhdiIA+j
2gQ3W7Seaxa95KgUAE3QJwHxvjNJwukAjHGEwWpGsVUK5GjgF6HeMrO2F+f0lxn+RdBLcZoCYKXa
vfigo25TBKF9/ahdGgjUEdBSh1wWogtue1Kjo3EE+kdwh+Zmm++8PlomNHL+b1Y4lwvGf7DeG+CP
0QWA71qyEhLPyZn/F/zG0WAo94DqB61uB0EybEkRLKnBiZbjbdN/EnkOLnPJQx1b4h5P0qAPkTZx
G3qG/gIWyTclEdZR4Y0mhD5X1yfv0iYw0JYDCLEiKcjbnvr5ZHrMewaehWWeLBEdbY1Rm8n5n5mA
OLYoUwOFGlUDbJ9bH4PKiRQQ7DMZ+czspS0frw/hbLomfk1US5DOBOoG1+LpEGJDH9O2QsII0him
OLqZDumadhMac9QRM4Z4MWzRi6tIEnPEWGDvf6syGrp+i0ODlcHTiNB8Dq5+XqSYhoZMAKhXVShf
8ZiirlTqIU8TYHKRj1OWARpS41X0B2Kts5N6aojHFgVSGup1B3axYCKVAuULLi6TDJ/XV+psJ8AK
xjG1/CPwMc7hOFlN9VLX7awWHEFKHambiXIujePYwrSER8+WSlRZhQLAaDdhYBXtd1/79If766M4
jxO/hgEoJVwbaHv4wC1C5aP1GpRUx8YERWAGxih/Pe7BX/uTWOxP539P7fGOWpSyTBc7TBs1aLID
KYlgU6LPvfguT93vo+K5pPuyCUKtw6hoQEwGifJqfA3DP+sLTofC69eocsQA2BpGW6vLAyDvq9Sv
5xpIZwbCY/dVpRoIZdgDZSO5TZ+vmr6+6UGbfH0bXPIGkEH+9y7QuK0WZim2Rg0zqvLRUzTHdZ+l
mFlln87cohdPjTHpWyBritZQzkWLmjqUAyii7Z5BwKQHtKHPZl775xnAaV2ObHA+FM/IIK+VqaS+
q7aS3exCYqYYzFaCOISbuIg4pTnk/PVxKSI3LpQG/KSL0LdSGmStxOJ+SOu/ska/DwtiN6fuoMmL
rhkFmAD/htlpC0Ol6EDSTNqIM3lbPl5CjhQFVkTneCVjRU6FSOT/QkeTQRKvA2MiaNL9QqotT24D
S+vbfvlfXhDVg1S3KN5Xwj6T1S2Ni1mlr+lZcJxP4r8Cd89GIBDXjTbw7FwHbV71TWq/BcMGEh9d
cy8G33OIHeQ1ICszR/rSyMHrAZZroJ1VdN+fznHSDi1VBmjeRqsKvdrGqnLqFXPnnCDfcA/UNUWJ
6ped6dgfufZoUKqMRICKaR1dGuzdz94ZhC69fFPGT0KrmoIom1Ug3/X9WxCqTq8XFtEPnbELi1dh
fCXlo6o/9LE8c+WcXdL4YsBbgdwFlUfogH1VZI6+GEpXCosphBWjVbsqwV8Turor239aXXiagRND
XNo8lPWw1qWmsY1YMpZd7HdvAXqFZt65Z76AN8NlGIahTOM8xoKK63ApB5AtWE9129FhFrikwB4o
dCb7s6gh3ujkLI4msRaApAdwtrHz9jELAwdh0Uy4w18LnAXC7dNBh4RNMXSeHUFVexCfc+MmJ386
Jc9b4dYojvw2RMMtqEOeDRc6KZ/SN+E+turFRMEeOdW6fRyWc9wlPBE8vzN4cCOGhqdiOMB9340L
GbQBYIJxJZsCBlhbqFC/V1+kbaGlmdm+t7yb6N63QC3rDiuA9CyU6ea6Wr8Sr5w3Ot6sPAwSGBHk
wlpMhPqguSKSB/ESMC2HLUs7XqmOOJUM1jESWO7Xtfzf3/v/8T9z5HAHP8/qf/0vfv6eF0MV+gHj
fvzXTfGZPbDq85Pt3or/nf709//6r9Mf8Ze/fbL9xt5OfnAyFrLhrvmshvvPuknYl018h+l//tFf
/u3z61MOQ/H5z79/z5uMTZ/mh3n2999+tfr4598nl/Lfxx//2+/2byn+7P+ln1X4/S3728Nbmr/x
f/f5VrN//l2QNOMfwKaBexChFhI1U6zdff78lS79A7JUVEYnowLg2tSAlIFUMpj+DL8iKDJSqD1A
G0+cOsTrvPn5O/IP8EJokKSACDhSzuDy//d3PFmGX8vyt6yBgBZUeep//v30uYR8m440gKKDwhP5
FHxB7viBS0lEeSUWHrQ+dwXWmzl8dMKoO5JvR7Pzm+VjS6cH/TdLALfIEl5MCG25h1kRl1k7eqHw
0BS+GfjopaxXTZHPvMr0L+KhXzv8y46KWw/kPTJwemelBwU8hXKdNWAQ0FFrjwKzClOQXUNYN5bv
5ADMM2Hm9N0+l1WHDO+JDxAwBYeznAEvuqoaYgYFpED92NFSF9o7ttp+U1tEeOKDnMfg9H1mCdDx
zQ8QXVsFGPW0BP0Yt3XmVjS0slawW33tQzSE+L0TSo/60O/CGmVU6S70BSsoaysUX2K6EXKIMwNZ
BgoOZGJeE/9Hq78HQW/FXWHryuMwvhu5DimDD7T72l0E+4zYftUtGh8omvi19p4RGdz7FaiJgp2g
v/p+WNms/5El96r3xhrfqSKwT3WxDBgstBc832wy2VIKtlPDN8lD1Rpye6l074mHwXsa01d1WNX6
rTCumrIxkTA3R7Zh+qOXu1K36tDBFVX3apMu2vJZR+eAor6G4kFv0TmRKwvBiC3kwK2ovSX5B/zD
MmcPUrqVOsPM5XgTKgCQ9wSPIN0uKhABqQ9tpzkqLVN80epWZ/mi0nSXUjBPEwIG5Yck8d2Wgm1V
Z4uyhHL48NCU9wzRcA58r9gSF+kNp4qDB3WETGVlvJfKfag++DXbJnXigFPSLdrEkckhFyrTl+De
cm9VecWuM1Kro1tBls1s3Mij6DTCa+hX67CjtmzktdUHwgKUZmY61nZhxHYkdFYwAtncyTcjW+Re
9CT6yk4stfvMW4bitjIiU2ozjBBAY2i/WUAlOUlMV6MuIif5pmafiawsqypwQwmA+kEBb43splBF
HEXmauKjrpZmVB+0JnV6wPwrsu81/yVnt20Csp1GNeWWvud9sWnV0Ey6u9TPLFocBgLtFFpYtEOV
uZVWuaZa1Ad3QGZYQlPaLTW2tRHfqcNnoGnIV1F3iIPbWBtcyAIjo9C5URw7Rhu5kR86ZZGbQmWY
bV9bpeQtjVw1S6Ksgxb0MIb2LHqK0zTvhf6mVC+FuIm1ej1mDeSxQ5O00o1XFKs6hsA71U09rG4F
ClgZg1BP8K01oA2CJ680PiGBu5c6/XZUxENfx1YAPQob6KBHr67XSiE4UgOsEw12XfHQJHtBefVy
tD2Ijdn4YMlLVl2JtDNBbSqpF90AivsUXzs+gAXOTAbQ2Agpyu2e1UiC43lrQZItFGicDDxlbUaX
YOMHX5nugkzYLvLSxFotY21cRJ1nknHtaY+yT5fD+AjcbVyuBRkYrzZx4+IlMl6AabOGFGiMGoz6
0KjsEImhacLJvO+swuGU74FHtzOAEgEbNOv8LZcMt1U/qz54jtAU04ajE1TGQkLzSyFLNyVVtwWF
BozfuprR3TV4NCBIcYMytHL/ScLEa1CTp+q4Ab+UCYpGp0neq8G3hYiauiA5oY8DOwYriCQ4Wl6Y
4iSnWr/WWW2S7j1HUkyW4aj6zjEg/9jKw4KWitkPoxV7miPU4cL3SrsCn6Qmq5sg8vdZdlcX2Mvp
4EB41GTdm6q6kTfY9dijLZE4bdbvknQVVSV+CVRIAl+bEmzABzGBsiEOuKFtyyJZywGghVm8TPNu
3UbZjirRvuzaJdXaZeYFoKxtA5tIndnLI4D5aFFQ0ExU6qYsF/gPaLBHZ7NfUvDRh7fo47MkKbEC
/w63433sR+ZAdyMK54OK5JIvoZUqWARxZqnasyR5EJUVXfhpS+zuarYj6U3SZaYco47VOWzAXqk6
K4EoCbKHtqDvC3FtJG8BFd0yiiy9GXAgW7uq0CpQK1DBRZtWuFXqDz8B6Z/4EfgFflGB6Oez9xe9
EIJke5eN1SLUQOaSZJCkqcxGqcy0h/fFDi3HwBlkfTsEiiX1laXK/hotTGYZN1boQaTYQ0dWAF3M
uLVKrdoPoNwk4Ys8fBMhlThq64p9dFChSjSCHq0ffVvZBmg4+yFd1D7EYms8J5PSkapbRTVQF8yt
MT4o0s2gu2UnWpKyKocNm1z0ixy9NOm9PmjAgB0qkpkD1LYjkpqBJH6LC2qPQWchvFpE0n0BKl6W
rcMkNmuoARvytOg3XR84BFRqef8QeI3VQzAK6HRgi3cdkayeZqbYGRYZnhn79IANaSYR6NhsDbQ6
RDcJoasA/eShThZSGdoBJL2Klm1yP3cHHSuSHzAss5XfhCE3WYQPZpotNt2ka2Ky5CWEaRG85gqU
wfVWtnLho5fXcX+ns3tlHHC1jWYv3rQ5UMFiB8KB0fLLQ9+uwsGwmODboFq1PLZOcEijGKRt6I1G
/dbyw/sgeU5JbwrNj7jGt0qA2+l0K2nA9mXsIi1fGGRLCLoAQIWsa8pKrCMr7lWz1tFlw1T0wnlm
HcnoQ6hNNhpmEN3J4nbQomkMZoHJ7uWlGscmMIo3rEudsfmo+9Ic0KuSxmiTUVVLYvJmlMgDFELX
eRUshAitiznI1wLZYljLIQvg/auVVB48OBVf0p0s0M2wjC3qRqKTdZui96xBpgsiPw7ERxgnmKNP
dx30Roc4WejgxtQSahnUMIdA3gxRYDUBsOgktdWxtapEtmQ12pAowDuottqhcEiCjw8Lu0lexEDf
imhebNudp3hmM+Kg5Is2KaymG8xCxa4WsDLjc4Y5pD66bzClzfBDlWTsoMDEVRxlklWyZ5C+7NCy
5GqaYhPlKRjWBFj1EY04aqBA9zB1UoIT7aMh2kjRoeDbow9GKGT9E3xWFiFWKgkKDOybwX5A/wkZ
pQid2rIUwslDBjyJbG0kSyNlWL9swcTC7vPKkrUfSoisSBI7SGTgtGyDSboBmmC0x5v/9+jgwvtX
mp7S/MNUw1NeNgBPBpycSwQppNFbQcPDFPiUVbebKLsmPkm2F5flTLKAY6//+QjWJkoB9BUgsuCT
H20y1biZ2B5kt3zqQxMqvI4H6PC4aWAY9drneFVuo3tjEd9Ey8j8A7Ct0zzi+VfgQu4UNP1dnOAr
ELAIr9tDZvcbNHova1t3W83UienbsxDGi0bRggYkDhraMcun+YqGtrQIMxgFbssOXiTDnCQremRM
yUL5jNahPQfEuRBAqSAd+N0iIrXjDElJm6IUVKk9BJAn7EWzCZ7iHDcDYTNreprQ+20+jwxx20cN
IilHya752j7hmjpTV1W8mOMd/OJ4Odumv+zwZY20NJJCKjGgiUeoTa1JdgZlodd2FTtIolnCrt56
prGMfMvbz/J3XjwkR9a5eLQXGBGZAuvgC4VC9k2+KXYNiH1aO9/HG/pertN1vPOWzbjP9u1+Ht54
IUw9Xk9eLSCCwmQVog/+AOdZVnsyVnhzz+S/Z3YpDxbq+gJaq9MU67JvhuGtLq1mfM3FzYJGHwpI
vaSgYf90V4qR3uNhTxucA8gPhhak53scfuo0i2qCmpuyKW/KGzBOW+FiDgvFwTN+26pH1rkzkXs1
Yq8umzxdu2UrukgW8HYbbzElYMGcPo+V/pJ2O9u1Rya50yHJXuoNacsOSmtsiSBs0jQxI+1Hnm40
45YCKlUVwgIKbpbqFQuhj82g6bZdMa6kPHALYatlaJHt3ETeiHHn6Fn0VtCPWIBOHdIFnq/M5Cnm
5ojX1zbiKmw7EcdZR7MZ4pxXPLrt0FLW7T4Eo/Ef0KeYHO6VKeLvBFCX6BAPqtsDA26XWBnA/+2S
2Pkqt4dvc5Tjs+Pj0tV4TdZRYfjtwX/KVgRcMJKNJLwt7cGgbCXY9ovZJO/0kdcGOB27o2R1lNcj
TYW4OdROb0O64Y4thR1aZMzUDtaJO8eKyWXkz7b51548stcPft1FcT0dsonuJlugxXml2T9JhoUV
/bh+qLlSy7k9LoMm08JPojJqDtk2g9RgC3m/tWAqy+Sh2SGFazJHcI1Nr5ntfeSEaG+f8yoX/dav
Q8Yzd0EALSnRbjFdDeE+80zIHa6nxpl6mx++OgRm23tntxHnSjyty8exwZoO6woaD1PHiu+E7qSB
Q9fjbr7r9qsb7WwXQRIAhDF4qoHP9XQXVWlVepruscNPYSuwcu7z12AhvpBDb0GWAQQsZrHOds0m
n7nhJQ5N/NsKH9nm3kzxCJzHRN1+qNBoONatybRbIRER2R6IdNDH70xBC26b2038lGk/Mjl/Hpo8
s4pAOrBMsYwIt9VYr8WwgEqzUZiV/hQKhyoUQRKb3bUhufPUcc1KsqZFvulZYCcEKaI8AsdQuE1F
soxHuOki2ChKXljlkLx6Ug2OjvEHtJAWoZg9jEjQMHAte9UPPZWXSYw+imqpZ8+192Ekr3pzW6ur
IcxNRd/UoBJGMB57iPcaQ/9u4PlrSiy2WY78Xkr9lxAY91GM71AE+u41FEh0w2RSDYaSez8G6ab/
HkiCmynSZkyDWz8G5438qRT1IigeouS+HJRlh6pxK2XIWPl2mremXyW2RFWzyvZF8Q5+ONtPxU3V
fA71Z6xIljFRf9PCpEq6iA1/obfk1q9zZkEtxUxj4BjFyjRYeN8EgRM1kTVGDcIs/zWGIpSpjd3n
KIhm1GnLLuqQi2LU7A3PJcUcp8LXebq2FTkfGtJBEJpGbA7aa7bKtp2D7b/ArO4SsCfHjgdirRhH
QXWRHXNlIAKEl25FXWbNS1Fdjig0bVKGAlwMkJbTY5FoEeR/4pId2LOHClo+gHyYWOMqRNOcyb5I
X6tlukV4fNs/gk9DXvo3c2/tyyHUry/Bg/30MBtHCjaag7cDJsoawXssrqYG/MwNfhasTupVx+WK
/3AWfx8wz8zj9UUcelrBDv0zVC2cn9pm/Ua/B5TtSV6kdvU5V0y/fKMcjY87/16SSm3uFz9vlGmx
uwhRIihYpnfaTfAo31+/Ui4+E4/scRtMLMaqNSLMJxR00DIbuxNI4K8+PY7scDdzqtWg90OG+FA6
nRN95OsgQAtPvvI24Y28mQsiLocwR+Y4TIIq+kOnoNURDwFpoS/L+2GX2IIlfBo4qk8T/2MC1pVg
RQ/zJOfThXR+Zn9tG+6SHgk6hZMI14e8g66Co+o5su/ZzVCW+0QrnR4JyetrOD3lrxnknvpxMeSJ
IsvsgBttRZrBjqGEqoMxG6kWpb27bmx2h3L3MVTHfGjS0WnHxPeTLtDUkyjsoAeEgEK4nRscB+r7
eSOiOIlMMYCwgJhzSykboG6rgzBFKIGLSl+My0l+L0SKHsD2PxC6XHpDHtvjlk8YVBYLpcHwxAEv
DLrjk5tJ+ej7pNIb38w1Cnx1NvOLB4XeqR1ZRimTb0duJOTtGkVPDx5Baiutk4Musoe6I1A7CdU3
nXgPtNecysscXwRPFrpcvYzZmpevE5EtYyPdIUO90bWiNyEVIi9UXbgnAsDp6uCZXXGnqTca1H+z
ELmC6AGpCjOgyDdLbK8lZOfna6MH30UJZY6CLJIa4269lRbMEYRzUIjf1vFooJwHAAmSrNRZnx4y
/R2CS1ZYMGaibXfHshZaLhCSTozCjkjk9Gj6CEKKik7zwUpx17CXVtO2GaYVbOxs5QHfrXSaq7aD
m4cStIWbp6j0nzXaoiKk3dUR8utS+EzlJjPLEPVLFBP+wik4XrazXZnq6hj+f/bOrD1xLUnXf6Uv
z7mgHyGBkG6XJiZjPOFM3/A4PQhNSGgEfn2/gXd1ZpJZpqqrnz5VffZmJ2YQ0tIaYkV88UUEw1aR
P47kPeikvYU5KeBPbL06dy5tDCds8LN5cjYtM7tXNGVsZfdS1uTJJFV9prKp8WjPirst+aucF2Nq
ePiDx6MAgbNT1MqiIMdb4jbXd7H3NySZ+u1CQYgSewJHAZzxZ32g6WWtXsjMre0Hqz+z9rfD3f3W
qp310Z6vLYoPVVcUXxiXo50KO8Op2rcLg3Au+Ii3I9ZKB94w4Pb1R2eCz2prRvjQQh4b6ks7NRu3
MHazQ0hcaHoYd1udfDHGnTkiOCY5EHBo61+KdTvtm/hWe+l1mRrkeOmPxhsrCk5N+7vILlcUuMqr
/L3+mdnyM0PmX44SIzbpf4Lewrj5iRKj3sqseX3+kQsjP/iDC2MO/t0k8QIxDcTQE1co9vIfXBi+
Aq+FHEJKEmHCyFd/cGEM/d9JIaMRpEDCbylSgk70BxWGr0jLAk8Ggh8kxwE669/DhPl5Pg2HUF21
/sg0iVk1+5JJ5OcZvWuyHmK0Ln1CcCabYRIUhCp0axyIW/gISKjhLbVi3TY5LEIrGfczirfh8Klx
k9ib/lU8onJcb6B2h1V7TJx+tXO2eynsazsZVIh1ZVHntDfFhndt43VQP9mjVEHvHuM3fiyS8qFp
yD28M/1wE4/7peYQWTSKc39fHN3aBHclb08Y18Gm3jyGg4oIwNKl4DSOpUyt8c/2TCOI98acSATD
HpdmlymL/El2dAjVMCOtq76N79mHvqzt9va42ZASpecldj0zh4GBqVVnCAvO0+9K94dJsPwQUz+q
0iKcvguvXzv2TMuEC9SSFqwq/XqHs/5AQK65HOAJbHdD//Mr/QxQ/Hqls12m2BXJZl8whLa+7Olf
20sF2Qe/3opF0AeeFdLNEV1rnV1gN+ptKz3uSt8KryItdjLr7pj4CUqdOYAhdE8ZaUxF/JO7ZCFG
dI6JSdbROL6urYqccplnFIkq08206g1JifFIbhVX66/2TJxNjsewXquQ38dsInKueneY28NQmWTc
Ghk3vQMOhjx24nqr1ofcOxS5VxHv1gyg+hhbdexB58PZaWwTtvyZUV3Ux37tYTqAiBfWCLQxsu38
vEgk9d+66NoSog4srjwK9i9xqDl289jk7Tjpb506UwMyRZbpWm3plFRf+yg33ucD/dtx+KEZZ7I/
00zDPISMQww5iHAQPNe26pNzDr7+hTmF6DmbvT/f8ZnGmxeD1t6Ee8SCccSfqKn1MFYQ1y/c0Rm6
J3NXrsNGSjgnJraG4PwRvbQ3ZZHWCT1b6febYjiJtTUMn1j1siLobR5Le2728RYOpqXW3B57izxv
ver4qEM6Ow7oa3S+HN71+tua6MfPe/tnM/HXpp3t9YOq2bdV3JTg50NoOiM32cBnA3bZ7kIvrHb4
8/AQteHt55f9/SB/75EzgWz39od10TLIOzN1hzm0F51EtUXrp+vqghH1+2n9/VJnImo7jKIibLgU
Ee+qKqECZk+f38ylK5xJjk1TatAMuUJ3eCpH9yS+/fz8v+8sEhDgvcJeOk/mLXGeRTxCyDb96/rw
gq/Zq8Khstcvn1/nt8sBb7xtDymJNjgP64tGtb3PKq6zg+5jt0HRrLTj3efX+Iil/XnLYDFYxD0O
peKAce6/qobkQNMyZlxWJki4zi8O7HSRNYGn59aJ5m4tfJDHI4yaDqbNrBpq8Bpi0k4aqz2MzrAY
vevD6DrqGmWVRaya3v6hrRvwuwgmTz/iUFICwH1qx710OM/2D3GijQfplgSgCUS1zTXEDTdrEi8t
hoFWvIZ152tNCuXmuKhHL9rutTfg96NiirU17W8WrZUqK9+oYd05gxQultczXqvBA/6uYzmpSaQT
DxKXQlqTdkv7R6zuHaumZztQd/0Q2LXLYkR4MVnv985Go3JFVLvlcbXr9adGS4iu1ozrLigKzcur
dKFv34gE6OffonL0Phy0K3N4vLPW+9t6RP6LRRftb5p09B4Dqm4gLrb9Ejasdrdp6bh4M6vpuGpD
ybe8dAfAMVFjS3ShZxUjQjmWJS6aXvdUwmDrDYxg2JGfm9iYIksoi7DQd7bHFFlmdbJIKn2e7F4b
VAhCsG/q3UtyDNbsjXIL3XboryHhHHq3Tf68NV/C41MzeCwTe7rLn4dRtlzvU2US1TDY2y5VpNxj
UVJSNPZq2/YOe9PvqvjquLdmzR4C/eah2+38XZJPTTvQM1hlzY60B/FVfOh8vc7nMl160esuEmg3
CSy9d8PwwBOJKca4Vtlh6Ib5EO6V/mo18Kqs9V23D1MYuaMKdiiWpa5fgU2bqhd2C6PtMJm7cTOq
gv3ubr1JlX2YZTp00F3kNXrn6Jo5yyziMok8t8yxBlu0k+0hYrT3pRrlQ4d6NapZkytHI+9i/a2X
xe6B8oGDnhPtXvccFGVbsOoD5c3IIuGZYedFdn+yqweTUTjLWWXD0WYSx8+GAbu0I6A/WWxD9FC4
bNqHRpCaTtxrxqMwdkpymulkMs8Kw8vyzK1b+z5rr6shXBhqGB4qt0Ltq5tv+kY4tzAVF3njd9pS
g8573PWcuNrc5lnrG5JkosjcntF+icMBu98AlherLMncnHwjZbj19bhVgPbIY/3K3rTuLgWAyNNF
ORo8J1r8FA2O11szX+TH7rbqrHmGKqsNXvrrcErlaTVCCa2bl2ZgE9RWroxe6q5HD+0OOtkGDlb+
rT68dUKxKlpnQIx6OaIYCMF2vbK6MyD1hKTuTe3SJQFAVEK2eu1DnzNq9sM+fEiaPyL3AfX3Bp1J
PxRB30STtqPFvkekeJIr/eCYJESP4Yemm+O8SJNxqdezbJc7G7242ofbp4KzNbruWfl1rvdogYr7
sbLC+jpPKvoBNiV0TNJd+lFv4x7iVTrEdthlY+xjJuTQT4qn9aFYkkPb25gDP+8Obgl7ta7jK8u6
6/TcW2tDhzCboN2v8fPoXgVPWZRJvXLMML2BgDzpOqiBB2OSCKO83Pqp2cOfs14Zg3JsxqZrMfuP
9kFtN152iDyKvs/tw+g67ZG0PgcKKiDAF/Cj26ya2KOj6h2y8TE3YXcdHbnDxKrvzGoftPpT25E7
Yns3hC3P4BTdosq3yyiLJptt9mSVvZuoLqf7aj3XD30nDruAUpw9U3d2EO2r41OsJ67BKBAbqepD
6cGxdFhjdZH7fS7ULwp/kHWTwTr1y2owNtbNZB/ZkrnEHzS211bCJLc9S1uiaLrGjopZVM2KelB3
s3gc9mB9dXPDwgs0GATrZDTblOGjjYDqJfU802Hg2KrSlhu7mR2I8+uZEOrC+TAKb0Z6uzB2T7At
b8tmT6K9q8Ki7O0B9JLszrD//TIlXQZ+Fr1QeUoOMsRdF+8pYh+vwN+cuL+ZlWZ73R9lV8ckGTdD
8vcNI0+HiRxVd2XYXnIH/gwlo3Zh1FILfkQVMatPqknZ8n/wL1fI/4wKTKgMx2IaQxUxI4QBPOQc
HFvTUz/bYhLqsbs/DCAqJi5R/t7A2sySVruiMpBTWu2yt1mVsXmhab8ohGctO1O/R4m1TVHISt/M
yCJRrq+19UHp8VENq1XKWNpV5td16n6uFvyiepxd9UwTN5qYMJ6qKIW+4diDVd3EwUC/lJrbFl3v
J91DLtMfkCobfImaPGeers2oooCpnnBzo0KZjTke9tC2m3rZaKWX90ZuvrcJke+uRQGINxVs3oGy
j82s3VlfQoYiNbxC38GVTKAPz3R428MhueWxranZrWISRgyawcNgZ2A01mqAWZGHI3envQ43wAkH
c9KZq/q2ju7rPgxtG3p01VdG32vHBiZha1HDAtqwUF/zxOsPQLU8Y4B2ElZeA2Fbh69kGwaRKodF
adTLwejoW8ZblITLTa9aypoz++1qGGZfelUCzTNcppXtpXZ2tW63vh12q43Z9ywbvnShP23Do2P1
b82QAkJ7EjBnh+MdcYHupm3GW6JGDp35Ja3D2yOmiaZT1FnXnRRrrBjF7/sdClNj4YDdOXWeuFWG
osFGYlAwQvjPn8+PM+fEHwvm+8idTKwfFgwicF0etFSm5UJDJm7Ku0HPFxjHOlrzlj4+rpppU+UB
sndtX9CMf8GPhG55AqNMmIdDU6bvD1cnT+t+WA64ep4HVdT4xWSziLLhvCYy4nSjfxe+eJ9n/P8p
uPi3QZDBWy4BbdX5qX6Kz/vnCMgbsOL/Ovro5C959W//Z/b2lkbb8P/+26RKn7ev1Y9opJzgA420
zX8nHo+MwSCRBAmTEfkvYCTfgEOSqQF8QwPnkW9+iMujxBNiFG+NJO0Tp/B/xuWBRpL9nvqnbE1E
+o2Gfw8aKS37QQrhMCEvD/lTaCJZY8nWfCZiN4OjQYWf/SCAP62u3KdcXUcKr7/K1bdQheplaam3
t766Xw7c5fLxa6keNur9YYqpo1YjdW2r2c1rrHgfuqsfunX5K553SjvyXUL+2rYzQVykm3bU7btB
kNO2J8wp2pM7O0UjJcslCobauxEfEtIflIpW6K73vFGdtLFwDry40KTT4vqsSWdCuyqauuv16K6+
v6OLKh6R+vatT7ukt7bu9bdK3RMNoJYZVSrfQvV2m/HVm+08amr6vFg8vO/GZENUmbrZ0kSiEdRd
4vP09etaPWydFdWxPE09HNT7P9j4c7n1T9X4s+3yl8lwzpfaW22vpxPWF6y+7dQ3ZoCip59kEL4c
nEx9wVHFY5Wo15Fa5fLyoOTR8VJznnQnYnSwxt1WzR/nj4QIQotnm2PU9Lvg8XGrHkfO4+OjqW5f
KC/kFNSaXzDbGTVGg8k9Ut8IumG4Zew6RRCS8546q9X73fvn8/5XZ/TPa/LcQ6BrZXQ81tzq+kqb
po26Hh5VO8N8MWevvZ7SLkBGF68nmsoPO0ptEmnTyDrDl0CBpNCxF/FjAdz/YmWqN3Tit0usl4uj
eQZT/SuPpmZ+LmLP+ZvGgHQfQ2rtBV/u90yfxONP7lTqGxxDKE0twiJxbpfLFGF7e/v21iom4+2e
j99OT29vtzVHLDcc/oZj3n3rOXKGt2eExMZ7fZ116i50b2wXibJ6jQnp7ygx9PraqVfgAmeWqNnr
a+nOGvXKBytDUWPTvXm/Oai7d5Hm75dSZV2cUdIl/70zihTnF7r5bCfrV0V2yEtmsaz3a3Ys2Rnk
8daOczos9iO2jZ562hOzQfANuwrBXnORxblakzXh6H+RlyeJPlSvQ/WE3NghaEATnC+EATvo4A4m
kZOrzvuiwdxgk9yp1Wsj4kdkjuaMOOWHKMrVwPl2nXhH9fi1UJ07h/UEcY2QqWzy9eh8JT5WzS31
UvM9FFvk0VYVal57luJ4LGY13yq+mUuuhlLtPT5d9GE1f13woRwNLuUPpwNfd3N4MRtF2Mn7Terc
pY61uHmlVRsenUouwPSXu/psY/6zq//LXX1ReJwpHP8LhMclte/E8flBePwPqH2XtOTzIr7/k1ry
JVl7qkn5Q3f9o9rCKVXHryqwSbZIg7QikNd/lu1GFpX7JBFFTKO0BGrYPZGkzn2Ieo4qXKFl8cGt
KEqZt52geB3RmjLnbTknJwYS7hm6uHpY80rEU+rcNIqd6V1TO7Tgg7Ldu7sHjppe3JVOqdI+a/mZ
ntMaAzPtZ7R8p/ruU1/0uV0Q0dAPve6oUqiw93Ib5M7w5O9fHuwm35D0ibp5X63QLq8rjt1zV+EV
nKiAPXsm795unw8qIffTu2ieocsf0eUhK6nQmfKVWnGfD3dEXvsPBJKL9n/zzg58UJq6eyB+5KRY
3nyuT/6V2ft9xM6UrXhAQG8xYmc8MFxEu6o8yLz7b9dvbyQxVGp5ul8+xmhZEtXhLQi5Y4xkeCL/
/WYj5tQrQcwOqsNq9fr6einE5WILzzCN//kWUh7pt+rF9048U2mOtb3Wjms6URSB6HbEfj9SR//A
ji+KxEzeiiEib0UxuEJ7sNEtRIHQPGLG+ebLh5kth8AQdkmR4pMZ181V4+39J1E+dnwMTqd0fmsG
oqfkYuTw3cdjs5Rjdsp0ZBxvb1Eav5LujcX09XmtsM7b1dH7ukBV+GoHFhoC35KXfiKf8L1amOrR
4miwNvXISpT/vy4K5RFF74HeKxYphzyip1C6yxGN5Ks9/Qrvvxc8LC4VQzNkxX22Is90tuJY63nP
YEVuBg6UlL3hkSvbNJ0udygWSw4Z3lrcramogte62RvR5xnlcW0yWVFZ9m43OVjqlNPDMStgeCim
anh0tLnub9HILtFSLrb3TPH5f93ey7P2TH34c9b+DbP20j5yHh7yv2UfubTzn4eq/PPs/L+X3eSg
BoI1rF9KqPWpblZ0x2YQ2LkqLfgDaxvwp6Pi0KWczaPfW6HfL3W21xa7/aY2dlxqdirIg5pwFLCS
reEatrTC9A8R3Jrz7ehW6jY4WXL4s/xvsv1i77+9Lbfq+aEUGxCISQFnniCtEe8KZ1qqtyXZsbyD
ekVpYF8GJnzv1Pvr5yqD9XvB/P02zjbkYTuIupgg+cBQnVO68TxaYCATiTVwNk7fhd4PUsSr+cDR
+LslZ+xwDIWGSI2IUj39sd+fxW4ewNsimn8DaJE5rXN0GrdzkfPewe07Bze97Tv4WbFpDR4wVW6p
oQfuNqTatKaS69KpHR1cN/UicjiElD4lKZOjTTte98Aw0EmCi8Ff2qUhPNvp4T7p5abh3mGIeKVL
EjZHHq0vPdFSy/0AEFATi3v0yajm6055Lz2ie8k4mZn0xZYQ5OZqF2z8mHK7PcoxrUloANmG5Iu4
7RR5Ilw8qc6aAga4wf3Yja8j/mZXuKY5Trqp72h0FNnr6JiS530gr+VV5qZj5gGcC94mrvyTR+QX
V/apV9aOxSN2TE9efT4xTmv81x37+8Q427FHgzwyG7LXBYfpwXnKVO2KyvPEa1F1dAcD4JtozTwd
gWmBvpcArinKB4iWoDFHdf1t6It5kIuV0AdvOXii0vRZAKEihoQAY7SWr4tn0UgWD7XzwH8oofIU
q4fnh2fsB6ZGsHXee26Hyjxavr6uPr/RvyLsvt/o2Vaf7o4ttWDJ/Na6cmeC6YwUZBL+DoK9r6Hq
DRWo0NN97ixflokTgN+9vAxU5DymannbgiMLgDO92zpgSSdw+uYdBWvZdzAAYg9T4UKbLw7O2W7/
v3ZwTljgDzbvP8Pg9C/JldOM+6HR/1/JFWoc/s4UIGcs+UtBFvRzYmlvUFP6ExZ00CBlS1dD+lZe
5bW+SNwGcPbI32y196HTBR0SGDB2ukM+16fjiNtjVe6xx44+DMBJ3+/71hQmNbvV0Je9KvMSDylL
Me12PLptxyKZ4TS50NX4Gzn1lHx5PCggTrreg6vx3Lg8vpAsjpQHjZtNqD7ntt6RUGiNmn6ha7sW
BXE6xwziCWl370hKOae0pt/xaYGkFlRXjC0kQuWC6i9itvGHZ8PB7pKHxW4wD94yx1oKRH2bBMtb
CtAhBREfuDqDPS8Gaj81kRs4p5YvkZOKewC94eDPkau8WM4fAZOf0RTGKY5b4Akbw1TEE5rD62wl
wge0eqRuhqghQwXg8ird9y4tvBP0n+8JAuHwjB9g3cdTJ/YSP/TTICP384BqN/AMSM/TUoSietjR
QyaRyeSid9Ye4ZJsw59L35P3+1fL8IfpcLbPlG1sbTddKQrIX7Zg2FhXnSPD3XjDl6PfugXDbAbN
Kp00nuGT/YPEDZvTM3VAsZBNpwlSl0ITbuUMUEuqIPY3lMAOeR16x3FIbPva3fM39NBVpqgufhXs
gv432ZRFndn6MmXyYHMnv8scSQtBYoibiMm0C2J3dyU6Tuz3qYVE8tJxTM5lNn43C3pexgbfw8HY
zrJAjvo4snqTI3IeG1+ew2lKeov+eBfwlyuSFpOczRntjjwoeP7OSXmGH8y/zCt82sQ9ipKR+g0t
iP2c65w0rAAt6yoL5H72sw1VKWL3OM6lPcSznq7OneQcJVc+/SPodD/O+ISo5UU7zhyYwvwbsSBG
XuSQ4s9lSXg18IAsBlFcGp9IEnQPajjfa34v2FMq9ODvvSGfHD3D0cn6E77uPZIU+uTADprTIt77
tSuLdciDAgPBllERVTLxyNfl7zwDP5XppQQVpl7u5m69OHqwlx0WtKczfuGYohGBzvEaS2vtQW0U
HREVKb4lgR3LMyHcureMSFW18aBHE8yAMpQyfQouTJRtsPYO4zSgWd7BP7hoUUHtk4BUVsKAdop6
1zibwKYor+XsvJFLPOOt6Kk1d36gujOOUDSqzdWaCR/5Je8OY1xt48iXe9+TID32ehPrNg4it0Yv
XQuogjJXkjPFdqC8+j1HynJqviAyO9dwQl7RGF/3U89mXu+8dEKaRa8Iaq9ya6/1QvTfDO0OLY87
2/smebJEAR/StyII+/4QJVR+WXkFqqrlWdTokhZ1bqnKwKJnuWk0Z+kGkhDKfXGP9tcRI9GwmkYu
VFHuMCelTOGt7xInx1EF/dezPRtxWLk690oONc475G4OtJlspve637g7Kn91fjZJ7hv3YTEfII1e
lgHCbu98mDLzx527tJ2gFTqEMDaqk5KItMnUjIyL7hVOtz+Ar6dQvFpIOfyfJic+ueTJFenjJHsG
onp4SD34Efi4tk7qvON7v8HDuXXuHhbPqIXgqeLcXBNzf8N3W6eCmAJHBcknPj3AMvGaQs6QJux4
8QGykdUUC0fk3opoNjIWHV2ZtUyZsb0MSR7EaNBzAH0efc8sIeLUqcZk7GSeJI85M2BEH0rPrr2S
9cFo+Ta9daCXdiSN6NzEwaqheC9nZ8SIpGI6yuS0IHrIDIodthGZTcz9jDW0Q+TWrCqNqcrWQ4+T
PPUeIjoCdxvEzNKFTn4Y2aVkCOQS0F9YpDELKPIlWj11co9Ckcz5lJ9smfVyKyMG3OBTmkejTY/s
Kk7vQnwIoYi/28ilpqlB2C6xlGdKaLyFkB/1KtmkKY3OzGz41/r6FbMXBLrhtay5mso5WzbN8HY7
IWctvb5eaUhx3atxmiIJH5Kb1BVJKfIKoJrcHyIjP2T1fiyOcLjtSKhaHZakFnVHGFqykRu3lpsE
sqmb825ZeHTNlHV3Ezm2ZzIatQqDYgZrn1/aDnH+PIdXklIJRjC/JHv/uH4U+S3HZGSTkuwnotiz
FcrmfHo9csJgdHoln4w4TyTS8TT+rFo/xzqtPJ1RFxM6RhxJvq1t0CGE0itx0sNrDIZf1wzJR6Ys
Wds6PVDPLZQZWdMkv1QV9YlJXs2QiQCLvXxSsV4rN8JTXPIQg3EUlCQpaFTsUKGBKYAk5FqW16Am
sU9Skl6WxZB5TFDTROQtmWaQKpYaXBuBQP7GVGNKbb0NWkHQQRdYe+/vD/O3LLhdPooj4O5EVBL/
xN07ogpNgwYxi2SqW5xMZtqahpKneNKM5T0P5uFpcXhwhE/iFeF0wSD9NXOTkGW+T7dzMK6nr9et
vsZaJ1SdLJwRYQ1XkWRQgldtejX28tHNejCt9t0FP/jvyWA/XPosXq0ZbKP1weDS4vjvqW/CT9vA
L4JyIPwMsXZxhYl3BWvYGEfiNsLlJNQPEUfe8rHvYNOih90JW61wIBvhBHp4uMvdTChhETvgDZ78
LYSOFVrb50rWr9H+Z1135snbDg694V5npdaGcxiROYmgemWQ4kvyLKn9xtV7qjIdDV9F3+lBJ+YG
OzXQ1T52CF7IqBFiOCmcCtJkEzHHvp+QC9qpIR6Yl4ZZ2vIL7vBDXwtg9YPx1E/WWtq19PUmQ6kb
9p0BG6Efr0bTZrKz/eq6+Xahd4YyfJ9d8gzK68qWGgNySbE2LBRnAl7F/7U6OCfGH9qyOMQKl31n
BvGs49n4oNx08MIydhmmRO5MyCesQP/ETSTQyFHd91BNe7xkKwchFNcpUyX0cKICiuzVmo9Q/ynG
xQYs3kW21fkjIk1SucJQQxEFbHiDE/QG9JDy4XL58nKyEB6XvKSCF1txy0HLtb8dL00YkvywZENf
z20HygnSapLPq/nXPj4e0JaTo4edl70Xi0Q8QC8vKe9eXkAi+Wmqgq/T93eAizs2Xe63575GcIhO
dCIqG4CRZRgX3DSBXP5sNWNnmTfCQlqtxcMLiIYUXJXuCq1DiRZIp7E7M6mB9OhVvpEevFnRn6d+
5sy1zxNHhLIMLk3+i8N7BnH+Obz/SsN7cVs4A3H/G7eF3xMyfhBVZ6brPy6qLm5E51hllNiEIQLK
Col7pCD8id+4Iz0l7NgRckicxbIlCdcQSXOkdm6tXgKWumCzj1ALQaIVpiNkOSGlCT4ZuUKevYlJ
aLl6BbWALcjSf2e3ij18D59L24u3cKY1pv98t3BJ87W1s9D6PzVfIKM/Nd//quZ7YcnY2j+5+kky
k98pWD9gfGc78LohnDmyclwsWISiZAnjhaS6/vpm/wfouwbh0Kfd6RtSygSGr4EGad7BWwfrQHMO
oEhkGAabg4dFhi8lRpxNLvZw0vjGjXnXAVMcMasjjHSxf1MnDXa+rvrAS0dvj/nUAtBgCPHLHcYj
tVV8AxDg6G8nLWiyAUAGGMZRDZa2xtl0X3PJOomRtfH0cY1ZTvEMNDULnPToSOU/QYWtk7V9Kd3x
8Pcunh/67EzUDworKqiXg87uC1C+O1mYwOQ4JgUA/7Cs9yfQfP9FAHFB4fIFveaHY93D8+aW90O/
jyu3T6lPENJFOBvxvp5gfUOZHg8wQuWLqxPONC98lNjmASjS3V7DofYqoEkBIyuAya2fTJsAGwdA
Nbk5PDRBeZfiC66CPjx3OQ44M+jP8gCwFXg1BkbFMAJ23YDDJ4Hw2sUEF81WzOp2Wno8OwIyVoxH
rXaueWdcySjJURH/RlSRk1cDxqzwKuotguRzRhl3+V5bEmsLSAs4C2Ag+vUJRgX6TYLkBBj0uJpc
V+CDENQKI9qTPH+Ze2Bc0fRP+IjYr7arzfpAMZtV53OUoP/8plvSsvF+BvQapHchWjXtH0cABzaG
ecbs2BIwQmkV8hQ3j91jie9gxwyJBDTl/GIdx4EFJBQLtPhFQEIBGKkl7ZYMI+AIg7sJqm/Y1AB3
+g1ehrHAB5RiDfoTC8igwetAYjqxrBl6gRlKV5aQMMlqd6hkAcl0SJnFOzzWcpRME/FkgxJdH8Zb
QCgBJLDksW5OD85mAjuI/l26zWmOG39AvzWQILMcrOngJyR54qejeUdDCJ8GdQxZFHzl6oos3yys
AwMouKlgxhXP4FneEZeCzS0a6P9yuTWYZypYJEiJ4BO4ERxjmT2uneFk7WSgXuZpkmSB4DbRaYrI
EMiZD74sxY7OplwSXSV4nFgVDWhaM6ZCsjv62s16EyLVOYaHn05b0OUM7LqENi/Q2YE88Qd/x9Ds
mV6CHrVO5xtTyhaBg1I6QibVAif9RBz1MmFPaNAJOz+57pmW4jwaLghO5p/g6MnDetK7RZGaZQ8t
U0QwePwE4FcWaJXNGQW/wv/gE4w01kCzwbVPOXYhCHh9qkQKG0ImAwj7WHAbGaIY5FUHkUUEcY4e
6FjmdcHGSWlVxrSqFZ8HBuJI0J+t/HNkKlePFgPfqB2DKihjxCSvgwyIUCYWCDV9JyMxuN2c8Gpx
5eweZSRAwUl1yzH3Isp693KsfGqBfcpr8gYF+q0g5R94qMkUymYcDfD4jwu9M+XwT6H3p9D7U+j9
KfT+lYXeKSrwF/Txu6J3TnExelkW2h18CGGdNbiYRUfauS+i4tgOzqweeoe4YreIbnEK6VdD155/
bpafkpt+1oozG0PTdklm71HRSTZ1UrgLXO2Nt50b16J+1ugcOBNwMUbwAUjaBieiYJMYoT/DFoT2
buCgJAYOXUncNR9an+VGJyzTZstNAp2S4WRyuRK3F6Xm3CPYfesNg+60xYt7w0KpIAgOB6g4iU+u
WdQGHCPQAT+/X4M8ob8zSkg8+AdX1DxDfXPNykaGAc+/N+vfiedYdCEYHlAPWl84Kcb14Eq7QdGY
i9HC2KB1xZMYhVpey3YoPbPH3/GxYYpmJjqZ/MWh41RTUYFEw4vnYvqM7ko3fN7ORYHvv6yf5DOu
Sv/W/Kp2qeosCiHFP65DYFJpkpyqcfp3xRcK8F33xuL7lT3eHq/fCtceF+4h+CAtll/0G6HQ6Jwj
WeFn8tdXEGoIlkcvFP0QN9x8/yVZieGw4bPWXz9t59o0nqyv0COv5YiPI+G2TIR8wb1O0skg0Kby
ufwLn6NnE+OjwZEu7iX513j2ndy1ONeb0zmqdzMgbbJnYGucHvJT6ZpstZ0LS0CfUoh1LjHP8iNU
2XeJWBELJp0UkdKm0D7Udp7S73ICoRZYV5sJPQkh9OOUcjfi8pIbFSZQ/aV0dfrTuvqLYVSzlkbX
B1y54oyVh1xajpbXuMomNnVMfbuvDtOOcAq6I51/dNb6SW6eLD7SU3BiJ9KixivmnGmqQ4eUFlGA
e3rE0YnRtTrScEgLfNPSWvOmdcOFXG0AW0inzkiHXi6tyOh9MxA26TqInqXX9r7xpePc4i4VS3T7
x3nkHfUQuK6Eq5KjcV7OcZ/eyLkwnnnd9yFMOKMXaZPFOctJMRlMa8oztbhYLcJcJfzVnFJIYsoh
BlQl8TfKx30aYAXikz0RmLzRl3jZrMgTFxw8bEdHX0VjanNgIEZU2RmQ3sD2IVQTHYvT0sC8DMfi
vqUIE9fa8ml8fyUkrAPWOuUkJwYMnfy2eta8aExpxPEaelY9OboU7PSIauckxUR3xEKVs4s9Ksao
hldYw8qvqe4jFGT5FPPcjZdyXsi3k4PgnIuav0d4IkL6MnwYUELQdStTGX68lIPki/J+HRyhDYXj
vZstkkU52XOwnKqgn0Zfisn2XhohN713y4k51Z1qdaBDOFmk+n5yu3c5FaJQrvpx2xadSa68hU75
q+K+uLe/lBN++s7lGA557r30/XYuvSu4RedpTs2A7ValDkjb9/OFnJR2vFrv9cTQMcLJbbNMl+sp
b+nxaFxPhn5736dnNG/kV4shOEh+W0/kvU7vFL61ErNd3g0BMPrwa4b8iuKM8Ji2bhfocIeaJ+Hd
ZDAZCM1zQ8jKZMndQI06TrrAAA4w3MIfMhxNUFAA5HBFBQUoUKPZ1rUfjRmWfZDfJF73IEQnsX4/
6EWxC7UK0lI4za8oHIJxfWN8E3ZUMk2m8iMggpv8psLOyQQUwCA38Obz3Ykt1R9HWEn98ceRwnZK
/eNMIIYdrCki9E7GvPDIhX5Gob0pde2DllIvV9lTIqStE+O6crqg41Lcrl/zZWBw59wWVxIWWMV5
BAgoyNb+EEOu6o+P4BIE4gfRNLox2KGMcXGdcl9CMthxbzHEAyFEyYwuoN5I03eO0KswwEJl0JeJ
R8UpOqbi8D5h5tvrZEp3cQoDRpdwro4zgSKEcSZ3K6Mh/K4d7ZJ7FsK89MfWlxGR0ang95x6CQa9
cMFoEr+R61SB8NG6QAAqCPen+8Gr7EnTk2l+I1eVI/tqNAbCGq8nxPnBmGgCko87CZ9xlke4ao/b
63AqPVxR6YCYR85GC+iS+HTj1irxhBX2wX5LWNYDQJ/j+FZOUDEzGCA5FXz/hFuTxtOkmUwsafzQ
l74SdGjPNO7Tn9lVdLO5bsc45qkKKWZ0MYsCHqAm5ZjsVRAYIDthfpvXjW9fiYnfp4TcCEOYMsAn
osMImkIyofgUZIX9iRzV+UTSu4YXLzSBncHlyFq3zCc6dCqpm2KzRQrRAS3FFx6/cMA2k4IdIp6I
IG8wXmWHFraCIDU2m6pxDckKU7sF7SBTMtzQIUSzI3iUQBu0CcjhCJABAii0LH61O1EzOM+EcIS7
IhBUMCUVA8gPuoo+HgBTCCrYh9bT+P2AhNroN0Ph60yF5DNyCs7KmcfU9iUkgiSSkPQgpBDlJkZ6
M+4cJDytGDpCphEuT+H+B3vntdxKkiTtd9l7mEGL2yxdBS0IEjcwggSBgi5o4On38+Ks/WfQbc3f
tqdndsbQbPKQUJWVIjIywsMdvvsBcDpCBjVghXMCIhlikzkBjZy8e3HlNSleRUzNLhI0EFCFZemB
4CTqo3iPXAZBj4QKWiONUkiDBCU8yRK7D94K8U10S42e37oXhXDwzYiXCnICoA14YRrIEJ72SEHH
0dqEunv1pLy0ArnfsXPwZ9zv3hIa7+IX2MMFQWHWuCMNzoFhUYBLX4gn83Md6e9sM3WUeF64wDnB
LcV1Ym7w40pvIRZpFCThPmlNGRRthb4kfhsoRqUaiyyeZJwWsd5otxQ89EErr2Rv/RMhCu34eS5Y
wlFi12eGIKLOo0TWgrnHpEBmGjwWg0Q98p5CA7nY8KspqEd3UJzhZ/0tkaRSqPpKIFhM1tgyH1eG
Cd0QojHLoMK02TPEGgTiVWAmV869AWoRFM/SzdgnojOydSdnHpYZju1klnY/LB6Ebgj+EKNDfTNH
KIwX0hzhcI+AjAqUfKAPZsjqw/vJHxmbImLWgjVo8nuNrt4RM1o5VffsbYiAURcS5OG0YVK7MF66
5WhB7E0h7I2X9WMCnzM3U4/d2tsGxzp1d5snEIdrXk1tibtkuh/si1uMLj0wjlz8QvN0JVrMNKEU
wxlHxJacCt/c8p4uUKw015zVNU/Y3S/YN8EZFA8UZI3C0ioxTZXxxK1MgC64exmuGvobuCJjITdX
IT25vDFwqphG0hx3781DodkWjWUvphs3BMkU/IPqBERblRtbsEbU6C12QZAmrUbKhzSjPb1/CdCu
6Jf9hZ+u6QDYqoCW9N+WGVSiO7gegXUB1laBcOfy2QihAf0sc61vrJNaisIkXaj1lNoPT5+d5awC
ZJIS75lNDNe/8KV26vqUM9GdJ0B/IBS9HWt8bW+cPPP1O2R6IMKKzDGDt2/wDIQet4guZlC+A6Ua
tJV3G2aIVAMS9Xbcj94NbyrDwCTFbh1Ahq+DC2tVZVY3WvNdRaS71WvLbo4rHlor3jHTOufTLxFp
3sEMoJj6D30z7KdeC8qQqQsa3i23yG4wbXdMmIWQhoQks/Xzy7KtYnFU5LiWerFC+LTkiecksZEN
Y8AvAPXOwPWYQCn8GFtko/0SyC4JpLe2dlGxrcyNQqQVp9ou8dnQmvqC8mJRWrKDFyzJjUc0C1YD
2sErAOwTM2VGVSzFXlM0H9u1Nu6YQyOEo2zy8hjAngqTzfGz3J6FM6fUnSG1J1RfxlNcmqg0M7LG
FpOAD6yBuswhOLgEI732dCwdaikUmc8nvmO+YFtxlvVKs4i8Gw7BOVJs98hvBPGZejefDmQiEcsN
pb3MwdhNgjMm6kC8usKUBa/HkaBqdcacAPK4krFLtp3+XTkZt8wS065TBHh7G+aZB4twh9nYM2MW
ztrdU+i1bN3A4MS8L8ZA7Th58xeXhqMxpfchs4DFK2AlZsy1NPjLeri5BSDa37e3eina5QCgJKOk
8DTgcTpJQHJAkDJi7ISc2Z0zhXyYqZYsvbrsQmg/rs+8KamOILbKQZWezwzWwczaMrnVjBkTqugL
t/y3IWRBIIvuaUKB7U4TLYfW3LlFmmwYgHS57j0i2NQE3jHpeRehcN6TGnSmA/FvDNyaSVuyTvU8
6ZsbU16JvR0JuLmf8UpeAVu8DoRkZkNgo50hFlkknl4I0wQLW1gWNHcGGckL4zD3ZRzKfvKJKU0X
aMYuc4hCS4vDsWrnTtYt0r0gXBiABWd8j1yVcj4+exkQgGH6Kg+hturuhH6XjZdRKdP279bPrFsQ
hnseh8KZoVOtHoNIz9TsNFGxwZDKYGPX6HOAwVxMxXxo/2Gl8qbor1htkt0raIqxwjGznkyoyIAq
3HiGCct6Z60xHKl/lOfGpUmKyWeTutnVD6wKMRVl1CrWB6k1+ok2hwfQpN845TwY87EpkRHRcr9a
u5eTHfOsPvbAkr7YBdJ1yjUc071gSdhGtlwT4pgm7Q5vuDLujstUvEyn5tXCjDf3UZNiggq9rpuZ
YSjkTGzbVLWwTVAGidtIjQNZElU0VPBDj72iBQIW5xK9RtavJiHiJqmxWMFyoNGGpRTAs5CwRVzR
HB7s1ZeCHY6IIxN6x024YhkyuBr40Lgc8rBvjVrqIcdpLUaCK8tpM1DVSDktbM2YCj63xpeFjiOl
sVV1wZWFL8dP8/fbOTxyFzn6iz5iPmwtnXRUK6LNTrZAycwTs+xo5IWr1DPDI7AvM3TrQO4fGaeG
ConUf/qCLpATC1h+zgazkJpZF4viK2UpfwKzyJU0Flnc3jLjMOOu1w4LFhslfHSGBHQ14D3YMIXO
7ta2nrCUda7iIMNviMTYOntsSZiSPuWRrafyXdWW6MQ4x3LOee3BKtUXnMDoe1pBLQlnDFWdFPw7
vSfnFCx2Y4H5Bv3JnFfvaLO5Y/xVB5JQ23DlgEhK3GRw8uXWbgNKiNQf3MsSa73i5D8OZYtvvI7P
xAhVsc6aW7jb6n3qOfJYV6Vn797BJd3bE9Y7oTpE2y1IZzuJ5AicIjYJqyvo9QoLqvWhhKPyx7LV
KvrJMFEZwHR1CFaPc0f+c+HpdHAAqbxhgmb9OY1XhnbDrnwHhPm2YPvBY8K88g2MfsklbnZJjjtt
0wZ6ZHPFccDRv4DT5gNZ0rJri5AtPH09iG3mEMv3BVUN1odc1jQv+kVtCRm/IxZxw4U1zzjEsOi3
mH3VPcuuqSp6ZpXdRZRrbJl930ta85vqEfoVVwbjfk7DXSSEOURojuYGG1yarNrKqzaYj/uLPhsn
nXavcQkWfsm6vmftyteZg0mJ2Tg2B6oVbribsaVqJ0w9fX22Zv34u+yNeYqZ4WiBqjfjreqUAlrS
+HS+fN+jL5w+hyaFSlhRK47OHJ/Z4BNm9hz/GGp4HtuGaMdQv6KYElTkijkUmHZk8u0xU4GLOBTJ
+So4quBEj4OzBe02hVfLEEY3bUXUPLFKNu6ut3a2HdUQ6QuaauIgeeIf+sAF3xCbc15WQOCAd6AM
LrlYbMHG3rnUWzHrgCnY1ZDqInzTnKsojqjeiFbRo4QCOTbMODjc+PSFK3T+BselyrSSl6C1dWc8
ZsxQmgzNTxmrWWCDzhrxj2henAKOZPQA9oGTuMAHso+aw+nJAlPOKMGxwwmDdbBk3bAV19E8aOpQ
eHNjdjAA7OymmjWytkoC5LBvmgfzLrsj46UD5ja15yd73FLp4qm+atbYbeXxf4fTK+HOZL725hIg
YuooB4wbGuFo4OgSD2YOyfnDdR7Uglqb88Lf6gjkblzZs+TjK7evQPzNroRJcOfOCpx7dIgVfIIj
PLvyR2LnW7O6FvMYWM4BkzZfmDjKOzV6kLgF5x3pgR+ZGwvCBgodbYlkKJhwaSiEwCmBVyqWlesL
gTJPq8QShXXsW1MRLoJ5xASREiQuSKyLSFjFV8ABcD3hiJjHtB/kiMcco9lUwBzg0ow63hlRjSvg
kTSHzmZ4seM2Hlt70ZXvspD76snpyrBjkX9nrY6BfygjrwAFbg9WU56m4iRXbLMcVkFNNkQ2idN1
zzYJD2KX9zRGeCGinSFmOPZIk+DiFZmH24a8JVWKfO8x7K9Mc+1j8mI5strjN0W91DcwZxFAVoyx
FJVcYoschTRWiv4L1fMd6iXWGZtxmH+/spGtid2JfWHp7HtC3hA8C+d2PEjRMCot5BGVQG6t7SDP
EOp8UOQ2tV1pq99z3tTkLHiIprIK8Tk5ZKq4LscQy7SorAxzQpfI5191cbAwYuP0BH7kcXI1fT6P
6ZvD7cq3cC9wi9F/tvOEawkHc9q+s+0qxnpjCG/OkcjrAaawGW3X5onrzkJVQIrpwbYIZp1BBajE
wEojs4htl0ui5XDBkWFzoXWKGO0tokEyvmxRRJhSNoU07sEnynPV+6p2ifIg7Qsx3ayBSyP/IUy+
XOdg5TBj6v6Ecr2YUCsDR9crIFtkEmm4EzYrzW6ZFXBmngbumgbyilbmddbNouStAHU5LLkKeZ6I
wh+4c01ZpgAhtyNnmCMT7PrOMtTvTBdNX6Y9U4ejsnfAZH67DuovbKRbwTVgO2b6VesKZN7JY5B7
IFZNy4j0YxAxDlA7WfB17fE6ZqalShSKClCtclz+XtJ4gpmqHiWdgEYsB9u8da6rKkvoDo4LBPau
RDFlZWTl0rAR81Oe7P98E3LyknrFw8viMflBBOncFUE4uDxiiJhxz9NiSdz4GPlUVRVp59FOibfg
oKDpq3bzygGXXa6OXIJ16JPew7J8M38UnCvnIx1W2Rtd7YdouGGxtvZ8z2Z41ChH2lL5ti+BjhTA
Zigb1cldEUGdXAt8mMyVXG1Okuzqx4E2cUUc5iGilTpa6k8d4imPa4G00VmkpfCYoF/fdZ4cqUmv
HvxMPy1pSg9SJeRnVf40s4VYEn7pG8k047d5o8KjYwIR1HW19Xs17Vl8AyvxhW068DPxM3VKoQ5p
IQSXoFbiu6CQEku7EAh/pr8TMpyIldK8I4tflX2C3lBpE22HalJClcXCKjbRwPFKATVZuCicCLlD
OS4rXJAtFCq4BKzYtXsm9ET/EIfydh2dTw89olEcO5S4pdzIUQWtcFI6TnJa4eSU++48zrMK7F04
rXEqIsyyjU4/1Pf8RDiTgl1/qe/5DyKc+YGcqPxQqfAnyIn+P7LbD7UJz+z2M7v9zG6LnuOZ3f43
zG6L9+CZ3X5mt5/ZbVzNZ3ZbidVndvuZ3X5mt5/Z7Wd2+5ndfma3n9ntZ3YbcKpwp8/s9jO7/cxu
P7Pbz+z2M7v9zG4/s9vP7PYzu/3Mbv9jsts/qcKUH1h7/o+qwpREsvmbavAC5PxUQEvQ/KE2OrO7
ZxbZ+QklW5E9wi1XM6/fvJZrM2rokbOdynMjf1aTaNkBUTyvDZ8kOqZSE4OQ8ug0h3XkT4Gpvb9L
ZA5OZ2Rr/7iO+8eWPlBL/eta+hMJa/VhavwrSVh/ZOUvi6X1F5TGk5X/ycr/ZOV/svI/Wfn/1az8
P8nrlB/4s5/yOv/J8jo/Um8+stw8qTf/qyJo5G+c318ImR5cyn93KqQfCagecKl/DQFV7veOHLVq
pVop58rZQrby0OvLUn6Z1Aob8QHd4Fc5UPdWFglEWvs0g9vwjw8O+Yq4BB+H+dcLPtx2XL3ON7M9
jFc7OIbg2aEMVIxOKrsowPwjktVIdD43qC1yMOhcAOFLwWQHlYxIXLJUpeQpV9hR20Itii8yEdW6
iGXjALMHaiKIkRXsCqQiqlMR1J86KerfUnJV8PmqNpKqU4xC1ZriTvSqIFap2vmgAt2D2L9UdanK
QOpXVP3kSVWo4OWAvKtAVBU/ae1pSpAgvL6KRlUvueP9FWvuL6IVlWXUlgGVF20GVWLUOYl/QcRC
UNLQ8himGhXAQ40EiWgJJPvRFZ3GOkKtqVWm+iQLH4/oRUUkIb4GlepXKcDbUjwOxtzKR3taNPdP
dqZRourpDNWFahOrJgG0T0VAWlen6t8FVQT79LmYqlqVWKhac26dqO4qgPmjpAJGBaHR03o7s6G2
jTI/UOtrV7W8Zepv0Qt11z2xXooAQLV6F38bVaFJ/aaLylrSVhJxavwC4UOqM3Wl3AViWdpGZQ8h
wiN9hKYVCNkjtFFbmCzhtXSE4n9LmYUp26lRI1OG7wIRhhNFBWLJ/LMz8AGj/ZyBzxn4D52BP9rc
h5DEn7W5cOv9ns2tFSvFai5bqVUf40q3XKZ0nK8x8vbri+rvRVeWDcswZd3dVNAA8h6Y3Cotqc3a
FWkaSE8Ve/PJAy/osL6+3qzG60jSh25i3EaDH3Zr5BKIutoN15203JFLXWGj1aDGi1qvsjVxJ+6o
xVOUlUp3BX0EL1B131XaK6qR66I9FUhJD0kW1BEk6AOhBLROCJmpjFGqCnEY6Mc9uvMSWXlqpeFc
ogjPtPqFqCX+6f6kj7LL3WxaicXFuKY74Z9+7KSXDrqmXzqaoB/0Z06A3TfdYE7NaBcdoZkJvGnG
mnZV6I26EN881p2OqZpEUdCahdeI1sLEZfisFcKQG7Nd6v/V3ByWTm1mKs14Wt2Z4sLsJqW1mSWm
hmwvZBlrM16YDB2Z0DZEasZt/umqRnbhBmsrkESRh2CEpNyu/EvdXKrm63lTz5hpl1rFoDtVPeO0
5kwDxCOM8QwKlksr36YEr4t2VBv9mrP1YaaU8HZpd3DmJd2zLsdtBOp5U7WnXlCzuHYQtLv0N/Wa
0sD5/re7pvS/2+9O+ThEMdUXMxoTUKLndbdla7Zz46WJKfFntkwKw2Un6eSoXa90ucFcBOv46D5k
C53uKOyrOjM4yDD108PV7IlHttaDYpANEL7zVdqZIAzXiJ3bFtotlcQjIhndI2qQ/fzCLOEUKvEi
au8hMqDIrFVsrybVt+rCbBvLmZXAPEQJ39a6NK9nawM5QNksUP/ccC9mhSLPFwWL7mlr9nuzbe+9
e2JmJ5Oj90cVIqHXgymeTeml7G9bWTTNKEC+mt3S5mWH3nVpiktrE4eFwelz277U82f4MfY0u0wI
9cTefQmrg/vnBmEPSFu6x4W5MdZ3u7KxyigXH+0xHCrUGkMnANfBwUIi8TKnxO5uvWeR+VjDeXGC
hajaXQ2SpXWYm+PSHD4WRqXoCI6b5c3cr+a4oOBuNbcufQhpVAVWa++sbY6Cw43jzb8uvbV9mpv4
4zzKz01hcB8dR9dR/BG/FlEH/9B9lqYrAxvGoDewIOQeXL0slxio3L0ZNpE7b5asMByEsBU57zMr
bM6sZjg2zhtfluV3Vpb9+fJSMBG1yxBzIhBk2y+NnY3kiR/hhBhE/3gksiPbxzigKYSoKe18eTlZ
MHlGyN9Zkd1AF0UmpBE1eIsffVLpjaSJWFRuhuv39pZlLKdpWVbPjjpR1LFfbBsj0xiNGpOJ2w36
fbfVGE0aI6zLaESku2bG3ujmNLJW1iqHI/QCKVjFTv0PrybcUo1UHUlysS8XGhGVIBaFPsy86pej
y7MngzmLpNgqlk8JTl3CvPcqXdYS8km6mZfXCOpJxJb0IJ/DaxFSLMkIrkVUGpb4g0/SVfIeT/Ks
npfrxhUktKTP5eX6X5KcL1WLblG30jVjK8r0Vc7Y+ex8fnU+a1RHfn11stHN9NZuD0Uyy0eFHi6s
8mRurHVLjDS+j4gZ0lDomN3MukVHer2vHh0a20yzm5mHGdvviH68418M/3cu0Gpl7M6mIWFCnkRX
ZuVdzKrRkZj9JeIFX50Kb+IXfd3MzOYZmLE6M9v3GRd4OKyQGfGJuJQfvUaR/eL7DP7LD3qGP29O
DyeQ5+b03Jyem9Nzc3puTs/N6a/enPK/p6BU48BULWb5kUuDWb/mY4v37ax4jiGxhnz6RjymCFHO
Av9ZHCcxbFFiaSnBNcc+C7tByf7jWEWurGjYb6Jl/68B1QfJs2VSWuW3m3nRmzWvsVm+11qXqnVD
zZhAysoci9a5X32/fo4Tkx/kE3O6Gn5m4IsjXBPuerWsSWAnvHv7qilM4nBNHGts53h0sJ7OOke4
L/Hwoc8ZZJqFijlG8SB7MfzGz+X07K+yf/sDIr5rxRTW5rIw15k5cbB5z7chuDuZ/c3U3ksVZNjL
b3dOPuHGHJ11UIFLon8P8zW9IM6b22suzEKw8p6pWvf30+eFsxQHvqI1XlnErzpjBCw/YDSpmVk7
WVt5VFCX5jiFDxHSW+/yte4mprwycXeZWMWSgUV8U09upoKH38p7Fy4MD87X7KsyN+OKncFL/ppv
zexr97H52H3sF+Yy0/+FnSk3kygmXIbzDe98N5cxp2h5dudLp4KLNOCraBbIQ09mvTzRQ+i0WsvW
Dr4hPz/h8QNsdBtTmNK8LN7X3Cw/Lp/8tmj88eD/NPmqD9oA+3/65HtAIzwn33/O5Kv8Tl6glsuX
CrlSLleoVGoPUKTbPX8/nlbSQSNWlDFnmM7FHViK9hyHB5veoQGtOHJLU5jJnJWZLhsplTgEYqfB
YYBiWRgb2JLgN8+hwzuTFircvTAx3S1MiVd27w3FsRcG/pQzBFhiloEoRhQvAw5FHgfpeWfnbTdm
0dknhoNppp7ALfzHa+zH23w8fPx73mahquF62EdquUI+V61ky7liqfCQnl6djtXD9o7aSRYN070t
4YdyRypm837ZKyHah7l1D+E2OoRoZ7yWG3s329l+HT94HerT/o15cCSH8ZJxPxO/8CYlMNQw4NxZ
cvStDsRb0xk7nZeVlWuXnVuYtRouvFki8IITSuLvS1icYIaCdwkSY8S/joSyFNJTAHB6h+PsTt5l
50z3UbFgin205vvTbWNsi7uWEJ0HlWrFOZNFKBM6IF8A3RJUh9VPwlsr9JWz7se3xDyM3/4mQreO
j4PHmnDSR7vUMOt6u2pXnJJDKCwLd7R44sr2yqBwdzRZWPAqPEy1M3/X4K4a1zfDmAvCUN6tNLXZ
57xsMFx8HcOTO4RmOeRGPiBkK9v1t4s9bFYl4ny3hm0CalCfDXPhFpLgDfRe3pBnDlyqPtyRDnof
IIfIWwrhSt5D1t0GG4IzvU5HQYejW0JWPVJY4+C8KiYRfV5bS0Ix31yKR5toyyehh7OreAa5GOtT
AYc179qzJa6R1HiNTqZBTok4rzItxHZLrTQUYl9b83qEGgjJNtjO3HlwCc+vyddtb3bo2Vq3cAF5
O+olCqKQyglhTnKv7Tzuz6J+CwstXVTtE/f42CL6U+BraT6bbyVv3Kqad/9LYtPZTmwTXMsakyB/
m3Droh/MvjpvUMyT2jk72+BNBG1wRoZQezfo6AwxSUi0vBvBCLgjCVn8lHss/o4z9XeL4MGmFRbL
3P1yYBHYNpHs0Q6u/8YIx8F+Ja5M3NdhlA52tfVmSUbF+L0e3Fnw5Np+dLNefdsfLIz/xwbo55X5
YIGeK/O5MqVx8B+1Mgs/bU8PoIDd6T4v57QySwR0pQeEaWm4MPuSxiHBhEQPei52u4Kidi58OwRO
LsR4wIvnWPYPAckfrcRDevifYyV+2L4fMob7Y5Icr/u0f2Tsx41K6+I0MuC/E2uUgwyxpu4KjPP+
fqtb0EuyR2lLnLXrRNs7P3TRj8P1oBf5Vw5XQbf+B55N8eGE/Bd3ze+J09dypXK+UAVUU/gGhv0S
MTiUT7XzMl4WvY1I8bMcrS1SX0U79wWhLNv03c5cfnBi0/Ttb7rgl2s+nNMO5/lqcb9wzdfXrNVq
zcDvvL0Ner0fhj3/O2nkv7u3ByfyskgO2ex+oTPB9WN9tWutVT+JrRIEzaRPY3sFAgXvsWIWfgGJ
jkJ/iULKHVBHMjarq306/HTjPzXoYUP/R3T2j53wsF//5Z3wY4MebOdsf63GyZZR2d7Nsju/mPEM
YE/NnbdzcE5ayRa/dk9xSGxtOrswae1JoRWtSmLGg0rwx95M6acBebCd5XVlmY+vzERl12qtrDXz
z6QaY3O1pewFA/RLBbRRxS06br9/xl8Wx/4hEA33Dp2ZS33X3PDbYJDxVs2ctWnuzBDpcPz7vckb
X85hxv78k61+sK7/N1r946p/MMJ/1arPPxjYv3J+/Z6i/a8WKA2Z/WJdS/NZuVZaM78414xNOTyM
gmwGXEmxZnYr5/qjZf2d+O/fXe/Bsv7Z6/3uXlYul4rlClHnfLq5/HJ7WzA62XyGcPMlQWxtC0ri
/XAy88bmB8OZ1zr8zY7xy4UeLPnmsCzH+xibUSuA/sBmZJHwGJvL3SR7q4wa0tmaIRcR2wSWz4Yu
zr5ekUdI2ifitWdT3JjKtbF5X4F8sLdLkIl/vCLzuv4fte/BsM/Wq2xtsaZ9N46OQQY99K9N/9zf
t+JOMti3qnAcV/386655/6q2LpNzA0bjRtz6oRU/9dKDqf9n99JPs+XB8P/vZ8tPo/Fg1f+a0SiX
UtD8b2eFVkYFXdlS5cFOr26nym1zSorekiAEgRGBO+wXUBegEzqN6OWl2DiELw1SEsKr6OGGjWwV
4IWXRhS92i+ItX7DQniQtwnz8fJ6smxeAcShU2z4oDkaNtWXwDiiFPK2NUDcXLsB9KThjsQfLqCb
/gQERxThtOIFeN/UY9b0UuFVUpzyoQl2ZdndIVGJaujrBkVSlGDdI4C7uJm8wHoOPfhNMRSCPWWi
chVTDCtGgOANECZ7rviNW+wQvyHwIrxK0SN9wleBhq8J193YY18A5YxHCR9EiAi8XuKAOTm/gi1C
0nZtkrmEdcGsXEIgMK+Let7LEcS5hKu6JPsQwHV5+hAqHjiD79/bva7qtR4BwsaYWBSho1KrRHpl
i1orAUAuoMPZIpgHChWNRyUzD2bvK7R1FZBavpzdHMJbdcnSJs4Y8VhJsS6CauMWJl+IwI0yOZP1
Sq0bCqsrVrW3fCm0GIQL2rerOt5rxcwRCK3OrVl3m1g5ev+dZNRX3D3WV/1ls/Q68zf9HOz2iIHW
sU0BcZylfw1EBH836xCgIWKIC7vkoxsJDFFanIW61BkR4Ty5VyQDs2vrfmnfBgfvhvbDzj2Ureoa
lnIELhpIt0QwwNvHYRAPxgFwPiQInJFpT7sA8rrA9AhRmQB0HYBGLwC3yKErAK0XnHNBeR+NM0g7
Qrx+RXBiIdkK+P0H7wOYv4lZFqxwDlN42HvPx2YQu6SMzECYqFmPyDfQajSocHOab23I8xvg+072
B6o2b+MAzKTvee/vpJuGF2jIyW9JherkdwD/QNkell+lHSBBqCwiSOOIeB6nPzCCSPm119Z+mCGA
uTLex9qKE2L0scmYPGH92PS3FqA4ZzjkXhK6K8ezQOi9mVn1BBNECsSUYN+XVqfk5XZOZnBGuTHm
w9U3S2v6Vg9vhjjklpDgilzoF1giq9msj6UEAYXkwXYcwsTox6GwyMtAQ2XcC/myCkm54Twxnzd6
Inz7ICNowh7BaG8xvYB52k2/kKCzV6M9EDlHodSDqwjdlrhr3NijQJAFOOdV28sGd2itG9ejIa3p
xFfgpfNeYQuYcJ5GoD9qjgqjB71PKdh9q8nNR+T5ZuQJe6Sdl60BimRIFqCXpK+5ffRRGTJvDvm9
3qx18ZPJDfcz/JYD2Zl3xkzqkRKluZiNBVM9OQpwV23Cl823s1VyYi+/QGBn6rXvSDVMx30mnpk0
BLl9bV2ZWV1EVzqJl4tAVYZ77okJO39FqaCxHVEgYMAv+gBckZWYbgAnojixAVi3C2qmH6ACNZwR
td4RoZbwiSSzLh8nZP9yVrMXUSV+tgnWn3yh61ekOeHf7+0ac1Nmmi2cAVJi9qBIMJo5OXi7uYrC
tTWo+WA1LAabYX5nxu7MK5q3d6KesY1qSTtWZ6xGi5HkGSWyODfOPLoFe5Oc8d5XRPUJqU8y1hn9
0bM5oXVB6Pvt7qCXkxVyLSKRag1KLxmv+bZ6GVIxwdvKpi0pBHU6OuZ213mTdhgiBBIgAKcoMdAe
mVlkQ6QjJOmfpIfMDlpuV0RTciSU8u4NeQP0dnYsoDFfaBvw1B5pjbd1UEYq6kyZxgHhMpLTeDQs
gxAMst2mAQl6fdVoYd5qnWGhmX87+yoJOQ6lqZEzOVNzkzAJC34hkgAtcrNmhvLFPipTq3AmhZDh
nL/mmD+/8eHbYFt/q3k61wC2XBACv/EdNptvVc1g7pjS/HCAUgAKe3vUBDSpLgD5gPQtTDFSRqyY
CggSen4bUtmfCgEhObgNpMe2QxETaU6blJsnFTZlTQroJc2bN5cPP73Wh8O79zH06NKPVPWpO2UI
rtZQWkMFT4toZT6Gw1J6vrqiLDI2g7CH+h9fbu9Sd4AP+/3gYNzAq4tZ4GCT29jztUDZyLYnjQbw
xpNJfO3BACA/OXE6LIampFMls7fvML/e+e9uhYO1jTJOzkISbmccsMmDwdz4703Ho8/qAVq/2KCV
Cx4bLDMDA4oZLDH3Zrc/VrRUOhlLq12/ft05IuaIxl/sptReqWgZVltDXjK8Gq/+8TF03obDeiHk
uPhxNO2PHV20wXBjs2esq0kqxAv0exxM5/bZEEn0PoyZckVMepc1anme6bNYwYWzjQBBZbHyfQcU
TuvW1ofMP4koINb9vlTTPmrWEKQ0AohcodtF9wVQueAhyASHaySXEVJu4FEj5K2vO9JnWwt7m6oJ
U2e14OUp6J2X9KXheDZTnt0Ad0ckraPPYkeyuty9VXc1FvWmhan1OwuSM5+d3k5ZEm0afg8BSwsz
isIdW02Yt4H07oBhyOyAt+dDUAs2/VZLeQ8g8AKid7szZ3qmz5eW57xx7Rr/Zl0maZFFORyydqr0
eC70mccSuZgpc0vuilcM29OP9sbwVvI7vB/hM8wYEH0Kia782+eQn6urEmCJBNmmlYsOXLPPdumO
stao6ExQhTZZ9K9PnTXCyTXKke5BzT2YbYi2eE1SjV9bogb6vTWhu1VBgPwbH1BgR+JDkAJB1C8T
YLxXVg/pO4FnwUdjl7FOLLqNE3Y+T2SROtLyRGKM/REBYSQ96aLB2PihkK9C1e69MGxiAx0r7H2C
fPbopZxdi+KogtTRpM/WmKE4oU9W2yyd1pUSBbZEhL0PRvVlOb4FZi+wraItRCcwzK1Ld4L00iix
Ao/J001x9U4/ZwAx4704E4k4z2XyG1SkhQxH3TSB21r2F40hCIJYs5kFVi1Im8+gvmNC6PI2dQBX
DJhm5nKkqoiNi6eD4lvMIzJYkvY5IXGjR/tzaiLu35aLtrM3fu/5tPDss8hXbqvPgiD/1ZocUNwe
MW7UbfQl3N1XdcRkzebf6hooRT7q9Uk/QJbmw3tjMZPebRHNZJEwsxboYa+RPqJuAqdBrgTLhHoK
GhXzCppigpJ/ZyxB1HDXF9o7kTwVMmHcCj3sOUZze2yx18RyZBBm1A4gq+n1D2hs696k7r3qCU7g
ASSfCxcAeHruHFpZvdahyWB8/ISKBfqhNtRylIlhIQd9gPlWMO330UGKMqgBFZHDyvH6wNshbjik
+kEFJmrTGrHBk1eKCFzxhQqR6R/SvtWYz63+DAEgvS5G0FBTYbJp59CmqnGrepDmHU3ReOlQUdMx
pdojsUr+5OJNpKgldbaMaTGc2v2UJR6y2V/rLWNqnRxXo/PX2Iegu8JgsYBRGcJbRnmNSXPHrWK3
xICIghKnt3HNsHFyj2iqMwHp/AbtbQUttUVv7BNra/WZJfqdCYyQF9UxEwaw0eK3A7P1+yG3xSs1
YrxavUajZ+wD/X6XN5qWCihxRrhBulMvpMKGDL5NgU5q5bb81GjyTMD75X/3WxOkwugWXYALTvjZ
nyTWBP0sg9ohF8TDcWkbv6iLW32apF/SV/Y31PJQC0AhC/+7NEJZDsx1d8q4BEG3T3UQ3jjT8qoi
m8DtU4o0KlsjlzKC1sR1VXCjgiCk66xgSH4eWeeDFWBMWUltpgtlRn4XL9abAvRi7t7pfFTsaFXB
vgZ8WIK48tiT8Nikz+TPdBC57ONNHl9UJyPFKxX0IOCqEiLZhqXOHOjfXQ06aPxUvRIbxJJ1SL8x
cKNS1pxQCvsWkk+4XR6Pw768bqyoPwNXw+2yMdK1nDdYRQPhKBC/7LCa/Ra6enT1pGjVXOWAJv2F
242tNr6mDKXkq1ayCdyHyqIKdDYnIabp0k+YqjxVibC/iMLJVOzcWlS2SlElqmG1pRx2t7nn9xpn
hBrTshpiq1bo/akwa84Y9nWs0mI8sLtJ/k9f2tvSmUrDDhTn6nkMoOwS2p3YqekxYo/R/XfXDW07
Raa/j2zlylxS3XbJ7DXfdxwgOhm72hg3Tl8vVDOg6YqLNsOdqoUb530cXb15eui5tDjxIFqVfEok
cB9+n3nGLClpIw+F7ggy6fTHuCIubOomZHBM9PpacCcsYWAl1DrR7nkLxUWnXq/j7jcdKmSaCwAZ
75RbtVqthB/96dTzzH5tpvgKATspczyd5l3mpZYCo8UsZcTcAGWz9K8+tkr2mKXILO63tCqYBn1m
a5dP0UAtG2d/GuD3GMdxQgpzLIp2ZNWa7GNNJwzfb3ZIQzhDgjygIEpHvUGvZFlN/EsHaeY823UT
gELoQPfUbPIx74Y74GM4cIbN92YzdAZh1nxl8fo7sdsLm7zPTNtdTBI3JSuFx8cbrZB7ZpfpsQc6
bEDN5o2yK/QVkyDMOZfgvUm50A3vVA2pugtfkmBJnwfvL2ymF3veHJbwN05gbsqolIG6obaaE9UO
sCn7XcWlQimUNT1GOx/X7EWwsWHcRnCWQ5zbrjnlNoa2UWGrlOMjJcj2iTLkq0X1MBOnv+fgs+u/
Yu3thiYfsKE54qxVe+9zFsShEwZFLuKKFjjNQ33D3R2xhByhItUSsjhBqcm/5OMW9q0xR501+34m
PrDtSgmRoxdrRkczlfwdvBMGNmPudtUroGlT5GjhZZGu3Nep+0pFOJcRCNw2FWZBrj5i//Rr3CaX
Y1ncgyJFkCxtxvtkO20mf2xK0a2pszSbk41o43seQUxtuwWXz0DYMOuMqpgaaWS2VvaoUQ1jn1/L
ql1n31m83YP8O8uefrjb1/qOUIhev+2qLn7TXnZvTo19JPZjFA3laJS/kubNqRLAOab9l6XGP8PC
3vUxOzyT4VOTJp+H0J1E+EY30sk6d54DdcjaqQzxYhorl0Vf4xMvVODf3kvuOKy4CT0a3O35250e
qRGLSZoNrhhmacO6O/ZK7oUbBI6MM0XuJ8yj0YgcYf2GOZU5LuI5JawS6vIsLuNOCpRU8trdZ/ZF
hWAFu1V9SRi7BJHHali0MF52cK2v2nJScBP3QTWc+UgMo+lXDhdn+NHu9rl+rW8PRDfWdEY1bJS2
2O+kOX/bB0dAjCXtLi2MIjXppp8xksk99vPWJG0n7mcrj2LineZu2oV6hrGZ+dybPe7QzQa76i79
yQld0yI94fbxpeX1Kw7SnTHR2eEyup2t0ZBuAiKGFXe07OY42jB7JudA8+mKCmoxzCLRWPUifNJw
IB3ZvQntDpFJxfbExvC6akuE84ZNviJwCeEbLW60Lv/N3pn1pg5lbfqvlOq6XZ/x7NZXJbVnxkAI
mW5QJmxsYxsPgPn1/WyquiuHc5SU1Fct5eSQMNne3sOa9lrvO0Um4d1vb5/5jtDg8QgrAHOhnzbO
tPMzssKq1ZZ0SoxHquCAUyjpj6npwNw4Np2pCrBCO5FurNAKO990ev+ZgrkFImLUks2O/PPhjXYn
55GJC6CVjuDXxjNFLqSzAxF5p6JaQ3GUyZpUTrbpIMf2TQSw4PIkJk9MQPBSl3MViWEEO8opNSTG
7r12tnMdf7AZnu6r29EoDkZP+OdhOElmJ/eigcPghn5FiO+HLyrkvcvEX3jvxAwBxNOIkp5ZiC3d
J+Ky+cFZL3b3rTclxLg4o+PpjGpCNpuJAwG4wiIf7khQE/V/pfMq1Jqw316HH5Mnf37L2GFvkFU+
UtwbIQKGxFOwI5DoqP3+nqFjBBv/vg5EkhtU8nlIc2h/5HoA8tVDoSzXKCZ+ZL+5P/qiVc83TK+Y
tzQaaTr3xOiowBuP0+GBox4XF+fkNFs1Q1g1h/bo9CIqQOlN+tMemSOhzZ5OAr5PhA+I+WXe/gY3
Gsc6FEzlO0EjSEikdvcB4cMtxMrLEnM59UVQhDRa8U24GWWPE8sOkA6tuxoRB7p/NBju9SKZUzl5
qXVcHMcEPkm5w4oWAXMRENcd84Z5RVJfVITKOAW8ooLAvQ3XD6KV7QI9JTjk89vqlsjPbC84eInR
jNze2VDeSLowKpCOnbaTQ+Jpo3wYz4jFU+qYTK2Z6VF6uBR8iYRF0G8N/KLNUBr1tBf9IxO3qYUq
EtNJdduZeS/AdavbPKpvDcKWI/Au5kSTJv1wdsTNJVBEYEDwrFpEgWbumJrQlji8MMa3M9ORiEcP
z4F0Y76RFcl9bkYvwo2FeHwkLZ6UN3V0hnGVzL8Ticy4NS8r1Rdxo8pJuQDm4sOD0CkMByW0JG6G
E8q2JfdN8Gy/4T8T4eTwCamphPzU2duaqmHDeXh6eVquFlEaLonrjF4E3fJ+aG/2l5xQUyc2JiBF
Jv4yWgomzMVy9GIERDh2nh+59+N41jP7QMhwcfbjYJM4+LWROxP6+iG5JeojNGw50Rx9gamjOa7w
dS3BHulSxZktlQd6sRq9sCBRzpZDoa+YMkyMAMuG455YwmJ+ZMFy0YHqgS+N3yU/0OTOeRdYJI8U
mzAdUh6PApFF7EcIf3psDjueVt5jPZlia0+n0XsVsotxXqqOO9bZNfDeCd8u1z43QmBiPBbwMq1n
kipMnuqUYmGxlY9QYdhnIlQnrL7NElZNolGCwv7kiwEww4mOWUb8cLYl94vBcSNlCggK671BbomZ
havOpgqX3I0Tdhqo0SE2cskWP4qaVsg2vffFYrlkDRC0nRFKyYYTMg+w0fCUvVeEjwtKi+AEF1PJ
wKDE7lm2BBrheUUWUpgrdoUe2eV5fNWQxTJxcyBo0EY1ygjdd7cdnyZqMN3P9k55W84Od6Cq8IGN
2rpo0+1YSAgcRFhoNZz+ak7e1u1paLBpoWFydKH00IX9sz62x+t7GQSFcqR6WaQfUD+HpaDOFXKr
4cLoaD+fN7PzRLvvMaqEwS44m9FH7gEdfrjDDEm4yjZKXOt+QOz+lRNyp9IDDM+B8KBl6oTCFsJT
v6ow0MuTO3jVob1+GBDjhCZ6RdX+6E6Em6ubZsWOq6s/4LEAumA5u+d9iOoslhW7F97+ORsRaZju
RrnXxXwNnyY6wYELMS8qlri2+QAfuV8sB+NuRX8vBZCC+iB8iZwSgv5DOEHQWNMR+AogAwjfRfgM
0CzDIS6wHhr0dCoTU7u8IFgiHJsapzUPcGumwtvQx+XoVchcYCPwmO5OCb5/45jQNB+WNpYF7unI
fi1BLhAqsuP8OmTIJa2uE3po71IxJa6WB/arimv0Wj6LJnYfRwzFciqsxv1UJa61HeVBpzmmjJ+W
8XxP55wwM10z0qMqOMzFfQiLBhdppI/bJSzqQbM4htXNflF45ph28Uk3zVu3m/arjrFmJ4oHI3ID
KM9Ieu2mdOmC+yP+LATpzj8kBKHRWzSNCSFCToW3G7U35UJczh43z3uqLfrVEV/sNMTJ49hyIfop
rphcuwVwFSoBgiGk18QkcU53z8JjK4KWvfuoF/Oh4OqtROdqq37a0trdJThyWhbe4cbEChac4ec7
PGIzOM6OzCgAjZ6wn+YFAmZ2GJ6h5Z6Ut3qARm2HmGxeN7s5zoq7Z7ZPb9ghxZGeCsuSb2iuHmAK
tawDfPTB6HU32j/nQyyfsWchiBy7AugiNJxywtjhLZWgV6CYhXIegOTg7LGtCmIdOoAUkJIH2QKA
kNdTdHKMVPy3Z/FUwh9tI3xN4vmKRMQs1pzDq0nsKLKENT4H8oBw5mPvZXN0sYtCc7ZPGd6kFNYz
2asxZAhdowwAQyLi3M7skcWeXjfUAiNo+H1GSuG+kG41bO5O98clS8DVgsrphjGcy80QlSZ7gikZ
wY4ezdnWkL00Eh5PHsmeNLJHRqCg3fphdSu+pSOAZEymNEqilwHE34rzciZGTzs21QtpUPeN96BP
Bzg7tf+wmxyD9F740U+0Umi1bqKPBDc4sEuoiAF30ns2KjPGwhCiv/BXK2UsQsbzlVAINH2Oa4nW
hZHYxVFcRcAzuMsViBEESRUHqIgVx86WYAHgmy7d5f6mQlkh3nEVhVUoO5xnKXaRhFtec54lh1Ih
B8DF/gY31OV0iHqx25lyP7Xb8K5ojs5OJJYMVNUrnE43yn2MGLZ1OCnKQxzBL7HBSXVQUBClTX0R
hhaGaLEoYfbOsCFKjq/cQ6iN26kiggXuSomqzCkWGrZLG+6xNZBdo/3yECrsWYlzGHwinq+MSBtr
kfHwTwrnzDuIU3DCJnGsVz4aK1GJGjhMy6UGasjpw3pop7RZ7N1QDniayo4SCdtoF1ivqFIO3aPF
MGGEshWNAMeBC7U0XYSfD6v1a+ZpXCOnry+4HIKnvIU5mrscOIfnMqA98HfzCNvwMEWHc8tCMVIe
tSAmCuaXhgWZjw4YbBRQMWQrY8zL0OKQQyh65DTVogOHQwO+KLgQYCP0now5kPvi4tWoDMQ3u5sB
jocwuji5oAHnr5gpRnS4FYMlvinIxXeeNbYiBpsdt+wSAjDGq/ZijHIZ2lctapftROE8KN4+IDmH
lqnMeOaYxz6YOMnAP8ws2MoFMllO8IUn/dAIXsQ74n2hd/OonLfu4VZwY4tQR82CwOzCQnBngn78
FNKtvCTqIJYaDgIRIcUb8XXm34x9D6w2osaxu1K5ckVfKIQpVHd1Fr/+dWA5V7hVoe25xtrBDpq5
TypBFY9G+iO8nBhmbhHt0F1he7C3yWYWbz6xxWgEM1akP9vNZ77bvkz8h6fOe9gNiSyeQYljp2Yy
n8BZTxCK2qLJgxrOH+ZEeCY8nAkBmoJMgJcZi4wlI/ruwNwQt7MaseXp+iMHB4Ddc+I7s5DyIIc8
7s4jlCGC/+z7IZIw5mjji/tSs/Qm/H5ZsS+04l/rchqiRTX4LiUWOa+wAvm/87j5EUMLMAy/Ff7y
j7nd80r8EPFiEYp1+c9f4ru8BVSMOAe7xCDJGBEbhSueLln/eB7CmuTb0Ygf1jn9zs7sZTotL9IB
VnhM1otgWDJ7loITPvOwp8AxYeEIyJMlTzbucnn56pLz8Jwz9nzKKS+e0oblnfgRX+xZC5Gwx8Ri
Yh6yKEYbLo6cWI6WS9dTxkIEgV7CsTSRS4vvcEKxBIxX8FU44p+SaOXSeHfFJ8THkGwrxBjCUTxF
YDFFL93H1wVYzpL3ecox9COSij9CSggZhrQUn1z6KRqVHudEnorlL844YknijdE5gLhw1y535gKv
EnmLaAzcCi66txGYLZsIoz3y3MUiWkTRwmUzlqdsBi2Ozviyw7XwLukFC2/t54hKKiU5jP+2Z83y
kLJJW3yBErxo8S58+bX7Llyt94W4VvJhevo86iJBMA/uC1vpd+VrFHme6xFtfWcLlwtxOH9d3hNN
Es/Bh6FJNEG0Ajua1xj075wGA17UaooPvQUvomizpFW8uSD9Y8E/kQwhmjnmXOMNH71zPU7AQ/zh
ObfKtWLhEHobnokb8jZ8wGNNYYdoXBS98xgLdBtOg0Efbbwl73gbcWfcnziLgKyRhuKCeBthHvJa
ZKJcGkAjyM/YbKhN5Fx0pfjZUGBW4DmL9i2WIq0A7Bzc1368kZigRVhMyTTG/11uNiLleJMwimKr
tXD7MYA95OqIvVa+yl/8+03lbnj3GC2LcMNbW+6BcRUHS2JDchltQe2J+ERcRIQDFlxZIP+IFxvO
wKVA4aEHNnHhUD3HvibXcpZizhO83YhjeYG3uIzEJi8rgRnPdQVyEDNLwAOxa8b+e4Ynx3q5tLtg
5fAkCzaMzmZD/JctUqZfhcsfRcta/EnE4q1ObvK81sO9JDnR1KqX9MSSTqIRhKcWG+6LlnOHwg3l
qqLBl5uhWRK5C7zGgyvC0QLTm2dLDhEdsXHZvRSgT1wblKNX8h1oJt1YuFV4ZElHO1ZnhHIiqsui
Dk6U3o+yoMb92t3Uq4qdzhuDGlA0H16Hzh3mJ5cskJv6Q5QHF1NG6oGKiupDIGWJfCgQKulZ0f+J
cwE+YszpA+58s2CkXe5qG/Brwe0suL9LP282l11Heph3xS8x3DwRMwuJcnnZM8cZbTEs0YZ+5SwM
Ou676GI2LdiMxJcWo0FDok3mIc7wO7EFotEqx+wYGVG0EoIDcSXQObGLCqQHkgZBJ4SUOLMY48gV
83S8WGzA2GQqLwg9MfUX6TTasOCErACmiTnGRwJIaoPDLhYDC/idZAyxjN8LN50K6UAUxx1vOIE4
yZ4AIItzzOI0vcX4nb+ID4+DAF8gz9hzWelicYtVLc4XISrEGVkm1i0XWvudaA/nz8Px+zuxAnEw
8kcc8r7h+QaBcln9nbMRIm7RiAOQEO/j9zQkOCEuO34HDguBwGavQMHidRNpt6CBzkQeg7gV/nAe
T9ze+xjcKV56kTd+70R8wfPG429qAP6D7NKrfPqf7NKf7NKf7NKf7FLvJ7v07ie79Ce79Ce79Ce7
9Ce79OJ7/2SXsmPyk136k136k136k10qtg1/skt/skt/skt/skt/skt/skt/skt/skt/skt/skt/
skt/skt/skub/9+yS4tA+fhJLv1JLv1JLv1JLv1JLv1JLv1JLv1JLiXdS+Ri/iSX/iSX/iSX/iSX
/iSXxmXxl6Lbzctt0TZ//6s++BOSrDqQLd00Zdk2jCuoVn0rnZoyM9RQEMI2PMRPCw2PEYrKWkh2
gP0UVf/U/Y8aP53ooPY1gAvqZMKLjP9kZXqpW8EwJ97rXJhbwGI4gkEgg+FgU9epAtdgA+Wy85NH
lWrQ4wysCF/zZUpMBURCOj8CJVAMO5hNLLdzDwE/Xn45j8BlEN8TOC9UXIIapFOvKeoYRaWkPhYF
ljux70ddZua3ywrYGIoQqWUsqHYcRLlXLUEydHkWqGP9NWWHUHxCCSOASmBJARAGxlQQj8oVBZPR
IEpA3QGMCpC07WjwuhXnuIBBiapTNcqeIZYG0CApBCM3CGJlCFKceIPTXE7wmi8hBY+o/Hvm3YAv
iheQiq9iP1mCPAKGo+UBD2nO4Bxaga7GmSQXsEjP9k0wexTQcqAYGgo+IoGntHUFIxHU05Ota3gg
oAE7BxuQW4yLaAueDETQ3jnUPBk2a20J8d9Ic1QqFCGcDgQNYAO8XuurCzWE/Zrne099Bv2e8xrw
HYln8eRASVDrnBaao3lQ501MUUWuefoUKhxOwmlCFTbvGq6c4xtfBU7FcDLgC48wXYif1tcXB9d+
rvxsIi7yxhYUl+WkJkdRUM7lASbiWTOxwxMYeXIgfo6AsihvfdBM9pMerIaSekVqoCJRi7UPSsq6
dh5sXIEyPuwhF+4jCYyBIszd9PJoqJw3qfaQqB4RhMLUR4T2UDyLA94dxlRPCJphAAA98vFJwKcW
QFAPe/bwOJaGopwhDpJnUSEgvmVLFAkcuYg9LKbHcf4hTpI+iwPFexYzHoIh1wJXWtAeNcxYe9kA
6CBQMWTWhygnzykBbz2BzyDIinSPWnmgOC9NpnkQiAWUU4yP5PWLRm8DaS6aD6woq+lyZdcWzYuS
aRd1DxTGUEZjD7txHnZROrWfxA3Sjpk9ZP2tjrQtX619k/VoudqtLW7jcuZU/AVdU53n4ZpzriHA
EiCjomxfutM5WhpK82QkgBbimzQUq1hwa3+NVf29iLkCaf4RMT8i5kfE/IiY/1zEDCxhpfyKv25D
gavLhmFamm2qV4SkZy1N85OtKqFxACvmME7jaFuPLeVmtxu2tWdQFlks84J6YC12NDk6tZGhjo3z
welBC9gnowIIHhCigQtLvAr63HMkA9dhjGor0Drf0HwLOIzK2zfLQxqqUiitoxr0CJNS8UlaZE65
9RMjMNNRXQzV42RtDI+Jv+5cPfcMirBP4+o83JbB+hBt+7tdDUqJvdivJ4NmmICKXQKfXW6qemFR
fG+NdWlVKXN5O82SR6kf590Q/IqTMzgGdjxT4jsti/I8ONSRtB9qcriWw4Pm5YZnFr6WhL0xLU5B
HAc65FS1t3tQwDmj2F8N0pOvUvx7DrcmBA4UtHX9R48K1B16puw8vYyO6bhL34xMdc77MD1PG4CS
0qAvh20WDkBI6J5yadNTEL47Js4Jy633Wi5zDjpwtJRQXS+KXeX0yuM6Xg7Ww8Fdkcw16V6jkjoN
teK1TDf5cZ6LJt7H2ay1nvivGP6hDvRiXMXTcruytSA3x2UzlfvxdjfR8pV2Hqt5qJ/9ejCtB8Nu
qJpj5RDa8V1bz7bW7VkddZQ/nn0zHPTQ5ilTo+Fq08MpMtqhRn09hXqp255CfTCWpbGkzfrdYps+
9dpwt/6GjOj72XjFEfEzG39m4//rbPyvt9P/jD/K+T+FYPOP/+b1W1n19TZO2quX//hfXdPWL/n2
pfiL09UfL91fys1flu1Lu23a7Vvz3+Jk//fgf/z6knP961qAcr388sIv2m3bL7qPur/9aLq8vbSC
Volv/qcf/uXjcpa7vvr4+1/fyq5oxdnibVn89V8fDd/xWyHU+K/Pp//XZ7OXHYe5ZZn9ZdjkL8V7
c33Ux0vT/v2v0kA3/wbJrC4rhqXDYmNxwuPHPz8y9L/ZimZZMmzmGgy0KI+irNuEw6y/2TCf67aq
6wND1U0Nmp2m7C6fKYO/2bqtyLamKQPVMkzlr/+nhb8My7+H6bMnrgmh8IsK03VV1gaWbZuarZrG
lQrj9FmVHBtlcXQbYC3Oz83WbYAi0YfZeetWaXA4zFVtlZs3sbaASMs0p/iW6gxvbHOuJ1oP1ERp
3G+lVYKQL09jPT26NsAuAp9EApQkHQ1gy9WoRk9sJ1GcQnHsd7Xz+g51SdWtpM4/DcK/bvHzLSm/
0cDoMKVA1WzLsqUKZhRu+e3ldlvEhCIG/2N/2FYnBb6UeQbu5TkymkAB26c6BFoVnA5BVUH9cKTd
8C74lIZ/5EeA5kC78vSnMyitOpAlkLPFbj7qoq+bJubPdW9TaCurKqxMlsKTX5t26NaKkcmmMT/v
bvJ6uK8D+Ty07JlSv7XWaxLjVppD1aJ6XEscKXvWqtmuXynbqD3OaX1XJxALgDNUas7WnB92QG5t
4xsZsO1yXkV493qJ5yyFO3wrVQnapOS2LHhS6lVTPndF5erJ0M7vs3aqx4GhnZx19TQwx/tC8nNL
dg2FqnlQBMHQB7EhOY/aQaCn/nfEs8pv4R+G6HM/XKkqaWsU9brUjPkhKF86MD8TMECTZXEMzv2k
P94lCiC4pm/FI92vcyeJ0pwafrzhzj+aTMlhmS8UkELPxDO+oWwb/GbUXbXtiuRILW3pXCS0rUgn
xv4eOFB3qz8A6O7pxRYE2B1JHYFSRGVMnb/pfT1DVHH2q/X4S89cBcbiWiu1Nubq+8q1YBbunX3s
yPHwaPmYL+VpARy+fgjMHSGT8yAcZCPLBgZl59kM/tbrynkGNp/itURuXPVjDYDyu46rDsPxqh1M
K6Cj9n6zdr9u9kDUgv/abBMpghxREXIK0/vXiS1VkGzXuaTebmt0gSMjHoD+Mo7OnlAEuH2mnySw
nWfz2D3F4CFopVegrqVvvP7f44o67VBMW6xvVbe0K3G2PtlNsW1pR2x62tHLnxK3Af0pxUqcHdZE
lOwF8R4g1CSv2QbMeKv0v+4KU9C//dYVlmLLCiLaNpWrrtD1k94Z9Vq9Pbot8Pg9kUUFHN/mrbZe
pQ4Tti7FB2pWuXGXOcoajKvutS7AQTu8apZnndytPdGOdzYAW4d3OXnO4s7LWvBYS3iIEmuobtNJ
fa6DtHEqFYyfxripn7cxwO7n9/PxbgeIxA50dKD//KTxYtMBkc366F/Ut/II3OCzfGuBI2E8V/vF
9iFWVoNkZFSRAeO55KujUn8vpFmfhBlkLt1YsidZcZcnI3MQyOXo685Sfp/u8K9rJt1lWFBR21dB
mrXUGHFuMl5HwkigD5/9HZ7UQ+zrIBnrrpk5g8o9Ai62C/Zw2bwqD8pbsVFHWnBadXgPr0n7zQrU
hQz+ZfwMmZbITCDDGCjoxV+nsl2dukGnqvrtqfbXu7FCrPccqTC62zOzHirVfG1XTi7dGEqoHSYD
xc0AVNnS39WktcGbz+6rOiytSRyDgtGP9NPaSaSxsjs7Zu1KylCHzcd+0PZeDJxkP9vDQVXcxMDd
tbem8qQTRivCGbo3e0xNdyexVCJ1rfi9Cm3VfnBr5VO9uK2L29P2Gw9CWBVXdz4YmNgWumFohqYP
rrSTHlvnQ5OeBrfF47lzFXlYTNbjHrA1lEjutkD+So9aD9Zj+WzKzFwTkF+m4WDv9pMc+KM2yEfQ
bUwPga26xR04eOWLDBD2vKTDXhpolTZFA8ZTBdrO1/NIFwrj10H7teni8086H4rAbm10WrZsgwyc
N9jCNDe2LafVJvLZleSZBjyi5Nd+Mcum+TEowKGvovopHzgdeKog9I0BDX1bK072eLo37lIQ4Fpn
DZRH5mbwbaaElI9BfmsA026Ahx2Pq/o9qZ2z4a5TVym9HJTQ1pFf69lhejx7LQjV4df3+LuMNbhH
DAeGBjpE45p3Utued3FlHwe32DDD+uCUxF1hbso8dEMSsFSAbGVjw3AGmYCbIzxAdHn4nYa6zILf
uvpTM8Qs+tTVTTnopbNFM5SwAWK8dDIIMayUrQI1tDrw8+rptzr5N/VydetXM9PuJfMYbxPlFla0
ufWiPqwRruMW4GhgCEEWQ2x469JrV4QHqozIfHL4Rqyrv5kFV024mmFVRx8p+nlAE6q101ZDtXON
YnYO1BpimaoEZHRtPCQa3EI8COywXeKcjt7ATdlJktzKCraZb2XzNTRJeh0ckoUBhcf5RkqAhttP
Er88bpQ1RJLr266Jv1GMFyrAr0ZNCOJPo6afkjbdn1jbdeeaubvLHiS2TJi5gP1LzGBzsm9vsvbG
tgpnYIjAVAfW95Su3fQHB67Lbp6OjNnadJu1VxSekXjygbAVuyMCDxeFhq0pAv5sP/jmW5U6yaJ7
x6oOLFdNJ4Fx9KCuLCFOurWCM+hz90IOxOzhyaO2nuq2U9yxZu0be56eHUX3E4EZlsEykTuWQDQW
X98/fL2kfufKvhrUK2tLqzS122fq4PaoBRnke2cnODXeliu5qeTK8egEm2Dmqw8WeJmPau0UhIEA
lJf8MgHNL/P0eLQfOAqtByCJzaUELEl2e0Cxy93OdHKA7AIJbpfjN+N5WexfjeeVljoVWrVVy71y
W4EX5q7Dw8HVYK6TOpro9CBJNiegmP0yd+0QmMvMNxNsjlhl40eVgDD+uiN/N+ivOlI4Pp+mV1sX
pzUKb3ALYrZ/2rnN2c1OXv0OrGt5b8Sw/KEY2NKtWr8EqxXeHe0UNsywUM9HKhIby+N8x1z6Rmgq
f9Rpn6TVlTW2PUhFKW3VbIlrp4EJv3ZqxetPOBytHQiGjhq0aAYvBg4P2jajACJPAViYoOn+W+v+
u1FTr6iDD+qhzQpLRk1htNfOAV4EA+HhHEH58ip0julUTKQ+kMEv7rDgM8+Eiw+OPSC/vzOWtd+M
r18H7Tp83VeD4lxWOq0BWBzfF+41G0CpFENwK/Db3WwhxQ60F9pHUwXKGWRkZ7tzCvBRlSBe1b7w
/i03YYXedUE3ORnOnhDzR166gJM1yAaoh16qFxv4ZyAC7af9wxr9/91W3+9G/9V9XGkkO09a29wN
siUbn72ze+kIYcAKY3kn9uExJ0MF+qR0lWUQYa2/0QvfaWX1SjW1Z+1o9ERRloe3agt0vh2owOyC
I812+Pgw1oGdrV8SosSOBiD72VOPjjn5evUNvpvl6pVy2sqJuj429ECVu/tmopnusXasZxqkYIRG
TXgEIBxE3NxtXg9P5vIIPjZvgok7PO29U7DuGa5FgUdbeco9r3q4cfwMmi/4BpEjMMgOj8/NhzRT
vX3vWGG2cw43alS+HO9Pd9iCW9ON4S/dV6azPdDpk9RY6U1oAvl/8MzGI0WicBooWZ/0/KZTg0KP
7DqMzbmuDYlZNGnmVA+qFShx1B2ddHN8PAFpn9p+bk8GsCzuknmd3+vxg1JCXtAMgj6RnCwZp+ZS
RvjFj2ax2Z/Gln2j1VF7jvIYtHx5IQDx6+d0Bm4wSG978FUb56Q+KDTRdswtHj2JJMlibzkl6QIw
wM+s29OTUn8jHv9snv5bCl28/k/iUev0Mi5KJold4Bt7ZR3UUHOUjvSG/YRRfX8Eb/AG0q2xUgbW
dm4c3fpBnidQ7wCG6hm3T1XUQMxEXoAWSto0GfjlVN05zSN6SEKvegaIeYsEehec67VrTg62g693
Tv3zKdQqvyrdTotqwy2IHA2+ub2LV/2FMrrYTp9u72xaib2uELJkJ/jlycvXiLZboiUN6TFn93h2
Tdg/weWGHmmaYCqOML9d66bEiCUPhNyc0jFyV4VAEWxzqBjb2QmwZIiLDPd4kwCOe3aLs7vfuWnt
FkD9fRuQ+s1pFyLEVGVZ1jW29Kwr8+iwL5Q4TzCPoB6GlCNxT4jE4db2d6fFGbpEbw2dnWuNJdMr
blOA1VdFaA6lIvhmJf/RyvzUjmuDZNur9WBLO3RoX3bA1rMj5cYWjhZOCLkcBZSX1riPzCdN/mYU
B3/0oT5d+8qk6NIkP8fCv1AWB+HnNbdF4qi35nS/ddaP3RxHA3zDb274jzro00WvDIeqKPfWSXgT
h6DvnQ42L4hkYIt08/Ea2wXF7FbAVH5nsPwe5bsa8Cu7wLCSRsu7g8KAS6eHQQKgS+qlA38nBXp5
3zHY4P0aM3ZTXbWdfn3TF8X623r5903bV2aArp4GO2WbK4SI+qOX4Tk01MwSX3kRzmjVOVJzcjQp
kg94V8dpqpKS5Xf7x2Y9Vd1TPkz2gRkv127fAoR/iIz0bnB+PMWjHXGm3VRTvglb/1nBfmrvVVSN
AM06lyQGqfUseLEbGHsU8tYgitbA9vXXEH1vYQhZw43zmofVt8au0KFf9deVgu8UWU5tlcEimKj5
bRfKbns36GcDZWLCQEGs4gVqQoSfLUSk5vQ4DPXiDHHD2S/J/Rs33/XIH83KTz0iWvxJ4p12sWVt
14ds2WzaYbnYfijvBDiRabBs9pH+XWhm8M0ysa8UfJ13J82ys3x5rv2yh0fDgLDXGJqrpHXOM2mK
Q+WDxP7N6vx9v+LXVWJficWULaO0PB8hfL7f3acwhNxkIMbuxu1bk7iDpTIrJoR6IAV1Es/wqlf8
wuczjOn1sJ8OonRpzNfBADIQPUqhc5WX55E6Ku6lNugPUROPNE/p3PXbvnSayenehNpp0ryni94K
ZNPRYexO3e1N9xC/fr3+LCHJvppPV1L2UMppXdmMXnwfw6mwnh26sJOn7WP2Mtg6dR60nbvDkrTc
TPaS0dqVAnnEJyeZhAPXerIVT7Nxc4Lc8I/WHI/rLLltO0ygWNp+6O3YWN+30rhUxq2gKdw/otWL
h/3R0SqHadISj63TqLAueu9xDSHXIcze9k+HVeU2smPZwXpA5pwhk/zhl92M/I/EeNjBg6YP7dK1
T0gGV1kHmRw08oNmD8tzcL7vH5vY2wn+Z2HvEjjsAnOiLPamszOdr3vw922Kq4lxpSv2iqrF9mGX
LzM5LHcs+cIlGFT3y6Ifm3ZoYM54g7VbIaPeq8QtYDvOvdZ8ylrvJPvnCpKQiA87Dnvbd27Z+sck
XCe+DJ8xrkPlyWW03wbrenyUV1+3fSCk1Vejf6VyVOu4tg4Go59CdVbAFIrXFUMoLXYDdwP/66tp
31gW9pWiqeq9JVkqK/dkOzquudtXMz05euf1Siqh7FoPBf9dC+dWMRGeqK+1owN8FoNIkocpya6i
YYePOHNP62VXwRM5mAk+YhWTdm8HLek026DWnAEqhNDDOvnGJFH+1F3WQBYRR12TZfVqqC1Tr+Wu
V4gKC9o32a2TMFaiw9YzH89sLswGaqQ85ZtySPC036325OE+69K95KlPX3flH73nzy25Gritsu0O
XUGQ4QhpX74LzunECoWf2hDuUIJBEtBdLCYVzpGjNSpwn5ff24p/9Pg+N+NqRA9Jm6xLEYzUwm2U
DhxLCXI7kKFvIUNZCs9TGcMtIlmW6VSxzeWsd2QLf90Xf4zCfmrEZdp9UkAN0Z8iO+8UVPI6hD8p
NHDVtfmRzV9lrGqzov82lqL9yTj9fM1rpRcP2rJrOsx8mwid0212L9gC2qKDmBw5Tg6v+gbNIBEC
T+0n1rALCfM89TCACcLEkvTydXQkVJY7+8f66B09dnFGMgkE9kc7lYZIS7e9rREdmccmx/vXPfZH
J+Vz669UaLWrs2Rtt9kyw8B/yTUXx3Z7K/gtoZN1t3lo7PFpd+y27h3TCqooY2PGPbz2ln9Mw10a
KjfWcvseH9m6c/LnUnL1NOwJocqOYY6QWgQ+/CwoMWRfd+03Avf3XUUE7ufWX2nifZwMuvxE3+PY
73NHSdx+E8NyCMMTOx3s3MMBdBrqA79TAlL8n+Qs3E8tkgGy6Tbcr+IVEcxqnN6ch/vMKz8gS0Pk
QuKzW6Y2T/NX+eaEn6UFDej0k3TcT453xyX+Fzl5RgvuOzFNCy5pChAWzY1aBVsKL+Ll3hi1ZXCG
ygyWlFurJtAjVM935vofLGZF0S3jf5N2nrtxc9maviICzOEvY0VJVYrWH0KSJeZYzFc/T3kw+Oyy
jmsGA3Q3TvvrY7JI7r3XetMSJVEWYT7Mi0+viPokFeNQvO8ok+fSbSa3OvnxYIsqisSzWyO/Ce+G
kxOanhyvYr+Fz2m/ImWnsxvEbhba/CsSfYSH6FTSyRFP2zi7vkbOi//Pw+XPG734yrQsHMy64kZh
wc8oC4O0KANixVuYazIE1U18WkcVksNgbhyDeY1zUFI/TINsa/PHzIg9hvWFIVDKKXcnaNzFGfqd
smya6EYU3An1Zy7TA4Ds7uKlt2uGiopMNvtQHOYZgbGsIitydM7UvEN9ui4txr/P0KjlQzFcWVLf
9AV//tiLj7IdTrLWD/xYxEPpekIxwqCt4jNzxmbdGQdIA8YQSntxFbcMbbmyJL45mP68+kUV12ha
w2fB1bPZy7J1xY7inXQ/yd1RP1cWgyPMTsdkyOaQGwhVGZ+Ya/bAIFDTq/VrGNxfL948i3pkxFyW
JCryL7D1tw3ZMgW9LHoxvlcDeIwO4CtZmU8Jtpvz9N32Juw2CZgPC6TejLVrDJ5y5XX8Uhb88e1d
3MLFSa03qXFKWm5hrH5aABlfQC0CE9+Tz5FZZuL7oN4KTittEnMVw8t8GIudfkSbWbHVM3nhSuqG
URrqWo19KbnRzM9/78Dmt7XQ75vYxRszElFp+waWNq0ecmu/SLuZeqjHxRV5rqF23tJtwtd5eDOZ
jNwH1n0CDR7ep8quyFZh9SR17DY2PFLyhmIqkSDLWlfWkHTddrIbmmfaQXqRBU/nRGLCOgfQakls
FWh6tuyOtQES9ZCmN50fBgo+rCTaiJIPEXBTQ3ZLPgQBxKnLc0MiLZ32Uu22TemYig/g2dxM62JT
LTaj6O67d3Ql2QYflVPeCu/LOr+1tsuJ4XPSc3Qw7+ptv48ix2ca4ft4U99Oa6bplfaoBOKblB6r
eguSymC7MEh3E7HCKVMbRS9mpDmj2SwAJia2pra5nl+HXbLN1zjcOCLDbY2jp3hXb2RG1TIt2IkO
yWMDrFfaU4WFTJEYnVcBIjjRY7aptR1De1dJEP5YmDwoW076YW7iH/rbgLrEVgDeJlvb9fvl+VTt
6rtx31fMfM+Y9Wy9d/fN5IyPyUZZMSQwcoSEIcnZyjS2ySm1eayRvBdkFzG7zFNn6mThFOc/sYGR
+32y0jq7eazTW361tD0dDImb0u80kPn3AhdYkwXGu/ho+Mnm3Csqu4jW8oe+obH1aKmGl4o58tla
uC8533Q/v4Pxzt7AxDj1Tk+QW8w07nxX2DHt1sLshzRO2Z1HUZ4nLZq6zX0BsFoa0x2daQHyfe+P
8tOw+NWxZ+R05PXH5mZEulB64422XbbMfqbLg5IpOSg6//Q2Tu4g3eU/LGWXqk5L6StZAXr8AxzI
NN8PGKcKP24falxbhZ/VlELZWjxPeUMMLrzkbuSdh7pPuR2ui7dmQWu01ZmQK64s1REf+0dw9uWh
vCs2y9a6YVePDtlGrxyFkTE/AUuxwjHtkNp2fkzvC48bpefGtae6zcCIY4EjbSMzjGQ3bcW1cuwD
RAAicgRblbY81ucCo96T1mGOnPyE0Y+nz+k52kcH9YfxqtM5wr5BzLHyFcPRa9vqfHl0MmMn4odk
Wt1OcVNKiWE3wvJ/uOqh+5CYTQnx/iHsUk9f1XsNzdlDh8BDfdvX63w99La0Tt5oc5IioMw6PQsb
efX4GHuW20WuyA329nyApDzPPdSZPQdHtJee5gf5AZpJWs61of7S0smwKZSP6rb6kWE6w+oWuyA/
zVeLm3E3TRvhRwNDLVFnC2ug7xoDZr3LXJxqGWIcP+u2y55apTzPycVxMCF03CL52uoF83fkZ8Ry
de9GM8MFGdbc2bHmJrfdZw/R8FGePhVppceCa4p22b1q2A0ZiknFQ32bb4rTetD8EmmFsGPm4XZ+
ngf/VDFeBnx0uFMLWnu7mlfQLVAV4VvFmSjbwuxTKs84KE7u6W1obrvxpfyBOkvcj0+jxXRSM9Cd
Zl8czNHjUxah2ueA4didnd5mlsdETqfOGnc8pnpg3mnnceR2S7PMoiltnaFu9WZadmhaImvXlXZ0
4M+i13E814MVBIyKY2NGgOAXk434JcncBZnCOP4YTvdKejuwN2T1W3uekMl2yt/lYtFF9FJ+8YkJ
NwMfCjDwckgkv2eANFOk98Jr6Av7Ydyl4R26hSI6mpOvadv2C6Q6kd0EbYS8gaAwDtVDaLyHJ27G
hdcfbhgFWN2dGCUO9FMIj3LsxcwShYApQ1CfE9h7x22E98lSen0LdnAvMQiyk4Iut4d4sufwzRDu
mBo8vmhHKSjuzGeJZWbZC5q/xdPSdd+BtrCSBniwF2Ej6aYdme9a4cESNcPsxHIgMJk73+SUTdXe
0lzohpaJO2cOyu7f6UG03E61Xy/+Nq+etcSp7mLNlhOvOQua2PmqQFwadz7tu4PwZT2ZsZtCueg2
/4fAOFgFarffDdrpZhTejC8LL6oyulFtZ9ZK/ziZK+tGCUJmz3HrXMt8iA7Gcb5Tf1q9DxnkWUHK
BMVRcjqIkXbxJDSfFBA0eOc/XmWJW+3CcHUmUwaGXLK/+uWjNjp8gsV9/GgWtvye0wXbBiqEZStO
5qp8CnnwSr/jopkrsSoY8znZ8YkxxnijKQvQIsYOqia12Ge1m7/WjJd+b+mv79ONXK3MgVFUEU5s
Oa+9Ezs8fDl6zsyB+GUmVXhT6qlbMNNzO0wcB06brAb+OdPmRiqQTfKB6PJmoFcInZg/7e9O9zLL
74Akc0EN/pZ8VLeJedbwRNJxyrcnZvy9K3OwMJVcCxhj2TSeWrsmSPPJLZZt1tuD7gjMa3ofuSE1
GIGA+ysYjvY9BKLKiizLOL3Eizo31iqjOdXIRMSNEnsqG3PlnDT3lDNGlobITUyPyr3Ugmpk9uqk
rSgYimEnVKNdKX6VZbbW3gMK0JFMnvQWM5F7PpSDq8rHLN8tpyez4tVKTsuIQb5uJfPazzJzO/FF
Fo+lzulKW/m1MGJXI4Qk7d3lGof+S+f/R+34q7/87ydelGZzZNVJgcPtCOhZr2cLKaatiW4TDCcd
/JD1eZwFpqzOvoTdK9s2C6ePAmUzLccEXsjYSOltgbVK8qyTbe0LJMgtXm2TYbFwBLxP1/iJJS52
OE4ADKT75D6D+2tdK4gcNNUdWp+64kwaH07KSsz3KHNT1S2ErRS5VEjSY+Y3J6cuj2p5RYX6P4Ap
//34i8JZKXBiFKUqHa2YYe81c6gBBXxKh9yZPAa/4nL+dymsn7+YfzzuX7aM37qFtkj1fJnr7N64
11Hc2jFjlKFzUSEhnj6c74BIAN0TnwymJScra6tsm8PQITFzsg2sz/iZvJ5h9+wQ/mjf2cVVTH6O
+CP8Gfo5jmtcfhu5hyEHkAI+/OqeJN4Ggi0aYNwO4rYWVjpeAWAaYdubdl/awo/waDr6XlknoXvt
+/qWScDn8n+W0GV7pNEnxo3QQJh4ZrBA5JYOA5L7w0BQwdoIbUu2xcfxU2N8eOZIoh0xSbtygC4q
1oV2loy6LdLTu2gnsRmmq3xE626nT/rkGydbgumXgG8j0TZ+KECiGcfx+YjPUD6vKAI27WeDnhPh
N2RbuxtFJ6EsjVbZ879f7PdSjN9/6MVCyhrRqoSoze6T2ZPWWrMOyxsp8rIv/mNyxzfj3TzrtNwc
p0VjL5kj1C6KG3XzqxhvGEB8VGG7e5tXnS+74sjHyNA/1Y4RMPFdFoFBnWDx7ijJO29mHnfGDm+f
PhftceRRbPMP5bl5ZJJ15Olu/NR5yV3pRfAaI0kHiJ9WMALGeu7tfCalQbfzm/yYPcyTX9zU9EIL
46E7RqzWb+ILIuUH8+UM0WU+9Y11V92l9ih7ZX/LWckjVionnV0MY7I9PE1vMUccQFS5F3Fy9G5l
+bPsWapd0MrIdr/4re43/BVnkZzgj6kzaE4h2sr6yls4I8F/LS96cFWUoKj+UjIr4mkQlA6xZuc2
wl3BJt1GyCgKxZ62EYVicDptejc2gWdyJlCXtWKnS4j95fEahfYtc2f+disXgJAah5Ikcp+A1r1G
wQbR8WJNTDkM1Kjy1OpgBQUCOYYNg6Ea5UTOw78fhnzGxv71MC5OL1HsxLYdAfCjL3MvAOKvrfSH
ijuo3JMLstjWIzqgJ0P3p2SlC46J4BvMmgyJEHwALPTK3vc9fv7bE7lYIb1UpVUXcj/qPp399kOs
A85tprAXztRsFCRwXvtlISWR3b5lqjhFFzT8lTP9W8nU7+/lYs+PTaOJ9LJEt4WC1y3vrG3iLaKt
bZsgecwc44Bw91edJT+3MMvkhbgM3A7+/W4k+cq7uaA0pKZUxxAn9z3W5F2EUAvY9mP5pWcmcuTK
1b7fhH978hfMRSNqgtrPVXbfbzREBqWdPSWLh426ASvJ14vi5g1NuPg0/MieUIDMT8sDzUR6n7FR
TB6qg4Nw0CjVAEP0XVneaaNb5K9StC/io/qhS6627AfDr17m1G292dW30X08beiHTahhZmLH/inb
L7Ut7DjL8VFY4UoyvAgS+xoY9u0J+99v/UUm/XbCnuggln7hybb+AgqT+6LqdhQkysoyINGGTQIG
jvmcgd7zKkud6jldt4inKui4KyvwlwbwzxUIUkncEeYoHJ+SdYFen4S8nrtRlO5FNr7C7U2QSb8N
A83q3Pm1QmcXD/dq/pT6Id2Wmn4kIOuv1cwdAq3QBkEKs3mDpNphZ5virkMwmi/sq7KjJTP2Kma4
h5wj11Tv38hk/rzzi90r1WJtjBpJupfu83VHs3Ly08EBugoMTwE1cSL+G8p1ZMXX9i3977Xx57Uv
9q1MFhqt7mbp/pSsm5DiOd0pKMZEDXrJWsWie4rOou0QjNCrLT92i6rH2tmDZAqRQwkBpEiQVOEb
OqccwFj5II/7E9o45mD7ZANUw95y2tPOlLHauQOtUbyezV1LR9LIz33ymvT7E3tj/jJHm77yz04D
po3HHKI1dYth7uoCuX+T3ckyuIV0bMRdPDFy+somcd4Q//58VNUQNcvEHXghv+Hxm1FUNDwID6gF
DGiOASTYnaeV6g7cTaXfdtPqBIFDp2Zeu/z5Hf/r8uf39NtKKoQyHYZplM7yWs+obI1Z6ptpNdcU
CZKD0Zcm8Czk//evls8b8L8ue7FoijgVjaScJCgf5JoPzdHUwSXb2tOes0d9jZUvmG662VZejWDx
gB0n+8TtvIfUiivqPvIbbv59S9/zHcp/L+JiNQy52lQnjSeh3ecP+ltxsvU3yrIkIzGrxKx5buFw
gDXn8cymcVVl/41B67wi/rv+xYowo/IUyloloVzAgxLyzeW4hM+taC57PB6RyncAe3CT1wj5Lke8
QD/vSqiOaTnxAU6eQPW4loC4UeGf1l21lVWvOnmiT/fN1x1k4VY3Dqr1MAy439aVxkmx75vgGlnx
TRXw52+5qAJKa5mFol14vR35KYHhA0jH/jC7De2eg6m1Pu3wVUjGjW6rua/6mOfcpbzylf0PG9x/
j/SiDEgEUa37kFeKOx2UHYwOtDBECej0KbFj8Q1qmjM0cRYTYDca/3+vf1EAlE2WS0XLV25mNpQH
uPZ40wSg3Hip7JQJ1cbKtLUnEl7Yf378f37PF/WAGqezMKi1BGdV8fESUJdwA5PVOxZDr5ESLPsJ
8hLnQZj4TbUGW6mvsXh/62P++A5+Ed+/7S5tV4VJn/AdGEag4HoYXCsJ5qOcrkDzdv3hTM9XiKJn
3oi7mL88Ef8Xoo5vb4PPwDA1WTyHL/y5yWWzGqbKnLK0KdH7G7iTFVCHV91e9bJ9u53+dqWLD9+Y
Sr2q4li6n3JnxqVANtuPE/l8rZfoR6P1WbVO4l+tuv9uiXjOv1324kMflqxRJ/PMoL8MruKfgmWE
ZFaes+Gg8KyD4ZiA0ZTRz8j4UVUgbP7VHf3bA/23W7j41qU+MQetjc47umHhKMjQikM31RFHN838
XDr9QOs5ORPmsMyXjF0XkaXXoSjJ9M0ifPz78/9GT/TnI7n4/PWqAPZRBJEWIFpZYJiOWbw3w3rC
utLmL/1w6ERYZIBVFcA09vrs4VStzl9orK/+fS/fOAT+uJfLZaD0izaMKcWOoT9OXWBB9Cg4yHw1
OxuFAMzmJwi4zHJlMiIz34gD/ZMezpq+KlhJjHc9WkpiIFZIDadyHT6oD9kuzTeh+iG8xu81BoAI
U27lpsASjo6W8SbPAzUMECsZh+Kn2t8DvwOKDGntduqz2QRdtEHQgYugaK40It+0pH/+2ouKRiyU
ZgpP5ydvbcQZwBFTWIkAO69WohCM5S4TCH3yQ8XrZ38B/0FUgr29v8nn4JQ6gGSj9v8OAv55Txdl
Tm5FiTY17ACZwfoovFG7yaJV41LjIkGXu20kXPX0ftOR/XnRiyKnrUIptEYeRJNtTpAbqglmlc92
lq2Kp6Hf9MlBrrYiUaOJdlOA9BQTIaLpcBdpdx16HU/5Cm2zXo+Ji4jKcpQvafYwlEqGC8ORwkI/
CIJ3+gHgyq9CJuMiWg36TePnsze1/njadHwPkXNPxdIFMzisp/qVvq6Da2Xs/7DcTJm0G+ssJLz4
rYvRS+TdsAOl8m5wxwleckDr5UurdpVA7vYvSra2spVKSiX6eyxbr2irrmWwmN/vQv/dxkURJ5Wp
koUtj1zrHCISGtJqHGM+21S5ZAn8YrQeKveqAbZGXeDEtX0yQEg1XyVyAVbZ7ag91XPLIMkekTjW
+JXSrJPsZfhsaSBikiMoQcvitQfD7c75rDOqKXCFxAl7m584gfW6S+OI0Jo3v+ymsRs9YjFv3WE6
sxtmFGTVa9F7hIqZ+Q4oZNLsyfCNzs7vTTenkW3Wp9tl9OT8YJE0MAjHVnvOl8118dXfIQ36+SP9
74ldno25skxAB2iaNLQUiVPouAOlB2QGS2nD1rvl7OTwg+Gt3jsUcOxO7CmLp24LBEkoEx6Fq44d
/dv24LebujhG56kRhrbjpsRN/2Z+NjRyjrgevtBCLL5Z35nD7pSvBOjCd6RXquXAyEWP0ZoIWQuu
LVxjqbkHaCXqV/+AgNTElXLyF0L63qKHbF8g2LJNNAaW9pNf8zytzJ9K7SzKg3Hyp+pL7zYKeX2w
dybqOD+TvNmwe0fEvwJ/hqD3s2mh18o1fYCKLO7h3+fF1cV0cZznVZMZ8llndm7KFhTg4hoZRBuu
IYWh2Z3Bi/JH3gOJTKNLVI24Mtx5cP99F983RL+9hIsTvWyzjKKJu8BCaN0I9vRz6bwS4QOb9/HD
g+mhYVcAWK47pc4f3V/t4W+KwIsjZMzTIjmFXHqevLgh/C/fRJwMHsYCV4GZ1CALe1f3M9+cdtdK
mW9QXZbEb1e/OCwI+ppzY+HqWeEJEaqQrrYVGhjXakk6lmAqrEBzFCB6Mpev9Qx/R5RcCL0uHvuo
tbNC7xTfV+nGhEjg5dfZeeMiULmExv6V87TYUfaFI6HV19qpXSniWfPQOVI2QyhUthKavmFGfp3U
NppFW8d21E+HHCuBidJBjrFAGGQupQHUQaJ6IxkYMfEdU9PtEqlxsm7V0vurIb5aYrStuyV0wWSi
xs4cuISZdEbPWLD9FqNfJT4Rx2PoSuyWONoq0CzNOd2Wny29c5UTotH70bJTuluTTKXRqWg+ILuU
QNY2ibYXy1VJxSgnt8adUjpadpeDmaElyH6O8PpQkrs5ew1J6qYzqB9aEYPkoUq3onJjTpswvRG0
QIfadsKZSGQA35fi2AKjIHMyMVARDHJOrKbDszY62dqNrT6dnJF0KnBgoqdRB8+uanonVhq+DOSy
wlej7fR2X9Mydk47rWXttkRle9vj9M95usVybEfRFmDuheZ1JqhrpK96MvWDlG7b+OeQftQ9lVeH
YQhJWx1nUMIvZrYf4qd/r1H5r37j4mO5qHJzqprarFAF5smuKFzcUgqy0cjFgTqjLgHnRxiXi+ST
h+vxbsKER7sXPS26K8BFF3fnbgRG9spd/X2o/Hlbvzj33/q+ssohJlQjvpfV7ai+5OO9ijJguYvy
+xJT6MS/U069PqgjdA+x0+66NQkV20nbdfTlaGzKj34J0hdpCIzCISUra46Jsj2Nqy7xJVKlC7Zf
LCm2cCgKn0DVrXWHGiq6hR+Ud8WdsmnfymMB6g8NBCLL/kinCVWmbiM4a3K/CbOBNKzJT7AWpzPd
eV1vwudJ2fY4hzk6EkeIucw5daUv8B2QwY0Hhkxs8UEiU5x2RkGdvY8x6lapp9wY/KW56c+GZwAO
QWsSic3iyqefkgoBNdw1dN8mXP8c5CXRbiGNGBu4o6t2hevoDPoBnq9OhxGF2+INyOhujFt8+9gE
J9fAtm+ipzKCYv7Rhv6JDJiMTiZZHiEJS3NPEBT8oNJ5aXRXFSPcO2lwAYK92EJ+NwbKs9r1HiI0
shNtNgzSpQibx7fd4NNCBASIvyb4b2uBVMxu6EckkeurTAjYHYbqKVufdiFia+T8uau0NjG0wrLO
5HO2LTxBiz4HnbNGiBTC3GjfKLtQ2NCIRAp+H1uPg9Z6QRIUCo5cHLpPJCATMRaVvh9D2ZmpwtRe
5rv9SmVf1ILCGIPlNLtarCP9+2zrXRsRDZshwz9XQ9Mhnuh2nByyb/kQt9U9q3GM0QN3t23+3k5k
GaR2j/KmUm6X+Om0ya41FH8DmBdf+MUZEYpmWraqFAPbJoujZ+usvTupmxM6yAUI2vAGqBfbNDej
/GR2RBAJE0qWJwucYxzsDvmDJ/GdixliAGkXpzdXjZ2/cgH+OEQvbvGiJK+VJo7GTI0hhKaPrPQq
RE5Hwx/3nGXVp27uEs2t4c0fzJ32Gt8YhI1pkz39EqfsYzpDTLLH9umsPZ9ty001pw+d6spe8Usb
8K+7vCj11ERJrFjo5WNBDUxg4ORS6n0i6g/MYQ/QubDea0+u7TRDqLpWTq5MA6fe08pLSN/N/jZ6
hUCf07tm3ChBim4Lu6rma8WzZW7TmDx+WfKURNo2ajDkb+Rr6cUKkOJDPBLtdFW4/lcHYmoEbhJQ
qUuaTEDcRe1mZJbeCQMGtOHsqEKEsLFwIs5OencOGyweodek2ek/Jlp1T1x1cGlnYupK3Jd2WUFJ
KnJ1TVUMiX+ZsnnhQo6MRQ+nqlaxXhs9WlP10SAakPiWn7pGwJlNflTuay+IuHQPzQJn6FwG8/Ao
hjc6flPRzbV1W28QgmU5eRMrLPIleZ7Fz6pdD9JGYuRCtBeyFbBD7pbYQ6f1CV+UxdF+m3ElZaU8
sAvh5BA8pKFS6o6kjSQ+jI36ftWxe/6Uf/+ILn/tRb1oYB+exrhRj/nu7MuY94SuYavX9tXaXBWm
fZXaPRdh/7rgxfLP5ym1+rxSj9mXmQd4djAthzYgju4oWyyTdIocULcK4SjnAIdxK1+xmf8la7r8
yRerW4xTK5Mr7oBAthdxckvmgXCefWmbrCbBoA6aK5+U9BecfnnJi+ZaPyVjhChSPVZdQubdzzh5
XZbFtWp45S4mo+vpJNwt6qepHLJi1eIdj1dVfcSS6eRta0uF7nUaXEUyOxLkxaQZq64BmSveI+Zj
OMKnrrojqd6k7mGE9NJNqjuIe/93lhRpoMNjuLUOAjQgWYnyLfTQCYCxcEWU+Qhp9H2POVdZxbVT
ia42bwb8ZtQIgdlt8/wjnzciut1Eu51MrwAWyRxzQHjoheFtJuxNMPrZeK+MVcbgDfM2E7cD41cg
SgbPQqab3RHypeSeID205Vaebko1kNSA+jOt1kLic5Qq/XZOVpFIjeAa72ctd/lksSVJm2G5TZat
Robe8qDkTw1Rgj1FwBB9dVnvdCOJ7lLuyMPHvwux66/soruflCVu44SvpMM/cxYQLX4KZzpv9Sog
3VAxN5N+25iedHKyeRPK22JaK8VByF9E5b7KeBx4RlxJJOzFj6stWUpZ/dhghEt3tRo0w36OyJG8
7ao1Ke81eW2tP2SbJtxX7T6uPN7eeQ4Jc3fElb6sVeumjb32QxvWyrzhhQjK81yuM2UldYGir9Cf
oyydZacCMx/2SsomRcDIavRqxbXUVdP4M5NuiiBB72b6IYJ4NeiSO7P3xSaIUCwvnqAcCPhF979F
71Y7YroScWji/qDUwXmsrjoiR8o8yOJAReFvOXHoaGSoRDvSAAVUIgCQLn9c10gDG9LriV9hkpFo
YyuDO54RoV1rtM9H3L82k4sj0KoUs5OTX3t1fkdRkHkNB6D8U5ZQBATNmhL1rppdCVXd3ZUP5PK0
YkkrhKJYsmxaBKv+krD8VqjHy5wmep3/7++DGEWM/ITR4N0smHEjra9c7bJbubzaxZ4lCZYAsFGq
x/CzBCB0Bbu9j/0ceIXWjjSffFX4deVfueo3e/Ufv/Fi28oaqRkztDjHvnYUYzUwb8pYA8CPXn5X
41yNOP4mL8VeYbSk7Q57anv7yj1884r/uIeLdRiO+qKFmaweZ2cAdjw50jv9NFp9U9z2L4uT/IB3
bzyN2TrX8onUbw7HP6598XkplWp0c8k7JvOUKVzyRhfXlRJYJ4QOgarTG07DjTjt5eRQov4LHZHI
aUYP4XqxC7cm5ZQCFwgTizuWP9kdZm/5UpyzUXYO0P8NVF+1aym+tcEYoL9ojvRZk3AQS1fepHEJ
C15+Pxe1VTUtqUTfoB7VV/Koxq+qPL/CO4WF/5zkHgnThnj21CCgXLb5bd1sTqZnNc+z2doCSQm1
bwoocGz5pw4HZQZoJM38OBsBgiGCaXJfml5r0gykjVE7YT5wuMR22KzY9uT7odjW+A3IvdoX657w
1LOLBVgBu5/hTeWbWaxnJoMUR6lz2HJwCVNwmgqEx6ZJz2xPIwYJrVLpJO9S+l6oe6tfmycUl+ti
fpfk5zS5Jmm49ubPK+O31V2PmVJqRaYehcxPCrfb1f6wlV5JTjNe0+OAW0Y9/vtDV669ogtAYimq
camkghqBSOj6UJU3k9+vYiKvMEy5qbnSOF3DOzVdY9PoA8nHqQdNKLwJr+Z9LK6TbgPJkSRHs3EB
6bWATsCJjKd2vq3faEC31yhb7coWeKklaxRLS3uF7YEbA9pzKmk1AhrkeLmCmIgtjVAHb6Gt0/A+
40L0JL8jcd5YEX37trjaallRaUKpc07mB4ViT3OG3BXEQMpdc9zWJ8d45Hz8JUBTQ6d8NCYyQWiY
3Sb24CVwB4JrO3PopKn379fxlxDjYsX8stn+9gXMuVwXkpGqRwW1LzGq5yhJAZcFXSiqJ80ZP+Jj
5MipD/iXnuOmy9dxZYVXNv6/9JiXt3F+B7/dRjT2GVwYW1BqAZm5KbrvFwFDccqUuooDDy9fs+3I
gHaqF0AzcqEKF/NbZAtXrbziL/n9xXHLfsi5Z5oGkciXbOzQLPo4WVV8j2i7xNYjg2s6oYYBUn6k
XyEa5qndKbeEQG/Gzalwh5dyXa+Fs8J7ILED3MVXDxhEPBqr/Kcs3FVPwy48mIVnSLB3oDXVkQwf
3J/5+X8+cdIIXvGmIMQg/B/f4oT7LudRy7YBzeCfNN+4rd64CVyHakBjKgVzINy361/UoNe9SB/l
enQkjH7JkVpqUxWuEXmKANE24+9ZzdXP2XCX6C0nT+S27DYZVkCSzIKWgWyDr29MbAbjCv4GNraQ
Ank/O+268zuXZYhR7FB9Wav+y3Q6f/pQb4gJ3KR3uHf5p4dxI1m2bj0XWx7Jmi1vXR0ThHG3/dfo
qYdmy+1s07Wxm15KEIKNMfmWsbbQDT4RnsxMO7d4exl86dYE1D0Yu/pD3fQLRFvvUfJK2Bje4h0Z
hHWzj/EI705PWNfYr0eNb4RZQ2MZEDh/ukmOi4+q3FmInjhTe57mm4HMeLwJddrslENjp2tTx01L
hsCGrJ5NvD7/J/6Kl0zHBMgMPXJYAvCFm+wmZUaSU9wUT+ZGoU3H8EqWooiVe8Aj0qEgbd3kaHww
0qJb5/exM+zSBzXAPAqZWD0t7nyTkoOKeGnDX4K+9il9aM9OB+yxy4O2ArZPXyxr1f1MIRiZKxm7
pOfXjkxI4rKb9fsihwkOINnGT/KCkLBnm948E8GrwjvbQNKEC58Bg/ReajbZUXLJJlpMO9k2bKMy
aLcmnSO6NFSvuD6NrXCDunpXbZRz4AztyHCPCGSVBQyhfMVxXJAaHbQ/iaEPKgj3Pf5UhRNSHXE7
C0cLxUiKPfK1P6T3/KMf+W35DhtZBNJWR5j3iOe+aWwgTXPwksfqU70TfyEzTNxIvLOhJmR45Im4
lnPQ2oCrkX9sDHSkoKE3xUFbZRXW5Siz9XWxL+9Jxje5sgDZ6CiSg3u4+OQvr++bz+nEq/Rb/qSi
RmpkX787u6uV1CE2kT+zJAfIDB2EglxWwFgEneCeSKlA3f2u9HflvYkH79B8GhKLmzBfQEH7xN9V
e/Ojqbrg/wKxHnSVlj89F6/FKvFa/n/h8qKVcrRCZ3mWbAzEKbFBIrnfbPw4RPPUbpzoNdqezg8e
TKrWbmc4Ym1vdm71v0g7r+XGtWzLfhEiQHi8whH0RqIo6QUhKSWAILwnv74HdDu6lDxZyY57XrLq
ZEoECLP3WnNNc3ZSsj2x4cCnl/8d7H1MD3so/O49x5IR/U00yuCh3s9UZYazdRk/RV2NuANSgOwm
qKzs4qsgCrTzpclCTVZZt8V0AJvvnRE9oYjJjacr7zo3QWTq+c7OiIA8DOcj6TkM3eAF7b9L41z3
dvTOrbz8AtQ1ww2dMWCtd51rSBZH/eLo0KRna71GPuuWz/HTZZu8RU89kw20naFg5QLkZVsVXTX1
FWLKoDVzJeDNfQFmtC+UQuIWu0L8FuqNSdrKVJ8KX4WwNZzOzmciTmFjJT+GipJUgkEJ2J1Xemic
p5gcobgCGlmOnATcMGdwWiAYk9lAJwls381NF+qzxgkzxs233YhCEucCX4Ab3DvNk/iozkdRc+yn
eDB4lyUMaih8Zy858FtWs0fptMdNzzltVdq380sTYhryPmEW7/aNL0xmWeOp85g0NqRYHqbin8iT
cefgt1UXD1e513Ey3dfarIa3hElkNyVXYw93AO2Lg12nV85CvnJjDwckoBrONy+5YgesGKvk0EnM
javU17pph7UHL/5c3RqprX6F28vs9KvIXbIZGCzr59lg2uUvpm7zLnPlN4BuPJ5qA7Aj+Kgfzx/9
LHuSL5jqd+tirSBv1h0W0VW00EGQx0gQCTsUzNpEy3xN3vR54hakgj4gmTS8CtI0+Ldij00cOp7+
MSntYl1Ng72JXW48vx6g0Gokc9LxVozalAWhb3gw0IBVNrbWMPJwuF7CCEcLjknbw/A2Wo8m08xV
UZzRGQ+Wn6NQDZdoXkcXU087hh/NHp9SN/qkMyiXmlfY2UpuuYoYHFuEPODgDuUjfCB0ABIE8H/3
iec+ntrovVGCHi8zMhGMY7HWFgiE8TjSW6dLXOmYewIuqTwNlAUeJkKU7hbjHhtlsJ8/1I+ph0Db
Dlba4cSisBf9cMJCPFqMBm40k9YNx9IwZy3fc0Tfq2E1To/5f7vJoVqZjvqohr7EfQ8cnKGzNXzQ
eQTRmyye6DPdhDxIGO/6p000H68Cv+D0x9NmWDOfJcAYocOYzKrsy/fu0M6yefNpzuo5OKpbrArG
kiSkPJgy84jRNbl8Nzsu0SjIDS08agyCbhjUnTnvcbwxykFtEmjnXOHrU+LGux5DCrtwwg9gzGyX
TMMnfVasEhY9bIgf2420aBfnI9PKg4o5f+/Lh+ZQEsZSukLv88uTl3QDsuLm73g4ITQjyuFAYVXP
k1WxiteGZ2JSwyG019NDNa83Oc/EC2AJVgfFSlmIzAoyC5+Z+rFjAw8cjneEAX0qZpKwiBheRUjt
Zi3OnhObSb3xTvSsH7O+0h5+XvDHw0HpyJt1YiVm9zu7QHVV72YwIZEfxSiAeXDHGvit2IWebE0+
inn+MMbxjhtzualWiBgZZO66fHkVF9f2DpAq/wEp1yRyuCRNNlSTyOrfa9OhnDSlJonUJtDBxjQp
ivzzk4mlyGx0eWD3cFKkBONKwzIR046kh3al4zf9GboC+SUoYWilkcyS65tvxkfxThH/B/DgtzO8
QbdrvY6jIVWk3VjslJkzwX6PrOlA4VyGPewvmzH/JFmPUNudQ9+7ODeFO5frmiv9VdqNDhmUiuAD
aDrfub0wOS8Ob7pxJEfYunNY6Q+d629fefz3Hw1DalyMoruo0m58tXhFEAcYstXDfMcstbkAXPpY
ERcIRhjmE3PgQM9YN4SBkUNyml1y9wLl2ZyCyY9GFyY7j9JOzx0iQOt6RYrsUJRQYiGxZCfDK2bc
tfCQaphzvlAudY9jDUAGNg1/7GjKY4Qyd/wLqr/2uShHKySQXNJ/KuiETbNq8cCfj+SBDD+n0Uth
LsVsgeoUUBFHkRATCHnFDJvEMo7EyFo9+xBJVONZjedytThjqD9Sa4zluHsqUuKWATRpcHUbV5nM
6RZdhUyLda/2UtFjF9EnCyj8QxUi4q79Vtm0zTouDsmlZaaFLVR5vPscjr37TeP02025AdL6Ruol
I+em5OLLdTgm2meSPhJKbhdYBtqN6kXyy1Da0nU9OsJruS/gInZ3wvYPWR3N5G+ncYOlxYKUdkL9
/ToEtJAvY3WNnJvwdy9zyea+Z8/2D+/k2wPeAGhxmpbx+aRJu2RGByB8yKBL4yBXN2x9/r393X3x
DP0PL/1vXerNSz9RcpSDiWruK0d4kAdPR+mN8wb2sGwHeLAm7DjGut/xnyUXexesxF39pE2VV1xP
jUP5plu0go+DF80wva4vLtL8ngpubNaw9XyDeJzDiX4dvGwGqC740HrcboZA07nY+nM07e2MWPQT
9jDJEq/5ixtCVVVlu/zSt4C3Od2cRD/VUhc/xbPeNebA8XjTP7Xu+Umbqxumi4jd4TBcvBONDL0k
RXbg4vZUVpZCrMhzBzPTPPKPwsRKareosBXw48qJq1n9xSmX6VTdKK/KFIp0Ow/XWQ4Ljz/kB1gu
k+fuWZsS2eFepiF5NUjb17RNVMnCUoMLQFgBsIIP2Tp4ix5DECQPBCSq/Gh2feZa0ciTZmnRduv5
Br4MY3wa/EeAANlElAIKINrhwpjrFjMNBwqGJ9nNUoWpZOOzZ4ULWZgX5UuD+XloSfN2DZ38mV0x
czvGShgdlfwk39q9BqjfB29wRnshwbp8ZVvoWOe9HCBlt6pH8Q2feA0XjnX/JIY4VGNSVSAmxoBS
xOB/r3rDAzacdta4JtRuhsVQ5kPLmANXYbbvEGCF64mjgux0Y8dP9MSsn/bULR9wnDKn+YWSSIVI
E1j1jmjiulpjTMqP96+jvO7Kj19n+bzYEiEcag7dNn5YdMRI+OVqdcpdLKBoibNt9EwbpPrtKisc
0gXBWsUVg0Da9S95Wb+qXrNU7Czwsl8pnQwX7GSwcperjQClVJM9w3CQNUFDEA/xL3FVgbegs9ph
DDNjIORrvMna9OJKB512/Gy9R1uu1meDXwKUyyNc1KdCstu17L83SxbkV0zEWCttIJcGwxzih4kW
i1GBP0zwEQRsmUruGQIfUQ3pnM+bGJb+TtQFkYP0qrKn2NcFrvw+ZY2rzMcYyeY9mI/2DPzCSvVj
bnj8CFAxNWaxwzEVGIj041a0HVveyCveSxgVJvJTiG6AAG9YOL23g5V80JYP/Dq2Qq/Z5jSskg+W
docm3MDDlM6wHpCIN4iS1SXOue/5bnI0k+cUFprkRVTi3RjPgO5TpB7lo0ZLqr162midr08Oyckb
kE33VHF58Hk9r5RgXxTHovXqeJpNUIF5FSYzLd4w1SKrF5gvCWdrrznGLO9cZl3DsSqn9MTCGu4H
LG1Udxf4YF7w60JzyYAW5kxRHouFkDn5pAfdf2X3oSM+DdNr7kTaPOjn5lsQ4V9uGUsxI4r9vKTL
xF5zExt2EOI01D906mJCBma2gRYtyZhwihZ9iCgTIbKgtcn6gyjMw2qVnGeJ5uEPfHqZ0FJldB3C
F8aV1ZoiPrla8mSDtr/QoSNa8qHcql+JTyKZ+hTwgYx0XEpTE5tR+irF7z41bVpW8wK7TlKj8WG5
0E1qJF2bDBFXYjC7NDMRZi2mYiyhvDPFgrogJ0rvvC94R1WXdMVzMCUlmpw2FH+NbpsslMy3SU/R
gCY1P1ooRBnskyfMYd3q8zJTaK9DdamoT4K0Kvtn+XqQ+GhsX1YZU1AmyxpZDTgbER3kYpeyQYOy
7j4bSFRu4hrv5pPki0e8rHosqfHTineAsh78GzehiW6XOQ5WWjo6K7xkzMWFx2xFxuKaIQY7z/mh
2CnvkxVNlLHAd0fCHosEbjglBGBY+SPFzoOxx6FhFs+zuUyBa87o4q2KToqS0f3iOVtycz28f6HS
nR4Mf/zrwiZrhTYfoiOxbxVbTDWXPBV2vIU98AwGP1lSZP/gq0U/gClH6Ejr3SEj1uLsFHAi/fxx
VPpk08nLxQ+OkT/KbPTZYZieHqj7+X3SHrYQPecCjD2JhjJy41U1p+VCrEQDPO+xGINiLlqSV9GF
yYLVbhRI8kgIF9Gr+UQaBqd5hYGuYa1JAa4sz562j3bqS7UKjuEDov6V5DdTfmkMADkGe5oZ2kh9
xPJLbHwjl67DiacPskt9JVp02ltMaqGhcomuKy64d92A4U5JjaqmcM6CIz1k9R060y4mELhwsOFL
guW9Fweh3SRT4XHg1eIzyQDD2t+JlzqO3e1GJD2Xp3vGSMncansITzTDGzy/l+rmqdz0C2zK2HU2
8YHXB1Nv4VFaC1tstO3g1fTVWbA/xbYwU+9Mn4kr/mdZ91ulcVNPlRQZcXIqzL32ymEnD2E2VaFb
sWjP2dU/jUPxCcI6mjNqKwzhI+kzPr9mwSamgg7CFfpTPDkXuOhdTVy61rn0UqooA77Q6kYBsC/8
xNYuhHkUsIx51CuV8smGb3yx4zKYAjf1C0btPJLEunj6IlPdeNm6McOyXPM6XNgnK7XaZdG0yF+v
kiMWi37wGdNwcDaTdpqwHeV29cI+NYyiji7wLrXHSn9AdooPR9PNZckhgZI1H1k9guN+2vZ7LDQ/
pHAz4NMGSlQswqbCtuPbqeKRLZ2bgCIncy6HShkdeNHaDr+iD/W9+SXjf01HC53CUd8xlTztWNBb
ViwWOo3WeBqV7MlsxKcFBT8OnCwEHbtOAVcN07egJPfVHnC7gTBytSWM0V3lwNEuZ8fQOLAsWiCj
xUv9yc6Am9cjZo3VAyzYuLVmFxhO6NMXwLy26mabyxfmvxjxY0H1GDv1IVH9oWDDqq5O0hwTc9do
U5MoxAA/HYFx5gkD9zl4Fe5nqBes5El7ybi/8TT4hUFUPo6y+FPDaxGNDDRyNrbWSTqvJC24tgwW
gKtVsPWTmhjb6fP1PRim0ktTg+c1R047we9hV72DgrLxyK/n1/NBmp0Va9h3/kgzfWzUVUjKIi0/
y/vDAGb0rr5e8mWEMxQZEKv4WDzgKynx428x3d1z+5z27ijdy2aT9WXiSZBN3H7LZoVrGuMjPoKh
rn5QHhPnwqm/AAyTuFocPyZwwL3oyIQ/CRZyYONcvupDPzpqumv8YtEW4LznLP3cEL/GfYt32/BU
xhMBA0sLMoj0kSDLIyJJHWMwMkrrCV6kM5od8LVI8+rOrjAggkaC6gfXPp4Jlr4TljxuU3oYOigQ
wXnoonUtHIZXA+ZN7EGEEsTXSzAj6PPVRM2FS2TmmIB6QHD7bJ+Tpyba6WPqnDziQN8EcTVhqgSY
C/sVXKVjNdeOlbjhlAzr7YIXX+Ox2+QnNy62aHPOdvKqNbOrZutPxgd1H86MGLjzipYeya8w3Eu/
UdHjYrlFwuQ8f0HoUqR+cnEKdp5l/giXv7TEd5WQHBFaja2zKcIqtyue0nf9qXkLbb4oxm8QuM6a
m7yahccx2fQGsHYmpDZFBEhi7IH6qFweE96OXXpdAgVoViVTseMDTw89GVS2WDhndME+UJoSvxAs
1qz48JOXszFOnliPRShBgq33fnJ25G6T4BfB0pT7QY0XIZaK1PzDDkiqllzA9gy/B06P/JX6IX8I
XCI7R24FNNcLwrdCtU+lc/ZUnme8pz7D6qhFL7LgV/0sMpaBiiKAiDQtoIJHRZvWcJJwd+b95YIx
VAjn8mMUb6+ri4/HkcR1liwox9CVBZb1O0DIn8fp/5lV3kzwxfgsS5c8jh5G/AWjE1hcDdbrSAmA
0kegcgTHpbvJPea9PeFmjK8Hii71hRBiIG6RMF3S/aleiK1i8hpQ9GIr2DWrIiBLY1GqD6q4v5zJ
Zet9HSoX/pEDxWc4zJPzKkfvkS2zReWGqW0e9BUT/b2ygfBzpX6SO4fCKwU7oFn7pe4qfMHADmZU
gvPJtEV2M6VCkKwkJQ97nmULfq+5IDC2xQ2kfOV0iK6UhW8XeTmSvjCveet2pxYXC6b3UNUcE2o7
ScPZMsmXXTyte/S9DauZG1SSFZ+2DasHPP5+jg0G2xTVOTd9qRMFEnlVShskTENleuem3rm4xk1r
H+dpO5mk4cg44EGT3KsPmuB1TyFMa0Ie7mB4/1CTAV/83N+/NZM/sDStSNtzI3G4DqE9E05bx7iV
gwoASi3z72hlPPQOsSK4vCTPA7XjPeToD8DRb2dwg+b1XWwW8TmCtzNtRo8et/ci/39huHT7TW8A
KrGQB0OP+KY4gTsjajhwLIVBz2gDJNxhI01uXQVuj3ZTN6l1MrmeU75VPOuW7TSdth4PFGD6vcv3
J8Trt+t3C0CdSukkKwRpj24p/Ztm4+v98pHP8tGL5B63Wbv3vW5YVopQSWVq8L2I0bvYID48L1fD
PzdeyObD7D4Tn+LWJ/svBKB/pQAorFK12SGLybReKl7sZqvzw/B6ftGecTp1Bwgy5El6MmgFch/s
lm3yYx+Sce918+1pG2wGt51dHgWKJ4zwvJjCcI62j7CJOalB29EaFJ5x6995Ee+srsbt6nrOzZM2
BpRHM96M8YHBjU+VeTO+Ly4OoCgEhjfDGwWWfz+29Ad8T5vAuZRFTZd17Rv/+/FWtlFV6WkKmMoi
gMlo8ODJOcpgmyurFIshmAbpvHnA+MeL80UXrvQLe3jkNlRlY95qgxWgn+BHTN5893jn3P7wBPx2
bjdPQNsOw0lAN7xTXqsl2XgICI1lfWB2DvC51219Wno0fANhE8wRG2vymU3vKRj+9ND/dhI3N6eP
EIYoMjDv+DIXil14gz9aF6bAZhs60Ds35E/Mtd+Od7PlBYrQ96XIlxazhZE4UmWlX2gdoIiqpD31
buAAXOGkMyZMaA6WfnvKSOuaWOjUYs+axF5BQAv0C2gPJy4RseHD6tJ7VUJPKd2h9knjHnGLxf94
fG71HeRbtWKTyQxmmmkEWYU2AnPJ2m70ucp0Dn0VyXFOhNLR65eTVXLxAVBoe8MH487+otx5Wv6x
nSUT8VwL3KiBIjKtl6d6WcfzRN2fFHRz4HwRYyvYgNqmUvy898thSiPRBG6WzyFFCIUbOW3vi5jR
OGLpML+RCRfLX1JzipmySE4mKrnUzl4DyU1LP9kxCb0S4Xvne0h/WA1+PgC3++Q5QYuWhryRo+q6
4MyMKVB6q39nNRpO1rq6Nm2wAPZ1O3tKoblgis6D39lqMtNLiFhWVj3BGJpGbnePyWeY4yZ5e8d/
zCmVsar4sWDIZlWlmSrWmNhIc8xOo2U/V5sxygw/9pIwEZS62ip8h7VIXjdzsMcrCiQGmGdPonlR
rdMXbhw1fotwD99oybXDRKAety/o24ua7AOQcbP0S+Ypw8Qx6FKVwu7hjlWMxlxTdM7Gg0jcOQpB
DTSVeQTEMObzNF278/HUWDT17TyDYny2lFdtFy8TzScuDhHk8oqRFvHhX5d9+DQ+HJUPQ6y82PT4
fMRI5t0h8GgBtJmyrSCjKYD1U3CEC03vki8kfxTPRgyfwEoQSmT0SzZu9OgSNBfhWPvNjod/FmIh
DpPXqhfxQZ1NsBvBitktGdPDBVthA/FirKDhvlcxEJYgWOWCxzbxBIiw7TuKWW0/2eqYx5ZOGzMU
hzG5GEEmuXVlfOTsCVSHd1V2UtQssmOQ2OqdMa/yen/yyeidU62y5fWFmXed+WdcN1LLpK+1Cxbt
3IMFe47nJawTxmfESvGlNUxrn4QH8mSUFT6FkGSb52wJt6xCWEWA2SzehnszfGvjmTI3N/EjoIMx
rQg5qV1Fd4hLCHatC2WPocGMYjIxZ/z1FWl3sehGj2Pf4EtLllk5gTQt6hU+zC8jFi6N8AVGFzK2
s7XVtW7ZeNdH5Xq44jSs7ApqaFwh62mGZsf4ZQwEZkyTaBtzIZYd5KbLrAbqOqOCfzJhcQbWldGH
fsSerADCdLQt8MR7Ubn9Z7hT95rhXvVX00BzC1DCvJbIeEsv5gWcAclrV9dZtYmdQSbQY/SwDxxl
C+MLHpP8DolrzOE4TyvG3PDlDMJxoXTR8He1XRk4nL6ba9ByAumE9WnH54fzun+MN/EHQ473ZJOu
NBXyGOYqo7Wh3S0gjA1HxqSg/bC6cLRdReDYEYvKe1taYyDGOFHMjgEUoocza8/MWGJJt8hKKpnM
u6zHf8YVk4gToHxYWnwaGObaeKyOJSZtrASCHWyBuwOHGT3qmuuRyzBOIqCBxZviASLfeS72s0GZ
ceaayjwR/S8KohO0DojCeI1jEI4khyEAkhPDTRAuBfEipt2egi3keKm6p53Wuc31I8UAvvueZxNi
AHi2wcA7Cx4l8VknuAyHT9iAbcgwQNwn38c9O917tDHC2WmXbAaoJSEkQD5QP3myX2y/8716vpBO
0huysuvxPJrQ25jruuVu5D9EHvcKBDuz2PEQk/YHwPRHZgX2SeGLpfPzLl8J6whf75EvAeEvMz0y
PHej0zUWx6uUCUu9LndBeejoQsAROpcUAMU3YrecnhdwGyC7nrfpqjri5fEKaN9bDSjPBNTFkQZU
B9NAmIoPPF/QDWuiyKLj+bM41i+Nq87TWeDre0gb6xBao605GJ6dsEh+AyDH3HKMJy6XIcsC9sAf
Z0yTkR67p094HrP4HbflENYqA+3qCdFaUVnD/MTQb0NiQkbsuLoOVzAECOZI3W6eMn2NrfSZPya7
ZH2dF25yTGKfRBqJaAeLxjarqJtZtRBc25gAmSuJZe1srpJ62fKWqVjGkPIJlfQZ3sAwz4KtBpUP
BGgNgsJLo3iY5Wkh8xt9zbXOLUJ+kCjVuj+ZzOV4nsqsjoWNbuGa/dJZjCv/HL5lNZPcYKui6CFr
JGdeodZ7pcbL5fLaINBm+2Jizq6RCC5KzoQJb305VsWndNrL7btkvneJn+u/YphQVoKgrWz8Qtll
YFm4qgxf0VsJXWINNRKgPnyUxU0Q70/NrCflIFzHEz/LCPgZ46vLMSOGnHRp2l89U3w1YD5DDsun
nTStYQqG5D74OZywyOmZUxnq50k8Jt2yuhwQkHcNBhOgQ1wRq1ifnxOsAGRnMBxIbvqnRspbMxsJ
ZQRw+ZJXbxI/wyhJ87Sr19SW+HghSfC1fwSEqrG0nMXAag6yhJd+eT0wH5KsOYBRs4PVZ8MVlPxq
ft7wNzDtXjWmSavED5n30ghItJDAeZgofpyjkd3EvOZAUvSrtihh+742DD120pEJzAazSoYC0JsA
sS4LEo5n/UNzuPjGMWThhpuBc0E+GmuenPoYWYSt2PFKPbvBWvKzg/Su7KtDdmBOoDLwMHZD/NSp
20LYx2CB/I0fM4bI/ApWHbugFqMKCxmitAtUJ5fYVi779hjtCEjpzzv1F7YE5O/R0gs+SEgD061w
FdbWKRLdKF6MPdaKOYwXT8/HFKBMm8efELdxuamLuZ7Zg7I25FmPiGEmePGKuEPgtDR97nqrJLyU
eJZVqE6vMGXhRw1TPffahbw19gw7GHMci4OpL/OMEX/wJb+QKMcAf3ne6E6JozsTTMPuPqqp4JhL
KbVAgUAhcK8gR0JZXRanY3TAT1hluCZaf+9x7pE6tJv2Ijl3hSCJMJuajxErEA88pgJgAVa863Sr
LCBA/ttD3nQYRV5cEzmlw5AYWnl4LTUb3hD7g5WE/CCQIEiQ94y57n1P/aaXK89SJAX9MPZyaD8Z
secjEXd/hd85KvvPm3uWsn/Cm37j59xcWWzOwySsqKOVaaW6iHw7TD7kxCtgjSx56OBqVagA+uOg
ExpPRwW7lmCfsdS7c4/vsdduLrgW6PoJ8evYY9fVBxY0EOIhir2RvIrdxPA0etXfh2vkP/VmPyr1
295MEKX+FE8m0i6NZ+aEEfruf9Ao+b3zP1oHY4yNqjDzspicNJKtXzE7+IjezKlCkAvF1JwYBzR3
Z16M0EuPf78o927PP9q1NmjiVLqMF2XidbPE60b95Tw7PV4pzAW3XF5diKqht4s130Aihqms4aX5
PUu+EYz7Sz9z226dijiQC50Hk8gHvi9eW080rM6wYybFsMMBfblvd/YPUwxAu58Pp3EDRebK1VAb
s+XefDHQhDC/ZleOrKtuJfLhinP0l8r0dktAS+hMZsQxJSM/kIEdsz09n2fCC4ALnd83qNg2V09T
ZtnJZzHPprRAd+7VH4DT3852vIY/er7TRG6LWi2lHVPZfdstX6GdUnlJbxLc8pcK6cBYSMutNzkG
j/EbTPoSEt5KFTdWW4NRjMkap3wOdSAT7pzbn6Rlv53bDfwpXs1I6ZtuPDcpsnGzcOphRm2PsQ1x
ZOA0uzF6VWdUHgIkAip/3oNs/ggR/XzRbnDRttS0tq9GnGo6gmdXexyxDr78WgAkZrbAUPAOSjS5
04UbN8tpdyqpZ8Z3u/NGs6XOaleoXGwKKQyGmnXqmUyT71xqSbl31JslVVYFOew0nV51VEX6g7zH
QQuuXEXGYO9EJ5fE5lK048odqLRjewAY5J4knv4lLhk4Rj6JlBBTLHIqZ0KC06+d+c1iFLng6Ga8
Qd5ins3j08zOodeWa+yDiseTLx3UJaM3oiLSMUgBO1uBtIbcZkzekEH+JlCkIpB5w4MOis7kPOaw
wtypNTcHxzWQOkzJCCHciUTMapibHZks5kOQfxLxqjx1D+XqfLjEcDed9rwuocCxD6hOEP86QzRg
ak76ckDntymJHdDtnNLcZ62oZqZXPMhLYorEyaafzAykdClLZWVnW+ntpO5E1CiMZ8Vv/VdfejXU
oDlEBZBdDA3cEmM1C40fjo7Rg+pzJjOK6Of8SIA5bIaa77EgmVAj9y5EOfwRPwfzejIznwn/5Ad5
0EgSbrGmS5eYLOnCpjpx1720sOHYGdEues5Jd99nAAWUZCpuGAvT2BMYKk+bxu8m63PmnKiPDUci
kxI40TUGyB+zHhJC995TDGdbHQzEujLfpDvaKr96/SDFywu9QsHG0fCe9clB7t5r46PArIDh4Gc3
ENr1iOuPJZjPebMb+n1HIu4lWiQ682/s29JDmCeOmVhZTkLtpg3xdTOsiUifGrwnp+ei+gwlHaQA
JJ8hv/nM54qPeemL7UIhTCQoyHVfSseIZBpH73f1iPogaP77qje5t3/ebNty0wdKjFcBrzX3ezNm
S48Do1GYf3e0cudY5ghu/lhhr5OuDNKRTAxT84lVdSzIxtnqpUNr0vp3vtmdPc8cz+bH0fSiyYez
0I9HS/dSvz9fVv0qooXt8UBX0IopcLbufsc/jRp+LJPfw96fRyVtOJnE8JeLiYPitHicOCf3O4Ci
c8UlmXVQEEa51P3B3+RPmOrPQ99ut4nUm8O4yZ+/RmPqhES3GW6KJwpPN512OFlWk1kkYoTU+nfr
7Turpnmzew71MOnMAmWHMk0aF2ON0W4c0klKFs80B61Dt0Qb8/d7/A9LvpsKw7zZFzshGLSmofyN
WVT2GQzFQFucsZqBVTtqFQQba38FsZe2jwnDwXBh3WFVgm1isJHRUg3lQTQf7/UB8p9Q+p934mav
zOtUUEKROzGY1hUH8otODyK6+SsjphextU+HYUTc1ix+UH5Domi37arBC0SAFLXufwn64nJeTk6c
oemU2u7vV+1eNWHe7KsN055TdqKa6LFZHdnASGgrIDnKdTxP1dlooT64jd2ZSwIJmQjQBjd3Nnfp
3mJws802FxXGfTX2StCDkeiG/uUw+khBXkKjh+vvAk9m+7JUbdH366Os3lv57jQs5s3KZ0TduUvO
rHyo0MeeAcPo0/zsjucAA96BsanbeGje+d53ekRDvFkE0+HammpGHfV/5+YjPW0s3tDQ2O0WL4+X
e4/j5O9rkiHerIR1XZXXpOGQZzQJbkeRuKi2xOIRzkATDt+IMO0nxs33W4C731b6fREW5axQ0vC7
hMOeDT7uBTU+Cmbt8eIV67Ck48Ec8u4q/Pe13xBvlkK904asSXjCx4uM8/QYzzzmL1E9XjzZ1QtU
jvdmWnfKVUO8WQLFU5JfQpMlsHa7yCGVXnHrFYYbUAZTB/QNYrE3xHeepztLoCHeLIHmRdNyuWAJ
rF36/jiY9uJO3spWkLrfCdtytyX/cPSEH2XL6nwYB4USkwH0d0TYkcVxby/443DvP8ufId4sf4HS
dEOX8mqLMMYjpBiX1wuac6/dy6i7r1+szKx2mL9OVRwaILyFeMIA6MMvJXIo9QTBRyN5uLPq/f19
N8SbVU9XozSKakAoDHmviP8Vd+IbPdoAgTUHQBfx8+aEe/nfDyuN69h/b70N8Wadu6qCVpSjkKue
a2NeIybpcvKq4OIgeNFkgAmhPEEyG/fnyTQO1ink8Q8xXobZhgg7ONkVDlGT2kKNi9bz3tnde1Fu
FsGgmZwaCRBlJ+szhD+UgIwtCi99NT5JXx0IsmUGAeToShBbyRrfnNGgPSMIJxcKHfHi3y6P30Sg
H/XT9dolbd1+w0ha5UVXb1RfYvQyUk+BW73gGVK+6hh3Zvx32lvju07+cVytqaiDG56OeJRAWsGY
P2vCjiOFtadYu/s97zyN3+fz43hmBqFAV7jwpAQP7D7QjEdGq204CvbREA2B0Ec1wGly55b/w3H7
95rJ+F7GfhxZOAtXvCpZkhtojvCWnXoVo0P+VjwSH/pJzTEL3v7+Ftw96M3aGEwiUZfVWtoFh2oZ
zM1jugu2pls758dq329GLp68vXPMO8/29zn9+KJ6Hlyv+uV/1mOCCWuCybyuGIsdwxE/JE8gLDh2
BSbEfz/wH+lGP9a/7/34x4FVtttoYnzXV3qCu6KH2uyTeSCWqsHkucDWG8kp5HFhxwrkXBOHaamd
MdHPJZJKpzWUW6WbmhJZcOK/LP6M7y7ix8llYRtfxRExzpETlI+9OCsvBzUirxu/jRAGWfpMfBVi
ojCD10AFSlxpxTj1X78BNwtjH0uXLs54DnELGKvjuLfEkiS25H2ijlQfeugP9HdYltzZMu80SsQI
/l6USI3UZJNxy4QiCT+jWJvPWTdF+eYVi4uXbk+oH6r/T4bo5LsM+MuGcOuBJeRtPLTt94bdIwI9
u6qJUdC0dhuFVt+P0NUk8wHrNyZW32lGSr5JtWU9SmBRvlOs9eFCUDYQ6OzGh90/zPTj5a3BY4ds
TXxLoPrV/phBNZaVl2dd9YrS1oyZQjn9ouLDuMUCno23eqlXI0YTv/Wnt+aynOCScDJZEPhRhNNX
9/IQdwmyL0cL1hfsvOkj8Z5xmYVNbICQK8rAHlbKXBvlejw8rwCmdpraIi5J4VRovWb8RHLVFSeM
3FR4m6DHKnCwyzXb0A3PiBETK5F/r+BV7iyu373Hj2e8D+SsL1vefMgsk62yw+JI/oC+0Hi9S7OR
Wu0n1i6X1ciOwERlVNdfV4if4DEj3USgzoUZ9W4z7bMed51ptDFtYsQA3Bb8CHPFV+wzSm02HCBL
3Scs/pey2ZyMoK9pTG5rlf5UBUkhg11gm4UvDPZLnwgfp1ilYp4i24HFkjkN76UJ/ZdV+j+HvXkl
87AUClFh4co+oFt10yFASPMdCNJ6ONJc3cbECHyMMJ7+fcm8+4VvXsk27dq+LRpk3xfukWRPuMrg
pdQesGBpWJhb4ZPxbw97W22cyRTO+6KVdifM5ikLefgFjJegWtpksJLvtyK3yQ/vzRruXejbakMf
TmkYRtxfGPsGhwVtpQOm0PgcX6HBJa8G7xBWpH95nW/Ljjpp0iRvKM31BwmBNjd3eB/LbnV+6UYn
OO9/3Yz9v6fqtuBgBhSpWIFI/4e089qNHMu27RcRoDevQRNOIYW8eQlIykx67/n1d1AHOClFqsXG
PS+NRmVlMUhubrPWnGNe65RBFNvcTcA+1NyjnIlEPnMBDtIZlJcq+Utj6uPPP80CnSX06pjQfBN3
whOgc1Bfa6BLjWs+zep/8e2/atV8f9j+e7fz3PTpqlmRiYOqcVX10JC4ZkekQOt4o+eNNAzMyQaI
VBR4vmY/6P/f3u7vxc9OXr0/y//nRjvELxzbK4k27LAnaskAlxEwAZL/TjTZ4rCaz07/rml/r3t2
tspGuW6ygmEFdXl7Wk/AL8Nd4CFjcYUDNutN7iH1wHX587TxH06af697NmGlqiDrbVLOr3i6SIoV
J16dHRXEI2JLr8zthCRIWmeTjYAmohhJo9G4G+0UiNohPTn+E65n/+m/mM/musZPD+RsPhP0uK+N
lDHfPE1efznzSgKCHfhhzJ7KwoZzaaSfbylkUZdCq2LMJU8N5Q5/b0ESWhcp6DBkc1gL7Wy9pIpe
msPOF9nKbyz1lHCLwqYjwIs2zgfH5Qj4BUGWl8BBQvCyOMTnV/rDk5XPKkp+rLRtmTDE0Rk8gFAj
QZse+qo/zIr1cCuljpBSOFTxHlM8ZdH/ecj9h4Pi/w45Wfn6fZ/KOh77lm3rCZbBLmjdmj2EYAcj
AJood/8Lp833u5m/Vzw7O/mFkPqDxNkpSuxg5kx2R5RmEstUMzGiSL+Za6TW81Lp4j8UtP5e+Gwq
yyO/67Sx4owKmgel8+zZuIexQ81mjh3C9O0tjqrvy8J/r3k2g8VJGRRJxBc925f6w/9UY8HRXYrY
shde5b8PllXHkHTD0kS8IR/6hU9TtSSUXTvGrXEUzdvWnS0p0nSRI9NFuGIaWza5KyG5zNbdYj//
3/ny65XPniwqg17HkWIcZ/n7iFp1rdeegdpduXyXpo1kJ0A8HlP4Z0sZIN/MFV8vffaAyyZLG33k
plVxXYsHOZ8dFegsiNNp1gSpJJsph0CPiEBZqvl/M2V8vfbZMmGIpaHVPrc9k7kBQs0cECwJqT0K
hFNCvQc1T1O/zTYLb/rfSePrhc/WCQ39mWgaXLiajuZal5/l9iYX+XQtfK25F0J9hygn34GMlq7Q
dYzx3e0YXi38in8LEl9/xdmi4J/atM+Hyjj60Qa9lnQknCHxxmE30W1xcTpnlGndDvvP0v3/uxx9
ufKHreTTSLdOfT7rxIxjGG1PyY4TIuFA0t7oiEjcwsVNjsl6FJd2IwtPXT3rOxh9K4SnOmOorcXp
ylTuzBjII3tsqfMIqC3yB2W8EnFMuHHmYZEutYM680i9hee+8J2fuzmq3CpFyS/nr439J552V4Xm
SnWNvAVEzdUcND5TJ+VxYX/yTefl63M/WyzSUa+1Om2MY+NorFeEFHNY9KTS9XU7wNEPPXgW5WUW
oTsOCMHFPfDSrZ+tHaPahKUW8gMq36n9A0rv8EDwPcaafBO1HpA55SE+ERYK0G6puLz0uX8c0z+N
usGsAcv1PPeG7KNd3rz5hkf4je+q7IJsITs205VBEr0dx0R2LD37pdF3NtEJlnHKkigxjjUppG5Y
7OvyGGPRcMZ+C+snEJ5a7WZoL9oj1vzAzavHDI9IsDD4tA+V208blrNJTxxTY5h8VrRoW+qrEn6X
mpAIv9kHu5kzWmExl7D1Of7NjPQtD+xowOSCnHiBmDU5sI0foSR5An0DMEqKdIMr5Y/sFvAxKV1s
g+fhVjYdmFZIdE4AAVYEm72Uh1SZ5TyIejKUP3WI+mhc66ibH2H2AmzQxDfcFOawJg6GDYRbbdDk
ai3ZF8k2sKT1RFpEBuPPekjGC8O8m5LcKWegB/0B6MTIGDU4YtZdFqKl8LIWTb1wo/ob7tRpke+r
+WujUdYtXuPTwwDJVHk1cyAS+gv1JKIVpfZSF+FP6cdRROrzqvW/Z/AEkeH9NgQIaQ7kXXaeKj4l
9aNJbQYTCZqNVnNk/BVjfoOCKb/Xj5h4bqOrqnAkWseETrOSwXiWaPjZEmYLhT3hdRjsSHXuqvVI
9I22pp5TkZ1EMw5dtOwyEUhYtLHT0W+ZIluS3tT++aRdDoDk+S88Sm9+vJbeTjqpd3tff8T25zcv
hn6QFHqnkIo00IMABvVnHtBYIiN3BTIJ6CAUzql6kfyVpWwJLrwp9nCfCEX41exhNFePqHya2fq+
Kt9zyZmsR394xOcxbYl2kMWjDOep2dECimsnSbYl7NOB3OFuXawVla4pcBeHAyWRfGsIo+u0dJvf
qraFKnQVdE4M5SdWt5Bw+jmNmroeEPjKMd5Ht+AVvQS/5ppdur6T7ZmXBkuEwuDMWgSltvP3yQUh
crvwMr2BSf0AnJdsAcqUrzL7T0400FhnSWu6gRI3e9MKp8SceYULDoIB3irJCdbiTj8Mxtq/lNeT
p14insd3A0dpaJ3ioG1pBpOMbm0qRPOgg8CyzqdTa5vxGi4lUvsA9V9jE0v9ixlKS7DgFpkqI8H0
hvvuergvdhjbAaiKWMkw6AJJ6jcUq/tqrcQOVgobK9pcroPdUN+mJFBSvNvwHO6R1bHwXwi93fwm
Zc0trwRHfsM+6kvo6KvdB9R2ZhZRgu9DryE7EPAGlZnfOdvEexzS/COtn8/S0kom6NxD/YijofJt
POImM9xMlqKKrwW/ewsohxPxJUZXJhypdYcbAeTMVWK5er4dXgBKBDv15IzFbtxHO/t0Ql24AgxM
hjyhRgfMEP1WhtDC0KFkoPQAJ8MIpuUakm6TvvHc9DcBE6V9usHxPTsgjC2EjfBqYjRuRhpYhHw6
pfDRYiGavrFVZpXfhIjCTqKOCBsY35U5w0X4/z1Ulg9irwiLI/f8ueGnm9cpuUu4A3TozsLeipy2
RlnozM8kdgtIHxOMp5o/xDSjrU3WcX0WwvadJ04zyUTrNwBwxzUmC5jA/dbaCtmFf8Ufxh1hLEwK
2qUAq3ewG3qxGArR45H3Kw8Xia09k/SZ5TcCjSl/p2Yz/7anNXnZgeGlMZF33lDcB/2dAIV7i08w
eAEdQjbV1Llpch2mTykwhuGCf1gT+yDc8CP5J7m6JQld6jai6TU9HCkPGQjmCP4PTXq8GGtAUjQf
+tn1oakO/w7/zajwYmY8BAztEVZuK9jFy0m/Gk4XauimHvgUiBgG5Nh2JZo7IdlHHV3/xUPwvztJ
lNWEf7O7oIEnnautBKU6aZPJkXDU9ibcN0LnSJD2VbJPgcocBlem3oFKGujKwl7q35PL1yufnVzG
JA2bOKNE3HizTTK/6dfSBjb6hiPMFd4p+OPpbb8vl3awS3d8tprLki+Hk8odN46euhZIyHiHQewg
Q+h81b1oZznGxcK9Ll3zbOWORcEXqpp7bQ2CNl19V838U0+CH5K65NcCt123b4svd+kRzxubT9um
2BQjMY4pSgdbplBYkflu2py2IUl3CkCXaIP/6rrdB+uF2/33kPD11Z4dT2RFbks5pog3xxBvMaNC
zMxJeFzHNY4t2Zy/mqVe3PcVvP8dyfK5HEoWcjNu54vCGQaB4Z4m+GXwqlQa4mP7xvZxZXmTsSvn
oAaXmV5+8FU3ER6zzK0mdyqOCZQG1T+G+n2s4fK8PWHPWxr18z79nz3cp195dpLRynFoTwG/UuT4
siW0ka55SRvZl6g2rUWneSmgFi5sHb/vU3666lmpKxNDMRsjBgKxIqT3hBhipX1Me6pyMVRuFXJN
Eahtl+o+31G6ibKUNUnTNHgZxvl188KXckEUr6cG27EHiro5hsA6MI1lD8TtcnyztCsxfZeqHfpF
A9p4d8y7QwrcNLqOehxIZD1dgCAZ4ORbXs6SBptEgZzgnMaLtGF7mFyL+k5ot4mwMIy/ExZ++fVn
Zy61FxqjiUeRmWLOp0wcHM7Fqnu0gPjTYn5WZVt7SS/IFUa3TrfUbiJHHB0rdBe+p2+mjy8/ZP7z
T99xEAYNmZGDiOZB/lMc4538TP5d9YirE+5KRQ6Dp6arhYt+117+ctWzCbo0xDyJc14ernaO92xL
AakL6460CFBdR5qfZNvn1WVqeIC0SdFM7oYnxaMU0qyUCyu1JfWi9dmVXui/+xdNfPeLWYGvk5vG
RtXnU7NzzMyZzVkjyGwouRBvx1fFEX+3LLZzQTaGOfNEPwsnZ4iBW6b67vqXCDwP5q4GjLCiux2F
bty8R88sW0iO5PtQfqFZQniMiD2fzKx3+QE6ITkpSALKNagr8Lckk/SEokfBFcHT0Ixp12nAg4tJ
WQ0VmUrjBnJaVz9ITAzp/MO0B18hQmith16vHcr4uiLw47QBm/DzU/9QdZ/ND18e+tnqlJxOjS8q
sngtJyOnooNAWJmPrjTghY/Ss5jc5qdbpMmn9saUyFq8CUXX7CnL+yyjosVfeQd+CAQCI2dDL7De
x+xs/MZpjY2SrdHHZdEfPAdlSNbVRjld+uNtIT8XxUNHuo64CYurXNgNFXYSp6zY9w3rTFuX/VbJ
Nh3+7RD83K1JQNI4HoGBFPllaLwp+UMrYf0lKcyTf1kQ9DjO7LvNhyT0T7SXdsj09uTo2haqSbFx
i+DaxMnQunlLpuVTQy5QRLAjRLadFhgrM4zXtUxbX29X8IOGcOHL/q70/uUpzwvnpw8qj8o0zg0+
qLlqOqsREDgcOKN67FM99ebnd6rM7+ynd3q2DFuSmEqmyoc0eP5G/C0CO0Q1+TpcjaQKox5yoDu7
/oZvQwRD7JAw3j/DNtBuyNoRHoXGjfftvfmMQ/qayBBrn1a7imwYto4pYfE//9jFSe9s7Y46XWz8
RAG1zalsamz9z/ja3uBvxGARXVprQtmjzKE3Mkdq3AXuYutRmx/+D4/r3IiZaCzVZc7LsVqA40Rj
Df2qhlOyD+4G5wSowJ/jie77A/ldBzihuH/mDMzZiE6rrr5WSGxfi39mmLfUPQDUlAgwPiqwmGwZ
2R95gSz4s1g0YsDVRAw69XRZczICpeZW4A9aigmOj0bmKfI3/tvPD1iZ17yfbu9sB2Dqg2j1Jrdn
3jcsKi2Rthv1ZYC6OeziR3JuAVYeh1/tvXUD1XkqcGmjouJ0vgr+AAqAZInuny9dvRXh+qobDiEj
MMyFnyn/W+/TPn8i50bPdmrEygyYiKDGGDQ74XJzNtZc03CyX9gNLMRWlGzAeQ6gNktH912KDSLR
X/hiKIMZc24KRdgoxmzmDYuND+WbnZRBQrbM8UVB3HKOAetrRSxOMRrlcNpiZWRbnWve9K7cxdra
2kQA2sl4gKESOKpQwCIEucyxvqg722/fNfHWF3ea9K6ATA87eLdgfaE0wOrx5ObK4i8qw8nNa2ov
5p3IWdA//bEgSoz5fSTdm/Jl2V6nwb3cPyrIV63gIHNShytRWZ0n52DXVqfWy7rnSL0kysYZ3dQV
Yab0wDLWETKNe1KU7yZACOjhSLrmKM2C0/Dv7Azh0NVbg60pKYMEeavbkpRcYV+FD+Rxi5REZJIF
EGeTQgTzIChRdyL4B21NDmtI8JMr8mtNu+8d6RdRLRxVByZaIuqsyK0wAxKPm6lkJq2su40AFOZt
LNfjCS7OXUs9iopOjc3kppCucKM1wZMJpablLDrE20C90yQ6pad7SblW/T3Vbp+CR3INcE1cLPp/
Nw98fsFnM1EVom+bzE68zl2WpmN5U1yBQTfgVELAJdNjzpDKrrPflCiC+58/0u+MLZ8H17nB7DQI
1UkfGVyNF7+CGPc09GpvGWS3cH3aVG59MZIlqj5SKsvuhbuFq//buuQ4rpsM7JkBqX9Azz4tT8og
d1kVUWuXrgBcFr9mlEuO1b61+y1cqKU5/5u7/Xq9swVqGEYzN4PJOMZ/WtOG5NxD6lCg2W8tdVt0
x9Ov060007wmys7+sVfoxx+0zl1sZyrfYAy//pSzl65IXZ51BT+l3/mvQJJJeNjjP8uKTU/l2sRu
rrB92JL3MDnhXv2ds3e8qtcg+HSKvjPXJ6b3yv908NTyi5R9uW5bwr6MYL3QYM+xzou/y3sV/8qE
bIlEmP3A9g8XrPYoq4CWqWVeSY/TeJEPq/DFurHqlX8Pc4isun5cEx83cq1yhW0VfDUSYP2OXTD1
bJZuCZsnCRBsWGc+UYXu+3HapnCJt2a876ieg6kZ3tr+EMfQYwxaNpSQ7yrspOqGEF8xe9OYPUwX
vE92BUdp1gtiM1Sv2MJRYb1J8RTJx/gecxWHxvTF2KNV8U4OqXLdox9s9K14RZLlm/LY30fvitf+
mW/RNKHeHGYQ3mRnl+JVNROUCmM31bd46FXqnMA2TRyFXjlX8JuV/D5ezf/JfXxPhb6clYv+Dpmj
Hq4jrz4QZeQQJvCSm5fhpeL1N2E2Jw/sqIBTJ5cAigBxvQ4iT4yPIJas9GCQ/z45HdRBHrDmNCev
PLCnZ5taXdU3c3TFDT1z+Lj5S+bU9UoRmPnmbPYgu4ZXVGpsLF9yknhWPJTuUXlLrwtyC3s3vkZk
N23C8vXEl0FWem7LrPugSn+jyIyBvsCgJOGpO07NvmebV89ZwC+1+GS1l0m+DekNWGVjExcUBxuB
ZDr6GfpOlPYDSKDgmUFE+mBQP55oGeBwXtFvAIXkiu+J8iyw3OiUmjVbIzjtsbo3ovcmeheeqeGW
BOUJeyF/pXaray9xx7mHjFlkD+JNFV9aKsiq6CFCWFP5t8mQ2kNirAIE3LKPtrbgkjMm21gZwZ8y
0jZl70nki4vvbBdFY6cyHejUpvdT4XHy9PksgMAitqZyTNeACEd8DcprJROrGQMqoSHtmewop/QN
1rIl4h0lMz56ViPDEY1qTWG8TQ8UcVNdmevD6W0UIqgjLSZJHogKQ2lbZ0+6ck+9N04PEQc3nVRk
L6KMPpEYIN4MRCARqQHAsGCcaOs+zx1D3vMPKI2ehgtY01glr6slwJ707y7gy3xx3o8OrFHponaY
e3OjOyeEwAB7e0dqSxZ6/7ZUyPtGD/z1cmebNzFLwkqrRhrRuqOdIDo9YM5FyIKy1i6ATimvsXEE
J8nYVGISJyGQ01vp3eD5tOacEf/Ki5tZiQI/0TZVejAYWjVlT7U3b+ECOePcuShMl85A9mIk27ja
RYDp3Vw/LLby/z2WfL2XeaP6aZUxYk2Qu5pHl8kEqjJ5BTAJYIBfRW/1U/cwD+tV9yK1tBqqYeEE
pi1d/Ly2YpZm2tToCGAM0ujxL8frCrqV/Oc0rqJfSehm1hykO0+2zRWNbr4QqGtuPbg8buMtVlfQ
l51oIheCWgGhR4eGeN1r7boh6NW8lSUSQFbaQapW/jE95mQOmvsk2LZbdlp848+EQmRu4FaEEqEY
vengVi4c5b9vWv9dxdWzqk2qGpagaaziAGWKbaMwAb4wBWEG6tyo/DW0N5nb8zk6YCEXNhBLT/es
dCO23clvhvnVsmDsVA7j0uQUj+ORYHPQuDOHPiavY3Ej8e+W7euQmn/X5yFlhGlm5lwXtuSD9s7M
zv2RaWis/G6rCpT253pL7qkJOdHMbkuPfH6kX89WX68//75P148KodSViuu3O/Ejf9dAGlzbN8At
wK29MlfqN0segW+Kq18verZ70lSqznGOOEFd1zPQNbBF7Xa4w8aA/c1+hyE32TncyekiZO5c+JC+
H2V/pWfnKsauqUZLigpmHWNNqJZbTBRa4LmMTyS8acQcDuV+xuIkwxIK6N+DLPf96cpnn3CSGonV
GYhyZGlH2EdTuSd/k2mrKNpG7QUdZonV3i1bb2FwfzvIPl33/LsyiiC08to4Kv1jkD8bpJVIm8QJ
m5cg34zKcWL34sTWmy9forkff5GLe9os/IZ/T8df7/3sA7PiCTxDz7cNNbUhoN18nSWrGo1MVPcQ
VIAOr+akzO3CdZfu/ewDk9WpDJQ2nwVIkbA7Ye1iY6izbVuTlRNt5hhCeoaV3RQX5GLYC1f/9vP6
9OTPPi+9iaOpUbl67bbNBZHEqC/mlE3CNsi+Ui/4MaIz7i1h6baXHvfZJ1Y2lpEJCqq7gYaFsYnN
fSWSEHmCBsF2tdwEmic6BilszK/AZ5bu+9vp9NN9nx1K/FrC0wn26phXXp7sRhdpCxtVdufsrylC
+wdhrZAUhhdha0TLTv+F639QIj5Na4FQVMHUsFjy1pudSa6Ik5UAb9A7GiSQZHuO+smGaF0Ch6Pl
WX3p8mebnm5qhHpMPl57LG6rbcZRigTZHdSxZk3AuUtyCmRaJ4gvF2f0+dH+M6P/ffQf1bRPt94M
YsQuE+1VO8fMia5VPLGm0k0cMiw9LgehetsPtxhdnLR+zPxfKpzcUN0ujoGFsf9Rjvr0Q5SsKSt8
RbMEjXSykIOj9NhsiLMwMXMhikKh5EnK0kI+z6E/3L569sWpnSgactUhLGa/iermTiRSx5E2NdpD
+QIJz3j4LzwHC/eqnn1u1mTolWww3pEFGQBgYpcYd0r/nS3ZFb+CzC6LOKb/42emnn1mRtKPhiQx
zNV1Sumz8/ck4VgeJzBNtK3TEwTg4rJE4FneZ9POdzrD/b9NcNoZUqPy5ckSFZYWc1j10poTRWYj
/yjXbbOe8PaByyKNZhn284233xAVERmGJsuSJp5feOwS7js3p9vkAnr0r+5OQFaLtBQ1DKz1h6BZ
dW/+NQxc9q6X4XZOkdE4lNEvnT4kP2/J76lfofoclrzP343AT7/MOHskddGVUx+h8s5PGAgRfc51
dZ2PgOPKHp7AsCEezvn5PXxT2/3yOIyzGWdUDAGeCkcp6sfCQaBSntiNEwrUcNtmVcrbiuA6V6bH
hWTuaay0lSk+TMlhUu4l684HEIKQjGnS9gmqwXpcXiDDgQh8ei70x3ymIKM5XJwivlulPj+qswNV
eUqEqRl940jSMD0EInRIoSwJs7RLpydK8X9mSdROS8/rWyn+5yvPL/HT5DSVSXIa5k1gb0NaO63Z
gnLmxBeXjW69VQNaG/BZl5qV3+49P192nkc+XdYIu9Q6ydxwbwtX0S/9NXFIwxSfa/xicB2m+xoW
ULRekhUs3u7Z7msKolys63nPC+HbX0O2pYwHpBv3THrapAoTYzDalCEWz8zf7b8+3/HZ/isJVMsS
Z/n7EHtBQDNmp5UHxdoWlZtqqLw8mqBVfsQmJl4a5INZbkvheOHz+AYG+vXzOFsValkOx2ximmJR
bAi3FtwZO0RLHTRA+7t5JNm5SoFgUkKb/S6rjhRFtwaNv9SFWfwlZytF0A9l7OucAdqRFvRaJCX4
dBkFa9DylrjKTdeYQ+rckL1JQmNllyADqnEb7UZ1Q0FscYe6NFudLSGBJGiNELBKz91LClKO4Eo3
FXyYBmG25cSPP09U31bOP42H815lVyZSOVWMh6x+ksPHQvmTQMI2LikyZzdxdISUQ85B9tz090KF
crq66kBDcRzLuu3CT/lu0f78U87mTF8noco054+i3k2UyjcUVDnvOvlph3R2DmNr0BQuP/Kl657N
el3TRKI2MhhP1rFvgBfuaR0oc0nd1k8es7CQ73MLuTR7U3fphX84P843SJ/v+nzmS+NUT4J+fuEz
iOBiFIFGYkae6+Z+4mkkx7dU3lg2lY2K7pTSMGgKNKgs62g82uHOd33KlitCahJbqr183EPWD3e+
F79Rc22jGz+5avsHzccMSD1YWF79l+ZR82wejU5JHxdhwBo7R32Q6N2aDoJx0gUigg1wOZBXb+eV
y9W7zf912TLPZtNCDLtozNjeN8jpt6fTLeHMDNCCZIBS3J/6/eCqzTYoL6ztsq9lYc00zybUVPaT
ps4idlzVm7pL002X3k17ArBpndhmdQ3Ln+AQgrsXdQbf1m0+D52zWZQNfT2cRI4W5uCG4kHsWhtb
EY2FhCKoNzTHWn2vNC8q9jmi1G5fxesTsl974btdegJnU2jpG1KbWpxta8SIHOnZcop0ixDPVBMb
PSvjaKNhWViWTC6to+bZbGm2SlhJHU8A1CKK/fF34JB/QSTvFig/oWiE5g7PP9/uNzLNL2vXeWc1
FCJBbQb2DOM1S5cI9JaC2Ww1EahaSDatLcuNcUzSZNuPoRffan9wGFmUVSQbkODhpOMY+Pk3fSMH
+vqbzqZOIwvHRmsYhI0TEV9EegDAPm0uqaRrXb8he4Dk4SV54beWrk/j70MK9mn3JAhdWmo6X32M
GuXk5flvtg/1XT3tGmTmQby6KNWbKr1VbD94keiDLe0jvm2efP4FZ5NnojRS2028iwJn01oFCMyu
Wpc/CIKmvJIB9S6DIxaW6HPFuSFnWh1Kls6msSCee10QQxJjH0lnn+xokslDRGe6tDouXfVskpP8
MA30glc8kyql+MI4gY4Q3AHrZvA6uHFFMyAvbxcG1tJVz2Y3SQu7ZtI+ynW9mxFAT0hJipDKuuZW
A2T1JD8sXHJhOjlHcmZx2Iq5hsWIWhGtY7t/mRs7xPviVZApVaCZeMGHsITqUz86bf+sxJJsSZJk
aYr6Md1+Gs5hURi+wl6AnBzinEjcKspte3IlrBmRCdZ51O0+0FeGpXuAOoFoJQ2CrD4FVbQdaCnT
Nb+WS9toSXl+rQrylm9OGYm8lO7tNjiUhLWMzL8hu+rTW4B2S1EvquReCuEq75TTVYkrVH8SFJ3E
3DuTHGDDv+gVqMD9sSDYhux6g8DaTXkJC9qvV8Wwr4mhIR57hKt1MukvSXswz8U6j1j5LE9eh+pa
np1wK7jzD+hfRzci8Gjw1N8IVdXBkU1bQhHkr7InQLlPkLxVG/WWCALwHZdqTY3MFpoDXlFvBG2u
c4vETvMhi6Ftcowu4Oqa5UWQHVL2LrVUrCatufQzaNEQPtq9hcJlWFknrmXXaJSShwY8QHpX54Uj
4li5syh/gdIb3Eh5a0T67eSGOIpBHIfihVM3A0FV9XaiHyy7pna0TNQ+ul1aoLG0F7W/a3AjiQpR
kRkA8U2FE+cUgwg37Kj/c2qu6vzVn+1+/rbKN8Wj/mtOok5zWNxjgUrutypwEzGKC6ldy/msqZ8y
sl/QRHT2VKH1lg3XD7Abkd4UXpQMiza6T/H9D7bsRfs6cHAH2goGmalzBo7sde4Z2i6Kr+M58rq/
JqKyIjR3Jz6JW5KDEty/SCV1mzxDzvqBBoBZWPN3ns36WsdRpEV3J5TsfGddvsVfiA9PuLoi0YUQ
ALZtDhK1uUN8N0ezA0mT60sCUywdMxSv31OI+oJzMn8uCD7ag5h54LeTaTvfdiG+TWjKKuTDZY4i
aysUazMjxNpW2411r11X9WXWX6TdI3OL6AZ/lAJ1+yvR00TeVPlaSv6E/o0WXpuzfCRcC77nnwq3
DRlul/pFRh4cbczCr1YdneGOzCHkBujRqo0UbYpsHaeenN7nYC9D8fjsF1eWfPKiKPNKJF4n351Y
REewU6Xtl9pWSYt7aPoWud9DrwAkJ6WNqJJauxCtl6i6CY0rX3kjdJWEnBF8tZY3NypJf+VFkT6I
/VMfW96gRHywnd0rtDisGaMkgUBB/y7vu/pFLDnwTsQzs+2eG8UagCycZIOJ9WrbGsZqSE7eRAJ6
TWA6kb7BuCN+2Q+vxPg61NZt6CV2GLDK2jXBDBjeHDrqzfPwjJ4t2kXr3q6RhUQbQXyoun1UXxX5
fRAe/e4hCn5xkkqKl6hzx+Aqx4xFcpUMojk4dpInKBpKRVDxh0x9NPjEx+Rgmp5fViurX2tXclC5
sqU6Kriilgw1E9+Xuu5QoROZkdE3FjAjnvZtQw5RS+5p6U3kRyKH4WM22pV/YjLyTvLGjyQnUp00
sg3KK8Q2kVYs43rLdyZZQiQJldNNMT3pDBK/+2MdI2hM+cWQvKmyArT/JqdYIIl7Kb/vrf3Pa8D3
h6K/U/GHIPnTVDwZWTIFjT7dSrcjEidi42VH9Z80YKU0XVHyxiDHkJXbLT4vCBXFqn721ZWQO9Qr
HJ7y87AekJOUBBCux8fopYMNty5eNXHLkBlv/WfA1+QwnR5BaZn02YuFuvc3kml2ZH/v4OMOP91B
m4Ry2ObadKtikwluThIKyEsmfD/5FRCHgwQmukxJRVLQSr33TnEJ/N5GSTOXOKbEHg5Sz0gCRLGt
LFt4EX9BAixJGbPbxs5Fx2RSQmazUA3Qvl3uP/3qs3PcBCM+LAeV5146af4rgM5trajO6Ghm6+s2
X2M4Tow/Rrcr6UgzISHxxXAwg9gsY5/Kzql08thLrV/GC8etP4nbkAG61gnOo8uwb4/VTX0nErtI
bKS5RXEb/dGv/OPwUB7NN/FNfct+IwmHfxU+jjc/j6lvBRuf38jZMSWLYyG3oMIfUWXH9Uoj2vWq
24RbP8QFvE5fKFqjmUVHjxfByzBWkjSFTcdDC8zMo/Y2HxtqvuJZ/I3OCFhg60h/plfiTg2EHExv
fb3WpF2DiZikTrJqSblPVsIaV+vvrM5X8RsGysRGwNUptg6IHcHuItF06QWeHYjaPCzkIaaWoY4b
NdoY/hqLfG6Pndti/zDv4xmugRe2lpaOIN/12D493vMGgDSycfFVtm0s1srFvB86Qb5yh1URbmf2
kqR72PQdEweL8/Ob/b768HfUamennyb1G1lrDZ3TT4M43jEQ+rNLHdIt/g309xDOmOMFFATrhSvP
j/OHLaN2Vjrqk0wxO40xJWxI1jKJknSp4d5Ie9OZrSPTQ4QJ9TLAei0/jo+LN/5t5erTjc+j4dMk
o8hmOjRzGbUIL+BlskdLXerXcB0I24AlbdesBg6i66XN8jfi+i/Tm3Y2UeTCKSuM+WNKLjR2oNbl
6Oqvc461nb3RasO1SPbgH3ayTntMPR8gAWpWilcadi//PVnO5JlrHT+9ibPjkY+gwTB8ymiNg21S
C3kSuNz64qJ6G5WVuur+SLZAFbnYoUC0HOXXwkiYZ4+frn92ULLqJm5Kjeub9+Wr5KjqCtOGircA
T0zmFYbTB4A1x411x24g5lSKwmXh5PSN8+XrSzmrBw068YqqznAQ0Zn5h5kcLR1CTFbVViE/lK7X
c0CulHDshKMYXkTJrUZ6VL+q5rLQ4uBceiNn821bD0qdMUqONbJAlVjBrDrU+RrlcUDvS9hU8lXf
P4baOwGrQbqiqg6TzguW9EXf12s+fSRnU6LY9RNkq8k4BsZ2kpxh9IjPwrXQ/arXFaWiaz29NRLb
3+Dim+i8r9B4hdDpyn0/HUHiUEwhiv5BJy+635rFwhRiLAycDz35p294qtsy0ycEmfD5ttFzsBV+
9bgVDUTeCgACsBaSv6aiwcdss9WZfUxIB9fKQ6buClfbn/K10mxwVTqDl5pzv+4eWYMzSwof6gvf
Rmmie1ayQ/tq7Fh6YWygXD452SYL7Lkj29nyewMFgs3yc/6EoJaGrfo7Cvb1i/5a2h/5hMU4h7VM
yaMZuPUVwsbKNulot9dGMy4tJN+e//++L/1sNk9ifP6nkH5tRx059YH70qZSVu+NKxFAjbWRRgjF
VMP7+QuWP+IBfviE9bPJXA7zPjV7Boo+boP8irOwapM5LMbOiTnO6Na1nYB+R3dePVaYh6pyx3yH
qnud/Rk4NK9asl5EIBRBTOanT8Zo8zKkT2Hybjaax8gnFjp5M6N9ODyLipcP7gmOccW0GDW3Y3fo
sHaT5VpsQb+U+M39eZvbY+b0Z9zMaLiWdZcn79XJk4uLMV4XBGxxLtG2qb/NCfMNVuNvjufqs2Ws
YMRbNNNjNjOITagbwLZaa1AjVnGwG2EnQz89liaH//i96y5j/TJUPGsfaqixNP5ip/MXQ09oB0cg
jtYaaiKLn+OOZGHvtFYuwmsBX9H/I+28luNGsnb7RIiAN7dAAVXFohdFmRuEXMN7j6f/FzhzRjwY
DrOjdTPRI0UIhUTmzm0+w1i4+FreZ37fed1N87FdAeF7KqnhMb1rHuwIAVvjwyatvr3D0T5In8LG
U7gwSClbt3RcJyJzOuT3xgk3sOeNCZedtEt0pVymOoh7LzzrZWDcGMfi2r62czKxa60NpK8WsJFr
6aZSqWdQ+wni8RFnKdm4zqLDTK5P4rke7f6y4EuP9aqjf1DDL3F0bigSTcSnnOTnPJ265EvVX0YQ
UE79LWdV0oaIzf7PEsijkn5a5ewpia7LhPtE768iZfaRSodvi1sIPB6ppPAtWNyYkhgBjHbNTtEE
yAEZpVFDzO4gQ7WyKJOCcvon6MVXCZe5u/z7bmzqXNO2Phk+ZHgBHs1z73aq2yLu+TckrATJhrm/
8u06VsKCtuemWGcio529cDuM2Tdd6F4zIpO16dX/bEb/Kh7sbvZUrYpOUmzzHt92ZksKKnGHlX7r
r/+MlmgSSUAGGS2JLjFTFIx213ppKpbTktney1cwLdLiGlpAHjGtjuiugdlcMJ5tl19FfKpVzzGP
aGXP2BegtX2YcKFF2h+c8Jf2Ipf8xgC5KRMUb4QT1U8imY8mjeVCgw2RfYsPRfZRQYTcOZX5NQfR
BnfhWx/J3PGt9izSut5vnK+lFcApn78k8mNcwFOfEQyKASRDkpuwlm/d/PgPVPz/v8TC3CUWelvV
mTKR7fUHyQatMDyOET/xsGW56eMMuQ2TotZFy3/zmUL45kB5rUL88lTZdb5QzhIQY5GG4HYRvBev
dwlGmya1HSqkXOqxPkO334hE9O08U3V7tCDevx7eHrG82oa7NEIJu96pRq6l9NwW3nBcP0l4NuCs
DVHjAGlFlLcogsRgj1vK9VVX7DAGw5Z72Lnig0jVCnKRLLvy6IsVjFU1bzDgYCCxw/aHcE3mLUgq
3x6x/H7vPZIpW5wuK0pzq+ukH5zvD+x+V/u6orxu/ZpOsqBMFyWxe8WNaanWSLN5bRUH8vRrbIfu
ip33mn1Ux0dduyCWYF+nzZFGV6X7Vk4jHDJv2TzPw3c5vszjnfk3SkxBdWvtgq3SxJM8ruC5muKY
GWgLeCHN4PEwDAegZD86lIwnlMlOhuPXGLZzNx8E+0/0C3bht7TlaZBVgCGF+qRrX3RPxk4A5QQQ
ZDqml/qvRn2uJb/0F2bPxyJ5EjxfkM5buzDcx6FZWxlAmRBmvfoAS2BA+iVBXgyP9kNcXgZoeH/R
bsZlngKrW0QLsL3gO8fd2oViyty0MBQaDLHEBXyrBINytlR/pA1lPUzWGRwt1iHh9So9iq4B4SHY
BcCsjSXMKkjSN6VldEM6L/v6L39ITn+ErJXwiaLl3gW3SW/jaG3YcLJ8zBgk51dbX+qgqoGug9Gv
cuAU5wZzCxVk0FKfsA0WClxtCe97K74LeXZom129EGA3kQlYoB3vvDlnIQWGifhRGPEEl+0ei9Tm
dV93G/mGVvcalOSZQMQBxUEy9+QAg1dkpqC5/o3V3o7vO2+6N6euJ6ZA9vBSc/Ttg+ktG2E08VDU
Mqu7zaMSdQ9hZBVs6L1AgWTGTWNty5tem1dOT3JwmE/m00aBWGk1/pVOj/QOj4Jz/OYiI2ClMOc0
bWPfmG5Dp9NqE8jE0l7XIeS8L7irZH6lBpF+kG2kKb+sPv5WredEJyFQ4c13fvX0XY3VWHOtDQ5w
s3pGVEDurxXKfsRLFEwgc8xtHXybGYAt/3BzvXryLoLrfbg6Gkr0QEWI3tynJ6rpzd9wBSxFgsXp
QhbRFX3lFzTAf22tV8/dVuRVfV+s0phJaPPfmx/b/pig/cPM5m5cfmb9V82gCzTqLvKsrn3fntZj
FAPVCFLTNR6iyl2+9P5yIKNHf6/EP9RVbtTr7Afa6japx+Ny3vaH/RFvyiQoynOruUhNKn7zffpe
fXAObWDdIVt5i5ACy0vRXFxaz7pKGw/uCf+XP7xWF+/yQbuKaNd9w+v2Ibov8fhiSr39pdy6f23W
0vWhvv6JNzvNa3BcG3r+b2DItmjy3kLtLpjQSfQ6G/hAHXS7+dAhuYZkLjboq35yfO44rMCmbygE
WyiaDifNU9WXl8pKUaon2qS7m2ZKrKGRHPhw63qfNLfpcAqXKzW6qqxn4BZAEu1zC1Un/kuaryxh
sv1m3vdqw+zumqJb20ErDPO+Vp9b+VkdAjn5ZHyAKxau5BdHnRbzmASOP3uT8Sgl1LR+U32UzVNc
/aRAtcjF/dVvtIOKd+DSi/D0byYir37f7may8UaqZxNIiGJhov2pzilPDqC1zdJjxtAychxS+cVq
1lrv2LP1sWk+JbHivh/I1Ddvp1e/Y3c7xf0Sy41EzO58ULuK2romY9Ux+zof5OKTPvnVEYi/fokT
ZLSCvPwR2SCr/0rah2UlZU+IObnoN21cgnf28H4IkmvV2BslbBcEjpGiUo9ycVXKtwheb/AQGgsq
8gqB0f4w54vh5bmvDdfq3/EgFhym/UiklKJcHqUEWLOJmu5d2mHlZyFoRn62JRCOj8x80Z7l4ThJ
XHBZv41HtkMv+EiiBdnFe9XJq0aGZEl3czxI2nUr39MWRp7zZvHoj6AUtO1ldIEbBvF0NU2EZ29f
nOhS0bdRBRv3Zfj5KhLLVjmkmHSY990VhO1Uvk/vVV+7qOoltd0ajgO+P6111Td+V0FO3HKtuXcj
FZUYtBYvjXpxMEaap2elNwNz9BXL7T+F4wmUa3Nj6tD3XCCA8/dNdsO4jVHy0c8aen/hcz3ez+EB
pWUZ5YIuPin0/GTbV9K7JYb6d65RkkZwYznisY6cXH0HgATEKIIcdyi7gYUxm49Wv3nCtfaVTAAa
Dp3u1h+Wb9S89+CNVte51B9wTLtDJNIwj9PN8BGFhohoYLvzhiNxw3sTDwekkD5+GoaTjq+ZdaRP
idhR9mR9NRbUADzLU++sjxlzfTTw/ClozvzWm+E8fq3TXxEqExmW8yetQurWtRAmwT5Q2WRvYUnU
X3HNNfOnMr9P8DpZeCPNN08WUmC2i0hsTTcDKYVjg+5hzmrdITlcSZ5cnemb6cVDogFqCNqJ9jLT
Ykby5fSUsXg4T5jeNio1biYbfe0D7BMFb4bGTYbbUTotL39Im84BAHAn9/dN52kARpQARYnS9Mz1
0P9CyMlgHncTJm7cuf3jjLPgh/RrnvnpL/0WJ3n1ZuPnoCcM9xGic+Yi6MoACW3VZwBU2adNp+zX
8l2ZzggEK7+aGshJdyHcSNdoZTDbKFKk7N2KS9p288rTtVOz/fX7p+kFgfZeeNnlEos1FGvRRS9F
gTVdyuHKoM1/mJ1/FQVz7UFd7rrTuhUF9UxREIpEjd6uz3+HXWN3Tdc6mVTmUJ/PDQlG2F3jnMFt
HQUOKjAHCMwgXZWreVPgG8tjqZyhcGzYBtSL/xGJGems/5fLvoz8X53oKHFmW825qEf1OjyqAF60
S4XF+q2q/pxtspwsqJcrQ7/NvTC9EXwMUYjd3dNmudISal76rzN6ZgwL6ruIgB709gm7MgbQ9MEP
eo6/AD7zDuaCguCqCTIFY3cTG9NsqJlKSZ6DfU0/jUCf05XNDPBohNfZVB3on+cbve64jmdAXKk3
ht9zVHLOGOaUVyUDyaCNHgzpg23FnmF/dnBf06zPVe87FuZ29F2W5klGVX/+BGJr9XXkc5D2EWPI
3+zlvfqSu8s8tUq9cbaUqz9onzcvlFrG+3f1kDU/TsJBqeAm2M/cpK5oJj3l0+lfZa9+Gq6UgBZ6
f16Q6EQjB30OgI5/2ectCN+Y9wO6irnf3rSYPn7PEb4RoYXexrH/fv39zGtWVy3u0CO41xLcjv3k
hMgQHfYzopS9X4Im38yU4CId3t/DLzvknYCyH3mBZc/aJCLndhZ8IVWu4+VeXk4odGKaOb7w0SKs
ESRAMJdEOhf4NEsX86A6N418r6u/7OpmkDDOG+8b84AY1Ch/SqxLv8F21Y85VhZoEgFRvorazxZa
uBN4fMn53G6q7eDVPKV+CBGG1I5NfbWat2b30OG0eNset7zfzSR0xa+r8WfbV8iBis7vmzX/qzXf
FYTtZMg1eBXzPqcxf46wfN169Ye2DejRe8rHLBBWv4KQsR+hpINh10tOyhrqF/2KShAmqlUdatgD
lwWibuUPn+2Xh0eNz03TfRcBN0RXyMvA41XIHFrwfFPMVJ7af/Bj3F90D9NVfMg982DPgWJe+gwS
pgt2HpKRmG0lWvZdcTUrVq+m0QvBLYTlifGQsd0ZJbpWvDleZX8HIfRmN+3Vt97F6iTLx0GveGh7
UIJcO+Tdqd3Gu4mfYPhooWdjww3ChYkhFpMU0apboufvInWR5HJWSoQ3E75jddd253Q8ahT8YLGH
YKB+QsO8KoAm5lehdTCRCUULLAoSlZHOVZWd6vMAjGVWH8Mo6MO7uDtpQar5YLgzi04s6jjPknQX
WS7NyWVjzlq3o6fbH5PRK8F5lw+h9EVrPnbkcHkAmhchxFx9+DJFR82TgLM5YPaC1vywrkhwRFRU
Qa2cO2h34HvUYxc9Ov01WOKiuVnss908oJRbsVq1h3eCsEX1dv1tmgZeZLLp6LstEnWJpUkzUYnK
bRsJY+PbAc1AEZghk+muPlaFqH0LguH/CMK/H7vbJKvtpGkXciv02I6jrVeTq3Ms7JKJFk7DaDvF
bI8/fuxub9Dk1Vpn0ClLfEmHoXesA0XxwkPRHzfcnJRf5T7oqUU7vx/836bvqL/fd3/nykooFwuZ
nL0gCP1JS75p0S3Jmo0KHs1PywxBH/iO8qBYFwvEQXLXZJ8Fv0HwqfcFs9qqRtQvHAxCzhKsQbcF
hMhnDJ8CZUNrHwQbLiJCGvTbXdD/vPu+PgaoVZh2TS0I0HUTN4XpjuHYQbEDGf1QmlxRSUcwF1+5
b48Sfq/6HjKIYSPssY1Rk+Quth4epOc0SG4SOP6ec7SDLMhkUd0gWuXdVad0pmMoJqsc01Ok7h5/
bnNqHEmNGIfd6gsXciwmZ4nWePtVr66a2LasoZNfNrbV+UZQ4q1HuWK5W8/VWVzynIDCShRs34aD
vlrhXYUyyc5qS9ULZ0ktL8oBwNngbtR6BUzLepIPtA0X2iF/GD/21Ug14bKbRTTukuIARQfVThlW
oMHc5DAdqo4qKDtAXBJls8L33cWtshgNpW94XwcOWHxYbCS88FRTvWXyEmRH7le/x1gsgNfu/eHx
3cWuUVOrTpmpQKBXoNr0tLkoo1hafFb+Ct3q0KPvL64VRLt5F7ckq4lKeaAKBhznO7EPnQaO03EC
+eNJxxCVwmBbZkf0sm9XDf+JGfuqIZwNrVsqADBN7SEWIN1odBU95aTg5e7FHZn66mdYhBwiR+gK
rr2dNv1++A4VF2UoSMe6QraKusogn6ucIrMsnhTE1bmJOVVGiS0AaHT1G2nl7EreD2zac4B9JgEt
dBc0DerrJPq6+SnhUWVdac11kwDSEM9atq7ef5cVv3/s9vevTn7iNG2rZtyknZ8+RSdlUxZ7pF19
QGFLOFN6G4v8+7zvgVBjNyUDUoz/Gs4CTjlq3xP2xDXcrgjthltnvkYEF4w+/KrxMeUOzz1V+UZj
fdUPiuhWfTvV+/3uu6inOG3ZjpugQk+quUn9Qr+hDX10RrcMWijArnbcvI/r5EMUdIkIFLNt/veW
fhf8xgQqsDYQ6sMax7cbs3qWus/D8FjZaBFVaO3g76kfs+EpCW+m5ikK76bhykSPeKZL6QvCg2jT
7hK5ojWTHlAlsgArGSzCBmRTEsPcqkPqHNOR2KfFJ4z/onO6i4dWEkWyObzw0TvpPi+wClTAOYJN
crwM5V9gMt827+kCw1NRjBDEJnMXEDEeqJqy4dkRvbH0rMW+HFFlICVRJXBGLxpkUH9liHUshdpP
ok+/i4tD2iVporzce7FznNLzkJwTCV8GgM1a7zqPyLyGV012rW75ewfuFyIIEDLBRxcs/x63pKqT
g8lqygxE96FjAFtgms71W10hLbMst0OMJzUk/U3Lo6Lo7m4FP0CQd/wXYqnSwzXOiQcDOnfseVfh
9ucLwFQiYm4DTA+M5j8ubf9z9PfQpWxAWadKSQBy3CoDuEKI+pzMA0334jwi5SiLGSCCE/ZfuKQi
BxvZcwEjb/aAVJJX3sWH4cuGzlpvyl+iafbboLTfsdbaRbe+Dk3AgISXtYIWbK741oF8xNeGEi2C
A28/KcZnpbyn7Qm3MqKBIDxiolfeRTjy9jKPUpAx83q/+BpaHyonbMXdhYnwdYyLjN9nfi4MZoKj
vccfmY4c51ZF56QImaocZ+ZpgQln9dryOvsIpXa8crK/AwXaYsY7If2lufDqNi3ktpMt66VGkujE
+TJiyozxiuy2P5HxtMGaXW1yE+185i73FhEbU1QYv1AYXv2AZuNxGCUHKmyvdekTlmhB9BWU83Iq
q3vnaNL5PhqQeEXBVHSQdwFN1Yt/M0h63Dloy1mHGgE/MEEQnCX1lKy3sKt6WlZ/5zALHr4HI6lh
Z49tyTaDrQe0F5MNYCrl9+mL6UYMUgmeeE2iifuH4XMPRcqbYayViufmTEwoieFyedkVRuzgQYZD
/6zZm4wfPo3n4fRngXMPSGI+0OQrlmEMa1FemPxecYH2D/ej5fXE7A4bVZwjEU8X+7sJLo0X5+BX
W6yMx1KGU7GhC482/neBNkIiQLQexaUUOY9CwuFULV9k4ITUD1EFtZcvCts5zaWR5HoyqI9Vb0qQ
dKGtTffFqxw3tQ8p6qC0uv60ZrR3wayTu1Izp5c7+2WIJLnaqcj8qb9hdPQZBXNIzWejFWWJos29
S8zWWO//pbHRHwqD/GhAAncbKVsLc6HLYqDOCPcIEFxQC1VjBPHb3qVnRm1VirGA46w737xaUDUP
cDZD2UFGu8ltBqz8cohZB8HmFj12l5mFwxBrlMmkJbkHXf46htjvJccupzCQD87z32goilZ5F780
m12lGySDlk7/9PMYHmUyoSCHyAVWZYEjHAG9G86t1+jneTi//8b/AyDzn3TE2QlfqolUro1FFRal
HwrloQ3v5Oe0P3errx1q56HEBs5+dkhTmAN2/dUa3yjfeovk/DgNt6DJs4zESRTTBbeos6tji6lZ
nQV51ntI7uRILpMjoJYoJyBOcGx+bhTAVYRYEj1zX47K/ZzbLc+Ei29Yp6pC5/oEtap5ISav+UkC
THHUxMLDb0vK/E6XnG1TvgprkSZls4QULIVwzfI/YAXMBlis6xEi3oSEyxXS+YjJ5MFmGnJi3miP
TxqmRm49AA+i/3ox6R/52e162GSBMwhN1xY6U5yTo95in3dO0keMjBztkh9HEQL4BdT9TurxAm58
9fvlaUwSNZQxHwMJ2wUFHMUW9WB+TPsrnG+m9JeS35XdF9NiUlo8z8qnxks3G407xDNgIzrDkXZU
bTLQnfMHZSmvQdss9WNdn6oc+pBERTAHuWv+GODDoPeRw6rXkMmysTZBhA+bd/pmBckN8KAk+wL6
d4ZyMp8kk5+yYCGpIg2DpfEvPb+Z6pNek20fbdJgcOD8S4Dk+mcE/V3Zlb+XZIU464wOsU06rEJ0
hiBPc3axvJjiLkt1zlubXktQR33DwNCjcHwLhY/Uh7LWr2dgQ6XPD6pzv/RK+7oQtvUFgc7ZxXZN
tnvdkMhTS/Ok2eC+yoOhnx0/L44KmucgPxfEI/z3g40oR9yrNiVVLKmdRu2zIuUSqB7Dk+wqtoNt
dDIzgaLr4kzCHrMqetldVK8MpvirAZoZnQqluQkxQDIAMId3K6iYU4jAeHYcqus4hDQ7tOcc/3Xp
fkoeo+5Jj4+hgQ4vWpbCFoQg8ju7yD9aSytH9ksLgiHn5qig/kp8is4VnrOPJ/XWhELARFh8v/tg
S5Z3Mb8Icf9sdPKoIfvAxy+iQEKS7rAmT7TfqjuUmEAIJ4Afc09o/fn+aIOH72K7MqryPE88fLOy
aaFXy/Nx9JbP9N2+gVTG2EeERhI+chfah1py0mpTRUMAkAgyMdUwnEODWsmL7AP2PtT5wk6LaJV3
Yb2zDKNUtoLIcKUP2K6OPxEQobuE4OOP/tty7o+RGDzw7lZndbdb7lUsBrgfLeXAVnc0Pyn9vHZj
RCYDvJzCq25ThoEqQaPXExzsbav+zyuAx25r8eqxpSyHZj5vSFL7tu7OySkbr9vsbjSOYXldKKgt
fJMW6tBkuWjlARdw7XQq1G+LkIC0fcr3fsgurhltrljryMgOgZF7LLE3Lor0vClx2ZcQESNRwij6
yLs8NWqWJR434f5iAbsK1hzJMArPbqPfFOcuxDirPnbYJIpW/N10hRXfxbS0nEKtXQjgm6KXDi6U
vYVFJZXAQ3pK+A3MoKVO9Lrv9q156i5k6c6QICfCtK5tz8Zw2jQIVOjWm8pPYJbfJAfaj1l/wVSP
PaaIktX3SzBLVnaBKzOKIl4rvu7GNaoeYdaicuBjxgIc4UvE3pa+hD5aVYLd/dZa65auy+g1Gqa1
r7YNGiuVsVXbLzYokz+GCIfgoabCn4fj6DDOOmT4LB8Fz31rc71+7i5udaOsD0o3bxMSNPq/jHfV
R8cHY0USbAfmp5L5jRh689Ynfv3QLcK8OspdElZyFa3kwRsFZksM0vq0knaiZxd1p/RRPbTH+hfD
s249OKNorbd/fn+AXz9++xavHt9GcZxqLZeigWwgOWRyUU6SN3wxWnfLSsqPwiMseuIudjWNHiPW
yhPXD+vnrUdZfG1PNmgroKEQZu+F20n0WXcxKplnZ9BoE26IzMHXkTWnwLvaVBe2aqP5PB1s9dB7
bX0tRDSI3nUXrjp5qCfN3urbsxJQTF2aX3hIviihyk/ZB13UZRdtpl2UmmDrOGvGyWG03zxsek8x
qiP+iJlvDQf+YrtxflLdilTwCDe9DP7wBO3iVbGMbTYrTIF17tvDGh0h0NGtym8i9Bi9Uj7rAf2i
2uv+huywYK33lXUT16qk1jwbE08csbH3TOHCTz9a6ElwvA4A0AVvK1jtfdlcFqEGNolCbNEDo7rT
sxM2xqpvfYp+WfjB+cp6KpWHInQ1P+w8IGzCrb1t3XdOr7OLWGo0KVm0cJYieBuRj+5xCCjfbTyM
PJGdyYJcRijHRuYNAI84dglO1r6SNjR1NFrsHhm+PyME35+BByF2sA73Xfkxxyl1Yy0qp6rD+BSJ
R1mgSPhmovkqeO0r4WgwB4hEnOztftJGt6PMPJQLcDpiCSwn+TS4YSnS+BBcT/uSUpFTR64UOhdz
UKyetA0yWXoIqcVhk/fauNZIfYgHt6LV3sWxvKzSukm4KeYfMrKzcIbQk4WDcuvcABnKik0Rz76g
NCtaZtE+30WxcHJUpbZ44fYg48KWPGYV4vf4oWLMihLMoP+YzYtNyNlQi2h8Dt1FM33BYRNt9V1o
a+KQ9MuQXsBhc5ABxmwQl5hG3yGcdsORYYv2orFiWsLs701+xeuNtotrxrwodbdBsmntnFRkfdLA
kDfj3jrE6XcTfyrO5ueyD2rshCW3kV0LYOjkSkh/e3+0EPa+mnT03F7XTfXAcA20d67GewWJW0/y
dTehqAQlXHO1UUAbpeDR+lvZ/u9lsPe1pNVrdtTBM7yPrzcIaHfbPC8b7GY+zE8mQl3GRl5e5JvJ
l7obFYOBn6Z6LJpgM04A4NAFauc3ULlj2kmI8HXa9eIc/T7x9AwViWujC+AK3kQfSk7zchSNUrT3
DxAm77tcRzacWDH5+frDeEjgXzzrv/Q6mL7N57w5wcsacn/+0K1uq7jKafzO7RGgmRIydoEM7SNY
OJ1G8EUOOS/Wta6aeS389waelSRuV7x/6mx5u+9eZWZGqM1mqZP721CZ7GOr3lvmEcPNAtNuEL5b
DyeuL8lP5FXhxmPL6FX2F8Fee/9Otfflbdq3YTzHwPF1nOHPanGVoyyRlmddfwTwi3caRuXHRiir
Lnr17UO+evVIzrUpUQk4nV/U92FzXwYT5UfNWXe2aScUwGsDDLU/Z7ezdhty7kSVl+jNd8G2ULU4
NkZwuFikcYiBkcHHb3Ru1aw9SccEJKoYoiV66C7Q5l0RhzNMZ26W8FhCtvDHU6ehe+1gOEu5tSAz
I4wn719n9r6y7aQBgpFF3gTf7uC0FCA0/xHxRc8DpcjeM/u/U/aIzuIuok5jZKnRzFlUDVerXCOk
jq9u8gvasy52cKtrfas38v+1YEcLQti+pNWWMSzyrfpgR0t+r3sourUKwmen0N1QioeWw9R6gqcK
Pqyya8INeVjPrcFu6kgO5sNmJZPXB4PGOXRxv9+6RHTQRU8VfNkX9aRXx0jX8gKRbFp/jXPfrHeL
dMudXW0yj0v8sfd7xIHh9V5B2PzDIs9+ydxePdqOilxLUlJjqM4wNvFh55UxoGDABijj5xSzp0Q9
mje5xK+up5d2+KuHZslYJ9K8MMR07hrjUqH1ekDqPh8gKMQf4vpcfaQV/jj92Bxs7bvhYC2wWxDd
JoplhxGGxoqzWI5ng3A9RJ9iF9GAPpe5UnGye+s8+L1zrFpG6dFyjNCgDVFQlOPjIHl4SQnR/KK9
t4tkkaoMg27Z/2ri4OzKO46nnlIBXO5Lrhr6YgP1LRv734WJrewiWe84RhHGBJXQui2yD054Nfm6
dWnLIF6e0/TOzB8z525Y78v8A97R9cXsL8r4JbKfBCdPEGdesFOv9kRtS0k6TWRLSne1QRjAB+UY
McTqR8ej6YBYT3wyZsRkkuGfTDhfb8ddiDOUaZr1kuqkREuG25Ou3URe5tc63m63knxqt9iaH8W2
JIL7U9317fS+GdIhZZpv1A8oZiZAsU2vpY003EKjjJ9KGQ0Tw/bMAHiSDYl7/e6EZ8HKC7b8S079
auUbU3EQPCB/GXFNP+jyGUI8RBbphExR4Y+4AdEIaKezsI23res7e0/dpXnNYKtS2LLhs+KXhrXB
oH1RPT05VdlF0m+s8odjfNbKn5aCqo+80csy+FpXVoJOYx+5f7gK2+l8tQrF3KVtH1O25Pjmnefk
gPlmeEAyNrvahJhbT8eK9B8K/b7afOr2dV4912mdflnMaUuhwqMSu+aV7g834VnywpP1kD0hH4oj
zkb9FN2wgnjzggx/9WQVwZi17cHtaFlQnlU/xoToOEJbiihO8KvENDJYU/8P13kX5SQkPpwS2M79
hM8IgkXwCBUbeBggbxu3C9++qDjGi6sx0dvuAt1S6nHYS1x0pXVCTANyWjoFKhAK7JV8aXPZ4qL7
R7Jrr7/urhjOpzYyl54s5sWOZ0JekYFATI+JoqCiBQTs8O8kbaKX3UW0qjJipVR4bLoE9jH8a8Nj
pTTiEYCgsKPVR9U5Cw18BdFM20WzSK2WUI1Z4owOagvIkI5x+Ax0/CjjZzYHzbl/xI0Si9CGGZxY
81EQyLRd8ubU9ZhaNl0uZQ7SFS8ZJPY64I1eI20+1eQSIP9Y73NTHQS7WrDg2i6UlWFuRUq0oRdg
1fQdFs3RL/zDvA6CTUCXKXUxHxQ8U/S62296dX5zsyitpuXyUKCyVrftOdsshproCthd+WU5VIdE
efyHxnmv9rS2i1gxMI1w0QnbhhuVx6oPmITY7uOjoZ5J5Ly1hBULQt1gTm79I9GK1w/f5WdNanct
SjQbfclc6KPiLPU58avR7/22CyIvvKB2EpiiUfmbjiSvn7sLW82i/7vMtJMTvByqgNz6QVFioNN8
l/U/5uXDCmsN8Yg1yI2/FAI4PKbAPqy4WWCJdD9pv5zl61rSfJuqc9afWpgs/WdDv8zYdsiQ9W+W
+FaiWyGv3wU7RbQ7d7HPHGrITzk7hSR/yK/QwE2DyM/Gc0iSe0AzriHbE1OCBSndiwLHqw3a9omp
xfpGkZ1d85hEQY5zPPMy8CQmLs5bbwlVHrJ4IdBe9MK7+Df1YZWlA8BQaEQpkK8bIw2k5pggqVM/
L4BbPL09RofqT7PYF0jbq1dWV8Oqi5DAm+uwJ0pSuhO8JVoSRHxsmnLTNQN0fTtPqLArWGx9F/z6
WKtWbes2bhCzUD6lg1t8JInApAq8dbnScjWm0z8kFL46GS+9yFevrHVqjBE0xesoBVF9S2nuR/W1
eZCV6xkiBXiZPkZLR4gS2k7cO9mjvg9/mGWhC/BytWIkKMP/DbKILsGJNghiDJDBveku9YsxGDAm
CwRHShB89V0QXPrYaBL496RtLV3SLQayxXx852TlsKkOdnirNczuBM8V1Gv6Lv4NGe0YtB652fMg
nz9MFUGnvmcaHegLNnhexnyB0caAU4UXEor8rPuAhI8wd9+203urv4uHiSWn7bq5V5oYL520U0yq
POMhSh8qCYTnWbTa+wAGIXLGIG07z5XtUaLIvnIiecuByPnThm5vj2AY/7QboO/SN91Y1lWWKI3w
xhmO4XGFjIZaLO3NOMTdgtKwCmb1MidHwWcWBDB9F8DqDc+fxjRWJ0/NruQVBbzET/VTrR/L9a5J
/G5Lku3iJHiuYKH3igKzmhdGZ7KtNah+V/PPbWKmT+zpTT/Sy1vYX0lgiAa0bwIRX8WQvaDAPK7/
RtRPnuG4261OOWhjGa38yJbTiHwtlm8BvjjF5NLhfS7moCqfjAK5uSAsbiKU5EXZleAL7JUGonr6
NxghHbz6xRKZJAcWPIBirMwDdfRw5jm0o+gLbEnyOwdrr7NHazkyHQsoj/qQI043ftrmB+Fnbu3z
H37rXQibV9VpeplW1+QV3zoT2EOD4JCnPxVnep0bIs6ULkKkhWiH7QKYteSOKWfzNqmITvJHe0YM
Gl2D04b+G5nogNM+rCIotmAAbe/VBYZplWLVfnlX2bnNTniDxIc2DhB9s45h5cLrra6F4ePtO9my
NcvR0IjYT2VM085yaRPdTnEpNfym8IFZ6hiktfJjr/gLNhmqOz0lzSlM70QhWn/pn/z3Vvr9+N1S
K1GhGRFR+n78XDHkdz4wBUepKmxdBbv09qSuN/G1ciaeLD4+IlWDXaZ5rPAfQKTW9rR7404b3Bgn
dfkMaGEoL9G3wjpESOx8rdn7cHvIwr9Kc9Da5+TbepdzOid3stwmCfr0WP4yYK5e27dYmnbf4+PE
VWF7g5d9A9LsT78K337GDpVhTcn/ahcNVhws2wd+MKPhwV/au7r+4UjXnfKM9ZJufjw29KUH5ya0
jkWMi9zwscY82QTu9rgOH8cabhtipc6nHpu45NPQfG660bWaQHnEQgL1UNRdx8KNZWycPiv9X1UV
KO0lSW/xulRHv/5efCwpHzChMcsCTeElvSAwhYRNxpglPerj6G7eXFjppj/s8K/Ufqqq6yVFBvKE
cl2VHtPwkGM+OdwM44m7aeFfMZoPTtV7A2akTuHO62G8hPaziU9h9GWU3QKxZh4JFRIPyR41fi+a
Ts7jkB7MAS/sIQD+1GrfFNQIULR0MNaUXeX7eIk/8B8aKW3kKfpdiFaF7pL+wIGQ/PCc4sGKd8Rj
/33+nt0oBQp2PDfjFfRbJpOqclnSw6ohsOkpJZfKnaKdlfFnZvk9dH+AmcA000OtnfXajX6V4WVO
H+z+pjUf5OoGKl25QHz3Ou05TTzDukA/sJ6LH/2DfknuaM9VpAHdlRO7+mP5S71xQF0+pe15bs7q
bYwl4ncH5a5rGQuYQDoxKFu/KCnGlOdJ9obaR9VkvbOmI1ag64SnKdyJ24WFfCq+h9rZNq/gPffR
aRyBS9050nn8WN7Yfma5OmOTL8CLaBZfkL0jitiPmnUdISqJAruJaqWNfsB0ni7pTTv6a3/Au1Vy
UfaA5V37kR3wp/l4Nu7Tm0o/o6MdRu46/h9p37UcOY5t+ysT/c45BOhPnJkH2jRKpVKmVKoXhkqt
oveg/fq7qJ7blULlJMY8dXSoJJAgsLGx9zLYnI72srxYvUfuwJroIL9peIP8td/jJOxBT4A3oQ1+
RAMrsCYAyS9jdjw6VnnTPFvpLeSltd+XO5gaRD+ibq+9VFgygPODJJTHuxISWmhSf6+e8b6Yhgg9
rltQBEdlMz/jL5bvShr0ht3BFQBLAbW536HvBpVM5UWTcAG349qHHVrROZgjaHtW5Taqd9Ta95sJ
fLjarjZrwXR6m9ltRBwFvJkDRooAXESrZ6Me+t3Y2vEN6C8gdVTKBvCrDCqhY6B+0x6Gr6HuNrld
3oyn5BnzhA7ujXqS9pI/VzsKX2V7ucPUJ5AfhxPnqYMjS+W1E2p5ToZqabvDRETo3oxBKaw3XT6i
f8Y3LgdVmj4jUY9CRL4FLAFaIsUBSfdbDX2IPxSKBTnBP0GX/ByQS0OzfKoHbQWRq0HzCk/l3i2g
LgX3qhjrCLL+fuzD2hlmAtmGVkjARz2o831k7DLYf/Te9fObrjngtfDOJaes1lo2jcgR9SfmwuVV
6zam6YCROISHgfxQW+q04Q6dFKiYdc/dsM3y701+H9aPshmAMQb1Ej2+b40B/VQvWd1YvN2cn0Tn
0EVyi2r8nDUul51bUuRDBXILVgJ6xqB9WxAG3hWpm0DUBN6nqKX0rlAu8PL98M9h+QbybJYJqVcR
Z4jT1rkvk6DAynxBhQy6tm4IlpS002BILnkyXJWF5NSPFP3K5+FbyZEBv41obep2oReBUOFLIVR9
/Vj2VdORLFtNgEcbYH9l3VBIyjnZtIGH2aS1QafdLtWWDse82ZHypCxf5mkbeUD7jk4MPi8cPODk
rnVPcritqpOMdiT8VcOXEOAqHSJgftU1jjreynC1a1Hh1m6VTEH/ShGprRPBEuQb13kmN2oKH/A7
pT5Ys9/U6FzhmgR3WOjPI0SxW0aPswln1yDqvWZ129EgLOOHiujCdDmt/Pm111hxVoWQqkm1hhby
QtAjI0Df+NMD2YAraiKNmP2EAV0ZhijxK7KoErBu+mvfmUujTQQFNV0tIWrittj1KAXA3An+ZlCJ
tqfCbSrY2AIv7eKwyMUFAdGLc0merqXhonbIMTuvh425i3p3B8coXFHTVwjhwZb7CYa1tSj4XL6m
/JxvLvaGTTNN5ip/13k5VB9LT2mg0O5CQhGKyms/B+gnHE+wXGc7Gd07+OJ5hg4GuvAaIzgF+A52
U8y0URJ8+c6j2SZcUPSPfeQwA3qXXiHD7yvyS+E1bZ3Wa1+dC750UDpNYYAwwBd8xdXFLwUEnJdy
C5LaaqMFYUj07d2hEi03UVjjoumSRn01wagUIiFumX9wXNwYCjG68iA50XK3Dq0p6DlMSGMcwZEj
mGu+X50M3dSMIINgrhkgjPrbgv6S7hYTLBHn1Jdhwr7CPUGP0A7w0SUULoUPY3hsYdO+kGCELEG7
w3I0RbNCr38OvofdqnMyqRF2weQP0JaAsjvbSLAx9OKNvq+hRSAaULDt+N513WZl2FYA3BHY1Vb7
BEL0r3BojPxim6X3H+4EtYP8VPQJRKfpRynlLNBFaVJOS4jTFOIDr2yLRQCBemdV55Eru71fzUWQ
NV//7n/cVK8sd75LPWrFktcrX4DFT3KM6iYkyXuHxV4Kqz4D6R1UX63oyZpu4WthLhtz2ZYoWSES
vQ1AUek4/VAWhGVAft92N+tFrezua+kmVO6L5GaBj7jxNFVvqRrQaXWDNB70fnrsoU+XRTt4Bxjm
Y9+PgFQaSE/VJLNV+PqFw6nqD7MO0VWYI5ceDkJ1SnBP6uwfS/ilyiBY6OhIDPN9IbllkOPQDfQf
Mky8vfFWO5pwl7Ql+tBqjau13wbVlbu9CqUlaZMPj3n1RIbtotgMcpowd6n9vvjKmqfYsGyNPsw9
7Kn9UoLc6HMvv+IKXYFFKW1xS56QR4d7CN0oFXzmBZ9CEHj4rr1smXKfrOpwCTRdAim7gakd2aBG
x3q/sWxcAPqd4gGS1wsrCopo+6+x6WztlbQz1ChH7Ya5I+BAMJStA7gEhB7aLGYALLD2JTGetQxK
7rjIzklQAdAwzYcawFhp/maGwawfaQqVTknamk6s3evV7Ug9kuOBUTL4j1SHzlLPD3fjswfWNK0b
sz/wqWHQDaDLw14eZ2O5j0Gs9mD8+B1WNEwkji0KDtzh0JEizpPV9Y/BB/UOCzDxVhWtrDvK8T0C
tBcRZJwk+SJYG+vfvbZLubOhaBTTYmtQiti921VIa5vfGduUsANzNYAONAd5aIvL4raEYfGQHGB+
tkk6EQ1B8Bg8DsCAc1ZIJVxM+vK2yR8mzUPNS7HTt3E1vUxgg9ndxFVgwAeEgGsMKmji464qmAzB
RuHRAHpEQpNOOCirdX3Cn7dYO1NeU94X0DCxQauGxCfMU3bCEC16//WwOlt1ZctaI5fQioM2hS9H
RwaHi8kZZByYAYMmxRgoyTZ/VVd0fVMeDOleR3mnnP7gv/zP2/S/0Xt198eH7/7+f/j/t6qeITUf
M+5//35I3tqqq36w/1t/7c9/9vmX/n6s38sH1r6/s8Nrzf/LT7+Iv/+P8d1X9vrpf7ySJWw+9e/t
fP/e9Tn7GARPuv7Lf/WHf3n/+CuPc/3+t9/eqr5k61+Lkqr87R8/2v7+t99WbaX/Of/z//jZ7WuB
X/Pb9/It/ss6QeV7l7zyv/n+2rG//SYRRf2rqlHNki2VKiZ8sX/7y/j+x4809a8osSu6ShTNUOGQ
8dtfygrwL/ya8VdTQzXXMiwNtCkKeZLf/tJV/cfPqPFXC8R9w8TfVPBfOAb8/6f89Ll+fr6/lH1x
VyUl6/722xpNz3azacqGhlyKriOpssqza1XVrEE5behJ1vWNpkV2rJd2wooNEd6VuYD1y1Dcio2y
tKqYVNETZC0139ytCSUQCt4yI3zj+lK50p2oOs7tz1/GXA+bs13StGpYDw2jp7QJ9+VI3b4JlqgR
nZeXZ9EyiKZRwzT5TlrDVEOvB8i1M1d2yM344SUVedGBHlfZNyCC3sUYGS4CfLwbVoIOg0ALZBU+
He0qxYTfZ6SfZvlFnnWI1VduZv7oZIhGE+abmojqxl3EfxmQ+4BZRLQ8GkztVN6gzvo7Ig660bdo
md3hUgDZlPI+fEa9UX2WXkZbSPniLoO/jM59yikvyq5pDe00dro7dqOfoHpcgQpf9fKmTmNYT3ZO
X4EOQmfB9720is5nel3ZZ6tInsImtyLMdKIjD04AGF4KL2pb+yyC/GNvnu9F+kGR5Hfj+UDrg5wN
1JQkKqVa0k5xBPmhEG61q1xK33e2CaZRBJQ0seXoq9l0ULAu/UUBuzGiwPPmp8IYdiquIKp8SDog
/xrpZhxhSJUWu6q964zJX2owUJfDFMVbGQjMqEg8Gibo15RwbGp2ljF4M4n8vkZiJQ0QBlp2swJb
a+TRrf4tQhW2SkGNBkpZzeZjJ1s31lq0/RHBHstAxb1sQPRLjrOVbSMre6h6WjrDGAdpoUCY7T3U
wUIdjV1tKbYVov2nglYfG+4Ety0UDVuIrafZy2jB36PuIQaKcDA/NKGfEC/qIcJOn/T6Wet3UR+j
J1HtzZkcGkV5MsvS0y2werMc5lkg5ifg21WQ3iC3RYiqJCyvI228izVqU/wteS5h9o6+1AhL+fRo
EPI1lU4M3QcCb8b6qzwGbVvbtT6jK0DdSJe+QJTMpm3j6VV9qhqyYxOEwbTvMf6yjnYKk44p1Rwo
Pqo9vTHqyh3UFp2w6BAhIUHmrMmwyIqBd+4mu6fP0dqliQ6SbDgTRaVfei0b/V5pb7VhxHhvND9V
y9dYCmok/kt5YCpUoFMW1Ea6MYYfYT55pY5pRYuEoq4KqJo9pfheQ4kWF7C9purrIJNk9WIng3Yn
a0C6Y8tUDDVjuBQwhcHUAqZf1qu+dkTgU63V+LN96QEtNqKhssBpSCYjzJP1J9L/IBo6PWrbBY01
AGxX2Rbcw4gh2ToZHG1qd1EH9dq6vAG5AF828irU+pcG82WBTlcO9/IIEKrxe9x/6dP7Dg24ERjJ
Itf8igK9Cc01Iz1NEmSvW8mpF8NLYNfW9ZsshBox1B7SBEL0AEFQxZlDPAHzZS08RNqEwhfUGIDQ
SNE6SxfpmwyVOoMaT2BE4vWBe43fS+jLjHG6UYzytldBlAX9eS4BCssfZ2tXo8FULrLL5gTe9PK3
boifZ4TRdsTCTqd9HUMfQAWyqSiDHvu9kbAiSBsUUuh2xXATYdKmdIIu1rCTYIWxyIXT9HfDgg89
v8WzBny9sV3MH6XEDgTozLLc1UoVMMAOgAT3aTp/KRVwJ0fYycalcrIoFJgqlG5b2HugvZRB1bJR
x+cY1VutYds4HjaTitAwP+VLaxcwRqFQbk5m5N5xZBvjawvxvBKAt6KC1Vi217InxBN3maLAAjvz
esC6dKJbREb6QAglMn9NLDVjnJSUaCc51X2aTHujyTbXh7gYeomq4Mb5kRJxobcNx7GEVrQG5sIX
vXqt+/s2+nF9CL7a8cfJcjYGH3UH1kWMrieLA+sZ0AujEzBtAJZFd7DYsUMDnq2CIdej8pdAfzbk
mlCcBXqrKVJ1bmbtBB3i2Vvx2vV34AVtSKGBQ1k9Xx/uQnoCOA0lqgrYAxKFtbp8NhpJk1ivpAEw
Uh2Soey5ygBGWFC+F1VsLywIDKRpJlJTFZkpN5M6HLLyqla1E2jxdiofjeTt+pt8XKi4ifs0Ajdx
ygCBg6XBCOZB3a36KNNzH0BFywNd8Ht3CF8gbedCW99IV+XIVU8e5kUOe4LJKEhdT/EJxor3qKeI
qlcX1umn5+KmuNH7iMQ1tkIDm8h+MG1Z/7FA2Pr663/0cz69Pu4KFooNCsWm02STu3y3jdFmiTor
pzl+1mZI6Md5wNAGYFCckuAsO5aQSLRkYMEVT4O4yb89vKopClEMXBpkfGTuLWNLUzK1lJWTGhT3
KH1vGjc8gjQHwSORzgDP3zPhUvtprDX9PVu0cp1UaalXyokG0a0ZgDQYhNt8BRDB8QfHno9ipKtv
SvsNPFyQHMqd5MYBnEEFEeiXzcM9BzflSPywazS8s9mkqH/datb3hjA4WIrUd35Jrz8NRHgqf9Jm
OjUHppxknNIJq33ViByl+BrpAB7AsZC0d3Eh7Gldfz0ic5DeYUkNdcpS5YTzBOZJVb6bCKQ7kh+E
5BCxkN4mGnvhMLt5BuPrsYMteHio0Wi2QMSAl+9+VEb3+jL7ZS9xE8HdM1IiGVFhYMYNNbZp8V1X
fszjj+tj/Br0uUG464QRUVor0qCcoMziE1fbN054Z3gAL7ksyDfgF9z9lyNyR5mRJVSNUrxWemMG
ONczqFVnAKnLX2PU8mMPRULBRPL+UdweIrwynGF1sdGW2EPJF/AYPGUDKzB/FajQdsxrtjngnbkj
2rmiFbX+/GzjtmZTFYYyKScCWYI2up3KOoii0s1ykcH0h1z/53B4HiOIzMUjrcrbuB5avJ/WS96c
QwQhe8laDQgqGUAA09ronfpQWCjY17p66IrsS6uzb73RJnD3pS9DgkyNyVbrVLXyqLRoJYToIhcl
AE/SgNJmr7xCC/e2qsbHKgMspkEqOnd2Wz7EdC13zhsC4A5RQT1q5q9GUaMvNUPivVEoUl4jUBr4
/rbtIU5yp6NvUgI3J+1Bl3MvtNA+gkqNHKluPlHbVL+b416B1TyILzaIy9CKhW+c2bptupPjetP1
yRNMMY9FAfGcBJCYKYd0aY60u5QWh4LcSeGN1VDrOaUglS/UjYvvfZveGrngEBbtTy4yj8lErbLB
QmYagOEWtG+T2RubRnDYiYbhAm9XwMc20xflpBWAsAHMoA/Qp6wtwTAf2c+VRcRjOBI5rJgir6/j
xo/UdGQYUKD5BMcCw5MOOoMhi02+rJjk0hGBzgXvyOM3aBjptRIhCpnse8K+jfNzy74J4g6HoueD
AI+fsLKw1CeCIBAeVtDzirau99Ay8dOdCIYjeh0uqLKBJqBO4XV61GP0HLdfyCCZYgX+9e/8+slQ
rVRUU9VV3iIzQW9qZJ35R71tASGtgoEHnLSMgLrAgf4LzM41klwbkQtqYxj2emdRFBIRvIlrPcsw
ykHd660EcBpFPijGPYX32rYvBMvzo919bWQuxklDQkilY+TOi+/6WwopPg9iAREoh/mP1rBvcpv6
hRuf6sqpT5Fr/X59/Vz+pj/nmtvtpDPHsi8tekqK9w5yOBRQVcI6778bhdvsRK9x58YEnxqp8hcC
wDaELbVasBfWI/bKXPLGN0ZmACdGQ4xCTrh7+3USCd5DNAKXTkHYA1XZSUU9fUQPuZxBUDX861PF
48z/saH//CK8ic04lU2WVxLFfXWCSCP4p4cogxbNAA2HChg0598v3X8kSz9H5PZ1GkplVCYYMfvS
e4af7OARtWiBCt/llYwzxDuAU61HwXuK5nL9+VkikfY43COGrwU68euq0AyZUxSWQRxHPW3XlLZY
xE6wzT/U1s+GHGZIfiothpxz2OXMUFGD3XaZgfeFz8mYCF75TxK0nxPLhZV4QuF0ZpjYxkM9EjI/
bt0G034ygO+BBrVLntihAiZvI9IgF+xq3rHGCNWSjQQDV8pOY8Z7WzEbSdST4BMKAjXvSzPmakrH
8mOpLsBkQsJoxaYnh9FX/TZYdeEFopfrhF3b4VwcoWzum3FeB8x/1BbqpdNNAXJBQkVuFYIJ5M1n
wkxL1UpCwCJGApruYs8UfExRWeGfXFP+XCB8f07qJblPZ5x0g1/c9rcLBCxQx0BTKVi5UgWxlSyI
v4nuvKJ1ufZCz7deK48zWpZ4u/XQ6W41aLXYzfsEUgIuD6sbR0i9GlSBbSO4bQs2oMlFGktqSkVe
9/xQglSRHjV2Ey1fZe0pVR4Ea1P0BX8JL9lYlgWmVp36V4XqHvg7761+0/aoLNfAv/a3FuD4qLk4
C+rsNNGftWQ56HoOG3AR01R0zPOlM9Jqkb5Y64v7uoekf1uiwbV/DF+KAyAeMGRFb8BJT2p/+zDu
hYAfwbYxuTjUS0uhyibmYt4ltybUQYxnfdyG7ocnozfkgbpvD6EnauqtucOV3cobzeSJlRYQ4AIL
LR/8jtYu7v22FCtuX4xuaNSB1f7bBeXPR5nJpTOyFC6QLUQ6Be39cHxpVKC/tHp7fW1dPLlUDUVx
VdaJpnNRKMkHGkUm7qVKYtpZl7tZKFowH2n7L3P3cww+l0GzJU9Ds0GV5LhmpJmnpY7qJtvxptyN
G8hNXn8lHob9R9ZxNh6X2VR60qSTMiPgZZVvdr1N1WYzJuYdrF7dNgfqXs80mJ+3u6GMJ3iNgFaj
zc9jDvhWAWEldYahDHlSYnm75LjdWupXwRNeXE1nT8gFrblnRqkv+LTMhUGVCVwMqI3f0STeDXCe
AwIQTHE8d/ic+CKcgWhoLmzFi5JprCT0pA+vUyq7uXFvAhatAptMkq05CrXg13e59vW54GVU6Ecz
a6Gojo4e9Zpg2Mx3SrCeqtqdKFkQLGc+K9LlKI0nzCy26VNoqs7YUsHq+gArXHsfLgAleiRXMjYU
clpogyFRAPMlkL3+lPsVCDcDSBw38aa/UyLnBNkk9/rSEb0gd8eyzCqeVElGfpujGAPVHISg/24E
LuyEc6ZoYYIRJsBp0UVMWeFfH+HiyXm2+rmYY6rRorASq19adEfJJbsOt8uK0UDqI8O0/fpoFw/P
n6Px6Y/WLYCHJwY9AUXbEoBgWWcjtgqWhXrhpVZskoHulWkZMMr6nIfM45TFJdGlU6PJdwXa3jYh
VmiXCoiZeU9NWzHbyVsqcCtzDXW/ghn2aKqQkYfJTZGuFYgs1eDKFN/SHqxMg669+1jfp3Az8CYd
15ZJUe8yyhw67wqYqzUEdJ3sselR4q9+7yn1rDAkAOPOsy1P6cEsTRQYILpB2uaoNZNHwh5Q3KxO
QPwkIFDWqxqxOvZ2QtgBKFq4I/Vh6VplNjtF2j72EEi6/i0urN5Pk8TtHVhCTCHeRzoVDeyfWhbe
1pIs8KPjeb5r+P80CLdFSJ53DaFMOsEM6hEZgjO+W7fdrbJP9rpqV4EFCcH1xiKZTgY+IHSgDv+K
K8Old1VhkGRaRDE1U19/fnZBs4qursaoyo+r80YP1O9DFrRef7OAiIOCAXzj+30qhHn+gj3Cy5+P
yi1DmOUOMWxs8mOsVgaa+PKGgIY8MxkvWvhJEh8hiH1DshxrS9A2uHCyfBqa+7ik1OssH8v8mBmw
oYtxfLUGzE0Lr55BbR46cDJawXq6lFp8GpP71ljHBSq8GJMc2Q0kzRMvdOfjSvpIZ7gyiw5PIBZ/
Ocw+jccFR62q0iKr4vw4mrIDf0tXUsAXvpdDa1PLy7YAziSt+hdi5Cfcyf246iO7j+ZnlUCSQWNA
Lc6KeWSS9bJkJUjnOEMK9UeP0pnTpfmuJPK7lO7D8DDTaJ8qnd9DuVwFlgrM+du+rF/n/KHTDUeR
U79RcdGfYncGzklLB0BnNCfRly+DzjREODxBMbzNFbHLHkQgUn5TzeSWxApwxwr07k+t0bhVCfBM
biIh6m1dT1zaYGFa5cYEbOT61hd+Ki7qD6xEtzjBpxp3MLzdghRxo6MdqkCfWqyp+mv3/fM+4HNO
RgzLXDrsPknPjs30YujMD5nuRgiBsOiEW3vnt5bqdqx3tDjQ8tmGv6JjAcljKYWzMBDrswVS6RBm
w1droCKzDLE7LG9VBKoFmvZasZ0HlPqtODAj9q1mR7P/qiyiw3KdFi7dOF9xBpfMhgNlFnZ0eMLh
Aq4jlApqdsj13pl7GEbAMy+bg9nKN4KvdeHU/DQsl6GqOMVMqS3y46BY1AkjGNZqqj3MkdsskGlH
1pqze2SSdgeJrnGEzEB1R9sXac22/4MT/NOzcCkrztVGyiSsnHSBRARgUhRSEXonAjWKVijvR11Z
Sp3RZl2hyOwMv3MWKJywXbWdgnFTiWb4Ql786a24SF1DZrimBma4xYeVdGRCDIRAANPCLN8whM1s
eOvqxwWF7LaU9m3Bguvf+IN4cG1pcQHbSJoujRvskXQbohG560DKaJ/Zw7LRPKMI6FE5GMA61wEL
1j4F5IitB+WrdazRioXOxAnS8oGogCta7lxAb1jb1B1ZT01rh0YlfGPh4Agx5JF8rSESYM4oApq9
qMCyrqBfZ0JVqAZ4GJRDuFGpGYe1XFUScnrZqYGriv3Vx8gIViUlayukRKwze2087hgZpEaGu44Z
ri19+Ekqj3WMgurKae6gmAEcF9h6OxNeZHUg6uP9k1X+8125OJwOQ1e3KdbdiiGT7D5IwSNjO20H
hEpAttfX2KW7OFb5n6Px5BfAdhk837L8qH6TyW6aHjRwz8FJDbczdJvsBFo3JKhUr4hdYIIea2cU
inpfXlI/H4GLoEPHOoVlmOy22w099ZcOdr0AjzKl8cIGAFK0z4fo+fqLX87+fg7Kxc9qDDU1HPHe
E4MIgTEDxfb79RE+JKCvLCJeeFLXKpmNNd5rhfKHZbBsE5B7NwWEZP3kMOxk36DBvAUIWZrczBd1
UEVvyMUvM9O0OaLrG6q6XSd0VRW5/obrrrv2glx8wi3bqJQeI7Rz6SQNTuFhOww9hOCPknR/fSzR
IuEigDzR0ZBzTGadzp5Bep+UWRAB8DpAviatGi8qU6dQBXcVQRzgJSHVJk5KQOLz4xzhzBkBiy5M
v5cArhU0G0Qfi9v0lZpn04Ss/1jAVzHqZkcaRefZuo2ufC1e67HurTpJZLzLSvMy9tFuolvmwS3l
CJ1FocWfIGLz+o7doKPOs45mTqB9ts9d/toPBFji3O4S6uqktSlDNSaFdE+zo8qPaJkEy/MDbnHt
jbk9bkZGJ80Uz9Dv6m2xiXblvtqme3E2ewFMud7q/owmvLhjuHRFTiR8vvim3LK71ZdmuTWC/i7+
tyX/P67P52OtS+ns3gpMXR3GIHQc6eR1wM7ZRQGxObbpIxcFgtxf4PsQe8Kq7cXNDlsYRZEVxQJq
9POwlgSl5CnCK5aTthl0KA2pvYOjGq5A4M/XoqL0xf3+czj+XIrDPqRTheGIcQSDxdGjXai+LXLq
ZQsMomfcFAj7Tzbh2ZjcQSSFwG6XKjgcrYHyLhQiqlRY+754/z8bg1uTGvRrLHONmevpbu2njbyt
tua/crJf3IEmiH2ybikm+ej9n60To6/7LIQ/xFEpk2Boly0NlYcGpQ2L9O8NGAQShMxzMCLyCEba
oexBfs2dhty9HrgvrhsLaHET7QvlF8R4zZgSLUlWHiXyJSK6O8mTPePC2070fu5F1d+L+QwgtLKq
aijs/IIbTyxNZ5E+Fsf6awIzFEgNtK6VO+ldjNtCEUD1g+yAJFIgGfco39TwKxSdu8JH4I5FGRW8
aiqK8tgMT2MUba26cBSaQJUNmie4fxkp25fRbUy+U3jK9RbuS/mj0WX2Ei83uRT7KnvQu9FZKim4
/i3WI58PiOeTwx2iet/lVpNgcqJwesoMEyp26lMzaPb1YS4dZufDcNlzZEo5ZXVeIvZv+lh1a/Kf
AFdWciRKiQY4pxYfjUaC3m5lqMVx8NWdjKYFHPpuCDrZ651Hg27b9TfixavWoHs+Hh+OKjWJalKM
y3GKVHsEKWiAHWKWjoeqb1xayZuFgCGvvY4wpaCmdhNDpCkMc7uK3yf9fQB9vYvA6mpAiYIsWjM/
qfFtWX4rAdVYoOFnqVIQMhNqFPIxLHpoaAITc/0VLmF9Pr0CF93iCPn0HGvFEal1vm0HWwJuGO5u
LkH5Gn4C4qPq41rGrbdPQ3LBjlRpRKWOFsfKk3f6ztpKm+JZsemOeslOBr/T1o9WEPv6Y+S1G+u2
3sw+5Oj87rl8Sr4L3v9CIPr0MGu8PIuHcURmTW2G5ZhKC7Slps1I5qdat55yAs9n+WVlvUldeDMa
MM8Ivy/DCG1i2daX5o4sk4MAt8nBf7r+VIroqbjTfNAtaWWhFMdOl10K9bk6X7Y6+zK1UGxV0Pg0
70Il2kVzDQWNzJ7zoO4sO47vDABFSlXbLBY0NKCn3zTM7+qXdpSCdIS3GDAV+fhUmMluLqa3GI5q
VdvY+pjtIX8DHQEg9Of2dsirE5C9mzKv9zXTA9MwBW8oekHuGgISiqxMIZZdBlabnI5BR4b7qt7E
5jGuReX1C/m6aeKU0dYzT6M8q0RJ9FZWWVEcZQoBUHmAgAfg2dSCnGn8H+TTn8biolw56rOW0HY5
tqb5PrVdYK3oIIvth67bF5DRSkEQN2SU227m/v36suEViP+IR2cvymVjyESLmsV1eVRl+N/Ok13D
urMwDK+jiV8p3UYC81RXakhOE9T4gfeQ9aCV4WkXHuOp3yrw6Cpru5VuB6NzC+j715oG/c4bLaOC
BUAunDpnE4V85PPGG7Ne1asMsbM22GEZh9OMbTQvlUNAvCxz3THjjZrfMwZubPV1HgnYwcauR2Gp
GQQtkEvFlU/PwgXBhGljDc/N8sj8EWbcmYcE7A4kWpTQwNPYXv9KwtG4+FdRkhGC7XacujIwDNUn
hblLjWzLRr+KOmhs+G2Pu95kbXo9+RYSEbTs+n5A5v556tU8Qne1wuuG8MKjqMy25oPFQKgTCYxd
SNc/zSsXxsLaypHaTMUx37JtE+hbLdB9eSNiO4qWEhdMKAO706qwlGZN37TSU6XQu5kwQf4iGoVL
4MgiQ7SsxShh1hyleZ915o0lCwDEl8pDn6ZsDZxn55E6tHGbK015lME+jB0JSqWQFtqA9uuu4HO0
5mBM8q/I01trZPrlWP4zeKAF+nnkTo2zki5teYRL+56135YQmN8YFCwTSFVgv1UD/kawDGksnIhJ
7TSmurFaEOrvUI220aGylUX3dGQ8hU4CvQb9Pf6mL8aGNfCOZUc531ntnliHtobFgKLbKTvOa+rD
4G/Qv0RzZc+hhbtqcW8S6GzlaAFXzxA/sutmo2Sl0yw7Q25cK5MeKqXe1GjF9d3arYtsdPHtqvwu
yTik89mxhtcBz1MUMM+MGvQ/qDO1N9Ok+FVd26r5ZV5A14Rmz5S5i5q9lH3i6jroGdL7NL3qGeQp
Qa1k0+KZjDhVFm8LVrhj9pJ0WgC9yIdyYi4dD1Br81RN8vT5zoSJZVxs6dL44Fd6RgNubwr3t7m3
ZwKVqIyc0hosHEwegRmsFJJ9J2eCJXopqMKuATohhgxVGJUH+UnDkk+Zqa73SFAxoFdwnEHKWhjA
262XPUbOyNa2nSeIaBe2xqdhua0xyBW2m6bkRxiD15oDN4Wc2iugugkgTGrtcM38cPIR6pNeWLOf
BuZ2SyerhdaPRn6UZQkq1Li4RbXXQiKq0bc17ELUqN0I3vXCBfrTkNw2mSoVkhcE7xpvxx+aTyA2
P9+RIH1VEdlCR3u8Pt6FEPppOO5Ib1E/0nUZw5XWBBXO+MDK1usU6neQm6VxcbAm2W8mJvikvFXQ
mkpYloqKjg6itarzRGCI17VKNiTjvZF+61OYURF7NplvNfCVr/RNNlRel5zAFattFHwf06x8Kk3l
a98ZLwWDdUjcgl4Ksoo8VX43SQdz6hPoKbTfGEPxfq7Cxxryz3KrfsnqhyYa3oCEgdpc78jZbhlf
+vJ3LX1r6sOS3c1tJPiI3LKBmo2mEEAnLQ3UHqob3AFYtYZOlF6n9xOrbuCzc0OsU6xD6xGaDtKU
30KvQjAif+j/MiR3FBagN6S078mx8yaXwPS2yqBuitKcjwgGR8in68tGdMRzy6bMIkUyJLk4xiFc
pZYOUauz5wia0kjzrw91OevUFbDyUcsBd5jLnvpMKefKaotjOcB/O9fuNAt4RGqQ+1xHZYUmj2M2
nuiYO8A92Aqh943Mvmay1gDAuWxoq9pts/yedtVLkmf7HlyrCd7DEoy7rfT/kfZdzZHzSrK/iBGg
J1/p2qlFqeW/F4bMDEnQgN79+pvUuWenhelt7J59mwhFTDVhqgpVWZkUurWiAdILd8qyzn4wl4Bp
WWpk0L5Bmgz1hhZFghXXSPeipuilTu0PO9wxo2Y+jnlSLGEng1hcg6SP1PjRkn6Uk3kco9+sbIIu
m++SodxPln0s7E7fSH3yquegoK06ME3PidejVpWCNLkbC4gYVJi7zzAejhnmh3QGZAadgYR9ML1w
MDHuTF0YTTX6rsy9vsvclfnX0+Jszbjzm03VKBUZZFukpXTjrNwz8jpRGe0Ptod4tWPa5ea6xfV/
/CsfObO4Bp2zTCjSs06DACAs5sFgkVspSgR9nEug0B8bxMctlmR5PncLZl43qkb2wKA6EgVmGziN
uXd7ZCWQHehQWu5lO7QgogJVZace38lkbfBgcsy5uEnt6K2ela8CZeEIIf7/tgpchCOVujSzlhZI
lSJnyUCt8XbdwIXY/WMN1o0/W+YloWMnlWwJs+Wpp9OO5TeA/IjYFC9EzR9WOH9UGFHP8ggrrR1R
ZdqBasHT/TZYRUnZ/6DGdKn1cm6Pn7k1em2y5AFftSZCQAT1m2LTB817fyfGZl/qKP0wxjlAyxpm
q16P0epP5iPD5OSy14LyXkQTLdir7yBztleEFXIzkxQpenZj6khvuhpP5dK7fiL+m+8xEP91y7JM
HrxkDCbTas1AOldRTLqjF2DTh3lmnj3ucgO0J0PsFMldbgmxPPrlS//HNOeas0yVx2VC4UsfQLMp
v2smOIqk4p9ZfbMywx0HaBES+7FMCISMAbyBmNPYd0EP1QCMz6MDsOmzX5GdeKW9saYuaKSQmbtc
udUx3B5t7fyxl2YPjAGuMUCLSoF2Rvc2ZOUxhvYD2D5TZ5yKfRlLDqR073LWvuskcRtN+50y5WRM
+SFV2h1JoJjAqGPQJqCQleoIvQPLIYSney9F79LG36xE95dM2dD2bdJP4Dc/2BaGnTT7oxmeY0Co
jdqCLnftVmBRo9Xi6kPupnK9k6xsOw6DO2udC+L9XNP9dAAtSFM4FQXaAs8lqDpt02bGR+IC2fMt
IWyXTq9JtXhG8U8PeZvaoCdpgtKLDL0vMnpjP22MCByiKTmS9KuRl00LavM00YMuLXeFJYMFON3r
LfGqrIY0pB4S1m9YqmwyG3x/6oMCYTRaloHVVQ+Sphzj2HT7/FkZ9aOqgheBKPgz3VXpEqDUvRtT
Y9dilCsvAJOW3AFqhaTsoMmSIap9UPWwxEcygtvNDNTiC2HAMTsMei75lvUvE30h1a4Hco+os5Ol
pR+PCqRGVKAdF2eKbCdOhhC8YX6jlM/T/Bij7d/nzUvUJ/vZqp6nNArqAo/L6zdjdbZnIemvJI4L
SWZtmEnfWMpJAje/NaOeVqfuDIhBjbsiLDjIXBL3lzkuPNkmFK2Rxyon1nbOiIl3VnT7ESuadFPl
0LIN2oJ4dfFWp+9N8mrbQ5AP9rZWoO+jlvHe1ESEGBfbBTbRTJRnCRh6eKYnOtBBt0EMGyobaw+5
QIibZy7w0R4gV27qiTI1Pm3+TjvO7XHRSa4ITbUavQJIxt2V3rKdHMwCbOh2OIqH8Ln1/ssYF6SM
gYDRY8bHzf0N0pvcynzancqICUSrL83igV31v1aRZ6Bf8G41msnOwwWOJk3TMLYmUNwRiDA2Fh2/
Rv2rI9bsaZn0YS/7PkUziNZ3VfaZg4SwYslaUCB31I5UryR4geUV1MRFqYdo8b/Tp7NwU+A5Vjap
BSRPHuZdGjtdhUM+FUDWRphBmvXCywAvnGu2mSTNbwtmOLlWisr3l1qnP5aLCwrzHIEVtcQhyOHl
0Ix2yDuUgZ4K0JltVwqu9rE52b/V92rPHrIHYef2UtS1wdaiYD4BoG2+qDL2sV3b8VLgzJugLGq3
xr66y3wg5jdK72Q7oOHYgFKxKNpfms1FtxqdCxCwGhoGVH6mZpQW0ayUWP9EdQcP8gwu5MG2UbNf
xVDJzap/rYlQu5cX+49Rm6vLm8tcWiXF2SSgQEPsA3Krfv8Xq0e6Ge+Km0JxoNdJXtM7ClquREA7
fnGxz8xzuRQFAVnCBphH5xVEkBJmZXZJrgheMxfLrGdLa3NHqpzkCTwiWFqcXwjFGRAXp0A36rdo
fN7j8+x7qLqDeaCC+lYfC8LI5Yt19pHcw1AaIpWM/bcX1aA0swJXyVt6I23KfRzIgu6GaEW5l5vO
LEk2Eqyo0XzUcTgqKRTv3q8Hxktp2/lycoFxTBU96Wx8EOiYOnCGVEL+u8uR52zNuGA4dF0cqyU+
A7T9/uKNGyikeNFN58suFAD3ksBHXyqlnl8+vmm41IR1nYETMsk3ZrjW4lPf8vQ6UMLknQRAOLli
egjRXnHhrky1Sm3QNQnb7mOunyYMfbVU8OoV2eC8CiGagsE27NXQvhJ2YhYwBg/Xj8PlzQLjuElQ
iVYMnXu1LukMitJhrUPvex9iQkHkgVP5DhXLQNlGvi3arIvn78wet27dEqEj0eKb6A5TKp/rA5O5
toskEPSmO8WDWJMv+MSLy3hmklvGorEXa6D6CpyUXksPShKlax4HCDY3bgUxMMgXidzGpUc02DX/
vaoG55qVBK8HPcVX6qH5agYLVMgr3wqVYJWKs8XiY4JPNDhfrJNBW1QNn2gdDd3pEQUAOt+AebPa
LkCe90BNZqEucFd81vuvLOzsKznXTBDox7bB6xNzkCDhXOmIci/epxsTiZ/yALT/DcHl67eCDb1w
hn5U2rmvzdRlZHgRI5N/nrxuB9GP+ggq4TsjzB5VMB8l/iycKLiwwj9sct+qWirNax33xDpKYW84
IBl/mbZ4Kn2iaHrT32mHOKj/g1rMD6Nc9OnnqVS7GEahELNLt+tot3XDXtG8wtBI8dKKaN3XY3n2
alo39Ic9LgBFZmNOeoSF7dp7kjcgtM6TndKCaw3tKTDnSUr5RLT4JrFFvPmXtvSsicHnMnqUILGK
4vFEZcyitLJj5P/7dOW8TWJzh8aI7TZnczKe1DH3G/O+T0pHZR/Xj+b3CNPPFdQJkS309CzMuRCe
/j+pJXuIays/ja3pdkDZNk0dgHD3NRvolz1BP9NcqOKgowNKgEI5GD3xtOTLWAq31ehnTsp3RYXI
VQ7acLQ21DTbTnEB7kTUmJWFHTJoKRZEfqN1/96PVevUYOtpcf8I6vAG2A9BrR6rt2OhuHH8mA9N
aOW3cwmumPwO0LeAStWBte0T8G2ZH6XpDVHrW9BuZJ7WLffAbshOtSi5P1KsjkzdeKr3+Zwd2aDt
0gEE5nK1NRvtl40Ja2X4UprxkFrNJlXBbV3VJ0sqHyFFE4xdc9/Ql1yqUF1JgpbUPeA83QLFMMvV
U/RvYtVV004QML9nfs+Wf32HKzKCmAGtY0P9i+VSSmYQp4CqPsygRjlAqnui6XOdj26uqWGTQkJU
yYF2ZrPhmxlmI9F6zlsUBfSXND61aI6X4KqQ29TtJerAqUIDg7hgS87Gt4RBfDheINULljUCVVmw
vuKlp+ZoFsyfcn3X6O9z48/xnTUeaxyuvPqY1NyxyXDUlcmt9OoRzSy0uie3ljDTR2+jdqeNbyVg
Yfa0m5SnOALJoHKLELlBuyUw85U7PL41oABVjHi+L4BH6q9NEm3TBLwsbeHYigj7yU93/2sJTYOg
lUhMC1/y8ynD5o7V+qSooTpj7h0SIECVxVG2BTHiMYoVT8cvY1Pu5CwPZAUCr8wzh40WZY9sRvVd
/WUWKwgOGrpAIyRj9AlheScrd9cvGp+Y8z+TLxvrjawmRoyfKQ2HcmeCqNv2IVWgodKP50C1EU0m
83Xqvwxy/qOjnaT3faeGo2kfqWUD9XQYLOZkCXMjyGTq9W+juknyl6QVPau/vd9fx/rPnnwvxtnz
Pu/KWE7zVg1LU3mF0IU3FDfqmHhmRlwlzfZTXdVe0oxvFqRgNZ01Tj8BnlS15FOZH61xKQHQMjGV
L82pN1OwH8SqifoMAdttBrBq0T+CF2I/zw8xicBX/ViQJhiq5oPVpwS6dlV9U8zMZfKIyViyODS3
cqg6j1vJ3JB+n1OAn3W23MAbjPlNNWZHGp/I8pCr5oNEkYa0ZulocvE4jwqktsHnt0g7c/zIewhY
ls9s/DW1d0NdBppxP8z/JEyBtPCj2dzQ4hm11zJ5zPvj2lSbzd6h2quO8dgO3qizQfds9U6nQY4W
4snNgmuHWzOiO007BaJkYJdRyWsNocwh7m8mHWK9CVjxFEDnIKAoAx4aFYJ880LpUdfMNQRgpsSG
G/p5gYjat2WkQgoinyLok/6a5sojuRy0pb7LJm0juAhcYrKeyx/muJitj3TKGEWAHl0zpI/1Owqd
K4u86SufQ4l26TpcKmQF4+L1X1bXX3V2InuAaNJUYlKo2kDfSs2jXqmeHt3UCQaSIGVRqRj9zqD3
ZejQukNDG/oMbNC3ypwE1xfg0nLrGBTQZBn9D/ywn79Eq6KhUDV8/2AYYOC4i+enbmyhD4mxpYgK
9pZvuHx/97k17m3LjLyz2gXWVDYEy9A6ykh9FSS++oImwkz9pD3UkJyjySjIti+sOIYvbLCt69Ya
4riHEyjBRi0Dl3K4goxXXQ1Tfr2+kv+NT/1jgnP9WdzL0lytJjbWRgO0Mj+sREkxxpFyId8t//Jc
l/L8gyzujRSZYzsxG9Zy1V1sp9ppPpDkXgqF5qN0xLk9iuqDgiXkGfTKBSJQYzmrITpBbkVQlLQF
50NkgXslVGVrlQPYd8K4L/yGPKkgoRFsEve0/GvZOPeySLK0xNqogvbEorsV1mT7Y1A+G6or+7kv
ngJYd/3v4PNfp8Jav/n8qqdgwCMU37Q+QeRtuvmfQUMv3OMfx4G7x0RXWlkiOA4lBKfLBrfo0bT2
xFw2KSg2BIu47sO1b+KucWr3it4qWEQoSUK/Nmg3EjiDMUkMIkWoNotI9da7ec3c+u3nS6jinRyP
WMKoq7yUtRhWvu8wNzxDH5E1ICYQYbbX33/NIOcsRiIpSaTgpBcyQCcmhv065jP7k9LP/+NKcj6j
MMy40TtsWxfInytGZ4ULkE+IBIBRXrSOPICJP/z8M7FjXUQKA9aK3Fle7Qc9heT4Vg4UiCEXv/BE
2Y3M6X7jcVIVTvJcPSfbwkP5LxRO+QtuOv+cbDC7ttTAuIeZNPqDeTK0yJH0xVON0cvVxgcRi2PV
r6TY1pBYGbIKMDKwZUbS+/UNWK8Fv9O4NyposTAlCCWQn0eLpYaZWhZOclvd2ug+zKoBKnghM/ql
A3Vuhrsw+TKk0GJdtxk1XVv30cbqhk0VTNvPCTw9fqzdgMgi82Yhu8ClhT63zN0d1s6LydBQDssM
b5E1wcsEw2GXbue5Be6yQMqZyvGMyzJAMiWbtxhO9Se9PpGGHCrIOKWz5l7ftIux79wkd2sAhrCT
fnXierjUx+y0SplAX8pt6+OqAKFthR2qS+71zCI/AEeHSh56kH2g7movt8A1R3FQPay0npCdAHd/
u2ssb827AVmHmLnoCcPXCr9v7rl97vlkVzUKLqvHHV0QJD1DfwugZ30b+5n7qdkYZPERve7BHu1d
X2rB/VC5iDyD8KQzEmyuCoWCHExOtgEWp0z0bBac0m8p43MPb6Qjvn49pRVzalRsSCUozoksrH8/
s0C6fJxTGRbY1LjLonmWaChJtFScKwHAjrJEh4WuHx2UROwWStuAnlzfENF3cJ5kqOuxNkscRIhH
eAUG9JZUBP64+FY/P2ycz1DYPOgdBMnCtF58oIcdIz3N8/2igXDKOKUNRux7DJvW9FB517/u0gMB
Kq2onqAJbQIdxaVno1Uold5XamiGqEw7zI2P+gZHey98gl280WeWuAOhYLiWpqRftwuPq4mUABtB
zCRXP0sgZfUBKnOHBsLpqoShAvUQxcjhu6MVQZ2w0FuIpEtSYCNrvL4A2qVTBB01CIwpmgZJW861
2YWmGPWM4RS9DMHj6GI80hvjzJMh0qi0mPapPKs8NfVO1xuwH+yGemvpJUY2DlnTuOb8bJrhnEgu
ifPtMuwLtHi7yKkGH7pafkPfBgPNhnJ+a4bxxVjkYCagTGhzJ2lbxzSoT8toP9aKS2Z5j7LD0aT6
AQqAjROxCnTNqKK4C11SNxoB9YXS3/b69xsXUkv9/IXInT3AEiTLILMUGnEZUC16SMnyDuoRT0uf
MVQO//PezSdSjp7eL8GcYpTWIJsopZCvjz3MXfsW6Hr0GKynwGfUYENuWLmXq/iQL9neAi1pJFfu
UoN6sgKiY5EwgWxFISqCuyaLfutSfRvVpWdAf0x7i5T3Zn7oskOnPC/240KUTT19FDlYR/thdqc+
ewKYG5Dz6R609h/JtKg+6mpeUa1i2W+SfDTMew2U1/Fco0i5T6Iwsjd2G5Zxctvo9P764vHN/u8o
cXZ4dO5NaKVD2zdyB86DenAZ/VUlkLPuHlnJbtMEaPyx8FJF3mZ24yR2GmQdCzrA86thRiVnYNul
6AJ1elPHzfUfxg9Z/PXDuPDVTFaZZmZbhnKD+Thr2llmWXrdFJU71kJwo66/EmvcRLXt6QxMzwzt
56iUHnItPXRA1cnqsUnQR4n7g9RbDvxDUj7k1i2di13dgjJAnZwW+66OptOryhYaQNUIilO2oJaa
3lXruAUpD315rycgewStmcAtX1p6FdrBIE21LBVjwpz3T+zG0KXKUjDOpqIVa3jWMwXXnBKs0lT6
Zr4pTdd4wVi8/g6UNdh/BY7jgt/4YZ+LC7TLBxSedSU0MIxP39ruHlDJ67t4IdH7YYK7mrlh9jUo
LJRwzKDIHN00w6mUcLZp49YpsEoYab1u8EKs+2GQyyzZBNpHXTaVcMlO5ficzJZg19TVm3Lp/w8L
nLeFXje1bYyQhDZOok1KzGncKsMI0VXML4OHoGnfaN7u5HTYlAyfWrz1Y+1QnLLUelFpMM3/xMtD
rxwHWjipAdwSUsNuzvat0gSFdNNDW6PLsxt5IqC/t/eJXJ2aIvkHfEr+0P7SEskbAOkdKIKMMqaA
yJbg2EtEfkGwkPy7Lx4yYEoqScFMjrbXCg9CC6tmmuHJ+wEDOnf1HSa6fMHmCY4L/8SLNbSSei1S
wl4j90Y8bupM21K0yiTtvpwMp5kB3lRKKOWlblMC34fmQ97KLmYno+FWwYRkYeYYmf+MMmQ5FmS/
2fssqW4uA2OR7Fc5XFtHDSoo5V2uftDkXmofrPo+JRinsTuvpbZvocVi6gdp/gKsz5eyU07NbY2s
prOJ25D7qfyMMHctI/BXc6UKjteFFOP8dPHYq16vYnAJYdmLqMU80mPfgWlBboLZ/FX0v68vt8gW
lziRKE6yesDlpO0OtPHIF76yJmyYCvbL5+umRL7O5lMnkjQtSbGz62u2A0IQ3Qo/yqCIZ60cTOC0
98Cnse1DsVT76sauXFibc7N2azHozsElUKgfL7Xh2hVKGRomWjVT4H0uelSQq0CKfqXv4d8kCWSI
c2mYlLACK/cIeoAcGJscw7vXV/NSx1CF8u9/2eFWs5yXJslUBreaMxasEuNoz8Tyra5sKf2l1xDT
hsYY3WeQ7Imawm1a5Wlpv+Y+clHJBJgWJDOZA2lAnYEDAbzVXS/o/V96b//4idyqm3Gbo0eA4NL6
+WMXbXLVlw8ZVGGVYCQPjZvci2rNPCR0zRh+mOTimVx1KU2NTgnZ7xgudTc9AhvjA4nvRf0GgtTA
pIlC6EUvebYRXHybNAgTWjE2PGmo20R3OVAF1/dadKS4gBaZfYZwBgsL3g5L6jDg1/HSuG5EuHRc
UKv0GBOHEpZuJV4coDODVgSk5h96b/bmHQvF/ayLt/LPyvHcejMU71W912TU7SvZoQwMbIqMsYUS
qWYvWEMeI8KfDJ5ar0rVdjJy/P9NNz5mWtQEkVSp+2nGrEszgNM7Nau92ehgWiHuaPWHuAUUR88z
TF9m752M2YoBAz3TABSC2alPRl08xd2rEX+pcY10+dBH70oLuXSIGaYe6h9OMZkPJqZSaro2rMxT
XBrv84Db0BjB0BpvdRlvgTb9asbpC8gMEG6hg9bS0pfISZvCeBz8EkMyEd5NnjkPm56hw4UunzFH
B7R0fSs1g2bIjG0/k70sMSQXmOaC0PmgV/vcUnexRp0FEMnRCAf5SaLQT6cg5AflJLEmJCsQaEI2
Qm5b7WTjAe2o9ZOeJxs2/bp+tC6mS2f7rPwsoth9HmM9egVQwA7Iw2yT7jTgHPXddTOCi/gXnWCm
gJ4UooRhPx9zdTeXIkHMS626c++icT53mNps0lFzClPI09+sEkGRZ331QfoF17IRpUKXCio/zHH+
E/EpH+YO9946VrtxA6r0IL0DBZsHjy64HqK14/xmRyqQng44nKYFJH0HWG33en13FJEJzk/qQ0Tj
pZPksK/ceW/t44OOEhF65uSLBup2/od6mIOCzkjd4lEOiSvFSb38KK5tC7eR86dqXxlUklIl1J3B
Yyd5OwBSuHJoDU+lK8QwXkxoz04/51frfqajlbY4/eWvcrzL44ey73Z9REDYARlt2etQipNV5mKW
wV3S0ckbKF0MA6ZZ94SpXpQd+1iEcRSEFP7JPyMXsq0Ozt6a3hv9dswe5PgZJDHOZJ5QnnKSDtET
ejMYaskxWGQ+VKrlSJgbvH4oREFH5174adeBoVqCa2h9UDGtYEsEHm+670CuRkDva76J9kNwDHXO
GaVtM+nmOOPL4QeX5jQPhiA1++7N/pVt/tlxXf3p79oyZ2WNR3+YK/292ZnvGUN805u3bvqqdMgS
pJ+9NfgpAOzTE9Ne1Paz0GqnUrpTa9XP6Cz5JNVdMw3l6m4eiDOvjhyTftogw4WD+RjPxKncz+17
XD9TOXf6UQcx2aOBscfS9MGUifpuDvANCnRQTO1v1R4EltVX3R+HBtrm+kmaf3fyW1181jnIZmSM
PCiKN1r4tx4FY0Y8K0ZHyz5mgJPpVIGMc/9gT/1TpDwrgDaaLYRf3ur6MLao9lKvnqqgUMGw1mIc
kX2oQ+eYxZ1kL34i5we7uovzjwz6DYCCumYJDaFkmCPk/joQRDYapaMq+yOrRUFf5EG/x2nPyvcA
xclGyWrkZvEQDD31ozICjgrJrjT75YiFi75YbbmNdaCGsFspuPk657+NYpS6udNldF+iexlgi5vF
a76whRiA7hw8CxL8AKgIDouTBSJ2BdEN5zy6Pfw7VpnmRzRCKMU4KQsVHHV+CoTPqvhBhnyuCqQl
C1LTcPwtvRoYcPMibzGd/DDBlZto72dOGor6S4LM8VvQ5Gxfl1lhNbHXyAhSqwTjdslvRVoPfSOI
ixdPkAzxaRSX0VdQePIOFWC3QipkBeSfgwNBI9eqbUDY1E03v8VphtFplHksJ1UB3hXBsy9t4blt
zlVVKOssOqrHYbkSRYGNDslkBuCdwAdz+PPvPTw3w7urXlWtNlHxiXUDxvXJY8mrhYdrJkPSvSIY
ev6cltbViUhE7ZIrlmVi6MCgy5D34e6HOla1mTE8YaPyd9a8qqMgIbwY6M8NcHcAilzEAOWtclrQ
vjDTyAW59a7KFZRTbSD1MNQ9VyCMXPbd9D4t5r6xJ8HiXv7EP0w6XNJj5zVjvQZaGzU51UAUj0A6
C7Zv3R4+2pyT9XDZTAWaSNZOMLFyIxtuvjZ6wGSJzi5EHiSHsa3Qsa0H75pJLqWpzKpD7R0mG281
mfoE9CtwZavJ/Gl5u/6FF6/BHzYiHrLGinxRyQBrZEBhb9hO7FdtiWqdglXkUWp0UpqktSo5nO+t
fyxgLGig3LFXMA7uVH/eSsH1b/qWMeCWEEhV0DujTKRbGAP7mSP0jUbIrOOjaogcU+ttRBIIYa1N
ZWkvUmw2u5HGd2Ah9EvUxyf7wTDC1D7mOhJVuXbaRLoflOSYaL036v/E7GBD8ohMfTDWVaBNoNxP
LGS3Y+uazV6OniSMuqNLkzHzlBi5Hph0udHU5fH6V13CG/z4Ku4sSqPBppjgq9bMWnHbFWABWoYH
6bb86BzD0cDmJMkHUTi4EGh/mOXO41TKlZQVqgx5sFNWPGtF4sTaADKafNsXjzUAo4LvXNPSK7vH
D6i3koVZqPU7Mwfqj+t3PsUbEqh+dfxPOs7nH8dPmXeDOQ2oR6z3e1VmbF0wVunabiFO9kvyl40M
KhWwN9POSX6JYsMl6NcP46snOAu0fbTYABfDeOcB5g/jpeLHsWuXO7XeWPAyK+RMSwOUIwYQdnmZ
I7/2gJNgkOM/eKL++ClcmCqp+f/PVgSU2VyFQ/ZxfVcv+JkfBlZffvatcTYpmaYQsFfooPlN3+z4
mAnd9YWA8MMIF/PQWI8NrULNixUZiBtfxmbxrn/GetivnU0u6PWlpA/SGnJy4FTBrwuc6kq9Jyy1
iu4A58HAaoYJBBN28HRz16OBqmTl25vcT0PRTJ5oazi/EkkL6SoNF1w2O4etcdT6YiQTrNylDsWP
zeH8SG//+1qTfbptRz+b3GH47k5A8NuNkLMTB6k0+Wj2CQ67vLu+c98Pw7+27s8QA59NS2pRlWOC
IQZdsn/LRvxRD/anwX7L8eCoU1gvCtqC0M+UNchqgnaoBVmMjbcN1mOJQIYToeO9ATNHm7xP5KnF
i9HWG3eeXjRJwRSH6lGFbfPaCiQM+iWm7Ed5uq9kzU8LyUmG90jaS1pgN49ZcgLIxRnML9DcD4vi
tWAbADG5Uw7QKCvnfa4RD5w1XqcWjqLK0I3GCAvFuzUbf+XxIEBhKRfy/fNxCz7fBxcBwzDxOm6R
7Qswj9X1SaVlMNiLx0bbm7UYKLoh6DpgWTCdAwphN4PilAzKMd2qnKH5ZMqxZ5GjSInTTlOAfqoS
7akO8gJlIyvVVrCTFyPS2U5yJ6lMU13DRI4U0gJM0b2kHFmNsVVCXJDWfzWsz9wuT9l9opSvRF5Y
oOlYZb0ktT9POd1j3zZSqnoxmTInJ8p+SKyg6FEWk8aNTZ8ze/T1Wt9aKNkZQ7evBwzcNzbmcKPS
TarPzJB3zIAaKkbiYgZg2fxBNbDQLhRMr3gvQSYERzvbthUNknVimlQuNe1mm1oKWCyl6rU2ZfRP
F/WrjnPMzQE32GCMibTZIbGye0MK0wKazha6OKhYRwxkFHXrC1bxkif7s4j8PLcUYQYvNnEdaAV1
8skEPfuhmzbXjXxjda9cOn6Km8YSGHTsAmdLYbdkpL+GtN/O2qdSlH4rbeXijgwzQCc3NiYp+970
dR1y1gXYGlPLpVKMMt5vWc0cFOKBXcWkInrHNWigUBKe36RRcBUuesKzNeED8hANmmRjTbJO3lSF
4SZLGqjoel9fle/8k1+Vc0AV53HbuLTHSVlvnJs8Jl+AccbbxM1R8LbdMch29S4BdOGN/CfI4x9I
Lu7mRHEbs6kapFAbmFsrNSRPBUt4qWhxbuIbTXgW6DFsrS6xjW8bgmqXd9v4sEoPAc3nmt1N5FgB
mqL/Ww3v9ZX9wyhX6USNzdBkCUbTRQ2g9RHIIkT1xez7bM++n8Nn39XqkLWx1+8qb7Jb47fhyodl
t+rgVX58RyeU1AHk8jCNJzgrlzKBc7tcZoYMMetphy0bSeqz6CkrXyLlRptn18hT6JikvpxhHluz
URgS1UguVZCxrraCMTRMaSkmZ7yWCkkvG1yIzit36Pki5wENA2iVd+sUFWi0xRpxQptrkne20B1G
NyWU9KVwUiAl0bRhnBhBQW9t8pJFh3J+ieoe3MqkceKR3hHVDtomdZVIiHu9uPIKHpA6MRVdNbkc
rBioHTdVhZWXpVX5z2H1Fyk+uqJ9ydH0kzRHN6oXu1x8o+5cwbavX/mXizgzzrmISQNtbUZLnGg2
h53d422O2eiO+DFUEzSGd1+0y5bsGR1y+MjS7boZIi5ATDhjZQh+DC+a8q/rBZUtRQY3mGp+A2TP
tkSyjbFTKyqFlsKcuO22cxE52QRidOZEQO5YgG6qhuw1FQ7HOB3LtPKmeXxSynRrNL+KhrlVFja0
Peh2dNM39YMxZMdabSEXUmK4svSNZKRuRaIvZfh9fSUv+XQD1BmyjBlDMJNzrmHKJC1vLYhYNwzn
Ni4xkLBT80LQ87mUQ51b4SKHRc25TaosCZeCOWNWeAV5tdDvzsjn9c+5VHZDsfTP93BXMoIQdNFk
TYLYAXLRbfkAhQ+32MGvQgdTVOe+VKH9YY27jIUumU2f5kkIHnAnGrJAj+ZAsiJAai1/mH0Fckrz
wYrvJPP5+oeKVnTd17MzBzA6VRuwzYXz0voSy31TVwO5Be+YLsKECdd0/S1nthLJrJRxwe6tVT5I
UyL53WrO4kq/u3vAAwThX3QiOb8y0XhidD0rbJ5cmsUbY6hcuesE07Xrf8N7kPODwnkQMs1LnbfY
urG9iWcrGOYbkhNofrzUTBT01+N9zRaXV+TQDKIo0SegwgdLsFwEhvqS5jbqawA2UhWMoBF4IeSD
DnptllsbVF0EcVLwtXzPtYJygz5aVhxGufo2Tyqe/xnYMVE8kuk/pGCCPbxYuzlbXb63CqHrpa9V
bOJajEveljqUcREP9Z4GEriFIRn7Dxtc+YiqavUMbOPGOmHmUwyQuphLnv8QzvOAnzAyujwCqBwk
fWulIEvAYeDYtlevdeMBnV7qx6Dq36XGXvSoFq0654x61UqRv8O5JpgXr0BGmy+xl7V4lNXbJEkF
cegS5u3cG/Edx5S2wG7KZRKq6EdZ5j8E4zxQxHb6Fo6J7Bua4g1aeCW+X51v6iictURw1AVuiW87
KmOJWeUFJ12SnoziPmMbtY/D/0falS03jivZL2IEFxAkX7lqs2XJ5a1eGLVy3wluXz+HnjttFawW
evo+dUVURacAJhKJzJPnQEBKwPtyNY++/K5cTEpCKi1ZH8dHdHEAgR4PxGpwhY6exLIdGO/wGG08
C0Ineq1sFAk8BRArAdMRKHp0IA8tEU5O9KnXv7+IkU1cjUOipojHA7Skih/LNNtjP9ojqHUiXaSq
I3RrLnqlhb4oqrJGL2dydZ+A4gZ615ptSW55LILBwRSB6RZJwOK9OAm9BgD9w9O4gFabOliB1xi9
1oVpboPM5qf8xO6re4J3muStgjjDvYJBQ9Vtd7XTfRfzswjuCf6Fnk+aoUThevdKnSMDp6ZMB3Dz
CBxadKj4J7qqSzoYi993evRkakvk0IGwHPTJLiNOFW7znYjujAqc6X3i6MKZllGZMOCLUwTB5p2c
PgOx4Q5puGnmYQMNok0txSgPP3SWtm00cEPEANTOu2UGz6t+Csc8GJAND4ru0WmnUoKKNXCvKBzo
GlR6QLy3VN4aIor8e1NA3G9stiRpQdpduzHdoWAVQ8eEUVCozoEq9QD43jd1hWkAyNVHZRDlgHdo
xOm1DGg+q/KHNHLqEq0kLXcMCUmC3rolTZ5k7bHNHjrwBakGGILqDN0h1ctMwEj1zBqcEhD5lfTq
B8CfBy16qbuucRprRB4DgMIyRIKxX+G35OJxmFU6ZD6RNK0ocPqtOiW7IkggSq+6KugAfBHeR+Si
XHo4gi5ca1FHOmqt5mS6CXVTAi7xf9OduIiFlMsFsylvwGuFa2YZG1cv1klfwc6JFsJFWzk2Ua2N
EN2WEVx/Qwsuq+EAlghBliLKNN8PxoXjV9EsLyAzitHbGlz5GcCeoN+ZECLoHsWU0qJFcTE0LlDx
LCt8nTZEIfpHHo92MkyCTEhkhIuUtM8yHdDNNU/fDBoGRJrKF2NhVke6kWAa3BSdUcSdRhcEqby9
a+o0mNJqc/u9IViHwb0TyWiYcT8U8VGdK48BcsKAXmjDVLBdgshncOna0JZdTnWc0BjvDKPdZ3q+
1apfnfUG7Ujvv1sSFw2kONT7GADII3rlNnScwOoD9bSc+bfNXK3YQPcL0mKgZteBx/gzNVCSUI+k
vAW9784AYa1mhF6MPmY11+Dwt7a6hhHd3G8x91Pl6PzLFhqqmFYVZYfXU7O/fsb7W/bibA1hrOmV
gUtlzYTpc7RHWX2V3qi9snEmD26JTBjjqsIm8rqPn53zwzD3TVW5H+dJguH1LbC4KJGV9mCDhAw1
Mrqx3kQPyGsjcshOPgxyHzaLSU9SZiDnx+BYHYaJky4PpPnFImpbq8D0qAZ5AoRY/KAPBCyKkfaW
JwX6Wg7FfZiCJBkq0OhpvbDMAOsFLinodRqTi/ea3Ruj3TWyCyI+TwW7I+lUr8E9pjUo14SxBA+q
3VmVvSR8GqTsBTVlCCvlujcX36ioOfU3BYiPpXI3TBwxrajWvU23dEecbNfu15brdBe5wn786qf8
dzQ03SCajlon4TuEdZ6zRmnq6BhZANottbum9nrH5s0YYZawp/l8pxhZaheaFu8t2YhRFhx9YLtt
tYk3A5u+J8w4hwWoLsOpv48KUOpPk21SQ/XrdqCQs9BCN0rpPmrmE+QWd7VqbXs5dBKp9rNiEASA
q/nA5Yq4G6Adx0EbVAS10dF/5F9WaqUMMPAc0k3vrED/Jh+4tMdFgh5T7IumrrtWFQ7G0TCqkdit
OgSCiLOeqBtfik+Nl1FXx7bqEHGcMEiBcQX2djNAM3UpdrG6EQM+r17cFyvjs+ROzhYzyWCx80LM
RENS64hU1YOC2rCr2EbcqrkaVS8tclElZQoBf1S/rnEC3EcBMPl7BR7iFdSqY1x5/gelKW11iFsb
y0WWXEVfswW5KiS/F/QwAZ8df1koJCSh5KXhC20flPFgYV4JkSbR9jHAHBP7NbMcU7a129S/DflH
A0XofD6zChQ650I+jtN9AXKPxiB7zWB4toFVsggKzGHXaJQqiuZHtHqE6MdjkYNospHjl0x5HCsR
XPDaDX+5oVwoMfJIlsJ2jI659R3cl1uSAQbORH3Va7fQpRUukyQ6RLsbhs+mxqrdLTpyiBKg9NCp
JEV0vEUr4t7kasxYS4shOpavi49u/Q4MOOCPhNjtw+qaCOJmtC984YUnWiMXVhppDIuCYCdJoPlN
HnQL5hcgJDT5IYXspuXNvuzqxos2zv9EX0t0+rkoI6Xl1Obtf86iRH+Pd+a2c98PP46iuBpwtRhx
8U357HNaMhDVgO8Mhx8A3sg2f8tPKSSHfAyh+ouHycunIrWt6h+8sK72HS9tc3lpPC4qxoj/YztX
7ufklbS/1wq1vK22q1ou2StDBrg7iOZFmca1bPXSOBeD6nZeWFnMEZg/ikBKwwfW3BnTmxFirK8U
Ntyu5VGX1rjgk0JzpEgo3LnW6UOD6Zh4OBtxjInxxs2ab3W91wtMcmBiW1Fnu9XAPA2qYsHVIvoR
XJTQelabpYHzK++GA3GMepOCwrH30OUCt8CTOO0QXdLGesov8la5LVs9n3BprqfJql3kyBI4pBYH
wyybqoTWkGj4TXB+DS5G1ZB6YOjrRMemA3A0yzxN7e05YTZjIiyuyBQXoqQknUsawn0tHeS2IKta
EKBI13hQLhSEQ+16OLRAKUoMCrZybiOjUpenUuqgHtMMFcSAjG9V3+0JWlMV7YI47EDnCg6hOHpS
KumrQlHgWvKASl9JSO0O8CHJ6DadAcm1VWPGbPBeqoK2BORp8CxJBtYrd1SUopQyB/XNvUljW6Wg
KAI9VqNuM/oEaoG7ojHOXcmebrulaGncF0NjFZS52lqf6IBLIgnGvd80Q6Bk8Y6s/Xz7f2wg97Hi
cEFjRldwnxDdTednwKPv00LSdmk6+loUB0Y676WJ/ljGGu3GPgcjoQSZgih1LAy9UrY4pZW6XehV
RexMs75OVTi3d+K92XzrR3KXD1hwM4MlA1ShrGZfJIBPFZsQZISQ8GVz6GoxyOmhVjy8JFriF9UT
mJVdwBvcsDyMuuJM6WkGKVwBMsMRM/ombub1E1tW52Am1IlJUEOxG2ydWXuQVOqUUNpMkemDht2T
4z4gIDnIUJAN8TQyWORELDl09DBOuQdu+A1oJTDCXGR+lBmlQ/Xmy+3lixyBu/vmpWRDV8ARzDpx
rUFCOXHwwFH/78LgX67Ak+upUseauMDLYfqhAmmxYZgsXgI8vX6sih+YHXRvr2sNq5++KrGIaWiW
KVsqt66cNFETrQW4mNZBCmKQud/ctnB15z4s8CuiNF8mdYJzE5bu0EQJYo1tdVX2b5u5GvAuzHD3
dduhPK3OaETq5MeYti5LKPQfFdD1l4KapcgSdznTpFuaEvPfR1U3QCP2jUXgotbcoRWRz71zBdz4
OJ9oN9QIE+ZGCdUe7aDM0mHuMHUP5YxDJlmyN4fVeSWjsM2s/9J18Q8yLUfd6CBXBjUve6jiB40y
ZrdW6WoF1G0XUK6MLxZN/YLW3+IGNRna94EakU0CRgly7E0Mikz9d1WpT1HaPJmz2jlsBo8tu6Ph
9JvksbcSpqdm8ks32/tEKr9mkohx9rPDUAqRbrBHyYZlWjz+Z2JdWGN4rXqILcSJVWZYJfY0igiP
rgCj/7TDB7QcMrjWolQPiv4dMp1+zyzw8VgOiKttFVPMGl5WxfhtnL8TGqHdCA2CtHxsu1+o9Pta
XvrlQoCcFmZCn5M/wGVA9m5AXIsoUGX6My9hoTXOvdqzh6FrQFFqgFdklxnmaUwNJysVDD1K22R+
6dochRLVaTUpqOr5XsUYjZEAkaVMR2AnBcfr80fRUaD5K068j/5cJEtpuxC9XOPEe+mLbmUIq5Do
++0zfP21f2Fl/RUXVjJ9DLu5RuV8Tcm6wU12ERpiOMSbdPgHZMrXU8ALe+tRv7BXsBEOmOJO612z
Bxj4nfwAJVKwL0FP1KvcEiN2W8Eir2a6F0a571urwP2TGYuMD9BccEzlmKMdQQAZiIsdIOn5V9HD
URSxOE83mu4/JY0hREs1TH0l1/eGbPiyISBcuZ7KXCyOu0+USrZIo6P2PWgLnqJIqYeHkihrDpfb
fdnFnqLkXqp126o0EztR2n3dT14TrjOMCrMLie5VLdtpI/1Sx5o9Nb8M8nL7Cwi2g6doaYqunyFf
hDJuu5FjdAbTH4YKjeFBcPMJ7lYeAtfpc7fMObzLYOU+t9BIpQKskeBUEu4qiot+jEoCEIph9i7T
Z6cLC4wyxCKXFe0Y90Js27GsZh1CggXBfNTcBmak3k0LyF1zObkj8nhuJgWAwgdGi0Dtf4G6fj9F
yj5Mwchfqc2hE84RX3+gf3gaz1uCIYEZ2il4MHae4ofPY+QoIEvMXOghZw7EcoLKpfI5G/1EyI4k
2nYuTE0dzaM4wTtufQ93fdCqWwsarbe99GoJ/iLkEi44yaqEaUoFeUZSF9tqPKXyy4L7v9Bld8T7
O+0f2vw3hfaQVE5Pt21/voL+iPaEC1FFCDqeuIZfZRA7TTESYA1PKB46MbQi+rfbtkRBmHDRKZkm
1pYL1gkJ6zm3V6DHmvN2kFD61mx7FHf+y6SXJ5aVjSnqu1xa2+cQMdaAQIh/3l6UwEN4WJxuVlPS
Zjj65lC7C3keIROR1r9vG7kaX9CeVDUgUpC6c19pQUGuBC0kpIspuGcsEuREAK+9xm8DwA1e9XjZ
G2AI5rLqelaqIW0maHwOxTOV6xfwPzS2gtfEoZyrHe3lk1KA45ykB4jHQANUCkM3VhKAcafY1SFd
3tLseS7V+xIVX5kqjlQlP2uZ3rf1vMO/3o+afFBHdr69NddwglRDFqnLUFxeBV3+vNlrSzILK06K
Y5RG/gBmxC7UDSeU43NJ0y940qOYVfX7pjdPRZcHyfRWUiWIMuUpSTA3T7pdKmkSlIv6TWqtRBPJ
A1ioUOPFLBISH8i264XyfPtHX3ti40ebpkmJrqmEn9e2wFkATYK+ODajDsD5eJgU+phVRWDIppfI
ZD/X5BuoG/bgyz12IJahxU9jUZ+1IfvWDGxntZA+sci9XDbP8iqqpSBz1O8TGtmGdEBW787ZHCzS
YncUBubmd46yRgYVGGoSl42q3ag14jp4vpaxeJUw/dpok2vF0T6JhgCq8/7UYdhOkh+kgbxKJoCn
+PK3d+HKXUPRy1YsAsS7gSmAP7/cHJPIGmWGTbAAZu1M8PjJkFjDb4PY021Tn/NNA1NHVAZNA0Wi
jVbHn7bKOB5p3hXWMXqOzuVDtoPy11N8H29QkNgJQd2foipnbT3PF9lmbsWTDHSmdaxfs2d1FwbD
tvZXtn51qw8uPXbb5pgc2Wb5/2YJnF1uR+VwDqOGNebRXMfn82wL8cagrybBbn4KR5wZ7r6KgT+O
MbXCjsyUARCLncI43f5en/nuOBPcqV6gXTd1Xc2OcZXv6kQ+QozPtLt2fOyjJMC7LHKWGbhNllT6
mSpK9qBiyBwsGckXLX7RQRuXLc95sSk0aAoye+p/qpCfWDCFZ23MzCHZpvUXCzqjdbe4THnDxcqk
PEMhsrBzDOq2rxaoX6K4/UJQnpL7PUmfFjBIEyDKOzVzOgW88MUIprGJOZUJdUb1CfjsB8OabbWq
7Ja8qNDWLqPMaUwwRaZdHKBIu8+L4W6Owdqlh6/FUB7UsHfaeKuonStJQPZGQAqgENr2+ynTQUGE
2VgKcTRwGPazW5VoeE2xp+r64+39Fp4P7mrGjEnHZD0ajv3r5K+SLJLX73LgqlNIsujubWsi/+Ge
DvWcpHFXKuaxCjtPhYDGVEcCE59zqj8diJ+SqyJDolIOirCmNv2FmM6gxH4jaV4DJvS5j6FFSPwy
eQkV1bIh0i7I6db9+qOgw5nnrlMZjdY5BvXl0VDZfTjvQtT4ZPajiHZtH97lIkkdwY6+Z14XAUfr
uyQeTLC00eacDZt+FqH/P8Vqbj3rD7gwgCwxnZieDkd16AOZJJtIB1ck6sMD+3rbOT4lVJwlLoYt
Iel1dbEYxmYxCpX9zHIfVBWCCPb5TcFZ4ULYoJdAO2oNvs+gfst62YU8ZbASlBVN6SiYbCDEQ8nM
Y+YPqOX4lVG4mIUGVvW5zX+mVARaEy2aC3dKsrBWpxI7ZjOG0DDHUAJINkizaNmCi+m9UnbxGaUS
/agixjWoH3vVto7mbGtudZr2GDNHg8qyrRHgB/lLu7bhRDJkIifljn2VmoBmDrg2ui7FcAEKLoPg
hSHYRp7YpG/KjE59x45qtSeD4fX1c2S1wW0H/VxO/NN3eEoTqiT9mOZYBwjq2G/ye3HD5wGcG64K
bu/eXimCJ6/eFcwjpi3WVhMcxXdk/cU3HFmUZWtz8QiMlF3QlynyaXkus0QQwj4PJXLr1P4880nc
0q4YNFzzuwUUKUHLHqc4gHJ29VUqfPYEdPdjfg9+IaDTdBdSC1CTewJ5TfezwExXY4eS257+wUCO
wI/enzIXG4ABd2NW0KJC7ZDsFjdO7fG8jnYTUPTg2RyGtlgQXmSTi0ptnxZ5EYXY9BB0JIVpy1Lr
3vYrkQkuJE3dlFuJDkaEnG2G7DWmQgW79YPduJTeP/jFxiEhTafYoAyAJxnTLXb4XN2t24bm62+p
gauKqLZES+KyCknVJ3B2rDyd83GCmyzA7d3eNNGJ52IKRDzQr6PZADl51UbDGqrjqR0r/m0rV29z
lEk1JAIE1FbcbU7aWW6IiXVMy4M1oH2NyQQ5dcIpPkTjiAQuEyxr/dmfvtSFQfXPoxdm3chKA8yP
GajX1eX7FFWYtXhNCAQuMqQz0W4o2fb2Iq/GlQub3HEfGrON5xFEenW/Wwh4O8bfddQ4iihX+VwG
WuPKhaHVay7ckEyNEerocwBxWtxn+2VjuqlhT7vBixzZBq5rFpysq05yYZA7vOC1Nkwt0SyUZ6Eu
y+TfM1H8uIleb2/g9aTiwg53gtM+ygHUMk0UKhsMuUD4UnKmM3lVfeNupZdTQX4M/L6gdHM9d78w
yyUPw5gRuWcIHFUy2QQQiirHEDaSh6p5rsPFVk0d6MHxGVR+qNg8tJKIB/fqMb/4AdwxB9x2wMQt
MY9GjqFePHuk4cvtrRX5JnfMy1wCL5QeW8cqG52hoh4owN3KfLPmXOArgrXw74Z2ikaajTh5/eKr
VelmufavLBAF+GfZVDXKrSVLjJRKKh7po/Hak6d0EvYVr0ePvyzwaLoyZ6GpLtn/MpaPdxgh11DY
ekpwJfsDwHRg38mOZeWkJ7LPcUOLcN7Xw+WHfS5cgu6qS+SxtDAqrO7qTj1V82uZtkEbL+4EhAcz
RWM/6vtk6ueI+WGTi5gglWo6WSnZsaoeJcteDPAnYUpMSom21RZw/+RDeRzHsfXmcQL+XkHaRCq5
thsDJENjxZpzYfSql8+D4mk5BQrZoqBUAajcLvVa9rtYVh1ioF2sLOYjrAXNID81YJzOdCgOmNl2
BOKlmzObNTj0IdmM048QA5WqhWxIfU6X05R8GzBOt/IbN8QmBmJ6maIz9j3JATMpdbfqDlLcuYsS
BYO1q83YNqvSCYuHeNiNeLNKMRr8LTCSVHMZhhIG0HmFEDpPj/P4vahe5/m7tGp7RQlqfJXTQ36J
UXdOWjsp8Y4p7EkBqwnrfKJuqnSyFQU1EfB0yR0mfFu3Wp4V4nfdfZwstlYAuZaGNql3vQb4wehI
Se4QEH/LE67alY4p/TkB0JMqIcoo2iFvdJRPIlsNT2P+CKRCCDJmGVzolDLIzlC7l5fXJKF2VENU
KNS8tmjydSlOEYeVbXYaJN87fI8S2xPel1p6CjsoXEUgt2GDB9DgSdOz5ZRnX2l2BnZgy0CAYe6q
RD3NKPj05aNS9n6K4rRcdqhrfmeo4JZa6RmghzLj2Smqh0kpIbndQkSw3k5UdZcpaJTItfAtZIKZ
Q/YaYRuLny0m04wFXwQj18BLEB0lnfSnjKFfqcRDKUwdQnuHZm1A4E2Sfo6yo0V/durgjtUSsPSl
mxInib8348FYdmq6RekWonSLHwIFWA8bHdTUITD8pfZMofGOhihpdnKNvhoozIwJmH5gun+gy+dI
JrYaL1MFGVut7uMK0g85xh4SR0PqW00GeIZ2U/GYkOekfK37Y5oDLBWiFja6YAZ2ixkfeLExPRRK
DxF9NolmFxXkV43eKfUGKPM7ot0l+iaEsQzfS5GCcYLIJnwFOrRugd8WVac6B0lWBGay0HTrKfVG
TAzLWRZYgHBZ+WSXBi47Ez188NMyyK4OkHOo2AS2lNme5Z9QbgQc7HuenNMRFCplDxzZZmXizh50
UOrfvi7e8ZU3ogFfWi4sYC3btISmdgM1xQFyyQzkfrL2tScgcVFRvtCUBmXL4VCrDRJGGrqQZXuT
jTDIkh9yYureVEIOqzMZECmqOQerAEQWlabX1MpT25jAoCVhDdJSnDelXd4WLVXsrpbf0DIkdqSP
L5jVO/eamjhRKPuxyk5swv9RktV7VDdDW08KjBbJxuBMVbvX0Nes2bOml3dkZHY4WwHJv0gg7VsW
kHSNEZ18iwEoi5LjMsPz6Ncor/0I2Hdfe7TAZa61kLldWq9qdlYF3Z7oV93EXtNRvx6jc1zSbS8Z
flfJXkHOHQPubv4qa+iKVfoOM13QnAI9ZrIZlW+3v8X1C/WvwGxySVGY54WsLjM9WkuL5/GTMm1u
G7ieG3wY4NKfpTSqqS8M/WihTLxoi02q2smaVx1R8Lal60VF48MUl+iM5gIePyglH+Us3zTAObTV
945AQLqAFIK1h3JRPx8its2jxBOYvlq5uTDNZQ293IYVJIlQucEI3LCVFGd5CbcLRACCYgv6Cyff
zfv8F9xbyJB1PX3+a9W8kJpkhE2HmUrzSLNHqI0NuunqUejfXqBgfbxwWitr9Ry1yNGjZdvIhR2h
8W2UqKqQEuN0ghrj32TqH0visgVgHCD5qSkWMnVNc1jjRM0eil4edQcvBx0CtZsODenMzx0q+JKi
hXLPLLUjrdLO8XCkM/S95drvtNEGd6fXq/OdHotEBASng5ctY5a8TNa6r3Fd23HRYooi99Rl3KMP
H9z+hNcLRh8+yuuUDenARlkHI3rrTpozJXZxLl1MVHlKQI9K8Iv9MtfplewpcyDoENDNKDl4OlfH
9lRAoEmkqCP8ylzoiYjcFTJb9YNe9ddmclmw0mLjNgC5f2LPB/YAXT5XPSPTub0TokDBN+xBkGeZ
bYmdqADSVKKvMl2gXAS5GGjrDk25zQ3QWr+EGWYPIDl72/hnZNb7+/rDubkoRXVlkCUDy4bg5+RK
UMzOAa38nuyTs+Jqm34TbqS7xXTkwoe2b2EbX6KX2z/hM7cK9xO4aEUX+IGkIOgbig0eOSSMq1p5
5GnnEILl8I1n8D04xtv8/56P/NMwz6cXKq3eog8HXbnh29j+Qqbk6JawjL4Ow99IL967lxcVDMoG
M0JTkh6X9IkxULTJd0kjBVbGXHX6siTDVqMzpmoWQV4jOMz8IIsKZUlGG9iFIJcNKg+7kEvIZx6t
RhQg1wB4a4Xc0WFRUtJlrtcnZLQhT6vkOp72TvNQQd9Q9F4UhEQeBxxDpLid0mQ4SkTCawchKjyp
7M7qm03DRNUS0bfjTgdqksYs6VjZAtnNXiJe0U5ONYHwfaweGAGxSD/er43XTKkEn0+QChncqeit
VgpzCRU2XQe7pSHb03wSHDzB6sz17y8806jHZZzzBRADqqAYVL3JwFIkiuVn88+Y7hm5q5AxkvxV
YFewNJN78i/gzJurqmBIT0DwhlnaKiiP4Ra4G8glVn6cCaO74CyY3BXet1IBXoDVaSDEBX5lIFsk
X6XPWWaJorkgATK5K7vo8N5Jkspa6+a77luyKd3EK5zQf2/0nPN/MA69euGN8/cu0nTxHZUUUxxz
iRhO0u0AOcF+BWR3eEtA5zWvoFMTido9f1OW/b9rA1XuP10HeoIqoyMqKPIOmgCAdTmxj2v6JAV4
bsg2eKoF+cLtMhXhq+rlPGsxsADDMZLnTU0O5gB94Mm8z4w6MIvZCaFwYigi2RbhOjnHQQDQIqNC
RqQ0eCYRKAaW0zktdZuOlqf2yyFCe7KdjllO3CR5gn4t+r91598+MdcOjKoCzKdopob/cj4l66Wh
FBZiQajQO9OU7gBxFfntuhLeiS5trL/hwol0RifA39ApJIEZEKf0Yx/6ZAjj/b14ZvnaIbk0tv79
hbE8ZFJdm0ip2bTgcYuncXMKFZFkk8gKdy+VI4io2iqFqFA2uovZuksKjlwz39z+OiIz6411sZii
I1kD1o7h2GU7A0UMGTlLozzdNnK1cH+5ZdxVlNVZppYt2tWrPEUCgmogYWx5awSaJz2IhjffgZC3
vIG/fco2oZMKj9PWIYjCVUJ7iaHmFburtgl9zb9ZHSbPagcTfyIc7u39VPnYMg600VUCfMMgU2eu
z6UcubXxcHs/r8WTj+38JHYFBVRmNVCoe89ZuqDf9N4q1ClE94kWwwUQKiWhMYbYyLiy0SQA0Rgw
FIHlgBqGvsp+axcAcvknUZakiNbHhYwciCaIE8CuvOtfldfMcqoFE9zvUreWgyYrc4DhlHRb+r3K
bIrztKsPqssdXnfm4lhAcbbWlwyhE7CtHf29HPpjcQci92fFqdx4Z+x6pw5EtEOiZXNHvrZ6k4Cy
bo1i0WZ9vox+vGkD0ejM7YAMBPSfa9MbNYyICheN9cJd6g2mDL3b/nn1fXy5fdx5b5tGkkaClUx+
/DCfGCrgkB5JvCwAh4dr7OL77JDgPALcmIGAUfb1kxHgzy4mYZU3YVv0s4oTHkuXv4ePCKzS89ZQ
V83kxSexE52hSi8/d3b7gDbGeE680F3pGbtzhj8Z+EHDGTOx7ipzigBPE9v6rQPWajprZ/Mf+Jvg
pPHNuCrW20mRkJIM/uyxcxNAeXAHiqU3lEWdVRYmS3zRMbv2GLnYlPen/YWPM4yx1h2o7o/gGXG1
+dloczvJXxlKsX3yX10z6vsFcWFLntNlCAvUgnoTfLoUKWWzi4S0LO+ApL+P/Mg4/nRtrYqgbjnC
7zoPupFvyiaFDIL1NfXZfe6u9F0ttTFy7CbH0Ol2EB4WCeAI7h71nYrnYqF6MUiTPCF09W5yb0z7
aAClduKM94m3MqnUTLOJdiCryDl+hiuqClx7K6jI6/SV/ELWeW4hOuZ5OqrDfKwIulIotw0y7MXu
gDbc7TN+3WM/LPF3QwV5VokCJ9RDJTdROmfuzE2h/rht5WoOe7kg7ot2qgQJbWMwAc1inv4KbVQH
NZ4ZU3TOjBfscwWNQJFQgmhpXDY5ROkUTSmCvxzdScs5r/Y1FdzgnymZ3iPSx/atv+HCTyBXXtT1
WmCfd1plD0f0aBzpeXEwTbJL92vsEdFnXEXzXW4ld730VjaDxM8CGgX0+uhM7aLz4qLv/xWQyNxy
yWP/uzt028Kf9+vpEHzI67fOx4K5W6fN9SrNKWHHorVrDAnEvvwWgQlgcvL7FEF13quCoXaRRe4S
yrFYo85wFhT0KuNEcixJ+JQUuQp3sTCl6bQ8Ze8PZgy+rsor0Q5t9nqjBMtv6MwF0XdDBLn+m3T6
r73kYQ91k895uWSwegIR3KZ5Cr+EGyN4p+c+CvmTBfvID0zNfV4N46iua2wPdAcKdkeKbMkxnFVz
sUZDVCjGff1q+lggF1z0llVaNIzzsYhOjYHHAuK2VAxuO96VmrDIedWaplOqqwbYmHlOWGi3h5ZE
S4JqvhnM0O4DX58uOWumeyhBqDp9zRSQuABsKWqRXN3aC8vckZzN3AB2HjhFs+wf8vhBmbPn2+dO
ZIE7djkzWGOYUB/Lxsqbrcbp0JW/beJqD0C9WAV30BLIPlX9jP3LVmkH0uX7LqsOufGSgmPJLNhu
DHcxeZzHn5Pcbm8bv3rhXdjmDmAbNUo5SoZxtDSQaUmt3UA5DBxIgEMIFVwFe8kfOysOiaL3ePjL
eBJk+1WxZyXvrn6qtmy7Imbrq6HlY2X8sWOKqoahhQt2xFxHWZ7MRQ3G/Mvt7bvav7j4djyJLJlC
rZplnDQS0B0GhzJoNmY26MgC87HZtjZDzvJVzCcs8hm+fWEpBYv1CUGlHVENaL4MgJQvUAqcx7tF
B64OBY+KvaV5NNl9HHm3V60JTjzf1pAh81M0JE1ODbo0ozR6ZaedSqkOd9IwgI8knJ8KMm8VXT+R
YnyLzUPdq787XQ3KUtmMDJxOLHZ0CfCqOPMV3Xqc8Pvb8BxpXxQ9OtTK5HUG5Dhk/USneVct3b5Z
8le5LTZsSZ6LDopgGmT8NBKd82yyAEoIDZvWkSDv/pt9thRZUVF3QEb4Z56hd+gA93WvIXgPbv3w
f3Ik0NULREqT1x32wxQXauhiZSUxBnJMcRQxnWhHRmJX3ePtbydcERdtSpqjnESM+KQlhcPSYk+z
wmMsdGQQa6jbVQWxHg2vppkfR1Jw2/o7P82nF8bFqVw34SJvwxM9GeSmNY4F0D5DkW369CntfbP7
BlaTKt2Z7eMMJI48Aow34tU2AjbVeXF3p9KAaYO9hJNnqn4cn/XqYOQ6ZsIDaXgOKfTMUKXVFyRm
SvTdNHswnuoPKWbzyjTDhIHo4K9X6K2FcI6hqo02WFWCr7VNHwpv2vR2546Hf1hPEVnjfKMdIui1
mHFy6jzg4mSvdGO/rqF9AE4DP2u8f+eLf13pBuckDOUjtYcu4dGa73M0ZQkFZdwkC26+d9KAW5vI
3T7I/RjGIqX4VBH2rWt+xXO+icr4bljKHVuKRy3vNqAh3IcjkCTKQxI9xsrKgzw0Gz2a9vI8Puqh
tK1msIKxXL7TzOzriubpdXCTL/qBVu1pCtEgiNIftJV2uq5u/4e0L1tuXFeW/SJGEJz5ykmjJXlu
9wvDbbcJzgRn8utvUufEbjWsI6y7V/RbO0IghioUqrIyi7b57OLBmYBrnQ3JVfvRmQZEgYmxtwpJ
3SV91TmTnoPEbFZPJLUZuIUhKDkB3lcZcTB1/UfWofUqRu0BnAupIO6+Wpa/uFP40lxpDDUZSbaM
hqo4A4+vQyRsey+91dYQJGF51zTzfZ7e4cQ6GjUdopsvIKWDeKH5s6oOYGg0QDIMFGYGZsbYEvVn
Lbv/fdv+46nORn5hxKld5MTQdHqf5lFAFC3o4rtGileSDGIGCrxGWglunOvvPSjK/K8f5smG5lLT
KrWDc4T66X5SVv3T/2gZphvtR/ypaW69+q9S0RdDchY+KCp6/s0Izad966gVcsTsLWStYGYCr3++
ai/Wsk31hLWpQe+n6H60Zme2Fk4NUbbhekr4YjKcQbOISGmYttoZFdZaa3lytPvirJxMcocZSIGr
SM6h3Dx8lhCGFC2mcAM5U0/6OTEtiann1NL0k0DS17eBryEu3bGgH91/ECQJ1lbjCpVpKNeDWWBt
uy1YEHyUYv3Es9DHFEsoZIDqLJB3aP67fcVdT2H9WWqNq3CzxtJJKsvomVTu+5G+JvpCcEi6nW1B
vbguMr+xlFfoj5yqBDpqVfyINmffjMHjosU/+15DuUW3HUMT9SNej7//Y0M8NdAUDaXSLAEG6m+O
MW4qtLXfnrtowbls04Su9GQuZmDzpENbbm32knUCOinREMskL+wlBcdGqxUdJhG9mzI0zLGNsyaY
x/8R1v9ZquUrLkYBSSWuvxmdR8BJIwg7UKh59bvprQuqF+0HXu1uJGzPUURT4xwOeB4NdWRYvTxf
df7s4T5TfMi0kVfEMksx9iV0QLwH7iLmE786hEDXH0dfW4sT6qKjwsUbw1AMYDXBU03twk00Nw6J
hBzDy3Ru3CLfSH4gu1FKkaXCpVv3uN6glhAd2g2wb5A1bbwsfFyY8an/X+V4L+yT80ShJUkj8ofm
MTE/rMR4JihLqMz0y1gUIy7H/cYMdc7/tCCjSSQZBgc2FYoCDnHKO+1kOIMHqMQBlFn+bfMT7Bqv
hLdw5YUNZNKPUEql8puQPEDk2vQlTL0wixwCT5rZIHof3Dmwvqjb3UXAt8SxYzloANnnyLsOa2EG
7Xr0+x9rPOvJXwxbxLJSVxn8eB+ogeHGW21AEzpSWiugE2RHFPxeT5r/OSHnFqKL8aQhnhNSA8c8
bPNDfyyRWwYD4GPysBxH0McLtk3kbXglOxJ2dErHzjxOCrS+4hSXBHMMZQaR0vgzmWVPNhNnGlFh
61/aRl6hw+hjkk463c6ECWJy4cdw5iFV7SxnHbyQ7ijbNHbJnrmlu6D6oNa6wtFFlSv47zAHf5ac
l5EoSgisaf2ABppVYa/SB7nbq97C6q45iR6wvb4FUr4HjdE/aD4W+N1vRZ/MilrZxIyJ9tIadxJq
ItP8cNs0RWNwljNWkKXPFeT4Ws/QtmE8gUok9W6Pcb3qfrGI3PXbaCSaZYrnVO3RJ5Zts1ODrVuc
aYGGd3hYNOJAeMf2RHnY6xn1i5EXz3RhMYWJBrBwnswjLcptilbSlLF116tOSWOnot2KNNO6LK11
qs6gVtMcKRVl9QXOj89CG7NZz3OCXWzzJ3B6dcPn7dUV/T53O1Ol6ruCWeaxlZFTQ+9ZNQswmaIR
uEs3lEnXwryRHy1+p8Zjhzvj9hS+c7ctVbOLbeJeAcOoa/Zk4+EGorUNhYTPgrIHa/hJOigDmvj8
GJomsjeu2ggce6Fv3I1vUIOOjqI7WJSF4ntb0VFXgtRV6VAzmNzJB6RgG+514JnoVnR9COIMPu2s
xwOzoZutHo0531cavIueOnWRemGi/0vnySede2IjCRouKe6fkNuxQAP1Fe/Q3e3T15j6MvrEnmp3
csrX2xsrctp8GpplkqkaIemOEltrKDE1uLOgNghlmJO6gtlHiKTE1fLrr0rTsGzDNqBcxoN5R6Kk
TZ7JZ682+ab2NaDZcD5fGLaL9lQLosqbsX6hEMFCe0exgkBp0EWCVb9qNxdfwflWmsR6G3cT6ifg
xClpAUpkeSVY4Kuh3MUYnGudJTrBA4zLTAcoj6AN9vcChyNbI9B+DY4IynT9uXwx3jLnC4eqmUWn
JNOIAPzRuI8P/X7BZIZB9wMgMvB74RUgCh6vJnUuRlxusIsR075lqdRm1rGaR2fW9mE14+odVmF1
VKmxCmsBvv462ORiQM6hxirQ0tOEbVtIRpLGC5UV26LlOd0tPqn2ww+Q8py6jflu/kYBsYNgnifi
HbluOBcfwfncmMaNMsiTjTRutEY/Lijw0LXqax+qi5bZwql/NxLeesKOo+V3vz0NLsblPHGTIy/R
UZwniBzYqyZH5TTcKjaeCEtvWeuPi7bFCsCpZK2sRaUx4eniYry0sNEyLk/qMdvn7yEQv9NdvLXh
+1E2itwaExYe6KsB0J8J872BEbrIS7nHhPsgXIHr2VY8th13sdv6RbaeX+Q9XpniJN71J8vFuFw2
hjTgikxJbR+1nwYSXuO+W6GxbDWib8RRQbYxvyhO7I2Irx9uu4yr187FwJxXUnMa17NcsyOr840p
s0COmtc6vk90ERZG4Jt4hLjeKJ0eaoCzDq61Ai+gvo99CYEz2RLDUZzKNQQZ6uvh3sXcOO+UQy8X
KqCI1gf0z7rxGsxr4H3Gi8zcTk//QPVJ4Jv4fkGtnNSkMXX1WKuK7WTWsOprfcfY4xSirfaVzk/D
WEIWEUWKma1KpXcn41MCJ0AL+FgdKa5q/qirXHDvfJemXsKpi2XgPJgimUDkKFiGHllwZwwqt0Bm
KPQR02SO5EBAwa/R14Lzdlf54HIvvFaIRr0e0118BOfBUsVKa2Kd3aiZucjrTj7xAKOB6idSR2AZ
u7PxAOiBcGZBfZ/dT6/9HWgLXDHfmMit2JxTqyLFLmcFn9L4g1/Hfv1UBeOaec0+jj26ax7/wZiL
q7rhSG3OlXW2YdIJnatwpEggzZ4tudlR8tWVFlgtlJuWrHYM/40WzgDqmPPbbSu/7dYIj1fvZCpb
4Txjyj2EAVPqEQrVe1FJ6HaEgyLI33ezNeRtVqS4pVCxA7f3b3UWwctu30dE5rxVh1JWqlIwsdB9
bzsScXAr+AkaswCizdzmBz3Yq9CpAfoXXYWiuXGRFfgVUpoRXAy1ZPmJ/jNshY08t10xkTl3pYGu
xRhk5HOyHyroMxAfg0rqVP8C7x/Yy+973wjqlfEgItkVmCaRuZCK9oU09W3CjtkGWrTOoHsE4N2j
am6R56lw461NF6DhYd+6I2Qk521qbavfthJ0llM/F79FyHXROnD+SopmLe8Xf5W026ZVHRO1HlK4
9u/bNnG9gPkfl0R4hLxVS4kiU/gBupl/lLObAhKytlaATaK479BA8/TMkyFMOP+ssPRu7Gn/6vIl
Mu+JKqmzwLGhHY1hdqyRHcPuLqvUJ6ta356ryP4592OxVhkiUzWPBtmWBI/n+VVP/qvUxp/15NHt
uhnKWqafTaT3Q1ARZWUR3J6HwP7P7/WL6L+LWqkxRkQrdZ/4ivqRao1fNWVQx9Fz2Bju7dEENs/D
2fWsaYu0WyYURSs9u8upSPtJ8LqAdOnfLjNOZmlKGEDI2h1sXuqc4WXe2wHoHzfVTn7MARr+8svN
sB+ekNNFkUHd/Ls5ck6n1swsNNDFcYy7ClxD97YuUkUS3Lfk/Li52LSq6tLEYGg3PcfUnTvul3zf
kjPtanSJgDBaCFJSBD7knIO8GJONKQFsXTaBkJfBcqU5qgJ4zSw9yob0aFvDhP9sniaZQtNaBngB
HBkaZJJsycuAIal0fTNUn+HYQKw2cSXyOnbbZJAdqn5CbcAluqQ6k6a7JBY1BIrOHBcndammTVKO
M5eBrUnvTgx9gbd3/DpC/MJOOa/TASGSRhKGWF600of1ZUImu1qdObIRHJdP5GUIVwXQXXhYCqs/
19O/F8NzvmhQEgU8/DhxZImR16Dmgv45amkRWoR6v0bitQCzoIxntCidJ1jb84VwcSiKeqyrOozZ
ETnYZ61rfRqLaF9Eh/1s8Bdj2GUL2FiRsnMGhjypSDLPa82b3ckbqGOnO3ne13eirIhoT3kS3UYZ
7SyJUXtapOzH/ejVJ7TCuFKDDQ0dkILhCyxE/uFh+nd5LaJwLqzsUQyGciKDCkpZO0Urge5Afb99
Zs9qfv93/Aywzt9+MmJVFupL4UUFXZD5w/jqYwDSMa9TfYZkLEd57J3qU/MVUID9b25Gszbhx/gy
v2vrwhUCohc7ufVNXNwUznZssxDf1AfZpo/Q441qeOM2zMFTJoggGblp9iEE/TbqszgnJHjWkbML
vDxpFR51OkO03fha7bSbCGknZRW/y9mZnCTHnsO/NpsEqkKj7ox+5qePoiKkILA4twhefIRMS1al
8tJ8jiY/ClXJCYwTRMShLrj2Fc5j9RKtw4HBY0kMBDMfDYQSre0YPxTR1+1zJpoO55tMqcxynSC+
yHXYq4HQr4BC6aj6t4cR5PMILy3J1AnsEiNCTyDjZDctVwb6EEbwGULCt6mc6Mnejs+F+y/ziETl
XmhmZ1dKnGAhw2dAN9JnQHfBnlrg7W8jw6WpL1G4kp9QUxFEUoJUDFG5h1vIcl2Hsu+SmIb9gqcQ
V46/5P7lQOr22lqoVbeAFm4YJw/+M+dIytMkNI4jzbZR329oI/vpYD/UYxrIvR20Uen243PaGoJ8
iyCXR3gQYDzJEDC2sMhjUG/kEXyRQdc/LODb5YKLsj1Dof4t7jb/hHvmOirgz/V61jy+sMisVqu5
0xhDpqF7odGheGNu6C0Vs1leVxGekCIfILp8VO7B1kagHA2X7PQYQMYRKmY+BaOaIyGjhCBvSW7k
Afi4Zadmjv4WvwqMSeAdVC5kaiIdVKkS3q8L+F0DBIoZAypnoGwxsd6yV9zHECDIDm0KxRExDGPx
CbdOGuecZsUOIS2K1M60lY7DCzROX5WtGnRLkt700438CPGhFzB4xh//OqRROYdFGGkHbXkQheNP
dKQG4HMVFEAE0+PRiaMaaxq6M5cSwLivoCKvriBOsxY9+kXnlscjLsz8QzNiGa3eK/4HBukWO2g5
3SEP4UxCNUuBq+dhhlZUa7Smg31k6QZCws6UPNTD0+2jKQg4NS406rMpIWypJpiR7UfjfR2JAr+r
I1iyioSyamkaLwhnasoYziMSexEIbIf8oYtEafurL6k/I/DoMDUi4B0ukaPIQ+1kRpqvTsaqibRV
kySrqChOJtmYLHQ1e/Qq+tKwRUXJrYjktNHDZAlwlaKv4S6wuEFjW9Lja4iarDuiebU0beWBoD1Y
oOZ1PT10MXHuyqrTUSegn1qurPSQhc40gX1OA+1byZzU7YIpqN9BLruSAzyVFCeEVJl3+/hcPaIX
X8AdH1bJQy0tdWsZfYOGelehc0tj5q/bo5zzMt8c2MUwyxm7uDEqZiSkZwjgmZ4GeaS9k4L5YWxC
8e6kZCC8qiZI5FBPKkJRhUa0ncsKXAzN9B7BFesXcKWaBfNekdfTYV7bLhYXWk14Gupw4KBwEb4F
RWvL31mFMg0Wxe5CHNS1tMRpum1ZbG4vrWgQ7mYy7HTOBgNRT9beh0XuJGPmEFv0ALvqoS/2j7uA
2FgjFT/Ak1Et9xKckWLYp/qL3QZq/L68yVTZ9m9PTLRv3LWDakYdmjZWL03bfTYSJ2FgR06B4QqF
CZHFpG8cT4ODp84WSRCkob5vmUQOCJQcjP45J+mLNMUHq19V2a8uRSvVuo0iX5k6Ty+/qKVvbCte
a7W+L+Ly0E3pfixXDeAQTTDVGXi4QCc+N26ejBti4YxHqhMPh4llgT3kO9qc7Kxf56MZmPFWDsmq
ZuXainKnAAllE4PxvMhXyawL3Nv1W/DPXvIgPzKhPWamMHn9WCngPw5UULNZXuPl6d5GqiwVSoqe
Q+9b68v5OSnS7VhRKTuqyfAAHvGDZP6WKmmdFPeUNJuuPCb1s1qcBltD99G4saHnVpJ7CLw7khF7
KtoHwi+s75DdE9l2reRnLEU+A2V2mf6aoJtjqAo05FLXNg7F9NkSMK4rrcCTXH2L2zL0Fy3dtnX+
kNSQzDN1Ra+ONXJ+eLyt9bQ7hXoVoa8O1cwsUCF2d9sGhHvFuecysaG4qfVLTQ8Kc676mq6MfeNp
Qb2lQC+GghyI4Ko3ODc9Qsee6MtFnLEa4n7rrKBPghkJ/BUPTgxNMI/ZMcx6ho74HrR8yytN8otd
ui/34IQmqFKC5lTgJQXOxOBcsTJFtJOWiZEqg5wccJ/TE1TGf0HkUrRlV4/JhXlxDrkZCXgGbGwZ
3Y+BsY126W4anfRnv47RoQUcixI7tVN601qqHCE1x9WHysXonKMeE7tth8VropUgusNTSfUyD7Qc
oGSHcrtbnijafQ6RK6MULMx9Cm4JHsrYsTnRzA6rvIQzBpgCe4Qz5UO9kSBr4YHmrgm6L9ktkETT
3GhNc5hM6qjB4EZoBXjHq8pt1+kmOehfIXpI7WRjsw/ke0qnKvz6Hc3S/QtSqsRyB8VLDhBBNlHc
NnaSJwqLrvM8/VlHHipJGnkyoNeuHSGU8BU14DFy6n2XbuyPdHbjh2b0kAJE5tNNAssbAjTDlU8g
ExuB83ufAvLVv8/M3cd3OmrF02ZAvV/4JBYYK4+wrIxqVosBThVbvUU68g5IFy/dA+vi1yvbqzz2
ett2RQNyXjyZ0tRsUjwEbaMJoPeCXEdwewSBmfK9/CatMlsfseqqbH5a48ZU70Ar8KpMv2+Pcz1/
crG9nKNLmC4ldYapUErXSaq7eW6vaUFcElZ3cti8JCrgaMg7bzUzhxaq3YNaYOEBn9+hg0h3s1wa
rqXnjaNQ5gk+TuBBvlEWUzYtagnVOZHVPMQgwQAWbmnzCI/VDmos3rRBN3cURK8i1qlzmvPGTX1W
ibiMlsPKSkgGfNHYA8vJRsfWP6Oye9X7TZyDeDyPwKGQMGcCC6MbR9J+jpBcbBbV5NJYVbP1mVeJ
o0/oJs7opkz0h06fWEAYdMbwsCP6cEqjDqrJHQ1SqiKJ0kBXtBd1eZ4rArfmwXlhIPDtaUQO7mj9
7IBDWtI2yUm7n87UOrPlzM6SsFLRfPAIcTKwJfnZlt6Lrh3BZcc3j8cybVlG4I3lHj0b9n2sVL5i
C4xG4HV5iuRmKkOQTyxGk2fbJEncWWrX0tC+kPRg1aBgaz5CVaS2JjijfGe2PiFAbafFPw7QZTZl
dxreIA/61Ks7mv4ieJoLjELgGniANUtHraBdbh11KPzcNZkze7kf/ZSAEZUhYOQsvYjyLvRFwrvX
kd1/XAVPmky1vi8HFXvY+GkT2KBbqNf1BiBk1DySl2YK6AHHyA79CMSWCF3ELYjXC34Xn8BFgYx0
FG3fVgVo7sIMpUNRxs12ylsNKJ0VTGusNnoTbi+4aL05Dym1BTXkZYNrrfxRyFAfbSeXWva6LAbR
3i7ff8NYeekZmehJLjPk5Vp06wzv/THegrXQyfdQhm5/hgdRqUBglry+yhiRJKIhmvdonnh6XzsA
Xq26ZnV7Ba9XoS+2jfNBcRzKIbU79SitgQXYVk9A/7RP6LwObHcIanO3AIxjMZJ7uYdvLScXA/ZG
VtdpiRM7BknrKz5b1bt+O5voZwGs+CS6M65Xmi7myb3U06nRaV3ivgIG9gARsNV0NxwWTiPNaxaM
PuRIxG30Aq/Ho6jbuMwSiY0qXkbthuxsX18tcY8wZyxYTF5kRZsYQI0D0kctgnm2XToglw7k0Q+d
diW6L6561T9PTL69s4kNS7GUxjqitrNpuo+o1dcxdHLVsHHN9i0VYZ2u5+UuBuSsnOqZ1oJIszpm
I4UAya8oqrbx/JoYpxa0O6wDA4N6RB+/4Cl9dfMuhl0M9CLKaOd+oHR5pSjqyu41P1JlkDHG9+ih
WevGfrJmL2OjwKOJBuXMUS7tMQ2R/ThaqvwDW+rVc+4bRugaEOoNQf0f2n6piHLbywp+M8aLqXLG
aIazIluNbhx1lbgQsXH6qbqPgDVkql8Wn8gp6/Nh0I95t4+g/aG8qKksCChFp4qzz9GgFOoJmLiU
P6dDHMTDJgmfIbfhqWA+hoaOf9vxnW3irzkDfIvmOh2sVgqBNhp3XxmdIkdRutDiT+mrPCMbmRGG
Dqxpesg6cGSNSiUjda9pW7xeQF3/W43kXZQbYaCp2WaymwdN0lDK0000oNJkmjY9iwZHb6Di0eHl
XDcrBFRbmrWqV1e25I+gu9nqdrIakpF5War/ZhrkdOq82SpF+mkli+yYgUrZsGdqjewTtB3V2Wlt
8CIzI8ghLqda4VGR843dA6Jpz35qPSYDeSrvjcqARvV8mkkXyMqTWZurPMofmrIAggj8Mip5mPN+
H5rJ1ix6aWcqzDUS/T4qeujBKce4ymiQycXwzsALBv03SEoWKB2mWnFs03g3lb3l51ozg/RCrrw5
jl7iCcxGtD7kSZpu4Vkfh7pHEd+C0FKt/2gKC+ol9FXrIFJI0ihoLLxb6s7v6/kQkdRjQ/PYgZpZ
cE0v9nFrV3lfoeqDFrfYVT17k2AuFgN2ofwYp8orEhEnwrcrejlCmo0eTQ3nR+cLrmmOPJyKh8fR
LN8S427KfmbD+vYxvTqfiyE4y0xmqhcJusuOQ7Onau3QsQgU+TUG7EdO3m6P9c33cNPhTDA1k4aV
GqbT1rYXgcZIYeNTxNKTnYDBRxqPVYUwBCYjGFewjHxltWtBjWdZyzIqXy3k3tpA0Z9vT+17dPr3
3PiqagpZhiaPsI7KfbGX3aYB2G5htKkgodlDMqp9Dn1TUDkTzWu5tS8ukEGpsky1MS/bnJww/zUn
itMPgkz5txCYmxjnxhJrHPqEVujMZRbeuODF6AYnkr+k9nh7CUWz4Syr0jqlUAzMZoYuC8nvKshB
lJogtysaZPn7xZLNSshMZTkKldQ6IznkcGtD8/TvZrIs6cUgppZAQ7fEWZjsxE2sewt+otEFy7Us
xzdH9Mdwz1xqF4PUswFLWnyDMTzH7FkyX29PQvT7nGMASW0SNyF+X8dzPUosh0XPt0cQ7QXnDgpQ
LOS1gmUqpsI1xgSBQe7U5MftUQTnly+rs7ilU7zMgy3Ks2XpIZ02o7LSzLMgtPr+SF5MxQY2gBBZ
VSDOwu27WSZJh67gY24MXkmr3TAsRB1D/sMo+3dmz59Vz062zl5ro3qxquJhyuLnrJnezIi9xpO0
Hilbl0BNo4wj/bLsTnBmzl/AHxrLthVluVWgIs0tOSNTjvOvFSeQFQakk/ywsGxPXopHqa2eTBrt
wh5w6PojY3sG+jE2HZvpd0nvK/VRqk2viKBaNjX5a1ctqbHKhDaz6Nb7Ho9jHW3Z1lVZg+LHN4mb
cSyiqi6M4pSHoILsre3UzU43oWMEj/5oyp9B1b7IqR6aRPgKv3ZcwMNDbCjN25bN55FSLalzy1LK
0yCXv1hrbYeueEzT7IEVUPtKS4dCYxLh2zZiPaJY5bmY3weo85KoXs3FR6jF/82puvgiPsnUhrmc
J/FUnqY82mukckdkZdGo7M86yGULrEoS/ojtdQLZoXqA/ML8QMxhJ5k1WAstR2bgiJLloJXCQKWK
4OvOkDPuRJlQHDPA9KMSA//+PvOFLmMN+6w6pbXqx1F1Z3XZ5MhK+JlP0qKDMG+KGhK6iXQHFW/N
acYQbB9GM4DAsXQ1lnhxP7z0CXrZU22fTIMf5lrraTbkp83aU+OfbSY9UcV09fGnOUDbU493wNR7
ipbcQZQbhR5QGiYyiiHdVkLFDgVjMGmXpSBO+s5QoYNdERqVsgzaV00/A6cv/K3ZRBmK3EV1Gq1o
XYfGr1ozfLmiKyn5oczWnlbmJpJr6owNXc31JLiGrzkXE88I1F1VBfQK/HOig/Jo25O0OkE2li3a
pmBf77t4xULTb+hXrjyHdRXYqL2kpl/bNZR+Nz1R/azJDrUGWWKdHOv40W5FEAX9ewhpypqpGKqu
WJZpyZxT6WJ1iWCb7mSMut/gidNpgHn1Y/Gg6/JbPzYrPYEKSdq67dDuEKs/QuWJbiqtBQCtKHxk
h7xell09g6CyhWR7iqxC2bnROLvwhT6rX9tYhSL4U2lnTpWbTm6fukTDo012IwWwRwPVRNK3T2g4
dRKauSEy71B58yrQXaYQRNetdqXLJtKzQIpS8CnZkMTOGnNNDPVZiU3Htk+q0a6MYbwL07dmhrbo
aDz0ZfWcz1+9WbzQOfFu30vf71esmoXrAveErNjnfNLFebLKehp1u+5OBdNfWi18sPXH2yN8xwJD
s+JyCC4OycJGr4oQQ3SMQFSSeGN2Z2jWTpbpXpIz34SBJmYOXhJ0F3ZQlcHiCz7huzv9+xOWs3Mx
S0aVUEVQ351g8Im1kWxkrDOQ1Zpu1K0s4hGIYION5J8kjEULzAUwxBwzcADhWMaDfZ+W5K7VBIhN
0QjcwZcmq9VpjxGKpN8PCvoZo1TgXwVD8J00U1wmSFxg/eTonqb3hvn/rdf59xnhY5Zijmc1jDHA
rPn1pltJvuYZj9GTuQUcTIhgFk2He7Eg8sgniOt2p3JARxp0AeJyc/vEfW+y5Sak/n3i5JKAW2Lx
RoG8Al1K6bTJg2mvuhfZbz9x9KBgM8GXgMEVL1wIQIIbYIOq1zaD6oLozljG+vty/Ov08800ndyZ
Ztou062Gg1yBdlQ5TYye5CQHveDzrJ+qxnyKQ5ASNIVjRy+TLvgEgf0p3HsnDYc+7Cp8QVT+HiVj
W88fYSE/mFHq31737/lvbt05ZzN1UxfOEUYaXBXYVeMBmAugAhoPwAUIYwHvFb2Bg+BRlC2+8vL+
e5E5F6NnpVKVBU5wOK3nz2JjBuy53kl3obkiWy1IPehprASTXSz71sZyvqU3k0nVYky2/yh0P+nd
HFfVD2M1SH7f/y8eYgSJTdCpe1IdDCTJ1iJ0xpVgfpm4oZo24gKi8MVAy8pyVdfxEYuyezl6pHSA
IGlm3+4B05g9AwkIhIiVnz1E8oEwt36YYhQ/RNDo72Xm89b/+RDOqhtgikCagw9BcfAQrXvqdzPi
MfTaLAjT4kW9Y/tknd3rrrnNDl0HmDmoMYQqJ9edy5/P4Cy/0tAOByNDHJI2G0JRBY0E7yfRCMvf
L24zPBiaMD5PtFUdG1LgbSTiW/z+KP57UzmDhfBll+kG1nKy6cHIPiCx8lAN97fP7/Xj+2elOFut
rJZQ22jh9KXRS8afU92u4zDdJ/pblh7k7l2Y+rvypvt7XpzFJHMS2jTFkI2/kFf1aw2Ey2zzD/ob
RJNb/n6xSWPVF1MD8lw4ot6LFrY1V/aHu8XxW0fLgeJcoJ9UtwziQFQuPrvT737hPwvL1+OGvswr
QjFLln8yc6ex0A916o52MKmRN1l7c1b3ZnM3Gr1jyuiDjqhLjd96HzmJ/GgOzxHkpa32QQpNL6LE
6bNdZP4Im8cmVIPbZ+B7YfZvq+VrepleqzPLYS7DVkcjCEhi0Mu6cHsuNNy65UKOEtJ8oiUSDss5
ixgBKYro2B5oy24HX3IKr3Tj5/w3qvlOucn86dWAdoLgHvyOIcVsDRVuEhohS36GsyszHNuUgcj0
1CP5exaaBugR/ZouhfLldjkMIv987RxejsgZWUbTMGkbqT1N1qMd5qssNdzG2kSx6hKqeFopeWid
E13DolG52zDMiG0orFzsbMQDEeJLUH6R190h3UarpTl6DP3Z199ZszYC1UBPrwhXIPoCztJ1s8gy
iWLeZ7QuuLWGAEhdYSgpGmb5+4WZzyCI7SUNG7o0/zX/eJirj6iLbTw7totxmJpGuURxXqNDuBo3
JWQ2P9A9+uOfAHSv3S+XY3HJFGYC4CNnmFNsQU83/7KJ4AJbdp/3T5cDcMZHoeys2HKEyegasldf
ORs8QMXVefKoJTKAqyHh5Wj8hWxnsVYry+PFdIsN+HsXNMSTfsCTExkhkD+C1hgAXEFwttjVrTly
l3Srabo51hg1mbvtNGxpl6BnCM/PLHNuu9Cr7v5ygpxToVUDHeY5hNbYkjSV4sOsSO9ZhpbMfAyp
U9uv/ZQ4LOkdLQaZxYxsjDW7OZojB8if1i3ML629fqoda/iKmOVXZrgaWPVG5/GjZPGTkiU+Axnd
7e++fsxM3VCQprY1HmCajVmrxJTimJVxoFeTE8dMcLuIhuA2IU8joEVNHDSzqRxzRMdaU//LIbjF
V2V9ZrKWdJBNkJ0herTzULBO3zvTzpfGn4XiXHhuMwNKOzHMJWu9PHlJzQiQjMGXB4A5KxqQEtCQ
rnW1RPZoqbnJ/CFDHVtN7iOrQa19X9Jf0XjKIoiWNoIY7vox//NtnKNXoaBhDP1iypbioexudcdu
iNwoE6bEF6fw3aD+jMQ5dFuTsla2sArJBvitoFy1Tu3r20VlUhzEn9um/xoNvLFQ1kJ3iSkjn8jD
59XZTDN5pNMRb4r7YlJapzKtn0RCt3yYo3u0q6hjxua2M9O72cx3I7W/KNWkNdFDChAD0stjovdI
4KGJosmJr3RS57YmFOVZTJ4oYetoYJ91rL6WTXtnKp3lpaHlRWCGMmJjVyvSm1oip2pEflzYDvQo
vb4ovHEsBQf4XL7np6qDx0NGmhHNNHx5n6ljr/XxmB+7id6lTeaOc+LPklmAo7B+zdRhNU7xsRmH
z6hWAjWsg1JNvZbGbgToPyiN/Ej5YRnM09EMphLAQCT2qyXJczcraIG9L8cfJPucQHaUy6cYOVLk
kF2SS/uqR5MQAV2tJd/3aoIYqHKH1NiNqv71/0i7jiVJgSz5RZgRARHAFZW6srToC1aiGx1o+fXr
1OxMZ5G5yczOsevQkYR40p/7f2hqcJoMMZfKgOxR1HltWNdJ5gnaAsVdbz3YOiVcyj7PUew/l5g7
aCkx6NBnQw6AobpttfuqvFWYk0Pjz5SgiEXdkZu69iXJx8llL3Gnnj3D2eozl02qSA2qHKtHoXQ7
Nl95pzgekLgoWl/fycmcnV2Wvzv5HaecxCG5koJy2evyo9+FltQ/Z7FspXyhy7C0yMxso2/EhU9w
XF0IGKPiWbl2Rzp1IRg/C91mezaz3EHWAOgR4lOi6ElwkNB376X6JEu/aNLYktKYwhPW9d07b5/M
1pzO8WT7FCWMqibHmt12dCVjI6RjJjsh2QiINEKzgtudLZeHUX2MVUuvndRH+XMpIpos5bUznNns
tOWZpmm4LJ4KTi7hOYX6xSBk1xeux98j6ff1j/4GnVxbb2a5OxEmRoLPPuoYUglrzCSEg/Zcinzd
qznfh1G4pq1+1xYsND0MXJiq2qQmujWrdizduI/uWzVzgnqw/dg7GCKOzZzqGzlQH42WJqY3fEll
uQnkYuXLIPrH0LijZ+gLR2Nmohm4HhLsKh+PIfOgudebWkE2zeCtQGvvBO17IMrVkAqr6v7UNV1A
x5xnmrMjn2UIBi8Nua37/MjQhe9zFXqCT6T0TC4Jm7bpOk4kK+5XsZo7BDi5Mb5jFVkFxi0JmJuH
7QKn5sKtn5fy0QnViFLi8BWeO3qMWesAI5tD5Ah04GvfbQdIJPhLSmnnxbnvXTBUnTCZEVyvnxcf
aIVWSSQsi4acBQ1gS696qy5qK2cyIrPKjCtml8pTVkaAGYJCpeDptuZDbuZD9yL0zuq1+lAoOYZ8
2q2vosMJFTnxVNAI9JyVLWlSufRYzyKO2W+e3dukirlXwylhejC8D9cjSjit1f/5B1J8qSJxTmHH
ZQPMQJrGDco5fN7PHSryTGYdiKGPYTA6Reg5aSnvA9Ztui7bkaR04OLsTupvhK+C8snwH0lU/B40
/V0L4lVYJ0cSIreoKgyjYsJvVKMVprPdVPIOLTCdVqjWnam0JTfR0cT1I2zhZp1PFk9foDHQUjCd
ozU+c0KKrqRGr5QYAak0i9P1GKEO7T+k+UPX+Vtfy7cSyHmqkNxGuHu1UH5pYO2DQGwN398K6H0y
xQLYARPsfv8aeWgBSd26C8QNJBU/SQDmYJ3Kh0Ydn5USc1hpjYL+4O+40Txp/lBZY2PsMdq8EOJe
uruGonAD0EcG0Pd35/nEaGv5ONZSyzooYPn7irhMwiB5dWxk3U75V5ltC/2DwX4kGChVOlxpqmzy
UHZjDYPnsbGV6CFS6L4K8cJDCC3w/M4ob2vIBV03tOSbfmtmaX/80tmNFYnaSrRRuqNHmw3u0QdR
97kuI8mOq0dRixfSihc/x8ROkkYH1JEfUoCD0e72PmjI15ERffWl5pldiYlgWGpkhYT+kdv0yaAh
ROk8Ny3JTa0Pa8HiR1lr0LP2dKuPxZprb2Jf9bEdB43ZaPW6wXQrBtLcCgAFVfXtEckLkz5iHqMR
MzhJ9JagOG7U66Czm94JlLWHHo2e3DOwYNbltvVeRm+ltw9xMVoyKH5UgRjqT1cMNqC/mOZY+3rh
1LH6lEmppQObg6nAW8F0xwPpcZ0gSRi1xG6MEtDY6DPrfbvqhBuNhJiDEa7BgPFc6rB9LD/UA7N8
RXmNS0B/ezna6ArOUozNbxYlFhtUXOfKNCTfouw5kT/1TnUnXsF864E61ocpY1gzBShJl6Cjkdyq
8Z4PqQWAlmmg5QVpqmyweRhuSH0ns9soAf1zDCr/OLUb/VkBxjDqIf6p97au9FYp7TATA54wuC9B
7CY5euK2B4c5ix4MudnlvfR2/ep8TzP8vDmEACJDgMpSNOXsjnuRJkusFuTYl9HNiEwH+wmNUozT
F26C0cwmAGv3awaZ9gyg8QGlawCPCIL3wPgAsNWEwpddR/6B0Cea32Q6CHQrYmcgoMKYvhuqYq22
9UPs/6YqCoCV/GR4kLkfIBJK13oe20jO0ah685q30D+C8y2WZITLuVkOf8rGLTyUR2lrFnFpUlXb
eVW1q/z2TkUNm3l8pdP0sQsaBVrLfb3gBs6D0Z87M3tTQ82qpAd3MDSt411Ka6sSwHu0C7MJS6vM
ooSMNciaQH1x9A3ZVEK6Gr1oVYb/KVQAvAgnpzynTciALArgWiLEIh+9hmJwuVQOOacpnC0xcwK9
LI+DH+oR5sc6p4USWrLygKAHTGZP7CHY+JoVApDcuSj/+kdW3gqQLoOBFdohS4yN08lcudN88u8n
dluSkZLJjREd0/Y9xV4OhbwpqviYF8Gqjz+9eiHQvVA0mLaXaWC4QD0OWeXPBVG7AHWWmpHjIGo7
GcS2yBurzcLbRPi7Ir0tp8wfhJw+eR4wuQ2uwao9EA2FjBxc+M1LmHTHQlH2svrAe4EY9qGtAis2
clPBdESfIPoQh9j40+GO6FLuYGDGNOp831RGYymSUVv60L5wb6mrfvly/v2u2UbyzK9zOcR3hVoG
tPxTm3CY0AUTdFar+744fxeZlWmLIhIZL2CBMnC6eIFsJ22yUHc+j31/ns8sr0RsIrK8TMmxA9Vt
x7feuNIqxZTGj7TdVslWNR6vm9ULwf/PFaedPb2CcRqxscXOTRqB+VtUH5pVjaYjGoDU1ntMHdJ1
AIJ5iy6k0Jd381/2fE4UpupFVFacR9DNeVZBPRgviUpdvhP/WmAOaMaUSCdlI9458TJoSvkEPsr/
6lp1YQunxODKI56rR8q89+RQwjpDUppMxBBt2EUQ3s5TeQMmPvv6gX0zYl5bbnbVvSgbApHK0bEZ
o5XiqasUkRAV9ZrzdM+aSTKu22kZHHblN8JOkuReqnX4rjIIXMyXrjL+K6qRk2iJaUDqOmXZDQZb
MLJQrEsVYXjWQGeO5DHwKT49GJpi8SFcjYDGlan8WxOZQ8WSwtp59+inUZ7PMiqGinpcz2UM2bp0
4imEkm/Wh3Y4eJYselNR2TqCemOAQd+a+hb0wpzrG3ve+Zz9hOnCnrwEnScxEjY/Pqr6DfKcRx1I
+5gDAZXy2O7KziLJrRgeVMnOw70XQ65Ebxc8+eJvmL1GzfN03a80+Tiqf4QeWioE1zUOmmYa2lpy
pwFGq2mr0GOWke9jGfws8sI2LN3mWf1HRERv6gLBhJpozw1JcR0Y6p7aPhLE7bvmv1tuziEUNU3T
dhqNjl3LbakDvVRbuqN/5wWRTYxiYX8vm9d/mYQ5nVCklB1rUH09+jL66Ynmm4XGoWx/gNidKaP2
oo0c0hJ9s/Bop6tz5c3OCYUCvyOg4dYQO1Uhiu3SLs79hSHZc87Tn9eXz+oXcZW1fuLh+vKBHbu6
OPpkzZrK9JoPA889SGU7haqPopUo3eRuEo5r8MJuwiJ65CEggGjZtGRw8qjZXH9YS5s+C08ljfdS
1sCnJZBNZ7t6jTHKNd0t4dsuFPHgyXQD+GTCdB2p8M/3G/Bh5BCbk5EEw2V6FG2KvN32jXIvhR6o
wTLwkxSdEaxbRRRrQwSwfy3oCbRB9yxW68/R+B7l770SWJn8m/AKN+Sr9aqX2D9UaWaTctMXezoa
qwK5Yyl+0e9y4IAkW9GDL1AuNBbNjDed79LeB+xJQ68p/hoE33UJZg2a7hZ0KW80rNzrG3zZapx8
+cxytTFvmiSJyfd0ewD1np3mgEKudRQnXylfMOfGQs3w4oU+WXFmpwo+iL7NEyDlq7cajaaRLOQB
5+2Cn4c5M0OFV8gC4j3kyMvILIEAwkyBqTXTLNoSwHz6rWeP8+RbZg+nRhc8YtO31Fn1m+QYRwww
EmL0C8/gcqR1ss7sHXTgBQlrjlOSt1K/U61mBdSfo5rDK+oQHjigITQVH0GavmTSz5Gfk2k4WXl6
oSeejfVDRTMyfeEk9QStMVCi1xgqj/h7bdx44i3UAMZUt7QuTKhQmIVR7CVlwQby6f1d2ed5atfH
1UCk6VeoteJGibzKgJsudTfSH1TQwjT1nom1nItbUb3oiucmeruNRPLQe/1R1IoV68+yH+4aLuyK
g1W5QcamFbu2AhvYiNpW3thVABkPHcpqNWgAJcmUYQi6qLQqSi09A6EFLL0Clm1PMYPSMKnUOMDz
H/yoswqgQtGaegGd0zqUMsze9M2vhIIKp9c+I0QBQaqOJo0KzQwT7ylU7mkWJqYox68eIN4m09xQ
Dp/bgDg8FyhL0Oy9Q1CIVtSB9uMSpOLSmwcqQdYUHbMuOkqyP880E/E4BIkiH1ma2LWeVGaEElFA
uMn6NYFGyNjvCDC2kb4W1S8F4zfLfIMX0tfT3zCnPauauMka9KiPrNmqnFoFiNq8WOpQXxwQJGHE
KPkkQjaR0WrKpzc+j0ZtCi3eNZ6PxPK3GF667s+CMbxgmiCnblCiEqB65XknVYBDISzkWr6pbfAM
AW7criZi98Zt9tzfRetJnmEJynXxNE4WnfdWK4n7OeSypkU7Rx2d7maSEgQFAEYpLRkF18UWGVrf
5+/p9EPn0kNS23cJLSv5hqaZlXSvIFQyNekQdXcZ3aR5D2LXVQQ859isOsSNRtw7qTfuetlwuyY3
WyjFlN5H3h698rlj77W28mHJ6xHEeX6avoLI4CAZZKOS1G1ziZqGLpVmy8dqxVUEoSynwTpQRwhw
9a2xa9T8taaA++qKiuEzngi3lvmxHb0CUGtNeva8tt3qmU4PUqwbJlrvn7XiA2dQgyqV38oNe1Z4
u9LD3mWGwGMs0ge19daA+DyyMMA05ai7AhwjGB6BIp30qwki16/qbVF+RprqyrFnpw29KWLcMV5Z
8bitCbNGOHcvfm67xiRMQb23RCUQTcXhhfqRmWZA3UiKwwMfM4F/CmAEolh9Rmu8QPPRuyee7iKH
dNn42WrPOGUzR41/AE5La7uNR6BMWEb2yKW9giq2rcTUkoOwsST/IU7HNRLDm5w3v1rQGwYyM2Mw
I8mkXvsMURDgE6o4dGGzHzRLKcRHqzDNVBmY4xS/2SSFsIe8F6bfouUpZOgu12If6oml5upe8NZN
GXI8Et74Ib1jaYHpNrpOUu2Ft9om77xtGDI7xGpynQ4m4y9GXIEFtdnXcXYnI5+pmKjNUCFuQ7U9
Mok1kglJYysKdnqpbG9EKMVOl6SpaRSFE3DtWQdZhqmJ4J4EBPW/50H3MW4YukEa4pD79cJTnlLZ
mcegHKgIJhMZXYN5S27Ixiwthg6vqsj2TQGb7veukFsniwa7io5BNn6U0Y74j6i3G+zl+vIXMqEf
q8/8dcb7ETVerA4sO0qrdDPyOyn8EyTsXc/Igne8lAD/WG1mz2XVZxh1w2rA3QRoHYd0l433bDTM
wKOPDAx+rcwtAfqMdPh6+q++dN7YUwrw8xkN1hY1QKJKf+ji33VmWCqxgyBZ2NYLOBSAi/+e6rwG
6bd5GbY1VtNS46apE0uL37Qys8assTN2SLobXh0l8KUYYLoIQf/Zhvu+f1JCaCg2eMHD6vrXXwg1
f9jRWUFFi6Muw9yRfMNl7U+NNNSX4k1bPgvv+b9baJagyEFcwrJhoTownHhEeIJYnck1pmG0hW+6
fJ3+esHvkPAk5NO9dhAyLeWbzqrRo1kXK90m6HmirjclBXw0r3/b+dwCx6meLDjLCCq5gslJG/mm
JOhxyYdIPOYF3VWgPU3QPQmGTSXddt7b9WUvdHR/LjvLExQZrIndACcoK7GjQYYZk9FmlcZr6t8D
dmr2Umwa2l2W3aV5bjb6pyfbXi9WBFPBZRZujBKhQbFSpZsh2OfyroCQtiReOv1FE/6q1JBIjsck
YxYv31p4N42QNaRr3eufsRg/TLbo5LgoE2UoJMQP8lYBCRqIQnsTEQTkWONbubXAi4H6z5LJWQog
ZgYOFEedztpWvgnTYt/WxK78dzl0Gv8gCYQLoAbqU4y7gDY7eWH0NUDb+/pnX+hb/zy9mdHz1Tzl
6XR6MXLxwMw3oLuzDfDlbml0a4LVzyGQEzdUfH2zlreYZh9BpJouy8ZfyAFPb+8ccyJRITX9FDRW
Dr5SFY6hovYGfWbJadw+BfBx1fYOA+pqcdBjaelZS8bzBl+UGk7BQ8gUNdFalfoAyhnjwh1biIvn
gmwF8Cde1WOvGdAqfXGHKuuCZb+UDpyYgO/TPrnERtr6vRzDvjGl3Ht+4qZduKroV6tQwBDem/7z
+vX55pg4iw/+2pz52GgwkCFop6hb9Qa3g4vkKHgX8asMsRuJPZdKbaKvZUZZamuSbstMrFIpTt2A
PpLmEeTiJsROYQbYFt0VjqlIZcXpowT++GgSsY+tEJxvfS07SafZ2YjAFFqUbT7CY32qQHSUjxlQ
xHl2RJj24kHBKfg0gBAIi8CMxuqr6O0q053EaA4Nsku5AzR1F7WayZpdMnxyVu5ZLW107wvaz04e
gFqMPPohkF5fBuaa5PGXDmm+6q7hmwFBedXVph9B1CxpHkL1SU+So08xSpmBUjqXLL1swCSmv6va
Y9ZXO5o2O2NR2WHJr8znZLsAVQwMDcDM25NeNtA71vAWb77JFHfSQhHoAhjxZ6gwc81SAySRNOJG
DfEDZlcPkDt25FhDh52bkf9RK0jAi8rUqsYKjApUI5mVYyJEV19TEL9W8TYFPiMyzFpZ8q+TXzm7
eidBzNyX+zCd4RSaKpy9CRRvmAR1kA2LQQxYvCqSelskr36qWpI+2Jp3n2W1HYaNqShQsUzEgiE9
J92YvO/Jz5ke/8nTwzhnFYspVg0k8hHn92UN3uUElUq20Tu+CiDCBPXOmt03yUIl8KL5Oll55veD
lBiRMm3EyONNqHquGCnylmxhmcse8mSdmaMPq6BEgRfrNGJ8GcrQZAkCc0cy7oRcmyqF1YbQAmn2
dEJmggmwjv7b2zhz0qoWKVqo4idk/a+wln9LWX9TGg+KsSXyWu+1rzBf+71kghWIjgc59UFZtK7q
Bw1wWX+0slRaG3Rpimdp/2dOfGCQie0U/CjWGU8oShsl+bU4HX8+oTS7XzNHrQ9jmpacxcdY4n8A
oTs2jeJStAbjqAGzedWYca0efMEeR8o3IAorOslKY0yWt4OjxWIpdJm2+srzm8+Peh3A/fJ03yW0
MChalcYYQ2Utuw9EbBIJ4TWBIDv+1vQGELu5ieb9F2mZVQzrgLfr0WvXlC0Yhe8o4dqvmrnyCNJI
SR7BlUMByoL0Dd+qVndvGK7vlC+qDfaWZ/JMIUEnzDVswfIo5UUP/PeRGDN7aYSiUEEZJN9EivzG
ceeUAKw/Xud22VeV/IrVhR7+0jHMrGCd+l1STxlNEDcHIOJNHWkbI/5GavnK7xZaXBevuiFP4E1K
GLREfxq5LpShDK0ixUiGl6I7aMOvPLu/HlJcDJJOlphZmbpREzmdluihqVWmDwaEda6vcDnmPVli
ZkWqsejzcoqSckFdHxyeeropgPdp4tIqafIcqvk6ld4NKptC1x9CAVXZZFOCoNPTFTOrE9P3QhP8
vpH0QA2MBXY7Oj6k3RKB52Xne/JDZ5alQCXO6+JpL1yoyXTH0Il/c7u3chNjag0xObjEdWewtE9c
aX9xRvxS1wIETn+Pe2ZzApy3yFJsVFWAC7/eBf67UgtrqA4JEiTe56BATZ8oyED0B6m4VckAdmCy
vn5cF/383x+hzDDPBsButCN40jnIhqUuuvV4b48FqM70JYaZi+nYyVIz69FVXRVUUwb9D9XIwKK6
E7iQr4RcJRWmyKylDHDawTN7dbLizFwQGZxXIi3woMo3HZxGfRStWwojqUBVLr8VQD2zUV6ykktb
OjMaeWbQiSsTq/aQMW8VS2kfDZQug/QoswKgVpRoFXZLuGvUu9wH03Qbm4nfWkx4ZgMiCV1ojher
iAJviuJAwAIIzrt1ovG3KA52zSB2ipouFjgu2rqTzZqFWJpkdFUR4GeXiqWvmhskaaDLSXFEucNK
E5ou7B3QWmDvV8tJ4mUHDEVFnWjg+9OM2aYpQdSVjGH1zmo0O9A+WbCaiFMlq7fieN/6d1GN4fF/
Q07g8rX8u/Lsu40wIB718QyZOb5iSJ65FWpJqKBDmAz6X4GzNKh20YmdfOrMzOukaaFijwUNCH5B
R8tK9LsBpFGUZbav1hZmZRZs8uXw+WTJmdnvmiTSjKkkCS01MbrtZiLDAAgKuG8VUrH/r5jtZLmZ
C+jrrJPo9IVURVcieW0wHtuBSPi66brUcIYB/XtyMwPOQO6nlcb3nSEuihl2DcLoEcL2rYUqIIA9
plhxB8W57GVh5ctu9O/KM9NNBnBSF1N4RvIWHIPduqR3ueSZef87K7dxWP0OkhVmckHOB1Wr7NGr
7hKfOQu/YjJf5+btn79Cl2e2O2Z6IY1TSR3oG4egPSHY76ghG4l2ZgrTYwi7a8dN7aNMEBSrgIYL
zuP8XoHlT0fZGDUK3ZgwKT8jFkYzhSS+J45CbVYMFg10o2aDmsOASYSoMUejsJXoEPmuIS9kK2dH
MFt6dqXVMG6remh1jAe/5t1XHC4KD03b92N7ZyvMbrFcUCKiyBAQcsDsDmpl5W5wuRu7S5wk6uVv
Uck0IauA3HF2nZIOHXeuptlR0JJamf+Yp8JJldEKcnBaamgHjpivkNEi0Tak2FG6jrj6pOnULHvZ
5AFakcVaTw9DhlqBtqcgdFeM0fQT8OrJJdr+GOfocisuoYwVHuJBtoxysJP+gWeFUwy9oxoPhL8H
HDa3KBszqKI3ryAe6rLRB/glj4SOwPncCaiFXr/D59xV35v8r0+fJzpGX1SNPEJhKdlrr3KItqOF
zMt4yX4VvzQJemKGU0Nc4kb7PXhu3Lz0v5YFGc8M8uw3zAITYB5EUoRZdlQatDHzZsUFOAlz3Y27
cgcelWNUlZvr3z09jPO79fezZ5GJhCYo5sCJcjT0DwARLQhrmNWwaCEvX+G/y8y8qmpEZa0IKo4l
Zr+L+qMJmCOJP237BugRhocfqYcpr3B1/ePOI+vZhs5cahZIYRJhEPw4FdEQT1al1UEL3pnInjrQ
L4E2BfZZDsyssCH8oO6WXtS5a5j9gplh0qnA7JWRQGoKXt0d7WYljr7TmonJP6PnzoZg3tawycKp
Ln74zCj12Rj9Q4altOmWbv01WD5YNjEbQZi9dsBnCihUO1pgJF1FVuYsBbwLhsSYmaxYTQbuD5Jy
FCRbR+NBC5bmV86C29nGzn2uMcq+TCDWoA+HVt4btdhq+c6P6IJhWPqSmUkc1N6T2hRXCBoWZiFl
QEZIS9f0zH/++BYwTP/0XnpUhFqlEnHkUfeQ0eAIpVQUdOqt39c3zGdmWh40hZnQZgUP1q5gykJ5
4bzaPPsFM8vjecaojTQ1jjmqOIi1wTBhSu/j3cSJkxyChQ+e9uz/NjpUnhmdAr3KkjJ8b7Tx18ou
XjHoRabuIlB1YZmZ0UkbhQUja9Vj5AWbqif22L8vGJjrt4PKMwMjxp4SoPjFtxBs7PRr74tFloYn
plip3b20kc0XijPnbf3ZWc1MiqQTfdQD2NKJZXESHiO7dOvZt6t0077/Q+oMgsXWwpdON+Damc0s
iug1VUQ+1f83CBEPk+ASyo5OdLcUtS/expn1qEjXJkEDp8Tv/PVw8LfggDWDG2kVgYttaTU2/W/X
vmxmScAj0yntKOP1hWBMZ81NRPtXD8LZapg6HXpBuEf3owd4VYpIDO0Qqpl+lgKjn1iD3m0JJlvT
WLGCbi2D3rxqXgod6E+oVwKVbGUBGhUBtCEn4IW/keFoPCAuAh+k1I3VDRmGu4mVqci+vDA1+wSz
BglEaMfMrVqBKa4Xn7+Lwl9pI3OzPHEMJYRcuW8VFNO2+m2SyS5FASNNnwJGQXMaOjWKGF4z7rJC
WWNMxk607v76bdDPctXZHZxZxSoC+LAnRD8q5E/iJyu18PeBH91jhgHakb32u4pKzdXL+EbKMesE
rnXPi6FX1wduCUECq4Mujs5H3RK0v/UwzTYQuikQNYIKwtT7Z91IVqOfWDWqylL05bNd5t+k7BWd
AShxPLIGBFYECbk6vWvAS/FP/pxw9PKkt0xsmbYqxGslH2Kq2sE0WVugx4gCtrLN+3ZV0ENmPHbx
A+lbaAhBrseAqlZ/BMs6yNKZyeN35oM2SzMD5SvW7tsuN5n0LMvrvrtTig6ys55NATuTaQtlInbA
ZPEfYjwFITBy8RallsZt6XCoumAzkuqNV/kKAfK7z4hz/SAW7M+815xJYxD4FLag9lsA3tgqM4aF
SbnrESKdN5v1MFGhwsCV49CXloaC4Fh402D0goG57s8hB4FXetJYQwkirdVUVSBJ/ACxBZcWPrhB
Cui7ZksGdMHdzsvbPvcI7wuYl2jTbtC66NX1pDoqu8yqjb14WmLqP69E/3wt33wPJ99WGJmnpaC1
hu3kq/AG4JZNaeurEoSg0CZG0RfoxgDcQCW6bA+jEzlrYS353CWj+k0YcPIjhCyHA5Jk40iIqa9y
t1/Lt01jTplkvkqs8OX6zVw6z5lV9SpJYV4vK0clwYSj5japv+ky8VLG//EEw8/dnUOCIRPS+3mf
qkfelHZc3ZfeW8/tJkrd61/0fQWvOIrvIsTJDtZFN+bQiFEwwdnu9ef+oY3cscAgj6uBuaqF9Chy
Rtu3IMHbHiqwhz7JlZUdg8LVqCvvlsp3C0E+/T7xk99D1GBoUUedfo/ilm/iLXUgaQ7hs8id2geD
XTSmDkVxNMAwcfhv5KsLpuG7lXzyA0AbE+UQMEKTEgU8OdwPENyoRnth2xd8zRxhF6YkHYWEGGvS
sBQ2gNURQo8y38JvhkjhpKfgg5vEUhxpk6IKYdhtv2Jgiq2XBliWQq/v4vHJBw+gfYj9MJksB0iG
IEC9YTtgiR7qdWGnm8EOMQVxTB/gu3JzYRcW3tN3onmydFCHKk8llGZa2AvQ6gUuJuvIsPcxZcFW
Ru5Aj2T1wm3jZhopBhvdbX8InHC8p7qreyD+XS2FhAu+53uzTn6R2odoqkFm8DiUI0A14GsJxUJt
bXHDZ1ZE05QSIyFCPWYOeNRfh+em3WfCjp1s9T12Ja+FYfHaaVd4Z4tJ0dIXzqIcEDrSsmvw4HUt
RYkrLT9zPf3NSkwtcTFspLTE9Fr42CcqkEsFmtBdAfqKBpwwkaE/DkYquUOSZdDHCb3N6CmQ5inU
TWgAvG6gx2oGYwi0PiBQtGFotA1Nb0Y1yDUJWpNAo8drrgArXuBWJRqINbp60G7Air1NIP7hVHzY
BGH51KX1kxIxdwzQugpK20gzt07GjRzlyrrQ29EtW/0jTeO9p6u9CQla4P/a8Ev3xe+2IHcpIP09
5nKI35u+0ZtDIu06gSVBshLmiq3nr1Wb2mqrrYwCAC61uCFB6HKSrMeGfBpVatGkXCs0r6wwFPc6
BZFPOLLYGXzpIBdtaatBiGp4A5pKvOIxT0y1T3ehz7elnL30Ytjx0bDKDD9gTOKXVgMNmveZpMh3
qzujHl4qGttl7jnBWG7UYMTEX7kJY2XdJ6ElRH4oRbfVKrbNyvAPJi69Ypfy1ZiuemgYSFqD+WxM
OYjC8ijg+XQrlTEmFarHlHykEI3G+ALbigS1aSWx2kIyC9DxNOmNmr15bXi78I6vV8LoHACZYvYZ
oHq8mmTfPQvuGDvpJTYciTo5yGnATl+DDRlMK8xwvHo9PoF6uvlYCrbOW74/feZ3NfTk7TZdrKbc
wLvCPNbzgMKYNZrlB8iBnFq3Mzu2fXfRXS28prleUYtXEKnN95ptZuYAE1pwj6qp4OrDfFcI8O1w
WY1hodgwbyxrUkJEwr5T9HqTuO2H1O+9DWRKbXKT7bkLofsJ8ktXjSWk+8WdXsibv1kGTnY6KNI8
TYkC79U/DZ5kiyKwSvLGmy9ubPO0chK6ztUCid9CjrZQeoT628+IOlMxnIM6y+Q3B0exUZuQNr/B
ALuh3+dbfHwRxSzSBUe1EBPMVaGCtgUJroxTDpS9AjW0sd0jNLv+iBYydmW6aSd7yvtSBrMfanJt
osIsS7bRIjknaLF50NqQP66vtvRY5s0lzBT3owEtSGwkNC3s0IGllW4wYfQ5WhOReMxQQ11Yczqc
K7GmMoUDJ5/IQoW2xuTuJ4wCmJrNxG7X3NZWEJbfLVFdLOUGyqzgkoBfjmDQ758lJUwS2OlKc7QV
SF2PS7XhJaeuzJy6PpReN0ytlsrJ/4e061qOXUeSX8QIGtC90rVTd8u7F4bMES1oQdB8/SZ1Y+e0
qN7GzszLjTFxVQ0QqCpUZWVuIA/nWlvNcvACSiHPoq9mKRxXjZ3iBhzCgveycKWLkJ6S0Yw7Dttk
JX0QFOxsF3r2q9QptpFwWlFwF8iirtuUJoPGM/o5RV6twT69yVIzYFkrYNsTmVkUb5Nibj7reKFn
BtQAG9Q5Myg4j4LnjyABJQt3AppN1Uq4igd6CW3jHKLO8ivq03c2dKEvH36Bxybzg+Dk7LdGCj1w
jKkdNbW410tMQIIIUk82TaN5NuHbJIIcOQSLLlv9DSr8GRO/m6MnZsuwRmm/RGSeq9KAFd6k96P/
HaO+xeVl20GytMFss9uvMWfrXTb/f7Sw/7dFppL5K5+Yt/pMHcO5Wj31BkaxX7v6Cviza9ue1uoA
vjya+pYePg1GtOoMzblsXXSEFu5GGWjN7aQkx2RUPTWv/a5M3aESfNjfjGCLLV76GbDMRnILTxpv
is3kJesqyLZy78TQX19DIRCQcuBdPEiEuw1xphSFknTc5njNXV4uEUQQsnBBSYcpfsiDk+Mwja+A
Fjh5uaJZtkeHOhgxscmafaakj8RMYlcOmVNakPp7kO2bVEbJyAJB7LCZBjQQs87PwACkYaw+P0zt
h2FFe6uIt5BPB0kFmjWybKHIYhbEVYETDyY7w79FpRu1CPcNYxQMt2HQFhvbNB0DE6CZjPFg0Ag6
MZ8gFmjnMirDRn47Sem73tjGfpDyDdQfBAdAFOSWLFEFV5qcs7SEU1YCe5d7oaejTwrCvQ1bWYfo
KHLFgnRwyRo1qQPSd+hGHsfyC3y9V52aiB5wgq+sLxyjQa0ME694v7U+hsXdejuCy6d+awAF9Zhj
r0qPAFxGpit0FfaGwJ8IrpSu/rzPWSK1Ztcg8dMxyF3X7ZVEoTKUK4I7JdrGhbMsmnRicYFOK2Rm
3HSEvKRkCTz/d0H0QjKiz7/hxDUlWj5YBVRQsY/0jUK1SFkbbWDJr1K0ktr1+AZt8T3fVWtt22Dy
3JHR6ZZfG37L0ZiC1jhqm8LYej6Sm2AL1ma4CmA/P38UDQfd4PFUHGtAYycvdpMt2Xx8J0hrUfH0
7EH6a2sJDiGZ3SuUoEVkt8W+6K+7XMKDMl1lCbAqoirT2YNzYmxxanmUYeKlRzLGooMG4ADbSqkI
HD37t19f9MTG4nDyjHFZSUvtqA7N6IyS/qrUoCTC8BNBgdbrzN4tskRwjs5mECdGF0eVtyig5mAQ
OVbWe1t0ASoYbtPZ6Lk9XXbv5zPME0uLA4uiTGLa41gchyC5lZw8KK7bFXUzF7UH62rG8TQO2wMS
JwTkiTZ2/rgnVyUCeyrEhoy5tY1Z4GnbZivbn246D27ULbZZ7NDJy479FbRmiCNMIs5WF04Wvojj
YS6zPCp7JBFVsuIyHrV5vrUK/UYlO2YD4mzzrZJUm7Itvct7fr46fmJ6vkMnKwfZVwKGXPOfMq1e
ONp6go/tv7gExhiPP7G16fdBjWS7Q0Sh0IHWV6N1I8sOClLc8oXQG9GnWMR4q+UWyXilgbO7840v
DP4FqYdO7pPtz8XxAmwLW9RR/cgbREWes075ZC8WvonlFVCmCk4BVCjA2xA5TMZkDDrBMsPcUOGA
GAsk3JpDQrQSajzsIPUhx60ToUCVY2oUODktJb7F7hUDMqtF/9oaSqA066J70iYhqcrZhPtfP1db
4k9GfSDZaOHnzo0EizhGddXjn4YL4o/wmm1HMLRqPuiqmWO8jwzLEHbhz6eGJ79h4fUqU+6HGOTA
R5l3Lig5/DCxvSn5mCmZQaBozn3lrnZywNhlSXUhdu7ZVrWOFcnLZO4BzAw804SmcY8WLr2ytIk6
JkSVM7kWPLdEu7XwnTUvS8hrw40VreXqFLrh4U1hS5DGu2sq053SxonrQVAQuOw7NXnhO1up0ZOw
QgTKobIBDpKAFQzoAWldghb28k3+zTAwZ+knn2LhPaE3DlUPVM2OiU3dKrMwCIviqP2RYaxLzbgb
KdfgJw5mqrbLli9HPpTXf7oQiFKj2p5aeB703Xoy+KaKisDQmeADns91Txa48JK5HMf1lAMtXJqV
q4JPHKz4SOWVfSN/Wnh1DLXljqa8MsbnBHPwSm/ekwaSqrwX9DfOL9i0Z7VtWza+oSknPnPSmcI0
0NwfY/NTjQ1vwoFV1FawreexreZfMwtPKNc0SaMRJ3a+32PhmfFKy0Bel/nkAXxDM2WFvScl/CFE
EPMjVRwCuXJhynbeK/7rZyx5yTpQXo4Jw7lqkreyyYJMNYLLB+j8G/7vSpe6A8RqLRRbsdJZ6g9a
EOiN5Mam3oceNndbb6pbkDHxGzkN2jAomavO6xRG4XMLxRc1VfCFgZl/eY5bOc0KadAs5MvScYRw
5nqWA4wfEfwatOZmwU+hzXOR/9Tm4kwPpIVCAtDx3wVDBv1BttZW8bpZifSFzp3ZU0OLON9lrV1z
DkNVft9KNSTsvwZ0qC5/SAxVn8lQT80szmyPQWuSawYQRtlDorybBvertvLb0PwYDK31rGm+qEBY
OVXYAtya00PS6G5vK/CPiWat9ViNVpnSP+AF7adxg0e44urkMMjmtVVqAemvi+KNgewmi18nyoJu
eOjkD169DuyZkgclBKVZbIIQFwQm1a3cp6DSeu0wCU+TCII9uR81BykMGqjIyOV11Lwk/aOkPE6G
6iM4GfV7M+676b1ojtX4bBt31Lov7I+OrJn9YPHBYTPzLvsYo6uJ3IZ4iLZTu2k6C9QI1AUnAUlf
4HwdOZow83un07es24FQvyCHynyaug48mYccDbu0uU04SiXkRVOKR9lexyFYTMKNnmRB3aPxiMFC
6yuDsEo7FU5FPxL1LS8joK4VJ2s4KCU/mVE7JRQcqP42jE+EvPWYfozDq8poHZ0fG2xBPT4q9h8r
xRALumnteKvXraeF6wzEnp3y0nym2AcLPQ7+1avESXNBTiU6douUqq5alRYZ7hToxx29B8UaecQc
sCA0fLcOlg+jk2O3BJMgf44HwlEIy0OgnAh15BREFXbk1xYwYpGke12bvPMeJKaFvbVNCSMPaGbK
1pusNa6S3bWgAkyMe9vESzyFjHo6rS1e4IQUmKkCuSGoqyVbWqcj1IqyodIdS1f+cAa3RKYR/6oN
MmLwklRupPbbuhXs4lkHCVpeBXo2RFfAavgzxGJcGCzHtLGPFoaIpf4+MXcFJnBlSHg1rIVQ+lWY
3EXpscy3lTxAqGRHzOIrVcqVhSNRT+BZgO9khwYpweUrf/7C//1ls1M9iYUmB69RbkTkSHPoquRt
YKuv0MRzKKTkLls6Wzo43YRFnoGiDG2q2dQsvaX6eQCW0A0Ec4wg9Y1DKQjyytnc9tTewjeD7TpF
DYXCl0U4UAWUUjoKbt5p8CKjRL015a+kT7+KlF5LRH/PWDUFsd1IoMaEKqfB0Bpp4nJE3odvwCSg
ESUK4JFRk9EZGuONyhaaRBwnj8bDMU7B7GWShjpNP7iqhjGc0mtiUK6Mk9Pz55i178MUf4xq5Gna
4NIo/xPK0iePbm3tJqvLta4rDZwdo+tuZiUyNOl5ZJNT8/sEJCCTtkPpFHTmJBip4Q+KGvC0B12L
6WS1DUb00gmh74PB5UmGiJmEtwzhgVJjzC9CojECIBVF25naPEr5RhuVFTRFJdCR5wlIiKCBNigU
5GMbOiobNeydRKV+hH3o2p1kH8A6sYMEzzUY7YlDu+khg9dUa8t0yxwvKxXjV1KUbpCg+g1K573x
FPJ6DR4Tl2IpIehN+n0LxkyzUaACgSHYbKWpkEcFRXVrVo6NWjAFq4l8a6S3bXsL2kwCujYD1emD
1fVuSO/HMPpK4xY6RYkXKm9RaXqKHnOXtMn95YMqvK2LWKvaZmlVdD6ooB2NGpDMS4EOkDKPVn2j
+LzptnVZPcoUqIUQwGOMwa3YBGrSqgIJQ10HXdmChBVbSnfGTEf9ePkHfrdifrvLv5d2EaUVmpoZ
JIOq65wOW0XXqUPHSvOBRF6HyeCPreaD9XevFDQCb466bfHc71usg8+TmDUEQezhGbCWq8weMEyc
ta5Za/Xa5PyzL/lXGtUrpVHuNNTfpZRdcUva0SLfqm24s1jylhNIKbAWEtZgq+Syq5UqnidsnvQp
aGCM1mFSMhODrCAhG1ALho6NMrpA7x5sKRPN8c8f49deQL5WJiaZ5SUXEaq0M9nQko4ehx4auf27
ARwMJIlS1XLKlASXd/5su8j+a22ZTDdqEk2RqlBkus0GATfcjEfDUYMyyDG/vrls7WxCe2Js8TjX
ojYyWtPiN1BHPVbmfsjq28sWBJu3FGip9TaUJ62hR62tIcpXOp361Gcv8uzTIGB72dh8Kn99qZMg
uPhSBfhKppJr9MhxVcASEUgxCeAV4xyqg3j2dsy/bPBsQRKvPGKAQHhWdFtsIJP1rFIMnR4NiJWR
pvTBbHrXJ9Cz551fUwCrZVBAFq8g9tuALcAthuJuopgjGegmGSTQV5i3hlIJkNDnA9PJz1J/xtzY
yiv46AKDhRDStR71dYxg5HDFhYrcvvEtDNmTnRyEDlvZ15Cu6NAnEcEIzyZ2J79hkZEU+lABmIbm
AgQOIfb1NYWRV7NB9AXOvo9OzCzSi4RlHdVTSNvaVQIA3ehWcBfmDTQfu34Gj9iuxD/kZvAuf/mz
N+fE7CLV4AVLuijj9NibOx3KfSByFXmCs1fnxMQiuzDkqWsoIHp43ef3ybpf6bvkNdsX75XPffDy
Zo66Hp/Ma2FeIzI8//8nGRsx4Ja5XNt4clor+qgHma+8T2Rju+GdiRrr4IOPucdjSPjaFe3qIuzQ
qGhTUCXQo5S8FdhVbquCXRVZWLiI0kSpolewqbZ0tECthNfH6vLJ+M00gTLbiU9YNpUGEuZTosOD
t7laOayO9jTr3CpF/yyzV0YGxgtEuSLZdiCSBuPadpxAySHFEIDOPIlkAmcguIf2wkVFRWFYugan
2EJh1S4hbTOAGFMRYbdEZhYuJ61iXW6BNzgaxWcl3zWYMwdqVVTCnJ3GLw//904sWTzKobcKZloS
pDDKA8dQXOIVwczxAgGAxlMGr1mJ5sgEt8GeT9TJbdDtMum6TJKO8XCXyJWbZvkGKm7Xkf2gTM+C
szPv0qX1LdzKVHMCodZ/sJSe+lgE4UZb5YfQIet+LQKjfUMkL1lbeJghmjir0WRGPStcYbL/qX+T
Qbz/Yn/IMJ0f58EHKD+NnrWOrvOvAv8p9/s1iBmvQkd2sjvDdEQ/SnBBlxPGamnKGY9icsxysM6j
OhsnquAUiUwsvAwU2qMY4sHw3SCM1JCWcEuQiPwm21v4gIWbUbSQplYNE2SlBaDAxCCSEmE4fAYW
zoPhiSyyOP/F//tb/po1pkmfZoaN+0deucevoFj6kKCtcgdc+qb34rWxVtdJoG9SP/GEiPrLO6rK
Cx9TdgqZsho+RgJjotp4g7RNx3I91dk6Jyq6ZODb6ucBug9VtvGO4x7GTh2JiCril+/qrwHkXNE7
UzZR5aFF4sglgC6xAnM11LiA7+ruBbf1rM/7mz4vsTWA+ZsaAOfSkQWjO/oFROeDEHem3mRgRf1u
QbbbWlB2OPuh/xpd4mswG69SqdbDw5jLVxJY+kZ0PHX1lg9HFSNZA8vXiVwLwubZzPrE6OID9+0I
t1fW9FiFkD2VYj8sUk+bYfjdPM53x4ZcEEbPHqkTi4t4QkMOfC4b6bGLpZ1lr3GGNpc/3/lS9ImJ
RYbaJHqtFkQLDzwIV+QNVbIAIqS25YRbbR3t+teZvXhWsYSGiewobxkGJxSnvWoO6lraiBzf7Gx/
XeCTXzNvyEmc0eywtTMrs48NaHVJ9KTxLsjQT7ajyru88LMDZidvTH0RZWaFtCZJ5Tmz1AJ2rF7a
1sEAtBc9cGdwQV6BcJMWAESOT/nDf7vORdDR+l4eu5qEh0H5zMqvXDPXwMs5ci1UBJgP5aUdnb3F
yY5SqtOmADXUkZhIl+k9ARG4FW7YWLmYSQVvlB8ndxJmFtr/hFzidIMXEabPpq5vWIW3D33tk4+R
igi3BIflW9rkZGlh1WWVlMrWkYfbpng2zbuk2TaioRbBHTQWR7Ib4hj8hbggMdhjDOm2s0X9oG9A
5oVvtBSUmwUibNAG8RspLbeWxD7DhihOJSmHhEBMwDL8PoEsM7ys25gQAUKcuy7qetvr/c6S+YMZ
7wcIbvcD8zs19M16HXWvpdRtoI+0y7vWbXvoCjPu6PKx0KBRB8wBlV8m/Z6oii+HwKfEygFzpngd
V87Uv/ESTdQ285Q0BGtRwuBa262m94ERtrcju4nb8NAS7plyfjAr2798NQURZalzl+qpkYQMeYPS
PbPcdnLjhahvl22cT07+ehpjcS+smCRm1aBXMH7PIKA2946pANdcGQEgO2IiyrMQopPrYCyug55i
QF5KcI7QjPMnzw6sbb6p7mWfrKwVcTH7Cbh+64EwaAuRXOqFz9M++/dJ4+ac7GTZi5xsYkqURKhJ
HM3oMGTpmibgITQSQXJ5FmVxYmap6UQ1rYnbxoBy9YptAPZbAw4Fj1qtWkEiIDgr5iImq2FXovOO
jG9Q9HWesZ2ZFIGcR4KhnO831YUrai4icdp0+tAVcnioQB6OGjwmkSMHkm97nlV3KZJpNy806IGZ
rAGVu3Rnq8ZT3JWeGTVXkp29D7a+rTjk4xnkvrhcgjdDZ04Y/SnRmODlJxh35WelAv9NCepbjunb
cdzxIr3Te74eJRaB5a240eOvFGRlhaV4VR/7PSrQNDRTxyLvU/s0hxO0T4x8X7Hcr0YeELPzpVa9
0mTDx3h6CIGdcQVlo+l5KPdT+EWzp9iSEROiG3U0PKtD6kY1v9WpG3UAr9fplcWVbajRW9kAmgQD
13WrrRqq7JT8ZWrjXZGPfk3QEkUyT1PuZcT0u4nuCijUDXF+y8pqhz/tGJhYp/YAZQ1JByYzgQcq
G23H68lh5IUqsmOTxE3kwVch76zWQnVDQbAwF258AGJZkyJkjLlc+YNxVZHCrZsxUPmO6S8dMOcA
tONdm3kZamg8VV21Y2444L+jkSL3z5f9j8jnm4v0g9SUSHYFdwCUvTeAMbKDVnPDks0Ub6ERKYME
tONtoPYjGuSab/aYbq1qV0FeBNHobZGk1xbarSwE6FOPVi2XnTE6piNGjgbrtYmuxjBFr/XLnEzE
+2nVG6AHLCB9m7taGjpFxVyiQsjFjD1ZuR3Vxk+4Duz96MnsQS4NbI6KAfsEpCtdQNtDWn/mKgtK
KlL0OxNfFR3kQrqhGoaOLORngpIUU9tDuovfRHHmcgXaVdrkX97sc+7oh41FutVZjTz0NboXWXWw
jW1OetdsG1/VuE9ULC8akQhtW0ysXjZ85sXww+4iyHAdnigyW+SYSbJRKAhYTMWP0/o+RD+9Qj5R
NJF32eS8XQtH9cPkIswkCW9LEw3HI6MDRo/zTdvMOYUieJmcMXMaR8zFjtpqOct9I3wa0b6M4n0T
3Wd6K3icnDkaP4wstq+x4ykmEQHUSO6cqnmX6c2/vVk/DCw2i2Dmu2UNaEO68gvFwLz6MxFB5fEs
Hu80FC4irkHzIlZyBlrim+g23OpPYM3qHY06tTeTsmCUXPK0l8vrmjdmcQhO17WU4qJtFcZZjoZT
BRnaYbhOwa2m9Xt0HZ2sb0VVl7Pdh785xbL/A5ZLrkxM5zfg1HWV9KUHlDJvzY0GLA0fEzfL2U7R
Rl+WRbCK8z2eE9OLsGxBylPmEt4Ymm64Q/FYFc8RuKjQot2ZaQ2S1OequOkonHtVoqn6MoA9lXGo
+BUdvL2R2LP2ZuITaj5Dde9l6sNiC+5Q4Kk6+fPyNxHcmG/WqZPXSplORKIoQh9Jwr3cZutxsKHO
0gWXzYgSW2u+VCd2WKxWNclgR9P690Tt0oBoUIPS+9gDl1uA0vHXpEUG+kPaoc8tQB5UyVHL2i3H
98s/5Xvo/dIxnLfk5KdIKqR1kD+g7xmHj+Cs2Sbl5Gn8WgeQrN+PVQ6AlbJjGNIwpMQvEGtVvjKL
K4xGOiU/tMWLhuGQbBZarJDXQG4yG1Zx/MwiCFJHt1n8zmZ8WvNoh7HAjZ4dCzq5ttbCwUUUdChR
lMI1jPm90QBAESFiomzZg6qwg5CTCbGr1Gf0tU7+SPFBzcYXWbsfKTpSbNiDy3fdjzeKcSNNEWRN
M+5nvQLe0yud0jsljAWX8Eyk+XHjF64SShRGWlG8mSCouUmjh6pQHBn05XJ0G0FKNUtrgW8+3+E5
uXoL3xkxWc4SY2bBfG59tqHbaFu9T7dAqKziHXq/XrtWBb5UEA+WU1HlNMoVMxDGJfNDszVf6ev/
Lqwt21YRq/TImhCwJ/iTtqSOVWsulLX8/+5mLPtRZqQ0qdJVqHNlt5HykIEOWLE+dAU64mntqfaL
rD8n6eimYD4j6VpntZuhi2v3qxzCBfaEPsy1jSlSJYR0A/q9ink7mBi1GOifltSu2TwpxQ7n9yCl
hkBDR+Rzf8mDxLHWqj2+wgjy1XAlv/UPOOGYc1V9A8wuG8A0vFZyZ+LXxh0O6i7ENh5EnXWRn/t+
sZ04l3DobNJlIaKOIa1s2/Cn1tpMiXY92ChhSo1LujiQSmur08lXstGRR36PZrLIUZwpsP1IuBYF
VNuoMqTvJr/5p/4du/ldMjg6SjW79Ek+altQnqBNXbnStf4CLGkheGuf+x4/fsDC4euJRQFLH4Gz
3wC/stFjP34pPH03rKMrepWuq/1W2pabJgeABoF5mwjZT34/ZmZhn39xxFvL1ocSMjUx2QAdK0Ci
LOqVlG2H9HWwql0L3JoJskEKrkLQho2k2zWcQZv2qhsDRf404k/L+Kqnemez0pVT3WmS3FNArKM2
4HFTwSFsq34m5d4ADay6v66pAhzfLWpEjoGJItXiD/VwJYOXKNFHbyi7I0tBvZJXrtxIAE5NG5D9
uIl0PelXddg5dsS2Td6Aflr0JX4fycU2LLIRPTLMfCixDROfadG6dRm9DB31Riwwmnkh0ZDqcTZ7
P5ILf5QiNwU09bJr+eUjF79hcRxNidlDCgW9A2iQVkhlwNOpCbJmkYnFgSO81/XMhMQIke4M/RrS
p4Jg9jtnXixikThguEzj2awWMROEsPuCr4y3ec5B2xsfITS7Ns3q357YXphcxPtajsdKnQUUo9wA
Wvk5BHj88pf5lZQvLCxDdFXIBUYUoeskRTct5V4Sx+u2eDUHEPqNj5eN/YYBL6wtwjM4l9W8l2AN
jUjwutRu9Mp2ePICQ2f2woa10NzildNJiip3xnwmVuRr3JffrBKTG4IT//8hJ/Ir2/m5uCWQvVc7
y5zmxRmYCbfC9D3p48AmmCeQuM8JZoo7wbX6ne4sTC4KjV1IikaNcSQbAjpaiMLrxE0ZtFOqHUit
sk3YrWZmB/FgkeDYfO/8SZwb7DxN2Hwwy2R0JM10wvFDNT9aNHeH7OPyqZm/0o+EfbHIhfNgMjiQ
pQTOo5CJj8LiqgqRY6TjUZ0gHK6nW9pbaxAY/3c349sdnCxx4oTGTQWzDU+v6yYE5230gqGSyH5S
ZUH6InBe39/5xFbRFlYqDzioZfPHJlsCztfLeyg6mwtHAixJkrchDoo2XcdWvcNgp9uG4+toHiXt
MyruL5sTrWfhVZo0iek4wFxayT7TiFNHAlfy6+G6OBQLTzJUaj7ZI74O15VDEWG8eCyf9SQX3bD5
cF06fAsXolesZ1oPO6HS4JFuuRGxfT58dH2MnhTUGbkJhhwkDek1XNtKRnrX5f/BbpoyeGpsUzEs
/PPni7ViDQMGH7+BMVT0eaDaquB4KOfOx6mJxXZKqcLMTpm3E0MEmlZ6Uz66BKwr0vAIumPXHkGz
qtxE1RQ73aDvCzAS2616S7IaJekJCaTkV3oTAB7+n3yB05+2+AKNFtUJzfHT+tjFsGYzt8Otjeny
L9Ny2S3Q7e/C8exz5/evTXs5nt3wiBZkFrJD6ShA1dllFEBAj/kYgvKKeE3yPaRtRCs95+hOrS68
uY3WlI0RIDi63nZqOWDMcu0CU2/FWopvDBDjGCNeDGF8V6Q5eMqvk/CGgrAZig8+G1M3sjs/jySk
sw+Xr/PsHZaX4PSHqT8PIGRamsGYf5jWp4cKE6vNpzFhDjEXAT/OBrRTS/N1PHGEfa2PMcYY5o0f
vBE7DrmMoEQLlDeBATk16OD8Cf3xRgS3/12Mhz85NTyfiBPDYVVqiT47yErKgUkCn2h9IyWF30y7
sF6X/bOSgPmW083lnRUdtEVOaatAMFbzQSMR3obTtW2JakbnIvXpwpae3y7lOJod5UQ++DCs0rpy
c0wvEDoe7LL1L6/nNwXi9z6ahqpD39CEcO/PfYwaicRVLsNXeb0/bGYdtww6zu4MvsruU2CvMI8i
IddbCQzPf3h5Ri3dwhy9rtmgjV84SXgmWamlvv3WaChvp8TT30vwj3SB4oI81gJ/LIaARQn62RTz
1OzCcSpxqhR2LLdAZOMBhakmMDihlemGz8MeVRCRixCtcuEMaWqA9ZZO/5iTJ5+wAEyWqSehSd97
TQNBOS8efHRMRZbPnaOThS6nXxiCrdnb35ZlN1rHbsuP88UM78AD7Q77CQXuPw0IbT0hUdY593Nq
euEXc5VqSa/q7bemkGp5/G7W8+EohTlxFMzprQGu4uwoPFPzH75wppYjMlPaqcB54eOmGz1oALoF
cz30i9hBXtfry+f3m/Dxkq2F5xvtBuNMkoJFljHktgevsO8Iw1ROtKP9SzZBvhIigTot3HCyPQII
rgUVDEldqxBbCNMHIKqcKvcsOV919LUBDzrDM6TUn6QKsu3m58j3Ud54pZ4eeA9BxxGMHuw1aY+l
DfbHKYFABoPMMOghm0LEMnH26YxBJUUxiKHI+hIQgV+fFFWUsaNpt4E+WWveX09y58qqfmhZCwF4
Q14lcfFWRVXQtMZaT+R1ao+7ifXe5Y3+poC8tNELT98pRhdDfqQ9auZth3nhuOwfIzX6tPg9lKvA
GfdHLat1n5brZgTpchX0cuqXENDTBkgJ2BQ4AWh2poBeV/e0Cl1u3Su25HJ6k8S3YQNdUVAJj4/R
eNdmA/46YL1lsolrEkyStEIVwW+1wSmnrRwCGp8+hnXqNlImHHY4l02c3pqFJ24TW4OO3fCPq0DR
vXXrP13rWLkDFvP3bDWf5HStYtQe86UBtKVFtAWiH7CIPI01Yd5V6tojhrScCYOz4HABHRN07PX6
2Depp06PUi8YJz9b7jpd9iIO8NyoxzbG552BJijTYITcN332VWGzHWMNTU+BZ/wGaVw6UIsQoDI7
ysAiiZsLARpDB69J+ziOzNWbnQJVxvFRKv8YYCTixbZEfVAqniftsenuZANMh2zfxIB2gkY0iWx8
HNxg+y2Ek9NR8cnLQwwpxSTyFajCJ+BZUIrJZyT2bPWlaVcdW+VIxBmkcDC27Gf15Je8WFla5XAe
pONDwh4i0Ep2xjU1Y3eSodCYFA7JcjfrgbjTQOsfBxSUviGCdHyb2++VDSiGgmoskRxqM9/KEw+S
dX4D+iqD73qz8cHaGZRGsUktEhRTfGsVz7LNZIex/Diy3HJNld9cvrRn88LTr7qIe6AXywYmwzu2
PobI4LBQO6LQIsCrZJu45abwiSw8wKLgvgSM8XYISZcg8IAJ3sccdreS/C5gj6FjPSWe6CD9HjBF
7nSyyKWXBOGSXoDipP2mUomfS9fy+qA5tHeROJGYw8mFQ7uEjpVZRaEDbs6hjd4COg02UA1oOAQ3
F/oVYnuCULpkQRg0EisagTMorsB6F9AVA555JrosXGGSJFrbwsPrbV6bFptDKXLQ6kVhzqycRTdW
0DwgCgoTFPV3X3bx5Ra+lhSkkdUWq8uBKOPJlTmE27AKPcmyvRzhDsraGoSfQ3Cchsi9MQmxHiL6
VQ1gdwA/feHbvQKoVMf+cL1GcIg49PtKw7E1c7xuyfAZU+lKTtK3BPpJnmw1hpOGmBuNDU1zwwQ6
JJGV7GjaIYaxylhnIclXVjscK7U3nDH9qKbcpa2J2Jt6DGopdhMGvLrX8bSn5lqTHqEG7tThRyNB
3GHoXTXE9cbmafqqGkG0xT9NDLyPVoF3pwblEZCZGID/mQWAYCkg6ib+t+Ejs5tVkcdBhtHaNKxA
zvFIu84FBaFr5aPDwxBjtoextw6siSE1Djek+ay6SUPZTSmMU+CLIfxU3RjWFnwvYGcDK6v0WZq3
Sn6bgaYMQ3kBJtKbdlgVYHHN9Aqgsdixa9OPM8kHY5dPrMlJSeMXseTGAyDkyk1KXswRHIs89jNz
22h/VP2zqR/A9OrkcLPyuDFSdcVAPdNico0k9qqfurXVIUeqwNaA9lya8dckt11FB6mImq9LvsNt
9ezB5eDNtoDeA+OfHkuPOkVSCiK0gW3j6A8D8wRKtE4+awED8FFPnVPaa5JsCoCH+GQGfGwfMego
0a3FCWRaoVeZqQOoIJnDouRF5di67K7X3/qhfkol2zNsVrkl9AjRYXX4cGfrdzZFBAHmWa2hidIS
QOqiz0a+tkyonkEEk/dvaC0FUfdsQasxqaE3CGAFMNMZntPS/5B2ZcuN40DyixhBEjxfeUqyLfk+
+gXhPsz7vvn1m3DvjmVYI/ROv07HuAQQqCpUZWXmo9OB7yOLGNnxRVyFZMy96pWuV3J7bwOPUiyD
o88PNdCAqw0Gx72aYvxTx5sDU3fDdgBAWzMLUDlA7mG2f8619rwU3R2J8ud83jfxekiqfab1+yrd
SQhjtJqf4xHIdQMKI2lzmXfLDrQy3lRdxUAdFmvyoJepa+c/h/xX38gHSevvz4cTwSvK4q7rova0
GirkCJr8rcoeO/D9kFJQ0j1ZUjvy5jxWQ28M2scJvFDvZa/qI5MqzBZPkd6VzdcdEPORK2eA+2A6
Hd0I4YONFWXOeHiLS4RAuLYQTNT+zv/m+wF8WExtQgq7O7GIu+CJZnE50DjUqa1UWKw8fu+M2yy/
1tRrSaRAKoqQPNbCaCW4ihZr6tE/MjAJmYXZtrkvb8QRUpC98qALrSpLEGJhRemWcXuNmykAV5SQ
20u0pC+gC3jcbrSRPebb8hp0xZsfSyCFLEwJ46Lg2PMYCahKG/qoYPeewfYS0B2bfvzhgI8BFOsp
sADCoprgCPJoiFLSE6mpkNAw3Uz6hhcI9pFNE3Q/xdPApx+ZHxUgfhzYJtNQd3PPckTMzLogblR9
vMuQZcDPGU+lm7u6COEkem7YnCtRxspoYw17utwYITTXwtQzfeNuAqN6ETCVk/OeS3hcuEfVWgxj
KdUoSWih/fw7jwJe+lnbiNMakQfj+w7mMtr9NFnsto1ec9uDIuk5dlMv9kyMonXb+bGfcXCG33Iu
goWePDsfJQODK/qAMktNJc1k7mv26p/sZiBBRfhwoFnjqbd/aY79nKP6r1XQtemjqMe+VnhM+OlB
88wbKFa/WRDro/55c1/5IVnCeLQ6rtqTDVISkylh5iZ616Meo3px89IlLvFAkulGYfmoQbEQSk/t
lW5eZMp15GbeHyTLon3mkuXCyGNM4qX9+x3VE6fGRoN01rHxXsdDQKile9KvHq2cuzC63Q2J3GHl
6VZRUUtxQXaXOIPhgLWqfgH/gY//5JPGXVfXaL1OxvYLb9HJF8LRj+BuUUTMNcsS/Ah2uFC1ZadL
c0qnucfXdv/gaSfaZS4YD70y15CDZN+biaAwTfDcqV+ZtIW4OX+yCH98urhoDJwKHfIS1kYIwjrZ
o8FqL66BzGOEbB6rBIBrEDyDuZPv/lvR9Ghvuaf6mKTAwFW4SfKuvc/ZABkmdbWAZR2iyvDJgPZh
in+fF1QF/ZSGs9vkd1VJvwOFBfxBLCopnTTzEVj4sQILeMcmh+jKoWgUv7MZU1LsFulrilEq0I76
So2x1Zy6PV5kjYQa5oNamBiSuV5WVTDy9RVXx700uYPUa9pSlgtS10X3uhlCGiuQvddmo9yb5k5C
px26b42BWiP9Xif1xZDF7qQ+kkZzow5DOvMFwL65HTvZCinHeG/PItlEYdGEO3xVAQG+jOItrIXK
gJDYgAZevR+88REqzK3QlYrCvsmdtwX6KRJZkEAxGY2xA+sI09AAr77sIVIEE86dMLdmu3wut2bD
B0fRgkRaO6Xmu02QSFS+Eu9z5KKzu7rNGLLchsFkOwdMg5hz3ZwPHoLjyE82tHW1RAtlKYckg0Ly
rpTYa0mkVyCqk1tcRFyVOrEMQPEPmXJjZJObE+pEiw0S+XupuDOSt6igrmRXbjVCGTOVmLC0O02b
uQfLerxigEvD257JIz1RjHjM2b2iXFXqYZ4f8hUqZVPrSUbGGLU9YkAyO06ulCHZLXrrz7ntD3kF
GgrUiPAmXC1wBbaj5CXwXY2kiXjkRGeIH4MwqtkoTQlZFasY9eZt/MzKi2geehkQB+Mlk6oSOS9N
9GbiIm+/Dkas1XhhNMsmn5kAc4raeA8ieMnRpl0OR1PRzoOmo6MPKGaDPbSGkLAE/r2nWqaeDL0b
0O6AkQCdCmh+kKdB+t7b32iDdDt/7irLmeI3GU2IHgqOU/SmFE9ptVWoBeqYwZWUe0nBkIMKaR2I
tMQ5eFYPthp7JN1FiuJg9EizHgapFaWwgljIlx77CgoBFst90i3IHVxlUyAa6tC1H6/+Pr/hC4+0
Rnme9ghHrEErG6jhFuGIe7rAKyG/0bfnL+f7FNMX13AUk7j8RgWOS5J1Ce9GTMiv4+gmXRXole7Y
Yw2K0Z8TI3nfydJ2iJ5z09Oy3h2iIkh1YNuoGSqL15mRF1sgssYHlDU1XME5r0XDRUMiFLiGYJYX
F2Pbbjk9gyUQaPzIWytArOcsXKp4g5qYN8lz0AD2LAOhkUqhhE4D+CFzufDbIXMts3PSFFUy9otU
/AapDlMLjKWDsmmV0jXsK0tW3Wy+ssd8T1Qo++oFxpFQvdNUr0Of0LzNdF9PiWvOlifrMShqb+NK
8i2IeSdgjQBI5vvYm84iA6SXYGC18XKM6ZI1BxOKfNWt9c+UaI1vJyIAwtfxns+ZNR+sOy3uoFRA
cZWBulzirVFBpO2lww5gLssf1ySopUOSPjSD5JRg21cg1pvPDrjN/EylrjmZTtOWwQCgdJEXoP8c
/F66JIXtN0t5kcbfCxNo8C6/6meQ9QEtK7oegtzU5CJ8mhpGJ7U4sAxBgYbd/+Wm4yOG4p8kcdvh
ZDw5OrFcwF6MYZoqdH8RQOutujMrR/3FcM3Qo4BYJYYlurvYF6bgzLuduydc2FarEslaj3uSbwvL
y/bjfeOir+WCFFgOFuqMt/JGiNY46XI/lvp+eY/idhTRZllAFwHXAzLoeQ1q4lQhkM4hwwYzCEWq
wBf7f7Dekw2QI9PcexaaY4qazlhvtKfhsmeQDeitufOrOAVXBV+UD93jJEHLL2Z58YiOweCsfb3p
iumQETbYLnsL4qqmNFsze81081Fq7qI63kxq7bcjJnjMYDK3g/mrTlEbH5Vwtm+maLxMEbELGdrm
qxUH573m6QB8tDvce5iAOAlTM0ixmeDngI4eAlY4b2o/f1UALplGV/wIFxrlAnClZ1Ezw529P32J
6pjUYe/PxpshBAwexwyFBmGTj92mM+eerz0bVjITc8K36b01SCwvQVh/inbsyW084z0YKoXXg6Cq
Cv6gJizwLXxNujZmHUBPrHhyZXSFHeCMqxu6ZXXhbnSBkPqDgy+yyfkzaSmJrtX4tMym/KiWkHOV
fBLSZxBct9kfNBu/spqwGGCquq5qRLPA+Pg5PV+mVe9GggwjeTRA/l5D8HRx0cv52WU40etBD3Kw
gfWgrHDb/MksfGndNPeDuYFGkd/+Ej6JTz4XPn7PO9vfkdsxTWsAzQC2HcUlNO7QvV43BnRX2w2T
YWbjT7m/AbDH/S+36sgu53Nmbao1k8Ku1CCWrF7hZ5sGPWwlRL+u2eKECwFxJ4/3kUnu1RD1yqpi
QhUmzfFlBfPJqD6UBShsIPCiDYubTwLJQfYtv9ynI4Oc5xhTajS5hW892dSV47BYay/Rr/UZSI9W
uy3UvSaSJz4Zuo5Mcn4j6qXUTgxWXsnL16YrL2JT9gSf7uStObLBpZETHWlOI2YjiHV/yh09IBvL
Q4iaL2SQ1ogftarIJFcUy6HEOkXzu8npEfmS2XqAPoe2m12uqqP6YEcNat9sodbuppYn7YqAnVnx
LxHtL+cxKl1N0qLAGRoN3JDqCmLd/vntFZ1SLuVJzUlfGwILivojaVJHN17G6Qno5mulUm8XXRG8
Ck4XRY4+J+eRBimN0uX9yASJ4UCnLmThPyoAnfyTCuDJBODD3Pvb/sjhVJZGM13DpyyhkCIn6w1Z
76f19vwmnsRMH7lZjXMvEMs2TAiVIHFso2CG5EGHlLvMH3QzsEeAmazLSLZuJWMUtVa/cDt89u8a
52SSukJtQnv3p8ZuQE9JCRuM9Yo7WALn8k7Gf7SPaOEuasE+mzYmvkyi7WiPm3zwWy1IWuJqOmQS
RMRrom/HeZcUfEhTCXqzw6BZT2qya3X1EXQdghsgCEka+xVHKyN1UQ1gUgIiEyQ73Uw83Yzu6hGU
OsWO1JJz/qiIrHGuRWujuR7YPtJyvyjoO662M0OgtwPLG5lezhv7quHAHQ/Of9RLbxe2DmutZ3Z+
lW/y5FbNNkwTSvJHd7K2EAiGMkwt+RV1mjyAcMU3MfeqaNG8k2kocOo5tlhvMLYzXdYRZJDocp01
0AAVDXgJfCZPeGrp7bDqrI1jKuk3iaiPbfzfqmQfXkXnqp7mZNBMNbGvukN+rBY0u7uQ4foX4HJi
DJTXmOIWvRNPbSIEpJDGKZop23x1dx2KHJ8S64ICiT/NISYO/HUFI9miOybEm88fHf3U5Tsyxz8Q
J+AlomGw1P20WHfatPoTMiXbeOuaH1UnhbU11X5aTdJbkS72vQl863MlAw80FL3tS8uKAYClsnfo
LoWWZQHnAtXauQ8boC1TpoSaktqlrbRb0nYTx/JhNAHiAduVqWCW0Z57HTkp3qSAGq9ukaVrMEpD
szHk5CqiJUSxS+WuqAvJp6MF+oBxJ2emt3aaky/A1y4V4E79pEFYSpo2i/KDUlhRhgta1r5dg8iv
wgaWrNCnbyE1TiMR+aVo+7iIEC0D6PsaW93LgAkNkL7qfmjzr/Pf6FTsPv5EnPPXZgWD/Mw/ouiP
etjkEwv6SfElPlGt3zfLj/PmREvi8ku7HEwTo4bqnsk3pfJlpGECrr/7OyOczzfLbLIoS730lLoN
fV3bUIu/n7dxEqpwvHFspccuv43/N7BAv6RAtR4ppbJJQhskEC2aJd3dH8AVTrmlY5uc45/MdI5n
A7un3ejP0cZwUxD3Gl5zCfcbIWCLHz2i48E5f2Ch/7f2MUOTRpMPenc5GuHcyH4rydeRornnt1V0
Pjgvv5a0KTKWrMZsTJiVeKWLGUPR562cBEAfbySXQMaZplUzBj9B1Blf28/rJX0sboqQ9cqj0c0j
8ALHO2G9TLA4HgQFOovWtHOq7pfWQcGsiZzlKvHRerib3fYRvZFxXwSY5hLJ+Qq8Pg+KWq1SA7sk
NnXtVD9WGq/qiFuDvShq0nvQIobnd1dwSnlgVBNjzkcqsLkzfcAkLICZIuyVyALnRSj8e5dAM2M/
l/cy8g/y8Hcr4BxIjqZwt7JTqEFJblrjS2W5+TsLnPdYpiWLpRIWZC3adaqBfoBgDSdhC0dn3Oac
Raul//vVJ7eOvQ7s3mD8vCi99JC4vd+hYRNEGiZifTF47FSif2ya8xoayEbV/v0WNxBWGKwgmXLf
LiEMQjq0LSTHmK/jStSsYAviaxfHVjnfoSpVbposoZoSCPAteOe3SjhEcoiHuMCBCNyizfmPHqTJ
isVKYovabORSDyEJEtLqNSXTpRTHTmNG/l8cGEXmZ6iR4YBojeLIm1YKFtYHaKD/nQEu2dDJANlk
9s2qLL2junZlNAK0xfkTiTVwuUZhy9FYDVhD52d76Tm6AJ3v3XzRAorWXU4MihZ/o7e6d35h7Cr9
67GAVc5ZWDSWdIXl8nN5UOP6qq31GwYIP2/l5PP9n9MHM5zPKFQ0tEpWOdOLlxYtwSq5s2YbeHvU
vmvFJ0SD0moFvSYRlfa/BDNiWhoIWGzCPz5bu5aKHgC4vX3XvFK84FnrB4LXDj1U99CqdyNhXfKr
pAAehbbyYZNzLnmbmUvdYVPHRr/M286VQcK0Qp51AUGwagMYDeW7srB37fKm0Tc9uqiUuxKzBKqZ
B300edr4Xa3a3QTieDIGtmF/HwzTgU6hnNeOpuij02SZqNJxOhB+/GrOL/VVquYVuM320ibaV44C
ZUfVgUcEyFT+AXA+2f2GkImeXafj1YddzjP1a63ZOYnIPi6gJAHu8XkS3F7RyjiHhPPdRVKJlbWY
XqiiwzpoGPjfZS1x8uj5/FE/7Wf/WQ3/cNVbCjUJVuwo1Te5t2/SxXoiZJcM1+ftnL64H3Y4j2Qo
ETGsHnbiob6DPvRuXQow4wgOhcgK55QIKs6pPcBKb5dv1gJpYT0sMQxyfi3/4vs+FsN5obZOYrVi
QM35h3SILvC+jC6yHXqlzyAXeoM+z6F6+QNVbbZHX53fh1nOK/VQWMwWa2HtImDUQ3PDemNQNnvU
NiJ8umgj2b8fPYgKfKp2Yq241pqeVi1Ewe02TgToQcFN0jm/Myq5WZvsnPcUfM7Ttz6++8sPxfkI
SY4Ae6+ZHwfKng36fkseII4QAsGru0BioEaP+U2h+tZXhcXPHlXnfESF6B41zDc1i2OFEBV7kX1o
pt6Ye93HHM/9gMlUtG2lrYjAWuA6eNnPLqJjtLD4aKVlYFhXcf6QDcOG9ncp2CcFu8v80JnzyPMe
qM08az0rck8uZu2MbGNGocdGzYirB11obRviTMHiZZo7AJgW2+7fbzUPhq9tMKQ3LPledlr/nbUP
khAEtcnl5CmN23hQJscXrjBVIXoCClwnT4EgNT2BPjezrBi3spwGA2b11Nba1OPiCbb6dI76z9Xn
pVOsrqqIvmKrxyC5JZUDAFx5T547Nrsee4a3AM3sjcMlee/M/7cn2od1zvF0/TJkBgsS0qqGc29h
Z28FCxQcXJ4chZaVGlOgXnCWileMfduaX94D0QjxT+DE7sFnkXZBtVU9cV9W4OsMzg2tzaJa0YjV
1avypDf0Mh2g9EBez69Q4Ox4/RJIJHbQEYcV24BMdb76uQiMLbLAOZ1sGf/vK+ENY8tLkJt/F8QN
LjFpQVBoGyyIZ0m9rwGRVvWDkv/4q43ikesZRDXUgV2rBiEWyRW0NqCR83c2uGzERHNFitnHkO1u
V/fAWVp/F9t4JGdjk2VsmYVUV7yc5h6hj+fXcPLYqhpUO4F01DS+rdGTtCWmhDxUJzHwOVup/NkN
ggB60sN/2OCzw0HVtallfRo7yr1kCWcV4GULBDP6qwWSrTS+MS0hDOikXz0yyn2cjMZLpw9sYZiu
tR0wrGEOF9VRyytsQHnd+BYVN0ilO7ZXPP3Vnupc/iiX1mRbEUwXQGiSpEbzYHVK0TU6OalmH62Q
yx+lvJwTo3hPSyZfdcEEtSs3dlj6ZShKCESbybnuKUpGUlJJ3Tc23nXVvB1sCLUBGj3XpXd+8052
8o+XxSWNWlmlePth9/LL7hE0FCF0d3ejb4CHKAlEMUlw/PnksRt6bWlYDi4Z9DofwI9fZI9qqgk8
xelU7uhbcSlk3KYWiQssqn5e0TEtQ9nPMCtUPHcY3uhBor3rX8ljFoD2zj2/nyebtcf7yTl0tQTf
EEqKZJ+2HsRdFmgfbKvfonco+NVO/AhEqB1Cf+pyKtwcGpnDk/A2ivaZ8/nGmKdmveJH2JvBr+8N
19a2v/H/BYNojKH8BEGj6vv5tQOUdiq5/Nh3PrlMGlm1GjrLBzrqGUYkpCJUk8nYgw/mmz1TgFOX
h6l56ySQFrwu2Us9/zSm61rbQp+ziS9J8oIBgQo8QlkKdM4U+XETIRNNvWntMOKDR27uaNVVQ7fg
sMbsOWOZgZ+BSmTZ0cuqa1y9AJpbjdyIvJWj7FI79ur1ZsVoPjCiRZ0FUBjYjmOCbuXqdXDCeXZt
xd/UFH3QFbLTluGoyhPYb7wB9AnWuFvXqxn6SYWJ/+vQjQqk5SFsIV1CABVcCTlmETYD3fTNZU22
k3LdjfgDGFKL21cSH8rpYKh3iqmAlwG8huXgjl3slFUE0snJbYrBp5Xh6+AqoDbkncaHOG2d1Kxe
SPEMYH0ETSc7v5eMAsB07NRDk7VebChgov+uyLdFinqdfojsdRNL321L8Uv6kAGAaYNWUUuMQFM6
D892qCocVgKyhwpYp1F1oUrtEO1X3GaujQniegBmLx9CK6ldfTU2dJz3dLZcqMPl4P7JFgzlROH5
o3L6gJq6ChpzQ7UId0CJpDZFVwLxok5pmEGJorfabbX++isrPGwoyVRC1BZWqDZvleWiaPutRW/O
Gzld/VP/WQsPG5oHXS9rDcRU8q66jd3qZr2wvPQOUvTAQxMXfBoS6lsCv336pn0Y5YKeBCykVBKg
6u1m2k6YOFXH+apodgk48yRdd7tW8MX+Jf59WOTiH3J9ssqg98Ayl0c2ag/kCSb7Zwy5iICep+Pf
hyku/g0SuFJ6ijZdZgLFPm8lrXZqNOuU6uH8txMZYsf0qGIy9NESKyMC7Up+Nu2vQiIOatNEF6Tg
JyfP7aMjwn7HkR2SmhDvoZUMwGz8U3m2Vjf3qFdvVOL0fryp3fgbpkmA5QWlo+ikCK6axsXCqRkN
O66xRs2OXAWSWGb5Fouk39kf+VJVOFogF/WaZZQzYmAaIM7gq2QAgtMrmo1BMYaRqDd4ekH/5NB8
8UBRcmrqNfJbS00uNC3yDNW+l8r/gqk8CuR8pUAFSfIEPUmyh/KWO0V35nyQq32TXbcWyG/sRZA4
nETvH9vj7pdWm5kEkTmyN76tAQbXgS3wLAyt0DvtefUx2yU8GadLokfhmrtnWpMZk83SpOIR8AkZ
RLGqpxSu5v+Gc1ftjQahRDf6ke5EQ5/sT389MB8fkbt5nbZayyLDdAcaYFWeHVtUkBdZ4O6cadTS
PLHFyfh+1HigmqBu/S+O/2MN3M0aJ0TMaIKF5QYB11ocjBqNW3CCXOg+QIHKW/SCodYL0YUWnhTu
spl6amK0DXZBlXQ3IGlnEAbTjbbKTnvW/6BeJ9pKLlpXU1LqGIFHOl3I/rhEnrkKXt6iveQLCItB
QA9lsjWh6DtjvPY+hYdkI1sEhPwhVE3d8kG0k6fd/z8fkCeoawg845ThOVIuMwjKvq3rW6HQawiV
eefjjOiVxVcWzIjGWl5jeeahvTSDdUODeG/hbrXuH4zFCCoA/IyoOXbpEElYFx4CeytRXR3t0Czf
T1Pmrtl9HwEHAH20UXklUEgbn4j9akBfRCrtwwRpVMuawkpZ/cYEo8L5jTi94/9E9veH21EgbKRe
sjoZwWhcZic3Y6eSkK+jH6e1rcDUaXzYR0x6D8pHttZinsHcjBRpbjcpBiM9xNyt/SC9Et1R3Oon
REG251cniILvauhHFruKkV+PyFu6xgoacOVJk+W1eeRqIOFu1+fz1v7llfvPZr4/RY/MTXU11JMG
c/llLe2g5qr/kB/roLtKrlp/QLWlDIGzpmBYR1ohHAI6HYY/rHMVH3BtU5sm74PIKyY5r3pQ7iZO
cUM9PDreFDSY0dz9A2cksstlvlVcNFJmwK6SSptybtDQhiRr+vP85goO6vtwydHe4hVrlxFj/UiX
Zmulv/RcdeLRwDCzYN5H+BWZ8z2yRNsabfgJV0KHAScyHJDmdHso0SY+xo1cXXeG+yQOe3f9BbY8
//wyT3v2j4/IheFhrXo9ZvexX0t3ll8qXRAkRV+Li8KpUdZKpOKMGmrn58OvejLdfhZFD/bNv2YT
H8vgInECuJs1FPha8TZZweaN2rCLvVSd4h4D5b6ICfhfijwf9rgITCKzT2TQtQAGauyMm8YHmeBV
2nmay2YBu2B8614wRQ6O3r3uat8VwXtCtKlcPC4t2gwAoqL5gcdf1we21G1a8+mvjgY/5Ffb1aRS
ij1tW9UHA6JnNILPJjh8hPMg6VJo1EywjLlaLic129qFwIJgowiXU2ddT5u+w/HO7DtlvJbGB2UR
mBC97Qh3f1dUU1aLdjKaYJMvoei9OtJt3uyo12Let7gHuW5Q3JW/1CaMRb5DtD7270e+I1tjmZoD
3uS6Y4RMxksP9Itol18UYLK3w8oDmaXQKPssZy4b4a5023RrLmUw2oEVDgxxsQdN8dZDc8yPgv+E
HfsI4oS72TNVILtDcNMyFMG6PGzW2Znp3zkpwl3nfgWhSJPimJga+D4b8IJSd4BI3vkLJfhYfO8H
WqcWylE47mUNHMjUIP9RLhaR9JLIN/HtHzol65QyX2hCljgt5bAfH+dICVRwyRbdwzy86ga4shII
CXdOCxS0c92VwQKUpq0Pod6Aoyx9HfPm2/nV/8ur5R+fqXO3nWiyNKwmymQVhB22JSiT5e3vsWVl
t/o2qvGiFEWQjvGNIUlKMRHG8iNZlhwKLaVCaX27+Tb1N2v/IlgecyVnboXOuRozVtu8bmsA9H8/
YCCruEnAywKqGrDR/gnTncgi53jips3pksFi82aFcoK2exowQQdgitu9+ifiIAKH/T5tdORu9KmR
iolReRhXxHaAoFLen56jW0BwF6p3jMlQ+HQSLZNzN1PW16aywOiYW9vKbpxGqbwyKQIitdsstUPa
fauBTTNGCSVrUAhZkDYrRDQmoqVzfgiSWO3YrjhLCa0x+vSjEYliCe8H54QwlNMmmJpBNg9CNn8q
fXBOY7hEvWP8LK94KX4TU6iyv/n50KoqURQFQ3CGplvvxBtHH3SVW3SJaroeKKkdyBQ5dQZCZ0wE
5ZBQaMnkKJ0s8IJfN/KzSe5z1sOKHqqESmEVT1d2l+8zKI/9v+/iZxvcx9LVpSykAjbMQ3KrsVK1
o4Ev3dyhyAV+BmG7TbQm7tOpFqVLn8Fe55PBRdMGpNqYCtLD/hGsjy1EgsQMxSdIUT4vkksCu5yU
UcKImahiH1T1QjGLnbGuzqL06DPi/YnP2NDRSbLOXTqgkc1wAM4pG4lPFTSTBtCZHyxi+Iq9TRSP
YOqxWG+lEsxbdQouveZG8FW+5g2ffvCXhLKrybq8U/3tos1yBSElcEauLhu5EXn+E2//z7a4YDOM
mGy0GLHy5ILvaAtxmcZJdlmohwaokP5TZ/uzQfZCObpJim5LBEy260HrMr/BzYGShAOZwvD8Jgou
7JeEdmrNutIB4CdtA5WNH2lC3DL6vgJ1EfVJWAlBNyfaPp8Xxs7+0cKq2IiTjL6zEIOO8C71Rme9
mX3UFSLn/9/3+WzrSzrbFsAFMieLEnsZQwSRQjxAWoMpEZXbv+YGn01xbigrIfk1m7g9hdHtlRrI
eBJqtrytzfhKXUQvnROzCZ/NcR4phwyioapddzDKX6Ul73TZxAAQ8RR9dfTposM0xKTQ0EgzwYE5
8Tz5bJnzTUhjIUMwYqFa2L3CO0EQANrRbHDR8tYQWAT12byJrs2dPnvypvh+/rwKPCPf55VR5m/b
IpUPWf1zNVq3W42/dPZ8kxeK2TLEApEGMVZnjOC7U42wuYZ4/gTE8m1P9CQ5Eak/bSnf8FVlq6g0
gi1lDECR5ZlBtPuBUrXtJNfM2Wd3ItSqyJ/xDBGdBeBbRqwVRF/jtiMXiY82DYacNgTUea68Mb1x
EpwcgavhuSKUdTWkxcbFtxaMhLQOcBwuxq48xaAeZrjnUoiXZT7yTDaica5mSkmfJS32dQzAtCq9
0wqZ/hhjJtRgJUzhroqWyPmbRcGMstrhdDb+4C8+GlH6ndn49aHIILGSuEtAfCM7FCqEGr38RsSt
yHzMufVyPsisI8lKWQSPoJZVqZcR1d2y6a4yQObOX0ORF+ebwKoxtsjzYKptUY2eIQJW4HYQwJ/H
0m3q1JMzJci01TP0X3M6CepVqiD0v0vbHwWRqWzkhMTI4Sn0ntZicYvK2nZZCVLhC4Pc6AoNKmr6
9fozB7OASkHACGjN2CQezaNAAohHgd/KFUxUdXOQmmaQruAWOL9JAl/Fv88n26xbg2Wmq12HVqkG
ky6Yv3sXbTzzxfm3eTFSg9S6vR6idPUx3tcZ9FadrF2iax7k4QaomUhgRGzbdbtomQzqPug+yqtZ
hbaB6eSqAZWqviyTW0F7rp4IZKNNp7fvCJVeskYCm3xpYbZJkhaQPlbpwarn1CvL+Ta2LfKS5vPt
ErW3cald61b1WlcM46/siwViaUnmqfTGpLcNRcXKyJ1C/2lPj9XwNOlPuXKVTdCSMzaJEnsVUpss
2kTTrjC/2+VDNNzZye283Iz0W1sLajMn6uPM22oGE8K0NPU9tB6dnaxroO+n2Sy5XnzjdYRsIeMa
slhZ/F4LUp89ixpfmEKePg4fdrkU0iA0T/MF3IqdDIlusNU2RQ+mbDWkZukt5EdVraDgvKiHfG9D
Cb2aC6dsfnZEONf49QH8eQOY2zzagLLrSqutkDuAR3V4ZOq91rWBr+yOr7jLfyKUIFo6V8sY50S3
hho3YSm7CyXdzYXmxPNP07q1oocEXqJWwLBgUNeOQ2sCqAx8c630/8Yxm5aiAyetGyCT07UvVClw
S3QsIxvEGOWlaYLavkNTxMq3epH+qo0nujRPWQrK3/Nu4Guv9rNdnjMlivvCbJu6QMYkgREWhN9o
+zwX28glD2I+wa80ZZw57pyROFe0YWqYuXpbgIImjZ2iwsW8M6rLeHCUDd0yNkUpJL+gOIRinWOp
UFPSPf1F9Lz46qi5H8OdtXjV1nUisQ0W02ijPtjrZRpbrhptwYaVgvb+BdQFl7IXDY6BRKuofUnf
65nXZX/AfPE1aeZ+DHcMS0DOjGw2xpta+6nqEF6P9Ke47pyiR2FzSpx42Vh1e0gb3RUcgS+lWs4y
l4lAr2zSSojL3LCaPiidndy4iu+IGQXJFQnjTRuaYxPm00bkdb6kBJxhLiNp0zyTGQPHYdAv7Hoz
a3Y4NrdplPjnV8iKA58CEWeHSz2mMh80eSLWwbDuZrRt++muHQ92WzvDAOVD+26RJe+8SdGeck8g
qzVbRdcW66D3pbuoijOB83lKRB1N4anhHjyVTWy5jeMCLG6VOzeQjKhfS2QODGRkgnkvpY9Lu9G6
UbCl7Pef21KuHpPm5kzKTBtvqJy8pADuGxakKelOqW/LVYS3EzkpnsmkwmuSJiOs/T6hkAeyIOg+
BGoADQdQYgsW9yUifD4vPIHJYszjIrdpcajR1jRtdDlX4RQ98y1nNpBnLSGySos4k62DPEO4Lr5v
4mpf69notJa0n7vbUkm3pjUHo1lBDJg8tb0IlCY6O7zAk67YbdpkJttV2YVC7qbf9L4W5DtRB1lw
WHhtpymJI7NSkuIQTzZoBltHG0ZwcjRBl6Poar2dv3pfcyju87G7eZRC9KBYb5Y6t5BDjZfx1gpj
136Cksnr6oLmzLfDeqd+tz17c96u4MrzBChdC5HrYu3hzcBbJ+tjUFovat7sz1v5WgnlVsd5ljVe
Vi0minUg9dU6lKE07Btdlly7q4MmPcgypGRR0mxKkK7gzTHL6FLE10UH9Xb1W1FupExzbAvybgBe
5LtC3+jRbV58i/KrCWnf+R8rukicdzIlyPQZKy4SJTd9BGUmOgXnLQhCyBdmlHZZlR6A45tKCXtw
ItuxGU5QckmKVfB5z1v6H9K+rDluXGn2FzGCO8FXrr2ou7Vb1gtDlm3uO7j++pvUzDfigejG3HNi
3kaOqAZYKBSqsjI1lhEljUmtkCrNLzqEMCehxmABhDDvW5pzro6v5Y//+MKayORIYVSXmEqoCHKk
Zq8+/QWM7V3xprGTQ2HzpCyu+63G0qRA/lSC4PGkXCbzbBaKM2i/Yj3jJBk8I0x200htOGhxll8g
bakGoHUenqqQ1wq5Hmc0lhNFyQfNVMGwdxFpHdtSN4KhOnHbZrKVAlMX9SRyIAm8VS1/X0Ua3L1d
IctCBpHsyg8r4BHkxlOihrN5PNdb/r4yU8bQSerISC4CVQ5BadhQT4XEtGy1OU8AiLeFTHTJ6lab
hAYpWaUpl0IcMFqxvP+oW+uCLYzk7vrx5W0gEyACXR7msKTkQhrNhRCfD5VqSZA4+/cVb8ucKCZb
mcB9pSVxK+BGqJ+rxxSQqRBKZZ3TPvbPC5Nd6PAcnpOzaOxLvpvnQItFc7ldoVJWOH+1yDsH/Mvk
+C9gsNcTCu2jKLZyEqVU66zTsJWU6Oj9j9/qSm6tLDDdVJVA+fysNGdI2PdK5wcpWtqJzgsk3CUz
76k+MQJ5UgdyycD3tgebnhf6/SF5Hl0ZWk7cXvn1tF77iKOrFWe1litt1iuXPBwKC90UcBsksacD
DDqGt1MFQBAkCC1kHsv7sq1OYTpNwNQcC+ltSKDhome1JaavYQm28bT6/l+4tqGpuIrxmldYtn6i
1MkQDZlwCTDAraiDbw6Km9WKf93M17GGxbdXdpgTqwt1ZVQaZFEyFMT8AVQekS0dA+cdJRO3f052
y63By5C5VpmDm2ZCXY9mal6CU3CH+Q2z8ykYtXYxOGZ6tyM7MXKBp0bSwSW14GRA2kfHYvXdVUkq
h7wt0Qf2zffxQk4QU3MBNL9oL+V54TnvLclvUw8sh2+FpZ3ALn2fe8Ou5mQEPP9jor80ZDTVEoFc
Ci20KMoDFdhZs/yUYTI7AvvzOPuzyQV6cy6Djy+zWr3Ql5ImiHgLTUDAzY4EeednXT0v7PJVbGPo
KXXD1BYe5+SWd+K2o7UCTQaM0aA8ySQm9aBIHY1KFXS+bxCYCrXfRXK87s48E0wI0YOkLEJZI5em
TtwsM724g746LofrZv7w9vlcCpOPhKKoAzeGzDTRZqeAArZcyZaSQ9y2/C5Pz2p9qklnYx94V9F2
SvxpePn76vOJVBd7dAAy0FuPjuRAVfeUP6HvYwt+5grfzVvejPYfovKnRcZNZZqBULtDKeKvxzP0
wZ9iH28AdAzR1eaZ23bPT2tMrhLH8ZTEJsku03RJx72KeYwue+3jipMl8xyFCXuioCBHblH4oM2J
KBiozr5XKW+Ag+smTJgDYLc2k8Qg6ES250WwmqIU35z/BUnQcna+1gM+941JUWpFTnFZGNi3QTtK
BYGu0mDVbWXrYnLu1Mw2stQOwyPueVuICk4oW3brinW2VROFmNbWJngl2DTsGur2Taa6VU1d0hdH
oqj/3SP2n9Wy8MhqaAVq4JXx0eYYfHCR22TpsbiVZIvQ4URZ4KCAL0D/lrwm/uQHqG1Z4SXzu8Tu
fvQD71RyvIkFTwZmNUUamMsuUGfTWjfcDZCCLqEhiOIrdB6IBOiO5Io7iacX8IdixedOMIFIGajQ
kB4xVQizvdzto/Znp72XOkBVfe+PTbQXgWyderAJoLxWmsaxGX6S5oWGmPNWz40pqv/bydKYCNWO
ql7nMx66KC5UwuA1ELEbufWv5eRc8zgmKtUklPVGNLMPobS/ppVq5MjhXQolL8HPvfCBejoSZV6A
4rk6E6CkWKjCcnnHg6r1XCm9M4Spi2ziXKQZGMISzsnihZCPLukq4BuZlkVRoGUg9t0Jwfd0mu20
h3ywmUM/GWKbKqS5U5dmBqf2wvUsJnbJeTdj+ixXUUbonhcSl9Pjj8TJbWEGPlD0ZGf6oR55Q2F/
KF58+jMTx0SzAV2ygEgigtCiKhVbGCYUvpGo6LHVK6jwE0i71oLdCrqdyvE3tZAsWeU9mXm/gyXn
aNQ8yoMSJzp4guDirvPDX2nigKdjEW1aaGzMbn89p1jOxRWPZie186kDz/eAu6IQDCuABE/XPFy3
wLlb2SHtYQTp0EgRK8RGgo7CTVRA84xWEBzgjHn8IcX+5yvqTFTCI1Gt4w6ns2x/KHFox+Mb6oaO
nEW+DsG/NkWZWL/PjNKW88JuRg1MAn5U3bUQQZ2o7kHRNwStiWnLdQUSiuIUxud+rHU76KQY5Cd+
Jaf31zfnK1Dp45H/+ZuZuDV1TRy1poqIMul2TG4n/ZGY0akiJ2MKgAL9HUDnAvIQVpL/iuPCiVAp
DVMedPoPtYbPn8EENp1kJDMKnPfe6x3RLZzSXyiU0cRvbwpXQKEhfuA10jjXF8sPlwZtDrVdfK6M
zt7cnokJgLzRcW5JnhUm5ZoHI9WCFO5XCNSqAGSmVWy1OqemJnMCtM7ErSCbq7pr0S1IMsGd4jsC
ghs6iF40RHYj1raRj3YyK8egU61UftVo54o5dK56QGpK2VExetebjZ0BcGjKYD4snSDQf5RZc0uV
k0bflqaqKsROnHG//WYSt3qLM8GvkuaonlS8+ZdUuzsru343eO1+PvER0Zu79GnqS0uMdkbR5kl4
m6cYwBroMu5hzRrkRvTZAaMb5zb5ysD8UWYAcNMgsmQYrCpfHeSBTvQO5YxTeQY0IfFiP4dgyb5w
isi6F0IrO3aJpfiiI1p2P/n9qbIxE3yU7zSQL327fth5kZDd6E4RpKzDK2M2qAUJcVcFRbl8P3e8
JtlXNcL/jCrsqL5kBAMgMKWCT1o/zw568V78VPuBalHdDw9LERErhuajYRMQxJQYCgkd+Swceb+E
F1jY+X0hFcWpqxsF8yi9A/CEmzj60hvoUecBlO4OQpu7nPMc3348KqosgrlIIiZL9j0NQtwWmk4u
Idjs0u7cYWwC0c2ScigwmWD6FmXLDB56o7aCvHelvuc8FTbzxNUPYNK1tpbMihApu1RiYw1x71KI
rBg0QGNdfGhi4CJMnp7p5kW+MsnEOY0OsZmZMlKY7Dx2EbgueFWAzUi6ssCEODGWm6bs8+BS9ZUP
fJ+aTi4NWv/6IeGtgzkkUluoRE6V7CKY3cJqZVFR5Jj4On+3HI/PlbAPxyLpVEgGKQJuuyl3MBqv
HuLddAab150AUnawQn2MaA036TvA0ItQFw+gvKziS9q1+gVMUcpQmrEMA3wtEnSgDpSsUk6cpMx9
ojz0yp2R3UpU5NyE20n9yihTpsLXm+Y+R66RNHsS1Yekqqwe/aYBL3PwDeON1jhhoh/m7vH6N+Va
ZjIzUJgZ6ZwSHEhl8ox0cEpSO7pqukUOKVizcVVd2huATckgObtuexu8tVo1k2EVREraWIBDgbX5
RkJqH1mTPbnN7bjPHNTQ2pMAHHHw0N7oLxRluwO1xX+hdbmd269+B5NiKXKlEVS98aRCCXSpdyv0
A8E824FVHdJLy4mCnIPEEjlqNJ3FIoWLTcSE9vq+FmeOQ/EsMCHHBOuSomh4O9DyLk4Okd5z7m9O
xGHpvoHuClsxDfRLmP+SjPcyMG19fL7uHzwbTLwBgwTUakMsohsupM+cFHiCQuHNn3HOO/uwM4k2
xWGwXAia4fdZbnfD9yTV7YWtsJ5/G+F3Ga+T6yvjXELs066TCmOYhB45fWdaYhLhticeCFItGoPS
Rp9ssQt3103ynJx97PVtixQnRZfj/8q2obucrr+LI17Js8dxQZ053GkToqcoZMFHSU50QUCHeAZt
O4g9F2ftqflXU71LnLwSvFlObbEF5EnPYvMi7EZvAZ+qt6g5Qs/s3wwRcvyTfSWFTSDKs9kGYDaT
MAeIGR2AAvqcdwx4Dsqc5Rag7rKI5uwiDYlbNm8imDmLXrVD4amZXkwJcbKeHY638NbGZBRlFBim
kU/ZZdTe6/mxw1h0FCRWAQZktT6W8YsWVN7UZe4kI3eXWnc2oBuOeeKsrzi4/2V9174pEwbSoSW5
DgjLpZvAhW7OePxmHaiKR2syIDxciLy1b766Pq8DNkXvKqmmxSxml2JsborU8HKQNkbVoSh6p2gz
Oyl/RGOBiaWnrufhIDkfm03Ko0pWdWGGAyd7um99ivcehHd8HoKO83lZRi0oSjX9LKoC9LtqTN2C
aXc0ndiIOdfQ9htDMXRFl3DdKB9BaVWsFII0SypjRHeqtKDN6NSptVTBs2fpnrpAEVjyETPSPJKN
7dV9WmVCj65gwGMIUuGidopH+3MWNfCViLe4bT/5NLP8jNXi4j4zQRdOsbjmVIcQ3aOyFZSDj9Hi
o0CIJSCYC2MAXkBf0itefN18sq62ln3IICXtkghb27ogxDhKN6qbH4oHSLBaSOQOfWoN+/Gp/nY9
MGxX8lZmmWjU5EEU6R3MKv2xMXe6YRxIZOLN/qpH37vwUYQqUSS/hNUdeEgdKCS7ZdVYbW/6CYSE
80Z2QFg9a4NVSeB1JotELWYg5uEtUIpDmda8j7QdPT4/EhPIIKjWptWIqzbZS3jcfTe8LrQ1aiWB
l3gmlORmiHd4U2F1icefT9g+zp/Wmdil63WtdhXCqOqjsoF+H4AE+8bnJZR/yOL/sfPxrFq5Yo4R
znkacUdk0nMgn6KJuFqzFyT0BsS7IfrZ5cGx6nVOgvaH1/ynWeatNI+NHEcEB62uBl8YQtQ0CDBC
1XNmnIXcPNWomYUGignTHdVfxoH4172RF19k5t1EUNqTpqTDIdCs9Fk9qO5CXiXvochyXuoYumzJ
3DED7m4r/3nws4ooYqLi4PdyuAuqZz3q7ajGnRS8m0Vik0k6QELtDiMYd5z1buc3nxvORDbJKGN1
oMt6XdHG5EHn52i9lzfGQT+KfK5McfPq/TTHRDhqpEUvgVn1r9vIjuDAmt/txR2vGEU4x/SjXLhy
YEEs01DISuEiIMlRCeZ5WmUfTuFoGz24wpsow1yP3qiuYaggL2mzeBeH6ehOlEbWYB5SZbS6+bdW
CpZIG3sOa0ud30OjsokMbjZQS/emI+MfacmvlrR2JhBrnMAqXql2Nb7k0W2Ct1gmFfZs4v9mDz2U
ODq8y8DdZVWq6Gg9OsWp6grKr5Akdti0TpTfSyB+JA1wSZHmVoJyW87BvlDlc9Sj36xqfj2FFgmJ
nZgviZl5c9o7QaK7Adqg5QA4bjqiN/2rle8m+baltwoI20ckNIn4KsW4KsvIGcb3OT618hMp8jch
mo/53J2BrP4RJqWXRRoW/6RjtCbDuKFUBOdiQH0aQ8ZNmHCaOJxY9lFnX32iLpi6JC5RjAbbpFPo
z2Pd+e0AsgszxVTfqQpq8F4kLsfjOdfcB2n+yuokxqlQZ0sG8TJhmCjztB2IXcCeAN4sERPGyR1N
LYz2cd63fyhEfbo+E7khQo7lhh+ROx4dcOWnh9Q2bIlaqT/aA4q02aHdR2Co60/m9+TAa8Es99LX
rPcf+yzfRznpiagBFnchQ+qW0WUcoSaufAPloFMWr6LJSXqXwHHNHBPJMSGaylGHwBITZYduk632
6QPnUy5h8ZoNJlhD8KgjVEM0aV3JU2O78Pqd/rBQvFR3wTE68OBl27X2z1yF5fsANqoa2yUPLPJq
N/fnKjGJNXSYnuohdm6W99Q8U/l1IuBxbRtb60o7zkDtMOhOATr64KAkMYh9xpsGEs6ChC4vhhxK
Itii9pbkvHeHwomBLBeembejlCG0XabGvOvn5ocISC3qkW4h6AcI0vqonfpCapwAr/GEDKhcDJPK
FX0I1dSPxNyjym2H4UZSilYeSzcRuJCSWnKAbtwrHVQz9Pd08ESIWJCscRMkQQHGbsVR8WPlacoo
IELvunmQG/NgYpg+CXXONPLHdfzFA6CP83fT54tTK9VI804FGs/BYX6W31p/dsD48tQcJV/0Si++
KAfJpU/ih1id6fAglpsvg9UPYNwcqhQBUHppeCslol/LMYqthRPIlHOatidBV3YYV8+qIh/jBBOC
nWahg4o15pDK7l4XaVP5dkHSYsh8IdcM3MqXj4XNQ6VsZ0arX8DkKFUalUMX6eGt6iteeqxPhqtf
gl0PRlu8SvaGk+yjp+sHfDtmrmwy2YkwpDk4fOW/SkySU9sC8SS8mwE0OwS35HG6mHfNOf+u7lIn
uG/6U5nyEqTlA37xMGJKhmaoCqQxljO2ui6IVOQGTXXzg0gu3lUPgouGHu4J+sSL0B9UjddsMU8L
HdSeaZX9vVwV4SxzogKz/XYBhbqH+ISe+Q21oAK4cNGDRSm3x8DuwWqne0CfCbfRE2RkUtmVA1vw
0ufObr8Je54j8IIKk8KZJFIwyQU4d9IDBFfO97T7CWp3J1IENy4GzrXJyRFYdstBxdkiBNcIxJhv
yJw53ewl2msXTW7a6Eca/MpG8j/aZD753CC1awu88GbpNsYxC6D6NFx66R7pJO5rNE4C4l339K+M
IB9tqs/bmfn04NjQpqhFdgDhBjBAvOvqo6kDgVsd2/xtqCuLguagKMydUucc25yEiCUFqhNwPXQZ
tnhA4lOr6sFUT510K0Jg5/oiN2Pl5+3JUgNFeov6RoYMZCIKpNboSYzjfVvrnCPLyTxYEDhVy1np
YiR4ef3e5RNg/4L7vy2ECcaTNBhFlWPHZKAeW2i6CYDCGh2vicfxfZbyJ57EspeXsqGAK1uuf5TQ
5Jw17T3v812P0mEqFFZhFv71xW2e70/cBttKyMtWCedEC28LUUIxFOkoIIfhKB766UlWOca+8mEt
fr+yxmylCpbFRIwKYbnAfyt7CL7sdaixDPfdSbhfkJZQcooh02RVPu/q3vSTlWnmQuvEmlQTeAkv
EjSBIHFrz6XMiSTc5TEXGK0ggCelsAHacGR8JshIDUT1hFjLsC95kR16OhhQ2V44o65/xz/kRv/M
97CtiwgSDkMTAYAzHWavvM93mPEy6L6GiG572y0SbILbuBh9wpUentP97JLiZBT/Qst3M8Ksdnr5
++oOLXS8d8OwRg9eFexCbC0SpJZYvM0BDwW0jSldmWJid6NloUFDbDj41Z77G/oIGN1HVW5Rd6iw
WvOQO+KRd3VvF65Wdpn43WpjWEkj7IqHcLaGEwFJSO9m0HcHw+XAHWLg2mNekzEZ9UhbPi6ws28V
2HtjW/PL24Xb9l9Y23w7fq6ObWBkeoXB8Ryrk/3e0e+Iv4icFB5GFH1EJg860I+LdgYfRMZzYrZ9
oRItE8vp4wBJL5DwA6DLGx1yqF+LS/EDOSBIFozJKs7xdwoN6vFfANm2q3Or1TMxqhbbItRCxKhk
r3jLXktgs1skUHjY5M0LcmWIiUiqqGPuYEHnVUaya8MJQNBqr2Q8KSWeGSYoxYAPtSmorS5ZFthx
AfyLJFml+Xg9/vAm8IzlZ6xOfWhOZV9pmYmj2N8IlxmiaHYBEl0t+VAqi87GDP1wwdF+XjfMWx4T
bdD9Dsekw/LCeWeQgyx6+chhUOOFGYMJM0U9dUrXwS0XGXnqGS/p78CvvPk4DZYAHm+33Rd35i++
fBgnlBpMnOkMKYuVGYZnzMHk44+4r+wOCFJRK+3r28hdIxNiJFmQzT6AN6bPyWMCabRLfKc7QbH0
+KFKY1FMrjoJqpJO5JYcQAsvvrGsT4Y89zKVYFwFZ24ZfyvkRcTxmE67VMgOUXAW+kNsUjfrX02h
4GSQ2z2pz4NIlkfhynUblZI8y3Hi6Xvpkrvi0YB2hds+oUyYQtxJO1FX8KPz5Iw2fZ5uNDt2Ej8D
HxTvEufFHsLEHqFdpl3IconPikuqwdMr5XnoTTcTXxWSnswg/ZZDEzINOF+A42iEiUXRLP6NFFaT
bNf1p0n+LU6mpfGoczaT3NVWM8FI1wJipgq2um5SC5XoBpKfunabiTlYr39VWe+ENXfcftm1Lw/t
lVEmNImYeGllEoe383gU6m+5ITuaGD0NJri09EML6lDVMO5aEezEiQnoLjdN2YxRq6oCc7bQWJNy
0ikgU7tgJtzGsh+kH9KPBhKEtnDoLqkXlbbBqZZxjLLvr0AWaFfUMFrnvzRoL5mgReYJ9Syf68vO
fi6MfXxNdUPBBDGhykwqOxHfUjHm5dSL510zwRwJLa0kMZ3n5TquHkW3g8CbioqMXi65lpfZvEHO
zZOwWhJzEoiQVEWUqagANbXd9NEhmoDt9ZpBeroecXl7xxwFrKudTbkOb7thOOtCelNlz9ctbMf0
1VoYxw9kDWMRM1wA1eizdmMc6yf6jTigkduXXgVFlAKFc75qwHYhb2V32eNVQIWObdZghtDEMF0G
JSDTXvqM7SmA5fZGew4seliwkdQvnlKPX7zcLp+u7DP3tT6aEBZdpraTfTo63Rt9hDaruyw8gsZ2
ai9ZrCo45gHlbIwHYKj1/vrObzqRKesg98d/MkuZownGmDYV4ngTtB4iHuY2j3EN4iy1593bmz3W
lSnmfEiFLpc6iD0uSuSnUman8akbkt8x0FaV+RyF36Fx3PYFp7iz6bwrq8wpGcdZLU1TEi4G5gbL
sreC9OX6Fi7f6Mu5X1lgjodikGkYJqwrwBNWKYg7QGi61XeG+TJXPLmlbXTjyhpzUuSxCYsmoEv2
qnitDeSwYan71pFs2Zox6gs0OSewbR+SlUnmkMS53JVFA6i6gGleDC7JeGZ1fulXP3Qgluca3AmL
XkJgk538onoiF4fAc1LmlNRmJRRGh29Y9z9q1Ax6iHmHz0L4fP1DbldFVgtlkthS64NprDFdIN8F
d8Adgm8NQBZklALIBhb9os5RPXlXBDfJ7KMm4XDsb16EK/vM7SsYdM6VbDYxE1DqFn6COx+Ve+WE
htGt7FHQ7WRccUuOzY9EbxUBA72LZG1CHwG7bGHeC+jmXyXlvUu2uhUGqC80AtUBSfxIbFdWqAzI
XRoqyzAQ6oO72h53hpvva8R2Hl32h3wiex7Xthh3TQa1GJIhMS9Ro9ia+K1vQMwpmUBByIdeBTrO
qIr+hoTDXVWDXGd6zXrRKYCnSAboWii7gcb3mTj+aLoBnXdUyrzrn3mraLH+fYw306RX84QEeEJE
wVspQ7y3AYSuy2wU2w8k7iwRg/zXTW595LVJxrFnimnSblbCW3ME0EK7m8fZArsOx8pWqF1bYdw3
LlsymUqlXiSjuRFI6tUpLxZtzqqubLCN1XkY9LSMYQNjM40lH8CItqjppX5cWtMLeQFrD8ot13dv
89m1Nso8u8RKiDA7WahIUOX7Vpl2ZtjuxrJo3bSfH0KpgxZKv4+J+BtMTm+T8LvrgU0B2ULfZBSF
eMGpKuNmlMu90AbeGLQuFZTC1pHDpykUa0PjCXQ4h2T+bxoC6x/OXLkplVRz7LBbovJoxOpRGWIH
kukch14O1JUDx6IPRm3utKBWlUum3Y/0mEA+IgLv8swjFeH4FwsbmCiUlIMQY7Sd+AqpEVdpJ85K
eLFDYW5XAdrkykwlBe6lvLTuAOUZBzi/BwEaNKhj7lVn8ob9wp4KUmH3uptt5RHrj7Vs8ypGjhUl
mUbwsYhQWXV2kgYJarDmWU4KgCQqzlK33rdra0wUygQEfU3Dpb4ANhf89QT8derx8NebGe7aDhN6
ogZKrLNcq5fhYFzKs/4meebFeI9+ZoAt3oYHpNzOGJwnsot2srMQyvH2dbOHuf4JTFwKmjpOB4jq
oTOsORArdod6tmmsWXEv+kY9Wwro8as8s2ewA5jR+/XPyom97OvW0FVxIgG8NokGV28Eq6+BxpX+
vwWz0LBaLZJ94MqCAtmAAblLKO+b6QfB8q6vgxd6WXER0sdqO+dVgJYY5vOfA3/JAVtPfilvJoei
1CTzWFA5Pso2GrMxqoqWUgU+Gu4WUHG8B5M/l5ON94WYBL6ftGFqK7iopPzW8/RX0YffWjCSXd8/
TvRiB4KHsjZRXoGVOJEguaVo55BUnBDCWwkTQrqoDCrwWeOiqlDsDWaraWJQ+vEuel6YZHVCWqHU
B61EqFL97DY+d5lDHckLd5VX2oItP9QxoIOjiynGCkPdPP0n3oFmdUKMKJAHE9o6H1RgC+/6eKSH
hZYLIiCcMMnbUSZ2QIu9LM0GX62Dbhp0Odywn/daWXDMbDuHYmBOXNdAPc68Uts2LYPagJlpUCxT
A0XDw3Xv2xxBBVLoHwuMkweRQCZlhIVF/6gHMq62JYCAJc2l08OQ7gULr0loCph2hEsvwyvPUZP7
0TgOGl363BFXOmMTtbj+Scvery48xYSOTx7jJ7WuCZh3bU+Z1WXWaFrGZYY3dT5xRtFOqPW+EFCH
SO767NvS4OJXYngfgDk541zNWlM26sUg1KWFaWvj7voX4FlgLlwQ0Ixiv1ioA3E/D7FrTG/XLUgf
AfFrJvb5kZnLVlQlkpYgCLvUYrgXMZK0lzFV55hqCchCmL6FuTFYsQFgZAVNYIyWiT44Tl8hOWar
LeSAJ+KlJUDfQtNjDF0b9ogjB0Wa3VFtfk9jNJ+JhBHAIaxFC6hdHHWQkf3qNM2ABOSYeJSO7tjo
1E/1VHB0MEZZaplpVm3OpVWLoFXVRnMAvbYi26oZ+0RKXzRR8U1ZSRxzajxKRKtQtVNlNv6c1C+q
QW4jTd1DcAdEkZHbx6XftPtSoZZQCA5YTXwpTCwhLS3w7XopiXwZjZkq8SNyL4W/MyClBNUDOMwz
6novid3RBPHCmBXfwTdzJ42K6gZR+l4ZpgedtwdFjfa1Lt3R6s5siueG1M+9YTgVjb/FAZHs1JC/
qzp4cSR7GuVjkBunbuo8sRpv8i6trbKPk11iqmD6mbM3I4Dyhfk7QKsCzJ4hYPVgGKVYSVeoVkdi
xUmMyIoxLtpiNFaMgL1Op97KzPabNBkPUd+cYjm+nyXtlVJ1xq72kxOOkzX0WOZr1Wu3RTNKVrBI
HumBqtsKcK6ykXhV3Nmd/Hucbox2APr+ZyIEL7X0HsYQquhaK5iOJHrNclAKVdUO06RuMQc3cRi9
G3ryIyGl21HppIOZCRi/yub56eaD4dNNmaA6t5GMej8OvurLE5A10XeEHscEqoa2XmAlbmHz7ozt
5Pr/TKosCXmYioE454AwkhpXVHqn1BcaF17V7CLhmbO8JVj/+RSqbE1VatWiqnUsb/SqHpJJ6C5H
XowJLKn1QnsZB+aNdv/hRvxcHvPQq+QuapUGwUU8NI/KbsGCar7ggwbO4+EsNwG3n2EbRZ3/DNtG
qeVyXsFW67aI1g56kHR+yN0SHI8tGK5uKnIcT/xPuJ0Nfq6RucGkWZ2yMIbdNNN/SXrqgaMsmupd
J7vDDOLF5mek/RccKuulMjeUCT0nc2rhNRGoBFsMygTgNJSNd1J7igzQPMfcH1LszyUyt5ASkzwc
6cfWKordxvYiwPhxLjILwl6BNfr80b0PBqJr/srcTLgUglZabibzYWFWpZCYiOzZCY89qGr2QGeV
QNDe9z1EE/86peZZB60jIFkBii4hwtLPv9yaVxC9fmWqInOdzWEfQ48C2y+1B2L2ltnHzv94VplQ
pORRkKcd1o4nxogeEM5q6C47rol7CPjgVcNb1GYFf+VUbMVVBJf2NKkID8leQ4qDIawPGWDqGsE5
BFqJf3K2k9h/3OojeqwSrUxrsxDSfqDKHAUHTXpPRlCq6t/X93KzT7BeGBOE0CfQIpGiEbKQxcf3
1a30WPs95M0xH2la1J2cBXTW/pCRTIaFxd1Yjrt8bPxqmfI8x+DrxTJBqnejH4bzMoSAM2RBNGXh
qudvLOdW+TjPK4vxTAOUi+Cg+diBq/E16C8kEe2KvE0Gh92NZ4oJRTotyzFc8ne9n09x+Q3PyXOG
/KqfbwVuxYTnMEwcaiVaDUmNnWwBZLFAIj1jikN2552O+teUPmnzrkCvizj8gf0/vC0/nZWJRqUI
6QlNwEJbN3+TNa+rloHIwpEx8aruIb/b7if6gtEHyxidOXdCNL4ER+J0LLjOzMQePQ7HORmwBQBO
Yn7bGT1V3ENuXQEt4TJN3Xf3IJx1xsxq0N9P8czlTeZturOmoluiEkNVTWYjaq0MdTlBTzwOVT+F
ECeNeLof27FoZYNdpY7aR99NxkUHC5uvusgcv+n72gkfZ7e98HGTvDUx4TYYpKSfVSiR6yDqIelR
x01zPQpxlvRFbqar9blQVXw41cc8Y9Xb1c/CGRGFoCBh7hXd4vcnN9FQgO38/am+CM9MRkUHDKYb
cJalLJaiLCb46o7/TN0EL64tMTE2LZsMGtT4YOFb+Cy/FhCLSLzim3CvOkhN4tt/dxFvH8rVAtmc
r4qUel4OpejLh1y3FE+3510FwUEHRwGRvbEbX7QmKO3wE5Ql2nzJT1bGF6daRVmjlzowlpdQodNa
20xUK2uPeVjtBB5763b+tbLEBFk6hb0aSSj/x88L923h5SeIjAW7zpldeaeH1rD7r7QU11+UibVR
lv5deQC1DF6xsa266Ki/EjwTfxjLo8Hu74hn/NZsCCxDPNRO7njxfjPcr5bNRhozljFwHSgXIp7q
9NYMqdNls8c5mNfPvsZmc5kGQna6XCqqr72ILiRrvqtApJYA+C/IFn5rm/s5mWjTJyNgcl2L3oNN
S0sfHLrPvGWeOpat5Bzdp7fU5w34byJEV9+TTe96tc0hX4MTqlwWKZf4INjUwjvpmfpAY/KiHeds
sKldX0ezZtawVroDyBj20g1m8/DYhGK78BTdxzcAaPyLyQnuKpk41OGcQH4YH3Ow0euNXNUdd8UO
VYjSAjd36vF6sJvYjPW2MhFIyIswHMwPg3h1hvf5ufmp/g5xILBeEO1YcQBGSztqrbT6F8XKzfTr
84iwmV4b0F6vF2BkN8YAgHROPBlQFdhLfekbQsQBLW2OF6xXywQivc/TRltSWfQgq5/CewQ538iB
fCoEl4FkcJPdd2CdBc1SAFVfoDf/j7Qv624bV7r9RVyLJAiCfOWgybLkOXZesBK7w3me+eu/Tfc9
LQVWhHP7POXBWSoCqCoUati7X5Rrfd1ipV8huCZS07HV/rafwQ9uULmz1oPlpkD6wZyFAu4NtXNj
hGBP6qp/UfE0RiAkv/Rkey+4J83s+GA22Hs6jasBvc60092gtdY0LneAIZPYlMRPfWri2XXTEYoi
8wivYRn2lhnJKo3uJRt7qRXu/HgFxxS0ptXwxRXWnrlW3vEaWx767ZI/iQ/1hq6X64b4zb52Wkyv
AHvi+gdIHP5n8Hu2xFHPx1GJVSDi5nTHNbZqU3UfYa7zuhjJTn7Whs/EYFJTN0KKnZyaMHGIeRxZ
JONdkzn5TyU+ExLaSZUmS+or3o5kjym2Yw/wVGA6hw8LYeaqO8ojkj+EYWyhGjc13RJn2NKeqjYL
0Dd6kznaarGGYs23hC/EF5/vXKATgBOnltyhl8/tJFYwyG6o9LEvsKGpgndHrWxVk60LkFZeP7dF
/b4GXCcxgsG1UzyUc4L62jAkL1RJV9PY+W2meUSrfKNtfpgm2A7rRIK7ctnOT2KFxwja0PqJT4i+
ahVpZ5WvbVA+DOPg1DZZK+xfEUJhfP6fQxSsME+yOrUStNstrZS5V90m4LOAZ78dVgtiW/l9+pb+
RQsp/9pls/hHrji11qhBSdLGJscKKBtl82ClUlTDyw7mJELoWEK3dhTVBKkYY50/Zbibe9RHLXRQ
y1RFthYhDpjJqFvlckU0QLh12ng3D8X7dW2UiSC/h/+j0lT6kFdI3SPJoowdJlZfrkv4gw85bdfy
CWc+pJ2jlo5GiTZwG4RsDjKgAODxIoCNIFjs/SRcZyUmff9dxuqkgeIomoI56pTky7tx3YFnxMQt
32+A5OkUW83XnXwtS2tILJsJDoSyuAZVMo7LAGBUMQD43R48jIytI/WF5fukelPKf5fHOG2u4E0M
tdIaq4LMcAAZRp85PK4lF+ofHuAnGYLryBSihs1I2DHj6spUM5811MG/js20NYtmt0jyw1DkPsAg
19eVR+KTmeBFoqwKw6EBC2wPVP96NNYm/ZjbVuL5/5DW+GeF4uCZbRs8qagJMeMI9FxPzTrHxhsq
aN0mvg/AUlyl/JAW2mpCH06iPKtpIlnpF0MEWzjRMCmgU9NAJ6/gVDgZimBMIvWIERMnjCd3BqDH
9c38cgUIIgR3ok8LJvrUNseCWg4ruTtrGGslBBA/L0loO9elfTk6QZroWYZEA7F2rgLX9kOhP/T8
zSA/r4tYFO+3q1QQIXiWMUmsKlZs8Bp0lZMW27QBZEbz2Js5+nIUN1QU77rAxYKvCVzWfObKYjNn
U2YpzdEu+8AJ6j2v1JtmANd7RSSivlYdhcUJ3mSgStxGCk6L39qv3RpwZe68rrbT439RNVlO/tq6
BC+ipUNT0b5Qj+3f7DCr9pu+HV19BfK/O9mYp+zUBHdSJ7SvywrC2Hw3EXT47or6YJLKme3JK3UZ
mIzszAQXknW2qWUalKQYzHXCDlGteAnoiXJ0N1/XDokJixjgvZqYZbKcWD6nm3ncmIqMIFImQXAS
JvJZTCHQP5Wwp6ozHtL/b7iW37VOxPcmJc/sqCrVo8Vuku6tsDdt9HJ9m75m/wUZgmcINUOPOeDF
jvX79JAA3sRGmI+U501/g6klxQnWHIDFAHkCkrmLyTDw7F3/Atk2Ln8/M+McaK6ZqmMbmWasOAcj
TFVKShxfrxRhkYKraJGwjseZz58tYd0hfl9IURbIv/EwPCrStr3LWm4AtWeJuDWxxy0jZEp0K2/A
HPowmsB4QzFJv+OjLdm6y8Z7kiNsXdDkVjeokGOgU2cqW2zf4PJm9EPT8vCWAwbv5F8/ra8IWZ9b
eZIpbGXD1GouG1yNjV9uO9c89Ksh8+iq9qy16qcgdGafII7MNRWHZg474Kk/+kAV/7ZMFhqr0kdF
vUSZUt28yMLML0Gf8HGCm1aAgpWPed0ckwZAShlextm8mYN6VVnAZUOjazvftXnuXd+Tr53fgljB
YwdqXfYGD9Rj2GhgW8NTrs1WvMi2djQ4Yak5MVxcTJgT405ktN1N7T5vE5eyn1q2zYrAJQbAx5U0
dscJ2Nlp7XDr6fpHLufy9VY5nZvg6MM8a7pA5zCzYHguzOpgdK8RgNevS/mDpZ3ECA4+LAB4GIQQ
A4YtL7LdBayjB8GLCtiQQ7+WwzFcjqP+IxAkRL+7j8aeeyXWIDAiAACYKEZbq0Md1AcesrtcGnRc
38YvU6R12mNyQisaQHX97Od9UNleZmgSI/v6SvtNoXR1CRHOfKISFEreK5BSvw6+8ok2B+4UA4aD
dBkqUKUrTeYvt9Wf9UMXe534FAwzq6vmGHTKYWY7ok5egfGstAXpsXJIu2CtwsO0II4Gd6ME6mBx
VNeEC45MtVTaxTMOsY/nu769CVLpu2m5x66JEPxWaU8hz1X4rYUrI7hJ0YmiuO+Go2GW878AP5ZI
ExzRUFtkiDU4oqAF4ZkOhIHhfk537XTLp2PLZKHw1041QWEED2ShZlD0BArTesrRbt18u/ClzrMH
iNnO6/bFW/QmHxe7fs/pYp3LZHWmRxWkKsWbEYLJJVfczPorVWOJh5UJErzKYFuYzNVxeP3C22gQ
Vy9uOxQpjVbWlyZRE7H6MRWqVTACTWyadt/WqTvwyYuM8TYFPm+uxyAz3NMe/OnWQiWYoAWVraM5
er3uRiX28HncZ/Zft70FZCnERFpB7nis3Fnh23UJkh0VKeIHFRSHbIK5K9kq4faqGG+0ZI2lr/43
OYJimrwvzQmjGsc8bdbIB/oY0HfyAV0kyijpG5ItSbjhWqWjTdRg00a12hoF2jSbwC1Ka5PkbH19
VdcDL/2zieDsfKhWEsJtaAkt6Ra8T07X2Lez9dpFLzOUo0jsX9cFfq1C/m7gYh1Dz5p6NMdYPRJM
oYcMdcEOWDg/LStwNOVNteCVCfE7guG9+sVqJGZxUR91w9aQDbFtIvb5gmagSTI1bI85rW76Kdj2
lXTe9Usid1nhmQzhzqsUQ9P6FjKqlN6p8U04VMc+APY7iDvN8keQT4dM/7nQAv+brT0TvLiEs8NU
mqGq0cC/hCztXv2x5JC7lXKPboTv8ragi/HDmTDhpitJnOu0xypjNh+HKN2Nyt04bK8vSXZcwl2X
Z90U8BFCRkW5NetxNxWVLNC7GC+cLWSxxrNdo1VuAcAsaI81CBn60nLK5sYgpa9NlWcn92YXrecy
2tZA/uI6+TemfiZc8CpDMY1MzSFcDYZNBMQCzLq3I1kBi0u2zosXwpkowatkkWokXYC9NNbDy1L7
RycQcAWb7QL0J68AX35LnMkTrjqAIjRJPGNpS5yiOGCAMR0KKAq3PMZvZB8B/GphwRiylZKvU1/9
tiANX1efrxNUv5ui2NgRV3SgZYhvQE0emN7qLTidUyRpAB2XAO143CTuQg+OzF6z9JsCvLMfndSX
Vx8v+tnTZog9H3XcZHVm4ENIeRuHihM1m6D5BSY8h6T9ljNZAv9rtVNYueCEppAZYWzDFxjrGcw/
lZveZf7fLxi8qg+aW9pufCMfzJQtVPBBnTFrUdRneLhauVfa2hrgQ2Ch6P2AJy5HyI8J/OuHfDml
eba3gidSwImllcvD6ZM87oVskrXhDB59kceJX1tahG0VHJI9m2rAhk+FYu+mhT5wvHkXxEx2n2RA
HULNKfaDFXHwfFvJEkyLM/gS+Z8tVPBUxhCVo2EniMV16rMiv63pxjB1Pw6W6dR+lGysTJzgm/Re
mYzWSCFOIdvWsjxziv05Th2uf1RmILFViasXWziYbduhMcA9aVa9yZpmbRib64qybM+17RMcUmrx
KB0mnJ2NTgOTPRT1qqvmHUjhJFm6RQmuCBJDnCg0gpJPWEprxhsLFa3KNm+sovCur2f53mtihLRt
VEV1Mc4QE9bJjZI9G+rLPKO9abzXMnTnzTPoIf66LlK2MsGrsHAsdNrBqyhFcMvYbUTqPXq/JVeV
RBU+vfrZjRznXZCbA6RoOfjCwseUyvqFJKrwOeZ6JsHIWTF1i7LVqfKokdtUj9coi7t91ErWIpO0
7OiZJHOuZ0w+QlJUaPc0aTcRv0tAI5TItPtyYH3yDiJLUaW0utaST9dUzK7uRzvTK/YVZgGcBRpV
1kUgcfQi4445VUMYxDikJlTcicSYteI36ZDclHoOZH3mjVokiQa/lox/974i305jxXGsLxl28Aas
DGtfmCEq02BjV9Stkd4z7a4kt2b3Pyq94DeCHoOPWY2NjezmENYrWgKUiH67blmX9cQiVDcIcO0t
4RIDY2SfVSOETGWwCrr3pHzTLO6ak2Qxl23rJEfQRzJ0nVan0MeUd/tIT7YAsJSovCYLPkTEn7Rq
GoOWMQpKM56UdRkeA8t8UQszdoyhSvESKjD3SjZ63EXIzcEdW3XNVzQwWo8HRuSFZZTtysw0tsB/
BJJX0M2Apy8mN8w1dHfUk+lFmXWnjqCC6WaM74QhZu1agGa7mRKP/mxGZJ9m1iHDGLBXNOpOp81q
Go5dXjpgT3IStnwXmnynxrHByZXbiR/OuYMUu6cFDwzJa4J2dTre0QBkXC04FG+UKWBOEq+G8inU
dEe3uFeUgR/ybhfo885E9sTruK7uEs44oHvHeG3o5Q1j48+xP5oWMH0xCV08z9lmrNonMMv7mmK5
JTDLKmODtk1gmb/FwDaxEDIZeQa50XtrRn/l+YNVvrZo2c2n1tGnnxipvg1tjGcjbrTskjp5Ym+5
1nzHCJDq6Lz0AFoCaQBd6wwtdrNozvyoRPRtxWhH7Srk5fO5/UvDdHiZ1ivdSBwbuA+GxlcMyFYj
Z6OfBeFL3Br3ndkx7BOaQFRLuef5UY+PSqKqjqFEkhv6crr45MOIcKWNYDkygg7aiaYeM/N7ABqg
qQdhq5vSFcvQppdu5Jn3yzbxT1KACLdaoXecpctFOunmLazj1hplSKMSbyniLbVtXQJpCyK0VN0E
4ZaT97rzK9Cu1QNSt2ogywVc9ienNQn+pArrhqgYEkW7qrZKPxhGd16qT8ry2Q1vgAHsRQCs9GV1
K5lYwb2MQ5NFrQIPDUSpDQ/Q+BX/qri+yTTZxSoLxUU6l6hrk8CgS4LTn/zmYP3FCmfeQ2k2WJgK
wKfkPfFsD8w14JKSbK9MY4TQGFOTA4g7cZwUOMYdyLgtQ3LXyRRm+ftZ3JAUqc5jkmEjm6c2rTel
crDz2UEV3cnmm7mWMbcsB/M1mPznXhD5ohXdGo2swIr6poOz7NaadjsWEtTgP8QoJynCvmmpCXDP
CLecAde4oytto+ABruQ3BHRTSejI2uEvV/FAtfT/rlVT2MY8MZp4rq0ZbJjoxy8fWIGeuXLT97u+
AHhUnDsYCJhN7pIkcVhF/U6dZNfh5cTL6RuE+KExI2b2y9sfIEyRQzFeYrvjznJ0IAssRAeyt/9l
1flHntirisJlbjQoJx6zsPcK00sSIH+0uh/Uz2lZrhQmg6yTHSsT3DZUB3RCi9sGg8TwI9pU6wwD
NP3g9fl64k5ylJ7rZQM8rVFw2WmjaZaaQGLtsXfw9y6TpssIOJ9WQIle9lXeNysxESakNoCjpVt1
iXNsCIAMlMMwogcgkySo/5DNOK1McNxdpFd1XS+GuIqRslnSdBgz3y0QOrJSqWwTBWddNgU3QFGK
ZHjR35Vmf0t7KnGUl++D02qWv5+5saLNKJLw2LPeSMB0mN7y7qAEPxDJS6xMdjiCZ1HSGUHM8rjP
0CVrj5XHVbJr+NP1KF1mWoI7sfsYsHgtpCTVS8nhla1mV03mOjDKtTG9BKmszUy2LMF3aEUJctkl
jacNjzMALViH6c1ZsncSPRD7VIOaWYWdQw8iOzqq43grxVeRLEMkQdBYSCbdwr4ZoXpIZmBYjYFX
qfx/XIjgFdqI2YGZQoyNwllpJxsa1hKFlu2V4ASizjJTMBfi5qfkOJd8T2Sw9zIPYAk2k9uqEcwB
RGTKuFW/s+DRNh/wkAjYfjAHsKwgcR28Al9ZsjSJrX7SIJ/Z6twaKguWAkFr6ptQS/0YjAnFpK95
dn/djC5fGKapGZaGOhz7vLbPRLV6r/eFgtgt3rJXA4M4iTu6/H2ZhJYP5V8OAs6kLWd6Jg3gSbwi
KYyo8ZEZATGyE/jag/IdeCgpeEemTfZvukDOBAqONWFUoymFQKtMb0uz21ayHuXLfRJnIgQlmatm
RjZzuSZiUAo2yX1ax49Vi5EwlFUTBqbSud5NKcGAZf3YZcOtZmwNs7qpG4A1jYXEL15UnbOvEbyv
millrhdY8NiQVyt7sIfN3PxEm5YkgFx+50uUeiZH8L9AXU40vC8gJ5jvjHRbjXgaTx/ZZHgRH73r
WnrRaZ0JE3yvZVkT5TOEpSm5n9qXwDaem1xSALzoT05CxFwxNyM7rhiEtMW4MTC5TisqsTbJpokj
fZqVzyZdejCirv7O8tuyC8CfNMXOMOFBUf66vmuyBQk+GPlhzPYBk/fIFPMGVBeb2JBYl+RcvqSH
EUxrATHno14dLIPvMvKzYsP6+jJkQpZlnvmMDC0xbVoum0bLHwCSvO8rsKVbkqP5zFheUehPGOsz
MdTiDD5dm4+jva0WMLo08ZDVyT1LtxOvnIfKnUG+55TlSwZAQNbXXqZV+7qvnHhCm6xFVsDv400L
Qngjc2kYeXaWOaH5HpqA0QBEX8DvquDQU/AFpsjyWLm0gC47ccEV1SUZjW5pHweH5OROvgmaRxfw
niguczAKI3AdpA9w2Q0ipp+tyC7NejHOccW19fLkWPqg+2SjeokXHWVwC5czU2d2KngebQRNXrJ4
nsFVXSTSxqfYW2AJBs+KnHBjbGTBucSlfiKAnWlGQstSy21EAWlnewa4kuMqXxmp5eSmLFkkcRBi
unZu6ypRlyBTn623KbkjPf1RAkk0z+KjKQuhJesSU3xREGCaIUPPCBAXMDH6FgHuFmlUtwZL0XUT
/gpWupQLTmcm5vXKWZ8qdbmVeLwZ/JkDUsLatNONOemu+gKYmQXFq8XoNnLDpPs5Vy+BdrD5obO2
jf2TuroFEiBZhkxiLWIm0NaRU52WJh1Qsn4U6vCTyZpmJK5LxFxvAbkwpxjBPBYaOWjBT2YZd9R8
vL65smNcPuJMPTMSI+0V4RhnGrrI+jkYm3LV6s3W2eq6JNlyli85k5SwKDft5RSton7N8B7u2reh
kSzn8vTIma4sNnImhYMdDH3l4WLf2opTRwMz+vQIHNaflrr5D/Fn0qPT3VPJPqZP420granJdENw
MkBbnTgqkjg5IFW0fecGpuRak0kQYhqDx7SmKiQMVv84hP29HW6uH5fEmYjY6WZr9hQWjtA+1N95
vFZGvq8AaMv6Yyqb+bmsGjbFaIpmW6r4rOQZ+j4M1GxRjq4/1HkdJ+jdnWX2dFnVT1KEiKaJMqUy
c0jpCvte638pChqR48ydpURByy99jQZOkoighF1FopgjqOe32QEJux2Gmh3rXXcWrh5ZAXc56mvC
FlU50/iqqKpW1+l8LKJXJU6cItZ8FAT9cJncz0cvKTAbWz5f144/3NunJQp+o7RzzrUc6tH4oxfq
nxmu7HV2NZdYN/KGncv6fhInOI+mzuKBpzFu0bF95UF+ZxTSkUqZfgiuIwDrtML455IAqF745XwT
oRYxohtomeIHiFmES4YZTmjs4p0pSxhebDc1T0sUnMYw0K4JVAstvGCE7rfzZgEjIX4ph0mSbabg
PKjeJszgMITxvd1rXpnfLg/3BTyDmU7NFrjGtS158f3h8f7P8mxhLCYFmX3VfvYZ+Hzd6NuoBHfM
3zNvIXgdp9tkJQ32JH7FFvLZs0mKpNex0MG1sU4EKu2+waD/Ap/TkV+keh+8wsukaW2ZXMHTjEMS
DWEMbQ0sso41uqG8/Qh1yfvpD3fdaUsFN0ONmUbKTObjlKMiDIDWpPlW11tGnzIU1oNM9cp0Y0SR
k5Dwo1X6vzgoQauu8dSI7iYW+VUXPVh56HZ55o5Gv7ruI2S7IDimKJz1MBmw+60JXHfT2k+p+qyo
RHJRSbdBdEXUTFCahJzG14C+7dG9+hyobta8sNa38Zja8C3gklaWetAscHsepsWqZPHg5XTfyX5t
wUVRcGx1s4HPiFGn0Y0nje/1fDcMZF2mr5YO0pXUDY3OKab36/ssMWcRrNJq9aGtCmhbnQfvZkqf
0vTbdQmL67lyxdiCa+pLVmZJBgmz8WHN9EbPGN7QiVfE0YsWpq7B+L9Kp5xUW3BRXZuGVpBgM3ka
fh9K9TmUZR8k56WJc3q1xcwiWc5Lz+L3evwVV/GbnaCVJOrvuGo+KuYdWEIcUr/nwfb6fl63DE2c
XmA5qIyLHvtpIH3qjKQLHb06qqkMZOFyA88/OgmMzN9jAzBeGC1Obz6ygQL1vnYAeAhuPdslZueb
tjtFgzsiXZHYtpONaOzliWPG47qPMx/oPG7FAv/60j8rtV90idmWrYMSgWiWYK2oHamk1JH1wQSl
g0DvcdIZJkwHvEDChq5LMuEOShSgjOGaclr0+PQxddj8vQaunqn8xIiCl1ZrVgMZtn2eYVDzhP9n
m46RgpjMNHwNPjA3452RUy+nZE8IBqe60DMtEEohXaYblZd3iFvG4VUBmwCfP9KW+CYFqkdyMLjh
1kXuJWHpGoT7PGD+UH+j6aNZjV7dMZdVz4Fe7GpgEQxV6djxfNMoHExGd7pW7wEFctMnxcauarfv
7jLtrkiPFX1jaulk+ezpbb8tu9xvU9n4/8WI/WxnBQeU1qpBVIqoswq7VVUWbpjtqxD44dgx1STO
9YO8nEk5EyeESzpnzK6zJXP9ihYfMq0wzY4Zv5XigzkVpaHJAzyeFAL/ois6kyq4okxtBjoFsNqy
zkAT+MyT+T6cMfF2zMyHtsklq5TtqeCH5nZkmGlfykRtcRyL0unYj5Hqt1q37/uNZEcvuoXT2sQQ
KTdTZpfLUFO8BftZMPv/aazgj9jd1M0AMdveMokzuhj2nkkVgiSeRnxiywBQaHxMavo0atmRoPiq
0/X19cmWJzgjDjI8DDZhLxUjfcMA171BXuJQAmT2FS53SRadLUcIiuxRS+ti6WHoMKY1pM02yQMX
hIh8RoukCu+WYvBdWU+NtmlG3QOvuMYD127RgUqTdVkCZa1GDDGWHks79/oOLNpyxffZQkQUWK2h
tBq+TYmUb1rwTBVzk84B2iR/9fSglMRVs0YiU6LBtuBvSwPsFFGMXZ8axNul4lVpvGek3Dcp2m+/
XV/gxVDkbPMFF1TmCspXChZYce3IJ7KjkyWxSJm6Lus9e+4aKa/DbjnfomDPZvBUEutbx38E0sHb
RR2vHZbgaYCwGgd6CEHBD/pu7ZJdsk72MbhhP9uwZZ1olx/UYMLTLVVDWZEKeps1I1o8Ga/x/Bv8
/mmhXKt99VVZxz7U8en6OWnmRbU4Eyeooja2FcZ4beRUTdtHDdINotHpTNQYyDqq0ChaEXcydmYx
eT0QjAqAy5rzXZSObpbYaMwInWn4Hg/rCtOsWrkxqs5V8WaOwamQqCDaKy2fRbEb6oepzlH2+N73
r+gz9+vpoAwfKtXdOJod1cDoDUC1InBPZc2PUMGzpfDpGLip/tNQdyR4MfrnZNiYqEHprZeVoxcF
j3FxnMLIzfTbzvqmmqsw9o3iJih+jNPk1OpLMu41a2vEkTvagc/axkVcF1q7GdCJFXA99V+ouAJC
NsNFVbh5lbgIBL3IirZjWPha+8i6rVHHTsyYMxqa0/HDrHIfVEPo0H0j5r5Oj6qOT0ZOcUT8O4bM
ifJ2PWOUuNfuDO15Rtt3ctPwxyHN/UZ76ix0h3LiTHXvFDX3knraFlG9Scdo26KMR833bgCwZF7e
Ezo6pdYj8MT0U3ko5r1aLnSm90l/iJqXZuy9KtFcFlA3nzI3JdZ38JY4XYexvH68Nboc0dQbbe6t
evR6w9yl+cNgVU6LHTFr1xyeeb3WrcdKD/DeB7cxrdyu7hyqM6eO7PuhUXPAi73FaA22esvhRfww
K/1NUwCuhNm08mjYvbGEf+hxuVnGKa0w3Q4EPwEG2tCLef2Iqd0XAoBCpwz/uq65Mr0V3FmUmBmQ
+ZGkYWq9KTIQb1uQa0/+oN5lteZdl3Y5a3FmJoJDo1mGa6uCuEwBjcUWw49gICiMBu3acASIp/+b
Poflxv3iec6ECi4uaica0wUZpa03/b4+LvUprBZH5crrGBcDqjNhgptLc9U246VLZR7zpzn8keHZ
WvF12E+AdZ6cjiQSBy4TKIRUIToMOzpgdRjq9LIGgAbh1oq1HcX7OG+eVX0jOUPJdorAW8qM3cyW
VCW/RX5gNW74hu3+JiWR5WIvhjinzTSFWCqxktDQF3UJW3ow29RV5+ot0H/+jytarq6zO7AxTUxH
dJi959pbrX6Q9sMs3rpoM+aqmyJuHMvUKdscrNqyIs7lqP9shcI1xQBF0bGl4ycEXEmz01YgUluZ
3kydQvOGFIPAuifv7L946Z9JFW6rqrDNoFiqxFoO8O0HAgNsW/DYqe/Xd3b5HdHyKNFUZli2qhEm
WJ5ZAFqxKLCxg5ntNNpvMrCwXRdxaSnnIgR7m6OQZmnb461k/OJEdRO8A0ES5HAmmyuUSRIMTYus
JJtqQL4U+U1i39hl7djjs1ZIgRIuaf3Zkr70HYZ9y5usW55gr41N/aAMcjdUo2mjpc1fNMdUtkG3
cd+CnDAnkUvs7Agk1COgMbaZ8kwQkl/f40uXxPkHCWYY9BpvWYBjjNlHBn5Cku7J+MChO2m3vi7q
s7PjispYgi1iyqUyxxlwdVWRHszMBip+WHnToB+aIghcoxucNEyeuZ15SXRnlh8sL1yigMbXutGr
1G9qUI6y0DeN90a/I2F4SBuQ/kTEB1WVQ0o0DSSybtSL19r5BglWnA0ZKTSGE1tmLhSH3bCf3ANs
9nZc8xY8F7Lo9ivPGV5llBhUUy2T2OwLA68S0zbvChQ3WOwEVvXdLO7C4dBy3e/be27u7G7daRwU
I98HHVND/mzojgn2yz4tXa3H6JNqeMA3djQ7cWvgu6UcQBy2AmDPkH9MDN0cw1PfkFWpgfaWydIA
l03p9PnL388cLrWtMR9LoJVyRkFhSJ3RWiatklVVlxKFuuhhz7dK8EFUiwfQj2OrsgmoSQaqh7nm
5z2ADkbkVAqvNd1sllYRtcs2c1qi4C0ymsVKoGOJTXk3AlshxbSWdteXa7u+Z9nkUOW5Q9aFzyvG
JwzmgT9oDdoLA0ByhZG8Xbeqyx7ln4+hQrEo16fODOsMBpzuixzlofmJ69vrMi77+pMMwUkUqpHm
OcGCI2Y5JgU0Xyqdbboow0B3rMUsaoC04He9aUqjCKcJMgotsh2wwm6qcnSN1HwJY/MuTR/HKXat
mLvgmbq3WuIGdHw1TX2XYnrv+nIXUV/81OlTxC3FAy0ZW2DmHDPw3JTkbsDrqNd0p1HmbVE2XtqC
Dh5IjdelXjScM6nCJnfg15owPACtCk3HRnIj724wRbMxAOR2XZJkq6nghxnL4nxEzQthJfM7Y/Ty
SJJa+mxDuLaFgtfseGaUpZ3OYOzqfGaqmtPmjbIDMtYx1QG7l5BDX+clgBZnoJKUyBYMpHNUDe9L
O1TfamZmzqAXOVq/MRg8Bk9RM9xjnvwm1+hdk7fbCBg2Tj1YjcvTxkV+1Qn4t5lQPOh2oVY6dR/t
LF31rGJjDpXXIms/KuG2KYhvDU9W/VFaCmbmgscstXw7Tu6aqvXR0OM3JL9TAqBi5qVnjXhzz8Ov
gndIZVigSAU+JMXrdcjhWjviqIBom5EPr4k3p5kTUDBQ2+ne6tDnz7q9obB9p94rYPhK2zhzyFQ2
aDhobwcMB2AGTC8cQP2oKziTbVo88sh0MtBbsPyxIN+SucFsLvP0olldP/+LLsOwdGowsHjrn/7t
zEUTayy0SU9UIEI9AHHR7dRVNUjCw8s2dJIhxG4pD2lAB6C+xUiJjPODrj9lNTiV+3UfYLwnDTDs
en99WZcN6CRS8CDZULMsT1MYEPqw69DpQn4o9cDnXNZSRCQ7KLYw16YyxXkZ4pLrjxN45XEluBlg
kKP+WFKMbHcY9yD9NiPWKk41Rwe+dfEQZz/s6X1EQG6WMxhJwTpt4RES+22vgjgUZt6D1Zs23ytw
CXbqKyEZmK0LFUPeuUMqbaMH+b3C4jUn8Uqz8yUlsb2+hZcenHC+/9EMsW8aJSSGtwNOzdSfTDKA
53xXItHEhu+dZoPgIpM9OC9epWcCBVdUg8l6SFqo4tIbsxCUJH+ZHyVyz160j4GoulzjK3uLGknZ
SeqmF9OI54sVfBQC8TgMCshOutLL8YgHDoGHwpqnzNk6Hb816R3VfqraYzqGT2SU1fwvLt0ykUk3
mEZ1kZxlatq4HptpPnZV69lDsE/syFH1+6x87bXi35j8mbDFds5MPsgHDu1B5RDYLH6WvFf0YUZ9
87r2XDTAMyFCOBbUBsVx1kBqnmpH7bZ6PTuK0TvUniSSLpYu6Jkowb0ALlBRQ6vC5tXsKbXmVaob
9b2lAGeq0ZIf6f+Rdl29kfPK8hcJEKn8qjgzDjMOa3v9ImzwKudASb/+lnxwP49p7fAEYN8WcA+p
ZrPZXV0VoTWqNaAmMtXqV8bUK62Yj20PnWBpVOwk7gwvwSylAyfv3FqmTRASHTpR/81Axfnv5GJS
XFTNpBTTgmxwttWxtM0c0mOT6KW87csf+8EPwCYzIdM4AVSPyyeo/RWkpAS4WN51vEWlG6E1LlXR
JyumSYSH+dRM/tTeZNpr3YdBZt0ZBtShQOaLs+VMBiltVT7NnWhsa5MV5WxbDS5syNlQ5iAPRrPe
AOt59DMvnWE4Vtngte3KdPEqtXhLAvx/2cG3M/+zbeZCBgh0dGtK4OHlypkBdBa22pEcs3coNG6d
8raAIkrqsavMH0Shcv3bX1KqM9trVnd2hHGZS7Fs4AgD/h+wDhnOO0GzsY6RvUAkXqxmt8lnd77N
6zV4ZpJGGirTNUUWFxdBX91k7c8qO9JRuR1SDUQbGdrXfeX0UrGfARGww3p29LF/TcPyl17Vig06
7wfDUN1Zje08RVu2WL4n1BwE0U0QSnm9GN3ow4YM2BqrrfwmVuylbSGNjRRaIW5FOoEbbObPZ1+C
i3N5PejKYMALOqhvkxBSgqKpzk3EzfnOc/FtyDtKe4LzvBZiV+bCJYhO61zJvzErKFoOF6MGZZy0
nhjLEaTHdobJm1F9a6LrpPllxG/oIEIu5jeThl1PBy+3Gnso/1DI+10+WpsZ1cee8oWxUJMIgybI
clRAcDTXP0IlA6RGkCGuu3bhCH0BTy+RVM96hw9Xo/nFdhh5Qtqm2Wmk7hLjz4BW3eVVrVt3ySD9
fIAs9NdzjSD8yxpIF6ufaWJ+U0fFUXroXxavaYU2lpV7l40KvqfJBakw7NNxyuGeQ/gitVemcOb4
L/HfUk1dVTVF5wc6CGnRU2yMGeQHig+HgJTw4Hd72V5l4UW3zXZW8WGMi3ujDBnAuIcxc9lLbexk
SeNlEWQlk0wQRjYnTMGRa1gqZmhMQ+EONmPq3ABUNR8lY98CBpuRPmjbJIjyF5Do4i4zPNka7SWh
u0xWXhsrfIjG7GocX6OwE0BWN7/i2W/hIoBuoLfYKHQ+JuGI8t5V30sC59zYWIVYsoGSC1Yr81+x
6Qa1puHYHK1ExjxS60NpwxvnwRsV0eneqqJ+ssV9RCMc2lSXp+YoEf0qCkff1ON9G5qONUj+oIU2
cLZ+G9Y+VBecZia2weBNZVkJ1ryxq59+B3ejzUOWDxmI3I59bviNcZKqXHRPi0ys2352aaJ6S5Y+
XRqkpj569cYL/MgrILloIna3LrtGP00IqX2fIeMizaeFca6bN2xKG1Y1R6iNMh/tjFcIRCArQR90
TPe1MX7vcJhBYFUdVMJ+Sqy4DiUX/u5bcGbMkmQzuN+/Kf2uMcGSq/+Z85eweUnzJ9N86uRQtqfh
JynvqfkHHJkuXtmqHAq2buMOAJ2+ARkhQ0GdmJ/GH6KxaozQqI9VDdJcc7L1+aqPfl+OjlskSp+s
cAcrGTot0xbJOMkBtMFalzrxCq9HeQmiAitBcFl6oU0xfsLyOxGLy0am8sk4d9cWNIoTiNnVIMO/
6rvFz5o9Q3qs9IdxFsGZttK3c2M8SM5oih6SKrFyNNOHqHzIcrw/Skgu4pWZup12n9WlU/VAdBUD
EF3IY5jktOgwZUXklKxwjKLwpAkqzSHUg+TSm9cS1kgEtcKvURcR6Ezgkr+Vy6nXQC5PIWvoyk6y
S91JtqVbsmpmDC4o7pzkIW5sTfiI+JJQc3a5y1nXB5nREGrxnaf4LFhHLFovCrQg3bVQSoqeBY73
ZWqFs8fdy8yUJmscTeWIkuDS4zLLq8TO28zLgXeFAo2dVeZ1LMlOqp4Epr+cLM40F35JxLQmzkvr
ODvWsbjtOrsLxnc2bCloroljvYnREl8PGmeUi7VyKRFwbEHdEwhlekB35jWxUUAPdHd4QbWlftKc
2ItczY2Es8ui9XIxWI8j1FYTiHG2mJ0BgaLdpphTah4ub6vIChdzh8WKISUBPc6keRriNOjkxl10
kRiayAoXr0jaZU2Zr8KiMqR46KuWL16nCULv11ba+rEsTVGAnFPAocc5J2EVtF4brEV5mHwziHZg
q7wyQVcOwQ4ZqjViNtUvuTFnkfPJbInCcAGQ4Sgfkl1yiILZJ568i4P/4iOdLYzzQogR50QPK+h6
WgDpywfSVUFqPV028iWsc2vh/C2SjCpWIAp57ObGK5PvehF6GnTPJw1d40aEVhDtHOd3ERlLUGhE
6rFMr2sJgKeqCEJ5BFvn764iB/SAoQ+b9wK19+04fbaTnCPOJrjlm8iAIHBXeFbP7pEBOE1TQEiF
MLcrQH4+WIDDjUGqJN5SgsdSSp2B3mdJdBy1wru8519fIdymc3epXnRNGqahgoLEz6xr9xKuLil/
rGjky63qxBpxZdxiqcU8RRmhPCpJokHEdcmfsq7PP4HvAwy5lFBCe+X96jL/DHcYm7AhMOmpyCPq
+96D5JPd4NYVwgQEHsdX6oecdFpeYvGgJXfHMXZqwErHKLQZUADSLKoff50c41bKXZblRI1FZ4gP
YBS47iubxc7oKn7nDCAz9DIn/mEFlqcFMkYZgJIUs+x/Sau5H8AFqEo3tKVVkSV0Obpk4Q9LETy4
1jN66Vty8SiichS1saQcw74AZOqmZ4snZz9qIeRmM6B/nKN3mMzZA0FWOyp3aa0ew3UCb4jsHui+
Xhe9uYSfjAtKVSFL+dTgvLbu5C6QlOqgbnNHyPtMp/6SQhGhd/pv7Dk/DDvpdyjiWPtapeU+GR+n
oiFr2EyRf9LCqRPLG0vJr808UJgCWs83k/0swf1LWuZeDg2iHeYilV7qlWbIk3I0QOrZAIaR7E0Q
il42IvIXLvxMi5Ggw7l+xgWRLwLHn+l37aGY7y/b2c6jPvyF5ypJqnRhk46jpzU3cqpfp9V3Sl5y
jCoRJv0k1s+oA9NNEjt6B4R0AnRGBZmh5ikbcj8dbkyZ7VSVCm4DwXF8f4+eOXFB2rowEiTPCLE2
ep02Ew2riuI7z2WSySzr8jXkrFPe+W+ABfarit74ozyIq0xfS/ufnZWvhiwkm8Egis851OCa83R0
PY/VreFD7uKG7hXzIWndxVGcf4dYXrSZXOhZygRkYsBLHE1yR9VDI83/admDWxyXBJV0YtOiIQlq
MMCjFa3b9YInhmgJXLBJ58TSaYMXBsBCB5bLQC6WweWDIEh7+OpcGaeTJjetivGcwiuzHxpEOeXp
WANgoppowVcuAf7jss2vb2hu57hQMjapbEzgnMIjUcK8pLVq7Lb7IYhdU7GV+9DvFBA5RE56V/ns
Or9V/TYQtX5Ee8tFGlWqc0oJvl6dmPYMbAFTBaf56/Tr52XyFCZJFM5jA7UuVHSNF2U8RJGt7Kar
Al1E/aWe9+WtdFiLuyIqB7rmDRduXZVrJYJ1nS6Ao+ANhVI4RhT8+UkPkEU5kadEdqI7phvndoJx
PryP/XmfvvZQ9hKBLrfzONMwZKIamCvifkUdL7PWN6V6ZFB1yOnsUsk1LWaPOC5mc2hTkRrH9g31
YXDdlrPwSdp4MbHjylEtpeB6NqGQlHiXXfcv98aHDS5jwtyuBbL91jo2HkjzoydlTw/EVa7Sxk0O
YMxArdeWo0D3oxd2JSpfb+enH8a5kDYls96aa8UBQtt+2IYOyr9OPu9K7dZoZUew1O27+MMaF99Q
n0y1MuwsjINqvqy5VebRwVVGHw+QHnWkVX+9m38rptcAWyJ6BWwHpg/rXOyLoeBZzy3SjX+BWBon
ZLbpRoPbUb/8mV0veEFDwlg9otjxCH46UYdE5ExcnpWyUmYTy5Gbk+9MvRs1zSlmASnJdgz6WCMX
B4uElBiPHJEdA/M6UBuSoaKPuFkfsz5McGGuV/pSSyaEOdMagdu9C/tHoJTxdnf09rHI7uoqyI2n
y54j2Dq+REoMtFkxsGcdafU2qqjWGy9T//q/2eCCS66rS1gCLXgsqqsWtbA6fLCq/zGgWFxAaaky
xZmB8yaFFmaDqJ3XePGKvOAvWdI/38jiYkoyKWlbJfhG7a8FM0j7EDTkaGX69JRbrmU4xV7xVmm9
4uckqtf+5Sr+sM2FlEEBXROt3++o+ESd8Kn9nfsm+EqKfQK5DJRbVL8PwsjWHrV3lnnROfvLZfXx
C7gwoypEr2QZedqSJUFqTG7DIH7W9DdqF+4o1DXbK4lWaGF/h97NsdVwYzZP0FxxrB89wTsZE1xq
ajodlD7rubDrdsJQvmiIS+TSXDSalLrqLQO1qDD+0xXVKV2+dVX1cNmn//K4/NgKLubEuVzU+fox
Rj/aAeLYPiYHprrmdW7beMrqfgr+doxqRPZu3ll7jGVe/gGiVXLxKDKtuO01xDwiHaX8pa7/0Ozl
somvTcv3pOhjjVxAykBJnZDVhpkCLoAhVmZg9h3jZDaUzTyr+4EK8Dd02u0GIJAxlI9mt+zqWBHk
vVtLRZkcjVpZN02FpwFJolIupvVnDGlr00rfzToyoij2Li936w49N8P5jRHVrZ53+KIm1gXoDHtV
cpB9onB22c5mHfHcEOc6WZhHVTinuKwxYh/GuJOhHU5jW61PmaU4U34AuBvEJpNXDqBgMX/ryT1N
Kluob/yVLRMf+PyXcE40knppwAy8vjBRIqFO5ySHx+QNFc34F3m27nXoZu6Ww+yi/3VMkVAwpwCE
LxViHLZu1/MfwnkaVQtcQxXC6vo+q8cGyYoQu7aVpZzZ4K+6EuzjLJ8yXHWBYgbJLZAbPep3iWdB
jyT8ZZCgSWwVk4ku5ql2Sm0bghRi8/I4/wXcRQj6vZyEDX5BbaHZqAcj/T32N3N9Lceq26XPCyj5
iBq7tQL2yY4CB4DhJQPFROBzDfNKi0V7oqwfmH99nP8i7taUZgWt0KFfnz0gA9spV7LpqZmXNh77
Blnc9iHWjkvjjeyUHaqb5EZ1IWP+RLwpkDEI81MGrYprJSkQUk78qocuWuftm/XdLOwittlVHpiC
sLcZd89/MXcBG21e1UXSmEjqpQetssGMj25eiImR5+kZEploXtZKMP3on9L7Hgoz+Y3oFhTECZ6Z
A8O0C5UMxIm0Y+BV72yp/60Vt/ryUxAn1qVc+jhrXDx7IwFZR8I5x9NQPhQJ1P3Al3Nr3KrgPMaB
XOz4oEaC0LRGnksWuRAojWwkBER0x9o0bJJDgC3BUMrQXkUQMOtzUWDfvGDOPyYXCVt8Tabq+fpw
ANGfw77FD/VV5xIHxAs3uWoLide2Uuxzg1zAq5QhUpsxNEEsm5+yoboq0mZvzfEhgaCTarYBS9Mg
wYhTV1uCNr/gFrO4EIeBI1AMNpF1nBLm6iDNMpLRBYeE4LLc3lNCNaLKKkVTgDsg8qDKUtLggPRN
7CUtCzI4Dwbz6ra8pjEKGgyMHcBAqABiS+N9kmIMKI/cy767udizH8GlqgmtZm0p4LqG8pvW9ybE
8YpCkJ6817u+eOuZEe58mGWVZCopTIyp1d90/XkE6QiU1XTy20KRn3WYMMrM12KUbmVjSF2mhfcm
5rTVbnnGQ8sOgfTM6mW2Q8ny2h6SfJ0sBWpXQXiudHpDOyWG6oCelTmlEa9NpqQ6MFm7nab8Nk9b
3am07i2W2xuteFCtK5P5c0n2tfTn8l5uxpuzZXKHMtdrfWE9pEcKYKrUyDxZZPndsT9jLfuXLW3e
kGeWuOMIVQLMqGboV6hBvyfQVNYC1Zd3IgzQ9j14Zoc7hXULRnCwF6El3dw0GCoDyk0l1K3uOwAp
W4w3l3t61IGC/f7vqYOIvJM7ipZEa6YlaAylVutWCyTJMc45T6F3eTs3k5qPZeprMDqL34uVREYR
V+axo49T0nuQjxMcM5EFLqEwlJIyqpcmaIpvly6y5fTxf1sClx8YuVrJOUXJuVVbL29bp5cFYfGr
d+MwAvGmmZolWwZPg6HXkhRTxTIBOVXcTHnItD9TOTizKVjJRoX3syFuKZNVY9oTIqV4sE0+qHWK
wmWSB83cd1F6o7q1Av1f0gUiWv8NbMln01xIZpj6J0mINQIMEegBdRQUIMtniKKiZE5R1hWx2Spf
T/Jni6vjnLmeUTbgozRnlD57w0ut+0n/NaXAlyxv0SIhQr7kBNpCsmup4D7HDKeRyQ7LXqBDIjWm
E0J2grQHUkGuDlXLGLPrOnPB/OJ0VQYJETQvo+WOgrzZfFrYS5e0TgWOJWlpH0BclNtmZ5UOOHwL
PBXknVG8JdWrBWDGf+qbn9fIh/+BhVELjXIw0N0v82s7iubjvuZfnw1wgRcQSaUoS3hM52lDg65H
6cd+7ZWYZ1c9Bj0VVFtEDHtfT/Rnm1wIjstMjhTQCB6rIloHeJyMiTD5X2crjM82uPBrDTJtw2JC
geRG+pXtogM75TZxln+jryBaDhdp+1xvZylFCLT6Q2G9ZeOfyz4gWgs/90WNtLTiBGuRD+GhusMs
jp3tVb95EM+JbK/F0qyVCtUkvDqHEoM4PZvxacL6iZjPpibwt68QZnwXKluWjEl3XaF8B1ZTNL3V
BiSnNGtt8ILa5iKDq6KYXb1RB6dMxt+jORwxUHHIh2g/5aE7RDc1aGHBcOqa2mKHWYcR3MXXVUB+
YimQjf561JBQYzZbAbGzqkZeTSbbNG5Ugn6TdmdCALnCm97QY2GdYysIna+HC0KyOqdS3+p4cN/M
RWAcZUd15MzO3QpgcLU9dC71x7vukdrSadgpe4FrrAH9c3r4eTu5+BC2Os3McZaA2BkB/8DgRGav
GpUGmNL7N1FSI1osFyxamYzRoiLGA9p/WMGlDAMhYnL7jSLw51XxAWIco1mqq+jUuyOUklG/yIA/
qv0W72FQlTMXQTq2M4ic+gOgw7EnfRflNRv52+ffwAWQwdRDqwoBRTJvDHDx2fCh8Elv7GW3Iohn
FwS7YBJKgJpMXFXQbFr/9qWvykWUVKriapnxVQ0dvVKIwHfdj6wcbttkWeeWnakUVG22jv2ZF/Od
YXNpxhrqeIgwDWSN70shS6XIAJfE6VM/xmOXh0e9S+15Dh2p/88Hez6HFpVLfgylpQYF2w4IeA3F
MY49IK7EHb41ugOuHAwrYwoioDvRbbYZns83j8t8etbXw4ByyXHAJEimPbfG7wlkKvs4y4IEgP8R
yvfLfJMmh6Em/zlE55Obqlz8sTqtCyEgE52qYe1syQR8zoqIt2Xz3BNFUUyQUBP84zItyyrqrm6l
ozx8A8bKrkrJjoqDrnbBgjAeFgx6a8KMcjO2nVnlvmeUxmPDpE6CagwmbnskcbVuj5jsZskzAYGl
PO8hD2EP0UFZftTCcaZNlz0zz31WBbr0g6Kv5sH1Sbr7WRfgMd6xTV+O+ZkF7tuVehw3M4OF0S8f
5cWpOrs5NBD9wlgkecdl57egzvI7dwKLXOGXN5qrB2ivA3lqBNTXffWqIWjAiEpI+lZWiOoKWYHi
kJrSuA+O2qw1Ry2KuCaU+5pGtftIAjMX+iIUAKlmZdX7mU1gz8y0Zldp0T6V20M6DXeA4IOclEK7
EchVwy7JCEoW0rV2MWO2TrbCb3FVPEcJGKkMGv1ponF+ixlGVJA/PQ/RN1B72GMHdmLr25iEVxrG
/3rL3E9zdhW2kg9Sy1q/tsrnApXjrHiZF+s0NlO1K0HuEjXESayTOWg5mjU3QxfMWZmDDr1owYx3
mmqKFh49xVobeXCu1p6aNIjxt8Kq9vqkB6urXCpu0zb4Aormyf3oXr6uv77JcVjPtpXzaGbNC4SD
JVTmrJMR7iPwZ3fKt//NBue20CSu9A5KNEeFvuVJYDVXvfVy2cQGaO/zOjjHLaa+nkmMdaz3c7Tr
nOWK7ou97oMda/8fy36vYf1s07gUp81oI9clOkmGmthpB7USCaLEQ+WO5gzas861ylLwndbf/+Vg
npnk8hz8nmViCjL6eLmO6kdzSOzLOyhyBC7BAVIzbJmCDdStZwmxG0V2mgnCywYy9/PGcRlMHNLJ
YhSNL6XoXD1EoXQk/jhCagb8cZ30rR7eqqn2jDIVPFo3+hefLXP5i9Sl7TB08EE1YE/SgwJ8ZXeT
FJhHkjzQ6dnWbBfX1G/XLG65EQ9Kbt5XH9+PL0rNel2rEsArJ8vYkfg7hpiZrSoMLHXNgzwYpzLd
d0w0zr/RaPy0ar7K0/cKk5f1VHQeoAutHe3GYxNIaLyBFs5LAZ9AXdY2NDuDOIJXO/nb8r3aDcJh
mNV5LnivzkUZmtAY8q54YiXTYqdD4S40SLJTCe01lCsER2Wz5HR2PN+vkrMqDI1AOFiZOCsYsHuZ
vdgBvXUVSLdrQNCAPa+OY2OLB4vWI3hpkVwIiiXcXSF6y1DJuI/AzFyB4WyQHklXO5eP6rYvqYCS
E1Wn8vs74Wx9ejRBsgb8ssd8bx6UqyxABfy6/a9qImBk+scMd1gxgp+bahxKR5r/SSI0InNJAN7d
ALas/vlhgj+V4DUeCCjpkW4kt8MTRKM946j4sbPsYid117nY5rqPHfMIepNDeCW5orxiM+yhrrCC
HAyD8PMsSKZmlhh1BBzRUU0BmjlZ4/7y53rHkn5xjDMbnPfHhqx3eYMHeQt2c0Xdszpz8+yRGt81
5veS6oSpCQbUhNhybt6EkrY3QK9O0vs5Zz7KE7djBNJ1rfTolNhJjho9Uvg5Gg9Ks8uawRu0waFL
55UWEJb1Lz0kNjonQTSozoBmVyrH3kQGfxh/WODPKKHk7PaN8hhFiealhATGeHd5xRtQC3zXsxVz
Nz5UBI1hKurwuLSgQtJv57n6kalQjZEP0/QkTUc9+55hMUq311AnURcZj9nWb/P/7gV29ku4Q1lb
vV6bLb6vflegu9l59V6BFOlbknogB8QsijdmkB4VNauFO8ClCIqchXFeLMYx0a/WEKQ8S165s26R
S3rNnjwhgf/vqpjn284lCWkrTbQo8fJKq9dx+E10EQxgO806204uS8jHoVLNoQmPKcROhmU/GPR2
XAw/nirboi4u2KcRYpq0lfZGpO+T1Aguu9ZmHeLsB3BBaYhlmoySgXy1awOQr5dLautya9d94y3L
vllEWI3t2+TMIhejaFjKjZk12NR9fR2+loi5+hqbPOUViAA/e5yv+0AEY36P4RdiBj98ozdjmugL
/HblXUp23U0PNRJbP1XfEqgcgifABVMzSBeADRMkgpuZ5sd6+QkbxqAiUPddhMcLZLjRYzCKzLv8
EUUmuIAoqXqiqQx+KvV3/RzaVtX8jxa4ANRao9QQCRbq6hX0jAHYfAVje+pmTnO2T1xkYXSIaNJN
4bFnNNCHcSdLD9mS+fFSPPdjeTu10K1Youu4xvs5e+j1vQT9B/CKYlMJpnS/W9WCw1Ldo13fZ+yq
KaMdYD9d/sdYGnco1DspXa4N9K3mfY7pj3JiTgekZ2oMN2oMogp5N6b0zlLjK52yw9LH3zqt3lkl
EG1S+ppHLeana5RCK6WxzUw5ZJEE4IPofGxmPWfbwAe6Ua+ilmKnVYQ02s6BHJKnJATVXzz5l91m
uwh7ZouLb3o+TJnWViFwc8xbYXNhdrvsismJ7vrnzkdc9cpDfldjKNUuB7dtbEuyRRXn90rDpaPJ
xcCqpXIMOoXopCl/yhBDtubbAJlrazn10x2VqtvElD01PWjKtxp0KAY6c4mJQGE+liW5HRESK6tz
w+K+rY7EuFElza1T6jcqs2tNd+LxrU1fq/CeEPkJr3O8x1W7sgz06keb1NctIItM/ZHn/iBpThqZ
DobAAbyH7u8wurHOTlQ232J93YNJuzIBz1CmegEnWbXXl++FTASfZftVd/ZZuJjcV0ova40cnVZC
C9VrAvo7fFhf3qZotHMz89VNZQXZEHBocrE41bpIydlgvOPm/lXtV/1CyHm3/Vr8sMNjFhsMAMqh
MhlHcpw9zJP7EIKX3/IHCR0U6abZS4fIQusOPWRgznEDSYItXR35q4v9s05eFVXvk5SkmLA+RcN1
lD/hgdzeK5lIH249mpescGFYHoqi1mX0NIoQ0NJ8cYr0rhOBW/5yf36shQvFqiXPLQgrjPd+UPdD
BomEG7uZg3613T32QXGs7yQ3F7yR/nKBfpjlwnMVA44VWSQ6TS/mAS333J1Qv+xc2ZcOEDMElLK9
r9z2RhQe/pIifRjmAiJT8mJqMF59WuXNJc0rfXAYglEmGR0K3R9PlJNt30Mf9rigCNYFLUusJD6Z
Oabwi5O+DK7eVqiRKm6hirKD7dbC2dHgot+gz2XdAqGOdAjUov8a1uswoRqlSGiFm7lWdS+5KBda
lEknPWRSopN80PzhLgJo2LqJd+ObuM8sXBkXXLRmgNhHjQ+X75OddrX2tBmoQcpDJJz7+0vI/P+P
pvHKppTSvO9LGp1azNzOenRvxig9WTGEr0Ay/8RQL4aWyqGL28fLd+jlM6/xfZOxHVO0S1GBm1Uo
69WWx1QMbociLsDtytM/bqLxsqYZ+NWzZChDAATeJ+OGyVbZXh0gjAUtcgdJimTezYByXDVAfoP5
KLMH7agvyGyNQ+HT2mU/RW/9vzzKPnadC0WFVc5LNCGsGoS4Hbu2KK5bJb5myUOhnqAE4JF4foq0
G/CZZdlwJCzxlSFxu0jQ3BRuDxedjLSXo6HGoa0WPejq0J70yqm7CXA46KcHsnSb5Qq0V9PdHBrg
zIpsBt2PavEkiwA/mkqgGp0PBXAHStlBmtsMFOuhVq+IOjs1uhyXnWYTSUXPviYX05IpjKS+x03R
WvaKGa79CNwb0GK7A3m9hykFX/itLp98TebCWk5zfYxTPIAs9NP3XWC64L3P9rJLd+a9JPgeolPB
BTWWpVW7DLV5nAxtN7MAY53BnPaCJ8PlSK3JXDDTMc67gLbFOoJwztPAM2c0DdJ465Ak3zP5QfDN
RGviwplKSjlfaoQYaGSCHrcMgMTw+h0bbKCQ8x/WH+qC1jUW5seXcxfIySCkn1Una6SDMxjb4hMa
IX6tys5IW6dJUy+FWt7lNb5Dc/5+PaC8/tkWGamex8uaecqYcdOg3uCQQo/sIuvBwz2DIzishmMz
sj9mMwEWl6cEBH8EcJShiiCcFjY7BQxKQdc2uY1a6+LTVD1AURbp3oI5i7ILyhq1ObBOxDd9BNCy
bua/c0gAJnp6WsB04pZTx8BQhxESVPjBq7J0zJdk42qui/vLq90YrF6rav+Er/fM42xnI31WjBwk
mcikmEfcxgGPux2WzuhYd9Vjd1phJ0bl15VPmAMRH1FRS+BR7xD4M/uhZpDJhNzRsaVPcXYEdpPW
O8Ea15zz0hflAmMB4a2wkXBvpKiztMcUiaISlLcQ8gOoRXTsBVc+ND0/+88chklYTVF8UgP9UIDu
uPZkfyVhrB0RdmD94ZcWxsWzjqmhpFtpfIrp0zw/9kTUlPzKTb92Jc/cgwti3aLM2Vj06zOM+Np1
EtlxbSdtYq8LWwkmIxUimk6HVo+O/wrWtFv0IwQh7t2Fz1xkNotEliu80ItmDrqs8AYJyoFoN6ly
IIUiZg6RNS7EDTLK+kRFt1KKv9XWm6ThsYxhMsJMV8uoINgIHjLa+6PxbG2dNBV5k8zGcfk1AdZm
XWEAuYRixAriZI/yFV4T/wZdnShV5DsUi6HIA8qBQJ4VURBPf+Ists2525kgYi/6V2YCpSEZjkIU
wRPqL+WWf+LNe/fmbMGjDrst4BbH9mWESIb0nNypeM5AVdCBGNEPiNIiddOc6YZeAWGB+ef95WAg
ODKUS9emOh5TaUZCXmry1ZACIkG058smRBHgPVE7WyMp+yLp4zw+ZQDUlfqbNeVIwsPCnXpoesbT
zkgWL4JmkN0k/V5nTwL76xouhAWelItA/y/OZxxayiBGD2xIP92yBk0bqXtgM3NjFVkPHXw1HoFa
iZ67eQ+qVMGXFm00F5sm7G8Dqh68smQovrCnHLCay+sUJAWUi00V9MCjKYETt3XqVEPk9lF5qMrQ
iwrmXTb1jgy8tKVcmoVmmVkoFIBhdCq8aACjkmksCrR9zeigLdUUQCKZOiDTxqt8BoAjTOTRGRr2
gBHo2tb6kDng+37I2LAvkZGzQXOzrvNDHRpRBnUtOjzHpenqWfU4Tzlz55j8ipvOZmR0TVNVfMvC
DFRuRXtDTsa7nJmxb9A+oN30g8Tta70EYdhgzGa8N0A9QxQq2oENn1KBidNli+gaDv7nWy1epGno
U1TwQ/Mlrn9nqQDGsRV2z/8+d0enRa2oBQTej2H7k0TX+pB+00bVzsk3Y4wESc9WznFui7uhi5Dg
bTmgRJ5Fpmd2xnPUjn4tE9E53Mo7zu1wRyBRMVmahRpmhN3hT7LL/djVH5m/eOYOdUzBeVvvJd5D
z41xp0FlALV3Qx+fZtxWZoTcc4wXe2hGJ8mhUNW1pVdb1lvVYArk8uHYOofnlrmzUS1WNBvyiqo1
R8hmVD/KYkeX4RtoqS8b2gop54a4qzkfalWTU9M6Wrib9BDNaNF9LPAM/jpWpawf8hS3Q7Hkdrrc
d/GrlP66vAqRDe59kbClosSq41Njvgzj4xxCSUHwKNxMK852ir9loVcGXfBOXRkt5D9h45Ru6Mq/
J7B79Y58dYC6PFRdRM9rwefhr1Zdh1ycFcMDG/pdTX6N+sPljXsH+V5wcf5eVZsOU0Izyq8NOCwW
qbmV9ewR2jkHNZyuWkzCQC+zfG1V/RgV5L6ska22uX7XVZrfSWh0jEyCiGZl3SyE3ViAUc6Wkbsl
eDAI4L1aeKgNXwozP+plu2ajLePOBBsKiieyX4aWT6PGxxxgAMg63tlF/2a1mOVoq+7/SLuuJblx
LPtFjKAB3St9usosb14YKrWKBGhAB7qv30Nt7CibVV2cnYnQS4cUjQQBXFzce8xPwrO90bRvia3u
ed+/V7lRePWIHyDURrjpcPv9p9jaQ6sIBuCHNbQMRSdSIZqkwiVqB6or3UiWvqw7X++jVQRjTT+p
88DiM6Wl6cpVFVQt1MTN1pUXqVw44IF8uYMxeyQUWN3n6nCTURJ8P9mNq2F9z9uUzzDvyNAUBRlB
Frh/+WMiX5RJdqaYbDwWt77sKph1rT6PUo23Yo/aOquyncgeNWVLbfvLZ/f1h12FMlkeFMWkOKAk
tHOYaXfn+hR72slwNJd7DN2E4ajtdbc//SdvxquR1yAAHS3fWNPx4DfMw1gabg0D7+/XayMOrJv9
UAJgI+M4phLwngXZj0W2McJWfFvLaRpViuaEaJc3thIMgP8BpOTbwItPXvJqwOddc+fRRXkq/H5q
WwdizetqpKpLBrAk0C2e3PZm6cMgz/OkEBjxYGupvnwsXa/V8qWvHhLMqoxe5phmH2gBghBDGFfC
ODDwOsyY8+M5O6FOEyL7RMtwlBy6xYj48ilz/QtWgabq60qGwQ8CgEE8mEd7fdOCenqW7Vd8CLAj
jrOZ3WnxX2WxkRBuHERtFXoGLalkkyIhzJCfKfoJijmltAUW3BpklTSpIF2D5IqtalqoYPTgqWct
2K5bRa6N3Oy3dMvVOiKlJr2FFslZkkvIqg9Rm0Hwo39TJpimsp95+6QO8vv3W3VraqsIo08kswcL
WVnaRTNErYxJP/VS9fZfjbJmVEkSV+GFhpSsyHdtb4USZjTzLaD6l02Wq224VtYs6WjQpsBTb3Ct
sLnoETwOUcVTf1oOZAWCIaq2e64bae2aZ2WNhLeixB0bP+a7bseBdXG7AwBTCtT9zX0eZR69zx/l
LeGWjfBJtL8fegqXW9aaCNBQmq/KxreaLfP6ja2xJlMNqEXbcVaml1Y0biGlgG9+WPbD9ztjK3Ss
vd9VcyCjwiXkoOD5mKL2WpF5s0J2TZfu+1QFxwkkG96fxizq+36jOLC5ZVbxI5lpPClGtmwZ2R2P
qK290zcamqEJMTfjPbv/N3SXl6X5JkH9De+6Oue9UKQ8rhGvlzZ981d3Tj1knci6Se/k+2QTEfq7
kvPdgKtshcJ6eWwl9EVeOq/b6dEYQYFd28VH/rODTxMcsSHAQyJxEK7w47v8xfTsS/Wz31Kw+zrA
2cQ24O2rGWvNWQZHLFta8lGGNrcSGQDF/zv+F/9w7/8ZZ3lxX33gGKK3k1KN4B3g3ieueWCWMz43
kNN1DWdpGlaPVEXBFAY03+/mrw/ln4FXh1IZ8pxLKQa2pxtpuCHauDHAP2QWf0ZY3fVFiq5TV81L
RjjMUIgClb9ylhdb/VfhlWHx/P2E1N94n89758+AS5S4+pZDFktsxEvxQhlEI8x3C/3pkUaSdrDj
H1MObU/WRFnLJ19ucDzRN86ArU5gaZbNv2oTenJzJ8LJnFym1ngPNRxg1oQFjdrtB1u7KCBqaqnm
KUR7VOAObtGPvNy1LA70UnJ7S91L5g2XoNoR616Rt5ep6G/GgYRCovAThwJKbTzMrH7UJjgb8nEH
B2p3TuwPiUh4usWQuLD0UJtmqF1QVIwtCyKhAB3Eqhn0cPE0CtOhurhv+KyeWiqgd9cMhTdV83EQ
zG10uJ2KroW3xlC741S+NOrkiE7N/Ullj3AKm6nkNYxFHO7K3qjBB3hITwO5t9ujPoAK1pdPTCOe
HWteKpW5V3Gq+j3FM2gOVQg+lxBr6mZ8GfBlew3aZlaFelY0KLdJWjjwyS4IHojlhB+vy+X7aKSR
5A2FJpCJiNJp4Ura5wcZxZtJTC7tCk+1HtSe+rIF44r6qPLObxPUzZPRbTL5lpQ2iIGDO2k/xmEP
6/YaYYfqjU/zB1hiBqR+neybtp/cMr8Zs3GnqxeqAzBFMuiuQQjEmLymmzxWQmGgvZUb4EXGk97k
bmIL6NZyl00CJvYvRdt4NAFcgAH0NFbejHWwSPlWWW0b9dx46lTFs5VTY2UwKrH8QVwmGLmZlulr
dL6XITKqJfBd67IbM4XaOasvRR3JTfsyqzdyctbiJ7RRA5LYfpYeWSWcFqSelCSeqZfYCxY89ey5
cqlV+ClrEekOc+VNN7C3x/6aPElnEaqhN1I1uqJ7nKF+xywWQRQ/HOEqMhNwQfBYSOgJRMhLKs9v
UwdUzhCJEWhWU/Vb0CLtSfN5XpwGhYWWSvxev+Q5nNEhZTbYD5p9KqfU550amA0cveCdECXmfrSk
0OwI9KN+ypLpowQyo2eqlWVg1ANMm2SYjnpm8lEWKoXNwUL0G6C+jg9vKjvR3Rn9ZdYST81fmkpz
e5gkdbXsiVZ+LiYJW+WHOd4l5cgc0qQ7O6M/RQ8/dZ3zm98Kb+0rz5oQJu7QQEuddJAPJux0crio
ZNDwozSYVEALwRHPBXdYEWnKUVUuaCqXeLyz/hnK7K4uQTDLek/GGj7t3TkvuFOhotj151lTUY8G
D7rp3AZS8XaC05SVvpEOLtQonJjsC6FAxr73m5mDd6paYV+3UQXjmu+D19Z1s7rbMSGrMA2kFrS7
Y/PHPM5h2f8yutqz5GcdOuDxOG8MuXUBrF4KEnDZM4tRGVS6B0MKY7L11Ppdk/suHq/u8tEabR0K
ITGw+c0ufZHQd3zMfs3v5TmHTqdXgx1tBdUth6VsCXZJeTK4l226jX2hOYfXiPLnWli9G+aslGUV
jti/RSngQO6W92O0sPv4rtzT1NlSoFg+3DfTXsNiB1Vpy3oCkamEkKYECQE7+dCn26k4Uwmqbt9v
nK8z339Nbo2BLTU2cRjJpBcKdGphMW+Ke68nZvD9MP9Q3vkzzipP6SfU/ksFiWAXDNB/eVGC+g5y
KVXqJD6FybV0q1vu1AMU0J+2SYMbx2MtbC0yTUqnCalvhyvR1n80VHfq5CBK+HobSTDNgyv6LZr/
PyTcf+a8SmD00pDVQiVox0F/FqECvhYW8HkwPcD1lztToLmqM+lhsZWb/cNL48/Iq0wGSGCaQzMk
vTSl6is5DAjTu6J8N1HURRut6B50Hundu139+H6ZP8UEQ/2bT+nqxJZ4wo+pBANWwYZotPNDof2/
4dSrIVanUZFEnCuLAavdWG5v/IrTNKrqx/9qHuvXdQpmVZ5QDCILy5Ml25U2+6frQ/73aazf0pU8
NqmZYQSwwUMDq8TajTl8eq2vRlgl6EJLlI4ikwOOqINFhAg12nmiZP68Rb3cGmm1z8lsZGUCzY5z
0qGyn9deVpl78MADe2Te9wvzKVytJrXa2DPM8Yi1rL4FD3hRf8wzD3m8Faw+hYvVKMuErx4CRTLZ
qDKK+sxKy03t98Jgbiz6l8R4ibPcbexbA6wXyu7MDEi3egRFlISxNDt19lOCq4FALlMzWK8OmzYK
ywn62+Ww+mmrW7dODNENelOjaDYCEpPD3cu2fdCSAhi9O5wSb+q6Xd60TgJFKNZ3gSlH0OCIhOYr
GX814njXiCyQuw3pos/AqNUvW539oSN5IpfLjnbVAcpI2Y/80mhH2c+gQUhdqMqpwmHyznoZdpkn
eXX0/db4fE+vfsAqMujEmGdtkRGFvjMU3TVY2Q2htZvOyLrkYIHPbikRfqY//H1IfYXCpB2fKwVa
gMDRKW3UQCd+B3HrwPQhcffQ+ZYznAu4X4M2vuUatDXb3/ypqz2aFH+G5jcL9kwEdhg7zJGdaHC2
EGcbgV1fXd/FrKCqvSyubYuQokFDNw/d1hCreJUXGdKbHENoZ2MvnZNDtoeQmlOZoD0spZPYlTe2
7EYw0Vdxi+aaDmsZjEgaJaLjCzcHV5vDjW359ShEVUyLyAZZcwGGImkH08Ie0R0DDOUXtF4Bs67w
oswB77Kc0pd2xTNpNxK7f9ibf8ZdLVkvetrFGsaV98MPGdT2O+j9glKbuZXuJCd510y/nXPycROF
uTXl1VKmaObxfhkaDE3Xyp67tPMSaevDLhP4HAr/THC1fFJvxRYof7jgAJd/An8MhKceaZ1vhzxI
AnL3/UJuTWr5+6sDN6ex1kNEoTqPZPZkOz1YBTJmYm6FsU/p/++Y8mdaq8vHHJg+Qb15iaP/61pg
oJivAg3Yo0ITtEcoiKD2FU9oPm2WT7fmuLpdJqrSEYWm+lyw6lIkya5V6xu7EbvvP+Vn5t9qjqu7
Ijf4xA0FS9c37JSVqkfNyU8GCrUadLQJEIKNqBwp1R0p/lma0Ix81tRHtTlywgNRFQqe7vYdeGfC
lXvU5Mzm//u4Xf3A1V1iNGMVA9tV4w0GuClsVnp9Y4SvPrUqE10FXl4FvGq1nRrBuSQqpp1H1BUK
CZoYraNvAS+/SmSuB1ntpY62nVZzs4JGS3/Uoj7SwjQCj35jz27NZbVtRs4Tw1Sr+jxlwAVrTVg1
M0omdENe6DMRAatyPZ3VtoEwUxHjTwWB+ypIZaBUko9GM8OmhCiqpgSZ3bqFjFyNgOaj/RpY4yr2
5OZW7yvJOzSKd4z7Vv7EDNOXqmOhD66eH/T+x9AfujaM59lTaIRoBbCLCYOK41LhrSGYjwfVxif7
XN1ezWW1w3pCUxJ3dnUunmRXgWSydTEg+SZ2xXlbf2VjH6zZIkala3Skqgl0wMLy6aJ/T/t8Yx/8
fpZehcii01UOEYf6XMnPcWlEev8+KvLGl/vM6vr7l/v9Za9GMQB6n1PVli8ZqgftPLsW8KK6sCJd
dO5UksiqujvCdF9tcqCVmkNZQg17ID7p5h0VehSbraPapHASHdwHDrooJKqy+DmFAAyMclxb21zt
JRFc31VXO3cNFpWTSWH9bFTnWalPVdt191ZmmG5vd5Fl1JML82M9KOCKE+jx4HG72kh1loP+3fir
u5KqRBlMFSszd+HcPus2SLrkKFtV8H1k/zLruJ7oKqz1RQH9v8mqzjl1xou6J/t+h3QOurh9BAG/
CjN1Zj/307ctsN3nosdqX6yCnTJqWiEKBDsSTj7eZXDxTNCY1vz0divx/wy8W421injY5vKkKqV2
nkAMnDn3yqz4wef8JVXG0DZOWMEjGxzdppHoDC/LiDeIAg0FFdDnnW7e8bHwdeM0CxwS9pBLsNtO
a8PpSPPcZqeiVBxzVu7gA++0fezwMUebYY+mYuGkMgGxqvck0XaOmgzcJ/VDX429o2vxD9AYzmZd
PdiZcgYi7d6QO0/eyIQ2F3kVh+ehVCmrEYeXcJL5OIYic/DcHH5lj2j/hEZUuUNUWPsyNB82NtiS
O363k1dxM547tLFrxE01tMIhrBHMUJ55g2EPpBBiV9sabzkZ34y3BsAaVCsVqCctmYDkxgnbpxO6
aWzwBR/CAoV8TdolcoicxJPa9gCi7zuHFiuVCn9j5lu/ZAWTtWYrS2sFR6vzyH5+yL14J6F2CsVn
t4E6D2zot1A6nyuYf9/ma9RswlnNeFEhH2ye+hbzh7AchMKdoSm9muguj9sbe6YnLHWbBU0Bl75F
aUqCMXdibiRM1m8dve+WYtkaV4G/HVmbM2k0L3HOSlhS274aQxu6kW7nWorUacK17Waztutr41kV
oMqP7MGcIAUlx0GPRZFH6sqNtWcFQCsZ2nhmrXiG1d70XQ/lkKOlWk7fxQfUWBxaGDvCTWeMHykF
zbHv71BfcKxewCyOeypvAl3TPJ4yJ024T+fEqRLfqvmjDr6ilt7V/VH0pyqLuunUV7+o8maJwhWW
4tRF7TMU4kT1WCNFEcTwFAiLaHnsjrSAiWDjqOiU1mYDKwL8M95BeLe6UWF+mCRns0X9PD5AuSIo
jcovSHsUs3Yc7DiQiuRcVBl0K03fljkymNvYBASQoCcHBogN7TMwxu9MxXRkZII2YIIqtMtVKwDf
0W0EuI5m47H4Ffq38GirNK/Cf+eV4sxKe04gzzHKZtTHk58DJ6OksZMYmkNrM6jT2FVUEmhd7Xa8
3Wm0OhBNcgWTPUnBWwVGUjQLJ12H0A6LihJsf/SsMywmYARBmXCv1nmQyR8KY0HP/+qpCM3B3LGm
3DVkCgspOUDfzStos7c7jcPhgp/apPfLoT6OvRHGpXZfj4/2jL3aBXEnh5iEw3soXioYmCS/uKDH
egGYabBgm8Fa6U3JwTsDucMQ6db0pMQ0qpX50o5t1AmymwV+Yjm1O4XEN606/WIdXn7o/NdFF0KM
1FPr3dSiOsEqh6gfKq2cQobcNIe7WAOq2I0keUXLTyJvLYeO3WVmyS/FwErDXlXRinfDkiMIHXuQ
WXwbOF5BAKYnaNLHef5Y6upbo9QAUY87NkjwLBaHGOzamFZeGiuoMQpHqnVHS9qjVaoHqx2fclre
qNx8TBPwDjLIAFALNwLqgl180tnrjP6sWAzQ5hs2PKXmu03kfSaCgSSukT5Jw4cyWa48ae8GNV97
IQW5HkcdK/1S/+CD7lvJiy6lD0ZmhIOl7cis7EH2vx1Z/S7PHB/7vm/QfW3ymDvJiI7pAF8iPDiM
zktn+5W2caChQ83bEhoANDlYVHPG7ljwsOgha2TWgVaXx5gq+wquRbKJCxwU8SLvb5QZ3VvzJcfL
T0tHhw2ZpxgHDu/sxUcg5MI+wSh3r9haMJNuD4DD0W5NN5/b5dB7OWnc2bqH7PLtgnRPwcs0gfRN
gGAoONzp5hdJPSsICBM6/Uk3OIolHLMtg7Yw/UwfZadQGgPMtXZnWzd1Aaf6svHAZH7Tq59ErtMQ
vZ5jnQweQBSHNGXcpbF0b0HmyyGj9aMxSVQC66FqaD8VySHOoJ7UpuBDzXeylkRqFj8ATKMAKIHw
YqquORxrw3DhTu4kaMhNFFL0mrID/BP2Bin8BVDdxPUvSyUMkVWclMyfk2qndrYPnbZjmUsBSwCd
riTX6C0HuvJeikOjcOLqFAhdtfXZ8EsoqdOUH0mzN1G5n9TBmUzJT6dhn/EzzAT3vRa/jAj/QP3d
1AAxiq7yaSH7cWkHghWBbvOLXTfROJ/wYIbE6U03ju6YPdv5k92+T5zsLfaDmSaYdc8Jv63FR00I
IBK+ClGF2pp2syS8vkjAIC/cWIGRQQ70cPpaCqwfKtYQZuq79E6FNXFhx5fWJFCAwokjWhjLOnIh
xe8Qoswm9vpKNvYgnxmJz1Qv050KNlg6qGUWHoo5Lq4OFxe3dkMXGTB/ms5mGpUa9CHBEzBuoAyr
Z3gbFq6d7/Livoq7dwKCb/tzVF5irQEoJqAvehbQ+l7Cl5V6xMGj2oIkDmJMWTvYgSj14vHjYI3T
0jNSBExHLl4gTFrAVFRKGqRIhzINZy3KDcsDcMfVFSM0W7hYlz8gHZB1d9T4OQGoYM8yDvaDBY4x
RK7kZ7wf3jia3mP8lorSy/HPIStr4qppTtTkUEN+AtPAH8zmTMvhnMcN/N7Qgxj+GtixlhF8pWKv
JFC40yGM392k9T1T48BSMhxQ7Y5KB+BwwVSSAiVnYUbYQ53Obw0wS4NtAlGOCvocs+fRAApnTIAG
togCLxJpadhOOXMR7oPcZq6pTy4kN0AABMWv4uh3yp4V0zc8PSJGpf0AApZq5pGaP6q0Fk5ZfYhY
/qnO1q5BAdjJJr4vcDNOVbpvrRebnmLQqXsThkJS7XGph/NxiZSnSI8zHvaVJvsWNCYTfoBelZfF
9Oco5feFBFaGNt7TPvPMMWrBORVATBFInKZ6jTWZnKyoXWIELbYxaW875FDjzoSPiF12DwOw80oR
WtUP0SZAf6R+Q7MY17H2MGGhB3g/aN0+M/S9IOw86pPDh+LBzvEFYTk3d4MHN6K/ira/k/TmMkvF
qWnqnWEXPpUAmWHZzYiSQjZIiOVmqMB7qtbxYKX1MaPIa6hhRzWzXRni5FI2exYEi+OGABDWHYnc
gB3xhls4JEb/i8Gy1EL/utXeUinHTgSqplKCRCjRWFqnhBa7ulffWNXsoXFay5pT5Eao5fkxZXda
Y3ry4HfC9BrlQ59hrdFBBo9VAYC+N7klBaNu+MaQhpV+l1KxM+ub1DwK9aaTZLeLwXGfpp8TgG5F
Uv3S0IGibeLPi7ZanbgpNYFyolgi5nU0dwytjBIAgBgVJ1UqowaARKV7aRJtr4FkNMAs1kK+k823
YwYFYTTjLbAYRK85fQGRdjYcBuWFyNnznHEA2lA2L+wgad+KGHQ+FdYgyP5I87NtBTBZzG8syDgS
C0bMJ1J2SLE6RxqaKNHHe1ObQo4DqQ/VC0MFaKplhxRgCDaIQvhVankEtybMqRQYxWObgMSKvAt+
ghx1ZgEZCgvS9ir+h2mBfqqqneAz65jwpJeS6YJ0xZ0V6iFLz6b+2dD1Cw4IXKJKv8M5ia3XBLvR
gNoK9g96YrGnE+4MOKFK/UygG4KDAy2cQGoKfMrxJ+f1k5L3XjPeZRziGc0evT8fRsKBBe+FAdCX
Qn9i6c9m0qJMnx/Ql3xSqfwKA2fEIRsHUnfa0XZqQOf0BBqspXTKqR6AuLovzT5oRbofFMiKLieP
QmO9rrmjAzEacxKMgIHM8q7imttCTbqkJKwhmTRJsTOp75UlPTKe3xra7McCqq9GfrZwqeNZ7LUN
itdQUpOQKFVSG+pt4jFaHfFuwL2n3c955vTS+Nc8JndMpsA+MlftPlIYRxYQY8ttcYytW5ponhqr
KOk9dazyuDm7EmEO1NScZBZPipl5rVwG5SB8te4BvsTprKbkvtOqcDCG+3y6NfXitQOwb+JaYBHq
6kXudcB0TXYdFcA7amkcZKNYGqdgxJmPg1nA8VQOodnmq8VHBr49FP3uOna05BtW9dAMei7qxy45
kO7Ay0PGbbcacugttRBHnRwLUog0DjWBV1oKt4QUgLA8C017juQcuLfkF1yPnRiivHFHT4aWu2mD
lastT7KLSLfhigyLje8fjhvFvzVJsGN9kfUMlWbdgHbJ1H60FYzaulc1Kx+FMu3g4HGpxfP3g34W
VFg9HVeFoEYetG5mqMYMeDVBISsQSKAYcv06f0OS7crpU9UFU5NslAe/7EOrsgnXPVNDHWuNaIrp
3CemlOPNCu/DUfphasC4z8OhUYadHb9yTiEFxsK2vastaDzk1Y2FJFKnIYiuqAT2OznDAdea+gh/
iPD7r7KUhT6/YP/8tqWldfWCJQ2x2ZSX9TmN9wm9HQcbeUF/HkslsONi40tsDbZ6LlcoZdqQSUXj
Ef5uDNhjwmuvkG5L9P80dYNg+2VxAhLjuklgH2b/Jm5dzUwommnlLbY9nx/lSgt1Nv2XI6y+Xd9I
Vg7zCfPCs9qn8jFRtgQalrLVp9W5msP6g6ViHsCmrs4NoIaFgQwSqXNlv1c4JJaEnWtssue+rAtf
Dbl81qvPpvZJ2iYVBXRGfUji6i4jM6pZeHAr2hDwipjAfWPlEnjC27DR/n43ft2DuBp9dUYrQDay
vEEdj/boDxdFGFPqD13vq8NjC5htAbC6VLCoRXkyJ4zBOKXdqGp9WZgmNh5mRFVBiV828dUHSAg3
8IDTq/MUV45R/zA7ywd4zCvUzcbql3HwaqhV1TLtRrA8uVKd9f6Q6k9cxnMdRofdYAErr9LHst0L
6MRVfQ7zW7OKOKNPJZ1S6GyrgWVqnhj4XuTQYyzQpCw3Zb+Xr/15+/35FKvKpiKntBtpju1nfMQM
PprZPYpXGxFI/XqT/98o2loTUWlVJEAwyoCtAdIAsMX86hml265zEohoBDTzoJCbozTza4FlTl6B
XeDQZS84MAW2AbTGc+PXBH8LKOdtlPi+jFj/WiFtDZXogNPmaZNV5zp5yUt7Xy+FJArznx0Zt7RS
vg5Yf77DKpx0aB4DM43vkMRI67Sbjm4VbL9uV15NZxVPMnlCM11PKyBaCAwcq0CcoHqizx4njuSm
rv6cjbC3693ZBcc5GP5q3NKNXd3pPcOHM6Z8UH7JB3pGsiQ2ZRp/Ozr+83bT5FXoiTvWxH2LDyDv
aaTC6R6thl94f2jP83vsocIB9SUISGYh3BfBKSTR9AweBtjYkNDkKHl7ULXTX+P/cgusQlLTEVFx
nVRnkadhXKPFWwNvb5tdxNWKedAo2Ggqf3/qNHnVNbKEIjLgHtBTtpYKNopzMmQD+3zj3H3dnbra
DKtAhxJl1eQzNkPnLUQt7cBPybHe9eH20m5NaRXoaEIMCPYjprL6NbeqHZ7RctZE318eW4OsopXI
YVwypNg+6gR/n6HF0wUusngsfz/M1ndbt66rVGVMlWN+tt4oaBVd/2LJL6ZleAI1zkYrPbMFqU/c
m1uSIV8GCB0MAxjKLPT/1caAxCAMNhMbA5NbJRmDhNW7jbktAeDTEbwaYrUnGlSlpVo1+BmFFzAp
vKr8K2lMXy8QFuKHsjsK1EpkfmDcRrsisIziP9qVV79gtVX0zJiIgrYH6IPWb2m+Nihv8MRCINoK
7l/e9FdDrTZMXRlTpQOZcS7hVtJMT1KH6r50o1vJRq/7+4Uj6xuu4VqVlrLOz1KeHSs11InYSEWX
n/rP6/YJ0tfDCSAFUZ6fsz4/8XY667bEnXHUHwwU7khSRnEGB7FUGu6+3zFfHrp/fUOy1vvlQqNW
Y2r83KJqMBL1XPXvEtyuvx/l6/7u1TCri4tXorQ0hn35fxA0iP+jFFaEEJVAw9O1DjQgN/U7boAt
0aatxVvdSoOVkCkT2CUSMDzMBAlttDZ0FJZT9d3qLR/5KuWsMtAOp2J5qkCGQz/GseqD7ea0vPHV
fEPydms6qyBimpVSphmCyIwSj6o9E1Qrv18s8/sgQuRVEDFm0jfZ3C0Fh+ZnrvSviS0nyFcZbst0
AJExQRUUDSRIReWuPY6/cijj4N1cB0nDX3vWH600j3h1V5KLZuevM8lfZWg7xvYBsvWhLZ5hhuNk
9mURuDHA50hi2TXJRUnmi6WAiNUFIj8lmRIYxmvBp6fZDpiaOCOrYAwB/WL4hk7GrVnRvS52bdZ7
HbqvQ75X6tJt1BbdsPRQ981u1tgvkVc6ahRNUNgFOLJW6jFFgxWmodzwfipxBdAnlMa0Wj/oxQw2
jWLq7mCIS04gHZtmT30i4kDVueyYfewtSTqqX0V7//1H/xJ9rV6dkFXcVGUYTYsMJ2RBQKAnJTvC
sp1FqxHCJyE6jk457LZ02rc20yqCDtwYW8oH68LQGrLRbWjSrax4I8Csb1tlHpskW57xQJvUEkq6
Borgm9ZxX07EUG3N1FCksdZoKFS3B9myRutS+4Dm+8SnoObj4wX1MQElKr3dkqDVvzwkVyOuwkql
Z1nd8h7nkFURUBxQTs3qCE7iHxV9RDUYO7uZAj7TI42rlwIKe+6c1WiWFcYPAnMryA6DOVYJyILr
yfRU1rM7zs2hQinbkSB4Iaxbhu7OkGiKlynvSp5FQ2rqXjy1cBISxQWkjRTYZLFvcTzknHtpqjhj
aj8PBd5TmY21RIUVxF5LgUFJ+wQ7NwzXosMF0VGCHWYIJ46XW0bTX3QC3ZtJeEUfGgbaIcnWTvsa
+HH1vVYxEh4wtkzFiBuuIi4KAw1EX0Vz0IaLgW4rSgNMBTRCTI6dh+kMCp9yrGS/q7MN2/jPmuhL
GfHqh6wCKIt1mYiptyC3O/g1VNvwHgXZoXgxclcNoNbeQOpn6xHy5Sm4GnQVUhONCNXKGusCt5nB
Roo50iCHauj3QWRrlFUM6VqGMjEbcJmPwu0HspOL1k36eCPL/BIvSRTZQE/OhqfvWi2sYTD1leFJ
B/6q8tLtCr/ZiZtiD/jEKbldUHLwvz0Ox+RB8dHerLw8HP7atub8sth0/TNW0x2NtoWzDDEhBaLu
F2nf2k09+TLBzTg7b27gr7LN69FWsZIbrDfmkZqYNDR4At1BMh0m6FW5HTQkKuouSe4UbaUvX14M
V+OuxcQaxWgHNEqM5WMHi3lSfpbg5YxOsFfdTodN0tNXm4iAngyDSsNQbHMFCpuFGs+1US3IXiUJ
yQ8FBR0D1OhFCAjNVvCPAIv7D2f5Z9RV8aTW6ZBIAoaqw97YQ+M9D5aKATr5y3elXuJt+V99GcCJ
incdODSKTrRVAJdqIGtmlbNbVWV7Sc2Dcp6OaWzvO4M8ER11qk7xYzN7kNNsH5PiaFSAXE4QNtBS
O3ZTFeUEmlRgywHvUvZuTtTHprHhY11V3v+Qdl3Lceta9otYxUzglbHZWVn2C0uSbeac+fWzqKk6
bkF9G3PnvNplo4mwsbH3CoMuQcLgJynpz3ws9zpNfQUygkb1rISFk2awghtau6ufmthPQLvLBohR
QDKmrVMrrStXHwyI1I4P6tht8wkrkcfQjWjfAlX3w0rzelWy0adeW7lAxwgrGCjcLMGqp6i7t4PK
tYCpEQXlHFTiIVpN2cg9pyoaXsF8Ggqw1HvhxYDg6dwm71HQ+XPwIKe/IHKHPnG0h//2C4EwBZ7x
P2rZ4MSdK5f8lx/CRO6pLmOhzpT5tKBimuaLGeAVe/tjr2z+L0MwcboJsSmUClCOBHrHcCIyF6g2
RDxHgCvvhS+jMIELvqJJosrqfKpVgCyX3x2kOdTqNVoAHEk5b9crX6SouqZr1DAUQyXMNhejcSpG
6MbcLf02bDUAhNAFLZzb03a1pqIaQHcpuo7QrzHBEZi3FGLUIiAwg7hT9NoM48c2esmJdirqOxGZ
bFwfWrKnREyt22N/Uu3Z19fF2DpDmZRjBVIK8zKf+rj107CGge+4r9R5X5T6+xjCPjkiApitEGC3
dC2CyXgFWzchVkO/QcUWdnMQ0g2NZnEaCtSfaAAWgla4hB891IndqJkPlIRdwqN+aEHWinpfAkpX
nbKnkkx3kYbULqwA/YwjHAs4IKSxBYp+2kqbJf+QRFRicyjA4K0TTfs++9HW+t2YQZg6kfYSoGZT
QTe0gq7GCseCk+ocokHQ7pb0N6DvLkXxfAx3YnqSwAGWq9YaKtUkivA29QAvAgOUBJUFp0tHBYJg
ij5U6RwCd6YT3SokY9fLTzO5l+Zj2YEXtdhoh3wEfX1W2p96u9y1JPKS4I/e/pCj3TArO11TrRCl
YkPaLjLgCMZmbvVtjOesqHVWMVDe1rnWsLpcPua+wQ2USlmg6efIb/zmFPgZrtPiXt7wOEVXwoei
ovKEwpuKl4LC7FGyZFna0XQ5KXNhtTJwdPnd7a0of16O3/bi3zFYrb6QpuDZLTqetomE5nRYO1Pc
guvvD3Ry8yG7nwEtMIAErcfeqmEGLyZwSQZWRBL3ZIQv3aDaRV899Gp0r4QwQcypXVYIvQPZS9CH
GeuPuqvOgg45mK7yA/mRVFAvT6gfLaUtFK/xNFhB8TsHK1SazBqYwiSEFajeOYqxFQCEAbXAXfTF
zfvSS5PcEwGzHsZiR/u1i1B6+gT0T2r8KCSguFTNb0bdFaDuIwWnfuWk538UcPBHtPeHQHfUJt6A
JmEp00de/q4nwwkB5YHVoVXDbMWFzclz5U2Ntp9I5opALFNAReR4tIA/2mRGZ2Y5PJJiMdv37XAk
Bjpos9g+tzkwsSSU7TGY/xAt8kVBd4tu3nQtjU21jeyieejHzIknB0Ura9IqSwV7sSiJKwNPlCfi
Rq7LnzNgbFW02DPNNlK9OAmU+TvAZpVes6pZtYNIPRXaq16OTgAx+awhb3kUfyhNug97+Opp1CF6
+Tg18E4xIBRTKU+IgNtFUd/7pIJckrLX1ibmOP6clRqAkwlNVWFLI+A+S9ES0ADUkP+CmOOP4ktp
GF4PjeMsFeyoy36LAfENiEnJUQ1sVpuaMxVPgb6jcbjK4n6kgv5DCR4a9aRLZyXP7SyEa+IMK8Oy
B14F/lFNA1ViYumAIBeC8jjS1VAXOnTF2xC6ebyZUpiJAJ6gzU+KeJe2P6UK1URAlFBFssLmyQB0
yICovtIbljQ/yf1Z7VOngI5Sq8ceoOJW2cbAwKfQ1mtCvwN5pCr8AZUZEgBaiw4eEYMAgNnxNBj1
A4EBatSEdmgsW7Rc/E7adcVZmRRzGQynmjOPpKkfVKkE2A3MRdAQT2NA4MBhEs04Fd4Bdno3mmKw
F63wOnkE5AowmB602Bq4+mYYAWGSHqW+A7RmsevyY4GmlgidprIYbSmYXtDl9IrGlwRAdkCCjH4O
KxurAi4Jakl+BrO7ttwFGbbnXDpZ+ToMvjG+F0C3i+8CkLpBeIYNik3hWaUkilNAwLcqqduV5LVW
U1cAaRNpsxsET3UK0d2tEYt+CuxdJfuoaW2UasLfQxbA6F4oHf0FSP3bIeZaNnYZxVghEQgDFnEm
JstJK1H0bl+a5ThOP8Uw8MU+9gs4IBEV0wNJrLBT7DgeIDG1mJXCSSuuBFONyBRWBUgrVIPt9enV
2PXiGC8no4GLrgGWWbbhfOkaj5lY+mWINbO5qKqmXTlpeNCCxXiIoR53Gv/IFqgOB+0d9+aG2Ipu
d3+6Z2B6R+f/4wSuy1+GZ7LNJcYtmCzhgvaaoljTa7xJHQjP6aO3uqdJFjyc5A3gksLASWiuLfGX
kZkktEWPSEj6luDF1+LwNlCAqC3B6bYLPaqZu7ocCdwKxbV35pdRmaS0CiRZItmkn+kD2onQRly1
EnooYmnoz/IFlLjjMddxlckQoEPJ9/R8GGwZzetl4+l27itYTB4q5mrC/Xe3skVIXPpyg74/1pJm
IBPUrgHkaw8R8FoGY4SnY8ZbwM9s+WLnDvMwt6E4zafIT3OIylg6pASAJ4eDirXMpmQNR750COdE
flZLLgbNIHVeiQXmMxfR95tSc9EeOSdyTcVunMjPJb0YAtrwSK4MDFH1FtJoL/UGEc18xSqcEdJ/
nHNw5eVyuSE/Z/litGEacLnAJu7UiLpDClinDXu8LjjfxJs2JsrQQFalTEWUaZ30CKMtSMsgiYHS
DrAqrQ9cXW/z+pa8IZnIUou9GMgTPkwAdTURYQl95nwUb78zEaQSBpjXDIggK/KDvoIM7kw7aRPZ
H7nfA7cLgwrN7nf/9sOYENKp6RLosNtDB783pxblacrJsHl7gg0aQ0YJ9NVw+9F3CnF0ITtWxdvt
2eNMnsy8J2dagWlTIlgsqNXWe6MNAI9+gvNENrf27aGu7oSL0gpT9WpJOkZVKePpqhUwGkb9cuI5
x1wrvH8pNqyNjItjBNRhrytV/b97ocQWB7b4NwhceGWBV+sC8F14vI1wdZkuvmv97osxK7GOgRFH
GUUGsnroGrOUf6fg0t+evdujSGxbPg1jQVEjfFlrVPDBPkkoy0kp5yzxBllj4sWnaI0RjHEgoSKk
x2arH1X1HjJ4/6rsJLFdeKHLo0RvK3oOcjAMYbrR1q0lxb9uz9caV76F739WBYWHr5+ihFonZa0w
n0q0X2vynNcH2hzr+f72MNdv9otxmNWvoyLVM2NdF6dxda++T7fELl81D9SqAz9T+27hsGZqF+Ot
S3ixRGU0TdUQh+QMMOljUEv3AVSMDYM+woz9XkB/NyjwoIlelIT8qOOyXZm4PYR+78Ra/RBJbIui
BHFY+I0OoASkXkViTwVN9l9OCxP2gRaFO/2Qk3PjLu60r7eZC+LYfnW2mLzqoHE27jW8/JdpYS+B
XI+KeESVcYY9Tgq6BjpbMEXdaCH8A5p4pyPerIbVmcIJ0t8lxNcFURVgnHQQRySD3QADFVRDS+i6
AUK0Y/uf8bbaJMRC29HwShv6NP3GeOQnlet//G2HXwzM7AQRgkoL+nvGuWk0OHUM8KbmvEquPkpU
3SBrEUlHfvJ1rxXNgkldNLS+Au0lobMZZftxBok3y3YQDfbyUnCWOXdv753Pjtr3D/s7LHN0hyFM
hga2dGcFJLwmxUOoaaA2U9130HXIut0EyhfIKFN8v3aVjWTw8o5uCrWzgZF21bo8F2S6l6QTieBk
H4Jyo1ZOCX8jSE0E4MWCIRzDbDivfWJwdsM1fDB2w9/fzuwGGSqpSt8Y8TmABI5Uak/w+PSM5K1b
9ATVqcoRe+gszM22gyT0NG1SVQJJ8Vx2QJkov5YYZFP6TMY/YSI8ZFFpFeMuAAkyXbZ12u+iIbOV
SbNRFjPnueBMPG+5mQ0VVgVFekjiczw0qNFQD7h5LwdIoktrU46KXaERgFpUzs12jXLyZc6YWNEu
oMqPqUjR2hydVSFYCKzSa07aZvWnqe3m7a26Hzz6Aw2z0r692dZvurXXmLhRNtADGbUU/7PkieOP
NvrQRl4//PoT6WJTMKliErVSkTT52mWMzuFG/bS6lTzIKgGuoe/4oYG3kkzmOAdT1aRUx0oG52ic
dWjlW8UCAFqlWyO9E7pgMmODAwX+zBVvzCVlcsnFABYcCjbrZ2ouHGL6+/7n+hSc7ubXVas3he0A
cVM7fRB8+YXXMLvWIb/cRpSJVn04ycokY/uOYCvnqMwaUXoIKlDGgk0fgMlu5IMJEJAJSpm9AGko
VcS7vZu+a25/Xgb/HH9WKbmaq4y2EaFn5RTcCa+ActlA/B10e9ppL5ErOI2jbVf8X+5SmBtY1Oa9
/te9dGsRmAAkxIUyaoEUn5s5c2RjNTSIwWs8d1XitqPmBbKgcxK661n33/3NNk17KgjoSwVr1x7V
KfSzoa2S2LE3AWOSn2FTvuEj3a8nXheDMlEjCpZGM6gcnytYI0hQbK/1dr+EkRO251nonbrJzYJE
x7CbXoNRsHKoR4Mv+/9KdC5+BhNAMkgvVE2Do9bVflj/mVu4OrQQCMl0f9CkB6XbKNrdCKstou7U
rL0fUw4ekxPBKBNcDAE6ADBfwA+YAPcTIzgCABtPOIf7P6Q5f3c2E1IWBc3FKVJjQAUTM5X8Kjk2
Y+FpobaJBGMDTqY9CNASlBJQNStToqKtjj26AzXYodSBNw+vmLGmAd92OlE1oimaSjSNeaygO9cY
QhnEMDPrnxdbRkvhN/HhpmBrz0JoxVw/yutb7mJEJsKgpUYSQ82UE+2Q28m1nUCNJMx/SQHaSOPk
DfFxWu4k49ko5e0sUeiG/7gdYK4ftYufwORG4IQXk7CM8XlS/lTVJiqbrVzQAVy74mcLiltZ55sS
uW5oeLKAP5YCPHmhkjMOhp/LDWfvfdelX+Pdxc9hUoa2LI1w6Gl81iYX6Ze4kVC9Bd7N6acdhBgm
WLrX1FysxYHZCPjSnAR1PeO3tgATAxRaUA1eXhh+KB6JRGBxgSpMlEAgSBf/3J766y+vi29lTjoy
0rTNRwwWQycxVRtX0AJwNwSo340T6qpL0N9XQfOHlADYQfgEkicbBWpXeaLu0bE39WAFJeYzpBdh
il5UDgUkMNXyHW1L3nPo6tvg4rcyQaEhcxBCEDg+Uwn+OkNpGcU77DSaJHiY1WAvZvNGDok90dgf
o9xNUt2DIgDONq/ocz1uXPwSJm5MZO4HDbfiZ1IgTqa2sqN8+bR2FaCZUMCwoLCiQ/xye7U4E8Di
JFql69U8A2t7RjIQtT+KZOJFfs7m+9TbuniJQ6ZGbLMxht7yXXws0Bj8A1r7p/U8bHqcGqCJV2hd
pC4PnHf1hv87ozoThdCkCkaIsiinRNM/lAHt1Xm2YK1itTGsW1CxNkd0zG5P57pKNw6azoQd6FKl
aVWp6yr+by28cVofSG3Oeb6eKV98G5O9BJAey1uKfQtx102SQPM5fDFG5ZwT2poQrrKaPAWquPHA
/PUaA/0+wDtMfehFM6C82g5vDzHBrYqFrITxLz331XNNf1cT57HIi546E76gr6YK0MxYZ7V9S98U
F+YohRn+FGA8it79sd23vr7JT+ED90myXo63FpQJZhBLzCqR4vKMBuEugavGSGeYv58CGKDB/spP
oOw6509p/zQo3u29RHibiQlOUjlOHVFwjeb9UzKB0gkpp1worSaAOQDkqVL6XADIpA0LFD5/9toH
xApsQYY3VAt0Q/YiSg9GpFlCkpzreBtAxTjpACZL1F0BNkVSiG+QhishKTIoEaSn2uQYGnfjouza
8qnT7ovkUQ87K4S7VbOEkC8DMKV7N9pjFXyIUKwVRcHU4QTQQuyz6HWbQv2qpG8CwaHW91q/hYKG
Jc+etADc2G7BiC76t4Lcy9IzHCOsGuJm2mamhybs4Yv03IavdVebZbrLESTSyJ+Kna4/FJA3KmBI
NUlPM9hIUiVtJKiLkETDXMi7Mqu8OVGdphfM0pBEENn7YjtDL7tr9ecqIG/LHHByPN66MKHa0MMx
SRIcvnghL3UMfSUAocDScAfZV8PMp2tJBbSU29vh+vP/75k3mGdjS8csMWqE6s6GjJn4Z3Zgqu1A
DBBPf9Etbf28ngaI+f3mw6qv15ouBmeSSFKBpCitRxBKOXbj013tQY7PAw3BGXxlF/hrIwkiZrI5
wWDHlsEqho6guMlqc94lHk8b1LiazV/8Hia4K4LURQW0Zk8pHDo0pXKmStwU8dOc/pYCY98q2SkR
QugrDP0MtHkEvFK4/OhJN9lzr0BueYTMUL/XR/GA9vZxiCDpp21CvboDjMKSuuTQGb9a4bUpfwaK
D5ofnPpmi86SSarFVURg9mGAWi6ooQKILOZOlkIDdsblEmi7pcZ+gK/dEllpXEA36llJj2X7npLF
VCnWLj8MQD4qbwqqvcpuCA5FBLmQ9r4FyAcIexM4emgzAm8nFs9kep6CbRah3z6HVh8+DVMKLhL8
Jum9MIuWrkR2pvc7Rarcom0hv8hJktYQx4RAXdQVWdMoVRWD7ajEStUFctxox6Q4JfSjiidIMBFf
rLdJxANgX7mzv4zFbLO4XkjXDThabYFEEWXJCGZnlp7C/6oO/GDB/QVhEJ7dyZUM5cuozGYqgQIc
2ijTji1oXh1UvrUZKt9FcxeBXsk5xVculC9jMRlCoUyZEiuYzVAW7VKbnQqCeSDvwas+ssTlmJb3
8gTNMZQTRwiL3R79yqn5MjiTNsCIKlRSmmuwf+xttH6OZdOc+0ixbg/D2zFMQjCVEVXGINGOC7Ax
hZxANjbzhy4zU6NyWplyLkpOPP6kLl4mmPDjG3VJoWdNBhyuhaSSDv2nLrArxdXU+zp+BxWQ84m8
BybbzlDVStFLgMHhvNrkFhhVAFTpqd30TvozxcNucUiQmHNlx1yowJXpxWOSiLKkyESnn8/vi+/t
8nhYsI/ic9pDbqqPEJtCcY/isxWFABRPpejeXs/r5bqLEZkFrVIImhoTXtNQETzmgpTYbWcg1I9L
fyJKLUIhUv4wkBnpDSwk5BchODTi4HUSynmqsWtliBcGeQ+uyBAcdTzldAOgQV2FLqcw7HMJap63
f/H1IufFL2ZSxmyoVWA6cVmO28WFvthG9ltY8oaALUETlrMZlCvn6suKrCt2uSJqOeeCgBXJg5cJ
Skj64FCyNUBstcoCbhrQD130ojPVuX1SKRm9vqVv/QQgVSY5Ao65MIW22L5MWnufaNJT1UMIcMk7
R9fio0Awp3mtmLq+wDMU3I9Q32ZAXcrpoUQeLCDd15vUKrpz0z3L2k/OVK4RiYn/GqFEkamsiSAA
MR8nZ4E8iN2AmOxIAO+OBwBhVhgY/E9AVjHRn+ZM5/VM52JEJvHt58CQIb6NcoUEUHbf+001nAf1
bSgHp8qHX/2YYi4zCJMq0DEF4gO+oUdAJlBWMHY1QRG/VfKdAE3+gSqAC2ucBPD67rr4gUwGmAqZ
2MgNpqSSdEvuR7cHuwHEuB/LlEEJd9gZuK6bHgUwsdqo8MSNO93hLMu1VxfFauiaLINiQZgz2Qd6
nOU19lxjz84U4LCZMXLB8iOERp2jaLYIh1+bK39/batfDsscrIqgrtaOCAWw0Y0B0IsBClzZbgMe
ujIGDnb883U12F4OymxBqN4LQlJh0NYJvB4pXApOB8rnsHDdd04x2cZb3W3kDa+EcHWhLwdmdmI2
D1WXGAS9EmuwVXwulG4/MXu+uulKi2e3dSUR0S6HY/ZVCPy23CZY0wq27VOZWJV+ENqzqvE61te4
OehAUg2MPkpxqpmR9Jz0NEKB4FTsw826cyBFaUJvdtt43Em88lWXY7FAS0Vq4Ww6rwVoBZrB+WDJ
AdzDgeMuBNU0gKkKxPQgG8shlh/aubYrqjmRWr2Jy7SJm/ixi+J3zuH5TFqZoPblNzGJ5jKWSbJA
UxgQ/nAG16ABV2BsIASZTOc+H7fz0ENXIFUhl2tk+4C2vdnl/Q+aOeIwPkVS+keU6l2OvZguT/UQ
WYEw2yXULEXwOfQFvlAjwhNAFVXeuVSCGUqeOhBihKSlk6i/ig52eRmoZL0qjBuowVlj1MFbzziK
gW4anWiN+LchhOGSGm7eSeUEoBH05F0Aqr9rgB8tDtGq2AbR4VVzLxJ7CKVTuwnAzASIJxdBZWg/
+XClflLlB0pQr4AwvFyVIIDsY3KIJQiTyWfaPmgyZO7Tcxs/VYUtQWk1iwRLaVq3wXsa4vIz2QzK
Uwsx6Jj2j3XS+1UBc2sZEK6lvSc50IRpeBDG5L0bcTylP1L6lMgbIt91CQWg/2Ok1AJnoVYnR9eR
7iY0OhEt928v6rUs5Ut2y4SmRi9qrdJxbQii9txAA4kI/kQPI4BNRDZQioAa60BdSS4cAgkO2YDp
tBZYAZzRxz7YwS16EyJ7pLni4bllB1r0W0xDdPc5cP0rIfTL72Si2ZIQkhdDi+cG0kMhV12C55Ta
TLwc6MrF/WUcJngZgtZNtMN8qJ7iSlVupcZD5lL0VlW3SVJr0e74VVfexzGBpU3KeYrSUTt2Lbgz
vWDNBNeCwXtiXAMyXX4cG1SQbbWIanjCdHlyJmPo9JGENBxiP3J7HBXZhbkx+EnGLoHj7+2NxvlE
Fsk9Govcd12pHQ1Dh7C56vZp7SXpx+1Rvlc9jS+G0KwyVNrNVQ59bHoCT8WFRkOvmxGM9ZoX6I06
jdlYBJCtN3hR29Su/tuHIjM2s0W1SQkzQRuAwqjOJTmL0C5dQG/kfOG3iWRGYTZoKZZ6if0SncGz
OrQpkuXkuIg/x+xXigA2pmBxoD2qRbA+bz0qSOgEdTAbnSz8S85vWYf6ch8wP4XZthEKQVpcTxRk
ALwXEsM20BCs0YQCcuwUrowwOv++/fnfrsUvQ36rqyTID4vc0OhJFaAM2Rc/EygwB1q9r1Nusqjc
/DyDlTyEDXAgFgoIqNCZXFzR0Xbxllr0oKF8bKk7/hv1e+bEfB1TU2mSsJ9TTcWEvo4O6mBb8gOF
UqA9yQtf9Gtdnf+8egYLYiXx1Oplju06Jy+G+CDIYDfOsgn3UnQT800b7VJgQTnx9VsCznwhU0yZ
OyOGSNYYnTU4kxA0mduY0036fMnf+q71AF28K2v4TipyQihMPVc6DOC/kMP/fHoN3rwbNzyI9ndo
EvNNzBU6q3E+T0UdnmnUgq+c24ASQnI6G2BIoHvx9BZUkFmC+YJRCpAjmrymFA9GlaDuLbttA9hd
qsFgUKWbMt/XQ27HExcGxzs3TGwqI4iT6UMSAs8wCNsquQ/BYhAwK9lRgd+GZ2RmK8NABdVn7uuH
t+ZMxII8q1qKq9c67K7Adoms1lteAvtD2Q5HCH2883Ln22HJYNN0pZZJn6ZaeMbbcrWhqbXQMhog
OBJkm8LbKDm3YxLn+9hbVZc7rZQy3DmyAZpp+EKn8v72COvq3NjS7OU5Q5OdDAViftuXSL1Cf9SQ
8Op+bkQmfKDc26NxLlHjM0xdnKBWTyj6pHp41tA4ozISaoiJAWAqQCYteRLj+34ojmXebIU+9/Oi
PXXZ+4gLpwG2cskrU663DUi4Gnnm/DDOLmaLeBBkNup6wEznuFpjswRdHy9LwwpOrQ+BgC1Mj6wU
Ijk8i2VOqGQJVBVI03pOsaOMdjvF1E27D3n4IdWZJWZ/xFnb9FPHoYXevuaNz9f9xRrQrEoFoxEo
4EApTE9qU03eqqT8b7Pqr6HrE2BxMUqv9QOIqUVwCqAEF0WTm8bPaivfcdaNcyLZahgd0KGQM9za
4tZw59SJHqr39De1env1G0TBxe+ekkOiW/2Ot3TfyyDMJzLRJ8wrPQsX3DjZHlRFa3jIU/jSVc4I
tt1yGA5Db0OSj5MZfX7RrRPLpEaLGIVKAQ2c07yd/ygudKrmfe7FkBOGY8iurPHZuvt/YYNePSIy
1D8g9S4Rg61wFVmg9guASic67qoG3P9ZQQfubvX64Czqt6bMOrEXI62/5GLvQK6wMnIdPO+1zJPf
996w+Vis+rHzeBWe7+8WZijm9iI9kFEywQ2S+INfH1bw52yvxuPl5vZHXQ20F9/EbBa4hUl6pKrC
SZ4UGF6hAp4J5iACVQR3FxUmYreHu56rXIzHbBOx0okUTzQ860NmokNhhTLUeNS0oibEEi0i/UY7
w9aMdt/V6mvYbQrYnvUiPKw4P+RquPn7Q1h4dShmsUQGFNFgsw6WY+ZGp3m0Yit+hJShCSRV4kV7
nm339+LD13Vl/SBC0g3DEmYgNBzQFR56b85tsdsL3VbFbeIrmxXTjF5m99wQK2k+lHmFPlX3wQsf
1n41Rl3MAJN7J5kkzIJe4mVRf0ij7GjQc5FKw63q6ndU9y44F5zN9r2eyHz++gC5OEHaRNRM0FsB
SpXlsXKHTQ+F35WUHtq8MKisP/9bQLr4PCbxnsZiVowFn9e0ulMoH8lMYXP1lC0wcTKMxwZmOS3q
m3ZOy62Ql7ETKSL85kp71tJTZORbCEPuAwngTzU1gYz2J2gsqSF8imIdIc2AVzPIXoWYf2SpClnP
AJZ5cr0vG4jROmj0WKCd/ffFmi8TSFiULqLflKqpEKKcP9nQRV3nEPBHf7abI/0du9wmy9Un4T+z
SDRmk4BciFK+LggnyEEeVPjI5uJHIJC3ovyYhnFj9LmZ4CalMsQjCvF9WQ2M5krihd7bpxUY5a8b
B/QeKmfry3TV61sZ/xJsd8zfnbmHXL0DUhh/A11Ngf75coOF4ZcZFF+U4jME10dp18CmWnKaQ8DJ
pW9/GdxYvn4ZqkRFOUtTcArh8yZOexkCnnKaPvzLcMdcKIUWL5kMuzL0RgBcHaxhv/JmUks3pz+S
Vf8im2zLe5ZwbmYWSw8H4r6GBVp8no1XGdakafMjoA+9xgFL8GaQuVKmEtLvWYZhIFkJDEFvQZff
gf8TZwZv7wfCAlwMtR9CYUrWCyO8N06VjzDyPm2qh3CLs+4p296PdqXbQdGL2zrmjc30IfTRgBO3
GggnYznTDrIJ4LmNkK9BT1ceJ3OMHmuVkyjzhmQO/lhXgBaAz36O4uk9K7UHEPHsUIUNhBoeZGI4
Jewj+p7zCLieRv5z6ghbowEBoW9G+KueOwFRG8xmc44rdLcXFVpCsDJbdlHd7GTxUZ3ewvBZAq06
EsT7piVem7RmW3XQhC5g1XB79XmzwVwmQTTXahZG4TnUcwuUyk0t+40MH7cIllsQYRyyFnrV97cH
5VxhRFx3/sV1OcRJJSMjjc5TBjXWIFE3UGSFdlJr1RqMOjLDG9dOzgiJl3Rxyi75ubTGBtCdA8yD
ACGIttmyoJ/0a8oftQQGH72tyr/waH3vAmGn9O1Rjsl71KXoBt0VI1w16GGRD7MOpKIgSxFnS91O
OAjrbjHW4rAkcBg9z6W8U8vSj9s7KW5sIgPDRqhVSjNn2dZl+c85ABGZqNe1FfxTtRRsnhTNK33T
E84nabwRmPy51TsNmvflGhXgaeySrW7FWwCPHyLYdVrTO/khodZo1k8QF8zetX0mAHBt9u7kEDdy
0FZCVRWKX7vOSt1+Qw79bjYnL4ZRPOAeZxhVOiG685AKegSy/7AcwhNwq52p887d7VhN2BJSrLSj
MHbIlqAOt9VOM6Cy5lpq6Mz2VXTTM3HVTfrAs67n7Ai2kETbCcT5DrMXd25KZWeY7glupfhnrNjp
9F9rZ35NntiikiYngZq2Iz1VMGWEu5SFS9+q4RQq1b9q5f324b19KxG2pDS0XTDoeSecmuhd6qFA
T3aQe/13+5stD3V6qEw5ctdzAD20XNbMJCl4OTtnh7OlIFUWYVap4gxFfnJWn2On9IyjaoMRZTce
eec3BWROzslWgpRAlSUwbeipdWABDUlYD/3jrQ7CvAUWVLiNkbUYf4rnfjDHh/RRd7unYou7wbq9
gtergn/vIrZWpEywNiUKic49tPF8xe4Av7QR75/j33BD9ToLRlSQF847c+bWkD/F2G6ELraCtAxN
rrRNHJ/rRZmhxB1Bc8W4L2l5r4U/IN27n3rIQBo1PMEBKSzKk9jkm77uX5NmsEGU2hBFOwxh+lCp
wMaPgPUPWo1KJQDJQuIXqH3LbbyV4uQFcsTm0KCuqhwNoDAjXGsyoPR5mFo5TDWqsHA7g35EXW2Y
HVr5ojSBWL40An5V9gTHZ968y7ej9mfMvbj2ajHVBUgBAdi19jOe50Nir4V70dXecpdLdObsNo25
ZHsln2r41IOK6RePEDndlU8E+tGgtx4HeJS6vO7J57a5sbIak/HLJMnkskIqHj+PDoyqWytxBUvy
oB8InS/wLa3c5Yu0fSfcfY1+GnMX9j28KAsdDZHMjzf0gXgzvJuBjWpd5Y9xt7pqkVMGYYAMt09m
KSYv1nPiiMbclDk0/6Q6QsFFTmdzHqBenHbe7RPLucQIM7OJGoVFLCBFryimFbrYgeHL4gfUsTlx
93rf8iI0MB+T5ZMORCFebcMrrEas0IFVq+Gstc7+Yd7whNW/q+Z/XbtPKOTFiZBLlSiNgsojSB12
Ty2ybXUTRrOWBh2A0snjQ/FLdTIbEp0rW07HYV8L9pZWekDt/B/KApwj+k3oSpRGJRDwOI72EPX0
lx1sTQ9gRDhrhZe3c3gn5nNrX3y+CKvtKl5ne2XEI8FyqGEOL43mgQntEBNz8KANB81XOJwGTrWS
fJbzLgYOBTWrYAhBTvqh8iswWSK7wpCyu3Zd+CUHzhH5vBgvhpvKoqxaTUcNndZeWczbHEj420eE
O5frb7gYI8yTZRLBZz3PFWyPmxY6fJOnqHjMpsJBgGHqVC6bBN1dVF0nLynSjUxpZXZh+wMQ431C
8q0OYzrOr1pZSTdioswE4Tzrp5nkSD/Xend2ir1yH5hwRfB4iS7nISczISLti3aoxpmeyqly/4e0
61qOHFeyX8QIGgAkX+nKG7mWeWFIbei959fvoSZ2VQPVFO7eeZzp6EYBBBKJzGPCerJqyOabgXrX
KL+ioYLPDMwGq0wULwSRibe9CGqjCX058yHryFaflKy7itnKbkGJLoaLA6T4/5MdtQT1W+vKxamW
thGpF0gsrrmTac5WopZrlUCMmRaOLm0En3H5524Nt6z+xeZShjCqc7a88KZ2HxId/uMaO8XTx+wf
dSm2Ulx3eQd8upnbqupbUqGAo3hIjOQVmuqeiaykjcm5iFqBvIEgG+edMJLMj3o4moLoD2nrXg9t
KUhWsjkLIN+C3aVxdRoTHh9Kq+ECUkHszb1+B/EwEHtFhTVRXPosHFysczmMatzKn0jn5fpJIYUy
gdfHLAaDjeKZio6nIDB9motejGcUkPGWquW688qN6iauIVntGhZlXupKaGWmK9GQog/GhamajNVk
5sjKAiN1WAIZEOmOMRHiSXAsNS7sACQ2ycPUIfcbnrsI6X3DdqWs4GwKNsb1puxXwqBxcYcOUp0r
GZK+Gje4XliLMFPs5M/mAYD4tWrVq8VtVXAcBbe0xqV8LFLUcEwb5EOLR4BPX4ZeelXqfk391Gql
wV6q9UrEYFYQWmmRwMHsSfATBNm1xgWgNFebWs2jYKGFFJbqzmsI5EHCQloRT0VmIsLeiFIlXqo/
HUkh9To+6bSClsA29yqoksM0OHGgI2EXh+F3sjRTzwzMFESbp6na5k/lAIIKbNpuT17Q7TMIx8XN
JF1pFLDScauxP0UGKgLQJfd4Lnry68IzwhLsEfVPMWx2pYf+7T94bAi2AK/5PUxx3voa9l3vTe7C
A9ZlPKUGR3XKFWpKr7dnLIgTZPk1F3EiMiMZYB2U4mlU//ThZtZnz7dHEMQFsuy3ixGqnqqJPCMu
mEq91zTU/Dtba6cft0cR3GOEiz5EznQNdjEBrotzNaGOB5Ry70uWVEXgtD3GfiwAjIgG5AIRM1kG
0wEzPMcqs8oxBM0X4IkQIvbEfKLzNvd/3Z7hd8flvz8pCBeQxokF1VCgdDQS7TeUHpkPIbzh3NEd
W8T5Za2HIgt0nuTOBV/YkSXjV5FmePJ3R9bCIj62GYpbJVl3anmflceuuIeEtJOx/D4d9Y08s8NU
lw9tpaau2SRrSsOH21MQbQUuukUAwE7YCajJU9kJU9SJyB8Z7Ibbo4i2NBfAWlkJWUUnlNjIa0MH
a1aEYfo2rsQgXNaksRYtVuQ/AHtE95oTbBuPvSzQ7UBIChWsGeUiUpCYidTVwHVV2mvFHqgf2yQV
1MQVXRB0eEufwDCmOgyAD9VC7U7qF11GmAOaFO0K4xcbWeaMUdxZsN/8g6JABgIADBDKZLD0wnhL
jXqlSJEXmb0TxGW0sDJ+SWn7CouKxyyCMJWioPjW/VSKfM1imGXFOyW8n6bBIxrz5vCdBPsw/52j
HJo3gxWAdDdlgQuT1ZVh7LT4lwbNrR7KC+rimlWrlglpCXi+WGkVLOoZDrRunWKMLH0+xvWvtDtB
1dXKzDsfXjr+W6srViNnI1xRzmrlRRCyKMkmKA6yXOaWOlYeQYdOUhsL+A0KDww8rFxtrNaZrDoS
CNsMzykSplYeHbW+s7MGCgj9WYcdjwmeZtc+pOohLx8KU7KMsIQByxFWpbkMHwNlrQMfM0WeEv2e
UP4L2xak8Bj9Yt+WgMD1/daiFZ4S7CXM9xT6zCjv0RTitnDMWJh/jboJi0c8RlwZteg4gOgLJASg
tm2E90r405CcqkFL0YR5NuCMvfmbUQiufYRDZEvlW9l/1BUEwFvTaft7gGfQ/zOtsD3N2qOW9Jbp
n+Xwo2wAkRjByNQPTInsFC3SAMCe+q6MVx1WWkFXisxQQ3giLcU38KqBQFsEmpjQYA404pVBBOGF
wh1IvB6Ljxj/8lyfVcjxBMWL5D8rI7W0+kMBE0CKoGzS4k/CCGIn6h8Ibq5pbQjucdGbmZc/mpKC
qVH8eYkG99N7cVc/MngO0OPgSSu2m12QS/99ZZJxr4kIIvbQtPnM8hdAXbRlZ3Xjr1F/cAAEe44+
bkc64TS521spjGnOTdS7FwpvXcJIz0S1ZXFGjOwaLlgwhoLqZArSmWCBBTGW10OiA/CKs4rXWR3N
VlX4XjNmgqAkeAiz5Sdc5A1x4KeBSpCZwBARhJ/ZCzvVVVDYb0f92FV0JVhLQd7LuAt9brWsrw3c
kJFB7QZtNR/WsssxBK6Y4TrNfzTmT7YYzDSdVQCSFGiaYFVFU+ZueKlJzajyAXU12qcieKyqxqXR
Sxfvwa4TDCWqhzLuLs4kM45lH1fY+IL8ElYIxVOykvC26X+LeRyCS4xxVzIUZue0gK3hOYZichtQ
a84ZyN1Pgk8oeMwz7lomlaIOyv+2dgloFbT3NN9uxk2SIjiu091oL2XzVrczJxyHpSCoCxZWMFVe
zYeVtQmjE3hI+Wm+7tH67R5KPxJsVsFEdS7O1HWdwr4RPHUzPwUppAUNKINBw4bU7FiOhpfW7b7u
mg/B+qo4cjeKRZ9ZxMWR9DWdJnDXDvE0KY6Z62/Iw2zXqOZGoKr9y5c+r/4RUKlJsmp5mfQPIa7L
kMZ2itr4GAsqTYJTxyt+ILQ0fVougDno4w4EytIwDFsMk6E4sNfG3vuXq8gFGiNqCA0YTt5gw3sH
Dg3Gplwv/iOZBxlNQRlDNDkupPRkCBpFX4rH6CwMKXKY7r4H4xC6lmvJrwWjCa4FnQsqYyiZbM6R
eqsyOh1QjZtFF4+okKZzocSvoWsbF6g742hDL65aGSjIBqtkszS3fVt7FHwtwTtP52IK6wKaxdCS
POf7+Ax1+xW4AcaZbBpv3qIkArKWXlqSg3Lwf1AOEhTZDS75J+bASjkE+jbc+KvSQ1q+Vz3A8hxh
fXLZBzeOtsFFlFEeihD+t9H5oHdW+AiP5xUqlOgpdi6Y1gCyq2sTA7dWHf+7gMmL7BvZUJvQjA/O
s/4HZjm2przBrtO5/RkFUdngihBxHKqT3iGYSMNOGs4G+VUOgnzlu7rJ39/nvPkq1AznmP5VMFQ8
lMxnJ7trjqD2ehAaBf8nBDRoWJt/4Lcp7u8JzjnPqSBmDaqPgSLaGD0BYHg3MfKmBGQTJfKKhtHv
28spuH8M7pzTJg906KVKp740HcVMrLQxnoB8aBVtUzc/Yt9EM1eIRRdcPwZ39AcpLiK43n5WJj3N
ieEarX0m9PUqcObX21MU5dafKo4Xlx2N1ALdPcQyOWwdVjCrnTLLQN7CcgN6nLk9zu/lwJywSddB
F8BMxA0X3BgYX1DKDBShxYcgQeX5D5OUjtJUN8u90f353FhO8qS86avcRWMwEDdxRQNyMaEv51bS
CdY7scr97IBe52UHsultqBJ6eMKJusaiSjCvYK/HZgJXM7zaBlu2ozWbVlHqQpCzGC392G8Xd7qR
WM3D0rCGaO/T0ryWGxsKC6BHube/v+BA8Ur20NBnWWCg7dgsXp0RnuwmeYvmXwDdvSSdYDABzcIw
ucdOVVQ6LYz+L0LwvF88dLSVgjZjfRCFesEd/Q0lr6BFnrcIhTEKH33/MwklQUQX3dE8Qj40VdhZ
LFyo5TvOTmh3iRN6laPVFmZkyx9oM97+WoL4bnIBSQ3kXJJMdGv19C0HPbmpYGLbiyL8suFvXJI8
PL6P/QRWMXhuL9DRFhWFYNu9LuevrkA+uj2j64QyTYMGFDgiIFcuU76IP2PeV61W6AY44oMb7JoV
2yx8BrIT4amuXv0XA3EpYj36QdSrPgLdkKGqRlygclcafURfV3ALX98YF0Nxn6kOmhQ6rmGMBeyd
8jylv1IPVEd0JSPlQZZsMTTx6m6/GJG7MwJZp4DEoaFTFoqVBTvg8AS7/XrUuhiCyxBDEzJIWrZo
W0J9NyDD3WTAZiSftbegv4etqW2ywBvqJwLCGAuh/4RcsWnAwtGhZ8Z6kMb0H618ioppHw/TBKcZ
uM6ok5XL97T6QNlVEGyunpWv38vXxvKii+H9TJeLTfPC4Ueaw8lIpB19vb5wMQp3eRgtWFtqYxqA
hC6pa+xBu7Fxmr3mLv1u/fH2abmakFyMtqQOF4eFUIVpcQLLpKp7j+tkc27Ct0KLrWPm9KKbQbR+
XC5JpDItKxVjzbPpmCHcx2BlNIgZVIKtyxfAQviHpe1y30/mc1MFMEYCy5GhsK2mIOMZspVik0w6
NG+bzFb80qKq7uUwhjKqefhv4uvF+vLBKM1m6OZr0knyu9VctG7cBV6RmoKzJPqMXCgqOoQeKH6i
rkG6/aBgikaziWQT+k7vQX7PAAVRqcj2SRD/+EpYN5uG1PllcI5AyUirjwKyjCg5BuX69h4VfU8u
FPlRGlKYYpinAE2AmchWUgqe39cxCxefiQtFcBKWSaYaxknLcohS+lZEqZcskpI1MKpzp1igWB5Y
VVhFcQ7M8ZwVMMn2VWuimuUPqoCBJVhZvham6kXc6w3qmTOMz2ea2mkKPz7lmQGJfHttr7OQvmbO
V8TQTzFLM8fMySp9WXCWoW1+GAPAleqJ/fStTzmlM+zQ/l0w5UtimUL7CGLu0glYG/SKntJehZan
UNZv2RvfMo+L6XExB54AdSRriNlAgNj9pnnqArs6EAnO2I2zCHYuFbh8tIpTAGPyjWBxBRGPr5AF
zchyZYD3jbyStxR+0eaHb7jpQ71uXXlR40V6HG6JiOFyNd26mDQXdEIyxR2Lo4Xh8pdIY3jy17KX
u/lKhNe9/ni/GIuLPKOP9vdIZ5A/QNPtcDHf1b+KO1hwL8iXbe8mv2SvPWZg/ICXJNpEwt3L5UVh
B8i+kjBclgtwU5LsNu1sg8HFsSxA4cPrlpzrIHXmOLNkcmzGHgRspBPJ1LvwurYgca1VgSADFX11
Ll5JxEzxVEhCqM/C0dFP3IGG+7YeHMHuEkUJLmgtpNMExmFLE2t0ivtkvRBWosRa1EcZeljyI/sI
72JBMi8YlS+tRVmvq5kah2e9KvHSLO7NtN8MLfOCchTNULCSfHGtkAoJzjO4YZaNLH2qvbUQPKcA
kdrDudjkbvSgQzM5+m8q21+bmi+ttYE0lyzBHGtNc7LiI6g6K5h6Ly/TtVKUgmh/HTx1MRwXpPI4
InLQYcOUvbGpFcXtKkhkQifhWCZk70MKP61wl6u6+tErk1dNCTQYc1hjEavPJEsvJzuBbR6NYWil
Bo/NPD8irXYlQ6geJIgsfKnOhDNO1yt4Li58FYRTmJtHm3ANhw33/2/pspQFL1aFi2K5lI+t1uFm
Cjft5lPpCxy9bbAaPOaxdbRwCBtBGiXINHhWRVgMbQsSGF4kOlxRdQNys51gT3/CAG/cSHwJsCir
fph8pGpk1W4IgdIssc1nGViP9YgXv1mui+1iX5kCUTu6ilugA+7fp3f+c34HOIRteNFPAxoZ1A6t
+k0WSvyK1oCLXl2SdcGkFCEsIDXbrwN71kXZquiNw5cI24wFcEUBaqbP0VRsG6/QUPadoUeqT6ZN
Iqdo1n2kLFZTv+QeCl/Jx+3YKQhifElQV/IOWrLIPojyWHXgADUPygy23/xye5zl/rnxsXkRlElu
4SJd4xXdDoolBa/lrFjgJm3nOXALyTzfHu2ToPhtOJi6aMDKwcKQVzWsqi6JYecM8iKQ9+Ur/C9C
C2Jsy2XQQrXuLX4S0TI/CSm3huQekHUfN02uzriEJrQY4U+rE9POTLy6ILfrx1PnmDntrTiZ7TbI
3Vh+DafyXE8qHNeKTV2TU5oknhkYVoqru40Tr87IXbjYzwkW5+ob6WJxuCirzW1vBEkaAyLcW7qm
H2D94DZJcgiyAP2waX5RGdyB9MAktpZXT5LyKBeTG8g/68x3VXmsLCnRTSfwk9SrKLA6Zdf9uf0j
rx6+i9+4/PnFc1w3WDAYXRGffaMEa+wA45zbA1zd+BcDcEF1rlrIpEctFGLVYKPXD4l+zMlrVere
7XGu5t0X4yy/42IiYREGhAxlfGaEQXpQP5pas6lCCA6nEF8aNJhNhu7tIa8XyS7G5JLBqKhhmCsF
GPONmlb5iCeTK7nRvh+cyUHYFJa6r6efFyNysVItzaQpohyf69Dvk/fJVZwGqtQQ8b6fTsFjegxh
fWOpCOa2iFsp+pBc8hdrieYbFBVBmrxRBrJcrAKf5hQwLBUs69Ve6tckeeY6Gfs0Kn0sq6I2nqpR
y091q2Kqw9BCmJXeqsreS2UovWmih8zV/O9iaK4W1kAMRyrb6q8MFzg0C+BE9um10L4HuP/WcWUl
z7fnKziCn3fXxc71K5JUdOjiM5CalpobTjeKyEPXVUUv5sWFosoMo1DToxiZ++DGsBffD+4SsmHU
QNvnFH3PxlE9/X3qt33vRFCAX4nYA4L9w3Pdk4gC70tHML6N/iiBbC7rH+EkHXVfc24vqOiUfCO5
V5OiTQRZVe1A27F4byHzpmTWeLfqMEvpTnHTO9PJdiKolmj3cDGoTwmB4XwVn+dcepAKE86rgWPO
sUCU5+odf/ExubBDJtKao5HEZzWGd4kMyGytuy3UosxRWana++3VFH03PuRUWgdwD+5bcyau6qcb
PwPNPVM2Jl4Dt4cSrR8XYoKBNprkNwgx2h/fkFyJ1YtM+r8bhefXRr4fIknCWeiA0I5Z7kE8d4St
6O25iC6Hzzzm4lhPRJ2MQMOFtPCKw8iZG2d46teVAyZzYWXDSsxdE0QSnlJrtIEPlzBkY5H0ENRv
FFC625MSDcCFESMNJxqr2OAFTY+kk+8VvxJFf8F++2ziXKzbXOItYEQIh0t9Jz83oCRnB/C/tzBl
c2D+sA6BIRBllYIjpS4782JQ6NSpfkIxsXSqLdXIndm4DxIYoxavbKKCVRTNkAsTKhYRw2CGevVa
at22Gc1jKbuV+nT7a10HRnwFCp4ZOwVy3IEoip2+zTdpbkOk+Viup5N/qn/A0sdWd7BkPfizYH6C
Y6xyESOW8rQsQyxm2BReiOzcl/RVPZainSLIEz5pOBcfDXQFf1Qb3ChRk8ILM7YnaVorHexX1VcV
QPdJMQ4BhQnI2IpuGMEn5DmvnT9J4MF93qcwdtiHgaNB1RJo45UJjQCA1vXV9KAhfxeyTEQjcxnK
OKlybyyK/UbyoM7+IWp7L9bg76gI4r7oFv1GhG3QSIKuSQjCLVuN8N5BNgRAHa4aF5/TQvkTRH2A
awRvStEEuRjjJ5Lal9BGBM/ZdxjuGMkEz2K0YtAQbp8PwT7Vlmh3sX8SYwwzNiJcGhIUUdmWqdk6
ku9vDyKaDhdZ/KYJWVPgTtOU0A2m9aDA0aGxmf/678ZZfsfFZHpqgBaTI2kepfcAKiA5DBrq9kkZ
BvffDcRlHyOtiDxUON3N8O6n0yZo6CatA6ujgrrv9aLNV/ji+a16Dhxg3GMnwCnGhth9Ai0QGG96
xANCIHRFCep1HMfFeFz6oc5JEQwpDrW8jcAwb9cESuCL6Iay+VdLyHNXoQtc9O2AN3FrgKyz1jPT
hbTKegGk3R5IcF/zDFUtnqeZQLvunI2BF0WAwgT/HcwX4DJdJbqiQ0Hj7xsPEh6NMrc0PBewVjKW
ltdqURRCrRyy6in0fluh+fb1M/V/Q/LdyrxVegrNSFwwreTi5Q8588yKMjf2BZn2P2zBr5G4aNsH
GSQtsC1wVTsL4XneGU5SWNGGbgu8kUQl6H94p32Np/59MYugyOPGxGJCLvmYwql9K5vgsve79AGY
GwgY9UfwWZQf1SNZg+t1EKEzrldRvsbngq+RlG2TS31wRn8avkFg+FXSI7y23CqunKkHwKlKBIfh
eur1NSQfhWlPSCih9aH0kAHLQIONU7vMGq9s94pcCBot/1Cx/BqOi8c69EwbGeYVeAkX7xIkmqzy
NK51ICUr+LQDsC3m1IhmyIVmmKPCqFDGkOhmOEiN7LxLrKF5zGHyRaMft4/8dWTB13nkkf3JbIS1
TNoFe+uvyHv8c6kOwR1wHdnwR3ZhdpZ1oIEIo6do63BZ30CNLtObz4VFsvBDeoE/IDwXF/0MYnWO
H6xKVKeCFEmD5BQft2ctWmIuCMGFcVJKAwgcpWduMcE0zfjQDGD9GpiSy4LBri+xQXRIqJqaynjC
SzqwYi4kjNZ79aZJoeQDzWRn7GDJbbogoHkK/BDhE5IIJRiuvyovhuZOC8A9mkESfN0RpIqpcIEu
GHfacbQVyF2O5l6s+nA9Bl4MyZ0YY4Q7Hdh9EPLY69bC5Bify91fWIZwywTp0vKhvlX3Lwbjzgoo
7nU4A6CPOzhYw7NvvVz3YlvJ6x3Qi3G4LCZVoUqn0xkE93c0Xc/jrz729HKt7Ao7/uheFu6ZCkWN
p/5NfqzOw0M5Wv5R8m7vWuVTEunWdPlDk1Ut8XXE29DfmnhvJgG987VqTdizRnYmlMhaCUo30GdU
s3uwL2y0Wa3R7+0wK9aKTxwGXzAlN3ejpB/rLGxXSlttDWk+A6S47brJiVLZLafXKbzP0xe/lp1Y
Nl8Mg6xJ4qOVLa/NxNzIaRyiTQSydNxbrcycEuC0LvzTV9ODWhqWz2Qn6WQ3r4t9NtGNosHZUEHQ
BP7CzyZ37iRrygkqUFP0NLbPTb4eOumhzHdlAnnveLSrQXcBGLfH/NUwR6dqn8kAZrh/H8Zu6j/5
0c+k9kyIM+SaDhU26Pu0p6AMLAXaw2BdhY9KWto1uiMRtIvLCjChZC8lx6b5gHiwhVMBdYTOSiGm
qnZ2OjMXtFPw8S2mwZajhoxbTiwKoy22i8sXrV8b8ilRf6byuQTKeQGup62tSVBuaZ8TUNzrQwD4
Xgo3j/oXBEbRn3STCWT0/qMhh8p/bs0PFv8CU8tuIaOswiQ3MU6d/P92C1860he7lAtrNB7GbhxA
3lUzyFWEm0kJoSnz+/YuvN5R+xqFB1gwloaF0Sp4OniKR/fDIXrzNxSyqjvpI9n6YCgbkNF1Mg9I
ONjAs3wD/4bV7R+xnOsbB4EHXtTjWMVqOsTnuFfdSZ9sPV4ny1Up/3c2GRfT5XKsOuzCeooRYhZs
+Dx7KfCYuxGFudHtowOE0WwRblsUtXlSk68Fc6JPw2It0KOqtaiTZasElYJwnd+JE47r6qoXU+Ru
iUEym0FdZNtbb3Cjdbcad+QcOvEpsWt41bS28VyuglO4ElmeiD4jd1dMpWa2OCzIrpKHaF5hlV3a
Jq4GYOPt/XK9OnExRe6iUJWZSlFjhiivhtBbDe0FSFiCsLVSttqhc+hWfkHQehE3MkQXIg+oiOWR
6GmGp3ZXHKu5QOQDejE4jDX8LVjl0rR2+zK1izL2igK6SFnh3J781WznYu7crSHBfq2s4PZ6Hmfd
SZJzVzWbDg4ASbFRAhFSddkrt04mF4PkqhtmTcdCaw/jS/MeQrSgX4/beh2/Q2VpL36Hi+IRj5Vo
5oJJJcWI6gpaAhDxiyw00JvMoZ4CGGX8J9tok2Xs6cpQARdFWaW0xMX0ZavemDePpKhLkoXwqYjP
UlLaEcSsRm9OMsGXFA3CxaIEMmJKWeBLTrPNCJ59uXwq0//qzfO1X3iGVKuM8EFWVKjiGqSBiVPt
oc9iVaitjbgiKWhSaGuWmQnVQmqVFHoU0ZAkMFb92SQitTbBduL5U23ZKUTJsKyKHluFCoORsRHN
VxCFeOJU3gRSHUmIQgCylXuybTct+giQNEFdwn+Af3O1iXe1sMMpmhoXktIkyIxKgQAQneFcOj+o
xt3tcy8agEtau9Tw/TyXUTfyDyMFR0US7UflOkfmYq9wsWXWapbNqh+eq6g89iOIlM2p7GUIZT0G
QH5+gm3qnYzXqw+XEz2y/ACcEZMepuyPAsQKjfxVUXv5MJxlBsPM2XDSRPZ6vbL0kW6T6kPWd7RU
j5I+2rkkrxXJC4JTP5yCYj3TwW59qPsYm4JE3pjRU63A9CPNPVI3GyNonM4AQSV5nLvVkI0Wa3LI
p8gOmTo7CJltAkI2sBBmruvGf8gUQDAgxRcp0FU5z40Pj6HfYwe9sVhzZflpUotXP6uPDDkgeWyS
rQydOtr9GqhLQYKZNHmf+Uct2nZFsB4zD51qBimhpCQ26JZWAoAxXFgsSWO2b0D0Ln4Y6txqi1WI
7kNXQ9inih2VZfs0v2t77MXuKWwe1L7blTCMo6qTEOKYRm5R6IrHBjKt4J2ScqNU0OCd7ws4gEqB
5uTd02TCNTvyISpL4HmcoiJU099h0jtzWtvzMP3wp/aYRO1Bk0ABTX9pxmoIBMUwwdPM5C6CrNLD
mpIZ5dgFHgkgprboDO5EdLrbh/ebKW9qlApEx8Bvj9I/0uwZve6hRg+56dfbh+l6d8wwVBCOGKq+
fHEUojCkjNAxPc/QMpQPyVvyFBymX4MXrttV5Pj3UJ7fiMAe1xfxa1Au4Ff1pGnlhCPce+M+97JV
5w17cYX0+r3yNQxXx4tllAmM2oCl/KDahZavAvJkaJGgvPwPee3XMEvAumg61G066MjClh73ACgS
YO8oND2b7ggNyszLob/g3v5o1yPg14DLvC8GVMfAaGaJxOc8f+1NVLEKEYbj+vb7GoGLsWGn+f5Q
GsFZhc+Isk+YvK6m0AGoUvDiEe4/LtIqrOtUow9SYCe7H9VRXwdu++wvbQcwGcC+Ba4+t3AnO7eX
8B+qV18z5M5xmZdMM5QQKIvFAsBurGybnhYdKrb497rAOX+IsGOiufLaeJI6NXkbywuufnCL44wX
PTaK/lmRTDzpjOsYfRZRV1+wWyhXvW+iRKuUXg/ObQa9OrlDK3EUvEME24Vy53mWW0WmrRmdiwYu
A8Wp69BkyWtA8pgASCk6bLxPG6GFWoUwlUAdjv2JH6kH0TIn23eA4a1brJ5oowhCFW8VgToR2m/d
IkhTR06i1TaBI28BSuyIOgeBg0UY4T/8QASrvN4E+QrMPJ+67sigUIjCIUYu2mzVgVYrouwYpAwO
PUQVnd6N12QHJU1t4co5CkpLqM80oui2bI/vL4D/OyiUy+eGzjTgeYA0soP+FIqRme3vkSDD9xlv
DtFq/8Or8ms0LvAsoK5eiQBaG+zRWaj4FbwyWksHZSx+E12yopPBxR5pLNCDlFTgtqMJuAWPySKT
8G8jMBV/yaSKKpumrH5O9yJSt0U2GtrCvWWssIzhua6fbsexb9uTG4C74tSplHLZwAB6g6+Rb3xl
tIOptrtA2iVJukKTGqlYJbiAvp13btRl2hfTypgWEV1D0sDi52CGxpxKkyNLdGskioiE/ym4+7cN
yA3G3XYJVeKiRCJ8blsoO/v7PPwtV9kmIG8m6Bsz3cMt3FFYe4jrdNVI5VaL3kr60EOqcsgyd07S
32OQvZssCS262A4MI9jJSZH/qXvdrrPCppBEKqIMmelvlZo/hgAAq4EdfLBAW4AIfN3PrErKgC6s
vEk1vEFXXD1O8f8Cb0JdA6y/B6bp92YUOLc/r2j/cIePkorOEaTlz9JcoKANS6RBFcTu77cSt77c
kUsLmYQGw03YgMMUD5av3uEzev5YrSJJrqywa+2BNB/BtGNV8tAaKvhRskNpv+8naDV28/r2pEW7
izuWMhugmiUhBhRTe+pp+qTXyPnl4H4MRQzkZe/c2ltcFpDrs2T0DYpYMoRycnDa8uIPrRPv9oS+
Jxt/X2IebCnhjBT6ZCDJTvRT3JAfS323n/Hc0Uuna5OjYTQ/IGL+UAfQlCWJ7hhGtaEtRQfGp9th
CjeCX7R81BsT53GZlGq1LsEL8dzXqluXugMvvwPtNxMgrWqFwjNb+N7Qk+sPPspOVY2Udn6TGHEi
CaqxMFAP6gfBbxLEMh64WaohdvvyMRSI0s7tHfVrZzLbFfBXNpPjHxBKAPNOiiB9m1lUIRMM99oj
Y5vIuIvr34kKk5i23TUE2tGVIE8V7EneOIWAFeeHPgjNSU3dSoK2n2/WK9h3PRexJig2fm/LcduF
C69hGMI3bsJC6KdiV+5xzk7VD+pBVoigULXUcJaq+eTgVaNvVUf53cGCR5j5iLYIF3eNwfT9plCw
aSuUE4ZHYKvsBFujUk0rb0WyJFcjHYUoESQTVAjIcIceHuETlRkOfQDhv0orvJJOAijV1QldDMEd
9kiqdGmYEeiMGCUDv7aBTvbUurEzCmMhqBzf3s+fWvTfztjXeHxHSQt7qqBkgT1TkbUMnWZCM9sc
mlVUUG9qTcvoDQsoUWjUtbsoK7eGXnmyqZ+hO+7omXyQM/ltLkPHbwxLArN6qGcrSIO9UlRweJyK
EyXbUTECq+mUBxpDbQL5xpGgkKPQ4VUl7zLt7qO+dlj4MC6Om7lmVbm8juTJSytzNYCBDyU2p5Az
wXH53ntZtvDF3LlHh6KMQV3I+l/SWIBbtSdlDTp868jn0VY9gCYl2/gA8HaVPoneWVeD+sXY3GvE
Z3pqyMt3RhUSrc/YYTqzVKTut7/v96cIN0cu9zJaFoERWNandDP8SHaxA1kT2JwtthPZSayueDUE
XUyLiwqymfqVVCEqDN1HUr8H83RQSb7tSkUwMdH6cQe/8ossZDIGijuIxbDOjgbNTqeX28t3Pcpd
zGeZ70USOaYD6dpl+YgU2KWqQkQossKstCpqrku0WHNpFVfyKqxVj8zmXk30VdzdBVO60tLfMUDO
6KnJ2GdIcCPkYYNFfd2ZtNG9/UOvLgfTVEpNE/ruPPm6a9UQguo9PRo9UkQ5O0AU/RxLtSBcXE8S
Lsbhlp3GxB/15fpbqgOAtyEPOGcrlGmhxt0eeuTxd3JrKa+3Z3d1V12Myn+FwtTJMCf0WMynSX+O
J9Sfh37dpYKq/Se5+Fs0vBhoic4XnzsbJ78aFERDWpetlTSaVw4QNUdVOgTEWZ/WJdD/AyQ8ab3T
p2pdhA9SCTZmt9N1yLbTxm3Ved2Vb2oETsz4cwZQLqOTk86/K3aHfP0IGq43BqVL0vOAeDj7Vlaq
JzN90eR5ZVaLlixY3yg6R/MLq+d9i9d7x/6HtCtbjltHll/ECIIkQPKVS+/qlrVYsl4Ykm1xX8Cd
/Pqb1Nw5bkE9jZlzXvyiCFcDLBQKVVmZfFclzc4ezZUVAtsNsa4xZg7KGdvOnk968WqnTwSBEkuD
AGrkadAmU/XOTefZ0cPvlo6mHO5fjlkuzE64CQ13c287ZdfsaxZtIq7d8eImM7fDzO7qCNyTabAC
LsrLlHZlWhZc3kTFHkrP8ehYgHFkUeHSKNrE2YxCQ+223NOCb+CQdQr70GEyvGy63QTESxmXEh+U
ubpwCfdp2lWcW8Zx5GAfs8Jjbt0oPJckejKXE+7hognGPGPgAFGaXczyFc1uCNA+qqxRJFmN2EE1
cqQvdaIYxwpBhWbMt+bfaTCsrh+gi4nLH78WO6RFFoxFMM3gJ6yjUxdu9CGQ5C2S/RJpJks7SIIp
TeiRW/dG86sMEjSTHpJBk+Sdl1+CZ0sRLrRU0cuIRP9i7fGLH8BLRvcmxhwg2ACkeegVO+OpcGUq
uLLlifdaVqf5WOX0SNidokCmKgSaz6pvykDSEZX5gxBga62kRUc6Ck3y+VXvoY1XlQ7RuOQQLYfk
SqAT2STB6a4kSRvTYwMCVjObMF1f4VFNHVICV6tWbjPN/nUf/AraX1KRsy8nBNcgTaxMnWzjWDQP
ZffY8MZhMfU7BYC6/LYav/dDv+v4fHfdrmypQrxI9Kmf4rqlRzNV3dS2XGS7fkafTdXwDF64JYSA
r1uUOYsQO9KoZZyEgQE1IDRItdRrYnsz1TfqMH+/bkmyp6ZYu4sL0I5aYQmqoimFyEjoZqilRcRw
jUlF21VDHUn/xuxvFX+5bvkDOfufPcj8SDzPrspS7UjDe4y22var1uR7C7Qok00dinIWWH90Wvsz
bqJGQXpQWG5khI6es102t5gOrKDyRelNWT4SZt6QSD0UXbKuDH6XhqcxMt1ApX4T/sgN9Kf4XtPX
QasfuF2uzIg4TCXbwTAqNxltNzWhUGyXbm6YxyzU90M4r6ZKfUG3+D3C9AkvQ8fsAAi0Er+OolU7
Z37GIIKT70JiH/SsvbH4nTWUawVltBZ5pWPSV7zz3YX8w8y121lpDmrEPCOJfhdVajmW3TduVtVr
204eWWW/9z2ywjGP6aZtkskJVXTEMaL4ODJpxf26b5nibHZQN9h2CjWUJMb6QVJo63iXDcz2g8BW
/ahO1jRQV0DnumD2u1GIvQnwKRBWQGUGAmDjIVSnvTUp+5ZWGzX4UZCbAsNOoJ/2mqlbm1bt9OX0
lkYyLcPrdxDIV4XcylaAhLIahJz+EQwFOyu0Ntd9cjlX11xy2btzl4R8SsJtJMHB8NqQfAX6bqBC
Xzia/7yJQAlUOyYZJJH0K8vZp7CGwZrPVjtAAEiZ4GpYiHnr22q4tdmamrtoFSMtJr711KESku3p
Y5o4g4UiiKVKHkPXQ5z58dA9WzhXlbGjBgJOakxrNukbipGyXrmNTdu1MxOJqez0S3ZaiHDTjDnG
FIwoRxbdjJ2y6ojqWlG8qjiOrh0/X/+ukuWJlcmSZ43CKTK+WgVbZ4xpOQimhkXp18X3aQz3SlxI
POlrY+vzRxVLjwMUwofJRFxtoaGdDpPHuptRgcqWPTng0QG4FnSTDeZyoYXGgMwCmwCwbW/z+DPh
qVf3tTODFFfJ91BsXukRuGOub8kHEOyKr4t1yByxMqkB+D+WafWkaj+yGGRfTX4TB9iafrpJwUOr
Ee5XDHQ7seoofeJH5D4bQt2pEt3t49Jn5a9B3+fGyzhV/siYo9vqzVB6eRvib/0+aKFErPxiHfA9
tb7T7QyEJVG9AbSlcoectCsrwcxTVzzmQ+APnK2VMX1W8VIuDMijMpY4Kv5g65HTxrGrU3TL6gr1
ud8Z8DJWPyGw1+7I1DWP7vTa8pWq37TjhvFtxtRjBr7/SeXupCmuTabNxJNVB37fVDkUTeVYBIoi
seraKkdExiOsr/yyax0DCHdz6I7xRNbDXJ06Yu65aT2P/Tx4DYBPIP+jNfojCXov3YRuLG8sN8nV
eFXyaAJICdorTTyAWDNGf3/GV0/n/K3P23U75C5N7f+ZWkxwNiGlzZCMlUE/4DRVS0qSuEr5et1d
JLeGOKmv4NkOylDkQGpSbqriPQfXVKf+htjZdTuXYzxjNgFlt6aKje+eRgYHomo8meYdqb7brayz
vgTTr27/x4CQh6fdlNtjCQOtN3duo/hW5P6r4duixewE6Wq2XMwWgXzA9OD2/2x5whWWNWFq2BWs
W6zw6klxYgBer5v4OvX24Qx/VihcYmatDVafwMZynRDN06HYarud1x0SFFZdcFSCMei6TdlXE24w
wstc1ZdNrSaAwLGsNr7/ZxaWCH92QSkBKwKrgAU9V53RfigjGZPBf8iE/9o3tlAQnJmwZ3QHDTMa
T+quh9DKv8aRjI0cqrJ85CsuyISq8TjbPTeXD5Saz8X4q1WebGlZ/itm/rMXME1YTQEsohlgNdWz
TRwPNHso9XyDrNEPpPmWC8LoZQBSrowpcz9RhG6uVAXdYxge3GI70BUF8doyJ+zXvsofdGh8yZs4
Ev8TSblnw4rZwLGjscF9EIKhUS5hKvggCLj20YST24JQjnZZMJxM1POCrt+wYWO0L7wD/pfF43c7
V59oG6leE4V3xmwi1P+ALKwT9ahoxbisYuUwVN+VaNdbr830KygVd1ROg/HKhhRN2eImSQ+DgaRA
L240NE15PW+i6RkKumidgAxL0bL19TN1yQ+BhTQsk1mqgZbLZxcJ50Y3+RJrMwv5SLqP0xdjeL9u
4yvUBX54bkQ4uGzo8hyatXAHsHfn0AY38h9UCX19elc4sFPFaSxQZhwDJ+uBp6X63whN5/aFRLMa
da1Rl0VqpF33dbXqkpVkidf3kahC4Bgg0ITTFi4eD4nSOQKih7ud4UQeqqyu0e6A3kYBVAojuuT1
f5ZGREJGbYjNHlSG46krkoM28K0ukwYGJeqFWIWiAKN0AfhoXxTrm4IYfaRMpyyBxmKhHSO9eTen
/Jg20+BMQ8M8UvXzgZh561sTaGwnJdC8GX0GJzZjUIdEfHCGmTZ4Q49O2j0MwTcW7Kh5ABOOnb9x
9nsme06R4RVQYU2OHMKqc+9oyitU0pw07tckf6PqqWGHNNpjFsid+QzdVfKqB/dBidFuot1l4NaP
9PxZ7THBpxv1fmowCDVpD7QFlzqLn+rs1qY/+vKoqm+G3T9kU+aNKXUR8Z2wrw5N+g0LdaMq3/XK
L0vnrgkR2cZEa80ifg7ynvhnw8ZVhqHmtlbA95y6vCy9onrRw1OVZo5e504YA3vYtw8x4DZ5ikFo
yCirFZ4b6jPTviul5iRZ480DJmv79xq90QIS9hme//APOzbRpgTxO6r9RrnT6l2ermIG7GSOmafk
KSqQlUKsdkZTmigvSflqQ4OcQE5Bxag571CpGUK3Tt4UVNqDJEeCnjljD9wPfnl5O+iGWxeHonjX
g9zV8EOj6T6awW+cYOYP2TDD50n00k9njnFYCODaG5VhKK/4GUy3Td2sGpP5Iejiong72r7eS1on
lxIzU2O6DZ0dhCRVCLBN006ZZtLppEc+x9BnFp0o4GSA5AEsLzmxl96DJjOIbTBqQmxk8fqzq57r
FghaVdgaV8F63Pb33bEKnAWibaQr7Wd627rgnvqW/B5URzqxcilcnBtfjvWZ8cTuwDrdwni/SjF5
S1fVA3ESD/TioDjFgwKF6PH4X4yTX9zgs0ULG1yzrjXDDnYRb+dVuGlP+hMgYktDt3VavwOJkjcW
C+BxJ+O6uHgLmGhA6yjf4miKr2Gtiug46/MEIvfyO2aLvb51+E++1Q54B27ow/Xve3mlf6wJuU/a
JR1Ju1Q7jXniRUt7HLucsH6XTrmX/Y0pU9xx56sT3MnuuiYaUBX7oKlfFE6JCmmsZchUBd5fgUbz
38nxzy0KPtQNpO5icBqfhh3bLRZDf1hH8KERvCH01djIvuAH9EfMf84tCt5T9WVlxObATqNdIQEq
AAJEGXGvFhA/f0dH19HbEiMrvaOomFzvwYFXFV6ooW7AXox8eKhD8k1r2tqJi+IIqrJ9kWtbcAu5
easFrtbbsjaPzAmEZ1A+Gs1kWtiifsW+0ftFfSL5yQFsdpBj7QZ8nPQHuUlXsp262OE+36nlh52d
b1Mt9TiaR4Z0YOlw893YO/lmdnDAIbGL4LpMHSdSINPFsGKatm5RqhmaSGtXVEneh02uneb8JSvS
tZpObgzC2OtHa3GsL25wZkXYVQVjb1rOdXrq5lNdLxeNTDTsq+racprOTAj7N2oJMCAonuEdFqyX
QZPRqfaLyFZ7Ix3WvugkZ7aE7HTuh9mOux4XwXOc4L1irmI/flShaw/uqcmr/YUkPQeJSSBJSy9H
xDPLQl4aQFQqMGt4yTJOU+J9vl5QELMLLRb6KM8VZbsqstgVZRajnK/RUxLdAX6x1QbADcy3LDiU
5L3tX6iBbn7YO1Epm8yQOKYuPHfnkbIs7vA9o/JHpqcoG43OiDNx3TFlGypS2FljhzxUR9BHCupj
PPy0XGzzehGCAxxBCuG/1Co481IxMQ7VXK9mBnPFoTxOx5aAMC9a6Ylr4iMGzoR89si3Lcot2WPZ
OjL/Wc7ZlXMo8tmZAbGyUsem2tEj+CtTtI84P/XF3T/cVSHsd9oMkaIYdoIbstK9cMcOUE11lhg2
bGSLulg7ON9UIbr0wM6ENV4Rp26HsqyDK+2E21p/Yc7g8ZWyne/xJPiHKxTCzVCrBIIJsLnUK8Ae
7Mbf4jWIVtxsU55ksxgyrxHiDQCLQTxn2M5ka+3I5r+lvJGediG62Mq/7RTW44xHRYIXDE9zv6TM
Sc3Z53gysGnY9wRUlvqTZEslJ17kvGvrauzxltSQD6H6kc9ur3nZUmJwmJduJ2VXgYranR8XYKTE
9MXM/k9YFQc9E2pp1TzhFqw98rOhSHOLlXKEDJvyuvBBG/va4YdhW7/Iy3oXC4hn3vuBlD27+G3F
yngdwbaXp/WaWMQdgYkgZualIBTo2hsUqdaeZMGSC/njAX9mdIpCRSkwfXMaKohQ8WxHvNRfeFyq
7zG/0RZN2BXdXjd6MfhYBKq+FJR/9KO1dGYTiGmMZpoVQ2ck9JOQOg1DhLNf9Uw2GXI5mTozJSS6
aOpHIY276UMTZmAfU4zdut+jM4pMd/KAeU3l1PsXvejMqhD1MJ6FCnqtaR8qn0F+D/p7+pxuAH4L
fRu0KupzYbvF6LXZx/iwDNp7OQ6e2Rfi4Gio1RhoCQM/xJ1lKU6TP4VcX/H+TjXL/dKrIhz1pbZ3
s5b69gzYRh4NnhZPkjRF9qWF4Mj0tqGxjY1IzXifUm3TtDe83I+ZjIz/ohufrVgIjBFjNJxpu0Th
0at+kVXkprvqDeoig1eEQBM6stxPZlEIkVbU8LoD5dtp4uSbaejbgcjach/6dl9u6b9WxcTKoJ0x
PkZdM52M/rGoOs8aTaCVpnVl4c0zagD3VMZc73rtrRjag4bBp2ZP8IxMj333HkWhY0NBozt1bOGn
OhFMq+jqcz+YR2v4bU9vdVi6ZWqushrk3D+y6VFRUP2y1W1MM6dRb9mEWXr0UBuQ1nCVeoFxismR
lrfV9Byajxl2lbVrVdmrir5Xp8HV2JvFWzcoKsdMLC/uHtj0K+4HoL2HAuqpxa85fq/5dwYMTRsO
bmCsMRfSdtti3vD8WzlObmTXzqg9KFKZ34uXytleCmmk2WtdoRJEgigcPDVsHynUKLoMrKPlrd2/
zYW+rUDgMEHrheT+MPwyyMHEuHP343rwW/zi2jfVPj/vUN6oYoYG8Knnzxz17BhaspGKOhpuOBUM
nsQonUrWfrgIWrS1pXJiqCDy+Gj3nIXcMUrUPEwVA7Bp5bSofvObeIcZ3cDrXcvRXXCd7cDxAlq2
66u9dErO7Qrn0mAKH4qGGrcK7x29/G2nP68buJi3n1sQziHnBOiXIcdzOez9rntJdGOVQ8rBzjcE
2UllAhKevxegeoubHQMz0D+zL2JDOOurkkF+Gxyak89cvra88DCBiRDKWK4mAblecp6zxYp1sITH
2ZBFpnE76oqr8l+jmq3AswEYg75vanUzR0CHmLIXGFkKUKLPnpsVfJZZRdgONTNuqTWv4/rjUypv
tA2cmVV7zDf+ro3Jm1DxnpmCylxZQ7/WBM+uIsNeX7pZz3/J8kvP/JjSahoI2Dhul9Icxt1cksxr
osTrUdtlBHA5VfWvf+APCvpri19c/MxkXwdNbQDrccox2ZCPdNXpE5oGKXNGq8k8c2h3LG/8rGaA
IFXT65jcxEq+baqtbWHyNvnF0sbpSe+Wqup1/D4x7wloaBKqbHN0vh1SW4DtwE2HkG9Nbtz2qBpf
X4Ns14R8ZFZpFs1w01M8vrTR6Ha8cPLa1/khNH6N8iENmb8I+YcR8qEfQwPylt5yE2deiwamtxCP
qp62CT3NlCxQFgVE+YLSNIDuVSk9oV+IMDr/HIYbkH+gXjbvcgKiPoAw7fKOsYNZf+dm517f4IuT
XLjsKYU2F1203T87iWGwWFPMZOkILFEgWbVv5I7dLjTMzVZDp1zZZm504PtZ0li+dK2dGxa2uqPz
nEfxaNwa8ZaM71P81kmzuMvn/2x1Qhqn6XFvQG4d31MvtsC6HpQc+FOjdSkLf+p1vYsAW2IN3wZp
sFfqqsLRoBiY1f5WsD37IcJ1kqhDQroqX8oJwdpejZveGVEvAUcXtliW4V18BZ/vrXC1hGFnqgTD
a2h+/ei61muYDnrL2anJ5KEEvaXF0SzK36nJN9CClLj0hyTFl7hjaBbD9BejlqhDqIAfOdX0lp2s
HtGiUd8U/VmpZgSO2ekw463Z9W6uNaRb4CSNu9xTB5AZmpjubycnAgqYFNY6i8ld3r3F2m3b3yhx
h7Gx1GlCYHELqKVAt5PPb729rhiwSuG75FAsbnFlBeJoCQvaGY263rgtQ3AultW+jXpHbdimzBIV
u4h3SNaqB9W21lWnbowpXydJvWpB6p21UOgF/M4qB3Q0R0mv8GJW8mdrxWmUQYmVuuuxtQkUkWiv
O0l5d33tFy/qMwva53hgJ3moZkwZTwEujcnW3RILQ599BSxgFh+5/j2LttdNXowEZyaFq7FNwKpr
tDDZZbt8fra6nVTzTPZBhavQqinteFaZJ93KIeqWbkozOmkhhKuK8lumSPznIgbWPluREFQHtLSL
sELyWEWdR0K0YLr2VlV1VEV5vQNgZxUxxbPqeZ0CMjmCSTu1iGPG1TojxuuEHB7UFgaa5PW9oQ57
RgNf6dLN9W2/OKF5/iuFCJyAF8CyMuy7wZ6rmj/mPUrhem+sQWrCnTnEBECb3s3jsKLV/ExAx2cf
2rQ9JfovPr4neoN59R+qru0QCd6mIcEQlokDLlM6k307IYaD2LFJbXsyblmng6QYTAWYlVZR2h40
9YZ2Eme8WII43xUhUtNopqFh4exn24WBaNyGO9NF6WxVv2ab2g3lRZflSF2LNkK0jqw+LpQIN2Ff
Yfw133bsKcMGm2kALqdqB9yIot2XU7DCoiFINkjupuvHzxbf6tY0NuU0YH91cArSAvn/UKyzupCY
kWysLaJ2DKJoaawhdlXgDfw+HzKvdKu9gTpHfQSbvF+v/07R+c+nBEHP51hm2ZbOyBROJy1RdnUb
ucS2HK1ax+pTyXJH4w9jKuWzufgx0ewnGsagNCp4K0bsjNLSWvMECjcnUlsvbWUD3Mu5/Oovf0wI
HopR1GhQC4OdMjQ++twbikOH+ykH8/j1CHH55P0xJDpmEHV5jGbPyTYIAOPE69IBUJxf0Zg5BrjE
r1tb/rcryxJhqErAramJCKzlIP1J2qPZv4/p7LWBBVYa5ZFBIDYKxvV1q5dv1L/WKGJSq0RLYkwG
sVPYQU8II30Y7Llu4eNte21hghsGEGXW1AAdz7y9q1IkNFyv8LWq01SbXls8j8OMIWnrASS5KKJk
207RPN50rqFqCSa/HhnQMQGIwGiKapj9u6H977QJJbfB5SjwZx+ES5gRToOK4B2QzibmDV4awl2e
y4YnZbu9/P3sSTppELIpkomd5op7dDDWDYj3r2/3xW4E8E3/PoFMvHyTdi6GHl67SIHr+3aTOT04
yEFxKBk4vVybOrMknPUBkIDEaCPUbtXQJyYARlxHcToCUWqZuIOJ8Qoz5d/Ble3h4eX2hrnvGmML
0sraUQn+UcA641g8kkFAJBGCCRGCzDNEZRR8TAOQ9Lw7TvnTaH0D+AqcyGPjRmOagQa+WKmIglkF
iQ89eSr4EDvhkO4iVoD5RqbQfvmhe7ZZQjDRwwQMpTYCo7GOfuX+wkVfHhaaOdypUkyIJHKJ4kmz
Cjb6SANoB3RzTqW0br3wCtHILVjqd0m5ve5zkv3+KIefuXVhmdTQc6zN5OO+UwFuC5X1QKcDlBn8
66YkUdIUggk3uQXmFZ2dCnqnQxFKp2Qbgx6XfDOU7lCzeNvOvSQyf1XwADLFtoCUxr9AKooQRauI
ikHXiHZSQEITT43bQnjd6h/MBACsKQFp1OCHM0Ys0GW1O8vXM5SG9Vee3duhvVJTMB8kpV8CkVoX
kWc0b3ajrDCbdmcn4abOqxkITeqHYCe7vlmXc46zHy6kuGGsZqnRZ0vbme3qB7oZoRBE1zkGbuF5
1TpxG8nZ+8CTfIn2ZyaFoDCHcVLGLUxiJlbbtQdaQiHXyQ7WOt1wDFf0G9BSeNbPbiF6fIo/QBOa
0/7GibS8APCC2PufBQuEzyeEg1ZveqOwe3ZSQWxVgl4mnl1wwPk1HySrv3iLnC1ePOTVqBi8+rjD
SxDrYSieqp4e/r7+WSVWPm6As+OWhYM6jMsWN9o3xfrWTE/dJOGBXrbkylf8qLCcmYjNUQFuHnd2
BMEanRV+pWcgkX+pq8Ll83RkYSTLj5c+zjWTwskONaNlOseqjHW9zTzyZLvmTXLU4KZEqg8iMyZc
90YO1v92hLGuXGu0w3DiNs8MpJKF11rPTf4cNHc9j512zCXB5GIK8MdFPo7s2c6WLCj0roZlG9jJ
xsKMaCepLMpOvTgv3Wv2VBqLiXECHSTDQxpFMMDsfwfq09xxTMsngFdHrjUX0E/N3DraDcM9zyU+
dPFWOFupEHy6YjBIswQfoLvBvY62Cm77OQDpn95LLqDLt+uZLSHq5GCOausMR9xYD9+X27XdLWis
0E12cqqqi7frmTEhnugTBU59yZlJsFUa6rRkckxQv4OH0wtGGUHT5TTrzJwQVMDQO2jtctxrrz5M
00vyEG4iV33U32y/po4OiJR6HH7JsYMfw51fjyRg8ppNmfFFA61BuzOhExZqQqt76vxkjEowH3NX
UUc/r0mwzkKsPYiUvTKa2mossu85Ksmc6x5Jxp86dIkdXVc2WgYwdp9CQbTsbW2nWVPv1FPnGcCq
8pmsch4/XI+Rl2vASDz+/duFVDvpaAPpBLs7aUrnlTR9CDPtvWZ8ze3oBKyZ10PVZYZXksF+Bf3m
+rr9ywH0j/klhp8d81kL28IasXVVN2xNmqOUcdTRju/GcD2o46otGsmxl1kUjlucD1PWWIN2ijV0
14y7Mk0hBFh5PekcCD56Jboq19d4OZT9WaNw6DgtuJpGOHRNW2Lc6SXIZLUZQ7Yo4aglTULLYObs
xILBH0ZqenUOmU7IPBTOIl8SKKzCvBH7MQPSsVaIFbh5xu8b6GjxNPRYYO+boQd11a/JaLzE7l01
LDDJYngJgDRt96TYgBuC4tqquNNHP2mnu5V50POfalqA2qbwNLLLzSMlv0elcOekfbWR2zJmedps
QUiirG8saIq57WTfgcgQeAsQxnYk1x21hfR8mOPT2yrbXN/5i1nwmXMLIYGQtrcoRNlOJrQBqyZy
+zBZKeCKY7XiQsLDmVvTn2JZPnk5ov/1wUXKx6apgF5mo3YioKNro85FMAF+pDsaSSo5PxLfErXC
sgkMh0oFlA5ekXiPq45dra7v4eUs6s9ihHwjN6Y57+cRe4hhfdqPGAvrvTiRCcHLFiJkGsU4zYpd
AODUlZ3boapdz8/XFyL7KkKkM0ioxmandKdhnJ08u6kgnGRgFravH68bku2YENMyfY4GkIV0pzoE
9ii2Pc2aV4oeSjIkmRkhkDV4utdxM2mnRrkfQVadpbVTR5V3fTGy7yIEr561HOSgxXRqQdFo/c4x
X3jdgGwZQujq4qLWDSg0nrr8vR8gltYj0Lxft3G52PMnEIi9xnLmZlok+CSV/VoUqzpNVhPeHJh8
xMRxDt5BVCybGKSTuaxcKbtgxSYhODbqnutD8i0cu9cyxshEA5EbfXRqzYD6bfdomumTBVlIyzJx
2cse5RKvF1uBdauSKi8m86Sgiwo486oynhWMYna29s8+pEhQF5CobSaGYFtMt118EwWKY6OCef1L
SrxFhNYyu4m4ngAx2E8RqhktKBoJAJCy8rzMjBArygaKOFYLr+8+wJUVxnRhDqir66v5D0+Qv4Kr
qM5lFm2aqnGD9+PCYwm2U1opwOaN27h67W3g+DBEDNFTdXwyZ4DFq0di7MEdIPlykjNuC5EElE7m
TCpERiO1XR5vBlDZSBZ60Q1tE+m5BfQ5UOCf8zxUoqoO03H6SV3bp7F07J925HXHRcOu9UmxNrIV
QAC+4sni1wfy70tyfmZZiC9BhAdsHajJNxAgf9OfUWvZZqt0fVdCdNLGwxkDRaEb7WQY8Msh58yu
kHtU0PTKWIqbOVZHt+wLLwv5Td9aPuEEvM4Y/4YgVmKxBzpCXvX6dn/5oB9aqX/0MwTbeRbPjTFD
WanTfpThfRC8Xf//v3zNz/+/2IOpw4h2eRekt7H2YGk3SlBt6/AB50WS3XytKAqGBFDr3JI0L3Qs
JDuQVbzRn4NH64WsGMDPyrEqtiBm0LZwILfZLkIk0WO0M1+hR7+a9uXT9TV/DeTCb9E+u7DJ40aL
rUVxDhNp6b5Zsy3Udl1rVZ5kyJwveatgSv9sqiW2qnQcppJtvyX7cE3XEEhbSUetZd9RCHNJY9aM
dB9kw6ob7jMvxFPBAwTS1ddsVa/5k3JLttf3UeKbYt/F0qEink1tchuHz2i2OuBhkXj/Eks+nXhh
94RwNnbGFJcKC2/TQXeUAMMe0Jgf9WDFxtPYt6t/th4hskUYASsYBaOx2d7X81uUmpLo/OUuEpYj
BDCm1Trgvyb0y1AlSOvvfWt4eS5Jjr+GScGKEDL4DJw2N7GMZDsfoD2dPHc3+aOxDTbKDd1h+N/X
9lbl14+RBPJLv9QYP1sWmzBpMSsqVI5BkG/Xk6NG/JBVIFMc1OeEvhvQzp0Cpw52mta4TRCCApvf
E/POitChIRCpjo5RzT1LSdwEbBIDJuKa5hB14boPwUJa9KBSNmK+HkiGsiUyPPAq2yFGf9FlMOoe
hAbRptJ6ww9HTLHkRuRVjLqcjKsCPP2KCc799FebaK6Wjq46PYVgcY5Bmh/M9roYSlcbMbhFVCQI
sU97Ge5T4spixyiJ5smKehuBlg+rAZNELT20NqSu8KsnWTH7azYifAkxwhWxRkpclbdF6YQgVtWd
ZXB+DB16Y67BOA0y8sN/MU208L9cOa8fRKhnNaDIgC57YCYgsrDDnYXPbJJso8zTimRkZZVgrqXp
muiqh2bEPwsVphAAqzg1B5tBtI82uhuAbqJJXsryOZ5roJSkw1qS0GcuJ/1soXNQhrE9/r+sFch5
oRG4T9f0W7NFRWKTnkLvf6YENW0N/B0Yt7dsHZRxwqke8ya1zHRMb3n7aKQaJOcDSfj7Wnb9bEI8
vgx86XnZQD4LCmXJY1iumRv7tt/6dDc3Kzv3QwOC6YuknXQc9sLpOF+deDraqho4Aj0iox/e0ZXh
FxgFchf5vmll79SDhW6+ug+O0pD11WE/2RXOSd6EZcvAKnPLCvAXRLkPSnu30x6vXyxLXBeOxScr
QhJAqTEaPAS/S57UDmmIV9cAJWqg/gEwOc8ULyul3AwXEoJPNoXzwMY4xEMD/kLv6wPb5aA/qZwU
g9uLIqIFIUbwgxxLDzykg+SWuxR8PpkWDge+pU2Iio/ZYyi1cbrfMSRswddhORC2u4fcULeXzRFe
uFk/mRQShd5u9cqO9eQ2HEvf7u0jxFV/2tPD9e/4dUZTOCFChlDq9pzGkQ43fVdO5R2AFR5QkBkQ
bRhL9Owd4PNStOCFUPNpaULSABpHNdQTmt4Wwamqnwi7v74o2dETAkvOwrKsciW5rZQbEurgCMW3
ahonxVRxkUumH782WD7v4JeCqk5K8IdB6nTpeba3/X1xwrA0ecox/ABWiM6D6jEge7GnQokRPGKt
V2338X320m2uL/vrpIDwS4QHCVOidCgUXBiDWx9mr3EXFgXrYDj2OvOVW9m8tsRDLTHSGLqeVsqc
3qo1xhRDctK1dENzRXINSrzFEkJNUM1BMCJLvrUT8G0tk5BVLWn5f209CjsnhJaYK2bYBzjf0bba
YtJ+bR3weHIWBgg5sOdSOnvu/+K8iqmyMrdVJM3JdkVXeIGHo988AqgWeFAP84FXb12bHuP/I+27
muPWgaV/EauYwyvjBoVVsmS9sCzZZs6Zv/42dL57tAdec+5nP6tKWIBAYzDT0+0/GO72FiEg1ORA
pbQWGGWi7/Kkmoz+33sRBM1DY4Xo99v2SL/yx7kl5YAFhA0z79YxO02tbQbi3eStaG6XJGbu7rL8
hmoXeyFQ38Sr+hB7obc9PjVTDmPmWJxLM8NLbognZ11UZ1LuS3WwR/l5eyDqFHBggztpalYNWwfp
sn0tvq2WAH1EyuOUOAR8olaBBWClLzhroLo5bYK2yuVuex7UCBx4tH20JmKPBTNr05dMC3EDdY1S
Q3CAERmKFStWB8+g6kcj31YaxSr+VY39v5uOz8DGUVbUlohJQL8Zen3fl5sFJcE3qLP7K8jZ01G+
ar+sh2EPm4vrhNgJv/ahcaOz+Z+F0GqZy/Esl/lJDiBK2ME4nF2okWd4EClCi78VfMi23jZHdL2Q
2WdqddlGPRvdKNTMDLsBKaAUhPTxOTSIxzA1AAceYtUped5J2Wm1VEaTc1QrI+gm1BAcaORJOsVt
iLCyg6RfFw22khGEV2oEDhdg71RIJvqwTln4oOgDmq4pfjABCBYHCGpr4bG+wBlr1X5GUBlP05dZ
uN8+rNthmyzyDQ/RKoexZskZgo5oN+te9xp5GRJj2qG9mW+6WzS/wOeBwNTNmWFQDiIKdG7pwpLm
p6V51+tyJ3WhK+oRsQc2kRujcCixmn3cFWOON9twKGVjZ5WCH1WQQDbTv4E8jMRFFlJXZeUi4Yoy
GtFORssrxulvthuGYNvx7FCaKbg1EzjwpyUf3gZZf+iq1+2tQH0U9vezEUq5lGRNx04YhNoRR2U3
Z4nbNlTry68agufghplwp78YjAgSJRNe6570Xhx7Fw1fu8WDNnX5uLqvTH8TdHg4NMB/7B1NkKuX
e8Nfb0EeIExlQpICGNQpA9JaqofqiVfoxJqy//Lb1y3myoFEC09zQ1rx9tJleJoNlY5ZiVCoSL/k
CfjXkR5sf8PtyB0DcphRDWYsSwIiQg0iOStU3+uHAg6qyDJ5TGmJeltugqAs8uRT+INEZhrjW1Yj
VKMnVzBE4i1CHGKeexqh/oIOTOz7EEbccAZdv+firZJcDT3x1iO2/0dkf7b91TGqMjMB2sJPYo20
XdE/9qHsb38fajYcUKSilQhSY2ZoL/te9zrSrZUH+859YZFC9mxrbWy9j0zE2XzWpdQLdcUbToPF
xQEKXPVVGNS+4EVP8z0IU+kX4Q6mk7ti+D/46f7a5vPfQ/5x7ZyNrozympYaRre0+8Xo3G6AVJwq
BirMyYv2UZp6ZFxhfgjX5zJrb0cQt3q5hOnGcmrhWLYW010pwXFJggOK9D3N1TvJzJztj0F9cQ6I
RNMq+ikE4OXWcDKgbyPE7WskuNujbKcOcUY4pFmartDA6P8n5SOjbxu2iA8odUd27aH27SYympts
8a28ph5p1AQ59Jk6JZ2aNmFu57dV9KOOHplz4/b0KATgACczFTU1NaR9hClzSumUZJR0B7WAvDZL
BGUEBfxSlhdRfD3blSdmCw2xTL9+Zvkl62csOoVPlSe3o3BZ5GVaatA8tESHr6/1oP+EN0Puw7sT
XkzprvGTfb3TbQl10ToIHeXxrxb1o1n57PQsHcSLIbkGBWpQYltpl+pUSYDYGh+X9NkIEBESkHLB
xRTNr4o17qc0d0XweLfnQX46tnvOhpnFtho1MMyR7mRynNVdfbseWTILJkFOfCz82EtAt/zbYdns
z4Yt4xCUQQGuyB+vtypx5G+5z+JaZEW+iO8QR4YoekA3wRGH4aPQfzZuoYZ9OaKd4NSUIUoroJzL
xNSo6ImXSCmTSSwGEVtDDdSf3c26F6r90FwVd811hlxIsY+P6xMgpbmdXy3o/x2q2/6H8JXMobMl
3LhePvR2zqbar63WjBOLnzwmCVodkkN13aOhCGkgGwVH0f4/KIOyd8HWoBzYwMS2GeZFTaBIg0yQ
1znzcb2xAqTqb6mcJPEpeaVcZZ6mJJEQd+SyeBiUdKdCD3j7dFBDcK8gCERPssCCgUbEopnvSvO0
PQAVDfJquLIMl6NWQ6FjOtR72UsOmRPtO1eC7mbmWmQdjjruvByuZmi9pZRA6vyqRBvX1XwVqnb3
1B8NZK/Dd5y65bF7iA9UbzsRZvM6uCY8vEc1QgE51d5H813VrPu26zytQ0NN8nV7UYmNr7C/n238
Vh6KOk6RplPMzl6NKUB60LUWigJIRIoKF5wUUSLEFSsU5WAJ66v5rpd3QuRX2RAR25AaiYtPWrFZ
y3XBk6EwXwaxgB9t8lKMEHiQKS7vdvVLFhUuIEkrM4JUOK6DyRldDQSnXkAGl9W/4IxXwgbGXuC3
tf29qAyHwoGGOsMztGfsKpbhEJ9Ey0tdpcGojcuUFqTG1sdTRGbIifibl7/NhQTSKpCiPsV6A5O6
0dO7G6m9BgvgdZg7X4T59vZEiUPAi97CxE8fUQ1A0NDs4uiHCnaBoj2g3HhYhR/bQ20XHmRIO/z3
EECH0Gqr6uOZqQdhGdQnZl5heDV4KKHXvUyu5C076BDOqqvs/2hwlPwVUzdEReE2rKKLlQ5dieRU
v6y+GZQKRLcjzzwNgy0dksf18GEvVdrxD+379tCXz/7nyNz+HfthRj0Q+KZHd/n0RYrv0B6yPcTl
r/g5BLdbxUbNCwhR4zT2V6v2ZC6ho61vEpiVNbR9t8f6zXn8dzB+j5YK3tNml7JgAqeRCZ6Nuyhg
WlyaE77V1yksEYkxfxXE+ngZfo7J3XrTiCd9MWKb5tDZnu4BMqlroXV7dYenFDpOz30baFrAJC0n
F0pdz2kGzWjHbIM+O6pHCNOrx+QWdM8bisxKfF1+U6eFJMXd0gLZu8Osfesh4Zllj9tLfvnO/5y9
8t+D05ZZNlYGEibRdKsPXzWyvvObO/hzBPYLzu6nugjbKTT15ANja5Dv3empCuY76165Wx3FWUpb
fNZTh5SXpJaP/f1sYKsyVqMQC/bOVXwzcsYH6zn1Laf3FjdH+fNdPdLsGGo9uWsynsJ5HJYMYahQ
22qk7+v8z3gwnwvKwY2gl2LbKQ2CKEPw6qL2IFnhtBqV6KKWj8MW+Lgksqzk2WkJRxtilftRqPyZ
3B/UMBy+TOg+nOColJ9mPC3LuLDNrrGlnOI0/+aG+HfVNEaHO9sNgrpMYWvgMKlBshtlb5gf57cI
AejszF7lzgM6uZXqHvfu6c+Skp9DcwhTCYhnBAtDt/IN1OmgREddQcQiatz11xpwC4l1loyv3pdO
RAMDeuKRwP4rrOD9qZJVmFUxHMBXUK8WY/SnmCJ6UPPgsEIJVatDAiw7yXVqo5AazppL3mjUIOzv
ZzuhKla0zBg9CmX9F0DTXSlHJ51ykqYG4XAgj6JVD9sxO+nrbanedvMxsR63P8dvXlOf+4oDAhVu
o7oKv99T/y4f2n3pJ0/yYwRiPqSK/fSp2W2PR02JA4TWLMdC1/H5s96wYXYMn0Z4st9vD0Lgp8bB
gWUpqlmwHooEOyCsn0z9+/YA1KrxXRTNWCvdZJaATxghjdBysFJHh4rsP7Yo5TXkI4kR2cL8miX4
9zvxKlZFtsZ5VCUMemQHKm6gi0z7pnnKnnpbh4h54Rf9scyOQmqjGc28173tH/CRntv6ARw8TGj2
Frr5I2FZld40XEnu6kMa81VdcR3DFNtdIG7tL3D0c0dvHN7AxAA9iGKOEqEk78E6ZGIdaX2dg1n8
HaqS7rRGQZEKttZF7tTLxLL/hqfzuewcmKCluq21BVup+gkZEi8OFFs9dLYUQ9wu8hhbte5s4W78
Mn6LFLcNqJQUsZV/abkw5HmCblp2kowntXiOLZEIXan15DBmWOtQjkSwAePpQTZgkqTCd02FDwR8
WkPjcXsTUZuYA5sI3ZSdWeASk+bnKD8ORr2DKqGE2ABKnY7exH85OQ5tpERURHXCu0MSnpqsOxSo
VeorngRpD71lMlhkuLJ1RDjcUcUIfdDsjLI6JTulxasMJqzkNNeCp3nzAfbzzvijkHE8oLpMHQ1i
r/B07lLRs3UssFfUNHSXDi3fufBHBft/jwNP2y7WcY2sEvFcOU3H1Dpqebnb3iLUJHiYCfUwbOEH
cFrS9KBVsa3KpJQKsef5roVej5YpSiuG3tAAH7zxIfVNt/PrxtHuJKe1+yC/TgMZTcYEHZaaHfv7
WdjQCiF08hPcG92UeCPsg7KccIGnEIvvVNAXWchDC5NL933hSFf9bX2bBTAGdJIRcaqFcgF7ghZu
6Wj76U0gnvrUDDk8idJcK7oJb8EwibxweKB9+n5TwvrchByKFL1axhMLhYWdfld8016WL/IX69hc
18flvRVOwh266Z3oVrgCkWx7d5Jjc4hipXFizh8fEJYK9VdQ7OPMH17rW1QJrsSXZj/ty9lLJBRE
neVIpf2oxeUARmjnNh4W3ME9+rtKf1j/oPsU3Nt/l5Zna6fruoajDg5inF3N5mrXsCsmVvByueNz
CO4hA68+2PzqCM/T/fRFhY5R4ojvot+D/U0Ft0SwyVOw5XzQJiUCWvWj4IMPBoXTn3UvEfRoAk14
BnYsxYuR1xglhe4KNEvsuPzZWODfZHakEtQbKvA0OQDJzUVYmxrvjsb7h8TeIKmk7uHgsC+94oF6
E/6G8vD5tdgSnwGWllTrMlVIpv3vlYYn29C95tKbHn4Zd0ogovl7fTJXNxSOWe2q8ddEeZp25N1K
fUsOV8JRFuupYMiJg1e0jrHrrivdYQa/rIdgzGy4bdBcIOrAmxzYoKm/N1kvFgObIAxkr3GiV6m3
2cCTD5lBCa6n2YN10k7U4hOn3eSwJsxjVksDlErZkyl8X+AwS5xFdpluBCy8tkY6i5DbXXHZTo7o
sJaIxhl3UKH2G78MSDFVlgbcGI1naed10gz19PFomhEesRwe85FnNC5mWkdlTH7TevLv3uX1M4Qi
DRuxxE2oBtl9dJSf1AY25gc1v0EH1hTvchNfkdV28QlDe36V0OyfIAx9gxJv8mB8pSr4v9q1/DdL
zMtsAIsKo1fBH2K6tZ2zPg/X414NxBvrkREGVYe5sN0NX+H8buaOdohQ0IzcZtcG7SE9hE5NNY9Q
uXKeEW7oZrjOM0JG8SC8S24HV8oMRaQB9nPF19ZJfP1+e8sRe9ri8AsqaMI05BjQjI1drEJ7XbKI
oJ8di61txkHWaBSgJEpZehKGxRml90UVdnmcerpyKtYfhth9354SlRXkNTi6KS6GrgFEqMHiNYf6
e/0Q1Sg6wASasTIc+QgFCxkuiaTRG/n9OHQSTHXJkrr+Jw8h2DpkadGixmqPEEQ+lq/lExWCEG8c
iwOlaA5htATawGk5RDsFNp9KgB5Y8t1LwD1PE+/zcV5BL0XZQmxvB+FgNCuUv4Zg+9Ntj6LyPPFB
stJamrB8Qvso5+sPQT/2tUaxyX7TP/W/QASXs/9eolac5YnYY81Gv7+yQAXOYMFsoS2bHW8K9n7T
5fE5GgP9syu7Hpt5DFOJBVjjvsfLBk6ZM9yhnE5zYzd8ZM7PlauuLgST6iwQshs6UN3eJSrPHdfV
cRSiCGGKeEh2jMRT7CVPPFIUiW00UXn+OKrghZSxk5eVmV3J6m1bU8yIyx/PtDRJgleGpvIVaENd
Y/SEgW84+9oL090c7c4tHplxEsziCey6HN+djcZ9vLIWmhI3cvphT8XasfvQlb8qgQpJjyiG1aFN
PdhY4PQLXJ6NyG7ts+1igblQxClIc01zX/fGtZZDcBNk+bArX7ZP22WgPBuKA38tMwc5ttB/pDys
6BQeguYacsVNAPt4u9Rt1EfxbqsD62tDiTFcPOhnI3N3QqgVep5Fa3oSI8hbQ8faMl70jJjfR+5x
aym5GBXmUvG0xAto3XCGaLWOadVBF2NcEB+KauTGUtfai7pc50JzX+YD7vaue68FdCQVQpQ682xZ
j3Wvra/F0Le+1MOCTS/Q3FE3mRch1owqaEjPT1O0Xte1OgfwBHaUuWzsRld3pS5dw3jp56rnXqkN
r4maf9Py/sdYVUdtctJK/9I31tVcJz+qEt85XcudKo2wIa31O3jjwWpoaRR7NAa3K3MH/hkufLVu
ouTZSkyvTDUPP8OO49C2TMEDk9NJQFHNwYMux/rYrQoC4loOIKla2lmFRgBT2P3lBuKuu75djUX6
h3kZ7awjuogrB15+8mT/o7INm8oj2s1B0UhqUnGe2kPczbcWzTjnA0oXS3OjhN1eTEp3USoCAS5C
2tlO5Z74UieX7dIO+UlbfqLI1NhFaFJZDOLI82VMNLXXTdVZoFBDvi5PnGiYPFG4XjMqXUiB54eA
zBm4RJWmik26sOfj4rCQv3gN3XcDCkX5K5UqJ74PX7+MDPRotmDon5ass2fmRCaeTI147JMz4uCy
tAy9CjWMYhbyoVClQwvtYKHwBvNnqzzGw0MMeoKch49Fl9tRuT5tHwFie2gchMaCOZRND7LZOrxo
1eq3E2UadZla9rkDNQ4rV1Fa8yXWkWRy2aNQspM7Ax7YoK6szurNN6UH94j/b91V9jQ6G5SDzkxv
w3yIWfE5elnnGykuXR2O30JNpCepO4h37xGrtW0bDbOL9yJ2ZPwy4VEIEvUMYk557PDw6R0VDoJP
BZE6vxyrn02Rw4+hyXJrYpS9HlkiO9FtxM9HRr5X7qq9UrhwgnSoWjj5MTk46XNJmFQIHZ0kyKVW
xY2WXYfSYz3suvFOqh6Z7Z7aYBkgtWXK0CmRu+u0MmyZtKEkMIevmHb5VE6GZeJujCNPFfeSAV5k
yFyayRaHixnGz4XmS6XSYoltLIb/6GFVdyHeQyzHMD+VDhlsXxBAOt+3OhevqaE2yAY0xE/TeJ+3
03FRjSsxrCHXiXu/LuCMoEC5J9/FZvcnL+mzWXJApK6NJdWw5jjN6uRkcuEW5f6vsEbnsKZVljlM
dWSH5Cq3hwl0gII6jgRm8+XNaZZns1dw7NfmTh1vxVgIqsoiMPtye8HZUnHgUjR5rgkgruKBrvjr
3nruZucxte7W5z7xw8rXIc6G5g32LJKma2u6g3s4KnRF401kiyYFAzoXwyRGlY6wzESE/y5E7iLh
Jw3BvKuPihgYk2sc1ms6F0ZcG7xd0BLpaEwbcGt1iH97UbVFlag7XXzxna0xDzSjNVuLFCPXLp3S
0oJbAOxloebWSLZU4Llp5f6Icu/2DiW2D1/xROpDm2IZZ8CSZRy5b4L0OFExDPseG0H9LyVPGEvG
RoOay9jcmSugsTY8c9UQ2qdeDquJ7RlR8QXv/iOatdyOJsBLu2XNRan/qD9O7lXlZrdUPpIci4OQ
Jpm7vjOxFRmJfApyN0U6VrWREP3SBlTpk/pWHJpIejLEYo0LQEEeu4waNxJ9Q6N2xGWm6Oc+5Muf
dR/rncY0Lszr7Eb0mtnLfctb7+JvWo0ABtVdByT1dXIMiqLz0aW0tVM4mMnjGkruEqhUnTd5io8m
CmgOVPu+2uf9ccqOUXYETciEik2zzw99jDdWcQeyTvqK8on5ztJBwj7yZaLmTC08BzgQw4smg2Fs
ukAhUX1rjXI3KMRJJI6/wQU3sPCWwHzA40iG23qTpUEBA4Ku21kjnFglw2+MxIZbCoHsVLrE4FBn
WZIOBpookVjJN9P6CsCZqrdRqG+0dLbztA/Ehln64n1d7RPz2MXUHUn9Ar5i2hpDI1khkHUEa19y
0YKR3CZIoMNkc6eX+/iaImJRIR3vG9DGZWx0Mr4nO7VoGg2yA5T79ox+JgTyDtmA8IaMcwgU5Eup
Sl3PYzp0+SlEBsKFwmT9tXttY7t/ExXwz+CVotjrN7SQfqVzwcTlxRdYBbOKOi0ByotjH+iN4TYR
FZuzMG3j6PJl1Sk22zSdgLqshweunk5ygLq1bQSKFx/+qAvvE6J4gavRlMq26vAEWZcvnVL5sikT
54I48ryQlSJGRYFnKkogpuCIQ3IVmr3XDZTkDRXL8MVRMxGLak2QrTQeFqe4mQKIEJeAWLyjVlCd
GCu/t6Gyun1HEk8Jvi5ah4sxdStmF1uBVDW2mIb+ovf2sg7+9kjkBDl8AUunlWId+2IG/b9zpGOC
k31iySZ2vpGQtTSHqrAQ0+PLpK0GWU551NDFXB5m/amR5ZtYfWRZPGJyxJnm66OxJKOfsAB0TRCn
XXxoRnpFkD9Hgt2HXnP17Sb3HIBYBKkh4gtSI7PjeJYWWtZeCE0Lr6Yyf02MeFdm96oMD6PZvF7N
mIhMqfXkopyqR1JdznEtwwbTmsuDAJajDOrAGFJuutRIXIiDA5aqTYh3BtK+dpGCnNoPNnhszpjP
X7Y/HrtPNwCLdx+whsKAAhFCN01NkRJWHbMJHbV8m43WzzXdHi3h6/aIVGTFlznVvq8kXU5wxaN6
LcUwLLFTZHpVu36DmBdrf4j28V30kF9TgEkdQ4sLYWqrtGQtZ9zja0VxVGe4G65ZmTPN7dI2DhGs
iMiHGnHr8IXOMsnafy72fsBrxpAdLf2xvaLUN+TAxYB3Vq0UuMg7+HQVCiw+k8LOYMFeLhlsRpSd
Xkju9pDbk9L4gqeZTuMwxwjCxTSxNT1xzVAlIsGLd48lW6ph6LJi8mI9cZqCI6pjZ+KseUa+QL79
Mekp7GKH9pf9/zkKr9ETCmGvWys0zxkdCA64BzjCCI4BMsfiSk8gwVNZpctMqLMRuSJuO8R5VTJp
NO2BiRDFIPVC9CT2Idh4azjrG0shotLq62/JrbDv3tQ/CePPxucws00KiEWzNnS9145S0zlJf5iX
8mF7g1yySpDFs2E4tFxbJVWaemW5kuJ+CAQvu2r2sl0HkUtxui5TVc/G4vBS1hIksbQuOfUvo5vd
67hftRLZWMHpXC14r59ZMzOKWZnb3MZ31D37kcje2kNsJ5/dQhPcBnRNzpNTqb2byXvfqnacX1UV
XJvbLFDDmyIqbobZq6dHS9v31vW63GnlsUofKl1+0tpAKWe04o8wWDYPidHaBoQ01zTzcyDGAG2V
pB2RUU1tC9a9S+Q0bW4rem53w1ubojYI31g4hzvdpASWGAZiKoP0E8OhK8mdceoelskM9DJyBOQP
o7r21j7ZZT28wqr+JCfGw4iuwC5LHaXpT2ij8sSu94jdcPFGO/tC7O9nSwR2UNGg1Rwi9hZoYQMW
CJoA5VgGWZR5ctX4UA+/MaTRHseflYHX1kOTPertlyaDSFdISaIT0PKR2z/7NTNS2YNWAlpm69va
Q+A63+khhSwMdbd2BfeSNfswzGfYfoM+IQtQZe2cVvYYTy2CKAhaTTN3sbPaQ4GCyVWWDmWycflF
ebbm3LWQt0M3QKSLpRHafRPZjRO6cQfF3dCWrhcbZWTKa49Y149zeraupdE2bbc2KBLMqE/nstPC
1y+d77Y308W753NevPJQVHe53nUIN+d0sIv+kFmvfzcAh5CzqraKwGg2CkrlptIhybnfHuFy9ehs
Dhw65lPV6IuOPu90X8v2jFtAOban3MXV4xWJDX91xUH704/8iXqBE9vyg+x49o2WSqutRujzUwrv
MWM6JBDjaaPiPdWGb3NjOAJiBqkl3wjUR+MwspunJhtZtpoxRMvRkYtDhldC485euD6wkhV9L1An
gFcckhe5XGYVO0UORldEAi/yRhtDHoSg8POAauullpaLLpUBjgBpIv9DVsoOlsccdGA+8Jdg+ou6
kFAtVhhi80zO7OZf54fUNWF4wCSt68PosX45WE8/E1uWiJQ+pAvONo4wKFIstpAXQtkRBg+5WwTa
ver2nu7jpnoSiTCF2DC8xFButJIw15hkpC1B2Gi7Ol18YkrsIG9AtMKFYqVcreLQIxTqvErcJ7su
SAIgVyl4otsH0JMhQlpqThywLNKSpKMC7eAigsSXlrhJ/nV7ShefAp+4wmsMhYIwLZPSYscPjWfq
ot3M0WNZdvZSG7dhahz0oSdyRJcMus4jPV5fyIohWREl4Anme8lXnQ7O9THUa8I70VOOyzW4yNkd
fITf2A4V3fqw/mhnL75TvlpfKdobtcAcymSTAXBL8EHzMfZE5FjENthe4Mu1jrMV5iIZrdWTZYY6
FfbM7Epu7hfXmpcjE1/4gis8EqNRE+IgRU5EE1dFm3/Apux0doWnAs76M4pip8zNA0rmgxqQi1ry
IhuyZZmA05XsSAUkWeVvxJyoU8dg9AxI0qoC3UwakbYEwUsGlz6vr7P8JgPXLVNWWxXu5RaCOcha
ddI7ourt4YkYhVd1aRTo0E4Ze/5UP+Lwa53tIDZrb49BbRKe62nC9FdsZtx2Lej4Elo8TgkeI8k+
Ro9vY6NW7BADEuDMq7NEei/EkYT4unfL/eqyPup+VwQw3wmG2zKQ77fHI3aJyoUviTwqlTkiiKjk
xhPCoJV74pxdbhP/PGcq+wlnuySrZL0pNSzhEkjv9WgXqG/tsR8jcdeCwLjLDlDj2WutD+9WES0A
37TFxm0LudY/Irae/RIOVEJkwYFuOBLNkh7UKPLKFe+rNrXHWSO+IwHfKgcusIKVmgKEr1OttjtZ
yuw6sXxz2FfqU2z0fjQX7vaHpLIRKgcwfY0uyJyR3dRg+gLq6HCfq7ABXJ7iW5jwnowgv9cLZ129
MWBVRWOPw0I9oC8XPM9WmAMdS05l+GUjJZLu8aydvB7hL8gM6DzuH1h6bnTUF/2huoJ/x0m9XdFY
W/jTc/Um34TOsqMi5MtZwrOfwwGUsc7D0lka4/0UKP3mbrgfD7qbw+Cl8pNbaE4RX4HCC55IKRda
KOYlvsJwMB7CYAhiF9mABTko1s5IrTcBgTyZUlPy2cpDgIWke+2a2YW102RKn5+cExfsGNr0/3Kt
rDm6Z+rKBUwlR6+IjoUruCJVC6BmxWHSYMWtIoU1iGHFg5oY0A+f7UZQiJiRncCNkJHnTZq9VPcL
Q/ZIG7yh2Q+g3oWqg57B7YNJzYYDnVkSilCa8ZRem8d0+hIrGlpyFGLfscO9NRkOboZwHGSZyRrk
8ZshZS766mwQH+xYnNyho6Lfy21rn+eKp0waUpHPGRotEDqZQfXcuioqRehw0uDqCAXMk4osHfgp
GYpFqd2zioDlqeg3h+cYHIKU1A2VHfmYIm5OjcMeWVtzcWW5oM4Lg8ZymML+4K8/2dGTfvwfrmr2
qNhadA5dyqXXjMaAfUmSTAHaCpGWVHaNin5CFX6LGqA/cotVcEroq6spJZt0ufry+RF4/mQdz3Uv
ikmOSOGfVk0hsq2b8mHBIf1wRZJtQPyiIENIRUVsZhsz5/mUxaB0olbC2EJs7XrPyGr5g5i6KnK0
TAK122tO/mq5urc8N8c/o82eTZzDo3FJpqapMXFhZ0ALES+UdTfWkF5hStXocfPSO5UIk4jzxWvM
JJAADteI+UBF16V+q6sJOrkbmGoe+mohzjKVcOdZln0HXzKhy/BUOEwgfDHJSfnEXufyjmLIq8SH
5MBprVIhmkooOU/iLrS+GzBi20a/y9yUs4/FIVM29UXb69gq8T4fbdEbgnGXPqswQENEWx4ghAqq
pf+3YMBzKvOwUJNZxQfr32cfxcnjCONl6zq8lbzUs1wKEYnLhGdTtmK+ikuP4aYYYulC7dXJ5FjT
SyYVxHVyuZnvbEE51IlqNeyqAcp2iF3zPSgPaNGuHLRL/RSg+BqDozI7+X13myG8IVUtL5KbPwfn
6ZVjnYt9JmHw3o3uw7sWOlfRoQnWq9JFpmAv384/83vlG9RSflgulUiisoA88VLsjaSsKxyM1h1y
G433AdNoWXyQ5Z3Ui3xqupeubljRGqqiGqpm8tdcPUOZFRUbkGaUH+2CliL9BgIb1AelRuHurTjG
xxSZ/1G6D3GNjqVdwcpEvJUCJmAdijbSVx7Zen9px57PjdtGXT/DzqDFbakG8KO5QvHQ0/cj3oAe
RHt94dA9mNVusv8oJD8bl7+1TMsah2Lq8b711cN8lRyboAjCK81LHtOd3NvW/i+/In9Ziamm1Wte
oHwjfJv72U3lwW4y8jq+dEWcT4y7lfJ4jC1lQJEm1ienzCdvHnNP6rqbUb9f9AmGlj20B3tHH19S
MCFN2bQbw/TMrLSVWLRT66VZ3wjwvXRPn/8mLpKehaYZ1AgbGJZ+PnT6y/0CbToL3vCxL2pOu9Nv
529lZPev0Enfi5R3O7Gz+YusmFO1EosSOcwJmnjpYV2Doh297UlS685+xFl6YQqHMZtylKeV8bmJ
nzt9vJp6yV7E91geqFLgJfw7X1DuNtNLMPUbbU1Oa6fZYYtUs7Ta8wwmawGt/kZx00FzFHlwopWI
QC7d1Ocjs2U4m2ZotvOkZaA8Gs1jMj0W2tP2MhJ4wN9ga6hbQt7iW01r4UTWeJdr45WSf5lljQoJ
2Engo8fzqfDQk+vJnOofKS4WvHUBq+8nV4wqMR0pkjkxL/7GqqSm7CMkYECSSNwc6kyNoZxWZYAf
DRmYEhPj7yddkQwtUnHcPigovVdC8oHJO0voqP2e+NTrn9gSfGNAvmoVhGiwJXp1PhhTsU8tqjeO
Wj0OQHStqSRlxRAsRy43J1hk59/D1WPXvYEUAMgKLWwBzBd5RzaqUavJpn+246fCKgvUQNLTAgZu
tkOUg6IOC/HnIPE74mRfZJ6cbUq+S0BRJtjojRXgO7xGOXqXmo9p/12N33WrcELpxbRityyfzfqx
Ry+Qma+wUbqWUMlKtNdR24FZbuvdTrCoj/zBW9o4LQYHOaaaI9yLcFFDvQ3hFnwEPOmgeCL5Frj4
7jhfAg5i5EVRarPASK07eVFko/AJH1DVn18TUrSTuBr47oDSmqxo7nFbpsj3zqd6Wu2KdB6hBuGA
xjJmPanQ5nWybpVyerKy9HZZf/4VbvJs/zEJq3CYUd1MisPY6d8a/UcxwRQktgg3UWIyPMm/WIq4
N+EmeZqTb3iCStVPXbzfnstFMsPZDuA5/eGQLlXbz7gE8PKUrpC4faoO5e18VPezM1zV9+t1Y9rd
M9nBQJx1ntBfrnMULR0G7l3oL67H/nvihW7jQiMHT9+Aou5d1PA6nyiHLW01V1o7sMh+NyCFFR7G
U/oeHdmgg99+a0K7+Y4Elp87lIQXEZLxVH8zxoYcM8x09s0DOuB2k896NKiHPbVbONQQ1qLN05V1
Z5SWI6CdoO3+h7TrWm4c17ZfhCoCBAnylUHJkmU5tMMLq92BOUfw6++iz71jNa0Rz515mprqroYA
AjuuvRbAsSRwF27MpRrY+UHObIZJFTMJUPK/kzCTRZi5Gt3FRKBdW9gyvg+00uKm54RaYenRYiSx
tMtZ6tQWQZoN7YfFQh++2laNHQ8oelp5ZI3yA8/gufSoj47vOf9y5zPjwkooYCkcokME1f7erxzw
4rl6GGwaT9yVyd4gqyHyjwrie+EN7wurLzjm+UiAQvXUNALsPNk3q6n8x56Avp7CDfNUg4omPQIl
aS92JxeC7fmAgBIXXttm8MkNXIRR1NZEf4PhOduE6tlj+1iAZVMH8DvA4kup40K4M+dKUyQbqDTQ
79XU3NG0zirSbwununCf5uRnPXidDTI16SehkKhBxAG14yyw9LsCFEmN3aHFHWyWRXQWjMKcA62s
fQZVDjgR5YNCS9/2mE5PFvWjpudwJZSYjwioXS28NscyqVnvTGPXGCAiM4BjN9JdH/NVnY2r6ye6
dF9mZiiIBCgeJsVg1Uhe9TjdtYRvAadckbSx0OZegBot2fX5WEAUGkTj+uTAKivZ17vGqbbyqQCt
32EAxd4OgNR9/4AAriqhm9Pa13d7caz8zBrOJwSUrBuMfgoG+HpwgDbcYcZ5qtAljgC3PTDM1Kau
h3pV7jSg6LmbWJxQeF0wyksPZWaZMt0ztMJDTx+MIE0d7NRoaQL6+jsx50MDmEJgozZ16HxDsar+
TmWY+VAXdbSu31dzzpIWGpVPIh0xeeMU23GvboR3E1G7Sy3+EG6zWzDr7ohTvufDnmDuZMnGXr+8
pjIFLWcJCDNH1pv1B/C92QZAqL7lT/od2447TJm5zTrakTvzNXhaajZct+3mnCpN5X5s1N6URhLp
SFK7oUArR9c26iLv9fWrYs7p0vSmbXPPRHW+WXlreYhWqrAGYfnbCIc7ITkr4AKXpvWuWztTmW7X
2bkSEsoE7bLJymJcdR2vpyQjXS2FQEufb2Z7JE8zXjdoE+njAZQ8sk1tMpw8QJS8JdbMpYs6/ZSz
HaHGMGY5tEXvUs13NPGmwWdA/Fptn2j4u66XSl4Lcbo519tuNUkC6aHzOLnh7DW/pU7sRqv4aZIh
4qu4tZpbNIFXi2NXS1dzZlpq2mtGQdHnoEdjjRnuJ29b3WiHKSvHRIhNHLYxncW6yoK5mY/2qLQP
VWTdCaoQ1bZGvTh7riNLgq4c4cYWo/Nucqgil2cLgMiLzatPew4NuT+/K0l9ZkY6zvk/oh7eejLl
+ZrcTgqk0Qak3svEHAt36QONcXaX/EaQwMzxOoxO2FrzYHjCSWnqxF7opNUp0YPVda91sZF8vstZ
kUdqPdWEH+D2/m5y9FM1zLWGbvBQbcSbcRy+RTcADDlLQPIPacev0QinwuTc4IzNzECq8kzDcOLU
9wg34rk80efOc/RuUwTW+IxmNu8t9bk/DBtj6+3HtVxJUKfmD0HstCHQ2JBRLEqrx0z2neawtWH7
xNYBelqmYLxsST5/6cyS0LZPuiidDDJoHBpo+4Ky08ttVltAFAHDqazq9G18I/l/AfH5QBheO6aZ
bQkqT1PrHN48McW26/QHjCA7Rm48xGgNif5ny8Zjp7gk8UEG6K0xBb0VritMe1u4KE53A56LCV5q
vkvIc8a/Z8ZtjuJOrj0m4jUo2Sln8WMZS6vubiCr6EhtcHr9J9eN29IIIDv42sSpZsWy8OzQLB/L
MVoYx1063ulFnN34fOiTSo/A2cmUTVwJt6UB5NqN23G4ifLRWrjtk9e+dp4zE9YGjVfRekojLONE
mZXvfBcS7MqP8XsNsuVFHceF3c3h70MVaj0P0fAqQfebhqHbFgB1Zq0FmJOTiG6hZHsRB0jVvy7r
HAqfmF1Yd7ycnpW2Kh5Cqz7V4IZ0aG2Da6RDd1jbZW41WBhVSwY7W4fHul7OFCejceWY55q8mZr8
L4+07o+7Nq7e0gF8s40PXSTdrQffZkW6UUL/kKf3VdDYQEy6FQiPFr72ZdfxeRoz2yZyzVSjAOQv
7W78UX9D+RotcnPqNmxBpTlVXkyHLgCT/6Zk+7noFHWdXehAFJjDNrn/of04NQHC7bTSsvTRRWje
+cee2VBOBHhzJhv6f2T8+VMKvh4xaUUvSr1eDhY/tzUzgz6IgToQf2EoDEpAabMulaXMZemtTH9+
dnBGEbIEw0WwBK1Ei7/bdWxNk/5k9jcjW6j4L36lmdlBuZsXJccMB4s6Z5AA2pQSlMGxq9DotkjW
oXerKA+kWphJu4hioBw+T6g6hMfm4zd5HlJaJGaA8LfZwuBOSjMY69bWENgDPcbGs8fWvf4MLn65
zyXnNqjyJWiMU8QxrXGjqA9UX8SIXnxnZyvMIqUmDQqwz0EVc8LJj07itLqdmadpLqzcVjsfMFHF
is3VEt/zxVzibN1ZjkYxMC9ryYOJSBuhYbPRPoiR/1nge7bOzI6YXWka6hRxVw7IbjYQ9jqSe9W3
xvtGsyqMgU5cTYAy5flSDHox5D5beWZMFDRllUL+r7AcsWobsz/kXtzXq3TL0TKtDvKGqMja/uWd
mZmWkPm90QXgWydZbsnOQAY62v/uWs4MSsiKOitGWK88xZy+/yPqjAX7v3R4M4PShKrHgg7BNFH2
XWOrKHIpbWF56iIk8mLYfvaZZtbEEA3pqwyfaepg6L9o6QarifWJfhBSuEDFWihOB1b7HDwtIqaX
bMoX8W/KBhOkhlPhyd94rTNuPoBgKFRAsfMpj+2lDsrlfunnfufTNz5RqR4reHg12J+4HbvdRgCJ
FmQWKga/2UoFJ2xkkw27BTx1Ue38cpRztvzM3sR5aIKuGB9WO5bfEc7KNxRoWhBdvZq3k7KVYY21
5d/VWx1PpHhLM6vfyCWg+uU8/OxXzKwPG02jLgyUG+vEGX0n2YrV1EIaKhu/QdhxCBwuw/YhBfl0
/el8hWDrDN5DGFwxhMB/J6TKmass1U7vdELUo4zYjSghUAKdNIj1heg8BOq28Wq755Xt8X0jt3G4
Tpq7RnvMfYwq4qTihlks3qfAe4ZdYGM602FNmNqZAPsAex61V0kGS0rupvo9F8WS7/0SHc5+/ezg
qDFQc+ikeqxdP4QsXn/wd9NriTFP/F9NEH/xgLMFZ/a7aPwqzVOVHZWB2aZe2L25uv5FvnjA2Qoz
Ox2D7hKT4Ko4JuVxiE8lvc2ihfL2F2c3W2JmkgM912OuNtGp7I1dEFSHoWzsVgxr4BZ2MtacLsUY
sS+t6zv7OkYzW3dmp31FU4J0HNTjVAaZNEXo+4fKUmh51vS5gIx8v74k/4A1/JE/zNacWe5qgL5T
hNbeKRP+MVPj2PKMGtTazY3RehbGDi1tNFdNR60EzENJJh6KuLZ1kb0DTGlr/Jcpd2Cwd7oAWDsf
Qbgn1nVB1l0ntlED7oah7KyRVpuqhw61GR78MLsxfPO36It938a7slYxxSgPXlfZap19UwayBmO1
KxnqvuVT1nX7okWxofG3NAGBMmS+QiNySDzRpgcbGj7FaWyDKtTycrAAk2JVNr3toxEaExD7Z/LE
CoSea1puZfhDkeDZ9773huqCjdoJCMQQ8ISJTh0Zo5EXdJbrG6k1gGFGi9hWg6A8T9J1o6X3OdxK
36d7JkdM42uWnwybusaHIbHjjY1F0JZwUqN3Ta9dR3IsnTww3yPaAK6yb5vSqUJEagQ1DcgOhPJ1
MEGVb9KbXBEriX5qrhIojXbIGHPy3BPDav3KjvNmm2rBKqnjJ9Enp6xqDh2H/FbRPo+icnWPbEw1
0KyxzfZZ728740ZVwcPugxFOV2+aCXYINwz2bcvsA9voIMw7tnYilUPZx9aAXi545GCpgpVKXupa
XUcMGWP8gIx6NyqmVSe+WwE3EvThi9LlTh0pdlz0qHjAomjqs4zEqjHvUnavaLWVVb/0NnCiKLDU
IrTwktYlSaFrYW5oJsC7yR2may4jm7FsoBx28vCUyZDdaaFiVwF6D0kXWqHS79M+feHKYAdM2RWy
U62eim8GwJPQpXQhnbWtGxNs86GDWRR8r9PAD0ndOmrujgXZ1EZvjco+bN4gT+sJaSdAilOyj43A
yZv1GN+P6YkDXN09RcWOiztTQRnnRvdPyJWJ8qPM2C7ytikINQFOKvraCv10ZY6PSbIpCHbf/op9
kDM334oag0Y3PnSjRKI5kIkdvYdI2zUeuBPCV1P50dWuBpK8cEgsnZ00+RJLh1exxbVbPXPD4lCH
30J5PzJbUW+D8oWPOyP/JU1X5ivCB3cYfqYEj0LtD8K8kb10SA7eL8/NzLWB4l3WxGs27LrKDftX
Tf5QC9TqkhdF35T197HM92NAnUx9akfF6hiY3041OG/EVsGgwAgHVcbPIXDsfQIO7cdOG1cog7qN
ka6rnG8lFE2LnloVvTd4fs+10NKTd1VrLErg1KrW0qvEMeqfBO0iFn/rybEoB4e0BnhMmOWVhcW7
R5SerEpNNn3wxFrPbkrVyqfGfRG7ZKjchJxGP3gpOXQy+cEvMb7YPajKi1KXr1n6zRuae8i7unnT
rIzEQN52HysvNEaBpfecXI5OqLop/g7GS5l6ZP3geNWp8XOn6lJXL5hN1O9qdjNq+puumnaJcZo2
CG0T3zEIXvzkJORW9TAxlZN1EYN8mo6vXXAq5UNEOC5pdpSQ+EiUt6jgKNxFj8wTP8MSvXdeW4Bl
gNUWeoqVBP4isAzjV6egxqcxB9gBN9FfTfVWT7NTB+Na89Hye5AXFcUm1nBHhQrSP3LfUHGL6V1H
09Hp55nTjOtGheKxj79uQNiwf29kuS4groGKh6Orv40Gw3o5tdLYdLVM1nbMjY2MUD9uMTEYlysP
LXUvy8FRpDmiLp0wrTaebFw1mJQ7PNesQrvUxHoMYhtMFauhBrAkBQuN0bk06x+kiLdRhMkm3gWO
NtB1HZq7sv8t4z2J33UTCWhHEQ2GdppV+5YnG49GqEDV6PkyINyjgxep9zQApzdbj1C0ZPSnp7G1
NGFyk/6+NmFVURqtAdwYazTfsvCU84Mc6bbK/Dfpaa6ovduasLs21vYSmAupnYRCrLbYGQWizS50
aR7aIe1/RINn0+IUjElmJ0m4zpJvNYe7yolFBnXvIaWKdBjgIlyXpbB6U7nte76QZn1tY+hs4v5j
EG/TqEH5LG5IeCb0irLoFH5TIEGxmTg/glVxo7nyBwYf0UU1X5dIiy6EQ3+sOYsZpGRqhZQoOul5
s8m9zpF5bonw2/U44WsBbLa1WZgQlqQEaC1TjzQq7EDH1J9ZDQ6If57N4luh+46iuobyripsRWkU
OjpfrCN9gUDNfsIs80uMSDUaXULRrRZHP4+dcSL7Ak1T0Qa23z8HIyLbstplEd+wfHv9AL7mYbPV
Z+Xsho5lV8pCPRZevQI3/6rDu38IJEgfukbYTfdeJg9q3trFqACzyoObOqtczW+OGOt1x37cGm3l
+r20UqMEMVmkOD2tFnUlLwT859dhPhcdBwVrY3W6DolT/y62qRs9AM0LAdZTcK9PvKnBAl7y66DU
nyczH47O43gUg9nx47DSMRyVW+EN3RC7RHqq7pCn37JVMiLbcSaaneU+3oWM448dz1KckCgszKKc
H8vxaFT6XmuXpBIuyFkKQRnjiik0FPDmHDFhb+SQVibjscn1cNU3KtyHqEKrabJ1DmJ6LVJ2Hmkf
lIIHh9zIIDEu49eqK3/lZpFgLB3sSQivygHZY9pPUVFTnUKDrwtj6iYp2R6TUd1KMxC4siJYqGxN
T/OPCF/8+etnCVOogsAjVrroBEl2Z1TKfT6CsFTXd5kGrmVEKddfypfvMVtuZgQ11kgvVVJxLAf4
LrV0tGAJ/7O0xMzmJY2Zth0V+pGJ0h0jEzJKyer6Lr7a8tk2ZgavbrO0VPw6OhmHFt1I7mbHdK3e
c0c/1miEB2iFj6/X15x+9rUPNTNwStsKdezxdivwd0bw7W2i2BwjsAVb2N0XpzHb3MyYJYEf6Ujh
xJEiW6M1zJdfWrEmFhLahQ3Na1dM1jEZDV0/5qAcMYm51qi61SPhGMkisnlhSx/t3bM6jcYNZQhK
3PJoK1OnQ+e4XGf5Rnfq1mahNR4Ct/Sc+v3/j5b843XNeWRChoK83oyYVUY6I6LSMpMF13MBN/Dn
ErOaioRHKWraqkckeav6dtjTwFH3qAGiJY7CZ3BAwRNylktHuvT1ZnZDLxrTHzUNX6+ubHTG12rk
HYIQ2rRyqfLxQdPy9eprBtcEM5kxR6CNJDBCMrbyRJj2SvPqh/C1351ermhWY5q5Vu6K1uQ2xLFK
t6TZOyvHhzHz37uiui1KeZKNEBBsbPaDFm+Y/ltnP6N0tGpvdDrlZPjlqiXaW1Wj54NiptO36Uk3
yEkWuQORIddDvB/U4IcS5T5p2m1NnkrkdPE4OGWg+HYTYwBepImdjZ7TJ1NgrpLvoo6OHn0e41/X
7cAFfrDpg3+exsylcaPwUsQ64qickKmAPnsVOeEBfOvaM+/c/A0AMqfZVL8HN3OJ025aUELntsRw
46ayuWItIby+Rn8f9uLzB81uoEJGM4k5kyclsPWdKJz8MDHFIjVdK9xu/oEG7Z8HMLt6lUh4KWQX
nhIyWkX2S/gPQbnQH7xsMD73NP35mcEYuo5mSQaDQSrlHsTMdpHzTYkRw+sf80LL4M+9TM/sbJ2+
7pIqBWfICYzkhWnxU7Htb/1dTayRr7RdtYv/QbPuzyVnviuXDIDOEpWvBIifeAd8EXCUwSLM+UJz
4M91Zg4rQemOeRGuRQqj6yLy897oamqd5f52ImX+DxHJkKMi4nqoQE/D40DpO9dP+KPpcs14zLxZ
YEjwRHQtmIprEwW1d8x9bJkM0m0aGHe9aWwD5h0U7j0An4B6u46QYfyuGegaQE7zQVN1izTDxgTP
bpu9dB1SacEtTlGm8KKNOQBp6Ceul+SWpnyvCvDO9u2ax4PdyN+Zr24ygRivNqKjXzY3PB1u6rq+
VzP9W2XmThqnC8XpD49yZbtzlF6ZlNxrgpQfmSodQYebLk4cmsk76QGUWEEt6b1joyXLbFPmZNPQ
55LlRx7Dgoi7momfBlHXLflJ6v4+qatNLLwVw8kUxve8u1fJqUcer8WKY8g3VbtL+tKuJPnNDLQn
U/VdMYJ3nbVrDA3e8sqvLN3M39RG+Z7m7K4i4OsdQbx8/RN/IOav7XnWhirCEewZamIcw3Gj0fcu
QOtNAOKdY6gbLP8Kyp6UQkpBbFgHauDetCTmaYksLRQam/GuDNEiMr8bE13PUNok1l3NCDGjui9V
38npC9NaS0keZPWUctNSdJQEw1vOQTEegDvLfzDGTYnRQ9XAwAsD24vAP1KljqFj/pyHtvB/dLnx
UunvQ1rbJZ66qb8XRrhWOrwHPtwZWbZn6sHTwRFWUTst7zrj2xDvx1axh3oT0wS11KkG/VI1b6LC
FA99DxuUWYjVoVmTilXn75oMjacBRbsA8B4erRRu2HmEchM3UAAt7z2oHFoRoSehRg9RCAqODtkp
91aBB064nu3UENOlQ7sOa86soAG5BPBJqvEclV5oxbG+UBBZMhAffuXM9ikU0medMUAd2sFbQVEc
HF138ntzhwTRhcN2jSOYNptvYA3GrMLE6hwuqnJ/zdz/dF4fBvrsR5h1I5huUP3IwVSf5Yrl0dZu
Df8Qjsk6H1YC1fHCf1fDVsXUyeugpnbaPPMKOtO47WDdrpLkzRdIngoKgojo8frd/pvs8i9H9NEV
Ovt9WekHihIUxrEpTi3LrIY9teqjkQ+2z2NXpr8L+UPvswk645jjD4Iiu5enVpqi6p3WKH+i5h18
j2CjaAq8YZY9yRwCG+n4LTdS9/qPvRwTfv7WmdMEX86IBk8ZnWKtsxVCtqlxZOD8VzPjdH2lr2WF
6bOpOoX91RTxBb3eaxz9lxZ+00DW3Bk/x960i8plYb1iwOsLXPWMw9Kk5hsTbFcG9zm58almld2a
YGw4VxGr1J4rogV/czFwOPthM4duBklkVsjVjkH81mGAqENDSlQLT+dyyHW2ysyHKzGVtGIhyPsC
qJbF2Wr0y1NYa5iDhsnVuy2ha1kO94RnVtinBxLqC/uc3OYXm3v2C2bePYRwo0ATgx9JeN+gdkXL
dk/Q6k7HdqMBW5kr/kYmxXrhu38p882++8ybjyVNDZ7F/ikV5qZg74YsVp4p0TlCy98b1xokrym5
Uz1xY8j764tfvN6fW5671qDzwCuR9+KYK8ZNEKt2xiUK1iPaGQtY3OnwrhzuHPE+6JU5hoWiHxv9
R5CSA2HKT1iBVQS9A0VNb6hYLA0uHOzcGJdBX5pRP/JjNIhjzeNbmUV2okBBAO5DaIojkTP3hTMM
hSPHBbgs/RCBvrbjWQ5Rgf+z0MbUP2Gccq+VBKP8fEfRXqnEmx/7rodhYK/yt6rSPHBR91YMnUAJ
rHkCbve2ADwerb/Iq5xUECcjjyFMZRe/aWF3y2W9G/1wVUSJM4y6GxFBLdFs9RHcL0WySXmy7rTi
oWMoSQmWoX2prXr9VRvuS9PbacR8IMUdQB6rPANrpTnNPDC35QAyjT30TcK1ZBhf1u9S3bSaECic
Cv2KPN1owXDK0/oXkK+bepQ2Aq2XOqptBpqvsN8VREdCmv+KMBOcx7dj7jmUnUpA50BZMwBRz4hu
K9GTlyYu8QMn6XtoiyDNiwxkucOBNyDyy7PdqDq6D6QLVqkkujYKIpdIc2ryaKK7mw2nIn4fezCz
CX/XB/2a1beUZIcYUhdcjbd5h7wwq9beSC1I69hhBSEVkX3rGDnErbBAJHrACJTdMOO2S6bWpmFD
VhAM3ytwvXAvdsvcdILyMDEHeOZDH91XBdKX4G0s73l0GMFM39z62jbN79rkLSOmRXIvsYz0cWoB
e2FmabTbDBVinHSwjKZz6g465FX4rqEUWZQosI2vQN+DFDK1shZizCq/G4C30Gh1m3vjrg6jtyHu
/gsSuMsv3tQMU2dcZ/Mx8dgwoBAF6M+xpo/UWwuabLTKdxrj23XL8uHFv17/z4VmXsOPR6+P9ZIf
/d/JdjDX8U30YACXjg4pFNs0VIndxLeHfilyvmhnPpeduZGopHrPKajM/zMDNuE2qVutlwRNl45x
5itMj5WDzJGwiyDYEP2nKZH9NZVj9pvr58gX9jPzDp3iRUlToFBUQAFLA9ljBZrj60tcztjVv85s
PvOd80aLpJLLUwCUXQWUSxujjYI2JLnRwEDS6CgF+StBtyRJrIhH695Mt9d/w+UY4/MnzPKdiutR
muvoqZBeOK3cNUWE+f4f1xdZOMv5oPfgK3EUywYAmRyTQMAz0KW8bWmFmc03E02hWYkV4gR0AYBw
sGSp+zT9E1fe1Xykmzd9bdKowyYkWHNVJzGsGDPH78AblLbiMKuv7WbpVS295vmEd6z0ca+JqagD
FGq6SRyVgkuOniYmORjwfJUcxJIHnZ7qtZ3OLEhAB1qkoJrHmuFt/V2F4imxi0kBZRo2Ce59W7HM
V7Fl/zAW/byNMyNSJ0YYJwKPDqrxrctsENBSm7j0LUYWuUmPDV8IPS8njmdPcGZPICPjl/FH0WyF
0P42sLXnCOLI7x5oF6PbaWY/+2UeoPhiyRt6l62XakqLNmBmZ+CFm76CNARKaM1Wxi7oJhOgS4F4
rSywPgTWgJH3xXnT62YUfTlcgbNUEBo6RpgC4HP6z5gJKgloLltduab3cKfWJImafnBsLHH3Tdv5
+7ulzuvvlKGDEXsf251GhfVt4wYb4GkXgvuL9kAIFZSHqm6o81FEPzVGXSu4fozEvR9IvM3S/gc2
7WyF2SMZA4x5DxUFQKC4zTWAFwFQur7CRdN8tsLsMYh6bDVAIZD+mU8DwM9J+pCOS3oIF9+6oRiM
qlTR9TnBwSCNrEq8ojsiQ7YC/t4LE33ixFWHrcmer2/o4kc5W2t21bu80vPRzLpjb96KjgEZlf+T
I/trBXTr59daL3U6YDdp/V6hou970mqVBW92+e38VS+Yl1GMSqlRKYv5UbLXuAYxDaPpbSQLO1YX
crfLj+VzpVkRJAwrcGCzMTwNq2lMugG1EF8tiy9fvGhnyejsKiNsy6TPiujU5j+zCZIKyGAT/L7+
8ZdObXabTUK6gkFn7hgDwzMq7C0hewNl4BTs1tdXunilz7YzM+norDDgd5HxQtTOzpF2yqAHU6bK
HT62TywPH6+vt3R8s2udZgDDSd6JY5r9iMLHFAMh7ev1Jf7GS/x1Ez5Kj2f2usolIU2KO1cM4jvt
+hvWJesKED6gRlXdc5l4GoZ2a3jFhjfrIaAbcFYu+MrLSIXPg/3wpWc/Qk3yXpWxgiBLM6zM72CS
QtPJIDNaFgFQzsaN7ws7STGEq0FKNTw01UtWHdV031VyKXi+fOp/hQpzer8azPBGp9e4T8KwmADd
rJ9Ac+T79YNfWmX2NFLZqJ0yIEI3i4M5gvlhFzVLpKoX5hanAuTnVmZPI6FVGXEDOQ0tpB2Z8q4Q
sMXRK3cKjPdlQgMqfrAlCd3rm/ubW/W58Oyl5I2WqCOp5YmvjbV0i1W+Bumhpb9Mom/ANy64zMvm
7HO52UNhdazxWOIwo62/maZo1TVZV+slnsmLbubzOOeDNAqBgqQ67coPgTy+8cN/dyfmvH3gOSU0
0pAymdqPdJINQmeBlAuLLG2C/enJDEKijmoAm9E62UGyaKXr2b+M8+ccfSiwl2PcEfKhYBUit/Cg
7XBTPNP1JETJrOrJuE1vnCW5uqWtTX9+ZkaGmJlaX09bg1pQWm5L2S9cNHaBtwlP6ix2mt3sJFFz
WRiZf+oG0IvqIbDT3i5jT4h5Vz413SjDBe+E0yvgBywS2y8Hqw6GO1aEjpaLFTPQlqusLgLrVD1a
ipc9YjplL3Lw9mQxtca+2gCCuumScFdBBTwHwNuUa8CAXa1TDmjR7Q3QQwuR2PFY3dC0OYyAJINs
BZ0hgWnucETxUEfCD1R8/V1vwbDmZZMoCijvNCeT3q7RiOvJBzN8ikzMxeiRU2P4QrTC8aaKn05K
tOIwiKv5j0MQW2bzwqPfyNvWXcQh6vIkAdWGWrlDisLWsk2svBGwq3TpGr995wu0L8zI7dvMVtXk
BoqXD6bwV7EHjVkSUDBYd2ud3BvVIar7G4IaSFEPVlqznagyW+nRiaQ7xncBR8EzANgFAPd4X6Fh
reSeG6rpauDBvqrTu2Eod/3wksQj8NuKaxbg9YPavEBJpdUeEqpiCMLc8iFyulrdh2StogQhqWnr
AdxbmmIMTnN6A31Vv+vWJtDoYavchaV6qEYIkpuZ7echZob4W0yDeygEWQYS01HGdlmbzyNJdlyr
39pCBb5d7gRR7knDX4JIAj9P7Iq+tRh+r0f2YAbGTWhqmzTWpmh+JzrqdGWNSQbMEJggMi81O1U0
x9NbG5K/q5gk916gdLaqie1ojrtyBC9Z3pPG0kR772FExOP0JxASzQpY98KmnQ78jN+WTiq1Rzkw
yA43q0AFL6bfAbowWF3dHPuoOYBdZeqvQY5Cvx3MwVKUW0U7hORQQwxoUEa3Iq0TiMwpMQyS+soq
KCFWUugbDPL8Kus7VuJwk3jb149pvcsJ2G20ZK/r8lfQ8r2Glh9mA9RTXvGnscm3PuMuB9lJVQYW
MB1WyttN5xfP+ugBWEndzACcZHj3YsieeJ5VAJEqajBNtOFry0GdRbIFz3TRRJw935mnyPQsjusC
uJLefDHFSpdLac/lpt/nCuosUxi7NBJJqJK7wRsecg/yJsyE6ELQnpQcIyQFh0JhQ5ojzRyMntit
jv83GwiQM4yMQDDaq2RqKcNwywfDHhTc1MbfXHfPl/vJZ79xVpsrgpCoSoHwH+Stv/P7fh05qd3t
yqcO9K21A2QCYFkpiHNkYyWgy7m+/MWA/Wz1mQdKc9IyfQh91LvMjQCDq75LmnTfs6fr61xuQJ4t
pP7pD/z/Ie27mhvXsW5/EauYwyuTqGTJthxfWHbbJsCc06//Fj13jtVotTB35m3qeKohgMDeGxsr
dE1VqNVE0YuAO8rLYn8RuvONsVI8tAt5ELPLHZ+z4Zj0Y4BQkWct9lbvT54ClTlP2v5bRSRb/8tz
RnPUp8KdtvEm+i88635LTcpScp6lv6mc1CGWkZosvHxEpf6ojC2YZrMzIa7wlpb3EZn6lYi4BlS5
ohzCbH6HGbph12Zn3aRqKrjSNDlqpXmkn+9A7ajXcVY/4VXLp8g13ShBz1CT7+ZvDFKx1xQIsjbR
/NZV4Y016G8lvLYQtJJ3VQaCYGqWB/G5Ak6vFeKVKCmOnsHyD1bhUWZHbRgQXJNWgPZJSwbFSaOe
ZpSvo9J8KLAgX+WqNAV5M6VuHlp3Qjfe9V15I9W528iWrYNAmAM2UXVwRuvctBK26kKVbbO3MdJX
soimggmGTjSAlmjZWVxDQqFzM6F9FevWbrLnyHorYVpgZbmTC8fMaNZlEwWDvjfDzSx8CVoHxuIx
Aj0JzqjliRBi0/Cz1J60/DgnW8t8mUA3N7tgSA4W4BzJQZFOSr8r0PcpG9NX6C4ViN/DBVSW7+Ip
cWsJ74Zdtp5FoPiHj6yMHTJBejw2QJpbldZOmO4ovTfB9suSe2E6pdbkFpCyK6QBQj6iE4HbPUd+
3t6QeTVXT0MdQ/C+tTvhttLf8ZZnazRGK1oPOUD+yxeDszPC3Eh6Y4jM1iQLxrnfNa2vbc31fJet
pdkrN9n9EMh3nJ26FGR/9AXPRmQKNsus0tZcIn7t6reTp8Lsa4l2KgS5iKsj1kFoc9/uFwmC6yNf
RsWcjczkmlYb0C4YcCtpPMUfVtIWBn+u7IDuE24aaLOrtvwc/oK3xgr4CGWz6OIhLPiCf/13cFIe
C2GnuhCOow6Io4A6K26OMbfcXwL2lSVWmXQCpfGikHq8i8PkHi4NKGBW4rpzl44S0IycywVvOkz2
0GdLN1E84flM1P0KT1sV2gXXV4yXOFir06EA5F8ZoxgTmjzJXYQaJOjbz96izMSVUl+W54/l+6e3
qJvMPlGnri0jregPRY30BMYptK1otVbyyjbFezBWW3GfZA9Rx4Fh/ikMseBUfgZmXwln2LI1PQkX
VL7oZHdpB9y53d1lXrWXSniUwE3M8iTiyD4J0mAx/Ka+tlTJePV35r0J3MUq8XkPsdLF1HL2s5jt
1CRyXw8NADKLiaSEN6JkNS6KdU697aBkU51g/hFkcAHlvhJxvgT7nJjgzXcyQMw5REK/EdP3vD6S
8dOim5QarkHAD+yToEE5Z2Wye33PXUbMn82aKVYkM+6jKBr7w6zGQQP/gYpABFg5NomCm98LCUGU
HQVXxWNgCXAmFPBtYgC31UPbBxjJLIk2uRUewuGpAdMboV8f6xuxzgikZGa762c3LGpPQc1//Ydf
PI9nv3v5+1nVgbSU9nWJznhbvEwLCRZk3esjXD6OZ0Mwhc1caMOsqRZdsPtRIAWoVTN7cQ9cIgw9
8OiAvBkxpU0M4lQ1RSGG695aA3Iw2e31CV2uFM8mxGTBCDICRBiwz3o/X1c33R6cDB3ERmgfWOUG
epYJ3ukWFfEyAbQJ9PQVaV/N4THlJqll6f4eewz21aysykSrAGc5aLPu1AbEH0FagYLT9QlfENs+
jzQGq49cYBChnmUc6U33qEJ3Al064gIqMysojJfcFzloYISZDSRmE5ScHcSbJXO2EhmCdGWTqnjm
zdxpNNCweTUSXlF8PW4ZrELyPI+TNM94hSoA+4IYtUMgKSC/yYPOWc7rG9RgVZEbAPthrIeEETZ3
uK/j2szLgLwFY46AIihF1YctvcU9zQsN9BOQECK95nwX6du85Y/9B7VcUKYUGbmIOQm1BozmNFsd
at7ptY4yaLRo5m6Sy0/RCHcF0T4jQfhSobO3w41jWqlGMcMyzVJsbch6RMKxcksrP1jm1OOuI6G0
M0m01Qvtbtb6oMOloMc9f9b1d02W7CgR3ttQe4jbYpvIBbjX6i6Dtqla+ApQOKkO8YFsvJGlIYg7
BV21Epi53hZwJE1dBOlecoZe8LXwvlTuqx5qNrlll0nmlgbeCCB/Ebb3BT3I81MNWFijfcGi3Yav
mj30kV2pX1R57/WgnUDDGmInX3pYr9HU+RIEXKb2CwBZoOGDEhIz44dM7yo5UEoZtrwYANCTSHmI
8W+J6mQTTQOi8HlO7/BfnE77nFII3JoKsIE3rbS2MCwJdzF5HA3A9anmUiuDua7k0fZUjqmbVY+l
BX2L6E4a3izh08y+huhV7Bp70tCfVRt3DtcKxE4tvK/gYd2WcOcYrG0WQgWBPskV2pdyBP63YkvF
O94nc6OyJ2h6zORW6reQzQFG/aExtjGuO5V+ZySaF1kPCT0M6oc+fyV6aRsj2IzT+1yDV52KK3Xa
6dW6B+dNGCBuGCtu1k1eMeDaqG3i+rOGAKf6RsbZUZXeHapAxW4Ritqm6CFOeF0mULYwc+j+qqlX
wW7KKGLgz4+1GdmN1QOBfJNEpWNqQSvKriCWrpVuZ1X1e+lTg1xImup+DEHhOr4NVYtzGbicw842
OnMNiemcS4IwCsdchscwuZET/aEb5UCodnHewwQuxqW4clRtr5qDE2YJ5+b1zfC+dtKYKlOHO5cm
lb14UGdhQ0xMe8ZFJAb/sohskt7Wky9MeHCr4A3eH6rqvhvW1PRR2ttSd2ytjYK/jvKTiEeJODul
5CGuC2iZ/MqmEDhJK5CHEN+gV7TlUHg11dfQxDRbeBtonP7VEhSuTIXFONe9GUtKmvaHRuuf2+7e
JFDEVL9kUGlU9JA5uWtp2F0bjSlHtdSsW1BVkKwtuJjJ85ZGK1PKN3lDAAbFySoORtj7Jv8asqSl
ayPL+PtZaSUOSkdm9MsP4oYGRfQEwo6j7zoXNA75QDyILPPurJfv5z/b9PvvZ0MKehYCQ0d7gC1p
oJP7fw+pOOW0pn6vujwwyuXC92zIJdudDRkaVj0PkigcIURxh3skAmaeB1rTgQUK4qoRwkklfQrD
Dirf+abOraACBS+EYlCB1/d2mgOAUncReuqa0q4IROLEUrJF+StpLY+g0Sc0KvoZXw30Fa9vjeXI
XPs+TF0aGoOqAw6O0jdX7QZN/ASFeTsp3pBDO2XyQz1xcOrX10e9WGacrReTm1NLSqc8wq5ohKNZ
v6nhV9w0sDHiQEQk3iljUjNsbqENLaodpNxC6J1BDs3u19M+TRzLwdwKuwjtzlr9Z5IYFwuQs0ky
4ZKWIU07saG3cX3KdHh5QDZIrnjPedztzgTFLs7HqkH8xXZv11W1MyGyhqPsQsTJg6Gu/F7hqYtr
jXTxmvkzORZz0SthrYmz0UFfQnZVAKjbInTESv0lq7JbpgI8DCGqEcIbbhSelJRz7b9YPZ6NzsSz
WckA+VARPWfIFg3CRwc40/UdyhuBiVvt3CB0TSGKukRFyfWqmpxkxtma34+0ZyFDq8AhkHscAQvd
iYwIGwnsXJW4gnwCa5YzG95gTHyKTKtsWwM5MaLg06kniNy6afvLGAenABHx+tJdhuWefR0mphAl
KrWoB1kHTRDHokGIvsf3y2Z+Gw730Gbyx2z0knFD8Jgklw9Cl4D5AjId53cs3+hKbPuO2mdLHCVp
meSCSG+hjfhL9qKN6uaPCzY48fkER96GYUJNifgJUhxSQDcLtklvCvBXOPO5HFBUTddkUYfnGXMF
BExRnQqhxpOXI+Ji5kLsDCq0mNKtBQX0aVuv0j0vm/LGZHbO1PTTBBZKf9Ahpy+2MJURDwMteVO7
/Kl+psZsGX0gdQz3VfWgyZ9VjfK5nh+HChIQkf6AVLitpVOnocar9QCY1sZBBffMWd3LNdLPT2By
UizB92GxJgcqNvZLyLZR7bGH4MSilS7Lhatbv+S588WS133SL+fgn5GZrTP2ai9kOdaYoDpLgf2k
OvhYqWZPDbj7FuhDmvRqLFQepVgLxrqTYENFSrtQb/vqSSpu9eoha98r9MXqRR10Tv3Cyl0NxUKG
G18o5A6tHoUanSe8jBtAI1BIwo7F8xi9EehZ1Kg7u8I2m68CSd9qnueBQFXppc7x/4TSm1TCCAa6
H0lxFye7Bm9fgA9DfxAq1gquMClkLZtfBNepbCH3b5vxLca61QYkLZHy4AcB+2/IA2nZgIpd03EV
hhPkkMuOOSow0JP8JFKcPnnnfFDenmLzb5M0zUgJPuhahuhusgndX8l6AVRbXHoz75gwSdggEDKc
pRysPqiik062Tdw5rOyOM6XL1fQ/O8VgHuazTpemLlW6w+KE1K5zP1tBNQg2iIubNDpPPAA+Z1oG
k2e7TFIJKRe5NRBtjVj2aDI95xL32flSPaiosiJB5kW0LJb/1TRTCLNDIDghYZGHL0YHk8W021Y6
2r0t/AqaXHbh1m0PSrUnVuWp6PKl4c6c/LaNtyJtgjjXQJvclqnkzvl9iv6cXpsQbITObN6uCpAE
oBXNuVbxfjUTMYB0gKVvBAkIpQXO6QC6t5cILwktXM5nv5RbzpeHCRBDrBnW2GKgfxMSRNX+l+xQ
tY635cp44YX9iw8Y50MyhydOiwj3ArlDe1d7hm9MdKd6UoA8DkERZbKTI5w/78oVzxLjAqzDQhr7
xy6CfbYygKZp+hzS7rLwZCoBZJ6PgA/bybAr5Y8OljWWuB6116l+VsaPwfjV9WieaGg8oDeU6e/1
AN3TewHGK9c/wZ8H4fefxaZBg0Ind0rosatTWzI+rJw4OeCN10e50FT/fRgmDU50jtRoxOyXDy3Y
BHF7tofEy1aWI23mm9QeXHkxU1Q2mgNHm0p6B4+Vd+qXb/t73fT7r2D2tSaYUJxqUgpPrnjdwOyw
B4lLbpsV1Li9eXogVc6Z+AXE0e9DMju8bWlZZiYE7lsXlzK7wANeNnjdnhYgdGHFAbls95C1lzo3
/+QSYi7coX4fnt3tSiIrFZSlIO8/Qt6/WUlwFOjhdLEUVuVDwxGEX2ZzbYHZbNFWZpnSCvYa9a0R
GnbfNj5d7hnQssWbind9V/0ZPX6bHCtGWYlZSskM89wyiT1d/6wEniHghc7g70MweUIRLaLFCqwt
lrwElWNY5VlO7xjwYwD6ksdfuhCcfh9uyfxnhX0aIzEYJdwnzP3yuVrIzzROv1XupoOwB0zETTfQ
xOh9njTgn4Xa7+MyBbhGqaxPU5ke+xFcuBkmYrjsQhrcN6IIvOHQboDWnfTb69/vwsvT78MywafL
Q0Wsq//nyxe/NLe4LzX7cWsBKOoU6xqKojCcuie31gv3IZuzVTUmIslqHNe9TmFpmwhrEOyhZizT
Q0LiTTm3rgCVlmpIPUPPYHpTwNVkRypwzUG2yEkwKNA+b8I1rQLOivB+FROh5tRIBgiBL/40k6cB
r5F++wr9WqxpRLd1MgjxWS7vEffyQTLwzKOoivHHm5XR6fE4iDBmpNnwKkXkNEqchtXlef2MwMwr
TQE5n8QKaaYqb8S2dghR3CHe1dDIyXuVt4yXA/3PcMvPOTtH1Mq7aphghWjuhy/QqHxxo/iWD2Wi
jbk2HIM4/WSHz7k3BRYHAnM5of4MzUTceshjOP1hTyfm1soAVY4/E9y5ru8T3iBMnBWFUC/7Ch+s
Dx9MNXal5FPmSstxBvmjk99AqUTIwviYky4Q1FfJ3AKvzckY3//Knynjn/VilUpMBb2FssjpMdyb
G8C/fMFRVsVJDni56S8V2M9ITHDFOzM1ShCUAF3poTXmgeHsZMjCug11DafA/1ZtyL47rVPdT4Hy
8T99su9MfbYlIyk2DUuBn18b4f1OBK17RIjHvfv6MJyjzNIUCw0aZKSAW24yAr+ug8FNj9dH+Est
97OOTORsSQ3d1UwgR+Wg/FogWOkO7S7Jbe/pJnwpIPBR26I/rNWt6PZ7IPf5hnkX3iWWzPHzG5h4
QlVcSytApI4ylKghZgscCCwFHujsCBLeLW0IzS9v79CnVp4iDxR2ADBfoVBffiVwF2qnbxt44vGy
CndtmMADHmoVdgnKac22DgaU0hdyVQAfBze/ke81H47pTohXIrWwc2+AaQmUnjmx4QK08fe1YSKQ
aKiRVM/RUvPNPhDGxQ3Uug6Is4KNh9yNYOcu+iyQ8o9d0229ClqvYEvu+lV2z7v/8kIIE6dgYZkK
Jsybj4IeQOkVnqVUfr++HTlDsP36UaRlO8At9ZhYsSuCb0EVMCoEyulqX6BB/raq31/+/PxOJYH9
CVZVOxRv5uZbex8IvOlDWYl+5aev1lpbX5/asomvhEaZCVixmMoiSTskTYgEgix0pPqJFBsq8Iim
vIGY8q9LRPQuKIJGprwQWImQCALRKg6Jyktcfyn5/jm435v3bBkhQVT3bSQROE9D9dqBxH3iKEAy
3FlOsgPWCHYPrrBWb0AvhR4TDwX0l+vYz/BM7ApFo0mhkL54lmO2AXg1LfqEHTg7eFZaTL4SQP+n
jfmOmg8+C/cQXObWeLzVZmJXCu3UAkmbHqNHxKt6rQDzYHe4wZzmzeRiK23yffw6PGmn69vpwqPh
71uYCU6kETodfNIlMCxSJtNDeYBkYeQtMs+KM530rbwlt+EN79r9l1voz6ozEWlo2k7U6iY+Rm94
IrkHwgVpd1Gxt/Fog4qW92z9XTRcOzlM3El1XR0K3YiORvSmmDocK9NNqeiT0xu4TJj1MxmBnmjl
XV/0N4KiCt71peZ8YpZnFIlCn4SWFR+pBGI9LsEZesvodUtAAF0fiReXFOaGKmo0bJQRQWLprLRr
WOMAPB95+VZFcyENigN/eXlZTmECkz6kRZn3iIX5rrrJcz8Hc3BbqHZyC/kY5dtUbPJFV2oeVNHt
7uV3uA/ke9624i0yE7UKPGvA9qBAPSe/GDPxRyNbL3gyqU9dziIvi3hlPylL1XUWtSarsuppwPfM
63xbjXBaSmqltxX9TgzhkZhWTldqL8kQ42JTmX6Z8zwiOGUdSx8a1ayTeglHVy8/OvMt5v37f2l0
/HNEv13ez2ZYjGYCMF+4eB2Xp/xlQdX3jrUCeHFhhfNsJzlJW2Ei0WAmUDSIUSaVQEmr7WSn4XFQ
FM5n4y0aE3akjipzUeOWFAn3EBBVo9fr24J3o2DtOisVsNIQ1KoDHeVva/V3qMiBRa1rhVsBQDfN
BYBv+m2pRo99La2jStwI+QypvVbxjGx47gw0PFISaBSY/SrTbTl/5SqRL8HuyuZlOSbQdhmMXEG+
ETea/+Oty6v1lm92bRgmEIWJCasnvYqPIbK7oa2KzKeA3pSw0IoFntokZwOxtgh4kR4TSV/yOEw6
Sx0PREBnCjWvfcsJMWzTvrIGccz6iR7xOHWTN7VdAcGkgTmutSEnkF8gr/+WnVUmxkQi1bKywJWm
dc1bBTrnqmoX8FcnG6t0Aeyh8AP34AwIX5hXaOw5JpSbTG9OgLaEuZXNY75cOjyg5OvAg0umAfzt
7yGvkSKNVJ1Cj3A1u5flbqeHPLbQpdU9H4JJI0JcmnM/6ckRpgn+pLWrzihX0FgIcko5L1rfvWB2
d56PxSQLI+572usFOdI+dUpwH3U9upuSCfQuw05yWKKRLJ090s2nPml/FW1+yvLxZCXVRoXTXSRu
DRoGIdzdYNT62uWtB8x6YldTvapiAknwcCNP61K+r7TQVcWXDPrwNQrbkOK1ux6CXtmRZl/Bn2T2
03g7SadCgSdKuhaxeWUN8K06c5rhaJHkVIHqrYsAMYr9i1QeRy1GNCGcFeF9X2a75XIEjkMr06NF
NfA4gQoAuel6fLwUeM7XnCm2K62p2jETsYV0eqyT0QPNcRUZ+crEfk3k8BZE9a79bzog56Muu+4s
kxEq1qZYzORYZRRE/84epoQzMd7GZdLX1KmiZuQaHh5SzamA8Tbrg9S29sjlZPJGYlKYIKNFXlUa
hR7xAxkyN0HCqAwFHPSQM6eLbw/n68bUzETR406IaYzbQRS0hykLovou9S2vcWVfByiHgFnmQu09
O/BSB2eWbLmsFtGcTLmQgJaf2TB1VToYVZFqzetzX7x9ns2RLZbVoa81YbnEy6ty3dwUm2YfYUFX
iw2ujnrZgsu3Byf2J2vNs7v5nsSVCMQWzRRmXIATkhjtRziRrmUvwzMgMPjPqbURygB+xi0cOhMc
9ZcCr6KdO7l6DsGGm3nw6teo2FuKr6XAQoGLhDC5un5WL3bUzpeGCZBtZ1hWa4Z4n14ld+2pPpT3
wBnMkPPdhGQDpeP8UKyAM8Mqiad0o5Ggh2F4AGJQYdrTU7e1Ttd/0cW7+vkvYiIUob3WCxoiFLB8
j8VbdjeN7rAq4NFogzziz6bTv3Wn+TWGbtkt8XjXi4sl8fn4TPiqW1mVFICkjmoPjyfYdwo1uOXT
LZxbhQimlwI6Bq28pdpn1x8J+o6c+f+J27Lk8/GZQNbORWKWM+avgNFJJXOVSbJDM9MNFdgOLQ9U
8+ghEq0XYY/rY18qr86HZgJc3MZNr5k4kHoLlZxG2vaT5A0aD2eyfMFrR4KJbo3cgEcbWygAIDk9
AdoiqjxZOO6RZ8JalWRyqY3Y14tCserBdxlIMqr4kaej+Qn3s+yjv+0fILkJM9Nhy8ObcFaSLb5b
ocqqRsIUo1SHX+pw24LVDyqad/2DXWwDnH0xlubd5gAV9nkRw4qE2HoOuZYCBiWDDvGBxtaU8qYt
NcFtQQvqUhgmCga8Te96KBl0GijDRsIVZeTEdLZC7+V8NGGbmhytUQH0QVc3PSGrNIr+t63Klui9
aYTlCCeD4wQylERfTJibRHy/hCX8XdmqbHWuw68vaWJUFc2XvgEpR7KJj4TvAAeO8gnsC2744VRP
KhN+WiXMiCxgYsuNHFfDyYMnwgpsuu0ikQBT4xvaO8Im9/rPacsd/dJt7nw/McGnISpksFNkq+XY
wGm0IidSezHg960n+zPsuqGHDMkCaFONaz5cindsmADUwoWCjBJKx7LdjAnxhwlUQiSh66dGvjxL
C7KQkiVrJsvun9I4HKkOvIoIY2JvQT4B2W+jEHdApxKc9Qjh6kB1ew9uRU/mO9xspgC+TU4O7IcH
UX0u3PIv5/ifX8TS/tsEHvWCgTvRAgBYBGo02BB91AEc6jtb2xfrwrcg2XLHWYjLkfhnWOa2p4+C
CMMXAEBgu+zmR+JIjSNtZc0tW4f4ugv+2SZyIHZ6LNz203oBJe1Wf8/3OueHcD4IS/IPw7ZrE6ol
x3AMusGEtfwhMj5UUnq8Gv4v9e7PlJmCxxKaFpZEiMwtQiLYM4vcdbpN9uqxd+pH3S9XyhHsxILz
4M1b6eXvZ9eTjnazVMK/9SjJsCaK70J5dq9/zL8ULj8zYyKHHMKgnhT4mIu0krJLc+xo9JycRUxl
2vI+2V8y7M9wTKhIRmNOaTQmx3hX7kLNNzflESF/ZXjdr3BXQdbOJjemD6L8sM04q8n9ikygSBW4
ShS9CNjmGjI/cJnyIk+7qZ8WOOcISzj5Kd1E9xVn2Mux+WfKTOGCxW0oNaT42EEOIjrJpe4WGroA
1Y0MtT2rUGyLPF7/qryTwdQxpK8kUaoRGPLOkXRvnN28sLYGWcdyz4GwcBbVEhk0tj7EBbQIcTQG
J11XXu8uot2LNrq2ilZQRAN2MF+R1fUJLmv2Z4b995parNqBWJnxEKUtas4KzzajD6kREHD3QqjB
oN3EfVDl1EzXT6LF6h6ESqoptByASR3I2jQ+deiIXJ/S5Sz2MyUmxIQjafNyBnpQFgeX6KYPU3dn
hCDW9WGu70aL1TYY9LJQDBOfS9PfqyTeZL21msPStwrJK0kUdMUrHGterg/KWz0myNCkEyAnWeMN
CLV71G2GgVfZ8TYEE1eMdOzascYIaQ8PE8mn8UdXRo4kn4ziLbg+m+Xfurb5mDCiWeVUtv2cHBsI
/HUpFFE7stH1eVuTj+sj8fYEEzpMMAVA0EcLAiHTliritKgme8qJFrxRmGgBB9waKHcjORrWrzxK
Dmgsb2JIg16fy8UHENn6Z4OzELGmn2dKJ4R+cdOvu94VPyG2iV4ijOXExEtB7/1OPKEtnmq8dKDL
ASWI+pPXvODMlsWQWTl6cGaLqmGUjlHyWAs3tXp/faqczfidc8/SdqWnYlqkuBFLEEHRtWk7pDBN
kKlPDGB7tArasFzu2OUGwM/qMuFDImY/162Jq+sUSAZkessodkdlQ4oomDUrgCPmLuzDQDE4u4dT
hVosigz2S1XThECtQwluvVg0oyE1on5ojmaAl+zsXkG/2OdpT/6l4/MzYSam6Mhwk1R+b6d5p34C
nTGGp8o4xgSiOwDn+f1Nd1++xotp3z7G5WvLo//ydhITc+SyHKQYj/fAPGa2pB3ogKftnhM6eYMw
waZI8pS2BNu1U0on1aEFnI2bDhKA17csJ0KzyKhYl/KSzF12VLrnYXqW1ZYzAGce7BPR1FuhMfZz
hhc/wKiVfQFh1Fh9uj4L3l5kUVC6BmvytgEkuvLSdeG1brgqfXLo4MBwMG5VXwzIg7K+Pihv6ZiT
R6H2ZUU5ZiZDA0WCEQ21OEeMt3bLLziLJ0VtDmVtjdlRLWVIxIhBJNSQl8k5E7lAWV6aiP8cKXn5
HWfjxDL8fPMiXVbPXEmuFHStq+IuMO1qJ3JTp9tonATHO8UsOxlPFt3U5nJ2hLCwV8h4BBuTcZWa
ycswP/fa5MoaWcOHZj82xmufz3beJm4XGRvFlP1G7r0hyv1akgGxL/cN4RVlS+q7kuq/ewJnKxJS
SAxbDVYkhR59tzfX2RraMpv/fz363xeeyfNZnmWiYCxbqK8jW4F7daMPPKATby7L38/mMml4uDOg
SXyUwne9t/Ziiop9QB6uBhttBL9L0a2nKscU6+JT9dmmYt9rwtmK9TkSM1ydR7e7m/YimLOVDTAf
GAt0U+yhRAIhFHmbPqi76EWHWaFfPvDAtpwjxD7mFHo7hxC3Rnwbn3Bg34UKTF60jK6HAt4JYt9t
KpTXozFUGbgEmvuv6NMHpSevR5BTNQckRff6iJzg8y0WdPZRB0OvmkLEvESworPupFk1B2vw3UW6
cgZYPJNuwJIBmunZ0ZDQWelKdEDmoJ9yxW7Bnq4SEfTp8X2e5dvUNNEMksevMINyoU5DaLNOhrnX
odjm5Npwm4ng65BmcFt9Su2QmHYplrmd1qB1a+mNFcn7JpkpDOBMJ+zhcAWj87FEAKCQcNfgngLN
LOUxHfbZCGgFXsf7pnmcc0jAEdcwU7/RZ/gywsgpysgpE2unFkx4Z2p+rYZbtdcPkiiuJvNJISUe
J+OVapqu2UxBolRvvRSVtlzLr5NAbkmRQgTrcWqKoIJkJS1+TdYE3Ejh1+UxzG4mo4PMNXWT2rKr
MYe7yEMH4SexxAiFX+AlbJwGNy4/Eukj0sSXmGpvg5Ht86Z7JDK50XQakB5CmOG4Gmp1p8RkU3S8
Z/uLWErQzlRJlSQVsFwmNVXRnIsDQR9gwfsljV36Y7BczM1n2Y3/g47kpRBzPh6TqNTQzMc8RLEi
DBVeI1O3eijHft3A7wWo/1GAYn7+dv0AXOw/nI/JJK0uVgcrHzBm4y0g4dRvtZWsunQlnwY/PEDn
wo1kD7rIosU5exd7Z+dDMwWgXmdyNsqofJe+d3W7sDR/gVSwgQixw3sbunSnOB+LqQNFyYia3kKf
TtQ14AZHKEpbLpKTDX+JoIbEq2DI/v+4tExamus4rLppYQ75407c/EsSOMceMh7yN2GlB/8J6fpS
RDufKJOmilEjeTchhBLzjdRotTcnzrTkC0n9nxFw4pmOlQwR5Vquv3mukze8husU+FdhlQYw/Fgl
/01Jej4a0y2fcyNW5knLjpYmnioAJbSDAbeRUo62kEeHaEQGo+XwRhzqraLFq0bMbxo8JeQKNMrF
gZONry4upr4szVm6KOA2oco9yq0s0h0zJJDTUrzry3sx4Z9PmAk6ujWrQliq2VG7p2/iF7YokOt4
F4JKt+XI97OGwG8ngp3trLfJlx7b1aJDozc2NM05P+XqocF0l+U4my7q8rCJQqy9utL8rHc1KHdb
z/FpdBPAKiie5d0Ur1S1F31Yn13mT9CQILYaCO7CMA+30xoxmgdg4X0DJmCVtJiirlayY6qPcIZu
4eL8cX3eF6ctwUBYFBeemM5sOdNs6EQ1MBqt4jTJsEyegUeAYkuHdKq1BfAJCmdfXezrQ7jinyGZ
jSXkFqmFGh+9ip/ETvIiUbQ1I76hBdQZpyFQy/CBDr1X4KVZj9OV0UE0q9IRlG+z8jGCsU1Sm744
z8H1pfieK1u9nP8wZjeq6mQBuGZkR5pAbz/MXPDrIfQ5vGhytTGG2odyC7ENaIE2omHHU+b1Yo7G
SeoMM3TroJUtfkT5q5Ik9jBKdpH0dlourjwfsfZV4b+WKmqETtxlYmfHItgp3bGP3mn7FsJ1LFNg
+0huRXmA1KLgdiL1ykJA6j+a9FRSABn6XT4d8xQK9vN4gnKlU6saRCTH1TwihwpUeFZhLeworeH1
encPPPlOp+ShVJsVNM/wYm+soN8JQ9DWaSJuhlsy2LXVYw7Q2I8VaPqIF40XriiERzewSojW5kH2
Mz/ym63g1g71efeh73L8j3E1UVfhdiQupcvvB3cU5lY3w6a9iSO6UcfMk0BcFQTDruTyTu+HV2K1
m6adDlQWITETjslNlqoJTHg6rFdyh2MBnAIom9Xot3irhCLyuK5zuUBjmDoh5FWbFA8vBmkdEUgh
mF9uIpCaYZSnfXVmDvFW3Wj8ZJJ58lXfr8TMzFRDNhXF0q1FwYo5/QIgF3qktOOh199nCimPHCg9
wfiVJ+lGD4ce+n/Dph/urTIwOyB7ZzTPihos5PqXqHR2qhCnI90vRb3rq/pXN1bUMaXah1QFxUEL
ATq+C8dUxK1uDOKRui3UvIVm+Go1vENPaRmk/QzToOdQA7nQIG+huBOzdaHmwKrOx64Mv3JaHskM
Hdsxqx5a8n+kfdmO2zAW5RcJ0EJS0qsWy7vLtabyQqSSlCRqF7V//RxngClH8Vjo7ocGGp1OrkmR
l3c59xwT3LTdO83VIB/Q7zZ6sLOlP7qkdLM026Wj4kGe2tEjtmrb9MFMtfexqTA3GIVejHGPNgIf
fUchH5DGIigb5a21M8CRDOttyqFPo6imG+UFtLTUTcT0CpzA7Ynl8lmELA7SqH3FAHMOilyRuVpZ
TevYrOvVIJVjJ7PYoTbbgA33Z940+1apdX+KND/JDc+KeONbDfgkEHpu7juVW3E1MfH9oMmHGjyx
Zt7OSoQSNondn7BXvVMUxjMIuV1pITKDnJfZ0RO+EbhYQTMK6inRlVseyt+q1ix4txvxNoEuhaqa
BqWqRWbXpFRbqP/QqT8xsIFNSbmO8KQoxICn/zHiOhDoc9jFy/3V3/AJ10bnTBp61fAYv6U/6eGh
Gs8TtABHVyfBfSuXe/DPPflaGp29YSwZTRH2sKLR2NGs1jEq4cTg+7pv5lYM/9dqZp9SRn3MAB7s
QRxprFCXYMLRGsfaIGkHm5QsNkvadkvbN3OpMinbGmLk2D4DRIDPqrrCjCZCvf91YTNH05Rq3ogU
G1hk7UmqdejBJW0raB+o7KVXPkgc7dokBGyTDG7Mkz1Nde/+5i4t9fLnV+FXlHeU92ADOZnDpbin
+GZeB1b1AX24hdVeNu2f0wKnqlHdZNSm81deVjqxNfAedVHq6+x3jxmI+2u5fVCuTMy+G/SiCzCu
dDCRR6Ac/1b0rZsO0qvtg6Shm6vnP/ThRjGBoHryqtq//wMuCd69Jc6+pyhsJPND05/6VAKmjtnX
ArPyPQW4KvMZyOnum7sRQxLzarmzb2cUaZmrRMJc9TGCKToHK0+Dkp15aHR0+bX/HCTxl7lZepuq
Q6nbIBY56RnmIEaxScGNHpLeqWPbNdv8onV3UAZzdX+VN72MhRIW9GZVAuL6v09ooQgtTuDDT/mY
u2SSbm73XrrY+7x5Ea7MzJwMVQZhWGCZP+XDin8WIffq6bthGAvfbGk1s1swgWwcTMbYxK7LoPMH
oUiQ/kfiv2h44Ft9bdrsJhQaY7FdV/1JCXdt96T38cJtvn3UvwzMjvqoS9KnBNtlNxQx9SMIVNva
p+OjCgTl/QOwZGp2zMtRLyq9h4ui3bCiMgBJrIOBYFdiGk0okf+/WZudcrWAXreVYOfshLsYEfUE
QIR1+1MCqhAzbcHa0qm7XPEr91soYZbbbX9ZW7Yumu+prQDtC31Niwb317V08GZxCBl5aSLYA+0c
P5kGns/BdtLw130jZGE9806CFfZ9aVpZD7UMDJzG9VmroeBJIG0xORTzB6KJt2FRggW0giJXLJ+M
osh8JMIQlLAxfyXqGM2Vkq9zWm+o3vINK0jr51x/zdXpAE21baHGK4n42Um7TLq20pSbIW2PMime
uhSOHrVp9GqeQjm9JOk+4uIT1HtvSgoVi6T+rPtDQ/u9WZebuvrBs8Lp8NOsxILiD0hN68XztLDv
865GWGoN1znOUy8Sz87BMxEqbr40erdkZea97LyEMpCOc1Sp38OwCaxmbaL7dv/rLlzEeSNDy4bQ
LssCD0AO6VCw3HLVgrzeS5i0h2LxNV86SjMXloBhMFH55WpUz/FwabeNbhTjXTUXWSRuADOIbRBi
I1OgKK9ddvfqFuJxoW2RIjTJFbnKS7qpO4gq4u2ePpK+9ItYeRqK3u3V+r+4lNeGL3twZXi001ZM
NgIG3v+YwncZ7nj/ev+j0Vtf7drG5c+vbUDErammwjipdvpd0VkNAgMd0sKvo56vu6TwEqRtxQCG
nyg6Qb88GIzijDZPBMIOtpEUbZ4iOSpa/xqyMKiVBP976ORqecgE86v6R4GGDZfahqDmYoG/Z0CN
dpJBj2JdEVKQ/0ZrM+rWFoZ6tFVqRft0IJs6AfWaOa6MQj1Eqrmr9RJ6w+lJhslGYtyhMIe3tHns
JHcgaulWFmm2hTYEsgHBsRSeHuWPaa4+TBpKHnQU3sKuYVPmkdz1ps38cspkr/Ypgo4+t107LH0x
vceY7PzfrMx8siqI0ZARn58iFdX6n2zYRckSquPWPbpayjwXtOxY6kmMl5qisgBUuEMJai3sOTOK
hdhmydIsUovBpY6SBa5R32QbaEqsrPIdIutuO4wLG7dkaebuUP4xMUGAzxPxcKVVKwX9x+RU6UsD
TbeaxdeeYZ601KHGWyHwhcQ+37So8a1RrchcAbLN0SmP+rqdvKRbLcGWbt9Z1IUvHUGd/iluXN/Z
uuxJCjE60Axrq1DVtqykATQKgmz8rPrFmarb2/llbuZqx2kA7zUJjVNKxLeE9VA6NZ5L8qNNzkPx
Dg12NwEHB7DJNbOgpE5Ud1BKp4LyOhoVjjKGCwfpFg4R2/71g2YOOcsawXMSGadxC3V51U/hiS3h
KBqovypP/wZRFjfyMbaAiRVw/vUfS6Q+t97T6x9w2bGrD2CO6lApcWyciklF0Qi00t81iCX9F9cf
lSkCiKhqMm3mmeVA8hrSFPop5+i+gKs2Kn820QLR1c2jdGVk5snQds57o2P6ySYMBZra5xUE0zAb
NyWmK4tm4dPdPEpX5mYuTS9iBvc+6qeaPtblt6on27QzAhNV0/ubd6udQewvS3M4HBSRRd8K7B7o
/7xk3Q+uakGrwQG40OR/aADtoP+FER/1I2IP49sSrOPmEbmyP/d2spImrXBpuNzLavRkATe+JKZ3
s6RxvcqZp5tMbSyJjc93kQ3ln9q6W/9f6Ob4lKyWCMoWzspc6mMyS8wNpZp+SrRnNiJAHzDS30Fw
anTH5bLewlGZU4flEx71geKo0BMkxnzUo1fGW7cDYfqRBhdGjNizHpc86y1+yr+Ozcy1TGiPaWyA
a8mnyFPjMQA2dpVm5gqAvTMrDZdabNObjWNPS9xOt93a1ZGZeZVCbwraoPVwMp7ix2FFtiwoHvMn
VPlXrSc3uWO6FyTf4FurZLXEWL603TNvo1YKfBrDx7XVxg0H05eCbggIs017Scbr8l78Ez1drXPm
c2qRmJopLl92ZKsurlwR9QswriUTMz9jSTvss9DAVsYTtB92slMWPNmfwtKdVcxzWZ10hZJiYvOU
1+eoRlcjV1ZKr3ilWkHT8pct3yCu7ccxhrYH28/0oOahHzKxTmyozml8VSDZjcxLW/FHYYLAM1/d
d4GXbbz3A2ceiCdN3ZSomJ1ITlyjrBwTWn6jslG5dCSkT6r+132DCy5vDp3LhynHqJSunzoDYK7S
dCSEN7JiqY674IbmeaY1megAasPFTAw2As3JU81h0CHTdeKSbmFRS9YuJ+3qqQd5YVdwPgF8bCZ7
Uo4gchVHm4cBG/Fl2ZJHX7iGc+YvXmAsCU0T/cTVQyeEXzIQ50fHIcnX9z/WLdTVtaebU4BFagol
2BwLu0CfgD6admGgBZDF+FRXkJ102w/Lrb+hHb5g92Y2/XX752RgNMtTynNbP40cgnBjJra2/IRW
kGvGZ431jo4ynlA0J47f71te8AnGzO2Y1JqY1cK9phnbRhRkP0t7unRWZl6nNTQttCqqQ87rAhyw
fSuVbp1O6Otjos0wF7Zy4YLPyQbKoiirXuAiDKOgwAFFq2R4Bu+Rx6pCdcAu5XXQHv2fNnFOPJCm
KpQtcjgV0wRtur3Tcr7gtv4g/P/xW1RjJihICP1HRGXkcZk3bYXnIcmDvi+CEjn8SCCcbbJ9EaZn
jeaQDsWkRh2uWMQ/J/omFYCOA4UgfTXOtDJWfSZcvDK2U9uQlr1gQbiyFGMu/tLLZb7yDUUVAwqL
R+Ck2PypRj99Ml5UaaI2pPkZpspGKG52IPJiOoZXaroiE/Vq/LgpTdfU0JCRln7b7OxhX3YfqHui
tInWk7AXvtntKPFqR+dvO+ibGxZ2+glDDoc4w9xsV3aQQkrdLj1A/drvjWhDePYWKrk/aBeO9mzh
ubz5Nlz9hNnlqxW0hmQkETsKxQ3FMcwB38of7x/O2z7tysrsAhLRDxEAVZdwuPMmT7rh2UTvYcdK
R3qX+eDEow9d/CCXSjVLWzwf5J9A0d7HNbwaLyZfLdl6sKcNH1rX6u19HJ5VYTqj0QCuP76S7jgZ
4QLI+8/U251rY8+e+ybW4hFYG6RWDFnwCHWXnx35YQPNECprMlhr2rbusaFLZd/bIfPXps+H+BtK
J3UC1ekp7l6Eba1GoQGOg3mAsD/XYO+BQwfzteX06tIMsX6L0YHYV7aNv29gT4zU1HNI9IUTBFgx
GPOLDeQDpQdXxPvc0lp31KBC3OkToO4Dgx4bM1bGWIsN5XjawiHctmBDcKzaZhD8Ree3iQAhmNjw
W8minUXIUy7Az6tMtSNk/JLY8U+7tbKN7KJvisjekwF0KnYaulUSYbSFpNMqGzuoSxAj6AAJGLLe
U7j5CJ91IqXxkYYq5DVEc4Iu0SsdotZLEus3XvkjjdPURY9TB8EhfBnjyn4wBqhMj4/JAGR6yBRM
WmZgxhCThWclcokKOJ4xQZYsziGMjZKkp9ld5osmjJ0UMYpn6rjrAIluaks+KI2ROoS1e71vNqzh
pQdA21GGEpOFqU9K9U3lb4Vke6hRe5R+5kkchFrmMgb2mFY+G1nohvXkRjb+I0MourVn0daPVOwn
BWw3LcXMZ84CUFe7EdOOQ9MemUCBtu+dkJb7FlAtS32XDd/z2sTeGysrLIgrMOrYleYH3uZPI+6C
Vk8frbEIWFG4WrOL8a9IE8MF2gFzACBfk1Pty5b6VMiXhFK37vKNBmB6gn+0uvCU2HxT0TTGQFG8
Tu3GqeroYVIMx9DEAW0kcCOY+eNg6OuxyL6PuRBOO0kIc/X10YRMmAtB15cRtS63TFGgTrJxL4fq
YI/jrnOnoninGvWHzFrh3PmX/WZG7k7oOlcpZICnBgR/peJZaQSa2NZKnBwvQqfjjNlg8gKisBCq
Y5efEUlWeQp0dJK/pVn1PFGrdPp2dHsL+QGGqVzUFr2p0R/7UF3rpHZ0ofid1AIl6Y9j/mxAUEno
5GHUs1fBi008Dausam0n16GtpErfli9DVaMzokO197PO36rkpwUW5l6+TwWEmKr0eQRbxICBkErL
/YsEtqEi463BQaKBko1K9O7lyh4G1wazb202j1UjfKkCsdD9JNFPph5NRDeFxYGZTJyED346Ei/R
NY55ChmkgD3qSr/pau7EVuxOlrbUaL4J5Lr2ALO3jeqJLqBcrwNltDGG2uHwOeBkoLpTpj8MOUAq
wHAztAWk8buKLNfol8aib1eBLZuYhqkyS50nJEbdi76IbVCcg+oNvBAlVACIBzlUub/MLoAFf7EC
fAuijX7Ul81ZWqKQtiWlzTXoUTcbRULf3jPXfHvhbag8Ewjd1hkhIIOhm5W6g57HE3dR64p6f6lu
cGtg869fMquY5LXJrdJCRFiDXcumXejonLukAQWC8VqQ0U0TUK6AlZs1+hoEka5FPg3ROEoELayk
8u+HADdj4qt9mYVkuU2hfF9hXyRne0tRQTWcOzUbd4PJMFUNaECRefdN3i41XtmcHUGMruRdq1na
iTQM2PNROzeDRpDA5G7apVth/GB24QkQ3IdMd4eGO4JDgsE+gRLZN0kFIm/Nyp1KAY6yJkvB3818
6+rXzSKvSU6qqlwKO1pfuR19VaPuIKJHQC6dAXDUEhNZjQ4sQ/JflXmuDM+CsR69xNHSQiR68mUa
HyWrF2LKm+nWl4F5/mMOeTQ2DNrNY8e8Kt5mZbK22xiIzbe+X6Jc+5Me/hNfXVmbxVc9HcYS5X7U
eyCJaRWmY1eZZwgAMiLNjQbuj5e5VgvN9e5A2Dkzv0V1uFPHAyRanHbsA0uYe9X0rRqibExzM/pm
DqUzQDM0gmqp2fc/JZwpUaCICMWS3Cz3hlIjbBXNlpH4LTIw0QC2szJUVirgz3ViOmRaCqluxulX
q9T/DqgwxVZI0sCXpdGPEpj2XLFwZRaaDks3Zs7ilg9RMnQdjga65j42gQQXInvzDaAQkKxB4/Jj
gDZC4WWnJe6IpTMz95u9hfHjEpZNTBzHZueYeBrIRPxiYn6pKEu+4d/9BLr3ShF0dgnYWJPGsFDP
keDVwcCqjxGzbeHGv+VKc0O3gMSnszQp+68P/MvmPBdpCM8T0VyaAvo+KqgXmro3YTCp6/dZ17ht
9/u+A/zT5vz7avxtcHY18MoqSk4y+xSP3y1LCVRrOvc8/kE4L7Y2tX8wI4PuqeXhUE0GyhTZhNjq
WKuDY4CtCVHCOEJXVyEuq7YlR8d/G7OzEIiVQOhrWSDgHiUYmwVmMrdM4e4EYcxSNSAyCOUSvo/B
6FUVB5ZWTjSYXoVap9RAFN5SaGruNf3XFD1JDRo8ZJ+l72E7YXbgnO5tfrD552g8i3GJau6Pgu29
LZndIwudWYEQSD9FIWhQIvTSYLLp62dej6qj5sZPzPxCvQboC9c2deaoXNP9Yuhecpacy7J5T+N2
ZYedD5mBc5kVQWo8sd58pk14ogLqPdhnHqk/inTYN9DoJpgqMXeDDpLAyXba8LutP7XDRfzsd6dp
TiNLp5neU9a7GUbyaHVWUVFJye86WgPl7jaavurBdA41M08dv8fDUUYIocJ8PaXCNYbG6dm3bHrs
tYNVEJBb298mTAHHJD9RDLHwIjwl1nuTPw1q6+n8I5+KhyGutq0uDkimFg7cv1XSvw/cLO0Lhabb
SoKYI7XB2zaYH4Q279mgCgS10Y8xax65KAHnr+P3MuG51wko8dIJpSAQ/5wH1qzUyDgzKwuaKD8m
huZPOHxxBQnLFsWmSE83dSr3dSv3rV67PIrwqNAgA+dNaMVenOFeGcFQTccylVupSbC3I8hREU0T
anitfOtafWei882GAUog4+vAjSDK39W4R9090AU4vo1xYzSfeFfAC8TcTn5OjYTMpNjUsvWL5Nv9
PfvX8f29ZTPHBw1D+CkTjohKZErcCfV4L0rhSLvaaKJeKOLdiIn/Nnfxi1elMREqmobZBnyhPf2p
R2BAlkHkQQN1dOrRoVvdU9+W+pPgJMC/eu/WzaI/e8D4CdSM4/MQq07UWC5JMHzTpkfSJv449Ot+
soN0xFQRCBoYR+8eI9U6xMDrwjib5o/U2sbmNlJehBq5TCWeTCIIp1NPx6hRbBW1U0I8K55yr+Hs
HUl1UOlQZbbAvBdq0BVv1owngDVBVXP4ZZWRnyeaY+rlipqTYxQ7YSAGRAJCh94Vk+ZYFypCBTMw
FrTKGgG9+K56FIb9lNQHDRB0HESkgw+J8cnRO07UadXzHIG8ErSjidH51DGrfEsaiumhOuAsP0sE
I9KW5woSE9a0muIEsUfmIa7cxfo5yQtUACCfkLPXiUB6qTc9I1Ff7BIJcVj5BrCzKEcMiEHAMbIK
LzrxSfJLNh3461W376DZR4hflYVrWtWqV6snDAbsB5Sbk1g/2OHlr6dbjLrtKeitRyM8ZI18MHvQ
O1LVxRPLOPFqWn6TCtkRPqCWW28Toh4NvdpUMdrzRuNkUeQYSbZKOLhWWxVXDnUUddoQvGcd9xR9
Oo7NN5lKH6XoF2oOe3NA380KHYkU2ph6N9fZKZrQCe+oz6IYSej3RrVRuXiP43BjytplHC53MreW
Zu7CJASILz62hkD5uCqg0vzWQZ85DcWK8egUDdkBKtJBw8pHNTKdniTrrph2Osc8aqY7mTZ50N7z
hon7RL5b00OSHyoFs2j8XRnXdTgckg5esTc8KpNtGo8PxpjupNHjbQtPspVQaNtaZG2DJ8xOOk+f
+g01C9/K9I1amX49JF4qyg3GuTuHIZVKY2k4EacOsY5FdeqNk8beLP7Ba9uL9XjbM8jN1YbLJagM
QLKeECguN8l7pub7qWCY4zfWXXtM8RImGioUdIfSABtQ3wFBhAV9dFb4rQpWpBgVlerAJ2VTjmkQ
ct1p8bB2YXkwC/1ZpswHnHSHMsYOyrwrPnbQVjV/QgBlN16gg+UD8KDOcHl70EYPVeDZ7Z8SmDmr
rNalWbkj3YBY+6AriTeyz9wKzzXeadF/iCx8yzWQyRCeOFGVgLUB8rQtimlF5YsBarFW/wg9oOew
t90U0uh5Oq4Sg/g2q55qWz7WmXgcoefgWDgHE74s5kOh1OKTUD7pQ39krBSuYIAfj4bP4gpiDvWR
oHqhqVARhUwfNR90/VxpHFJ21YlSY10l4VMkvkc5WBGgXN5Nz1r6WKKWDMLnldZ339Fw/pVkwDPK
pemYG9Xdv/3pLMfksQAhsaq1gBq5PDDW3BsyxwjICs3nZS70236UmsRSKbGMOa4N01RISzNLR3Uh
az+EsoW2guqjdjVsNCiIXQhiCfU1fgzlRrUD6grfeL//Xt3gFbqs+Os3zB6ssGxSljNU1C+Dq3zy
Re6WD6NyzBA1AefVgJR5a29B3Tc4WfgA3OgyLfGN2sbfv2H2ioUVHulctYdT5duncpN78bZc8U2+
hnh86uhAlykPSxnY7djma92zNwzU651htDI+yzb2UpNsulzzxyj3lLZZeKVvqAD8vb5ZbWCU8ZSl
yEBPKiu3EE3xtHwfm2JLc7EqyevQNAHXVI+NrdtaAtNDGKvHTcB8Xeuq7HtfhS63W0evLIcjBs0r
e2Mlh9EElCwuV3IA0KCSLgCS5/uH47Lv/77zX3s0y6qKsEXJieJsXFBrIxQBEvLZkx/3jVwO2B0j
7FJYuQphTFrY4OQr4zO0dx0IZjvjtNCvWlgGm+VNIsa/3HEkakMhQIZjbiI5vYUQG7i/kCUzs1xE
CeN4kiVus+hyaD7mm3TCtEP7nxMI/HWY2Cwor3k1jkB0o0Ai9FVFcxBk9GuR4rmQ1asaiq1C7L1a
nsXEvbTc19GPuH3KahRRmlVunGL1LQEpyv2lL1wmNnMisQ2dszRMp1Nvp1A4fwN5/BaxAUfuc9/Q
0mGZeYoamjcDETiROfxTlr4qdr7wFf8/IfX/O/Rs5himUEvtHqKOJ7sO3X4YNkqbH6eqAQK2b3+3
slv3FRpRKbMeijjZmcYYqKN24CPD7B/SuvsL/gM/vXc9Zi+SXvIkri5tP+mPfpg5ih3k7+R38p17
pU/P5lb+mhIni4NktVTEWTrQM7fFpBUOIrxsNjxNLMESmIX7ZlyoUunsds70teMzN1MyXTP0RBlO
AlsYj4dpID5m81L+ZiTIGlWXhd+a2F4ZVttuYkF7aD9BsAtSxU6RitQFx1XzaSdGGFhWvDXx/7fz
IAfHhtOysHSsyhw8HULVqIWLd1QsHrMKMVEnavhMs9FRrwifUb2NkFXojQ+OV7ByYJY6Zd13wUK4
ZTCuxkAkddyP+8I3BnEYO4SNqINobfpOM7LjJsDRZrbOOZJ+VEsGDkxam3gGL9YxlMb60QV/sEt7
1DS57UeyC4ZyCNpKASe8RO8P0tgTemzNB43jvdWJQEP7p5BIZypAaiPzYFDQNUVG4+cd/h5XV0qs
uumUvXBlAKmFgd5Rh0nX33n8a0TgHYKjA0ovroFWEE1/6hIca8Jy1QIHFrEFRJS1/olLxR2s0ZGG
tdLxLKl4SUbae6qGucuMexztjaJ5qtHZ7rUfWvM9qyZfjzDcOoZ+ZPdOKl7TIQIbTOiqyCh0vcCI
hnr5IH5tYNWdcOoXtNRsGrnG9ENVTpPySNEoM5tvJN0n5mcVoSNmiMCsbTergvQSne5r5ZDTXyW0
PfLBdKw0iM5h/Bxh0lBHw6wGwVgSvpaXPhxDHM1GCDhpSLAUvzdrP8trdyjB/it2Qiu8ULNR3qJ+
RSFEZPwqld6TpoJYsndbUrkGkmbosbtKu7Zt7qT4r5OBI4FyfRzta4ZSMppLdKN0phNlJko5saNk
26KuUetTvQz0n+CPBQUaTpeyqsNnQy28gg+eHX+7QFUKA/J25NSgIAQFaU8M77YSOiD39dXOcOPk
MNj7SQO/n7oax3VhQAggynwrATTMRm9D1p5Gqc8bFvRjsynDx3RIA+DiXXBceZH4mWhNgDLdqhQp
8ORQslEg9MbzNYlOpIWsxMQ8IzeCpPiWdZeTgCkJmeyMrMUSY1+Xj8b4qy5BuRdu46laxbg0OK8u
mk3gwMCoXHUcVV/FjmO6x9XS1ksBOSjy1yiPMZdpP5S59WBaSCgLJRAKbhX2aCi5E5EHHX8/Fr1n
d+fKeM7BdVb9jntwvwErOvYYIUtVVNv4gsO86bQoUym1TYbAduZM0q7TClGy9pQoxUpYz4xwv54W
qjy384QvK/OgBTOTVG0Koz3pdCe6ZEf7dj3Fpa+hWmpG06m+9GdrGgwtwnayNL58O6C8Mj+LaNLW
5gkAGwAVFscqfFOK/IGx964EK1f4roZ9MMU6QkjUzqCs2AFhHKYHGwktxCSdMlJdzSSuhZFPmiLl
kh90miaP6cmGtiyw6HCokW117VIH92aUcPWrZwFS1eim1tgEwp4XN6nodWBO5GPo9lxbapcumZoH
SbFmdKoJWeLYXJkoyGoWAcsIpGXMZGEe/3bycrWqS8hyFb+i8TfWJriHzxGGkxSH7hM//g3a2cRt
/NFL/ZR69kbbLIQFl7f3n7DgyuosENI0ZoHvA2+mdVBOoy/d6vBBMyibKD5o3T973UvX6hqEQztl
dd/0kuVZfCQw9NXUCm1PBAxHevQrEc9Wp7u2Nm4y0XoDjxfWejM8uFrqLAyJMSWsphEioMQs3a4G
i1HxnuToTCTZLhle769uwX2wmftoODS6GGHRuUxTD4MYDlP3uni+b2QpqPvT1rg6M5UYKe8gcnxq
PGiGE7dTvVz7lXxvkPFCvPwxTlZqt9X5Rvihh3L5ffM3N/Qr5Tdn3qMDONfMWkDqtah4LNhbn78L
8J13xc80rxc+3u1w+uvr/RmMvV4qEWD2ScEUKv028+iqDyDy5Nl+4zf5H6Rg7i5Nl1y+0Z27QecH
pm20NKxxYFBTcEJlBJap3Ai81B2gSxo4JWyV76PR9u9v643BEmRmX0udf9W06oc++pOcqA9gYHKG
AQwyO7unLzYK0K14V9nkWfqLZh8nErtJ+p1O47anmKLLvjPmTyHCreiDgyXo/i9buLLzD87HwWBG
h6pWiLitUyZ3grbVYG5qRMfoKe5GQpZgkrcdsA0uGbA1atacIZtwEkV5koynKfRruc03BBIySdCX
DuAXHZgNW2fwoYLkp26x8B1uf/4v0zMHVVO1bkhtROcOojkyQH04mPwmWGInvAHIvHzuLzuzzGxI
6pw0DR1Pg/rapP0j75BgM3WVon0IMaIgHcQ6zY6qXBi6ue090K20TMZ0wzJnj9tQKJWhXSomqMzX
zgTQLVJDeRGoP48tyCOBCQRyELJ/bvN7adW3Q48r47PnzizycOS8js8XTIHmwUl2Kx2tgKfxOOyY
N7jNa7Jp9+HDuAGr8As/Zh8XJ4d4AgDKJWjKTW999WMuf37lXIBqT5mtGePJIvgRBy0/suj9/t25
gX3FZ76yMTtOGeIiKNV3Fwemrbpf8jeAIwl4r/RN1DjEuUh36o66vkDQTEj76Fvj4ZOsYwwGItwP
7v+Yy+b+49mufsvsyBnIlAVoSaOzBa04iXpZE63vW7gd2V6ZmDlPDb2LKI67+BxW5lGOtasXUBvk
5Y430yZJv/H+vUi2NsicKNRPFozfdFRXxi9X++p79kjau0IX46nfxsfuG/qzR8OL/QzBVGlBKyOG
TtLkg3Z0s1QOXrBszaqQUkSt0iooBw9D77S9uiqgeJIHaoTeWL9XRbMQNuoLn9KaPcJ9ONhA9sLg
5R4lu9gPK8d+i/1mDVHyTbMVR7ZKfQxf+irE8WoQv4qACuc/H7H+63TPCfqaaRgxQYsTlYAQpdbe
hfVN9Jv7n/UGivJvI3OHVWVF13MY6d3kCAq3nQ6KTA+YZUyWVdvsrPjQPy6c+Hncg6SyQ8kf9Kuu
6iwrAS7t+sx7SUbVnoY4YLHodlne7kxQ7N5f7e134esQWzOnRExOSdP9WW3nxWv5EgcgEl/VhyVv
sGhp5prsoi81pqEPj5cuAHH8qtsh1X/Q10te/+ZrfrWkmd/pGoDB2aXhr5RQGkqSTVEfC0QsNah+
Fnbv1kUkqmrqCEkYRgln9yKKpqxE9U07i83/Ie3KmtvmsewvYhVAcH3lotWyLO/JC8uOY67gvoG/
fg5dMx2ZUQvT/T0nZQggcHFx71kAn0dNbnTD0EW+CHuNwNHfinLTfoL14MRet1GFd334i8fyfPjF
G1WhClOVKQe21NN29sN4M1Ncwg3bIHGCIjz/HdwMK3sH3q5HXYC+4eD8OzvIMtgLPBfTPP8ZixPT
WlT0QZTOP2PGs+Ve4gVb0zfXuZ8eG0ksko62OBWRNfG2FQPOZzhs4rg4VCPZRarujFEGcEToWdoh
NiAOpW9SIO2nXJayXUAqfp/vYiePSmHxHJKomC9DI5L7Zf2oa5+qX61tP92iBTq5yaZKiAuUuQc5
P0mGfIFj9v0HLHY4idK0hm0ltt2NWq9gjAAz6DvqFEDTaKWDOupueMRL8MGGgtYasHuIQTrgdUmF
uOftvbzhzz/84vrNAtYJ0eF3DG58S3YFUB61N9+B6br28zfjVays1+lT/cV26NXCmUCGaryUPZ//
gMUVrOplR414PgBjdxvUDGiJfB025QOobSc70tfGOAARJ3M/ucAp+/YBlgI5YVwlVh1p9KSe4tty
y7xqXW+yCnc/3m0+c4HwsVosuSy0XQyiZxNe6qfmlUnziuv0NMWdF4/EzSE5aCdgxjY+h25aTHA7
F/FWyTLZTTEHkysfW18Em7EittnmmHPwRFcUXW/DU25TV6yMVfFgSm7hCxSO7yu8iCkD2t0ZVfj8
bMBzFEIPXrizkLBrhYPy/f/jspWOuIgrVDe4rRsJxf2kWS69QTDxYpTFrNr7/4349ay8tqKLu1e3
tCGnHSIZoJwOtyo/Mv3UVj7RaHmeyuqpCh5raAbF0LPptNcsR6Vb1Ae7ZqCGsg2LhJ+E297UV92I
or7egFeorRLoveZm7w6oWOZcpm4kufCW1Yo8IabSVbjwWrCZgZfa5lG3C3sd9ePmt1bPCupUcstJ
P8zikI8q0dqRsDnKAC7mRS7gWga8IJFiTz5fkXJHTV9ys0oCy7JkHk15XQcUY/6fB/Mkfk0t6Ffa
y2juICpk2o9k2NbULffibljhh6DEt69H1yxuZgZvAYDvxhKJw1vYO0KMbAIdSvIr5x15Zf8soQJt
kmtQiMWJjBDsQ81T807yhLv4wDqLN8bi0IdRndjQi6AncwJDVthvDQcWS29yKCsAkWfZRemqQ4Qv
kyuHsPgJgKIk7syH4K9JAhcKEWAdiflSaE/opSGGUo1OGtCUffxj7pYloPxd/+AX9/XZKIsrPW0q
dBoUHMWoeAx0oM0K4RL6CZI2CmOZY9g/ro93eVOfDbi4whOl5dCrw8u1R3/SgcA5XlKZU9y0zzMh
OVzJjGYu7pWz8RZXNelGZmodlnFMf3bmG4Dn1yck+0yLQ1pDxUnDgyU6MSBm202fAxEtVZC9WN7Q
/sxiee+WIzCruk7ntxl/y2+anelpa2VlHPKtDYIdiDRb/aAd03W41RIn2MxZuLGqd7Pil3p/fcaS
FV1exZOGQq2gRnSqs6eKvGrQNbk+wMVq9PlsF4cvbfISXpQYYS7moIFuvkdfXJjwzt51xxoGA9LU
UvIZlyC/vk5YqnGUI7UW0K3mQak/WCh9dM4//MqZ1uelPaucIHeq7L7GZmkoA1FR+CpQvSoJ1+3w
YsfkPWH7NH6BAtou0zuvTZ6vL+wFmR4kF2fbaF6Fs/F1s4krPZ7mbQSdg2e0w/sHoFWgqBjuFHdY
xXfQkjrB0PK5PfGjAeMYWQovW+dFvBlH3pRpJ6JT3g2OAcHDGgh4WsqStjmKXFvoRZSpo9QyyhYT
rRLuBb3l9DzbgN2hwJ2ir56uL+vFO/NsVRchBmgqWmvzM3B+DDdrQI9WzVZeypYt3SLSWPoQNAPD
qSgamNAouyoAzc6UFPckgyzv/9juWKMXJlIzyjyawiCjSL2iebm+YvNXvvJ5lhe4ldREU+egWcKW
JLQttLmJ34GeX1Tr6yNJgtXyHjfNwqwgYBCdRP9DiSoo4sb+9RFkc1kk7BUMX2hh4bP0VrtngNHE
vPT6CtjcWKaxcrGncHZ+lwi+VO8Y40kQnZRhhL6N7jd6cKuPKAH0oBSHzW5QfGuA/kIZ5Q7P8z2D
zEXblz7aLZ4qdGeiJQT/E8nnlG2a+d/Pwspk1f9bniT5Z9I+0GFyTOBQr6+z7FZYQv7SvKdVILBp
NMhNOROY5d1h7lGShwn1Bk1x/3G0+sLEnU2Mp4AcWwrCCKWjg4sOJI77HlyE6zOTxA9jET/CNCAc
k0N117IcC1A5NQb9I0UH/VbpHlMVEqNmIcn7LleT/gStZQudTZAPry1tvmNndRg8M1HU1v3kFkyW
jX1zfYZfOlZXDvyy6UqKlJVpiiys9sAsvWkzt0Tiwg/dj3STrdJDcMNOynrwmAuk7MsvPPF34YGu
oW7oGpt6HXp0O9ekg3uwjw7Zuthc/32SL7BsvY5RK4I8x600ruCLu7a26TbCsDJOluScmMu8JmPg
rGhIMkbISFcCDRPcvCp60NdnI/u2y9ZjXPNIZBlOSjh4c5GmWFuP0Ut8g36Jl/yUFbgvV+X+bCVz
kdWkJOvCaEABYXCnV9a5FXhcqjNbLmerfkO24LfeWr+Mo/AE+gbPs55a6MnsgGXhwVwEoZ4aTTWm
iMPauvAhfLJSHLZpN9knZCI9sLu2Ust22edc5DLDiGpkxvsI7FkU9vGSafAc/NAcbGM/X/MXuCCu
DVnL/mLp8WyxF5lNGw8GqUU0d6TA2Lul+3RtHJstKEMbWddJcrOZi7ikpaYodcjynEYSeW0FOhu/
p0nvg1It2bGy9425yG2CxLBEEOIZmr+Cp4dSR/OkuL1rPOJ1n6FhTY7QhOheqy06CisUfZRN45t3
bFt9KhvjtpWpNch+z7LR2AH9Koz594gdeCCxUz8Kn75OHuh+6+pee6Ibc5WvCneue3ZesjGRxPrd
Tc439U7dy07Yl2jKlfC5bEOqTZeN8YT4lGxBXrN/fcXrHTJ3833q8V7fWs/DWt8Ua8WFLuNraXno
A4jtmII66Bib/haWuXhdD/vpUP+MfNkb+3K15M+mXPYnhwy8DZHMVQTjlwIJUEVhvhr6onpoi7UA
8t0mJ6upd8HwX+iNfHvSWIv0K2G1YrJqflL56W2yVmF71X2Ra0cXshJu79gHOF+hsPCfaxp/H3gR
9aYsCKDvgmBuAJMNcS2vA8xZCZ7/WSxf9ilzWxRjOn/6cSV8jiADPAOYrhD9jYBhmCSoFcmRtxYh
ra/IaBWA0p+44AC2j64gkBc03oxGEsdkl4a1iGNmFgZgoSJ4qusJ+r32pgT4qFinbrfq/WyVe4Xb
bioPDGUfqBGnXNN/ONVFdAvb1m44wcapQXJvtFsGYm1lACd8lHzBr6lcO72L4KYDQ1C3+JDHyWw+
hVp7JnS41C5xYHHnNYW1KiFRZvYPEQ33rGmfBxIC7U/zA2/E26AM/U0YPcN1wiFGFTrGCCcXBsXH
tkClgp9EYb6AYAa7xOKFtg92DfmxYmxaNy7D1td4ojxVceipZedThbwpkIjyWxsFcqXselcE9s9B
709EpDeDrrlArLoMUhQQcXKUEYRQjhYLVPwSCPqXQ+FZI9jyvHATAfJtB2vHEQpgD8ifvK74xRKx
EqA9Z5AWAl9sQ+FSA9Uwn6Yr3t4VFJbjhN01dQuKBc7L+FlCVY2R3tVnFWCQN4SpeYHSuRQUVRYp
+wToQyASdmkI1TQV+lnp/Ti2LvQFoF9GIeRV+Z2APhtYIzS6b4rOy+EJG5mrzrRWSQOZDHAzzI7C
bxHjKa8tsHuK/WyQU6VB2DmyvToGhIEonl4g8Rzw07N3kGHXJaSa0nRcVUG80svxPgHlfQxNpxXM
i6BeMLR3AwWluv3IO2A+Qh16eb81+qOYMj+a0dxZ6cVGuopQQ+0EfLIAq2sAFWmeIEDmqkbhQijL
0RO48orA0zrFN55M642WxFdNFO945eRD6k7zAorIH04aeQlI58TZxtLAA4d7aF7CPD5f2UHrplXg
dHEBM8s1VZkX6jkUXAo/tlQnbWF+2Ts5fnsQ/NCSERV67uZh7EXKWw6muNFjlXLcplqyYtMpVKG9
ZCBlTCCVAhk3M2ru0lZ5NTSQ7wl6qYHtoBZ5tIUMQCzJppZCLQEr6o6WqDzwjoM86SVFBoE5yUNE
NsgCtxCOY6I0EQYR7EdASygGgKGk/Lh+4iU1B3uR5tMQfgihhSBqqPuofocnoyRdutyG/XPf2otL
r04t3apignfpr9GDaAOkXrx6M2eecxF99MFRWttbWe1OlmLbiyuv5DQtNB0xu10NPpwmVoFneHxd
ze3JlbbR72QodtlKLnJ6QL1qbVTwbJzAJNOGftXBBPeffazFjQdf3r4ugQg+RbONK6JapsjIil++
VVcuAHtx1xnI2HEWQ3qCKhaYYdMdNzrPSuKHYExgCajUkPRVs6OIb8bxqW9yLwXxKkQMDER1r0zj
ISvBherQlI1ehqT1RN76nPf3g566NlhB9TbCA1psbWufIk/Os61FnkddcmFeQt3AvlhHo2FuSpGv
1s5ZNQR6PFphkYwcx7l2C+UerW+g93kcLOaGZuzG/COobgqoI4KnBdQ6WHE/W4hqpE2yLqAS0d9F
0J3IumHTIPhBDu194PGznt3CUcy//lXRI7teYrQX17sBf4aiqJLkJMxXvSxhsTRuRcBvpr7eWUEG
9lexngjfRALFdjt9bRLDLVAtg0KOq4BFyfBlrDHdiLL3Apgv4TYBsc9ca4a2jzSoB8LoYaJ4W5Zi
DTk9t0pq/P/7IdqoLfT8lBrcugBUMPjE58ZdY9gOy/daDClxanlgR7pqnlYOayDKPIBRnQFiPst2
IuBH45FOd/qs4gxiWdMlxBmmfAsMoBOD4U3D6hikFKxK+ikGvmEWTmECkICqb4vJOuVa8AkR5TCw
d1nEt60WnsCfXKPy7pCigCRFu2lJuB2Nyi91cx+BXWbUp7A1nKG8V/p9loG+2Z0q6JEb4fsAm9qc
hG4yGxNN9sEITkX1kpTAhkN2rc9vQrO+H5rI50O+51Q75r12E0BlJJjWil34vNWdrhZ3pQ2WTdR7
yew6kiS7CWUcCL8a/VM7ggzTAtY47Gqi4+ZsUAW2Z0VAa/wwYK9VQvOjeTd14WhFjm9U+7Zir7Lc
PqQl4PiZvirZfkjYo56EXgajdjZVrgoX9BhA/qJJXQL9Oy14pGhHg26oNVtDpzcq+2UWKL+kOghV
fQUyH5y9UuRXLPqgafzUm5EXDuw+y+BxPtb7KTcd1stC6uUAp2mGCYlr+C8vAhwjKP3Fuh6fUNOl
7WenSet8l+sFf0ZYxLeU5A3NWgakMAzAp/LY9APWD00uxVbcUlXuNSSWatTt097eVyaTHcT5Kvo7
9v0Zfxn7NNidZXqB4tAuOOkruuGuBst1cz1DxGJP9iq7/ID5M9zi2Ee06Xgewid6jpMpVfwMuETV
ZsiWZQ162VCLtJ6LGFaCQ2kf81L4SqIdzIlu2pgBjyRzCpJsk6V/TyxGUKgpGKoiHHapoqzVioay
pGJOS658qa/m4Vl4NwuwT6IuTE7ZtjIckLsh1gMBQvjLeeBwA+MsuXnpV7vz2oiLRGlUM6WyclhG
pYayV4HdaeYDkCtgx3YcGuGUTYHbqFPr2bOMfTBlqlsAkz0/fUCNrfhnO6Rkp8S25lZfexqkTr0K
TAfP2BA7HApO8SBSB1o0sOWBc6yu2dC5settYkD5R0VDqFDNnWG2v9HBAS+CdisdqoBFAGxhMts2
Wjx9USOY+KWV+qM0dDzeEpRXAtGAN5gElVuYbXUQE+ebhPcQvQd51xnVaWsN0BMSeQRSS47CkJj2
adBWTk3FSwepU8fqYdQRKDp77KJq2GcJh3iHZZl7YjDfUooCje9k1+hibUX2OtS2whi3VVWM8PLs
gbc0KYekIaCNSU3f60k8NAaNoCwUHhQbOpmx7vMugK6XjXnyEq8iCHTfd2O5hknwsQWhF/cFJGpZ
PnhCwOmuTYHuNj8VYuOtV28tOwXERx83mRZCwz2yA5eBChX0Pfh2FsjMKMqTftuQAHz8GHLPNtwH
UwYHRJiQWA6cRm+hJY63BLLUNZq+qNsb1o3VRbsiUv1BgZEvYx8JJ3jaW82zUfLT0JYOH4UbQ+Ew
1uAl27lhWidOmRQHLdA3PIOCYZO/KtkPlqV3Uw92csN0t1Vhb56nLa5ktfRg0PaTThAbtponc8w8
oQYbgDT2HW2gOm1A0iVFPg410tCpQ2OdJmwjGIPoAIzEqyJ08DK28VgWA56HUIPq9fy3gJDW1DwH
dS8Jjpe4aN8yqkVCrUJSobOngJw0/pvq61qlrmJ+FBlyJ42/zxeCCRnvqt4p4s3ujlwoUMuNnFT1
idW5RdVAjvSjDBrQ0ZksHFwI3N9+2+Jqqgr0Ywe1Ikca9zdkemvFXas/cfoECobfBi2sLXW/55+g
06Foo6Ca0RFJhLhEY/r2GxaXVz8xq4XhDD2Cx79iqxQw/XET/q7c6DXc/dKcyXJ1NFy31M19ZQvZ
mGPnDi/NC6o5j9cTSlkEnlfrLDhmcdZkZoGHbwbXz1rLvYBKKmL/5nX1r6vrK/0+G4KCDaclE4J8
48MOovVxPJk3bWYR2PFTXZk5MH/d5vq05jvqWgRefOQw0GNomNX2UYNJQi0gp0CjX1N1x+x4F5C7
Ei7L8Lm/Pub8N6+NufioihWNMdMxz7DB+eqDPdVVpFuSl750OReJB+DvQUZ6Iz7pDjJ1tBQQNBEj
AJ/sPIInlJOuqpfrM/s3jbc/n3CRfVA1SLRUaWx8wsGfPA4zxn5v+rBu9bOfsm+nSxIQdZGAdHpd
hlZd48qbRiesH5gyW1WzNSjLD2MiuA8HtRLFuNzamMlrAFuEwio81VpV0ehppPIqNHIyC6wtEP0T
vXVNYrod/0hnOS+98evWWoXRjy4CxNOCcQx0Ruz+SKDE1UMko20Vj0+ml9TgMlaKg320qlBJEzrd
iMZwFWhqD4KtSnN09fC+GD+UUIFky7CGNcYsxVhD0pY2uhuBX5QDLoC0yQnGjwluuh3cwa5/mi9U
2mLXfQsli+2AjllQmPUQnwwookBy3M/acdM05KZI4mNl52g5caQDCX/UNNxQbdC4FNpM2J+uWt83
Ygf4r6OTVzXW8K7d0xGOCEPttNqnAjsD067cBo+YvFMgL/kZA34x5ejU2J9dWDkGIGtl8hz3o2Ob
xa4u71AP3oXQPZmQGztdKk62Qt2Ji1U/QRFGy+47Zm8G80MA1hAmzFGnu6p41TtJVJsnfWVRvtpg
ZyFnaIyYdVpEjhBOWfPwd2vs+VjBpRT6KlPnXf8EsmiuLk4HMfG86nqLnGDk7EIEFFXaYNVmOJ2Q
1gxJtw/D0GfBrKSTvZo56pqo0GlV5dUU+YnNPLhH3bYq95oh2kYTipTiZqoiZxbhyQHFLUy+Dupy
A60H2WX491EDg/jMWmW+Hs4Wqh/xGTsV4mTwJ3Va1Dqg3oIaeAqN+h03yTHW1B0EK2Hwhq6z8TRE
/Y4nmqOFGYRxVTDHZY+PC6Hm+y9aRG5ogOhKTgromG3n87MaN62TPNvr1oVnx4Osw/cFMP2+U74P
twjaHEZedkN4f0xMFPSLAQYzHQl/WumOsMaN8s9cpzuNjftYESdSB1BwAwsopygcwAmF4ORnAUTM
e+gWRtqqBDhcg0DxSCNfHczncUrXbdzfcetHbll+m92olv4765vjCCu7Jn5tITY15PqdHT0ZkDBO
8ngHbUmXIqbptbKaAsXJQJeolepT2KoNoyllRBI8fNqx0sCsJn2mCtqQSkl3fT3JsAd/36JYHPxZ
YsPxwtDIoqqcmnpqZOYwK0TqaAv3G7ZuttBN2V4/QBc34dkwi+dSm5tTYA0NOdZD5A1QcKrMxEkq
hqaFWP2zoRbpDo+HMDTHlhyT4IknsMgafikYUA8k+ceFzvH3pVscrKCeTG1sKTnmN6qLj+iNm3RN
d7MsioxDNP+pv7bw2fItTkzXmDm3eE2OVfioiF/o7kvS1QvY9u+TWRySRGF5gWsPBdK29M2id6qs
3o5I4qajisoyagQVcncU65uPupqcsCW/0iKXJD5/x/TvP2Jx0TG0qJSOd+QYwZ4GsvFQVId+hKGg
ogafIbyZru+Uv7O578MtgrqeamqYixLDpWhPhRuufTbgfPyzQRaZjma2fVWRnhxt9UYz7+rwR4vo
cX0Myfb4YqCdhXg1ixrdyga8dwDIgsbuoMtqcZKl+joLZyNQPoRxE0xYKuND1W8T8jOTNZu/WjBX
NvnXtXE2Rmr2ZleVsNNrMkC4M9jjplq5zdQJpQCWvAVmf9OEQe0NlWi9DG73UB0W0KETKFHH4yoo
I9DYYVyFCkpX7usaCtoAbgRuKHjjDjlUlEkKS4pee4jDah9FP4NRc1XV3ug5Ow2wMjA6sDqIcCr9
NdTNXQKnPzt9N3izN4rojvSgk6u/Rm3yq0g5pA0sxQBoGDqgD8vhY4Iba4ZnZAKZ5i7fiswvS2i9
muiLBzHUASc37VocoRaNhsZyA5VvSdfcirhAPCyeMtSFRarvIq3Y0VRAoS5yeFDsYwLoGUMyodv1
XZGAxIQqL6wucm7fDHF1l+smnEWM5zIlp75tj30ZHcYmOWZQrXPKstwOOvTSGhSM4M5VhMIN4Hks
xmxnGcUrjTs3gsigZqBaFqao+chaVLJ9swjGNfxUxNRiZzJrq5Q52r+bMrG869uffj0Xrm2dRSjW
NZRN+lIlxxBcw3qi255Zm7wzvAFeCnYMGdsQWpYJkuHZJmdCOmyjLqgl/VZlaPnw17CwPI4Ak9ev
VvEg8l1WVE6Yp24AnTXSH6fxtozAabRHj5gPhOROqO2req+1eIpZIapCBOLv+NPio6uhy238Yhnb
V2CfVajhpeAdo2h3j4KyGxuvqn5gSAGN7jYZkp8cCYWOB4lGolsoka87Y3pTlBQw5GcojxwT610k
HzGPnEy/hXiGk5b3ff+oAHGeos9TgGxYR7dMuYe+dyrwE8fXrod0Xhw7Y4FKI5yM2moXoHAUJFsO
QesaQqMJuxH5O61/TtzaGhUE4xviKui9w7Z6peEoFALO2I3wDBPS3RPWCqgCHYbrqynJb7Xkoxt+
K+WjPv7Old+K9hEZLezJoOyH3k4eWwCHmjBlMddg29x0vHeifGpcVdT3FlSSdmKCno3GKiAXOvMQ
2VDIjG3jDmrju6DDREfVBFEvivZAbpzUPLyNmLYj+XRfafMjUOjv1/ePJDlZdjKEWcZVlSNjUPTe
b1m3wvNuZcfC4SL4Z7fBV3f8LMbBf66fchsXeVf/sgzdQWsVmomq5D6QTWhxj3YkzY0AivvHyHyv
S4BNFFT5M9Phpgz9KEuCvnj3ZxNSDV4ViFNIghi94Vb2GgUW8mLQ4iJji0+1KZL8LkTuC16wpwfB
+vqnk918i9t1GHlhdZBvOzaq4RX6LyWVsWclCfKyf8EUpWg1RZAjh6A2JP6yhwxm6gEjj73SnKwk
vc1gnYvitiSoSSLnsqXBRy3NUd4iqJCgtKXdp9bBFK/XV082hvr9aWjTgOtjhtykHhDM3vr2qR5l
DjoXxtAJYSo1DaJSfZk5iIJGVWHY09HGrVXTx8C6t4VM+PHriC4ugG+jLGaCZpYd9DkqvtCH3SZ3
4Z7vqoOFAvxGrKgPmVFYWfqyLpBsaovLLYZSagJQyXQ07Icg5b5AfYUGqv8ff6RvU1vcbZqiW6bV
YJQM9jRG8pyEhzaKJY8m2VTmfz87xhZJGtLnqKbE4VGdPV7D55LLmG2yQRZvjJAb1ExsDJKxmwBJ
cN1CvjwxJcFPNsoi+JU2fEgbaNAd0xBmpj18umLTzwmXrNiFIi2E58429uL1kOR2a6R2SI7ChdOH
CyfXB0DNUfG218aKbOQYpgtR/duAi1gXtAUAl18YlllOd0YkW2ur6XajJbUCno/LleO0DHp5bmWp
qSCs1l56227ZftpbXuMJz37+b1TAvy3kX5GuGLhiEmwLvQJayHbK9EUzZGH8Au7s+yiLCBFY2myR
MMfT/7WUBrMyrEBAnvUiiIdtSCsHSMr/RhLq+8iLMDEOFRuBdIF2PS3dAdZSUfR5PUTI9uKy/8Ls
EZgghvAHnbwtW3Gfo2r7ApdbgNvqn+Wh23SSUybZjF86GWcBg1YcbyJTm45l8WPMYR+Tobhoox6q
vkjm9jcK5Pvyzb/kbKTEZmpbw4X7yKnKnUlXNykFKrQBenCsViNsofsQOpjWtJ7UxI2Kt+vjX2h0
fh9/EU9GXMS1WeLzFb6xVl3NF9MuxZu0PE4by8s3xrHbwn6mi26U7K49gHlt3P7nJK/vv2ERa8ym
oSLjLVzJc0jFw3QyA8654gywoie4TB/b4p3npSS3kgTSZY8mMHoelQowcxksQcwYOwnPl8oqt9cX
WDIMWwjjaZaYKpIgjtqwPA5hCAh/eRTtZPIgkg37BXQ820bFOCITCVNyJMnk22zyI67v9PanrsgQ
L7IJLSKNkcMoNOcGjoa9NaFEU3f3QS5TWJENsggqzG5KbtcJOZbAheNZ51FoF5t4sV3/OPPmvnIR
sEXyAYcGY1SH+ZjH3OVx6JfZa6HeGVBqYHDOuz6YbE7zv599ItLrIzFjnLQQGFOdHYII8Pr0/Z8N
sggnImgCuCBiu1H0Huxh8tqw90SS+NeHuaD69O3IftFKzybTpF1Y1wzj5OBSp7jW6tCfTNSOVMUt
2q2Jxz/pHV7J3g0X3ivnWcKX/e3ZuMDm1CKzsfssCPeXgPrwcV9WbyNg+RR8AwOzJlW4uT5b2eFa
pCZmSkOSTfhy1fgTfAWAYGwYCqEdGH5cH2jeb1f2o7YIFiVppkGhOMVmrHjw75hMWe4j2YRLeUDY
npWCCVylifpsRA8UhRCaym5P2YWtLWJEWSKhrxTkPBpIX/pNfrT9YaU9ihW54Q/JIdoqktK6bFqL
eCFg5aeqPRZuNO6FablZ+XsqQkm0kCVZ2iJc4J1SR62Gu3oWDA5iV7yhAOYGnj5BXFF4JIJbB14X
0K39Z+nIUnGIQNma21ZMji0U4jM6+mkQOqYCrDTw0/9sCy4CiA0tLy1X8B6LS9VTjH1YT5JlvPyt
DENnugmF4SUHuspjpR64iqALmqQFbF8TvBl5LYlQl0P7n1EW36ouKrDIaD8dJwALa/uHTQ5w0Esn
yF8BG399zS7Hhz9jzTM+C0oKAzyoajoUAbqXo5GP25YeWtwm10eZf/HfweHPKIsvo09xNiWU4Mvk
mlewmymSVZplX2Ze07N5JHY2ChKOWLNppcEul7Q7DbjK69OQLdYi2RtalvZGNkzAowPUAQxwUGAb
qIafh7Ykbsvms4jbugadxUjHitUleKbqcwF2mmLL4LmSUZaMZK2yoNNuYkIJyAcpS7wCZtkCCfz1
dZMNs2hlm0I3aqOg0zGYNkUEd8Pi2Et3wL+51/+1yf7iC3esjJoaS5ZC1N6ZavunmYJRwG5Z0WxD
pVsbDHpqJbhmWicTYZLNcBHElRiK7aGBGaY1KKY2dO5q1QcIX7KQkshgzefsbJfbvKiIquK0ZsGh
Dk5lr7gxHAIL5UcSyQTWpes5z/lssL4hg9qVCENpmnqcd7D6vVWa9zi5oVzzcKR9qOU6gnJJGJcO
vIgWTV0g1WzYHC2GVV3CyLl8Z/3gltXvFnYjRAl8KMH4JZc8KCXHe8kejs0oQoML4yYQdFKhdBsA
kMqM3NFDQ/K0mj/UMiDCP0AlOoXwlrUEd2iVLgBjA8qupYNbwWOpgkPG9UN3cRnPx1hkMk2STjZk
pAATaLvHJhrvouKnSGBeVv6oO9XVLbYdI3Hs21QSuy7WfM9HXpwGpiY0MOxqOgKK8xZz9siy/GST
cZWl0Q9LQ+nXCBigefQAABAEpYujXhgrPRlcCmsOg8hgx7LVXhybnJqQT2LNdIxY6mnxL43Xkilf
Ov/nM16cFaqRgQ8xRrDiV5ICdJJurHpaXf+il/bn+SCLc1GlbdGzEYNkzHCqKVxDKMBVYG1UqLKC
8KVAcz7U4jodASGHyVCL62eoDrbdbK0E2Fa4IAdDuFFhCCyZ2bwX/z4PpgEcCxIruhQOQiE9U/kE
ogVHT58J4bbdQavpZlIgFRAqMXMV2u1aQg5DqyIgUFs84MJ/L8rptWpGsVbrGli9DvbxZdp6baG5
ERrAzMpWnc02Wg2NS1izuUxYfh0nawu+w9BEiqvJM7NCOABQ3CjWdJ+j2R+VEQjnyo1FSnRpR+gI
Ne0BjGYH/qGrJg2dyEavdwCNw4AXNix7yxaa4MlDoKdekO8S8mh0zWtoGWhat+re0AFl70PtJcjy
lwTSfD1p17MNeAauRgKE4ZgKSQS9vBv/tZpLYaRMAzzWgNn5cUqUbTNZ64Dbt51K/6v9+GeYxbWu
pjAyqNJ4OnYwXuQVWytTvRJq6iQ0kQSzyyf4z1CLWGZXowYgJaod3NQdHZ7t3ShDjcmGWAStMura
YUAJ6mhwYCubexgL+td3uS7Z5eYiDo0Z58YoMItxBEMFotJT+2A2xIn6aiV4DZTKoWueAMGEfb3l
AmiYgX1jWwSGlPUsvl5EXldCAAmm5alhH0wCCgV+Z+/WRgPqL7iMAP5qDPD6fMvDbp0VMLKuT6pO
9wKPu0JfhfRd5A9k/J2Fb3lZ78IUYD8ksWYSbXosaaMoBxhyw6HI+h/SvqtJTmTr9hcRQRoy4RVb
pqva2xdCLXXjXeL59Xeh83BaqEMV57sPExMzEyMKSDL3XnsZBu1ge660/F2TGrcNvmK8XZd7PUH6
onEpheM3mrjdAoQuLW5aluR0a0djDlJ1iaiB5lbHyjiHUQyPReb1je5yVKRZpd6Qgv6e4WY0EPBj
RHMusLhYaub05jFk+yrKd1OVHQsxehXIvUM/eBTqTbGMzyQyofwqB1B/wd63tbGN7Kiv/LB8acmF
MuLbXvvrnWwWK/TeMVB/HO4SsZKixeWsjyK8r9oe6Z+1E6on2AD7yrojiYFc5V+JThDJaBxCCW/5
XFw4mr7x57QMk0hkDYJEyuV2ijOlfJjDcWBnjnjMCnLZaSyRYTvZpIAVih56Y/YObvwxyhrPkDWG
9UgUreOHlY08abUjQGYRuYILhh4gzcop9dGNzUs2ZmLdLbbv/+vP3Dw1yN6smYUZO4casX8fAzoN
ZhNe+5qEXr1nTh5C6D6WbzmhqY0xWMBggOJlMTbdDLTHQ6XBs4lJxKkTw2814Q86TDMIrMdhIcK1
fo/wZHhYQPiXmLAQYXbI8X2FqeVm2MD0QvPnusEnMfzKusmWZn4PxpDmNGXu6xY9lpThQ6t3uXGv
Bog+CHnSrQTyPkSIss5Bw+F1qrvusl95OAV6Xd0PIFTp8QTxYeqYWWXjVAmqqPEq7ccAeXuY9TAI
wGRLRv2F+pJ9VyuYVJoG8nOpBdndn8V728TFKPORncGEtbEoPDXgVDPvE+uYjgNEGtcl7LR5emVp
kGGSqzi/VuHNsBxJhxUg+mMaJs8SXLnBKNCxzwcKpnMGW9V5yWEtMnpGcQPzxNbpxsRHkXnIhsyp
qPWKcXuBoElk5sK0OOyQY6cuKbi+/cC+3tymEBotXQyxwIo2INq0a/C1Z+1Zz22O3Po1LGEBa5uD
kMWcDv6Nl9TA352uX6++qY1AyxazOZTsXOvPhMkTXUC+XcgFz9TveL/G18uYf75BZGKMlTbge1g9
2czP2g/3EDTcrJFTWIvO/wWn+3q5DeAQyxBed7Jg5yKfYfcMzY74KQiennWJNvHdQfvlStux0hgr
SxWZwofejUGFw4cM04Xl/02oCPa8/y7/7UxJdTlNw6jBOxI1SH8jiHwLD0zRnSRNr2PwD3IISnON
7U1Ufy1Cj9slsZWEExIyjs2pDCr9ZIrr7vLivbB82GafmycL52qHn6Yf5qcJX+dsOchmbRwo5z15
gNubWSNpx0am2IWncunBbyqcuGF1JCrsCTAyuk+Q61HW/wcs++tj3xQ4MTiZRB/We4vES93mCBOO
DlP+dKGO+u6k+PJyN3tbMpepZgLsPSur2RcVMrDBJbF4fuFxfdtAf72bzTZTI8RiprBrOI/0IbMA
KRULlMA3RN20oOa2ncThHeEQuVA/XHpNm/2l0ZVRtjP2Fzpiy0WjkFah/+8n+J3Q54/vY7O5yLGe
+5njGjzoQP91U1+4oEg5KTRoTnLRL399Un+d7V/e2GZzaeBoGbZLx86kOTV1uZMmUmOLNEihpf73
na0P5x9X2o6hoswqKSRF7JwgdFBLmyAyYaNV6MceGeojInz+fbkLH/N2JhWrkkqp4TnmPHZZAlUZ
rPG7iwT8Cze12TKyZqJdprfr20p22SFDqBjxLkd9XTpy+GaDMK0BZtAtPt/JFwf4uK9nDocVpYT1
ia0jgeeSU8mlx7fZL+rFilkaYl0wdZqkvLOK8UrDfOjfL+nCB7UdQaUNuu/+92JPoN8qyVXUh/f/
vsT6vfxr2W22ik7jo2jWcmse033Vwj2rR4JfVwYiT2DIAJDtggHgpSe33SQItONwOsQeKBO7M3KE
h0wu+T8pAr9uFHyzUaThaI15gr128olvLEdkCQStS319OdLduPv/rEL4ZqMYo3le6ISVzqAEmGAq
NxntHm58+6RWF1bFhT3ptzjxC7xNSryqscbai4A7xqABhGPoTLnCZdWF7fYbX8o/ypFtukWkR6aW
TPiwfkfKHa0Xo/Ow3LPKi9KT+ICfIKwr/JUVhljeooQIj5y7uyFAeEPw74V68ads9pIEHvk1Oj38
lGv5IsFzsJwkOUEN3EiH7YoAWUduDseKzwnj4QriFFvK43CXudk9v7vwWy58mNt8DMWqCuUWfssa
dUfSuxAIhuZZSIpSGOD5JTIvndhFaLDXIx77ycT8064e2BMjO4s/0N0l8fuFw+O3tcyXJRG36TB0
MXZzOOHv2ul2MijsfvyQzbA8vOTMsG6mf20ZjGAwRKHwJFu7vV5fuB5V+LIG2IOTzCkmO0REVnom
HjzaYD7xcYkV/S23AZcziImO0BT65uvKFYLdEiPiZ0sBeJikbWjFMTUzbc+b7MaMWmdg1J00eTAJ
/Dxj8zhOEOIjTOtBwbXl32//r9wBwg1mApOgOuJOGeZ2eEBfnvaQDEXGJYbbKzWSg6bbc7t5LB65
O7rtfgggej9pN9X9pU8Az3jz6LdX3uzWGm4bUwhNP+VhtIuZsuvl1wJQTZHYh72iUV0LdSXjj75e
HAvqjLLEV9GB4123pxEKYYOeaQ67mtVirXESkEchsWjCl1HrdukknIQusBJd7dwgqaWZN8zprqXv
VrMzxzx38hZAQgzhcAM1evwMYduxqeobRrhniRwSJRjgGW/SeILy0+4XyNoB603ZCyyZdZa4Wvvc
D/BdM+cjTSH+T5pTS2qXmMATybDPGkT3jJ03LqlrDMYurgw7zkKnGWCSVdb+OJ6YrhxgavBh7XZl
grqIR06rhcGiPVCFmykiP9d/NpmApU15SIBg9WlrZ9bVBAsCK6VOBCg9LvWg6TiM+J7C5Lboei/J
QXYbY1sH7AKahKsNRlC2z7ThjgD+jnAzmyemx3qUStlrVD+Eg+4MQ3/V8RjeRdEzUy1cIKTdUnXF
hifoah0FA10Gb245aPtxkJ413i/zaBdJdQV3nxWgEHEBjmt5xgDWpcYqcWFeG4duoTf7XOQuK0Fc
rsqzAtyuGYUzE82fxqcB/rGUD06P0ElB511qIqc101wKq6V4/qDQog/he299JjOCMR7LhiHyFKJH
q4RHTegNWbzDU71BYuJBE6k/wnMvK2AXPabnOKuB2maYNsmrXCGNey73acZPrIoDvVJXFE6HqfVc
Sh+lvtOpzyE3YzuaiBOZyDvM5VVpwUpJjDCCSBFCiIiuTjktg+Z8/hURgB70pZl+VsXVRE9KFA6x
XnQIBA1S+4Mxn8g8n4roZ7ZMwVBxVy4Ah8VLUmO1jZXPZs1T4r4kxLbm2s+pwGobnDi6C7HMVNi5
NQWdloReqxt7jeleOz7qi7qmeeubxQeP4ARVJDtL1lch2BYMIr65rh0EMdj5OsITDw2vb6VKvKV+
76zMicYSEcfXXVHuBoxMxviIkAhPywiQx9idFvgPwVkqBfA01UcqrksOi39x0yX0UMMDRITv5hj6
pfY01CRQyVPT7BoFf9AaVlHd5CexZg+S2AMq1gqruNBwnoPBNyZ3FmW2hJOGMdSuADl3VMWO4qNs
mv6gRZUjBHiTlbRH8VG2iYNluJ/gmzlVnSuFncHNGAqfAvhgpO4kqe5MfYBTL93Dd9mpSHZoYt2Z
liCtH0fr3hwVsFHNEZjMJ8VHspTXWTf4JIWrgZU4smxd6LhPCemgYSTXSz8foCG12+LY6r8W7RfY
gXZnPv17l/3LXxN7nSAmcHWiC8vSt3t+2MB6G1wS/YRd4KEsnP6ceUUAR+RXCAPd4lEd0+cW+21/
jwI/EHfqUe6T2L606f6FQm9+x+9m+8tuj4Qqa47W34GM1yB26nt1Mz6iyKvvq0Ds9fvwCo5EXueA
u9O/C74vg0u15V/H3/YnbOZVUcqBEof4CSmiFaSfHOp3ZB+62V74sPLcwZ7zgrnpd0ccHj6nVOqc
SbadaahxTMJuntaHjyjhY+u03IYzIhKqOhumm+iqKl8/Spj5PF8Ce/7S//3nbv977W2hB2aXoubv
41V3MNFyKqRRy2DcI9PhQorwto7bXmrTN4KRktCqGfRTTK8KTA2y9n8t1n9fwZKWXGsF3dz2BR2T
i2FVwORmWfgJuTbg+br0pjt2D//+Xr5dJBT0PoGCBMWZtWmszH6GOWpfrlWJukq5w5/W6FILUpRm
8XU3g73kpYXJv7uoBFBvGOi1qLC2HaoeF+kcN4t+Un1ywCu9StPRm/tiXyTELWG1PQ+avSAKoOlZ
ELY/dRAcOcyCaIuOIcZGriUQ34M/3OY246ilTOOwVAo+s2lQFJCX6hrOPmabfLBl8SZNuO9NlqPD
l10vnmbtxhz2RXeVwHytrz+tEOLzevALnLsFnP7gcnKXozBvG4DtlnAm3YSxyo0J+yZmiYO+PHCc
ErQHWlX+Sqjl1Zo4CP5Mi3sM8kiheUiaTOoKXkS3E/9MWyj/YRIlik8DtVdeD0GpajvmzxlKGq0Z
vbZecOig+m/hwgKZ9AxZYrG8Rnl8SHBaaEghb2IoHiLlTE1jz0zzqmLYN9I6Eag89Ax7MZz3cPZp
lDgzKgqSXfURfMn1IojKe+wCMC7oYc50n0xBjSEpTqhZg+5/eNHThwzTHSpCtyoxxeAP6wNumgUC
odg2Cn2fApnDNJFpOFtgPFvkL0tzrKXmd8AIzeadwLTQkMB1kx9UXxwcLLY23PPypQJdiuA8Vnsm
lTM2k9NJ4nD8HW57djx+IvolQAfy0rP0NR+fNcp9AyNC0UIXrmCoiqNf70G5MmKMs5Qtuhk2T8YR
9qTHNHoKjRdjxKmV70rMasbifsE/jaw4yemz1SLHiC143i6BNWn+qKPPbN/0LnVynMo47NryMM3w
yTSEw0FwbccB89LbMIXvf5HAtBezVEFvM4vtc5Wvc0G7pkhShE+OtlaoYxKEdD4KRRFbYTiyx3jR
yI8WFl21NjOg2tdIGYGu/LlCiQkKiVsvlaM3ML0zUEecOLyKEzxNtEEJQPdFPbNeIIUkPZj15Khp
8rXmup8R0K0SuzCQOjYwP6H3Q556KmtuOEZwnJ8HVe/TdIdAcSde3vJEXCfZ5JgLLFOan8WQosQq
3KF4n42PxboZ2hX8/+wT5avyYUgNu7XQZRpnloWeGkNbA3xT92Cf/ZLR4uRdZodGdKwxvrfi1Fdt
t5vNz6SfYedF3AV8EXNBboFyBkvC6r91UoY6A4PqGooGmEMm03QiygzE8qvtP/sCp0FS+li/e4ox
oQbZICvv2/m5CTNAET95OntADvYm+oBxuF9a4k2qupHF6NdluZuKzwH2w1LezE16M3PhKDTxNblP
x0A3UM6AitFnS4C9E84TWpBK8snYCWwod0xXJuRgh8lxrFKnhCRtQUux3LH6HGsTwO0kaOT1mN0a
2DpK80lEVzHs0tE5OVaJaAu8X2GOzkClbS0PLOQ3Ik69XJTuAH8MrY49SN33Qp8CZY2rka3bCAQ1
0drYDVrisO4cQakCwxqMw0eb5F7ZwDbZEnj5e4qXydwxfNUEklbIC+1Npxg+h/E5N4htEIQshK+Z
duL956gd+gGmzLA1VBOscdhHJq/nud6NnRtV+6RDZV4azoRUiwL2/xjZzmnnRRpITN0hqWBGa7rJ
om7CDrSedDl4LfzlNBK0w12C3W+ObpfudZY6vBNAOISNWgFXat34NARcRPLQQ8ptgLQLj0zN9aCg
96kV+uc70uKkQPIInpJRl74MJ1u3CjsyIJU7jfCoSPvCMWqYgcS9M8AEGoMT58JBtgUzcGT+caZs
m9yyqQjncj4peFNn0kkztZtWO50+dBskZRRpavewFjHAFUGZGyNfthlgcjUZBzOJ9xLOTGF/aXRj
bXHL9VdRU2c6jjkp5JbolUhNGzkxZyBOxIVNuF+n8KlPKrCzzD0QVIeF8korbjUeg2elXJp+tsvL
skyuid2ej++RdtdKhBJ08wGh5k9GKz/GwoL1rrjVDGxMonek9kiw/A2kBi5ljxoBXQXM8gQOqKL5
wRDOIeFKI3nmtIisCDXmptFNl7/kcP4kvXWUGSCwPN01MOy1Sys5DgnxaoqoowQeHCO/MuVPjPGc
hbdnqg3YhM0TMgTsXFDXmGs47p5MObkNMjYmfQga/pSYbyNyQEJYl4jxWAvrCr4WTlUcV8RAm/Rg
XO6rPnaiQnOt9kcVIfu6d6vsuWvpK8QTkZMMxp6H2MTz2qmtNsiik+JwOUGDkzA4/EXSQWrYgZT6
DUifOEHhBx9fEnD/ZbYH+ogOSiYn0kTmhzTXQvBLER/PSa2rwRxRHOkONGDjG4rawDonDvyAH6ZD
FMi75oQIOthhzlcYvr+Wb3WQn9gelrr/Xt9/15z4KZwRKNN1CUxrU3PmPRxMujxdToV6VOq9YtL+
9wW+KaDXKwgD6xRHFq7z580aegf1nhEtp/kQ39R+dGh98bLOZS8P37+/mf9eaoOyj2GuOKnxVRiR
ZuvxB5+1C4/rr4n471f35W422N/A55Gt6Ppp1TVFSH98DA/CyQ7Te3dc48YWr3JZBLzdRZLC/w71
/fEot6p1Jdo8lTNbTsjnPnBH7uQuPKx19XxjQJPfPaZ28nJ57PjdKyQAOwnlEp0OTo0/X2FXLkbc
6T14xsnjjFpZ00f08yY868W5CGPXSObrFODHEGcg6FiXVtD6TL9CvJvNbsvDtAxeGWnV6iddQdqH
vHV7eWnP2cF05+v6ybhNz8wZguxB+NMpupiKTL6//Np3CoQAgIry592zmlpEVTVgzv0aQFkF/QlZ
X8fscbDXVBeU3od5h3YqBqHkUvv57T5vcX1dcdjst4PRTKZ6mMzmcsIWn8Wga+X7MXq98IV+g+MC
PP/vRTYtbl2nzVSTXD+x68WXPrx4vXCHKh5dWulcXMTfPU7GTEk4xR6o0w1eHbVjm+JyuCXur4A1
fPeG68QbjmgzvMlBmV+fq706i10Nc/iLWZR/7xGG/Hr57Xme6M2kTctyYnHhKPnKs8d/P07T+K5k
YAbloAtyk/Jt78ubVC7DpJZTV+r2DNOthSXwyzd2Vhd7tSWPqf5s9k9a9vZkaD+ixXB6WLfHOC61
HiPj2vALXbhhAaR8RkRJAc+GRQVz+kiIcmKLeBGE5PpMf+b8scEgBwz5pEquGg31bx8FXD2W/WcD
lWpRcxhHZwENq1+D0bnGhLg2DXxuhHCITNnEPGmj5de5ejWbprBTGN1mza/eHO3RjGA5DGilzfxq
Sfy5hN9w2IMWLvZJWd/2c/jSGZXfpOGT0ot9j9IQ7lIOVPyBJOCVZtydeBnMsLtq9HHX8QTwYLOL
oCmawjtZSicpb0YzdhL0lbSb/RrgpQmfYoR7XNXda23if4DkuyKPqvkhWOM3OVDn+aMdcWNZcbKW
1h9z/soBeMIo7KQZHL3qzzkFe2AkbjPU+zAiuwFgeA2DUiXsdPiZglWXRoA/69e0vKPR+5AiE6JA
TWKAmI8uYH1VEs57S3mXokIekAkL7RO9Nnj8WmE+nEfUWa2Zew90TtA//L5uPc4fxGp2D/v3PNdB
ql68kFZ2p7g/kPsw37Vws6/bB9hu2USCsSjpkVaaY0UWAvxgHAZ0PklSv0OT3ndnUr4rSwssIKoV
hSq9Z7j3xKaS2aR7H62zkIvdogtuzd4W5YzBdeuq1WGtJ/4ADQAYhmiqWY0smgh9l+XNMYdeBf2C
BTiiWlw9WzwkvqDimoOywYUXyx3Q1/ZcuSkr0V/kbi10uFULV5maYyCqMrGeK8l3mvHQDR16tsUe
c7bYlJ0iOtu6giC6F0E0IJoXvswL2qhJVq4VVUHKEH2pmz4XIpgbasNd1tZ4tcuYFmT8pTdJICiy
sEfDiXq+oyGiGGAnCEaDbSJjoIhfJeZougV8OvwY8WDR8TnSinGBct+b94KhYO2bYwOHLDb6FTlV
FCFukGdbKGOHPsJcKX1BnAHeTH3XNx/JBLmu6CGgVa8qN+1+6H5CZ4JhTo88EurUKgPFG76EkXT5
0qHdRkQD7AajKXSXudoTLTpyfpvDdXAU9zVi3Uqjcbu6tsGPADYxOxIiQKs+cXGzYBqL8ZZN4Wqu
kIyRwD+p7V6lDiHEZLky+1EOt1l/Xc/IO8r1XYJSFNZmmGfgT8xyD5BWbsMvHVoY4kr4d3M8pqk9
K/RU8wy+wkuDYPEpUXZkPRTZFdOQz5NWdkEJsPrI5wboxzDVyMdVeaJgYdb6pflcQVvQwJsNiALY
yvclUp/77mEGmbp9KkAmHDRU0uk5Z9E+iz6Y/hrhzzNGeF/nByvBVqLjS40bB/4Zbqy/dsu8qxId
Q+4UAM/jjORTTby0/SsGKftYIUwpKXyrfNWx61REd/PyRiFsYzAhMIQoZFf0MHHMb+O4c9v60Kxz
Jg6rXiQ0IWYMnYA4dNDtsvQujoEBd7k9GohjAK5oAizqktmJxWM+hOBkL64Be78uvirmlznC7NvA
X0MP7KV9NOk9hpJVmLp1+RTRlxh5RosB9EuA3ASBaFpQOxpSxF/gO40nCPNaD7r/60Inj1mxQ1IP
+ugcKY+5Y1XGvuGGJ+a3jPzQs+LQtfE1R/LAJPPbUsP4s3llBFPKnnlWzU81bBKnDJ8WDMgWo9u1
GcIDcI3RUhDlPBr6G7ChTGZnkmODbwy3nahn9I8Evb2VnynGQmGpuyJPr5PG2uWTsSoO3LmNzlOT
BSz/5F2LYNfRTUHhRqcczuqqAryVZqiN0tQdSHPQQtMxB3NXhOFBs+7LijqqLgKN1qBKYKQE8QS6
Nvyvpl/x+3ZEkKWIHARdXLMSaIaArh1DuWbSfVI9h7z28jJxUD7AGx5fiolKkBAfSdqnfEa27Cjx
1lqQijELjTV3kaYdZq9TkV7V2DzTNr/D3NpdcLKEiGXso1+YYQWjRLamMdpDDeQMACMT1GbdhwJA
KcLGldG6q2EPZtTBYNOPMCNO6C1DuoT2TPSfUXWMunVnBPaVV24r0G1E1VML2CkjIiiSFA3sXY+P
Wa9m38TgcMyxR6ybb13/mHQQV3LzlbRIHZk+lqhxOiKg2hKPxkDRzVq/QBaCeQuSjwsZdIPlNLFy
mUjcAthrpSTmYJ+9Zp2zKAqEBelSy/wl4YGmRfDK7u0OUV+FRK2OT7xNF9BkUDOncex0Zg2BxqMW
1k4RWsjyNBwCdH5k2DKm27x5teoFu2nrQ6J1JdL8CEMkp4aNFIkQezm/5Tj3WjP3WHs7SSuIR1AD
Od4TxpUGuYVy+GRpV2P7pmIEfa7yPY5vHPGSBXjq8P3TcnFrZKbXlm/WzI81X06Tda8j4B2RNBkQ
Oa4RP62pXdIQSFvmUs1wQ+xtbI7cgpcHBawtzid7sDB5igubpq/p8FhZCRZf4ucI3EnUwwyvRniX
HVVeYd4/ea34iQ7dH2nnsWIOZv0c9tir+vhRtR9mlGKafaYWiAWoIkxEwcb4E6Onhn6IRfgU8tKx
qJ20CNIOqzPTHcuEqWnzkCb7POwRm9D7BPazAifYFA9H9If2OI6eHGBlt0QOQZ4myCoH1SCOijdu
Ups3suRXSVRhRE/8EeVTDMF4Wz/U4m1CzM4SgseXvFPEouat9Y68ERvEBKdGmab6zM8j0xvpM1vK
A+i0S8+diIVBXt9PdbEf+OREA4Hl84vUQ6dLn6tl3C+ZgF8ATij2lubWE6fSEahRBmAgsaJOmrMD
8Cl3UNgFxSO8QQ6EDkea6XbPxocIjIqiuBJjvwNKTNipXH40yK9PDCBl9Fdb3YIH4Mml93QJurJy
dQpkAWZOUa35rOh+jcgyKfr+ZkLoUNnMhxbaKIhSYCfYelr5wPCvLLj49yo6aiYgZeDQ+M/QtmP6
R0EUIGdY+ib5W9WUXjkNTgaWAI/ewZvxFbDtJa4dBRK80vDsut6Oqx5Zq2jhYvm7KG67Ajjha4ji
LCQcC/08VY99eme2AthL5CVwu2XIfuTtew93VPkT6haoLU7tgt1Pm7wI4oto0NwMtYwuXxUx3DLz
VbFCcpEzTD8sOMybXQ4rufQ/hJAURQ8ccvNY9wV/IcBgoyYFZDxCJfWi5L6b5qt1eXfm45K/FxjI
x+M1xjN+jJBAPPAsCvrhBvxYJ8rprovvUqz7pRpQixBn4L9mgm8rDxEEdVL5cxLBmEz0e0PcGS3D
/vGzEZVrWJ9jebLSH53+NAodfnDMhsvzrgWcRjAAaSFmVt24T0E1UfKjMBHggbCQxLzlgNVJqiEn
dnagHkFeISwapp9dBCUS/BnFEvq5iZSmQdqCK5vHsVtrM2Di2lOopLj5hmcDvgqszjEJIxfdlP7u
7QQMczGNQKuso8fbADBGNpuFFfXz71aZwS3eCOJddjEZ5y9KOUGp+PU66+/4AqBNSNLkJW8Bf6Il
Z7sB8aqmjXTHnen9u5n7ZqT4x5W21g55VDRI4OpmQHWTW/+SO6T7OmAIOUDxqZ3eXgax/m75/7zi
ZrzOlcZyg8bLKSyBxms6zIELr8sy/8KdrY3un6jKn9fZdP0jAR+UN+V86tzRw/bMXLYDSc1pXeKE
iV1dhzYqk4uyn9/9/b+uuwGTuMo6vRLFDAYD8Ynb7evXJgADKFieQ9hLotoJ1kSe3IHLsosA6N3s
ooC5GBH/7VLF97IiK8C25AbVsfDhNTh3ZwB5hs+OmED53Eeo2yXM7m9wBY/5y3U2n0QBN/B8SXAd
eouJrM125k3mjD50osCqLoVdfMOUwNUMRqFUE8A5thPwcu5zJPcZ06n6TB+kH566PcKi4GyJSsBD
FzN4CPpwL7/V77+TLxfewCqW6EiojXQ66YE4FB5qBocEDRSPQMhKL7k2vXy0/72Cfyfg/LWSvlxz
8wqhHkkGRM1MJ7Q7CBtH6nEbRIc+AAX4ejkiAxmBFUlAr4Et2HAyugUj1Bt3sD5/7D4uEXP+Mmv4
vSWBHQTNhZQrE3OzJZUmG3NDTSdrhwi2fR+s+cv1e+JMDnEMJz9E1/ol7uu3W8WXa27mCEKPeBGt
11RuvS9fMSfF5gSSgV2tvM+blWRxcT3/DW5hhX255vqbvmy9pWKw7iHt9PvzrQ5oc73iKvVNd8B9
Yr4TtLvB19xL3JhvUNg/r7tZYKqrS4mIhgnfa3KHzAE/OyLR8zl7W8ckC67dIkLgAG6eW37A7f/f
S+3bzeLLTW9WGqw0OIiN6XredPvs8NvLzKe7i4toXSTbFW3qAA3hJo2PeMvlNSU0z5GB6/Dbem8+
pYD2oS2+ze8iuDtHF/VEfylAsWilWLNtiQUbLsw5/3yZkhkdciopPYGJZ88o0MIoPfC1RTDyXS/P
lnywzDeteYddBmgnrU0mSMS67kPCLmOIavd/fsz4ORZmLJakQt/yvIqhIEiXYBTvONphOBfAMs5X
wcXHvNVI/+e2/3udzdE3mG1EgcOs1/mPIhQ9PZxG7RRTKXHhI8Wo8O+X+sddbR5yF+UhDwdCTz3l
oBuVfjoDlat0RFb/7AC6Zfzesh5THUmZ1sOISnlGx7NML+2QIDOhspfxLPRHCkJlASrxkunAM0F2
r0eAshlykDW0RSgHjWe9CZFGjYBPZG0lOv60HmNoNETwuc5B6yCJhJ0bggsBuOo63BK1zmcNgAJF
0LnWB5X80Dne69K9pFXnE7im6RgWFyWiPFsNvJPE7SmGlfNim2S61ZPkfQSze4mrQ1HeETUgdIu5
Uhs8KwQvx6rRYKLbTpZ7ra/hJYIGByUyKnWmzbZVgwCsnQcz9co8RWLjQU03BlFeBql6BSx6QA+Z
gdayEDBpdH03Tq89RU9co7vRqBcTpHywChhc6uYaWF35G2pPH+wfVel2wQaH1regfjmQBlx3zU+R
n/UWcCzNDlqeHbuCAP2GQEB7ETHSoNBixSWcoMMR4Oy5R9wqz/yuvJrTU5owdAMzvB1+5GvSamG4
JF9uYtT7gBnfU+2WWncL5HHgiAYx0jIMKGUZX7tJ0NIfOhIgldbO6a3Jn6f8ukevb0w/ifYMT0ln
jdXgWnlbGvHZWOArOS9O3b0TLfPaSLnmYh7TukKlTsHcKjwTnC8GpnKFUTZCEBDe8TIgioAjh413
IXDGt5i8SIQA0gWccSFPWTfDmQUYMkUzhrVA2U0OOoAUD1P8xrWfKYBdSiG7WzFGZTMo0zleWggS
uEF/NJi2tYCMuMncaNbBypnQ74f/j7TrWo5bx7ZfxCqSANMrU+dutbL0wlKwmcCc+fV3UVMzlqGe
xszcV9vnoAmCGzus4CnwOgVU2M+kcZVYH1K8ilAFR0Rypeqo1Lh1DMtW67PV7JLmZijPubUnxWNB
mN+Oe8laV6GMIiVcTYytzOCNaAkaOyBekXKrlgN622DuohenjanNsru+O0poglr5EWi4qDVsNJ/d
oN4PCoyTgE4rokcjV+0suQH0Go0sgn7vbU2fB0Cspx7gFjQANVzKu3oYnYK8JSnaLeimhBF2MXqb
5ncpzXaR1gNZQpzYOhXdvA51mCFArUuyNOxet5dCEzhmQAgx0zEq3W6RzyghOyMj2BoLoR8YZBYY
KG8bX8pbN2txMZmvk9V7gwEsPnpBNbsr8KedDEPUAgh7I1kP+V6TNGeCDE4ply6acftoHL1pUH1l
QNsMDcq88uvisQyC97Dr3Lpgu2QytpNJvLKSdxaBNpvxK4WQohE8qngNSvBbCWSHgU5RoJOQ41Sh
WgOmMV5lY7+pJ0hRpA9zWvq50tml8dKU63Ey4LIbuj0h6xLvzmxiL6BoQveNB9tim9VvRWGip4MU
ajrEWeEqsKNIANhqIDEeKk8stg5yAz+izARoz1fA1sgBQbb6d8JCN4anYMkSRwFBoqggHlJsafY6
oxNeTU9Ue1AoWACGb/VP04JDhD18jXjFys7LqGmnUe6Wkeo27a0sofuLAUo/ZM9G6asKnJPqej0D
Pxj0UFdTcjespcXeEl7UALQA82i1DjR8bthcou8FTWmA02AZb0P62QHS3cuacZ2lkEiLXVK/Bjm+
Gmlj4QxGwYMxHFinoPuIZgtMM2WJOsP8CdSKPoJnwSTwq6BQ181uiX9BpRcJuJ85vR2sydMZ1PlV
Ww0fEmu0VcsCKeZRme4j8ttsnhr1TQsOZlauRvVXW5KVhYnbbFaC6/RSUv7XzcPlh6SCDJuJs/SF
m16wyxOGWSBHFZtxNa3pWpxRXIC2LBnFn6uVSw9JDZ/VjmLJ1lX84rHDh3Kf3ID9xJCeFo7pklUF
FwFvcCE6s7ivzo+hk/ntL2ACJWG2eiFB/uvXcEkjLlsqNYRiA+DKR4i1i8IYDUURfXnZRy5t+2sZ
Lj2EXtaoFkGnHizjPYLBGoN6+vXM6EvV+NoSXBk5dxLR8gGpkXEyHTR+HrV9cyQ73UnuIYd/XvoS
wKO58NZeZugb6azBdjmwLe+jc9GNWoP48l54DAaUqls7sbCsv5Sf/7UHXEsmj1nXVgw/MNmM+8HL
X9JtvIpDu1qZrrZKb4BJXNoJhZv6Yui3KMeyONnkNiZx0gfyP45d71c7tmGf1Wu5UVwk7WBbwRYT
2HOIomPScWOu9R0mfC7ZXH9LXwCcH28JUAoA0IHuUkzu9HdDiIZ01gwHI8tXDGhwkoHG1sx7MHvg
dg8WEiGnJvnMoga2vxRzB8W1TLbK0LyPlL0Oj/PKKjYlbNYiHZDqhNxd/4Vfih0/fiFKC/Q8UMZp
PN6rt9IBkDS8JrrCpGaDkcJp8V9u3qhT+vNTuBrXhkM3LQYTXrqhfuovDJLaKVf5A7bOLx20Gp3r
P+rytn37UVycSgp9MpMGP0pdpcelLdS6+SYHWAz1rEcOAzyhjXN4E9jmuhRXAxe/XgMgfUODgqTO
i0jG01Q0ozaraPENWDteV9vCQc8ZTicYpdO1uMV3qX8J1CbFTuMNQKeLKwlYXiiahKQTHDMgbFpM
NkMwSXVkQPFg1+jeAlCl6rGzXGrX9/oClgsB+tvS3F5rYW2pUWgph3KOXHOqvB4TjjS8DyAAlsf3
wfhilud4tvy0mUW9sIvh2KSAG1JD02T+sU3MuNI+rpbDN3jUYW54TlfFL9NdeiS4BkBZszUBeeiH
dd5XsfdtUe6B04YkZsKiJTAFq9yFOe26WmVvzS0Az+lr6EEb2sO42TPtZB2ds73iAGWWOvkBpkru
AuMTqTVcfvvffhEXJVINEnHDGKpARNYbbdfuqA2Iz7ZF6+T6y/5ybf7xtX9bibv/RgO247OFlXqf
QMXR7nuf+ZmDXfDSQ58jOGfQeTJt2VVt1Nn2sE/W7QO03m6DADqxtvqkCF7H5XsCkwGcQWqBRMO1
t9V4UhUziJeHnxx07JwZTWB0rnz5EG4ldJ8H13iD0DBwjCLi9s8uztLoQGdUNnTVxLf+d7cj7S1i
hDLkUpf2Alm366UNWwt3fdnUvzf972W47kIKY4ROLxrlUKugcfbbvvs9ybU3mS/X367yFaz/Wgn8
LJPKxAIA3VJlvl2UKDVJ23hAu2iMQZ1tb1I0MUKCbmA37xn22CT5OrTwPqcY87ToYJT5eWbTbx0t
gbjRtgmKHKS2+2EoHHUMUX8OmNMXxk3fzhtjSm4oEFixUW7ndgDDSLMHeC7MI9lGJQyic8zZAqTc
upysjAxvjoBdkObvxWBtGoyl5Ao6loG0M6L5vOgyGijA5Q6nLCucQDJv+npRHQOgotajB/ULsgCY
T904Ya5uzOkZintuO4/gvxqPNQU7RqnfmYL/tgkx2M/WNVAErZG7nfWrMG4nS/cSHX9CwEWMTCgq
m6cWHIkQY8nJwDcegUASt2ArFXY6/86b/C61rG1sLSqQ5ocsm+sZ+nV9N2PkBwpCGvgBAHAGME7t
NFm2LqkbPZdPpoScwsgf9UD3mQK8ygz3TSDISD44y1zWGKMnas5uUk1+VfX+XNdOSwMMzNGGKTVP
GouNFn7WySEsQ0fHsFXp6SoAh7OS6SYwxn2mxMcuQtU/z7YGqnWYxfsZxUIIlbYE88XIfDYgvy0p
occm2THm2BvN0rFAmErlBW/XYRwJ9U1g2hwjREdYg2trWG3TUfPSqoUW3bSOhvIhSE96FTkdePQA
brtR095rhrXX28wNUO31agFAeoufff3c/ohKAJrjAqLoPWoEzUdeuQw2sbMSJhVQCfbsmyvZm7bp
cXZztzpEd+2u80ePedN6dqBX4pDtMv+BF4aDQakTupJ//df8CEj8r+GiQjMpmTlMU3xmWuuY6HYk
4a8GNNok3EUl3fcDRuM1BqkJAFxBJ51I82pF6L1laLhlQCG0zbHLgEgCUNcfQRC5/vN+jMv4n8dF
k0wrJSUqoS1vQIlvTFc0UjZmhHp9rsLfkqysUh3YffQeZhwzCGXWMGmdgOlRSAjsmLGGLaVXdqZt
aaiLof44N4FvwWQPg3BFrTYxIGkp6UVZxnKpfo9M/K/mEpwgJ9Ygdy2B/Ue7mR7C1+iEJtkq2y/9
XKY7zZOoz/ojieSX5O55BWy/LlPS5OtUVbcZmEW44CCIsoOgJMZe1qO1wNAwIBjs8jw8Refmv+Tv
8r+Au9dj1SjnAdDLUwzBytw6BnPgXT8Nom3l7vOoS1uzCsf4LOPzrosAzycycF0KyWtvjis0Ca30
RKkq61TJJjAR4Wou0n0FPgNsFNYxcoK2mAQajXxayO8bVzpq0A81EhUK+RJYOfp0r82vPS0FUefH
rINbhZc0M2vSg6NXU1i3gPoondg99cpT6Cm3i2JbBHzSy3+U6/MDM35dLr6oVQ8jjeXpvqzrIm/e
DxCESaHJE7jhpvcAIpzfWO2gtV6cRBmgYGt5Gx6AzjsDc9n4XILTe1+0JpiSiWBn+XyHf0Duw2PA
+qlTJMfnIO1dov6qylvdOEWxLojUonW4z2tkJQmIWVunIALgsM38IcPUt9R3DWQwrn9nonfGNXSi
IpHlbgSMHRMXwN0Bgdc/Y+BtDPQeKRSVr6/2Q0iH30HumwONQI7qMkzOQ20Png5HocJJWhsTDp94
7S+RPpPgUPA9AEsypoYpnXKmyVqKIOsBbH0tYuNfUMH765bnVaDAM6Coc7DKcu6tZ/1xEaFqUVR3
EThSsa/eCnZREBw17nyADJ7KqY4FF28m3XTZR+IvBUV0iy56exzBI/jv9Tjw6kwZ2kuKJS9iB7wk
mS5Jla6WOWZM6HeqbwAJAwD+jhkVqHtox8HtgzjZPWTKHf2WznZ0kF//h2/8r5/AZQjJIE96FZTm
CUouuOZfSwDv5P63YHcvHJq/VuFudCMhhl7WGI40HgFJqDnnd0npmpC7RCsX2Fqg+m32SyQS/KNd
we8vF1ySqQMltYLZbU50r4fdxVyPW5bDhxM4tx74cJNkb/WcQOJG84y4FcQ2vmTkl+fOVJ0FMNq1
EuukRssUC3KRyMKSOgeVpnfNotjqEZjxIn+aS9/OX5u9hMJvIAtovMDKbsBdRVdzDWa1jbkGGhUj
3ALXmlMAXyFqSlwIrn+tyEe8qScKADXkpE8duApgaqO4CiGh1UGv4/pREu0pF+3SOLEUqQ+Vs1KA
g1CoULEyVoukVA8sd59C/oKgI1VGgkxauKlcmlFq5oTpGb6TsJntUAXO2GiCTRW+DeYHg+aUBS1/
kIbbWzNHj7N5jIbg4fqTX4hQ3zdZ57rUqq4FaIyU5JRAuZw2Gy0RdaAvXFx/rcAlG7HWDEZkVuap
gSpBXkmOcpS1zxGMVKaI8FfKpZT7r9W4yBPoDVWsbFoMqTJPCxMnmbWPSe2ttRbXGDsa0SctcG0C
Jz67wD93ftd2yko2wVZtKzfv91W4b0w4S1uNQ2BCaMkYWI49KOABQA1AxQLFHc0PJK/9zoBgOgEt
AvM2gk7pPGc2OplwNNZWcVZDVqOF6tZdH8A6Op3sEXIgfXQYkxsL6Gq1AkEq+UzyPZRZfQJiF0Nd
bCmfShd7VXM3g1DHRozN+7vMyL0ZP1ejE9gkqJt6dauBj0B1C4YJEG5Dku/F6KPVz3nWOIO5rcEv
xyBQn9ExLt9TdEhqdHTleEMSiFKkmPvGhyzyo1b1mFH7BmQx5HxTzwTEG3R8B0CZUnAAyOyaubQ2
msFL5QKKbzEMtjATnZw8nTbIyW2qgA5hbDoUpOjROMOwSE3sk/EODkWQoHgC3hni4xB1W9Xkt8wO
1IScPoVcm/U2DBDykBJXH4mft7MnWcOpCvNNgHZBZqGwBP/q+lkXnUTuvphpZdRdj7M+gagWTAbG
3uhCpNaqnnPU0oaghhAtx90TzAzqWjcQv6BgZo1PFFluPoaL1rTThiIAkSBY8n23AjjzWKcNPfW+
Buj3QtdS6mYXiDIa0UNx10BkNkmJo7UkF6CzuKmnvM84/ZA5dCAGBJ0viOnhcEMXhgJQI7j6BBe+
vvy4b3dQlafo4U+SebJgHUZGNLsSZDhFI7gNfgypuStW566DnrI50ksaoW4fvHiNVnBuj+//TCyK
u/oXEVUsgkfjCeW9ClxF0KSoJOh9R6HDh1Z4Dh7y9S/gxyycezJ+3FHKnVSnERLSqmJrOoN9UuSR
7pAqhhZrAxC+Cd8MiM7BY0mBBArcFqpyPjcjek0W5N3QEZz1OwrxGqbEnhTc5MOhLR8lDXJKIZQv
ZG/EADjSnEgVyX9f3iANc0wZHTqZV5lTKn2EBl4rn6LihaJ5C8yGmh+ub8+XtTLXacDt8WcR7q5C
s8YAgdNUThRCJKTtVi2MaWw9oZhXK8l0hOwLWFg5erEMkh22OUV3zVi+dmO9DpTWa0H3G3JrS1N2
pIvMVdshOkeWdJe0rV8VUGrTLMCFoAsASZ2mVOkpk9jbZGg3aVxCSxDoOPCgWUZsXQaE54F0Z8ET
iraRux9rKkP1uR/0U2qZN0MBbyypqz3dSpxMnh5JizoPl5Nc6V4VwwtrUTcEjTr80jP96IyTPGRr
agD3V54lRXeB+cEu3LBs15n3tXUDaJxbmYdMfej1e2O8T7TdLHdOGbFzCkVC+Tx2uXv9kZSv5uy1
t8Z9rpAVn3RziNQThYMrkEXlbV3U0M4EDzEtikM4TsDqG+hA54VBznGePGLYdZeSZfA+K5JDIdPC
god0Tu/LcVIhWFONqyZQalszQaWJ4W9nx2H13Gszs8MaNIsmzDxa950n6aZpm9050GZo0sf2lNan
AMY7VcegbGQpq5l9QCDxOKTZk6zMAQwNmnWngn8LBeZkggp2Ay64tc3lwE36p1KFpQs6onq+ngAq
iwAKSp8wl7PT3/OwtUb9qNKdGUG0WR73cgQkO8BNfXGbp69z86HBdCNX7EiHOFQPyiST9mH+O4MK
lEIq2wifMqbibd2iRkEiAvAnLnMGwo0EaU0DpoghHVYttDMrBtZwRfcBwTw+fizmpHUnPIsEGRoD
7d2ENftRhyoqRvJJD4JguQsDBXzP3SAbrxGkV0vgB/usRQbQgPMUm4ZXpd06QG0UQeWHmPKzXK+K
bKupdzGkwCkNPBWgNcbiU9maEBMo7bB8n+oNRQoF9bFDMIKBBSWnKTDATQJeyoD3zggWWBk4Znuy
9CfBoVq+g2tnisvMpzBrVQVjypN1p31ovrKWHPwS5kDf9z+Aqly+Vf8Vd76y2m8XG6rlRLEG1TxV
EzpwhGC+9AGNeQescjfvJEFT+IdizD9ugT/LcWHOohLsmjIkC5U3eHAY1DSvav3UC9wUcj/xfXRb
637xCbFwPCyQK4K9FcQglYtBckcZRZhERQBsQ/kCRE7u92uA9Sc7fyw2C/hqeAplwd13udL589Bc
9of5a8XaCn1HAFwBZUHAGwZBgvmD68JvLJfyaRBBUwKKiZxWHjRIMjTGS8FuivS5GA8mBC9keGFC
MoWw06JJk5PfE4SPNRVOWNEIVJ8arQVbfTkt/PPQy6v4drAUcxigIwj6dwADP2msUE7Uh8wARlF+
CeBGp2NoqO6YDs0/oLwro3BqIFjhGQcmdwcMqMiU+gfQgN8hLn/Mxs6ArgvGBVZq7Aq0a+q6dKUR
+OGhcgPoKdAS5Pf6I8/eBVuxVLJXvugvUMa3rQihJgedWkM7qWbiyHWE7nYMORLjFpIojqxDliJR
F9Fl2eslVXD2/k1G+a/3wM8XdSQCaWz1MRqBo2upbuYFG2VVbNq39KVFQGGO7l1/3h9UJG6nv2BX
3553DEO5lTI9Pvf+BGRLtg16T9kFGzznXQaSzIJ77B9R0kGqKNjJa7DlD+pRk+zxJTuJyhPBx0e4
T57UdT2FgFvBLkPygvokQ6ny+vMul/yV10u4z1ufexXumJiZTj2CllpC++HDmt4kzBn71EMzUpR2
iB6J+9ZLBRP8oEUQRYdc8fFV1/eACXgpqJjY1BEUZ+c/4IkIYifhPuhZCUp9lHUG+vzg6EW5mSx6
l0cTKBLrKh9vdSCUw6DwizAEZJs16HjUEGyE5r+EX6eIyhZRxCPc92zWepw2kxmftfHYu9D5OCZu
5sh36guI6pCAXEc4XotXm6g7KPykuGLQiAqlGpslngMjB+lPILdBs9Pho2nDPxCkd09MZhQdMi7T
ZEVRR2DUQ+xRLrxFDD7Rp62iPw3Qm9DlDQVn4fqpFj4ll4fkjSHFxmzJZ7Bf/BQq/HboQV5z0flK
YCRCUHYLVYtFL5WfS6JvlaqqjHZoQspVp6YgVjUNVCjQRKuzc9xsm6lyUR0iYp4HgIvNoYJ0b3yK
YZqFCdi5AJ66iGNB7fJvGu//CqI8TitLhjDOohlvHL0bI7HAaZHRSYIHLwGTZiOxQy/fw/rFTmNB
cLk0DvteGPJDS9gzV82UIX7LWxV+FlprL/MUY7Wg1OD3IJqfLF/NlWBGuWAWQEJFmeJOPg35XTcw
TBSATGebIhHdEqL7mHJRjMHYLWlN3MfFpKzl4CS3gztV59qEJFDmF3HhjcldHKcCOznhulwc0yeI
MzZZIJ+H8nOOO6+gv0p2rsKjrBwVY98NuwiqNNc/ph9K9dyVSLlgBcGtMGrNJVihr6M+auvKqZ9A
6/tiAYyGs8y+s09ppdoQD3UijAJEUUsQvikXtKoUVAR4nCZnEr4FMnM1LV9LnWjQKTo+XJiqKyKn
U9zLp2yq1nKWnXTarZNKOoJeLroGBaULr9+exqFUIZM0TznwGfURdjiQ17EgzgoaNAO5z1p1NN5O
avRSkhJf67ypzfekuoWfQwzQGzhtiQycrxXMr9ff9hex/MpHpHGjjVqBriykN/HNzv3BZMOWNGWy
mYbOG6eFQETRxOvUdh/oEF1RYd89SJtlPjFYJ4ZRNynvpHx2dCXcD9G00rPTaPZolQMVm4CvAmE1
GZImmfEi12clOUuyLKOtDhmd0dxGLPYpeGwNrgubmPRXXhKbVOWGDhSt9OoI/dOjmqerfCpXllyv
JRWdtdeaCEotwUHgR8GZZE2VVjbyKRgzDz8BOud1sjHCTHAKlihxbau59K4ItTkPa+RCs6bCPAW0
J+339bcp+HB4gEAkNbrFZNz2JDadvu2AuAQwAfrt15cRXPA8QkCGTFBjZlQ7Vdlv4I4cZgKqltFN
A6G7PFa2Emig11cUBSUeIyAlRTGUkBI9LVKXdbSamo8sduCLDWoXnMHXdBPv1Y/4UwKvFWrORm1n
L5htp74IYXLxJQL8qKtQS5GVr4LiW8EwF7EZ6TmEBSeV7FMA8epY8BIvxopvK3BxCXCZDDowWEEB
mr0OJ5cgh6DoGmtK6LJKJD1x8cx8W47LnapAZeAeY7nOAohWltyyguIfBPmvv0HBU/G1XRVUUEKD
tcNpkqxNO53iolxn5JSB+hyIMSyCt8SXdfoka3g30z+aJ11jWz4p14m/AApnb9A35WsoRKmL1uQ+
7z6fo7AqKnpimEKycnT1QmB6eDm3+/Ou+PIN7gGxKpWoVpcCeToCmOMHPtkSL3oV1aKCY/E1BPh2
zrtJUkdaIViBC7OTKYDboXKPpvX1U3G5yfbtiZaf8W2ZyIIcaq8V9JSQT7iE6RWkZWFN41nH8DDe
RsGNBRvu8+ihGeCGbiGI/JfL/2/LL1fDt+UHLWhMPVvKI7M4dEkSg/0aqT6DAh1arTdWABil2tky
1CH1WXJIDL8EoHRq7U6qz3EH8bIo8xHVHYhS+iHZxDBZUkDZTgZo0gQ5uODtjtCp3Ghp8CoByH59
+5Zv88eN8u3nc4mSho6JNLBQP4U5rBG60jPVbQpvJglTFQWAu7q61VF5XF/0EiATHIx/hcAvyuO3
TZsaqZOCRLZOEtwRB2DdYWwEJABqeii5FRpwNtDwCuTOHkfpAQag24RO/gCmNIRNOzh7gY4o+Elf
zdBrG8EFsTAvitSIcgx2YS4l7UoN+Be8BgJTdMNC6xbw18DCxFze5NnZCm8HdjMQaa235zmv4Jf+
MPb7rkdGiw9Jee5Z413fM8HXxNeKcx0Y4HygMmrVAoIF58Bo/Hl+vr7I5frrz4vhS78qh9eEQRCB
QLTwxqXwpoe6fSbSfRNCghY4+AzivBlETUkIcjNgHdd/gOgpuQhYxXNW0BRXSaqZO7QRkbnKuzAS
pKyXC+9vj8nVfThNmZR12MxhOz5DELICEWXTQLcHqp4f9KQd0o21DXbgIQne4mUk0reVlyvg28mH
cl9fQegQvujwNoAhml+2h7Kr/GjRTaQqVCAqwF8O0Gl0JJbbdA47b4a+2/VtFp12Xiwqjlg36hSu
g40HEQll3xzC9bwBal7ymA8mDSaOUI0aX/vRZl51mnYMOlz/LSnrq0z8thdc6KwDlcaNpVinZKp8
2h4rgBtiFDMxZBxAIQFNKd7OQlqF6IhxES9LUjaDwRGfpaYFO8fX4eAIx63rGyzIVXjT35KEpWKE
VAVlZLBHjUDF4A1uiyox93UkSoyWfboSuvjSMCMdndUUGGLFgu6TsibVsJbIWUwQECzEV3qyElV5
UEO2soXZBmSpBwZTFBXNMqYK9k/0nfAVlVRqbIa099JC6N1Fv4A8LZNBHWJ/9Tbaapvr70t0I2lc
4AnVStGLfpy/8DbJJwxNfHMzpN6yaLGBwmUKqW2op4laCIKUj6+3LAW33zzmyZlBhim0IC0ei7Zy
mTJeOR58rdVleaLnDHmYFkse3L+2s6ycijjwzGA9Jh3UhtFI7uJNDJXVYlbeBDsryDD4usuC4VcR
GDE9tR3G3xQqAEiBWlQJBavgOwWx1PLUG80mk7d5+zIoaw3mZGme22UPaQ15dhW5u2c0fu9KkSfe
5ZrwTwTSuAhUQp1EkXSUFEtvu7CcCJaZtil5We5h0FCkduTOtzC/InCNsVtQ8ipHqRxodrYHUbYs
upO+rAW+3QzymM6tIaPBUzCvpY+t7JFhu8AMI2dOV7X6G+ZTXjYBhFDDVYt+huEjYJV2V7x2s/X/
PTNcBdlO6lwbisTOCfD7xTbYdH56o/uLjIPoCxB+6lzmFUVABI+5uhDG+j31mvMy3NFerVXhT+8w
LxPcfaKN5qG4RsbCyGxRAkkh5C8NX3sCOBI6iYFd3ipHmPWBjw6JCL9aX/8SiOBL0Dk4QN8wqVEX
tD6jEdTL490kj4+DUQCuy+ARFgWQ7LaGoDn2SmGsKRlHh9UQH8WsMAioqwAlGxnjk1bjPMIeYrCl
JHwN63ldtJuo0B8AMEbGTK3bOMeFA/unqT0zHf9zFdiao0HO6QAvPNQa56mez3IJD7coh8QSxnbG
7zYtIc8kKi9ECaXOxVWzDmIzNgIFX9jsV7e5n60Woc/wZeFFiNr5gltXJ38nV1SrLSs1GT2F7W3U
jHcAhh7Klp2RxLuENqvr7/OH7iOXv+hcLocmztB0DLFbs80z8XWng3vwrt0OLqSknukaku/dTpQ0
CY/vkt98ixMkrzRmgnF6zkZcSmkOAPCsyk+98QJw4YsVd8BEbxWwB7LyWC1OegotvLYA7Cit4TjS
P6U6fhe4xILdWELClWtG52PpHOipXgA4uFjRE/k40XMfbPLAXxQiO7/aVIo9gn6Xg/2MDukZrgOC
Gk5wl/Kw1cAAWScpUDwYcreuYua23YfgIZcTdO0hubgoByCHDflSODhLWqJjEB1sUgiGLDlC7Ivs
by/xpb8XyrzZG5tVMyUy4jDkuKEkN8Hfhea7AOYjiVHuYCJ9rpPQAOYs+lSBJg8hTe9MJfRugmLb
hKOH3vyiOb/JSw2yZJPbMdiGyJG5V+Bhh7+Apjvc2aNA0dd5U+1DGJZM+rw1s/n/+bEY3JRgrmEq
oueBdprJY1K/ljAGUfr7dGhtqejgLgp1dcAyIxikzphPGZhxqzgsLag2vcjYzxQcVYMLxBX0ySrG
AuukZ9o5GI+sORfKPspec7q4krYYXNzq86vU/KJtsulneC5QONmeeliTtxVMM8MW2cm4YtlkK8VL
rbxJbeJJQ7+xMAYJ1HHdSMM56WBmB81tCQD7JLOObUhh/bCMMgDnU450fh7yR7WDV9A0wqByR9kH
3MVX+byb+/MkPUVpuwnVAo72Z0uDIkmob/v2XFLVboffZfBhxfFGgf12P752meGHEubV5UjtrP8F
oi7EHVq0VEA+gy2hlm4UlkEDIXFMaDrSCFLAWrwKCXUKWJWwgznfNMpbUu0z9bFtP1nK7GD+rOiH
qt8Pg9/AVV2LYL6VwcBxCEAPvv5dCWoyg7slYHoe502BOSyVXwN6o+qfdXxzfYnLjJU/uR4PyU7q
QZvDEA3dpaKI1yp7DGCriWeD295yJcHbDF0AYIqdOHxl5wI6MI4o1xE9J3djyGpZSNDKs04t/U0g
kA5fM/pw/TkvL4Gq2bRU3aS8DhXUanUMCrHELP+e663O3kJRVLr8+fxZgov0eRQUhbb0+6VWs4up
dlsKY4wWrujhuwRcVzaK4C+ih1ou/m93XibD+keSSHzWG6iFwoWyq/dqUnrXt+4yCAQKdv/cOy66
a0qjsXEsUd8qvyIZsFBMpUh8m0E3MddurVxfT+hVzpB/DOEh0cbdPaA/nizGN17OFP/8EC4lrqMa
Y3sI1eKa+YfzOAE0ZHdrvQcb9Yacp70OwfvyVwbVRUcE8Lpc5P9rbV5PzUy6uopTap0Gsu2R15Th
LuvuldJ6Fuz25Wztz0JcFEbnJ0viHseo8TSAtO8hPgnLFsiNeiZUAr34Bn6mOnjDQpWeL7DUz1v8
z8pcuBnMVpazRGbnJgaaS6E3LQVTSUkB5h6D/FkZwnUA1LrbB0CXsyg7DBMyOoSHvpo9YljPLIQf
X3+UctjQZ9JGhxjlmMIMrIGmbjGnG32GryjY/t2x0XAB0x42bpVsE6LdKgpz58USjY2wHzPZC4Pp
7RC8aXoiCKr/prD685hcOqyGsYW2Itj55mGE0FuEIY+/MElHT8d8Hc2M/wl18ef7sbjwFhoMvWOC
N5pB0TW13HqXg95y/dhcUkVBSvTnqZZY8S0WsA6clThA/27RF5HRlYcY61pBJRfDoTFy1ZvRiW4D
XzoEz8NGc1S0j+32pXhv3iNBTvNDevAfBcCfn8IFwqlA2hLBVuNsErKpo+EJ0qiKXSTmfVmSHQS1
7ZRCGBdmDonE9pWZbzUovXbD6EeNdKw7zA1GBg3jykXT2yazAYdx5CSwjW8gA6e9X9+5ZfevnXou
iLJ4GoYpIJjpQGuDlQxe16IM/N+Ue392hIugcEJRK7MPIZU0ApABjy8Nri01g+d499FY910/bpIa
TG5D2lXZQw95hevPKLgoLC5wFlA/nJIerdAZrJJAh3a0Gnl6qwsqjevLaDKXzPapJUujijNozEe9
fAvCBzqLstTrdwCYWH+fc0sqMlOdKBDcPYgeQXCwmieGkSaIMEQCQRSM9FkWAtmv3+2azIXGLirL
YZBGQHOasxLDrD1u92P8HlEYp3WSa5rmuW+e8zk/m2Hv6ph5Na8dvCMrDYZZOo1hjILppj5Pgh2/
fiuBm/b3bugFss6owqfWLb5AfbSRYaA1hQx24kxwhq7fS5rMRTFZliA9UODynebShW+bV8M1yFRv
cpTbxiS4Ba9/lJrMRTO1VUqphS/8ebJgb2StlFw0bBU9Dh+kWpmERoa63JgLN0gh8IVbK5WTvd5p
j1kSede/QNEDcVFmzBnmailS+ZzB/iNInDn+dX2Ff9MB+WeQ0WQuyEA/vqnLHl8f26Bh6FSHdJ3f
RX7sKFvYL3s4gl6yMp+S/w1p8GddLrgopDdydNCWrGzwqtlGwjvamMhrgWM4wX27VSBYBiF6OKQp
4DzbimiqJAivGk/OtEJzSnVrYrj7wnV/l/gwYHej4yJlaN2IpCgEQe4LSvLtog1iRYcdFpRwtCY7
6GFnm+QQZdb6//c2v575/0j7suW4cabZJ2IE9+WWa29qtnbLNwxLlrkT3LenP0nNiREF043vH19N
TGhiqgEWCoWqrMyVmbyBLkAuIUtRTP7Ae7oXhia5Jd4AZLv8NuHximqstscb9e889SN9WhmO4i5P
ZwHZSoemQx+5SpF719f2h/7Cvx7z8eBYmaj1sjH6AWvjQfc5HGZ3tiGhICJyPUn2vDOs9he/B//+
aAc+YJpggnplkaB+vGv/fO0rH1XM1W+Qe12pJqGbfZ6817g4RnRWh3gX1GLmzGKIfxkqyPAmIm+F
PAfpX30AjbWIEkcgJoojdiPntVMrutMEUR8jqmKUGpBGNplVVKhIhzt5nH/EUukSAxU+SOuCAqEH
OSEHXDtyr7oXznX8ODYPGZor4RRAjZcv3iFLAl1TVbUI1x97obFnebT1QFTBpldBTBViI7p0qww3
gH2cDC61ePC58Upk1yB0kEG8OAJbKgE3kwTZPV+2TqViUljNNA86pTmIENE2Ud84HSNYwbcyTB3k
7mYZxIcRNBFJxpuRNFpc+70X470IScFCeJrS0LruAKxQ9dF2XG2+osWEVPPHG4dHYe4XhAZAfeug
SAc47nf0GUA0K5lGhVE8VkOJcWN+/LSVaTIOY4aZYgwfJlBRbEYIKj5Ww2iCFJZxN//GUP41D1Y+
IForU4peSNBBlKCIIAxANIRJCDUZfh+hddWbCle7PB+aXHBuwO2hppLXvKjaXiufGkXZaRW8PuEt
SQEPyMgdwpp3ukyzsxmcnGdwhqLilh7S+VjEMcY1VXsO4ktRjz+ysLGQ03ocj4JOoZ4gE78jA9mh
wWJP/B3jQy55z7VTRMV+LpO0Il5qHoJvvAkLjy4KbyZmiisLN/Yy1XXdICP7oydVIzmU60ZAxWNp
ijXg6o33zf5/kB1iBPmPCLb6dDOf8BO/JDvEgXggSoNW7HSQ0tJQDxswLQjGeCi/Mo7FH2px/8bF
D3jKymoo5YDAzrH40SuoL7IjHaM3CIRWN9w5xtkQHOM22aGO2dk9lD7ZPMyMw/Hxslv9gKDu80JQ
UxwO/ciltwSF2IG/V6THosxtDkXylp+ssovPkzqdROh6SMk9n/4YJoi1BxVjOza/gaIahqxK4BKj
JyahGZ/VWjXiVm8gPCI/joBWtSRkeNR2u+rTDI2fxRT5XMqSaPjC/eguI+KyJYENGnP5JgB/1QnS
5fKRXfPcTAhXZql3TDkqQtXXmeErKKBA8cQ0upfrZ4Wxf/TQYxe0dS9CMnWpWNXDk1ZfjIFxk2/6
y2oR1PNjyNtoBu0/0MDGfdVAzhmayEUXW0XGStdZ27X8feWZiZLyWjTiKyXqPsA4UoNp/OvbtfnE
W61l2c6VBXWKKi6WkEQKIZQiBMPuOEiWTLI7ANanFSBdztT9dZObX0jlZYlXBdBvG9SjQBHErgAt
R+83WmeLw3M6cpbIIsDa3LmVEepZ0PPSGIIZpPM5XXZBMGbOHHGvr2O7pLayQV0DA7r1ssSpHQJX
ua9GG8wbEGqLESzBJ4K2JqZsGJ7HMAnula+fa046tSnbqgM8ItwZxwTcARD2gADuMr7PjIzXN9Gg
qw5q0yQyFxqdX2NQnoznafp1fQtZBpaLduV9TRoSIpRx74sppJkniPASFpZ3y4Ro8KoMNjHDUGic
hVDJQorzin4dwHdquJegu3V9EZsfZW2CWgWYzxLkxaPsix5YzQJv0XzEMIlk6X53Ehy2G2zlA2uD
VACSm0bW5kIA/Fk8QAramnmMPaNkUIWxM01nPjHsUA0Z7s4yumz06lsNQjEQhZuAHJOqo6ZoZgIh
Aa2+VSJMXVV7Hfw0fcoKgFuxYr1SKjxxQyN2JEUDS4h/lBMEHqGwTVheyDKyxPvVyqB/K6jF8v0a
5TgCmNCXPwWQMVz3ks00Z70UKuxJY53w4QwqbNDyn/D4gZJZu2/Ogye99n54WIhCAw5M/GZ8WYgd
1bv4lfELlsuVTlvXv4CKifMsR5VUd6AdPKme0Oyy3sITRALM2SIezh8ISmsVQn3IAMxCh5o7sE81
Gp+sdJZ1JKm42cVF3dd4I/r9BIkzbV9pOsNXGRZofMHQDEGpBVrpl0EJvrIbLmcSIDE2k4YNaHma
ZgGnlh8dZNlqzPAg7nnw9BYeCyvGWg0VX6q0T2KwRsk+R6RvydAfw4xnxDDGEaD74dM8xlwgIkpy
QnEXZGBclIUzAYPBdRdkmaFiyJwCzR+D5dvPhb2kQt5GxUAn2mTXrbD2a/kVq/MMvrKmb0ux9GNI
0EEh2TTkjDE6xVoIFTJ0cGmrbaCU/lip6KXVVl+50PBklMM+kOFXTiwtTl3FQRzmfI8C/CCC9vFW
HUszqm9SDjp38/d0vnTcfaWAAKIEk3lo2IUAlEzxTgDukbVnLfk+EgLCCozL9McZKhBpEDu1vlOq
1Mujuxz4k1brTGnEALivBd9aaFlyGPHkx28xj5B7JklqAWNmys23XgVSZ58otcWX40/UaMC6294B
yGP3BQmtRh12YPB7/LsvSUWsiWt1Gder7GvQFIzRkW2KlOH5m327VVTUqGjUCIUwBGOj+3OV7zjh
blDUPWYxTDl/LTo8truXckZ3ND436U8RLJ5x35slj7fZOLpDC0Xn4Rtf5KYwVpbcLmIKkVUFwZ7j
Vc65vhsMp6M16JsZVRw9wOmpp6OY1HiGZpYM9aLrVpY9veJztPiuKFdGw5PG8PXpO5rVbixfYmOw
uOqxk3Kr5u6um1uuvWvmqOBWlIOe6TMOq9i/6sPLDGLJJN5jDqMOeMah3ZL40FefWqfyprSKYjTq
cGr/IZTAKViI8I/A+7rhQ3HOXxZ5Ze1FviGO1jtMsOaylGtLpaKfGLcNRu/hzQsFlwxZ8po3AxdD
+7vkoLywar2bvfH1ahd3WoXBQC3jpleQ1vQu5tYm3Zqspa4TeHy6I+fGxOPBCz3w2YE4d1GEh86n
cWiWSx9qwnbKcCtWlqxTIZOgaweNlWHhssbP6UBZE9kGkh5IPzr8A/bdvu5YjFtAp/KtlJe5zhCQ
JEeVn4FZWiq7/XULzCVR4Ymb1Lrlhw7VDKDI+n3rR9Bdr3+hJ2vxYLNgUrGyzgoVqoYkaXkS4pae
VfWQ4IUZEsVJlIMUjbd5zDE2cLNevXIgGvxD+Aq4dK01/OKEsbjAk2z5PXMDW7alyEr3XWyShxLz
NzVe1wyA3ib6am2bKhRlSEZwySJH5A+GCW0i1QoSU048Az2uRTsmbo+gUGXVIj9K8FeOqEFFo7rh
orGH38BJucbRIPvbfeB628AaS6t3uMrSYqu9CZDmsQAzLHcyqPAUilnaCi1u+9oGr7Wd2cDBLtyA
szWdiNvt4ufr/suI9DRCpwww5pTMiEdpq1mxgC5bXaB6LnjKAisY3aT0rhtkHEmDikh6w4dprONI
Kvou7CFRpkqsKMM4IgYVZfRAFiuNR5RRTNWr94Vd3ENGOL9RoDoEKK/TWtFt+ziATYgVDFiWl7+v
wm3ZZFCIGibDj9BzDkySm933DGKsbyOmuSHCWj6Wd7qvQkmTVRXa7CyuDwsVh6qy54ZSlVVEetVr
zvkZSN4DZkfBPAJm4cjVHBWYdMEBLVvzE4MkmBlmhluWM1GxqSYTl2Q5HimhKJ2T4FhAAi2IIIPW
SC5pbnWBdaF8lKj/fFZVuhaWEkMbiYbMoXUHh3dSB5IBYXkSFA+hQjkDY82b87HWzbaxxEsFGGGz
x2jpUcSPAu1e8hgTyKxBWPwVvUIW8+HiZ9d+HBW/AEsTgN9G/MJLX1tE5ocOcuD9rolerp8p8fqh
UmmQTioVHEirELKAf+kRNgoXHQN89tSJbO0cJhhmgoj4TXXJDhBz34OnNsCbHioWzOj5MVPx+6Jl
yCoC4wYlQmrRczcHadLzpZ+BR5/XeJPvgP0p9AradQRMPTnqb7Vy13Mv/TjslOi2G38OomC2+SGX
UA7Rv5VoT3bqaW73YgydFEwISbqlxj/UPgZLLij0yTGLTgRM5MnUWFH/Sw1uAhkEI/U+4O9mLXcG
sC1NKjjpyhrd5hxpPObl2sFKJuCVbjgg0Urt1hgzr1Riu8yf0+yhTX/lwQvaOVY4JWZSXhIJOZBq
2AnBWCTCVHs7dJKtDBq4mVtwHCqQG/IB/8/0y9gZDJaubc/53ETqCuonbZ4CcYlgCehSIZ7O95dq
uB/T83XH2fabTzvUbVPOOUQ5Ddgpq8bTw3sh6Hd/Z2H5BauIyDUQHc2UHvluei8rkiUl/wUIBpnl
fx2OulAK1HZDUiPFBVLbFfh3Tf8ekSe57xiqAkvwuubY1K0Sp0nYznpa+Xoc3IAa2uNJ7BfN7DbG
7IfqOIOJD/ksx+Jf375TPtdH3SmNNDazFmJ9is65vHyrc+FOqM6G8DSyHkfbj8tPU9QdMoRGFYoL
yUdVvlWzV7aXltxf94c/3FOfNqg7YpTHSk/HpPIxN24mYr3r51eo5R1QejBqaHhAM/sIwikrSnVT
6JR9L2VgRhcsSY084HM8RTo1hL+V6ia1SF3cjEItejF4ma7/zu2r7N+fSfdGSSkpQRAjL5KARDI7
6Tmsh4ewfuG5el910JVgUnkxNp/mF0LTvaqHBt85zZRDiiEsJVcO+vx2fV0Mb6Jbo/OMHnxcZ5Xf
Kf2B14NDX79M/e0A9dMmFf4uvNDcQpEWDoI6I7z0vGzp9YMK6sjry2F9Jiq8aGMOFMhStm8lgIom
XByyjxEMS6/AUQIFV45jxDOWQSralCD06csZBke5f2nbZ8yePDZTeMim7K5PkGxU8V8ukYo7ncRl
i0S07MdcCOk+6IaF44UDCYoueenU7rP68fqeblJCrSKqREWcURLTuAcO1c9O9V7aLbiWeK8dRBNt
gP1f2lr2e3U/FEYmBm2HczYL8k0sgMmvOEbTUZqjcxe+jDNAhtMumJ9yBk3THx6XnwecikOBkuU1
9AVkX72FkF9zjiE4PVrtk3LL3QpO4oQuCz7JcB2asEfVaj4UEyw1UwZLkhK3KZ8XvfdADZ6LQDch
SHF9cxkRhebuGdRCbOtqwXeQl2rcx0s2rrBo9DZRJCtvoRlalTKfuGk55OFT90s9KLtI8eObwA33
+j3CtiM/J+mZRWXPWhqduMjSTPQIX6+Zph3H34eDsmuKh+v7t8mVul4aHV36rB6bEld+JUBXo70k
CCqQqFaq2pEQm9XM1TBOLRndt+uG/1C2+9c5ZSrKJIVY6wm35H/mRC5BbcqKKQ+2eDO6izpyvEOC
n5qLLo42WeOvUTzovvxNmXeAG/8PYzzLOq+kPjR96xg2atEuIagrZ2scSjtvWMdxyWivmaBizpyr
c5ALMAGWzDfNrbxlhlpB+g4MLHsuiem0VNjp8rYZ9JToMDf7kbcUY3mn9Ikn77Nf5dOwbz3mC33x
yWtLpCJOURXxgHkX8JZb3YDa6gL0VG/nt8kRHfE938WQgYCAVGfOExgFW8uoUUNsPZbiJyMD+J2z
hxil2CMMla0BdZEB8unPWaUfJkiZKIwEYBOfvjpBNGtP2siqoA4DemRg0c4dUKNDi+sIxQlLtEuP
MMtnDE+lWXsGTkzHrMLiWhvD4pB7iXcZhD8xzotxt7PsFofYZRWZl+925bvSjD1FjUF7kUCiZ8Hj
NF7qDa7s5u5/4bJYbyUVjCaxEhMxQOIchf1FEIuD0FsV37gxeA1CPb+7HoKYX44KQUo9GuCHwMPN
uJ/dAQBQSJWcAvOfxgBrTOz3z6Z/oHMgnKcCcUiLqMVVp4lySwzfCB557ZTyP6+vZgN48dUAnUR1
DeGq5b5obbwnoh4MGbZ8UG/Du+wi7RYBNVQP4ocGbb3MBNHM5X9QEFgqH1/95OtvoEKcXIFdHEJe
KAeBD0NeAMOHwO2h2xa7zMmU38PpV1tUfINKfFHqU1yhGii5ybcltLx136Kz4NQeYNLXd/f3y/ir
MSqwqVEp6+BY1n2RL5/D5WJqDXdCY+u6md+LIl/M0IAOpa6GtuXgkWEimkMJAdTqpwi8Rfh63Q5j
OTSqA2cpnbu6xXeq91OemWkmeUOeM4aHfo8aX1ezfMFV4qsYXCsORWX4vfJaToAMVqnbZT9ixfox
xj91sbKvr4pxxGh0RxTkuQCwJe7w4hcH/SgtZ4nwsCwsf1+tiFOaVJ6mBu2aKHbV7K7l9P31NWy0
Zr5uGh2UQpUPO6NeADedU+GFYGW+euH3BggA7H/YqKCEoIK09O9cXKPihyBxUphmiB/akLgaASli
QM5l9nx9fawdpCKEaqSdNErw8LiG+CEkIBTWiNNG+eXrDlKBYQCzSynkZQnKeOUgz8P3GVymrX5o
YuFYZAckeHYuvXMcMVM+AKAhMXWIkuXqBSIMZkZmaPKdtO7SqwS6SrjBc5Yi8MbF8/UXUtGkW8gq
auhW+wbGEsfm3ogvEcTWImWfV7Utp8Uu1GZz1NHKSBbtoExlFF830CBffgGNsZB4OYvaFp+BP+R3
E7jpTvxh4QUr74mlYxjA4V3d1dD+vAgOmAft5NTsYpeVyzDCHY3BmCKo3oF9HfsANGd510IjOEuh
U5wr7nWvYxmiIlHbtwWZl8eGlDQPY9Y91PIbpg1MgVU7Ybg3Db1Q80BHjwqnV5/lY8DbkhEy8k3W
UqgQJIjT1PUCfCfUgkMtNbYhBI4sYfgy7RhewvJTmlcFIJKxzkN4CQbLIHBc7kt3YVNQZHe5ZhHM
d9c/00bF4qtbLotfx1dRHiD+ie9UAJgEskY8DL0CNjVrDFCetDlPPWIw0v5Ls1RQ6lMxFcYRZtsW
Q1ileC+Gfqu56ZS9tcCRaYpxkNrnEZDqdkreOQ2tJoCGIsalvNEY/7p6KnBFU1CkurasfhbejNbv
8rekre8z7mVqIYLTK7aYBTcNWFD0g1pXKdpENeOgML8AFZoiBbSZ/IQ7NHwC2A6j7l67C6DSbFb2
bInI+bXBZHFKbFTjviycRmCUKa92M8HVk/WRHUDRccqgDN3mO0WwG5LaKvcdZDh2I9c7vWXBKFk3
rkG18xJuFtUYJFK+3OmYbVP2JPJrdbb63Vwe0PzIIJVZ1W+G/FQBEMLF06NGRPCVi2bPs0iaGYkZ
DcxQlbzvhAntiWhfn8AqBN0pSXAWDlg0DmvAm2ziZmjLONdPAMssVWvq5CTSsxhbkGfza8Q/h2X4
s+JYKHdGcKSBGBJfgWWmRLjXAIjQWtGE4Lh3fSEsE1T2JBAyZmoCE5z4WqHIEIoto0fGdFYqRuV1
kmWFgJJjIbzNfGNnWvWstpqThrpdNYU9DIdY51+zTAWSkJEdsr4TFaikXsiMRMf7Sk9BJWigasSf
DT1iVaqWQHPlGWfQgagMpiAVIBjdHYLvsys6sZPIO9ASmTkmMkcvMBeER4kpyYaVEmzUBb/GAioA
BWXFjR2Y84AOWqQFO28BeIC80UtvoZSNw5ChOAi0EMorJrkv3w3Eo1ues7gHLjGNS9ya1z1qo462
/kESjb8QBTXA0whRuQbfznIkZajPfUD6mv1ETNyDNlizWBAtxj5AM+XrVYhpnnFQF9FuaMWeSVm5
IgdJWm5yAoMcZEjgcb8mGSA1oQBFomo1SrwzGhuDD8dOIp7SFN7UKwej5tw2fdSH0tIUaGLmxEQl
Bzj+Vq1MHvPGjM26XgCQaJRGGETpUAzIvRepDVSTodcXnsh+vik8wrB13Uklmh2lAohtVlvELFA7
W0kYHPgEgi8jZxpxAY6h+j5g9fo2kIKLK8gi0LUShmXoZp/ID9BrUBGdgS4ZXdECa0N9UXYlWroe
OK9ac7DHHxLo48Hhz6bR3z78n9apzK9pckhGaxEe7WjOCq24T4+T2B1lCDA0eg2QZG9qEQQLIFwk
QMxnRAVWEGN7El/R9mSlTEvG/HuI+PwxVKDVZ5WrxXT+BxO6cJUvqiqxl++H/bRjTYZsIJq/bjwV
c4tcD4H9wWGobeHtn3pn09rASULp6gFc1abkTDsxN4Mzvr+Q2BojE96+Vj5XS8VdQVMkrRaXNlNv
mNxwqpT3/3RwPi1QIVeK564INegWy954Uo6R3Zugadz3N9Da/k8P/U9TVIQFtCpLQ8ko/XzOT03O
3yrp5BO5YuzZBnDty0ejm4E60cBVFHO6r4OurCT1RZLFXTpVTtnL5jyEhVmryTdRIFB+CC4Nh2q2
NFTW3OLWaVWPTK99Mf4Ao/9dodeRKQ7J+1gqg61AoEGD7HraNelR0Fr1Maln1crn8UYaILcWaCKx
Gs0DJQMLWb/MnV7xerrdOBnAeKW8jiMov4/G4KZG6KjSQ0JUZwgTd9QTf+g0yJPPjM1knH26Awm9
Qq3Sphwo7+mYSK2ZVuku4yQGHHmDrfvrJ6PyQEzOCUI6YaCsaxDUVLEBXzXp3KIZ/DbPOxvkr05r
1K88+dWAHUtNoZOZniZNqQ4Y2nAgaAMmXWjI3MqF1RJ8y76xYr7aNTIPiaDCBurLHqvwWANK1GVB
a+pVd4OSKtT6JiD3wToLiuysehaaQnLTpn4b+PEHZjxN3XgIGl+rY8a+/uG98+9hkKmgSmoujaQ8
Kf2pfp2b+Kkt5h30BNvsfakEzc2rOr8WSLxJf1b7Iwf13UacneuH/+PeuOZWVDBNcvSXhxpfdxpi
N5dr12j7zIxDyHgP72OEf5RHeZhMPX5N+Rq/SveqUXNldLq76Al/OfG458VucEblaBgnoW1A7lM7
9XCW8EzUwMFiKHs5d/u6R0r81LdoCICxSY9c9iFZYuFvizEUXRShpqoJKjW73Vck7sjiqk3ynBhv
oU5cBdqiUKsCV7h6e33rtq/klTUqTZJIPAGsIhDIzctefQoOi05yv4OKUfJPnrjwRGnEbZ5Zl9Lm
kVxZpmpKQVlmmdBNBOTOqRXG5UlV36oqZxxJ1tVHN6b1fhbKTkfOEcMjzh837WP4Xhc7/aR4kgV9
L1/Z65jLdOVnw2ZpuG6I5nyNCNTN13DZQGYN5pfZDwVNiTNkc6ALshPOIQhAQf7VexCjW5jttX3J
mfiVx9pj1XSZu0Bdj4MutXhyxSBotTBTZEHcVDN13emfGxd8i5b6Wuw6e3Yyp/DywFb/73OjX3eB
ujKHTA/0QYFPl/KJj9RTadwb4cD61Js5FQ6Nsczwq9pvoKR87uUM6kB+aeyDGLpIKuiBWt0aJM2d
ZMMus6ekAIGkbCtN6+Z8zUgMNk/uyj61ya2hE1LmYekj3zL7UHbH6EGS8JrtrLQUGMY20/eVMWpL
m0rNxkSAsSB76jrerccHKfIHiLL1I1SoGdaWBPG3oPRpjc5FkLWnSStxxB+IZvKIezisk/RjqsPd
9YDEMkTFo1DWoDRIAuJP3Q8ucbuQnBXloQSt73U7mxnpakFU9MkErjCqDAuagbqPdIhYFayi+Xb5
d2WDygZEIhZRK2vEV8jkqCAX0XMVmVd0ENoHpRfudT63cxUxINFPeqkdu1lkFFu2ezmrn0Bdz5WC
wcmyxDIbh7cEzApBPyclqAbb0LQyCfJIzRxvMfKQIxKWYE0GBaEWaVYFTiyGC23G+9VPoS5psJ/W
XFHDYUXIcyW6aNUqcfmehYXcjrgrO9RbR6z7WO9FiPIlp9GFepAbjzsMLIGAp+XsvrXEx2n2Kk/F
oIfsVvVBekz0Sz/elF7E6N9uyEwi7K1+ChX8uUJI9NIwiK8L7aNEcmuMH2rJcJvhtscMQhy8Zf2L
WDwm0XzMmsEJMWc6GJ1VhZgoUH5WYeToDasHu33CdB5M7+COFmj20DqLw0rQJOKnIyjvCJpnqsOB
YtjQWJOB21/80xL1JaAqIxdxAz3SQdCc2riVisiSjcS8fpL/sMufZqhdnlWjqrhQXnwcxwxcZFIM
Jlprau3wNB7IQwpKZUyqlnj6DpjQeGeY3751Ps1TUd8gSLbRsdL86NQ5C7qnfM1QbzYO9TIlbF+3
tn3FfBqjoj4m1gYSyyLxOVzlsTX2wj7PSytSLiWzlMhwFJo4NM+KsmxQDIO29i6PO4voe6Aa2Yro
26H43zV9FIzXTSvJmEAPOOuoOf9qQBcZz3fXN23ZlN8vr08DVKznWrnsI0EhfpScIl4wwfzoqkZj
EuFRgGok99jzLDAAa01U6FdDtR/iEG0gQ1UdfvrGgUP3+qK2Uzrlc1XLT1htWxAUk4p61ZK5d8Am
lpd8N91keAJhiq2WPYR2i7cTB+eNS+zsXZe96z+Acbo/6r4r+3mljRkxcOzGvDLj4Geq7IyalTiy
9pEOIXMCTsoQhaMcSsqC5PZN7v7dMqjowakKF+s5nIME33Jds/P81KcsivHtpsfqY1FBoqnBAsOX
jeaXYouaCyahMTJSEyk0FQ1jh8Fej/wpeekLSEaDJeL6Ercf6SvrVNSYU3Beah0Gwkc3/0Fmq92D
vHZX7rx0r3mkAf8wC4n4h9znX++kuSgxj8fPZQHvRMURKleV1R9VCMJxXu6GtvByfYGMA/6RBa1c
kauGZE5EuCK0EuoKao94pnOKW7UXVfOBGzSJJjPy1E3v/3y90ojOMJ3rns8LkBNxPqqbN02WuHnZ
MnKmTfdfWaHO+BRWSso1CPdoZdidAFlqlmjm4ni/xcaVhWWdq60b5rQqWm4mfq4fuzF3J6kxNRGg
qaJA9Uk2+bh2rn8sVsmBFlAUCoODZDNPAHJchEpyBzK6VnMT2eUuPKUn1ZRdcdfwJpMXYdspV4ul
znpDlMJIBZQcoGCLTKGy9AQg8oUpIHe7nomL2LxAV+boQ88jKWnRmPe78FtXpu48nGa9N42Z/y+h
eGWIOt+TIJUkzJesYEb/H/y2IljlqiFg+Pw2wOLTDq2VV5elPA1cTwAZDXepQ27q1+y5B5Ehmpme
mFjaw3VXYRwyWizPUKNaL6oRntJ7kZjtRNVPU1aJhnHGaGCx2kRJk0A90Z+nBOqK565nTTAx/IBW
uWtqnVfCELFCEn9JVX6OZN7UZwxhGxHjMlsc+MppVikHD8a8nJUaa2kwIC1MTxlGNPXxqGQgozBE
xkFmLYty77kVOGIEAxIQ0TfiyO60PQn2VfHf4H4rt6PcOxb5cS6TZVVO4KHvCkaaR9kGI02IHnbh
DcS+7nbbT8hPgzSMONaAaUlSoCAIH92FEhRw5RpikMNDm4gojYa7cUDXPFPsTC53XAIdNLlzRPW+
GqVdmeyE7FgFLaTqpFM+1q8Sl+eWoNxDVZJx7lkBjcYhG1GCh7SET7Do2tTglQEP1y26uaa40y6s
GhDjoNCCa6SYeDEcET37FjsgH/mIJabFskBlzbjHe6XUcd4VHbJ3oBuLmZA8htNqy09Y3Xdc0hij
SmBimedZHotgf6hfQQuv2h0kOIUbEbLlUon+GiMJY62NumgnnSRzycOJjbJxW+gwFg3jPLIsLEtf
LY3n66TkDdyrYQQudeiyG1X3lyao+IJeQRjGIKzwMSvYzi1kQViHfdmGKxFMo4JKjNMFwAicbMjP
Ddd4Wu41ccroWonbcdIQFV0RDEX5gPeutqo1tJRPFVxkC8wC5XA0du4lYpObAjOW1nwOHmSIhkdH
fC08n0CgZEOvydF8kGI4Wmvnisd62G+PnxifP4lyzCwtZ8zS/P+fxJkN2FpBKG5CC2tQrPGgHepz
tlsgo2JoRu/csVOgAMZINzdI+VGwWv0IyknFYZp7ImSlL+iJOcU/++mYI5eGUI/FQ+p65DOXoIYp
yOBlxGRWOoOqP8XQIRgN5PFlkiCcoIU2KBB8VdUcocDofpgceLF2s0rAf6bbvYb5fCBueaNE97eH
HE/stiSazaSTX0H7s59z6SnNMi/uQEsjdvmL2oSWhHr99Ri/DUtaLZU6LRk/yzqvtSiDfdChgLDP
aV+1OzS+pJscBDCFp9ZWwGoRbJ/Rz69MHSC1lvu8KfCVtbDY9+lzqzMJhpZqxu8n6NMEdYKqkpPU
RsTC1OCiJ09IA+2l/T9M2UlU7yJZ8TodNF0RMUXNi2uO4UPL//6aeeqy7lpda1OtwQrT3mzb2UYz
39UnwcyjEuxye01jja1sh/R/F0zzMGhDqPRK0hE/Ae/DABesZXPSXvlYY123jLBB8y8o4FhXUZ/F
/fRB5JYfQP8rIhvpb5BfOUu1JQgsVXf1OwMCHaygxfAdmpcBgthGnCmwLnrVrxDzvbW0q9szr0Gm
xNO7m/o5P0RuC4GJ+inbFd9jN34dpL0EapwcSAHGVbAdqD93nbqrjZBkahAtLb26NPUusMj8q5Xu
r59SlhEqKI5dEcmYh8Onjb73HQAS7a0ysV5P2wXkz1AgUVFvnCpBmHucmAkaTaKFh40lEBs7qnNm
e9TwQOxOoj3tGqinJXbVMiYStgHUK/tUKBJ7CTJRBEcm2y/96dhJ3/nWhsblqbmAZcA2doLP37GK
Jix3okKRGCeZIk7LhVMchnqwZ+bUyMZw/Jfr5OO6WV2znCZxWpljYWVxI0i/DHHw6kQyp2pXqpcB
MghZdS4TiXVMF9e7EoI+UDors6XWBIoS4XuKnnjAi8FKwK9WvMbWwruMthdr7ILhpXRztM9GQCYl
eGkX3UshJsvkzJIEhZFAblbxNB7c9IBQCrz6gXhdLYtHbzntUoLUCAKvs91gWVpiRZW34CYlC8En
N3WF0UHcvCfXVinnrKY8rCGFhCO4Ty65M+96aTf1jgHFFd6uvZ1a7PPZJgwI9eYTbG2WusWMdq6A
bcqBk76Z7rK94orvPcpE+ffEDy4tGMOgbVs6SD1OhmyO77ENkBMr4m6VFde/gbrKCPSlR4hBLUtf
KqbtTvGW4VjW1P/WrbIyQ99fUlZI0SQneFeBOHm4aGTekepbNJw4pWB1JLeOxtoW1V4fxn6KQyhK
+1M0mqr63LffoIu6z5WfXACypNhRRyAKIZ+TaKbcHhLC+rBbUWf9A5bsZeXEZcsrANtmWCxBIkgu
iciUo2R8NhplLCiZ1Hc9PHYpFxR2c8Mrlzmx6uxWOuen5CyCACOsPRC3tUCC9E7eWKxVbjZn1suk
Lq46Sbt+SlT946yKVmOVulneQ/ov8YEEQSYNzcHWgrBJK5vcS/IITYv/+825/gHUsf1/zH3JlqRI
suWv1Mk99ZhB+7ysBaPN5vMQG457uAeDgjIpKPD1ffHIrLQkvJzX3ZteVJ3jaWGmoIOIqMiVe/UW
6EALl84zs98GJGe4/mwCYfj1IGszvXAhlgnu/Fmb45zzkFqnQr1u5CbspttUnqGJT+NEva9H/CzW
u3ythVmQWGWi7oSKepqzQOFYyPJ+4CIYilUvsvZyi9MvSQQ93sa8U9Ef35/rsO+uJA1yLa5B0ccB
QqBzFRYiBR3ZzvLME+2DtYzLZ47l4m2XjmWUJVurDOxkbt8MUOqY6K7uk/9HC78E5eK2putMteyP
Uk3igiVH+AhsZ40n4cleyl1s0vy4WiL67KZw+XYLU5CYLJPQKTBDtvl2QIsK5NH7AJgUrUUPbf9x
QuIOxP9+c11BhnCzNr2fxieXT7CIYeUB7JQNJHNh4ONNsaMomuIxtusmfsXqLVGy+SCMqCmxkLmN
JkxypSVrjYcrB2NJB2RMUtyMOc67SUVIhQiUdtwMCZIZ41rF9NOs4+W0LWyLpcjSmHasRPNzusG5
YE78bRSAyf5RCUj1Ndz42kFYGJqR9opmNxjxZw/RHCNzBTpUbq/4KfiWFV/eUPl1LR+yNqkLa5N3
OoPoSIFJbW7a4ThYVaDQrQZiz6+t2lpopy9sTYNGoFwuYUh/ZiWzwFSC8p69Vv7kdlu8W+RFa7WC
td2/ZPlR1EwBcT/ebtQgSHRXF68GuTHN0aX5fSkyN4MRULhYseCfHgUFbWCqrug2WbJX68hXxyJN
AMYAjVFj2R6T6Erw+GmdyroYY36GiyCDg1wWY2s26t3G0xyzcgcI9O3gZ6CKilcl7D8PVi/Gm7fv
xXiVbiKR1MZwFfFhKisnzqFImnOoum9bFvtIl4UW6DJjpJr7fSJBMeXJrJ/yHFcRs3MspfOnxg7z
Cnf3Pgfb7BXoqVes/KeMBZdzsji0fWYlErPT+fagBMqs4Ze59lVdBspj/5iGtTdASzeYr7m5O5y1
5/qcBr3hJv83Hf6Xz7E4yikE1nVmYq5kRKC8sVxVRCuxz+r6L85tKWKbSzki6ll0ee6+jK7Q+2ge
oHsMDYUSCTH36wP8qX262ACL8zsmdIxlG46EFKDnsolTcagkoGnw62E+vSn8OQxU3ZatASwyNLWb
z86wb+oaitzVRpusoACifELPwtejfWr9LkZb3BUM05q0XIz2uZZwvwSFAUnvZHSUG+Ww8l6fZmD+
vSnwYotQoEooi+MZhYCCj9bVDje4U5mKw6RjbUF+apwpyAy3TpgbQ2F0BGZFpL7ornnEgwF8mnEK
UV9dW3uutSnQ/n6w9aZIcl2AgaedgMhU3qze8hQc02ZIwCyNO3Bfo31y8g3pWzNmYIAG1V+duFp+
K5WQeqDZ+9dL8rmjuFiThWWzBBdRH0vsLObeHtkVgCrF0UYmDjS3u+qBJbdy92CiOSWzjwT8/HxI
t18/w9omXBi7qNYmWYBqAcjpyokGAKZyJ+neKnTcROMae/vnTurihRdmyxZNK7eZAc9Ixv0EZe9u
BLlT59rxCX24DlVRhLUBfjRWlv7LE40duTBT2jClhmHhqMkQJlY0Etb1Ux03d1/P5efZlYvXW1gq
i9FxMnGF+ohA21A6TaAXZDKqkdyXriNH33QbZS1f9Wmb2uVxW5irPo5KxmxhnTKjeIQMAnaLglIN
kp6a1R0MJjnUiHd9Xu56kHmkHGwNo+5zO5SL4VqLwW9Za/QFxXGoGHPzHTKqV3I17sys9hNV3ddJ
T7c1LWAGZTlzpSoXTt530RYioi30tMGV1bZ3UYlljDX6XRDpqSCQLB21ai+N+VZJjKCMJMc0snRl
WT8FH128+sd+u3DVemXakAqEa1CGh5Zu1Zmxs4FI096O33vmaYrlSJDRTYw91fyhsf242erxIbWr
INbXCB0+hQVePs3CxCpNYrdtD5ScGBFEQ6dJTg0HRXaUymJ3UmrQL9t+R+XNqI0gGVtjsP7IbC8z
pZfjL+xu0iqQi024fc7Hyrem2O1A+SVs8yBgVEZmbnsVnYYI9i1XB7t5GOmD7eisR/TQ9x4vYaYh
hOKA/5SHUsqeqWnfJRNELMzaV5npskL+NmAH6xAsPBTxvaIcqubEhnJbqEdI77gSs8DHPDhojoxd
hayxla/Y749A4WK1DXT2q9qMh6FZE0ol4urEwn1d2uh6v2IWVwzGh+W+GCrvy8ak42ADxnnMUmgj
S/e6mXor9mJ2OF8t2ML4dulA9CRBFMc/YJXwgezGgjrS3MgG/gYz2q9dktemcGGA4WqrUo2BLUvz
R2QjHHOCFlOdeTyTV2ZwzdZ/nN2LKRy12Gq0mtlnLX5tRfocpdSfGPegy4fOZlDB0zFMVbKPo9UA
ZLZ4y3m1TdnSiWrDLS6HHopyZJQMPy+Yo9+67FaMIRpCJb4vkO45gg4ynHbltg/7CRryYBZce/v5
rH31CAtXYFBVmahusnPltb4WMC+DSpS4kgMG9sc1IpTPnPjl+87zcTHVUpHzVAi8b1pU2ynP/b5N
/SKTXbMwnGI9Ip8N2Rcvt4QDS7xicxMmg5/LI0fzpo3hc998Gk7/A+betcEWVpU3bTFoNtTDEygO
xtoTUAQ+aQZ/NmNJ1TtmK7zaRl+0dC6AXV85op8Zgoup/bgsXkxtzifZAm8wGk7prcKvKNlrMaqj
0Q89J24G0AwK44FkoYCR3AzdbSS/q2K6Lss1LvFPXd3lgyyCV1IaVi9MzPkYJlt1Bz8GLbnyaG/t
NxVM9MivMV9sQN83lfdfz8HaFCyiVFvv0IQNHWBkFqKgSMqwtGnIpj78ephPo+HLN1xYQ2ZlqdkV
eMMZz5ttzZ22ibYZyHyBWw4QtyEXvXIn+sjUfbWRF+aQtETQtLTYWTafIOsdqFbrN9F3M2+3pWR5
DUjXIDQhMhoQslWq9zhnbm2FRl14bbupE80j/L4GFGKoCo/QXaZKPkPyc6KdO2oA3cRbid+UwzBX
Yrh+Wxl7Lt40dkvLxjGHk9qDmUQp8Zvf7VpyFSsABtCB7XJMyWvsaG2K187SIg4eIfeBLlMb0f70
yGUKfscziN5AQR3q+RNNVK8zt6y/rREhryzu2iZa2MM2r4qhi2APM1T/KLSqWndAz0J6QA9SWAbi
FcI7K9Hh2pALq8gYNzRizvgO0t+3NN9HlniMB33F1Kuf+dSLfbus+NW1HXVVh1frkd7eTR54Igen
u1ECUBRxUMZNrwispo3k1gAlKi6/SaGpF/CH6UV10mB6/nqmP00NXT7Owl6iL0WkuYx6uWy2CNto
kDIa5q11rWr1LND0lCu6m9qpV6rikDZvohk9qL4O0/ciE2CrQNg4MJex7A0VS8NRWPJNl15S+jxo
a8W9lRVaYmBIlQnTagFasCN0+EXSZio59O/ylWP+aShyOSUL2xlJLKojrYALAVeQrQpH1npHLw+t
vAUA3k3HdMvScpOUwddrsbYzFpaz0rsOlEw4brS3nH4AbSQq+jSOvZzrKxlB25y386UtU3RLBpO2
SQzNgC7aEuZc2m1ll4UiH2cSrOrQp33YyZJTR3moD6aXYhPWCPMN3tbOZBihTkAOMURupwk/jacU
aANrj44KJx+gZJm+FsajXt3ZvHPUBOK4pgrCDeqY9YMJKpCSczS9gvirM1zaJk+AGYJqKQVg8EZv
4aMhnjUhITgkG9UARIRELsQpPJIDk8NzlxYo9WmDi8YGp5RMr2lK3yzMnQ3aHQUKl1U57MdaBFzB
pTNrXUnISEoknshBuql1OiLj6AhBDbRh53sljdyoekmqbxbYEMtcd1XlJYuJXyOjoMj5lgLZLOF2
kgy1o0DdWoK6l24+Mh0MaUwOB10OTYFXkmQn00HdpKbQj+YbGZSbspG4civ5WYVZqMEZjmkS0yv4
dDfMjhxmjb4ix2i7zpx6qoJGZnjPk90ofttaflVvFdBQyfbop+0rUZH9Z++qjMJY9N1CVCZP5T5W
DT9OSdgn5B5ZXSdibxN0y62ZhrqYAxus4DBtqMldXQARjodh9CSrg9NADLgG+Si69txSEi5yR0MK
aoTMClVjchX0YxdT6aUw8wn7ocZX+ljej6W6q7vMqfR0RwDatNPBkcxvcvugYl1sngYGpecYd+RE
3OoIp2Te3g554SL75aVT7M8mwS6UfYuk+IBLtm46oKPyM86fGom7cgPJ5qILlakBao95ktY6pJRC
ZMIdllVepdRe2XQQSpRBxUV9La59tO4fWMRcrRjuGEg1inKXNtU2ychTKV31prWNS7ZRrNduwiUM
6B8JhbCSAynT3MhQGFNs00ntYTs09DarESPCSbf8OolU5o7VQyxBw7OjocpiyL1QAaLK5DSRKTDI
daRMPonAaSrGl6ZqUOY2lTBTyKHqRyjXVQZUOIr+jLmo7ekoT+QJXBN7DsrpuEtd3bZcIkn+xImv
JLmb6iM2XO/yLglJSTZTRrZ1HKM3vqj2pcn8rlZv6wJ3gHTwDXTYtM2BkxIMvzdSMrm2Im8roDVi
8SKS51I+RtEDAVlzCZqdRKAXwHgZ2eQrY7KNKJSKqdihoeyKj1DJqxw9fePkPrHe22cD+numeIr4
K21hCngNhufWm4bMr7N6E+u1L/hD1JzKKMGhHyBlDohIt43FjQ5S6BwdduYYQUtPRhCU4Tygpaoc
kaoD2VR2M8oG9CpUh6Yp2iA2ZCw9RbpTa7Rl0+5OMxCA0udSveXq81TZvtZNDlGKfU9haRQpjO0c
1hfT2hv7Qrf8ODa3Ywe9VTAsGZ0aTm/cJA8GmrtBXJZB8qvACSrN14THu6HqQtUctgybKO0SZI5l
UP71/SFH0qfDymspZAXt6tBFuW/JfDdE10XeenygXj4Oe4o11eRq1yQQr9USvtWpsjUr4kpm47A6
Cgd07NdVutHbyWUEm/FNz0tQLMJmtPuoEkFOXxnkLWUc2sGcAioeZOgu2mQfkeu+hywZOIgGEDm1
oBsa7QwB3eSNWe2QLHKtanQzkoOZyzxycZWTF6M+iyQ/1qA4Gq7KoXObOtvI5Y0GOoWakA3URLXm
VTE6V83a606y/Sa2jnalQU5EflZs7FAdiUVD21Z9i/U5Cgb9thIoc+owE0wwNPE7U3c6GOZKe47y
8VBBWElnt9VEvIGDJjKD7YCZMQucT7slJ822XaUanWS8TmQQTKYNVHizTWqdrYECua6LWwb5zISo
rt2nrhE9d73qVl0eVHissnkZh84prBq+wnQykHHoVpgn+Rb5V3CcbktQVRgC9LnkKc4eUDhE+1zn
6uoDBb3qANFQacRhxfi8tzHLg6MO74Qh7L4jE3MUMAymtHDtEgmZdnQbzhwObr+qui867kaRHpBJ
+JXCbgm4kUUKzWmBxsN3a1Q93itng3WhnQAgpNtuN7abttS9NIk38vRNaZivgmZcUYYwGwDKN9Vd
ET8yErtNL5wiA12kcba6JMDN17F0mLlpB2Nt4CjoEWAjerYxWsXjBqpskeKPyZXESQjByqNJ+51h
QkWIXJHo2eLfK9VyCOiTjQLkxQgGLVrsclZeaUiv9nXs1JIZoBvbZ2XitGXpyXBmUD1zhAJKQany
suxHKoZwyGO/SAxUqKSDBh5QbhBA6+N9B2vZquRpUiQQkUi3I2gQjekcceRhcWjatHCTXPNYMWKl
qk1i829RZHk81d2sVXBvORU1AtX+Lc5tJ2oMV0WXlqq+69CnEU0JSam3mNHDQJhng4nZwHbiDLwc
+n6gtdNEFRxw7EhAmpjK+MNKhlNboY1ARv1Z6g529laX1RaSAU6plfCRpl8aV4WpB7lUOwXZCe0k
GBI09rMElg9NBdCzuSrJMZ5esukmE08qe9HFWSsAmaZPiJACmcAJFI9N9VjZtVMR2cltGIIYasAl
9JxJfJCmCbGO8BqgG1IBVcXsBp40kNRnSCRs4/ZpaKA13aECYxXoN1aCme6s72RP6qlv5Ygf2Gni
/KjAa/MCmNBE3BNJOJBtgttKPFmX3w1FheTMCC3w4bVTGz+SVKfOhvPIn6Nhkz/bkoSE9OjixYSE
hs7cQOxw3VoJEq64ewkPhsGl9aHU3imKICXSN3o+7GJZP+VRDtAQyEqNKmyafYu07ZRkfiGjcwUe
TBuibR/JboQiYp73vugxkbD8Y5I4ufJtitoNlx6VsfPtKgkmU+xU2XYGK9rKEgpOaecJDYh+lLjZ
BLKLPHOnGNWwfNwVKGrHDIFELfwRx3FSCmdCezSJsOF7r0VEBeiI08hi143IHAvTK+QnOTqrMepn
dbnTAIXT1Ndma9A7q4RATzVtZcQBLcPF80y1m1z+xsfiPEbx3lKO3Mg9ZT4qzZ5BKC2xck9DYK43
O6KBxTDuN+ZEApa/90LDg9g7SW83ijF6bCjcSgW4mqEBmYCLd/xhjlDExUGvkz21XgfAHyDVjDe2
DgzyvKmRIxqv3IF38z6DYzDTrVlrLljHD4IoL+hWMgQPSBoFqZKC2K/0U2SAdelejhVvDhrUvoFW
Apo/28SzTfTRNPquyHJfiZKtrBCXFLe2FQfJdJfqWSCPMjwJMu8Z8wsjctWpOg6lEszUMULlLhUn
BjtiGHFYkR9yTRHX9EHfV25R4HCym9xufd2ud7RpA4mjRAz1mmgK4xQaq7QJlG4IKkTjk43rTYPw
XtNPdZQFkRSjdT7z8OOhqt9n0wT9uRf0zG1mtII9HWiFw642XgNO7ThHl0echSNnV3n5aludG5lg
XsEc5podmgqiUJi+0WjCKp+ues0KC5A+ypggVnRbRTddUVOfFfa+lgD9srB/tAQizehPiZTizphk
cFEae5lB1wDuzTR/TE2KNqITp+bGipJ91suOGrFANSJ4TqTVUFbSSBkkleWrsPu6PDqt+aPOz7pY
acn4JcU236B0SwelrarJyBsvEgZNYXADW244ZltyaH/wLeLTGVrhpwe+H3ZAgRym4zqcTPug+l5e
3S4GXjK+JyZaeqeiHo5qWYIWEKJL5ZuZbHWFbGRb9XoyODJT3SzRvUZHk4px28FHyhRdwRXofvJ7
Czn1ITY8DjKkpGrDJp5lj9qrFB4pLyXcPR81BiHomrmD1qE2yL+V7AHNWU4iQXrmrkaZW42fpuLG
kHDxMJKQ0dIZm3DSDqV51FLJj3CXpODZNtWX3r6PkxpJfAiEZPcSrUC0CI8p3hXEoXJGw0FBfJiA
h0q+g+KNo2Gnx0/UeGlmZEPbbHueeFpmuEUFGqek3ZQDCNxK7kQ4uVJtu1Z6RbI0oMq1VN2jcww/
hHpBAR2nNMMXwPSn3YOEwxmBvlUwXSouKkh7bweZug0CDrqvjIfRuk3xm5Q+ZhI0E/Ai3Vs/Yq8r
KMhaxV2pPecIgEsxemr70ljH0b4tNRWdL98TA6YDMSGoSvYk+97qs0qUDUWUd16hNwhblJGXskLP
FSyJXj8P8BaKPSCGBF9QJNzYqBxizMTDr0VBt0lL/CbHLULZTv3ToEuerZpbmr8Zg+5HdeJMPduw
nu80G84OXkiJtsTix1hLfRtw2FSedoWC+6SWnuBOXWrHG12tNhDS3PbI6Rgo4GhW7bZDtuN4qtyc
zk38ECtqwCE0NFjdzdjqiI7PZNoTBOFWbzqGBnYqcWzaelMjlI/QoKjGSsC1q5o9jD2/jyfhdUUH
unHY5LRyKEz0iFJJPGn7vuG+VcuOXn1P1dIfsVHjsXPTPNsRKfVT9VFOzUC1KTweyLoQtwHE4xtW
dMxhd2MO8DTYassE3jN+1WHD237AnVELKllHiAcklSEHIzIG6ZC5pWy4GdsgNzDoHIkaxZEUtGCj
Ey5WUU3JHxiNnKEUTm+Z4AYtjh1FCk4IZFm0oJCYr3MESUQK7OHOtF6Qrtgb/KHIjtEETWeu7kjB
3EQPOjUKM132puZdrTewuu6UIxqmWIiy80h2TopHrb/Spm1ahXMXk8q+TZ31MDUmEr0TYC5nhhiq
FNNWjSBC154i+LCoseZF/PASdY3AOMmcHJTYo8BFGjiXxJKcPEISQKIuG3TwSLLHCLB2/ZpGGxtT
kUAFPWe6o7fGRtSj12byjzb/RoGeyJqHpN1PxdWI9mohQHgeQWZsoo6qP7AUDk5CAI4XF/ShU97q
SN3YSHpUOjBGZgLCGsWt+sK3xwc1r91KZ06dTlvsTV/V7gvcJey9Vmu4EdGQw/FL0VVliTCzkcCo
81MsQ1+92eOy+ZyQdpeimSsrwzFKfAS8TiulntXHftNwT0IqgkiYBsR6uQI1ZXR+mC8CnWZpaTgM
t/ncQqKxvJZNgHGMHLJirZMZwi/bW3UI5CmBKdqn0knW0Bwj33NEKha7F5EN/QlIBlXkmEvAdWu3
gwXX8jZ26DYuksculQNj6DxaId1MEOX076NRA/j0xtBxQqvE7eMfTCsCcGEJ8TZOp6l+aSeCvFmH
CwAebWC+nd0ZDcThITkCN2A+TMmVCi7flPdu1zRr5aYZ8/WVJ1gkb1mT1VXdFMNRuGw7HOjO3JIj
EuTnNf3NZep14evIAisQgyZeoTQbjiTp3dbc99PgSnHqf50A/SjJf/U+i8xrQibSpwzDCLf3JOdb
6ya36nYuvG4SX1px4HP14qvBlulWVZEiuQG0V8x3UuQdcyCYwO7rd8ZZa9Zk2ueKxVejzTN8URnM
kpTEUsvhtNtXpYNsqdK4GcUdis5cUJlnxGvtxr/0ofxcNMu2bFXWbdVYlG8MdRgknpnTsfXpqTgp
HlRTwySYw5Tcm+kiBlf50Z8AAKLeWq3sP0RHfw2+qOAALBdRAIUGDA6yEwyoIKH8TXuVbnRvhpqy
GMSzZYDewDUm2HmT/DrTf428iMtqIJIiBZDqIzQ+D+Dkc6cNXhqqF8LjNw1oLlc27WeZdN3693hL
zuZCMSs1iYx5mmd6XWuPezA9piHs66E7oD3FLz1pq71JG7Ff7TVa1gwWa2wuLIDdR7SrFJyYuQra
nhhqvFLkEl93+odqV91nYRVaV2uEBf/hoP71zgt7MDLLrISdyhAcnkqnv0vRNjvvJ7lE1AufsUqR
8LkB+mvAhWXo7VodEzOWj0xTN1NTehFUjiqy1me5Np0Lm8CSSpBWROJYWlIoUcOTlLNmykiur07h
PEVfbNMl9ZAKSQSajmTeNjNOuQ1LqEX1aFNl/vgarVjWtT06v/eF9UkHTUczdTIc9dBGoZyGWphs
+OpZ+Nyk/rVKC4sTjVJWCgnbosq+2fw7stoO6R7KbnSxY8Kvz90vhdSPrU8UU1UVWVYsdXHOG+R0
a8rj2VlE1+wOAsnX9B2hhEdCgrbtUHlM72co5XgwwaodnawDuar31lW9YgA+25oGlHcVy1ZUDf/3
97k1KCMlCPjFkVtvkXElg0VqSNY8/WdG7XKQxYEjnS00c1LEUb6ezamxyW6RzAbNI7sxN6gQuiuT
O2/05e68HG9x3qiuohbFMd5Po1Zeo55zz4Jh/9F+85gExo18ntzJz/zeRjuBYz2TDdmuYet/YUZR
DFytUaO0ZNmUQbS/eA7UlXurq/XhiORG6lhP4w/loBk+AFIBEn9PxlF9g9WBP0HAxsCFukq6+qsX
xRMQGYB3CIhgpy29qFbUpS6n5WxhTZTrgQ7bgqcdmsen+t30qOaS44AepMSPv9PzGovwBz3Y39Zh
MfrCjY6lUeSywYZjadpXIgM8oAEuoJBOUi9VuNw210Ufb4vm3bDRzDrdTyS+tZD3Y8Z4xernjKMi
mUSo76T+oCheV85QQfDbdN9MHfV+MAtSjiRCDfAXqpHNAOBSeRJKfCVAYtVTaI/IyVU78q3WnDpx
S8bGw8160wKaWjAggNW3CaUDiTRBkrTghdGhgHa2B+TsexJwlKKkiYdD/8rjxklBMsxRvDRjCSmA
cd9y9cXScAmNuTMqNZhm8o1k8D0yFX5a3MWgoeH1t6839i/dBvOGulzOhdUwJBLnkC+dLWHcQl9d
C7CUPlJ0e3oNlV0Xqi5PCMuQN5EfV0OFX9wLKJexlQAusJEyUpetXrRVKg0wWQGTVT7wO9wCdVcc
h1ek0SBQ291ZP1pcJVb38C+HeR7WwgHSLdVUrSVFplrG5dhSDUwlNlDzcya5INuPef2v78P/it/L
q59bsv3Xf+Pv72U1Nmmc8MWf/zpX7+yWN+/v/PhS/ff81X//03/9/U98849f9l74y9/+8JFO5eN1
996MN+9tl/OPMfEM87/8n374j/ePX7kbq/fff/tedozPvxanJfvtj4+2b7//hsN8sXnm3//jw9NL
ge9t3l+at39s2/yFvf1j/t/xu1eyl/zP/9b+8lvvLy3//TdL+6dtoaQDeLZtWoptYRTx/scnKtre
DESL8BdEnW0NKxue/P6bZKj/JAaxEEdqqqwpM8ED1GF+fqT9E0RVBD+KzjVogoBD5M9J+dvC/LVQ
/2BdcQWKAt7+/pv2QfL9l02xZ05yjKSb6EyzZrmEhS/hMTGliMd0h0rQBMgtyiggDGvqJKis+rpl
jeZ0c4XN5mgETkA5ZesoO1EEX1ZsUneUIJlm8sobRK6jWss0p5AFKijZYazq3EvbIvVYU2zqKdtF
ZBq9qROWk0lg38jaXHKycmbMM5BNnzrTjSkJhZUKpLvBr9d0uOj1SucWUVagTi/TQDNQCYjwldzM
TVQxUvh4EyqOMCXcMVQDoMqZ41AxekgCl2WIdOUe9XcK8RzN8EAnlji1rRZgNe1R2Wp3ozQ8U6lE
+nu8k9R+JwkU14ggW91GuQo1rwxZkLELtGIvg/9iB5GkbcttWMeiiGZmzQjIdVRmCelPdpHE+17b
pnLf+RlA73TEfY7lAmnXWHvNctFvdEm+gSJQ5skgRXfyBho5uLM75RjpTqkGeDPmRX11zgSgB2PM
IljY63JqE0jQIBOWoRCFJd0ZthicWkGiqkVBXAEX0bFk/H0a68rJK/YtbtoDUBwQNGAnViMbF9Wg
cFUUEQpVQQ0pRiacyYVrxuAYliQ8QYt8nUum1k9JcQJLPdxCDMVkHeWaQe5hoir1pZAtI5TrHIqe
MXxdE8uvhOiFy4EYkHq2SzuviJCvie6yItl0PqqyicPG3M/j5lgm9cbSUOVDHsWD6hlqTD2XHElH
hloQcacn4Jwd90PVAmEDenildSi0Q+Ph0KEjRC7MoMOjVNVDlvFNgeoFM5QntUZFtUnl76n2WKYN
sBW+nremV6bIXH+8UmIBjzkDLHLASZrBKFxrLvhkSJdqWhwglvcBmvEBvOw18L9ljS8mCRAc+Zla
1JVN1Jx4f6obKez1ek9LPQT0AUkl3t4YJQAqqnZrdycm1d5YoGm8PUyjFCpAyKMq7KUNMsE0R/VG
lcKp1L/HFb6LDhnD1Trqt1U+QHHO3EWATaHRw+9Lc6Na1sZAAZx1wWBMT0LjJ4AEkbecnsiANYpB
IAsRyRRtIIWNonsajoY4GrF1DTBM6oFGA9uqRCUZNfWyJY4ATVHdCQBhb3ojVv2K5t9zpUdrWnTS
cimkYKiCNjHKvsABTG3QWXwvyeiVLZDstViYZZlHTJ+0z9RoXW6A5WoAGkEbtgaUzXO0kKIw2kMM
xO6QyEeGMjWz25rF+7arkBEXOZBTthGMrKQul5DSTScFEcBwsJr23mhyHwzKR1qAZhE3dQgztiCY
R3m0QlK5qkjvyR0DjLdRN/o0hSRC12YCYgIJLTix2iNHk71B2eJKmbKXSNaApuVAEBgSOpUydCjl
ES7eqj1r+RU+ZVHhZz0+UiPXtuQDqi2Jk3KUMkZWSEBr1TuDws5VNqr5E4tTdCz1oUGmmY3+Z1D9
f+Qjj+n3BmxOP/jfHeLfHeu/7koUFIov/8l//KG/+d3/XxwtLoL/9afP+tXRYkfM/vWnq/27V8UX
f3pVSbHMf5qKClksFZzaBBxIf7rVnx+pmmnBuwLOqBiIu/7wq/I/bXjg/83elzXHqWzp/pWO+9w4
SHIAHi9Qg6qkkkRJlq0XQoPNPI/Jr78f8t7nVKFq0ac7+qEj7sveEbalBDJz5cq1voGaJocZhzBw
3OE3/nWwqt90U1CugnKq4awmBv2XDlZzSh1PzlWGc92kjMLlUgjcnebIXsYNWdVeb7gdQVdil4GZ
qqz84k5h8Lu7aoAFgCsrujr94HjFvkErblznql15G5/fp+H9KFZsgAunHfTWCLsSbz3QV1BJ5bgL
+kOY4VAMKdxaWlg/HKj30LAX8tQO93r8AAetWNzJ7iZgVw2/kQJISPRv0Gspna5a69L2UyAvr/x0
rba7cXC6lWf1D8Zrjd1QOpDv18mPvF+nwOSl95q2UobcaqNyDdglAGCyX48cjnUowTfowTzl/FEe
0VQewmNBI2Bb0KBAc0Jl24YfpbkeoR6irSAAE3Gn6BFenfQ1pbdDhIhkPCp7/+lfzz7/ww1xlof+
r8tRtS+3DiJfVjd59m//t8mT5GzrTD/499YR+jfOAPc1TP3vvPNPRoqtgx2C5t20+rlJp1z1r51D
9G/YLZSYTJ9wwnC2/MfGIfwbMaaUlHAN1Rdh/Ev56PntxEAeSnWCjQg3DK4Rps6uuMACD0pQDOQh
MKTaFTtFjCNFh9pXadl4r6EG5TPNqqgS+8FthTRP8W8lgxNv8StX4CgNDAfAAVnblqt/NwgvpwsQ
eSDlMMB2XHKwOIc+8NaVn3YdjF1VHq37eoAqpj45aMCNvlBTS49lN+wopV14ZVZ9g+ZZ3JqQfc30
EFXAClBK8HbMqtok6tBSS8BsHpu5G2Ti1GwkME/roSq7EsQf43VGOlA7CKMydE8i41/Z/Gn2PiMN
T1+Lo/AlqEpNFJxQ/ppVm2ot8HMR0oc+7s1V7wmnLryVmZLQCcrw2isnJ9BuuM4qgUdVdl3b75IW
AqxeiQM7bBWEH+ztr58KS+ss8n08FIjSDNUvCnW7eZXG0BXfpwF9oOovBSifPgWE0MtXw6DbBfSV
vx5tpkHz1zc4GW5Wpe3KuMrDFMOVq/HHpEKjrCZ8HATagp04jAsNhfNL++fRsEVOa6fZ0EZJPvgU
XkKNkwHwN+GYqhHCjGJRc2Ba66dHyPxDzmY3QwZCgSekD/pxCFAVJtsYfKYWU3pQr+Kr5OBBxCRe
K065H49ff9XP2xAL6+SjTnN8UiJufLVoY6TMD3FXXA0BqiLJEuN9+lJfvd1spwctR0dYmNrDmOLe
AyJw0uCCkA5/ahFnpYizPYLI9OU400F98iq6rJhIA6yP7qO0A03NjXHdwPGr2phO+kdw5n8gq/tf
d/ZMDJv/OG3bh5mfvmT/5v769fvs5Jl+7B8nD/nGBdUgx6CdVkIU7I1vukDxHqEfRSk+ZXN/HTz6
Nw3FXoo/xslDGJuiyV8Zm/imUoNDOIjjzEDhH8oMf2eVd38W2p+a1OVKyHS4na0TjoKKYejCRGVs
Oh6ndXSyTiKs+KyVUXFf9KNnrEOodEXoazcsx/9IVIoRBQaji8e16ofRjRiIuB9QWAGPvEghcn3H
U59wtBYjH4ijXs/aQWzHvkJJou0oiNIbvIrkT4YngeuRrGqkZ7U4HGJjn+dxBnKEbIp4WLVZzHJo
YhvjkL7xqKoL3cpwSxHS+XeICzWGGYRQMIx6VDzGTjADAnsm4nveQu1dM4QPyLGXaBDSNiPckjS9
aac/8QsXjMV2HSgpQBFxPiGelSbfazHybGscAn8qjaBkYWWqX6Mg0LQoC2gxxYUIqGk4Epch1G1w
k/IBvZL4efz7mIubPkbLXI00ip8xe+OFVUP9W81wYFlBmA1O3yexXJWJluL+Tjju9Uktoa4tSYSs
sc8D9AmVJjUeE8G71ySM0E9I0/6mi3ikwCVRY5VVRxrqAiiDAOdbFoMPB1ddk7+ZUKANTmIGIb4W
PMHHkyX81xo5ix3zCIw1wRiyIaxIpD9YoOdrQqsbpQ2yML2flP+mNoN4r2DOjh5TvQmRE4Ntr209
uDWvS9ORnRMsWfTNbBsNXHDOn2B+mHqpBgYznkDZilWcbsQm3AJWiKKT02yb1CIboHHYbe+gUbgN
NsqaX3U/P77C/49p/wfpycmC+HQV3YdV+PrShOfxDD/ydzzj6lSLRSVWE7hvInr8fQklwvyG9BUK
IrhtAmsxtQH/CmjsG2T1kUgbKC7o090Vf/V3bZeQb2zKgFGPpSoQmkDW/AsRbc7m5HTqQiKFRgqG
6rKqz9aOYK2PrZiWx0YCEWxOdC/w0GQRGhZAkbptJJkCfG+jQp2DDk5UBU+V304RrPmltvQlHpJb
IzAs3ZS2lvjlWs0keCp1n6xK9OIc2ahYhWOcrUiNq+bJp76w9+bNPjy9BjsGgvL0tAMEm3VSZeVR
s05IdKyAzDSy4iY3DZvnpv5c+8PP3EQBLBrVgxAe8HHVXZuzVYYcrBuU3yNmYN1BM9yqgsG00lDe
mXDg81FDNJdixIdh/D/zGIHnxI1FmyoHcLFUcas6jxGxqWk1LlaKa8RTtbLcxlloFxDhsqKifA80
9jNDwLbaVnwPxlysQx/ClmbGn3o1idcgd8gDVfMj4eGBmFkD6V31OVPUI0BszUEyhkAJQlyPbe6Z
ZOUJxdXCxlh3ZTA+hgmgxiIHsj9Vy7Ui5K8CSslrqbUFwKzhqzIAyVQO8U4JAHssgl2VH0MFts6A
I6b5YH09ZWQufzd9C1PFt5g+BPaFOVtxvex9mHBCo9TPNLceA0B2JdvUBmai64frxC+UvRJu2zJu
gQGNYXIN0KzUqj2U+xl4S3n4Ho3iJcu/qyyFsX0FNXnegLkVGO1K+N4a/JQNKLlXWRSCUjhe0T6M
nboMd6mXulXU7TVTgBfToBn0NohkR3sJt0rUnNX1QJ5FsE+TZJ90vt1HIFAPN0F1jDQVVZGnFsS7
XKhXQTqsdXN0VOWp0a8F6pWJnq3L4i7vfmuatJQqujWiGwkGVDPJ5OTaTQI5Pw7+HFTeMuZm4Lrp
DTgREMAp5RpSSBuF40ugbO3wgex9uCMJUey8NHVJ1m0VzfvuV9m1Z6bBKmlj0FwNfZvEHuDXzNjI
CviMktxWuuYUCpiRoASkG7XKbFzyV7B6uas7wKt971ealM9x/ugBg1+b1aHWjfs8LHesfmaj2CV9
vxMmVqhRbSOZ35lxvcNV5g7iexsjh84Q1Z1MozacJK+TGL/oKDVQClNkQKOGYigO6QQn9rWIFo3Z
P9wSzrcQEGkE4FBAN9ChmuOWQpoJrw9L09UozM8rL7IIOAwD7RGsRhhoq+baT0AsK7JN0HaeE7fJ
XWzUOpQOEmgn98D4iyZRbKT6LwofnmWEZRVHDOB1I12pvvos9OqeagCpCokGFgUEbCxxAc50+M1D
EjJ/7gfuRN7UnUIpDMwWqTBQbeHkp3QrBtAp9HZ+wjvdFkrx7IWGU8UuhwCDGQCtbDg0I06s85sk
fYaGl6XBZTiNkDEYV104NKD9QN9ZSv0gMvlWNeRYoiCgG09dD+JL0+jbKOke0GX6jqb3tVJnz33K
0ItAl6uvIPdEybMKYmUx0dh4vPKhyAnvDFcFpD9tIrsQ8McBSaqFkx3Ir6DweQ80rO/0ND+0VSgB
S8h6iyPXAj7eaQxIeyu1G5vjfYfeDfpY12oz3poNDDPCEsM1RVs6FA0XC0G5Aj8YXmig+pThXTbS
94jU+4j1P7kaSRs2meg2hM86n4i/7Q5MIujH9MGx43XhxKGhrBNSv0UwlY6MV6aONyNL1oNfaxYd
271osmthpvchTX1kl+O9ho7hGCHa8fq2p/IqYcFVXQ1gIHLcOv5xO7lwvMxBawhVk+4nBcFXRxFZ
m2voG8ZIND8hqM+uOyd57+6mrOptsL0fAFiHiw6AszLFdEygHE1QU8NdBSKu6uyY4DGO4iQxdLde
BQ/GDkRCO3utHejy/SdgiOd3mU+DkZk8pM507tW1qbt5/jtpNDRGb2i1AJ64kF5wDiApaumoo+Ny
Ngv2sDOsWCcr6vK6tyL/HbecddmVduT5q0B62yLLrjw1eI7pwQe0hPvJWwSSzxgr4C/cCbA7CwHb
gpbHOxb5KSjTdNcqfEeTEMTqZLUw4Z+/yfnjzupELe4nUaSWFBOePbQuLVc+vAsaMAuQxSfb5Dmz
o1/9/cKo5/WiaSYwKuUGSpkTxuMDUHRyq0zSHBxZHR9psmoIa7Bfe7tVoWNCtobTr9Vhn8ePkbpl
4IRB4e/r0adWx8md9tPoHznWyegpNm4TKAV1R1raKY5HUHQYiGH6hrb101geAz/9odbwVNDTXVM2
L1wXq6o1QOjJQEqrYzBO0JubdAiSnTmob2qaHrnqWUWpgCtbW3A3djvqvakStX843URkDaEGi+PY
VJMEsPcMROdozYx22PLyARaLlojCB6ahS278TJtkrWXh1qwhnTNFtwE4/cx8NsFq5gQkjLHc5PF1
OZKXQm2eEtpI2+vrTRQU96bC1oCdLgkGX1wl/5yvOToGwH6v15KaulGg2ilYUiPYwVWs304dVB99
DKp6616WVkf2ocnXbQKCvcwPaqXuo0XT41mB9/MEzi6gvGpqVAim5QOT+GyfQbkpt0GAqmwhtgRX
8itI7KGOpay/XjmXFo6pEtXUQT3F2p1FqyiHI0yJUo6rFu8l/WGSnyT4YeYLoPtLH/tklHmY6jlL
Qx1tBVeJUpsNu6C+CdUlbO2HNv55dsH56Sizi0QcdloqkLa6PQfhUjPs2ONWzUAXCz0freZg17HI
zkD4SWDFCY436gww20kGF8IBa5gnOD0DWG6ocDKW77SG6wkrVjG4UFmbHfyOuHRQQFbvJzIEFmj6
MxjlKumParWr8V8IZwddCuIOuPwdCFpJ/dY1SKeiwAAqT31Wwnwp1k3T89Urz5YN2E+qHGqmuZy8
p3lrB+K1E75VQ+0r00DV9RuwYKAe4eX6dZTo0DIHS7I2DrE2OoAiP6ZBCJYKgINheAtrp6evF9fF
VX06I7OTI6piv2Q55j26QmunQ9p7h8a801lBtcfdaNJ04re+syghO/3ez58FfV4TqCeE5Gk9noRD
k0slbNVWAx8W/CNUvYraWGnt3q+egR/YC7NcsShd1dr3MEzByMuhoxhq/5UjwUS2izMTDZJPuL+K
sjZVKzyF9whOamL1br3xV8aDuO1W0dY79k7uBFB9sb/+6he39D+H5bOcwGsqHbxoDJund0XrMiWz
28TNRXH19TjaedHsT8w6eT8+2288GiQgURgojYe7DFKldRjewHAZfHMcs0Nvpx1wQn5oNRqo4DD0
9SW1le7Z4KYVqICWxACKQCmnAI8P4Onr2kDGn8ZOnN1B5M0CBavo4NDY5xOvs3CqXi5tn4tvYFJD
GPDj1XGEn6+TMifcQDdQc4UxuKhDQAgHh1EKuhjBKeUVLgoX4CBLi03sUSH5zwKnmAoSNOPimhXg
iU0YqcGzgJz87z7cNM8ni7jWCgP18lRzi5JYpV/cyOS9jr1n3VP2A01s3QOB1M/WfXPMwYgUKAGr
fWPRBjgc2NFChSAHBTvQjM3X834hw520o6CcCRQYncpO5w+W8TZkehForm/wF8849AK0UgiG49bx
nOqeFTe1U/fpuwZ6H48JBIjahSV+KbCcPcIs7o0Gz2qfxZpb9Zuwh8E800Fw1+9Ikq2aLLgTVXaQ
EHDgteJk+i9PV688FFgggXnbCGVhI8zB4lPud/Y0szCXZILnqocPQiWuNBQXsBZWTt5dS97q6lXv
6J2RMXv0qhXUNjwBkUQWPWfluqyvIQO1gepdZQ1VBZPRBReN8+7exw5FBx8AFRRpULv8hGIP/a5s
cp24eQOpCvW5HX4vrIULkfZshGmHnSxSeHYlSigEcdVd+9K7pa2sYG90Y26gW2iBw7xgnLf0QrN0
JWYEaGodL1TqPzL2kiHNXHihafHOjo7TF5rzunzBx9RvOXErv16V2mBTI4VGmXbUS832gTxAr2M7
dPoafNwbc3EpXQjeZ8PP9paXlUaRGx7B5cXYQBfoMIBl5TkN1geYbGSVOukxeF5KnS5ckrGC/7lQ
5v2PIBcmGQd8V2Wr/lasDGqt+orf9060rWyQdJ3/5lee7ZhYAb3bLLFsgkZ/S6pV7CVWSm8KXYU+
0KTVDBUQo4Vc2VFB5WRh8CmqfzXF8wtiAixopmJw2Pq+BNfjOnhvXXCx7dAWDHJxFrfVLV8KEksz
OztrxnJUoCllElfujE2NnZLbChjolgH72Q3cFlbZhhQWwa1x4X0vHHJnczs7R1ojGPuyNYibkgJW
C8aV7Lbp+GTGP4imWEOZLDjOLY03gxTEBcJRGmO8grumeDGh1lYm3z1WW1AhW8G0aOEwuDgeJfBI
5ASV6Hktmg2jrsCgACFIxQ1zSI71kG5byKxpEwNNI04Vmtuvl9DFMHQy5GwF5WMX8LoixBVBd4VK
866D+ODXQyy91Wy5cNMrQx2tJ1eMwvWEDwEoyNxG6WaljsWRdEvKutOsnG8KwRkaSLALF0Jj6izw
hGVt8KaTWJ5Ne9u0YpUXD4Skq8QAcljp11+/3ZzGhyMTpxHIEuijoNuKjsr5udGNPQQqzYq4o547
ElqIEsAqBjkCrMd1DwuCOhuvpgo3lRCxgs3lkOXXvfbcBLdoFNt6oblQBAoqFIsFUNLx8DgAXh58
KCS95Srk5XnxXabVktbz9Fzzz3Ty3PPkOhxjosPGCIGroz860wmScddCjaPpU6uEwtwIZx+ain/5
2Dv7WvNMO4JIIMzgMCp65lD2MK0hWdKZvzT/py+mnU8I5+2ARLcnLle/69B+b8rA0fT8R05BqSgW
hEjnfKw/068RyKjoFMf1HDrWAIow1HWKY86TVh88mXnn435YQtvje+VDeAQQUgh5QJcQd23+NAxl
Cm0gyM91EEeCVIxZdDds0J0gTheOps9bG5/65MlmWzsLo9iXSYQJHvmhB/vA1JdwcxfX0MkQs60d
gJTR+yQkLouK74oHoLwZOx70T6JkuBv8fKWLQ4Ki2tdbbu488eebo1OMPBA253TefEkU1oKP6yOz
6dFPyv11p2kbQisU3R9976avwIZQFbtFQ2SslO9fj36hy4vvykFyYhzAa+z+8/VFO+TrreqpLpGl
LQBKlg2m0tShwgNiitndKAyCGT6zSgnChn4fiMfEi624HhBcm7VevoYeFP2K21xNvvfNsLDDLs7J
yePNDskGRNshiw3VhVz7jyaJ1kN2SAGUATbd4rL8HXd8VSnR/cJX+Zw+n3+V2VkpsyQo4Dqjuj0r
djJBrpUqsEEKNgF79eGt0hf+Ta3RXdR0ThxldzpJN6l6N2Yoant0q7ADtKjWhGOZDjomNFrL9rdU
FDtbMvGa5udT4AMICzh3BrzC/HzoMr9qUNUCknsAN565Zckn0caFc2Gu7/5nkZ4MMwtD0KhCQUEh
qiuAS/fJI52sRRh5yjPUT9qbDq2+UaEb+AGhZ+Q7Ano2WfHeFksiKxfDwMlzzBLUokJBR2qj6o5l
d5dB8CfXli7405L69EVhRsKAkkO7SMyOQBGzgcJPB2ydlv5q+jtaR9dRJG+jyF+IaRe/qgFnSxi/
A+UExPX55hsGkHKSqgUjbYVrJmgxq3LjTX6bOD5d6WDZrZeMFC+tl9MhZxuK5IkK7F2nujr5raba
voZMDuWLNopLw8w2EEVDvR2nYTyYPYw22/yx0TBtuOql8CCyihe6yiEvtZABXooXp683pW8n915R
dWnWebXqVk0BjcpbXQE6pSebDiS+See67Dc0efk6WnxOCRG5T2ZxtmBAWUsBGcS7gqll58TYRXr4
VI3M8aPaZV0L4lS3tHIuLdKTMeeC4WGmVIMA8MAdTUv7Xd0pr/kNrIWt+Brlc/j3/NLWkHFb7qIu
jTtLR9smAX2hx7iTig03N+E+cgYY8QKh6UJF3C4wuomBl5y5P1oR8115+sKzAKS2jZcydVBdren2
bHxoFAUYgh7tqnUgQRv3fmiQ1x5z6X49uR8Q/k8Do3eMQqTJgeaavXGJDpBS5xXCQZ1BVL3eh6xC
s+FQpNBga/lVpnBQ6v0bliRPJId6to7uBsoFa/rRc4CGorJUSb4cN06eaf4xiJ4bUDbFimtAPvwZ
D4YDV6+tJ+G8waEv2v5offSr2sgBeHXtZcU2V6ObLlnA4l8KxsaEGgGN3wBIbLbww6AOfXB5sQhJ
cB0Ruc3GhYN4YYR5Wq/psSaKKFFdiMZGQ2qpxdPX03sxTv3zFeYZvDbmKFuhHeD2MDRMw+IQN/I6
LJei7sUQcTLMbMKyJvYmrzPVnQSm1R4FDR+t76RYS6jP501stzDQ/vrNLubyJ7Mzz+VNDUi0bozx
arav7eBZkmNpSDgE2sBGbRg0pCHrHh97zfHv/rixLlU4Lt1dTp9gmt2TYCxbKKxmAm+tlSE67dsc
fXDAAfVabHq+0MpcWimzo5RAgSNIDUxkC7p6Udz5xZJF24ViHDbPySTOjk7Kw35AS36KfdGDvh62
0PZD8W9c+XbsALywUD/Rll5pdoaWlUGbiISq28Amzey7uxoY8G7wbXhvOI32Tth1UkBmO5CTk98O
zjMgtJc1HAL9zClb+rGgIRNeQgqc3XA5Xsu0e0s07qZe+xNge9Wp2nZcL6y7aS1/CpgQ1aD6hNw2
PrTITmYdGIzBFPX02AD2NA+IQ/fC0XUb1gaOum2apXV+8UgCY41NpDqgfWcBWlAZjzTgo0tuVXt0
staakESA5gcwwYa+qBU69A7ggM3X73kxcpwMO9vSMkq7oK3Y6KaQXMnDnZ4ClpVZXw+CTv+Frwle
mTmRbQH3musqpaZoyAC/Q7eMr9jEzIbTIzDxzmiiBVfhcuolw0pBFzP00e3R6BashhVoAelKY+C7
pskuBZosg/JMbEJSQI12Ac/tXjkMOTO3RSK/x5AGN3iNRnqzLoJXvXkUFWCHefM9SNFuL7Nr5o2P
fVddwdDAloO8AXx07adXAjjIuNyLukitwgc2X6EWU8WB+QA4m5Qfw9FwtKak0GeeTOXjfD+abWdX
45GxIzwu7SyYPLjkvWZ2qxosD4iwN1YIxW1JodAY9shuYDXEDKA8snc1PNYcBlqJb4fkF4NefptM
gt+VpY3lNlHvAvUHq0a710LLlOgih2+6/kvmQJeW8O0mgyUl28kU/j4KdaJ8wINeeZlnRWH5ngCh
lwk5rsKi2yVEXqX6sC3BrG0ZSL/6/VBq+zBNVhU0W8a82/YK9DDabMMqsCCbZANlVtUGRzG30JGS
cDJRIAdtxs11gtIywFnjQavrH94k9EC9dIBv33DoOoFtrezDDt2DoAY9F/a5ZCSQiE5roH/I8NCh
9Ix2mV9CvrsHzrvvYlhXKNGx6LQnv2shTD6otjFAPYBSmCmz7qnpYRECZf7XDurvC6vx01abakLg
4GkAyIMppM8iEvSAQ+ic8MrVYzjv6biNVwn4cFA6Rj8vNwInE88NtFFNDtlvdGlcHN+2wSDj4KvA
nqkLW/BCgIRRIDgauPYKHXD18/OFAVwZ+j6E5UULDigWHUR1Ft74wi7XKdWAs4M+C9Hnneiahwpw
kdCz4ZBYsELX31Y/4QMWWN2+WsEZLNikd9p26RZzKcE7G3Z21ESA4cFkAMNWDgx+tjC734Jnk6IT
MlFeTCi3H5d8COd+atMVH8ZEFOx7AnY+2F7nXzNPhBoNnmhdWMLDgJy2dqOL/TgOazaqxxqOFULz
HCmuQX4GEkvdsBhfvRIHCGYeeY8/TyC3XsJHi/WPgnVrWYuDyTwHqspbGUHy1qOZ1ccKnv8pzrt1
4rNtHwIer+77Pt74o+4Y8i4NAaYuOiyrYjv08aH0621iQDguJJYJZRNiKkeEhNsU3kMLk61fOLrw
CUCvRvcc3LY55QHQ95iPMW/dXDn4bbOpqOoWgRpakLlZDe2IDKYGy6FTVyIjt+BDWJlm2m2kQOG3
AVgFd4HOSsHl2JYS7o1BkLm1nsGLp/pNvFBdoZl3TytU1BXpSxtaa7cNC13d79wAUigy1X5S8c69
O63CN5jKbJwXV0qrWDytycHUpe4g/4iR1cPjxWyCHaE3hg8nDqT78MuRpivhLaj1cDWS0IEOfVhk
chsuODYQSVcRffPIbT9W6yoAx7ppYCdQXAsdVakWFkQmfAg0x4jiVTHZsg5vEqLfylsWl07v1TvV
fK9z4IZDXR4B+7aS3v8OEyQnicI7GfsHngBLmHurNn2NQ4C92a42cSl67UZjO+QZtLFhVh5kEkbV
JgD+q7Ajjgb1Ht5CkpqTh3hkVyFiRy6ZxRM0qet8nwbGuieviRg2TcdutBAQzQyCQBCXLgIGF6Xh
aqQwv1KLN06al66BYLlSGK+jyB+yzH9o2bhq8hY9k/T35JBbDHJlwqgjEP0enKGHUg7PJNEhpFCq
EPKHTGdnbCBW5OEACZ2iUS3fr54MARl7HCot0bcUMkeAqQX2YMDpCFqUfZwe4PdxlTbjto3JQ4NN
AbMNCEP89pL2OjLg+yP2BDyKQYWfAXxlyhRybcSMGlsrm9CORfBoxpVpJ740V7yK6ZqE4wtLkEx0
JXD0iLeHsoxMe9BAXAl9ulcGWlvUKI8p8FpZRg9jV+zBXFhFwVJH7VP8myI+lAUQYA1TAD99HhTG
AbxIVZGVW5ESxmKxXcO0BFbUC3nOp7LNbJgp0p/kjDxKRQj39so1/P7o03qVljVaRdxSEg5zHoi0
F3uzWDR9/rTfZ8PODhCpF7QIaF8ho/c2EHTKNPT0O7t3VAe2Q7K2jdXXIWbpc87iOpA3zAPJtXJH
v7XaRloZA6E8W0wbp4P4LAefvdjsoG4zoddFRSs34OBodocCGlBj9bPHF5UNxzENdmrFn3yvu9Eq
z+lh4JTBcgM59oqChgCx+q2E38DCyy+9/aw418hoDMaCVK4sNScJyEPOFUtDk5H75joPQ2Xy+rK1
oNmEEKDqWujYotYSEuQVSeM0BB2Y/M3wFctk0pnih07g8CMPIjKgnw+TOA/i7b9HMm5UaIcRcRMA
RRhVz6VertI4cKqqdooWO7BzFcgvoLMBAxz8Q8gTBUpuyyZGud64KotkLXl3lUh9HZHCVjnU7rsN
RGjXEU4wkT0k2dqPX2tj3Ee0W3/9lWZJjQlU5KRHhzo2lHOm2+b5VtBJkZXC1+StX3zv4IYGQ42F
zbY0wvzCxLuckVbK20pAJ7i49/wlrP9H5nWy/j69xLTxTvZz3hlaHqVMwkDnradQK0VerxYHtcyc
uIKv+Xib9leBfh0qkWOUsaUq0YpAp8YYoJ+POcO9hpSTXQ/ovr9T71dIDn5yXxVvKisWOkwXSjNn
Z/7sURtVLaWKNiugS/BY6ssHH9ZMBEd9CImunt2xsVyY4UslRahbUQ6tYm2qK852Z9oZYyIkad2G
2sU1JJuBsoEwtjVpyGo/AFdurxtb2S27lcxm/iPFA5wS4NsJevbJJKVgURVCergFml3gAP/dQ/Hv
69X7ueqEyINU2QBaAdxR9DTPZz6hWVrGtK7dENJqLLuOo19j9Di0P3Pl+1T8Yf4xEe+Jz8GkGw4w
zt2alWd5gHXSvLryVf1m6Jeqb3P5c1B+8FA40LG3gKSg85ZOnMUaihJF7SLNP8pQrmv5mDJIJH34
UMO0xdZ5Dc2YtwyoH5gHo/XdOQCnP7b68NtDdleS9lGFJ+LC1/o0H1OYnuR0J61JMI9nC4EpcYx0
Dl0Cw3yiJnqrSy3tz5jQ2QizkGuWGpwomxB9iA3sL0FeQOEvvyY2vOr+E9KmH9WIk33/8aGBWJuo
pxonn7qRJh1q2hG/diE0eaeGgd3juh1r3rrArR2wgoCiT8gOUFuwTRndgBxjAQd1o/UVOB7VKmjl
z0J98ctmQ+GOCesOq0O+BUsN0xNXXsdgZgXb5ni4h5X1rvXfa/ry9fq9eHCevMAsGiCxViAO6FUu
h49uKuAeGulH0MmcBKYsDcT1vh7uc/N/mp+T8Wb5VYAcAMgfBYlPpu2w0nYaSiNq6CH/+GGW72gw
OAEkHEo//S6GerMw+qfi0jQ6tgWkpsTEkJoV8JXaRIkDBopuTcyrigb7DJQWzSyAk42tUJLvg9fZ
CI+PEe4YX489ZTrzlYK4C248ILAMh915nOjheggjQr1yBymvDdHZaZPvehjkaHzhDn9pSg1QwECK
RlP/EydaNdF3rwfklopxq3Vk46HKP/LuWLQ+bGNev36tj+c+ey8Ty34iX2uINGA4ziYUAptVkTR5
f++bAepsVXOvgToPWuhOZeSxTAx4JY6GYUUoiccJTNZKmJvpnvZYSRBFkw51L788KLTYUDjwFF30
1DW+GzIJN1KxBPeZxR9IanBofUHVBYERSi5zHHIxlJSVAGrd4QqLyuJQrBqWfC9qecdhJ4sTuw3h
9XsdK+pjr5CnEpVDKWrvPkEFjHaLsP/ZcvzIGghKxqgumYjVkzLDadYgY1DqAdxSbvMKeqEm9MFK
toa2H1ybCkeDlV0E08EOfoQmH7YL83ZpbBzG0F7T8EF0Y3Zu5UkEWZwgGG8z/0WaYL9w/lJklZ3I
fEP6t96H53atOqbsrSojR4JkFIB7R6fPbV9bpHs1m+YazsqrwqshTArAzNcPOJ+qj7Tw5PlmNwcJ
GEwfZZ68Zd5xjIgFnfuFEeZw+T9JGzi5E+6B4/CeLV3WV3QkHscQVNx0+m8zTJyWrvW6R4Xxe+gF
jpBPeXVUi3v4FdkeSHgM2uIQ3M3FyhveR0OFSXKzsH1nV8NPTzV9mJNUkoJukUYlUskCyi8sexKJ
eePlpdWEqIk2LzqKz41pOl9/7aVBZ6uh+H+kvddy3cgSpvtEiIA3tzDL0WrRSNQNgmpJ8N7j6ecD
u/uIBHmI3TNXUlAKFlCoysrK/E0aTrGVWCTh6AHVEhUXa6CRS92Lrs807oo6drJu2FiE69P63buu
PrIAFrmxNIZtvMlbtP0NBHWvuCGCMK/31BA+f8t1R+vdeKv8wxdFszVRF7lpXWkXOqmrC7bujg6u
anb7y/fkjVz740X8Z4WtspFeHdGf7YzpRlejYxr/jjF4+vyVlt/wKvy+e6PVidZPhVETnKcbZdQO
YoqlpfUzoOcAuM8RdQokm5SXZVd8MuL6vgbFJFWijl0zNoMdxJGTWjc64i5xWEBmwygVK97YCL8o
iHcagObJBlxx2Fw6W4+xip3tbOL4KhAfand0JZwPFQMZe+j0NvrMVykV+K1w8XHE/P8+5pqb0FYg
bvOOxYNEElU7XHqtxtYq9XL2wWGgZS1Oh4AoJWKD/vlH3ton+ipS1X7OFUpi6AVXpGAopA8Y/Cyr
VrSN26zbuLBtLCp9FYIoyREyB4loEH0tAcZKWAyWqWVXSugoPXyB4PfnL7js88/W1Cr8SGJnDEaj
sIoxH40S4cLH5VuMO1dooo2++eZcrmKO2UlxyZVrutGgsvgxhEGK2RgWizIl1IWdH7qdjxaJj1Bt
+B0h8Y3JXfc61lv23SUo4GKFOzu1AnUHPAG7txcKBgpf1IvPihe5wMy3mC7qKiv8e9Q/ZRZtFSiq
Sk2yMZkmco3uZ5QlmKMayXXp1y5iZN/Ferb1CqsOGPzOIuIWoX8jydF9FyFgj0Trdy4g1ykudGqN
qT2ngdagWdPhRNhKjYvflieLHR2OHMnt3337l4jpYkc9PtGh/mE7b6GjluUNYiu/hu5W1zC17fGr
uTFS/SZA2CM0ARhQbqU6cZrL39H8l4VtfJ7oiMEPGzFzja1az8V6O3UIymvKKLLc0F0hFQ/l6RLP
bm8OjH1SBA4sz6vR6B2ktDdOvA8PhD9fYb2zEAyPfcPUp5sZhfVuvMN+YCNWfLh3X42w2kpt2fuS
0lNOi9LfYTrusF5yzDBwBW76KteNqmy9/4vN+2rE1YbKMuD5SUm0iNtvSvGtpjBp4HhcTltn3YdJ
yquBVqe3pAAb7ws+WyaNThwPXk+UMOfOHdPuLNYDjDi8zXV/a7nIH0WnV+MuU/4qI9PTKDTEhq3T
eApZQ34zDQvcwhH29V4t3C3XoeULvQuGr4Zb7VRLnUtacnxBcbz35euq/11V+88/2cczCdYXPvhC
s1ktkgpdi0RUeCN//D7Ej0Ifu4IBrVDlQDEsJ0+v5X/15/9/dVE/Xvp/xlwtE2UWYrLtnriLb3PT
tBh9bgW5NYLon439Z4zVCjEbuQGyxBgkzEgof635UqbvSfGTaN21/hMCmVE/owCDUVxHO3A6R8kV
5qN2J3dITuGvZN4k4rhPfIGCrWaXBuINRY8a3EaS//E3/vOgqyVVBqUWpuHIZEg/dCSVGuPK0sON
hftRKFCWqiudXWQ41w3uRq3lNNSb6WboJA/GqDfcRsn3iY9NdHdifeNkVd6tKg2JARQAuWNTZXl3
pTQCWe5DGms3VhrfplLb25YZHzQj751W9G8nEW/3YLRuTDG9Tc0UMSfMbZMQdTjDSJ1GLA+1ASs/
b7/HXcRJEdpapKM6RdEMz71D22t30Jv2Sa5/1boUCaA8qg66VNa7cVTdphZRXfO5nnUXXKxPUzRw
UnXaj8YvH40hnJDRhLEVdWTHbT1veZYt2otvty2biZIL4oGyjIOOtVp7VRNQhI6i4s6IGycJK8ds
imvLEp5bQGgGZjUeKi+yPcUgCbou871QxCyjk0MUsZQrMdKuA6lDKqNGXrWvnUlDCfwkziid4hZD
A9rFB8WuU/GIM61d9+KuymKvyOjhdoVtDdqh9x8FEx86SCModTmGVOzEYn5MEI5blDagDyNPjqwI
EKrS/+Ib3eMsg/KYk+tO6M5mmX1FEY7piy6kGOkVYXYAL7mYsni1j5NyvKTYSHlZ06+8lI5FIjt9
2J58Wmfj+NXKpX3d9d8iTXIi9P9THSsXeCtNHu2RJgwdwZoRaQL5wA9nHW3AeHYkNTsNMqbPSeYB
qLj2y+SYxMFNlUfcAzVw82aj72q9am1BDBMHfYvaM1FY+zwaLl/mTcCl7SQvQoKKjFmpuYb1Bp0R
hLNvKWeqdpeBBeN5lvdwR0EZ3CFAu6H4g63Dp8OtMb5BYwkicvrq2fLnc5zPGrqNBKS6iTLSoP5I
ueg5CDG5me0pzHA26vR9H8kXoYT4pZgejHy+6Jv5kHaLQbZpj0n0Ha3eX201lCDj+vteN68mSUSn
tpoA3T5RkUTnuqHzic1LZ7XkOTlzr9y1YltwBUbrexDA5hYSdZaNqX17TYPfBctKUxEepYaiSe8R
Jq2UyC26Z+eM8sUA9hahYJRp7o1yPtaUu1UQcelgegNAklx4jMo7SxGcWsxA/iTpF72Imwtr8oeL
DnFibOOFjpxZbnby4l8kzaCJIxn7P6auVX92s2+LdYLGB0J8Gr43Y4/38pPRm7y2YVeFDjqUzm+l
u1L5exEhTCoM3MvLSCwv26C8By+6J7xxyaEtHqueicc7xtzIFNc2flLYXsSnqJQJRQhMyq3+JWq6
L/1cPspNeNMPVBPGaqoPVFtfvt3OB+cXY0MdVRqykmzfVnlc7JyBudgmjdwwr7+hHehyZtEZn5yN
yX+z0F7mHkcQNCFeYLxUvfn3V3mL3+QVPltCCSclusgn05HaWw1+aFZ8F5L6v6YUyybS0NlmHALd
upgGTEQLcMdGx8qY3WCY9lH9S1F9b7LaK824UNsnedjyUH53iq7GXFKOVy/YKdU8obSu4hif2CVb
J2ifgrbfEK944Za8iw+vXm2VLZnB1JrpoCjntolxl8f+5/vohw8lpMzerM8ShFhbC9vcKQIfG+7B
0SvjRC56P4mEZV/6PQzioa8NZxz7b/mo0Outp69SK12h/USUH3coR2LUpTidiY+7/2wiwM2PnLid
3BYlz0Lnv83y9dTNTwleR4snhK+DaLrQ1F8K+IY4TnY+4FBZhB9C7SMqECvFtULv7WEO4a+hFtlz
Z2t/DKF6EctPNYAEGHZehKwaCpSuJgfHeDz70TlbpEOixgNFcamm556ifqXchdW1JiDiXStITm+Z
U78vxK6+4yo1lHJfj0Q/UhGbCA4CsKX5EpjBUF768g690mcAUidQOJobNXeIzuiLVtMW+nxrLa2O
7yiO/CpdnsFQfiZF86UmBUkT8/bzLflh7H+1lFZ5n1hCwovnQD1HoogJ9bUh+ke6b0caUxvZ2Nb7
rDa/YPblXIJQPmP0u4ut6TgJwYWfJxvDrBVwgGq/2ffrcmDeKVKM8itMh2BGUUscMCfp7gVzuOhR
ljENb6yv60gHhlNdxFZ3RAse072kc2ZD2mf9prbrUvf7ZLOu2cXiLKSpiDDQWagUZxSehpkjou2c
fhKvJl/fEa0dK+CfFgfAJLr7/PtuzPq6Rtgn4WBNORFJ1aarMT7Fcrajv/6fAjsSKC9zbqBYKcGf
ftdL7CMBa8KehIVqtlubui3HtdNikBZ0zU437z9/p7XI8rvhlvvxqzBrZKaAMrehnMuycYe284Ru
j4/GiTKWZ+a1VyPM37UJFzrF7SmfaGTYaqS7usJJUIngvZ5zecKWBtMS0fI6HV/r0RPLbONS9fHm
+jMtSy7y6jmFPlRqIJ3KOSeOJcTNJGWfqY7mR8fPp+R9EXH1BVYnT+X7QjNkrPqpQelKQOkWj7hE
0ZHbRNhO6O0kQT47jve+jpyvMOyNyvI2nuHjlf7ndZe1+Op123QUG3VQlbOR33SwIJPqpAS/69y6
ljRgqcJPFUr2GPTHrio3DvutmV4F7KAqlMzyGXphIczWhUFuEwcpQu5bjak1vubvxYfjBjdYOrbv
oCzFPNeqDm4VyQky2rr09zhAPoxGyXWq7O77sv9RQG/oEpSRZO1GnuZ514bldaW3xySw7lM/53Qu
k1vFGG60Pt7ai2vCCg9oIa6Pb6pGaQRO4OrgqBCvKXALqW/mdLpEKaRy20YHPJuHe1OUgHTXMUUp
40GthH2Rmxd4TV+EYW9dt0KeuJFWX0mNdMx69QH0FM3WDJqBbwmXfdlci5P226+Mm5EJ8khEcXYT
mt9KE7mjLqBmGx9RhSRTpg4GmtAVU+uEm6LpVUODQUOK+H5A1cUZwvaiUMqfvRUjBwktZWMlLq/4
J+b+m2iaCwxg0VAxVxuvKZUQBlRQnXtkmcfxd6FPB6sMH6YBm3ekTdWREgq6/plkJnYlB5elCtWl
v1mcQxK/PQTDX/G8JQ/3rhpBCELFX7XgsHL+KKvv0ueRnCpKX57FzHgYK2M3VcUFXI/c1pCTySas
qBNSmkEdNjbHBwMri98x1TUFlugLOOvVvsxUvRhzSWnPc6btQwm45qj87KbGBREPk+dnlqPbn7Yb
WeoHIQnPv1fDrlIL1mgCuHf0zySWMKaavQlDJywmx9JTJJINbuDqCSN3B9H7XZ8Pt721pSTw8mp/
FsJyMEEQk7gE6BKmh+YaX9NUicxPs+IsdUbt5la55zrkzubQ2bIsx25K2EQQPjVsUesu4mY41GPy
jJj3Q40oGFxyHTy7hUWnkEY3CTKMWwv17Ur9+wE1oFoKa1XEAWi1KGQ1SGIBCUrUKKt95UMlEqKL
cda+ZqIeecjTt47ez78kA+BwFfjWDlXGu6GdfiITdjKE8dYvBotgX6JfwCknaz7VDETkAdK3Gakr
rCpmJb/AK+ZGG6wDdYfKK0ftZkiQoxskrzEhiFS49pRNfheK1rdkmi+0SXWlCgzZN0jWztCOgHhV
t5zvaSveBMV4p5vpgxBH7PbM1oOvcw1gd4YyYlg3QnM00RXAtdIeJn6/0ePHC7K5u2ha+qHVvEea
m5pCfOokzdFnkLygHcbox1DQ5ZkVJ+aEJHfw+kE4xMAbilK8TifVsyDdoU97mRQjzr9ic+qNGiAy
vIFB8/xofuxDAPiB+EVFcVPOc8+awoOJZoYjygC96/o59ZGSUZklXT5JWeHJBha8Uf+Xkgi4Ckxo
5QsYzxaECsDZPi4TO8XsTm07X0bKLT5k13EWP+oJ4jD4544zwIdoKsBxoq8QtddFEF/lJiYBw5NR
E+8lZCgTuBtjLMZ25w+nUuxQoIR2UHblLhV9J4kw/EXBufCPo/hUpJROeDJfvw2VX00a7cpp2oWg
8nIpp0jNHSvMrjqJ1nbRAElok9uqnxu3TquHqYb33+RcVcL014z2A3+WXOtr+VE1mv1S3xJy/1BV
4xWzdfCbfl/n0exK+QmF5asxlfdmE+5pelJKeA6r4Qpr4NvUWJxN9OBan4LGFWNJ35l+insR9xGv
E9GU6mtzAKZfwzVLq0dBxdZZT2DeQXTa2CpLAvNnJxPSOciQKEYy1pAQ6ljXjssaGZ6mtvLzjFqz
rfqnvmmHjeLQCo7x7yAcGZZuIi6zph9Bchzx62MQMTV3HC7LbN8W1rPVSAchsuC71N8sdFtL81wb
xzpEYCD6H4LCR69KHwRBEtwD35H8+imu/Sox87N6NX/D6Gl4LHfUJH0nquz0a+OOnhnhe8cmYz1v
tSxW96d/5uDV6KuwPYpjgy8Ao7cw34ozxFbKQfju1Qub1zhVt7HHsOIGMMV8C2Z4GRayMkxC5M30
9zVPmLfaGI1qcW47LLP18K7N0O8xfkrKL71/DMP7MCnsEaJmAvcl1Gq3aGFUaIodZJmLF7MbR6OD
dPq0myj4OGFLaTsq2/syNrL9oAcUmptCdmPpNBjtsE+GRDxYcSodBSOmSiZWQIChRknmMWoQYupT
6XsFqxnfcnn2FKVx0PcX2PGjFHia1JZeJkDHTXYzDIgWgoJGZ1jAOqxsf6jdVZou9TqB+2R7ha+K
XQ0R6AxaOsEDQNzrpA6pNJpDDTClQy6oQgfYnITM0aTwmbLqVbzg1+aKB1Yq1huSd65Rz0csKtAe
wyUljAAGxtLQNjbIgfbgt2LoFPqIJbSIg4gQJZ4G/AWS67fPT6zV3evv77Rg05Dlkckm3h1YmjIv
6DWWB4rafoA9CPMsqliI0FgXW+PO13O2jVjahDtkzc1TGwnXkawdgi530jnbNdp8kvT4yySIz33T
+3YAvItd56Vh/Pvzp/0gWYcz9ep4XS/mqtNFK+J4FU+YlMzfZIfotVPpw8B7hspJzeMElmR+UH/k
V+FG3vUeWLFQGXFmxgKLBERcGyNpRtv4KHZW5xIqJySDPWedp7sKN1F79EgqXPVgbNwE3zM/3g5q
LRvtVbYnzHXXmHlYndPL8BYq22VyltzybrqiIAwgKTnid/CU3vgufsqOvOMpMHPrd3TirY1SzLtL
GUwH/D7UJfmCzrquwKZ93s+YNFVniSyktGK7DCdHmzsvqLZUqd6luKuhVtdfNBAikUZSBco+OCjo
Qvxtb7klObASa/s7OLLyVfqXeF3BGXg7uUYrWx1qZ8XZMH7SErCH0jo25ezVSncJOhXz6ulHps77
Tk6+m7DV00558klHtNG/99PfFC9twXwoi8ueK7meb1mGact6Xp+Sr59vtd5Rdh5y1STflVPjOmvD
W60FARf1o2TD7oPfAFq0NZGJnOpd3KN6Wiv0FARn8GlPwv7C2ExS5wdf049qnLhLDTn1r5QK/KOk
OrnJItENhL8FR6csSxuNegLJk1Yb+OuI0E9bV0ZNq9AfykFz0vKxC1w5vZyHL5XxJW9/CEZi2GPd
cUM0cV9Tz/4gXVM5sofgtqLZI5VnuQuuQMSfqvaxjGIH0yzsbYHB+leCaJ3iZOuu+HaV/vNJIXzJ
qO9haLwmmGvWkEZQcZkyeo+ZI4U2wlWZeUs9O+jdYFGy8GbPz4EhncJus8z7Yc6xEM7+HX9VusgM
GdCSxfiwsrzumss25i8edGv02xyD64e7hTrdeuPVIsampB/rqCvOWpQd9Fp0A/VxXKoy+kZx+W3x
8d+pxVNeR6tAgunwdrc0wLkzK+vZLfm3MT/56T2+YZ9H+A8XPH5C/w6xmr1ebgOz8HmXEl+rjI5c
mT1oOT4aMZorrVc0W6o+L1Hr3RajugJLHwGod5pLoiTBKlvWy9BjgPUELu9XVzuyYN2kPaBo/Juk
Cnc1MmnUYwCkg5+brjJU+sYAE5rnkCSun+gmZ/vIF20kLZyAfErPFHsYDS+HXGnm06kSg8GTenDu
wWOG6ojRYzlKV+6gJJqj1MOx6dvONuQMWveNINwbGByOuuTMKrr31lVppYcZy2twBayhH8kIMtYK
9YtAkLpL0cf4VyNJCjpFdaTZ+vkfvwktVtRgKJ3q9K7fkVr0UsmwfsywVpgF25/uuYmetF62EZfe
h1l+oBr6+PmIKxYPK+3tkC8Au1eH3jAlEuuAIZdNJD92+/6wsIiVR/mweQa8RV/9MxZvtaTnC1Vh
tarrsO1FTNfTc1WoP+izNp6Bzps5H6ypPwr6UNpCcp9k1kEhy3FD4A05ja2sLVNPrCg6tUXkSlN0
UZfSXpSqK/CE6Ism5PamldhoOhQbLJNVSvD3E1OIgQvIQbxYcL3dh9Tsx0iLxvTMorG1JHZktdiL
+pMUdx5VjrSNsZc9pcJDhSntIJ/GHC5esYta/zow0BYBgq+Z32XcdietuIkq5GwagM2i5lJqpNDa
dRtJzLvAwed8/cCrY0ybfF8S0yE9WwA7I+GXoqPw5D9tLJqPPqSBwQ9bVkQNR1x9SMTmlEAbZ6bF
a5DvOcwH875xZ2f2ck/cXDfvLrDLO7046UKEInde1SQFI7O6CV7NWYtNp4BXkKnPGy+0NcQqCxqK
vAosajFkQcrODG5CwQ3dxMkuuTHitIzNC/XaTUHLVZHtn+X16s1W8ygmsgA1quLNbKq52PSVtNxQ
ID1kvwwP2z+XEqchX4zUhMkB91uU/sVP+23SowGUocSHQhNf8l1hVY1DdSjNMjlH8nQxdt+GkeqI
keIzuVgnQnq3x64J9tiyOPQJ8KGA4iWR9SbZk+pD8O6C/EnUvyKu6uKp2GEm3ewbRV0qZ7d1aDnw
5wCB1LgYSmJ0iuTEncVIsSX8VzMfL3XzZ9+pYDvkjdREXpbEm6NmeTFSZ1FDEAarnBWlILcW0uDU
JWdzvpqUGBZWf9PPcOYl6blX+5/6bJQ4LmWnPn7K6xHZn6HMXUvtYXZ3jph1mDhhOzaUktsKRupq
mdp6ogmrSMzLvVoZuFgn4UYsfn9DRItwISWgOE/RFUHlt9FGHbS4QnPpZVs9qvvuFO5btzxmuM1h
5HmuBntGtm30Crd9iL3/SbhtCWiriXvzCKuNoMZClPkxaIFB/5ZpWJYW05fCDx0cX7+oEc0wswQR
93WqMGqbYNyoiW0EI1LqwMuk9m6Ohn1H+awX8OHskJEB2wce66iV/aFQuueiUo91prtYrKogGz7f
xe+ys5fp49JKD2fhJK8+uhHJldhlenpOKnwnu6fYkN1kQr0rK73PR3p/m2EoSIdsHRjQBKfVxrUG
ZMpmX8/O5AG3NCBsnZ3TisOVNFheaF3ohUJrPHKH7kmab7rsKCANkw0hfADZFeLJ683mdjZvpz6w
i8R8+Pzx3leiVo+3yu2Smd8rpGZ2BqfTa0dz/KtKj52BvlF1EciIA8ALR/8SZ2bSjOImjq4V4Y7W
5sZjfBBeMF6SRVpq2CgwW2/Xcy+FVmYGanYuLYSIJsMCaljj1RjAR4yvSxTHMr32SoPbi/Zl4qYV
jFvqzx+tCZptioUqMiTaNTxa0Axtlgs+1Cze8ldnCGJ76DFt7P/z3YA5fz3Sas4ttL7VNrIykpsL
Okp2rxleC0JCGTYS9w+2KFiwPy261RZtoIHO6khxQFHPY7OYn8a2zOWrnwwbSr698RG3hlst9bZI
RkNeSjHqvnrmtDe+JbWDk6yHB+Wt9WWkyno/PlQ//wfh3A+iuPWCNQTSKclAOt+uH6XzxyS11PIl
NwXRbZNnHFV72lE2cMr9ZvPz3ZVII5uhwE41VcSadE3iDUcDsRYZlJ1u9Ce/VJ7yRVMw3SUKB8QY
Q0pQAcrKt50f2QpIx8wqTrrcYp8g21JIiVPNsq9UpXfkpLuNz/C2TvOSKtCSVimwm0isGOZqLnLR
H8S5LUpSLusvUKTf8LZwWpM+iQv6AtsXRCq5MOGXWe8pZobeVnl7WVark+HNA6wySxRRFRQ4eAB5
7JxBDJxe2tpCW0Msc/DqLtKWGgr+Slqe00IE1U9/sZk3zoiNIdY1PrEzo7k3ct4CEKsJLzgcpo0h
Poq+hJqFjK2r9CHWOiJG6RtF3plLXSK8H1m2jaO0KOC9SE07SJBdBLstzPoHNxXJxAyBBhyATbAV
q/WhZXEwCfDvz5FWniLjfkCaUrhV5QPtTDtHAFDXK2/O6wMCSW6atCIA5Ie5Ke7irLno1OAKySVH
nU+gfz1FCF2hKL6qvkzVHMy7JeuPUb5xVVm1uZclvTwyqY66GDqq67w+SQotaAsC2Rj6ziwhFyGO
38P+Z9dB4xjy72kn2iqctU5UbH9I0LYMDxu76n1w4xE4FQxsiFUc+1YnVBLBiSxCZq3we7LvzK1U
nH2TZrQD2qMKuniW+SRXyNmRxjq5Dm4lLOYrmQucppQHmqr7ZlAeVCP674sINQEyV12WufOY1mov
cNsvkAXmyWgGe1TXFBcX3l/Wc286imNeAGZ2Eow4NwrPK32fv7/Jn2EtcVUDN5pCrfyYEBhnT0MR
/0zAzqsyrhHB/bJbBJlifFOicCD2hMB2L8ynKP8VI7xVN8cQP/TPP9ByuLwNOq9ngWXyNiJM8pjo
Sc0sJDO0ZOE+Vp4yodkYZEUifP/SSx7zKu7khWIag+CXKJlEdtpzfzcghOX3I527KAsv5Jr6fzXs
YiHdKDC8D0dv32+V8WvjENbNArdpmh++9F2X/3tO/HaA5QFevVpSgTdIfV5NL9uDijZVZkW2IMtu
MW0sna1XWeUJ8dhbgpyzcoSpusrT9LpXFefz1bD5oVY5liAI7VwOjDGNxd6XMPTUSy5ipStqf03p
RWsBCOj2bVBs9Vg3luEquFKD1NtZsDg1/Mo2KVrWuYAVaQpiE+TB+DQH5db+X9bcu5UPBWnx8lig
OKuV0eZ4BmHAUp4166pWEQBOG8RH73xQEzwIzfPKqXTpsRC+IDR/r7bzxhX6g1OMlUOZlvsNGby4
3nqKIM0DEFC6YZatGy7LRgUV/8JvNkNcMKBWzF7zM9ttOY+vmn//bMdXI6+2o94lkx7njNxJpzpz
qlPl+DRU7Dw+hr+Xqki1q/fN1p1u84VXMy6jjpNnPYsr1PL7vLtGUI2K4ykJhfteUF0lDXZKOJ8m
ObDlqrflvnPGDNXFLDjE6FxuLPUPI9+rSVht3HCoMiMYlsjgmVCu0t2SRoBzCd1FSLeFO0aoog/K
WtgYeXnPdysPaa8F+8XnX9c8a6lQ8aMgZJR06R5nmlduuIsWt3vxABHB+a+A/X8++KsRV6mlGXeB
1KrMvFr/pQ9XVt7Y5paF4Ae1Ntbzq0FWB2rCDSOJazYUjsKjae7q8ULzyWSDU5c8FEXoDlHkDNPg
VrO0t/Rkz63nOqTcEUXi06DOF524ddq+YMg/meoXQOqr6Nx1LbKWCnElE+icgXyQptukEL9aneIY
IyEGWQEhh3+NY5HZHmZM44VkftDi6LSQ+YIIFE0y3AhzgP6U4qWBCJXMPFow7xPpBnkqO8i/NoBU
9WfUkWhWRzV6PzDHEpbQYDhhHTFG7Abyt5HWizXuy0I45qg16dURbptTBcYOipldhE+awWVDP8Qk
ZfqU7AXlKYoUoE0+Yh3IdZsVA0zdoy9da81zKGLJvFhOdbY+yEt15EiB4GFjpX64R/580nXBJ6tT
mEod6ybGYFNyRUc3UdFH57J6sDzjSpyhKzi1LV+YW7vzw+j8auRViEIrrq6Vlg8XH4XaVdzgFDnT
Dtrv324UW4yWFa3m3Q5RV7EpmaNE9H3Go66AJbtwiuurHgYeBp8YIzuxazk1/Kw9a8nuq0fFydzo
busG+HFy+OqtVzEJclSiTEuElL8PDlItsh1D3UV32Q4uewxXEb/Gs2ApENpbpepld362U1bZBRj1
JETim92Lu3EgWZdN9TudZqeJih3G0baJUksgaD/+H1fYKuGgi9+bavTyxsBQJq85Kwcrs9OL5Rjq
f5fXzDOiGhuH/0qJ7f3nXuUbYmv5WmjwuUO69skQHzNsULSx2LXdd8u4k4FFyg1tlyA/KkF6JVGT
Ho3f41i65eBf6i2YN+E5GrTrqRxdkQfW/PPGzGycEuo6ZqNaKZb4hSPz3mk7ETFor3AWAaYOo+ZH
FIsOW7Pyvt/PffFVBF+Te9t0QGO3YFYCtfHoI1wJRg9+8zZJHiYhdWbQJH4o7vs0skfhdxqlB+75
G6/90YXx1TOsGb+TNdRJ0vLa04SemyogMHMtSovS4FUno+wOBxx+uisad1P4K+ME7bPAHbPT3N4E
Qoiy0hZq6eU4Xu8MC4gAGtcWSKE1SyoY/agOFJ5IGi8iyEN9MDrCEMCKqi7abmeE3U4Qv4aTdRFD
USwiA/x2sZfHm6gWv6RRfj/PQLWl0L9Nhd7pe9UZUW8d8SGNJvTXgd3gqAEB/qQVCJgdxwqARYHI
hH7d5v73QAFcKE7qvRbPhm1VzW2rFRuT/lGYf/2GMrHh1Sk56mKSJkvY6Vp9H9FpsBLxLtH3n3/a
D7ovzOGriVzFWCoUNF+WvCc9+rUt/oZ4HzqhZBdnIIeQ8b0Qfe1pR+2POE/FDz53dmse/oe658rP
4O/9j4IkMCnwH+I7cdXWKuZYm6mMJKW5y0q6UlPyl24iw1L1/q+5VG4iM4KWm+yiUrfNjNyw0XZ9
rPyuRX9nVt/rRti1MpTpQN31iN2BWwEU84g1qisKv3WTn2gnAZn2pGmdENzjrB4KmLdQcO05Qucx
5BCdvwgqqwVDzVRL/qpHuOrAXapxJ5vzD7MwQPyH/ObOngoBeRPzS29EcFK6Q5RZToP4eVO46PY6
/ZzdhtxsSwUoefpDUwc3SJAJVS9LWbaV1r/1LX8nxurPwlJvkiXBrvpsl6rJTm2ynUiGIaXDrRiL
V01f7efxuwAPQp4eZKR3p+IgJaVTq19T6SksfohxiwAg6J8syPe12nMgd79oEFzKZYwIxUQBdziW
sWUrueUlCfr/D6Il7SjjumEQXzRKghCNTJdgTrWfI6BYK/YvsqnBkzm70iSwqkoQYBY3YVUyiNqx
AOKvIFjuNNX0xeri54p0PUgkVshlFt0MeSPwFQC91+WNwFSa/KE2dh6kRxF4Z0GszEJbEEa7iKEy
lF5XNs+d0N6Go/TQazlFSnNXgELpZANA7ClRwF8GX2LU2ibROGJOPTi92P6qg58b++HDbacgh6wt
fVSwcW+3XdBqydhEyXID0eeDtFNuBtOZniWMXkCCyl5EU1L7LmHOhbzSvW8hceBdP5x4mU3cFe3o
9+c/kjDAQaGEqbi2rU7EVin1tm4LlFAr6ceoWSchi+9p7IW21Qj5odViu20zyUklRCk49b7Igx+C
1SlBfPc40I7A7PzIh+EYKSdlmCCMZl9KobC7iiJfVSeHsfbLfV+k3UkjoD4I+MFi6mfQntJVQHbF
YxOXGNsawpcwSp+aLNlJXVRjiWA902lL9sOA9n6Ru9l0zcl7rsR+55vUWmGKe8XQPM519dBbdX4Q
OhQI8twVlLTZB42geFR1lzArXucxqiJafVMGrZPm6u/YZ+2ZEfpSGcGng+5KtlHm/SEqFdqIBslW
MtyaGGH1/eAK41U5Grgax/IhzSschcK7TPJZXL3APh0epMi60qfoDEVcshcXiGacjrXY/JSiUfPk
Pp4hcmiinSv6Y1qHsWMq2ArB5/prGG/bNv+pSsUhUKtfeSWh8p3nh7BUfce00v9D2nktx42kbfqK
EAFvTmGqikVfpEiJJwhSYsN7j6vfB9rYf0iwgpj9+2BiJlrTyspEms+8JnmELFu4OZ39XV3Nr/LU
31WagUtb272B4cOKvlN6L0iGeR9UPIsCvQ57SPMMlZThKKmA9dWu34u++UeH9Gu3KspCZfNY0EjV
LfQdZ4glaEIhFqjZBk1WoYwi7/sdv8I8/712ab2rsCVEnf7u3wDk40Ojtrh+x9jIYDuncw/a8mvl
zCD42UW31l5zsl35hJDz7bZj2l+5sNUz/mnsVWw91ZSY2GndSTeJJuBdZ53+MgTtTYhaQYI/Ua1l
e6vqhB365b+TYfJm8bZvmztfTt7EPLmoCnBunYTXBnQieQ5ZodehlbxBRp89O8VKfdHn8APy62we
bWOqDgIlzRLacTML11KY7GWQ8HULq8xIDh2UonEeL/Bv+6P7810v+29xIr0WMpY2xYD+hVXtZEH1
Jr+71kfj2c+Gq0rr9MVT+zam6170jQOIm//49Ioa8w5M968xG3+JQfQoqt2fAQn/WJzuTLM1MDFA
UTPaQpydazF8WtVV2lAVUTHKI180vypu8p1/8Xt00hNYGmf7E56LT9H6Wi5L9GdMHL8/X5gCUjdd
JqGNj3+QpzvRERGR4Ed+Oe0kUFHmCU2X7zfsmaTo04CrwCgc9USCmtGdsuaU1H/yGOHjtFUvJx9n
6dSL9Lcy2OiYnEHWSJ/GXEVJPK+V3OnackYK+wXux953FHve0Rm9w+qLGHRPcXD6qf6cvf7ehzbu
bnkznv2qHxd6dVa6YEgNv+Y3qPv8EYDgfqlODVeLhOZ/MdqZd/DTjFd7CPJWVuU9o7VUGKBBOJbk
CJ5qEwk4BZ8WUs199vzvvuwq7xzSZAzGUMHZQRLsWjz604WRaDB3cH+bX/QmxmYkcb4f8/yyQt40
wLOwjdeS2lZc5wlmTRyW4blBLFONXmq8nnTcVQI5fFAm0YZ944jVcFDmm7DaYj2Yy35d34FYoRkS
ICi8eNdgjWpsYMvlVnfqyvBOxFuhSEuCCb8A8d8WmOlo2WtQYn7gt/Er77otj+ntoNFiLXhqTBlt
iAw7eqhBBc+Zrl4ZYnSFjedxmLLXQbAGlPqTdxpKB6nlFUGU2NdiZ5aRSVGyXc+zk4s/u8raRfqD
haJXnAxuiKRKpOz9NjoUxdMAHZpr+pib4o9syC5CJd+l2UWu6rvKolOnw4zWiIRMcS9ngJPRXj6Y
Ey5oouJmOn8bhbeyUA6aLKPjRBHBHHYjGkgmYLpGk19ICiSnKGh9p81sS8W7PCkHOd8XyVNHH7dD
xd8wwISNf8xp/BkIwZVmEXJoOP7AD7XLCkmMkX8C3cvDunsDlb7k9J+/j7LkvoSE2Mkttt+fLzjF
irrUVwnCJoC4QpP+4O2+TMoelcEncSqvfU3ZuOG+nj3F1KHZSijTL/+9CvusZKDAl3b1YiGpF8mu
CN4MX9got2wNsiplIOwsan3e1qehau0eMGBeDkQ38tb5+npdf57MKqCW6yLrZ4Nxgqf8CrlYDPnu
KFaWt4vp54wOh116vSfv4NBiGDcdti6V5Vr8/Pm4unU4OCCZYXavy6VdqrW+AGsXXzgSWY0h0s2e
/rk4/eMYqycpTnKAAzFjqHvzWB2RkYE5NTvFXbvfqnycf28/zGf1FHVDl08p9nYUYfGEMSebWvXB
8JaMRHY1J/Ysd0umanPM1dNjDT5824Axi8nuPKKsRa9av0gQfHIrKAVufBQev7+Xv27Pz59t+fMP
USluE0HSVWHP9mxIV8hI04Vg023UP85Gv2RYML4w2eGorc5alWtzaZQY+hkFhp4WUWTQ+BewEKY5
cARKjhEhnyk/GdFdI92F+kjXIvUMjD+zWL6QzV8aJOpe2Wr6ft213HlUQkwFkAgYu9WpSTRLE6MA
UKxIZt61PU2FYKOcvzHEGhRkVG0tS5OYAgo6cNtA2d+2H12AE58P36dprLFlflFnA1T7FMQoZJdQ
LF46NMXcqGhgz6chwnTdlB9LK8pu0ySp7yUZYTm0dmJbDGr407kPARLNFG8ewV0h5UyRpA4fo7LK
warkD0abvbYUMQKFDkDkt57kTznqdyZSjbdFjkNTJj/Wmnw5j8MhKm4zTbytAuFpwshnV4S/k6D4
UYs/RDERd+RHN4WV3xeGSOnPyG4m2QCco76pqeFSHnLjKnDbPjnNmrGL+jcf6Ftg1ddzdFIL2rPj
tTw+KE13ZcajDUDbqSzouCMMd/oFmSXa8fhYJguoGAxzangzFpVlu2+4E6f2Wc3Q9gtNVxM7RwJ5
jnSAo3aN3ebN3lfSHxmXYxonzkDvX2/GFzFXXNPMd00s3QyleR2iOinrtyGFKXG6lrOCl7c7xcMU
HWkXwWauMb/splZyRhUaeiz611WoXReDeU1Qwn2cz2+lVk82gi7hS1XKzZEO+XyT+bXsJCnFUkPU
ZKfu8agfpWq/iHbmjbqT43IR9QSz/xZZd/lSaO1Hux/8V78cXKmBcJ3X9xX/LAY9pwXX8vQURgOq
B7e5n2IMMh0M4DXYczjII7vifDnhrG5Oz/qk06l7EFBxA2y4/CsgBPm0KVoNgPKTgPdXRoRQhYsC
PaqU7iND/SF2ySFs6kMs/ByM6KLSW6/3r+TCBObVGKfv76gz3dXlbSNyhOAMuWsNVxixgM40qalP
4n3njVdoy+nX6YPpwsV2NKRS7JqK3EN6Xe632gLLtfT5YH0eeXUjD0lfCEiy/HXjcUSJDZY2UDIx
tkb1N6EPsjHTr0Eq44EFQBlXhsy2xkUEOWXiumS8xhs8xc1dauFeeVCO4z7/sUWE/nozkUjiKwNE
jqj4CyHMIMMzTEgBJ0DSTpDywGxyeZZUYr1+H4ZYE8C0MImU0i8Jsbz8YnhtH+TCWcC93c5/GJ/i
S/0yPlLE3Wxpbo27CiajuUjHqGVqxkMMSnK8KG8XGw8kVVyelOIxvGyvp8stRe4zD/inFf2bBH14
TZM4b1rDrJfPh5X1zfTuQ2f3bxUydBVc5lYF4uvj/Xm4VYzSVJIKEpTV7brTyMmlaJNGWxjtrUFW
RwDr33z22ZWnsX5sQuqzNUIbW37SG1vxL3zmw8J1QlMKocz38guBYvQd/robJ+tr7Ph5rVZJLwVS
9KHFvztCPyqH+BZatWPaElTELZfqMwSOZSysDDnKwArXVEQz0GK/kUllFP81ToFEtBXOtqV5Gabq
I4YCqLeI81I7Q696kjBUqC+X92hMejRu5ecBXZ58CG5y+n1yIL7pgz87ONVXFxtrci5nwJMBIBik
WZp7q6AswuUvJ9Zj1a9HN0RI1xVHGxEc+FlFB0MN3VJPdinn6rzKGXQdR2/I2N3vf8a5DYbCCPVu
gq2lKfU5BNX0qsilLGlOWohEhhju8ulllOKNyZ6b68dRVrnDBKy5KnwsBa3FrWgonLCsnEZIH9Tw
NPrFDrUKtPDkjafr7FaAbbtoTcjktH+NAT9sbMPP/KwZ8RlMUju5AQGKRIoON7O0xwvrcj4IDtaW
iiP/xt8SHM5JNaHibb1i51Jr3DnYiBQOVVNfBfkgbvskHYPFTjHYg9d0JHE4AMAl3HqXpQRzqvvv
P+m54/xxwNVhg2qc9FMfNqcRIkMqyc6cbHkUfx3ic8i7+p4U6LGfCQl5Daz5QsQ74RJu5NRfl+3z
EKvrNZy6QBdzOT3VJW0LigQIOGT0D/PhFt2wfZxu4ey35rT8+YfNIhXBmGUhqUJLvjlID0a5gbv8
etQ+z2i1EYw07eQgZwAYQE5Wv0+lvNOSjVzva8z0eZDVxzfDGE29hb8bRKYnzxd6cBji8HISfgWE
at9vtLMT0lA2NZHvQyRidYPpqH7plUb+FmPDHVEka9por0/+vxxmVcSRazTaKE2np3C+K8HF1fns
yMYGXPtrzMK6fZjLcoN9/PrhPFa5yiAIMu4MKbtMycUa6dVPNgspG0PpKyA+0hZ1kKpKegLvfFvS
W6sznL7Tq0Z8TLq3QO5o26i2L7CmyuDMzZMYvZRlY8fheNeQ9f2rj7h+AOIUKrgxsCsH4S7HdSIY
Kjfikvx3o6wujKqVzKoVF/5roR78JEP1FZshBIa/HwY2xpeYVzahByNUZqiyRTz/+TtGKU7cQiSi
XBJC0AsMR6//9MUjxU80EPT5WZUhPJOIwU8E/zvupfRVaMDamsdOO3YTyRo6ubX4TxQbbo8yDFpn
yMmn8ogp9w8BxVoeYYWOKD1pqtOm0VAYSaTUTsOl9WlCwJnf8km3o+IdL+VXRQpvMXN26iK+1tVR
R2oxuzVburs6ckd9/FKhPxwMuCxYse3Xht1IbwXAVSkZH7MA/VQL31+tr6+E4acclXYb1096kQX4
CajvOW1jA5nGfAlmAp/IRmHDFH2Mt1ssXxlTd2UMko2ewr5cckhtmOzCak4pmIa5KPhLEPS2eZuu
wuZ5DMCS6U+C/Dr4yKXrbspRSzSAgDIuGfpDWP/2q9MERk+vfwrJr0TMgUr8NDVjv6BNSvZzGzxM
C1zCyA/6cFNqv7OgeDRG0dH00emjwkFNGBBKogOzA8/ZCtUuV5J9EDz3+qGhTxzNid0U92LwsxLH
n3InPuoNLVO0YeU2v04lygnGUQWup+nJDmdmr0OqNIveJQT3zOkqjG4D9d2ECgGeOcxbp1OLnRwU
l00y3sZ+elOBqG3i34QKV0kq7+Yu+AeLkxcW7CoLpn1jUW6IBA9IHuC75KIEZmOK0X1cV5ET0a+g
XHUp5eHJF35n4i4ReCQqHaZCb8+k9SFdWj/rbzpZ+6GjjmcbTXqjxLoblTKi76PrW7k9Fr6tR08G
WM8yaS4SOvyuXhRXrd6ewkB8CHCD6JHYEZKHLns1jMsoDxw97+x0+jHIhM1qXLpTGp9ydRi8jL55
R/4dGL8b3X/KpeEaVVrUUkI4jbWFukBlPuJr8KDIP/Uuh5a/VcY/g63HndTQiRy5Pzl1q3e6M3mU
S6wXTrPacmv1+nWg9ShJonePR7mYyk4+ILSSvyFD5w119GrWop1E5GRd/XvItcPGDXDmdl28QvF3
0S1RR3jm8wUA1LsA1j0XZIHCrQzOC6cDKB2E1JZ2Hel3IEZ2utu4NPsBAO2tX7GtQjqwhBP1pwbr
if1WoiifCWX4SYuXrY7U7ZfmikxxT9VmfpIkVEBNTVQU9MHIvTQ9VEZrOCgBpRgAwF20Z7D/faR7
U2a+NtZ7rT8p4U3RRHbVjke/w656klDc1P90yAYnkXyVJsouwxXDi/2gsBOpehamtNiVBSHv9yt7
BrrG1Uo0TaeBDt4XBxa1knup6iPAetjODWPlVVhp1wmW3b1/BKp4yHwwLHlS/BNMoEZCqliiXpNN
oTkksw8CcOU1iHGin9lCqa+RnSKqvCQzHwW4PWJygxsF7jzunLZeVt2bxc+oMb2ERqASPJQFesCD
4ErYheBg5Imy6YQ9AKo5APReo2oEbIr/botph2G7a86n7+d/BiPN/PmCFNF5XHRrtbOCtjYqs52K
07gb3fYxk25LjA8Mcgjzt+JIphvW9ojb2Nb+OcOaYWADGS596e+oyipgKDS9rpoaPadFwgSfpZh8
8Gc4/6WL6LvktlSf1QZpi40P/ldKY1U/MqBPosOLUJ/11S0kk9IsNoCJWQ/BYfE/jK5xQz/0e7Cx
W2PJX95tmo+LLLEFW3TR5Pl8bNGJ7ZUyKatTvZt3s5tcxm7mdL+UY7UL78MNnv0Z0D2jkY6J1NrP
dB7UdJJBGzGaVUE/8pTMyTJIOPGD7iYX5m+0wHdtxe600cllu9nFQ7ORDJz/CcB66YAuv2O9m1Q9
klJIG9WiwnjITVu8Vi4DT70L9qB69+1+eMY2h5rwIfbS/Zay6LlamYFF0f+Mvkp2xkLrAyLMCuRD
76ogvBfJaQcC2n66SNzucvz1/eH5mlyheiJLorFQp3XcsT9/3qnIDA2OH8QvyIqxnh/ELZm/MxiH
ZYhF3V3TVUSoVukV/J62HhrqPo1XEcZQILbjZ2LpK+SSk50JeM75fk5fQ00GVEA0iDQPkAtZbdk+
J6jKw6A+yTIUmtkuhB9D/fD9GF9fs89jrL5TIw9NlCaM0UrASEPJQTPekxBOtQZx9/1QX2s0pri8
UqZu0I374khP77AK4qybwTjVF8vN1u2qi+3e7tcZfR5mNaOh9bXMQoLtFBSzYxbShdK0RzmnLzlu
hAJf99znkVYbwqpDf5zUnpHE8KCMLx0Dfb9kxte65uchlsl+yBqzOOyDHC3yUznNJeDFwt9h4fpD
GYbEwzgPykQ7I1FUDPFVlynSAXdyyRVKWn/pBO4P+es5hOhVlCerz64tmOozDDkDjLJRlo/z2D1a
6U1ngAO+k/2bEHipOadgq/uDiqxfU1whHrEn3O6C7tJq1EMkja+NUEeeqOgPgtjQMlESR+h5K/tJ
mC+KTKodPYtIbSPrpZosiFXi6O/7bOT3ZnbYiV6cCM8oBd/Dv6FENXkt6k+6edHo3IqJ6ErDKVNl
2zdPWjCe4ilANwkopRw5ul8isCWd5KJ/7NT3Ua3Icn5aUCg2Vv3LU/F50VdlBzUaWNW8nU+tMNmj
LOxQ23Q6MbnI427XVVvgqa/H/PNwq/KDuhinkjjMJxX/jKLqMHr6rQBF/n5SW5t1dUGOlS4YjcDp
k5Be8Z/T/PX7v/9MG497CulZzA50/scaIjLGlSmhwjERveCTRvr1l/3pYr9IBuvlzQ4DcDtytTtr
2GQ9IZ535ptpRMA64l2WgejB54OCMH+Hl2Y6nXRdeJzi9B4NOrKAZIcC4x0eG48hjfksu1GnhamQ
U+YLMqjQsXxKK5DyVWNeRpL0j3oUqSKAcEGtYRT8Zx0R6L3YKDtffCmHyhGyRyu8WWwNa3gEc5Tj
1HHbwZKywh/i9J41mkHEKnthO0/EoxoAlhFRZuMkd7hPdHYwvaah4A2oUgdp8iNVUW9LLlQF6mgt
Y/M1kVemeBzqo35b+RVe7jDjjMBVxSeAmX1+1QSnNNIOFs3oQo9fBdzrauFHpBS7LG/tQqltA8xs
lHX3zcCFbqjUmgikA3x5cJ0fZKI7RUxtXSNFMK8tXNrBFXkt9C+1SK6rJjks6rR+ICP+imwOFmZz
cB/U3UEvqcIigXMIMC0b+VUWsontiy/knqYg4dAi9pCMh7ImneiVy1I96np6jIruZjR7OtPydYU8
nN1a/XXcP/HgPehoM5qJ4AkWlBK8Kl25v6yM0GlH5UqnSGImDQxTy5HKCFnvd63vLzXL3JcjHarg
1i/vrUq56er2ouZuyIva7aV61wEiyLjPZDJaoTdddAwp7tlDpR86A3LEa4UgTyw3Xpar6LMFkGMb
9EBrR8NPoMgBFHQ38UjDeRZRRiLRV19JfHZlh9mv/mgZpyYs3Zl4Tsue8Fi5n2X1FvzXxRw9mOie
4samX9Xp+EOxYlfzEyTjE8XDEkl1LIQuvj9yf0WMPsfPC/DcwK6E3gPyLavXwcc1xUwnUTxluDvv
FZeJQkuxThSlbGvfuTCwgn11Ze5KmNfGVfFPuJ8OKvnUdXObuJarud//oDM4oM8/aHVzLhSpOOIX
wfLMC3v4J4Ktchc6yI/smx1MFhlzoIfmd+8pHlJ49ca9fUbj4fPwq5u00PUsUepZPNXpS9S/C1Qa
eYG8bG4djG88U7sgJKZ2E20NfC7m+PghVrdPXo1KrCzzbgOPb5FMNiYrN8NLcMwPCtQ9MO/zAaVm
N9ptdX/OhKWfJr1O3sIuVjNBZhOEhfrUY2gSdrlnoFEYqOkuaG6y5BT6ljNVt30Wu/Kg7r//6Btz
V1YNviSLQeYHzB1PZbus8/0UiXdm6l/yTmy522yNtSR5H8IhRQtD6qzMVXnAGdCT3OwID8aDuACN
KLgLHCj3m2LRX6srLLAOYgOxPoTr14lUqOaKMucMGpO0gd6BM+dNc3bfqP6N75suXjAb++kv3P/L
wUbc0zLRZAK/ulrTIWursRIG9pPbeRWW9JqH6VqPiUqwMw7BsfSoDoo7KvhCs1NDr4+cZe7bafO5
mH3RT/1/P2S14FxeujaZnXjKYWonA+AK5bHPMZoRuBrN6ZjDlkuz///uHyv+YdTlsf/wmX3dT2DC
9uJp1H9PFLPEsN+4Os9FQx9HWP78wwhQVPQqJ8U5CeGbJvycqR59fyrOlC0/z2GVHESTQnW0HkXS
78XNIwjcGS/Oar/gmkzbOBZ3C/qqlCnT7n3vXw6+ehjCSolypWN66l7b8RKKoyMJv0LqkhOXUI1U
l3XVvqf7LczR2fP54cOt7n9VqtEGCZg0Ap9OEOxzqHN69jYZm1f9svG+nhDkygg2kS1bMwx1zC9q
qW3Fk0GM3vqnFMUVRUV0Vm9tk/Qmjf8xm9tYvjZ8y1OmrdT8/ET/Z/i/ZrEf9k9j6XNR+rV4Qsp1
T7HHDoriGAj3eX///afcGmh1E3SRZgFIa0TijtoOB3o6U0eD8phMv78f6Ewxbtmw/5nS6qg3Sizj
VFCJp0BOcWqJdk1wr3R3qXivgB8ufwS9Zpfw9TucFb4f+twcKQBytVoKofv6tpugOVrtOEynQrpu
TN6o8EWQr6dc3zoW5069biEEjSoa8Lv1QJkiDLKm9gxUXvo11EQx3XdxeKw1aSGGg+zcx+Zrhcho
pMoIJwfzRWBa+2YE2fH9lM/lfB9/yWqxQVADO+yYcoYOBBXAOFUdsdjKLJfjtj4kH0dZ3aOtkvjU
XBjFCm7k4b4IXpOp8zJR9Yqg3ag3nl9biqsaLByy/1UI1CpSX8TDPJ0anoQpewnLH98v2ZmCJhtU
FfUFto/H3Vo4V8fU3Ep7LjVAtzemCqGItMHewbEh3MUVq7GtY3aBkCXEG1f3lIvvxz+3Sz8Ov/z5
hyMP/GaYx4Dh9T535fKXQVeukV/LaIMpc24hFwVirrXFVFJbfbQxnJoq7jjxM0hshKRcsd/ArJ/b
fMZiDWOaKEVrX8iGDSAiA03QU0hVLOWyjGhLG8OWKsL5BfvPMKs9nitqiRM4V7SG+dkg97tMHxnq
udraelvzWa2YpuF9wENKuICUbaE95rilYXT//ec/g/Vatt9/prMKGcLaVLRpJChBm7pZ8i1jF+8s
JwEx/Cdxmutkrz/IO8rCbnAL0XVwsJ7//iecDcY+/IJlHT7swLSekyBafkGSuyh1ivUiiuCJ/XOQ
iUj47vv89P2A54OYDyOu9vxc4lIt1OyUCm2Sf0LZHl3BHn4sml6q6qHaBOOMnGbrdf3L1ltfXB/X
ehVHBJkwya3CTIf8D35dieFKv/297hR7ixLMpXyx5Lfi78a9S64B9u3CV/SxFacmAv5fgI0/f/dV
UmnVUoaLKzEN/kmUa8bC7q+sXbqzboL9b23fCMeAgYPdVsfqjKjI54FXN6oSNIpWNcsiOL2bXYYX
6n502XRuf1iwhYZXXDxHe5D7sq059Z6K4f8ut/zP91/nlpk+CyXuRuTz+/bK2C2JR3Zh2v9dnrVZ
PVjtb7/Wk6wEznEqCxuTWyjljfkw/6QMBZM+2Kep3YvHLr7CbXMqbNmdDv2mgt0ST613HuVYuqAq
LOwvqPkyFuekTmLppCTRsQZupgzahV+ijd1ajyLqhaHR/ijnTHQM/TlNtzKfsyUM6qhgZWkzEQas
dr4UNm0wlYV06sdnc8Ky5i/4R1M0hBxSqlUzqiT0uRI70NHOyPrB+f7In7tLIUuCa1Lxiv0CbkYH
ysQFpJdOufHHhC5r/RVP2Arf/6rTrZcZtxtJoVqLaMI6WtAG6MipP0mnTpgOTdMesrStXX+J3nGs
12y1mq/0+kan8t+AiUHc9EcZ1O4w0apXsMBS7sU2fpCBXxmpdiimwBvz0WmpSVZx/1LpV6XS7rs8
dsWhvlGr7Imk5T1p0tEO1RALwxhr7N50/uYnBlL8cIQE4C6oEV21cvqz7son/Gnd79f23P39YdLr
pCEbJgxs+kE6FZG6j2Nx78N9q96l2b/1O8iApYGu/6a95lf2GN/zP0v9t8X04dVQuzKdEpOl7neQ
aw50duzcFo5YAh6+n96ZrSNhOUVvfZGuxlzr8/M0t0HYqyMdhkkvfiVTS8pZucEsXHw/zJn46OMw
6zsp1nqFsj3dGT2QDnN1p1vZfmOEMx/q0xCrpCvXZ1FuxGYG4KxdWWmJEIviKLkOxquS0DlRgoNa
FfJ130d3cyP+rtq+pp4/SXCt5qeUmsmuVK3YQbyHy7J+0cbUcKz6CcCUDc6VrYdl7KwdZG3yMv/a
xzhywLOtnm86AStgjPukSLwXM9Dk1kx1JR6QLirSn6Hf/awbNLXyijJzGpuxJ2jC5IX1tBtSaRcG
reunaBr0vWcZr5NuXQSWjNWzvrGTz30DbLWpCi2sLRounz/1IGjd0M7adIqa7KJRmx1X5kawcwYN
Q1H7wxird1cL2yzqTXli3waHDvPhxI0fljoyWjmu9trep8fpkAL+2rgBz0AXTJxYDeoKVNSlLw5F
hTpKeYMv6Ym+C9mSTNyRP0Q89Dt4uo2bJ/Z/IQBybst9HHQVaYlhNsxa5U+njh6GdM9+o1IdzN4o
o52L4s6h9HyIkdA4Gm/278QdyA1vCwh07rN+/BGrz4qEkFXlFTNPtWZnDKJr0Cb6/myde+A+re76
s86J2sXokZ0M/6JJvLFDoDiM5DsMEA3j1wCjoNeNS983tvD+Zye3WBXhK4Ir+RpHWBQC6gtasOAC
ItuafwRbyMBz95/yYYDlB3y4aMe+k5BSEiZEgIXreZz2EiKqBSJK36/g1jDLn38YJtaqzIzFcD7l
MZ44P6aGNqb849+NsdqNqqhqVUpl7RSjX6dXL7H5M1Yfvh9j2UyrEED6uFyrzaakopGlEfPIhPkq
RYtOECd7Lp5KjNEWWcHvRzt/qtHpVxY/EMlaJ72BVGWqFsYzHis08GaENipgV6l8TANsuoI2gDrY
vyAitq848rlljljGJgA6N+X5VxsRiJ0CUwdBSs2UcaBc60BWna/1UyjEdwKSSnv9qblG+/UtfJJ/
m3Z8EA/dodtC2hmrTfNlzNWLJowUZIGIJneDHF32Y7vXisI1cyTD5OeyAUGiVBcl6ge6WB2SVr2b
00c6jkczLI+xId1lXQf6UEMjqIDWPZfWe1xKN9JQ7GY8grI4sUVtKXD7tMP9J7Si3iPudqcXxhu9
gJHVGtY/OdJ1dZJfD0Zxbw3qrQ+vvHrTgXpW2DAGtXScevV+Nu4l8bn3kfyLnvSychZChjb8WmCR
ehK6bXMjW28VAoqCKrlD0dxnY/4+tLciPhRlUmRulvftHTiuFlC5+e4n/dXQmz8jMb6RY/6eor+A
nH07N+NJMlq4EcacOpWSEvwV6XuhmoYjbSmermsHX5Zf/nxmpUhQMkPy4zttwhYAJWUttNw+rHYA
YTUg84dpgOIkE5TWC237j2a9a0gC+kcrvK/Fyzbfq9g199DSs/b++4Pxf7vEHw6iqi0eGrJksB1p
NVlrgoZfYM8Cj7e+xf3vTektwPwyLcQp9q9ESdiHjXldZ/m9hJgs+2SI9mXZTwe8JvmelvmUChnu
spFMNU7XjojwvAsmO0qoa8qaBSJwshzzL8NcUIrkd1SBw1AFmjp1IPwe9QqvvEa9hG31LgMrcYQC
GTK/GYhs/Kw6tLL8oiMVg4+n4eZmuZuy5jArhER1csTz7Lmrg/Cg9p3Xzv1tFCX/DOjtOWGjlrZV
VMA8FICXhWHd9yEG84FyExbV5RxgXSpMAEJmTfIs9oIdtzm2t1ZPa6srPKE2/sQikAa5024XN9Ey
mR4USbgXNeGoCvo10n/XmgC8vo2RrpZG006T6T4unuRZvul7ZNUecP2BC52jmzZqY23PHR20JpQl
8trcgp/Iu2eURuAhjsexUvvRK+NOcEfsXnQdYcw6SphH+h6JxpGDwP/Hx/BuaEsVe8s0o+lRYCyo
sR7iaD01vv7m95Yb+PELhlqZ3evByTSQ1VLrWXpoxrZ3hxw0SRfdhrnoQX0YkxGl8H6fZsY9huuO
rrSOUVq2pFy0MhQKZXiv6pR/S/ZaLN8lecAeARS5oFxyzry6n2fPkKeLURfumyS9r/tqNyrRvehH
t7WuPg0SGLXEv26S4FIURRdomIuB0q7TetxkZLcpS1vUW3fEJiXrWaXIm4vseupKryrRySqboyXW
zgSATUoKB32nf0bwYSV529h1h3lsdljMPcRJb09+BGjxVhyikzL4KPBZHkpjttC9DDES5Kb4lqY9
6kbY8kXtlTWZNl0Vr0pzNyl0r7MMzhXqDnrrlGr5a1YXM/cCCOR1ZiJ9kCgXBThxUfoTtI9QSNy4
Y5XIWZuho+ONg5tMNRqjF6A7nlpySgED2BP8yMDa6SYBW5/udfF5mmturRoYHsJjZXvdtn8a1dhL
RfRLqLgUBnpYTc85KhTR6croYm5gmPds5/Ry2UJK9tZWqquFvWfyYWbT93zEPzVcpxG6gNDV2wj4
2NIUH+v4mrov8DjMkIKruqx2Vq468AMdWU3cepQcbRrerKK+aNmlcjpeklTtrYltJdALMbU9RVu0
S2NU/rSdqf5DDoChDvtemJ0OxftCfCszHHcpcgaW5VTabVgMDvSbvR88j/JFI92ZMoaDoA3ZT3mP
2qXwXqR8oslJs8TuMaNIZr5iKVz64sMsPzYx0uMLtYTTbXZHIT9yxgRfcrLuUm5CEpzwuojwDDSj
h8mHuyZhGBrtZj2yfczHa/Hgs0ZSGVymquwOUuo2wBNDM3oefMBojWmb0XDMW2wZpdlJjZ2EguQM
sk+oT0l2WfWh283PlXWqu9u8Tv8PaWe25SqSpelXqZX3qmYG9aqsCw0+u2sAIdANCyEJMUhCzPD0
/eGZVXlCJzq8a/U6Jzz8SIBhZtu2bdvD/09vym1WyOb1Bnu3Kj8DxjEdj8tP0Fcx7L7uSveaXbN3
qgVgvzMWTZpNkrvx2lL6TXXdRzSOXyJvjRacihB340NctepHKFBwlZPRKKdvcoXKLGu7lvVpX9df
N+X6isNnVkZ4tmQCfJAJn19vZ1BJFLdKV0q776q16h0Lr5mSn0w6sELvvadRpexzrXzuk5VcWOW4
eQOIv1GV12saLQqw3rpioJUdT4TLpqtaKL68+Ziy7xBU/l6GmzYnFb5Z1fDlKsn4uZS/vOhNrF6F
FhLRCG9rCmnk/VNV+rmW9oDILMuhtg4C82v3EnfgKo/ySUTtYHw3hTSedt2bpwHy3rgkMoqj8eRy
Gb1o59E71NTEZamE4jx9/yipwIjH3qSrdq2uPsWZ8pzLt2fK3KYKqLy9vhVLHNxK/Nxlu74C/aY2
k1Kzxxd51p2Xych4vVQchXtpdkbys+gA9A1UnNM29EjXI8u1JOGe1aZ+XsQ3GYei2vmeyrI1/Gpc
TO7daxit2rPdic0rljvk0FtiIF46mp/PynN0EeY5HARFulMv1fZK9emd/My8dgU9fVJu9xmOkIkn
hKaUQGVSX61xn71HUUNaXL67UqqVG71Z5fN47HvxkxrqLzcU4C3LXtRy11XL80168qRodsMQivt8
NgpzrKfRW2TUdiK3JhmbEym6zKNUe+krKskF8F6g08wBwrmN5HWcZvP8HmMl0BSkolniN7V7HoA+
zmSnt+JnmILZeq8XKjlxRuwtWjF9jS/rW1wCAtQ830E1VsqVMKAwlf2XcRugHzwvntRgfVErCLmD
Xn1KA4pgjqSo2iQe21U2qCMDMPBs1cEChiP2plOoMpAyGtWzXibvUnmrgJcpX7Ram1UGKDd5TR5t
07+qUUFp2SE6A/cdVk95Hj55SBbFOfOw7FgkCqta/IrEPPysE8iaruOcwpeecipNtTrgcatQWdzT
0Va8wDyuGuKNmRD1qapeyEi+vzWl4oHGK5P8dhWYTY8Mxvo9O7O3tx3EcNHd6KnAinmLxfgc1Pln
hswapKpVbD7VbdaE9TSs42eoMiZRKq3GkLHNilYm3pDHdCJLq0+9GmPZXLsDOcJbLUxGkApzdOkM
2XspuzvF5MCiwCwwcP1EvTZRR0n3kteXYAxFHwtA+xJjERYGHDthi7wm50v2JCbAI+D14VXSUTSv
4zOk0DHgfAmow8ubpp8pUbycyLaSZ5JUpS9ZUclLsUmHqkALI0h4Vr3ImP21cTgcxh9NQ4B5CEXi
C//9qHIdy2R9ltdqARbGZ6V1T0m0rL3yKez0t0Qo372q2P11iw9+kG9j9NcWHw4qeUEC6U31yoXy
HL5c3ozX5mn8Jrz/5Ol4jGz9ox3yEfXhCCr9Brh61vISOFLaqZ/0xXjRz7Kn9DrxZuErm7T0BGs4
pEE/I9cMhv5vA/pLsw8HAZw8SnjWR+Uifs1fR5PiuXyH/JWap4Qw2o+d/O2kiWWv/9LaQ2DUkPLs
KgOtthiKcMgUlubhWzkpgKiYXr9Qm/P4+FO47LeD5neTKucIwSCG/ZiHLd46I7x043IhK4cy16aJ
fJ2WP7kOHg/z/5y9/27lEXWtH5fUi3bMXlk2oEBfp7qcvwxI3AZIlsrA45W3gI0CxQ/SuHQnbrQw
Rt4Pi+Mx8/K3t3iQVcz6XsTrXS04V83GRfukIDT3+1fo3Wc5UDDR6tay64oU86FaK8CR/nqt/NlY
ozPGUJsPqHvfo/SLJ0jVo3HSyvdqYUQcLfIXD7qr7AcvzU9tDCL2Sxve3TtTGXquFnX0IULVknGs
hv33rzvy6Ov9HslfezK8xS+tGMq50FoPwysmbVi9x1N1RJyVtmf9pXitsS9KpYODqJxeUmWiq+2r
0ROKS6kwlz5T1QzD8Id0lj8VMfLKNFyFFDNwDH94JUG+SGJWVosEE67t7k91/mZAFZKD5Z8nlBDe
9M+zsBDKHmTRAaGseldgfPjrgfkzbTgGsh6H0ZB+qg7f/zIuTXwdjeuuqxawczyfR/usbN7CixMm
O/W+jbyAQt0fgjh/pjJ+afEROyIrjLzFUVQtwNN9K/IzoIDtT536rVeDAwy8GiKM9EnXH3rVwcwb
57cwWeqjwqkop58pURHO0yYNp/Dz7BOlVr5KXVenkqQuckU+c2auAkmWMshG8Ij3Xr29eQfF8N5K
jl5wWWHfkgDfsfixw/PweBGv4L5b+RWWgbFA4ayAewsIvvt1eqZYW6eaTrzkz2nzrkWUSIy21yKc
heMK1PlItm/l9V25CgAhCi9E4Gc6TMU4tac3zb4KrnZVn/s7huuonI4v4rz0iFAAg9CL4nMbhnNh
tK8keWIQjDy3l2kx5qF9IN2uk6iWn6Ow+4qjRV2tw+4SdFp6iLvsnfTjF6kXrVqESyLLKk68VB2H
CHkZXr7aHEjeG4czOWcp3LJym6ThSteoTE7HnEHVpvyUbs1LrXcL9Zo8p0J9iHswf8fSPPfkr1Yw
Jl077l/uA6XEKI3lJ+kcJbBfFMskPm8SrHewB64/pMz8pjv+6Oh8JN2JmzwFCRivV3lf9f3xCjJG
WP3Pcpl+86w9bHGqCHaCh9NjeRl/qUTD5RhqY++nwgb9IZfpt2Ye1OBFKpRehJl+qany60iSZ4VE
+nWpPKfFtkE6LoL+NCJkMVbzfCIpgXoBUws4jS68TiPVCJ97ucunt7wOX41U0ydpxflX7kX/XojK
h2HEW+VqSZwCYyH5LOTLM+zj8/Md7MdL9j6KHZmkutI7XTl/dVDSX8J9fXvr73hkUgxDaCLyc//c
3NN9gt9zqOq5SNk0Jnamf16g3sgM9bNUhlR1/XPUieqklCrIoaJlrHjwFd62tX6eZ6GyFIvOv6mJ
S5bfvOual1Q6v+cxhUEtiM2d9BLLxiuMK7PaKN9DowL4QJ1dle4rpYanMPpJ05KamuIeaMfPf60K
H9NhfpuCB4UsJZFWx+oYaXrSnoX57a1pp5Tg4pCaUk8CBtVk9OlRSh0BG9+83d+V9+v0p5ycP5Fo
eJkplde/iYcfszM6Ty/JAERzeeKKYCxc1sk0ZEv8oauD0P7BSoSL6ddmHmJkTSupOYQ4eOunItBl
kwuU6eOvetpPtSk5Z1/3mTj1Jte3IdtJeG7mmges2I94xQ8BmmHA//AWD2p67PVZU/UUFDXTO9Ap
L+mT597bZ9TKDD//pNzEygR41ed49VMmwWMu8mPTxgMggZcUYuFJcbIcg/75WjyfFxx25WfS615G
8fwnm/W3Pe+PHTUe7Lh+XPR1NaY10XszumKWQAbz1zP6u6n43QQQJiS8SBgUD8JLnmfagqydLMtZ
8jUQARS36eWT7JVnamCr2Y/41g9JH/8YQDg/CKFjvGiPqjdrxiGBDS1ZSrU0jWK8PV4Xvqg9Dprb
rNUvs0bfZfeVeG9/6OmfjuW/Gn4MbinjBg9IbiTLWxXosKkl6k+5Q4+Fpo99Ux+mq/P6npoc+kay
Q/4kPl1ni3CiNKsxP2c9FNeSQRxrUqKZfsTa+/3cOEzkL/17OMAJeaz1tagzsM+pRSao95w9tVuI
A8hPm4RL/T5N334+N/6p3vml1UFh/GIHhmLbeaNoaPXcztM2mYn3U5zKPxhmP7XysMmNUiXEhz+0
cqfYp1pp4fv59vTXK+FPNtI/jN/DQkjbts3jM/KRyoe8YASX1+vpom7+upXfrfeHaXoIYCeJcu0u
Ol1Rns/eRJiTv4frOCFbUn5TagCzYZr6nyJu/CaYDxHtTpL1C8kLybKYJz4G1WXabW5TxJIQQbS5
I5tU57YTb9HNClPHYf9T3diP0vmwcXjhtSrgAmJ0X8tXBct4HlEa1/ITALChROx59P8vnA/7hAqD
hUaiULKM7va5/gI5S7hYP8znD2rl8VhSpIIMawliM3ADXOV5Ma1f2hVA2+kXojojopQQ5pn/dat/
ck5BVsc4UEAgpAjvYT7rVDnrLWfspfdZvoov4WfzpD3BCPtDM48pMf+Um3+18zBrZx2ctVCnHR08
KeIlL9Jy4P1JFj85hH7q0MNMnTlZ3O5jGhqca+JL+aI+08yPiYCPibyPHfoOh/+irlKCVRcJ2lUW
gvhECO/6OqQtA7dz20TTzE5JcjCmgCiPJtmn9sOB4BHM6LfGH7aHpIzEKhRoXHgjkwQ81jf9/fxU
Z/Nyks/Hz/E7TpofC+7+XD7/ewq/jddfegzPZdKCzcrCS6fZqzy7T0lVqA+QYlLq3L3cvfdm+1OW
/P9ltf+r0YddoSOwJOjXb31z89WPlMTwZBrb3hNMWuRoX3fhU7j96yXxk6xKD3tEiAAVgsLoXuwB
VDh6u26JYM4vi59MGHmYpz8awYoO2tsAGaOCiv+YliDql3Nb38p6KRoEcxo9+zjXmRkb989xfA+0
wqPODxaw0eU1A1FCjiIr6uoPiO3riSA0Ahw2BOxUdclZfCmPoEoA0P06Ee8pKQDjad02T1IERm5B
ovEV4pazEX4pwj6POMWk8g2NDbbvvFOS5h/L/X8F7f8Oj7flP7pQ/Od/8O/glhGmD8/lwz//8zMK
8ltxO5X/Mdz235f98ab/XGTHq1nmx2P56WePV/7hRp7/z/Znfun/4R/zaxmV3ao65t36WFRp+d0I
bzpc+f/65b8dv59iddnx738LbhWIBjwtjG7Xv/3zq9fD3/+Gm+oXaRqe/88vv/wL95H8GhVQSRT/
9lqk/vXw261Hvyh5iqD+uy6S7AETAPVWkoyINcf/+ob6RAno7YEmAEzYv/0buA7l+e9/g2fn3xWR
awWRxHWQoNHVxa36r68QIPDUQAchpVMS9L/91xj8Ybb+NXv/dq0uy1t0LYu//00RvjOM/yWZmjEG
PYznwCmpAnElKw/7Qj4KS8xaSXwht7YPyN7wdt3q6oRb+SCaZeD5xUnZhb6yS53WEVYxZICf7VI/
9EtKCIg5L1tHhORhIi4iuzpdTrqpmmo57Q/D1SOrDiJbNUVSC4DVILtknWx7J/R1HlY7I3d80C1h
pQdnLtfN0BdW7SIlCre/2MkWjFDVvDrtUg16Uw+I6t4mpdOtMucsTcZW60TbcEtZ8E5aV6cmHYgK
2wDUn7E79KA76UHlS374VYLMM9Ed4Dqd9KCdFBtedtDCzGIV+YnxrtmSXZqdD05o5oJOf2it2gIW
M3NrC2JMfjgt/2kn4Ebq/XgrbYRjaVbJpNuo++KobtWSX2HglLOZZxc7cVuaaWD4kML2VrHjwuJI
mZFzeVPf9dH0vmqO1a5edH4LwKXZ7Kqd4Ut2sa6jiXGqrWKt2KmrfsTu1e2t7mu0Fza1lcozME61
WW+dk6dqLXzWlmA3fnY4u7yqZhvHwYfsEPkt/PFtAj83AKvwcRzIW+it2qQtQP43dG1ZHnplGr6H
77Gbu4pt2PWyNokX1eY54PHZRP247UbbYlWa0iZ344Dq0bFD3bdxOrua9sQV2SG6TDo/PhijuXbq
6+fi8pa6kp8eskNvxW4U0qhgh+MZnr+WTtSLnM7QjEsak2hphAJxcTBQdNtq/G6j74cRBnultlpT
Yka4sVwwdsaJufXPB17W5GRSrKqT7iR2h2fK5q1sEYE8CSfjhI/9slVNRhG5gbi4rCcVLzRoUP9K
jBOsjBtSkGCTRHhWh9FhoMaAmjAiFWSmJOlNlBNJU/V+yHMyFVoeOcMFJSawHnCbGk3Oh7ED1Oht
AuqvGIxNvAm6pZp9YDzHVnpIDzc/8TVuzE2SUwybzuJRu85JhRG3la/Y6h4jWlooFgXeSMJKsAWf
Uuj4cPcB2h1b5CVGdkJa0LIPvJNHuX00AayBoYHcKT7Qv+508Ssf1F1h2lr0QQwAwdGDOJD35OLz
9FaYkApBAs54f9vddvKWzCm87N7McOX1GKDaHeAqjO5O3wqb3KT2FOnV95dddacgTt+SDTHaMvbC
Rt0WRyGZ8xHy0KylDVyDdmvpW3lvuK1VkNH0NSyVw33dW9KmWBXrklgRctd9qR/ChiXTbRhCpnlZ
7OKgSwaRvzP1kNutBuEbOIvx8O2K3ZnZLA8A6xopNM4THssVm9gBS/GtOrLYyI+D7WVSWrqjBq1T
nMKClquVZBukpElDozYrHU1w9yPQhJh/8oTOzMgoGDvxQTqNnbFDrJ3hGiQNnsSTdOrDZxAZcJb3
CzlIbH6pQd8Jkr22S+ycjHVwKpEBcrpuTIxqFafIBwqmWQ+v6feEeHjU4uwWK1zlm/G+3aMVVh1t
kvROS7FbHzww0k/tIHug6Z9dBkjwRZAuwBJykFOklWmNy7lwgkk0I/PJRAp4NALBi7KE6dPQvC86
/YLw2+hd6KYxepKPg5E0VU1ExpbNfjk6yC7++XXi8/CRw0pCDfL+QDW5mp0fNFuxu/GUTMcAAFVw
hw9MzWLIAcgmin0+eBxJvFNHeBVcJdgdmRFyhgq/IAfsxHNYIMwmK5+AP4qA/jFgyolOUN8xChTI
x5zo8lb5N1/bcT3yy4z2FklXo7lgG6frwTuR78MQFOwC44AuVvgZ6kkqzW79nAHPJdBOXy++Gkik
QDEI7BfCSQxJqJuEdkt2DDMpOrrF9kHSx5bsvsQeB2eX2Vw3e2UdsY2oZu6wnqV16VxRF0yZrX+0
QWjfTqopm6Gd82Bys4OYAu/1yJI+VWtk9QGfcZjNjqEtreWgtM5u4pOp5ty20qcYXHwxUPlUs8sl
PYhsIPabfb3RXXGZbCMfrjDNZp9R5qP3+5a9Ug8QzZuPDDEduKVHAcMlEMod9rLeIWPyvvc2mTNG
rO4ntiyrW/WBAntQuDV2qku96G3bOgh3vRht1W1uNuyyMSAbvAwpJYdBdAI2ZzZgszmpAW3ZV3cU
MEsMnWR3YJRv+v0tmchbda9YYTKRLLwHgM6dhC9caF+6C6g6nQjGDCsJM/kWz+gRWJRyy8XyXg0n
nntpJ5cj/ww3KBbxCx0i7+uJ8prtNTc5ylvDjY6khBru7ajFE9C81akOC8cu3OR7UeCDdp96U6C2
+RZi5XbL8w33nkw0l0/EfXPUSzRQt0yOPXtqsoN/vTbzJbtA6lKezgJdoxAufmsWu3TfLaRFbA/6
Bk2dPakvMYiI6ozySiZsbOpoEg8sYAbNsNtDsauXnh2TlIwCG+9zszie77Niddu124qdR92jXo7l
sl5AZgm32qo+VOzitan4OivVmJVnYLcZsuuh8Fl9rDqWLSHd4f8qyXUpRtPF7o1XVq3WsYpZwqwa
tgyndyM/P4h7aZABbdBYysbwkSp+sZMderc61ii02I2dzq58A1OkNb1T5UOfuzy76DOFTvPyvcXm
bSL+TG3ls6kUa8kebe87lM3XRad2G6XiWbdjZpIkUK1yszTZZFHuKPFhIhtcswx0c0QpX3bMRbK7
7NRhr4t2/Z7JNVx+MDHoY25ods2G79jJB+kpsAgYm8HvRPWoSQkTITmu5TOZAN5Xgx10v/MkSgDv
c24Y9TN+cgXQx9+7wDALlDimgWdjHogW+aJsAVdXGs9VjpYmplFrCpvrASWlTbklxThR2cAK/lTK
rEbU7kcSH7rNOSBQxNMxWpoNxpbLJl8u2aT2w3huYMUW2YzYL3ak3myG39JyKvN15yPip3KpHYlO
WsKpH/YDTAH0o03skr1E2IC5fYJOrLVI5TMhu8X0+zZ3akvzyyVycGadDDc5xToOhh0UpCqLaTiK
+8xkyWMgYkS0ZrlkQzgyhMWdBZBsztK83iPX2od3YAGl5OdsRiySDSusWaZbglek6W5iP9vCOLWS
d8KiPOV7+TM6Fs5oM96JKwnhs0RbWHjiTHC0j/5EHen9NhGW7alZxnbj1KfyVAUVq3919oWg/+oW
7bo/9euCN9vxVP6kflRN5XURxMgLb2P169zuluXeMMW1EZxtIVAskszngtl2k7PfBaON4Chm5whm
bn+oq34N1dt5q5lNIDj9erSTAiUgmOtZZ1/+bBx5pbnhMfbXhpXakqWYMt5sFOtOMqVllk6ybWyr
63gr7+I9POcfoDPTlxUZy96hZZrlVbMMPzpHBjVzwt9sy9188RHvBVdfg2QXHlEv/V7dMpCv43W6
1zcGsfJtv0c8k43iKpaEpsFbaXqutOxPjJz4pbmX+yQ5CuWsc670uHG6ZeWIX6ld+r3fmWP74obT
6vV+0ILMD134H7kvszXHe48hk/0qd2Nb9TN/bHsO+FHlOjyA7Y8dZxXLbB1Vc/I23cIa2/KGvFv/
bhmOuqmsDss+8ByFPW+Z7UbxRNufQf63ylVlNley7SdCRhVgeMh5NuMTscNvrnbhtCfPkX3xs99o
+yyb1n6xbBbc4e29ciJt7+bAELCBN0+Ylr7hyCf9pFPY73hE6CcGNmpAlqeYTzJfPhkBbtO3+qQE
5OXFdmlLJio0kD+pDF1dmql26JbSUobBcJNhHYK+B7WzQq7lJNxJS81la2D1I7DiNtn19ZNsPIGq
yijLqwilP78jIQLDprlIoz3OJzCam5JjmO26c2q/9iNX24KxL/qFU/okEMh2clA3nWns0111nfS2
wflt13+Wq4aYx7Y/tn61TIJ61zbzm1mCj4pB6wKafsc6R01bIIZd3NxnimS7OfQbFWOLVFiLBCL5
WB4bs16Vq9bXmPpPEPd7KInnInYMdvzJC/J1eTzvimVqy5/iKjsxn0agDZPU+sCIiJ/iZ7XskQyu
z+wbAm8X5Vxx0lPsXyxmSXJGLEnBIWJ+9QXH+CgcjRlTAhZk7DMPw7TT89C9+sMFLIVhYabXuebw
7ZnsY4zOk+GkPrNVnef9ZSafKhS8HR50DKluchlEh3v4qWD/X6Y1ah/LsJvE2oTLya6WHJ4O7uRl
znW8iuLAfUHipUMy69XXTKAkEQDFyU9cwu21/f3WprTIT+KKbvFsyRFt0dZPV7vlMxap068U58pw
2pVDe7fxsGR9uK799EsgSxWlwHBVwNOjQ4RAZumb/Rdd9GObgsSr364Fp6BTnERBv4UEvVmOdjxQ
XvNiizvvLH8yZEFmD030X6lvmLw/SmkQ/fTULS7UNQLgayY4PcUZmPGfikNxhOGcfc8RT5oTHhRH
ciKVNUfS752vAmgiochGvIUgP7UnzUzfCYC+quy85p1F0a94Jy42gtGO1obSyR2pup5Jl83yxDcl
9oZduZIjuKmtWJo5shsXleaOd40rBU2gmeNd9n0lC0oxhxHWPhgFu19JVubH26HZykFviqvRRjow
ItvOCemVjXRZTLWV0eOrr+/uDuNWnjJbh7tsvBFPqF1TwOBY1Chy+bNjJplEIIJRU+fTme8NS1yN
/cptnOteHDojMeRXP7PbNVMvmMyvZoLTib4dpmFbsCY1FqCACGqDfJo1WqUL2pPAtmAcpOBCssFX
m02z/c0584qdOyhGBRqMQYSWGGQcqMLZxQHws4VR3Ae2eymuqNbkODKI6mgnOMJCCeK9ZxoWatds
8wmV3ScGhNPLSlwNe9BoA/jFqubR/em67b8aR3ELNC8KZw2j7pXTpGepWJVsFC5qW4Lbsxn0N2pe
X4dH3F3N9IqZ6VnlVnKpMNxfYWHvZ+2+fWnfuyWXskdIS0bLDT8y3zskR5R9L7BVYKmEG3bXkq23
9MBcYaPSw0nnetnQYP913fPYvYCSkwIWdr5lI/ziCmGhfXxfwFbqGofxhjQt3kCjo3x7c8KNZGbx
NDrG9nkrHWSdBoRlzhHwfiz3LBm2K+ZxMWzfwuLKEoK8wR4Ujmd1SD0d1sz4Nkv3QsCz+ERcVUG2
ZSvrV8KSbe9ArqeFCc2G2i28EjKemWTVzF7nYnp/YF5v0z2vz5byYRzKPcY03ZM/sz0vmG81Fz3O
uNQc47MtngFPmbEJDjY6ej2vnyJ4abev2FHwX5WD98BzudwbDMEqfFnn5SQbDMRuEZOZMzRJG1cs
lTvkJVbuzfiYOjcoj9kWmDUz3maM45Upio5V/VpzllAwSY2DuE7uvGO7lczbEWXAzG6i3XgjLXkR
dmYzOl5Pgusd+Ccj7KJNAvh65Wm0UyxuzbbhRqTHmK3I0PAGR3DBMS/Fdb5XWD8Q2H5bo3RZmAA8
EUKlATfRljdsIF/tZ+IebCHwkhNgqQeTrCOiuONdkjnHFbY6N9phVXLQue3qvbxNDexjbEzsCYh6
wx1VA1o1K03cbDj28OaUnJBMDEYfa7a0cAbgzfD17X3lQQmwkbeYoggLf8rBSEmOdOJyLLfymh5S
JDa8Zr1nR5UpzR+cNgKyW+8Nq0VwPBfRHj5zR2tirEQFIcthnFjIkBn32++5FKEKWjOTYKtYiOww
Std9eMSK38hrOr7VPpqlhHoKN9pBXpUnbAG0Bc4EjuVOa/NPKcjtQgIteRIdRLbj3E+KGcbMITqg
y5Ag4IQP6qmwIid09ZNow5+cOI0JArtdWKF7BjnGzlcXV42mXC7bgiVY2D4WRYEZJpU32Ei5MIVL
224UGIxfIrczK6vHkBGsEtqpSQcJyo6b7ParsfIdpexOY91wTZj9LtvVa4H5W9zccpfvxGPiaPt8
1R7FdiJv7maGw2peHiNspDDQXhiKY9ZiOpQbaXs9Xo/CVtqPDmAJ8cv2BggzmfGcSTg4AK3CDB4x
SDa9ezON4RjfbbOjbjV7PAJUS3FXtcUb0GzbhbHpl3gFlP1tfz3WbnxM8AbgZd6P6vnIugweCABV
j3ca5TLqItTBhVAesc7SHWYa/+OkS7I6BZl782bmOw3brecrb+vteSV6d/S2yr5YFIjXMUcqju0m
38lH8dPgwH2feLwpv1XJ9G5iLDW8/drby8fGakxKv+6uvOk3fTv1ts3Cc/JdtUh3Jcd87J/QLQ6k
wJrFsvcvBxAmyYizxVPF+aHGDsJiM3NsGiNA4i02SYwAzSkGhZ/5tU3xn2Cl4+kwVBk2JtZUT8TJ
b7DsvHB29TFiPCc68HmrTarB/l2GbnioVwkez83FjcopJkbH7sLGnBkzKCeW9UreFKZg6TBNHrDf
IjcMrjtvW9tacHGbRclL5+swqBajwXJXbWWvWwPB90FwsDqUPQFyedP6wH6ySNhmvo2tHBNT2RKb
LJnwHgu8WlYWZgIlQfAE2VhWWBeZzX6EZWxmPicWmrnOcz9fD7bE8KeDDweLw1Q/i6BZGla2zVmT
rCk4rlf6Tggkx/s2QagFzFfipt7IPoiSyDQs2AbfaTxkME7Uy6z0RZ98WZHHRw7jd+xMOsPQsARx
Re9ybMVhA+dEti+3+fayU9guPOvbFGrtq++ZyVHlEMXW7+obkKKaID1xxgNaALcPc4Zlc7WxZOgX
+MjMxWBSc4Yo/fsSOCd6jkHr1DbThmX6bT5pmIXGzAuYEy/A2gBeTgtyn0GkzuhjfAoPmMgCVpXb
1FPPYbvGGm0YOiv3MbB58bMfY3N8TxFNoUzUE5mc8MD4rrcY5q61eZ4ybf16RQPRoT7R49wfn6f8
U7aLZRfNEkf5qMy8mbdfhZUw2ZySTN0WNxxzKrMTBmQSYcs0lxtIkaiUzY/dntL8bn9u5qp7kl25
mdz3LLexOxKfRgfRTVgo8eS+LQZXnUuBFFdEe+Er2hNKcqR1RKxIwx9Yu0ASNKtkf9/iLyTgVDuX
bW/et95G2bULQlsL2YrsqyNS2xf0wSiQCMvIAf44olb46MRZYl98/sN/cEa0iR1MjM0dx6IY3PVZ
cZKDO1/lWE5EJvARM0EceofImbETCF8Ua8+++XgG8SP3zt3PMVo7nDrNabjUxzFNNTnndc5wo/nN
L/xWmhFmkfDn9Q4uKGxdvLp4hvmr4pvmgMNfh5vF86xV58ZJQOyYfFzXOKeH7+4+H50P5XlOZzB9
CVLgH+Q34dQMr+jccG3e6RRMWO3geA19bxfayZ5L6sDbVfQOd+1LgstU+rw6uCZXIzK7nZxF7XRr
Y0NAzu2X+Lv2qMN2eT8Zm2Eeehd+gXg0Kd1i35tKP2kXY2sYa3CvOaeZxbZfaLuro7vNvl96O3Gp
AL6/xv3O4XLtbfQD9xNfrHlD3F7IvePthK+xdSPUOLjFkTC/X4Iw9IVT12lW3Vp10eci58iRmx6z
dDr+3gLwL7qqWZ0GB6w+ozBYWt1OPVHF7/mT1trmcoL3YKUIU1Bi6aQehHZvdmtpPfyExg+sWiZ6
J1sVz7Kud7y4paPttN39JJuMnM2e0bvsHcKKF+5WF/vb6b8t9jnJpcfL1tvVuAMd1fru4sWDbpFn
VKfQblblut6MLBza/VJZ3/d5cLGlT2ndLrt1I0xEd3TQDzQvrMdWtFXx8jMstz38dwxASf35aWSx
WjgiF2a1FI8DmcOxPZ4pMT6E+8uwUNKj7o7dMx6QLVGMff5/2Puy5cZxbctfqQ9oZpMAQYCPV6RG
yxosyUr5hSE5Zc7zzK/vRWedOjYzj1nV9+l2dESdqDiVaYMkgI2Nvddwx+PiRziAz/7kfWvlOGBu
LbqZ5xoVAGy49+u2fPNecN4oVxxn+PvevbwBo4AB8t50Cf8AOuuDkIxD8FzecD937tKP+Bye47P2
Ep7t5/CcnjEWNmd+psfsVTlAm+Jmw07igCK+g+Jp84pXowflB3lE2R5l/msBtOVzX/m3n9kPeVPv
yRO2FiquWG99CT9+66uwhwrdYcwQUs/MQNPjTF5izEW/7kKsNvGIBBtUdDTylAN6Ake8m4Xi0blE
MwZz4JxwtqPd3QcA8oTnS+45+gdYcieOCNDuQZOOMdeQX0CcOTZb6djs7DP63d8xS7hxPHmY5ye8
eYgjZ6NfwjM/UjxU8dps2UU6ipfiFX+vH6XbKggxUAJGD3cLPdR+/jpvWp/1Czv20advjSev+AiH
DIvPuuLnnHt3QScAO1HBf8bLw+bxFtwdLKXqUlz8cwFXSdQFrs2uvCHPuNEL1gbmVuo3mzdtkIxg
+cZn5463ZUd+xGfy+ykiN0wI/OPwjOx9Y8qb+M06hTfnZN/qM708IIJaRtQvIAsdOURG+Un5jv0m
vWpvHOkYkrezg90K7SOsquKuorx/b17lPSLrszjRQ3mzbjagiZfkrvXLD+8r39ixX39YIqCTvCAj
a8/4eHhTfilv2LSlO2OXRjW9F5wBh+IJyWFyR2bWP63VmtIFnX4Z4nY/f1g/YkVWSCTKQ3MqTiGK
rrv0hmwL/6C+hGH4GpkYnu1WblG4uyvkwXvBX8MaSO74Nx4g2CfGn+dMhRPn2LzAL0O9aWf3e/WC
ZBLfCjp7+iWC7pmBfBR7yn4FNXurSaY4p5cUWSzSMwynPBdPxZN2656hEYMdpV+qe7ZPd8Ixo6fk
6v4IL82GP1d7dhJn5YRXK7fNRrlSlOWeCZ79bn93kdyfULd6Uc+yZLSHGr89/lHukOvcxQ0J7x1J
EN4O6cQte2nP1T09kJtAGpnsi6Z/KWTTfQaMx87ufY0NolR3bF7k5IcGdz0x/fn6MvLOcpterLO4
0cZwkTHib2loZWUvVmLiyU74HKhdHnyK/DsHV41CmJNdkUruNPQq++xHPSPHfFGevav2yt7osw4V
BDRZtsw2EH2fBDLCjV/iayKlP9Tb5CU/FHvkHy5SROQJ+xAykNviyX0V5+qEDLlDyU7ckCdjXtQb
3hRBCUoq/SOerBumEysEf9TgqSqkXsU+x7xr5/5CgG+CTMw3rbMOYxjEqVd8vG1zjwUahOUN/6V4
QpHwiB/37tVdPWPs7prttZu44Zt1d6cysxf7u3Wr8fZ9okHwcflzekF2ruIWjF4c/l57w9LBv52X
6I7nic+o5dr9KsZ/Ix14khPsmJf4Vt8KzH21d1+dF6xAqDz3hxmCSNov6xf8qHIRU25aL7wP+eB2
PPR3D/nmnuMbv8gbnDZIQ2xUhfvjT/+BHmGEc6w/IhXVxGbue73i1OzkpxwRtsWp56Ju/KwDioDT
qbvgOZXLO8DpT6zVJ/TQXyCuIdbrv2D7lV0D9xr9MSmz+7X8I37741AgHMOt+jX/n4Dr4sDm/e9/
YaZ+wXVt3PL+CcvV//WfWC4JCtbfOFeB1RIyhe2b/heY6/2PdBUIPDiWUsogOfoBzSW+6dARB32Y
aBQy2DJg9n/BufRv8IHFr6Rcg/igzNg/gXORdw7lBzSXLsPTA0gz0JU1wM1+MU+FiQ/VoXWWnMLA
2WV6MHOawjG1JK8nudc9hjGMavqjNmtmRGthPCZN9Mj2DTlhiZnkDClmEB20hLZT7pTgdPN2LnXq
jMCjiEZmJMBI9IJ664AZMcmZ9lgE3T5TFLYOZW1OtHhq62hh6IFRAvMV+tpcctOl7sDwvmwfIyl5
UDmafWh0FXTNJW6IqDScvj9onzk/Jtx/TZR2WQCqQLwHN1X3cQFKYHpUpbdGPgfusmmDWa3Azg35
tC095w50bWp14afWLKPt0gWUQVLtdZx08FTedgEzLAK1C53PIgjYeLE6SSKyazjcQXtpSpQvfeXN
C+k2KlGBAIhFJesuh98ukmzXNRUvPemxH08kr34oNVxkcodNoT1jenzuBLj8quQumvKh85OL5Vya
7sK7myyFqLZ9r/hKktuZl7/l/Ik3JdKnbdEilVDFpOhuLnoaLN3lyckJzsxG8698Sv2H2D/VKPV5
sT1JkxN0OCL5pMtL0iQLydoF7p5Yb7J91WyUznYWt6ASCyNuea9Z89yqTF9K5nFHTS+92Xl2Srtk
ivk3Mtg8CRS1RLWx47WebEprL+lnNagB3cftRJuH0iMYdBV0b3B4hbtGaiHSRWeBJZuCrVl0sNxN
ljwFYqN3xzjf8m7F6pdUXuuutAmRp3mPFYFfN5MMmURTSTvWgfheJhfV3XL6vS3JVKGeUZXFmlH3
YhX+HDylCeStDPjzUjOKHxQ5naeYooKvHQI8Ij0U9dWTtI2lLYP8mTs/aG1PMznYRUDPurjCNszE
crQFaijNwqtf6/aHVrawIuET0ahTv4B/mCygInIr/O96cI74sWirBkZlzkOTHGpUsIjzoHTSiYrq
UXTqNGrgLy/FfJrbiP20zNQp7FbbeegDpGLF2dWJ/LcgrZYyn6ft3W1nTbMXUQ587qahrdmRB60H
rkA5KYlwmqprX/OXAdwoA9s+RhpQVLr07Hj5XJcAb1BkJKfB1KXS9zhw3HlUaJu8aP4/ThdA4Hec
bu+8/J/j+e4ahG12/eO/ijgIPgX2/uf+CuzyN8bhIEBlkOThyoAI/ROli8BOvxGIR6uw2yUgoAEU
/CdKV/vWexlRGX8bOpyE94j2P8O6+g2kOBWK1yoUOVSVUeWfRHUFD/YZPM5lRQHpBCRxpQcKD/g/
OFv81nYkex87BgBWvQGtf/IhvYfWRW6CQzUFZX+MXvEry28w6gAYnOdE2CzX7b2TmfYimjkziP3s
9X0zheLOuPPXL1yqwXAD3oiWWjlXQwxHbVM6VGuoikEeV/EMe14ZAhwAsqDXbD7KV8EsfflxBzQS
CBHBWSR0nD3eclM/Z8pEebBMCCK92j9wGt6K+bgJ169kh88vOyQWhipA+mUXOvsaMc54B6sCF2yv
dKOYWgAJoEeMYurfMMce+cpswCdxCmQoTmE7+xwk62kL6lHpT/GR1UMF3Zb84JrIVClssOZjbONf
6DqDVx5wDb0qrwO1cZ197+DsrrRlz7SQx/lHI/PJBjwS5nKLepBi3WuP0JA2lAlSHiMwYawyZ3Np
1d3/hqtC/+z/zrp6gP6nDcr6Dfx6fXIjG5h75X9xvZRkIgkb01lPs10597Fm+VydZcbfUPsZ+5L9
F/gwmm4hhIkI4QBzuARefR2vCNS3YKwwAejX5KvsScGtCW2EOy5MzPwQPv+8BHykDIxFIzaIRoHq
uaWrYwk1M2cX7cJpPHeN0nR3zoJMem/GYISFq/xCnhl83kEkagX4CTTAiDzJdl1cCbi0iZNSaMhP
XjJNmukQvosy3RR5CFUGqDB+/cpjm2YQmkgmUsl3A2ff6+jyXJnU8j2oIQdmr78eSOnf5KuFNAhG
rhwEatIv3nwKzAuk1MpJtcgf3bm/RKHBiPbhERw3aALY8uTroUfOmCEnEYyvINCSxIHKT2lAzM+g
2j+zAhpuEm0QesBxUiqrwQg2RdOOy0aUzL9+h5Gt35/iHzdG5uVdkXGEctpVEHw4Bgk3WlRtvx5l
bDlqgwgTaDF0vSiG6Xmp4FX8tGxUjGofHsrF14P1S+uLBaENIkuTF7mVBL6DWklrOpG1rNN0Zino
g0TJrKWBYSXWyJAj4UUbhBc/lqLW4bGz94oli9cxjDAFLlVNkz7m6TrmIXpOQTH2UUdWvjaIKr7q
0cbKcSI2vZ/6GnrVprJwTKQcc2Uuz2zDN6WlvBjNcsbG7f/8QzBN6sQveb9m8ikUK6cgO877HRca
EL9a66veAak+14vRRdQvkq8mdhBTtMp2SOJhpzOgsyAHYkDKfkFh3qzqJ5m/WG2IXq8NWIZrwEU8
RD+svn29tMZ2/CDW5MzKoWuEL5461hSaRb2p6tcjjKWQQ4+QpC5iqSn7o0KRvgMWjOMfCsyaZwY6
ENKWojxbJduUUTZlaQPtYi8RABXVI8o9I3uoL+h8nOIm5ZXPOpyXbdnOCqmGmqF84mX4mCveUYQ1
UM1xNBLJRz4uH8QIlgrfLjHHe+6VZpO7RhjN/psfdxAalDBPBBSnnX2vh5fsolm1qFZiQgEQsM1R
eu7IGcwHUcGLGsK7GOu1NviEGCDL7vmUz72Fsxp1NhwbaxALPJSIaB2+JzjgS8yrh3IWH8ELQW4x
ppYyFsz5YP/rNZzGhYr38pbuonxsJr7hL50FrHdHFQxHQg0fbPmCuoEaerjhdARwHk+TjJxA2Uo1
Ib27z+j3/+b6GOzvsFS9Ttbfk1LYqu/oQp+iPD0pNn9H02MkRRpq3DglTW1aYjESBQU1z8ysZygY
wr79eeStRj7iUN4mtDQX5uaIWjZTrGkDaLCl8ql11dq5rhEjJe0slyEoXspol4dyeM2izoOLPXrj
JGxDI+4g+mPL1SSSI8UcebiRXS8GCUhDk7RM+9S4lzrKAYECqhmH2GuDCyyaQiTpdTHHsuORk0QM
Qg13pCAl3fs8VyZgbhMGdT3oSMXL4gmKTu0iPH/9mmNvOQg8spNogciQk3RJ9FBDU3WiufTp6zF+
1TxBzk/AlueQGNIUeDt+Dtppwz0/TzFIYQLv0Z1zZ9+XILgBr2igfTiYYvOxZABlmV8PZSE4VzSF
a5AxGrxZWNMi81VH23W8khKx7Z8A/3ei640DiIHoNI4CsFJCaGOno9zv8ImixpKzdAPU3VeWrLv1
3Cc+GpRWpdh05spyl00pysbMdKsykyCZDFMCM3JChts+J+AtQb8/Y3NZsX17EbRtlRitLgrwLqgm
ajNoNN4YWS4r5TyCbLG0kjVeq/ExkHNdzLhHCJA8Ja4owMg4qPEXLv+Zm/2jvs//oxz//przn2uH
j9cycwu3zD/VDfuf+Vk3RGmQgVCvYalq0LUEIf9fZUOmfWMg6OtcQReGYwUjXn4g96NDg+4R07C6
+7riX3VDONt/QzUPlUMCXj6TYer9TwqH6iDzIVBTVZiCoiV8MBQFWk+fNxH8Vmnv1gW/7Dp9dot6
Rzl/ggIloNx5PrM7l0/bVElxE0MTskKjhkbpXkvTYB5nYIARyXvTYepSUjRNyI2LojF03D0Ux4FO
ZAf6IYjkclSht4nNYltXpU0Xdtg8aoW7ajNqOhARFCJ8SvIKHJSGwAjAB3rM6XxDAwPPTx0gUqse
LwsRXwUGWWZZqP4scdC1zrVFjqLolKY+YIWkm1oW6lJxPeZA1CswfMzE3z8SHLYxkbqMeq3cq499
uAEEUswaz/EApJm1mQK1EQlkygqSm1EKYg3KKo7mHWO5NEtWmk5nP5QKRK/R7pl0tbLMSu+Btu5j
y0i8YcJ6lCNovKnJog7Tg9s1mqnhnotPDYSpD2JfLBEwv6yVCx2zicWjdeJq8xKdFdH5r7AQQoc6
n31YtLufl4pPFZv+2Plw1yAqZp4KOICx3qAQi+HzG1rMbVIKLVH4aYizq+cbjpmQXc3sxRup7JtB
Vs5oAThpVMwTJzzUzevIIwwia/8IDNVwLnofYIYu5edHiDBy49g8MWNI6zt6sMgtsWCJdr2TODdq
IhaUwAEyzqZE5CP5/7tX3+D98dIyjNDw+lS862F+mOFISUnsUpGYngX1gk6BkPKjDPRtoBk5zw2t
PYWWOnGi1NQbMbXtzOikdJLJ2SwPZsg1jiHE99HWmhBOZgwyETwB57R+4mk7iSmQ8kp8kCHCCm57
rE/j2Fl9/fUGGh3i/eu9tyCwmaGBx/oJ/vACdqt5uZzbcE/OXzMFHiB+W29s1YXlScU6w7fTBSMg
DGXdvG35pMxfYS5jVehCIbl9yCF6S4CqsKzGjAA06WJ7Zb/GTDzL9ayW6lWZdzvo3iMnVcAta615
2JGD27DnVJd+niWf5GI+rcV+oj/NBSeaQEsEk4HNRsQgJEUWS2DQXBYmRO8eCQfNrSjXksvOha1c
WwpJxFK+ltx+yzV18fVnHF5HCQakcGqCEamKDisdVi5Jl8eKUtmlqQc+A0ybXhwfOrgU1gFZBA/c
cGkHszV3IEQa6SmIq1JlfP0I6rtW4ef3p4j5OmcqtgP0mAf3jc6RGhURDdHEBd7Mq6I3BOkpzopX
3Z/FnFzykF6ksqonVa3t9BTd4lJ2gYmVwIbSW2rqFoGpTgX6OElCMlFSZ1pKayltZiWDv0AWgpCc
0GyadQCMKNprRy3XzAvvZitWNfGz1oUdDH5rkYcLtYN9AzqgDvIWFFCxomsH5f/Af1DydFY3L4C3
RTJQdKT/zbL2Ch9IpCciNyTSAfQWgJSdGHkLQoWmNJ1R6bOGoVeelQycXvVSQKDVbh7bkJ7t2j8q
lfsAb4WHMAb7oVUXOaULOVdviJxOtykq8SglyiXX8rXKkm2sAxpU6a/AOpxFAYqV7h5t5q1a8Ixy
em6sCoxwuzTyMl2gOgx8tnVNK/6WJ11uoMcHerKIdoU01+DXoof1c4pfnGQNCDE+vVg8X1OCfjuh
V177D5JdTrM4NOBpNOssMs97cwUIxuJIijSzKBVDb9mrnehLKMSCXhdL19Tv4NQSHGsFM6lmAHCy
aEl5MU1q/I2QiUMKeRYYr0ZpbLbMP4ah++DI+smRoW4B/1s/Y4+VDCmLWNv1/8s9cmngAGvb9BJY
AO9hv0ag1YQ2uMs5DKpDGx/OTm9V9+Rl+HPNd+En3X/N3GjQQK4rqDJUWmfEctzz7N030bkCEr7t
tKb+JhP85JUMbHCgCVRo5nKAKXFHgkZUFf6IIGtgga3hY2+EaYFD2waO16WLmAK4IIPKZ7PEX7iK
cin5tEzUVZI27TJNxNzWql3g4CKghvZbBZ+HoAG21wrlS6wqF+bDOLRTAVrSqbqBYLUXItZUBHIO
nUOvsLK452CrebXTq3iAKgJIoJYDX+o6GPT9HZlXmBmVHkRC5kxzH0IH3J4SpilQKTsmDTvXNcSs
tA0W/NnSvGWeyDPNV1ZaKUPivcAXKUr26uW14YeAaqVo+QctMGOShb1OgA6TcucNkf1NNEAsazII
YwztVVqDyF3HFc4I4rwJhnDv1ooZAlseqNnBJfhdVQfsa5RG2zgNH2AUu4az2NmGPGmZwAxOFssW
6AEzi4A8s7pgKtGqNZgNclDcxGt0dUHE0uGEpa5ZrizUEBuxVmDZVPAEHFz52rRQ2XA6qLVvA9ky
aZ4srRTDllIA8WsN8hrUao4ChEduQ/erblwjoEDC6w4oAQm5ihJPnyfBqs5KqHyL0jEcOrcDnppN
lVhzIkM+1QZKPHJWsJICJD12HgoZt1XL1k9wEHGNli+wi/d+or02arGO3RgnYQ2p3pJcNVE8xo60
wJOUptKCJ2Bz1NNUfUUdH45aIehXtAy5ATcUD7rcmlK8ODJaDFKqXq3MJZPCkzcVvTCNn3LS3PVG
m9MQn1RVYQmdwWGEXqoUlIzQagIj98kmhnd6AGknbgMLnvNTVguoNkemzbK15Xn74kqUUJpEjJ+a
XL3GpT/vKnnvWuolDbDRHG5EMGmDmnk36ST3Icpei0Z7Sjt8rMaZQdkf+ZD6mjg2iCasXAQuB5C0
BkvRKosnPOcBELDKcE330XNhCZjrE1vWdg6DrAXk3yeChFCrhuWJAWvQaVpb6SQW6tKCyIwvZ09o
HUwjv1hrJc49CIVA2dPUMukxLYURNxZ0TiSj8FyU8EiQw1PHe6HgIdhpiK2QSMuSqI9UOGwSBKCQ
1wD9xRabRgqeU0hGCM4FFJzroNeBEwYr2KrBLQPZu/qqZ2goRUEKkQYlvAUCrw9/HDAhXAX4xgRH
Qn/0hKF6sSsKr5kg/VGET6y41ERZ4jduBS8B+65rQNQldgbc7TGGuFFYrgmPtqkPNCJ8CaFiQ85M
AyVTceZVoz8pLbYqDYGhzDOg/1ndTtVKoaYddCBhxdZ3vT9zeKyfohyPBG/wg+p5s4g6klFnRTNj
OnwNeysFBeZoJu+qddMVgGoH3rPL9QP6ZbvYqk3h6zuLRFvFT0wCxy9eHr4+u4dN+z596NNIoEF0
qkH0f1C/09O61MMAmva1ExwzvXQN7sD+WCKzSCVzUmmPna3tPBk7XW+2ntptqNCW6GwcA4RTh9Pr
1w9Efs2lqEZk9f2O+V61+JwWtn7pJqFVFGZpkQsaREBV0wXXkdptaA5eSGfBG6yPjl2uXkQCiiLR
J6HgOSY+Auygw3zCoHkrK6D1VZoClgqYoGGKwPj1kyraoGxHVNxAcQGBB7uiCaLpgwxWYwKFlFLV
zVpFhzxNnwOlmhLqrQoVz+2KGW5eIBTU7gJFukMptY/ctw2Yl25R5j4rZYQVKJCheRs107tJ4dIp
S9RJbHtbL3amnFaIu8UzE9VUteVHJ85WpEaNyBdmXTmGDgnFVIRGVhRvmqdgYWZPbQ1ygdacCD3C
saOdVKWz5nG5AiAE/ydnl87DqabPpYreWYNg5FzKqGYTRtH4ps2mpPpESfRJJVaFdGuhs9JZe1sS
28zqaej5gwWlXAd3bSvBtbkU0xgSxBlp3ipZzGwSgTShaRcpcV8SEobTvgqNIGyojX2oYBARVNFM
1iMTHaBlVcBLqk/a2lmFPaDX9lLyXABFYPPW6MpDnWKNZelCL4C9xI1G8bWtChUCtdBPedDOpEYY
dfmqW8GeaNI6VZx1Up9klW61JMB5IsBfOBaFO9OT6IfrR/syjZ5Unxmlqj6WCvS2bdmk3QkxeWFJ
1zwDM4w3szSGqXKoAICnLcMlUlk5IjPH8tYaPINl2r7pEeCEHaXrMjA0C4ewAAXNytjRznD4exUQ
4lrebLxa2dMUXKYM84+SiWtyYT9SnLRpi9tV4a+irDfaaw0gcJcCjEE7SSZhCwi33qbonoE7QJNV
WnRzaGzuIrU0ZUgkSBLq+am31ptik9fs4negpEO5oUGUUmAGadQtfACtulqytHZ/Zvr/qGh2jEP8
M8REf9LI/Ht1tfk97lUn/0fAq3tQ9H8uqe2uSXn9Y3Ov/5iXbnRHxPspxvmO5Ot/9GdlTWH6N1h0
oSQDaA3ubOg2/amaqcrfYMWkwSQId0jcifEj/yqsyd84zIO4LMuoHMvvP/fvypqifNMYZDN1Shjk
Vxmh/6SyRj7XMzT8Cri1oIyh4l9YdPLgLOA5LarU65JdvYJJZS6MkM1oO2MzWJjNkFrVsDozg00y
BWG0gLwDoE7oXdNkLLD21+V/Xyf/9Ry6isIKlER/KW2QJK2AXcZzZD6I7BlyilCG3IHFwIuNMnhj
JI0EY1WOy2Pr+qoGye4SipmNBpPHXKq2foeKBTzT6t2HWf1dzenz2fTzwQRqolSToaCL+fx8NtW1
ReQcOfCO6zCObQGH0muQusMjXGMXjaabTbGyObQWOz5idvQZBfLLyMNSk0PkuAhJneyY7qNgVyVQ
CvdaEO3smox8/s+n2q9D9avkQ10mgqkITUWT7GLSmvDM3bD8aBXKOUY33UtGWsr9FxtOtcBlV+Y9
mwDdhc+DwVevVXiXJDvFXyesNDqcg0GcrnRoY3kJWXNQc0mmzkcm8nMN+c93BD+BKihmA/Har8AP
7xh7nda2nZ1A/rox5V6rHDn+A5wcp6HBocauwZ1xni7JBHWIkYLNb2fyw9CDnrMlKShGBl6yS/VN
FEgzjcNFj7VPX7/h77YQujN/veCgOlpYSNpdihek0BDJUpQNvFF0y9gYg6qPT1uvqnQn2RX2NFmq
U/hlGFVrFomhv+hz3OFN3Madkbrv7z4felgIo8i6GJXp55lDvcRvVVfEOx9SAXK11lOQPRzb/Prz
jY0yWB+QJ4dDtGfFu0aJzdTRFo3tmiouCV8PM0h239dh727IOSrJMiHDIm4gwX678fx+HSqzBFfD
XbyXNmRb75JzOev9AJB3Ryf/IK2b07gvwG9m8NPwgxm0dK/03dRNdnaEdgTEQJjPpl+/4m++5Kch
BmdKLaOeJ2wsEr2XR9wXsHLP0+L/YhBVximJHhT0qPX+IT5sZ4d5mmuXLN6VUgKJl0MNnQKnLUcW
xe++1sdRBnsq0Ksu1x0sCtvWUUWxTbcZC0y/iUv04xCDCRFWLTeBjNVNgAktaiP0YBErzSMNmj4c
uL+6ECNLsH/oQQD+NOJgflqii5BGUrxzOfj6PqTRYrBzYgN9pZFQ/9vPhySHo2GjcLlPfz5OkvD9
IBXQbd/VbN9ASiqHtuXXa+23I4B3hj4ktMflIT4p8WuVaYEc70J+aO0fUTsGGPrtAKizCw1JCdqZ
/Z9/WGd5l9WpI6p4J0NVq1FAOy6bkXf4bUhAGf2vMQafSfVS9GTTMt55SwZRMiOFCT24j+oivfsG
amomlG1uumb0+noP8g3G0qDhj5yPv10UXCAPFOjXIkx9fk/sphYq73m8y+ke6Hq0iXaOCrRkm42k
NWMDDbaUU6ZZJZUpVl8Bbr4OXhFbuvHFFfpI6vabPAOtmX+/0WBjeaVjCXieYuZWbOav9Gk9U2fe
auzD/Xb/fhhmsJukNE4ttUhwOlXgzud86pUbSiAZhy6VLimGByepr9f8ALn+8whh6IIS4ONVFdnp
57lqPFGj5RhgrqbZGt7TW3dvmSj1LvV5NEWNOhi1yO2/1TBkfBxxkLOpcRHruhPGuwSgDwE1AY8/
6OD05SBVowY+8n79Wvt1NB04J9yNKNiqn98P1RfYyinYcz16HGXjUoM2rrUE+HBJV+mxXrYHdzbm
FkL6d/hi1CHIU81wzVAb1N9Bm5v7i8hUjciEijsxCuispnNh9luxurJnLTfB3AaNftTJ6rdvTt9d
FBAxmdrfRj5EGx7Rokg0rNlAJSgxkklXlQahY3ncb4dBL52gBggboKERmUS1KG9tP97pELJh1XMo
7Ut85384jaCNyX3UB/WMIDEdTiNA7HXZVhRqnPNiLV9zo3uoFq7B9nwlm8HK3Qbzfwgiw3WaI0VU
FawZQK3IL1vDT1zgBryuH1Pa9jZg7hTg66n0CLbXfpwxM9wXw+EG+0JOG5LpiZqCdCvD69e2uQJp
rq5OYTRZ22oxj+wkS5aZVZfZSDN9OIf90Jg74DxgA05QPP28VLICCKm6spItBdjLSFV1xVp1Uwky
BrsYBrj3gcDY4wRnIG7Ag/Qbd9+2UWU0Mh3Au+JOVOjhwj9ONAWDHg5Q9S6RXvO6CMbC3HBDYmCC
nEHDmST3NddBGHCksMsDicXbno2k9vZ8ULRYZtN0GaxKGS6HX6/XX2oh7+OB40h0HcbNIJB9/qK8
oInt86TdpWGIGjM8uzQzVmj6xOUc2hk8QUfREOgcw0G0Q4vSZDoom/MuVBPfYJHVWpOOR933MJdj
+NNTjzUIXbr1GFaSFkzjuqTlTAsyHwTmPMhRlfQTPzLyximy+dfvMoAI9PsAnXmV4s6EewY8Vgar
I2wbEjtdFO2C1NsEZTN3xGPjl3AIkFalqj04indwS3WZe9KMSjromO3I9h8ev+9PoIEzqjOBUtaQ
fqF26OdmVRDtcO2eA5awAjFyhZuvGbgo9BPQWarMW6NGNvbqw4rN+8AcV0UUxyBGMDwd01zSWRJ5
0S7Pg6PU9eVd6RTbLlrj9SqKlWks51dmg3/UjWHZf90qqNypAGQAMScIewfwfAjfjYgjEhci3NXo
fMIReIECdxp7j0mIlnJnTVRt//U8D5Op/l2xQWCEJhAEOB1Msyra1g05DXcJROJVaDPKihHHe+aO
+Hf9ZhxN9OsIxTkdRZvhuYTwZZedEuxcxc1NtIpXNij8iSueadqOuVUOGlSAIFIADbERURplfZFo
kHMrudNGUpjrW3XuPin6pJ7KU7ZIH6UpUKYtDB0h5+iPwtr73/rx/O+3v4LTAVVXMCEZH8Ry9PI6
VqRRs8vRODKUuM0fci9ORsI2+XWN9EVOHRFNVkC57gu/H4/4jlAwR+Kq3umhKwFfTVkl5hWOslUt
+XI0i8IE9j6+Uyh7z6pzLplh5nvshwhiqM6jSwLV7zyzYJZYwBn7e0HLUswiQPEBZmlrWZ+VUVDK
Rii7JDdRArKfgRrroHBWpP4hwMZIJr4rsDNQsw5Nr6pTedLqSYF2j2M/Oyz3spFI0C/CwYfFNkZJ
gKPaDMmRQbqqqTbpKKurXa7spe6g9XUV+dkRAuo7xezrDfGbU1HgngIVEmCX0aIbjEUVvXAsmZe7
ij3L/k2uVnX7+s+HAFKWo9Sm4VRUBheYmGXcY3FU7hryFOoQ5HGW8GYf+WYD3Ph7IiOAqiIo5wH6
+gvk1QqiVq5AusGdkM4qCOYi/3TtKQDWJo6VDJknd6f//MU+Dtl/2w/Ri1oRgaZKAJUmVJipoZY1
xH+oU520IID69teDDQgrv27ywWglY324xCb3wD6cQQlg3lsJG3CzHjkQBktiGE3eQYkfXqu1m5DJ
QeLsWC2DVKBz+NVTtFNTfeRmOxa33mH5H0aKLCWVUh0j+c+VWSz5w//h7MyW3EaWLftFMMM8vHJm
ZkqgUrNeYCWVCvM84+t7RZ7bXSSIS7ROWZleZCZnBDw8PNy3741ShQ3Hs/POeFJ3ym8p2hkXZ6XG
srQ8Ea9MchaIHbRZ2HL03K9lL7FdXR2fHTByhixfpN54ffy97q9zuh8abDyqzE0ABvXWOdrcTyVU
Bhv8MUSlsjo1e/OwrlK5EIRvzMxWw2RbXvkjZppScoG8fBpsbWXD5p7HFxYUFAAnYb3QVJ7Qt0vJ
Ca1dOZbNpbanj5PUfuiL4YNayefBhORLjn7IdoEOfIGySWmih+mtOOT9DWDS4bL4XiAo0WyfbWXp
ZVXX2FJ9KfvoqYteizg4F/l0KKJy68FQplf62pLv72+Ti9QkYlk6scWeHbax9GJzcOSar9dRMUh2
fow20bY9dHu068/61wjKmE12tFdyal2s5Tb2Y5iXCk8VxeDeE3txdST8MU1M05rqS21aT0Y27hWz
Ohl2+teU9q4EjDnsagAF9Xua29/aGkZpW30ZfRhD+8zay5FhbhoJWYdQ2vvN9NwY8kkam08D0C0H
5KNZTP8AsDj4kU9YhKc0TAGJ/QhqhVGBl6YXw6feF7+Tdk73Kys+91II0eD4groswrjN3vFTJoHX
UtDZkXxzMMdmJo3RCY364+wDt4Y9dE3ci0VHW5WZ1xEYrJGunMjZkL24IshuaUvSlGTOR57vbRzU
sZNVSX3xmrwWaBTV2FeGZ5NvOrGlbNXYqT+N8ciwtRmAZkv8MfoIMNCrEYqBYaG8BGOChBkQ3Kks
32lFsi+apiz3jyPHwm5w/cPhRT4seGlmx60LR9W3GWi/FIoW7NIRjgdHIQsxeidcicAzU2+h/joW
ir+/8rawb8sg9vrgEtqUTKmS7Scj/ztUK38lzZilNP8xJE4TSHnqcPMQEk6KPMaVYruqUrRnKwRa
m/QJPI4hDlikU3oIrFJeGUNeXN2VUfGjrlZHzuGg8qoEFyVCNUNSpqdBLZMdZfu1+tDS8qB+o0sA
sguI8Wwfu4xboIpG241k7SlqdPgXdUPZmE4wbsbEOg+lGm7+yEvedvTa5CxQlP6oVJZaBpdIys5c
NODni0MnV3/2kBFmAFagXEuxnXbivCOh5/IYIllquZQ7mHmovySCnjfTPzPzthL7Fj7XjanZilK1
HBungL5Oicd96/tPLZQHedr/9ccbRzZKMqrYCtfyPNgUYVzq9RRbrg7lf5Toew/maa9fa1LMbpD/
bNyVmdkpjossN7I8Ci6Jqh/6ajibYfGUtcpp6OFzfbykN/+6ujXejOk4HhUMnJACxq2nZ8PYx5kF
MRy3t+S9i4psqM4JjURr07RhIB9tW2+6fRLUn9Ooj72XTLfUwrUYEev3adkVGSRw5tgcm6kdmU/O
ZD1CuzBwvidqMkH71Jh9vPUkudSAOHowIIOvmoJ9pBR1+dWOhyE/9qmCLGyUZCVwGD+ys+NQ9Xq8
9+A7UHaaI1nNF3DjnjsNTl3uUE2O/06dSsixVFUBNx7r+5GDdm/Ppi6Y4wajlC0gtgoCYWbB2PRT
6JR5f0ijBvk2pXKczeDQloOhQok9sNLF9Dkwpdx3QZSDNo2NPpzeh2Bulec8sCPQX31iFdpZDQO7
PCFXHkFbG/RQhZaTNDi7VPOmdMtIUJEf1NzJ/zE9qW82SZ+GHmg4u/BAkDdSgIZVHUz2aWiop7w4
bcso9+MPKpzj9nvymOe8Mb3HPlAKvv2eoRx6jiUFjksw3XqMWkzxSuSfSWCL5wT/vOmYFohWh3tx
5p+qk6lhrheT27SSKymAg1Nz3yDA1kEPXljWi2p+LprkIkXVyjlfSPsxjSI9rSZbUZw5hgp+hCCM
vAi29algKKPP95JEKdB/HXx1ryb+r86nNJx9j7qfHpWTMpYPdRVve+kXVG4rP+Y+6Ih+Cf1waqYi
0s1Ojq7Xapj1w+jqyrCFGXPTO+emWbmI7mMBzQmBg5WZaNbugmjfZGUI7nV0fak6OC1MY53+vlW1
VzlxVkLBwnowxZwV6Q4tZEe79RyEwfPWb1nPgFtHVrsNeQv75o8/9k+xX1TsNMCiZCu3VrwuQTK8
4MUx5JCe66++Mu0fW1hah0ryQ/oqIG7z7yKPUWZNXia5mnMsi2yXm/+0lbmyWbM3mjgDAs2ngR5k
TBKI4O0ynGHorNhWBjewfibSz0mp9oVf70odUk6o+O16n2R//rrGpm1TowDOwu7Nti7K7WAYC1V1
SXc8oTGjoQ2SrxTNFnaP4/02SKxatKdnC4OTTFLVJlXc2HxuQSMyUBWv+PTsUSb2TuyexmuFXge7
d7t3Zj2lduVFhmt24aFFRYjC+rtpgDSZqUNDStyGMYU/9gkG+RwRuZjYJY+/NdnkranVbTi5pfpO
gpe8fx8oK2HxPvCqPPj+30U6r2lOdS2bSePxlE77E/NkP9TAXyv030cDbPCgfnNtGuGzZURlUgxN
EzluoPwTUNcLGTltvlTd+fFuvdXVbi+RWzuzCG818DWkkS65gkmh+O6rDC53F00/d88MlB6S/Zif
S+udmN1w+u2an8+b7iInsYEsyjasxISKed22sgObnlHkXwYI/8b32dk6RAckVfsfhrGRjgxybFFs
WXGR+xPN24Irkz9gclDmJzppuevazkJL3kTByXDOgdofKx89jeJTH8DRChKc5tPjnb4/bWBAdJMa
Kgkyz8rZUQiDvrI9q9Nd6CrsAGquCu7Ztl+xcu82moBtiaaimKqYe7/t8THjZrTcpHwXJW5fKU+l
g/a1afxZuUWc7BtDM7+ZPPJjyUs8V27G58QCnp+r8lGu3Kozdw6SE440/Hy8gwvBhD6piCaCg/Wu
WBZoXq0W3PwXiGs2ff3DHhBvKKJd3V0kZ9qqyYfH9u6PuWiWCMIFnjeWMi/vaEGrpj2pkZvF1e+S
AoCeNivD5/dO8daPcagwUnAw5l3gjmZiUJmG6TqOx/mCNh+xLS9du+8XV3KVKWq3MVEyotQoK99y
s2k6VGHnKiGjXY93a2EpDF9QfFP4j36J+Purd3Qewmk1ds7oZmBlAI3ZCKRMv/7cBlulMCBtOQDa
ZzaCpKb9l0iyWyBs1hb+rjXMrdqsQJzmmBXh2wJILZh7Qaj/Z0r7ailqWTqx4aWZm1Kx31NoqU+y
XHpM2obOa2ZXxlnxIm3nNZmKzGxlwVY6DZ8GMhHGV/qnspS+M23yxadPdMw6xp/tPFAPaRsw95gE
6m6MPf0chhkTQma1VmVY+NbQEZNKMpFmyzjv7XdIAqMZOkNLXS0bnhv4yYu6/v7Hn4EaHAeRb2AK
qMStiYJ6uJfXceomWutva60Pdo4eSjQA+nT32NTC/cQdLqImz1YglPPSQs4boW1TbDW/uByaPcLZ
5hbS1h3qxBvtCx0UxCbMw3gy6z92aCyLUGO/+cC87VyGgVRIST65KmiMHHIoC9oHunkrEfv+3OiO
6MZSaoC6wZmbURnXtHs/qi6UkzdV9XHIvU3HxN3KPt4HT74UF55tgPkWUe32m9lN0I1On0Wwwn+E
7ONzi5SvkYFxSXSkZYPmXOghk/x/p439LqiGH42t/NYj6Ib6QJdBTdZHIJvHRmGi/s9P9e1Pm71j
FU5RaRkJbPUo38rDrm+snZ2qp5UduC+/CTM8EyDJoJU5v/WtkZHYRA6iixqYm6BEm1ACKpl/S0d/
a8WTvmF47pfUwNHe286uU62tkTSXsf7q6frJMT1tZw+C6V9aG0m5P7G3P0z8/VW4Se1uoE0eR5eu
UDaqn+xMRD8fL37RhOBWsQB3i1fmrYnayuq8AYh/Ia9hGdFOKbSVhGBxe69MqDMTaVY3Vsf2TlrQ
byxqBVVX7hI7+1XYdEjClc95f2zYtCtzsyvNye0mIUxHl6JF1Cphbr1J90Fkr2zcQhkCpBTNFFIp
aEEoI90uK8hUzTNlP7okybapzojC72rij7T1vEMx7uWDvIN7cJ1gfWF9N3bFeb5yCsfwE08apPBi
FuHJMJu9ZcDf6Bsr0Wfhq92YmYVyq4EZpoxZnm8lz7Y2nirzaCgIySn+vm7XJn0XFmVTRESAhEKx
ECO5XZTvZRPsenl18dH5yfwXJxs3Vfw/jGT/K4vMgrMDUzSg3QK6btxBCcJUlYMwC6sLxau/og7i
g0QKvzw+UAv7BhJS6LIAxnLua29ZPA5tK5eXUBuLz2Uq91wRQ3dsm0l5nipdei/XqXp+bHRpYcIW
zRg6jnScb7evazqrCEKzvJBq2f9onY6U5Zh19RrF5tJnQq7GcSgE8/yaPyKketQ8w+roZHXHQMu3
PqvrlHBlNUtHy742M4sYjl6qRQEL2aXfhu+1AwVc2HWLfX+hxqahD9lsJX1n7cI/nHwivQP1SC1C
MVWDjPUNJHJ1tOwh6zU0W1ie9mK3/jFR5ZcpRWXm8dcSznz7ssaMsGMycGqC0rn9WmNnFJ0X4iJD
nCr7kDpIvx1qT4O3u5KY7059U/27zv2/JJjWtoYddd8e/4D7tyAHQOd9S7oM7nJeQfWaMJaDOCov
aaFcUiX4aNT9IbaDY+bkK63wBY/BWSjFCRoxLtnZ/dLUiSwbaV9cxsLbFNIzMiz1uFaIWzIilsN8
I0pGCCndbmhnTUGW611xkThZqv0cZO97OHUeb9pCwmk611bEIbzyDt8f5CBPsCI/ZZ/8v7qX+v3b
OOPR2ENDh6JPf4a3/+ea0sTS4iwWJUCH/D+/Z2obPA2Eb8Wla05eYx+D7O9M91f6dOLSmLkkhThR
TVep5989N8cMaKNjMSU3Dfrn2Mq+GDFSuNF0mHr/Uw0dxJSnh5X9XAhaNzbn+8kchzmNjMZ1h34P
G8Ah/y29Ihjs0krfREL/rFxJDeZQFHHAOXfkeSTwdMjN2d0pt6EUepHCjIoK72uqv8gZsp5OBbU0
vAi7DuE0mVGgLDPeR5aDNpCUfX286qWvef0LRGy4ciLVyjUl9hnRgjxjNwzeKcvgYS6t/WMzSycc
1RkQlpTxmeyYmQlj1UhsizmtIoEwIX5VLVg+qi9jtrajC9cdbz2LDq/OnUBEm61nMHoKSxgafrGT
Kiyn3cY4BS7DlUjcneXD+NKjAo4iku+uNV+WHIikwWC201JJYGe3HoxmZRfbzFAVhVdGu77wva1W
y9FagW5pMx3F5k5nkJQ/xR5cfTPIJxQ9syPG6iZpEyvfjGDa1FO2L+HQe/zZYBO4P4f0kih2iycZ
V/mtKXWqBgXmqvxS7YJPsCrx5fYhwifSL3kf74VigPlxsuEU2wTP1bE/mQcaDaus3UtOCnxJ8OyJ
IeD5k9C3GqlVVT+/aA1Q8uoUA4E09P/m811bEdt+ta2THXZy6mHFVp8gXDb83483c8k1r//92WeT
0ywLjIC91Gksx323qcZ+25gfCvVYRt3rY2P3WwYiSKVYR9Ua+P8cdRNELSNEksSUfZI8Fb7yPusY
JoUs/rGZe5e/NTPzD1v3GHHubYbO1aR9AQxTH2yICFdC8/3OCStcNbqAEN+lk2mftY6uW9wGXga7
5qikL8kEK43XWc0OEEx09NTBCVfSooXoTFJOcg6wgqadNcehd0k4BjU6gpcYCbsM3rrOz10qERu7
HHceUm2jPD1DhPyUjMWWquvjrb0/5eJJgGQXudnbOMGtO2Z6nHeJb6WXulcRR/4ex8M2SEDIlWsA
7TtfYXcZ0hLKYBRFjXlBdPQkr65yeXC9wtnKaXdSEm8nrVZ27haEGZiEIWAQHsm6bhdUxVUM9743
uKE1WL8L1ZTrJx0UfHrQOilK9vJgJMpKAJvjqE2wPpwBGhqAAxC0nKeW0uinZp9lgyv7kpXuLK1v
yq9NxIjrJikUVPdCzYz9c2g4ARxutVIU+4Saq/RcD6GhnmK/TtS9bIa58ss0ESpYaTsu7AmzU2wI
EpcUfOadzaxW/TSNvM5Vc+WoZzBiGs1zo76LV/stdyfVguRFAIVwKu6MOU5YmjoowSOnddUQwE6q
GlzzSais3L8LrqSLlwoxGopaUMm333hMw0gPIC5yHRQxrK2V5UV78JuqLRicZqhj9/iM3C9KoONh
3RL1Dgem01tzg00zpM092YVHFARjaLenQdHWRu3e7pebbPTNiUxqntRXFHv+lUazKJoYVKebvajb
9j3oMRS56h/lEc4ZZb+R9kKQgL73jiJlvIu/d0eqkc/Fqsjbwu7izP/+DrEdVzdULBmUeAJI2dTi
S5Z+01DmzA+Pd1S9i7Wztc4iOijGwi9ybOjHDjKUrfQVctVXcxsd5M/K1/ro7Yy9+s34kuyDV2+T
H+BwND7DubiLx037vKovs/xzKAUCRARxMu8uN0yzGF7F1k/+noKP4CXaDVyf5MInQA3TXt2EF5mN
d3bFWovy/t3/thf/Gp+9+60RNsioxXjMifnZHAZmgssf3m5EUPa7uRn2xhfoPa0Vp176yuD46TYT
tRhGmqWwcZ8phT3JvesFzCF5xaG3gu1YrIbG+8OD+q8GNwMTXTxA5lPABSP/zVShOqofq24Dr+yr
2FwHDTTbPwqhonWZkoVwx/NezFjxBNCJercO3Kdjzeg64Q7+4nFjN6p2Lpyc/VWCDEiaEa+8kReW
SGRgLoI2H4yHc4g0fHt5FUhZ7/aDlKnbbixrZVP2zRoeeGFdcFDQ7tNpKpJ1zRwlVHsrzhu5RU3d
QzK4KPVowwyXfeqTWt75MiRzj4/pfW5COAccSRkD2IrFH7c7WbY8NCa9RHd8B6jwuT3aZzGePp7X
5SQW/PHG1OyjqXkWOiGpnas4P6YIFd7kpVPk48qC7l4aswXN4o4/eHFvR1Xr+l/UJ/9kPeefbTTn
N8Fr+T3cJcfw52ODC4EFjWv6v8ilWhT3Zp+sTad+ihyncaWgrXhNOJAHFnkHfaK2B0iqbtTOWsNB
LrgJ46Fcj2LCEVDHbCc7KSl8lHq4Hf0KDQNlF8XJuyB2job0XwQRuvTUrg2yFTEadOsfcYqZrMla
NzLtl8TvzX2gI0gcAHPd/PFGijFNHhvkLyD8Z6/eZKL1WiRsZGiVR5gbjpUBq62a/s6L/tzba+I0
C0eaqEiPg7Kvqt9V5kdbzjJHMhvXGi9W/WEEjvB4PfO5CpEyXlt4g5pe3bIKCfbgOVjot/JWCNFE
B/Ocf5i+ejvvYLsedTX9q/M9XxtAX1wZI4UUJwF+6o7w2Cu7Qdgn0eBYjTsyBzMa3maQypV0eOEo
k7+A6hcowXtYQmdVgKB5BLhV/k4e6lOl/ijytf7awjpujIhTcLUOI4zbWqlU3bVTTwhPJ89RWK0E
9vviJ6io65XMNiu0pW4IEfRwpVP5j/RLeWmP/r55lpmq/w5N6XE8Fz/Qg89/rjiH8OZZKigyQGgJ
HKLv3WxyOlhOIemT7rK/0qYqWhVxBejfm+ZJrpt3AwjfTZ6k71NH+jQE4cpzYWlrYZ1l/ELk1nfM
/4k8SFU85roLxh06ZGS+gxP6u+1fj1e5EBtBJvLOxlEYp51XfZRkNOqiwoyf/9ZCwO6MDzMbV7Zf
CTkrLrkQE6lOyABADGKHMg8flZFNSarlGthbxDzsz42SbCZb2zag0x+vSrwv55/u2tIsr6rlrhr6
odBcufKnnawG0QHuQfugRZ50qFR7/NG2ow06Bl7bx5aXjh1Dh8zuEFjEE/j2RKihHWhZ1LJG5tli
r0SooIPz9Z/HVpbeuowVioqBJtCYc+BeptL/56rW3O4At/i2/jA8m2eIpLbjLvw1PksrrZSlL8dU
IXVWhhgZ2J8dQS9l2GzyI80NZWsr2bC8RT/S+DXt1rjeFg+76JPSm6KriPrJ7f4xhR0kRqyo7vgh
/Ss89cfyXWdtYNCYju1OOg5H9SQ/6z469SvOOefREHcBlyd8WDZjKBSwZ5ajUaU5akmK63y0j+q+
pJ1e7f1P/raCOH3tzl5K6q6tzUeVW7WDgavBWpx+hG3kZLaod1bBrrEj1x6+hXqAwAce1A27UF9r
RisL5+PG+ux8ZGXs6E3mqy5yCx/Gf5SX8kP8w3mV/opfso1zLF671+b3P+1p7d5b+ryOQvkDAgbK
QiBebj8vaIwJeBzLLr7pHxw3fd+dGxdlAf+Dfp6eZOlpPAdP1kVZuUMWTuWN2Vk9yi+mzMjhFnfN
EbaX9vsYvWpRu+JBS5sKjRVFHkGAQPn3dm0T6CTk4DsFdDTV62bbWZ+k+tdYfjTbj9na/OOiA11b
m+2kXU2KmpWV4ibttjpnB6HETt0Shs4t5OK7lXizcBuRgv27ttkGFhEYyx7grlvtRKIEpWp+lvbd
tt/l+rYSOpcHtf3zUHpjc3YgLeYqlVFuFZdSgUv6fBiRvrGrr4+XJvZpdlVghV4Oz2/u2fmItixX
muYhrOj6U4KSFdNE4d+GJx/KID/X1p9OnxBjro2pty4iI6GXOnKuuG3+S/b8je6sOPryd/p3NbPr
J2j4hKpeKq5UfLcQBDI0Y+VqXdsv8QuuUr4slRI7d9gvJpF3hvcTFQStrkGpu6W1Bt+d8zS9xWQm
0bgGQL7ykJq9FPXMZ55YDhU30yGhTelCSVs1OxT5rj4YH7yT/zk7CS4J/QQZbbEv0UCVN/npsYcI
P7vzkKsfMTvXaV1pfmPwI6KzfxKateFZ4hqqV8wsXkDUvkwaxTQB7kYhdcmTYKFxZFdz7aO+TTjS
xb74S1DtrpPDzslp3raWMX1qM/QwmVCcnS6o8w0KGLpMVUHe0jlFqvIjDHHhJj2Nv/0P8ZHe3xEx
G28DGTXlTe89smH6T+upoWAkb8LDmkbn4vohiWbkwiTVuMOm6G3TRxlpo9uZ8NU26VaGrxamrn3m
TZtBCymQRdu6+1plH81kvDCnupLlLB0eXplMur29pOcNZQ/5l7rVB9lVy3+g7t+0wbhyRSyVGcEu
/WtiHgCSRmr8GhPlXn2yn+Dc3qWUliFa21XvReROtmu8qYt37rXNWUwwsZdWGTbhBYOs0gSrTDf3
fXVKno13/S9gTQhn0dzaayvBaOnWNelLgvcW6NZ5RpUwlh9Lfi27UnkOa0gBkk2X/o9qwf8KrFtK
hakwGmSGhD2I8ma5DGTyuS+ZvuwKluVgqz1PJ4/Spr4pzxTnP5srcJXFT0h7SwOupTHwMX+7d2Zu
160jMX568D5Aof8cHEJkVDbJc7f3NkglQr+wrdZU6O4zcN5L4AzEEBltgXlfoh/Uto8Q33T9EZ7D
iQfvlzpqQT38aSsSet1rO7Pwrg9t7wmGD7dyUGTKx20kf8jl8rkO1wB9ayuaxfYO+XTNgLzCbaOv
svei0vOspy9j9+dvQbEi+GF55JpMyM38w4gkqku4DWJAHwuzfI50vlLFVIT2y8usC8F95ZDf35AY
FO8ymkiCEWW+sMgqOAsal1Z1zq33msIgtuOTDiobnyj2+HJa3EWQZ2AgiJi0Fm+vYzi4tFFwRrpx
kO4K6wl2zk1Sc77LeiU63p9mlnVlaRa6/CDsum7EEsSCu1KTT6lf79O1+c/7GEybj3ooIEViFmzZ
t+uBDcBq/MaS3XycoH43N+qfv9BvLMxrfm0SeZ4T00icRg+GHF+Xv6Bt7J9Ke/xjhDtNfbgZ38pX
NiN2M09IkKGa6lCV3SD9YcdfHGUtQVrcLeHZQqaUKDsL7UzxkzJ0zB6l8r7X4S1HKeyxfy2USMUa
/jUxCwjSAPaxacR4EyKN5+IwnFSJvspWk/caKiENzaPkt3XOv+rVdrg8Nr62vNn+IcCnSMhFcXNJ
8raETNPIXx9bWDirjLjR0HGAPXFOZu7W+yYjkOT/Lp3ySz6Ghzrt3klBfITZs9rQOfj82N7CIcIe
cRogAFnXHaIyrO3QHDQuK5QDo4IhFk07FogSPTaztHH0AygQCX482MxvT1EdNGOn5zappP7b6Zjd
GdI1vxDH/TYrhukJYVCcG8rfu0KXHMlyp2WyyGRaSBsDkcls5Y/OMT9kR+nweD1L20Y9j3DKO4Ch
q9l69BY+FGkcxdw5jKK+uvWMvx3t42Mj93O/HNcrK8asvTGMU8G0wSTTs9mFf417cxs/2ZeQ0tMQ
bNPL8C54WkPYLiS9tzZn8XtgpCf2Jmwam27Xncsnf99tdAp5pIPvrPPKCsW/dvfR/t3HuSpvAqtJ
MchYG5+ac/wkbePt9GQeeL7vguOKraVvBrsu7Gv4CFN54u+vHopoPPpR4pkTeZn/6lB52WqH9hgf
1Y+gW+MzwxbaPnpaq1Tez0kKIJUDTyqNTLLO+fRq7U8wfumWMKscmrORbvNqW7VIWW/IaMIfJL7P
1R5GmVc/204/gvJgUVi8OOfVmsl9/0BozwghIejN7+k/G8hny1RhAxKnnhC8N8Zhp0A9/DnIw2nv
1La1zwJfex6iUNoii+M/paYtrdACLHyFmx8x+wqDlcqJlDgwlmSu7+foK750EIo+/tYL4Qb1Kmon
CkVp3X5TPbj61GGQKK0BVNtl0iTcxkHxUTOKtdrh4kp4r9INwafuSt7DBOiW/u1EZvoTLXNY+3yU
Vr89XsnSeRR1LoIM+ZRGqfvWa+s08zwZ8Ru3fWr34ak8Cm9pd9o2BSOxNvO/sG8ETt76jL/Rlp6H
td5yEsPP2sEt0T7dtjIpj+39XFmRKM3Nzvy1kXlUQ5m+V7yyG3ivTAd5nxxS1E79bfPV2Sao88m7
aKOeis9Sv0k+r4W3hewUOA+dIro+IhbM8hOYD8e2GkfQVOpL33fHQfUOfW3uoNpeccGFZyDHGlKX
N14X7nPxU658cLSM0BtUo3eTpjk3Ndjl6XMVBrsasUbFh+NUiz9qVb71AI9OkOQOg/5cxWssHAtl
WfEznLcZIjGpLa7Nq5/RhilKvT67rVf1phuzb7b+OmQKGuyInTfGFrzIxve/jbGJ5OHamPVSsiZI
QFQSNnTj77hnmBdKYjWKIJF48ajZBGdRGY4OzraBSt2EUJ3reRce1kLdwtHk8UEfUQMVI8aGbxed
BWVXJdPYu2b+Puy/V8DxS//7ih+vGJn78RiarZ8lWs/QtUzpxHkm4XjX5Lu32smmdhFNS1ZZLdeM
zq5nKLnHHJU0AFo23MmobLXm30asrTnvmpmZ15TgVvUqxQwjEzk6xqgZ+B8YcIu+eqdpq22nz9lA
VWGtIbuU8Vx/uPllGQWWM43S1KNIupm+dS/V3zqNr/AYvNfbI43Z7bqOwqKPXjmLIYLi1QkpZLnJ
yxDMW7XLv9CO8f5pj8rXmGnVn8EXdKnfW1+6z83n5LPzacWDlqLRtWXxFa4sx94wjq2PB/VP+fvO
NU6UFU+MnCvtgSRvO+3THZLSNtrOa9930TIwBiq70Gjdpf2F3gTp6A29K3/QoGa6wM6/o605bP2L
fJmektfhGO1911hbsfCbWewXUG8IOem1CVD07YqjVMat9LKnTawdGhdaEukkUH9iqcEAem3/eIsX
nlM39mZBWINTXVcZZXRlGxH3SJHcwM9QHbAh6gFpujNUdNgfm1y4Q29Mip909VGbMjKCoGOJqe18
KxIDQtDoj6EYwED4dIK8Au6FeXhDCW+M88LpwEg42zIA5KL8oVQS1XiFVj7AVwafdQQNZgEgVitH
D5y+c4F5/BVH4Uvnlecglt7bzR/PccxMze7kePJSExK0zu18Kiz1a9GuNLkWnN22yXgpdAtqsjn4
34NTubcnq3NrzTl55bA1ovqHpvvHthpWalJL/iZSQlgA6ZzcjW0EwP1Rg1b4MgmUcRDtBfZH5od+
oKR2hhz+jwfTQeOIh/t/qiF3E6V+MlR+4ZiDS9XtfTuO51AqXuxK/9A23QYREH0lbojjeXt84d1j
UBbyPSiG74Zh0HyxIna4hxqnH7aNMjLXU+fG02S0w8oxWjKFY4BoFURNwOJuj5GHjIXvjCYIYWQz
JJDILeP9eO2KmQXkAQQ2jIUA5WdMHVLdWzvmWHccNoVb3Cxk9KcrsBhQU7bAMYcoU+xDLylW9BrY
Vi69lobsfGsq7y+p8M5T2AfxyUIiNjiWvZHnzxHKsP0pjnsUlYfO0z4P0DMWO6ctqw+Pg8zCRQmi
GEgPcEFqu5Y8C2yGKnvOUIKxpAuocj+3RwG4kb6M5S49GwyNZp8lbffY6H1ku7U526q67vqyNmKQ
xlq7EYAQxVjLmhe+Os6lC60GiscwCt5+Da9Vwqz1k8rVmmDfx/bFSewnZZUk6z4iMNQOhg2EGQf1
Dtmvh0M7eLTzwbKV/2i5/9H2qs9K5O2lFnTU411bWhLvNkoA1PXu6RyaSk7svpJKV0kDFybGT5ni
fRut8q/HZhSR087OppBkolLN24aK9ezrQDbuT3JVF658pJFwdA65TwnMLjbmrt6ZG2XrPYe74J10
7t11+NDCIkk9mb0B9kuNb04bE4y+UzlZ0FJaaF+GtnlWs/hZa+W1etF9/gDUl+AjG7ZgO53ffFZV
dq2kVb2rDcgTPqn76ODrG2tvwFrLSMT/hyzagtND1S8Yz8GaQQo0S7gbvevUtsViUIXOc1lr3tnX
o5WiyJqR2W0L0W8SxjY5g+Q1jNVWRreV+2wla1hwesSsaJXxtifYzcfR5Dw1A22IWjfurH4zxHq6
SQyN6Quv/WTGibZWkF2yR6WeGXrmGGEqnz3C6Kx2MCRH7Fy4KV66F+sUP+n9Vir28bbZ5Gd5lxon
IaYnvz4+Cgu7KQTs/q/hOZSt0pNSYkSSR4T+2+/6nQc847GFpVvjxsTMK6CJ65lMFms7mzTN+3LT
fXIO0mv1nJ36Q/2i7Kut+sx8EjM62trDUyREs5MO4h1yP5psTNTNH0l92FXganKuLNgoUQo8lL8d
IU/Euyz78N/UTFT+g36LOreQDZrF5CQ1pC6W7M71nK8jfWwyDf3FWwuT91UhRr3pDsoQ4RJK5osy
hhER+0HuXOD33LzOPqJNUDYZsOpTS7fSV349/oYLIYtLAH1YQXUFvmJWXGceqJUnVe3cNPUEDiD4
J8hNaVPoa+MlS+54bWjuKzLsLWGvd+6Y/FLHr4395fFCFkqEXJTk6aq4XliNOIhXL44uyypEKXgO
9NtuN+3SvbJBePBkHPHC1QrawjVzY2x2zVgpgk12wBhVdwAucmyAOwUn+bRWqFtANZBsUDEHRSHy
szmKQikYe03ltsVOv89fBTDF2wlJWgEpRpPIXYcgLX2oa5OzKKxEutx3OiZl9YeU/50j6rHypZZ8
7trC/KlTS6D7hq5102qjo0xpnNLPPH8P/qd2h9TuRobAYK0WvhSGr22KVV95RyFljjPEPWF/OrfJ
LyDvm364OLa/sri13ZuFCT9OhtEYWZvf/BwqdQNf3YqFpRBxvZKZnydhFEzwHLZuIL2zvHxXZd5R
MpR9PSm7VtL3NQorjz+YurZ5M29nKiaiuohJJlLDjXm0PppH096GoEuTjfwu3g+UL7qtdZSOPSgO
xsmf4hfjWIvpUFGs+vPC5u2pEFt09TElEwFe2A5auLwpVI0ffF3djObx8arfasLzC+Z6o2c3t9JV
ldVNWPHeha/GCzMDO2jVvlt71dW/6RsD1Ov51zFEN0s+mwDyBE7M2anviiP8G+nG3g9ubWyyNcjR
UughYaesKxT67ohcmhxdMit8+xj+qaZzJ1SV12cOFx35XzNzMd4RGEmaaE0L3QK8nQzu+/GHxxu8
/Hq7MjG7EuqijQRxdUtPUAMiRlPn/5D2ZT1u40y0v0iA9uVVktdu2+p0p5PMC5FV1EKt1Prr72E+
4I5NC9btuZiZvAyQMsVisVh16hx3y/1+YwTuk7onwfQCkZwVm4ux58qmfus64HNuG8eBzeyP+QJd
2IMR5gip3Hc1v3j/Xx1+FUJ633KEv14ZlQIeUcyUGQxblh7Iztr3+2YzClDaqtLa4iV4bUkKc4nn
FDEtYanfZmeBCsH7HdVMEVPXZ4nXvqUU65TOxuh/im/pWZ9od3aNX6Pya2W/Fj/d1QtfstFUZjaP
DV7brtsfPVL9srT69wS8gW9byRcTD+Mg1fSAjexNSdbIDRbi3s17TvqaRCs0L4Xu5sWr6ZPnjC9W
2fiYKdsyI//8eKELx+3GlLRONWupY5MELmLRwDG/FvPaaVv4kjcWpHsjnWhcmjTvLjUzTlqcHWhd
vEG3ZuOpQzSpDbSE1fwwze4rMsC1Y7e4PCTN4NhAsnmXx6RJSYwhVfjFfDGPeVSfk6dsQ7fFXttl
b0Ji7NSuPCYXGhpQKrgyKZ100zFrl1iEX/RdDs01DdMR2REQ1M3/xKjVZ1Cz7bt9s328kWKjpFvj
xqx01icX4p+mjo0k8YmqnzzIyaBoHD42Ii7cR0Ykx1QmJZuaBoWGpk6DtCy3HUl2djPubO5uWm+t
PLi2Jsk5kTwpQ1ti90A896a2zrFM6H4q1ma91lYleSjPRm0EHxvGby3vZEz9BqL3h3qut1PZbnWv
X/mIy6tCQUq0+gFekrKa1EqKFmeOI3xBE738VSXvWv798UYt2hDDA7isdfwp2ehGxSvA04IeT/3S
uaWvgxW4rdZSwqWqFwbzUNYQkBZwpkobNBlqW9Y5BqbNlzGcn6Hdd9S25mb4LdgktN3c+PmZ7uOg
fK1Oa3DyBSA7ZkGE+CXg10LyVcqTRInaAAQV+rXhFIzPw87Yi4GQ/mjthtDCnB49dnvr8PjDLgWU
K6NyetJpbQJRwZFfNJSorfonTVYUTxa/qRh3BDMn2B3AmXGbKdgEJW8M8fOLfZp/omDzDKqwZ/VU
nkZ3S37RL+R1fO8/VS/THmz/axzcS8tDR0OQt/4lvJa+KbRvBzMB5/aF5lXQsm9TvNINWkBEQKjg
Xwty377WeR+DI5aL8QOQqiRH+4APuQPq7LT6ihWhVg5X17akRA+axyYB9AirOYwhigsXFnjBsNU2
xRG8/Gt3zVIYubYmBX5VBbhlFnrK/GeOfCt+Mj8nGzBZPNM/bTiF/Qvm0i/dfq1rf8/Uh7YJ+mqo
EAHxi3akdNZVrSUYFc1hd2vvigMk53bZydnXgT343kZ5V07dc7pP99nWC+MfVog/X9d+xEK8QSkf
/IsY5HRQ1Zf8ZiaT3ikYmb24PPUd962NIzOpVr7wohFIL6JBAcEmVN9uT0Y8ARiBbnoLccLI7dvA
pjuGh+DjA75mRLoMMoPPNXqF7cUBHHdKQf1JfqBDtmJlgVgK9D5/Sd4xawWCZsk1PZKpcWIMrSjP
2jv3aAfDqfw0H7S9cjbD4s8cIE/36QZlYvQN3qet4DsqXtAzX7mNFk78zQ+RvDY2c7WcB/wQzfmU
jK/EXKl762Il0iEU4mhAH6GKj5tIcs+pnkuwqPEWT4PqED81l+GPALS0u3TLArJ3dvG3/mwc6b4A
/tML18b1lkpZN/alR7tr9phuntsWx8O52Mf+wF4yEwfD2NXP1tEKxtrPd+anx160FMVvrEoHotZK
MhgerBbP47M5QniXfJv3DKV3UPWEznuxUZ/S0+TnL+uRaMGFPcGdC0A50Fd3bTzwxRKz7+zmohi2
b869rw1OMBdrJ2WpDI/uMLDWNjhgUMmVdhbs9qz3kqm+mAPfsXoOYoDpOnB08RFyBUUazh3Qbd6T
YgG6NFgQEP0zzPo2Zm2ochKYZfVaVE9sNQO/r1QZaMqLaSz0jKC6JsUJu/dmL52s8tJ8nTAM3e2U
2LcEIz7K2u9z4H61t+lm2ndf6h9atLLv4rjcejtsQ4QN390B6E5uxcW43Yzc1UqUrCxom9efWQk0
0RBqG3VvpRt1re63AHS8NSjO91VNqnUAEUk1GBTtCCNMQzApiksOUjAhfXEO1q/HKxTx736BEL9V
wR12L09fjUNSkQb2KBQFwHD7MsS/QMH3T7YaiRdOrhDlw7UGTxajBdIZqjQ0iluXVJdp59Rht4n3
+uiLuldyIPuchfO7jdr3KjWzeClJK9QBkUWzBcgsIXx6+0U7czZaouglCvra1g6SzfhEQidoQ3PL
tvHF/PgEIXi8ruxJO6ilmgrpZqO8WJfybAbGngp1MWDigewAMEtQYK0NUCx92hub0hEhNUjQQWYm
1gj96F965oPgYmO9ZG90bz43O7IZvqwhthcSdrFQtM0EOTqoNaQ7D/DCsqiYWl5Uyx827rH4xi/G
U/YZo7y78lC+pbGP2vylXnuRL26oIDjFkwuYKjlBYhwcPXk9lLiBnJ/OViAaoZe9EYcS4ke71VGH
+ytVELPZQOhg0BXc3tLHzaxJI0rSCXtw2tYXxMmizwCFWNElZ8jAVlNdcRbunBZzN4KuxLin2Ubn
hLOkLMtLe1Sonx+0reKzTXakYLAam8A6ZWDAFuQlVWAM/tqw9v2NgxUD0Y0ZIzwbQNVye2SSjuSF
1djFpeFfi/QyNS9cX9vFhah+Y0M6JnnrqKkbw4ZFfQO1cXR+z+jUW0/jk3WeLu4rfx+/TyAJ3iZb
ujIGu7CjUHIBjQ+gZfhHjkROPc6JNerFZdKcgM+FX3trzY6FhxHkIFGkwh/4knekOo0ZK9AoKAvc
HPHeA+VYjxCQ7gskCKsnceGWwngGQByY9gcFvcwXhLt50AdgMVGj0v9k+/iIK+prF2oByB+3ytvj
G2PpioIkHo4DQIAgbZC9w+1NCmpnC1pcz/YOEu0Yo+B7JzB2c1D/yrarZ2HhirqxJ3kKh+wJA+Ew
Q30fbSOPhhl4Gua9HbVbZ8cq38n9MtT3/2WAA7SCgDVBlg29U+jx3h6DfMyHtHR0VHbmigWFFuf7
gtJqJbeU35nQrgPpkoB0ANuPLEdaXl2UeGz1zXhCh3Y3pNUzSbOTTaz9MCmfxqb0H2+ffLb/Zw4h
BZgOMagofOkqwajqdgSfH8yxevinHAjkEKYWaWX37eN2kERCShktZzTTpduBc2Po9K4YT6abPw3Q
MRJa2Og3fhAjKpaDuhuIqywhXirPyOZNniTJaA+nipU+z05mApac/pV1bZgSHjxekxw3/hqDkgVm
iPDf3aBiojpzP5fecCK42xT+PKk/HxtY2hyB2gCo2wTBs0wypLc5cZTGwWpM95STN6dVn21FX1nG
mhUp0TfHdHbK3hpOWfEEfGtQuAzjSWv9efnYio8FTiQMkCIEIghKp0dTwPUfk3w8qQzP7pxmv4yJ
7aZSf1kbtFpcD/YEut0AJd+Rtnoph6ppmYyn3FJOBHHXhxjHRpuN7x/eHSGMDMkZwL7QNJVWNIPm
vUUiOZ7itDUCwmsoAU5dGuqJGYcfMyUeO7iBHQNIWlENlYJCyrKi0PWMnSnoCYF+Ll3nWzmr8eAr
Y2P//rgxkGtgchTM5cbd9VFXedKM3M7PfWLEve/0jDuBXlbjZ0y28Xr32Jp88WNpuB0c5DUA0GGe
S/qKpTsNGtUpO+e9NRtBpnVpuleqQmU/nLmu0u8dFGPQUJ3LFofMMFJ07B7/AvkYi18gJup1FJ+Q
Bch8d7ROYq/Nu/Hcl6XvWJ2v6P0Hj5gwgdQCPPx4V92jyuzKSD1MSwznyTb9CmqVCaBzjRsfHq9E
PmN/zYDmB9kMZsLg/bfBHIQipV1l83BmJut8amKMaVDKV9vq3cBwVwWFFz6crUHrBkoUqhjBlbau
H2dA1VPoW2tT/yObGUQqU8PaPF6TfJrFmlAoB5s1jjI6fdIFVRcU+pgkz89KrY14qQH+YoZT4g5z
oNg4gys7JWfaf82hewPkH8iDoRJx+wm93IxBnDlm5zarUj9NoSHlUtUq/K5A8TMgbVdc5tpJP3Ol
nUvf1OcVb1zaQ4QVCKIgoggZ1dsfAIyUDfpFPTuXVWPqG2bHJAlSDt7RTT5UzNnyhNvWSt1+6RBi
1sVE3oE+qulIO2kPdgthtzQ791rZmKGVU976c9qm6ReaeDUJdEKSrzOClPZkgcK8WikjLn111Jow
52uDjfFuikTXGhVft57OSZNCVFX33kBp8GJ6PCihs5s65QyyquYCicBi+9i9lj739eGXVq4NsaZD
RH0859AAv+Sal3M/7mrb24+MmfyYO6BhXcm51s6NdOGOeRHnuLygC99bbxU3tNAQ4p4fXtjN4RRb
fpXYAVuTUVJpw3kEWVtv+o3t/sE78i2pV2uwi+sR0z+odONBLFe7czCr4spohrOgNSiI4BWL1UB0
4jHnHA58o40h267hXxYCAwbDgRwXQo64qaQFjpSV+GwuP5e5l25aSysPdPbY66CX9v7D3xL8PrCC
pAJvN/mJk09Zg1a1xc88R1O8i7cqBUoe0VWj2YpvLJxEXBWo7ZoIAvc02EjDFDjkyM/KlF2Myv5S
1PNL7amntMzePaN/su15JeStmJQ5coZWsaqynfhZ76d97zVfRPnWLr1tGzcvTnJK+7fHn3Np567W
+PetfO2aVMejY4DBuku2xjD5JYXUxrS2roWjff0p5ZtjTM3CqU2YoS3dMrUN4oL5xsg/owyw4iAL
J8CFWwj1QQQTqM3dHjaMvTda2sCUhhSinun3hM8rH23ZBG4EgE+gRCDPSmhl7MTU4ViNx/xp+lon
a/jH+++FyjbmVsUcDdJM+UD1maPQxhuas56MyXNbEiVsOSQxRoXRzmeOMq7JK9xh9dA2EmkmaF6g
yiqYmm6/2wzd4bzK8+YsAM/daX6yI9PAyMm0tbfVjnwyFN9Z+Y53YDbZpvjQV94H4TUVwpiw2W7E
wDw59E/xaTyqMAkNb/XDhwupiwV4P3QBPFCESPmEo1ekLfOkPluK+bnS1RPQZj9je/imNOckjnnQ
jfUaCdq9q9zalFIIVtuG0vdxfW6gtuirSNnZlHorCxMufV2SFB0/5GNIVFAPEc2/288IQlCnKKqs
PhM6KAejpW5IUdGIQyc2n10zUb9mbqxPK+HRXHBSIGtQYEbUh1FZaaSw6pRWuledtWb87ZhopA76
LtWsMJ/ifQ+uaIDb99UwhXNSXwz9O+L2tk2Gl5bkL+4EjoTSuWRJEoJD8EyM7FNjZ9D2cfzZ/jk2
yYHXRjiZ45ueZRGO4Z+8N3cE/BKgwd71rolGVx4yNQ5GApW+Yuo/lS1GKfK8/wWC+IvaontRziFm
K9mRAb5yrq1k3roTd6H3jaeU1X56HEoXtxoPQ8gmQA0C76fbXQAzXV7olV2d64TxoGFgCcSY05q+
xX3AFvn3v1akI+PwKUlLblVnNhubcjL3KPAcm2YN5La0GLgIDGEUDNAY6flC+oaPbtNVZwUQN9pC
ShIYq1+PP9jSUgCkwNgD5hPBVyktBaqHHH3TvMJll06+kivFNq9pHZLR/WgdQpwQcN+j6gGOGbws
peWUc59nSVxWZxd5tJ9x45Qp5EtWkPfHS1r6bBZa74KLBG8/GQ1GoA0+WJxWZ9UsfqhTQf0i0dZc
YNGIqAng0AuRDimO9Wmb957llucGI9ehodXtJsW04Er5bul0I1gKbBTONlCdt+7s6FNnxI0JK2w+
2IyHNSF7cNcGLvlgPfLv5lxZkvxAYR0qd5BOOTuV5257SsnGhVzeFl2zNRzd0qJEJQV6THiY3xGm
uE5buwUa1mc7torAdotz3rpbiO0+dVX/87EvLNrC/CFyVYxwqrJ8kA5elsyux/JMMptDymvW0B7y
irx6bftRNwOt5oq9smn3jzeEf9gSV7kDLi550xrWU6g/F2eUK70IXzX9XI6N+zst0/ZM8+mTUpuZ
T6zBTTB+GauvH1+y4ADDrQCcwh23sZEosaUranGmpvq5mdQkAPbmWBH9bJXmGu37wvcFqhPMmNC1
wDNUfgmMXKlt5szF2SJWsrWapjzGCTfeCbH0UOerMeQ+Nwfx7JU9yU1H6pG+LLC4ltF/utl9qQfc
cWY2foZezsGgPPYTna3hvRYOu8Cu4l/s6D0KgFQ9LvJ2LM4JqOAB9WROh9oOj5M1CpGlBPDGkgjX
V8lYo1kEr9iuOKsvzqV5TiNrr2zqcARf4vcpzDfxdg0R9fc5IyUuQIujZiX8BQUW4c5XJnNS1zxJ
WYHyZlZu0MgtNkXZqsfUnMY96LPtI5J5MMaiNI3UYM77Y97b2Qos4M6P0JdDfRgMMSpG1+/ElfqM
1TWuqeKMPMf4lbc69dUu/jFBDXWv5uNak+5uQ0VuDYFO/G3I1sB1drtmFD8z3tQkPzcOqPn4lL25
dv3l8Tm8u1kxHAn5IRO9TVCqAT5ya0NLY0ttPNhApfp3ZvZO8YPMFQRwZ7wFvz+2tbAeQbYrBmaB
ZQVD3K0tSx88syZxdoZI3GZsz2q2psK+uBpQs+AhjpIUNB5uLVCauH1hjvk5m21IrRTaq8Gd577L
18QI76InPpuNI44WO3joMAt8a6hN9bFq3DQ/o/A9GT4boKjtcx2CwlvQFxk9NBcgS+s3VMtGX6lS
Wwc5ap99uA52+zPkue56RoZHXIbdY9YcVr3qIJXOADXz47or/pljsx5XcvmFMyDemnhwoasBGnbp
BaHZSZHbbpOdJ0X7pOlDlm0ya+DTtnfrUfNt0OR8FL8lSAtBnwtGbSggGXfV3cnTe5pNSorqiqHi
Tqo6+qqpdfuN1bGeBO440dTX9MztApt7ubEljVd+zdqZfO3tWLMDw0kKtoJ9WHC1G2eWPKCOqcu9
DM4MScPsqfYGb6u7tPzEZnct3i6dG0QcgHMw9QsuEOllqFQ9ujmWm545pyFixjsRkySPz+aCQ+M5
AkI6cBwJsVjp5BQJ+IJyqrBzM9qqEigaSGyCkbv5gBaswtims0cN+n+12fziTtXHPkPKsBIgFn+E
QKQCaw9SbtmdNV5SArgC9Lpqr/GNJu33Q1XHwUTn6gDtAXB46LHyDAi5DaEDmykr8f1uuFV4GnxN
1PDw8Acdyu2xzpIMhLmKxc4AFJRf4JNJAHxz/FllKljj23rYTLPyrbUp80ceH5siK4NEh/Z0Oqpn
iAH9cfQmDSw7/qTl7hhmM419KP1m/qgWx9xzUJopQ4NgcRo12MEVb9s2HTEtaiprxa1FrwGpuqh9
Qr5UlbymQOWmzGuNneu8nfzRzhVfU9M3kgApYJVaswW9gHHsYoUc7catA9AOVSFX4iOZlf1QYzRa
d0KvMX42s00xyMu+KKQIZ5ofQRHpl6PVbjNtCDJ8oJCD95dm1mddy7Ztxr73unYERHWnWhUNdYsc
EDCO3KN+1XlnMACdBmXYerGyzdvyoKf9oWyVQ1xox7xWz17WqcHIxsNjD18KXKBABc+lAaEhNCxu
9zYekqkqWcPOSVKk2YapytRt27axQduXgVPUz+NcncPHRu/qLXAogZDCI8vES08GKVk5g8hYX7Mz
n1uq+dYQ8+I4mjFNA2Rr7evcJO8TJ+1a3/4OTAhPxgaDthRzI0iZ7ipYU5/SJFWzM98CeFb62Sdv
mxzJLwOUlxiqBWPRk/rFWonUCzERrT60TEVaj1K4dHwEvWhj2XOGAoqlRh5PBaFv3W6ht9btHn9Y
2bsBJsarFjrimDmAQIos3gk9a+7ZQ1dF/aTxZ7DFe4eu1T8sSiWsACyIdO5v6id86irrLNQq7Rxl
qKLRUIKu7fwuV33e/Hm8Fvmz/V3LlRXpSh1jbOBUzlU00IIFEKk9tnkG/bSB/P64IVCJCC0FA4gO
XXzU6+UkIHBoxrSK2rkwAxDAldBMpG2oEPL1saWl7QFaBLc1ZitRfZCCzzRns85mpYwKWmE60Pyu
WWyl+ymfZ/HVUN7CbYH2Fd52UqHGojydVO6VUdyTT2Y+vBKdfSss548J9rHHq1naIIQNHF8TURAo
0tvvlmqxlgBhVkZ57f6OAe9CmgMm/6oeVsKF+IuuXzliTdeGpKRi4Mqgah0M0c4Lu6zbgnv+iBtn
BkVFPeRHF0Ddx0tb2ijA4k2AYdBGQJC6XZqtA9PjFayKsiwLG/OrN69s05IB3JYClgLiWVfmylFK
0CaQKi8jm/+0nJd40lcyl6XNAbZPCLrB1wBWul2BU5Z2j7JjAVdzthNoxEmub8mwlvEvuRtURj1w
7oCED62WWzOmYuHZW2ll5GC0tqMvM6u2Cnkt2y8f35BrO9JyelAseAAMlJFn91nkqHV+BDf1R1NK
4WgIbahuocwJ/mexa1eRwOp6R21NrMa222Op97u47V8eL2RpX65NiP9/ZWLOiqk2hrGMWqXdqyME
v9Gbx6OMWj8eG1ryMFQeXSBZDSTHcupq10ZclhbHWkCZBP1Q2kVKHLMVhMeaFSmi9RTFwEmpEW5i
BYxCyviUdf3aGLLYXPn845UD4iKUGIDIl5ys1eNMHfsKRkBjmjj5IdXfIOXmQ8jcVyZ15eTcFVWE
F6Ck4gJFigoAMuvbLSp6B6ENHfko63U9nEjqbLWMdk9ACygBBbLkiTV1HFZFPW3iwssjy8vm3ePd
W3AT4KuBeoIIAdJUufYJETFkMKPBIgKyQUD3A2eANE6ahP/FDKwAWwjAgwzQzcqiSHnusohpAzqx
NVcDNncna6b2/6clye/p3Lpln2ksQiYa0AqE3koeUr4SVpfC0V/kL4ghAfeT2765SWd94hQ3RVH8
Zh26y3BL0E8bpblVrXbNMRd2SSD+kLOryKExXnbrKUCM9UZJ9CKyh88tPWrqCUCHxzu0dMCuTUh3
X41XTDzmRhGRwp58bo2bBjTFwWMj9/NxwuUhF42kGAWiO9H3JuMZTuRQRP0WmCVPR90AH+3JxrwL
Joo86Mk6RyV5rfmh+QdTPoG+8sRcXuW/9iXv6G1Wa07bF5GVDKrfmuNei7ufjxe5FEU8RBD0yXBT
YbG3mzWwCkSsJYcNrX9vHf1zXXjP6kCeDIXvNNauRMYlVxSoO2hpCT1lGUZh6ADVEasqohoVL6su
ww4P4provt7/frww8cPl8HhtSfLCQckYSWZWRCg7+bZp+aw1/a6lm6R+VYuv+BiQnvRWouSS618b
lb4m07NBNCqKqIq7p34mfgEG0Uqrto/XtvgVBR4ZuEkAJuVB6soZs3k2YCYZL4ozBJOtb1S9Dsr+
z2NDSx4Ip7ChpQSVwztBqo6TzpxYXkSYgT4loxGi5frR0RwcsmsT4idcXf0uBat5mcHENDeuj5b6
s7nOfbawDhTFMKSCWUTgH+WhAd4luuK2iOjAIwVl/XWaVyp8CztyY0BaRa8MxJq4xSJDfa9Ndqya
KnRIt2H9ytbfPdZxD4uOglAkxwAJbqjb72XN3cRNoA+iNg+HoAAB6bsddDv3ML+wdqP8g/rupthp
3x47woJj31iVbv8YxDHaUDq4Eic9ZF2/A8VmiIdn+NjM8j55SFLRZ8AbQDo/8Yg6IW1MFlmUBbre
+mzNwuJCBAhWhxFchZKFyUAmi7KmuNuh15Pkz7QgGIFdg7sumUFERV0DFR0xy3y7S0k1GtU84GJP
Ru4Dz+KbYEPL+Np7Zul7XZuRuj62N5C4SWDGm5/6Yfa5slocEk9jKY6Ku+H/rkTy7Cou9cHsdBYp
WfK5n7xwSNgxMzAG3kJJ1rL8Rpv91APD5NhtHnvD0qFCJQyknHi9A3UnPvJVaEjdEjDlYmBRXEeK
04S2kfhGrfjltIbJXLgFNfCy412ImIqZeGmRRZqXAHhQFunmkGufWTMV6nM2QdfiMhp2U7zPrs1/
NNzsJ7JyZSyYRk4LND9GE1C3l8ezcstMSFarLMpy+kLb5tIw+6dJx4M25Wez1tc+6oJnol4ucFVC
WQt0gLcf1S7cBN3mUXzU96LZ2eVbbXx+vG+LJkRxQkRb5IFSiOIFh2iE17CotN+atNl36rZU+Uom
cT+V+JfoFnwpQF4Azi+31TpbTy1GkLlUX62faWTs2UmHJE7ypgV1VO2c8PGiRGCQzoG4OnBb/R1x
kus6rRjm4xx3boFuxynReHNkCUkuHSbVDipDO6tzdUiTjZqxQaGkW4P8LX1UcdejqISO/F0yare8
bSoANaMcGAy/5Xrsp/ms+lQBhPLxUpdcEnc+wi8ALUC0SKlTHI9TphsEEnlc38zgrAnrvHnqtOGN
uPGfrp7/i0E8UATIG8Os0Au49UleQBZcozjoqM1u07gCJX85IqJM2rG3rGemc76ym+JAy7t5bVGK
z6Y1JJ2r4RQoDtvZ9rgz+bjy6lraMACcAAzFhQImKOmgdamlj20CEzME8hqM5OvvvbcCzLlDVyAu
win+NSIFLsONByvJ8eXMnbEt9Uve+eXJDcdg2g4heLuqr/pTt3/sHovfDsUgTHOhvnUHFDObEh3z
uIInjgVQ62lWv+WK+R+sIO0EfQRK9igLy92QPK7ajBcZgkjfoVaHk/FPhfLuSl6zsBa8UlESBrgb
7Xk5VJGityF15ebRWNqt7zTTMbPISoa74AhCrxvbBJ41QQN+693Im7jD0THFEwv9yByi3Wgq5Ti4
/Rqjy5IlsPujzQHeDVGClixNUEfOO1iiLlKnJAFDPdjAcUd/2AHQXoZ2BlhkoUUkZ9MYGiJ84moe
te3vyXE3gOyG/8ECJMBFlgusoNxbRXWeOYOFIlJfWiC+K7J9VRrv/382RPZxlV2YU+Wm1LbyiFPl
W+ySaJg+rEAPtVYQWglidgvBVH7t1rlOcwdjLBFHrjSNfTCsQvoXYjVMoJ6pYt+xK1KUMaapz3I7
xsOj+qbXn5Oh3cdaxCyMxDJr5e2xdFgESbp4QaF4bkuOzNSk7ZHVQlm3+DLUVWBVa8nJwiWLetu/
FoSDX+0JwSlpzGLKI2P+hWJjoHQ0iGOyVecioO43lLeOXO3+w/m8Nio5wlQPTTHGfR7ZzmvdP09G
VMcrzc7lL4fKAHrJaN7JuYqVdEZn8C6P3IltlJz4tFmpFS2lQ5jLEhrl6HNipFc4ytWnw5CbByhW
k0fJnyrxy+/OFpRVB+CNHBvaBu2BQRRm5ZQuhZtrk1KeMHM7dfQSJlHr4/MTZb+bfqXQt3TB3SxL
Cmlo24I1lcIGLX3vNY2qLQ2bL9Vm6gLBdlH9v0jaiQ2XkoMrm3fdQlSoipTM2K3kj+XbeejuzE0a
KoE3+n1g5tCWi//qh67Reix6Ce5yAUbDmLT83uGFVSi5i7VCHnyTTAevTVau7r+dp7uloYgv5F8A
IJabBn0PNggcpjwyT/oR+rXPrSAOOlf75KBBE7kMIf99WoPJCz94ZFRyzTyZExTeYHSsMGY76vVR
K6b3WGungA524dOJQixZ8daY2Jed52q1koNmWdvTvoPhIaBvzVtzKUF7br/2741fbLIwvtibx3fK
8im8sii5q1HkVgWACL4v8jGwt271yPsHc8xHoU2Qg5HzP1zF2EzozGFP71EUmQYeQmaSLLIbkJEP
eM+hOr2ypqXtQ8j6q5ImSk7SmtxpNtzadLMoPfCDYNNqLtpzEYoaOJitd9bR2Iwn6APaabA2R7t0
uwlYK0CtQFk5ssqIm3YYai0UTOqANMgty506u37ZfyPjq62sJexLxx5PY6TrYGXBjLJ0laqAb7iF
hUZq6Z1bowfmyfZRYAkcXNyPP+lS4ARMBC9k1G+RSUl+CYhpmTq0zaKqhoi1l4HP0NDTxtfJtBI/
ly2B2hd6NxCxlV/7HhtzZ7Jhycmm+LnMCy/2p55Ap9M1efXlPywLLUnkBgJs87d0eXUFKdMc626H
uaqyqn5TkjN/bqvPnpWvvHoWF3VlR7qwFbOPB0VPskhVEk0LBy9u/oHoemP7Yw5M3sqZXnALwLIw
FCPq1CBjFr/malUOQTWFO8gTZwYSmIHmQaPlgVXYfsdXU+sFh0cJSEdrE0AlzDBJxgBfNWbLgQ96
KQgWHWtXMsU3SRlMifPk6sPXxzu21NW9sSd9SiNTJ8Pt5iyaCzL4Rcr2pMv2cxpvSd6FacqhwUif
R6/djOkah+pCXIFtoCQs3LaoaEiv/hgyTIBhNFnEyeQTqJgPlf1eOxnAdcRvhhiHPd8/Xu/SXroq
nhX/O3vy59VSjJPjYs8itCj9hDmB0rpPSVZtKKrp/8EU0mRRoBKVPWl1Tu/Fcz/BSZNG27DuH+6+
KZq9A83vYzsLKbOA0IETBMhNC8Nht+7ZuAT0HdmcRrT9lsbjtkdTDbX1Zwjn+QZ/Lx3l6zjbK9nm
wgnEgxuDAKgiAk8jdw1j123mue/TyKlehuHiNZlv0ZW9WjgK1zbk4TpcemRMMcMXtfwnIy5mGn4M
85fMc4Jx9Rpd8IsbW9JmGU5DEBRha9SajZ6NmwykFNxMntJVcjOxH1IydGNKqjylc1vqDYep9DDq
fncWKiJm6OxawRcs1DbW7tB7QQPUzq82S74DTELR/h1hsflK3/ihCOug/1GQIEe2UPlA2QR07/4Y
6t2Ybaxfj71z0VHgmWD/ARgOzCO33kk6NzdHPEwiPd9MVct3wzw+mc6Ubx7bWUid8SD9146INVdB
2ovxqOzrGl8VAphg+EvSg+dlbMUllxJKgMYAUcNcEeSf5XJR49kVppE7PEPywN55Tai95VslwMec
jKBKAh1snx4m2ldiyeJRACbOEqVEJCjSV0w6FfPkKsxmZTn6jBg/PWL9bD3l2UwHZauqtFnJUBa/
55VF6XtWBI+HOG/TaBh+zPaTS94e79fSigSTJ5BEaJEhkNzuV8FMtWAtTSLUj5hvlvNmiOdzUqvf
msx5dtVk5Y2/1DZ1wU6HJhIoPgQn7a1Bc0rnOMssCiwH2aU/64CVgZn6ZhFAWSH/3vgo3f82yZO9
xsi/dAKuDUs37NxB2ouWOo1sQFsDk2jTrjDac1fwNTaMRe+8NiW5Sd82btPXJo2yd9UNyB/UTjbe
pvjTT/700/XVZ4gjrbEfLC8PalIOblXspHCkq4OnKB7YRdqJ4voZfapqc2BWJS4hvgbKWgrReK/C
DO5TlNWke87IlJHYYPCJdNb6neEE1lD4mC7ytbnfPXbOe1MoCKNFDFwMdDHQwbpdkzU2FXcpikBg
aqx8qnfsGRKE0zNx2Lzt4/bnY3P3ZwHoLgfPNw8PHaFye2uODFMKcrhGubR2+hu8M6UfV9WREpqF
kzp0/jh3h8cW7zcNs1EI+mC5xVgvwHS3Fp1YpYaXjOSijwAMVOZZG5ON07cfztOFGWhRYPJNBC75
4ZjFvFag93yh9FMx/h/Srmw3clxLfpEAUbteteViW+lyea0Xwa5yidr39esn6JnbN5MSUnAP0P1U
gE9SJA/PEifiPkaDOiQf15fCHNHlcwpEIvJDdI/QZVlg2+phCKO0boJTEpgfBaZnehXzGnH0V5I/
6gBDKXKzcTpWaigwiRhd/ZLzxLHnvh4iLMSzeXDq7M6dXAr0BZArYCm1IbHtZfcoLZzSu00WZBYY
LFZ6ZpbbNABiwykwYFbZVe+mFx5bK7UmEDHZiSNsU8yyP7cwB35FJpbCVLK5kChBaU+q0Zs+yacW
bXcvORoOYvMR4zaovDGMyShbaEJe384FdwuCVRXVjH/McuERZPMiQ0ODAXTo/0verd1HOyjR2Iwu
hsgb5pbiBpw5bi8HkWL4qoQ5xqMNRIuHVHxqHV066LqvNtbAdBvANG9irQ9RbMvEmqs94s9iUxR3
xQ1crJzb37RVQPcofa2cCaskbvgpP7SaEw2gLmdE4gL0p6fQoqHbbikorXg8NCjQZWMYLyY6cHmk
B2Eay2JMgtMYBK4eYeK2zW7GQbbMaevB+IJY8wdLRQ6GThjc2qIEqVRF0XSjaZ56QRC1myRu49Fu
inygLpRRhT3gA7Fm5fB/UHxR1RnTe+okvWg1aD/3stRXMdgvzLa3tGFQWpcmcS26GJ2qK3B1I4F3
IaTV0QchR/zhhENdybYQAJH/1kOWrXdQfI0rN2uEKnQzKs+jXUURtheD9vLHUPSlcpe2jTLZkTiR
H4MC/2JRGc2IjYhk9ehhMp5RUgLAAAjc5TeXZnAUQVbDPGkpcXs5uWnD4JHOf+IAkpDJ5BQCys3J
6KlKbQfxL6krPBpAb90c2JjgrpQKW5T/BGLlGAM9CtCo6Adj436s+jr0RgHjAK8rsggubBI6RcA8
7WycMjaybAGl5+en6Eeya6EPqOJeovSXImO/22KKWaa1QGFBMFxkhhkRw+XXaXs6mkYUG6cAWNFU
s/oysEGQDs2YpyAod1NH7FkeNpa74vPAMwHHxqiHwHTHGS3MyOxpLZsnORXtuO8ar5eVwLvu4paP
LwiFGagJ3W1WA+QcKzjehaCPSux7IPcgXC8h7zUYlMR2iMnCn9eNrRR4UOn/Us7TmBoVDy/Kgga8
LgookUguWr0cWGJ2SuTOUWVqDdlzVb1qCagv1fzb6AfEF3g7AFYBXga1x8v9g8IjwcNsaieizE5Y
f0Kj3UaXfGPDVr4lJqxMRrvOiEn47mcrDXKXarF2SoCzRScUvBm9lVbf76ujrQaZDlShgYVbtO+A
/QG/l0DUk0yp14DIsYoVVzYF5/pmra2GUR6g2Iijvwhxh9bswrpt1VMjp05UoXVf/JTyZCN+Wb4z
rEeIbBljfSqoHNi/n0Xs6qihBFbK6qkzK6sE34j2kZWnQXnCebevL2jNFEJpxICYL8VZ4F5Xoudz
NQEWe2qFXxOzFhuW3PtdDWm+pPr+vUJ6hwUpGptT4ROEPm9MddJhLC0MO5wmRw3DU682T9fXtJJl
mRd2uLdS6VSq0L5RoQ4x1w74yXKv6FgRx8KrBX8IJkwn9LqtaulKBgu74BFB1Aks4mJKV4tCpc6a
Wj2Nv03Tam8lW3LJPnBmf/jdObnfgYp/S4pn7USe25Quz0pRykVJW9isqudqehNFsLZsTacsnS7y
LHT9wUKD1xBjupc2aj0LIIie4nIBtNCpn8r8cX3H1k7huQHuwIuRIUgzJs5PtUntphb12wnwbMsY
Empp9fiazv+iGY81oeaFHgiKRcDSXa4p1aNGyGZocTFRH4jkucHB9CE9awm7zEufig30+Urb8dIe
96YQOQE8OzSVU/Crd6I92Ztuf5R3yPmd2A2drRnXTXvcuQDIiOAVxvrM/eyFsJe/VKod3po7lhhA
JKnejNTZJ7sMGy+XyPkSMahQhECL6zQcB1ewci+mVgalVKvsfOUAAcICUtrKXrhHLFerti5b4oew
kdCu3v3zfeXuPmjeurCvse7GLQ/qbeLi+j20+84jtmTFP6Devbm1bOuurZtd0TN3LbRzn+fwsKdc
NVpL6Zl8XtbgMZcFSt/LYi5sORRPTjbH8aciTObboPTVRpNhqVEIJOj5wrlL2oHb0jSpwA50j+Sk
sbtpN34EsqVAjgNknjIAEemdeIOP33rxbtpnHnUb0doUd1rxSMwHslcFVUMgBC8/R5hoUtLkE9sB
0Dgdg13DBJecdl+6cIKowFqRJz1cdyArSSmiGLzHMMwAPDy2hmpUEvNA15Aljo7oRpg5tKNd60Kl
ficP9hYOZCU1uLTHVV/FRhxGVjqF7nf5ONhg42DpaYLUyEpPwb10Lz1qP6VX4dj+kG6Sn6AzsDZW
vPaZz1fMhW8FEgIzVrHi3hNelWMo7v9X9SX+Cxk66CCZR1TeEm+r0L32yJ196QX0pq5qYwYiVDvJ
oVPfii6Q/ljxod4Pv+vn4ba5h+LVzVZPZuWBAG8/XlSw3MkQwuW8NdVnqov1oJ3CfFZkF0QreWwn
IqGzpzT5PO0NjO/3e6M2aH+4/qHZveFuNxINUWMTL9C84SE/RTCO09BP0glUpPktjXt6U0GMyU3r
PIIgs7xV2lzzYAA34JllPB+IzLnHsG9GuUGaoX4VPEaw48aoW+m2Zk0OKix35mYhae0kgVkb/R8G
7QYP1OWFNeME1MmxqZ5iTG9E6SELPiHQuXFeV2IIpIj/NcKtqh6RJIMaRT1lM4gIUTTwu9DYQqkv
S42MxwqR11f1D3XTy5X0WF9LelE75aL4ECrGS5Flx84sb8UMaP8qmkumXhG410/IyuEEMwaonKBI
hi4vn0jFURymZKhRhRNy8TDHpuDlRtJ+VIms3QxKSY+mNkvv140ujiUgMJhnwHYxTVi0ly+XqipV
VzSpqoF2TfyZyKpVzsJO7VI7rifnX5jCstjwzdpoXoMV6hVMyTVE1QMBbGQobtbHcIu9bnFG2JqA
n4AkM8KExVRKqlS60SSjBlZAxcr13CLhy/WlrFsAYwr5Gpbn23QB6cqyiTrNnycIWhs/x3qrmSSx
wOrCX2ARKoC+0Oom4PDmpTFFLRRSKeg1Pz0UD4Nb3ITUavaD3TuSjeD2Li0B+tRtHXrM3au+Uyie
wy0nvbJMaPei1A6GXUgj8XiwYGzGSOyJ7CthZVXxM9Savps3okcHZwFKUZCGq4szn0dVTzq1kv06
zew4Krxac2O5thMd+l/JxllfXDAYQz8QgC8QiYH9kX3yswDLhB64FBWp7JdTlJ3ackIDJplayR8G
o3bTKC5/yqM6bU2Xr1wxjWA8njCYu4R7dmkWHAOCllEDHKZKgsrWbwrdmCz+aQrP3z6U53Z4njQM
4oOPWFAlP8zBPZje6qjkXbewfLRRssfYHBs7YGLyfFdcbMxYaNvA8AdbtPtD/nN80e6n++gQ+zJ0
WsMWzKLWVpC0fMlQlmROCgdFYhB4LhLsJqVMMfOrg1leOw4P6ksI8Xio+7m5X93TH/HnpsXlSUF3
DgcesD1WD+XfznlmlHCFqPv0MHv1QXIhWX8z39R7yF/exg+aB4zDTfCwRSy1BHCwriC6aCimodYF
DpbLo1KnAQppSqr7ccUEpZ+D6SNL2ts41+5oX/81zYl4VEn3A4ri6fBeJJXdoZxu0aSl1qxA0duQ
AzsUv43/Bt4IVSTMTaKKCZQm97QLUlpgECjS/bqqLLCxO2khW7H2fW9waYZbvpBNVSKZVPerSrvt
VWOw9GRW3aIrH7p5TL1GbDdO9PJuop4IjQi4N1A/LIaEk9IEl3tDFB8kp1aie3kce7WCdkT05/rV
WYQUKM3CkeKlZdTrC1KVWCmFDtS0ip+hg04qYskZFMDAFBTmN2IV27U+bbhW5lYuHxAN1K0oPWNA
e4WayCimiI5JJfmZUB8UZf5NcD5sowwfmsbYq1nT2CgQQoBMyp+ur3VZisY6cV0B3MLEFUCTnKPF
4EgEHhKB+GoFdr9AIvtOzu/mYv7oEmDX0tJrx2hvTNHDUM7NxpaurvvMOFc+6Oq8iAvgyfyiF0A9
mLnVkJiOHmNguq3zQ2iob6FGvCiot0hrlsUStm7WLAZb5QrnUALuMW2eDeKDqEuyzbj+oQnTe1ZG
72FVPMiA7hUpPRpU2Wl6/0NB2GUFCZoqY1/93NiC5dONyIFpJyJ7xunmMx1V7WSNxjLxa2eyWes6
ckNI27YWoiHb2Je7zXydfVf+vJ1b5Ly0PsR9NqewOIJwFl0k9RNQitnqIyGxRSiRZEMqOWVUZlbe
w1FNfYQGcyv3bpzVf/NE2G18gUUZCZvBkOygaQdB6iLBLLJekAj69344K/e0nYLdHFeTEwgpXCXR
PlPw4dltPFMLuOVDSrItdpylb2E/gE1tAq+Gkid3EKcWfMBiNhNfAHWqgVGdWFT2c3DbCp/Xl7p8
rS4NsbNwFtc0mgJa8XLEXmfZRy/2ezmC+nbyQ0x/0XarYLB6sJAo4GHUGOcPywLPjAkDAQE+VoYo
YzoRKb0JO7qRKrM/sThJZya41yaO4M5mEHn40fgkGQBsaUBID8T7F1/tzAr32KRKNHTJSCVfnhM7
mXoLh/dWpnuszsnDLZjd1pq4Qg+wbko1p2xNk4Qynu4Y6nMnbFHar3pend13xvCDUJcrcGQQmK/K
UiPgE8huoTLpq1HiVfDT6KFOhmUW83EwU7eqJ2CFh60BktWzYTK3jySPySNfno251tU6FQLiz6Xx
LrSRRwz95fqurV4qKJigr6VjHszkFpiAvmHqVJVA8+PdQIAgoK0vAbWh3F+3s3qnzuxw3iyZklzr
MR3pN1oJHoq6eMq67mdGyWMW1ndtHmzgrJfxAe7wmT3uySR1jbhQgrdCBHKPRKWzwjb6U0RiaZFK
fxaFMbOLLn2+vsp1q5Br+hoqwnm53LB40getBKbYD3vVrRT1JhMi3QJJxVGey88oHnOrBML8utFl
kZV5ZiR8/7HKJ0Rtk+GNwB6qk/HQtcm9JA++PHbvBYEgghh0x8SYKhvQj2PWQRcVF9MbOzXeCBTW
riQYKDFCCawoGGK40xrUhRmEuYTXeh4OIEE9FIJ0n8jG4/Xlrl2KczPs388cZqQlnVFPeBfzvDoY
VfIYQYd2YynrNhDH4ruCTtfg9jHoqzwJBXzRaGpvByM95nP4en0Z0tp7iunmf2xwuzZFUpQVbB1U
qQ0nDMgdFGV3Y09aS89xR0QqTLaqjqGly4VLpcQZ1epXmPaJHUbdW5EmH+KsWIlaQPt11o6m2B37
rBztZEwT+/qPXdlaIMQxaYLCCVIqHgsxmPrYVrQUfeAhfCKHfydiesgg99fNrDijCzPcCRo6MRcG
2oq+qKp2OWgf9SjjG4xEtaD2/PFtY5gx+ef7854vViIj1Sj2OGxAL57pVqXty66wK/PfPPFou4D2
AVM7Jia8Lk9sLIqJ1CsT8bVBOop9luMGkqfrq1nZIUAFviQfMO+Hr3hpQwcrh1CxmMWc88cwLTRb
TPQIcF/hz3VDa4783BB3NTpBEenUEOL3cCAmuJlEnbqt6ZPhYVYa5/9njLsjc6+XJQbnia/31DGS
2pabdzNPHEW/m6eNC7m6MAwxssoHYkxeN0MnJiUQ68GdB6+aPZrxbZ1TF4n57AjJBHeebeU36xYZ
VzqEj5DncOfCNEvMJkg4F40+v9eNfj+PyTEeWketg9QiAdSqrn/Olful4Jn/xyB3SKawaxtgv4hf
lrI9CtLNQB8yJMtQeNrYOHYK+JCTPUiYcWIy2XyJKaJipCk5LCk1mptE3keCYodGdBi6+jbqMLRT
mm/XF7dukm0cqIOh0chFMmKOBIROPYKlUVfhPcXGkqbgQZzN93BoQRwggb6zosrzdbOr3xQL/I9Z
LrChuUoqsYBZPQh/q9N4m2jp70DQ9xBYerhuavW8wH9g4A8IOzz4l3d8Hvt5MmlL/DgbEKnFowdh
vwEDf8lkJYJw6nWt3HD8q6s7M8ldwCaRU6UFJ7MfSTMIEYTgVhyhblBL+/b7s70IYxBmg/oU9RU0
2thvOXvYgybTm7huCHQpJovoj2n52eYbn3B9Pf+1wd2AuW0EYTCxngKapFbZz891b74ImXw3dPG4
cd1WffLZgrj9GsemAdyNLahFb7RoXLF6JGRri7ascFskkTQ26hJLmgREWzeaeUq3uCTWvxqq/cAZ
opf21XU/25lKGUpBazL4fDo5Tdk+6n30G+IWCoCQ8QYiZ+2QszcS+ihM+Ebj7lMO1fAC6rQ45Gg2
hYDzKdKfzoitbq6sKdzwGWvf7tyYdHnkMMPbJMZQEr+NIGYeB/2nMjaPfTZuHLt1O4gkMRuPJItv
WRja2ObmHBFIz6kYZ0pPwgA5BRJuZAKrZlChQqSGGG3B8lwDoTulIr7d2LWKJXXjIe5kXywRCFz3
RKuG0PBXASfBi8JPsVYAf/V1HePMZaFlCm+tPDl9t3WyV44dpsZNTKng0EEllv2Ks2MnGHE14BKJ
0BJRjxqpX81uuO1y8jgE5eHbC7qIPFlCcGZqKpOkB4BZRIsTrrXWortuqh/Ssny8bmetpIlZOgAJ
8NwDVcz3hwMQqlKlhf6K1Gt3BoTrTb3FoHOte2FQHFul2EUEwjAlhYOftDc66JqFLT2A0mmDBnBl
Dy9+Ceedql6qC3EsRL8MfrfpK+kSy4i2cOGrW3i2XN45VabQEzEX/Y786PU7BdnwrL6C2Mm9/l03
FsNPgildh5WYWEzbv4LZyRqn9w6J1HUjXwEZF9WcfzIegN5M6TSkCVYj7ZQjcQi67k4yuOM+vDPv
Jqe1C2pN5dGEcsXG+jZNc54qFcxCDtBCQwcNNGjlY7bPfkBpBgPQ4u95suKH1o48DUnMhjteUnl/
jcf/c2AVLieD/iukTCnW3LjEGx66XbaTYit7qkHRYtqdp8L4PjtBjgvLJhtVI3btrn1w7lpGZvl/
xmfGZfiSbHKIrvRC2fT/f5fHDtbZxTebQq9yEd81PtQHzB+LTndnHFp3iCwtsuof2c/8cwsGsLmZ
7NacGW2mkqijiW/aep07OrNT/wQms33pAzs60AfoPjnxj/ipMLzrB3jtcwKKB08KzAhr2V/a7SVl
CPoYi40CxmZCSWOlbf5x3cjqJ2XJLpjfIS8GPphLKxR9IoI+1Oy3TmfYmbhnMFfKUN4CTosrHCFd
+XPrpKw4AIzZoJcNiBuePx5agYG7lqigV/SRbNnxoFmN0LqStOUCVvzZuZmvevHZzqHgbBRJlM0+
Uf7U6ICpNSQ5tcCKhnx3/TOuLgigOmCgEQ2hi335FaF/Q0Wa0dmHOM0pqQsXEnuR1QRkw87adkEK
Dr15cHuANJA/FJgFq0UzDycf3CzwZZmdO7FjOI2TSU7qi05tR87mDWBe4/JiszkeAIogt2cg4OdO
Yp2RWWxqbJcczA6BDnkpzvYsgZRsCjwSls/R+AzGt1NR9TcldAebfHAG81+U9y9/BvcG9p2QtyTB
dlIzc4LIcAAYPkqyb5r5HmrRrkoAHtY8Ayia67u74gIuLXMPYxqGZpKr+ADSTreiB90DYcAuOJQ3
mtX+zX3DQ83xTt6Iclac+YVVPkfWwKMdKwOsYhaisIy/2R5zvyDsyD/MJ+q3x/BR8TIHQ7iaTWJL
/3N90csjfWmdcwwgP1e7EurVftS0ThMqjkRV1B7M/ffNoICDeQgQh4IgmnuxIqFsoPWaTP5Q/jH1
Djx0T+EW9/7aUs5tcA+TgVYTikKwYWpPBcI01cBE/UYLY+mtMf2FQT6I0oK/C+yklx6gqmVQ+Mrl
5BtBua+naS/20YaJtWWcm+B2ZNQonUEEPfmQh8F3gmAi2AcE5cf1DdlaCBe74CnKFRXQc1+I88aR
yn6f9uS7GoDQLL74Wtyuk0EbjaovJr9nItCx7LZZZRnV41BPLum2GgTLd4AJnADhCWJasJ7zYPok
a2eay9h/lT61LTjc6L5TdEdNfv+LT3dmh/t0YdKkszLHk5+UiQMqLduIpQ1XtHIGGCExmI2Ai1y2
1TWzj+cImYBvIHrtpaeMdla21bRZMQKUMQZSgfBE2sgnwLUKPaBkLAZMsEFXFecsesUkwvVvtWoD
OGMUxjDQArTG5X3BNHORF4LW+3P1BgVQS2tfxmgjIF3ZdxD5AQWLbsgXefqlDQht5Gjji5jEkx5j
iOAFn0o/gFdmq2WwshYZVx70V9gWVjK4tDPOVaSA4KVHJn/sk8dWuouEjch+5VZiMJMAQg8+WtBg
cU9wSyShas0GS2kwD9Tg6Q3bjdhi1QTSXAxpM7YyHoFdt1KhxWbU+6b6h46j3Uqq9e09Z3yf/7HA
N3FEcRJUAeB/X4emoynIt1S+MYstT7y2GxiRNVCLgPYZimCXuzFNTTnnMel8M3rXulNaPcfxVveU
/Q0uIgKOG7OyaLaLmBjitkPNtGJOw6Hz8+6VAAba/ZLC97StbegXaQ4lr9//cBj5FKHmYSBG5x0Y
KDFqKRDHzqfhbAU5EHoS/u+2xuBZAMWtiuE+MaKBmw+1NS7AUsa8mnNa9z47COCNa1BENppTJApH
FXVLaxZJhl60tMWVsHJP0YBmc4SmAbfGR8+gb+ngOM3OD9LUH7rUmSXDEqrfJJo2TiDbl8UKIWeM
0WAANQB5vDwbjRlko15i3zCniZH7EvNsQgYGfrW4QWp50wijbl/fupVbBeQjcI9gZELJfFEWGyql
h9hw5+sQkatm/RX55Mazs3LgFYmp6YLxCRw0/MBGUMy0KI0GHGvCZGU6sbKqcUR9K/5ePR1nZtjP
OMumqA6IddrVnR8q8ZHGyk0z95MnxLNLtHwE/3L0OQfDw/XPtwIKBnL0zCo7O2dWcxGvKvhROz+b
xdKwYzGT41+a3BgvoRRIH7UWBsrRzOIuPnQANZFdKeSQ6a5mszedGfzG4i6SKdS3JqHsZLsf03R0
1SDAAL2c6LHxI03J5kVaO9Bo7MJTg2OBLKf35Eyp5S7qfKOsPV18T6v7EaQOKv03ewKFT5Wh61XM
gnN+qNeVoUHvqfWB57ANESiZ9lQGL9OoWnT+UQ1/NnaDRTD8/VHBQyAbQPOysujlbnTQB4wjo2mR
kiSgh96DSGZHfgjUnjANvp15LicEUa7Ge4SUE2UfiDBwZy5Pqik3hVj25dPgRvt5LxJPiu4F0Z39
9Lk6jDvxpvnQqp18wLkXdVt+zEBB7F1f9sp2XvwK7gwqgUHVXKWyn5n3xTPNTiAfszeC+xXPBJYM
NgTClEgWXFXQAZGjsg4kXxJq3QJi47ZrvakAAipI6akso42AgrCt4rbywiD3aSOt7yOjMiXU0tqD
eMemCkZQfrcP9S7eXf9+Kw4Krk/VgYbGjBXoZS9PTUTKsZsHrK2oE9lKp/JOmlJiJUrycd3Qyke8
MMRtlIDpRjELYGgUae6k+JJ2lwRvjSCf6rn4KHPp73WDK/UYMJKeLY27gHFbphjq+vqKzbsx2/3P
CB8yfRntwYHcn1LiVmzxjK/5xAuj3CumRtTIZVAD++T3DM4qJz1JbwKQR8Ab22Vlq3bsKrpVPhm2
fJLfrq945RVgNWaAvL8UH/hJzlmpzCTIMM8jNiAiosD1Ci/pGFuRARmOCpxZguJet7hy+y5eAO4T
ZwXgGLnQdr4KL64kkOKo7LRIrGCz/7H6Vp+9Ndx3jQZVq2ap7/xeyg9lFN6k8VaQvXIVMCKK+Ra0
TBljDLcYU67AjzgmnV/O7d0o516mCbagVls9v7WPdm6HW0oSpbk4hTlCKvDrtz+S7CNQPhtlayZq
7Yudm+Fi7dFMUeAV086fU3VnJsVPISQbieLqShA6AUmBl2AxoxkUsgZIfdz5LX0I6xCF/g6qydQW
lJfr52x1a7AziERBUgi0KeelzFEeWrCj+3nxyyhyB7qaEOYoNiLQFSsX94ct9yyemeUuM9tBg9tV
BU9rg6Oi7Wq6RSOxdkshas9eTKYwKHP7gmbvAKoMjL+EOni9xjE/JnUaYsJe2EtJdSLBhG7YVqy2
trQzo3xbD1mp0dQ1jJpB9CgBoGeYmW9sThSSleTrixoTNHIYZRf50gFEFaKwVELJp7fhc4MZnnvd
y6BcETjaId+PR+r3z3SPevgx3BzzXjmNgA8BGqCgJQOmVW77skylWtcDN69Fia10ueiQUXFigT70
bbI1O7m2UkYvhfAOZ3/J5jpCoqwKG2DOGL8KaPswyMMIXdsPNbSkQ3iIUAFmFf/Ar8O9fD9u8eWt
7CikXBQIIDEKL7QbLg9rWedK0hUhUJfSsdRGq50qVxVi99sX78IK56swNpSQFnqy/gggnZ79UvTc
nePi/2mFuxLBZA7ZzKyU9GGSwHcqdtYcPF9fCvsgXFBlQrgbdTMMYMsoQHAfTBZ1oaxF0Q8zjH6F
IVIxX8xi3yAfgKTtrxtbOYumDNJ1dIEAjl/0gkpDKCI2xelLs3A0pke8zI5gTl6nP37fEBJizGLj
CDCm98tVmbUmZ5Haiz5Aqz9Ro7CaabTKQHdDbcPZrx04JE0oOqIQgQYXe2/OvGNkxkOcqzEshZil
TTAHYw1B9WBWYF6/vqaVlwvKA+AbQF9LQ3rBrSkkEXoZfcrWdJKaU6JsNR9XvBRqjyL+MuMVXeBF
RSVM2jYFRUMe53cdoglLK0IvlOQ/eidBhIsIQEkZrxO0nq6vbPkNIcDGFD4VzAzLyCguv2Fq0rou
NSr6idAcG1EvQSooI5UIq43SxspA9KUl/hsqfQzp7FD0i7/KcXJlJ3GRhTqNJ/0O79GL3AXuViq2
3DaYBNcUq39D5J3HtveijJywmGafqU6rxo26lUJsGeBucJ4b+SyM0owTKO7qYgTb81j0G4dvdYvQ
KcLlBEPJYoysB/NmNhgD+t+V4Zjac6mQe31SNlK8VSsoCrBwE+JyX13Ns8sU64UODoNq9o22cEmm
/a7q+qmqqo0q+8pEC/YEOTrGDdDPR5Hy8sDJEs2MuS1w0tm4g6KnkTtPYe1JTQfdxMJ41KW6uSPZ
OHpNHc67gIyCV01I5YuJxhvtq4VTxHUDmAHUuhL6iSJf/Q1RwCzIJIYnc4BUqfkM3n/SWU23tWh2
Di48PeygDoJsFgjLFd7gPERKq9chCJraW+W5PRW2YCtW79LQmu+EzaRvsZkmI0xEdPpFBoA7cPmR
qWGyGWoM5UMA5kkRcl8uhldoIm+cmWVuicYPDiYGR+A90ATgnvwsGOa+MxsTre7Er/z6DzCDw254
ynalWxzGZ9SY4pvwNd8mfl7ZOUQ5oMdj7OcIObibR7pWNcdU1PzoWfhZH+Tb1At/BI/zw3yM/e4Q
3NBj8yJulF2WCTzrdADKzOhukJTxlMBGZyY4hIXhNwOSVyK+5SOqjLlyR0sMDseDp+bAUuftn3bs
7KGMvbH6K4g9oA+i+02/DUcAiCGuEjJDSPBw6zdzWhYSngS/lW6H6W3U3+ZpC6S58G6cDfbvZy4B
AxOjMlWT4U/Q61ZUsAd/PyPEmyeij4+Jf6yC/56VqY5ynwgAqAxx4CB36ywpUf9+81NBaRIxj6zg
dUU1n8+iyzihHSnh2abiua1PYphjYPDb6SD0ZpC8or5jIrriJ0zQ62uGfFAmf0qDu2ES/g6gvyRB
+Xp9KcuI8UvWBu2qr0hE5e51M/aJbtAJ+Id6etSgZuNIkAQCtytmSkIDVRw5tK9bXJwBJDDoIP5j
kd3DszMQBelMsqgHw3FVsQoVeRrL7uP7Nhh3j4qeKNMR4WIQtcmCuArRph5auGFMrX4mlf77uo2V
4jDIbL5wa6zdt2gbRTVGI0cMV/iVq+0aF5zXR0W1msjWIAgxDVb12e5VNzuMmqWCwTntHeGwRRHJ
FnLxDGB8kull4TFQ1CUAPg7KJAXBd48Bf7N+HYnYW/2QEACF1V8tmaq7TstiAFzFrQn/lV1EuweF
YoTKqMbz71xViKoOMXfcszwdnErJhn1Gsy1N35UQD0UEzHcAmgPyRQxWXx4WvdJN8IYLrZ/emqfR
Kd8gjAcmxNYd39Ujo+TfFvJZvHR45Ey8qCy9x/Qtf7lDMcN/0MKGj8rsBh2m6VHXn6+fnXUb4MmC
p0JSw19uLY0LEBTMrZ+IoOpV0z1akBbofbZe0xU7Mujm0aJBHs+gCJefTwnyvMbEawPyntGLHsJ9
e5hBRke9DocCTRNauMJhC125zDwwg44LwQZnoEXEpzYAoFea2ESNLx4ZmDPZyaDJ2q7qLz2XqYDt
+IsqDuBRPrykYaaripDW/kwqb5bdCE3AEEQfGugwg2H/7Q3DeUBUhyoIMIh8ca4As21WZGoF3GNs
z/TDrAYPTdXrRpZ4f4bgQDkfFETsVvGXKg2AFyWJEYE1kHhQlvWSp/KFUcCjzLITUFffcMUL7wF7
IP9CsguiEmTXXLAlA1qMWnAWYcJEtdSq8fLGN3PTDpXfcgDliTR3/sUKkXRgJg2vAK4zZ1HJYwFi
jGl0GsfULSXlIJuBlQ/6XZq2B9pTe8jfi6DeF1HuCGojWdBvtOTiaeNnsJTgwm1i4XiBkACBCxnQ
LO4Noqjnf5HQn5IQVSUAG4axPOijinYCRZwpaS89ReskJxZFNgEClWNL/1z/DQsHivIMonfAdXBD
UPRnV/fsGUw0MhdKbJCT2RfUC0QVdNZptVXCYwu5WCjqhEBTqGh94WvjOl5aAd06GGBqYzpN5V+a
FuAUPQ5q63bx2/XVLC4js4O1gL8W00SLjnMRD+kIbpf5lMt/ZZRc9Q4s3TmqJ8S0AChzr1tjv3qx
qjNrXMZntqo0l5jcOOkmVMGExopG87atis9/YUYD/S0ao0DZ8IwaaCkJAQa+ptNYKclOMOZ4P8la
fC+Xw7fVL/H9QKyP3itYXeDVuHshTI0YZYbQnwQRggHB61xSOxV/DVFpfX9NOPLApUPzAV08rsuQ
SfrcGoAOnao+PAQt3U0CQIl0q2uyfLgRjsApg/0KBQYwxXN2etmIunHIjVOLXlauQjajA/UPLebb
hrzNqeLRCYpq8cswogJm+EUznjQRbZUqHzon2UL7LZ6kr18DWixUzAGZ4hFycVm1RaYnxgnElE6S
NncTkOLBrsUJTdT+FspHLmTDN7zr8pR+he5sY/ESQZjp8u61YhpW1WiAKT8RbZT7rDJ5SaUtH75q
BdKDGGNA2oxLcWlF6A2T0nqQTgoZbbmdnTLNduomodmKGeAxwSoDl4GGAD/VCWC7Qkqs8xTPoxfM
BcalfbPaEg5dogIwIPgFMIW7wlfnK/7GFJZRlffkhJW+kkp91ErDk7ryvo9FL6kzq9EnqwClhwcK
sN2o697167HMx7kfwGUOVdkkBQIy8vUEa3bqjAhgwrvWNaAAVd+pb1sVxaVQD44GFDwAZ8ERQaOF
s9hF05SM4whUR186VA3UXdsmQm/p3XTS/oe0K1uOW1eSX8QI7ssrl+7WxpZk2Zb8wrDsc8B9AQGS
4NdPwjFxr5rkNEMevyrC1VhYqCUrsx8ipcvCuSgO1CJRSzDc6hYtviSuPuae+iocKN2P5pPDs4Pq
tq9uawNZpKuZP5TaoSycOWhoemBtGhmkfBYixyNfR1mRvPT9FDZ1duMWRaCwXeTZxo2BnjTaNqBA
w1ku31jbamgn9Go+jzVwCVrpF2nlj9bx+oFtWAHTCGIJB6UFe9UbKAxGZ7sw1fOkQjRh7P3Efsa2
fNYISI8RRQNeL6ttzuJLnqrBAE6vmM+4n5EJ8tcGH0Fb7LWI1o81zODSIzJArQ1g28tPeWwBXUU+
N5+t/qkm6m1tQA4LgRCx550a/SrwQ+bx0dLSO+cQzXVBCXgujd9u9kqbImjIc6s95HkGVrxu59FZ
D7As7C0ebCSLRouaOh5sEukBRqH4FLTvee078S/bx/hcGycSEBeVIIXbMf4nxrmMFrBYpKmSAxYz
yMt+bWEPrqKkZQVFN3bT3Ga3GJ+9dV/Us3mThENATwA8GT9YlPzReHOfC7xCJ/WuY75S77iX9W2V
PwXfuYNcDEQei33XRqtyDOGIcwEdhWGA6huox5Nk+vTLc2lmsd2VW3WjTfP53DW/LQilquqjOezx
g2y4SliRCEPQw0opp0VyafAWJD8Kn8+YUD5BG+Nse8aNKTh0kbs7i1VQCwPktHR8JdWB3eXBwKxD
VadfHaGern+gq2Ba3i9U2+EEwDq4ahS7BcmNAkTy51J7TLXCV/o9jP1GQHNpYuGmgRzu0TGBO/Oo
A4o6yPhOIM332gPHNIwyQ1DNQmUCXaGU80NR1I/VUJ26/q2vjHBI1ZvrC143PRYrXmy+OmViVLx2
PivUfe6UOjQ4NIfzIRCFE/S2E+q6HRWlemR9ERUJ8CrF3oDY5qajNCODVniTZZ4/OwkwdaJHzI8G
Fe9ICKxkuLPMjQ9Gqk7KNwQhziouTr1RH9oKNhTNT55AHHoqoAuhvzkB8u/GT0/TQ3q7V1RbJzOg
0cOUC9IYQxaRjUs/nA0IF5USe0uRMQkCCi3KI6Ccw7kt/Wr45/oaV0uEpKaUKUP6BD0qTJxeWitV
Na84uAHPBNS3gyp83apxii9/YQUfBuhSMLqJR+bSymwUnTrYDF9I+2KxL2z4WpSfbZ7LhTgeYOBo
30BZcrFtIumpAh6f+SwE99XJCgyj8TErtuPcVqeD/x6y0MicEVcgc16YqV1aezS3xNkzlUB3SNAD
eosIJFRZHlJ9jzDvz5jjxfMhB2rRioJNDI8gLr3cOTSZy7KyRgFNlvqmj0fAmOzj3JyMynfQcdMP
zcHNA+WxO1e/IB0DpvjM9c2d0tAqgZE/AjU8dGYw4LfiVDOV1Cs1pYP3UVFd9opDXgIiWDdhXbx6
zDgkhB1sXr9evzRrL7Mwu9hra9baJC9VcU5v7FvnNJ2Yj5m8gxoWwJXuZTLrg71co/Q3HyoidKwH
q7MzvCe6Eta0elCG0nf7+TTCs3rFHkBi7dEXi1t8EqVTaDwXZD73/1rIZ7LAuEtCHDP1jX9NVIJ8
dswO1ttey2/lNv+YBT0OehNIjs1FwlaN0FxsGh16K82jC9gsFW/XT217H/9rQP79wz6OblaTypvF
Oaf5M+fKN+YOne/1v2wszZqTnVhy3bJdLGjxgZTcHUuP4PGlYSIC/i25TYPmqfnqPaP5fau/5r3P
ns27LGzery/0/zjB/6508QgObj5780RxPe+zGCo2Mf8q5aoC/cb2nSOg5IWf/thDk+9ZtRZhOjhk
R3uWB2geVTfQ+hNY0mXLh56Up4k/5xkQ0MPxL1rwf/bZxfAlgH8malKX54onkoKBCPB/1DbBpjeb
x3Rqv9MByOfr+7p+kVAkAXc5SsOgD0cOd2loUijlU1KrZz373mfQZaW/+LzDPrT1FUCaFitB/KAh
fLi0kZXzlJpJW6I40pOA2e230jWV6PpCVgkVdgyvhRyVk0Oef9zbhy/BTgg0u1obeXTLTkWanqAp
+GDOSiD6ao/5fHNBMGSiHbyhWsDmrqnF6BTnOc1ZCICN4+dm2u50dDaPRkZE6DujWrBseuQOCkjZ
UKIkaVinEbF20yoRMGt/s3EYxcNYPCZXV6UrSBs4dmVpcCHd02x3d3QUoGYG1+j4cv2ENtfzwZD8
+4cTmjVXlE6ulWdLzaECS2uQY6SHMmW/r9vZvAnIAVGLRKMbM8WXdpp+bKFzO4jzMFrhaA1BiWqk
llG/q9Lwuinp7pbxggX4gSzqOxJmf2nKcPtUGwWrzq3OfiSox0RNSm/HrjkIoDHHOgcfP6K860Y3
9xFAWXS7wR0KMOalUUVp61EHsTTGotgQqK5o/WZEIlQ0ZOcGbro/CJH8x9TC3Q9q2cM34JmWKm2h
l/nOXR6i7RwYt9VbfXuqd9tUe4tbuPm6ko5+QAKvifwxdz3E/aP9FZL3O0vbsbOk7QfHyGAmBGWe
ZP5h9V+I/Ww7P66f07rAKV2SLJZKD47WwuKguq52sw615jNvuR4MYD32bf7mNLbfTM3Jmn/y+b2o
XbDkI7I1SvvrdfubS/xgfnF4ZackWS5QGTCNjtx34zSEKnHpsc6QLv7/TC1OjY5dyXVwk57RcbhJ
U/4oLH6atfR03cxWtAPhEqguQ28BX/diRRhmUQhvEe2w5Ccr5FOiRY5wAnwmEdkbQNzcPvh3aPqi
DL6isptNrrm5O9RniEb45YQiK0kDgsGn62vafEsAdMaq0LFYFQJ5Y6daVyUFZilBnzX3yU3tsL3W
4JYRFExBgYASLVo1Cz/FU7sWxEFq7ZS1Pzj6bdrt8apvbRd0CiQ+RWJEluROSNLcLOGQ3wYBkkby
wKDtwWz2cMDyhJcO94/gB55eZLhLEkjVgjo1d8vpzOzs+wCODV6z76NIqy9UL1xfG7n9ok/tjrD8
1r3DFJqJAB7uFht56XFnCHxAFm6YziRXv+g95kBoNzy7iv1oKFbkUWEH1y/FZjImCy0AnknZ9CXF
C4BTCWgcIfwg9Z/yN/5gPY+vrq/7NGi/ms/XrW09mPL2AQFjYmBoWb1PRt4MleEJFF6gQj9Y33g2
vzamejuBBOK6qa1b8tHUwiXOhpb1szMhFFQfWzahRw1MjJ7vPMtb1/2jlYWfGFvLIAbVUGYRXwsG
Pdthj0Zgax2ohaKdj4AT2P6FwysBo2sMYY/nsa9AKYY65U1XjJju99JP833hFZFDupBRAywXk/eX
l6/OKaWKaw5nu3FvPTEfNFu5y3sr+vzJYCIYlw6YKMh/LTKdxm4Tux3L8VwqRX+CZKvlDxMpgC4j
9uG6qa3jQQcH63FQ2FlVWSzFLpKEasM54+8VxWgMNK6uW1jLc+CZsEBfYWLDDJD4LVKOFByxWU87
eFWX3OWOeqckXXMjUhDTTjXQHs3wBKGtg0Omc+4kO9/TxuWAcdTJDck4jQnWyxPLW6VUK8hjn0H+
5s/jENYGtLFt+vlbjqAC3yvIQdB9WwafLrRTxqosUYsvuOXbdv3PDKbSnbPaXMsHI4vb1zv11CH6
wlpK9000/LlPJVxHoTuVhQ0fJCuWUAdDT3jdc9Ybt0CduwXDWP7TbHk0eParYva/lVz/m237YGlx
OlQZUM0fneGMscV/0XoGnVmrlztf09ZyMLsHdj45wrdKqmYAEwZiEZyNqPxBAaVaTgNdo/7osp2g
aNMUkHFSpQUv+/KpAF0eoKupk5+5/kToCSJcD7TCsPan2dNw10DEAHYr2cQGhOzyVlvTCE68WeRQ
nMJ1Y24N4RABel9Mhv3z6a9XErUDXySdnmQiujTFHNpZDvj9zwCQI2idadn702h6zAcMsfieJ6K7
5Q01v7oW6cDBkKIq0+pWtnOI67sPrmRkkdDAsVESXgJ1+GjMM2m86XEcIJJ325f3yd4IyZYJdFPg
owABXCO/QXBoJo7iNuc+J5FneMdhFCGZ9iCNG3U7NLMNyI3jgqA9v3RJs8sML5/tBvLX1kFvgvnO
yA4NPyejXwQcZd4K7CrHonr40oKw7NM3FL0C4BylP7QQ5C6iT11nPeLOvDxP/ZPNUohADXfcau+A
Y/5+/easvwUUgBB+omGAtHxF9Z851jBqvBdnixXHoX61jDfb+pqC3uK6nfULBjuIlVA4k8pnS4TM
1Kmp7RI0CO2RvzDGvgpvj3h6ywTWgjdMRx8AwMXLbyAvp5lqVBFnrqQO9RunF15olQZJ/2ItGNjC
YAq6RagpLE5nbCBqlo8NQk2IPYuEBV4rPp1sYzRMjocC7maDAXbpOoDazXJaoXY7QBNQS391s/JU
AZJy/VQ2ombYwUi9rJuiR73MDqZ2nEDbnouzS5HsBHAtLffzLuudgKptzv4tPFK0I5QYRerl/giU
bxX1+DjmA9iaGpCcCpAEPpeYy7F2ftvGzQSkGE0/5C3g1VrOtYIjQa900s6PzZidytQI9OyHMRuH
lls7ucPapWAToGwkJ8U8TAgvQlNCmTYRps7nWSnOiYpyWzLdKCZ/vb7ZGwvCVuPKgJHMRF60OFMT
9CrZrBrzuWjnB7UZb5NCPFi2OOmptlM/3jYFKTLM+bh44BYrqmtrzgsD4bzwBl8BgmRg7wroroc9
8satbw4JngugPrIrAJkuvznTy7p8JPp0BrkUaNan/Hfd1TvOcOt4pNOAtJ6UjltGpmZFagRACOdZ
Rx/1ob+f6XgoyfDl88fz0cwiyulVRcHojTWcvepNSXLIZiQh7f5FhP/5i42nS+ZAKPGjurDI6Bh0
OSoMjufItbIgG78X5i0bMBezywm2TsLxfnww5F4eDiEW53qKkCorbN8UamCC/jdtf430rVf3Hsw/
skiXhQYkDsiHMP2FF3PFs9gmrcC7bOdnI00C9DLvAMRrAIZk2o1tcvuoq+0QVE73DfKuYSHm0h88
Aa3Z7n2k0Iki3vxN79tfquK9UBV9Ypb2p6bPyqPI5kem0thwWaTV9YGq5kEfBjdIQMoYYfp9577J
bVktBDSLnoXxCdTO5Mf1oeo+KAna9E2nIojJDoUAgYOR3I4sjYomCbpGw1Z6Ox5o4zNCqUnHuBQi
X5lLXprkAxVT3tfzo6d+Gcafc75TRNjwB6jIIVrCbNlWqtoAA8gdvThP4GGVLC3zUPm2V1PJAGIa
QaEnVRpd/542Pts/GGdkdEDAgDXrck2MT4bOXACfMq1GG6EWIMA7GqPQ2XmYK57vnNp6iQh+PUxD
SeYzzCfJn/Ph1MzZxAwz8ZJY59y7cfp0fhGcZ9Oh7lIditWl0369vkB3wyQckonKnaabiDsWKzSn
WVWVdirOGFN01EDAFz9pneQA7QBoxegG4ksMSjQkYUmUgFE3u7d7jFsHYrLBXTQbdWaEowk5GzDD
mUhIMDtTNNxPaKfwUFE7T9wPNQbcj5mggwGB3BEVt3cTUCv9KKoxcw+mSNMsIFYCMsauL3FDMTiq
zwxjzl06/WocqqbH2nP1OUxHQ/vuZvTPAK1SRTZTGjeE5B3pQ3vWaHHKFeKpcdKanJ2c2nHKB5LN
AuCpai7KaMpR7YvsqdP6QFFb1vmjA93Qr3mmdENUCUV1whairvxboYu5OJDOSjzoYBROGZkzGkIg
IWSj4oNkKUNyIpk7wzl1BidMSjZ1B1wX2ZG2CaCPTcKyu6TtZ/vGU4eBYMSz4mV96LIUijyKomUM
Ap7MrCsfOnMh6b16fClnt2gqDFSwn443sINZWIw8dInJ34HtKZUvlajbYQxKIO0af8Z/Ur96Revq
N2YqTPZSkKEDbXqRM6t7ZXSonKjXmnp8M6ayB7o488bJT3qAEqPG6Bz9vq97gJGuX6r1V4NHDhVn
ACCRCYNq4/IaY6quh2zKXJxNXr2qs3hoVH7yvGKn4LIR+EneAXwoSE3xz1h4nJSh98UcUWBCPjl2
zqE/Fkcg5G8xS2WH7de/gAVc2ls8esVYVikUp6W9wxjpUEsInxvYZJEI7doHN8rNnk1dvtiXjhw2
wXuA+BFv7epF0ryuKNMcJS3xhJw4Ku40n4yR98sEcD1FU87GuGSgBTUkIzEryU8aC+oi2iPol7HW
4ldIdgAU7VAi9FYtGAIYosbUCpFlMg1+Xnj1uUkG946YpMLsKclvus5QjpmjHvAp7rXE96wvIkGt
tjw9JzX23bUCK+dPFDJnWm347qz4dYIWr/0bwfvx07cYkZrUL4UUAmhVF6fNU0fxBlrnoMYfv6ms
/g0XAr2ufMcDb3wsMIOQEOE0sPSr4YCCo5po5Pl5AB70gBkQemgwORN6ztDsVNtWpiR6HqR6gEmD
8nQ10UutTGM1KcjZZveYiFOnO9R1rm/a6qguTSwFMRJoj5mir8m5rsgxz+h9nlqhNSBGYr+cyY5R
ID6QrNuJRncW9qcl++HdbNKWZEbdkLPpvlZZ7pfZQ4Kn5vrSVi8liEdQJUc8hi1ET2hRnio0LZsz
e0piopAXL6v8rDZvVZFGKWAT101t7OKFqUVG0vOiKJGtJvE0ZcrBHcc0TFz9Sy3EbZfOUWXzk9JD
n8PyxE4CsYob5SIlXZFlyEzaW3xqyVDXCS95EoOYsDrw+ks6qPzrANdwUOesjhSn5fcowk2frRVc
2AUy9/LJINSdwHg9JrGm1S6iOqIEPFNvPU38c31r1zUxWEKEhaQcNU1geRaPBvcGMTlouMYS3DCH
CFsEdJPUPAaTZ2gEIJktgjow2V0S7NaHt871o+2FS8kxGDC2nCWxbTQtQo/kOS+U+z7pnoRIbvu6
DTyV2H5Lrd2x3NU7IpctsTFglQFsZZnk0gqE5bTBsu3Cb2/aA4ly8CkGpd/d2Keah3sP1yob+GMP
VWMIVUhm6sWBDqU+dK1TJXGPcY+M3tDi9/WDlHt18SQtDCy+EaaBRslN2yRu0DYN65FFtQpgEcmT
W3wrd5U+vl43uPX9Q8IU3SXMdcC43OGPTobzvhIge43hotugJ/opJX3UZ/W7nkD39i+MuQi5QRgD
RPeSlhhVEU6MPEMmkH/XijPqVBHRn7t6t+Usz2GxjaAaxOQ7VG4hGG4Yl6uyScHdVE/c2DxO98Zp
OJn+HIw3+8P8a7EZ4AQ+WlpmGk0zdkSDpfJePA+/GIo6fh+kB/Ut+5ocTO6XPxM0uqE6wU/dTmK1
DhVhXIdXQ5aAGsxKRrIDnq+3KhgfDuTUB8VTEmZHdsvD9NRCYu/zp4eeKqo8GItFkrS8/BT9kikx
XJAmdr136nK1CZOctIc0SWc/VXY5lTY+NgTCaKGhNQ36vGV1yeq71KaOnsRoDt5rZROMYgivX8j1
E4vaogSmYsIcyPwllsQwJmBJkGLHBBvt1xzFHgssmYFl0b2p2jUpJaBnH20tbooOnKgYB9gqb/QA
5AB33jurgZ6CHI2f5KESDAEw+aFePbQTZg595e3z3gu/ANOGaOMBUYDp3suvApVCbTCzOYmhd/fd
qU/GJL5e3881TAyLlCLBoD1BWK0tq9Y8NeiQqADkmMfhhn+tAuaDkCcoT+mTG123tXF2uBogasUo
BSYqlpHL1BUuBUlVEmdujmpTxivNCLiZgOiia3K614bfModAFvhVXBTUFRYuBQEtZ2nT4DZidNNv
xXgrKi/ODef755eFiwjpFZTqQNe3OCSRuiWUsuskZq5+8hoaWvQb2SUg3ggY/ncq+n/NyJDpg98f
E6UAZ5p8yaB4qIVI+5h58lA/QMQwhuQ3XnLLDtKo0QIMEu1lXpubiScA6jK4j2B4uLTOXSMB/7eR
xK17Aw6DKC0RH/A9wu8dK0vdlNLI+FCZJh5TTw8x0xvrmLTR2uZvTgw9T/DUgDsAY5KLxbCceRxv
QEwsxbtJbQyzEV4mUScab6dauMaCgO0K7TqJBUEnF4xvl7YYzVKGeMiK0TU07vSeus0Rakmc+cA8
uUlk0sFhhzYpbRUlq9QejqPS0y5STAK96es3de2fUVAGYgM5NFhYALa6/C2GkVdzr6iQNFDth7oy
v4zMubluYn2CMAFuRFRb4FRWYDV3HtSu7Abr7OVJd0SAX5wxHwhBUD3fm0yUO3cRMoASC5rx8NB4
28BIsLiSXjWbeVcbNIYchucLu/1XKZ2Hbhpfxpz/cIf52/WlyVuxtodTwvIM4JIXoeSszMLgQqB4
XpLcB7k58TW7v9FAzuUrpbgBiiT17VnfSWVXO/pnmRhIBMMRoDbLKpY5VXTWxpnGOqlQbnAqScBc
+RTSNTvXY9OSpNpCWRM8X8ungIKTz2iVAQukY36bm7LSKiUHnTGrd67J5l5aqJ+jEoA+h7EIYie7
MfLJpDTO8GxDayMQYDgFTLmeUElBHpsYO3DozcvyweDiMYCEMLPE1NDYE9U3SrPigVXVPUZYS7DV
SsK0Vnm+fl1Wcbo8N9mcRDcYCIQlSK8u1MJpO07jfrbOndv/QlH35CW9gwai+37d1ubJAUEJXkf0
0dEOu/ywW69Q0QlraUxIY/kO2IXVACqSyug7XWL1O2Hl5l6CWk+iYyw0Exfus2y0KZt6NDyUXOhg
xLGBTCHPLpkfZ9N6ahPl7frqtuyBJw3S66hAefgQLlen5wKdOUpoPBhaMKj3UknZzETEhnNvOP51
Y1s386OxxVbaBhq7rZfRuJhIqOqZ6Tvq8M6S4d+J0tecT99Il+x8DdsLBLAceTFIH5bzVqqGOcuC
OV3MmkSLXK8PPQI+XpFaus8M/pJYys6ztHoJcDkxcyWZCmT9YUkLpzO7dsYRLGN953ytDHIUtdgb
29+2AQgkrogJ4MViJ7VK0Uk+wwaFqIufgdOIpflOvWbPhvz7h6CoHxiG3weziwswNB8wx9QetMrp
dwqWm1bQlZeYWylLtrCSDmWTFw6stEkRFjlY0trT9Vu39QGjvP4fC/LvH9cBwXrCMVeD80jdh0np
TN9o7e6WwenvXLYNvyTJ3yRDBbqYq0F3y2xrgIe8LsbEkBEZXHlMFeV2LBsUSBO2p4S3sXUIGIFC
BIwYuegS3Q3AtbDV2cUB6Tl9twW1HmeMjO58tFtrwuY5qJID6YNKz+X2acBU9qbBsX198sAH7Rnx
Y5Rnza9O8fYi4U1bCPNRvIKK0YqYO81AkzqbtIsdSCEHepOadwPxzJ+ujslo6pRQqL1+Nza8gwzZ
cFSohCLWWbjbtMtJbs9pF1tV2x5Kr9Bf0AnMQCdXZWZYdgLTISPalF+um11HrvC0CEolLh9KLitJ
KoPx3lXKrEKpDgpYmXaoQRTcuuND3/cnrpR+aswPreZFeL8P122v9xi6F5i6lzEPyKfVhevQJ0+p
anfuYqP16nhSnH+U0mxOqpeceNXon/4ipMqGZF20UFZDXf3y9vQ6RY81G7t4EKZzzCS9I/cyOx7a
3oxIlWnR9dWtvwnYQ/orIwMMpS5roEVdoVzvdl08id630ifHfPy8AcQCKB3AWdlQaLhcUA7KdW1I
vDYW5FwhL0yzT+fWKPOg/IhmJyrXKNktLNhOa5tJbrWxoRaBNj/bVENHfW/OYU38sjCzcLws0XvJ
FNaiXEZv3CZIQw+iU8oPpLgB0Xwv9O73oHJrT3y5soUnVtACK3vqtPE4u+Gs8KDG9LPdf9rfSyvg
xgUjJuhml7mLRVpjlBIysd3xl5LlKIYPyX1Os1/Xb8LWhySr7RgiwywAbvflTRizZMD7j2nQPEtP
SppGmSgCndQhUuAdN7W5cR9MeZemZqFVbZ01IC6l9ptuKE9tBY3CnH06HcLO/deMscjC0kyjfcNK
+Rbnr5pX/muS6aHQyV94oI9mFmX9spqyAhRxXQyt0FMFbmBfZBQ5u1H87ECfFVw/pp29W6ZDda5P
6cBqvClzckdr5VfWaQ8D17WdM9rw6dg9STiDah/GA5bPccVVkK+3RRcLYYAikEM3iDe/UrM91BN7
5Ll1Y/fJea6sezYXO3NsW27vo+3FIz1bZpewArYx1XFXzfad3VY7Ye36qbxc3uK6ZyUlwilhokge
LUgHqe2zJQqftQLigkb4F4emg1oZZWhJ5LxwToZB5maqcWhG1uQnp28gE1do5e3Qe+kOBnV7XWC1
gkS1LDUuvq2qbwiQxTniG6cKWu8H5iQCux/9EuxT5i6p1/ZB/cfa8hPrq9LWRgMBh6O8d/TJnb5d
3zh5CpeFFJwSAifEahqwu8v3NqVGP/Ecn/CU/+yNL0qr+fl0LzQvHMivZo8wdnM1wIbCa6BctOIH
VUWfVw3H3plZdsogZmBV5ev1BW1+vphzQaCLMAl6PpeurwE0teu8Ga+hwq0jmA/dEKUofqO1zIuu
m9q8CR9MLS5dNRBdrcoRLHYasPgGtbuwYHmCFlbiVsIv80k9QKVwj/xw3bhCmUZHTQ84W6D14Twu
l8gdzSpt3rcQ0cxOXdB3viZC5o+hfRAnzQyHt+vrXBP5LQzKl+1DRkRUK2dazloogqlBMftg43qq
AlqGtIrmoAWDHrrUjwTEL3xni9ctkYXphaMqdHXoOoW2fyrtdpAfBBDMxyHSw/ZIxx2XvHE9AQKQ
Q97wIPaqZ0aIOTqkbttYVxV/Nm6sgu5YWPexsB4kfJLNCuEmhpQut9Jsy6SydKWJvbmEIJ8/mTqa
LWVbQe46S4mm1D4Gfo3+NJXMMKMqh5NRx14N+AiZm6kwCYBsE3jXfFpp4l8NY7ModILSSKIoRxdz
p73aNSiWMFoBTI7c5GnnMshfuPAYiGPR9UN5BFPqy9IrWPITmpqkjb0xcXwrV2CT1qPfdNMDJeTg
uCMwmw35B4xqv1H53dP62PjqYF/iBwBPxde3+MApG9sqsZMmdkr63nsF8Qe7NUGikL0bdX+PApUI
d5a84VOwWkzVIUuAo1yOf9m01wfMuzex9kUEyRGXvkxDE6AiJUJ56Fi0PmCkJRT5xoe9ruNG0Igm
LvIgzL8hWlj6Z0H7kaPz2MRN941kZYBoOGx4GuCx21nl1iIhawIIGHIIRCOLd60jbTo4M29iu9WO
2uABDPsj3dWw37QCHJHUIYXo+jLfEl0hmtqsGwiUZTdWC5hknYdG7t1cP7KtSwJOAGAl8E6j6LW4
JGapcjaYVYMajvBH+wvA76HDen9uIT7imKfr1jYWhTYOePDkeCzmVvXLj7pRR3W2Bq2O85GhWARx
tXIERUpmZM9/YwgyoZAkkOPmC+9hC7fTSy+BoWpioXDqMrT63gDUE1NunzclRzwxPYeu3Co6LV2R
U56SOtbNXspZDT/Ngd/q07xTNdx6zdCJQwUHJWXk4csbQQQCZK9uGoCvtEMa1OH0Pvimrx7qCMJh
O9Y2PPyFscVJ6YM0leD6TQmYen5q9fv1XdvKki8MLC7eOEMpzsEEGd6rqfE9nz0WURraIQ8JGpsB
BY5srwj2p3i78MiwiVl9QBAhW76cigLQMdHxgjR/nmfcu/6YHgZ/PDQ3MPiD7KqCbR4ZnBKYooDe
kZHj5X3XeANSJTxVseW3900M5Nht9ZqctYCh5z3v1dx2zS0ObZzczMRcTB2Tn1OoAGHdBPqbddSi
6WFfa3WNSZKAbrhbML1AfxSiJpeLI81oOJXVSmstLiLiKxQGfPKD3Uktsg6DCK/5s3o/P0he8D0S
0rW7B6IAY3QglgXOeMUmAZCLzbk7V/HIwQAt+oCD3FtxgqH7ev2irl3WhSFnscqxmVtwIKgoKLqZ
E9HKArnkWFoRkM/V4bqprTUhWcIDJgdYV05LgDxnoHlSxRzoPN/qBfXdsnlNJv7Ay3Gv07G1MIlI
AkUGBo9WMdyUUcmralVx179X0xvQuZje2Cu5rZ8XlO0l+B41QyheLnF/OuY1UtfGklRgYZEEzi9W
wl9mxX0sWwOMizup9NaagMYD9ggKwOueVDMbDQaL7Cpm/W1BXtyE+bzZeTHXnhGTGSh+YTQXPWDU
Xy+vfd7lPEuYXsVoUmm+S5s7A01S//NXAbsF8AWcugbk5KWRyXITw66NKgYE/MirCTfBHB67CqNF
GXLc68Y2dw1SQQhm0B1dTbpn2UQLYBWgBp2Jm67Pj8waXznlOwHx1vVGS+0/ZhYefxjGrMuoBjMj
WPmRl53c3sbj39vfDcy5XF/T1sVDNR6dAISiEnBxuYGJyjGUpPRV3AD6WQmtfqbUutfytgPvYMNA
DpvvEbTKuO/ydcFkr4y1JYewnLu9NDk0CdcVpmaYUyx9RShPTfttHN7n9rbWX7Sm+gHSgp1rsmES
S3NR80OrxUF94tJkm4sWgBuRAQcHhem74ljcaBFQEDshzsZjDb4FcCuBawQxDmLsSzsYMfPMwq2z
P8mlWvgasN9HJciCoQLsG2+16Wt5uEeRtvFeX5pd7CjTLUK0qskQ8YxR/cah9hp6wYS5zyA9wQ8/
WHv6L7sm5Y5/yOCtlM8zqotypVPIn8CfIVG92YuKpjbe7DKw99qAG1/fx71dPqODVXUd19ssdsY0
ItltKVCY2E0ntm4KiERBZwHfCNW/xbpaC/gABTrRMe/n7sGbCS0iq7HVd7U3ms53XAy3hKVO69+V
g9DTN+ve2MVLbyxVVgIdIHXklKu7uEZalauZmAoSi1ua+fq/gLC1h+4Bc49DgEoFi5B46H57/Jv7
e2F4cZEalXr1THIS208YdrttAokY7UPlSYQUp5oE7U6OuHWPLiwu9nuy0wIDm1iqBD5WpwzSy8mL
eR6+6T5u0bH+dd3drYGWnqzo/mdrlyBEVKh7zSywwl74U6hHCIpu5Zgb5OhPmghkhIuEjqH7pD5f
N71xqKiGgqoZqH7w4S5xBsCpOt7YKGnMutmCOoYpfDHOT6Thj5835AG7gwQSjEcrVq++0VA1BuYw
thj97Rr0YbbmJpj0JPt8HIa4EnEEniow6izfDicV2ZRpMFT1OQSQvnhgr+v0InCJt+O/N/ZOYtZQ
ocEcJsbLFs+8alBTASFPFU8g431IrLKOuuSkATr3/um9A6EaKqAYat+ggXS1MWUYyy/jqVaL05jm
Px23fzKNrAquG/pTZ1m8gh8v4vI66JSxqlMzfOOBRKAbITSC7qA77Re33XPv415GHqjEjfeu890w
C7w0SBqUhZDuYfbsaN+lkVcH7Bd92qeI3ggKLn6bPI4Pzp1iF8DJhY+yqIo88MbOdn1Xy+0nXrAJ
PNW6lvpDW+Xfr+/JrjOQkdEHuyVjtmI52BPzOH6zTk1QBMaTVEySzoAc9gKRjczs0hksgh9k1tY4
mdIZRGqgheWhiur7PoZwy7E6ahAuBPTTt0+wHTY7FZ6NErgHrVdUeAwZIwOxe7lWtNiLfJhTErs/
pOSr/T+cXWlv3Liy/UUCtFHLV0m9eOmW48RJnC9C4nhE7btE6de/Q1/g3m5KaD4PBsEAM0CqSRWL
xapT5/xeQDnOPPbQHunv7Nv4PdK9dDdp/lRIDtPGFXdlWVg1o3k6gXovPldZr9jB3DPafZvaqhzf
+2rokiNG78joZS6j0QuOiU59nXR6tvsXXxsEwKgw4FkM9LngZWO/jGYf42tHJ6fFnM5/DgCDLoJn
+Cn23JGcua30DLb+Z1Hwr9kqC3eysedLyPa0xiGDCEga6E+8OtQ8xYM3H6XVho3YdWVUuMx7Sy1T
s4RRSg8ZsABNE+r1vzk5lysTLm4z13qiV9hL52XZq9+7Qxqgl3jsc2+4A4pzLysRfVA2iOHr0qBw
b8dVSfoS5Tw8WP0lcFGw0c56jlmrxu8fymNzKjD2F+vB+L3czceo9Y2vmCkNlIDcSdyIx/71L8Gl
ACpk1JDEWUsK1UF9mCPlZEHYhTw2ELB/Yz75B1dS8GkAPLIHNDX/a0v4lrMKievJcpVTD3wCRJvf
WdS/dSP5entNGy9AFzVm9FBBYomisxAbWJonrHB05VTl9os1JV+NNgrwSDe9eeklGdime17YEqKB
pWGIGY0j5VQnMWp8cf5La9K/tdP9vb2mTTuo13BMKiD9H7H/IrbPyLoKgyHqRO7ZAGa6v8+059sm
ts/3hQ2h5DD0qarVKWyAYDQYH/VddxgfmoAcIi8/6p4SyKq/mzcWxKv/uyohhhHWpa2lwqL6Zdpp
AXrdQfsjx3Rjfc7vS19WJtq+NS7sCRGMAac6N3jtnecD+hB09Mon6oOuOjkBqUXQsc2fy/vuST3K
DvwGuASuj+o9H+BU8UfY25EtZmZn8BPq4OG1lGgjOtQpvEGfv/QqIDp5VT8BO36is3VoXSmZ9bb/
oJKKRp2BbqoQcEbWuq0TmcppMue9PeGaIKXHkk+X87FKjC6j64JW+Ioab4xKG3T+OHla/6Vnb/0i
g9dvf8ELC8IXVCrTtCl4LE7OC6ie/OVu+JIGyUtpQ5+5+BbhXWf+UYJRkVz6m9t3YVaIXDY4Nave
0pRT1jww6PTR8nvBZIV1mRHhFooaKHkpMdZG+vsxfWX1OTZfbp9x/jvFaG+hko5RCB15k/g+T9zM
1qocJkZGlgezNFJfm8bxrqakvteKTMV0ieJIXo1b6+L0yPz5gYeO2K6NLQVHop/hFWTu/bjTXgpX
+xNBbOv24jbtYFEAU4OnbVWMw+GLB6cblVOUHav2Vzr9Nvv32ya2rhYbA8pgHAFz16qzaPU2mw3o
kp1GwMCAFEeKOwJ7ycp4x9xJprDMg4L4tbA1aHNDLxETjoLXgZgRw0ZVpeAJinqUXqK7L6sAb5vA
uDDITVA0FedVhtLMhmhocSVno9eqld+2Epfb+iqYrPuvBSHyVAoZiNN1yimZkC5O8VNf5S/qgIfu
7U+zbQe6nWhrcCIsITKUtC/0sS6xWXp6NHLyo0ZJNKNj9i9CAcqv2DCorEGKTLjxk8mA3lE3wQXi
32nfenmfeZAXvr0Y8bNgtBkQZbwz+FQbJOiFLx81vTaPhcXOJR19u4FqcfL3tgXRkz8s4JODDw5c
3yi6Xj+gUHts4jHWGPoLb1rxDYLPHm0ejFKCzhO/CjfDm02oB6LysJpxKJBZL1HbMRSMkp1tQX92
me4KU5bFGsJJ+Y8Z5HpounJNe2E1tC2XVLEqdk5yz7y3/OpXfD89sfsGTEhH9Rj5/evt7dte1/8M
8rT6Ih/TJqLgom3Y2VJfEVO9Un91FkncXIGTsCpQBegfhAGoiotIaKvsgWSnZDwzzav+Ue+h5MfF
kPPQUTzncXqrGx8EtPQI4rY9Ly5qkm3dWCRG2eCIts5h0iLT7Qg54nzMyhGI2MXrRsdr+tqzZXC2
tRUARTGfxwtUmK0Ucdh2W+lNbLX9OZ4wu5nWYHBzWzwmyzn6/dmPxvtOYNLlDrmebS7KHPOoqokS
BabeB78fc4zCKLoGngsrRiYa3Da3PmIwhs+Hohv+tZIKy+bUhLwWJaepa8J5LJOgTNLYA1Nc54MS
spYEQB5IL28LPN7QjMQILoqkYK4Wz0CJZSclrhGMSIV2NCITUpL7krnoWdfeXFdeNS6HhRr2v7CL
4Uo06Q287FbKvrxYnCW0005J/4cpk58k0cnSrYDmX+MEhRAan1JVxhYiJjLoEYER0QLJCtqkuPN5
QLg4f5nVZpPZG0D9xj/j7lf11kHHeEJKlvy4/RHX3okKLbqwwLjxgXgRhmWWfTtb0D7HzGNCFD8r
l6wI2lyPaAA5K11GS7JlDkcd8w+4YdC7EAIZ6dgUMzTMUX2+X7reB4+Nl1aydHYF4QCvBS9vg4kb
xwFHXDRDGQWxtFGezS/L3t43B3vnnjQfDJ3/D0nJFWhUtCYEy9qJ4ricuLWDdV/vx2O7GyH0jMqK
lNNofQhQYID0nm1CzRV1MX6xXvhFhblpVicDoDC1oWX3s2kw/QnEG7QOu6WwrHumqjPz9KqqnB1p
dKO9SwY3Mva3vWb9M0DAjKcQNpfjIsXI2ZmLUZB8xFnU/8nUZF/MDtoVnU+GOsiU2atz444m328b
XXVncEUAiMnntCCOhE6J+IDoHTZW1myfzMbYO8pw1ynucS6THYiaA01R/+qV9lzn+R6q4790rbnr
DStocGg6M3ubE+sJP/k40M9C1/CzwPwBKoOP0ZRVo6NtEBVUiJWcEJ+8mlS+aU/+OMp6AuucCWBh
FEcAFUbzGD2V608/J4VGVbWyTibYSUE3i6eM7Bm/Pp3/Eb0FbyY67ysQHsuceLIGjZzMjv7UqHF0
WQG/6iTZ3zq48ck3PC8QUzciee2kbkcqm5xGi+rDzlLnIgU9cWzTh2ws4u44NvOAWS+VtJYkuxU3
ESgdzq6M8hnBAwfN/utNXEhaDwum18790Jt+Nyvxw5AWnxYphhUohYN6ho+tQ0b42spYJ9boapF5
Huz5lVBI3UMo5UceNzJw8tZygB81gODiia64nGLA3efWMAR38RQ1LKP322dO9Ai+X0hwgf3HSUcs
5TnARbxxVHAtzcZkntk4Zi9jUSdPLLGSP3rbWXe3TW2tBW8O9NXhfCiw8P9/YQoO2WYsB2cPuiJH
TFQ8xBT18Ns2xLjFl3Npgy/3wkYGOjNQqIKCjrkUChSjCuHRNDVBsAtuojzb67pdJ7uemBU4n7qo
eGJVJOMuWWsbCj9C3FPDrbqCYKFU95wD9TWveOdaGHywof+Ozj1Am9JmFr+DLrMnceWC40P4KKPz
BKN9MAbJg3FMDtNeOaSgO1Okt9TWpwSoCxh1EznTKrFX+zi2CbXdc148ZtjWapHRpG/55YUFsVE/
9GD3nRDBzoab+EXW7azpiWqJxCXXBVwkm5yIkr8SUHcRy4qWghdfbOcRRl/Iz+FLgynU3rM8DBkY
O75xsgDMP73wlSCVBwAANg8delfIJEpa4v24WO4ZCSnz9VFVArAzD99GLR58lFenr7fPw8Y24tbi
IRGKDciZhPPQWHprl5hOOSvm5BfuQ1kCdpBKniVbuwg4HO5rDJWjyLgaIFrmpkRRwQGzple/lXf6
bjlahle9sX869J9KX9b12dhGsEyiQmaqiI3rqg8GnyMWO/Z5cbXxhcR28UqTqX0cIWF6yvVGff3s
NoL5iE/Mc2TARrc2z2dnGFMrzAqggFLL3U3Q5sXEaHK4bWjdw8BcCOhRMdCGFxCPI9cBrOjyNGuG
3j6rg7GPF+LnqNHV1j9qBplZTdG+5IpxpAlIbZTCt8jiZwRzUn1rHLAT+0//GIyT8leKTnA8MNZ3
/WMiLcfgXsZvH6/6Xj1nuzrzlypgvkK87C/vyqv1boglMXzts9wq70nhw3LC4murWjQtIwjszfPY
34FxqU2O/SQh/ViX4aHgY0KzAEQ3mDpaUV6rYIgfzCo2z+Wj7lt+CekHzAkU/vKsnOaAHfLYj2LP
LDyZbvu2Za5OR5DorR/VQ21Dth3x4dy+YU9/xw/QPMPY09nOvIoGmp8ei30SkNdB1vff2lZ8RQ4p
QzhATfZ6WycgijHPlBkYKtEgZ/nPAIYLDM34t32Gu8R1gMPcJyS2cB3h/QJo6bWVmoBhtndLDfmE
q0Mpibi19sudlsHyGchvXL+t3MSFTpNVyFqZ66AAiyZQwGgQYFZTF0wngD1h7bV67urvS3OfDr9L
49CYkhO6vvq4FZwIFH2QX4pY0rx359mMS/Vs6V9sEtJFFkz501XcQVRNUXDBOvDs4CnORQoDOmLW
N429gAM6snoP8yzDa5uV9S9SqphUV1UMhOptOpK7ziyMR6OhKK6DSa1pg1ZN3M8TO/LQB35RCLBs
9NfLqFZAGx9bYaMrXpb+ivSXtJAcx/WXu7YhxJkO4uqui0J7GFE6PqvFERPRxX1ukfl1iqNWgnle
f0GUJVBsAn8k0O94LFxvcD8StR0AiQ6rZfCKrjko2SyJnGsTvIOIvxrvOBxzMdUFIYMFrnBjOS8t
xNWLIZhSGfnOes9gAoeZuyBqBWImMdcjmW2U8s+0HBbNG6OBonSsQszBSxwNbBBj0iNc3z7dGzc9
F6tFlZNLT3OQ2PXeQTeldXOLzeflDWLT+i4aAhNuAXZD1F6qV9XxOs2XAnfWR4JLzKD0B/wFck5x
PshdMgXI33lGblvfFdCyCPvjtLfvp7/6kUjgk+sABlIcjhXHWC0I7MW+QqPk7VzpZfrkjj8y8LcU
wN9NPzXzC4hdPn3Roc2DmV00xkDWtJpUIxPwk6yt6FM7T14Tt0HjRF43y3i01p7CyePg73xYRl+1
FQuqLDkSGPrk9naAiQw/Usq9bZYH2bDR2uthCCB73KdYGO7Wa+eIDDJ1Tt/Qp3TeO0X1I5mGl9v+
t20BV6fNyyRoyFxbMCo7dpSspE9IHx5NjG4ngyY5uutrEhVZFRgDFw/SdeXLAd+fOyw1fVomdmzj
4gQk6HOJsvftlWx8lCsz/P9fRPnERqe8zrFXZpNi4Pi3XVNPnZ/6QlZBkK1HiK05KzulH7Aemr1o
UHVRzUeSfR6YgnnBy10TYmo1RPZiWLBCPOOt+20EzaH+0ztedJf4Tth8a2qvCqEQJWMR2lwdCNNR
vECJDg+r621Mi6wGiXNOn7pxMfyoNU8TAztNbi67299rw/MwogVSHwQ9NM9FgXhzULIx05T4qZnA
y5WOf5za/HbbxEbkATgc/C1chR6Bjq/1wiUYAyk1psPiJ6Um3+dsvh/AbOWNZmX7vQ59pBY0icFt
k+vtw64hFbbBFwMmrhUGk5h9Ps/qcmZN9AStq7AGXSAbBgmsZlWu508IXIVoBPLcEOPn10tDgakB
vxczzraLp7zKjMLT3fGfomLU7xS19FDrZzsrg34omDW/slwb/cFWo7tqGj6NGOCuerHNwslLCzMn
EHqLnzJKf1XO8gI4+fH2tm684rgNtKW5EjX6SsKhy9I0zWJNjZ+MMP+ZfZ+/Kz+yl/bofJ0Hf9k5
GMqRpWkbW3xtUjiBddlPtGAwaR6iw7ybTuOx3oHH+dz6gINJ6iZbrooHKgbu0aLAc0LYQzUr4hos
U/FTlNfBOEVHmPdjO94niuLRuD9I9nMrWl7aE/azQuGSaf3AF2fsc+h618EAWqNxr97lnnuIHhje
cPq+q4MYMUdy9DeNg2MDtXn8syKZaa2iaNOU4WMupY8R0A4MweWY+4sxSS6FrSCDOV3OGwcubrwB
ro8JSZIBvbosfoIwS+/nSfpqLakkv9lcDR9xQOEEjzTxku6aFq3jLI+f9HSB5IuRopoQP0519dh+
mnsPJ41PwkFkjqsQiykqWRx1MiHIGgLOujOiJSho5DUaCSjrJBFmHcj4vDoAwHxhSEIEh4S+xDxY
YxU/lQ7HWMfj6Gm5/gw2TMnjYcsQWuwg7QAObD30MsQQO84dbN9Sf0ntk1smnmlJnkNbp4sPAavw
AsRNcd9mulhdkhbw9mz4iyJM6Vex1t7TITtDXs/ZI5QuksR+y/NA3g90J9oBUFQW9i9TWBdpGDlD
B21qDiNLNT9qGpmALI9B109bB5UdgDc5Hc6aaL4boTmULQ6sVNNdnOvfoIznxeWzbkPnjNZ7c5SF
RZ4Q3rAolpEZlN/BVYVr21Qw4qFmX7W5OrZKHejRQQH2P1HHYFKSf27Hq/UHBPc1gE+4y/H4WyX2
tdsSlxKihOg5PEBeyQNoMcZCCy/WUt2DWN7f2wbX8FykpciKceVwLWxwrlxHDieGCmHHelhk0b7A
cNvgNB6Nhu8QyvKtSNmThAX5ooI1TUZBtA4oeC8hOvJeAH9fcNe6SFtmy6LKONVumFROdiT2AqIK
I/ZcA4+aypZVYres8eiIljRKPaDQubaWQ2y5VBXiQn8YM8ozmrK1FkHrNGrvejfNJWFl40NiSdAa
xXMQVP8igMmuDC0HJaAbQjfec+rOs5jqgWHX71zgPxvJIdxaGzYQVw1acWg3C+E/TaCFWdPcDael
xUuXtkWAJtbOnXvqkSSuJOZW7faP+X/Cx+bRXFzHshwgEMthlhOah/5xfMqDAnI149flmD+M93NA
fFX1LHTpPPvbbXddB1EQD1wY1q8/4lQlc9F3MNyabwloTRSSB1o/BbetcMcTzj6soIyMr4dsWmTR
sZRKVdgc4fmRA7oEgnj32zIn+a9/YcXBNYdiMqQoP+q9F+4/ZuiUpiRzQ2fsh72Z1/od1R2ZLPzW
jgErBPkdzE5gTl84ZD1zZosWqhNWSoch4KY03wBI7P3IZZ+ndcboM+DH6OOAvhSMXIIbAlkC3uBm
dsJoVN/tavhRpIrk02wuh1/UqKUCCSUWWdQ2xszJ0sCEWUJ63r0vhvIwaLkkD9/yAKgeoo6K6VFO
knrtZ50O5GbZl04YG1AhZBSc2E1Rs9fbHrC5GFQ+0AoF9S+UMa6tUHClRfNAnXCApFqiFnt30Y5Q
c5Ekh1vRAbVt6IJxOKP+8QC4cLSGgrJUn5YoHBrybloKIkRH2qBSnlsdMvO317TRwwYQFWg84AKQ
8YJr5XpRiVuOYN1OojCLhz3wDt+rzH5pVe0UOcNpnB4H+otNxt4C6trQAF0DHGvnplqYUycY6OcT
Y/wanC/8EqDmVnBic5jVagYtUZgpX01ARkn2+VfhtQXh+VTmNCcUmtrhnKjnnEY7BqGd23u6+QFx
jQBJzhGc4hnW9EWxxhImzB4trTLd0ZE8mKzxXHa4bWkj6+Eo4v9a4h574SquEjdWjRJD6M7qQ2v9
0cldNfwp6mqXTRGiuv61KT+vj4kNRPEPXwgkKKtSwsyGwkkhZxqm89fMdr2k/5Kof26va9srL4wI
Bxq8JG5faTBS/MP20T19A4gxvs8wa0ifk9ciALs3ZpKmWHL0NtIA1PHxXkJ4R0QUtT+dGl21vpuc
kDC0BLupeklwCvBW9LVaOY9WIxPp3ghcoEnjXCUalFlXM/ysg8SpXiI+gvt+8PooanZ15CySd8aG
Q2JNKJqhTYd2ugguKhNTmbXEtkMQDxnRn5i2/tClgUkkV+R60BodIih7o6uFHBWAYuGzgb4m1mct
ssN2Xz+iNrFLHoovwIFnfnIgB2s/VJhTzYLyPQfFhuSq2drKS9tCdB77yq1mbHQ4D6br1ZNy7rL6
7bZfbtkA/RUw5ridCZoy1+eNzEpVxixFItVqtgeG5Xun0mQkCFtfC49ODaUrztYq9gVNc1YKt3Ps
UG//gCTIi+MYUqn2Dqzm/2LLeMMPXQMM3K1UKDUkujqzGzvMY3IqnfzUz5Wky7lxZ/IknlfHAEpG
viHs2ERt1nUYOzEp8xSq/uiJ4xe9bK5i48NcmREcz8yiTkl4Y7FzcD1l1he1RJ/99sf/6CsLeSan
HuaCQFwNSIzriW2MdR+7JLSaCRKGnpV3BfMXV6Wm10w6rQ6uU83Vl16vK+tuiLQ+8h28LE6pUiZW
6avxzJogqUudHi2z796nEgWAfY4i5TfaQFAAJGBVmp6wY1rjDWQoqNdqJJmDanEboMYLN8J/wVyo
dojLZHJHrxmslEqur429RMsPjTi0/tAcE2uaiRYb9ZJobkjUNzr/0YZ/ka+jAAEOND5lvdatcSN9
tjp9cEOt1ycwkpWF85b2mSP5Xhs9TMyx6oAIcK55YzVKGmFvVEbwqAPNxG4JjGNxGPb2YQ5UjIzn
8u6lDl8W/OPSHhHyaYj7GcDRwN7kWx86jJyd6YNu8AX4cclXWs3c4NheWeO91Iu7n0JrsQdezoWA
vPsGRhar3Y+J54Dlhjwsx/YhA4vIb2IH7uyVz0MoZ3PciFNXP4Bvx8UP0ErkOGXcuGGVgcfEzPzU
tQ6KBjJzJ5IEqo0oguiho8yIsY01e5leZYthZnh7jRO+Y/KlpY0H6lTJlm44PhTvkA07eA5xbe7r
BY3Iu92+yx0knxG0seOgb92ft2PIxkKuTPCfcLFnoC3TmwoSmiHBSKtfFCDEsKIFndr603JUeA6B
sIeXMHHjowZ3bUm3K71YEsWGFPwCMctxZ5DmrUkAakfFKPMss5a8jjbcAdR8uPTRUMWcvIhqr+p4
HMpu4Pfvb6X7MinlDumArxkSdr6NnJePSwA2A8zYegqroqDZwNy5jZRpNIK5yk7dNP/UsvmBqMrX
NBv2GkW/oLa+3P50W94B+hIUUFB2Q99OuGLAamDkdYbXX9tb433sQPMlU0fl620rqxEUHGuu6wC4
GjR/VcgEXH83p4HiVp/g9ueS4lCs9Zdj/WAfoLS6p5IS90b3Cra4hhTCI8ZAxMKJmua04fzVIRQ6
AexInCJrvGhqzMh3QdR6n7h15hUK2OzUbMp241TSRxV6r8rRdIq49DOq6D9mozK1g5mVTNaP2Qrg
+H18agr9C05lfb0XqdbTpsFPx15ApAl7kZAg88cWz4ApMMA3QjVJHXB7+y9MCsdGI9TKp8VESgSK
/PIr50Wb98YO00Z7GQvblkMBR4NKLk8oEXCuV1dYi6EnAF2Fde6AgIh6yygZz9iKNpz386O4g9eo
cEWUYJWOGie3wy62vNZV/GlJ97ZMfXjTCt4wBvrmKCeJPUIYyMxWwaOJ5fEJ3Jzfoy75XpSD5K0r
MyM4A4UAWT4pzAn1IvEgp+mNJUCxcyLLGvimCLc42LgBojGAd0eLXti0eDStuuVxjN61d/MvLhFt
euOuAQRJ5gFbS8KLjA+UolWyDimm1iapmdhhAYjKjtEk/eJqALrEi+Xsb8eVDVNXWDgeVS8untFp
6kaPdRKSAaPAfZN4Kum/YghpllyiW093wEHh2GiHANwsukNLzDbvS8MKga3Rcr9P9Ry9/xKlJzRG
3PgvS7Pih62WyX0EWDULspokr1EzsCFwu3lGm1nLiuKkDg5Y0ZQlApUxJsIqiTdtHb7LXyl4k83Q
oipG2wqTdorvnKnqdyOdVcmdsQECRjYBOBuoruFQmPm+3nbLrt28VWYrNHR/RkDHpJKfvbevywOm
XcHsfYh9FXw1suRw42vz2i5eKRovZYjwqTJlUHFoRissDBMzc1+gtbQrVSk5KE9oxaPi4KWK5x0w
QYDLXK/OzGa76ufWQnV3wFT+TN/V7v29s7LHqFEPSdoSryvoezI5styeh2HBMiQHkA1yXPca42wa
yOxjFBFDZjV79aPn5h4trX+IwHmy6IOvLsW32ydow2NQoQGHMfCkIF0UUcd2mtIYokd2qOZPrf0t
MmRS9TIDQoIBsblGa5YZCRQ19u1Y4CaWJYUb4BFUV/HW58QjuE/FG2EyWVRbkK8Nm51zMIJ0r5a+
GQDFt69P5nl+vr1lm1/pwpqQy8xQ9cjNDtYSIMFBSuOBfHtn9IuXkN8RKhsk/nvb4FZGg5o5Gg4A
V33I8117ZNRatUonVDSGe/N+OiCMJOfRZzsCVlP0t9ITPdhJcNsoDxWiL17aFM44oU0y2W1th5nW
5p6aREGW4723VN+XRT3QNpcElY3DjTcQXijgeUcRQmxD9HplmanWWOFs3NM5P7bp4CNNktyDG+k8
aENAXAhtLNtE7/x6J4sRUi5ai0kYi/7kfPJpdy7jzivMVnJhyAzx5V7cTE1kTxVVMivs6PKgkOmr
NrbB3EbHJI4+H/QRM5BLYnIBbikeYcNQ1KztqBWmveKnzbM+/HPbFbbSxysLwhke0wqaAwtA9Old
8Zw8cHY+FDiC4q8pTR4+vrPod5erEa4wSruZtGiMIztewMrlaT+LMkCO/Cv6Gz8ynz4bfjIBpOW1
BxnaYvOb8QoRECRcPUJIXU1lwlwgi0hoZ7M/gXODtuCiTsECoGaS08X9TFglRiRMBF4QbyB2CQl5
BU5FBhIbgvEgNbQUuk+T8vNpMmAcSF0BiAErhLiaJlN7h4yo69UDcNPWhLe/uu9rGbH1RjREBx7v
GD64AnJKIRqCiTaqXYxzhG5RQCCdVeZLXhWGb2EYHK8MLe1e+8qoTzZ1sx8Sv+R/t7iLl7aFD5a1
fT8tMzTMOWNedy5241GF7AaoDY7lSQrjl1kTYkfOzDGCgBPBKai/cRoFfgbs+xikDaUfSeLHRz38
1tqEALIA1lG7GqxhdnQH9hD2VN4t34ZDHijP/bfGj3dWMO0Nv9kb9zqmZNU9iGh2BMwOBD8olo5+
bnksciFMcyMH5iPQ1wEtJSir23ZHwkJV93oz+8ooY/PfusfhS6hrQh72o0twbcMx4wmyXkjnOzRZ
TIbaprIb9hMNlp1+5IrxklO46bsYZUXpA3CB1UvSaMx+LBsVozTAM39ZEOOoN+WO+YKLIwodECjn
XgHhxNrTmtyiu9vuu20d3Ay4jQCZFmsimJ8wgLLFjlpGhhM6u0APD04AIqX3WjHDcgZvjFo5km7W
5ndEfRpPc4Jak/iQIYUBTQb0eMLSMX5lfffipt3X2wvbuMqRpoNABaPCvNwjHJTRnCICeQ5Ml0W0
9wto4wSGNhBf6zPZMdk0hXctvh/ShlVrzioyI8usjIRZHXtzP//N0/J+6CdJAWXTDKgbkX2hDwgC
yWvHzJVCm2ad4uhnzrHXmyBGPRW9OYmZjQsI+Iv/mRHiGUg12qapExJOpuMVeuqTug2s+ieJnj//
hUD7AHku/DHNlSh5UyRTPE8kZMn0YqXGF2Iyn+UyDbUtX7s0I9xyTQdAUJ0hhtmlG9hG/huFr89P
IWHuHR8GJTUM76wKtMtAJmIp8IBRcR7JQnIvr/onq9RlEIstHwBnMIa4gMUCOYeQENtl1CZZH+Oy
UZkXgY1LdzJPHXXv9qfZ8gFgTLEcAtK2FXp2YVlJKIvM0CmBEEwqCPtm2e+0wbwaEEJUEgE3v9CF
NcHjSqYpE1jWzFBt+kC33IA69fH2gjajuokJF/WDBWRFMKZPDXHTCTa42IYGSREGcgcTuPcqUF5l
OdxGHR3sKf8zJlSE1K5Ay62DMc25Z4w9DoV6p0TxjsbMU5XEN7XmfbFlc+9bvoGpMch/4fHprkL5
2OQAdhS6CfyQeSqY+2y0DuJRVO1u7+VWsxbsrkDfoAkCFJU4XN6SFKKEfWuG/b74Hh3KfRrknc/G
ffJun22Ipphv1RuXgciC9B10ombnNcfmT4FGWfHn9m/ZWrPF9at45wDxV+gLurWTGwZzLGB2zaAt
4694WD1DPOGf22a2PBT4LZTdIG0AFgjBQ+cKDtUZqR0qCznSKnmCbsvTbRNbRw4TvADIIomFRJaQ
2kzDohYgmLWQ9+/7inhaid7SUnlmzyTHbWvPsAQAVkDbwVVVr+8RKPmY0wRahFDpaOFlVYGWVdsd
oqQrJWFka9uQtIDb2URUXHmknTCAFxSk5YNjgticovWeL6Uh8cetXgZAHSB6QBoOKyLfw8Dw7iRW
j+w/Vs37xgRzEYSfi6DINPo8qZ0TlFGHiYl5qfdLR5AnF1MUjNESHaxKhXbnog0SysuNlX8IXGG+
Bw4Dmt3rPe7QeG+XJUecBvtknqJbvTiH2w6zZQLAeGCPDD5tK1YRbDLZNuImcjRHf+9d7X0yMWd7
28aGq4AhBEfdQS+LDy1fL0PPJxaNiWmGtR2/W43+zajQGyqV19tmNpeCuRNOrMDTbn42LuoUHRmc
qV1yM8TU8PM0a+fSkT2cNleCSW9CQHWi4W1/bQI9IAYJsNQMUdt86Y30SZ/V3EuTQvLh16EfXxyz
jdgtGMPmXdvJLduKwQZshLFe/S1a0/bLjDxUyEA8sIW+EhtqUu54bxnKz9t7uI4fQE8BQMv1W+F1
YgHG0RREF6sxwjp5VEFQHaWPU0J3mSFLQXggun4T4m8HQAJPBl7tEV27dxVcZUqhh2XzxbIQ5Ml5
Vp/S8kc7qxL32zSF7ikyK7yMwL54vZndNDVLZSVGaEQZIGGTp+d/aPNGhz9lIps3XPsglnVhS8is
It1dps6ALbNf/rLW2jO6fLv9ibZM4LLCdBCHQGDQ5Ho5eRORUkkMA5DSf9Tkj1lowW0DG5EQbIOc
1JuTooACUFhE5xY4XtxCG/SPZE8gIqG/QvjmoAdJ2L/IRhi3FoR8Cmg9+AHK90J4GCObwcVVI1zG
+qCxwvbaLK0ki1qfXJAiofuJPh3WtRrLqWlXNEvXmKGdVneOCwKDOj1EdJDcvxtrwewBsLeY4uBs
n8JakngxYlefjRDsBQEr/7rd99sfZ9sANJg+6qMr7hgA250EYBEjLKol9XO9enfsSJLmbuwVH6D4
rw3h+zdVPpldNRgh+IQDq/mlJRZ4qWUjAfzFJEQAWHFAEgfqBU7Ceu3HDPiXcZw7I0wJpNUmx1OL
0RtBitDTxLOsGl4gm8DfiG5XJoXw3VTIQnMDm+foI/OqJEeTdXF+JjGkxlvyeRw2qj84qeAQRQkB
ZZHrBVZR3PexjVg6AKufJT5NTrElm/ff8gfUmYARAZ4XnQDB4Uq1sMzEnPUwz6n+SJMqfWvBw7+/
7XUbZXMecUDyDfIPFFtEyCtpqZq706iHowbij3rPgXNOE7Ad1xiU1bI2/A/4IawJ+YiNR73gGVZX
95mbjXiCmH8xxeH1FvENV3LFbrzlkFthUg4hB0F01fllaRNpioL3h/u1vTOO7Fj4w17dx/4I7eFB
cgdtLAkdSXTcAYZBWBAB3hnJmnx0HMgdsYU+5MOSBFpuaI9Tasswwxum+MQB5l+AgsVdJJzeodY6
jFbOLGzpMioBYLbaIYe0qOMNVpd9vmaBXiWMYbQY7N6rXRzU2ckGtWZhw+IdKIr2ywB1TbuSOODG
HY7yDmaUeG2E079fnyW3sgawQWR6mNZArM3fgZXwmjpU09felITwjf27MsXj1kUaGSVMm4mR40QZ
T0l/MPIjnb7dPk6bq+Gz0Xi4AGYrPjWA1QLyHTdhqECSGkDJNjZKf6m1+i+z+nrwaTxroCcw4+jT
sioc+89rpRhORcb/cfVfLM6uWgUi8xl0HY2/TXJs7U8nW9zAxzwo8kQU9nm8ujAwdLmmKjruWVbZ
h660vLnF69N61hkINGpNMjex+lYf1kAaydntcWUJ0a9R6ymK6toMEbRGjIJalt8uU+m5DZGpT2/c
HS6euQ6G6DlaRASKNBRDoH3MtBBzw3dqnfvRHAM189vWP/2NALtG8AO7DTq48A/h1UfB01879gBL
g3M31/rOzE3JcVrtGzeBoXkXzTROEidcTYWWTlMBNMP/kfZlu43sSLBfVEDty2utWizJu939UrC7
3bXvO7/+Bj33zpGognj7zLwcYAx0iqxkMpkZGXEimEo5WHgwJTZJm2YfycL4edvZV+55cARiLfhM
SIhkJv2ORyWd0ryTTmmuoBo8yLZRobQJvbmDruSvhhG/5y2EPm9bXV0h8mM8Y+jwHNuVXCowpbVT
K51A2lsjiZkSezSV3tHCmFPplulmMYkMrRtR2k0AlnCVXLq8NQxSOSuhSEeEGs2dZUgA28KY5yJS
mHoW/KGsqgTgTa0h/gjWmtoxkwbUSaVZGeVuMRp58WTQFle/Y6lT+yAT1OEJ9ACZ4htmMZOd3g3p
HV5shbg3x7JagNmSJrJJwqiyJruNIADngfhT4+nfXm0ijhdFFqhwdzpCT/9+dpghWR+qUoZEMJoe
iQiWBX9OOGDhNRM6xQiBQh6EPuyLuiSdaXYAj5/MpJA2gAbIDsTqwz30nzqOS6ydYFxVBvrU4Dy4
4t+vW6ywj3GujPTFwjOwVH6Gxc9sUZ3brrdqB4cK1xRGC3EJX+6aooIzMK566VSWwy4C0YYlhHeT
NbuaGv5t/MM5xkwaKpZYE7DdzAeatLoZJANny2wie4BIif6YZ7yjtJb8XVihCz5zA3NuirkPYYX2
prNN90UxE0ZQeulPHuDyau8gcQFKO5k+CjBcylYV5Rk1NqtuxFOm1Zj8rCCc3YvZj2VKelso+sa7
/amu6izUHMpSQHbCIkL75cqWKB/aEDQGp3QEeapRGoelA9ZqGa1NU7QPiRl9QDe02vV59Hjb8tpC
cbrABokcDX1bJsinyRJniaItmPirfmGiDMIW+SbEM8lJ5Prztq2rNwJWeWaLLW9nlHYgHKzllLXm
HlINXwibf+uI1ATlZQABGCD/LOtFWufDYE3SchLJSYx/k+5VN/zbq7hm1oANNERQfkPajlIsk1qI
9bhkcSrCRn0/5GBq1X+34i9l6uwQzLxLgXyjBSkv7xm39qXOzTJnLFcAWWtTspxIWKSfi54AdDxl
gjdbRYmruakeOOu8yg7pOsEV/Z8JQ6DqGadUMfffTMty6l3wwt7PKJfaVBM3CaJtJrnTO9gvMCB1
yr8iXpVkzVPOTTNbnNVdM4YztrgiiROmL1r1L1wRZFXoguC4XYOFOl3r0s4oFvQnsvxR6krrXZOX
9u32Fq59Mswk4GRTFN4VwtmIEykheiWdxrl4VSJlU4XtR1XHm3kZ3P/NFPMwAZe9FfUjTOXxR2kR
W01NKBBsNPPPbTtrXwZZIUZbkc+gjclEKt1qujoeEumEpo+6NcIi3zZlJHDO2MptjKawaeGhiueJ
ybJB5FqBMTESw9flGcPwr0YcO6LycXspK0b+02XDMwTPe/Yt3HRxNLazPp/U4hWjIoJW2anM8YCV
M3Rhg3nElVLTEikP5xNoWRNI6rXDl7ZAfXcOnUTlwFBWvI3OG6F3BL0UTKczh0YtMSqWRFgPUayd
qORu0uvPCUleRLEN/sXWgaya0q9C0odFvMRJlrUEzPEnq6uUuy5vyZ4Y7fIUGxHP1MrVSF+nVD2I
0oaxHIgjUVMhHCNcGvKgPZqNGd8tVi4Ek9gkEJyZS08zwq9Jk8tAKPX+9fZCV9wdj0fUmlCvlwEV
ZmKgVFfqsgjqDEBR6oi1gBpQvr1tYtUNz0wwn60Wk8EEf9EMUKG2iSLFrw0RLC6td9sMbyX0Z5wl
T/KcFxB6gneYifq2LJ0v5BOvlMVbCvXQMxuZ2VadAImwb1iC6lS7KHOrwAQ9/OICQweuqZFLc7i+
LhTsMfcJgSCV2T41w9N7seT51JP5XUv73RzzyKjXbnykEqDhR+cGnJVs0BOnsEOebc6nWQTBsR6f
hiQ+pHn93qjzr7C0WseY1fdhiVzdSv/Vpn4LpGDUCFOnjAv2mWKiVgL/AE3mHyBoG4f0dvisPUiO
bGPwG72dr+TEq31elyVRJwQOAWTS/zHL7GsU9brVg9gZoGEz6LfDF9XBmICInL/4Zcm1MIlmN/qZ
WOI1O7ZQSaDFhjjkqYbKlNskqWCD2CDbFHKJAYoo1HdWVbdPt0/EdbzE9CnKXnRMeIW4rxAbwapF
SOhk5RQMlflkiMSr1HrCxFPNeZxfn4xLW/LlycCoqNnnGa7NbMzvw0x66bT5Lkz+/pBjlApztWiW
YVDsil/RmAxlMuOxPw1yaU0uBqvG50qJ82Tzt1uHkq5E3yp4v6J+xyynaVILmCqlO7WRqXtl1R31
aNgpINtNQarh3DZ27RyAVOIT4fSJAOqwymNWF0IbT0+60zQXkT0L5WNchZtuSt6UGt1AjZdKXUcU
2EOdAUUATPGC8OLyW1VWNyxCD3tlVR7EWHjTJ94A+VUtCq9x7B4ouGlzC08JxoSxGKFh9O2p0iNX
npJ6OxsiJmgNNcjjYgBbQyK6aldwvPAbUHdRIgJZkkn/Rzl56FT0pV2oFMxTqdTxafTT+8Ezf0bH
+F65GzK7jO3Y1bfqU7HNnsvH7EfjozWV+DzkwjUbAfMTmDsiDtuwaEBqd1p2493gZZj1s3Wvv8v2
XRB5yUHcqpFbbXOvDSK/4/jtSlS73ADqa2c3lJWhhwgmpBhRDXBoh8qzm67mGUHlJ77Cudmvh4zo
WpH306ISvjf7gkKLTwVJTxWjgW0GxNUdAcIsJwoz14J4b9Z0VphzWNZXeGaTidt6PA5LpcAmBOnc
6nEIxo0SyLSdFAjcdtJ1CKULRFIG1iA8c9gO/WCNqakWLS5E65iBX7KQlXs6yw/ZYs4I+nd5lnVd
CtWA8AyQXlfKM40l6pkx0y+3y7d6UG8zYs+uqPphMATA70P2+2f8Gv5CGa2q7aeFS/p7HRYQUs9+
AHNm9bkRG4U6bt/VtgwgOXCrtwPdNyru1hqZyLNUvYIEECbkwAza58auLKf0Qzdxqjtx8WevcHdJ
bIePmnvb8vX1RNdGJVrw2r+m6hqWXJvyAk6jGrUdK5VT6Y8Jf2J6zV3OzTBnPzItiAy3WJ8axPfR
Xtton8mDcdQOxVZP7MYvXOEe07+6d3t118O1OIdUPgkj9IZuoBZ/eeqjATyoRRfRsCf+CYPpSFW9
Rnt29Pfao63WzM1OPNjs6uk/t8pckklcRxJZ4hiN3WjTn4QCozv+MNmqTRzRzfx42YE7bOa0DVfd
9GytTLpYN6pgFSrW2oCTLxQFPws5tZPvh+SVm56ZYEKMpmZRHNdJjIw0DMSXbEP2zS7x6rce4+/C
TvZ7L3nutg1C6rABue5d705v1b8J5WjogK4eYjT6VXmqMKZBbcUsPkGwyTskXozClAFo0LEOeOJi
q8fDhPYUBVUBCsCcy7qtlqFA0e9kEKrkjAnt5Te4KW2Om1KHuNrXf8wYTG2lMKGU1JI0Pimncmv4
yU51MRzvRE7rJC7vIuasyWDORKmO+iQLMDZau67yyuy91jk9Fbott9bDHIDJqop6amFCDcxdF1CF
FtXnkyN8v4AYOxTPSXuidHb+O6yeXeo9eKKmyILLx1sQHL4DD+/MmxI6ZL4V5B5YbeKX219q5Yxh
1BU9FYzN479sDzYWMPFqJm10igSM5QuxUy/Pty2sXePQxUREprqp4FFkfCFS+3SU5Dw6SQk0FY3E
bmsJx2uonrKCQAcWIpb9pyaDBEEcj5VI9lNtcbLFFQ9BP5EqRX8jMdmH54wNGOY6jU6a3tlVr9og
trUXmef21+k9JcoBHgWXD6pXbKdeLrVqKSpLOE6KCa10TOhguEWq/Y6AF1uMePnR6qpQT6Js3NBi
YFNgq+nbxIAy5v/NAAsPHEdVoLsgWbinAs6xB6Yxng7Oyl0AVlsK/KMMOsj4mag85KOct6IGqkFP
wTueOFppp6BRdoSf0Hibge4GzizIX+qUE1SuzyAMwx5Y9ajoI9tZCiGU0CfWIBz1Yl+gYD8r8S4x
yTYyFxuMrlvMWNi1rvGKFtQ9L4/k9/A0SsQoRF7DcWqxl7UxboRj0SYe6SfIvXzE8gQiXAHcd6or
poNrZpo7JbzS8dqC8SBFWwb6AnjpMJdTURpWrBM9PEZk2eAV68iYeleFn6VluklZ2cqsBEud+7fP
K03+2PVC5Jy+U2nZhMWl1SDGTTuhEo6CTFzSm05SR3dSF22jJHfHiPhS1Xm3TV6fG+TC4OzBSxLD
D2hV4iedRT207ZYoRR32BGEzV5jLu5T0u0FKgjHtg7Dl3bfXuRvMKZAppKMy4E5mcjcMGzVGFSft
KUfJP4lyB7yCzhiPnjz+tdIrBGhouwSnhYLb2bEwuZqjWO6nBvNnfjrsNbDETUB03d6+6zigY1Ic
A+OAIVEKCOYlOIlp1CfpWJ+yONpaguwqZehHaccxc31VUK4zQO2wa5DvY1HSxGp7S8/L+lSlULzQ
I08Oe06jbm0lgCjCFVDOotPvl47Qpx2GMyC/cpKl96mdXEF61rvmrxurOFAgUwPYG3WRq5khiTTD
QDK1gh6QHYmY3i0Fv4xnzgto5Rjhe6AdAzQkdNCu4HV63JWxOFanZTJ3Yjc7Q685iZDZSykHVvGn
lrj3wbVfA1gOSXtK1gqJXbZrYjVhVBgh4sXkSO8g2DP2CWbey0/lYfIlR3kFzg8jNo+89Gulpnxp
l37Vs+OrdGYjmUIYHnOrwPRO5Q5A64TkXeiW+06sXKOU7olh+DKvSn/tLtQwjhdQDcp1eatUzEpA
YhMexTLEgx1kSkNvq8LAu2jplXYZEmEH1OQYuKGYXRZXHYVaP1uA0BxrFZwPIuhc7TyRvHKWXS0y
PTPpvWiStoJsbSJgDafQ8pui8Jes55QOVhcM56VwG4pyYDLdRTUTkKST8CgtQ2d309DaeZ9+5mHK
Q6is+tKZJSbhVQRAxlHwC49NFb6jQbYvY5LZQhkHTcIbM123BdoxQIepaCWTUQjzUMpDOIfHNiuc
FFepRR4E5dmIeVCY6wiG70gbvphLBLiRHWwGEh79ZNABHZMFKnEdwUu9jiyOt6x9I1AY01Y5jiBS
pcvTMIMgV5z0EUrwnbSJl+qwkLuyq/9HK4wnEJARoEIAK1khNzbQLhuxMSCorOac/Ie3HMYRzDAi
qJtBdF6YDDccQbAKM7XAE1q5TgGoKCxqYkCj0OyS+shZDCkNPZNkAWY6q39rq8KJ66K0zTKy7EgJ
fyjN/G828Mwge2nO2ixNKTVYRbILWdaUoCtmNnPFuQhW3j/0bgbXNBUHAp8rs7RoNocI0+DhsYCm
QNpAl3WYRBcy80EUaQ91kj6WEKVwpj7Z1mTeyo2+K9ORU2NY/YwAUuLaQxH3qrfYaHmEjkQBr5x1
t6rayDZjM5iTv4Z64/NB3IWK5vynx3j5HecJvXOMaSBuiMJX0unPipo/J4J2/7cpz6UZJjWuNYBq
ywJmBqXGE/Ko9g+jxfPJ1T07Wwv9+5lPypmQFMUQYy3F/Ji1sTvlwqFTeOnbWlTCoxHlZ0rHA1WX
SzPW0CZDAd7/YxU9mPmHJPy5vVer9zNGPmQA1NFPw7VxaaDJcggQSwnyAqvc9Jp6BLp1r2RQ98qH
tHJUUj5DHiJFOYiYTtUTnsLA2j6e22fSewjcirVJ8LFU6Qd09ZxJfiPN37fWaKPwn0UyqWORtEiu
SQqP6Kd3YZZRolzCDebT9qoOcbaON6x9nd9d2FOYME8sKa3MMQ+PpaXWdodxLDwhCtdYyGtqDW44
aG/qXPH42DlbqTBh34qibJlKerzKyhFMKSDTz7gbvNsew7PCxHzoDgl1NcAjG/k5TQs7mZ4UpHS3
jaxFfNAUoOaJ1I2W0hmvbIQe6s+mdWynBvQfpPFmpcKDU3gRumG2gYHoOCF/7aChL49KFFWuvErj
srwztAEPgmNrvUjFb6I83V7Rqkuc/ftMoIfkplWVcki3rXRnLQ5yOXGkYzydam2yJy6LHG89zLkW
YpA/igTrgRDcPha6zpaJ9HF7TfQ3s6nv+Z6xZ7fMlo7UsKFMvZMardPKm1B7mYmyuW1odTHf1z9m
mJEF0r+fBVu1mBt5FgzrWCzWgxll93G4cNbCM0Hd/syETCxBwmvMOqrNrwEMHHn4+r+tgXGAfCq7
rm2xWUJ70PQHKf66/e+vdNUQdM42ifniZDDHcEIP4Vj8gdzDa+0rn9Bsy98Mp87tZivf1bv+RXCt
Z2l72/Lq1mGszwI4CLU3FiVRtZOc1rNmHWe93aS9cWhn8i8STQCf/mtCufw6WaGSMelUnE4ztckY
Y+Loq+MNE69ENtDpAa4AD8PQ8neuduYC+TBPog4l4mMoV/W+IDWIQEeoOuVD0v91zZlqBtGxbxHw
XFTzL9ezENCVNLliHqEU7khF5+tCiC6owQlqKx1BkBEClQt6GTTmr0BV5RhCWVIfzGP0Srl2q4ds
g57gyfDw6PeKp/bYO4nPY9ZawT5cWmWOa1v14EEHIdlRDZLNEEiibRV2mh+yF6B1i5coUHaSV/n5
A0rQyvjQaYHKacl8VwWZ0HSxcOY4Q7dlaGQZPyE8hIH8E9ynf6yn2QWrTxD70mN3MO/rjXWI7iVP
3ODdGtqhTxxMPwC9VwY8lNmaZ4FiCgBczAICTs/cmRgnEjpRb81jGbf3Q60E+oTUI9I4YRLNIPjN
1bItUNpS3hZsABORIw1l/5B+b/yMvtllYTlkHnQiZ/RwsrlM0HSYRaCmIkXcTSOBhuQi5DmeUumg
7PLZMnK/naWxeMJIjYwp9LIEnWYHfoJTOehacSdgesp0zB7IIdfI43jYRIMhdHa7QMzaxS8C9Gux
MmWxp9gUdK8zR6nP7UzUl/4uySBsHZT5ONSOIGCK2oFkeeuXaiOUTtkn4+hLcjqpXlqb5uDrZi6X
Pjip485pQaEVPeSV2mG4VpZyrxehbyfZxajEihsavUF8azCF6I+Woh7RLnpZbDopr9JtaESQrWwV
UJFuJq3olLvUkpQGkskgsPoFMvjWcuq+HIX7CkP3ha/WilYc6jYi2cFQO332yRSp0p2llRKAq2My
5A5YvibZE2pZ7x1lrrsfGHWPdVsWZ2FxoMsn65upGBbLrwst+5HEk+hRJfDP7yFopzcHdfblOTJG
gKKaKA1qM1uyjTTlo+gIS9uG9gjeEfm+B4oo0PWkNJ50IQq/6kUdoo2O/5sEEHiYnmQ5gjJd0faF
5Y/F3J6UrBZbXzWlMdybRaoTBxqafe+qGL6WD4VVZrJt6RiQ2zSx2vf4DmU8PpTVGKPSvWhiviWR
aEHbmuDtAyW/scwr+RUjA9DFzQtRGZy0r6vR6btQJY+zWpLKU2uIdrlES40xmJZIjTdlrhg5wFaz
qqWemmAm1bPwjjF8wLVzskMfDEK0bS2EqJV1VkupE8Gd7ddLTsBuLnYGfU4ZSX60KjRy7ExrLXUL
cfjpc7LSenTw9IIWdp8RYXLq1ppH/Cq5wTclTa160hLhHw5BM6BvgGrOrF0K+hfiNlOUVrsqXppu
D62WJLOnLJI1V4tbU3PmwWgRI0G5TmwpTM3RxvChugB2XbTtUQOPtuTEbZXOwZiL1eO8kF5+FpM2
QbMQ7OkiRm9zqZhzW6i0Jts2sggF0xIejsJBDMXrXYmenBDgU41DQEipFne6NMSfhVnL1n03dkr1
EUdtojtpabaNh55HU/qLPs7tpujx8kKvJSxkexSrBH2WbO7QOo9ToJD0tu1/qro8QCGjaYv6oJTK
sNh5IYutV0GymTh6BXkcL51QrQwkyMYmXjWXqRwU4gjabtmEKqWfSogN96TqMIgdmmCFhnhP7qjl
MpH7cVDy4aELY7HapqrZ/sGtgjw2JthNH5LNsuHGiZ7wngHX3PkAPlAEJp0XkyGYxSRN49Rkirjo
xrHyxvduciUfXAiN1+/F32LkdttyV1m+5fJwQjRMMmEUZtFKxIAVnaNlzEZINeWyN4yjadWTu0QQ
lhoLdTOI0WaqjdcprEQ7GnisDyuwRZijJHCYr8bjh1VUUSLVSsAZYB6Fzezrf2RP2gNN0wSdE21A
OO1bTucKgdh71bPspl4eZDxY3cpFdfELmBwyj0D4CD5M89hgegNnOYinyFM13rADzwxzTUmJrMWV
gYVqWuX2pWVLc+iKee3dTkxl+p3Y73i+ocy7X+mlRRxUascWd91HtO8OlvkgOPpdcmg9ZUe8xm8D
6z75kzqWm3vkYzy0h+Sp2/Do91YuZrD7QCUXw2ZoZLL96XGBkNIspOaxhebDaxeV5EsdCK8ZsWoF
4+Wgs0euB9zGZVqpxbWwLFNoHFND3JGkfMI1ximuraWUKBKqwGuAMh8pDVNlwNHIIWFnGke0m4Pm
tTp2TuOYLhicVRtR107tsYGCA+9Iri7tLBIwFYGlGbRQGRAJLOleAD20NfGq5jLNwlhvOQ82zMpw
uWrIX2BC/zm+S+/jnfoivFUQ1rzX3cYttt1z91v1QdsMAEXl1kGz5zWf187F+S9g8kSCGndjjPgF
Jpr6paR/9Pl8T6zukXMuVsorF2GVeX4oGkGjEdxNaAaKTv8sO4Zd7E3MF2PkwQFeejcdzcpJdoBK
u+JJC8x3JHHVc7xvwAbJ42rhfVn697NnV0KWBTcYfgzo5NxJfgXqyL69Xp4Fuu1nFgZJjnsjw7aG
5j4dUd2u/1rAnN5TqNIiPCK7E1l9Ea0lAnSgYCHS3ksj6LPGTqXDQHgwl1UHwfEGvBPq7FdSB9Bj
HYVKlUHYOStuM2T3QjJtYoHHL70WN0FuhNNNgS3XI3aTINetQhBHyLHJfw3Wn7B6z/PP259l/XY/
M8N8FwEIyx5vbuMYb9E7mnKb3GW75FC8px+yL+yWbY2edMN5eq/e7WdGmRiJZ83YzS3WpupLIC1W
QEbZ6xUDqX2X2uqU/+jCmfcAXDtwqI6gLYuONMr4zIVHdGPMsxk+rhrVJ6gE75TJeuuT5rnQyp1c
D6+3d3bVHDRn6XApVW1i7r2i1YUmynvjKBRh7KRK+TOSlp/GoG+UwXqQ1YRTZ1hzS+CQ/p89iwnO
Y5gB/0HtFZZ4L4alYEeC/qSlKWddq3ZA+YEhSdSCTBYLVKQRkSe5wt0TDZCSsBbFayvdcFQTaty3
t3AlZqBoAlY5tKsUYMqYTAhC9uY8gGblaCXQJqj+GFz5g1ULlA8fUCNMZ10BB9R4UpXC1I+KNdyB
mW0rlYX3LxZxZoLx9TJVorlNNP0Il8O7JAXvG69/s3aIMWQDQYpvleMrX9NCjBihE6sdgX7GqEnj
dC8FZiFbj5ZTZDv1yheZU91Z2zlwdeJRgJYOxRtdxnM5FMBwPSgaBKhr0Y6rur4DEjLnONtKoABA
C1BCUPMhdWO56JuhmQbDnEBL2xafXTf/AMrjLQrzJ8hRvKBgcCgw+PT3BwnSlJT8BaS4IIJhDu6i
VcqAx7Z2rJMPM7mXhscx5SRwq5sHan2QAFLKA7ZEBDGWVmrqTjsq4pA4REfLN206HovDqhUTWl9o
2IM3k33KLLVkVkYsYiF52NtNKPwJJYWnK78SDgBSRwcCxOoYZWOZgKY0kqYCtbBjIZpvYTjvCzHF
vGof3D5Fa2ZA0QqMMKbzqKFLd9OrNG/TqFCPQrdTk9atMsycZxMn4PCsyJdWBDMlSlrCiiScrPFP
3b7qXAwyPRhMhkvVeHT6QfDAZOEncSx2YwJ42zHtQQIZDQBQpLgUwIKPC0nnfZ613vKFOWbj0jgd
CJEj9ViRrTodQBJ2IvOjmd+R5ZA3Lzhgm6Eo/8UROl8js48NmctGq2P12KVbdX4gzWei8lggV74V
gg8kAwDjAeqXBSWBKgrKEUMnH0MorRXwbfXV4AmFX58gkBHTN5aBah1aH/Q3nCWtSxmH01LE/Wku
JhBQzPeSwZsAvU4TLMo6SidpgRIHoPfShJj0ctYYU3tasvo4Ybbc6pLnVEvvwjh5jRvQ9/7tQcKH
AdAFTV0g87CBl/aqXDcndCJbaC4ChNqjDGWLkWJ4UKuR/dumrj2d0kOAewp6C6BnZ4HoQp51phIO
7cnM5J2pRUYQKw0WphWfVSQ+3zZGo/LlsQKiEqOBWBYtFrFRG0RjS94qYXOq+9ir2t9m0WJh9Z0Q
j26e4Ea0wOwLJNZtq9dOSLcQDJeoKoA/5Op+ClOxmdqmPeEFlbySWTQeoyz8UYqzxDlSKyglmMKN
JNKvJ2ls9UKywj4XwRqMgb1+K3xGngXFWesh3oib/IUHGV37dOfGGC9RehBwVdSYsaRHPA0PUQei
iMbsbLBS/TVmEiSDqGZgXg4SFVd9OEw/q0pfyXjWqqUbFb8GQXUUmasLufapqDodpb/AF2NTvUka
DIw7Ng0YvQYv6exedg2fbEYbDZkHEaBQ2VZRiJr//k6hHIr/2KVbfRZDUrlLZdAMNqcKVWpF+IFL
wU7Ul9t+uFIRurTCpMqFFEpRlcAKOU2e6Ekby7D7/ZDaVFJKRFmtxsQH1A15fefvLil77s6Xx7yq
GrNJWpHAME09NT/3Iy9zOozlEa8Phg1vznklIl/sJpOc6TV6FUNYNyc6pxQNDbg2nzhbeZ1zXmwl
CxyiGK1JRycDo2Sj7PbPU9AE2YEYtnnXe7Ivu+1D+5K+SF+lwyv9XpkG/BWMR9B8wxsVpQzmMoBU
VYPAnVansE42qT5uWz3y8QzyQrVxqhHdLa6k4tWxAE4PUQVPIERoyo556Z5EhbiEXAEGL0aHMvrZ
gpmoHjgIy+spTsYI4yS51HbDUEwVpjilytY6r3jtMUnZl/b41DiFIz0SOspJeZW3qR2GB/CNuP1h
2nPb4gp7TTC/hPGfUlfipmy+f0l83x3nbeaRtyzo3AU4A0fc8+TMr/z1wh6kMS+3N8KM9WBksJdr
rW3JD0rC1Ya+itXUBGiYIA+NR/LVcCppunAyhqE6xXfpVvJVR9sMX2isZUF4N7a27Id7VbSbT4tz
416PyX8bxgMG5Q0QFLMT+WDmEGZ0KipQDjSv6W/FlfbRpvkgbuljQNbpvVrHoPWyKTDr5rYBV4l9
1XUxIoJyH6UaZ7VlEmPOezUSylMruYOHeefj8HNC0e/b9igdqL4qvy91HfHoss/M0k9+FtCVKFSk
pLJKjIBSAXjdsT7DewviPaY9Pfewz3n6XGWIsEeVzAGJo5VNdopQLoo4yc2lBHFtCNBVicdPoTwN
UPvwQiUM0izn1hNofn4R1GGSGqQvLpARsQyl0E+OrJDgy1pPEkCoqY05lX3t1a/Vb+UL88He34Zc
2APxLzIpmgVcQWQKsK2AEX8qEXIXD0iG0iafYe+Gz9IRCErUMAo33S1vw5tV21C5um197YieG2e+
Z1VCxabox/JU4vJKEOZTXgqwagHVGZ2SvNDR7kuP0ROVoKXXlKdF1e/KMXMthMDbi1jzSmAx8e9T
CmrwpDEZm5YZ2kQspTiFh+GVJja6C3boO+LRkW6+mPc1QSr4V8Eib4HjANUFDNRerqkz41SfTKnA
bKvoZJv8lEGR3gjyTRk0m9trWwlwGNHS4foqyE0gVXRpygCfcDIadXFqTeFY10H0WwF6ZTZ4SrzX
mCmsCZTCuP7h9tBeopfH2clOMqURQGcCua0PdYeJJeLLgXxYnAzUJrH7yxrd1nSarfSh7qGlzEvw
V7zkwjrjhxKZ1VApYX3IdtlrvS28cKs+l4ttnnLdVpzUzlwuSQ3PKI2xZ0su66RI1B5GMdMZ2uKH
+ZWDBKT2AHKYPcUDhiPd8YzybDIZcSSn/STQbe6it7G9q5aQ8ypbcxgD44PI1ChnKgv1Ulut7vtJ
z0+k7wKidKA9bm1BG5/G5vG2a65cQSDt/ccS4zG4gRTSqrA0dcur1KFpp/VOpXFugOv6Lhzz3Azj
GlHWZQMIv3OQimT5ThQ82VG97qBvK8vGALD2R+zc8qF0eM/AtS91bpfxDmm0ZhAYGVjehDIlGLEq
kQMq5S6NcQYjBTuqJGAH8Tqa3/Wd5PZP3aEHtiMQDhnxFbxcQo9XvV4NX2BbRrKNOhyKO2zaWyaG
nAtajhsHYK6vyBMQviZX+ZD3HafZtb6J/5hikl9J6TArmGOFVfdbC++j9MdtH1zLwyhz9H/Xwlwv
oj7HAM3BQPZHx/0pf0xB+ZQ+of/ZVE67GVzFiX7Je+FH4Q5Am3G1ha8ZB77d878/gK1hKWqRpBqB
m8gPUueR1i0QMAWvccnkZt2GgEuIz+61fvT+McrcChEqZ+BQx6pRrHeVZLibtPY5m7LP27t7/bJm
FkdzpbMI2Zf6aMbat6eAm752Vd2BtDhyTIDNXEdobH3TvxSmzYuSvPUxoQXJRK2aDTZVgbyhrRTz
n2VK98TiVdavC0t0gUCqoBxISelZzruuF6c8tLDA3hdbGygnsKcIM8Sx8d38ac8juFk9DmfmmAMP
LbZpwHWenyz0JpzYakx7HqaYc5vyrDDnu1tioMdaeAdoruyUVICXqpxbhmeCOdfAbI4AWcNEXBgu
mLptpEkcE9cXGfoD2neCRTlHFWYVRq0biZgq2alHb7U2hvRXPvU+kYvsCPwIr0R27XHgQMAEItVv
goo3Sz2EUVhQ3qp9dtLK9iXPwxdQIX10UvF6+0R9V9ouXxcXdljuoTpqhCGPhgzVAMVvOptstY30
FuKV8XN4sXzwfrv/OV9WUPx+GY8FyLpMyWnUDS80r/g+/SkWnB98v6B0ZS64qJb7CIMz2GB3pOK2
TuVYj6oLcVt/2fM4iq4dBlagjgVmJyrqwKbo6ALoEDIT05Mg9E9QVrnv9c69vbdrnxD4NkwSggdQ
BxrgMliFYbJo+tyneMt0jlw/opxs9+nX/2aEOcGjbCzQqhrSE6Q+nDge7V5Z/EThTbivrQVxCUAN
ZP7gNGQC/JwbDbFKKQEn0OcSP2QtEnEumGcl/0ALFlkisHQipOXYvoFMTBGQZEE4tu78SzhlnR07
iWe6467N7fix2WpOxiUSvh6NAN/SmVWNKQv1RlJgvgVWqahy+aN4jDaU0vAhPVmPdm/rgy3/MLeD
P7ng3QVhXLyjCtx2VtqTgBucB/9aKdBd/h5mr4shheBYGAqYFgkXu/CK4FMvMKxi7MOt4VTbFhNM
VqB4NJfIveSpPUDi/P8jk1j55hf7wly2SlnlqUS/Bk3Lat8CPZIbvbwlWyHogzizQ/BWcG4KicZp
Jhxd2GQu2v9D2pU1R6oz2V9EBGIR8ArU5gXvbbtfCLe7LzsIxP7r58gxM12lYorPdyL6rSOclUJK
pTJPnmNUpCqjDjbBNbOHRfIrAlNovFcePwWZtL6ZQU76lvkg5ogxh7AS4lfNi6hxlF/UwHf2Vf3l
cse3OQeRJv3TPEFlGxU08CKSyeWH7jdnrvmn2a2WXkRyeMl7KWK03NEi6nx9eX2bAen8s35B5ti9
KF7v6VfDTby39/lVcaccSL9ZW/yF3PV040mxJDTKCmxq8H7y6K6geAL81DyA2re09KZ+b24Gv3HZ
A+CI6h5jwtH6s1t83rMFALUFuC3AbATuqtP1t3sG3t0WCxDeTsDOJJvi1tkot5Ofuup1t1995ost
fMme5LHZ8B5FDtgDv1+0z7fFjl2XpjthGEzd28G0WsxbuHbQMNTBC4Qrxzxrw5pxh5nHSXzhgf/g
4U86QtG5Yj7vwQJsP6TJL119MwAxFcMYGgS+IH/aZc+X74zzHyGEGnX0twWYBz/ldJXzgdKMD60S
aGCGx8QLPdRzuJbALBrRBbEb8H3ngBfQg4WJFjIl0MscnBsoEBUMMxv/wpMjI1JOpg9VR7oWnpj1
O+hF3DBfo1tZdAOzgrjyQDN4JvxHedI4hQI3kCBfFWm34fDmshNik51uQh2ZCAqGkKFHTU2m/AOq
r2d9pIJxgKS/s1K5Buj5oCcYwrPZ52VT5yFdmEJvgmA1AKSQzxdIxRgbBlDiRNdN/6NkO0Nf6S8t
eSNkNYB0EmgnuUJOi6oLVRMEHuY0umn4aUcTMDWZO9prOb/4uPK6HVuSDm8Xla1NC5AKFJHijfHo
JYPjAhvgAQIAzbDLK7ewD1DCgnimbaGvAxzF6ZnJNF7ESg+3sqF+gj7iOyby15KsJYcMiICJ5gIs
yZMEDVdGBVNasGFp9UNi2vFVlc39I5oOLagm68afSTR+uyICajfEJIGeRsdRBqYpwGOA0wVUEJj/
irbUqdJtVIRrSc1COVeYsTDwD9o1JFxSUsNBict6FeP+ghLb/pj3bE9mcHCPHvFMDxVOUVtKPUxZ
cUDqVwP90q4UgjKC0gjhV4a/8DJqM6gKO4G2E/Xk9jDshOSq4AI2QO26Gw7aXlmv6J7fZ/D6yKzY
VUf5RKiyYhjILLwe8aSpvcj0FQwtob+6Y7Xr3H8bVw2qyWOD0gGn1tgMbavCz/Ej0sX9QV3OOoyH
K5hJ7b8ffnEWoAokeJbPZeKLuc6YY4ADnGajdtDssdgzg8+bbx89XJQgoEIXHsyoMrhMyUuTY1wB
4O1cebKMFMKoyUrZbiEunpiQvlNUNZmWk9wKcp16gAJgdPGmHXeX/VgozaGtDz1DoINxxM8uf1sv
6Nz0sGLs1E0DadwaDLwYFTJQ3jc9B6SRYDrCUOWa3YW4gqiFxy6gbQDbyHGlpRXmH5tITLeQrfJm
z17KXNFaUA/zlXnVha7+UW0btPjXatYLxw6WETEBHUefViZbLNshLas0pIGmdL6RftrxT6y0G/a/
V5b2/N2ApQXpJ8gDBHWu3NXrE5CVJcDYY2nbw/RS/CQKOFYL13zUntoN8chmvDWrR6Zd22STmLvq
9fIPOL8eBB0wurPomoLxwRaB4Oigp2ltZJqiYbwemApCPhS2AvE+/4YGmr9AhYC5D20U+WmMcS/e
tj0G2QfVfIs76rUs2dDUAuys+jDL6nDZn4UWJsowXzh/QbLtyPF6ntS4bmPdCkhqPVCAwYrQcWdS
/2EW9QCohfodOBP5jxJ4tGQwMcV+Hepr464Lq4oqDfBayL/AJSgTaVAyYHaeYbrHgFKGlvd4hZBv
J1+i3PTXhPThsiQmXVHDT0ioaRDfSA1I+Sl45rFyhUlzoXh9akoKMnSEVDryVXhzO2/ple6zu+gB
L4ED97sb7cbYs9swWLv5zg8GjILKGcAQXHxnHNmFkqTl0BRWoKl9E1hJX14P8Vgh9vDBDZlV7sZ0
AtEVLZqVy+H87H/Rn6Dlh6iDF490FbWZoST2FFsYStCSPyWqmR8zTG0wRd96Zc1Ag7yyZ5e2C+IM
3ASCClMQUu+F0YbM4dBYgXqV7Hn8pHOvv679HsE147v8IY08Vnmr0BfxXDrNQ+HoX7NyCdUulBoS
WzCbHjLqClZ86g9b9uFcCVbp1SKByJQumZMyqbqqMCyRwBy4E3815e+qQ8+/bO5bhfokbdwS7DbO
cFWEud9O1somXthOeAXhKhZ9OgQiyXhVqigK1fiocVlBaQDApuF9agqvLlnk8mr2cyv99vWP3XNk
Uiz/UWgVo4TObCdWMGWGb0C52c7eLm+c89tfWMAIIb4iHmEy7M7u05SrFS4PFkdenNyR6C7R8pXj
sLxyf42I/z9yQwF/hBmFmJ/qm7dGM7xweO6K99CIXT7eF13v//98ks4CAX2XrXDhU4+3Qzy4Fn2N
U2PFysKtJNDWaFEACqlT+bFXjabe6yWFFb2bvT7T/zgNAEOEQ2Ub5cOXIuQrYoeL3wrUdWCOsUAW
JCeDFPzlYQepBhRQfoK25UCHfuvwNV3ehdgFvyCBJqImRp2kbd6UaRFH4N0MaufV4g+KbV7RpvR4
vdYaW9wVmH8ETh6YpDOFiT51AO6CDnHQWBl6VoObUeU9AkpCqe9xsY+R/uvyvlj8Yn8NysHKyMoi
icF7HOTsfYwtvyCkAU+LcVOxeQfk2+6yuYWQDMK6//XPkhayKuZYcVSknpo5bMLafCThdycbgA1C
jwUTaagF6JjAl+6ZgjTWUExpEWAwqtv0xGGx246gcqFdPuKKw8DVykUjr6GwiDQPWTxEycBZJVuM
rHnKQBIaaHWY6K7S9TqqoVWUvlQETRIXw2TspS1S9fPyYp4BJb4Mg/SDYrwBnKFy+SbPYzVqUx00
MC35nFNDOwxz5xysjqfg/SiLLUCpzo1ih1bhWnYFPgw1oW/IW63Xy79kcQWgkIZlgDIKhJlOg1mT
akORj2oeGIpuKS7AG+0bay37DQzPY+0mo5GErpXa09rBXDQMdA2mPCDTDbTIqeERhCAkmwesQJ+p
b2Hemld5ye1D39TTtR0PY6Bgh6ycGTkaiGU3EWzEqBuU7+T7oUHfd+grJQ/yqdBv1I7zZ7D6OFes
LJoXx1GqlUv2qwB7fMV/GcQMnyGol5Htyx0prbCh7ozvHCd2Ba7d2vJxZTwblrJ3FJ37TeS0nhPq
Vxk4fdzZAc+Mhgng7QhQp0t6Y/RUe4bSEe5j3qCPRodu5zSgPGzQqXTNov4zc2c76uSQOSg0o608
eJkx4rkUUboNK+Uny9UHjNJQrzCTCn/NidywIgX+isU2EQZ83FBtnG061dOtY3bgbLP7zVA2/zik
+EdvUN3IphvakxcMEfqqavzJ8xKS1eqY7Zgajn5F88hvMnKPfgeIv/qHOKT3eozZ0qx5GFhiu6TG
RCGPlS3E/8aNw7NqMxRNd6js5JmQLnEBX8Wt1jfs2Ug7w+OFxd10sGvQs0R/Yrv9EfNJ3fXmAIq1
Sh1xKq18b9hVCVakynYTlQ1bk0+fc5a/zkq+yYDbasDbVHQUzU3a/Ya+cedVFbsq4vq6AeDQnFQA
KyP1R0ME49bUrXHoytFSfHfBWYgKDp6zSEdOd3dlD0mTMgWAAsOZNmkTJTsoTzQrbzv5Cv2ygkIK
KjcU6NQzuJXBAVm1rCxI0wauKknX566OUs5jRZp6LV9dsIZYJWp+Oh6vuioO11HewzvTYImpZ4GC
0cZXLTPtzdT0HGkchDg3l8PSwkEVkjmorkC2F/OpUlgiddePeV9j/VT9Oux7tzTNbZE9EmWtkbPg
FRZPtHLwRobAt5ReOWqsdz0EHoIuQ207K5Qfnaq+xPHorNw1coIgPhYKwijWi6vtjF0m4UqPaYUZ
AS/BCWt41O8iTee/y0JXPIckyRVjWrQlSR+tbJOFxcSFCh5uYBjETIG0mLVKMrUAnDIw08y+B/lY
d1fFDjuUJemfI0TM7eWPdzYdK1wFwBH73wR8DgCd053SN7TEjHmXB61eJpUbm2oFJn1D3KiWFbEf
oOEbY7+pjDnbl9bwI2waP8w71q7AIMW3k6Ivhj8FrTpA1WAnkkoC06RnI1HCFPSdxDcH9Uq3AFkC
AiGPM48wUPmZ//TVd6mK4D04CE3sXMifgxNDeh8QO+/USsXeTaEcHswFpk5zPurfnO/7WmNQ3UBg
HVkE2LxO1xg6hq2DuJUHkIMoXqIGs1UubXsNHIaOtparL+0gbB3oEOEiE3fnqbEpz/pGHfMcpMWq
8Sxy7dt4hJJVG/HwMDB1WjkrCx9OCG6CdQaMMCB7lHZsq9RqBEK6PEDzrNuA+hkyMloPbiKbO78J
ZqtwtU3VQa2a8IpZ/bQ2PrwUvtGzxs7B3S2q4qf+6pU15JTD33qYEQgqq6leAJgf6cpT8qyS9PUV
jwxJewVTw3GsdTAk+ESLcRNZT8mVmHohXg+mCQ6JSs9+zVR/up7fL5/SRR9BNwKAlijqyLXkYjLr
IR2wxqCU3yRKualVvvIZl3K841tQOn89V0LEb5hQa142Xg+6u8wL4zbcguV4hix12JbPMeQ4Wv+y
b2eEV/IZFBvs6K7KplSdsqzKvqrIZeSDrdClpj8ZLnBim9blfn1jYDQOyUK6zXXgIm71eedAIW27
VlVauGAQDjAICMSVQI9Ji2BM2ph24IwMqphtidpt4zHb1mxeCboLn1MQ6YtPSRaUapmSQ3EpVtKg
NcobU9F3rZEcLq/qUhRAlofSNUamsG8kT2wjq2vQbOIGs+1UdTWA9H2OCZOdmqDPPcw8fbpscGHp
cAotDa8DPBNAWHL6FUOSgsKfaVg6J5mgjWFb7XvHusp064yXxcqmWbqgMQwDpme0h4GAlqzFaBxV
YMaBNSAJ/bgI70M+PcZp+FrVISbSImSJrcZ/XPZxcVFt9JLgpgWdPinUqVOhgbEizIJSKYsMt9Ok
ORu7sHMQWQ5o5Hp2z8EMfdnoGUJTxB0bTY4v6l4gUyWrZWfE49wjl4OGkebnJLFQ+3eG9zwu433s
5MVNlVd0H1cx8UIHaPNBUbtbYvDOs9U2X1n5pTUAHYRjCqllkKpI4TbWEmeoC6z8VHIn94rYBsEs
vkWLZsWAjMF3tBYk+ZfXYOlzO9A+x+WJBwaSzNPNpUEzJs5qngVIYZNrC6N0O71O8Lyi6iSIbNFo
AqCwcpuCZv/i7gY/Be5TCxvtDBI8FSOPszLLgpHV7zkP7/WqVfyBJ2u1w7Pmj/jOR5bkIpGSQeXS
gW49EJG4MyMv/RQMB/ROyEl3ig9o1Obyqi7d3KCswXkFyFSoSp+uag6eZWKPaRYkeRldj3rqjmZP
tzVRB9+A5ixUYOYuvVJJE+5zyERvL5tf3ElH5qWPWtdalhaszIKZJO3B6LvBTQql2DLxa1Rt7PaX
7YmYIGWYggcG6RdoXM+RzjkYjAtUfrMgI4pbaZrbxGuTyIv79MiEcPnoKpsnc2ybBiZAq078ZGrx
kEaev7VqVnpaYpiAsBPqkSrtHy47t7iYaNMT1KlQUJcDoomVs/SJZcHAYqBEkz4HFaaFJ9S9UY3h
ztSKNenHhYCPpBmQfDS48XKVd49d6XUcxyJhsPAugVSpPY5+NjrVe2taVrjyPFhYWQQc8JOJVxFW
WCppdixuAGBE6LWVOHsMBXHkvi1nDkVyCywdvjPM+rtShZS7vZ5aL5dXdyE5EpB1wwJGHommfJtC
8raBckqPJ26PsrXbOWyMUbtJwS4xF8mQbbvasDq3Mhrlu70fRAUHcEGKwhueR8D0nW4pWutzHsY4
JZMdoVRCCM932E4JcaeIi0ICBB1+mSTlHPTKzj+X/V5YdUwEoD0DFB6YwORgr3UleKsL7CqtydLn
ObIbza3Sqb2uEx3dVBaGn6yc8dSIq5XO+8LugmVsL9RKBLma5HbZGnpoGkgKVU53fJjfGuYkboeG
yMr1uugixQyvhufZeS8AhQajAxY9CwrqpKCK0wdQ5cRJ10VuzCPwXNebzOio5lf9qK01TxdCEirZ
SCVQahDFJ8lLKEOluRnj0VvkMQp1XB9dI8zWeBEXdy+YedAS0EGTYIhfcRSV4h58iGWKdDNNbE+r
VL+fimtq/CpLfj+n7Tcxe18b9sia+LJH1qwxwyPBgE8xLSaU6TEk0U1kJSFYuLq+RnQQfQQTgZyJ
DdiECAi4K7scfLw4kLr2buFYHFooZ7p9BI4vZVbnp6ZUwahhFcZKuF3anugFIP0EYwhEaGUni0Ix
hiHKwFCdh7M72xkBxG6ys9/dnGhrNHZLqYFIPSxUktHXByHB6ZqqPFYnPaQgIipV4wN8SzkofNpI
vQ7LHHj8vo8ty1VnKoDFagqmFGpNA+Y4CCn2upKhPD1pU+6jJaQp/+L8gD4FIAccV/TTpJ8W6llD
WQuOpDzS+kCNKX9Ct4vd0MlKHg17Sm/MIUwOBUBmKyHiLDEGNEdgZDAOj/cayp2SaVrw2rF70/7i
fNQ2uQ8yTk89WLtyoxzW5NzOcWTAwuiYFkISCizaeUQCqLuY9QrqGZhI2Kqb2Juvk110ULfaFlhK
Md+5uRx95egA/2ARXRdoDlr2WT+0DzVmm2kMeJPibLLyZkIh7rIFOfh9WQDPhWi7IoGT7/CUjbNF
FcUK9OYN0ziHBNgCJXzn+vBqdp+1/u1pPuHRkT3xe45iwzRGs110IHafc7ZXMKAFhC/aB/pWndfq
GfIJFa5h7h2FVIAlDYDhTk3FlEJLswIZLCColGwh0GHZO4yZ9Jhrs2sl2l5eyaXtgcgHY2BSxaP7
DHRX15DgtpkdMD8/NDf5PXFToE4N14y/2DvWCSjklA8eglsO/f+v4htSk1MPh5BOyMwdAG/6j2l+
KAlYLpIraJZ4l11bWEnEWJQTcXno2PuSHRVNcifhsKPlxQFzEX6SGC7XXy5bWfBGEOoagLjgjjoD
LUYRWK1oMdCgDAcAlWpIsfwDdQe3S9P9ZUvy3YF1Q5EChLqYdgNRnnx3TCO1elXhNCi6R4WUu6Hr
Dm0c+3YSXueE+nh+PBtxsRatxF1+/PyAWQu7EeQaoJXDA0S663utUgZeNRTPO3ZQP9CJM6/1fbsX
jFpVt9fWRzsX4seJRfH/R6ctLhWVmzYchfzMP33iOtvwQH0d7CHTDXSX/oOJ9LMaqXDSgvIPRNkR
sM4Ak5GRhZmeaWaQ/CBv9lW25y9p6Wr34Ta8y+6nmxajhKnhrl0FC1v02Kw8TJgnw5RwQcGqZC91
XbgFRHlolG8ub5yv0rn8CTGd/QV5BYPeGd616aDEY9dmYDywm+4Ds3JbPrrVzoFuA/Dlk0/3EGzR
2H9wF8g5nFhYnHfcd3gGoFUjhbNmqPSkzDOQDac95nqu1RSiKN2vcOT7boq+mcLJxqTCQIKJjNZR
UzNooKzI8n/moViJKUt394k/8k1g0rQmdWEGZsl9QwEFms39pIzuC8geD1m9CwEJxViOR4zEbbLE
7ckaTPp85FNaUyl/qAqlrSIdbup3qmd4JPOgAYSedcv8ykvvwnsDKMYmCEzUYjK3e8p/2oU73jIv
v10DjC4dVVT2kD+J+ukZ8Jf2eY8pIXTiQ4byFuSS4jWOJ20p/hyb0E6jwQCee960iRnYt/ZOiLpU
tUvYJtmNe9AVCqoDP8N0IYjgr/Nd6A3X43uO2ZDLR2jZTxCWf/X5zrJFTVEjcAaIH6E/6NZDsjrr
d25ApOMEFJKQJhB8qKde1rwH4qJ0SDBQ1bXYa5O8fdcDXPNoDiOaILU4e493czjFaqOSYGJAQ5A/
bfV42cB5LDs1IEVtAO7zrE3RjVTK93Co3C685fNaoersRYEAfeKG+BVHdwNXMfPJFVjhV5Onv1nb
3HbbApQXGDN+SPzobi2ZXUiQoGWoWmhigSwPebRksUKvI84xahw0b85d/F5ux736Pj5od9lzCn52
iPBlr5dX8nywGE6iHobSDRAQ5+NPZTWAZtypVAy21pDdMT6i3C8xV9y70SE7jJsQc7Wk8iaE7v0a
ZddChMOzCK0CVce7DW9UaSfOMatMUsRq4DyBkX4TXUG9ycueBRnZ+qjVwqYBLg6lROTwSGrkacYy
5DxLzGIORjtzjfqD65/ow6wc3kWXkAGiZ463AupBUhGuj6jW2r0xoZDgNgfgn0BfWezMn7MXulkE
LZq1waqlbYp2p60KDL1pneVqmUKrAnNlQ9Bvw6vIdHNtE2NyRwzhKwYAh9BLIveXd835QDZkBBA6
oLeAh7ZAvEpHw2qhmKIUQ1A37pxv+T+C4dB8TbdWUO4hW+izx/AN+E3MgrsQrvSNNZjL+dgesieQ
YeNlixTqnNYRKhY6M7uwh15m+JOADqTe4d1u/pr+hL7jWbviPvIgUt0HUCa5XeOXPU/EkewDdifg
UMDzyzC4SAvtRCvVPrBDuo/m+bXuzdSNWfjYRvTl8lov2cLIOZqtUFUTj5nTpaZQ8TPUsOuCuqKH
ZsyZl6os6AzzPTdIvpL3L5wR0QgVGwkPtLMzQrqxbMZkgrHOgfRozzpPj0j9g5Z8rZcjspfTRBEB
BzZQLcbcL/bTqV9D6ZRmnSttUBazE211noUHRUF3YBcpiaYeUogcms8tGDmye66lc7R2Us/fODpI
/JAy6oBriuf96Q9AwuREg8FMpP71h+HFxAUo4lG9J0hefvQbDQGPHAgqR4MbgZ90jdRgIVKc2pfS
1aRK1bnUYF+we0T7cpvUruVNKJWAEvn12xSzOCvH3kontm9KrjkQZgyizPKS+CaCZOTljXqeVpxa
kNLVnChK346w0DuhawsNerZKby7wpdKmOfFCSkfTuIpYEgob2+bAtqnfux10vtqddbjszBmiGVq/
4Hr5Otx4TpxhEbWqhayjzYwgMdut3bxgaHzXKIkfZqPX8MSfy6dcLbaOEnrGGjb9/Mjj+gfgSogB
o1oig/wn1tCZq0QLLGgNg3TCrbXPBPMYU7WG61w4hCeWpITXyetRNbtZC2ZW+2oM+Gvf3Gbj0xjD
wyrejf1KgBHbTPqAuKcAqAIOEghROfdUtDiJIQJrYDQeek7x5LP8rTEBhDXpJlxN4ZYWEvNdaL5h
ysxGXe30iNtR1FEz6vRgzkyvN8iGpzdFqvsJW0NDrlmSohmgKpOB/hIs8Scrin0dwrzvGtU3K9vy
PEAjUh15JAUtxipwHVWtjgMQBdks5CZ32W6K/OTQbvghv0qeLJ+uWF00agJyiModmGll/OMYahYf
8LoOnJh5iYlTV6AkCfj1ZecWzeA5Amw5LJ1N4hOzVCpnLvVgqj9jtXZNO/X0rlwJUwtJNpbwyIy0
56eJ9crAsIQMbF6jT71q9EK/RcIENpc9CIQe1kovi5vjyKK0DXun0tshx/p1Tebq5QfrB6+CWq4a
Pl9ewYUQfOKatAtJ2Om8YzDE2eyNxpsyPP4bA5C0Q2wSZPDS2vXp1PWFXuhBmn/kNsbFVjgfllfq
79+XVqrrE8oA7tWDOLxLrOo91SCR3EMImc0rowzLm+2vJWmpmjhs1Q5Y5SClh1ap3DZ+aouPy6u1
FOyAZv3f1RK/4egBOY9VaqU1bJA0tDcOTSev02agE1Wnu2vBR/ELrBprXeGFPWA7hgVkO3Q/zbMC
XFSnvT4mNV6tIEqyUYaOzdfLbi0sHVSYkSaiywauZTlxSpPSsHNaELALYo7UeDGY7kFS+l+c0xMz
Yq8crV44pVSxlRyObKBFjkrwuLcPEUj4BS9HFbvOwVkBUCwsHdJ6ihqT4JDGI/zUYsRJhamAlASp
8YNGsWvna9xDC/sbFCpgHEA/G3kvleZnlFQbe9A1toHZo5zH2+xGoWD67is9/VWkxVrjftEcBgWB
+IU7wK6fOkRYmdYar7uA4o0CsMBvvQf1N/YGhLLXZPiW4ioaOxjZAmEQBmdk+AlRsga/wmjxvfQ3
p3Kpp+Kf4lIfCHUhMOd0vjV4a3n0uXQwMlsUMPCSQJsHhV8p71R4HA0DJsECw1GemcY2GVBZTZ1s
rWZGPhO9MIz18BagWOs+C519lt07RX5rR7/BXgkEJGoNYxv0CvjECPO18HmcOi+Kftp4PmKmxqt7
oMsg4375EC3sNcH2QoXMJCSk5QHVAqSS3TggNlgV25cRpheUcSXXWvj6aPqCrBCoCVMAY06/Ptha
ISozhVqQh7d9+1SEv+3uKteHlYO6EA6AbAeaFfc2QDhyn58ZxozObKIHWju5Zf4A8TAvbNbmURet
fLUOoRMF3gcRa4+igZUXfWkrlhakhbmDurBvjMTV+rWW6EI9TBcM+bbAMqJ2Kc+RN7lWNRjb1b6I
cYagOeQ39i72ul10VV6bt/mHskv37KG8jV++vyFQ0QBHCAq/qG1IDirxaLWN2mhBHb6p2UtvrwS3
pQUECQl4RcFfCa0/aTeA9b/XyoRpQdY5nsNBKdc+0KlcsbK0rQGFQlEIWkYIPFIIxR+sI562Giqz
t/mQumVrepfXaWFXY58BZ4raEyo/sgWFD9Su0D8MMMvq2Xnj1oSgsjb4PV8ztbBkoPsE7za8wTUn
7wXxnEafjmqBXj/P4XusPCXFw2VvFhosODgWylhAHoFLRJ7XsroaCEgdAnWtjwZL7Rn/aFcQV95o
m3pXYMTAn70b9UbfDT6I911uu/VT4vtrQXShiHjyM2RgrVaoJj4cfgbfNIeQuuxpdAsvO8R7fjf8
/g/IIhZenvBbPG8BMwWPirTd54F0aTRgOwoxjylzKXW7HRouO+rTOwxRRu9jUD1N1xYK37s1ifKF
6qFw96916c6YSRvGQwR3RaMHVMJb5bF9hq4YKF3B5rntDoXPboFVvy7/RXtHmAZPBVojII84q/E3
Fq0dFaZHvABSI8U3XssyloLYiQ1xho6CZR8CY1kYWNxqo+3GLUNvW/v4H/faHyl4lh7RsNs4h9WS
vvhu0gP/xLT0XZ0UwVuHXCHiZwxaODQqr+iDeGUJ4FEeeiboWTVP3ZZA66yyof8f3/Xv4krfNSQz
hP1qLO7gCYlbdLjtm+rWfOSf1gNGkAKwR6N/N97zaxJdrVbiRQi95LtUnYpybQDdDawbO+et2Fee
4rUu2Cc+jP1qfWoh0B6v89fM4tEnhmiromgU10X0MW10vwXh72beUTd9jK+zbXIHHtqVwLuU4J2Y
lG6Q2NG7OB/hXr8tAsw1i/7vAZqQG2eXb6Kn7G5t1Oicdhm1WSRJIM8SRYGzWN+NpBooVP+woNHe
+YXWc/GS7Hpv8FXf3ldP8c9ur3z/BjuxKRb+eGFLqzb1CTbzgnv1WLlOuVb6XoCAnPolLp4jG3h3
DlVTwoa2yw/K53ijQl5wP147HtsYn6TciDpE9LTKt7Z0dx6vpxQXSBXPulr/93qGaA7Fbv0Hg++b
4pA/Wj/qJ+01vyX31ebyJbewVzERhNvtCwqPxOrU3dy0s4IBGhwoen2wlPmVRc7vf2ECuBNQnIE2
9gyApQ0GDycCE+Cy22o09hoW+ZdNLNxYoHETDzcKOhRkiKdeOEo50N7stYBO5nVeWigB/66rwdWN
aoNpZFed1saaltYN8DxRhIZJTKqdWiwh7EDKEZ9rHPU/MShrXVZEK628hRxHiPppX28RpB9SvE6n
sWrnOSQBA6U3HlBqBqE98+ny0i06cmREcsQxqnoue4UEgFf4JMt8I9letrCws0/ckEJvEqUsCm1Y
GKCSnZNHvdM3UforL8uVXbC0XlQw72ADiGeP5AoJDXVsFRhSwYk7x2bttZS/dE6xVv9YMyR5BKoK
wHxKGDKdCYzmn0NSupOxJvS7tKnRxhXAejGfIo9OpHMSKp1ik8Cay11R/SLT46hHB834WdelZzQr
9b2ljQCOQGxmFOUBTZZWb5ygZD3OgFREjvFhNuZrGatr79GlWwNzj3+NSCunxWmP6tVAgjL35s/R
D6/4T1txxwflpxJ7OU7qttoqB2WNdHQpiT42LN/JeUTRT9TgnVA7qx5RwhYyp8lh8IffKojwje9X
Y0/sSREpNzByExoT9mJxpdWla05rWKTFTQgqIfGcQwVJRjNwcNakBI/koGJ/eJW7Y5t4FQgsLx/e
JSvQhsNQMbTvzsfxUycmGck0VPoY2QzQvqwn0x+77xJ0iToIhiOFDB2w6fLDMcSZ5lZCUN3jz6P1
k6Kvm/bv/8ITlL+Qs6BfcvZirLrB7FOlRzTNVbdqIDmeVW7WrBFzL25x4C5wDaF4hFqv9OVp4oCn
puYkiLU/Pd/wH+ST3Zd+eseunfm2xstCgxyKsqrBuBAukIvhSYzaiIP+vVS/bHLVGVQKgBIZXpXw
WVXUO8OJt7YDgkFMYY7dSlhf2Bkn9iQ/u0Spc71nJKjZfdzkWxOomo6s0VsvWgGIBFgEMUEiB8HK
5GE566j78vwVKfx2xHwMJvpW6mQLsQ9TapiZJ8hnz5FWllGnjIcRyubNAx+5NxDj++cIA2EApgDS
DBi1POwxENwXDXh8gsa4SUrF1fPrSstX3FhKXmEFmwC4CfBWyxkDGVnblQCPB+mNchdelXft3vjd
uu3VtBVpa+Lnt8V1tf/2wRKFK1FRskWhREohoz7pi3Iw1aC0PnNU/UD16NbG9yMEji7aqyK7A72e
2CfHabnOB7tTYATc5ldO2Hik12/7ZK2Ju7QRAEND2cPE8T0bg6jLlGPualQxGHWr6z+jql7ZBwvh
AfkJ+uxI6wTLqRwekhaj1yzRVRSV7J36w7km18a9XW67LUhGbsDmauz0+7Wiyrlbp0a109WbWDEa
DZDZQWZcl+q7TeeVnXd+TIUBBFWMWWDYUoaWh2RSwB2qqgFNNbceC0/nvyb6/S40rBjYAohxaHHK
wUBTowSEpdje85SOvsEtx6trhuEiW0k2393UwpQY2kfsgWC5FN1q0rb6CNXXQMtGd84eWvWupGt3
xeKqAeor5kQxUSEHBaIVUZxV2Au5cWPVryO7DtPny34sgP7hiKCbEkgZeCI9IrJSz7WOTQgJEMfh
+nV2NV6D+g7id7pXv9f35KWI3fzF+c38y5aXnftrWMon9XYC6I7CsD0r7lw+pOPPuFq7Hs7fFvAO
2rKCGx39JZlZJkzmvEUVAp+JP/L+ZzI3bmNcFXSlI710fpA24GIF+IGcdYTAeDQ1HPs7sFm5DZ3R
N+e1dG7JE4zX2PADgeFM+EtJKLZcRefAHN5qL+lQTSav0JhaiT9LXwVD7+ih2jhAeMGeRoKOlZOe
2+YEWsJ4k5m6p86whkH/73/8YzPiZxyFa61N2rTKyBSQuHSbnkHBb9p3nK6EnYULDwNJaNOJDgAe
Sl9AviM7DuhEuqbUe6T1o6+h7sUyz86gfmV5mELwzT/5gxH6w78QAXJODUuXXgtedSfKYLi8sSdX
28x7azO99RBrZlfJdrUHsLABNTS+KTa5hQEe+WlrFmmjjNQcAugMeel9C4Bd/gWxq/3BpxBw262p
V4qX2GnBFA3DI4vSS81mmPjKSmPAS600U28sQFntpsBVa3uz4vMj71pM8f4XaV+2I7mOLPlFAkRq
f5VizUxFblVZy4tQqyRqJ7V//RjzztyOYGhCyGqguw7Q1TgepJykL+ZmZpvrUBieW/BAQriiy7a3
/eh63ZIyBVhtcPvgWOiKu05dZmVu3IgTxjIhqZawZ7vkX27buD550gamVkAYj1qYShgfp9VYFQUT
p2IiB6dgCM3TLoyo+QAFuzWY5JoxxW/GtKxKYefiFHPm59axzWI/q54L8vn2oq7PORYl0wDJ9oMD
orxflleK2OTSDk2bNDAhuPHW9r0o/LQikGy8bW1hVZhXlYxtkvkYacHlcXeZ2+ig92lO06jzLZ2n
5tnM5uJVL83vVmOtkdpcpzpo+iElQLgu2f/UtnZq2uUUZd1wSsEdAWSii3l5rh+aBiNYnm9oa7ri
15sJyloQKiNvBH0HocobSq22qKuiAqDdi8faTxBig9k09SDHa0756+29XDIGQgXQowKpAekg5eA1
4GnrdS/rTzOD/EXL3lLPDAWzV8o9158M5wpjCWg4w+ev4gI7Hy0OvQbMvKdDWLg2iiG6g5EgeFMQ
VeMqtG9xWWf2lHAgMmdOvCLuT91d/EN7hND2SQSz722jxI9e8xf+oh/WgNXLa4S8ho6ZVTBvyt90
9jpEpOiKKXe7E7FbCPDWW54aG5P+pprzUSoM9KHxIKDAjdEqrFINTfWusFDWAIWAV1c+xdAogPof
9wsM76PGLZ0Cle7LxeBunQZAOfDUWfYAmEDrGL9pW4O4ahItH4Pb1q4vXjTwUYqBSI/rIMJSrFli
7Ofc4/3JLuujo0/7SltziQWPQE4PaRm4Oq54tb0e12SOuwT4HoPk3WbU6LxBFuH5vGrWahULgH5c
hBh5Bf+hvJ/UGyNjA7EbEQn0x/pNe0SpMfE1dHSMOzQen82VT7UQlsCcnPmBfA6VRa3Lb5WW+jii
QCfQwwYDcOqPx/oVdLJQ7XksfwCBv7O/1J/jzdrsy0KV89KukudFrlVndWnjuXysj+aWfEHfY3wm
d0YAPv8/4hCvPJ0L3exLg8rFP4xiLjzwV57m1vPB03kyxFvDoSeR9iAVkoz0oEGcmmA2OZox7BWl
c1+bHD92ozszy0JmxJvc1e6Awlz7BnKPLwOYy5+mhA6aaGwITzj45OK5pfxQu1pQ8B8paEtNQ9t6
XnWPVNw3Bdu4dv18+/j8fzwAE/7yGkciqTwZje5x1s5UnMqvNAna3h/Q5GevHniMt7YPhKG5sw+Y
ZjH9auViX8j4sHCJtsPJxdlSbz2LxYWG6XZxEnb2JSuMHai6H1tuHTxv79jphrfxQ+HMu1h7M70s
mFpj08fzXVfiUYMYnpj+OE23vb0f12f98jcp10lvin6MCA5EZycoFRK92Ihq6nw7Wa2wXN9cl6aU
nR9Bc84xbiBO3PucTL+9+uftpSx/WjkbBcQ96HPUepcnNOTaYP44kTyInPesI96a/aHX/fqLVI4p
X+YxGLtN7PqrOIbrJ02u7j/GFa+OE5LYdTxiI7kfPU9b8pBvyL3zgib1vgF39QsoCjZ50Kw41Xu8
eHWazuwqT2kz6FPfDZO8QGeIVRkb45U/gJ1H9yPDn2MfShT9dt6y+/ouOU2bFmOi6yrHy5/2P4tX
vAhsx+lQEix+IAeX/E7StXKC9I1bq1R8x7Z5pIlqEKd2rjYGFJ3s4qWO2l3V39n0x20/WjgSyFgx
JYmWB96/K6g2w9yeU8ONcuNPz76VDWjvILH23xlRdsxoiGYWFEYijAjzz2P78g9xCUCRZ+tQ9qyq
YrCNRDhvns7RU0mD3Kv9Ml4rXCw4/oUZJX6cwZEDNUuYsZoarHXedsyh6Jxbgd59uO2OBQHsieku
BOBXDNSi6Jw5jk0saH4y6x818Oyt9nL7uyy91BdGlOXEZWx2NUhOwdzd/iVQsPQGGiQA1/HM8ovm
+9x4fuGNOFcAZ1N9Z1DnjmIW4vbPWPTBs6UquUbR5BzUX9hU0SNAhkhtW76yeq04vHBs8d4AXgWY
O4pOKmON2VFejAxWcivfgg7+K02TtZO75B4mig+IwfEPRK6XERf3bA6WMS5AMZZLtQr9U1oMum+I
+Q4kjyu34dK2nSfXVDFGEPGg1YbLMIleU9P93fbVPQoYayOAi15ybkgJrzIN8VzsZLjwAo1sHPDb
y1lY9xtocetymxQ+3+d/zH/6XsBAYmwdAFtEMJfLa/TBtnsHy/NK1/s+jA6PoSnbjGT/ce/DpAWG
/whEXjHoe2mnZrHbDynsEOBbmva72zmbCuwht60sed+5FeXFzBKzayD8Ik42EeZmdox+H8W5s7tt
ZeHlAKYakZ6sSYDEQIn4qxozObwvxSlroBY3Z1tjsn2itS+Y6PCMjzcOIOh4Zk1xQGYamdGCOvOk
R19EAv2UTy6E5m+vSH5l5S2EDcCf0RFFc1SNYOOCxKK1Y/geR/0ICgZR/qs0jjTpNg3woUn0Rtdq
4Evn6tykcik6IEjtbRuVuKhMfISkouh9by05WzQi6VUAFwMMQCXcFxii5Hbl8pNdxQ9mPMagXc4a
fyoqe8W/5c+92sEzS8pyaq0wwEvv8RMz9G9ZPX+Ctz8Zdv2UYj5PH7VXvQXF5O2vtrg6xJ8elMHd
a+y2U5FobqyInzTtc+0Cxmv/0Pu3f7CBqgpaCFgdtFMuzy1nIAECqSE/mQUpdlZmkMApib4DQ0+7
cngXl4PuG2q/KENcteG4U5UAZOJjNSYNxyp6hS7sZuLuP8RiQNJgxwD1hzyLEsOAiBF3hGPz09gU
P8HEjWFAMKvNaJ+sfJ7Fa+LMkOISsTF0NgR0+CkdxXOeFWDZs7pvBml/WiV5ysd5Dd+5tIGgHQdl
DVivIKij3OVgtMf/6Jr8FFVghDV4YDT3+bA6YLZoxpPiZijH4q1Xrr9hTGoDKE9+yr+Ou/jAvmrR
hmHMK0Bh5w2p/7BNtpVYHTBbMguD4IyWIEy0AS89EdFtU4xVh7PMKr6NS+spG4bfXT6vUZguPSIY
VEe6BxV3ggnbS0OFJlJNdFjfnNkVIPpdU8w7TYvNeKXTeIUPQP1c8qOBk1qOOnpqT3iI9KgA1UcB
PdLhR360dpKIMQ2rfRYMu+TgQoRqtb2keiXuQcRNmBsFegPtR1d5IqF7lzNMQ4B92xPzE2RJzYNr
x/Z+dkf9mxPN7jOml/j+9i1yVadAiRtkvvh6+HTY0neah7PqLG2AHkrBUxVOjm0GVUSzbT+C33L0
6CGzqrtKT74SA9lmDQICuyZvQxejdhb1b53WP8edPW9o2bt+pjMvGFhtrjzpV6B6+QOBakHIim8C
p1a2pTELyEKZjRVSKMA6CX/JB9cJKDhhMadVB8BUYEbR9sYDFfzOnkA9389Hm4pmP1HgyjTRpofb
e3b9ofCLQDEpoYX4SY5yzLoytWazZlbopBwJduL8BeBr9nXSPwJkCIVcYa49KGsmlSM21KRLsiK1
QreNHtyShtA3ORhCA4+C6+ZBrdVrzST1UL9v+9kilbCw7bXKdiD/FZrYZEg1+Zb9dSjXhCCuSsLS
DKrp0AUEww3KZerXTdAWEcw1wzz6qU3sO7foLvOgQQrWYcOPK8hl03b4U9bgliX9Z6trdD821yS6
1bzl/VcYmCukqIAj3lIWOwsAO12ODk+WkV3P0FF14OPdV5F9lCwXlgBlgewHzjeETt6P49lx4ziG
vUe4FTKRb6k++3XLfcTEG71r7uvZ8bt2XsmT1ADof0wCQyPvTAsH6fLWpHaFnto0WKGomS/Eb56z
A0vs7WjWdxP4+/Dmff7wAZEvOBi3UPjESpUDUk85MLHo8oJz7rHXfs50OKQIVhnJNzxZU+dVHwUs
D0VAEGIAWAOEqnoaXQea2B0q3GFizJYIyknDpJzn1voK9u3KR4CJRSkXFyWAPBhQv9pGlg3g/LJC
uzoR/Wdls20B4k5clivR1vWNJy1JMhaUFNDxVLOYPDHKyY5hKXuLim0yg7sr37m1X+UB/UoCYu8o
prTWODiu0lxw2QJVA9ZDwNzlKpWvpk1tR2I6mSF7cB7HTcJ86OO186bIMY2GOxaivVtvbQBfzW/e
jcpxf4Dx0KdR+TIKOsZZrwsz9LTp2SLJJvXoQ9OFWu3uJiv/NqaHaFibtri6TeVK0RKSeyyViOWn
PjuEbksq7rYwOsbW54R1B567d2M17LM62TQJ/eh7AXNA46EiAqwhGhFK9KdrGCEYih7a8eMXAsaE
EpxwXfnNzprNaK6Uza5omeSGnhlTIfZRbLddSlusbSdJIRjAp93X5AAips347fYxX3LUC1uKx/Rm
Fldm1plhC5oYCIhvko3OsKZ9/CDnF9PHst+m7kpAsPTxwB+I+wVRAc6+8hQaQJfpVgujyIgPdIh3
lS52U8+gnoQp9GkNMnwdCsoNBf2jRAFg7l29saHASu1Yeqhk2WjuGIA+294fg/Yw7IxgONJDHG2q
n7e39upSg1HJ4IpKHa7tq8avMzruVHYci7RrP0U3b1wDo141DaWjnJuQ+3x2CGJogqRpCxOz7n3m
pPxh59W2HiQzd/UAhqaAjkPmQwZ8x7M/5ug9dx375oz1FhIxwcisLZNUn5a5Tczk5eOrRxQMLgyA
gbDzil+xyavNKsKVns3tvrWGXVx8NJWQqz83oXhRM9VRJ5zaDEkdBVPp+u70+/YirkQxpQlwu2Jq
CFzusk11ucF9qumecAczdHuOQaFiEzexPwkEit4U9HG/1Ww9mEFZmqzPN8uff170eLeNwgNkbiyQ
aKsqzwgVKzfTceXIk9md0q2cQ3X2UP76PvgfxsWp1pT7lJszK83p3Zoe6FvhAzAZHYGOeKYP6a67
7z+v4eKu0xa5uWcLVLy3tfTZNApsbvHX3ZvBnPikCHDdbcDal4KVtXpCVm/kPg/qkO1XvuzSo3Vu
XKkfFFM9WEkH42xEPkho4Gr6oSuGfYpmVZ8+NFkSaPPzoIGKJ0NvshcYqsrDzEkCh0whgExHy9U2
SB82NV+bv3vHQd369spzU2eoAhnS78RWTiHz19QLkqD4bkGI5ijAmcAP0w5Nwm35GVqTP439vOVB
9Wj9qMEpW6wEn9cB/uWHUgdics64GMDbG1K8BAnlEPd8HPXpSC3tdYz0rVX9yNNnbQA8Iztinvm4
8q1WToIaTLWOFccWFJdwEspjXPjelxjXN+giHkQnk/jtbXtLFzfSd4x/mIh7rxB/+WiKyiUwV5Ao
YNY3aqz1WK7CebmhwGACrgO89VVfIAaHWUdrfN4MZcsm63YlnE6b+R6KkHvq/ZyY9kH1Onm8JRk/
HiLcZhibubzI6oijVsIQGPbGX9ZUGwYWIDy2/u2dW4ivL6woOZhJI2FkLt71aKpfinL2mUMO/cg3
BnTOP2wKZM4oxuF1gdq0qZxf5O8pQiSYYrmTfu7wCr9xoXu/KkgpPWtT762ELDI1UE4kRTsMIz8U
/wVa8nIDqz7LgBvGJ9PYi6v9tvOHqP9ze0nyX3FlQmZ4kGZCu0DFpZUYobN6gtfcrn6T5MGu9Y1F
j4lbbipIyd+2tfClZKr+v7aU5aAg4Jq5h4ho0p97qwnjrtxCUPLQUmMlFVrcuHcKY9TEZFnzcuOi
toYQL49xeJ29E+cPpU2eRFS8fHw9kH+CgCEqs6BoVcONbJjzBn8TRpizrA4CiPJfFhlTzc8ycHVA
vCDW10rQC6cY9QZKEViioo662+XK2hZFs8ZqaAjI4p1buhuPT9w3Z6gKJkiR2955KytnXPlyS88m
zKI8DCU41KPVEc9krpgGTWwa6nfpId8Un0VgbBqwO1KEmUcCgBowmh3kcg9r1HELTgPLELxAw0zi
oZUFe/NQZbmA5SRvncNgSO4I7jyxpg0wYvT79hddir0wyINvKcdSJDHn5fZivrPDnH5EwqgDKQCC
pNjPHc03qbYpDH7wMNDvA8n/x5mjgPNsWPHbhVcA80qYGEe5ACV/tadKx7lrIvxlyKkdGFHnR2QN
g7RoAkVRKWSPtP0K/2QAMtehThGO81Nrv9mgvb69hwtnTxJ9yTYC+o6gxLrcwgqD2nqH0blwipO7
lqS/vRGsgtmaKvWSGYzAyLoUePhQxLk0M+m6wxMAW8LI6sNeAwE8d3eWdri9mKXdApccRlghhIWS
ovwVZ8mO3aEb0XWRHrZ58mey7Z3GmpWewdKJPjchD8CZCSi2VXqRxSRMLfepFfA4ZoDQh6EtZ2mn
OBLHrOs+f3xZaIigTASQ6zVVkjkY7pwU1AhboH5I9LVMXm8bWDq1yD51zLwAhQxw9eWisgy9kWnA
kCcHP6fpTEGFarsnfoGafHfb0uKRRZNbTmVaKJWonyiRTB6OGI2wJKSGJACC+2cU9LwdgTomSHUb
B3MudtoG+linoTcRI0CBf430fMEd3/XuMQEGz7ui7hxnzRSZJWg4NL9Ij6kQO/WLNWzTwq5eGFFc
peGZ7YhZGgGqKaoA3UuzDWFVYDqfbu/qgt9fWFIe0Hy0G62sOG6J6HPP7mpnpdy0tJJ3cQGQE6AU
5CgrSbtCpwMIHcI2rl9bgz6X2Tj6HS8YmFWh5nB7NYvWoByBKQJoC6CcdumNhovhv9IeSIg76460
4MqEhjfft7TqfY0Wa4SAC5uH7h94zvGn51512Ilo9LRPPBJmue74BeEjUNP5/vaaFhxOthgNxGz4
UsD5X66JgKZjBrMECc3aC6bobcQMVzWujegtWgENAkbSISKCGdRLK7bRiVK0Lglz440AvJQ2B1es
+IL0JSUEhWod5vc99E6Roih5p0hqBoVtSkJn1u/mDhJIJRKU7mudaoHFV6rxC7ftuTFVrGsmNCYM
NcKwiMPEZjtvHALeJX5lAyc4GvuUbD/+neRbjnYfRfCkvre6nnvdqHfwvcIMDA2M2PpTbKzBpJa+
EwacHHQzbLDgqR4OMXZO2yonYT24E5TgZxBETtmPJKcrR2nJt/FaIeMCjlnq5V06RNw2ruN0rh4W
Q8GP6J+CRhxipNrK+7GwHnASoLwPvkk0glREgpN3zTxEkx5SMz5Cd3SXxd2WdNPHPw4GizxU1zFC
BYifXO3Z25vFllYZWqWHthC/egt14b78XlNrpZiwcP/gOoAdWQoGu6ayaWbHJ43PqY6q7PjYiyYg
GujyteILShxrwK+l+uw7DQsG+WVnXg3VZ22KXFYnWFMInbi39NAEbJftqz/80INJwvqLcZJ98Wq/
rJVMqMznlYOMZqE0Cy4OJCfG5W5yquesEHRGehxEYX7U97KKaAbT5/IR9JNP5GV4Sh+iV++7JJq2
v0Aq/KNsZSg54CcgHcPgBJo0tvJBxyFxCgEgTliX1kMeoy+UAHiyEuEunIELI9J5z7zGNiawo3bz
HArQHHtZvuumbHP71lgwIQVwcCNiNFbmeZcmzKqvyshDUFhoRlBVkKYZVoozCz75HwtIdJRMJ52F
UecuLDQMAlVpe3IZJnvMtPrbW+VH4d/4LBfGlGekaTDJ03uaHiZROE9vOiZqZvu1jv7e3rWFW+PC
jHTQsw8zEdYjg0xJWCX9ZiLp1p7aYLCa3W0zV2SY6nIUR68yUAymNCGh9ToF1g79v+y+/xnV/q/c
J0EcjCiQZhtdBGbhx+XqGIn8+Mo5wzKhxwwAH1BNau9TnwpLYHRID0kTYSrSipiP+PZFMOvYMRO9
efGnbjLhD8kaU+XiBtumFDWTE0oqI/gADN7Qy1yl0eofWZ4+0jT7is14vr3Bi74pi1HoKoOyWU0h
08aMOuA+9FAkWqAn+tYYe2Bk8x0UGFYemqt5oPdveWZLOczMAXCCzthMfe8g3w6GoD4am/kQbSJM
m/oj5IrGP+v6uYsHHF8Q2QIuKzBaXboquEy5M/YWltjWO2s0T1FfrMRVSx9LJq7y5QF1vAo8sATm
yzooEYYRQM3amMjR6sAYPv62AesGIWBULdB6U4nn0o7kmlUIPcTkwdM4kD+AOoDycLwbizXg/tKe
gckMLwwmtwARUS7FrG8zF2R9eth52p73bE+beeVoL5lAZQ3hqESg2O9dibMbZCg5apTaMIdWwu95
av6aCSacb3v3EmAC+N73giui3qsqT5x4ekLafA7t78YuCYjxuYKEa9EF2r6CDGbSfP6H7oJsh0J7
DNIIKMooFxYbatetI2sKofXpi/QP7dfy34Uje2FBbuzZxoElgKAUDgtRm/tOdGxSGpCIBU6xlswt
fKILS8rJSYDmzO0Yllj5vUQfFkSyt7/Pwrm5MCCXerYUI/JoZDEY0O2vOUZw7fkLrVaKPms2lPy6
wYCQh0nwKWwQQrB0DKx03tZibQ78+qugBQPCJVQzAR1Dhf9yKS1v9JYRLCWZvnRG+pCb4o6U84PF
fn90z6QhD4AqTMti2kBZj5kyoWmlgR6l/ltrzcCDkC6J10A/C2Xo9yowwDdAvKJdodwAsz1lscej
KRzSL7k5YijZ3EPHz6/m7lih+9O/Oki2GwPU5s200/Nha8RAJBkoUnd8x6Hyy+evt1e+8IBc/KZ3
Rcczd9H00YPSiIvfFPQbfqRb8++8EXu2mQsfUuWpXz3xgJJgrZv8Xuq/DANgGEk5qmvoGUJu/vLj
aiOZMy7kkdNs8gjm83nbxO38Us2Dg/a1mLrfU2fF3wqrdaPNCP6thyrTG/TxndzeR6jo7+dO8Kcu
NvMnXfOKu2qenK9arFWpn3RF/Uy9pnKDeOq618Iexr/JrBefGm2MTmREhyhvWGvuMfNDPN+rRnaa
vWHYmXqbJr7TZtTdMLAHQ42Mk0x8asWcfAPBOAKiUm+sTYL68W/WCgAni15jAMRZ6T1zx+Gu1Uh1
BzECe/DzNLaf6wG4YjtikBLsRx1j6XY8/rSw/k+guu920VRkX83JMypfjFqWbelgOmLjen33BjiM
dd+aNrJUu3WLH4Ojs9FPgcs5tUNkfpsHfThQgMbeuszLHoWuEeYXeVd4mE702jSkbgGWU8BX7gcy
T1OQt0mHP9GDOTlmo9m+hifpYCROYzxxrln0fgYJHajYQQ/2OFm1yXaR08fVDiM/OsTE4srpArz9
pXU03bZ/sebZ+ZFbkf6CyZn2ayu4E6Z2Gg0+6a3iBE2+xPErV+SrddPrexTug1YziHNQOYWwxKX7
WNAsj7DCKWzBd2HyLacvHlgORHSqpru2sXeF9XcY9u14xCD8xvL2ZfJn5ehcF2MufoKKOZsnQGnQ
cpFHx3tsbD//5Oxmfzxg/DRvIdnYb7ujecj38eDrYB5Y4SO/EqVGQRBspcgWAXdBp0CtHDeR8ETi
wTw3gm6rb8HmdwC7aMa2fNsco4fsKPVyk+8OSGOOkPWJd+aD7k+HtZbM4hVy/kOUF8dmCU+9DJ+i
o88iB7N/8piOf7P2rSDf4ipM2ju7e8x6x2+n6rk3RMB7kEZ5DPOlH2XGVvdEuch7Elnc67EnCTPu
h0j4VZfvVj77dcHvct+VckhtgN05TbBcjfj6mxmkWxAAvTN6HGT+RKlPpSbzT3pYuzOXfB4jfpAA
R1qNF1FJenWe5VTYxRiiX2pvO6ho38dJxFZS66X1QZoMcF8dfJqu2n0ehh5jY20zhpjva8DZZA+f
+vnRBFtEDJTRymbKn6y+AmAAwtysa8mkT3niG6+M9EbPYewODGp+/ihROsYWVJTbFUtLwcS5JeW9
AaIkF+UES5bfA7UJnlX3YbT2RXbvbaV2WBwUr7zbQEB8XX5CruLWKpUA1ph6QFqM/2u7P5Iv8H9f
rjN7/ScfOdtQ6UNn7zlwxZpJGEz1qbfpBhHoVbviIAs9K6ggndmQ4eGZDThHMVotG8MyLo9Q9RB+
3QwBZezJzVDv0dP7POZ3pmY9T3b+4eQaxRhwHDkW/EVySF3a1lK0GMvBHUI6gvY+LwOk21szwVi+
+XGw5KUp5aBneTxpXWHCVGz7tDD2NZRLbnvl0okG/TR9789Kmq/L1WRpAyn5PpvDHhI/dgdicMxF
3DZxHavjnQAoCwfZhQq4KrLQs95zJn2cQjedURSwfC0fwEWzRrq4cLywW+CScKAYQNGcvVyJ1eWa
k+dICViifzZB6P5Vc9pdysiwt5tkDYuzsG/ouyFaB+0rhEHVKvFUjeBusTrcwc2nOOK+KNfY4pfW
AxYqLAVslWDXUo4sdTo+J1k2Ae3jBBjE8nWojWju1hHx/vYHkpGKcjmAgAP5B+jNUGdXh+7GTCuh
Koz3RJKkpnfpvjiSbb1fE/lY8gO4gWTKA2PyVTJVkbaIR83C/WdFvu18aSoQY4rft9eygHtE9wb/
wW0OjMaVNIUHHjdRIrdBTDRsixnaTVnY+sVR22PkYFVZZ2lN59aUIDDpOlvDFN0YGinuG6IB+tka
gcgcGqysayHWkwNbkgAYA8FUDTdjt8kKV34kcHg9sN/Gg3OvIXEDrLS8H3ZFEdQnY2seaOuzz8WX
28YXXBE5MJBaePExeqdeeemQa8bkxVMINEUwJF86/r1qMHCQ8pVVLmynTLbBbghdQAwayB9ydq8n
fRSVuuGNoXCK1Ncd7RUAjE+5Bw37f1gReDXlmCmIwtUS8DBDF9DU8N3qju7rNn/FtPeORfMrq5qv
t00trgkfzXLQnEXNV/792ZrANGvXCNnGsMGYs/4raz7Z01pJbM2Gum9IKXM0rsYwYv0GCSY4IYdg
Tovt7aXIx0C5KDBtjGhfCh+ZV9MR7cySrGxhxrNT2y/SEdp2SdEHtAOjiVk4TxWj7e62TdXv4QYe
QW/RMqDSgz69sn1alTfg/aPsNM6cddsqyqcMbe1e/Kr4TH/1UW4/QU10+ISpYbIGWFX3VRpH+Rzg
OfBAXBN7C9sdSZNr7AQCTImU9pq4OrLK1D9PZVZ0Hyxq/Y81FE8BiASxgKU89xAPohxNcAbO6DHd
VEbR+YJEyO2Gclzxf/X5ejcls1d0riR1tLKrnajB3usa7ERasMH1M3+djVV3WTOieCWfkCxYTGcn
B7iUZCtIBpWYrmR6v7Jxa4aUIEZvp0LUFnwkJ6VkvWmf2LwGbVR9/33HkCNgjAwXFNQYLo9x0zad
pTPCwCXVvrVQUPZR8Cg34BcH4Y4J5oKxyMaV87a4Lvn0y4YRwk0lN5mqqem9tscG9pT9ZZGlbbvU
yFfyePkZzk/1+8pkOd1EhfOaRTzHEDNNbVghWtfsKlZDxMwl0UNqFvob4um1wdGr6P3dIKDrLvYR
8Zo69Sto6ugAKLAT4s0qSEw92Vi5TTbEaMEK2dQtri4KajVnjDcdbdzHqbLIisssnmwE8cDGgsrj
aji3ZeBpnNwKNTeT+nbmPIw12Q+t/i9f8MyMcgQmJvFuQ81OQz1uWzQPikzb3L4gl7fTBTcqaMAR
j6oIX7NKKjAxFuwk9Lh9tKcYtOaTpfmW1Xm4RTxxZ9ccTGFOI0mXqegDp57cn7d/xeLxOPsRSvSt
gWZI1/qcnTxvGvixJMN8auRANmir+9Hb4IYnhZ/EdtKtXGWLX/LMshInexrHRZniS1baF6d9HqNu
o60Kri6eRAyTmVJfBPPqyulHikcMIJpTUDwTD3rsPXSN2pG/3N7E91r31VGUWCegLyQ/j3KR1bWd
d3bL2CnhQ33MC2t44qQHCzmC3WNpc9N3uh5ElVkrwKkJnEbrx046W9vKnGLLp86s3Vc2idOAAYSU
+3afgkqDzfpPapVdFnCbxidcIVAroXm59lpe1eHkwQZmDsGbbDPiZF3ekXHTAyhq4MIHqp8g7+cR
pOhqZ5slJaTECzKhTspQoATH3ElDZzXwUld/yGuDQ906gz5LO8Ynoc1J6vcxJNzBhPDn9g4vfcfz
X6i4aQWalhjwdbip0w0Ayg2vPCleb9tYckhowQDujEF8GwpVyi5MyZgN2YyrRXhgFDVSu3D3jGrg
9qImCND3HzcHyP3/+owSNeRlWtLWS9lJS/NXvPgvwnYeq8JeucmWDjiCBTnijADliuK5dWpjJHnM
TnrZ5IdaH8bAa/pqU+bV+Fi6dATaP3X/ZStBYA2KCsBOEXtebiXk3+ZSL9vshDJO9TseNMvaGm3U
/IFcX2KvXKSL383CoBVQrFipiqNkU5mmpDLZyUKjAroNeepM/tjpDdgpUpGupDpq0v1+VvCuA7YJ
bQ2AUC+XNhW1qQG3hLi2neJtYg/DHa/RNWBt1O7x/5+eyyI1tw5vkfy0LVsTHVu8a9A7x5FFYmI4
hlLL9fS6QiCKEFCCzIyHpPiUTs9A51sRuiwB6FydF8zJQ9KBpXde9sSsV3Di5MNxjaZ8cdvPfody
aUz60DfMQfCmWe0dn6JHppt3kHN9vH1Mlk6+nIFBEgEM8xXftqPl9WyXLTtRyjLbHzhL6qDEHPRH
oaTyw+I1wPQxuGowe6a8R9Vg1chOEN1kfP6JGo4/jeNuENMKw/PStp2bUfyn9xjc1IGZyJ1PupUf
3Uz8SbQPKzapy5G/4yx91VMaV9MIO116ROeuRIM239nfvNmnryz3G8hmBvk23aw1dRbXZ6D0BY41
JD1qkFjVWfc/b8nAez3BpK9W5xsxoBObGqXpbm97x9LtJsNfsOtKyXNPuUQrkk1lQRGn1S1uTjfr
0lfHwKH0p6l1nzUyYBKD5nQldFmKvE3kedCblAocak5R6iQbqp7jxqnaCQ1eSo82w3HL87ncuH1H
11hwFjcVE3WS/c/F66R8TLeYeJY5iNJS8AzMIMiLaeLrmrayrjUzyrXNuesWdYmINOWZr+m5Pw+F
D8WY/9KMEi11BaYtIRqMk6YhwOzbTYfpstL56BTp+wnAtYGiB6SecbIvT0AUpT0vbIGbo4qNCqic
2HhIRU5Pdh+TNcTJUrlDCjTiHUKFBV5xaSxO6oIWOZIxF+KTuyJPzM1kauBu7/r8US9i8swLjLUn
GtVXHqSljwYEPHQPMGlsoU5/adkQGDE2Jxz0ujOzHAyXbjYFop7zLzPGMN2Vx3bpOrYwECbbe3I8
V7n1i6YaUdqAi4xTMbxAeZ4FTW10h9vHenFNFjiRgIWXkHvFEUcgDFCkxAHjlbFhXQYe6/Jxgkrf
bTNXXCXSRZCf/68dZe+Gio41B5zjXQ6c+MXo569F6KEP7vqYLr0vXAjl+muEoYt7CFpDSYkgA25l
D8fU5fpcWukpc+bJnxtxn9b0z+2lLe7gmQ166RViqrC3rpMC1EDuMYexy9i0iVr7+b8zozya9QzE
/chgBv4GPEvjR0DYAS61/QczLorngCtQA6R/l6tB1pQhGkd+RScbS3Gc4s7resuPais7/osp1Jbh
daixqQBVlpulrWVRehJ0+pVp5K/tggWBIkm9bWfRCUAQ8P/sKC4+NJGmt6UHO974gp7R73lka7Dl
pUsJ+Zwk95VVKBWd5mb52LS5CUebpvvIMNDu6r233OzeNLu0fLtp/w9pX7YkN64s+UU04768ksy1
ilmlklRaXmhqLdxXkADJr7+OGpurTJCTsNL0Q/exIzNFAgwEAhEe7g/NYMgUUrZWhnaUhbbDm/CQ
4BMEo4e0SuzsorWNeyRV/MVwUlmaITPC//wqvdGUqq6phTNkmIXnIxt8QGL3+f2f6Hoh/Ixd2eic
dKbq4maXfrE6MPtMud+p/1IrvDYi+AHKaaWONCNDLgjBsoF0O2iTySRWt6IB2EZNwJ2QKIEj+3Yl
atmNPQZCMui+x4cmhn5ImQelbuzvb9hmIeHajhDZHDUjDfCYGeKp4vllFVgg/259TgbqhiSEeF9a
78gpfij2skxw0yGuligEvNwkndIxmE56/cFxELYh3lFJ7lqZEcG1lVnDCIQHI0jgA63/WQPxd38L
ty2AB5n3qDnR4+2Xgqx9G+uqml28wbND4tlfmqSX6SvIjAhZM5cgzXQ24XKw8+JLWZjzLgOGWfLS
kVkRUqJRncA9Ns/ZJTUqfJX+1BSzjFKcnw6x8MavUT4qxEVchSOqqCrU4TzY6BN0EGIDeh7qvKtj
JVzsdHf/02xmC3zGCyVw6CSBJuH229Al7fOuJFhQHyplgGrdBN7NsNgpOwio6GelB02QDll2GWHU
5vG9Msx3+joQkcQBNLtHRM3bY8bOSxqY8RTeX97m57oyImwlVdKxJAvNgGYd/iiz+TGtKknxXmZC
iHWTMuZa02IDMS8BhDBQwu9VdeYJ3fUnEo7P1I2G3VtYBCZrgwzq9XpaAkwra4VsfhADQ9UoGQBG
8DYRePVBgA+EmlkPM5XeQaFkCkY13efNKAk3q4mJt+WAGQOlT6DMgd+7/fBT3iyT2+PDt1+H0NiP
hzTUv9Fg2I2PTTgfZVCc7WX9rzlPuCaIEQ+jB5pAtE2TgM16UBTWY+L8Q84I7M3/XZT4hDBTPWUg
lMSNZ+ifwUgQznYVqk0iCT/blxFGg/FW4SziYlG+qlF31IAUvQzT3j44++xcKcem2WuX5awcyFPz
VEcQA1AeicTNt7fxr2EhvC5jPTtumaIboNIyNLMk2XU1cYI+Lf7lKQFyK0xMgo4H9DjCoXWbGJjv
BNVdBhbxqcqP7VRKEtXV1J+uAWOocYoJE/n3inGkrZO+KwZ8rz50owkwvS5ovYOVHMBcd1ACJ2Dm
jkwPmrXvfxicJi0gMlI0fmxvw/ztTxAu9xKcmQa6DYi8J/KnT8PKhlx3yGleIRX/lKW7UtmpgMGf
hkN78H69NzDCOE4i7mTcyCsUTeKmVaZqTXYZuwT9jsnPU0/y6FhfY7cmBI8hbe8pbgETGWpVmdfv
FasMqpkcTINKwvzaOWHKs9Hj4JUKFKRvQ0qvmbOdLiUS57lQ/N4Fvnsi4wIU5CIjUdj4aqACQ3gE
IAgkB2I4AdG83Y4jUBgDaZ7QTWwwwgDC8yFIJ5srnpaxw3zPXr7f/14bK0SRzAG+HyQvnILtdoUF
cIRWZqC8NOpZ/IdUowfdCmJSYJ7NXu2P77YGsBoga1w10fFE6NOwuAO4upG/N3TR+yBzsxiFl8Z4
maniLLv7xjZ2FGPRyHaArUHZUXzQaXU86NZiFBeoI2VfK88lUW7F5SHF/OtjhdTngZVmI+sP8ltG
OH06WHM4sQdollegK8Bpbaq4Y3GpF/SFWbwwHdCJbEBfjFkY9UXrtvMwqT3r6sFj6kRPcU1jmb7P
xhnhw1yAvYCGFbe8cBcChpg43oJSb9OkL54HCv2UlT8cAIaDWJnf3XUA4R0f6eJTpDgogrF8GN2U
JShzxWkf/xrcxFJfm8Kxys/3P+jG1gITyBW7sCjouggPJswt5S66VBydklqpP82Weo5Bl/+oVl63
U3Kb7CBpoFbQ8tKtZ9Vsl4/3f8DGYcEPAM8YPi9mxEUccUp7J5lnNMiZVc2ByWbm2wqdfSufZZz8
m6Ywwoo5BOB90Ty7PZftNGqdMbLs0llTf6AgtAwWjP4d3AT6BPdXtU40UZ1EcxXgWLRzUaK/NaUD
a5bUw1BdDGiXaGG8LLO5d/vBtd5tyMNikJ5h6AFoN5FMvVsQXOoWtY5y8FgWmpWZzwdXY0SGKuZB
6/YMWrABTVtUwfC/ROCX4ZUm7oO5uBTFFJYx29du7vf5t07/yJi+Y/0i8cz110IbDNk0SmA6Wh2i
dntO9EFpE726lM7cpzt91qDVhOo1nlWY+9OlI45bC+SgGpw4cADDR24/GUCQuWovcYksgzNxg12A
PpJDHEId+5NxUJ+WIPZpt6/P2ZP36b63rCMLME1XpoXDjm/mxF0B05Shge4bMaN/MCWWH5pem15Q
WRte7xtcMYbgRgTBi4omGSSRAXvmcf7q/RCbae4U0JW75KfhNFhH8P9atZ/tlMD0WWhcoJy3c7O9
iiI0QaZPQYoHZY6wk9xd6z3nxFCIOxC5g1CRKCplOpk5UgwuXwoUTfa4eDBHSlyFQOKgDwGc1H0o
xjgogJOikWzB2r1gGm0LOAwQk4CU3e5A6+V2TCa7uFArrfaVPWLoxBzm/sUobWgs3N/vTWMI4oiz
YOkBs8KtsZpTKdpQpLv0U0NBc1wM3p+RqOQwA8JKJAnW2pvA4MOxFmBqADBfDAmxntZun8doomll
6ZvMW+ywm2w0MpqhGliUzJlMFWRrfcCQ4SPqYGhFYf92fR6h1uhYvPnUOX9qj5Vnw1KIAwEJuxwk
y1uHVkx3YTAEnw3UQSuK0WmgpIkHvKrqsaUU+DCaf9XQqpExVm/aAcMh+nZ8zFfUHDBn02CmjUdU
rdrtibgpV0oqDclE0qYVEwBd8KVCSssUPAMCDkgSAcW6VFaqnF2F0ZcJqpL7+/63ZQUFPZx1VKig
Jym8q4clA4+Zh/IrJVQZfbVv1Nesrkixu29ny/U8tLNwQXBxD5E7Gk2S0QXIObvESRHoixdfTCNB
vJ6y6SFVy/hw39yW28HnUOrXLQiriVdE5lZAS9VIfSkhdbVDNk46yB4xgjFo2pjG+1dnoHXEibGQ
+2Kdt15eq+CiVOK+uLjF5ANRcHBI4bfOF1woku+1Ac3EOboyJRyoqigajOGT4pJRFEGs7xS5Slv8
BAasGmrYpD8MG2LJeS8xvOEosAsSVExrIK0QIaEFJqx6M0OmrVTqC/oov1RXpvG9fkLYiPXwRD6c
BPSmcNmZlZFOMJ6igQuStLq3Nd9invnVXmzvnKP2HGROGssQExtWeR8eIjZIX/gY3u23m622Thkr
gRK0cytA/EhPFGySh8GdIJroUAj5aC2pn+876Po8QJuIP5c8pPJgDhJOd6329mAMnhItSzoHBh3P
AGzshjgZjy2ut9M/WEN7hb+ruSqZcbvGfLAUYCZMJSprCCXgVUTnB7syhu/EKLXnljhMcv7Wm4pE
CQA7+AmUYBCPbw2W/cyMjCGhRl36BVP/B81UAO+Z7MRn3nyalkmWha5PPOd1xIMIvUT8W7xIu9iq
OgcjZ5e+ZdMDMmwl1JnLMfSLjMp6fRRgipNd4KUHCWWxTqF3Oels3j1YvJF8SDVWZL4FVuR3XwA8
EUMFDa2jt3v7dg+Hoe6SsRkBEE6T10ZR8Jr19J/3HWNrKYDp2xhWhiYp5kRubZRokRMzRvWqNdvk
XChNHCWuK+Ma2/KGaytCRpXUcYKsE1aW7LveDqk/N/3DqL8CCNn67aRIovHWopAR8laIhsEK8Wyp
3TS2Exq7l67oW3JU9dqNn5x5QSH8/bsHwk+EfZRyQDsurCvXKmdOewQsRSHk4raY2kS5naKz+H47
HPyMD4VZxxVBdNPYE2sMA4Fx1MmTrWj6N7JUjaSUuQ5JqNQCqIY5fIwwgLLy1hdQEmMZBNPSi46E
w0fVb8fU9NgbWefnoy5x7q3jCg5OPvzHtcVEogck1Uh3C2xdkgA/g8pbAVhXRZJwarJRYmtzYYi1
4OsH1MAUMykK1IYCcsAUPapxCSyQwj/lAOTvZstQSFBgMurT/e+1YRDKlqiaoBHHw/sqqXImo5jH
9DLGEGI08GrzzVFJIHlI23CaME1x397GZvK3PhD+EOGFMjj/PVdvtjlzx1nFWb5YlCZ+W+X7rk7V
ALv6/vYsmplAbMAHMawOGPWtpSZjkM92KnhiTedw6JP8yYopldweGweYt0yh7IVSIlcnuLVi9Brr
3DlOLgsmF3Y9ajCuXqjh/U2TGRFu4DavulZZvATlJbumTyxjhO6Zwlgh+TpbhvhsI1AnSEdXsJ1i
GtzMHNL0Ah0ftwrHLiv0vUdz7d3FZXSacQXi8QoM+ApSU9gpo61nJ5ekuSwV83tH9TUZt9KWq6Gx
iAcrLj4gnoRP01DQAan9mFzaevng9tpr6vR7x6PvTo+wFn5+ECB4pYf/jCuPjr1ltqjbJYCyFyNq
cf0Y5LFql2FJhn4Eo8DMXu+7w+bCriwKZwhAgMUsaJ9cjHw8F6BS8pxhPiCXqPbvNISiqqnz+TuQ
sNtQy7tdWm3XS243TIksBnHKyVNOORgGmonJ6Kj5L76pyyGfBSgXNAygV4bnCZ+K9DVQliXzIozG
nQHO1PeDlX20G3B5L1YikzpcFWxQo0HBBtx5+C8CurAsOqLlgcK0E1EMNfIZ3m+MtOfeYGeoAUDo
s0SBM1FlyIDVV+NWEfA4nRpIg0SQxUSTpSbqDKtL1YEdzmz3DBRZ+6YpZJfwtilEdAzhoDklbmeG
/lBnZZMTJaQMaLxPMCufTJLO8CpWvK3nrxEhKKH8rOY0hpFcHYJ5SYLW+vZu98OO/bUgfCecN5KM
CSws5JNXH7Pl42JJDu/WTqG8jfSYS6PiFXDr4VUyVBpdYELPhqNtxOFA3NAYh+P7V3Jthu/lVYwY
aszosRFm5nn0uRijoX2C6LEk95Ithv/5lZWKUaf0cr5fY/roju1ro05lgHeTZDUrBUbQtzoW6p2g
dNcB4RH9ixJbhdwjXJkFxY/5VXssNb+LssiK6E4NSbyH+nf4Lzv416TgbXnXp3OX8tNDwCmXZ76e
IR9i1T+ZAagYNWUAL8XHIFIyp2tRwI56DCfhpWQ8QWT5JdZnWctj81vhZKJnxYfkxNfM0jEtIy5x
IryAH5zyyZ3b3TzmkuWs6LyBZQBOEV0pUIKgiCqi9+eUxZpVNgp0yDSQhVZnqgTUeiqtJz5Zv5vO
6bH7SIsdqT4UbcgGyA9L7hDu2reh/fYXCA+PZcZYc9zjF7QllM8MI3CXWOKPmyYwJaMDU4YLRCSR
VbSZMjsuFaiftb9Hq3jy6vfSOmEfkQ0hJYeAK8yIgwlxPNdK5lpx1BTskmvpl3Sxftz38I1VXJsQ
0aVlC7Y/r4GJ3Pnp5tQf2a9/MACCfwPajOhRil3SaWinrBvjOBrT5Mh6fZdXs+Rjr70a24RXGb9X
0S8U+6AZihB2O9hxRGvqY97Mb6HqlEOW4/5K3gpdglPd2BGdSiOKYTYu6MCnwQuT1npIAIwIVFfZ
l7PTYL6tPA1a/GA6w1fDbD/ZdfZoJ8MedDWh5z0NGjmmk/M6eNXP+79sawOgo6yiI4UuwkqvAQNN
OnQUzDhSZ7xL7TKw50sey2S8ZFa4K10F+q5TtYTEehzZrupb9NegsNByZCwZMiv8z6+sZF6etSgp
xJFHPsTGRyv54KUSl1xD83CurveLJ4ZXNlIj1ztzhNMrnf7L68ke4oy+3ViHDJVhvUxObLAO3eIG
zlSf04YdhzbdOy79B7+9/hlCbWlW2qwuFWwoVH+OTRHvbbsDMaqMQYavRnTbazOi284JxTsVOxpP
n7uR7Boa2YXpg9dIEhG34v7NvgpFTW0qCNRXjDiaz+OPuPTZpQybg/lNu3CZ0jYLhtcU8HEvdD8z
R3I6twIZp2jkSsmoOImDOUpbs7peFGg4FMtz4ibHaiSS7/X/WN9fG0I6MGGGcZiNRIm8o/MEeriu
fUgeamjKTUdvZ4b0z1IfCFrdF/eLEsoGQjYXaOBDQlcRpVURguE6ROmcCU5bLeoEuRQt7Aomw3ls
Hw30F3i5E7mpWFlYdIsZZFFjJFlqwBYo5iVn1vrgdwDPNyhxlFDGJbG9rr8WhU1dCmZ2UE2B0wy/
KGYXZ/b+UTF+3jG4i9QKDLygQrs977ExFZNRjjFYINlOAykq8b39dLQupl++Gn+gQPO72jun+0GZ
H6vVsftrVLxZMWTaLrFLEcjiH3Os+XP+0fZaTDbUfj6kz72iS9xz85xfGRSeswyF6lJXscrCaV/c
sT6Xehe4sfEhIUwCsdrIxW92VORxJtVA27GFLRa8YTnD6cE+FYHta4ERlB8wGvpewpzbTyg+meIM
TXhWwaDqYWoxnf04fcg8ztNEgvvfbdMfr7aR//nV5dBVrMynfIrBMQzt3ArXuiENJDIbwiU3x6ae
mN4QR/1PrfEV33jUjs4L6IMjcG8PlypUvsmeMjKT3HuulgVKRi1xbbjjNNjPo208qZlM6m3z6gZI
DBobJvJisVGoF5WyTAVMaICge+pj27Z7233385x73l8jwm02As6VJNBZirIFWnJgrVawZQtTJdfJ
9un9a0YIGUM5VyP+wXYZqW82/3UpppCtD3V80d3vQybjwdg2x9VRIEixVluKMxBCkbqPI7OsvGOf
ESBdSP3Y1eO5SpA2NhD9bmdWS6opmyGDg5jw8AR0a3WqtKq2iphglU38kAKyZT1ac3LKCkuynasG
Fz++V4aEQ1X1pRqTGesbhjQEs09YaUuoQYpmYH5myXKBNc+GYE44X0zNIP4RdzhfofVEG1//M5Gw
SfzaAFALPyCY9265R+/GCZSz8UcNzaMs/MtWLJw3OuvAES044gl51Yp2lxcJxhBPkIX1aWGG92OW
xmP76rK52l8hlfRSMwOQGdbKAoT5DYY//ksr3N3th7b6yGjv1/bPcchQ7u4O901vxpUry8J5JKgr
mQODC+UxzmLxocr+u29AujbhKAJiarNkgQWekjQvzkMaFoFxIJ+aJ9lH287w/q5GROHgrT0BCcHv
0Ndlr79W4JYPsrPL/OlLEYw/GRjofg2B+6X+7Sa+JgNSbvsMalwoz4D2QKxwMUMjZp3WeJc4kGC4
5MiE3PJ7s3ysSxkie/Mxiz7V/9oS0i6a61QfHLSztSflo/N1OrVPBQTy3q5weilf9BBULQdyrCRN
1O3U4cqwUPxslj5T6h6L1A+QxwurXXGOT8UhC1hYPNe77KMmqbauZ//eosHfpQrBB7DXtNK0CiWI
c3lqT2ZQhlw+4Ll6bE7psdqrR+8ko26SGhVCUJEAY5+oWKb2RP7EmLfBTNsuDttj93X+Wl+6PTsu
koVu3r9XOyuEnAXtIK3VW7wQ2tkv9K9e+Tvx/jG2/t1NIdRgbN+2Ww+72e3GXXI0g4oPbvpqpHx1
9sXZ2SHCVbqP5mdQFv7ATuWh2d0PCdsx5+9PEGJOnk9Fplbw3WH4qsSP5SIZApP9/ULEIbUKeQ0d
f7/SNP5ITF/PZTTj6wk3OCVQn2B+BoCfC17d5mPOPDvqOGMbyc76Wj57+3xvP2eH4bwEczgd9Ic2
YnLVhi0XwXAEnscAyakrpLZHhqL2WlgdQs6H7+3LMCv8Khh8G19s/Kh/Sd4/AYuVXtsUVjp0LUi1
Fdich8GP+0uV7DJL1kOWLEx8bS1TOi4thSygp7cHY3R/MK//lE+Yy7jvelsZ09ViLOGRBeEYMLja
ZRylXubXJgscUMwlFfVjy5M8RDZDCGTdOZ4ALX5P7N2Bk2toCFSpIwPiBdUL2rp5GIfGwTknz8vO
Phb7JJQJjGyu78qmEENaWpAEOlheBK6dJkv8xgCviv1Rs0/393HT/68XJ4QRStQByjNYXLdrT9Nj
dVQQGg/eLjl1Oi7Z+VTuyg/tGMp6b5sVjmvDQvAoy7icMujYRyPSiSmE5OBvnlCAniycLupRpqP6
hqQVUzPgF/EPGli41YX7rnXtXrPHxYNYH+67vQrn993XIX2Ml4ObBebnPt6zAp9WCfRPbG/vufzj
SftcfM0rP0u/t6BshKbLQfbDNk/M1e8SbsXciCHG5E5elDXj3mCp31M8cfI4vP+ht2Lp9fL5z7h6
d7o1aG11qmH5ZRMs9kMnbaxvn5OrlQg+29seqFIc7PAQgn7+ZbyMH7qDAiIg69z8Ko/Nfj7KEO5S
m4L72kVm2gOdvSg9lacl7J8xfvFf9dkL+BdkNUqDfraXyZnwSCm6EkdggMPVwIjU25m63ksjdls8
d9FyspbioTCz+GWoHfVRHSzvK4bNn7TShEvl09h8IyMGRCTBbyM/BRkz3ono7oGNxBVyxtSux2mZ
E2w0oHzLB4/NDT0ZydIVlxYIb/LRhvxH9QgkI7FlwXDLNoakMX2DOxMDaMKGL1mdDkneeLzihGnh
P8beOHJq5oMGBVgfhUow4lVPynNLd+8erQdeiPMJAzpkmuDEFE5wYU5oLLHZjUzjG50L37ReCxkZ
08by+BwT+A+QPgH+ot4eE5NNJqPozUZ1dijM9AGsccehfE672mf69OG9Z5KrGgBViJlMC+AhIQSO
vdllVuw6kVE8UjDSKaYMbLy+Rm4tCHd+neqZZ7WOE6k0AVD9E2XuJ3s4Qm7vcH8pG++YG0tv4wBX
ZyLTiirF4BNa2rgkk4fu7ECh4bfz0n7hOY1yqPYEWXfUQNJWdoWtjyNMQy7EAmAJoV2slTMoCJpz
bzpR2fjWk/fUXKy9/rn7Tj7TYxaMYZzu6h996cd+E2b7RFaiWgdwdNcBfgY4WYdvihnkApxm0zmz
FhnJZ7Xw7bb2SStZ46YNhBrgsQBTWfEwqHGXKXrDtKi3XmakA0Px0QBD4/1vuL4isBBUvSzMFnBw
pnBFxHqus3pstCiji9/SV9q9/osBjnjgjfRVfzQhpE2SBAY8Jwc39ueZSupo69MLbBX0ueAOmG52
RMAD7bS4AXAIsrWLGmrldzsHs4INFjpHC2dZmXV9tpBOA7xhAErGe0FCOJqSsR9AxaJGToeiVuY+
AMu6NzrtiNk12fj4+tPc2uJ/fn26xnls2w5i81M1HVWn/0C0XFIQWO8d5hHQuHYAmMR4i1hyqUoI
eMypjuVUimf53lhl4Nn2UjsOR0zrZLu2xeC87+RT9W6wLmR+4HEQfkDLmsOxhNVN/Uy8JuerMzGv
WVaQgR1lqPF1lIANfC7MdeEgrQZZmopjhV11iUq1f1GbOPNbezi7DT0kg174PRqzOWRHA7s2390z
wZSfi9sSPA6cYUS4U2juzYVDbRYVmHl5mDR1Oaduh85v0Y4RCDFMySlYBws+9gE2fIA2IRUmpict
5cG4LGmUj26xK8rGeqlje3huVfO9Ai/QmnI5lwCG/wAvwojQ7ZfTMK+DwMtoZA2o7EJmMw6INhkh
LrwmvB88NlbFqbAx2GVwZai3C+jqCCDpicdq0mkEWufA6DHBDQYTe/nvX6y4oDAHVwukLYUYWEOy
2U5KjUaudqiX1878k6gv9028jV3epo8eoPZAmcLVwasjdpBz1Wi8qoMNRZm9w4Ci2PMyzUDTZSzf
obONQtzQ9w/1XCWntiz7xIdroUVqF62P8IfMR6uqbGcMi/3TVos2GAyn2afErA61onZ7u+urfdbn
rV8oKD/N2WR+q5GLhnlqf1rargx6BsMg1YlPsbGgEG43qg+NGSUY3ZqEijG050wxE2AxBvUDaVvt
sQeySLLVG7k79gFjsHwQCmyoYj6nMNWhI8EXVZD6PEFQbl+dpwf3lBySk3dQzv33f0ES3toUHBaa
qI0xMNiEY/sefXW13teh+3v/E/O/ZfWFdejrcoUlqH3xWHvlq1XTWlZHKI2mNJ72xewoj8k4DJKk
YB2xsRau/YkBUtASinDFDrWlGshVWGFWiFbmY2LaXwetr8LEbMsga4gEuL+5rL8GxRncbIo1ZVB7
GmmVpwZOP/5WRvfdxVO+KDxvLOQhaF8KW+cmhc2arkNE0SGjSJST1kBWt3G79wdl8GdwunKMviBS
CgcdStAQHYdqQ6Qviw9kOuhJPyh9hvRNkzyZtgIXV07nYHNI84nOUAJ7oFm9M0aLQsygL3Jtl6bE
8As1kY33bn0gwNdhCTnWWg7FarPMMilMZU1a+F41V76VWh/f79zgPrIx98rzRVFskFJDsYlljBGQ
MEWQWNbyH1TVW1mFb2vbQI+MvBqa4JAZFNIrx00m2rRYy6BAy5e4/+Xg2pwgBHh/NesszvOuzQgB
AbDs2Z0zmKGLYe2WKi53rVF2v1kzk3PpVUQC2dhcFp7tyH8xh7cKDVrdKzmyfCwrn0D4lSQPpHGb
vWXGmiQ8rCewMbQLpPb/mhKelx54URmS5DFKMIx9sKsliuMyqiat9VH2/h2DuPIDxSRvCPlgNUhd
pd7d39std3RwY4O8CXQroI+7DYNG4mGEZJjHqFvGHy7tflLN2d83sc7q+BqRuJroJANyJngJ5iZr
dCHUMWosr3tkU1M96AQkvZXjtBAgzhTv4tUdhqStof8BriwrvG9/KwZjYQAMaEgpVxqiJC/VEqd7
jFK9W3asHZ0wBwFkiFcczp43LDtwaTGJ0U0fujIqfNhBJWXTMYKIAlmsUx+XzYF23Ry6ZJCVDddt
QlQnQEcLSLyLYLza4EqnCtVZDH8N7XmnB/oPEiQ7FcIZaZCYgRUsn7P9IGPIWG2rYFU4lUpBJ5XW
CtLjufR79F/Z9EOvk9BLtaAnveSkrPYTE3wchq8ZBup5mDq59VOiJM1EMjpETlI0j6wh9NASb3mk
nVn+vO8vG6agtICMGU4DujNb+HQYVUOHRCtJNOcW22WaBq1RRQFfT67Yx/um1hV2A0IuCNO4d8Dd
j/m022UVU5PTKlNIVD4ue2Nf7fKPVaB+dA7dXv8vDmQ8iqtIyoepcPlwohE8PN7USa+SHqXL6w6z
Tx20bkuTBlalsIj1YPXnbAiAZeseBQnX/TVubCdSaRCAI9d5k/S7XaJOVQacq9pGAxlOaeZCHXHa
dYlMZ2jdPIARNAeRJmAGFxkQ/x1XaxsVzKj1S9tGnFcpT8IyTNG48/zioYusi/ucQW+ePTZoJqeP
5e8RNAJBFRZhstc+xoF3kpHZbmw1uBgQ8lB4wA0sapFTUFYS4DzayOmdYtyntTObfm1ZrRqmrU4+
6CZrWHB/q/khuMlpYRCTjlg+Xi2okAqv2HpICwfMzWmUOcPBtMpHvJa/3jexPvW3JgSHRYzNzKRt
0kjLamDJvoKEw18GFsRVtR/AUXff2ptD3q4IH/VNmxk8IbihBHOtncSONpkNPmrx0u6Lg3qCVoE/
BOoxCf/hdKCZhWlUPluLC0uIMa4Se9CEs5rIMjrodXtLbihHpWhAyUBSN/8ZT5Mj40Vf7yfqUzCH
SXJOkCcGm3YZoAutsCYCi+9pKsxomLKXJdeOsZH8ykZFlumu3VLjgGjOAwaRgRWHEktV6EDWFgod
pNrxDzc2ebSAwSnuZBScG/cSbMEZUXXFEPEqf88SzYCe2AguqNf+ceQA98ANTd86t6/Q+/MzKe57
IwaAv5RXpxAE+AynkGr0kwK9lRIWlYcJ4XQEsdohOcS/HDQGF9/7UeFOrABnieuAMb/9rwu9A5qn
EAcDm6sDojlfU05D+nrfi/X1R+aZJIcpgQkMNR/hRmFtPbpDoUByI3N+1XR8zB13F6cNHk1p+WNS
QZaU61UMXsQ6anrwgk12/tJU7tkm8QerrMewn8gBAfahaonuO4Xz5PSoNNCkPI52/VQ75UsKquxv
Pe2bp8SoMKztGN8Zm/XD/aVsRBhIjKLLjlQOI1diGbCqIUJskxQRZkrsQKVVswfroAz0K7PC9/Mq
lFOw1nSZHScRisW/TC8FSdwoiWPrpjrYFFBJBQAX/omrSXCVLnHsoaf4Ju3X5MUM6DOGgIwv7YPp
5z+00td+9ByTk/6WNQbXJRXBsBBlrHKs4wzCDpGDJsTOPLNDHvaqz74Z33ljPQnwBUNDhpdb38JY
Lq4GFU9OxBlx5qNNiQWKWLuK1BqAp14PS7cNAE6SXPbrL6ejIYexSf52gkikcAln7WjBO+IqmnXn
lTrWuYhjyetsywQSCVQYMe8O5jnhSmDTVOceTerIrH7WRhVA+3L3XifnjQ+gstEB0SA9L7gf0wcv
pY5bRaQ0A4e153iUtafXYRgmUD1BzsdL6mIfR3OJtiiLU0UYoQfejbWIUpbzUtlmfkg6SH3cX9Hq
CQafMzFZiDQErR0IKN0eqKJTkcqaZhX1bTqcssQG2aKmnyrFeaZQFfSruk99YI3rHbA6smHArbVe
GxdOmoMh8YblRhVp40CCZlK/t1Wb+yBmrneTl/6+v9Qt90BKjUlNEFjw2fTbpZZQji5Le6qi1FY/
xd6gB2OsyCift4zAu1H2QBkaj3fBzaEhqoHlX6tQmWqnUwn13ECZoXz6/qWgdQVWd9RegbTlX/Uq
DPYACjCPEFwb6vynnpPRn5DX/n/ZECWH2oVlGJXqqyjpICXCaNC3heSRs94sfuXB8xyA59c9SxvN
bbXo8irKyMDHohqtOdUsK17ur4Rforep4q0Z7oZXu8VatXe6NMOpBc136lG8MTof2uy+DRG5OFOP
1fDlvsX1qcJjFFVDC9wbqKCI87q52swM56WIZu+LAYVR5qFOD3SQXqmhPtSn3NIf03KWIC559Lld
p4nQhITq/wRaMUsd87kwBrzkomFMlkf3taYOC+rE/Ia+bRw0VHcP95e5LlJxDAkE5sD5BhaQFYmp
13aDlYBfKer0uHnO3Rlw1dQ193TR+sOC3xrC971DBomzXZsWXbDMqSlxovWqOVoXAFB8ZLTOxFLj
mOUuUh8vjRS1Cfuq+mVq3xFPfCWlOBazZMnrkAVCIs6OxSm/0K0WgohW51lOCFZcK2bAWj0cUhpa
GJdeYonXrg+HpXKlr7f2ig55u1uvHXOWJH2TZtBvNEAen4Om0LVlUlUbm3djhP+Iq6PhzmVbehqM
6LHKwiEbE1+h4+fSncPanB2faPh/7jvN+jTic+F2Q/4P2t0VT8OUQMmsTLI0oqbtmx71O6Lv3PhP
YTx26p5Alf6+vfVZfHMPjizAtaq6whITzQQV59imEdNqdT+Vg0P9rHarwE5de9c5pRV22mzzh9xX
05IR1vN4f3smuXUgnzx0W4F8EiJ1NyVW71VFGjlKckwNNSjSH9ooSXw2jPBhXVCCwi/XxIueTpml
Ti6e3sXYnlF+c0JFr5pQTxRZI37DK2EK1QtAn9C1EuE64Av2zNK00gijr0fMuPqFNkuaOzIT+q1P
OqnhQboSJnIFvcUxds4gepQpy2w4PrBGwFR7GpLFFSw4Vso8tWIjjSa1DpSs+dQu6cnJel9pi963
jR/3nXDzC0GzAJc1cmDUj2/XxOZsqFTog0eZXu1wmR48639I+7IeO5Gty1+EBATB8AoczpDznM4X
lJW2iYAYGQN+fa/ztbr7Op2q1FXXW1mlwnBi2HvtNazVwL/LYvjy06EiwHwH+u34fzqM/9jOUbaB
NDbEeKttdYce/v1VN470mynfFzv4bCP9f5/y6T7lWSQ9YvADBYM9mma+GSYPxanvV6am0JbCJXYx
u3//gF/gPbAITpGDDAoB1Nvppy/o8WFNxBIytMF1ufq0GLh/hJMMjo6b1a53bjpsK8IZwqdZQ+Yn
vnnnL9fLfzz+0ymiWxTPa4b14renNUTItuqO4XZLbZ1nnH7zsl8cWX+863k1/cfPuFoXtnDHY1dM
u3/6xtuKOFHXCK+EgnyQ1arZls9TUpF+/K8VrgAKMdkCDnROeoFK/89HB5kSbqNYqNmY3HZ6vpP+
dx3OV3sBKknQ1MB/hZPqp08JnuTswYYWe6FJnoLE3IFu8tym+ptq6Ku98J+P+fQRZZ/0Me8mdhWu
WXafzESdvJjN4zfXy3dv82kz1IthfPB7djXEzWOn9bvxgovm25391Z7LkMcJjAVpBNHncYAXrdNC
shlvAwyvhAlvaaInHVTG5ztIKUB3t98ZnH615M/ZzijTwHv6y+kvZE04Mbvg4jQffS9Okj80ih5D
c/aHef337f3lV/wfcPrMtIKW589l14U6mFu4RF2tGrly9VpMZCuV/19z1c4weIrWD6k8eNDn5K0W
NcJqKWoBIDxvztnnkff1Nwviiwrxj2d8ur58Ce6d4FgQKl3zLLRVO4+7sFNPMXn694/25Qr/f6A+
/VRbeGSpa88T7Go04TWx24+scbz492d88cOg3sXBB/9Z1KOfO80pmYfROmzWdeIVmbf9NKoLhGTv
//0xX3y0s9kdknTOXcRf3E+yDq2HnoFdkQV2C/BPnWBELDYvH+V30Shf7CQ8CjM8tM7w1foMRFnb
I94iPZ9wqyrMCnGq2nLVDRhWdPnQvDXJd0/88huerZsiTLoB5n/6nWijpUHXgFXH4oqtcm+iqKSe
PPz7N/wCuERvgoHBOYoJ867PtaYeRgoEEdfG1OcmzHWcN3qXXdh9XK5VFp6S3xlybYquVMV34aNf
ftQM5sEI20W763+aL8XeVk/QqDHY49x4EQJnevOPSWUuZfQWDMMRPtbfbLMvFv+ZMg6O1tkkG8ji
nyeGpRJkaIbF722/afwGUlz575/zq1c6a41wDcKw6i/KaRtzSF5n9CkKiEG2ZRdLTUS1wL74zMB7
QUL3JSCN4Jsf8au1EsJHE6ncuLz+gv8SmAoNA8uaqyV5GPprJX/GyzelzFd7DYFdmGYBOfrbuNrO
UdoTRAlcdX0/FEh/AP0B+o+6mW/jsP+vXbkBZqLzQbl4XpcgtPz5O/mI3Y69c7tXB9v74K0l0CCb
83R4BPoDgr/91kLzi3vrjI3hHsEs+7wR/nyiWKhNUkWbK2PADIO1/wA+fHQNqyZdzLZ/HafvzFa/
wEH+N6YI6Bbl/d9EktCHh/qCsYS3pPeZlVUGIhpOY2h8yM51/T7cGFIeu2JV5Jtl+rey/5zbATzz
/zz70we2SdRMxDXnn7PwV/q+ZnM1BOqZ8KxosrHIBAUvFXqqVN4jruKbbfjFq6M2OEfYnA10z46I
f35taVvfX9HlX5qI53UCIyfqV+OsDwISxNTvdwZ/1vBwvzb947/v0L/LZDAnwUwiYLzDjvjzoePJ
NW5sZDTMA5NHykWy71Q/FqDcWvBb4JZRpomechEM3+Vj/L2FcJbj7AH5EAxRcEH+fGkxLL3fDTVm
csGVJk2xwlrABDKfpu9GpX+fB3BaCuGYTjCzxMjh02I2Xr11UKdJsL+a4LHe4DOSe0KSpwgE4+8M
Rr54LSAIKC6xT9EBfCYHZtbEw7pqeQXZ83TgJu2rsLZuv24bfKwoqx/+/Qf8++VAgcB9cT4YwID9
PDMUQ6jhU412lQTzjz71vRwp3bxEHvh3SvG/3+zPJ53PjP/oqIbEJD1QTHbVk0sh7yL27PGTV//6
/3ufT1tRL7DeHi1wGOce1IhLeB3zafzurv3yXRCjgx1/9q3+vOw3F690gBr8CssGwaNN8qgW/3h2
4SlA0vkGjPniYWeqI5Y6RtSA6z6tv7RdZ2DnII7UUxajnBUq1/36pkbV5E7i/f79C56/0B9w2Tm0
Dq2hj3F4jPbwfOv/x+9kZiSM696kl6DLB799HtPXjqbTI1Dt4GVFTXfBddI+E+ni/7ZdxJMRX3e2
t8eBCufsP5/cdzSweqiTS4NsXgknaen9inrlf/OYv5Y8HgMqCdpe1BQBBjh/PkY61+I4wWM6k1ZD
7+WpGausZd8QY3H+nVumPz8lXgP1C0oynFPQm356Up8ubsMev4kjkZah9X7G2XBPEmD0NcUV1Sjc
SRB0/Yzk9LzUfVuayX+WfvAMKOwyFlQWaTf9EL4tB7Ld+72/FiJlPz2zvEVG/g43h9QBp2kBFmqC
tR7uItte2FTvvcm88ni+QDD5/RBPT7Eil2E0PMDL7QXCjaRgYmwOYvGg3GbwhJpmFpRNJvdSjZcs
SyDchAJ3suKfaGnf6LJOJV/5M4+7G9HgX5rEr5KAP6pRi3w2luSZNscwGg/1TF/7Cf1j0y5XUVfj
SGa4g1joSqZXU7COAqoP0lNTI8c2rqe+6pJhJxuPlEgQ/pXKsN6Zya2lbNJTgJakoCgecmYwXKgh
ssgZMjDRKgxb3hlxFEq+rEu0nFQbXA4TeyPk/H3PsZV2kin+2pt6TmtQuxJTsyav5y4pfeehKtcs
ffLEuF52SBcu+SLGSiPh80UvMi3csImloNxkD/7AyBPTw08/W9gr5F9w4JPevB0S4VRdTd0IT6SO
tvcTTQ+dZ0gOlckNC/wxn2vsUp91S+GFyyFlyLa06XY3GnsyxA555CGTGamNYTLfR6lXYuKRN5ku
UcwXyt92QBJLJ7Ji7h45uI6e6fOg6fPedSWL5YPSG+h0rPC7pAjjer/WdD9Pb8zwPCLjTrZhCRAo
h0lBMTdZWXsfdGtK436R4VdjmlLT9Gft4l3c3/UB2/uRV2gky8ObtmzIem1YfJEQ8IDr6WKKYYzE
eGOwVq6W0H9b5HoA0eQ6WxIQ2L1rQqdqzfy8pV4Vb+0+4bYMmDvBWzjvlvSOqPrO1tklOBa3zPn7
EG7edkR4sx2P0v0zIwq4Tt94kB0M/G832pVzQw5Uzncd6ar6HO9KX3SbXOuFdjklXQGp0UFx6GTt
Y2vnXWfGHUDlx4zCo8o1wZUJwhVZsXVlKSK+l5rCw1mA1zO/e9Gwn+RWgYRSeaOp3NRfiORiDpXJ
R+H/rlEXeyrcNQ0pV2pOSzvuIBWnOQ3bkkqxH7DzkNn4HFuzb7LsMMeXq8xyEXp5wvguJvI6JsvB
pYEpjX/tsx/L6hBt4KVXGe11VvasbX/aDtr2IWD9LUn58Ny6MXgZWDcsu3jxkmdY+C0PPRuCewzu
oqAQAY+vfRSzG5ISiAUvLIqG53HRQZNHQ5bCltdgv80ZktA2ZF4cs4GOV96gDYS7w9lkjneeZ/NA
gcISxty/obNg1Zq2+iJrRv4OrsNYBbGnnnByhtfdpiLofRfxOtaYOZQQMr03ZL7eNvh4BDC/VnB7
iNg1N34V87AK6u7g/KiMN3Vv0kwUbF33xA3HJurvjWtPsUx2kx5OdhzfTerfBm1zkSay7A3Z6Xgt
bNxfY3RySQSWekSqWkdjvoz+j57Sn2rpBuSDRE+eMi9B4H4nC7+ahvkaLPG0pBtGnVNvHrYFs/iM
TH2pGhsUCIjiuUiVeI586xW0sQ2E6WAeLIOvcmb9JgfM/hyBzZjrqe52poPRmqHzESOYKVdt1JXe
WkMZLf2PuM/4ATAmuxHIVy8BBt4SwUnBWiF3fIQzRFtPMaLBwYDGcFnBU8i/i4J+yUF2gCO6H7xH
ayjyLgKZOHG3ggRLLl36c1HNz9WiVYDdS7MnxnM51cFPziCq0bQpJjk+OmV0zqdzUxq+x34LycGU
HZcuSnKZLY9BEz2Qun1IGPYx8hkOnS/fe1+9US/+vSDLBcD87OVBjJyzVqR1viXjXKxA1avR72qY
6uPzZgPxrxDgNB1srVwhwp4VlugkxxhH5mFDs7yWG8NrAseIGP0IhFyqjKs3J7rneLbQf7JY386N
a++3kHslEWNd+FMwFtEMzpabN5HHtP/Q4apzNZM4p9v6MeEmBPLDD0j9gF9YBreASMxVsPAAMI27
mqJ6zdt4GsvJSbnfEj7iz9UP4SLE/SlHcUnKvpxwXMJGoffmsRi8vnsJuaRHIjFUAh2A5is41lXQ
KLOD6jO72mityxVnVKnWNsRdWXdFrUZ5wRrGwY7a6A4g+VZaRbxiRRFdRqzOLkjL650KnL5O/TnY
QYH3Nk9M72qSxR8ms3RfZ/5QJVyGhZdtet/ikqlUE/IyWZO2FNbJS5W048PqXFh5AWeVEfXLgHiV
qh8WdUoFOpk6Dl5GeDjlcTAT+Dfhengcxjk8RpyLQ7aNvwEYPwV93V1NVHQ3HfN+BSz2Cqecl8cu
ETlP1FPNe1hpTNML9I9z7mNoUdLJ/gIZW8MqJZh28OAYb2E9suVUbKRKQZYp+CyaQqpJ5gSHnOmx
ghNciAU85Ot8iJJ2p3xoQQjsJUv/vKKzOmuenNqSgwlhNJqvUTat+dSM5ohpx53Ug0HSlP88Z2OD
54fLr3gJxsdYUmzdJq4ftoi/YxIRXfDWIC6y8/vC9VNXapiCX4Ds445LK+G3CD4r3stDUm4mnNhz
FwRVyFl4F9KZVlaGr/2K62H0OjjBNDbLV99PK46wA3Ag6vg6jDu3CzbCjmHf47/xwfLVRY2AN45T
o9U3m+ggAUUWeYj/CQ8vowbHbZIt7yFhODZ8SFZelilLqj7T0EDTdc6jLrmf+BjmgLJ+RmRSuWQj
rdoI6zVbgvC0RYh45T64LgDvfnRQZRXBOgQXYcqmy2BtUK/ACjRv4gEF2OyeppAND3PoiQcYGdt8
62dRTBTlRChHrAckEL3KuX9rZoRb4Xx7n0hiTz49B64Bxy03UQcH4wn8DDquC84Ar2rbviw82k4y
nfucZLic+6DOcl5bfcHlcGcJrlAWu+akbZTl0Uj4bdTwj3RaxoILqy7FiGtDtXTYmWxdDijkX7gY
UIuB8qKvrB3sUxP0MSIsInkQY9zlQlkn8imJ96HEe3gNLvZuzPqcj02QT/6aYonS+b732IIA3jN0
0Wg0bb4vKrO1dteskT1FRAW5dgqC023sIZBe4I2CQ/BYM5xqDuSrAufdWHZnd9FGxmNlJtQhS71c
QJHoP7Gt1q+IB4ClAWbyuVsafbnx9E0BMC6ysH929fYg7ZmuiEZ/F8Hka78MsdstERkKBxlfPqus
L0YJnTulLnjnG1QZbcqxuqh7FTAwKIKF6qJBsEcJrb8Pvzg57/tonHLwAgguJrTvHgJyS/Cw2v2G
wO4DQyV8hGX0eJPo7I4q+M/Jvn6CSaSfbyZARitkCYVIPERJIVK1EO05HAmkub2M06aCsufnZOoP
E8PIIuLdthsdio60+advZ17AF4XkCUYwhc7aeR8PvN3BKSnLlwaRpRhZvNG5f5c1dqkLzg5N7fDD
R+xXviztVqH1E7s4rIOdZTE9eBO396mMYRXesTEfGyGKdRqSZyAVS5/TgbN8dC2Y/6T55ddZ8toj
GO2RjjO2t++DQp83nLSHflxFSTGir3NL6u0NYW24W0BatqgqB4Qxn0TT2wtiwbeOlpFsOQ8h+LxY
I3pv+7WYl18jCXK/A9CNmAKFcNQEUCIlmj1SAoMUuMCoCxvhbyIwkruYU2pyihs034ZBXLuZ0Ssi
1XbiurWyjJQH4GPOYoVfPhGm3KLWXE/hBmIa4pJnNFmzm4tMaVZOMjbVnITePo0ZzJSHQO5i1zNZ
DEThKksGB6qXNjU5LcGWFfUymSLSQfwLju72ImRt92zsuYTs1LJWK+4y/CAjh+NJ63zQfqNNV6NH
5LtZzPAku3h9S3qMYgIe4oyA1nxHNsILnjlsnx7pr1J3R+R1QPXtr02F40RcUY0ar+ch3P/RGaC6
jmjVq7He2whpZ4pBUU0H/OI+RwqfcD341L6aK7qiaowcncsuXPmptVN2Mj0xqEY8MK03YfPQArYB
Uepn49VHBu/iox3nviRb8DPS5C30MvRl4KKV29w/QdwaIagnntG2tDhKqEdyRIlNt2O7rcegXTaZ
G07JrQ5D9wNJhczsdMSSMuhNjaKM486c+sl7jZdwghI/kVXrNn23tDSo4ogF152oY0gDOAT4rX9O
nvLUxaR4fTNkM75P3VJICYA28xttELtKfdEVnZzr29ZIXo5g1Jagdh7J3N4kEMwcJWOkWMLwEAdo
yGa13LbD9hHXai5COKDnKhQPRPj3AVVVAmsmUJNfBr2WbWqLfh7eLWlv4i574L567qb+KaT6hyEE
3WaYwOR+Uw9GD6qIKT+Q2PJcTtE14fSHyeqTi+r9hsDxooNZt9PTJdD8R9tyu+NZeDkMyMIQdLrJ
4J9UGFDD8mEyD4CBfwgQ4E6pWyxu5P6Cd81HvPZPoolgB9Ct94gxAYm9j10u7YrBl793wfTEODG5
NvxHvKRhvkn/sAbIaLU0vRlq5u9k77/BGSKrGgHhSztA/sD9DGIledhaCqvFibYFrjKXoyI8Aqv8
2ZH6Ee4cXZ5KckzqcM/QgZdLqgKgFvS3Szaep02I6t7DNCVM3ieVos00423jgbRyVqaVWxfhvGHh
WiZNtlN22OEJ9ALGgXXOZtYXSoERHVvMSBzuvWgo3Tr8Sju4+s1Lfb30wPjD7t0j4jr0vdceoSnW
449kEm822a6DrIWxBng/Ig4vRhpVJjbXCRMfAfYWizQvVK9PzCKJyXjxrY66W+BOrIzrMCxqMoTF
yGt0K2NFvWg/KR3ks+OvE4qx2omfKkoA1dKrzpihnLrmTY/Tr2WbkD6ZfZBG/OpY+E/m2bmoY4dX
C1aby9i/8WbvZWjXykEmXei0fVqT2OYpT283pR+7oH8wbnhLlrWt5nELcsFiMMGVV6KxPUV2TvNN
BK/RNuzWxdw6oW9FUpc80a8yQuoHVg4phxkKUBBZ4lvVBb/Snqp8TAGxheEzGaLLrTaXTqR90bdL
lS4ws1iNP+dgEZ2kaz+GiB1tm70LNZ4YGQmsMtqfSTxfodvEotdTaZHxXbStothkFl5RukFnAUis
AHqyt4zZEt47QUE7eyW9nuTBgHIFIrVctGtTjo7Ak3gZ0xzZzFfptt0yae5gtvexCnZAbXuPIBW4
2RjggV1EjnqKUefWRx9Ri7jJyM/AbT97rT7Y1l52cIwoaZv8QH51W8yRSXegk73ZQXr5pkIgpvZp
i8griFtbNWVDhxs5vouAF6MeWdKqSWDci4TIOAADQq+wmuH1UHgeu9O+uYH5Kf6lbpfSYyIoeTtn
uy0JZAmKdojbGCr7DZYEeesp4BpufYaU8oQMCpGvPb+xGXrRWc7NjsisVBnap0atB72JR4XBJtPy
crDDy+p6FBtp11bpqH7Uyn9PXA0kCUXGiAqacnTvVCoYHLc33RLwivEkyqXuk50J56MVy0lvzU0q
s6th9OM8senrtKF7IV3XXa5C/lpn/g/uT4aZjE8KJ9a7UYPKElhP4JZkQAoUmEGnMF1gDN1E+PaZ
DPZixhIP5jWAQiyagl0T4Q6spSOHHmFcRezNSWEWQMNDu5u6pSnaZrjU4WhLAukzm5oKmr5HO9DX
Fum8BTRXMh/9Jiz6iaOPjdxdpjD7b4EdldHSdHCUHMKKtQ5VonHAAIyXFp31lgJzLVkkEazHnW1B
xh27VZxMBz2lVnNwCiPYUNYJHbb7KOlaV0hkiu+BrNfFRp25sc0q8b8jzWx30pgWRngTwVJChQEH
5zUyoCJi9R5NOybXyZw6k4d15E6rW8/gflIHt11N3cu2LuNxZRC27trF1DdgzDUfrtH6Clhf/AIp
WDuXrJ2XEwQE+NXFxIE8JbrtwKeENQNmkxQfrkF1WIzJIAs6DeNVZwn90a1SFaEJAJ1QGRymKKpz
PsfjrymY9d24OnanoGWzhRe0jOSritLTAJ5Qj6pRgBkE1UPy5OolvbSri0HJ8+N7v+Fy1ygYFmQ+
4/dLZAg0fr3n3Z9TiF+AgTaAzJjf7RWd2MtiUfyAuxjqXI+4ELIxC9x+mKC/PFguPUxX1JKUwoEe
vRN+2Iki6LjY9wZYZK2iaYcprY8HOvEi4JRJC+MCIKzjMP1iSAyJ0Xkqi0aUNVjQxDp9H9Z8rHqo
kUGXbOLfac/JzlrndShIt+GkQm8digh8FJKPU0pEkdkYzL9Qzuqt12Tyc1KD357PQ+9j5By77GGS
CrqxjlvsOLeG4c3g5kUXkQv6Hw78t7bAJvOzMgi34YbAo9WXbPFPfuSmGO/dTKwEnxjjTJJM8GTS
LctIPnVAl4dumUsSxOtlovphNzKPDdDWR/7TJDLvckmi+tnbPHRAdRhPr0k2uluWxewNcSbLjYeR
wVOWqviUDq06dJ3rTzZ1XsXSqWUwoV44Evos6SHKnJJw39fheFDMEzcqHs1llLUe7krnrYDRZy9D
QxT4fYlEWG/fBS2sx7RZd3LWwW4JkfeHvZmiMY7acuXQsnW+1vs+6LIjbbvpYomBciDJoYcCSItd
l7nsBHu5+couTbyTK8tgg8Uw0lXwxYFpti5B929u+xmGS0IDnF9ghA5cAf4bLyPt+D4N8dkv4WRF
30Urh8ctDRpRAKJTQHiQxVuNAwLETCMA3LabF8TIMXbhfqbEHjRXA6r51QI4D8O533cGKgAAeWn6
hmww/oBS3Z301KChGHq9lEPbeWnuncsHNIKeekRElFelCE7b+/40P+tkc7DhDRJ5HC0N9tYF8Q4d
fdvmaTZtP0PIQv7h2o0KQ3occRtUbTltBej+DiQeYDQF4lWz3NFJor+C8xhAg+QSmIsrGuOikmco
mL2EtNetE/ahiRzr0fiv2kDElWbwnwogJewUJJlY5+NyKZVtQa3y0t8mGEXZY/56F3KzPfbSLbge
237bNTiZXr11jI+pQ7/5Sra58Qvi2/QCrSxABKvfFamTnPgGsAEDO+xNN6s+aoRsP69TOl+jfGr2
Uji2TxTM+2YAlwWePCK0x3Fz7dch5YWuWb83ZFPrMfTaGxEFl7hTu8JlMQ5jr0ZNjLYpraIAmatx
N7rcFxiT5/jrvoEd2N25NRv3zZbxG8QfAVQjTZjbBZlYI9r1HQyKHWh3dClmP9kQHBTxanBnyZTK
mv2gMB+ylL2Cy754ufLq300nkjxdo3RP3QLdP/MfmenDaqArKTAWwh8hTBxMMbx6Z1AXzwJ9vu/w
F2sXiYhGybaL1CggDel6MW1AU3DQuSLuXQw0aQBMNaAEmVT2axX8w3A0QM02J5dxkrY5LKoRkWJw
V0tEEXuUvrOebNcdIg3zpG6xJNNEVUCZhtLnri1aWcvrOoDLI14gRk9PgH150RGHGBofIezOJuEd
mfjHbHSHUhuF2Mq7DIy3MSwTBXpdM4SXlskP6g+ILFQ1TvNtuZYR2QrHUmCtAXV7rcN3W7f3KYg8
T1CgJ3tIVDE5isBfj4KalzXa0jwULgFi5/EDJ4B7EBW17qO4b4rIog2oR9vuVgneahRFJ418hrJt
1uXSGxpo6RF738OOKg0xTglGWU2bVdfG47+Qp85yy9lpS7ZLX8snCH3o0biuLmuRLXsKCO6gQfI9
TFPA76J1jS4mj/rv8cLIDyuA45oM4ba4ICD1k264bAhTRwyA7Y/aZZCBqCVyD7GI4d6Wgihiu/jo
jQlDO6qX5Zo20FYXmUtpm0N+xHBDp9FOe+gzEc6ZlmwOb/oF2ZuTmLpjsp2tQ4PJOxmz6RKNX1So
TkPVpuIAOiQ2ntZx6wo4UdBczp6Xt9liKmJGgplQhyMat8FuxX2G39CpfG14DftLrL25X1iCiw1Y
Fx8EojRS3HPQ7Pp3mieIgkxH1Kfx3A9YRU3d7OFyync07qHCbsf2TiW49AqTNNOQQyHTqN08SFDz
pmFbCGZ3Vv6A30kMwbsb2wE0sF6898jw0HmQtiQ9ZMgsnxNkWs5q2MOIoUNoIVvCH65T7J+ltgI5
hopzUkLiK9vSb5stfYArS+pfYmpJg2PXaQ8sS9/QAWCdbyqFF59Ljs5u1LCqnLs7sWBudVcDg3sS
Uci7Exg/ZgTu7w83K8YkRWt4UuGCWi4HZ5sdmxZ30Wugg3k7cOz7aYowUImIbD5wijdvWdDEF5Fn
RlTumMjdLIZ3GO7Q4KTlMIvaVL5SwOtPJlDcYBAK60wEeIYHmdTbjSB6/Whhu1ismfV33izs27o4
tHWInLrp3ERehVjEESZN9KJbDZBcDEssikLLSr0p9bh5Ib1tyerDy4jRU8aDeadDHAl9FKBa8FHT
yxyJ2eZSRqI5ZVs93sLwLLiPnK2LOByyk04xk+rsigIRnyEtWOOAvjp0wakvaZ+P0TabvJ3alOUe
TfgZyLMXwJPctSeT7SpAPXtjnIuu+5VgQcF1KP0VqkxXvR93EDFMIIfO7bbzQDMp2SD700bhO5na
bD2g9NAl1c3wz7y6cQBAt02XRkTNPfPQ8kG3FdLnyDbdoxMx+YfqBLwaDDsPcwOhMix/BNKfl+Ro
Z9peE/yi93BosQCw1TYAgm/xT8nAIvjBdJD+zjas1F2PZO+4QA0DSFywsH2QCbRTOdhngKjhmCY/
Vtv0XjlEHAOvBi6SjxkfYpxWCPntIOKsvfU0aw3UNDTibmV1J8o05cl9m7H1DDYn4eXIg+UNdlMS
ZvX12t5iO0d3US0iC5gdsBfmBIEqGu0LWiDDLECPKZlHc9027ZrbLKjnavIyDT/0UAbuFlAup2UD
J370My3rrjFVneu96u14MBpxdbWRfXfhA+0uhw2ttwGzZUZ/2ihZsHA2qkJNLfRRuDOAPDdegppK
JwA6p0yvr1tdx78WpqKt3CxppqKnCKfHIEDhFN1W2K6KzM4Yefnj/+LoLJZjR7Iw/ESKEMNWWOgC
szcKu30tpZjp6eerWU5Ph9uukjLP+XFfbLPiVy2z1wnJB3C5PYH6hrDEZfMsGavYXLJ9JM5FjabT
2GsZA4m7qHILnCFrpUchIqHl1ypecP0Je0rAK0v5D2dDoXkZ3N0d3JcRAUqqm/3CrBJyOxQr/y+X
ZrN0q0IYvDKJUa4+wxlw72Imy84ZhxVKhnlgn6xy826pZf/c900TtZNq3VtYGMfjJYZcsACXOz9f
LO1mZ0bzKhq9KzkeC1QCMfP/LXEkG2UjIV2h0RRpclTjiROmXmrV1/PGued2ZsYuOblZc9jQluTX
hRVk/Me1OgAylWPSIcpw9C5q+c6BB5u2/KvhXvxsSiJ505naKjJQllZcnIe0TxVKHZR8vUd+Df1F
G/Ip0Kf23rIZ3iwJm9UkBpsPoxdB1YxS+KDf5idtMrPGM6x0vDudEftVtSRhYzRcxWvxn0k6aZwz
+25Zf0/WuGu9khaxfTwlxkHBKRbEOjz8AkXnqvrCtW3lWsMlquXq5ukEz3mlNJSXYgKfMFOUJm4+
DnOYa73mZix9QFl27+R+VqdcJf1UBqjeX6clG72hmG9TE3NbDcOgvHKVagoyiKz1imbeo6BsoTGq
/HWe+ZNcyGUI6Q4lRdW0xzjmJ+Uiuwx2danNjdHAqoLWKY2w6Qry61kadCtMDXMIltbcMZe/VKkS
h/Kg78rNoQU+jux1+2bfX7z0oVVRil8Iel6+6Yu9D1CpFTEwBvuYKfNEym0ZTLYM4Ift0C179cvU
WdqXmJ4FwySFQY5TZb+yAAaLZGcxhK7ojp3Z8WsPUlr6SKa0MOmb6WoIuQxSo20/DS2V/YFsm3Pf
ioIxQK5fqKljPeGkdRei/ZqMhdumDChwMq0NwFETl86LYjeUie62lXFtl4pkdFXsOyd/acuBqDj1
Iq9QDDR6qz7nHIxwDELjyPNTQo7fVvCz46TlKUcdZKKqu2uZYv6sFvw3cao7yxIHgmJsL15ji+1p
foLe4q6w+l0uRDAoZZQxTxjGcB8UJ4pN9aQyxDcd07lqPhsCo2SeBvNqAhXlc2hZEB1zF5E3G44E
/BYTIXMFmELCSir1Awep9ds15qmtJeZJ69YkbUDk1xmU+iiToMa4dbRxXm6bdNoei8PY7hQtvsZm
fJe6LH/Y2a9riZInbu2ffutP8oZvWHVe6y73C2t4mosujOPYN9vaM0u6sIiHkpQkUMbuy0zUoNWq
UF+4T9IJ/QRNlIb5niYsB+soV/5YkQohmZDU43J5QGLKRAB0WoTEy6l7RZ1dVGqWJ7I5ktYV4F1o
T3qjHueysjxH2nxTXc9luu61eDhOncE3WPvpwOqaGyNiHMnLe8TChTF8r4V2sMEt0c8s+7GQBNtN
+tyLwUQmMIz8AWV+mIziDWgpeLhsTLP0xByHea66WONbCKF+n8fjtS9SuPy7XE67fp0PFv8TqPK8
WG/QyHQk2xRvFj/2bO90zYkYBD4S2fQlpZj9LmbVXbOx9U2Dv6DpkB1UossjssMzL87XY5yuUb6a
2AHNayzGB3NwlowP1fowsg4smS93mPPnrrWusk7vWmqQuGcTrsYytY2zB9xy1VrrxSbC3eGY61SC
EJpdU/b7TRT7brNe1Lb06AAacUoXu3w9G4bJH5xEqcH82YA8zPoU5UB3Ll3OL5vI97lQUTlkJ96I
90al1bf/V9tsM5A4XFqz9G1N2uSlKFfcvBgu4CpYo9pr73Q3a013eS+udgyz0DHsQLyV+6zm293q
Xdq85wovJfVb4Cdxre6W6nnMpjCfl50NUMOtXDV+Aub+YMraDUmYxQ8v0gDA4Jaq4UpGt7WwVCfa
B+FXwUovdCrXe0THYMAwC4pUg9pNXDxO4MSQe3FPIdHkFi1Op6y/2aXYM9qBcz1QasDBXZnyHGkp
uBl7glVV71VWAfEtP9KAQ596RKlZLnraHW2nD1OWUlcTU1Ctj5jAtYEiR5HXqTsQNlT5Y1jG0htL
3iGFCzFLMBvYsEMW22+1Un0MrXIeB+dacW77qmht1jQmd4Q2iAYQwnR8pFm1eXkHImX3Lumuviql
OyOzL3OZ3Mo8+SvmBVlMZ7fcED1bsTgpfetOW7pjbDr1E7gnlIBrd44RyOmKNIvBxlUbsNCCesd4
K57YA/0qlyCGt/rLSYygW+wCFY7631wBmzRJmJvjux2vdEf0lc4noL9B2X+WtljcBWbVVWX7qmpd
tLTVzpBaWB0tfl2QEAJefQpNfm0c8cKD8cQdi84yHhq/A4nypCS5GtqUwO6o/40EJC+1SberSAtP
q/KP2JKOWzrfwDef1HpDwCS2v8l0uBNzeTg069hFcrOMnjZjKctb9c4VQ3lB0hyrJEndseyyQ1WW
b7mA+XPM6V5mUyBE75eDeJe15jxOc3dSC2XHXP4O+ByJbXuWa/ONrP0PnEkBPVZ+odNZUxGzHavf
hp29xLLsc/8DHzh+MzuvmikfDAX9i94RoSMo7yxz7u3WWWT0fU4F0PbQNxG7BrsbbZ0cbEXl89tH
c5VGQpXvVWaHCHECVQNmr5YvW4uDVdbvqVxeclFFVVM+5aA0ipOfU8pl3F6NsX8vlzVr3spGh0y0
at9S+4/BGo7McP4wt19Cjb+yNDvNkE1Wj1asyxYkEf0Gszj8y2UeHK2v98YmHzc5+WnS5oNZ7TdO
tu+5Jg+rs4/AmbCrfeN15i/g5A/VRxIFGua/fs6vwG4eayds+xdlak+MhL5sDSGg5qmzz1nKZ55t
iIsUxEIyFHPTrU/KKr/lVb56zfY82nOQbOWzCpqgzV+pYuxYc8HW6siMi49MmiMt+zb1Y251fs3C
mg+AHE3jK2NxoRh+l1fP6WC+QoW+WcO9hehe1esiG6HliEC2O+SBr2Au70WnRFpB8FrynTS0K+ny
+5x/GTbTX88nJVUoHu/KYt7XWg6sRfiIKIn12VdU9Im4YMfMpp8N3KbVrmMjuwk/R+NVVFVXaZ8f
UpgGMVE24r/To00/2tThJukTkrKjSePZqKRhvthn2/muLeaRNKtfwVx2GAB2mtSMLmvmi9WbJx5x
ze2n7j9JR8bSKBJxEnX2LDsJIAtr797C33zAn/RkJeJXs4m5GZNcoy+uepZn6W1o1RdVTQZfpFsw
mdIpN7OThcTUVWrUHSVnn1AvK9p8r4ef93q4kwguOPG3cr4pDdoia7DtAL12h6RYO/SmGhmS8Yfy
4sWQYxGpgDJP1jLmiJC3FylTolwMu3UZ9yQI5569pB9CAgc2m97wmGzlYIDIdcZvp9mRXeDleuIV
o+LL01k431LNed8fLOMmNZJnO2/FhIh20vc9Op3Y+EDOchIi9xdlYmWDR7JJat/gx3vO6kCs/6Ru
lzLEytvnZtyLZl9oyPCGJEC7oVqS22b7qa8Alhc3Wb47tXovHP1sr1DC6DqkNtT6Ck5avdfN6Bmc
khbcW21WT2pWBzI4ecaW2FoTHiBeky55roxfOfuopPu2DGE547usDmMiH4jv75r5Qs9UILMCJGZx
l8jzSiGfq+JvgcRU+dji9TjXr2tZHsz5/XHQFY4vqnu3gU9l/2nyi70kF6Hr+1r+pxf1yZIaAtv6
UFRF2LY/qDYCOGMPb4SrKBNCW91rVe04yFoARqALNCfpoeOvi80+Uoq/rv6bFDNaLflgS3kkWbgB
bXQhfDVDcl7nzU9QeUhVOBck+iT3Zn5/1Jt1CtgFkpZPsoF+m62gOdrUNljt5UnTB365NA2V1gyU
hAdsTBgdjVCii8Td6uWANjmM7ZFVqQq0WVxNo/XR/Hg2Gp9yqVl5XnqoQ/iWsxVbx0Vbn626fc4m
64bOIqj5t6YkNHpjD/r4AGk91XqusRSoKiNOyc2Gw66skYo5micB/EH9kQZRbm4pNm+OpZ01L34C
0OjNsOk6dGm16d5DU7S1zc5UC6R+KchTu48VmYVY+K00IWG0Dm2NkKwOWtvmo71UScO5XSJmmlCW
EM2rTa5NPFtJ4H1Vdu5YnJG3eBoctI1LwYh/DPRnmR0YqAqk+jkZ7UCze0BFqLP1P5E8VsDBRV2b
ln+ikN5H+r95FUK4NOynKMf4OFtG+rEyPx07fnVW4zhYydGyUj9T19lvDPmSalY4ZuBP+RRWRha2
qAQ3Zwn59mSq1OZ33UoDXf1dmjkaquwEhP7c8YGaD5ph+aiz7JR18tGB6MKN76lJe7NK4aH9CST7
wbCiL16ysMqG65IsPgs8kvO5yb3MUry2Eqsfq0XQP64j/FZRNmoYQpI7HD85FvOIGGQ65E7PJZZz
Nm2w4C3wwG41icmS7mPnfMCuHON1uQzKGMZK5psymSysFnZ/FvZP3ODFUNtT23+vyrpTkcjFyY3e
jDNs34F2bEoblkBnAihMwapL0O/qC/NXmv4l7XNnPTDF+kVs55qEoya9W01yleNbp4hdWybnIV5D
qjMOCoGylRTOcoFz4bpuCXr9t8L+T1PfarqoGtEfVnu4r80/4/H9lpZrmtbRWjFdt8RC9WCc43Ju
QO0yW4KJ6gJ65DxOo2az0MyJs8Hy02MqKAf7IOTNVboxot3THTqBZA1NDeXo1oBqyvyz1FBd92b1
mdnHBUnfCJcv8TYlVoYiNo+KrLiUJqS32XlEUrt1noftYyhqrH0/O4HaFYx9YSn9OtbNrKYzdi8u
+M0dzHWfTJuHDW+XwUcKSNwa7qqDkXcsKrDHfyMX69If8PAyWy6+VBHVZ32Co3L5/LOcNGwHSAkg
BjHd5xX4Ws0IpTBR3EhvTjHtunkKCZXyhlG+xdPsodjzUqT45dY9zeuT0JV/ktrvFqECYeq7zo7v
jdwcUHP6cEgflckkVifHoazP9lIccTQFS2bfegdhr2mctKwLldXw6sQ4Y2lwZzsOkl770KsvUi2/
7NQ5TROeAid+lSACxlIL5cm8ZCVpbKkMKoDh31S9JRF+ZVPcvI0x3PCEnLBOo0x7jMtjkD0kTVQ2
+JI9Q5rg35kWlJ9jme/NxNjpLYKeLHlD84ZtJ6ffhaKgt22srxXRmm5Fb49bSmi7dYcn1JjZ7kRe
5jtVjNcsccivUY2fRFkR7ankQNd9+ecUmFMSA/NNUyfFtYu1VyQGFs/ZgxK3tV9Hi9nZKsLVrR77
jT2x5CA3GcR2sLI0aA0jKHlUF5Shej489E9AjelTlaT+tqT7Sm8Z6pS9bWwHQoxPG+iMu8TVfrOS
zO2cwW1ghqc0vajG6HPL7LdS8iRr4uwkOjer3XSV/8vnn6n5QRn37hSfjaS/UnMWTJK9l2opWmWO
bNu3wM7E+BknsV8i2ZmJ1tWHxFvQWLpSl35IRnawEKeuOf9Hqtw2rp8tZ93LG3cUczBW0q1RsFHV
1DvES7u4fcvpo2tPg7UgYrEkyCa7yYAo2GhnUwH+oIznAm+ih47FRVjq6hfze+ZmJEphxUiVXVaZ
HfSKIR3XaVovXbE8S+jFI9nhs1KN9Ctbyx+CNT5pd7qqSnVb4eLbUT4aFQzALLsEWBxKWT86TJFp
rByUeXX7AdVZV+2WxmQydw6ZSH0dcAFZ7K4yXsexvvTYe3poJiokgpYLyXBWP0Whs1XSsezo9kRP
q2HDi5N8Z7TsRkgJqqq6qvHs9sz066Y+x5Nwu87Ywc/TdRW/xyj3tjm/TOPjRZdOCwg9K9tdHkx/
VPPMzSf89YaNuSaORhMyjlc0ZV4VBSI3gKUSS1E7gSCtXGeDnnm0raG6nJSdsKUzSps9W/yBoL/r
kMIGTvp7WQ+Tq804kBLlj1wrz9K4K0URrkrjEV2EKYRct1IJqvJ1RP7Eo/fCoMMwWQFV/maF/lpM
C9NZ5U0Sjj0ldZfR8bXRCrJV4ah4LBMPMbn6WdU0K/eQTPpDUluHkjp+TubC6p50jxoMvl6GOcfJ
rrE0uwj/bBaW9VSWyE9FVoSFtvxjww3zErIyhS+frYsMea6LzgNl9fKYpOTGxnV2a+fxGM8MBbMS
WHHCc10cdaZ/Nc3/2q3eL6sZGY+AXHD+0l4ZNUjgKRgKmv6G1wrV4A8q0XNpLb48m163zLtOrw5O
0d9JOzlnaweKVR3SIdtNA9PYiMerbNI31dRxaCCqyziA4yyaC+eqj6PXDLJXdI1fVDYORdXNOiky
CMsb1pKH3f6UmybQm43TGVsSpVBzLaEdJqcfCVeqjl4fq1+xPh4U2NJGznwlT3eJjLK47oK+1BsX
TNxS8/1Ds6vPqTfh6sSg4pl6c5O48UeQ/BymoCpW3zTHt6lYd0WcHcijvSxq/ELFAldzzrMue32y
HgkH0iAsy4KBRDihYVQvoyzvNE3yp7n1m2S91t0cmZLhr4AT3XQVgrVbHJXtfYTlJ97LzzgaSC04
zWuxJ7jaK3tujPnv4UxMZeMsWcOnkv4faj84HRtFbFzG8TVz+sgq3pheA7XYEMnKvpED7YEM2iCL
+ea4ioYWIoOxtXGyZCBKoxwqzX8qT7VoUh+xtIvfBsSrCZ0OL4PowknOjrlxb4bsGcGHv844tPIM
bAPwuzYy7Bq8vTiXjllunXuFk0lSh8sgtxEzFNwEQQtrou50prxuGPZ9itl24fGWlGZH1g06Mw3q
GzACvvQf+YNViMP12gsKCjbgT7M9ms2GGjl2HkYotQ57yXwenY0YXnt4QtoOvgZLcymnMn1tORIg
U9DH6XYLV9VbYVsq6LzhtXaCH+QlD/9dvwDFTEmzYXRqAulRRdk6UhbIuXGgJOQkth65iw2bjPy8
2yP3nTBfch3Y2Tahi7fLwNAKaz+pibwDa0pDW9HesRC/bRVWKoYS3bPZJry1A6ACmn2XWgq+WwXR
aNKNNTqP7aWx6nzX68z2ubFJF6TvH8C82j/oaS7fnN/QKZPfZKiDOtZe+rK9LGbxO2jxnyjzADbC
n02VXwmbTWmqgSZIWUpnA6ZiOljWt5HXik/Q764qR/65fu97nHxAzhxBUb+ivdSc+ai2yfcQm5/J
pmle5aDtH5KXbZp9o0WzpUgsvUk0LGNEpcjNjqvXlkNzNLj4mmHPERGWWcx9wX+haC66Obmlil5d
naLWFPtKfkNEflu29HlNFrczYCg73CCAGplkRTa0j2H1hpsSA+Pigz3DtLiaJF3LZuZKYy2YmvMj
jcWhuJxCRYlltvKH2LgN9ujp1RLEMRGFio25icNActxtGlvcNuI2so+Cafnoeg4t+lvN6LwJxZKr
VkWLDj99fBSXfDKeEodE3yUrbkmePxsG5LqDOa1qT+qYRevcH+bNeZ86LJVd9bs47cUexxO3ZDB3
dWTFBm80l99s4z2GuU8H5Y3yPcw76YIPKf9X8szpmfwBSYFt2rxvCU8w/4afsDKgfOM+rikCVCta
BorQrmvfaWK36guvylrhcXDf8HCAaqB3S1T4qbXdwSXvKxtHRFlh+tuCuFy/7aV66cf5fTKbq6TZ
obxYB/QuRPNl37aEtjY2jWhseBVaZMclMu8NGbfc9DujiE/NjEbUWGwRNCvgjih/O2VUcW7Fplv0
XdjS6+BKsvQGzn7fNq7/snQu6bitSJOYBepzTJgBF7PkqgLq2NprFpHZ9fC5JF9W/ZpaLILzJkXA
m5FK/Aw8pZ92xXsDYWDWwje1+mcQsAlae7BxV2Ma+DQWDduO8FSZw0FYx7Et0dpJb2KaeZbeV0vs
lvKqycNOaRgC5OK/ejVUd2Ul0PLpvinm/fH1p6sRisQ4PV6NAbIt4cIixCXIuuJo2HAnorf+tFH5
cQYRdWb6ZHSGp2zBqLA55ji4lArZ33KdbHvxxuFsAIl0gxSNfN3EQu9xA4eZpv/Ejn21B/WgiRnF
uoM0o4gIeDhoacab9Tag1SexCiMDHH6K7xxr9oNvHOqwaqXdJnom4c5VtzVMwBQNAKVi2qc20GMq
gbNtwZolTyIn7wQ9CzznpOXBEP/2pCmnOdvO/DybMBQP50sKVq8+rWy2Xc3ELkXIdcMs7S4V89/U
9J6Mnqcp/sSsuJ08nGx+r21yLhVaphJBp6vkTReUm/TetcqVE/pjY5msy+pqNxK2O/mlXrZbYdg/
Dzu17Qz3WsYDO1TPMzcYIs9wsVj1ybD8TQemCiRfFLefE1xp+lx1QVfKXODgFI4sKHrg0m+dUJGr
/Vg2+0H+h4HG1wsgkmKH791TJiItO4vx8+ro2KyU2LLQGcanGRln4WAsl8anfqmeRml6JEoXbNf5
SZIb3hBxSA20L2kZs8u+9nN8TKfttxjNNXLyPvOMeqLXYrGtx8QWh8NcwNDIbUsEgLmBzuFdKRKn
vMhKU4dWFfdMcw0HezYsflnGAbMlM6PmwCys0RhXb5ZInmVRv6JkunRl/Wpu/ZfIEPg58mU0pEPC
tQxB9N0tl2zjYcfuawybp4AH9DVKAQI/QYf75gzBdh5JcSY+iIVn8Sh5wYCR1ZWPqOVzMsQ+I8nd
7wvmuKxSlRc1k19ALO/yNoIAZa39lFjNPi1FfZ2H0vDQHBBeP4zqzugIG9am6Yhucjdv1fZaIN+W
p/peyLQh1t3iia37bxbpRCSHelfKWHV7g/fQnBAJ5Wa1I22Bw17U/419ERnyeFpopHSnXL6vxja4
TivFRBeu/xW1jO6h/CtJfQB+xIBJvD4wjXnQarHXsh6jmvg10jzxE9TabvposTXans4hZT0qhnmw
gEu7wvqC9tpCgq8DDDdB0aRVZCr9DS0EytI1lqPGBGxG0Ozb84pOR0m/q8nBeoiZt7R3aN1P2tD7
k84qUEpBb5gXFq87qZWvklImwUBbOtkN321D6cMSrLVBm1UVc92Up4c6vlfEvem1YDLak0R+TmkP
gLP5L4EsKBjgZ3P9AIP3KROZEW/9ebbRTcjyD4YFb84ndMvvKgs1tcABnkA25TVMc/wRlBvGj7Ux
hoVOj7XGxZIWfiv/SxEruE36gXk9gMWJFKeFthO+k9VPkEunHp+mszwtCmIWvnpPG5zw/7nulcxL
z4beW8adtyFqViWK0VGh2OGyqdH5CyIIlpanBmMvqVnhqOifWVJeZl25jbwK1LpitP6eW8V15r1h
eNpmemlZPItUQaXj6/bJGCKrAwVnT5YYkI1gyF5mKRQLajWa3NyZbYv218U4w7NQ3osh/S9hvkjm
WyrSq7rhsKHJ3Zns27RsT3GMIShlqhIHB5cXuZrcAUIn5IINJplGQhe4YCH9zSkOzPGaJE+yLaKm
eS+yj8n4qKq/Rs86tk+Sb2uJ1GcYxNJYn9Q4xfLOT3aKva41QQ7mLrdWVHKxOOpTzX8jGWL2fPyz
mxR09kil4bQTNbkrAxIa1+jQVuQzKQ95jy7slRKas508Z8aBTdXobxXYFFC5eln4G/uzvAKAzPCe
1R5XuoeGlEEvPybY+ETzbzEf3xuP75IeEKG7ozoiav0uGBpjdN3z2TKcaGHFxc/jluCKHcnc/XLO
kasQcsWcVVgcEeYVwsSWsX8vWojic6YPpyzNIKt/YvwpJTpOGDp1gE+oqM60r3lnHtb5zSFQxVD0
UAc+aoyfwup2CFnwNjLoOvPZidn2XoVonyS7+2TJOi2D9oFge6cTH+uuVnLt9PVLSGgCp5tCgETy
kZeLq+CHGvLXRc7Col6f+mQ6OzmjB/uIXmnRnP6b6g9DwybQv5kqwScswLpEgodsgqg9y9rFqLVI
mW7EtbTVMzr8iv0PXYGO+QOZxabnd8kYI5QWO4l3V2IPavt8nyqo8oV2hN85P5qwJ4pJG0BLo00u
GDlIWmh4XcvQWuuoR8avk3khgCMrcIFkNF+mioyJSZ+fpnlOGRMRx6I7V9HNkdJyGbZacsumOCer
FNXxzVHFJcsUz54zNcLldWsN7U9Kho8MnVwHKZzYqte2ys/UNiH6OFZfDKxCEeAdcjCJmq9CG/5l
BLV5Y6bvULR2bjtWP/QnX634P4vESF2TPurWJGZlXYJ8kw+DrbxMGL6kePVhzg8aCjLB5Tl3CDqs
RyNJYV/WKXtRpOViT2QQVVqzF4v4qURykYePqsdVvHVKmLUrb2a+hWLL7BdlmuCy1OlzdZIwTmP7
FOvadIhzYwrkjOLl0mrf8RxbJDaYW2QY8ysFyF9TPtwzvI7uImFMmtYBj4eR/wpF8/kEol7iNivy
7Zslb6cq1m7qhh0/ZFeXMk5VOyyx6ddb/WLipQOMA86Bv1gR7J4waHg5dPE4xDfdgQvNiuxvTtT6
gF8o3W1wrjOS8wZvRJH2d8kWJsoN9HfuojrxdU7z31q1VhcLCsJ/ZlA9ltgNhuHc5ixGjiUi4Dg3
4Qve9LkPB0tq/9ZmERjAdCR7WiLfdaAfuX6IcUAFWijheXpXihaEWbepylgDNda+FNyNXNJzMMjy
E54aTBV9dlEzvhseZynPzktiPxFnsSMcFtF7zPyr3o1q/EQhs1+rNopzcYAp53nJ/IcBP+Zn5Q+t
ekUykfxca+pLtqhPW0oBrqAeqEn3WHWfWtXxBj3/MhmfCZqkaLoT+3k0jlXRYXley0uMagwbNM4T
+TOR8+/q4bowYnpkttnwRnKc0PME8/AbI5VY5v2qq6Cdpw4hg1UlEBDWa6mKo9GrOPymnUrtgaoi
tcBVKziCsYnc4iK/9X31UmDQy8mfyEzUcnLp1VbjC4JAsa4/TQrizjZ5EavB3K68DJSNxK35BB9/
AO7/Q7uGWKOKtlT1e419EJ29oHsTP6A7Sv9RMRc0UntBDn1JMQpRzdsyYRVRVijhbOLtM8rst5nG
dMfbh6CZ50D0v4SAoBI2Y8yRIn021sGhEBY5zAjq3Q8IpDJ/0VKWj+FCErwfO/2hNsSzSaYDGe68
+rYMG8Uc2bWRNP8rIRgaZQlXmrvK/Dgw5Rl5xnKWUANTnXuToKO1iywm+TQvn2eoAlE+zLng103j
sPmPu8HQ9p1eR4OioX7lcrLYAdYGIq1fYahHTpaznhRfi9YFUgKIwK4oF4Pbmuz869uo555lYYje
Ki+mnKHrktDRjrndvsf8Oin+OlIFpKBUjIAQBX9U1qhOU/gElAjQnoR+ntvsbvYSagOSaDfNX8Ru
hYPp6QdGu7NFEmXrY5VHiyOzz1jnepJeHrSwQTQSKjS/FWEyZY+/lCSa71p6COuNne3Ut3KRPhaE
P5xW+B1TYEDebLAKloFrVhVftfM5Puj0BWoWDOEhP/a77E/oZiBl/0qr39vt/PA5hPiskILUbtsZ
aJn7qMtXtAMq1l5I3+xfP8DuxCnNY+Znq/T/bZP82z1C194NG5IrgwffMLaa470QAPKSQRU6FuWQ
ehIvecCrjv2mzPp3Oxqu1KeHIXtP28+lq/d6fy+k9L0d4q8UjbDMO1igeFljNWRn25EScIo1jlg8
DneWIk9+eA+hSXK3GX77GMCnTu9L/z+Ozmu5deUKol+EKuTwShJgFklFSi8oSUcXcZAGGISv96Jf
XGWXbzggwp7e3asLODW7MvVObiv+vLq7Y4N/KJHvTWr9/xCI+x1L1cSr6X2yDXrU4baR0U2cFK0G
Vijhp/Nid4cZIkIpKeWT5WbmmVgeOpBzZeRfJThHA1JDw7KQdWAzjVs9JXQz8mqr8GI583zFNL/O
QQslfNR0AalkataKPY5ASHHa5vj4zc0eNafSnhoEXFPaxyRu7qme7GHHnOzpkbIC1tiWYi1Ssaut
N70n6T9WpyCrWanlr03ib8gt/58hsgKG9WEsDjZP7ZUY0EXa9i5Hzsqy+WriyzdGXHilS82umZ/H
2Ls3OisFhhpdsM1iaw7XAm7Lm9nYW4tW3L73wsUR2UrjYpiPXWI1MeZ441bFLYt4Dn4YkQq8maaW
5OvelQfJ4U3N2ldtUzxjORMXjfBhWzV/JIxCM+1OYHfC0qkIPeb8oZydblwT08zII55Kz/gvQEiy
Snb2iXGC14GJH+fMiAdj9GYQXM4n7KNvTovhOPZfHpKfFcfnJOONRsL5vfX8LxGPe1BUyOzXriQg
OP/G3ERNe8lyYvKjf+oeAaF5OhWG/46n0FkDGD9kbXuT/dVt22tvJqFAeDYK8leFgjSUxcOvhn4S
aLBsggDfKluhZimeTfWmZ/1xGPC91+oSG+NhLLUzTZandOgIwQfrINB2tSNfpDBe0gxzOOXmGstQ
Q8fuqgdXp/kmHmasipG9cwfHZE2HEnqKZt2QWFWUE17iAoKZ6QrCKtDhvj3JQN4FKvDBoOjxqcK3
diod27tkzuRFiy8/hK9HXHV0NiO/VPVHr/AHJvMt6/h6Lrp+eDjiuu7aJ7bGH28KVtJmqQs0CxNa
VnwEjb8CZAdicHoGAXNig7BHzqYvaka6IqBx6Hx563T/MyjgNpCF57OkeV9urP7hS94u1nBN5+mu
EnXqk+SkXPmLHky/ja29t2OO/7COjCW4DJh1JbSoaeI02nBqSqfsYugpw4H6rXTuBr9Y6nCQjLW+
5/rYUfIw6bUzHmKohMMXG3jsmDxpJNiI3z5iPvWdxOjDiEK4z1OPyD2n5qKtgDuifegL+6wa1SDf
Bhn7yzTF8Bazyxi9p3gOWP/56XfWVxfdTYHYZdAmhV4/WXjwCiP4WJL5xSqmfeaRlFbxJrXS58J6
bst52zPqugRPzVlenARL9UIKzPUPZqOeWc6/ZXbzcPq2EZ7id8wSiOmXlmEbdEHInYuQxBsFKszW
Lix2hsNfzI5CG3Ead994OHdZUlzRM3duORwD6GdKSuAHnFs1wz4IbHQGex+IIuPNajG3Zctj4eQa
e5fM+DSySLWn6TJ5yKT61L8HsvopkmLjdgCmym/JIbXFrTmNgbFK3eGGL+aGwnXsZBrVlX8dq/LW
WbgybbuIHAJGuBXba9AbB53tbUtSz0dhCfjfet7nLr26iHCbUoeBU+fDsZmL64ydTxhsp30ES9yB
V+FlHjLmsrIdTIyLWGMfB5HEPTpb8Va5HQ44aY97gdycDcYhc1ix2+Wrbpd44TJeu/jvWqZxhDoP
V/8wNgBMhp3u/Za+sdMHCGJzB24uPiKL8C8q3pWTPBkl6ndvart88LeFJQCLBS+pA3OGqPTF9rIj
b5Yd4e531yv+Un/ZJgPBNpFdlPyt8EY+1DcTRzuB10hT1paBZucNLMHQSXT+4xHMS5XJNnK2/wPz
8xqIhpQBc5Zygvcp4f/kEeow2c3FS313Y3KWgVB7y7L2STIcgnxywlF17xSIo3mqJ3Jhu0ZOWyxf
e9yxl3zud74tT0EhPq2SgRVMzrzqFcNiWf8U5vA8Dvgf+5K9UtKP753pnFn+CiZ0i9zadGY7tyt1
49bE3tWUyfPy8HJy0MmkdtQ7+9xoNVIhzBcsIV6MRlPbZCrKAdvs4L/zu+Elcgzmgp4VxYIPwW51
GTLloNIMCKg+iH/T/MJbihfZxVkWpD6gho6xdJCN+ahSVDkOnWrM97kWJCX/mkA6AtTrZ4bve7fM
5m7MlDExxeTMmsDa1wSQk6+ZvcO+VV0XEk65KcFVnwaHLX0psfCmaDbE4AUbXRTv0KZ46E+MXhmm
iYx/pI6DM5IcUNYpRWAbxVvWt32Si0oigSz3qU13lSue+GxCZymaYwB45pHjUPaA0X0eQhkv6FtL
vuewt+kw15J/pbJ7qs5kASKv5lTZmO1bPSGeey2Pi+p8unoXEvvZ4P6ysY8Ib7EHUV+NgblWjuYH
nvDvTAaRvcA9BMF7sJZkLy22I6Dyfzr8UR2vTavMXrs0xrAT47XIBu4lhAmqoj6GrDug68nneQI1
bncMoxQJfuSp/TQBF9i5cbez9CF5AoGZbTStOOQa21hVmmcOLmerJ8yfOh0O34cBDpbiLRkyUJMc
TrG8RflQoHSNnUGyr9kGJW6eOLjNHWi8Vqtw6KRklAzD2/DUfOjTl97zG/Td9yMuJyQvwhrhuu+b
q8WztupY4SQ1zmnPk/+qhuBYtbSvbJreARKWG3B9r6lcftjkEPtW3QsJuW1c1z6bIi30AkAFaXaS
Y+2xMZpNvoDjJwEqLVpqKocM2unRguGEs8Imy27ylgy0d6Mo3xqF9LAiHmYQIOIf5HJYXQFoFdyV
y2PmUHCd5ucg6fb6YO/xcpEKyeNICMSgxCbsUQN5ijTHvBu96RzNBautNXH8WYj6rqAPgDIDvx6O
3AjEaVg5OmP86jbc9/g37hUZUawlpgtCNrHXNeRFVkzwpty/wVF3SNdEWzgrcj/7LKyWIQn7ICHf
8V1zvnfdt9oOhmgs+NIaWtxt3aolDwcZpiIkiSznhe3sjQcTtFw0Vnxp8NOSLtdtjECIj57Jlauc
T6bqXaKSu1eqN1FrFzElrNsZ6TQjnJcs8rGgdahimakis86fKyu9OYOKYvJlNNH9irG+UGKD1yT/
iGEfEK75AtJwsDwC8ibmmEr78HrcE5Z+Wlzznmk88f2y6YrqAISC3QGvOASadH4FoQHPBUiGG3Mu
92gFqc0qKng6/JJqBJCWp64P8vVsxBu9D54Tyzm7HUWZjGR6LO5x+d5OHWkBWF9jh5mx/vQ99e5w
2msSa69DvGOCAAaEmu811xHTke5b53jRn7hveYhTViq8hHzd2svZOtVtHMImeR5S9ZzES9hZyQuA
D3i73XrgbG/FnGvM+b/WRqXoC+nveEO8J6P6XozkvfKBZlU1xNl622rOWj0MMd6wBxKwNhA55cgk
kDAEI7U3ab0RKMqFs3KT5cdmlNZBaA1a/9KSaW1ctLWx3HqsJvI5O05L/KJpzosB03kcBxIW095k
0y8RRiWvvgCG59h5Z31ZQGYNIeTPjbaAhpAvweC+uZxylzHdNvrAGUG+FEV/LMk0snBkts7H4IbU
ZEP9YUWKD3Xv6wAkteZhm/+Ml4SlfyqvkxIHRzyOp2w99CQ/6HF5oeTiIIGfsvPGH6EYrmr0rurY
E5otElbbxrjJm39m+WM84s8UzA0gdH02vy3iH774oHxmgs1Xy+AbK5ePysIkrw/1aTD/C3gabM/c
uI0GR4NViw6UM7bPg1Ft7GEK+6zdUYt4qnzrOUjTMPPwRgIlG7KJF1n+oXnDl9WaD0Mv5K+gZfE+
YfqWJzMeuBA1MwCc72HFD4TDFULFwbMFWGJt5gKKu+nUB7eeWCfKHaHVTaGyT08U29FBGFbaPs/I
xuCXY42KqKvH/jVd8NHWTnXXS+PFSAcwp+xkavbGm14xUBmEWaesDjsbr74HK1iTfOm1M9ab7cOa
VM39MfeOSWs9u5wTG3I2M7LzOCKGsL3zFrlOCn/VtzwbWXYLFuKaGPMsjzQQkgNs7AhkaOgl5d71
cNgyapT547Aq+62RBFvXL/aMi/BdvOU1Lblx3AIf4MPFRU8Fgx70HQw9eO3WClXbZPJ10PRzDbys
XZ8DQnejTE9W0PFMggd3c/FJCpfRq1M7fDXg2bNt4uPKhtVKjPwrEdnOn41Im9ynZlLRIweVCHEq
yvFOKHBjwOF2zZEPeCnDrOFwZIvbACKjafyPqv7Pcd7qxOOeDEjT+85FL/VX12reCU71q8nqX1OO
crUGS1ERsuzZhAr1AslpM+nGGl/rM/HlsOBF1C/JvXt8uF2eHplBc8UfDS99W2BMXiix939KvY+a
6h3wVxQEH2XdYXuBsmQyxuN4nYeZuJoWNhCMaQbGCmPcmM8iRMttb76N2rxFnF1347vPZiKQIBma
U7GgrXgcdy2SOAEG+0JfxemAuUHfdqLbSfUlkD8rAnnKwhvMe4t4y471+jem0P9mP0XJqCILYxV5
2Lunxc8tWNfWc/d6om1q8ddzDxf4+0he7+Pe35oTshIuW8Hhxu/miyZgb1fqH0fen843juNs4gM3
p/9UMD+5vNrmAE+NrptRhsxaNPh8DXxzJsKBIJ9dTj+D3/yzbf8K9o3VBN3rFjdu3tZRYi6vRSq2
koa3fpK7jqIRl7yjnxlb0bTsRDiKBIJtSLc1JZipLt0/dgJFoe2o8LxIFwxXMu9kO724mnGbi3wH
1/pplOJp1LRDPzjnkdCak2XbZQw2Pk+3b8K/5IqnM0qKLo9+DKiJ7xmHZVYTY2janNqhYxIwDIeM
eyufPu3E54Rho6S/BekSOUMeNZ0bUt0AG4QeGOCh6eLvE0pzA++zLMGB8V/Bwe/rzDjGCM1dlexm
uZxweB0InxzJ7p5rjq/mJF74OyPm+puZs/KM915gTnN554A9O8dF8lpJfdc3EneHxHeFb+SF8OLN
qAXBXW+92F5Yj8lxILcVqVw/un1wWTyfoGAcSWXdBwOgqNdFNZpq2jQHkx0C65HR+htqJ3KTPJrc
fWk2Z97kwDkADwYOoS9Cc2K65k66xbBz0KrlX5zKEGsi6GgQM4p7seqqqF9E2JTuiWz4sa26p6UZ
f0GE3HKgzY3bHVOMy9XD6plY14kkvB+ziXTYD5gT8eQ8tOsi6oxk51XGOmFJFCz+0XF8JkSHGfdP
N4bjooqtsqjERMSI6WrjH3e00vnSB8V7yqmgI5/gkGp2hkBcl8ZxnhjI5g3DhM2CEumn992tLtld
gtD/miV/lccyM0vGPyS3tS8BRyLKpDXquFg+K2346RXjLUw8eB4nqUvIBQ37MxXfF00LC9N7LS3t
oOI5jDFaFMX8bjLVTQ7AE3TdbW3E+d4mjeKKRK06C5aSbDAaEhhaBc34GgsrdGcCVX4hrJVi9VvC
tok9ssjp4GxYszE6xOxn6SzIvkx7CYPGJbSjP6lHgtvW00hZcTQy2VVJvq0q9j+cTgZbPunArT1K
qMtFvzqFerAI955R4Hm4KYtPJ97wqld3j93iIqttKfKbX/bXTH7pSwFZqqLMwFL/FaLmLq+fJoub
q0WcoRLiL4+TO+fTE6oHziPL+Db7/gcU+69hmG+WJP+ASwdaGT/1qid2vyqYy+2UV3Pu0D8hHndS
u27E8uJrNqedKcrLactNsk28+Qq6YpPwx4eDFH/V/B6DEnBGU/PDC+ajYwQ/7oI0rdfLs9eZJ75/
7Lox7GqwZf32RyZk8rUyKuAOL3At+tL6xAh7N4JhXWsus+9ClrzbavQ2kTnnXZq/egvGdbeydiJr
NnPfXwY7/+xad5M7gPP1YgzhBjyNtvXskDSoRbKRTEK5Kf5TjePzsGF2Kcz0YJnF3cYSbBdii/N+
Tz5gCx2LpOeyMzXvp9CDVYKLBQEXGCNVE4FnFVAZ02PC8rtZgrss55eyrj9SsoATiG9EecIRFaYy
61TxNWE6uLqFHz7sfhCct7OVhv34O8Am9OfgrSzLL2FXuwWmi6e09cihO9eayED9BbF6cGKJmZE8
BkYBe/nVxVchv3NIjKzs4HMLTpJQaYfngTkNCSJMO5r0uOsHLGVm+sx5dOPYzUFNvDphUDKjHIqx
/iVteixxPpkc7XzL26b0nFipva3pwyJ6sU9baw+ehjMPASLsCUq262HM9oPh8TbiHyVx8AKOVF18
gop+mScRad148jyTaOFA74l4LE7ggESYNHZzzZwObBSyRbgYxt4p4FJP/4dv1d9Bzvvcr+KV7vef
c460kvLV64FCL+xpAclN2bgrScX60sQS5V2ZVE9l3Idgkw9KINKxY+uZh42eHU/gbaaAxQtV6GzI
RdQX4pEQeuqJEmiAJ/hTcHebAB4cdbJwU0r/MSTEZyhwX25vQU+i7SD4xDj+tqRozQUiHkn/anmd
GoGgDpU8cX9LKE3gr4/aND+DCsPhhM2eYFGis9adCeYb4AqVhxlMdxW3KiDB1iXIHP/2NtzeUhxt
K4/y3oo0bIVGG1+aVj5pff7W1NoxntKwtvK7Bgyx5DHgwPcIUg5R7os3VlkMMs3Kh+k2L3aYT/NH
ZpvgK4r1aLW45ssL1paNa5BkM2eSp3O2tR3rkDx4boCpGUt9jD115Db2pnWuvvc7gXFOAj1SREpF
hkxK5CzLqlOOMuXFHHR8JrDs1HRvPGhYO/9UqwiB4EsCnmAnLOLadwvE38NliY7nE0WdlwYTBV5n
L43GbiIYDXbNpAWkYPEBQXKnMM1QjnZdJh0zoFjj00hX/Pbl2rS+WeKSyOAbWeM6VJjVROOybsHn
njOdsRoc230+ghXzzG0Q4Ch7VHxoqE2580YpGeYBUm7mL4o2xeblTrr5RcMK2jerNv1isAC92D9R
xM39MG11ulZqyGSKNJukXoYwYY5tKaWxQB4RCvzXoiyxoM/anZ6pUwD0ACfGeQYLOsQxDleHfzgq
yY1Xx7vudhhlg3+5ZUVV1UNZMaByG8Fx5nDC0LjzVftWFsHO1Zft3IxHULhiNZcldBGHq+HzBhrc
xyYRsU0BajLtcl1q3p4dFO/JCdNXsxzHBuMF4Jx6o9v1iy14K2G3uGRFtW94PgvB7ju3fjip78wy
3RslTtN0wB6HDcggceS3B60M+IWYICw6UcCOkY1cTmJBVliaXRBrG1M6H8AQc/xM1Tnma6wR5sFj
dtNa+l/0zwfSrrCGSEq80RmJ95h7YhG7vs62owIpxXbKQRNIO/avmJGWhb4EbgDH50ASlIA4Eqpw
lk8NMLLT9BejK0EbCpb1Xug6X4OeHMbJvATlsHn01hgWnNPUXLNCwntRHsmXbaWjItupt5b+W/nu
YUy70Ci1a2ONZ9f1V7Oyb0MQnFjlUUVUbefcI7zAs51Elr7s+wqWJVmF2Yw3nutK3iI3ehvC2siu
hjZHHnH/dEb4al2UDsG7wiIa7nL+MWCvsA8+Ee1gsatmtiP9pu2OqFUbJ5vDnlNFmvI6JgpixfMz
/tpjbvHpq9e6zJ/ihLxzUYBmGSnxwEbkODb1Rdm0XmbnKTWrW9o+vrF15LvlGWfyNQepnoB4mitx
qfNlXzGaFMnn2GMqN7u1Sa0MuM+VTlZ/tAsYN+DRqo3sTp2II2d66R0gLZpig8wDXlZ7bmp4s9Ur
R6PIKDhanfKWbok23mHFDPXqIJPppS6Xo0ZkcR6QFV2osRgzdLwgsl3eMSjtuwxJRRlXit+4dCSP
h/FscbjO44OLYr6QTZPjsmON/zz20IlmdRGcpEjTXAZz3+culKSvnk37MADIHVHos/bfwCwtG4M7
0D8FdEOwe+Y0Mm4bvMMG9rSaqOdYwyNhHRVbYhfbyxFAyYYdVGhiRc7dj8pIURW5y6d4P6Q45rrH
CMeEYZ9TvQwFZ4m4Vdxvf1n/5HmIx/axJLXWNxRkA5hiii44rBkW7SXcjiUwzoftu9/2WKhMUJBL
8lnyrvCBYSVzGc6TvXWG8UvHpaX4YLZY9v+rFEKJQehBTDuzetba5756CpJgXVbWOVmSHf1xkUP0
qmkx+A7T4f8FRgu303BzAO429n9ATJB5i29wigczbX9SROhOmFACeDWQ+5FkURIcIwmMpAR1hxTu
xpAg5/kQPXD81liEqa+iUb7CfuenQ7LoSj0aa/1fq7df5eiSMEP9RcxUUVOYF3RQqBqJ9k/PSyjS
EGkMO+ccrd4hfMJtXQw6aLLmOZPjFzcLmq/Vx+FkDaE5dACY5EcSmL+mOx+lWzyxwHpnBejjzZeI
2Qvfo5IzBBGtxva2kuSp7ZUb8ldc5u7BfcEbKAxCvbyLFtffliXxLG8qXkj6f1id+cf2iE9Ow1aD
lfPeSd03dP2Pfs4DDpt00Lc42hXdGgsiEZ5LrKhdChk0K9zn1mOrbxkcVO0bToWwip8SSFxNwPln
4DC8AFKfWe6Dq+NxsZ3mmLU0JOAw3up29l9N4NSy2s+ZVSa3WPNKbgF8iz1xPeKiIkSJ6UfvJavb
bnGJWlY7q41B8czkqHgFfRbBAoaBEiuEFV6lACfJAQI/cT35wW97jkX6qah1Ywc1Qhd3tHJbL0v6
GQycapWYMG/B9g1hWMcwtxDdGq8UT3U7Oid0WnGn3ANzrCJeLWrlH3JV9yDX+MTk9eIhdsR3GVMM
YFTyPdUwwnHepFmB+CYIb2HvkizvD1QtAbRkYr6UntQa5CpvPtOb8HgFGNWA92fQrR1Y36PsKaio
ifRXyLaFg8hMOQHY2IMaOcYokb/lLunFPP+2eoi71hCc7MeLtGkQPTqeILY/9zTrCQlyvGOjjEy8
6NwgJuVzy6O7rfAyalKz6Z9VgYodhf1ipUUd2QnMu9kascFPHYvmPh6fDEOfdnNnzU917hcvNczC
0HV1PHautpnEhAMC70zgLPhzfCe5jU1f7CBtrNqeL4elPmMBYUJYjx0Nm8UhHej76AIaPAgtBjxr
fVaRvUDvxUGT2oTuYY2PsBWFER99mKeJJg5ZAxa2QjRp653dNyBW6bYh2lfo/g1NGFuaiTMH6ylW
NOL7GuV4rdlyrndEvKkr3qC2gJQTu+2eqCB3ucb8zO6z4rDpZdAuycN6CkutHce3EviYPmdnoCRR
w1d3cCUr3vaADvCbLYLZMG0jQoVyM9ka04PJuKgGDHj+RLNIWscUi/vOnos9rOxUPwvxEFmbAGdw
84sv7mikwmI9FotdOg4vWYYOWboa3kHxTAXiNUWJyVJW+a6ihYi9V+88K916KQVaqGart7keMQBU
19n0z3orznnTXJXMCIz3IC36aas6TrtJ9uKY6gTxnGggXvjJughdvBmQZxpSY5iLyUvME/J2nRhP
Olpa69lrbyEpTb5r8OyzObd8GrVHwkP0qPOkOkFE8Y2O3bvTMhNxhDJbsMOC3gUPEERlB3+GBnQ8
sBxwg0aRh9zv7m6iwmUDS3fC9oJtNeiYpQg/ryiqLOjtU97WzKbgvTNwOC4Q1f61doknevSdeWe5
hnGrRBnxdg/CeLT+8T4FjQPgg53MzSm6p3jgcKtqhHVi4+xl42TtdBmBfTW6lPXhxbbyrYh9uuUt
8EKiRPFJDJ0/F4Bqva9glSZ8s62tnMsjdM5wCbBIVdj/dqQQQR7OU3JyarYjWKW2Xi+9jVA06gzp
0SuGG1BmTDsUenhIO5aP71knMAkwzGcLFPP7uWXo2NVrUkuEJxDlgFZKSFqdjpSHWYZfwXFeLWjP
stOcLbpjtsGnyQKQU8qqmdWPwCkGz8cDJSQ/PAA7RGprsjINjtXg4U8cGg7V04++iJu1DBSHyVhf
dU5yMPvAJQBkbTwHLkhWqO1IgE+C+WxEd+4T/9pTPCIDjbWjx1ChIQB1uvYymPaPZySfbaERGsPj
aFoWO0TsEG0S+WWLN696TwrjSUgNfBMKqTC+O73/syXsLvORtcHRfUOkJlEzP+VttcntPpICg2Ff
HSGQ7YBtYR3SuzOK0BqCEBH62rwjuO30kQvjp9Wh1zz+srSOpoSaa/RiAk3ZcKPbu970rCNCLc7s
nWrgZfiW/bkExGORrsDm5jqAC4KlJffIgW4FzD0WhC7ytuMeK+5wKFujw3Bsm0fYDTO+NGNw3lmW
+gyHy1f2OFIupoC9W3Y+24L6gOPlTIXRUdKDNJbVNvcrIhSMUBUtqqCVUYYA0/zMXQr1uuRzrtXz
TekGg08Ww4abo+HhM8yDJ/DPGVOfuLLSJXhPaKzz1cn0O7VxR1pWawY/Lliy7tryRbU6vij/8TdV
+JfG1n08iaa8aA/GdtJk/wYN1KGLC0wt/qPG5H12+58WOWU9ehjo2AgPQf8vL6x1J6Ub2XZ/Kmc2
FxyoP0pV4YbHAZq61R4X6R7zrL8DjsuuNLVOHq/FaRhJuDwcj3pHksazZRTM8tUwYany4XyrXO+7
CMarXwW/SvdewBdFnl6fev9R0tr/FBR5grQhvOkoPLJo8yuVcc/UBEMbzvkD1MYV6IfXyXLfaIs6
G/K/zCSskTrqxewBHVQwVnBzTewm5S6gcS1I4UlqY7knUj3S0Eke23TvWpO+KmKeq7rEx+h5KV57
gRcLHolFtahEoRrwH0vOhOME3cs9lFybwM22hE62U28jl6mnvqMdoHSdx+M53916PhujT9+oQitY
Mrpy7LCxqYokPrhawD7YFj0qiUeWyS3qj8I1NLaX+OZZMEUMAVf8xpE7Q7czxB7RdltWLi917dYr
gwUFgcichZvo90NOBd3IYUy18yFpGwMnGb2nrg5c2VYu+26Pjrw6Gf753vSvDRBSHblHqSbnP2FE
twYWkXXmUPoDG5edBEAZ9rA5Q/VqsLW/JmM/QEPDslqQoMAneEcdxPQGDydMqwaiJldhTYkbKb1x
GEPNhaxMs9R+GOB+DZVcdXWH/SG5JxzXrCWD211X9OQG9Y89pE++5UIuddi+cdik4sztRgTh3Ahj
w222vKB7SgGwKOBgfOBUlsUMjUn0Hxodx98MqeNxoUzUjuHME/90q9eY3/+vtqTzTE9dfsQvqVAL
PD7lJMeGQ58qFxNTTR6zzfq/vhjte+M9sDEDiaPVWHIg7SGHbKqZg1231DJ0HJW8dt3gYG0nquM+
Qlv8viodz5SOIi4KslyGURwpvdyDNd62IBr03ObjVB9GA3jUXLzperYtdTxvU4sS7O3ZQR2SfOgA
9QT7Gv8lR7pjsgxm1BXlN/69V4+WVbDgaO6CMBEdCPU8kw5J+Ewaj7Ef48ZWN7Sf0vJ8eqGNUKnp
1QpyHesNUFTDNnjiWBgto/2l+bhJrfoh11UmnTXLFTzGP8f3bn6vfubHysPBh+ebtL4ZSwYXaaCD
RqVXt67veI+x2/XVqwMlYd1KrSULGGvYqSleaysisFrOmSsjyYtnt8A3Sx2NZv9XJnWYtlRJyck7
9TLAyf34XDYX058jnOg7P4Ea1vcIja7dHkrX/qeb9QvlZu+TxxDaAhz1bKVuXksOxhAmlQXuH5as
B0IcE6LtoDvM07zQMkXBrGNgJTFnt1j3lQF+se//eByujtk927V24tsFCYKy3xXKRtSXMCME7SAZ
W+PRLt+sIdaogRZuZNT9vgFHROxC1Ohn8rWutN+g499hNjtcy1BY7JbRLKmTg/SSG+6Ak6GZr7bW
0GaTRNJxgcrN3XkKrFspJB751ONznlC3sPj4UOrR4M1Q3dnyLuvU4MCTVwdk2VeikMd5mTambh2n
sjnIIBhCw52T7dhgDckN1jXYJUwqIUoRdydi4PGqNPxLMmBgTbGGj7SI5eNRGfrrwpxNb0uAImo2
0LkBoU8OXggG3G83yLES+6zGAYZWFEVkP0WAouwpFN92xu6f6dieZgF7oJsdGLjUQGw47DXhsABo
QJu50T796hXTCAkoDeU4ralVjXKSWcplcRGvzdqE7FodGls/LHoTliaTG/IQqLE8vto2W94p2aWF
duqL5MUjUdcAB6v0BwgfpFEFVUL31gQwCX7Ym27qNrbHdMWd1qO1Lqna1b34cNB3xjk9FCnJruEF
v+tGOMlm7qqN4UGBM5F5cdXn2ryR5JljrKkrVkX0i1XP0L8XEOj1XbPfsq7fpCkXZJbmwWfH0lFD
wPWYbpylNzrDD41CW1vUGx6xzYCx3tpWTCs1KDAQTbwL32kAODaUKrKtOj0ihCOlUfWiQM82gAlj
gmcm21DcF8L59YUDigKKKMeogExobupnfUAAZuJYnBadubtkxP8Y6kKjBYmkaHo1xHEej7U9n2ej
3TV2vDeN/yglD3kcIvor+fojgoEH8FIQ0gRTNPHNpiySlb8ZQHtl/itFH9vJZdeGPd3Lp3c2vSdX
TQw+JpN/+ZnXqIyDHarE3kjq5fJUvQCkenJHvuqevber3za1CXvEZ3u4pFwaJyNT625aasxqTxyb
No1cpuC+cW4jy9q0xBnhNsmnW1O3k7bfQxuffB8rrJ4DSgyGa7t896b/ZOCV7fKXVH8fh2RfNBPt
ZJzb/cfGmarbjFOYfLSIUKXNTd8Q2Gri6X+kndmW28qVbX/ljPN84ULf1Cj7gQTYk9m3LxipVCb6
vsfX3wnZ16IoOnnLfvNxSooEEAhE7L3WXDvAcosWVZ34AkF+K1TEAoJlCUxz3qTqdTQ+gGlnZS8Y
rVla9E00Onbkh8ggy0aWbfztC6m7FosPWaaxor24pC+VRfIk599CwV/LfeSgcOpltFX+d6FeS8K4
KIfrDh6BOJJYTjGHytliUj771auKtUCSngdmnqyoewDiN11Zbz2iaLzsBf/uLM3uMhDHRl4sPJRG
FAqEzphnI8hqLdz14l6v9onev7bEEuoDpBaTbqYprAO8LbmJu3EU71D7LdmyLiDOAIak3Mt0VXLt
CdvokN2HzbcCaVM+pC8+SUoqQYypBj6t/gyEe0kx1xafAZouHHe3XoTXPt7r5h1n7FkMrabl3wKU
SvpHuJJb8z7tqX2JzR2JmUR4J2t23ziJ872l4hTRKN62HyEC54mE0criSpIqu5TidWViM6si/PEe
5UUtn0vonfnmUzjygRiC4MboX8NxIJrSHB7JuFr5rg/7OJm7woMej2RS4/dPn3uABDhpSzqdOpqP
DvdPRtPOj9687pq4kPsoI4EriTGkutCAwlup2hOE7eShvi51DClWFNNQHOd6TptiioXHbzaKGmSw
cUZgNopSZq2GoJsObxDCjeBMFxjaHRyKV2+y1F81NHdd9Gp6Ct4Tf1leQY+HnEh/mJM8Dn4MsD07
oawq4YkZe87gdtYQnJhRLy2Vq4n316bwBxX2rlqB3wfoXR3JT6mfvBelXqMZix5NrVjmEg0z6hYY
ckQN523yWdXmdcajBvSxlAi1sDR9L4sf9dAs0H1TpwAyEsIjMzzW3ega5tQmb/l2mUPyzGo9U63a
6Sg9DKX5qJqtoxAIGQWjdd0O7iGochg8gvq9GsW1QO5FS6qLLnl27H83ZHHTYgHrDVRlSQuLuyIE
o+WXca/LHk6A1s6EmD2Oj45Cwgvsuau+Djn06ddGbS19OnpjlzmSEtgm/auIDUNNRVAT2RTUkGz4
5MNkKOICBS81ATOiRF2U6XNpZa94hqiJ38qFhRJHtK60KD6Y0y2RS87K6AcQEFRy6BghojwBeXqq
UkXHVdasGiW41siIN4Vk23TiehQLW1DCmy4lTzkFt+6GW6XqKXMBGScMEYGkaK5NCZGLlB26LLzx
iZSPR9jmPqROr7qJiNmJLcremnqN8H3XB9rWB12+TiY2TBuheeyGTyWEID5lBCz9sCZN3mXb3GUm
DQA/R9SNaTlz77wgukcgWzBmdzdI6j5FxhLLxaaN3B2MhFcczQ9mP5kRe3jcpe5+VB07wFQO063R
UArrszID1FGuKWoiVa2QBuToYRuaiaJZfM8Msj2Fcctqb/ukwfM937JzlaiptHRuzd2ASLiphZ0Y
yIpTtd5n1qIzSBVzWabud7cvH+Cd7TNVRfwoC1dy4rGnKkbeNP/NyOlNJxMOz+i0N/yBiB4nGawI
DZ3y4UFLxWuMu8+GNd62hD2gHcT1arI14de0ZoRc8vvnwYajw1sjM0qSfQsLwjjFDB9IMlhrn6Qk
JOwxGTcmOiDfeIjwo8x1ZGJOSQrr3CuLQ4qSxYD/aarRdzM33wJY45TQgkU30BVzOcLAL7Ja5B5+
PkfasDTC4aNEz9HD0SFRDUlApLorX1Leqk55AmlAalrtbyB+UuQQQNjV2hMPnkzBpnxMGn1F+2s9
VOraQz2S+yyIaIv5yCbam+QpTyTHl3OFjzLWNm8OJmkxGjDambxXUlasYwLD1Www5h4tEWVQXpoi
BbPdXOVJvinHkcaMV970cXKnCFAQfLqfRtIvLIIqEm9MIFJSm8rVcdX1jWPowiIFdQuyg4z51nrw
Wvmqzj1CTSGFq2bzoqg9FWfNulcnAUkOekVWghu5EW91cmUbb3SiDmmlnKOxDnSNw72SfxP79EpD
Ko1SnypokrxxF698dwBqatyjjHNQBL9Lvv+BEGKnZv4HJIalKzX4JDMO+SbwQIE+EcpLmAT0tvsy
3iFWEeaxCc4wFL/pqp6vTZhVlDlBGlIbfhNVcBDggXDXks6em2k3I5Y5mOHS00h0yFhrTRNjokjg
pLXJYhdZlN8iZ1MdWVY/6ybbimOO3laXNwLRXq038CjU+xYCEox/+GktkJxgCjx4DbJHL5XqfeEW
n2FOAVYi2x43aRNQAKmxLnG8KKA0poW80KXmPWCL7xXBIYu8B6IhngodILPInpcM3Ge95oaUCnLj
IK51KnP+WsR6A0/QwILqJ69mp24YDZoHfYiwSiLANNmNGmNMGjQkA3/+8V9/+5//eu//2/vIrgmc
8LK0+tv/8N/vhOGVgefXJ//5t6v8I72ry4+Pev+W//ir//yjv/7Fv+2D9zKrss/69E9N4/3zL/Hv
/2N8+61+++U/nLQO6uGm+SiH24+qiesfA/CbTn/y//eHf3z8+FfuIZ7+9c/3rEnr6V/zcPf/+Y8f
rb//9U/J0n7cir/fienf/8cPD28Jf+/6LX5rfvvzH29VzV9V1L8YsiRJGlopRVR1688/Olyw00+k
v0iyKHPkNzTFEnX5zz/SrKz9v/5p/kWiyCSJIn/HkjRR4S9VIEz5kfwXIrtMfiRCI5F1U9P+/H/X
/csT+vnE/iAW9JoMwLpiTOnPP/K/P8jpukxFswxSashuVWVFJ7Fs+vn7222QetOf/j8WEZ+p1LTj
1m08dprWsqtG9oTK25DlmOx1LFc1js8GpZeiP2aZe310o/7xC/3yC3CRJ78A+nlLNCVTlHBSytzo
418A8EKXan2obg0yxtQC8E4OZyCNO8cIlI3kKg6EGfgM3p2VDWvMYD6bP0//+9T9Zeb+8mv8fh9M
URVVTZcsSZR4JL/+GpWeEfbZ5Coay8gR425uyP6DORFpRwXEiTX17mw18OYpR2BXkFZf34bpKo8f
gy4qJvUlQ5Fp6hmWeHIXdFP23Tppim3MPgiewxuYC6eshPuvh5HE38ZRdaaOoVAWNjXJPBmH7piJ
SzFJt130hAKJSkwjOj4o4FxVr0eOUuSirQ3RJ+y6+V/fY13UZJUnbCjYhlRm/a/3eGghzQfAk7Zy
CPHHUGlAukhMtzjcJBbosjvESkzvHuvWWM6/vvLfbrAkaqJsKNMN5s3RTsbOPY0QMJ2sEX3ydcnI
pEeO54D1/7NhzF8vMWjE2G9yhqmtb0EPQhRjPCWn/2wQFofjV8aqZWocZlSiitqym5hNTfex3389
iKScTpXpjpmaQSKiTDzlj58frQy10hPwaRB03c1bG6T+LLqBZzvHLDM3V2QwX3gDJE09N6D1Y5Ko
hq5KJ48oFWUJLqUIIzvwHuhMzQGmzBLYm6CoF6B95hVmbMX/SNjv13F706fPrYDARBjnDaT2ICeo
XBRIAfAPBESzQVecvHHn8LVnmrDWko6uLTY1cmMkiKgmWIpkRLLCbqUekWSl/VYJYtA2k2wE5g4n
Wr0giaZYpphZ81xYWfgcQxihBdjJsTMQNLrLAPxoZbaziBPOON5CX9nE8L2NwQNIiDDIREMOF2Zk
g+jRY6U30OH6BfFQQgxocuT8BAcE4ifGIcRBxW5oKP6I9KFIj66kT6AGn26Y37hS/taX0l7UwCuV
iJUnCGxHspECFDCmYdCsMWIp8VtPOWP0vSV8FNvifw9ksabaYyW8FCiIWv5KgPpS96nSoKkRElTx
Lh2S9Hs9GNgY+rVBxEMqwzuMcF4qypaFaYbYbonway+2IcSMEdAMqDbpAbfmxgL5QSgKW2ehjx7x
U21jBU5OUPSrqCoyuxAn8RAMICN/GpqCQ3eC0A/oQhhdxRka0BFCjh81V5X1bWiNe9NMMFU/VLgW
Svkl6N+zSW0ofY4gVdvGJI2Vum/zLHpICYgVlCDaRGI115sHt6WrD8I0E14jeuKp+JB15prGuUO6
1/rrl0M993IoLCSKqGiqxlvy6yuIg0cX9ULJd3FFCSPRqVNFkrfxmkfVwpcnLBq0F7L/3DXZy8SG
EptmrQorT/vokGYIUvRe1c8akatqgiEY06kRDIhts3mB738g4yfnVE+RgoZRtyR3nIAVVFwVAdiJ
ijCguSMGhsrYyEM2obIMt4mC5gs9iaQoB08Ot/rQc+Yamzu5Em6/vnjp3IuqmOxmKMLroqWf7Bn6
kpeh07V8B5ZlGbhUabwFXQOndGRCs6bG/yyxUVaEFxbXM+NafLYwK6n4BFT95OPly6Brac4iU1ec
oETv1rT215d25ivxywj6r4/Vqsu8I/WzwcyBeosNcjU8YVe98C2a/pVfPvaSaGns36YPEeucNU2u
45W1x8mP57iZUIoLwQQtJX8P2xdCTi4MJJ27nuORpjt6NNKApJt4WkbSZsYV56TH2BbmFFhuyHRe
Y+p1EEv/7z9Ov1zcyUOyOuqjiRI0u4HuUG0hs4J+kV/6BJ6/hVTmdZPuGru2Xy8M6TKcmQ5GoNXx
DmFpl7ZN8Fap46U7+NuG6cez+jmQ/OtABlmCRasmza4IiY+x3HtRPhhigEkLUnf8koKtE0b4ktSY
vp6KPz53v8+SnyOfzBKyD9UOuUyzU5fWuzzPBTtZag61O7I2HFSkc9gCa/yrWmhn2wtjn503nD0M
k1fcYsv061WTcE/jSOKqKQs7FJNsFBHotmo8iA4kdrteTpZ7KpuXLnq6nb9d9NHAJ/unVHS1mpSB
ZkfDExcbhc0Z7rYZ6ho74yBtNxcGnC7kq/FOtlI61nBSx0NmK933bN0G5eQoQPxe0NZ+vHBXp3/s
Xw+miNNcO3ob3ajQaKtycdln6jlItOBP2z56z1m9omflYLQtHYMW5LtoRwvL1i6sbpfGP3lpAsW0
fLoV0831VsoKr+rCX9EoW359nWcnjyxppm6oFvP3ZBifzEmSG7mnfuVhntt1QPDD6PD1IPLZF/No
lGkmHd1MMO6dNcLh52KmoraLX8Mp70JbOLCpmLapxT1gT0rhcKzm0ZU7XykX5s65z5F29BucvKBi
WmCcV1np4L/MNDmlAXfz9UVKZ1+HoyFO1m+N+BERfWvDHrxz4hckVEt4ePPkGlyRHV5Y686uqUeD
nazcbHWqNvS5noqAUAl93xg/BTE0Me3C0YLz7Lk34Wio6Vc5engGwQSAcfgudeAKEq/byV69VEws
Z9+kgCizbJ6z94knvIC0F1pwTR1vJ9q/nSxUK5Qs4UzLQxBFOW0QdTGWOTiw7yqrc7gJ/PzQyu9a
i1W50vmCA3JT74Cx0ZP0UYpP5ehtJr2Mw3defSeMbtPUIJ7geWiybx0kpY5mX9/hMgy2poVJTPxe
jziU0jVq66USdWvkKagzzAWB8k5oqPeGhvkP4XGli0QsbNWBjFbp2nIDe5TqyZu+1TsReaqM66h9
lZN2n6J+8gzhxQOGXMskOAH+yyhJghEUdeUJnPidRIXb6MpNXmDZhGEm66SV0uo3MbYm5JzCt1+3
nuEQRTaLs++mdi/TMO9CKrTAM0LMz9XzyDkm9r8RrINK8i0o1nlSOIaWL1uY8kk0bqs+esj6vdTG
NnAkRxm3vdiwnXwNOKwUYKBxre3JjZ/n4bMsPOZQRZvmexW+FCUsNg7QJjEotGSQL9CCmeQkKAYC
+nlp5tRausvI89VZT62Ifhy5Gbi9V0XngUfoS4dQynWnjd+nx6pFJGA19Ilb9d0ybjP92ZQfGjC8
aPuwLoPgE/PrAaKGFSJeTUH9NB14mKJG9dbOh4S8DXDX9iBNiLaEAAhsebV0BaFv5/XRAtTFR59Z
mIP0BcILW1Ogh3tAa8TrHOo8phNa0Q89dmhXGxxhLIBwNAsEItSkUbQID2ovYfjGbpxYe0PPXuvC
/YwGGnEjoeCZtI90c4ty0/aT7ikv9HnbAzzSchFqZJhDS0eW0brrYAJLUdjFCwG/07NbCIWe1yHN
JepBrK4iV9t7mb6SfdSKMIR6ctLpf9h+0ZIWRsDR0GPSIOhXfx1jvlBdMPfwssWtSkAuOYSWoS56
L7b5jG2zLAHLOuS0mItF2za7Wik3Tf3aaNnCctNXWeofRe8mxRikoVMmPFRA+NzPp86YF68joOoC
jfQGUbSJU4FkZGdqngZtaXuNgdkVvflHUSwAJ81JNIcmQ5AXQPohWAnuSsIJMur3dXKTK095UGzT
8lYibkDNXgvf38dAmxWUgw2qm5JbSy6QM+CMwHh17WaflijfeC7Z7nm0TkmyRYe0yJVyWec5aFMy
HyrQkfSTvARtIqAMDBWy+E7sjKMBSi9IzwE7JLo8dnZLAmuDse5FbRMH1wBTN4QukWiBrKKNl4ll
kK0DTzMHEN9gN1fezOxJj6/M9GVUafCsQrjd4abAk5aX32l5L9SwuKnQH7SdiYm+W2F+WJXALoZm
fBQk1Q79/KGzkCAUNyOyc3KOJg1sGPXIY0S7zz9NhVAqtGUiU16Kl2KIAlh21PhJ0DjBohTG9yOH
q767rYPrkbVYCfID7ASHo9zCa1MoU2TONtAAYMHIg28rePRU62FC0JE0p9/mO6QRI5bfbOmGL0N2
COv3IUQYGI8bQ4z3pdA+wysKANaJC7cZEO8UCSot8y6u8jVknEU4oudWMRIEnLqjZ9KPyevDKI+R
scIHbOJYDITuKifOKrXSl7aCa116WzUuHyzpNsClIKbxciy+uwai86z8ZjSqnZEqNgywRnSBYOAH
P4lu0uqz4//tYzQHbrKgITMrcnPCZNEkF7EDWFsBMJ4FyK/x01Xcg6XDRh3r9WPro78fb3pSO4SC
6EReYanOrnPKs6FBukPrNls5I8m8Sl4RtmGO8nYAL21fIgaCiUyMZZVTtymYIkb0NA6pDUk08fJ7
DMlLKyNzr1kizZ6Fw33UhnYCHStMw6tcJ70Nf2+KFCZO6hUCWBvuSiLdxhRgPJ3VipAmWnajYs79
CMZ6Jc4DZsEY3EVQZ8ybuAN/5M0azmDNp6rDWKIwRWKPaW08uBqVcltlt5mwjkdaovE6bNyVNlwp
qPNRrV1H3X2tLRrtEMJaVQlBUsrIEWp3rYhvrgn6CU1ajfI86tERZi+WcYOpfAaHw2nUb6m3roka
iQPy9SZikrroctRt8ntQ3TfJTUgOEzYhlWpZe4vEAmfoXnNDTMOJHVUshKT4YQNbNDmoJdS5gViv
yUUd1Dc6SnMOouQvvYjyNyl8N3xjboQYzbL9UJkspWuDt6/GTPyWyRbPf+1SgjOkCZZlzaFUQ1Be
N+5Lnu4CfR3W7TIs1yPfe3AdGKFmtfS9Qj1uYYUU6dHr+SMquWXGh68Jt8Xw6AFa8rRHIZCdkuC1
1LCV1HVgH82L0ncGkgMMhLYK2p2eexqY1aumpDy4boEC41nByAdlkainXU+uTGIY8ALgHYr3QUrm
UUUGSFy8Kq5q4ylfqq24iX2dp7otOzLB/bWAX3mERlyVLhMX67j3MdXRK25bDSIm9Q5xpd0LU9Xb
eleY3Ya8k0VplXN6lZHiSNI1IjpeuX2qvCklqD6VgiUS4I4FtVihCLsnB8fuygJ6Z2bH0bpFOD9F
aBZdj6oZPrRpW3660xuFrI4D8cKZ6G6I4SzMTTq0kOjiZR19lExrsoZmwgTYQ4DnJwcv4ntRvqlk
kWUhZ440RWiBJUyFlzgslORNmfLSUaFSP8SbTUYRvEYBNoPHWx4G7kowrVlQ9bYfXPcNUreGX5lM
JOp2M1Px9haKL93TNyPbAM4MGLPKZTv5i/N9X777XYplsbI70smjQFyVubYRiGIzqzs+OoIl2wMG
fhUhdgDoQyHmNx1G9jwv9IrnOfQCHx1ohjMxaA59Rox2XC/iLrqtjQfVxRbqw++J4400dLzphMj5
yZ1RRXhiEqqIha2ILuQQRO5UCTUfXSsiiDAPHzTD2CpInSzi68te3klgB3wgCyWkEkV9bJHPgYR/
hzi5C7GRttYziTfLwR9hXyELUyVAhngiWx8uUawjwAbxS2bFHWyHeaf1BK/Eq1rmQFv2xEmJELeE
tSwT6pV12Fx0cq9bxc6MZccmRw5fAIvN005b0MrcKUPI+uehETIWImhpiAc3LlZHKX4iCpnkqM+A
mkEcPLlAl0TmfGpuBg4oVkCtNX01qxQ0110zRYciQbJgH6ncHJl4ItMnHp1zFCkHZSdeOFz83nma
CilHW/6TkkKqS4HclT+OMizi22qPr3hJEPxddbGRcOFwcVJDUCoa10rCMVddeityHl49IsQdsLbX
3UJdlEuFBJe9ceFsfa4o+sv1nVQSNOIxoOZwfemuvEcDjJ50Lm0DtGhsj2bR95apO9euvz4gTpfy
W0Xh5039cdOPzlFm3lo50ngOwemLyfcGoQzkbGAn6Mfl/CWU3c3XA0rm+SMpvTTZkBXqvyfXGRqD
0QtYOHaeV0DrBXnMHsHigBKT1dmgR2v75dBzBGfOluHShXTSSh9t9J579QxiRg9tt0gfQf4P/jXY
kdKETNPOUv1xMNHMfvY+Qd39va49JtphNHQQw9u8ehmjJ1E7AG+d+dVwI8KfDlBbq8Fjo30OHul7
lngYOKwR8qAXt5xJFp087j206HRV0Nums94f6B5hrczYQXgSkSI1Jzc24FKxkIsH/OwJDHAj/RzY
EsSjBNW0W/tY4EvK8g1a+qp78oOrBlKq1u2aMbtWmFhBvh9M4HJojPqOl7zbxLzrrXaduexB0FMm
krenno3BAvl8098DhmEP1TlKede2yswkzxRJFV+BR7z5szj+ZrmHXrtW2Heaowp8Hg8bWhZXWmKK
4fDmzjNt1Rp8AqGBBbf+QCKnRnXOfHczcZ8P6y6Fm9o+kdq1KGva9mIPRqZYF0VpuxzN1BTXWXLo
u2YFWwhw9SZDrjudpsi0XOfo692kQxXG4tHdGP62wYLRYpsDVL+o6o9EOsTImiYA2RAjJxFuFAM+
jzkuSLwCllB9kllI/klK4ArsAQ44sYfYx9jheEAMnDtyXS79mtgn+l5l9AmIYav0xixxnwIFwFh8
E0MnEVKTc4ELpIvtIjJrBFYk7xI8iD5HJsmnzsRdGTf44KqFp3QrqbwRq8/GNWamfqlEeL6c9c8J
b5xU7SBeqHhOtHqn98D4JawKz6r78vVrdb6UZNJJQnkgScrJ4jh6nVL3qsl7LHJM0LGt5Ldfj6Cc
r+78HOJkVcw1Paul6b01oQbWJWXH7JWTjCo+V8KzJFyFrjDr6scq1sivg4/SrHXSwgoTz2tFhioB
WlKRL33jWeIErok9dGI2vhMphhmTNjh87n1fmcuixbGLF0F+9tPbROgcdhIPY6/YccbLkIlPX1/X
+RaH/PO6TtYj1cdHQTew3lW4iNl8XVeHaGN+7947MG8r8njlGZv9i8Wyf7He/3Nc9WRa5ET2WgXm
EErk8oaYWgRtc6Tuq3FePw5kHDLmcOEZXpgl6klhVTYMEo8lVntBDDADPkXsyr6+m+fn+s+Lmhb/
o+9Jh8Kz8rF27OpuwN39QgvWF6TZ14OcUxbwqfw5yknhNAM4X0g61+Hu87Vkix/J3pr3885uD/3H
5Rr/v6ii/hxvuq9HV6WqUaiNAW9Xbf9QMszdteGA4VvGTrosLmw/Lt3CkyoqJqsQACkXZ8UigVsr
HVlTk1yooF68hScF1Hz0U0+Hk/KjMOx5C2hOAH2ulSXJTuqCWNdpKbywhbt0ZSeLlBA1cpfX02Or
HgulQFp5rQ+XBDQXH9bJOkVxLYeCwCgV3AgbgsDGc1RaQTZmS7veX9wtTuvD71uon5PjZP3AtS1Y
es6U1668W1apuyDFU0PlY1bNaQCzgStsTClYleeatyhKh+ShC+22C0uzdrKUNFIVQBudljC3OhTw
g1v5NhoxIKVvX795Z5+gIpmk7tF71k5VZqgxiQTN2aP6TMp08hLIPmatz/9slJO5abo6SX0tozQj
8vnbGLsPuKl/axE5upaT2TiYbqRbGaOIm4CA3Lmy6le5k7CxYBnBOf5wqa11fsU/GvFkZkaeCl6z
p69V2uXO3Ei0Rb0bdY2HY94e8pt4eWnncb4FfDTiydxMZbVWYTv+vf0jL+sdKhNeh3qGommDm8KW
bbB3F5uiv4lC0cBZ2s9xT48VYtZEKesWTW+HOupcsrWtcRutyQu4unhXp0/Kb+/f0VgnH7UaQwGu
LsZiKuYkurx7r8mc8B3KXQF9mGLm2ZeW6EtP8scadPRB8Dws4sROTifE5jE4YExdUZqe1Z/mrFvL
s2Dx750Oj67y5JPXeDqkNZ2rrJzkjdiQbTEnaPhbtB4f2QYvq6f40mI9/Ytf3deTj54/VOh6TZ+6
vwovQhCxv8COUT5SAetfutXD75H3nLrNiuryLoa6CqsYb/5tSZ2pDpwJBCnJ7ipzMSIWovoMOmbp
9xV2ECwO4E0tIJENFu+J3YXNsqayRG8b9DGBfvHAv/QUsV+uDPhFljL3S9xNoQIdwF9oVCJUoC6R
Jj50/SH38MwdqmTvsQnNN16JAQNCQIGqLUeqNlz8dl6acSdfaFkpa2uY1qfKqR7zRb8S163jzuhV
O4LtXngOF+fayWoIxQ+uW81o2t244MaC4QwQUlJVlJ8HGwsoFDBvod1/vQaf/4weTbiT5TEuGqmJ
pR/Kn3Ex2imO0hlxPXN5kTrBQnn5ergLHxbpZGlMSzmss4TJ1oHE0hvRFlocquCAvx7m4sJ0siCC
TcUX0k0tavYGwgwWwZW3JJl68Z8v9z8ECEeLRIWengD16cHNMHRdy07Tz61bYK3cQ8mJwDzeXlwm
pi/9Fy+tfLIYEuPRFk3yjzGlXbSJltG6PHBivrSBPP8SUKDUdQntoDr9/OjqpuD2MQRCvgvXzRuA
/OV4wCttFwuYG9tLL8H56fFzsJPVz4+qQY0iBgMjwVm+IkuLoz6W+QvTY5rUv9++n+OcrHmlK9Nw
ni7K3VOPnovRVoGdFB0Ep51H9948svOHQLzFZBC/GusLg0//+FeDnywrNbHxjawweLvAWBqsSOEE
EmkLA4Jphl4Ya9rXlz6fl+7syerSahZuxZgXQq2REwHtqa8q6Lv/4aWdLCZD3AwJdSxCg9+bN22F
7faDBuDOP6gLLGl37M0v7Iin9/i3e4lVAGmfJeNYOHnPozEXFHfa+ITrcRc5eDrXwlLdXtz8n30L
fo5zutFRfFPtO8Jaecf15bRKsofcEi/vpM6wVS7NkHNXZWDawQBhmmywTm6jlfSyCrW92qW6941S
O2XHQw/xsQxxkWeSHRJOgXq4fmMDNqukct+AgBSnVvlQL0iVd6ZkQXx7iKmbC+vBuXlkiIoOFUpH
8Xd6MvCtVha0WC1RS+RPkUfsh/nRXhJt/vgMnD7W41FOZqs66iPmd61k34VnDRkGXNypOl/nc5zW
s9FJ7G5bg7qbtRDi7fT963ks/1DY/fYLSIaqGLJmUmY7eQK63OqR1+bVjnbNzOqfpUiDqQ9pLKFL
aeGz3abIq6c+CiRPIqDBJcImyTHRVo+ixAkwSHk+ROV54mKMgSTkBu6BQhzQRdA5x7AvcdLJ6GuZ
Lk+LJ+VBkrVIh6hpOpVuRigXt/d7MUAqqcRDzVdZiJ60ZoCoJy5dpd8oqbiOgjdUNKuBUF44z8s2
OqSAUArvrnAh8Hx6CBLG2IAn7IJ3/hEXC18Akt+QX5Mw9CKHj7gj6SnrNrg4YD53dezBgUBoQops
KyW3SjtsXL3ZkdWN87kaF6jIl355o5fmQyS+NZOnG1u+Soad6j2VtNM97zmHOCKK9IliZZWSqlA2
gtN471b8IHYDMRfEGFLzD2DtRmJOt19f+lV4bcp4pSmJC1m6r8HhQxuvc2lVSQZ4JOJ+2tvSx29J
uIEKB18dvVmHK8fMXwTZ2PeUxH1gB8x7s3tP8Sq5Ug1dE5KGelBiElPol2n93nM3SqA6EuoqGMGo
EveGAJMs+OD1ws9tLMNq0kYYdoxp3w20WWOVToqGZZBR1on0Tml3Rj2xJyi7gm3hlnMPWEGEkdrU
TVtSnq1Inov9ttcVOMtsAGBnSB4mYuVTU7FucmuyPmJ+JBMhdA5U76brAEsQEx4Jkz2DBh2+X5nW
dcJ8U1prZrCZboiWScXncBAoab+peEUNQX5uqkfFr7Z59DzG96523ylENmQkQ0bwhNXsoJInFHnK
pvUSW4ofK0+dE9c5tyoP3DrCghDektkhqpFp0kIYY8evVe0FAea0pfvtVVLxrEm0gnTdOtlAdFj3
TTlhMQOoSfCjREzgY2mJNpBv3b0PugvvrjStDV+Nd7KHGM1ANsOQeBbjrnPya2nmOWa6m+DDM3NG
Do5TIiAj+AcYxyVV8rkvu3F0qafbCrbRfKUiVg3eKMADOe/d1yvT2XqecbQwnWyg8X6Cv8xYmNAR
LNJrUl6cdvbe2KQkX3WzS/uxs4eS4+FOvq8mHDCdcn5F+VDeuBuIE6t2G+06G8OVHd54l0sK5760
gBpMHI6KhA7tZHdkyUJHGhIjCqvGER0wEq/KQZ1l62wRvmoXvrRnv2ZHg51+Z0oMreJQVDvRPRRe
4kg0G5VLjsKzs+JokJNvCf586PB1ygsA36wCzw/P4MKsuHQdJ7OijSAbeCI3TV0mb7Utzo1FsJGv
WRfn6aFaJ4vuog3v0lWdzIw4tMaaOmG10/Ota1y13seFazq7Cfp5206LnW6h1n5n8GwqR1qQ5tTv
6mu+mYHTPLTfxBcySu4zu1+WrwoUs/kljfOFO6qdHLCgncI0TLmjYvfQyNvE7MmMKi7sl88uVUeX
eLI0EohUCHx/2OeNh4YYhqSnwaqBUdcvHXjOX47B6yQZlg6OnkXz6BTHlzt04aNNbxU5i+Djl3zm
6lm0RHbgQOUtZ8pHYF86pp6fIz9HPbk+Y8yiWq3HaucL4cqA/SKwu7kwTc7fw59jnCz3rm8K0IWl
irJ89Qj02mOL5Qjz3AGOPjO3xd0I0prK2aUD1aVrm35+dEfleFAzxRyqnQL6REAMV3qXJBTnl8Kf
lzY91KMhQqxtchnw0CrHmGW3w35a69mOHLq7y/Wns9ejSJIJgEBRTfXkfabbbwDxAgs3qOSbhqgg
Lq2D579dP4c4faPzISYMIKmmj4m5hBCz4HDPzSO2a24t6yVx5c3q69lxdnIcjXgy7c0wb4dG4aLS
aBcY8JbrDBHnwQou7HHObzqOBjqZ6a0YoVrRGKheRAguZ+EC+xwlp2QtzSWnXgYLf+9dXVqkzmql
jKNhTya/PmpuapCasFNgU4H0sS2UhEmZIOEjkUGW5kBbHSUT7pvmwnsnn12ej4Y+mf++npW4Adrp
YUoLmCWAUT7CRbkiupi0p8VUKoeCI812reOvEDGu4v1wm+7xMG5LdC72v9N0PL4VJy+LJXlgAS0+
F3qyFIXHsP1EXXBpGZ3u5297y6OLnubb0RspyWqgpc2Pi4Y8s6CX39iu3c7NGbr4TYqz48IEPtvZ
Ob6sk82DmOhGY3jdtAZoz/1CnCt2fhW8CvN0m+zigzevb6hGv1zqNMoXlgPtZEeB0D9s054JrZdk
q7xpWmQrQm8nMpj9mKSO/P+Sdh07kuPK9osEyFPayqatLJdleiOUa3nv9fXvqB4wqWGpkxc9m1lM
NTJEMiIYDHPOp9r8GpGZ48EGxZVPJANLoQy8rC4z/Dkr72GGQDYIdxtHoGHAK7OtoCJAn51IwNgk
1rdSrivNy6ELAReNb/1s9ScOhFrX3QhDgErVXYFwX4DWFZsR5g9qcB8oLPfBEkD5KYDqC5hXhoB5
jFI0a1Oc9WoeTsOg9J5/5l5ZV/OsN1c0eYaUWWpyFQoBF8++WAZEfj1Tdfe/iuEtCe9ykMJf377V
1puFEquUm+ILdKWpGpYXbCcnvW9ui1N0Co/qIXkrbqodpovRjcjY09WI52Kq6rzlC1NtQ52EmQdT
BR9uOkPmAVg+fbq+MNaxUT6nCvE8R7czZLT3Snwnar+u/z5rDZS78Rt54Cp/djegQxL9Bz8/6aw1
sG5llfIwOhq580DF4URb7qV6nYMn2RB2CASs8lScWYrH2jPKsXBxjJm+uMWVxb3F+Rlw8wxtYwmg
vAF4vxpJnA9l9AD3gCkP0GewLj+G9dCtfm1ERD+usYjG6m3gGbb3wBepbc/WMH452rU5ykb7laME
jwTUqZlLtztJxVuMf+Rkgz1Ju1rvWlgYoRyInwLZtkVTJR6A6q6/+f9DBALLU8OMqVYrhktZlOsQ
olguvQyuA4TM9ty9PG3U29CUdtpmDnP+kwkQynU0vNBovgRhGFhA7+dTBmQ5MXu5LmTWuZ/OUFYF
jJEg7/B9CS98RQwsSSkc8E6RQLmFgrfofWIU8q5va9BBiHt91O3rAmfDvSaQMoIIZxVV+lAf2vhZ
q34LSP42AtKHAOG/Lmjdg1xWRhmDWjVanokQNOa/ObTy6/EI0JrtdSF/CEP/kUJXQIERXmYdaIXn
FptNZvl2tRkd1RE3NaPc84eb5CKJ0vNKVfQY0Bv1AXCtQPwztB3GxtzAIrbiArc9fSxfAYHCOK15
k66clkgpvKL0UcKPENo5zbZ253H4eTyA9aL8Q6x3WRyl64Al5zHyh8PiAsN/BlfGZE1bEGCAFA/L
K5C/36G9LNinVvBLvL9+hute8yJ7/vvCBKQw9Tg9xHNWzHsUMT5G8ndB1EXCrKoLCZGUY5izwmXW
gos7Q0Y6BFnC9UX84S67yKAvzKoTMzXEDs5j8LydOBogz13gsTlzcy8a7WXGtjEMWaQuT0Vsh2EY
sW3R4O1bH9SmBG1ldbGvtcfra1vFMUA9kEe/FdD+ACX07/1LwZkR6EM6vwSaA2/HgJA3MW1oSjdA
uX1BhAN3b/P78rnceDYrmlpXj4twemMVQWpjsHwfFExpoHM+Clvz+vr+YNoXEdRWSrkyNZjBhKva
VdvudjAegYr21CEGlkxMFt4lJucwRK5f4xeRlBtuwByf5EGCVT2MJkbHMBJsArqrM/1HYFndAJto
a2KIlbXS2Un99CcXsZRTHtNS8IIOKwXZm3OcHQpGBZ3vyv/1BX57piuSvuEVFjYHOjdfq5FyOahH
ICGCigWFMBMAbTboKgHXopqRg16fHfjTAM4Fn3ZT31Yuy30ydlmnfHaW9XktK/gIkp8mbt8oLzra
9tJi63UyY2tXrzsZA8g6D0gRVM7/bSNVH4sk4aGmgYcapniSptEWCkZUvmrzCyGUq1QrLq+qCJmG
SBPMoOuNVjuAAhPEFrF1/fzWw7qFKMrmg5TXZW5WUNLsAOJrK1G81SMJPGH3aYHJpmGwNPGUI9kT
6yIr/bh6bgvhlM3LeSSXtYgUeHCQPvzJKD71ffmVfqnb4reHoDa/Fc5IefiWynCqrFOkPIFPuk7x
CQQL/M3QoCAKqf1vxtaKa0a4WB1t+52HCfcJWztlkdOMGImLQB3gveviGY9jMxoAiZccMtBBYUB2
q0qsvsv1u2rxAZQXqFQitFyAVUZb/144hPZgANjbxATm3H/kM5Px6znKi0A6i9G0oHVq8eY/yHcV
agxWdsrN8ItHPfvQPHGuaDTnoDh4pr65vtUMe1Ep++/AcqvwI3Za7c594KNR8y3FpDkvna7LWc9Z
LRY4H/nC2/EtKCZkGQscd8Gt9IGpVeHDvwdHpBPfpediA1CDY/MGmARXRDN2va12mHEFcjzDCc2a
88PpLj6DckKRFwIfdS7RiqAhS+TkyetdNcdgHIiceX2yw4ix8PUq7UIi5ZHycCBaPavS8NK+CVZ6
Nzxr1nhCfDXHqWgj4F5ZlVPWIinPpEqx3gEnGqkP9aUvMnAEvur5kxe9pXoALHNWZZ1lLSrljAB1
DEKvOQAZd/Vb9plYgQN48sfwU7R4AzCaDM+77oL+aVrQKOMU+EhrSQNxeiGYAIO2OJDgxpnAUJVv
0OKfuvKPHPqCBnzGWKHePQd1wW31SPZxaGq/lY8Bd/P4NU/qeA5xAfz50uoI8PQdmlqQVR0M5MwY
S14PwBbdC5SdekIgiAK4f/DMqbbKASQwhoB2/mwvo3FCModzzjHbEv+gupcNoPRokjCSDuZbGIs7
oWiAYAhg9jfDTjC5XfYrO8s3KesNOVvDtT2nVMnLy9YnJdY5F5ZFG7oLSEqAgdwABtZsN//Dzs4W
f00idaFNsY6++TkCqvkGFNKHIgpAW4ZSlAIsOdUExZ7tF5wpYAqYTK6evibA17nuHFcX/V381QHi
/QPWmFe4KeF9ZKw4cFREnxpa564LEFZfyQsJ1IWa+FpWZyArPegoMWtus00EAzo0V+w9q7J5R79L
7rnf1S4DEqIlM9K96zmIhXjKYoMo9vkqR1Q2tz/MsAGgDkcOIj+x+nfXH2IXSfQ9Wk8xcAcRGiF8
15EwBdQNclI5Wr8B2oOaF17qoYlrLrYwJzGB8+xNUKzQYb081z3i4jMoc9X5BBjy351AjucSp/8V
2s3zdBM/lo4MkqAvZrGRoUJ0yYCvw2aQwF54ACCQihBC3/t3beTqZrgd7PK2fEDb8vR6XatYMqm7
FHOmQQr6GYSC4ERCigl8PzxLcVfjk8VGzt+wCBuAOghapwkywHT3kgEF8DW206//hz3Ewj5BSIhe
wf6d5XBX75iFXMr1cQCdUgmMBuWzbY33Ow+6orCUrOs7yJJCebuqSfi6yZEO98W5nfBL72Ijg6Tr
UljmR1cRRkSyQeB/b2J0C9yBjfpAdkBbsViwsSyNoNxMq/IgpfOghVIbWcE0GlyrOIzFrPrrxclQ
vsSrBomMA2RMgFsDkISZWE1jSDfhFuzPu/CFZzaYM1ZFFxRKIS5rvkSae/JREtljEv76khhaQNcH
AEfWI9kBLWjIBPCPB3AbGCW6aq9LWb/NLxtHxH+bUiSKAyi7sQzJaG3PFW3yHDiYADBbK70FXENv
sJILrI2jHAR6rfumR2x4ENT3OCjNRmUVe1iOlsyfsPAP0qTHwMmANpS/8xvtSTyD/gm1WeImPtKK
ocUKrZkCKceAiAgcIQUEzoD689ANwErNZhfeipa4ATWVzTg1hgMklIsgvKK0xWxS0bZ61J9zsDH/
Gt6j9/JDuSsx5pifmq+wctHw/h8FU3FRJWh9MDUoPfaFib55G71b2QNIftCsqx+Bxu8Z3R2RDX7v
W9LtddkSyyIoPwLWMS+KdMjGYLctj4AMfKpFNwLJcZtnZhO/6RHYwiPODEQVtG/Km1/hVgXdhAAc
zVp7iEtQfgIbJegnKw1+B8m+kIKXAAgFyleDJnFJq+2p+Eg8DDAgVrSlMLZioLapmWqXM8qU9NSJ
iXt9VaxFUY4r9OLU1zh4YW3axL5q5aoNxCpGKDn/yI9o9mLkGtUNgcaBkuPmOGBMMTqVgbBSUgzw
qFnFBA4+5SnURoBZ6tb1pa2nLxZiqXgHfGotSKSxthoVViU1q9fqIdxxJkGFNbwV3qZjchcAu5Wx
pSxr/MY5Wph/zzWVnM17CqSgJ7SaorwFDhIDDRoYvN+xO6DXz1ABZhJw3yX5+8m4kBfqgqgUITxa
G/WbEZQFwJB0ppiVpfjDfl7kUFavNEkUNwQGIIOlD6WmxAHsGQZq8o0GHAMAJd0UAzBB7RJqz9Cg
P9wTF9m04VctiFw9XEcKevQ5Q84wIo/eIbxwMWIiGtWx3zNlsvaVMniwNAckBk8VvOrkxMAReQwB
hQFmVrsD3KTVP4CBEDMRLB+3HktclkqZ5BRmXQ7QHuRmPjCQYSqbNraRd0OmD1Cs4EbmDabGrt+J
/4iUKAMFaGyoDQo0aHDEeDN9ANzM5Ww8SlA4BGCz2T8W7OLl+jo1VQVoBChZaK6CGpW9jvMRzUbb
zkKZwY7t4KRu1dN4GM7s1sf1NV7EUZdy1YSAHfPQOs1H48arBUsunhkOh7WiWaEWhpiknacPc/Gk
37WJUarGXC6p9jJo06zsJtond395cpdVUTYJ3NYwDyWsCiSViSGavUsEs3sH2SpGLtLX8QH4pw0r
t7ZuGBehlDFKyOO1EvjcDv6kulUBIm0Js1C8aF/fz9m+fl4bFzGU/ZVj3ChjDzGep2573LMKaOMn
XPV5WACQWDEDBB7XRbKUhLI9D5xmHohV6kPM6UYk/FL7z+sC1iInjVcJpgQJgeJTKsLn4NKW0xJI
NwIgv/I3UbmXJ0wkdhpjJavJuaUkSjP0VtQ5ocqQPtohoEgno7pN7WEDroXqN+gAnPGhwnSVy8oy
sBZI6YY/ynrHNxAbVpFRETDLtC9dhKrM0/WNZK6P0o4cIOgdF0PQPLDf33T+AfC+KmcAbEwAqygg
THKrBkVA+sLqMFq9jJZbS2lJHYO4OlAger7g1W98GCEy56500cHQUWwgV8Z6+682UYGcD8MfCmKa
H6RZPCmAdttDcySAhQfCgY8xLIoCrSA+xQGgRZ8aAN4P/V2E53oYsgoGc6xE2+JSOuU9BTkSK7Wv
GwAdR69JL5la3m4Ar2JMwE2sBNzIAPJLGqDBA4NU8L4Yh73mWZfiKbNBs24JGBAsvg3QJj9EoKYq
XkE/6BZTb9X5zuMPRHkps2My3fog2axqxgbMAq6tn7KmDmyHiuDlwN7y7zsF1b37gDAeGKsZEYwO
qzMtmqKo9MhNrevDkBQhFjkAx57UxUMPii1Qj0cxf1BD3Y4CsokV2WlU1s01X/A/l3cRLeLvi5sr
TBu+InICGCC3fwJv/GaOrJJ7ecOar1jfx4ug+aAXgnJMNmuZFgPjU4RPz4EH7r/4I4MoaN1AFztJ
aatXZlOXAjn5oExAofLewAnPoyFW8BXHHxSbk4u95H/F4GfTvPumqm98IIyGBasevq61hAf/o67L
+M+/FyuXcclnYM/Ero429544uRm7HVIbkum9hw+B+1dW8o88elxGIWkygrGvOUyqcPDleiNXZzUG
6fh4jpvOFqZ4U3forW8Lc2xeOIBI9CwgwfXzvXwC9eYiYdfLLZ/CTtD41vYWqW5J4lvXF8oSQmmr
QIoG5GgwRi7kzcl7zTHz3KgK4wadT+enTVyWQqkqgL0zBdyOzUEYsj0GTy0hnIzAQ3dY+lChRBqN
se0Nk3N9basdOJpwEUvpbgl6Eo7XYIpzsQmsU8WtBL7g1JyrBmcA/jnZTXmrPwEIc0zN0RmtxO73
7Ua1r38Ha4/nvy8MdUi0kWRgxj3wHaBkp8j0PM7Uc5alzuHAtU2m/OroDboU6PNV2pdGIvRmgQxq
xx9KvTJmZKcyBt6xkG54BZD9wlZKEiNDPFvWv0sPKSBdMuqB9U0Ms6UZ+BQZk/AewTdl3hvHH1IB
BKJWByT2ufCW27rwWKSYiSetoesvtRYzdp61JVRgI/oYQgs5mBDajk2SNsdg0IykeRoy6BwEXz/n
1Y6hpb5RTipPwVwr9hDXq4qtVz0w+vsnSdio6b7UZgqLZ6kFvrD2MXDM0591+crp04UxonvD0AuQ
PeJazwcg6Utfgyo4SaeYReJZBRo/+sQAb55Zj/kzGCE3oDx0uz7fXt+F1Q8RoUSqjHbuHwSh3RDr
ah3KzaEqwegeYbAW8OrXRaxfSgsZ1LlKYaSLYS7Ca22qQ/cIwD3bAzzFZn5gl5+9hsYSVi6BtSzq
bKWGE/I4wLKC8qR2D3zw+t/WRPdxV2GuBhxowA/oQ0/BPWLxdu1qnS2/Aj35tgcFixndxaxoRZm/
+4feXLaSBrMirR77cYHSOKBEHkKQ0scAPSliM1I4Uw3QNnjWFXACdDsybgTlK+/Qyk5MHkgdBGMX
GXCF6wnwGOia5vFyzUrZ7kHe1EgPksiZg/TUAlRdIS7YxoxeE4yhGA05Aa5JrFlpV1hBXAKi5MxH
8D58belqAgL20hQSkDTJnZOp7SbBbxdAgvHUHYdAvdbRRTn4tp/q2yAQkb9SnEgetiHIg3oJRC+y
oRM0jpaCOXDhPg0yW4QjTNvGbBL8PwQvJXgw5CmxQM0AQAwwm6ZIK/aHCWyeJEMPQBsDDR51ZeBj
GprwoOHhDxYkRQSr/Eejfnmib/LjLVbj1T4acJCK7G+iSd72MgCx69hMPfxALZsTl93l6lPCPYPP
2chC9BDWPTpBwdNC7gYtep5Kh5ckIK2DOX6jtad8tOIOVLDSXV8i/yfwToLh5hQcH3ldmkMNsiGg
8fDolQDlhN5jU5oiP4sktUt0yGslByit2kikCc81dDkg0x0UBdg9gNwOAtSwe4yi0eDzws2Udw4t
WqQuDUV5yMEmq5TPhfALbJqNIdQPovRahJIBigSAvKTHzK+ADgqIo7xwJB6pO8woa4lstvpdr/nv
vLz1as3qB9EVhHcxBKxylFsM+1i9RReKSkUqheoXRe7DPioL0OKPhZOg/zrEDH10E2waFx3mN8y0
5er9sZBJxS3VJErgHIJxgJC4tdN77ctHdvaZ5FZszmE9KCACtzKbo4/3YsEImhge57vjbhE2hOpU
A54eCxZLsKkjzZ8VImNTWXtKRSZJHce1p0hIoYCkoxIBWVqN4GOTGStZTzAs9pEKTaIqR1t9AudZ
211uADLPLnMThDqkRgY4uwFzmRkAoVVmeu31BUoAspZlwhO6b5+PY05oeuCpE3DgEMH2ZVg0kPSv
6+a6mlykUMvruJL3mhzg86DGhkZsk2w01LowSfIxMPHzWEuaP2ahFpoSJcEoY0k5nxlkBGesRmw9
ZrygWVKoGxbvgjRQakjRxSc41yj7Iv7D9V2bf+LnzXPZNepGHUGqMHk1sNmjGpTLksmN6MIS0aYE
diIwAsleaF8XuG5Q/wik+/1CofBJX0KgXNx21XOqM3rT1/NK4kUA9WIbx6RIMCcyq/loz+UGfwek
OPCiZjb/znr+r9bGtIU0yiHGwLxSmghHVNozWM/cStc8+26+9U1ASkE3GM6CtX2UM/SbSWxEbd6+
EmhWqFpVrBYGloT57wvVHgNe0/JZQj1ztbcnFZfZdRVgqLU+/30hAQlyXIQF9mzMv6T4kcueuJgw
ZPzB213UgHIHUwGqjI6HkJDnjEjL7FLPLFWVthOJ9rX8MYBMvVGJEwM3IvTuczyAQfq6UX3PSYu/
QpFaqgnlL5JOAqKTgFh5VsphCx6p5NgYNeiJjOIGJDsu6AvHwPlv+0y5j1CRfeKJ8Ihp/y7JCer2
ZwLOyutCWOpCOZBqIpVeKhAiIyJVpcDMWHwcjKPUvqEKF/rSCnzWNi2Okq8aK0wCYwTJXl63RouY
sMVUYC17bs9XRgYun7hPzWzaYJLK0VHMFfv/pr0azdlbF5WqNhkWDCK3vYxmJRHdMFnwV9s6o1/K
4AEBIM2/baQUMDFQiT1yp9NrCh7BSev+SjsuEig7bzpfRGcGJBRVbcU83qr8UUhDxjq+5/9+XjAX
MZSxT0MLpJ2xA6OEM5oypmOHwIgCowMyS2RI6K2egWKA87CTnchO3HzfHevHytWt0SWWhxiP1ai3
7n0uH0Q5hrouIiVXB5yf9tWHQExtY6MaWH0of3gdX8RQFp9LjZegdISn6pbfDVa4n7sL5vGWEghN
CLXYpMSrbbmaxGuiLOkyAYPYv3UGPEu5SEIEkhUQSgxBN3gzuh22M2Sd9krs8oPc5S/BzWQPgFY8
+Y7/V42kyy+gbkOPEDJFDb4gz54T2eGmz6lTDB7DJhwgcYD0OPrPHSpbJTkBMRp2DG65wt+E3ofe
qU/XHdO621hsB2VCYsENSuTjY2qglVohb6dgghKc+GsG9wbhNTDcdfBoAsOelWtc7SxZ7gNlW3ke
YAx3gujOkdBgL2SGDna1I79tbORGbhtTQ5QPTol71mNpVbkXa6asrYyKKqnmnIxcfkxoqk+aBli5
2+s7yxJCWRD6vsQ+1yHEB9t0QE5FWoMqklGgWh0MWe4hZUBDGbZd2uPZV47JYxzuguYkZZEZSYCK
xrVZSZWbaR9pDxiN2Iikz7QQQcWNPMI0OX0QgTiwQpIDGYt8uvW05ki8Lwlkc53aGcDLAeDolJvX
92U9GFzsPnXh+mBz5eMSG+Md62QXb5Q9Bx5OE/SivWikn8IZrQXMjol5t3842IVQ6gLWW03o4+Jb
6GgH5mPp6vOr/FjYo1M+du45AxkkK7qaFfiKULrBpg+EsSoyCB3RSqQ+yTNYj2K3Fo9ZpPTUf44b
Vh1+3aFe1ilR3k2VozjTR4gsWrPY9scKlruLQQJtxKCvV0CBbYKrdcM4UtZCKY9WSrw6ApOgwWCZ
NQFHX9gI+9QkdrrVnOHMJhRh2JZEOa0smyo1H7BKAj7OUHjxFNEAdCHr/OafuXZ+lINKZALy6lmM
9DD+Rov3oUE1xsVbYu57G4FptWH22LJ2knJNSqdpZTjfTqUtfUgO6E/33I1wA535HlLxT6yn0nol
QAZHHHBUVRFg3f++DyeOR64KIJrfGDXSYYYKAN32TkO4zWqmXdfOhSza9JNRV/oMskR08AbWCFJd
B5S+e9nipk012qMFMgs2Wcq8hB/nuBBLGb9ahkIrV3PS46M7wO7RTKia8S4/onf5INmxpVsoc3Hs
UdrZ2q4Iph0A0FabTo2wXh9Zll1qzw3aAdKaTjNP8VvXrfCbIe6aNMr286YORG1OkWXiZEWRtNMb
7TiI4Z2XBM89ALHLCp3hrX+jg0+uUlqTxG+J35h+eOgCjAvynvIkVvkzECuBQVs8BuJvPgrssM82
sffqKZte+O35ot3z4JJVbknzzk+NUTYJfghvCKTLhbq40fizWLYu6Go3oKpHl/RnVmYsy1x1AJcT
lSiH48k8+gjB6oKoxb8fbRH1B5AHvicGdwfCWZxo5iqvjO1lHSbldAq03tSge58p0ojh7ZR9txmP
uYtk6x5fsVFd7zcGglyymTacASone874grN35qG7V8z81NkIae8QSKH0o20KFxPxz5nJqv58B7DX
1IDyWkGWaU0lQg20s7wTHicjPcYmsD8+ohMw1kH9CfGZnR0z8DPC2upn1hes+jAZL1BZVCUdgN7/
9iiZIosdwHDgnUF61mW/EyYO3mrjykICdfwNXwxy3eN1Em0BNu12mwQZ7nb7P2DtzB7p52Ze1kId
uoriNClbSOL2oLf+xtrpHpV9hRHXB9BK2epHHBmkNDUn2XF/RwqpLRZKnSWpSRcOBcRj7vdR23Wn
4hQ4M0VYeVDetPf/Yfp/3bIuC6YuIJ4r+FodIJE8+KHp3cnAAQl3uRubH32L/i88y+Q9c5SFpTJU
sCxndVxNHVQG7NvJdrJazE+gv1wAojfBJWF2MBuWv1x/+iw2l7r59J6Tujj83tx0Akzn3P2s14Yo
o9t7MFV0uOGG9wS7ZSUPV4PRhWDqGgTf0Ch6JQRHyqcq/E7G0IiLx4FTrOsua5UfY6k+1MU3dnzR
Nph8mgPQlxFz4Y6yd4qHYTPcEQXsPHa012qzcbkta3PXr9x/1IgeVGuaRAo8vkEcg6pgxrXmmJ9a
79HXzxFSUdeXqczm/sNIFUGWeRS50GRLLVOtFDWbRJSfeiGzSh3PrcrWQTZLpE9t8Oxxmgw+fKzV
BGkF5L740coAkEKUEZRl+6oInrtkFPBW6naajIoPWBp5JdroIJ1vAtSAqt6ahrdYc2IQFGtJYWl8
bgucaJAcUMGpsGuKx2pAwkI6ipjljUeA4JejUZSjxQXnoiK2KDsF9xgJB30CAwj3OwPnWZk8ttm+
Eu4JRmSF0r2+J+uP68ue0KFH6/WdFs+psXpEPVA2U/AHIfj4ne1nX+njBohsRDysSuD6624hl3L+
YLlI/aqH3GQr/obzuIseOPP7DqyN+uSz+dBWg/SFQOouIBoneF2Owx93mjtsSxPDGrscqJQiwA9w
xdrXN3bVdhfiqAuh4rpM4qDZBzStgLPCzJLK9sKD0LOgtNbd00IS5ftHdYDqEOTG2t1oIje2IXix
RlazwV3uFAZ5YkMwrQfoC5mU9590lNpJMfvhA1bo9D7aBiERKJVwwijieftONtLn61u6euUshFLO
Xxhyvq0anGDUCobaj3YhHRMUX69LWX/oKDLYvERBAAUU5e6FwFfVpCzn+K2HQdSmDpw3S3dzh9uy
Dm99SRdZlIevdFWLvLZAKC5/1O0vX79vQbF8fUGrd+ZiPZTXyyNJyIQa65liwCh0gh20rDj7ugiB
rikoUjqGXPEtQsGQ4JuC/pbri1jdKABqgmoAzFwa/ZIvtEzu5QJnr+jHNvnI9XMeM3Jkq3iJ2kIG
ZUgqSYKh8KY5iMKBvCqHcOd/AXQcj4Vok9yR1wyAHmxqiHn/f9xKC7GULfkBsP4yDmL5neS0CFIr
m+wal4Uzse5xVUXA3SRJgkiXWuSwKL2gR5aiB7XqTBwe7jwLcLa7ykB/1JY1WL96sy/EUf7WS/Wp
Jx2eF9IQ2PzwKhWNKagviu8ZZdWY19Vj/eyIIutoyZBVieYRiwolj3Mw/M3p6S3GnJ7rG7JJHgJr
uFNc0AIAIhL0k+0GrYPXJYur98pCMuWV6jxO5ACNBd9Y2+W9p1m43xv1lHxqT+VRs2qLcye099SG
ctZjG7wYgP/Ck9f5H54Bq5fO4lso10UwIlDDpwAz5WEQjaQzi88a91xP7NpCH1ZhaBtUK1r0TbFz
GKs+YCGbcmVRNucGBnGeh+ztGOxkvIWGLmA/DzZK3/5Hc8aoOWPzV73CQibl2vxBqKJQw96r6BsT
vNewKnAxfF0/4XXDuUj5nsxYVEyR8+r0XJHmE+5ADJ5ZSO+lbgjHgGG6++LMmiBi7OT3BbWQ542T
UknTrFH9s95BdYSCsW8sCZRtFn2goamQAOUAs0i+CMI14Y2xafNP/PBqi02bzWaxiELkmjobYZCz
OoiYGpm5MIUd52JodPd3jSMLaZTrTrM2lQUeWybeDZZslrvI8rahOyCnopxnCsz/uDrKZ7e52IpN
gg2MtvlNuAdyyDe6fvzZIFvDypOsR3iL1VEuRiJRRooCZt1YnQWa+HCPUXVMjeP14mqh0T96++Lo
2dfXuOq/MYQoYjRTA287dYDCWA7+NGmY+u2evVJwx1y2xKLdgG/X5iePcb//wY1exFEnGHG5UPkj
xM0DewD62Gu76LF7HL9y38x/IUmGojbev4opb4gr2IlN4j1nsXgq1gPbxaqpg62Gqmk03ZtBKlVX
U+Zy48Z7rCMEtspoDE8oAuYm6xG8XmtGR4sqg6VT4mXqMSTKvpBkATyM7Ea3PGhOeROEfe3NeI4c
NKE6OloYd8EmAfqCCYbKgjcL1POvn/e6li0+gnIKIyFxFlZw4PFTtW1v1K95nh3kjjfai75Lrerc
7lmaPe/mDyexEEnpGO8JrYqDh6fTh2NZFFaS8welYCFGrkZYmkJ0XSeq8KN/Xwp40CnPvijPYS1c
YQIqwRmyzBS4Bx7FRE1od3H9cH0/xdXLeCGVuhAxEZlnrQirTdC51kwy4u5+79e6KXK/eR98xBhe
6dDaPWhgyxoeSi6z2obfCZx0QwZgLPbHJH3VS1Cu5eduelaQJK8xOB4QVJVy3wrkwhxaVjjD+mjq
Rs1KKeSkAR9NiCuJt5mM1odom2kKw97XDe2yO/RsQNTwpKrVb5VHu7pqlr88i38laCowEC8dgRWR
uExCxXV9+0cR6J6OIQkkPgaUwUGKNKPqX6QO2DSEBZIvfffgXtNrypmJsKNa8mFKqe/Zla4AT1et
HIIenbQM3IRXzSQGGGzh7XNOMRtJM2Mp2jWBm/J7D3gwesobaqeAWzTcjYoKHlNv05DeCNsQRK65
QcCKowIGLhdylxd/ZYFseKNyBw9q6oXoiOiSB8u2o+l9ZooTXOekOiV6oOMM2FMDZGilgb54S9Yj
8PreN8onngwm0c98+6vA9RynrqbtZY53eJIbStdaehPY3hi4MQ9ofAFE2uJRjW4iBagpYWE1iV0G
Z5U/9HVvgirdaNA6PkqTGdW908SlyXWjFaD7XveAezWCnSC8G8reHKLcDoGp3lY3aS0aSgDMcS+w
2w6TCoTTNs2YW149niTpCb4CQxBuq/XYQ5QLFEx+pW4m4CLQ+o0eRHYviOZUZWYm+mhTBBZ2HJh5
9NpPt4330nCNkzanOLyLpdrSas0VxJdwgkmNGjreOKMqK7urVbCwVmiJG0c7nhk949EcMd6nIKAA
XFGN1aFIaMR5grbyxFD0ZhPLyn0W1G4o+WZQnGQec2dchMnnUjcKuUJdg9v6mfALcBbHEQxSdbuv
m9Ds0TApN7E1YeKyaYA7k59B6apKwArvXvJ+h2GJbRdme2V6BwMuymuG0ne2KOAD09tGbTa5/i7q
uiUVXwQcXZKHSyN4C8tfld5jTiU0C+3Ih6BvVXpDJXjphYhMsnbr5+qhUeLdRFRD0w7VENmq0BlS
j8MQG9cTtJcgB75W0Z3CRHe0ydu21fQkcZOpxZkZFog58mMcZVsxVu1QHuwpJwCPRyoUqVG94NxC
5a1CqJy4rm59zknRzt3w+zasDL23hwIRS4D5vZOfPRHupKtoPQiqm1YkTh4mlpKLVlLnttZjir3C
gNAkoN57rGEKwwjYPEAnKWjFqLNtwOnb2otAbhw7KrcTkWKb8Kgqyg9tHE2Pl/D8ua9wiyaBYnCq
W5SoY6JhieTANVBKp/TRz4UOljq+mxTlPtZu/Cy3Sk00yiEH8ylmR8NSd7oWHCSFG+oAdeJOGhRd
ExugjaN6ZgCJGK3x2kYFJaAOD+lr50hQ3QjsAEr6pBXZXio8gw9yN6okI/JPnIh/FL82YoZnGBLB
Iaxhqs6Nfs/5psJ7Tim9+8VJQNa4BALJWJq99kv3FbvW3qP+WIy5KY8PeibseFAWo/yyQ7XazGFb
EwaV6lgzk+lUSiBfUrZTkAJ0+naEyJLfjdqbFH/EwlM2yNsqc8Q2twOA6+acofBAw6qA14NnYebh
VVNrRifDpBQVvD06sAp0NLEX3un/SLuu5UhyK/srinlPbRqk29jVQ7oyrKInu9kvGXSN9N5//R5w
RsMimEOMehWKUIw45E0AFxfXntNUCKBpA0Oiom8U+FR2QjAAdZEaERtHB9iP7YE0zc0VsAgv3lih
ac0MwrhAvL/Xx9qVjccQC02sxKdDHGjFvGd81Co51iENdJvuB7P1EvJM+9kD6TuujUOn+jbDbY1p
eJlb49Fc0OwnK0eluCbSt7i0nVJF9mIGZ06nupp9P2cWcu25A8ysrdk0nt4W3pwo7jLrHi1xMYcE
yM2mETRRdexVBOHd9bzkWzWxNl87AKsIptaJd8P5ksSYDaRl8QqYNwMsI+yVIx9j37pUvtk+ts5r
0cSUXuSXOU5MjL+7GoGdiOeihqLKkoXKcK7YVIU+jC5tMdGOXq5iYlMWr4bh5wOS0tkxCh81PRbF
SMx5++oR5JIRZNZrhcx/JARYvkk5i9A0UntvwwPfRC0x6y1uJ+vl/C2jyqjUE8hrf7LWLXCCIQZc
NuZTdtGcDa55HsJ+la6NCXsSpB6bgHtSrUB9aoH4LMSiW9/9P10NmXOk9LCLO3t5S0jB6GwzDxb2
ufeK64ZFiKJORba2z3v9pzQ+RTF2QEmcKeLRCXfSNjWvKW57oMY0yoNEHtQ5F8zSrOdE3t23TzmK
du5bI8LyrKP9jMu+if30rn8ILzR/uCtef63l/0QeF5zU8TIrUgp58l4F1QtFxxPKb4jxXUMK9D2U
etl0r6K8gibaVy5ACds2b6YQ+5qloZvZP2IV9n1RfbjJbkvrc9JJTmzJzoCpwzjud92gXWsFINPT
Hwn429vsOdPGnaZJG7Ps/MzsnBleP1BRtlNMd0uKITG49UqEkwJJAJqPNrEOqLS69lXrQqWvunKV
yzleCz0o6sozFsUH3rTAFxd4xW+u+kmqJixzwCixLNqszptcO8oAbUm1wheYQxbEfqWjnDkcgFxT
Yv4KOpoC/VtGNsjsN4aCeWfyZEnPvfUUdxXcrmdkqQUrXAdPOVEfzhYmWS7HbQf1mewLYhIUVTNn
BKlaAczSpkfBe0SnpYFIMBaJFoWBb4gOJ7trZxqCeyz8kGZgbi2/T2heNsbbNPo2Kw+l1js6mtyk
XvG1CI385p0Gvz6Ff15rQzDIUQAkb2eRMH9PnZpe93YCD5DN/rI5Xj8n9TENlUBwVAK1f0vWnHxz
ZWmNXI345uSwBHoAYBB30TfdN9PPkM5Fm8Wx+KG7uWeYjnT7tWyBMvIjopqmNhFdEBdqU2ADiao6
DqIpPUE64O0hOVldnLUd1ZjtSnasmePv8m+JVsLp3NIuxTRXTOcK2ZfsoJlLnxBBnpX9kS8uFd+V
mdutUWc5DBTJbdfOLkb7fiheprISZIfWF2OrQDICWg2aJ/AdJ3sWYbZDyiWKAYzwotCeknLZhrYm
IOdbP5h3IdwLDj7xOkxqQBy12kNY9cHUI9wZAe2BcLdA278WIwVnNgLjwILxz1v4LpV7qZdEkuY6
l0DqjEjb7u80SPsVnf5TAo9wmplNtWgUErL0h0VGRw33IRFN4vzFk/wuhUsiFrJdGDpIKlGm+L2+
h4F4uJkGYG+rfbIXVSnWR0ORsP1DJSz1o0q0ZhVhVi1CQ3B4NJYuCKMOPLN0Yw8AJql+0jR1Q6SP
svqZpo8KfPivN/UvMkjv8rm3OVLGXK0TyC8Ooz/abnOjP7GCJpIVjaNjFNAFYbAYZJgt6wt1sbjc
ThwmWVfI2ObWf2sPBmqe7U97NWCpf5E1FNwIfti7HUldtBNLR8sTgk7Lr6aXua+9SkJKEWkEE8S+
EhIaX2+t4LJbnOWKQQ2jFwou+1AfpfGyQjaS6qJq+2pv5on6cBalVAfalyOOL7FA+W0vTo/2q255
rTFNUgOdP8E8bjJXgZSLplnZX/7qBDkz0+laNGoLrqOMpFA8XBE0u+bpU47rX0Wikb1VYbYK9iVo
qoWN+3hLeiuLpRDIuIcF+CKUXpCI+rkNMBK4c6klQqhc1ZcTadzJWTrAvucB0qJOBTxUep5ZDylG
d8r0uk8M30D6xgBO1dfqsmpAT4RyJ2kTpUZbW4LJ2AY0Ff2xIdT9WsKqQp5I4E5MMyN5qWMsC6he
s458TnHe2kLGwFUH9UQK9xBY3ShLzQyNJBu6lTFcBGMCJQTh/Jm8LRLBJVvfNUMBhAOqEiA85BQj
BDumMuHlroa9qtzAeguOZf1BsN8lsC84ebMn3R76sURJTbtgRdHMKzf0uIAKhxGCIecuoEwRLYjT
9Iza+SwVENdpIKbSOpeM91+rgXBFnHprbZmkSQVzWHS1M8o5IMdA46FfpPaNTrY2ckbo+Hbt4qXI
271ZgvdxGn3BNzAZn6zHya5y2q7FrZ2NBN+gmi4gHiJw+r6yjnlWa9buU0C5ANduXwYYgRdGwesa
+n6i3D1oDCKFIRAm3grBIMPZkp2+AeizI2/b7dfrFJ0mfxlymukzWLJAe604Otor5lQYGq0+Ae9b
ydeA7Dkeoz6EjOwweMXgIil/Q0BZz6CKC/DJIS1fbdFM4yMYBZB3ePY32lbWTcufW8qXhMysN1JD
Zce5AdKYEiie9gTAoHxEa3dzTwJwYxX7NBBmqwT7y4eFS07nqpBw/XW525Hxqun3mvTcIPBrx9ip
wmeYBwDKvYTG96G7UAFlV6HCoNSwsFXjqEt7WZuqn4wmqhfNVm2OUp4DMeymmgeBHXkj4vlC4/lo
sLcbLU9qbNGCIqaEkojavEgTpq9b3W1C3SGN4fRm5ZZm7Ep1GaT6sF0UMBU1g1da4D/s0psuLJyG
Vj4d6XZs5UBHHXSYZXeakeheDgtobnPabVTrkRzY32ysIAEHUjHe5OW3tJbQLU3PdJRmsG0OmfeV
3aHy8KwiCdS1MUCsjUulp66mZE7cFJsEWZY8S4KleBrj62kBLqICeM3mWutUp6/BdZstTtmhK8WW
L9rlZ4cgu6KpOwNS6+t7tP4iv+sXZ4TRr5ogd4XNI5tmVwTWjnGzqlvh4KpIjznrO0atqg1Mn6bv
k1c2bn8nnRu77CwdHOV+OkdRDZW3y1JgJf7CIts60SwTPKkWF3QMfWmMUg9fqkJrCubXtvneenhO
d2oQf/8bg3Jrt8aWDQK+YsVW0DT58UkbldqKelY1ruF8d4PLMKunKzZmmT6g4e1K3KKwGuaciuRs
Ls3BSjgoEDkFmXRkjeNgVw9vMQYXeW3vp4HwKNnLz9+3U4mc6Z3iKU6TARKBK+nV13i377qtdRFi
pKa7y46i3PFqwzM208RQBAH4OG8CjZ5YRTa8tReNfkwd/Szd9MHw2PwoXNETtvZ6nspi0dWJT6Km
ISFVCVn2cDOWT4SWPkV7j2wLrp1IDuddhcDn0pOZ9THIiqeqvVO1l5ph+tYkQjARSeIuOKHJTMYI
F88GUpaZGxiTrJxQR6OJaFZjtcLxFu8C/tnSCA89mtGSFLmMCkdnmrtMelCQhemMeh/V3xbaOxEJ
HVMjO1KbKE7CKFcoBDukbpzQvA/pQR+QLdeIq8natpSqczmf3WZCf/v4aI9nSi7voAiCx2Olqwjt
4BoYxmULEzeWwdklxdLGPDTq/lDOsLrmsLExUAq6Yw+QvG6Bon9X1udpErvExDM4Opmu3MXNg6yl
AFFsX742xivmCl9jmLhdOuD17befn6gfOt30uZXm4SBv4Gyw5n4UiW4bP7kOAWTg/Y2Gss+X+aNE
Tj36Ms3jsVxQAETXdX0eQSBqUH7tlTtykHbCEftVeZYCTkaCia7fW1NOVmimFOBp9jTAbxv2IAdy
iHko+yqoyzLItWzfKk9jFrqY+3RkbPdiAS63Wrxf2eeTr2CX5uQrRhlM6LEy9HBUrQ3b5tIdvg1O
5pS70kuujGuBvM+OMXb5RB73LqhlUS1oOhhhMhcwj/s15hCHfX1QjnEgspfsxD6a54+yuAehSmpl
sEasLem20RCh00PUFrfy5jARumwZRLcMk8crUkOQaAwFDrHx7Itmx7SUvrJ5rOq6O4o8/c+ew0dh
nIamcaiEYzqMh0o/SPnWjo9tvvul83lfEGcFpi6tNDtPBjyi4SbfR4HWng/u5DOwriwWFSfZaX8+
oXdpnPbFEbUms8b2dZ4SNDR7Y1rRrmtPDeT0enFDTGzGXv8inhVd20sMWGC00ECz4SeyJYpECEWo
3x907b6VriWk0EqBrn9+bwAsCUfL0NGTa34ixlkS2se5pfeHWb5V6zOlBUhY8YI2eNEdXtvFU0Gc
XvR5GKVdBUGjSyJ39g23Ny9t02F1V0y+xrcRXGgvt0BzdED7hnBCcO2encrndIYOI3g0CeQXhwKj
vjMISUFbh0tQ7urb6ViIO2BFEjm9Ka1eU7oYEtkQSf4YyUHromQb7srnXnWMPMgDaXSjO8HlWFea
9xPljJc15eVUNgYTWw1gznoTmnggfWOrLc41HwC8f4c0ZG29qqIbukZAKwFt+milpQbo3vGMt8mb
AjlzqmDaDmh0XhB/OzJIdV8EVMlrqqsiVEUDgm5bQGL7KG9owV4HZtThILUASu1v5NBGvx84Kl8E
O8q8SN4AnAji2yEkPdFCWVHHgx2BcKTtOy+KTK+UGx8UPq6Vq68Fa8VC9yeJ1U2Hlm6rFAV+KzAb
4GMBuxpBWIT/fBpZC6s6U5OuP0zmiEbIwQFDmqtFP+LpUpWAsEClLfLft7I6egTNYO0E/gBYjhmf
rRe913SLF2px0BX7Ln4FzpdjzLU3V3fokkcJ3QCYNFohC+0iz0GonVroCDQ3cg+CtTTdGgBtsMoE
FNA92tRKJ2kRagP6OZ/g0s9ndS8/CbZ8TZfQuW5blgmQPU3mdGmUrXjI1KZ/A+mK21cdCDGWR6DA
ymPcPuC+uqKHmD20/CmD1U5G0CLDveRjzzzTR2qEKZyM4keSbNPmbikf2hFwkEA2RA//5uslrq2Q
wIOFU4UF6vyjXNcSUHFRlgTjw2WX3Uzk29d/n+0QvxxCVKKazK7Lb97/ic9kDVVdKzH8ihqNApEd
e7lNUEGbvDZfvEGIrr/mKIJLxjI0UwEiIk+wNluJYY8jHPPOowYAIJ16r8DWeYMrA/Fro6J+JioZ
fs6FKDL4AhRTMTSmK5yOdEZm9aoWwXPaMQ65dNP47d8B41g9KYytqBpBsVrmR1dqq2jmhE64eRdT
AE/4XNkOT/LDspEDzW9SuPkij2317E4ksi86ObsqVuJWKhbcXjI4OmZyKiTpBvumg8efac7XirLq
HgIW4s/1cS/jUiek0eS5P6BmAHdXuS1uhm/KD8UCtkkeJKhcuAKJoh3lXsYqQ+Spq1jf8jz6ijdc
tJPDeCsVbCkYgA3QyCoiWK2VkSCoi6UZaDlgqQl+KiaOpT8ckOZ7cqu6/dWSugqyW5XmlPvhDE3U
XklcCQYdJe7csxRXPYufJSG361/s9/uHsOfm5HTRha+pZga/IDkY+yrIj7Grbey3K0KF4YVQGru4
J9JUs1b7XIa08AdzuuqjfY1gBl7PtEGztyc42dU7ebLJnOaaUyKlcQppFni8dwpoO9l1yTdtEIPy
3ugxjcEK2/ZLgWzQr+gVrIEGYE9ZB2sZX99ORx3gBTUdD933BakKP7+KggLNmpaTvmDu60Y8I7vi
bH2QyGlym08WXbp5PjTKz1mSXZnOfi+LSGJWnqYPUjhLp1D03OqlCSmZ6jMSG1D+VrtCxVys3hKg
w4GnUNEe7TretloUqBjqqjsD6aPl1aiWCzVvQCwz7iJzPBRCqtaVy6yYqoycNKCXbJvP95lV0tFE
ghumzzcLAtgoF/WirAy0KR9EcDfGWsaxUaVsPJhpgETtrv751gC8LcsDIgjbRUnHzfz5bHocX1Cx
E89MrhjkDx/AX6IpkrXGWObD0qk+SaTNrPzQm/m+K2AkwQUiuEUr+Qew7gFa2ET9WP/0do9JY/Z1
D/jMbBdvxztAi6B8hMGSS3lbCpzoVQU+EcUp8ITCXNzK0nww7N4fgTQVkmuZUpFdYCfEeSMfVsRp
sN2Wi9wm2nwgoDQZyuKojNOZlVdndCxQocucJANaGLCuahud1NnUHs3iUbCrK9+A3VTA1GcrxDR4
hjRLT9VITd9yZ4OHmURgI1S+HLDwPfVEaZAVCAHlVBrPj7YUqZl1MaR1XofWk80QkBn4bUUg+RbY
53d9oLg6Ks5Iwotkr2irpquI5VWgDaOMwgVGxWyZS90oQF8tZSdNxsOsNSAawux+OWPwVtTxthKH
oV6jQQ4ysrrCG4CBgCXdTJrmYMXEM6XBqfUtURuMRYrAVFYl2ZrJOhww2sr7tPJoDUnSdM2hR/bX
qkwfeLKOqVTOKBw4X7FqQGp+F8Xdi2ppZ3lIsShylbxoBwb0120ZoBAAupJtAsiD+tvX+vm2T9wd
AZYUGyzXTbjQPJ5U1oZ2kgxjc2i7pwH07mYBzhTd+h62T7l0D3IuP+nL7o2FpJXCS12GGiHuNBfq
J5gtrqzaTy0g9oQ9ACoGdHlLGzA8it4iZuo+fyXGxxWd6JrBe93Iw2phnc34Sp/lUfpNuFM2yp4B
H8WeGPhoBUwMCFsKcHNMHT1PyLR/9F+INTXWVBUN7hEz/VVguJjUAW0EQ8Lo3AYuY+Psi9RpBZZx
rdYAyfivRmzEF3zEjfaQmWZy1bzBhsIzxPgDABZLd2Kje/7kA48dswNB3grLWm9tyZ82+UQ050Yp
QGyIrBmLTtrmEI+Lb9rDtRwaW7T/uFWCaFxaLrMqcsYKI9zJMY0w4dvEQWoCkKOSxy0pSh89Tq7V
Y/CM3keAD+uNa9p2x1hKX0ya+18r70pLPPvc983ijik3oylWq7o5TBrQbUDblFbkaVqafWxOQWuB
M0qT0PnBxi6R8fta+IrTySJdlBpZK6HOJ55sW5eGYepxV/8oio+BtBEXxVe8sA9iuEx9n7dJ3ChD
cxiXeSNhPnFZ9ot2baUAXSuNHzGGJr9e17oGniyMM+SyDnA+2kFiQ9+AGAvAewLWDACB/ZtDYKBL
1L6cRAnvFZ/gdKFvqaiTkKGLTDuiFPuJ6dse7cV+hWvHhq2qDCkYdEwvj2UgdrIE+8sHaEOchTGN
IVbV5ctBIYHF2lOGASliBNljd7dYgisuUBzCPIaThYaG2YR9j/ekBfujlPTnmdQdmxG1wpQ8zVHo
DuSsE4JPrUsF8hQjINDsT+BCZGmzisKCGvbsycVNvrSY46VuXt9W9CpHtbVuBO2xqyI1eJK2phms
4eHjQkGUoZmhja2VtKe66W6tmP7AMLljdagfFuolKaSnGU/21/q79oaSE6nc9o613GmIDpoD7dHc
VlKfLE9fS1iLbsmpCM4xR3GWStUCEWMTuzTX98aSPFGjtl3LAIUlBmUCoLzd22PlzTFm+AptN4eh
yLtd8dc/fAVnrhPbTJAbg6muCnDe6VK3y+lVKul3ZkTuMFPeWedWY/hz3G6K1EgFZmL13iCLiMS7
jPwUnweXyVyli2nB9Eqhn9DmtkdIGBuYwDcLb4zJcajuBNu+5ojB5/u3SD4jbnfUAFKV1ByKUd20
Bdk2YXKtLqHblT81DD1pGCCO8pc0rzbyODk2+P0mcN5REw81koHDz1/5HqLYyMJbCP/5eZKkLlLo
OL4HIx2YprcvMENYeJlXg/9OujNsh77ogA/AXKxopm9Vx08kc4/ChJx6qeUUTYcMjeMlskXgSiv9
NHhWTyRwjwBygXZtSFibnMy7WFW9pb2Q8qvaCAOa/uwj28+t+1huH3tgBAj2ld3QT36IbqMWrugq
QnsubJNmszQXM4QfsiM/pxflzKRODJ4UQOcYAcULKGriXH/yTiRy+2mozdwAMYe9PUuLoXRHwSGm
xBkczJ40O8sZd4nfysKc5Oqbh9ygriGPwf7no4WkVCJD1yzQIPsGE+4N2DPmaivYTpEQzk6EICSn
oQ3L37uDB2KOOHeyAByNmCEGpuvkg4gC76owLbbqsp+sjX3WyTNnUkAPVDHWNgX1o/yYBSHgpQCw
GeNGALP8l/JwBLbhz83kgicppq0aGhD4RrHy2F3Efu5G31ipXGLVwALIJAJVXb2HJyI5TW0xt28p
NURWy7mVUGDCL7/ymiHChfdBLNXgo2pMs5YAXoAzVtu104BnVdX/44E13PR3CTz9npoRNTNmSMiS
AlQpkzeHs9fT+akEmXomAUaisHaU2JH/tV6uquWJXM47GFK9niMVgWdc3oym4hCUAG2h27MuBVwP
qGOqCHK5E5qjLFOXBcq/TKaHDhFwo+4AeybQg3UDArDVf4vhDEiHyDXEewgv8kq5iQ1n9rUDglQP
FJCZp7jJ1vrebYRNlquG8kQqZ6SlrtSmwYRU8wbbuK03ErDvi0cNnMTi8tBfrBFNIWgLYeUM7kLH
ZZzXgFVqDhEjJXV0IPSmk6NKsJIUU8cOQy5vNqgTi/L7a5lYqOi7ZO5m04WqpO5MeMyz24JhAKwr
MGO43QBtf4h1D/nf0pVcekC7IMoay77a/OcojeyWvH8Cp0d0mJoxT+HumNVDRi7k+Nq077++ECvD
gB9lcEpkdhM8Oh0ygPvzffGAkXcVefYj2MFvwWyMXgbwtH8tcv12vK+KU6BM1bUlLyBxAJjNtC3j
u9oQmJe1dsXTnePBuaPObnK9hIzlGb3wl/MxA9CgDLIMb7jX76L98vD1mkTbyNMCDTX4z1WM2OId
KA0HKH8tWupdpKbcsj6C6qx1Ej/0tXEjkMuO55Pb8q4iPE+HuhR1VrdY6KQ4SL+qnqwDjVz2F7Rb
DxgB6T10smYppiyts8j/RWPw51nyiSOAI4PAR4N4RtkxeQwaF/xH7oxycbWJBItdffhO1sr5FH2q
VZMcwWEqKJC6M8sfEE4K9nM1vjmRwdmbNJ1zBUjAzL1ugg78OQvqUOCIcIwiPqvym2oyfdLWQTVh
rqSiwdfiBVdD42xOmWcWMHpsqC3w3KQMqORm7pJuErwc7M98pTScXQEBUp8ZCcTEi71LMHCSAqRD
S4HjNYpg8Qj7W1/J4uwLackcoiMPj1SuBRrrU9Zyrw81V8OdoHLtR6bplvOjYqX7wgC5zWMvp9u4
2y9d7yhp6TWj6tVxu+/zyZnIQ9lfAR9oo4aH3hy3IfshwMUWOm2MSfLAJemEWezWALwaimMmlX41
T26fR1ta6tt+eJFmy5XLc7u+lnXjQlYb5DrBXT/lh34cXMN6bobt14cqUlvO3lVLrBhhCdOQtpGj
6T9I2HhfSxAYAT6LNUqJXkwYlj+QZJ/U2yjJfII0z4LZ4ETL/aqcdl8LFNlXPssy58CwArgvIjWA
i6GvIfMWYAFpzhyUt4wdCE13QlsjuBx8CksDQLNtzrj+0nZ2KTrQQBK+pT4oDN96pQz032wtIZWh
4PQIizhOIoohkZRKTSDVtCJX05OLxuq/f72b6+WQd6NDOMNWLepkjAS7me3GBXhPpHTH2M0eiPFG
c0ReWjTg1gHa0CJnQmNjvpVRgRAWn0WPGD9yTZaoz2PmC6BwBvw+eQt77oeJbzWgqoST07kaMAI8
QMx9vQGik+XMnrLIw6CpsBF9ttcJ4CsAYKekouSR6CQ5qzeMc58AEa0BR0jjUPOu1/yvl7Geojs5
R87W2ZZE+2GGBDbTNXmGW9xUZ0BR9wkQd0Wxrmg5nFnRgYU0LAoufZ3f9LbtZFkmegwF78Snwm7T
6Xm5QC/VI/pc/fk8CYyHcPSjIAx6j76M6E3waeWJEJRFvrfOh2mRyrIx2Mhkx5D9e5QkZeusBprx
4IxBvRujs8yPwWW3H47SrzCewCe2NDD2wbP53Cne6CmSCBbEk40WxJVr1n65YfBn2bkRzMYmAp2n
SHdW7wCmfBBtEzB68ZxesT50VAl15kmNfnVrbvPX4mlws3PN3TYAY9wIXVaRRBbonVi2Ga0QQ2tC
Yli5eucWO+IDW78P6tEZvhFvcRdfqh001IrWuqpWJ0vlTGrTwyUoVQgeKupazWPfVg5DQY1FTvmq
M3ciiLOrAI/S9HYguI8H1kUD/mHvWd/ANT0Kp5JXo+ITUWyzTzYTyWqAf9C341MCQAYgYelH+kZX
76TpuXNA3TejeBueNRvM+KuyG2o7uTtTSuDEBvK1wA6J1s3Z05g0C1pu3z5m8JYDxhKBXtDviitx
AmzVvUMmHv1Q4BhB5vTjuhMjw8xUAdM9kKew3had5WeW7BvpTQbISMG6mGJ88iXfhfFRXdu1kkV6
CAuPssuw8xTZIQ+sVWHxgUY7bxdRfXDVyJ5I5AyRKhm9rKcwsq2vBKHhMKSehw6kg+1t/RB79uiI
8ePXnasTodzFtClazzqAW4NfUGm/061+yDwAEt1W6sPijxeRL9LeVUtwIpC7kB2aNLUywSoX5CxN
5DaiXnXnxNwIzk8kh7uPS0+nPGpwfo2X3IYbMwnmEVXe8cHq4cKB9uI7IFRLcy9yHdfkgseHKAZy
jobJN0vGcj2M0TLCv+jDg4LSbgq6i6ZXrn5hfadyuHtnVnOWRzHkMG1JNKfwgEkYAXHai+5HD2Ay
PaY0vVp2RF3Uq60jp5I534bKC8mjBJLVY3FYvO4l8zTZ6Sznd7L3+DbJnfSh2kN3qKOJogHR/nJ+
T6NbSSsZA1ov883s1hidvE/9EDTzA0asHuvGQ78x2kdEKbrVi3K6as74pMBDmNEriYtyHP35sUCO
B1sN2H2G0yKu2q8ZAx3Bv47JFHTX8YWTRAKESWFOuCaGApo6higuBBBclWHouo15YsUy+Hyn0Sdd
Xpcw3SrmbCXHPtPBkSG5YWBdJFvjG70RbaJIIKezy6QrSJXhjdQI8KH70dGLb19fi7Xn3gC70BuQ
k/oJr0eTs0aOirk9SNUthogdVasdw7oGM6TIX13Tw1NJnH1RDAuwvQkkDf25lN7KxegP4XRpVE9D
mMHFeFHN+9T+oeSv7dydYxrwiEoY2tz8rxf81oXDv1On38G+88QZWKx5MSN7YbP63xT1sUAclyJu
W4DXHyY/JyN3IhtzcqrqU3IvA222q0MwOOTnJibIaF2jcL+Ry9St0OulN2dWCSaifJOlD8qcYug8
80JQXRgYe0LQ70/zbTypXjioDgVid77sLACwm8YdcOCdETCdXy9u9dKdLo5TGLPWpbTtsMn56IVX
HTijEm9A53lRbGR45H/DHWfv3VfbyRm3HMQTzZLLQAK5kn+aQb3J0dVvIhrHLf8bwDYicZw1K7LQ
nJYK4roguqVn8R4pOIeB1qPCIaZXXNdZDGkAB0S2Vb5V14YvnNvqBF0pEeRMu7RDVcr+ITi0NY8Q
zOP/lsJHcmj5I1YnQwqLLhavCpKbZqvtrW16IWrJXS3ZnMrifKaiavRaZbLIBiSVz/3ddCYBvLo8
MPys4TjVDg2ET9Caa3gqlPOZaI/se0rZ1Q+iF+Lq28QzHswfNoJv9DxHjiKKLQTnxj8GC2PhKJlV
U/ONEqj3RVDS3e9UTUCWDxp4aoWT3YlgQN4egM+X4f0kORuXdIZi0xi7q1SofeUHo7gAsNumJL3T
5td9LXul7Q3GBUXfcGw1XizvioxBFhxStd5YBcCoKpMGcfdQa7qXyyCM6MqzIpV3lRXv0sjYv6ne
fz1P/01fy8vfP6391//gn5/Lam5iGnXcP/7ronotbrrm9bU7Plb/w371z3/14y/+6xg/N2Vb/uz4
f+vDL+Hv/yHfe+weP/yDXwAefL7qX5v5+hWsLt2bAHwp+zf/7g//8fr2V27n6vV/f3su+6Jjf43G
ZfHbHz/avfzvb4oNf+O/Tv/+Hz88f8zxe8fHpo0es+wfuzZ7LF7aT7/6+th2+Cum+k8FWCqWwq6n
gpHM3/4xvr79xJD/if5vDMJithaJAaYKRdl0EX6J/BNwM6YB+CC0h2NwFF/Slj37Efmnjvr26e/9
9u9P/HBY74f3D3B8XZZx0bXsD3P+gYxmZAMcJphPRcOpjXzIx7espmFv1KVMb1p/OBhIUKYAo6/O
4NXaxmZB/RM4mrCPo1e1jnEoX5MHkntK+aAF4GoHs4fkArleoU5PvKHYEtC4J5ckvZT1bxKA3sb5
ocgewWJifoOzGqf3WQM3GUQs6lmFwGDeD0Xjz8alzlhLlr08AJg08Rrbk0e3PKLTYva7MUjh722k
EKQPh5jeLOVOt66Ucm+AwWOAsz3vkzFyQpCQmr6pbfGTfMafwlSRq8sOQKDzwW8Ud35VHzFbabhJ
6E1oqDuiNpCEKDnr5Q6Q0vBnywBNQZ2DSrsHtovUtUJnyXwAYLc3DOQtSoiXpBtFAs4WsLiQNwUq
DGbj3a2t3Yzjqz48oHV3F1t7fTp2wF11F+NbDdJk+ClEcev8OI3bsdxWA3ogejDTjPfKsumbfeVq
gNmWk4usOrT9eTfuTDSzyN9J06O95GkafHFDLvcK/n7uNvrMbCin+mkAITH7vM8Thd4MmEMiQJWb
ZIduAAC+I1vkv/5TA/5JHudWYIB7jssc8oBpyhIo3vIEBE40YKG13w9DYX1f4wz4J4GcV1FVk4Xg
AQLBo4zkUNafKfaVJrnTFhQobQ5/McZg3XRcNC92bpXQy4FUW3xXB4CBOiznQORzBelA2aPPUyM5
6XKogSo47xkkejReVfa9iSER78SG/HFBP1xI9lkn9v+PzwbwAFAsdLRvcbG63c6DJXcqvenGsyVI
QMmTbvPKBW7LtO+cYfYL8IUAOiaoaw+9xMAJGQVutsau/FefwD1BPbqPzNbGzgHYS/VAGaFjRB4A
dr4C8iWg4qRnlhpQP3UXnCJwEGtnCI/THIA3RnMkyVVLl/ojQWdWal8w3Ee/gEcQb9NAG0BR46LO
0Rj4+BL1q3a5Lsnm/7mHTDVO/HN7sfW0mXV6Q67K+9kfbiMXrNaRY/voNpczF676PQM6wQjKUAh2
jyc3+XSAnKLbMpSFgBTppvaRnPPMQH3V2Ph49hRu80O0zQNGTuTIh9zDQLJQfyyRAnF6nyIz2CLz
TW/YQA1Qf7IgqdBEqmO4Zb6Z1Y3mJQH6a0rim8qmpmcy0HdTTyPbXPdazTGRQQHpgr1bYiTF5QGw
N0Gsnk3ksbL2KKTqj3Ty8f/JYECvb6OdDgSxHXGBwqwtnhL7831zwSjEL2cwyuSOfa0a6KtZnNsO
NGaAYHcWzP0kbrhrJ1AxgfclKjFq6mCiQsNweLB8y3rgOTgUthmURN74f6R9146syLbtFyHhzStB
AEl6V+4FlcV7z9ffQfW+t7OoPMXWPVKr1eolLSKDYMY0w5R6Cp1ZnKjH+p3bAxFbrhDBTcwie9gn
6XJjw/7JO4bvQUCkM0Dgka6cq3XHEeXgfwoQLg919s0lybpBYhw+BR5hwCApdI4jULB8Owg4hO+Z
qNc4Hy7R9sNR+cCPci2eSmvRAe7vPeZhLaAPOO3vfHjxQPMrLB6x4Dm9ZvAghMPF3qW9yZl+asLn
SIJtlKp7HVXELY74yF3LZA2HK8R63B+rQHlLgBlBecMETiwB/rpq3GOYHHhV5/qVxD1F/SHkV5BV
8cQ3X3mshofU0oL1EJJqrHTF/xzlg9wdRulRGRZmlfMZ4a/jO6uOEibN1IEVpo8flO7K8J8mdZlg
I773dFhxqMiW+zzT3/lXwJnlIHEOEywX7mTnsrYaDqBqI16JIM+TDlxR3Pm4yhHAIwd6lpmAqxk3
bIgSZyFsyH9/OTI7qbLehA0fQAal5/DlihbET3hSiZhWEpzEoDA16JAgqvG9JdWHfM2cOMSOtbji
jtqRcRTAKK+akdH+KV5llDlIn70Io0JdgP/K+4AkRNGVg7zuJOqfRspuYA8jUOFUXwRMEV0Risqt
rmwhSTmgxM72vK1i0I5U3/DO6oln9Uk3eBXk9O9A+d29/583HmIhP39xXEZspub4xeO+jQnvFHBa
TOwWWmTy4/QDYTFGWspYU7/Nl+CyYoyeowCYfmGcbg/cyvhSvuY7XocO7Onvtc3LzNlBlNlZxQd7
qKjiE6yNP1aU2eeXBD4fiBtQ/PF1yOOVencOXxYPwd9nUWZn969Q1S5Ao3is/AINS3xtdlLg22+p
VJEixZWGwwm9rEmGZo0rxYcS0QVWgCkiF7qTglEBtsTRXDQ79HRMDcBkNIHsgd8jnxQbMriAavF6
CykKiz0G42rgneA1LfQe2qwB0Th76mxyKSmN4gGeOpHR2PDj9J4QdzW7GzFkioxwcHzOrDVdkUiI
8tf8L9Q9p9/519GYJQFJGZZeOH0MtQEzuH9woBKdQpgAf5MIAe/v9z0vfL/fN7qIoH6gOSr9YmOG
bdEykILyzuGqoTxRzHzF2ylRSQ2G85QwMhBGY4EPTYiCggSdtGnettyOupv+3C5kFgGDBLJT6fTL
1S1At+khcgSkp9AgiohwiizkyUO9Z59r5zA0pNL0aFXwRunEL57J7wJQzDbKE/OcWzERWcpbhQ25
1+foHF4jjmhLHNYpm5i/ptvFzkJnJlRiLapIdYovCV/woPPwlNRlmKciXIXI57nRHiddc/HqmeKC
sPkcEDF7Z8o8YiZKLpfD9M7SDczlt+5KxBh0YrFODNolGXVurnvyz+M4HI8JoseCBvMzXIVVwwRS
ruLNVBuXgZVZ1aTgj36pveXXB1YwOmkXs5vRt4YULn6nZqQp6PetBZceHaUdKkcZGc5V1jXLTQjz
wg+mvJd1D/+ztz2JRBcMM4Rs3SYGpIZYKDYT1AkbQTInI2uGyJ5R5nYWURSvsHFPc3tAtZoZyKHa
rwKg5Tel0ZOBQtASdA9X52Ap78CMUopAcozhFCnogNpQsIugKuZaIoBwidVQDWkawhpkPyFe4APE
OtWfYaR3GyiPQrEJlRlVEv0d3AoXgkSGlEJipYfQDE/bregBLzlANWzvwfYUleJJqE38IZxuWlEl
Se5w3qrAkEqAH+Mb434xnlN3l6beudDYYhc+43n7+PsdqayAMQCLdgf0/n6+I8YLxICr3Cn97Wix
y5zMUo0AvUEA8SJ9eWhzN9++eeB8aFy7WeRlsYZ7ojW6r9HAXP6cP6KFANdKJaOPG8XKjPp6lCH6
BZJ1uPCD7x7K2+fPDiW0PCHr333/YHx+BagOlS6kOqbjIL27F8WFy6I+7MNXqALyBtJGxeBfePRK
q+039/7t7zg6HxXOX8AcMVzlnupLHtaDLpygy6PemoyI1LcikJc0fICWSR2uGBmc85gyxpKU1d2c
QsWLRwgXNImff6SsCEAk8N/+mXWa5pRWeCGwBA0aQ4GmzBnVF3seLRiJ9hxtQ5KvASkE0u/KGHCk
iWBTU609hqQWoCOeoaASX5RPlO6EzNsFzhILjctzP0sy/wzMKeUxEDeDXs/fhj036JvJM4Ax8kIf
lgYr9w4KJgAYw0NmF0z8ObMvw5tj1E7xzv54aGgCM3cAyT3UY3mqw5KUox5ntu66MrAODvluQYRY
Z6E7CM4ygcMNExjqkhr0vc/1x6Jmlx3XcGOctgiprCOY6HFvcVjdDa4NgiTGcneLhoz37owfT5wF
CA66F/IY4Im1ka6Yp0lbEZqZq2LVHv8Lr8877c3bp80dprrGjceew6YPztTmGrbSm3aCIy6E0buz
/AZ49FL9Px2f2Y3844mzeBBLWRIMA57INXDuIVCcn7gJI4xX4fNr9KmRW4s3453K5cczZ0c6LWqe
CWs8Ezkh+1XsKqtdCy/gnMPq2lDPYKs9FYeQhlM2+Xe4EZYePcuXhzGKEnb6uZCNHEmy4wxlNOSW
iofyOXFamz3Lz/4TfIAVfYSMlmQN6B0VevIEcaPn7gzzbGk7oO72bC4CEBVXrF46uClK+JhA3rcn
yurvFd8LkD82a5bZdr76n+8w+ZpQRkjroVrfPMQQnrL/EUYZaio9AMVu988Lz76Trv149hSbbkpM
WEPHYBZgt3pTik3/OTUhFsQQ6WX65lrKPcR2SVreXPzRU+06P5Vgq0EMQUH4AZLr54O7MKwbiJ77
Z3eLTO2qIlMbSXVIzMXx4L0DcfukWf9LGQC8UdrIP5cxqUq0WYwQRF8Qj5Jt65IqJl2JjDTuDXbq
Xxqw3l3Y43uf/O0CpgXe7DF0V8CpivFTO7hlBGDNVSNg1hgUuIIRbTQr1FGuo5Rd/BTuXCzK7YNn
sRQQJFn2m9g/t0CtN6RQ0enuXd2FOQegZW717uZfqYLiVTCnDlnHWCkMqnOSoKMkdEj6NMHkoFsl
DWCWxiYjmJXh6q8p8ExGUK/RJ0pE+GNE/MI3POdlTynDj4XPQjKG/ZFSZ3hl0IIx6lVs4jZ8Es3S
0owlxN3dW/Bmk+aTaqFN0rzrfR/1NUT2RcLX8FK/cBjoNKb/la28ECJWPQDy7XRWcENSiB+EktF7
dtAdXAJezt/nZXFFs4ANGdC+iyOsiIG8C4PS0wUkAH6vhHtJv1iB8GYJ23RdA39Vr1xdcKZgytvK
82AvdW/vRlMQSjHxU0SMDL+v65uzOwqs2mhTIGdfogcAaPxcr8/x3j+nqEAYCve3IqRMDkEcq4QI
Fn/VCEbBjooOklk+SqCDVSuPjD0aMnF66oCh1Ex+MATPidpDTPAL/t68b97b77jy74JnwZRjei9S
symgafAm4h9K/pvaYBRXkTMLhQoYq8G5pz2qEmikjdE/yLZPpXaVO4GZe7YKCgsi36cMWpkxcAQt
eQBo/14kdy/q3u7qLPhBnM31lBaLLEFcoSpKry90mm0OHRsoILUkGs1uJQFiZjPm34+eUz/+82lp
0C6DEJYszqV46zjnh15GhaxCN+Qi6eipHuDg1PRGB5zEi2vwq9EBjge4d7gB5GjuBOKrmzn5kqva
vXkYPvJ/VzLLEaBSVwfytBLANlbDFjqlKQhY4r7MVkN3jJuDEm8x8myJZDWbmPa+M5mcQOJ8oPj2
fI10ewHCBa2ZT3tFemgsc073Vpz9l5gUC3I2d7PE29XO0oqcE4Ww8PHKJsu5IZoOUQ1qgGZlZgFY
lSHT/+WLmh3kLEJjQVGxPe37aHpQG7EwDwHObHjmXlDLD2AihzTFmLJ/l1O8JlzSPkiXS0d1CrW/
v6d/39LsqIZ15DJejN8dQ74Wnlvg58AXSsDwGSNuocWghNRQEoKuKzoEL03OgSS1S4tr8B9cxw9Y
x+0gcq7S/evkzu7xShq1jIO58plNaKUSnuSHxhqVY4lWGBvuXPdLwMfbyRx8tzwjGdHsHDYM9DSs
QEWHhU+I61loqWCodI0iTPw3KWgmaI4PjoCfBHp13T5rQAX07UVTH3iw/JLise3QJNlrwdLrvRsC
AMGQ2ImAoc5hWJ00ekVaTkUfjf3XIHJEXLi0y6yOoWw0ybvyp1i24tIaeVsMjDJ8zORTEtBJ7hkz
S0GlKfAJPgzAzcXW592M5d/Fze9EJVYjNmiwuLa2sKdwN3pv+zXqMUEPOR29ZqB8RSMDDfLEfKrn
xqeBTzW0mYzhXFolJotLx3Bhu6TZnVhWMSuIGVbEHgcS4W3SiE62WShjZD3cNYf4Jd0uPXVOC/rn
yN3swyxEQdSVa9ICT61N0A5hUZIfKnntlqACYghFW6KNkI3R1Sd8jqG85kheI0lZGgHcrYm5m2XM
Yk8KSkknMNPrMJlyNW6gbYJKxHQv6M8rRlxDqmzxmXez5ptnzsJPW2ZsqE5HgEPXIzLrfl2gT4jU
mRSfCcn4s+c6Hm8kvoX+X0xTy4uf/o6Ad+siDsQkFbcA3MTnCjlhHDMsDyW+84geZmVyz9wKl7o6
YPenIj1gbBgWw1wusvMTRpOmcllYwPR6f8W+mwXM8mel19Iql7EHogWnQxHjZ9mQrOQy4UA9Y4n9
dj/XunncLOuVNK9r8q7CaTN6xfbdq+yeo/KgsIGuxjul2javUrVqtZVPssDpNCpGVMB6kLWTodgm
zZPCrUrOzgoD7GPBcN2ScuLRj1duYxVTiE6gSCPuhnTHCAudd37ai597pUD+VYBgGI9GuKrN9oqB
lkrGSl5y7t+Dh9SnY7/WdPGVgz+gnmtmAHk7EeSAUdGLlFTGUAK/ZSopHSD4sPdMlSWKjKY36ey1
tyhc8vswQ0UZrV8VXzR4Q99J0U0WW7O1VMbAMZ8DaZ2627ayecpjxOVtwsLxaJbsMZ8QLp1qF/U2
pLFVSf+gEv/H2+sbnjnbnx9LmIWSsdAEzxPb+Awz0th1BBhEyIaarFPVUmPKAxfCIqQBQZZdMWQW
AbcqDA4ilFsoUWq509f60BG07cUCTchpyuOeQTkHRxZTuB6dObToLHnjmp12qnOCe9lrEZ/QVqKh
w7RAoulNuBerNby+kSM9glK7lCpAjvbXGUDZxmtQ9JTgVvBLxgcCXUnVlJj98FvWcY/xASB4tjZZ
ACECHXCIzNumK9Vht5GD7kt8Hracuwrfw0bP0HzBTKjQ3Q/3En5xki7Bf2vXrASYghx4Xh8206xf
hynALkgIvoh08nENrt4qC68xkhDfaCArcGwf5UMj6BKEirB3GcyllG1ut3Z9zizI0D+912+YuMCP
Q0T6j38bglUXyDDzdW2jN5WR8BxzRGVWgrCqZYeByFptBOEhUabmcIdiMAsOXahjcAIgopqZg0oL
AvBQppfr7JNrD11n+6a4GjGy18tSB7BPYwna8boa0pqjWmpzeY209oJhLaY2re0GO/xtfEfkcIcC
KhPR6w3XIeywCqpCKkiQnRBib4P4mMN8L8pe+/gpyTad+1U0qi4Vj5gFxywej0oMGu26AP6fCzfJ
FSNakUoBkKoYvcFfD8iYlSC2QOJAsPPC6hVdDqy+JB2j48xwENBIAPdnyQBQAQ0E4m74kGo5VY10
DTUYFAO9E4XrvrByF45wBHbgrZ26a/nQuob6nK6hrABYovghQDxdvbDBASYn3fDUQrPnVf7AArxV
CFfGFXA4gEC6ZvXOaESHcKBYx6gzdqKPTiiet6nxM1ojghxZcMDLyELsOdUgh6PpQb4V4kFvYnis
iqrBuu9Ve/ZjmK54qj6ylhLURvMe5u+xmGORSFDyZCVsy3Grqvs2fy9AaSi4h+6pBagnNgPxVEJ4
A6AKJeysFuJ6XrEVpKcEgNOez2D2gpZReZLk50H9RKCVsFEKAS5JTc1c0Qf5Gvr7qg5JLezL8S1t
DpX/MeXH7JjrUnOAhKIhh7kR9w9uOFiSdsHeKBzt4EgMgXvT649Vs3fbreY/++DhT3jUUWvQcwkx
uHOK6MHtLRxKjOv1woor0oDlbSpwGRhRNaIrjzF0QIF2Spzhs7rCrYYiKAQXBIncLgtrYGypNRU6
2bnl0KoITDl3Qt/h4X3IYKTHapdsFIniQdriIYNERtptQwewGtaWgo9eRXUK2cXspBTXCioz5QjM
j/jKvyn8GqblnXaUYKrWVecIJul7wT/za37YhNEuUiBZrB494TULfUMQzoL4WDOnhKMVHCux0z0g
UwkZknVVv6b9Lu1y3RO3wXBiqtjQLqygAK+Ct0kHhRSl2VaUz0Bn4Z6FVjEaQJq4kKFK2VtVnhFZ
RD+kSwnw4nopvscecmQY6vRoZAXpuq58o8gx+NYEvbCB6WF3yJ5DS/jQMlTAyVrWPEh20MInSb/n
eIAs5FUWGzK/yrXP0M0M8STv8nAtHHKJBAPiUJVjcmd0wNuG7SqDXEuExDioUcpiQRgjpJssOuYh
HTtSuQa0/GQ/smLtU5TDTYOvjG8//AqCr5iDeqg8qjf/OA6Oh/9i9Rhgnt7R3M8qOjb8tZFVsw0a
fFk4/wjshbQtMygSjlYuHcIA0QxYzIK6pz40RvdT7NE37nSeg8IJLBrabUwUdBiZUys+SgzKIL2S
Xpr2AXCPUMPQ1snKcw0cMQjYuZ69KSBjt1MDXAh2ZfDgu7A5OLfJa9mRNK5ovcSx/S50fl6MOO5w
tVHhHCJJ0HXHpXJzNw+sWrJD2E/9txA4FCPXbE6HlxeQniFylnHv1xS+TRArjGSjAywu0KEBArkD
vNORcsKGh+o7wGuJmTdUfC0U3IgUQL24sJT+FEPcAep/aYLAbQTCIRFoVuyZISBIPwR0Y7kvr7OC
eINgDSCewSzkkPzdO1GammeT1DXy2J8/D3atbddC6OKcQF06RnQ1McFyX6svRBotABJRBXIHprgS
4YGdASoLh49zUrQ9yejb2qJFyneu83u//13QLLEfkjbShIzzMR9pDQ0ZWb5tGyDZSfDKAuEm9quM
iIzuFxSKIAmwQl9MZvGIJZ9LLOD7Cb4Ms1EQaUAq+E6Ib14947VB0ebSVANzZtZusqnCcD2i5UY5
5WWQJ6bMESAV6aI25wRABPvvDP/+24Grkgw5fzTE5nrBUlZF4qhq02Z0NdpwqPJKswA1uDck2OVF
u8m4nibcJyM/w7sL8vQdQzJM0IGLGGBxbUoff6/obv8S9iqAwXMcyA9zuEIijpmc9cy0J/lqwDKQ
7WBOD87PYI6aXpuj2aIxF1PZW6EhpEa0aIwUA2p46oRU4G1k0eAgyeBIAIfBrxLuFCHILZsf38n4
v41g/u9K5ziHrqmkIpZdhHxp3YAGC0yqMg2Em9hQ5ckPWcZQg7gPCG9JSdLQTKPJJz5DDxYWVoyj
yUClIC/8qPELN1X29F9MW6eva37YhWnqL2o4Y5hx//z6olzpeV9KgnPwIDoiQb/IRkb4kqwgpE6B
j1zoEgrTx/PX82ZVEDcWUle3eN7kIQvCeTZNXNHixcffaeta1BsIXze6mljMOyi9Pamh02Lk7Jta
GxWSyRStHUcE5If0uN5zoxMMJn5EbLKge2IsfYDC76INr1Ce+BZT6QYp2p/b0wCVkQg+jj9E5FLL
7QzPToHGbp7dZw5S2chZkcBPuKbuCrsxT88YT+fb57IzvW7rFxYQTrm35aAYRivBSCC3RVjmiWlJ
Idit/5F3Nqsl6FfFV8X4+zvhf5d0P5c+q6ckNk6bLveC88O2BTcaaTlgZgOqhcYIXupmJ2ROwJ/b
ccvi5oyuSrbDB2IAzmsnwWrUtnGEe6G3mMP/emWziA9LNV9MXGxqBwBrOZoKtHarjdzTHuYRisHU
dABeF5YslhquZaCCHpKVwm0lweFSi1MNySNoaKdUXS+Dk+6BGsH64mV4YSgKQCezD8KPW6+H09EU
XspVeRavQUx94HqtDugHZC/BClsDA0afciTF5NsaBBuCskB6j4CSo+UcoBVDhmZhLCHc6+/drmv2
4bhykPFjhqtA4Ykaf4JSiJ6t5ToNHHrcwEg1Qxu2QXqFQaSSP3qtEURG0dFqcFSAzIzG4PID6+ro
cmAilhgJBpgQ4GX1zIfU/dpvtnxqF77JNUt93Huf0O3CZ00bttEamdG+7zAYvAE4h0QEhDRXOIoh
UMt65pmcZPsCtm2CYCXQMpIN+Nw+Fc9p4nCFr7exw3BbHji7STJ4afx9t21+s0B1BiKPsyzJedjz
AP9WPdQoU7WtUIJ7eQUTnQup0tC6clyXNg9KDO/Y5ij7Tz0KAmSUaPIDcy0bGWPCeSKDrEJM2lhv
H1qQkXwaYyjhU0bbSSP+cKUdB1hhQQd8MUzdi6q3P2EWpkpJStNawh73piqvK/ZlAGkBUlew4Jlw
uAnwiTkua7NFAxrarAaznrCKex49gOCDyTQickBEmmJ6cjexDqDNSgaHTt5qz7UCc96FI/Gd0s0v
AdgZwgcJTMrf1uViqAHkMyCjhYNFlO8GqopHpLRowai4ATrUS1oMuoe4z8JaV42hWAF6VkRIVKtV
6LDIU8WVnK7K3PS0YwT0HgbtGmDWUBNliIoUkSkg4P3CBEs9vGkf/1r49B5u8jE3Q5+hLrHwEiKm
I8Q1c8AhwLLEcc6symLoREXMJArgaJxSyAyLETqhQMWU4kJ4v9tKAv0TDqWsCBjvvPfbalwBgw70
Qis6Wetx9kSF+SbniWuwAcelMuTuSPb2gbMABO9ptZDixj8LjS5Crm2kkk97QA8YWhmFRJPa6QJ9
cm3UDG5J9efeZTb9TNAf5Ts2T4pUp2kpY+Oz4n1S4eDAMdr5xtDp7xWs9iA9TCrMu1KjJIPdLSHE
7gIObh8/u0uzRvYL0BPxeCCYgQuDF3dQogCkPBLc0cxBLwDfScXr52MCC6QRMZc10+EaoCGgZyYK
cH7pRribmt8uanaN4m5nxSzAC8GVE7z6rh6gN9ESP9S10KzPWoUxEEEXz39gzdAWZSt4QvcC/Vt+
3dmLW3Q3zCvf1l+wuPzl+zVglp7D7xe9eYw9RpzGLWd2nK2gUglzPQ5MSUGzVUutQASPCunuNxUS
q2LTvbjqSVSt+P1kRFlvUeQjF1xIh+6VmTAaFTQNpQNEwGdVdCoXrA9NUv8cxLqwFx01tr3Yihky
Pnq8iWZgp6wGg2N26LJPQvjoSHSh7X6CRIqYvmQ18I3p/RVJbpYzXfc3kWTkGi9g5XbC3OIy5GlA
fSPOqRc9BOhZptJeHp+AMi0hVIYGSKFnaGyj9Q2UXa03nwxNbckaKbqYRsoDd+OJKPQl9IMu8GW+
/L119whmyu3WzVIiFQhZxsunV2tEO/UTzZRtrVcG6DIftZWSmCxiMO7eZze7M4s1MaRTgrTEE2O4
67ryThYuaBI2L663GqBCiXaplNN2AE57I4LuU1MYo2GoIzT72n1QIrBfFEcBrSfaLRXEd6b9KkY4
oJrJnCz/UlerYW0d5EM6cV7KVWq2dgO7pylp/nvP5Ts7cPucee2InmGgVWoyYW4n8jWGqfWu56/c
25CR9jG4JmhAYKT6yGhGdB2hHxISZacBGjMaMDxVaHT10W/8dKHjN5UceokCBhq9z+jMpzXOF0Tp
cZ78CuhNO3DK80QOroym1X0bLAmAOu3UiUxYloxGLO7UFiiqDg16lGO2FI96Ej+1aI20yvexWwwm
d8L9j18/y2e4UUtKNsAuT78evrGkf0S30/NWY3MokjcJYqsZ8UsruIpwln8sAbqSjcHkaGQm8ZGF
XprCfMIioQ/X4Jf+/Wru3bw/Fje7DPwiTRI5xuImoAvck1D5Yb83I5nwd0BD/P24e2EeXjfQeQBF
AyZKc4edwa+ZWu0k5iSIJ66xWMgrWJEDCksivgOKCC5Muc1iE5g3oLFZBek9ZUvTg9aYBC2epVcD
79PfOZA6OTbLKoCpEjTUf0auYlRYT2pjD9XbhM/GkAO0YcliENKBc7lCXoIX9GlEdIFiNkJaUu8h
eYQq143fvGv4lkC1p9Qx2qQyYscjWLaFbHO7oKVF/cwpuoTunzDl1RKOmYizuO4aKuRWzlrpGpMQ
KHx51tQHpCxohUnd6kx/aiQiaie5uXSwDQP6cILowsTLBe5nA31JyL/EW9Y3tef4GJQUHKR6yz4W
tY7TkQL1Vq45jGVHTge7hgF/QTwVYDG/I/tnId0igFesRMTLDBdU6F4ioKAzoBQnVN4CDFuDNAqY
0Wbcw77CvdZm8qgeG2SgZuVohk+zM7i5+WDVmdkPDB21r79PyD30w483Mk8ExorNWBdvJHhoqARO
QGSNp4n3J5qh09nJwlV6/wO4OQFT7Lq5uzDdrFkhRGwCpgxZMNr6uLxcGwkPDcz/H1zZj183u7i5
LlQ5d8SvKw3VkqHjiaA1QaEhI2Rp+O4XihPtTqKgwuBThTghp0mQc/n566Aw34yt6zKngNlEmJq0
itXk7xmOJe9kmSUmlpoctBQFnxHGJOjATCeAfqUiMAOGnBpABGUMzYRLMEIuhYiw16726gtfmtIT
T6eRq3et5aOMweWUr8fFwzjYmWopLI0jGwM0mbGArIWcSoTUrTP8BIxAlDObgEEOtSsU+F4Etlqs
cuW5FC0MulF3hj46sjBF2gBOCoA+Rlz1rtZFoO70uNLLCszbKNUbZar4MUCRPlwI5h41E/bB6UEI
rCGngAemJZTKLcw6MONYggrdyyJ+7Ossi5DVxJX4APvqgy0KKg2FsguGcpby7aAcvSfnJZKFeO8S
lYBowHUNcR6I9vx8lVUtsC2qSuaUQVLCGMutCP+oDbOWLR76b7LePXjr6KichgM/HvAKIt5Qn/yv
kkNnn8VOdUZxmZA7jBns2paqb9pzYbNOYGP60p4nqQZ01EA17qkrrlIMqxaumjuYCAl79v9+gDxr
TaQCC6KIpCL2n+MLt+HOEPgxFDtEcIOA1Kd8xI2cvDVEtFiMPYFb1wUDuk8cnMf4s8yYoXrOVty2
VWl10LbhIxr4e9lEnFafYS1AVR2kxC37ht4RZMjSFqTh0FJqCI1iHm/gQPwdqO61JH/8nNm1Dt95
RpV6DUcgg5p5LGwG6lU6aBwF2pJH5Ulbh7B6VODkhrn7xsNUNNbrYwuu1zSwFUht+b3OcnSR4nSP
QazCUhZakhCXFgHP+HlSRqbMtCbkmRO+ixpgsR4jUZszNAwJYCkDB1Q6ojLxQf3yTYAn9OiVAcAE
CZirRyeejnaCTznyrCgxZdjiYE6mgPmceG+u/FFPbN4cYOnFu/jeVXy76lmompwcuN5lmRMbrPzY
lEQIM60HmkA1WiGhZCrjdtCgW+HqGMXk6Pv8/T6/KSg/ixighrSJ/S3DLfyXabAH3j3+aWL0INQJ
8sd/xrnN4OW12zCwWrB4a7CMw3e3Bxp4w47XFoYP+Snqt2J/zHyQnVz0ErJNAs6ucIQAB0nMYYQc
KwRO5ElNsOPABqkfU/ksSSAehS24dZmN9DSN16Aro9/ADgs/6s5t+uNH/cq84eYqFhxwSACCNLjg
fKiPODgHqxrNM5YnIhAGC9n+95Tlj438nnnd3KhcnYVtNtbTRgYyPsP6O+mFDhaQGMxLjGyqTtZu
zepK+ylMphK0MECsp7CvYDACsSv12UduToFlovKw8YzcyPML37iAjpCwQ5vKLrVNCkvmJRnDKbeY
r5xDVc3Cj1mDmOEs9yjVTg5SH7vVm64VKHqArWo6axoFQkncZm1uCUh35yKB2e7NI6eof7NZvsuP
VR3hka3p2WEHDti33FkFRwSPlA6L3obnL2Thd9/Q7UNnAUJ2g05uVDy0I0Fp8k4IDgLuen8H53m9
Gp6TctfFDxAOlbhTn2xlhGLwKJQHjb1yBdDpzz2Nq480/0KDKgKcr+iQpsdPIn/t+KsovjL5pmXh
UWrWkBO9LOOV72Y16MqouExg3KDM3lPu5S4Dh0HmVCSAhmU5lHNqI4YdqMpN8EONDFCWj+QnzhVJ
177WwqfwLjVEYA+c6OtSrOqCSERg6aGe4G0j1u6FDTZAhdA3OD9XCNbL4lSDf8QDRC7yYxi8Btz2
m8MM3xx83xznaD7x+IdqNHuNTlMx9MihdARAz7svAV7YBKTMvqrikg3mYKSjXlcIxtyRJsWRVVZh
BeGOb0GWkrfw93juNg5W8UAhhafnbQi+PnoBqrotQ2QxturaHr8R0hDAMT1316z/3kkHBggWkbHr
Cu37sxxareyMAdyF1Y08oVRyUoPuGFpebipArgSep8cyfBJRU/aOmp5ieRsLr4xyzIoXpXhkhjcG
MFLVV5A6PbbsGyeuWG7N+x+QmBeGTeR9pd1n7vKkHgddq9Y+UIWMq4LaNjn86I0KXBLUtbqHvuF1
Qbt0g5VjphlBfSrAD2rNUnuW2oPfm5PmKSBN2b6oDT55DaSDnKQGF2l6Hl5iaVug7TeAd+VXEB16
6MJ1JIFLJ7xMmbJs5lajNCCRHyL5RQXBnHNPJbcW3WdVe1bV55w/s+NbhLFqipKKQ/8EEEW15nW5
OaCnmphJbsjqsRXOUXJkstesOvdo1EMvGdA9CK+ldhtZuboRvM8QtFLmFLJPqsvoSf8V5U4BkBO4
Q9U5zDdcBagUYcJ1031o7ofKwwuy/uqDdzm8ZEA3dsHek1/KDq/vwrBPoLEo4s7j3lTtIor7Gioq
ydsYv8W8GQMVEu3keJuCnbrnwvdJfW/UIDBx6CQrheuQx11DdyFSK9N3/jPeAbiJJAFgWQEa+/N4
N4ha2Cpdxpw6ZzRB0rdF7StXTT7YKZJTwNA4M2vlyD+3SLXrqStTdcQTzmxKtOZB4F57Lv4/nJ3X
ktvYtmW/CBHw5pUw9EzDtHpBZColeO/x9T2gE9Enk8oWb9+nqqhSFUgQ2HvtteYck0dqh9hp0UnO
xmp4rRSUp6uE2aGgHIV8J0Al6bZa84cqsYS8W8k7azwIYbA2BRY8hTEzAsddg+mIOFaoX/HSoZx4
ouvQNjiLPqTdgyw+5spJz7Y8KrHNJEiLThx3rW7DRAtcTbwuexenmZU/SvpBezCugE7Ub4YlJtzs
JfhZldE8X1R79VxqftIt/WljK9ojo5skWwWbGvSYq20MDgDBM/OT0thp6Mc0O9APk/KRhK4cPlrS
A+QO1cLDQ2LnY9DdSkK0Gmjc+vsO+3G1xt6kTYjNF/CGljxVyO5zhEFX/T3fyYGQ6qK9QkNlmUyE
v243elhonVZmy6Al4fS1lxiSM29AcrLI3W/pJkzPMyMsPip1SbUq71MO3deEE9+UJYti+L8f46Il
Kvmd0MUxVtXgrd4CBnnVNXIOrePSfTS2yipprgy7vsM5fbnixenJ0MdiNgW++AAzXnaEzhYNpzkp
G4tu12IrsE6SK/2KrqaRfOcq+XzlP//+0w4/mc00CHn8HwXWgoL0tdOItsi4gVSHxQBijdOG28HH
dbHCedrDHWPX/3d1e/VTXDy/w1hHfT5zx8VdQh+Vox6KE8OJdPqxJfQgPD4RGiKO2BXhBTMT6pWa
vPIE+G///iTfycC+3I+Lllvb+hYgZe6Hfte8UYE+Gs/+q/4hHJml9Lv/wE+nDYVIRhDGldf42mPw
Zzb26ceAZG4O0sjFl4OvNh/a23mjoydon8qTv0+hKOnR/8qTbtJhZLRATKMlXo5rANRriS6H4bnT
VrAzFyKD1ySOdW+5k6cS9req+Avj66tsu+/0ll8ufXGqqvLY6qn3mE4zy5PWUoqr62n2j1pB/NeL
T90Z3Qsmnd69Fp7CYd8vzu+9FP+Qmg3avICXH4BOme3HsXFp0qeqJ6v3pvw05r9SVEtJveEfxeOP
qt4aqjcj3j0mzVFCn6we5MhpbiKnWykr/0h5pp1pTv77cdK+qwU/39uLFU0RUrm3TO5t/1Mbn8V5
kz+05+pxtrz6xkIcchej7EN9Xq6UU/bCtotq7Syf6xI6rjMZj1Xg5jD/boxHxPTdC4VGhueusjPg
u28KwgJyWJH+IQ8fKEFWZuVFz/kL/a5Zeipf8qXPqiCGerfyw7Wgne9fWtZpMnhNAg70i5fW6sZC
9hUrOGfNQQFyLHA+otsUTdjBTCdsDmH/1hE1ghC/B5SHovU/Z3ODnJN/3+bvFDsmRB1MNboGWOlS
qNhaox9Jy8B8EW92/UGU78Rk15MlwKlScaRNxrJlHpC6U7U4sXSUEtw120E+RPomAXc7RT+b6pG5
TMA+p7ip5QrFQRP3ofoMRTY0D3G/SeQri428HJ/+qnD++7Evz79BI0S+WTCZLIicM20/d9PeLj96
JOH6qhYcpYdV9Qtks6jwKib9ulPqVWhQ026JZSevymlK1yf3APHYv+/o90vRp4928ePKWlI0qsEd
bR1fW0nmtpdRPS8MEIbLpGIpBwLa/wdLwp/T0eU9+SOyEKEaivyeX2sAP0lHVStqhsd02MdUXUX1
B96zzD8p8qESt4W4QRlLF9jams+afIwCpwEmG7u16tZZsYrIQSQSOjmY0tHSXCmzc/13VP7OpC2M
xGIXO0sqOs4PuHSxyZFqE7fechhEYZjRnzTfw44EUqcmbRmVdLYCacee05X7Knc1c832bDXbqdo3
07Fl7rcWxpWR74X2XguOFj6i6VlRHkxaU8Io23FXw3tZSQW6dze9Nh+Tl/XxXzfrYv30x4x2QYop
EJxIlJN8WzRvFYCM3GLPZOxIXwwdPvUxNIRdHNxN3Q6hFEKreNXKXo75JdypBbxtJwyv8hq+fYaY
W6maKpGQZWoXi58vTlPaZ5xv0AHk7NiA2dzUaTfDz4nWI+TQh5l8AuGqlPTbudnnC18UcIJkpoaC
oeWcxFta9TCh3f4mG4Gxy1vLDplxVnaLOwU1aHC9Vbic7//6UT597Ytirsn6ShgrvOH6svowtkNb
uZJfF+n//CMlhuxaANKfHfofV7zsXU/a3KRdzffVHwHVO6OMCMRphZsbSLs8o63pQTSTMlqmNpGx
4JWDdVai8Et/WOj87ej3jOei8K4sId/tfZ9+hcv9QZVSc0I3Bf3CCyJ76dwarnY3OPV/kKjuvy/3
/bvw39uuX1RuVSEUQzVy2xcvgdp43IVG80AJYhoIwWnb8mPkWrH9M/w92jPxnqLrM7fZ+y8thQMN
kYUVelUu+N0h9vNNuGgGVYLpd5oGsqBx/bWvrpochsoQ2H7F/KBoiVWzl8734KbsOryyvn6I7Cy8
j6DhhW7uFtp2WLTz65DsIAcflW7jmkkFhPe4+7z/QQLMd7ILbBB0rsTFAXPJWI9mRet6HcC5FLi1
9RgJtzxR/XrJf70hwThS0Wh6k7WOelsWnMraqocFVXT1FPbd5vj5c1z0HvO4E/VChnvcQIwsUTIh
Ts9+1YQpOJZpK8w/WcWu1f/qsjT89Sp9+vYX288oFbI+KVNwtgjaXMQPeYOnSVqrOhS6+DHC/i3o
76V4WupkQDy0IWhTmm4B7hdSG/ImO1a9tj1MPIMPcrPOF5ftWpC3vU/XVDAc39i2KhEkbtA+MAVT
wptRvcmGvRVvtaWWs6MKGPxQ7orsrkqP185af1bdv74hXg5cQBaBm5cMX6uYo2CS2z9QmsYsyWME
E1q/+znDlGrbOqLd89lyXpXDkMirmWDMzEYwPJarEb2b7obDEube2iyuVrhHGWq69cvAn/rRcmCC
AQtclaj5VddtUYehqHqJZogY+C12qv6eTtCUl0CKu7k4jW7V3GXa01zS/XO7ej0oGN+AgC6ysGvL
5Pf70advfvFERWmTKILSAO3Yad7wqxcXGpvgdpwLmC29iEAgieE7X+sIf9NFBwGEGE5SELMo2p+G
96djXTIURVV2JcoEyWmd8Fa2hffQ621KeTLiFqi1eH3zXTbXv3/m/170Yg9MhbLKzKKCPgszK/Gk
hXKZ5TvOA88mEAXKy9uAfA8blXSMj+/mKlTt2+X/07e+2AZVIyf6SyhYR36Sy+CAcoNi9Ee6MxNb
i5zgyvp/5Qv/0Z5/usullavGqHOXQczGwToKvSWjS1t1nAB4rRhKk0eCph1WpD2fjMdU3I7u8DG/
icQHI+1hjdlrMEofrkMzvrPifH4C/vTvPn22vqv0cQxrQIvZOuvuo8wZJneSdkrGO4aj8abPb/QF
djtxNCGAclWQM+xU425MXhArmCre5HOqPCTmVrZWMxb7H0K8SYSjKTtqzC7A23KNXvVtN+7TY6te
bKjTHIhSqCK+kuAmJpvxJfHPLYNCF4f2bcMiUHjytjj401nICM/bhTn9wYQX99qShVL9m4fZksUF
m4ASCrsI//7T/TOL3OzHIcayG++m+Fz5bmGs8AzIx9Q6JrUXElbSOz5oX/0xgxyebQmAXUVjssqG
JYlrK2264Fful55PuS5haZ7rxfdO5T8+LAjzQNnn2pY1eubWL4Fn0knh3SwX9kGpONpI/y+tvCzH
3qw3m2Qg3oqm6XCjGDdVdGe0m2bdbiBGOGTRr5rqRpG2enCqGb+7fvYjrG/zdBsWZ4PpOpa4wGvx
Kq9YeZEJK7qXaisrdzOEno0TRS7qeq31SK2c9RVGkojB2wxcwQxXOm1uH4pQCUQ3Ujl5jI9Gdg7S
wzR7ecPT225l/73qd5p0Y8jHWFnrnFc0j8OOoXlFuCZ5JxTXZvJmkSyB7MLHULFvCSbCPv48EtYQ
rsz7ObfDwQ71jcELYUJfjI8SNfxsPMX1tbP7t8W6pSjQy02ZA/yS5vT5t9UylViXucETzIxRO2h4
4iy2do/QaXQTk6NY7lA6Iv+Ys6BzbbBufldmfLq8daH7EMIpjySDyy9x1yFUr8Cm8zaS6iC9iOGm
XCxAe70mbrA7N73TGjflaxg56Wt2zyB+PDSiG9e7ieyOsQ+f2vBHg3OVYCfF1SiKUmJhnO44PwuY
lnoP9Y9Hak7Cgm9mfJs02iUI2QavNk5RCpPiqRV3tXYnzGtr3BjzWxfFjgTHR91Zwkm2tsAmBFj4
hatynrLWUOxuZtgD6W2JWZlcpfK+XaKXnbJ4g2+H8LsvPR3jlOUJwybSNgrn1f/vyPBFNWN+vocX
zQJJzDODQbFwr63knfVSdsjULPZV9QU6zc/47ioQ6Lsj1ucLXi5NQZMJas6IFausu2AAP1Dt2gwt
wab6PYvQtTr+25nA5yte1PF1KwEnbXhMFplsfxtXWBN1qB8TOrSVxZN5tTn6/7gkrGjZwIkhXx6f
h2iKZFMZlidTN+2F+IMwcts5sNU28f66xuTqBS9KBmJGKq1sRuF+JK1FoN6Fk+hZWE4Ecrhcli4Z
zdK/d+1vazJL+e+XvHj7A2PEtebzJYmS8fyn5k7Z0OI9MXGiDdc+MmuCPWJfueh3dmEe2P971csD
c1M10pgqfNNFV9yV77OA9NRJf/Y3nKNXivSTpXV+iHVXfCTZYm7QYmMlvqWCAHMkkvfXQZsfMQic
IcWovZuzOpHc3O2neTeF29BAUsur2uaAQvR0lWU+AsbXqPnd5g+yfgYy08W/qjhcJcpLufzhkUw4
kgmijeDfTRhsyI7T16wp4B3qapOx3WQTfPuDUBFD8rM7MtFmORkei3RdpHtx3sXpDXuV8QxRPUBS
t+hT8rsWLBP6tfoxUd77drRrofdMv1kJZbpK8gchpzNkdJ6VFswMsc8k7IntlgDeFSSH8Y0ms3gY
T9YM1mKl0mzkLlErNsOLNDALDVZGehs0ayPcFdUub3KWOybJzGfKgzBsw/EoJPs82rXz4DRsaZHw
0CKCqNx2XhvzTktPyCevdAEgkf1dKliLohTjAClhWN++bidC3nWWGTEYX1zPy0BLLr029gYoWcq+
egwSAmvA/WT89c68LX4Fd/x4NZRhGfFE5Mm6jY+mRRIaWIxDRpKYXFPxMsMz8YvLlisCvhBdY/YE
4caSbrvxLZbZB/T7XDhm5W1pbgxv3hM6OW4kyE7ZSUjthPCYzFUwMuh3oCQUJEckRBleguHurTjp
6xIr5FYlUqn5Bc3Ud5BW57MzArKhXfkhSufwSVO9TLHVG2OdTXtDRIfeoB4Bz9PuzHFfVie9BY7+
FOY6tJqDKd/XyYQB+SzUjxnW/Rwhdg7lZ6hcjRRu9dEU74Xooy/fWozRCcUkNo7evba9fmdlW0z5
Jk5jCbTgZeUmTnLUjX64KPjpIHfTCnhZQLW9Ufb+dtJs8YbeI2VYhuLwmt3U/Gab+HLxiwUtjePS
nMVoaSH0IUB1804/ioaNdjxDHzPe9D/TaGUMe1guza4mcHpjyTbDf+PgHycOD6BH3HArbTWFf1VH
jyWqv3gjncVTxMHRM+/8dbDHl6Y+SiwAwFLMxRSS/AI5FBPR9Tuv3xngKCftPsBDgUlsXM8Qjpg4
jTexdVLP7Q6O0Hgv35TFLSQZv3E7yLpP7Uml5vIY5ny0+bp4mA65Kz0+psBhry3A3wlFuUcQdXlh
YJ/80cV+Kq2jwZfi1kIoOi5F8bZZavxx1ck7Uu3MN0Gydc2BBovkbTUFgB5oMZPCta7aHbO0crY1
W6/cEmoY75oL0+vaE/QdhOLLB7w4tU+dWuYEr/7pVxiqG5gluXjbWEVQ4VaMy5oVyJD8VuhXluVh
+RUZj9xLvh0YLpwlwsVGe+nMJ1vOup0byhtkV53ozKOT3l1TF8IC/Gv5YRxGPLoqasSJgtP+uvz4
gZbIcuInZ7/yGvL1iqeyOgbJNu92sryupVNu4JZ51SvQKhy6VVv/BVaNdzP2sqPAcAryB84gB3lb
fGNuMVrtDBZr3YUKND0oT/TbxH6Vc6ft6gyJJrspj+rG30fzXhdP1eyZ5lYSbi3/WQDSlEuvlvqS
FA+D+BSkqNv111inyWg8MblzUpEzwNTbeg3Jpj3J+VsImsuSHlHeuL6FuEUfvDGjfd5vQYJJw0ct
sCl3twUqG+MgAv7RZQ/w1zrXjn1N8ikNotF8mEJGRABwWlO7nYRfUYdmaFilQKQqP6SWTe0Qs4qC
vLRvznLwu0l+Tj5raP2ctvsI+lq4E9StOWxL7SZtziJANis9kvUiC9ugeFTiu0R5VrRlKgaELv89
A9IoVuFvJd9lw8rqHYJRQzgRykrkN4fMKGwK64m5km0AyxW0H5H40kOSkrTgYNb6ZkYq1hKIMmYv
erwXgw0AaVklumYDL8v/UKO1vuiG9pay5f9Wop2S+4du3DX5G9/JektUV+RP4X+yx7vaPItnK34p
XlTBY2hbTw7z9UV2hDwJ6U0zrJrX4SeKa8tY6F0FhKcK0/t0W07ctVUUu7K+0R+0o/xz+glhj+50
i8JRf+TvUYHRmV0F5mM1nkHzWDOarJ0+PvvWjawuXmjNtEkMUUjTaV2FiRC0umIlloptWgyLXclw
ysFRxPVUvQTZa9fvY203YLJJ4mKlJGzu1i7PP4bpVq+2mrYf4kNhbCr0UuY5ih61PkNrxYC3f8vk
hXLmWI+9vGEZ+4EbVzDsKXBaeVNINJXyUwrVzPR/BqoTjofsJZlOFbx75g2D3QmoITkctDdD9UMK
vVg7Cjw8er+RxmFTYjXToVL4nLBENIVB+VhEkzeKM6JBA6/FL1/4nSHdKzvStkaQdqmx5CVKI/rJ
sdj4Ej3iprW7+IOMNLtuMe1xmq+Tm5QDPkRz28oQhqWYp0SAxTI70NmaPvJqN00EExrppkxxgAoY
kzDUlvz6M90Z+ruFjkxzGalM4I9Lqpp9rq+7gkMjwtgEgxhBtl7E2xzwQR29wOm6a5Ibmf8StsJj
We2jypk1R67XnUDw0R7Svl8/o3ni1bRVvKkMfeV9W+eOOv9krzZkL+v2df4e6s9tcgryFyv0Odft
G3WJhAgjVhVIfi8ZqvPGfyCK96EsbfN9aTIYWC0O0Wy6ERkpxu1k/ND9hyS5ibxefNFwJmdHGSfD
1N/m4W+zn9eJcQTlLk0PYrXjU5Rp4TbpQ1VsyUBB8bhVIQ+rTUYReFJ5stP5JdLWcL1k9VjED4Nx
V0Etlz0LmJkfutgXTTwz3W0/3PnjQbKeFOMQeEPvwRMYqufKuLPE/YgYoI1uVZblfGcFT1n3OPb7
ovktGeM6JUKyeh9qAyYjoZPdWxm8SbDw+iS2q/7Rate+eQ7jH3VAywY++tQ78gwGz5EjFoqnGXva
bB4zBUOcuhuy/WTdTtazmO9Fmp/KLvff43A9BHd1s21R205I6P03pbqzrDeTdnjUPwrVdg7cCc5p
kN/WRDrn062q7ovhUGY3rfIzUrblsKrMUxJtdf3Vp4hX8kcsS1J3rPsNYvCq3M0dY+n4puOoH86M
kvczwVQa0VubPDmV4S4CLqKh6P6hTrj6+1NGb0AJAF5t+FWJRx47dZX/oP2h1Ce/gqvIqnWOxieF
fNvCk3xQcpwN0IHLJaGQ96JytEzAKdvGPBXJWYx3BryE9D5oT3nAAq3hlEruLLaJjSCg6naNgb5A
u5JkD61xuCQJtONr0u0tOPDjJlUQ/tG2CBxWBNtv9zPVq0BO9IEWUouSGfyxsC/Qg87Y0MkvpSuF
B5/oaQbnMHrgQ8f4ShVeNv9Xof6Q5GehfQVMsaplDXiCI8PqZwNC5gvdUoAi7M7FY94/zABCikRy
GkqqHC8KRkC0+fTYtB8B7Zlhsfqb2JMxPdIIiE9zLyJJ1VeCcWiEfUbtrfGrrRg/s6sB/ZMAuSPW
LZ+hyTXjz86484lZNrpVVTC0wQouV89Gv8WfFUr7WviYTA+dF2pngpiELTLPzHgV2watNNV6dCsP
jOXOKd/SitaGchvDIzfPJt++u0s12wp/GMVdTSaasngWZfHaIfbvnuhSaaiko6OWlP+yAzSyStOp
D9OzdO6YkGEbBqzLUuTAJXgzZjtmus1SdK0e++bE/vW6F/WY3KmtiDgyPatHmU3WTT+Qz44rHJ9k
xrG/cL6hjXj10K5c+74XldUshhjP1IjrrifXQmt0anCKgZBZCy/UqtR/IBzTV0V0dCT22S267/zs
G2511PbmVlkHr0K6ikH79geZQAXIRtYvHUoPAz0W0t3V+/T3QfTrfbrQZoRkoJvt8vvgc+rcYFPe
0FHhlZjoUjEZ2+AQvNLW+FsN8vWKF11yMZ4G2dICDrcTEmim4LKNDNiS0D3wfknrAMuiCEkAl93D
lUv/PTb9eumLk5Y661GaK3xZWXdUxExgugxt65vuHNHcXuOZxKtA4huKd9RqLzF+msj7X/gev36K
i7N/oBh6kop8ipaKDJM4EdtsQ5z3kH0Nnths4om0GHE6XKv7v8nZ48owCkxqfgvbx8X3VzpxCH09
/uNZOZH7/NC4+VbztE3yWBxl0/W3S7RhJXrV7f9gvPRH3/112Pf18hdfvE0HUsnLhLXgZ/RMdbIL
7uOPkoVAd2v5FsriKinQb4nnWnqOSkp5f1G4U2+xodS3XfczkBVX5Uwy1q+a9hTRlWhwmITYWVF+
xf4OJi4paxt13viap4SD0xIVNABj7an0JnrW4HcL/1wKu4mBeeGf/GR2Gx7xaHgUrdPUG3ZeOwEN
EFDKJB4ptiI/+RqgyeCI9UsMjgCx2/E8tfcmWOBBfp1GGuTdvTKfzHXYYR3B6XBqOXLWxwbZUDw4
ZoCBx1B2vrGXq1OrHrSlEdPchbpuJ9NjU/1qyj3AVxsl2PQUG0xb2Ud6v76XO+p5HC+p+qsrP1rG
+gk50j/UEllU6NuSfNAGkh3WenMfG+91fBDNszLdKvpGlIqVHD1r/TnKT0VorSztUIU3A9hdpI9U
t4tlepD2HOtLbV/hFDDYrykp2dBpCdr1MyArEvWiXxVCQ3p02UpYjzt5i+EMrd0+fe9e5ztQ67JT
HMh1nniQ6Ul64s08b+VzQ1uO8v9X7TvlJn+KIXPSZFjF7xwK6vfwffiJw6b93U1ey3xR8BKDXHNb
UfuVLD/FyBnMifGiho/ff/b5RNa0yj6q1xCAfbeiNuC3g/CBTMiqPdVcW8lONLeGtip/LyuHNTqc
RWvMr8WNGj82Ext5bVf+Y4pOu9thzylux7VK+Q6rLd0MB2JoY5/OQbrrxU0/uyPSllfp0cQUu09e
DcFllDbObseB5S0EbfwEapR4sSRyeotQWeACli2GjoySp8FNcehCqNAbgZrVX1n81+pvq7xldisH
a/5MCBpaX/VvMkHRMpEVa7KYk3Cdt56WOeZ8KqL7KDlIWKrw97wRPlyf0mJvFbcGhSXaQL/elMU+
yGPStDe9dCeqLlIx2n42fGKith8j870u9nl4bKxHsWJGh9GI6JN4y4kWu1oh7HRjgwVVjhBp7nuI
6JS7Mo/Iimo5fpZfQf8Ba7gd7+vfIeFNmVNjaRaLFe1Y5HDJh9guh/uh2eTpbhrPoQhZrOcQ+yH4
p1Y4K/UT7twy2foEbbTbkpicZis1HhoKrfFoC9YdbqbakZTdnLtInOZ0h3IoWHI6Qrpa40qmo/yg
zmcNtLXpJPJtQ6USGL8FUrgUAsR9a6PQlY5ZGirxKWPg2JUZNOKD7q9r/gyDTQ1OreyvFifEv/eQ
b7IxaRJiH9cVi9YJObZfWyfWGHRaWLXZGUORnDmiy7it1kiEt7XIM/u7Pt/l86bT3KJfiyjFdQ+k
3g3MSrsJ7Wh0aAaRAqlAOgy9NLWzGm/ZVcPENw3Nr5/yYvQ0S4UodWKTnZuJdL6V4iUa/ag183D8
9bU9Z26pI6ugyaRnRw1/v/Pv23T1AywdqE8NO6XI6mmI++zcTfYMiMWrwB5QwHp0jBfk+AQtUTId
zpekGdDvv1J3ysvP8HWv+XoDLuq/YWoqcSi67EyLfLbrrRluG8zsBJW9LHUG/hyxdlrN841Nb6II
KBl3cxLc1Zz+nv99L65+louaMBIrVZ9GHhmFvm28Icigc1P2PB0og61IRKU5IiBmXCMOb+DkGMvp
YM++B5cH4eO/P803k2xiJ0AfqACNDUCvF79MnFVlLod5dhY2+UH4GfHKbaQ9KVYf4o0McGvaFt5c
razb7P3fV/5GX/L1yhe/SRFOmCiajCvvgyeirs1jKHjYObTR61+it+A+/Gi3wb7F0kPo5DalVUcD
PPXoJ8njSTyXBkvDIdiSTn2SN8Itpyn9HuTGvz/mN0eHrx/z4ueap0jtW40btMj0+4/pF9E9tnXM
3yyykBbbPjjPa6ovqGPfPLCff5aLQnz2i3QO0iJbAjdm8Sm0jqrVOcF/QghTyiL5AF+mDtYzbYXS
3A7imkJCVDu3IIxgUF+ofwTxADbXnLYhJ8qi8SKgjb3/ZoX34sB0bWlJqGjabk04pZLvMzjKID+h
qFMOaQ9rfZ0mDalgz9h1q4zQGLVbWgGbdBLX4oiqIPo547eaN0LwqIn43Nh4pV2Xnzo3IZYkZHKC
eQJJYgFfqmqAu01eam2eKtDyaIwNT2Kxm2/89r5Lzgpkuo4hQ6cRLoxztcC5qlv5ym/P4yR6GBsg
rmd9wOzvgeQT1ESNShwKlgOV4UxvblpNsrXipmAzLBf8PJN1czuSwsBBr8BDk6lAFj8G4VacUAWi
Zc0/ljQNyVH5kL3y25DASAg3/NarTEnc0QAtngLGnX/ISe8E3X3c7ZTkEEf3PrdL7t/68E0uTiHF
jqH8qrMfcdnYEYnyUfiAIkODTkq6Y0lQeTE+tP0pCshoYE6SdeuiVzEkM4ls5ZUIrYpESX2h0OOc
mEEhRcUBx6jvewhvAwLdylvDei6KlRnQBLW7jwb6QbnJQCr5T0J/hHQ/IPkUHWaTkRc+GgeFRE6E
u+JbRVLtgvTfB+JNLN5m0lr0XZ34FGEbmZ5O99MYjvlom/kmAQhZDL8a8jzRKZVuF0EoppTW7U52
rRa5QPpkWndW+DvsHYX0tpqQLXPdpFBjkkOmLGVOgZxKXsfprhW3s7EPOc539/P8g3GQMW/q0al/
R+JpMjfWvBknhKV8aZba8hDo9wGVsF2TGyN1GzWFjIG+BwgMNYvypInHjMcy0wFJya/6AI0W/mvg
+uY2LqJV0a1NA2P3ujrMaEDpPa5l/9jCWR0onZv2JYjvexgd1BXSulB/UZSG+XqGGsxcdZLPCS0p
EWIzs2lB4IVIlsbTr6B5SQg/pE7S6IIH66mmybkzOFKYjZONFer0RadO/oMC0tOiU+oqmVPU7hSJ
PLk8IjjCpX0rME1+FYYnfTiKyW2fPsDQzTdwZsggQtGu3Q/WTrKKVZZ8CPquBbIrnS1ehElFNYMo
l+DQ6qiCLndjbRVX+1jalEykxXZdW+d4vhmU3xFIDSGm1X2PbWxa5HVxA3VO0OjHOgE2pnCJs2n/
g3MhSDKzmQaACSSKVMPXD4zYVkNHMc/4QfzyKLXUa2RxBcfMPxrwdrO1mt+08sPSavfzB9Fcv2ap
PfLhOtmeCQHXsSYMXmalqxEg0jTptlnzP5zeeR1AcFK3Ec4Mg/uRntoIwBx23HSWkrVMUolxTcG/
bBuXW/3nlfOioSAEqORqrO6s16wM5lPuBchsOCpGB+J4l6YJw37D/fcu8Udx9ddVFdmUiCj4k0j3
tcDpAYBJURiR3lS9DCyBTbrq6MZqkUkJqzhV8dHNWybm0nAOCC5oBU+OKQtfWEvDxlVZEIlRJ+Jp
PrITir9VgAgH8KC7cu+jxXJQvXJQJbQlcKS76YW/U62d8KgUtx0pnXzBZAXgY9xRxxer8bc6nOP4
mWPT8suUBmjEVfobPxJSx8wun+Z1/k6k0G48CbvhQHgePcvUi59mA3jFttaRlIKWGqv3SMFUXTl5
6E0C8yQHfrRFQiAwuYXiKnSbRt4EvnytWvy7McOWq+gyg10FGqd28ROawmxZWcvmN/KUL9uuxl5S
29FMpAFJP0bhgtIZXVFl2PIHY8dW9utqab9c5e+f9L+f4qI9Uhpx0UhSldF/cLRujYErKV16xx2C
hA1ZMsTMFETNq8xMwl1fbqpwg6U/h6cA9TIAqzNN+wG/wSIA7F0x3/z7kfu+cvt0ly76J0NbW0K2
lAiNi1VlpFE38HzYAfMy5oqMziip9ZX9SNOwQItYXymMvoHefvmV9AsRYtew90k61887u0OoPcyE
6sm0JZlwojR1TGHV1zaWNE4/GjGwJEOAGMqQKmk2eRDba4eMbwS3Xz/QxVlMsKJuNuQ6+2OmAcAy
tV4QbuVwx2RagtvntUyRJvKpXRoCuVua+zjdC4Yb0OznPFvjQfKW2RX7+LUu3zfira+f7eIEVkRV
1UkVD9PyOMPBScODVsFh6hnshj+bHAPoc52vVQo64XZ21RI2Y2pr2QEWA9gNnJ5MwO3aukdGrNVu
2F87yC4f4B9P+x+NwKcTmlaMshUWHBEDcLOFi0JBHRwJVLFDCVEx2MG0O7iF6pS4/VUvR9yXevCD
6HcsHFXh+qHx27M1Eg+yFWQslQCkvq6pSjEZuSxwQAAwoLNj0yWiR1TcKGgZUweNm6rCQuFJK+I1
komyPI8pxkGHfDMJvBXtI1cKf2WFg9I6yLe8t8u5+8pb+G2h/ulDXpxiaEh1Ou6U5WSZLEzHUTpR
di1RwCQ/LckUUPwg2UhMeQCUOh2Lp+xqYNSuLJrfHis/362Lc0o6J1qsKmGGmZP6ujqxA0PSOBoN
fCq3ApNKwCZBXKwKuAbWzPx6LDDMBq8fKf9u6fOsf7olF2eXQVRCtIoJnwSz4rYEjVCyARIwh8As
RJENuCt7lf9MCc3iaq/hG4v318tf7B7zoGcZxooM/hONT01ezN2kKCZMFPSPgifaZqbCmDx7FTfV
u1JwiPMJFPr3c/H9z/EpzvHiU1jCnPmyKKRnLcBhXugsK8xXIRWIR2lFhw5Jf2940E2LrY8dDRDp
z6ndw8kxDPfacfIbgxhILM73WJc0idHbxbMxyVOk+fOcnuefktd+MGWS/g9p57XbOLat6yciwBxu
xaRkyzndCLbLZs5BJJ9+f/TGXm3LOqXGOkCj0A00ilMzjvCHTWab3craI1m3HyncAZzdTbIr6H6t
7WrN79+SapWR+Nut7jSOrtja7EFu0Dguoeq6YuUW6UtKnJPUK209Oy9YxNXbCqKsvNSTC729XDbd
ZWy4+9xJFHq2Z47eCSb6z191tM/MQkjVNhro31wo0P7ew/i+gOKWQ1WCVb0Y36lXBlQRP3EgSojF
1uOKfApL8D84DK7Poa2/qCVHN+iPST5a8VHKp84Sx/Q2prBNnIfV3QBSZdtEF+20UdsHMaxtS15K
cnQhCSBXJnIGM/Cb2m1fxo0JuGiRrvRoJZlbE8zEcBH0yDMbu65bc81K0irOHQqpuUYyQDRElcww
/ANBYe3FXb/4+wY+gUlldk0ddxuMlH7bipWGcJhktJ4g09PNvzvMXdo5aZjc/qWuFmcxfSceIBkZ
IGPmyqDBrh7tUaNuqiie92hLBMMz6FgqvlVuY6dcmUQV3uGwmKIVfWzRo6FtTWvIAoJEScEWF+XF
ufGcEFVBEvTbeI52l1ZNqZml4twdy6ga8BCGBwjqCmYNs0W3T4zcJxhPrGgnsPcdaTUqu7+vwQnZ
yZ9jONpSlaCnWaXMW2oVLZmECp3J3jfU5aSFCwhZ47BF3xpXkWVUbXinCUQn7cLMbdJDKXPoREDQ
wa903NKpUIULxTjQoiFlALNlXMSXIKw21F6EZRPftQMJhHbmjJon3gJm0dAsCy8KmJtHMVmeSVJs
mF+/YLB8GFk1bR1a/I7+0L00L2GLQo6tbRSHS2THy9WauxJVp/5WGDwlfyY3apA46LwcLWHMX7RF
ES+NXXSJXoBCZC3aWugM1Z3MNURniIQWdKHiSf2lFT1bhZM/Nk+HzqZRMQnuoAOD4O6yjc/00tzN
2WB/bdJAqJ196BxMpCG6dTzZDe4uNK6UG/CwjacNrnCfdUTzVO8XwqcVeELigByR6ZKsS/CRpFJI
O6FzdGbyTkX4sqwgKwjZWsLH4yjC11U68RxOZB/zDRVhW+rXlJPsursUbOB3yv9eBBrvuHaZ+ucK
1Sf6w+w+xUBiR5P4wzzafXU+KaYZyLOQomjzlFIDnI/BTHOScfXwUcCjBAdT0c5aey8gihA156bg
RDb/YwxHSZhiGFU/hMp8CgvofJlHK9aTJW/U3jQfNUEXgMzeVs9Z0JwKInC0kxRVUSHfYq/4M/YM
kcAR8lZNbynP1yZ1yhVV0Vx7qKZ1NV8AByongduBSlyl/VsugtH18d91/oUw8ols+MdQjiLMvttL
ViPqKdIMF42r1Dyma7nbNmRbFnDbwR+0dY+arEmBMqUjN0vfnb0NT57jb/NxdDtXIEMsrWQQ2MnQ
TJ88MVseFM8y1oWfDtu9uStWOlIViz1AxahcGrn397vwVAvpxzQc3cd5b+wTfa+lt0irgx0KLzJ1
ncMbEZXFLIpNWAmqW1u2EM/8c2/7ycdwNjhE/FfXDe0rF/6WHR2yMkyLGaugXwARXlEhtDVXuBid
jIbV2XN/ctMjjIejIygpKhA/N188yVZd6tn89IJOQwnwZVrOYmKUFBxw7tRzd//dL/z2zaPplfqs
SUSFb7LFqFAuYJ34ho8iDAGUa11Z52TD5svjOFqiwPOf33h0uRRGKeV5BfgkXZUrYQE35EPF83cl
X6HvjOqjMz2oj2pGVXwJ/PDve+kEf4Cb7dvHj28VTcNeygJzY7V2uipQiG2KbdFQKyw+LFsnW5DX
pvCOIKhMsb13hWhFEBaRFMsLGQFOY90PK5HomNsnO3iAzs9kcyev/rn2ZVE+NkzLOJoew2wmPQ9M
gFgpEjxbYFG8X3s/d1rgslheNw7KppG5EhB58LP0Ti6WZwtgJ5qm8vcxHM1SksnTaEQGWcNu8jKg
B5kXg160G9d6J7Ub3RqVLvR8Me1VkjXomGymU59vsp8Mxb4P5Ogd7AMp3McNAwGVZunotq4Hp8nW
YNDtzB9C711fRNofXXVn5iYooXOrcTLT+DaAYwu4VokSs8qQdisor+ro0up0wjZCfp3gPLHO1MsS
wDziNIltrhJ4bO0DTCkIlpq0VLcF5HKsMq3uvyjZfF+f49gqTiudtro1v42d5GvEzP06D5ws9Qd1
CRHA0tYJBwnYQZfcZ3DkKBmjQu5RQdqj4bLOrHO79tTF9X2e5hj/2zXZtuKkyCG7Nl0BT3lO0RQB
RIzWeedkd/XiACK7dKc/fz/NJwT5jB/zcPRW54kqFWHJV8EO1zNA6CvNDnbK8tAvo3DZUgjAOql1
WjzKL43NtIUxFeLoDcHRljBlCG3Jq68SoBG0oLwZB0j9Zsou9o6ivhyIdhwZzEK+AZTS/KGCYyhe
1KA1vxRBLwQeXCLQ0OcvAfnUo6tYcGl1ZW7OH6dETUrbq99TW9KB8sza/dJdeHUAKFqQe2+sPZqH
Vo2wvI4XZUAsVtHZoVMFqolIRMaC9LC4BqWcDOcub+3kQn8b2dFrEeqyUWsh1Y3yPYE/SJ9NT5ZB
v23MTdltOugwgw0SffKS8LrAfteKX0dcJnogZrKyFvM5Eyiqy73yHE+3IwJp2WPaPWFR3jtFddXT
UdTpfmLBMHHkxeqhQzw6xUQkv8JQvnrY55sIRnn7pLJ0VHN0kFBJe1OFF2JkJ+na0F2oe+kLpmfB
cpa8CcWFkl63X84BMFs9NQZURJgP12OB6E1vK8nSktaHYmfES3iJuXnZr+X0JTHcA7EmRKZrfGV1
6+J5Ki/NeiUDW85gW/pQzQA/WX42bETMppDevScQhpUZL5F9LDQHGbZZCVSYC5XdZ6RvTWPbWnfm
sNaFVY+AJPLQlFj9MFlJrrgsY9/U7mEigGZKqLWiPuOn9RYShoUhmbUcQEuJTiDRQN7hcQxoXVVX
kXQ7BHd5QnGvflABQRgbEGqHW4RDMLNgdw5X4f5JKz9zt5q2+X0MXae6/fspPP1ifdsSRy+WOURE
nxGbtX3ChAdzVNpFZO3GTYZJui17LSR+HIe4fc58eD7ex5HE91Ny9EyZySHoypTCp+zLVKVtzvGV
9aq+o/vMMUBvNfTPfPHc7j96j6Y6SiTpwE+twEU/7XGdib2x8ITXWZOnRfl3wdIKZ4KWE0x3rrl/
Jlg76rek3UGpEAybI7QZtZk6AkhVH/4sBd32Pr4/56xzCqDDB3FvIAedM9Cjnymngx5hs5bdsrE6
yuqFU9dOGvqxteyEywCD4k3IqwIeoF9jo40SMiUiAT4DfUc2KRBNLKITTOOBRLohtvOx+QSfDxCj
kvqWuKMY9y8K8qcX5z+j/srsvr1B43AIdEmcm4fSrAyLAgFa2woErohym+RixZktOhgq55bn3HeP
Kh0N8La0DOZ2HPw5eTHcjfeFH/k1rV12v+L2/8Zu62Se+m2Njt22gnbfiJlSzn0lgC30SbG4BDWz
QlM+ptkm0LBffIXx6tIEhPtZv0tQUR9BQP9XZ8JSLFOmePdLzVtJ6rxrelBt9B4A5NxRsbvN7CKH
HUrdB1XHheVAp/n7V0+1/Nii/3xV/hlwECNX6iH8v6/u0UR9gEylsdAwJb2CjiTVfhLl/WryRfTn
0KIr/R5Rw/IGqh3S6c9nY8XTj/Y/QzqKRvqwlFPFpJEG+0toXBTsm5dB8y2iQM2dYHvgtAuZ3wEb
IaWwZ3sb3990i5hf8lQg3AKpHHBU6QnQWe2/T9fJHFoVEeDAwFohnz060XUbHJIspDOjzVW2cjU7
wehX0yUE1+UsczU9VN64id7OfHbOV49v6G+fPb65tFQT8yLhs+lqIKF0obIPtIOwmnYsWKIYoILa
157P9ea+rLh+f5dYRKSMxZY8epKon2VZsP86HEj84iUvFTt5cuVhCWuyTncxLl21g508Vi5O/gdb
boBO6mBXlHMyJOkjYaFBGnOs/qGd4yugTUDGQ8VvRlS8oxtdvtK67SD7Wb3OQh9Ei1Zxy2FUt4kA
+ozXUbLT0zsA1WdpM8av68ZUQbmY2P7JtLt06+i3JV1jmfuoSv7zGkTRn4L6WHJwJ21XQLxmk8k2
khGl7HaHlWKA2t/b3Uer+2DqDaqqsavG9CTBN2AKsNQlTw7Wdf+JhRKoMshQpSMdPnE78/MsXgqQ
S6vqlazZTxrqkKp+ieO43baIFI/PafosB7tuohdxGZTG8pCtIWNkyjpBoVYm7HjVdsGDddsTXn+m
+8VhssP+qVLvIHJcy50Du4ArOn0cS9o2e8QnUO/DHTl+BVafqQ+YJUsVN7ijq9CR3En3pnKja/D0
9D/5gCBI6Kd8Ed31aRE9wYqzK3UJe7XbgfoG0Dvyvw7Dfaw+91CZ8uHV4Jh1mu5qDeXUyN43d4j4
DbBJLQN+iZ/wnos3mITK5bqmHJDTQa4QVEjiXa1eTsHSijf9uJb6567ZpNaDCrN8KrrFof/YE+88
J4eHWNUWefrmBJVrHj5SEwtSB0WVTNhQ1MjeZs0usDNv+mX3ViaXjbZrDy6q5T17Ew4YCKrCEZ4n
ZOspj8c+7hjhy0CT7gUoJ2G9LtrWn/ADm9EzV4T2K+mf9xW62KrIP8CBj/aV1OtNkgQqFMw1cEUr
3RkhB8J6UoRXLXir4crVEzd5vdz3eC+ucJAXoeheCgOmV1QoHMHWu1VQXh8UaTG0l/F+ozVXifZe
7x8JuZ19ei8aDWpwHtjE8makHwy1St7HmJ3coEqUDV6LqAX4uki5n9KHLn4WixXSB8iihWeVPs7+
2qPYMYeoaIWJmJBC93gXGMFVbkWLNEcYiyFlPQ5/11O7jAKvgaVBuK/fQDiSszUXefMa3g3c6gBm
t8Ey9+AUo4h+kY8LY1olrXtg04mkL3t6NcH0WKlcKDZciKpbi5rLrqzNzSAtJw4NXZASxojbwQUP
Fa7+eY3/fgnLpxfWmjXPJZWi/lFRsS/Mw2G/7+cLw3gSUzferypLXEAm/vKqN+MNNjyqjzyrgA8e
JtYArEAljnZxe14d76tg+uNq/tpm/4zmKIGMkMbrMA5IbnMTb7rBKfcwT5R5VG9B4Spzzp6XaxXS
q6MEF3sErQEZ7d9MDd2h8lXab4EukNqefSFPXauKpGBaZmpEvced8rzC2yU9CMwSaEuq2b5gLtAT
qd96O6LfNHmgPVP3sNSnM+vz+21mRr5/+WhGFEWiBdqaCY8kt6MJqShH9mGVVm6dL2ff+C6kvlVO
16L0BsD37Isyb/XjFfn+/aODXw3YiCmCkdwW7uRpnvzaXVPjuE2gRxwcA4CnE9ixG912S835+9b8
nWgc/fSjU6jHpVXle346vn9Tuw4MuHTXAplzTrW7T0GXSVwYImrg8Gat+2o2xAZ8tBr7a1hbKLom
SxEdkfZJiiDTydd195bBRJIukugmmx41e8IWxTPPsZlPHCmN6qyoIkSjSZSgjo6UOAhWPzQjuCOI
q+i5WD7Qzg5CIh2KgVtkEd3rd8oLYGB6jtdjv8isZbZfycvcT87t3N8+wGzY74M52j+xZSZTJ0/l
LFy+J7zMbOEd4OJGeaRG8Cz+CT8L6tUwO9DEAUDQpDvAyyDAzyzm72Lt0TiO9pFkJOqQxkN5q3UL
MB/yeq6nJevoGkSJTzlwhW0TWqB0TP9F8vd7E8+TQJZMhIsx5nHbrqkyI21rreT1qlezLTbKLNJ+
A9FpZm2gGvMufOKwtilxmEovzjZR5vj55xn6+fn5dvmWe6ZjEodqopS3iDMhGCXmboBV9ujSpJ74
OCg69DaeI3tEJ3Ot0F6uWpeU7RpPpr8fqd954dcq/DMRR1uzlQdM0lWppHcb301w+/pF9RqGTr2d
tuie3ZJ96E62Esfb+tLgPMG7P9cz/Nr+f5uNox0Z9ocwTuga3grWxUG0kWGVPFFZG5TK0MIWPRWS
lR+qWxFhYxivhQl2fLLTO6oM2nQpIj4mXCQ3Y7Exg+uZvgIBiJ2r30itm0d+lW6C+j4n1EbUre4v
he5KqG35NjRhVW0N8Kd3o3KJ4cc26J4rihAj8Vtn9+KOyp2WOlaw06hJWOGdJWFCIuI5IL5GKkQ0
QUAd86ujn8dXGKHQ74H5oj5O8UajmkdrCn1L4TPaP0fEs508wLyFtpgshsOuLzADfZqmV2G6EwBz
XeGk9felVX4/5GwyU6Uoo6g6L9TRASMeE7rA1Mu5eTV49Sp/LrUPMVsfLseP4a2b8fZQQMcUFSRX
txbCSy/5yiV1AEqyV4pbYB/TPLb4w+Muh1lT7CSPZ0Z46hQC+UAaFSM0kB/Kz2Og7tMojEtGKKMO
3Lz28Q3dEpWGzY2CL9Oi020c6dPhT9x76pVyAyAXgDpkB/y8oKeGONC+ipLTf2IcQn7IvQlIg/t/
aXWusadEejk16Ir0Kyn2q3NjP3WEv4/96AgnNBBksWfsIUpvnqRgomKDDyaunZU69RpVkYr/6Hz8
DsdL6NIX5rN22Xh1vYCCAtZEuUY5SfIPDpqpS8ji03Mg2QWWuybIOYfO7Zn9QM7369ahMU0VBJtV
0bTk4zSX7WtpXZvGt+O1sjjYmuEPwY0ehk/Wnsr3Bborf9DwCfERwtKilhbJJzFrOXrmC2wWNGBI
bsZm27/n0hZlYk1HlbVZm+L1cNiI0nNu7aiyi1Lt1dVdh/VjBam1obJ8lbVbGBYExqK+yGo7FK6N
ckkhcOivxMMFMuU5OaN+WCXpFdia1ljUxFQx45slrfn/sBOYGcwVjtbACZFDO1x2qVtCz3CUJ9km
sbwQkPbZJPftAe/ABYIpj9mS+ByLOP7E4+51dvymyuykb+jtTEgyPRqXIJXRqrTkRSX7ijyHUTpG
9Gz2DhKLq5AYlt5AgmZ5QIhTRNVMxgMazwmGO212SRY+qw4XignPblSZEP9x4bh0Cj1GG4A/olg6
TlrVoiAwCpZ40UeaMyauJLvBdN3yl2FsGmGeMa73iHCG6DNpiHt99uVKhGoFohIpNBycrndxueor
VFZCdOR1OiLoI6E/j875ndF7VXFTBR9d7Hcxol6OhkBjvaljRKBWjACch4Ji0B2Tih0ge28/wDbe
tLMZrV1W9v5dD+cUAxK9BBvuU1jD7TU31a7YoRZs6xcmNsAPcE4IcxXCqysEp4AC7+3ZvFjuvOBT
0belvu3Q8tyPztAvsYIJdbhkfihvBnmDCJCl3ArBMrkFbnED0UiW7H72XJwb5C29KIwiBeSJVuUl
tU8aIo5+0xlrnYPAQ1wtdHXViO+N7NZktdbWoEzqgteCv+CYttChtGWndrWhEeIgBVo68bDkrycP
iymRQSVqQJFJi/beutIwJ9lA3wcLiAr/R/oyIgsUu8DF2udIW8GpBZYihctx2T0K24o6qa2s8gsw
jDDVbKomqH9teAJnqANXI07nnjnOgkzmZfBQB+vczhwAdojDjNeCRxofJojRLfhiZS5U8R2/1mZX
+92ycg8bJO5KwFhoV+QXX5IyxupWcdHxxBmgf4oJt8al+mhucA1oF+2FgsHKRxJsY8LFl0HZ0CEt
qQSqLVUkddNfW58Q3EZqmT4uyHfVlbxsloMnvGu3wvawrG5LH+/G0i+8w0qcvJ7U1EtWyDXS70LJ
GJZOuhxajy4ISwuCCtLDVvDCj/SjXMte+TnCMA7XytX+Jtlhoz28oJSqJSuzZzSFt0+3xEoz8HSW
NRDHjYiBhmoXsPvjLQ0u1FmQWwSCU6z3D7hM2uLVHonhy2aVuwnGzYycahgHCvzUCqmxa4459Lmt
xV9W0buPfDoBoR0uoS868k3ql/7gNyverDhZTrjCStcofb+U+GjOcFk+RNUq32HHCkCEtyF/bV8l
6KSL2g9f2muOuiM/ha/oiF8Oy4rMYSOBBbhHIOwWNkyy0p3K3zvvRIQ2604Lbd27tRusAr9/YyzB
zHRLoM1SMtMWc8HvSq2W+Bi61mAr+UOy36bIJ5s8UX31Nqt8T4iibvdOcw9lfBV/Nq0/ZD50f8zD
iO0CkIXSrD8JvUpHhoCkHiG6amHeGXxhXMj1ElSyiG5+ge16doV3h2flTvUe5hvauWh6HDBqfuju
EECodSd4L/3UF86Yvf2GNpB7GaYky5jpoV9wXO8ZoDwWhdTGBIrokfRr8V7B2oWO1o60RaVsLlzw
BquhW990f4BLvol7hyY+p/ACD9gzb9mJ2ObnaI4ywXpKh3wKmviWl2nCugsbHnTv7jAwNe9BOtMQ
HlqX4oT6oVZIk+B3jbALgQ70NnyLQ4Quqq/aYepFdykOaoED5HrVWWdm7etJ/Rna/hznUSGdXB1V
soJZUwLYcQ6OuPo6VxbV5B9kb5ZIxv4OR2eSTvaP4ouP54Lrr97/X0Zw7ByBpksXyAMzVeMs46OO
c4uAuYPdIlskeS3f09ZRno271jsYzuT0f9RhRVs+45Aj/mqjAA1KWN+i6Ri7xRM6R3VlSygj5C7s
T5mKEKonzvjGc8yFrDmQxM8s9f9jCk0JTsLcjdCPpjCu9nu5q4uYehTabp8YGyHLdt3jRxBe0ra3
+xduGDten5u534T+rx3/nw8bR31UIY2CQ6ZlMYUWFBDNRXchbQRXdZRrekVIwNT2fnLG7Fx953dQ
PG+Zfz571B/MeqUq900+R2nJ6yxtoG2LtbSsfJS8L4ut8jluiRraC+FZvvl7PH6iTvHz0/LPeDxS
pSGXZaY63xav+ZW25fAkiE/u9s/lUruOb7o76yN2u8f4Wt1E7/9CV+xkiPrtxx9nBOEkpeXEnKO/
gaPaNQd5ov2zAGgYIK99Nd1wWxKeIr6Dp4RVLYhGLoQzsBV9/p2/z8w/S3AU22MIKRYKbhRsucmr
cqKyDf2oQ7pWQAwdnAxVUmktjsv9a/ClBMhVZ111bxTsIWIMV9pqeMcSjnRVUWYZEXSYk3pTfFq7
YZWbL0STyYBe6XL+RYcFl5Jxr70Q2EjQoKDup3TQ0VfGS70kqWn9loo5YW81PDYmN9WGgxflHjc9
Qm/pS7c5VyE6WWb7vgOPagJiMBZTnbMDZ7+k8s+MpA7QjBjvDi/jffdRXchU4eMFlqRN4xbKVoBN
jLDRU38Rvmgr/eKA5chueGY6EGaQSz/fGo54VjtZnVfhb6t0VDboDDMcJ1Tov2ic4oPR2eUVrCUa
3NfyaAcPYu9Y27jC9jm+UK7yrYnv7LwsX13n1FULBKhm9/SKFwLjawiKgKKLRU8ditpthAezLXNp
fuqtW+kuAlDq8l/4Np3aayb5uSQZloHd6NFkD8FoBKNWRl+/Yva5lx7nAhS6pG5+0Zx5j35zj7jT
Zq6OhRgRBUn96GtZI5m4mpICxivanFPL9qTes/8sDFttcmzTo0U30p1Enn+ZClv0lcm1hdoTHdQk
sHCfg38TO7fZJ1wCTrh3tNihXoLx/Lz3W81GFUidtgWFV5SESxdlkLywCfLPXc8nL6vvP+Vo+fXy
/37K9FVUhRqP7Mpdu9s/WBRXb4y3kJbs47gbPonYtcKfum1M4C0GizO35skV/DanR3WW4mD2SdQw
p1QpUIikT+iqcI0SJ0YjSfN1YTlGD8DF+sbb9z66olrhadHVodlkaOjOSoH989+H9BsCdLTMR+FR
XlahqeQMKX8CFtbbBx8/VTvdTNTTbOkidM9VNE/2ab6vxtErvQ/kgyJ0fHHwBvB3BLGIFOH8R1KM
1AkaLbVLzWwO6x3sG2zMetAYwMnFVnqweDvhcNZH5Tcp6uckHL/fELwbQx4Z0tyzk3uUSh1C1sCN
CXPQnjVR8o13erAqSFGHP3r/rKqXxehHBWEjEVKDOPTbhFHqjKbPUHyCxn8nCat6fIqETVSslGBt
HO60UliUZObd8DFpqDmfdXY7UaL9cWaNo4BAyaq6GiV+x2Sh4OcwvQm0Njxi0fek4ITQgXqHTl5S
7PC0wJZvMWfdWJK55+p1p4+cIWpsdlqD8nFrMC5ypHSLrxk94LTgZiPv2Ro9g+iwMlEY3wiiXwEv
dqXUrX3g+aqf5atK2OCYUZjemU0+H/Dj+9/8NpqjC4BScGMlKaNJVzX8v9fJwXdCKRz0hGGCrXlM
1/vHOaMez/bAToUpkC4opWmmqWnHMakWifKgScm8tQ6uhFBN68YSjpx4XA6jIyXrQ+DDwJxtSuae
KKFM2O1K1fn7DMjzzfJ7Bv4zjOMdboT5YLbB13qIqF6QDnsJ7kkTjZTcRLvYM0pXRneYVrI9q3UQ
t1t28keDg4a4+cFvqRpJqD77KHWfvZ9PPc/f5uh426Jx0uidzBw1brulXKaaT+CRD9plT1oNzHpY
dM+h/GzORk/zXZAivL4yYodyc7G/o9rzX7V9OEr/rJsxX+Xf+i5tlCi1KDCmEL2EGG4EnOtgZUlu
EKwTwQO0kCAvlVOEKoo1OEYUmAvUF/y/r5tyeuf+s25HUW7XBFleo/PN1BjxNjA3JsI3i6y8CfOn
Kr/pDncjKpvqy364Ssebskf22xOFXYgUVnQxM4liijR6Anx5WVeOiY9PtEn3xJPXcURwWCEL4YaE
kd65pt1vHN18p8JtwgOCrrdxTDdp5L4rE02I0GVW3jUvu+6FtSQ76HbZCAjg6ocBgEMBGxma0Qv8
jn/Hg3rRFvZEV+G8qsLJmfw2nqOHLkNWRGvScJ5JgO8k/KgYzFX4Wlzs8Ym3oTvvMxtdui/uvnUu
Nz25x799/ujVC+I8b+GCRbOCAZFUjhuadTP34BH2BONBPa95PEfS/023ZA0sUDdsZAOY79fj/20T
p1K576zciG4RI6FgTa5Of2aTH7xK+IBi9y6kjkF99zNdY0ixbzYdaPM0WJ0zoPnt/Hk0jnlyvo0j
rwe2A17gaFY3rznVNc6NLa5U6sJflqPUHAG2XP797Jx8Db//+qMINurHaYaVRiQn2aveeOHgzbj5
pt0hbqV66OSDqImoBqNXNrtRV9T/DjZF+jPjOPUEfB/H0evT60HQSC3jmKMLHHxDGwjg4eC2B7T1
250o3xbmQwBOrTL9XvNy8glXZ4icgUT0m56yd/XSJn4cb6Bmt36jrVNhGZ5zUT+xSmCzAHHi0qqq
pvL1pn9bJT3ttDY11fJrnD1IW7SbXIIwEjpqpTaS1aiQoDV6JtM4EYLyXUOUFFFnk/7SZjoYeFRI
Ci3uALVdDZBt/Ud75HkkR8Z8KPV6P+DK//uinKgV/fzo0XUgS3U5Ng0/Fr3MfAWeMLGc8P0r9l3U
GN4LbkSiavmzqzOQBtE78/158/18kH9+/+g+iHMhDBtJ/gJ6FKiE4l/mB7QReg/legMeyH0A2Itq
u5+AoJJX/3+f148qVnh/1OJY8PNhw2uegJIbSAJHAfjfOaWM4cvqUD7LTu4H6k7KXs98/feJ+PHj
9aM41UQ8dTRzVnzwuorKoYfysQnfx0VHCZl2XoYOSWsnspbKJ2IrhCCasNLP6rqdXANo6CS38OFx
Efh5LbVBYI16A74lwVtGdnRSXL/wy4q0uiP9mC6H1+GF0pXg75urv0+BcurbliLp6HvooKePG9pV
j4zBMDYFqeDBHR8Kw8sNf5z8oVzWTICIiT2QAAr2V+MT2nuDvG6ZKSCmcIN6v4oc7QP9K1pabXK1
V5YV6fVV7Rk0Hx5Bcsr7Ge1Z9+7fR22dGDWMbSikUA2BDPyCCE9NMyhlW96aFwgw6MWVddhEwUWn
lUiNUwBcNBuE7t3cN22yO6e+A0YVLqvEoZVpbNTciTD8dLpxIQC7AJZFI+RJQdZ60e7SXQYcGjsn
w43uFTW1JTNy2uyCtugeOyByYXWlIm2poLSTPQ1v5rPSXk6Fs79DdRglAariODRtC0d/ayEk4OCi
fKhb8w3Mrhx5yrhuE0d9rK+nZqEv23s18uiGYTSYPcy+sj3d4J10j0xnum52TefKuGIP9OIes/fg
iRYkXkxn8zVljt6OLoEf03l0CSXGvqjMtC9nDWOxXmjv6ucAChS6AXCvl4rA1vRidA6fi/fuqUFI
GPXB+rrlbgIp4IGPnYWPZt2WvS2j0XFZE8FHXgYn7fnvC38CSqgrmiiaogkIQ5G/fsm3t6HYT3qz
j2o82i5mg/QtgjgLZTNs2jd0IS/YlEQw3mFzDjv8myVv6qoqm5qMXgL4K+sochDFwuIA8V2kF92+
t8mdZuAEflzuUJA5ngu4T3+Q42gpuPRZypeC2Lcfmu87fU+TfcD8E+RdqG1zdCkqZ3Cj5AYRPvvc
LzyRmfEL//mgcnQT691B1nqDDyIKoz+F7dMBEN0B7+NNqa+iwu/YmtldD9hGLrYG7cZwezBoaahs
GBVTc32/0pJHwKwLTOrHa0Kp7tOSqjNBzIlK789hHl3ZfS32dWWxECK10cPF8FbjwMYI5jJWszB1
u/DnGvABPRMCebLbCpIO2HnYWXMagnKqo1Ghpzk8uXnho4paEnSdRamdaGIxTlCvpoXPokRc8fNO
j4ZyMgOB6Sw0KrMLaze6ApzR6nXkIh+3KsVzHdZMjJZLct11uyQABdLJixRYPhLV/TI4wDaCYBUX
cAH2PtlACQd7D6ODp9hD4R4TnT9UiBRnUC7r4EOAeCLPssJ4oIHoinu3KVaauki1s4nyiXieH2cp
c1dBwaTwGB16yPaxkjflcFOp3lh7LYCM3m8oILpQfBaIsk42eNDEwkxyvhfQJD6/YU9Yi85n8tso
juJZdeiKpEvb+Uyip4vPpnExBrcGVivS8ADOPajRpZOe+pFrvVpn+iV6iQX4IHOPgGQEjQSyR4DK
/5jZIjxZNBBAvFtekI7LGEBpl7/pQ7EIqm2WG7bc73oRdEqBVBWGGjeJddGjYFsmS6zitB5dc67A
1AUegi16bz00aWX35X0mvR0qt6lINjE/Gz/G3kspvbXRcuJxqOt77NXMx1x3DvnTMKxmpR1kJHGm
mjkiWwP9GyCAQrBuCgfTQfrzijt9le4+hfImgeqXoWE6rLAKU/VdFPS2pj+qqeqa/eUBxP3hbv8W
eVrssgTUJxTgAwi5mIsQKg2nu1iloAXc6DAzhbIKcetVS3uHBgQcFe9sMe532VkHTcw9iiGsSPPg
qIiAe5Kg7DMssarpIm7XKK3I/pi6la1Zd2qIx8HhLpA2uYFOOp720kXTPWm4WFpOan1k6gVySwBv
zkSg8nxh/Hz7fg7q6GY38iZOBZ1dNN923CF2NfpglvK7g0/DHewNbnZIxnaOivoKRlfCjFvaKWfi
MOl/sWw/B6KSnUHlMk2DcOw4SZ6iXIiHIaWt0m9qY6UMXrhCxNu6xeGh+SwlJ9A2HXhQ4I1bE7Fr
NItyDIwq+IciwLCUegIdITNa1YE7XBlXdbgML6LPfbRS5A+IiznBNVBU8WLUFjiQmRfFa9uyv8Ar
eV1xGZl2xiUaz84rNaXaZSEu1BetXqoGsLUQEC3wQPxJpOtD+lnwwVB42Y/I+11NdNNM1CMS61Yz
VjGGcBN60UEW3hzSj6S7TybU9qDXGkuxeIjDzpEm88WSHoTiTpO2QQlCRnyWqlUa3gfph8HJRRUL
FkCKfmn7oYePavJZSx9larfyH5TF/Xq/NjNfzkJkAdz0SbkK0PHARTa+C16zccfkFJ/70pbo6Amb
dBvXTvcJdZXIcLpt8axENNrcjYg8V6u52glWHH1npCXd7trUkQlXzYW2X0etAsHlKZEwZl5Aasr+
h7Tz2o0cy7btFxGgN69BE15h5PVCyKTovefXn8G8FzhZSiH1cIDuRqG6KoPBIPdee605x2RpcDo7
nM98qn+hXAyA8E0nfqNA0FZC9eRXwGqNrRg/dlgKsoaFX10VikpWPWB/BpJt/qzBHe6ag9mAHhRw
1ZOO/qkUx9CEjngvzseeXEjzppPuNPM0Mgaaz3K9ZzKJzKwjysyuaFWz3mE+JlRPtDJPkegaGVtz
V5Jjy7DVrm+TkjPUsvOlN6RVduXRQn3UbRvH32Tr6V4cV35gV/S+UEqjddnOnwFsD0Qx5V7AkILa
qHLxoNwwuE4tp8tty3J1h8kYnRJ9C3OTzjmmie6MxPtWeJnOBdF5GzgS1F7Brbx6HTwiiTg9JkS4
SNjnrgr9f7qVc32tnKDe5NqqOki6I3oxcbAF4wgXgPP0xM6BRCmPyRBa63wDGNtk7oIpOMl3jbjv
dyRYMhoidw6RM8+mp9+SiUIQJ/j1u+hsffY3LI7aZ/mQPlRPTHTSgt8GKL4NGE4pHvSDfIYXAiRk
NW/UrUaW71jdZLgxLuobIy7K2tRLmm0tPCJ3nd6b93HE3v3KKIgnjzZ5bTfPJjFH+U0AtT4CkUEZ
2K2XO8nMG41iHJMRO19VfYNoJ7ccvbUzWAjooFL/TLE07K3u3jxld8alX40ri91yw70qP3tXdohc
uEUJnq6e6cgUJJLy0kG1y5/r5jr69GkcMmGkbN3PG05gTMZQ0DF4l5/HN/1M34bay2pfteYwWKtQ
ulhltbEEVFlDSU5yTFYg0QDM9TdcexqerP5lmZfei9U2GZ8azc7fpJuZHmwSO8V0bipcunR5DXT1
DE2ix4QQPQwgF186VAbBUasWsduzZnpzbHNElcet1t2nr0XrZkgzrZuh3oLhj+IXIXpEA481jk83
pdUAGLRxGcXzVPFrp5rXwP6vnxK0cA9oXaXCUVBhNct8u5yQlW4HyRFRucngLWyyjRh0j9OKANIs
fiH6a9VI4p3OnQzL93DeAJwwIOoKLj09ka4C8ZHda4pxBDlTjZfFK57KTxpJItu14bQPSeOEV6qx
Jn9ONcNNTKLcL/oBWaB5EE/1pwQQa9zrjrEmqMoL7mhDWZk7cYdJpKhQS4CoH/N9ieq0fgLdL4lr
pTnw6kxEPjQA9pp3w7K76cyzwgFSuS7SJF5L5vb8XqMBHh3PoddJhDmRTv9MUm4xenp77Mu1GbwH
yg1QSSDmhiuO4iZkBxgRNAghwQoPeXIp862o3EbEuF2Co/CaYell1eYoKWZXFA+o7Ui4rWInB2kn
kEvcuzNsBRAdGi7p8b3nTgoNGn+Q1oDJIfEju4TQ4aZoz/hPe6PF7THwUVShZ6dahh0VKY+WchLH
tZATVHnszecgIlEVH0LNscj0E7sSUlezyGdXHnVaisPFHCAwUtr02ypeW+xECXGyOUt3/yBnV0W/
CCKl09HQLzxi4rAjxDYirpO8g8rvz0bPQjS/IU0jSRJveeFMsaOB2+Frmj4d247t41bN8SvDad2Q
WWTPyCrN6EaPzo16I2FyiCiJy0cSCTg/2rKy/N4ky6+7cc0dVPqPod9GoQzcpXP0hiDoY4jMUprf
YEeuGqK4SuDQZemKz1b3y8wpLHEcdR7/rtmhPlvL3GH2S9JpY1vEENNjSKl6MrC1XTHucgSx/DkT
sCREe6HXcbOtfWx63JNWPSFOMbItB+yy2c8dTfFNmlzSR3GrXISe4scprE9+uMZw4+6sf/i9XaFa
qO1iALS7golOyV9E+651jHrP6lhGJ9KZaeZKKpkVR77aoNzWJJymS3rnE7fLnJ78aG8K2yp6Z17j
+5t4PJBgP3Iv0Gf2DwQr6xaFV3eu+iMveAwfFUA2rPFynSGZdlPQhOVqiB3YmoHkZarDPy50nhKd
un5TCSshpyZ3Tfmm0w+acVclb3Oxq7mpGYNz89LmuR1oN3x13ot0WpSiY4DzAVssknoU7c8+oy5i
7Cpg04ONeXuKH+T43MYnLXuSxOvY7qXZMT/SR//DVB2QRvyCPv86alZtW6k3RnznF6/Dgl7L+51R
t3bDRjA0pPFpt5ZekxEmn1XUNBZW8P6s9DcwLlYRPI9mPcy7UDyQsJWEJHHlTwEngGJez0RZpgwD
zZaOoHHS67OhHvpwnanPZrlviKcQ+nUv3bTtRiERIQm8ajWG61FxBQpHy0s6Z8I3AB865fxpcw4x
hV0jsBuhz6OpoueNnbHIaeExaIiuNpHThzaZGbaAZETS6bnpHHKVh0Q698GTLN4kJU7WdjsJ96EI
CdhBZcb6yv/OjFDxQwiO0TntuDHCzRxuxmEb6EfYm1CLHNV3IsTndBt1QE/xnToeKhxCjOezVcFq
IfnXKrkwkKkIrAmsZ4nc6I5IN7ud1qbptcJ1Fq46j16a3IjCfp52HfJ4omYlljvIOOWLGtyw/Sxo
LNTSfUjnsNsu4blDcpdzKsXiRE+O4O9xSAln3tTAmgH9C/5VArLBRYbBL7P7xJKklffL5dI5Ixq2
IR5GWGTyOf+APc5PZU/bLT7JXGYD/7likJbM9JLRHvcfFnVxUO6scW3E+2J6L/JtM10VzVYrxBSr
BudBG9PEsEuZOJ7envtL2lJC7usu88rhUolvpek2b1J/QdZu5NeZ0UxNPYGXlJZMjq75oLOwyKSb
45xNgtxFhE55hNBS3/EPS62js1Eu/b/pbZFbaEeOXDkVTD2sVEz94n0sIJqj+oLbBSlAfkzyjZpt
p0BjZfvVapMtSApul4GzWx7vw3hJwYUrcGA8XwabqdhN/cdoTITAY0vc8BnzsGr1Zs0zHk2tU+UQ
QvqPnmxEv1yHFT09VseucBA78a8oLLfq2ciuSbGL43VqHOKO8hEuKhUXNtTkkikbTT9U7adwSPGM
Bc1+Mi61VdCRXpEnmNH8jc5pgPvElfuHKiXN/S2bHYv1FBCZX7rIhxTWCEVya/Oh7olNekNcYaqD
16qObqwY6Y/DShZdrbsTDvgzMlbL0Howr8V81dUT4HC1f5i70m4iUpVuInlhDpTo+BHLtZKntI7W
b3vVkQ0OHwNZiyxURJqzOMZuwrVSHFmMFAFvEflDiFSUHY3ynoAEZVzXhUezRLyJm5NlPJT9Jis2
iCR5MiZyRJqTEvNOlYiC2Gn9fVGto2otIhgnVG5yhuhUla6PQk80njtlO4/r2HTRERadh3s2VW5A
lKV8fGaajiaifNQEnGIz9XeFzl45qTw0IrbfNr6BQMhF+9lK0+yh/2gzFlGSdDPo/nLyFKSkgaPL
2DAYHPm+LL6IFuu93HzK8fHfbVbl75M6Z1GDGkBkaK7+pWBu25a1UPw9KCV6hxTrLfNJu/YJujoo
OceG7kh31sUBUM0ewe7wD6BT0V9TmBHykLrkGnQGnQSnUdeycmrNh7C8x5oqMvD/YYSmfjNRt0TA
L8CcFqD3V42PVNVNVJtSdNsz087Ksz6duDVw06Vmx1kYGdWGBPBF2eO7puWqLeGkThHaY/Ji0V31
30dvJk7G1uZFNGqRNMW0T8SahO9NOZvigxZ665jqRb3q1q6dt4Z1kxmEihEo03F4dfCXxKXHmtj0
H//+Ib4TqS1fydJESbfMvzjJuZqh5eFTbpVT5wL8FySIcK5AYhPwPlsgg2QlD5jJSULdU16ozpxs
IFXqHjVS9BzMUOB+uN3fjbMt4OFoKVQFbJf2ZVoViILYjHIe3ZIMBSSizEk/oXWSIfmASpa4NEwq
EpIwPdWmk9z5TGuL08+T028aN/CLsWEaZBMB//86vBOkSFbiIotuE4OxHEFZRFSk6aFoPT+i9eak
8Slq14lwFEo8ScY5Vzy8MnRx7OlHz8I3c4n/XszyQv3RrqctTrdR52KW3WEJ9WFTJ265R9xhtxY5
6jsI92pIsznALzND6vqhj/VbOfW1faQYjA9FiGY49r80nLOo7IEV8rNwBfm+t7ZzyQkzOAfKE7Za
2xgC9IPtSqECQ2DVl/yt7iGhyJ4Ix0QLtqbAxXkEyEOtT4Z+xxYW3/MWrHPCqoPN3J2obF8CdLWx
C/pqT9rEU7ORL5pxCPMrKD6fFd3u9Y3ZP0CHUUjY/u3CBeiHQc5C6bZS9YtEmKiqrZPKERmn18cA
4YtLABmCoZr9mHOeo0XOv1+ib9rVS5sYmpYsiRCvfz9Jf/w4WSEMfWrx4xC/KR7x5wIgdPOSh9SJ
aodxHZGwkxMMXAK1DxsaNRcl+Q+XIX+3Tv15GV+ekZErzJvlgY2BXXSLwIOOFMiiZe7IVhkGDoym
2AHVOSEDeVc0CI4yXSYo0Ix+iPjALIXEzPhA5vXvO/QNYQGD1OLhoJcvm391ZsdalNC+BdGtQPeC
5FIvM/cGlvpgPzBXo1VL0ogj6uciv5bSTh0fk+l2QrD5SaYhFrLAf6ZB/e9r0peh49cH+s9rUv/7
ShVtM1gkj4HlmNw28frcrp3igVqd5E4fnsaz5r9KH7WxIeW6CI/FfBIw2LaEPhMbYFfBUc8/AxGP
sC2Obq6i8D1ntce9G1goKIB6EXAWQclIcXplk3BIis967unDLgIYZrKsbGThotI50qutIZxzc78w
moZ7peHIfEhqCrJ9/YpUQXOha1JxaM5YnwlpVmhRYqvlhIs38d935ZtfigEkS69miIai/KXjjLXQ
mk3LKm5zDJtrIcCZS0AVioUXImgw9Zmp7X+MJDo7grrPttmHir+TMAVO6OlPY/hvVr3/XMxXNWc4
50VRa1xM45+xD8OE0J2Z1OaFwJAwlB0dckTB924s1LTaj8FA5jIw+O8j8t/P/zIM1KI5q8LQKG4p
Ouhtp8Z1CE5+Q5g671dQFkelGG9lU3CRms0YTytetvveuAj4WW8SlyEPaC4fZyZnCc6uDb2EkHHJ
i3HV3O7ob1fvOC6xcT4oNxgcybUJXy36nsl9uUQ6r7OPAYnsciio9lPvJL5jBDux/6TILCtQjJY3
3EbPwG0GgKoqEPfypbvTQyf/XOK7QbVmR4XjkMpRPhdktMm/8ox1YEJtkRFSzviqwmo7bhdukiMs
0rB/P0zfKq3UxVmviCoQzK8OSTGYyaDiMHBrBCUwD9zp0kosFnhft+A3LZLiKeaOP4+3v1kL+eX+
+OQvioOsRPCfjMuT41oxx9zxMbZOCbFu1QoN6B3DJ+VucsfmaFmXuiFuxp3SHmPV56gfBcC1VX1J
U7aSgWjT9U/cVX1ZWv56rv64ukU39MeGMacQ8cUgLG8BoXU0evwjZWX1Soq91K8naaOHlyF6Apel
0cR7GNJtSHzQxqRKjnZdNTM2uMle/C3m/T1t4WRYKaLd86uipLlipMfTHq58xW1ZYFbBunbLB+zK
hDVZ5/ylTvYBbCQyYBA/Kxrt8p2cX1KaLT528Cgnqg9Hvz2FDmqHbluwHQcYuP/9ZHynCFHIqtGZ
RWkL8PFLkRe3QqbJcVzeosylxJy3Hd62T4AI8TPH0sDwjEe8YFAB3a5ypsAxLEIoAc3ToSANs/nN
pyVN5MBJGPZJbNB8Xg2PFumxH/++0u+fpD+u9MsUuMzbKC3l31dKhHDf7hp5hzs//Eg2sLb2FoOT
F2Vy4wxJymqQVvNO2hk77VflWTvOKZvwEIk/vFffOI95uv+4pi+1WB01Y2iOXFP/JCLqB7YFnrt2
gEEsyw5YkvW8Dmksxzvxff70nzhobLhB4Qu9C+ls/GAO/DuhD2LOn5fz5WVj6IhAo+RyOB0L9dJk
0O+p2atkkwkur327HdbNvf5sXFGd0VU5tXv90NergnjWcc88hEgx2aH5sFZ/0Mb+ltR/fdM0kTOM
yH5GQtKX56xpZn9Ilju1yAg86zDBEbi7aLclHd+e52zfvGa6pxMHc5iOeezVt9VOwUNrrIZ7q/cQ
8DIAoL9WYqu+a0abv1fwhnhWT1uYtGH1lL/le9k6yuJDL+6U5iYa7OQwqK56O32M6nGRPpM5BdCC
o5PbYRCX7Cp6VkmBHoeLLL9WRBdjKm2IDG4HWhxgXjbUtMk7tE24fT/ZkrS/q0REgCzJIE9MBG6/
kSh/rD2F1RlC1mcIQhE4Eas213cqYx86jnl79CN+rXKrVajIcDRDoN9r7ELmOn6N8f1Q29wr8Czt
CfpID87Qy5mKehAn84MMZYDsZO22/wAbDrqEURapeSSarChAg4M27bL5YebBpDO10+gU0kNuqJ6m
voUdv7foUdj+2wBR84dK71uu1h9f2foiPcr8wZCthK/M6Zxj++gkpDux+dFwcPzD9FEFboON1fP3
TD0bmxHtT+vdj5fwpZIY1dhqmyRdNMeJAIKeGAZmpKkzvkkxkpbIh4IKFkGmE2PjFCzoPP+05P4t
RPjPD299OR4YjWmUUZfwJDNnf8HbzvmtiFAyeVDm9WmdlIfEPCDGhYxCLIxUuGTXcW5hcEc29DG7
zYxd0N76e8mdZEcC7G7L+58k9MrfVTlXSamAExN3O3/x360R2YIw91UBB8yFYjAxM0dkyaP3MWHL
3JWn5tiQoKbe58mJ0np+5ID5aObefNVeTJoF9C7AstiE3lKVvlnJTaFtWfnqY0GDfDhauo3SIPIE
79+7hPbdjo5q7zdUVl84zl8uW1P11JjKEqYAugn2B3S2xuSVqaepbgJ0NVybr9N9ehrWwVV6J/mp
cYTpM2RqTlOZdsKmkwkuvwbaObwt1mbrcIhuxVVyFLeT1x1oRJPLZwSP4LHTtTa/jgPhq2uBzhib
HxRM02OCwRtUUgUL25+OBd/u14siUpFFUdSJFP3v97OqIbWKGAXnEzRmGjOTuHi4ZzZEZkLO0F8j
jkE5FFP41XKzUg7SisyRO2tcFU8MMbuaniRN7W2U0cojSHlV3Mmedr8oOv/9SyjfPeaYcXAPm3S0
1K/SXdSOQ113w1L5wcaESgNW51etuOq99aZgvVXujY7HQ/hsSYFgWrIs0MIasjqxmnLJVMqbAH6n
l3rYZvVjwVxqAmmjbAp9p6rrf18sx03u23/3J5yD4MgIeBPV/y/a+WM1Dsu60Idg6q81UJ08cJ9C
c1tK56qNeYiA6jBiTaQXNcM/IyUPA3njIhObSTrqmZPBCVZp+4sTmN7ys1AvZpfwblhO2z2W/rtI
TVeQZ5Jnmh3IL6P1bvi1W5+V2r9T8hcRSVmqoiUu99FE1PGbhUUnskiB49M0OFCpKTlF3240/q2G
ADcd/FImZHZoysS2N66uk8atjjzq5057ljkUhpWyG+HS5gbDleQqyaPXNJT9Mqimhua8JtnMYenB
GCz0E+F/YJQia5+1H3LB9F1/1ufXSL+bg3uCRwv9TgRvMO+n+pxi5RvDN6F/EvRfGYIpC/HvTL+9
tzZAbzeS0K3p0ZKxOa77MbdhySdwKMgC8mZrAVjjuDMJnlIfJAGtpnKe0r3hP+eik2qvZRNucQb6
CrMsjz6sUdra5KIz0OYjzlwCI5k6CeMzJDJr2sk4F1wkXOUhE51ytA16vexZs60CFUrXnAupTh19
fm+bVb3TH+OKs4aj97uM7pcaXwf/5KOCMbdysyExrw08i1wgf4WkKX6ojoZHJ5ySPdN+jZRthAFE
7/S3oPcg08S3UKUv7LQVqouziCDnJttCeF2rbyNMBvNxak3GcueIWbGU5J7auBrpQq1r0EcDQWo5
Ffdh25L0iX7gMzyi9gZeMt43FQqgeyUH6iPS2i1O/XV8lQlctlHXH/03gkKQNGivs7KjbaQhr9n2
vOXpzTyugo/l6gPb0le5TFNkNTdeSXtgQuWOiqCBytzuINPV431JqE+/6iFrS8TZp9T2LiAog6zf
e7pQQexZv6BOG60npVCpmbS4mrxvL8KLjDJqkXruxFW+Lh6zW6hP5WX8FJ3Jh4B+04khoq7N0CJE
ROJql4TA24a572THHfyVuukAFZiP7evoIsUoQrcWbibdFXsE+iiNAD0V59xwxgfo2S2DhuqNAd3r
OLkpXedbTMTZL4mPPvWn9GNJTutX+kkxAEOmhzbbpNhpMVhx8u7w26UkkW6wb/KXXXwN/PdZvXQw
eotus3iQ92GyhwKNHmzEiTHd55anHazaZaaWExPLb1ru+SpC9RmnZLVRgpH84xiv+UO7QJf6a9oj
j7bj1OkRHGOyQ9foAz/7DQFr7yWh5DxZLkNgneffrj6qExOHe6T9UYgRwMYX0L+Kq/6eO6UR7ujS
l9RNCHwrA3sOvAJhVcz7ECkLYHdyooojn8a52E18j9Mlzm8T/6fOUMKRpKOIZhglzUznAs8dIPd0
IzaOmNlK6xHwx0QZDUVLyizAO8Lf+jUzZcRqor+ifMiAwTHmgFIrs2cnTyOhoC/BGZTCfXcbZlCq
ooaSiAMeFxLc8fDTQAP5jFJhHde2Yu6laOMLth9fRVYG45HG2Kw5/OC6tan6HW9g4G9jYhVQcWUt
zlCvDpZM9Tpd47kxBao9B2wJUXSIHFFnYf3SYOqZO64+4y1Dh09nb8VjIqrgL92aPkx1AvpJUsls
7JN2k3QojWyBpCSAD7+5yjrpwMvAfRfzGEKq5v1OHLRF6jt/nAG3LzngNq4cMm4yRM3aRxo+6Zzi
KvWBIUP5LITHueQsINwU5vLH88mk6BTY1M5MuQG5J5mXj7wtwlFC+Bi407ulesOwZ3w0ly0Ckaey
+xUkpFQTfz4CRk8zHS5/tO35a4GoU0UxVr16WiQyowXLhhG7fw4ZInfWgvaLtVOeHmUkPIiNfaxp
E9JnjEvQEmQSdIJt33uytNXHVeQm2OeEwoFUH2N07J5rBowhZ+CW88ylF9/E+GEAjhEz8tKuwUVb
IOdLGB83yLLZ9BiVMNZCFC0zzobjDYYe0tm0R0uhbXtY7+HzKPximprCnBFpnwOsr1xFfUyRs/us
TSEyi+o+hDggEPAbITL8FQ7bOLhd+JyoqJXXUHzqis1k3aXTLo9jlAk3Ec/bMuwV/F9D7xkVAaES
s/fowaxuTaxi3UPZgSNMbObz4PkQWMKtm5JLwyRc4w9Zd+UujfeGfmiZn/67JPimZwZJjDY5VZZC
i+irA2Ws+lCPI73HJzF7A3FKq/g2WiNkWxZAWC2PnA1+jBRcav+vZcifH7qUt3+UIWVda35vav11
SSzW7ZTsIX/Tu7q3RJ6NP2mR/y6W+YpLjKAIKFxVvg5UI3XM61qKhqvGIbIHq9utRzjdiD+WlMDF
L/Hj+Ws5Nvz1Bf/4yC9dnKpUu0jOk+EabrsH5bCIUw3bWLevyHZB/P34ed/VdX9+xS/1cmqOmalm
fMUFh0CVo+5MnQMnPa3xlsUS7WzvhtIJ3Zf9U/igtBxn//Vdv7RjTG1GchLwXcVdflb27WYxpciH
n7us3wy+/vtDfjn1FGLS9rEcDtdpiRVcJbuEFUNfoeqkFRX2u9LrN9Rov3n+rJ2h23Gudf/9wvye
B//1dbFrWQj/KbC/OmHyZjZro+v7a44uhKKQ7R0gMre9i/DyIm845fEpVTe9doJgWsfeYn4tQ68I
dn3JuN1RnUZZLYLjlDWGjDQX2Yl2NjSobk8UeDVJuZFdQHyiXQFuYN0spQJaRhybCPq8+Vx89g5e
d5X4gufkzDK/sCb//S2/Qa/p+GF0nQkjdsS/GqZhVuhZhZISM0p6h7V8bGG8VmuTgHlqmofkXSAF
x/vJJqZ+996YgOYQPyDT+Mu+2VRTqvWytHzs5M7ttks38KQHwqSLDYqxE1PXkChsiigU05IjKDbC
hah3fDzgSH/wIAag+Fd9voBu0BLP9vgQogNkw1C3IiM3l+BoTrPJNntvf0ElqN6o21sYuD/Mr5dH
8etT8ucX+bLCNXGpFJE/DVd1XdzkEPCVdXmzoEf//Tsp3xnrlD8/6EvHMdKyTIyIVroWvkvgrXju
ac/Op4ZzaCpiRaEkT2Eyak9F92rORx+TT+HfNsKjJOPVV3+N9JD98hyUvyLlGTW+QjZgMRCjHbkw
sdYt80I5RdlZXwKB1hE3esRQ00dEqCRbv7sWLVpd86mz4G3X+VrAmZPhSECWtW4rasPx0fJ3E/Wd
hop70JdhMOSfxQrWtNuky05DkyK561eTQL5SY3Da7yDU5rwdTGwK0s+BLATjtJaIwOnoAwrKr6z8
pTWo3KWz9STK+aon1RA+oT3Iaz94qgok5VznxIGlRocpk/Qj0QY1mweYasD+0eQFCbZY/MjaERX6
nLsY6GQCiolGppJ2RHVbl1dTfBfqGWWsuarHrck50wruiBeM6meCioR0l4dPOJiKhF4khS1FVD7d
ZzGKOk6k2c4q1nr7xDFTcUP+ACdVLhOKiWbxFYDENSuGDA4gUmONzrI48HAyRUGUniTr7l7+VG6x
GVD6L9ConqSSuT0YwkEwbYPFgD7tdC4fWEf6N2WPMwMKaOlYLiFe8yLtDp5h8f5SEUuLqxLVHB/Q
7mJMvaKTmG+D/FAlXga003CkAkEru1O0CP6r0NE7hIWL6Dyt2DvEixi9WM11CVk3thUw/Nrr+T+q
Fu4fWkj+viCAEi6QF/iPo4C/snhuEfAXNxmTCgkPzjN1f0JzKnc7E6eLncIeiO7x4Xf4lNunwGQ2
9FKFr8H0mBMdmVDkSSuknowZU/9GaTxJWk/J1Rz3cUThu4hMZWi3wq1AO0CWncXBPbmwdqZ9Krpx
eaMr/BDNWxITE4wi0dyawTXH82MUv3rp0pN4yuPPuavRXKYBiJ4kTinhiHjzmPOB0loGdZ/t1GDt
x4eEhM6GI68AoDm88llMxkV/V4OpEbyyvYb9PXmJHE37exht/OGTSaSrV0Z3NVrT/Cqpp8444H2L
7gvlM9zo+jri1geHgHb8Siw5JlLfyRSzuC124bjzix/2K+nbJVUmmV6VYNwxaP9vrRXKfh2nsTlc
JdTSjafWHsCoF5kFU1tKIJ5n6HE/ruTf1pUmjbFFgkFvzFgu648SL8wlKdW1rr8mD/VdtoHuY3NA
3C1J3HQNbawkP3zR39Pdv5bcPz7xy5KrmFWUxxkbMzMhvfYm7Ei0RleNPW8s465WYGShJVtp7X5C
M93fhTHDlA5eSbgHC1Luqtt4Ld0i9ovRVYId7lgX3Q+MW2joDdmruOxhW739ewFXv6vcTF0TZcmk
QKUF/d/7VAtjkKs998lHz1VBizkkmOF29fPEyD1ZN+QSYmtML8DSGgY6SL6rcNept3qyN5lXxry1
nISJO7NJtMAhnPgPJZhzntcVqxRny3E8ysgF0nMiPI/MW8rpuVBfw+E5aB4n7djHa01D6/CUJu+S
+vjjMGTZf/7+Vf73+30ZAyADNyYr4VdZKC0tYYMBsgPkofYCCZuhxCA1tJzx9O/b+n398sdt/fL4
zVMMJ2l5/JCWvsvavtzmHrp7HnvYBqi1vAl2G3M22tf//mT9u3LYNDBKL2cOaqcv75uhTV0dpnxy
rG+s8UbN9wOp3A5QfxSXqy65qUCxazfsROF8KGs3JfPs7M9PyfhM1lPWeEgmbA35xG8BDG5D9N/R
r26+hMIaBum0JjqYmBwb5bLZrUR6/tum3YyBp4L9Jr6RpnfzrJJ8RguxxfCbk20RfcSgXxBtrBvD
8691eGx5/R3DUX8ioHwj6KFw/OPrfzkNTFnU6mnP753N4M23vaPaiAYjL0cmfIrYzjJhK6hHhDU2
PV452KO3gkMfsRN55k+L3zej4v9ezZcTw5w2cdjmXE3CgtB4+JbhjyoeO4xNV4LDrp+slWC/2Own
lbwd+BjVllZRadnSvYT4H2uBuKU7STjqj+ys7xgFf94r88ugUNTTIR8irs58Seh0ue25INIP9e3H
Eoiz5P/MdvCRi5sYicUJtOCp20MAeQfX8bDgKaofqsnvF23CQBZ17mJr/rIYSZWft4HPBQFAINWl
JnYygGKIbR8yxtCvmA785uP/+5X5ZkbMr/THx35ZI5TYD6xoZKrDpCeaXCy++GGjB+mjc4eHqvXK
7FDr7iAhgP0Qs5sSKMa+pCVleLLpGPTMMUgtkV+r/txcipf+rXz0N8alfA2bVUxHlSIMhDGjMgYJ
pFG9a5+pQmNva6nPyFh1DKLqocvL383xB3plVukVOAsZO8UMkX5YILTlDfhrRTRBOBrLSBzL/39X
fGVUZiNLx/5q0PotbtiysDTeT8ZeIq2XrD2Hgkwfd7JMJ119SexQXkwoCOdpzaYk2Ux0g3NbJD+g
vJI55ic3eX825ncFmMJQCmuixu2AFiJR6vsU25WjFCnJF/cEc1nBNs3oO2JO9/vPMu1wOmxw165h
kEv+QzgNQPOhahtkORKiOEtPbIQ0SEzXyX9MSf7uiGSJ8HYZwEriXzO+KK2tWZuZRWFpkVJbtGeH
KE+VFFYbkKJ5MZ3B0zTPkNca0zK4nqwQPzVOvnEG6AoneZTo3E/iR78cn9Ku04a0mZftyTopnnJo
ZVt9Fd7My7IMN+ua+ZRuN4NrbkkGWxcfwegZxV6ml0PcAFbbgigLnNxImSSstU7x44Dxu16ZBeyP
WGcIHGgo/vu4xFjvagkPHjsZEFVuTlEemnidC3u/OFjK6yjsu+GYqulKxXi8YUjtihF+ADccHaY0
9Xru3YLpSYS6PtiR1Sgyo1kseY4medLHv19lfri/n26VhUMFIW7ohip/uaHQMM0gMefx6t8TuYTC
io0v2nTZbmzvcIdL6kHHPTvBLuLc6ooU8aJarMXycyAOWO1JQDM5BfDfSXopWzyTnmqL6gqnbMu0
4qQnNwEZIMNFKXYznYjoZAJoMi+FeUiwLeLXxamlMZyWslvqeuPXgmCkosLeh+tPR0uzSSmCYGPo
4gptWhQ4oYASInVJAiH+1cZkQQveJ6yq3EoZEynF5bwroI9QiOCZVoN1KRiXrXPfTrb/L2mPYA/T
lqzVRCtz2CSP1oCvJ8Agh7IsO1Q4tsPgTqk+Oa1o7XszShgry42qfzJj8+vnULtYdD7JTSF4uRV/
wMB9169SRQs8hS6S86R9Je905lj4vqAsIJwl2PuZuOfSqR+DF4OIHumwaFPugM88FrhM7O4UusLZ
t/2XedzPnFFu0Neb05poDIXDCikNafpUckSd6lNibotgnUEf/wSR3m+mLdwUXOesuIb5QKc7HdfD
9C72vyzJi7obq7/UwmdOpgGN9R+K/2+4c7pKr0oSVVEiCvRrG1sqp7GxwuVbGra+Huu7UnHwPeKq
boRtU5xmmhWYuzyN5HOKMYxw/UM57H54+r8p5v9zFV+OINkwzHLbygvChRHwSP6Ml6J+2eEUC6Mt
jSkU8CtEIaU9KrdDd/N/vg1f3j75fzg7j93WtazrPhEB5tAVSVHJkixndwjbx4dZFHN4+n/QjSpb
R7Dq/1qFi1sXphj2XnutOcdsfIxQLRcgroZ0lfH560R0iseRyfluAE6bzjHiq4yIXZYtHmeQ3RZP
V+7ChYX9x104b37LqmYdFS5CnVIWS2qZnuGhLWmLWFtEblzctclKkFem72mmE656/2+p4QS4pge+
VF8hciB1Ge2ibJjnZyvpeCJmUZCmV5/ojy5Z9K13VKi4eSQ+BupAdY/aCikl8yEGpi/RS6vjSUDp
nlOzxluf9tCJGlvFZgpMWa9mv9+pS8Xyjws8K3zU9liP/XSB/byWmenaYMsDLs+2KESreJuW/ezY
zFEaBa2NG8khmkzL39TQYPT7Yjll7I53V67p0gL+/aadnZyak1Jp+ZGnR8wMsQL01m2EnyGT6w3m
LfSJ90XtyRKYpluIdMmsbRfK+JzXWyV+NMMrQqcvENlZsfTjDp19UaWUNgTXcYfGHTkOQYQb3QYh
lEEID2yxgPxCpSzEuxF+HbEJM5PyJp/CvHQKegLqppSXst2HPEMD2yyqx05M6VsmiyjZY2fSO8Jj
oVaQqKJ393ID9V/z4ANicQeZQOeUz+ZZf2b6nFq4Pz2BYILb8hNvo4VpPPyT1ahPcJFj+14wpiMg
OmYn6j7l+B5LJxHQRw/VQfmJFL9t3WItbrWltR+eeJABYUjJPiOCLeaT9GU7Eg+KvDa5mul3vdaV
vmjIZTOnQ0l1p4jPgv+YIw8N7vyGd9MDE7P/vzx8RSGpnM+FmKGz9cMPcjA00den26JawOs9zsNm
MUx8lay7j/JDmz4byqsMNSb0In0JDSqF1JW2NGnb/TXl+qUDCWOW/3Lqzl7Gvm0CQYjBjlWuj0Tj
oa08RqcWUkF1ziC82afl4X8YNF2oudTvZKez2zCIVle0JhClaT6p2tIsui3XtKe91MXvdq1lcHEZ
wJsqkkwrqvDMz0q806BUaps11EzxiiZJZh81eNizE6CV1JVJg2AnBkrCycD05OfRRTXP2F9GP+YE
/i20C+XKwnTBCQNF6r9XdC5hJd3J0MOJIhUvowVNJdYedSvE99ZxgRkRkRKDWjgN2k2PAe7aun3x
qX//62fH0KwcdUXQ+OvmaxbeiGAHAEojpKrR0ih2hNrDRQWS0ge7dgC+cDb78bvPFmRfzYpKjXgS
6qsOIAN1Dj2L0JH/HAenmU+x6PnL+Ji6AqQxnKJXvr5/tYTTXVegBE+7lXzeqg1OiiFmA3+dRlU5
0w2n1lx+fWWBrNnIqPsn7JKrmLY+14pJrA1FTYCsRPXaLMSrHNdL3ZMf1zPdrW893FJTuqYI2/5g
3FnPUXaHeU4joA+uXOBECJQsoMv+PEem/gEqqiMTIbHx24iGzUGo2I+mtghbPMxKtfDLZB5Fn5K6
kE9vg0WxPGVb8b8Zy5qdPUf3DERMQCOTPBkOEDY0W8a9CNVE4o/ONRrInHUx16d29s4A0kmSHaLb
cIUC6D5mC3BHGVxcf9/FczZwBBhCu6varfLQ3ONF+WSJNt97LDYoayi0sbTZHPCVhJV2jmRnwrKp
JFshNZqJd1Pa28eE+mOowBhkGx8g3KQHlbMyXnj/oGHG4PuL4KYZOPtf0fLIzCXmkSjNEAV1qE4J
xLI2FgSlt3BxilZHFHQky0CxyBC8oZFyjGsf7Vclf75XGqokWdpE9fyne1PUQZsYwsDjEuZEH51M
r5M8hJNtQ3c4Jd1S35va00l+aESCT2bWawqdiZ9BkSGc5qdgiWxl3mIrKU9rBnCTOTO6UhtecFvr
6vdrPPvAciEvy6PFNeL8xhFxZBkTXIoJ0WkxcxyXgtsSm8nEELnSPX04W233Tb2GEBBdO/tfvZaz
zUVUY9MMC46q3KLSYX9B9zK55fPmBRXBwNnP523PJiGgXZ7mwfyEqLFxGvnKqvN1OPntwZ0VOaPa
SmmZc1Og4mnQ+ZAl3atY9+/KZV49aIXEl0ExI2CZtZGNZpXbkUWI1cxDrWXAZGOkgWI4X+rJzsQx
olCXTZtzHPCudQtgRZQRv69VX7Xzv9esIiaWZIOK/qx3WbVGGgf+dOBacaxUzOUYOsLzSdp2lh12
9NnIISFo1laPxA8BR5mVNAJAmKguvalio85THC2OsTodmNUvhPts3WF9A/CSfNDnQsI63hQ7jqLZ
DHhi2Hu/X/6lLj3v4X8v/2yLSa02heFPoVNos9KakcROk6x41E1bQ6kBN1l2ZeKp6cr2TiHaLHjS
op9SKifhBuT2Gfrp0h5dEGvMTiun2BAh5imuuGYlBvTl+bPho/iwvBrXQvaOzW3eEpYn0d38YNI6
aezrdNEt09XUPgqv/bypQPnn6bAMiAoYbovx29nKXaRDZjVifwiSOzoTHWSyDe1SuLdJusy0l+BA
rluKzDdltGo9H7VNRTLJPKHziNCDFpKxypyTV38qb+KcIXhK4OfxqVdfStgysw5d3n35lmwKmi2o
ULx+i8g+31Gc6ndoYRVbQQtzGx4023zSPpMNIGnq3UkLqmquTJvgwPqNDMD9/aleLBwMDXc8oA+c
fuf071xLal/w1Z5Z50zDcfM4xXnFOwOg7IwuSzmTXHVxTepxadakGjqoSxK0darVs/JNiurslEp8
Cqqn9WtLvMOQRPSBbw/dejCXwR5RtWwX0460uFY7Xmx8fPvj55WanI69aMb85I40EgDGgAnmk2R4
iL1eXOnpPIxsHfyeA83I34KVuXYFlyaY33++dfYp+bJ2GpOKK2h4KawdLi34dsWmIUkWLE9JnFov
2To0tdwBD1eCjn3EXprPJXTYn5jMU5r0yDpO+4lRqJBxBtUOpegsepPB3P0lXB4S2QvmAvYsdmc4
d/CH0vlR9qb9gY4hETLh/2F++ONHne1TfchnhTypP5QObT2ys9Xb5OR1iRe0cJa30viasEpBC+7x
XMP2ubK8Xnunzn1JUOJrY6j4+/ToKfql5ZB6k5CvgaVTIE4/ji4KGKKLA8CU1z6jaXX4Z/Uwp7BP
c2qOn3taZBbGsTrxRFOsd4AZvchYZyn9NNNpupWpgJ3WaYQua2oozG1XxQPypULYQDkAwl9SADic
vVKnKBhLvdWmLyoXFw1vNsiuBd1aOEnzj2riSFuDiwqDU7++BkJynFHaXccTXFIc0nP/74WcvQa5
YDSZYnAnVN0BxBy2ngGdTEHBsfQBjOKkk50mnUPbIB06I6F02JjDI5tFfOWZXASFf7+Ss2LllOVq
l6ncEmEBziJABDPjiBhnfABMfR6xlEpOQUsXEKUcfjJdPgHkwP1v4MV3B/NhVD1/ozJQZKqEYGCG
FsLcqOatIPw1o4LW7TUD4CVl2o97d1bVtEfZ0AuFe+ffnO7Z/D1/Cb4b1TnaChwPvy/9F8/Q3+/P
tCN+P6tIY3SCNMHSfyQPmW4BWLGj+lAla1F9GoJVoW+Ao5zGHUvH6SDS0Q/j9QnUgfg+BsuYpC7n
9yu6+u6ctUGbPA+aU84VTbJjDENdsdXGRzN7TzrggMWdwdDyViKSBtxQs+7bneCUwB1jCG5XLuVy
pfvtNT4rB6KuhyKmTTfHWErlIhRu6ITC8IvcoV3oULopxpmxNR6bd/BidA7lP62yECrzrLiW3aZN
H8358gIcRp/gLGzWX4qlb4+qTZMjbDl96jDSk/XTlW4LdeMNmPzUDMV99aDm77FT5BvhU2aRg3o6
bE/l1yXirQl7chxsILC6+F6mHwKxJkfqENbjoH6KZU92gh732ImQ8SmXSJxwvMWShklGLVwsYA5X
c3HB8Qsccc0Zx+fMeuVrvXjDv//Es3c/IDI5b3WTo5g0q/0bsuEUb4znOL41oD2qA3wSLriCIRdG
9dxHvoZAZVh1w58pre73F/HiufD7xZx9Gk2nIg+XDUImqg3gbMVacUcD4k9gLuO2i5xoZB/NbvNm
p2irJt7ERMWTWLMmRBBwA45qBopaAEdj3ymOTN+vehKFl+nO/X6lF8JRdRKSFLzijDrph529p6le
ot+q/f4w3Jqvxo4AIbtHYWj7XDU2HBa0D+UJOGxZrUMw4X+OCE0NJ32M2lnpqoSPz/x7tE5uuooR
KohOf8NZHy7jjXlIIURCUevQodporbP3a73TC2mXPy/+rFuiBkY6aAUX388H15qrb0PuGc/c8GAx
x9hEHdTgG4nHTZhAD16TTap2Nj8joKKRvGO+LmSn2OdoPBpQhIbbtzcCeVQ6K/wcyB89hWSX8zDK
/KqG/+IJ9PuNPythq7FU0lC32F2g3xEmUS1GAE3MZUVAt8aNH67AC510TirGyiDTrCUih/wMt8OL
65HycDssju0iDlayORdowSugn1KapaUnhLcq2TsjR6JrK+zlr+y/r8vXv/+2kKjVWBR6wlXTcQoI
DcavJK9EFMZui+VwTrIBkOsIXe+yM94RAJuLSd0byFcpBxer8G/376ug+X4lUZgFNTAwChYDkS/w
hSU8Ttpz9lA+K9QOrFkeVe7UUzmWr2NzZcG59ACJjyAZ0FBF7V8b8hACV7ImMUUFuc7OF+rU8nF8
eLbNPu4eSUqaMcMdPFDUNVMPJ3wc7eq+Pujy7EGx7Mz3DPgACXPyPNyxGzLVsRrE4GiEH3//yL8U
AGfLv4mlW0QeZ3BA/dJxfrtXJ6s6Dsce/UtE+wk2Ib3lnojSA6pMrQA1v2zLO7VbJZ1NcbdT5xkx
I24eYdJ0/eA1CjZCe2/UN6M4149XOjHGtBT+dm1n33CF5bUUWpRIUUXvn7ElVky49+DuRuSDDkxa
l9VbFD47aDWRcudPKOVodzTvm8iwFfAc7b7Wdo34rKDFFsoSMMAwK1lK4XPhBEkKmjUOlvRdJf4t
UcJjoI3z9aitA3NzVJZgkQX17dQ9SlBLXDnfadP2RcjKu0b4NyHw8joR3+P8IMX7JuFQF3HQHdt5
0/2h6OtWXbY+UujIbwJlVryO6T0Mmya+b+M9mNiOrT4T1pl+be59YeJLxBxUR7oNZGGIZ/V6zCAp
U07B5HZo0PUJt3SBydkCnBu4VBOsGxgLPnvkj+yBUFfM4wTqvVpxTrvq2dP7cRln1XooJEaVhQLK
Kj7Bueg2HrkO/h9k/l56mMan4es1x8olefWPv3lWl8f+kHc578yhQKNHWvzRnSaStN/sbNxOcMEQ
j7x35RO6cD768UfPygvFrFDy1lZLBdXQPiXb+8gXO3FNe5rkTkIIuytpczGjb26LCwlPLDVW41TM
QxdX3XwXb/uE8zRJNFf+AZYWJ1EazMmWRdzWCaoVZVe/YEdG5UBaABUu7a9rpcLF+860TNJNOt06
lf/Pej8/1UWYac3kFJqUY5VdTfzQehbsUQci7ruemTU9yfO36/tfPKvn40rPxapup78YHehJ2vHc
XKpLOofLfsvy9PL7Q77UzJq4JP/5hWfFUByMiZH3X79Qe0be7baYVvc4iO0Kl8rJpg64Jt+6VCpa
cOeBSvKXoZCe/c2iMcajVeImgrSO4depXk8vpbBCxlEZM0prTC/oaojw1iQXYnk4ZzI/OcIYi2s6
V7TBfxwX8WzScAVOUdMN/f2ufOV2nT8FFbDS1HdGP3leIlZyoEZ+kU6TSV7waGUGWHrdDuy5SHvk
Q98Zf7t7E3B9eJqg9uC8GtVtCxs/E8lmCjw2Z1Se1GrfByuh88L+ZgoE/f0i5elV+OciuZGqbqEA
F8+3OIHZcleU1TQ/jqsFQZBPOEDhQeQOB3OWRhQV4Rx1mkc0r3u8gWSe0vLm/ILqGAHWn1M8+/2K
Lh3GLTpW/7mis42tyMswznOuCI82kuwTjrTIU2eWx4Dgquhfvfb7z8pJUwt1SZ3S3pAhPQ7HJ4K0
yKeCjQ1mpN6WJK3MGu2dcAyqTGCtc9MB21qDn2HFMLxp3pLSUCGbMLePHgc5UK61PR5pRgX6rCFK
BVK1OR/E2V9gHEKMkcZpU89v/wd43qX25vc7p54NOvzMlFNFK/sDxkMomDS+pkYGeRyAz1LZHfVV
B8fdNv8Q5qLeQ8po7/EzN3syJjK8373NzNMwZtp74zHEtqmc0TIgA9Phl0Drh8Qv5NNv7bSbtL1B
VSJ8CX3IgVF3MPbEa+/mpb3j25twLooatD61kp5n086DhUYwPNP1IISacasyDl3Bg1xOmt/mvWFs
lPIgFlhUI0pp5/dX8gILWrc0Qi+nNqMEnvts5xxbM2q0oOaVtGbtaTY5PtXHbsuZfd5ns4GsEXmR
Cmssg2nExzLMJ6RIjATUnAdf4sLfr+dSy/XH9ZxtqhxJOSmn3BjVM1c63v54Hi3QXgcI4MUPVhNb
YuYxvzq0uFBz8ncNNLO6TJr9ucBXrY5l3WmcYjoS5G1pCixlikwOgkeS/TiBpzHFZTVpUXNJufIQ
Lgk9vv/xLznvt2I8a0hBz0oOLuJKrOZJ746gt7nbofac1d4EVJM34uIUb4Voix3091t+cTEHnaRN
nSAU2Od+A/8oN7WoE7w3hRrsZcy+pkOK4Mi+yoHOrgZPrhG5LYhTCcy/UxfP2CAPSOd6MlfvB/gh
MQ5TG71+025VRGpxstfL9YnW7O9XeqkjbX2/0rPSMtCORtnlxXSfQnHb6ockAaUFjUgutxJHK8jT
NE606g3CheGp41OZ4+Uh2FKU37Lo/verUafV+nx/+X41Z59OGidlnwesSWj03qbiR2rnqrQGgg1A
tE/sSHfqzqOHRkJHlnpt3c/uc0Yy+p1BCK7kz5UJkQE5RHdHJrHj4nh0NXFh1sibNjGivoixJ8bV
Qk2IU1sE87pdJvEqwLsJubRcs/5i22HICfHk/fffdoHIxrJAW3AaPJAcd26PkM0qPOYVopNjvLEA
CxVApvT+zZjcrOqttAjB8A4EsoQ5sqzgiZaaT9TaHEH3M7vohGTp3gUsuKjpnX7KzKr2sVsUbsgL
vq6KO+EetnOlrxDeGeKigsrIand1JjgVSv8+IRPaBMWKjiaZf//tu9JMSwgMize7W2l3euaRzXKa
j9oOa7JNogma0yY6DE5voaQSKQuupo5fvAACmLEUysj5zkehx54BsB4jbpi6z2xXJ9W2Rj4TR0sm
MRVOeHkexyt4UKWyUq8CBC5pby3t298/W01Pgd8XcEOnVxT8YAvnr4hJGgNAjCuzFOdcBqqylrks
5ftxUTmnt/54p7GVlp7W7MZ+GRwfgu5ZQRafH6HcBziB57+/a1/l7M+nRD66zIlVllh6/zm5ND1W
NePUlQexIMuYfTiw7gbYRgaE3HrTZK7JRqivSyLNCOrF43yTja+jQaQsxfcJ7s9fTl2whgXJHhm1
dI+6svU7D1d7eFxn455ks9KE6LBSy6WWbzeRRXEDoD2wIB8ZwS2pMMAgQCcRJxjcVCpVQeAZvhvq
s5PkkYgWKI5pzekkUPuYk6B+jN9N9crx/YLOi44Rz0ohBYG9+OtU8O1llYs2SlLOdof+mYaM+Td/
ozVTPWrVsucopR9d3FKTH025CZ3hAV+7ky8Nfd4h5ChvjeYQ1MtIn1BY13t8F0iHP67tawv5dm2x
ESBxqH3xoO3MEdEuWHOCBw282Ps2cotDhX8h3fB5RQTNF4SsY4wEoT6tiNWnDOQOPBALYr8g6poJ
tHw3PIeHsH4MxLsJ/DV6McIjA4fVZnjuYddGz+UNylcKuqdOceH0CX+hXvlk+S3psciv+vq6UB1l
7T/LBb+SDZBdUKUpdl4L+VJW+4UaiocgXliEemVesAXmOOa7PtlYyYPebPT6Q2aBU1PYu1Y8O0Kw
N4oYkRyKYaR1i1hwhtxup5B1SE9kFM3h6SEXJIwqGOZWvMQMV2/9p+TkZOoSRwQWRxzZ4q6gT6kJ
T614I1UM3NPW7vX7FrOCNizjcWm9osxTsrWmrgPDLYRoxpri5fue2N7QU9GyeCFnqGJebXR5avgM
ICWz24G4sScOYJ0wNWGPyY0GCGxYCtWsIdFBmqfibBRpzACr9ZgkezAr/6IMMl67adTPAU7cM2Ml
6Cwi9NZRlF33AlXr+Dcs7FGbqZGj3CorcWN5hVOvVSdZFqGr4vRnFXFL2mdkuiBHnPWWc2yCWcNv
kHxiIhwZBPXJhqeFrRYqWuy24L7AdXkWzQPFg7d0aPiJ9MBZpjjzsoMv5Q+JZAMYu4Gb00W1AzKQ
/EVHYvGheFZuOe8Kb1207UJ0MbA+wke1NFYNaDXdKeLXFjmIjmQIwiHdCaSC5RsxkJuiA131xgIo
3xXEcBJFKnAoAtfqBdFW3NHE5e7PYtLebM2wC32BhqU35l/o8AmE0D37uisNTswpikzmN2QUp8dh
N1MI+jkRGjI3bn0BPOIULnny7dIkQGargJ3N5+VnsQvX5vM0ENVmcXybw1VpCe8BwnRiYAK0ywz+
IMUM85U1LNp4eTIgbLEs2qaw8CUSDp98aZ0qD0NMx0UEuSscKqaoBbtK4urSs5k+9tqDPGo4Kd7y
bB9YbkskJ+9NYFfqjFNS9HlcSLfHR/O598JbkLwy4aUdtAv05DPh7xguLY5FwXLAJf7aBvPekz47
zscklolA0lZIju7EjSYQHoM39rTldS6w6GLhig+81xHWUaxjwba795+U06Yl2CF+zIiQbnYychQC
4JGRdjiTP/BFpzeWuk9qVpT9qV+p5n2vOkG9zer9mN/E4G8S8UWvsJMyuI22vuhK1iEG2JXFYOB2
Hc+nA08aRpskXhB3CjzruFVEEp5okjhNuCOEsQf6mz+erBtVvC+qvSRtaumvED7I5JUYFP43Zv0Q
S49aQcAUO8Zc1mYZL40SOWLyTCYUMHkzto8P/UPRzED1JXQ16T0f345whQSSq5dlvbO6lQwwDx0d
jVjdCYz7vNo2w0LO1vxjLXhZvCiqTRvxaG66/FFOP/WScDVrdRT/Ctom6z7U6L6ntz3FjbUJVRQN
7qq8GywZzx7iB6cmTYzsKn8hHwx5a9bk4VRXgeP/9g8AkiFh1YCSAa44V1SVrekXSleJB5HATE/X
Z+pnAx6QDCm74YiiLeXuRiSWL3AFJj8IIByN4S7yOqoZWzNdAWdkCyfx3ndJT/i9aPjqMP0sGjit
TI4i6EjmZKn7WdopalqXGuyvQ5A52rPoDsZeeyrXtZvfq+O8L2xhNbnFlQldQ/rK739d+/e0+POv
T7fu236oqWPuj9koHypteqd0kCYIl9mO5dkRvwDeSkTZzzX/OI53MiYr1IxqNU+PzAjcAY8jiFdT
WWPryz2yFaNX2lJub6OKSIqXSPsM0TptZGfMcQVna/DQVrkdAe7lKZ2r4gXCJcpYJOgl5Q+zP4sg
kWwmfVqCC0yTbI6rbQLz0svw/X6f9SRHP4+ipFBkKkkkmQG8oSJZ6uIyENBl/tGBc2qfA8kFsYIV
YeqGO2H2WppkB1ObjHgUb/XTPgGB3AA+fRyftecKZhCyg0a5tRLRPqLbCco/svg6iK+CFs5aA8O4
tEwq7E8M1LaielvLliPLr0ZKVhqZCKI4M1GXjysRfF13c8RE94kkKEoex/AlQJ2FdPiPqG9YHRv/
b0yQMyl1RfRo+b1dSXMBYZwgQ5QcDhrxuEPy3iFy0AhGZrTKVtES1dUps9x4tOSd3NyzMWm3YrNk
KiZanxFRp6BtnJKn2ZP3x38TOfQ5LexY7FjtYPOESvJoCSSmXYFqiR3L9/JhbZpLPu2EwAXYPJ9W
t4i7nSLPFWRBr3nnAQM1Zbdtd6cRpZstwijcFGylbmgtE3FRSHR0k0WV//EJHivJ1LERp43Rpmd/
5gxMDnG5agMnM+9iFN3sy82iAKDJctT7ZGU/6Sg2XAGCZbCoew/HWNZv/OaRvl5TrlPVIa0vIL1d
eggKjxUvSm+M+4z5czxTlSXpeD3JeAxSW/9vR23U0r1ql1VEabNOGaxX6nJKTjQLb2DENX6IjMpr
ed2wExN43QGzjKPPKn4x9R3kou4eIpH0JpqHAdCV7bdeDvNSrBW7Cl1ImLG5Vi1PuM03mmvuk8lQ
7zun93GhkxXtfxwPmLvQdZI+v5C3p1XIFwIGSHiVtj0Nm6mD90Lo705wOVLv2+30/6NTSUhK5i99
AZjrGkStmYkz44YSIH+A3PkXrzH/HYvGycvHp6D10AeNkg6D66DmUJZ8gxr7NjzyGYu2Mr6e+geC
lTklxNKi84FVfsA1I95gdJs9kuo/JAQuh0O4urYGXTovaGQcKLKqaxc83oJvNprE6HHCREDn7wkO
YOQFM5ilBfbneCt0+354rBLvZM2tLa/vrWwsGqzeoQurtQ52EmJgnRqC5TyE6nXTYCa50iS50Noy
uUrMwKIO8/GfECgjLNpASQuJ5pIMAkjZ6CzNpObMdcdkHKvcKyTOHzjo4KK67j39t0Xz86+fnX/l
nJ3NV0rp0KJkfazHbVWiE635im4kFUSPg88TR2L8DFgXNfk7ZbsjEZGb3o3pCtJr+2alT01ygCNL
Hwm6S3llJ5Eu6LC4RAT8yG3AUEj62dQ25NZZPpYVvJXo3zEhBqet9BE9hi0X6gpEDWHE6dHwSh7+
CAlXolSvplyi5JU8+X4AkuEBWkqN9xD1lkb3nbDd2sTmCP4LVFZMSaLNDG6AMQNMl7AT+SIApuS1
qid7Jfs2BJpQmjN2IvEU6+3UCQldblZmgRzEaySLNwo2OGkgvfnNFOCwriG/N6YD8UgmMkAIvJjY
6lVBpvXxSd2Jiq36uyHwahHToocarJQ9vJ2c7lCtqi+NxUe16pBodPWzGD80jSegBjrJq9EGG3CS
7ydBVmPTDxMyN8tffI5Sx5H39abTPrDzVNVy6t+HB5XfaZUskRr/OffJOO0lssXYEIFI3yrwj8FR
zfJ440MoDOVVkb/IpnfyXfxOSNkKO8XGZd2k8iKMb7sP/blTbZOQXYn0g9aLmBAQsFLcwBCQbk9r
A9gAE/0tczXWJwhmCTp6gsf9G/NOcom39kqq6ivogAsKxp8vyFnTs7VyOTkmozSp2MZnHqGUz9A+
O5MlriYekUHrjrxzi8PbsCAhFab0NarXhVYn18CLOCE6eCG/hC/f6x09lsa2S+RD/SFS4SMFw5Jp
BJOPwYjeCnFnWMv8lDgmdt0wAJ/ZPcu9E7eSY1XOWBUM4814phDHC+tL8IqXEc4WzIJkUSOtsG59
ZlLBsFbLm7E5AFC28Mzoy0L6aBSi4625MrJT3WT6Q2XcdLob317r/1/Qw/ALTYaE6HdA8J6LJ/Ik
ESwrKmT6/wSaiAsr9JJsHaaHUYM2fZedPNHYU+kih/GFOTDCWVwe/GLVHmExFmu/cDW46vtrhdcX
qOq8zsWFyYBdoTf2T3OMFZ5scb/kzjskRmTzlOMy7qdDqruEY2SWbWGIccRP3P36mzLOB8ul34I4
rd9kD+WOcw3HRVu5J8aI4kv7qwIupFvTss+qcgM78A4eMcZ2vpQMgTeHi9NMC/ZxBe9lrpquPsFc
B2sWi8ucdkUGO1HWXUP0iDBrIdnnXmqtg/FvWm7S6FYxnsxg0wWb5KNhRRtuA2v15U+WZvR4EWJE
K4G3hGQ1yXLr7FFHjHN9lvPvcI1naeFYFxXdpJVzVqsmiVF3RtHLdF2tHXiDdbgjg9kOXq53WC8o
IH7+rbORbiNpGWU+f4vmIfZFUm9QJNDFcIdqIQLZ+x/m2v82lX/+ybOudplJjeifBvkwVcQQZdyW
uK9NQEeQD9N0SXgjZXF4JemiXe9bW5wb6UybLCnvPlj/bF4/qnORCbxyzbc+DTzO39XJgWOA0eNb
Oh8aRNo4mqrJKnH84G2dTFwAb/hktCOnXocYHHAzTGYR7LcUZ0xYzYV6WqBqhXZ/LenxgnADupMs
8fZKGoagrwPktyUrbYbKyups+qB9T2cBagsvYOrvDPNptF2Tmg4xZrxyLpUvnZO+/9mz96GNCrHl
45IPieQ1rkCnwjkixDE3Mm3R3MkSpyffQbfF/j7zgEow+NBUGDjuqXPr3gbRasH6Suwuv9ZfnvaJ
f54OdEOKDEVBpHh2YjbD/JT1pS8datj7biMutWrRFUDv0Eop7+Tl1bPCUT/E0rEAjWJbdagS5coT
6/X1yuxrYP/v1fA6iBKNVqyyP0/QSFMVuTNT+eC3rAceiGEKWMIeKxqs5p3uFZZNlMYUGO/EvMik
i7GEKDMs+Y2d9XeoKXUUvjzK3hMXxILcjacHudtU/jLpMAUS6wDXbsYdFZwRH7RIwsKVR61cWmbw
xvznJ5wVl2MkCKNkfL1hvSMDNLGM2wSx1fEp75F2z+RVni3i4w0fIjRZfSHhJhemrnCjEmZLgw8X
VX0gtRtn9VHf69ky6B9J1TSu6lIvrRjfr/Ts0aea0CZtFbNIfUwJFPFL2c2rV6yh4k2wNlfGc1ne
DiPzMJtduyVX0txPsPRE22epDZ+WlI/OZAA0az5SNF5oZCLQsI4M8a1AEbodjs+deCjbxe9tlguT
ab5hS1TwqMCh/ofy3cjxsWCyJh0skIpka0OOo8CITn+TEUzVuOvBnEuzbIVAhc75qus8LOANIVch
DdfxNSy25YjYdh7VburWDxSJdPb7xkX52AzOlYu9+DpYYG6QD9A0+9opvi04ZdEXx7BtuVhSR9Cl
wRgKyG1waSyG1k03xVnn2/6uXWpr5d1SFiPiLZopAtYEO9JsrOsjkRRU2y3U02cZCd9NxKzuf8gM
vnQqQiJqKJZksUCeV3NCGXRGEIvyYRTIqHL0ZIVUkTAY8odUlek9s9HpCZMAB1mZzeN0ZHWiwY0y
YB7NYa0voKoDzl2QHzKhCOtrVDrt0r2k3CQHnAYkFPLp33+7l8EgGP0JbtCBjmftBMptXS1SwB+0
cEflsRD23V+JiV1Gwo3yJzuumVKTXY8BhdvcOvpfKAiIW5kNpM22xqPizzVrr2JQg/u8Sre69R6r
K2tcmepjph/6+oAd1nCNW8KQrNMek/Roc0qOMC+9TTI/tqgre+XXse5s/ZuMUipcJJkHcb4aG7zx
ViBG6iH5m/GDiLcgdgc0Ynna6emKERUVUjyTh4dR3ZR/jgrSPzKKnCh1IT/DeqlhIym7IZ5aVHJt
BzeSsoQLL8zIADHaKZZSmwhLc85iPV3ZDGOxXRMCNxdPy/a2J8fFdDSiVZgeIqpBwFHgNEIANZh0
4VmIZ/roYHxIBDsopvijY4MDe9ZSHV9r5Sr/bpkoHcHcawZlLpzis61ASBpdyk8pevOEJHEnI5ek
uG2hT9DReLYUxjnwJYzX+klc8mQqjJgNn8p6JMNG5IsfZuE229fesKCOICVYll0dAp806+CRf8qS
6yu7UFoH9V65JtwxpiX+51P8eelnW8BQh1WsC8fybiQgzdyVwPBLUO+kEHlFSogW72vHWiToH7RK
TQAqmO8HFp9bDZO2hAVAgllUPVn941F9S+nCBLeCRKtLOcD4hvM0KLa0ktiJrZlAyX0LhltbpYcw
mM3kZ7Bq02ztcHqaul0k1fjWbTU++idQNJ7A88zaVaO7R2l57B/k8ka2lpxcrXpzkm4KYCCqy7Bw
TpTznV/eyZAMgWuhn5axAf//n2Gn+wQBDyUGQjPz7HuWkniUQqMo7/RqUxVEbuN7v29GPlL2Rvv4
XjhR/Sxlfw3pZbSzP/mcTK1rjrcLR7yfF3F2kD75cjEWTVneiSuOsMZHMi4lcV8Q3l4Q393TYbWr
V8GlNY98aGRUW3z0BOggKEQX59AiRm2jIyl0f984LkjwpusyGGdAfJ0kWD8XuyHL1PiUReVdYRF4
jXwd24zTQcfO8CzM/h9p77UbuXaF6z4RAeZwWwyVlUqpdUN0EnPO9fT7o/bGsUQVugwfeHnZbniB
s8g5xxzhD2QUiGH1vpP3jF1BwWGzM89ahP5XbRvJuoZw0/TP/17ThewZRiD4XhngjIlR5qKEUhg1
tRmEpBPTDbzNLAqH0lPA7ziqfhg8tOta/NLAy2IV8+9HX+g1fH30MoO2fE2vDLE+0e8QAkeNX+po
ZdYrAQQ0RmvnlaW5vrweMS7Y63+Lt/yEW9zf7q2hpMDkMbaL4hBL0Fl2ieHGsa28+RBoII0cjPv8
Z7etvPGvqW5VEpYjUyqpZJD6K85/B4kn73PG6PIVP9qPXHYZJSBIEd24ymDcLF5mnLZ5VhYcstFL
tT/lLAQTWA4FWxmuDTpbwHKM8ZTJ6xTXsuC2Kk5D9adRdj72bj6DPqwZtOd22se5nTbbFhrvjB0y
XNrR6jNzbZtcObVj8rSxw7PuqSgbLJVuGmsrlj90cxOZ0UrYlcjp0/mNYYsxg5HcuTa91q64wB20
PtDNmMgzLfoGeGpjEa0iEaE0lcD8kuVra/LOGIdCZQMoCErQH2V7wGuAoseoepztNgVOZm11S16Z
3tAOYNLPwNOuAnwi3ESpbJ/+dq0+qsnklsq9Xx2l4Smq77ENaJpN1G5U/9jpDwrE0uu19gWFEn6P
AbhlzpO4qheBS7VSI0b4rjnNAK4QHwsdpjvmcPIal8EmBgQT3FWjw69sCkZxyRbJLlKmw1m8icRb
xE/wRaHLWt0yqDtzZGDvR/YILyRcT+XfLnvpS6ZYJOLhPR/bk26YjY+RbeIj5zP2MxKkqIObqXks
AdHlzTNKik4ocQb8m1pD9Y0VRPFDiIjJ2Svr58z/FZd7kbYkJLfrJFbQ/RcuPNWYeWOaYXyfCbeZ
iE3VoDSnbpdvaRyNZCe4ztUM7KaRFBGVVk19RqZ63JxpFfUHNKS7Wcpl3PflbYkSyywle9Z+DsKN
X94IlBMySCv/IcVnL3yY/Juqw7ij3SXZtmzcHO0/HWva0aBljy4kF3yO2yi9xAHZtbPYYACIYlF/
VyS/0zZzUJ/tEBgZUBZldG48IQ37A1xGncyWzOe7FAfoWrwdlOeseVXrVwMgSQjaF5mrAmDI9Ehb
UsMk5YOkLD9UqeZE6i+QY7Ny6Ekz70btnhnPsM1poRXBXhv4tvlLLd8b2GemEkKD8nry18AZ0Nai
0PtTwTRkOH7ek0bjhwOWJOh3ebqtx59B/1rqoL2lTX//P1k/sHNNgGQzilNE0GxxqxSBVJVRMu/c
AYnkPSLdM6jb4qID1GIGewntf1qD/47eF+Y9Xx+7yIhqbhP2B4+dnQaq8j2lJckobI3mjc2PNRwj
4cN6erCXN1cZWZd2J6wOhYoRDiZw7q+/uRVVyMux1ZyS97OHaPWLCFumXo2Odmhv45mGfhrt84R3
4m1HocUZobeMbvQ1oscFHQSLSY8kcakjTEGC/3UhstQWpIUsBAWVmRgFdE+hHlmVd6DDRJjEtnyC
M42+Fj6+zkxQmyACeGeoCv6VuvQCP3dei6pzmPmLTtjXtRh+I42Cz1owtmBo3b8GzYr6CAnrN+tB
eUiCdQHB4FnaNY8g8zaJiSrFtWHlxXzi8yIWuVcWhgP5D4swkEd3ZTvbQBpyMLjDIBhrxNg1H64J
GF7AMH/94YuPMFSNoZ5Vnkm+aZTIdhEuibXbITFW4L6malNPv/P+pkucGhF4ecsrsc0fILf+0O1u
5IMBu8nGLaywM8lmupGcHYbdSnHIegTj5wgLrtFP76krNWFz7S79qHuWaQMScnORTgfEWMqAJrI5
CanA+qG6pTuaqWsByc0Y4CrWq/hzX7++L7S0eGWfHjmXap/q7nMcJUOd+fP1LRiIQjjD2YYddEa1
2XR9qEP0MdFN6MACuCB+tMlROxT3xMNcI1fFpu8dDDDlPYEzgHyPB/ff4pZ2yJUc8QIR4Os6Fwe9
odNSaDXrbB1LdaOfloSrvQ1UZHiD5UQ3CLBFTzOAYeo8eKD/g/QZF+I1AqQ576Fv34gBN++MGxES
x9cXVmiWrCocsRN0e3TKym5tkYuM+/b8orU7JOOqlVU4bbUTMVipcblJbiHvl9paNlxVuysxczN4
sTe6fshBP563QIdMtDRgXWGbDKgu3nTaXpxhztIjyNs1CGW9vMnc9DYj7aOc5P8m3mSg8bjuPcsF
s/wcy7bgVo62M7KdJG5Scq2PdrtYHYvqPn0H/hkg61eInqI5+RrNAM3HEpraL2CEIMXrVqB7KT+p
LwjVN0iQTCjX4Zt6lc9xMV5/enuLy8KwDHP0Ld5eiQcCuuzomHnFz/GA7hxeReWMcELap+XQuuwz
KmGEw0LY8f7ff99aF5C/7KdPC9G+fkbt3Ah1pbIQiQN9Pp6DNWZsBi4gzKBX6rBqgVQ9hLfgsH5S
lbfV7N2sPSMHHb/PWj6pa20bQBaqk93GT8qfK6u7+JoQaplVzchFtcVuH8oMjq04R3AMOXBbthV9
Pfuu184ZY2U8dbK/YFOjFTk/CI/6TF9uo9lG5zD75nb7H5SpeFuf1rOo0DpZDXA/Zj0QKx87fdVj
iHA0NvN0tGTkRtsC5RKVMQfo71/XrpKL5bJBl8gk/YSdssTJi1rctpHho19ebwwgAICfnBBLQddU
TkxR4fvvgWGRmQPjGbq7QW5XGEonxrov9opdwVe5Co/TviPH0fbXQCEaqsLMSV/sH7Nq+mYyzWrG
XLGXy9BRakd8nm6Gv5J5X5LinqMfWk1zUpGAJtNU7+XVpJ5aDCOatQIbtJtW0U198NfjY3FfPOl3
YeGorT1O+H7M/rjoFEKeRct1EhwlQHiHBp6LdUIdUkDthvTRKH8mGdr+zz3iiChxVagKOh2YuP7O
BNxUgXIZ7tPebcPfwbVh28UcwwKKiWeNRhNj2S4QU0ELeoIIWd98uzeMaFrvPA62FlLV0qVUkiPu
x/6RYRPU5RBZWZLAwbz34RFZinKdmX7pzGDYwXAJ0AKiHMusRzQmocmV+pQe9LXhVet6c97NThGz
+MfVPTkHqsU1IIs6XX9LYub8bdg4+HEaCAYtHEwnkMI5e1Wxr5vXejpp3qB41VsMz6ulX30457tx
vsApA+TMG8Wtms6Xpxc09r+jxqWUSxaRZZ+1AKTvE7bIH+LRn9tK5+xHvjU8ZfwbOhV+i8Z2jllW
uFVRL4fQceVyvvrgRVRvq7rnSgxqwkMO0ZmORXpLGe8UUrCauYyZ7mZeBdxM2f4vPxmesCnPhQ9t
q69hPJ70pKlktiE4ayR/wG1BD9bKD9RGCijVtp6vH3790seXREbeKsWWCRrv61PTRiiaqOSp6jrY
EJpVJB4CfCR3jTq5ETr5bbfPkx/ipFH4buK2cPRxm4HTQN9WsOW/Fh4ntNT4s9QNsQkXuYJ/QmkC
zWFsFOj91Gw2OOZ3RppUnz5IYbomsFGzA9A0v4yZID9WuF9Oqg1JC2vDQTyMyt7P7s/R36Ft3XwA
oxW5ljas0jcFI5HSQVMMrxztLj1ey7svBWgsQP7zPhZJZNwLRjkJFsGQGMgcjOhG65umFQpEv4be
FWug4TDQII2k+kr4ixeGYg9/MtHxYVfhsAf74d8b41IpIMvcnvPEBfeeZf85aDRFqAVjzmuNV0Fz
U3zXQ3gKQGeoQ5SVhRsJrXtbezufnVLA1dYVGYv7tILnKy0qbsESg/CItzJ41No7Q4PEO214RJha
NL288IYSbnAMovfKoEi+tLs+L30OdJ9SclkuhbDOTDLM5oBneQpDBX/PdQIcLXCt3wjjNNgCAHeG
5oPUC9ZRYDmB1snchEgzUlqVqF5fOeOXEnCsvGksWDoqFcqyu9C3vSrXIy90Dvi5amNmeh/jd4hH
KhOlpwSY1Gz4juawq0be+HQdQWDMx2oZcz8vYRFmpkwYx05iCXNrrt2q2Jxu8lvAFjg0jXQ23nw4
gx+qGaO/Mp/RKcKJmrm8N5xxEl0NbwLkJ5lpDXi5YZsNLjoCsX4Mkpu2ZXb0k+MawfiYPZDmn5WF
D/CZRFJ6XEOtF8CG53cULWjN7+rYnq29yxt/j7pO8Dt/G1RQ3eyyFSVjkR6L9FVVlFVF0yGedmXn
oKWkIHw4bCreFKrfunMdBnWpmPvyjRZxqTS6//eNKhemzra4Z5M/Ct0KIYeErtx7eBf+MH/CQaiO
xg2YC2uVPFIsYVolvprtOsA7Y1V5qLpvgU+oV5ril1IGTGEMEYAWYZM99HVft+WYFoWls6/fwR34
2ens3zYRFdRMcoyhPjhInA4CrKNjhkYeiMuVFt/1yR2aE1fv7wtl3JfFLPdSNNZDFLKXmneIAasa
oWAkVJLDkQYSK5ILO/R0cY//ANQB/1YdvegODdhiW0YpLqrWtcHiBboFVmimOEszUlxCXf76drSm
nRnYLCg8RDfWK67mJZ49mWfBffojmTuh2uG9N3eJi1m4SwkO+QmZJbM86NhC0XUmRwSJZZf6GwgD
6YYp6fkhi/eQfBWYdeKtVtxFxgYS9PgOZ216VEsQFhSg8OUf6SWLzVZ/nTx5i9Rr/UvfPnRYtGDh
XWwMJio0ZUuGZCsDcJnooFF9bJSNhkZF/RL+DUQEpuwWfiGo62eZ5q2AyLzbKi8pUxxjei2HR0W7
m1JrZQG6xj7AgrfmO/q1HXZhrvzlHS4ip192adxlvMPeA8wMGyNySvGAhQpGZyuAusXtjDh+if+U
ngA8Xl+1zwqcNER9+uRmNtSBCnjlIrpUaEJEVzRRR6UaQvpi10t9Eo5YnzUnSAVY4timiEW9G+JN
jDbrOzyW80xjDlym+oa2os/zE7HHioHXb73a+kgu4P01Z28tJuZStTWvaa/Jcy25jKqfF7g4CUpg
StEossA8WqWyI5O4YQGYveRe8dRvGJvCxe7Ws39CdTs9BW67kqWDgaY3JtOhGzgKnoZOMznJNXmz
i2kFqbUCj17EpvJbRt9ElhmljGLk1KH+RbSHzFneKbR3Rhe8Kn5ovjOO8ENRZh5kJwvuOiMi2j0A
r8JoC4vn0Pr778TiAgmDsufTohZ7TApKSVIMFtW4OoNiu2/tPHlKW3I5LmSv626FgcK82U/RM7gp
KzmBsBcdfY+0jhh2KyE7aTYWp8w5I1QxkSmrux99dGX+fjHYfl7mYtsl0yQPcshX7T3myxlOCucX
OMTDQ7ajp/gDVm1Gt4oqswYdmiKnQ5EkjburbiYX5Dnn90VuTpqM/MJyFCqOciWOZt+cAvplaHqr
OMNhsrsS38qt6oY0tc4P5klWVtlxHmz6BzzVmcGs1Hgv9vDb75iLtwDxO9hx+Rt+EGr4Yyo3mbLq
AB2/Ro51FYJ9AYX2dc2LdodkNr56ntc82x9J7b1Fpyq9RYk7eW4hdg2Y7zTqS1V4Pd1zf1daJ0F6
BLPhAK1wIkKi7KX6AbgP5hF/C81YxXSUwFt0L1fvsflaWJ5eg5EDXBKw7AArv14beL3IfZbX81LR
8p1HMExb0Wwwd0HiCFB6MUmINLebboKMyI0Wl7jRDDfrPOWa3LH0HWVm4Unxn7UsIsm57CcRBumc
nxUmWSLEnxDHGjcKN2dsG+e5R+0MNTw4dwaR1S39gcO/j6d0KZp9XsMiBRqbsySKUzvve4X73Iu1
zYhNxJqffBicJHLk+sicLv5oDqvV6d+Pv3jsaNjhq0vQQppvUY9aTRjFYfrxCjo3bV2adiD2KctQ
12j2Geqe+V0wnQaQrwdcxyV0tsQUnQTBvpawX34T/1nKUmKokseq5N9zwi5559ZVCYm2quxBBrgo
HI1oex2Sxgk0THiCYhteaxpePEUGbGKkUakNpeXJ9yWxV7O0bE4f9lokWCGcBEwaNMwpi6cIw4EU
Xc6MCBiqa7VdG/m+RMyiS56mDr0O+Hi2f1N2W0RHrXBfqed55lLJT238K0z/Bxg3m1eTQMCge8+C
Fy3XcPQNJZlirsEOz9O1Vt5PdnZjeNIv/2CAg5tV0jIVyi4JU7zS3i1Mc6h5AnhTs2cP4Hpg5/aV
7TSfmG+n+9OiFoFIS1C5zAsW5f9tsLllJk2N2oWbVv41a2wj8sBUIbHLOcI7SJ6Yt2Zn4+mDuh5+
IxgE6Pm1yvryFv+0psUWT+RzZlpiSqIK4xfZW9RkoSetmPC5grYe+iPMCzCwq4yzxhyeilBv/oti
52LTCUACfA+awibN4a+RTw5Ss+h81tGAA2TiK7uliNmkG7X4JMBWjxAo+S8mZhcL4c/PXTY7rLRo
6jwjwpTlygcNfUvz70Z1i7WGO+IPHxgXkoc78jaobGfXRB3TckVyv/XV6ff8qr9vD5NNa0qIcS5n
UcpEE2rKwuY028U1a0R975Jd7tFSquhIAxpd9b9Uqpb8gOfALWlJUj+at7Pr7rBRxZ8t1saGKwEF
pW3r/HvrXoC7cp50pgbIWspsl0U9U1pD6bfnYF4bQozU12vEUkvzWEro+TxGCVqVONzgsHTU9J2B
hlgKK5VQhd2bIduatkNAGqpbFq0qxHo6LjV3sG5bw9G0fQJahMKayZf4BroezZS8eE8Z+ou3eI5x
DCmUrJNc/laTkya9x8BKUNqYRDeq98grS8JWiWHIYOdnrKzmtpzQrVRvhvgWc5yrH+nCDf0RAcmC
oMlYyxdRyVGlNx1IyLlxYgIjQnZSXzfVU9H/iOQ9mtAZM7x5gJJ1ew3bXwuxelf0sZLoH4P2Sj1y
Ca7xZTmL/NUoKBLZMvWpq70APVVvnoEP8VrJN6VLDtPSqmUAaGy1a5zCjwJ/sV3xIBNVBWYblnof
cM1PjS10+bOiFGtkLewoPcnRbelgnaN4gfmiD7/8wFNKRwO16qaeBp9fgZy+MR2mCF6rrJmFFO3W
qr3RLeQ7M7jzRYjgebYXwc/fQWz/9/69dMwZwCNOJYs4pX+7yesJFqJM/XrKA7eHbA26ZA65+Jla
jgGb353nhH9Gm6EXJtmkVczDMbu7Vj9eCnOf17G8xgMlL7N21OtTkTqttfoYbdjF32g9J6JEGlB9
1zvcl0qvL09dnN6KbkIJqpeOvnVb0WbIt2BT0XUen4GHq445G/l+qGpyMs92LdxY0jbqdmZqI3bi
WNuouVLbX963//keHzi1T5sn6g2pRlqtJrELNj0aeWxbvCU4w/QdAxsvwXncrwyr85//fzthiVbv
ylQ2IlkDrc6pfR7ThwSOZXgrlmik/F9SriLii+NodBnHVSCQ2+Hk5fvr6xFfEi/k2HwYkyyFBJOx
0yJNQfD+HMnxWJ8adiNyNe2DlBwEZBmgBnMZh7Z/TG7Ms++kkZN2LsBEa9pn5dkdBpgyYQaE7gYP
G3rhKvJwzTYXjiJAdeGuhlKIhkUZulkFvjS/zeKX4j3kajdW8r1wkicM3l2MKzbZfQmyK1kPKHvV
6zo7Yl8mKTVK0B52qULgoYhRGVsCWNKi3wZ+DkDCrkWnwbJcFK3QbZLzpzJ6JO3zfRjmszJfjgom
iIezG9Z/63RLndIw/+cObz1M2oGzinqAekQU9+ugOU4ClsMDIjV140zCz+78kkqbqd2Yqq2M20Ff
SzQEpF+VSQd23z4xDdF+qAiVSfT0QGRgaAGeVrnmHvWBNvsW4HSM0OeMd27kfU1JsrSNZSlTwXUr
Ivptz/DVZhOrIrKjTca8OjkaxU7cVr+N82q4C5+Ne2vdoGT3J77pPF4Ld98z/PPOQwYJwuQWRZMb
Bg0b/cm8ZpXyvVdsifSlgCjTdDSZkCzSuLbvY/TjjYrCMYPGLyOyj23oybzjEi5+Ko/l6yzEL/XA
2GoTqOfapzkW3RnY1AGxsfK1gbb8+X6+bVMBI2dHumrr/i37/brEZegzmknrrJIlmj1jpXpbegUI
Rhjw1Nb0CrbdY4YCm1dfe/CHieKX77h48CL6CcxfwipXeDCOG+F4aiKV9vAxTPrVWA4AwMit6PFn
e3pAfLaZQZ1kaMSYq0j3EJhA6TNuN2ij2FbkxY48ri2Ro4iQAxgy1wQTcJ+mL23uQqB1BEZMyiES
jqb83ubvA6CbTLyLzF9pptodAJ7mFc/JyVF+0qF3SvVKovYddLb4sYuEYMrTIcfquzrpx+ihn+e2
W/+RH/BM11hxJ0Ro3X8HVKqpZd46P1KC98DG478sgxii2II61GN1oiOcFnDab9B8pJDAIKlKd6Lw
EmXqRkFHouhX5pSt0J/y36OH11B21HcDEqvmezMLvrNrzW3NjS4d0amSDtqh6h2s73LYlVDHMKwe
PLLKrQp9AmJUZxey47+CMUI9IYD6OJ0saT0aTiGvKiNzAugBINGPgClwA0eeaNoC4p3oniBi0u6m
0PmJ9stkbiTTTmoHOKcUbYtu2xcvhbiPcWdGS04qdnVKgKJV3jm6l7+19+HktPK2yw5Il4n+vZ5z
asI3koUW5brA3/f+bCVdvFRYbD8aVzoi38eJ88vmX9BwDANe9OKgp4VSl0MDKsB8siBvqJ6m2OVs
Aet16xx+h7rJTwn+Gij+svMQDTBtI92oFJuTIwMw2ybvCIJd44B9p01/XdbHGfx0n4/TRLAchOok
1a+jvql8ClvVG50zJGQHn/kQrRjB6WmHj7savcJgxWWQOfFDznhd2sgNCOxdCHJ+Vs3WH/69Rb83
xRerW0SAWAZUoNDLOlmwu2i+N1u69bbwoDjsxdILzZUq7hPT5ebvsc9aWWu4aRIqQoaTP2DAM6M7
WmETQJe8BvP4PlFYrG1xYK2mLxGuBm1RcF0jF2dsRWxvBFcswpWEaIt/G0fUwqcKShU9wHybKxv6
q1h60Y+ODqrkDBj4jVznP/zudepee8DJK2aU10ofab7vvsXR/2y9ZX2aNJrRThLfGFFLfyfOkACS
2Jd2lQz7JLXV3zMvH1Evw9/8+/t9b0V+vCMLgwpdk2CcL9KksqiLs28mM03vQer3nVuCh4l2TXwT
1msRUsHv/l17N57byK5FTGKvdt8+jtX33/6fFSxaN/V5zPJGhOMY+Siqg6jsf09nAktwbEdppfun
AWGiQP6hpG8+H+4cwdLviCm4cmZvPQfUNPYVHJEetOZamE6KcDvB8Anuxfa3j3OZWr0H8OUR7miP
Y7eT2q2o/ZC0TaB7AiNdw/YTt3oK7sdZMrKCzF3BGcyPUvBWFq+tdV8c0Ylqxh1Yy1P8q0Hn8Z6u
ZCvfksla/LMmulGzLwA6z470NtoVnsyka8htP2N+aAePCGKhCILspzy8aP4LNyU2gz85K3Z4r6Ep
D3PrMcB8LX7p1oF7Tu5/G2/zIEvfh25FMjFGf8KkXZEt5eLr2N3qL4DeRKdeG07losAaJo4vP53L
gya+4j6U57+m4jW+V286AcFJxu4q1IsGpnLhWOS9ZzgyHbqTMHZq08GRZlXoD0gDmWfPMlA2JaC8
+aSNUXk7KwSjqIqAJP9suLuOVPhetM3bT7FQK9QMRQEv8TURTGt1bEqJSlc+tk6Z2YnpTMfZb0Gb
lYWwPkcP+7r21bd20OKpcz71KaTmrSCWdcxTy98f5sMGgrqz8PP7qIKRPJLL1R+oiRAE5fa871do
2jb+0dpZwX2EWW01nhimAb8dN+jH1dLrf4Gb+zaiXaxxkSLnYRAYyZk1zqMK2j/ruaweN37iVDv2
LZAlV121eEKjSWBzRUG3cRk3U5Hs+A/2xpVAMQeCb8f005dadPMaGEWNOn8p5icHeGtl9LOp7qAN
zPUlqjk7hN00RPeabWM+fFj6/HsB3+djixeyiFSNoKhyMrEAdT0KO0hFIn2ueW6QoB5pbqpso730
5r3U3aXSrwLDiIGdfe7X4riuwbnV9hjhyetadg1z1UQXw21mUcBjyL0kJ49GvxXTe1HdCtJ+9m4M
/TvZdyIaPNfe5Lyn//UmFwGvTzRfF6D68iYRQ8CNw0EH39aOecWhnz2grsbYb7Xw/OpoAM82BiTX
S5R0pIlVoufAzqCRG7cqgjz6mj7wE0lLjniAA4XXtiobIX2kcMjcV//+dN+bJPPzwYAq2PWK3zGw
ujC0mQXGF3rxkLtAyNvUgyFXnr1mdBqYapBn4x5Xh4ErF+q27xqCG5d3HVCLfIUwvuTm/eO/F/W9
ybZY1OIzlE1dhQ1/p+9KqlKoO0PY0W3zsQNrD9R48wQBsoGFZ1q7F3B6yQYsacAZjvtYpDtLJ194
I2G1A8SlM2lVjveqfsT804/hlaHmg5Hj1Snmxcj16U0uclQR/RpZw7aNQyC/c8FNk40Bsvbn7AQx
2OJQr8G2rIMdmJS57QUpc/RwnZSwgo9BQz9iKYoHPI1DiHojOlcAX/FEUq598IvB6/9bpvFR13wK
sN2ohnmosswPy5BE3CY6kcGjCGGmHSHOdSOsPmAT4GEo9LpmgxKeEG8aHKvRPLcRb08oTP4L+tnF
w/dpZYt8tR3P/tDHfHU6LsamxZBc2J2dWnEy+DnB4UzzJNbX2Tr2Qec9jPq+zdy8fK62BUx4k6oU
U+PUvjr9v5zlf1rXIlfNxhhLizm6occMNhGgGTxu80n0T6CEQ9vAK2OGSfe1ZwTHytpa8a7unkhF
cZ+203CbV4ySV/5Vxy31wqdkS4HetRBEIUVd3EP6YNZC1/PCZsFUR1OeU5pppDOpF8jriDEk6E6G
tpYbCJ4hHqt6i6lAVzv+73PjgQLM/mYRTbDtkKNb4JTNZmo8qhZq/xfkNzHsKB/r4F5FbgVQpJ4c
ZjZSQxazbvU71Xcs9LyvlNUfS14E4C8/aXGVKXOM1JlNnTLOjrVq9L3WrWXyTR22zw7CweikFi89
1Dap79QokndrXXvICFKIvPkqg+E1osK1Pcz9/2vXg/r9eviyusU95+dBP1nN/MI9dRdAeH6eb1ic
EXFqgt6yypzI66/Jynzv4s9aQjNEm/kYQ4el1mYqaqFYyzw1l+b+aFkDjyAyg4SBSJO48Sl4smzU
AsbMrcD1IROJboodz4hN+WqUu5BrfFnM4jCgQtx3k8Zi5kkQ3DGgXxKY3cDh6uBcmGfM5hB6EfQd
HaN03052AtVtgDLvTSa9d6dd57LXSLNoylOK6cCPf98d30e7i7e1TFvjwu9NkQVihDBqbn1HrhFG
TrNSXkJvLf+h+5ZsuMnop6AtDz4agdS8v7KPv3dRF6uYd9KnKAtmIJAh2NUkEobxq23uaVDji4OD
QbjzY+YNpYOalS6WqxhHHXULBiz0ppyr/oRq/pB4Ou4C/oygF9xABmZyUL2Yf3L2IL5HoF6G5phs
A6VF1xFBalccrrRcLqX/Cn0t0E7mrGG1ZCVMap/VddL+3w8Nm5K4R+/yCVVq+JRbHeNeBrDXHHwu
xdrPT/3AY3x6b5NxtvIo4KlW+wEDYkpVtE+4IVupZ3Xr+pEmph2ecNh6AyWgwF0X9L2C34kOsB0t
Iq8Nd63qyO01QPvFWPuf1/HRiv60MDXWA7VU+aApPWWpvjeMh6J7UGuAx0cNtQjEbmztF5alboK+
m/yjTk6MQ6WbBuUHDArWBnpeiCM9X6OuX8qVvryxxYE0QyuRpJA3pq0qE5k0bdr3CQ2SYxcdc1gB
51XRH1XMgkTGxb3tt9WKMQVzae0h3GDiE9+cNYe0I+SWamZjyNA8aIXohJMtDduJCQh/fC2MfJeH
nc/Hp9e5OKVmpWZFIvA6W8QV0ejdV/IxDPaqm9yHTsTxQI7+oABXx0SMaD5WT/W0u9rbuXDdSMgN
MOK3UN0UGW1/PaZn7vVePeviSZyOrXU01N9S+di2OxF+KXVLuW/bbev/joebJMM8rCI9ouwQpuch
jlZyPK2E898eJKL2GMRH9aecn4DZVTLmVp5RO1Vl83dZuW/A75cUp5L+G/035CLS+GESTgzSz9KN
HG777lSbu7P0O6Cy5n+3yBrOelA5VKQXIkGbrcQKI5RN4f+cBYNTGvYTYt9aBPkVmoC/k7l9cAmq
hDejOdAZDtEw1lwg0cKZFOSlpDebjHDbjkJ5qM1DHzsDaiugORNsOexWf5m6fSSsR0wQoGrWRyhe
CA+jx5VOsDTm4VYPGq5YpWBpz8TzdTWs+3SfGzQr3kZzX+cvQvqSKzsZvFi4FpOfGTQUXXiCsFVX
nhVsUeYqsteuPtXKKdJ3SlPawDdwq8zHnRIhof7y74vg+7DVkkzDQM0FXyLEP5btszqulFyY1PzU
zklRy/eiAY/Wevlnesq4MZNtBseoP2TeVQev78Hi66MX9Us3TPKUnJWc/hgsD7l7EEJXoxFBAwe0
yiraisHaUu7xeaPPz8jyyu1z8aebqDLBoMNE9Buxs00Dq6onKz+pWLRAtm02sm15c6IqGat6gv5h
ohxH29DGIavZ/PvFXygpJbSy/vP0RQ6np5ksnicjPwVYLgT3cvNbqm41bStFnpyuz8ktYITVQGvc
FdaxYY8MlBjChdmG/W5m9vjG2q5kbt+pVGwGfEEsSZIUzKqWU009ai0cZWroBhrw9BpawPmmYvMh
JGh4mriCPAMNOOfPLK9v37HQbqK7DpkzGou5AHdAt/XmNsXe0W/tuL2r5nLz/I5FPAosyRqOh+VM
KCfmGCqrCd4Y7d0kvCq94SW0rf/9gtXvaej8Y9jbishf33hhqgJ3T7eK/CSupddkc96LUJpfasiS
jLt06RREz1H0W/cfZHlgcJusVMdaz2HULBAYtZVqpeSORRUMmFWcw/v5x7lOHfHeRMdtFbfrYTqq
2Sb5VYnsDoh3gxOKe/z+hJXg/fu3GPP19DXh//pbFteXJvZWq2h5TqIkeciaeHVEGyI9SvJPc9sy
5cf4tvZxMpPdRI0dpdyhU3sUwh++8HckHTIFDb8IEu//p0iix7eRuTKY/9I3+aEi7nCu1vCOz0/T
qQC1+1TddqWDPxCKIem99AR+vbzP3xgl5J2GdRHzhY3W3gp/BhQ1HurX5t26FZMNakbrJD/zud/D
YKehuyP3fzdWsAkR32CsEymO8HgNf3ZhrCnPGmv0ZWgPUd8t6o1BSsNCTfPi5AONox9F4k/Wn0Og
9wYkBznW/n/hm3bhcuaxcPZlFcUk6VvBEdP6nZSiKegJCSRZ4o1qZ9EmVze6sMEyBBdCYadNtyDv
FZe2Px4c46EsfuIg9O/N8V1UDaQZbSlxtjbldl4StNuhG6SkqqtTpHo5ZaiBCgpq+FAW0IJG7Q50
hWJPz/GriCuHCi1h5ZerlXx3vglST6BN8Ns6ynQSa6ffFbnN9MisnElahZ0ngaEgl4VoC+pD+EkH
wROZoEbO8Ic7cSq2Qu+e4+c6XucqUqHrf/+yC1WKLM00b0nSUdrQxEXpnmZlEAPN4pe9yzt8gI6U
3CRmyk0Xu/KfdHYlspkib4aX82DLOS/fma6s4eJn/ryGRZw2xaKzMi2rToFwKJW/ubGB6aTSqgru
TUfxD0P/Mgn3lrjuXXgpjCjXMYKD5vP/9CrQIVDgoasIjyxysNQolCGJAXEIA7SEux6zNMirVDzv
qotBVUYFgKeMlwyEYxld96q6P8tHcSOiRntt6PbBx/kaj+YP85/VLAq3mpyzG8uwOtURDmFeZiF+
vSto4XeI+4/MZJxK3/sQ4FHKNQ26/0G26daG6ZFFzS0g/CKYcyHGIfIRp9dcXKMeR7DAnuYu7bIV
uggaiqAE40r+lVAGV/U6Y2xwdZJyARzDL4FHz+6iRYRB49f3qiXSNGqtUZ6i5/QxvTsHdxONVLKd
aS9KRzNdGVg4F09dvK4Axsw6A9Y6wscmBT9lC0fgmwdT+WUU6K9Tt+Mvx8zRjl7+/fX1702/r6tc
pEqmlerQUbTylL+K2kr4P5ydV2/bWpeGf5EA9nIrkqKqZUuuuSEcJ2Hvnb9+HmaA+WxZEw3m5uAc
JDjaJPdee5W39C/CtM6Fw5g6MR7thtV0S/NVttWXurVzDabScmHO1Bo1X4uIQ6ibDjI6nfnXHFOB
HZ2vH+khhKMdSktEZHvv3czvDOxIkhUiG+HGnJYQhF7bfaatwl8I58rJ0gl2yo6s/r6L7hfRTkkO
BsfQStGDWOzqn+av8OetOvdv8vltm336OBfN4rLNpljP+Dhce6TX77PkPPNEMTLxOrUZgLNpRBoX
OqcOtyKpCW4kEdcj0H9W8Ffq/FNBmxVyEGkTK+jBrCF/gTILLohzo3pVds6MdxuOSOpi3kIFFmpH
EaahhaXnzSJs/sL/eBWXDDnc3mevb7M4Y4AHmBtGF78Z2KI9g3r/arMkwkHQ1sMfbTWg/HOTofD3
Gv2+AizZaC4y7L4MxkovR+Oi6YszNu1mg1jNFlOaKADo/OhJFG/gvJufiYoLlO+G1YcSHPTUEiWc
99wI+j+QwXoHwqMD3NcSA6gPoSpb8QRne1Xd6QMWgHR1lngG9SC9feFeWijWWG2iBFqNtER1Tw0O
jb7r96KTUOWKR/XDx94Cj1HUqs7aKQygfjZ3VWSPp3+fvysgEQnxE0HgJWsQPC+5V0GAVuTQSsVZ
UXZ5bxebJrSbzq1x21Lei+aOMMHs37R65a4an2VhXNbhs6EfiWOZ9DY5irfR9EOMYZbX92QHuNpE
Tnxjs149LirsU9pRZPDfgH6JsEjNamqLc/4HwCTGLMsEqh8K+8j/R9qOXvY8nsPolhiMm/Ytyacr
BdX8lv7n9y9RfGlXJY2nVPNxHSlq1tNwT+y0xjeI8+YTjj/zzL/HybeDPn+jdrnSiePH4WOaAlNC
9DoucgU1nMm3dVxQT935i3sfEXnHd4yNyc+lS10juQcCwCa9VUZ+n2jNP4wdoWbQrEHP7esNUhlt
EJTqyN548B7Kuxo7CsgZVrUTNuFGgZ8yG4Im235dr/0b98KVIhJFIhGUPRkKONTL6r0roC8GcU8J
68ZYyltAqarqpdTu/eHBiO7F+DHPT2F3QCqXzM0ucXJCUCh8E6NnZfqYD0wj7NrgRrlyBQ3EslCE
xiuEz/HN9ypT2ylneDanxtofqdzBBJPeOR2oEKCOwx4cJ4LXVl5wid04BFdTE5RxZkYsPBkA/V8/
R98WeiMbTXbOPSem1Vc7dbxOT+IjHJl68duIXKF8Ur23DE5pd9SC7eijT2YVsrP4CVftCWssCcts
pot/CYyBCOjvD051o7cMX42fxmR3hgNKYdGth+JplJ4Kfx1n63y4dZyv3j0IBEoyRezsc3Jx+yWq
ELVh1qMYbAkWFg6liW31QYgbUBOHdHwFMAHYAyI5jkqVO+Xk9d6uknYoTWIDeCMCXslAcDkntKDc
Ty5+ebwyuaPXjS/nOdiAhUe+3vMPQ+hkDNF2cbhr0V2cGdpHr3FRXa2eZzGmzNLFlWSuyhE8PWif
zY01Sd/vRBqSaAIpmOYY+Dt//dSClC9MOWRNxQAM9MNU/nTKvs6207SfobhbwNgGeQGuy0ipg4PJ
dvlGS1cAjbAvzZSzZym3wNbXyoXPa1JnQOynhGHSK7PNMtYU4Yv5qqGbm5f0GU8LZxrX4bAjmZKy
t9lKOVyaoL7Hbd/9WYAKX3a3UAvXjsKXtVz0bSV9yKJuHhMo7pjvejqP/i6WtwPMTEiOUm+x9cF/
qfg63md26lbQlwHqMJOdJahnH+ld64EaWzb4rdhw7/A7hKpjsQONygrwWYvuCtPhflZh4D3f1qy8
dqN9eYJ5B3x6m13ZyEIY8QS1Uw270ekZaeD34SOSGCG7euIiK571/DcdG4Wr9flm2iV87yJJEte+
rGkG0g6qcVEfSLksBkZX/FUsV0RoL/zSLNkpQG3XX7Hoi/n3/qks7rHaoO4eCQ1y4yaKg0MxTaIK
OpH4MvRbrdpN46uJHuroFvUPIOKRf/aFU2Ela/F5OhSINcnLaYUzQllZM7Sl+ynuBEfaDtQa+4E5
8x14WU9/rblIKZvijSH8SN4YmlHsxbZsrPQ7/Q4unfeLblCCNBzq8eUIHdtwxshV3sRglU0nCCVT
4Qj1MaPJ6f1laZhLhSEyWT5tCmg/pAmZU6LDXMb7MDwZGihdzAjKCO6LBxcUQ8f4CZO/oCWCbvtf
yO4tipV/vIVnvn6WyLcUTdOhwFxO7guofNgIGYDHEbGt1h0AekgI9NeYqI5cIsWT5v3WNGfWnhve
lXZbN4+NbqEcgI7ejXvlf1mMhv4YQKTvZpeN2slpVYPyTEcsZxmFHLPghHSn8Rv4k75NtG2b7/X6
Pmv20kpnTgMlFQWpHpfEG0v5rkCMfoyg/WcpF9X3Io+mOJaAvOJRK/wxlNVUbiochWdjMMhpcHSY
wsROgqW4jU5UtHASeZsHbvuLrrKd3xpTXZkPSaQes0wq3QkAWhcZUJaLYdoLxSySVnvMax4T9dQW
qLLg/Wg++gXm1jD5NpGt9Vbqb8tq3WAOWNxPziAeA2mdGQy2Ojv5cev4XgEFICZCj53pxtxDutQG
03yaY1NJ12QSn4vGJPTWy6Y4osNazkOGpXbWMcjJ74JUdBt1KWy0ZblpG6tVNx7XqfXvC+tKf53l
6ODzSUxMxCQvgkmTFX6GpNycINcpnJumB5ZxXrx45l6p7iT/nM7kc/wMoOyXHx5gZcz0ejuU9xMX
KqE4c2k30xZprdLbRV7GZKpcNvkJGbBIPSfM6TEVcmUqfSC1TpbdeIBrGf6XB7joQ5CqDLln8ADx
s4cRpy1rR/0F6q6lC4A5VUZv/l0OvCMN3tRbTldX0PDz21OBd6ggben1fr0MWtVMgZV4xUxfYbyN
c6poKw/YG903yF2cpd80N/H5vfddcDvjEkBWRu47p0gJ0B2UqGf3bM/paIdnN6qP7zqBHEmFpBMT
3HmIdqn9M6nSmAwdfYISkVRxOdb7Hgh4HQM5GY66hvBBcaB29HA+VQje0bDdUX8l+/A9xpU1pUhG
+yn4yARainYqrTSCnL8WiMVKROfrqcnX5rAvPexcsQsiIdzk6Cb8ad+KtZLtIaP0K30b7KrwMKBH
buKTyvAzHV8QFELSboR7q9t19QCOGpfqTn4cN+FRjPBDscKfwU0szpWSCDM6jOURt4au/w0VIQml
HAtKcV7QMBL3woNw0vcoP2y9baivpKf+0D7pmL+tpp8KWlJ76qQPqtOJr5pugQEgcXioaaIcbhby
167zTyu7RE4kfahPSsTK2D7IlfujY3Lttpb2x/ujQ89ByH2FQHK1Vg9yipohwEhr8UflG21Dhj7b
zL0lbHmFtYOSGzXr3w7Od+BS1PWy2BRdwZBfNVwhJVVetU5Y3suwjWs7gEENoRCPmMgCdp/vpu5d
Qu2+hjpDPZ/J2HbdGgRezbs+r+ki7ypLpYw8nTWBX+q5WEwcy6JVho+zU0YOLhf5XR3vffREdMUO
uk1+S6tKm9vqF92mL2/l4k4RdbHzS4lexmJtuIqlrvPJCnNkLp9oYUqqXSLr5/9puue6RYQ/lu2O
e7ZKHxpcogQER2ZBUjm7g0DYVz/CBpNQv9kO8UvjRIhnJICn/cQapT2VXSnzdx4o+VC+0giyZEWM
8rTVrCkRWcHeOIWpk9O0rkq7qsulF2O5iTfHhO22/iyjJV1Hjwzrs+DXontsFr8XERwvgm8UYrqm
P9y8b+e3f/lu8NzGCwFysImL3tdAmCbUetS589dZYBEsFxYqS8VGs0bVLsZnL2OEXZhv0OmLR3Xb
DUgx7RPN9rwnSEJ2e+tau3oraAB3BQlTCo1VfV1PEQlx3Qt5cR6Qaq5hwoZ4dmHx64bMUA9oN3h3
kEX6k4yc5O9be/Vvh/7b2/j06xcDGjlJokiMUq4FHRCHXQ5Pig5RK8HqKiuYkLzr4X6MNogUoffX
7cLiREdMx5nHjWScR2w6Y1q1zeq7MIKbuTX6nSaD/rBT3WUSboDmnlJsSWg2N5Y3c/9vgpPmOuxf
T3CRFgThQu4zM5ojQF78KkD1boIPOMSuONDftxQf1QhyXHU40jZFGA7aMLDT5awTJyMT4IEzDrl1
aZyORAknv6Ew9jdLuljfLLxrorZMJvXN40gNvNmKRKXLhBi6+R4HD/qwk7qfunpU+rWYWjiEQ0Ea
Hla1eldwU6lurr5MSMKapKa0SI96sDLEVa47KIBM497v1rXEqGojZ0Bh8JFeCpHtYy2tuimQ9ceo
dCXZ0asVqkVViknDXaXt/PCklLNwZFa+JPoDe6tTwSIdUTgCwvlqrAbwpYw9DEdaQGhaaPZCGa0B
MkBa7eKI6M3cUP2Rec90n3Jz1YwPJolnfah/jRmuGSjPew1BY/Hb9G/uUhL07x/Z1JGQhqTGtOmb
0LvW1rrmCQNwhIIRq1WnCCajwycbbjs62OMsUmBnB1ZcgRpfrGaUmuHSatd9Ww2fjPhsROvEf5fq
vSe45oBB0Ro12IXuKiJ2S90LcEmTsKdD+F8ypGT8a/LHGoELFrONSpcHlKg+xajEVPmjyL5XHBA/
7Xv2Fj8o/bLC/VFYYrE13cV4cnkriUQDV4hw18NRB4KKdCFNHRyNMiubBZ/BcS+VfP6nRNyzE/8t
QyhQWabFSqexKMYPBu6DHYX6Ov8QWrKWM/r6uN6ZLhlZZ8f9qkS8YNjiRJ96c2t2Rho0pzy088XT
NFnKq0JGKy7zyi7iF1GdZ1Mi1CA0f5h7ydYUwDnxsBDoVyRMR6hgFuC9oVoxXxhOGWx1hjTm0jiG
m/R12qJVwPGBdYNENrBWmMDTdngOq4NmAENXahJDki8c0WbNrDw9GVjYv9Zv3WhHwnJE0ZWmvbxR
wyMPHSnrNNiW8U4d9+KA2g54sfQhHCzyLwy/nmBaUpWdUnOZ72fdDmmdPGGpuQYJfyrupL33IsaO
JABRQ/h0yf/yxX9F9Vl9jzTY39g5wkeO7W19rz7Jyb3ZHxTE/XK7xKQE+TxGbh50CeQ6DoroFM1x
zAFmqNic3AIpXUnkkDYDDGQiOTS3mr9G9pQkIJeibsadsEl/GblV/9aTQ3woXhqkqeHnAnQlEpHU
goExDliD2OlZ/g37+E6873GrcvW3W/ffFcon/mOfVnWRnUxxFyRBzap6C471VnseD+Po5j+MN3BS
vQ2ZGcqNBMzPliDdP/67iLsGN/ny6xeZSeYFoTZEdXbmoEIikCzFmqkEHEhnXM1qFd0SyKB6q5t3
rXj88rsXVb9XjnpstG121s/kQg3txWVApYoCSbhqfoLakKdlk63DJ67BVTfrKKJN0rjmpt02MSr0
iSW5fJ9Vyda1FivvhO8fphe51SJJx3zgVpviWlrwZcEXaQHm6RMcQBYcP8+aXSY2vkv9JGw8ukyW
9zE7A0XMTmkcv9/4RPP/+fLC+rxBLlKCTO/jqlL5Zf85uu+OtAq9XziNcdsEzzjNrtEf2Opvmvzj
xu9eSVq/PPHFRd6WshlnBr8LSCxhSggUnNlsR4PIs1RHOarufytyie2Ng4oTwY1HvqjM9VbW/Vhg
7GHOu8P40fgQ0SxpWkqVJSJPjZFOtCef3ZZrCWWlcBmu8aexqZg3wbuwwYRbPrSvkJnoEgY/m8LK
2lW7Mh9axdGf5Lv5qAtLmJp7catvpaN8QiIYHS+iHaE96e0a0yXdaRckvgukipfjYiO9GaoF6E7y
19p9wXQeROUcDJlVMKIF5OFve2CeiCkwnjyYxp65+ZRjlGVj2qUax+xVb+eh2Vl9Cx5MW3CTR+Rn
nQWaQMvsw3xMnpSTlzhIEE+/aHHubk32rvXZaPch8kK3RgMbfJFna32oJdUMh+xWGA8/i0sVRZLi
aQow2l2aitvi2fhHB/FmGcCBbHXhUhog8RBmGxMW1I223xVFIAxRsD8Ap6uiq0Uq8TUaZ5MuLhQt
xRRzvDd0a8a69WfBuzfU185wK2/L3DPWhCW2p61w8KY1sdGSsBI5qzGEk7mrT+lmpRwBHKbUmWDX
KKtqdKRXj0ryefGk/Oqwm/WJJVs0L9A4IqbE+5YKDOqKBVSfuc9RO0L13DU/MR12jNfxA4C3YkNe
6ZX7Krdb+RxghhJ1CA30f+hpTebKGF2d1uPWjNAGpSPjGrt+E1FhFXe6tsvu2kc5xsWyZVB9V7dO
g2bOvngv9zMhGCS5siumh5h7kulmd4wL2wOsKK/FcIfMz8L/SIX3fGQCd7pxnK/UWV/e90UY8UPY
oJLH+yaNXNEFrxB/YZ1OuF+4fvh/EX26GkA+feGLADIZQhCq8y/SKM3cUljXxmwzVePczcCGIz2b
iLe02wzbNBy6WTcafPK1BZiColBXzuPsS23yhRpALRHMlC73EYip8qAB28S62FbA2JAWjs743gHR
/2C6OvIfjmzDOrGCapWgi2u4Q7JsH5lCWOOrSLtC+sgVR03RLmP27twq/Yw5qF3G+c+rvUgEzESR
glhBX54+Tv7HNICLYwKAtvVSpDu4L16935m3nfrzNA3LIX8kczZGfMOtRYs554Pe7aTxkIYvPJyS
uGDMKOR7byc2hxEkfKoi6bFnkoOE8FI3D2G08dvYGTEM0DmA0br37lQgYAiuWklJn58/RqPKbchP
wSUtXhLsLhEpgIqQxvssv5crnEBWSBjQuXyU5NPgH/aB8hqEj7rwbjC7SHdiTxGTbet6q8WrsHrt
sl+1Hi8lZCU8E8OvrZj98oL9AuCW6XYUgKWy6v5aYxs3dVKvXSmmADeAASsQh8vwZ1ZFGkSCnp51
/yRnx6LZ2mNz6uOXyNyIdvmj28ku8uVRsjbkX2Z+X43LhC7j8DIH+dtNqavh+NN69IvRajyhzUb5
gqr2zOGBjStZ8RrF/IWVF6uEUSCuxU5orE1x29vlvfey2DRvQrCCk5L1N4Kxei3FwMNe1jCAlL4b
m3eKOSGN2qZn8Hj9PJc0DAsg3ozFXFha162K8aeUvmf9PkeEzOtfh+auC1YVwa6lE3yvDvuF9lBz
ojV0GLFEQFfWzFr0o20Fwi5Sl6EtGNlSan+jPhVmu5RwPnDZberwCP09sLID0ZR0U3E1uF/ATXB4
NO1S3A6dY2i3aUB/dfe+nbZPj3yRgCaRMMqjwSObys9g30C0bxk9FvqTmR6T8lVq3oXmqdP2wJCb
5FTJp0w8xwWbF63NTokodqDtCNukPtbtLzm8jwaUaca7jP29qNb14kUipc3LkXEzAP3yVww3d8QP
j76s+ktDMaQ9mcpvofito1A4FG+1cAz6rSjZ4W7mFgtnyM5Kva7lvV4+J3gRqwH3kPSwwDRNdbTO
Mv+E6Y9kOjK+9BlvYvcSyG+GjFQN4FVkWD6y3MUORmXW6Z+m/oc+PYXi86i7ZnVKwydxPIREs/o9
lz80A06htqnFs1xgvjqc0nrbyktBdtKR6pYZYZRudGldQGguXFiLWngnntBcKsFJg9tAudcVJrxC
bFnaYTKRPf377royk5PBgDG5VnUYHd9ylzYYRKFMqpTKLSkfhcUe9L+8gurW/0nGfdPel+azL66o
0iNUVQrw62sUsFA171YaaZr33DRHY/il0QC9OR743oT/srbLg5yObdrEeZlyy4mrTrE00AOPZe/Q
X/AQiU0OVfwopCcpuGucDuA3Re9OU1CdhE9tVdG9jtVppVpqu/n3S9O/H+q5iYmlGLriBkD6i+t3
GEV4Y6nQnk3jgJJCZ/xMkTWWGIv3irJ8rfoXw/V3rTv87JGIWgpPA5ppVqnfadilZz40jNfBjtol
iUL06K8TmyEHfSrhHfSqjDkLLQua6VhtrFXguc0RqRw1ePTCZy1yo+6uW9MwSLHlgGtS/A7qD3K0
UH6Wxa1Z7+P+pWXTpbrToDWMDPXKlF9UhOf7cV/hAFOu2xmyz/Dnue1f/XaXCwqKITvscv79lq6w
T/+2emcnXiBn31hCkY5ZQxVo7bmhA5kxNNn644/GcNP+CQEtQiEDi4F2Gn0TGSTVI2asNSZpoUu/
JTgk5Z+wXcczpybYGvHh34u7Mqb/uriLnA2M/CRUpdyeRxrAibQXlT9oM5eO0W30eqcJK8oQAdMZ
HQRJvSRRGKxRdio3Nt7S6OHfi/k7TfoaMb8u5mI/Me3N26FU2/MU7rVyRVuPYX2GEuTkZDUjHOyy
CVMJZP1V262BNJszzWqrirAct6Kl4YMwK45jj9MvjqwbT5d1cpvheQVG+HWdF8Vj5qu+XFS8NL8+
lelvP3OYYUqLPS3bE5qdnEwnaO/DzkHsTvGfe+UEngASyMIeOnusXFSabmwy+UqMmOcJ/7PJLmqv
tklGH3NTNpk9n3ZpqUxoGWyH4YUup1rafx052PBHIbOGmSS5Q623HVbobdKsnOhEWlgTonNHeYp9
pkjCwII7F04SC46k1YSq2y3w4fWjIc9+zAwkNBwsv1ZooTHJhSya7bnL3hb1Om32yYhXmwtlpBHv
qnKt/+TKjFamVZvbAZ1UCP/gYqPQKhdbFAsRCRRPHR684SqE7n7jpX53NMFuUfjP8tSLDGrhG32u
tHp7Bu4QzYbr7fu0QrYUPfdsg7qsYgXlGpc0g4aFMw0/p/qEIpKIoETloMRXqKuR7ai9wNFu7D45
+IXz7xNz/fh+WuFFw7H34lyrFWLL1O9K5loxXTakAoP6MOAC4zAgiOpdPtyJhNV+VQFq0tDXqmHA
Vf2Nt3WFM/71bV1UF4JWFEMkG+1ZlKSlVFP7o9T0LMMN8e8V+siQmzN6FOJT4O2UyqHSmYCANXZw
/BgsaFIVQVq2leoBWvCJe6SfbOi9pe6Wk7ZE7mTqH9Cu+fcLvIJ4+bpo+esODIw+lcQFn7h2eprh
8Kx15rYPTARgOSNTmnLH+mu4moPjdWcvOGngYNyg2Pvmw/8DoDkvxhAUfBZ00DcX8c83sngQgkXL
RT/ibSw+FpSvCOgUb4ntbUYGFLW+F81782nW8Y/rx9i/8+FyGMpx4n6/cb1fmbR/Xc5FmIMQGizM
0cOZYhOIswwyX4NLggkAmG0pwsW+H+9RGpIaVxtXCO/VG0mygi1xAu4eXnKleJPjfz32EilEk+Ea
U7SLDyZUg9DkMu9IyO4F8kbIDFq9ag1L6yEyZvISdfTATiN3IT4NDLSNIz51Ppqz5UlFZMguFKLc
+laz6eayLpL9PvT9rBWD7rwQ7Lg+NUQL2XsfbMWBSlQi2OaO7cZo13p4pPY5K+UBObkYc3VmpIxE
ZmSAfWNrz8Hz22366U3N2dsnMGija8Woj353Jvw3xePEvl7W7/DGp8CdqgdRscxuhcmQCUVjiRna
YKz4oqsB6+5+lgX4y83Jm90QHTqfGAYv9Rbg7Hr8+rTGi/TDS7U2V0Ze2/BhVmtwWjhKm8zmZy5C
txx/KaGtcZkyJLfHTUxPPv554y1dzWENSRdh8+vf3eX0tB2SXg07Ls7eKRldJ9BxBvvvBHzWMMcD
EbE71KblOw8dXfw0HEFzsKnS0aOhbMGLpezu8+Llxrrms/7t631a10U0HdCAjSsp7s7iEXmefHRE
8RlskFfvjXGJZIRQk1pY3uh2SC4ARMY6jaBKBWycB7B7q/CV9p8nUqvZaTK3pW7BTa/o8xEePq3w
4iQuFvJCGpukO9N2sV9BZLXPk/ycIjtJdPrQxk2EKbW2bp8hx2vMOQ+kt9hDFrBLdEuV8r8FIUis
yPUiV79TjtV789Cq+G/QFbJ9PKO6lf4m3yNWeSOyyfPL+9fLvTyt1VTERs3LzeCD0twPVF4vAFkr
47yWDyE20yB4NkiUnJMXk9Yx4pzlJgiOeTyrsmfPaXUQmq3XWqgRMsOT74VoLUuW1K7+vQ2UW9vg
4hDHuRijxxN1Z3kZPIqBIyerEKk8gFbDj26GeA8dWF8HWCS+397kGou7jmxdsns6T6hDrhUd6m9X
WDxFoe6QAaqrV+UMzOQIa2wM8PxEQGSJRm9/1n56uCCj7mXu/aJwYLRX5H2xE/zO1/9+rCsEsa97
5+LcRxl9kzFm70R7SCdh+TF1JtTEbf4e18vhHHyUT4BSQpDW8cofV62JjPXKqGieIW23bE23Vyzh
EcxbUEDgdtIbp+8KO2peHyYt3MOi+I1L0o5eoqPzSlSQT5Sh871XWp3qSvWRdoS2m+mLDfzGm1Sg
+cG/78z/+eHLWj9elKNhBmnHKA6kXbFJaZBxyaZzJ71ZYyAEhq2Ll0AybsXi/2Wr/eenL3JJKa2C
oE/56ah4zLPf3rQxpuM89uopZOKfcQFdUFvj+0k7jin/hHLvU/Sq+88GFENzqyOEkAaH+nmyuYVV
0RIHekbFuz8cItsId5q6jwO7DU90enOsm5sHcUD5ZZuLy5auOOmqPSobuTvUwz4Vnm5suO9wki8f
9K9ixKfLUOqldqGpPBzMCHIq0VWHs1xtfG0ZnyRHine9uGLLR09e64bxHs/PgP1nm/ZNXO6tvXVJ
jlRidVGnAXsLtIqc0NJRnrGOQEQMYFqSLLXXalu4YrT89xu4ftUCuQUQTBP2GyczVdqF7vVVdy7H
TbdC8k4ZOHFrecQ1pHYXjpTu83yP7Rm0/A7ftZ+FG0CEc24sY95F3zb4p2VchN7GXAx6WJfdWcOR
G++jYdffa6+qlR9va+rKt37sInpGjZGbhLIOpL2/hshROkVoK8JahpAVgPVBTF1mSLNkgKo8GFva
4sfgyOiI2kXERoG6oy3XoXjnTWcz3gihPcYMeoFM3XgpV1O1Ty/lIhz2QdlMC63pzoZxnvDTEYYN
KnOizSRcWRfJK+PI+tVsT6BXSM4OTeQgXBX//5oIaDObCgQeVVEuIkC6MPW4iad5iyw9V7blny3i
OaKb40GAvBexCJNnLIhaS+cM0aOS3goqk/xHbqJ587J4yoBqtyfUM1Iy7byw5W6D1+3o0Zpf3v68
1+vzT+u9yJFkxm+dOfbUZdUpXiCG5IriXsZ2cljRZtfccD2B8sb2Vzzr2bbK1gwG4SCrkiN2q4Gv
nG5ybFEhUsd0bVM7c9Ob7/T7zI3A82mNF1lSr4Rpkohddw4BREndE6RvnLotllFbkI66im73ru1/
wkunp4mDufDcsiNrqmNrwYAER0b0wTCXhb8lkmo6/RstGgZntiivevFDkyIELd+7ZmUGwK0zxMnD
5ve/9+f/co7+szEuDm2S+J7kaQMPoa4kvHih6KH4psEBeZ5NSRXM3qXqtycc+gnaUf8OYIbciYTq
R9P+9qO7BpjW3JiOPX0Z5wdVXqXCuZ5+9Wv18d9LvVqI0WTFYwbWpfnNXW2a5DChk08X4ih/hKCw
bL04RvSACWyIabt4NtfiStWXCmMF2UrtJlhr+gmBdK1zadDeyHSuqN2j0Auuf7Z5vMLC6IzSl8up
nBsMntsiyqJkeBFss+oYm7tAuluY61jZ9pChn7szuDRkiQptK4S7+i0Pce14Mdge3hpipBk/VB6p
6HJQl3XtRPDOehsnFBJBmjvem1bvKlokGBhVlCl9+ir74xJBIlGxQWt2/abNNxnDPYxXrBsv/VqW
CtcEErEqYmCuXcTZQCqiRhDFDgJzOjlFR8vG8kVXOdSRBQ5lszjqLUCv/4b4HGJQCL9zww21dfGH
tFp2F/FG/6Osb738qx2Mz+u6iKttlxSlPBHQKt+WcCSJt1O1VqYDCos0yazSXVijsIqClVy6gDQX
GWn1Sq2wD3PrEDPvBsrhzV7ttVkTKkj/eVvz2/yUixSaPExTJHXnEYnNZq9q9bJnDCBUz14A8+qn
VGbLThKWXm0DyfSwJYz0VU/BJ6lrYAx6sdcRhFm2XA3KORq3tzoHV1AN7NlPC7xo/GjhuMhHX54/
50Sgzxxw4uN41POHTrpTBDegoTFIy1R+YKQMuXvjGc/NsMfEKmCEn9SnxLzDvyrz+LNtaZeVbT4M
76mdHyXJ8czHqj1GKBhb6a2G8hURs68rny/aT69W0ZS6TkphTvPCu0zZS9oOD52sWuOgAsQXmQdw
vuR2hrQcum0nO8B9ZH3Zc6hgZIUuqvHjm/So0FGucJpaws1G91A5RndoVXurNEIaeNY8lJKjVmzq
cp3jtryp97NSw62E/Apucxb3phVIL5DJ+d+G66eHSfo00OJB6bDqwJThBYRLH70Y2wZYjdOtC9Oe
Bgbg0jZOV7IVkDw+hHbwdONoX7u/Pi/iIvQ3gVoKvsYiGrvBsUULN/q4SqcNeQCQpbG8jzIKxocB
MPE8VL5f/PZnKVMrDp7F9DfNenhXyH6Ue2HxVhQ/bxuKXC3mP6/wIvg0Q+iHisxuRUbY4eo3cdz6
CEDZ5ktQhQnU8fRceC5Ne6ZBzR3zhPEH50qudk22VaiB7eLExctSAUznv1AwINeTlot4V3G5uf9+
n1dnpp9XexGS+sCQs6nU5o5XeDI5xZkttlvdWyqgoZHdVMnAhZmwPKo05Z5aolZGcfLg5ffFsMM4
OWvWObToUn70ivuF9kuuHuOMMgUbRCcc1g3oVJzRxB3wQl3aZObORFIj+oGC80C3VNhAxVFEPEYP
+LAWz+G9+GzSftccObSKO+A33C7RMzEQXye/s6Ru26JNGGKAVLyWjHlDVwE7Dkoz2ETAKSL00teC
5y5yF8mv27FyTo8uy4XPr+siVraR2ab6Qu3O/QPIyISLbyVA8Ypesmbbgcdj0IW6EJNASynXZbtJ
gxOcL4RKZ9mMUnJufb+rU47PC7qIjeGUed3QstuiTfFIWwCqVzHuRGMdJghcHLX03KB8VFrItEb4
EDv1HVM3Ozz0H0g9TImtVesePVWXv+Q/D+VKMxBcPWscn5sQlKvjNfRwoRQqgmbo8sXL89uqWOSD
yfX30dh1el6AaUbnZQbKCdoqQFub1obIzgepCj4DChiiaIUBJ3ajrOKPLHEVc3X7o/6dY3z7qJ/W
dfEOB6OVzClgXeoSq0Gj+NXhuIIw42Z26kWmSl3CLWizo7A4+u3/oXC4Wgt/fjEX14SIIbuWzi8m
G2d/yJ5ba3Qy2hUGojAJbjSz7N+fbnE/RBvZGu5qZB3pjN0qya81ez4tQ7mcL2pVk0bG/B6UE0Z+
TlUd8a5c5d5pNujom7U6rMntih++fXO2ea0F+vm3L2q9wffjpBmZafnPCh04HyCzS+5WPlOYuMW4
9+gIomT6MBvwFqde2JfFRvwdv912mlGuvwYF6DCzL0ZfFwE8i/AhKNLFfGnnC8cUaPARrPpzD9Zd
NtYp+r9El3LnG3wLJHqGh2ZCeX36pQ2PnuFMjZVphzjY4KXkUTPNHDTwt95478u/TekhKBmSRU46
kX9Km1md9sGc/ouz89yNnLu27RMRYA5/GSsrSy39IdRSi7GYYz39Hexzr0+rutB1YdiAbeAzimLY
e+215hwzddL6vnxo9Ru92IcVNrZDpUf/PzK8S50nFG8cR2RZ4QhwdgCcs7CSMikaHzLUdlAwmK1Y
EGHspkUVCFlkJfzq5puquVc7xMYSbJCsWtfq1VmLdqkZ8ueFnO3kTZVqszBxIdD+Zdey9vrwNknP
tfAw4fJUdjGJqN2qZo1K09d+ei0JTHMW2594l84/GSCb00au36OZunl4wUN9JNgtd7P43Tj+miFJ
P1toxZoVk8lHhUaF8NrXQYOJLN+PwlbvYidSnmIYDyH8T0s/dMp2XA3X5DYXnLAKZdPyL/SGf/uD
k6JPSaDiz1QUT7H2UXffc8t7p/+a0JaeHDQ3A1Gu1a3KeF7e5ArhgytoUMBQHWkV/TKhvEJ/fRzJ
ogKgh3SO8Lj8rlIpgLptfCQd7FDBtMVSNz7W0rYZPgdlLbRMq3rJXfw0MbFbD6miuqLmZdbPSoe3
lut22NwJ5XYRiz8Vd7HXAnx0RNi6DfbbuljP2luv3qjQZ6UpqFL333XHpV4Jh2LRov9nwJH+PQj/
s5g05tM0pSoISoW+Q6A2n6d2b0a+Id3noosF8ajfdhgR1UOGP1nfTenqSOM9YlHA0elVuguZe8gP
pXjfK08CZKgSfshBvRpnvLyGZ5uDjoWAYRw5mOpfYLJILq1+GHqRzaEn9AGS8mmlLi62RfypOadf
IPSunF/Na795VpTFZtI20fKb4Z53o0CLINtKYmuIHHVb+JGGeAJt9nWDsZYTPxJDoWxwwZ8++KaH
kmZhUL7XsNKXXhJMbPW0yRn1rsan/qnco2/dIfSFGYOBIOk1Ow4f5h8pllTF60hvrV5ki2ZUsRrI
PsJAtwkjTyoOErOdZ5xZnulhvhce5RcyEzVgxcNaVgOYcOWAPGrdLzmpbt9uO2OHtvV4cg3iHF77
Fry0bbwS11EW9rw9kVDxdI2zfGkj//aszgqMPpp6UR+5byAW3YSgYXG1pEECy1yshccowCeBZuwX
gxrgVtc+9Uu9HjAAkFQQIRLWe35AsgYRg5eW8vN+zjtrT74YFOsTq2q9Pz4Voq1W9sDkxtpE68Fj
YXVHUEwoiT/F+dr3dcGwqny7mOUd++MDK7pcmVQlFxFvNAkAPweNI2DDlI+fAjp2wRIpkl1q2Dzs
od+fRpuCIiXqhP9F6qEn5c6RkyiUIRD3T4q0q80DpPcWz0C0OHziXf0yvQqCa+bEqXoVgeL1WqrX
GaMDsl21LVNLXi7zbY4dkZiFbk8K5gj9lOqOHRXbabCoWtoNVoUeB6+ie/xjJwup/nudrgVa25FS
LhDkOsSRTuKE0zATNZytlezEyVOajXlcKZ1Tpyv6w2DODf4u8En6oxZvdQyqWHAbJLo86JtTvT9Z
NxUTaWl+0dEpD8qOfTwUPJXAbeRcdwqd9A4j0Ntx3kjzh6CsYzSQO+GXeFPNNjwSYmi18ov/Mk4+
jZlh/EiIawQNmO9r4V6CYkZjl1dddBASx/XPkIbN6Oi3I+dQYJEJXDcHn67+yG/S6ouZ6RPZbLpt
ZRvRnfbMuGq4j8GxGIH2nG7T5hDS61Bw8NpQUFim8Y2c3jkNNsY2JLmtXSVHfyhoDNkRKQmN/GiF
t1K7m6RNyh0N9y2+2GaNXIHWVo6Hw6TedunjqjAQVIMel10jLj6tccyyUUjatpFIRmaFWdXYCwuO
EW7VGPakuzoI6tmrdyY4e0XEqmrPlMHTTX7aQ7hn5zUIB2VkAdCZnqovKPacPZLKE5XX3uoLpRlW
dewMGBqQJZ17Gk5Z2anRifFHPB/Q0E+u7hgvs+5O3R6NnoaB2tFpL/L5O+m73GBcCSmnSeMhSP1X
jm9wpb4I6VVti36hKwEnUdVkCN4SYclnRVV7FOowa5TTg/zWN4Dhfn9pR4f3UvKn3UBq6AKcRlWr
mzsl8UeVwItbjMj4rfOCjyG2OzYxTJ5s7jIJX0lF2+8h7g+TsrLuj+k2kvDAuzGMhspJG5snUaEy
khB60BTK11Lnt/oSp44Hz0q39XFfwPWjKgjvx2KtwPyoeQ1sgk+qfVR7CqGer6VXRW7bHorcwZGX
9a2NptJUN1N0DYX4+2B3toeaADYhOuoionbrbF3usmqc2ryfWZfhzvL9LomSmnQ/DQct9ogM0uk2
PhkG/mRpnYk3o8KMNmze+LDKhhfdgTiar0I7S4K4qVxZIbOlWw/DfeeMW+VTBrqivPWcWFPXmIcr
u7G01Pt/XT0EOXyEsqzxF3xfSQdVaqqymiFeo2DheymDJR33ON4pYrDYp2nekRc9CwATp2tGlQvU
JKTsf/z42Uyp1OWEw+nAj5OH5UWwaE9vVfU2M7FZJyulVlzSBPrbDF15sdKjja45TLZRUCg418Xi
sQoyBCWz9hQzIh/X9EWa4L+ZF5qySkcdFjfpXeefZTSFhdYk0vxQATz4YOfoCPxeN7fM5I+AO1LP
/PwAlhjvFUwd68TXRjLs/l1Q/gaD/vWUDBWtoqwsveKzM3SUHacp6tITxwkGG41DTzCbACynvuDp
rXzIkOzD5IiZt7iqb4qu8LyEKR3pOgFb1p/4L0C3HBg5+YNY+0XGKtERuqcqq2sN7Yt7MxMYSJwS
941+yPc3Ko1Ffarz5PQQpWsDeyLD4Ff9aQAptqQoAtFgyoazCLESl6rkAewB78rtunAMxPZkUoMT
fMUs6OyTNBOprro6mh8SNAeWvJOlTYTQmWkZwDJa+15Rrmeyr6LNJL6eOG2FwodlPmKume4Rz+Kn
dI46ES+76s3SyUpwgJn0d3jRi2tHhUtNdCBUYKiWsIa/vVonIRbrQRImfLyAchofbz7Ep8Dwpa1w
4DxH0/lF6G8b69XsXw1OFKnFIniXmc9lo9pi+VS7oq8haSS2OQGkHrpaxMnxpWPnktn0NeIAY/U2
eR6/zH34BAA+RU6XYr2/Opi6cOYFFaUYomkuYQ/nH0p8UhTBGllKppK84RH7ZWXsj4EFF8TOka3N
njFQsJKwZf0+fM8alXhwLbzmghVMMXVRXYYqMtPg84cfhe0k1fI0P0jmXifYdyYonVpis4xxqwqH
97U25aXZwbdfPGuxRWYVKbPGMsZ7Ru0X11jagWW67Z2qHdgFDa912x2g0qEmr65yrmmZLy7if/7J
Z8uD0OqFycR4fqi9/FF9F1J/foJXBnak8ZRNxNhEW3VP8TU/y4WT3J9/t3nWUqt53JGy/N3CFjsq
oS+utpPQb4sk7jCK6Dh4X1tdLp2Cvv3m2X7FPPQ45Aq7rRpAFzNsqnwH3nDwASDF4fGmTOhUhKUZ
bakrLcRLo7pvv322XbUtDznkDX/QQs5AomeE64kETZaTJU0VLosL28lhLU5dEJez8bJ0owl4JJUL
LRl+Pxhts0vIrQthfumZW2v9ycQ9c/0jWGqy8w3jjzfCPKvZhpP6f4sSk9wHrNAFS58XrsfbJQg0
ndGxX30ylyqJP3/y7EwWi91cosueHyzk/JBwExTZp8clXlN9zO1M89iWsqs4uIvbjc7mTEgWQivC
br5vN6fRKFVJaOcHTI6e4mdbaaW/zuYtWpklUmg+EN5nh9oq9UIUu5vu19XP/1Ld/ucVnP3hU6RZ
QtJxBYOv+GzOmSd4senH5L+5hbZd+owDod1t/uOoXvkEf3eS/nrOf/z1Z5vtUYOEpzTd8jkQqp59
xnAU6HOQXL6W8x2Dta/cgwTBzt9hsQyfG+H+2oO/2Bn48+8/a+j0ehXrusjfDzJKPUJToSpxVJT5
xKs4RCjz8kEunFbjbceq0BTu/AMijRFcfwcvDYwQkv7vy3C28Xd9rhBsxu3gMJ9JrBDHnMKIARoB
hLCdRqojVzw+L+uVieZKGw6IVCxoNBIqq33IgCJnGrksW9lzhB3u+rz/8hPDxckeaVGjiGdrdVaL
la6WJW+L4EMrkJ2IvkN2G5bPlvqsOg3SLbcB58RQl50iKJrdMNyQq5OEkIOvTiYuVUom2OBly1RM
7Ljfv56YNbyQU70gDzc/LhguOic1wL7H/hA7SwmiIy8NHXmtBVrtiN06++z+G1g6yBCDmhFIq2Iy
P/5+FVpF8oSgqwtagjLB/CHk/ljehula89sgCRR6TFgQ2cZcgKli+gYka0BCRhcI5N21OuZSAfHt
as6+Z6uKZIYI2nJPVEQ922gDJWwnOf26IOXnWmDy77Lo7BP+9nNnj2AaW1UbY36u+dFCKZDJkSUf
nb6HnRjOeE9cWPqpZ6uUALhyu5h1P6rSjt6r2OufU8JIVhJcpYq152j/gmIHzP0njYIlL2tNe6XQ
bbJVGcR8hb0Ng0DB4XQvhwG0FFRA+HlUD9QD6eDIMKh/h9LFliHeCHvhDqIa5BjTSe/EegNoo/2Z
mL6RbEmqzYX1v0v2Szqdb3fhbBFBN9QVSctdgHfBAIE4PFQjvZMenerRhOetYgBcBjhKUMmBNXJ6
ufWsGrBCbpv+vMLwD028e/33VWkXlvZvV3W+niTKZBUKL2b2xdhSUne1csfopkS+cLqBCk7Unoeq
VQFek7kaLFJCY1jtZKBVNt6LvvWyKFjQdQDrK4yy9vRi3Gek2Cv2YGt76ZBq/qQPtmjdtIVP+FSa
b0BjTxDVKN3mH6Mr1IsnVEaLZt6N5uvY37b5XTh91jzOYrItV7ji0vs9CP3rfaQRtTBWDMjyZxUW
QQqtNIQ8CcxBvSd6HCDU0ZtLr9UYXj32ui/127b2p/BpQrVzFJ57ZUumB0np3a+pgsBaQbSkGjvl
Xq08VVlAx4aEWjzPKh3hyi1kuoLzBgKma017yUTxtE6nq+qPy98xRCI61hDitHOFrWnQ4xcaE+wU
rvd1+5b96mj1OThuF+SLsDYU99+vy6VR95JS+Z9fPCsQi7RLktwkNxPXPNiLnwsD3TNW6UMSyB/6
TXTLtL01nuIDgoDNNViveeH89e3Xz1ZRMy3UuFD59ZGXMFDQPrCEQxIExRvi86eZxvWMXnaYXOZw
HB7jrzLf6pk7gfP4Vd/r792DEKHncMXyPjfvmsrrkBQyqU/JovePmttighLsHpxSv0pz+pQAy8lF
xhl1SAn9yp2IfNJAR1bPmaMBdDLYTb5KWYKOHlPiorGr7eynK3zHkL8K37Q8rbk5CYFW7BoyS9Lt
mD0e+1tLu7XK3Un2heyQtS/pW5F/iNkN/b9rYePmxS+cpiYOUKhCiCq/bz1JGw1tHbIBEnZB+djf
AwHZJYfmMcxXJ/3XALpL31YYgShjZricPmQrWmVMy6XCodVoCQslEYLkJsYiE+Sf6nt5N4O2Ku9p
NZ7CbZh6SoiI5lBPgFy3muSJILILZxCdkv+v9G7MLsbw+kPUPtRmnd7D7hHd4mhTKIEYbQenEDkz
gsu+U1eRGweMmGptjbLVOjnIldPJLZh0lzcTQ5cKTe3ckuw97GcC7YR1FBPD7ECtuN4Xu1DvYwz9
3zt39rJHXTYVQ8/rNoPOFjOUenaRA19UgnjVYTBRwX2WvqZe3aAvKaSJ72HcrJKw8ne2SjTEbVHE
PLPRwX9vNTR6EQnamuyWX1FrAzbv4WkuIKATim99H6a31fAcUyLTd7KexnbdNX4Ue5X41n+Kq970
IcNoEOvh9drXyuPfJtnz9fSPqz03tsfS2OThxHqaYySTg0VCJUk/JzTSHuT0cFg1xx/yvIHPRA4U
rrFA2kOlkoU7doRYfmfgIhc7UHWN5YY9tnPiStcpeaqS/5E3i0Mf5h0BKGK27/Kf3bAfTV+x03aj
hKsR5T19oH7wT/JhLJ618ik3djno5yx8vXYOkpfN8K8/VCZ+jS9JUqzfWKI/hnJqOGhqmMjFQlbn
BBh74nv/nqzov5SIPfqbcNxg3keinFKMh80qGwIrcaT699hVnteF+ewUxT1Ek6sNkqVk+9elnVUX
cdUNsplxaaidXP1LdcpTEHEu0ILwRxH5pFO+XKsdpEsri/zH7TirHVRjFOZ85DcH3/qgU0HQ1Mnt
ByoCT0MyvrQrKPLdBOmNL1bBla3o2sM460mxi0dWGvLr6p7tb0HsBjhuMqeTFhV2J77WC+w23dI4
dEwl6I7vVy7g2i0/O+eI8aloxWa5gCBD8gkIiVn1U0aDWts0+FcXDNc1bcGl8x9hB/95BfWzjlQr
Egw6xdRrS/9xNN2ecIPpFjKCYKzjeYua90TFgiMkqFCgK+ukfgthImXmykyfFILUn5L+h17fwROm
pWqht3FSYQUBqe1/dYYnHq+UvcqySJ6/mIpI10qhUQ6M4OwuCZbcD60hLndJ+DBSv69v48RjDVP8
KfEbhlzOUXMskv04xSs3Wfo85dgAcQe6sKFEN/khrrIKC8ON2t8OAp5yoeIAscp7IhSCa8fFS9AY
64/LPV/LjjOPVDVPy9EoDJJ0f5NtEw/Xa5R5o+zn1iuR8Rb2XVcWAjtnEixnO7OD9JqhRXeUT2lN
3r1KsANRpMMv8aqe5cKokggwi1BMUV0K2LMSaNbk0GgsQNYxQhHnhOs/Yp+GuxzEfIXUrI5srKLP
5YifEQlGXnW6vXagu3yT/riIs/Oj0uArVXj9eaatztlgU3wWfgMaZMDK7sXPx/Qw1F40rQReMzRq
y8A5FtcZiTSMeRcp7c+ek1/rFMd7oOBJlTHDsVb/xff55606O3YaUddlqcytWj6V/r6JQb9ke8vJ
Z1v/YO63ijd4vP79o5eaH9+ez9k6bB7hrUmnuXiQAxNlrJM3m7gNaE0m2eHE4bJYzYV/xGrd3Ilu
+0DTDFK3QZ0oINy4uTYquLhjMa8gxImRhcHi8L34K2qtlI/mWKAvHlwF3xL5ABPAAYi0BI1JnkaG
LN08QMZ2/UNFSBeTzTARh1X8AoFzIsXk5E78k9mhfvlv7pQpomU0JZGA3bPHY6rCXCQSlxavEZFR
DfLOvtabmPxwdQ27niTduYNTbk/mEtL1FI0UMbdNvKn213bPS2NaC7Xof67l7Knh6hGmcuZa9CcI
MgMgwXZ8NdqXiJ292gEz6tfxMwQmqffVxTIu4uaJaLqR9sPJ4YGaxCrfjWGvV16RIU661rG50IFU
WUNhzy4KBZ7nshn+UXlMp6xRx7xb6ItLwjrlefxgHq11M+Pxm+6OMFTSwATeKr1isl/85W0wV64k
z56Z44VPnyWQwIQ9Dd6/H6Px95mMK8MDrIO6u4DFPeZRkWUtt671YrII1mKA6Igh7p3UrlMFzz+8
fV+qNyz9x3hNRnB+k9wZ4OEFhyZgNRzqX+TC2LP1nPWuYhw5UTz6ZhyzYPCXVhO0+Hsx+VRap6s9
8t07slggWce+sadfBC+jlxzxpzZ4Fl1FGXI/1EJsGgypFFISDmFCmjpNUCw1+wgG4HAoix9H4+20
OJ+OtpIROv3Q9xwi2pd8uOHdunJkvrABLjfIMkTJIL0Bfdn3R6eIpzEfQ5ahlIk/UXHqsG+AuGS2
hbjsZ4wwKhsRiFPDEBzXdy7OMSQ+1qH3YQHDSsW0C7d/lVFYqOtZAaeJeVMHGK5Nd1X2oV+POLlQ
ZHDJBk/099Ihn3dwYzaYk5ixiKXr+bmAsT6ujW6bUoaPq7DajeO6ZNaCS8QnmQ7DU3zD4wlvl6En
e6RX0BLZiibN5eAo3p+IelRWQ7wZ5Z+Re9WJ/vv+fS8wsCOQM4YhkvdP0c+WuGRATtDq8AzFeZ2b
wfxlfKAcIOHL3By9GnE23Iq12N/oNecE4XnMMjZzrAv5QTL2CW6WgkhPALLQynpYx58Tp+Nt+5Zs
SCJis6COld5nGFh+Wh2K1lfCQ44FuRIewFmqHNiP9Az05P1Uf0bpfTG9x6UHc+SkO7FxO4r3ieVL
wioqfoN8R78t9hVNLc4nIN06W7yXS+ZoZE68jYYTwvIVt+iuJPX2aqjPhd4NN4o7ZVDfIF44f6pR
q2eJ1o5HFAszf5TP8VKX1kr9OuIQ4mw2YmFmdCfbsvrcG/dm/apM+zwor9VYF3yUy4VolmiJeF/+
Ei+EhTxaVqhAoEw3emAB/9QY7IYDmubn2trlnRNtPtqPojo0p5WQbUw+03XndPm2kxA3nrbl/Cu6
aju9cJzhsgydoAUc6+yXZy8SnUJDqSTz+FCnL7WxNTu/AWey+NC6DWpQ1OjCTcHwKyRhY3Xdf34h
YkAViaeD+7zUyeJ5aXcMU62NoqVeyXxKlsIjpKRCs2f5VuWOgFP8vARfKuCDFF6gO3T6HYs+kops
hSAYUaOquCb2ztKP70JAUB7Ej8jlqJqoHEMDknIrfDvlJiQE7Fry6oUd9PvFn5WEsRTOulywZBDg
4U5rhlLja2LtFBRxdfQwVF493IXCCnj2cV2jtLrL3+kTrbTkWYpW5XDbAxacInIJfdn003Etyk/X
VuKLmygSo6WtgshIPi+G2jgzhX6JRCi/JH8uXKPeEIyOs43Ds6tLCNFuauWzwdRWeDLs+yPaGqSq
scAB5EGzkPGPJAE512hf6t9HJO7dH9d11mfK51ZI5oFMi2XiLzOUeBhr20/idZ+h+LSt0jXu1UdU
nvNn3b0q8hrZpsgUC05vt5l/RESqoEVA9yHcarfiIZdcIyGm1TMtx1LcpPIM8LdTgHPCAJB0NVjx
Qs3L9S+TPqQxSz792YeT8KU3TVgufYD5uB0YZ7VAuVuOobdidjBd4YlLVd4JkGdxsTZFwtlz4Rxd
u5EXZCrfL+TsRopyJU+J1BS49UeuQFTtQYSQPtXBCblr+jK6luDVDwaqrdA4wFa7fj77uynw/RLO
dvusLkWrONbLoSMM1EVrKC9Mg5IP2gXX3QMMkRyyevUrddiFSv/7D599gGMf6WU48BD0dCN0ARhr
/CBe7kMogCi6OOhbO0V6dWf9nGSvdCyKn95PHNVYkxwZQ8nGRFLu05oyzb7aOft7Cvv96s6Kfd0S
lWY2qqU9BZYNWoyjJoz9XDg5RvLIO75QwyOF8dIGbqNLMmIT38ZpoF/Lirz4joAZUyzyoDSATGcP
qCzU0rSMggPaHe3uUlzpih9pIErt0wujOE/2UxQsjKlp5ljr8fM65v+CoENdSGf/uYSzR2VafT/O
MjkDrJWlHdMkVJy2ZTjp9CQqSW/th/gR87R4QkhLdipG6NW4vbYNXyAHfb+Ms2fSlMJArix3Alil
F8MjPdq/lQQOxhga79slru6qomq5vefV2p9/+9lJSzn2jUDnYOlsk0f3apl2HSDgdycvKZzq7frR
6YJ07PufeXZ0smCaxlHILzYINKtbjDgWQ2OOCPZAVcof22BGXl+3AV0sTP/8U88alNk4U+gU/DBo
amarBcdKRyRmTbpv5W1bYhn0llNA5w2DE/8gnUNOf3aVh8skfsGnvZaPfkeXpHfaJ7W2ZYuUNwTS
Bnwrpk2BSVoHKeb9rbB82i4MLLFaYvUKmUAAN9cCdT1sFgCbJ8uume4IuKqel0gPBmd2uuuIjJHF
QAh9gvv0cBed9uF4I4UEmq5wADWlP1H/auNKbh16E9f24ovFlskmzGl2kdFKZ3vGXFuV1E8pN8eA
wb8zT7SD7PIt8izvuAMaxaG/1fA32KRb4ci+0qa5uOX++fNnO4UlIOHta37eIOBkpnUstW7IXFd1
WCNZs0tmUg+kjJ+yt7C7hxWtDQHreOpLJmvmEn9GjKWfKjgS76ol12yonZxTx7QNzf2CDD+tSMAV
rZWCNtObUpphu7A7pJmXXKNUXJiK8oL/cSvPVrRhqsKj3Md8xxvjodkZ/F6CHgywHFx8JO/Oic9L
ITbdFTGVyXZi4h5649DE68JSj9c8PAjhXi+3grCpogMwobB0xieePzTFfrxLrceUp8OpgrdQuVVq
xvvh/ay8yJIvh9K+MIkNcjLmmQvPlWLe6WNPV3bC8SEXHhYHDNbfyOlOmyiJnIHDh8pdLuWf9fEu
fhthDBj9TXYjcbLstq14b0o/TQGMKOcv7ZaswEln3GuPL8d2q6o3RcEsUQvgh/Y/r/VZpKsvxtna
XIqiXIxtshx9j3Iwn94iCe3IDi5s3OzLbhcKt3W3U6U7ScihevD9SnQX5cLDyqIHRP0FevsmpI9F
7c213/9KhtcagwcIPDcsgpOwr6xVHxyjteCM5pcSSOJKyD/r6DDhOTNWPYoEPuOtUHqTcaeFy/ee
/lCUxW+KJW4twb45OmZ/37Urv1MQoskC8heLU1Qwh+wl90W2HlBuHL3m/cQLnW+IW2WMPf00qL0+
zGjfGluetvgs4P9rXaV6PbksL8sxx0DcSUeb6WFx3NTgSMnhtCZ3ND6EaD/qT6OxtpLVgIWydLXs
zkIJQciMYLNoJfy/NmDA09PPvPcz6g9ui7mGfGPVePaOcIOW7UROH0U+FxVmrsEkMlPeT1ptN+IP
ZcIehY8msTi66JZnhavTtBnEH70dXisB/jKvgj8hxhrbKusOvtBzSVgYN2kOqVV8MIw1GXIncJwk
eXzheMNu1hEHTU7TI+ctDv1OJhBctoXYKtNFqwF0kuZ2/MxeoSaa3ZLYcH3Ec34cOL+8sy1yKNRM
UU0uTw3EIoCEKoX2VNgiDuoFeaibbBSBSI72Y/ql39TrfFXeNE+kMgFIluqnUvqZRbtRfUpuxlW7
lV7Tp2EiQ+hq/bBcx59b+e/r1ND0G4gf6b2crTvp3M2xOs3igj1IIB8qgdbs0Qb5ghOJ22U2okl7
qXBjiyjfq1rlv/RUNGtFnWh5FLmLa+u3a+mPlqiYkhp2VGXzQQLpuwPX8WJ6eA1byDU02lqmn013
0Bl5Vx6yL4PV7hmpmO4nH+rPmeTE7TX/6l82sv+5ItoaiA3JiDsnD0RWEc1JMpgPyk2xk26Mgojx
+jA+FyRnfVbampIjmpYYM+xknOoZjswTsIE1itrq+NiMt00Dcg4ti9O0Tl/jy3sxEv+kQUjykBIV
pF2SGqfhdLSJoz62y5Q1P8RbDTpeR6b2Vxntashw9vSUvukvIevBW886Q4/qgQSPkfjch160NfXB
GtYwPyXBnrm6EEPa6X7AGHxNu3t+GPp9Q+io8G/tQos/qui4z3VmPRQ/5tmx5kOCFoHXApf6TXQ3
Y7c85Furwn7sZsiYWRh+1KEtH4HcE0iK6sRKtsM1dKVx7arOvq9xqMJ6GmILWUe+zuh4gelY5yyj
N/WI6CCgJleJZMkpUAmYyuQgjMmGTb4imioncHhOQfgXObs9aGLss1SSboUhlzkg2dbTUw1Jzc+J
8rMroqY6FlnH1NyT4MQgzDfalsxoJ99Kd9M9eQ6dsajoxtqFk5MQn9wHJcqZE6rQkJHC7Ry+i+Wr
HN932apDner2D3W1gK8yp3zIHlgqrxwjfw8Svn/U/9ME+3+P7KxabvUmm0s5sh56YZcodwaNBXOF
7mRiNfyEdSlLQbXOtjptaQIT8PLBzPWEX7LgpxhAVrWJBr/aarBpbDXcx7UDGILhX3hLrK00upRJ
muBlr0e/70jKs4VPYUdmmFbZ+qH9GT2QHLqFNC2sjy89k0yHOMMT1ecUKFeEj3+dfhY5sKjRrMBD
A2Xut6jlj+UjCzPJrAYRAIhHrAz2etpCQbOab9pduoLbReLb/b9HJeAGzlfMs988Ly6qUVaExCBf
JzAeshZtZ0nmItOZHYpP6EiTZ5E7Zh1yFvTpwZze9DvI4eLRbRNH+Mje4QPAwUsIrJq2LaNn1K1N
H5BR3GNC45+i521Bsg/4wABBxcUijhOh+n1NN9poi8gcM7siFTddx6dD1O2GxuU0npAxb4H8tk8m
oUlfZK8BciUDy6gei+IG//cxWx2HJ6lZDX2gjNsWkIFsPSin25MZaBFnjdaOzTWa3YqAJkhXfl/e
ds1ayRHflrdRtpqzjRRujNwp5Q2kUcM+fsGcRnM2ynch/mwhvo87hINfzY90nSJEk8vbkrrBdIr5
pT/dQAHX07VE8JSub09REN8K1qKdjaIfSb/TlUeoKCAKXQ2iS7Ou2pUUBWO8h/aSJm4Y76d5exSO
rKp3BhzUARs3Juza0b9i1amiQDVcQNgTfz2wHhPd2kGz1iCNpHCdt4FJzY7Xu//VPOQT7RRfa/dj
7bfv+WcfMKkpN3C3tC1JZ+QwCnbA4SCq9kr3OYhsiDZ8kOB4Ez9lNA5XiNRWKEqjPvifcbhiYLlu
NiSPAFTMKXMFNxPupHxdWytjuE9Rd4TmT0veVPG+aT4kPPnAVYpgUW+U/vB0HP2OL3HT3oyDM8h7
ECGRFejc6HW8sp5rpm0ZLDnRlepnChi5xUC/ULtqdL3v6bPxNP9o19OeE9YQmD+YcZCS6qnDSrtv
XxV84rvhDlEr3tPhZGMZTMJAa5lhB4PInfETeGMf0FC82a1d7bCkEfeJffJQZNZEqTDphycQe8ka
ytdrpNrhI4UV8+Xw6OccJyx7eE5XJZefrwTOBDGx1tj4Ub2T1zK6+Ym/4jRzOH8U/foze0TPpt0Z
wfRsEaEaOyYglYrIFBI13NayhT1TROLX7mkmBUSC+OUakZkYeWiBSLKaNuEqNaCq0DhNHk/Pp3cZ
vIZGpokPDITlS5agKTiiL+6AvL7HIJyGbfuj+UoeC3GV50zxecBexVbQ23x3fYhfwc548gkRrmr6
1Ja28jYiEO2DfHwqgMJp/pHPe14pd+pHA9k9CgzyCI6eThlAKCFNiPfTe3Q7s9B9REBCnun5CNFd
fpgFv3o+Pra32e2Rs7u841axPxz1Vbaunq299JatZ67+1Zxe1JqTVH0n58xBXW3PQxYaArm5PPkH
bAHpi4hP3jgrfbFO65RvTbZugPxZ881u+DKyl3LaCkA2drPb3Z2eDE5pge6nHhyQxQoQ/7q2CFrn
Apbzdfes66TKgn6qedCPDAef82zHN9s1UEUCY2L1aNZU42a7Wzrv6PKT9wRQMoTaUwylFmVNzH9y
LgO8w+bUWqKjwwWVgi57SxlFau0PHN5pH7Cr0+epPuuNtOqyOznZ8pXjGNJXy3shfkA7RQNVcWZ/
xq7ut2sTar8c5O85nz9SkXyjzj7GP7vT/AarTOzF77yVxIp3X8U73v3huT6+VbA1YiZSJRL5k0do
SS+AbfjJ4Zd01R51/5f+MQ52GbtZeRMS+G6u6X3LpOH5xhdvPKMaTMt6tSmZpX7+e7OR/zpFsNdI
VOYMklRJZ97GXvTH/qaYpWLmzZA/dn79bC3wQjv+oJuR2qYb7eMvdXkV0y9CTRAvMz0geOJlzvbG
NZXgX9i45YFLpqKR02NacFXOOj2DJkRhLPb5o559NT6Lv/qW75pduMm21QMugsyZ7kXJPhkOh8uM
Jel4k61PXu5Z64FV4/+Qdl47bmPdtn4iAszhVgzKoVSqYN8QFVzMUcxPfz56AwdulWEd7PM38MNt
d7dYFLnWmnOO8Y2l0S+nOzfnW5X/+5pQfAB6AYhJ9st/b84YGFITG1wTxxfI7Tr5fNtKW6j73Dri
eygKGGrDorh+lPo6xsNAyHn0mAs/YIJhf1WUnxa4hQwFQ7CfSTB553QwKqq0ZAt8SK57zXJLa9en
Ow1NJBYHcNfdsq9dPJvWj0zY3utbmLdt1dsf6ObbLrM8ykAypZde3AzWcepeJNETtsiHxdO1h8YX
6rYlC46iaE4ZuWYfOUH/nlS/goLXBqhLyPNqGQ8Za7/upGgTDp31UvsvOVHyItQ64So71+YBAFps
PZoLn9TpwhYXj2wdY7oX+k1uneV3BmdZcB7l3e+uqtNBDTCJNXC1OZKGzNr2U8C/o23l64b1UliC
QJG3KmV/vIjdlKZb+TS85YCfHVzESDvoDKVza82qn6/1A6gpF4NFzkv/9u+35Zvp9n/unwEfAlP9
nCr63wdC0VJDq3uJ+2cP8Y4GAJKkFsLGNlK8mMAwfY7PLrplwuFh1iJzZv33FXzTXNxewc3ZUNKs
SGutKb2M+aF36fOk1hISlMo0pp48E+dh1ER2Jm84tJWZXcwzFOA4JuoxXJjZ3MM4FBOOdDQblCRI
bF74shpxz3RHg0Aq/z84Yr8JAW8v+uY9whJqlEEt/r5tXMMmKZZBeAloiGpehFaCr1awnpgKK8pO
rmxqP5X76cQR2UAV7Ur5IgbLUveU66dIbGPaEeqAtfn6K062lXHnFv9WgvyntmElYh0yDQ0VlUzL
9L9f8lUYyiTJMWBAGvXzg8ppAf+V+queDpaxqsWTqb+OtgZjpzyhZSKFbxo9UThJ0HiYFtXO1PTw
i5fmRtmNFTHCdr0SMjDZTnRpETEsjX0Pa+cLdo2/SStSjW3LOrDvRtA8EJIUpHmP7LdmSctrxQs1
lIdysiv2i3w54PPKOAUgm97kZ5g3T/fsM7+Nwv/5+XF6GarO/4vq3+KlJWHSFEWKzvo+XxeHGXRK
LCQZRLZEBmPg3Mv00b+tSvMHapAK4YpY5reGSBSrYRk2RnRO19ZrJLrdpX3LnjG/UQpI0wHtKKBq
QV4U0goZqyF9NMPp6u8i1qRJEI6WWi+CfDMxPyGXJsR0z7Ibz9CdhB7xWpZWiu8V0Kqegp/1S7mV
H9WjeeQcOVCkq+FSoxk9pIACwTDQHE37sxicEv9jnLZl9KoBFDLqkzpRCvCvwJ2VTxE2Nv3qlNJx
ONR36e3fBuXmzf24WaVD3e+UqeR+KEfzAXcQ1CsVyx9nky/VjVBU6bkHULeGx0VE4DNBlK65vZ/l
/G34cnsdN0V+P+WlqIVch4wDmMcQgWOHfbped0dcqPkOaKq4NxekACTevdHL96V2vgnzgQR64EzG
uVlqiZacQikOY2hZK6vZJMCCWlRIbm55GcZITyYUiXS8RQIbrHW78p3gJngH/15uv42Bf9+CP67i
Zi0YtGxKgiaKz121FuFSuhof7qBvQ20hHaBrjSrRvUwHoYpRQCXM7JV7xLlvo8nbi7hZPoM2LWpB
51aARuPci39Nf/7dd6YzyCQMC/eCg2kDbcy+N4BDVsRq9201MGhWmqb+FxVWUlrZVF7T6MzBJ0oe
G3ofyaaaMK28ZTDWB3NaNdLkhLJgT3q2jyViGPQ100IAUPHo+fGLLm2wi8k5w2KsBHXIFGh3LUvv
WnxqyIvhw1U8xgSgCST+bAjVC68reFBXeUO6XlbFLMKEodHvyvxD0Z6FiWSHDy0XXZMC67XFNpaJ
6zA1F3l0NofS0f0Xs+Dw4DceJIqaa1A9lY0R5E9NCe1TNCjSogkIRbXrjxgt4LRuiqNIz6C6RNJ+
6qpFARBt9JG/8WtN/WWamT1YnOelU9C9y8NTGi4BWjWRU4g20v8Rvw4ye8ZWjGrJU8i1Y/kyPGjF
qRc20hV18IJw+ExaRDqf5qBFnQqvhCKbLIXetdI1FQLV8bTVyq2ibEIsZBHIsGB67JQfHUC6cG+K
p546obqk/qHVzhPtn/QxLj5JG1xP++tFGAFu77IKbOqCADvzEj1BfXDyg7Kkb9gBPX6IxX35piY7
KlKhfPb9jcrtCBhQxcVW1CGQ0jIpPxN+o009Vd5FAJLzZUhbIf/i3OfzbfNHzSY+aF+DhYUERdmQ
ze0C2M3y8NIaK/7DJFa9Gtor+i3qqPCB9pUpLspNFS4VhiE09NwocjBVk3o5IP9cCiTF07IJ+7fM
RF6JqOOJUtP/IPmbUh3VGnXpTHZjxu1wzBtTD8NHPZLHtYjoJVGqYgAmwbxhkUKS4Ls0EnFgYrM0
Umf4Kg/dT4LbiX0S6IxS7Qmub44LJfu6ah/ZOoifCnnn4zGuEK8+ldmSgcpnsxUyus6RDa5c9GYZ
UvRY26aHH/HgH+kqQPO1bE5TqEGHzegRFaw7FWmUHU5fm7+nrfmqH4fUUfX174Sayt8rD7U2C7Li
L2PcC8orzYOEZNkvOhTGvnxOaBVc6noRrclIY3BYuMkObndCTXaM4DDJHAu01PVXxkOB+DJwmZBl
mGEKRxWWefdpCjhQX9riaSgc/JXJvi88ejQd/WKlWjKQ7ip61psawW26V6DVpemDxLx28J2E5nLS
r5R0P4eqVKg8DSQlofLUa50nMv4D3GyjX/UTN/spIcd+lF2jIJGWgG0b5ld66HfKcwpW1LKLH6xF
gwsBlNEe3DTpqa52Se3W4VrvvZktjYiOJiIucusAxtCUHPMVCKKq2mN1zMqFENmhuh2q3bUhTHuh
0mH1nUp565gE9vxc9aNgPov5SjLcUF0kj0oFu3Yxxy+/CJ89A2ZlPc79pebH6A8slhcd5F5NFLmf
Y26y2SOICh1bgt22XeOk4yvN457TZHT4997x/ag+72CmxFjDIP3qm1A0jEJLaWtWzqx8jhlsCYPq
zar8mu2q2gTIttUOCy0kt5NBH4X+/6l0eSsHl7tRrgpWUYV3ddnTeAbCz5RWebDUi+g/EFqW7i3G
AN7/5yXPm8Ef3YCij6YkUrPoXDthdSnXTb9Mgpdcd/t8CXQ2clLBwTs2XFJhX/O80j0Gjm3Ty49t
X3J8BMu/qRQZCxf0+chV4F0rYIGsC9Ul5d+/r/fv27NlYnFixPedL9zVNcxhNY7PEEpVYghdfARl
CRX/kMTLhhUZvf66Tz1yGWy8wg3eS9uX73jXvolaf+/Pf1zFzV0bh2kwVI2r6Eg1C9DJZO/F5Dap
J5hLHLljwkhveTVsest66Q0FZuSV6YTZGosRx3tNu/TaZ5hvxMoVxNer9WDma5Fk9jtqlr/eLRM3
mA70HAGmcXOey6JRC1SIdGcWbMWOpKMVOo14KD1L2HLrAkbVtIwN+mbaLq53JdCL9F5gszYfXm/P
E39exI3cyYx9FbBCwlZtuTqnWqeoTgVrXfYiUhDWdHepTM3DmKx4J5z8pBL7i/fIBPbJE9YOh77d
p12wkIud2j9kIEtV9TGkz0nyZFNtsPBfkQdltvA0L57RuRHca2uzz6TCS1odxuuFnSw5FtbDCP7U
1DNy2GJqScwS8lvBjQCpme7Duz/3fFL81899Y3CsO1XXwoxXq3ylvSs7xN4zz6BM7NWLitPZWl+l
FSeOgDYyOKzBkWUvy9775miNDg5oHmXNVeyeOn8A1u4Uxr4Dr1zYgeBkzXpC+1f8UKwX6ASwN6JT
ru21ck3p1joTiQt2fmBrtpAKXKxhXf9G/F873PwjmpuVejdScj6TfvtxcUAbOKBlXbwV+05qauSy
zrMGNoeJAvqS3ikwIc2pGe4Efa48KJzDkoV4F7z417oFOz7Vq2iCaP5dWvyxigVdro9mxK1Wjvx4
xke3lvD0KWyUpznioF1rz83P+OHe+/W9zcGC/+fn3jza02hKjWHwM/MEf+lYm/Nto7rxbvImh/Cc
FzgIAd6eavErf9cR4X/qP1Qn1DydkQpF/Qke8AzNNlwo7vca6njl/vaN/HFXbh7A0A8FP0+4K9lX
S5gvQ+h9rtnqhhjMX6HvTOm+w5DfeZ3/I0tOuFgHbGxyuSNnBzlinh47bV0N+6r9mRjMbaKVtk2J
W1LeAY8r5mbg5wJItxpkW3mH2HhW9iZN+OGFpgXnuVpf0MDJeY2NbZFRji+muWo/Mj5SrbmKMjbT
myAvtczhsMMEhJEOMvBOn6coPb0s3PAiIZF0riAjVa55fUyOLXHfuc7R6ElhzMXRZSxWo1k7ZkdQ
KoRnvfCqepnuh95m8kL0nfpYCOQCMm3v9xxMhx/1qxzaybN0TN6BRPjAcyBOne4lzypz8/rb2zAn
KmGYItr1VkoktGJsxm0ZsUOEJ0BDq0B1MonNU8T8CrFXfOnDVe5HLllruKVwDULr9fp6mUPaPAzF
jlygtH7ihYXtg3NDOJmuqtzZH7634Hl+LZFr5NQCAeQW4NuXiTwrNKJzbzPd7TJvQEAwioUrMoYL
N0L9KJ/6blvUq6l3QmMr8S3ZESgxhoHBKdQPUvCoUXJg0rTTp2L7783+t+/i9ib+eXk3r1fWjXEK
3HF+vQb47oEI1IzsJVpsWfYyWO+af0zrdda+teKymUW8V2eqNuiM1J9E+XbjzhiIGN5LTJnttNxm
4zYgvx45I7bjot77+i/h+hwD5/Pjc1ABjA1oNUwfnXbQYne811pQvksLLBmB2UwcUzVp7nPw0Pyx
TFlxqXRtaCbnCjZoBYpjHcgb6FaTsEFKwqpZ9tuuZS23h8mLNQ1i9yFkHuu/68a4Cizf+xkakm2K
/UEclEXGkFWpVi0tXDXgt6fWDqXQifU5LqjHf4e5Av5553P4ZSGy4ndBPNTXixWfpXQnus1F/kLj
0u2Gi/WiNEQm2tHS/BQ/lYfpixovuWhfMt1/GI5X76rhwl/1P9T6qBkHudvG7VN+1Z0rkWcRcoLI
WI80LCleeiAC7Gq4tjAZUQ26xrhguSvPzUPGWRjnWKQcqys17QJpgNmcpw9+mSGuFXH8L3LGvx+o
b3Pc4Zg+YzLSGfwtpEejhQe10H/2oD/8fWku6w8VuBTnUMsRmLWYOw6j/OxyBmt6oXXrbNwJRDpo
jmgRvscQ/1Dig2dUwMRfPOqyw370ex6KbQbIwGBXjG9p175p0YYIlyt2aOL7IOzLjmw9ReEyrG35
6ljKpsHEzUszveiM8EjGZhQOU5+SR9lDu+bHcq3so+qXiCSH7swfF8ayyr0oWrbTtjU+Y/VBY+DH
fKNaifz73S7l5EMPQEOIDQV9ZWA0ynEUo9SsUT752lcpAryh2rp2y5reAAT48KyQbj4VH1Pz1LPT
9BHt0NHBjYz/0v9kYjNIT110HOPl0J5yyY6mV93YaagHiVQtvES3K5bSaoEmnEiOoNUQlF8fMJf1
yUJ6J5mHBd6HV/gEex2lWdbvtRcl9pAcKqQGdnsY0E3JhP6UlPbUH4y2XuTmXtKIr1+NCuPzY2+e
BDQhb/LVE5CzkHz5yIXKbILCnoqNxJKu3NbYGsTDFU6GeUaMHte/JOEwST8Nen3jOoreRYBu2s7y
TYRTk4P0/SrbE4MjZRuVswzdUB0ek2o6q77iifCtyCIn30BYlCL/8aPY/NLMyk7IYSX2JrfHksCW
LyV7U5GQifFr8D52H2HJ7j0ihbN1w7PadXCv0jJu59sWVi5Q2pohoSya4yT++/KPfpOawSQk5/q1
+mK+UCPHblhlNn62UacnsViqsNW4hYLXMALjLWAsQLCDsEiDM+NOS8boaLebpHTLD+OxkjfCh/hG
jgsp7MM6fE1lG/8tUewxR6C67cHaYZaBs1hNsIencBUl78VA1NaX6q/AZdMjMiGRgO5+GD00Hqvx
MX1Ik2Wn20K/9uX3zERWg8s/WWZwlyIDTw745K3U7X3JTQkKrwN2bOzJZjjaSnMMIg4QPB128PLv
fUC5rSBub91NT9aSglSO5Sg9K4/axxX1nFrNUVLtQ9Q5dQ7ffoEocuIi7dAr8UKQJrYpXXpJlVPY
xSZ0PpK1SSrPqdJ2TfOsBcxyFhwmXor37N6e9e3UxYalWcyzQXGqEnloN4u8lkphKGridJa6bSN4
RrNM6fmonwSAkQDUcy5H0EVp36DrcWkmyojmdcLW7epXtLEMrHtO49vjZ+0y8Zn7UI7hoBgFgwlb
IF69TfYs+dhpySagdKr2xbrFA0sRtLKOybOxA2/9QHAuY6uVSUbrG8KY0S5SbyQY5KdCOsD1hCVU
GN+nYjMKmuOjwNdYkP2vtHrpeHb62BWuBxBoBY0WRVmbjtZ8GdLbFUskDB91waCleeHnI5QpmuML
BmMhQql4nwWN62mplg98Yh84RQury5sQr02Y9hn92fIPcW2lbvguPw61N55g20eSN9FoyxdC/Igc
F7EKeg21K5F5/DKaT6tCB+oTTLJprc0ijNY+k8MH4atJMS/aYodEDEYMjBFyTJZJQwjBOqeqjEJ3
ytyU5zLfSOq+jC/CsJuErSxvm+QYV5skWRbjEgqVQT0YhBujdJEEX1kQ8MgU+LxOpb5JC/RU8Yfg
Y+vOXnGppmShFgQUMJ2mL5kHTic/NSKd3A/6bFJ0GTuW870koTf+JYQeldiYHJrI0+fp+WaqIK7O
cA2V8Q5rVlguYhH8WdTaUrYQJDcpPb04V83PVl0EwaPe813QppsZinxK1AMC7ezJjJzoZ4kYCTji
wJeLTcamDwpirgkWIBDa7geDRPlSoYPLPNT68cF8vHqiV3g5bJ/iTI9z4dNLvKb7QDc9o1wE71Xt
KY/GRfXtgsvSWCfydZjgN5/b2Gxjemfz2sjhFo3p5BTq8SouUspSgXYkNYRbdzR5vZgtBbWXug9o
eeubgSWYaAhYfCVJ02sBIxc7D7p1ZEvgoT2e0MTWUUugQWgcVV4h6zWThxAkmL6fVCfI1ykhVd16
BnvFi85wTXw/A6kQK9p+0N2a3jZpYshPZrGKMD5Nr4qw4pMMckvpJAbdVw9gThAWxbE9NUzGQ7eR
95ZJq3Kh06M23SKxxexBSlydVg5J4qqj42KBY95LLp/UjK9auxf0XY6GD6pys/VZFA/Ri4nBI3xi
UhXgAhJrr+VU4eqgDtSPFOYXo8wOpz+HlCT7ZV1pWEq7Rv5EfiEMp0peNeJz4G/T2EV42WafLUWI
lL0pAsEXwmvXXJksHFAd8FBoC+siFzUyGLcrn+hlmmeJzS5/NUHjx9ui/bp2zyKtkD6m6lb3xWxN
oEUwE/oqnzfbMcWnu9DSbxU3q5wuygTNaUBHdPGbeKftzfFqqtN5RFXfrOXWqcVZsYOmZRO6j6ar
AAll5fr3TiDdlrS/P1YRdREIBYzOW21/mgtRVVz5WHrLcx27BAa1lDCSoBi+S9v71j67/bSb+sMy
RwPfMJ+mEPI9wINNd2RQLDHfuHNKWGSPPMhu7s7hWXd+0O9bHvd3lkYBKtJlcMn/PS0kkp6aWTVN
Z7gf7XKS4KuP7pUAVZv042zde8ym5uyDfrrfNbxtXM0/tqTiQlUNE8jgbScnURQKw4bz1By5YZic
QjZatkZWx2mdeY5/Zeapq8tWu9PcRV99UzXffvJNX1XtAwG1QDlRj+K8g8RcMRpAzWKuh7NCfE61
AP6jqeuc7l+X7Wmw7NXLiHLtRJxeOn0ULYo6G7hkTlECH/F6YnW9EDd5DIcFgwoUQ7QfWC8hzbLK
1260kakctD1wOj34LGIGBCer+xT59yZoGMfxRwt4N74E6oG9j0vorHm7C9bz4gqfGejrCJGscfRL
QOXzmr8Jpt17NHRo1scHYu7gg/HrVmGYtpnKpajvpuY0JHuNHh82Z8ONISvlJ18BGerOlMNJcq+9
Hb7QuSDTay+eQN8ARDPO4omZnvWgfAkPMdnhHPxYxn8UUFQ0u2Y5tMc9Q3pn+qpJBEPu+ZS/czOU
2J6MRfIkaMuIaRzRGMIiWE6A6Gy+zxiShttDd+7Zn1FaREvr02KEaaszLI+hhBtRFzJi+UKUXbj5
vmrs6Ynt8hR86Wf2gGpFJibuwY9xI++Td0tZpCoCf/gCj9cXKd+prRdbYHLXbcKo6aEaduwOrHuC
lxSbtFvlxi5JHtrmlEeHcvAiVlIdPJ1Tjq8Ma5OuXUAqENoVmEBRdEGhCBS7pa3/5EiEUZH9pNDm
kDO2LsJdoIo6QfKQE3UYFp68nBF/7bCT2n3CklrsgnpwBE5XdXxorkAA7g3uldsm6O0DfHPIT8xc
iuSJVwflHJ3uyVHMxUUSbIBHKioC2wqW5i8MW6H3sY4IDxc2GYBV7aD/6Ga1Dert4JUWDOJ0365I
sOj3hJuwk6qi/b9YYP58yW/O1FddyPWu40pndP+wFt450ANJRGpClsADPZ0z7jx2Z84H+b2h0727
NP/5H30QrevUoGB1Q/4TIcO1x1/hq79BWYWAipdHXGTgaNX5YTUOvodG2y0P/WWErVktrsfqFJ2s
n8W89M7Y1zmWjIlz5LXi+9395t5SOC/Tf1xppmh5bVlcaW/DxWEwEYx4QTpbX2QnzFm2tS6qO025
b+KP22foZmgjNJMkJ+b8zXxMXn6JVjMnwnSyV4I03oRlimnueqdq+SYK/v2Z9M1RvBJyaCk3z+1g
WYMUZsl0BnglY7yuDvNY5QG6d6XCWfMmOjEH9RgF4AyRJ3eH+qc87nKSlbRj8Fit7jyc88f92fi7
vZybh1MQpNxPy3R+OJmvxba0CNxrdGDtpph4LknkapPXf3/mN/Pn7WfePJRFJRcyArPpLD7QAocA
shh6T+QgeOjfwCkqmtt0tvUOD+NH/GI+mqo7SlSfJ7NyFPTnZLh+zFpfH1+usAqj5zuX97cnUTVQ
JxLtBAjodpTXW2OWV3o8P4khcMfBqT+vPymFO95Y4kpJePxsLEd95Mm8BLbi4kAOmSeBUmxxoa2M
tbT+9xX99SzGwMVAKy1rJomv/303GtkfexyzE91ZzTMIorOx6h5mBUCNcmObf/z7875hkOYv6M/P
u3kXp6tWyW3G5800HPKUUmRhPg1L7VTrb+rE9HD4NJ/StWrjm7wueXRBa7t+jOYYzS57fUj6LnMx
3atICSu8yXhJPIvj8ZtAY5mWVbPo2ztf27cJ0e1F37zMNdgoMYy56G48TJ7oBhkTOkh16n7sH/Az
mU70Vq+1XcX1jkd0jyGvlxx7mFXtcNU+csLDiSbukILeWWfkvx22/ryfN6dbUWRAOVZcmpZ4+pIn
PnXnlLURx/qcVZbYtIFtQGc54HLJ7Xtv/N+tr39ew02zJK+szC9SrmHmK0rDVqVkPQyrvP3VYbnR
iAp9J/HwHqcUxuxfFhj8yZolY/RmQH5zvG5kTWuLiM9tXufy5bq0zvADtelsXbeddUnIahyveCJ6
khh3pXi+MjHOwlW1zJOjmDwzJnHUkQnYplQpkqddlm6vw0o1Tn5PcAosO0Wg59E3dHf2muiYpecn
z9n1KcHV15gbMVjLwdovvbLeqIXNfMLyEowN004dH0qZVNLOkXpkbHQxL1jN/OhLFDka6q6efahj
sYiiVTD3Vq9eWK0skK9Kuy3LtTHtJuk8QSej+RroNPi84bPsl0yc+LsUe2W1s7S1gXStyS7S+DVR
zjaFSr/EOF+vFuwKSIyoYyJa7kRV7ht/iZq27Gy62j3xzMhXvNpay2DXc1cbvb78RSJEqhEFMZAo
e467JX/T0BXPkI55EuHGiPPXMu6/I6k4oe7CQyYUjWgP+nXF3syRSvtEo/Jn0oX+hSxuc5xometb
+6Je+5WTfnVodRb0H5bIpGgZ15FdAASCb0bSKwo1RF7Io/lNpMDyMviM8/n3EB+apLbTz89OUccf
LgzfFR6aN+gpT63xoWTk44nHaYAkCn2WZrSPC5LawUGUMTJhz3aqfDLJUU9VWAP9QRgfhMRVi9f+
uqx+qC/wJ9rKlYwTWMlCXw7xZ5sQ/PA8Kdsm+grpAIiYsx6xuyk9PRraeiWbRD9Nyz6o9kF6ZBXK
YEGXcfJ1DXcB0x+Yg8jyjhmS0l9ys2LoGmlvY+yJRLPGBpBBwDAI2q4JjaPgRdIZDnHqx0Wu4n6o
xI9E+DFUbzmDjGAn10stWU75e3RdSvqLfrXJaCZaoN+KFEyRsen85xAxPRbrq5RArFgqwlkvHJn+
sso/McTPmbouXu4N9b75vOYVkWwNEaQek0esP//dNmQrSZMq7cSzumcekTmkhkQZBuh5q10a/DI7
YJL36nBJjw1gSQtbAyWBuFZDrGw/ch5+fOl7jEJL0Cmb8DM7RDR+fVyqKzlfEg6Dx2AO0Imxsa47
axEciEiGllCf2r0pbzUmGa7kYOVoLt1FWxVL5SA8Z80SdXWmnq16l5aPivpqtE+Z8pmJJ7+6iJlX
Z6tOdJlSIGdExEAnrcVxMmwYvKU/pcHOwl3+k94frVUMqsLRJHNizSiGeHHJ0T94Dq8Ee1MpPQ1P
nKvpLIr3Rgzf5os3t9a6YYCTSHkt2hJQCsmpaIYBT0MgAWQKqQe5wfAyc0PTAX6J2xoP/96dv0mi
/uezQSEiGtbRItycBqpRbuXJSFl9JNTSDrG9RoL4bZb0TOMnysIh41tiAKNtZpbI5AMpcjQ8ha3I
4NXQaCI+5NVC1JcRCVntQtaWdA3/fZG/D0m358oZKSZh5QGVfUumKKPJL0saL2cypUO6roKHCTn6
ynHmvikfqrjO9XONI6V3yMNO3kTISoEbQYxQn8tLyuhyF73I+/Yrv4iTi/06P/Xn67Aw3wLrFep/
+EN9g7kNssvKmExVtHURoGJsd657TLL2DOUQeOIbVwPNYnYr8/p6vWbk6O3G0IAadEHzF41bSblI
HPYP0r59TFf14Xoyt+lP8X2qf4Jdrug5WM54tyIU5w3/+91RcMHgh0GKf7Mphk0u1VERSud+Q2PT
/8m01ZDwHZO9vTXQI17XBsbVRFxL7RKhdiWhFhtftAhRVXHo5R/NsJWMVRgsq2A/SpsxW4bhmW2L
MO94ST73S7tlYFv2gJVmjlRAQjIEig96s9t4x+CBZG8rhQGnRQuivGPtqQMCxpIbf0j6Jk/gJow7
OaAJ/ugn7wkmWUaIVuHqj9aDQCuZaKhZZerQHw+VdRBta+MxIPK624b5UjdWqbwEORSjBv3ISBQb
lxKPm782woeo2RNBnFgferAdcoceh0n7g2J4O2gXEeF3sK3xIoF+WDSuf/E9+Sg8lAf+U+KqulOK
fYOFzC+SgVhPEUnxtL7FEpvS1ITtVRLPRJL1G8biw6v4pX5N5AFfKZZ3Q8AA2BFDWsLmukIrw2o7
d9Sbj3yHhMBH/+RVm7w7oO+mSVR9NNMeM2dGKzp0+pE5kMdipLB9f1k5Mg+s3xZKPDoOXviM4I45
yvgqNhvhp/ZTWZJovkpeVTZYmhLmyBltU1ONko2EupPI3+oYHWn2c4yo3u9VGPItHPB/boWBpEuV
RXICbg7PSWeKrV6PIhVGfZGzZwMeOXxhgUZzZ7evxbpfS0/5z5KWX7sNard7iu7Xon8rvFC1/d+L
uDkmm1IQlLnIRdA4XKaUewt/uISeYTNYW/rokriM7b3Ggzb/aLfvIsHUM4dCwZF2qx/KJD/NxLzh
U42lmDolro/sRzSwrdvycvL0L2hPjIpwmyJuXKbtRn2WqfigtZdeDPIz9kB1lY/VkxjRHu0LFPd2
8qv9IaG4JD7ZpIL0NH2Bcoe2SnYc3+MNAo8zqo84WRlgqfqX9C1cKU95tFFN5ns272ogOrAI0FYN
P/69MP+1FsF0S69ZZ6LA4sPt+KPPMkZGkAkyUOhgti6uxRhMJlu6TPcXRD7c91bAYIdEI5b2mBZS
ElfdeqATwnp4zzP7TRU1P3bw+ebkLLyAhF//92ICRg+tTzox3QeTEg3Pt912CFogm3TaMik8qAwT
rFUSdZZJ+xr7aN8VZhB0TCTyChoweuDC2weosP++TX/rj2PMkeewQOTlkGH/e2WDoopiGDBbruc8
5xYvZbgH69FiT0RPi3RmCQSDECDmyzMLvHNFBraM/JDd71HRGYEH2YCV8Xc+hWqbvacED7FLfny7
+vel/u0b/fNStZuzSK36Fq7CcR4iwPYKZz9+A/tVhxCzYwhOTwtitg15IYUCtNCFjU7R2awzD63e
XYz/XxaSOT98Rlzzv287m1ook6kVwIyUI0EH5VbESJPsan89q1MZ1AaFdyVg0cP0M1XYdBzl6rUa
DK97bKy/3BZr1oAgU9XxChi3JxDf9MlJ63i2xgftoxpoM3lX00mZY4NzyzaBqzNUX0AKmPQFIIq2
vijuTG2+dwz/S5fxvxdy85BXRlZPVzEQz0iyoSakzWrUPFIlpZVMN91WxP0kL7FtWyDonbu34fsX
8t9PvzktJlT9WlcKcy+nL77C6165rhX/SSuPxJbGDtNxFbYNdeCjbLLAXddZfYmLZY6xAFDAnUf1
rxczT9tAj0s6f/33rerLWK0lLRJprQG7oZ6FlwMYQbWZqgYueyWtQJs1MFxOz9q4GN7mzq/weecq
5k/574rPLfnjKm5mX5V2zdCncxWzfDhH8nTAzQ2tsX0bPtMjFTVN51BfUN2yTOMZWHMCCH/e23j+
MvP872XcdIKzIc6moIwpz5ZR8HpN1hGw6Ma1qF/s0FE/4bpYybrlcEvz3RZf7l3AXzpm/72AmwdT
GLLWavR0/jbgf0heE6WzWLIvtoxP0t2VcaDv9Cc53CCwsCeVvFTY5ld/SYZtODc6Ghe2c7elSwwX
1XJn/cy/v6rfsth/fVU3T6+iJm0sdLnIcNZ/iNc4fercRn1Xwtchx5ToP6xT12eJ/ghwjckjFV1e
8rLnDOejku6H8UFlAGic1nZvuaN+6FMycN8yKp5GeRrBu2RkGU07EmK0dpuYp6A6m0QnZCSjao9J
e4zzRfKLfEKYijXUJExhCwS6W/8Y4XczbWETfdBBHJfduKmHdUwZSOJXetApWffzRC9cJNOzMqxB
51/NDXa9SnY74neEy8hhnMbDqK3raJNNqNpXUX6Z0mUVbnNlaeWPYnAgLQpgtYGzuuWf8TQO7puA
fsf9Gbw8f93/utc3Xd9MTLK0EpP/w9l57bauZdv2iwgwh1cmBctWcPYLYS97kSLFnPn1t9EHF8db
FpYu7ksBtXehRDPMOeYYvbc+3+sYiMUyCF9O0CH4Mx8i6Y7wveMa2QEaTUSuzvRXim4b0zXVpzRY
mER8Bd61qvTCKXt+QQ3ilDUFnde5aHoswySLS3qF8Yq1omi87DjnPLsCY17f0l8mfU5VQ11+5bX7
PkL/vhX/+8NnlWiadWMuxQrN0lu5Qn60GPv3jt4lnh4cg/C/NuoKsyAy5ocg38bvvAuiPy+Z2oOp
Lq4NaZR5QfrX5ZwVI32TjlV81KdDoNM1YnxXO6p+wyG6m9lE+xAAFx0VWsiY+GxlGSjESJQyacIi
ywm3CXRSs0k+k08LW2G7HgDIaZxmfIx9oT/t/v3NyhdGXDw2Nl4Z7bUiyfrZRzs2M7by1DLfyZ4G
HQov+VhkeVlek/kkyqj8EbO6DCkJXhUybF9w4Ldwaaz7PJM8AT05wVrCM/0lvmiOqICxU6RjhVMf
Tq/Cy4CFD+khn9kbc/swexX1pR6speQeRBfUKmUfboqlRXmNg5JED32JWQLLQ0s9Ypv3s53pgeap
JzdQD5zkflhofzUO4KODQ1TSwXessY8Wy2hrLAG19IObrpslflgzf9C30XK4FZ9P/TKFWdT8Ne/R
lMmKh0QPgs6IuoDEkvIPwMil6FceCjvhPc7dWmGAjioQXYF43xk2uuHxuDAwGtjIBkDwoC5c93c1
uoLT87jrfYR2iRvfcLEa2AvoLF76gsAqQ3SJ4YUkNJRbKuESryJhXhER6N3KQDzB0FQbNkmz5R+f
8mVEvbfL49kA2VF73aaPCgEBmD3F/B12Bgq7iaCn0tPypdhTnSDKtVISote96VUs8Pu5l9J5cYrb
iziDh26PGri9T2lr/iFDpwQSht9pZU6uFS9UZYm8DI5wRt55iOViQFnoo00yv8GXaefTddJjZ8zh
PAP2iD3ziBaj/5QB+oCjHfVihfdUOEJW/aPAUxs2ZrTNhkVPt3oynwrNgUX/qU52UW+Rr195befl
7ddHRpwyMFNThx96th0TpB7UJmSEgxXZwa3xUuzE23yPbnvM2Qbpywdel3rZoSRRif2YVdstVtIG
j7p9wsjOIOJaE027+N3/uKSzDdoSNGQ6KpckkZch3Df5q6aQykSDaMLNih1ewLXnHfFpF0fb5HRu
H4udPq0q5e8xg2mOHpwcKpy6ydo66BuQZ0G2hQ2tN4uuPnEU8FMMPVtSKxHwKLaR34nmY6cmfsp7
K1ewOezBcGdieejrE5MWjlt+cDBW19aMyys9jTBLVzG0/RK5KX0tQvjj2GAtTythLoZkFEOmW5PF
dBc6/fb/AcExr5q/H/j//uZZGcjLF3f10ZqPKtQPQKShMa6Mm3re6Kpl/UKQy3CP9N/BoUI3dRdd
GQt+B0X+ugCgLJyXREBY37CYH0fxpM+LaRRK8pm23Yv2xyD7jVEGZq5XgpNbRsq8e3RwgR+x6+ho
khZpYses2eNCuREfy1uWt0O4EB7pcu4Z16+NpxJptrXP1sa63JDgsoSUc2et1GW7gm1DS9qL1/1N
pdgmuZPic0vkukSb0W0LF21ystUZxl3DKl0QMFqSTPSWOp/0SbQ66ziI/RSHY0yDRaU3OIfqZC5/
FpIqpMnoXN2j6jDSmtNI5v7flc/66q+fbeWGnCmaYFS0GP4A1DSBBzy2jxG6wuhp+Cs5MVq3l6Ob
XQ0d+2WpAkL8nz/7bNOuj1F7rE+MCGqUsDNAukcsoG3NxG3Zm3D3BfugeYOR1wNEFuc0YW32esde
Ug6zzbmPFeZPN3hH5HgGun/7rUthSw9SNu12eGo00Tvqt6HxFmATqPQ7DBodkOJueG2nz34pHv69
Ql48sPx4kOZ8uvvxvg55IGbxwK3UbwUk7uzfKH6hnNmBq9ypc1m8ZDEPbLaH8j682i36hkOdfy9U
G2QHcWMx/p/VFV3Q5lYWcEcZG/5l+BlofmIy75t9MvmiWcKO0FD1h18l3w5Oqi/jcHqe7rK/KNdf
mdSSSBfc1FsOMbVTIbc21jFLS//VmJtrI/9fSV/fT1+RdTQbqkxc+9nTD/q6rsJjS2+ZocXoMGQ2
l82uuS8dXIlOC2gLOW8E/BBxK7dLh1UyI3j//cTUSyU9zZj/exXnY6pJiRozrPn0aq9YZZ/mYvCt
JZl32l+js6OXAv/zpsETH6076aCHK6laUDVNgZMhqvzT/kEGJMODpInloeF2WmAPpa2mDPdYSETU
6catDm8leArDTaIvNMbsj9c/pYutnJ9/xlnbgMatNEXzg49W4Z062hpdeYY9N+EejoOrb4FD0m0l
rsPXfTyumD5vYThs/n0zL56PaI8TWkN1oDPU+u/rr2dhOvQB49SocnUyex39kblM8KVCaWXQWT5C
HKwPOi4wW/wMfGlfPRlPJGp6wIGvORwvNOxZXX5czFlpULSRIh5L3q98Wnb1Uj093yKas9M1mpdP
3m2V5qMNsKXDrmDBlmRubtFtunJQurhv/7yMs0+y7806GRQuQ34bqMXnsCUuYT4pW4bDlgNad2+S
pnil53lBEfXfP//srKoIkpRJE7972oyCxxhmMdcKmsboqEIzfa1RfbGH9/PvPNvD+lMolyeFZz9k
295wFT8lC44CfvAiiclN+aAxtDkixv/3O3f1d892rzI5imVV8bsluoRqxehOcvnpLVNm+gkn+jZQ
hNuH7rF8vvLLl8phBTuYTMLx3KQ/W+x7pbCicZ4Icea0BnIaDhhcew0jQBcT0uJr8gNu09AxzbXU
r3BPX83ZvtSm+3kFZ199mDA10KZhrhsYg8rqOqx2kvFHLQgfvDXEzaRvJWvfIiDSsKH1t0deffVg
1mthXMmgtAiNVIDUDE5QeKm2rbptDN4hHFJXpMzAxHpt0TcutTeJuiSJdUZYUvL8d4UQZPatoqzR
eRERW95hyOwfZaJh9yfFs56TfdB5JtQfKbVs7YMM7ZaaKx19pbkp/PYOn12974IHgYOSvoALoG3q
QyotBfuDhiAETFlyhTdhTycomfxkvE8/YULnIY+HqnFRSwdTfZRackFQve9UdSUaFS1uvyS0AEOV
7BeyP2q34H4qTnc0cp71O5ws4Ue2aPDRME/59yt0wUxoSfNZiskOPXjpe1n/US+kstmAbmmmQxiT
5R0/TG5q3TSRJ87lDzlXxoOkPk78K8VnDOaNCH+ZlKj34KQcJY9toj5pOnZIKQRrQ32I1Lxb1har
HKq+0r72wqnzx3ReX6hoFuaEXywZ5wt8YUrZsewH2k0k+4Ea/qMxo/UGkn7R698PL3RYjnfmHi5p
eGe84Hr24vvqI6pvyLdQw6/ptLewSIHw4bi6oJdQ/G1b1FHLejMyC+qwmnv9gwXKAc8ZVi/JF6BQ
9ra1K76s10Tyru5Yl/4gbJHIRDRCR81vDf2PB9AlYaCOI98wyfSnal91CxEVZI+u7q6Nd8Px1Yxo
U2pvjbWrMySR6CHJ1XEUA2rESbLL4TNJb0N19o5V6wRvpNPiAb62h8xfxflt/3mVZ2t5mydGEZtc
pbrg5UCNlBCy4558MUagBvLvpp9mTJhvhGsJKZ8zKVfKpIvtvp9XcPbdKnJZZ3k8sbr7nbCGgymL
aFQ3p+mGFxXrSLckBnRymVjoS031Q2NZrrqMNoDSuhg3Smjvxz+hr/7/FNw/r+ts9QcXUWbTkesK
TjgzULP50PFX/V247irMORxnAH+wBtMp+iJp0sBLeFWrMu/g50/HwFxL1a1AUjDOqp46twpB77mG
cCZsqX8x+PtpQ/zFneBhkXQgBIZueHq4NknULm1AhoXzjBOjAYDq7IfFop6GOiUwOkkX2ckxDac0
naO8QB/ZUvyFd3lqS+QZManu/RQ/p7BUlCWuTL2wx9eeFu0nLiJiriW4PknvKTxA4CSxI75Kb/0f
FCz6VnvDr7npYeyDR6Zl3wFUVlcnWlhg1z+sFYZNAGmmSfcDE+lai/6eeg/z4sm5llzzvTec32fi
kAxSkfhrGZ3+d++QcyPOAoPdzuhoKR5kr3+MfErJQl3J3SohnmahTndBuABqhVbKF6Ptv5frS1eA
zVA3adrKELfOG2Bdg1xQGUuJ71AA7Ei5b2KOtGm6+nPfG+ftLDZbId4kZHx9bfO8VEr+5+fPKtpT
UJijZBHNFx3nwY7Q2ridWAfcdNHvlBTvIbK+0/ra+PzSqRZWCCwjQpkV5JJnZcak5FWLSUbijERu
DCJd13iRnXQp3XQ2w327+atowAmrRX01ruhSj+A/vy3/96HncjHE5izlq2EigJG0bKl/rsY7lF0h
YggqWxlMptO+kVXITYeyA9gH0QaNPKCkqPzo+RcYc12T9IQXZQFrcFgXWO8oC825ONQVFBPYdVk+
zcBBwiFGvtZeqVLlCyv4f/6Ms0/1OJRtl/WxdAggdP4lM6b70wGJYalwhcPsWbcO4uu0TN+6JZ72
lfCGOxCIG13U0E0kh0bv1QOSdMFlgnyDLwrlOW+0dv5BabohyHE8SgfaokAgRMNNRRKDHNh6ljaL
o034R1g8iQSpWFJKv5ueUkKDxGgVCwvmhQXiNOQapxuDd5Kxo9q8FYnqWfV9CzFo/FSAOESle5QR
OXx0eITbXcQ8m8A+iYRIVDTBErNgkbujvpknD+LTqOx02THTbZx+HatVZhBn7MotqIwZx6mSv2Kt
9WW6JSNqaTowl2PkfIotr8t30mWeBsVBJG2ghtpNEEItu/SM1qskX1rlo1NC1VTuLGxL8Z1RvmGv
yYgPPI6b5LTvCaRcFulHl/xRzA3JfiJ4Mv02IjEEYRecN/AenXYflxsxf6G6KjdKuGrHTym5sUxP
CFfNsLT054GOPrgYuvXK4sSh6+ghacqi1dFY4Bc7Dbbxeny+sipd2H/gIoF2AuZjQMo9+zzltJQj
4ZiidmXRbdZEyWN8BDYBPQbkGeDke+6KP4q0NP/9y+qFap7TD4UTNi3UgefTR0OOFK1o1VmO1rnR
K9QP4FsOMcJwRht2XrBApZ8Ptv4VvSKyKWdES4BLWmnsuLw34GyfHGP0puNtOfl5sjmFPi6F4hsz
UWqkqOv7QIdFupEgibZLuUCgcaW2+m4zne0qBlsoyqpZ4/irAiRkQWTW0tOy24sn6LmVMwQfVvAY
E2cdV7blc7LQby1Y5D0z5ZHMXaZijeSomeaHs54tJmqzv23rtyiKGDFicbX8oocQ7YoTcjUvRwJP
3MvpJSI3JrNBn2JjJj07+soTooQZ8dEVsAPJllBLrpX36Ljs6TrT0oSPyyg8b27C2C97v2xvym6w
lW6r06oTNbpOT7oY0Af/6IpNpT3DD2BuPrc+P4f3vl2QjLPon7WHQFqLi/I5lv2pI+3q0VKfU4rv
sdV9VV+z6h2tBymHzfsQv10rUowLRYoFSRt7izR7yM9HnYrY5H1/6oYD2ela6LHOCH+YWFJmIzaO
rXWCsSTom6XY+DJTxF0LeQzgW4a4xOawEDZb87Mw6PP61rumEzxsYM/4C4mRzoIqOzVcCnzL5ith
lInkg0NBtUAcxuP4GSie2M6W5pK3kezEF3EDr0c4Eh5FKs9p1yVMpE5/Qn1rtpxEecaHVvKy4Ms8
6rDNb5QE5sGqQwMeOBFH4RLbrrDUWExyvwrXSnZQFDu8+jX/OpKwFKNbtwDzmPRyz8FcWZRLtRDk
MnRGxdPCp8p875SDYt3KnJiDXWGtj9NtCBmpAjRjEs92bBU45B+B/kIXQl1gjq6Aj4kQl4M5bovQ
4npnBHtN7G8m+EjpTmPFtUB8hBKDVarUEpNv96aKULKY0OGeM4dFxWKSkjdAPoJjzGXFREL5jUFL
hfzp1JW84TZdwRZhEw36yKlnfISsOnCgjVtoYnSYsukhAkNBgIbyNWsfJiT446sSviTDDdJ3R1ec
aPTINZq79cuJUAbN6eg2q080o8Vq1Ve3R9QrbBfR+3T4ruPH7LXoJ1utXioVBolC9hSbggxfkf+P
kHGv26WLIbjhSwMZjG6bwWTkS6HNcVJYh2+k2ZkUp343bAp1GffReoi3QvkcBTdWsDFH8k2ZUTrC
ngnMI1Lwe119LxqGMbLX5AcV1tRxiYVFk9Ga7Brhq293yOKnew04+F6gDlmpsgdnO/IYm1c61hCV
EbCrEBndbGOJ6+xW/16Cfw9vvt8Wi3BdCfSFZpx10XNdTcTQbHhbvMFt6ocODi5evjnhko8l2xlg
Qx7nyVGnXWleyHPN8p+Vc/5pwzIQinH8+L3vBHlTEH8pH4zoMaz90wNQqKM7z3CAMtwVH4A/WaaQ
XAIeI3r1PgAh8CQv40X32LNvX7kRv3bBs6s5KxSrQG41IZ7kw4ATgHCvDYomT8iW6AEwiq1F2dY5
IjjxLRP8f/+0/D0k+HUnmFLOZlj2kXNARm5VhRhkijxrw4sttrr0Dp8ZOcOO8sd6meWlU0ezxMQ6
RFmHhhDxBOizEG0Tg2Ty4CBwR5uT+jH/lzCGO86+kGCGYpSgM1qfUjYmYjr800p0mh1Wv5iv7HSn
NXYEpUmjk6XOi9n4NXSNlygvUkvUXPjcmpsci41U+ArpWqe3OPyY0g3zNd1yArJ4j/d65glg0z6K
nXq8HcHRKesKzLj+FPDWdM3ylLyH6l4p5lriNjYWSb9lV1dA4omoxlLgbEUF5vTdbDetJYK6UFyx
3XSuTAkUpT7hp94wSjYLUcV/qm6lLyI88gZdivZDItQvhAaYqw8imFncebKswtde0BbE7yfjr6Mm
LT6t2XqBpU922/fwpiVBLvTbhcVArfPa8MaY3voRIZpTTKSeMdjQ+dzLrRbc4ZkEQUfA3acC6ym6
ldthWaWYlkFbZ9WuKIq7JIRCUWzLxnvXEvzm1kfFv2wbAtOU1m4S9C4K00/mPfN6+CWSi1aCCe86
5v3dIqsQvZdwtf5IZITAejvhBibRrR+/KiQvekV/s2fLzu5RDGiUsKtRwPuWuUVvvefVy9xQsqr3
Xj+I7jop3cwpOx+rXAuL87QUj27i9x/QF3gbKj9H9mk3j7Sg7DkIRaY/6kfTAv+IKLrxQVoQIkcB
wJ5FKwLw5LjXZc/KHbX06uw2iRbHT/GhuRsITw49gucc3HzW4HWe5HXyS7HQXJl8rWQ9ntzxuTfW
qPt98Q8aFyd7Q06e2lS8Jeo/V1hFwcYSl/iWcAKPjnBP3vR3wEB3EBYz/6u3u9d6S2IGfrZZj07B
vBiE2aGCuIjZthNbSDbHm653KPUX//4ef48+5qXgx+d4thQI+SBVSsvnOIMSKEtf+8duWUFumJjz
LK5NWn4PXSU6P2TpUkJalshC/N8jqjC0emtppUJX4JjeVyiuFJCQGiHXj6fxpjFXSXtICFKwHgdx
R1BpzcYkMaVGfuk0pQfbqy9XUMpkwCWRVwdbxSwcudr3ZHmIwvuJYNPgf8xCxeJaa9G8UG3AWjUl
iz+C/zzvQNd5NFppJircq94TxbeKdZKZAARxEWFMNGI2+urLO/wcKot4G+6VZp21a7y1BA6Z/WOp
+yVm4ewloEACapndquClE22PPVdr9v34nmjYae08WcT6arLeKOsMYG8xZuZx3RTrUfLhzUBSk31g
bMAeyQA9QBzp+2g1EfvVH06l3ySUD4hQ11OXQVJcZwSI1V9h5kch2eJu+dnimi6dsVoz7tAInsBk
H22i+GUw8kU5WzrVzbHZF3TGDGaOyjqljS7d8bXOdlOaVdPxykv4u+7lhursyypRTvgjzs9GrVjo
7TGMVTbmaBdHiypg51M4J02u/i58QLVvGk6mO43aqn1WKPdj+LaQPKKb8PB9hovEHkzm2lK3BY5s
+qiouyoPKyKuI0wgi8pRP+itxhNoTxIm8AavdWz9LyY5H/zPklu8ecRqA/mbe+7xstmPKB5yw5X3
ebGc9TAhDVHH3M5MohAND7qtnHN1c2ieNEcYnGG8+rGoxu+iAa8twg/kPIDzf7XQ2kHNo7JXkdAS
JtP4Y+DlN4x/bfG4kg8RJDYXe6xG4Rd5loxhc5YxTgtl0XxwoqxeSZtv96XxTNPL0TyDnlfYrcP0
MU197TE+iLgaRbSPpmvsoT8gHZEdwi13/15hfhtMebjkU8HDMugD/hJjaX2uSiclm/+KhAaTsFbS
NwMD0PGWzbXUn8E+smQ7MdzSKAan/pyPvjEt8/RNBrHuchJDJVBvK8jyuHTgLnNS7rCa2v++zt/z
pfk6NUuRae5Yxi+NhaQ29KyZPnGdotOtjhJACkF9DJhER9oK2XoBYuDI4Kz1wx2D4Tex2w3jmhK2
TraYySSEbbPL6pFkqskJ7NwlWRf7o1tur4+Q9V9HRYnBEp2oeeme3Q9ntazSS3V9nDL5IJRAFu2W
LIOF5rN4RMWqj59yqECwvwRlq7a3Qb6hdaQq98IHw/T4QTEfOvNBeM4XiSPfw5oipYoSK2hTf0oe
TPOJP5Ooi4njN+8T+UD5etZt6r7Z2GrnEApjQB5wT/Fukv0OxuywH5udKOXOSXwJVKrGjyj+k5oP
k/psob6tOfupiAeJQ6nun1oVHoAfiFcaLNaFopbSWjNo8Fsy89KzO2IKY6bnQiIfCmPF7kBZT4fQ
3CNlTWeuCxnBrZeppi+3XkRqjYGgnnQOjJbqfciwcGl4o9/lix4xzcdYPhJ8nYIV0xYcliznKPid
8m4AJnaopBC/KTeKysTm+DrRHZgmAMb9si02J4GeDLgqAm8WGD6ieXxQgoSl8KyZzrlhYGft3OXa
zgonnBh71GLO0Xg4zZ6HDUwsuiuB+l5Zo1OcFnKUzvnkobYQmyVaFFcB14gqqdB2tOb6I0Tco+x2
tFUmZm8arsCo3+cIXC3NcqOWEmhuLal3RrQbsisKFu3CmQYFHpFboHEVjjbzv/8xDxSKQMmLgBsu
mneq+oIDcEaQlMzEYZAQ9ZMjoEFpLTJZgXepiy+W8lg2kC3MfQEhLrnJS7DzYu2kC6Ny9P6WNser
bgd/oieRNY7D+lfDlyQ53R1DdnIRO/8U3kvAa0/0D3PYHYCoyVdQDIkT7abLD3H52HdP0/CiX0sO
+R5unh1b/vPHns0TuqGU61SO/+fsaIpbdqlRXWv1Mk1YJ7TMbojAwzCvQT6IsxXJOykKvJObyQs1
sLUvqff00muhVAAh5empO7W5q/gjDOCotwoyF07Cp0V7ZVX7bhn9uu45rG+GAsKImr+aHw9Jk05V
PFYnHtJa80vFr6c1DBIWt/FtfOfWI8HAsYVA1NjJysIEUVIbu+gefMxTWXvi6SCAfRNAUha1Z6Yf
bbmRa+rwwiNfxuQlrTK4JwmnHNA9t2X9aB19AD5AFmEblZyj7npalMx9xGnDUGRKPElz57ZA1u87
7TmAMp7EBZvwIqPVYG6M7BBALO7ipwSxukLWR4wiI4uoB/693P9u6LOAokWRCViB6q5+D1N+3Jg0
rooql8u58EVOtyna+1xZhDC7JZVU6Gxvgk/hvKR5J2MLgI+mKqlWuK8N6+WkvSqN5UTWTuM1P2Gu
Md0+fxFc60rD1Zqr7/OnZ5L2O39hXOz5miZkaj22YT+/daOnqWg2VimNSIdJQ5olgK4QN+QvTfjU
hDdl/nGy1qd0U8q3Mlxoek2rRt3IFrcXdqDqwBtBXZksEPoodHSkOyzqBekAeM59zIQipxMUXgWN
mxs9Rflm6rd1CV78hrQ0eNHQlzbo4gjQm5BMIPpoGJHahLzDzlrIxUEACFfSqEI7Y5abHPqPS65P
SD6RW0ieVO84VUxep3DEPNrD9K6Xqh/FfxG0MVGKb1PxLoA2/FAMzKWViRUMKe8yEF7F6K5JKHuu
deQv9WT4JCQEDSJ2baqs/34aUhfX8qjI882F3EMwS0CK+QKqdxPdDB2RXWvwlfgHm3I3MJUQFnm6
EXKn+srhImTrccmdvfJSXlpSf17S2SojRG1YdydpvqSTTHwjGxMCckpzEO1zcYdhbB4CPesbEbyf
R4cbnglL6rFiT1sbsccD+/clKb/mFvN3YkAJk1k+NPPb8P7jOzFTfIVDkqgH0v8K5AzNR9i/q/kO
3P+TsQWJdHtyMYbYUDApG0xtIxurmly26gnLdzmPus3ANiU6l0Q7Laxdco2eol64aWj8YYPMkRiM
IM6WOCOJT1OcRcqhEPy5ZW4sDPlJqNf4KVxy+uaVavogymYPpct6bHlDveOSzRlPQLSihQ7F6eFk
ro8GZHooMX48PaH9yiD6LloOm8wWtcaX2KCNd5Ho76rwQWVekwv91ubxhcPWYVhvmrL2CzMf6nmS
yx192tk7Sa/eSU935X7mFbAlQp9hAQ396PbfT/db9nC2wDCjRhUimSLNuHM1fdGHYZLqp/lXRUAe
FLfk2suLrF4KfJiGrWirLl8BaS26uwYuUv2cZDCnH9PoXsENNA8RxyMHKpiTXzPcQYscqg8MQuW0
CDQ+/SknSWEnNbaYcIhxqwcCM3oPyS3EFZvNogbOZXkaoiICDQSGjocOdoarmc5QPSmc8H2zeEGP
FpyIhlTfT9NaHz+hKwUkw81CGZA+Yk0bpbmXzM2RtSpaQ+kBOv3vG6VdqC5N1oJZfkaRiaThv4tF
UFhan2mJcsDvY7cc+D/LdE3gq+xJHxmBJeobEdiW8Ny3q8G4BxqVcZRSv7CBaEsVhbh6vNGwdhEK
O6cbkZL3pUJdIaV3NGwotKMXxXQD7wIP44yx6qkiROOPvgEiGlBArg19nRNV7MpYFJmzhr4iicsQ
0JJVvHFa/vcfe6loQKFjKMjslDkF52xlLBqrKBQxVphV9t6EaELR3yqmBKq+iyemzz6BBSp8NdZG
Y00rc7pp5rwBPKjbONlWOQvAPXxDOb7hqF4bXtndW4/mVn+RMWVPDg0F7NhN/xi8lK/1PS5WggoS
izPI3UmT7IFBc6SSIgKs/BlMZ9LuSkYEhMfQsnwWP7AnzERxp9qUNVppRjDpKiV4MC74h/++E7+1
CPO+++NOnC3IpVT3ciZzJ8Z1TqTHpvYMfjIjeMaWwamgtTe/jwSDR2c6gaHNYDJENBxCCePZ2CYz
c4aYV+qC3+Kas8s6W/JCCcrFqHNZGK72wXpacfDjI7U85Kk24jo+RGRcpwUOZ+FK2a9fqElYozgi
65ySVeW8C2Zi2ThVCb8dhQSubHrtJgf0ZhH35kXlq6zP40puEDEjHJWYTkq3QbPmeetka0M4Nt4y
bWK+8GEeSWjdq/FnHG7wH1bpvpM/yhNZ0sfXpmq8rh0ALqJ+BKdruIK0CDvTUYU1DvpEJBNyYaa3
EykSudf+TeqbEuaIN3Z/x+NWKx61oXVL8UMJl+RNjQNhyOYmDW6K4xXqz6XuhqlYJnhP00LleV5f
C0MUdkYczp9KIL1Kc9uq9Wb8Cft26JnBkoHjcfTVBzN2CyyXUANDrzRIZKZHkNvARwqQ9wEpJ7SC
p255ddYzv6HnK/zPCzzTQ3aBcdSrIJjrXNGZXJhz/XLW2vVu8pl58d40bPXw769mXgv/9ZNzX+tH
yXACBFBNoTCPeMIlZkHv24C6uFbC/2btzF/Bj3t/Jmgch7o5aikbfyIBEbCl2bex7xBQoAFanU4P
1X3kE9D6RpIwKbN+6lsx1kNcpZDQmcVWoycqoLtvQT6WIenGttTcpao7BATx1Ej1KFyxLHrKewYi
cTXhKSaxqI3d6j70DKYC2KUtH1iBpDxXxiaObxQFC3+MOIpMX5onndLb+TXY+m9lG3815QGdUkVW
Fe38+7OClJGQMD/QNUISiIKS/dB+JYt+zrb1RswZ22uqNvlCt4kXnPYsc2kG7udvedYInWglpnyo
kAe4hYmtkni8xawIIlnsAdmKoi4SwZ4Cr9+AP4mgOISuYjNH4RwxPmEN/3+wXF5aiX5e1dmrrfSV
UUuBRQ9smTyZ7MaGshq3rav78hL89jXY0W9t33znf9yFs/e6qA1ZaVLuPBZPpBA2zE3Zrt9ndXHg
BkslWSLMwvs9eSdKS/va+375yf/4/bP3Pc+qbBQivivGocuapjVTY+mN3rNHUTAT00UneP/3p3xx
p1FnOYouWcjezhkrZpmnqXrkyXe+/Jc0Ay9yaCjjaQblgdbIOWYOLG8LLfeViutiWf/zl+en/2MV
MY/1JCupIX/3Y+eCmLpCqu6D/kHN3xkhI5e+ayhK0PWyC0MVJ4uGyu/4nMkq/AQ6tLqrWr5q3Iby
zuiXUAvbVdWvg/I+l3FR5c1dQvQ1RQacI8KnkNh1TyhGdHmZH7dHJPvX1uKLdZU2MyhktKGadt60
zTp06XqpMXcHjF38gfbYA+DD7qXhzrWDdblmUMNfRCgAzCx5RTh2hCELQRJoqoYp0JvavCbD2lK2
MZD/h9K1IAMcd9UT+fbIdggS9QLRP5IUsJmcws48fJsQwHdxvJDvok39l3EJAAf0xsQIPZYkST2P
HPZnHH8J0iTm0AMagWpdKuxIuPJEL+6VP/58Yz5q/niik6odu7ZW5yc6Q9mJNupQpmBeqBEgmobX
dre5WdmttR7W9Fo8BEWvoOvqbFmTrdDYIXyDOFwd1VXsCKKLEyWobyT1ysDi4kmMZXV25mngns7P
ROUpPpVlMqsjthXObWqbcpXhIEct74rILqvVPKSFqnel2FTm4ef5vvnzh8++bykZBNBxnP4TNs7A
m3+TNfa47SBwNmSnKacjAqZFSaC5XNzOD3geFO6Lv6Y928pPiyLb5CnOF4g1jgIj7lUkh8MMzSt5
2b+RHLMAEIUzbzCS+l/DByHoEyUsRJXycwBCZccgwKwN7k+zX52ox2PgS9R+YP6JcOudWeIef5Ky
zTH2+jZw4bUiB9NiDgKfVmUse1YMV0MidRWItYP4NjoZJ9GaMEhbR3uPwwLSOFNLorpiW9DWInGt
wXJA+O/OOQA8w65zNWYA+VLLHaBZDPLBYl5buS/eMOSmmjXrThGHn50eU7kyhDBT5wGnoZB4uCRg
F4RuT34g/Ve7fyX3RJr18K4SIAm2W1fCZZkIc5y7DTN0vHKAUOat6r+vmgqCAhOVwqREN8+BdCJ3
TNcTQz3IJ1eSN/q4mpqFYq7gWgvhRiHDkWea5XsjX4nyzZS+8FglbdGqyGHwPxQPA+zXhYqIovqa
TI94uUl86RnQsxyhbR4R0/b+cPw7NZ+F4of+Ndrmd5Xzjz9AO1tLYq0z1bTSVfbCAoo1ohD68LTD
SuhS+XFRgbMoe44fEEvxGlnxjVisw3LdDNxO+fDvTfLiG2ihKVYtxpx8wWeFwdgcc0PuTfUwWBxl
PZgZpn5T6xw86NqpwlLuliNKk472nJ3OMsywJcQFngxa10XuJrHf1s99sVQ/qpM3qku+mWt7z/ew
+PcN+99rPFtckiCEyZlb83gzzBZxsYXaLqZrCTgN/sAjpkvDS7p7JV4LEpH3tpotVC8HKnNs1mhu
Zahe0LzNF8XJZeeICDSWHc3cFGipBiZeJDle2S4ulFu8o4aGDFZmsPfraMVAPEhOAlcsLFu0sGvl
5GQrJhhOuO4ZKDYOcgjDmQ2rAWovMsXjK1/J5edqMlNUJNQq2ve//7Fh5fkkZIGMDVQfHdr+ykYZ
yImO7P/D2Jnttq1lW/SLCLBvXtmJkmzJlnu/CImdsO/Enl9/B1MPJ5aF6AKFquBUVURR5N5rrzXn
mFm7jvAUrgfrpluYom3/2WNw4fePOA848t1SgGCURp49QchRodD8SgaAfLVdVT6U+X8/fxeEAtyp
/67zTw/3r+vswklTRktQ/8wyykM6PKHukovfk4e9UcHYjtuDXKLuFf00FqaCfAzNJc+GeLpH1XRk
uvSIppzhwAM7/tRwrUR7VHHZtBclN9lNACg5L0L1L27NxMkgn4EwOzYvyzgr2Wvrf3+dCxvw169z
JhI6mn3RFDlfB51m6I5+qdste50neFqx6fyG9pGDtyr5de0lufrJ8tcKpVJKqZLbUOMlGTykMJwT
/Yk5MSxp43bZZbsHGgnXVFHASy4txyaCKHKd5e8CGDEWorwfI+0AL3Yg8Ggfo5UFGFQ/N4gMW0+S
XZWdVloXLvk6KlaOJkhne+ZRTJ2s3uTya6c9nNL9EDFy7m9FIUjwZDCJEQK9X48iMp9BRq7sJLOj
QPdiuFq4KsPayNXXyyi6zYIiDYp5bXHMRYyI7BxmtAKsNHSH7k0/Bm0JQWdChQGTClgHcCz8EibT
TiDMXhNtFI7ZxC2u587PwEM7R9QxR4aer6FwQGSsPmJtZa8jjI8Dk7qaNIcpTxjfjRwOs2fp3TRA
OjvDRzwjC3ydBW/g7wfaG9r5tog+T++Vg5i8Tz0iodQyQIpOW6fvb4wsCIeNUoX2eOTxTtcMDonR
mn+j9r9LXYiuKBRKT+22YqCHNjL0ZM2MQJxpDdkNtKN6Fkgi4kATr02QhcUNuU0mTgb49iCvMauK
dJaIaOFtGV4q6WYoNsJWisCOP1Gajl1Qpq+wdQm4agyfSEXiW0TrUWBODXqXgX1GirX+mGYsVeNm
9OhHbesi+Pc7c+GEvrwz/z1BZ8t7Q9zRpJ9ijSVAUr1auBM6B+j0hGdxr/iLvpfp+uGkLWiJ2zZI
njvNM9uNXnPLEBXRLSyu7znfC9qvF3VW9lgEkVZzzmPN/Y7ljTnv63Rd3TUOKGijtZtD5EQmygnA
M648bWKVSd+tUeyY/cuP0NZRmrSOprnCkhMtMeY/jfyaD6EvXQsAu6AN/5+tXIcwT010XkSaUIxr
JUOlBAsSyYqEnNYTeIIqHz4St44BLyOs3twq+mJbvrbyXNpqsLVTjDGLBB9+7hZvT2IS5eZJPRjl
bRtVTj9uFe1DtTLXmHxg4ng1aIduFjBIVawFeV1PxL2M2GSgY/TlRkx9kuEU51gwV3+gcCSwk6NT
d3f1Spcn6ayQ4ErN5QRLJPK3jsDAZn0qY3kpJOoMZ5p3yn2mRosimeiR2Y+ImXfUjha5K3/Kw9Yg
1sNJshdEtUwQtqT15BiXGvzOrfqAE/fKKeo7WEXilzSpwnRVFRUIQ1/X8BqLM0dvxIREecIGdpXx
YVYX6L8g27hE4nCdZLczJ//Jf7uJsGKDDXwqI56tt1znnbCvvwjEFHy7aRq/qoxki+qfOepZhShX
hjAjoaaBdtyYk5Mn60j9tDJygssd53E1CaIS0t27ippPIftCNBCl8/zfCsdbmVZyBaytflTbQ5ZU
zjhui/EBLwPHF3CjbhFuh/Znn5DrhWsnKIZt/Dx48L8YCkxInwqyqRndeQm4Nwkobozl9jU33Dbv
nWRt1EFKHvlokDL4blL0LYNmq/UJKM+Np0TwKsgQ8ZqUXcIUaakYgdbc0IqXit+WQYi7dCNMe5P/
d3dyk1B1joh4wUHyK3vMw6YcRJ9AtmzozQVdQMUZ2k1f/gbqr/U/uuOtHh/y5AlXgN8Jm0RaRQhG
ynqtUMATBdPnriEgRyULK18ggrChtCWnFzj2c1QKTo+sDOtRV/zoawKFQTJNKwSCnV8+GhCyG4bQ
K7IvSzvzSHaYYr8dAlqYClOmJb8EHFYiHGpOzObzCS+2P59oxqw6cpft+Lg9jaRNOjQfdHTH1xq5
Fw6FX5+JsyVb64y+N0TMS51KDO3snlDkYgzpiaL3Q+JwCYUkJhdlkXfksAhtTc9vu+E3EjbjCEHR
J0/i35uI/v1USKnLNrIMMxDiWmfr9bE5VtAHMKgmnJ1mGb0+aT0WcRIotCtrbx5DJ4oPsx+rbyU2
xmknxU88cJbd7HRnOSsIk8PZ0IoG+CHPg/xLu82y32n4Y1IIan+oQGQmbjcswCo1P+TCWvjVj/up
s6WTL/Sujra58FsmfsQu7+pwoybuvCvX466/FVztbUSDCEDWGJA238anbX8MPmVtQ5iwxnKDpz4M
zOT+3/dE+16aLeW/wkKyuH+/efLUQS9zKYmX+UkS8bLl5nYc1sRBo/qlu5C8KAQQ6fW2NUD2r4ti
L5wS/CZQH+bGK5ubXLhj+qQ6mbzD0KE027ndmnyt7rgxFuZisV3OF4QhzvVHCXdUvFeH7WD+mKTn
Lu0py8lsnXyhIelr6IiGe5T90o0FdwgqZOhOKN/X5v3VAeP3cffXb33WWp8jdUzGiGez8eioiHS2
PYFvCWYEi43Bnmwr4xOW65VxFZ/xfX/5+tFnS2VZVvlYFPmiWIvnGZ7dFpcehRZpESH9N0ddzSeE
4dmwCtNPxMMesxvVBqnIakE1lxLSrQi0P1XNk6ugUX5cTQu90IjnEtlZlrR4S/4maSbublRz8biY
/CFBYB+jFT+5tcS4HoAF5Yr2WUgP/34QL+iTv37o2dnETPuhiww+tM5XJ80ZJXfS4D8LLyK5SlN9
h4lxFG550Hy2ZFi37wm8mOMpSOkNZlCe8d8OTGzL52bctb9Js2JOMgXH2Y5Fm+bqiVGtA2E1Ua+c
oi8cqr5euPJ1Q8474tjbOVyeJTAEBTnTnxGJnItMMCaIIT4s94wo5iuFwAWnGZ9raQypmZPp3xzX
AoFVgiyorGbrZe5ZQy1zRu5YeaMiuRVszE0ZfA+MA7VtiIigb+QKoQ/y3AzNaeWV0WdL5vtAvo2X
cngfnvWxcdrIcONunyGX0cj0WYia+6F5XyTAGnLVgWQiMPxYK3CxwZeo9m10u8yvUUzVuK6cqQkg
KJuR2wAWMe0GDcW0OWa3eGVLdpnxpj/+HkoaVZuS38V6G6pNhx2dtjyCiva3mmCFcTkU4e42WsjG
8FiRkPT9en4b72L0QqcNL0nd+TWnGOZg1i9TB3VkPre8wId/P5OXX4S/bvHZFtZr5hTXrb5APkIS
ggDKRG4U+agQPgpP3EIFfa+GK92O7zBEchiwSkIhwomDC/3seZLjqe2GVOND6bmQ3f4w5Q+9vmak
EgWs0EdkSLOT3lmUKGz8lJ2DSU13jUelLZvh1zr462UsG8dfTRelTyOr7WXpMCJ3RcpoBDM6uHm+
O1IVaaqnT3bxCRhxeKdcC1T5d0H0UvFEHGpav08gLgnsSbvMbYwbgp5N0o1F4VMixvrkmPHWoOFC
dehmv3rJH0KbTPtTu7ekrYgU5gnYZDP8tt7q7LUKAzK9Q7+6bX/F++r0DglKC4Ok29OqGUC8dR1S
wWu/wbLYfPvykCAXuq7JNOCsUugq/dgt2Dze6eNq2fuHlkX4f0tKsmquHTou7sLqf58nnbV7pygs
IxKupMNErXYCJuFKkv2/AYm1G6LneriXhUODQfv00Om87EPlqAjCysOgk6M22pPmWtBw4rdhhhyu
7WWs68J94yanj0S+jcAdqffYoMz2YdadHGIYbgnzeSTNmmmYDueMSQw/Vj4fUhP3ZOlrnFF/ttOq
rFy4DqiGd52wvaZR1ZZn+dt9VoAWMYvSuNFnsw1DSeTEismGpOtunF5lABAnt9C8WQGSaXe0JB7w
bee3pxflFhtT65mTT9WAJyHFV4jjexTo4qgriwNj/zARzdmiS+Bg+KZxMtC2y0b+u/QLx3g7Svwb
g0DaK2kRxIAbikP6s+4+Zfo0vMUKM7pdKmzrn2wYVvf476XkgtIK9SF2YUKEFh3i+QE4bSM9NusR
OEq7UWlc5m/Vmq0V61I1/WyLQOxuB7oGiL4+1HXcezB/V08Y17HICXbJmKLylrjx47Zor2xgF3or
nMkZ2yoiu4gunbeB1cqKOU+elENG7hwvd1bfKwmo7jDAsQv3HF3uLwYjtAfjV0HzZ7qpfUbxvGsD
uDB2tyYzzb1aKEkXno2/L+u865skcmSelEbhIC7spx/datzy3K5qmErph3A1PePq550frGlRZOrY
orP9iHdxMFYBczVtJ9He6lufwNvGufb8/1Hhnz3/X77jsg79tciqqSZkejzgFy12R75bvlLQ6P4u
y9/g80J21vaVgKI+/qHx9ZtAVu6jftUhrQI29Zi/C560QyXaYCIfJxCIi+Pnc7QQZ3JAPXb0S+Z3
QaIRuJLq7Xj6xLY5Yh6nuX2lGLm0UyKXExXgM6aucL76+kWaqp2LGDPCUtUG3arkJOWqj9D+F6XC
QlxjenGNdvOnaXV+90xpWTaw3qFaPduej1pem/GwaIpRXoeH3h1qh17nTsa+HK2p5UknI4+tr3ai
qzcuAs7iTWj9nqlZAcWBejuaXv/9nn9PnwChhMAZnKVBmw2azNcbYYrDeCQ5TV5QxpbqSX5PYjBu
zImBtX+qNgNrUb5NcuR9nb0cCu3d24AdgTToRVjJiaPC9WMr6Qp/Qk9IJtmd0bPZ7q7Vjxdfe/pI
dGvQveD2PTuI5EdLSU4Fao1EWfZz6bhJdJ1K8U4Q78h+8hFAsyGYnjhueuLsa38CO/M6Er/6XCo3
YnN/Qvlm+ajPOfRe2YC/44QgSQCKQYCJPpXz6dnF1YpE86/sJUbwk0fR7+po2zYVEMZklWj7uHTk
428rfBtUd2KrE1Ef+xIB8OLK4jGQ6Ok79AtltwXR7GqqCzySivLIbiGqKw7VGVxWdLUgrgLO16VB
LMhdes1ccKHr+vVbnD2gkjEkrTQMLPp60CEJvkEVgunQ62CXNSib8aEvyGMBaqdbnKorL+UFU9fX
jz97KStLnXPL4CYuVYz5I/aOd3H+85Tsp/6WzEpOkshsUFvMWKhzoAi8GQs/FOn5z4idv2dsu9WL
gLSG6LYSbCq17FemLbdTwVit35fXCEwXPCu6KFNwq0vclUmL5uvbI2JYiYsSjsgiwNP6nTnci+2e
JDSFAwwPIzr5H0Lm9l7tD4G0Tur33Hob3yTrAKQnmTbXFmhlqXK/LjFkjlKgLNZtZBjnz6GSdZIc
xe2iSWvXbAk9NIZmlbnkf1amr4r+0D2GjJvKFPM5sXfeBJlCuYmktwzAQg7tmJxpGm8FiiDuL305
HFXqXdz9VsuXQcONxNBKtK5s6cb3+pVgDkWRMNtIGul7Z/cRsEU05AOHaYw1JPJB2tAOkfKbEXMo
8tP7YQv6Y6PwkhBVmpH9fXJrwZOTtWjtQKWp5oP0mqZrUYQu9CD5/NEi6SvAZL+PRPv0gpOBUyXj
VvGBhSGRNqZFPF7+a8wj0COOqSAgAiBl7iQ6ZqBoQRrkp3UMByVVMWJbP4x5PXW0JR2QnLJbP2Qp
Z3xveGGbSKcUPao7Kvaxos9G7sn+KAcqUArdi689cZd+YLC7iFYw1ygg8M4q0F5Ip3aadPHQlvdW
/TqqtDws30zvioc62oiVPw3rAlfr0gVxGveIIQRVvLACtmxXI61n8SnEcoM1dXEFLkDtKb9tRApu
pF7LEVf+MbPWXNlllvPA2WMJYQL8riTS0PwGCy7nfJFrp+A+Z0rZjAYj7gnG2VRmdLQWIQF9bnJs
GfV0w2M23zTLqWVL8//koxxlZAd/4/QmmmvYz5tR2NFzc7vo7Wqjbdnuvl/oQugUYaqhd+S//6vA
gQjXpdFoLKlptb4l54YTNPyZ91lajRjKr7dFLghBdOnP9gt73vxu6OrDQjvxkC1n9kq4bU/BaK4l
8ymvnqPGU6RfcuaxNbe4zzSC2dO3In2s1D26aJF0rNEfo8eK3A03bTHuJOj+A0eSwKsFR7SI+I+h
nFz5LS/dIk4EgEM49XMOWv77v25RlDRtd6qFhTpXufnLya+H9yp0UUJ2z2rtzzVqZCIQXXQY04EB
YqvsOS9Mn90HCm9lw/tU36Q3R16yk008+KYFCHN1P15+p/Pf8e+LXNbJvy5ypINbIMyDJjPtU+nt
ePqIHFMfMBGeRIKHeK+zYJZdwc7Ao7lYqRRiPTX/RLj0tDUUSBwHnNr9AS4YmRe19VQzT2N+C5mO
SdkfrNoaYkpvetawHpkRuCDO0mtl6sWHg5VxGZ9ZQE7OSRyLNqEU+0k8MDtiBip8EP1J9EWSO8Mc
dHS+aoeb7qXjW+QO2t2UMJ6cWJmCgkHSZtA9IfkMfaZC+RZPRqoGkXpff3I2eBGvARu+A7aXzMe/
rvWseKhP4WnEDkgWi1//yNCvajHihK2l35rH56R5qcdHnSd5ikETaOgRpfYgt87oqBmlm6vlq3rA
p2+RhIIfi3hi+tr9hOEc7ETN3eXMxlSCpcI0mKPu1GyP9qBATvlmzLwYSJ4l2rB94tGqayEyBkN8
haF7wf67bPNIQlRmmpR5Z0/+2MyKKZxG8VCAySKC3u8fzA5K056sYDDJbPmj3dDYiHzkjSyi5fCg
SR7mXgn7IEQNzyg9zCe64TXCZxiuG3YNbYXRAaJbdHQLc0bKx3C2251O4Di9YXywqL/MdtWWW7P1
8sXpyGk/2ar1vZGvFtcWhK2Wc6aIMVJyStgPQZjfsm2qud3rgSW/NCWDxBF6/I/m5CG9c4UCi97d
oKy75JU+ZBPtw94fdLf9hVNAeRLxvEzWtpxdIbGnl5HUJISbMBIgpH10AOo21xZd9cLu/+W+nr2s
elmF3UngvjZemm0UgU3clm4ajJ5/Ysx9mYcFDz/GNnX1QVLXIoqbggH6DuEMtgJiy4kelvRCsDCK
TZr0kaCjpzKHjFoRd6j4wvr41NQOTRu983HFOv9eEv/EJZyvNhyelvG2vqCGz6r/Zu40c7SAKxc8
y/wLWfeiD0A+M28WTY8i/fiDTsiBBa3IP61zXw3+H3PtpUz613Wcv4JilxlZ31FAT8yiMspoDrcw
FEGBUky7EM6U+TZ5zsmzkNEDo7Jfg7799834cw77dhE0Bxf/rwbn4KxCGWKNYImsoBHrT0Tewwbi
ViBBwKSbrOKVjm4DyVgDkA20n3J1XrXc6/OPhxujstTQIuKo/XXlJ3UrC8OBh0ld8t0nr+s+hnyj
QvcvvVx+m61VbwZCcmhgPNmRX+OfaW3gytnmZL4Owuak3PYalcbH0Kyqp6sr+oVKCNKeShQarA5c
oWd355TLRTmUnci49cbMV9l0hzGtDFI6ICtq1ghVe/ZLeBgfKbMZEY0ND7ah3cNMScF4zJoIIhrs
HM5GDC+emT5K5IhdzU2/0FzSv1zm2cBRAyLRWRLRJMtRTILav11kCKQceHnsdZ8sElfKikuL65dP
PPvdsklrpdkizUhGqE4eQ1o76k60aYqAPoxdwRfvy2eMze1jvM29+D56qF7Ge+M+gqUnLO/YT+Hn
3DoSHIzsrlG26bzJNGqmJWitHpn+5Lc5NxQY1aDuUpINcRAQA9k6eUmJfJdUrtE4Vu1Z2/FRCtQj
hFRSRchH7T+F8TAcg7KdqO2hHjX28eTN8y3afzLUq9HVRjeZgrpZnbI7SdtlUXCSt1OyZyXWki1D
AtO4p64GHWGrSujHhXqTYLVI+L0LVbIBN5RKEBk32eDozZXOhHHhgVtQlyxOyJn0b0dUyVDmsIvh
uNGCD3/w9ysPCWSHxrU+1M34Ktycbot3XkSbEE+UBWvc5o/UEG3hIFptJrspXRKRTgv4kfWstjlD
6OielseBYZsjujL4s3En+zEHJUoUFPQwRZ+at4EcFN0tkbpA42uhljuNZVuHGl+5V7ujZ/rtkxw0
5M48as4AGy1d4bt8ubIaXQCLYOL/7/ufp2Q1RdpoRZPz/ZNgAMamM7aXuyehfzjGa0DNpP/Y/fCQ
DVuNM/G4T7Vt3s22PN3W1SpBZi3YUucp8GyZ4gJd4W8BNj57xtFOEj/Hbmj6jRBUQand6aqLnqnP
261YPw3L62ufgvCmKN3+J68xuqGcjoAjdiuN+mzixV64NIS3h+TLhxsszCkzfbwIb/E9GDCnpv3D
MJYEyuHR4uBZMJ8sneHkCSc+y1EQVzZrcdzqErxNUJvbnpfEXA3DVj5uqsnLpI08+pCEozFhlfFL
aZvSSsHnvhBEOPl65ikYQreyXKv2m+MGexPeJnp+iI61n5Joy3dg+p0SvrzLQGKIqUBIFV/Vpj9P
rzWjRdyV85uU3yhdMHdQb3ndqPeAYGDv8v79WyoXtjfgiDp9NtZ35ZsCfZqPmVEew+6g2fEOHtih
ej1qtmTZ+nu2wosEZmI/u0Vlkz8aLKCG5DBHDqRlZpJA9SVb3HcfC62O1IfPedUvhpjbiQHMgcnl
9lqi3qXm0JfLPVtDp/xkRBKlzeF4+z/JZ/sQ0jHd01n+lZFgTcP1BTfM+HIMrBVojtgPSTwT7YHQ
tWu78gVBI6/BX/fubHmdUiMtYH53h4kodBPmQ+RAaR0/GZLl9nBvrhI4mRRSiR9u0mnzMepu/HR8
M54Qe8OSLlZgHTd9BFPhysJ/wVi4XBnuFyjApvR90hQv+qeu7g6nD4v4Sr+4kRpPUJa4zDZ35NnB
VJufnOJTfaLaBnUQ0+Ol2sdsOdtdxnggCG/1N8MJ8z8lcLUyZ3/YF6VTVgD3hxfQ9RL5NtBECzt+
W6RAL+oVC9aFecLXL3FWwoZmGA341Dq8qKyuZLYhB18AgOGt/EiX7UjPiDigq0zCP76as2rny807
KyeITMxT2VhuHpS8YvaJVTZA1q5AdyrWinSJCq4q1DgEJSCOERdjgUhJGvWi3mey3b5Ub5zUXeWA
G0uRPMReJScoMDcZsnOGL64ZrrKaJVoEGFOsa5iTNb7PEayIQ0SgQpxHAAew+gXagHRL+dqp8lK/
68sXPHuJomHu0rDmC1av1l6I4SvZieYN4X0fed0Bvp6PGrgLyE/xaqcP0nbFwGhFX2ujynZNNCdh
93b+Ib90P3kOEs4ImHzIGfr30iQvr8+/foez1yubxylCe8EuA5VCeEXKnvTo4+08dipU0/vm6ehK
vGh3JHokVG7PpEWti9GbYk8OluFgs7luxbsg9fn6VJ6dB9RE1tsozbo/zv96g+5T9BBLs3XXrws7
VxtwpJZXGAzahd7Ll5/srJk7Z3ml1mIFORaiuepFjxNsaXpZzRJaTApLLQZwMjE7aaadvtfv4TsP
Y2XaubI9pp51dNNfHJ6Vgym/GM3SJWIB6j7wEKC+LvgjJu9P6gUML1ifLIjQR7uJvZrJNKhuMDmL
sDmB2t5qzil0p+QxNv1//9xXXndEF18PGa2ap+Wp4uduXRbTnMME9BF3XrVe9SM7yHbqX6uPLy/g
lszBBu8VR5uzzmQ8EeQn9XzkkhyySu0IZvm0wxdiZX5GgjkzwmZFDxWeDfmeEJ5OhnuEEVVuG5lR
OAPEpxRdxLAOeSXYA5PV8VqtecExy/P21zUuB/2/um5SH8fqvFwj7SpaNcYDsO0pQvfNWj6NTGE8
hUWFy+zs2EMdrMJq/QH9Wg89tfFyYG+weyGUbU8kt6OT1kwvgw31dK3jcGGW+PVCzzo5Kv3v2NK5
0Erh6irVsYDqTo4y+WLjR0sauisCOabuwp+C00CCnmiT0BdrnpBtNKjS8680xDpjj7IfzlfGIX+O
yN9WE2tBGzOZ/t72E8sm6ue84PGyNsfRO6q+kdw0k5eoHlIbehoRCNFFUIJozu0yEDiSdjMDvGtt
qIEdUdCyRy0KeB0KjQHbWfKt+D4VVsahozO1YKE0fZsY26RwFdM9jV6WokX/Yb6yhzaPCeM9IKb/
fmcuTfd4OP77UmeL0WDNAxBqloXBkTfZnXZT9M6pssveNQePPYrnYXgzaV2+GLgADHsE4YLlMXeI
j3jIH4c1hbDpAVijPgIo1VNdo0dOyKW1ER/FL/I1OP6lQ/CXKz5byPKRs5OScsXc8Md2fdqHm9yZ
PjNb2+BeBa8X/PsWXZAX4Ummx4iQi/kdTd+v70/fGK2YDcf2oIqPCWOu8uSLmfvavvbuEU6gvegm
50C+40/MyfxmsKF7NeCImR3oG3D6Iy4zhPrGZkp3ZQatnvXSGp+Tct3bGfEuSdCxCleEGwg0HBif
Zkxf7kSoUaanpe6QIl7cRJvO2OhYpnAOW29z/3gVDiuL3/dLA4yTiMNOlJEXnLdSq0yCMh1W4YMZ
B7mIr5mp5O9mvlVS0e6PmwaxnEogcVN+hnkDaaqjf2TaU0r+tPZaDQ9KSwZjIOpuMbwU1q0SPeUz
Mm+31TnSK24bv9fNLsSqAMZ4yn5rRz9URVuLofWRa9M0u0YAHlgDLQhSOg0kTtKB/lFIWwvDFtq/
tAyi+r0SVr2xSihHU/9YbJXTEtR3RJWi6J9x0ntEF9l0lkRlo+MLFPYCxb1OPiT/uDcOuASJr62a
e6pDoJs/jtmWYGO5dmQdc4ZTRUT8yVtlukEqVzG8bnGALBF2ieDg2NPdBZetAQ2XIPWrNyqvtZwe
0uhO5YSYflj9T0lbFCH8lcaM6C3GIrBpyLrHsq4Tt7JM2U5khiM6y5K3Il6PSZAlDzEVCsisyQ2f
mDnpwZhvZwtRGrGq+c1R3vUkCYB7hTaebFoZOPGukYhi2E3WYRRXWfc8x48mrWE12h6bDZ+kElya
e1m+qjpfeRGcj7y3Z/F2LrYzLCrjCeh+tjJO2JWJnZ459OAzy2HVMAqAmnAkWoonO29XqvBuSPeE
FHSu6OsPpcCs2kkJSakeRf0mFT71/tGkzT8xuzwKOHw9Gbyrd0pe2ymQ1FeyYfMF9hqjMXVPtF0h
Dis2AWqzGw3BUXsX4/2MRTn9GWIsGhdGCt7l7g5V7r9f4wsrHQ+3qvACw/FDpnZWlA/Hrg670Qgf
lL2+mrx+TVAERHqr9eA/TNCKt8lHK7qS5S9IZziMHEEfpmfdAdz2YqEZE/30I/9MttjPgVnZZCRQ
5lQ6kQpXy4rvvfev13pWX0/HfG6i4Rg+kPG7mmUu52l+FJ/0zNZ/FCIbntsRVUj7DAEsDQ0VDIF2
H8nB9Uu5YDD/eilnNbSmV8ZQyFb4kKwxsI3Yl94sUIsQhbGyMl1Hx9zDdWtrH4Svkq1Ajl3pMFyQ
8XAJmoqwEDT6dx2tOKajNQhh9IAhFstRdL+A/zbhADqaASy2EfN3R3RffafwR9MVZl/I/QJwmhvH
G1D3sewbzU59pOuSME6H3+ILq/hDYIYdE4pAW226Xap+Ii7MO8kiuO/aD3rhwPTlK5xLcytmVKWg
JBF3caod7RVVZG5399lHzXyKsxLH5puGXK/3fl+8pXi47OG2UOw6W2UPYY2A8M+ywykpN29DrAl0
oWqXG/7/uNTvB4XlUpmyc+6HWG2cVQRqZhz5MbLogbmPTqN1Ve5ID34taOHWN1aFT9pXLQdBWo4B
M0XVObyRgUju5x8HOIM0P8wfeTOM8mdDXHTU2ILJO3LtqdAuviN/XedZHVB0o6I0eRHxjhDPw6mO
iQojKvmX8rNRoSHbxNak9D3pxw+3025PcE3RuP2nIjixHiJ+9GLY4QCVt4wm7fRWIRNh4cGTQDn5
smtUvpr4x9pTUWLoq5Pit/kzSD/bSQnXGYOISY1wH9ZBXAeknf4/zoniUu9+LTgNA0cGRbGMpkQ+
f2iUSVGmqTTx3okrECQFynkZf/ewxWMlYFMsM8pxLx5+ZCEsj8dSuNNZ3iWXhk0277TT+pT5pDOE
ul20XtndHAWPG8QTV7ROjdfl3jpkL/NqngMKkgwdhW7HdzRAo+qu/50Tg4kLmZ2VYwCQ3XmX081A
uEJXk2a912HFROLAULNjs5hwdPmgoUMP50dlbWVqcLCKIoFzi2bEZXOUH+h98g9hw9FY7XrePFuN
n8Ma40WzjYVfY3ofvSj3BCE62QZ+p1kTbVPdRPqdYnhDEbTJjgo7H29ifZOUN3NMaNavOdmORMYU
AS3Q09Wx1bInnP8C9OLlZTJkyt/2jCmK8yqzdIGxFc12+bf5Hv443aggPp6VLXdftXF8Ji9/eggl
StmN7sN3UY9uw2EeC/a1jsafOdm3CyJTEII/ZMlvkqy8n0+LiFU49GBdEe6GqyZ3+/oxq/bH+3Zt
bQfQGTNNQnG98Eju9Jte9VONnrU/HvSPRVk0BKjyfp5up3UI/GqXkdp+hyMGxwTwqKd5BWGFYaDi
gRWYb0+rFG02uebMKX8GhFEO+xHW8oZO392/9+cLOlzDkP77audPezUnel/XfLVmQ8zCiswjLBPp
Np5W6uAou0V5C71vFxP3xa53gttlqTZYBfKTGmeE7J9dY3FdGIFzSRZHeEaDkkyQxNfK38ip5ayW
SyKnM/PziZEpna6a0pcxavVKcJ8be9idDCWz1RAYRMhySAZeZqBgcRLDlU42L5WBCyrdAJVYoH/M
Nd7bW/En7L1jEWzV9Fb6LH/OxUEjBqu40hK5fFP/+gZnHdA06oShDHmAG0TEeHk56tsaYX31SsU+
SmLfL6j2UMSy92Y7BcIj7tDpRRLso7HcVUCdj//+lYkwuvBKIeEGk7f4Ar9NgpvGSvOuF3mC29WU
kFTgjeYKdAyVvGRAA/YMuJGdrUnAD5wyon/swjRQyK1i6Xsw38tkzdFAsOyB1ANrbZEbNG8bIrUM
/yityQYa5lUzBvkYqMjuEWIoAWs6co55I6xIHSnD3TBvc1AZsehmtCUHWggesl7cG+G+3AMvVxDq
W8QJ3szYFE9+z0CGEx7TCDcKxl+ILYL6Zp68UnVKyvhNeXKteZ3IjxkiYwAWz5K0mV7VE1mGoDtg
vzqN6vKiunhOBl97DyNX3g93xkjEpo3OnnlpRikJXw6xhISyJvKIgiyJuDBszi1JGJQVuCR7Gj2h
fL/yeyy7+fmC8vfPcbbb1yZ9/qiZBU7TRFshkW52Cv+Z0H5mHLUIT8d3McBsiwDlykdfexLONvBW
MUIGrnw0MhdztWDcshjanWfehI+LpLlLnY4lqb3S8tCW4vnsK1u6CKhRw8X9HUSl6dEQGqo8L04V
CS9/9gBzI5+eIr3lNLBWevr0GKjRY2RIS3UDsQ5d7HgJ7EjxLdb1O1OOqAiGHmDCTUTsRsj/VBXX
uHLt6WQ8mMm7aVszPWQF6SSZjp2C9WI/Fa+S+pArTyp0IbRAwYmc0Xafy8EYQ1Txw3I3RftYnB1j
fqXCKBHadOLPlvSZn/++9RdaWaCJIVOIAPxwW6hnLQ1pSAZJj435YCzAPH8gM4lvSAKdc0xXJ5Kk
aokxMTGmN6KxtaygYgAFoRf3iBMNd1r7gO3dbJ5S5CvHY1BPOx71saLJz2on+0dtPVo34oTZEdhY
DIL7QKxo0HXbKbwBREnOlLbKgPRf+WUvKOW/fq2lZPyr05l3yjgJjTYfusgZw5WquyeBM61bPBo+
vh85kOIXaXhasM8kv6z+fVMvtC8X3vOyKTM345xydsDssmSiz2DNTH1ica1Wu4hBGaCgH4tgleGP
nR43PSE6vMYFTgQby9z/kXZevY2zV7T+RQTYy63YVCzLkuv4hrBnxqTYi1h//XnoACdjyccCcoIg
yEXy6TXJt+291rOA1nMSld3S7gNHAC/jd9ecoN8QFL4O6+wuCR00a/UkmJjh2HGjYF44KUJ1gZf0
Swu6UGFTfagkp1p1++6RgowSOzmaObCgstuI120+303Afx/U2ZUyFqLTWJo8qBkgJciOnKzRI6yO
QJDjlB6/18tooIHXh8Qk/vySPktY55Pf4F+SYZIYwsHu6yeiV/JJy83Pp9FjCRm3zW10V4p3smk3
t9OD1G64e0nNfBhqflOy4Dgs8BE/85RQ65urjj4WWnVkFdBSWz5nDim1f1019t3OPaPDKXUaM7Dx
XFI+HIl410/ixM49K+xXDWI6UqGlTVi+ZcKHGvwdKYUZZJbgKFWOwDZ1/VXU1zk079Ou026PFgiM
g5UdBKw1Pz/F7z91iwIhfBuYfp/H1H8mWlq3QhuV4SzIRqGLHKdxpggRxaKxU5C3/S8QDqTmkM9p
Oil4aBInobAWXiy3TjPdcLQcNGcKnrjKXHnBUGy+Wd6Ja4C8jhaUa9PZNIyVHEJzGqHF5+s63SVc
ZKtHYo7dBicSSg44gyFEPJ1o7W4hxn9bCqkVmDT5XU/ctN004y+xpLyR76XA71am7Pc5kfUuX0jA
McWPclsm6pRMIONWbn+TMLbIZZgXUlHac7IiBXLsV46ZDYtQXhnw8MIn6XgoQVuIt0qwTtobehkn
Tg4OiUhzn7crHFRvWKErlLUw831V8xR5YdE5XwjxLnA00QbCYmIeHlxy+bTpdewR6ypkiWbPXX2X
5a8peh4Buq1xfOEC/yZO1aITXWWucVYrOSkX7fiU6/dT9XYsLSjgwrrt71RzPynPBWTkKtsm1n5M
iFm++ka+fyEaOjJEIrNk+uuUG7IpSiOJLzmtnXK+gwuNLSa3x3DJwR6M7yz0Q6zkAxyeCCYFOvz8
vygtcPfN12hSQ3SQR2dfhdoMpiC3CNkat8F8xqLT4v4Sl6gaTLxeJWlG9twtt7Vd/R+AnHBIhxuV
cjJIExugT1NT8ZzzcBeK1C5IArxe00AK+d3Hq8wJGpReSNs5Wxp7FCFCm6OTPAZu6wq/zcmVFh15
q6FH2C+1adHmcu6JNlr+nXYz7AZPeCmQcm3JoVLgFDopabvNL9Po7IbQYEKAKRoWuWy3CpXfx4b0
xrjeFaFFlPR+HFUqeVzVESvnKxOUMHALv0puanEp84Z8LKBzJE3BOeiEwA6jReoN+kZRvRAqRBa/
xpqncqwNWiKfHJBR3XTIs22HsKcxN3K0r5uHUdwhzLIqB0Ih/B7g35GjpiuFqyV5EbNHmTwCHj6q
YrcMvfAhexTg9TEv0IVKv6Tm1hJddNdlBJPRUZNXhDj1rZGtxdBPxDsJyMeOlAMQJgfoJjlzqMlQ
KFr3XG+TP0TqQs/SiQy1Fi33iiNxIAqdWmUJL5ZmgTzc5MEh3kbTyxH2hKHfHE1ieosbub2L2l2o
PCqwl4WM3kzzmgQPJwK/+G8R9nBBhQiXeBXRhYNNCNepWhBaK4DACe2W+//dDDlR7gILLudSvNYH
+3aDgOyv6VizsL1feETrps7KkWsCAMgZPfomyv5wExEMypnTrQ6ICXs/9uANvXYTgFIX17XqWem6
aF9wvmPVuTbTvzEbzOmVNJAkhasdgvyvMx02c2rmeily3LOnZgm0e9Z3oxiSF9oLWU1Ga+edr1d/
g3AfaADkplsQ1fSL5k+dL9pTkOcX7pi7suDCVrUsAEE4XVkH8VC48UeLJddN2vUgr/OeYnj8KOci
ogWTe/Veb8lozUjNejWt1RwLfmXT+3Yd0xSsUjJnPCJuvv51lhoNkRwgEraoI1urHs2otBwLJqgH
Z1OyTRnx1kLB6d0qbr1nxtqjrcJnQrHDBXSDTeUz9eTqoeYbpftsXf7vyM4ucUeS25LOYGSNq73w
xEaMc9OC2NyGuEPkY5GjGZQvvM41KEKQZb1uSKbcX0N0KvP5+vxw9e84zg5X0Sh1Ucmd7lDPnUMf
/52aLOT16YHE+2g5xpsmXKn9Kh7ueJ0llUvAaE6B7B5TOinF4lpBZakvT7VXJmuNyDVnPqjHyFOp
WIKP+vmFfqOJ57HpNHUlaRbhmWefayK2mEcG9oSeCy9SRL/kmE6jW7RjyHfKgQ3RmW2XZey2FE2v
0hwuPygqIPgGuYoyaS4uDJI61ImZDgJ2dxbxkD/dTmOPs4dhgAY17GE97jigF/Ei3ZzceSzms/Z3
eEyEudveFs50H/tckbOrjLPLF8nIZLZsIH2wms9PyUc02YZZtTP1DXPzItVcqbXDWx3Nh/Q33aPb
2iir7gWnYO9KjrY5voJULRIqkWuhA60UeDjVSRs2tC0qoh5nq4xLaK+2O0F51PKX0Lgj0GYs3+iz
chOaTzZzqYEg5qR2SfLrTw+h+p5mt9201qI17e+8d83CCacDF6T+PaoWIzO9XxfWlaPtN/2uL3/6
p7bv36NtWeVxFfCnpzfozJNmYciLcRsM+xC+rb6LDjHXWiwlLmE09d90e20SfZN/wABMA88WgMvL
dX3oAzOWmjA4VNJeqVddDeT21cxd/j2+Ammh7fKuom/Beo4r6WS341o7ekloV+M6pRsvbagptUda
G8A1rC3lx7W5JOjnRafpdXI6bWEZXkXH1lhFlV2/yd1CI8my9KcBr9ziZIuL1B/wFJ9QKnnaL+Q+
+bCaaJeY+I6p+O8DEzSyXxlrvr2isRUi2Sl4Xqu+fqOi/Pog5vrRP2/CSE5TkFeCdRA7B3kVrT/i
GVFvJtvoPdtC9lSGJ65lUudJAZIaIqkXyjZ9Sh7qcUHQ5La5OdrJNmud8K9+dELJwZ1e06LE0DqL
1+Lc/8yW99rFSAx6vkf03gk8nKeQZIt6EwXLUn7+ecn5hk/29W86O4YmyTzh48A6UN8sb2YzUrFG
WYDP9g/1+xvV7v3RdMPSo0hbQ9slpOLkz8d/qrXNIq49+UWOHDKRZluwE6EaJiKVI7MxokPIViGo
3Ws15G+q4IzZUjArWKokUzk7ew+jKpr1aFqHevDgg9rZ04BziM7aFtJDeR+cEKp2Bt0oJAoPWbgm
VXdAfW89EQ1s0EtDG3SPOmB6Q6ZK0Lj4HNsk5Aib+m+5TjwVCBdhx9lKVlYia9w1MM03rdcvw7/o
KwxVnE+9bh16qCLiL+nO3NJTd9TH41o7FI8d6+4f4FP3zUHbBHf6w6mG4ecoGZh/6Dmh3fnHO4VM
LbtB61T7PX6Wa2vO/AS/7ptfh3i2EUlNUQddwxCn+zkXS3XDfeKGGzI0lt2yLBEwYl7xISbIz1S8
H37+Jr9f8eY6oG7heabj+/X9yq2Wy3WWBKhYbAVMYHAzh2MceSSwHegdhcgEQxfX5+y2xuLtGVf+
/k8gw+Xf/98RnJ1fxKMZDx01KtpsCqxthFSKUypOF/jhQdtJLzTc0rnAuER5kNLD5WjJsobA9FVi
H/zb7NXcrURXT/xinxypf3AyXJSbArlM5zTWOg42Onmt3ap8hqvqanbAb4jlqoq9/LF6hvKyO74d
PyB6IKNOSb6CGO5oVKKRByeL6Ykk+RWXQCjVh3TZv2AWqV6Airjhg+oNryF6Z6C9sU2UnX6iQ2YR
8rxCSvT3pC4i6D+FDb0u3c9xI1de3bwE/vTgzqZmK4ha1Y9xcBAN+/iGy8IpHmk2yH9Y5bH9zIVO
gjuSa7yD75fm/34y5pnSduiynEP3MTggdhywzuBBejthSbNWKTr7jjhDu+9JZ3XNYV1DIi9phCy4
WrKAkf7UbIN1/kCpyMH73SoLgcHDgdLgQGg+//9biHTqi+oRH/sOaKvXto2ylCOvQVbHRT3ZZD0J
Ak7zjAvo5wf6zaXKlNG/4Uyi8cEZ/2x97rQ+msqaG2FvJ29qwr0FHmPui/EKZTtKE3A2YkHxn/NZ
vjkdVz0A4epuOm5lbQb5Kh+zM+h62fIbzfjXcZ0VcTn715PcZsHB3JatHVPPnt6nwNYJTndmL9Bw
q+m2sLp2RP7mRP/1d8/WhrHry06OeB4VXjPRpxmnvuq30aPu9hzJ8OsvrN0MpGngarGSxk/dWlqe
NnAEROOxB4uz1ghAQc9o5385tBlXchY/tZdnE0AWVVJFRA3+xgV1rK+iRB6wH306LUJkKY3TvFaP
pCregXdD1tClNCEcGaO3O7uRaCXi92vfr119zcvCDdUlfLUcmGkVy+cV0bbTq2mCyHOw0l8Fijf2
MfqXHfZ4c1crv7kQReWDQvR04p2CZZj/gSAhckW6ocRu49hSt9abSLJO60XRLv4QRZAhyP8o/T1G
p9uYJqayQjDRHH22pTp47n8xqeBF67qbBrOJrQGtUx8G5pRMfcQ2u31dSnOAClkb3Cf4p+kPyn7c
1dkigUSx4AwR/kpzB7J3UDpT6sraMjZsqFEihffEhqTJETsgHnNaaAJRSwiv3+N6aWF3U7enXz9P
vG8/cNBxWMioEnK9PvvQ8lGqDSEarMO4D9+Oh+YWq0vicIWgEcv33R1tIBZU7MIrM16Sv1lDEbsq
kLZUoEHWecmtFc2xAYViHVqDwu7T1Kyb9s0SIB5kH1L5IE13aG+UE3QWXw7cSLGFdkG3rCRRlCJt
d5IW2YhWfiH90pOF9BvNVAGA8Belud+TR5x8ssiWZb2tPunP+XsTLrvTJvmbvle/G9CkwPsFp5Ew
vC5hllKzwvqGY36FMFipfH3VevWH9VbzTh5PIsWURy1145hO5LrqQaCYu08vjfiSZq4g3IzwY6zZ
YYPjM+AoP0vTYf6Zt6g+UcojRBXrFQDgnpZ6tOulTW3sy3wZdHa6qTNXVty83qTHXa/cmpz/HxCd
apwGKlxdkGHdQlo0O5RRFSOFrfM8tp7OmWBcZAT0YuEBqRSARX/A/fESFY8/fyOfc+h8sisyJWQ+
EIUb89niPDRHQ2uzzjpE4x0JAK3hse2dXsqV4clPCMAQN+X30OtmrtdjgTx3Lfsc1oD1tmvKgjLm
L4g2w7KJXZV/d26MxAEBVIkoj30MdANNdmT2rFNu/1sixA+VP/DUozNzIyU7WqaknUBIh5LyNmyn
1tFAL1a+WPo//6XfmBRRG/3zl54t9/qYSnp/ahH3fpoJqO8Fa22Z1nSm5+YUQPHImwNT9SVhsZjy
ngxgNNs5ro/Gio0/truWbil9UxL4MqSzCdqU42k4nXrrcPL+gxTFAgBZk/pwtCz9/prF7PMIcfGy
gU7xIDAhXrSoK2Oab8KVdVDB25m3reijv5le8tAFsp4Ed7xrkGLhXByZ+6xgbseYcsCtZqzQE0TF
YvI4P99oy3BJBydb1C8ImqcbYAvvquqkJK4Li7hyW6y9hxJKzy6nbBEe0G5M8VrmUy8W1mNde8dm
LXKzIXbF6xCQr0fC07WNOXgd14WQ6eWZldOhm8jtRLmP3o3gLj3EG+4MYPrjZ86KFLLWBDcjXlck
r+E09BzuQvHKOvZNS86cy5Lo98mBQqp09n6qwpRHTaVWFt/AogeqMZsjcuqlS6l08AxDXSBvm2va
CyDd0xof0mw/Kidfap0EAlXnTn+O73J2ZVzfNFwZF61WmoQyKLHzMvUprychmI5zDe8JYzdX+WWI
/PuJ3toNV/J1AQzfY60Ze781ngZyyRPluazRoeMR2NUfMMqJil3EKfbokBiaQ9X+5bitIQNT77L+
988z7/OAd/7Z/Tvcebf4p+iQiWmpxYNgHgqyBc1dd7xRdNdqc7vOdl101wm+WW8qy+GiBFgaK8jk
iW5Kcgxr6Yls7T/V4GXKc1t4Cob8+C6l79iu2sqhxdEKyz5+YlcOeh8AtKQ7XKqoWgehX0S+GrH6
EKL7twM1+z+oAL6+hrO1s8PMKxtdZB2EDe7QYtPvcaesTn+s90SD9HkTPrIlFHBxSfwTF8bgW71N
5pC4FP78/ISN+ZcunrBCICLOYnAW51XXtA247/aGeTA4RWu0W5eh9qJVy0hYjQVRFE+aiLieExtO
fyvwKLaz7TJ3g9zXJ7cTvbSa9SiW5keyK95lN9NHKa04f5/EFd75IXNFw6/zWxWLaVJuU7SN3KBH
4uK9DthPc3cMSZvuMk5Jz7G1n9TlCX8eaHxh05VrbMxmNBt5xhTj2dz3y0XCND/gjyo4VmP3WLlV
uo1kb9R8s1hiaOZebnQPxollypNAAuu0ma6hs/RLYAQIS6rFNNx1wgjPp5GsqWEjDYp50Met1t0L
+opclCpZRndznSB+SBb9plzH2SJdCyvTnQO2FY8C4WxsZyNj+XnVskVcOFm/yCF1YNIyFg1UAWsR
mH5K5DjZJCXHZVIXDKpI2lYoyKanosb+z/9ofJkX+g6BNADzvxx3agwhJqFuID+hUjr5NQf6N2Ke
r3/x2Uzs9SoQ5EQ2D8HjzFlrfPbl00ZfibTyZ5usuAwAEl27Umvf7HMK1CBWK00BRXbRwwrl/nQq
JfMg7SrJbzMuNdMd9ITPzBfEhAWSrqx8m/oPPQT3spaUVSUcBujj0AO6RfzBV3MiZWWc8zONtZGu
q/hGeExWwe9O9lPLJt8uO3JLTHp84WuLkA7rgVaXsAxaLwSoz7OkKWohv3PUwm0wDfFOrkzC7+5N
Ct8R9DKq/GgozgoHTZwIitWZ5lxx8Tpr2VA9oWs52AKXStodEtpqV0od+fcJXzSdrpaFSZx4/f1+
rHxwVz+vCt+dwv8d0DkQpJrSKetaBmSKrLCL6AWlnTA6uOeUco06oqRi90d4HKbBbuvl3Cwwl2xb
0V94q0H3u43XVG3Ga03Wy348exdQcQBpis4XcV4bi8Z4VJP2WB+s2i2NVZGdnDTnLasfWipQcFpJ
zQNKEQu0dgQBcSMPa630VcM3RuS1a5m+tnKPRrz/bYawFP1feboe62WZOoO81ILNoB/tXID/4QZ9
56sUR0JSfArHvKG2f6vMtfh9hDQUnZTpTv3yNODSHu2CcDJE59KwRTQW5vup3SEZnYIPiZ5rWRyQ
axfy45S9KdL9zy/qclrKqjwXgUXYNezm55zvCXdVpAdaNVcESN2SpyVd3MHRuTnaMAwkDPWuTHqa
7h1PEIKuXbQve52fv6+i7BGRZCOC/7pB4+Y31X5sayo0x9sUL5rmWY07unrhU/1KbjNba/90gMgg
IRvVTVY50GlzWnzezw/iswf2ZR/7HAhSMoUmIuaksx1VzLq8Uvu+pkJZK0+kfE2/zXxTMN+xSf3H
u1wRQehTjTTSvWV6geHikqmLdVN4RuXHlldbD/QtpIO2zbHRPp3W+XgI/jSe5Ys3iKUoFoCBpfaJ
pp+zz1H3BXkT0Ysx4Kv9rbfCnTUgNVpozs9/2uX1Y/7TyLvVkMtAdTm/aPWFVJhxLtaHJHDnWrB2
Qn/sRtHtqNCk15IHjSrA0W8d01wdhfVARJUXqKsk8Or0Tt3Qjjg+/Tyky4ojQ6LzTvIb8xBX6VmJ
vD+KR6tL5RqO4egaKJ/S9tnqbg0dNNjSaF/G+vYUvOP/Sm5TBC3BXlfvNWMtioJbIHHqHlIKtJn6
J8SqnHXuDH6br94IVUSnN+lDYHIo2tsAeUgev4sB+txdrZLOhi5Gfgybe4iSKfVllnateqQwfAzp
uFQwAK98V5d6TRmKDlEsIrV4qKznwj+xsGQ9ODHBsvi5dcdwL6FT97TSzUwCvab3KogWqsjHzS5o
di/Ub8qJeKcHgFVqvJ30m3E4gDL++flf9srPRnV2I43HvlCHQq0OieRPmd3ChVzmyi4c17NJ3AVc
5fM0tVUtLDMQCEdvit0rQ5g3/LMJ9+XBnM38wZSCMEwYAkW86K714SIfZLgoC50qCjg73bac8P3K
j1706PnYOKYChjM05vg54IEgZ0XsZGa5IN5EpEqM3kz3BH/DIyj8RL0dT4iy6l3DIYwerXca7NCz
xs7+eRyXhWkZKShDAQYPa13S5vrjP/cScUQoGid1fSCS7qhzD3LDwu9qp01WCMOIUcZPKC3JHu39
34l2CEBQRAHg5OXoaU8QDiu/Cn9FKgK3nwemzy/+7K3AFQGRq/LRkhl4dpLQjVNHVF5TH4oPDumD
079pGaEDezY26QGayHKqmK90UZJd1b7K+m2OHhuO+iEiGvm0OA60DDwwOCFA7taNo02xl54n5rBB
L2BsbmSkV1l4n6qAOTdy9UqqRUKpE2BLvtGBTEVOpbsiNtTiXRWh2JYrNdmNIki85lkHNTRSJNCM
RR/vKn1r6XciptFoIqKIogrWszh8HkqP/RX6xlVL05VnY5y1SSZREkcTvzd7FeANOqdQjj73h1TY
oo4nmTb24ukgRc9z8p8dLGoRgxbaa6F4G3VfwkSOsVDpr761y3ggLgywqqmlfcY2n1cLZGsMjtg8
kWCHFMehCUa2RBUkZP1k8fby0wbicwh4HMtSXd9ggJQHOJ2le02Q/c1ew0hkNhkwtVBcz09YKilq
Sp9ms1yX9FP9uJL4OPYocmAsRHe0tHABcdka1oQwcFdhByU/Lz/axwfZidfZ9Rx68/KtzSNCgYlD
4hsd/6AXoyVNCIhl39gVjVeIuyrcR+JtOd43004UnvEWKOjQhFtsd0X1R3JO99kE42XByZUNJFiH
pX90qVRxkDveWYHd6Hf10RO7JRqFGsagYGvEAKcPYQILHJukrQHIR9DybGy43Z7KZQiBVzCceZ3v
4xnX11J0lpzgPvxTouyq73K4geSJ418KZzkkEwzjUqff1tH9gNqzASNFsoKgkaD10pLPXDpHFdLe
YsQ7Oa5rNP/hTbUbN9EjgkWZG3+/PDrXPLrf7Bo8SgqZtHZpz1wY6E5t2OpmkoigjoI1HN7Ewru+
mBCSoLBfzmjY6o7o2hpXDUrV16u/f1nO0SWMs6CaCSdEVHO+mQqxcuyMoBr3HVz9zC+kdYzyFRlF
WNOhwuowbExql6jQUqLMlrSJ8lV5JIV+r3d78iXRpLVAXspfRv9IEnDTYE+bb8Si4oioR1wyQavf
lAZpTyAW6law0Z/GHa+s9zLaLTmEL/BO0oK7C3Rru787PpQfVBfb4jHkSl0TMD+Hp2lYYtA4RvZI
3zF2FcNWj7c1vXb5fipmiuDYr6N0q35CFKjsH33KGgioT9RQFDI9pYhegLJLi3UnPmJbpBZ6OyXb
0vSQhdMLVpudrmA2y29HIE6kwXGuedQxVRLCAMUk+JPFfnXy8w05acjMEIHTP27vo3SD1kc93cER
1Mf3Ea5J1y11iW2HuLTKUNBiRsiAmZeNvFAZTGQc/T62jR7fL4dUatEhu7JOxpJc90uZihJBxWPh
Jen2lB6M6K5Xt7UaeWr5fDQegNHwT8NOTG7RlTPtZYPp80swZxAwxdGLDbQeJSuJTu24n0uj9VIK
tnDPHUwKp2Vt3lL8hxpK7ur9uFSO/s975KXn8ey355PNP5t3r2eh2CIZ3g/mTgjWIiC3lZLtY6+O
vAzQUvQWF26M2lEGkHXlty9Ws7PfPrumCEehD6yK325c5LRdvZI8GeCAfVJXtEsjpDhr5S1NkXWw
z1wrW13uM/OvM/l1rL20R8+1/+gsqqQL6pFq4zSnRbevIDew2UdohkoyK0msdUUvNx2ox9x7CUW/
Ebyfn8BlaeFsDGdPP9YTq56M0/wECvlXM7zGpJIB1mvWgbZBWoXmfNpnw1YJnE6cbetm4hUtbTGg
J6NBF5TsjeR0H/+9uvdd1JoYGWrp+WRpfqYPff0uVDa/k5ok88hUelC4T4CZ+piOlJWBjFJdDpZn
Ui/vULFtK0IDt0K2DtuNjEsk6J8C6S2pr4lir41p/p7++Va1PjYiNWdMwev4cVpJS8HOlyBPJ5di
w1Xp8uUOcfYIzg71TSFIRlZ+PoLjgdTwrRHYRfyHtYtYm8JJtBXGA1rllQ8X5uqiMB9Ovxxe51+n
u6Qh/wV8dF4GS/X8dJJ6Ps/OU4EZmE5kraAB1YrbIt2Z4T81aQ9+0/lZ61JPpgym01Sf/oeyxteR
nNe/lGOjZrnCRkWjEuEA/mYJOBQi2oljfbkRdygW84/4HSfwQvTEwNeqBdD3Pz/PlW9Xqn8eyHnS
RkaM9lCeeCAnJ3sT6UwQn26Xz79Prhi5uJwKqoP/36/Bmr/Jf765o5aZUZnyq9zszH2kUWS3j80i
vzsuuXu/GrfBUr8H7GyhraF0imBzee2ocMmKPHsB5xes9tiPkcALKMdb0TZeCAId0Jzbo+7NMKBd
sgdV+ov2E+4KzsS4fglTozXQYtnO7gqvf0+kRUDw6HBF43Kpzzsb2dn6pRSVeDJjRkY4eccN6/TH
QP/5BxePrzu0O1KM8LhNLJ2bZ7HUD1c+iStzxDrbQIay1bN+/nkcNGjB2UT0j5Y/3w1He3xL1uEj
4fU0ScRmCYUv80JP9K/2r75fJ/47U62zZaloR10wToxC9ft0PZAloC5U0KHO6b0dFqhjQfaCiyCb
0sVaGBj7q3ECc4Xpcq2AhCtqHGovfIVFKtZJZpbjXibVG4FFs6oAnaGxKG84z1tuKH3EyZIUHzsR
sTl5gAVIac+B+XD7I5S7vnLz/n98F/8d0NkjyZXGVDqDAdHQy1eQgk/corGohn8zwaMoAiEareQt
vkDcIA4xHFc+jPmff/FAIDno+GjRXp3v7WFBiF2o8/sxAtEReR+shkW3q/b/oUg6MVE9nY8G0YMQ
eHXpnj+7n379bFZEetv2zTjPClSrjTtpzAPABXphT0uAaeDRKE4TuVTdmPkKXffPf/wl9XqelOqc
6MV/6phNvy5ZedVWXRZiC8BlKvlp59fYWGyYdcUK7r1I0bZ/avK3IXBCcJnCjdg/9Kddisvbeogc
PBvoAkYXwxo8XNxue7iVuuWl6ER124h+18r9sXvS4zmk9XezEWKXCLWf/4Tv1/r//gnn1QnJyKVM
DIVhj/dF/ZAc8a9SLIcFver5YlYf0LLq+lq9AmW+RKby5EgpIt5R1OGmnl/JOArRVRDMYW+m0JFl
u6wcdBgNrQ/iRI4cdbjtHoVVYyxDYdsWW8KSAGA5AfUhR/NyGlGo+9DCtw4JtCV1cQ0AcXncnNQr
RJpvD6+6hpoPQ9sca39Wc5YsXrLV6cO+BMQAtzVZ1sAxyVJVt2iv4OtQ9NNe/2+c+a+JxBnZy6+6
redP+fxTnw/QuEGokZD/+vVbG0czz9RWGvbH4hax/bCRP6hGpM1erhcmUSbKe49rOD8I3Uc5/U58
gJJK8y6VPKT+Ruq3IlCR8abhqnblC7oojupc7alTsy4bhoRb6OvARCNTka6zb6NJ7V2j3KmPqVO/
sxwKNuozyQ8jF7dmsqr9I24RVGvPV0Zw+Wjm4gIGJQxcOPo/7///nBzErJIUOfg8PuJQUiSKLQsZ
LMVKmp0HwXTfKHjIqEZfXf0u15+vv3y2+kqpHueKyC9L9zrKlQ1HhVB3mr/lM87b1j62L/KixPm4
ueZD/GYrlMlInS8OdKi5VJ0dmYPQIt3wFM3ngbRbZBLREJMzbltUr/JqLiPkbpvZGEQo71y7slwu
GoCnaAwxh1WMcxc5MmWrnvqTJKf3ss8ipyWPmgxSHUSY0yGZmiXn835z7R55mRdx9rNnT9sMw1wv
CiW91/fqa/gEVpPthqqclHqgPrs/JNoAGkd1vO3u66Ob4x7WHVh04m0OPx9XqAGFM9wkv9TlVcPW
xT74OTa6ZDNccq4ufJ0FaiZZwqkBxgY1VQP221IHLzQehMUmYBftYyr4yvGxOR2ITVS5TdAnSNY0
E+rQHadl2vp9cSvROB3uK3EbKTedBkmbkJ5Nqy8GCk1Pwu85xP7DqJ2Za5qgeFuYd4EnvmiSP55e
pP6xr7ZRDrrZeNeRyPaeGcHE5b9Vyh8kk4twuqspxpTAPY7DM/ES4/AcQUJtH5odnuXxvXhXSvx0
1wofF2dHHg0L6Gy9BzZzsdaPw6RG1QBhR1xDiSCVG1Vm/zSOLgv/U/Qy/g1dzc3fssnLhfsIvvRV
8uLlbPkcgi6TTKFC8TpvnARFJY29kmT3va3Vy6NpF8AVeJBuSx64YYsI/wyHXKHMPu2P1/Ogv38C
//35s2NKV2hBJ4hCet+sP8Xy2a1EzNLr9Bw+UjO8YcagUJ+epG1xLz4Ht9faM8a13z87vbdV21mV
SigelNxgbWIAr2BmoVNwO9NvMcqhQMuWUvRINhYJBcqJU6u4beT95CmndUkjv0NkY09cee7wu+ul
1x/q++MsJsoeFXFRoiwE2KrOhPO2t03RM1JXBcxrvZEJhifMGhbG4aiTA4cThrIiddBuM5FzEC7G
O+qP2nDT9Hur9aYDjc1glx6mtwjVR3UTZ7cmsWhp+iTAYhzuJLxYNMR3Jf7c8h1Op95slWqRE1Dz
865y6dI7+2bOVpsxrfRubNLsPvvoM3dcJ8macOhsoZ8eU8Od6E1xIHgaHsqd9DxQnxXotXFhXRPh
2uBmRcRXz8DfkljNByrERr6xfHg/duQiKluZlnvNp/H9Vy6jspThVBPzdbYTF2HfHAuJr7x8UX3R
Fl1TBW5LuhZbgrYHyQTI/xdv5aCtxGsHuoudcH5a//z22e19stgFx5SndeJq+Jg8y9vWFT+sI3xT
XN8F3TX5UcJ0gVABbGkPRmJR3EA6ngk/knmjsqAl4uLa0UCdl90vp6azYZ0ty23ZCFkl8khUH4Ja
hodiAeiXRHTzg8zO2bev2rpwL36INWTH4KMyZvhVxXDVnanenfC+lrYgrUXoVgA1Lafr/nTA8lQv
87hPHRs4XzstLVxU7zmZHkmx6q398Pe6++dS/DD/KWSnaWQaWDSBzyYx3dAmlvuINQw3QXx8VJvD
OO7C2sN0WyMdoqCM/+D34FQgq+04XvBI21e4soECTJ4/OP5VvVZkMoQgi5YC9t9gaahrYdaWeUJk
lwuT7EqY1jA+0FGWGynH9nEb3kmEniMv7wFXL0qMkkhZVCf6K61+nnDfbu8wLfnLuF5zuphXsX+O
caMWl0OSBOl9qy1kWus0km/yX3JoC8XSOEGyWSR0wZhaAic5JLOLECOKYU92e5PijAwrt+AGHFIV
yg23tZzg7ecBXqoCaf8T8GDRfycwF2vY1wH2itJ3gxSn9/lN/yQgh4n/RoM3nB4qpNWlgac43I2F
31ggC19a0DIJeIqxvJWiN/1E8xvk6XtT3wXF/Sn91QYv7IaJ2y1b7K92ay51xOa6uErqh0q8hSKX
j6uj8ZEIe74LVye3suEViU5b07lTeA3Pdb6upGcJOU72pJZO9Bptf/6LL6vmhsFlY1YAGdzISHf/
+hfHRSJPYx3F9zlnew0S8dzcTKIXK7H1p+lFXxfrhBrp5AiiK72SRwSAirJU/Re2jvaY3TfvJCJc
GdO8knyd0vOYTDp68Pk00ua/jmmKDHMMyjxmM5stvLkjbaL73KT8E/rU5YDOZjftzQxQbJ+V1bjX
How/JBJcGcXlee/rKM7Wu6yZUsuqgbbjh4a8S6RMj/bsgSdUPXEdVf/SOIAWaLijFy+LB2aPFW3p
Ipgv4kvGMeMNCoh/7Vag/B/S3my5Ua3r0r4iIuibUzr1liy5PyGczjQ9ohdw9fXgXfFXppx/qr6o
g/dgv3tHGMFiMdecYzxj/u3/ujdXzysUOW1PlzI5VXygXJLP340Thajkx8v+VPjBSiSdAdj+XYSx
6P5iLtCeZ+fNtLYeJ3pWibeOdnrlY+TBLorz68ZN+16HGLrEQ5N09jDE31cvkJjlhQ6rJTmJMJOd
/DNWF0JM7qoXpssJo8boo2Sh0Ur4FhND5pg4HFGCyp9tulZJSKltu4YtqDq17so/rNfqRjdEnU9N
1/ePhhXUMF1H93ttE7fiTjW0AiKpiQnOWAbhLsBW3LrCsDHGE3RaT6W7M53IFGCKTVecTFlmMwOl
CqKNcRWZiPo2FD8ytr9p1QNVbvwyXwsDupatVs5RsXK176r9FN7X+ckA998e00PowBx1e+FnXKyE
ge+Px61BU/3v+/8lW/7Xz7t6daI8t+IquHD/41V1cXPMkYhlTEdNlyxg/R0Yfpd6IjRldVXj2fTO
7/HGeIac5pbeOPrjB96RcfBN41E9KVBYvX7dnW39Be4S+9vZEQXYCSRSBTNEIcK3d0sCpXyTwLMj
QcziQK9z0sLm8ufbXydBaRmjBDP21BqrXPPpOtBDGl548wrSfT6N0LX2VKpIDQCY0oR4AsGLCrcl
T75GjPuzX0+OtR7u0P2Yd7r371v8XZl6dX1zt+S3j5iWXLSxGuTkNBe53vniitAUk5XwctkFB/lw
OJCp08E1tBCLQZ51yTy77aVXvvVkrq7i+kWzhFBJTO5StooOCtFce3hQ2nCiZJ0+5HuLvqMd+jhJ
MQGA06JQ3Vd32jJ9BOFZRY+X0CNx0BBp2Cw1eGw4mqzdBCEunKnXpUdclwlD/MbU8a9fm9+e7bWh
PBO6sNZz7l0ruQPAGTzO1e7yGSrrEGGNy7dyI69kY9Xmi56ly4dVd0nxXV225bpeZDvIETee5t/2
09+v6OqFSbpxToThipJV9RTs8HRI1b1krihM/HwXLnIo5Zwk6b7kbvskPSHK/IoM+3+8jKuPjaFf
LAOQcnIKdrBgHkgOjh31c3yySASMIRJDZgu7NVh2FzPXTj8Kq1vz87+0fHjvDEVV0d7CArqW3uq0
ovRC404wetH8dPLAFJHvptoliYUssNpuHtSlsfr3L8fi931HpunJ9565LMmS1ypkpRYS4EhSfBpq
b5C2cn0szXeMuPHZlWaVqwfcNZjsAPEQDZej/tQDonvK9u0GFzS6lzJwouo57u/ZoAsWDfoXsnjK
BQsdJZlOEhZK4rdRYq5qtT5CnCEnB32BQIZI5Axp4hZ/LuUm/4dyrAQb5gOIgp/8hw2i7Tc2w9iy
a8jz7Z1pEsAC22gVDov+vNYNFDvWU8LZ+Mc5WKPdyrfJu0ToJfyUhSq6SuqiyIpSVyCR87Igl7Mc
1qXh5eKD0XmNtWmLbaetu/LZNPhgu7iKiH4NOBBfgGe6lP1WvdcLdxAWFlcsLCblxm72t3rij7t/
dQZW5L5Nm0aLT63PBoLqt9ZIcpjuGmXNASOSSDAi18VYB08cjiWH7EfkSwAoUedpuZsQGgdMD1Eu
sXC16EWVz4meU2gAY/lwq8vxXR07E11/WypXn4bRFNtz0hnxqTEJZ3cGMnyeWvJc4yOd0W47RAuw
iAEZOwUqUlt4g+3dVK/d5MviXTD6k+EKC6qepRjc2Ni0vxSLf1zZ1UchKIbRiGUlPl1KFiHACzih
tip4aKhD3D3tRy46IQItOFrPtESk5tSdj9F5ZUk4Qpzwl3y4vKa78468+OqXSmjyo7wqPkGI959g
jOoY3Dico8IXJ1/vF2O0icjHLZ18XzI04ayW2i0c0tBNYSTaIjCNy5NYYqVcWmgb/udTsfk5YJoC
njHTgq5RQVafSlPemPGJWN5On2E+NclWLtnelvVoiXcX4a43OWQysUb7yrz8skwZNhFw9Z65OP46
oplx/KtIHGAWKuYLNnwEsW/J6KTNLkznD9ZDYjnJBpnq662+z1/O2YYhi0SAmzoV4DfsmTmqvZg0
dXzqUezp4Gt9c1xmmZ8o2zLz63ZNqq2pu5a1Czg6G24Fr5kYvx7fpis9gDXpPRIT418qn1fai8Ud
6bZSjZhoQeCfXK8ywjgeJACVyjwiSGDY4DlmuWr+RJspPBpf09JkZykn4Wc0rLEt/3tT/W5a4QH9
9gu/7sBvNUpRJm2VCF18QgVXKjhSt4G6UVH86Ut+21n1L9rLyKSt39DwGiQkMQ7JqWHhpuyN57nP
1yZOb5Hf6OnbMvAu5a5Mllq2GMMPrVgL8lts7sNiP3S+5s1iQnxuuOVVO3gmC6RG/Ccs+afxvDIE
exZe3qJV/a0KQ9XMRArZvkJs29VWMAVaqtaXIiZSC2HjAWoYTTlnWJp8todFI27oJHx07uTlfp96
SekLaA5F25xu3Grpe/+JW/3bhVy/+Y2hn7OiZE/CnaQ6HHbAbTuNO9tOQIXy/t2SKNz8k1e1X6no
oWTOf5JwQSh1/nkBD2AdP8yUceJub3aXv5vO5+X0f37j18P4bTm1xHhHpXaOTzxVpi3rC8DJ5/DN
dIX3aTm5MMKYBBafgeIlczSe4hBxSZlCkouR4IRy9Bu9SOXGTb/uEKhTIE7nJI9PCb0IZkPsGyrI
3M6Zy98a1auHpsr6oZFdBXuYUM72Lm/3CijY4QibnYgbMJk0KKsPESIxK1V5tGRfBpipL8IEQdjt
PILvytSrm3hV4olWgfMp5qldnGJVH6IPEHdO7wyfqs/et8DndVNu9veVQm8HlCnizG+2lqydIjM1
z4jFfcVXYnd8nJaziwfH5S9jHpje0mt811fNv/K3v3j1K+tcE5UoKSN6N8FCdVDMh37WO+1PYNw1
XwJxz+jWMm39adxJz1BdMW7QHvP7HQHRqVZjmkVrvQ9vzhZR+/2l0MReJmJ5m11v1/P1WBAKaObd
HM6V6n7UenhsSJ1BWRBRrFRLbQ+qj9avFJP5URDUTV/1vow9TXwe4HLij6OuY8hhORVlZwVMEW6a
TACPFwP6z91LRIKUnTImnR5La3lWFkbuXxBxdTrC/E04/zuPtL9J3WbBj+po/mLCkkIP30zodtRl
MK6DV3UVruhxiZwhNa8W3zRIZO3DFDuZ6I3GccjXte7zPRmy9ZQuCyT1FLmoTNruUSGBEX3OS7Wa
noZdle4NUmgStN0aFMTKH6UPlVAH40DeVW4sqsLvpk09vl+4yPCQtU+tuTlXe91cms3SjEiEXdym
634nTc3rA+YlTtv5mH/d4xbboGjLwohOmblQ+KpwDv1MZG6ZUyHVr51kK64LSC8acm1+l4cOY3qG
utuKtvrQvAj3l1kB5FlTx+l7R1LinHUEsNr59xf0CxR+1UjBCCxDvic4g4u96rOVYwdrZBJZxy9D
6LVoEdfTC+6eslkm6hNP24q8QniMN/V++nEWX0CcyQflzbjXiCQmMDLdYl6MiCp7ndiip5lOVZbI
4uke+pelsE07/99X/NfiWKa7zuvHC6iKV2+entejIJMXdtJ3VPIGACOiMSavWmd75kMU7pC15Y/k
KMt2/WTudcZb99r67LL7JYOTY2mgEP3x74v6y4iN6zFptcHdNdHjX91Ga5SlKtXj+KSc6JToNGlo
JkmLXL4fP+Mn6Pgc5s4tsHGP6hCsaQ8CZG/cjXsKJ2gFGAq0bA1ojwy8uHfO1qpv7IZCLFxEplu+
/xfx8T83xrJIWZ6iQgohtLHro7DZa40cWGoMRx/ihK18WB8VzkA7T92aGFh4WcvoXfmsWm96P69y
Xlfol6UjLsNTLN04oX3ncnIxKg1VrLoKsILroD4xjwcjMsT4NK7Ndf1aoAlHpE0zz3JGDB7dj05c
itgDn9THbpc/1kwbSmzG+M7eizslciZpXdOYfhnHuwTxys/2UwZsuMJSPKxqbPYNidSeiRT9IGGY
nY0pt96lv/RcyRmU8Q5q+FxRMv7ZMTO1QW/adIxP+tv5Kb+rCJX5xb5axIsR2TP+rnDD2yQ+hvft
Rn4oSKC07ChZcSwPGAGhNyUSinFQ5qgv1tr09eciXRCCOuBBzV+yXxX+nsIZbsjCvkv/5vtu0XbR
Z2cocaJ/XrXU97muJheKnoEAhtBNCCxDk0EcMQJdy46Zjhgv52O/b96yPQblwvIvKfX0JiZbp1wr
ph91d22y1w/mg/gzIfzkvfPjekeM9UhCgm6rErvx85Cldq8+58n9jVfvLx1Cg2wBwkVmT7V5fUgT
ZCkXVFWITkB1rZNMdFU3KwEUwsnhfeyLCJbmqjhQEhB10NoRxmjCewofrHAVH2TNkY6HacETgD2V
5m9ibwu6HVJfPaalCzAGCqa8zM6gAex/X/nXnb3eew1LQ5DHmJsh0FVt3+PO7tq6jU+MNhqujM8u
NZ7Omcwe79J1+jge8FrBY5o3CRJ9M98w3A6v8ou5nRmqJBRJG2q4L2WUV9/YaP82QkCDBoVJFFnS
KPWuFkapDaUgWdHpK2lHMFYJyHWJKHA3YnEkbl9s8428KLbpHb2TyUVgXpQrhMwTINyBle3HFy9I
PCtCDFF8RoEn0jnioPhujZRGTm263c/uJD8TFqT9MirnHNgTbT8SlWiCXpa3arbv6FxWukVoBhIe
2n7f3s9Ldb6IgVRFJ3GRGi4pm9oJ+B0NKFgbzTp+2nWf+Xt3XlxaX9D33cVT1L2grdt19ERATpYu
q2YVt6sq9mS4jEznQGaj2fbmg9fu1gTnr7X/71d7JbUJBjE1tIqrDVnM3TxHHi9uAaaMKLG3Eo8/
OQNIDd5G5VTTXSHO17IF1Ue0zfbHQiEawYw5kc5b5PCebMSNHjLWPGqiLxNKQGLULWWn/rfuEPUm
txjKCFlkV1sJju6mFA0yTIn7yHOvJkEnTZcXuDxZsr00xwFRzpuKfCRYn02HBAXRAwzMmMY+72r8
uGT/KH5eO7NQrNmJg9uYLlxcTQDF7EbqMtIWFyjs/J778wvj0ZLXgaAnSk19M5HLA9wBOBADAdm9
0C4jAZ4eaIiOmhKXAyNpNgi4qzv0OLhLQ22pIGsnW/Vosev6iSeszjfqgu94ka8l9//dka8h0G8n
ymaaRrPs8jl9NljU4cZYzkfIbGPtztv0oD0ZvwifXGi3ms3zl+bPnQU8FhoxhNxkRH+jlKVjHYe9
JkB9X+mEZP00lpRLrrk3cpxp9cK6LQwTv/1JcxZC8wUxMRRANLwaMORpKQzVVOvHfBZ1KJ8ySiwk
fJFM9FbjJ9Ih69Zn4STpRzk44bpQdZp8ntj4pAPJADFdvTwK9ZzqbaGOWIXAauuVRTFUpqo3FTxs
4XXCzSbhNL+AuDrzPxElULiKhFehdCuT9DleSWIJd/EjX6XeNnhDOALKiFlcNBUxnDVMLWmzCJ5T
cQvRxgU6DqkbU/HK0E4Ry0CJX4ZhlcaL5LJvQQOa9KTvVG1b05xW0JnMcxJrQR0v0hMm4TB7ng+Z
l/MugxNrvUTxbro8KvICNa0tx/hPB3pk/UsoHWpzY8Rr8XKoglUGczY/JPHP4pbI+7tMaH4MBtNx
CmPT/CbkD4eq6k1x0o8wybvsFC3YvEkWcaRN6nEcjTcAp8e7/F6+wCuunGFrSoveWmSvtJDvQ8WP
39ofkrw07knWCXldIade7ChfjqfKb4JF1Tv9ffDjEi3wjt3WF37vL8+XjxyYtisH6G8LN4+j0rgE
LJKLIyL0YToNCIcsrqh3gl2mela8nbBnEPkGHV90h54IV7JrKv1ZyncTPeFh2gbRSqvW2B/T5Al4
e4Yr8qW4A/+1oTx/bHfqxD7gD+kCwEtf+nGxa8x1f9kn00MtvxB+A5tI6/fGtNCDRaauA32Rl6uI
zx6s2ZvBz+q34/rXT6Zw4dsEp+aa0GXkRmhIgc5PXhtoU3ghKodOQrnS7+V4ZUZOzomcTbCwy8JW
z06euUhzSmKMYGXSQwhtzlsgTBgRT+QB+eyQtScs1I3YPcs9KX1wIeC/OOXbeOqPoxtQYfr1UQSS
uLgZGvhtyHX1Y64OZ3EW5xfMofqx8ZjuQAkjQVinFnOn857pbVH4ho7PDCvgsiPO5876PLf3Iwby
en1J/MhAa2DjkFj8u9LCxHO9IZqcK7Bo0N2DQ/OtFT6aiJiy81n7ei28RgAu60uCr1FboQO7655B
wCa7ULRbA3KhH/IZCd2mf0+0owlPQvUVAqPLO8S2WbBLit7pYjrlEDvpNE97bWW8Wg/BI/oPMTgk
fIpy8OrBLh/fVDoXor4pIvAXrtm5vewZ6ZxzMcFNOIFu7VWOMXb0/lqmS7FectiPhOcWPO0hQMSG
gx+i1miXmm3uARVh1e8Y8CFVqD7gd0531Up023sCpEbPqv0tmyeoLiZ0RGNM8MX9dKV+CBdM6h5D
FjHE9UkwIhUBrJHkCUy5ac6C4UEiC0Q8pWe7SJeQm4mZJGHnxdS96V5jnPPRrbTBxjFKt5/vK8Td
yDyhWxtn+4otAYiwgZX0C+7ZUt6cU8dCCfsq32iHat9K/T+f4nW7vy7ipJ+ETDuiPR7j1fDCNJ3P
AeCRJnbo7ZcdweZOBTo4spUHgL8LxZ225/c53gF12qsoP4v5+6jcIWqhSwBOeGDCB8OzdT/KyC/h
sm2A5LnlnboB3zCLPD1NcZF/FOoMox3BFn90P1PUa0t0cp17jma0fio55S1ZlvGX7ylgMlNXkO8o
34OFpTEwGlBt2hEM8ywL4ZG+kzElMBRmlfWPqM4V45Gp1IiDFSkhzEtWwtmHgEJ/OEjWfERJtwgS
+MyLwWACvGjlnx1jOx4UrWPTEVtfLU54gC5vyYmArwvP1Z1Q/3xOiJTwcIeuUvmkFynBdhCJeV0K
T9FnpznjnhUeccdRqYSLmIDjOV/odI5g0+BFB9hs4p18nrSH0twQXgXADNtTcLx1dJW+W5rmBYGa
j5E6lNNvnj2rmUSjFnT1GH7SdgklJMsVwcNvTfLcq0AapFeLRRsgZ4qgEazBBZzTdQU281RXOxV+
TckUuJFflei9V52pdbQffMo3Fv2t8wpWzHlLsxFcpHzqXqk5iZZF8cymy9ldyhcdUQGSSzRQCkYP
mSe3DG3KvTAXKEAi4O9CqnVMjewjNLg2otNicqbJaZplTB8gPoTkiCjDB9U0rKnenzameicb27bz
R05Y9SnUHVkhVowJG/mK8TMoXwmlpLUOYFKxFkab7ZJ0rrPO9+DJSA5txAayNrTnsqULVZOAA8tb
s9tX2bCNZh9FS/zegmojbeQ02b1kT/ShaN450mPxqyVpoVykP4gk4ugvdLcO6t/aIzwsnhL6ClM3
aZNcVYiF2Z/TjmnrEdstvNn0KTyGm+SB9ajVa/3+QlSI7GH70R1N23EnmvSQhqd63IJvBGWtK14I
pAobebrsNb8n+S1asCtNaJhN34Kep96lEqZ2fV3e4s1+F8xeXfvVd023ivRckw5+5IvB14yGXsi+
PPm5ujYaAmwI2d6gUoaPV7QngjuqAY5ggijNb4hcfI+e2s/syNO2PiXTnT6Hi9us9GeSr86VxxNT
AZmeMIJfYHMbm5TEzaepsqXHFIWabDerck3PzRW2DUlafDeqVXNrlPodXDT/QpkOJgdjkTPDXKb8
dlKxgnrQdQwugIsia5FKywTvAwigp+k5d1AZxKo7xtsecmztzHANJ64XZ7i1TwX/vFdvbPXS12jr
jyPMfD00UmeEPg3Ka4VlVeg6ThdLP5IfBoA24zSQFxsiS61qZ0x3I1lBIxX/C8Vcvu5Bn8A5KECQ
LrRmqchb4bw3iMF1rPRIDcJZXXNl8kaXkPLWWFSKBryk22inWtz2IsP78iWS2WrdTEpsGuJIs2tb
hdU1MasXOYGrQ+7nleGRuqKVc/4drgjIx6IfTauWxPUhfQkvHndKPUjSe2jlyzze4mavKmWpFIjr
T5KjwLzDzibYJWX1PKQF+r0wHeNw2YxMaYhLThz6/RpD3T6aQxur6llL7sRxKxTHCvmYOAL/yu22
fIQdZ+cyOX3Vo4ZfOjG9PvHA1LUCyLqfDScrVUERJBCdhQmWMmIgWsocns59xopE9JY9qMGDRnEb
bi666klPbJe3ZbzfB3PzUySaWKfPDDLl6yv3+6oy29KaBHOuB4MFMkZfVlFYo4hAOOKx2fS+cgt5
K8/v4reV89vfvGqcCKEeKnLFyhkXMzUY8xxUoWI1SheCDmxCgDRP/LCOKWXy4JGF66XQ040HiaIC
5dKNyvNvmx7DCpnkM9T2fMz/fK3y+dteidyAiyP5kpuAVEbpNJd8wwxIIzw82w1ckuK2wzq/Ide5
fqklqKZzlIhlWTQDEANftfA4TytxlU7ZEYGsVj4kwykRa5s5VBw7kOrc5AQNprbbT2N8a4tfl2KP
ckMnotnRlwXgIuKPnX/fkGtvxLdLutYRWBfTvDRidoxzd1K2FNjq+Ja2FFedQcd/NaeLz45yGjtE
1gfBR4Uf2ipci7kDaxegie5F2QKvQNB6gGM1kGLPwsO/r/Krt/nbGvp2lVePrVZDJdAVOQMoHC7T
3pWnx0kgHtUOwAx10CHz2CvJY5/Wwri+jYUlh+wvi5jhIUcl9mPr2/aXKVVbaamo08GhDcZZ1zY1
l6OfIn2Igy19NUJ+ajEVbHOSkn3S3WXYdwp0IQQsko/pUOJO0jt5i0ngdtFPM/xpnh9z6+msHUTA
Xv1nc1nRnE1VNzW8LHmAqRWKmwsyUNJVe0z7IOIXZvM6QcnKOW+QqSE/1MmKiS3ZoH77eI68Ufk5
nh/U/hQVd6J8p5ZvOtq9cmGaC4nOW4ntLj0RoWlLWDzVOvFyOih4kCripL7MY3ZGQ0zRfFN8nUjA
qxDnjGQwFeW9XP2oktRtOSEFzXvMvygsYMI+2S06VP8k5vBbvQTTfUIihuGJF+S+MaF5F9URxheD
4HVJeRYYWw5rXZ/sbCpti3iQcY0/tDk0yNUUO+rd84SYxPJ1ySs6tzHWauAal9cJ/G+4vFRecVlq
N+Yt3zkXbIlUP7A/LUPUpetRoZQ0XaIbOY2ynDPh1nj4L3+CCAd0mOwLQKyYCJkvAVEo84nqlvn4
r3vy7xdwtT8a0llPTYkLkO97N15WCwL7ALyZjJgTko1uydC+epy/vUsiPGEZG4KEfAloFmX6n1tg
NEy9eBboDLaZkwqHSfvIhHwX66UT4fRuHFoaTl1vBA6oqWo65kMIgt2PD6YW2iGtYWNvPU3vkDHL
kNhUYV0dyAbxpRvP5XtCB2ctxHJQak0VSvA1Q1Jo0iweUl07KjoTom0CQb4VfFoT3gRyXlrKyUKY
3OriUQpQ1BNbvm1FYtXoqTtGvcweunQZJ/WsLisqt6q2XemP/a4IXCiJCHROurkIED2/k26vyjY/
JJIXo8opzuGl5VjPcfRsLCvQ7Aj/H6378o7+PcfqMMDK7DYcq4QF+UmBr9wPiNdjKnrfAJyKVJUS
/yhvUpyIkW1A1t4NtFaZvduAS5u7QT4F3U/DYKMnrPp/tlPOT3dmJTCMnzmu3MA/n27H97+YulEl
9RVvrcV5yBPfkXcSiQvb8ilEuzqffMh/Jzfu101f17x4rhYXReKMDiC/jRnV1RfOulSaIgSDehyq
ZUwXQ9+Ywh1VeQPpyOnAWjBjRdjXO5XqERIyvE+FG4su0lGisl2ru9F5/z61mW+HYqicVfn2Wtdv
NxoLpZAmrkdcjOvwfaD7e6wPLd3SRlrRqiDwZlmC/vJaD7Urtgki11TM8uglXvvBqX81P9MHTP4K
kFsJU2l3QGFW2edbmbh/Ozr/caFXu0A/Cpcqk7lQ+Q1gCnOw7ilyiDIZw1WsPXNonemIGkczX+JS
ZPx6FJye2t5Zzf7fS+j7XI57ZtDshVmG4fcbcUA2xkZTlU7j6EGm3suYeka3zs0XU1wFqmp3wkGK
0KG4Jevr1Dn919io+tU/83zpgL0YwEPBdtPO5JWDqHWOPWnyzrWnyRuTNLEbS/7a3TEXB5xMMBMq
xAkb3ybOLPdgMkopOyqzGYWivP0oV0mwokVryN55oT6cPxCFutEmMV3NAW2WZ1t5i0h+o63ON3QT
19v5/76aubrj1Ea1cPUGyK1et1YikNKzyo90gxm/hIOtvxqOsQCdMTHouLWl///8TcQ3EINmyd3V
YbHWW+0c6kHGSx/lfncnVnYfuOiEhcfzqvBq7VTsbiHNpGvlz3+/FG40CNZZsnLtWq3VpiAzsMyP
4r28pv211aALktqHNwKQzc+YfAcgBMRfWn5S4S51inZJTwptduzlj7RD2dLnZs6DFu1DmoCA1fkg
7Sb0VfV99K4+CMGGfOdS9jh+MV0okdQjKOIM5xSBnU62GPqR4k3h1vwVDktdc8fKD3sXvl5ysdUn
mjS86pjoSalrMf34tEdzmdoD3i0NFWGr5B7tXFozIVplonGFRRRsGk4G5PqeHyOi/JiYR5QjyJEP
Ve/xn4VksnnxA/kgm5xPJZN1dVlHy0IlMBclE1EKTikspX7V1KeiOMLyI5KpVric7kBhk9wD129o
9Ts4ncsZViD8kpDhN5uQUZhQv1nKc4dOhtTuC22Z6XLf9qvzrYBN/apx+9+To/vOSFiV0PhcldN6
2FbtVGQZVG2MbkazLNAiytJuatcTHLx0m1WvsbKemLC02i+z+Sj1XzJCgK55kqbKTVnWgk5O0kGI
aXr3NnSalHNLj1m2qp0mv5MbW8YqO7h8mI3JFZOPuNvrBGMVSwWXCzoUhZwCm6yJDJcPvZfOGXA/
o9Kkk+eoSEdk8h7kD60/Gq0/vRnRy4T40SAwruMdL/JqrfLFzfXI7vMLH5MUw+QvaGnL+FZ2iPq3
mzVLWRmDUSLq15I8BUduOOVadqw8c4HLQCcLADG+uakMH2uunK8VtET93KRDBiwoW/B1OaxHEUAQ
cCkXM0uuH8hdRxAcFiy6FXzwfIDmpf2ACcqilxEDj6fUXMvaPgbbmv5M1R+p1dgp3+zc+JTkt7H/
v1BFXo/Dv9YB1SCGWXZ5MgGu2mh0BouyTfTsKDE7SJao9pvPyS8P1o/hx3weV/JP656ZrH/TfnXV
FPjvL1MhzGPxOYDtaseKs6601Nzg2PkZvpcrXsR99hzBNbvTl6l/C6Jz/XX99ueuqiJDEqLGqMyM
vkd0mC3V871FuuFV8kYSbcHhvOsrnqQ7JrkZlZ9qy9siZW3+hv9WHP3vq0DXxReLDvl196ULwl5s
BisjZUJ6SeGRTkvxgqEjvG8ez2/Wj87yAEczUkh+EnQ7a7yyyp1glBDHihbVPMivgAneieCEz4Me
jxQXchEWdAaa55BlY3NEYnMRXuPIvpigTe56kOul21kkstvpnl2q1Z3bvPfrFs9/P8xUFEX+L3Xr
aj/pWzHp5Jbvj7ow1znJDbNQEKWBVBGc4oAhzwG0OOm2h6mgOEgeBkp0XmVtNW5ulQPXwsXri7m2
WsvBubf6tidMOfRqeQtjNzKXmfZLZoHRlxS9RnR6fXEGGN17A8MR6Hm7CIXsRabTAaqajQaLX4bx
kvKdws9ot6H1Q/jM1Hu2ql7cq5GdulDN9e5TUd3cIBbL9ILaCd676jm5aXu6ciZ//SBoBICOaNRD
hryqKIRKt4bq0mTH9JOZyQoG1PCjxRjeuznHQ8mvLisxXDXZ3UTqOVFci4sf2MlSItCqY9x+x68I
zHWYPySPkwI7ylaVXXmLWHbdIZmvUuN/OLR4nZnpXq0BE7CcYQlmSjVAUM2c1KBE8wLQ6K2+9Rvi
7jOO9hy5lnQcatPBXyZ8UhM4CC0Z/vLxJ22YAKwbPTf++Pe37vcLu9b8aNUgtFoT5YT4Em1EW9pa
ptIeRvaMskmXuEho7R/TLSiSxicQnen97lLawc8KAUsx/BzynST9AExhtUtBcZTheaRVBoMTxkaj
ol5ah5nXl0Q0LgjNaA+pl+5o5zlGd+w+LG2tSptjbd7r4Qx8DpxpNis2J5U2scxLGkYI3H5xtD6n
im3K9PhdLX8pkYaceUecmqMk6GDGU/uhPYTtPu93ZqERD8dfGD6FRbKuydXVIcdmPO/Ack11T6LP
xLm4eKmUfiWhnWyaZ7XUnV7E0ZvJTqw+SmJp55fPqX0j2TkMuN5xPYxwu8/kZ7BNhJ9FtBzl1JZN
+7ZB5FqO/7VYaLUAPSFrlanq1fav46Dq2iLOjwMpA77sjbyMmkuNJ4c+ukW1Q3p5T/yJWswDdr4L
3AdVAHFvZri+9GZpQCF14BGRwSxc7s2zezZ94WdFfA+iultCumtNyH+Xq1AqIePS53PRn4dqq61L
Wc+p6cfucapJBosRURGCRxbVtMvDnWC9R+kW5MK8liKMYX4VzedJ+gcR6HEKOkJF6vK5bTZqt7oU
s6HNSwSvl++zjOabLtpUilZ8OIv0yAdhl2ROYW1NbZHyUUKxYM8D/PP21l4pfcnArj5JhBf8n192
dey0BEkN4o4HAdJjaRjrIrgXo1VQH87y7mKxWDeo5CbtyfyU6MyJ6yC7q9QN305DdMEbzfifgc3T
IZKK5JVLv7/s8mkxWfcWBgBzfmZzusSwIFfFCracDPPeVpALZWtZRu9rIz2tNT8cfYINKJU5o9XB
HYZZXfDz8j6ryFJsvItkjzRC0VAOSIY/mYlfyLCjcNL988n4lRlOThCrtrIG4oKWwMjWyT1JMC94
QcmZHC7LanLbZCFri1jYCP2yx6CX0M96Y0qvZ5hC7yp9DqMGbkhaQjLcK5fXHjng2cdAPbSudCt9
8G9Hpz9u+9X6Fxs9FFrIO0eRszLYKMS2uVeuSj/yEY/W6j4Bfxw8MLIavTFD5Q/28LVWOY/4qWlD
/5MJa2aAfCsF6frs/22lXxVKRXBW20YxE0qUeVST+D1aEh2lPmzZSkgdMf4Qm33GaKCAkeyxugPB
Lp7TbXI0MBqBmZ3cibBX5mFBdVLRc4Tjj3nkTZDt6AVMusoaVfE747F/dy1uvqNXX8lOlAgdjML0
SIp8mcMos34wsQa4VXxZJ3oWTbIwJEBaDN/sCnGuQZvCljSCtle8nmTwGlhxydXzsme8Fe3Tpbcr
RMn3M0ws9nGqsMPqZ8aLNDXw6h0gBcTKvpMeye0j2XDZWDc6G9et2v+ehiqJdNLmbsK1lp4B5yVJ
NT05UpmT5e4Y/vk+O68U6zW6PLVnRHWbtr3ruFDlmKsoRDwDzW1miw9B4AakR3Y7Xogy2ajma4IW
RTvIlitxTJJv9Nn+VgHOwnmRTBsCxL4NFpVLN+gKiWbzZKtgaKSYJI2vA477Kd+9FHdSoi5U5r+k
Tc6MIs2ZhqVxWXXlOmeezA2VonlDvXVdV7Kdrzv4+3Vd7W+m1qdFSebucdpPL8gEZst++b+YO8/e
xs12z3+VIK+XOexlcZ4HWElUl1zH9vgN4fF42Hvnp98fNUnsoR1r9xwssEAwCK1CiuW6r/IvS+Ob
IOxoq3U6CNCRoyQhwjsrntBM6RGgItWGHqgnGyAY57wxPxpl0aWxRsELg9J7CuN3w8oo/JInzHls
7fyorHn2Gxv8p3KsbPDiWwBEzKX7e2rJ5efPyIfLLowoBSQTdq9wYn5dx4JWMr1ITuNrAYGF54by
vm+fZBHVEU2dK4umWkfPHt6v+grjQMW8Leuvur/K3bUDcAshbEgCs0gjKVp7pjSLOnRLuJ1qhOmX
Jq4F+UjxOHPIYyScLlBvD3kyn9TLseII8vjav4NFwpgpPBbfIcTrCfKPawHIE/Bz+vIw+eEBWLaU
rTHp84qVsyjktZAc8+6mCLfDsAnFy0xeBXxUYLmaJfWFl56yJtSLmxYX2jNP70ejVe3toU8yYjdo
E0G2ovj65HcgHSwVl70UaTaNqTO88f7YHrB3h/3Uh7MkOqQP/YOizxA8ItKb4r4ur0LtBZdOZ+Nn
G5wJzrU28MD66OzC2zNUVVOAmUwSmyqXezFwWpJ2ddmx2lhbWX0Y8KanZz4T00t9OGjukxrbZL2D
HoCjbGH1Xyoj4EwY8VsCYtE06/Lb0DkqDE+0a8R7tWITxzcagEvwVfSJZeigKcaKUCaAfdjm1kq/
5oDn2g7ERS3uZAlx/foaImtWHCLrWwoXpIngoD5K6l062ICLOxz4ygVoXHxkYyAEJW4NcwNMOXgd
e7iukVwtN8domLnKQvfsVt0bxoOGlt61O+9W2V1xjcaXeNHYNNKvlLnPHGsT/UBfJsl2Gtj22Fu0
D7oMJEJcG9DDkvqbUsIgB48+Muqj4rkqnhPp0HpPYr2SBWoZSZrDFnMvvWtQnsLVIAM2Q8q7QfNU
HC7ddmcaG6+nejcWRnGt5hu32lY79QKLd0iQsENCKiDHRmgQ3gRU2v6rqdglg7i5vxLSI1USQvvo
N1RbKEgzbS5cNYzdMZys0DL3AVr7dqDeJozfyjuZ++fSxz+lb8/4Q3yEWdAYrf99i0wiaNFZzSBp
PIDOY7MQgALE+OnBZgE0a3tftT1ydHhVMu8dOTlPrXABWLZCOCSb66jRfbEW56LYR82cX45okjy1
puIEbUkUCzbFpl0pu+6bEczdbXIjIHk/w2B7lMbDKgIrpnpRBCv4RJ9HpQ+DuI48NgOHj/TmKkXv
69rhEDSIxCAaV8Vlc0PxOtc3FYAOpDd+6Nxb23GqflYJ7IOGJL//750b40P9BsRTWbnmhSFxRT1Q
RMZP7TGoAZHM/XARqBuZ1Ctyv7Y5wnfzyJmLN8qVcKUv1XuPwQedbWcn+hdZc8DddSAnCFbx/edn
R/04qrwe4GTCrJad7EtxHF8D1Fr4x2GhLDQAE+leVm684dnNrgvKZdOu4S83tocGHLZgKIobY2sA
C2PwqvBtfX9BUyb9OoBO4ilvIV7OerrLAWXVlZY9Ns614duVNveaNR2Nz3/Dx0vlm5M8aY06sTW4
XpdQoVJ/WhctZkUlDVtcuZVmKbab3NvK3tbV7ltz36MQ6VwLzkPZLcmeyRrRaXxWEDBHKQeif6Bf
BsGlCmcQG2W9OjbxdU1x9fkRf3hPklYYcH1Gx6dpYhF5VXVSpL3OnrktDHTXAK5jJ081v7O++MUC
Um6LKx8UVsoasozP9y+PycN0pR7BgcD6Ue14J5/Ze63lOFYQX5s0IgGPevNwmwnwVTahvKvVo6ih
4rdxETUs5hqw93R2rO7ceXLFH28yl2T1aw+8tq+XbX9uKR6X2nfHpo0zYDJp2g2TxEcovVLzKsrc
CpsH8wddVtlbd/m2Ub8Msq3FByOzJXzpA9ApdtbPAU3X6shOKtx55G4MxHKoHL8G2n0Kfi9ddt2q
oDQ8M3n9+BKSQYPNGw3Bp8txYcQRZpbkhhayYbfSgmkr1GmaePlKUzb0/eZMFGwnXQzhTpGWZwV8
pmIhp3TZenMAk2CvBUZgGgF1qUKCyJgKRQTcHUnnoeg95ZscZNAMdRl3cY6pcnbPk6AumXmIBQ57
bq8A/sXHblO+ONocQ06acjbM88f8JjucIwRO8QHjDwaRRw6J7CMNqWnXslXUtBaCIrpGl7NOL2sN
IaW5kd62wb3CeDLEDDckiQEWEyz1MUXolqU2zwVAaLYS2dWwzvMDjm5Vv6DFEfVzQZsV4sbLflTu
Evlwd3GOTPhRqfUGRAi37Nfwnwe1l1cVWDgQpQhT9pR7dv7YIzU0+qvgArkchXCAnnc0jkArP9D0
e1Lx3wRK+/kjP1Vx+3n2KCTo+ZqjbOYkfTSLLq+dvmbWnXxVCHqBc2G2X8p6H0ZQ+tZ1uhOrvfhU
H7yFdswh0qs2+k3DEblrWT7W1UofLuPgC+LeiX+AGhsWW4xp/YV71mn5w7MGdlkFKUB1+m72oob0
IVGIDq5zbVZmd0m3w3sV6gB8i+ABOBx0VjGAm7sDZ+EC8kEFpcMyEDmSTdTjpcBgb/bn3P4/nrv/
6b6klz8DUPnv/2T7Oc1GkqdXTTb/ffCfi7RMf1T/OX7s77f9+qF/X2QvyU1VvLxUh6ds+s5fPsj3
/7n/xVP19MsGiq8+PoT1S9Ffv5R1VJ12wpGO7/w/ffG3l9O33PbZy79+f07rBLu26xfXT5Pf/3xp
8/1fvzOteHMrjd//54vHp5jP3Tz5SfXb+iV6SZ7+x2//q3x+SRCQT357Sr7/dkv1Wz0lv31/+m1e
J97Tu699eSqrf/0uqH+Y0skqixUHEgPh8vff2pfTS5L6BxBfyJaSDlbdEnVeStKi8viY8QcpGx4j
EP016mAQ9r//Vqb16TVV/AMPHKTQMXTV0F74/a8T9MulfL20v4FvuEz5KeW/fj8B9F+XHKQsIVyD
AuHJsFhx0B3/9TEdurjz45QsQR6boCJ8Aj2rofvJjnwwx3+6WmZQjLz94rR5esEIA6NnDMDLhezf
lq2PcppRVcUq0xp3jyXUzxeBsfO+hInuz+/SQ6A2YZUMM/Tyn1PDxyvBbatLg7BqDw1pjNIjn+BX
un+rpRpqG0OEkoQTmJgNJOFDI2b5TFDIqop8+Oblbf8td4XLttCd74kMYiXXIOalIW7wbgkAGLaR
HMkk/Un6I9JUvH/aWLBl2RVeRDE49KnZPTd1fW/kVfKkt4C8IzxlvmZFJAIioDkUJvpTF/okcnJC
WZjVCK1rGupvkS9dG0aX7UO1Mq788Z+hWqh1Vl6d3l9qRnBQ+/Zw2jq9SYlcfU2XgF5doRk/3xaX
Um3jXyssfn6tKKEf2Y67OX0kgrn35gb+8/q/vd5Mu37JMTAn5z7Eu8ZCUBR1PzClv15wWcmVRND9
LaDL9Kg76Z2ahu6d65gt05ow21ZRGFxCVMjmflyG352rsFLN50DrQQY3sXqRFVgnh2Geo7OklHdG
Htye3piH4k3Sx81di8DVMrKUYasUkXwhpFWNyqOlPfc/pNoIv2tKlM6t2KQSFHDyVPqiX0ZiZn3p
Yu3u9I7I8a/QPBXu4sD3lqbTOtuy9bIL2TIHdBLb5NkccAU1g+96UgQA4eT+UjFDayOEpb60TLem
16l8PR1W1WnHTG+b+1jDHU1xGqSmfM04di2zqQIjm29F/tcP6J2ZEVTuldjD/eJe8lddFzq3UWh8
O+3NabClyTrhXg2K3s5rXyQMy80xi0gghzgKvwVWODv9hMGgmxx4TnUVFtCArXj0njeH5latgNKM
p6GRlG1SKc2D6oM508VA2EV+HRzbJo+oOtz2C5jAbFVhYABpe9i7ZTDsC7ca9gBa326eXji9JbZe
dCWsmYX89YbXTwZdSAfstK3I3WWUSfn6z79pyvjK6d/TJ8sB182RDmu/fvXr3id/C7vGWyRSps5f
X3j7vae/mq0Vsu7n2Z+7+fmGye/oe0FDYcXCC+P9z339Saf/M7LS3dfO+vXPnqd+9SQaJqaa6lsl
bPdamDtHY/zH7AXreNqUvPjC0QI0LLNIY5A5vlAI+FhXlpYsJm8mGUt2WgJ77vTmn/8ODq17I3G3
r196+hgebBgZCYwWTjs6vXp6QZUrWPQStgx/H8XrfrKy+4LJyrB5/dPp44knprYYOur89MLrV1aB
EuyNKlxOPnD68kTyvw4aEuotjKwzTVlCw6+BQ5fQyJO1cTlCwR7pmUnqSzu9D01rhKh5BgmczCQX
fSXQ9nBOcfPxG2ZmQahoe0k0sOQ6/W9aVWw7BVxoodymPDHpMdDoLHaeQ7/dcPV9KQ+yif4IHzy9
2/FJbSJTMJc/d3H6Yxw4iHuIXIvYRWJBqfqLrhWjL8js06JsBXPv60n0xZcrZNeVqN2eXo0COVx0
LAXrYXyzIPiQFMS0ZezMphyOnAO3shanzcKMAPjo+IieNnvFbHeuS3/x9M0OcfyY9uLX0xaPkgGo
jG7nuFddLC00d79EQ0J/PDdHfqUV35xek8N0jxpsfHnaMtv2ex4yGz9tNV2GxqvbuLvTplo7JPdZ
qa9Pm60bjtJ5LYpOQethZC6k+wJjMzkJrVtjoO3d0I8wy9S7Pv3JctRHy0hkaG68Jrp1yAA9gtY5
bipeFCDLBGro9N6gyWVoeGWLFiTfBn7d2mYOK5M4bgqeqB3r2rg+fbRI1OymgRrdJIMIw0MijZct
8er0oh6Lz10zFIfT9yBHmrIyCsyoTsdgNOj4Y+UH3nw83CGiASWIYIWM1rq16gJJlww2Ko0Y1f58
mZvqZrOKjhKGCFqg7zTW0lOsKVS6yDIaFHAkI9MBK+XpIg+Iv43ZxIdKiOCJsGW6SnhLw/60kY5/
SRXlvq8yzA1P7zZSYd64TbI+veiVzLqtv7+rdOP40MXFN22Im1tLzMNbD35/YmD79/f3OEFyI0vl
N0eNmw1SqKOpjNDepnH2Y2ib5PvQSRtVFowHMTchUnRGua/loT0YCciZoCqaR9clORrfqptgqGL0
hW+SPPLXYi53667rimvdjGG0jm/REtTgpKF8Yg2NyOJawFWZq+9KnXFn22rlNg/dADIwqj59n1rP
ktHvVBBED5XLSFFQi3wX975/kfSMIpuiaZ+hNFqFZj6njUeHOdWHi65Rja0YyfQxA624j9Ty2I7f
VcbFM3mPdGuqChjbHi655DrOlZYOSDeN3xFAiupNuX5UWtR2ZAlua6ULl77LrxY11B+NEppiljjF
kaTy4bTl9VV76eMdIYd69sVsB8jt0KHFcUuyhvTLVY309ex0A/0/qHm4Uvw3LXZ+KZL+sXj6/7Ek
Gqe7//FXRfGuJLpNw5foqf6l2hk/8We1g0PoH5JJW8gklgABM6mv/qp2DPkPjXRUw8DTHOkOVBp/
VTvmH6wqsBx14J10BmHTvFY71h/YpBoizJqxaQjjV/q/qXcmBGFqLZAxEIsMkeEmW9qkF6DBMQ8D
re5uem3XoOEzQ6BFXScyXhkK/PGF8qhdoVbtja5K1TzRj6mzqFCy/iYl51LxXxvk7w9l0sUyaqtX
+7jtkLzVgJuV20B7GVOTJb5adjsiJMHkDgV9JQ/EjrWObB+oOr4aWIJ7WPogjws7GMxFXqzU6EE8
N1OZcM7eH+BkxQ8GKzXqsDsdIApuAFu8hYS2sRbhHCBcM58kRMwFpBJno5iqS1BI1+1Z2sC4mzcl
6rtLNgF7iKYQ9qLCYQSYeQzYYIDf9oILa94iYZ3fyoi7g5VYt+K5C/RrO/b975+0Yy1JSBInOv3+
2rpB+AX9KShdJ2J74i+QJGtPNhBDsvEAMorfup2+qCjgoG902bJJl6J7qTQX5xWPJrOL94c2mTc7
YmTKvcqhldHCyK5incn2Gl0TJH9kPFeGOVjRE2i7jJYZsuPCVsGyTVuo+SyFMm6hf7BicIquBdJp
dohvrZ2FN2F2OAmw18yosWXJAdrB9MN+8LyZqSSOl+2zyzrpPAhaW7ZZwJMIcsoO86Pl2gOYeRC5
aN8jrCbe5B21+qMUXkPRH/QnFesjdDf8tYoWX/otDWiHDQOqjTgzXGnlzjd4iOODCp9E35oKTXFI
HuvIwTh67uz19CCE2xQKpzaHMtXIS/PaTY6ACcGbpl+KL1Aeqi+98Yg0S6bf19qojn2JEsMODs5t
eokFhwYmJyUdmCfA4i+cXdxsI6BiAYIogIUWIuSsLdhsXbadnYb0wjzrNu7Y/u4OVT4PjEVwXc2V
0AaHo+6qL87OvxWrQ9ZDOlpIaC3FS+/K8C+9cAVftWWOgxLl5k20/qD+n+h2vrtxTqP2N1O5JFJ0
R1aHDp/Cgxjce8Wt5O602N82oNqqG1m7TBpIZ8SfHU7FiNbDJgCOPGwzAH66txXQFqK5jIAhdImV
NS+CdSQeClc5aLHdQiPwDl26MtyLJt9Z3SZx79XuzjdvP/8Z8q+zu/c/YzK7K3W1j0yF2IkDisYc
B98sahCUrTYBrOsH0k1QsXh425DWwwsBjxEsOhBrWv03j2PSTelMIbVEcjDULv10hzGXgiGb0P6o
GfjhCqrh/Axpx5uROffeXvhqCru6/UFH3DiX8Y4L17vHSYHgBJ0RyM5pQP7mwhrBULZS2HQ31g1s
IGWmfEM+HBXuJ+CNiICtzGB+bpY2kYH+8yq82edkBYMMFJtFwz4hIwX7oljTJpr5Ac2rpSDQJsec
aqUodrWozaUCkLnaSGg2jgZsw0xFfSzZ9Q2paT+zU4Uq/dKiL5PeYQfvEX/E3Tk6h37uHE0WtE40
3cJUsu4GYcnYmYcxtFMPhgsdjPs2WYY+rLu1hl2cIC+qdmVJ83xgnjvqDCb6JofHQGcU3qMlX/f5
js6MwuDQDueOAjoYD8krWLVevrc2joKmyCLKDji9aOYxDfaRPoONhTqpH96A4hSLQ5Lu+LboQowf
5HjeDZtx2TBRm23XZopKa9s9n7lZfx19vr9ck4W0KnLXkiqQRjWW6Sg29LT4Xrg+J70Lb5dHO+0e
3vECaIKC9xWkXNQAoTyFyNhtwK5AhTJgHBwjO1mF/rmp4qS/8HOZf3MzTVZbTwi8WoiL7sbblzZm
eGvhKB1jtEjtUWHEOAMYmUzO35+MyQoqdEPRDDr3bi+uCn+l5ItWAPe0isp1bh3LhJ4NzNCVe+0g
o0WeiK+5x2yNOh/+qDpz3Kcck3vPvYoAxyAKvGDZXST+OkG4/Wcx8sv85Zem7YdL5ZtTM1kqxSIM
REcl2o1zYVfaFP61GKwT2hXLULQTXBlsa848OC3RD9pgs5LB8ebZn43qMQ5waVDPa2Sh6/WZO+rM
A3VChr4NOrlXRup4YLjRLRr/GsKjocyxSm7jH9mmXvlb8G2A8S6cRfCjm7edtxCkFaSh0Yb3TASc
QIDeXdHTGPDNwXiuh1tZz8EYxYMXPQa3GHVpJSN+rbIzcZGPLhyQeuzsLnqy0hcj3BTB/TAHzIi8
Wb04dzzSGP0+icinO/DN8eh95Vq5VJK3AjXIi7vQnSlrc4HdQ7gOQ9pCj6OQy3nawseL4+vtMp13
IniXlJ7BicjDrQxoPys3cByZ1d+EK7MCEz8Puy3tSub0+g4BQdVdIQIXPSerOjwDUJmgC99flMkS
oRsRRjTjU00WiXubi77uXL/qbYAlbbbzcIRp1mX85O9jfQ/Z3mx2aBCiWtA/6EiGILlErEmSfd86
kFBnsrH8/A6eiAO+P77JklApcd7pKlmooNg6jpzSLW61yGRi8Q1lPMx2gfbdKK7wD20va0Y6yUqX
NqwYyQO9enqhd/ge233wdVBQG/2WCTeh8NQ7FxmzWpyFB9R6SlQOiftlhqpUM8vUa+qGUsEtGcoz
xhn6cydth/5QS8souQx6Gyvjk1BgMm/zVX3Oi+vsBZksAolRm1EkswgE+hojLmVJS7yPgc2vhKOs
c12wbUXu9ZuJJCJPcz7Lq10vLvpyIZqQXlmqejq3GLbNAtRi4NXeuNW5eHfuyZksBWlJazOyqrE0
wFECrS53aSh3uvYQAA4qiCvOwkf+4iIMCMarCjriAWEMBaWdpT4cObcr9SyWbswoP3uaJ+uFlEo+
HSceqm7pXVo7125mDZI05c35B/gUNj/b1yTe15bCoKpgX/juLZrswqrngnedPPfz3pbvFMwXTcR4
1A23DTLHFfweeS8vw+fumCFrhDwwXmj5d6iMNyDWnZfPH5mP76CxI0MjR37vU61VHg5DddJhsKQs
mY+6cMm8ZcWNftVkcxNdoxBh4/loBCHh/aCPUrKjaizwU/Sa1ZWTUvDMQgxeDfu8h8qEtPLnE/16
eFPcoRpoSOOWnLyCdRvcRE3C1SO9Aip766mYrDGdXIzFMRMIrbrEEksiERIOSrIi04mXknpjnQV2
TDjM749qUrDIhTsIQUC6gcI5EnRhbBvFovoe2sIRJXnV1ou1b66iJ/St1/G3z6+Y9GFq9eaUjK+/
WYm6SPGV1InH58lZIZS1LBAQWIDU5X5xF5F/hsw4HRX9TOXe7G9MG97sT/dDLzY67hBh7T8Z+ZpE
WO3sFqOI5RjxYZRZuzhcxu0Wopx6g/3yqrouVsZlcU6C8eOk4M2hTNafTi6NNLb46eOjlDT8+g43
RO1SVy+19nsK0BGkTZF9BzyDhDA+FvO4zhZ6f/Bwsa7U+7zfZ+rizPX4ML69OajJoiO4YaP5wekW
9ZAbjPBmi8i7yQyMxSCtRsO4ccn4fK8nkNi7qPJmr5PI7w1663kGS/EoKjcySv30WhweHDmfof4s
GVeBc+stjeBqaNHZxC0MIRB/CYUr9TepDJfiTg9uOyZBYbKJ0DfLKggKC+tMYv5x2vTmMCfBfwjL
KO4sirRqUZkb5uwizbRFB6l1aUEzg8y0kGBrL0t1deYEfZjNvtnzJMRrrhyXxtiQBR/rPaXeofGY
iNgVAHiukP/oLKIdJVFlg1LFKqENKXmXhWBLoB0Tc3+uuTABG76PGZNlQDTUwTcijgc5uWHWwMS1
h7WA4AHAfOwYFvI9s8LFOXMn7cOV7vU0nCSv3jy9ea1UWp5xnyg32Sa15hrdQHdphtsmXmJObpr7
xtj6Q0A+3QqrvL6Vqkt1eMCjK1y5wkbND0KxjPvLUesWvUadQeQCTokEoQnnhEUmLZVml8Bdw0tS
QXQck7n6YLS3ibRLwiOaBtWK/EiN9j4leLt20cc58yhMsPnvzuw4pngboNS+jGWrJcGglZWsSsj2
zUKJDznKZuHMsjWErKlbEDbLTDsZ3cw3GV2/sw2Us8cxCcxpEPqdij3qaSktLTuqSQgRUgD1YiJV
hzSQqT7jFztrrvq151wHNOPCb76Tzj6/9c89dOYkYpdV5yteNXZG9HW0GRZM9K2xFSA1C0YhJLH+
AkBQMjt3j59LJswxVL652TrVSjkD4XgG5B+4DIxqn2p8nRU3tT5PtJVRLztg6skSrtHsOBZMDoaZ
GniDZYCBovAdxH3WzWRn3u6i+ednZYIVf3+bTOJ0IWZON1RcnvBHMj4JMG6cR/iU8qGBWl9elyvB
DqFOkOTQuoGZlkGSmgeJbaDEviiwZ4XVMW+MVSGdqVs+HgC8eUgnwdxIG3PwoTOypKfD3NPvGv/J
xNTZVa4GhB8C0VuUw6PqdfDfblxk+wX/CzmkKG5TjPDUo+KvRg9CVJPLe2/x7KN3gdAi4wNfQ1lZ
g9nnOyT7EFbibN5kw9yH3twV/qwq79Q1faFzd+AYzD5ZncxJ2K/EoVN8ibpExgSXn9QD1bCVNfoC
PBaxjbh4V+zb2tbBE24oTLqFXKwGf2ecJa6ci3+TZcAzBMEtx+pDq2ehYONHkEfroVlV1qoO1vpK
tKMFXCJUmJ8JcVJ21LOvjn6NnB5Oe/aZW3C8xT47LZM1QBtUhl9jNlstDBw1lphY0C91rxs0z3B+
usCQHsMwchfsyDG82eDlUyt7I7wHxDzYzaMlnI2eH/cXXu89awLtrtqhl5T0tC4NmPMI4V6di7hI
2N03KL6RHW/aZ3hslGKGcoVm/tw3tpjonYsdH88n3xzHJIprZjKotU7ssJjUYhpaQ6S/R3UrZZE0
fCwM8o23k75g5XWPNuLZLHd8xD65NFMkpd7qgx416biIOKv0iriFaxXeRPS3w/pK6tCEuuyCizb7
4qMrMwripUuAE0MA3mfLeCo7mP7a7fZ1f90a5pklTj13dNOI3rhaYjTcxdUivfPjbVqChzWus/5G
QrS5T+GcXxbhEglhp9vn5a6pD365K+p1ZNgdLEj5xd069caJn0Jp5+SPQr9P5G9ltHJUiu/6YVwV
umbfQUx0bgQCTEyXqyru+uGmlI54ZuYSI8Szw+Dx4fvspE/WCyfV09jsiWneflhqy/jK2+sreZS0
mKNYC45RQZRUmcN0bxkArj9/GiciW+8WBGuyINRJmIfOQJAaC6kagVjSh+tK/CYqu6Y5SuK9VNy6
cGeV4iGE1yA0V3myLvAYr2bmKtHkmZuBhCE+a8tx7aAGA2rgHD3ImGm17QtocU+Ot2vja8n42mQ3
FRYnGV/zRXMfwurW1W3BuHSKlbCx9H2NdK/7/fNfeC7ntCbriha4om/p1EuMJJfYECJ5tTQi8rpl
B9pg7MYN4g4s0dn4P6Y6n13YSfyPC2fQSvkU6Fq7uPS36mbUjRr1vuuzK7txJsZbkxjfinoXadUp
hFWbbilAUhWWpTnvFoO16X+gzOC7s/alQaxdQYa1XshoMJTYf+Ci5rtzhTUznKu4pjzWe1rI0qxc
+Tscs5bFsG/W/WWgLq0V6+RBvc7mxl2+qdDkxXIDj1+7WyVHnBwgb2FLUN863wrGCTFherjov9G0
UWbyGhJMeFccYNinEr4+51aVj082uBrY9bqBuh4X403WJaW11KYWwt76gRU1YvXIV3h3JjcwqPAJ
vA2pdaAOoaK5UJhaqRImCpd9c7Zn/w+32+uBjAf65kCsMJLdMnf/7HTtx2EcYoY6IegK2Ms6ekxC
Ww3m3df/0m3+ut9JdGxqMWuMgKWDaR4uAfIdpnhyy71OJVyN+qUzae7j2mHaeGC07plk5x8aJK+7
n0SxNNVFIRr42e0c7VtxLsxEkA2rqnkRLHleOCiRIV7S4vwc2BrFJ2tLhPXnHazYNtmcm+MaH+de
r4czCWuxFqaG0dOcwruz2jaL7DaM12I6+rAdjerKcPd5sTfqbuakKxR3qA3ARchLNdy1lp075qwL
v2Q61ctGszaqf+izo4Q+Awx0Wsj6DxM2uHcQ/flIT2MqXs2wqnRXA2QKA5bvLG9Q18AabFVYO0Nb
uQzRBpohjS1imYY5301f70RtD+vOki4C4Yg72qA/yPSPUO69GNqNjxXk17xHbrZ/UcC/OM1DEt9r
zhETNhv7tsX50u0fquTXczYJlIE3QAcRWArQZLBxwJZx6BAXA8bMt6i5pCcSuofYOarjj1jizMb+
k2gL9wH2oCoMAiik7QHqYH+JAelKb2a+8DWX563C2PgyxuIknzvWTFyoO2EBXV9CAQ4/ITthya5t
ZJhabRN2PxSkAOmznil8tHM3xCQYh56WeK3P6Cr/4ayqfK08CO4i9+bmlbPqHwcgUEjRBOnWx6LH
XMpg5ygYSkQul0O8T8zropr39SIJx8m6tYCAA1pNvi3uAiA50kwUZ+k39N3BF1ne1my2VbyW9GUV
4xK6NEb1Dky31068KbcFwr0pPJ6ZahGQlnqzjPwb5OTGcHkmJJyLiZMlIciMqs7yse80zgzFsQzv
OFBhxgy6XyTiHCta7cxyO3FL/SuheL2LJul9H4iqKhkeJRoKYeaqllcjxq7aKPWNaF6K8VEyn/Xi
OSg3pXVMWXzpGZerghNHNeqsk/ZOlHdR990pHwd9I0sbaSCzCFcYpoJ28vKjjP73Ii9vdJU6tStx
FVt5+q2BNYuipShnXsrV1XaIt/L6nJqlMt4k71f0v3/b1HfLTDXNjfzRPWKjLdMnHcM9e5TMuMUD
HknohaBsomCOE8rIKUAagj8CgLdrgaEPfYD2JViWwkbQjXlEekRZ6qpU1f06R/F2UI9mso69ZZNc
997yzK0wRv/PjnyyPA6uUalSxeqAlcvoZvMiUdh0WMw/5xQ4iOoGKs56Z/Z69nxN1sIY9Qovl6kn
xohSXGbWMgXCJkqPJtYzRvTYyldZfot8G4aK+TJY5ERAKOqMcbtqr2B3j9pGBXMsvBaynWitpWwX
W5sq3JoSQChvx6NWzC3l6Ji37nDu6TkTMaa42kZOTLMA2E4xhKZfh/Y9Uu4xN9+sUtaDR/tmmI8A
GGi0jW0Ia1HiUP6by+pJ2fRNNqH0muMHFWcQ3WR5b6Y7DY26au3IKy1YipDRUVJxD9jzzP3vYXdU
pI05/BAY+iwa5AUX53Laf+i4vz4Bk3W1EtxUVweyzJp6r/5Rw5IfWO1wbv+RpBhd0GSZC/cdVknZ
Gl+8EoGXZo6+f0EHKba9p6GY4aGRXBdbeSfeW2eCzz/U8a+HN1nCzA42XJaShZR2hRygtMIfizpu
ZeA7PoQzNKd/dDaaMHCP7bjf59HhXOYxkRJ4F/+migdB4lkFrCkS0Z6bXgFBWTPMXFr5ajDhOCHC
txabFfg9EVooCqmAlhbmOU2Kc+nYCSTw5r7xHUFPHN8fa2X/OIJ9ooWkIbs5qkMw6y9usvo4GriM
GjvVyFQFKvBgGPa5dfcf+sGvV2SyHNSVM8CR5XSM2UK4VrofvfwQN9dQLVSSU2Eu+RtNtI1VCiDt
2NBt8JfWfw1uhAPwn9XBFCMqDKWs+NkpcI/uQ/kK2Fv94i267tlS1gVIAdE2N8gTA1gjt2o3UbpX
i51SH1iXieh2jWHiuWf748L/9aAmMXmUAnetnoMCvKYIS4Oxnb7qE1Scbs3hUVG/dwsfL85+MzqT
ULEFe7QcLXGmGCWuVnda+tyhyekV81aepcv2bM507mka2dxvS5nITFUvrKmczW7WLQd3lTWrQFjF
+X7QV4O6wRPcD+wy36jdssPh/Fov76NwFxc3HabAwplWxT8MnF/P17sKRxaLRON8DRdqubfMTRQv
VYav8Qrv4+FC4c/PzixenIcv/ENP/3XX6q9nwok8Pc0VejTpsM5Uu1mA+6x3ZXKjJi8OYlqxdJDn
o4ikWaNl/ei12JZREqhLsz1mxk2u3VUxOl4q9h8gs85ay/xD3/D1+CZhWVIb3dIGkq6/7MWKEfyz
0E7NBtQTw3QtRd+AC+u2TA41O7cuSGfyC30SeF0a9XmYcG1Ku7erW2DpwDmotQfs3Bh3Ado4G2jH
u++TlEafZPQV8liRI7PLES0dXcZ2tw7uVSqPZmVBmj3TYPiHedLrKZ4k02Hl1mI9zpOI69JSn6eW
XZs2zpQGYpzgXqECuzJ9Ezs/p2f3Dz26111PYqjr/W/Srmu5cSTLfhEi4M0rvKGnJEp6QcjCe4+v
35Oc3SkKxRY2Zp6mp00lCGTevOaY2Z8hg0smSq0Da5KifiuFfRDvEvZcU8jmuEua7TnqMaYvFBSN
+YHVEgWRHi0cS1AuvSHncNTLMXp6p7hjmnwbrGAAmAV8xthA/u3EmoVZYltCcwkWVNm4VyLd57YM
dxbYS9/BSYE/88Emt9Y0xf4BzfDv37bEttRpV4UU7Q9n6tzrsIbJUBM+VLtpGyGgwJ5Qq0MNHr09
ZVQtkI6zwWImUQGD3Btx4q024Fcy/GuX7ebe5GK5BB4d9ybZx+ELY4cV7HKOQ5oBIQupSmKUN9gZ
pJJoHHDegmXd75k6R07KL9uaqGvcBl2Rj2ifqnCUIaCrY2wIg89tCFVUfCBAZZs3dO1USAOBF/IN
Y80af4/YMsUwxmWcCN7vhY5eEzl6nVNbU+kKqDa7cNI6hmQ8q8dCIqHlt+ddRGXY3dN8IuIDVjKJ
jlCaRbNJ/IDL/chtpoK4NsaPRAE8bgB0OHbdiVcgRnbhtR500CT6oqkKTjWulB5T6bWKoXUIXeE8
2LTwbMv73dhcRuad4vf0eJxVqBuI/baDdFk/fPPVI8CoUPmqNXbYFqDK1/OHVNh89g6+DF5RDw1i
SBaq/TtIZkJopTRgUklshbIqoqMxOBCjiuF8bRfAR4DaKWtVYIWcG6I0Nib5WNaTDrJHD3/J9MBL
gRlgJDYImddMqN9ls5k38FWHVBmMC1n4NRB8Wj9aCYXRMggCVAhLPHivKbOVACYgl1bQnkTMkVgd
AHCknl3ulR8ZIJOhxQ+HEvMkaQOcXwPYDrKyq/43+qvwrlVQW2LcZICdO9GnSQC28gA6hgapWbE0
YrwuGF6ofvssQdMYPc0CkzWA3RkDHImQsTtgc1GpRNMGG2GYN2kzkX+57yJtAGhBLSVNxkk7DRyM
gPcUnBjf2fAjRKo4ehVQ/9wRcp96gsWHb4AdakjI/77r75MY/yRo0uKC7WpabFoCu6aPyRMTWIq/
FZ7rz+Y4fGWP0RYx9kkpPkn7qIcJiToi7B4aj15xW13dzIt7FMzdtOJBkT/HpC8FPGQLHFv7FnIa
XyK2u5MMwUWH25f+68ip4rZ/jgSTnaCSCQFyqBobc0RsWfhHiDNWj603wqyxtTBBZ3NTHFwWroBQ
3uRsCNexgdskEKFUo20MW/rAgN76GGpl/gXwXo898gx1TJhzlx5gudOBfemJPjKlGDCAnOGS5VvY
pWF4jBNHQIv5RVYs7o2Fby5Md0atgjUtQkSjdQC1AKyyCh5dqY6XdmdRL3JpS6E6njFaQ6TicIy0
Gnh0DDk4pzGh9/xJ0o9EVw6wVqGh/rtGEFq7F5eOT4xS8nwoIwMAFC+gAayKRaMBCNvs60swu132
NDHbejoXkhfhnGeDzXf2zLhxuxn05qHQeeUow/yldnPYZMVq3Ghht/PjQww3Mp0gclvmBe5DIKSi
U5ZOblu/+vAv+izHh77fhwbkQ8MV0shahS0t8ox8jGYoJlwb6XBvazDIgNZiZPKjO2PyXY+bbDhy
MQCf83tWqfFFsPxIFT/KHZ1oOWiHBRRH7I7f9vxOgGsgR53W+oqrd/YiH2EqLqT4Bt8eBMeosDrA
ECnNzzd+pCtQy+OhWYdRE4Nuf//kqwoaEeK2pk7ydMKro75qdI9X68y7CagMKrQiSTIUdRfFVMHS
/ztF5aHunB6g7syrlFEbzDf4xEfqsPYS7qfcNwsu7mm6lnIxy1DYNsao+wCsaFnGgjvFQpNyOlIF
oEYQEXSKzpDEXcCeCnjeAPL/e9y8X17fPMXi9p2hD5PmjDJcy2sJonPcS1YeYMAFCXlddD5Sxopp
Z5afmbf4WnqspeH3YTs3T7CI3FRWBXWVYTNMEHiESbzBa4INbCMA5aNDRzbImHn0Fo8XmJkiV0FX
1IzRRpOQ00RGCJaRYkXANPQnv9omQKUxTlLsC8URqPM0eTn3EGQQX6yt1IqB3x9PheD+/g7v3z03
v2AZ9CvIvadoNZ7FZpNLHz3oovN8VhqdqdzKGn0v0WYwqopDAGhIDP+sdJPKXquAvM6NkIK3izXZ
zPtNpJtHWpRTyPebIiLtm2aC/IvUQH8VF4q0q2Gfg3E1OutPA8AJKVQi8p5TmXrHDgcSj6hKXtli
q69nUWfFZdLnQ40o25vxIaUxt7tQpTOkVsTaUmamZkFOGnGyHrsNxaA237LdOYC3rbWWbV55Pn8l
mzfvZREcMeRt2yS7BkcQ9Rto/j4U1AFlA6MCrZDSpyTdlfQX4/HOUNsyRA6bYzzZdeFduMyKMysE
qsZoHCW0WWgk9PBYodSgcCLF7EqjX7Ob+IfvKMMjEfxVFA6LSMn3ftAE0Pk+A3CcsS6rcbD06gGN
riaLLR5pYF4Z+K6DcIzkDn04qAM38cPv+3vtIa4+PTc1Tc7UUwnXyQGsLWficONpPHqARWij/4WJ
lM76W1GxAq1B1aiXw7rt3f3hm/zv10A0Cm9rmgjAoj7x8QSNAXFySEQQB0HQyxNMB0GWYk2mPgsK
BHiguVXmeg9pPr7YhOkx7yAD+FTwuwhXWckYXXgYQeAUANl9pMovQNZmpNgjMInxVlIw54VRISWA
O23zhVEqqg8lzuIiol+PVmx88COzj8H9MTCJK2lgnCvIuMiSpLLzqWSeg/ErBT/2vQMWLraqUvsP
PoRM5N6JPiH3l5sNVOmiuGRD+tyanRH3VgeIGeQLguMMo3sDMp3cd3iC1SFzgcJ/dF6l75HTsTw9
t+svQnWjSDVT9lC1A3Nt0uDmCJn4CNaYVKlycBzhUM6m+rQXLJ4CM55COa7+P0iN94jut0+xCLfK
OIWKlOEpCGi/AvUM1tyioTT2hMa0JnijzSk6TOERa5NRVRq0JuoBjelMWIlsdy/P2ydZRNmQKZJ0
zCJ8D134YGUtwoDa4mwWjQYfVtCNzpu5C2hZuhO02JUGbdW19+4XgdEyJ8OYToAUzM+DgXkFJKgm
ccY4pd0gWd8CudK3msCoLXhsRa0xTrtBraOYxK0geOmzTwwSawgCnPHPBlvRhWiXVq8cY6629EgC
89duuXk28s9vwgYEplIqHaUZqQWxJhy+CivSpKMIgNj/Q4f4botVvllukckMQz+kdFTQZyl6pTU+
0yFMohJJzAsHFKQEARARbPYWF/KRtBV5L8foT/JkFtwBULUI65Ua4H8DbSd94LdSxFm/H9+7XPvb
J1wcn0jmEnFs8YQgXu0aO91gRrkZZk2pbQEMhviBw4iDDFj45NCj4QDd9bZyQzMB3WRTgP5fqMwF
w1fWkK5gKzoAGF8jfHAoZYBQ1sGJCvZnkdm+hkZPPB9gZUaYZrRs0ebwAMB+BwzPe8G4qdt+yxvp
yGjdAwBNWmsBl7Va493LqW9/8OKk9nTHB2OuzDgftBYBG6gLjdb0L/D81CkLEj0oQNYI2Hfz6ttF
F4cymug+KRNqRniAO1OI6aHGIhyjsrCnwSmJBoYyaRJ8ILSG1mPOi0VIdhi/f+u73d7bp1gkPXRQ
F2xPY/OTPiAD9aLe9l+EDBPEEfIXUFV9RT/t9zXle52/2zUXyU3Z10xTUgJZMwq3MzHuxXXWJRA4
2+Ixyl3UfMxprtbZaykCjp8EhtDvirrYcUUJHZOuOjRccOBhVdFEw6aY4UEgSCb8Y4+Nskm55lnE
f4IOh95T0NWR0K2yxvyQwCutf6RNrj5QyWcplPt4tqj2VUp3A9dBVx/q/8FrGFx8wTeGvjWGAIT4
wJGBzciDcxtDTooFqj4EnGkvzk8SxDpSA1e+Kvsv4GDDYQjvKz1QhVZm8K/KjpJ0yKiHLJQhWVHr
IszulOElFCD+hCQKVjaRUSekvyaqfglSI1T8ILGPYUo6W7klJ+LavUz28W+RbpGldXU2JUPhz5j0
hwKQMtBdUeCO8CLr3bMEwrJaK5Cu1FIB2vn67x99bbsv9QaoLo/nPEZQ4RO1AUwIMnBPmUHUD5Tt
ptkQSfzn2ZABmVqr3O7ObG7221JdIAAtSmir6/HuYeOnCz2RDiO0V4hhBVZqJDCMXrW+IVHyl5e9
1BCgMl8EqALX/7gvI7V84HC4UC5inqImzmyIXvi6VqvfbVjc/tLF3RIkSiLAbgeXpp47ZHgzAur6
VZ6JutVkhrbgCmBhG+yz4ALmZSuf4wt++Fp3cS2oXD3gbm7UtphjucrwrVs9R+79gQGM11h+qSoj
IC9BqYLc4ESXlR22sruvkjc3q4Ys03JVIiOgphA4cmgDklPUe8gaDezLEm3CLauFqS20Zjy80Gvs
/NUfvYjnQ8tNswxVwzMPYO70ROAHsQCfzg7ZVW3lGKQh71nJ7BbO9P8CYdx+8EX4HukebvBlhlM1
OanTyrYkGE1gjmiQ7MB7hMBNtMnBkp2huWUwmcqA14fLBGCt+K2AKowD9eyVz7C27xfRXWolfxIb
fAZxWzr8GyGYJ9qIkT+4cPA9NiGh81+f8EVgY1olD5gG714uNc5s9xyjFcR1DZM9LTsgj2Nhv7y6
6sqGu3aMbjaclCRCEk044TJI6lZfG6TP06qtIUdqjHsL+nZoVRC1hZVXTH7OL6Fl2QMUR5rl6ixF
Ctl7va50ltJBFASFZo3jTlmgdvJn8p25XG9Cq+sM8CEFfQ0luBZX+UXizM1sykcS3jrcSntdMjkP
XQfK15C9QjyLVcH1HdqVycXqoosQR0OGfQopVBIEZwNH0d4cQTVDtkIm8HXiKbq4pia4uuYiIc5h
QhFMJGVn9kyhTk8AQ+vCKf0meh/TOXb/wzfLs1DNlFmOX9K0Ak5RmLmCjl7qUB+Z3VgY8anStniY
nNhAvWqvbKj7Gdmf9RblmQ9bn1KCcvV5iG1w0zgzydR6X5G8SdIwHsJ0EYJX2NUqf2FeVhYnf/jf
u/nP4ottBK/bIa5YHCPeKnaF29uMBesTLXcDfa2v9g9B+s9ai91TC/id2LakJo921RtHtFOQ5Beb
4IBZJRR9Vq9kEoF/+3XLvYPbuJyUnD7T+Se/zZ3RKSwB8OvkoxAuIn+GFGKBocsow4gHaNoA03BY
4vlGKgJrgXmMdJBQJfsw7wMEmMNIoVhpC6++k8XFRQ9MB4BWgGhSIWtAh79P0N4vYmuAzpABlzGw
KTCBhQf5avVxP4L++RyL66tvpoDpanx6Qa1SVf5OgYSA4NR4Ql+Gm4Ddnl/hNO8bq66Pd3U1ZOXP
yotbyh+aqA19fBb+mApGC+iZjzHG0Gl8oXLaurbJXVDX7YKLKwqyn1mSFViwRbfuKLswfzJiPdqm
F+YSQQiH+ZbesA/gcfP78brmmf+8AYWlm08S5ZIikhQBOws9t9QV0T2srKA28+lQBhZ0IkEmTFOT
hguRjEmbTmkytFfK4yQ5fHgqIakyovFdDV7Wul2J+202iIz8OqXo9zAET3WcpZsLFSJ3XUVDmByR
gKqd5g2MckyXWuJjKPlQXCJqDSm0RlbZ4ndbdf/eDbB0+blw4E9DPmeognkrhgs1GA+lKXOYhzbQ
1XrqRbeNHsrcy9sNb7K+ORanpMU7iQ5Qbh+S42pZzq29iUXUEENKCOUANw709Gpd4EBf08EzEE/o
qD6lL4lRPcqYeQYgSqrckUdvZIKohYnN24AbrhLmbgp8WPqYom0sG/6WskUbejErmcjqc5IDfvPF
QBJiAolUdYDbiztQouAyaaQvTeJ0dqdBFJY+0WqEdQGixnkGGsMCLZHwaHRRD2CJGVjUCKdPo/Z4
Nc6IYkFoB8+hoaDRt3YUVg49POx+Pu0ct2mgcDiD7HE2IY9rwcXZ4SzRJJK5a5FfuZ8I/1+IEehF
cBMnBrk5ifxRjClSoLKTRo7Y8Cg+ZQFqb1KDKhrIKjsf8KdZr3M1NGcGxtKpniRqiP+7B0FWe220
aksPqjxAjMAY4Bnm4dKA9SXI/mq3xV/LAIwlEKF9G2p1gq5x4uYl/ggjsnj03Hg9bjxQmUfZzOA+
Xg00mBFuNrlwzdHrDvLL4RcMSrpRgxVIo8EAOhHgHrop4JkaaL4TwzOHgnpLXTVq9hEakCCY+kxv
q0dpfmZr4KCor5zCn1yU2a6dUXZUBOu9Wuv8fpMK9CJk1+wosFRC9hptjWaNrOTcgHeJwYasCb0F
mpUGcpPGuKHnKxbswwvZymSHho/wG+hdr/0X5pjr6OHVXbWI7CmbCzxPAmz6DBATZpbtOdtSaGFC
GTjHKzNX07X7+f+/d9Zy0BXSbJHWId4EQGhgJnTvojFzOHjETl3RihTZcKJ1YEWguYTaM92uoRDu
IqYVmhfQ+6I5GbZnP0+SVKdzx4lIUNG2ga/mW3yYdpELBNV7a4et2ms0LOXjI/VS7sCdzxEbfr/V
7r702wdYBB6+TiTBL5A5IMqYENLUs6/agwA1hijJmTusrHYvHN+utggcglzy4kTh58Yb0fUrFac0
eGQsQqSH9bCBVQnFodDk0+8Lc2RPLy/v24UXMST26bALZyxMsL8sa0kKzm+E8CkYxY6tPiPRDEOP
sLKm/ARkz0iEYSHDbTXC5zic+h0PxB1G/QpauVMJzxEtqSF3CiWQ8NTCPONBRNfdHiUj3WYrUmJ3
JYZvn31xXgO/mpteQvyTzqILSexL7zGb5imoYH6OwQJtEJHRRIsnlYgifQIwFsBXWac3lZMawhsp
rmrcY0KOf9+hN7hHVmP0Fdn/2/tdnN2I5Xoh58kz7utnaQ8OuV68QVMIPDzAYJ/yWnUGeCmpvQkV
Oh68EiiQbVGOmeDFWgjSE69irqtDqBm+S6GRPPYZknSVe5U76DzxJngEx8DsZLXxgNVuXNbySa+g
+S4hMAmS8DPZQJCX1OkjCFbW77vnLkX7zxcQl6lf2AmClHFoxaCC4N0e0ivI7F10iHS/sygXsUHD
pYys4vd12Ssk/Z9fq0gv6smSqv/3ouUhVQaj6esvbwHgtoIdSROCXalTD7CW2wbvoiVdnbt92Wge
63O8l0zpktn1nvHixExc8WnWZ4cD0QoexC+taNDG7FSnHKM6HgVct5WfhkfGnBQNcjfNCQvaOS73
dt8+KBcUFIwa6tMugS4xQGb9AbECeuNgib41Vg/VZGAQ9QhASzyDYk5bbgPkOeYRx/5BuoA9aF/1
KlGDV1qLe1ObzMiJkQzr/j5t4N6pcy6oX2arych1HlCcO7GXgPqcq607uhgeQUELahuQm6RV8cIz
MOGGVpwxEibbjAACTpQN5N2mhnIVOEoWLKVJ8hYXGocT62v+Lnlv3qNzK6m9JzoAvc8QmIDQVQbZ
yEwvt48wBwDmljsIuAQGDCyZCq0udXwv3zkUtK+TOVtEyVzZloa0nfFXuUs2HX2RrNSO3cKMj6xN
Q+Bk0ulnlD7q+CV60tsIKsxOfC/M5oz2eP4oB+q4B5xWtMa9uGO00riixHsbvmmTSVC3xYVTi6cS
uvmFEZj11j8huGSY34JK7cC7HKMOjFxMfzPapSGj9f5cGwrJ6jUI0Uua2CKSRiakdbVWxO+mzAE6
/isJ612MCIavNAMPYfg3ioudCcMwsWET9KzqZ4LmrE4ovEuW9O044LGAJkcKnQBfjZmcgZIjWru3
7t8kf9ZflDgBJTTSwPNk9sV12IZzrxUjYkiCNqGEnAo3StYhIuDy9iFJr/5+Mv8hJv9ZflHoxAKQ
AHHCICK0Wj1C9T7ENuubUh0dOTAF/nOinRKk8dArIrsQQQKHPQY8s2XKpZgOtiZalWl1ZWboqvv6
PAKEDd80nj7PjclT2Fg94bXBMmnlu11htn9HlD8Pvkw4kmEcfbGbz6CyDzBE71Pc+7NOQ9YP0+LH
aVu4TLirtNkOO3WwZNGkYjOaLSh+IBvGk2N37anTbHfbtjYAIBQyDYp4cI9RWrU4QtlyF2wBwei0
Nnfn41irggsYzr4QrWbfHaDSdMoOzCN2JhQdMuxrE66KRB0ktsG3hKslFEUqVeLVUFAVGKt13tBq
Q3dB08b3UjfZyztB//1j3oUF3+7lRQ5UclXTTvmAgQdtdYYATSnFadQqUYP2s6sVB8L3qdn35gAq
xWv3nL2OQP3UaJs2TyzmE90jvmCz66DINu3GTBdNuFuE8KPVIbBPeXWllpjTPY8arVM9RLibSht8
s2DRkzLL4BKZCSC5K9/5H/K6P995kWl1rO8PY4AJlmJPAKlkhv8CYDgUWVJDefmvV1ukVzOV5GNa
IxokT0ivINEoP4yaDOmGzMxXf5tMzvZve3iREBVlUcj8hC5rYzCAbpd2EEM6r4BsCdCiUZ6oUnac
xlYNC6DpoyOVvUq4mYTpCbZfDFr7Ub0RZyuOelgAuJjtDHYTuEOaQtIaSA0DZge4nsQHtHfe2kN6
DrbyccBMn/Nkl7bAgGoxEPJ1ySus3JN2yQY1wnfozGbildjQuJnQjfLYPaHIajOS3FlN9krzGHf0
oSjAawFAs3A4HEI1gkyUf+xjWJf5uLOYj5H1yglvLLn8vsfvjo1v9/giQStGKcnafkRnJv9s8Jts
OlD29R4zpd6O4Y3tIFqmidXCArL5aMFd5XNJD11M4lce5O9WpUSzApx7CYKJ5ejFYaPYCrV81s5n
/5UxeYPxMg2CVXFnzkei8liYqTWUFhS4fl/3zoTv57qLA9FQKc3XEmlNbUUr3kCL6kEyu0dC02ds
UacdCgW+gGfgTX5DWcULMbdeneiu/frFQWnjCVLwEX49BzkKE3C2U2eJcB1GAwGwlQ+SYCBhqPC/
zu+//w527efvXxyaREaRN6c1LswQ7ZMRah5nmKwmekF9NwAEQxXfgljersNtgPLXSAd7anarnNw7
F+fPx1jsQ4AJE6HlMHbizhDyNEcnOyG3hEGUQRqUSKXOPIowBVzzCX4i/IZAlUheTzmyFjuNLWiF
Ax6G2W/XAQ535Cd+PNyyH8BCTDLkJABqIIl0xaUn+yBiVWk+kIKmTl/Q2IkYJxU+K4jZ1Xtg7pCt
GgnkOfQGmtnCa9zseBGerEAHAGYtV/vpjK5/Fp9ixkFjqQNAxYVhpLLa1blTo/x89kVCltJpUQtJ
9S8AUvwcIyjBKPpUXzjWhgg5JkFG/KqMVtU/reysv/tzP1depGJ9VmRSWU1YGYpflCkDKhyoVIMm
ElRvIKYPafqq0ctEXZcgYv+eef1ce5GH1UEWFwONXS0/Qg2ydUjnRiRyZdS2AQgNrqvIHuCQlsPy
/phrQeRQnRHt1+Zh7Mq5vs6Gbvq3kJSWylQuydtHVOPcmZX0B7CseOhb7KrRzBzo/tDAD1gi9H1G
PWW3JEcQgPgbwe8GTCj/4tbs9e4E/Z9vZxFr+6psyiBpZkAkAbS/Ov0UR+a9nfX4vYGBbo1aRe6R
g1GOBEjvsKrue6e/9fMJFlFXqZSujFg8AUEEypkeZxsAWHS5s3uBtCkiZITVGWqA+RNi3hNrQ2us
Y9coUn+PJX4+xSLqUjkf92KNp+hNoBr8BpQSTKlKFeAx6CVKqKy+JZCfnUKy4tQSIUWu0QEYmhq/
ZrbB/p27/HyURRiOgmwaqQkXwBQ5UbGDoOoAnqUIG7040qGuhztQL3H/1xAAsxXYDMWOL8MuhofH
n6Qxg0NLazfydSrzM5/6+UyLmJyKYd1EM65GIjLlEnvBwOhQ+sL/g4dPCQSi3+TWnIGJMKDauUl1
+MgNZnFsGZV5Z0eMGhUz3udnySOt0/mdMQOPf5NsEBbRCSgs8dM3EQDecgPKXRpSfVTwvTVcJLfQ
0anySLcKfjmhGpz510/A/6BPAykxC35RWr9jPUCsNrHH2qQlqegF7oJEh4y9Rds5BPISNA07p9qD
MfuVHcZt6LFecFbcFH/y2jm/M3388aqu+/3mnMcjbGNjDq+KPYI3Z9AamtO5GrncbjwOJn7GWwpt
JP60EmJXwss1DN4sK8ZKLPM9gjvxm8hNdCm7bZG/SVCHTOGTBW1lUHUHEWSMtc1B9uMve+O6n29W
rmua6vgE+xXgYlLoi5DdMmebg+sJrQHXGQ564ZSnyhx5GFwkl2iN33gHNPLzlS9CfJYK5UwLOLxD
qdUbaMBAGRAdmRT8OWQC0ATfrk6118LWNZm8+dUgPvgtT4HUVVIo5k90u5G7TU7DJ7IsnIb6FCZY
u9kNfRiq7SCeIF0L+Xsgg+bTBE8PbqVAvdJd/v4IMssSGAstSotXIPt+PKR1gfIqvc6lIjfT0CAl
7gT112q3836I+rPaokVQ10MllwnuMlbAauRGBeJwPipwSIL0+LrU3hWy+tvPW1xTYPvM8qjkBIpE
Z2hLFi5wdxiEAgvmdNaMviPrcO+hmeEqHbRGMnqoE+jSd2X6sw5AR6tGuPBtuNnjG5RrSqH/sAH/
vI/FHVb0dNvQCt4+EXFrNObCD1ptDybp/mHXB3pLrZ26+ynVnyUXF5Ykt3VSM1iygfckD6EYf0Bh
2aB8L8xgn2FIIqzUB3eY7OSY/VlycTGNUT+w7ISPwNT2qCss4HAUAEwI/AK9mxIEu4h1BQXqLAPa
odQ713lZ+hEkOygwIeVlwHdn6+c8gtN47mXcpgs6FSjRHApsMRrOlTdFOvoi+EJ4YZIhdhD0NaTi
IZF3LXR2JZSBj7WsolDPGvje55CgsXpBuxoDh42TvM+vCVSNKFV5EirM6tsIku+q75QGpBXa1Ife
O7yZkFdR0zFp9AHqYtBmxopT4fiB2q2pMa1ui8WtWQ5SnshwhIfDS2cENnEswCj1yjVpLUVnVj7Q
HSqjxHCCJMFziIab+/Wf38SkSWYGn8dmPLfCe/0s4IKDO5gJ5JVGnQKkV7nWvPXx6wSLHxhAmYkx
NufxAgqCD/Y0b9D5HvLFtCuqGSTtGW2ogWYswZuDyNhKvLqX5Px41EUEyVO55aJuAM6P8JLi0MrR
0qQNIHZGHfIzndVgtm6lcMUrDkruNrpkibAjSg2YjaCPbv1+e95hCv18c4v4IvQ807BKcwVXIKlr
vkV33swOU4JBBjJd79V2xUEER23Rq0YVWjipDdAKeOgsmLwVLHdRhIreupT3vYLzx4tahBZZCbNW
8EtMX90pM3pGLTzaSnblS3HCEGYM1QHAA1Dl0cdn7Bq490+O0vDQxSOLohmVTXvqZDe2q03vnyVI
oqijVfimoMBN2IawQ6CHKy/zDsrt58tchKZGyDshqfEyycCHUiFSOaqEfUC0sX2vRtN0nat/50b6
8ZoWsYnO8q4s+Yo0/ICKgW78nmhPD6bi+ujmre7f6326uJB+rLc42u1MjX0lAxdQGCk6RVCFRvMP
YA76a3TAx/Ld+kVGDfeBwWWzley4VDNbkFXmQXRjF95woaSi69u8i/aE9iKkd3ECnAKw4hceTYBR
5cFsAdpEVEfYiQAmBsyPSn0zrgg0JV4kb9KhqnwPToZdaUP3EAwLUOgELdsjScawKUBVqQ+O8AiP
aIODTOHqKxBWXvkSk+03gljFbE1eebYrNzMwT89CYga7ApolentATMe8JdxPxYaBYWuiCTTGBXB1
3BGVUuQmHmA43KyPngTJOUgjyRqkvlkTIAcYO4GWNloKzDnfxlf8NNoT8FK86LkG4OIZP68yI0BI
+dWddEcs48fuXSK+qSb0hYCEAmJtGNmCJw92aNKHwE1cZPGJRjGaDDuVC4yTn/IAzLrYVQ6sJ3zh
0YJzBf1yQDrldRbbnRv/dsstMeBzGdVBn7UEshfYnM5ih5Bp2lUCGog0LTwSCZuVO0W8U1f8WHWR
WFJVQc9UhNcRO4SHCOgS1Zt5bjbbJDWCI8BUOWxTgEjpPf4AvJ4rWZJLCWoDreZBRaEMIXcMg0+g
F4paBw8CjG4Ap1MnFyZrOsU7k6Bndmv26D3A9G0w0xENejXdkmkZLCMyo60toVUZWs1cxaw3lIlL
vt42FMyHDbhDoFOxEsDuZZs/fvPicuqR48TwjsE9ajbYl5AH6tWhNtsNJtom2mZDuQkxzYrM4jXU
v4j+O2gImDNLGb6KWgDqqSKrqHxQfcvt4K3Bs5g7/uQ/9+jiuhrYCLgkHrdnwJsB+wDQor+lZTBZ
t6DuTqbE6FDomtwaDdIGj4o5lG+xLn6KNgFsllrNLh7UfgM80bihgDqGlzwUmyBhoPeEzhICutB6
EgBGiQOGKdSuQA/dVZs8VaHtxIY6zh8HvSAQ6Rg939Wg+UBhatO/xfawAYqZKPaPHoDFaYXcCiV6
XGuo5DfNB1WTyUmndVAIxt/oQZB2Wm/28n0wAptihvtuizstHNxykz5PGITDiRZMVBsyEN/TA4GN
C068aeGQevWGmK1sJ3/PTuLyscp+CZTO2LgN0dfErBFerfti23q+mWyCQdEbyi2rr97iyrfMhMli
odswj4dTUpIDNMI5EDGsKG+VkH3FOv5yV1xNSG7SsrZp5x4XFL7WhN4HAIkCg3xU78M3fBHa9IWH
lHsHFVjzgUUYwGKppdlo0MUZ8gtdgtCEF90oeLjUkzBZpYFkRN3FFtw5z2dT8QU36GuPcAsrS+7h
ko0rABOrkmFQD4m6DA5SiLw4PVIaMvFek9iXvDVziCBz+PUcNMGY0erkWe0To++NFCZNDj9tqMRC
ZpNrImwQoTrJ2oO45TJgIoddiH+pgWcHEwDIuIu1FvsLxmW9WUxWrpgy5ChhsnQcTukhhswXZYz+
Pqif0PEELf6paY4iYKeSXgEamphdBV84Q+h0iEVAfESJrbLQIvj9MYXJDcdk/ArHYztZovzg0/Ct
MXOkPpFZQVKdfiie6sbJ3pQzbOvd4XN8q9+w6WZjho4DGAZEqhb8d7l7E7fFvtsUvMEHBufSm2Yf
IjnRZ9BLQhtTuOIMS06t1qNyxxNJZHMAr2ZHu+xTHRpMZKUMHOtVgCdAnhaC7zCD1Z8KWS61qHWF
OuSQnsCkGx5boVHXkO16bC0WXczkuU/tVChUJdr2nDfJn3n1NdAbJjjTiKOoU4rpiYEbUGUH3GMn
fcDwEPq1GMjqfebwzJciQb8L+KwMav6V2qNI8k2m01OLotZIq2tJOb9I3AJ6FPORQ1LDWjxyTNgL
HAoXER/E88yd7eEUm6B0Wg0Mg4RHTKcHzqi38YoZ8p1Z+8/gtkjl4q4tJmnAU4ii7sNuRwW2OedU
yLAExxYy/4NJc5i1a+0n7Nd3/SayobSynZEBfRFvJ9wgsxE40ZaIsnAGPpdyCN3cHRzFVZ7YHjSi
DvkEjsjz4NSizg9mVrnAuq9YNN7rEP24RRYpIlVRLd3A5wgt5aox4Y5FBDHoVi9hlQ58sjMdZnmH
CDjpwKW9RqaYbKlGx/zh99rmDrDxx/tcKsxPBa2wBaGIylvUVhhVbf6Hs/NabhzL0vWrTNT1QQ+8
OTHdFwAIepEylLtByMKD8IZPfz6oqk8rmRnJiimTkSmlSBBm77X+9RvOZvgmTtzKB86j9nBcBQrw
bLdm/0jcuvxiPGdLWA7aA+eqez59DM/MqCfDlMDWTZsavutn02m8C9N5Mb/UHv5qVPX93H3lSnxb
MvsyLY9a8FVbMr9XXGVBstl6aiEQqrBQvQROuLpojf4r7PaHt51K3m9v68f/Lmm/SqzEqZ7qrbWW
aQFpX5qZ6tX1XC+RhV2kR/wCRP3hnc/KrLZO1KotKe56Rq/BWsSPAmCrn/KaOgcBt9vdjHQCK/gw
eO9eOt+/mrn+8PZnFc9RNBJfEKnyGty2uj3ElsmtTvb8FVmTJL+sho22sAIb2RSzEL2dpY094MfH
BZE9jExJ2LCgta3jVT7Hur5dl5bnsx2QQnFJkvlVgP9mO9XOip9RDv0W7IDhtGXnm3DfI789LTQM
D+HHi6SxOGq/VPHi3IpP5VYq3LHYHJ2TYePGNDu99JtyQ4Oxxs4wXGnmjGJTXssyxpn2uAh2CQjR
ad7pDqc5vYiVT9367479rJvX4loYv6T5xePgMc7pjYdGxO/KwuxqINcdHiJal0caxOiyPm5acH73
5mfLOwVtV+GOIN6GyxEKOwSzOZGijc1KkO/Gw7CeTN1NjEk9Ywb7ZBa8QUpB7VJ66gKulf+aCc5F
dvmFrubcVb6so9SvE+68SWRKXKQjTu3WZOF29GCzA6z8jVvoQuv6ZS717TmPYjmjlwJUMW7lVUPC
wOjkWK9YXraqCtePXXYTixsmuxZeS+bChT21rOvG3IaPI4kbk1sJ5wV7Zrjo60CYU2KZC9T21oqq
pJwdJVvDqU++ybfa3n/5/YJ+6QHQp1nmt6PP5biNjioPQOdRSParEf/vFpHlkcgEzTu9jfjlkQzG
p1jTO/WljYcmQqA6nneY2hCyproNvy4jZxqfYat+wvdzLn1kETtRJE2e0zkCPVaalX+8eBteWmvO
eaFS1uajZLHUxcTWkPbD6i4wK6HM8UoY4CbmURjTCTY+8E20a2KnnNQVyMyfhFCHBUnyN160R9Iu
gxtr0WiOIqBbbJ5OT/pV+nFpuZEvPLJfvPZvZ7sp49YvJt66Bknvy4vQam+bamXl20rfRcpKNVyp
ehqHLUGsMFRmVT6HotO8R3Bm5LmgrFs6oaMKEf+4TC6msPyC3vB95f5yGPp2eCNDKKOJp7O5hIlN
6+ROvBjdGz4uPzeXGmP9bJvQUlU7RTUom4R3fzWbQO0eUzNPLLzMminBveIvAay472i6Tquh9ugG
+/cKIB6DiFWjrrFxKad4CDsm4xjhnHCp6rp0Ps52B1Mf1aGD8HEbCRuCYJrwhklR1zoWigN5FssO
WCT5h3ZLsH3fMAqA2FbE21MIIeWiH8rFR/VsvQ/juilOyp/b+iq3bOzAOJxkka186OdDe9XH86hw
Rt0pVwp7mMvvhNjRl/4iWxqrdqkv1EWBTfNK+dBfgx2u0O1a6B1s91kcKxTj9Vz5aIKl8HRpkH2p
G/hSHny7s3RZOsmnnGOnzKZPpx0gORR/cANMh26LWTzicdk9dbug94qDujAX0d70iu2lPUKbip/f
bFz6WUeQdHJi+hO4ax7SpU/cNev0CWkOw3VxTbMbdWtSsdb6wVoM0Dew+iPSIn48bfo5nrZ2udUp
T7wvDFbirOcTYJ7j04iX6+hapttvoKI3rJ4bA0hVX9A8AjkOz9pHy6cs3Wx3ERS4sAPpZ82BoSRB
1TM0vE03oDeq09+A2QOTjjDaCk9an0BzZ3iHwHoARss8SM+ETwXPhIsufr+d/IIH/EN/YJxtJ1mT
EWOScyh/AZ5fRmLTElLe/o20n6nI+M21PHfDb30xS4yR5VSdV8uwXZLgXW2Ko51diawgPlcWzoj4
kaws30FRiAv6rJfcFm7LjRUuk+Y2JXPSUv9Gaqp86dDOqn9FSCO4v9RHXxKkabkYLOL73Ho7XY01
4pdtuWXn1F59922SAYfyIl0BuuoLWVu2wt8IR1Iv3Prnc/1ITIRBFWje1DnL+y3ujobONu6gTZ04
NfInyWsz7Ly23PEAkuBoIHfBdlgFoBGrcTPkrkT7sDk94zYVuW3tqIvhOFNxr1zqmNTs68lfXPAi
82K8xa+Yd5KimyJJDAp71Ndo69sCkhhmFIkBNxY2+GgXbMp00a4PCW0mdmJv8ZW5mCQpX24Q+3Ld
kmPu/v7e/oVLE/f2t0M4WzkGPzaVU8slnapLnICrWfimPIAj7P1Pq0BphAPbVbdCarQPF9Fbn+4C
/vMA8S8cyC+f928Hcva8n4LKT3WFJYwqAqwYJ8I0eRJkwneu+3I9nO6Z9oza3nLyT9Eb8DkrV/gL
eAl8cn17WUn7ZcT102P4n+M5H97EtVVZWs3i3hTXYQkw0C1zr3tAtLaB9YbJWuwcP4pNZHxVPIaI
JH5+TPeJ5ibzHDTw7TRr9bmleGP/WIS3E9b2+zP2awjg2xFOG/23uycy6lauDC4dzqKQbaEC4+pl
vrPbrLJH3TZWjNCYt84uvO0v+5Fvb3u2CEiBnrexydsi7r+e1K6Japt30yB18lQS7fH1Yszqrwem
hqRiNC5qknVu6ZvqeSfIk3+ZgF9/21OX3GTJsjcd6hZ0YEboqjPAVRDcQds1BWZLWbWQxcKusaaU
eiADEFF2LB5Bu9G2J/UZV03pCTdbWXnP/Vsl2HbCwzg8DMW+g4+cnVCV5SXzxXwbuRLODw7LgP6W
n6666locl0DKVEizEN5SMy/VOY0G3v83o7SL/Kt8mMfTYLe89tXHlhCwZdmyOXVX5ittg/rQM6wh
jxbFY3Ib3Na7iZ8nuMIGG2lj392ULKvbDvc7G/D9OItTVHH+4yjDXFyU3Oujq8GBHh3mP5XALBDc
QXU71aWYzLSZ7qXNcyGvs+y6Rx6Dlz3GDPNLEyDzl3DMf67IOc1bNGRrPOlTg5jvTt4gXflorAE/
Y/+6TNZHmcWqt+ViMwKl+QCk5YYoYCc7QqKWSUF2KsOtHiyoAeEmtVYtITcDkg0SN/p45lvQKlAz
9nbOpSZbpX8nbaPYBpiWYXYe7ZLQGVBkDteavknUeYh3o7GWRiB/dVnIkJ1mpJnida7jHVDdJ9Yj
obFCQjev1Y4p+3eCXiBvI049Xmn5PoqeBelpGHdSsM3qRRDsc3knoKAaGM3E6ZWU3Adqah+JRhnV
xRhs0uC2jb1wWPozujT7f/N8fTuzZ4+1OPaVGspsaP0KHZAjbvvt0ckcf1Mj082e9Ffr7vfv+Os6
9ts7nj3RrS7W6tHAiAiDD+VznPmkGHfNsioX2EK4howDJ77xsIOQInJVSTPOhQ6M34lILoI19m8i
/n+/Df83+Dju/1xm63/9D39+OxZjFQVhc/bHf22jt+pYHz+b/5l+7P//tR9/6F+74iOnl/z4aLYv
xfnf/OEHef2/3t99aV5++MMsb6JmvG4/qvHmo27T5utNONLpb/7db/7Xx9er3I3Fxz//eDu2eTO9
WhAd8z/++tby/Z9/yAoNzn9/f/2/vnn1kvFzd233krY//cDHS9388w9kon/8V//x9VtD/4eoWZKE
CggRkDmVrPmxasJ//iFo/9BVWTYxu8bc2JLNqYCsj+3X9yTxH4Yl6YqlyKYoypbyx78P5YeL8p+L
9F95m+H2nTf1P//QzspBTLVlnC8k3RINixczzuAyoYBiFZy68dAEriZtclInj6YjcgNVnkBqTLoq
xZ2cLPEVpoiVHRgPb6HvtdqEHpm9oxQzUZuwUo2Ba79qCF6Rbo5vYTbHL0JEAjLsfNjk5AMKm6rH
gnk5IhTHVubO0u3q+ugNh/S66ckO3mTqUo3vSDxLlEU2STG3pvQi7QNMrC4h0VN//K0w4FMruqxr
BpHnMmqwL1Xvf7bdb1f3r1P6/RSeE+CmF2NHs1RL0zDFNr80Ef95sf+jdknb6IlWHZQdJiIQ93j0
/KXqIr14bFBlb0Ms1C/s4Ofzjp/e9KznlpPRVwdVrQ4RZOvW6aV5KZBhMj9BT2UIE9rikef8yoJW
IEIiD4AJHKM7WJ2bqvPT0SU6Utwx6g5VL6lnJBZBdNdO8G8QUvu2j9gHZDiKcLxdxNAGdTXD72F+
4cxNi9LZZfjhzJ3dfPXJOqpxKFcHJr2Kx2y1uZrAdmOlISb+U7L8+3c8V7/9dNrOSmV5kKyjIIrV
AY3HnfWWXZGFYCarTNj7vdteQfJFj+YmHMqsBAx1sjdf/TiV7wEiJq+YC5eWbfUMrv7pgM5K5gCT
qFrQuHlwY6JmjgE1s9VwQs2eVNB5RywKhFqclaMBonnXkMpQ7mKfFtEbRnkWSa2TjaSGl9Q70WTP
GjgpYUgi7ePJj5xofOJmTMpydhKeMgzjzWDpc2rzY0FqgrTRtKNzBIVsI9Mdy+M+Su5PabJMstdT
gVObi5EGxhN9vJEQLLPX8k73sG4BI14VZZ82LjHCp25p7X1cBOI5s2O0/Vq/hP9C5o4ABUZ8tOI9
OjBElbN4uIPOVPGsz4qPDlXWRGBNSIO0OcCOIXM8geENeVyGjXq1Du0C/mbI87SDw0cSgfDE9xPG
nfRxrybwBkiBkezVAoqNrZerTJk12/B5Uo5KwG97+aGVnew2AQWRPV73dCjmELeLLR97+GgO6fPY
2Pmz3tweb7PbktUNWk6xlPoZ7wPkwqtiR1Q86/68TXdddqXXc0G3u2HhC44iLYYr6YNBa7PsdyJA
suK1iMvgfBFFWkd2FriVdj3Ke2lwj8FV689j3LUk4GhYIUt9V1wps+5Abupdx7O5Gms3exe9ZrIp
AZTGshvzI5uU0vSmcqpDOmsgx1Eq3tUEnvXr0uvJDj09S/f4g9RLAQ1J4RRbCaM7B1ByVu/zG6Y9
kASc8Eqbs0YvMGOoXAEgl1SfyiPMqU2PtoredY2QHf1p6wnz9nb4wMCaewvX5p56DxkO2tTXsVrX
63RbvyqFfWmIfK7POn8IvhDZbyuoWZaxJJosZmRi9TMLMo7mqDA+CQm/PX50kylZqlJY8yna28T1
08ejdPj9ynCuC/3zGNgNFEnTLFliW/2hE8PpWAhT81QdqDcz+Dc1Gp8GewnTQNecL3TMA2OcxOrN
cBU/95fER+ewzNfbSyIlN/9K5FycVYyDZB5lS62nhUnH74UNchJTdgvxlm40dCscORYaT8nC2MK+
IhzqHlIkFrw98ZSOojkBTS2s8ouDyPMO9a8DUyk4ZFWT9fO2rY+yuJK1qjqMoQNnGZ5r4PQ4wLk9
YghHG+EVOXXiWFP7fsmC+Zym+PXm8LxVmd9Zknl+VjRRSsbMGquDAURMZYGpuivQgLTyHQrL4wJW
/ONkjExEDR4mwqOPR44EcX4RmMsaXA+OYoVrlkLIQTmLrOs4vr8EekjnpfefB2lZuqZblibLXyXW
t7s3kI4yE8djdahndLOwIKIK27NKfoUkVPSewayvLl4i/+id0ruwlhB5P5jmPjS3tbquwiu9eFUh
CfpzSU+cRB9nQlJAbGUh7fZGgutE+NnSSuZVxtDuVRlvrP6tU7dae58NxaLW0PkbjqF5PTY0ZHez
iYADDUvBtRDjqG56kFF6l1dNRC/3FsbPPvQQK7wy1L0aPQnqPlF2fnVjlp42zGvjboj30vhIwje5
c0d1wXopMgfMtqb1NCZ3J2tzOs0NKoe6Yed0YOkY3AYs5FidQJI0YTs1uEAjkaHsCZZS9Jj5cz32
mBJ1GX3cswKvVNR2ukWgnyOSzfcc6m6OvTK9MsZXyqFK5jK9HV6xIRd9kpbwFSV2iUcjazuE7j+K
b5fZCV+l7nk1ooq6Rt2t8v/5CiCa+ZBZx4hV6K0hn8Jwk9qTyU19EbI7OQBWmwerUVh0ptdrDmT5
wtVoUSW4sumuyTZq/xomLwraNOzY6eHluag+deI+fK+xA8m2FF3Nyjpo18ZznRJhidniIK/6aptm
D2n9wUlGHTxc+TzkHwXBzHJhi/ALXruPrHDhHfCQJfAtCcxQcI2c5m44RsJiadbmDXbUZNFgxAf0
KakuG2DjSJzIibIgAHxcWCvPpoVfdzyZTJau0ogYyvlwsxpZJnzJLw8a7Pfy5YTeQ/Qs0U5xFiTM
/kXN8PRw0ud6V2yPD79/83P/0T/fXNJNEE9d5SjOikapUescMmnJSpm8jJonGtw9OyIAoLBSxoA5
5k4OlURYx5yEfJrk5OpC5ZIFSAUk6xYxZcTuvQyVrcbW12F1uClWmCxdtAc+ByB/OtazctNPtawP
VI6VxTOKAEpm/mkB+3S4lVBW2ILBLTBr/U2ZuFRv/Tg3YseiJccSx1GtORXEaHkGpggQxqnscLVt
pjooeRtfL2GC57qan471rBJVzb7345SLKj/721S2KYiL4i5fFvt6njGK2PqNWz+b+L1weIzQT0Dd
fjLvbhVmKeJ+7NfdbHjRUMU2KyLNyrXBfXGZkf/LYoHt6K/rz57540YdC3GVjz7ntHHJOaFgzoEI
v0gxePNM0y5jheFSCn/qNBtvYV4+XNRF4tLxU+fC1xRJRoWk44QgTg3mtzU/V8ao7jI/OFSPA71w
VrdOLn30OeEzeJLizVNhUC89SdUSNMaYfFVDtzUwk6+WgvEqo/Iq700MVXhELeUzYP33ST4dhYeT
kNqpv5Mw2mngQWG/U7ybnUmhTSKXdStK86N8nTWvBlYZUe0J/rYL5qNyd2w3cXpodU/V7TJbJNke
T0dbBzg0w9VJW46Ja4zvlvHcaWS+vx/ZGMrhqR7vIopEo7uKSBER+dsq3cFxwJLOz1+hhztasuMZ
SvRbsmRE/UpOXDxsxfE6mOxltBf1lCyK8XOAXQuEFK0g1mhEI6QzP3HjAQ7nbXq8LjNE1B17mrqC
ZHkyPn3dbsA18VLbNPj/Mg8bt1rsVdoiiVZluIykaX1cC8dlh49oOAJDGLY4zgXzOs5irwjxQ4Mt
P36k5qo8YpQRf7SY6glNMwtxamG2GBGuYgH4ZZKyOEYfRcmuq+WAjgsYI2bj6hRNNwqedXWxoPPQ
aHSaFqf3G3PqiDT64s6tPtJup4rYkC6Uca5lKlPUTSPcJ1iWaW4Ef2Tge27+zBMp0owwYvAg6reJ
0+CAViXuEDgGoZ2J6I4cLUz5DuZs5PGTgegOjImwOLHC1TR+DVyWcAJgfJhwiA/0fRA/SSOOgA59
VIFzUuDI40Z+TW7T1oXCzSQOMzOyYT/SOHVaqFQGQ4tiCcE479wYv8NhW+HFw+XCE1GZsY8eKxqw
WX8r4wxRLOsdflOF+XDcyRuRa3Et2+179FQ8yyhwCEOuzAfphdIuAII1F3XjtJDM0zVixsKaFRH+
BNvKeJCszdA+p9k9sTSlPtfQQqfpDIpzB5SwyAQXHNx8GA71u4wP3ZwtjKbOQtEwLOi2jjucrYzh
yfSINVh24W2XuMwexo9mWAzci4pqi6Z97D0N92TErfqcCGarfDFkzwpuCQ0FvjTSdyGZBJXNsKSl
lCWH5pAfHK5Ef15Zjja4IoPl7oYNM6B1wd11Z12rbvWKKGOfQP+MV6I/2VS56HC6OUEmKB2IPl1p
p52A3JMqxhlxZnArA7z084jJF38YhpeWlJmWifp9/nDcmMqmJD6PSd99ay2D9xKFAS6OxPh6XQ8D
JHOHyFlJp1l6Q412TDe99lHXy7GZle8y2gQ27018VRjrurrWOS+jXctuomwkcq7AYlYiGscZ5Hlh
LmA5RoOUrszb0WNiPLP4goxbj6w4HXxbL05tf9dac16jxFTnMeMjCqjF7qov6REvqmWzsVScrH5M
cEx2T0xS8/WwqhZ4vOQLYRvMj49NRbuFomCOpTHzIWztZ8G8dMW3EXXxp4zqCcnDTfEpXfeP1N7m
rnzMNnj3GPNuZVyrtt/aI6kw5SZLvfxT0ez080Tz+ph+jo/JBl/0cqrLZ+OCVuqSu5B2Nt5iK5tW
Z9UQLYZBmnk+T1bUoxmFmRUc8slBt4Uqls2GeDOY+l4o7qRyqzEMlF1/1XN31LaGz7WDytZW3ZaN
yzm9SNtsb4zPYniTFIXdHp+IesyLvTTvXdSFR5Lt8rlO3JNjzIQDn1pZcdbVlBcRbkiJwmMmXTH4
qRGYgrVfAo1+Ri8n2yidMERJ1Sh1zlrVIQuapiiK4DB4bWrnd+X95N5E8V2WNlK8YQ2/ebJzHj0C
rrXVFJoeIsqH+vkQY999qQM6nyP9ebq/Hc90Ob5thlURQQAyj8Eh3vT3IwocxvH1A0cCwxZaajh+
DDz5oblidIPqjwwhvqe9NmtcphWcjVLYSdXncJ3fhq5wL2K6tGvneFnPyP7E0UF3lHW3pn1SXWlV
utzLXng38XSia8i6JoYt85GoJwwIA4eOxHwlaWCVH9J4Lj4EbiLa/mFqYsglIqYaWrGwYDXtTy6Q
MwIN9zjjSknHlzx5C/y7sNgY7W5kuHXVYK1RLn5fvcpfM+cfu4xpAgpUrKq6CsJ/1ugnGNi2oRWF
B3HeRXQ8qCXzcDOiwXvl8vUMgYtyxSnCYJDchE5FvrrI2BIiTzdnQ7ZNcU3S5mLApshQvyzmGZ2i
2G+DaIX5YJDtA9wUscbUGPhni5bAD4o35E9xva2HlxjDz1i9H6IbqXJPykYvriphF2SrjlwXy2lh
XCgF7dtdI0Bnk2rCu5M5fDI48/NJZ9pKD4W0MGqv6W+k421A/M74KZrPE2Xc8sJx2dwUGMVfEbfI
wrGBBUZZDdiYXnfX2V3Ru/FVqzpmvdAfw6tuJqL5wejWQ1YWAwmGWzE5tMLWLJ5Yt6OnadU1qe5n
WAr64IHz/q57ETftXl1wN3c37DL1XXffvOgkcE2pW+oah9SXBp1LvGhejvvTB0CggQXfA5T+wnDq
PbuDry3ZmTSdJ/Po1JC8TvPqg5OoU6x+mJaH1RZNkz8ZiPpX1VxHoPcgbrCgcfybiuK7tflOga08
yWaLeBZfR16/BnmbYXtar487YM98orBj6bhg9yD98oRxPppRl7NQA8zbPJYT2pd7suw24iIAzrHW
xZr5JBQ+0pVemqvKyQ8qt7jpGI8NcsAwsYW7EcHrDbxRP1oa/EoKz5Y7u16Ix5m07xf5Nex56aCt
iln+OtXB+axw2siTkf3Dao9n4qVH/xcAzY9389nY8ZjWRidGcXjo3irwBae+Mh6jm3wz+YQR1ntQ
Bea/78YNB4x5j0lcU3zoMxt3o/TK+KR9hSRZzPGl/f1jxhDtFwW6ZcmGriqKOvmz/rgmHQ31KJRi
yIFhvHU1aNadIhFUln12nFW6sXYQaI4XEENMgiT9azQAi8IbShSePHizhl/ze+wWlsWaRaYkDgjE
V3CSdF7SiIUsGC6j+qWEF9HE3S2XE/hmCHYCOkBk0xyGtEyG/Cw6eam0NZtVc/zQRsD2rXLTfIoM
/2/LOyKxn/AhwLuh3kiz0/Xoia64S5ZYhdLO8pDRNVZu3azwyz+G00TiuJTfDN0tN+ECVeCSPMFt
9YJPd/t2+swZ3iDTuh536lseOeYblQN0B3I9MWie9DfNR3Ar7X9/prVps/lpPft2os/uACEJZKuU
gxD0y59rGLbe9se5tGgWNRRdPBkegVLmkylE6cpv6CmVG6KTscDAcw+6iYzSKmbokxSO2pK8biIE
AezZVoT2TE7Jk12SRbZc4iHlHOaqthWRA6+yXXnbry/h0F+iit99lrONtRX8RkpMPkvlyfPjLI82
ZWU36kyOH5gQGfLn0GtXanNTGrTrdvti0Qnvq2nXYmrV8yvu3bPmSvmMMZged6K80ctr1Vg08lPV
3MRkwVZLC1PpI8bZq6Sdq9N/dl26/VO2MZ6LxfFtsg/IbzIWi/I1jN3fX6xf4BE8rpYui6LCvJep
749PhR52Rp3XZnDwt9lLdrIr3xaRx7rEx3x0yyMS5shG1f4O+B5D2WBHhXzhBneUodSu9bv+qgtr
2h5pVuINCVfz0vb48zjshwM8p2kqhWGmlcIBVtxO16wleG+n8mx8ER4mN+7nqUprPdE7vcieeRt9
xA/BJryn9Nbuo8cBNMy0E3VZWhdO3BcN+Oc7g3m8zqDeoKr88cSdxFNonHT6/X4VZ6iA7P6m4F6/
O74QtApaH7Lb1chHt7nborRUbMAmHvj6tnwe7kQu6mK4U9YZrVnnlDF8psjO98YiYsRAAYpdaod5
wGJKg8/vI6iKVG/mrtLtnDzTZJkjSHRkfGTLGcpL0A0E0YSxSDtgXvwEiwNdlRZ4RUnE8FZI9rSy
uNxfzNz8xZBChXLArQPKzZTkHPUIK6tqpYK6WlyF41qZamJb3ALCMBDcju+gmsZzdtdddejBjf24
xsk4etJm0orJ04ZjvFx7ntMvp9oT5oRuAENKiiF9LU/fas8TjLCj1ugByw/3brpM74bMiffoBG4k
N4XMxBjpExml6VimI3xS0zmXNptfgUE/HMNZ/RsFpn9KDI5B34Z33ab85CnH/1BxGMwjswWgEdnU
Q2ySTy4RpSuwnWW1RJeOz9y4LO9oTWWP/jvHp5t45OUJJlxESdJ4SmQr4bzbcI9Yr1NIgIKi89qY
GaTOq4vqRm1XyKXnsqs+5CdbyNzRXOjt3HykIyQHvBuf+9QTCHi+oda9D0uHGULxZ3DiZBxa0m37
YKTOpZX0nJL652WBWyJCUqHY/bps3y6LfvLNURsMFppDdBWzhODxwURNwg9BnXVr1kZa7NOCUU71
WW6MFe3iiTDnSfp+6fJ86ZzOnl1T+nYsZztUYyViFrVcHjxMVowvT++0ghD4s/mJusqy6/ag+hvf
cOT6pmSM0rvBlYF7yzWILROvcqKNhrR2CHV3Kf4HW1Flv87KrXyriVOrbHhqNRtWLOs0xRiv558U
fL2bfhYoCpZd6gZLagyWfEHCOh9Qajmy/0XepWrM+kVj+MMnPd+/Sq2IBoWzXs+Sq2Ch3k9BHkye
abxx5jeWyi0wuYXT444v+YndStcmNViQIUxHEzU3DOif6a0y3CIHb48sKoyVrzACR0DLrQTstD46
0y4HsnGPU5FINMgjdIHWEba5CWZEmb4yucDZrCfsGZM25P68MptKdzg5yXujedkGj933YIkhyow7
8U0an6sR64XOcOxgmaASllcgBVlHabg6GRM6IXpM8wkxGBf1GlO5dANOvkPq8vE3mPu/KGdMaWJE
WdwyGgzIHxd6KS6GwmrF4JCNODE6wpvmQVKGL3yob6KvOE6sWYCA3pTPTvNCHroVoi7NxeiqsH+/
W//6IdIYfmqS+ItJRzqqUlqqLZsOER/qfYaqCJKVaifa1VCsynh/Wk90Ge5XR9PJWNurIJ5NMitw
SHnKHsb5heP5RU2N7Z6FWbVuaoZlnoHeY9sFihIawp0m1zbpU5Obia7bYNTYghezAXrIQAKIOlOq
CWPCFNGYsDLuhJkqObW6beQL8QfnllZf64zM+s8/Grvz+fIfG1GiKoMm3LWhk5DYGW3rdFHju9uj
aNTESd17hIVrYm4+69V9O8yb/t2HZA3Y453KdZW+V8HyqL3E6f50WsW4kuPmAA32f3XuVFHSVJU4
OIh2P95XQy7rXSDlwaF5PN7jOoDSuDx0O+Q6qZfNm5V2nXBItO2H7mB66Sp32sXxQnX1VaWcr4TU
L4qpoxdgtzxbH5RSVxK11IU7kUQQWoWU8a2TkFoReAaFFuvxHOGzZCcnbJ91Nm8uqOT2n8Vde1XO
TyfXoI2kIv7MwlmoeTpM6mRhwAIGIMQD9Qiu4wh3qKd+f+Odiym5yqamSobCM6lz+s4n7IYQFFHv
p8EhXBabvnQk/aa+qaRpT3RBht6D7fExChZW6BnOxE1GgrgXU89fmLvJR6rftDtxgawST0TZd4hO
NnqnbOzsEu/3S6P14wnmwZCAdwwR5Zh6zlcQNTLFGpMTXDziu1ej+lnme6YdGEGRFHMIn+J9t9MH
R3mt8cXqsVxTbgLBju9pA+KX0mV7kVvQRBBeYa5VTAtsatssmMuC177p2JglC5/QBWjYXArlZiBz
R10Eua3GDuCABPLxKQRujl0iRToi19cWjjlt+YrQP7d4ix74ugoUgp0P4rHtRWHizzsQJ4DHEVYl
5nzS14z9277fVrksdieex/xRnY+zfjI1Kg/16bF46GpHN2bi0+mKtor54Xu/BK7AuaJ95fFVFqj+
Tu9teMnzeGr0f7okqiGrqslkHz7tjw9en1mGrKUyt2W/JtRMCjGncViy0F01pBwsi3v9Nr3qsT+6
Oi6F0SbJBuu2i8GGX+/z43Fw96qSKEG4Bbc1zzYWS2iN6igP8l0Wr1pYRNZOxow7H0J4tRiDPaCx
7Y42dZJGwFtwnfqkLsrumOi2haWhIWPxKi41uPekLmG2DovLWEr1DBIIMa6sJvUhYkg777DPxzoe
9yJyaHDVocizCD+8Uq2ZEGx8ZV0zV0P1Xyn4+0EIFJw3AhCgqcSuRVcXTBZP0H4D0mucYTVQNk+K
YLsW7GatzP2Wa/gWKIQt+osj5qS903eLHEmWsD4Jawn2gUHuDHjkrSJNXoZ6+ZQwWMS+a6sFC0Fz
0Fp3/RZWHehZP/k7exUHHa0NKEw+fPyJB+jrc6nw8oB0olVIyDwMP+lGbxbAhlVwnTDkOzkEEy6r
goYV6K/Mn8Tu4RTuOrquwc6qQ/msq7gJzfL8WrK8aKIZOkHdQnuvYAIdRhBR3wasOD6znebmKnmW
47UJvaN3sg/YgE6z1l5NgmBovBjDCzOG4amwkitPvC4X7SJ+BtNrH3xnvKm80VE/hXprEm2sk+AG
zRATDZAPu54Hs0l+js0AGeXA7x/987AANcTWyPa94rXS5mV5yK5PS7ywodu6esJw1gtrOl/VqXYW
sUhPUkfqfMCE0W6Qhyc2vcECL4MpHWBWwc4D8hs3E8kBp3sYIUSyXuFbimsXfaqTbE6r5M5iIK8z
xwCc0ObZOI/bfRzv5CGYBxqG0yVTDAEv5XChVPO6c0Nj259YexwR7uiKz9DjZmUjpDCYejCpVGc5
3ABUONmsOq770QuiG9ywmJrCG57iqoSl75xadPp2S/QpbhXZVQWWyXQtXubi9vRJ4Yg02hfmxvH/
cXdeS3Jr2Zl+Fb0AFPDmNpHe23I3iLLwQMKbp9eHao0OmUUxpZm76ejgabKaB0jkxt5r/es3c61d
S2gR4zdTnnJx/Zu93KGACuzQXCUI5/ttpjyTqgsY4zgT96uyIDWF70TRcT1cT8VxKPHPKX98PRjm
ztWmvDpVuqpekw9rxcghvoDSqaDgjvORCiOznV5Jrk93IUIg5SGyriMTANX8uFZkUGB61kElLUEp
l16moqNAMNEGJoY29Uiv3JUh4neEOB8D6KTdld6XEcQTFQ6C0Dz3gb6wmrljEVreL02iGxmgXpJ2
zuxYjBgcNnMJKIA0dUg9yFNo7CD+4oYyiKLGXoPn1MDkYa7RjgyUu/KiCjclQaj+ONfn8DX5aaYu
ynuE8ltXGM7YYX/iP7pMecIu/vs+2ftdr5ou+1P/bjyBY66klflcj3BNAM/KR/kSX/F9ewc9/ANM
+/tVB57FL+cFXmF9bAZcVZx5+3Dez5OVv5DJehzmBvfQpbtXu9mDBTPVQ7du5HO1ZPDHmGkoGDCB
IKqIEdkdi6c/VFu/fTb9hqii1p0g9VUtn2EpWlBaJ9YJo6+tigq+xKLijKAJhoy2Yksb3q/MGgXC
HhRxCdFsKpzDqTB232qkifLB/8CDznkqYQJj46Ye79RXP1E37pRJomSiT6GQvjkju0J2VDcv5LOD
6mzcU4EsmLe7UxI7Vjo+jGo6E5OJ/InlqKgsQxEqtB29I6mlIpyDZ7wFX/Bj2dMQIlgLR9x65VRI
Vz5DaGzRP3DYWHkv9wTzf/42f7nrGwlErLYctVIun5UhRG4NVj6JZwCo/UM5q+6Uzn8gefKITNQ6
/CJDPLuZJ0hq64mqE2JDeBq+wnpfffov3i558wliKbcQXkYqEIYIzI4gcIxcon7++7cExem2lJHI
mGOaoUqqAhdXunlF5bLMa9MP1LP8kn0hHhS/YsrbdhUnkyoewxcyjLnpYAZAhJ4jPIrNJfRth1mD
okGjVLKFpH5ZRb8I9KPD0xIXjQG9Ajft8KVkVJDMDFJKkoVmLiJOK0+GVKU8xA/aKVqYy+S5MG11
SRxtJr4I1qVxn6ScKfqoKKYtBvAPgbuSEXNqk2s/LclQLabBh7dPOYve4eUk8cBr1o1xVUOzYFz3
7jLiWlSTbNId4HkvHANlypcPcfQD40946gw+Hlp8zxKM/vuVP+um/cRrxzmyYsXWnzJ14Lz65hwu
Ac4pUcfooDpK/c7fB9lWUQ6tFQ+GHHI1E9Nn5UuW9ro1U0Mc7O3+ywzW/h7bDvMp6Ay7x9TYnCfS
RkIJnI7WXcaobdZLs64igYn035EADwO1U9u8ZhWRx9bMg1ymQMdkQplMAgs3Qdv9cJ8F3NeKRfkQ
DUBG/l5a1cSq/bmolrbV7wzh0YdytHbxkPLpNAfYS32XJtcZcK2y+Pt6+blkb5bLzd7aWbqrX1OW
yyALF0nQTrxZiOsfwBVhZMUUJeYFR/s6x3ju4FJlAHLpwJCQDYmf5eUvlnfuyBqQ0N+K4O9bMlTD
YCYHsftmo4n1jiTPLlfPjC8rnGblg+bsDFyQIE6QucFwvtj40i4VsXqeKro7KnctrtgEXjozXFfU
7FhV4tgPvrzqMaxfdERLhXZI+9cE1lmVnFRORyE/F9ima9GL1q6660eOE2sFhy3oocufFbZfLCT7
UftRY94Of56ReayPW2USw7dXxqX+4OF/as2vxjFOTq3+oV2fy7gak3Q4DxnB4YQDR5tKPGOQ6BRL
kwVUyLM+emGZa86lRflRrUVpUToob7aiuIPR7c4iJmLpTKmeJEo9pVqSa0j2ug67ijlitHCzlZU9
N0SAAjINsaCDbd9I1yZgAtjHY0rnmKPmnJaLwgDbDddATzlDbTnfGO7BI6x0PRwdDUQtTLWGGorB
AS/O9VMK+IyEGFLoVNqn68SshWistys+i0ecJiRnehD+u1J8u+GCle3w4Brcoq4rR0arOwqfC5Gx
Jllpb1d3Cr0cZlvjzOCNefy/qG17FETjHKMSilE+ADQzdAvFWH2H0UxYZ3DoLzo0lIQ32MM+NqH3
LKaNPGbVNXhLFSdh723SuXfQHkpAQWvUoUaRh/a3OoPbe3TELEwIVUPaqIhA5tCK8zLbw2TP+5GV
TFDlmDKVqS1l+8yHLg0nctKW03LbQy2guRBTIspxi7hiZA5FBnaTtGwZrH9xbKXrths1U3WRi6NP
CYLEo782Zi0ybHUenwilu7Y2TpqTbKXtkvd+RwMtCCiD7B7n54kxZjGHb/6jW45Uh6icUUnYKuGz
u2ohj/JPHgjDyjEBkNZkiEKNDkE0vh5p90u4WzsUFHlvpx/OI9QEbOtHHSSZ0FZQQT3GwbOrz+Li
8WpO5OtEYfSP79yVWNN7ILk8FCM/3kxdRcUgWQx2bnFPq4kbqO++epZ26POZoqybrTHXIM/s6QOY
S+cvZJ5/DRsqMvj/gc7kZwE67A3/3MGtCEjr9cYrIu4gWITHfqr2mxbFMpmBK0NdS8XB4V3pfLt6
6OBzERNej9WDv1W/0gnUFdJjL5kygQGxCmbSot8lPpueNMbV0J/3/hHTSXJ62ww3k1EnzRRzkffb
1nzLhU0NPw4vQubw6QR3edPYB91n3zC9l7oRecejHlRVUS6N569g3pgosko81D5l1G0vTcFweK0+
1a/Z1DP3/jtfYsPsDikrVp2YL+Hjee7kkalNonk8xfG7sBsUrv4kgU9ijY21FNkEGTdL50gIAcPt
TBgP/MnrW4u7GRZh1aRlSmvVb/4V81j6fscbx603TcwnXdjwG4lA9Ck2687kHtX+25bu56IwgS0l
QzbNW9CytrRrKSKVOhcT413/chEVLhJuhi5vf/3oz8ModN2/x71dTRB90NmSGVnYLjzWZ/8TL/RN
/cWwCn44Roq2f3Y/HAYkT7w2EECTrTnFIZm9A/b+WzfGVhsoOx3DKtoFE7Rz0/iVrkAf55e7rk9D
pfS3D3ZzNOaKWEla6gwfDNnNupRAxOz61D+Gl2LjYVgwY/z9DG07fnJO2tJD00usdDP3E8YQkd0d
1OPdduEHUPW9/v952DfNSVQjt8hxcqFdaCY9dCcTnZVNqQTU+QyMFuE91QD0jYpn78s86e+8i9IX
meJHZNTeYLQPJds5imxOH608beb3xkvyD3BvuEPDhFYpWswjbjk1iWZoThAakM2xyH6VMTw+17to
DKtP0ZcRTsndQFEdis8deb8nJ9ipb9YisvMp47Quhuk+Ch/vlBR/rCh+uadhZvFLA6lXsdkXoa6c
2RsHqwW+ymwLdJGrdrvoLtKjYGMrtGN3x9aO02KpPNQHYus7yeYks/9+Nz+1CcMTMiH3MbCRReO7
Jfzlbpqw7yMzV5XzwJrGyyVtD2BNEezknb+koiTWklNSucBpzi8OFLM7ndxPFePNDdws7MJ11fxK
J8PClqYyE75t9equiNSYY2S3Dr2Ju68WyXKYpDWP96a+dz/+zRJuDLfQIoGPD4yW2WTRfIekzfQP
oYWk2U6G4CTX4/yoaJHuPfyf4zI+O+2rZOmmqbFCb4pLT7OAWIVKAXseXmvc+j71hfQWbpJ8Fn6S
fwsNqseYj9y1dOfvglm7LzEovzet+LYavt1cfr2Pm740qPsgjkLuQ99kr8xPRJtGyB7IrfIieZZb
YDo7tbNmQepoVY19h+g/bOwpf3Cd9t8rBVGANEq6kYpjE3So5xyzOWOfPcPsh+1BvADlgEuufcMn
aWsKN3/aAtG1O4+Jh7JBKh7DAIzerI87y/tPGwAblKYB8CsARTdPWC8kwagNheW90BGZTxCcz4O3
ek4qk4qxiTLUf+71vkvSnxrfX69780SzqBcNVxeVs7bDJrsfws+m3snYMjrxLw19oTlvN/iDztpg
bJzvfOg/VUa/Xvym605NPYmSnourM2dZzMIZiPGoWoCUzu9c6d7HvHl5syBJm4bR3Vme0WFALpPW
ha09to9CMTIu4VokNfDafgvTs+/C8871h9fzx8L95eu9eX0Vtcy9EP7POVoPBaCxwmuY9BL4jwDL
/Wrg40HZHdQl1MSI7q29Pvn7LajDdv2XW7gtAt2gjIyOxXemr7rauobCcVO8NkfA1QKNzhWfSJB8
Zap2s2p7PV/hFWJLMLAz4GpsgBYEpBbYtc8VedZukwOQaT+ipVB0XCnHCqIS4bmmgUdm9+Ez3r9j
zPlTeTDsQf88wm8C3i8HgFZB+1ZrjT3oHeUBWIzsPDKNi5xl6tlEg2WwPxqYvzNRB51uT/2bCvmH
iR0OAPkI2nazJ/XS+cjaWYPHM9Yqpv+gHH3heH0LAtgk8jSZRETppCgL4BKunW/cPX+tsAUQ4cYx
DbmOwnfvgPOSn2GiNwulO1/Sz1HWzYe8OXPNWvdLI2Sd5k/xqw56urF2PUaCWFI62mPgtiQkIJuC
9uGmb8IjwUA7pk/bmMhCh4BpHWeUbhf225T6kXFn9X61sOqiL1TngJ/SBvIq2RsSvinepZemjIwk
3rmlykRmpDtjenyC0yxjBpOFeRnbZz+mrUffzACtP6WPzva6zD+NBZaeOBxLKx8L9xhlhD1orDAN
WzKRCkYWw6Nlb6PLuS75gZku1e7o1Quw978vauk2WFRTbh7YzdydWHbLUoctJGNW1A1oMKSiSNyW
LGAFBQDRs7ltfkpzQLIx7hxb7dW9sqUSEpLIE4dek0/QLhKy9vbiM/fKVGFwixScU8QXYIcIvU/K
dax+xvKi9dAITbsXMr3hiEMSeRQ3XME91hI6UuQilktewAw5vfGkP1jTYFo+em/5o3zSF1e8Ys6B
yCAZNqLHN+rOXUiVjLIYTRYLUJV4YlYz1Kletq/EbUr8aIsq/dgYRzmeYknA9KRGsK3SsYiYvAKq
bHqmJ+2sd5dGPcndueR8CvRtuS2ndxbmH+sPEuHgfWtMdX8ouFX85VLVaJVzOTV26tKd+yvslmfe
OFkFD4zTjWU090hBEOb34sD+2D+bxqCHRg5tKrfUyDQ2nUCWGw79bu5AZpaX6XWlmmMD8wj0k3a5
ZJfKtakMsUmOpsgZTLzjgpee6LBk/PcF973L/NhFf7mZm/NSC7S2kYJeYc6EDd4kFmHeDC8JNNNg
WkBWIvhNXcjCXLxemMn37sh4QYTQjdNn+PjKhT0TwIkRQB9Oquu4AgZhNi7MkZZL2r2a+Y+nDnIt
TVYUCotbsVbnVq4niPlw6jiHjlzFFjktPhPuBGlP7eGwHGzjvXZB3aNcst19guA3bv7zcf1zB0OP
8cumbclRkLoGd9DYiTxyOTDWyQc6ZpuRH9iHcchqwhjUdT6714gaP5s+5Am6BTcBigLs1ZviolSy
MIyiODyXNQ7EjQAjocdGosS2IQXybE4CuUAVWXYn8mVyYw5lR3lCRt7oyIHGvnGy0if1sxokQNcj
ule3fVabRQo5OiUhZED6Rh5g21v61IszBtQ9XW0lj3X/Ta4OObi57j2ozVJJ64lvYpG3D+uT1C1i
96iYMN0zBJiXopq16SrG81ueufoky+bQjlOGU800c127BRbw623hI0HMhKl0BdNWMFbMaJiXUrXQ
7pG+lMEz7aZKQNgnGSLyNwYhP55aISpRkuqg9BrcuHjVZwvdX1jlLFA/MMKKgAxn6KjCzGbZg1cw
JSF4kZlE82WYi6HRT/uRxjxuJeJ2G+zDVfDsPGRHem0AYOghGmMHAN5kX++TZx8iGecKVN1XFE5n
/auJeBFsTh6z46UK3rtPf+mMo8dH/SQd67cQbsNqQHEtiP524S7QVKmX0IKSPQKOQsulY8cKgPMo
PjVrnDYW3px0znk6MUmABowfWZuedGgKrQmcbgIdUHQjL8H0Z56RIabOrAVbPMAqOdK75lEZxh+G
iecBbhmT60NM27VEOC5TIgJuSg/AT+leiJekLhCMaHx1i2gpPtYv1b6gWd4P0YH4Sue4jEYHc94x
eLTGcDme/Z061aCfLEVO1mW4GY4mc+Qirsqm6VO6aGfRwT/x7yLHdKwufDxhcBAbYDFjBBPEYMOZ
e+MhPQjyBLjmjnk4dOzolbE/rZjxVUQ4FQVvzUbHbzsc5azVR0jbyEAsOBJwPI7WLFlV028GOU7K
kg3kNIa2e+ym1wnInDEf6BTgwgE8lvTJOAivcPw+DRD3eIIX2tEcAtXNPSSZIyLNubCtLulWwut4
+DHDA/GpfxRgQLtcub7aLuDgrkErI+DdC6V3Aulmqh0b4E5xZCgLjeipdJ2CSOK3QQDlZxyt/H5G
0r3d50uPPO9opOXgkilf46Jdq58c3FcwsWzi5TN/WRwqRhyP9H3ZrCC1N7WjE6vnIF7XvEjk+nwo
B8VjPAUB1j8zEO6esGzUrQXEA0rX+pDj2vsch0eIL3zDjFszouO9SdkvTAkmNb8A6ruq7XgTGkMx
Omc7zxrnAN7ZSF0LA01zKq+DpTQoyheNdRaThSi+4fMkSzaMMI02Mjw4RwtIsnIId4PVA/A01o1R
oUA6GKcQO/basyGfQkR9waSOEHg5H6Hw9PcjzBxKot/3ZF5x7BVkWdV0ERXX73uyqhbite6r7NxQ
FrfjkAikHLWirX3oF2NBzgOw+XRwpNLOTDpOGab3o2webDjzAtD4npllzSi2t30MMONZ5479DQlA
8xdvdmgOG4rw4KwS9deurvN8VYUwpvyZlk1zOCakBJkLecFKtjbiB5w8zF/mV9SAwLEQMA6MFEyM
s0Cnn1+xQGBIMUjBp9SSZDLBXPgfoOP3HsfNEZX7nppqBo+D2kK0B/FrcJKfh4mztcyPqOpmf3/+
xlAi/O3537T6qtyJce23bLEUUu0aRwVavmgkSrPWwuRnJAsrxZhAOKS1gTTvMlN7yB5ozHjNwku9
YnKGINc8Ck9wHEKSEgEuWvrGaQNkQADUnBU8dke4nE9cdRKJI/79ujtoXHPBLgb4dRECnWBK2L3n
EOaZf801ckdIpajJF1+V6Yz5SYE+DE1N8OSJywbMEa65NwOt7cylEOLHq+wFY9LeC7iR7z2cm/qq
kDS3vUo8nNrcUcxHeM6cX4ptephax6R6kLN5zqYCBrMyDmgAXQthRzIzt+JRBs5m82MCcA8I/Qke
8MIgzRncspjg/PDpcjrV05IiO1fD3hMePYRC24Cp7lRcdl+4pGAmBmnJ2qChfkd3obz46FL4J6IL
MLliDsN0Jd7BI/9QFv92V7cWw4JctjCOWbc53gWn9JX7so1VfEke9XUMz2QjPglLceWOlQVtgzW+
BygYw4vxYx3/81ikG96G4VWJzxQjO/ffZGdO8mZbKiPlWd6iZMvHwRpHzH22rC7uoZxjMkGYhq1t
w4O4ue7CVfwgHtDOqgdhp0zbD/2TE2BBZ5NVdoDRy0k5iAt1Hx/Mr/RV2XW2ucRpYC5+OB9lPCqX
3qtwuL5qPc7Fc/+ZwSlZgtRq3fo7cjr5hBAZ2ObGOgPgF2/3IjTNex/+plE3HPy2AyfPwOuSRQYN
+THs7DwfMyOQTlfESd1I54aLT2ef7JxlvI2BSeb1R/vBvDjZ0c8rxWyoWcIRfwCfUmm2YrQtkCBg
zdFA8LOtV2sb7MIMC2sq9xGLPl+hxutsOLVrgUjmGgfECQl0OCUCOhuLBin+PF8252ytT5mQuVNK
l0kzxwdxTLJgyTiPwy+bm/LRfCPADgcQeYWKG0dGMoeGEujvO532x631lxVyc9JYRDWEpskK8dbh
q/tQPKhf12LeHHg+yil9MMWN+2CdnJn5SWihue8QEOHXZccX2uZTzhqJTvWjiyrkkqyuuC1G2/yo
EVN6hG9aHqWHluH4OSb8ghH7k7RpL/WxvIhvjLnG6ervn+WbwP+31X5zTFhVphHHzmepliUoKbJb
mOLFWH+CjfI/MQf8YyH+y7O7OSUUp0qkSGLTGXIuqlk9/za/sBGG3vlksjis1b99tJs9NwzkwhXd
jBPwpZl411H+LCLtg1uKO49F8CDcZf73yIMUmg8JURTnFDGqPvaFCRJepmnKNBnH4fiMjqklX7Xd
YmisdBjTIXMal9jufzKrYQ0P0ayD0iEOZjogmr6PWILNQpKGbGfRm1tXkIy9mI3IfjZqDitHmuKx
AOE6gM8LfbkZwYLmr3rYlF5HLdAT3qaYxjcjSLjNM3xP3PPyjUf458u1fm9IEYWZylXf6o4p9Ahz
vXZSndF5dqf6hYWPPRAbBDT/mHAfSLyvMEtQRPNHcCTxtXnliPPcGa+WQFY0FkQfcNjJQc2p1uvN
4GvmPzB/U65TlRuD+C1/H0H096fwTTm7wqMKiOZOEN3GX/0pKMftc48RKJKUZIsYZiJgNvUUY2CO
bn0nzNIx8rCVMM8/3XiqUPMm6BEFWA8XgrX8fEJ5WWPvmk6xQhCB4GgJSuY9zguax6s/42+AdPop
rJ4Jn5zPz+NjsAmEO8AQ6NitLzgdOENIr9qlfKF4JQ2baIsX7VLsAFeKVQY9kUaJLDJUZLiDPoVv
f3+VfjobSL+fXDedeZTKfV2XLG2EHOX66s6snZANNSUKlENnu0e4JqN2riH8y9ayQE5Qu9SWIDzR
li/WB0eoZ+zy6GH+fmM/DTlvbuxmShB3VS7FHS+CQLUPXIJtAV5nK5h+nKKeHe+pf5Gj3aMfmn8q
evCdQX4zaG7Nb/+4X1CSyCjN2LwmQ0U+DV/bNTbFyM/EU8Y3TSE4so7lqHlP3ngn/XAiSSTaTHuJ
u7KvDELTmWna7nUL5zzNcF+Z9LSS2ToTJ32yqfpLrX/pMDVgt+JE4iszVJuYVkz5Te+9VvqIEosS
XS12Ab5++kbC+5NceB0gd9bXU9lc+7Brzq2yrjDlkcfmA+/zvtXHIqEsNqKIJravMB3FGSQKKd01
BVi0g64u22ntvEucx7QWpkJhTKJZGYwyMuitSSNfjO4pUMd3vsE/lWq/PsmbXToyq1xT/JTcrrHY
gTL000HxGy892o56iTMnLc+HvureEBUu/n5t68e1QZng9yi6BdcGqu/NaWf6eSOpjuicmFDrPZS0
r1J9iMz3a1njULipG39WON3YqGY89EKfmt6hl1CY1PmkbgKc1p4wJHQWVbyV3BeftJ504WtjDn8m
NCnAvW7RiKLnAQAQcecqV1n8Vqinvj+W1wmjTXmIORoXNdaBdijb/k44l+/i1tmYM//oLEW7syua
vGIVT7HbXRuHgT/m0Oc4mDlCPEOgg4FXsuqCi8tGXnoboXllXDlyUmFypTvKTX/V95NAweDOH0eW
jf2Xh4WVu9NBA7ziNXIfy+5cpZQ1GpNDsqCvXrDU6WmC7OIN+1H0JKbLvLzztcs/PdtlkGEKdAWr
eAWy9c1pmWtRpvRNpZFRqy7rdb/m3UB8orYHTg0epOyeFMdY++1zYLKVw3MLqCepF8nEtjIohyjz
ODoyKJBF5IyLFLJe4p/Mqluq8LYrAsivZWkroFP+ZLD29lxtrmBIW4UY1lzHJk5KmP29EVvtnN/1
k9HPRWVdRBdYOfIalACsN/DnQX82tBPFlpPOHX1jFC/mG2dN9mwxR5vEzkK5rrhUhFgbYwNER8E0
yyYWzqjuvEeGjgcDVKacmO0Uz00b6WedvuqkemiMaQZP7biYUeOlQFvXwdUgakd8XMR4FhOsPW57
5lthHuniMiBpRMYYmeGkIUf2NZ5I2wKkkvqTI63ZFM0miQ+q8yBgmgFrbUxdVmMoIh49nL/YkoZA
pqEIgmlvS1/SDJ+Ot9hdqFi8vxgiBuXPljhqOLux8TtpK/M1m1nGwbCxKMGKxMM2/S054dcId6yb
FDzV8jG0dWAjKGRHAsCzT+URJpixV8zRYJ8EkjMF7vd4Wo2N0ITWVpUR3Y+UY/noBDMKiC56oJym
uphxYL8bL04xnuXGiBGv9jIs9weOTPQA5AElTILQg8AXsKbYBgbhykvreRC+EyRekX8VEOk8CZp5
f70Y1kOrFuMg3EdGOtUbY5MFrPaorCZ9mE4iXHrDIh91NUZhfTwNrX55nVm0fRpFSeE8R/o+019E
ZW5cL4zXSNWZ/n3f0X6g/MPah8Gk4TuiKz89y1LXMrrG107qCwfpE5mAF2Cwpt14OnaSs6KZQ4Ao
pJXofLUpkcwbjo4ssX0XDdrZdI6tv+PFxl4iH4dMDaWx96BEY7zvGKa4H/XWOwZ4MXVzcyJBuRZo
tvNgFmqzXt3mzcIEtgrGkTQ1g6drtYmEuVJvkmAli7bZjTXnC5O+BJnGPQn3T1IjHxtPYV56Q2Iw
bN1UEYJbB1VoehqxLPRWwYf5cJ1GTEHhMY556xSGnqPB6ul/b9E7XBiIHGE0D1u/5Wq1vngNLcFR
ybvD3GjGu7J16asmwiSZsxgcsCvzDW/Je0RSaTi8fqvTby5803NeTcEEu+PCSj4f0KLaxoY3hAxI
e09hrn8oNHq4K9j/FwtMlfmsJs9aVJSbJ603yhV2kKKe9GyKvxNmIBxgzCmWSOOqAzKyMBl3L112
7C4g0yEGy5gr5y9yzbRl55rCHLWTgX4FM44seiuTfm7pFQ4axyts3MZ7L8TVtXkn2dyqpgrOS8C3
5cwSN4a0Ua25k1DO73UNJ+18JNRzHUWalSBmGOJoGSWZBlJHZyEpaNycVYOKIlRfVG+aCx+6fpCq
w9+fxu0kFIGpzgmPnkvBsh233JtvoTDUa6ldNRrNRtu3mkaUZJ2Dsf/r1+8/+OcX4okxLMt0FN9/
/DlNTiiXGn5j33f5nxE9+3+tiptMoJvf/v8aEaRRPf/3EUGPr1HkF/+G+vDfplVZJa+/pQUNf/df
aUGCREaQJKumMswGFdxUgK/+lR7Ej8x/R6+lGxJxASTZDPKo/xMfJCn8SMEfUsWfmI3H4GX4r/gg
9d8xMZJgyRmqbso609D/RX6QOrxWv7zuQ2wQ+LyJz6GFNYSp39Q0LQY8oRYV3oMTKmepEVeq0AUs
aHz7PFd/dEUgHLl4UDoTgRAimp5RV/Gi47tQVUiZXbffYqr/UscBbvHPgchZaRZY5WTKvNG9hZzi
lwSSLLaYqgQ4huLj3Wbvmo92srLqo6jhURAmol07NCE4egd9tKkD3jrLnOeevvCv750k7cpQXQau
dGxLFSle5e8GLSZ0gV2gund2Ikm86ZT+9UyGh8+7x1b0TQf5pVNSzDY0KivxqKuzNzOj4eEhMPue
lFn8mcJgM2qUdGbZYakNAmsRRNe24dTQm2lM+99U51puZi5G9951lRboAkt9F7nyLI/73BYtIu4M
Jl2KdVQrA1MWzfDAIoSpI+BsUYOZ+z1E2PJk9tRkAb7K12otx8Glb0osxbtV0REs4lrpPMXEIQsG
JSu+yAYq5+TL1Cex9pwk+CFDN0mMaiSEOzPyVo0uL656CRfMKo7elVy9wEeoKCOl7X3OVSodUTub
jFAc4bq1JIp1Vt/UqyANlAqgGRIc0XzukuwQWekrKRjjsqpnAZi05kYrvfBXtSnOTJ2Wttg2LlRV
i31aSXZxpuIi6++NJpvFxH8aMn5OXjUunQjvdBfRsDqTMm2emtWOyFlbd61Z1iubohf3TkHj5yXl
QgmDmLLCGGs1sI/UihNDlyexCrKYX++wwG5b9H8tADQU2FaYImLBGyKdL+pBA0/Se2CUP9Gwez/L
F3cS20PAovGVfXREy9w9AW+xdq7G6jcJL2Ev0LDGv7mqo1/rLlD78uJy0g/LLdK7JxUf4TLSse0V
T0n34WFodO0KTD+TWSg71HtouFWB2SU6RlTpboHkXCzXvWusM/ysf9nl/nO//zUq66Y2uL3Db+bs
Ly9GrpYVgcBWeSmsbhV1ELDE4o7q9sfJ96+nQMnDjgSvgu3tNzJHZba51+HCcfEfmonKjFYZa3N3
AgyK42hPKKG4wll5jGH5898/3LDT/bYTfj/+fy58g8sIelCLbaSXF0EGaffCSQsbNlLqO9vLf/M1
/3Odm685DYTcUnqu4wv+yoW/kHy0bGa1dGmiBiNq0HbJezS6cqniOB6hrLM6Rs3oMJV80zHDFTwy
whDWBLFwiHTr8++P4bbkHb5knbtDTI5RkCjdngiWjxmaVdXlhSG4+4qWc854X7wEp8Hdrv4qFkzp
osN9ecIfnv9v1x125V8WVyLIsYHNDotLfm6qmJDIY+XcgaGl23nSj093s7ycXPOqLuUlKzU8KkF1
ZR9ug1RvME0glRD399BOc3AptdplSfxIfs7GSQiE8cRXz3wIfWSAhbg2YrT9lrLvUlKt3HwmWsJC
QEkrurhmSvGukKWRYhEWQNvrxWgFs2PobhoglZzQiLBO39NsrRkJitp62lrB0TPbjVJmUyG+mB7U
yrK11V5Y9tFzYnirThUXpRDPQvhNhr+TxGKEVGAEh9Pu8Z28CntBwaPNXGW5ORwHmCVkg/9AMcvL
55qIuaTa+owdEV75067qH4vgPYZUGMPIDD0ygLoOVNnzp9fCnMRS/pxf6W5y7OcjiKJ08V0zujYi
/qvuUjGDXdSKYEaiOu5Ugo1qURx7SOekArddoJwwSV4TohQENXwt0kPSiUyqvGlcmbbjVwyRo70r
MFVJoIpIyrrPIzswnJcUZrzeQx1Tm40nM+h0/JUUCJekbqaeLNLmFZNy8FzJjG0SSjPN9Kd9YTy4
Eo74wosI/8EqQmIEYnZsTsSohoQsWbCQHVSY+ZakUbXHfTQrYzuV+qUDuEQNYvtqPnOy8MKOtDEd
f14oCDwV1F1Y8NbFXOXMDjplnKEJd68QL0TIQq63qKX0bHZzTT75QI+ZlZO7oCEdbT4FBt6lGixS
AIisc5Z60a7JrJt1crhqin2pYg5FmmKHiZOzzE1rFGMLWJQnysOl6+2qzt/KaNf8q3dHwPuH/fu3
V+xmi5NCVQ21oOOESdyp42F8W5zv7B43E6X/fL8sDJSodnHsudnd/DIqQiNvyWZb54twObCo+Pbm
8vwew+FbrHCzX/Nh/utKt1TzVqzavvK5Uv2UL2KEqSPSoeEegWnvMpvUBI5rk/y0FCkViPc0+sRx
Bn/Ce7qVPz/Uf+7jdkIdu0l9rdhRkv4R8EkK7m3Iys+D6bcPetMLtpzjUUIRfXEfeHn2nj3QsCnk
mmk3hsp/+H9+ssMN/bITe2YUFEHKBaGqVXa9kCBpvQuHIUSN5h8tkn4aIhaQsTK+oqpd9+Me9drd
7LJbnsbtYlKGR//LjRiajgllx40MCnh35S+1bTk6S7Sz3QQk7HukAIOLbeHB+vwP9s5rx3Esa7Ov
Uvjv1RA9OZgZYESK8j78DRFW9N7q6WcxKqs7kpkdqsZ/MxcDFBIVaUSRPGafvb+9Pnln4JrEktCY
Ke3v0pXwYNia9eeX6fO+fWACgXcwssU6r+tCFotbjtkVaAH6kt/qBZQymiPDzJRm1MSw55Rmsg3+
lyTiUll8P7kGuf/hNxiKMbBmD43Y4RvU1DzdEDcarVx6hTKXx7RJt1YLh+f7K35+5C+T7F83PZRf
JJorsVYIxa3shfOkfRQcyQ5l7DnI+1ICQFc5pnteEa7kP67d6WDIZ07gdF3SFbd+ly0K/UGUt2F5
LNV4DrOoTK7c5W8jjy83ORjvXjwOs67Vi1uDxnYghZNLeK9019aJPn757lH23+LLYHYFyR9V7G+3
cBw+6wCe5KxkN7PUorpyQ7+5lDamyIeyts9dioMlSa/GQiJ4VXE7Fh7znA5UB0KVMB8lwpV46jfv
6acLDd5T7eaeoAlFcduFS04HVlgHS9F/iQGIdmUxKUv52mL4+ytit0yX4Fihp/nnp4hlU2vERFqf
S4J4RzdelNm0M7DPSFusOSGRU6i3U9MLzFN2//10+M1A4Xb/eXGj3/y+vMJLHRZJw43dlmMaIsEt
RKAEWir//73LDF7feeT/uMcRlfOumuoX/Ab87MpVPufuYED+dDeDlxecSyV2G+6mQVA1qij1Js7T
WKXmnzqoX5Dytcgtxg7FHbkhXyAp7ev3N/pL8oly2tfnOZh4buF3biwwTlOQvOcUBlGHieJK11BM
g579vNj/z1b+FwDVvhHv3+crN8AYn7s//k+ZhOFPqco//+E/k5XaPySB/ltRFVUqnH1G8p/JSu0f
GJr3zqYSxR+a4P6ZrBT1f4gqLHpDAWwEeKLv//iRq+SPPn97TCkVj22BLfM/SFUOeFEUX8jE6bLG
ybR3LWTo/Dz7MlUP8zTszo8Fm79geVMRr1WrsYVpPoMQck19p/48On+93mCpKbORc45yrkcZ0QZy
g9runEGpNXtzPTI0dL7Bhy7XsOMpPOhL8ZmOy2XLigD+JZ3qC81ET7QoHtpj+IIdjG8ra3VZ28WL
YpW2u5ef4k1o6lPpNF5KAFyLWw69zQxdHjQxSopFtelLZFi5UwqZVuJLjp5PNeV1q9o4GkVIRcqZ
diXGENWf49lfblseLHJCE0oGTbPnxypf56/6pjkAlz4/x/JR28GcjhBPtxPwHAVB2WuTm9WSp1La
F2PiQOw4IU9E283Bpgd2+Atxwz9olElJFlS0hNe+r2M7RlVrpw/hInNwn5/46/O2aKw3PPjW5QP/
v2xfFVzREMKGdqCh8YQP9oAAVCLnaDdUoZb8dWMtAZFWOxMGyy53j97daKXttNfqo37I1NVFniqv
KP920k6fIWro1FVcQ87uezpRgJuJbl5e3bV+cGF5TiSwiNhyzCm04wbn0Y2QYbBt9Uu8LRRPrInA
LhtT2wkPffGJp2AhgAl9W8buUcPx3k7opME26rH5yDPoNoLZQpFP8KIRQxjBcbemlGv13AIM7UwA
GlNOi5YvzoVxtQh0pM4vo1exRDFDmjGt7UvJ00PnqS3iV3z49E1r+3sRKGZfhjuhzhn5myq2acEg
6ZDj6HZPf1qDK8GHT8tVeir8aaXsg9FlL80dmlERFeFbg7SNhkvayw9Js/Sko5u8ujkY6GiX9u2n
qzT80M/WKLQafeEhnQJs46cmqrZcmCGJJkeAY0YEn8hyTuWdNmtu6FycCe8XTnnNNpeX7uQi2R1O
N+oiuayq2sQ8ts32mrbqYhCXqMqlg4FU/JJuG+9YSHclXMwAdiPvwDhvimDdFQuNqlz6phZTkusN
6r4PGJGQTGmMqZxJeplcsMS+wMudufG0Hs/jY7NoN9EOgXBsNofzXU5yXrOlZuZRMv9R9Hpt/8f5
PflNDhRkMevMv/bNXyfIYHvO3Txvm64+PyoaMqdJIhyciJz8Qg+no9J0nmGvxridCAC5nt5IgyOQ
dddYBRhw85O72NgJzSqHeuma/Kb4JKnggKbt3oe0ssDKCgshb50bExaFBR3HyWXuAymTp857hzHj
pPogQ3Fbn85IobKVf7YYivSwtNgJABHZQfbuFEtZo21sAqsE06WeYGvBTIqSl3F+G2j7ut7m7Onh
+FiGNP7TjQtQGPbnhMaz2tSA5uh0kOZ3DfqcVKMhOVgHI+y1FgVMHc3K1OMZhCvelY0G83XD7ypH
4eAx5BPxPUbEqBTHsHoux32Zv6LhInlrgTV5C1V8ywJbVKeK9FRYoo2XAa5I+EzOPOaSmbEgimDL
qrGZg2uqHutqEyQ0W8/VZArGU4htVd7Q3qtIVnzNWmUQDf14q7TxjbFX0Q19mLhoWoFSa9aeH2u7
xvwotnsxbGOBBbyeuuhHyC8j6F/XGqYucndUX7Qudh8bmkHGzx6eEtEh3EuWbxvwrpNF76gomCJ+
hryK6ymL32+lX77AYAjX5bgJqoCb7UEb/kMPxjd6cWixqG8Ny7sSNl+93CDSdNumHCliw4xBfzrr
W8TcXYbKdunQ5UaT4rWD8kBH/cvLHGodi85QjLjk/hog99SLYrudXw5Yh01EKz1gHmZ9Cad+syj0
ocCvL1TX+14nyjefDntfDgajJK/FkTymALpQbGmO9NCWQZJey8wMClN/3de/rjMISdKLJuvsLX/e
V7+dCHNnT9djH3CgFc7N5v6qJv3njN4v1xweesKsKWtNFs+PMiRRMrN0BAYL2QaDNvv+If6bKfjP
uzMGo5LO01HgdzxFuMPTepFtHOtVwRwlgvXy/aWuvC9jMCBroTxnQs6V5BmlxXnvjefOx1cn+r8Z
+P+6o8EB56xpYVTHPLt+HIomFtFyr03HZVO3sWG6FrxdfYKDhJnvtBQm9Ascy7mKNRGdLAuUl5Oc
IX8tnXHtEQ7SGeT6NUdzGYr+gkZnnAdQ583C5bU3dfWW+t34y9SKZb8zMp0oXN/oy8KkGo7P3sUE
r3h9el0b6v2J4Mu12AHqNi+5p35YVJuWvv9ggS8gbS//vfHXZzm+XKgXHhRVwE35kFnhaM6kmTCN
7GuXGYi5fp27g/WiUjytknXGX25B3DPlnj/ew9wwcTH9SY0By1Xh2vfPkDzpz7eW1eMLCy+31u9t
5xWwUjxtpSn+DdcqxdeuNFgu0lLtipHMYB8vy0W01BcRrno5GeBi/v3bGmRBh4/xz96WL6+Llb0x
spIr+YuaKwUsF7Id4/FxbVINiq+/XmmwYIzi9lKMxM+nJy4xn7Dp6pp60x5alKwdfNvaPmK6Jr67
Mk7E8WDdCL3K04WQG9Q36SKC95JOlRm7Je9t0k3m2pXt8uoDHSwe+tkbxyRb+1f3157i0Uaf7K7N
gO9XKfFT6vPlzemKG0hO87lKned49s08ti7QT1fyoFdvaLBy+JrWtUaBAipeA1Wl+iQv0DHPAQNf
WTmuvqrB0hFKmkRaTu6v1K+H3oGRvw9XpORx0KVrJ3y/1mH3Kbn499ENMrGfp3QZtEatRNwc5GVa
HXAHvgfLwu6smcZMtf2JeH/uH+qVaXfl3X0+8y/vrlbSzlXOn7MOivSunHfMunJz7TK/36QNA4We
IqK3HAY4VdPURaQ4/YqFdRVlJe8pXb0mC44e7uQaMeT3I+XL1QarVhw2naSkXK2EDF8d/ZMOqxZq
Zjz5b9/YIMpBc6ddvNI4P1KjW2gr0AsAqOItLnN/50zRf/FfRsmXGxssXXKnQe87czV/cVkXM7zu
ZmOMAOgmsq7Ren4/Cb5ca7BeKVF1FqJ0xPoxixekX5YXZSY/9jauiUVPAh108B6uLVr9DXx3g4NF
qxCTPAsNbhDoIPlH7HHfjWNv4BXcFCeEFP+hucKPzeDLXQ5Cn64sPdfTtX731meYAJkAn2EQRp+m
9z+e6X+UHt+l7/GpzN/fy81z+j/7f/qapF3und3yf//8IzLgH59sPZfPP/0wjUuv7A7Ve94d3ws0
M3/lfPu/+Xf/8I/3z0+56dL3//Vfr0kVl/2nnb0k/pq/VhDIaxiZSQpPaUxzQi+U/fdpcDP00vQ9
L5P4j0URot69+ll/ZcbHBplsvL6h/OiKoPRy7L8y4/xRz1KUemwVYP9+h/kh4xXGpNMNaKvod5Ft
fYp/f2TG+SN8FRHdclqUMPSS9f8oM679PPd+eQz6YPsxzgU7eIXkpIpWrgyNRXiPaso2QChHbm8w
syWNKkJGoZB0ucUuDDsIg+Z5ZarTLe8s8SWhn0zWTDptEyzBXrEtQnJkqMcs26vO9mLMsEuVw7l2
uderta+9eTQHxR3douVrJh8EmV6om9pZuGfrjKVyQK/Xs+ee9GA7qrYaZnfiqlD3ib6WcdAqVgG/
rkbQSbxd0dJZGIOhWAkCTDEPaSMC2+5iXsqtxpETLuw4eNHiueMcG+NO8XbJ6D2Ay1LRGXLp6Gon
TVzbabiJ/L1cL1TBrp2VkkzV+AY9ToB1KZ7z/lzMFy7QW3bInF5cweEoUR2j7uRKN5fxYhTcC5en
OsCXe+MU86hcqB3ivFnO5zS2ms79cKYYa1WglS28MxRLBAlGx1ywa7sZxuOyAqhlLTRTP1wV6bx1
l1Kz6eo9HL3CsVwX+f4j/bQhtufj2pb8PVbTDu06cF0vD1ZvrdQu+/8S+yLfu+2hCjBb7xucVlG0
iRVSq6esODnhxnd7FyYfPhEdVPQY0VqL4a8/69RlPkIOOhGDTQo6Np1l7p9WXP/RCnGTRPz381rw
/+bSoNEfqVAEp0asU5tC0/jd0nAbe+X72x+n8rl8L/7YeEzhP3ZVGXZefP6xWBQ/rRa/+/i/VgvF
+AclMhXdMA7NhtgrSf5cLQRV/QdL1VjuTZL1MeCwfy4W35TRRqwj/GWDf6JrRt8RgoPtX4vqj+TU
n20Zv89gy4PVgkWHtgIVaQBdBD22bbB7pnLUlE4tRQeswoCyKY2+bOvMp1wRzxrPLayk86l1nfWX
clxm6z9/idylW0Xu4vOnomse43NdzLLIozVRSyoGY1ebQguHW68TGrtVIRsvHPwZcrGlG7P/RfDL
V1dMaSutCHfAL6uUuaj/yEosr0qh2TmxP146vNUlK9qPXwCFIT53zpr1r9/7/HtZS/ntyzv/8aS+
6psHXW58sIjZLW+I8zdJPDosfo50Hfyg/M7L/QPWgMuRPFrLMY1pJWWi6H2EIl9wFAvLyq00Ejai
cjkVno4L5aI+G9NLkRF4LP3x29mV1rHc3Gh+/JwkxiHTvKUQGKsqKu+rpDXRtJORfPHk5rEoI1Q1
rqV0ue3l1dZI1Jkn3OnChT44ydijj55lKQQK5+LOVMmznKpdtyW8INmbNjLIeHenBMDbac51aFZM
NNUsVUAxDqZxqDJluVz5LJlS73ifhUeJCkxTJsuGFv7vH50whM0b2GqLPDUKx1SDoagOwiPNDUXX
GOmXXeUtEvxyExSgnajOW8X0iq13KanFrIXA9u5Z0pMO2Si0B3KzCeW0QtxFGkVV8zw+iPp91vtY
zpUz6lXU7eZInwN8K994BoK7wsu2lSyHMuTZLMeWkc/KdOFjC51NxLtm1nlLDymtPgnGpvoOVNNI
sUyede1Cpi6CnZ4Hhp1mPitFvXaAeV8pW1+hc9sL4D9s1EeVNtHzRlTX6E9mLX6o8VoYPYjOW4Mh
ri5ZzR7SnldtEHle3PuivjeapxLQ/TYolmOcixAjQvYM7v0UfCeGhR8tJTd897zncbXMulUt3yT4
Vz17UFTzQyGqbFCHPLujF1JTqMrMR+iuL7b/zOYEcD9YJ/UEDw1KXw2YqnSbPgOOpwpWonoZ41xC
0h5/gvtK3F8+SsipIQ377cR4dJln/rZNbOGttnXDSogbKckk00pjDztSe1LHU4mGYO0m1RhMs6Sy
R8xjedY+fj82lIFvDDR1nJxY9MaMDhCRRLY/zytXQE+oNcoYGhX1b0DXiIQBMChzmjpDTBByS5Mp
Zl5AuFVPShGYkVpv/bCdOQ2nzQutR+NJCIZHAQCr1osUqVGJAV2janYSSwwcZkhbTkoPoHRyf5Fe
kuCtam800hiu7XrChHZxnIdaPN02RtRNjNFabVbn0dKDdUNXcjTFoLP2gQbimIdZCKeX2lSih8ik
Dl8dgIpQFwYjOaUnGTTOB41M1KiASzYfzcR4K231oOz/zLGJt9SCZRjt3okunbK14KoK7cKRTal9
BPgbpFZQbZMVeBqDHhzEv0gJduOc8jid6xBClvkNnjkudZl9vHBJtt+1oRnCF+CUU5ktowZp8J36
BEeBmrpyhOg4N7y9h047rRfUrYV3r1r4PJkUF2ZTIerDojbbGMleSFaML+a+A5LOs+TxOkSk2PSC
hmDSTJyXBCOZad/R6gBapvNzRoexWd+VMzwx8moXznQTrHP0oU/D9zCYZZAEIanh96I502atzgmD
WjhjAFMtbdFqM/VJno3RKAjv+rw3MdTjXbE2lipuPngQXG6rsc3/60xSFe+iDZ/2EMII6maOOVoo
wVQRVi48St1HWI8M4myKoKZ800W6v6kczMC3FbXmwgzUu8gKdjGGbPMOugfkinIqEhxqq/FSfqpS
HNloge/cLW1QE907ek8gLqwxTlg4iTp48izC5zp/u0SnVlzuUdcDntP1iWZAxUnw/pnEqz5nOq4n
iY0Uii9iF81KBeC353HNxoBlrOimecD0k9B32+cgU7C/FhQ76DPV9G20d3AAmvW1d8R/O0NcuOVK
BMgwK6gyypMj1dt2rvWUScvYFMC/1hpYEGmhZkBtRscQwLI/SxRTgqPSLWJ/nku7ymkWl/Kj9m4i
ME3qWhOejQthPLzqlQNiOT8FGPEEYNnM0Pbe0x2Iwx7zeMaMSzJ1G++OYF08tsvOol2fjAf8VPMy
Jw73P8AzKsXksqxe9R22YtJH8fbY5mzYljJVpW0FVCaxgoA2+7p/GPSZLY3bxMSzjOwoVfvwDj5j
JlujZAnjA8aE1x1SxDENS9doPGEvC2A4lvM+lQpsmjcfreN7vvXoWGI6WfNwcV/hXD2VT/49NB4J
gdo+VnIzqzfR+T0q8P48ddo6UM2uwVTHTloypX8Ck3yXWWLnHyli5WDabIVVQz8/5yJaeYtmIjqb
Np7Bq1TJvlT+3rclS/5o29NZXY2aFQPH+SgiC2zMPs6nfj41XpL3gjkBQzITVqpXMfP5NpIyE8pV
3HtFqrPqvX8avpUWZjsGn0pzFJ6r8T0gsVSZnG+kD0KpHmmKNDj9QLIbU+uVZh0TEH1DoT5JbWGm
zSELH87Nnex40yIRTF2/kUlxcGCIFDs2ZXXZxIscUHYMsAzgqR5s9BisI912JzX6UBV9kmWm8Zpt
4XysMorJ/jxmCnn2GMR3QYoQTUdlhpjeUQIw8ElbOjfBuuIEaPCACv22U17xLu4xiBtgjUD6k0Vm
3LTnpWw8hu68Hs29yzodfXjV1gEqq6G87lg9Li+GfN5I2rpJl1FMVx70phhpZHB+7GAISaKCa2pp
4hM9gayxAD5YjCTbw8xZERM7JWGjAxh0fVpqlg5eqAZt/gCcaBzgcJNYUpWaRfMmb+VtcRXwrfwc
Ef/Yn1SNYJNTPL8OkqpxdilqkgtjbDeKuxxlmTqpZiA9PTiN63SBkvWk3EvJvJUhGU45xkoeu6u6
a0Z0xr56LZr090BGUQT3gEi1rvaKf0M7DZMoSiH3sWTr7fLCxnsEB+EB71MdGIOrINiWwsvR7V51
KWNrOcY4MhIFAf2rptoB3M4MEHo9peUKtdCl2bQbjxVzngHXoEj6aYMisrsnVga6DJIRpKuEBTL4
EE6NbxYjM+YTul4eF1dWOitZZku4IanZ4kFzOZIpC0pOkxMEGB7zC++r9Jh40LnStSe88AcMesB+
rWwBdpKye8PEKhULMENZFXLB/rJwPVgbnVWa7tRol3r1cQnsPO6vK3dgp5caSDFhwpTSdtINGHc/
781P69cU6O1omRjbotjLIb2kkyCaQiM1EtNgTaHTbyIQioE6vhHah8bURjYyVZdtx7qMrgSvnz1t
X1N75HX6cxnAUlVCrTiUFubZqM7aSJKOsn7fgu8t0V0slXRTFS+j4gECSwfNHlXq+DJ16mN6uVPj
F184ZumzNFoF6VrGIKUWw4lRvY+cbD5SD1W10aSN4bCKb5zztBaXBVphsXeFhiCHw1ixQM+kJjsw
U2Vk4btTRyfpQoAy0SDnjneFMo2PdKw8gV2poC/oE+PdufcPdXz0K6siqcBraSaXeC1vR+q0C5J5
FfpX6hpGH5gNHoxBaoskFYYsBuyonwM3TtddXjiNfuQdesES2d8ZHma6H8nvrdE75JVWByhq0UCR
T1elOgVdj/tf7uBMfIi8w0WdygQErenyVUdWjUkUwRmKs8vSbbZeXJmRJ00LUJJtvZWcm1J+Fu6r
9qAFNx6xkrrv6MzDLlfZdCoUTm9nJNOOEYUlEQwv9rZiAcKMwPrSWjURQnOjvwAlxCsiUOaa8IBR
T0T3eXQQxemoBYrrZ7ZEax2ulfiOKBg2p6SwTOl8nyi33Ql6euudUgmnBqDqHZN8LM9L5dRhFQwG
WYTGQtLMSptpc7Gil0jatfRGHvXb0ep8/33Q/EvVhRYqQQBJT/4Cfa0yJICkTRpUmua6h15I2U1p
QIPPB/kYFV5GDEXIZjX3zfya7HXYIomGZXDhQdmgzbQ6UC6j8+Fy6mgCr60gt2OjV12xGgNZP0iv
Hb7itBXQicRCDQ2nnYDTG9V2duvdOutgrb5KZjhFDbCSbeeheKWnwmdPhLGxhr6d6hDztAcJT0Pi
vNh0n5R9ZXoZHGcrSlZoa8kiyHdMu2CezNwX773tzaonmg8k24oku4JbVU3PYzOkOdyguFEQSID0
BHw0L+gFkHKz7fA68Y8EEdhYgGffImzCZm3m7ap7eeXOsXtb6kdxfrmtt1j4IVOjzX1eg3XpQLqA
fVPMcHl5Up7Lo7GE5u5OIlJts8ySH/ItfRv3eLA7QLzhEuEHcp6C0CY0AcYPL6iPXEjVr5LA7O3P
8HphfzxJS+GADUNF/Bmzvk5H7mOKSyd0E6hacHUf9IfmBrBLU09K1Y7W7VSkyznAji2elE/JXpwb
NOKjlWrm4gooSDopOlMNZxyjNWeOku/78TewY/p1GAzqOVHQhqGapu4BgB65japPC0vclgT4V1iN
TDhPqEkJXb2bgjAgh3sARXviPJwffBbu8sr3+WUlGozKQWrGr8mayK3nHsZLb+4t1YWGZGK8ulqf
61e0n1a8wXWGK964KaUgYtrl1nnb3OWEKzjn0KXzen4TJ+JLOfOuaml+KfsPp9yg0qNmDsSXyDgf
0CGPTjXoz2hW2Hien2d9EyOytbn0fN2+4BdxzfC6w7pBE8WlLvNQ/YU3/0vw4s7pnrlKpP5Fuza8
1iDGQoriSH7ItaD/2S7wxWTWQwFhKc2UGZ3O79c1Sp+ZzO9e5jDvUEnZWap4mXg/zeLHCLzcXgen
FFs9NBBh89wFIQ6yhCIDTcgekkvpPWdB49lPhDcBuaIyiWG/hpMSOjyu7vfKu3iv7a8qMH6R3Q8e
z7Da3elKLkr0FR9iGmcN/AnOdrkfYTtZLRUSe1gjVeKyhJiP2Fsyu3Ld8T2VT3cJqHm4E7EOfEZV
zFF/7z1zClCKaQJvr915d4Iw0db1qz6rF05lRfPMjDYcxopXaMkaHvbYMFFHGVNyUChknie0pnGS
DAzazOFzgn98bD/KZw3tC5AyWp8mnBc6M3u+3GRgAcaLgrMSDeP1NIYQhyb8qTuNwom4U/FsSWwc
bRd6bhK3aY/IPaVbeY2h82v1kDz4d8DBiR4DDjd0rT918SqGu5zPgztxU6yIdznzgVYL7/OpslRu
vZvRE3zOMUAME3X9WTKVw8WMj8QCxUPDyjNBvV43Vioezqxbo8l4D7BuQTc7jrktuBR9wfJLCN7m
tsQupkyM2/Auf1bu5BXpVdrh9UkCAO8J2RfOsm8poLWzFT40aDmuVpT7nfSb4fk5Pb8oHIpC1M9K
wbQnAXbGKNu107lyMGAm9o2s1y4n9rP5u8sNNvaCBnpdFSL3IOxIHTvYGndbH1FRiGElgfeLa2dW
5Vo+Tlc7jqSZbTwJT/0oYU8MPGJyE8W2eVXR0i9u332twUbjlhDQ3JKRX0xzLC/g9FUkZxgMp3rq
zosTrwUAH8qW2dVYp980vrv0YFNppRS2ORy9Q0PKqDDMNJ5c8Lx47Y0y+vHbNxJf03h9iku/u+hg
h2mLsnDSMHAP4EOxAoACi2F3g7LLDNppC337vAlu83nUTM4gvt/yckJq83wrvuF9QinXUt1tpvRQ
Qg1ocrHsp8dl4o7W6Uf+zGnPHINx2Ihr2A3ZpFhJhOhCj+qloQBC6ls2lZVJc1BJQaoandLijEyc
vKQ7hRV5NVoA5MSXgZLvI2TKCA8S3eaQYocz4U19ykJrXGz994pjMRBDPvy8Vax61Ec4ChG+b119
RYOj+TAa/dw6v8yRUE2KNJdYwsNFuWhhKU97iTxMykN0qq4ojn49B/68+X/G5F8uNnZTFf9PXs15
tJbUBZmG1pbInqW7ZttaGZDlZhk+KIsz6j9v50ylSbqW7ItnGSwZJ3JNOK3gSnMiT5cENuAI7Xhe
JhoVBayIlqKN8e4SD9p6aqTaRC7IFNG/vaxIvdoldiXMeosxx/qDQd/5pG+BPuNyp7JAS8fykfqI
eplktONcCfWMfop9NyQHe3OOQn+k4OPEPMBjhNY612pGE/9lBPsauud78lQzqKbJInrEs5zjx0Z8
xGw7OpswUScpVskE4L07Z5FP6cRa+C/nW+lFx87sQcUqk5DcsYUlWfOpvAvpyrn0yaCNOwY0CsDx
BpJkRMnimGJvyk+1KT23T/6zcHR3XTsJd7jO7bt3/m6PP8UOKUXJRCVgJq4VwKuHepvwM9mI18tS
GU8uL7TQCdsWw2LykFj17OpT32LaO8ZBFK5eWdLwE11Re4LugykGxXRbM3FeUTbNK4z3ZxY/bYN7
cMehJuq3Q+MZAULVzqpPrxtYRHb6IR3DE6Y6NN3QqsdKRbbZm6S6lTrbzsDhzlKFvrkmWF+m8voS
T9Vqpr5C0t2ySx2F0MISw+NcTIhPUoYyKfZikZUVVhjhwQ7Iz5Ifnbn8KttwqKchiWBcDvD9Im3q
2o6NEXr3GLAo8kSOGvy0Zj32LZJMGM4JN9gPe+Npj2qgWDZt3QcSccoq3M2IYNZ5blPe7d7G+3LF
yQYieHwsdvFt9oJ9OQzoU36s1mf6fkYT8REGepWYo6n70cfb6VPrvWk0N2lMfv2lj4RpzAk+sFgo
G1PekKTDKrjoAMVMFWNTci7iLMTjpmePteSdlPmR/Oq82CV7de4etH3fG0UsIUF4km0MAT2NQpWl
4vnimpWGIbUdfNBPGKeHxqfnS+Z4l0zGrJujg6Z/uPVUiNdS1FkNaIB21gWberwiJ1JoN6JriwB2
RvkuKfc6SYHvJ80vssFhwDaILSPkNheIemfmTGvltNlB15lwVNuGf0MYLF4JFcSBrDr3i0uZ99mA
vpMgmBfq1tPupcamw0uaM0nIqVzmKnZH6VH0rBiy2sgK281YgWVuX41Wr0QSQ8CANw5DOe1j+R6Q
Rm2WbrM+N+HNgkV2U5rxIboRpj0mlLrdlcd+Zan6fFBflmjNHYWZePl87H2floBh06yfviS0jz14
dx5dScSI/eL3zeL4eVD+ckUl04NzVbM40tlKTLBpH6jWYZx5KJ47zZJOvbVINdP3wrF4BP1PNqG+
6xcTkKEUwk1xHR+g7ZhXnsO1ATEIXTSjGo3F0edzaKb5vsLYluY94CM9Ie1qF8aVU7E4iFkiOW6V
6kLo2JgXySRDA248O5yXhlmSdSv2YTylzP03WjKujbTByTiQfal1Ci7c2vkiXbeWZAlEaMTJNJz0
+lJQcIu/0blzJez4jKW/vHQ/bkXtkjDCyTxPPiXdB/ozkXS7y2seNwOyzC+Zls8B+OVaauEItdOS
aYnuSGjRQN3Es9SlKxexAqrP0Bqx21X6rAjtOt17b+fYzGfXYh/52sQarGdirmejwAsJtNbih7Ns
Tz7ksAkU4Ao7i4fRZ8e0dOIYXM2pB89HK46X52dMOeyoby/OrHArwMQONtIxdqacsziSgXVo8Zet
TAdocd/sFzX29faFTwrzNzN02E+pMjnF1OdlYZeIQ28HSX5f4uzSrumQwwXZjDG1LigO2/7J62b8
RsrwIZ75tEelpmHppaXe5HO5919rZKuGNMTmu8te2XRCFWCbWbyVT1IwLe7pzberac65iYL/nbGK
996xd7K9Q0gI2CufFMtkRQ3eGj1q7cx4TLNJdpKex1avhA43IqlMlN+kPmyww1P/3Xjzb1222JiS
QMlZEw3fKb9LbtRXqtu7PhacFGtKrVfPg9eyP1I/B76MO1/WaqmJSPQW09Er7i9Y9SU3ffX/urn7
tTEu9cvZl2sZDnI5Pf68Fk4zx3adLEXRxsGBbCf+gtoyPwpkVtr3/F2nw9e6slpeOegNG0JD2Ucg
2x/0WsAL8b63D+wR3t4eNBnZXk7419bna1ccrM+KqNDf5XLDvXE0XvCAs4JbrBq9yWVbWO00nJIY
vrZOD/CGvywl0mCdLiUvlCOfjEIfyJc3NToiY666G1xkE1yZPasJwApsKWdV4VJEoRTrc+Zx3p4M
vqIw160crEMEp3Vy5tn4q1q8GVvnB9K7qJrUBeFkz0C9i9bVWiLNU9w0J3wpRwgKiMHeipv0Ll5l
6/Ob6kG1w51SmkWz3g2SgjAJhdQwzwUGxjbmmNtunYBY/BvcMG3YGTYIzT47+L8MtiAZxZ2rJf2Z
UbKzpXRPxvi5WRqL4tSfZeWteAi2LdIa8O0bSp/SI5VXxsECnYTlLFI72jq31K91vvMWs3qLykMN
8/VBP29GY8L18UYs1/LHGJXBTH0UdywRLbn5eLxRnvwXSLWCGR4v74QCXXaQSR7vBIoh4bLz1+6L
vENIsq6BIATb5kVafD/UgcR/H68Mi5mRo3qK1+/VI/05QNPk2LJ+0nAw/6C2/XmL2Saap4vQnRaE
8cKt/xTdA/ZfilMs056wWBMeIChMu5X80qyAEBycw3gaTZE0SHN3n30kdy5FiGIn3hcrd4Gz6hmv
NGyR4/ex8uCvC45mFgKttbYenVJMq0kVftSLMp44S+egvLmL0UlRWstTJ+Eitw3Lp05EIvOp3xmE
Pt1jCjsQKe4yJndIZkG3cTD9c5pKSNfM4DnjRLAQTZIaO4p6EEb8M1oh8EETW7vpI2QOP8v2ggVw
/HJxOJIaEaUKdCnr0SZeubZhe+B88zna+KydKGuB89REJrLTn5BWhHs0h/dQuoxXY9c7741eyZc1
mtWqLyVGzK8kh6HM9aYZHB6tsw0JBnbDBa+oPTmCGnsOjEcNi9MHRxdyx8lHX/iOj6N9fPQeXDxq
ghMM4UpADG62t59Lnm6qB+3/snde25Hj2Lb9IvSgAQjiNejCG3nphUNKZYKeoDffdt/uj91FVXdV
VpTRuZXVD+eczjFSlSGVgkEDYGPvveZ6qu9U5JXY7/vTYcJ2Ai1IO/mi74tT3ezQ+G4lGE2jMwcx
DEFX4PEd+0cLnYnBOO7T0pfJWYvP6HDJW7fSdviOroLQ8iQcwPlG8g2N7gsQgx8pSukoru3VY/Nk
bbAd1JEUwvb1w5SU1bjqa12c+/Cc6+580/B1lsPVGTOJh1EfGGvs1e7BAGx8POJzsi7bYBxeAL02
u/c5PVRL+9hx+pqcZhg3rCluRnRaxhbcKsBpBAmkAUSQIKfuzDcptpPDi8gCQX0U0iTQdo+tV4KO
ipbOjRhh8+IoNB7hDr5Hb2CYGqZrEwu9US/IsbRobHxKI3dE8f2hvujYDwZJg22xyywfIem0aUxX
g4IRkl7DTTDHwaorXSs40yLXf4pKf7oh4L68hvfmObqUj0hjw9aeV0+lcJELrtaTU2zEl9F0tJfu
G6qTR9sZfYA4Iijh8XEnmDitxB3qdHbilDt+F4YuGKwawvDF2dLTFKpU/SseZA+rvAzdKXQwug7x
jbVtHmBb4CC7Obmw/l0sguMeuXcECNUD+lUvpe6VapvAU6e463Dk1I92tcOirxXcv4MaDYNbBBT7
5tSBVpM9QFNQf1YG/Gyb+2GK891cqueNsq0KG89F9YR+KHAx+i2mTKe6/dwF4jfghmXmNgxmYCWz
NR1dGb8OE6qRJ2lTfeRGQd4Gpxb1EKTFOWy8UxMG8GgL+VT2bfxOrE+hgobvBP5Qk17FQUWYG6Np
x/kFqnkvzQP0YK/htIGQDCVh1J31AFkeCmPhAgYlsG722eYzd64r7PXHwv2rz3AVH6Ezi3RRgc8A
dQh87kC0fa9RlEGXWRPAaW3hbRoIFyVy9MKdejcaPglY6O9s8eiCPxECTgVwlrq69PoAcoDRduUl
Q6tQNgyhBwPfjQ+TcpXD7wfLQmdIusnTuTnC1AjNpby4n4qs28liiZqrTuw5aDWyRmdjT/UneyqG
SzsYdVDXy/BYXloLExemNXiiJx4HrTbddzLPjibTTnZFkwtvVXhP2+OcD9M+wQaTR7D71qMaLH20
GSR0Amt4ZOhtGop+OxdoCJiLpr3hMjxqVg8Ty8m8//MV9Sf58/f7CyhJ8CxyjaK13dT16+iRNUYk
SytG70MOuv7OnI7aDFPr6gKMD5Ho44Fm1im9Zl4jawfPG/g8HROE7Q7siHwuA2TDsBZL/HYx+fYN
NFr78qEGCOKUwIT4tbiL17AdZYhGQP4i6HbjaNQE2QmPHpoTl4A8wpKqBYKdSy9fgAtJe4EfDXnK
wR9e5eDHUG82ziYqlMY3+xsLV9G5PVuz09wIlDL94pQgEwY9UX9Go2RG3AYdEHBhuk+3ySkOBOys
k7OOrkPUB9yhuvTGczyfkVasOpc8lJtsjW32OWOruv4CeyFvQlXNl9kLxS4Hx1wmBevO2nfIANPh
aQ6yZJMfjNIJ0R9CDuhmQLOzY9yOHtwfPLJFHym6JOv1BIb10mk9gDu04G60xw5JUpgJwy0C7KCa
Np7doesBzbONZ04vSh7s2cKHckywsFGpshFZwqYdmHQ8jetSnLRNhc5srLjomQcuqXpR8Z05egjP
PGOfv7faqfAiaCDC1Xg0HQo55b6EASQrTtUeM/zScgblC4hNGt/mbgeP9GQb3ef+8C7wOl1uA7q2
4Z14V3z586fsNxPtx0MG6wHQDQEMAYXo11NfX6V1GeeReQfc3FO8rtCDjuI09qkeUg7H+fznh2PX
2/3rwy0//25ejzqm+GAJ426mN6xCF9QDcllLBCXXCbqnpGO7nR9uynFTh3czfLl0x0K5Z5+8Yqlt
YO0YYB+A2gSEsBAVZj6mAHoLZpO3GBKjWHgfvqFI5bTDwfaSTbPO7jky8q7Y1AkQ3CsYR6V4xI2b
Pz+t38yj16d1te0q5kKaySjNO347Rh5y4WAX06Xeax61TbrJjqChoNhM3Go33/75saHC+nWi8PrY
VzNoMXZJVi7H1rF7gkYDAn306j7RS7LvHsNH4nIX6TOONJbt0WBCsyvi1p3uVtvs2fqWbNC1jna5
h1zfzJvslt8sO9RhL77FcNHGM5jBbtup9ughQqPu0ufcfyvW7Ia6xhfU7vWAX8Q90PmDkzrzttog
NMRgUzdAew1qBSctLJ3dvMQm2HQBnd4gKRF/mlRYSJC/ypZeX4SrhF0rNdUhjWTehfeQCpjYTGCf
VWxtkBPX1Uut0AMI179VEp1RyHBLsq4GNJAj/C+QSDT4t8SD2VelnPAxPxWBtQZeTvOLAPWT0+wN
GsiuKBsg/sYTO7jphJplCWjv8c9v5aeDcdljfTc6+FRTC01A5l3v/1QQSwN733oLO0K4+Sddlr/p
/bi+Zlflt8LmREoTRwunTZY5002M1DlZ6/6SJSKwWovzVYf00hf9TNawR3ONeVUcSm/0+72xJSvL
mXf2gnVBxdJF7dqF/DVHXx3ars3NF/VtcA1s3le9h05KlNS1de9p2KCs4Ag7+dRdsN4tjOh7NBcD
c9igsAdf3uDPL+kfgiUNzG7mImS8uqb/AUv+Byz5vwks+Ue82Z/Hx9Us8D+DN/uHOM2fT/uq7vAf
nOZ/C5zmEq1+v2X6J6z5X3eVXdWrfxTW/JtaxsfxYG4N00yGPew16OlH8J2/CQ6uj3W1kP2b6Jk/
n9rVvPBvo2f+fMCrEfnD9MzfJGCuLuh172v9t/NQrwsGP30A2NUg+0ThA3a19/oBfNdnR7radv39
eLyfz+lqJ/TXuZ3L4/CboW7/cvGutj1/GaZ5vbO4vklXO4u/A2a4fPQ/O7Wrkf538FY/u5pXo/2v
cjU/O8zVGP+rxNpPDnO9DPxlhtsnw4pdpXD/dqDgv0YVu5op/jK587MTuponfgA5eZ39vhpW7Gqe
+AHq7m9kLteHupop/i665WfX8mri+AFQ6GfX8mq++CFY7fJefzI3XWuW/y4q4x9EWj9P9x8Mne9S
Iz/CGP59zt8vS4u13NnvjvWjXNJPZivrehb5q7TQ3w2Ovzutq0lE/igW+pMBYF1NJvpf5hp/esOu
JpO/g076uxcTaCzDBlAL5jRXJ/eDlMvfDUK+O9rVCf47yZO/nOLVvPnj5MnffWC+O8urGfPvh5T+
cm5XU+YP0lc/e1iuoqv/ElLzj61Cfnc5+O4yXgVZ/wUk6t8A5/sVxfO/G+HTWDrY/pjoefd//0+d
xtPX79F8H7/yE4qP0n/AQNpiHOgpGLnDVvtfJD6D/cPiMB+D4734MJXCE/5PbCc1/qFrDBQz0DwZ
Qz0Od/Wf2E6T4f0YhxbfMH56w/8fDh9bRtEvKzjwnygnA6tgL5RCuEZcl5VV3fYdIHiw1LFFBzcX
E9zLlm+z0EJJg8da68UqVa8Ngwn8KoNkyG17SiAxAvyMhpr050Trb6kp1Qmfd5PZ92V8jOBXu49V
AhYHU3EG5x4QjbQU8nsdHE1jpOiyybtuK9phV5HovbYzEKh0lNOdMu/R5zaG6lbLO6+xp0hfzegy
4Vk7nmsup0PUxTFoCnrkm70Yg6hll48fhg2UKDC391RZfRuEKC8xAcsDTrvwWI6T3ZQaADMJZnt9
Bi6RrLWDiGH2QhL4SUpNeyuG9BM8PKr2v57FlusL73ZbwMNaRz1Vs64Ge9o1RltUDCZEBbq6rBFl
8TxtwmNtGOHRtBVQWTVgL6Qb3mJ42B/13jLuo354a/XWaSsruzVaHWVoMBHPym7Q91Tl9i5KAPFo
Cj2GZ2+a5fvZ2H/8YtHN9K4COa4uzPvReLBV3u7iMSw8JWLzkUbjuZjhDaUmaOPHsZocXCxj8/G7
Hy9zUcBcu/EbeHxcZhQyPVQTl39puA2hBv1OCt27Lqq7VD0MVj44cdYla53K+JaqNN9IKBjNkjUn
5ncW9LBjoR5zGqaHSML4SQvzwoUvdbkRM1yTRMtQFhqL8cGcQKqZ7Mz06dRZ9yVaEdI02kcs8zug
Uo4Wa+xjxJoeDY7Ugp6kTy1f6w3HlnXy1Ca5CS/o5W1bET/FFYzQOtuNmBVvwjSJIE3BzQ3Kqi5R
Rqfh5FY5uFJq6B+ZORFnMI14+/GyDMdT3Q3jxYwo1HHmCHCO0sihYnMCVloOPqtAw5kNL6MsRwND
REW6mc2yDGQRfJzsnObGMbHSTWG3O9lxoCMYmgFY06CXsKd4zpOqF041AZ4ou+g5oXWF9nZgS1gq
o2eidesiSuIJPEaSZr7Ra+ZhoP7ApmYX52gL5ToumjUW62Zmw5HWLDxrVeSojtJD3qHX2xz7vann
pqfPzAiMdmaw5wIv0YmNuHYL9JhsP27lTK3W5VrpilKSr8OU3idateHVOK5j3kJ8Rkx+GPXxdsEI
B1bI2O7jy6z14K9ZwCfqfDzSKEk3bV2VBxFJth86H5V8eszzdti3TeaaCkipoc3QThc25BBqdTiv
yooCFdPI15FM+yIybSB8BD+0JGJB3C6Ok2NCb9Cs5I8DryDAwyuS9dFmtAGhiaKmCWjYVq42JNCI
MQatmhgVrH3Af+BVHh3qzDxKIp5nu6zBdMma09jx234i2bHXuL7q4xJsovGLGRnQgWWg3ShTHZpq
3CdDXR06vcnXIhdAe9SztZKDgIicdnQvI/bea7W5K63scR5y7WB23doIE7WvaH+b60BgpakCca1+
N5QAqEGHkXtWz+w0yerGttE3Olr8TGx8iNGa+hfJbZhj2aueldVBVWV7A5irvZnR7lVMX/ncPLFK
RLd0hpdVgr6Nfd+L+56L+iFpeOyz0ox39WBEAVqub4fKjG6NWt3rargJa1AbVF8e7OWLnE0008aJ
w428PCoBAGY3ATbc2D06lO0BynlV8rM1zvw8MgsC3E5Cek/HtRHxeWvRkh8MYizUGUs5MDYKjyqp
9SMKvGp5EVeanxlaf6itkJ87fYLT3qhQMl/eMKnBJUsk4X6NCcTJomjaaIUu7xTDhS5YjOpxqXX7
sRxfbPjXn/tsIUQWox2QWrfPWGjEuS0NGN6DROr+8j2Z9WLdGDF6Rpf/xSxiyGUHi+76sEIrk1mY
gRiK4g5spWoTzkbhpCnP74SOU6Vp6n/8MJumKCgbMjllDGCcHNLsZY5A1fn410/fGwn0frOpHZlW
+EgDNt/Q537IUs7BVAbGrC4qc/3TjCyaBlKK2oDocTC65zwrvcGCqaKojQktKol5z1L0VyTxzGFz
l0LjOtbqJk1Z6dRzlwctk4ZTSj0FUg0VdGnZj5GlZo9wqa1Z1mMKGSmMDK1QEICx8aUbimc7bBkM
ziwTqjsjMBsg7CTEu9BnD4Lek1YUrmFX9wBfC4ujlVDNT01pXwBxPeQhDOptiO31djtl0a4x4VBP
pyCqHiq9uNF7gr5YtMlyfKuxghm+axMEd1mBIj4aq2M7xUNFAkh3tlX20vbzYdSyx1IADF0I2Igl
hZtb0PCMhi+gG7LhNjel9ZYAbpCLVyOp/TYEMRtvZeiJW1BMLAOHqx76qfvRS0wKOiOaImHuphmQ
JHWVaxB9QyTYjgx6ZuhSy4Y5M2CQZTltBywD2pBvajQyhjDw6xcZQBzC3aCAzRwRaJhLNyET6JyF
YJSdMJ36Zs2DTsPY6MKNxugBcc5NJmEwFcJsqi/XisLSG2CgEfKBGCjJfjog0FsZoF+OgJKh2d8D
saBvqGuCHlhHUdBC1xN2jZfa6BrrCy+VoLxGw77PxG65iMuFmDk5m2npdF2+7kK56zhs+ObSXbpr
uGe0z53A6Y1PDGaDVvygmWRTEAhijRASjtzjFcBEOlCeBK46UQjZT3XIctvPUt2vK38G+LXVB3DB
osAcda9NaBDDzXGArDfL8DNz3JkDNOOs8rgpN2qChJCMbi7oYR7pKSSAzo0wQKzSB0uiBTsrD808
4j6M+xbeh0NYbGQIL6Seuno17MNOw7ox7sgElkVpH/ukcsgMZMgEEk/T+7IqvGTqXGGWfoMWdX42
YsAz0CFFIEMwerheRzt7LDdd+J6V4abH45IX8V6UoZPBl9cS0EYBGB2btYduVMx5Lh1zf+o7MObg
3TfMQQk5j64vfchzUEl+0SRs2SH/VFDBgKNpv0Q4moZnS+Pw4axo5nN0xhs92vn0zIs0GDnbG9bG
RwDd/RYcPJPgzREDSEAxR7RTjxHECLI/GXbhZUp6tpkATmXfVAC7G4Of4cReI9B0k8w+WHYO5O3k
CKHeconAOsohQ8cxRQvWk8nXKSBi0BWuTQUyTAyynvzWZs1LbIebqYnAMqldrOcLKtNCvwwnX6oB
XecgIdlG7fas3mpKBYQRL8ZZRYbt54ScY8lAqoUMFu8S39VzEvRh5zF1o6MbbMaTk/Fl1pOXrgG8
T7DjUI/rVgJ8m1B0Qk1BlxJwtaDvTSCNkgABqfeqsdcRcGdVBS/CnLp1A5Etnue4mQ5F2z40mrkL
0auZGckWn9ytMgcxrifbfBuH8arGMhoOTdADLL18X9T8kNrlvkrgI2G1TgcpSyTqbdLlPsOA7hQc
IbUcPrPTiYJcaoztdvlvo9n7eKS4ectG5ZAX9sakQOXXI3jdkVcAddXTyqlxK5d73LCjpsC9tGIv
s6et3uyXmxzGwKHmIBiLxjGGaG9m7Tq1zFMVs48PNxjUHftxq+YBLWv5wzIX5mI6lthYNE+Rbrgm
IlXbblYdzy9p3q07Q3ueBuAF/UKWuA/TceCIS9GgOnVg9n1Z5rMMDWLdhQ6WV89i0xv5noHSaeDp
wn0FqJmhQbSH8QHY/VN61lOIR6wZmDoFiql5ZiwHykE8mWzemmOymxVCzadaSK+C0GG5C7A2vOgS
72ihx64q3VCfDkJA6lcXTz3k18tfNuDXSnomEaT9oyJfsNAGQzE+N2hbLhSkf5l1H1bo2tK1tW0M
IBl3J0wSTp6jzz9qMZgxcCSMcW3T1wELN3h/YpgwZfFqconrb92MzIbw2wyPUQgFaR8euoTclWkQ
LsDZeF/AD7XEqqeRcJNBBwFj461iuFLddEjG4UZx25ULWLuEDKgusZTT+YFp/SbV9Z1pADo2m2tZ
sGfWW4fcaNGzB54okL65gabjHJ4KZqE9JimRq6yKX+aOAvKngZs02N4wTffCvG/S9BKG/S4TGba6
uJgDh4HxmCUrGGSsLdM42jE8k9sO18p6SuoQmKa028dyfG7x/Fqaeiqm9RTDFVUpsuWNfdt08X4o
+KqQL2ZzCaV4bCPm2jbkJkV1qOEDnOnlNrIqfxLFLjTQCBrl8jknxb1GiBs3iyFD3QeMKPw2fS11
+UR7ekghdl5ZqUZdKrQVpXcEOAFsI0FWT9eSryeWzitrMkCbsPm9ijJ0dtMgAm53VSO96xoS3ARu
XPoydqsI6h9ESF8R6+/DDK3EVv/CutjrJzCbGMK6xsAoJPNLDBCthqtsQt4y0vTy1ajEvtKsN6uQ
FEwm9QU7oz2hpq+mNmjy+UJjE7q0Yt4VkITYaIbPsouRNmAymKp1Bm69DWN424zHkaqLjMkd7Zpz
WOs33bCOG+tO2tG9iCDQUQAw1XSB1vZPVq0Vq7FSN7D81XMwVxI+7+VUfFWF8VLOT9OsP2iqpau+
rl/aTu7rCCamZR9YdHgwuQ1dY1geSMrvWgt8/Cjx01itsc0O6mb20L+xnkrzteRQD+P2FWMZmGjt
l3ETzAXZJrPH8VA5OTF3PXQ4Gh7CVcorDMdjVNW3YyyeLSsBBZEAwvJeldDEKLBxFVS9WOFqbLNL
8yEtMN6puDGG5EjKI0hLN+aUHVqRLc31730KsnEdftPSAjBwLK5lcmYZqFCg14KEtS0RnjUCNrqi
Q5AC91qgy7XmkujTWzHmp0qKG4b5b+DzxlCrZXTGs3aPGBdQbd0VevtuxthK5fqDUGhSJa2NnvVj
oyCZA0mxRfAA/PUIL2hZsucycySHni0ZH+NEPVV2f4Nn5qEt1bNOEI+DXF2V2fs8qiMlEozCFkos
DPwCK3xfYDdN0/GEbcQ6Vo4GyxAjfNEn66UT8ASZy/ehIUCDhfMx1SfmwEtxVQOCPw/REeztWNGT
PYcJ7jd5bxE/rOh7a2YGGEw6cSabuHWmfSlriMDDFk7WA2RRFHcqM+c7wrvVpKJ9G2Iy0+Whk7B8
kh7MftNphE6uLk5xIg60g5QuFuAGT0FJBshJU/Mt5tk2RhMvtYAxS3vuy7YZEI2lu8wADM6gMLzr
ypPKKWZabMACxdFNLAa3banmKD7GUMTrxJvbdkUQEqw0kmLHtFZRjOEvHmfoXjVMMXHO1qotgIrQ
xrdcs/wWAJu2nOHubT9PpunCHwOLa7lNdf4qSHMuF5uAVroVwq2a25tGh5MC/Lj7bldi1u/1ydNV
GyTJ6Iq+vZdUh5SzerRkfyFFMGXmWc9brL0vXAKOEGaIpQ951cPEOIeurysNIMnqQzzah0rahtvp
le0i/bfuiOih4lO7vsDUOWsVGsi1bPSqHPwUDmjQSPEtXkEVCIyeb2Du9C1Z3WJlL5yqyU1nGK0v
qQDKLkyKhdsTeYNhBISYQTHGUJmBgDONFgZaBF3/JK0KQLs+mFPzYCh+qYsAth/nuR4v4ygRtqfd
y1jc0p4FwtZPpWavzRyEm3AAV23uvszpvCsjUDdmdml5cRmxeQ8KIPR4r9/3evNmQzoowsIhCcw+
at7tUnDXEdsbk9pKSY4zQzrm0CtINThuVgWJpU6Sbw0TIMqnxUsItYWJ3T6tQJbJkPjBXNGS1EkI
vxh5tcaTuGOFvOni/qRDAlo39S6Shi+72K9IjIhAgxNDDNr1Q98BngwnBTHwQOX8sZKwPyJwBjCH
VWncl0ps2zR0WQpRT/ZGsAhpkzrEGUx+KAsPAjuecEBUirB4ZRD0oA+wETTva5l7zQAFrHrLhto1
09gTCdailHt51AcTAnq9hozHGm+zAuwhA9MPsqdPXTw5pMW2Smt2ehMWAVfGuE5LYH7jvNh0UKy2
IoKnu4nIaqCnHsmYVT/rz9jE3tpd3u9bgVtYFUgIEOlPE7/pobjUWYP9SLK3ZghQZ7hhjE0w7NOx
i5wqYvf2qEO3UWOw5UcxA1asKQNLzQ0ya1hmjVVJ5EkPc7+yrVtJyhOSu34St0GUiwPvs2A0of8N
v1Gs+/n0bgNlTqp5i6HbOlVRHKHm88Zx8EUBVJ4Gc4HJulAu4UIAgjoCwDkk3woV+nVaHhB3avVr
SeyHEc39TR5uq7L5OuhQS/amY4nMEbnEOmZti5rDTCMJ/Tipk1Wx7L40sk9ssCO7dDNSyy2N5I5H
g99lzBHGgcCxA530e6XiL8QqN5LAWNWC23kUO1YOoGEcy5NAbKqZ7VZ1URBmWsDi2I/D7EFdmvht
UJk7fuV1v40STBXMXDOh1i2H/AITzTOVzXrQDK9jAJ9pM1S64WawLewMFXwk3JogOd/XIkhgnhUb
2raw0KwfM6T6Bi7fICqAVrozofFtv9V6eDPlkEGb9mPRp3itNgzcd5Ohzz8F4LUvVVCOGnZJOXxI
EF+mjR3YY7MeNQHRlv0tVQdrWY1Cx+YQ+jbaQ5qMa6HsnRZipAzGqgujE4U7TGreqM4KDBRTYhgU
mHO/q2cN+eDSpxHU+Do7JxbZhZnh9+AlMZ7el1O5R0bybAOOMQ8YcFq0nzXMjDCXwlboqe2/AKqw
icbQn2XkaDD26Tt4FDS2UyfpW98YUHDlXj9X69rm3kzlNlPZodFrz+IhUhiYtXUFIXZpPBIjB0kK
AbRQ+yiz+7U+l2/9sp3sQU6jtd+EmR8mg/vatNM+sixQwGRWgsvb+BkDjEZqeuGm4ezQPHwOQ9Bi
GrFLYpushk6dzB5KCgyZzHzpjOzLaGPuhPsPch4PjJYgVGmBxFw2sfemlk4kJyhq4U4GqFJJR8z9
1jfcRVzkHNnLOdsUdfE2sFc+PistdGtO323S7ppWAc42rJAV9nM6PfVDctsI8DUrBsJvRv0JovEY
Umwk1OEFEYINwFaEt49lI1wJ+toKFqKQuZkrYY0OkQD1zxZkr/kdoXxbtY0/1jqSWGbo4iHz9H7d
6t2tiMBTUyY7KMC0RZ26gjB/kOZ5wLtyJJcxUldZhqw31B4lgM7MySvj3AlsB7K70HotDDDDtlUF
ebukaznr0hlY/8CSPCjNEWRCAS+zNdydViXsnyYAsec0DqaE6CtCR5fqzTZh88XSWreOxDom8zZu
w12bDYc5Cz3kC1+q3qarxiy+hZoAHWnqd3SGRIrMD/OYZE6EVCOW6G02RkBxQJxUim3XL6H0mAAw
h41tBQ20jXCkkjC82acAhhHEuCGkhxGSp4OlNpgfbtsWFok229oYQ2WpYwqKto0m1zFQpjqYRZJD
JNWHW0CxLrTUh5UqUr83E9dE+qmYmK8DXKMSs9ykDWjOduEb4NPHgARktT9BtyZawNkQ2pxTZAO4
3hx1QDHqocDc28Dr6A3obC8V0jgWIxw5ELZxMb1W3QjHF/NmtqMd0th3wwz5duXQJHoeQDCdwhCM
V45NPojw0D0VWQKrD3jRGLQERCoYqiboDNBex0CzxJ1s4wCx/GsxhHsWEZAg56Cf3uimwUYCqBqy
6sh8U9PQF0odNbgVJOlXFNmhPJceT7AfJ4Y3Kmx0ke2hvX3POtBJYEWX9xG8RQZfh2MEHJlmpX1N
GnMf94aN9dlyQoJTtfG0z9DQ97bHe/JKe+z9aF0ASZnv6168QKdkj9lGb/V1kZEjGWLH5Che9hRZ
dk1Uh6Y+NbO9GWocooIm1bRvU6QDY1SKPGHmqybPMetB7KtNAfyBQSbACTHbiZMysOwd1TZRKR2h
G36EjABDQlPVfqavrBg0iDHeYWMBwojtmIPyLcHWsyo93tXA3mWjn7XiTDC0dNAVkWlyCgk+gNVt
sdtd0yZ3uoGcEwNBaoHiGej/Bi8dXhI8qKVHYJ9hq9tpaFwL7kOj0bm8u9FqL433TdJ8ESH0v2Cu
RaDJp1Gz5+1LNm2TAWBClN3K+ZDrzIOvYvluddh6aADiX7CBd+YcCV5g0JW+seFgbcu1VjwT/U5L
7rX0tcep8/fQEOdZRK7AUtCHGkANxBM6cC56Htgbq562mIpneE+ZIwezBDUpUAE1/jrM/DaB0YZV
gaiI2U5NIHFAuG1RyMcCJW+TSPeGEYq76N6Kd034kIMEURT80CPeMvQeub8ZNdp1vse6mDcJUknd
1h62JKrchRfc5jOQjNDx8SeUK3eGjggBzD8rQqK0Nc6yeGnJIwXEIdwlFHaNPdwt2q9DHg8rVrRr
feJHjW+ErqP+BpWjrMHEfOK2l7LdCBUgZ4CPALeSA0rSh+6syBHZXHg4bI22fcpy2IXEyNtrJahN
rFtK1Vubr/W42ViYRbK5BF3xsaYm3DpGRAB57AwaebPVfLbnPVJvXf0IFbrXhMTRTHZM5wQFdy3I
UFFMChAUZx3GQpY/FA3sINJTmpFLBGWzraMglSP7lztMlTB0aW+SHJu8FLd/0idnQMpu0hG7TIBK
R/Bdh1o2VvaS8qOBJae9qckJ+Wwkl8p2a0j4VSJTN/RMrKdmBsWk0pQvB4JnOzXPpemleqXvIxnp
e7MRaxSiYdnRGeElWr7UyHsbrLtYSW87+ayEWyhR72vEDAhMa5nhUZz4Ke/GFmW8etspkL7zmSBM
RTqzRJllP4J4ujOArzAthtBLH6xDisLKpo9KkCjGmt1qegS3nhQ72oaSoyiEtueolKAsAkdRYhab
ahzCr81g7pHqfBRETmsSp/So0UgPCG++oWw57Yg+Tdiry2n38bI2tQYIngaAjOWnH18qwV7ijj1a
tV5fkoHlMMp8kH31hioe2wHK5lZU2KePL/EQccdM7cgt9JrtOvhriEzqj5kOjy2GHf6pS/cY3zay
abG+F9SggR2mqNtPMoycpAm1G72KkfdTaeXZ/aTdqNq6Kabp/xF2Xj2Ogl22/kVIBJNuSc451w2y
K4DBZDDh15+HnpuZ70gz6larqru6ygbeHdZee61i9nqlpIRC7r+qARLFMPBsqDlSu7k/BOt3T9JQ
M2PiTXIUWZO8fG/M2lePTRrjGoq5s/45dz34nKDnH0ulx0W6tSZMSQzWOx8ru66qtoIkYjTQvcqn
Gf9MVKEFT+zQ9B0MzTX0JFj8+ygF1p0GckI1pTMLsNpxxi2wQxzJySmvTc2OR1nMuv20biEa8jnP
l43cqCcjaMCwyrRcvgbTS8XudROCzvlvfJvdf7FV/rtl4j/hyf9JYoFCoymSMXrniMZ/EqKLVA/1
90dvbAFvQrtRXuRc1USMJKoFbzIJiRJV9xfkvvgEFErzMl4puRasBiz+smnmqwwY5fcu+QwURbGf
uFFdSWC3oXzCotH0/o+X+z9ZsyMnxFRMTSX2yxLz6v9PGkoYaiVA59wulCBB5XawAxypNkItUh/0
gSsKfbpT2xdiK8042tZKNJEURuNvf/CX2lDTrfd5TJz3+ige9mn/DnJbmxQ/ZYbvrGZgvQU5wWkn
OroQzJyRG4jM7b8/hqj+TaTz//6O/oNU/e8dTURZxM9zNBXl8//JkQ1S2Xhlb6wA6doNxJfKAq0g
XmaWCZtOYpqgZAL1v45Gj67lr4Wg4jDkaxh1JQlYhK6pB26snU36bqfUCOP8H69v5F/+zweEk4V5
kipjkIzl6H9wCfHGVD+CXIp2zM0G++0QiVe42krUwmWKB/CPlwRurk8EYxV+cOPti+mbq7f590fw
8d3//RX9x7oRV+gfG2yCqIeijnbO/0E5lEIBVYkRH1UrCQ92Sfg4TYrFkip/hlWazxjsNaco5skQ
5UWmCfI8CEUkioN3TNHS5vN0siiV9ybQ4m6tMtwtG0AM1SzEi1qgP1hGrX7431/zf1LFVF6oSRyn
xDPZb9P/4yXLeVUlYqwGzgSPCHRARpMg4/m//wxA9X9qPv/9ZuHOCE/KMA1T1yDS/VON+G+Ea30I
cz8MmfqV2iPq0fPa5bmry+DD+VzQHmXNKVEtbXA/xrz7Hibfn9fBkKfqB4WYU5ZtSga18qNsZp32
zLtjg4bF54hPuxVpU+UzVdSZVM9VtOf4/o3mFfXbnrwWTBeK+EctFr5UUbp5jAeaiXYIEo17wkRF
nvayFxe9Y1LBl+JBfLu9EWHgtmKiYU+6fJco0zrYSZNHLQxOLmzfIof4JqJWOTB4MqSCBkNnJAMR
R0ChMSuZ0n4svziEgC15cWzK3QszzXb+qTSS4sxLq/1kmHrRW3CNckWqn+RLR2qmfnh7Y2JjuqMB
HsOIcpZmnLfZq3toEXOBwXAEdKYFDUc5bhNR19GGfSSclcoBUgCVfr0vH0SfP991oTppnZ5jvGaE
vLyrnT/tA4xfPTEJznH7whdpZsS794DT4z584VEpeqiTowGfLl8MXIT3Fl7Jq/BwzM5RTclprjBg
RARHCl1KeTXUAYcSC4SFavtziBAGq8mSAd5bVfVdipvkQWg6dR7udX+NKy8GD42nlTZVET5DbPWG
zhsS8UhUuYH38mIvQf+AlOX8If3k+jZOEFa/D8iP0gq20zRd+WsDr43XIzzJdKUr5Tu7CMcJ/4AD
K7Js+QogFvXMwZtM3/PuFl+KP6wzt9FcXFRu4eYOmc9Vd8pO22gbZafMcc6xa4+ia//aTBbZI9y9
T+EO4MuNN+m8dcW/eNNc3qfgkKKrgR7P+IXveXAAGLyEO+CSaev26LN1/Njum5LHR1BOXIjT0hNm
PAaeNE+W+qq7B09GK3yeueIUJyMX73DLAZu2IhuRapwv5Y20K2b7xmr4CxXp69wRkH6L+Xz82gb/
Cs2N+DO2LrTZ/BWSWV44/3ggTPwzM69V/JTm8dWRATIBM5OdWsSSk4rvl40/hhqNukZJmc4CqFxR
QS2pfZrfL/ExrFQvyZeAds0lOJjfWutEJ42O/TUKjTBlyzSrelSP96m4VBeADpTrbghvtIzuUTlH
2I1ytsJWlkrZ5uOK5geNu9IJf5CFRBIt2yCmfa9/urk+a7/Es3zWHpPLa5b+FHgLREgMNV8iqi2x
3RlW8tUi+g6+5GDrSBM3XDM0Tgsr+01+ETM37p/r5yldlWt57NfqKqZnNiF5WdWepl19IvWujCrt
GCoFuTcPoPNt8XMf5e6O7y2fAunrgaXNtR+MN2Vk0oUZenFMRRENQvL8g5BqjNK6xX+KZJsxhRa7
kxCZR+VKhwQhCF8lZTjgT9n0C15n86ss622xMH5futUPEACmKnqc/WzyOxkWBm0CHgy0hFfeVvaV
fMV76clEZKgtY+47n2W3HGavr+o3PSb7bN+h+H4UVYe5mHgm90t8vmUg4sX7AnFMXNkKF0F7PgC+
emNQfM2+UGeexcsCRbtu9v7WPdXrL+FPssnn9cqfIuHEnWGOA0ntIZ/54kWw57pGXA4MaZP9v1dW
nQEioDEMWOFuE8QavXKFbdQCOUXEeOVN3VrxVT50u4iz2N3MbXWBiolvmLiOvisbE5tNucO9qUGu
+9ZzrtbNOUCXb7i+9soy3zbr9Nhd6TqcYSpuza8MR8gvZR/MsX7lEkjLFF2ycm5wcNsFvjLGul+g
txtspNvrkBzqnbnMZZtenCmigtY8iQogI7AbRPRH58QZzCxee3RMkUU818f8Xp+0RbwhUOhbupRj
h40sLoB4Y2MGdokYxjEX22SX6BRvwh2P9+YzLxbScnhy+3W5xkYTlzc0sxZMjeJ9fjSvyaw9VBtk
f4kT8SHZ0E1fonvvei3HRtjqW6dd9Hv5S5qrc/0e/jaz6hrDxr2bCLdzLdGVbHs3KGx9W/0hABps
9C1/97khkbpiNhYf8tNnVXDOGkSPBFfGF2sznBiq1Fum/jyAKjpW7QzGRPc07ph7ecECcwTNVhx0
3TiIyIYuXhtxUaLvkiMRlljAwygIGqb9kSz/gd3D688/m4VDVFzBtDoBcmkHprS4oDMoT0EvrIz3
fpYTa7jjR7qEBxPD7r4XOmI4jJ/u/Atylq/rZK1sVdOi8+StNH81hlbBwzzyi6DPQM/8zh6T1sku
6crp98myWMI0Y5Bg3vtrCaUiCxyztaonU4pd+v02LTjLZeAqjQWFyFjz7ec94l94F4CygtZxUmsG
3bw2TbfsCj/J3C3PydZfwgO1lYUCFsqEEobKKluJIE0Qo2zx2j79w/ju0AbDqoSYicWu4bU1+mNL
fKvfwUzA3wzJmhA1S0s8DDtT/E3EfRgG60FL99mg+Ef6PKwHiiPSWfHENl9nQWGOaWvpsolgrs6p
5EKknzC9zu0ISnu00uUVlnMIdEbyqiFxRjRm9L1XSbHztydhhNo60Llz3BZxYa5iPOkfeTPtQFm3
Aq4GyAGuPvlpoALQZ/rW349PmAiWhrjwBQVVBR/LKfj/HH14zHankwVNJw7ODbOWcGd+h+hGG62j
3ETk/FXPrG5lRytbu4GuodP5mUvY4qKuj+8DYYnYWzFKs5HPJAwUsQu2fFav+rPcMuBE0PSrsrJD
+xBu4Q/xHFHW12HMBtzmGhtigTMyU27JI3sg5EcqkGTmUVa3GlbxDDuoRbFQZ9mepuCrLqe43VWE
r2uxzs7B/rM07uWzfGJYYaw0fvkz1RW32Q3npCUuNZ1oN3c9tlJMHiDd8pNXSM7KoLVYTbvDAdGh
WT1LptALPa/c6vy81xJ0YVVTFaSr9wpR3JV07LbdVl6rJ/Ggn9TT6+qf5b1wlG7pPNnItup16PJW
RNKJLbrqDQ6ZWqwxtqFGfPukxfCnW+nIxCJUi2IijqYQ2zjZS66ZNnGMuxGNeQUyjJHjNPK5ok06
izxaclu2TW5IdBovjw6N7KLcwpPybezhA3D4sQvXvoLL62IeeXC6m9jDLmInws7x40lc5bu4qN/4
m2Z4+5KONaZUPFLj7wSxuMbCMxOwW8WEC8EqmMcVIzhGRDfpWzj6e5Br9FHF9ef4OYprbGaX6ZZE
ck7Oxl3jQP2WVxy5sB7BoitCWXQ3RuJ2aiUzJ1j6i/hQPYTvlPInefDTQQyRr8VhcP/Cn2AyWvdl
f/y0FiHjP4liDF1RvE1uwnf4E/PAYHS9aTbFQl9mey/ZK1dS35UgneE5/SU9q18UoqtpzrWXVuWp
fRQb4WbeKhQLhwwet4UfQgwAdMRwA1OXxjIhX0Hmk5xet9mhYD4KnoVgXvzHtSSipwr0PA+JVQic
vCzlWKnL1k4oL2GIJVMu0Lux+aLRmwp6J+f0n34Y+sLNQRXsprNSpg6iNRIKOtuPxupDeG3baBmi
m4lx8GtJz4JTttOoNuKZaYKAnZf2Dna60Pxg9PLMctZ72JJz6G/CI3xylTF54XGhKNEhE0D3Ob+W
+seaPHKw0kf9ky3UZ0zZ/Yz+nQtymhi7AMDUHxQB+Jt2p2qj34ID+sEw8SGQEhStyVf8x7jFBLHB
FZGqOSCykV4sHl39v96iAmBn57I1QSIckTi6FeI7Clw4/LIBhKES9s8eJLXoF03h8js8JUvzluCf
TW48DSfQdj7i87HSe2Bkw9GWGTeDy9oNXnaPz5hrOQujic1SPyiH/o6ZDR1d3+KZTXi2+nsK5xWx
8NaKiC+NBwVW0onj29LwathhzBQke8Bp8eOqhHgI5yh54j/ApAVqMJZPeFYz53i2B/lSbNLdm+u2
D/7Sb6hNzL4/piUT9UZz6bHAQfuNfRgoS/Gywb8FYpVVy24tQPoaXyeqg5xZdlUY5Pi8bcTBqfKY
HBD9iHvf2P9EGIHjm6uxETM+HC1S26XD5QTzJ7YS6giyiM5FP8bfaxneaoYXkl2MOpMKDSd8R7tE
krK2+nVzYGwIo0W+lCeMtKmjZeYGKEJiIHBpNtjGfPHTOQnxr3b/cJUgX9aUXtXXBOdtSxwjjszL
H0WFGRioik1q4DcTbMTG/8g2gmIDIzN4ep8mwGAkqMaqxmG8nZuW+MXtVn8kqhCTJ/BuM09+fxU1
Ysijr2/wzL/pVEi3jO/5jWkX2YrJuBHa2WPwyg+MUtATqzw1j8+p/eICNWtqRIycJ6gDijiqUxBS
J9MnXkuqIfW7+isoLehY/vDxankiZZt4RHAiYgWIDWqWhGXDhYl7/SEHTFPMiDB1ahaJ4fB0pT/V
JsYlkoKOyo6jIiKsCOnKwP/VZvA0QdCZ0PEbfDUYFGc2RVAqwPl38GsibUG2fjUOXxcbTHU94+Pq
mZO+yOkubF/TH+94GI9WDTwS1Ip8wMNVs6sS/AoHYjj/yPvhiYY+CikPjhLUObFxKLlIWN3LC4yV
+Roda8kLsyScJZ1d507b2f0vDsRlwwack+H/S3GG32NhoUhedbbpOw2T4H9dQENZfOgf0c+/Rqq3
AkbZpjUETvPGBdfyRzFqK4XvnoK32lrvGI2HcQOzCjOaMghpKcw6C1ZgGjs+0oGCXXaWEC5kAd4C
/BK3m1iTAUV0u8c8FyH5ChKqFdTWcMxvqmRBwydGmNwRpq3svrAbgF4pz+hD+FjdD2MXuZuLvBdj
oWIMUTg544KAyblTfH3oR3Ch3vabz4mAIK1QDc/Haj9Lds05gR3F0C6dh/3qTUeqrybdIsrgMzqc
cWa3sGyKCBtbi20zo7EmWFj9CfuGjPfIKRfwwEB7/Svt3GoXzcRVDv2pt14/iIEypkRLUP1ScP7Q
7vEv5zfmrmSjqYYoWJQNaHc3uZWrdJK2NDoKTnbdk6pG4RwWVvOLHiRXXmS4uy8W7SbfcV4hOw2f
sW/1DdSvSfQcbLTeCZXkDiIqOvBjotCg3XgTncNvBX/4tVFQ+6Jby8dAct8I96eYYsID/lgcUTw7
kKHsTtFNDmw6t4TqBIteDHtlLMsZCY4vqGqgweK8Bz18DH1SAiHurVsSvtyx1X93PAW4VDVTXdo3
rJQQcDiTbxteOZQ+5au5y7uSLof5U2jlRxYhlzTv3w3Zt7vRQQi39z1Y1vQqWYe5pm0+my+fxkgg
7K5fiJszKA+4vzheOeQ3RZn5kfsG05Jc1s4m2irCfDhlnDcG3/gr/B5Oyir9QX6fRc3QnDa6U+n0
5R50nGHi5o0t9zaNFBFHxu4PFxfAkHzsNfArGH3aoSOwXQOF7MnD6B+Q1mwku47dtGNwZQ901k9I
njw9x4RLjGUzGA2J8i7tui03IL6MSY3Ucxubm1OzaTfRt4Ep8Ggxb2m/IvjJd7KQZvVSvGOpRhKh
niHnJr9jeys9abyzfbL4HIdwhBY/W/5Hs++/hpN08pnYHaLvgq472ze/9MI8NMVvuGX75yn/NPf3
kv3IPctrJR2PnbDkeTSO7beASyXUitwuMD4srfCif4nbmMroj3s0OQpnqtdv/QxGeNB2xn2YVWsc
/qaJOznHy/IEof39mZpWX3mv94wHB916PKXnrwRvTMcr4oXou/GfQcIimr+dKlokEDAlCzXnkdew
MRZ8s8V7S8n+xnKaEBARq2wJQGLChglrkOyq2MwuxwomHhNov34tW7oGVuqMvaHbjqaRiBzg0RB3
a0imoGcogKP0rFnM62kUmOTIf3zICoYyfpWDhVrBO9CZAzjDD53SoCD/Sa1vq589Ta6SW2jcbxNq
QGEbH+p5S7qAra3AisWZD4YF4vzkd/rW8NjgEAGRSb9NwNdIXkyxqo24btb5kdqLzoTYOlr2PcF0
DirZEzdK5OipxXHU++MXdTO2rJi7MLbmSWRpAobZywapjO4ULfDL24Nw9TWbEuDdWHJsaReilnzp
L8I3bRqmlBBMum9SHyXkhNnQQ6vGsoouE4SIWHSMaBxo3Hh14885qSvQJVISkS7uWNejLwFP2GXT
bgYLiKSo02W3dDX6tdoPc96deBFu2QP8gZ832dN7OBXuYfTXE+ZmfPEBikjyHB90Fvb6RXDA735y
aSvwk/pHwM0iEN3ikO9KoI/iKz2+9vW155lUvgyKQIzhuQeBFZEoaWqtaHDY+ST2AmyBaWJOgVw2
twUhbOqf/6ppOWYj08KaQHm8i7vw2f+YsQUzA44eSsv9xMX2tikdA/Nb1WXJiN0c2P6VbIE1l3/S
XjxOftKnxcPGb0FHZncMRcMVFCyBZ05epgbSbDIo545LX4qO/EsSobLiM4JPG+J3PycqV4QnsiFe
yEsPbfAbUbf8Hs3+MFIQlwIGMJAqYgs3PvAAilzKGzyiiNPmN/0YK2rUaCOOv6dEDkEMOis8Gnf4
oJSXjeQZynhh4COHkyn0HP8U/H6uMZULac1gY9eW4J0G1uucXrH+DSyxsWoEvYlfjR0givuap3/q
lw5mxmZzChZjiRRN3GSdVziaTIAjUoYocOZy7xW7QTbGTFxlWTJkH4iWAJofVxf0lLZWBWh1qWIU
ojFJk9yT/vggAz7vJj3xZvhLvCI/msvdJ6X+q//ITZR3OQwPlZLWoYCk8Q6WsFIpkgh4IFywXHjS
xXN+BOwsr81dVMYHI+1tmCM669hE2xbjFJsI79+z3+qc7SduZZW7+uQTbarRAex9km7dN1NoLbbk
DYwbnVeYu929bC2d6o6imM4KJfrGopcQaTrJ3ej9GjZNPgeOupsTVw3W5ye6dcfy3n61G/DHnTPc
sj98Fo2OahQkB3qaAU+Ci9haTgk9uLYmz6Am7doMzdW7eVK2tLX4M8aDTX07LpX9gC8z3E4YqKYO
9/tz7H+BPsNjfhV38s/kTsHH8QtwCpUYETsC6Cx7byCjJny+S6xew8nsBeUDiExyh2IKayCZbLpi
CgKrXsstaSH6lk4T6C53sGgYRRTU2djnUizR35Y3GftrMETWHfaf8ZpAFiPWJbXF8Q15KVSpuEZy
7a4IX/OetKt25VPhRH1NW0ozz9vhVhs9GDo1x4ubNlgqlwxQHZH9BiFlV6OKJ8HKo1ty8gcsQDun
gc+rlFV2xGYbT8vJJBbT9g9MVyyCosl/UJz4kD2Si7jv7tlzFPIPIRh2FpteUe41dHmRpadjFQi6
lyzBGR64En2aaVJ5VDxVYUc/PTbbBMh+nez7X4pWUPiSAMPfwD4RWJKzP/RIvy1OrdRUoZXeJxdu
C++AXoZ+32mx7OH8UuxzrXzGMLfwZVFuBpAzMAbnaDk5lvO9y2aNJEG4gsUFOc6GeS4fpLtvYsnD
3Ig1pXqsb1Pm4l8+FQd7qJSXnHZ0pF/WSmaxkZqZJwRaW0MBNP7ZNhZjZiKZZLE5CCdG4eE3YXZb
JSS4xn53LCtZmYcq/F7YmfeK0PQUyFsS1Di7g6cieYky7xRlUTb96lMXy05M9k+ei/YLU6Y4nEvY
PlIz4bB27o7aRXyEP+aYQ4q/1x8ZI36yf8O340FgK+fz2/MsP7Idjisi5wPvoW793gvz4hpcjTN3
NniQ6IE12j9Q+XqeHMhL3UmGl0H1lv+k9+HESOPNQ8nK/YHx5rOPnRQcfXjysLfBAque8n0rMq8U
OUHUWKjnUxIyiGAJMbB105v8okpR40O/kxPnTQspgj9Vm/5MvwpK9X4ap+5AvRmCFvCCek9m//K7
voR42hSbXLRZI1PZ1Aetp49ghg0Kna0iepjYqX/twivm6kLbEivL0uoOzZ2o1wCKKEcKSplGNjoh
yEE7xjwB6Q66qbq2vfROUizrGYGtDdfZg1ry/Wax3KKhprojmPWgICw28R4gy7I8S0OjL/SncNUe
b8VRjBl69rTDLPmakgMlq1Ut/5eMLd0BeBF1UGnqMxtHvBKnvZggONUkm4Yo4f0QdBj4KZawxEJq
HHS9d1Vpj0uYpMRw8aGTyx9mfHp/NkWCM2wD3BjQee+zfBUl6w+9IkvK9ValNGbh03f0gVovepQA
3SNeZ0GyQkkfd9TgNa2wOA5YTyI0zLUe8rhni9/mOvrrt/KP/0OpEB6Ls7RMqOQyurAL1Up052x5
7Ap+CAfptCh4/RhizOC5ZAaN6ti3qUwBfSvZiAy+hyMNh8rVY/TyRcdBI2rqC2ZEZXUt0ZEvpkPu
grFQHfSsd+jIuSzGNQ6vLj20Xt6ql8mW/52mbt2dWXVpX4dIcMXvfvu+piJ5y6GBxpf5PZll8ZKC
jNG3jFvH22Xcm/9oPeIAt6SAlE2b7/gYdgTromQvdvcPppsG0TF4YuxpMYdg/fW7vvF+eBvhxPYX
9JviOfuiNH3xOLOlQAgx1gTVxPTXSkZwztPJry+Zx5eQSgs2sA66kn8JRuflRpHSklGKCKo8k9LQ
e98hjwrB0pgQFsd4VadrI5in9TEy8TjRv7IvdfX+SU8+9pbK3sA4QJqE1vq1SanpKb5rA2ttW/jO
fyKAvMUQTpvUGTGA0IKlbOsWQHKsziuED2BeOzUWKma1wNUjCgHlWvijh/fPa/nZ5ltcqcCraEHp
4olqhAfo0fg8xdYks8EYP8bCj39SxR1Si4GNIz4Yr4KipyFE9V/D3Iwz6PIn+ibcFtomVR9aKy1k
jF8TxiAZP+KIzQtrk8apCe6Gsm0+2CqyBsfqFd0vRpihp/98IldOZ/xGjmIX7T+wSzzBV5aAZS06
Ez2Bo5TFrcbzpNm64KhAYeoqya5lfXqlR63lLCVnzdgJKTAcxXYBZsp0EZsvcs5mki7M5IGVOTxL
PDZeF/IcO+RAsdR51JpwjhvDBpw2jGtMKZWd0g/fIb0Y4bXRHE3flJjI1k71IYyLQNrfpAIuat4D
GcLWFCzzJ7h+BE/2XbFkeI3tbteMLs6feiqry9Dclv5C1WYt15VSWmC/WXTKX80fs9elbu8iMEQ7
T8ppoc4bkB55mcrLimiVkdc6Y2BbW4scwRjrXQaqE53WCQSlOAHSGQ8OPv639pA7L6DpZJ/iz06Q
alimVX8msLxDJtt026wF0UiA1ZNe/w2uXlf2OLu8fhjRPv/Miub34//BeHFg0+fR0qfyT6Ndw4Je
PviXt3CImlZZl/2tSGfkD/HE8MYP2scbxuhWTQ7BcAi0hZA8Pumj0PdAvJVAuBOgfKr4XGY7aMQh
5G7AB2r0EbqkvZUIe/lKbGdEAf05tkJAtuygVuM2KAkD3sdCXcnUifhz13AOS/gkTqRT8Thq7qrG
nl17X0L5ZRsNSzV4Bq91z0PBZpusefCzAa9J+zSvBDz2pawsP0bFrS+Xib98vbZCtZWUq97f1PA7
xro17fD0MQ+RPyt6lz2AETrQ58gUSJjt4kmP9+MlOxg4FkH0YEv6Wx5uH9Ct3+YAnyU5NJdxYydg
BRKKB/gkTSyoGQWZD/IULZTPUlLcRJxirZW+GQDYeJ+T9xcMLlX813LX/HBdOWV4Tyhzarc04nAv
o26q+qwczwVhyu2R6m3YsuOKAgSEZY8RIypFlD5bfZkfiSlGdsjgdmNylIxjcrru6ld/AvCAK+FE
L7JS4Cwnv8Yl5xl+pLv8VDyKR3SikjSgoBjrkafRTxVmTRQIp/fNf6iyLWA3JTkgJqbvtXvwE42x
t7/Wt8FGLNFVsLU9iUieQoIZx1ilB+6w1M74z5yElT7aeDiv7QfUedoNGGwUXEJa1KN8BSRMZDfV
xoUHc6fvZtQ8nBT1Hp3BgwESUZsItr3vmLuGKKGfsiUT4xuc8nmwyVcMe5g5SQwdxD8D557SYZK+
WMM+yy7+Wt22i2bR7V7XGvGPNUWpVnnGnzzY4PDGH0Wu6hUHiQbmx2A6BOUJKoJ0w3S4BRvGkopC
d9KPqEJNTqMiZPD7TR9OwwfMAWu1lhxyu3KkJVFOI83UDQyNKCqXNORpRT8iWkFBT0bN4wH70JwR
bSFN4iFkMIArbb13UBt7dyvmNRE0j7uMD+CSue3GmGNuWF/RUDgn086KPC6yPTi9K3KMP04P2wbo
yqG3tBVK5mxG/sVGL5xWC32cmC+FJUJSXmMXbstXjCQctJYsHgA3YlCWz0tm8C0cpA8+vExI3ZEi
hKuKhY+fVVjPJzWtneCiI9hw553XVHOYTtiUZRbghsXiscPqM85Tu5f9sienYJrPdDedGSvdhePP
f6E+nwXr1xpL7hmk/umIyNOoHYJF5EUOMP5klm7VJfQY4PPtCG5BX54207F8B4dcJu7bAc5tmLzp
M/5GFx0fxo0HpuSFW5gF7Ygo+WCt5oHvH+3IZ6QCvCCl9xpIh+sXMiqkfwZZB3Gg+ZX1FZ/Gv/xr
lePW/uQ1xb+hR2E6kkC6GXeL35xvRMt++dQduzOWfkL4MXLF5UEKwGxj7B2371z3Supvkd2bIvit
Z1oErJb9sXzNN5mMiIA6V6BEVlTT2jiAEDyx24rv/vAJLqmJM/SE/vExZAAk2pkVQOJ99Q7cEgUe
X4YUrs3qyY3VZMsySY5hOYsBONlkPbVmbFcm+Gdx1Ojhy/RiDnhxVQdRHva1VM9elMy9dtRbOBJt
/NrI9KQi/fEHJMbvNSfIyht6EAwuKCENzL19cyGLE4eGumGOnTgvFkM6/C4pSEwANPXiM4y1BYMl
zXhaf3bKS96zUpaPIzP2kWqwU6F0/cRXWN/yEa2KwnPDVIjKYhItg3gJhx4BIhTvtOo0cO+Dki7b
M7JtY07lbJ5ruygMLPjPs1j8E9ptE54LYPMJ1ub5oY9eP5NA/TUixRXQ4PocO2jH4M/A0S2tNOpB
ddg4cQwCmT1f4GKKxNRK2ArPhFur1NEyz7NjqLZHIVIc4SBONobw91ZZcjmUn9/6mTHyB1I9prR2
hr+exDn2bNdOQ+tvyQ91yjI512QE9PwwAQVkpRBgRe0NvaNWWGdVmfFSg6Q64X357litmIYw7VLd
C3V6RqVpvEkdeZmUtRZ3xngqEvpJqc+yFXohw0pRgJl7dZOx1B6GnYeIyokNOT2nOTx09LA+8kuF
vFbe5UZsD1ImjnD9BEjH7OH7sZQEo6MKDxVyeUHkiRWKH3UHGgnjnm3hXnwR895uFokrI2RVXqCZ
pfbzgbjjF8GIbdZgDnyRYS0fTBuSXap/a/JUWjXkk3HSDFiRZ7OAGcvZMpfyRf5LhmwqaGy4Y/Ka
NCt2HGcazJQX9VYVLJh/qMLLfX2VVCWMEkXiySF+U1vXFSNg+pTBS6IftuVduPPOO1lXGlNy4r2K
42MJ8rEqYi9iEaX6C6YaTnq49MXFpl2DKSCCAtpJZ1YX+4DOxBQ3oDzUp0F8jUzDVSQqH7lQ3Tah
lZpwU5kIv5f+pSg3ZXmv40NoJ1Mct7Yy45Fuoe3ivcJwl4W1jXp8mbs+O3alxuYv3AiYEU0bI0kj
UUktGnmRB1OkvTRV2lYwT03mTaYvnrRWBv2ZRsZTrqBsDajPlEzlJIqHmxCd9Vt/+aS5LePwZeou
8A0pN49AgSLxQG3eAoTp2MoFooqSQUmBiWVrGUv3bJIeG65bpee/ubB+s1O3ehvFvFbgLMBrFTp1
ZRi9lyXtVGTDp4iYCBu6uhaG4RyXj4nau0i9vEJl3prN0VcFt5chdrTAubUUzo3YWCavaJ62wzbS
jPPLlCCNSBASQgYHUjdNhYuRT0coPv19KVuESGiPe7TIkE8CEwdZ9Yxq1S46hgwDGTfIrZCikuVy
fV31e7+b1yCpYbB5ETDLdVfNO23bq6e2PlCqE8ZCIbPF4hKWexO4sQXe991sshVeUzgRivwnETBS
eVUyZyk9x4CaSmcUnT/jwaIExRutnplDPY+q2dDvfMRojOlHWmE1XMx45alykN+zkEg8gFIqrpKZ
PGfLjioz0s9lfH6PLovNzWACcpBIzebnFmoHHCYHZVUoUyP3imD2ob9U0E2wumYhApUiQJlKu/L9
lbBAnMR7OVh/pNCOkVjcCOK/OxMrJ4H9OciNn8Mknhc5HUp5SYVzO0lJZYAO5eZtYi7qi/cqmteh
G1deDOkjcMEVG7RMq71kPkHPJM31THMqTf4gMOf+sxavmrgNoCzV3hvcFH7l8J1CC0RgihCZYJn2
gbXns6Pr5rQHo2zIOstc8GdWnbseo2Dn/5F0XsuNY0cYfiJUIYdbEYE5SiSlG5REjZBzxtP7w7rs
sXdXsyOKPOjT/acO2Ss3ESpmexV7kTFAF/vRdDUDlMXhdwDUuxO9IVV5bB4SNs52epX+J3+zxKpJ
+qHoiWtBgv1tFNupd2g+x1+ewjB3LXWZ/2WMaCTgcZGNOBDtwdpbrEQFvRvfR4N6VHm8ND9YkwzG
N7NmG253aeGCzOYzbXJnIGRGYIWbXX8qj+aDOCVfWCvVAwNZX3loxfANLtqCNLq2jWMvD+4qMSDz
7KDcY9uW450urAtpZ5WeGttuV7qECWrVKSl3Kk+BeAjavWB+BAwfufpnJF/qfBpVTvvZlz8bY0dk
JKeAVNqh2yfleURj0W0LpI84y9GPRjZCB0G9ph12bxjjtSh7FX/WhKZDMvFGu4iDMhNi+q3+BO/i
+88A+0sqwNvkEw+1FXHuj6dQ3hsnjT3c6goAygz/SWs9ISXSjoFdkEZO3sTlVq+kZo2Mj+G4Ud3R
+Fb8V9nhrfL65jnEmxCp0GLPemNYe4t2mLtBBLPpHYiZj8b6kb95q8A1RZJQtTOxP5LhjQgsweL7
ao2y2nJIf6oVB7E+rFXcOEO8VqyPUHNG/015EKKGVIRPg9I2TaeZ3BrTC61NKB3lfq+TFUh/SqZd
5aFiQJbAe23znoB59JYXhQcL0fEKdLheIxih6a7+yUj039WMkJETgZlw/GlkuwY4lOaCGYnziuw3
gSCT6SoXju/jeMbW+EbvLl4y41MuAPlwOVDrlmrbWwsGnRzR1KBDbVcQLyYri/HMm0fNPPW5SwNV
5bsitVGDNuXy4SIdwoIfBe7EXm/UHaMdNqQhuYW4MYmSyx1o4rqFLdoyL0u5C7OIKjfLz5wbBtu5
PEm9B6bVmQ4DLYi3n9xoPthKDBEPok7XZf0Uic0HISBwDgkudGTRi8dd53NegW2SAwPGgGbuF84O
DTcu4QGlsLzA1tOE1dqDr5aswyi4sUB6k81PTagFuZg6uM9qZIUwOVHJfxgYyQuT7WsI2dEdukay
yHrQZ2qqE+Q2qmttx5ph7nLBRj0C/QwFw1JxzLLwr6O/ASuH1jBRlBo/AO6c+sS0Y8Yx5NzhLRNP
7PMUXimQUGmDDM6MmI/+rP1YvKgBuRIlesF1NbbdGquF0ydFmdFmemtx72puQvwqqNqPBPsBLlWS
XmfzaoCPrWVvfYOmpnVJLsiB4YxzBvXOzE1sI40F0KmPa157QghUFAR95/NUEuySbVXZwwDLuUXQ
kTFv+ceFHKNvQLcFDkjwKeoedTVmyziONjEw7T7cD9U+r9hhfNbz/Zhc6pLCSSjeMXS1+uZ/Ktpf
UazeWoJIdnKy5eYjx+E16udBcsrADsCmZTqdnlewzd5s03hLvXSEbCdP0ZG6dbEjmG/YthTmVRWd
GrZV0+UkgQ7yZYBKkCPi1KZ+rpuAnbAiFENsxNmxJtuG3Z6Yf2r1POVEPQzyusSUEb0iVC0TbtXR
zMyrVusJUrFkXl/yMTex2fM/QzSZR5X0Ir/B+RH7gq3OhoEtl7iH6hBCHVcyvufpK552hTSBlW77
djszyhbopslo7PB8xrmXtCirAP1kkGYdjUfL7f01EYHXr3SKdHzmai+Au/K1MGzn6F7NV6gyJM5S
Re7iRVT3aRLb0EMieor+Fgyg7G+B33tmJAMVtkq5zvvQvBFmAPHfXE1Ooeif5/KQZf8G8xhb30ue
QlHrnq3gdcCksOTHHEWN6WdtCWAFb3rxZqjIKFb6WnfT78HfSuLFr+xso3kr9aY5wFNkLmAc6blx
Mcu+l5c6ILnjaggkPoMh7TvtkKhruz2IRnkcVOGbpD3BKSXE9CL3/aKdk23xokCotpRbTFKWA2wE
MNORhFyzijVyM77ymJstI4EZbUicGjSSrveJAYPsUgMqHBrzGg0ohj9DsUekcSBMN2ljV658hThO
n6BDqHWMc3Hq/1m/QAuggq/WC06gLidAaOUmX1mFan5BUM0vyP6PBX67Kr+cBQQr6heRDSSuoAKa
WYkKrnDVdyvjwEtZQy9g8K9u2i8vSD0Saxp/aL/Dxf/St/PJJH/FcFomgOY/SUS2yK+KkNSAlY4T
2beV2MEzb/cD2TG2gGLtSX4R0FpxVj6aXxg7+KPJIsfGKSpn0a2bDhJ9Egnq0oUZC4xLF7asSA6E
n0HP3kNJuwgmdLnKANOT2jCM9OyhISAjaAvQomgrBuPf3MF6gxya427yZ1BganY9pFQM8nSH+ji0
x1Wb3pPMwHSRekZRzCvDngCv/YHd4/3dvNZZ43RDhAYispsxsROdMUJ255wob0cDQm8A4MKzodx9
taSBym8S2tW4l4glAs/vClh52YLZHdSPAtt5JwCkxv4xmxFcDr+F8WUK6YEgKNKziVFrhLNUE06p
tl+a8s/GCY05hyQC1O47KXEi8aVxRUH0JNK1EjgLJc6B5l6ZwlXqpG2qsLzb/9NGeuoEzC3qUT61
CLlytHpF2pDYgIJLx61RVGQtjDKImKLvrLFamYL+QYop8G/oaISECVHj+AjS8phE+51KggW6LdQS
37Zwm88ZjBRCg5PUfmYYUpoVvYI8r2eX5imlr2HlMoJYdGZP4y94kUKtxmQnFY85O4XhVSvfaVgK
Qr8EsKuvdso/snHaVP2dBDR3pwkMpwCEFe9P8tSQ6ZQmgh7rr1K9uuyPSt5yxWZ7clqjxgd29d8j
sbzoAlksTXghE2Rb5dotpOcQ1dqWCR8z++qfFGhgcpX0TzX0f8k0b2OR/rsfzd9mWLqAEeg+Uyp2
d6MKRwQqCdm6tyzXlPxXY0qX0sI1SR6XOBrVNuJer8M+OITNiP4ltBS3N7VkL7bYmBsVCtpSkcXj
AbaIUFhFk7yauV3NgPymXYjCIGKa0t/FAH5D6hFCJN+l+GgLUom54OQ0sRW99KLyGLNpvjVGW6V7
y5V6TfjBscnAuRQijojqJmTv0w/Cr9gPCbmyNsZYOqUiwFxQdZvr2EGyzwkouCT/003hvVHaa4Ou
S4rrD6VDH9HUt6TGlT3NFXV4l07VLo2FTYaeqhq1cZ0rpAFZs0fItjagoI6NBNkJvAW5cnzmm3kU
Py2Ep3KsosMX2AdAxMQXpo66y3fzkuDWdozTs93PGZcm6gxX48aqIFlVXmOHZL6aqC8bcwIRbP9I
RXjTOyBdtOythTKwyTiEAI8lWof8e/mSjrZRAohPxdkd4E4tAlaHiFQKx7AOPr7SuUKk2ZrbWKr3
6ZQ6ARNSUL/knFg1WqEW8LSlw8NbjeocWQF47QREG4AvR3Zb4psDwR/Tvtgt7a0Km3xTi4esv4++
CaqgAuoRoGILOR1g3Zq/WZKshvpqGrcm/asWAT93Ho2PEQF5AuFyPb2FFUpyLYtXQTKem+HbBF/Q
AAz9YYZzxQJsQMlJpUfQFroXi1YJ2zdqQnog4vJZeSHzGIjdNbLGD65YtrDPaBP6+c0yPkx+CBz+
HDpaGGbMLI83PpCJn/2DpJKlrdko6DuLVZ/3xlZrEUH0+GWxx3DsGL61mkUM+UJ58WJaW0Fg5msD
IS/srwj4VqP2U0t/5VJLF2lFWx2ywLJWmkrVDPJ/lfSZzBsaG9YrAGUj9uq7DS1yTyvCRdl4U7um
4dgG/XOoUWGNQF10OLGg2F10mA2MS4rB7SQNjKk/ivqwuKu74a5fuTcQcsgs76aESMVRZ4I9dSQX
6ilZrgJHoAJ+1jlX2G97WuAh4c9HWTk2l7bfJvVewsljbo2i+VuAGzn5Nehjp2Nedbs2/6rVvStK
pAbydH9ULdK3r05/Lu2hfLHqyziR7WquCv+oTl+qBIkKCb3XwccxlabTsQy+1eI3Hcg9N366lojt
79H4MOBg5sZwCT3gYc2mU0QDQKKTOp6Gaa2nnvSbdK4+7Lv2nEktSRowebNt9Bf4rzC7VtOmy3Yk
M5OExoaKDK2R1qJo0txQvQfZVozkk1XbVuDZSXaLlPemj6h0JmeUi9kkTvLXkvbUCKKQnNxnlFoG
GvNEcJpFrqe+l+sdNFvenlQktMqjQ4GkHDndivaji58i94Q4fREBvjCDSAXjfaDDLmyq5mWQgMs7
kXkTr6vZq/WemS9sbSBTyC7qcwP1juHhpqYebXiorJa9Kkn/IQXfqf5qNZKwAcfFkzifxOKfhH6+
+M1p0qZjB9YmfDfBMzCfqfEqde5yBpd6bdIf0tap0SNXXn4GvyX/DlmImA6TXx+tZp5oOy5OEe9T
ADUq4PPu7rF5bxDhhD2L7JPnmH3H4Z3wbWE8xvVGaf1PIzfXI7VNG6Fgh1sOq8dj85bmp0D6NKbj
jNmz3c9YbMfpEUwfWvqh18fAPGcGTIp/SXGHmnhGEDyV/CZbrBMeRXSlawldR17TMucI1rQfU39X
hxcdNURUcyJQUbR2lhxu/BI0fZUZgyOJfynSujj7HpB1FfClAaO+qXwFzXCgkNPTBXcTxYyBEbCB
E8ZFSOYhnITwKGHnEy6OaFsNrBlh0J1O0nzu8/Fb7L9rQK00wQYgLsDRJHlS89Q1yp8g/4t9hKnD
QxP/+vQ7bj/zUNoVy7QvZ6hqeBGFmcMalLuhCdY1VntFmwiQRcJMXnIytqgwm4DcLAtXkI76cg4V
z8jJqreYW3xRPDZpFR7pCKUJNm83qCk1GM36ajoqPCECuEvVz98DZOYYfNZVwxhJlyRVZAuo23Eg
HPFcIWz0w4IZ0FiRQMJ4oz/F5b1ps/esyPdiXQdu18x0Npp09oWWrGWzk5xMNXxPTpAmJpHMvWGg
ZROsyJ3nwbwADjQhOCGbYjzSH/+1UqqBQBHIIKMlml4qUn2zRy1fA58gsdXx5YDe9jiAxHDR2Zo+
LEPPZzdpjp55MNKV/1CFPbVBzHbwmbl1zf11rp796F1JfiJ8VKOnxEctoAhwZoIbt3aSX4JqHYqe
0dwT85r24DrDNaG+xs4wdN1GrtQlmP4YlaVx9kMo1xSEpgA+8cf9mOvrCvahq6D3sQM0Y2+rjKQx
kkGzok6igMpQVpN8umkoc6WvIHRtU9WRfS63PgG7DgwUAr6wEdrUE9MnORXRM0j4hDrftFfxtCIs
E1CH2zbLnLIxvTyoQQICuyidXmYZAkw6MsCamC+ial1dZN78GKxdLmyUXIP3JGGVSZAHBH3oiPZS
0NRoySzEepTK6FZysbKlrrkK8lgyW1tfsI+z+sX+KQtNTPiVYX+cNVDclCz+ibAiI2vWSUzDIq8C
QYP6EO5qfQ3QGgpK/e6nycewaor0KssW6hK/Q0tR74S8W0+LSI8cb/Fr7Ao7hIsbSDIlQUC3S7tw
AOMTfqdOCLT4F/V0QgSl6h/DpekZkxtl6xvilzXKLCBBSmHqzWfEt9Yy7dil0VoO1BUbCVYKiTVl
NvwqLbmEykGpT4S6eIIbCVmy0VSZzC7jpbQUCsaKfS0RaMDtlqK+SOkx0IkHWvnDjAOGJdd/TR98
h2bFvKZKZ1kxXT0h5qH/1Xny5JDpJxT8aEOG2aeZoMMPfWY7YGyzPvs5ylXtV5n1z8KnApSdCm/R
vZek/tczFilWWe3y/qIY9964B80xNk952h3VkfTlXD+0hGybmniBkzz1i9tcfQ4oEFXywtuxQSs8
BbTKZHeKPTJjfRjJ0G1noEVPnEkXmCN5E6ndRoGLFyXDUbvCGVHEdVFz0KvF0iDL/6Km+DEb9Epd
tauaRfgoVhcTqbOAY2bqop3Kh5oIzdoQUWPGg9unxYl+9BjU2MGM/tXie7GNxIaTCjOdpzLDbGht
+VFSH7W7wcEUeMAzZM992CE+bidoYmVZOpOd6yLEkjiAlfQWS0Za/l0rem8qHs5iIlqO39aUFNhF
ckFfRUSoLTTFl1iXD0Nf5y1iDlk4DDW3rQ4HCEi6oqYEbPsilG4utwYUfz1K+wLxZ2BlbsQv9qZ5
Ibgqo7ooYNYgZgp6q8GqVMkfUare9FiixW9wxnYlh6z90CuYcqPyBnE4V01/60Jzy5kFZWHpjJdW
z/aDlKyTVXVrbe8qsKUtRbUmr9eCx9yJE0P8pgQLYR4JG/THRfc9MDWNxobHf6U0oxu3hi1H2JDM
iAhCgvmBQ6T1HNUfpEWNK4C5l8yFw3opElPD6VNgpZVNvkjikzMObJj++SlzqhkgVEep2sTPnoz4
LqINIOwSAgcmSwcK5ldT/eQB0WaxxLKH+Ur6+lURLnJo0Un53MlRnbKfA1a+Lm2JaT2hqRWZECbU
mi29acPOISm8pskXeBBMSCz/KTzlJQOPhd4jjBgEeA5oEJHb9MaPtPRMUY9BtcVyX1GeWsSBZIz1
+N/FCkPrqW3InOWBDqavQK6cGfKpbDeSIr7nkeaFE1fSbKY/fja4SUxXGaJoJ5xq8ZtxUrtR+0fa
Ed9EfTW6j5B+JrhieEkl5wn9oTFehVYjh7HYTdl/f/Tyz7l15bBEYKByrEnMIGK1mYSPoop/xpTw
C+5InUNkNBe1ZjDUVWYgWWl/y8aJLXQAAtS0xSmZeHtIXV9NFKWQJ62bk0s4ITy0snOBeiQwig+h
0TTHiqxj6QOoTE4h44gp0zNhRDs9AXOrXN8/y8W5HB8D7ZSi/DX3bEB9RyFW7lX66I0XEB91Vf7r
GpfJBBB1nnYzchptfoCXYmkUJNrYrypdW83aFYs/od2O81Et74p8t+qn3Q4PBRdP3SpbmWoZNLot
UGXTv2n4mvmCSZRL4qYdBstB+FDz8EqncR7z9unT86bovJIi/injZCegqbOwd8CCdKLChpvkwfa3
A8m42McKP7BlowQ8zzjrtRWabtDwV918Kpt1XChPPQlJaCSWFsSqY51aglOwhAhAMijN+fuY11u1
dlWfBApDbdzc9HFgYA9sImAeenWjvy0ri8japDgRKhvClBJUrzq5Cm8diMQwzCsZ6d44MmS0kn8L
h5uhhHeRoinV0yrgw1Z0kFhzPPWV9aExFsdx810v03pQvfSybhwrYW+Pqft3FjUhdNX9hyW2X3od
rdPxkY+3GB07pKlJnyFTg1GY/1ey5sZZniXagayCSCr4WVUyfyuDDVaD9Sb78iGP/FXPr5alI4Ns
bWS+HpZLwPXZZ7EKGLiuBvZksmRmvk39tQVCRKmAMAJSgfcCdCKcdiVWUgNyBInqQZXJ+gnii6S0
S7DuIeiLV8c4FvLs6dRPy6/f80nZYplDsZejzYVi7fzhP4giSrZq+tc45jXe5vO8l3fpodrNSM0E
PuB8DyWyt3ZsWjrQ+g6DtNymBDwVAv0VlqJEvDfokJtcezZ8MTKsX7lWjs2y16iyfhR9PPpRdQpy
Upa1FE+Y/D2aKFjkGOi4JatqeGS+dBVzkGMswgk2Tb/WeedCdMQSmaSzPHeskSnBLM+xhNB/ptyb
KvG2XCUEFPq/aBYcDd1HX0dewbQCBsLlONIPg7d02PsHBBpJxEKlyOJmGb4M5dVk/wgrZNImTp5/
HQjBW/CIwCchuzYxM2CUFJwC3jrC5is1AltsLCcaCq+HXbK4PoNodkTj3erxxNcWa/PWBe6giZEo
5WqQOPKhFd6jxP+dOr4tbdC5oarwoZtkFGXF4DZEF0dNZIco2OoYVZXsu8TaevlUbcIe6jvkUCWY
1Vq2TP3rqaqdSD58xqMcHFtr3Kokpc7ifRlhUhk1B7L6onp15Z2YaSfJUZrS3qUIY830L2muPjDM
CJ8HeztNG/Z/8VaY00HpHzqDdMZ4WfMzc9nG9YBRdl4yPrmIXvhoCKQXwh3rr7LpWqOULRdraXyx
eMM7V2kPTMp19NUVdwW96sysz+yvXWOpWtlkcUXCMbEETyYuewBuFvN0PZjGe2Q+++mWpNtltoLn
R1gPGklMAv+3Im5N0kkrRv1/yWiY0OUKm1HaRe3Osu4SesgYE5qOaUkJkFt6tUDO8MGEe4svNC7A
ef5WJQ1WrUfHz3unQuuchGG/JBXIySOScvgnJjCwHzH/C/GiVfKlJS4xvKozOIkzBuSxrqAIKJSo
RWf20A1LIkw7bqXYK5OdgtRz5m4Kc5mvPvERGRixJz975izOZGsn92SUvw0xex4j9RPnPA14WHxq
/rYgf14G4iau1A7FY1m/z7INmKBLh1G7T80vx4L76ZINV1XaoNQysMWTMsoyisatjN1EsH51QA8t
22VBeuuNvTkG0Iaw92sU43ySPbmOYa3hpIc2IeVVbRF89srWkueTSsaWxVIU09No/OFbKvQGWCiV
p8Juk8ZDqLIgoPmHlH8IJrWNt1BkoUaqkrx9TPDqiqjC1jPKuR6dByYp2jVmNLufzmp+7NNV/YRC
GTKvxKK5NA81033HVgfQeU68QVTbq2r2OlvYrAOX0HIi62hfiJ64bIi6DGRC+Kj3seJp75JxX755
ht1LGQ1WeeHooYOO+vJAQCdeB9aUKegb458pereGrXodo4R7Sz+yug3rWAFlIwfZQS16R5dFoqW7
jU/s8dSrjI4zjwONf2V6uxHIc8yug3owh/2Mzj/1Jv3TmkIUhroX9+EtamO8sHgtMIgoc0ebGHm9
zFLKDXMycXezgC9o5HADS5clhq/yMc+FW+gGIpcBDBqfIIg2qXk1W2jjJt2k1l8QYXVAwkCndxFr
1SsU6azJ+WEWG0x05M3Th7sJh6Fs040pb2Rrl3C+x6g/DvFlrAPPhLRCdQ+RqXHPAmf057ikQ0Os
sZ6Nepun+cY1kRL4Mk6D8ksRM+Q2ICaCyXhOTdIQOY6W9aUhTUblrs6HESVxxaUsSpdavbat11Yb
cbxizd1bzSkCilD9naDvVcv+FXQHJiwf3TZxJ5HodVTf45dZvlLA3QpgjgIEHqerT6l6Ruqz4NNF
q8L9ImavpsN4Cp5qhMmZoD/bB4K0BNrC3u2rN5PsbsRDI5EQVXvMa7O+TjJ++qLPn5OB7HYQX92E
x8FkUFSFARV/d0SLkTfvAd6o+FUOrm7idZmsH93v/1LMRoGkuSYfoJYw7ahOzZYXk27cYP1V1Eun
yhzvgu/z0P2oXORjIrwRwoHeF8+2zryg0rJHJY9BnTm6ZHyyKhL7QzDsiix7b2XpkDYx2b2pyQYf
LSlAVQyU0hnsZRTIxbbUTVIjIuA30a/RTGOd0qf+nwSLNnTXyQqemgZE7hdeOfRQR3WIGLB+BLUJ
1Ozm8bUwdoJ1akP+gvLHxZ3+Zfhf8sguMogskRukIURateMaAV70JYjhW59ek+HlK4dQuQ7WuWKu
CRTiQypWfcCCBoPHIkmnoy2CV/uvfU9hFjIsdBoy4ylHHdt++TGcir5o7noELnH5j5To72AcGQ+B
XwD9kKvQbfriNtOxtqGLhUmzoABoDede2YVFdyRfdtuNAgjGVQwlr1zUk7zGWsciN1kfQiFS7wxi
okj7EqWVpTHRWRILPKGobG53zTAPRZidxyQ4FxI/cqMyWkpbtfTCngNvTP1q7JwBb4dBio4kSb+K
QPPSh9BDdHT2VIT6Vit1fW+Vgl1mMuohM7VRJCRsnMBXGSzaFIFQi9pUOpgxn5ghaRsade6pImRA
is0xJpQazUa8KcVdBV/TZ5GXa92+yPnT2KWrRgwpUPmoelhGZrKYZ0J1gD++yH/jMX5KhKzqE+6O
ANqd0jZABA9DSDo3eY5Tg1sR0qh8jWDsIQU0jtMt/vIBZEqCQdKQpOqM+QsPYMFLIIYF2OofpUGN
481LwePhBmwT4fXAyM8tOw06cDadTkLtnFhRYuAMLlpgsJAmzJ/nrSjCw3MHmJyFISg3Se71yt8w
GkRBwtflBpA44ObAINeq2HJlsGfWhc09QFYg3gJ/vKomuZ0+bU3G+rWIFqxErZZrM1168zb4D21Z
YChiViuZSJuyvOcD8eyGdOqk2p0nbS2zgGPSop0dCcU946dveiIaFMEbegOXobkXDRxSreLq9Hg1
LJZOfMxi8Mr/Oulz4WAQVg7zxgivgYRuzUz2flZ/hYxXZcneq0Q45j6QvezwKo91jGwzRJI5JA4L
SkvIaYw48tYgkgGuSCA5DcrByOgiTU7z1rRufnmf6ahNvmdUoiZlTxMdRELL6LO2Dq6nIL16i2N2
+BPbq2b8AAlbpEX4BdFp+b82+UpxYaXVe0AMiLhZ1DHprcnA7TGTWtorG5AFKf8CvmldfA76YlqQ
Jp5tR5vcCYlq6JjyZ+ufCKWAJMHxgJsXwcytrt+VELT0P4EdAyLlEsKb34Li5yX/LfkEdAS8abJt
+rd4dn0DYRez6a6715t2M33X7xGO19+AFAt33pc9Dl7egrcDG6A29W+wI9XRqTe4Ool8E/8w/ODC
JjjBevkX4bTEl0ouum4SA8mGdZQ1+QvYxONbcQhvZBR8mmfC/M94F+uH4Iy7xSgAwLIKdijGxTtE
v3BjZfVnc1TvzZWZcPqW9sFOsmm7SO00doRNkOH1Bqn1xup1xLujjVjrid5We7rTXyueF341xV9b
7Nq9+IeOGHg6J04V98d7doX9wPpMrxgUD4YuEl+yrf9nlLAVpCC7Vv1eHVkVazcOOoOVlu3znGlk
14bn0r6jJ+M/IEnlZxx955ojRVfMRIufYjgU4xqO4f8vi/RkUtn/lOoiiofUP41uBrVAWIErg3cB
WZOQ90bYEYX7/38iWbY8G0W6Lup7lgGGIhWKb0Px4PHNE3p3vHBT1O4hNvEK6hc/6vbNXJGfGp8i
pCeDkJzYUsyQV7a5F0bqQ8+63SAZV39RXCXbwj/XmHpb3jiGnQJ1CXMZK1ABhJt9QyNmR9MpkxA/
X1trWwo0PBeZRksCBY26P1cDbB8aTkoT7MdS+NOqzG3NZEk2OrTle6y9NLQrZfMM2h+D6Kk8Ezas
mUbpelom2j51FbYD6ahiQVET6QJwCE1FtTbbs9zs8gR1U7KqzGg15Rxm8WVabCaQ0vFqpekzERbb
K9HJKdE3lDlqG1sZI7XNvNrXYDj+86Kj95MGfHAJF5UraNGPNRe7OE54vMch3vdo6pDjq4IsewJw
Kryo7lU6DsBiYEOPz87WVa+xvE+pQ9w7WLiCGYdPZaF2k8iAmiZcNmSAon1ou02r70f52IiekOJj
6guu9dH/S3Ks4LpTYz4D7xRb1iWCQ3dVteZRRlRaAzuiGx3Gg7oUDP4hJ9YQj0q7IW+a6aipztmi
V6V066zMM0Y3CVxULkuinp46Ub2rqpteEE2JlN1neZnlculs7ZjFsgIAZp6L1J15I6Iy6YOr3Md7
FU+hoPR3v72aU7afkFiNaBqCWmGzOSS2T8xrwMjUfkvajzSL25KsiW7AZJOy7CjB85oirubCPqAy
0kvguaz/ReFYaBxLtAcM/gy6yFCXHYjtOYJqn/vHiMs3QX2dIBgW2uyu6OYh12pHRdOT1WBG7Aci
wdK8GMYGrXnFIhXzB33wOsNmSWy5FJV0RzwMgBaYaRjS7Gh5K0SdvQPM37DPJHLI0CAAzSIibZ/L
JsMgkbS9HUH7SKSDje2h0VgDaAmm4+NxNt8QxNawIvq6U/29KpvsG8Fej6RJwwc/+ceiFL8nsXsI
FZ9qUyffAQeFtw1JmkQmXPFi6y7azXbCg/te4t/VVZbQKhNKdOouu4aQciSoHhIV0HkR4cQZsrrY
qfr6kCeADyzsRWEJkB9Naygb6YGcloBXXkWmuxGLUWHlos1oXQ3rykpY7KchCcZEXRO26TR/ZCEG
BEKdJ+mpDleyWdimNLaeiW+9Vq5Z7frflIpRWINAliXKeBTPb6VEN7IBLaPLhYYCIpz7lcFWav4b
ueg8+zfIKJjjqjn20TlBDctQory67kMujkF55L3BCmXRhxEeha63bB+9ttHHiwxk9lZg5uQ0W+y8
ohtIUNCNjpnbYYfzGObEi6vPgJwi08zXuSW/uaV0bv3vIjiI/D6w3+YLbVtbfQXqAf7T9B8oFekf
/irtPcjYSP0hsMBSgjcZkDopI1OAtI7kbZbc0O0stJvyVcVbNIZw14O8lWYc1V/kjAeFlySPhN3Y
NUrJazMTtoKEm1jzegmfknMQ3OhTJ2/N8N8F4bMBF89JP9o15JkX/6ZA3mn49rWUThr8NrgAbxZA
MHgSa2IRtF3/o1T+KanhB9zhWn764zdv1lg/YSztki0lcXVJiU2X1pK2YSVX3tzi2qlFV54d3C3J
fIj96FwKZAbq9Ao81cV6qFcLt+y1gJ6hcDByhLnzSpRPwXTVcfjC8oVPdnACfC2CvC32fjaDvOe4
88nOg3rX5j07vtkvdUNjRtxX/HT5qWsuC1TXdcSYg0N6CXIJ5ItsEPfnEPQwWm5cbquy2UuP7tIU
XhfCmxCEVbuJ71SlB4CdLLd9qdgZy4ZZC3d2hSW2p2gIoMao1W4MmWGO0ZzdQDhw8fNSWVGNIUAh
poIEmaJ1mU0y/qZjCyxKNt8jNWCmbmKiofzBsxJXBFAzjU4gbyufOvfXFBRTT8qfOpttSkKSBmek
q8AtLv7mBFY1PxUSWB/4kD7Fz6TLiN2i2fXNjkHmU9eCc55JD01fS0uQGoEXyzC9QLVt/DVP/+Po
vHZbx7Ig+kUEmMOrAknlZMmWXgjb8mXOmV/fiw3MDCZ037El8pwdqlZ9VWawbsPKlWXUy+Xax+pm
Gl9AV0e4d6qCftqzdnoXgXDwbLN8pAq62g9o2Az2p8i21WkdPXMToqczq9WyoyHddINfhaWsxwDf
SpEr6PcKYqRevktpU4zvOlQcRd+a0P4SYrQi2hNffNH6EpbKnaCfszqx7UkHa4xo56NT2Ed8mPgZ
WNAaJ0bujGylXx1VSMPux/ch97EFeiolK5U6YBPWNKgR/klIm0Bome3PiNylkQBMlI++CVfKyF4w
ChwxtTCuAkyeSDGep5wY8kKsrUHMvB/zDIe1heijNr5Q46U4x1I7Q3YfkXBAidgl6ZKyG11Z4rlo
UI3iVYfc3JnbjMfSPDIsWYHpKdR/uc5+poGIAZ1WwemdVruWKWOhDGRiVE6pge7l46KdIKcU22v3
qdRb45mmThm5ei5T4RWsuql7chbduDUx66NTq7ufLIQaVtYxTNXhX+Lxy45kMrilQITfX6GB5noO
pIQiI6OFFAnOY6Hxq4a0vjHpM+yu7+w+TiommGM8cJbITGuUnFgxNSyHyxDHoMS788QyWhLPZnBQ
4ntKQ9dyQSsDtFr1bZSgq3FJ8Z5bd4pqq9/RaA4YIp7tzE8aNxrj814+DShDI8ypXb/tkCunT39c
o5shdsFTbAPWuLRlwyTyJ0sK6qsPRo1MeDRo7vVRHk7ckKrohNI2ZBArSf8sHkEzcoWBg33XjyvK
Sr4GJmlDdhL6m6p9pbibOdQ7wFkk0OfnfNokQGaCUzEcDeWdqP+KgvSf4lTMQX006IqqLwXtYVF5
SColAscLcX2Y1SF8fzX8p0h70+jJ8SaUTrIFW6p1e982io0pADBNgQ3uyg4Xh9PBJi6c0TgzkeVe
NjHz+UvFv84jBoXfeeZ43oXghZ6EwZGcHDR1VfwhSOV8S/KlKbsMB3LSKrNNFtEL7yP9jJInsE5h
+BlyxWEN0qrkXXa+4XDolcI5m45ReYBYN6ZU3R/EIlnUVSzNBN7Xr0R9kDKKlGlULtV0RPDAEOfg
DWtyT2noWGqx35g3JtKawngQsJqdNPlTyw8yS/fuFuqXlAxI+gH1d24HyzNyVM3YiC/Gfgz8mPAU
gwP2ovTW/DxsVtCZIbbD2R91F77jR5TtGXuP6qGMbh76laA4dGzaovKlcM03XEIg/9uNZH5LBU/B
O9a21fDlDydD4lmjdjVdhid9vAVnaqIPUPZz7dH4D6PacKx39InBeroh5CvxFx4YWABYSrS1jA+x
WuFGs1vZjUQEFY6I1pryR9qK43XIrkPyoxefflit0xZYlYtBp9JdldtiPGMvwbBKxm5Nnr1Pmqyj
9bS/CKb4abtbYjpKf0u7O/JipV9eys72NKct11FHepTjQ91sisOAipwwU7YMN63hQt7o+THN/iL9
JyPGlSmm7GbFwTJOlsKIwoknuoJ1wYjEuCDMotEvS6cLXKhMld4ckiKo1oWIVqbAammZ9Q/Zr3b8
YIpNQKgiL+OZZA9jEOsx8sl/JLUF/gxoNkrcLku29SrBQN+QDMBIJzbMmB6p5+fIleFRdsc/rA7U
jI78C7FKFx8rNM2BbZGIYJ38gHb5UmvElBKpZAk880GtH5uYQ7Sm/MjLn8g7eN1roCTVseKHG0U9
Q7fNWocSe9XAfB/dJj213ida6ML87soNL36rbOTpSuylWZ9F7aX0GCUfyctHQStQZO2T/I4eBRsS
u50Twm9M3BnCcNmo3cJ64BZnZcOKdaXK9bQKaJkqrQCD0YWHnFVMhJoxKL4MHfNNy/tSqVxxbARJ
Iui5GHqjc/tOd3IAqHFIhWd1jFbCtVmULiYa7v1mYOGd5q7E+9oWZzKiSLRi+FH1bo1raSYRCgiC
oL2yjktklk2h7H/LE/utTNMbt63rr4x8NMp6D6GowAh1NC1p51vNpY3SfJeHeGt0nd4v82Q2CTWQ
Ra0dXLQqPprk/taosFwan4fHfMrDxFF3xXm7lMc17lfwTSAxe2IWSygxECdIkVpWtC6TaS3nIVxB
tIY1Rm7N3i/CQMoc2WrFrRbgBwgwONdp4Mx/XFfBgBChjRlAZlpMPY0byf5Ts5iRZ1PLRt9rGTOj
b06UblamlgkQfq7YceIGL81VmYdrwxhctcV+xVq62HvDXyEZdqkjDqnhIhuRYcc9UBONL2QvYgXd
jzQlZEbKqI9DBkAxA6Cs/pKYuuMb9AF8lIx7Uy4DBoHUlNMCuUGjXEXx4k+ugNrBSDL0vMh+PCLq
0XATb5BoPwrXzsgtO+8KWcNEI3iVkGO6z5a0FznpkyVMafSKChs+hcEtScMWcXAcmzzyRnOKY0be
YIH1H3HQV2r9m00jpu4zmb7IXEUq6vYZAFhPcUQ0xxw9YJe3cNIg7Zq7TBVQJTYwy9t9F9uGAMMi
dRrmI6ZJfhw+kzZdS4gOtWzfyHYpIbacvnzqB9YuQ3sI1ZfevkNta9XROg3pItsJmxdtgGL8ESGu
xUBpEFAIQDJM5TBqL4u7VUsMlhkpTQiJC7D2hhr6IeaZroiupuXt9U42dpkVKNTIk4Z866svzJ6X
3hF58u/eZLFWD88GQa3CgWWc1vDc3gf/R+DBMQ/UoX6wQeB+0KFQYCrmfjF67HzGVRfQxwGr1NuX
HxymFvmiyTgHSb1n3RTEoXnGoGKBGXJoHVnfkUAIYNlUd/LoUgiwoByjjeY7UgtzZokuHWGHCbk8
7OaxDwFRoYjw5TAkV/oqHCAsGf2Bgd94mJ+9Jnvq3cyQ+0stFdr0o9YvYA6VCGvfsJZrbI3SXz89
WcMjGjsIfO4p033A9GD/kcEvUvFuCH+iyjg2N6greRMe2seIznA2IhS8/4KIrxOWEQPZXdxITipk
7mBKqykgyrSBDHnVJYd2pQ8PAv5ybh6LIQJfU1CeyGUwknlEcOJMnHp92UeNK0+VPT+MpsC1b9Iz
nQLzGbPI5ssP3qLEzpzoejzsxsR2Cr05f9uslALnFtFyGD3847L/IFR9bVPLDqaLcTebue3+Ca+n
KZz54kX2jijRGmELc4tZgZ5+FlCJJd/VgqfXvFqoiXx/iMxA0pGJNmk0IASH69cpuJpAtJGvUegL
1tan7FLDTSPrNNMrU3xqLBeVd1r8FnyaRn6YxiOfAGlfKacjMlez3FfCh9RcMHWn2U2s7hFAzAmX
uf9nAeLJv02fx59zlkj6VEc/fx5YQ3h2qzATVPc9qQvM3Bd8EzQXLZcQqA3ZnX+OmklhyIw7Lz6H
8UuUvlmHVC2rUhSWKTgM/bdH8aHkHxrLVGlo4Oymxyk4qzW/Q8kDlfzLs8cQ2xULKB/mShow14s/
iVZnm+9IHyEH8R7XEOAfwTqwztOb+zwi6oI7/1UVrJC2QHYdvrXx06I5Vj6mVKTSgW3THFBmoyxd
dNK5bX80tt7SF15aEFpTTAv4LQOsXii/FGsBBUzFP3Nolz6Wlv+xD3PcjOjSUDHQbY/thbALrtry
oZPPKoL5L47knUi/rMx5hSa7vJQXwqIeKuPMrX+MPih2pHeLgBHfWEJI/CZCCARW+1/qplss77xL
SA9noCVGlhcN6CreFox78Q1smRPDwCz2K8KGTvK/CpyvslQlp/8Hzx6hrzHL7laIjUpli8cdXT9G
EQTcGLeXoD8Vt/hgzK5CU8etcRFhZcIjK1ccooj2Gfyn+oIB5QlB4H5VrXK3WhWbZF/A+qH/ZaZE
ehLcVbpc8LtEKSXn9tAhx1wCM/6ut+mn/6/EbslUEmc/8RpX8sUOkPny4REpXwOBeTmJgsSkLbtD
emPY2km2N66IniR4N1639Jb41mYHHuBqYFOgcRnpJK5A5Ja6x8RSkM5zJZD0FcuzI1DcGr6Tm8wa
Hvm4ysg27y/yD3Yc9oK6PYaY1E/ctEpxmL7m8tlwI+mssh6QHICKfE0ip4uUnma1H+skJmi57f+G
NNfLdl7irq1/S9xgaefwH9GCDEgWe0ZhDn6FqNxgQBL6r463i5MrCHcp6SfhmfpT6z76eikr/kcf
RD9J1vvu5Ckww6RqcWDgxEcp/1modKplvLPrh3SjVWPlHUIMZwLsRTfeYFW8o5qhKZ2+w9/6lt1D
ts21d0YlXmR3LT2xKAXpbPF4eiu1W3EESJgXjHXBzA523eyawZlTrqjuAnODAaaqNmxl2NCg6Ci+
Jk73wM46F58sU1n+3um3jN2Kflr8ZyxO6bIk4yUBiDmyl1hNgsPwp/+HuIPJnLft9uM65CfHyR9k
1zjbNIMjvFno06E02P/DDdB+mJX9OE/cEPM8SRNdpkeWjG9CDEhHI5hnb64ZCqmMb6INLZICNtRH
E7OxRhu+ADZVxFp6+IGB1wDHm7LsXxA8ayvo1jSe9DW/f5if8TAL5Yo+IvmovmoE3HOx6VDxFf4m
RAUsuTHj2caNodG2axq9msBZaRf1h0jajSBn5C21LrGGRntougOi+6p9etpLzckachvlSEsyXuPP
4iX/0OD7n8mXcuov6pWlJjNUbMQl2pgFhDD2ro15ywkbLhuj4ITAGlEJUKHKtfzi8+hItWNJ2jXU
R9j5CG4KvdUApDCkwV4mfz6NCQPXfmFQNBx9RHMqyNd8t5qFLT/ae7wwp5XZLyA6depd/lP/CE9v
x1SlWdxLAUuNGvPwCoEAozmTyCzQ20NloIUrS9TsukohN565C0bgrwVyEHBgys5/d0fe0PU/SChT
vlypzKAsnd/IyHR8Ctw9//8boczgMgTooyca92mCxBPq4R3tngJ3Qv822WfsvSb9zbnHtHAQoawE
aEwYfyMlhver8uhHkEl9gVFwn5Q3gxc19ot838/goXkOMqoe37Koxo6pPNKqOsvUocs4av8JaKIQ
opEuGPBNp4oBZ0hBJyQH7cXSZwTJ0MSO0FOZE1F8LT9KVZFsX2EnLpWkyJY+fYACWshn/WKFtXos
JeGNDH6jtvSszPUC6dFmjxy4eMGaRcCMkNUgfibw2MQXGNVrBTowqn8qNfzW0AKZRJ0o/7oSEOJB
QlU81cC7pnWVvvLqXGgPVqgMmVLrlnGtSP2DuVZl/OaFAz5HmY519he3MWaLveIxLaQwVW30qxLD
DY/MVUib5WPMz513MqtHYrjVOL8Sjci71TPUqZncumpwY3Yxgk8pNBqwfQuuCYhBlVokNmyMysfw
vVKbK1sJLb6PzXUEE2Kz1J3446HFshz25sUNNXzc/BaM1FozXcoJk7bkllKj0tdr0FZlvr4BW07P
XF6jGpt8gC3sOzKkIQOiH718VEypil3dsS43sLYdWmXLEYn9Sph7H/PTmkW4dF9ak60zyvy6OHfD
WYOUkjsIoUzrLHS7KNzhz2eFtB8HwGoKtmwD8gWGJP1eTHtCcUyd2wAx+0D4FmZ2NcQlxbjJ+pha
nXqM4YLERogdWqsRJhgDiRMQIAe3eLyH8R/gcIP/bUxDuwZpK9wjCSBSMpRPSQI74OnaBWwMS2ol
fzImF/pdbx3D4ZWbRzRFuv4c0x1Drtr8VIx9aHf5VVdPZnLRorM1fekS7HKhW/YZhyzIWe8djpgI
wviId2tRGZHMBJvK1Q0ap62qm08LXqF95ROn1jWCVxHbbNVL6zYltEVGvWCXVS3Z4XnGR22xeaI8
3OGUag2YUy56HWhpySQdPUqIXt8BAIpUxIREwsJelycAopiC9fEUy67pj8vYegbNKUX02VHvl9x9
CrU4ztz8lPAlNzWyg8/J+PWba5kdMSRVWAJl6J3KppZdLIunRjxyNBfenQIAp7BXHwnIG0WXJVWU
vSZKKY2YRubKCqh2BJ6j+O1JjFbLhwCakrpEAlUwaNJKj4jSYR+psonrcZ6k+iXsHo31p0/XoqV0
5cfeVBMxRhdGtk4CPnJgj/shoq7wRqYFPos9kb4ifpEN3tAFVRdf/pDHA1WFyhKyu+uY/wVz0wlb
tJLFLJDOT01xwu+cSSg8oZTEr3p84c9Uo1tXn4x0Hwt7BKWZhF5mF08fmHoFaa0KTP0RnG6RKm6y
ctVKmxoqs3KZsI/Wl1GxxX7D6Lg9dhKHiLaxChe9TNWdY+ExbITAaQIcumsIW91orxjypBx/DTvY
xMlQmnlrjU66zv4l/adofXrahSuNiw8f7K6s9i10F0GNAeRtmHJBeOnMexBda4ax4Tr7FQ27JkbE
dGZyuDlABOA4uFktg0bc4xw7tJxLQDOoMSP0c9PakFe4/X0HppNak+Ew4V04eukhnPZ8QktYChQ3
lvpT4zXNgEu7Q3ws5M0A9xCew2EetW5lyQESFWb//GKdFls0Ph5OgkmDTeLMQmWZEIKK/LRxHWs7
ehB6r6HbmuG7x3A2uGH3bP13JuwArHT6adJfyFpI6IbVg56cGbMdohsLvrX4WQNx2M5j7dbp4j1L
ohQyz3DjZcShCNbAhyRg3YBwUj2wZGCIqPjf4FkC8YxA1zJckv2yEbXkWpyYDNrl9KF2Gwm2om8L
xZPJzvD/RpA5nyysIYYZ6NwWFuPH7zY5C+rGSi5xuccXztrNlnj8jQ2udtUBOx+TF5j9m6pLLR0M
bZ3Jj7DYIaDSpe1q9j7hYyj1HcxFyjp9OgXVwXR88YCcpe5WFklV1EQtySkhhDEuRzvS90IJ8BAR
GU///Bv5+RnmjCw/+RUm8mwChMPfebIxmq2PPSAKriEWL9ZYKaifvjmrRP7iPt5iAGytG6qJsrsz
6a1HCgxa9lPQuorJjJ3IWwQng13mZHtvmMrX4dMS7T7bQnSQMwx+WwZXSbTHHEHsx16xmOveuBLC
+NZSfjCeSL2v2rcB7nQFoL2lCYGZxTkz+Zq+2eVy5ln0oi0yO945j5yXchkClwR+AP9CX4Q4+KPN
KmA+GTXs2N49OpPCAKJ2JIax+VJw2rMIVv+F+a4d1wc2OfB4Z2URrvQc/A4TCQXJNyAijmFk9jB3
Mmc+gFrsFaF4MLPj3B6CDEdhpK0nkIL+V2zsyNcCijeAhPIcU9oQZ0AOmfXTf9MM0VTClq+eQMFS
2QapJPAy4JjBK4z02Y/drttpqO1Ekjv5f0IZTABGuVLeVICWeiYvk5oK+YNVuhJCxsC66vVZ09de
4lC0JhYVu402jht7CCnXHeQUgb5GhqOKG2Q+YgB8i1XIoaVMFFeSePISerh1B5JJ1EHnC8CDXgPc
7AZX8JoH3UREgRqFjaGGLwrBJfmh6Ux28oybFaCZWWLaW9bTezJxbMjFzovT/FAkPhIDg+1gPn6r
zQ8RnyFjapDz1jbNz6n/lQs9bIcGCZCk333xEnreKhAGdxsEFVkACG9b9unFr872MaTB0hokQ9zS
/PjMycdCoCBmG8EQI6hAdydRBxJCkwBhLUXyY5GC9zO7OuAfDQMllrdryt/QvHoE0+FwLD6M2oFf
E89JjAkKA8+pk0+z2HWE5OKCDB1jb9H4cFmIYLgkgWXOwHBSsowV9CH2QEQlS/ta/4hpONRuSUHh
jxWjArQLO6W55frRRBtZ8N0PTEzbSNlo+DMwaheMQEOK7yncRFD2e9hScDptwgeVQyFhJ3hP/Tto
jor8HZlPP0p2ifUaWFgXChLmhA3QryTimn75UjojudninAz0SGgYI9nDstHuNE5kdmgkkcw/Q28o
tMuWmwLIHuhQhhhyewbDgK4ha2kDA0Ar47cgXy1Aa8FT4mlPsheewEUUAQVWGCARSqGX5DDO1Dda
zIoth8CcKaCCqJAWBSMzBDibquSvRFVdUTwv0UsvfDecuE8yo16JxaOnVGy776mAkF/Ej/mmraZZ
0cPIhdEs+7ASWS67o6YMuBT3WUBynYFYEOlXWT6K6aiE4rIiyUUiiPe77q9KsMvGmaC0qmsce2BP
Wa9q080TzoV4rJqvmiua4RkuhWw5B6eDsWCsDi9E/iczZehY3gvimdKNf5UsV2fcWGoXSl2z/Daq
z4mwi2j8M9Hl5YO6AzZafXLnpoMGatPhO+acry0II9KX1Nyq8V+a/sqchLOeRrb2fcbw59kRPa0o
bh1w4cIeSNJgpbE1r3GumDqCdgwjC7TZkuKG4WPipZD9YtujCRGav4HemFCOjkeni04tQNgUi0XB
LEb2/vrEOkjtnwyTq383yLUKOm/demjRKSc8pNQ/Rf+WFSCtcHeWE9S86tNT6qvqPwLMfDAY/OKA
LvWXpIDBBizjeb+xchTNP4FBQNB5KEPsSj113k5Jv0Tsz2HIjJpsn/wlDb8+PUxYv3hFF6r/b5BB
OmifSd0sLXZq0IlG7woGWlRJDMLbPZW3Mfid91Y8Lylha4VqLYXI2iLmB9KAOqXl4xzeIiuEq84a
SsXBmvHIjwjcI/m3V2892rGu/lDgpUts1gsEGIHhgJURa+rp/jhAqW30U5q4iQAJ+6xHlPW/Hcz3
FERBgkbTM4MFYJXCbrRD51urnCAT0TRdLyauAoU+ZZM4p5YQMiLzgofwBbC5oRvAPQcviG/BAKBT
YQBXN1VMlBpIGrhu0X6iVZm6b7/egIGT6Y0o8kPvr1HgS3tEFpo8SiVgAIKf89ARqr0MtEzpITjq
RxG5t4z2WY1iuxQipAvCEr7ysm/gcupH1tEZNN4MPYMXXOwYKTzIzGifZruRoNp6o+VfWaJB3gDL
tZ/GTd4ejPCSMEsZsQXFtG58ITPgeRoeY88wMOHROM/PRDiDSZthVfV/dCcAYTLCu+4SpwfPuSD+
TPWwmN23MZp+a3iYwsOjIFbWY/4jVdGqkR/G+Jk0G5MOX//MRgTPpDITcRz3ByOGSQMxcCzI1fP/
RuXWgU2Ck9NkbgevIfQYATCbjrgBEx4H8ZThw4np4fpKORnxv1q/l/JNNSpU6OlBB7ulWjN4ii4D
7l+GUaJEXQgYzvbi0cn7w5THG5GkHoI8FblZabwkdfrTCkgQM9/GadSpvxGz4ZbKV9J4ifG7CaMr
6f8qjjLDCgiFCFctmM3MwpEW/Zu8H49DLIi/degaZEUExrdX6BtxNJkcApcT33r6y7RYmFdd2PFJ
bav0bBvMUQwjDy5ZEMGuhNYXsxRDZMklHaIO9FcZEz/+28SN9N9xVvV11rUIzm2+jcerkj1RqUKh
ZeZneNsIrEO8RS1aD+henklq58QpT68I0x0qkl5fVeR0sC2Dvtie28At1Q9aAo6frr/1uj2gTVAu
dYof7w0aOeNIC4ZzZVzDbCt7t6k6KOLRhxwNMEvqbwhRUvQ8wgXo6xo3jUYoqME8bDO8PZMvH5go
NeFOJqnL8HdFSiBQ9ikwA/NWQKlOWrOumpKWgGgm2jMWgx5sWKbLHrwizBN7o4bhfGBEnbXaiqpC
Y75fG0uzupO3UouuiP7YskWWzvohGmEnM/Pe5borGoggHjl+upJi8mGnwtWUbwki5lJDP537m0p1
mRNNgLalKzRUZVgnOEWslchiHOGe4jkilKvOqRhGaxYd5bnU7KwA0LA2BpCntqXM0pVSdLzmD9Xj
An4GHxCVsUS2YrIWgketOb7K9OggMk1MNj4lwQg3Wi3/WsKd5Z2pHUNyDnS3Eu/NuJ8SqtojFLUY
JbmuraAY6P5WIv0K3wciO8yuEvGeB3K83vkoIvFZpCoFJxsfndOPp3LiF5J+0h7MnoXxCTDxu9Oc
gRCc6OITvDMhWtv1fNBVYKsdHxi6MjpD41L2z5AK26sJOdHajShdZAwrpUgCEexboWMazHS6RTdm
Su5Y/pG7Y/abihAOLlIz/Zx3enK7T/gZCjaOovjSevr4hi2YxF8QnfOS3rU5ysFbH3lKtJeZ/WTp
l6RgVvKxg8YO3piSw38U/EVwstKSBJPatgqCFCttkSOPNsOfiaHBAu1XMjyKHv4TQMswMZbku69K
c1wqngRUkRuhAZCrwV1vEd8Nf41xGCyF5FIgCBNulEOPQbHRZULpGLEkz5xHy0dCIt+iJGdbQPb3
JmCFppkVrftvMf31MY2hhuR++rYM3tzZq8H4PS1m8TLSAJMvAvVNhcSJLI/pZlpMA8wzd02GGyS8
MGMrvEvPuVXWj2jQwOtQkqI4ySFQ6g1YXlIZJhz4PpAi9tPmlNGxAaFnLIqfMZtjhKuPOjvjgyH0
N3XGcKOLjhTcjTbA5cpeFwtSoEPk5HqbTiGcQ135GNlpRfhyC/UtsV1ukREX9QHxlMRUZmj5/4E7
4ot7tI05VZlwYm8x4DrFx4/oarB91kwxikaNbg/vhSTA7mB6WCIDWuHLot9CzmUimcD+y4+I1T7g
nLdoawMwg0POFDNgO18sgbw5IrpCwACoRK9I4eaFLup4an5vA+zOGYG99+Vf1d6A57YB84uSJ5vR
GUA8M2FcyhdXQPzNiDfDv5GUbNABM1oPkxVJytaoFeg6dXQD7Mvin7RBPIhb59rGP5r3bKdLO5Ag
9irDbSrv5OGSC9e4wJ/JkofLLYKpKHrUqnSt9XdAW9oBvRYQVaaEzYjwiSpjWlv5xiiMD0sj3iEj
eEYEeZe+47vBUA/VPuJlIhDZiHWFM2C1o+gr9gwCFevJMjb23wbALLzd1sOijff3RvoxiLZa2LGB
lXN2bPp1QWwscxOhondPJNOJ8Nam4J0QTmlqvoM+F7paxpKiXgUWlGB8KluAQaRQRAZbVsI29uXg
iIyJCwBIfU3keeuUyMhE5hfU4FSL+DRVSrGUOmzgYq3xdenin4V7HKOj77kKSdr8tbEJmXLRF3sd
vDwFpnLz/bkN/ZSAlUQnSd3kEYOC6bdAJTxWzCIQvKNGXa1UZBkFDYgceehO37UIFDHaGyAte1NZ
GpGwUhKEvID6/LURsfwg4Ksb5YPRGS+Nb8Dr6fcJOcCGkuMD12ug5eWXWMAurcutGMxXJY5Wj+II
pn8h7Lp5Vl1R9GdXq0OedB7qzzp8C+1cZfILj4ADWDgMcHkNyvlVWwHC+lLzOwY4+hUub1YtZYD1
FzxR85l175D4ug5RiMnIsUeDIKB4qZDg9Bc90FeaJbObxFpmbqXOiVq3sdyYW4EiT/zBVLTN6oMw
7urpqeDyQZDrKf8fDhVqd/7tZP3EyUYSoOjyOtH4hOx0rx0ATqqZFlBJRJeT0H1IDKq15KWn26J6
puVOJ2dHsjbsA7pgR2s39ceicM050VV4jhqN6VbqkfXtidCqQ8bXXDXVaz5eu/RgEmcHC8sjdJcl
izX8tr5KnCATz/g4NidiZ6tmF0gqW9L5ZFD88AOqwyLGix4jZqhrEtv+T4dSVoyIOJZr5Tct7l3x
WUwk9FDpF9ChO8jTlRciCm6ZrWQLFu/5OTKLx3jOWcAq/Ssfv0JfX4n+uBMrcSQLqvmZrBQdID4b
33C9DkU2H70KBDm+sOaP7Qb6uxoOJ1Xg/JpebflcJnjxNIaAcrLUsDRr5i0WnA5uht8A7OYdlAW4
0gNrDGkBzwZ4v7nw9wlVq4XZuqR97NsDADy8U5cgR3v7LygxOEe/HcysfPwIyMzsAaT3KkvBnaF/
G8keu+WI7n0E+Nug8wTUX2FryPJ3AE7Px/1IF1R8AlDB6oBWjFHQ0P6V+KNHeqkmPJnRY0GAk9WR
cofCKAFuNN4yBFVSfK/gYYeqvlHqcIvkmAFRwc7SS29aTwlMCZ70j7ZsFzar1LC+p8W3qDAS4Xo3
cVBQa/Gd/v/kD8m605EvhOinzPYehddWfU7QrZkKCAki2rkyPYvDgWNWKg8ZLxiLQgEUtIjzmLhB
5taEXFCkieM3GE2h2ZnJuyG1y2aQsWBy3JWHAmoj6DMK4JcU8R4Yd9KigW/MTmca544d6LFUnqYX
LUXS4Rgx+pe5AhSDG3So1aDRPyN44XXQKQ3Lc138DWh/VDYG4lMK2SW/+uR3yoiB9/eZeUWywhzC
J7PZ2A6eHdUHuqOajla/a+jDpzQiu/BTmX7i7pTlL0RVO6Xdhhabpm7bSqe4/plRXzEgb/XPx+sh
KPmsPCMSqSOXeK7JfPkQeBOwU2o8ZR9Bf9F/8FtJBo/QCiPuqhvsAclR/tbFQ99/G+h25oHVpucw
Vm65BsKX142oU3k/smRkXzMDLTImkF7B4P3Ifn/q5hg3cYCqoy3sbNqJ2Q15aoZtTyS8fJXnjg/a
YDpjZqaUCxZCteEszZNbx31djTNa4sNvsbgcZjtc/6FIS+o+XViL/RVBRR/+Q88eFOtF4JOU6Hg1
8W4krMNPRrtZSjquVGY30IbNrZ2bJkSHryR/FkR5mf03kAxCIziQOoGxgf9hJadM3UfxPvSOffsd
ev0qJX0bhbzORLNtvFWdPZKWcAQVKzh+UJNQ6rTmsOV/LgFS10DBW6qHHImGwr5p9D5nuHaDM1ZD
FJouB1yj+MFTJivZ+FnocBXRIhEL1CSvyrrX5pchlEexhjLA2noWX0qMPmv/wx+/IXoVmUs0Q1xc
4JMorU0fAFAtCJhTM6tthX1NSYEhBBZOssrBkGT7OvWJ/MW7Nif1FpeONB9mlWn3LaGU56NH4wuB
wZMunfIw671hkRRoY7LAla1jTIj9L2wIpOjI4g4FFFYoe+4ULDB41d6mkKnbPWid7qaHa7nb9Tw0
SI+M9Cz22/43z0+1T2CQcUw8XpltpW089cY3n0ubgOSo9GcCQ99cxmlty/VeIO0hwKAs47swhlvA
n6aWc3Q9EPFm+79CAhViz3XNFYiondwpiXBm/G+q9MFQnZdFW9fGMVcvczjPfPMWLtdVpv3rRQAx
5ldYnVlHzd/QaOwkUNVK82HkFL8pky1iC/mJxO7F87gTvSMlm6/veo8pyVYs+aT2ukpuCWJBWCgq
OZm3gjdJFCCkCTD+iKzyPo2T0csOcNtbhJHd6Alcl//pYDC9GW9TU+dn7UL11JVveIQkiEtCF6z+
qwiugvqw5Gvv8zBF8lJsV3AOiXIQDi1iTuz9dprHa0W1cPd661Q+WR59xk9CmLVmSmfTlO2iAk7Z
kSwGHq3vlXVB6Kb5hnqznf7j6DyWG7e2KPpFqEIOUxIAc6ZEUhOUKLWQc8bXe8EDV/k9d9tqErj3
hL3XBqMQ3gvcMKgoEvMjZZUM3iVQzxMaDl3+thLKpa14ab2zKQNlAHg1WVfZ4yvZwj7RGSslwY7l
egsmMzjPbs8m+JGDh1Uw2grqnSzso/KeePGqghIqjC4Vc8KYgKuEPbMB9yqYGvwr3wI9Of8eVXqS
IaD2J8Wkv0o+O2RHtAu6CGxzvHGQ6tBEw3JlzKPUDnnen6wjyHk35aOXn0X2JagnCzG87N9KlGKZ
q/VnvSG0RHLMEMJj4rvy6NsWcHK1REyj39zWlzYyqbMGO7Sw/amItVE4Y9PpQhoJUmQWnNFiM98x
YIrsaHzI2BoMKjIJN8vUXJI+tSVGPSIogHzbVsd8vBis5LBAYpade+GjHZIzDT3Q+4WcOceeAhpa
5EF4iIjMaMgWAABBvjsUQxnztaAtNcJqjZh4duloAC2aEIYFVeUwUVolFsGeCScOtz2e4H+FYSyk
BoBkWrtpQWusb/rwn8nivYcMmNafItOaoro3fN3FvY8fasbe2dhFoulInrGAQ+1O0ABojFK23Qp4
Lj+jM0U6Njf7ixIVTUXaQEiDp7TkGSN+A1tWcSf3NSlMROPVCMt6bWQBHG0QgBKHJXgnveVhyoeP
VHkpFFFFHt1nXeHQaetZYIHWQfG1ZWF9o5Kc9fCzjKEYgj0CuLj61NmBb6dxzxYy8XmKGFfVGTbF
bYFtImAI/+0rmxhdQoBDd2w3rZdfup0hoU6+YPoTh5cexfNGlkQIIJmLgp4SyrG4po3rib7hi3N6
RtZCdBURfpoHedriwot1LGJUz+FFJmubAhp5XeJkIqkOX1Wx5mc3/DfhbNPkkrvbST+1fBDQiYcg
EjBJZ46JBdrbSuW6GAGssrfBj1G2H6YIuJeKC0z5Hkt8Cfo9IECLh8KlJM+1pa88pHStDadBWo3W
BjnApmQZzJEcSCvWaqw6BFVZbAqmNpr1ago7AdTbbSsflg/OoO/hWXiHMIK8xOhfRNWL0YY+uEND
k/Pzk8NjAdzhLWr/Su9T7u96C97ErFda+itp26YA1rPW1F2rm6D+iGBhTIMkDUPKh44YDaFGGn12
KnCH8iYITwlbW3AcGBr05mcASQlyNFMvDsleeeIMj6OV2wf5Uo/fU4XUnnX9RBpQoZMk9qgD05ZT
LBQFPZeCjJ1CUwKNPxOds+HP6s7phBgFwWuQMBbbKcTTC/SF4wxIiHu4fQpxKJBCFKTgkXQY6etB
A+W86fKqQbWgETPggwU0AkTOXA259hOi4Y6+fOvQlQAvww+PiG9BfuX5q6qvFoFKtbdtKiwUzNzN
mxL/CdoF0Aa5dRs1816VpKxyYIWtDoVt9h5GTCGwL/7pEAFS+TNAW5OU7zT7wCP+UPiWUv9bKx4p
umiLCttn6cpIuYm1BUf4mCibPEUp07s5Mhg+fIusTXmtaQSTMD8eSVoZ74O1bsd76v9101XunEA7
aNYukRU0SHLkMj5ktNOqzbJEUTU+2nHnTchfTWLNvzUYVZaYrBtG8H34ATa9fyn1eQCeUXzK+Sml
qCpWUki47KVqr1JlLEqyIjm6pZsSPIThFIE8pbJSO6cXhgVe6IpdoolKfgw+p/DOP2CX8SES6go1
oKlusrHPWNgSbXj0cXFmwz+jZ3XSMm4CUdhtc/yXg/ioBs9ZRBkNVPKTEKFSXlQ2qEGHzonx3cBJ
2xfXPJylTyMgKpbRIfI87cwv6jrGViyX+SnOcvSg2oLqge7eslbIjNmaHqlCQRXgSI0iSvM74yiE
CMzuBqwIw03gjSt3swsaR71AKsaHpv2L/XuqsyT6NLyLRzwsUAvvu+PO02VEBB3es5aoi/6h1tdu
L9Ub8qkByy6gn+qJxQZ1G/qPhtVpFl+zjqlL+hNIbx56TfmodNbMBoTrbRs8AnbOY3fy/FsQ7BQm
Amb8wEwLNaYwyIGDUdTMS/S6ecuI/K1VC5RDl11N31ZZvERiJ8oPNptuOzLSXqlMz7A+DtphKB9l
tpSyM/j2rnBk/UxjYZr7wXr51Zcv/EnKKY5244jCxJ21YzJtvr5lWzRvNySmenJ+tfKXXrKQZyY2
wqaLDFKxKxQte7a6uDZBg3QEozP1Jch5LN08v8GMWAxEi4gGklZAwJkMYMT/LOvw1Gi8WOrGEJbB
8Bu46bAA6HPy4mMurstLRsszK6ELFWciTZ1TI0ONMciQotqxype2rPKxweF2oF2qmi03H5gzloLw
okKYFQ4xuOESnQPhFfEnuwK0bECQ+X5xDSfkWP8NABHONdvJDiErz02tHQGIIh+Jp48sO4TWDhN1
xqKPLAQfM/uORjbN9ynL/Bx1kfIwswctjZxDvz7IwPc5cNJ1razYlc9H68mHAxlwSUxfRp3vJQwX
kYYKT11Y8KZba++x7i1TXieLpOdLE3+IjCUS/aRH5z7a8fS708xvXRbAXDU+HZ277ysRr4zrhuiS
DyDPjrm/9YO1QriKup/N8TA48ZkuDkKx7nsnSS6tuae8ggRPQvfMr9FhUSW7uufD/adx4PpL6nM/
cQKUzDh+MrwqxDYrjo82mCm0vLPUU2ZdUgi2FHAc+EpxUsZdP237xBFHwizsOACdbMOsbburgmMQ
fwk+WHQVAbM26ymrDCCtpwYaU0+xeJkEvWAw2BDWhcgHSbPXfTM0cNFgMiBscwyOq1be1KwW6xKo
6CLt16OF+Exejgz5a+3mGuU2Dx4yfCKt4KrDgXlTfAy7fE21naYPG9EJUDM8D5Qjv1JxslTFDtNH
IJ8VZFhBmS5bjItZ45Ttt4QCHBCRjyXTl0XblO6D8k9M8ATZXnsCxCYx6IXyiX/hNpr7VGXWN9+l
/p6PXR/smM9b0a9JdegZo6OMJ1qUjycTH2x1BlDI3b0a9x2LPnNAFx7vGEkV2smobqW1p3eEgBjh
Y6PGJ6orN55pOh96Q3eULFa4Uw08EAzkWmfip54G1nt1ZE8cBLhfE9Lb2Rzk5+oHjItElRzG2N92
9ejAEkKaoocH8kGaDHvIh5TctXplDBTs1bnqyVBt3Kl8hWPhttV5CJA9AdND+slfhbqh+9N78kKs
F1cFg55q3lLy8CrcPXGMBM1xkWIA9ah5arWUvp9m3pt/L9M/RUBO5q3V5lS3L9+7DvJG9/BY8KzV
DbYv5oPBZxVfJEyOQvlo20OKfl4aYfE5Svc7DJCmjJfg48HdlukphAojwyGPQsVWsENZHPhUOSMf
lVGQRUZ6b/kNdm0RJj969xI1LKUbOvZePBkKBRoH71waIikeuAEEuir/Dw4xe0oFpvqXP30RrChO
H37wiKSjO7JK07CZxPImrSekpJhZOhU44CHHtdNc0urc8LJI6r6q7yXtAvE/eXSQuZHin5JljAHR
r9uM+nleK9XYQMyBR/pWN6chxLOVXLB18SFq2KZXKInEEjrTl0dvMSZbCaWb9MgI0+iJGhZYiKca
6J/+EH5lPOkmOjt0ptpHy35FjFpX0371gKGUzfbIYcG9CNRTU95iUYP7sqmso8QNApuUYV/C4Cvn
OeJ3V5BzGy4e079LFtrrlWVcJ5OFD1PfSoNkgi6YERpo6SDO7WQw1ml7gmwhdte8+J0JiwEUNXxV
+UPCAZ+Hk0u3gzpMwqkVcvCnj0n6LLpbgwRb2swe/7V1yoGUxCgRSP7OV31wALLmcbwX6StSr60P
TPORBasSX1PezQ2qpqD6ce0p3Cn6HlAO7aCaEK4dMWWXX7WCEYb5mvErYMWVl1RJZnjOs+9G36bj
FoBJL+vHQftWBzgpAyI4wiZ+ybpEvkDgUiL/BTyStN/zoibHqzqQHzsft9chAJarMIYiJ5vVL4mj
SXYI2N6wOW3FXSwdTH1cs1yEuoHnHVUoCCnOLMu7mMGtLN5lbJvVV8E8Mw7WA4KNPjN4KpA8HHLy
bmkO9NamgR1FpjcEZ2e6rUyEJLt6e4mlXeUBnRq3lP8SGafssFUCMcNrLq/m6FsZh4J0l3U8CLPi
15LPMft2+goNRbDpg0ahVUQBx+BHghTVHrVya0UtEvpTQ7Ba64jKJakujDNy2uVWe3nSARpAyIYO
MxIOQZnRFcvwap+j0la9Z2Yd/OKzkD4lYsrEMzqjhHstbhF4owFYoSdRzK2v2c10NTqXsT6DtTmh
XHpL2SaJLzEoYm3V6GBXUEIoH9Gs8ohyWwxXC3FYe4geNL6aHddQKDKOdtvSraftqItrDc2h0f/B
FjWMu16LiwJfQ9T9sn0u1FOFXXG61v8YMtP8BsiBlb04fDQqv4aJrqH+MzLRKbqnTOpS8BjTfimH
EBEFPKtM1cZ3Q1bfbLaidmrY4cyCdcEgtCbby+29A2eP84INLL0mnZAaHrPmPKbfiL8WfnFTsb7w
BHWNtSuwjXZl6AZNcEzGk8ZOsprXlNItM7CxbwLyRiAMlf73OM8oVUBiIyBlbOfXoIEMiFfcWnUM
qEH8e5/8sTidXAEvniYuC0xA3BxoDMulJ4Mv4ny64D2c+jMbOcKY/J7thRu30APbnjeHuXQ7LLM+
wJUSuLW0MYxgC2tG9Q+JzKGRPQr/a1SeVYn8nI6h3RkWcYosf2FMcHih5CMz64FEpsjwc+OzQqPW
sXQbsFCYHG8CIZaMMMwYciC1ioqzU5j9AguUBy0SuNpgquazEBGB15pM+LHtsLmUKig1sktl1MHS
k3jHagZphMoQ1DuJu4jFEYQhouH8FbssUh1DxW2UdxrgFkeQFCY7Yfqd18pBe8svNAd2aXFJy+ij
jWpXoa1ndK8UxqJF+TMxcEBCiOOIxhmcGfEXhqvn75zrGx0YQd97MUBO3G31wNirKDZDprsT3N1G
pTMiMSxXoRkfwnEjQgZOA5Y02FIqGqU4qhGfohw1LpOF3i7I1gl7rER3SuFf31GsCAxFHL9WDlWU
XSr9Hw9yK5w7tEkJc1ZWVn7xpzJ56WYfV866cOMTTJKWn4nfEjvDFkdunaaC7nYyfc8N5O96uBve
Cz1ZTC9HoG1jzPJRN8SFwjaEn0JQNl1JpkBj69Vp/klj+iSlEpZCw9+Tuxj8nyKxUfgDyBL1W3WM
IlcqiXajh87LGUbUYuWRxkdl/KXqpdL+DBbUsn9StX5RXm0kt7ABYYYH2Qm4mARVL3QKzCMQXJiP
uEwZaHw8BvlViwV1Ap0PJ5xN6iWO+eCY5Us2LlJFdK0QsDSRSgN7GATvKGTGm+ThIDW8bxXvSgQj
Q0q8XVQH6G5niai1IfbLx/SAXFpjIG6Y68Y8FP5eJtavhsYP/76+9d4nkWgkYjCwiEbOShmYjL7M
5hpKRY6mB9SarHkbk/xHFtLEHg4TGu8WShUDfOw1e7H459G7xwOmJJyOrMs9cdkrnlti6dR5iGuZ
QQAIIO5kYUQCPv5oLZ75GOVQOb8xyLlovMfxFSbHno5enk8zQs3YISEMO6XaI5iXMuJPXsGu72zu
i07cy4SdcnlYAGIIlhWKT0kPLhZRFPuSnDUbZClTWaikGsG8w0iXlkxBSHY4ojBRW9VbceBADn2y
+0qVMYPrJjnMJwI0apf980uceEKXQQ8qrUeEhtMjg0OUCd8KNKr0HFSvqSthm/5k+j92LP5oORn0
xkm8dgbxnBTHvYbxYe9vB7SOMZ9x2W3gbDlGwPQmWwfpoZSYr2sfQYnmLIai2ArQ8IAiSuPG5IAo
+NeV3UtJJZQnr6KjgCIhIT22Az9vcRy1ZG8CEyEmfLx2PM5Ai7pmZ2gbc+L/3eDO0Fqm0VuuyHaA
0+EOklMRY2iFgLtTed1VDzE00HvVTtWeTR/pF7oHZiRKfK8qPn3mVRvZbMeDWZorAW20R5hpjDs1
S9h6IQ/F4CYqZ1HE2bbuDAKECSt4KxyKs7qGHAJF3QmdBW6AfBtw4HSuzVmY3mZ7KNYFHjBZ2PTB
rCmYAdxHJbmkhuzWVNAaMbf9dA/i05w0qPPhjf4jCt5sCpX+3FgMKeGlgkDxXwZlc8G767ceCbYA
IFmkVDAqRZz88ZL/JsKCBIzXLNocGgfXVclnVx5V4opJ6uM9nZeVk7ENDe6JyuakHvmfp4QocqNe
JJ3spBKXn/dgh1aWv+0sHd73LaQC4VCrr2r6HKYrfqxNkm+6YoPdff4+cWrSk0tfALzXmJeilomC
Q03dJuQALbGjFow0kuA8tRhhlXuHyKqT8Rw6nXZi/BlMw1qXDzOPAm5KTA7oPyaqXiu6NYex2q3x
E7+SwFqK3ro1MUw33tIU3RHb+AzQjVbjTF7ai/FKqR6tNayTagVVDpi1iQMJmhojDtMisUXf4gsx
u8useEG0Brg8mmamjKZrLwkngv/dy/eu5cSHnX6nVWOT1NMLFRtFglaSnMlGCizUcARZV4ekeaZT
yA+F/OSWWFjxQtvQN4Xd1dui2WbKJ2RzHABtt/cMwCIQNQbsGXAxLYZIpJPQ2LGqY8BhMrctDmiT
JPWQYnZrU9AZJ6w0oL0IVQ/6Fb8oz8B4YZySHDFluN+DmL+g7zUwcyJPiZq/pmbpC+XzUcH6lNjc
80ZC1oDWz3nTATc6tLin/WiHvkBmwRLxrpURTw7U8gNfhkffoAgMPFXFjTDRDRq/ZvxFT0pLTTLJ
gKHCTLZcYwWxRi6m4XZLerZe//T9e1D2sCMt6hOiBNBvVwSyEp/UowwlDWDfSG91FuAN61paFyGF
GMXnCJOwIGiQWBfMZ+GxKhxeay1fu5pMNfNdtTu6qKgCd3EzhJ0+rGLF5dOMdzhBvZ4ZQbauhsHu
e4LMxmfe0j0TuqEGmhOiJBhyYjpdhdii9lF1yAffCYgef6Dse47ybxFvQ2yX4b7gHSY1vq8z2zCu
FOGteJKTdYX/1osUVymg0/LVpEwxFxlaDIPepzDRhT7L8ZhKkJLZg3eYc2JcP1E6uYBCFvOczsqU
rV5cE301q5gTbhSBut1g2kKosJqcZylYOSKBN38koNf4RdLw0OZHICMLJZy5XHtbCMxFIWynzlza
nv5EOcPTUyLsZMqEqCfGFuGbBIyQGmFG2+5VNgvVvJTMDjmIvfYv26e55+YZf6ETC/TVhElh0AH4
Me6h+2kRJd/7gT3hwDo4RG7EtjIPbnn/lkpUTFXIKhSMQst8TF238gkvGdWSbULq6rCMiVV/1On2
dIXSm/laOWOmkthtta/S8x1NEp3Wx+EpDo8CldTovxr4UyS+w1koWEz16ARQ0lr8PibfU36PcEX1
xKVMU8zYhf8st0uFXCp9d0FFmwTZIGdUzXHHtU3a8SNtZhZc7+iYbyVSAqwcZYj/HfKJSMZHyWcZ
ZT0MWDqVdCXKoDcLPyS2miEESJgO2cBvUiEvVYyVypJwmD1nRbvGVcMkZVxX1kmp1dM0HIWcw4YV
vRTkWz0yDnCqTG9veu19KFR+RmwpJEY5U5v95dFaVBAiTGs7ATZjkCGoAoqJVZ1EcIwtpS0ayz75
N8cZwYQq1SdQsRoaqTjrEoKFjQuSBZWPT7ywtvW8QsEjD0F3QF8oclGvRyxr9c5q8bo4fbyeHfXQ
gijPWEVZJWkusCfwX2dbLP1qx4Iy5JBfT7C0uQ/h7kc3vfvpg2OuYSfUDGZoiOGbxG7R+0Qdz5y/
kQpm//lS6tfdNAJhPRIePmB9dcLQbQr2nsCXeESp55W7cI9xxC9gVr35LNgGmq2bs17DaNlyU31o
mIKFhkfXJdUbB+yM54+YUh8nauueVZTwr8Km30Jm3BW8I8w5uZLfds9GNv5ZNsE2FgiKXRUcFlHB
LaFIzjByOISTDGnmg/y5uHzoFRYWlG8F4HWfkk8xtJWuX6wIjS5HX8mDOBAtkvxB/O2/lSR345SJ
RMv8xUuXXcvIwSIwcCbhw6FjuB6R3QO7ytbHks4TeZ28yqbhAO5eiMJtvpMh8EggZxOpJpCroOdI
2ZuRvUQxKJQFjF+RnZG0JXEkk+jCWWTOJXTcspHzbB3V38DMOozIiuI5nUUfJn7XeoCgIerbYpwd
MznrCeOWaEyR+Ocd+UOQBp0gF6HczaMUwqRHtMo3Kzt45tOjfZVytss7kdAweIn5kcrYzM5aS61l
F+VXXNAaRsjco4fONaUjz+ZPj8EDCs6kNiwkauZ0Igpp70dtf1WCCVqwTkU7PEQwdn6kuxIViHwJ
wyfJqMVTdO4Jfd+w5l8yJgs7Qz/mcsUWpa2lrvBW6iViuWXab4oTrE3h3Sa4xu16rR8S9HkL/5uM
DcXtv0KLEPoFHyXiTyBli2CvcJZuWZrdTDYJaDvYEWOowoD4E+DAJvVVvLZXxJAymK9VxICVZpoz
Z8mcpLdlrIjZlnWRCVqG6h1NoGv8YsBTdiYf5rH6oSYQKJ4d8ZMpKYt7yiFbYgayxKltbvPP5hcP
ib8zV81rIIdqgcHXo6Dl2sTUzZW7nPXqAGC3uuGEXy7EuHHDudbqjL2WBOwO+B2c8cMy3dRh2aDj
SbfF79yR3zPvelUBGmJPvsAPvpDc5AcWTHwB6V/z+y9pbtdfjFlVJ+ZWOQOsRnbEJMdh6qb8dJvk
VEPxJtkNpaLmqP7SbfYKntJtIKE9c/PFAUeE7KjxQtziU4/c7q9bV7WN/Za8c1v4DD8IxeSKz694
aqen+DlUm5pzlr6RJo9y5cmSocQd9bbytfpB0EQWICD4K9b8YS/GsSmWbPGsbiHQKPKW2Av/A/WO
zLTITgVCoWxW3+KwoliT3oB1+E+pCCfUrZ6+VdPhRqR+myQHeg1PR6jv4uoICizeyahv0I1yp1I7
xb9S54YtyHqOWLzQMgkpK2r6Dg8xEwN8MnV0KMt9iBGpwp2FLtau+3WkABJbecPK5YeI9IMkXjN9
c0+kG+9bYqw6HR4d2SBuzwA20bf0xCh3UfA4WjkA4kiWPcEN4DFcQsM4OOavltIE5lmHWcJiZ6rE
KmGVkN66kFsI0xeCdR10jRY4WgV7Zw621uSzmsKiaZ2EtO5RAEUUf2jhtxA0RH3VvHvjyaqB7gHN
KqlUfQ7Bs1nBRJMHuC0QsviuTKiBb0nFuYldSCV1mA1ejZlK5xNSlV2bHt0Ot0vIB4RJCvrxMSLv
2EMoh85s/lvG+DUrCNVDI31KVAYDWNijjO5/tl8N8ToK9lV2j55Nf0ywIUE4qKZrk2+h2Qzhaape
bOSSCuUEbflEVyRnZ5YLaWKgA2ZCdINyzVCI85qMUqx5ZqySmnAsGTWX2g1nMA4Yq8Hfwinc/eNj
S9LnqNlV/Jp6xlEUTRUjNiNALqOyPkHxlrflWgmEW4+BGmsBP03OsCJFaj5URFfk9jjwLeLRqdZD
abldKN+I2bTng0vtv8Z4W1NrjxgtvJB0Ha9jWeX9Zih9rE6766Uw2mnTz5kEcoRftZg7kuc8QuW7
ZQeqF6tJB2pUSaJNpqobef1dMcoDOmrc8jPojbONcSlizk7/w+pIhs2ok2q7wa2kaM6YwfNH2Ejh
Hy84j5GRzYpUs/kRzR0vccOUAu2o95K8V1ffRBm1CGq8G4uYDrivvEsTXmv9eyC9xTyofLi+eI/J
EzG3JdVndO3MQ96fYmrGMf1MDfIbGKW1Oys9pMqqj//5yS+dObPejnB5SF7l0W+ZJZhn0f+rhPHD
zVms+3w9DNHH+gPnIHJocOLLdCLRlo1e4IIhnNaINRZiibURaXp8yWAd9NDpcbTMEps4FNFxClLu
xOAsdFE5WoWln3xj2Mjw4YRJ06FwmtRv3Gg96PGNHyslI5QMyNoISrUrVxBI2fkz5+uSGSBe8w1S
taVz9HohVEjCLH03aLgtw0Lb4cawe31n0VwNO84WRvj7zDgyPG2F3YAKRJbUlaLdzMh7AgZdF4l+
V6KWY4t1QcOsxB6EnCEq7gOGS2gR9IQ6JYAGzDST7xGJkln2JV7hBHeo7zSkKTGMQylo/cFg6y7I
L0f9tJxIsxSXJoGmjoh2dWfrpptTTyN8Jrnsp3pK9HoENtlUt+E7/aSkwPddPX1hSVeM3+YLrFvt
2IPk6qjWcIhjE/nFgt786Nfii6Sh4VCAf2qdDHcvQ5Zyw3JW/mSq18uwqKjOl3x/nXdF5IBLuvbY
1xAqtcKv6DEs+Oc/yvdS+Ua6E8PX/tFze9Cp4hbyDhKIxj1C7rG+LMHJ03mONhHXhUtJjRExvZWe
jSASWT4ujh1EpmLllys8fhwzLOfcCTDVJ/CTZNyaXyospeBXwvCIlZDyLlrpnRuYgO/R3i9C7YDd
u0Rf1J5GeiIdUJElaodKWWaSK2e/vNsw02ndqGAnnabrLQ1LPXU7bB86e1IqDTfUTiPMSs7o3ngR
VEPdt2ECi854DZWCtONm3MrlKuqd3GO8wa3RHq0EEZcdGcuxQ2e4NidIDG472SWyIW+pw4isiItC
9JP6ZfkCJ9dGBn1BgA2di0c9d8KvZVATY5HUPnwFtznq6Rb6RI1cNfEoCKryTvQh+yuIX1q1Spp0
V85qotbKwO4uBJYFeuWf3dajvij4qmYyRwesVCDsmvFsagEx8BG9zvtQjogMl/ltEsd1qfNMsXKV
UKuNCFQMg0z1As4oizgGePzxhSMEHP+LeZoJX0Pgl7Uc/VF0nhT0Xrh4SotJp8y0n+vL1B9FPbDk
FHiy6arSz3E4SHSvM/KvqNsPueZmKuw6JOjedDy0cnqP+uCodOQ9M467mDrPFHutjnFzqU9rve14
nWhTeOAB9rEN/ipaRFcUiYQZAWRIrhkFTCy4IkTiWFAWyriRQkgiZBvF+UfBcybPK2DUZGLwN4Rv
xQLDx4y4icnR6H6w8DRoNLT6ptKYZmG5E6PcSfEjKd4dWIeJZDTCEBcb6EEKU3GICAcR+KlKqlvx
HHYNgdSsb0Qv33txQY7kCM1hYjwwb5zukTI5cJ9OnZgCb8IPjkvUVxDwVcdYxFYipu410/gOB9Bh
Hv7NhlEx/QEDLI5S9pHJtoNVO1J7cznWHXIuKrGCfpxXPGLd70c+DCeK/+h7BGFukTfWVu+Ky6lH
OjANGdt+lF/g3bvYXLLkodb4p1LeaSOf5t0H82+qMGOh5L0yEBuj3Wj1Mo+QRDdF8Fi1U7ZpAxko
Mpox7NAi7HYM3FKqOz7QxlA1tmKl8X6Pp3w28lBP+950CfgjVX2yZn5oMw09BxpuiwqmUcCXFzEz
KPyDjOvAJCyjgKkmaQQJML0jGblXH4V5LcyfkJmcnVW4FpN4Z428FqhYWx+PRVG5jJQRVivkLmf4
QFEXPC2sDwX0IR+JU85SIhlUFnX43Xtc0BH1ZeRvyyB2eKt3ehg62mz+lREbB8zMCQPKte0wUNSR
XWFQM5jCccLcbDFLb3FkwgdD8dM5Us7bnggrPS5wKOYSHvGVaivFT6781SKq/UG6KzXRShx//p8Z
kpiAsVhhhjVyIobWvyk0QA7PjQmUk/YWGh2skFeCiVPnB2UGjxjF6RPr6UPriJTvgMFo4TOZJeq8
DJ/EnCwE/5unzKt+Y4WzKp1zEiitPl0IlLHJ2R6xsJjbFlBpHHlobYkfWQanFst0p/uugHeQgcfC
rGWfsR7xHEa3KefiDkmBKHlLeUpsoaxZse0qzIRCYrqWdA+h3HbZM2D/lb/LzFgKw5/Kn77mMuAA
CrnKg2laqtToZGTR1L2y9p+g4Y5nrZPRcUbNDKA0SaVCFaptFBIxDLg0Oa5YoQQSggge8VeuBzuV
9WY+MVUR2HwaMGNSw04A3ZX+xu/jgzbsFZzmE4xdliCbEd52PS8BZ4u+6Fa5TXN7oqYw6vLqh7su
36omJDaPrTHSR4eB97pjNV/VfLLDRE9N0qXxM+J6yE1tYfAIB+ipRtbeQ4fOqaeql3GuT35gKyF9
Zp27Ndd5SEFhdvGBMENiMmef9Dd5HQ4Au5xbKqmQjEixoe7kUNwkZQDbihaz50AzY5oKscNFIv3z
Kd9JdHEDqAF9I+8N7aKEwpxl7oUUArOWfloHOcsstmR0asU3ZtRSM3YN6gzMDCFBUpWBycNEy9vA
mBVz66pJkbZER4Dp02DZVkS0jySH8x2xF1NdsX6KDLr08IxZcODB6DZtdo3EVUTw8NJoQngySL31
+OKp2qtWIZsklb5qG+zKRv+v0hS0xtmAMUNuz+OMWSA2wA5G8ZhHlrawmszNKk1atNLkJhEKQpKa
AfDSHo5a+SsE6YYlC9O7vqyXSoqcdfKk2LYEIbYbifCQQaXtKfsW4xEPEurYrB+ZJXCWNUl7j1mY
rvQSgy9pVwv4D3xYJ+PaddhtNUP8DlsF0ZaaICU7DXVsbNPyWQ9FxzRjYD0m1DuFQEDWkxB1TSqt
mPI4aKJsm4/eTR6C78wvP2QNK49XSDA5hLUUWzxBgUMUMkuAzvoXCPpqzLORjrAARMMiWkzmNxoR
VKMmdjIxqyTy0SWYedXE3e9UGomTBNjXZHP4HfyChUzM4h+9jTyADSePQKoo8murt2Al+lh4CwMJ
C/4gUXSDamCye6FZwm9FUa2P95g1hdE0S016R/2xxKQvUFqiOOka4jWpsRIMLsg6iRyFzmKJP6K8
w502037x0qCTQ2VIVWrEh4HlPZLkO0E3hnWaVRSW/OtbxxKNDtq6eqB9MIjbtcA3y1uA9ujhULh0
C9aCiKakAP/qSTI2ebgBo8lIF5QltVkxbZnrUdmxkWwEgLuwfpGuE+ZAdEngoCDpaMenuXlFPSX2
vPknSrQIrwysx5mSzbt4zDAfFjMIOyC4R/pTxVXDxrpkpdlYNGkk6wL8TsxPjdDRhhyAnEfgf+c7
KhEFB7tMmmp585lGNlismvaCYl+8mKDkolZbR962zI7V4AIbVeJ3NeuT+sKdEzhtMToLAskI6wy9
isU9Jko4dWPgZtZhvsnkj7mVZNDOdRBo333G1t5EGn/QBOWjpODIUKMRosRVVIhfYp6gIqt0N+1M
lDCd8GaAh9W5JlCIdIoKeM8agxliyNCsf5u1dmTpVchMAJdzFHa/wcyXM1LmZMrR8JbqI4qfQnQD
3oH9ply48EK0EugywnFGVrr+DIo7ad+jfp+HfRPkCVJyCwqegZDQ0Eo3NYk2Eye8WF8jRmNGFKwr
qAOOj/LdNHPIRL5yEPF0eXmOt7cG/P+B1zEMnmX47z+mzmM5ch3bol/ECNCAZqr03shrwihJJdB7
//W9qIrX/SYZV3XLZCZJ4GDbMroO9r7nLF7iQnHe2K22URJsZ99W3KHmCaqlVuyq4TVC/TggY++M
Yw+4azZvtEw8ULhT2bfZ5KnCrY4RtlusiQB4TIdLNl3j4gu4ujbBqvCcC6pQDcKaTxUdluovZLIt
+0uFGA5ixz64g46qsPlwYvNn7Kt3Lxfoq8etHX0nE2En/A2U5TyVHZCE2iIa9NmF3a5dTswOTf9i
5fdhPhDMkuYIS2/AsS73vTu+YRI77NNUh5TBtsT26BqcrRim+G5rX4LfNhubIAX47PF+4js0poid
syNNn66SbYDqjMR4bCCUl2JBIBlQ4uynI90p2mU9nNAVB2azHEgsIULDRy8ub0yU58i7lMljTCpx
M8OPFmBmoD03oOAlNkIyCT0yPxDja+ILv12ikwrkEvnPKtzPIKKFWQxhUHPHtJ8Raz6MP0H8ZMTX
Nn2MpxCvm1waxlPFg17+2Jg4tEtF+gCd8ulXlLx33rPSnyyjWhIf6kvyusbtVO4TBxUO8LSacAt1
2rmcvyZtm/TfdvVhyUejuGpzPZdLJp65iNZlCXUefZEJw3ri7MtNVb9GLU577bPBgz8FgnXi4FO6
ZHxbxAW37xkJpEn80bFuCTS5Foq8muOr+Uz/+Dqh6casHltEBy7AKgHHdnwIURTYXZcRCKeTdkDH
COVKSIzx04ztU5+vibHZ4E2uEwDpHV6cUjh7fAiN++RHZ42zLCyaiLjKPiAE19RIynUmNNSPpL8R
sIUcHCFVSM8vXA/mVg2VR/gnxxwlMGc09hageso/XDyfZC6W0Jd719+lVM9QRltBTy8NtdIwFXlL
HeF6eiIxZY1j3EF+kYKkY05V047APDoZ4mjLf2iYRVCEO6Na2fmalMjSXM9NZ8kaNpwMMSTljb/3
yl2Z/uic3FB8Jm90aw3pyaFeKT7AUY5qXca7mJGj2ka0tQxQQabzOZHd0BxVfVfd99LPtq0dPvpq
3/fvsVjZ5dVkYJQ8fMQgD2scVeDm+GI1vqvhpk+PJOkE1GQuDetQcKVmnkgH5g/ZOwvu0qnaueT4
aaRDes8WurKMz9hhlKQPOTd33sB2WbzqWGFMihTcBYPGIkGs37KDE0IrBgLu+eRwI2NxjnWenkPA
120UL47xt67vxgxzrzKGLuO33kC7mZq6PKwJpoMqgV8izj/P9/MBFzEZR6PJxyu/Lcedcp7G4T5S
TxLJ+rM9QIDwtQUh4ZwKpRxtUQTPauS2q/a7d/ObHhrHskeuVcqrxRkOS5w77NqIcgNj2Ym7QtIg
opfAhsBmkiVkYYWGdFJ/eJemd/JLfStGDO4D/vFnnEdPxXPlrtz2kGFhMKkuxNnetstePAuCZGwk
39TXAMyKvWxOWvskTVKtdo1HATArGyL84G9JZHjC1XdtrDikVTEI99GAKQADQpKHt5B/S7vnHurv
cJELDvTIsYqNIxgPd/M064+C1IN5bp1Jon0DygTUV6XkrebLpu64qajgePSIlNFiJP4/FZ+/rn28
Y3DF2OxHA4aKVN8SbZ83MXqY0IQor3OT7lLXhxxF/ZXZMQfOdCAHGaCztdfIJvv8StCjfJSgyGpy
Dw38AB2GXZatEpY8Uzza8AwB5QK+HwIw2ksVpMgT/cXcaiuKQ2tFe6c5KOOCRccxrnX3RxuGh5pd
fNX4zcHotQ8YswWIQPSF1BGXIL2k0Nxt92H6z6V7jgs0rQYkJZ5nbOuptjF6+ZDgG9Iyb1WRdYFq
/CT7R6lg5yCWHeT36S3Q71l70Oqd669EfdbFGp7F/cPdV/nvSAoqhwRIi3yQvWPcEoNUpU2bb5Mu
3XJsRkVJ+NEtKIBsuUQPkb1V9gPt89QG56hKJEufeTIV5b/cTpwACWXF8yRsOJx1017D4dZ7K/IT
0d+nc2LqITVQIK794hCKj0J7RkNWFKsuuJRgucOub9Y2G8i4YaAgz2ut1ytq21PSQvv8ZdJOOvdS
1C0QMO2d4t0j5bkL77Cx+4YTSdbvB23tMBG7D4DM1ffs/qxuffmV8dD74LRwCoRuow5dQVB2+tGa
A12ZC41FwHELSwXVv+ZJBnfH3nbtdiS/Dlux0WMpAcUhSeGUE2jgbsXegzx6wpjTPaF6GAg+RORI
NIu7YW94yE/Dbi4BaTcpO12UHLOQ0kxEW5sM4rvZOPP+Z631YtNYu8l8Zturk32JmS0PrYUu/mo2
yCcKrGZV50DsqAmY1yNrk1xGVEr6lxy/xHPwnZnfHIr6eyNPYbxhE5jv+3CXyTd2t+TReHERLMMQ
vwJ9aGTRDAuUvCs7e2FwRYcfa/cwOre0qLvPCZjU8Jm944U88FbdYDu5m0rbCusyJ1SgnzGIxupW
BpUgFgk3y0B742+d0psoOOwg8FCQEbQTUpMqV2m1kIf6Y64jI168Ws5Ny2C1rb4yKUMqzJF1IKjv
G2QzeK3ymyKGlZMv+Rz5wjxb3kPwk+5wYKC4fBVHm4acapHlW+0VMEa+ArcPj+q5S5ecPE1C/+FV
+GjQNr2+wWREgTNWLhYAXKqeztOx7oCljUX7y/UBgdveilgxFv1kOYcmbBHcEsOFr8ckzg3lxrDE
o461gMJA+l4yPmywhG0lJZcHYT77kOqG0Bbd4BI7SBAtEx3l1YN6NdeTA9CJm+pQeDvkasWzP5dI
rPBuca6qea/uQ7WmSVH8XWrVij5tYiq8DW8u4y2yL84IwjL9Kf9EZB4XNAovUPBWO590ynE1ogam
auwhwZX8vUY2oyg0fbaadeNu0so4lAR3EIcNeskkSnbdIjrWECnW1XQfzFftbBMiai8IaICFZgun
xJTSC5FQCPRgPLfGenpqb9CW5V8XEYHgWiIqeojg/ViWH6B0PEisZfdVPMlyvp8JpkEs8Jc3NJ/w
fYCmec5PLmaEnnexBrLR+dLaRbwXV/ODSkV+O5oV8d4jitOJA3pIiGInBxgX7wLtNT6pDqQLm1O3
ITaLu6ncV5+6ID3lgVWOr4p5HhwswjyYLjVMBa/s3yhxiapepPGmxUHjPYyEepJpiVyfhENui3EG
C4GKkOwsmm4NpVJaswbSJX5LbZ3pPicou6sCOwYZS8WSP+bNDP4D0sr5iAIFg+gTXp2MXecVfbOc
1vYLOJGkHPVPeLJwjX+jG2jKFc46B+QrZg+CLIaJZb5TZFbdSoTR7RqGpNzb70zz8HnpH2eNCD6A
FYWBmMtj44G4b45JOAselvXdeYve2GwIjXmfH4un8sOCfSHjAfQsIlwZmxBBzAzV1Mshe3U4j3DJ
4NY4I37nH1wBvf3BNDOXoYa4WDfY3RLkP7jSkFC941UJ3uK/5qt6JhC2eUypjX0oEKvSpDof5+Za
8XAf2SswgYK+UY9s6AVGO49NymOQB7+c0z5q4A4ecQy0/uJhovKaOCTAMY730RfjFORd8MZhH0sA
qXikLy96/nEWKmwcKx19MVeN/DRIBx1TPvcRSq2HmNUD+J97lIqaN2RDUPQNOx1HlO/hACoHo1t8
I3Lggb8zA+08a4MhOC/WYFuOvkLo0kcEeD/MYPeCT06jD3Hv868TiMjz6/FUgbW0SzptaGR2aYRA
F09xvUGP9EqzttRd2/EKFZwo1ihPKgwp5p810KfKV3P+pr0JrB3vbu1C6ZVrlT5EubE1qS6gN9JZ
sO6NHWqmKyRe3a3IBNjMjrdhQQQC99k0nX0DX8VVT9+I6kCqa9EPx4Vh8unMXWNuVXaMyUBthi+s
Pz/rKiF6HY6JAXQyP/t0HzWPYfWceyPJQ/Dn7IwMVGnzJCjGXkwkS6J9Rqg2qmhfy+ps/sYxjDpR
yShtRytYjoXFl9xw08DVXmuVrDt0rx3jjuOREgdJP/ifCIdb8vR0THHrLGOSCfY4frTy4jafkjJS
k0rmKSQPjOyvaqvPjbg1QB2qs1btTDzJdvPe6sRMBE+qo9qiQMXPyFTsInV1CoLGsW0j5io5JTXT
I/1UoKhzQtwq9o9B/xOi2hyaXawj1AUvlyOFsQ1jGh1NjsOhA1dOkqMBH8wArq0Du9ej8uojOjBV
g16nTupNKxiUZUMRxLjuupYnsscNSpqIWaOLIgYib/olkR8h0uEWDCIp5kiycxZedMpq6MYwgFtD
74VqO/zLHUMX0B/LvtAfcX+6IB941ItafhZbglItZECQSbWzq4Hum/FDmF8YpmGgNJTBMHtu89RX
GFiRWvaK3L74rrfdUlg523XSfTcZZb3+0L4FA/iPMopt2nXvSY083miRr8lwk0JcxRqInjVtK7fA
88XE6/E8WMSO877mUI5Ri25mhfs19Mw/8Yh6y6SostbSY8Cg5YQmdEFAJBQtB9wi+U309rlETW3n
eFXqRMxuYHYv86Mbv10m7jSqFuZEuF8VbAs5ZwawzeQNNrrI1pdVUxMF09NPWwdHzUxvTjnUHGd6
vHwkz1R9Q0xKCYiXRVvXjjDt+aSRpxGZ2EHPSF5El6n3L1XutTQAE94Vjd5rnhZsswY5TilMZ5xi
cahnKN0npaLpKaRjHHVMMN6k1PalZ8ESy5acPxVjVfeYbcs4EhfLTrE96aUBYkEWo3Szd7MiwAV9
ZCJYzlOcgV0yYtVAH9JKZCAYqtNdFHE66KtKvbsD5wfUN4Ptx2Qo20R0CHRN9AIEDoBAJgTzpMLy
WKXcDe2Tsnn+2ga1Jo6pl7IMCeg1m09fFX+puTjUpXxrRcK0ioytjPR0NxF7kRkjcTTC3RqcPaqe
IkHdPrWWuTW95E9UvpqjT8GyNkPEAJNuiQ5CMW+BhPXMlhR9ZAY3tmNcbN36gI2015VZYPklYCCq
XL6iALwD7EqtlE28ehmKa+kHDEE+8TvJlDxiWeilvnVp+/FcNj6PR7f06nIVa+JChbRP8CMh8wXM
jiY77Lmww0aWLzKH96MS7Y1NvayFSVYpY4flRzzAwyu2ng81EkYnXpP5N+bz35gD/ie+Hq084GIM
fOOnH2Vffu5/RKNdH+2UvsOQcByczGPVc+ogewAwWeBfmYaLPobfBFSTbdaWyCOVt/EMTl2urdc8
HDgmyKWK+uZd6t6nP9jXiBKQueMEkN5j8uIpK/riu6VVGL9XqcwO0X/yaozzIbkGAPBh1xPr5uo2
w1zbX72aOcPIkS2Nat6cSaV22TjypgEpwY/GHslKhl4TQmouSnxqGpSsMwlahAjTG8IVhELkVMm5
+rAvznYtBkrP8de6DrwvFqe7KSioBwkDqst1mAjLbimpJQhIN2jb9hTblV+Qx+VD8AY7ITlLNYn2
PRiSU75NTo8i+VMl/G2tj9/S9FCeZMWXX3tU0JicAj2NZBKveep0AYBeQTFbQGxmFtp0YwWbCAF5
PyHgVtXMLuckrvbJVzM4CzU2b92Yvhm1/6oM6+W5TL2/SdJXZ2E5F7323kInQwcxMQH1cYfwxV+P
hXty4Gaps0RPjMl5G+X+N41EH1mJWJ4uYasFyjEosLRRDYmyyFAqkCYcZm+pLGiNhCPOdHSgtj3s
VTbdwnafD86mh3OuoMpEr8plPH/c1KaIyAqtQxMz9Y/IICKN0o3CebStau93i8FmgmxTMaxlvldW
BZCkM+pUoA554n37RP47brEPfvzMMFaTRShJyYSaZpJ0JQl/hXbHCY8pjvQHrDb+QKBH2JAgkrmI
DFyZr2WRMxNSdeGH7lfrYcXa6XDBLH7IR12v/tFyXzFQDhNp6OFZmsTbuHlJUI9bbpI2P2VALAJY
QxA4OxnPgVUeh1b9iahh7CyQGBedH7Hp6F7t8s2sID9Z1z68MVsWZvdTdtgK1FFkrB9F8pfo3FQD
rap07OCGiYcvSpO1pTN4K3u6DQpYt2/AmMz2z2AYSDmKjO5lyuJCASAa9vkCiZLcxbBW6JCHh6sV
LmncZrRtv+Gdtl5c/en7rW9FL2FhtISyIOKzrRorghJ0SCDcCQRq5TjFt4J9eJPA4+oNm1Mt3zpP
qSWrE6VYcNMYYkfybeaAxOBRgn9sPVkyDiIXkALbnI9fMNNpE5boyuuGEVfUHNFHDWWv/hMyotp6
g5E3ss9FikhBswgwDS3WqJ6NnG5UomssWt05EriavmA2saiecdHWBq9CEo6ed0SjaETDmimlAlVN
IftkJW9cHbK2/ZFcNrZN0T9H0fSelNPd7fsfnWa7tE+PbWChnWLRsyq2XKUn716aFzffR3g9WQ7B
OtO07Jn5HWN4jlJt3droBBKLc4ujTHmyJUu4xwPEDufPAccYrywDEBwnppu6w4MukQSWLJUDPOhS
CCS2g0oPXobxLRaTfJx/sryOY1SRD/s6s0A5dAVhhvRmnNjAHZPMhKJGR6/59neADVPrzHRRCL/f
KK+dm3t5ISkyj3rzoop6kzut/tT3VXJpRfPYhXLQ6QYP6ovbjeLu6ogpEwzaC096284Oh3dZxy+t
cvOfUH5Xpb5xUm6pLnf9W8ZKu2lCSyw0zDRjo3unSEvd+URqk1DJogFR/38vdmedipil3PBS1DNW
TgSoTD47b049bzz1Wbtztv+lFBz+PKn79zTAwtrLMvrTkQ9dDsH4Shn8Sa/B+u0SXY4jBLLdvNC9
vRGGz6XXXRhf8kNpee4lqygN51mGUHRsbk19Mneq4TjVJXT7BIOJcZKZyihC3FhQkk0WR86Daaib
Ejaqpa4gSrVQ4zxHX4fUYzNOyaBRXpXc7Lk7Kpzo55VZ92kA7NaFRxlUjct1lIWNLkgDw877KSUr
OD3pAUeN+Q1Mmq0TjwwltoqfI88b3xDqoMSkqVGf7mHMFizdfriGo04bYWvaBzSI1jlsDGD3MVE4
4WQAZunTlsZMDBltPNd+59yT0PnrV064bWxS8LOuAY1oOvGZ2LZ/1wIyDmAwUOgygd1+rx1Fb9es
8E34AOfv2IyEk1mpCcfDASxqBmMzpezlZSi9iwyf8jqDQx1ikd6mbNCedZf4/NQ2Vk2cku6C5OtA
Ud4lsKbqWAxjjSwQ32bf6NrLxAKF8KHKjo6Z03cQupTYUEws6nJctJUaVlrR9YvezsG12rn9o9C6
ZOOWBc10CdkEre/TQBVn+2FKn2C5kpe8ioelmmhmCAItPY/5E0+Uc4qcxjk1CWgvMXH7qmMbLPxJ
oRTkxRGzrCCOk7XuVPmZOa5doIhcIwkSny5dTT7arr1XhMhGRMk2YWbx2h7RgdSokMfeqo7CvBvE
PzxWJhPhIMgKLBaqDatH0+c4XFj33x8a18feWTvf+I9pdB/RBbs9sE300if9+Gb30aJ2dXlwg45L
bBt+va7Z4Pc1vMHv5SHBzQDuz7sYXNIVy4Kn7JiMH0ZnG8+ybV7M2lylAvpTeObGbIPynm60smTa
DKKGDUP6xGjYCPRCpVMtNfjnTHJLySrb1xp5AXHLgOR2/uDRwE4OfB7Jw1jzdVMDbGp2dDGqPrqo
Km9wks73nDnU+Urv00OKXd+cWo8EmPZue/kPIiC2SD/FYVEOY/CaxuKKoGK8ZaEDpKJ57vPsku2G
Rme21s6/VzXUO0LptfCp09rq2Ladu9YmBCQ1CsFjNQJQNtmO0eMP5o7peWqo7IjReaps8N5y75Px
tXtus+HQSxmtgm7wDz0a2a4KkpVFVwPsiQS9mm+UALxCH/UUwB4cR9XYbgpDP1Uoo9La8Db+xBcT
lZ4DOEPfQVB0n01fpl9OIF/VDISWQ4RPHAc2letMN319GQPmEjlwFuoKZ9qikvM2logy7nslquNg
Ja/egCeqzkCTOcrYa2xv+T0CBOuT5sk1rOKxNHBMW4E7XLPO4lAsSoQxTpTSWpN4E0sPJgXw02va
wE9h125OeCuNpaO1ydZIgIPM3nSQnup0YFnGsRoq+TjO/8JYDXBplkFOVA39Nr80DFnbWmqvumPU
B9dsEJPM/+Ub47mOVQbiqFA0mGiucoOmlmnAws8MTgyPCzvSV0F5TJieXJacbZ+5BPN1KSMs+rPE
k8wi4/CkzLJceWjB15GGQKglszlSlrjNMaRJZoJkzy+NpK28MxGyhPhyL7bGv1ZCGkyK47fZB8Wz
NkB9SLPatGS5H0ehU7WNoNWxs+lxiMNpV9m8uR591WMZEAfVm9nf3v8RrIR39ArJwUVY9RCbhBTU
ZvWHQIuFl0pS/NvAPLvTWJN/Uj2VbkGanV1r74mn0Dc4wxXG6E80mhWS6yZfR44CbYwkcHQgp2xd
52h6kqDISUDxUbBMTrbVjI6TlQPsVOmV3FUhFVmTTx9MWRXRlV1Q3Hj/L0Y76ihb2nBTcAS+cbqg
zbHPTI6oobExDQ75mrTGbeJ5KIabBGl2GFKDmjQMXHFHe2+kXybCjm9xytSuN2G5dStSnMwICX2b
+or2GdGdsJz5h6pEKezodrTuvca5+kVebzTG+IduKmnDGuGpRjGlGCIrk1TlhvrhSGFrTJ3UP/++
xC2uS7PFPZBWdHX+PgtJAdQ8MZ5Kzz/8/i7NqomdAoYpDRJqJx0cVDe1+v77gtnMgAWczfHA7IEw
nqNyli0JSS001IPW5i+yYnhTuBl2kR1Ah4YxfL1gcjMs7CaWanViXCMUoxG5OqOsObYG1NHYU7GW
Lm+uM4Yaa+/wGBXueJRGthdZ2d/iCmCzzJu7n5n5Tg8Q18WNx3beIshuixVBIzW9rGGwU2aif8Jd
BZEKX0zb2SrpSSSucbu1u2jYKbu9lg3Vaa1X/dEnGDi73RF47u/MgUwVFf7VXEPtClFgMUakdQ28
BJ/ZxOdMHfdt7E5uqFdk0Unr34s7ZDczaQgDFKG14Uj43jug57br6e81dkND18bPaaS9Vkq5qJzO
fDXnXMYpL/pjWnnVS0ewMPlknWjSvTSwrDnzi+rT5yB0ScfuK2/vkOWx//0v0QgPk1uRbEefnHjV
IhIGG/z3kg0VjF6cBD+uZ0xnVxwwZm51T3yYQ4vZm1RWnthQO8ztP6iIbRp7eKnG3j6CvAH79zMs
kUzk0P53UWEEpt0vsTkJZ90c9KQR/TnoYv9vM3EJfSO3cpv6EwSe61fRwVExtI0CxCIFhYNZZHTm
wfAt80D0rXn4/VElUbipjARsJCuOcn4RSZiA3YWol4O07ZG6OaeuyDEgzgc+X0iXJAhQGul27jFC
vLvKJoG8yybqGwGuNmx6C28pkYZJPlGWJIrhiDFpoHLGw7/mKBd1WtXi/aeYpGO5XmmE2Dq2BKnP
NOdm0R4w/wC+09yDrqu3peqiRWENu8JzmuPv8FkKSkcRO3MICrsZjk8pe51H4bzjyy2ae6g7VNMB
Pzl+Tb7ilEMrDikkdG5Hr7mbUD/CnLwBOW8KxLm2IJCwUJhBf3/UiMTfdXV6KRreJFGxzBTzVeNM
+f9f/v0alli7KTGJjIJYqJ701HpIttOE29XqG6y/89g0cT44sbgxvUL5tJ2F4M8iOio1CeVEj208
m8BfvKUI+VBW7yTb8nM+9LNlSB5yrb0qpJ+bJi3sFyc1h0NCp9xROdiaOhhakXh85GSER4yxoXZt
uHdbxRSc96DVUZgRBuqH3/zx4iF2EXenjmCDiWsWpjGghoOA6Qctoe5iMLttU1b1JXYJY0+s4Ezh
njF3G4l9LtHZes29nEYCr32jQrhRVVejTCyKI4ge5weflYChSPsos7zeTqLlHkQl+p478XEqi3XU
+Ckeu8x8DiU1yrbh3lCbg8QHcDmdJAwqaFwq0bI5BM6cvG2hueQoGLjHhZkMj8KGIHSodd0FCs+m
jHrr0idYtFRzsb2EPcxN2PJNojKb2G6fQrvdaJlrXPsWIZHeVcXm38qjd9x1+OyaIDjFSmgLp2zC
bZfqMFoaaIosK+3k97p20pze341J9dXUnFI85oindgSAt3Q3ORpSM3AMS9YhwbwRB2pvhaSC+3sn
HqPb78SZmyTKguzoWPI4Pg9cud8d2zHNGhHBQFhG4c6VEnyktaF3d5AgyBQffaQ9+xXliB3IAAdc
TaWPt0TUSm11KQ9hnCPNrRLKU9FZR4mjH7PJJPczsejM7Gk8LOYf2ffGkwc/7lc0RbUtMWfJnOYu
7bSnHcz2lkHcpUSHtBIPhSCIp7HSlKxzklRoMIHt1KcYH5IFeScGL0FcYQ6fdg3J2oxzBss88ZvN
JEg+T76NzFQXUeFl+L3wkWi+MiEvhlVrBxEGzNg2mkRkoWOOT1Qn/jeOS2Ix7JyvYBhnp+zvB5YN
MtTfpbX77/pq+OZbJ3zUVCUjfm6SVTypejZmuWQjBfoh1NW5Lckp+50HnDk4ywEnXzZhqB/dZCTe
wYPbtDsR0cNZVf1aC8OrwGyvm/aWGuWcHBfOImWZ/SCWVVuN2QuMJLY2SqUpVy/Q82NWD6sxJ4Mn
m6qf/82CbWwyEDbtS+SRtZ6BDB59nUNXYpTm0moM/OitA6uaM0z4k+UfDJx1K8+uYGabrmsgHqA8
K8WRmhPWpuZ23g+W6y4llh0nlvjjrWTtygZXVATnEFgd4askV+MaFO0mjKcLZ8z2qic4fvKUyxBM
AUczKalJN7R9MAYfRAij0k7D6haVydkbqIkL2YCX7eC+Oelsha6Hs6Xz8A1Z0nyYsOgdiRvM2PoT
aQ/JLcIVBhTc+F5FxkNb0eVQTbtoQpdi+TaVOLpC4CBhNknvRqwc3MhM/BNw+HT9Et0yNMeWvNme
ID3k37qnzOeCVHdmKvqXc516HQkci6qE2iSwMRnqzBm5b4NnpwZPRG6Nw1Vj4I5SyYMeMpE8mHoG
/GmZlLIZTKm/sAUKZJBq/ZQ6JqJs6J6d5fZEBdeBcbBiSz+0jYHRryjjtQ/UM+/+nBmC5nnyg4uM
MfH8+1OgEm9DnGXXuuT/TSypPGptaWfbEgM8tkLetu6iW1ettM5AlItYR/XbA10u/h3vihZR6+8D
P2EV2gMD7cKaFVRaob38d9vX5rA0x07uY8wS/w7UxARx+IzS3e+e0vDFrPI5AtR6UAPGucII+2sV
on80wu4tSmvJhkUS5RjohL0btzpx6RwCGeQoPiDhT5qBPiSy/O354B+ImCg8mCQOXtT5qGx0di3b
o2NZ8uwFdXB1kDq0mp+ch9HJz7qmpLVF6lzsadUYTrZGB9q/Ebea4tdQVc//HmfyRIiQqil47gqL
JknDecYwQb8pW/W/bV0nIXyIRLfRDI0y48RJkdA4iHjAzChzruo9sMkRV0i+rVsG3d9j+dA9TwnR
pUN3Y0erbiGnkZM++nurpgZxTK13OiQDUpt7npGqlqdEImFOOhINlMUzrsJq5/QTvIyOqVgRHmLM
W5BrdFQNU3iCSqt6cPN43/O8QXb75pkjoWBFro29CifrVc6OGW/cFVmSkqer6Ue9DTEqEsFL7hGy
VeQHyHH4w2AKgM6cjrsmaQ6/hwst9Y//9iXbZ6TH+bsayq69jwVq69/fW1vD69hFABZ27yL1gtGd
9+XfF6+zUfOMtBh4ifPyvxnEGC34n0ni2m4scVQ+q4fvEkr9b3Wf8p4coCwYqcdkJQps/S0I2u6R
rvbrv0tn9JvfqfV/8+tkiXYlB5lXRwmDO1itOLbzX/77UvU2Z9e5NNa24+GIapGpzkVSPAVFid6M
XyOxytwGYXKNWZcvIB/VKmpgan+hCLN1cRkDOrCD+7w5T8CTWwMcgTmWxi51mD+0whEbKwwx47T5
pcrC9GbkKr6rBtU5Z2U36bIXYTNeBmnTkOrcMUzbMMUARKTWitesxLjhtBnWV810m50zQtiQMNef
QoJoxpQW5EGpw78hOypJER65ZSupPWn5ZO9FXiYvLPruIh0UreqlAVeC72HrKzjWerLe/U4QL5GV
viALJo13dtxCvJbNKSohGJKxMo9pgXrCgzpaxXp5D1T7mcC2XXoDK1Vt6+lHXZNSVcG2pSP977ko
d5H05ngr7yPDzwQFylnoF2BkSKTjFBHpoczr4+/JvkXF8zvkwKr0K+qF1EbHc7OdwHZmYxfrZRpr
ADaKyduW3bkEBN7IXKNkd/5RGOZVdtF4VrLtcCCYBKKHtXkeyI7bqaz2NkOezx5zUx4aLbpoIchJ
qXLvlLm6cbdF+VgYbg9TzPAO/IO8U4r+XFMhELKwHVWf3UOC6+4BMspqCsxjLjpFYXtN7tHMFNSz
RjGcJS2WFTgPYTnYRPsw5FdTAwK0zEuaZJrAhjUhx5CCuOLP7x3O5DqQ4SHJmUwQfaWzc3B+cILu
ryo061ErFFJ+GboK9QV64hYKcPm7nU82ASuk6cSrvPBQisxGfCv17dXvfWlI7wfqG89+XvnbSmK4
zin3vRi+fbCJqCOTvcJx4aI2dKxaJ6aRLiFtJN/SKj1YP0t21I0yFmVyUrvf59kaK8THc2lvkCTJ
TpIgNUUq20d9L47BiEamcJmDctxnuxa1t2ehEf2HSuvOWK1znSABmQxQ8VbwERVm8mIo1EmySgyI
ebQ+v6irj/jOGNXc8uTOfX+of1h5vD1kBZ1+Jvw6Ix9RgcpoF2DQw5tkflxkBubiRsmVObbWWVP5
l1GOJVsBXw2Zhpcpk+UGHX210TmPH84xCt0zYAzrkbqaQo53Swaw6NXs/4OiXhQSJ6X1u4hm/RSv
tJ6aBiDq/3B3JsuNa9l6fhXFmdwRTqFvHPdWRKZIkSJFSSlKymaCoCQmAKLvG4cjPPFDeOyRB575
DepN/CT+QKVOCVSe7ATfKt+siozMFA8IbOy919r/+v9/NZdafu8KSjQvWgmOtQDFLUPTTJtNiO1F
2l6EIF6IWFUOvJKomieeIPt0Egk/cZgPr0xB/Oj7cFG10MgWHZ0QdoZrr/RCO3VSJbyOchhddrmm
qnoVKTRBYqVisYmvxZXoWHA4XaFauVlVn1MNvqp0qZ0V++8KbbGAyi+as8THP7gQG+hhAfzysLZJ
DLtduMP/ENJ/1wM6ZY/v7P9kylC1drJ+6TTIETgqI2KrZIRlTiYr07iBLNaZtIXhGE7RAXyauMsW
ZyjhXPQja1I3aNvy/nhV7BrafgCTQGRP+4RQ6BPCruCRaDXV1Fi2iz0uBVZRv91/UAuM4DLwNJp4
CZ+MKmPN1EBDDsLOLwEsS1gQdQrKocYujeBtHVUzSpXk2CtTrFY0MEsVFnWcyDAMU/cCEBX2e+i1
l6poYDMWF0RNcGY06CKtvU0VXYAlcsqXxWmlpBriT04dcmwiOX18aVFsnsgt1ChXtOQzr816wO5a
deX8QtPotSo7QTVJhZVLKvM5MOM7uyCxIOE0Z00Z0q1dtVD45fSHy+vo1BJ17NK5vbdOFVNxBByd
1qqVIUOs2KhFuqaKbrpMal/C5y2F3K2yanZsPXLB8dWITmR6Vq+6wITi1lr+BG9EbW2jkqTi9rY1
jQcTiR35lYh1F4t4JhpusaAihvWWk9KR26If/D7B2NlteKbA0d1ParGwxa3am264kbSs2Fc4yUCY
pdJYngpVfivUYXcn7MLsKo0V2Bb9gSg0d+Iit07iSuvLyBpcop42IqiRhVeHbc1IWTZpWzfnVtqc
VsAHNBhA6WYCz0zIxGOsDUvtNvBJ5jOLc6ChJuJEAsWf6jZ9j6mwVDMzAXAwMly34mqXXrWeva4a
ekN6DfUK07ZxQqoyIG6cFaw0nGNg0VxiaZGcl3ZUrWtNmemNLM2lPurJ7CunuaEtdgYvHQBNuUzq
kkKQTNavlPVE8/aNNm6qLLVmEY5BdGekwwMsgrchGsBTJLgp5VmZvjd0D4gjz7swMItI4szkrAmm
kxmZf0yAtE9NZ8PWW0z3l8pLSGSGRwPYNhN35zwI2uv4k9xVoF0+XxwRsReerJiXuZdUdNwzPoD0
BjcZlRVB2+3wt605LWDSSeqKYsSEDrkvhTQGTBY3dsu5AKEeZpxJBwKVVnhI8wRH0JZpIMfnrU7f
mAi3bKUKi7f7IVWYelTE9c9pJkmc3SmIhTS15HSGJaSr0QnSKvB+ozqEHDXcJUt8WD9KAsi3mYrN
mZfo7KcKZ+Okg0ee6OBl9DVUohBjDTVYiC4URClCPevsyu6mbEu6xdTq0tZU/ULSrasIchx90XP5
PNKxzN3fUxwVGMWanAA4eSgrI0DQ1fWHVaXvq9HEBl45SiadKfQEt7SgW9LiBI5rjkGr4E9zD7qo
Rrb7vsBElS602iLAVW4uJDqPFWfNCp6z36UmzkeTMlTzY8sQCix05QjlZOjMdxj/zN26l/P3NVOn
UPxZ4XBQlHMjvQy6R3Rsj4kZtlbPxXrt69VVW7olLX2BTpf9XyXkhV2soKJtGthaZW/DmyUlpreY
1+gJYUWry9sUOLsnkFinMM+Iy5IkHLchRkIhc3qR5jBnLVm0T1MBnKU/2tQ1voVVV8XIWehnyJKW
b6K0oOZfaUvCmUI3FVk4VWWMC0qZMp4IkokCx2Ez4TyhKOJ5Inh0QO2rFAnJPiL0OKdvBZz6Gqge
FoK9qmwI4zRYVTFIryG7YTOox4o6j/tI1+BPLFJZWlaKIy813cixQ8DF3S9a2LBlJ82J3+VFTnZx
KxtsbIUGKV0vXfdcR5LekFZPEMW4az+I2WfgCku7hyTVELJpzW5G7oNqxKT9H/3giF25SRciiKMz
KesACFzo4arth4soExbVDoVG1dNUIkG9FzqFI6XYvTdlIZhHKKvZFGy65Zn4LjWmf4XRBF2fTT4k
9c1qd0V42fryvPaT4ENaarPM0B3c4YQb9NTQy03aZ9ddcca+AZLu3uFJAqBArkn6AJ3PpjvVLkbU
mEoLvOuKZYtH+MRRYW22hXJlxLY5i0Jc+jv8rP0o+eSZwoUNQgZgtltHkuneGfSgUVEAq35H7xIK
hjDNH3p6yizTbBoXCs0adaO4MJTkygph1YvxjW56mNxbej436LkxaSItmXu0K6V7LIz3vobgGLJ4
Z8PHQABqp+Bg5MRCWs99F7L3LokpGfebaRo37lzvSxlF2Cyi0BJJM3AcclONc4pmOTPLjQVcKOi6
p1TLSOXMXYDAZQ3rx77K+/pmHqOCTkT5TOxfTtu/pt1O/Oz2dbn9b6lczNUKHoOfpR89WJN0RkCR
00kqWJbcqLx9WUGCgeuzTopmairRoKTA3DbSp8BEDAJc3H7QWhcPbtNIj/fTKkki8Ry2BGgoj9qm
xrXAej+HarXoNChBZphiHYNCfan0xVF6rtcLkmLKdsZ5pSHprsoaHK5aVJXpnolV8lHvXJzl6sSY
KiLAaFGk+hTVZr7aJ3cVVu2XJZ34VBzA1zHu7vOGzOPEa1N1tQ8pKt1+TxzDhjeRyBuGaJpCEyjT
RlpLOhTtmjMsbF/BOhawZpjmnY8ki94KZ5ne2NAwfBoOQKKmvJXT9USBXJQFVfupsmgHl+84feSC
MS/jSFoUon6JVstdKTX0sv0AxLlkrMOW4G46zYkN/vYBznys5ReGESPK62OeCsXozAqygsop+Y1c
36q2kuAg7BULuTGBfcmrBbE1JyG0geNCKPKFnSNd1eJpLVv5J0ejlskmg5wsUMyVE9blTIM1rwk2
SN8+02vd5lgFhppEPWYPLk6Tph4fCLwML5e+Ri8F25oby1jRFb08+kGp65qtNYvbelHK7juxc2e1
KIuYVdo0ePfi5SNI0aGHMRuBRgOgYqLq5h9ry7kV2/ss232UGh1Ptf7swFZuL8KAzoaAU9BFulab
KcJDLdLUoEFu1ZkkPxHYP4djI5spBXZ6SZC8qwMfmyUIB1RXXNjlPYNg13TOEr9kENyeGCh4uX+t
Rt17V0AxDX8iw0aj5thfy5xv9ptrubKwZIBpiSOenSrvrQ5IghnaG7fmlHuXkmWIcD/nQmCHG0h8
kEIrwHQ93iS+NwWZNd5aaXqRNVHyvmeHSIalrvbvL8PA2lBo/N3pjTZTuyvRytkdCdAcD9lCSkE8
MY3Ovsx9ybgCAeSyRR3PYg0HB1hh3bIGLZ35Hd5JqZXgBZOhV8oDDw/iDvKs6kL03A+hKJG/Az0D
aqLxAgtFOgUxFV97Ng1B9TFUsmATKEbYUJWgzV3Qdpj6lp11aTghpaEYK6KqkDFqNONpa9jJaeAK
WGqXGGjt82rfRBJI3wlvKih2tNC7e0dQ/MeDnp+mk1aVhWtXxcNXriRzlhrVVZjG5oXr6fShDrFx
2t1lkVmvrNSluUAGZwzAhywNXjTmzm144jgeJhOlmS/dhJwsBrG5TKGSVaLkXssyGR2koZWrxeoc
Ahcs/kCkaWLK/mKqdB3JYG1e0UqiOcud6i7JYWBgdNwtd9VOWCriaanI9QnFLBFtB4PSo4BCUwSX
tG/kmyexrpYTrw+wVclxPHbrYOb1nI8atVJX7po7U/9AUmRet4bDS7C1C8+m9iSKQjZP6or3Co5A
x15MIKPYQHbUr3fIGfQapFeTrfn0/XLgHWilOdM7LCzLWmxPbDOUYINey2UAfOzLPkpzXFIAAUzd
nMQcuvHSIOEF/kF0sc/3HRNFvi7F1kVkSNGkVsCtHGa3E1qULHrmuovz67LOgMJAbSn0S45RnWhO
duvt4m4u1IgWYawtmza1l55bznZqvKigDqnznsKYy8zxquusC7GJUXP69UnZFyg0p8imjgQj3kql
Yh4L/qXqIzzcrxY1qS5rqW6WMn2oT8RaxI1SRWzg7pqTHCg6PH7vhAj+tSJo3jl6UECVw8c9SMVF
Usd3Uu0EFx4Wrn277f2MLmmVvNQiarwZ9u4xLI65EfejltcYlfdZFSBIb4lVnKauU1+X9NmdZHn1
yWAHmER+cxt5WPu2shBOgmLXeyXr2WI/lfeBzJGD5KTiBLEPFj4oYLAHp4q0vA0E82PX1bwQBZbY
bUApuE9axAq2LfUEOmH1sTI2d92ZIrdLKems24TWs1DHTrIWrVJfydwDZKCL7/dgY2e52iTUIhwU
7B22AK6UTAGE2HErCXYp3bHmEWqDqe9XaGVdNtp9USjyITeZDXLaZmfhmRwJXNgFss5LLL/0gvYX
glxzkA5RiDpx+8kCvkFrd7I/ughtEh8XKXnnfkvnxGJcqIZxVRj0dxPM9ngnZucG/JdTfLWyM9oZ
4WtCxSDFZFDDp+yG8yJEvv5AlRdMSqsum+X+deeKHEwwm9TWwsMu0KDsRlj2SzpYA205Tgwxt+ey
jnYq2NHgiNSX85mFTXMhm8Ik8Cy60WjFJ4nGhxOzCfSJLZfWUlQ+KZ1OP3cbVVcAVLGwWgRVqozW
TMvFt6lCuWOC24APZazHI0SMtawdzPiWvrdnPnTrNDDoNBF687in/QmWxeHa8Oi+o+Ao2QIEUtKo
oqUQF9nb0tU5I0fW4zFVM5FrA2cgwHFIvpH323R+MQQIiXMKvwKGHlCWwY8bEfN8M/EvEy/jboy4
OGVdtseq5qwJf2mfRHjLQus2tYJPeBcLybu2cZ1zJYZ2/Qh7RGWGi7dQp+u2jqMTF47VrQLuv5MS
qoqu652p1W71WKDxVRSjAi0Wd6LZLFxbsjFhMUGNNSU9Z8ql6zyT+hIrerj+TUmiV19AIUKV6xT5
WWW3n+OabiotthNXViPeaGEnvu90gUo8ZPSq7ImMgb3RSOyqRq9WSWX2SmNaiNQSDBhBk84DGnPU
1XUJu/NDV9GZqIGs9XZPfuFNXFt4UPLlGjhSg1mcLEk3ZgnkQMkN8Z4Fu2/naSEWUBZNk5Tk3MKA
229FkLY+AlPhm1nBrr6o87CFD9vY14AHMNhra6Jy2gj3yJ8m4f7gldZjMkFd0Vr55yKEonXNeqBP
aPKhVuEyoRYg2TDkPhVWsuIqxE1H9hG47SL45WUuaJh4WLuJ1yl05ABtP/FVpMVBaxSLOMGEYh8y
YRji6Gy4uMKIInaV9Oqx8cD1lPecpEqChY9JhAaFwXOSbl4XDT0STOvWE+oPEJmnsAJoUdbgIGDv
P5XGqUqQI8Ghj8naNesbx8FmAxsbbb3zguOgP9k2ZYBs18ib0yYSPioVyvWIBARyCQ/UwIqbRzkK
VOrgKCF0yOspLdLiLk3p4iCKp2azo7oHugKL27/AhshdBZ2xThDqZE3TXrVSeub4tLHVSthbSVEr
J/ssOFKxtIMaSvdJUJku3riOu5AdFWMTL8RNuTSrBTlMwAH2VIAz3fazusD1A9uQtCdc5Tv5XHRy
/TRVQb50A8rHPqoVgX4u1M65R4kWO/AQwnSfV2WOS52lVqZ9ReMiykmgoSNbE0H4HOj0M/OsLsd/
sMauTrcXVQBfRxHVuzjVgtOogDGt7ETnQxKWQBT4GAqadZuqbrew8TnCdZ0OQXvipEGOOeFQ+RCY
vRUeaPB1pAifa4q8ei7rWFhizP4ul7v4fVwK/sLN85vMQh7pd7LyvkxMePtNgdJQVPBZ6tPUfdqw
3x8Fi4JyF7vhVHNN4dbPFZB82Z09Lm4lxj8G9H+FpgQ9qy3ipdVXdlKF5M9ysFMl3vpzU4Xitz/q
0P8PcVZoStDpeb5Axm0RkqZlesjNQoyco9LwJ61Nb9j90U+Sw03GM5xGMIQilqfk++1EbLz0owVf
9u0KwCa+glQOKUlD6vqYNsSBQCvhXS1f7aTiNMuQg2M12C5YlSed2ahnEZnZyX6yZZlBJ50Knlhn
Ote1hHkCZmEXRezvINUQh2Sn7k66vjoee/rDfnT0DHg5gDJzpdZ9x1yNJHDPjwXaSR6RIB2yLRx7
Ol3t9+t8R+PlR8Q7tjwKF1qh3MBiz9/uaKEK5CKd545gnELHqwAY0U2hyevPLLDsQtTUHhiUWVsn
YhrRXkEO/LOmidS5jGnlBXTgdoppnLf0k8tMcLUr36WKbhTmuSQXGK0a91kk02Gtwe48zDDkqXXU
wJ5lTsxWb2dyWLzzKDvM95VYCGunWfrOEppLPBXbT5mX3mLvdkbGlXyUkwRupq9B205DTmoYKWWa
b9+gOaS839gL8EOUWLVRLvI2isgx4wyHYMoOFi2Fw04LP9hoxkQnOCssWDhpZSCTQEt5kpRJ+wmh
fFZBoLZ94I8d+sBZ3VXCO2cHfBnr07zUhGmi2CZVT5r6dCEuuqWUqZd1VqHXS1JKUWRRzrvk2qKH
/RJvVvVtpVuMadorYpK14rThvVIijYXY0kuj6fHGRrpb7KdCR3uJpa5Qmpe6JrhogAvoG+KdpXmO
UcUew687V1iASNL8xA6rEx0M6UuohukZHne81hTHRQR9+9SB+B1Ch1HgACWUlDOdnAjyDpUHbC1X
HVYxC9EpoVV7iY3EAp/hfVEE8DE+dXfipHArZLii/kHvAv8qsbTdFS1t3vUYeth6MWanqX1amC7j
EEm0hlKq9w72qW3oXtq7d4ITehdlh6Iv8Gmt4KnFvEsS5dhUoNNYhlutUYjkFKBQqAUSOfd+lj9u
bxSAYTBDmSGIXCPGri4FtzmtfXX3LveyqUL/zov9bx6MysKgyWsOND4NhcY9KeDjnjRdUS5MI4lP
65iGRxbqI0iT7dn+nBGn9jyKhXRFtYwzl9iSpYeOeqpm1A2rvHJvJFpeShBcKkWOwazI2DRZsGg9
VoBctBFGdqodzNA7KnKGX3cqIp5vVQgElVDNKgHuuZfjqCwaKTXKuheehK4fvnej+NIqXZ92vPmJ
J8GaT7ydcuMnmDzZTQC7EN9oB6nqe1QE4SRVqeCElvnOsyjw7BEl1bKo2TowjmBmcTBQIKk7tnja
Epm5Iv7PUYXkkyRRWPYu0LHnXkeVdKMaXT6PPCgxx5BJw/Ymqxz50jG1SzQh4p66DwnpnKYwE1/K
lasGysWc0utuXig28Ccc8YTK15RDQDFxc8G8coKCbjZWDcULUeVb18SYo1VBcErFjY7zULduc2yJ
yr4zYm4kN7plSistVhTcfz3DWNR+807Ct+s8w5W2ECQHvo+L55oMzGdZmJ9nVJNBaO5ar0FCg6/E
HuNGGYXjX0SrglYtsBOrQYpczzJWrqckqy/HNsOQF21u3lpW7bzPtaSZcJokrOY0c2y7DpftIueo
iaLqNGTz5jgBgTizKL/RmmaX0hg5TZeSL61iRaT1oIyYk2Zs87rDt1WjwxUu8xbG9CEOtn0VYcdp
yjfQcmky/gUGBnIA+9U1O6aAVlbUqjOxb5sIjQaE3Wq9iQX3mUVHZtm4QTlRQ7k9e1x7exrRvAio
CFhl4r4LKgiZEefBY+D5DtcCBUVuIopXzc52F1EZvfejzj21090dT+OuoRIVb6udhHeJbiS3Bnjz
tBEaeO0VuYBYFjRClndITcxWW+v5ZdBnfAnNvhaCSX/JOvOuTNoG9bFGq0T1DLJB/s5ww2wqhN6D
iWL1ishPdVARgxleoMTVKLaXhae3E4zaqNNo9CeRqrDj9JDTLSJPuyX0QiymOveDu+vCe9WK7xxP
ZSj0nsndihX9kfIwW5apr57tCnEp1fQsQdSX3ZmUekM3+Kz4qfFehXWiRTt9a7TibV9xoMmj6Z+G
XvIuwLrfebuCa19xrmKgIpjmEykjEqC0xl4Sn8Vjqa8JIq3x6a7X9dzQKgOULWCmioFiXdspvdmU
hMpll/v6EuJWetpkgfm+qn0Iy6rjfhJLIVxYEm7uVSnRR6Mqe76SKmGt6sUrcPTdJBQp4LMOdrTv
za7N3rm0ykJpqjZyRWsDyT3RVTplZdjc2zk+dSUOCGe03xErD76GWwMzPE5i0zDwwJZCtEFOdaNQ
PV8qCToIuiijAS7SlVfZ1UWQe7jVRUL3JfXIBCii+5IduidQUho+ztCz4qkG0kSnNC+elzJ80FKU
vQ9ybQJFBaG/siqve49lMTAnmTPH80nVqz9qpzzTi0SjbI40xPeplkHaWYsG8pAYIum1aYnRIlPB
u4rKUSGwxAbWnChS+r9VYRidRT5qBI6m2m0Mi3Siq1QZ27j2MIqBE2QjLFdNQ/hy97qrnsX9UV32
IHMqEi/G58ASeWvRK821St9Wz+VMFGX+B0Hzm5VLa2BPRtOhuFSaHQWcXylx2wpdevFlkS1g3cqC
2B+fdvQcRwQTYzQTes5FI8rNqqLyRS/2MDt7BCHsYOPv6YSFZsT0zguWahkq83iXlUvFnIltWU/z
Hn1kf1aoFZeP8DZ+n9hQ4FGTN6S3GF15SileaKp121FCvXUNs15KaA/QMDcXmVCW1z5sIyy40u69
41tYMPBZTGU5OzaOAOMzh3xjORGUzVw5oZovffQ94NgyFM9ap/jY9TzEWpGgAeIqumiMvLpGwbIp
oGdOjSBHjK+Vwm1T41xPwf2qomkJNHvkVVkhvyPS0+ogDqiuh7n3TsCh1EaFxTwvM+wJY3lqc9FK
LxtYO+Gpv089JMvDCTvDYUM2rN2FFWZoXnbBh/wBvK1ZBRAyHnEYpQuQtYSxtgIcoJlKEQunEgW5
iV+jQXThG59YvfrPNbQYV5WKiORnMvaijnNFYLgjHUPIn6fNpY7uK/ADWsUxfFqPwu1k/7Poo+yI
vVqaNEF7tS9UdoVnnQdB/JHSS30m1AbFcvqJhxoOqlWrHtt2pZ8GkHVP0aHTRbGbAxKA+SdUz7Mq
rGZ7CLmjHUtVilQCAx8TqaKpZkZgNMdx7OO+2kTxfY0Ti5254a1d5h9ou9G91SrZv9yZgrdC/KYf
Y6mtqXcOdjoR4Y3GFvTLMVMlXdEcJr/dZfmlK+bwcvu/BSINaJUmWKitnE7ZFAOCNMaJQiyu7SaW
bqADFbOCel5gSeFJ6GFf79KNr6X8TAvn5oYmahtL7t2hYKrk1Q0iIcro4XFs1SxO5PqwfIJmJuCc
otg27kYPASIpbXeSYAhcWhbVv1W6m2vph7i0r+LmtusUTL4qvNnOcRSvbKrv9G1rMG1V52La0uuQ
/h6cpCaZewu4qcsOzfJwV0ICX7sY9EyQeBDLLnfOLMExK8Vlij9WUDmAqFdNIUxaaeXbOHXk1USA
gGhbU5PWyqB7vUvDFFlJfBfSOzLbaCmw7k7CK6ZM6SKdVNqVCrA0BbkB4KgwiMiwOyxCs6AfI+oZ
IcSJ8VinHiZDQ0uw6I62nnZiYBqsRNZJhII2I/jm4YdC/oAR4TuKgxn6krKCSRXr510oV6dSUa6l
HWhGrZrwMzLjfWrhYZBF9JDrgABQGxNpjUiht0CNBTD9g347+stf//Uv981/crbxZRxg/hLlf/1X
/n4fJ22GCU5x8Ne/rrx7zoPx52L/n/3xseF/9NfrOOT/3/zIn16ov50/rsvXf7m9yabYDP4yjQqv
aN+V26y92uZlUHz7p48PwnP2F7qM0aPiIHx4iR/60P5Z//RCR9v9Ra/bZPtvv91jAV/09+d4cfTb
lx+dPvzbb7Iq78f+cej/uKX903zrCsGGhy4fuLSm/G6piqnIivX4y/ztiIq78+XHgvy7pomaroqa
+Pjr8QufjeafDcK3n+9prA/ufDCY33qCx+Hpx0CxXjkEOs9oEJAlSX58RGk4BJb+uy4aliRK+uPP
lefz/Y9BH9z6jzzej3zmx4ZAeu0sEGTtd0M2oRwq0pd5MBgDSVF/R+wsQYJS92PAEP19yf8zDIGs
qq+cBor1uwb0xiFIHzw7mP7vosQK0UzxcWz++d6/9HhLB4vpJ7YBWf5d0WQIN9rTPjAYA8P6XdEV
HY4uRhH9L+2f7f3zgl75/gVVYgKIoqnApdr/YlU92woRn/5uKqoqSfpP7IE/sFH+ES04wQcP+2Di
bfNnEem7H3jaal9e4FmsgEdn/Tb4ZB9cHq/992Dz10Gs2UfNZz/sY/qzvw4+m7/48Jdn39/Vl+96
/k+DJx3c2NNPnv5x7m2zTXbvwrvog/WXhzrfhASwN1HBjwrvfvM8MGoii/jvd/oihP598xqM2R+x
f/Cvz17F0x39/M+fvQnFEg3xh14FjxvxFC9Gdvga4vvtJvrOZ/4pXtXn7OA1EXYPX9OXR362mH/+
7e+n+sHr/8nr5t5gPsmU8F53p9Myi5Pt0zX6xEUCbiOODmfpz90mndMK9+hNuD0cWAjW5iuv/abM
i2wTHIyDIZqvHIh1jJPh1+5ZkRTrxar9ufG46FfC8I51xTQhYJuqptKiW1NwqnndmF+S+HPAOfgW
FYMug/RBRqpnWGQjL0ap/HsKn//g7GbObA4mom4qpirjpKCCpEimjv7k8HF+4YtW2zymE9wmHD6V
IWs4VZiyppP6GYqmv5xTv/JlG8fNtndPt90vBfJKo/+fafB6LINE/MXk/YUvOt5k3t0dM+LofEub
gCzYRA8M/ZY5VbT915qqYpHYqZYiS4YoS5ZGEvH4468cvB7f2tci2L9P2FANXZJ+KGw8G6sXYeH5
/f8/C8pvN2628QZHVenFsnt2lz+4Hmh+kZWDN6h9a5n94FVnm25ztC4yL3l6+Y+784vQ9PM3fJpt
hoMgvdjgfuGiebbZBoN7HWNwudd0cFH5W2vwB8d2EWcPB0MgjzAEy7LeeMXgbpURLnu2vdtEQ4SF
mPT0NV/ZEn5wFC7CgzHQOaxu99vQr1/0HXEoe7rMfsa+jGw/P7nWm/LBO3qTbe6GoUD+Zpz5wXFY
AwZunt+yLI+wyG4ir9g+7O/5aIqVw6bYDvYIWR5htN9v8+Lo7SbyB7evfSv4/uCgfNyG28EmIesj
LLzz+IhJ9y/5UR/0nt+zJo4w5HR1I6quy7sHjyTRux8sRZW5MsKiuS6ju6PT/EXQlkTCIHDc00P9
+gp6c1cercp8MCO/XH2EMfrPV9P19Op2OvkvR/3k2WYM2OH8J8ESkbTrkmzKMAPUb6eN+wn1PH5P
+y0ErODfJ//oD2uD8++X9GF4GB0cNF9kH9/47D8KPwgcTk+DOTDCdvEmclgiT1O0351HWBFv4yKv
N9HgstIY18VFfrgDUQR4bXh6W2Zl9OA9XagfAmWEyx67m8F29vIE/fMx72qbYEnh3R/Fn484Jxyh
1XXi5zeufutY8IPb/GQbxvfEJr7m+983wgw8Bh3L4mEy881D6Q8+B14Q1L8HAVYTnwbr1/fiY+Yb
aMPRmz1GFP0xRk9X7ufPGNH2eJNsj2632cMAitFGOJxMdt4d0MZgxvdI8WsXEo4sySC+6iPc7DQt
N0XMvhcczUowxsGeoo+wp0xRR2XDyxrSCINRYFWcDLdrY4TVec2yn23Cg6TXHOFMMdvcDRehOcLr
m9GEefDKXoJyP78NvpwIFHte/8qO//a/i+3Rw7+cVrGXDVadNEbwWm6jdjAUX0Fqf34szry7w6wA
T+TXD8YZQFvhDoKLpI4wy7jfg1FQRwi2q83DhnYR9wfnzDHCyGrT0u9kOB2+ib79YHhabYJNPdiD
pb6e+9pNmMseXHSEVbwikN7fDyfDGCen1aZk9z0Ewvdly1ePQ9z1u2RaDt+cPsJkO/dIxJ/e1B7P
GGNj3191GC8kQ3v6ml/PVx43S+Gtl+eb8uly+7t+WcP4+e3nijT/YbCryeIIOeF629679No5wEfE
Ed7el6rOiwqfLI6QTKy30dbZDCBPWRohNK2pK2ebo7NtHA3ms9zzKV67VNZx+KJ6Ngb8uy4PEFXq
Fq+/2+t4eOSRlRGi3fpv/yM+gsH3t/95xHw+usz+9r+ie29YBZWVEcYarMg7KJTJyggL5noTdYf7
KEy51w/3jfNigasjTGgO3b4XbY5ONvkgrMjqCFsefAvvIEGWtREGeQqoAc9hEF9lfYTR+PQioZf1
ESbbJy+829zVwx1jDET/cQ99ub6NERIYrLqOrsmMBpsoyOPrp/Kbu3Y7eHeGLJuSIlooGiyQTekr
jIHDiPiPAzX3xI7/gKjmZ4cjIuD8sPA0wux/022zu423G154hO3lTUYdZJipjZBjU7Jxgs3DNnef
ZnqfpMkjDMSq3UTIogeXHeOG3fLwpY2wx74FjB2uUmWEewVjvIsfhu9sjDC2zryjM2ptgwx4jOM3
tL0hbjJGXJwDFx8t+9/Wb66eTwdpjJz9NHogOz1IbuCqP33Rrx9huPLw1UljpL2LTTLcGqQxarzL
NnPa7nA7I8q8fhgeOXTL+ACtlJQRhvgxon/l2iMs6SW0Fd99OSQjrOuzzRDgl8ao3Kw295v4xRLR
RhjlVV+vOSAqSmNkpqA+D141PC1L+gixrkep2sM1PQauf75NhudkyRjhcH+5yTb32+Cr1XhzlOv7
L1IVGkS9fm1fwqj3koQCR/50sX34/ya98AeRxrUXORvMfIfnAGmE2XHtbrxD2oYsj7Curzc77+VI
k64/Dc6vB5PrjQdm9XSdxxxrjDvmQNunhYfbHObHT9/16/d8091tvzIc6gj3fetti2gTPt3jfjzG
2OouoNvE1dEpNollcvSXoylFvLgov6zM518nabI4woN8+cJlGW1ylzPkX46e/uh97UsNdYwT9jqh
UB60X9tvesu3MUKG9/AQbI+mdFJ4PmiPFNs/h/7YRVCOQGJBt/ktWcKXUVu7fUsqmFJ/Ofrjj4+M
pudfii4HcvUIoNI+qmx4QTTC+T//9b/n/qbdHM2ylioOdzCnEBlunt7aYD+E1K8rY5Shrj3IAQJF
rmFlx5DxxRNHOHMBBPsb/2m653+ZeJsY7yme6h1kk80A87IMzZDHKCFMYv8hZgCvNz7HSC/cPH95
lqGrkOSf/unXN6Plht6+3oBeiOJU1PF2ff3FLzdC4An3rrcR8rx8ul6/K335jhFwoDUn7a9ceYQ9
6GyTFO5BWvM4NN8NAv9AYIlF9Xq+3PP77+fWt6h+TxvT8XMZ4dM/fmu3ersNvG6Yxoww545jgvbR
1YHia4y0fBocrTdBtXmIB+iLMULFYgYtZkvdZrjGR1jegAQPvZpnuEJGWHbnDHC2ccrBHUtMvT+P
Yj8YxC7hmAw3O8n67mWfT9jpvys99VFO9zTf94vgy4r5Bun0/wuCKqKEIVAzwrR5A6xE7fNplvSh
4Lub6ffznr1mcHiv0ghbCRuU45XDbFp6uvVfD7lv45yB3Zcm59us2zox7lODIZFHOM1x85sD1dJL
LelhQeT7Q00fTQd92+B2lRFud7LtUe1BHjKGHuE0YxiGSoQxSCPTvDiUYiKtfvXWd9xt+2Tp6UL9
6hiDNHLiRYeDYIyQH51ssnj7tcPSN+WaPxgFTrJNdD9IDswRVvTMu4PteyBgGgPxmWHkE+Xb9vmr
+37U+v5ym20z9DTDy44xDtl2Oxxda4Rt+DiLqagPpi9V2Kch+fUNc14CeWWDQZDG4PecAi4ebA7S
GPye02ITDO9WGmEUFtvsYIJJY9QTF+AEsCKHWjBpjAh0timqg9kwRpXuzCvc8jA1kcYQZKyDuNr4
h7c8An5w5rGvF9sIfGKoeKHT0OuXx1nZbCmIltnwHDwGnriKgwfG5Oke9yd37bvJ+Pe3NUonm0MG
6ghLBCSqGN7sGLDgn6j4pTH4MVQB681wrxgjNOOGd7ixjaFcvMT3ozxgRErWCAvkCojw4LCBGdLT
tPv1yNGv6EN2B9SbES683zUzLxpgf/IYp451cmBhgEnECDdcbYK7TfbwdKV+KcvyGENcbx+GwUMe
Q8G/rr0Cys/hNJbHCHk3fu8SMUgu8TV5Gplfn203j4rwJRW6h3h4bByDRXLbq/iYd7i6DnYMOnq9
/t7ZkQlQWwxon661nyFjnGrWMLeGQVUeQ5NFRWPbSydXw/qfpEljWD080jMgD2zhwQzvXoJeOEKw
WmJEWg1G27IQ5Ywhqfrbf+vXzdeOZoaqYFln4QavmEjyFfX7X/ePg9Ye3aT+40FrxyCcQ5nFGGW4
GWe6F+f8MYLzatt4B8maPgIUuGYPLv4vd9eS2zYSRK/CpQNMAIuBZXkTQKKtKPZII0SMA8yuLTEW
E8oM+HHgHCL3mDvMzhebV91qh0W1TEOsWAMDWUResNkfVtfnvVfelLgQkU6GjYnfA+VDZoCaBfWa
vc21XZ4VGxIdpN7ZlnDxQCF2yKHpYsz2EZCWf1Jd90FRyr6tdsQPDyEj1XvsCjfP398HDCKnecW2
33B1CnQ//5Z6VD8rr3j0YJd7d5cAMpExiiT6fA9UdgUSjX2ovl/tjzYjXJdxwitHEmggeluUunCE
zAeij5zAtReoO/j6rrtJImANalsoQcI8TVegiXChT4m40j7XrToggffDlVC/aSTCQFQrFzDUJWdU
SRAQR5DXitmJk4BvnKOeWNu/joQ401hlRCCqs1IldCnIHc+JJViw1ZCQopgiVV2kVCFnzqcvIdBk
7vSLuChybfIm0W3MLIgIOMyM8mc55365L+GVh4jp44Va6NcP0ytoblZ3wJdIjIZAF5r1CXAu09xl
DH2JYp1ZqMsYlRS4WhQSkM6MsQob4FQJ5v4ABPA4X3qXcXYdO408lKfseu5+532cPTqCQH5ngARl
TTbClwB6BABjAI9ul8DE2G/sz91XZKa46+IfC3i2gBoX3lkJPE0Rl/wzlihLmtMJP6NY3v+TRCuW
1DiSKMToCYwVRuAZKrAEJVDvZgLmFvAOTMXyld1L2to3kHcViJTufyLTsYigqedN1K3K8wiwQPM/
tbYd3sFpnH8rSZBQgVHifZz1X4/678P37H2g9NY9wb8j6OqeAFXTayZBVz3vs2cF1vha87lt5IDo
8FeAx1Xm96X8hg9qQ+BaIieNlNXnNPm6PhHVc9hFTgyh4km3iwxTrweR7saM8v723ehxv8B9z67p
JHKkjwSofAASUq3QKpEBHWTqB+dtS2gzEECOZd4l8N9BmqR1ES0J2sPZHJEOR3tKZL6GCMvmS1JA
QyKw+p1KVBSHCl3btmV/T+xou3sa70oQkNlbA8vd/rEzsAeA+2RHoyMBJCISGTIwzLno9ATK7tMo
K+28TXKk0ag+IVWZlfWX9SW+kEvUdn4gu8o2Dgr0dgLbzsP+rgFXA4UXeCmYpDE0etUqZZsj4f8O
gB6rZxwFwq8ZmdvUGd5JMKMHaXkbFQ43RkI2JEgp4D64iEA+uLl+5Qq9JQJhXT4k7WVEB2TlXeNI
AGmoP6bz2QKZ2nOVIXvj2AcJ0Zlh/CW2xoespwRfeAgkAsmwL9BWgUo9ujpMHR83hAwerZo8sSiz
vsWp8eTm8yVSEOB9ZY7Vp45jv0IaV4up5mtm/e5aJ4BOKfkLDx2tSANjwcJ9iesSSWMGiZDoGjCK
gGhZL5Gew3h+isRNYv/GJgGiRvuFG6XfK86VfZ6+/iVorzZ/pjUybjzdV8gLkQdGI98aAFYCanSe
LoFJhCXvoyExk2jqSPC+CQhDtZ4PUfSZLZVEIHEB2uIVElP8wQLfRrDMwPteKZfl60hQHaYqWd1B
/29z0SXK0UaFs5avQwtRu07bPL1mozGJa/KbEiieS3UD7ht3pCVylxOIkfKnStj8SfTd+zsCT49T
SnQXyLY2eaq+oVBMIzgUkWXYuEldM1TAIsLBycGSdat0oPVj67vKZFlHUYJa5h9eP0ctI0c/YlOg
oU8VFgZM86C8WTIHGn3K2g8epl8RNLGD5Ev4uCG0Y/jbSuj+hCVQnrWXFcg/f8L2whEkJ2FYFpBk
sOtK9x66tNmfu5uWT/B1HK4Oet+2f/ZGZOVL8ObH8QLA7U0bDnSxBNYzIP0YqtPaKMuuAy35EcoK
x8doIXcExOAhhAAkIOMMJOWNgWzOvL9KyGHgEl9vDXOnMChGPkQfmR4yy+hy2Czfv8dkgqN9Ydtk
QnU2dPJ/CybpXZSikso+OAnlow9lXpOB8iWAFuH9vxCCvYuqhxUgTvtzm32oruTZs9aYuo7+mc97
Llxzl2786+qn+QJn6Wjm+fJm6eod+j+bZcORXtvJeYLg/e1/AAAA//8=</cx:binary>
              </cx:geoCache>
            </cx:geography>
          </cx:layoutPr>
        </cx:series>
      </cx:plotAreaRegion>
    </cx:plotArea>
    <cx:legend pos="t"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Dashboard!A1"/><Relationship Id="rId18" Type="http://schemas.microsoft.com/office/2014/relationships/chartEx" Target="../charts/chartEx1.xml"/><Relationship Id="rId3" Type="http://schemas.openxmlformats.org/officeDocument/2006/relationships/chart" Target="../charts/chart3.xml"/><Relationship Id="rId7" Type="http://schemas.openxmlformats.org/officeDocument/2006/relationships/hyperlink" Target="#Contacts!A1"/><Relationship Id="rId12" Type="http://schemas.openxmlformats.org/officeDocument/2006/relationships/image" Target="../media/image6.svg"/><Relationship Id="rId17" Type="http://schemas.openxmlformats.org/officeDocument/2006/relationships/image" Target="../media/image10.svg"/><Relationship Id="rId2" Type="http://schemas.openxmlformats.org/officeDocument/2006/relationships/chart" Target="../charts/chart2.xml"/><Relationship Id="rId16" Type="http://schemas.openxmlformats.org/officeDocument/2006/relationships/image" Target="../media/image9.png"/><Relationship Id="rId1" Type="http://schemas.openxmlformats.org/officeDocument/2006/relationships/chart" Target="../charts/chart1.xml"/><Relationship Id="rId6" Type="http://schemas.openxmlformats.org/officeDocument/2006/relationships/image" Target="../media/image2.svg"/><Relationship Id="rId11" Type="http://schemas.openxmlformats.org/officeDocument/2006/relationships/image" Target="../media/image5.png"/><Relationship Id="rId5" Type="http://schemas.openxmlformats.org/officeDocument/2006/relationships/image" Target="../media/image1.png"/><Relationship Id="rId15" Type="http://schemas.openxmlformats.org/officeDocument/2006/relationships/image" Target="../media/image8.svg"/><Relationship Id="rId10" Type="http://schemas.openxmlformats.org/officeDocument/2006/relationships/hyperlink" Target="#Inputs!A1"/><Relationship Id="rId4" Type="http://schemas.openxmlformats.org/officeDocument/2006/relationships/hyperlink" Target="mailto:etsegay.m@gmail.com" TargetMode="External"/><Relationship Id="rId9" Type="http://schemas.openxmlformats.org/officeDocument/2006/relationships/image" Target="../media/image4.svg"/><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9.png"/><Relationship Id="rId3" Type="http://schemas.openxmlformats.org/officeDocument/2006/relationships/image" Target="../media/image2.svg"/><Relationship Id="rId7" Type="http://schemas.openxmlformats.org/officeDocument/2006/relationships/hyperlink" Target="#Inputs!A1"/><Relationship Id="rId12" Type="http://schemas.openxmlformats.org/officeDocument/2006/relationships/image" Target="../media/image8.svg"/><Relationship Id="rId2" Type="http://schemas.openxmlformats.org/officeDocument/2006/relationships/image" Target="../media/image1.png"/><Relationship Id="rId1" Type="http://schemas.openxmlformats.org/officeDocument/2006/relationships/hyperlink" Target="mailto:etsegay.m@gmail.com" TargetMode="External"/><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0" Type="http://schemas.openxmlformats.org/officeDocument/2006/relationships/hyperlink" Target="#Dashboard!A1"/><Relationship Id="rId4" Type="http://schemas.openxmlformats.org/officeDocument/2006/relationships/hyperlink" Target="#Contacts!A1"/><Relationship Id="rId9" Type="http://schemas.openxmlformats.org/officeDocument/2006/relationships/image" Target="../media/image6.svg"/><Relationship Id="rId14" Type="http://schemas.openxmlformats.org/officeDocument/2006/relationships/image" Target="../media/image10.svg"/></Relationships>
</file>

<file path=xl/drawings/_rels/drawing4.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9.png"/><Relationship Id="rId3" Type="http://schemas.openxmlformats.org/officeDocument/2006/relationships/image" Target="../media/image2.svg"/><Relationship Id="rId7" Type="http://schemas.openxmlformats.org/officeDocument/2006/relationships/hyperlink" Target="#Inputs!A1"/><Relationship Id="rId12" Type="http://schemas.openxmlformats.org/officeDocument/2006/relationships/image" Target="../media/image8.svg"/><Relationship Id="rId2" Type="http://schemas.openxmlformats.org/officeDocument/2006/relationships/image" Target="../media/image1.png"/><Relationship Id="rId1" Type="http://schemas.openxmlformats.org/officeDocument/2006/relationships/hyperlink" Target="mailto:etsegay.m@gmail.com" TargetMode="External"/><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0" Type="http://schemas.openxmlformats.org/officeDocument/2006/relationships/hyperlink" Target="#Dashboard!A1"/><Relationship Id="rId4" Type="http://schemas.openxmlformats.org/officeDocument/2006/relationships/hyperlink" Target="#Contacts!A1"/><Relationship Id="rId9" Type="http://schemas.openxmlformats.org/officeDocument/2006/relationships/image" Target="../media/image6.svg"/><Relationship Id="rId14" Type="http://schemas.openxmlformats.org/officeDocument/2006/relationships/image" Target="../media/image10.svg"/></Relationships>
</file>

<file path=xl/drawings/drawing1.xml><?xml version="1.0" encoding="utf-8"?>
<xdr:wsDr xmlns:xdr="http://schemas.openxmlformats.org/drawingml/2006/spreadsheetDrawing" xmlns:a="http://schemas.openxmlformats.org/drawingml/2006/main">
  <xdr:twoCellAnchor>
    <xdr:from>
      <xdr:col>11</xdr:col>
      <xdr:colOff>323850</xdr:colOff>
      <xdr:row>7</xdr:row>
      <xdr:rowOff>0</xdr:rowOff>
    </xdr:from>
    <xdr:to>
      <xdr:col>14</xdr:col>
      <xdr:colOff>533400</xdr:colOff>
      <xdr:row>19</xdr:row>
      <xdr:rowOff>123825</xdr:rowOff>
    </xdr:to>
    <xdr:graphicFrame macro="">
      <xdr:nvGraphicFramePr>
        <xdr:cNvPr id="3" name="Chart 2">
          <a:extLst>
            <a:ext uri="{FF2B5EF4-FFF2-40B4-BE49-F238E27FC236}">
              <a16:creationId xmlns:a16="http://schemas.microsoft.com/office/drawing/2014/main" id="{51C480F5-5BC1-4415-8E40-B9B44CF5D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200025</xdr:colOff>
      <xdr:row>25</xdr:row>
      <xdr:rowOff>152400</xdr:rowOff>
    </xdr:from>
    <xdr:to>
      <xdr:col>11</xdr:col>
      <xdr:colOff>542926</xdr:colOff>
      <xdr:row>48</xdr:row>
      <xdr:rowOff>123826</xdr:rowOff>
    </xdr:to>
    <xdr:graphicFrame macro="">
      <xdr:nvGraphicFramePr>
        <xdr:cNvPr id="6" name="Chart 5">
          <a:extLst>
            <a:ext uri="{FF2B5EF4-FFF2-40B4-BE49-F238E27FC236}">
              <a16:creationId xmlns:a16="http://schemas.microsoft.com/office/drawing/2014/main" id="{DE4E2EFC-E4EB-4E28-9D15-B7CE79FB0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352425</xdr:colOff>
      <xdr:row>47</xdr:row>
      <xdr:rowOff>47626</xdr:rowOff>
    </xdr:from>
    <xdr:to>
      <xdr:col>11</xdr:col>
      <xdr:colOff>446025</xdr:colOff>
      <xdr:row>49</xdr:row>
      <xdr:rowOff>76200</xdr:rowOff>
    </xdr:to>
    <mc:AlternateContent xmlns:mc="http://schemas.openxmlformats.org/markup-compatibility/2006" xmlns:a14="http://schemas.microsoft.com/office/drawing/2010/main">
      <mc:Choice Requires="a14">
        <xdr:graphicFrame macro="">
          <xdr:nvGraphicFramePr>
            <xdr:cNvPr id="7" name="Team 1">
              <a:extLst>
                <a:ext uri="{FF2B5EF4-FFF2-40B4-BE49-F238E27FC236}">
                  <a16:creationId xmlns:a16="http://schemas.microsoft.com/office/drawing/2014/main" id="{FF460360-A405-4F32-B38B-928C780BE3C2}"/>
                </a:ext>
              </a:extLst>
            </xdr:cNvPr>
            <xdr:cNvGraphicFramePr/>
          </xdr:nvGraphicFramePr>
          <xdr:xfrm>
            <a:off x="0" y="0"/>
            <a:ext cx="0" cy="0"/>
          </xdr:xfrm>
          <a:graphic>
            <a:graphicData uri="http://schemas.microsoft.com/office/drawing/2010/slicer">
              <sle:slicer xmlns:sle="http://schemas.microsoft.com/office/drawing/2010/slicer" name="Team 1"/>
            </a:graphicData>
          </a:graphic>
        </xdr:graphicFrame>
      </mc:Choice>
      <mc:Fallback xmlns="">
        <xdr:sp macro="" textlink="">
          <xdr:nvSpPr>
            <xdr:cNvPr id="0" name=""/>
            <xdr:cNvSpPr>
              <a:spLocks noTextEdit="1"/>
            </xdr:cNvSpPr>
          </xdr:nvSpPr>
          <xdr:spPr>
            <a:xfrm>
              <a:off x="1571625" y="10144126"/>
              <a:ext cx="5580000" cy="4095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57150</xdr:colOff>
      <xdr:row>6</xdr:row>
      <xdr:rowOff>0</xdr:rowOff>
    </xdr:from>
    <xdr:to>
      <xdr:col>11</xdr:col>
      <xdr:colOff>514350</xdr:colOff>
      <xdr:row>23</xdr:row>
      <xdr:rowOff>161925</xdr:rowOff>
    </xdr:to>
    <xdr:graphicFrame macro="">
      <xdr:nvGraphicFramePr>
        <xdr:cNvPr id="9" name="Chart 8">
          <a:extLst>
            <a:ext uri="{FF2B5EF4-FFF2-40B4-BE49-F238E27FC236}">
              <a16:creationId xmlns:a16="http://schemas.microsoft.com/office/drawing/2014/main" id="{71A2187A-160E-4503-9CCE-3ED43F801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247650</xdr:colOff>
      <xdr:row>5</xdr:row>
      <xdr:rowOff>161925</xdr:rowOff>
    </xdr:from>
    <xdr:to>
      <xdr:col>9</xdr:col>
      <xdr:colOff>523875</xdr:colOff>
      <xdr:row>5</xdr:row>
      <xdr:rowOff>438150</xdr:rowOff>
    </xdr:to>
    <xdr:sp macro="" textlink="">
      <xdr:nvSpPr>
        <xdr:cNvPr id="2" name="TextBox 1">
          <a:extLst>
            <a:ext uri="{FF2B5EF4-FFF2-40B4-BE49-F238E27FC236}">
              <a16:creationId xmlns:a16="http://schemas.microsoft.com/office/drawing/2014/main" id="{4485CF90-1EFE-92AC-0DBC-86FC26437820}"/>
            </a:ext>
          </a:extLst>
        </xdr:cNvPr>
        <xdr:cNvSpPr txBox="1"/>
      </xdr:nvSpPr>
      <xdr:spPr>
        <a:xfrm>
          <a:off x="2686050" y="1114425"/>
          <a:ext cx="2105025" cy="2762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TOTAL PROFIT</a:t>
          </a:r>
        </a:p>
      </xdr:txBody>
    </xdr:sp>
    <xdr:clientData/>
  </xdr:twoCellAnchor>
  <xdr:twoCellAnchor>
    <xdr:from>
      <xdr:col>6</xdr:col>
      <xdr:colOff>247650</xdr:colOff>
      <xdr:row>5</xdr:row>
      <xdr:rowOff>438150</xdr:rowOff>
    </xdr:from>
    <xdr:to>
      <xdr:col>9</xdr:col>
      <xdr:colOff>523875</xdr:colOff>
      <xdr:row>5</xdr:row>
      <xdr:rowOff>1228726</xdr:rowOff>
    </xdr:to>
    <xdr:sp macro="" textlink="'workingsheet sales'!D2">
      <xdr:nvSpPr>
        <xdr:cNvPr id="5" name="TextBox 4">
          <a:extLst>
            <a:ext uri="{FF2B5EF4-FFF2-40B4-BE49-F238E27FC236}">
              <a16:creationId xmlns:a16="http://schemas.microsoft.com/office/drawing/2014/main" id="{041B94E0-798D-6BAA-5DCF-44E5890B05BD}"/>
            </a:ext>
          </a:extLst>
        </xdr:cNvPr>
        <xdr:cNvSpPr txBox="1"/>
      </xdr:nvSpPr>
      <xdr:spPr>
        <a:xfrm>
          <a:off x="2686050" y="1390650"/>
          <a:ext cx="2105025" cy="79057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17329E3-5764-4A92-B299-622586D83A7C}" type="TxLink">
            <a:rPr lang="en-US" sz="2400" b="0" i="0" u="none" strike="noStrike">
              <a:solidFill>
                <a:schemeClr val="accent6"/>
              </a:solidFill>
              <a:latin typeface="Calibri"/>
              <a:ea typeface="Calibri"/>
              <a:cs typeface="Calibri"/>
            </a:rPr>
            <a:pPr algn="ctr"/>
            <a:t> $26,598,524 </a:t>
          </a:fld>
          <a:endParaRPr lang="en-GB" sz="2400">
            <a:solidFill>
              <a:schemeClr val="accent6"/>
            </a:solidFill>
          </a:endParaRPr>
        </a:p>
      </xdr:txBody>
    </xdr:sp>
    <xdr:clientData/>
  </xdr:twoCellAnchor>
  <xdr:twoCellAnchor>
    <xdr:from>
      <xdr:col>2</xdr:col>
      <xdr:colOff>371474</xdr:colOff>
      <xdr:row>5</xdr:row>
      <xdr:rowOff>171450</xdr:rowOff>
    </xdr:from>
    <xdr:to>
      <xdr:col>6</xdr:col>
      <xdr:colOff>38099</xdr:colOff>
      <xdr:row>5</xdr:row>
      <xdr:rowOff>447675</xdr:rowOff>
    </xdr:to>
    <xdr:sp macro="" textlink="">
      <xdr:nvSpPr>
        <xdr:cNvPr id="8" name="TextBox 7">
          <a:extLst>
            <a:ext uri="{FF2B5EF4-FFF2-40B4-BE49-F238E27FC236}">
              <a16:creationId xmlns:a16="http://schemas.microsoft.com/office/drawing/2014/main" id="{1A99B79D-1807-4880-B145-0D30306BE303}"/>
            </a:ext>
          </a:extLst>
        </xdr:cNvPr>
        <xdr:cNvSpPr txBox="1"/>
      </xdr:nvSpPr>
      <xdr:spPr>
        <a:xfrm>
          <a:off x="371474" y="1123950"/>
          <a:ext cx="2105025" cy="2762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TOTAL REVENUE</a:t>
          </a:r>
        </a:p>
      </xdr:txBody>
    </xdr:sp>
    <xdr:clientData/>
  </xdr:twoCellAnchor>
  <xdr:twoCellAnchor>
    <xdr:from>
      <xdr:col>2</xdr:col>
      <xdr:colOff>371475</xdr:colOff>
      <xdr:row>5</xdr:row>
      <xdr:rowOff>447674</xdr:rowOff>
    </xdr:from>
    <xdr:to>
      <xdr:col>6</xdr:col>
      <xdr:colOff>38100</xdr:colOff>
      <xdr:row>5</xdr:row>
      <xdr:rowOff>1228725</xdr:rowOff>
    </xdr:to>
    <xdr:sp macro="" textlink="'workingsheet sales'!C2">
      <xdr:nvSpPr>
        <xdr:cNvPr id="10" name="TextBox 9">
          <a:extLst>
            <a:ext uri="{FF2B5EF4-FFF2-40B4-BE49-F238E27FC236}">
              <a16:creationId xmlns:a16="http://schemas.microsoft.com/office/drawing/2014/main" id="{A1FFF1E1-62D6-4E44-A021-7A4B5C93FF5E}"/>
            </a:ext>
          </a:extLst>
        </xdr:cNvPr>
        <xdr:cNvSpPr txBox="1"/>
      </xdr:nvSpPr>
      <xdr:spPr>
        <a:xfrm>
          <a:off x="371475" y="1400174"/>
          <a:ext cx="2105025" cy="78105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FC59BF-5A2B-404A-9609-BC21C9066413}" type="TxLink">
            <a:rPr lang="en-US" sz="2400" b="0" i="0" u="none" strike="noStrike">
              <a:solidFill>
                <a:schemeClr val="accent6"/>
              </a:solidFill>
              <a:latin typeface="Calibri"/>
              <a:ea typeface="Calibri"/>
              <a:cs typeface="Calibri"/>
            </a:rPr>
            <a:pPr algn="ctr"/>
            <a:t> $46,086,887 </a:t>
          </a:fld>
          <a:endParaRPr lang="en-GB" sz="2400">
            <a:solidFill>
              <a:schemeClr val="accent6"/>
            </a:solidFill>
          </a:endParaRPr>
        </a:p>
      </xdr:txBody>
    </xdr:sp>
    <xdr:clientData/>
  </xdr:twoCellAnchor>
  <xdr:twoCellAnchor>
    <xdr:from>
      <xdr:col>10</xdr:col>
      <xdr:colOff>85725</xdr:colOff>
      <xdr:row>5</xdr:row>
      <xdr:rowOff>171450</xdr:rowOff>
    </xdr:from>
    <xdr:to>
      <xdr:col>12</xdr:col>
      <xdr:colOff>952501</xdr:colOff>
      <xdr:row>5</xdr:row>
      <xdr:rowOff>457200</xdr:rowOff>
    </xdr:to>
    <xdr:sp macro="" textlink="">
      <xdr:nvSpPr>
        <xdr:cNvPr id="11" name="TextBox 10">
          <a:extLst>
            <a:ext uri="{FF2B5EF4-FFF2-40B4-BE49-F238E27FC236}">
              <a16:creationId xmlns:a16="http://schemas.microsoft.com/office/drawing/2014/main" id="{0A067AD8-DECC-4C16-8DA0-69E1F097AA3A}"/>
            </a:ext>
          </a:extLst>
        </xdr:cNvPr>
        <xdr:cNvSpPr txBox="1"/>
      </xdr:nvSpPr>
      <xdr:spPr>
        <a:xfrm>
          <a:off x="4962525" y="1123950"/>
          <a:ext cx="2085976" cy="2857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TOTAL NO OF TRANSACTIONS</a:t>
          </a:r>
        </a:p>
      </xdr:txBody>
    </xdr:sp>
    <xdr:clientData/>
  </xdr:twoCellAnchor>
  <xdr:twoCellAnchor>
    <xdr:from>
      <xdr:col>10</xdr:col>
      <xdr:colOff>85725</xdr:colOff>
      <xdr:row>5</xdr:row>
      <xdr:rowOff>457199</xdr:rowOff>
    </xdr:from>
    <xdr:to>
      <xdr:col>12</xdr:col>
      <xdr:colOff>952500</xdr:colOff>
      <xdr:row>5</xdr:row>
      <xdr:rowOff>1228724</xdr:rowOff>
    </xdr:to>
    <xdr:sp macro="" textlink="'workingsheet sales'!K2">
      <xdr:nvSpPr>
        <xdr:cNvPr id="12" name="TextBox 11">
          <a:extLst>
            <a:ext uri="{FF2B5EF4-FFF2-40B4-BE49-F238E27FC236}">
              <a16:creationId xmlns:a16="http://schemas.microsoft.com/office/drawing/2014/main" id="{FA3302A3-83E2-44C8-94C6-ACB70BC6E667}"/>
            </a:ext>
          </a:extLst>
        </xdr:cNvPr>
        <xdr:cNvSpPr txBox="1"/>
      </xdr:nvSpPr>
      <xdr:spPr>
        <a:xfrm>
          <a:off x="4962525" y="1409699"/>
          <a:ext cx="2085975" cy="7715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B0582C7-71D7-431F-81B8-C5CBC4366FBD}" type="TxLink">
            <a:rPr lang="en-US" sz="2400" b="0" i="0" u="none" strike="noStrike">
              <a:solidFill>
                <a:schemeClr val="accent6"/>
              </a:solidFill>
              <a:latin typeface="Calibri"/>
              <a:ea typeface="Calibri"/>
              <a:cs typeface="Calibri"/>
            </a:rPr>
            <a:pPr algn="ctr"/>
            <a:t>9449</a:t>
          </a:fld>
          <a:endParaRPr lang="en-US" sz="2400" b="0" i="0" u="none" strike="noStrike">
            <a:solidFill>
              <a:schemeClr val="accent6"/>
            </a:solidFill>
            <a:latin typeface="Calibri"/>
            <a:ea typeface="Calibri"/>
            <a:cs typeface="Calibri"/>
          </a:endParaRPr>
        </a:p>
      </xdr:txBody>
    </xdr:sp>
    <xdr:clientData/>
  </xdr:twoCellAnchor>
  <xdr:twoCellAnchor>
    <xdr:from>
      <xdr:col>12</xdr:col>
      <xdr:colOff>1152524</xdr:colOff>
      <xdr:row>5</xdr:row>
      <xdr:rowOff>171451</xdr:rowOff>
    </xdr:from>
    <xdr:to>
      <xdr:col>15</xdr:col>
      <xdr:colOff>57150</xdr:colOff>
      <xdr:row>5</xdr:row>
      <xdr:rowOff>457201</xdr:rowOff>
    </xdr:to>
    <xdr:sp macro="" textlink="">
      <xdr:nvSpPr>
        <xdr:cNvPr id="13" name="TextBox 12">
          <a:extLst>
            <a:ext uri="{FF2B5EF4-FFF2-40B4-BE49-F238E27FC236}">
              <a16:creationId xmlns:a16="http://schemas.microsoft.com/office/drawing/2014/main" id="{EA4571F5-C28C-45F1-A551-66EB88F72504}"/>
            </a:ext>
          </a:extLst>
        </xdr:cNvPr>
        <xdr:cNvSpPr txBox="1"/>
      </xdr:nvSpPr>
      <xdr:spPr>
        <a:xfrm>
          <a:off x="7248524" y="1123951"/>
          <a:ext cx="2085976" cy="2857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HIGHEST SALE</a:t>
          </a:r>
        </a:p>
      </xdr:txBody>
    </xdr:sp>
    <xdr:clientData/>
  </xdr:twoCellAnchor>
  <xdr:twoCellAnchor>
    <xdr:from>
      <xdr:col>12</xdr:col>
      <xdr:colOff>1152525</xdr:colOff>
      <xdr:row>5</xdr:row>
      <xdr:rowOff>457200</xdr:rowOff>
    </xdr:from>
    <xdr:to>
      <xdr:col>15</xdr:col>
      <xdr:colOff>57150</xdr:colOff>
      <xdr:row>5</xdr:row>
      <xdr:rowOff>1228725</xdr:rowOff>
    </xdr:to>
    <xdr:sp macro="" textlink="'workingsheet sales'!H2">
      <xdr:nvSpPr>
        <xdr:cNvPr id="14" name="TextBox 13">
          <a:extLst>
            <a:ext uri="{FF2B5EF4-FFF2-40B4-BE49-F238E27FC236}">
              <a16:creationId xmlns:a16="http://schemas.microsoft.com/office/drawing/2014/main" id="{6ED97D51-CDBA-4FCC-A964-C2762BBCE6A3}"/>
            </a:ext>
          </a:extLst>
        </xdr:cNvPr>
        <xdr:cNvSpPr txBox="1"/>
      </xdr:nvSpPr>
      <xdr:spPr>
        <a:xfrm>
          <a:off x="7248525" y="1409700"/>
          <a:ext cx="2085975" cy="7715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F949F28-316B-4A39-B862-5B053F85D4FE}" type="TxLink">
            <a:rPr lang="en-US" sz="2400" b="0" i="0" u="none" strike="noStrike">
              <a:solidFill>
                <a:schemeClr val="accent6"/>
              </a:solidFill>
              <a:latin typeface="Calibri"/>
              <a:ea typeface="Calibri"/>
              <a:cs typeface="Calibri"/>
            </a:rPr>
            <a:pPr marL="0" indent="0" algn="ctr"/>
            <a:t> $26,138 </a:t>
          </a:fld>
          <a:endParaRPr lang="en-US" sz="2400" b="0" i="0" u="none" strike="noStrike">
            <a:solidFill>
              <a:schemeClr val="accent6"/>
            </a:solidFill>
            <a:latin typeface="Calibri"/>
            <a:ea typeface="Calibri"/>
            <a:cs typeface="Calibri"/>
          </a:endParaRPr>
        </a:p>
      </xdr:txBody>
    </xdr:sp>
    <xdr:clientData/>
  </xdr:twoCellAnchor>
  <xdr:twoCellAnchor editAs="oneCell">
    <xdr:from>
      <xdr:col>0</xdr:col>
      <xdr:colOff>228600</xdr:colOff>
      <xdr:row>17</xdr:row>
      <xdr:rowOff>19050</xdr:rowOff>
    </xdr:from>
    <xdr:to>
      <xdr:col>1</xdr:col>
      <xdr:colOff>333375</xdr:colOff>
      <xdr:row>20</xdr:row>
      <xdr:rowOff>161925</xdr:rowOff>
    </xdr:to>
    <xdr:pic>
      <xdr:nvPicPr>
        <xdr:cNvPr id="16" name="Graphic 15" descr="Information with solid fill">
          <a:hlinkClick xmlns:r="http://schemas.openxmlformats.org/officeDocument/2006/relationships" r:id="rId4"/>
          <a:extLst>
            <a:ext uri="{FF2B5EF4-FFF2-40B4-BE49-F238E27FC236}">
              <a16:creationId xmlns:a16="http://schemas.microsoft.com/office/drawing/2014/main" id="{362FFEDB-AAAA-4F96-5D28-15D4EB9E969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28600" y="4419600"/>
          <a:ext cx="714375" cy="714375"/>
        </a:xfrm>
        <a:prstGeom prst="rect">
          <a:avLst/>
        </a:prstGeom>
      </xdr:spPr>
    </xdr:pic>
    <xdr:clientData/>
  </xdr:twoCellAnchor>
  <xdr:twoCellAnchor editAs="oneCell">
    <xdr:from>
      <xdr:col>0</xdr:col>
      <xdr:colOff>235725</xdr:colOff>
      <xdr:row>11</xdr:row>
      <xdr:rowOff>130950</xdr:rowOff>
    </xdr:from>
    <xdr:to>
      <xdr:col>1</xdr:col>
      <xdr:colOff>361950</xdr:colOff>
      <xdr:row>15</xdr:row>
      <xdr:rowOff>104775</xdr:rowOff>
    </xdr:to>
    <xdr:pic>
      <xdr:nvPicPr>
        <xdr:cNvPr id="18" name="Graphic 17" descr="Address Book with solid fill">
          <a:hlinkClick xmlns:r="http://schemas.openxmlformats.org/officeDocument/2006/relationships" r:id="rId7"/>
          <a:extLst>
            <a:ext uri="{FF2B5EF4-FFF2-40B4-BE49-F238E27FC236}">
              <a16:creationId xmlns:a16="http://schemas.microsoft.com/office/drawing/2014/main" id="{EFD3FEB4-8676-5B03-285D-714E53C8688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35725" y="3388500"/>
          <a:ext cx="735825" cy="735825"/>
        </a:xfrm>
        <a:prstGeom prst="rect">
          <a:avLst/>
        </a:prstGeom>
      </xdr:spPr>
    </xdr:pic>
    <xdr:clientData/>
  </xdr:twoCellAnchor>
  <xdr:twoCellAnchor editAs="oneCell">
    <xdr:from>
      <xdr:col>0</xdr:col>
      <xdr:colOff>252375</xdr:colOff>
      <xdr:row>6</xdr:row>
      <xdr:rowOff>185700</xdr:rowOff>
    </xdr:from>
    <xdr:to>
      <xdr:col>1</xdr:col>
      <xdr:colOff>361950</xdr:colOff>
      <xdr:row>10</xdr:row>
      <xdr:rowOff>142875</xdr:rowOff>
    </xdr:to>
    <xdr:pic>
      <xdr:nvPicPr>
        <xdr:cNvPr id="20" name="Graphic 19" descr="Table with solid fill">
          <a:hlinkClick xmlns:r="http://schemas.openxmlformats.org/officeDocument/2006/relationships" r:id="rId10"/>
          <a:extLst>
            <a:ext uri="{FF2B5EF4-FFF2-40B4-BE49-F238E27FC236}">
              <a16:creationId xmlns:a16="http://schemas.microsoft.com/office/drawing/2014/main" id="{C077C79C-28D3-588F-8414-D3B1737C227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52375" y="2490750"/>
          <a:ext cx="719175" cy="719175"/>
        </a:xfrm>
        <a:prstGeom prst="rect">
          <a:avLst/>
        </a:prstGeom>
      </xdr:spPr>
    </xdr:pic>
    <xdr:clientData/>
  </xdr:twoCellAnchor>
  <xdr:twoCellAnchor editAs="oneCell">
    <xdr:from>
      <xdr:col>0</xdr:col>
      <xdr:colOff>202350</xdr:colOff>
      <xdr:row>5</xdr:row>
      <xdr:rowOff>573825</xdr:rowOff>
    </xdr:from>
    <xdr:to>
      <xdr:col>1</xdr:col>
      <xdr:colOff>390525</xdr:colOff>
      <xdr:row>6</xdr:row>
      <xdr:rowOff>19050</xdr:rowOff>
    </xdr:to>
    <xdr:pic>
      <xdr:nvPicPr>
        <xdr:cNvPr id="22" name="Graphic 21" descr="Home with solid fill">
          <a:hlinkClick xmlns:r="http://schemas.openxmlformats.org/officeDocument/2006/relationships" r:id="rId13"/>
          <a:extLst>
            <a:ext uri="{FF2B5EF4-FFF2-40B4-BE49-F238E27FC236}">
              <a16:creationId xmlns:a16="http://schemas.microsoft.com/office/drawing/2014/main" id="{E7012EC1-802E-6EF9-D932-846551E1E23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2350" y="1526325"/>
          <a:ext cx="797775" cy="797775"/>
        </a:xfrm>
        <a:prstGeom prst="rect">
          <a:avLst/>
        </a:prstGeom>
      </xdr:spPr>
    </xdr:pic>
    <xdr:clientData/>
  </xdr:twoCellAnchor>
  <xdr:twoCellAnchor editAs="oneCell">
    <xdr:from>
      <xdr:col>0</xdr:col>
      <xdr:colOff>104775</xdr:colOff>
      <xdr:row>0</xdr:row>
      <xdr:rowOff>57150</xdr:rowOff>
    </xdr:from>
    <xdr:to>
      <xdr:col>1</xdr:col>
      <xdr:colOff>504825</xdr:colOff>
      <xdr:row>5</xdr:row>
      <xdr:rowOff>114300</xdr:rowOff>
    </xdr:to>
    <xdr:pic>
      <xdr:nvPicPr>
        <xdr:cNvPr id="24" name="Graphic 23" descr="Treasure chest outline">
          <a:extLst>
            <a:ext uri="{FF2B5EF4-FFF2-40B4-BE49-F238E27FC236}">
              <a16:creationId xmlns:a16="http://schemas.microsoft.com/office/drawing/2014/main" id="{8799E0E5-19CD-3412-26AA-5031B87FE3B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04775" y="57150"/>
          <a:ext cx="1009650" cy="1009650"/>
        </a:xfrm>
        <a:prstGeom prst="rect">
          <a:avLst/>
        </a:prstGeom>
      </xdr:spPr>
    </xdr:pic>
    <xdr:clientData/>
  </xdr:twoCellAnchor>
  <xdr:twoCellAnchor>
    <xdr:from>
      <xdr:col>0</xdr:col>
      <xdr:colOff>0</xdr:colOff>
      <xdr:row>52</xdr:row>
      <xdr:rowOff>66675</xdr:rowOff>
    </xdr:from>
    <xdr:to>
      <xdr:col>16</xdr:col>
      <xdr:colOff>38100</xdr:colOff>
      <xdr:row>80</xdr:row>
      <xdr:rowOff>28575</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F00BE33E-0A65-4CD8-BB36-9A3DD2BFC2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0" y="11115675"/>
              <a:ext cx="11144250" cy="5295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0.33125</cdr:x>
      <cdr:y>0.375</cdr:y>
    </cdr:from>
    <cdr:to>
      <cdr:x>0.7</cdr:x>
      <cdr:y>0.77823</cdr:y>
    </cdr:to>
    <cdr:sp macro="" textlink="Inputs!$E$5">
      <cdr:nvSpPr>
        <cdr:cNvPr id="2" name="TextBox 1">
          <a:extLst xmlns:a="http://schemas.openxmlformats.org/drawingml/2006/main">
            <a:ext uri="{FF2B5EF4-FFF2-40B4-BE49-F238E27FC236}">
              <a16:creationId xmlns:a16="http://schemas.microsoft.com/office/drawing/2014/main" id="{D1FF03F9-D8F8-DEE6-0B5A-924B67CDA1DD}"/>
            </a:ext>
          </a:extLst>
        </cdr:cNvPr>
        <cdr:cNvSpPr txBox="1"/>
      </cdr:nvSpPr>
      <cdr:spPr>
        <a:xfrm xmlns:a="http://schemas.openxmlformats.org/drawingml/2006/main">
          <a:off x="1009650" y="885826"/>
          <a:ext cx="1123950" cy="9525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76BB16A3-660C-4B38-9FF8-5F86A25EF736}" type="TxLink">
            <a:rPr lang="en-US" sz="2400" b="0" i="0" u="none" strike="noStrike">
              <a:solidFill>
                <a:schemeClr val="accent6"/>
              </a:solidFill>
              <a:latin typeface="Calibri"/>
              <a:ea typeface="Calibri"/>
              <a:cs typeface="Calibri"/>
            </a:rPr>
            <a:pPr algn="ctr"/>
            <a:t>27%</a:t>
          </a:fld>
          <a:endParaRPr lang="en-GB" sz="2400" b="0">
            <a:solidFill>
              <a:schemeClr val="accent6"/>
            </a:solidFill>
          </a:endParaRPr>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0</xdr:col>
      <xdr:colOff>228600</xdr:colOff>
      <xdr:row>23</xdr:row>
      <xdr:rowOff>19050</xdr:rowOff>
    </xdr:from>
    <xdr:to>
      <xdr:col>1</xdr:col>
      <xdr:colOff>333375</xdr:colOff>
      <xdr:row>26</xdr:row>
      <xdr:rowOff>161925</xdr:rowOff>
    </xdr:to>
    <xdr:pic>
      <xdr:nvPicPr>
        <xdr:cNvPr id="2" name="Graphic 1" descr="Information with solid fill">
          <a:hlinkClick xmlns:r="http://schemas.openxmlformats.org/officeDocument/2006/relationships" r:id="rId1"/>
          <a:extLst>
            <a:ext uri="{FF2B5EF4-FFF2-40B4-BE49-F238E27FC236}">
              <a16:creationId xmlns:a16="http://schemas.microsoft.com/office/drawing/2014/main" id="{83D55ABD-C09E-4AC8-81B5-26AC8145A82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28600" y="4400550"/>
          <a:ext cx="714375" cy="714375"/>
        </a:xfrm>
        <a:prstGeom prst="rect">
          <a:avLst/>
        </a:prstGeom>
      </xdr:spPr>
    </xdr:pic>
    <xdr:clientData/>
  </xdr:twoCellAnchor>
  <xdr:twoCellAnchor editAs="oneCell">
    <xdr:from>
      <xdr:col>0</xdr:col>
      <xdr:colOff>235725</xdr:colOff>
      <xdr:row>17</xdr:row>
      <xdr:rowOff>150000</xdr:rowOff>
    </xdr:from>
    <xdr:to>
      <xdr:col>1</xdr:col>
      <xdr:colOff>361950</xdr:colOff>
      <xdr:row>21</xdr:row>
      <xdr:rowOff>123825</xdr:rowOff>
    </xdr:to>
    <xdr:pic>
      <xdr:nvPicPr>
        <xdr:cNvPr id="7" name="Graphic 6" descr="Address Book with solid fill">
          <a:hlinkClick xmlns:r="http://schemas.openxmlformats.org/officeDocument/2006/relationships" r:id="rId4"/>
          <a:extLst>
            <a:ext uri="{FF2B5EF4-FFF2-40B4-BE49-F238E27FC236}">
              <a16:creationId xmlns:a16="http://schemas.microsoft.com/office/drawing/2014/main" id="{D9EC607E-473E-457D-BB87-2F26F2A7AC8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35725" y="3388500"/>
          <a:ext cx="735825" cy="735825"/>
        </a:xfrm>
        <a:prstGeom prst="rect">
          <a:avLst/>
        </a:prstGeom>
      </xdr:spPr>
    </xdr:pic>
    <xdr:clientData/>
  </xdr:twoCellAnchor>
  <xdr:twoCellAnchor editAs="oneCell">
    <xdr:from>
      <xdr:col>0</xdr:col>
      <xdr:colOff>252375</xdr:colOff>
      <xdr:row>13</xdr:row>
      <xdr:rowOff>4725</xdr:rowOff>
    </xdr:from>
    <xdr:to>
      <xdr:col>1</xdr:col>
      <xdr:colOff>361950</xdr:colOff>
      <xdr:row>16</xdr:row>
      <xdr:rowOff>152400</xdr:rowOff>
    </xdr:to>
    <xdr:pic>
      <xdr:nvPicPr>
        <xdr:cNvPr id="8" name="Graphic 7" descr="Table with solid fill">
          <a:hlinkClick xmlns:r="http://schemas.openxmlformats.org/officeDocument/2006/relationships" r:id="rId7"/>
          <a:extLst>
            <a:ext uri="{FF2B5EF4-FFF2-40B4-BE49-F238E27FC236}">
              <a16:creationId xmlns:a16="http://schemas.microsoft.com/office/drawing/2014/main" id="{E1BFD178-DAED-41D2-A8D6-709D93045D1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2375" y="2481225"/>
          <a:ext cx="719175" cy="719175"/>
        </a:xfrm>
        <a:prstGeom prst="rect">
          <a:avLst/>
        </a:prstGeom>
      </xdr:spPr>
    </xdr:pic>
    <xdr:clientData/>
  </xdr:twoCellAnchor>
  <xdr:twoCellAnchor editAs="oneCell">
    <xdr:from>
      <xdr:col>0</xdr:col>
      <xdr:colOff>202350</xdr:colOff>
      <xdr:row>7</xdr:row>
      <xdr:rowOff>183300</xdr:rowOff>
    </xdr:from>
    <xdr:to>
      <xdr:col>1</xdr:col>
      <xdr:colOff>390525</xdr:colOff>
      <xdr:row>12</xdr:row>
      <xdr:rowOff>28575</xdr:rowOff>
    </xdr:to>
    <xdr:pic>
      <xdr:nvPicPr>
        <xdr:cNvPr id="9" name="Graphic 8" descr="Home with solid fill">
          <a:hlinkClick xmlns:r="http://schemas.openxmlformats.org/officeDocument/2006/relationships" r:id="rId10"/>
          <a:extLst>
            <a:ext uri="{FF2B5EF4-FFF2-40B4-BE49-F238E27FC236}">
              <a16:creationId xmlns:a16="http://schemas.microsoft.com/office/drawing/2014/main" id="{975EF722-F9ED-4A14-8F4F-58FB99536A4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02350" y="1516800"/>
          <a:ext cx="797775" cy="797775"/>
        </a:xfrm>
        <a:prstGeom prst="rect">
          <a:avLst/>
        </a:prstGeom>
      </xdr:spPr>
    </xdr:pic>
    <xdr:clientData/>
  </xdr:twoCellAnchor>
  <xdr:twoCellAnchor editAs="oneCell">
    <xdr:from>
      <xdr:col>0</xdr:col>
      <xdr:colOff>104775</xdr:colOff>
      <xdr:row>0</xdr:row>
      <xdr:rowOff>57150</xdr:rowOff>
    </xdr:from>
    <xdr:to>
      <xdr:col>1</xdr:col>
      <xdr:colOff>504825</xdr:colOff>
      <xdr:row>5</xdr:row>
      <xdr:rowOff>114300</xdr:rowOff>
    </xdr:to>
    <xdr:pic>
      <xdr:nvPicPr>
        <xdr:cNvPr id="10" name="Graphic 9" descr="Treasure chest outline">
          <a:extLst>
            <a:ext uri="{FF2B5EF4-FFF2-40B4-BE49-F238E27FC236}">
              <a16:creationId xmlns:a16="http://schemas.microsoft.com/office/drawing/2014/main" id="{89A40713-F16A-41D1-88CD-7AED1F87BAC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04775" y="57150"/>
          <a:ext cx="1009650" cy="10096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228600</xdr:colOff>
      <xdr:row>23</xdr:row>
      <xdr:rowOff>19050</xdr:rowOff>
    </xdr:from>
    <xdr:to>
      <xdr:col>1</xdr:col>
      <xdr:colOff>333375</xdr:colOff>
      <xdr:row>26</xdr:row>
      <xdr:rowOff>161925</xdr:rowOff>
    </xdr:to>
    <xdr:pic>
      <xdr:nvPicPr>
        <xdr:cNvPr id="12" name="Graphic 11" descr="Information with solid fill">
          <a:hlinkClick xmlns:r="http://schemas.openxmlformats.org/officeDocument/2006/relationships" r:id="rId1"/>
          <a:extLst>
            <a:ext uri="{FF2B5EF4-FFF2-40B4-BE49-F238E27FC236}">
              <a16:creationId xmlns:a16="http://schemas.microsoft.com/office/drawing/2014/main" id="{960823F4-B8B1-4628-BB24-E41678F1A7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28600" y="4400550"/>
          <a:ext cx="714375" cy="714375"/>
        </a:xfrm>
        <a:prstGeom prst="rect">
          <a:avLst/>
        </a:prstGeom>
      </xdr:spPr>
    </xdr:pic>
    <xdr:clientData/>
  </xdr:twoCellAnchor>
  <xdr:twoCellAnchor editAs="oneCell">
    <xdr:from>
      <xdr:col>0</xdr:col>
      <xdr:colOff>235725</xdr:colOff>
      <xdr:row>17</xdr:row>
      <xdr:rowOff>150000</xdr:rowOff>
    </xdr:from>
    <xdr:to>
      <xdr:col>1</xdr:col>
      <xdr:colOff>361950</xdr:colOff>
      <xdr:row>21</xdr:row>
      <xdr:rowOff>123825</xdr:rowOff>
    </xdr:to>
    <xdr:pic>
      <xdr:nvPicPr>
        <xdr:cNvPr id="13" name="Graphic 12" descr="Address Book with solid fill">
          <a:hlinkClick xmlns:r="http://schemas.openxmlformats.org/officeDocument/2006/relationships" r:id="rId4"/>
          <a:extLst>
            <a:ext uri="{FF2B5EF4-FFF2-40B4-BE49-F238E27FC236}">
              <a16:creationId xmlns:a16="http://schemas.microsoft.com/office/drawing/2014/main" id="{74D5B942-18DC-4E07-BC1C-4491E462290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35725" y="3388500"/>
          <a:ext cx="735825" cy="735825"/>
        </a:xfrm>
        <a:prstGeom prst="rect">
          <a:avLst/>
        </a:prstGeom>
      </xdr:spPr>
    </xdr:pic>
    <xdr:clientData/>
  </xdr:twoCellAnchor>
  <xdr:twoCellAnchor editAs="oneCell">
    <xdr:from>
      <xdr:col>0</xdr:col>
      <xdr:colOff>252375</xdr:colOff>
      <xdr:row>13</xdr:row>
      <xdr:rowOff>4725</xdr:rowOff>
    </xdr:from>
    <xdr:to>
      <xdr:col>1</xdr:col>
      <xdr:colOff>361950</xdr:colOff>
      <xdr:row>16</xdr:row>
      <xdr:rowOff>152400</xdr:rowOff>
    </xdr:to>
    <xdr:pic>
      <xdr:nvPicPr>
        <xdr:cNvPr id="14" name="Graphic 13" descr="Table with solid fill">
          <a:hlinkClick xmlns:r="http://schemas.openxmlformats.org/officeDocument/2006/relationships" r:id="rId7"/>
          <a:extLst>
            <a:ext uri="{FF2B5EF4-FFF2-40B4-BE49-F238E27FC236}">
              <a16:creationId xmlns:a16="http://schemas.microsoft.com/office/drawing/2014/main" id="{8CAF6D32-3D8A-4124-8CEB-0360777B38E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2375" y="2481225"/>
          <a:ext cx="719175" cy="719175"/>
        </a:xfrm>
        <a:prstGeom prst="rect">
          <a:avLst/>
        </a:prstGeom>
      </xdr:spPr>
    </xdr:pic>
    <xdr:clientData/>
  </xdr:twoCellAnchor>
  <xdr:twoCellAnchor editAs="oneCell">
    <xdr:from>
      <xdr:col>0</xdr:col>
      <xdr:colOff>202350</xdr:colOff>
      <xdr:row>7</xdr:row>
      <xdr:rowOff>183300</xdr:rowOff>
    </xdr:from>
    <xdr:to>
      <xdr:col>1</xdr:col>
      <xdr:colOff>390525</xdr:colOff>
      <xdr:row>12</xdr:row>
      <xdr:rowOff>28575</xdr:rowOff>
    </xdr:to>
    <xdr:pic>
      <xdr:nvPicPr>
        <xdr:cNvPr id="15" name="Graphic 14" descr="Home with solid fill">
          <a:hlinkClick xmlns:r="http://schemas.openxmlformats.org/officeDocument/2006/relationships" r:id="rId10"/>
          <a:extLst>
            <a:ext uri="{FF2B5EF4-FFF2-40B4-BE49-F238E27FC236}">
              <a16:creationId xmlns:a16="http://schemas.microsoft.com/office/drawing/2014/main" id="{6B070087-1336-49EA-9E56-96F13B671E3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02350" y="1516800"/>
          <a:ext cx="797775" cy="797775"/>
        </a:xfrm>
        <a:prstGeom prst="rect">
          <a:avLst/>
        </a:prstGeom>
      </xdr:spPr>
    </xdr:pic>
    <xdr:clientData/>
  </xdr:twoCellAnchor>
  <xdr:twoCellAnchor editAs="oneCell">
    <xdr:from>
      <xdr:col>0</xdr:col>
      <xdr:colOff>104775</xdr:colOff>
      <xdr:row>0</xdr:row>
      <xdr:rowOff>57150</xdr:rowOff>
    </xdr:from>
    <xdr:to>
      <xdr:col>1</xdr:col>
      <xdr:colOff>504825</xdr:colOff>
      <xdr:row>5</xdr:row>
      <xdr:rowOff>114300</xdr:rowOff>
    </xdr:to>
    <xdr:pic>
      <xdr:nvPicPr>
        <xdr:cNvPr id="16" name="Graphic 15" descr="Treasure chest outline">
          <a:extLst>
            <a:ext uri="{FF2B5EF4-FFF2-40B4-BE49-F238E27FC236}">
              <a16:creationId xmlns:a16="http://schemas.microsoft.com/office/drawing/2014/main" id="{1D4F739A-ACDE-41F5-BA49-0489ED74B26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04775" y="57150"/>
          <a:ext cx="1009650" cy="1009650"/>
        </a:xfrm>
        <a:prstGeom prst="rect">
          <a:avLst/>
        </a:prstGeom>
      </xdr:spPr>
    </xdr:pic>
    <xdr:clientData/>
  </xdr:twoCellAnchor>
</xdr:wsDr>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7.726237152776" backgroundQuery="1" createdVersion="8" refreshedVersion="8" minRefreshableVersion="3" recordCount="0" supportSubquery="1" supportAdvancedDrill="1" xr:uid="{E585620C-3F3F-4FD8-8A27-91D08EA3394F}">
  <cacheSource type="external" connectionId="7"/>
  <cacheFields count="4">
    <cacheField name="[sales].[Date (Year)].[Date (Year)]" caption="Date (Year)" numFmtId="0" hierarchy="13" level="1">
      <sharedItems count="2">
        <s v="2021"/>
        <s v="2022"/>
      </sharedItems>
    </cacheField>
    <cacheField name="[sales].[Date (Month)].[Date (Month)]" caption="Date (Month)" numFmtId="0" hierarchy="15" level="1">
      <sharedItems count="12">
        <s v="Jan"/>
        <s v="Feb"/>
        <s v="Mar"/>
        <s v="Apr"/>
        <s v="May"/>
        <s v="Jun"/>
        <s v="Jul"/>
        <s v="Aug"/>
        <s v="Sep"/>
        <s v="Oct"/>
        <s v="Nov"/>
        <s v="Dec"/>
      </sharedItems>
    </cacheField>
    <cacheField name="[locations].[Region].[Region]" caption="Region" numFmtId="0" hierarchy="1" level="1">
      <sharedItems count="3">
        <s v="Americas"/>
        <s v="APAC"/>
        <s v="Europe"/>
      </sharedItems>
    </cacheField>
    <cacheField name="[Measures].[Sum of Profit]" caption="Sum of Profit" numFmtId="0" hierarchy="24" level="32767"/>
  </cacheFields>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2" memberValueDatatype="130" unbalanced="0">
      <fieldsUsage count="2">
        <fieldUsage x="-1"/>
        <fieldUsage x="2"/>
      </fieldsUsage>
    </cacheHierarchy>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0"/>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1"/>
      </fieldsUsage>
    </cacheHierarchy>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745857870374" backgroundQuery="1" createdVersion="8" refreshedVersion="8" minRefreshableVersion="3" recordCount="0" supportSubquery="1" supportAdvancedDrill="1" xr:uid="{F79E1161-82C7-4B49-98E0-484BCA8C3FC0}">
  <cacheSource type="external" connectionId="7"/>
  <cacheFields count="3">
    <cacheField name="[Measures].[Sum of Profit]" caption="Sum of Profit" numFmtId="0" hierarchy="24" level="32767"/>
    <cacheField name="[people].[Team].[Team]" caption="Team" numFmtId="0" hierarchy="3" level="1">
      <sharedItems count="4">
        <s v="Delish"/>
        <s v="Jucies"/>
        <s v="Tempo"/>
        <s v="Yummies"/>
      </sharedItems>
    </cacheField>
    <cacheField name="[Measures].[Sum of Revenue]" caption="Sum of Revenue" numFmtId="0" hierarchy="26" level="32767"/>
  </cacheFields>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oneField="1" hidden="1">
      <fieldsUsage count="1">
        <fieldUsage x="2"/>
      </fieldsUsage>
      <extLst>
        <ext xmlns:x15="http://schemas.microsoft.com/office/spreadsheetml/2010/11/main" uri="{B97F6D7D-B522-45F9-BDA1-12C45D357490}">
          <x15:cacheHierarchy aggregatedColumn="1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895326504629" backgroundQuery="1" createdVersion="8" refreshedVersion="8" minRefreshableVersion="3" recordCount="0" supportSubquery="1" supportAdvancedDrill="1" xr:uid="{A9C6B339-9EF2-4E15-A825-AB004EACCF03}">
  <cacheSource type="external" connectionId="7"/>
  <cacheFields count="4">
    <cacheField name="[people].[Sales person].[Sales person]" caption="Sales person" numFmtId="0" hierarchy="2" level="1">
      <sharedItems count="25">
        <s v="Andria Kimpton"/>
        <s v="Barr Faughny"/>
        <s v="Beverie Moffet"/>
        <s v="Brien Boise"/>
        <s v="Camilla Castle"/>
        <s v="Ches Bonnell"/>
        <s v="Curtice Advani"/>
        <s v="Dennison Crosswaite"/>
        <s v="Dotty Strutley"/>
        <s v="Gigi Bohling"/>
        <s v="Gunar Cockshoot"/>
        <s v="Husein Augar"/>
        <s v="Jan Morforth"/>
        <s v="Jehu Rudeforth"/>
        <s v="Kaine Padly"/>
        <s v="Karlen McCaffrey"/>
        <s v="Kelci Walkden"/>
        <s v="Madelene Upcott"/>
        <s v="Mallorie Waber"/>
        <s v="Marney O'Breen"/>
        <s v="Oby Sorrel"/>
        <s v="Rafaelita Blaksland"/>
        <s v="Roddy Speechley"/>
        <s v="Van Tuxwell"/>
        <s v="Wilone O'Kielt"/>
      </sharedItems>
    </cacheField>
    <cacheField name="[people].[Team].[Team]" caption="Team" numFmtId="0" hierarchy="3" level="1">
      <sharedItems containsSemiMixedTypes="0" containsNonDate="0" containsString="0"/>
    </cacheField>
    <cacheField name="[Measures].[Sum of Profit]" caption="Sum of Profit" numFmtId="0" hierarchy="24"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y uniqueName="Dummy0" caption="Geo" measure="1" count="0">
      <extLst>
        <ext xmlns:x14="http://schemas.microsoft.com/office/spreadsheetml/2009/9/main" uri="{8CF416AD-EC4C-4aba-99F5-12A058AE0983}">
          <x14:cacheHierarchy ignore="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895326967591" backgroundQuery="1" createdVersion="8" refreshedVersion="8" minRefreshableVersion="3" recordCount="0" supportSubquery="1" supportAdvancedDrill="1" xr:uid="{C21C5B65-EEE0-4C9B-A433-7A8C63B5AF09}">
  <cacheSource type="external" connectionId="7"/>
  <cacheFields count="5">
    <cacheField name="[people].[Sales person].[Sales person]" caption="Sales person" numFmtId="0" hierarchy="2" level="1">
      <sharedItems count="25">
        <s v="Andria Kimpton"/>
        <s v="Barr Faughny"/>
        <s v="Beverie Moffet"/>
        <s v="Brien Boise"/>
        <s v="Camilla Castle"/>
        <s v="Ches Bonnell"/>
        <s v="Curtice Advani"/>
        <s v="Dennison Crosswaite"/>
        <s v="Dotty Strutley"/>
        <s v="Gigi Bohling"/>
        <s v="Gunar Cockshoot"/>
        <s v="Husein Augar"/>
        <s v="Jan Morforth"/>
        <s v="Jehu Rudeforth"/>
        <s v="Kaine Padly"/>
        <s v="Karlen McCaffrey"/>
        <s v="Kelci Walkden"/>
        <s v="Madelene Upcott"/>
        <s v="Mallorie Waber"/>
        <s v="Marney O'Breen"/>
        <s v="Oby Sorrel"/>
        <s v="Rafaelita Blaksland"/>
        <s v="Roddy Speechley"/>
        <s v="Van Tuxwell"/>
        <s v="Wilone O'Kielt"/>
      </sharedItems>
    </cacheField>
    <cacheField name="[people].[Team].[Team]" caption="Team" numFmtId="0" hierarchy="3" level="1">
      <sharedItems containsSemiMixedTypes="0" containsNonDate="0" containsString="0"/>
    </cacheField>
    <cacheField name="[Measures].[Sum of Profit]" caption="Sum of Profit" numFmtId="0" hierarchy="24" level="32767"/>
    <cacheField name="[Measures].[Sum of Revenue]" caption="Sum of Revenue" numFmtId="0" hierarchy="26"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oneField="1" hidden="1">
      <fieldsUsage count="1">
        <fieldUsage x="3"/>
      </fieldsUsage>
      <extLst>
        <ext xmlns:x15="http://schemas.microsoft.com/office/spreadsheetml/2010/11/main" uri="{B97F6D7D-B522-45F9-BDA1-12C45D357490}">
          <x15:cacheHierarchy aggregatedColumn="11"/>
        </ext>
      </extLst>
    </cacheHierarchy>
    <cacheHierarchy uniqueName="Dummy0" caption="Geo" measure="1" count="0">
      <extLst>
        <ext xmlns:x14="http://schemas.microsoft.com/office/spreadsheetml/2009/9/main" uri="{8CF416AD-EC4C-4aba-99F5-12A058AE0983}">
          <x14:cacheHierarchy ignore="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ias Tsegay" refreshedDate="45247.496842824075" createdVersion="8" refreshedVersion="8" minRefreshableVersion="3" recordCount="9449" xr:uid="{EDDDF1C7-E05B-44D1-8AF7-33D69B946107}">
  <cacheSource type="worksheet">
    <worksheetSource name="sales"/>
  </cacheSource>
  <cacheFields count="8">
    <cacheField name="Sales Person" numFmtId="0">
      <sharedItems/>
    </cacheField>
    <cacheField name="Geography" numFmtId="0">
      <sharedItems count="6">
        <s v="UK"/>
        <s v="India"/>
        <s v="Canada"/>
        <s v="USA"/>
        <s v="New Zealand"/>
        <s v="Australia"/>
      </sharedItems>
    </cacheField>
    <cacheField name="Product" numFmtId="0">
      <sharedItems/>
    </cacheField>
    <cacheField name="Date" numFmtId="14">
      <sharedItems containsSemiMixedTypes="0" containsNonDate="0" containsDate="1" containsString="0" minDate="2021-01-01T00:00:00" maxDate="2022-04-01T00:00:00"/>
    </cacheField>
    <cacheField name="Revenue" numFmtId="165">
      <sharedItems containsSemiMixedTypes="0" containsString="0" containsNumber="1" containsInteger="1" minValue="0" maxValue="26138"/>
    </cacheField>
    <cacheField name="Boxes" numFmtId="0">
      <sharedItems containsSemiMixedTypes="0" containsString="0" containsNumber="1" containsInteger="1" minValue="0" maxValue="3360"/>
    </cacheField>
    <cacheField name="Cost" numFmtId="164">
      <sharedItems containsSemiMixedTypes="0" containsString="0" containsNumber="1" minValue="0" maxValue="19563.600000000002"/>
    </cacheField>
    <cacheField name="Profit" numFmtId="165">
      <sharedItems containsSemiMixedTypes="0" containsString="0" containsNumber="1" minValue="-14498.400000000001" maxValue="25661.96"/>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7.725815046295" backgroundQuery="1" createdVersion="3" refreshedVersion="8" minRefreshableVersion="3" recordCount="0" supportSubquery="1" supportAdvancedDrill="1" xr:uid="{1674FE76-B39A-42D6-89CB-721287A3CB95}">
  <cacheSource type="external" connectionId="7">
    <extLst>
      <ext xmlns:x14="http://schemas.microsoft.com/office/spreadsheetml/2009/9/main" uri="{F057638F-6D5F-4e77-A914-E7F072B9BCA8}">
        <x14:sourceConnection name="ThisWorkbookDataModel"/>
      </ext>
    </extLst>
  </cacheSource>
  <cacheFields count="0"/>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43112761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49">
  <r>
    <s v="Dennison Crosswaite"/>
    <x v="0"/>
    <s v="Almond Choco"/>
    <d v="2021-01-01T00:00:00"/>
    <n v="2037"/>
    <n v="422"/>
    <n v="2173.3000000000002"/>
    <n v="-136.30000000000018"/>
  </r>
  <r>
    <s v="Kelci Walkden"/>
    <x v="1"/>
    <s v="Almond Choco"/>
    <d v="2021-01-01T00:00:00"/>
    <n v="6160"/>
    <n v="126"/>
    <n v="648.90000000000009"/>
    <n v="5511.1"/>
  </r>
  <r>
    <s v="Gigi Bohling"/>
    <x v="2"/>
    <s v="Caramel Stuffed Bars"/>
    <d v="2021-01-01T00:00:00"/>
    <n v="1442"/>
    <n v="200"/>
    <n v="1686"/>
    <n v="-244"/>
  </r>
  <r>
    <s v="Madelene Upcott"/>
    <x v="1"/>
    <s v="Eclairs"/>
    <d v="2021-01-01T00:00:00"/>
    <n v="6979"/>
    <n v="252"/>
    <n v="1590.12"/>
    <n v="5388.88"/>
  </r>
  <r>
    <s v="Oby Sorrel"/>
    <x v="3"/>
    <s v="Manuka Honey Choco"/>
    <d v="2021-01-01T00:00:00"/>
    <n v="966"/>
    <n v="71"/>
    <n v="482.8"/>
    <n v="483.2"/>
  </r>
  <r>
    <s v="Brien Boise"/>
    <x v="3"/>
    <s v="After Nines"/>
    <d v="2021-01-01T00:00:00"/>
    <n v="7924"/>
    <n v="124"/>
    <n v="1268.52"/>
    <n v="6655.48"/>
  </r>
  <r>
    <s v="Jan Morforth"/>
    <x v="4"/>
    <s v="Spicy Special Slims"/>
    <d v="2021-01-01T00:00:00"/>
    <n v="2996"/>
    <n v="88"/>
    <n v="723.36"/>
    <n v="2272.64"/>
  </r>
  <r>
    <s v="Marney O'Breen"/>
    <x v="3"/>
    <s v="85% Dark Bars"/>
    <d v="2021-01-01T00:00:00"/>
    <n v="1981"/>
    <n v="471"/>
    <n v="4950.21"/>
    <n v="-2969.21"/>
  </r>
  <r>
    <s v="Gigi Bohling"/>
    <x v="2"/>
    <s v="Eclairs"/>
    <d v="2021-01-01T00:00:00"/>
    <n v="1456"/>
    <n v="10"/>
    <n v="63.099999999999994"/>
    <n v="1392.9"/>
  </r>
  <r>
    <s v="Andria Kimpton"/>
    <x v="3"/>
    <s v="White Choc"/>
    <d v="2021-01-01T00:00:00"/>
    <n v="5257"/>
    <n v="577"/>
    <n v="3710.1099999999997"/>
    <n v="1546.8900000000003"/>
  </r>
  <r>
    <s v="Kelci Walkden"/>
    <x v="5"/>
    <s v="Smooth Sliky Salty"/>
    <d v="2021-01-01T00:00:00"/>
    <n v="4767"/>
    <n v="189"/>
    <n v="521.64"/>
    <n v="4245.3599999999997"/>
  </r>
  <r>
    <s v="Barr Faughny"/>
    <x v="2"/>
    <s v="White Choc"/>
    <d v="2021-01-01T00:00:00"/>
    <n v="4718"/>
    <n v="67"/>
    <n v="430.81"/>
    <n v="4287.1899999999996"/>
  </r>
  <r>
    <s v="Barr Faughny"/>
    <x v="0"/>
    <s v="Orange Choco"/>
    <d v="2021-01-01T00:00:00"/>
    <n v="9303"/>
    <n v="82"/>
    <n v="301.76"/>
    <n v="9001.24"/>
  </r>
  <r>
    <s v="Barr Faughny"/>
    <x v="3"/>
    <s v="Mint Chip Choco"/>
    <d v="2021-01-01T00:00:00"/>
    <n v="14"/>
    <n v="1"/>
    <n v="5.72"/>
    <n v="8.2800000000000011"/>
  </r>
  <r>
    <s v="Husein Augar"/>
    <x v="0"/>
    <s v="Caramel Stuffed Bars"/>
    <d v="2021-01-01T00:00:00"/>
    <n v="7518"/>
    <n v="9"/>
    <n v="75.87"/>
    <n v="7442.13"/>
  </r>
  <r>
    <s v="Barr Faughny"/>
    <x v="2"/>
    <s v="Eclairs"/>
    <d v="2021-01-01T00:00:00"/>
    <n v="7651"/>
    <n v="288"/>
    <n v="1817.28"/>
    <n v="5833.72"/>
  </r>
  <r>
    <s v="Ches Bonnell"/>
    <x v="3"/>
    <s v="Eclairs"/>
    <d v="2021-01-01T00:00:00"/>
    <n v="2359"/>
    <n v="125"/>
    <n v="788.75"/>
    <n v="1570.25"/>
  </r>
  <r>
    <s v="Jan Morforth"/>
    <x v="2"/>
    <s v="85% Dark Bars"/>
    <d v="2021-01-01T00:00:00"/>
    <n v="70"/>
    <n v="396"/>
    <n v="4161.96"/>
    <n v="-4091.96"/>
  </r>
  <r>
    <s v="Marney O'Breen"/>
    <x v="3"/>
    <s v="Smooth Sliky Salty"/>
    <d v="2021-01-01T00:00:00"/>
    <n v="399"/>
    <n v="70"/>
    <n v="193.2"/>
    <n v="205.8"/>
  </r>
  <r>
    <s v="Dotty Strutley"/>
    <x v="3"/>
    <s v="Peanut Butter Cubes"/>
    <d v="2021-01-01T00:00:00"/>
    <n v="3801"/>
    <n v="52"/>
    <n v="137.79999999999998"/>
    <n v="3663.2"/>
  </r>
  <r>
    <s v="Jan Morforth"/>
    <x v="5"/>
    <s v="After Nines"/>
    <d v="2021-01-01T00:00:00"/>
    <n v="5201"/>
    <n v="97"/>
    <n v="992.31000000000006"/>
    <n v="4208.6899999999996"/>
  </r>
  <r>
    <s v="Gigi Bohling"/>
    <x v="3"/>
    <s v="After Nines"/>
    <d v="2021-01-01T00:00:00"/>
    <n v="2450"/>
    <n v="55"/>
    <n v="562.65"/>
    <n v="1887.35"/>
  </r>
  <r>
    <s v="Oby Sorrel"/>
    <x v="1"/>
    <s v="70% Dark Bites"/>
    <d v="2021-01-01T00:00:00"/>
    <n v="5131"/>
    <n v="619"/>
    <n v="3119.76"/>
    <n v="2011.2399999999998"/>
  </r>
  <r>
    <s v="Curtice Advani"/>
    <x v="3"/>
    <s v="White Choc"/>
    <d v="2021-01-01T00:00:00"/>
    <n v="5369"/>
    <n v="26"/>
    <n v="167.18"/>
    <n v="5201.82"/>
  </r>
  <r>
    <s v="Oby Sorrel"/>
    <x v="5"/>
    <s v="Drinking Coco"/>
    <d v="2021-01-01T00:00:00"/>
    <n v="728"/>
    <n v="634"/>
    <n v="6301.96"/>
    <n v="-5573.96"/>
  </r>
  <r>
    <s v="Rafaelita Blaksland"/>
    <x v="0"/>
    <s v="Manuka Honey Choco"/>
    <d v="2021-01-01T00:00:00"/>
    <n v="5880"/>
    <n v="11"/>
    <n v="74.8"/>
    <n v="5805.2"/>
  </r>
  <r>
    <s v="Kaine Padly"/>
    <x v="0"/>
    <s v="Spicy Special Slims"/>
    <d v="2021-01-01T00:00:00"/>
    <n v="1148"/>
    <n v="285"/>
    <n v="2342.7000000000003"/>
    <n v="-1194.7000000000003"/>
  </r>
  <r>
    <s v="Dotty Strutley"/>
    <x v="1"/>
    <s v="After Nines"/>
    <d v="2021-01-01T00:00:00"/>
    <n v="2058"/>
    <n v="321"/>
    <n v="3283.83"/>
    <n v="-1225.83"/>
  </r>
  <r>
    <s v="Beverie Moffet"/>
    <x v="5"/>
    <s v="Manuka Honey Choco"/>
    <d v="2021-01-01T00:00:00"/>
    <n v="3906"/>
    <n v="131"/>
    <n v="890.8"/>
    <n v="3015.2"/>
  </r>
  <r>
    <s v="Husein Augar"/>
    <x v="5"/>
    <s v="70% Dark Bites"/>
    <d v="2021-01-01T00:00:00"/>
    <n v="560"/>
    <n v="676"/>
    <n v="3407.04"/>
    <n v="-2847.04"/>
  </r>
  <r>
    <s v="Husein Augar"/>
    <x v="4"/>
    <s v="Fruit &amp; Nut Bars"/>
    <d v="2021-01-01T00:00:00"/>
    <n v="3647"/>
    <n v="7"/>
    <n v="33.18"/>
    <n v="3613.82"/>
  </r>
  <r>
    <s v="Brien Boise"/>
    <x v="3"/>
    <s v="Eclairs"/>
    <d v="2021-01-01T00:00:00"/>
    <n v="3038"/>
    <n v="539"/>
    <n v="3401.0899999999997"/>
    <n v="-363.08999999999969"/>
  </r>
  <r>
    <s v="Jan Morforth"/>
    <x v="3"/>
    <s v="Raspberry Choco"/>
    <d v="2021-01-01T00:00:00"/>
    <n v="4760"/>
    <n v="196"/>
    <n v="754.6"/>
    <n v="4005.4"/>
  </r>
  <r>
    <s v="Dennison Crosswaite"/>
    <x v="4"/>
    <s v="Organic Choco Syrup"/>
    <d v="2021-01-01T00:00:00"/>
    <n v="1750"/>
    <n v="138"/>
    <n v="1320.66"/>
    <n v="429.33999999999992"/>
  </r>
  <r>
    <s v="Husein Augar"/>
    <x v="0"/>
    <s v="After Nines"/>
    <d v="2021-01-01T00:00:00"/>
    <n v="10241"/>
    <n v="377"/>
    <n v="3856.71"/>
    <n v="6384.29"/>
  </r>
  <r>
    <s v="Dennison Crosswaite"/>
    <x v="0"/>
    <s v="99% Dark &amp; Pure"/>
    <d v="2021-01-01T00:00:00"/>
    <n v="3500"/>
    <n v="46"/>
    <n v="355.58000000000004"/>
    <n v="3144.42"/>
  </r>
  <r>
    <s v="Curtice Advani"/>
    <x v="0"/>
    <s v="Peanut Butter Cubes"/>
    <d v="2021-01-01T00:00:00"/>
    <n v="1652"/>
    <n v="221"/>
    <n v="585.65"/>
    <n v="1066.3499999999999"/>
  </r>
  <r>
    <s v="Karlen McCaffrey"/>
    <x v="0"/>
    <s v="Milk Bars"/>
    <d v="2021-01-01T00:00:00"/>
    <n v="5257"/>
    <n v="45"/>
    <n v="236.7"/>
    <n v="5020.3"/>
  </r>
  <r>
    <s v="Husein Augar"/>
    <x v="1"/>
    <s v="50% Dark Bites"/>
    <d v="2021-01-01T00:00:00"/>
    <n v="3360"/>
    <n v="207"/>
    <n v="1548.3600000000001"/>
    <n v="1811.6399999999999"/>
  </r>
  <r>
    <s v="Karlen McCaffrey"/>
    <x v="3"/>
    <s v="Raspberry Choco"/>
    <d v="2021-01-01T00:00:00"/>
    <n v="7616"/>
    <n v="208"/>
    <n v="800.80000000000007"/>
    <n v="6815.2"/>
  </r>
  <r>
    <s v="Curtice Advani"/>
    <x v="4"/>
    <s v="Organic Choco Syrup"/>
    <d v="2021-01-01T00:00:00"/>
    <n v="371"/>
    <n v="31"/>
    <n v="296.67"/>
    <n v="74.329999999999984"/>
  </r>
  <r>
    <s v="Husein Augar"/>
    <x v="3"/>
    <s v="Organic Choco Syrup"/>
    <d v="2021-01-01T00:00:00"/>
    <n v="1743"/>
    <n v="77"/>
    <n v="736.89"/>
    <n v="1006.11"/>
  </r>
  <r>
    <s v="Husein Augar"/>
    <x v="5"/>
    <s v="Fruit &amp; Nut Bars"/>
    <d v="2021-01-01T00:00:00"/>
    <n v="6251"/>
    <n v="212"/>
    <n v="1004.88"/>
    <n v="5246.12"/>
  </r>
  <r>
    <s v="Dennison Crosswaite"/>
    <x v="1"/>
    <s v="Caramel Stuffed Bars"/>
    <d v="2021-01-04T00:00:00"/>
    <n v="3717"/>
    <n v="174"/>
    <n v="1466.82"/>
    <n v="2250.1800000000003"/>
  </r>
  <r>
    <s v="Kaine Padly"/>
    <x v="1"/>
    <s v="Fruit &amp; Nut Bars"/>
    <d v="2021-01-04T00:00:00"/>
    <n v="5712"/>
    <n v="537"/>
    <n v="2545.38"/>
    <n v="3166.62"/>
  </r>
  <r>
    <s v="Curtice Advani"/>
    <x v="0"/>
    <s v="Eclairs"/>
    <d v="2021-01-04T00:00:00"/>
    <n v="1862"/>
    <n v="334"/>
    <n v="2107.54"/>
    <n v="-245.53999999999996"/>
  </r>
  <r>
    <s v="Dotty Strutley"/>
    <x v="1"/>
    <s v="Orange Choco"/>
    <d v="2021-01-04T00:00:00"/>
    <n v="4473"/>
    <n v="373"/>
    <n v="1372.64"/>
    <n v="3100.3599999999997"/>
  </r>
  <r>
    <s v="Kaine Padly"/>
    <x v="3"/>
    <s v="After Nines"/>
    <d v="2021-01-04T00:00:00"/>
    <n v="5509"/>
    <n v="39"/>
    <n v="398.97"/>
    <n v="5110.03"/>
  </r>
  <r>
    <s v="Wilone O'Kielt"/>
    <x v="0"/>
    <s v="Baker's Choco Chips"/>
    <d v="2021-01-04T00:00:00"/>
    <n v="4221"/>
    <n v="103"/>
    <n v="1278.23"/>
    <n v="2942.77"/>
  </r>
  <r>
    <s v="Dotty Strutley"/>
    <x v="5"/>
    <s v="Drinking Coco"/>
    <d v="2021-01-04T00:00:00"/>
    <n v="707"/>
    <n v="203"/>
    <n v="2017.82"/>
    <n v="-1310.82"/>
  </r>
  <r>
    <s v="Gunar Cockshoot"/>
    <x v="1"/>
    <s v="Mint Chip Choco"/>
    <d v="2021-01-04T00:00:00"/>
    <n v="1603"/>
    <n v="73"/>
    <n v="417.56"/>
    <n v="1185.44"/>
  </r>
  <r>
    <s v="Husein Augar"/>
    <x v="4"/>
    <s v="Orange Choco"/>
    <d v="2021-01-04T00:00:00"/>
    <n v="11053"/>
    <n v="217"/>
    <n v="798.56000000000006"/>
    <n v="10254.44"/>
  </r>
  <r>
    <s v="Rafaelita Blaksland"/>
    <x v="3"/>
    <s v="Baker's Choco Chips"/>
    <d v="2021-01-04T00:00:00"/>
    <n v="5740"/>
    <n v="109"/>
    <n v="1352.69"/>
    <n v="4387.3099999999995"/>
  </r>
  <r>
    <s v="Dennison Crosswaite"/>
    <x v="4"/>
    <s v="99% Dark &amp; Pure"/>
    <d v="2021-01-04T00:00:00"/>
    <n v="6958"/>
    <n v="427"/>
    <n v="3300.71"/>
    <n v="3657.29"/>
  </r>
  <r>
    <s v="Husein Augar"/>
    <x v="1"/>
    <s v="Raspberry Choco"/>
    <d v="2021-01-04T00:00:00"/>
    <n v="2478"/>
    <n v="63"/>
    <n v="242.55"/>
    <n v="2235.4499999999998"/>
  </r>
  <r>
    <s v="Gunar Cockshoot"/>
    <x v="0"/>
    <s v="Baker's Choco Chips"/>
    <d v="2021-01-04T00:00:00"/>
    <n v="1680"/>
    <n v="609"/>
    <n v="7557.6900000000005"/>
    <n v="-5877.6900000000005"/>
  </r>
  <r>
    <s v="Gunar Cockshoot"/>
    <x v="1"/>
    <s v="Choco Coated Almonds"/>
    <d v="2021-01-04T00:00:00"/>
    <n v="3178"/>
    <n v="119"/>
    <n v="395.08"/>
    <n v="2782.92"/>
  </r>
  <r>
    <s v="Gunar Cockshoot"/>
    <x v="0"/>
    <s v="Smooth Sliky Salty"/>
    <d v="2021-01-04T00:00:00"/>
    <n v="5131"/>
    <n v="112"/>
    <n v="309.12"/>
    <n v="4821.88"/>
  </r>
  <r>
    <s v="Beverie Moffet"/>
    <x v="0"/>
    <s v="Almond Choco"/>
    <d v="2021-01-04T00:00:00"/>
    <n v="3633"/>
    <n v="212"/>
    <n v="1091.8000000000002"/>
    <n v="2541.1999999999998"/>
  </r>
  <r>
    <s v="Madelene Upcott"/>
    <x v="3"/>
    <s v="Fruit &amp; Nut Bars"/>
    <d v="2021-01-04T00:00:00"/>
    <n v="7819"/>
    <n v="247"/>
    <n v="1170.78"/>
    <n v="6648.22"/>
  </r>
  <r>
    <s v="Marney O'Breen"/>
    <x v="1"/>
    <s v="Orange Choco"/>
    <d v="2021-01-04T00:00:00"/>
    <n v="1064"/>
    <n v="138"/>
    <n v="507.84000000000003"/>
    <n v="556.16"/>
  </r>
  <r>
    <s v="Beverie Moffet"/>
    <x v="4"/>
    <s v="Organic Choco Syrup"/>
    <d v="2021-01-04T00:00:00"/>
    <n v="3465"/>
    <n v="259"/>
    <n v="2478.63"/>
    <n v="986.36999999999989"/>
  </r>
  <r>
    <s v="Dennison Crosswaite"/>
    <x v="1"/>
    <s v="After Nines"/>
    <d v="2021-01-04T00:00:00"/>
    <n v="1148"/>
    <n v="240"/>
    <n v="2455.2000000000003"/>
    <n v="-1307.2000000000003"/>
  </r>
  <r>
    <s v="Beverie Moffet"/>
    <x v="1"/>
    <s v="Fruit &amp; Nut Bars"/>
    <d v="2021-01-04T00:00:00"/>
    <n v="819"/>
    <n v="306"/>
    <n v="1450.44"/>
    <n v="-631.44000000000005"/>
  </r>
  <r>
    <s v="Marney O'Breen"/>
    <x v="5"/>
    <s v="Spicy Special Slims"/>
    <d v="2021-01-04T00:00:00"/>
    <n v="2030"/>
    <n v="177"/>
    <n v="1454.94"/>
    <n v="575.05999999999995"/>
  </r>
  <r>
    <s v="Karlen McCaffrey"/>
    <x v="4"/>
    <s v="Fruit &amp; Nut Bars"/>
    <d v="2021-01-04T00:00:00"/>
    <n v="147"/>
    <n v="169"/>
    <n v="801.06000000000006"/>
    <n v="-654.06000000000006"/>
  </r>
  <r>
    <s v="Oby Sorrel"/>
    <x v="1"/>
    <s v="Mint Chip Choco"/>
    <d v="2021-01-04T00:00:00"/>
    <n v="1295"/>
    <n v="17"/>
    <n v="97.24"/>
    <n v="1197.76"/>
  </r>
  <r>
    <s v="Kaine Padly"/>
    <x v="5"/>
    <s v="Orange Choco"/>
    <d v="2021-01-04T00:00:00"/>
    <n v="763"/>
    <n v="387"/>
    <n v="1424.16"/>
    <n v="-661.16000000000008"/>
  </r>
  <r>
    <s v="Gigi Bohling"/>
    <x v="5"/>
    <s v="Baker's Choco Chips"/>
    <d v="2021-01-04T00:00:00"/>
    <n v="4305"/>
    <n v="387"/>
    <n v="4802.67"/>
    <n v="-497.67000000000007"/>
  </r>
  <r>
    <s v="Husein Augar"/>
    <x v="3"/>
    <s v="Manuka Honey Choco"/>
    <d v="2021-01-04T00:00:00"/>
    <n v="4851"/>
    <n v="35"/>
    <n v="238"/>
    <n v="4613"/>
  </r>
  <r>
    <s v="Ches Bonnell"/>
    <x v="1"/>
    <s v="99% Dark &amp; Pure"/>
    <d v="2021-01-04T00:00:00"/>
    <n v="987"/>
    <n v="271"/>
    <n v="2094.83"/>
    <n v="-1107.83"/>
  </r>
  <r>
    <s v="Kaine Padly"/>
    <x v="2"/>
    <s v="85% Dark Bars"/>
    <d v="2021-01-04T00:00:00"/>
    <n v="4704"/>
    <n v="266"/>
    <n v="2795.66"/>
    <n v="1908.3400000000001"/>
  </r>
  <r>
    <s v="Karlen McCaffrey"/>
    <x v="2"/>
    <s v="Almond Choco"/>
    <d v="2021-01-04T00:00:00"/>
    <n v="3031"/>
    <n v="18"/>
    <n v="92.7"/>
    <n v="2938.3"/>
  </r>
  <r>
    <s v="Dennison Crosswaite"/>
    <x v="2"/>
    <s v="Peanut Butter Cubes"/>
    <d v="2021-01-04T00:00:00"/>
    <n v="679"/>
    <n v="88"/>
    <n v="233.2"/>
    <n v="445.8"/>
  </r>
  <r>
    <s v="Gunar Cockshoot"/>
    <x v="5"/>
    <s v="Organic Choco Syrup"/>
    <d v="2021-01-04T00:00:00"/>
    <n v="6804"/>
    <n v="455"/>
    <n v="4354.3500000000004"/>
    <n v="2449.6499999999996"/>
  </r>
  <r>
    <s v="Dotty Strutley"/>
    <x v="1"/>
    <s v="Choco Coated Almonds"/>
    <d v="2021-01-04T00:00:00"/>
    <n v="357"/>
    <n v="210"/>
    <n v="697.19999999999993"/>
    <n v="-340.19999999999993"/>
  </r>
  <r>
    <s v="Wilone O'Kielt"/>
    <x v="0"/>
    <s v="Spicy Special Slims"/>
    <d v="2021-01-04T00:00:00"/>
    <n v="3815"/>
    <n v="424"/>
    <n v="3485.28"/>
    <n v="329.7199999999998"/>
  </r>
  <r>
    <s v="Beverie Moffet"/>
    <x v="0"/>
    <s v="99% Dark &amp; Pure"/>
    <d v="2021-01-04T00:00:00"/>
    <n v="5670"/>
    <n v="122"/>
    <n v="943.06000000000006"/>
    <n v="4726.9399999999996"/>
  </r>
  <r>
    <s v="Karlen McCaffrey"/>
    <x v="2"/>
    <s v="White Choc"/>
    <d v="2021-01-04T00:00:00"/>
    <n v="3010"/>
    <n v="155"/>
    <n v="996.65"/>
    <n v="2013.35"/>
  </r>
  <r>
    <s v="Ches Bonnell"/>
    <x v="5"/>
    <s v="Manuka Honey Choco"/>
    <d v="2021-01-04T00:00:00"/>
    <n v="182"/>
    <n v="177"/>
    <n v="1203.5999999999999"/>
    <n v="-1021.5999999999999"/>
  </r>
  <r>
    <s v="Barr Faughny"/>
    <x v="3"/>
    <s v="Drinking Coco"/>
    <d v="2021-01-04T00:00:00"/>
    <n v="3080"/>
    <n v="73"/>
    <n v="725.62"/>
    <n v="2354.38"/>
  </r>
  <r>
    <s v="Ches Bonnell"/>
    <x v="2"/>
    <s v="Caramel Stuffed Bars"/>
    <d v="2021-01-04T00:00:00"/>
    <n v="3101"/>
    <n v="643"/>
    <n v="5420.49"/>
    <n v="-2319.4899999999998"/>
  </r>
  <r>
    <s v="Madelene Upcott"/>
    <x v="5"/>
    <s v="Eclairs"/>
    <d v="2021-01-04T00:00:00"/>
    <n v="2233"/>
    <n v="132"/>
    <n v="832.92"/>
    <n v="1400.08"/>
  </r>
  <r>
    <s v="Madelene Upcott"/>
    <x v="3"/>
    <s v="Mint Chip Choco"/>
    <d v="2021-01-04T00:00:00"/>
    <n v="3507"/>
    <n v="74"/>
    <n v="423.28"/>
    <n v="3083.7200000000003"/>
  </r>
  <r>
    <s v="Gigi Bohling"/>
    <x v="5"/>
    <s v="Raspberry Choco"/>
    <d v="2021-01-04T00:00:00"/>
    <n v="8554"/>
    <n v="403"/>
    <n v="1551.55"/>
    <n v="7002.45"/>
  </r>
  <r>
    <s v="Dotty Strutley"/>
    <x v="1"/>
    <s v="Organic Choco Syrup"/>
    <d v="2021-01-04T00:00:00"/>
    <n v="3479"/>
    <n v="239"/>
    <n v="2287.23"/>
    <n v="1191.77"/>
  </r>
  <r>
    <s v="Curtice Advani"/>
    <x v="0"/>
    <s v="Baker's Choco Chips"/>
    <d v="2021-01-04T00:00:00"/>
    <n v="1225"/>
    <n v="348"/>
    <n v="4318.68"/>
    <n v="-3093.6800000000003"/>
  </r>
  <r>
    <s v="Rafaelita Blaksland"/>
    <x v="1"/>
    <s v="Eclairs"/>
    <d v="2021-01-04T00:00:00"/>
    <n v="49"/>
    <n v="840"/>
    <n v="5300.4"/>
    <n v="-5251.4"/>
  </r>
  <r>
    <s v="Husein Augar"/>
    <x v="4"/>
    <s v="Baker's Choco Chips"/>
    <d v="2021-01-04T00:00:00"/>
    <n v="4487"/>
    <n v="175"/>
    <n v="2171.75"/>
    <n v="2315.25"/>
  </r>
  <r>
    <s v="Dotty Strutley"/>
    <x v="1"/>
    <s v="Spicy Special Slims"/>
    <d v="2021-01-04T00:00:00"/>
    <n v="1652"/>
    <n v="240"/>
    <n v="1972.8000000000002"/>
    <n v="-320.80000000000018"/>
  </r>
  <r>
    <s v="Wilone O'Kielt"/>
    <x v="1"/>
    <s v="Organic Choco Syrup"/>
    <d v="2021-01-05T00:00:00"/>
    <n v="10262"/>
    <n v="185"/>
    <n v="1770.45"/>
    <n v="8491.5499999999993"/>
  </r>
  <r>
    <s v="Oby Sorrel"/>
    <x v="5"/>
    <s v="Mint Chip Choco"/>
    <d v="2021-01-05T00:00:00"/>
    <n v="5173"/>
    <n v="217"/>
    <n v="1241.24"/>
    <n v="3931.76"/>
  </r>
  <r>
    <s v="Jan Morforth"/>
    <x v="4"/>
    <s v="White Choc"/>
    <d v="2021-01-05T00:00:00"/>
    <n v="2296"/>
    <n v="910"/>
    <n v="5851.3"/>
    <n v="-3555.3"/>
  </r>
  <r>
    <s v="Rafaelita Blaksland"/>
    <x v="2"/>
    <s v="50% Dark Bites"/>
    <d v="2021-01-05T00:00:00"/>
    <n v="798"/>
    <n v="212"/>
    <n v="1585.76"/>
    <n v="-787.76"/>
  </r>
  <r>
    <s v="Madelene Upcott"/>
    <x v="1"/>
    <s v="White Choc"/>
    <d v="2021-01-05T00:00:00"/>
    <n v="910"/>
    <n v="231"/>
    <n v="1485.33"/>
    <n v="-575.32999999999993"/>
  </r>
  <r>
    <s v="Kelci Walkden"/>
    <x v="2"/>
    <s v="85% Dark Bars"/>
    <d v="2021-01-05T00:00:00"/>
    <n v="6510"/>
    <n v="251"/>
    <n v="2638.0099999999998"/>
    <n v="3871.9900000000002"/>
  </r>
  <r>
    <s v="Marney O'Breen"/>
    <x v="4"/>
    <s v="Manuka Honey Choco"/>
    <d v="2021-01-05T00:00:00"/>
    <n v="3892"/>
    <n v="213"/>
    <n v="1448.3999999999999"/>
    <n v="2443.6000000000004"/>
  </r>
  <r>
    <s v="Oby Sorrel"/>
    <x v="1"/>
    <s v="Spicy Special Slims"/>
    <d v="2021-01-05T00:00:00"/>
    <n v="4704"/>
    <n v="53"/>
    <n v="435.66"/>
    <n v="4268.34"/>
  </r>
  <r>
    <s v="Gunar Cockshoot"/>
    <x v="4"/>
    <s v="Baker's Choco Chips"/>
    <d v="2021-01-05T00:00:00"/>
    <n v="4095"/>
    <n v="188"/>
    <n v="2333.08"/>
    <n v="1761.92"/>
  </r>
  <r>
    <s v="Gunar Cockshoot"/>
    <x v="2"/>
    <s v="Organic Choco Syrup"/>
    <d v="2021-01-05T00:00:00"/>
    <n v="11466"/>
    <n v="315"/>
    <n v="3014.55"/>
    <n v="8451.4500000000007"/>
  </r>
  <r>
    <s v="Dotty Strutley"/>
    <x v="1"/>
    <s v="99% Dark &amp; Pure"/>
    <d v="2021-01-05T00:00:00"/>
    <n v="2324"/>
    <n v="178"/>
    <n v="1375.94"/>
    <n v="948.06"/>
  </r>
  <r>
    <s v="Wilone O'Kielt"/>
    <x v="2"/>
    <s v="Baker's Choco Chips"/>
    <d v="2021-01-05T00:00:00"/>
    <n v="5068"/>
    <n v="128"/>
    <n v="1588.48"/>
    <n v="3479.52"/>
  </r>
  <r>
    <s v="Wilone O'Kielt"/>
    <x v="4"/>
    <s v="Almond Choco"/>
    <d v="2021-01-05T00:00:00"/>
    <n v="8855"/>
    <n v="436"/>
    <n v="2245.4"/>
    <n v="6609.6"/>
  </r>
  <r>
    <s v="Barr Faughny"/>
    <x v="1"/>
    <s v="Drinking Coco"/>
    <d v="2021-01-05T00:00:00"/>
    <n v="4872"/>
    <n v="175"/>
    <n v="1739.5"/>
    <n v="3132.5"/>
  </r>
  <r>
    <s v="Wilone O'Kielt"/>
    <x v="5"/>
    <s v="Peanut Butter Cubes"/>
    <d v="2021-01-05T00:00:00"/>
    <n v="8673"/>
    <n v="96"/>
    <n v="254.39999999999998"/>
    <n v="8418.6"/>
  </r>
  <r>
    <s v="Curtice Advani"/>
    <x v="5"/>
    <s v="Orange Choco"/>
    <d v="2021-01-05T00:00:00"/>
    <n v="4340"/>
    <n v="79"/>
    <n v="290.72000000000003"/>
    <n v="4049.2799999999997"/>
  </r>
  <r>
    <s v="Barr Faughny"/>
    <x v="4"/>
    <s v="50% Dark Bites"/>
    <d v="2021-01-05T00:00:00"/>
    <n v="35"/>
    <n v="910"/>
    <n v="6806.8"/>
    <n v="-6771.8"/>
  </r>
  <r>
    <s v="Wilone O'Kielt"/>
    <x v="5"/>
    <s v="85% Dark Bars"/>
    <d v="2021-01-05T00:00:00"/>
    <n v="1659"/>
    <n v="43"/>
    <n v="451.93"/>
    <n v="1207.07"/>
  </r>
  <r>
    <s v="Gunar Cockshoot"/>
    <x v="2"/>
    <s v="Spicy Special Slims"/>
    <d v="2021-01-05T00:00:00"/>
    <n v="4774"/>
    <n v="345"/>
    <n v="2835.9"/>
    <n v="1938.1"/>
  </r>
  <r>
    <s v="Wilone O'Kielt"/>
    <x v="4"/>
    <s v="Milk Bars"/>
    <d v="2021-01-05T00:00:00"/>
    <n v="637"/>
    <n v="61"/>
    <n v="320.86"/>
    <n v="316.14"/>
  </r>
  <r>
    <s v="Barr Faughny"/>
    <x v="4"/>
    <s v="Drinking Coco"/>
    <d v="2021-01-05T00:00:00"/>
    <n v="2828"/>
    <n v="208"/>
    <n v="2067.52"/>
    <n v="760.48"/>
  </r>
  <r>
    <s v="Kaine Padly"/>
    <x v="1"/>
    <s v="Spicy Special Slims"/>
    <d v="2021-01-05T00:00:00"/>
    <n v="15288"/>
    <n v="139"/>
    <n v="1142.5800000000002"/>
    <n v="14145.42"/>
  </r>
  <r>
    <s v="Gigi Bohling"/>
    <x v="2"/>
    <s v="85% Dark Bars"/>
    <d v="2021-01-05T00:00:00"/>
    <n v="952"/>
    <n v="627"/>
    <n v="6589.7699999999995"/>
    <n v="-5637.7699999999995"/>
  </r>
  <r>
    <s v="Marney O'Breen"/>
    <x v="5"/>
    <s v="Mint Chip Choco"/>
    <d v="2021-01-05T00:00:00"/>
    <n v="2632"/>
    <n v="840"/>
    <n v="4804.8"/>
    <n v="-2172.8000000000002"/>
  </r>
  <r>
    <s v="Kaine Padly"/>
    <x v="2"/>
    <s v="Raspberry Choco"/>
    <d v="2021-01-05T00:00:00"/>
    <n v="8736"/>
    <n v="82"/>
    <n v="315.7"/>
    <n v="8420.2999999999993"/>
  </r>
  <r>
    <s v="Brien Boise"/>
    <x v="5"/>
    <s v="Baker's Choco Chips"/>
    <d v="2021-01-05T00:00:00"/>
    <n v="805"/>
    <n v="217"/>
    <n v="2692.9700000000003"/>
    <n v="-1887.9700000000003"/>
  </r>
  <r>
    <s v="Rafaelita Blaksland"/>
    <x v="5"/>
    <s v="Peanut Butter Cubes"/>
    <d v="2021-01-05T00:00:00"/>
    <n v="8316"/>
    <n v="138"/>
    <n v="365.7"/>
    <n v="7950.3"/>
  </r>
  <r>
    <s v="Marney O'Breen"/>
    <x v="1"/>
    <s v="Milk Bars"/>
    <d v="2021-01-05T00:00:00"/>
    <n v="2072"/>
    <n v="300"/>
    <n v="1578"/>
    <n v="494"/>
  </r>
  <r>
    <s v="Curtice Advani"/>
    <x v="4"/>
    <s v="Orange Choco"/>
    <d v="2021-01-05T00:00:00"/>
    <n v="938"/>
    <n v="16"/>
    <n v="58.88"/>
    <n v="879.12"/>
  </r>
  <r>
    <s v="Madelene Upcott"/>
    <x v="2"/>
    <s v="Milk Bars"/>
    <d v="2021-01-05T00:00:00"/>
    <n v="4592"/>
    <n v="96"/>
    <n v="504.96"/>
    <n v="4087.04"/>
  </r>
  <r>
    <s v="Dennison Crosswaite"/>
    <x v="5"/>
    <s v="Drinking Coco"/>
    <d v="2021-01-05T00:00:00"/>
    <n v="8008"/>
    <n v="338"/>
    <n v="3359.72"/>
    <n v="4648.2800000000007"/>
  </r>
  <r>
    <s v="Madelene Upcott"/>
    <x v="1"/>
    <s v="Organic Choco Syrup"/>
    <d v="2021-01-05T00:00:00"/>
    <n v="8505"/>
    <n v="71"/>
    <n v="679.47"/>
    <n v="7825.53"/>
  </r>
  <r>
    <s v="Wilone O'Kielt"/>
    <x v="5"/>
    <s v="Spicy Special Slims"/>
    <d v="2021-01-05T00:00:00"/>
    <n v="8463"/>
    <n v="183"/>
    <n v="1504.2600000000002"/>
    <n v="6958.74"/>
  </r>
  <r>
    <s v="Marney O'Breen"/>
    <x v="4"/>
    <s v="Mint Chip Choco"/>
    <d v="2021-01-05T00:00:00"/>
    <n v="6405"/>
    <n v="119"/>
    <n v="680.68"/>
    <n v="5724.32"/>
  </r>
  <r>
    <s v="Gigi Bohling"/>
    <x v="4"/>
    <s v="70% Dark Bites"/>
    <d v="2021-01-06T00:00:00"/>
    <n v="2723"/>
    <n v="444"/>
    <n v="2237.7600000000002"/>
    <n v="485.23999999999978"/>
  </r>
  <r>
    <s v="Curtice Advani"/>
    <x v="4"/>
    <s v="After Nines"/>
    <d v="2021-01-06T00:00:00"/>
    <n v="595"/>
    <n v="115"/>
    <n v="1176.45"/>
    <n v="-581.45000000000005"/>
  </r>
  <r>
    <s v="Gigi Bohling"/>
    <x v="3"/>
    <s v="99% Dark &amp; Pure"/>
    <d v="2021-01-06T00:00:00"/>
    <n v="5810"/>
    <n v="356"/>
    <n v="2751.88"/>
    <n v="3058.12"/>
  </r>
  <r>
    <s v="Marney O'Breen"/>
    <x v="5"/>
    <s v="White Choc"/>
    <d v="2021-01-06T00:00:00"/>
    <n v="10206"/>
    <n v="58"/>
    <n v="372.94"/>
    <n v="9833.06"/>
  </r>
  <r>
    <s v="Jan Morforth"/>
    <x v="2"/>
    <s v="Drinking Coco"/>
    <d v="2021-01-06T00:00:00"/>
    <n v="1190"/>
    <n v="189"/>
    <n v="1878.6599999999999"/>
    <n v="-688.65999999999985"/>
  </r>
  <r>
    <s v="Dotty Strutley"/>
    <x v="0"/>
    <s v="Drinking Coco"/>
    <d v="2021-01-06T00:00:00"/>
    <n v="4410"/>
    <n v="141"/>
    <n v="1401.54"/>
    <n v="3008.46"/>
  </r>
  <r>
    <s v="Jan Morforth"/>
    <x v="5"/>
    <s v="Eclairs"/>
    <d v="2021-01-06T00:00:00"/>
    <n v="3703"/>
    <n v="135"/>
    <n v="851.84999999999991"/>
    <n v="2851.15"/>
  </r>
  <r>
    <s v="Curtice Advani"/>
    <x v="0"/>
    <s v="70% Dark Bites"/>
    <d v="2021-01-06T00:00:00"/>
    <n v="4865"/>
    <n v="106"/>
    <n v="534.24"/>
    <n v="4330.76"/>
  </r>
  <r>
    <s v="Andria Kimpton"/>
    <x v="4"/>
    <s v="Raspberry Choco"/>
    <d v="2021-01-06T00:00:00"/>
    <n v="7294"/>
    <n v="149"/>
    <n v="573.65"/>
    <n v="6720.35"/>
  </r>
  <r>
    <s v="Gigi Bohling"/>
    <x v="4"/>
    <s v="Almond Choco"/>
    <d v="2021-01-06T00:00:00"/>
    <n v="3388"/>
    <n v="266"/>
    <n v="1369.9"/>
    <n v="2018.1"/>
  </r>
  <r>
    <s v="Marney O'Breen"/>
    <x v="1"/>
    <s v="Manuka Honey Choco"/>
    <d v="2021-01-06T00:00:00"/>
    <n v="581"/>
    <n v="161"/>
    <n v="1094.8"/>
    <n v="-513.79999999999995"/>
  </r>
  <r>
    <s v="Brien Boise"/>
    <x v="2"/>
    <s v="Eclairs"/>
    <d v="2021-01-06T00:00:00"/>
    <n v="875"/>
    <n v="207"/>
    <n v="1306.1699999999998"/>
    <n v="-431.16999999999985"/>
  </r>
  <r>
    <s v="Husein Augar"/>
    <x v="0"/>
    <s v="99% Dark &amp; Pure"/>
    <d v="2021-01-06T00:00:00"/>
    <n v="2331"/>
    <n v="625"/>
    <n v="4831.25"/>
    <n v="-2500.25"/>
  </r>
  <r>
    <s v="Ches Bonnell"/>
    <x v="0"/>
    <s v="After Nines"/>
    <d v="2021-01-06T00:00:00"/>
    <n v="259"/>
    <n v="486"/>
    <n v="4971.7800000000007"/>
    <n v="-4712.7800000000007"/>
  </r>
  <r>
    <s v="Husein Augar"/>
    <x v="3"/>
    <s v="Smooth Sliky Salty"/>
    <d v="2021-01-06T00:00:00"/>
    <n v="11473"/>
    <n v="251"/>
    <n v="692.76"/>
    <n v="10780.24"/>
  </r>
  <r>
    <s v="Oby Sorrel"/>
    <x v="3"/>
    <s v="Raspberry Choco"/>
    <d v="2021-01-06T00:00:00"/>
    <n v="1799"/>
    <n v="178"/>
    <n v="685.30000000000007"/>
    <n v="1113.6999999999998"/>
  </r>
  <r>
    <s v="Dennison Crosswaite"/>
    <x v="5"/>
    <s v="Baker's Choco Chips"/>
    <d v="2021-01-07T00:00:00"/>
    <n v="882"/>
    <n v="1050"/>
    <n v="13030.5"/>
    <n v="-12148.5"/>
  </r>
  <r>
    <s v="Karlen McCaffrey"/>
    <x v="1"/>
    <s v="85% Dark Bars"/>
    <d v="2021-01-07T00:00:00"/>
    <n v="5306"/>
    <n v="217"/>
    <n v="2280.67"/>
    <n v="3025.33"/>
  </r>
  <r>
    <s v="Beverie Moffet"/>
    <x v="1"/>
    <s v="Smooth Sliky Salty"/>
    <d v="2021-01-07T00:00:00"/>
    <n v="7210"/>
    <n v="30"/>
    <n v="82.8"/>
    <n v="7127.2"/>
  </r>
  <r>
    <s v="Dotty Strutley"/>
    <x v="4"/>
    <s v="Almond Choco"/>
    <d v="2021-01-07T00:00:00"/>
    <n v="602"/>
    <n v="559"/>
    <n v="2878.8500000000004"/>
    <n v="-2276.8500000000004"/>
  </r>
  <r>
    <s v="Gunar Cockshoot"/>
    <x v="5"/>
    <s v="Almond Choco"/>
    <d v="2021-01-07T00:00:00"/>
    <n v="2163"/>
    <n v="85"/>
    <n v="437.75000000000006"/>
    <n v="1725.25"/>
  </r>
  <r>
    <s v="Jan Morforth"/>
    <x v="2"/>
    <s v="Fruit &amp; Nut Bars"/>
    <d v="2021-01-07T00:00:00"/>
    <n v="1813"/>
    <n v="64"/>
    <n v="303.36"/>
    <n v="1509.6399999999999"/>
  </r>
  <r>
    <s v="Brien Boise"/>
    <x v="3"/>
    <s v="70% Dark Bites"/>
    <d v="2021-01-07T00:00:00"/>
    <n v="8253"/>
    <n v="88"/>
    <n v="443.52"/>
    <n v="7809.48"/>
  </r>
  <r>
    <s v="Kelci Walkden"/>
    <x v="2"/>
    <s v="Orange Choco"/>
    <d v="2021-01-07T00:00:00"/>
    <n v="175"/>
    <n v="166"/>
    <n v="610.88"/>
    <n v="-435.88"/>
  </r>
  <r>
    <s v="Dennison Crosswaite"/>
    <x v="0"/>
    <s v="Baker's Choco Chips"/>
    <d v="2021-01-07T00:00:00"/>
    <n v="3535"/>
    <n v="83"/>
    <n v="1030.03"/>
    <n v="2504.9700000000003"/>
  </r>
  <r>
    <s v="Karlen McCaffrey"/>
    <x v="1"/>
    <s v="Organic Choco Syrup"/>
    <d v="2021-01-07T00:00:00"/>
    <n v="6888"/>
    <n v="840"/>
    <n v="8038.8"/>
    <n v="-1150.8000000000002"/>
  </r>
  <r>
    <s v="Rafaelita Blaksland"/>
    <x v="1"/>
    <s v="Peanut Butter Cubes"/>
    <d v="2021-01-07T00:00:00"/>
    <n v="5845"/>
    <n v="75"/>
    <n v="198.75"/>
    <n v="5646.25"/>
  </r>
  <r>
    <s v="Andria Kimpton"/>
    <x v="5"/>
    <s v="Almond Choco"/>
    <d v="2021-01-07T00:00:00"/>
    <n v="9590"/>
    <n v="414"/>
    <n v="2132.1000000000004"/>
    <n v="7457.9"/>
  </r>
  <r>
    <s v="Marney O'Breen"/>
    <x v="5"/>
    <s v="50% Dark Bites"/>
    <d v="2021-01-07T00:00:00"/>
    <n v="938"/>
    <n v="328"/>
    <n v="2453.44"/>
    <n v="-1515.44"/>
  </r>
  <r>
    <s v="Jan Morforth"/>
    <x v="2"/>
    <s v="Raspberry Choco"/>
    <d v="2021-01-07T00:00:00"/>
    <n v="6251"/>
    <n v="220"/>
    <n v="847"/>
    <n v="5404"/>
  </r>
  <r>
    <s v="Marney O'Breen"/>
    <x v="2"/>
    <s v="Almond Choco"/>
    <d v="2021-01-07T00:00:00"/>
    <n v="126"/>
    <n v="315"/>
    <n v="1622.25"/>
    <n v="-1496.25"/>
  </r>
  <r>
    <s v="Curtice Advani"/>
    <x v="2"/>
    <s v="Raspberry Choco"/>
    <d v="2021-01-07T00:00:00"/>
    <n v="189"/>
    <n v="101"/>
    <n v="388.85"/>
    <n v="-199.85000000000002"/>
  </r>
  <r>
    <s v="Rafaelita Blaksland"/>
    <x v="2"/>
    <s v="99% Dark &amp; Pure"/>
    <d v="2021-01-07T00:00:00"/>
    <n v="2163"/>
    <n v="573"/>
    <n v="4429.29"/>
    <n v="-2266.29"/>
  </r>
  <r>
    <s v="Dotty Strutley"/>
    <x v="2"/>
    <s v="Manuka Honey Choco"/>
    <d v="2021-01-07T00:00:00"/>
    <n v="7784"/>
    <n v="100"/>
    <n v="680"/>
    <n v="7104"/>
  </r>
  <r>
    <s v="Madelene Upcott"/>
    <x v="2"/>
    <s v="Choco Coated Almonds"/>
    <d v="2021-01-08T00:00:00"/>
    <n v="3703"/>
    <n v="511"/>
    <n v="1696.52"/>
    <n v="2006.48"/>
  </r>
  <r>
    <s v="Brien Boise"/>
    <x v="0"/>
    <s v="After Nines"/>
    <d v="2021-01-08T00:00:00"/>
    <n v="1428"/>
    <n v="220"/>
    <n v="2250.6"/>
    <n v="-822.59999999999991"/>
  </r>
  <r>
    <s v="Dennison Crosswaite"/>
    <x v="5"/>
    <s v="70% Dark Bites"/>
    <d v="2021-01-08T00:00:00"/>
    <n v="91"/>
    <n v="10"/>
    <n v="50.4"/>
    <n v="40.6"/>
  </r>
  <r>
    <s v="Barr Faughny"/>
    <x v="2"/>
    <s v="After Nines"/>
    <d v="2021-01-08T00:00:00"/>
    <n v="1561"/>
    <n v="505"/>
    <n v="5166.1500000000005"/>
    <n v="-3605.1500000000005"/>
  </r>
  <r>
    <s v="Andria Kimpton"/>
    <x v="0"/>
    <s v="Choco Coated Almonds"/>
    <d v="2021-01-08T00:00:00"/>
    <n v="532"/>
    <n v="155"/>
    <n v="514.6"/>
    <n v="17.399999999999977"/>
  </r>
  <r>
    <s v="Karlen McCaffrey"/>
    <x v="5"/>
    <s v="After Nines"/>
    <d v="2021-01-08T00:00:00"/>
    <n v="4284"/>
    <n v="275"/>
    <n v="2813.25"/>
    <n v="1470.75"/>
  </r>
  <r>
    <s v="Rafaelita Blaksland"/>
    <x v="5"/>
    <s v="White Choc"/>
    <d v="2021-01-08T00:00:00"/>
    <n v="322"/>
    <n v="296"/>
    <n v="1903.28"/>
    <n v="-1581.28"/>
  </r>
  <r>
    <s v="Barr Faughny"/>
    <x v="3"/>
    <s v="70% Dark Bites"/>
    <d v="2021-01-08T00:00:00"/>
    <n v="2576"/>
    <n v="48"/>
    <n v="241.92000000000002"/>
    <n v="2334.08"/>
  </r>
  <r>
    <s v="Oby Sorrel"/>
    <x v="0"/>
    <s v="Choco Coated Almonds"/>
    <d v="2021-01-08T00:00:00"/>
    <n v="1659"/>
    <n v="217"/>
    <n v="720.43999999999994"/>
    <n v="938.56000000000006"/>
  </r>
  <r>
    <s v="Karlen McCaffrey"/>
    <x v="5"/>
    <s v="Drinking Coco"/>
    <d v="2021-01-08T00:00:00"/>
    <n v="4214"/>
    <n v="135"/>
    <n v="1341.8999999999999"/>
    <n v="2872.1000000000004"/>
  </r>
  <r>
    <s v="Dotty Strutley"/>
    <x v="1"/>
    <s v="Smooth Sliky Salty"/>
    <d v="2021-01-08T00:00:00"/>
    <n v="2170"/>
    <n v="148"/>
    <n v="408.47999999999996"/>
    <n v="1761.52"/>
  </r>
  <r>
    <s v="Ches Bonnell"/>
    <x v="1"/>
    <s v="Organic Choco Syrup"/>
    <d v="2021-01-08T00:00:00"/>
    <n v="630"/>
    <n v="41"/>
    <n v="392.37"/>
    <n v="237.63"/>
  </r>
  <r>
    <s v="Karlen McCaffrey"/>
    <x v="3"/>
    <s v="Almond Choco"/>
    <d v="2021-01-08T00:00:00"/>
    <n v="3689"/>
    <n v="82"/>
    <n v="422.3"/>
    <n v="3266.7"/>
  </r>
  <r>
    <s v="Jan Morforth"/>
    <x v="2"/>
    <s v="Almond Choco"/>
    <d v="2021-01-08T00:00:00"/>
    <n v="805"/>
    <n v="241"/>
    <n v="1241.1500000000001"/>
    <n v="-436.15000000000009"/>
  </r>
  <r>
    <s v="Barr Faughny"/>
    <x v="0"/>
    <s v="Smooth Sliky Salty"/>
    <d v="2021-01-08T00:00:00"/>
    <n v="1449"/>
    <n v="123"/>
    <n v="339.47999999999996"/>
    <n v="1109.52"/>
  </r>
  <r>
    <s v="Wilone O'Kielt"/>
    <x v="0"/>
    <s v="Manuka Honey Choco"/>
    <d v="2021-01-08T00:00:00"/>
    <n v="1554"/>
    <n v="320"/>
    <n v="2176"/>
    <n v="-622"/>
  </r>
  <r>
    <s v="Oby Sorrel"/>
    <x v="2"/>
    <s v="50% Dark Bites"/>
    <d v="2021-01-08T00:00:00"/>
    <n v="2366"/>
    <n v="89"/>
    <n v="665.72"/>
    <n v="1700.28"/>
  </r>
  <r>
    <s v="Dennison Crosswaite"/>
    <x v="3"/>
    <s v="Drinking Coco"/>
    <d v="2021-01-08T00:00:00"/>
    <n v="518"/>
    <n v="389"/>
    <n v="3866.66"/>
    <n v="-3348.66"/>
  </r>
  <r>
    <s v="Karlen McCaffrey"/>
    <x v="3"/>
    <s v="Baker's Choco Chips"/>
    <d v="2021-01-08T00:00:00"/>
    <n v="1911"/>
    <n v="700"/>
    <n v="8687"/>
    <n v="-6776"/>
  </r>
  <r>
    <s v="Marney O'Breen"/>
    <x v="5"/>
    <s v="Drinking Coco"/>
    <d v="2021-01-08T00:00:00"/>
    <n v="8974"/>
    <n v="16"/>
    <n v="159.04"/>
    <n v="8814.9599999999991"/>
  </r>
  <r>
    <s v="Marney O'Breen"/>
    <x v="1"/>
    <s v="Choco Coated Almonds"/>
    <d v="2021-01-08T00:00:00"/>
    <n v="6580"/>
    <n v="182"/>
    <n v="604.24"/>
    <n v="5975.76"/>
  </r>
  <r>
    <s v="Gigi Bohling"/>
    <x v="2"/>
    <s v="70% Dark Bites"/>
    <d v="2021-01-08T00:00:00"/>
    <n v="1953"/>
    <n v="25"/>
    <n v="126"/>
    <n v="1827"/>
  </r>
  <r>
    <s v="Wilone O'Kielt"/>
    <x v="2"/>
    <s v="Smooth Sliky Salty"/>
    <d v="2021-01-08T00:00:00"/>
    <n v="1498"/>
    <n v="25"/>
    <n v="69"/>
    <n v="1429"/>
  </r>
  <r>
    <s v="Curtice Advani"/>
    <x v="5"/>
    <s v="Caramel Stuffed Bars"/>
    <d v="2021-01-08T00:00:00"/>
    <n v="7749"/>
    <n v="177"/>
    <n v="1492.11"/>
    <n v="6256.89"/>
  </r>
  <r>
    <s v="Brien Boise"/>
    <x v="1"/>
    <s v="White Choc"/>
    <d v="2021-01-08T00:00:00"/>
    <n v="9975"/>
    <n v="171"/>
    <n v="1099.53"/>
    <n v="8875.4699999999993"/>
  </r>
  <r>
    <s v="Dotty Strutley"/>
    <x v="0"/>
    <s v="Mint Chip Choco"/>
    <d v="2021-01-11T00:00:00"/>
    <n v="8911"/>
    <n v="12"/>
    <n v="68.64"/>
    <n v="8842.36"/>
  </r>
  <r>
    <s v="Marney O'Breen"/>
    <x v="5"/>
    <s v="Milk Bars"/>
    <d v="2021-01-11T00:00:00"/>
    <n v="1295"/>
    <n v="27"/>
    <n v="142.01999999999998"/>
    <n v="1152.98"/>
  </r>
  <r>
    <s v="Marney O'Breen"/>
    <x v="5"/>
    <s v="Smooth Sliky Salty"/>
    <d v="2021-01-11T00:00:00"/>
    <n v="1932"/>
    <n v="28"/>
    <n v="77.28"/>
    <n v="1854.72"/>
  </r>
  <r>
    <s v="Jan Morforth"/>
    <x v="4"/>
    <s v="Fruit &amp; Nut Bars"/>
    <d v="2021-01-11T00:00:00"/>
    <n v="112"/>
    <n v="57"/>
    <n v="270.18"/>
    <n v="-158.18"/>
  </r>
  <r>
    <s v="Dotty Strutley"/>
    <x v="2"/>
    <s v="85% Dark Bars"/>
    <d v="2021-01-11T00:00:00"/>
    <n v="4823"/>
    <n v="103"/>
    <n v="1082.53"/>
    <n v="3740.4700000000003"/>
  </r>
  <r>
    <s v="Dennison Crosswaite"/>
    <x v="5"/>
    <s v="Orange Choco"/>
    <d v="2021-01-11T00:00:00"/>
    <n v="2968"/>
    <n v="210"/>
    <n v="772.80000000000007"/>
    <n v="2195.1999999999998"/>
  </r>
  <r>
    <s v="Dotty Strutley"/>
    <x v="0"/>
    <s v="Fruit &amp; Nut Bars"/>
    <d v="2021-01-11T00:00:00"/>
    <n v="5411"/>
    <n v="240"/>
    <n v="1137.6000000000001"/>
    <n v="4273.3999999999996"/>
  </r>
  <r>
    <s v="Wilone O'Kielt"/>
    <x v="3"/>
    <s v="Eclairs"/>
    <d v="2021-01-11T00:00:00"/>
    <n v="98"/>
    <n v="288"/>
    <n v="1817.28"/>
    <n v="-1719.28"/>
  </r>
  <r>
    <s v="Kaine Padly"/>
    <x v="5"/>
    <s v="Milk Bars"/>
    <d v="2021-01-11T00:00:00"/>
    <n v="2576"/>
    <n v="99"/>
    <n v="520.74"/>
    <n v="2055.2600000000002"/>
  </r>
  <r>
    <s v="Kaine Padly"/>
    <x v="5"/>
    <s v="Almond Choco"/>
    <d v="2021-01-11T00:00:00"/>
    <n v="3934"/>
    <n v="607"/>
    <n v="3126.05"/>
    <n v="807.94999999999982"/>
  </r>
  <r>
    <s v="Andria Kimpton"/>
    <x v="2"/>
    <s v="After Nines"/>
    <d v="2021-01-11T00:00:00"/>
    <n v="3206"/>
    <n v="153"/>
    <n v="1565.19"/>
    <n v="1640.81"/>
  </r>
  <r>
    <s v="Kaine Padly"/>
    <x v="0"/>
    <s v="After Nines"/>
    <d v="2021-01-11T00:00:00"/>
    <n v="5992"/>
    <n v="136"/>
    <n v="1391.28"/>
    <n v="4600.72"/>
  </r>
  <r>
    <s v="Curtice Advani"/>
    <x v="3"/>
    <s v="Smooth Sliky Salty"/>
    <d v="2021-01-11T00:00:00"/>
    <n v="77"/>
    <n v="75"/>
    <n v="206.99999999999997"/>
    <n v="-129.99999999999997"/>
  </r>
  <r>
    <s v="Beverie Moffet"/>
    <x v="5"/>
    <s v="50% Dark Bites"/>
    <d v="2021-01-11T00:00:00"/>
    <n v="5558"/>
    <n v="91"/>
    <n v="680.68000000000006"/>
    <n v="4877.32"/>
  </r>
  <r>
    <s v="Kaine Padly"/>
    <x v="2"/>
    <s v="Peanut Butter Cubes"/>
    <d v="2021-01-11T00:00:00"/>
    <n v="2548"/>
    <n v="227"/>
    <n v="601.54999999999995"/>
    <n v="1946.45"/>
  </r>
  <r>
    <s v="Karlen McCaffrey"/>
    <x v="0"/>
    <s v="50% Dark Bites"/>
    <d v="2021-01-11T00:00:00"/>
    <n v="973"/>
    <n v="264"/>
    <n v="1974.72"/>
    <n v="-1001.72"/>
  </r>
  <r>
    <s v="Karlen McCaffrey"/>
    <x v="5"/>
    <s v="Caramel Stuffed Bars"/>
    <d v="2021-01-11T00:00:00"/>
    <n v="3801"/>
    <n v="640"/>
    <n v="5395.2"/>
    <n v="-1594.1999999999998"/>
  </r>
  <r>
    <s v="Marney O'Breen"/>
    <x v="4"/>
    <s v="Fruit &amp; Nut Bars"/>
    <d v="2021-01-11T00:00:00"/>
    <n v="6867"/>
    <n v="770"/>
    <n v="3649.8"/>
    <n v="3217.2"/>
  </r>
  <r>
    <s v="Karlen McCaffrey"/>
    <x v="1"/>
    <s v="After Nines"/>
    <d v="2021-01-11T00:00:00"/>
    <n v="2317"/>
    <n v="276"/>
    <n v="2823.48"/>
    <n v="-506.48"/>
  </r>
  <r>
    <s v="Madelene Upcott"/>
    <x v="0"/>
    <s v="50% Dark Bites"/>
    <d v="2021-01-11T00:00:00"/>
    <n v="462"/>
    <n v="147"/>
    <n v="1099.5600000000002"/>
    <n v="-637.56000000000017"/>
  </r>
  <r>
    <s v="Wilone O'Kielt"/>
    <x v="2"/>
    <s v="Raspberry Choco"/>
    <d v="2021-01-11T00:00:00"/>
    <n v="1022"/>
    <n v="7"/>
    <n v="26.95"/>
    <n v="995.05"/>
  </r>
  <r>
    <s v="Oby Sorrel"/>
    <x v="3"/>
    <s v="Caramel Stuffed Bars"/>
    <d v="2021-01-11T00:00:00"/>
    <n v="5068"/>
    <n v="227"/>
    <n v="1913.61"/>
    <n v="3154.3900000000003"/>
  </r>
  <r>
    <s v="Dennison Crosswaite"/>
    <x v="3"/>
    <s v="Fruit &amp; Nut Bars"/>
    <d v="2021-01-11T00:00:00"/>
    <n v="9793"/>
    <n v="106"/>
    <n v="502.44"/>
    <n v="9290.56"/>
  </r>
  <r>
    <s v="Andria Kimpton"/>
    <x v="5"/>
    <s v="Smooth Sliky Salty"/>
    <d v="2021-01-11T00:00:00"/>
    <n v="7210"/>
    <n v="219"/>
    <n v="604.43999999999994"/>
    <n v="6605.56"/>
  </r>
  <r>
    <s v="Jan Morforth"/>
    <x v="5"/>
    <s v="Manuka Honey Choco"/>
    <d v="2021-01-11T00:00:00"/>
    <n v="4340"/>
    <n v="413"/>
    <n v="2808.4"/>
    <n v="1531.6"/>
  </r>
  <r>
    <s v="Brien Boise"/>
    <x v="1"/>
    <s v="Organic Choco Syrup"/>
    <d v="2021-01-11T00:00:00"/>
    <n v="9226"/>
    <n v="65"/>
    <n v="622.05000000000007"/>
    <n v="8603.9500000000007"/>
  </r>
  <r>
    <s v="Barr Faughny"/>
    <x v="4"/>
    <s v="Orange Choco"/>
    <d v="2021-01-12T00:00:00"/>
    <n v="1932"/>
    <n v="129"/>
    <n v="474.72"/>
    <n v="1457.28"/>
  </r>
  <r>
    <s v="Husein Augar"/>
    <x v="5"/>
    <s v="50% Dark Bites"/>
    <d v="2021-01-12T00:00:00"/>
    <n v="1337"/>
    <n v="133"/>
    <n v="994.84"/>
    <n v="342.15999999999997"/>
  </r>
  <r>
    <s v="Gigi Bohling"/>
    <x v="2"/>
    <s v="Spicy Special Slims"/>
    <d v="2021-01-12T00:00:00"/>
    <n v="1771"/>
    <n v="125"/>
    <n v="1027.5"/>
    <n v="743.5"/>
  </r>
  <r>
    <s v="Jan Morforth"/>
    <x v="1"/>
    <s v="Mint Chip Choco"/>
    <d v="2021-01-12T00:00:00"/>
    <n v="4690"/>
    <n v="72"/>
    <n v="411.84"/>
    <n v="4278.16"/>
  </r>
  <r>
    <s v="Andria Kimpton"/>
    <x v="0"/>
    <s v="Orange Choco"/>
    <d v="2021-01-12T00:00:00"/>
    <n v="10241"/>
    <n v="243"/>
    <n v="894.24"/>
    <n v="9346.76"/>
  </r>
  <r>
    <s v="Barr Faughny"/>
    <x v="0"/>
    <s v="Peanut Butter Cubes"/>
    <d v="2021-01-12T00:00:00"/>
    <n v="4907"/>
    <n v="275"/>
    <n v="728.75"/>
    <n v="4178.25"/>
  </r>
  <r>
    <s v="Curtice Advani"/>
    <x v="3"/>
    <s v="50% Dark Bites"/>
    <d v="2021-01-12T00:00:00"/>
    <n v="5817"/>
    <n v="119"/>
    <n v="890.12"/>
    <n v="4926.88"/>
  </r>
  <r>
    <s v="Dotty Strutley"/>
    <x v="3"/>
    <s v="After Nines"/>
    <d v="2021-01-12T00:00:00"/>
    <n v="2527"/>
    <n v="277"/>
    <n v="2833.71"/>
    <n v="-306.71000000000004"/>
  </r>
  <r>
    <s v="Gigi Bohling"/>
    <x v="4"/>
    <s v="Choco Coated Almonds"/>
    <d v="2021-01-12T00:00:00"/>
    <n v="4053"/>
    <n v="23"/>
    <n v="76.36"/>
    <n v="3976.64"/>
  </r>
  <r>
    <s v="Wilone O'Kielt"/>
    <x v="3"/>
    <s v="Baker's Choco Chips"/>
    <d v="2021-01-12T00:00:00"/>
    <n v="63"/>
    <n v="263"/>
    <n v="3263.83"/>
    <n v="-3200.83"/>
  </r>
  <r>
    <s v="Marney O'Breen"/>
    <x v="2"/>
    <s v="White Choc"/>
    <d v="2021-01-12T00:00:00"/>
    <n v="6559"/>
    <n v="619"/>
    <n v="3980.1699999999996"/>
    <n v="2578.8300000000004"/>
  </r>
  <r>
    <s v="Curtice Advani"/>
    <x v="2"/>
    <s v="After Nines"/>
    <d v="2021-01-12T00:00:00"/>
    <n v="4921"/>
    <n v="770"/>
    <n v="7877.1"/>
    <n v="-2956.1000000000004"/>
  </r>
  <r>
    <s v="Gunar Cockshoot"/>
    <x v="2"/>
    <s v="Mint Chip Choco"/>
    <d v="2021-01-12T00:00:00"/>
    <n v="10738"/>
    <n v="135"/>
    <n v="772.19999999999993"/>
    <n v="9965.7999999999993"/>
  </r>
  <r>
    <s v="Gunar Cockshoot"/>
    <x v="4"/>
    <s v="Almond Choco"/>
    <d v="2021-01-12T00:00:00"/>
    <n v="7441"/>
    <n v="8"/>
    <n v="41.2"/>
    <n v="7399.8"/>
  </r>
  <r>
    <s v="Gigi Bohling"/>
    <x v="4"/>
    <s v="99% Dark &amp; Pure"/>
    <d v="2021-01-12T00:00:00"/>
    <n v="6244"/>
    <n v="27"/>
    <n v="208.71"/>
    <n v="6035.29"/>
  </r>
  <r>
    <s v="Gigi Bohling"/>
    <x v="0"/>
    <s v="Organic Choco Syrup"/>
    <d v="2021-01-12T00:00:00"/>
    <n v="9625"/>
    <n v="138"/>
    <n v="1320.66"/>
    <n v="8304.34"/>
  </r>
  <r>
    <s v="Kelci Walkden"/>
    <x v="3"/>
    <s v="Peanut Butter Cubes"/>
    <d v="2021-01-12T00:00:00"/>
    <n v="2303"/>
    <n v="194"/>
    <n v="514.1"/>
    <n v="1788.9"/>
  </r>
  <r>
    <s v="Andria Kimpton"/>
    <x v="0"/>
    <s v="Baker's Choco Chips"/>
    <d v="2021-01-12T00:00:00"/>
    <n v="406"/>
    <n v="94"/>
    <n v="1166.54"/>
    <n v="-760.54"/>
  </r>
  <r>
    <s v="Kaine Padly"/>
    <x v="0"/>
    <s v="Fruit &amp; Nut Bars"/>
    <d v="2021-01-12T00:00:00"/>
    <n v="6531"/>
    <n v="185"/>
    <n v="876.90000000000009"/>
    <n v="5654.1"/>
  </r>
  <r>
    <s v="Wilone O'Kielt"/>
    <x v="3"/>
    <s v="Fruit &amp; Nut Bars"/>
    <d v="2021-01-12T00:00:00"/>
    <n v="2954"/>
    <n v="137"/>
    <n v="649.38"/>
    <n v="2304.62"/>
  </r>
  <r>
    <s v="Andria Kimpton"/>
    <x v="2"/>
    <s v="Peanut Butter Cubes"/>
    <d v="2021-01-12T00:00:00"/>
    <n v="2121"/>
    <n v="204"/>
    <n v="540.6"/>
    <n v="1580.4"/>
  </r>
  <r>
    <s v="Barr Faughny"/>
    <x v="4"/>
    <s v="Smooth Sliky Salty"/>
    <d v="2021-01-12T00:00:00"/>
    <n v="5026"/>
    <n v="222"/>
    <n v="612.71999999999991"/>
    <n v="4413.28"/>
  </r>
  <r>
    <s v="Gunar Cockshoot"/>
    <x v="1"/>
    <s v="White Choc"/>
    <d v="2021-01-12T00:00:00"/>
    <n v="1673"/>
    <n v="410"/>
    <n v="2636.2999999999997"/>
    <n v="-963.29999999999973"/>
  </r>
  <r>
    <s v="Beverie Moffet"/>
    <x v="4"/>
    <s v="Choco Coated Almonds"/>
    <d v="2021-01-13T00:00:00"/>
    <n v="1337"/>
    <n v="700"/>
    <n v="2324"/>
    <n v="-987"/>
  </r>
  <r>
    <s v="Andria Kimpton"/>
    <x v="1"/>
    <s v="Mint Chip Choco"/>
    <d v="2021-01-13T00:00:00"/>
    <n v="4795"/>
    <n v="56"/>
    <n v="320.32"/>
    <n v="4474.68"/>
  </r>
  <r>
    <s v="Marney O'Breen"/>
    <x v="4"/>
    <s v="Milk Bars"/>
    <d v="2021-01-13T00:00:00"/>
    <n v="224"/>
    <n v="185"/>
    <n v="973.09999999999991"/>
    <n v="-749.09999999999991"/>
  </r>
  <r>
    <s v="Rafaelita Blaksland"/>
    <x v="5"/>
    <s v="Caramel Stuffed Bars"/>
    <d v="2021-01-13T00:00:00"/>
    <n v="1708"/>
    <n v="21"/>
    <n v="177.03"/>
    <n v="1530.97"/>
  </r>
  <r>
    <s v="Wilone O'Kielt"/>
    <x v="4"/>
    <s v="Eclairs"/>
    <d v="2021-01-13T00:00:00"/>
    <n v="1463"/>
    <n v="577"/>
    <n v="3640.87"/>
    <n v="-2177.87"/>
  </r>
  <r>
    <s v="Karlen McCaffrey"/>
    <x v="2"/>
    <s v="Milk Bars"/>
    <d v="2021-01-13T00:00:00"/>
    <n v="553"/>
    <n v="65"/>
    <n v="341.9"/>
    <n v="211.10000000000002"/>
  </r>
  <r>
    <s v="Kelci Walkden"/>
    <x v="1"/>
    <s v="Smooth Sliky Salty"/>
    <d v="2021-01-13T00:00:00"/>
    <n v="7812"/>
    <n v="265"/>
    <n v="731.4"/>
    <n v="7080.6"/>
  </r>
  <r>
    <s v="Brien Boise"/>
    <x v="4"/>
    <s v="White Choc"/>
    <d v="2021-01-13T00:00:00"/>
    <n v="9149"/>
    <n v="117"/>
    <n v="752.31"/>
    <n v="8396.69"/>
  </r>
  <r>
    <s v="Jan Morforth"/>
    <x v="0"/>
    <s v="Drinking Coco"/>
    <d v="2021-01-13T00:00:00"/>
    <n v="3500"/>
    <n v="469"/>
    <n v="4661.8599999999997"/>
    <n v="-1161.8599999999997"/>
  </r>
  <r>
    <s v="Madelene Upcott"/>
    <x v="0"/>
    <s v="Almond Choco"/>
    <d v="2021-01-13T00:00:00"/>
    <n v="4417"/>
    <n v="440"/>
    <n v="2266"/>
    <n v="2151"/>
  </r>
  <r>
    <s v="Brien Boise"/>
    <x v="3"/>
    <s v="Smooth Sliky Salty"/>
    <d v="2021-01-13T00:00:00"/>
    <n v="4487"/>
    <n v="224"/>
    <n v="618.24"/>
    <n v="3868.76"/>
  </r>
  <r>
    <s v="Jan Morforth"/>
    <x v="5"/>
    <s v="Smooth Sliky Salty"/>
    <d v="2021-01-13T00:00:00"/>
    <n v="3444"/>
    <n v="24"/>
    <n v="66.239999999999995"/>
    <n v="3377.76"/>
  </r>
  <r>
    <s v="Dennison Crosswaite"/>
    <x v="2"/>
    <s v="99% Dark &amp; Pure"/>
    <d v="2021-01-14T00:00:00"/>
    <n v="4907"/>
    <n v="275"/>
    <n v="2125.75"/>
    <n v="2781.25"/>
  </r>
  <r>
    <s v="Gunar Cockshoot"/>
    <x v="4"/>
    <s v="Raspberry Choco"/>
    <d v="2021-01-14T00:00:00"/>
    <n v="1631"/>
    <n v="94"/>
    <n v="361.90000000000003"/>
    <n v="1269.0999999999999"/>
  </r>
  <r>
    <s v="Gunar Cockshoot"/>
    <x v="2"/>
    <s v="Eclairs"/>
    <d v="2021-01-14T00:00:00"/>
    <n v="4949"/>
    <n v="329"/>
    <n v="2075.9899999999998"/>
    <n v="2873.01"/>
  </r>
  <r>
    <s v="Gigi Bohling"/>
    <x v="0"/>
    <s v="Drinking Coco"/>
    <d v="2021-01-14T00:00:00"/>
    <n v="11004"/>
    <n v="397"/>
    <n v="3946.18"/>
    <n v="7057.82"/>
  </r>
  <r>
    <s v="Barr Faughny"/>
    <x v="1"/>
    <s v="Caramel Stuffed Bars"/>
    <d v="2021-01-14T00:00:00"/>
    <n v="7329"/>
    <n v="390"/>
    <n v="3287.7"/>
    <n v="4041.3"/>
  </r>
  <r>
    <s v="Husein Augar"/>
    <x v="1"/>
    <s v="Baker's Choco Chips"/>
    <d v="2021-01-14T00:00:00"/>
    <n v="1295"/>
    <n v="455"/>
    <n v="5646.55"/>
    <n v="-4351.55"/>
  </r>
  <r>
    <s v="Oby Sorrel"/>
    <x v="0"/>
    <s v="Drinking Coco"/>
    <d v="2021-01-14T00:00:00"/>
    <n v="3325"/>
    <n v="567"/>
    <n v="5635.98"/>
    <n v="-2310.9799999999996"/>
  </r>
  <r>
    <s v="Beverie Moffet"/>
    <x v="4"/>
    <s v="Milk Bars"/>
    <d v="2021-01-14T00:00:00"/>
    <n v="6741"/>
    <n v="479"/>
    <n v="2519.54"/>
    <n v="4221.46"/>
  </r>
  <r>
    <s v="Madelene Upcott"/>
    <x v="3"/>
    <s v="Choco Coated Almonds"/>
    <d v="2021-01-14T00:00:00"/>
    <n v="1925"/>
    <n v="174"/>
    <n v="577.67999999999995"/>
    <n v="1347.3200000000002"/>
  </r>
  <r>
    <s v="Madelene Upcott"/>
    <x v="4"/>
    <s v="Smooth Sliky Salty"/>
    <d v="2021-01-15T00:00:00"/>
    <n v="2408"/>
    <n v="499"/>
    <n v="1377.2399999999998"/>
    <n v="1030.7600000000002"/>
  </r>
  <r>
    <s v="Dennison Crosswaite"/>
    <x v="5"/>
    <s v="50% Dark Bites"/>
    <d v="2021-01-15T00:00:00"/>
    <n v="6328"/>
    <n v="210"/>
    <n v="1570.8000000000002"/>
    <n v="4757.2"/>
  </r>
  <r>
    <s v="Ches Bonnell"/>
    <x v="3"/>
    <s v="70% Dark Bites"/>
    <d v="2021-01-15T00:00:00"/>
    <n v="9583"/>
    <n v="469"/>
    <n v="2363.7600000000002"/>
    <n v="7219.24"/>
  </r>
  <r>
    <s v="Gigi Bohling"/>
    <x v="2"/>
    <s v="After Nines"/>
    <d v="2021-01-15T00:00:00"/>
    <n v="5264"/>
    <n v="249"/>
    <n v="2547.27"/>
    <n v="2716.73"/>
  </r>
  <r>
    <s v="Curtice Advani"/>
    <x v="1"/>
    <s v="Almond Choco"/>
    <d v="2021-01-15T00:00:00"/>
    <n v="2842"/>
    <n v="411"/>
    <n v="2116.65"/>
    <n v="725.34999999999991"/>
  </r>
  <r>
    <s v="Kelci Walkden"/>
    <x v="4"/>
    <s v="70% Dark Bites"/>
    <d v="2021-01-15T00:00:00"/>
    <n v="3458"/>
    <n v="338"/>
    <n v="1703.52"/>
    <n v="1754.48"/>
  </r>
  <r>
    <s v="Dennison Crosswaite"/>
    <x v="2"/>
    <s v="70% Dark Bites"/>
    <d v="2021-01-15T00:00:00"/>
    <n v="7672"/>
    <n v="840"/>
    <n v="4233.6000000000004"/>
    <n v="3438.3999999999996"/>
  </r>
  <r>
    <s v="Dotty Strutley"/>
    <x v="5"/>
    <s v="50% Dark Bites"/>
    <d v="2021-01-18T00:00:00"/>
    <n v="35"/>
    <n v="51"/>
    <n v="381.48"/>
    <n v="-346.48"/>
  </r>
  <r>
    <s v="Madelene Upcott"/>
    <x v="5"/>
    <s v="Choco Coated Almonds"/>
    <d v="2021-01-18T00:00:00"/>
    <n v="4039"/>
    <n v="114"/>
    <n v="378.47999999999996"/>
    <n v="3660.52"/>
  </r>
  <r>
    <s v="Brien Boise"/>
    <x v="0"/>
    <s v="Mint Chip Choco"/>
    <d v="2021-01-18T00:00:00"/>
    <n v="10969"/>
    <n v="531"/>
    <n v="3037.3199999999997"/>
    <n v="7931.68"/>
  </r>
  <r>
    <s v="Curtice Advani"/>
    <x v="2"/>
    <s v="Orange Choco"/>
    <d v="2021-01-18T00:00:00"/>
    <n v="7028"/>
    <n v="53"/>
    <n v="195.04000000000002"/>
    <n v="6832.96"/>
  </r>
  <r>
    <s v="Kaine Padly"/>
    <x v="2"/>
    <s v="Fruit &amp; Nut Bars"/>
    <d v="2021-01-18T00:00:00"/>
    <n v="5670"/>
    <n v="84"/>
    <n v="398.16"/>
    <n v="5271.84"/>
  </r>
  <r>
    <s v="Gunar Cockshoot"/>
    <x v="5"/>
    <s v="Drinking Coco"/>
    <d v="2021-01-18T00:00:00"/>
    <n v="1645"/>
    <n v="100"/>
    <n v="994"/>
    <n v="651"/>
  </r>
  <r>
    <s v="Barr Faughny"/>
    <x v="5"/>
    <s v="Almond Choco"/>
    <d v="2021-01-18T00:00:00"/>
    <n v="2044"/>
    <n v="408"/>
    <n v="2101.2000000000003"/>
    <n v="-57.200000000000273"/>
  </r>
  <r>
    <s v="Ches Bonnell"/>
    <x v="1"/>
    <s v="Choco Coated Almonds"/>
    <d v="2021-01-18T00:00:00"/>
    <n v="4690"/>
    <n v="353"/>
    <n v="1171.96"/>
    <n v="3518.04"/>
  </r>
  <r>
    <s v="Wilone O'Kielt"/>
    <x v="5"/>
    <s v="Caramel Stuffed Bars"/>
    <d v="2021-01-18T00:00:00"/>
    <n v="5670"/>
    <n v="136"/>
    <n v="1146.48"/>
    <n v="4523.5200000000004"/>
  </r>
  <r>
    <s v="Brien Boise"/>
    <x v="5"/>
    <s v="Choco Coated Almonds"/>
    <d v="2021-01-19T00:00:00"/>
    <n v="4914"/>
    <n v="339"/>
    <n v="1125.48"/>
    <n v="3788.52"/>
  </r>
  <r>
    <s v="Ches Bonnell"/>
    <x v="1"/>
    <s v="Raspberry Choco"/>
    <d v="2021-01-19T00:00:00"/>
    <n v="3052"/>
    <n v="245"/>
    <n v="943.25"/>
    <n v="2108.75"/>
  </r>
  <r>
    <s v="Rafaelita Blaksland"/>
    <x v="5"/>
    <s v="Almond Choco"/>
    <d v="2021-01-19T00:00:00"/>
    <n v="3976"/>
    <n v="352"/>
    <n v="1812.8000000000002"/>
    <n v="2163.1999999999998"/>
  </r>
  <r>
    <s v="Andria Kimpton"/>
    <x v="2"/>
    <s v="99% Dark &amp; Pure"/>
    <d v="2021-01-19T00:00:00"/>
    <n v="4039"/>
    <n v="118"/>
    <n v="912.1400000000001"/>
    <n v="3126.8599999999997"/>
  </r>
  <r>
    <s v="Rafaelita Blaksland"/>
    <x v="1"/>
    <s v="Smooth Sliky Salty"/>
    <d v="2021-01-19T00:00:00"/>
    <n v="6286"/>
    <n v="518"/>
    <n v="1429.6799999999998"/>
    <n v="4856.32"/>
  </r>
  <r>
    <s v="Oby Sorrel"/>
    <x v="3"/>
    <s v="50% Dark Bites"/>
    <d v="2021-01-19T00:00:00"/>
    <n v="7007"/>
    <n v="595"/>
    <n v="4450.6000000000004"/>
    <n v="2556.3999999999996"/>
  </r>
  <r>
    <s v="Brien Boise"/>
    <x v="5"/>
    <s v="Raspberry Choco"/>
    <d v="2021-01-19T00:00:00"/>
    <n v="1890"/>
    <n v="287"/>
    <n v="1104.95"/>
    <n v="785.05"/>
  </r>
  <r>
    <s v="Marney O'Breen"/>
    <x v="2"/>
    <s v="Drinking Coco"/>
    <d v="2021-01-19T00:00:00"/>
    <n v="2975"/>
    <n v="201"/>
    <n v="1997.9399999999998"/>
    <n v="977.06000000000017"/>
  </r>
  <r>
    <s v="Rafaelita Blaksland"/>
    <x v="3"/>
    <s v="Choco Coated Almonds"/>
    <d v="2021-01-19T00:00:00"/>
    <n v="1449"/>
    <n v="37"/>
    <n v="122.83999999999999"/>
    <n v="1326.16"/>
  </r>
  <r>
    <s v="Beverie Moffet"/>
    <x v="2"/>
    <s v="Manuka Honey Choco"/>
    <d v="2021-01-19T00:00:00"/>
    <n v="4578"/>
    <n v="251"/>
    <n v="1706.8"/>
    <n v="2871.2"/>
  </r>
  <r>
    <s v="Ches Bonnell"/>
    <x v="3"/>
    <s v="White Choc"/>
    <d v="2021-01-19T00:00:00"/>
    <n v="1449"/>
    <n v="157"/>
    <n v="1009.51"/>
    <n v="439.49"/>
  </r>
  <r>
    <s v="Gunar Cockshoot"/>
    <x v="3"/>
    <s v="85% Dark Bars"/>
    <d v="2021-01-19T00:00:00"/>
    <n v="693"/>
    <n v="85"/>
    <n v="893.35"/>
    <n v="-200.35000000000002"/>
  </r>
  <r>
    <s v="Rafaelita Blaksland"/>
    <x v="1"/>
    <s v="After Nines"/>
    <d v="2021-01-19T00:00:00"/>
    <n v="7322"/>
    <n v="165"/>
    <n v="1687.95"/>
    <n v="5634.05"/>
  </r>
  <r>
    <s v="Rafaelita Blaksland"/>
    <x v="4"/>
    <s v="50% Dark Bites"/>
    <d v="2021-01-19T00:00:00"/>
    <n v="2226"/>
    <n v="241"/>
    <n v="1802.68"/>
    <n v="423.31999999999994"/>
  </r>
  <r>
    <s v="Rafaelita Blaksland"/>
    <x v="3"/>
    <s v="Fruit &amp; Nut Bars"/>
    <d v="2021-01-19T00:00:00"/>
    <n v="7763"/>
    <n v="355"/>
    <n v="1682.7"/>
    <n v="6080.3"/>
  </r>
  <r>
    <s v="Gunar Cockshoot"/>
    <x v="1"/>
    <s v="Caramel Stuffed Bars"/>
    <d v="2021-01-19T00:00:00"/>
    <n v="322"/>
    <n v="238"/>
    <n v="2006.34"/>
    <n v="-1684.34"/>
  </r>
  <r>
    <s v="Karlen McCaffrey"/>
    <x v="2"/>
    <s v="Organic Choco Syrup"/>
    <d v="2021-01-19T00:00:00"/>
    <n v="9219"/>
    <n v="263"/>
    <n v="2516.91"/>
    <n v="6702.09"/>
  </r>
  <r>
    <s v="Jan Morforth"/>
    <x v="5"/>
    <s v="Orange Choco"/>
    <d v="2021-01-19T00:00:00"/>
    <n v="2926"/>
    <n v="259"/>
    <n v="953.12"/>
    <n v="1972.88"/>
  </r>
  <r>
    <s v="Gunar Cockshoot"/>
    <x v="5"/>
    <s v="Fruit &amp; Nut Bars"/>
    <d v="2021-01-19T00:00:00"/>
    <n v="5831"/>
    <n v="135"/>
    <n v="639.9"/>
    <n v="5191.1000000000004"/>
  </r>
  <r>
    <s v="Marney O'Breen"/>
    <x v="0"/>
    <s v="Manuka Honey Choco"/>
    <d v="2021-01-19T00:00:00"/>
    <n v="798"/>
    <n v="163"/>
    <n v="1108.3999999999999"/>
    <n v="-310.39999999999986"/>
  </r>
  <r>
    <s v="Jan Morforth"/>
    <x v="2"/>
    <s v="Choco Coated Almonds"/>
    <d v="2021-01-19T00:00:00"/>
    <n v="3094"/>
    <n v="418"/>
    <n v="1387.76"/>
    <n v="1706.24"/>
  </r>
  <r>
    <s v="Jan Morforth"/>
    <x v="3"/>
    <s v="Peanut Butter Cubes"/>
    <d v="2021-01-19T00:00:00"/>
    <n v="8043"/>
    <n v="123"/>
    <n v="325.95"/>
    <n v="7717.05"/>
  </r>
  <r>
    <s v="Kelci Walkden"/>
    <x v="5"/>
    <s v="Spicy Special Slims"/>
    <d v="2021-01-19T00:00:00"/>
    <n v="9702"/>
    <n v="235"/>
    <n v="1931.7"/>
    <n v="7770.3"/>
  </r>
  <r>
    <s v="Beverie Moffet"/>
    <x v="1"/>
    <s v="After Nines"/>
    <d v="2021-01-19T00:00:00"/>
    <n v="9107"/>
    <n v="262"/>
    <n v="2680.26"/>
    <n v="6426.74"/>
  </r>
  <r>
    <s v="Gunar Cockshoot"/>
    <x v="2"/>
    <s v="After Nines"/>
    <d v="2021-01-19T00:00:00"/>
    <n v="1218"/>
    <n v="1120"/>
    <n v="11457.6"/>
    <n v="-10239.6"/>
  </r>
  <r>
    <s v="Barr Faughny"/>
    <x v="0"/>
    <s v="Spicy Special Slims"/>
    <d v="2021-01-19T00:00:00"/>
    <n v="1680"/>
    <n v="139"/>
    <n v="1142.5800000000002"/>
    <n v="537.41999999999985"/>
  </r>
  <r>
    <s v="Dotty Strutley"/>
    <x v="2"/>
    <s v="Orange Choco"/>
    <d v="2021-01-19T00:00:00"/>
    <n v="1295"/>
    <n v="63"/>
    <n v="231.84"/>
    <n v="1063.1600000000001"/>
  </r>
  <r>
    <s v="Andria Kimpton"/>
    <x v="1"/>
    <s v="Fruit &amp; Nut Bars"/>
    <d v="2021-01-19T00:00:00"/>
    <n v="2625"/>
    <n v="163"/>
    <n v="772.62"/>
    <n v="1852.38"/>
  </r>
  <r>
    <s v="Curtice Advani"/>
    <x v="0"/>
    <s v="99% Dark &amp; Pure"/>
    <d v="2021-01-19T00:00:00"/>
    <n v="1939"/>
    <n v="341"/>
    <n v="2635.9300000000003"/>
    <n v="-696.93000000000029"/>
  </r>
  <r>
    <s v="Ches Bonnell"/>
    <x v="3"/>
    <s v="Smooth Sliky Salty"/>
    <d v="2021-01-19T00:00:00"/>
    <n v="1575"/>
    <n v="267"/>
    <n v="736.92"/>
    <n v="838.08"/>
  </r>
  <r>
    <s v="Dennison Crosswaite"/>
    <x v="2"/>
    <s v="50% Dark Bites"/>
    <d v="2021-01-19T00:00:00"/>
    <n v="4690"/>
    <n v="268"/>
    <n v="2004.64"/>
    <n v="2685.3599999999997"/>
  </r>
  <r>
    <s v="Karlen McCaffrey"/>
    <x v="4"/>
    <s v="Drinking Coco"/>
    <d v="2021-01-19T00:00:00"/>
    <n v="4606"/>
    <n v="298"/>
    <n v="2962.12"/>
    <n v="1643.88"/>
  </r>
  <r>
    <s v="Curtice Advani"/>
    <x v="0"/>
    <s v="Choco Coated Almonds"/>
    <d v="2021-01-20T00:00:00"/>
    <n v="1659"/>
    <n v="137"/>
    <n v="454.84"/>
    <n v="1204.1600000000001"/>
  </r>
  <r>
    <s v="Barr Faughny"/>
    <x v="0"/>
    <s v="Choco Coated Almonds"/>
    <d v="2021-01-20T00:00:00"/>
    <n v="2576"/>
    <n v="132"/>
    <n v="438.23999999999995"/>
    <n v="2137.7600000000002"/>
  </r>
  <r>
    <s v="Dennison Crosswaite"/>
    <x v="4"/>
    <s v="Fruit &amp; Nut Bars"/>
    <d v="2021-01-20T00:00:00"/>
    <n v="413"/>
    <n v="151"/>
    <n v="715.74"/>
    <n v="-302.74"/>
  </r>
  <r>
    <s v="Kelci Walkden"/>
    <x v="3"/>
    <s v="Milk Bars"/>
    <d v="2021-01-20T00:00:00"/>
    <n v="819"/>
    <n v="106"/>
    <n v="557.55999999999995"/>
    <n v="261.44000000000005"/>
  </r>
  <r>
    <s v="Karlen McCaffrey"/>
    <x v="2"/>
    <s v="Peanut Butter Cubes"/>
    <d v="2021-01-20T00:00:00"/>
    <n v="5117"/>
    <n v="43"/>
    <n v="113.95"/>
    <n v="5003.05"/>
  </r>
  <r>
    <s v="Ches Bonnell"/>
    <x v="5"/>
    <s v="Caramel Stuffed Bars"/>
    <d v="2021-01-20T00:00:00"/>
    <n v="4186"/>
    <n v="137"/>
    <n v="1154.9099999999999"/>
    <n v="3031.09"/>
  </r>
  <r>
    <s v="Curtice Advani"/>
    <x v="0"/>
    <s v="Manuka Honey Choco"/>
    <d v="2021-01-20T00:00:00"/>
    <n v="4452"/>
    <n v="34"/>
    <n v="231.2"/>
    <n v="4220.8"/>
  </r>
  <r>
    <s v="Brien Boise"/>
    <x v="5"/>
    <s v="Peanut Butter Cubes"/>
    <d v="2021-01-20T00:00:00"/>
    <n v="3556"/>
    <n v="66"/>
    <n v="174.9"/>
    <n v="3381.1"/>
  </r>
  <r>
    <s v="Gigi Bohling"/>
    <x v="3"/>
    <s v="Organic Choco Syrup"/>
    <d v="2021-01-20T00:00:00"/>
    <n v="4767"/>
    <n v="308"/>
    <n v="2947.56"/>
    <n v="1819.44"/>
  </r>
  <r>
    <s v="Husein Augar"/>
    <x v="4"/>
    <s v="Peanut Butter Cubes"/>
    <d v="2021-01-20T00:00:00"/>
    <n v="6629"/>
    <n v="139"/>
    <n v="368.34999999999997"/>
    <n v="6260.65"/>
  </r>
  <r>
    <s v="Wilone O'Kielt"/>
    <x v="4"/>
    <s v="Fruit &amp; Nut Bars"/>
    <d v="2021-01-20T00:00:00"/>
    <n v="5915"/>
    <n v="910"/>
    <n v="4313.4000000000005"/>
    <n v="1601.5999999999995"/>
  </r>
  <r>
    <s v="Wilone O'Kielt"/>
    <x v="2"/>
    <s v="Mint Chip Choco"/>
    <d v="2021-01-20T00:00:00"/>
    <n v="1358"/>
    <n v="208"/>
    <n v="1189.76"/>
    <n v="168.24"/>
  </r>
  <r>
    <s v="Husein Augar"/>
    <x v="3"/>
    <s v="Peanut Butter Cubes"/>
    <d v="2021-01-20T00:00:00"/>
    <n v="9331"/>
    <n v="215"/>
    <n v="569.75"/>
    <n v="8761.25"/>
  </r>
  <r>
    <s v="Kelci Walkden"/>
    <x v="2"/>
    <s v="Raspberry Choco"/>
    <d v="2021-01-20T00:00:00"/>
    <n v="84"/>
    <n v="59"/>
    <n v="227.15"/>
    <n v="-143.15"/>
  </r>
  <r>
    <s v="Kaine Padly"/>
    <x v="0"/>
    <s v="White Choc"/>
    <d v="2021-01-20T00:00:00"/>
    <n v="12894"/>
    <n v="126"/>
    <n v="810.18"/>
    <n v="12083.82"/>
  </r>
  <r>
    <s v="Wilone O'Kielt"/>
    <x v="5"/>
    <s v="Raspberry Choco"/>
    <d v="2021-01-20T00:00:00"/>
    <n v="2296"/>
    <n v="9"/>
    <n v="34.65"/>
    <n v="2261.35"/>
  </r>
  <r>
    <s v="Rafaelita Blaksland"/>
    <x v="0"/>
    <s v="Peanut Butter Cubes"/>
    <d v="2021-01-20T00:00:00"/>
    <n v="91"/>
    <n v="473"/>
    <n v="1253.45"/>
    <n v="-1162.45"/>
  </r>
  <r>
    <s v="Kelci Walkden"/>
    <x v="0"/>
    <s v="Choco Coated Almonds"/>
    <d v="2021-01-20T00:00:00"/>
    <n v="6405"/>
    <n v="373"/>
    <n v="1238.3599999999999"/>
    <n v="5166.6400000000003"/>
  </r>
  <r>
    <s v="Husein Augar"/>
    <x v="4"/>
    <s v="Eclairs"/>
    <d v="2021-01-20T00:00:00"/>
    <n v="4550"/>
    <n v="36"/>
    <n v="227.16"/>
    <n v="4322.84"/>
  </r>
  <r>
    <s v="Barr Faughny"/>
    <x v="3"/>
    <s v="Spicy Special Slims"/>
    <d v="2021-01-21T00:00:00"/>
    <n v="7014"/>
    <n v="180"/>
    <n v="1479.6000000000001"/>
    <n v="5534.4"/>
  </r>
  <r>
    <s v="Kelci Walkden"/>
    <x v="0"/>
    <s v="Organic Choco Syrup"/>
    <d v="2021-01-21T00:00:00"/>
    <n v="6979"/>
    <n v="164"/>
    <n v="1569.48"/>
    <n v="5409.52"/>
  </r>
  <r>
    <s v="Ches Bonnell"/>
    <x v="0"/>
    <s v="85% Dark Bars"/>
    <d v="2021-01-21T00:00:00"/>
    <n v="8344"/>
    <n v="248"/>
    <n v="2606.48"/>
    <n v="5737.52"/>
  </r>
  <r>
    <s v="Kelci Walkden"/>
    <x v="4"/>
    <s v="Raspberry Choco"/>
    <d v="2021-01-21T00:00:00"/>
    <n v="2793"/>
    <n v="150"/>
    <n v="577.5"/>
    <n v="2215.5"/>
  </r>
  <r>
    <s v="Karlen McCaffrey"/>
    <x v="0"/>
    <s v="Almond Choco"/>
    <d v="2021-01-21T00:00:00"/>
    <n v="3143"/>
    <n v="99"/>
    <n v="509.85"/>
    <n v="2633.15"/>
  </r>
  <r>
    <s v="Andria Kimpton"/>
    <x v="4"/>
    <s v="Baker's Choco Chips"/>
    <d v="2021-01-21T00:00:00"/>
    <n v="504"/>
    <n v="347"/>
    <n v="4306.2700000000004"/>
    <n v="-3802.2700000000004"/>
  </r>
  <r>
    <s v="Karlen McCaffrey"/>
    <x v="1"/>
    <s v="Baker's Choco Chips"/>
    <d v="2021-01-21T00:00:00"/>
    <n v="868"/>
    <n v="77"/>
    <n v="955.57"/>
    <n v="-87.57000000000005"/>
  </r>
  <r>
    <s v="Husein Augar"/>
    <x v="1"/>
    <s v="Smooth Sliky Salty"/>
    <d v="2021-01-21T00:00:00"/>
    <n v="3143"/>
    <n v="75"/>
    <n v="206.99999999999997"/>
    <n v="2936"/>
  </r>
  <r>
    <s v="Oby Sorrel"/>
    <x v="3"/>
    <s v="Orange Choco"/>
    <d v="2021-01-21T00:00:00"/>
    <n v="4893"/>
    <n v="840"/>
    <n v="3091.2000000000003"/>
    <n v="1801.7999999999997"/>
  </r>
  <r>
    <s v="Marney O'Breen"/>
    <x v="2"/>
    <s v="Eclairs"/>
    <d v="2021-01-21T00:00:00"/>
    <n v="1547"/>
    <n v="276"/>
    <n v="1741.56"/>
    <n v="-194.55999999999995"/>
  </r>
  <r>
    <s v="Ches Bonnell"/>
    <x v="2"/>
    <s v="Fruit &amp; Nut Bars"/>
    <d v="2021-01-21T00:00:00"/>
    <n v="4200"/>
    <n v="188"/>
    <n v="891.12"/>
    <n v="3308.88"/>
  </r>
  <r>
    <s v="Wilone O'Kielt"/>
    <x v="5"/>
    <s v="Fruit &amp; Nut Bars"/>
    <d v="2021-01-21T00:00:00"/>
    <n v="1778"/>
    <n v="95"/>
    <n v="450.3"/>
    <n v="1327.7"/>
  </r>
  <r>
    <s v="Barr Faughny"/>
    <x v="3"/>
    <s v="99% Dark &amp; Pure"/>
    <d v="2021-01-21T00:00:00"/>
    <n v="10675"/>
    <n v="184"/>
    <n v="1422.3200000000002"/>
    <n v="9252.68"/>
  </r>
  <r>
    <s v="Dotty Strutley"/>
    <x v="3"/>
    <s v="Drinking Coco"/>
    <d v="2021-01-21T00:00:00"/>
    <n v="973"/>
    <n v="145"/>
    <n v="1441.3"/>
    <n v="-468.29999999999995"/>
  </r>
  <r>
    <s v="Dennison Crosswaite"/>
    <x v="0"/>
    <s v="50% Dark Bites"/>
    <d v="2021-01-21T00:00:00"/>
    <n v="2310"/>
    <n v="44"/>
    <n v="329.12"/>
    <n v="1980.88"/>
  </r>
  <r>
    <s v="Kelci Walkden"/>
    <x v="1"/>
    <s v="Peanut Butter Cubes"/>
    <d v="2021-01-21T00:00:00"/>
    <n v="217"/>
    <n v="333"/>
    <n v="882.44999999999993"/>
    <n v="-665.44999999999993"/>
  </r>
  <r>
    <s v="Rafaelita Blaksland"/>
    <x v="4"/>
    <s v="After Nines"/>
    <d v="2021-01-21T00:00:00"/>
    <n v="3451"/>
    <n v="378"/>
    <n v="3866.94"/>
    <n v="-415.94000000000005"/>
  </r>
  <r>
    <s v="Marney O'Breen"/>
    <x v="3"/>
    <s v="Caramel Stuffed Bars"/>
    <d v="2021-01-21T00:00:00"/>
    <n v="4277"/>
    <n v="60"/>
    <n v="505.79999999999995"/>
    <n v="3771.2"/>
  </r>
  <r>
    <s v="Rafaelita Blaksland"/>
    <x v="0"/>
    <s v="Spicy Special Slims"/>
    <d v="2021-01-21T00:00:00"/>
    <n v="7294"/>
    <n v="616"/>
    <n v="5063.5200000000004"/>
    <n v="2230.4799999999996"/>
  </r>
  <r>
    <s v="Kaine Padly"/>
    <x v="4"/>
    <s v="After Nines"/>
    <d v="2021-01-22T00:00:00"/>
    <n v="8365"/>
    <n v="238"/>
    <n v="2434.7400000000002"/>
    <n v="5930.26"/>
  </r>
  <r>
    <s v="Husein Augar"/>
    <x v="1"/>
    <s v="Caramel Stuffed Bars"/>
    <d v="2021-01-22T00:00:00"/>
    <n v="9982"/>
    <n v="403"/>
    <n v="3397.29"/>
    <n v="6584.71"/>
  </r>
  <r>
    <s v="Gunar Cockshoot"/>
    <x v="4"/>
    <s v="White Choc"/>
    <d v="2021-01-22T00:00:00"/>
    <n v="2849"/>
    <n v="345"/>
    <n v="2218.35"/>
    <n v="630.65000000000009"/>
  </r>
  <r>
    <s v="Madelene Upcott"/>
    <x v="4"/>
    <s v="50% Dark Bites"/>
    <d v="2021-01-22T00:00:00"/>
    <n v="1519"/>
    <n v="188"/>
    <n v="1406.24"/>
    <n v="112.75999999999999"/>
  </r>
  <r>
    <s v="Karlen McCaffrey"/>
    <x v="4"/>
    <s v="50% Dark Bites"/>
    <d v="2021-01-22T00:00:00"/>
    <n v="1106"/>
    <n v="438"/>
    <n v="3276.2400000000002"/>
    <n v="-2170.2400000000002"/>
  </r>
  <r>
    <s v="Beverie Moffet"/>
    <x v="5"/>
    <s v="Milk Bars"/>
    <d v="2021-01-22T00:00:00"/>
    <n v="2695"/>
    <n v="524"/>
    <n v="2756.24"/>
    <n v="-61.239999999999782"/>
  </r>
  <r>
    <s v="Dennison Crosswaite"/>
    <x v="3"/>
    <s v="Milk Bars"/>
    <d v="2021-01-22T00:00:00"/>
    <n v="3108"/>
    <n v="700"/>
    <n v="3682"/>
    <n v="-574"/>
  </r>
  <r>
    <s v="Brien Boise"/>
    <x v="2"/>
    <s v="Milk Bars"/>
    <d v="2021-01-22T00:00:00"/>
    <n v="3115"/>
    <n v="243"/>
    <n v="1278.1799999999998"/>
    <n v="1836.8200000000002"/>
  </r>
  <r>
    <s v="Dennison Crosswaite"/>
    <x v="4"/>
    <s v="50% Dark Bites"/>
    <d v="2021-01-22T00:00:00"/>
    <n v="2471"/>
    <n v="163"/>
    <n v="1219.24"/>
    <n v="1251.76"/>
  </r>
  <r>
    <s v="Oby Sorrel"/>
    <x v="2"/>
    <s v="White Choc"/>
    <d v="2021-01-22T00:00:00"/>
    <n v="5817"/>
    <n v="365"/>
    <n v="2346.9499999999998"/>
    <n v="3470.05"/>
  </r>
  <r>
    <s v="Dennison Crosswaite"/>
    <x v="1"/>
    <s v="Manuka Honey Choco"/>
    <d v="2021-01-22T00:00:00"/>
    <n v="1309"/>
    <n v="514"/>
    <n v="3495.2"/>
    <n v="-2186.1999999999998"/>
  </r>
  <r>
    <s v="Rafaelita Blaksland"/>
    <x v="3"/>
    <s v="Almond Choco"/>
    <d v="2021-01-22T00:00:00"/>
    <n v="5768"/>
    <n v="98"/>
    <n v="504.70000000000005"/>
    <n v="5263.3"/>
  </r>
  <r>
    <s v="Brien Boise"/>
    <x v="4"/>
    <s v="Spicy Special Slims"/>
    <d v="2021-01-22T00:00:00"/>
    <n v="2681"/>
    <n v="117"/>
    <n v="961.74000000000012"/>
    <n v="1719.2599999999998"/>
  </r>
  <r>
    <s v="Dennison Crosswaite"/>
    <x v="3"/>
    <s v="Almond Choco"/>
    <d v="2021-01-22T00:00:00"/>
    <n v="3661"/>
    <n v="228"/>
    <n v="1174.2"/>
    <n v="2486.8000000000002"/>
  </r>
  <r>
    <s v="Barr Faughny"/>
    <x v="4"/>
    <s v="Caramel Stuffed Bars"/>
    <d v="2021-01-22T00:00:00"/>
    <n v="3290"/>
    <n v="6"/>
    <n v="50.58"/>
    <n v="3239.42"/>
  </r>
  <r>
    <s v="Ches Bonnell"/>
    <x v="3"/>
    <s v="85% Dark Bars"/>
    <d v="2021-01-22T00:00:00"/>
    <n v="8428"/>
    <n v="17"/>
    <n v="178.67"/>
    <n v="8249.33"/>
  </r>
  <r>
    <s v="Brien Boise"/>
    <x v="3"/>
    <s v="Baker's Choco Chips"/>
    <d v="2021-01-22T00:00:00"/>
    <n v="2044"/>
    <n v="31"/>
    <n v="384.71"/>
    <n v="1659.29"/>
  </r>
  <r>
    <s v="Kelci Walkden"/>
    <x v="2"/>
    <s v="Manuka Honey Choco"/>
    <d v="2021-01-25T00:00:00"/>
    <n v="2219"/>
    <n v="320"/>
    <n v="2176"/>
    <n v="43"/>
  </r>
  <r>
    <s v="Ches Bonnell"/>
    <x v="2"/>
    <s v="Spicy Special Slims"/>
    <d v="2021-01-25T00:00:00"/>
    <n v="4473"/>
    <n v="202"/>
    <n v="1660.44"/>
    <n v="2812.56"/>
  </r>
  <r>
    <s v="Dennison Crosswaite"/>
    <x v="0"/>
    <s v="Fruit &amp; Nut Bars"/>
    <d v="2021-01-25T00:00:00"/>
    <n v="2086"/>
    <n v="410"/>
    <n v="1943.4"/>
    <n v="142.59999999999991"/>
  </r>
  <r>
    <s v="Beverie Moffet"/>
    <x v="4"/>
    <s v="Drinking Coco"/>
    <d v="2021-01-25T00:00:00"/>
    <n v="2618"/>
    <n v="128"/>
    <n v="1272.32"/>
    <n v="1345.68"/>
  </r>
  <r>
    <s v="Beverie Moffet"/>
    <x v="2"/>
    <s v="Almond Choco"/>
    <d v="2021-01-25T00:00:00"/>
    <n v="7630"/>
    <n v="276"/>
    <n v="1421.4"/>
    <n v="6208.6"/>
  </r>
  <r>
    <s v="Karlen McCaffrey"/>
    <x v="3"/>
    <s v="Fruit &amp; Nut Bars"/>
    <d v="2021-01-25T00:00:00"/>
    <n v="7910"/>
    <n v="480"/>
    <n v="2275.2000000000003"/>
    <n v="5634.7999999999993"/>
  </r>
  <r>
    <s v="Madelene Upcott"/>
    <x v="0"/>
    <s v="Spicy Special Slims"/>
    <d v="2021-01-25T00:00:00"/>
    <n v="7882"/>
    <n v="103"/>
    <n v="846.66000000000008"/>
    <n v="7035.34"/>
  </r>
  <r>
    <s v="Husein Augar"/>
    <x v="5"/>
    <s v="Orange Choco"/>
    <d v="2021-01-25T00:00:00"/>
    <n v="2940"/>
    <n v="573"/>
    <n v="2108.64"/>
    <n v="831.36000000000013"/>
  </r>
  <r>
    <s v="Ches Bonnell"/>
    <x v="0"/>
    <s v="70% Dark Bites"/>
    <d v="2021-01-25T00:00:00"/>
    <n v="3192"/>
    <n v="572"/>
    <n v="2882.88"/>
    <n v="309.11999999999989"/>
  </r>
  <r>
    <s v="Marney O'Breen"/>
    <x v="3"/>
    <s v="Spicy Special Slims"/>
    <d v="2021-01-25T00:00:00"/>
    <n v="3465"/>
    <n v="42"/>
    <n v="345.24"/>
    <n v="3119.76"/>
  </r>
  <r>
    <s v="Beverie Moffet"/>
    <x v="0"/>
    <s v="Caramel Stuffed Bars"/>
    <d v="2021-01-25T00:00:00"/>
    <n v="4410"/>
    <n v="88"/>
    <n v="741.83999999999992"/>
    <n v="3668.16"/>
  </r>
  <r>
    <s v="Ches Bonnell"/>
    <x v="5"/>
    <s v="White Choc"/>
    <d v="2021-01-25T00:00:00"/>
    <n v="5397"/>
    <n v="301"/>
    <n v="1935.4299999999998"/>
    <n v="3461.57"/>
  </r>
  <r>
    <s v="Beverie Moffet"/>
    <x v="2"/>
    <s v="After Nines"/>
    <d v="2021-01-25T00:00:00"/>
    <n v="4928"/>
    <n v="222"/>
    <n v="2271.06"/>
    <n v="2656.94"/>
  </r>
  <r>
    <s v="Brien Boise"/>
    <x v="2"/>
    <s v="Manuka Honey Choco"/>
    <d v="2021-01-25T00:00:00"/>
    <n v="7987"/>
    <n v="49"/>
    <n v="333.2"/>
    <n v="7653.8"/>
  </r>
  <r>
    <s v="Dennison Crosswaite"/>
    <x v="1"/>
    <s v="Baker's Choco Chips"/>
    <d v="2021-01-25T00:00:00"/>
    <n v="3710"/>
    <n v="6"/>
    <n v="74.460000000000008"/>
    <n v="3635.54"/>
  </r>
  <r>
    <s v="Andria Kimpton"/>
    <x v="5"/>
    <s v="Orange Choco"/>
    <d v="2021-01-25T00:00:00"/>
    <n v="4620"/>
    <n v="105"/>
    <n v="386.40000000000003"/>
    <n v="4233.6000000000004"/>
  </r>
  <r>
    <s v="Madelene Upcott"/>
    <x v="5"/>
    <s v="Orange Choco"/>
    <d v="2021-01-25T00:00:00"/>
    <n v="441"/>
    <n v="10"/>
    <n v="36.800000000000004"/>
    <n v="404.2"/>
  </r>
  <r>
    <s v="Oby Sorrel"/>
    <x v="4"/>
    <s v="Caramel Stuffed Bars"/>
    <d v="2021-01-25T00:00:00"/>
    <n v="6601"/>
    <n v="20"/>
    <n v="168.6"/>
    <n v="6432.4"/>
  </r>
  <r>
    <s v="Jan Morforth"/>
    <x v="1"/>
    <s v="Peanut Butter Cubes"/>
    <d v="2021-01-25T00:00:00"/>
    <n v="7896"/>
    <n v="85"/>
    <n v="225.25"/>
    <n v="7670.75"/>
  </r>
  <r>
    <s v="Brien Boise"/>
    <x v="3"/>
    <s v="Drinking Coco"/>
    <d v="2021-01-25T00:00:00"/>
    <n v="812"/>
    <n v="602"/>
    <n v="5983.88"/>
    <n v="-5171.88"/>
  </r>
  <r>
    <s v="Andria Kimpton"/>
    <x v="0"/>
    <s v="50% Dark Bites"/>
    <d v="2021-01-25T00:00:00"/>
    <n v="2219"/>
    <n v="472"/>
    <n v="3530.5600000000004"/>
    <n v="-1311.5600000000004"/>
  </r>
  <r>
    <s v="Ches Bonnell"/>
    <x v="0"/>
    <s v="Almond Choco"/>
    <d v="2021-01-25T00:00:00"/>
    <n v="4886"/>
    <n v="173"/>
    <n v="890.95"/>
    <n v="3995.05"/>
  </r>
  <r>
    <s v="Ches Bonnell"/>
    <x v="4"/>
    <s v="85% Dark Bars"/>
    <d v="2021-01-25T00:00:00"/>
    <n v="7644"/>
    <n v="133"/>
    <n v="1397.83"/>
    <n v="6246.17"/>
  </r>
  <r>
    <s v="Wilone O'Kielt"/>
    <x v="0"/>
    <s v="70% Dark Bites"/>
    <d v="2021-01-25T00:00:00"/>
    <n v="4410"/>
    <n v="248"/>
    <n v="1249.92"/>
    <n v="3160.08"/>
  </r>
  <r>
    <s v="Husein Augar"/>
    <x v="4"/>
    <s v="Organic Choco Syrup"/>
    <d v="2021-01-25T00:00:00"/>
    <n v="7728"/>
    <n v="269"/>
    <n v="2574.33"/>
    <n v="5153.67"/>
  </r>
  <r>
    <s v="Oby Sorrel"/>
    <x v="3"/>
    <s v="Almond Choco"/>
    <d v="2021-01-25T00:00:00"/>
    <n v="4739"/>
    <n v="124"/>
    <n v="638.6"/>
    <n v="4100.3999999999996"/>
  </r>
  <r>
    <s v="Marney O'Breen"/>
    <x v="1"/>
    <s v="Smooth Sliky Salty"/>
    <d v="2021-01-25T00:00:00"/>
    <n v="2205"/>
    <n v="305"/>
    <n v="841.8"/>
    <n v="1363.2"/>
  </r>
  <r>
    <s v="Barr Faughny"/>
    <x v="1"/>
    <s v="Milk Bars"/>
    <d v="2021-01-25T00:00:00"/>
    <n v="1547"/>
    <n v="251"/>
    <n v="1320.26"/>
    <n v="226.74"/>
  </r>
  <r>
    <s v="Wilone O'Kielt"/>
    <x v="0"/>
    <s v="Mint Chip Choco"/>
    <d v="2021-01-26T00:00:00"/>
    <n v="1204"/>
    <n v="22"/>
    <n v="125.83999999999999"/>
    <n v="1078.1600000000001"/>
  </r>
  <r>
    <s v="Curtice Advani"/>
    <x v="0"/>
    <s v="Mint Chip Choco"/>
    <d v="2021-01-26T00:00:00"/>
    <n v="7084"/>
    <n v="65"/>
    <n v="371.8"/>
    <n v="6712.2"/>
  </r>
  <r>
    <s v="Karlen McCaffrey"/>
    <x v="3"/>
    <s v="Drinking Coco"/>
    <d v="2021-01-26T00:00:00"/>
    <n v="3157"/>
    <n v="106"/>
    <n v="1053.6399999999999"/>
    <n v="2103.36"/>
  </r>
  <r>
    <s v="Brien Boise"/>
    <x v="1"/>
    <s v="Orange Choco"/>
    <d v="2021-01-26T00:00:00"/>
    <n v="525"/>
    <n v="187"/>
    <n v="688.16000000000008"/>
    <n v="-163.16000000000008"/>
  </r>
  <r>
    <s v="Madelene Upcott"/>
    <x v="0"/>
    <s v="Orange Choco"/>
    <d v="2021-01-26T00:00:00"/>
    <n v="1113"/>
    <n v="106"/>
    <n v="390.08000000000004"/>
    <n v="722.92"/>
  </r>
  <r>
    <s v="Ches Bonnell"/>
    <x v="1"/>
    <s v="Baker's Choco Chips"/>
    <d v="2021-01-26T00:00:00"/>
    <n v="2898"/>
    <n v="113"/>
    <n v="1402.33"/>
    <n v="1495.67"/>
  </r>
  <r>
    <s v="Husein Augar"/>
    <x v="4"/>
    <s v="Smooth Sliky Salty"/>
    <d v="2021-01-26T00:00:00"/>
    <n v="5495"/>
    <n v="255"/>
    <n v="703.8"/>
    <n v="4791.2"/>
  </r>
  <r>
    <s v="Wilone O'Kielt"/>
    <x v="0"/>
    <s v="White Choc"/>
    <d v="2021-01-26T00:00:00"/>
    <n v="1414"/>
    <n v="590"/>
    <n v="3793.7"/>
    <n v="-2379.6999999999998"/>
  </r>
  <r>
    <s v="Dotty Strutley"/>
    <x v="5"/>
    <s v="Manuka Honey Choco"/>
    <d v="2021-01-26T00:00:00"/>
    <n v="1372"/>
    <n v="166"/>
    <n v="1128.8"/>
    <n v="243.20000000000005"/>
  </r>
  <r>
    <s v="Jan Morforth"/>
    <x v="5"/>
    <s v="85% Dark Bars"/>
    <d v="2021-01-27T00:00:00"/>
    <n v="5299"/>
    <n v="168"/>
    <n v="1765.68"/>
    <n v="3533.3199999999997"/>
  </r>
  <r>
    <s v="Madelene Upcott"/>
    <x v="5"/>
    <s v="Drinking Coco"/>
    <d v="2021-01-27T00:00:00"/>
    <n v="1673"/>
    <n v="157"/>
    <n v="1560.58"/>
    <n v="112.42000000000007"/>
  </r>
  <r>
    <s v="Kelci Walkden"/>
    <x v="1"/>
    <s v="After Nines"/>
    <d v="2021-01-27T00:00:00"/>
    <n v="4956"/>
    <n v="548"/>
    <n v="5606.04"/>
    <n v="-650.04"/>
  </r>
  <r>
    <s v="Oby Sorrel"/>
    <x v="4"/>
    <s v="Drinking Coco"/>
    <d v="2021-01-27T00:00:00"/>
    <n v="3745"/>
    <n v="254"/>
    <n v="2524.7599999999998"/>
    <n v="1220.2400000000002"/>
  </r>
  <r>
    <s v="Dennison Crosswaite"/>
    <x v="3"/>
    <s v="Eclairs"/>
    <d v="2021-01-27T00:00:00"/>
    <n v="49"/>
    <n v="192"/>
    <n v="1211.52"/>
    <n v="-1162.52"/>
  </r>
  <r>
    <s v="Brien Boise"/>
    <x v="1"/>
    <s v="Manuka Honey Choco"/>
    <d v="2021-01-27T00:00:00"/>
    <n v="3997"/>
    <n v="299"/>
    <n v="2033.2"/>
    <n v="1963.8"/>
  </r>
  <r>
    <s v="Husein Augar"/>
    <x v="2"/>
    <s v="85% Dark Bars"/>
    <d v="2021-01-27T00:00:00"/>
    <n v="6279"/>
    <n v="177"/>
    <n v="1860.27"/>
    <n v="4418.7299999999996"/>
  </r>
  <r>
    <s v="Marney O'Breen"/>
    <x v="5"/>
    <s v="Peanut Butter Cubes"/>
    <d v="2021-01-27T00:00:00"/>
    <n v="3346"/>
    <n v="449"/>
    <n v="1189.8499999999999"/>
    <n v="2156.15"/>
  </r>
  <r>
    <s v="Dotty Strutley"/>
    <x v="2"/>
    <s v="White Choc"/>
    <d v="2021-01-28T00:00:00"/>
    <n v="434"/>
    <n v="10"/>
    <n v="64.3"/>
    <n v="369.7"/>
  </r>
  <r>
    <s v="Gigi Bohling"/>
    <x v="1"/>
    <s v="Spicy Special Slims"/>
    <d v="2021-01-28T00:00:00"/>
    <n v="2051"/>
    <n v="13"/>
    <n v="106.86000000000001"/>
    <n v="1944.1399999999999"/>
  </r>
  <r>
    <s v="Kelci Walkden"/>
    <x v="4"/>
    <s v="Caramel Stuffed Bars"/>
    <d v="2021-01-28T00:00:00"/>
    <n v="7350"/>
    <n v="176"/>
    <n v="1483.6799999999998"/>
    <n v="5866.32"/>
  </r>
  <r>
    <s v="Dennison Crosswaite"/>
    <x v="2"/>
    <s v="Choco Coated Almonds"/>
    <d v="2021-01-28T00:00:00"/>
    <n v="3752"/>
    <n v="232"/>
    <n v="770.24"/>
    <n v="2981.76"/>
  </r>
  <r>
    <s v="Madelene Upcott"/>
    <x v="2"/>
    <s v="Smooth Sliky Salty"/>
    <d v="2021-01-28T00:00:00"/>
    <n v="6139"/>
    <n v="54"/>
    <n v="149.04"/>
    <n v="5989.96"/>
  </r>
  <r>
    <s v="Barr Faughny"/>
    <x v="1"/>
    <s v="85% Dark Bars"/>
    <d v="2021-01-28T00:00:00"/>
    <n v="896"/>
    <n v="130"/>
    <n v="1366.3"/>
    <n v="-470.29999999999995"/>
  </r>
  <r>
    <s v="Brien Boise"/>
    <x v="1"/>
    <s v="Choco Coated Almonds"/>
    <d v="2021-01-28T00:00:00"/>
    <n v="1750"/>
    <n v="110"/>
    <n v="365.2"/>
    <n v="1384.8"/>
  </r>
  <r>
    <s v="Marney O'Breen"/>
    <x v="5"/>
    <s v="Choco Coated Almonds"/>
    <d v="2021-01-28T00:00:00"/>
    <n v="2093"/>
    <n v="346"/>
    <n v="1148.72"/>
    <n v="944.28"/>
  </r>
  <r>
    <s v="Rafaelita Blaksland"/>
    <x v="0"/>
    <s v="After Nines"/>
    <d v="2021-01-28T00:00:00"/>
    <n v="1197"/>
    <n v="72"/>
    <n v="736.56000000000006"/>
    <n v="460.43999999999994"/>
  </r>
  <r>
    <s v="Madelene Upcott"/>
    <x v="2"/>
    <s v="Manuka Honey Choco"/>
    <d v="2021-01-28T00:00:00"/>
    <n v="2968"/>
    <n v="398"/>
    <n v="2706.4"/>
    <n v="261.59999999999991"/>
  </r>
  <r>
    <s v="Brien Boise"/>
    <x v="5"/>
    <s v="Organic Choco Syrup"/>
    <d v="2021-01-28T00:00:00"/>
    <n v="10759"/>
    <n v="187"/>
    <n v="1789.5900000000001"/>
    <n v="8969.41"/>
  </r>
  <r>
    <s v="Gunar Cockshoot"/>
    <x v="2"/>
    <s v="85% Dark Bars"/>
    <d v="2021-01-28T00:00:00"/>
    <n v="2191"/>
    <n v="1190"/>
    <n v="12506.9"/>
    <n v="-10315.9"/>
  </r>
  <r>
    <s v="Kaine Padly"/>
    <x v="0"/>
    <s v="Smooth Sliky Salty"/>
    <d v="2021-01-28T00:00:00"/>
    <n v="2555"/>
    <n v="12"/>
    <n v="33.119999999999997"/>
    <n v="2521.88"/>
  </r>
  <r>
    <s v="Husein Augar"/>
    <x v="4"/>
    <s v="70% Dark Bites"/>
    <d v="2021-01-28T00:00:00"/>
    <n v="2394"/>
    <n v="329"/>
    <n v="1658.16"/>
    <n v="735.83999999999992"/>
  </r>
  <r>
    <s v="Dotty Strutley"/>
    <x v="5"/>
    <s v="Eclairs"/>
    <d v="2021-01-28T00:00:00"/>
    <n v="2450"/>
    <n v="150"/>
    <n v="946.49999999999989"/>
    <n v="1503.5"/>
  </r>
  <r>
    <s v="Kaine Padly"/>
    <x v="1"/>
    <s v="Organic Choco Syrup"/>
    <d v="2021-01-28T00:00:00"/>
    <n v="9170"/>
    <n v="223"/>
    <n v="2134.11"/>
    <n v="7035.8899999999994"/>
  </r>
  <r>
    <s v="Oby Sorrel"/>
    <x v="5"/>
    <s v="After Nines"/>
    <d v="2021-01-28T00:00:00"/>
    <n v="2296"/>
    <n v="171"/>
    <n v="1749.3300000000002"/>
    <n v="546.66999999999985"/>
  </r>
  <r>
    <s v="Barr Faughny"/>
    <x v="5"/>
    <s v="Mint Chip Choco"/>
    <d v="2021-01-28T00:00:00"/>
    <n v="721"/>
    <n v="479"/>
    <n v="2739.8799999999997"/>
    <n v="-2018.8799999999997"/>
  </r>
  <r>
    <s v="Curtice Advani"/>
    <x v="5"/>
    <s v="Peanut Butter Cubes"/>
    <d v="2021-01-28T00:00:00"/>
    <n v="10080"/>
    <n v="48"/>
    <n v="127.19999999999999"/>
    <n v="9952.7999999999993"/>
  </r>
  <r>
    <s v="Dennison Crosswaite"/>
    <x v="3"/>
    <s v="After Nines"/>
    <d v="2021-01-28T00:00:00"/>
    <n v="294"/>
    <n v="398"/>
    <n v="4071.54"/>
    <n v="-3777.54"/>
  </r>
  <r>
    <s v="Andria Kimpton"/>
    <x v="5"/>
    <s v="White Choc"/>
    <d v="2021-01-29T00:00:00"/>
    <n v="1512"/>
    <n v="107"/>
    <n v="688.01"/>
    <n v="823.99"/>
  </r>
  <r>
    <s v="Gigi Bohling"/>
    <x v="3"/>
    <s v="Eclairs"/>
    <d v="2021-01-29T00:00:00"/>
    <n v="6706"/>
    <n v="126"/>
    <n v="795.06"/>
    <n v="5910.9400000000005"/>
  </r>
  <r>
    <s v="Dennison Crosswaite"/>
    <x v="5"/>
    <s v="Fruit &amp; Nut Bars"/>
    <d v="2021-01-29T00:00:00"/>
    <n v="6853"/>
    <n v="61"/>
    <n v="289.14"/>
    <n v="6563.86"/>
  </r>
  <r>
    <s v="Husein Augar"/>
    <x v="0"/>
    <s v="Organic Choco Syrup"/>
    <d v="2021-01-29T00:00:00"/>
    <n v="630"/>
    <n v="515"/>
    <n v="4928.55"/>
    <n v="-4298.55"/>
  </r>
  <r>
    <s v="Rafaelita Blaksland"/>
    <x v="5"/>
    <s v="Organic Choco Syrup"/>
    <d v="2021-01-29T00:00:00"/>
    <n v="12999"/>
    <n v="74"/>
    <n v="708.18000000000006"/>
    <n v="12290.82"/>
  </r>
  <r>
    <s v="Ches Bonnell"/>
    <x v="5"/>
    <s v="Baker's Choco Chips"/>
    <d v="2021-01-29T00:00:00"/>
    <n v="1330"/>
    <n v="344"/>
    <n v="4269.04"/>
    <n v="-2939.04"/>
  </r>
  <r>
    <s v="Wilone O'Kielt"/>
    <x v="3"/>
    <s v="Mint Chip Choco"/>
    <d v="2021-01-29T00:00:00"/>
    <n v="5383"/>
    <n v="49"/>
    <n v="280.27999999999997"/>
    <n v="5102.72"/>
  </r>
  <r>
    <s v="Ches Bonnell"/>
    <x v="5"/>
    <s v="Peanut Butter Cubes"/>
    <d v="2021-01-29T00:00:00"/>
    <n v="735"/>
    <n v="153"/>
    <n v="405.45"/>
    <n v="329.55"/>
  </r>
  <r>
    <s v="Oby Sorrel"/>
    <x v="4"/>
    <s v="Eclairs"/>
    <d v="2021-01-29T00:00:00"/>
    <n v="3598"/>
    <n v="74"/>
    <n v="466.94"/>
    <n v="3131.06"/>
  </r>
  <r>
    <s v="Gunar Cockshoot"/>
    <x v="0"/>
    <s v="50% Dark Bites"/>
    <d v="2021-01-29T00:00:00"/>
    <n v="2478"/>
    <n v="16"/>
    <n v="119.68"/>
    <n v="2358.3200000000002"/>
  </r>
  <r>
    <s v="Dennison Crosswaite"/>
    <x v="0"/>
    <s v="Peanut Butter Cubes"/>
    <d v="2021-01-29T00:00:00"/>
    <n v="3276"/>
    <n v="5"/>
    <n v="13.25"/>
    <n v="3262.75"/>
  </r>
  <r>
    <s v="Karlen McCaffrey"/>
    <x v="5"/>
    <s v="Mint Chip Choco"/>
    <d v="2021-01-29T00:00:00"/>
    <n v="5047"/>
    <n v="2"/>
    <n v="11.44"/>
    <n v="5035.5600000000004"/>
  </r>
  <r>
    <s v="Kelci Walkden"/>
    <x v="2"/>
    <s v="Baker's Choco Chips"/>
    <d v="2021-01-29T00:00:00"/>
    <n v="5775"/>
    <n v="41"/>
    <n v="508.81"/>
    <n v="5266.19"/>
  </r>
  <r>
    <s v="Ches Bonnell"/>
    <x v="3"/>
    <s v="Almond Choco"/>
    <d v="2021-01-29T00:00:00"/>
    <n v="1232"/>
    <n v="411"/>
    <n v="2116.65"/>
    <n v="-884.65000000000009"/>
  </r>
  <r>
    <s v="Curtice Advani"/>
    <x v="4"/>
    <s v="Drinking Coco"/>
    <d v="2021-01-29T00:00:00"/>
    <n v="5754"/>
    <n v="4"/>
    <n v="39.76"/>
    <n v="5714.24"/>
  </r>
  <r>
    <s v="Beverie Moffet"/>
    <x v="4"/>
    <s v="Baker's Choco Chips"/>
    <d v="2021-01-29T00:00:00"/>
    <n v="399"/>
    <n v="459"/>
    <n v="5696.1900000000005"/>
    <n v="-5297.1900000000005"/>
  </r>
  <r>
    <s v="Jan Morforth"/>
    <x v="2"/>
    <s v="99% Dark &amp; Pure"/>
    <d v="2021-01-29T00:00:00"/>
    <n v="5775"/>
    <n v="126"/>
    <n v="973.98"/>
    <n v="4801.0200000000004"/>
  </r>
  <r>
    <s v="Brien Boise"/>
    <x v="5"/>
    <s v="Orange Choco"/>
    <d v="2021-01-29T00:00:00"/>
    <n v="1547"/>
    <n v="231"/>
    <n v="850.08"/>
    <n v="696.92"/>
  </r>
  <r>
    <s v="Husein Augar"/>
    <x v="0"/>
    <s v="Manuka Honey Choco"/>
    <d v="2021-01-29T00:00:00"/>
    <n v="5383"/>
    <n v="9"/>
    <n v="61.199999999999996"/>
    <n v="5321.8"/>
  </r>
  <r>
    <s v="Karlen McCaffrey"/>
    <x v="0"/>
    <s v="Manuka Honey Choco"/>
    <d v="2021-01-29T00:00:00"/>
    <n v="1162"/>
    <n v="182"/>
    <n v="1237.5999999999999"/>
    <n v="-75.599999999999909"/>
  </r>
  <r>
    <s v="Barr Faughny"/>
    <x v="1"/>
    <s v="Manuka Honey Choco"/>
    <d v="2021-01-29T00:00:00"/>
    <n v="3423"/>
    <n v="434"/>
    <n v="2951.2"/>
    <n v="471.80000000000018"/>
  </r>
  <r>
    <s v="Gigi Bohling"/>
    <x v="2"/>
    <s v="Fruit &amp; Nut Bars"/>
    <d v="2021-01-29T00:00:00"/>
    <n v="3395"/>
    <n v="209"/>
    <n v="990.66000000000008"/>
    <n v="2404.34"/>
  </r>
  <r>
    <s v="Dotty Strutley"/>
    <x v="4"/>
    <s v="50% Dark Bites"/>
    <d v="2021-01-29T00:00:00"/>
    <n v="322"/>
    <n v="72"/>
    <n v="538.56000000000006"/>
    <n v="-216.56000000000006"/>
  </r>
  <r>
    <s v="Beverie Moffet"/>
    <x v="0"/>
    <s v="Eclairs"/>
    <d v="2021-01-29T00:00:00"/>
    <n v="5719"/>
    <n v="199"/>
    <n v="1255.6899999999998"/>
    <n v="4463.3100000000004"/>
  </r>
  <r>
    <s v="Gunar Cockshoot"/>
    <x v="3"/>
    <s v="Orange Choco"/>
    <d v="2021-02-01T00:00:00"/>
    <n v="12824"/>
    <n v="5"/>
    <n v="18.400000000000002"/>
    <n v="12805.6"/>
  </r>
  <r>
    <s v="Husein Augar"/>
    <x v="4"/>
    <s v="After Nines"/>
    <d v="2021-02-01T00:00:00"/>
    <n v="2177"/>
    <n v="14"/>
    <n v="143.22"/>
    <n v="2033.78"/>
  </r>
  <r>
    <s v="Kelci Walkden"/>
    <x v="2"/>
    <s v="White Choc"/>
    <d v="2021-02-01T00:00:00"/>
    <n v="1673"/>
    <n v="577"/>
    <n v="3710.1099999999997"/>
    <n v="-2037.1099999999997"/>
  </r>
  <r>
    <s v="Kelci Walkden"/>
    <x v="1"/>
    <s v="Milk Bars"/>
    <d v="2021-02-01T00:00:00"/>
    <n v="1260"/>
    <n v="238"/>
    <n v="1251.8799999999999"/>
    <n v="8.1200000000001182"/>
  </r>
  <r>
    <s v="Curtice Advani"/>
    <x v="3"/>
    <s v="Almond Choco"/>
    <d v="2021-02-01T00:00:00"/>
    <n v="1596"/>
    <n v="74"/>
    <n v="381.1"/>
    <n v="1214.9000000000001"/>
  </r>
  <r>
    <s v="Andria Kimpton"/>
    <x v="4"/>
    <s v="50% Dark Bites"/>
    <d v="2021-02-01T00:00:00"/>
    <n v="4949"/>
    <n v="122"/>
    <n v="912.56000000000006"/>
    <n v="4036.44"/>
  </r>
  <r>
    <s v="Beverie Moffet"/>
    <x v="2"/>
    <s v="Caramel Stuffed Bars"/>
    <d v="2021-02-01T00:00:00"/>
    <n v="5950"/>
    <n v="218"/>
    <n v="1837.74"/>
    <n v="4112.26"/>
  </r>
  <r>
    <s v="Kaine Padly"/>
    <x v="4"/>
    <s v="Orange Choco"/>
    <d v="2021-02-01T00:00:00"/>
    <n v="1876"/>
    <n v="339"/>
    <n v="1247.52"/>
    <n v="628.48"/>
  </r>
  <r>
    <s v="Gigi Bohling"/>
    <x v="5"/>
    <s v="85% Dark Bars"/>
    <d v="2021-02-01T00:00:00"/>
    <n v="1708"/>
    <n v="220"/>
    <n v="2312.1999999999998"/>
    <n v="-604.19999999999982"/>
  </r>
  <r>
    <s v="Beverie Moffet"/>
    <x v="2"/>
    <s v="Choco Coated Almonds"/>
    <d v="2021-02-01T00:00:00"/>
    <n v="5628"/>
    <n v="434"/>
    <n v="1440.8799999999999"/>
    <n v="4187.12"/>
  </r>
  <r>
    <s v="Wilone O'Kielt"/>
    <x v="2"/>
    <s v="Peanut Butter Cubes"/>
    <d v="2021-02-01T00:00:00"/>
    <n v="7133"/>
    <n v="441"/>
    <n v="1168.6499999999999"/>
    <n v="5964.35"/>
  </r>
  <r>
    <s v="Gunar Cockshoot"/>
    <x v="0"/>
    <s v="Milk Bars"/>
    <d v="2021-02-01T00:00:00"/>
    <n v="854"/>
    <n v="18"/>
    <n v="94.679999999999993"/>
    <n v="759.32"/>
  </r>
  <r>
    <s v="Marney O'Breen"/>
    <x v="1"/>
    <s v="Raspberry Choco"/>
    <d v="2021-02-01T00:00:00"/>
    <n v="4837"/>
    <n v="77"/>
    <n v="296.45"/>
    <n v="4540.55"/>
  </r>
  <r>
    <s v="Brien Boise"/>
    <x v="1"/>
    <s v="Spicy Special Slims"/>
    <d v="2021-02-01T00:00:00"/>
    <n v="3241"/>
    <n v="448"/>
    <n v="3682.5600000000004"/>
    <n v="-441.5600000000004"/>
  </r>
  <r>
    <s v="Wilone O'Kielt"/>
    <x v="5"/>
    <s v="Organic Choco Syrup"/>
    <d v="2021-02-01T00:00:00"/>
    <n v="14"/>
    <n v="129"/>
    <n v="1234.53"/>
    <n v="-1220.53"/>
  </r>
  <r>
    <s v="Marney O'Breen"/>
    <x v="3"/>
    <s v="Fruit &amp; Nut Bars"/>
    <d v="2021-02-01T00:00:00"/>
    <n v="2982"/>
    <n v="770"/>
    <n v="3649.8"/>
    <n v="-667.80000000000018"/>
  </r>
  <r>
    <s v="Dotty Strutley"/>
    <x v="2"/>
    <s v="Choco Coated Almonds"/>
    <d v="2021-02-01T00:00:00"/>
    <n v="1120"/>
    <n v="262"/>
    <n v="869.83999999999992"/>
    <n v="250.16000000000008"/>
  </r>
  <r>
    <s v="Dotty Strutley"/>
    <x v="3"/>
    <s v="Caramel Stuffed Bars"/>
    <d v="2021-02-01T00:00:00"/>
    <n v="1575"/>
    <n v="700"/>
    <n v="5901"/>
    <n v="-4326"/>
  </r>
  <r>
    <s v="Ches Bonnell"/>
    <x v="4"/>
    <s v="White Choc"/>
    <d v="2021-02-01T00:00:00"/>
    <n v="182"/>
    <n v="23"/>
    <n v="147.88999999999999"/>
    <n v="34.110000000000014"/>
  </r>
  <r>
    <s v="Dotty Strutley"/>
    <x v="2"/>
    <s v="Raspberry Choco"/>
    <d v="2021-02-01T00:00:00"/>
    <n v="1113"/>
    <n v="35"/>
    <n v="134.75"/>
    <n v="978.25"/>
  </r>
  <r>
    <s v="Marney O'Breen"/>
    <x v="1"/>
    <s v="Peanut Butter Cubes"/>
    <d v="2021-02-01T00:00:00"/>
    <n v="4613"/>
    <n v="170"/>
    <n v="450.5"/>
    <n v="4162.5"/>
  </r>
  <r>
    <s v="Wilone O'Kielt"/>
    <x v="0"/>
    <s v="Caramel Stuffed Bars"/>
    <d v="2021-02-01T00:00:00"/>
    <n v="882"/>
    <n v="209"/>
    <n v="1761.87"/>
    <n v="-879.86999999999989"/>
  </r>
  <r>
    <s v="Rafaelita Blaksland"/>
    <x v="0"/>
    <s v="Organic Choco Syrup"/>
    <d v="2021-02-01T00:00:00"/>
    <n v="693"/>
    <n v="9"/>
    <n v="86.13"/>
    <n v="606.87"/>
  </r>
  <r>
    <s v="Beverie Moffet"/>
    <x v="4"/>
    <s v="After Nines"/>
    <d v="2021-02-01T00:00:00"/>
    <n v="3556"/>
    <n v="24"/>
    <n v="245.52"/>
    <n v="3310.48"/>
  </r>
  <r>
    <s v="Rafaelita Blaksland"/>
    <x v="3"/>
    <s v="Organic Choco Syrup"/>
    <d v="2021-02-01T00:00:00"/>
    <n v="49"/>
    <n v="245"/>
    <n v="2344.65"/>
    <n v="-2295.65"/>
  </r>
  <r>
    <s v="Dotty Strutley"/>
    <x v="1"/>
    <s v="Almond Choco"/>
    <d v="2021-02-01T00:00:00"/>
    <n v="8288"/>
    <n v="185"/>
    <n v="952.75000000000011"/>
    <n v="7335.25"/>
  </r>
  <r>
    <s v="Kelci Walkden"/>
    <x v="0"/>
    <s v="Baker's Choco Chips"/>
    <d v="2021-02-01T00:00:00"/>
    <n v="1197"/>
    <n v="379"/>
    <n v="4703.3900000000003"/>
    <n v="-3506.3900000000003"/>
  </r>
  <r>
    <s v="Gigi Bohling"/>
    <x v="2"/>
    <s v="Choco Coated Almonds"/>
    <d v="2021-02-01T00:00:00"/>
    <n v="8218"/>
    <n v="250"/>
    <n v="830"/>
    <n v="7388"/>
  </r>
  <r>
    <s v="Dotty Strutley"/>
    <x v="5"/>
    <s v="Spicy Special Slims"/>
    <d v="2021-02-01T00:00:00"/>
    <n v="3689"/>
    <n v="128"/>
    <n v="1052.1600000000001"/>
    <n v="2636.84"/>
  </r>
  <r>
    <s v="Van Tuxwell"/>
    <x v="4"/>
    <s v="Fruit &amp; Nut Bars"/>
    <d v="2021-02-01T00:00:00"/>
    <n v="5089"/>
    <n v="283"/>
    <n v="1341.42"/>
    <n v="3747.58"/>
  </r>
  <r>
    <s v="Dennison Crosswaite"/>
    <x v="3"/>
    <s v="Almond Choco"/>
    <d v="2021-02-01T00:00:00"/>
    <n v="3507"/>
    <n v="130"/>
    <n v="669.5"/>
    <n v="2837.5"/>
  </r>
  <r>
    <s v="Camilla Castle"/>
    <x v="5"/>
    <s v="Raspberry Choco"/>
    <d v="2021-02-01T00:00:00"/>
    <n v="11102"/>
    <n v="654"/>
    <n v="2517.9"/>
    <n v="8584.1"/>
  </r>
  <r>
    <s v="Karlen McCaffrey"/>
    <x v="1"/>
    <s v="Caramel Stuffed Bars"/>
    <d v="2021-02-01T00:00:00"/>
    <n v="7518"/>
    <n v="327"/>
    <n v="2756.61"/>
    <n v="4761.3899999999994"/>
  </r>
  <r>
    <s v="Dotty Strutley"/>
    <x v="0"/>
    <s v="Baker's Choco Chips"/>
    <d v="2021-02-01T00:00:00"/>
    <n v="4907"/>
    <n v="189"/>
    <n v="2345.4900000000002"/>
    <n v="2561.5099999999998"/>
  </r>
  <r>
    <s v="Barr Faughny"/>
    <x v="4"/>
    <s v="Baker's Choco Chips"/>
    <d v="2021-02-01T00:00:00"/>
    <n v="6076"/>
    <n v="217"/>
    <n v="2692.9700000000003"/>
    <n v="3383.0299999999997"/>
  </r>
  <r>
    <s v="Ches Bonnell"/>
    <x v="3"/>
    <s v="Peanut Butter Cubes"/>
    <d v="2021-02-01T00:00:00"/>
    <n v="2737"/>
    <n v="548"/>
    <n v="1452.2"/>
    <n v="1284.8"/>
  </r>
  <r>
    <s v="Curtice Advani"/>
    <x v="1"/>
    <s v="85% Dark Bars"/>
    <d v="2021-02-01T00:00:00"/>
    <n v="8386"/>
    <n v="494"/>
    <n v="5191.9399999999996"/>
    <n v="3194.0600000000004"/>
  </r>
  <r>
    <s v="Brien Boise"/>
    <x v="4"/>
    <s v="50% Dark Bites"/>
    <d v="2021-02-01T00:00:00"/>
    <n v="8715"/>
    <n v="301"/>
    <n v="2251.48"/>
    <n v="6463.52"/>
  </r>
  <r>
    <s v="Andria Kimpton"/>
    <x v="2"/>
    <s v="After Nines"/>
    <d v="2021-02-01T00:00:00"/>
    <n v="3255"/>
    <n v="172"/>
    <n v="1759.5600000000002"/>
    <n v="1495.4399999999998"/>
  </r>
  <r>
    <s v="Gunar Cockshoot"/>
    <x v="0"/>
    <s v="Peanut Butter Cubes"/>
    <d v="2021-02-01T00:00:00"/>
    <n v="1792"/>
    <n v="150"/>
    <n v="397.5"/>
    <n v="1394.5"/>
  </r>
  <r>
    <s v="Brien Boise"/>
    <x v="1"/>
    <s v="Spicy Special Slims"/>
    <d v="2021-02-01T00:00:00"/>
    <n v="8904"/>
    <n v="308"/>
    <n v="2531.7600000000002"/>
    <n v="6372.24"/>
  </r>
  <r>
    <s v="Curtice Advani"/>
    <x v="2"/>
    <s v="Fruit &amp; Nut Bars"/>
    <d v="2021-02-02T00:00:00"/>
    <n v="5992"/>
    <n v="306"/>
    <n v="1450.44"/>
    <n v="4541.5599999999995"/>
  </r>
  <r>
    <s v="Madelene Upcott"/>
    <x v="3"/>
    <s v="After Nines"/>
    <d v="2021-02-02T00:00:00"/>
    <n v="903"/>
    <n v="238"/>
    <n v="2434.7400000000002"/>
    <n v="-1531.7400000000002"/>
  </r>
  <r>
    <s v="Rafaelita Blaksland"/>
    <x v="5"/>
    <s v="Drinking Coco"/>
    <d v="2021-02-02T00:00:00"/>
    <n v="3941"/>
    <n v="663"/>
    <n v="6590.2199999999993"/>
    <n v="-2649.2199999999993"/>
  </r>
  <r>
    <s v="Marney O'Breen"/>
    <x v="4"/>
    <s v="Organic Choco Syrup"/>
    <d v="2021-02-02T00:00:00"/>
    <n v="3024"/>
    <n v="175"/>
    <n v="1674.75"/>
    <n v="1349.25"/>
  </r>
  <r>
    <s v="Beverie Moffet"/>
    <x v="2"/>
    <s v="Raspberry Choco"/>
    <d v="2021-02-02T00:00:00"/>
    <n v="91"/>
    <n v="595"/>
    <n v="2290.75"/>
    <n v="-2199.75"/>
  </r>
  <r>
    <s v="Andria Kimpton"/>
    <x v="1"/>
    <s v="Milk Bars"/>
    <d v="2021-02-02T00:00:00"/>
    <n v="1085"/>
    <n v="458"/>
    <n v="2409.08"/>
    <n v="-1324.08"/>
  </r>
  <r>
    <s v="Husein Augar"/>
    <x v="5"/>
    <s v="Mint Chip Choco"/>
    <d v="2021-02-02T00:00:00"/>
    <n v="2905"/>
    <n v="25"/>
    <n v="143"/>
    <n v="2762"/>
  </r>
  <r>
    <s v="Curtice Advani"/>
    <x v="3"/>
    <s v="Spicy Special Slims"/>
    <d v="2021-02-02T00:00:00"/>
    <n v="5586"/>
    <n v="303"/>
    <n v="2490.6600000000003"/>
    <n v="3095.3399999999997"/>
  </r>
  <r>
    <s v="Dennison Crosswaite"/>
    <x v="3"/>
    <s v="Mint Chip Choco"/>
    <d v="2021-02-02T00:00:00"/>
    <n v="5306"/>
    <n v="390"/>
    <n v="2230.7999999999997"/>
    <n v="3075.2000000000003"/>
  </r>
  <r>
    <s v="Ches Bonnell"/>
    <x v="0"/>
    <s v="Raspberry Choco"/>
    <d v="2021-02-02T00:00:00"/>
    <n v="2877"/>
    <n v="249"/>
    <n v="958.65"/>
    <n v="1918.35"/>
  </r>
  <r>
    <s v="Wilone O'Kielt"/>
    <x v="3"/>
    <s v="99% Dark &amp; Pure"/>
    <d v="2021-02-02T00:00:00"/>
    <n v="490"/>
    <n v="99"/>
    <n v="765.2700000000001"/>
    <n v="-275.2700000000001"/>
  </r>
  <r>
    <s v="Rafaelita Blaksland"/>
    <x v="4"/>
    <s v="85% Dark Bars"/>
    <d v="2021-02-02T00:00:00"/>
    <n v="2212"/>
    <n v="11"/>
    <n v="115.61"/>
    <n v="2096.39"/>
  </r>
  <r>
    <s v="Gigi Bohling"/>
    <x v="0"/>
    <s v="Eclairs"/>
    <d v="2021-02-02T00:00:00"/>
    <n v="3885"/>
    <n v="102"/>
    <n v="643.62"/>
    <n v="3241.38"/>
  </r>
  <r>
    <s v="Dennison Crosswaite"/>
    <x v="5"/>
    <s v="99% Dark &amp; Pure"/>
    <d v="2021-02-02T00:00:00"/>
    <n v="5992"/>
    <n v="263"/>
    <n v="2032.99"/>
    <n v="3959.01"/>
  </r>
  <r>
    <s v="Rafaelita Blaksland"/>
    <x v="4"/>
    <s v="Orange Choco"/>
    <d v="2021-02-02T00:00:00"/>
    <n v="140"/>
    <n v="150"/>
    <n v="552"/>
    <n v="-412"/>
  </r>
  <r>
    <s v="Beverie Moffet"/>
    <x v="0"/>
    <s v="Choco Coated Almonds"/>
    <d v="2021-02-02T00:00:00"/>
    <n v="3913"/>
    <n v="12"/>
    <n v="39.839999999999996"/>
    <n v="3873.16"/>
  </r>
  <r>
    <s v="Madelene Upcott"/>
    <x v="0"/>
    <s v="Manuka Honey Choco"/>
    <d v="2021-02-02T00:00:00"/>
    <n v="2373"/>
    <n v="426"/>
    <n v="2896.7999999999997"/>
    <n v="-523.79999999999973"/>
  </r>
  <r>
    <s v="Rafaelita Blaksland"/>
    <x v="2"/>
    <s v="Drinking Coco"/>
    <d v="2021-02-02T00:00:00"/>
    <n v="5054"/>
    <n v="124"/>
    <n v="1232.56"/>
    <n v="3821.44"/>
  </r>
  <r>
    <s v="Madelene Upcott"/>
    <x v="1"/>
    <s v="Baker's Choco Chips"/>
    <d v="2021-02-02T00:00:00"/>
    <n v="1652"/>
    <n v="49"/>
    <n v="608.09"/>
    <n v="1043.9099999999999"/>
  </r>
  <r>
    <s v="Wilone O'Kielt"/>
    <x v="0"/>
    <s v="Milk Bars"/>
    <d v="2021-02-02T00:00:00"/>
    <n v="2947"/>
    <n v="42"/>
    <n v="220.92"/>
    <n v="2726.08"/>
  </r>
  <r>
    <s v="Marney O'Breen"/>
    <x v="1"/>
    <s v="Almond Choco"/>
    <d v="2021-02-02T00:00:00"/>
    <n v="5040"/>
    <n v="158"/>
    <n v="813.7"/>
    <n v="4226.3"/>
  </r>
  <r>
    <s v="Mallorie Waber"/>
    <x v="3"/>
    <s v="Peanut Butter Cubes"/>
    <d v="2021-02-02T00:00:00"/>
    <n v="7021"/>
    <n v="541"/>
    <n v="1433.6499999999999"/>
    <n v="5587.35"/>
  </r>
  <r>
    <s v="Gigi Bohling"/>
    <x v="0"/>
    <s v="Drinking Coco"/>
    <d v="2021-02-02T00:00:00"/>
    <n v="8967"/>
    <n v="374"/>
    <n v="3717.56"/>
    <n v="5249.4400000000005"/>
  </r>
  <r>
    <s v="Jehu Rudeforth"/>
    <x v="4"/>
    <s v="After Nines"/>
    <d v="2021-02-02T00:00:00"/>
    <n v="4620"/>
    <n v="210"/>
    <n v="2148.3000000000002"/>
    <n v="2471.6999999999998"/>
  </r>
  <r>
    <s v="Karlen McCaffrey"/>
    <x v="0"/>
    <s v="Orange Choco"/>
    <d v="2021-02-02T00:00:00"/>
    <n v="15645"/>
    <n v="1330"/>
    <n v="4894.4000000000005"/>
    <n v="10750.599999999999"/>
  </r>
  <r>
    <s v="Camilla Castle"/>
    <x v="4"/>
    <s v="After Nines"/>
    <d v="2021-02-02T00:00:00"/>
    <n v="5873"/>
    <n v="267"/>
    <n v="2731.4100000000003"/>
    <n v="3141.5899999999997"/>
  </r>
  <r>
    <s v="Andria Kimpton"/>
    <x v="1"/>
    <s v="85% Dark Bars"/>
    <d v="2021-02-02T00:00:00"/>
    <n v="6195"/>
    <n v="564"/>
    <n v="5927.64"/>
    <n v="267.35999999999967"/>
  </r>
  <r>
    <s v="Gunar Cockshoot"/>
    <x v="0"/>
    <s v="Caramel Stuffed Bars"/>
    <d v="2021-02-02T00:00:00"/>
    <n v="1274"/>
    <n v="51"/>
    <n v="429.93"/>
    <n v="844.06999999999994"/>
  </r>
  <r>
    <s v="Rafaelita Blaksland"/>
    <x v="3"/>
    <s v="White Choc"/>
    <d v="2021-02-02T00:00:00"/>
    <n v="17976"/>
    <n v="1820"/>
    <n v="11702.6"/>
    <n v="6273.4"/>
  </r>
  <r>
    <s v="Ches Bonnell"/>
    <x v="5"/>
    <s v="Orange Choco"/>
    <d v="2021-02-02T00:00:00"/>
    <n v="616"/>
    <n v="39"/>
    <n v="143.52000000000001"/>
    <n v="472.48"/>
  </r>
  <r>
    <s v="Van Tuxwell"/>
    <x v="1"/>
    <s v="Drinking Coco"/>
    <d v="2021-02-02T00:00:00"/>
    <n v="1729"/>
    <n v="62"/>
    <n v="616.28"/>
    <n v="1112.72"/>
  </r>
  <r>
    <s v="Wilone O'Kielt"/>
    <x v="0"/>
    <s v="Choco Coated Almonds"/>
    <d v="2021-02-03T00:00:00"/>
    <n v="2128"/>
    <n v="235"/>
    <n v="780.19999999999993"/>
    <n v="1347.8000000000002"/>
  </r>
  <r>
    <s v="Kaine Padly"/>
    <x v="3"/>
    <s v="Spicy Special Slims"/>
    <d v="2021-02-03T00:00:00"/>
    <n v="2716"/>
    <n v="97"/>
    <n v="797.34"/>
    <n v="1918.6599999999999"/>
  </r>
  <r>
    <s v="Oby Sorrel"/>
    <x v="1"/>
    <s v="Fruit &amp; Nut Bars"/>
    <d v="2021-02-03T00:00:00"/>
    <n v="392"/>
    <n v="64"/>
    <n v="303.36"/>
    <n v="88.639999999999986"/>
  </r>
  <r>
    <s v="Barr Faughny"/>
    <x v="1"/>
    <s v="70% Dark Bites"/>
    <d v="2021-02-03T00:00:00"/>
    <n v="1148"/>
    <n v="318"/>
    <n v="1602.72"/>
    <n v="-454.72"/>
  </r>
  <r>
    <s v="Rafaelita Blaksland"/>
    <x v="2"/>
    <s v="85% Dark Bars"/>
    <d v="2021-02-03T00:00:00"/>
    <n v="9632"/>
    <n v="770"/>
    <n v="8092.7"/>
    <n v="1539.3000000000002"/>
  </r>
  <r>
    <s v="Jan Morforth"/>
    <x v="0"/>
    <s v="Peanut Butter Cubes"/>
    <d v="2021-02-03T00:00:00"/>
    <n v="3983"/>
    <n v="290"/>
    <n v="768.5"/>
    <n v="3214.5"/>
  </r>
  <r>
    <s v="Brien Boise"/>
    <x v="5"/>
    <s v="After Nines"/>
    <d v="2021-02-03T00:00:00"/>
    <n v="476"/>
    <n v="458"/>
    <n v="4685.34"/>
    <n v="-4209.34"/>
  </r>
  <r>
    <s v="Curtice Advani"/>
    <x v="1"/>
    <s v="Eclairs"/>
    <d v="2021-02-03T00:00:00"/>
    <n v="6783"/>
    <n v="246"/>
    <n v="1552.26"/>
    <n v="5230.74"/>
  </r>
  <r>
    <s v="Kaine Padly"/>
    <x v="2"/>
    <s v="Baker's Choco Chips"/>
    <d v="2021-02-03T00:00:00"/>
    <n v="9233"/>
    <n v="119"/>
    <n v="1476.79"/>
    <n v="7756.21"/>
  </r>
  <r>
    <s v="Barr Faughny"/>
    <x v="0"/>
    <s v="85% Dark Bars"/>
    <d v="2021-02-03T00:00:00"/>
    <n v="12222"/>
    <n v="180"/>
    <n v="1891.8"/>
    <n v="10330.200000000001"/>
  </r>
  <r>
    <s v="Barr Faughny"/>
    <x v="4"/>
    <s v="Mint Chip Choco"/>
    <d v="2021-02-03T00:00:00"/>
    <n v="5397"/>
    <n v="70"/>
    <n v="400.4"/>
    <n v="4996.6000000000004"/>
  </r>
  <r>
    <s v="Wilone O'Kielt"/>
    <x v="0"/>
    <s v="Peanut Butter Cubes"/>
    <d v="2021-02-03T00:00:00"/>
    <n v="4830"/>
    <n v="284"/>
    <n v="752.6"/>
    <n v="4077.4"/>
  </r>
  <r>
    <s v="Barr Faughny"/>
    <x v="1"/>
    <s v="Choco Coated Almonds"/>
    <d v="2021-02-03T00:00:00"/>
    <n v="5845"/>
    <n v="358"/>
    <n v="1188.56"/>
    <n v="4656.4400000000005"/>
  </r>
  <r>
    <s v="Karlen McCaffrey"/>
    <x v="2"/>
    <s v="Baker's Choco Chips"/>
    <d v="2021-02-03T00:00:00"/>
    <n v="1113"/>
    <n v="23"/>
    <n v="285.43"/>
    <n v="827.56999999999994"/>
  </r>
  <r>
    <s v="Kaine Padly"/>
    <x v="3"/>
    <s v="Caramel Stuffed Bars"/>
    <d v="2021-02-03T00:00:00"/>
    <n v="672"/>
    <n v="671"/>
    <n v="5656.53"/>
    <n v="-4984.53"/>
  </r>
  <r>
    <s v="Jan Morforth"/>
    <x v="3"/>
    <s v="85% Dark Bars"/>
    <d v="2021-02-03T00:00:00"/>
    <n v="6986"/>
    <n v="499"/>
    <n v="5244.49"/>
    <n v="1741.5100000000002"/>
  </r>
  <r>
    <s v="Oby Sorrel"/>
    <x v="1"/>
    <s v="Manuka Honey Choco"/>
    <d v="2021-02-03T00:00:00"/>
    <n v="20167"/>
    <n v="1120"/>
    <n v="7616"/>
    <n v="12551"/>
  </r>
  <r>
    <s v="Gunar Cockshoot"/>
    <x v="1"/>
    <s v="Peanut Butter Cubes"/>
    <d v="2021-02-03T00:00:00"/>
    <n v="3976"/>
    <n v="663"/>
    <n v="1756.95"/>
    <n v="2219.0500000000002"/>
  </r>
  <r>
    <s v="Wilone O'Kielt"/>
    <x v="2"/>
    <s v="Caramel Stuffed Bars"/>
    <d v="2021-02-03T00:00:00"/>
    <n v="4984"/>
    <n v="217"/>
    <n v="1829.31"/>
    <n v="3154.69"/>
  </r>
  <r>
    <s v="Beverie Moffet"/>
    <x v="1"/>
    <s v="Fruit &amp; Nut Bars"/>
    <d v="2021-02-03T00:00:00"/>
    <n v="7259"/>
    <n v="427"/>
    <n v="2023.98"/>
    <n v="5235.0200000000004"/>
  </r>
  <r>
    <s v="Karlen McCaffrey"/>
    <x v="0"/>
    <s v="Manuka Honey Choco"/>
    <d v="2021-02-03T00:00:00"/>
    <n v="7238"/>
    <n v="381"/>
    <n v="2590.7999999999997"/>
    <n v="4647.2000000000007"/>
  </r>
  <r>
    <s v="Wilone O'Kielt"/>
    <x v="1"/>
    <s v="Spicy Special Slims"/>
    <d v="2021-02-03T00:00:00"/>
    <n v="4004"/>
    <n v="161"/>
    <n v="1323.42"/>
    <n v="2680.58"/>
  </r>
  <r>
    <s v="Van Tuxwell"/>
    <x v="3"/>
    <s v="Eclairs"/>
    <d v="2021-02-03T00:00:00"/>
    <n v="1372"/>
    <n v="48"/>
    <n v="302.88"/>
    <n v="1069.1199999999999"/>
  </r>
  <r>
    <s v="Roddy Speechley"/>
    <x v="4"/>
    <s v="Choco Coated Almonds"/>
    <d v="2021-02-03T00:00:00"/>
    <n v="2226"/>
    <n v="83"/>
    <n v="275.56"/>
    <n v="1950.44"/>
  </r>
  <r>
    <s v="Roddy Speechley"/>
    <x v="5"/>
    <s v="85% Dark Bars"/>
    <d v="2021-02-03T00:00:00"/>
    <n v="182"/>
    <n v="23"/>
    <n v="241.73"/>
    <n v="-59.72999999999999"/>
  </r>
  <r>
    <s v="Gigi Bohling"/>
    <x v="5"/>
    <s v="Spicy Special Slims"/>
    <d v="2021-02-04T00:00:00"/>
    <n v="1442"/>
    <n v="454"/>
    <n v="3731.88"/>
    <n v="-2289.88"/>
  </r>
  <r>
    <s v="Gigi Bohling"/>
    <x v="4"/>
    <s v="After Nines"/>
    <d v="2021-02-04T00:00:00"/>
    <n v="8050"/>
    <n v="170"/>
    <n v="1739.1000000000001"/>
    <n v="6310.9"/>
  </r>
  <r>
    <s v="Beverie Moffet"/>
    <x v="0"/>
    <s v="Fruit &amp; Nut Bars"/>
    <d v="2021-02-04T00:00:00"/>
    <n v="6419"/>
    <n v="198"/>
    <n v="938.5200000000001"/>
    <n v="5480.48"/>
  </r>
  <r>
    <s v="Kaine Padly"/>
    <x v="4"/>
    <s v="Almond Choco"/>
    <d v="2021-02-04T00:00:00"/>
    <n v="5516"/>
    <n v="20"/>
    <n v="103"/>
    <n v="5413"/>
  </r>
  <r>
    <s v="Wilone O'Kielt"/>
    <x v="0"/>
    <s v="Almond Choco"/>
    <d v="2021-02-04T00:00:00"/>
    <n v="6685"/>
    <n v="840"/>
    <n v="4326"/>
    <n v="2359"/>
  </r>
  <r>
    <s v="Brien Boise"/>
    <x v="2"/>
    <s v="Orange Choco"/>
    <d v="2021-02-04T00:00:00"/>
    <n v="1120"/>
    <n v="152"/>
    <n v="559.36"/>
    <n v="560.64"/>
  </r>
  <r>
    <s v="Andria Kimpton"/>
    <x v="5"/>
    <s v="After Nines"/>
    <d v="2021-02-04T00:00:00"/>
    <n v="5936"/>
    <n v="268"/>
    <n v="2741.6400000000003"/>
    <n v="3194.3599999999997"/>
  </r>
  <r>
    <s v="Dennison Crosswaite"/>
    <x v="5"/>
    <s v="Spicy Special Slims"/>
    <d v="2021-02-04T00:00:00"/>
    <n v="5789"/>
    <n v="305"/>
    <n v="2507.1000000000004"/>
    <n v="3281.8999999999996"/>
  </r>
  <r>
    <s v="Dotty Strutley"/>
    <x v="2"/>
    <s v="99% Dark &amp; Pure"/>
    <d v="2021-02-04T00:00:00"/>
    <n v="4130"/>
    <n v="63"/>
    <n v="486.99"/>
    <n v="3643.01"/>
  </r>
  <r>
    <s v="Oby Sorrel"/>
    <x v="2"/>
    <s v="Smooth Sliky Salty"/>
    <d v="2021-02-04T00:00:00"/>
    <n v="343"/>
    <n v="165"/>
    <n v="455.4"/>
    <n v="-112.39999999999998"/>
  </r>
  <r>
    <s v="Gigi Bohling"/>
    <x v="0"/>
    <s v="After Nines"/>
    <d v="2021-02-04T00:00:00"/>
    <n v="6230"/>
    <n v="46"/>
    <n v="470.58000000000004"/>
    <n v="5759.42"/>
  </r>
  <r>
    <s v="Brien Boise"/>
    <x v="0"/>
    <s v="Manuka Honey Choco"/>
    <d v="2021-02-04T00:00:00"/>
    <n v="231"/>
    <n v="230"/>
    <n v="1564"/>
    <n v="-1333"/>
  </r>
  <r>
    <s v="Gunar Cockshoot"/>
    <x v="1"/>
    <s v="Fruit &amp; Nut Bars"/>
    <d v="2021-02-04T00:00:00"/>
    <n v="7518"/>
    <n v="97"/>
    <n v="459.78000000000003"/>
    <n v="7058.22"/>
  </r>
  <r>
    <s v="Karlen McCaffrey"/>
    <x v="4"/>
    <s v="Smooth Sliky Salty"/>
    <d v="2021-02-04T00:00:00"/>
    <n v="7091"/>
    <n v="337"/>
    <n v="930.11999999999989"/>
    <n v="6160.88"/>
  </r>
  <r>
    <s v="Gigi Bohling"/>
    <x v="2"/>
    <s v="Manuka Honey Choco"/>
    <d v="2021-02-04T00:00:00"/>
    <n v="1267"/>
    <n v="318"/>
    <n v="2162.4"/>
    <n v="-895.40000000000009"/>
  </r>
  <r>
    <s v="Ches Bonnell"/>
    <x v="4"/>
    <s v="Eclairs"/>
    <d v="2021-02-04T00:00:00"/>
    <n v="3213"/>
    <n v="308"/>
    <n v="1943.4799999999998"/>
    <n v="1269.5200000000002"/>
  </r>
  <r>
    <s v="Ches Bonnell"/>
    <x v="1"/>
    <s v="Spicy Special Slims"/>
    <d v="2021-02-04T00:00:00"/>
    <n v="3255"/>
    <n v="322"/>
    <n v="2646.84"/>
    <n v="608.15999999999985"/>
  </r>
  <r>
    <s v="Gigi Bohling"/>
    <x v="1"/>
    <s v="Raspberry Choco"/>
    <d v="2021-02-04T00:00:00"/>
    <n v="13398"/>
    <n v="268"/>
    <n v="1031.8"/>
    <n v="12366.2"/>
  </r>
  <r>
    <s v="Karlen McCaffrey"/>
    <x v="0"/>
    <s v="Smooth Sliky Salty"/>
    <d v="2021-02-04T00:00:00"/>
    <n v="2275"/>
    <n v="188"/>
    <n v="518.88"/>
    <n v="1756.12"/>
  </r>
  <r>
    <s v="Gunar Cockshoot"/>
    <x v="2"/>
    <s v="Choco Coated Almonds"/>
    <d v="2021-02-04T00:00:00"/>
    <n v="2779"/>
    <n v="321"/>
    <n v="1065.72"/>
    <n v="1713.28"/>
  </r>
  <r>
    <s v="Barr Faughny"/>
    <x v="3"/>
    <s v="Smooth Sliky Salty"/>
    <d v="2021-02-04T00:00:00"/>
    <n v="427"/>
    <n v="129"/>
    <n v="356.03999999999996"/>
    <n v="70.960000000000036"/>
  </r>
  <r>
    <s v="Kelci Walkden"/>
    <x v="4"/>
    <s v="Mint Chip Choco"/>
    <d v="2021-02-04T00:00:00"/>
    <n v="2037"/>
    <n v="31"/>
    <n v="177.32"/>
    <n v="1859.68"/>
  </r>
  <r>
    <s v="Kelci Walkden"/>
    <x v="3"/>
    <s v="Fruit &amp; Nut Bars"/>
    <d v="2021-02-04T00:00:00"/>
    <n v="2576"/>
    <n v="253"/>
    <n v="1199.22"/>
    <n v="1376.78"/>
  </r>
  <r>
    <s v="Kaine Padly"/>
    <x v="2"/>
    <s v="Spicy Special Slims"/>
    <d v="2021-02-04T00:00:00"/>
    <n v="3948"/>
    <n v="168"/>
    <n v="1380.96"/>
    <n v="2567.04"/>
  </r>
  <r>
    <s v="Madelene Upcott"/>
    <x v="0"/>
    <s v="85% Dark Bars"/>
    <d v="2021-02-04T00:00:00"/>
    <n v="1386"/>
    <n v="413"/>
    <n v="4340.63"/>
    <n v="-2954.63"/>
  </r>
  <r>
    <s v="Curtice Advani"/>
    <x v="5"/>
    <s v="Spicy Special Slims"/>
    <d v="2021-02-04T00:00:00"/>
    <n v="3724"/>
    <n v="431"/>
    <n v="3542.82"/>
    <n v="181.17999999999984"/>
  </r>
  <r>
    <s v="Dotty Strutley"/>
    <x v="0"/>
    <s v="Raspberry Choco"/>
    <d v="2021-02-04T00:00:00"/>
    <n v="2177"/>
    <n v="219"/>
    <n v="843.15"/>
    <n v="1333.85"/>
  </r>
  <r>
    <s v="Oby Sorrel"/>
    <x v="2"/>
    <s v="Manuka Honey Choco"/>
    <d v="2021-02-04T00:00:00"/>
    <n v="6531"/>
    <n v="373"/>
    <n v="2536.4"/>
    <n v="3994.6"/>
  </r>
  <r>
    <s v="Dennison Crosswaite"/>
    <x v="0"/>
    <s v="85% Dark Bars"/>
    <d v="2021-02-04T00:00:00"/>
    <n v="714"/>
    <n v="88"/>
    <n v="924.88"/>
    <n v="-210.88"/>
  </r>
  <r>
    <s v="Husein Augar"/>
    <x v="2"/>
    <s v="Orange Choco"/>
    <d v="2021-02-04T00:00:00"/>
    <n v="616"/>
    <n v="338"/>
    <n v="1243.8400000000001"/>
    <n v="-627.84000000000015"/>
  </r>
  <r>
    <s v="Oby Sorrel"/>
    <x v="2"/>
    <s v="Baker's Choco Chips"/>
    <d v="2021-02-04T00:00:00"/>
    <n v="11144"/>
    <n v="127"/>
    <n v="1576.07"/>
    <n v="9567.93"/>
  </r>
  <r>
    <s v="Karlen McCaffrey"/>
    <x v="0"/>
    <s v="Fruit &amp; Nut Bars"/>
    <d v="2021-02-04T00:00:00"/>
    <n v="5544"/>
    <n v="175"/>
    <n v="829.5"/>
    <n v="4714.5"/>
  </r>
  <r>
    <s v="Rafaelita Blaksland"/>
    <x v="5"/>
    <s v="Eclairs"/>
    <d v="2021-02-04T00:00:00"/>
    <n v="2611"/>
    <n v="24"/>
    <n v="151.44"/>
    <n v="2459.56"/>
  </r>
  <r>
    <s v="Gunar Cockshoot"/>
    <x v="1"/>
    <s v="99% Dark &amp; Pure"/>
    <d v="2021-02-04T00:00:00"/>
    <n v="6041"/>
    <n v="22"/>
    <n v="170.06"/>
    <n v="5870.94"/>
  </r>
  <r>
    <s v="Andria Kimpton"/>
    <x v="1"/>
    <s v="After Nines"/>
    <d v="2021-02-04T00:00:00"/>
    <n v="441"/>
    <n v="545"/>
    <n v="5575.35"/>
    <n v="-5134.3500000000004"/>
  </r>
  <r>
    <s v="Jan Morforth"/>
    <x v="3"/>
    <s v="Spicy Special Slims"/>
    <d v="2021-02-04T00:00:00"/>
    <n v="3948"/>
    <n v="308"/>
    <n v="2531.7600000000002"/>
    <n v="1416.2399999999998"/>
  </r>
  <r>
    <s v="Karlen McCaffrey"/>
    <x v="4"/>
    <s v="99% Dark &amp; Pure"/>
    <d v="2021-02-04T00:00:00"/>
    <n v="301"/>
    <n v="258"/>
    <n v="1994.3400000000001"/>
    <n v="-1693.3400000000001"/>
  </r>
  <r>
    <s v="Gunar Cockshoot"/>
    <x v="0"/>
    <s v="Almond Choco"/>
    <d v="2021-02-04T00:00:00"/>
    <n v="1414"/>
    <n v="148"/>
    <n v="762.2"/>
    <n v="651.79999999999995"/>
  </r>
  <r>
    <s v="Gunar Cockshoot"/>
    <x v="5"/>
    <s v="Mint Chip Choco"/>
    <d v="2021-02-04T00:00:00"/>
    <n v="8890"/>
    <n v="371"/>
    <n v="2122.12"/>
    <n v="6767.88"/>
  </r>
  <r>
    <s v="Rafaelita Blaksland"/>
    <x v="0"/>
    <s v="Eclairs"/>
    <d v="2021-02-04T00:00:00"/>
    <n v="1372"/>
    <n v="46"/>
    <n v="290.26"/>
    <n v="1081.74"/>
  </r>
  <r>
    <s v="Van Tuxwell"/>
    <x v="5"/>
    <s v="Caramel Stuffed Bars"/>
    <d v="2021-02-04T00:00:00"/>
    <n v="10710"/>
    <n v="595"/>
    <n v="5015.8499999999995"/>
    <n v="5694.1500000000005"/>
  </r>
  <r>
    <s v="Beverie Moffet"/>
    <x v="4"/>
    <s v="Mint Chip Choco"/>
    <d v="2021-02-05T00:00:00"/>
    <n v="4900"/>
    <n v="53"/>
    <n v="303.15999999999997"/>
    <n v="4596.84"/>
  </r>
  <r>
    <s v="Gunar Cockshoot"/>
    <x v="3"/>
    <s v="Spicy Special Slims"/>
    <d v="2021-02-05T00:00:00"/>
    <n v="9485"/>
    <n v="52"/>
    <n v="427.44000000000005"/>
    <n v="9057.56"/>
  </r>
  <r>
    <s v="Husein Augar"/>
    <x v="3"/>
    <s v="Caramel Stuffed Bars"/>
    <d v="2021-02-05T00:00:00"/>
    <n v="2100"/>
    <n v="227"/>
    <n v="1913.61"/>
    <n v="186.3900000000001"/>
  </r>
  <r>
    <s v="Kelci Walkden"/>
    <x v="0"/>
    <s v="Manuka Honey Choco"/>
    <d v="2021-02-05T00:00:00"/>
    <n v="2863"/>
    <n v="22"/>
    <n v="149.6"/>
    <n v="2713.4"/>
  </r>
  <r>
    <s v="Husein Augar"/>
    <x v="5"/>
    <s v="85% Dark Bars"/>
    <d v="2021-02-05T00:00:00"/>
    <n v="6272"/>
    <n v="131"/>
    <n v="1376.81"/>
    <n v="4895.1900000000005"/>
  </r>
  <r>
    <s v="Barr Faughny"/>
    <x v="5"/>
    <s v="Caramel Stuffed Bars"/>
    <d v="2021-02-05T00:00:00"/>
    <n v="5327"/>
    <n v="16"/>
    <n v="134.88"/>
    <n v="5192.12"/>
  </r>
  <r>
    <s v="Marney O'Breen"/>
    <x v="0"/>
    <s v="Almond Choco"/>
    <d v="2021-02-05T00:00:00"/>
    <n v="644"/>
    <n v="25"/>
    <n v="128.75"/>
    <n v="515.25"/>
  </r>
  <r>
    <s v="Oby Sorrel"/>
    <x v="4"/>
    <s v="50% Dark Bites"/>
    <d v="2021-02-05T00:00:00"/>
    <n v="2191"/>
    <n v="474"/>
    <n v="3545.52"/>
    <n v="-1354.52"/>
  </r>
  <r>
    <s v="Gigi Bohling"/>
    <x v="1"/>
    <s v="Almond Choco"/>
    <d v="2021-02-05T00:00:00"/>
    <n v="280"/>
    <n v="564"/>
    <n v="2904.6000000000004"/>
    <n v="-2624.6000000000004"/>
  </r>
  <r>
    <s v="Ches Bonnell"/>
    <x v="1"/>
    <s v="Manuka Honey Choco"/>
    <d v="2021-02-05T00:00:00"/>
    <n v="5509"/>
    <n v="66"/>
    <n v="448.8"/>
    <n v="5060.2"/>
  </r>
  <r>
    <s v="Gigi Bohling"/>
    <x v="3"/>
    <s v="Organic Choco Syrup"/>
    <d v="2021-02-05T00:00:00"/>
    <n v="9331"/>
    <n v="374"/>
    <n v="3579.1800000000003"/>
    <n v="5751.82"/>
  </r>
  <r>
    <s v="Wilone O'Kielt"/>
    <x v="3"/>
    <s v="Caramel Stuffed Bars"/>
    <d v="2021-02-05T00:00:00"/>
    <n v="16520"/>
    <n v="661"/>
    <n v="5572.23"/>
    <n v="10947.77"/>
  </r>
  <r>
    <s v="Gigi Bohling"/>
    <x v="1"/>
    <s v="Drinking Coco"/>
    <d v="2021-02-05T00:00:00"/>
    <n v="371"/>
    <n v="13"/>
    <n v="129.22"/>
    <n v="241.78"/>
  </r>
  <r>
    <s v="Gigi Bohling"/>
    <x v="2"/>
    <s v="After Nines"/>
    <d v="2021-02-05T00:00:00"/>
    <n v="3353"/>
    <n v="177"/>
    <n v="1810.71"/>
    <n v="1542.29"/>
  </r>
  <r>
    <s v="Beverie Moffet"/>
    <x v="4"/>
    <s v="Milk Bars"/>
    <d v="2021-02-05T00:00:00"/>
    <n v="9548"/>
    <n v="597"/>
    <n v="3140.22"/>
    <n v="6407.7800000000007"/>
  </r>
  <r>
    <s v="Van Tuxwell"/>
    <x v="3"/>
    <s v="Mint Chip Choco"/>
    <d v="2021-02-05T00:00:00"/>
    <n v="1407"/>
    <n v="75"/>
    <n v="429"/>
    <n v="978"/>
  </r>
  <r>
    <s v="Gigi Bohling"/>
    <x v="0"/>
    <s v="99% Dark &amp; Pure"/>
    <d v="2021-02-05T00:00:00"/>
    <n v="10780"/>
    <n v="469"/>
    <n v="3625.3700000000003"/>
    <n v="7154.6299999999992"/>
  </r>
  <r>
    <s v="Roddy Speechley"/>
    <x v="0"/>
    <s v="Almond Choco"/>
    <d v="2021-02-05T00:00:00"/>
    <n v="7343"/>
    <n v="272"/>
    <n v="1400.8000000000002"/>
    <n v="5942.2"/>
  </r>
  <r>
    <s v="Karlen McCaffrey"/>
    <x v="4"/>
    <s v="Caramel Stuffed Bars"/>
    <d v="2021-02-08T00:00:00"/>
    <n v="301"/>
    <n v="305"/>
    <n v="2571.15"/>
    <n v="-2270.15"/>
  </r>
  <r>
    <s v="Oby Sorrel"/>
    <x v="0"/>
    <s v="White Choc"/>
    <d v="2021-02-08T00:00:00"/>
    <n v="5068"/>
    <n v="318"/>
    <n v="2044.74"/>
    <n v="3023.26"/>
  </r>
  <r>
    <s v="Kelci Walkden"/>
    <x v="4"/>
    <s v="Organic Choco Syrup"/>
    <d v="2021-02-08T00:00:00"/>
    <n v="2709"/>
    <n v="39"/>
    <n v="373.23"/>
    <n v="2335.77"/>
  </r>
  <r>
    <s v="Rafaelita Blaksland"/>
    <x v="0"/>
    <s v="White Choc"/>
    <d v="2021-02-08T00:00:00"/>
    <n v="2737"/>
    <n v="40"/>
    <n v="257.2"/>
    <n v="2479.8000000000002"/>
  </r>
  <r>
    <s v="Beverie Moffet"/>
    <x v="2"/>
    <s v="Drinking Coco"/>
    <d v="2021-02-08T00:00:00"/>
    <n v="4648"/>
    <n v="104"/>
    <n v="1033.76"/>
    <n v="3614.24"/>
  </r>
  <r>
    <s v="Jan Morforth"/>
    <x v="1"/>
    <s v="70% Dark Bites"/>
    <d v="2021-02-08T00:00:00"/>
    <n v="8764"/>
    <n v="262"/>
    <n v="1320.48"/>
    <n v="7443.52"/>
  </r>
  <r>
    <s v="Wilone O'Kielt"/>
    <x v="3"/>
    <s v="Caramel Stuffed Bars"/>
    <d v="2021-02-08T00:00:00"/>
    <n v="5145"/>
    <n v="376"/>
    <n v="3169.68"/>
    <n v="1975.3200000000002"/>
  </r>
  <r>
    <s v="Oby Sorrel"/>
    <x v="2"/>
    <s v="Milk Bars"/>
    <d v="2021-02-08T00:00:00"/>
    <n v="1918"/>
    <n v="390"/>
    <n v="2051.4"/>
    <n v="-133.40000000000009"/>
  </r>
  <r>
    <s v="Marney O'Breen"/>
    <x v="5"/>
    <s v="70% Dark Bites"/>
    <d v="2021-02-08T00:00:00"/>
    <n v="4396"/>
    <n v="674"/>
    <n v="3396.96"/>
    <n v="999.04"/>
  </r>
  <r>
    <s v="Ches Bonnell"/>
    <x v="5"/>
    <s v="Fruit &amp; Nut Bars"/>
    <d v="2021-02-08T00:00:00"/>
    <n v="7420"/>
    <n v="83"/>
    <n v="393.42"/>
    <n v="7026.58"/>
  </r>
  <r>
    <s v="Barr Faughny"/>
    <x v="4"/>
    <s v="Fruit &amp; Nut Bars"/>
    <d v="2021-02-08T00:00:00"/>
    <n v="5292"/>
    <n v="500"/>
    <n v="2370"/>
    <n v="2922"/>
  </r>
  <r>
    <s v="Gigi Bohling"/>
    <x v="2"/>
    <s v="Smooth Sliky Salty"/>
    <d v="2021-02-08T00:00:00"/>
    <n v="3787"/>
    <n v="236"/>
    <n v="651.3599999999999"/>
    <n v="3135.6400000000003"/>
  </r>
  <r>
    <s v="Beverie Moffet"/>
    <x v="0"/>
    <s v="Organic Choco Syrup"/>
    <d v="2021-02-08T00:00:00"/>
    <n v="581"/>
    <n v="19"/>
    <n v="181.83"/>
    <n v="399.16999999999996"/>
  </r>
  <r>
    <s v="Ches Bonnell"/>
    <x v="1"/>
    <s v="Drinking Coco"/>
    <d v="2021-02-08T00:00:00"/>
    <n v="4900"/>
    <n v="154"/>
    <n v="1530.76"/>
    <n v="3369.24"/>
  </r>
  <r>
    <s v="Roddy Speechley"/>
    <x v="2"/>
    <s v="Organic Choco Syrup"/>
    <d v="2021-02-08T00:00:00"/>
    <n v="2639"/>
    <n v="80"/>
    <n v="765.6"/>
    <n v="1873.4"/>
  </r>
  <r>
    <s v="Madelene Upcott"/>
    <x v="0"/>
    <s v="White Choc"/>
    <d v="2021-02-08T00:00:00"/>
    <n v="7980"/>
    <n v="980"/>
    <n v="6301.4"/>
    <n v="1678.6000000000004"/>
  </r>
  <r>
    <s v="Oby Sorrel"/>
    <x v="4"/>
    <s v="70% Dark Bites"/>
    <d v="2021-02-08T00:00:00"/>
    <n v="2695"/>
    <n v="108"/>
    <n v="544.32000000000005"/>
    <n v="2150.6799999999998"/>
  </r>
  <r>
    <s v="Oby Sorrel"/>
    <x v="3"/>
    <s v="Mint Chip Choco"/>
    <d v="2021-02-09T00:00:00"/>
    <n v="686"/>
    <n v="261"/>
    <n v="1492.9199999999998"/>
    <n v="-806.91999999999985"/>
  </r>
  <r>
    <s v="Karlen McCaffrey"/>
    <x v="3"/>
    <s v="Eclairs"/>
    <d v="2021-02-09T00:00:00"/>
    <n v="10647"/>
    <n v="185"/>
    <n v="1167.3499999999999"/>
    <n v="9479.65"/>
  </r>
  <r>
    <s v="Jan Morforth"/>
    <x v="5"/>
    <s v="Raspberry Choco"/>
    <d v="2021-02-09T00:00:00"/>
    <n v="1890"/>
    <n v="93"/>
    <n v="358.05"/>
    <n v="1531.95"/>
  </r>
  <r>
    <s v="Rafaelita Blaksland"/>
    <x v="3"/>
    <s v="Raspberry Choco"/>
    <d v="2021-02-09T00:00:00"/>
    <n v="1162"/>
    <n v="38"/>
    <n v="146.30000000000001"/>
    <n v="1015.7"/>
  </r>
  <r>
    <s v="Ches Bonnell"/>
    <x v="0"/>
    <s v="85% Dark Bars"/>
    <d v="2021-02-09T00:00:00"/>
    <n v="2296"/>
    <n v="192"/>
    <n v="2017.92"/>
    <n v="278.07999999999993"/>
  </r>
  <r>
    <s v="Marney O'Breen"/>
    <x v="3"/>
    <s v="70% Dark Bites"/>
    <d v="2021-02-09T00:00:00"/>
    <n v="15659"/>
    <n v="490"/>
    <n v="2469.6"/>
    <n v="13189.4"/>
  </r>
  <r>
    <s v="Jan Morforth"/>
    <x v="4"/>
    <s v="70% Dark Bites"/>
    <d v="2021-02-09T00:00:00"/>
    <n v="2100"/>
    <n v="73"/>
    <n v="367.92"/>
    <n v="1732.08"/>
  </r>
  <r>
    <s v="Rafaelita Blaksland"/>
    <x v="2"/>
    <s v="Orange Choco"/>
    <d v="2021-02-09T00:00:00"/>
    <n v="2338"/>
    <n v="213"/>
    <n v="783.84"/>
    <n v="1554.1599999999999"/>
  </r>
  <r>
    <s v="Andria Kimpton"/>
    <x v="3"/>
    <s v="Organic Choco Syrup"/>
    <d v="2021-02-10T00:00:00"/>
    <n v="5194"/>
    <n v="29"/>
    <n v="277.53000000000003"/>
    <n v="4916.47"/>
  </r>
  <r>
    <s v="Gigi Bohling"/>
    <x v="1"/>
    <s v="Peanut Butter Cubes"/>
    <d v="2021-02-10T00:00:00"/>
    <n v="4424"/>
    <n v="320"/>
    <n v="848"/>
    <n v="3576"/>
  </r>
  <r>
    <s v="Andria Kimpton"/>
    <x v="1"/>
    <s v="70% Dark Bites"/>
    <d v="2021-02-10T00:00:00"/>
    <n v="2303"/>
    <n v="260"/>
    <n v="1310.4000000000001"/>
    <n v="992.59999999999991"/>
  </r>
  <r>
    <s v="Kaine Padly"/>
    <x v="5"/>
    <s v="Spicy Special Slims"/>
    <d v="2021-02-10T00:00:00"/>
    <n v="1876"/>
    <n v="12"/>
    <n v="98.640000000000015"/>
    <n v="1777.36"/>
  </r>
  <r>
    <s v="Marney O'Breen"/>
    <x v="4"/>
    <s v="Raspberry Choco"/>
    <d v="2021-02-10T00:00:00"/>
    <n v="294"/>
    <n v="700"/>
    <n v="2695"/>
    <n v="-2401"/>
  </r>
  <r>
    <s v="Wilone O'Kielt"/>
    <x v="4"/>
    <s v="After Nines"/>
    <d v="2021-02-10T00:00:00"/>
    <n v="756"/>
    <n v="121"/>
    <n v="1237.8300000000002"/>
    <n v="-481.83000000000015"/>
  </r>
  <r>
    <s v="Madelene Upcott"/>
    <x v="1"/>
    <s v="Spicy Special Slims"/>
    <d v="2021-02-10T00:00:00"/>
    <n v="2359"/>
    <n v="105"/>
    <n v="863.1"/>
    <n v="1495.9"/>
  </r>
  <r>
    <s v="Oby Sorrel"/>
    <x v="0"/>
    <s v="Smooth Sliky Salty"/>
    <d v="2021-02-10T00:00:00"/>
    <n v="511"/>
    <n v="407"/>
    <n v="1123.32"/>
    <n v="-612.31999999999994"/>
  </r>
  <r>
    <s v="Kelci Walkden"/>
    <x v="4"/>
    <s v="99% Dark &amp; Pure"/>
    <d v="2021-02-10T00:00:00"/>
    <n v="9051"/>
    <n v="683"/>
    <n v="5279.59"/>
    <n v="3771.41"/>
  </r>
  <r>
    <s v="Marney O'Breen"/>
    <x v="3"/>
    <s v="99% Dark &amp; Pure"/>
    <d v="2021-02-10T00:00:00"/>
    <n v="1540"/>
    <n v="101"/>
    <n v="780.73"/>
    <n v="759.27"/>
  </r>
  <r>
    <s v="Dotty Strutley"/>
    <x v="0"/>
    <s v="70% Dark Bites"/>
    <d v="2021-02-10T00:00:00"/>
    <n v="3738"/>
    <n v="145"/>
    <n v="730.8"/>
    <n v="3007.2"/>
  </r>
  <r>
    <s v="Kelci Walkden"/>
    <x v="0"/>
    <s v="After Nines"/>
    <d v="2021-02-10T00:00:00"/>
    <n v="1232"/>
    <n v="119"/>
    <n v="1217.3700000000001"/>
    <n v="14.629999999999882"/>
  </r>
  <r>
    <s v="Jan Morforth"/>
    <x v="4"/>
    <s v="Mint Chip Choco"/>
    <d v="2021-02-10T00:00:00"/>
    <n v="462"/>
    <n v="145"/>
    <n v="829.4"/>
    <n v="-367.4"/>
  </r>
  <r>
    <s v="Oby Sorrel"/>
    <x v="0"/>
    <s v="Caramel Stuffed Bars"/>
    <d v="2021-02-10T00:00:00"/>
    <n v="5229"/>
    <n v="393"/>
    <n v="3312.99"/>
    <n v="1916.0100000000002"/>
  </r>
  <r>
    <s v="Madelene Upcott"/>
    <x v="0"/>
    <s v="Peanut Butter Cubes"/>
    <d v="2021-02-10T00:00:00"/>
    <n v="1841"/>
    <n v="344"/>
    <n v="911.6"/>
    <n v="929.4"/>
  </r>
  <r>
    <s v="Beverie Moffet"/>
    <x v="1"/>
    <s v="Milk Bars"/>
    <d v="2021-02-10T00:00:00"/>
    <n v="8456"/>
    <n v="910"/>
    <n v="4786.5999999999995"/>
    <n v="3669.4000000000005"/>
  </r>
  <r>
    <s v="Barr Faughny"/>
    <x v="1"/>
    <s v="Orange Choco"/>
    <d v="2021-02-10T00:00:00"/>
    <n v="1631"/>
    <n v="140"/>
    <n v="515.20000000000005"/>
    <n v="1115.8"/>
  </r>
  <r>
    <s v="Wilone O'Kielt"/>
    <x v="3"/>
    <s v="White Choc"/>
    <d v="2021-02-10T00:00:00"/>
    <n v="2205"/>
    <n v="265"/>
    <n v="1703.9499999999998"/>
    <n v="501.05000000000018"/>
  </r>
  <r>
    <s v="Barr Faughny"/>
    <x v="2"/>
    <s v="Drinking Coco"/>
    <d v="2021-02-10T00:00:00"/>
    <n v="637"/>
    <n v="219"/>
    <n v="2176.8599999999997"/>
    <n v="-1539.8599999999997"/>
  </r>
  <r>
    <s v="Kaine Padly"/>
    <x v="5"/>
    <s v="70% Dark Bites"/>
    <d v="2021-02-10T00:00:00"/>
    <n v="8925"/>
    <n v="5"/>
    <n v="25.2"/>
    <n v="8899.7999999999993"/>
  </r>
  <r>
    <s v="Gunar Cockshoot"/>
    <x v="1"/>
    <s v="Baker's Choco Chips"/>
    <d v="2021-02-10T00:00:00"/>
    <n v="511"/>
    <n v="249"/>
    <n v="3090.09"/>
    <n v="-2579.09"/>
  </r>
  <r>
    <s v="Brien Boise"/>
    <x v="0"/>
    <s v="Spicy Special Slims"/>
    <d v="2021-02-10T00:00:00"/>
    <n v="1750"/>
    <n v="196"/>
    <n v="1611.1200000000001"/>
    <n v="138.87999999999988"/>
  </r>
  <r>
    <s v="Andria Kimpton"/>
    <x v="3"/>
    <s v="Fruit &amp; Nut Bars"/>
    <d v="2021-02-10T00:00:00"/>
    <n v="4571"/>
    <n v="31"/>
    <n v="146.94"/>
    <n v="4424.0600000000004"/>
  </r>
  <r>
    <s v="Kaine Padly"/>
    <x v="3"/>
    <s v="Drinking Coco"/>
    <d v="2021-02-10T00:00:00"/>
    <n v="4536"/>
    <n v="60"/>
    <n v="596.4"/>
    <n v="3939.6"/>
  </r>
  <r>
    <s v="Curtice Advani"/>
    <x v="2"/>
    <s v="Baker's Choco Chips"/>
    <d v="2021-02-10T00:00:00"/>
    <n v="8078"/>
    <n v="248"/>
    <n v="3077.68"/>
    <n v="5000.32"/>
  </r>
  <r>
    <s v="Curtice Advani"/>
    <x v="2"/>
    <s v="50% Dark Bites"/>
    <d v="2021-02-10T00:00:00"/>
    <n v="6097"/>
    <n v="84"/>
    <n v="628.32000000000005"/>
    <n v="5468.68"/>
  </r>
  <r>
    <s v="Barr Faughny"/>
    <x v="1"/>
    <s v="White Choc"/>
    <d v="2021-02-10T00:00:00"/>
    <n v="1743"/>
    <n v="452"/>
    <n v="2906.3599999999997"/>
    <n v="-1163.3599999999997"/>
  </r>
  <r>
    <s v="Gunar Cockshoot"/>
    <x v="5"/>
    <s v="99% Dark &amp; Pure"/>
    <d v="2021-02-10T00:00:00"/>
    <n v="1575"/>
    <n v="145"/>
    <n v="1120.8500000000001"/>
    <n v="454.14999999999986"/>
  </r>
  <r>
    <s v="Wilone O'Kielt"/>
    <x v="2"/>
    <s v="Manuka Honey Choco"/>
    <d v="2021-02-10T00:00:00"/>
    <n v="4151"/>
    <n v="35"/>
    <n v="238"/>
    <n v="3913"/>
  </r>
  <r>
    <s v="Gunar Cockshoot"/>
    <x v="5"/>
    <s v="Orange Choco"/>
    <d v="2021-02-10T00:00:00"/>
    <n v="2016"/>
    <n v="685"/>
    <n v="2520.8000000000002"/>
    <n v="-504.80000000000018"/>
  </r>
  <r>
    <s v="Ches Bonnell"/>
    <x v="3"/>
    <s v="Manuka Honey Choco"/>
    <d v="2021-02-10T00:00:00"/>
    <n v="1540"/>
    <n v="212"/>
    <n v="1441.6"/>
    <n v="98.400000000000091"/>
  </r>
  <r>
    <s v="Dennison Crosswaite"/>
    <x v="3"/>
    <s v="85% Dark Bars"/>
    <d v="2021-02-10T00:00:00"/>
    <n v="5404"/>
    <n v="250"/>
    <n v="2627.5"/>
    <n v="2776.5"/>
  </r>
  <r>
    <s v="Madelene Upcott"/>
    <x v="1"/>
    <s v="Peanut Butter Cubes"/>
    <d v="2021-02-10T00:00:00"/>
    <n v="5453"/>
    <n v="38"/>
    <n v="100.7"/>
    <n v="5352.3"/>
  </r>
  <r>
    <s v="Curtice Advani"/>
    <x v="1"/>
    <s v="Spicy Special Slims"/>
    <d v="2021-02-10T00:00:00"/>
    <n v="287"/>
    <n v="67"/>
    <n v="550.74"/>
    <n v="-263.74"/>
  </r>
  <r>
    <s v="Madelene Upcott"/>
    <x v="5"/>
    <s v="Peanut Butter Cubes"/>
    <d v="2021-02-10T00:00:00"/>
    <n v="15211"/>
    <n v="333"/>
    <n v="882.44999999999993"/>
    <n v="14328.55"/>
  </r>
  <r>
    <s v="Ches Bonnell"/>
    <x v="0"/>
    <s v="Choco Coated Almonds"/>
    <d v="2021-02-10T00:00:00"/>
    <n v="4025"/>
    <n v="510"/>
    <n v="1693.1999999999998"/>
    <n v="2331.8000000000002"/>
  </r>
  <r>
    <s v="Karlen McCaffrey"/>
    <x v="5"/>
    <s v="Raspberry Choco"/>
    <d v="2021-02-10T00:00:00"/>
    <n v="4949"/>
    <n v="330"/>
    <n v="1270.5"/>
    <n v="3678.5"/>
  </r>
  <r>
    <s v="Dotty Strutley"/>
    <x v="1"/>
    <s v="Eclairs"/>
    <d v="2021-02-10T00:00:00"/>
    <n v="18305"/>
    <n v="591"/>
    <n v="3729.2099999999996"/>
    <n v="14575.79"/>
  </r>
  <r>
    <s v="Kelci Walkden"/>
    <x v="0"/>
    <s v="Choco Coated Almonds"/>
    <d v="2021-02-10T00:00:00"/>
    <n v="8225"/>
    <n v="284"/>
    <n v="942.88"/>
    <n v="7282.12"/>
  </r>
  <r>
    <s v="Barr Faughny"/>
    <x v="2"/>
    <s v="After Nines"/>
    <d v="2021-02-10T00:00:00"/>
    <n v="3990"/>
    <n v="250"/>
    <n v="2557.5"/>
    <n v="1432.5"/>
  </r>
  <r>
    <s v="Andria Kimpton"/>
    <x v="4"/>
    <s v="Smooth Sliky Salty"/>
    <d v="2021-02-10T00:00:00"/>
    <n v="252"/>
    <n v="20"/>
    <n v="55.199999999999996"/>
    <n v="196.8"/>
  </r>
  <r>
    <s v="Jan Morforth"/>
    <x v="5"/>
    <s v="Organic Choco Syrup"/>
    <d v="2021-02-10T00:00:00"/>
    <n v="1295"/>
    <n v="48"/>
    <n v="459.36"/>
    <n v="835.64"/>
  </r>
  <r>
    <s v="Madelene Upcott"/>
    <x v="4"/>
    <s v="99% Dark &amp; Pure"/>
    <d v="2021-02-10T00:00:00"/>
    <n v="9835"/>
    <n v="518"/>
    <n v="4004.1400000000003"/>
    <n v="5830.86"/>
  </r>
  <r>
    <s v="Gigi Bohling"/>
    <x v="2"/>
    <s v="Organic Choco Syrup"/>
    <d v="2021-02-10T00:00:00"/>
    <n v="497"/>
    <n v="21"/>
    <n v="200.97"/>
    <n v="296.02999999999997"/>
  </r>
  <r>
    <s v="Dennison Crosswaite"/>
    <x v="5"/>
    <s v="Raspberry Choco"/>
    <d v="2021-02-10T00:00:00"/>
    <n v="10486"/>
    <n v="656"/>
    <n v="2525.6"/>
    <n v="7960.4"/>
  </r>
  <r>
    <s v="Gigi Bohling"/>
    <x v="4"/>
    <s v="Raspberry Choco"/>
    <d v="2021-02-10T00:00:00"/>
    <n v="917"/>
    <n v="92"/>
    <n v="354.2"/>
    <n v="562.79999999999995"/>
  </r>
  <r>
    <s v="Gunar Cockshoot"/>
    <x v="5"/>
    <s v="Orange Choco"/>
    <d v="2021-02-10T00:00:00"/>
    <n v="7308"/>
    <n v="665"/>
    <n v="2447.2000000000003"/>
    <n v="4860.7999999999993"/>
  </r>
  <r>
    <s v="Mallorie Waber"/>
    <x v="4"/>
    <s v="After Nines"/>
    <d v="2021-02-10T00:00:00"/>
    <n v="6517"/>
    <n v="311"/>
    <n v="3181.53"/>
    <n v="3335.47"/>
  </r>
  <r>
    <s v="Van Tuxwell"/>
    <x v="2"/>
    <s v="70% Dark Bites"/>
    <d v="2021-02-10T00:00:00"/>
    <n v="2821"/>
    <n v="89"/>
    <n v="448.56"/>
    <n v="2372.44"/>
  </r>
  <r>
    <s v="Curtice Advani"/>
    <x v="4"/>
    <s v="85% Dark Bars"/>
    <d v="2021-02-11T00:00:00"/>
    <n v="3213"/>
    <n v="324"/>
    <n v="3405.24"/>
    <n v="-192.23999999999978"/>
  </r>
  <r>
    <s v="Kelci Walkden"/>
    <x v="1"/>
    <s v="Organic Choco Syrup"/>
    <d v="2021-02-11T00:00:00"/>
    <n v="2912"/>
    <n v="413"/>
    <n v="3952.4100000000003"/>
    <n v="-1040.4100000000003"/>
  </r>
  <r>
    <s v="Brien Boise"/>
    <x v="1"/>
    <s v="Eclairs"/>
    <d v="2021-02-11T00:00:00"/>
    <n v="3549"/>
    <n v="165"/>
    <n v="1041.1499999999999"/>
    <n v="2507.8500000000004"/>
  </r>
  <r>
    <s v="Gigi Bohling"/>
    <x v="0"/>
    <s v="Mint Chip Choco"/>
    <d v="2021-02-11T00:00:00"/>
    <n v="7371"/>
    <n v="304"/>
    <n v="1738.8799999999999"/>
    <n v="5632.12"/>
  </r>
  <r>
    <s v="Marney O'Breen"/>
    <x v="4"/>
    <s v="After Nines"/>
    <d v="2021-02-11T00:00:00"/>
    <n v="2541"/>
    <n v="358"/>
    <n v="3662.34"/>
    <n v="-1121.3400000000001"/>
  </r>
  <r>
    <s v="Ches Bonnell"/>
    <x v="0"/>
    <s v="Eclairs"/>
    <d v="2021-02-11T00:00:00"/>
    <n v="3416"/>
    <n v="34"/>
    <n v="214.54"/>
    <n v="3201.46"/>
  </r>
  <r>
    <s v="Kaine Padly"/>
    <x v="4"/>
    <s v="Drinking Coco"/>
    <d v="2021-02-11T00:00:00"/>
    <n v="6657"/>
    <n v="318"/>
    <n v="3160.9199999999996"/>
    <n v="3496.0800000000004"/>
  </r>
  <r>
    <s v="Wilone O'Kielt"/>
    <x v="4"/>
    <s v="Spicy Special Slims"/>
    <d v="2021-02-11T00:00:00"/>
    <n v="7476"/>
    <n v="840"/>
    <n v="6904.8"/>
    <n v="571.19999999999982"/>
  </r>
  <r>
    <s v="Jan Morforth"/>
    <x v="1"/>
    <s v="Manuka Honey Choco"/>
    <d v="2021-02-11T00:00:00"/>
    <n v="1876"/>
    <n v="392"/>
    <n v="2665.6"/>
    <n v="-789.59999999999991"/>
  </r>
  <r>
    <s v="Andria Kimpton"/>
    <x v="2"/>
    <s v="Mint Chip Choco"/>
    <d v="2021-02-11T00:00:00"/>
    <n v="532"/>
    <n v="310"/>
    <n v="1773.1999999999998"/>
    <n v="-1241.1999999999998"/>
  </r>
  <r>
    <s v="Madelene Upcott"/>
    <x v="2"/>
    <s v="Mint Chip Choco"/>
    <d v="2021-02-11T00:00:00"/>
    <n v="1960"/>
    <n v="504"/>
    <n v="2882.8799999999997"/>
    <n v="-922.87999999999965"/>
  </r>
  <r>
    <s v="Rafaelita Blaksland"/>
    <x v="1"/>
    <s v="Mint Chip Choco"/>
    <d v="2021-02-11T00:00:00"/>
    <n v="630"/>
    <n v="220"/>
    <n v="1258.3999999999999"/>
    <n v="-628.39999999999986"/>
  </r>
  <r>
    <s v="Madelene Upcott"/>
    <x v="4"/>
    <s v="Organic Choco Syrup"/>
    <d v="2021-02-11T00:00:00"/>
    <n v="10962"/>
    <n v="247"/>
    <n v="2363.79"/>
    <n v="8598.2099999999991"/>
  </r>
  <r>
    <s v="Madelene Upcott"/>
    <x v="4"/>
    <s v="Drinking Coco"/>
    <d v="2021-02-11T00:00:00"/>
    <n v="6797"/>
    <n v="60"/>
    <n v="596.4"/>
    <n v="6200.6"/>
  </r>
  <r>
    <s v="Marney O'Breen"/>
    <x v="2"/>
    <s v="Fruit &amp; Nut Bars"/>
    <d v="2021-02-11T00:00:00"/>
    <n v="4102"/>
    <n v="770"/>
    <n v="3649.8"/>
    <n v="452.19999999999982"/>
  </r>
  <r>
    <s v="Gigi Bohling"/>
    <x v="4"/>
    <s v="Caramel Stuffed Bars"/>
    <d v="2021-02-11T00:00:00"/>
    <n v="6797"/>
    <n v="338"/>
    <n v="2849.3399999999997"/>
    <n v="3947.6600000000003"/>
  </r>
  <r>
    <s v="Wilone O'Kielt"/>
    <x v="3"/>
    <s v="50% Dark Bites"/>
    <d v="2021-02-11T00:00:00"/>
    <n v="14483"/>
    <n v="129"/>
    <n v="964.92000000000007"/>
    <n v="13518.08"/>
  </r>
  <r>
    <s v="Husein Augar"/>
    <x v="4"/>
    <s v="Almond Choco"/>
    <d v="2021-02-11T00:00:00"/>
    <n v="2611"/>
    <n v="419"/>
    <n v="2157.8500000000004"/>
    <n v="453.14999999999964"/>
  </r>
  <r>
    <s v="Andria Kimpton"/>
    <x v="0"/>
    <s v="70% Dark Bites"/>
    <d v="2021-02-11T00:00:00"/>
    <n v="3080"/>
    <n v="170"/>
    <n v="856.8"/>
    <n v="2223.1999999999998"/>
  </r>
  <r>
    <s v="Kelci Walkden"/>
    <x v="2"/>
    <s v="Drinking Coco"/>
    <d v="2021-02-11T00:00:00"/>
    <n v="10157"/>
    <n v="60"/>
    <n v="596.4"/>
    <n v="9560.6"/>
  </r>
  <r>
    <s v="Dotty Strutley"/>
    <x v="2"/>
    <s v="Baker's Choco Chips"/>
    <d v="2021-02-11T00:00:00"/>
    <n v="3745"/>
    <n v="136"/>
    <n v="1687.76"/>
    <n v="2057.2399999999998"/>
  </r>
  <r>
    <s v="Kaine Padly"/>
    <x v="5"/>
    <s v="Raspberry Choco"/>
    <d v="2021-02-11T00:00:00"/>
    <n v="2898"/>
    <n v="770"/>
    <n v="2964.5"/>
    <n v="-66.5"/>
  </r>
  <r>
    <s v="Dotty Strutley"/>
    <x v="3"/>
    <s v="Manuka Honey Choco"/>
    <d v="2021-02-11T00:00:00"/>
    <n v="2002"/>
    <n v="478"/>
    <n v="3250.4"/>
    <n v="-1248.4000000000001"/>
  </r>
  <r>
    <s v="Dotty Strutley"/>
    <x v="5"/>
    <s v="Raspberry Choco"/>
    <d v="2021-02-11T00:00:00"/>
    <n v="1638"/>
    <n v="138"/>
    <n v="531.30000000000007"/>
    <n v="1106.6999999999998"/>
  </r>
  <r>
    <s v="Ches Bonnell"/>
    <x v="5"/>
    <s v="Choco Coated Almonds"/>
    <d v="2021-02-11T00:00:00"/>
    <n v="1652"/>
    <n v="291"/>
    <n v="966.12"/>
    <n v="685.88"/>
  </r>
  <r>
    <s v="Beverie Moffet"/>
    <x v="4"/>
    <s v="Peanut Butter Cubes"/>
    <d v="2021-02-11T00:00:00"/>
    <n v="126"/>
    <n v="510"/>
    <n v="1351.5"/>
    <n v="-1225.5"/>
  </r>
  <r>
    <s v="Karlen McCaffrey"/>
    <x v="4"/>
    <s v="70% Dark Bites"/>
    <d v="2021-02-11T00:00:00"/>
    <n v="1288"/>
    <n v="83"/>
    <n v="418.32"/>
    <n v="869.68000000000006"/>
  </r>
  <r>
    <s v="Gunar Cockshoot"/>
    <x v="3"/>
    <s v="Eclairs"/>
    <d v="2021-02-11T00:00:00"/>
    <n v="903"/>
    <n v="422"/>
    <n v="2662.8199999999997"/>
    <n v="-1759.8199999999997"/>
  </r>
  <r>
    <s v="Marney O'Breen"/>
    <x v="3"/>
    <s v="Peanut Butter Cubes"/>
    <d v="2021-02-11T00:00:00"/>
    <n v="7196"/>
    <n v="22"/>
    <n v="58.3"/>
    <n v="7137.7"/>
  </r>
  <r>
    <s v="Husein Augar"/>
    <x v="5"/>
    <s v="Almond Choco"/>
    <d v="2021-02-11T00:00:00"/>
    <n v="2429"/>
    <n v="118"/>
    <n v="607.70000000000005"/>
    <n v="1821.3"/>
  </r>
  <r>
    <s v="Dotty Strutley"/>
    <x v="1"/>
    <s v="White Choc"/>
    <d v="2021-02-11T00:00:00"/>
    <n v="5999"/>
    <n v="50"/>
    <n v="321.5"/>
    <n v="5677.5"/>
  </r>
  <r>
    <s v="Barr Faughny"/>
    <x v="2"/>
    <s v="50% Dark Bites"/>
    <d v="2021-02-11T00:00:00"/>
    <n v="2254"/>
    <n v="103"/>
    <n v="770.44"/>
    <n v="1483.56"/>
  </r>
  <r>
    <s v="Jehu Rudeforth"/>
    <x v="5"/>
    <s v="85% Dark Bars"/>
    <d v="2021-02-11T00:00:00"/>
    <n v="11634"/>
    <n v="700"/>
    <n v="7357"/>
    <n v="4277"/>
  </r>
  <r>
    <s v="Brien Boise"/>
    <x v="2"/>
    <s v="Smooth Sliky Salty"/>
    <d v="2021-02-11T00:00:00"/>
    <n v="5390"/>
    <n v="415"/>
    <n v="1145.3999999999999"/>
    <n v="4244.6000000000004"/>
  </r>
  <r>
    <s v="Jan Morforth"/>
    <x v="3"/>
    <s v="White Choc"/>
    <d v="2021-02-11T00:00:00"/>
    <n v="9359"/>
    <n v="1050"/>
    <n v="6751.5"/>
    <n v="2607.5"/>
  </r>
  <r>
    <s v="Dennison Crosswaite"/>
    <x v="2"/>
    <s v="Eclairs"/>
    <d v="2021-02-11T00:00:00"/>
    <n v="9513"/>
    <n v="433"/>
    <n v="2732.23"/>
    <n v="6780.77"/>
  </r>
  <r>
    <s v="Camilla Castle"/>
    <x v="3"/>
    <s v="Eclairs"/>
    <d v="2021-02-11T00:00:00"/>
    <n v="721"/>
    <n v="28"/>
    <n v="176.67999999999998"/>
    <n v="544.32000000000005"/>
  </r>
  <r>
    <s v="Brien Boise"/>
    <x v="1"/>
    <s v="Peanut Butter Cubes"/>
    <d v="2021-02-11T00:00:00"/>
    <n v="11879"/>
    <n v="840"/>
    <n v="2226"/>
    <n v="9653"/>
  </r>
  <r>
    <s v="Marney O'Breen"/>
    <x v="5"/>
    <s v="Orange Choco"/>
    <d v="2021-02-12T00:00:00"/>
    <n v="2611"/>
    <n v="114"/>
    <n v="419.52000000000004"/>
    <n v="2191.48"/>
  </r>
  <r>
    <s v="Wilone O'Kielt"/>
    <x v="3"/>
    <s v="Raspberry Choco"/>
    <d v="2021-02-12T00:00:00"/>
    <n v="1239"/>
    <n v="60"/>
    <n v="231"/>
    <n v="1008"/>
  </r>
  <r>
    <s v="Karlen McCaffrey"/>
    <x v="5"/>
    <s v="Eclairs"/>
    <d v="2021-02-12T00:00:00"/>
    <n v="742"/>
    <n v="154"/>
    <n v="971.7399999999999"/>
    <n v="-229.7399999999999"/>
  </r>
  <r>
    <s v="Gunar Cockshoot"/>
    <x v="5"/>
    <s v="Choco Coated Almonds"/>
    <d v="2021-02-12T00:00:00"/>
    <n v="12180"/>
    <n v="162"/>
    <n v="537.83999999999992"/>
    <n v="11642.16"/>
  </r>
  <r>
    <s v="Rafaelita Blaksland"/>
    <x v="1"/>
    <s v="Raspberry Choco"/>
    <d v="2021-02-12T00:00:00"/>
    <n v="5551"/>
    <n v="199"/>
    <n v="766.15"/>
    <n v="4784.8500000000004"/>
  </r>
  <r>
    <s v="Madelene Upcott"/>
    <x v="1"/>
    <s v="Mint Chip Choco"/>
    <d v="2021-02-12T00:00:00"/>
    <n v="4963"/>
    <n v="208"/>
    <n v="1189.76"/>
    <n v="3773.24"/>
  </r>
  <r>
    <s v="Barr Faughny"/>
    <x v="4"/>
    <s v="Peanut Butter Cubes"/>
    <d v="2021-02-12T00:00:00"/>
    <n v="3913"/>
    <n v="139"/>
    <n v="368.34999999999997"/>
    <n v="3544.65"/>
  </r>
  <r>
    <s v="Gunar Cockshoot"/>
    <x v="0"/>
    <s v="Mint Chip Choco"/>
    <d v="2021-02-12T00:00:00"/>
    <n v="546"/>
    <n v="144"/>
    <n v="823.68"/>
    <n v="-277.67999999999995"/>
  </r>
  <r>
    <s v="Karlen McCaffrey"/>
    <x v="3"/>
    <s v="Mint Chip Choco"/>
    <d v="2021-02-12T00:00:00"/>
    <n v="5313"/>
    <n v="215"/>
    <n v="1229.8"/>
    <n v="4083.2"/>
  </r>
  <r>
    <s v="Kaine Padly"/>
    <x v="5"/>
    <s v="Choco Coated Almonds"/>
    <d v="2021-02-12T00:00:00"/>
    <n v="686"/>
    <n v="109"/>
    <n v="361.88"/>
    <n v="324.12"/>
  </r>
  <r>
    <s v="Curtice Advani"/>
    <x v="5"/>
    <s v="White Choc"/>
    <d v="2021-02-12T00:00:00"/>
    <n v="2415"/>
    <n v="63"/>
    <n v="405.09"/>
    <n v="2009.91"/>
  </r>
  <r>
    <s v="Beverie Moffet"/>
    <x v="0"/>
    <s v="Mint Chip Choco"/>
    <d v="2021-02-12T00:00:00"/>
    <n v="2485"/>
    <n v="497"/>
    <n v="2842.8399999999997"/>
    <n v="-357.83999999999969"/>
  </r>
  <r>
    <s v="Andria Kimpton"/>
    <x v="5"/>
    <s v="Manuka Honey Choco"/>
    <d v="2021-02-12T00:00:00"/>
    <n v="8673"/>
    <n v="294"/>
    <n v="1999.2"/>
    <n v="6673.8"/>
  </r>
  <r>
    <s v="Gigi Bohling"/>
    <x v="1"/>
    <s v="Orange Choco"/>
    <d v="2021-02-12T00:00:00"/>
    <n v="1820"/>
    <n v="292"/>
    <n v="1074.56"/>
    <n v="745.44"/>
  </r>
  <r>
    <s v="Madelene Upcott"/>
    <x v="5"/>
    <s v="50% Dark Bites"/>
    <d v="2021-02-12T00:00:00"/>
    <n v="17794"/>
    <n v="535"/>
    <n v="4001.8"/>
    <n v="13792.2"/>
  </r>
  <r>
    <s v="Dotty Strutley"/>
    <x v="2"/>
    <s v="Fruit &amp; Nut Bars"/>
    <d v="2021-02-12T00:00:00"/>
    <n v="1036"/>
    <n v="495"/>
    <n v="2346.3000000000002"/>
    <n v="-1310.3000000000002"/>
  </r>
  <r>
    <s v="Barr Faughny"/>
    <x v="0"/>
    <s v="99% Dark &amp; Pure"/>
    <d v="2021-02-12T00:00:00"/>
    <n v="6069"/>
    <n v="168"/>
    <n v="1298.6400000000001"/>
    <n v="4770.3599999999997"/>
  </r>
  <r>
    <s v="Marney O'Breen"/>
    <x v="0"/>
    <s v="Orange Choco"/>
    <d v="2021-02-12T00:00:00"/>
    <n v="2072"/>
    <n v="127"/>
    <n v="467.36"/>
    <n v="1604.6399999999999"/>
  </r>
  <r>
    <s v="Gunar Cockshoot"/>
    <x v="1"/>
    <s v="Raspberry Choco"/>
    <d v="2021-02-12T00:00:00"/>
    <n v="2037"/>
    <n v="63"/>
    <n v="242.55"/>
    <n v="1794.45"/>
  </r>
  <r>
    <s v="Barr Faughny"/>
    <x v="1"/>
    <s v="99% Dark &amp; Pure"/>
    <d v="2021-02-12T00:00:00"/>
    <n v="1715"/>
    <n v="212"/>
    <n v="1638.76"/>
    <n v="76.240000000000009"/>
  </r>
  <r>
    <s v="Madelene Upcott"/>
    <x v="0"/>
    <s v="White Choc"/>
    <d v="2021-02-12T00:00:00"/>
    <n v="1442"/>
    <n v="36"/>
    <n v="231.48"/>
    <n v="1210.52"/>
  </r>
  <r>
    <s v="Kaine Padly"/>
    <x v="4"/>
    <s v="Mint Chip Choco"/>
    <d v="2021-02-12T00:00:00"/>
    <n v="882"/>
    <n v="17"/>
    <n v="97.24"/>
    <n v="784.76"/>
  </r>
  <r>
    <s v="Kelci Walkden"/>
    <x v="1"/>
    <s v="Raspberry Choco"/>
    <d v="2021-02-12T00:00:00"/>
    <n v="1904"/>
    <n v="337"/>
    <n v="1297.45"/>
    <n v="606.54999999999995"/>
  </r>
  <r>
    <s v="Gigi Bohling"/>
    <x v="3"/>
    <s v="50% Dark Bites"/>
    <d v="2021-02-12T00:00:00"/>
    <n v="2177"/>
    <n v="99"/>
    <n v="740.5200000000001"/>
    <n v="1436.48"/>
  </r>
  <r>
    <s v="Curtice Advani"/>
    <x v="3"/>
    <s v="Mint Chip Choco"/>
    <d v="2021-02-12T00:00:00"/>
    <n v="2317"/>
    <n v="73"/>
    <n v="417.56"/>
    <n v="1899.44"/>
  </r>
  <r>
    <s v="Dotty Strutley"/>
    <x v="0"/>
    <s v="Spicy Special Slims"/>
    <d v="2021-02-12T00:00:00"/>
    <n v="7945"/>
    <n v="93"/>
    <n v="764.46"/>
    <n v="7180.54"/>
  </r>
  <r>
    <s v="Karlen McCaffrey"/>
    <x v="4"/>
    <s v="Manuka Honey Choco"/>
    <d v="2021-02-12T00:00:00"/>
    <n v="8162"/>
    <n v="409"/>
    <n v="2781.2"/>
    <n v="5380.8"/>
  </r>
  <r>
    <s v="Andria Kimpton"/>
    <x v="2"/>
    <s v="Peanut Butter Cubes"/>
    <d v="2021-02-12T00:00:00"/>
    <n v="3472"/>
    <n v="386"/>
    <n v="1022.9"/>
    <n v="2449.1"/>
  </r>
  <r>
    <s v="Kaine Padly"/>
    <x v="2"/>
    <s v="Choco Coated Almonds"/>
    <d v="2021-02-12T00:00:00"/>
    <n v="4039"/>
    <n v="156"/>
    <n v="517.91999999999996"/>
    <n v="3521.08"/>
  </r>
  <r>
    <s v="Andria Kimpton"/>
    <x v="5"/>
    <s v="Fruit &amp; Nut Bars"/>
    <d v="2021-02-15T00:00:00"/>
    <n v="3514"/>
    <n v="23"/>
    <n v="109.02000000000001"/>
    <n v="3404.98"/>
  </r>
  <r>
    <s v="Beverie Moffet"/>
    <x v="5"/>
    <s v="85% Dark Bars"/>
    <d v="2021-02-15T00:00:00"/>
    <n v="1351"/>
    <n v="405"/>
    <n v="4256.55"/>
    <n v="-2905.55"/>
  </r>
  <r>
    <s v="Kelci Walkden"/>
    <x v="3"/>
    <s v="Smooth Sliky Salty"/>
    <d v="2021-02-15T00:00:00"/>
    <n v="6937"/>
    <n v="242"/>
    <n v="667.92"/>
    <n v="6269.08"/>
  </r>
  <r>
    <s v="Ches Bonnell"/>
    <x v="4"/>
    <s v="Manuka Honey Choco"/>
    <d v="2021-02-15T00:00:00"/>
    <n v="4753"/>
    <n v="189"/>
    <n v="1285.2"/>
    <n v="3467.8"/>
  </r>
  <r>
    <s v="Curtice Advani"/>
    <x v="1"/>
    <s v="Raspberry Choco"/>
    <d v="2021-02-15T00:00:00"/>
    <n v="2051"/>
    <n v="321"/>
    <n v="1235.8500000000001"/>
    <n v="815.14999999999986"/>
  </r>
  <r>
    <s v="Husein Augar"/>
    <x v="2"/>
    <s v="Milk Bars"/>
    <d v="2021-02-15T00:00:00"/>
    <n v="5768"/>
    <n v="38"/>
    <n v="199.88"/>
    <n v="5568.12"/>
  </r>
  <r>
    <s v="Beverie Moffet"/>
    <x v="2"/>
    <s v="70% Dark Bites"/>
    <d v="2021-02-15T00:00:00"/>
    <n v="301"/>
    <n v="471"/>
    <n v="2373.84"/>
    <n v="-2072.84"/>
  </r>
  <r>
    <s v="Brien Boise"/>
    <x v="2"/>
    <s v="Raspberry Choco"/>
    <d v="2021-02-15T00:00:00"/>
    <n v="182"/>
    <n v="165"/>
    <n v="635.25"/>
    <n v="-453.25"/>
  </r>
  <r>
    <s v="Gigi Bohling"/>
    <x v="5"/>
    <s v="Almond Choco"/>
    <d v="2021-02-15T00:00:00"/>
    <n v="287"/>
    <n v="156"/>
    <n v="803.40000000000009"/>
    <n v="-516.40000000000009"/>
  </r>
  <r>
    <s v="Gigi Bohling"/>
    <x v="0"/>
    <s v="Orange Choco"/>
    <d v="2021-02-15T00:00:00"/>
    <n v="4221"/>
    <n v="389"/>
    <n v="1431.52"/>
    <n v="2789.48"/>
  </r>
  <r>
    <s v="Marney O'Breen"/>
    <x v="5"/>
    <s v="Caramel Stuffed Bars"/>
    <d v="2021-02-15T00:00:00"/>
    <n v="10087"/>
    <n v="12"/>
    <n v="101.16"/>
    <n v="9985.84"/>
  </r>
  <r>
    <s v="Dotty Strutley"/>
    <x v="3"/>
    <s v="99% Dark &amp; Pure"/>
    <d v="2021-02-15T00:00:00"/>
    <n v="791"/>
    <n v="413"/>
    <n v="3192.4900000000002"/>
    <n v="-2401.4900000000002"/>
  </r>
  <r>
    <s v="Brien Boise"/>
    <x v="3"/>
    <s v="Manuka Honey Choco"/>
    <d v="2021-02-15T00:00:00"/>
    <n v="4060"/>
    <n v="64"/>
    <n v="435.2"/>
    <n v="3624.8"/>
  </r>
  <r>
    <s v="Curtice Advani"/>
    <x v="4"/>
    <s v="Spicy Special Slims"/>
    <d v="2021-02-15T00:00:00"/>
    <n v="1519"/>
    <n v="14"/>
    <n v="115.08000000000001"/>
    <n v="1403.92"/>
  </r>
  <r>
    <s v="Beverie Moffet"/>
    <x v="2"/>
    <s v="Smooth Sliky Salty"/>
    <d v="2021-02-15T00:00:00"/>
    <n v="4046"/>
    <n v="481"/>
    <n v="1327.56"/>
    <n v="2718.44"/>
  </r>
  <r>
    <s v="Dennison Crosswaite"/>
    <x v="3"/>
    <s v="Caramel Stuffed Bars"/>
    <d v="2021-02-15T00:00:00"/>
    <n v="14315"/>
    <n v="410"/>
    <n v="3456.2999999999997"/>
    <n v="10858.7"/>
  </r>
  <r>
    <s v="Kelci Walkden"/>
    <x v="3"/>
    <s v="Organic Choco Syrup"/>
    <d v="2021-02-15T00:00:00"/>
    <n v="5012"/>
    <n v="155"/>
    <n v="1483.3500000000001"/>
    <n v="3528.6499999999996"/>
  </r>
  <r>
    <s v="Karlen McCaffrey"/>
    <x v="1"/>
    <s v="Drinking Coco"/>
    <d v="2021-02-15T00:00:00"/>
    <n v="406"/>
    <n v="366"/>
    <n v="3638.04"/>
    <n v="-3232.04"/>
  </r>
  <r>
    <s v="Kelci Walkden"/>
    <x v="5"/>
    <s v="70% Dark Bites"/>
    <d v="2021-02-15T00:00:00"/>
    <n v="7826"/>
    <n v="272"/>
    <n v="1370.88"/>
    <n v="6455.12"/>
  </r>
  <r>
    <s v="Kelci Walkden"/>
    <x v="5"/>
    <s v="85% Dark Bars"/>
    <d v="2021-02-15T00:00:00"/>
    <n v="8099"/>
    <n v="272"/>
    <n v="2858.72"/>
    <n v="5240.2800000000007"/>
  </r>
  <r>
    <s v="Jan Morforth"/>
    <x v="3"/>
    <s v="Mint Chip Choco"/>
    <d v="2021-02-15T00:00:00"/>
    <n v="784"/>
    <n v="1120"/>
    <n v="6406.4"/>
    <n v="-5622.4"/>
  </r>
  <r>
    <s v="Curtice Advani"/>
    <x v="3"/>
    <s v="Drinking Coco"/>
    <d v="2021-02-15T00:00:00"/>
    <n v="3745"/>
    <n v="54"/>
    <n v="536.76"/>
    <n v="3208.24"/>
  </r>
  <r>
    <s v="Andria Kimpton"/>
    <x v="5"/>
    <s v="70% Dark Bites"/>
    <d v="2021-02-15T00:00:00"/>
    <n v="2296"/>
    <n v="205"/>
    <n v="1033.2"/>
    <n v="1262.8"/>
  </r>
  <r>
    <s v="Dennison Crosswaite"/>
    <x v="5"/>
    <s v="After Nines"/>
    <d v="2021-02-15T00:00:00"/>
    <n v="7763"/>
    <n v="123"/>
    <n v="1258.29"/>
    <n v="6504.71"/>
  </r>
  <r>
    <s v="Andria Kimpton"/>
    <x v="2"/>
    <s v="Orange Choco"/>
    <d v="2021-02-15T00:00:00"/>
    <n v="4900"/>
    <n v="50"/>
    <n v="184"/>
    <n v="4716"/>
  </r>
  <r>
    <s v="Rafaelita Blaksland"/>
    <x v="0"/>
    <s v="Orange Choco"/>
    <d v="2021-02-15T00:00:00"/>
    <n v="1743"/>
    <n v="601"/>
    <n v="2211.6800000000003"/>
    <n v="-468.68000000000029"/>
  </r>
  <r>
    <s v="Gigi Bohling"/>
    <x v="1"/>
    <s v="Smooth Sliky Salty"/>
    <d v="2021-02-15T00:00:00"/>
    <n v="4011"/>
    <n v="5"/>
    <n v="13.799999999999999"/>
    <n v="3997.2"/>
  </r>
  <r>
    <s v="Ches Bonnell"/>
    <x v="0"/>
    <s v="Organic Choco Syrup"/>
    <d v="2021-02-15T00:00:00"/>
    <n v="4347"/>
    <n v="258"/>
    <n v="2469.06"/>
    <n v="1877.94"/>
  </r>
  <r>
    <s v="Rafaelita Blaksland"/>
    <x v="3"/>
    <s v="Mint Chip Choco"/>
    <d v="2021-02-15T00:00:00"/>
    <n v="1351"/>
    <n v="980"/>
    <n v="5605.5999999999995"/>
    <n v="-4254.5999999999995"/>
  </r>
  <r>
    <s v="Dennison Crosswaite"/>
    <x v="0"/>
    <s v="70% Dark Bites"/>
    <d v="2021-02-15T00:00:00"/>
    <n v="7140"/>
    <n v="368"/>
    <n v="1854.72"/>
    <n v="5285.28"/>
  </r>
  <r>
    <s v="Kaine Padly"/>
    <x v="0"/>
    <s v="99% Dark &amp; Pure"/>
    <d v="2021-02-15T00:00:00"/>
    <n v="14875"/>
    <n v="484"/>
    <n v="3741.32"/>
    <n v="11133.68"/>
  </r>
  <r>
    <s v="Wilone O'Kielt"/>
    <x v="2"/>
    <s v="White Choc"/>
    <d v="2021-02-15T00:00:00"/>
    <n v="2289"/>
    <n v="124"/>
    <n v="797.31999999999994"/>
    <n v="1491.68"/>
  </r>
  <r>
    <s v="Kelci Walkden"/>
    <x v="1"/>
    <s v="Orange Choco"/>
    <d v="2021-02-15T00:00:00"/>
    <n v="4466"/>
    <n v="62"/>
    <n v="228.16"/>
    <n v="4237.84"/>
  </r>
  <r>
    <s v="Rafaelita Blaksland"/>
    <x v="0"/>
    <s v="Drinking Coco"/>
    <d v="2021-02-15T00:00:00"/>
    <n v="3661"/>
    <n v="171"/>
    <n v="1699.74"/>
    <n v="1961.26"/>
  </r>
  <r>
    <s v="Andria Kimpton"/>
    <x v="0"/>
    <s v="50% Dark Bites"/>
    <d v="2021-02-15T00:00:00"/>
    <n v="2912"/>
    <n v="104"/>
    <n v="777.92000000000007"/>
    <n v="2134.08"/>
  </r>
  <r>
    <s v="Jan Morforth"/>
    <x v="4"/>
    <s v="Drinking Coco"/>
    <d v="2021-02-15T00:00:00"/>
    <n v="6216"/>
    <n v="201"/>
    <n v="1997.9399999999998"/>
    <n v="4218.0600000000004"/>
  </r>
  <r>
    <s v="Beverie Moffet"/>
    <x v="5"/>
    <s v="Organic Choco Syrup"/>
    <d v="2021-02-15T00:00:00"/>
    <n v="4641"/>
    <n v="146"/>
    <n v="1397.22"/>
    <n v="3243.7799999999997"/>
  </r>
  <r>
    <s v="Roddy Speechley"/>
    <x v="0"/>
    <s v="Raspberry Choco"/>
    <d v="2021-02-15T00:00:00"/>
    <n v="4683"/>
    <n v="391"/>
    <n v="1505.3500000000001"/>
    <n v="3177.6499999999996"/>
  </r>
  <r>
    <s v="Dennison Crosswaite"/>
    <x v="0"/>
    <s v="50% Dark Bites"/>
    <d v="2021-02-15T00:00:00"/>
    <n v="5159"/>
    <n v="185"/>
    <n v="1383.8000000000002"/>
    <n v="3775.2"/>
  </r>
  <r>
    <s v="Van Tuxwell"/>
    <x v="0"/>
    <s v="Almond Choco"/>
    <d v="2021-02-15T00:00:00"/>
    <n v="203"/>
    <n v="8"/>
    <n v="41.2"/>
    <n v="161.80000000000001"/>
  </r>
  <r>
    <s v="Camilla Castle"/>
    <x v="4"/>
    <s v="Drinking Coco"/>
    <d v="2021-02-15T00:00:00"/>
    <n v="357"/>
    <n v="15"/>
    <n v="149.1"/>
    <n v="207.9"/>
  </r>
  <r>
    <s v="Husein Augar"/>
    <x v="5"/>
    <s v="Spicy Special Slims"/>
    <d v="2021-02-16T00:00:00"/>
    <n v="322"/>
    <n v="59"/>
    <n v="484.98"/>
    <n v="-162.98000000000002"/>
  </r>
  <r>
    <s v="Andria Kimpton"/>
    <x v="2"/>
    <s v="Baker's Choco Chips"/>
    <d v="2021-02-16T00:00:00"/>
    <n v="1323"/>
    <n v="85"/>
    <n v="1054.8499999999999"/>
    <n v="268.15000000000009"/>
  </r>
  <r>
    <s v="Dennison Crosswaite"/>
    <x v="1"/>
    <s v="Smooth Sliky Salty"/>
    <d v="2021-02-16T00:00:00"/>
    <n v="14147"/>
    <n v="235"/>
    <n v="648.59999999999991"/>
    <n v="13498.4"/>
  </r>
  <r>
    <s v="Madelene Upcott"/>
    <x v="3"/>
    <s v="Baker's Choco Chips"/>
    <d v="2021-02-16T00:00:00"/>
    <n v="3570"/>
    <n v="152"/>
    <n v="1886.32"/>
    <n v="1683.68"/>
  </r>
  <r>
    <s v="Marney O'Breen"/>
    <x v="2"/>
    <s v="After Nines"/>
    <d v="2021-02-16T00:00:00"/>
    <n v="4347"/>
    <n v="232"/>
    <n v="2373.36"/>
    <n v="1973.6399999999999"/>
  </r>
  <r>
    <s v="Dennison Crosswaite"/>
    <x v="3"/>
    <s v="White Choc"/>
    <d v="2021-02-16T00:00:00"/>
    <n v="2786"/>
    <n v="123"/>
    <n v="790.89"/>
    <n v="1995.1100000000001"/>
  </r>
  <r>
    <s v="Rafaelita Blaksland"/>
    <x v="5"/>
    <s v="Spicy Special Slims"/>
    <d v="2021-02-16T00:00:00"/>
    <n v="5005"/>
    <n v="279"/>
    <n v="2293.38"/>
    <n v="2711.62"/>
  </r>
  <r>
    <s v="Gunar Cockshoot"/>
    <x v="4"/>
    <s v="Drinking Coco"/>
    <d v="2021-02-16T00:00:00"/>
    <n v="1463"/>
    <n v="63"/>
    <n v="626.21999999999991"/>
    <n v="836.78000000000009"/>
  </r>
  <r>
    <s v="Husein Augar"/>
    <x v="5"/>
    <s v="After Nines"/>
    <d v="2021-02-16T00:00:00"/>
    <n v="1757"/>
    <n v="535"/>
    <n v="5473.05"/>
    <n v="-3716.05"/>
  </r>
  <r>
    <s v="Dennison Crosswaite"/>
    <x v="5"/>
    <s v="Baker's Choco Chips"/>
    <d v="2021-02-16T00:00:00"/>
    <n v="700"/>
    <n v="25"/>
    <n v="310.25"/>
    <n v="389.75"/>
  </r>
  <r>
    <s v="Curtice Advani"/>
    <x v="5"/>
    <s v="Milk Bars"/>
    <d v="2021-02-16T00:00:00"/>
    <n v="10220"/>
    <n v="445"/>
    <n v="2340.6999999999998"/>
    <n v="7879.3"/>
  </r>
  <r>
    <s v="Jan Morforth"/>
    <x v="5"/>
    <s v="70% Dark Bites"/>
    <d v="2021-02-16T00:00:00"/>
    <n v="5824"/>
    <n v="233"/>
    <n v="1174.32"/>
    <n v="4649.68"/>
  </r>
  <r>
    <s v="Andria Kimpton"/>
    <x v="1"/>
    <s v="Almond Choco"/>
    <d v="2021-02-16T00:00:00"/>
    <n v="6461"/>
    <n v="259"/>
    <n v="1333.8500000000001"/>
    <n v="5127.1499999999996"/>
  </r>
  <r>
    <s v="Wilone O'Kielt"/>
    <x v="1"/>
    <s v="Eclairs"/>
    <d v="2021-02-17T00:00:00"/>
    <n v="1932"/>
    <n v="21"/>
    <n v="132.51"/>
    <n v="1799.49"/>
  </r>
  <r>
    <s v="Brien Boise"/>
    <x v="5"/>
    <s v="Drinking Coco"/>
    <d v="2021-02-17T00:00:00"/>
    <n v="11186"/>
    <n v="255"/>
    <n v="2534.6999999999998"/>
    <n v="8651.2999999999993"/>
  </r>
  <r>
    <s v="Oby Sorrel"/>
    <x v="0"/>
    <s v="Fruit &amp; Nut Bars"/>
    <d v="2021-02-17T00:00:00"/>
    <n v="1085"/>
    <n v="79"/>
    <n v="374.46000000000004"/>
    <n v="710.54"/>
  </r>
  <r>
    <s v="Jan Morforth"/>
    <x v="0"/>
    <s v="Raspberry Choco"/>
    <d v="2021-02-17T00:00:00"/>
    <n v="8358"/>
    <n v="112"/>
    <n v="431.2"/>
    <n v="7926.8"/>
  </r>
  <r>
    <s v="Oby Sorrel"/>
    <x v="2"/>
    <s v="99% Dark &amp; Pure"/>
    <d v="2021-02-17T00:00:00"/>
    <n v="1260"/>
    <n v="279"/>
    <n v="2156.67"/>
    <n v="-896.67000000000007"/>
  </r>
  <r>
    <s v="Dotty Strutley"/>
    <x v="5"/>
    <s v="Baker's Choco Chips"/>
    <d v="2021-02-17T00:00:00"/>
    <n v="4032"/>
    <n v="300"/>
    <n v="3723"/>
    <n v="309"/>
  </r>
  <r>
    <s v="Curtice Advani"/>
    <x v="2"/>
    <s v="70% Dark Bites"/>
    <d v="2021-02-17T00:00:00"/>
    <n v="1148"/>
    <n v="63"/>
    <n v="317.52"/>
    <n v="830.48"/>
  </r>
  <r>
    <s v="Barr Faughny"/>
    <x v="0"/>
    <s v="Baker's Choco Chips"/>
    <d v="2021-02-17T00:00:00"/>
    <n v="7924"/>
    <n v="96"/>
    <n v="1191.3600000000001"/>
    <n v="6732.6399999999994"/>
  </r>
  <r>
    <s v="Karlen McCaffrey"/>
    <x v="5"/>
    <s v="Baker's Choco Chips"/>
    <d v="2021-02-17T00:00:00"/>
    <n v="525"/>
    <n v="209"/>
    <n v="2593.69"/>
    <n v="-2068.69"/>
  </r>
  <r>
    <s v="Dennison Crosswaite"/>
    <x v="4"/>
    <s v="85% Dark Bars"/>
    <d v="2021-02-17T00:00:00"/>
    <n v="4669"/>
    <n v="488"/>
    <n v="5128.88"/>
    <n v="-459.88000000000011"/>
  </r>
  <r>
    <s v="Kaine Padly"/>
    <x v="5"/>
    <s v="After Nines"/>
    <d v="2021-02-17T00:00:00"/>
    <n v="4487"/>
    <n v="160"/>
    <n v="1636.8000000000002"/>
    <n v="2850.2"/>
  </r>
  <r>
    <s v="Marney O'Breen"/>
    <x v="0"/>
    <s v="Spicy Special Slims"/>
    <d v="2021-02-17T00:00:00"/>
    <n v="1862"/>
    <n v="106"/>
    <n v="871.32"/>
    <n v="990.68"/>
  </r>
  <r>
    <s v="Brien Boise"/>
    <x v="2"/>
    <s v="70% Dark Bites"/>
    <d v="2021-02-17T00:00:00"/>
    <n v="2800"/>
    <n v="37"/>
    <n v="186.48"/>
    <n v="2613.52"/>
  </r>
  <r>
    <s v="Jan Morforth"/>
    <x v="0"/>
    <s v="50% Dark Bites"/>
    <d v="2021-02-17T00:00:00"/>
    <n v="4074"/>
    <n v="295"/>
    <n v="2206.6"/>
    <n v="1867.4"/>
  </r>
  <r>
    <s v="Husein Augar"/>
    <x v="1"/>
    <s v="Orange Choco"/>
    <d v="2021-02-17T00:00:00"/>
    <n v="11606"/>
    <n v="7"/>
    <n v="25.76"/>
    <n v="11580.24"/>
  </r>
  <r>
    <s v="Karlen McCaffrey"/>
    <x v="1"/>
    <s v="50% Dark Bites"/>
    <d v="2021-02-17T00:00:00"/>
    <n v="7035"/>
    <n v="275"/>
    <n v="2057"/>
    <n v="4978"/>
  </r>
  <r>
    <s v="Madelene Upcott"/>
    <x v="2"/>
    <s v="Caramel Stuffed Bars"/>
    <d v="2021-02-17T00:00:00"/>
    <n v="1442"/>
    <n v="137"/>
    <n v="1154.9099999999999"/>
    <n v="287.09000000000015"/>
  </r>
  <r>
    <s v="Rafaelita Blaksland"/>
    <x v="5"/>
    <s v="Smooth Sliky Salty"/>
    <d v="2021-02-17T00:00:00"/>
    <n v="1589"/>
    <n v="173"/>
    <n v="477.47999999999996"/>
    <n v="1111.52"/>
  </r>
  <r>
    <s v="Jan Morforth"/>
    <x v="4"/>
    <s v="Choco Coated Almonds"/>
    <d v="2021-02-17T00:00:00"/>
    <n v="9562"/>
    <n v="65"/>
    <n v="215.79999999999998"/>
    <n v="9346.2000000000007"/>
  </r>
  <r>
    <s v="Wilone O'Kielt"/>
    <x v="0"/>
    <s v="50% Dark Bites"/>
    <d v="2021-02-17T00:00:00"/>
    <n v="35"/>
    <n v="244"/>
    <n v="1825.1200000000001"/>
    <n v="-1790.1200000000001"/>
  </r>
  <r>
    <s v="Andria Kimpton"/>
    <x v="4"/>
    <s v="Mint Chip Choco"/>
    <d v="2021-02-17T00:00:00"/>
    <n v="4480"/>
    <n v="199"/>
    <n v="1138.28"/>
    <n v="3341.7200000000003"/>
  </r>
  <r>
    <s v="Karlen McCaffrey"/>
    <x v="1"/>
    <s v="Orange Choco"/>
    <d v="2021-02-17T00:00:00"/>
    <n v="3668"/>
    <n v="287"/>
    <n v="1056.1600000000001"/>
    <n v="2611.84"/>
  </r>
  <r>
    <s v="Kelci Walkden"/>
    <x v="3"/>
    <s v="Raspberry Choco"/>
    <d v="2021-02-17T00:00:00"/>
    <n v="2730"/>
    <n v="83"/>
    <n v="319.55"/>
    <n v="2410.4499999999998"/>
  </r>
  <r>
    <s v="Kaine Padly"/>
    <x v="1"/>
    <s v="Eclairs"/>
    <d v="2021-02-17T00:00:00"/>
    <n v="6272"/>
    <n v="683"/>
    <n v="4309.7299999999996"/>
    <n v="1962.2700000000004"/>
  </r>
  <r>
    <s v="Husein Augar"/>
    <x v="5"/>
    <s v="Smooth Sliky Salty"/>
    <d v="2021-02-17T00:00:00"/>
    <n v="4445"/>
    <n v="84"/>
    <n v="231.83999999999997"/>
    <n v="4213.16"/>
  </r>
  <r>
    <s v="Gigi Bohling"/>
    <x v="1"/>
    <s v="White Choc"/>
    <d v="2021-02-17T00:00:00"/>
    <n v="11823"/>
    <n v="173"/>
    <n v="1112.3899999999999"/>
    <n v="10710.61"/>
  </r>
  <r>
    <s v="Gigi Bohling"/>
    <x v="3"/>
    <s v="White Choc"/>
    <d v="2021-02-17T00:00:00"/>
    <n v="6293"/>
    <n v="241"/>
    <n v="1549.6299999999999"/>
    <n v="4743.37"/>
  </r>
  <r>
    <s v="Kaine Padly"/>
    <x v="5"/>
    <s v="Mint Chip Choco"/>
    <d v="2021-02-17T00:00:00"/>
    <n v="4340"/>
    <n v="71"/>
    <n v="406.12"/>
    <n v="3933.88"/>
  </r>
  <r>
    <s v="Dotty Strutley"/>
    <x v="1"/>
    <s v="Orange Choco"/>
    <d v="2021-02-17T00:00:00"/>
    <n v="2688"/>
    <n v="192"/>
    <n v="706.56000000000006"/>
    <n v="1981.44"/>
  </r>
  <r>
    <s v="Madelene Upcott"/>
    <x v="3"/>
    <s v="Choco Coated Almonds"/>
    <d v="2021-02-17T00:00:00"/>
    <n v="3409"/>
    <n v="137"/>
    <n v="454.84"/>
    <n v="2954.16"/>
  </r>
  <r>
    <s v="Rafaelita Blaksland"/>
    <x v="2"/>
    <s v="Eclairs"/>
    <d v="2021-02-17T00:00:00"/>
    <n v="1631"/>
    <n v="71"/>
    <n v="448.01"/>
    <n v="1182.99"/>
  </r>
  <r>
    <s v="Brien Boise"/>
    <x v="4"/>
    <s v="Baker's Choco Chips"/>
    <d v="2021-02-17T00:00:00"/>
    <n v="1708"/>
    <n v="66"/>
    <n v="819.06000000000006"/>
    <n v="888.93999999999994"/>
  </r>
  <r>
    <s v="Madelene Upcott"/>
    <x v="1"/>
    <s v="Fruit &amp; Nut Bars"/>
    <d v="2021-02-17T00:00:00"/>
    <n v="13517"/>
    <n v="1260"/>
    <n v="5972.4000000000005"/>
    <n v="7544.5999999999995"/>
  </r>
  <r>
    <s v="Oby Sorrel"/>
    <x v="3"/>
    <s v="Baker's Choco Chips"/>
    <d v="2021-02-17T00:00:00"/>
    <n v="13293"/>
    <n v="459"/>
    <n v="5696.1900000000005"/>
    <n v="7596.8099999999995"/>
  </r>
  <r>
    <s v="Curtice Advani"/>
    <x v="1"/>
    <s v="Caramel Stuffed Bars"/>
    <d v="2021-02-17T00:00:00"/>
    <n v="2989"/>
    <n v="158"/>
    <n v="1331.94"/>
    <n v="1657.06"/>
  </r>
  <r>
    <s v="Kelci Walkden"/>
    <x v="5"/>
    <s v="Spicy Special Slims"/>
    <d v="2021-02-17T00:00:00"/>
    <n v="3087"/>
    <n v="124"/>
    <n v="1019.2800000000001"/>
    <n v="2067.7199999999998"/>
  </r>
  <r>
    <s v="Jan Morforth"/>
    <x v="0"/>
    <s v="After Nines"/>
    <d v="2021-02-18T00:00:00"/>
    <n v="2268"/>
    <n v="32"/>
    <n v="327.36"/>
    <n v="1940.6399999999999"/>
  </r>
  <r>
    <s v="Wilone O'Kielt"/>
    <x v="3"/>
    <s v="Choco Coated Almonds"/>
    <d v="2021-02-18T00:00:00"/>
    <n v="1729"/>
    <n v="156"/>
    <n v="517.91999999999996"/>
    <n v="1211.08"/>
  </r>
  <r>
    <s v="Rafaelita Blaksland"/>
    <x v="5"/>
    <s v="Orange Choco"/>
    <d v="2021-02-18T00:00:00"/>
    <n v="6083"/>
    <n v="374"/>
    <n v="1376.3200000000002"/>
    <n v="4706.68"/>
  </r>
  <r>
    <s v="Husein Augar"/>
    <x v="3"/>
    <s v="99% Dark &amp; Pure"/>
    <d v="2021-02-18T00:00:00"/>
    <n v="6671"/>
    <n v="206"/>
    <n v="1592.38"/>
    <n v="5078.62"/>
  </r>
  <r>
    <s v="Madelene Upcott"/>
    <x v="1"/>
    <s v="Raspberry Choco"/>
    <d v="2021-02-18T00:00:00"/>
    <n v="504"/>
    <n v="34"/>
    <n v="130.9"/>
    <n v="373.1"/>
  </r>
  <r>
    <s v="Andria Kimpton"/>
    <x v="4"/>
    <s v="85% Dark Bars"/>
    <d v="2021-02-18T00:00:00"/>
    <n v="385"/>
    <n v="394"/>
    <n v="4140.9399999999996"/>
    <n v="-3755.9399999999996"/>
  </r>
  <r>
    <s v="Dotty Strutley"/>
    <x v="0"/>
    <s v="50% Dark Bites"/>
    <d v="2021-02-18T00:00:00"/>
    <n v="10269"/>
    <n v="447"/>
    <n v="3343.5600000000004"/>
    <n v="6925.44"/>
  </r>
  <r>
    <s v="Karlen McCaffrey"/>
    <x v="2"/>
    <s v="Fruit &amp; Nut Bars"/>
    <d v="2021-02-18T00:00:00"/>
    <n v="11725"/>
    <n v="910"/>
    <n v="4313.4000000000005"/>
    <n v="7411.5999999999995"/>
  </r>
  <r>
    <s v="Dennison Crosswaite"/>
    <x v="3"/>
    <s v="White Choc"/>
    <d v="2021-02-18T00:00:00"/>
    <n v="3437"/>
    <n v="688"/>
    <n v="4423.84"/>
    <n v="-986.84000000000015"/>
  </r>
  <r>
    <s v="Ches Bonnell"/>
    <x v="2"/>
    <s v="Organic Choco Syrup"/>
    <d v="2021-02-19T00:00:00"/>
    <n v="4074"/>
    <n v="215"/>
    <n v="2057.5500000000002"/>
    <n v="2016.4499999999998"/>
  </r>
  <r>
    <s v="Curtice Advani"/>
    <x v="2"/>
    <s v="Manuka Honey Choco"/>
    <d v="2021-02-19T00:00:00"/>
    <n v="1239"/>
    <n v="147"/>
    <n v="999.6"/>
    <n v="239.39999999999998"/>
  </r>
  <r>
    <s v="Rafaelita Blaksland"/>
    <x v="1"/>
    <s v="85% Dark Bars"/>
    <d v="2021-02-19T00:00:00"/>
    <n v="4452"/>
    <n v="501"/>
    <n v="5265.51"/>
    <n v="-813.51000000000022"/>
  </r>
  <r>
    <s v="Madelene Upcott"/>
    <x v="2"/>
    <s v="85% Dark Bars"/>
    <d v="2021-02-19T00:00:00"/>
    <n v="7875"/>
    <n v="264"/>
    <n v="2774.64"/>
    <n v="5100.3600000000006"/>
  </r>
  <r>
    <s v="Dotty Strutley"/>
    <x v="3"/>
    <s v="Orange Choco"/>
    <d v="2021-02-19T00:00:00"/>
    <n v="2576"/>
    <n v="44"/>
    <n v="161.92000000000002"/>
    <n v="2414.08"/>
  </r>
  <r>
    <s v="Barr Faughny"/>
    <x v="2"/>
    <s v="Organic Choco Syrup"/>
    <d v="2021-02-19T00:00:00"/>
    <n v="3563"/>
    <n v="10"/>
    <n v="95.7"/>
    <n v="3467.3"/>
  </r>
  <r>
    <s v="Gunar Cockshoot"/>
    <x v="5"/>
    <s v="Caramel Stuffed Bars"/>
    <d v="2021-02-19T00:00:00"/>
    <n v="525"/>
    <n v="118"/>
    <n v="994.74"/>
    <n v="-469.74"/>
  </r>
  <r>
    <s v="Ches Bonnell"/>
    <x v="3"/>
    <s v="Drinking Coco"/>
    <d v="2021-02-19T00:00:00"/>
    <n v="8008"/>
    <n v="83"/>
    <n v="825.02"/>
    <n v="7182.98"/>
  </r>
  <r>
    <s v="Dennison Crosswaite"/>
    <x v="5"/>
    <s v="Milk Bars"/>
    <d v="2021-02-19T00:00:00"/>
    <n v="5467"/>
    <n v="110"/>
    <n v="578.6"/>
    <n v="4888.3999999999996"/>
  </r>
  <r>
    <s v="Gigi Bohling"/>
    <x v="0"/>
    <s v="Peanut Butter Cubes"/>
    <d v="2021-02-19T00:00:00"/>
    <n v="4039"/>
    <n v="191"/>
    <n v="506.15"/>
    <n v="3532.85"/>
  </r>
  <r>
    <s v="Kelci Walkden"/>
    <x v="5"/>
    <s v="Peanut Butter Cubes"/>
    <d v="2021-02-19T00:00:00"/>
    <n v="7476"/>
    <n v="220"/>
    <n v="583"/>
    <n v="6893"/>
  </r>
  <r>
    <s v="Barr Faughny"/>
    <x v="3"/>
    <s v="85% Dark Bars"/>
    <d v="2021-02-19T00:00:00"/>
    <n v="8771"/>
    <n v="251"/>
    <n v="2638.0099999999998"/>
    <n v="6132.99"/>
  </r>
  <r>
    <s v="Dennison Crosswaite"/>
    <x v="2"/>
    <s v="Eclairs"/>
    <d v="2021-02-19T00:00:00"/>
    <n v="1246"/>
    <n v="264"/>
    <n v="1665.84"/>
    <n v="-419.83999999999992"/>
  </r>
  <r>
    <s v="Gunar Cockshoot"/>
    <x v="1"/>
    <s v="After Nines"/>
    <d v="2021-02-19T00:00:00"/>
    <n v="826"/>
    <n v="180"/>
    <n v="1841.4"/>
    <n v="-1015.4000000000001"/>
  </r>
  <r>
    <s v="Andria Kimpton"/>
    <x v="4"/>
    <s v="Choco Coated Almonds"/>
    <d v="2021-02-19T00:00:00"/>
    <n v="12173"/>
    <n v="285"/>
    <n v="946.19999999999993"/>
    <n v="11226.8"/>
  </r>
  <r>
    <s v="Curtice Advani"/>
    <x v="3"/>
    <s v="Peanut Butter Cubes"/>
    <d v="2021-02-19T00:00:00"/>
    <n v="3339"/>
    <n v="182"/>
    <n v="482.3"/>
    <n v="2856.7"/>
  </r>
  <r>
    <s v="Dennison Crosswaite"/>
    <x v="2"/>
    <s v="After Nines"/>
    <d v="2021-02-19T00:00:00"/>
    <n v="2030"/>
    <n v="236"/>
    <n v="2414.2800000000002"/>
    <n v="-384.2800000000002"/>
  </r>
  <r>
    <s v="Barr Faughny"/>
    <x v="3"/>
    <s v="Organic Choco Syrup"/>
    <d v="2021-02-19T00:00:00"/>
    <n v="11207"/>
    <n v="23"/>
    <n v="220.11"/>
    <n v="10986.89"/>
  </r>
  <r>
    <s v="Dennison Crosswaite"/>
    <x v="2"/>
    <s v="Smooth Sliky Salty"/>
    <d v="2021-02-19T00:00:00"/>
    <n v="10878"/>
    <n v="108"/>
    <n v="298.08"/>
    <n v="10579.92"/>
  </r>
  <r>
    <s v="Curtice Advani"/>
    <x v="3"/>
    <s v="After Nines"/>
    <d v="2021-02-19T00:00:00"/>
    <n v="2800"/>
    <n v="152"/>
    <n v="1554.96"/>
    <n v="1245.04"/>
  </r>
  <r>
    <s v="Husein Augar"/>
    <x v="5"/>
    <s v="Baker's Choco Chips"/>
    <d v="2021-02-19T00:00:00"/>
    <n v="10934"/>
    <n v="123"/>
    <n v="1526.43"/>
    <n v="9407.57"/>
  </r>
  <r>
    <s v="Kelci Walkden"/>
    <x v="2"/>
    <s v="Caramel Stuffed Bars"/>
    <d v="2021-02-19T00:00:00"/>
    <n v="3675"/>
    <n v="102"/>
    <n v="859.86"/>
    <n v="2815.14"/>
  </r>
  <r>
    <s v="Madelene Upcott"/>
    <x v="1"/>
    <s v="After Nines"/>
    <d v="2021-02-19T00:00:00"/>
    <n v="8029"/>
    <n v="651"/>
    <n v="6659.7300000000005"/>
    <n v="1369.2699999999995"/>
  </r>
  <r>
    <s v="Brien Boise"/>
    <x v="2"/>
    <s v="Smooth Sliky Salty"/>
    <d v="2021-02-19T00:00:00"/>
    <n v="168"/>
    <n v="19"/>
    <n v="52.44"/>
    <n v="115.56"/>
  </r>
  <r>
    <s v="Ches Bonnell"/>
    <x v="2"/>
    <s v="Mint Chip Choco"/>
    <d v="2021-02-19T00:00:00"/>
    <n v="378"/>
    <n v="182"/>
    <n v="1041.04"/>
    <n v="-663.04"/>
  </r>
  <r>
    <s v="Roddy Speechley"/>
    <x v="4"/>
    <s v="Peanut Butter Cubes"/>
    <d v="2021-02-19T00:00:00"/>
    <n v="13363"/>
    <n v="980"/>
    <n v="2597"/>
    <n v="10766"/>
  </r>
  <r>
    <s v="Marney O'Breen"/>
    <x v="5"/>
    <s v="Milk Bars"/>
    <d v="2021-02-19T00:00:00"/>
    <n v="1932"/>
    <n v="92"/>
    <n v="483.91999999999996"/>
    <n v="1448.08"/>
  </r>
  <r>
    <s v="Ches Bonnell"/>
    <x v="2"/>
    <s v="85% Dark Bars"/>
    <d v="2021-02-19T00:00:00"/>
    <n v="4830"/>
    <n v="372"/>
    <n v="3909.72"/>
    <n v="920.2800000000002"/>
  </r>
  <r>
    <s v="Madelene Upcott"/>
    <x v="0"/>
    <s v="Choco Coated Almonds"/>
    <d v="2021-02-19T00:00:00"/>
    <n v="11060"/>
    <n v="357"/>
    <n v="1185.24"/>
    <n v="9874.76"/>
  </r>
  <r>
    <s v="Ches Bonnell"/>
    <x v="4"/>
    <s v="Raspberry Choco"/>
    <d v="2021-02-19T00:00:00"/>
    <n v="7273"/>
    <n v="428"/>
    <n v="1647.8"/>
    <n v="5625.2"/>
  </r>
  <r>
    <s v="Dennison Crosswaite"/>
    <x v="1"/>
    <s v="Almond Choco"/>
    <d v="2021-02-19T00:00:00"/>
    <n v="7476"/>
    <n v="288"/>
    <n v="1483.2"/>
    <n v="5992.8"/>
  </r>
  <r>
    <s v="Karlen McCaffrey"/>
    <x v="3"/>
    <s v="White Choc"/>
    <d v="2021-02-19T00:00:00"/>
    <n v="2898"/>
    <n v="264"/>
    <n v="1697.52"/>
    <n v="1200.48"/>
  </r>
  <r>
    <s v="Mallorie Waber"/>
    <x v="3"/>
    <s v="Spicy Special Slims"/>
    <d v="2021-02-19T00:00:00"/>
    <n v="4984"/>
    <n v="161"/>
    <n v="1323.42"/>
    <n v="3660.58"/>
  </r>
  <r>
    <s v="Wilone O'Kielt"/>
    <x v="3"/>
    <s v="Orange Choco"/>
    <d v="2021-02-22T00:00:00"/>
    <n v="7301"/>
    <n v="192"/>
    <n v="706.56000000000006"/>
    <n v="6594.44"/>
  </r>
  <r>
    <s v="Karlen McCaffrey"/>
    <x v="1"/>
    <s v="99% Dark &amp; Pure"/>
    <d v="2021-02-22T00:00:00"/>
    <n v="2058"/>
    <n v="205"/>
    <n v="1584.65"/>
    <n v="473.34999999999991"/>
  </r>
  <r>
    <s v="Andria Kimpton"/>
    <x v="2"/>
    <s v="Caramel Stuffed Bars"/>
    <d v="2021-02-22T00:00:00"/>
    <n v="1960"/>
    <n v="67"/>
    <n v="564.80999999999995"/>
    <n v="1395.19"/>
  </r>
  <r>
    <s v="Husein Augar"/>
    <x v="2"/>
    <s v="Caramel Stuffed Bars"/>
    <d v="2021-02-22T00:00:00"/>
    <n v="1834"/>
    <n v="453"/>
    <n v="3818.79"/>
    <n v="-1984.79"/>
  </r>
  <r>
    <s v="Gunar Cockshoot"/>
    <x v="1"/>
    <s v="Drinking Coco"/>
    <d v="2021-02-22T00:00:00"/>
    <n v="3556"/>
    <n v="438"/>
    <n v="4353.7199999999993"/>
    <n v="-797.71999999999935"/>
  </r>
  <r>
    <s v="Gigi Bohling"/>
    <x v="2"/>
    <s v="Raspberry Choco"/>
    <d v="2021-02-22T00:00:00"/>
    <n v="6174"/>
    <n v="165"/>
    <n v="635.25"/>
    <n v="5538.75"/>
  </r>
  <r>
    <s v="Gunar Cockshoot"/>
    <x v="0"/>
    <s v="After Nines"/>
    <d v="2021-02-22T00:00:00"/>
    <n v="5754"/>
    <n v="217"/>
    <n v="2219.9100000000003"/>
    <n v="3534.0899999999997"/>
  </r>
  <r>
    <s v="Husein Augar"/>
    <x v="5"/>
    <s v="Caramel Stuffed Bars"/>
    <d v="2021-02-22T00:00:00"/>
    <n v="15792"/>
    <n v="259"/>
    <n v="2183.37"/>
    <n v="13608.630000000001"/>
  </r>
  <r>
    <s v="Barr Faughny"/>
    <x v="1"/>
    <s v="Organic Choco Syrup"/>
    <d v="2021-02-22T00:00:00"/>
    <n v="4921"/>
    <n v="980"/>
    <n v="9378.6"/>
    <n v="-4457.6000000000004"/>
  </r>
  <r>
    <s v="Marney O'Breen"/>
    <x v="0"/>
    <s v="Smooth Sliky Salty"/>
    <d v="2021-02-22T00:00:00"/>
    <n v="658"/>
    <n v="29"/>
    <n v="80.039999999999992"/>
    <n v="577.96"/>
  </r>
  <r>
    <s v="Andria Kimpton"/>
    <x v="1"/>
    <s v="Drinking Coco"/>
    <d v="2021-02-22T00:00:00"/>
    <n v="5698"/>
    <n v="143"/>
    <n v="1421.4199999999998"/>
    <n v="4276.58"/>
  </r>
  <r>
    <s v="Brien Boise"/>
    <x v="5"/>
    <s v="Milk Bars"/>
    <d v="2021-02-22T00:00:00"/>
    <n v="8988"/>
    <n v="360"/>
    <n v="1893.6"/>
    <n v="7094.4"/>
  </r>
  <r>
    <s v="Wilone O'Kielt"/>
    <x v="4"/>
    <s v="Smooth Sliky Salty"/>
    <d v="2021-02-22T00:00:00"/>
    <n v="3675"/>
    <n v="307"/>
    <n v="847.31999999999994"/>
    <n v="2827.6800000000003"/>
  </r>
  <r>
    <s v="Mallorie Waber"/>
    <x v="0"/>
    <s v="Smooth Sliky Salty"/>
    <d v="2021-02-22T00:00:00"/>
    <n v="6398"/>
    <n v="640"/>
    <n v="1766.3999999999999"/>
    <n v="4631.6000000000004"/>
  </r>
  <r>
    <s v="Andria Kimpton"/>
    <x v="2"/>
    <s v="Milk Bars"/>
    <d v="2021-02-22T00:00:00"/>
    <n v="6944"/>
    <n v="348"/>
    <n v="1830.48"/>
    <n v="5113.5200000000004"/>
  </r>
  <r>
    <s v="Jehu Rudeforth"/>
    <x v="5"/>
    <s v="Raspberry Choco"/>
    <d v="2021-02-22T00:00:00"/>
    <n v="11333"/>
    <n v="840"/>
    <n v="3234"/>
    <n v="8099"/>
  </r>
  <r>
    <s v="Brien Boise"/>
    <x v="5"/>
    <s v="Almond Choco"/>
    <d v="2021-02-23T00:00:00"/>
    <n v="5551"/>
    <n v="354"/>
    <n v="1823.1000000000001"/>
    <n v="3727.8999999999996"/>
  </r>
  <r>
    <s v="Dotty Strutley"/>
    <x v="5"/>
    <s v="Orange Choco"/>
    <d v="2021-02-23T00:00:00"/>
    <n v="6412"/>
    <n v="281"/>
    <n v="1034.0800000000002"/>
    <n v="5377.92"/>
  </r>
  <r>
    <s v="Oby Sorrel"/>
    <x v="4"/>
    <s v="Mint Chip Choco"/>
    <d v="2021-02-23T00:00:00"/>
    <n v="2478"/>
    <n v="100"/>
    <n v="572"/>
    <n v="1906"/>
  </r>
  <r>
    <s v="Jan Morforth"/>
    <x v="5"/>
    <s v="70% Dark Bites"/>
    <d v="2021-02-23T00:00:00"/>
    <n v="17206"/>
    <n v="522"/>
    <n v="2630.88"/>
    <n v="14575.119999999999"/>
  </r>
  <r>
    <s v="Ches Bonnell"/>
    <x v="2"/>
    <s v="Peanut Butter Cubes"/>
    <d v="2021-02-23T00:00:00"/>
    <n v="1365"/>
    <n v="38"/>
    <n v="100.7"/>
    <n v="1264.3"/>
  </r>
  <r>
    <s v="Curtice Advani"/>
    <x v="3"/>
    <s v="85% Dark Bars"/>
    <d v="2021-02-23T00:00:00"/>
    <n v="3696"/>
    <n v="211"/>
    <n v="2217.61"/>
    <n v="1478.3899999999999"/>
  </r>
  <r>
    <s v="Kelci Walkden"/>
    <x v="4"/>
    <s v="Manuka Honey Choco"/>
    <d v="2021-02-23T00:00:00"/>
    <n v="8253"/>
    <n v="178"/>
    <n v="1210.3999999999999"/>
    <n v="7042.6"/>
  </r>
  <r>
    <s v="Andria Kimpton"/>
    <x v="2"/>
    <s v="White Choc"/>
    <d v="2021-02-23T00:00:00"/>
    <n v="3465"/>
    <n v="371"/>
    <n v="2385.5299999999997"/>
    <n v="1079.4700000000003"/>
  </r>
  <r>
    <s v="Oby Sorrel"/>
    <x v="2"/>
    <s v="Organic Choco Syrup"/>
    <d v="2021-02-23T00:00:00"/>
    <n v="1603"/>
    <n v="840"/>
    <n v="8038.8"/>
    <n v="-6435.8"/>
  </r>
  <r>
    <s v="Gunar Cockshoot"/>
    <x v="4"/>
    <s v="Orange Choco"/>
    <d v="2021-02-23T00:00:00"/>
    <n v="3213"/>
    <n v="215"/>
    <n v="791.2"/>
    <n v="2421.8000000000002"/>
  </r>
  <r>
    <s v="Kelci Walkden"/>
    <x v="1"/>
    <s v="Milk Bars"/>
    <d v="2021-02-23T00:00:00"/>
    <n v="11200"/>
    <n v="590"/>
    <n v="3103.4"/>
    <n v="8096.6"/>
  </r>
  <r>
    <s v="Andria Kimpton"/>
    <x v="3"/>
    <s v="Baker's Choco Chips"/>
    <d v="2021-02-23T00:00:00"/>
    <n v="5971"/>
    <n v="249"/>
    <n v="3090.09"/>
    <n v="2880.91"/>
  </r>
  <r>
    <s v="Dotty Strutley"/>
    <x v="2"/>
    <s v="50% Dark Bites"/>
    <d v="2021-02-23T00:00:00"/>
    <n v="3304"/>
    <n v="138"/>
    <n v="1032.24"/>
    <n v="2271.7600000000002"/>
  </r>
  <r>
    <s v="Husein Augar"/>
    <x v="2"/>
    <s v="Caramel Stuffed Bars"/>
    <d v="2021-02-23T00:00:00"/>
    <n v="10815"/>
    <n v="416"/>
    <n v="3506.88"/>
    <n v="7308.12"/>
  </r>
  <r>
    <s v="Jehu Rudeforth"/>
    <x v="0"/>
    <s v="After Nines"/>
    <d v="2021-02-23T00:00:00"/>
    <n v="5012"/>
    <n v="335"/>
    <n v="3427.05"/>
    <n v="1584.9499999999998"/>
  </r>
  <r>
    <s v="Beverie Moffet"/>
    <x v="2"/>
    <s v="Choco Coated Almonds"/>
    <d v="2021-02-23T00:00:00"/>
    <n v="8246"/>
    <n v="250"/>
    <n v="830"/>
    <n v="7416"/>
  </r>
  <r>
    <s v="Marney O'Breen"/>
    <x v="5"/>
    <s v="99% Dark &amp; Pure"/>
    <d v="2021-02-23T00:00:00"/>
    <n v="8190"/>
    <n v="410"/>
    <n v="3169.3"/>
    <n v="5020.7"/>
  </r>
  <r>
    <s v="Mallorie Waber"/>
    <x v="4"/>
    <s v="85% Dark Bars"/>
    <d v="2021-02-23T00:00:00"/>
    <n v="5915"/>
    <n v="348"/>
    <n v="3657.48"/>
    <n v="2257.52"/>
  </r>
  <r>
    <s v="Brien Boise"/>
    <x v="5"/>
    <s v="Mint Chip Choco"/>
    <d v="2021-02-23T00:00:00"/>
    <n v="728"/>
    <n v="34"/>
    <n v="194.48"/>
    <n v="533.52"/>
  </r>
  <r>
    <s v="Dotty Strutley"/>
    <x v="4"/>
    <s v="Peanut Butter Cubes"/>
    <d v="2021-02-23T00:00:00"/>
    <n v="10332"/>
    <n v="1470"/>
    <n v="3895.5"/>
    <n v="6436.5"/>
  </r>
  <r>
    <s v="Andria Kimpton"/>
    <x v="3"/>
    <s v="Fruit &amp; Nut Bars"/>
    <d v="2021-02-23T00:00:00"/>
    <n v="7217"/>
    <n v="401"/>
    <n v="1900.74"/>
    <n v="5316.26"/>
  </r>
  <r>
    <s v="Gunar Cockshoot"/>
    <x v="4"/>
    <s v="Mint Chip Choco"/>
    <d v="2021-02-24T00:00:00"/>
    <n v="10143"/>
    <n v="381"/>
    <n v="2179.3199999999997"/>
    <n v="7963.68"/>
  </r>
  <r>
    <s v="Andria Kimpton"/>
    <x v="0"/>
    <s v="Drinking Coco"/>
    <d v="2021-02-24T00:00:00"/>
    <n v="2478"/>
    <n v="446"/>
    <n v="4433.24"/>
    <n v="-1955.2399999999998"/>
  </r>
  <r>
    <s v="Barr Faughny"/>
    <x v="5"/>
    <s v="White Choc"/>
    <d v="2021-02-24T00:00:00"/>
    <n v="3899"/>
    <n v="271"/>
    <n v="1742.53"/>
    <n v="2156.4700000000003"/>
  </r>
  <r>
    <s v="Dotty Strutley"/>
    <x v="3"/>
    <s v="Almond Choco"/>
    <d v="2021-02-24T00:00:00"/>
    <n v="4900"/>
    <n v="579"/>
    <n v="2981.8500000000004"/>
    <n v="1918.1499999999996"/>
  </r>
  <r>
    <s v="Dennison Crosswaite"/>
    <x v="4"/>
    <s v="Orange Choco"/>
    <d v="2021-02-24T00:00:00"/>
    <n v="8729"/>
    <n v="103"/>
    <n v="379.04"/>
    <n v="8349.9599999999991"/>
  </r>
  <r>
    <s v="Brien Boise"/>
    <x v="1"/>
    <s v="Smooth Sliky Salty"/>
    <d v="2021-02-24T00:00:00"/>
    <n v="392"/>
    <n v="244"/>
    <n v="673.43999999999994"/>
    <n v="-281.43999999999994"/>
  </r>
  <r>
    <s v="Curtice Advani"/>
    <x v="1"/>
    <s v="Drinking Coco"/>
    <d v="2021-02-24T00:00:00"/>
    <n v="7021"/>
    <n v="213"/>
    <n v="2117.2199999999998"/>
    <n v="4903.7800000000007"/>
  </r>
  <r>
    <s v="Rafaelita Blaksland"/>
    <x v="1"/>
    <s v="Milk Bars"/>
    <d v="2021-02-24T00:00:00"/>
    <n v="5978"/>
    <n v="326"/>
    <n v="1714.76"/>
    <n v="4263.24"/>
  </r>
  <r>
    <s v="Wilone O'Kielt"/>
    <x v="2"/>
    <s v="Eclairs"/>
    <d v="2021-02-24T00:00:00"/>
    <n v="2072"/>
    <n v="101"/>
    <n v="637.30999999999995"/>
    <n v="1434.69"/>
  </r>
  <r>
    <s v="Kelci Walkden"/>
    <x v="0"/>
    <s v="Eclairs"/>
    <d v="2021-02-24T00:00:00"/>
    <n v="2121"/>
    <n v="134"/>
    <n v="845.54"/>
    <n v="1275.46"/>
  </r>
  <r>
    <s v="Ches Bonnell"/>
    <x v="3"/>
    <s v="Caramel Stuffed Bars"/>
    <d v="2021-02-24T00:00:00"/>
    <n v="5831"/>
    <n v="40"/>
    <n v="337.2"/>
    <n v="5493.8"/>
  </r>
  <r>
    <s v="Jan Morforth"/>
    <x v="4"/>
    <s v="70% Dark Bites"/>
    <d v="2021-02-24T00:00:00"/>
    <n v="2093"/>
    <n v="264"/>
    <n v="1330.56"/>
    <n v="762.44"/>
  </r>
  <r>
    <s v="Wilone O'Kielt"/>
    <x v="4"/>
    <s v="Drinking Coco"/>
    <d v="2021-02-24T00:00:00"/>
    <n v="3122"/>
    <n v="9"/>
    <n v="89.46"/>
    <n v="3032.54"/>
  </r>
  <r>
    <s v="Kaine Padly"/>
    <x v="3"/>
    <s v="White Choc"/>
    <d v="2021-02-24T00:00:00"/>
    <n v="6573"/>
    <n v="22"/>
    <n v="141.45999999999998"/>
    <n v="6431.54"/>
  </r>
  <r>
    <s v="Dotty Strutley"/>
    <x v="0"/>
    <s v="Eclairs"/>
    <d v="2021-02-24T00:00:00"/>
    <n v="700"/>
    <n v="217"/>
    <n v="1369.27"/>
    <n v="-669.27"/>
  </r>
  <r>
    <s v="Andria Kimpton"/>
    <x v="4"/>
    <s v="99% Dark &amp; Pure"/>
    <d v="2021-02-24T00:00:00"/>
    <n v="1057"/>
    <n v="95"/>
    <n v="734.35"/>
    <n v="322.64999999999998"/>
  </r>
  <r>
    <s v="Barr Faughny"/>
    <x v="3"/>
    <s v="Fruit &amp; Nut Bars"/>
    <d v="2021-02-24T00:00:00"/>
    <n v="3486"/>
    <n v="150"/>
    <n v="711"/>
    <n v="2775"/>
  </r>
  <r>
    <s v="Kelci Walkden"/>
    <x v="4"/>
    <s v="Drinking Coco"/>
    <d v="2021-02-24T00:00:00"/>
    <n v="2954"/>
    <n v="33"/>
    <n v="328.02"/>
    <n v="2625.98"/>
  </r>
  <r>
    <s v="Brien Boise"/>
    <x v="0"/>
    <s v="85% Dark Bars"/>
    <d v="2021-02-24T00:00:00"/>
    <n v="7987"/>
    <n v="318"/>
    <n v="3342.18"/>
    <n v="4644.82"/>
  </r>
  <r>
    <s v="Gigi Bohling"/>
    <x v="3"/>
    <s v="70% Dark Bites"/>
    <d v="2021-02-24T00:00:00"/>
    <n v="1967"/>
    <n v="20"/>
    <n v="100.8"/>
    <n v="1866.2"/>
  </r>
  <r>
    <s v="Marney O'Breen"/>
    <x v="3"/>
    <s v="Manuka Honey Choco"/>
    <d v="2021-02-24T00:00:00"/>
    <n v="2163"/>
    <n v="209"/>
    <n v="1421.2"/>
    <n v="741.8"/>
  </r>
  <r>
    <s v="Madelene Upcott"/>
    <x v="2"/>
    <s v="Raspberry Choco"/>
    <d v="2021-02-24T00:00:00"/>
    <n v="1561"/>
    <n v="118"/>
    <n v="454.3"/>
    <n v="1106.7"/>
  </r>
  <r>
    <s v="Husein Augar"/>
    <x v="4"/>
    <s v="Mint Chip Choco"/>
    <d v="2021-02-24T00:00:00"/>
    <n v="2772"/>
    <n v="386"/>
    <n v="2207.92"/>
    <n v="564.07999999999993"/>
  </r>
  <r>
    <s v="Gunar Cockshoot"/>
    <x v="3"/>
    <s v="Baker's Choco Chips"/>
    <d v="2021-02-24T00:00:00"/>
    <n v="8834"/>
    <n v="127"/>
    <n v="1576.07"/>
    <n v="7257.93"/>
  </r>
  <r>
    <s v="Gunar Cockshoot"/>
    <x v="3"/>
    <s v="50% Dark Bites"/>
    <d v="2021-02-24T00:00:00"/>
    <n v="1631"/>
    <n v="86"/>
    <n v="643.28000000000009"/>
    <n v="987.71999999999991"/>
  </r>
  <r>
    <s v="Oby Sorrel"/>
    <x v="5"/>
    <s v="Spicy Special Slims"/>
    <d v="2021-02-24T00:00:00"/>
    <n v="4606"/>
    <n v="290"/>
    <n v="2383.8000000000002"/>
    <n v="2222.1999999999998"/>
  </r>
  <r>
    <s v="Ches Bonnell"/>
    <x v="2"/>
    <s v="Manuka Honey Choco"/>
    <d v="2021-02-24T00:00:00"/>
    <n v="3199"/>
    <n v="180"/>
    <n v="1224"/>
    <n v="1975"/>
  </r>
  <r>
    <s v="Gigi Bohling"/>
    <x v="5"/>
    <s v="Drinking Coco"/>
    <d v="2021-02-24T00:00:00"/>
    <n v="3423"/>
    <n v="19"/>
    <n v="188.85999999999999"/>
    <n v="3234.14"/>
  </r>
  <r>
    <s v="Gunar Cockshoot"/>
    <x v="4"/>
    <s v="Spicy Special Slims"/>
    <d v="2021-02-24T00:00:00"/>
    <n v="1421"/>
    <n v="518"/>
    <n v="4257.96"/>
    <n v="-2836.96"/>
  </r>
  <r>
    <s v="Rafaelita Blaksland"/>
    <x v="3"/>
    <s v="Manuka Honey Choco"/>
    <d v="2021-02-24T00:00:00"/>
    <n v="5530"/>
    <n v="87"/>
    <n v="591.6"/>
    <n v="4938.3999999999996"/>
  </r>
  <r>
    <s v="Brien Boise"/>
    <x v="0"/>
    <s v="Milk Bars"/>
    <d v="2021-02-24T00:00:00"/>
    <n v="546"/>
    <n v="910"/>
    <n v="4786.5999999999995"/>
    <n v="-4240.5999999999995"/>
  </r>
  <r>
    <s v="Beverie Moffet"/>
    <x v="1"/>
    <s v="Baker's Choco Chips"/>
    <d v="2021-02-24T00:00:00"/>
    <n v="11921"/>
    <n v="486"/>
    <n v="6031.26"/>
    <n v="5889.74"/>
  </r>
  <r>
    <s v="Gunar Cockshoot"/>
    <x v="3"/>
    <s v="Caramel Stuffed Bars"/>
    <d v="2021-02-24T00:00:00"/>
    <n v="3934"/>
    <n v="296"/>
    <n v="2495.2799999999997"/>
    <n v="1438.7200000000003"/>
  </r>
  <r>
    <s v="Van Tuxwell"/>
    <x v="2"/>
    <s v="Peanut Butter Cubes"/>
    <d v="2021-02-24T00:00:00"/>
    <n v="11424"/>
    <n v="2310"/>
    <n v="6121.5"/>
    <n v="5302.5"/>
  </r>
  <r>
    <s v="Beverie Moffet"/>
    <x v="3"/>
    <s v="Fruit &amp; Nut Bars"/>
    <d v="2021-02-24T00:00:00"/>
    <n v="4753"/>
    <n v="280"/>
    <n v="1327.2"/>
    <n v="3425.8"/>
  </r>
  <r>
    <s v="Van Tuxwell"/>
    <x v="4"/>
    <s v="After Nines"/>
    <d v="2021-02-24T00:00:00"/>
    <n v="12796"/>
    <n v="770"/>
    <n v="7877.1"/>
    <n v="4918.8999999999996"/>
  </r>
  <r>
    <s v="Roddy Speechley"/>
    <x v="4"/>
    <s v="Drinking Coco"/>
    <d v="2021-02-24T00:00:00"/>
    <n v="10045"/>
    <n v="305"/>
    <n v="3031.7"/>
    <n v="7013.3"/>
  </r>
  <r>
    <s v="Rafaelita Blaksland"/>
    <x v="0"/>
    <s v="Spicy Special Slims"/>
    <d v="2021-02-24T00:00:00"/>
    <n v="4935"/>
    <n v="198"/>
    <n v="1627.5600000000002"/>
    <n v="3307.4399999999996"/>
  </r>
  <r>
    <s v="Dotty Strutley"/>
    <x v="3"/>
    <s v="70% Dark Bites"/>
    <d v="2021-02-24T00:00:00"/>
    <n v="16401"/>
    <n v="566"/>
    <n v="2852.64"/>
    <n v="13548.36"/>
  </r>
  <r>
    <s v="Marney O'Breen"/>
    <x v="1"/>
    <s v="70% Dark Bites"/>
    <d v="2021-02-25T00:00:00"/>
    <n v="2527"/>
    <n v="250"/>
    <n v="1260"/>
    <n v="1267"/>
  </r>
  <r>
    <s v="Oby Sorrel"/>
    <x v="1"/>
    <s v="Choco Coated Almonds"/>
    <d v="2021-02-25T00:00:00"/>
    <n v="8162"/>
    <n v="301"/>
    <n v="999.31999999999994"/>
    <n v="7162.68"/>
  </r>
  <r>
    <s v="Dotty Strutley"/>
    <x v="4"/>
    <s v="Fruit &amp; Nut Bars"/>
    <d v="2021-02-25T00:00:00"/>
    <n v="3325"/>
    <n v="369"/>
    <n v="1749.0600000000002"/>
    <n v="1575.9399999999998"/>
  </r>
  <r>
    <s v="Jan Morforth"/>
    <x v="0"/>
    <s v="Manuka Honey Choco"/>
    <d v="2021-02-25T00:00:00"/>
    <n v="3787"/>
    <n v="103"/>
    <n v="700.4"/>
    <n v="3086.6"/>
  </r>
  <r>
    <s v="Karlen McCaffrey"/>
    <x v="2"/>
    <s v="Drinking Coco"/>
    <d v="2021-02-25T00:00:00"/>
    <n v="854"/>
    <n v="135"/>
    <n v="1341.8999999999999"/>
    <n v="-487.89999999999986"/>
  </r>
  <r>
    <s v="Andria Kimpton"/>
    <x v="4"/>
    <s v="70% Dark Bites"/>
    <d v="2021-02-25T00:00:00"/>
    <n v="2303"/>
    <n v="477"/>
    <n v="2404.08"/>
    <n v="-101.07999999999993"/>
  </r>
  <r>
    <s v="Madelene Upcott"/>
    <x v="2"/>
    <s v="Fruit &amp; Nut Bars"/>
    <d v="2021-02-25T00:00:00"/>
    <n v="3724"/>
    <n v="383"/>
    <n v="1815.42"/>
    <n v="1908.58"/>
  </r>
  <r>
    <s v="Jan Morforth"/>
    <x v="4"/>
    <s v="Raspberry Choco"/>
    <d v="2021-02-25T00:00:00"/>
    <n v="4942"/>
    <n v="345"/>
    <n v="1328.25"/>
    <n v="3613.75"/>
  </r>
  <r>
    <s v="Curtice Advani"/>
    <x v="2"/>
    <s v="99% Dark &amp; Pure"/>
    <d v="2021-02-25T00:00:00"/>
    <n v="1575"/>
    <n v="381"/>
    <n v="2945.13"/>
    <n v="-1370.13"/>
  </r>
  <r>
    <s v="Oby Sorrel"/>
    <x v="4"/>
    <s v="Choco Coated Almonds"/>
    <d v="2021-02-25T00:00:00"/>
    <n v="8155"/>
    <n v="105"/>
    <n v="348.59999999999997"/>
    <n v="7806.4"/>
  </r>
  <r>
    <s v="Ches Bonnell"/>
    <x v="0"/>
    <s v="Milk Bars"/>
    <d v="2021-02-25T00:00:00"/>
    <n v="8316"/>
    <n v="238"/>
    <n v="1251.8799999999999"/>
    <n v="7064.12"/>
  </r>
  <r>
    <s v="Andria Kimpton"/>
    <x v="5"/>
    <s v="Spicy Special Slims"/>
    <d v="2021-02-25T00:00:00"/>
    <n v="189"/>
    <n v="2"/>
    <n v="16.440000000000001"/>
    <n v="172.56"/>
  </r>
  <r>
    <s v="Madelene Upcott"/>
    <x v="4"/>
    <s v="After Nines"/>
    <d v="2021-02-25T00:00:00"/>
    <n v="13433"/>
    <n v="82"/>
    <n v="838.86"/>
    <n v="12594.14"/>
  </r>
  <r>
    <s v="Kaine Padly"/>
    <x v="0"/>
    <s v="Caramel Stuffed Bars"/>
    <d v="2021-02-25T00:00:00"/>
    <n v="1449"/>
    <n v="125"/>
    <n v="1053.75"/>
    <n v="395.25"/>
  </r>
  <r>
    <s v="Husein Augar"/>
    <x v="0"/>
    <s v="Drinking Coco"/>
    <d v="2021-02-25T00:00:00"/>
    <n v="6832"/>
    <n v="43"/>
    <n v="427.41999999999996"/>
    <n v="6404.58"/>
  </r>
  <r>
    <s v="Dennison Crosswaite"/>
    <x v="3"/>
    <s v="Peanut Butter Cubes"/>
    <d v="2021-02-25T00:00:00"/>
    <n v="735"/>
    <n v="25"/>
    <n v="66.25"/>
    <n v="668.75"/>
  </r>
  <r>
    <s v="Beverie Moffet"/>
    <x v="3"/>
    <s v="Peanut Butter Cubes"/>
    <d v="2021-02-25T00:00:00"/>
    <n v="7483"/>
    <n v="309"/>
    <n v="818.85"/>
    <n v="6664.15"/>
  </r>
  <r>
    <s v="Kelci Walkden"/>
    <x v="0"/>
    <s v="Caramel Stuffed Bars"/>
    <d v="2021-02-25T00:00:00"/>
    <n v="966"/>
    <n v="371"/>
    <n v="3127.5299999999997"/>
    <n v="-2161.5299999999997"/>
  </r>
  <r>
    <s v="Kaine Padly"/>
    <x v="3"/>
    <s v="85% Dark Bars"/>
    <d v="2021-02-25T00:00:00"/>
    <n v="1113"/>
    <n v="118"/>
    <n v="1240.18"/>
    <n v="-127.18000000000006"/>
  </r>
  <r>
    <s v="Gunar Cockshoot"/>
    <x v="3"/>
    <s v="70% Dark Bites"/>
    <d v="2021-02-25T00:00:00"/>
    <n v="2730"/>
    <n v="64"/>
    <n v="322.56"/>
    <n v="2407.44"/>
  </r>
  <r>
    <s v="Karlen McCaffrey"/>
    <x v="3"/>
    <s v="50% Dark Bites"/>
    <d v="2021-02-25T00:00:00"/>
    <n v="6706"/>
    <n v="41"/>
    <n v="306.68"/>
    <n v="6399.32"/>
  </r>
  <r>
    <s v="Karlen McCaffrey"/>
    <x v="4"/>
    <s v="Organic Choco Syrup"/>
    <d v="2021-02-25T00:00:00"/>
    <n v="4970"/>
    <n v="98"/>
    <n v="937.86"/>
    <n v="4032.14"/>
  </r>
  <r>
    <s v="Madelene Upcott"/>
    <x v="0"/>
    <s v="Organic Choco Syrup"/>
    <d v="2021-02-25T00:00:00"/>
    <n v="6867"/>
    <n v="348"/>
    <n v="3330.36"/>
    <n v="3536.64"/>
  </r>
  <r>
    <s v="Dennison Crosswaite"/>
    <x v="0"/>
    <s v="Raspberry Choco"/>
    <d v="2021-02-25T00:00:00"/>
    <n v="2093"/>
    <n v="146"/>
    <n v="562.1"/>
    <n v="1530.9"/>
  </r>
  <r>
    <s v="Kaine Padly"/>
    <x v="2"/>
    <s v="After Nines"/>
    <d v="2021-02-25T00:00:00"/>
    <n v="4753"/>
    <n v="770"/>
    <n v="7877.1"/>
    <n v="-3124.1000000000004"/>
  </r>
  <r>
    <s v="Gigi Bohling"/>
    <x v="4"/>
    <s v="Smooth Sliky Salty"/>
    <d v="2021-02-25T00:00:00"/>
    <n v="1141"/>
    <n v="72"/>
    <n v="198.71999999999997"/>
    <n v="942.28"/>
  </r>
  <r>
    <s v="Roddy Speechley"/>
    <x v="4"/>
    <s v="70% Dark Bites"/>
    <d v="2021-02-25T00:00:00"/>
    <n v="5453"/>
    <n v="166"/>
    <n v="836.64"/>
    <n v="4616.3599999999997"/>
  </r>
  <r>
    <s v="Dennison Crosswaite"/>
    <x v="4"/>
    <s v="Peanut Butter Cubes"/>
    <d v="2021-02-25T00:00:00"/>
    <n v="2884"/>
    <n v="206"/>
    <n v="545.9"/>
    <n v="2338.1"/>
  </r>
  <r>
    <s v="Beverie Moffet"/>
    <x v="0"/>
    <s v="Orange Choco"/>
    <d v="2021-02-25T00:00:00"/>
    <n v="12005"/>
    <n v="700"/>
    <n v="2576"/>
    <n v="9429"/>
  </r>
  <r>
    <s v="Mallorie Waber"/>
    <x v="3"/>
    <s v="Baker's Choco Chips"/>
    <d v="2021-02-25T00:00:00"/>
    <n v="3444"/>
    <n v="138"/>
    <n v="1712.58"/>
    <n v="1731.42"/>
  </r>
  <r>
    <s v="Dennison Crosswaite"/>
    <x v="0"/>
    <s v="After Nines"/>
    <d v="2021-02-26T00:00:00"/>
    <n v="4270"/>
    <n v="288"/>
    <n v="2946.2400000000002"/>
    <n v="1323.7599999999998"/>
  </r>
  <r>
    <s v="Husein Augar"/>
    <x v="1"/>
    <s v="Milk Bars"/>
    <d v="2021-02-26T00:00:00"/>
    <n v="9219"/>
    <n v="156"/>
    <n v="820.56"/>
    <n v="8398.44"/>
  </r>
  <r>
    <s v="Gigi Bohling"/>
    <x v="2"/>
    <s v="Organic Choco Syrup"/>
    <d v="2021-02-26T00:00:00"/>
    <n v="2870"/>
    <n v="466"/>
    <n v="4459.62"/>
    <n v="-1589.62"/>
  </r>
  <r>
    <s v="Ches Bonnell"/>
    <x v="1"/>
    <s v="Smooth Sliky Salty"/>
    <d v="2021-02-26T00:00:00"/>
    <n v="4718"/>
    <n v="347"/>
    <n v="957.71999999999991"/>
    <n v="3760.28"/>
  </r>
  <r>
    <s v="Beverie Moffet"/>
    <x v="1"/>
    <s v="70% Dark Bites"/>
    <d v="2021-02-26T00:00:00"/>
    <n v="5908"/>
    <n v="24"/>
    <n v="120.96000000000001"/>
    <n v="5787.04"/>
  </r>
  <r>
    <s v="Dennison Crosswaite"/>
    <x v="3"/>
    <s v="70% Dark Bites"/>
    <d v="2021-02-26T00:00:00"/>
    <n v="602"/>
    <n v="147"/>
    <n v="740.88"/>
    <n v="-138.88"/>
  </r>
  <r>
    <s v="Brien Boise"/>
    <x v="0"/>
    <s v="Fruit &amp; Nut Bars"/>
    <d v="2021-02-26T00:00:00"/>
    <n v="1071"/>
    <n v="48"/>
    <n v="227.52"/>
    <n v="843.48"/>
  </r>
  <r>
    <s v="Roddy Speechley"/>
    <x v="1"/>
    <s v="Caramel Stuffed Bars"/>
    <d v="2021-02-26T00:00:00"/>
    <n v="11361"/>
    <n v="669"/>
    <n v="5639.67"/>
    <n v="5721.33"/>
  </r>
  <r>
    <s v="Husein Augar"/>
    <x v="4"/>
    <s v="White Choc"/>
    <d v="2021-02-26T00:00:00"/>
    <n v="5635"/>
    <n v="434"/>
    <n v="2790.62"/>
    <n v="2844.38"/>
  </r>
  <r>
    <s v="Dennison Crosswaite"/>
    <x v="3"/>
    <s v="Orange Choco"/>
    <d v="2021-02-26T00:00:00"/>
    <n v="11445"/>
    <n v="910"/>
    <n v="3348.8"/>
    <n v="8096.2"/>
  </r>
  <r>
    <s v="Brien Boise"/>
    <x v="5"/>
    <s v="Peanut Butter Cubes"/>
    <d v="2021-02-26T00:00:00"/>
    <n v="1925"/>
    <n v="214"/>
    <n v="567.1"/>
    <n v="1357.9"/>
  </r>
  <r>
    <s v="Barr Faughny"/>
    <x v="2"/>
    <s v="Peanut Butter Cubes"/>
    <d v="2021-02-26T00:00:00"/>
    <n v="630"/>
    <n v="63"/>
    <n v="166.95"/>
    <n v="463.05"/>
  </r>
  <r>
    <s v="Mallorie Waber"/>
    <x v="1"/>
    <s v="Milk Bars"/>
    <d v="2021-02-26T00:00:00"/>
    <n v="10836"/>
    <n v="452"/>
    <n v="2377.52"/>
    <n v="8458.48"/>
  </r>
  <r>
    <s v="Curtice Advani"/>
    <x v="2"/>
    <s v="Smooth Sliky Salty"/>
    <d v="2021-02-26T00:00:00"/>
    <n v="7798"/>
    <n v="488"/>
    <n v="1346.8799999999999"/>
    <n v="6451.12"/>
  </r>
  <r>
    <s v="Mallorie Waber"/>
    <x v="2"/>
    <s v="Baker's Choco Chips"/>
    <d v="2021-02-26T00:00:00"/>
    <n v="2226"/>
    <n v="106"/>
    <n v="1315.46"/>
    <n v="910.54"/>
  </r>
  <r>
    <s v="Dotty Strutley"/>
    <x v="0"/>
    <s v="99% Dark &amp; Pure"/>
    <d v="2021-02-26T00:00:00"/>
    <n v="2849"/>
    <n v="179"/>
    <n v="1383.67"/>
    <n v="1465.33"/>
  </r>
  <r>
    <s v="Gunar Cockshoot"/>
    <x v="4"/>
    <s v="Eclairs"/>
    <d v="2021-02-26T00:00:00"/>
    <n v="7182"/>
    <n v="313"/>
    <n v="1975.03"/>
    <n v="5206.97"/>
  </r>
  <r>
    <s v="Dennison Crosswaite"/>
    <x v="3"/>
    <s v="Organic Choco Syrup"/>
    <d v="2021-02-26T00:00:00"/>
    <n v="6020"/>
    <n v="215"/>
    <n v="2057.5500000000002"/>
    <n v="3962.45"/>
  </r>
  <r>
    <s v="Gunar Cockshoot"/>
    <x v="1"/>
    <s v="Smooth Sliky Salty"/>
    <d v="2021-02-26T00:00:00"/>
    <n v="6153"/>
    <n v="513"/>
    <n v="1415.8799999999999"/>
    <n v="4737.12"/>
  </r>
  <r>
    <s v="Dotty Strutley"/>
    <x v="3"/>
    <s v="Caramel Stuffed Bars"/>
    <d v="2021-02-26T00:00:00"/>
    <n v="833"/>
    <n v="49"/>
    <n v="413.07"/>
    <n v="419.93"/>
  </r>
  <r>
    <s v="Kelci Walkden"/>
    <x v="5"/>
    <s v="Milk Bars"/>
    <d v="2021-03-01T00:00:00"/>
    <n v="6181"/>
    <n v="425"/>
    <n v="2235.5"/>
    <n v="3945.5"/>
  </r>
  <r>
    <s v="Oby Sorrel"/>
    <x v="3"/>
    <s v="White Choc"/>
    <d v="2021-03-01T00:00:00"/>
    <n v="2639"/>
    <n v="634"/>
    <n v="4076.62"/>
    <n v="-1437.62"/>
  </r>
  <r>
    <s v="Rafaelita Blaksland"/>
    <x v="2"/>
    <s v="Smooth Sliky Salty"/>
    <d v="2021-03-01T00:00:00"/>
    <n v="6804"/>
    <n v="35"/>
    <n v="96.6"/>
    <n v="6707.4"/>
  </r>
  <r>
    <s v="Curtice Advani"/>
    <x v="2"/>
    <s v="Eclairs"/>
    <d v="2021-03-01T00:00:00"/>
    <n v="1855"/>
    <n v="230"/>
    <n v="1451.3"/>
    <n v="403.70000000000005"/>
  </r>
  <r>
    <s v="Madelene Upcott"/>
    <x v="3"/>
    <s v="Milk Bars"/>
    <d v="2021-03-01T00:00:00"/>
    <n v="483"/>
    <n v="129"/>
    <n v="678.54"/>
    <n v="-195.53999999999996"/>
  </r>
  <r>
    <s v="Marney O'Breen"/>
    <x v="2"/>
    <s v="Organic Choco Syrup"/>
    <d v="2021-03-01T00:00:00"/>
    <n v="3346"/>
    <n v="7"/>
    <n v="66.990000000000009"/>
    <n v="3279.01"/>
  </r>
  <r>
    <s v="Dotty Strutley"/>
    <x v="0"/>
    <s v="Caramel Stuffed Bars"/>
    <d v="2021-03-01T00:00:00"/>
    <n v="9639"/>
    <n v="65"/>
    <n v="547.94999999999993"/>
    <n v="9091.0499999999993"/>
  </r>
  <r>
    <s v="Oby Sorrel"/>
    <x v="2"/>
    <s v="Raspberry Choco"/>
    <d v="2021-03-01T00:00:00"/>
    <n v="987"/>
    <n v="675"/>
    <n v="2598.75"/>
    <n v="-1611.75"/>
  </r>
  <r>
    <s v="Dennison Crosswaite"/>
    <x v="1"/>
    <s v="White Choc"/>
    <d v="2021-03-01T00:00:00"/>
    <n v="2688"/>
    <n v="210"/>
    <n v="1350.3"/>
    <n v="1337.7"/>
  </r>
  <r>
    <s v="Jan Morforth"/>
    <x v="3"/>
    <s v="Milk Bars"/>
    <d v="2021-03-01T00:00:00"/>
    <n v="707"/>
    <n v="553"/>
    <n v="2908.7799999999997"/>
    <n v="-2201.7799999999997"/>
  </r>
  <r>
    <s v="Barr Faughny"/>
    <x v="2"/>
    <s v="Orange Choco"/>
    <d v="2021-03-01T00:00:00"/>
    <n v="4921"/>
    <n v="144"/>
    <n v="529.92000000000007"/>
    <n v="4391.08"/>
  </r>
  <r>
    <s v="Madelene Upcott"/>
    <x v="4"/>
    <s v="Orange Choco"/>
    <d v="2021-03-01T00:00:00"/>
    <n v="1085"/>
    <n v="246"/>
    <n v="905.28000000000009"/>
    <n v="179.71999999999991"/>
  </r>
  <r>
    <s v="Jan Morforth"/>
    <x v="3"/>
    <s v="Orange Choco"/>
    <d v="2021-03-01T00:00:00"/>
    <n v="5187"/>
    <n v="40"/>
    <n v="147.20000000000002"/>
    <n v="5039.8"/>
  </r>
  <r>
    <s v="Barr Faughny"/>
    <x v="5"/>
    <s v="Smooth Sliky Salty"/>
    <d v="2021-03-01T00:00:00"/>
    <n v="12684"/>
    <n v="62"/>
    <n v="171.11999999999998"/>
    <n v="12512.88"/>
  </r>
  <r>
    <s v="Gigi Bohling"/>
    <x v="2"/>
    <s v="99% Dark &amp; Pure"/>
    <d v="2021-03-01T00:00:00"/>
    <n v="10073"/>
    <n v="286"/>
    <n v="2210.7800000000002"/>
    <n v="7862.2199999999993"/>
  </r>
  <r>
    <s v="Gigi Bohling"/>
    <x v="1"/>
    <s v="Manuka Honey Choco"/>
    <d v="2021-03-01T00:00:00"/>
    <n v="4459"/>
    <n v="69"/>
    <n v="469.2"/>
    <n v="3989.8"/>
  </r>
  <r>
    <s v="Gunar Cockshoot"/>
    <x v="5"/>
    <s v="After Nines"/>
    <d v="2021-03-01T00:00:00"/>
    <n v="35"/>
    <n v="214"/>
    <n v="2189.2200000000003"/>
    <n v="-2154.2200000000003"/>
  </r>
  <r>
    <s v="Gigi Bohling"/>
    <x v="3"/>
    <s v="Manuka Honey Choco"/>
    <d v="2021-03-01T00:00:00"/>
    <n v="4515"/>
    <n v="359"/>
    <n v="2441.1999999999998"/>
    <n v="2073.8000000000002"/>
  </r>
  <r>
    <s v="Jan Morforth"/>
    <x v="4"/>
    <s v="Caramel Stuffed Bars"/>
    <d v="2021-03-01T00:00:00"/>
    <n v="1764"/>
    <n v="35"/>
    <n v="295.05"/>
    <n v="1468.95"/>
  </r>
  <r>
    <s v="Karlen McCaffrey"/>
    <x v="3"/>
    <s v="After Nines"/>
    <d v="2021-03-01T00:00:00"/>
    <n v="4312"/>
    <n v="131"/>
    <n v="1340.13"/>
    <n v="2971.87"/>
  </r>
  <r>
    <s v="Curtice Advani"/>
    <x v="2"/>
    <s v="Milk Bars"/>
    <d v="2021-03-01T00:00:00"/>
    <n v="3605"/>
    <n v="565"/>
    <n v="2971.9"/>
    <n v="633.09999999999991"/>
  </r>
  <r>
    <s v="Kelci Walkden"/>
    <x v="3"/>
    <s v="70% Dark Bites"/>
    <d v="2021-03-01T00:00:00"/>
    <n v="7658"/>
    <n v="212"/>
    <n v="1068.48"/>
    <n v="6589.52"/>
  </r>
  <r>
    <s v="Curtice Advani"/>
    <x v="5"/>
    <s v="Drinking Coco"/>
    <d v="2021-03-01T00:00:00"/>
    <n v="4662"/>
    <n v="467"/>
    <n v="4641.9799999999996"/>
    <n v="20.020000000000437"/>
  </r>
  <r>
    <s v="Beverie Moffet"/>
    <x v="3"/>
    <s v="99% Dark &amp; Pure"/>
    <d v="2021-03-01T00:00:00"/>
    <n v="679"/>
    <n v="29"/>
    <n v="224.17000000000002"/>
    <n v="454.83"/>
  </r>
  <r>
    <s v="Barr Faughny"/>
    <x v="5"/>
    <s v="Organic Choco Syrup"/>
    <d v="2021-03-01T00:00:00"/>
    <n v="7728"/>
    <n v="235"/>
    <n v="2248.9500000000003"/>
    <n v="5479.0499999999993"/>
  </r>
  <r>
    <s v="Van Tuxwell"/>
    <x v="2"/>
    <s v="Mint Chip Choco"/>
    <d v="2021-03-01T00:00:00"/>
    <n v="4774"/>
    <n v="217"/>
    <n v="1241.24"/>
    <n v="3532.76"/>
  </r>
  <r>
    <s v="Gigi Bohling"/>
    <x v="5"/>
    <s v="White Choc"/>
    <d v="2021-03-01T00:00:00"/>
    <n v="2807"/>
    <n v="562"/>
    <n v="3613.66"/>
    <n v="-806.65999999999985"/>
  </r>
  <r>
    <s v="Husein Augar"/>
    <x v="3"/>
    <s v="Milk Bars"/>
    <d v="2021-03-01T00:00:00"/>
    <n v="11767"/>
    <n v="561"/>
    <n v="2950.8599999999997"/>
    <n v="8816.14"/>
  </r>
  <r>
    <s v="Mallorie Waber"/>
    <x v="0"/>
    <s v="Organic Choco Syrup"/>
    <d v="2021-03-01T00:00:00"/>
    <n v="6804"/>
    <n v="252"/>
    <n v="2411.64"/>
    <n v="4392.3600000000006"/>
  </r>
  <r>
    <s v="Beverie Moffet"/>
    <x v="0"/>
    <s v="Baker's Choco Chips"/>
    <d v="2021-03-02T00:00:00"/>
    <n v="6020"/>
    <n v="115"/>
    <n v="1427.15"/>
    <n v="4592.8500000000004"/>
  </r>
  <r>
    <s v="Dotty Strutley"/>
    <x v="4"/>
    <s v="Drinking Coco"/>
    <d v="2021-03-02T00:00:00"/>
    <n v="7"/>
    <n v="76"/>
    <n v="755.43999999999994"/>
    <n v="-748.43999999999994"/>
  </r>
  <r>
    <s v="Jan Morforth"/>
    <x v="3"/>
    <s v="70% Dark Bites"/>
    <d v="2021-03-02T00:00:00"/>
    <n v="77"/>
    <n v="441"/>
    <n v="2222.64"/>
    <n v="-2145.64"/>
  </r>
  <r>
    <s v="Kelci Walkden"/>
    <x v="3"/>
    <s v="99% Dark &amp; Pure"/>
    <d v="2021-03-02T00:00:00"/>
    <n v="2569"/>
    <n v="13"/>
    <n v="100.49000000000001"/>
    <n v="2468.5100000000002"/>
  </r>
  <r>
    <s v="Beverie Moffet"/>
    <x v="0"/>
    <s v="85% Dark Bars"/>
    <d v="2021-03-02T00:00:00"/>
    <n v="4249"/>
    <n v="121"/>
    <n v="1271.71"/>
    <n v="2977.29"/>
  </r>
  <r>
    <s v="Ches Bonnell"/>
    <x v="0"/>
    <s v="Orange Choco"/>
    <d v="2021-03-02T00:00:00"/>
    <n v="2541"/>
    <n v="224"/>
    <n v="824.32"/>
    <n v="1716.6799999999998"/>
  </r>
  <r>
    <s v="Kelci Walkden"/>
    <x v="5"/>
    <s v="Raspberry Choco"/>
    <d v="2021-03-02T00:00:00"/>
    <n v="2303"/>
    <n v="558"/>
    <n v="2148.3000000000002"/>
    <n v="154.69999999999982"/>
  </r>
  <r>
    <s v="Karlen McCaffrey"/>
    <x v="4"/>
    <s v="Spicy Special Slims"/>
    <d v="2021-03-02T00:00:00"/>
    <n v="11956"/>
    <n v="630"/>
    <n v="5178.6000000000004"/>
    <n v="6777.4"/>
  </r>
  <r>
    <s v="Barr Faughny"/>
    <x v="1"/>
    <s v="Spicy Special Slims"/>
    <d v="2021-03-02T00:00:00"/>
    <n v="10094"/>
    <n v="337"/>
    <n v="2770.1400000000003"/>
    <n v="7323.86"/>
  </r>
  <r>
    <s v="Jehu Rudeforth"/>
    <x v="1"/>
    <s v="Milk Bars"/>
    <d v="2021-03-02T00:00:00"/>
    <n v="3577"/>
    <n v="179"/>
    <n v="941.54"/>
    <n v="2635.46"/>
  </r>
  <r>
    <s v="Brien Boise"/>
    <x v="4"/>
    <s v="Eclairs"/>
    <d v="2021-03-02T00:00:00"/>
    <n v="8470"/>
    <n v="385"/>
    <n v="2429.35"/>
    <n v="6040.65"/>
  </r>
  <r>
    <s v="Husein Augar"/>
    <x v="2"/>
    <s v="Organic Choco Syrup"/>
    <d v="2021-03-02T00:00:00"/>
    <n v="3829"/>
    <n v="160"/>
    <n v="1531.2"/>
    <n v="2297.8000000000002"/>
  </r>
  <r>
    <s v="Marney O'Breen"/>
    <x v="4"/>
    <s v="Raspberry Choco"/>
    <d v="2021-03-02T00:00:00"/>
    <n v="8463"/>
    <n v="565"/>
    <n v="2175.25"/>
    <n v="6287.75"/>
  </r>
  <r>
    <s v="Madelene Upcott"/>
    <x v="0"/>
    <s v="Caramel Stuffed Bars"/>
    <d v="2021-03-02T00:00:00"/>
    <n v="1526"/>
    <n v="70"/>
    <n v="590.1"/>
    <n v="935.9"/>
  </r>
  <r>
    <s v="Kaine Padly"/>
    <x v="1"/>
    <s v="Fruit &amp; Nut Bars"/>
    <d v="2021-03-02T00:00:00"/>
    <n v="2989"/>
    <n v="167"/>
    <n v="791.58"/>
    <n v="2197.42"/>
  </r>
  <r>
    <s v="Brien Boise"/>
    <x v="0"/>
    <s v="85% Dark Bars"/>
    <d v="2021-03-02T00:00:00"/>
    <n v="1085"/>
    <n v="121"/>
    <n v="1271.71"/>
    <n v="-186.71000000000004"/>
  </r>
  <r>
    <s v="Jan Morforth"/>
    <x v="0"/>
    <s v="After Nines"/>
    <d v="2021-03-02T00:00:00"/>
    <n v="5572"/>
    <n v="279"/>
    <n v="2854.17"/>
    <n v="2717.83"/>
  </r>
  <r>
    <s v="Brien Boise"/>
    <x v="2"/>
    <s v="Fruit &amp; Nut Bars"/>
    <d v="2021-03-02T00:00:00"/>
    <n v="889"/>
    <n v="60"/>
    <n v="284.40000000000003"/>
    <n v="604.59999999999991"/>
  </r>
  <r>
    <s v="Kelci Walkden"/>
    <x v="2"/>
    <s v="Smooth Sliky Salty"/>
    <d v="2021-03-02T00:00:00"/>
    <n v="1764"/>
    <n v="98"/>
    <n v="270.47999999999996"/>
    <n v="1493.52"/>
  </r>
  <r>
    <s v="Camilla Castle"/>
    <x v="1"/>
    <s v="99% Dark &amp; Pure"/>
    <d v="2021-03-02T00:00:00"/>
    <n v="7042"/>
    <n v="321"/>
    <n v="2481.33"/>
    <n v="4560.67"/>
  </r>
  <r>
    <s v="Camilla Castle"/>
    <x v="3"/>
    <s v="85% Dark Bars"/>
    <d v="2021-03-02T00:00:00"/>
    <n v="3143"/>
    <n v="393"/>
    <n v="4130.43"/>
    <n v="-987.43000000000029"/>
  </r>
  <r>
    <s v="Andria Kimpton"/>
    <x v="1"/>
    <s v="Caramel Stuffed Bars"/>
    <d v="2021-03-03T00:00:00"/>
    <n v="4228"/>
    <n v="56"/>
    <n v="472.08"/>
    <n v="3755.92"/>
  </r>
  <r>
    <s v="Brien Boise"/>
    <x v="4"/>
    <s v="Choco Coated Almonds"/>
    <d v="2021-03-03T00:00:00"/>
    <n v="4830"/>
    <n v="19"/>
    <n v="63.08"/>
    <n v="4766.92"/>
  </r>
  <r>
    <s v="Dotty Strutley"/>
    <x v="1"/>
    <s v="70% Dark Bites"/>
    <d v="2021-03-03T00:00:00"/>
    <n v="15036"/>
    <n v="1120"/>
    <n v="5644.8"/>
    <n v="9391.2000000000007"/>
  </r>
  <r>
    <s v="Rafaelita Blaksland"/>
    <x v="3"/>
    <s v="Smooth Sliky Salty"/>
    <d v="2021-03-03T00:00:00"/>
    <n v="133"/>
    <n v="374"/>
    <n v="1032.24"/>
    <n v="-899.24"/>
  </r>
  <r>
    <s v="Dotty Strutley"/>
    <x v="2"/>
    <s v="Eclairs"/>
    <d v="2021-03-03T00:00:00"/>
    <n v="13034"/>
    <n v="374"/>
    <n v="2359.94"/>
    <n v="10674.06"/>
  </r>
  <r>
    <s v="Andria Kimpton"/>
    <x v="4"/>
    <s v="Fruit &amp; Nut Bars"/>
    <d v="2021-03-03T00:00:00"/>
    <n v="686"/>
    <n v="387"/>
    <n v="1834.38"/>
    <n v="-1148.3800000000001"/>
  </r>
  <r>
    <s v="Ches Bonnell"/>
    <x v="5"/>
    <s v="Choco Coated Almonds"/>
    <d v="2021-03-03T00:00:00"/>
    <n v="903"/>
    <n v="35"/>
    <n v="116.19999999999999"/>
    <n v="786.8"/>
  </r>
  <r>
    <s v="Van Tuxwell"/>
    <x v="1"/>
    <s v="Organic Choco Syrup"/>
    <d v="2021-03-03T00:00:00"/>
    <n v="4368"/>
    <n v="182"/>
    <n v="1741.74"/>
    <n v="2626.26"/>
  </r>
  <r>
    <s v="Camilla Castle"/>
    <x v="5"/>
    <s v="Peanut Butter Cubes"/>
    <d v="2021-03-03T00:00:00"/>
    <n v="2226"/>
    <n v="172"/>
    <n v="455.8"/>
    <n v="1770.2"/>
  </r>
  <r>
    <s v="Mallorie Waber"/>
    <x v="5"/>
    <s v="Spicy Special Slims"/>
    <d v="2021-03-03T00:00:00"/>
    <n v="1190"/>
    <n v="43"/>
    <n v="353.46000000000004"/>
    <n v="836.54"/>
  </r>
  <r>
    <s v="Madelene Upcott"/>
    <x v="1"/>
    <s v="Raspberry Choco"/>
    <d v="2021-03-03T00:00:00"/>
    <n v="3773"/>
    <n v="343"/>
    <n v="1320.55"/>
    <n v="2452.4499999999998"/>
  </r>
  <r>
    <s v="Marney O'Breen"/>
    <x v="4"/>
    <s v="Peanut Butter Cubes"/>
    <d v="2021-03-03T00:00:00"/>
    <n v="6671"/>
    <n v="668"/>
    <n v="1770.2"/>
    <n v="4900.8"/>
  </r>
  <r>
    <s v="Brien Boise"/>
    <x v="5"/>
    <s v="Choco Coated Almonds"/>
    <d v="2021-03-03T00:00:00"/>
    <n v="10318"/>
    <n v="397"/>
    <n v="1318.04"/>
    <n v="8999.9599999999991"/>
  </r>
  <r>
    <s v="Jehu Rudeforth"/>
    <x v="0"/>
    <s v="Drinking Coco"/>
    <d v="2021-03-03T00:00:00"/>
    <n v="14896"/>
    <n v="621"/>
    <n v="6172.74"/>
    <n v="8723.26"/>
  </r>
  <r>
    <s v="Kaine Padly"/>
    <x v="0"/>
    <s v="Fruit &amp; Nut Bars"/>
    <d v="2021-03-03T00:00:00"/>
    <n v="4606"/>
    <n v="355"/>
    <n v="1682.7"/>
    <n v="2923.3"/>
  </r>
  <r>
    <s v="Andria Kimpton"/>
    <x v="0"/>
    <s v="Fruit &amp; Nut Bars"/>
    <d v="2021-03-03T00:00:00"/>
    <n v="3892"/>
    <n v="260"/>
    <n v="1232.4000000000001"/>
    <n v="2659.6"/>
  </r>
  <r>
    <s v="Karlen McCaffrey"/>
    <x v="4"/>
    <s v="Almond Choco"/>
    <d v="2021-03-04T00:00:00"/>
    <n v="3556"/>
    <n v="546"/>
    <n v="2811.9"/>
    <n v="744.09999999999991"/>
  </r>
  <r>
    <s v="Wilone O'Kielt"/>
    <x v="2"/>
    <s v="85% Dark Bars"/>
    <d v="2021-03-04T00:00:00"/>
    <n v="1057"/>
    <n v="309"/>
    <n v="3247.59"/>
    <n v="-2190.59"/>
  </r>
  <r>
    <s v="Dennison Crosswaite"/>
    <x v="0"/>
    <s v="Milk Bars"/>
    <d v="2021-03-04T00:00:00"/>
    <n v="11305"/>
    <n v="97"/>
    <n v="510.21999999999997"/>
    <n v="10794.78"/>
  </r>
  <r>
    <s v="Barr Faughny"/>
    <x v="2"/>
    <s v="Peanut Butter Cubes"/>
    <d v="2021-03-04T00:00:00"/>
    <n v="2303"/>
    <n v="163"/>
    <n v="431.95"/>
    <n v="1871.05"/>
  </r>
  <r>
    <s v="Marney O'Breen"/>
    <x v="2"/>
    <s v="Manuka Honey Choco"/>
    <d v="2021-03-04T00:00:00"/>
    <n v="1785"/>
    <n v="82"/>
    <n v="557.6"/>
    <n v="1227.4000000000001"/>
  </r>
  <r>
    <s v="Dotty Strutley"/>
    <x v="0"/>
    <s v="99% Dark &amp; Pure"/>
    <d v="2021-03-04T00:00:00"/>
    <n v="1694"/>
    <n v="180"/>
    <n v="1391.4"/>
    <n v="302.59999999999991"/>
  </r>
  <r>
    <s v="Oby Sorrel"/>
    <x v="2"/>
    <s v="Fruit &amp; Nut Bars"/>
    <d v="2021-03-04T00:00:00"/>
    <n v="4508"/>
    <n v="69"/>
    <n v="327.06"/>
    <n v="4180.9399999999996"/>
  </r>
  <r>
    <s v="Gigi Bohling"/>
    <x v="4"/>
    <s v="Peanut Butter Cubes"/>
    <d v="2021-03-04T00:00:00"/>
    <n v="13293"/>
    <n v="517"/>
    <n v="1370.05"/>
    <n v="11922.95"/>
  </r>
  <r>
    <s v="Jan Morforth"/>
    <x v="0"/>
    <s v="Orange Choco"/>
    <d v="2021-03-04T00:00:00"/>
    <n v="2275"/>
    <n v="349"/>
    <n v="1284.3200000000002"/>
    <n v="990.67999999999984"/>
  </r>
  <r>
    <s v="Rafaelita Blaksland"/>
    <x v="2"/>
    <s v="Manuka Honey Choco"/>
    <d v="2021-03-04T00:00:00"/>
    <n v="504"/>
    <n v="604"/>
    <n v="4107.2"/>
    <n v="-3603.2"/>
  </r>
  <r>
    <s v="Oby Sorrel"/>
    <x v="2"/>
    <s v="70% Dark Bites"/>
    <d v="2021-03-04T00:00:00"/>
    <n v="6664"/>
    <n v="213"/>
    <n v="1073.52"/>
    <n v="5590.48"/>
  </r>
  <r>
    <s v="Andria Kimpton"/>
    <x v="5"/>
    <s v="Baker's Choco Chips"/>
    <d v="2021-03-04T00:00:00"/>
    <n v="3164"/>
    <n v="594"/>
    <n v="7371.54"/>
    <n v="-4207.54"/>
  </r>
  <r>
    <s v="Marney O'Breen"/>
    <x v="5"/>
    <s v="85% Dark Bars"/>
    <d v="2021-03-04T00:00:00"/>
    <n v="6804"/>
    <n v="190"/>
    <n v="1996.8999999999999"/>
    <n v="4807.1000000000004"/>
  </r>
  <r>
    <s v="Kaine Padly"/>
    <x v="3"/>
    <s v="Orange Choco"/>
    <d v="2021-03-04T00:00:00"/>
    <n v="2555"/>
    <n v="165"/>
    <n v="607.20000000000005"/>
    <n v="1947.8"/>
  </r>
  <r>
    <s v="Madelene Upcott"/>
    <x v="3"/>
    <s v="Almond Choco"/>
    <d v="2021-03-04T00:00:00"/>
    <n v="2681"/>
    <n v="328"/>
    <n v="1689.2"/>
    <n v="991.8"/>
  </r>
  <r>
    <s v="Dennison Crosswaite"/>
    <x v="5"/>
    <s v="Mint Chip Choco"/>
    <d v="2021-03-04T00:00:00"/>
    <n v="4025"/>
    <n v="448"/>
    <n v="2562.56"/>
    <n v="1462.44"/>
  </r>
  <r>
    <s v="Rafaelita Blaksland"/>
    <x v="5"/>
    <s v="Choco Coated Almonds"/>
    <d v="2021-03-04T00:00:00"/>
    <n v="2828"/>
    <n v="300"/>
    <n v="996"/>
    <n v="1832"/>
  </r>
  <r>
    <s v="Dennison Crosswaite"/>
    <x v="0"/>
    <s v="Caramel Stuffed Bars"/>
    <d v="2021-03-04T00:00:00"/>
    <n v="5208"/>
    <n v="222"/>
    <n v="1871.46"/>
    <n v="3336.54"/>
  </r>
  <r>
    <s v="Brien Boise"/>
    <x v="0"/>
    <s v="Orange Choco"/>
    <d v="2021-03-04T00:00:00"/>
    <n v="7455"/>
    <n v="654"/>
    <n v="2406.7200000000003"/>
    <n v="5048.28"/>
  </r>
  <r>
    <s v="Kelci Walkden"/>
    <x v="2"/>
    <s v="99% Dark &amp; Pure"/>
    <d v="2021-03-04T00:00:00"/>
    <n v="1638"/>
    <n v="88"/>
    <n v="680.24"/>
    <n v="957.76"/>
  </r>
  <r>
    <s v="Karlen McCaffrey"/>
    <x v="4"/>
    <s v="Orange Choco"/>
    <d v="2021-03-04T00:00:00"/>
    <n v="7518"/>
    <n v="418"/>
    <n v="1538.24"/>
    <n v="5979.76"/>
  </r>
  <r>
    <s v="Kaine Padly"/>
    <x v="4"/>
    <s v="Fruit &amp; Nut Bars"/>
    <d v="2021-03-04T00:00:00"/>
    <n v="406"/>
    <n v="32"/>
    <n v="151.68"/>
    <n v="254.32"/>
  </r>
  <r>
    <s v="Jan Morforth"/>
    <x v="4"/>
    <s v="Spicy Special Slims"/>
    <d v="2021-03-04T00:00:00"/>
    <n v="5383"/>
    <n v="200"/>
    <n v="1644.0000000000002"/>
    <n v="3739"/>
  </r>
  <r>
    <s v="Dotty Strutley"/>
    <x v="4"/>
    <s v="Fruit &amp; Nut Bars"/>
    <d v="2021-03-04T00:00:00"/>
    <n v="2583"/>
    <n v="162"/>
    <n v="767.88"/>
    <n v="1815.12"/>
  </r>
  <r>
    <s v="Camilla Castle"/>
    <x v="1"/>
    <s v="After Nines"/>
    <d v="2021-03-04T00:00:00"/>
    <n v="98"/>
    <n v="8"/>
    <n v="81.84"/>
    <n v="16.159999999999997"/>
  </r>
  <r>
    <s v="Van Tuxwell"/>
    <x v="0"/>
    <s v="White Choc"/>
    <d v="2021-03-04T00:00:00"/>
    <n v="6258"/>
    <n v="1050"/>
    <n v="6751.5"/>
    <n v="-493.5"/>
  </r>
  <r>
    <s v="Marney O'Breen"/>
    <x v="1"/>
    <s v="Fruit &amp; Nut Bars"/>
    <d v="2021-03-05T00:00:00"/>
    <n v="5089"/>
    <n v="17"/>
    <n v="80.58"/>
    <n v="5008.42"/>
  </r>
  <r>
    <s v="Gigi Bohling"/>
    <x v="0"/>
    <s v="Smooth Sliky Salty"/>
    <d v="2021-03-05T00:00:00"/>
    <n v="4718"/>
    <n v="9"/>
    <n v="24.839999999999996"/>
    <n v="4693.16"/>
  </r>
  <r>
    <s v="Dotty Strutley"/>
    <x v="4"/>
    <s v="Baker's Choco Chips"/>
    <d v="2021-03-05T00:00:00"/>
    <n v="2044"/>
    <n v="32"/>
    <n v="397.12"/>
    <n v="1646.88"/>
  </r>
  <r>
    <s v="Kaine Padly"/>
    <x v="2"/>
    <s v="70% Dark Bites"/>
    <d v="2021-03-05T00:00:00"/>
    <n v="7133"/>
    <n v="182"/>
    <n v="917.28"/>
    <n v="6215.72"/>
  </r>
  <r>
    <s v="Curtice Advani"/>
    <x v="4"/>
    <s v="Milk Bars"/>
    <d v="2021-03-05T00:00:00"/>
    <n v="7329"/>
    <n v="465"/>
    <n v="2445.9"/>
    <n v="4883.1000000000004"/>
  </r>
  <r>
    <s v="Jan Morforth"/>
    <x v="0"/>
    <s v="70% Dark Bites"/>
    <d v="2021-03-05T00:00:00"/>
    <n v="11466"/>
    <n v="508"/>
    <n v="2560.3200000000002"/>
    <n v="8905.68"/>
  </r>
  <r>
    <s v="Jan Morforth"/>
    <x v="3"/>
    <s v="Drinking Coco"/>
    <d v="2021-03-05T00:00:00"/>
    <n v="11340"/>
    <n v="142"/>
    <n v="1411.48"/>
    <n v="9928.52"/>
  </r>
  <r>
    <s v="Wilone O'Kielt"/>
    <x v="3"/>
    <s v="Choco Coated Almonds"/>
    <d v="2021-03-05T00:00:00"/>
    <n v="6048"/>
    <n v="252"/>
    <n v="836.64"/>
    <n v="5211.3599999999997"/>
  </r>
  <r>
    <s v="Andria Kimpton"/>
    <x v="2"/>
    <s v="Raspberry Choco"/>
    <d v="2021-03-05T00:00:00"/>
    <n v="7672"/>
    <n v="480"/>
    <n v="1848"/>
    <n v="5824"/>
  </r>
  <r>
    <s v="Barr Faughny"/>
    <x v="1"/>
    <s v="After Nines"/>
    <d v="2021-03-05T00:00:00"/>
    <n v="1071"/>
    <n v="77"/>
    <n v="787.71"/>
    <n v="283.28999999999996"/>
  </r>
  <r>
    <s v="Gunar Cockshoot"/>
    <x v="0"/>
    <s v="Choco Coated Almonds"/>
    <d v="2021-03-05T00:00:00"/>
    <n v="12502"/>
    <n v="464"/>
    <n v="1540.48"/>
    <n v="10961.52"/>
  </r>
  <r>
    <s v="Madelene Upcott"/>
    <x v="1"/>
    <s v="Orange Choco"/>
    <d v="2021-03-05T00:00:00"/>
    <n v="665"/>
    <n v="37"/>
    <n v="136.16"/>
    <n v="528.84"/>
  </r>
  <r>
    <s v="Gunar Cockshoot"/>
    <x v="0"/>
    <s v="Baker's Choco Chips"/>
    <d v="2021-03-05T00:00:00"/>
    <n v="3556"/>
    <n v="162"/>
    <n v="2010.42"/>
    <n v="1545.58"/>
  </r>
  <r>
    <s v="Beverie Moffet"/>
    <x v="3"/>
    <s v="Smooth Sliky Salty"/>
    <d v="2021-03-05T00:00:00"/>
    <n v="903"/>
    <n v="76"/>
    <n v="209.76"/>
    <n v="693.24"/>
  </r>
  <r>
    <s v="Barr Faughny"/>
    <x v="1"/>
    <s v="50% Dark Bites"/>
    <d v="2021-03-08T00:00:00"/>
    <n v="2905"/>
    <n v="7"/>
    <n v="52.36"/>
    <n v="2852.64"/>
  </r>
  <r>
    <s v="Kelci Walkden"/>
    <x v="0"/>
    <s v="Milk Bars"/>
    <d v="2021-03-08T00:00:00"/>
    <n v="11480"/>
    <n v="770"/>
    <n v="4050.2"/>
    <n v="7429.8"/>
  </r>
  <r>
    <s v="Kaine Padly"/>
    <x v="2"/>
    <s v="50% Dark Bites"/>
    <d v="2021-03-08T00:00:00"/>
    <n v="6699"/>
    <n v="236"/>
    <n v="1765.2800000000002"/>
    <n v="4933.7199999999993"/>
  </r>
  <r>
    <s v="Husein Augar"/>
    <x v="2"/>
    <s v="Eclairs"/>
    <d v="2021-03-08T00:00:00"/>
    <n v="4165"/>
    <n v="289"/>
    <n v="1823.59"/>
    <n v="2341.41"/>
  </r>
  <r>
    <s v="Andria Kimpton"/>
    <x v="5"/>
    <s v="Milk Bars"/>
    <d v="2021-03-08T00:00:00"/>
    <n v="7616"/>
    <n v="700"/>
    <n v="3682"/>
    <n v="3934"/>
  </r>
  <r>
    <s v="Karlen McCaffrey"/>
    <x v="4"/>
    <s v="Eclairs"/>
    <d v="2021-03-08T00:00:00"/>
    <n v="4361"/>
    <n v="352"/>
    <n v="2221.12"/>
    <n v="2139.88"/>
  </r>
  <r>
    <s v="Brien Boise"/>
    <x v="2"/>
    <s v="99% Dark &amp; Pure"/>
    <d v="2021-03-08T00:00:00"/>
    <n v="9408"/>
    <n v="51"/>
    <n v="394.23"/>
    <n v="9013.77"/>
  </r>
  <r>
    <s v="Ches Bonnell"/>
    <x v="2"/>
    <s v="After Nines"/>
    <d v="2021-03-08T00:00:00"/>
    <n v="1379"/>
    <n v="69"/>
    <n v="705.87"/>
    <n v="673.13"/>
  </r>
  <r>
    <s v="Dennison Crosswaite"/>
    <x v="3"/>
    <s v="Choco Coated Almonds"/>
    <d v="2021-03-08T00:00:00"/>
    <n v="2128"/>
    <n v="29"/>
    <n v="96.28"/>
    <n v="2031.72"/>
  </r>
  <r>
    <s v="Rafaelita Blaksland"/>
    <x v="4"/>
    <s v="Drinking Coco"/>
    <d v="2021-03-08T00:00:00"/>
    <n v="5054"/>
    <n v="45"/>
    <n v="447.29999999999995"/>
    <n v="4606.7"/>
  </r>
  <r>
    <s v="Ches Bonnell"/>
    <x v="3"/>
    <s v="Baker's Choco Chips"/>
    <d v="2021-03-08T00:00:00"/>
    <n v="3311"/>
    <n v="11"/>
    <n v="136.51"/>
    <n v="3174.49"/>
  </r>
  <r>
    <s v="Madelene Upcott"/>
    <x v="2"/>
    <s v="Orange Choco"/>
    <d v="2021-03-08T00:00:00"/>
    <n v="1820"/>
    <n v="292"/>
    <n v="1074.56"/>
    <n v="745.44"/>
  </r>
  <r>
    <s v="Madelene Upcott"/>
    <x v="0"/>
    <s v="Caramel Stuffed Bars"/>
    <d v="2021-03-08T00:00:00"/>
    <n v="1092"/>
    <n v="75"/>
    <n v="632.25"/>
    <n v="459.75"/>
  </r>
  <r>
    <s v="Husein Augar"/>
    <x v="0"/>
    <s v="Choco Coated Almonds"/>
    <d v="2021-03-08T00:00:00"/>
    <n v="154"/>
    <n v="1"/>
    <n v="3.32"/>
    <n v="150.68"/>
  </r>
  <r>
    <s v="Andria Kimpton"/>
    <x v="3"/>
    <s v="70% Dark Bites"/>
    <d v="2021-03-08T00:00:00"/>
    <n v="5831"/>
    <n v="309"/>
    <n v="1557.36"/>
    <n v="4273.6400000000003"/>
  </r>
  <r>
    <s v="Curtice Advani"/>
    <x v="3"/>
    <s v="Milk Bars"/>
    <d v="2021-03-08T00:00:00"/>
    <n v="2870"/>
    <n v="325"/>
    <n v="1709.5"/>
    <n v="1160.5"/>
  </r>
  <r>
    <s v="Gunar Cockshoot"/>
    <x v="2"/>
    <s v="Raspberry Choco"/>
    <d v="2021-03-08T00:00:00"/>
    <n v="3038"/>
    <n v="424"/>
    <n v="1632.4"/>
    <n v="1405.6"/>
  </r>
  <r>
    <s v="Karlen McCaffrey"/>
    <x v="0"/>
    <s v="Spicy Special Slims"/>
    <d v="2021-03-08T00:00:00"/>
    <n v="4529"/>
    <n v="334"/>
    <n v="2745.48"/>
    <n v="1783.52"/>
  </r>
  <r>
    <s v="Curtice Advani"/>
    <x v="5"/>
    <s v="70% Dark Bites"/>
    <d v="2021-03-08T00:00:00"/>
    <n v="4543"/>
    <n v="557"/>
    <n v="2807.28"/>
    <n v="1735.7199999999998"/>
  </r>
  <r>
    <s v="Brien Boise"/>
    <x v="3"/>
    <s v="Spicy Special Slims"/>
    <d v="2021-03-08T00:00:00"/>
    <n v="266"/>
    <n v="539"/>
    <n v="4430.58"/>
    <n v="-4164.58"/>
  </r>
  <r>
    <s v="Marney O'Breen"/>
    <x v="2"/>
    <s v="Smooth Sliky Salty"/>
    <d v="2021-03-08T00:00:00"/>
    <n v="2646"/>
    <n v="288"/>
    <n v="794.87999999999988"/>
    <n v="1851.1200000000001"/>
  </r>
  <r>
    <s v="Kaine Padly"/>
    <x v="3"/>
    <s v="Mint Chip Choco"/>
    <d v="2021-03-08T00:00:00"/>
    <n v="9240"/>
    <n v="484"/>
    <n v="2768.48"/>
    <n v="6471.52"/>
  </r>
  <r>
    <s v="Dotty Strutley"/>
    <x v="5"/>
    <s v="Peanut Butter Cubes"/>
    <d v="2021-03-08T00:00:00"/>
    <n v="6293"/>
    <n v="388"/>
    <n v="1028.2"/>
    <n v="5264.8"/>
  </r>
  <r>
    <s v="Curtice Advani"/>
    <x v="2"/>
    <s v="Almond Choco"/>
    <d v="2021-03-08T00:00:00"/>
    <n v="2408"/>
    <n v="88"/>
    <n v="453.20000000000005"/>
    <n v="1954.8"/>
  </r>
  <r>
    <s v="Dotty Strutley"/>
    <x v="4"/>
    <s v="After Nines"/>
    <d v="2021-03-08T00:00:00"/>
    <n v="427"/>
    <n v="24"/>
    <n v="245.52"/>
    <n v="181.48"/>
  </r>
  <r>
    <s v="Jan Morforth"/>
    <x v="0"/>
    <s v="Organic Choco Syrup"/>
    <d v="2021-03-08T00:00:00"/>
    <n v="6146"/>
    <n v="228"/>
    <n v="2181.96"/>
    <n v="3964.04"/>
  </r>
  <r>
    <s v="Mallorie Waber"/>
    <x v="1"/>
    <s v="85% Dark Bars"/>
    <d v="2021-03-08T00:00:00"/>
    <n v="763"/>
    <n v="70"/>
    <n v="735.69999999999993"/>
    <n v="27.300000000000068"/>
  </r>
  <r>
    <s v="Ches Bonnell"/>
    <x v="2"/>
    <s v="Peanut Butter Cubes"/>
    <d v="2021-03-08T00:00:00"/>
    <n v="3584"/>
    <n v="598"/>
    <n v="1584.7"/>
    <n v="1999.3"/>
  </r>
  <r>
    <s v="Camilla Castle"/>
    <x v="3"/>
    <s v="70% Dark Bites"/>
    <d v="2021-03-08T00:00:00"/>
    <n v="140"/>
    <n v="5"/>
    <n v="25.2"/>
    <n v="114.8"/>
  </r>
  <r>
    <s v="Oby Sorrel"/>
    <x v="5"/>
    <s v="Choco Coated Almonds"/>
    <d v="2021-03-09T00:00:00"/>
    <n v="1540"/>
    <n v="146"/>
    <n v="484.71999999999997"/>
    <n v="1055.28"/>
  </r>
  <r>
    <s v="Ches Bonnell"/>
    <x v="0"/>
    <s v="50% Dark Bites"/>
    <d v="2021-03-09T00:00:00"/>
    <n v="4123"/>
    <n v="367"/>
    <n v="2745.1600000000003"/>
    <n v="1377.8399999999997"/>
  </r>
  <r>
    <s v="Kelci Walkden"/>
    <x v="5"/>
    <s v="50% Dark Bites"/>
    <d v="2021-03-09T00:00:00"/>
    <n v="7413"/>
    <n v="17"/>
    <n v="127.16000000000001"/>
    <n v="7285.84"/>
  </r>
  <r>
    <s v="Barr Faughny"/>
    <x v="5"/>
    <s v="Raspberry Choco"/>
    <d v="2021-03-09T00:00:00"/>
    <n v="4865"/>
    <n v="205"/>
    <n v="789.25"/>
    <n v="4075.75"/>
  </r>
  <r>
    <s v="Gunar Cockshoot"/>
    <x v="4"/>
    <s v="99% Dark &amp; Pure"/>
    <d v="2021-03-09T00:00:00"/>
    <n v="11417"/>
    <n v="343"/>
    <n v="2651.3900000000003"/>
    <n v="8765.61"/>
  </r>
  <r>
    <s v="Rafaelita Blaksland"/>
    <x v="4"/>
    <s v="Organic Choco Syrup"/>
    <d v="2021-03-09T00:00:00"/>
    <n v="8442"/>
    <n v="38"/>
    <n v="363.66"/>
    <n v="8078.34"/>
  </r>
  <r>
    <s v="Karlen McCaffrey"/>
    <x v="3"/>
    <s v="70% Dark Bites"/>
    <d v="2021-03-09T00:00:00"/>
    <n v="10416"/>
    <n v="54"/>
    <n v="272.16000000000003"/>
    <n v="10143.84"/>
  </r>
  <r>
    <s v="Husein Augar"/>
    <x v="3"/>
    <s v="85% Dark Bars"/>
    <d v="2021-03-09T00:00:00"/>
    <n v="546"/>
    <n v="88"/>
    <n v="924.88"/>
    <n v="-378.88"/>
  </r>
  <r>
    <s v="Oby Sorrel"/>
    <x v="0"/>
    <s v="85% Dark Bars"/>
    <d v="2021-03-09T00:00:00"/>
    <n v="2772"/>
    <n v="492"/>
    <n v="5170.92"/>
    <n v="-2398.92"/>
  </r>
  <r>
    <s v="Beverie Moffet"/>
    <x v="2"/>
    <s v="Eclairs"/>
    <d v="2021-03-09T00:00:00"/>
    <n v="2247"/>
    <n v="405"/>
    <n v="2555.5499999999997"/>
    <n v="-308.54999999999973"/>
  </r>
  <r>
    <s v="Ches Bonnell"/>
    <x v="1"/>
    <s v="Peanut Butter Cubes"/>
    <d v="2021-03-09T00:00:00"/>
    <n v="5131"/>
    <n v="92"/>
    <n v="243.79999999999998"/>
    <n v="4887.2"/>
  </r>
  <r>
    <s v="Gunar Cockshoot"/>
    <x v="0"/>
    <s v="Spicy Special Slims"/>
    <d v="2021-03-09T00:00:00"/>
    <n v="3451"/>
    <n v="1680"/>
    <n v="13809.6"/>
    <n v="-10358.6"/>
  </r>
  <r>
    <s v="Karlen McCaffrey"/>
    <x v="0"/>
    <s v="85% Dark Bars"/>
    <d v="2021-03-09T00:00:00"/>
    <n v="7357"/>
    <n v="237"/>
    <n v="2490.87"/>
    <n v="4866.13"/>
  </r>
  <r>
    <s v="Curtice Advani"/>
    <x v="3"/>
    <s v="Smooth Sliky Salty"/>
    <d v="2021-03-09T00:00:00"/>
    <n v="8323"/>
    <n v="641"/>
    <n v="1769.1599999999999"/>
    <n v="6553.84"/>
  </r>
  <r>
    <s v="Jehu Rudeforth"/>
    <x v="4"/>
    <s v="99% Dark &amp; Pure"/>
    <d v="2021-03-09T00:00:00"/>
    <n v="6384"/>
    <n v="256"/>
    <n v="1978.88"/>
    <n v="4405.12"/>
  </r>
  <r>
    <s v="Ches Bonnell"/>
    <x v="1"/>
    <s v="Peanut Butter Cubes"/>
    <d v="2021-03-09T00:00:00"/>
    <n v="2212"/>
    <n v="222"/>
    <n v="588.29999999999995"/>
    <n v="1623.7"/>
  </r>
  <r>
    <s v="Madelene Upcott"/>
    <x v="2"/>
    <s v="Spicy Special Slims"/>
    <d v="2021-03-09T00:00:00"/>
    <n v="315"/>
    <n v="12"/>
    <n v="98.640000000000015"/>
    <n v="216.35999999999999"/>
  </r>
  <r>
    <s v="Jan Morforth"/>
    <x v="4"/>
    <s v="Manuka Honey Choco"/>
    <d v="2021-03-09T00:00:00"/>
    <n v="1316"/>
    <n v="83"/>
    <n v="564.4"/>
    <n v="751.6"/>
  </r>
  <r>
    <s v="Curtice Advani"/>
    <x v="3"/>
    <s v="White Choc"/>
    <d v="2021-03-09T00:00:00"/>
    <n v="966"/>
    <n v="81"/>
    <n v="520.82999999999993"/>
    <n v="445.17000000000007"/>
  </r>
  <r>
    <s v="Dotty Strutley"/>
    <x v="1"/>
    <s v="99% Dark &amp; Pure"/>
    <d v="2021-03-09T00:00:00"/>
    <n v="11627"/>
    <n v="466"/>
    <n v="3602.1800000000003"/>
    <n v="8024.82"/>
  </r>
  <r>
    <s v="Wilone O'Kielt"/>
    <x v="3"/>
    <s v="Spicy Special Slims"/>
    <d v="2021-03-09T00:00:00"/>
    <n v="1470"/>
    <n v="57"/>
    <n v="468.54"/>
    <n v="1001.46"/>
  </r>
  <r>
    <s v="Barr Faughny"/>
    <x v="3"/>
    <s v="Orange Choco"/>
    <d v="2021-03-09T00:00:00"/>
    <n v="1652"/>
    <n v="118"/>
    <n v="434.24"/>
    <n v="1217.76"/>
  </r>
  <r>
    <s v="Roddy Speechley"/>
    <x v="2"/>
    <s v="85% Dark Bars"/>
    <d v="2021-03-09T00:00:00"/>
    <n v="7455"/>
    <n v="497"/>
    <n v="5223.47"/>
    <n v="2231.5299999999997"/>
  </r>
  <r>
    <s v="Dotty Strutley"/>
    <x v="4"/>
    <s v="50% Dark Bites"/>
    <d v="2021-03-09T00:00:00"/>
    <n v="16583"/>
    <n v="553"/>
    <n v="4136.4400000000005"/>
    <n v="12446.56"/>
  </r>
  <r>
    <s v="Kelci Walkden"/>
    <x v="0"/>
    <s v="Fruit &amp; Nut Bars"/>
    <d v="2021-03-09T00:00:00"/>
    <n v="9877"/>
    <n v="770"/>
    <n v="3649.8"/>
    <n v="6227.2"/>
  </r>
  <r>
    <s v="Oby Sorrel"/>
    <x v="3"/>
    <s v="50% Dark Bites"/>
    <d v="2021-03-09T00:00:00"/>
    <n v="1694"/>
    <n v="74"/>
    <n v="553.52"/>
    <n v="1140.48"/>
  </r>
  <r>
    <s v="Jehu Rudeforth"/>
    <x v="1"/>
    <s v="Eclairs"/>
    <d v="2021-03-09T00:00:00"/>
    <n v="12719"/>
    <n v="509"/>
    <n v="3211.79"/>
    <n v="9507.2099999999991"/>
  </r>
  <r>
    <s v="Oby Sorrel"/>
    <x v="4"/>
    <s v="Raspberry Choco"/>
    <d v="2021-03-10T00:00:00"/>
    <n v="917"/>
    <n v="627"/>
    <n v="2413.9500000000003"/>
    <n v="-1496.9500000000003"/>
  </r>
  <r>
    <s v="Gunar Cockshoot"/>
    <x v="3"/>
    <s v="99% Dark &amp; Pure"/>
    <d v="2021-03-10T00:00:00"/>
    <n v="917"/>
    <n v="132"/>
    <n v="1020.36"/>
    <n v="-103.36000000000001"/>
  </r>
  <r>
    <s v="Beverie Moffet"/>
    <x v="5"/>
    <s v="Peanut Butter Cubes"/>
    <d v="2021-03-10T00:00:00"/>
    <n v="8414"/>
    <n v="21"/>
    <n v="55.65"/>
    <n v="8358.35"/>
  </r>
  <r>
    <s v="Kelci Walkden"/>
    <x v="1"/>
    <s v="Mint Chip Choco"/>
    <d v="2021-03-10T00:00:00"/>
    <n v="3136"/>
    <n v="770"/>
    <n v="4404.3999999999996"/>
    <n v="-1268.3999999999996"/>
  </r>
  <r>
    <s v="Beverie Moffet"/>
    <x v="4"/>
    <s v="Smooth Sliky Salty"/>
    <d v="2021-03-10T00:00:00"/>
    <n v="7987"/>
    <n v="187"/>
    <n v="516.12"/>
    <n v="7470.88"/>
  </r>
  <r>
    <s v="Oby Sorrel"/>
    <x v="5"/>
    <s v="85% Dark Bars"/>
    <d v="2021-03-10T00:00:00"/>
    <n v="14140"/>
    <n v="82"/>
    <n v="861.81999999999994"/>
    <n v="13278.18"/>
  </r>
  <r>
    <s v="Madelene Upcott"/>
    <x v="2"/>
    <s v="Drinking Coco"/>
    <d v="2021-03-10T00:00:00"/>
    <n v="10276"/>
    <n v="104"/>
    <n v="1033.76"/>
    <n v="9242.24"/>
  </r>
  <r>
    <s v="Kelci Walkden"/>
    <x v="5"/>
    <s v="White Choc"/>
    <d v="2021-03-10T00:00:00"/>
    <n v="6657"/>
    <n v="488"/>
    <n v="3137.8399999999997"/>
    <n v="3519.1600000000003"/>
  </r>
  <r>
    <s v="Ches Bonnell"/>
    <x v="2"/>
    <s v="Orange Choco"/>
    <d v="2021-03-10T00:00:00"/>
    <n v="1414"/>
    <n v="252"/>
    <n v="927.36"/>
    <n v="486.64"/>
  </r>
  <r>
    <s v="Gunar Cockshoot"/>
    <x v="0"/>
    <s v="Fruit &amp; Nut Bars"/>
    <d v="2021-03-10T00:00:00"/>
    <n v="1232"/>
    <n v="36"/>
    <n v="170.64000000000001"/>
    <n v="1061.3599999999999"/>
  </r>
  <r>
    <s v="Andria Kimpton"/>
    <x v="4"/>
    <s v="White Choc"/>
    <d v="2021-03-10T00:00:00"/>
    <n v="8603"/>
    <n v="432"/>
    <n v="2777.7599999999998"/>
    <n v="5825.24"/>
  </r>
  <r>
    <s v="Husein Augar"/>
    <x v="1"/>
    <s v="White Choc"/>
    <d v="2021-03-10T00:00:00"/>
    <n v="448"/>
    <n v="287"/>
    <n v="1845.4099999999999"/>
    <n v="-1397.4099999999999"/>
  </r>
  <r>
    <s v="Kelci Walkden"/>
    <x v="0"/>
    <s v="50% Dark Bites"/>
    <d v="2021-03-10T00:00:00"/>
    <n v="4242"/>
    <n v="84"/>
    <n v="628.32000000000005"/>
    <n v="3613.68"/>
  </r>
  <r>
    <s v="Brien Boise"/>
    <x v="1"/>
    <s v="85% Dark Bars"/>
    <d v="2021-03-10T00:00:00"/>
    <n v="6062"/>
    <n v="599"/>
    <n v="6295.49"/>
    <n v="-233.48999999999978"/>
  </r>
  <r>
    <s v="Wilone O'Kielt"/>
    <x v="2"/>
    <s v="50% Dark Bites"/>
    <d v="2021-03-10T00:00:00"/>
    <n v="10080"/>
    <n v="542"/>
    <n v="4054.1600000000003"/>
    <n v="6025.84"/>
  </r>
  <r>
    <s v="Dotty Strutley"/>
    <x v="3"/>
    <s v="White Choc"/>
    <d v="2021-03-10T00:00:00"/>
    <n v="4802"/>
    <n v="20"/>
    <n v="128.6"/>
    <n v="4673.3999999999996"/>
  </r>
  <r>
    <s v="Dennison Crosswaite"/>
    <x v="2"/>
    <s v="Raspberry Choco"/>
    <d v="2021-03-10T00:00:00"/>
    <n v="1533"/>
    <n v="136"/>
    <n v="523.6"/>
    <n v="1009.4"/>
  </r>
  <r>
    <s v="Jan Morforth"/>
    <x v="5"/>
    <s v="White Choc"/>
    <d v="2021-03-10T00:00:00"/>
    <n v="8848"/>
    <n v="300"/>
    <n v="1929"/>
    <n v="6919"/>
  </r>
  <r>
    <s v="Madelene Upcott"/>
    <x v="3"/>
    <s v="70% Dark Bites"/>
    <d v="2021-03-10T00:00:00"/>
    <n v="3878"/>
    <n v="501"/>
    <n v="2525.04"/>
    <n v="1352.96"/>
  </r>
  <r>
    <s v="Barr Faughny"/>
    <x v="4"/>
    <s v="Choco Coated Almonds"/>
    <d v="2021-03-10T00:00:00"/>
    <n v="12614"/>
    <n v="29"/>
    <n v="96.28"/>
    <n v="12517.72"/>
  </r>
  <r>
    <s v="Madelene Upcott"/>
    <x v="4"/>
    <s v="White Choc"/>
    <d v="2021-03-10T00:00:00"/>
    <n v="4382"/>
    <n v="77"/>
    <n v="495.10999999999996"/>
    <n v="3886.89"/>
  </r>
  <r>
    <s v="Curtice Advani"/>
    <x v="5"/>
    <s v="Fruit &amp; Nut Bars"/>
    <d v="2021-03-10T00:00:00"/>
    <n v="9877"/>
    <n v="90"/>
    <n v="426.6"/>
    <n v="9450.4"/>
  </r>
  <r>
    <s v="Brien Boise"/>
    <x v="4"/>
    <s v="Baker's Choco Chips"/>
    <d v="2021-03-10T00:00:00"/>
    <n v="2121"/>
    <n v="244"/>
    <n v="3028.04"/>
    <n v="-907.04"/>
  </r>
  <r>
    <s v="Madelene Upcott"/>
    <x v="3"/>
    <s v="Orange Choco"/>
    <d v="2021-03-10T00:00:00"/>
    <n v="4998"/>
    <n v="463"/>
    <n v="1703.8400000000001"/>
    <n v="3294.16"/>
  </r>
  <r>
    <s v="Ches Bonnell"/>
    <x v="1"/>
    <s v="Eclairs"/>
    <d v="2021-03-10T00:00:00"/>
    <n v="5796"/>
    <n v="1120"/>
    <n v="7067.2"/>
    <n v="-1271.1999999999998"/>
  </r>
  <r>
    <s v="Rafaelita Blaksland"/>
    <x v="3"/>
    <s v="Eclairs"/>
    <d v="2021-03-10T00:00:00"/>
    <n v="8701"/>
    <n v="542"/>
    <n v="3420.02"/>
    <n v="5280.98"/>
  </r>
  <r>
    <s v="Ches Bonnell"/>
    <x v="5"/>
    <s v="50% Dark Bites"/>
    <d v="2021-03-10T00:00:00"/>
    <n v="4242"/>
    <n v="613"/>
    <n v="4585.2400000000007"/>
    <n v="-343.24000000000069"/>
  </r>
  <r>
    <s v="Dotty Strutley"/>
    <x v="0"/>
    <s v="Choco Coated Almonds"/>
    <d v="2021-03-10T00:00:00"/>
    <n v="3535"/>
    <n v="18"/>
    <n v="59.76"/>
    <n v="3475.24"/>
  </r>
  <r>
    <s v="Dotty Strutley"/>
    <x v="1"/>
    <s v="85% Dark Bars"/>
    <d v="2021-03-10T00:00:00"/>
    <n v="2877"/>
    <n v="18"/>
    <n v="189.18"/>
    <n v="2687.82"/>
  </r>
  <r>
    <s v="Rafaelita Blaksland"/>
    <x v="1"/>
    <s v="Almond Choco"/>
    <d v="2021-03-10T00:00:00"/>
    <n v="12705"/>
    <n v="399"/>
    <n v="2054.8500000000004"/>
    <n v="10650.15"/>
  </r>
  <r>
    <s v="Husein Augar"/>
    <x v="2"/>
    <s v="Choco Coated Almonds"/>
    <d v="2021-03-10T00:00:00"/>
    <n v="5390"/>
    <n v="61"/>
    <n v="202.51999999999998"/>
    <n v="5187.4799999999996"/>
  </r>
  <r>
    <s v="Husein Augar"/>
    <x v="0"/>
    <s v="Raspberry Choco"/>
    <d v="2021-03-10T00:00:00"/>
    <n v="7210"/>
    <n v="15"/>
    <n v="57.75"/>
    <n v="7152.25"/>
  </r>
  <r>
    <s v="Brien Boise"/>
    <x v="1"/>
    <s v="70% Dark Bites"/>
    <d v="2021-03-10T00:00:00"/>
    <n v="6006"/>
    <n v="700"/>
    <n v="3528"/>
    <n v="2478"/>
  </r>
  <r>
    <s v="Gigi Bohling"/>
    <x v="2"/>
    <s v="Peanut Butter Cubes"/>
    <d v="2021-03-10T00:00:00"/>
    <n v="3080"/>
    <n v="36"/>
    <n v="95.399999999999991"/>
    <n v="2984.6"/>
  </r>
  <r>
    <s v="Wilone O'Kielt"/>
    <x v="2"/>
    <s v="Organic Choco Syrup"/>
    <d v="2021-03-10T00:00:00"/>
    <n v="5271"/>
    <n v="171"/>
    <n v="1636.47"/>
    <n v="3634.5299999999997"/>
  </r>
  <r>
    <s v="Barr Faughny"/>
    <x v="2"/>
    <s v="Almond Choco"/>
    <d v="2021-03-10T00:00:00"/>
    <n v="11242"/>
    <n v="363"/>
    <n v="1869.45"/>
    <n v="9372.5499999999993"/>
  </r>
  <r>
    <s v="Ches Bonnell"/>
    <x v="2"/>
    <s v="99% Dark &amp; Pure"/>
    <d v="2021-03-10T00:00:00"/>
    <n v="924"/>
    <n v="41"/>
    <n v="316.93"/>
    <n v="607.06999999999994"/>
  </r>
  <r>
    <s v="Marney O'Breen"/>
    <x v="5"/>
    <s v="Mint Chip Choco"/>
    <d v="2021-03-10T00:00:00"/>
    <n v="1694"/>
    <n v="71"/>
    <n v="406.12"/>
    <n v="1287.8800000000001"/>
  </r>
  <r>
    <s v="Gunar Cockshoot"/>
    <x v="4"/>
    <s v="Organic Choco Syrup"/>
    <d v="2021-03-11T00:00:00"/>
    <n v="3640"/>
    <n v="96"/>
    <n v="918.72"/>
    <n v="2721.2799999999997"/>
  </r>
  <r>
    <s v="Kaine Padly"/>
    <x v="1"/>
    <s v="After Nines"/>
    <d v="2021-03-11T00:00:00"/>
    <n v="3906"/>
    <n v="556"/>
    <n v="5687.88"/>
    <n v="-1781.88"/>
  </r>
  <r>
    <s v="Barr Faughny"/>
    <x v="0"/>
    <s v="50% Dark Bites"/>
    <d v="2021-03-11T00:00:00"/>
    <n v="210"/>
    <n v="56"/>
    <n v="418.88"/>
    <n v="-208.88"/>
  </r>
  <r>
    <s v="Brien Boise"/>
    <x v="3"/>
    <s v="Peanut Butter Cubes"/>
    <d v="2021-03-11T00:00:00"/>
    <n v="3178"/>
    <n v="4"/>
    <n v="10.6"/>
    <n v="3167.4"/>
  </r>
  <r>
    <s v="Oby Sorrel"/>
    <x v="0"/>
    <s v="Spicy Special Slims"/>
    <d v="2021-03-11T00:00:00"/>
    <n v="3241"/>
    <n v="181"/>
    <n v="1487.8200000000002"/>
    <n v="1753.1799999999998"/>
  </r>
  <r>
    <s v="Madelene Upcott"/>
    <x v="5"/>
    <s v="Baker's Choco Chips"/>
    <d v="2021-03-11T00:00:00"/>
    <n v="15134"/>
    <n v="637"/>
    <n v="7905.17"/>
    <n v="7228.83"/>
  </r>
  <r>
    <s v="Husein Augar"/>
    <x v="3"/>
    <s v="Mint Chip Choco"/>
    <d v="2021-03-11T00:00:00"/>
    <n v="9877"/>
    <n v="159"/>
    <n v="909.4799999999999"/>
    <n v="8967.52"/>
  </r>
  <r>
    <s v="Jan Morforth"/>
    <x v="2"/>
    <s v="70% Dark Bites"/>
    <d v="2021-03-11T00:00:00"/>
    <n v="3178"/>
    <n v="331"/>
    <n v="1668.24"/>
    <n v="1509.76"/>
  </r>
  <r>
    <s v="Rafaelita Blaksland"/>
    <x v="0"/>
    <s v="Choco Coated Almonds"/>
    <d v="2021-03-11T00:00:00"/>
    <n v="1183"/>
    <n v="399"/>
    <n v="1324.6799999999998"/>
    <n v="-141.67999999999984"/>
  </r>
  <r>
    <s v="Andria Kimpton"/>
    <x v="5"/>
    <s v="Organic Choco Syrup"/>
    <d v="2021-03-11T00:00:00"/>
    <n v="7924"/>
    <n v="100"/>
    <n v="957"/>
    <n v="6967"/>
  </r>
  <r>
    <s v="Brien Boise"/>
    <x v="5"/>
    <s v="Smooth Sliky Salty"/>
    <d v="2021-03-11T00:00:00"/>
    <n v="7154"/>
    <n v="17"/>
    <n v="46.919999999999995"/>
    <n v="7107.08"/>
  </r>
  <r>
    <s v="Curtice Advani"/>
    <x v="1"/>
    <s v="70% Dark Bites"/>
    <d v="2021-03-11T00:00:00"/>
    <n v="9821"/>
    <n v="169"/>
    <n v="851.76"/>
    <n v="8969.24"/>
  </r>
  <r>
    <s v="Beverie Moffet"/>
    <x v="2"/>
    <s v="Baker's Choco Chips"/>
    <d v="2021-03-11T00:00:00"/>
    <n v="4298"/>
    <n v="337"/>
    <n v="4182.17"/>
    <n v="115.82999999999993"/>
  </r>
  <r>
    <s v="Wilone O'Kielt"/>
    <x v="4"/>
    <s v="Baker's Choco Chips"/>
    <d v="2021-03-11T00:00:00"/>
    <n v="364"/>
    <n v="327"/>
    <n v="4058.07"/>
    <n v="-3694.07"/>
  </r>
  <r>
    <s v="Ches Bonnell"/>
    <x v="2"/>
    <s v="70% Dark Bites"/>
    <d v="2021-03-11T00:00:00"/>
    <n v="14126"/>
    <n v="71"/>
    <n v="357.84"/>
    <n v="13768.16"/>
  </r>
  <r>
    <s v="Rafaelita Blaksland"/>
    <x v="2"/>
    <s v="70% Dark Bites"/>
    <d v="2021-03-11T00:00:00"/>
    <n v="1085"/>
    <n v="35"/>
    <n v="176.4"/>
    <n v="908.6"/>
  </r>
  <r>
    <s v="Jehu Rudeforth"/>
    <x v="5"/>
    <s v="99% Dark &amp; Pure"/>
    <d v="2021-03-11T00:00:00"/>
    <n v="4172"/>
    <n v="167"/>
    <n v="1290.9100000000001"/>
    <n v="2881.09"/>
  </r>
  <r>
    <s v="Dennison Crosswaite"/>
    <x v="5"/>
    <s v="Choco Coated Almonds"/>
    <d v="2021-03-11T00:00:00"/>
    <n v="11935"/>
    <n v="478"/>
    <n v="1586.96"/>
    <n v="10348.040000000001"/>
  </r>
  <r>
    <s v="Husein Augar"/>
    <x v="4"/>
    <s v="Mint Chip Choco"/>
    <d v="2021-03-11T00:00:00"/>
    <n v="10913"/>
    <n v="455"/>
    <n v="2602.6"/>
    <n v="8310.4"/>
  </r>
  <r>
    <s v="Ches Bonnell"/>
    <x v="1"/>
    <s v="Eclairs"/>
    <d v="2021-03-11T00:00:00"/>
    <n v="8792"/>
    <n v="284"/>
    <n v="1792.04"/>
    <n v="6999.96"/>
  </r>
  <r>
    <s v="Andria Kimpton"/>
    <x v="0"/>
    <s v="Organic Choco Syrup"/>
    <d v="2021-03-11T00:00:00"/>
    <n v="2317"/>
    <n v="78"/>
    <n v="746.46"/>
    <n v="1570.54"/>
  </r>
  <r>
    <s v="Rafaelita Blaksland"/>
    <x v="1"/>
    <s v="Orange Choco"/>
    <d v="2021-03-12T00:00:00"/>
    <n v="11991"/>
    <n v="201"/>
    <n v="739.68000000000006"/>
    <n v="11251.32"/>
  </r>
  <r>
    <s v="Marney O'Breen"/>
    <x v="4"/>
    <s v="50% Dark Bites"/>
    <d v="2021-03-12T00:00:00"/>
    <n v="4907"/>
    <n v="161"/>
    <n v="1204.28"/>
    <n v="3702.7200000000003"/>
  </r>
  <r>
    <s v="Ches Bonnell"/>
    <x v="0"/>
    <s v="Caramel Stuffed Bars"/>
    <d v="2021-03-12T00:00:00"/>
    <n v="2968"/>
    <n v="135"/>
    <n v="1138.05"/>
    <n v="1829.95"/>
  </r>
  <r>
    <s v="Marney O'Breen"/>
    <x v="4"/>
    <s v="Orange Choco"/>
    <d v="2021-03-12T00:00:00"/>
    <n v="2156"/>
    <n v="114"/>
    <n v="419.52000000000004"/>
    <n v="1736.48"/>
  </r>
  <r>
    <s v="Oby Sorrel"/>
    <x v="3"/>
    <s v="Peanut Butter Cubes"/>
    <d v="2021-03-12T00:00:00"/>
    <n v="6139"/>
    <n v="92"/>
    <n v="243.79999999999998"/>
    <n v="5895.2"/>
  </r>
  <r>
    <s v="Andria Kimpton"/>
    <x v="0"/>
    <s v="Organic Choco Syrup"/>
    <d v="2021-03-12T00:00:00"/>
    <n v="5012"/>
    <n v="402"/>
    <n v="3847.1400000000003"/>
    <n v="1164.8599999999997"/>
  </r>
  <r>
    <s v="Barr Faughny"/>
    <x v="0"/>
    <s v="Fruit &amp; Nut Bars"/>
    <d v="2021-03-12T00:00:00"/>
    <n v="8820"/>
    <n v="148"/>
    <n v="701.52"/>
    <n v="8118.48"/>
  </r>
  <r>
    <s v="Gigi Bohling"/>
    <x v="1"/>
    <s v="50% Dark Bites"/>
    <d v="2021-03-12T00:00:00"/>
    <n v="322"/>
    <n v="606"/>
    <n v="4532.88"/>
    <n v="-4210.88"/>
  </r>
  <r>
    <s v="Andria Kimpton"/>
    <x v="0"/>
    <s v="Smooth Sliky Salty"/>
    <d v="2021-03-12T00:00:00"/>
    <n v="2891"/>
    <n v="64"/>
    <n v="176.64"/>
    <n v="2714.36"/>
  </r>
  <r>
    <s v="Gigi Bohling"/>
    <x v="1"/>
    <s v="Eclairs"/>
    <d v="2021-03-12T00:00:00"/>
    <n v="2933"/>
    <n v="533"/>
    <n v="3363.23"/>
    <n v="-430.23"/>
  </r>
  <r>
    <s v="Brien Boise"/>
    <x v="3"/>
    <s v="Mint Chip Choco"/>
    <d v="2021-03-12T00:00:00"/>
    <n v="4935"/>
    <n v="140"/>
    <n v="800.8"/>
    <n v="4134.2"/>
  </r>
  <r>
    <s v="Dotty Strutley"/>
    <x v="2"/>
    <s v="Caramel Stuffed Bars"/>
    <d v="2021-03-12T00:00:00"/>
    <n v="4060"/>
    <n v="52"/>
    <n v="438.36"/>
    <n v="3621.64"/>
  </r>
  <r>
    <s v="Gunar Cockshoot"/>
    <x v="0"/>
    <s v="99% Dark &amp; Pure"/>
    <d v="2021-03-12T00:00:00"/>
    <n v="7742"/>
    <n v="134"/>
    <n v="1035.8200000000002"/>
    <n v="6706.18"/>
  </r>
  <r>
    <s v="Husein Augar"/>
    <x v="1"/>
    <s v="Eclairs"/>
    <d v="2021-03-12T00:00:00"/>
    <n v="6202"/>
    <n v="509"/>
    <n v="3211.79"/>
    <n v="2990.21"/>
  </r>
  <r>
    <s v="Husein Augar"/>
    <x v="2"/>
    <s v="Spicy Special Slims"/>
    <d v="2021-03-12T00:00:00"/>
    <n v="1330"/>
    <n v="37"/>
    <n v="304.14000000000004"/>
    <n v="1025.8599999999999"/>
  </r>
  <r>
    <s v="Rafaelita Blaksland"/>
    <x v="3"/>
    <s v="Orange Choco"/>
    <d v="2021-03-12T00:00:00"/>
    <n v="126"/>
    <n v="691"/>
    <n v="2542.88"/>
    <n v="-2416.88"/>
  </r>
  <r>
    <s v="Husein Augar"/>
    <x v="3"/>
    <s v="Raspberry Choco"/>
    <d v="2021-03-12T00:00:00"/>
    <n v="2345"/>
    <n v="239"/>
    <n v="920.15"/>
    <n v="1424.85"/>
  </r>
  <r>
    <s v="Jan Morforth"/>
    <x v="4"/>
    <s v="Smooth Sliky Salty"/>
    <d v="2021-03-12T00:00:00"/>
    <n v="12222"/>
    <n v="120"/>
    <n v="331.2"/>
    <n v="11890.8"/>
  </r>
  <r>
    <s v="Karlen McCaffrey"/>
    <x v="5"/>
    <s v="70% Dark Bites"/>
    <d v="2021-03-12T00:00:00"/>
    <n v="4571"/>
    <n v="700"/>
    <n v="3528"/>
    <n v="1043"/>
  </r>
  <r>
    <s v="Dotty Strutley"/>
    <x v="0"/>
    <s v="After Nines"/>
    <d v="2021-03-12T00:00:00"/>
    <n v="7749"/>
    <n v="690"/>
    <n v="7058.7000000000007"/>
    <n v="690.29999999999927"/>
  </r>
  <r>
    <s v="Rafaelita Blaksland"/>
    <x v="3"/>
    <s v="Peanut Butter Cubes"/>
    <d v="2021-03-12T00:00:00"/>
    <n v="7917"/>
    <n v="286"/>
    <n v="757.9"/>
    <n v="7159.1"/>
  </r>
  <r>
    <s v="Oby Sorrel"/>
    <x v="5"/>
    <s v="Caramel Stuffed Bars"/>
    <d v="2021-03-12T00:00:00"/>
    <n v="938"/>
    <n v="85"/>
    <n v="716.55"/>
    <n v="221.45000000000005"/>
  </r>
  <r>
    <s v="Beverie Moffet"/>
    <x v="3"/>
    <s v="99% Dark &amp; Pure"/>
    <d v="2021-03-12T00:00:00"/>
    <n v="2520"/>
    <n v="294"/>
    <n v="2272.6200000000003"/>
    <n v="247.37999999999965"/>
  </r>
  <r>
    <s v="Barr Faughny"/>
    <x v="4"/>
    <s v="After Nines"/>
    <d v="2021-03-12T00:00:00"/>
    <n v="4585"/>
    <n v="770"/>
    <n v="7877.1"/>
    <n v="-3292.1000000000004"/>
  </r>
  <r>
    <s v="Wilone O'Kielt"/>
    <x v="0"/>
    <s v="99% Dark &amp; Pure"/>
    <d v="2021-03-12T00:00:00"/>
    <n v="518"/>
    <n v="7"/>
    <n v="54.11"/>
    <n v="463.89"/>
  </r>
  <r>
    <s v="Roddy Speechley"/>
    <x v="0"/>
    <s v="Caramel Stuffed Bars"/>
    <d v="2021-03-12T00:00:00"/>
    <n v="8001"/>
    <n v="321"/>
    <n v="2706.0299999999997"/>
    <n v="5294.97"/>
  </r>
  <r>
    <s v="Karlen McCaffrey"/>
    <x v="0"/>
    <s v="Eclairs"/>
    <d v="2021-03-12T00:00:00"/>
    <n v="8967"/>
    <n v="310"/>
    <n v="1956.1"/>
    <n v="7010.9"/>
  </r>
  <r>
    <s v="Camilla Castle"/>
    <x v="0"/>
    <s v="Manuka Honey Choco"/>
    <d v="2021-03-12T00:00:00"/>
    <n v="3598"/>
    <n v="212"/>
    <n v="1441.6"/>
    <n v="2156.4"/>
  </r>
  <r>
    <s v="Andria Kimpton"/>
    <x v="5"/>
    <s v="White Choc"/>
    <d v="2021-03-12T00:00:00"/>
    <n v="2779"/>
    <n v="214"/>
    <n v="1376.02"/>
    <n v="1402.98"/>
  </r>
  <r>
    <s v="Barr Faughny"/>
    <x v="0"/>
    <s v="Eclairs"/>
    <d v="2021-03-12T00:00:00"/>
    <n v="1498"/>
    <n v="58"/>
    <n v="365.97999999999996"/>
    <n v="1132.02"/>
  </r>
  <r>
    <s v="Kaine Padly"/>
    <x v="3"/>
    <s v="Caramel Stuffed Bars"/>
    <d v="2021-03-12T00:00:00"/>
    <n v="4767"/>
    <n v="281"/>
    <n v="2368.83"/>
    <n v="2398.17"/>
  </r>
  <r>
    <s v="Kaine Padly"/>
    <x v="4"/>
    <s v="50% Dark Bites"/>
    <d v="2021-03-12T00:00:00"/>
    <n v="9898"/>
    <n v="330"/>
    <n v="2468.4"/>
    <n v="7429.6"/>
  </r>
  <r>
    <s v="Wilone O'Kielt"/>
    <x v="1"/>
    <s v="Drinking Coco"/>
    <d v="2021-03-12T00:00:00"/>
    <n v="3948"/>
    <n v="120"/>
    <n v="1192.8"/>
    <n v="2755.2"/>
  </r>
  <r>
    <s v="Karlen McCaffrey"/>
    <x v="2"/>
    <s v="85% Dark Bars"/>
    <d v="2021-03-15T00:00:00"/>
    <n v="56"/>
    <n v="770"/>
    <n v="8092.7"/>
    <n v="-8036.7"/>
  </r>
  <r>
    <s v="Karlen McCaffrey"/>
    <x v="5"/>
    <s v="Smooth Sliky Salty"/>
    <d v="2021-03-15T00:00:00"/>
    <n v="11578"/>
    <n v="3"/>
    <n v="8.2799999999999994"/>
    <n v="11569.72"/>
  </r>
  <r>
    <s v="Brien Boise"/>
    <x v="0"/>
    <s v="Eclairs"/>
    <d v="2021-03-15T00:00:00"/>
    <n v="3822"/>
    <n v="238"/>
    <n v="1501.78"/>
    <n v="2320.2200000000003"/>
  </r>
  <r>
    <s v="Jan Morforth"/>
    <x v="1"/>
    <s v="Baker's Choco Chips"/>
    <d v="2021-03-15T00:00:00"/>
    <n v="1995"/>
    <n v="147"/>
    <n v="1824.27"/>
    <n v="170.73000000000002"/>
  </r>
  <r>
    <s v="Ches Bonnell"/>
    <x v="3"/>
    <s v="Choco Coated Almonds"/>
    <d v="2021-03-15T00:00:00"/>
    <n v="7175"/>
    <n v="141"/>
    <n v="468.12"/>
    <n v="6706.88"/>
  </r>
  <r>
    <s v="Beverie Moffet"/>
    <x v="5"/>
    <s v="99% Dark &amp; Pure"/>
    <d v="2021-03-15T00:00:00"/>
    <n v="70"/>
    <n v="36"/>
    <n v="278.28000000000003"/>
    <n v="-208.28000000000003"/>
  </r>
  <r>
    <s v="Andria Kimpton"/>
    <x v="3"/>
    <s v="Caramel Stuffed Bars"/>
    <d v="2021-03-15T00:00:00"/>
    <n v="15393"/>
    <n v="454"/>
    <n v="3827.22"/>
    <n v="11565.78"/>
  </r>
  <r>
    <s v="Gigi Bohling"/>
    <x v="4"/>
    <s v="85% Dark Bars"/>
    <d v="2021-03-15T00:00:00"/>
    <n v="14294"/>
    <n v="399"/>
    <n v="4193.49"/>
    <n v="10100.51"/>
  </r>
  <r>
    <s v="Andria Kimpton"/>
    <x v="1"/>
    <s v="Smooth Sliky Salty"/>
    <d v="2021-03-15T00:00:00"/>
    <n v="336"/>
    <n v="269"/>
    <n v="742.43999999999994"/>
    <n v="-406.43999999999994"/>
  </r>
  <r>
    <s v="Barr Faughny"/>
    <x v="2"/>
    <s v="Spicy Special Slims"/>
    <d v="2021-03-15T00:00:00"/>
    <n v="5677"/>
    <n v="362"/>
    <n v="2975.6400000000003"/>
    <n v="2701.3599999999997"/>
  </r>
  <r>
    <s v="Dennison Crosswaite"/>
    <x v="5"/>
    <s v="Almond Choco"/>
    <d v="2021-03-15T00:00:00"/>
    <n v="3045"/>
    <n v="94"/>
    <n v="484.1"/>
    <n v="2560.9"/>
  </r>
  <r>
    <s v="Beverie Moffet"/>
    <x v="0"/>
    <s v="Smooth Sliky Salty"/>
    <d v="2021-03-15T00:00:00"/>
    <n v="6335"/>
    <n v="15"/>
    <n v="41.4"/>
    <n v="6293.6"/>
  </r>
  <r>
    <s v="Jan Morforth"/>
    <x v="5"/>
    <s v="Organic Choco Syrup"/>
    <d v="2021-03-15T00:00:00"/>
    <n v="1043"/>
    <n v="266"/>
    <n v="2545.62"/>
    <n v="-1502.62"/>
  </r>
  <r>
    <s v="Curtice Advani"/>
    <x v="0"/>
    <s v="Organic Choco Syrup"/>
    <d v="2021-03-15T00:00:00"/>
    <n v="6902"/>
    <n v="383"/>
    <n v="3665.31"/>
    <n v="3236.69"/>
  </r>
  <r>
    <s v="Husein Augar"/>
    <x v="5"/>
    <s v="Eclairs"/>
    <d v="2021-03-15T00:00:00"/>
    <n v="8337"/>
    <n v="684"/>
    <n v="4316.04"/>
    <n v="4020.96"/>
  </r>
  <r>
    <s v="Curtice Advani"/>
    <x v="1"/>
    <s v="Manuka Honey Choco"/>
    <d v="2021-03-15T00:00:00"/>
    <n v="1596"/>
    <n v="259"/>
    <n v="1761.2"/>
    <n v="-165.20000000000005"/>
  </r>
  <r>
    <s v="Andria Kimpton"/>
    <x v="4"/>
    <s v="Peanut Butter Cubes"/>
    <d v="2021-03-15T00:00:00"/>
    <n v="6552"/>
    <n v="207"/>
    <n v="548.54999999999995"/>
    <n v="6003.45"/>
  </r>
  <r>
    <s v="Dotty Strutley"/>
    <x v="4"/>
    <s v="85% Dark Bars"/>
    <d v="2021-03-15T00:00:00"/>
    <n v="931"/>
    <n v="83"/>
    <n v="872.32999999999993"/>
    <n v="58.670000000000073"/>
  </r>
  <r>
    <s v="Rafaelita Blaksland"/>
    <x v="4"/>
    <s v="Fruit &amp; Nut Bars"/>
    <d v="2021-03-15T00:00:00"/>
    <n v="1106"/>
    <n v="259"/>
    <n v="1227.6600000000001"/>
    <n v="-121.66000000000008"/>
  </r>
  <r>
    <s v="Brien Boise"/>
    <x v="2"/>
    <s v="White Choc"/>
    <d v="2021-03-15T00:00:00"/>
    <n v="5663"/>
    <n v="21"/>
    <n v="135.03"/>
    <n v="5527.97"/>
  </r>
  <r>
    <s v="Brien Boise"/>
    <x v="5"/>
    <s v="Mint Chip Choco"/>
    <d v="2021-03-15T00:00:00"/>
    <n v="2898"/>
    <n v="147"/>
    <n v="840.83999999999992"/>
    <n v="2057.16"/>
  </r>
  <r>
    <s v="Jan Morforth"/>
    <x v="5"/>
    <s v="Milk Bars"/>
    <d v="2021-03-15T00:00:00"/>
    <n v="3542"/>
    <n v="244"/>
    <n v="1283.44"/>
    <n v="2258.56"/>
  </r>
  <r>
    <s v="Gigi Bohling"/>
    <x v="5"/>
    <s v="Mint Chip Choco"/>
    <d v="2021-03-15T00:00:00"/>
    <n v="8127"/>
    <n v="32"/>
    <n v="183.04"/>
    <n v="7943.96"/>
  </r>
  <r>
    <s v="Oby Sorrel"/>
    <x v="0"/>
    <s v="Mint Chip Choco"/>
    <d v="2021-03-15T00:00:00"/>
    <n v="14371"/>
    <n v="129"/>
    <n v="737.88"/>
    <n v="13633.12"/>
  </r>
  <r>
    <s v="Andria Kimpton"/>
    <x v="1"/>
    <s v="Spicy Special Slims"/>
    <d v="2021-03-15T00:00:00"/>
    <n v="4095"/>
    <n v="38"/>
    <n v="312.36"/>
    <n v="3782.64"/>
  </r>
  <r>
    <s v="Madelene Upcott"/>
    <x v="3"/>
    <s v="Caramel Stuffed Bars"/>
    <d v="2021-03-15T00:00:00"/>
    <n v="9996"/>
    <n v="22"/>
    <n v="185.45999999999998"/>
    <n v="9810.5400000000009"/>
  </r>
  <r>
    <s v="Marney O'Breen"/>
    <x v="0"/>
    <s v="After Nines"/>
    <d v="2021-03-15T00:00:00"/>
    <n v="56"/>
    <n v="581"/>
    <n v="5943.63"/>
    <n v="-5887.63"/>
  </r>
  <r>
    <s v="Beverie Moffet"/>
    <x v="4"/>
    <s v="99% Dark &amp; Pure"/>
    <d v="2021-03-15T00:00:00"/>
    <n v="7189"/>
    <n v="21"/>
    <n v="162.33000000000001"/>
    <n v="7026.67"/>
  </r>
  <r>
    <s v="Andria Kimpton"/>
    <x v="0"/>
    <s v="After Nines"/>
    <d v="2021-03-15T00:00:00"/>
    <n v="665"/>
    <n v="421"/>
    <n v="4306.83"/>
    <n v="-3641.83"/>
  </r>
  <r>
    <s v="Brien Boise"/>
    <x v="0"/>
    <s v="Peanut Butter Cubes"/>
    <d v="2021-03-15T00:00:00"/>
    <n v="3794"/>
    <n v="81"/>
    <n v="214.65"/>
    <n v="3579.35"/>
  </r>
  <r>
    <s v="Barr Faughny"/>
    <x v="4"/>
    <s v="99% Dark &amp; Pure"/>
    <d v="2021-03-15T00:00:00"/>
    <n v="1001"/>
    <n v="336"/>
    <n v="2597.2800000000002"/>
    <n v="-1596.2800000000002"/>
  </r>
  <r>
    <s v="Husein Augar"/>
    <x v="1"/>
    <s v="Manuka Honey Choco"/>
    <d v="2021-03-15T00:00:00"/>
    <n v="9583"/>
    <n v="503"/>
    <n v="3420.4"/>
    <n v="6162.6"/>
  </r>
  <r>
    <s v="Wilone O'Kielt"/>
    <x v="4"/>
    <s v="Mint Chip Choco"/>
    <d v="2021-03-15T00:00:00"/>
    <n v="1351"/>
    <n v="68"/>
    <n v="388.96"/>
    <n v="962.04"/>
  </r>
  <r>
    <s v="Karlen McCaffrey"/>
    <x v="0"/>
    <s v="After Nines"/>
    <d v="2021-03-15T00:00:00"/>
    <n v="8302"/>
    <n v="437"/>
    <n v="4470.51"/>
    <n v="3831.49"/>
  </r>
  <r>
    <s v="Jan Morforth"/>
    <x v="1"/>
    <s v="50% Dark Bites"/>
    <d v="2021-03-15T00:00:00"/>
    <n v="5509"/>
    <n v="197"/>
    <n v="1473.5600000000002"/>
    <n v="4035.4399999999996"/>
  </r>
  <r>
    <s v="Van Tuxwell"/>
    <x v="2"/>
    <s v="Manuka Honey Choco"/>
    <d v="2021-03-15T00:00:00"/>
    <n v="77"/>
    <n v="5"/>
    <n v="34"/>
    <n v="43"/>
  </r>
  <r>
    <s v="Wilone O'Kielt"/>
    <x v="1"/>
    <s v="Smooth Sliky Salty"/>
    <d v="2021-03-15T00:00:00"/>
    <n v="13881"/>
    <n v="1190"/>
    <n v="3284.3999999999996"/>
    <n v="10596.6"/>
  </r>
  <r>
    <s v="Dennison Crosswaite"/>
    <x v="2"/>
    <s v="Orange Choco"/>
    <d v="2021-03-15T00:00:00"/>
    <n v="9219"/>
    <n v="461"/>
    <n v="1696.48"/>
    <n v="7522.52"/>
  </r>
  <r>
    <s v="Curtice Advani"/>
    <x v="0"/>
    <s v="Raspberry Choco"/>
    <d v="2021-03-15T00:00:00"/>
    <n v="2254"/>
    <n v="251"/>
    <n v="966.35"/>
    <n v="1287.6500000000001"/>
  </r>
  <r>
    <s v="Van Tuxwell"/>
    <x v="3"/>
    <s v="Spicy Special Slims"/>
    <d v="2021-03-15T00:00:00"/>
    <n v="1582"/>
    <n v="64"/>
    <n v="526.08000000000004"/>
    <n v="1055.92"/>
  </r>
  <r>
    <s v="Rafaelita Blaksland"/>
    <x v="1"/>
    <s v="85% Dark Bars"/>
    <d v="2021-03-15T00:00:00"/>
    <n v="3283"/>
    <n v="253"/>
    <n v="2659.0299999999997"/>
    <n v="623.97000000000025"/>
  </r>
  <r>
    <s v="Camilla Castle"/>
    <x v="3"/>
    <s v="Manuka Honey Choco"/>
    <d v="2021-03-15T00:00:00"/>
    <n v="2212"/>
    <n v="148"/>
    <n v="1006.4"/>
    <n v="1205.5999999999999"/>
  </r>
  <r>
    <s v="Barr Faughny"/>
    <x v="3"/>
    <s v="50% Dark Bites"/>
    <d v="2021-03-15T00:00:00"/>
    <n v="5250"/>
    <n v="175"/>
    <n v="1309"/>
    <n v="3941"/>
  </r>
  <r>
    <s v="Camilla Castle"/>
    <x v="4"/>
    <s v="Peanut Butter Cubes"/>
    <d v="2021-03-15T00:00:00"/>
    <n v="1274"/>
    <n v="98"/>
    <n v="259.7"/>
    <n v="1014.3"/>
  </r>
  <r>
    <s v="Kelci Walkden"/>
    <x v="4"/>
    <s v="Baker's Choco Chips"/>
    <d v="2021-03-16T00:00:00"/>
    <n v="1575"/>
    <n v="695"/>
    <n v="8624.9500000000007"/>
    <n v="-7049.9500000000007"/>
  </r>
  <r>
    <s v="Dennison Crosswaite"/>
    <x v="4"/>
    <s v="Raspberry Choco"/>
    <d v="2021-03-16T00:00:00"/>
    <n v="4984"/>
    <n v="600"/>
    <n v="2310"/>
    <n v="2674"/>
  </r>
  <r>
    <s v="Oby Sorrel"/>
    <x v="0"/>
    <s v="Almond Choco"/>
    <d v="2021-03-16T00:00:00"/>
    <n v="5264"/>
    <n v="9"/>
    <n v="46.35"/>
    <n v="5217.6499999999996"/>
  </r>
  <r>
    <s v="Oby Sorrel"/>
    <x v="1"/>
    <s v="Orange Choco"/>
    <d v="2021-03-16T00:00:00"/>
    <n v="4571"/>
    <n v="770"/>
    <n v="2833.6"/>
    <n v="1737.4"/>
  </r>
  <r>
    <s v="Barr Faughny"/>
    <x v="0"/>
    <s v="Manuka Honey Choco"/>
    <d v="2021-03-16T00:00:00"/>
    <n v="2758"/>
    <n v="417"/>
    <n v="2835.6"/>
    <n v="-77.599999999999909"/>
  </r>
  <r>
    <s v="Karlen McCaffrey"/>
    <x v="5"/>
    <s v="99% Dark &amp; Pure"/>
    <d v="2021-03-16T00:00:00"/>
    <n v="13629"/>
    <n v="180"/>
    <n v="1391.4"/>
    <n v="12237.6"/>
  </r>
  <r>
    <s v="Karlen McCaffrey"/>
    <x v="5"/>
    <s v="Organic Choco Syrup"/>
    <d v="2021-03-16T00:00:00"/>
    <n v="9555"/>
    <n v="493"/>
    <n v="4718.01"/>
    <n v="4836.99"/>
  </r>
  <r>
    <s v="Rafaelita Blaksland"/>
    <x v="2"/>
    <s v="70% Dark Bites"/>
    <d v="2021-03-16T00:00:00"/>
    <n v="4207"/>
    <n v="249"/>
    <n v="1254.96"/>
    <n v="2952.04"/>
  </r>
  <r>
    <s v="Brien Boise"/>
    <x v="1"/>
    <s v="Raspberry Choco"/>
    <d v="2021-03-16T00:00:00"/>
    <n v="6279"/>
    <n v="429"/>
    <n v="1651.65"/>
    <n v="4627.3500000000004"/>
  </r>
  <r>
    <s v="Beverie Moffet"/>
    <x v="1"/>
    <s v="99% Dark &amp; Pure"/>
    <d v="2021-03-16T00:00:00"/>
    <n v="6279"/>
    <n v="325"/>
    <n v="2512.25"/>
    <n v="3766.75"/>
  </r>
  <r>
    <s v="Wilone O'Kielt"/>
    <x v="1"/>
    <s v="Drinking Coco"/>
    <d v="2021-03-16T00:00:00"/>
    <n v="882"/>
    <n v="144"/>
    <n v="1431.36"/>
    <n v="-549.3599999999999"/>
  </r>
  <r>
    <s v="Barr Faughny"/>
    <x v="0"/>
    <s v="Drinking Coco"/>
    <d v="2021-03-16T00:00:00"/>
    <n v="3451"/>
    <n v="511"/>
    <n v="5079.34"/>
    <n v="-1628.3400000000001"/>
  </r>
  <r>
    <s v="Barr Faughny"/>
    <x v="2"/>
    <s v="Fruit &amp; Nut Bars"/>
    <d v="2021-03-16T00:00:00"/>
    <n v="2212"/>
    <n v="143"/>
    <n v="677.82"/>
    <n v="1534.1799999999998"/>
  </r>
  <r>
    <s v="Ches Bonnell"/>
    <x v="4"/>
    <s v="Caramel Stuffed Bars"/>
    <d v="2021-03-16T00:00:00"/>
    <n v="13566"/>
    <n v="143"/>
    <n v="1205.49"/>
    <n v="12360.51"/>
  </r>
  <r>
    <s v="Dennison Crosswaite"/>
    <x v="4"/>
    <s v="Drinking Coco"/>
    <d v="2021-03-16T00:00:00"/>
    <n v="2884"/>
    <n v="493"/>
    <n v="4900.42"/>
    <n v="-2016.42"/>
  </r>
  <r>
    <s v="Marney O'Breen"/>
    <x v="4"/>
    <s v="70% Dark Bites"/>
    <d v="2021-03-16T00:00:00"/>
    <n v="8232"/>
    <n v="139"/>
    <n v="700.56000000000006"/>
    <n v="7531.44"/>
  </r>
  <r>
    <s v="Jan Morforth"/>
    <x v="3"/>
    <s v="Caramel Stuffed Bars"/>
    <d v="2021-03-16T00:00:00"/>
    <n v="4081"/>
    <n v="231"/>
    <n v="1947.33"/>
    <n v="2133.67"/>
  </r>
  <r>
    <s v="Curtice Advani"/>
    <x v="1"/>
    <s v="Baker's Choco Chips"/>
    <d v="2021-03-16T00:00:00"/>
    <n v="4599"/>
    <n v="158"/>
    <n v="1960.78"/>
    <n v="2638.2200000000003"/>
  </r>
  <r>
    <s v="Dotty Strutley"/>
    <x v="5"/>
    <s v="Choco Coated Almonds"/>
    <d v="2021-03-16T00:00:00"/>
    <n v="8568"/>
    <n v="148"/>
    <n v="491.35999999999996"/>
    <n v="8076.64"/>
  </r>
  <r>
    <s v="Brien Boise"/>
    <x v="1"/>
    <s v="99% Dark &amp; Pure"/>
    <d v="2021-03-16T00:00:00"/>
    <n v="10801"/>
    <n v="192"/>
    <n v="1484.16"/>
    <n v="9316.84"/>
  </r>
  <r>
    <s v="Brien Boise"/>
    <x v="1"/>
    <s v="Drinking Coco"/>
    <d v="2021-03-16T00:00:00"/>
    <n v="2268"/>
    <n v="149"/>
    <n v="1481.06"/>
    <n v="786.94"/>
  </r>
  <r>
    <s v="Brien Boise"/>
    <x v="1"/>
    <s v="Caramel Stuffed Bars"/>
    <d v="2021-03-16T00:00:00"/>
    <n v="1057"/>
    <n v="444"/>
    <n v="3742.92"/>
    <n v="-2685.92"/>
  </r>
  <r>
    <s v="Ches Bonnell"/>
    <x v="3"/>
    <s v="99% Dark &amp; Pure"/>
    <d v="2021-03-16T00:00:00"/>
    <n v="1316"/>
    <n v="143"/>
    <n v="1105.3900000000001"/>
    <n v="210.6099999999999"/>
  </r>
  <r>
    <s v="Brien Boise"/>
    <x v="3"/>
    <s v="Milk Bars"/>
    <d v="2021-03-16T00:00:00"/>
    <n v="8057"/>
    <n v="538"/>
    <n v="2829.88"/>
    <n v="5227.12"/>
  </r>
  <r>
    <s v="Gigi Bohling"/>
    <x v="0"/>
    <s v="White Choc"/>
    <d v="2021-03-16T00:00:00"/>
    <n v="6524"/>
    <n v="383"/>
    <n v="2462.69"/>
    <n v="4061.31"/>
  </r>
  <r>
    <s v="Madelene Upcott"/>
    <x v="1"/>
    <s v="Drinking Coco"/>
    <d v="2021-03-16T00:00:00"/>
    <n v="3570"/>
    <n v="309"/>
    <n v="3071.46"/>
    <n v="498.53999999999996"/>
  </r>
  <r>
    <s v="Ches Bonnell"/>
    <x v="0"/>
    <s v="Mint Chip Choco"/>
    <d v="2021-03-16T00:00:00"/>
    <n v="3535"/>
    <n v="199"/>
    <n v="1138.28"/>
    <n v="2396.7200000000003"/>
  </r>
  <r>
    <s v="Kelci Walkden"/>
    <x v="3"/>
    <s v="Mint Chip Choco"/>
    <d v="2021-03-16T00:00:00"/>
    <n v="1687"/>
    <n v="121"/>
    <n v="692.12"/>
    <n v="994.88"/>
  </r>
  <r>
    <s v="Beverie Moffet"/>
    <x v="4"/>
    <s v="85% Dark Bars"/>
    <d v="2021-03-16T00:00:00"/>
    <n v="8988"/>
    <n v="37"/>
    <n v="388.87"/>
    <n v="8599.1299999999992"/>
  </r>
  <r>
    <s v="Barr Faughny"/>
    <x v="4"/>
    <s v="Eclairs"/>
    <d v="2021-03-16T00:00:00"/>
    <n v="3689"/>
    <n v="980"/>
    <n v="6183.7999999999993"/>
    <n v="-2494.7999999999993"/>
  </r>
  <r>
    <s v="Kaine Padly"/>
    <x v="0"/>
    <s v="Baker's Choco Chips"/>
    <d v="2021-03-16T00:00:00"/>
    <n v="3948"/>
    <n v="280"/>
    <n v="3474.8"/>
    <n v="473.19999999999982"/>
  </r>
  <r>
    <s v="Mallorie Waber"/>
    <x v="2"/>
    <s v="Milk Bars"/>
    <d v="2021-03-16T00:00:00"/>
    <n v="574"/>
    <n v="25"/>
    <n v="131.5"/>
    <n v="442.5"/>
  </r>
  <r>
    <s v="Husein Augar"/>
    <x v="5"/>
    <s v="70% Dark Bites"/>
    <d v="2021-03-16T00:00:00"/>
    <n v="8729"/>
    <n v="324"/>
    <n v="1632.96"/>
    <n v="7096.04"/>
  </r>
  <r>
    <s v="Roddy Speechley"/>
    <x v="0"/>
    <s v="70% Dark Bites"/>
    <d v="2021-03-16T00:00:00"/>
    <n v="9751"/>
    <n v="315"/>
    <n v="1587.6"/>
    <n v="8163.4"/>
  </r>
  <r>
    <s v="Andria Kimpton"/>
    <x v="2"/>
    <s v="85% Dark Bars"/>
    <d v="2021-03-17T00:00:00"/>
    <n v="5075"/>
    <n v="770"/>
    <n v="8092.7"/>
    <n v="-3017.7"/>
  </r>
  <r>
    <s v="Gunar Cockshoot"/>
    <x v="2"/>
    <s v="99% Dark &amp; Pure"/>
    <d v="2021-03-17T00:00:00"/>
    <n v="7987"/>
    <n v="159"/>
    <n v="1229.0700000000002"/>
    <n v="6757.93"/>
  </r>
  <r>
    <s v="Marney O'Breen"/>
    <x v="3"/>
    <s v="Choco Coated Almonds"/>
    <d v="2021-03-17T00:00:00"/>
    <n v="847"/>
    <n v="1"/>
    <n v="3.32"/>
    <n v="843.68"/>
  </r>
  <r>
    <s v="Barr Faughny"/>
    <x v="2"/>
    <s v="Manuka Honey Choco"/>
    <d v="2021-03-17T00:00:00"/>
    <n v="2555"/>
    <n v="153"/>
    <n v="1040.3999999999999"/>
    <n v="1514.6000000000001"/>
  </r>
  <r>
    <s v="Dennison Crosswaite"/>
    <x v="1"/>
    <s v="Peanut Butter Cubes"/>
    <d v="2021-03-17T00:00:00"/>
    <n v="5761"/>
    <n v="165"/>
    <n v="437.25"/>
    <n v="5323.75"/>
  </r>
  <r>
    <s v="Ches Bonnell"/>
    <x v="0"/>
    <s v="Manuka Honey Choco"/>
    <d v="2021-03-17T00:00:00"/>
    <n v="2947"/>
    <n v="405"/>
    <n v="2754"/>
    <n v="193"/>
  </r>
  <r>
    <s v="Kelci Walkden"/>
    <x v="0"/>
    <s v="Raspberry Choco"/>
    <d v="2021-03-17T00:00:00"/>
    <n v="1302"/>
    <n v="532"/>
    <n v="2048.2000000000003"/>
    <n v="-746.20000000000027"/>
  </r>
  <r>
    <s v="Gigi Bohling"/>
    <x v="3"/>
    <s v="Orange Choco"/>
    <d v="2021-03-17T00:00:00"/>
    <n v="273"/>
    <n v="40"/>
    <n v="147.20000000000002"/>
    <n v="125.79999999999998"/>
  </r>
  <r>
    <s v="Karlen McCaffrey"/>
    <x v="0"/>
    <s v="99% Dark &amp; Pure"/>
    <d v="2021-03-17T00:00:00"/>
    <n v="1106"/>
    <n v="233"/>
    <n v="1801.0900000000001"/>
    <n v="-695.09000000000015"/>
  </r>
  <r>
    <s v="Wilone O'Kielt"/>
    <x v="3"/>
    <s v="Organic Choco Syrup"/>
    <d v="2021-03-17T00:00:00"/>
    <n v="4732"/>
    <n v="840"/>
    <n v="8038.8"/>
    <n v="-3306.8"/>
  </r>
  <r>
    <s v="Kaine Padly"/>
    <x v="1"/>
    <s v="Manuka Honey Choco"/>
    <d v="2021-03-17T00:00:00"/>
    <n v="6839"/>
    <n v="87"/>
    <n v="591.6"/>
    <n v="6247.4"/>
  </r>
  <r>
    <s v="Oby Sorrel"/>
    <x v="5"/>
    <s v="Peanut Butter Cubes"/>
    <d v="2021-03-17T00:00:00"/>
    <n v="903"/>
    <n v="377"/>
    <n v="999.05"/>
    <n v="-96.049999999999955"/>
  </r>
  <r>
    <s v="Kaine Padly"/>
    <x v="5"/>
    <s v="Fruit &amp; Nut Bars"/>
    <d v="2021-03-17T00:00:00"/>
    <n v="6027"/>
    <n v="45"/>
    <n v="213.3"/>
    <n v="5813.7"/>
  </r>
  <r>
    <s v="Andria Kimpton"/>
    <x v="0"/>
    <s v="Milk Bars"/>
    <d v="2021-03-17T00:00:00"/>
    <n v="6811"/>
    <n v="254"/>
    <n v="1336.04"/>
    <n v="5474.96"/>
  </r>
  <r>
    <s v="Oby Sorrel"/>
    <x v="3"/>
    <s v="Manuka Honey Choco"/>
    <d v="2021-03-17T00:00:00"/>
    <n v="6223"/>
    <n v="346"/>
    <n v="2352.7999999999997"/>
    <n v="3870.2000000000003"/>
  </r>
  <r>
    <s v="Camilla Castle"/>
    <x v="4"/>
    <s v="85% Dark Bars"/>
    <d v="2021-03-17T00:00:00"/>
    <n v="448"/>
    <n v="56"/>
    <n v="588.55999999999995"/>
    <n v="-140.55999999999995"/>
  </r>
  <r>
    <s v="Andria Kimpton"/>
    <x v="5"/>
    <s v="Manuka Honey Choco"/>
    <d v="2021-03-17T00:00:00"/>
    <n v="11690"/>
    <n v="770"/>
    <n v="5236"/>
    <n v="6454"/>
  </r>
  <r>
    <s v="Andria Kimpton"/>
    <x v="4"/>
    <s v="50% Dark Bites"/>
    <d v="2021-03-17T00:00:00"/>
    <n v="7462"/>
    <n v="311"/>
    <n v="2326.2800000000002"/>
    <n v="5135.7199999999993"/>
  </r>
  <r>
    <s v="Rafaelita Blaksland"/>
    <x v="2"/>
    <s v="Manuka Honey Choco"/>
    <d v="2021-03-17T00:00:00"/>
    <n v="7434"/>
    <n v="438"/>
    <n v="2978.4"/>
    <n v="4455.6000000000004"/>
  </r>
  <r>
    <s v="Dennison Crosswaite"/>
    <x v="4"/>
    <s v="Spicy Special Slims"/>
    <d v="2021-03-17T00:00:00"/>
    <n v="10388"/>
    <n v="385"/>
    <n v="3164.7000000000003"/>
    <n v="7223.2999999999993"/>
  </r>
  <r>
    <s v="Wilone O'Kielt"/>
    <x v="1"/>
    <s v="Choco Coated Almonds"/>
    <d v="2021-03-17T00:00:00"/>
    <n v="917"/>
    <n v="29"/>
    <n v="96.28"/>
    <n v="820.72"/>
  </r>
  <r>
    <s v="Gigi Bohling"/>
    <x v="0"/>
    <s v="Manuka Honey Choco"/>
    <d v="2021-03-17T00:00:00"/>
    <n v="5656"/>
    <n v="378"/>
    <n v="2570.4"/>
    <n v="3085.6"/>
  </r>
  <r>
    <s v="Kaine Padly"/>
    <x v="4"/>
    <s v="Baker's Choco Chips"/>
    <d v="2021-03-17T00:00:00"/>
    <n v="1344"/>
    <n v="50"/>
    <n v="620.5"/>
    <n v="723.5"/>
  </r>
  <r>
    <s v="Gigi Bohling"/>
    <x v="2"/>
    <s v="70% Dark Bites"/>
    <d v="2021-03-17T00:00:00"/>
    <n v="154"/>
    <n v="6"/>
    <n v="30.240000000000002"/>
    <n v="123.75999999999999"/>
  </r>
  <r>
    <s v="Barr Faughny"/>
    <x v="4"/>
    <s v="Spicy Special Slims"/>
    <d v="2021-03-17T00:00:00"/>
    <n v="9401"/>
    <n v="314"/>
    <n v="2581.0800000000004"/>
    <n v="6819.92"/>
  </r>
  <r>
    <s v="Andria Kimpton"/>
    <x v="0"/>
    <s v="Milk Bars"/>
    <d v="2021-03-17T00:00:00"/>
    <n v="3899"/>
    <n v="244"/>
    <n v="1283.44"/>
    <n v="2615.56"/>
  </r>
  <r>
    <s v="Ches Bonnell"/>
    <x v="4"/>
    <s v="Drinking Coco"/>
    <d v="2021-03-18T00:00:00"/>
    <n v="3948"/>
    <n v="80"/>
    <n v="795.19999999999993"/>
    <n v="3152.8"/>
  </r>
  <r>
    <s v="Curtice Advani"/>
    <x v="4"/>
    <s v="50% Dark Bites"/>
    <d v="2021-03-18T00:00:00"/>
    <n v="10598"/>
    <n v="365"/>
    <n v="2730.2000000000003"/>
    <n v="7867.7999999999993"/>
  </r>
  <r>
    <s v="Beverie Moffet"/>
    <x v="5"/>
    <s v="Almond Choco"/>
    <d v="2021-03-18T00:00:00"/>
    <n v="9219"/>
    <n v="79"/>
    <n v="406.85"/>
    <n v="8812.15"/>
  </r>
  <r>
    <s v="Gunar Cockshoot"/>
    <x v="5"/>
    <s v="Smooth Sliky Salty"/>
    <d v="2021-03-18T00:00:00"/>
    <n v="2072"/>
    <n v="259"/>
    <n v="714.83999999999992"/>
    <n v="1357.16"/>
  </r>
  <r>
    <s v="Gunar Cockshoot"/>
    <x v="2"/>
    <s v="50% Dark Bites"/>
    <d v="2021-03-18T00:00:00"/>
    <n v="2541"/>
    <n v="295"/>
    <n v="2206.6"/>
    <n v="334.40000000000009"/>
  </r>
  <r>
    <s v="Barr Faughny"/>
    <x v="5"/>
    <s v="85% Dark Bars"/>
    <d v="2021-03-18T00:00:00"/>
    <n v="6405"/>
    <n v="70"/>
    <n v="735.69999999999993"/>
    <n v="5669.3"/>
  </r>
  <r>
    <s v="Gigi Bohling"/>
    <x v="4"/>
    <s v="Milk Bars"/>
    <d v="2021-03-18T00:00:00"/>
    <n v="5803"/>
    <n v="82"/>
    <n v="431.32"/>
    <n v="5371.68"/>
  </r>
  <r>
    <s v="Beverie Moffet"/>
    <x v="1"/>
    <s v="85% Dark Bars"/>
    <d v="2021-03-18T00:00:00"/>
    <n v="12775"/>
    <n v="69"/>
    <n v="725.18999999999994"/>
    <n v="12049.81"/>
  </r>
  <r>
    <s v="Jan Morforth"/>
    <x v="3"/>
    <s v="Eclairs"/>
    <d v="2021-03-18T00:00:00"/>
    <n v="5698"/>
    <n v="74"/>
    <n v="466.94"/>
    <n v="5231.0600000000004"/>
  </r>
  <r>
    <s v="Dennison Crosswaite"/>
    <x v="3"/>
    <s v="Orange Choco"/>
    <d v="2021-03-18T00:00:00"/>
    <n v="13153"/>
    <n v="506"/>
    <n v="1862.0800000000002"/>
    <n v="11290.92"/>
  </r>
  <r>
    <s v="Gunar Cockshoot"/>
    <x v="5"/>
    <s v="Raspberry Choco"/>
    <d v="2021-03-18T00:00:00"/>
    <n v="5537"/>
    <n v="265"/>
    <n v="1020.25"/>
    <n v="4516.75"/>
  </r>
  <r>
    <s v="Rafaelita Blaksland"/>
    <x v="0"/>
    <s v="Mint Chip Choco"/>
    <d v="2021-03-18T00:00:00"/>
    <n v="4634"/>
    <n v="501"/>
    <n v="2865.72"/>
    <n v="1768.2800000000002"/>
  </r>
  <r>
    <s v="Karlen McCaffrey"/>
    <x v="2"/>
    <s v="Eclairs"/>
    <d v="2021-03-18T00:00:00"/>
    <n v="4060"/>
    <n v="659"/>
    <n v="4158.29"/>
    <n v="-98.289999999999964"/>
  </r>
  <r>
    <s v="Dotty Strutley"/>
    <x v="2"/>
    <s v="70% Dark Bites"/>
    <d v="2021-03-18T00:00:00"/>
    <n v="826"/>
    <n v="27"/>
    <n v="136.08000000000001"/>
    <n v="689.92"/>
  </r>
  <r>
    <s v="Ches Bonnell"/>
    <x v="2"/>
    <s v="Orange Choco"/>
    <d v="2021-03-18T00:00:00"/>
    <n v="2807"/>
    <n v="166"/>
    <n v="610.88"/>
    <n v="2196.12"/>
  </r>
  <r>
    <s v="Gunar Cockshoot"/>
    <x v="1"/>
    <s v="Organic Choco Syrup"/>
    <d v="2021-03-18T00:00:00"/>
    <n v="6153"/>
    <n v="199"/>
    <n v="1904.43"/>
    <n v="4248.57"/>
  </r>
  <r>
    <s v="Roddy Speechley"/>
    <x v="0"/>
    <s v="99% Dark &amp; Pure"/>
    <d v="2021-03-18T00:00:00"/>
    <n v="5026"/>
    <n v="252"/>
    <n v="1947.96"/>
    <n v="3078.04"/>
  </r>
  <r>
    <s v="Kelci Walkden"/>
    <x v="5"/>
    <s v="Drinking Coco"/>
    <d v="2021-03-18T00:00:00"/>
    <n v="735"/>
    <n v="24"/>
    <n v="238.56"/>
    <n v="496.44"/>
  </r>
  <r>
    <s v="Oby Sorrel"/>
    <x v="5"/>
    <s v="99% Dark &amp; Pure"/>
    <d v="2021-03-18T00:00:00"/>
    <n v="5033"/>
    <n v="265"/>
    <n v="2048.4500000000003"/>
    <n v="2984.5499999999997"/>
  </r>
  <r>
    <s v="Marney O'Breen"/>
    <x v="1"/>
    <s v="Orange Choco"/>
    <d v="2021-03-18T00:00:00"/>
    <n v="6321"/>
    <n v="452"/>
    <n v="1663.3600000000001"/>
    <n v="4657.6399999999994"/>
  </r>
  <r>
    <s v="Mallorie Waber"/>
    <x v="3"/>
    <s v="50% Dark Bites"/>
    <d v="2021-03-18T00:00:00"/>
    <n v="2541"/>
    <n v="91"/>
    <n v="680.68000000000006"/>
    <n v="1860.32"/>
  </r>
  <r>
    <s v="Curtice Advani"/>
    <x v="0"/>
    <s v="After Nines"/>
    <d v="2021-03-18T00:00:00"/>
    <n v="1456"/>
    <n v="112"/>
    <n v="1145.76"/>
    <n v="310.24"/>
  </r>
  <r>
    <s v="Mallorie Waber"/>
    <x v="2"/>
    <s v="Choco Coated Almonds"/>
    <d v="2021-03-18T00:00:00"/>
    <n v="5236"/>
    <n v="175"/>
    <n v="581"/>
    <n v="4655"/>
  </r>
  <r>
    <s v="Wilone O'Kielt"/>
    <x v="1"/>
    <s v="Mint Chip Choco"/>
    <d v="2021-03-18T00:00:00"/>
    <n v="1162"/>
    <n v="62"/>
    <n v="354.64"/>
    <n v="807.36"/>
  </r>
  <r>
    <s v="Gigi Bohling"/>
    <x v="5"/>
    <s v="Eclairs"/>
    <d v="2021-03-19T00:00:00"/>
    <n v="2366"/>
    <n v="375"/>
    <n v="2366.25"/>
    <n v="-0.25"/>
  </r>
  <r>
    <s v="Madelene Upcott"/>
    <x v="0"/>
    <s v="70% Dark Bites"/>
    <d v="2021-03-19T00:00:00"/>
    <n v="189"/>
    <n v="251"/>
    <n v="1265.04"/>
    <n v="-1076.04"/>
  </r>
  <r>
    <s v="Kaine Padly"/>
    <x v="4"/>
    <s v="99% Dark &amp; Pure"/>
    <d v="2021-03-19T00:00:00"/>
    <n v="12628"/>
    <n v="76"/>
    <n v="587.48"/>
    <n v="12040.52"/>
  </r>
  <r>
    <s v="Gigi Bohling"/>
    <x v="4"/>
    <s v="50% Dark Bites"/>
    <d v="2021-03-19T00:00:00"/>
    <n v="4207"/>
    <n v="391"/>
    <n v="2924.6800000000003"/>
    <n v="1282.3199999999997"/>
  </r>
  <r>
    <s v="Marney O'Breen"/>
    <x v="0"/>
    <s v="Caramel Stuffed Bars"/>
    <d v="2021-03-19T00:00:00"/>
    <n v="6916"/>
    <n v="34"/>
    <n v="286.62"/>
    <n v="6629.38"/>
  </r>
  <r>
    <s v="Gigi Bohling"/>
    <x v="5"/>
    <s v="Choco Coated Almonds"/>
    <d v="2021-03-19T00:00:00"/>
    <n v="2142"/>
    <n v="168"/>
    <n v="557.76"/>
    <n v="1584.24"/>
  </r>
  <r>
    <s v="Karlen McCaffrey"/>
    <x v="0"/>
    <s v="White Choc"/>
    <d v="2021-03-19T00:00:00"/>
    <n v="4403"/>
    <n v="166"/>
    <n v="1067.3799999999999"/>
    <n v="3335.62"/>
  </r>
  <r>
    <s v="Rafaelita Blaksland"/>
    <x v="1"/>
    <s v="Choco Coated Almonds"/>
    <d v="2021-03-19T00:00:00"/>
    <n v="3556"/>
    <n v="136"/>
    <n v="451.52"/>
    <n v="3104.48"/>
  </r>
  <r>
    <s v="Marney O'Breen"/>
    <x v="0"/>
    <s v="Organic Choco Syrup"/>
    <d v="2021-03-19T00:00:00"/>
    <n v="8974"/>
    <n v="522"/>
    <n v="4995.54"/>
    <n v="3978.46"/>
  </r>
  <r>
    <s v="Barr Faughny"/>
    <x v="0"/>
    <s v="Raspberry Choco"/>
    <d v="2021-03-19T00:00:00"/>
    <n v="2072"/>
    <n v="465"/>
    <n v="1790.25"/>
    <n v="281.75"/>
  </r>
  <r>
    <s v="Husein Augar"/>
    <x v="0"/>
    <s v="Mint Chip Choco"/>
    <d v="2021-03-19T00:00:00"/>
    <n v="15113"/>
    <n v="117"/>
    <n v="669.24"/>
    <n v="14443.76"/>
  </r>
  <r>
    <s v="Dennison Crosswaite"/>
    <x v="1"/>
    <s v="Spicy Special Slims"/>
    <d v="2021-03-19T00:00:00"/>
    <n v="9604"/>
    <n v="428"/>
    <n v="3518.1600000000003"/>
    <n v="6085.84"/>
  </r>
  <r>
    <s v="Kaine Padly"/>
    <x v="1"/>
    <s v="White Choc"/>
    <d v="2021-03-19T00:00:00"/>
    <n v="5285"/>
    <n v="659"/>
    <n v="4237.37"/>
    <n v="1047.6300000000001"/>
  </r>
  <r>
    <s v="Ches Bonnell"/>
    <x v="4"/>
    <s v="Milk Bars"/>
    <d v="2021-03-19T00:00:00"/>
    <n v="4298"/>
    <n v="423"/>
    <n v="2224.98"/>
    <n v="2073.02"/>
  </r>
  <r>
    <s v="Gunar Cockshoot"/>
    <x v="1"/>
    <s v="50% Dark Bites"/>
    <d v="2021-03-19T00:00:00"/>
    <n v="6601"/>
    <n v="262"/>
    <n v="1959.7600000000002"/>
    <n v="4641.24"/>
  </r>
  <r>
    <s v="Ches Bonnell"/>
    <x v="1"/>
    <s v="Drinking Coco"/>
    <d v="2021-03-19T00:00:00"/>
    <n v="6727"/>
    <n v="172"/>
    <n v="1709.6799999999998"/>
    <n v="5017.32"/>
  </r>
  <r>
    <s v="Oby Sorrel"/>
    <x v="3"/>
    <s v="85% Dark Bars"/>
    <d v="2021-03-19T00:00:00"/>
    <n v="12488"/>
    <n v="232"/>
    <n v="2438.3200000000002"/>
    <n v="10049.68"/>
  </r>
  <r>
    <s v="Kelci Walkden"/>
    <x v="1"/>
    <s v="Caramel Stuffed Bars"/>
    <d v="2021-03-19T00:00:00"/>
    <n v="4228"/>
    <n v="283"/>
    <n v="2385.69"/>
    <n v="1842.31"/>
  </r>
  <r>
    <s v="Madelene Upcott"/>
    <x v="3"/>
    <s v="99% Dark &amp; Pure"/>
    <d v="2021-03-19T00:00:00"/>
    <n v="9303"/>
    <n v="161"/>
    <n v="1244.53"/>
    <n v="8058.47"/>
  </r>
  <r>
    <s v="Dotty Strutley"/>
    <x v="4"/>
    <s v="Choco Coated Almonds"/>
    <d v="2021-03-19T00:00:00"/>
    <n v="10934"/>
    <n v="373"/>
    <n v="1238.3599999999999"/>
    <n v="9695.64"/>
  </r>
  <r>
    <s v="Jan Morforth"/>
    <x v="2"/>
    <s v="After Nines"/>
    <d v="2021-03-19T00:00:00"/>
    <n v="6356"/>
    <n v="606"/>
    <n v="6199.38"/>
    <n v="156.61999999999989"/>
  </r>
  <r>
    <s v="Rafaelita Blaksland"/>
    <x v="1"/>
    <s v="Organic Choco Syrup"/>
    <d v="2021-03-19T00:00:00"/>
    <n v="5509"/>
    <n v="272"/>
    <n v="2603.04"/>
    <n v="2905.96"/>
  </r>
  <r>
    <s v="Rafaelita Blaksland"/>
    <x v="4"/>
    <s v="Choco Coated Almonds"/>
    <d v="2021-03-19T00:00:00"/>
    <n v="25984"/>
    <n v="97"/>
    <n v="322.03999999999996"/>
    <n v="25661.96"/>
  </r>
  <r>
    <s v="Ches Bonnell"/>
    <x v="4"/>
    <s v="Orange Choco"/>
    <d v="2021-03-19T00:00:00"/>
    <n v="3871"/>
    <n v="286"/>
    <n v="1052.48"/>
    <n v="2818.52"/>
  </r>
  <r>
    <s v="Brien Boise"/>
    <x v="4"/>
    <s v="Manuka Honey Choco"/>
    <d v="2021-03-19T00:00:00"/>
    <n v="1715"/>
    <n v="622"/>
    <n v="4229.5999999999995"/>
    <n v="-2514.5999999999995"/>
  </r>
  <r>
    <s v="Wilone O'Kielt"/>
    <x v="3"/>
    <s v="Manuka Honey Choco"/>
    <d v="2021-03-19T00:00:00"/>
    <n v="609"/>
    <n v="496"/>
    <n v="3372.7999999999997"/>
    <n v="-2763.7999999999997"/>
  </r>
  <r>
    <s v="Dennison Crosswaite"/>
    <x v="4"/>
    <s v="Spicy Special Slims"/>
    <d v="2021-03-19T00:00:00"/>
    <n v="1757"/>
    <n v="1400"/>
    <n v="11508"/>
    <n v="-9751"/>
  </r>
  <r>
    <s v="Marney O'Breen"/>
    <x v="3"/>
    <s v="Baker's Choco Chips"/>
    <d v="2021-03-19T00:00:00"/>
    <n v="2667"/>
    <n v="371"/>
    <n v="4604.1099999999997"/>
    <n v="-1937.1099999999997"/>
  </r>
  <r>
    <s v="Jan Morforth"/>
    <x v="5"/>
    <s v="Peanut Butter Cubes"/>
    <d v="2021-03-19T00:00:00"/>
    <n v="917"/>
    <n v="215"/>
    <n v="569.75"/>
    <n v="347.25"/>
  </r>
  <r>
    <s v="Dennison Crosswaite"/>
    <x v="3"/>
    <s v="Drinking Coco"/>
    <d v="2021-03-19T00:00:00"/>
    <n v="4130"/>
    <n v="173"/>
    <n v="1719.62"/>
    <n v="2410.38"/>
  </r>
  <r>
    <s v="Madelene Upcott"/>
    <x v="5"/>
    <s v="Choco Coated Almonds"/>
    <d v="2021-03-19T00:00:00"/>
    <n v="2786"/>
    <n v="88"/>
    <n v="292.15999999999997"/>
    <n v="2493.84"/>
  </r>
  <r>
    <s v="Gigi Bohling"/>
    <x v="1"/>
    <s v="White Choc"/>
    <d v="2021-03-19T00:00:00"/>
    <n v="10171"/>
    <n v="1050"/>
    <n v="6751.5"/>
    <n v="3419.5"/>
  </r>
  <r>
    <s v="Curtice Advani"/>
    <x v="1"/>
    <s v="Baker's Choco Chips"/>
    <d v="2021-03-19T00:00:00"/>
    <n v="224"/>
    <n v="9"/>
    <n v="111.69"/>
    <n v="112.31"/>
  </r>
  <r>
    <s v="Madelene Upcott"/>
    <x v="0"/>
    <s v="85% Dark Bars"/>
    <d v="2021-03-19T00:00:00"/>
    <n v="3696"/>
    <n v="411"/>
    <n v="4319.6099999999997"/>
    <n v="-623.60999999999967"/>
  </r>
  <r>
    <s v="Beverie Moffet"/>
    <x v="1"/>
    <s v="Peanut Butter Cubes"/>
    <d v="2021-03-19T00:00:00"/>
    <n v="1813"/>
    <n v="363"/>
    <n v="961.94999999999993"/>
    <n v="851.05000000000007"/>
  </r>
  <r>
    <s v="Jan Morforth"/>
    <x v="0"/>
    <s v="Caramel Stuffed Bars"/>
    <d v="2021-03-19T00:00:00"/>
    <n v="6328"/>
    <n v="373"/>
    <n v="3144.39"/>
    <n v="3183.61"/>
  </r>
  <r>
    <s v="Beverie Moffet"/>
    <x v="4"/>
    <s v="Caramel Stuffed Bars"/>
    <d v="2021-03-19T00:00:00"/>
    <n v="6797"/>
    <n v="358"/>
    <n v="3017.94"/>
    <n v="3779.06"/>
  </r>
  <r>
    <s v="Ches Bonnell"/>
    <x v="5"/>
    <s v="Mint Chip Choco"/>
    <d v="2021-03-22T00:00:00"/>
    <n v="4137"/>
    <n v="93"/>
    <n v="531.95999999999992"/>
    <n v="3605.04"/>
  </r>
  <r>
    <s v="Ches Bonnell"/>
    <x v="5"/>
    <s v="Orange Choco"/>
    <d v="2021-03-22T00:00:00"/>
    <n v="3283"/>
    <n v="70"/>
    <n v="257.60000000000002"/>
    <n v="3025.4"/>
  </r>
  <r>
    <s v="Rafaelita Blaksland"/>
    <x v="4"/>
    <s v="Spicy Special Slims"/>
    <d v="2021-03-22T00:00:00"/>
    <n v="5439"/>
    <n v="840"/>
    <n v="6904.8"/>
    <n v="-1465.8000000000002"/>
  </r>
  <r>
    <s v="Oby Sorrel"/>
    <x v="0"/>
    <s v="Raspberry Choco"/>
    <d v="2021-03-22T00:00:00"/>
    <n v="10381"/>
    <n v="76"/>
    <n v="292.60000000000002"/>
    <n v="10088.4"/>
  </r>
  <r>
    <s v="Gunar Cockshoot"/>
    <x v="1"/>
    <s v="70% Dark Bites"/>
    <d v="2021-03-22T00:00:00"/>
    <n v="4060"/>
    <n v="142"/>
    <n v="715.68"/>
    <n v="3344.32"/>
  </r>
  <r>
    <s v="Wilone O'Kielt"/>
    <x v="3"/>
    <s v="Smooth Sliky Salty"/>
    <d v="2021-03-22T00:00:00"/>
    <n v="2065"/>
    <n v="132"/>
    <n v="364.32"/>
    <n v="1700.68"/>
  </r>
  <r>
    <s v="Kaine Padly"/>
    <x v="4"/>
    <s v="Fruit &amp; Nut Bars"/>
    <d v="2021-03-22T00:00:00"/>
    <n v="13951"/>
    <n v="66"/>
    <n v="312.84000000000003"/>
    <n v="13638.16"/>
  </r>
  <r>
    <s v="Dotty Strutley"/>
    <x v="4"/>
    <s v="After Nines"/>
    <d v="2021-03-22T00:00:00"/>
    <n v="7546"/>
    <n v="106"/>
    <n v="1084.3800000000001"/>
    <n v="6461.62"/>
  </r>
  <r>
    <s v="Beverie Moffet"/>
    <x v="4"/>
    <s v="Almond Choco"/>
    <d v="2021-03-22T00:00:00"/>
    <n v="1197"/>
    <n v="588"/>
    <n v="3028.2000000000003"/>
    <n v="-1831.2000000000003"/>
  </r>
  <r>
    <s v="Beverie Moffet"/>
    <x v="0"/>
    <s v="Drinking Coco"/>
    <d v="2021-03-22T00:00:00"/>
    <n v="21"/>
    <n v="412"/>
    <n v="4095.2799999999997"/>
    <n v="-4074.2799999999997"/>
  </r>
  <r>
    <s v="Kelci Walkden"/>
    <x v="1"/>
    <s v="99% Dark &amp; Pure"/>
    <d v="2021-03-22T00:00:00"/>
    <n v="763"/>
    <n v="198"/>
    <n v="1530.5400000000002"/>
    <n v="-767.54000000000019"/>
  </r>
  <r>
    <s v="Kaine Padly"/>
    <x v="4"/>
    <s v="Peanut Butter Cubes"/>
    <d v="2021-03-22T00:00:00"/>
    <n v="2114"/>
    <n v="335"/>
    <n v="887.75"/>
    <n v="1226.25"/>
  </r>
  <r>
    <s v="Madelene Upcott"/>
    <x v="0"/>
    <s v="Raspberry Choco"/>
    <d v="2021-03-22T00:00:00"/>
    <n v="1414"/>
    <n v="118"/>
    <n v="454.3"/>
    <n v="959.7"/>
  </r>
  <r>
    <s v="Ches Bonnell"/>
    <x v="1"/>
    <s v="85% Dark Bars"/>
    <d v="2021-03-22T00:00:00"/>
    <n v="623"/>
    <n v="283"/>
    <n v="2974.33"/>
    <n v="-2351.33"/>
  </r>
  <r>
    <s v="Husein Augar"/>
    <x v="5"/>
    <s v="White Choc"/>
    <d v="2021-03-22T00:00:00"/>
    <n v="8610"/>
    <n v="186"/>
    <n v="1195.98"/>
    <n v="7414.02"/>
  </r>
  <r>
    <s v="Beverie Moffet"/>
    <x v="3"/>
    <s v="Spicy Special Slims"/>
    <d v="2021-03-22T00:00:00"/>
    <n v="3262"/>
    <n v="50"/>
    <n v="411.00000000000006"/>
    <n v="2851"/>
  </r>
  <r>
    <s v="Curtice Advani"/>
    <x v="1"/>
    <s v="99% Dark &amp; Pure"/>
    <d v="2021-03-22T00:00:00"/>
    <n v="1505"/>
    <n v="314"/>
    <n v="2427.2200000000003"/>
    <n v="-922.22000000000025"/>
  </r>
  <r>
    <s v="Kaine Padly"/>
    <x v="4"/>
    <s v="Spicy Special Slims"/>
    <d v="2021-03-22T00:00:00"/>
    <n v="16646"/>
    <n v="327"/>
    <n v="2687.94"/>
    <n v="13958.06"/>
  </r>
  <r>
    <s v="Ches Bonnell"/>
    <x v="1"/>
    <s v="Caramel Stuffed Bars"/>
    <d v="2021-03-22T00:00:00"/>
    <n v="12306"/>
    <n v="141"/>
    <n v="1188.6299999999999"/>
    <n v="11117.37"/>
  </r>
  <r>
    <s v="Oby Sorrel"/>
    <x v="1"/>
    <s v="99% Dark &amp; Pure"/>
    <d v="2021-03-22T00:00:00"/>
    <n v="9345"/>
    <n v="63"/>
    <n v="486.99"/>
    <n v="8858.01"/>
  </r>
  <r>
    <s v="Brien Boise"/>
    <x v="2"/>
    <s v="Mint Chip Choco"/>
    <d v="2021-03-22T00:00:00"/>
    <n v="8176"/>
    <n v="22"/>
    <n v="125.83999999999999"/>
    <n v="8050.16"/>
  </r>
  <r>
    <s v="Brien Boise"/>
    <x v="4"/>
    <s v="Caramel Stuffed Bars"/>
    <d v="2021-03-22T00:00:00"/>
    <n v="3927"/>
    <n v="64"/>
    <n v="539.52"/>
    <n v="3387.48"/>
  </r>
  <r>
    <s v="Madelene Upcott"/>
    <x v="3"/>
    <s v="50% Dark Bites"/>
    <d v="2021-03-22T00:00:00"/>
    <n v="252"/>
    <n v="72"/>
    <n v="538.56000000000006"/>
    <n v="-286.56000000000006"/>
  </r>
  <r>
    <s v="Marney O'Breen"/>
    <x v="1"/>
    <s v="Drinking Coco"/>
    <d v="2021-03-22T00:00:00"/>
    <n v="16149"/>
    <n v="9"/>
    <n v="89.46"/>
    <n v="16059.54"/>
  </r>
  <r>
    <s v="Brien Boise"/>
    <x v="4"/>
    <s v="Peanut Butter Cubes"/>
    <d v="2021-03-22T00:00:00"/>
    <n v="2065"/>
    <n v="259"/>
    <n v="686.35"/>
    <n v="1378.65"/>
  </r>
  <r>
    <s v="Mallorie Waber"/>
    <x v="4"/>
    <s v="Manuka Honey Choco"/>
    <d v="2021-03-22T00:00:00"/>
    <n v="6153"/>
    <n v="362"/>
    <n v="2461.6"/>
    <n v="3691.4"/>
  </r>
  <r>
    <s v="Barr Faughny"/>
    <x v="1"/>
    <s v="85% Dark Bars"/>
    <d v="2021-03-22T00:00:00"/>
    <n v="1932"/>
    <n v="194"/>
    <n v="2038.94"/>
    <n v="-106.94000000000005"/>
  </r>
  <r>
    <s v="Jehu Rudeforth"/>
    <x v="5"/>
    <s v="Orange Choco"/>
    <d v="2021-03-22T00:00:00"/>
    <n v="70"/>
    <n v="4"/>
    <n v="14.72"/>
    <n v="55.28"/>
  </r>
  <r>
    <s v="Ches Bonnell"/>
    <x v="2"/>
    <s v="Smooth Sliky Salty"/>
    <d v="2021-03-22T00:00:00"/>
    <n v="455"/>
    <n v="46"/>
    <n v="126.96"/>
    <n v="328.04"/>
  </r>
  <r>
    <s v="Madelene Upcott"/>
    <x v="4"/>
    <s v="Baker's Choco Chips"/>
    <d v="2021-03-22T00:00:00"/>
    <n v="7203"/>
    <n v="267"/>
    <n v="3313.4700000000003"/>
    <n v="3889.5299999999997"/>
  </r>
  <r>
    <s v="Kaine Padly"/>
    <x v="4"/>
    <s v="Peanut Butter Cubes"/>
    <d v="2021-03-22T00:00:00"/>
    <n v="7784"/>
    <n v="1120"/>
    <n v="2968"/>
    <n v="4816"/>
  </r>
  <r>
    <s v="Mallorie Waber"/>
    <x v="4"/>
    <s v="Drinking Coco"/>
    <d v="2021-03-22T00:00:00"/>
    <n v="7154"/>
    <n v="276"/>
    <n v="2743.44"/>
    <n v="4410.5599999999995"/>
  </r>
  <r>
    <s v="Kelci Walkden"/>
    <x v="1"/>
    <s v="Manuka Honey Choco"/>
    <d v="2021-03-23T00:00:00"/>
    <n v="6328"/>
    <n v="770"/>
    <n v="5236"/>
    <n v="1092"/>
  </r>
  <r>
    <s v="Wilone O'Kielt"/>
    <x v="1"/>
    <s v="85% Dark Bars"/>
    <d v="2021-03-23T00:00:00"/>
    <n v="2289"/>
    <n v="68"/>
    <n v="714.68"/>
    <n v="1574.3200000000002"/>
  </r>
  <r>
    <s v="Madelene Upcott"/>
    <x v="4"/>
    <s v="Baker's Choco Chips"/>
    <d v="2021-03-23T00:00:00"/>
    <n v="1953"/>
    <n v="486"/>
    <n v="6031.26"/>
    <n v="-4078.26"/>
  </r>
  <r>
    <s v="Kelci Walkden"/>
    <x v="2"/>
    <s v="50% Dark Bites"/>
    <d v="2021-03-23T00:00:00"/>
    <n v="7518"/>
    <n v="130"/>
    <n v="972.40000000000009"/>
    <n v="6545.6"/>
  </r>
  <r>
    <s v="Oby Sorrel"/>
    <x v="1"/>
    <s v="Peanut Butter Cubes"/>
    <d v="2021-03-23T00:00:00"/>
    <n v="3234"/>
    <n v="248"/>
    <n v="657.19999999999993"/>
    <n v="2576.8000000000002"/>
  </r>
  <r>
    <s v="Dotty Strutley"/>
    <x v="1"/>
    <s v="Eclairs"/>
    <d v="2021-03-23T00:00:00"/>
    <n v="4123"/>
    <n v="356"/>
    <n v="2246.3599999999997"/>
    <n v="1876.6400000000003"/>
  </r>
  <r>
    <s v="Andria Kimpton"/>
    <x v="4"/>
    <s v="Spicy Special Slims"/>
    <d v="2021-03-23T00:00:00"/>
    <n v="7665"/>
    <n v="133"/>
    <n v="1093.26"/>
    <n v="6571.74"/>
  </r>
  <r>
    <s v="Gunar Cockshoot"/>
    <x v="5"/>
    <s v="Baker's Choco Chips"/>
    <d v="2021-03-23T00:00:00"/>
    <n v="3563"/>
    <n v="666"/>
    <n v="8265.06"/>
    <n v="-4702.0599999999995"/>
  </r>
  <r>
    <s v="Marney O'Breen"/>
    <x v="2"/>
    <s v="Caramel Stuffed Bars"/>
    <d v="2021-03-23T00:00:00"/>
    <n v="644"/>
    <n v="51"/>
    <n v="429.93"/>
    <n v="214.07"/>
  </r>
  <r>
    <s v="Karlen McCaffrey"/>
    <x v="5"/>
    <s v="Spicy Special Slims"/>
    <d v="2021-03-23T00:00:00"/>
    <n v="875"/>
    <n v="1120"/>
    <n v="9206.4000000000015"/>
    <n v="-8331.4000000000015"/>
  </r>
  <r>
    <s v="Curtice Advani"/>
    <x v="4"/>
    <s v="White Choc"/>
    <d v="2021-03-23T00:00:00"/>
    <n v="245"/>
    <n v="34"/>
    <n v="218.62"/>
    <n v="26.379999999999995"/>
  </r>
  <r>
    <s v="Barr Faughny"/>
    <x v="0"/>
    <s v="Eclairs"/>
    <d v="2021-03-23T00:00:00"/>
    <n v="1295"/>
    <n v="55"/>
    <n v="347.04999999999995"/>
    <n v="947.95"/>
  </r>
  <r>
    <s v="Jan Morforth"/>
    <x v="1"/>
    <s v="Almond Choco"/>
    <d v="2021-03-23T00:00:00"/>
    <n v="1904"/>
    <n v="527"/>
    <n v="2714.05"/>
    <n v="-810.05000000000018"/>
  </r>
  <r>
    <s v="Gigi Bohling"/>
    <x v="2"/>
    <s v="Mint Chip Choco"/>
    <d v="2021-03-23T00:00:00"/>
    <n v="12642"/>
    <n v="216"/>
    <n v="1235.52"/>
    <n v="11406.48"/>
  </r>
  <r>
    <s v="Madelene Upcott"/>
    <x v="1"/>
    <s v="Milk Bars"/>
    <d v="2021-03-23T00:00:00"/>
    <n v="6804"/>
    <n v="345"/>
    <n v="1814.6999999999998"/>
    <n v="4989.3"/>
  </r>
  <r>
    <s v="Kelci Walkden"/>
    <x v="0"/>
    <s v="Baker's Choco Chips"/>
    <d v="2021-03-23T00:00:00"/>
    <n v="826"/>
    <n v="40"/>
    <n v="496.4"/>
    <n v="329.6"/>
  </r>
  <r>
    <s v="Oby Sorrel"/>
    <x v="0"/>
    <s v="Milk Bars"/>
    <d v="2021-03-23T00:00:00"/>
    <n v="406"/>
    <n v="17"/>
    <n v="89.42"/>
    <n v="316.58"/>
  </r>
  <r>
    <s v="Andria Kimpton"/>
    <x v="2"/>
    <s v="50% Dark Bites"/>
    <d v="2021-03-23T00:00:00"/>
    <n v="2436"/>
    <n v="91"/>
    <n v="680.68000000000006"/>
    <n v="1755.32"/>
  </r>
  <r>
    <s v="Dotty Strutley"/>
    <x v="3"/>
    <s v="99% Dark &amp; Pure"/>
    <d v="2021-03-23T00:00:00"/>
    <n v="7994"/>
    <n v="421"/>
    <n v="3254.3300000000004"/>
    <n v="4739.67"/>
  </r>
  <r>
    <s v="Barr Faughny"/>
    <x v="4"/>
    <s v="Organic Choco Syrup"/>
    <d v="2021-03-23T00:00:00"/>
    <n v="5033"/>
    <n v="153"/>
    <n v="1464.21"/>
    <n v="3568.79"/>
  </r>
  <r>
    <s v="Brien Boise"/>
    <x v="3"/>
    <s v="Caramel Stuffed Bars"/>
    <d v="2021-03-23T00:00:00"/>
    <n v="16660"/>
    <n v="770"/>
    <n v="6491.0999999999995"/>
    <n v="10168.900000000001"/>
  </r>
  <r>
    <s v="Curtice Advani"/>
    <x v="3"/>
    <s v="Organic Choco Syrup"/>
    <d v="2021-03-23T00:00:00"/>
    <n v="16394"/>
    <n v="566"/>
    <n v="5416.62"/>
    <n v="10977.380000000001"/>
  </r>
  <r>
    <s v="Mallorie Waber"/>
    <x v="0"/>
    <s v="Caramel Stuffed Bars"/>
    <d v="2021-03-23T00:00:00"/>
    <n v="168"/>
    <n v="7"/>
    <n v="59.01"/>
    <n v="108.99000000000001"/>
  </r>
  <r>
    <s v="Beverie Moffet"/>
    <x v="1"/>
    <s v="Manuka Honey Choco"/>
    <d v="2021-03-23T00:00:00"/>
    <n v="15225"/>
    <n v="770"/>
    <n v="5236"/>
    <n v="9989"/>
  </r>
  <r>
    <s v="Dotty Strutley"/>
    <x v="5"/>
    <s v="70% Dark Bites"/>
    <d v="2021-03-23T00:00:00"/>
    <n v="3661"/>
    <n v="147"/>
    <n v="740.88"/>
    <n v="2920.12"/>
  </r>
  <r>
    <s v="Gigi Bohling"/>
    <x v="1"/>
    <s v="Organic Choco Syrup"/>
    <d v="2021-03-24T00:00:00"/>
    <n v="3171"/>
    <n v="910"/>
    <n v="8708.7000000000007"/>
    <n v="-5537.7000000000007"/>
  </r>
  <r>
    <s v="Brien Boise"/>
    <x v="1"/>
    <s v="Fruit &amp; Nut Bars"/>
    <d v="2021-03-24T00:00:00"/>
    <n v="2198"/>
    <n v="83"/>
    <n v="393.42"/>
    <n v="1804.58"/>
  </r>
  <r>
    <s v="Curtice Advani"/>
    <x v="5"/>
    <s v="Choco Coated Almonds"/>
    <d v="2021-03-24T00:00:00"/>
    <n v="7245"/>
    <n v="185"/>
    <n v="614.19999999999993"/>
    <n v="6630.8"/>
  </r>
  <r>
    <s v="Brien Boise"/>
    <x v="3"/>
    <s v="White Choc"/>
    <d v="2021-03-24T00:00:00"/>
    <n v="4235"/>
    <n v="604"/>
    <n v="3883.72"/>
    <n v="351.2800000000002"/>
  </r>
  <r>
    <s v="Gigi Bohling"/>
    <x v="3"/>
    <s v="Milk Bars"/>
    <d v="2021-03-24T00:00:00"/>
    <n v="595"/>
    <n v="452"/>
    <n v="2377.52"/>
    <n v="-1782.52"/>
  </r>
  <r>
    <s v="Gigi Bohling"/>
    <x v="5"/>
    <s v="Caramel Stuffed Bars"/>
    <d v="2021-03-24T00:00:00"/>
    <n v="2954"/>
    <n v="269"/>
    <n v="2267.67"/>
    <n v="686.32999999999993"/>
  </r>
  <r>
    <s v="Wilone O'Kielt"/>
    <x v="5"/>
    <s v="Almond Choco"/>
    <d v="2021-03-24T00:00:00"/>
    <n v="10262"/>
    <n v="294"/>
    <n v="1514.1000000000001"/>
    <n v="8747.9"/>
  </r>
  <r>
    <s v="Brien Boise"/>
    <x v="0"/>
    <s v="Almond Choco"/>
    <d v="2021-03-24T00:00:00"/>
    <n v="6482"/>
    <n v="353"/>
    <n v="1817.95"/>
    <n v="4664.05"/>
  </r>
  <r>
    <s v="Dennison Crosswaite"/>
    <x v="1"/>
    <s v="50% Dark Bites"/>
    <d v="2021-03-24T00:00:00"/>
    <n v="1953"/>
    <n v="287"/>
    <n v="2146.7600000000002"/>
    <n v="-193.76000000000022"/>
  </r>
  <r>
    <s v="Dennison Crosswaite"/>
    <x v="0"/>
    <s v="Drinking Coco"/>
    <d v="2021-03-24T00:00:00"/>
    <n v="3073"/>
    <n v="49"/>
    <n v="487.06"/>
    <n v="2585.94"/>
  </r>
  <r>
    <s v="Curtice Advani"/>
    <x v="2"/>
    <s v="Mint Chip Choco"/>
    <d v="2021-03-24T00:00:00"/>
    <n v="2436"/>
    <n v="385"/>
    <n v="2202.1999999999998"/>
    <n v="233.80000000000018"/>
  </r>
  <r>
    <s v="Andria Kimpton"/>
    <x v="2"/>
    <s v="Smooth Sliky Salty"/>
    <d v="2021-03-24T00:00:00"/>
    <n v="686"/>
    <n v="306"/>
    <n v="844.56"/>
    <n v="-158.55999999999995"/>
  </r>
  <r>
    <s v="Kelci Walkden"/>
    <x v="4"/>
    <s v="Almond Choco"/>
    <d v="2021-03-24T00:00:00"/>
    <n v="4235"/>
    <n v="46"/>
    <n v="236.9"/>
    <n v="3998.1"/>
  </r>
  <r>
    <s v="Kaine Padly"/>
    <x v="2"/>
    <s v="Manuka Honey Choco"/>
    <d v="2021-03-24T00:00:00"/>
    <n v="2891"/>
    <n v="467"/>
    <n v="3175.6"/>
    <n v="-284.59999999999991"/>
  </r>
  <r>
    <s v="Marney O'Breen"/>
    <x v="5"/>
    <s v="Eclairs"/>
    <d v="2021-03-24T00:00:00"/>
    <n v="4823"/>
    <n v="559"/>
    <n v="3527.29"/>
    <n v="1295.71"/>
  </r>
  <r>
    <s v="Barr Faughny"/>
    <x v="5"/>
    <s v="Eclairs"/>
    <d v="2021-03-24T00:00:00"/>
    <n v="12054"/>
    <n v="217"/>
    <n v="1369.27"/>
    <n v="10684.73"/>
  </r>
  <r>
    <s v="Beverie Moffet"/>
    <x v="3"/>
    <s v="Drinking Coco"/>
    <d v="2021-03-24T00:00:00"/>
    <n v="1981"/>
    <n v="154"/>
    <n v="1530.76"/>
    <n v="450.24"/>
  </r>
  <r>
    <s v="Dotty Strutley"/>
    <x v="1"/>
    <s v="Fruit &amp; Nut Bars"/>
    <d v="2021-03-24T00:00:00"/>
    <n v="8862"/>
    <n v="187"/>
    <n v="886.38"/>
    <n v="7975.62"/>
  </r>
  <r>
    <s v="Jan Morforth"/>
    <x v="1"/>
    <s v="50% Dark Bites"/>
    <d v="2021-03-24T00:00:00"/>
    <n v="3416"/>
    <n v="428"/>
    <n v="3201.44"/>
    <n v="214.55999999999995"/>
  </r>
  <r>
    <s v="Andria Kimpton"/>
    <x v="2"/>
    <s v="50% Dark Bites"/>
    <d v="2021-03-24T00:00:00"/>
    <n v="2149"/>
    <n v="229"/>
    <n v="1712.92"/>
    <n v="436.07999999999993"/>
  </r>
  <r>
    <s v="Ches Bonnell"/>
    <x v="4"/>
    <s v="Fruit &amp; Nut Bars"/>
    <d v="2021-03-24T00:00:00"/>
    <n v="2443"/>
    <n v="154"/>
    <n v="729.96"/>
    <n v="1713.04"/>
  </r>
  <r>
    <s v="Jehu Rudeforth"/>
    <x v="3"/>
    <s v="Peanut Butter Cubes"/>
    <d v="2021-03-24T00:00:00"/>
    <n v="1638"/>
    <n v="273"/>
    <n v="723.44999999999993"/>
    <n v="914.55000000000007"/>
  </r>
  <r>
    <s v="Van Tuxwell"/>
    <x v="1"/>
    <s v="White Choc"/>
    <d v="2021-03-24T00:00:00"/>
    <n v="5607"/>
    <n v="1120"/>
    <n v="7201.5999999999995"/>
    <n v="-1594.5999999999995"/>
  </r>
  <r>
    <s v="Andria Kimpton"/>
    <x v="2"/>
    <s v="Organic Choco Syrup"/>
    <d v="2021-03-24T00:00:00"/>
    <n v="6160"/>
    <n v="220"/>
    <n v="2105.4"/>
    <n v="4054.6"/>
  </r>
  <r>
    <s v="Jan Morforth"/>
    <x v="4"/>
    <s v="Fruit &amp; Nut Bars"/>
    <d v="2021-03-24T00:00:00"/>
    <n v="7945"/>
    <n v="663"/>
    <n v="3142.6200000000003"/>
    <n v="4802.3799999999992"/>
  </r>
  <r>
    <s v="Barr Faughny"/>
    <x v="1"/>
    <s v="Eclairs"/>
    <d v="2021-03-24T00:00:00"/>
    <n v="1197"/>
    <n v="43"/>
    <n v="271.33"/>
    <n v="925.67000000000007"/>
  </r>
  <r>
    <s v="Van Tuxwell"/>
    <x v="4"/>
    <s v="Drinking Coco"/>
    <d v="2021-03-24T00:00:00"/>
    <n v="756"/>
    <n v="24"/>
    <n v="238.56"/>
    <n v="517.44000000000005"/>
  </r>
  <r>
    <s v="Barr Faughny"/>
    <x v="4"/>
    <s v="Smooth Sliky Salty"/>
    <d v="2021-03-24T00:00:00"/>
    <n v="3178"/>
    <n v="245"/>
    <n v="676.19999999999993"/>
    <n v="2501.8000000000002"/>
  </r>
  <r>
    <s v="Husein Augar"/>
    <x v="5"/>
    <s v="Milk Bars"/>
    <d v="2021-03-24T00:00:00"/>
    <n v="2772"/>
    <n v="164"/>
    <n v="862.64"/>
    <n v="1909.3600000000001"/>
  </r>
  <r>
    <s v="Jan Morforth"/>
    <x v="1"/>
    <s v="Raspberry Choco"/>
    <d v="2021-03-25T00:00:00"/>
    <n v="574"/>
    <n v="303"/>
    <n v="1166.55"/>
    <n v="-592.54999999999995"/>
  </r>
  <r>
    <s v="Kelci Walkden"/>
    <x v="3"/>
    <s v="After Nines"/>
    <d v="2021-03-25T00:00:00"/>
    <n v="8309"/>
    <n v="149"/>
    <n v="1524.27"/>
    <n v="6784.73"/>
  </r>
  <r>
    <s v="Marney O'Breen"/>
    <x v="0"/>
    <s v="Baker's Choco Chips"/>
    <d v="2021-03-25T00:00:00"/>
    <n v="5208"/>
    <n v="174"/>
    <n v="2159.34"/>
    <n v="3048.66"/>
  </r>
  <r>
    <s v="Jan Morforth"/>
    <x v="2"/>
    <s v="Caramel Stuffed Bars"/>
    <d v="2021-03-25T00:00:00"/>
    <n v="168"/>
    <n v="91"/>
    <n v="767.13"/>
    <n v="-599.13"/>
  </r>
  <r>
    <s v="Jan Morforth"/>
    <x v="2"/>
    <s v="Baker's Choco Chips"/>
    <d v="2021-03-25T00:00:00"/>
    <n v="1778"/>
    <n v="160"/>
    <n v="1985.6"/>
    <n v="-207.59999999999991"/>
  </r>
  <r>
    <s v="Oby Sorrel"/>
    <x v="4"/>
    <s v="Milk Bars"/>
    <d v="2021-03-25T00:00:00"/>
    <n v="7063"/>
    <n v="355"/>
    <n v="1867.3"/>
    <n v="5195.7"/>
  </r>
  <r>
    <s v="Marney O'Breen"/>
    <x v="3"/>
    <s v="Orange Choco"/>
    <d v="2021-03-25T00:00:00"/>
    <n v="8918"/>
    <n v="690"/>
    <n v="2539.2000000000003"/>
    <n v="6378.7999999999993"/>
  </r>
  <r>
    <s v="Dotty Strutley"/>
    <x v="5"/>
    <s v="Milk Bars"/>
    <d v="2021-03-25T00:00:00"/>
    <n v="4613"/>
    <n v="144"/>
    <n v="757.43999999999994"/>
    <n v="3855.56"/>
  </r>
  <r>
    <s v="Rafaelita Blaksland"/>
    <x v="2"/>
    <s v="Baker's Choco Chips"/>
    <d v="2021-03-25T00:00:00"/>
    <n v="560"/>
    <n v="57"/>
    <n v="707.37"/>
    <n v="-147.37"/>
  </r>
  <r>
    <s v="Marney O'Breen"/>
    <x v="0"/>
    <s v="Almond Choco"/>
    <d v="2021-03-25T00:00:00"/>
    <n v="5495"/>
    <n v="220"/>
    <n v="1133"/>
    <n v="4362"/>
  </r>
  <r>
    <s v="Madelene Upcott"/>
    <x v="2"/>
    <s v="White Choc"/>
    <d v="2021-03-25T00:00:00"/>
    <n v="5096"/>
    <n v="700"/>
    <n v="4501"/>
    <n v="595"/>
  </r>
  <r>
    <s v="Roddy Speechley"/>
    <x v="1"/>
    <s v="Baker's Choco Chips"/>
    <d v="2021-03-25T00:00:00"/>
    <n v="7889"/>
    <n v="304"/>
    <n v="3772.64"/>
    <n v="4116.3600000000006"/>
  </r>
  <r>
    <s v="Husein Augar"/>
    <x v="4"/>
    <s v="Eclairs"/>
    <d v="2021-03-25T00:00:00"/>
    <n v="805"/>
    <n v="29"/>
    <n v="182.98999999999998"/>
    <n v="622.01"/>
  </r>
  <r>
    <s v="Wilone O'Kielt"/>
    <x v="4"/>
    <s v="Peanut Butter Cubes"/>
    <d v="2021-03-25T00:00:00"/>
    <n v="9639"/>
    <n v="1400"/>
    <n v="3710"/>
    <n v="5929"/>
  </r>
  <r>
    <s v="Marney O'Breen"/>
    <x v="1"/>
    <s v="Eclairs"/>
    <d v="2021-03-25T00:00:00"/>
    <n v="10913"/>
    <n v="377"/>
    <n v="2378.87"/>
    <n v="8534.130000000001"/>
  </r>
  <r>
    <s v="Wilone O'Kielt"/>
    <x v="4"/>
    <s v="50% Dark Bites"/>
    <d v="2021-03-25T00:00:00"/>
    <n v="2324"/>
    <n v="93"/>
    <n v="695.64"/>
    <n v="1628.3600000000001"/>
  </r>
  <r>
    <s v="Brien Boise"/>
    <x v="4"/>
    <s v="After Nines"/>
    <d v="2021-03-25T00:00:00"/>
    <n v="3598"/>
    <n v="225"/>
    <n v="2301.75"/>
    <n v="1296.25"/>
  </r>
  <r>
    <s v="Brien Boise"/>
    <x v="2"/>
    <s v="Almond Choco"/>
    <d v="2021-03-25T00:00:00"/>
    <n v="5509"/>
    <n v="221"/>
    <n v="1138.1500000000001"/>
    <n v="4370.8500000000004"/>
  </r>
  <r>
    <s v="Marney O'Breen"/>
    <x v="2"/>
    <s v="Fruit &amp; Nut Bars"/>
    <d v="2021-03-25T00:00:00"/>
    <n v="3997"/>
    <n v="223"/>
    <n v="1057.02"/>
    <n v="2939.98"/>
  </r>
  <r>
    <s v="Brien Boise"/>
    <x v="3"/>
    <s v="Almond Choco"/>
    <d v="2021-03-26T00:00:00"/>
    <n v="10808"/>
    <n v="184"/>
    <n v="947.6"/>
    <n v="9860.4"/>
  </r>
  <r>
    <s v="Wilone O'Kielt"/>
    <x v="1"/>
    <s v="Spicy Special Slims"/>
    <d v="2021-03-26T00:00:00"/>
    <n v="315"/>
    <n v="1260"/>
    <n v="10357.200000000001"/>
    <n v="-10042.200000000001"/>
  </r>
  <r>
    <s v="Curtice Advani"/>
    <x v="4"/>
    <s v="Eclairs"/>
    <d v="2021-03-26T00:00:00"/>
    <n v="2702"/>
    <n v="124"/>
    <n v="782.43999999999994"/>
    <n v="1919.56"/>
  </r>
  <r>
    <s v="Marney O'Breen"/>
    <x v="1"/>
    <s v="Baker's Choco Chips"/>
    <d v="2021-03-26T00:00:00"/>
    <n v="7539"/>
    <n v="340"/>
    <n v="4219.3999999999996"/>
    <n v="3319.6000000000004"/>
  </r>
  <r>
    <s v="Gigi Bohling"/>
    <x v="5"/>
    <s v="70% Dark Bites"/>
    <d v="2021-03-26T00:00:00"/>
    <n v="2065"/>
    <n v="453"/>
    <n v="2283.12"/>
    <n v="-218.11999999999989"/>
  </r>
  <r>
    <s v="Curtice Advani"/>
    <x v="5"/>
    <s v="99% Dark &amp; Pure"/>
    <d v="2021-03-26T00:00:00"/>
    <n v="336"/>
    <n v="244"/>
    <n v="1886.1200000000001"/>
    <n v="-1550.1200000000001"/>
  </r>
  <r>
    <s v="Husein Augar"/>
    <x v="3"/>
    <s v="After Nines"/>
    <d v="2021-03-26T00:00:00"/>
    <n v="8162"/>
    <n v="207"/>
    <n v="2117.61"/>
    <n v="6044.3899999999994"/>
  </r>
  <r>
    <s v="Ches Bonnell"/>
    <x v="2"/>
    <s v="Smooth Sliky Salty"/>
    <d v="2021-03-26T00:00:00"/>
    <n v="1848"/>
    <n v="18"/>
    <n v="49.679999999999993"/>
    <n v="1798.32"/>
  </r>
  <r>
    <s v="Barr Faughny"/>
    <x v="2"/>
    <s v="Choco Coated Almonds"/>
    <d v="2021-03-26T00:00:00"/>
    <n v="35"/>
    <n v="83"/>
    <n v="275.56"/>
    <n v="-240.56"/>
  </r>
  <r>
    <s v="Kelci Walkden"/>
    <x v="5"/>
    <s v="Caramel Stuffed Bars"/>
    <d v="2021-03-26T00:00:00"/>
    <n v="3199"/>
    <n v="166"/>
    <n v="1399.3799999999999"/>
    <n v="1799.6200000000001"/>
  </r>
  <r>
    <s v="Karlen McCaffrey"/>
    <x v="3"/>
    <s v="Milk Bars"/>
    <d v="2021-03-26T00:00:00"/>
    <n v="8393"/>
    <n v="524"/>
    <n v="2756.24"/>
    <n v="5636.76"/>
  </r>
  <r>
    <s v="Andria Kimpton"/>
    <x v="4"/>
    <s v="Drinking Coco"/>
    <d v="2021-03-26T00:00:00"/>
    <n v="5516"/>
    <n v="182"/>
    <n v="1809.08"/>
    <n v="3706.92"/>
  </r>
  <r>
    <s v="Madelene Upcott"/>
    <x v="4"/>
    <s v="Almond Choco"/>
    <d v="2021-03-26T00:00:00"/>
    <n v="4879"/>
    <n v="146"/>
    <n v="751.90000000000009"/>
    <n v="4127.1000000000004"/>
  </r>
  <r>
    <s v="Barr Faughny"/>
    <x v="3"/>
    <s v="Choco Coated Almonds"/>
    <d v="2021-03-26T00:00:00"/>
    <n v="3129"/>
    <n v="150"/>
    <n v="498"/>
    <n v="2631"/>
  </r>
  <r>
    <s v="Gunar Cockshoot"/>
    <x v="3"/>
    <s v="Milk Bars"/>
    <d v="2021-03-26T00:00:00"/>
    <n v="14119"/>
    <n v="275"/>
    <n v="1446.5"/>
    <n v="12672.5"/>
  </r>
  <r>
    <s v="Andria Kimpton"/>
    <x v="0"/>
    <s v="Peanut Butter Cubes"/>
    <d v="2021-03-26T00:00:00"/>
    <n v="119"/>
    <n v="149"/>
    <n v="394.84999999999997"/>
    <n v="-275.84999999999997"/>
  </r>
  <r>
    <s v="Beverie Moffet"/>
    <x v="1"/>
    <s v="Mint Chip Choco"/>
    <d v="2021-03-26T00:00:00"/>
    <n v="10017"/>
    <n v="381"/>
    <n v="2179.3199999999997"/>
    <n v="7837.68"/>
  </r>
  <r>
    <s v="Gigi Bohling"/>
    <x v="5"/>
    <s v="Fruit &amp; Nut Bars"/>
    <d v="2021-03-26T00:00:00"/>
    <n v="9065"/>
    <n v="840"/>
    <n v="3981.6000000000004"/>
    <n v="5083.3999999999996"/>
  </r>
  <r>
    <s v="Marney O'Breen"/>
    <x v="4"/>
    <s v="Almond Choco"/>
    <d v="2021-03-26T00:00:00"/>
    <n v="2555"/>
    <n v="107"/>
    <n v="551.05000000000007"/>
    <n v="2003.9499999999998"/>
  </r>
  <r>
    <s v="Ches Bonnell"/>
    <x v="1"/>
    <s v="Milk Bars"/>
    <d v="2021-03-26T00:00:00"/>
    <n v="5082"/>
    <n v="318"/>
    <n v="1672.6799999999998"/>
    <n v="3409.32"/>
  </r>
  <r>
    <s v="Marney O'Breen"/>
    <x v="1"/>
    <s v="Manuka Honey Choco"/>
    <d v="2021-03-26T00:00:00"/>
    <n v="6657"/>
    <n v="333"/>
    <n v="2264.4"/>
    <n v="4392.6000000000004"/>
  </r>
  <r>
    <s v="Kelci Walkden"/>
    <x v="3"/>
    <s v="85% Dark Bars"/>
    <d v="2021-03-26T00:00:00"/>
    <n v="1827"/>
    <n v="183"/>
    <n v="1923.33"/>
    <n v="-96.329999999999927"/>
  </r>
  <r>
    <s v="Brien Boise"/>
    <x v="2"/>
    <s v="Caramel Stuffed Bars"/>
    <d v="2021-03-29T00:00:00"/>
    <n v="6580"/>
    <n v="43"/>
    <n v="362.49"/>
    <n v="6217.51"/>
  </r>
  <r>
    <s v="Oby Sorrel"/>
    <x v="5"/>
    <s v="White Choc"/>
    <d v="2021-03-29T00:00:00"/>
    <n v="6419"/>
    <n v="198"/>
    <n v="1273.1399999999999"/>
    <n v="5145.8600000000006"/>
  </r>
  <r>
    <s v="Oby Sorrel"/>
    <x v="4"/>
    <s v="After Nines"/>
    <d v="2021-03-29T00:00:00"/>
    <n v="9730"/>
    <n v="175"/>
    <n v="1790.25"/>
    <n v="7939.75"/>
  </r>
  <r>
    <s v="Curtice Advani"/>
    <x v="3"/>
    <s v="99% Dark &amp; Pure"/>
    <d v="2021-03-29T00:00:00"/>
    <n v="5845"/>
    <n v="248"/>
    <n v="1917.0400000000002"/>
    <n v="3927.96"/>
  </r>
  <r>
    <s v="Kelci Walkden"/>
    <x v="3"/>
    <s v="Manuka Honey Choco"/>
    <d v="2021-03-29T00:00:00"/>
    <n v="3206"/>
    <n v="644"/>
    <n v="4379.2"/>
    <n v="-1173.1999999999998"/>
  </r>
  <r>
    <s v="Curtice Advani"/>
    <x v="5"/>
    <s v="Manuka Honey Choco"/>
    <d v="2021-03-29T00:00:00"/>
    <n v="1316"/>
    <n v="55"/>
    <n v="374"/>
    <n v="942"/>
  </r>
  <r>
    <s v="Karlen McCaffrey"/>
    <x v="3"/>
    <s v="99% Dark &amp; Pure"/>
    <d v="2021-03-29T00:00:00"/>
    <n v="9660"/>
    <n v="460"/>
    <n v="3555.8"/>
    <n v="6104.2"/>
  </r>
  <r>
    <s v="Kaine Padly"/>
    <x v="2"/>
    <s v="Mint Chip Choco"/>
    <d v="2021-03-29T00:00:00"/>
    <n v="6405"/>
    <n v="321"/>
    <n v="1836.12"/>
    <n v="4568.88"/>
  </r>
  <r>
    <s v="Curtice Advani"/>
    <x v="4"/>
    <s v="Orange Choco"/>
    <d v="2021-03-29T00:00:00"/>
    <n v="1568"/>
    <n v="98"/>
    <n v="360.64000000000004"/>
    <n v="1207.3599999999999"/>
  </r>
  <r>
    <s v="Beverie Moffet"/>
    <x v="2"/>
    <s v="99% Dark &amp; Pure"/>
    <d v="2021-03-30T00:00:00"/>
    <n v="1064"/>
    <n v="64"/>
    <n v="494.72"/>
    <n v="569.28"/>
  </r>
  <r>
    <s v="Madelene Upcott"/>
    <x v="5"/>
    <s v="Almond Choco"/>
    <d v="2021-03-30T00:00:00"/>
    <n v="6237"/>
    <n v="205"/>
    <n v="1055.75"/>
    <n v="5181.25"/>
  </r>
  <r>
    <s v="Gigi Bohling"/>
    <x v="3"/>
    <s v="Drinking Coco"/>
    <d v="2021-03-30T00:00:00"/>
    <n v="11130"/>
    <n v="152"/>
    <n v="1510.8799999999999"/>
    <n v="9619.1200000000008"/>
  </r>
  <r>
    <s v="Rafaelita Blaksland"/>
    <x v="5"/>
    <s v="Fruit &amp; Nut Bars"/>
    <d v="2021-03-30T00:00:00"/>
    <n v="8043"/>
    <n v="140"/>
    <n v="663.6"/>
    <n v="7379.4"/>
  </r>
  <r>
    <s v="Ches Bonnell"/>
    <x v="2"/>
    <s v="Milk Bars"/>
    <d v="2021-03-30T00:00:00"/>
    <n v="2618"/>
    <n v="371"/>
    <n v="1951.4599999999998"/>
    <n v="666.54000000000019"/>
  </r>
  <r>
    <s v="Husein Augar"/>
    <x v="5"/>
    <s v="Manuka Honey Choco"/>
    <d v="2021-03-30T00:00:00"/>
    <n v="9527"/>
    <n v="555"/>
    <n v="3774"/>
    <n v="5753"/>
  </r>
  <r>
    <s v="Husein Augar"/>
    <x v="3"/>
    <s v="Almond Choco"/>
    <d v="2021-03-30T00:00:00"/>
    <n v="16002"/>
    <n v="840"/>
    <n v="4326"/>
    <n v="11676"/>
  </r>
  <r>
    <s v="Kaine Padly"/>
    <x v="4"/>
    <s v="Eclairs"/>
    <d v="2021-03-30T00:00:00"/>
    <n v="4872"/>
    <n v="75"/>
    <n v="473.24999999999994"/>
    <n v="4398.75"/>
  </r>
  <r>
    <s v="Rafaelita Blaksland"/>
    <x v="3"/>
    <s v="Milk Bars"/>
    <d v="2021-03-30T00:00:00"/>
    <n v="91"/>
    <n v="840"/>
    <n v="4418.3999999999996"/>
    <n v="-4327.3999999999996"/>
  </r>
  <r>
    <s v="Karlen McCaffrey"/>
    <x v="3"/>
    <s v="Caramel Stuffed Bars"/>
    <d v="2021-03-30T00:00:00"/>
    <n v="1995"/>
    <n v="183"/>
    <n v="1542.69"/>
    <n v="452.30999999999995"/>
  </r>
  <r>
    <s v="Brien Boise"/>
    <x v="2"/>
    <s v="Almond Choco"/>
    <d v="2021-03-30T00:00:00"/>
    <n v="11368"/>
    <n v="201"/>
    <n v="1035.1500000000001"/>
    <n v="10332.85"/>
  </r>
  <r>
    <s v="Barr Faughny"/>
    <x v="4"/>
    <s v="70% Dark Bites"/>
    <d v="2021-03-30T00:00:00"/>
    <n v="8211"/>
    <n v="198"/>
    <n v="997.92"/>
    <n v="7213.08"/>
  </r>
  <r>
    <s v="Wilone O'Kielt"/>
    <x v="0"/>
    <s v="Eclairs"/>
    <d v="2021-03-30T00:00:00"/>
    <n v="1358"/>
    <n v="14"/>
    <n v="88.339999999999989"/>
    <n v="1269.6600000000001"/>
  </r>
  <r>
    <s v="Brien Boise"/>
    <x v="2"/>
    <s v="50% Dark Bites"/>
    <d v="2021-03-30T00:00:00"/>
    <n v="1008"/>
    <n v="90"/>
    <n v="673.2"/>
    <n v="334.79999999999995"/>
  </r>
  <r>
    <s v="Ches Bonnell"/>
    <x v="3"/>
    <s v="Spicy Special Slims"/>
    <d v="2021-03-30T00:00:00"/>
    <n v="5852"/>
    <n v="2310"/>
    <n v="18988.2"/>
    <n v="-13136.2"/>
  </r>
  <r>
    <s v="Karlen McCaffrey"/>
    <x v="0"/>
    <s v="After Nines"/>
    <d v="2021-03-30T00:00:00"/>
    <n v="1169"/>
    <n v="283"/>
    <n v="2895.09"/>
    <n v="-1726.0900000000001"/>
  </r>
  <r>
    <s v="Van Tuxwell"/>
    <x v="3"/>
    <s v="Smooth Sliky Salty"/>
    <d v="2021-03-30T00:00:00"/>
    <n v="2387"/>
    <n v="199"/>
    <n v="549.24"/>
    <n v="1837.76"/>
  </r>
  <r>
    <s v="Jehu Rudeforth"/>
    <x v="2"/>
    <s v="Fruit &amp; Nut Bars"/>
    <d v="2021-03-30T00:00:00"/>
    <n v="9730"/>
    <n v="980"/>
    <n v="4645.2"/>
    <n v="5084.8"/>
  </r>
  <r>
    <s v="Rafaelita Blaksland"/>
    <x v="2"/>
    <s v="Organic Choco Syrup"/>
    <d v="2021-03-30T00:00:00"/>
    <n v="1421"/>
    <n v="60"/>
    <n v="574.20000000000005"/>
    <n v="846.8"/>
  </r>
  <r>
    <s v="Beverie Moffet"/>
    <x v="4"/>
    <s v="Choco Coated Almonds"/>
    <d v="2021-03-30T00:00:00"/>
    <n v="1582"/>
    <n v="50"/>
    <n v="166"/>
    <n v="1416"/>
  </r>
  <r>
    <s v="Wilone O'Kielt"/>
    <x v="0"/>
    <s v="Choco Coated Almonds"/>
    <d v="2021-03-30T00:00:00"/>
    <n v="3654"/>
    <n v="115"/>
    <n v="381.79999999999995"/>
    <n v="3272.2"/>
  </r>
  <r>
    <s v="Kelci Walkden"/>
    <x v="0"/>
    <s v="Organic Choco Syrup"/>
    <d v="2021-03-30T00:00:00"/>
    <n v="6566"/>
    <n v="227"/>
    <n v="2172.39"/>
    <n v="4393.6100000000006"/>
  </r>
  <r>
    <s v="Jan Morforth"/>
    <x v="3"/>
    <s v="Caramel Stuffed Bars"/>
    <d v="2021-03-30T00:00:00"/>
    <n v="4200"/>
    <n v="162"/>
    <n v="1365.6599999999999"/>
    <n v="2834.34"/>
  </r>
  <r>
    <s v="Brien Boise"/>
    <x v="4"/>
    <s v="Caramel Stuffed Bars"/>
    <d v="2021-03-30T00:00:00"/>
    <n v="14"/>
    <n v="1"/>
    <n v="8.43"/>
    <n v="5.57"/>
  </r>
  <r>
    <s v="Gunar Cockshoot"/>
    <x v="4"/>
    <s v="Baker's Choco Chips"/>
    <d v="2021-03-30T00:00:00"/>
    <n v="1358"/>
    <n v="47"/>
    <n v="583.27"/>
    <n v="774.73"/>
  </r>
  <r>
    <s v="Dennison Crosswaite"/>
    <x v="0"/>
    <s v="85% Dark Bars"/>
    <d v="2021-03-30T00:00:00"/>
    <n v="8036"/>
    <n v="980"/>
    <n v="10299.799999999999"/>
    <n v="-2263.7999999999993"/>
  </r>
  <r>
    <s v="Andria Kimpton"/>
    <x v="5"/>
    <s v="50% Dark Bites"/>
    <d v="2021-03-30T00:00:00"/>
    <n v="63"/>
    <n v="3"/>
    <n v="22.44"/>
    <n v="40.56"/>
  </r>
  <r>
    <s v="Jan Morforth"/>
    <x v="5"/>
    <s v="50% Dark Bites"/>
    <d v="2021-03-30T00:00:00"/>
    <n v="6622"/>
    <n v="246"/>
    <n v="1840.0800000000002"/>
    <n v="4781.92"/>
  </r>
  <r>
    <s v="Husein Augar"/>
    <x v="2"/>
    <s v="99% Dark &amp; Pure"/>
    <d v="2021-03-30T00:00:00"/>
    <n v="2044"/>
    <n v="86"/>
    <n v="664.78000000000009"/>
    <n v="1379.2199999999998"/>
  </r>
  <r>
    <s v="Rafaelita Blaksland"/>
    <x v="5"/>
    <s v="Peanut Butter Cubes"/>
    <d v="2021-03-30T00:00:00"/>
    <n v="6272"/>
    <n v="628"/>
    <n v="1664.2"/>
    <n v="4607.8"/>
  </r>
  <r>
    <s v="Roddy Speechley"/>
    <x v="1"/>
    <s v="Organic Choco Syrup"/>
    <d v="2021-03-30T00:00:00"/>
    <n v="9254"/>
    <n v="331"/>
    <n v="3167.67"/>
    <n v="6086.33"/>
  </r>
  <r>
    <s v="Dotty Strutley"/>
    <x v="5"/>
    <s v="After Nines"/>
    <d v="2021-03-30T00:00:00"/>
    <n v="7847"/>
    <n v="462"/>
    <n v="4726.26"/>
    <n v="3120.74"/>
  </r>
  <r>
    <s v="Curtice Advani"/>
    <x v="0"/>
    <s v="Orange Choco"/>
    <d v="2021-03-31T00:00:00"/>
    <n v="1862"/>
    <n v="530"/>
    <n v="1950.4"/>
    <n v="-88.400000000000091"/>
  </r>
  <r>
    <s v="Oby Sorrel"/>
    <x v="1"/>
    <s v="Baker's Choco Chips"/>
    <d v="2021-03-31T00:00:00"/>
    <n v="2730"/>
    <n v="318"/>
    <n v="3946.38"/>
    <n v="-1216.3800000000001"/>
  </r>
  <r>
    <s v="Gigi Bohling"/>
    <x v="4"/>
    <s v="Drinking Coco"/>
    <d v="2021-03-31T00:00:00"/>
    <n v="9485"/>
    <n v="213"/>
    <n v="2117.2199999999998"/>
    <n v="7367.7800000000007"/>
  </r>
  <r>
    <s v="Curtice Advani"/>
    <x v="4"/>
    <s v="Fruit &amp; Nut Bars"/>
    <d v="2021-03-31T00:00:00"/>
    <n v="2177"/>
    <n v="95"/>
    <n v="450.3"/>
    <n v="1726.7"/>
  </r>
  <r>
    <s v="Wilone O'Kielt"/>
    <x v="2"/>
    <s v="Drinking Coco"/>
    <d v="2021-03-31T00:00:00"/>
    <n v="8148"/>
    <n v="176"/>
    <n v="1749.4399999999998"/>
    <n v="6398.56"/>
  </r>
  <r>
    <s v="Barr Faughny"/>
    <x v="2"/>
    <s v="Smooth Sliky Salty"/>
    <d v="2021-03-31T00:00:00"/>
    <n v="7042"/>
    <n v="179"/>
    <n v="494.03999999999996"/>
    <n v="6547.96"/>
  </r>
  <r>
    <s v="Dotty Strutley"/>
    <x v="4"/>
    <s v="Manuka Honey Choco"/>
    <d v="2021-03-31T00:00:00"/>
    <n v="12698"/>
    <n v="840"/>
    <n v="5712"/>
    <n v="6986"/>
  </r>
  <r>
    <s v="Husein Augar"/>
    <x v="4"/>
    <s v="Drinking Coco"/>
    <d v="2021-03-31T00:00:00"/>
    <n v="5173"/>
    <n v="424"/>
    <n v="4214.5599999999995"/>
    <n v="958.44000000000051"/>
  </r>
  <r>
    <s v="Beverie Moffet"/>
    <x v="1"/>
    <s v="Eclairs"/>
    <d v="2021-03-31T00:00:00"/>
    <n v="6587"/>
    <n v="545"/>
    <n v="3438.95"/>
    <n v="3148.05"/>
  </r>
  <r>
    <s v="Wilone O'Kielt"/>
    <x v="3"/>
    <s v="70% Dark Bites"/>
    <d v="2021-03-31T00:00:00"/>
    <n v="2597"/>
    <n v="521"/>
    <n v="2625.84"/>
    <n v="-28.840000000000146"/>
  </r>
  <r>
    <s v="Jan Morforth"/>
    <x v="4"/>
    <s v="Milk Bars"/>
    <d v="2021-03-31T00:00:00"/>
    <n v="14042"/>
    <n v="301"/>
    <n v="1583.26"/>
    <n v="12458.74"/>
  </r>
  <r>
    <s v="Kelci Walkden"/>
    <x v="4"/>
    <s v="Orange Choco"/>
    <d v="2021-03-31T00:00:00"/>
    <n v="742"/>
    <n v="262"/>
    <n v="964.16000000000008"/>
    <n v="-222.16000000000008"/>
  </r>
  <r>
    <s v="Gunar Cockshoot"/>
    <x v="1"/>
    <s v="Peanut Butter Cubes"/>
    <d v="2021-03-31T00:00:00"/>
    <n v="14770"/>
    <n v="60"/>
    <n v="159"/>
    <n v="14611"/>
  </r>
  <r>
    <s v="Dennison Crosswaite"/>
    <x v="3"/>
    <s v="Organic Choco Syrup"/>
    <d v="2021-03-31T00:00:00"/>
    <n v="7840"/>
    <n v="58"/>
    <n v="555.06000000000006"/>
    <n v="7284.94"/>
  </r>
  <r>
    <s v="Beverie Moffet"/>
    <x v="5"/>
    <s v="Eclairs"/>
    <d v="2021-03-31T00:00:00"/>
    <n v="5964"/>
    <n v="252"/>
    <n v="1590.12"/>
    <n v="4373.88"/>
  </r>
  <r>
    <s v="Dennison Crosswaite"/>
    <x v="5"/>
    <s v="85% Dark Bars"/>
    <d v="2021-03-31T00:00:00"/>
    <n v="9513"/>
    <n v="399"/>
    <n v="4193.49"/>
    <n v="5319.51"/>
  </r>
  <r>
    <s v="Wilone O'Kielt"/>
    <x v="0"/>
    <s v="Organic Choco Syrup"/>
    <d v="2021-03-31T00:00:00"/>
    <n v="4655"/>
    <n v="503"/>
    <n v="4813.71"/>
    <n v="-158.71000000000004"/>
  </r>
  <r>
    <s v="Gunar Cockshoot"/>
    <x v="2"/>
    <s v="Smooth Sliky Salty"/>
    <d v="2021-03-31T00:00:00"/>
    <n v="12068"/>
    <n v="38"/>
    <n v="104.88"/>
    <n v="11963.12"/>
  </r>
  <r>
    <s v="Kaine Padly"/>
    <x v="1"/>
    <s v="50% Dark Bites"/>
    <d v="2021-03-31T00:00:00"/>
    <n v="6846"/>
    <n v="487"/>
    <n v="3642.76"/>
    <n v="3203.24"/>
  </r>
  <r>
    <s v="Oby Sorrel"/>
    <x v="5"/>
    <s v="99% Dark &amp; Pure"/>
    <d v="2021-03-31T00:00:00"/>
    <n v="5250"/>
    <n v="60"/>
    <n v="463.8"/>
    <n v="4786.2"/>
  </r>
  <r>
    <s v="Gigi Bohling"/>
    <x v="3"/>
    <s v="Caramel Stuffed Bars"/>
    <d v="2021-03-31T00:00:00"/>
    <n v="3283"/>
    <n v="138"/>
    <n v="1163.3399999999999"/>
    <n v="2119.66"/>
  </r>
  <r>
    <s v="Jan Morforth"/>
    <x v="1"/>
    <s v="Drinking Coco"/>
    <d v="2021-03-31T00:00:00"/>
    <n v="6650"/>
    <n v="289"/>
    <n v="2872.66"/>
    <n v="3777.34"/>
  </r>
  <r>
    <s v="Marney O'Breen"/>
    <x v="0"/>
    <s v="Choco Coated Almonds"/>
    <d v="2021-03-31T00:00:00"/>
    <n v="2100"/>
    <n v="185"/>
    <n v="614.19999999999993"/>
    <n v="1485.8000000000002"/>
  </r>
  <r>
    <s v="Barr Faughny"/>
    <x v="2"/>
    <s v="Milk Bars"/>
    <d v="2021-03-31T00:00:00"/>
    <n v="7770"/>
    <n v="379"/>
    <n v="1993.54"/>
    <n v="5776.46"/>
  </r>
  <r>
    <s v="Dotty Strutley"/>
    <x v="2"/>
    <s v="Almond Choco"/>
    <d v="2021-03-31T00:00:00"/>
    <n v="5005"/>
    <n v="910"/>
    <n v="4686.5"/>
    <n v="318.5"/>
  </r>
  <r>
    <s v="Camilla Castle"/>
    <x v="0"/>
    <s v="Orange Choco"/>
    <d v="2021-03-31T00:00:00"/>
    <n v="2177"/>
    <n v="168"/>
    <n v="618.24"/>
    <n v="1558.76"/>
  </r>
  <r>
    <s v="Brien Boise"/>
    <x v="2"/>
    <s v="Raspberry Choco"/>
    <d v="2021-03-31T00:00:00"/>
    <n v="8582"/>
    <n v="537"/>
    <n v="2067.4500000000003"/>
    <n v="6514.5499999999993"/>
  </r>
  <r>
    <s v="Karlen McCaffrey"/>
    <x v="0"/>
    <s v="Milk Bars"/>
    <d v="2021-03-31T00:00:00"/>
    <n v="3325"/>
    <n v="208"/>
    <n v="1094.08"/>
    <n v="2230.92"/>
  </r>
  <r>
    <s v="Wilone O'Kielt"/>
    <x v="3"/>
    <s v="Smooth Sliky Salty"/>
    <d v="2021-03-31T00:00:00"/>
    <n v="8855"/>
    <n v="980"/>
    <n v="2704.7999999999997"/>
    <n v="6150.2000000000007"/>
  </r>
  <r>
    <s v="Gunar Cockshoot"/>
    <x v="4"/>
    <s v="Orange Choco"/>
    <d v="2021-04-01T00:00:00"/>
    <n v="1617"/>
    <n v="840"/>
    <n v="3091.2000000000003"/>
    <n v="-1474.2000000000003"/>
  </r>
  <r>
    <s v="Gigi Bohling"/>
    <x v="5"/>
    <s v="Milk Bars"/>
    <d v="2021-04-01T00:00:00"/>
    <n v="4270"/>
    <n v="166"/>
    <n v="873.16"/>
    <n v="3396.84"/>
  </r>
  <r>
    <s v="Kelci Walkden"/>
    <x v="1"/>
    <s v="85% Dark Bars"/>
    <d v="2021-04-01T00:00:00"/>
    <n v="9674"/>
    <n v="434"/>
    <n v="4561.34"/>
    <n v="5112.66"/>
  </r>
  <r>
    <s v="Karlen McCaffrey"/>
    <x v="5"/>
    <s v="Almond Choco"/>
    <d v="2021-04-01T00:00:00"/>
    <n v="3465"/>
    <n v="156"/>
    <n v="803.40000000000009"/>
    <n v="2661.6"/>
  </r>
  <r>
    <s v="Barr Faughny"/>
    <x v="0"/>
    <s v="70% Dark Bites"/>
    <d v="2021-04-01T00:00:00"/>
    <n v="553"/>
    <n v="89"/>
    <n v="448.56"/>
    <n v="104.44"/>
  </r>
  <r>
    <s v="Dennison Crosswaite"/>
    <x v="1"/>
    <s v="Fruit &amp; Nut Bars"/>
    <d v="2021-04-01T00:00:00"/>
    <n v="3535"/>
    <n v="264"/>
    <n v="1251.3600000000001"/>
    <n v="2283.64"/>
  </r>
  <r>
    <s v="Madelene Upcott"/>
    <x v="5"/>
    <s v="85% Dark Bars"/>
    <d v="2021-04-01T00:00:00"/>
    <n v="10094"/>
    <n v="242"/>
    <n v="2543.42"/>
    <n v="7550.58"/>
  </r>
  <r>
    <s v="Marney O'Breen"/>
    <x v="4"/>
    <s v="85% Dark Bars"/>
    <d v="2021-04-01T00:00:00"/>
    <n v="5418"/>
    <n v="514"/>
    <n v="5402.14"/>
    <n v="15.859999999999673"/>
  </r>
  <r>
    <s v="Husein Augar"/>
    <x v="3"/>
    <s v="Drinking Coco"/>
    <d v="2021-04-01T00:00:00"/>
    <n v="2786"/>
    <n v="770"/>
    <n v="7653.7999999999993"/>
    <n v="-4867.7999999999993"/>
  </r>
  <r>
    <s v="Dotty Strutley"/>
    <x v="2"/>
    <s v="Milk Bars"/>
    <d v="2021-04-01T00:00:00"/>
    <n v="5082"/>
    <n v="408"/>
    <n v="2146.08"/>
    <n v="2935.92"/>
  </r>
  <r>
    <s v="Madelene Upcott"/>
    <x v="4"/>
    <s v="Fruit &amp; Nut Bars"/>
    <d v="2021-04-01T00:00:00"/>
    <n v="2996"/>
    <n v="229"/>
    <n v="1085.46"/>
    <n v="1910.54"/>
  </r>
  <r>
    <s v="Andria Kimpton"/>
    <x v="3"/>
    <s v="Smooth Sliky Salty"/>
    <d v="2021-04-01T00:00:00"/>
    <n v="1071"/>
    <n v="130"/>
    <n v="358.79999999999995"/>
    <n v="712.2"/>
  </r>
  <r>
    <s v="Dotty Strutley"/>
    <x v="3"/>
    <s v="Smooth Sliky Salty"/>
    <d v="2021-04-01T00:00:00"/>
    <n v="9828"/>
    <n v="280"/>
    <n v="772.8"/>
    <n v="9055.2000000000007"/>
  </r>
  <r>
    <s v="Curtice Advani"/>
    <x v="0"/>
    <s v="White Choc"/>
    <d v="2021-04-01T00:00:00"/>
    <n v="392"/>
    <n v="210"/>
    <n v="1350.3"/>
    <n v="-958.3"/>
  </r>
  <r>
    <s v="Gigi Bohling"/>
    <x v="0"/>
    <s v="99% Dark &amp; Pure"/>
    <d v="2021-04-01T00:00:00"/>
    <n v="455"/>
    <n v="189"/>
    <n v="1460.97"/>
    <n v="-1005.97"/>
  </r>
  <r>
    <s v="Dennison Crosswaite"/>
    <x v="2"/>
    <s v="Almond Choco"/>
    <d v="2021-04-01T00:00:00"/>
    <n v="3115"/>
    <n v="415"/>
    <n v="2137.25"/>
    <n v="977.75"/>
  </r>
  <r>
    <s v="Dotty Strutley"/>
    <x v="0"/>
    <s v="50% Dark Bites"/>
    <d v="2021-04-01T00:00:00"/>
    <n v="2744"/>
    <n v="67"/>
    <n v="501.16"/>
    <n v="2242.84"/>
  </r>
  <r>
    <s v="Kelci Walkden"/>
    <x v="2"/>
    <s v="Fruit &amp; Nut Bars"/>
    <d v="2021-04-01T00:00:00"/>
    <n v="161"/>
    <n v="167"/>
    <n v="791.58"/>
    <n v="-630.58000000000004"/>
  </r>
  <r>
    <s v="Madelene Upcott"/>
    <x v="1"/>
    <s v="Fruit &amp; Nut Bars"/>
    <d v="2021-04-01T00:00:00"/>
    <n v="9737"/>
    <n v="840"/>
    <n v="3981.6000000000004"/>
    <n v="5755.4"/>
  </r>
  <r>
    <s v="Oby Sorrel"/>
    <x v="4"/>
    <s v="Orange Choco"/>
    <d v="2021-04-01T00:00:00"/>
    <n v="1932"/>
    <n v="96"/>
    <n v="353.28000000000003"/>
    <n v="1578.72"/>
  </r>
  <r>
    <s v="Oby Sorrel"/>
    <x v="0"/>
    <s v="Peanut Butter Cubes"/>
    <d v="2021-04-01T00:00:00"/>
    <n v="1841"/>
    <n v="232"/>
    <n v="614.79999999999995"/>
    <n v="1226.2"/>
  </r>
  <r>
    <s v="Wilone O'Kielt"/>
    <x v="2"/>
    <s v="Almond Choco"/>
    <d v="2021-04-01T00:00:00"/>
    <n v="6909"/>
    <n v="347"/>
    <n v="1787.0500000000002"/>
    <n v="5121.95"/>
  </r>
  <r>
    <s v="Gunar Cockshoot"/>
    <x v="1"/>
    <s v="Manuka Honey Choco"/>
    <d v="2021-04-01T00:00:00"/>
    <n v="3304"/>
    <n v="269"/>
    <n v="1829.2"/>
    <n v="1474.8"/>
  </r>
  <r>
    <s v="Oby Sorrel"/>
    <x v="2"/>
    <s v="Almond Choco"/>
    <d v="2021-04-01T00:00:00"/>
    <n v="3297"/>
    <n v="202"/>
    <n v="1040.3000000000002"/>
    <n v="2256.6999999999998"/>
  </r>
  <r>
    <s v="Brien Boise"/>
    <x v="3"/>
    <s v="Raspberry Choco"/>
    <d v="2021-04-01T00:00:00"/>
    <n v="3633"/>
    <n v="520"/>
    <n v="2002"/>
    <n v="1631"/>
  </r>
  <r>
    <s v="Karlen McCaffrey"/>
    <x v="1"/>
    <s v="Almond Choco"/>
    <d v="2021-04-01T00:00:00"/>
    <n v="5285"/>
    <n v="641"/>
    <n v="3301.15"/>
    <n v="1983.85"/>
  </r>
  <r>
    <s v="Kaine Padly"/>
    <x v="1"/>
    <s v="85% Dark Bars"/>
    <d v="2021-04-01T00:00:00"/>
    <n v="2093"/>
    <n v="840"/>
    <n v="8828.4"/>
    <n v="-6735.4"/>
  </r>
  <r>
    <s v="Beverie Moffet"/>
    <x v="5"/>
    <s v="Organic Choco Syrup"/>
    <d v="2021-04-01T00:00:00"/>
    <n v="5264"/>
    <n v="194"/>
    <n v="1856.5800000000002"/>
    <n v="3407.42"/>
  </r>
  <r>
    <s v="Gunar Cockshoot"/>
    <x v="0"/>
    <s v="Eclairs"/>
    <d v="2021-04-01T00:00:00"/>
    <n v="1701"/>
    <n v="95"/>
    <n v="599.44999999999993"/>
    <n v="1101.5500000000002"/>
  </r>
  <r>
    <s v="Gunar Cockshoot"/>
    <x v="4"/>
    <s v="Choco Coated Almonds"/>
    <d v="2021-04-01T00:00:00"/>
    <n v="140"/>
    <n v="5"/>
    <n v="16.599999999999998"/>
    <n v="123.4"/>
  </r>
  <r>
    <s v="Camilla Castle"/>
    <x v="2"/>
    <s v="Milk Bars"/>
    <d v="2021-04-01T00:00:00"/>
    <n v="3745"/>
    <n v="163"/>
    <n v="857.38"/>
    <n v="2887.62"/>
  </r>
  <r>
    <s v="Dennison Crosswaite"/>
    <x v="5"/>
    <s v="Smooth Sliky Salty"/>
    <d v="2021-04-01T00:00:00"/>
    <n v="7560"/>
    <n v="473"/>
    <n v="1305.4799999999998"/>
    <n v="6254.52"/>
  </r>
  <r>
    <s v="Madelene Upcott"/>
    <x v="4"/>
    <s v="Manuka Honey Choco"/>
    <d v="2021-04-01T00:00:00"/>
    <n v="1470"/>
    <n v="70"/>
    <n v="476"/>
    <n v="994"/>
  </r>
  <r>
    <s v="Beverie Moffet"/>
    <x v="3"/>
    <s v="Manuka Honey Choco"/>
    <d v="2021-04-01T00:00:00"/>
    <n v="4480"/>
    <n v="224"/>
    <n v="1523.2"/>
    <n v="2956.8"/>
  </r>
  <r>
    <s v="Brien Boise"/>
    <x v="3"/>
    <s v="99% Dark &amp; Pure"/>
    <d v="2021-04-01T00:00:00"/>
    <n v="567"/>
    <n v="23"/>
    <n v="177.79000000000002"/>
    <n v="389.21"/>
  </r>
  <r>
    <s v="Wilone O'Kielt"/>
    <x v="2"/>
    <s v="After Nines"/>
    <d v="2021-04-01T00:00:00"/>
    <n v="63"/>
    <n v="5"/>
    <n v="51.150000000000006"/>
    <n v="11.849999999999994"/>
  </r>
  <r>
    <s v="Andria Kimpton"/>
    <x v="5"/>
    <s v="99% Dark &amp; Pure"/>
    <d v="2021-04-01T00:00:00"/>
    <n v="5544"/>
    <n v="222"/>
    <n v="1716.0600000000002"/>
    <n v="3827.9399999999996"/>
  </r>
  <r>
    <s v="Beverie Moffet"/>
    <x v="2"/>
    <s v="Orange Choco"/>
    <d v="2021-04-01T00:00:00"/>
    <n v="5985"/>
    <n v="375"/>
    <n v="1380"/>
    <n v="4605"/>
  </r>
  <r>
    <s v="Oby Sorrel"/>
    <x v="5"/>
    <s v="50% Dark Bites"/>
    <d v="2021-04-02T00:00:00"/>
    <n v="1232"/>
    <n v="490"/>
    <n v="3665.2000000000003"/>
    <n v="-2433.2000000000003"/>
  </r>
  <r>
    <s v="Kaine Padly"/>
    <x v="2"/>
    <s v="Choco Coated Almonds"/>
    <d v="2021-04-02T00:00:00"/>
    <n v="1617"/>
    <n v="408"/>
    <n v="1354.56"/>
    <n v="262.44000000000005"/>
  </r>
  <r>
    <s v="Andria Kimpton"/>
    <x v="4"/>
    <s v="Eclairs"/>
    <d v="2021-04-02T00:00:00"/>
    <n v="1393"/>
    <n v="76"/>
    <n v="479.55999999999995"/>
    <n v="913.44"/>
  </r>
  <r>
    <s v="Husein Augar"/>
    <x v="0"/>
    <s v="Smooth Sliky Salty"/>
    <d v="2021-04-02T00:00:00"/>
    <n v="1561"/>
    <n v="68"/>
    <n v="187.67999999999998"/>
    <n v="1373.32"/>
  </r>
  <r>
    <s v="Marney O'Breen"/>
    <x v="1"/>
    <s v="Caramel Stuffed Bars"/>
    <d v="2021-04-02T00:00:00"/>
    <n v="1120"/>
    <n v="103"/>
    <n v="868.29"/>
    <n v="251.71000000000004"/>
  </r>
  <r>
    <s v="Beverie Moffet"/>
    <x v="4"/>
    <s v="Manuka Honey Choco"/>
    <d v="2021-04-02T00:00:00"/>
    <n v="3745"/>
    <n v="242"/>
    <n v="1645.6"/>
    <n v="2099.4"/>
  </r>
  <r>
    <s v="Madelene Upcott"/>
    <x v="5"/>
    <s v="Manuka Honey Choco"/>
    <d v="2021-04-02T00:00:00"/>
    <n v="8407"/>
    <n v="15"/>
    <n v="102"/>
    <n v="8305"/>
  </r>
  <r>
    <s v="Wilone O'Kielt"/>
    <x v="2"/>
    <s v="99% Dark &amp; Pure"/>
    <d v="2021-04-02T00:00:00"/>
    <n v="2212"/>
    <n v="3"/>
    <n v="23.19"/>
    <n v="2188.81"/>
  </r>
  <r>
    <s v="Wilone O'Kielt"/>
    <x v="1"/>
    <s v="70% Dark Bites"/>
    <d v="2021-04-02T00:00:00"/>
    <n v="5754"/>
    <n v="406"/>
    <n v="2046.24"/>
    <n v="3707.76"/>
  </r>
  <r>
    <s v="Barr Faughny"/>
    <x v="4"/>
    <s v="Spicy Special Slims"/>
    <d v="2021-04-02T00:00:00"/>
    <n v="378"/>
    <n v="314"/>
    <n v="2581.0800000000004"/>
    <n v="-2203.0800000000004"/>
  </r>
  <r>
    <s v="Brien Boise"/>
    <x v="3"/>
    <s v="50% Dark Bites"/>
    <d v="2021-04-02T00:00:00"/>
    <n v="12481"/>
    <n v="840"/>
    <n v="6283.2000000000007"/>
    <n v="6197.7999999999993"/>
  </r>
  <r>
    <s v="Wilone O'Kielt"/>
    <x v="0"/>
    <s v="Drinking Coco"/>
    <d v="2021-04-02T00:00:00"/>
    <n v="371"/>
    <n v="306"/>
    <n v="3041.64"/>
    <n v="-2670.64"/>
  </r>
  <r>
    <s v="Dennison Crosswaite"/>
    <x v="0"/>
    <s v="Organic Choco Syrup"/>
    <d v="2021-04-02T00:00:00"/>
    <n v="2415"/>
    <n v="1120"/>
    <n v="10718.4"/>
    <n v="-8303.4"/>
  </r>
  <r>
    <s v="Oby Sorrel"/>
    <x v="2"/>
    <s v="Orange Choco"/>
    <d v="2021-04-02T00:00:00"/>
    <n v="6545"/>
    <n v="162"/>
    <n v="596.16000000000008"/>
    <n v="5948.84"/>
  </r>
  <r>
    <s v="Madelene Upcott"/>
    <x v="2"/>
    <s v="Eclairs"/>
    <d v="2021-04-02T00:00:00"/>
    <n v="3339"/>
    <n v="449"/>
    <n v="2833.1899999999996"/>
    <n v="505.8100000000004"/>
  </r>
  <r>
    <s v="Kelci Walkden"/>
    <x v="2"/>
    <s v="Milk Bars"/>
    <d v="2021-04-02T00:00:00"/>
    <n v="504"/>
    <n v="32"/>
    <n v="168.32"/>
    <n v="335.68"/>
  </r>
  <r>
    <s v="Ches Bonnell"/>
    <x v="3"/>
    <s v="85% Dark Bars"/>
    <d v="2021-04-02T00:00:00"/>
    <n v="1232"/>
    <n v="77"/>
    <n v="809.27"/>
    <n v="422.73"/>
  </r>
  <r>
    <s v="Karlen McCaffrey"/>
    <x v="1"/>
    <s v="Milk Bars"/>
    <d v="2021-04-02T00:00:00"/>
    <n v="21"/>
    <n v="1"/>
    <n v="5.26"/>
    <n v="15.74"/>
  </r>
  <r>
    <s v="Dennison Crosswaite"/>
    <x v="2"/>
    <s v="White Choc"/>
    <d v="2021-04-02T00:00:00"/>
    <n v="7518"/>
    <n v="1050"/>
    <n v="6751.5"/>
    <n v="766.5"/>
  </r>
  <r>
    <s v="Husein Augar"/>
    <x v="5"/>
    <s v="Spicy Special Slims"/>
    <d v="2021-04-02T00:00:00"/>
    <n v="4032"/>
    <n v="156"/>
    <n v="1282.3200000000002"/>
    <n v="2749.68"/>
  </r>
  <r>
    <s v="Ches Bonnell"/>
    <x v="1"/>
    <s v="Almond Choco"/>
    <d v="2021-04-02T00:00:00"/>
    <n v="1827"/>
    <n v="71"/>
    <n v="365.65000000000003"/>
    <n v="1461.35"/>
  </r>
  <r>
    <s v="Kelci Walkden"/>
    <x v="3"/>
    <s v="Eclairs"/>
    <d v="2021-04-02T00:00:00"/>
    <n v="4746"/>
    <n v="207"/>
    <n v="1306.1699999999998"/>
    <n v="3439.83"/>
  </r>
  <r>
    <s v="Dennison Crosswaite"/>
    <x v="4"/>
    <s v="99% Dark &amp; Pure"/>
    <d v="2021-04-02T00:00:00"/>
    <n v="5509"/>
    <n v="230"/>
    <n v="1777.9"/>
    <n v="3731.1"/>
  </r>
  <r>
    <s v="Andria Kimpton"/>
    <x v="4"/>
    <s v="Organic Choco Syrup"/>
    <d v="2021-04-02T00:00:00"/>
    <n v="7840"/>
    <n v="327"/>
    <n v="3129.39"/>
    <n v="4710.6100000000006"/>
  </r>
  <r>
    <s v="Van Tuxwell"/>
    <x v="0"/>
    <s v="After Nines"/>
    <d v="2021-04-02T00:00:00"/>
    <n v="3171"/>
    <n v="212"/>
    <n v="2168.7600000000002"/>
    <n v="1002.2399999999998"/>
  </r>
  <r>
    <s v="Gigi Bohling"/>
    <x v="5"/>
    <s v="White Choc"/>
    <d v="2021-04-05T00:00:00"/>
    <n v="1162"/>
    <n v="425"/>
    <n v="2732.75"/>
    <n v="-1570.75"/>
  </r>
  <r>
    <s v="Kaine Padly"/>
    <x v="3"/>
    <s v="70% Dark Bites"/>
    <d v="2021-04-05T00:00:00"/>
    <n v="952"/>
    <n v="160"/>
    <n v="806.4"/>
    <n v="145.60000000000002"/>
  </r>
  <r>
    <s v="Kaine Padly"/>
    <x v="3"/>
    <s v="Raspberry Choco"/>
    <d v="2021-04-05T00:00:00"/>
    <n v="2135"/>
    <n v="700"/>
    <n v="2695"/>
    <n v="-560"/>
  </r>
  <r>
    <s v="Wilone O'Kielt"/>
    <x v="3"/>
    <s v="Almond Choco"/>
    <d v="2021-04-05T00:00:00"/>
    <n v="3269"/>
    <n v="247"/>
    <n v="1272.0500000000002"/>
    <n v="1996.9499999999998"/>
  </r>
  <r>
    <s v="Beverie Moffet"/>
    <x v="3"/>
    <s v="70% Dark Bites"/>
    <d v="2021-04-05T00:00:00"/>
    <n v="4382"/>
    <n v="255"/>
    <n v="1285.2"/>
    <n v="3096.8"/>
  </r>
  <r>
    <s v="Dotty Strutley"/>
    <x v="0"/>
    <s v="White Choc"/>
    <d v="2021-04-05T00:00:00"/>
    <n v="1001"/>
    <n v="147"/>
    <n v="945.20999999999992"/>
    <n v="55.790000000000077"/>
  </r>
  <r>
    <s v="Andria Kimpton"/>
    <x v="0"/>
    <s v="Fruit &amp; Nut Bars"/>
    <d v="2021-04-05T00:00:00"/>
    <n v="2898"/>
    <n v="364"/>
    <n v="1725.3600000000001"/>
    <n v="1172.6399999999999"/>
  </r>
  <r>
    <s v="Brien Boise"/>
    <x v="2"/>
    <s v="Fruit &amp; Nut Bars"/>
    <d v="2021-04-05T00:00:00"/>
    <n v="1428"/>
    <n v="106"/>
    <n v="502.44"/>
    <n v="925.56"/>
  </r>
  <r>
    <s v="Madelene Upcott"/>
    <x v="5"/>
    <s v="Mint Chip Choco"/>
    <d v="2021-04-05T00:00:00"/>
    <n v="4767"/>
    <n v="7"/>
    <n v="40.04"/>
    <n v="4726.96"/>
  </r>
  <r>
    <s v="Dennison Crosswaite"/>
    <x v="1"/>
    <s v="99% Dark &amp; Pure"/>
    <d v="2021-04-05T00:00:00"/>
    <n v="1064"/>
    <n v="154"/>
    <n v="1190.42"/>
    <n v="-126.42000000000007"/>
  </r>
  <r>
    <s v="Ches Bonnell"/>
    <x v="4"/>
    <s v="Smooth Sliky Salty"/>
    <d v="2021-04-05T00:00:00"/>
    <n v="1141"/>
    <n v="335"/>
    <n v="924.59999999999991"/>
    <n v="216.40000000000009"/>
  </r>
  <r>
    <s v="Curtice Advani"/>
    <x v="0"/>
    <s v="Drinking Coco"/>
    <d v="2021-04-05T00:00:00"/>
    <n v="273"/>
    <n v="74"/>
    <n v="735.56"/>
    <n v="-462.55999999999995"/>
  </r>
  <r>
    <s v="Husein Augar"/>
    <x v="1"/>
    <s v="Organic Choco Syrup"/>
    <d v="2021-04-05T00:00:00"/>
    <n v="2737"/>
    <n v="69"/>
    <n v="660.33"/>
    <n v="2076.67"/>
  </r>
  <r>
    <s v="Gunar Cockshoot"/>
    <x v="0"/>
    <s v="Raspberry Choco"/>
    <d v="2021-04-05T00:00:00"/>
    <n v="602"/>
    <n v="89"/>
    <n v="342.65000000000003"/>
    <n v="259.34999999999997"/>
  </r>
  <r>
    <s v="Dennison Crosswaite"/>
    <x v="0"/>
    <s v="Manuka Honey Choco"/>
    <d v="2021-04-05T00:00:00"/>
    <n v="3962"/>
    <n v="83"/>
    <n v="564.4"/>
    <n v="3397.6"/>
  </r>
  <r>
    <s v="Wilone O'Kielt"/>
    <x v="2"/>
    <s v="Fruit &amp; Nut Bars"/>
    <d v="2021-04-05T00:00:00"/>
    <n v="7441"/>
    <n v="184"/>
    <n v="872.16000000000008"/>
    <n v="6568.84"/>
  </r>
  <r>
    <s v="Karlen McCaffrey"/>
    <x v="5"/>
    <s v="Manuka Honey Choco"/>
    <d v="2021-04-05T00:00:00"/>
    <n v="5845"/>
    <n v="504"/>
    <n v="3427.2"/>
    <n v="2417.8000000000002"/>
  </r>
  <r>
    <s v="Ches Bonnell"/>
    <x v="3"/>
    <s v="Raspberry Choco"/>
    <d v="2021-04-05T00:00:00"/>
    <n v="2513"/>
    <n v="19"/>
    <n v="73.150000000000006"/>
    <n v="2439.85"/>
  </r>
  <r>
    <s v="Rafaelita Blaksland"/>
    <x v="1"/>
    <s v="Caramel Stuffed Bars"/>
    <d v="2021-04-05T00:00:00"/>
    <n v="4319"/>
    <n v="150"/>
    <n v="1264.5"/>
    <n v="3054.5"/>
  </r>
  <r>
    <s v="Curtice Advani"/>
    <x v="5"/>
    <s v="Milk Bars"/>
    <d v="2021-04-05T00:00:00"/>
    <n v="5397"/>
    <n v="242"/>
    <n v="1272.9199999999998"/>
    <n v="4124.08"/>
  </r>
  <r>
    <s v="Ches Bonnell"/>
    <x v="5"/>
    <s v="Milk Bars"/>
    <d v="2021-04-05T00:00:00"/>
    <n v="4613"/>
    <n v="433"/>
    <n v="2277.58"/>
    <n v="2335.42"/>
  </r>
  <r>
    <s v="Madelene Upcott"/>
    <x v="2"/>
    <s v="70% Dark Bites"/>
    <d v="2021-04-05T00:00:00"/>
    <n v="959"/>
    <n v="620"/>
    <n v="3124.8"/>
    <n v="-2165.8000000000002"/>
  </r>
  <r>
    <s v="Barr Faughny"/>
    <x v="3"/>
    <s v="Orange Choco"/>
    <d v="2021-04-05T00:00:00"/>
    <n v="4648"/>
    <n v="192"/>
    <n v="706.56000000000006"/>
    <n v="3941.44"/>
  </r>
  <r>
    <s v="Husein Augar"/>
    <x v="2"/>
    <s v="Smooth Sliky Salty"/>
    <d v="2021-04-05T00:00:00"/>
    <n v="259"/>
    <n v="262"/>
    <n v="723.11999999999989"/>
    <n v="-464.11999999999989"/>
  </r>
  <r>
    <s v="Barr Faughny"/>
    <x v="2"/>
    <s v="Spicy Special Slims"/>
    <d v="2021-04-05T00:00:00"/>
    <n v="2114"/>
    <n v="82"/>
    <n v="674.04000000000008"/>
    <n v="1439.96"/>
  </r>
  <r>
    <s v="Madelene Upcott"/>
    <x v="3"/>
    <s v="85% Dark Bars"/>
    <d v="2021-04-05T00:00:00"/>
    <n v="588"/>
    <n v="42"/>
    <n v="441.42"/>
    <n v="146.57999999999998"/>
  </r>
  <r>
    <s v="Andria Kimpton"/>
    <x v="5"/>
    <s v="After Nines"/>
    <d v="2021-04-05T00:00:00"/>
    <n v="8246"/>
    <n v="486"/>
    <n v="4971.7800000000007"/>
    <n v="3274.2199999999993"/>
  </r>
  <r>
    <s v="Wilone O'Kielt"/>
    <x v="5"/>
    <s v="White Choc"/>
    <d v="2021-04-05T00:00:00"/>
    <n v="5117"/>
    <n v="840"/>
    <n v="5401.2"/>
    <n v="-284.19999999999982"/>
  </r>
  <r>
    <s v="Madelene Upcott"/>
    <x v="0"/>
    <s v="Almond Choco"/>
    <d v="2021-04-05T00:00:00"/>
    <n v="2086"/>
    <n v="72"/>
    <n v="370.8"/>
    <n v="1715.2"/>
  </r>
  <r>
    <s v="Karlen McCaffrey"/>
    <x v="4"/>
    <s v="99% Dark &amp; Pure"/>
    <d v="2021-04-05T00:00:00"/>
    <n v="2611"/>
    <n v="109"/>
    <n v="842.57"/>
    <n v="1768.4299999999998"/>
  </r>
  <r>
    <s v="Roddy Speechley"/>
    <x v="0"/>
    <s v="Peanut Butter Cubes"/>
    <d v="2021-04-05T00:00:00"/>
    <n v="2667"/>
    <n v="191"/>
    <n v="506.15"/>
    <n v="2160.85"/>
  </r>
  <r>
    <s v="Jehu Rudeforth"/>
    <x v="5"/>
    <s v="Fruit &amp; Nut Bars"/>
    <d v="2021-04-05T00:00:00"/>
    <n v="1736"/>
    <n v="92"/>
    <n v="436.08000000000004"/>
    <n v="1299.92"/>
  </r>
  <r>
    <s v="Oby Sorrel"/>
    <x v="5"/>
    <s v="Raspberry Choco"/>
    <d v="2021-04-05T00:00:00"/>
    <n v="4207"/>
    <n v="301"/>
    <n v="1158.8500000000001"/>
    <n v="3048.1499999999996"/>
  </r>
  <r>
    <s v="Dennison Crosswaite"/>
    <x v="1"/>
    <s v="99% Dark &amp; Pure"/>
    <d v="2021-04-05T00:00:00"/>
    <n v="413"/>
    <n v="26"/>
    <n v="200.98000000000002"/>
    <n v="212.01999999999998"/>
  </r>
  <r>
    <s v="Mallorie Waber"/>
    <x v="1"/>
    <s v="Eclairs"/>
    <d v="2021-04-05T00:00:00"/>
    <n v="9324"/>
    <n v="389"/>
    <n v="2454.5899999999997"/>
    <n v="6869.41"/>
  </r>
  <r>
    <s v="Brien Boise"/>
    <x v="3"/>
    <s v="Organic Choco Syrup"/>
    <d v="2021-04-05T00:00:00"/>
    <n v="2345"/>
    <n v="98"/>
    <n v="937.86"/>
    <n v="1407.1399999999999"/>
  </r>
  <r>
    <s v="Beverie Moffet"/>
    <x v="2"/>
    <s v="Smooth Sliky Salty"/>
    <d v="2021-04-05T00:00:00"/>
    <n v="15540"/>
    <n v="1120"/>
    <n v="3091.2"/>
    <n v="12448.8"/>
  </r>
  <r>
    <s v="Wilone O'Kielt"/>
    <x v="2"/>
    <s v="Almond Choco"/>
    <d v="2021-04-05T00:00:00"/>
    <n v="9604"/>
    <n v="370"/>
    <n v="1905.5000000000002"/>
    <n v="7698.5"/>
  </r>
  <r>
    <s v="Kaine Padly"/>
    <x v="4"/>
    <s v="Mint Chip Choco"/>
    <d v="2021-04-05T00:00:00"/>
    <n v="4389"/>
    <n v="183"/>
    <n v="1046.76"/>
    <n v="3342.24"/>
  </r>
  <r>
    <s v="Gunar Cockshoot"/>
    <x v="3"/>
    <s v="Spicy Special Slims"/>
    <d v="2021-04-05T00:00:00"/>
    <n v="7007"/>
    <n v="242"/>
    <n v="1989.2400000000002"/>
    <n v="5017.76"/>
  </r>
  <r>
    <s v="Wilone O'Kielt"/>
    <x v="0"/>
    <s v="Baker's Choco Chips"/>
    <d v="2021-04-05T00:00:00"/>
    <n v="7679"/>
    <n v="334"/>
    <n v="4144.9399999999996"/>
    <n v="3534.0600000000004"/>
  </r>
  <r>
    <s v="Curtice Advani"/>
    <x v="2"/>
    <s v="Caramel Stuffed Bars"/>
    <d v="2021-04-06T00:00:00"/>
    <n v="763"/>
    <n v="256"/>
    <n v="2158.08"/>
    <n v="-1395.08"/>
  </r>
  <r>
    <s v="Ches Bonnell"/>
    <x v="5"/>
    <s v="Organic Choco Syrup"/>
    <d v="2021-04-06T00:00:00"/>
    <n v="9331"/>
    <n v="840"/>
    <n v="8038.8"/>
    <n v="1292.1999999999998"/>
  </r>
  <r>
    <s v="Andria Kimpton"/>
    <x v="2"/>
    <s v="70% Dark Bites"/>
    <d v="2021-04-06T00:00:00"/>
    <n v="434"/>
    <n v="34"/>
    <n v="171.36"/>
    <n v="262.64"/>
  </r>
  <r>
    <s v="Rafaelita Blaksland"/>
    <x v="5"/>
    <s v="Manuka Honey Choco"/>
    <d v="2021-04-06T00:00:00"/>
    <n v="6965"/>
    <n v="634"/>
    <n v="4311.2"/>
    <n v="2653.8"/>
  </r>
  <r>
    <s v="Gunar Cockshoot"/>
    <x v="4"/>
    <s v="Smooth Sliky Salty"/>
    <d v="2021-04-06T00:00:00"/>
    <n v="196"/>
    <n v="9"/>
    <n v="24.839999999999996"/>
    <n v="171.16"/>
  </r>
  <r>
    <s v="Brien Boise"/>
    <x v="3"/>
    <s v="Orange Choco"/>
    <d v="2021-04-06T00:00:00"/>
    <n v="7063"/>
    <n v="643"/>
    <n v="2366.2400000000002"/>
    <n v="4696.76"/>
  </r>
  <r>
    <s v="Curtice Advani"/>
    <x v="0"/>
    <s v="Almond Choco"/>
    <d v="2021-04-06T00:00:00"/>
    <n v="4102"/>
    <n v="342"/>
    <n v="1761.3000000000002"/>
    <n v="2340.6999999999998"/>
  </r>
  <r>
    <s v="Beverie Moffet"/>
    <x v="1"/>
    <s v="White Choc"/>
    <d v="2021-04-06T00:00:00"/>
    <n v="11361"/>
    <n v="700"/>
    <n v="4501"/>
    <n v="6860"/>
  </r>
  <r>
    <s v="Dotty Strutley"/>
    <x v="0"/>
    <s v="Manuka Honey Choco"/>
    <d v="2021-04-06T00:00:00"/>
    <n v="5446"/>
    <n v="454"/>
    <n v="3087.2"/>
    <n v="2358.8000000000002"/>
  </r>
  <r>
    <s v="Wilone O'Kielt"/>
    <x v="2"/>
    <s v="Choco Coated Almonds"/>
    <d v="2021-04-06T00:00:00"/>
    <n v="819"/>
    <n v="33"/>
    <n v="109.55999999999999"/>
    <n v="709.44"/>
  </r>
  <r>
    <s v="Kelci Walkden"/>
    <x v="4"/>
    <s v="White Choc"/>
    <d v="2021-04-06T00:00:00"/>
    <n v="2975"/>
    <n v="186"/>
    <n v="1195.98"/>
    <n v="1779.02"/>
  </r>
  <r>
    <s v="Oby Sorrel"/>
    <x v="3"/>
    <s v="Choco Coated Almonds"/>
    <d v="2021-04-06T00:00:00"/>
    <n v="763"/>
    <n v="31"/>
    <n v="102.92"/>
    <n v="660.08"/>
  </r>
  <r>
    <s v="Oby Sorrel"/>
    <x v="2"/>
    <s v="85% Dark Bars"/>
    <d v="2021-04-06T00:00:00"/>
    <n v="658"/>
    <n v="44"/>
    <n v="462.44"/>
    <n v="195.56"/>
  </r>
  <r>
    <s v="Oby Sorrel"/>
    <x v="3"/>
    <s v="99% Dark &amp; Pure"/>
    <d v="2021-04-06T00:00:00"/>
    <n v="7616"/>
    <n v="332"/>
    <n v="2566.36"/>
    <n v="5049.6399999999994"/>
  </r>
  <r>
    <s v="Brien Boise"/>
    <x v="0"/>
    <s v="Organic Choco Syrup"/>
    <d v="2021-04-06T00:00:00"/>
    <n v="1883"/>
    <n v="189"/>
    <n v="1808.73"/>
    <n v="74.269999999999982"/>
  </r>
  <r>
    <s v="Mallorie Waber"/>
    <x v="0"/>
    <s v="Baker's Choco Chips"/>
    <d v="2021-04-06T00:00:00"/>
    <n v="11074"/>
    <n v="411"/>
    <n v="5100.51"/>
    <n v="5973.49"/>
  </r>
  <r>
    <s v="Gunar Cockshoot"/>
    <x v="4"/>
    <s v="Milk Bars"/>
    <d v="2021-04-06T00:00:00"/>
    <n v="2058"/>
    <n v="109"/>
    <n v="573.34"/>
    <n v="1484.6599999999999"/>
  </r>
  <r>
    <s v="Brien Boise"/>
    <x v="3"/>
    <s v="Mint Chip Choco"/>
    <d v="2021-04-06T00:00:00"/>
    <n v="476"/>
    <n v="20"/>
    <n v="114.39999999999999"/>
    <n v="361.6"/>
  </r>
  <r>
    <s v="Barr Faughny"/>
    <x v="5"/>
    <s v="After Nines"/>
    <d v="2021-04-06T00:00:00"/>
    <n v="9380"/>
    <n v="447"/>
    <n v="4572.8100000000004"/>
    <n v="4807.1899999999996"/>
  </r>
  <r>
    <s v="Andria Kimpton"/>
    <x v="0"/>
    <s v="After Nines"/>
    <d v="2021-04-06T00:00:00"/>
    <n v="14210"/>
    <n v="1120"/>
    <n v="11457.6"/>
    <n v="2752.3999999999996"/>
  </r>
  <r>
    <s v="Jan Morforth"/>
    <x v="4"/>
    <s v="Choco Coated Almonds"/>
    <d v="2021-04-06T00:00:00"/>
    <n v="3402"/>
    <n v="122"/>
    <n v="405.03999999999996"/>
    <n v="2996.96"/>
  </r>
  <r>
    <s v="Rafaelita Blaksland"/>
    <x v="5"/>
    <s v="Mint Chip Choco"/>
    <d v="2021-04-06T00:00:00"/>
    <n v="7357"/>
    <n v="273"/>
    <n v="1561.56"/>
    <n v="5795.4400000000005"/>
  </r>
  <r>
    <s v="Brien Boise"/>
    <x v="1"/>
    <s v="Almond Choco"/>
    <d v="2021-04-06T00:00:00"/>
    <n v="5544"/>
    <n v="206"/>
    <n v="1060.9000000000001"/>
    <n v="4483.1000000000004"/>
  </r>
  <r>
    <s v="Dotty Strutley"/>
    <x v="1"/>
    <s v="White Choc"/>
    <d v="2021-04-06T00:00:00"/>
    <n v="315"/>
    <n v="25"/>
    <n v="160.75"/>
    <n v="154.25"/>
  </r>
  <r>
    <s v="Gunar Cockshoot"/>
    <x v="4"/>
    <s v="Milk Bars"/>
    <d v="2021-04-07T00:00:00"/>
    <n v="1764"/>
    <n v="118"/>
    <n v="620.67999999999995"/>
    <n v="1143.3200000000002"/>
  </r>
  <r>
    <s v="Gigi Bohling"/>
    <x v="1"/>
    <s v="After Nines"/>
    <d v="2021-04-07T00:00:00"/>
    <n v="6489"/>
    <n v="840"/>
    <n v="8593.2000000000007"/>
    <n v="-2104.2000000000007"/>
  </r>
  <r>
    <s v="Gigi Bohling"/>
    <x v="3"/>
    <s v="Choco Coated Almonds"/>
    <d v="2021-04-07T00:00:00"/>
    <n v="4060"/>
    <n v="157"/>
    <n v="521.24"/>
    <n v="3538.76"/>
  </r>
  <r>
    <s v="Andria Kimpton"/>
    <x v="3"/>
    <s v="Raspberry Choco"/>
    <d v="2021-04-07T00:00:00"/>
    <n v="973"/>
    <n v="98"/>
    <n v="377.3"/>
    <n v="595.70000000000005"/>
  </r>
  <r>
    <s v="Andria Kimpton"/>
    <x v="3"/>
    <s v="Manuka Honey Choco"/>
    <d v="2021-04-07T00:00:00"/>
    <n v="5159"/>
    <n v="469"/>
    <n v="3189.2"/>
    <n v="1969.8000000000002"/>
  </r>
  <r>
    <s v="Beverie Moffet"/>
    <x v="4"/>
    <s v="Raspberry Choco"/>
    <d v="2021-04-07T00:00:00"/>
    <n v="5159"/>
    <n v="516"/>
    <n v="1986.6000000000001"/>
    <n v="3172.3999999999996"/>
  </r>
  <r>
    <s v="Madelene Upcott"/>
    <x v="3"/>
    <s v="85% Dark Bars"/>
    <d v="2021-04-07T00:00:00"/>
    <n v="2779"/>
    <n v="186"/>
    <n v="1954.86"/>
    <n v="824.1400000000001"/>
  </r>
  <r>
    <s v="Gunar Cockshoot"/>
    <x v="0"/>
    <s v="85% Dark Bars"/>
    <d v="2021-04-07T00:00:00"/>
    <n v="448"/>
    <n v="28"/>
    <n v="294.27999999999997"/>
    <n v="153.72000000000003"/>
  </r>
  <r>
    <s v="Andria Kimpton"/>
    <x v="3"/>
    <s v="Choco Coated Almonds"/>
    <d v="2021-04-07T00:00:00"/>
    <n v="7637"/>
    <n v="294"/>
    <n v="976.07999999999993"/>
    <n v="6660.92"/>
  </r>
  <r>
    <s v="Jan Morforth"/>
    <x v="0"/>
    <s v="Smooth Sliky Salty"/>
    <d v="2021-04-07T00:00:00"/>
    <n v="5327"/>
    <n v="485"/>
    <n v="1338.6"/>
    <n v="3988.4"/>
  </r>
  <r>
    <s v="Gigi Bohling"/>
    <x v="1"/>
    <s v="50% Dark Bites"/>
    <d v="2021-04-07T00:00:00"/>
    <n v="4242"/>
    <n v="147"/>
    <n v="1099.5600000000002"/>
    <n v="3142.4399999999996"/>
  </r>
  <r>
    <s v="Marney O'Breen"/>
    <x v="2"/>
    <s v="Caramel Stuffed Bars"/>
    <d v="2021-04-07T00:00:00"/>
    <n v="1603"/>
    <n v="95"/>
    <n v="800.85"/>
    <n v="802.15"/>
  </r>
  <r>
    <s v="Kelci Walkden"/>
    <x v="4"/>
    <s v="Orange Choco"/>
    <d v="2021-04-07T00:00:00"/>
    <n v="1946"/>
    <n v="122"/>
    <n v="448.96000000000004"/>
    <n v="1497.04"/>
  </r>
  <r>
    <s v="Beverie Moffet"/>
    <x v="2"/>
    <s v="White Choc"/>
    <d v="2021-04-07T00:00:00"/>
    <n v="8442"/>
    <n v="650"/>
    <n v="4179.5"/>
    <n v="4262.5"/>
  </r>
  <r>
    <s v="Kelci Walkden"/>
    <x v="0"/>
    <s v="Spicy Special Slims"/>
    <d v="2021-04-07T00:00:00"/>
    <n v="1848"/>
    <n v="60"/>
    <n v="493.20000000000005"/>
    <n v="1354.8"/>
  </r>
  <r>
    <s v="Karlen McCaffrey"/>
    <x v="2"/>
    <s v="50% Dark Bites"/>
    <d v="2021-04-07T00:00:00"/>
    <n v="1694"/>
    <n v="74"/>
    <n v="553.52"/>
    <n v="1140.48"/>
  </r>
  <r>
    <s v="Gunar Cockshoot"/>
    <x v="5"/>
    <s v="Manuka Honey Choco"/>
    <d v="2021-04-07T00:00:00"/>
    <n v="5397"/>
    <n v="285"/>
    <n v="1938"/>
    <n v="3459"/>
  </r>
  <r>
    <s v="Karlen McCaffrey"/>
    <x v="4"/>
    <s v="Mint Chip Choco"/>
    <d v="2021-04-07T00:00:00"/>
    <n v="10591"/>
    <n v="530"/>
    <n v="3031.6"/>
    <n v="7559.4"/>
  </r>
  <r>
    <s v="Wilone O'Kielt"/>
    <x v="2"/>
    <s v="70% Dark Bites"/>
    <d v="2021-04-07T00:00:00"/>
    <n v="1834"/>
    <n v="64"/>
    <n v="322.56"/>
    <n v="1511.44"/>
  </r>
  <r>
    <s v="Curtice Advani"/>
    <x v="0"/>
    <s v="Manuka Honey Choco"/>
    <d v="2021-04-07T00:00:00"/>
    <n v="2317"/>
    <n v="129"/>
    <n v="877.19999999999993"/>
    <n v="1439.8000000000002"/>
  </r>
  <r>
    <s v="Camilla Castle"/>
    <x v="5"/>
    <s v="Caramel Stuffed Bars"/>
    <d v="2021-04-07T00:00:00"/>
    <n v="5922"/>
    <n v="247"/>
    <n v="2082.21"/>
    <n v="3839.79"/>
  </r>
  <r>
    <s v="Madelene Upcott"/>
    <x v="0"/>
    <s v="Manuka Honey Choco"/>
    <d v="2021-04-07T00:00:00"/>
    <n v="2961"/>
    <n v="228"/>
    <n v="1550.3999999999999"/>
    <n v="1410.6000000000001"/>
  </r>
  <r>
    <s v="Kelci Walkden"/>
    <x v="5"/>
    <s v="Choco Coated Almonds"/>
    <d v="2021-04-07T00:00:00"/>
    <n v="10157"/>
    <n v="318"/>
    <n v="1055.76"/>
    <n v="9101.24"/>
  </r>
  <r>
    <s v="Brien Boise"/>
    <x v="2"/>
    <s v="99% Dark &amp; Pure"/>
    <d v="2021-04-07T00:00:00"/>
    <n v="231"/>
    <n v="15"/>
    <n v="115.95"/>
    <n v="115.05"/>
  </r>
  <r>
    <s v="Camilla Castle"/>
    <x v="5"/>
    <s v="Baker's Choco Chips"/>
    <d v="2021-04-07T00:00:00"/>
    <n v="2618"/>
    <n v="105"/>
    <n v="1303.05"/>
    <n v="1314.95"/>
  </r>
  <r>
    <s v="Van Tuxwell"/>
    <x v="5"/>
    <s v="Organic Choco Syrup"/>
    <d v="2021-04-07T00:00:00"/>
    <n v="5929"/>
    <n v="212"/>
    <n v="2028.8400000000001"/>
    <n v="3900.16"/>
  </r>
  <r>
    <s v="Dennison Crosswaite"/>
    <x v="0"/>
    <s v="Smooth Sliky Salty"/>
    <d v="2021-04-07T00:00:00"/>
    <n v="18739"/>
    <n v="1540"/>
    <n v="4250.3999999999996"/>
    <n v="14488.6"/>
  </r>
  <r>
    <s v="Dotty Strutley"/>
    <x v="0"/>
    <s v="Eclairs"/>
    <d v="2021-04-07T00:00:00"/>
    <n v="665"/>
    <n v="29"/>
    <n v="182.98999999999998"/>
    <n v="482.01"/>
  </r>
  <r>
    <s v="Kaine Padly"/>
    <x v="0"/>
    <s v="White Choc"/>
    <d v="2021-04-07T00:00:00"/>
    <n v="1841"/>
    <n v="231"/>
    <n v="1485.33"/>
    <n v="355.67000000000007"/>
  </r>
  <r>
    <s v="Madelene Upcott"/>
    <x v="2"/>
    <s v="Peanut Butter Cubes"/>
    <d v="2021-04-08T00:00:00"/>
    <n v="2541"/>
    <n v="102"/>
    <n v="270.3"/>
    <n v="2270.6999999999998"/>
  </r>
  <r>
    <s v="Ches Bonnell"/>
    <x v="0"/>
    <s v="Spicy Special Slims"/>
    <d v="2021-04-08T00:00:00"/>
    <n v="2737"/>
    <n v="457"/>
    <n v="3756.5400000000004"/>
    <n v="-1019.5400000000004"/>
  </r>
  <r>
    <s v="Gigi Bohling"/>
    <x v="1"/>
    <s v="Baker's Choco Chips"/>
    <d v="2021-04-08T00:00:00"/>
    <n v="630"/>
    <n v="45"/>
    <n v="558.45000000000005"/>
    <n v="71.549999999999955"/>
  </r>
  <r>
    <s v="Kaine Padly"/>
    <x v="3"/>
    <s v="Manuka Honey Choco"/>
    <d v="2021-04-08T00:00:00"/>
    <n v="12642"/>
    <n v="1120"/>
    <n v="7616"/>
    <n v="5026"/>
  </r>
  <r>
    <s v="Rafaelita Blaksland"/>
    <x v="1"/>
    <s v="70% Dark Bites"/>
    <d v="2021-04-08T00:00:00"/>
    <n v="1750"/>
    <n v="125"/>
    <n v="630"/>
    <n v="1120"/>
  </r>
  <r>
    <s v="Kelci Walkden"/>
    <x v="5"/>
    <s v="Almond Choco"/>
    <d v="2021-04-08T00:00:00"/>
    <n v="1344"/>
    <n v="112"/>
    <n v="576.80000000000007"/>
    <n v="767.19999999999993"/>
  </r>
  <r>
    <s v="Barr Faughny"/>
    <x v="5"/>
    <s v="Orange Choco"/>
    <d v="2021-04-08T00:00:00"/>
    <n v="1617"/>
    <n v="147"/>
    <n v="540.96"/>
    <n v="1076.04"/>
  </r>
  <r>
    <s v="Kelci Walkden"/>
    <x v="3"/>
    <s v="Caramel Stuffed Bars"/>
    <d v="2021-04-08T00:00:00"/>
    <n v="91"/>
    <n v="4"/>
    <n v="33.72"/>
    <n v="57.28"/>
  </r>
  <r>
    <s v="Barr Faughny"/>
    <x v="4"/>
    <s v="85% Dark Bars"/>
    <d v="2021-04-08T00:00:00"/>
    <n v="98"/>
    <n v="7"/>
    <n v="73.569999999999993"/>
    <n v="24.430000000000007"/>
  </r>
  <r>
    <s v="Karlen McCaffrey"/>
    <x v="2"/>
    <s v="Manuka Honey Choco"/>
    <d v="2021-04-08T00:00:00"/>
    <n v="4095"/>
    <n v="342"/>
    <n v="2325.6"/>
    <n v="1769.4"/>
  </r>
  <r>
    <s v="Brien Boise"/>
    <x v="4"/>
    <s v="50% Dark Bites"/>
    <d v="2021-04-08T00:00:00"/>
    <n v="8302"/>
    <n v="593"/>
    <n v="4435.6400000000003"/>
    <n v="3866.3599999999997"/>
  </r>
  <r>
    <s v="Rafaelita Blaksland"/>
    <x v="4"/>
    <s v="99% Dark &amp; Pure"/>
    <d v="2021-04-08T00:00:00"/>
    <n v="7854"/>
    <n v="342"/>
    <n v="2643.6600000000003"/>
    <n v="5210.34"/>
  </r>
  <r>
    <s v="Madelene Upcott"/>
    <x v="1"/>
    <s v="Manuka Honey Choco"/>
    <d v="2021-04-08T00:00:00"/>
    <n v="5313"/>
    <n v="443"/>
    <n v="3012.4"/>
    <n v="2300.6"/>
  </r>
  <r>
    <s v="Beverie Moffet"/>
    <x v="5"/>
    <s v="Fruit &amp; Nut Bars"/>
    <d v="2021-04-08T00:00:00"/>
    <n v="6153"/>
    <n v="440"/>
    <n v="2085.6"/>
    <n v="4067.4"/>
  </r>
  <r>
    <s v="Jehu Rudeforth"/>
    <x v="0"/>
    <s v="Baker's Choco Chips"/>
    <d v="2021-04-08T00:00:00"/>
    <n v="1253"/>
    <n v="45"/>
    <n v="558.45000000000005"/>
    <n v="694.55"/>
  </r>
  <r>
    <s v="Gunar Cockshoot"/>
    <x v="3"/>
    <s v="Smooth Sliky Salty"/>
    <d v="2021-04-08T00:00:00"/>
    <n v="8631"/>
    <n v="770"/>
    <n v="2125.1999999999998"/>
    <n v="6505.8"/>
  </r>
  <r>
    <s v="Ches Bonnell"/>
    <x v="5"/>
    <s v="Caramel Stuffed Bars"/>
    <d v="2021-04-08T00:00:00"/>
    <n v="12047"/>
    <n v="700"/>
    <n v="5901"/>
    <n v="6146"/>
  </r>
  <r>
    <s v="Wilone O'Kielt"/>
    <x v="1"/>
    <s v="Organic Choco Syrup"/>
    <d v="2021-04-08T00:00:00"/>
    <n v="294"/>
    <n v="10"/>
    <n v="95.7"/>
    <n v="198.3"/>
  </r>
  <r>
    <s v="Gigi Bohling"/>
    <x v="1"/>
    <s v="Fruit &amp; Nut Bars"/>
    <d v="2021-04-08T00:00:00"/>
    <n v="9464"/>
    <n v="592"/>
    <n v="2806.08"/>
    <n v="6657.92"/>
  </r>
  <r>
    <s v="Dotty Strutley"/>
    <x v="5"/>
    <s v="99% Dark &amp; Pure"/>
    <d v="2021-04-08T00:00:00"/>
    <n v="1078"/>
    <n v="68"/>
    <n v="525.64"/>
    <n v="552.36"/>
  </r>
  <r>
    <s v="Jehu Rudeforth"/>
    <x v="3"/>
    <s v="Spicy Special Slims"/>
    <d v="2021-04-08T00:00:00"/>
    <n v="4200"/>
    <n v="175"/>
    <n v="1438.5"/>
    <n v="2761.5"/>
  </r>
  <r>
    <s v="Marney O'Breen"/>
    <x v="0"/>
    <s v="50% Dark Bites"/>
    <d v="2021-04-09T00:00:00"/>
    <n v="3997"/>
    <n v="250"/>
    <n v="1870"/>
    <n v="2127"/>
  </r>
  <r>
    <s v="Jan Morforth"/>
    <x v="0"/>
    <s v="Caramel Stuffed Bars"/>
    <d v="2021-04-09T00:00:00"/>
    <n v="1575"/>
    <n v="63"/>
    <n v="531.09"/>
    <n v="1043.9099999999999"/>
  </r>
  <r>
    <s v="Gunar Cockshoot"/>
    <x v="3"/>
    <s v="Smooth Sliky Salty"/>
    <d v="2021-04-09T00:00:00"/>
    <n v="6181"/>
    <n v="281"/>
    <n v="775.56"/>
    <n v="5405.4400000000005"/>
  </r>
  <r>
    <s v="Kelci Walkden"/>
    <x v="4"/>
    <s v="After Nines"/>
    <d v="2021-04-09T00:00:00"/>
    <n v="11949"/>
    <n v="1680"/>
    <n v="17186.400000000001"/>
    <n v="-5237.4000000000015"/>
  </r>
  <r>
    <s v="Dennison Crosswaite"/>
    <x v="5"/>
    <s v="Smooth Sliky Salty"/>
    <d v="2021-04-09T00:00:00"/>
    <n v="9086"/>
    <n v="433"/>
    <n v="1195.08"/>
    <n v="7890.92"/>
  </r>
  <r>
    <s v="Kelci Walkden"/>
    <x v="5"/>
    <s v="Organic Choco Syrup"/>
    <d v="2021-04-09T00:00:00"/>
    <n v="1050"/>
    <n v="96"/>
    <n v="918.72"/>
    <n v="131.27999999999997"/>
  </r>
  <r>
    <s v="Dotty Strutley"/>
    <x v="0"/>
    <s v="Peanut Butter Cubes"/>
    <d v="2021-04-09T00:00:00"/>
    <n v="3080"/>
    <n v="134"/>
    <n v="355.09999999999997"/>
    <n v="2724.9"/>
  </r>
  <r>
    <s v="Ches Bonnell"/>
    <x v="3"/>
    <s v="50% Dark Bites"/>
    <d v="2021-04-09T00:00:00"/>
    <n v="399"/>
    <n v="25"/>
    <n v="187"/>
    <n v="212"/>
  </r>
  <r>
    <s v="Kelci Walkden"/>
    <x v="5"/>
    <s v="99% Dark &amp; Pure"/>
    <d v="2021-04-09T00:00:00"/>
    <n v="2016"/>
    <n v="88"/>
    <n v="680.24"/>
    <n v="1335.76"/>
  </r>
  <r>
    <s v="Oby Sorrel"/>
    <x v="0"/>
    <s v="99% Dark &amp; Pure"/>
    <d v="2021-04-09T00:00:00"/>
    <n v="3031"/>
    <n v="145"/>
    <n v="1120.8500000000001"/>
    <n v="1910.1499999999999"/>
  </r>
  <r>
    <s v="Kaine Padly"/>
    <x v="3"/>
    <s v="Baker's Choco Chips"/>
    <d v="2021-04-09T00:00:00"/>
    <n v="2541"/>
    <n v="182"/>
    <n v="2258.62"/>
    <n v="282.38000000000011"/>
  </r>
  <r>
    <s v="Madelene Upcott"/>
    <x v="0"/>
    <s v="99% Dark &amp; Pure"/>
    <d v="2021-04-09T00:00:00"/>
    <n v="5222"/>
    <n v="249"/>
    <n v="1924.7700000000002"/>
    <n v="3297.2299999999996"/>
  </r>
  <r>
    <s v="Kelci Walkden"/>
    <x v="2"/>
    <s v="After Nines"/>
    <d v="2021-04-09T00:00:00"/>
    <n v="1680"/>
    <n v="80"/>
    <n v="818.40000000000009"/>
    <n v="861.59999999999991"/>
  </r>
  <r>
    <s v="Beverie Moffet"/>
    <x v="0"/>
    <s v="85% Dark Bars"/>
    <d v="2021-04-09T00:00:00"/>
    <n v="9282"/>
    <n v="840"/>
    <n v="8828.4"/>
    <n v="453.60000000000036"/>
  </r>
  <r>
    <s v="Marney O'Breen"/>
    <x v="1"/>
    <s v="Caramel Stuffed Bars"/>
    <d v="2021-04-09T00:00:00"/>
    <n v="8554"/>
    <n v="476"/>
    <n v="4012.68"/>
    <n v="4541.32"/>
  </r>
  <r>
    <s v="Camilla Castle"/>
    <x v="2"/>
    <s v="Drinking Coco"/>
    <d v="2021-04-09T00:00:00"/>
    <n v="1036"/>
    <n v="35"/>
    <n v="347.9"/>
    <n v="688.1"/>
  </r>
  <r>
    <s v="Wilone O'Kielt"/>
    <x v="2"/>
    <s v="Mint Chip Choco"/>
    <d v="2021-04-09T00:00:00"/>
    <n v="5250"/>
    <n v="263"/>
    <n v="1504.36"/>
    <n v="3745.6400000000003"/>
  </r>
  <r>
    <s v="Dotty Strutley"/>
    <x v="2"/>
    <s v="Milk Bars"/>
    <d v="2021-04-09T00:00:00"/>
    <n v="3248"/>
    <n v="142"/>
    <n v="746.92"/>
    <n v="2501.08"/>
  </r>
  <r>
    <s v="Van Tuxwell"/>
    <x v="2"/>
    <s v="Baker's Choco Chips"/>
    <d v="2021-04-09T00:00:00"/>
    <n v="8099"/>
    <n v="386"/>
    <n v="4790.26"/>
    <n v="3308.74"/>
  </r>
  <r>
    <s v="Andria Kimpton"/>
    <x v="0"/>
    <s v="Orange Choco"/>
    <d v="2021-04-09T00:00:00"/>
    <n v="4655"/>
    <n v="259"/>
    <n v="953.12"/>
    <n v="3701.88"/>
  </r>
  <r>
    <s v="Roddy Speechley"/>
    <x v="4"/>
    <s v="Smooth Sliky Salty"/>
    <d v="2021-04-09T00:00:00"/>
    <n v="6475"/>
    <n v="405"/>
    <n v="1117.8"/>
    <n v="5357.2"/>
  </r>
  <r>
    <s v="Rafaelita Blaksland"/>
    <x v="4"/>
    <s v="Spicy Special Slims"/>
    <d v="2021-04-09T00:00:00"/>
    <n v="1141"/>
    <n v="52"/>
    <n v="427.44000000000005"/>
    <n v="713.56"/>
  </r>
  <r>
    <s v="Ches Bonnell"/>
    <x v="1"/>
    <s v="Smooth Sliky Salty"/>
    <d v="2021-04-09T00:00:00"/>
    <n v="7112"/>
    <n v="508"/>
    <n v="1402.08"/>
    <n v="5709.92"/>
  </r>
  <r>
    <s v="Dotty Strutley"/>
    <x v="4"/>
    <s v="Milk Bars"/>
    <d v="2021-04-09T00:00:00"/>
    <n v="8092"/>
    <n v="506"/>
    <n v="2661.56"/>
    <n v="5430.4400000000005"/>
  </r>
  <r>
    <s v="Gigi Bohling"/>
    <x v="5"/>
    <s v="Milk Bars"/>
    <d v="2021-04-09T00:00:00"/>
    <n v="2541"/>
    <n v="116"/>
    <n v="610.16"/>
    <n v="1930.8400000000001"/>
  </r>
  <r>
    <s v="Kelci Walkden"/>
    <x v="3"/>
    <s v="White Choc"/>
    <d v="2021-04-12T00:00:00"/>
    <n v="2604"/>
    <n v="186"/>
    <n v="1195.98"/>
    <n v="1408.02"/>
  </r>
  <r>
    <s v="Gunar Cockshoot"/>
    <x v="3"/>
    <s v="Organic Choco Syrup"/>
    <d v="2021-04-12T00:00:00"/>
    <n v="6643"/>
    <n v="665"/>
    <n v="6364.05"/>
    <n v="278.94999999999982"/>
  </r>
  <r>
    <s v="Marney O'Breen"/>
    <x v="5"/>
    <s v="After Nines"/>
    <d v="2021-04-12T00:00:00"/>
    <n v="5628"/>
    <n v="910"/>
    <n v="9309.3000000000011"/>
    <n v="-3681.3000000000011"/>
  </r>
  <r>
    <s v="Oby Sorrel"/>
    <x v="5"/>
    <s v="Baker's Choco Chips"/>
    <d v="2021-04-12T00:00:00"/>
    <n v="1225"/>
    <n v="88"/>
    <n v="1092.08"/>
    <n v="132.92000000000007"/>
  </r>
  <r>
    <s v="Andria Kimpton"/>
    <x v="3"/>
    <s v="99% Dark &amp; Pure"/>
    <d v="2021-04-12T00:00:00"/>
    <n v="6685"/>
    <n v="304"/>
    <n v="2349.92"/>
    <n v="4335.08"/>
  </r>
  <r>
    <s v="Dennison Crosswaite"/>
    <x v="5"/>
    <s v="Choco Coated Almonds"/>
    <d v="2021-04-12T00:00:00"/>
    <n v="1827"/>
    <n v="74"/>
    <n v="245.67999999999998"/>
    <n v="1581.32"/>
  </r>
  <r>
    <s v="Dotty Strutley"/>
    <x v="5"/>
    <s v="Almond Choco"/>
    <d v="2021-04-12T00:00:00"/>
    <n v="1428"/>
    <n v="110"/>
    <n v="566.5"/>
    <n v="861.5"/>
  </r>
  <r>
    <s v="Brien Boise"/>
    <x v="5"/>
    <s v="85% Dark Bars"/>
    <d v="2021-04-12T00:00:00"/>
    <n v="406"/>
    <n v="29"/>
    <n v="304.79000000000002"/>
    <n v="101.20999999999998"/>
  </r>
  <r>
    <s v="Beverie Moffet"/>
    <x v="5"/>
    <s v="Raspberry Choco"/>
    <d v="2021-04-12T00:00:00"/>
    <n v="2338"/>
    <n v="213"/>
    <n v="820.05000000000007"/>
    <n v="1517.9499999999998"/>
  </r>
  <r>
    <s v="Kaine Padly"/>
    <x v="1"/>
    <s v="Orange Choco"/>
    <d v="2021-04-12T00:00:00"/>
    <n v="1435"/>
    <n v="131"/>
    <n v="482.08000000000004"/>
    <n v="952.92"/>
  </r>
  <r>
    <s v="Oby Sorrel"/>
    <x v="5"/>
    <s v="70% Dark Bites"/>
    <d v="2021-04-12T00:00:00"/>
    <n v="105"/>
    <n v="7"/>
    <n v="35.28"/>
    <n v="69.72"/>
  </r>
  <r>
    <s v="Rafaelita Blaksland"/>
    <x v="0"/>
    <s v="Smooth Sliky Salty"/>
    <d v="2021-04-12T00:00:00"/>
    <n v="1589"/>
    <n v="76"/>
    <n v="209.76"/>
    <n v="1379.24"/>
  </r>
  <r>
    <s v="Dotty Strutley"/>
    <x v="3"/>
    <s v="Eclairs"/>
    <d v="2021-04-12T00:00:00"/>
    <n v="1512"/>
    <n v="152"/>
    <n v="959.11999999999989"/>
    <n v="552.88000000000011"/>
  </r>
  <r>
    <s v="Rafaelita Blaksland"/>
    <x v="2"/>
    <s v="Eclairs"/>
    <d v="2021-04-12T00:00:00"/>
    <n v="1561"/>
    <n v="174"/>
    <n v="1097.9399999999998"/>
    <n v="463.06000000000017"/>
  </r>
  <r>
    <s v="Marney O'Breen"/>
    <x v="2"/>
    <s v="85% Dark Bars"/>
    <d v="2021-04-12T00:00:00"/>
    <n v="9611"/>
    <n v="641"/>
    <n v="6736.91"/>
    <n v="2874.09"/>
  </r>
  <r>
    <s v="Oby Sorrel"/>
    <x v="2"/>
    <s v="Choco Coated Almonds"/>
    <d v="2021-04-12T00:00:00"/>
    <n v="10948"/>
    <n v="422"/>
    <n v="1401.04"/>
    <n v="9546.9599999999991"/>
  </r>
  <r>
    <s v="Marney O'Breen"/>
    <x v="2"/>
    <s v="Mint Chip Choco"/>
    <d v="2021-04-12T00:00:00"/>
    <n v="868"/>
    <n v="49"/>
    <n v="280.27999999999997"/>
    <n v="587.72"/>
  </r>
  <r>
    <s v="Kelci Walkden"/>
    <x v="4"/>
    <s v="Milk Bars"/>
    <d v="2021-04-12T00:00:00"/>
    <n v="945"/>
    <n v="73"/>
    <n v="383.97999999999996"/>
    <n v="561.02"/>
  </r>
  <r>
    <s v="Beverie Moffet"/>
    <x v="3"/>
    <s v="Choco Coated Almonds"/>
    <d v="2021-04-12T00:00:00"/>
    <n v="5250"/>
    <n v="219"/>
    <n v="727.07999999999993"/>
    <n v="4522.92"/>
  </r>
  <r>
    <s v="Oby Sorrel"/>
    <x v="1"/>
    <s v="50% Dark Bites"/>
    <d v="2021-04-12T00:00:00"/>
    <n v="2884"/>
    <n v="206"/>
    <n v="1540.88"/>
    <n v="1343.12"/>
  </r>
  <r>
    <s v="Jan Morforth"/>
    <x v="0"/>
    <s v="Baker's Choco Chips"/>
    <d v="2021-04-12T00:00:00"/>
    <n v="1722"/>
    <n v="133"/>
    <n v="1650.53"/>
    <n v="71.470000000000027"/>
  </r>
  <r>
    <s v="Madelene Upcott"/>
    <x v="1"/>
    <s v="85% Dark Bars"/>
    <d v="2021-04-12T00:00:00"/>
    <n v="8309"/>
    <n v="554"/>
    <n v="5822.54"/>
    <n v="2486.46"/>
  </r>
  <r>
    <s v="Curtice Advani"/>
    <x v="5"/>
    <s v="Almond Choco"/>
    <d v="2021-04-12T00:00:00"/>
    <n v="2191"/>
    <n v="157"/>
    <n v="808.55000000000007"/>
    <n v="1382.4499999999998"/>
  </r>
  <r>
    <s v="Andria Kimpton"/>
    <x v="1"/>
    <s v="Baker's Choco Chips"/>
    <d v="2021-04-12T00:00:00"/>
    <n v="5299"/>
    <n v="442"/>
    <n v="5485.22"/>
    <n v="-186.22000000000025"/>
  </r>
  <r>
    <s v="Beverie Moffet"/>
    <x v="1"/>
    <s v="Choco Coated Almonds"/>
    <d v="2021-04-12T00:00:00"/>
    <n v="1043"/>
    <n v="42"/>
    <n v="139.44"/>
    <n v="903.56"/>
  </r>
  <r>
    <s v="Wilone O'Kielt"/>
    <x v="2"/>
    <s v="Spicy Special Slims"/>
    <d v="2021-04-12T00:00:00"/>
    <n v="3717"/>
    <n v="465"/>
    <n v="3822.3"/>
    <n v="-105.30000000000018"/>
  </r>
  <r>
    <s v="Brien Boise"/>
    <x v="4"/>
    <s v="Drinking Coco"/>
    <d v="2021-04-12T00:00:00"/>
    <n v="6818"/>
    <n v="427"/>
    <n v="4244.38"/>
    <n v="2573.62"/>
  </r>
  <r>
    <s v="Gunar Cockshoot"/>
    <x v="4"/>
    <s v="Caramel Stuffed Bars"/>
    <d v="2021-04-12T00:00:00"/>
    <n v="6174"/>
    <n v="229"/>
    <n v="1930.47"/>
    <n v="4243.53"/>
  </r>
  <r>
    <s v="Kelci Walkden"/>
    <x v="1"/>
    <s v="Baker's Choco Chips"/>
    <d v="2021-04-12T00:00:00"/>
    <n v="224"/>
    <n v="16"/>
    <n v="198.56"/>
    <n v="25.439999999999998"/>
  </r>
  <r>
    <s v="Dotty Strutley"/>
    <x v="2"/>
    <s v="After Nines"/>
    <d v="2021-04-12T00:00:00"/>
    <n v="4893"/>
    <n v="699"/>
    <n v="7150.77"/>
    <n v="-2257.7700000000004"/>
  </r>
  <r>
    <s v="Husein Augar"/>
    <x v="1"/>
    <s v="Spicy Special Slims"/>
    <d v="2021-04-12T00:00:00"/>
    <n v="910"/>
    <n v="114"/>
    <n v="937.08"/>
    <n v="-27.080000000000041"/>
  </r>
  <r>
    <s v="Mallorie Waber"/>
    <x v="2"/>
    <s v="Almond Choco"/>
    <d v="2021-04-12T00:00:00"/>
    <n v="10409"/>
    <n v="417"/>
    <n v="2147.5500000000002"/>
    <n v="8261.4500000000007"/>
  </r>
  <r>
    <s v="Gunar Cockshoot"/>
    <x v="1"/>
    <s v="99% Dark &amp; Pure"/>
    <d v="2021-04-12T00:00:00"/>
    <n v="11522"/>
    <n v="461"/>
    <n v="3563.53"/>
    <n v="7958.4699999999993"/>
  </r>
  <r>
    <s v="Brien Boise"/>
    <x v="0"/>
    <s v="Smooth Sliky Salty"/>
    <d v="2021-04-12T00:00:00"/>
    <n v="1358"/>
    <n v="105"/>
    <n v="289.79999999999995"/>
    <n v="1068.2"/>
  </r>
  <r>
    <s v="Andria Kimpton"/>
    <x v="4"/>
    <s v="Raspberry Choco"/>
    <d v="2021-04-12T00:00:00"/>
    <n v="9387"/>
    <n v="587"/>
    <n v="2259.9500000000003"/>
    <n v="7127.0499999999993"/>
  </r>
  <r>
    <s v="Gunar Cockshoot"/>
    <x v="5"/>
    <s v="Eclairs"/>
    <d v="2021-04-12T00:00:00"/>
    <n v="1267"/>
    <n v="51"/>
    <n v="321.81"/>
    <n v="945.19"/>
  </r>
  <r>
    <s v="Andria Kimpton"/>
    <x v="0"/>
    <s v="Almond Choco"/>
    <d v="2021-04-13T00:00:00"/>
    <n v="3164"/>
    <n v="244"/>
    <n v="1256.6000000000001"/>
    <n v="1907.3999999999999"/>
  </r>
  <r>
    <s v="Wilone O'Kielt"/>
    <x v="0"/>
    <s v="Raspberry Choco"/>
    <d v="2021-04-13T00:00:00"/>
    <n v="1274"/>
    <n v="107"/>
    <n v="411.95"/>
    <n v="862.05"/>
  </r>
  <r>
    <s v="Kelci Walkden"/>
    <x v="4"/>
    <s v="Smooth Sliky Salty"/>
    <d v="2021-04-13T00:00:00"/>
    <n v="2660"/>
    <n v="116"/>
    <n v="320.15999999999997"/>
    <n v="2339.84"/>
  </r>
  <r>
    <s v="Ches Bonnell"/>
    <x v="4"/>
    <s v="Baker's Choco Chips"/>
    <d v="2021-04-13T00:00:00"/>
    <n v="4445"/>
    <n v="318"/>
    <n v="3946.38"/>
    <n v="498.61999999999989"/>
  </r>
  <r>
    <s v="Ches Bonnell"/>
    <x v="5"/>
    <s v="Spicy Special Slims"/>
    <d v="2021-04-13T00:00:00"/>
    <n v="581"/>
    <n v="97"/>
    <n v="797.34"/>
    <n v="-216.34000000000003"/>
  </r>
  <r>
    <s v="Husein Augar"/>
    <x v="0"/>
    <s v="Fruit &amp; Nut Bars"/>
    <d v="2021-04-13T00:00:00"/>
    <n v="4473"/>
    <n v="187"/>
    <n v="886.38"/>
    <n v="3586.62"/>
  </r>
  <r>
    <s v="Husein Augar"/>
    <x v="0"/>
    <s v="50% Dark Bites"/>
    <d v="2021-04-13T00:00:00"/>
    <n v="5488"/>
    <n v="392"/>
    <n v="2932.1600000000003"/>
    <n v="2555.8399999999997"/>
  </r>
  <r>
    <s v="Curtice Advani"/>
    <x v="3"/>
    <s v="Eclairs"/>
    <d v="2021-04-13T00:00:00"/>
    <n v="49"/>
    <n v="6"/>
    <n v="37.86"/>
    <n v="11.14"/>
  </r>
  <r>
    <s v="Gigi Bohling"/>
    <x v="3"/>
    <s v="Almond Choco"/>
    <d v="2021-04-13T00:00:00"/>
    <n v="4739"/>
    <n v="365"/>
    <n v="1879.7500000000002"/>
    <n v="2859.25"/>
  </r>
  <r>
    <s v="Gunar Cockshoot"/>
    <x v="0"/>
    <s v="Orange Choco"/>
    <d v="2021-04-13T00:00:00"/>
    <n v="6797"/>
    <n v="618"/>
    <n v="2274.2400000000002"/>
    <n v="4522.76"/>
  </r>
  <r>
    <s v="Jan Morforth"/>
    <x v="5"/>
    <s v="Mint Chip Choco"/>
    <d v="2021-04-13T00:00:00"/>
    <n v="4291"/>
    <n v="239"/>
    <n v="1367.08"/>
    <n v="2923.92"/>
  </r>
  <r>
    <s v="Kaine Padly"/>
    <x v="1"/>
    <s v="Raspberry Choco"/>
    <d v="2021-04-13T00:00:00"/>
    <n v="1568"/>
    <n v="157"/>
    <n v="604.45000000000005"/>
    <n v="963.55"/>
  </r>
  <r>
    <s v="Kaine Padly"/>
    <x v="1"/>
    <s v="Smooth Sliky Salty"/>
    <d v="2021-04-13T00:00:00"/>
    <n v="6923"/>
    <n v="330"/>
    <n v="910.8"/>
    <n v="6012.2"/>
  </r>
  <r>
    <s v="Brien Boise"/>
    <x v="0"/>
    <s v="White Choc"/>
    <d v="2021-04-13T00:00:00"/>
    <n v="8953"/>
    <n v="560"/>
    <n v="3600.7999999999997"/>
    <n v="5352.2000000000007"/>
  </r>
  <r>
    <s v="Beverie Moffet"/>
    <x v="3"/>
    <s v="85% Dark Bars"/>
    <d v="2021-04-13T00:00:00"/>
    <n v="5747"/>
    <n v="384"/>
    <n v="4035.84"/>
    <n v="1711.1599999999999"/>
  </r>
  <r>
    <s v="Marney O'Breen"/>
    <x v="2"/>
    <s v="Choco Coated Almonds"/>
    <d v="2021-04-13T00:00:00"/>
    <n v="2317"/>
    <n v="90"/>
    <n v="298.8"/>
    <n v="2018.2"/>
  </r>
  <r>
    <s v="Gigi Bohling"/>
    <x v="5"/>
    <s v="Peanut Butter Cubes"/>
    <d v="2021-04-13T00:00:00"/>
    <n v="1099"/>
    <n v="48"/>
    <n v="127.19999999999999"/>
    <n v="971.8"/>
  </r>
  <r>
    <s v="Dennison Crosswaite"/>
    <x v="4"/>
    <s v="70% Dark Bites"/>
    <d v="2021-04-13T00:00:00"/>
    <n v="91"/>
    <n v="7"/>
    <n v="35.28"/>
    <n v="55.72"/>
  </r>
  <r>
    <s v="Dotty Strutley"/>
    <x v="1"/>
    <s v="After Nines"/>
    <d v="2021-04-13T00:00:00"/>
    <n v="1848"/>
    <n v="116"/>
    <n v="1186.68"/>
    <n v="661.31999999999994"/>
  </r>
  <r>
    <s v="Madelene Upcott"/>
    <x v="4"/>
    <s v="Orange Choco"/>
    <d v="2021-04-13T00:00:00"/>
    <n v="12831"/>
    <n v="700"/>
    <n v="2576"/>
    <n v="10255"/>
  </r>
  <r>
    <s v="Marney O'Breen"/>
    <x v="5"/>
    <s v="Eclairs"/>
    <d v="2021-04-13T00:00:00"/>
    <n v="1687"/>
    <n v="57"/>
    <n v="359.66999999999996"/>
    <n v="1327.33"/>
  </r>
  <r>
    <s v="Roddy Speechley"/>
    <x v="2"/>
    <s v="99% Dark &amp; Pure"/>
    <d v="2021-04-13T00:00:00"/>
    <n v="2877"/>
    <n v="170"/>
    <n v="1314.1000000000001"/>
    <n v="1562.8999999999999"/>
  </r>
  <r>
    <s v="Jan Morforth"/>
    <x v="5"/>
    <s v="Raspberry Choco"/>
    <d v="2021-04-13T00:00:00"/>
    <n v="7014"/>
    <n v="700"/>
    <n v="2695"/>
    <n v="4319"/>
  </r>
  <r>
    <s v="Barr Faughny"/>
    <x v="2"/>
    <s v="Smooth Sliky Salty"/>
    <d v="2021-04-13T00:00:00"/>
    <n v="5782"/>
    <n v="643"/>
    <n v="1774.6799999999998"/>
    <n v="4007.32"/>
  </r>
  <r>
    <s v="Marney O'Breen"/>
    <x v="1"/>
    <s v="85% Dark Bars"/>
    <d v="2021-04-13T00:00:00"/>
    <n v="5971"/>
    <n v="399"/>
    <n v="4193.49"/>
    <n v="1777.5100000000002"/>
  </r>
  <r>
    <s v="Gigi Bohling"/>
    <x v="4"/>
    <s v="White Choc"/>
    <d v="2021-04-13T00:00:00"/>
    <n v="9261"/>
    <n v="840"/>
    <n v="5401.2"/>
    <n v="3859.8"/>
  </r>
  <r>
    <s v="Karlen McCaffrey"/>
    <x v="0"/>
    <s v="Raspberry Choco"/>
    <d v="2021-04-13T00:00:00"/>
    <n v="1820"/>
    <n v="203"/>
    <n v="781.55000000000007"/>
    <n v="1038.4499999999998"/>
  </r>
  <r>
    <s v="Curtice Advani"/>
    <x v="1"/>
    <s v="Caramel Stuffed Bars"/>
    <d v="2021-04-14T00:00:00"/>
    <n v="8428"/>
    <n v="338"/>
    <n v="2849.3399999999997"/>
    <n v="5578.66"/>
  </r>
  <r>
    <s v="Husein Augar"/>
    <x v="2"/>
    <s v="White Choc"/>
    <d v="2021-04-14T00:00:00"/>
    <n v="42"/>
    <n v="3"/>
    <n v="19.29"/>
    <n v="22.71"/>
  </r>
  <r>
    <s v="Marney O'Breen"/>
    <x v="4"/>
    <s v="Spicy Special Slims"/>
    <d v="2021-04-14T00:00:00"/>
    <n v="4760"/>
    <n v="595"/>
    <n v="4890.9000000000005"/>
    <n v="-130.90000000000055"/>
  </r>
  <r>
    <s v="Dotty Strutley"/>
    <x v="2"/>
    <s v="Smooth Sliky Salty"/>
    <d v="2021-04-14T00:00:00"/>
    <n v="252"/>
    <n v="11"/>
    <n v="30.36"/>
    <n v="221.64"/>
  </r>
  <r>
    <s v="Gunar Cockshoot"/>
    <x v="1"/>
    <s v="Spicy Special Slims"/>
    <d v="2021-04-14T00:00:00"/>
    <n v="1155"/>
    <n v="145"/>
    <n v="1191.9000000000001"/>
    <n v="-36.900000000000091"/>
  </r>
  <r>
    <s v="Marney O'Breen"/>
    <x v="0"/>
    <s v="99% Dark &amp; Pure"/>
    <d v="2021-04-14T00:00:00"/>
    <n v="238"/>
    <n v="11"/>
    <n v="85.03"/>
    <n v="152.97"/>
  </r>
  <r>
    <s v="Gigi Bohling"/>
    <x v="2"/>
    <s v="50% Dark Bites"/>
    <d v="2021-04-14T00:00:00"/>
    <n v="763"/>
    <n v="51"/>
    <n v="381.48"/>
    <n v="381.52"/>
  </r>
  <r>
    <s v="Andria Kimpton"/>
    <x v="2"/>
    <s v="Manuka Honey Choco"/>
    <d v="2021-04-14T00:00:00"/>
    <n v="16366"/>
    <n v="1260"/>
    <n v="8568"/>
    <n v="7798"/>
  </r>
  <r>
    <s v="Kaine Padly"/>
    <x v="0"/>
    <s v="Drinking Coco"/>
    <d v="2021-04-14T00:00:00"/>
    <n v="742"/>
    <n v="42"/>
    <n v="417.47999999999996"/>
    <n v="324.52000000000004"/>
  </r>
  <r>
    <s v="Kelci Walkden"/>
    <x v="5"/>
    <s v="Manuka Honey Choco"/>
    <d v="2021-04-14T00:00:00"/>
    <n v="728"/>
    <n v="61"/>
    <n v="414.8"/>
    <n v="313.2"/>
  </r>
  <r>
    <s v="Dotty Strutley"/>
    <x v="0"/>
    <s v="Milk Bars"/>
    <d v="2021-04-14T00:00:00"/>
    <n v="9380"/>
    <n v="670"/>
    <n v="3524.2"/>
    <n v="5855.8"/>
  </r>
  <r>
    <s v="Dennison Crosswaite"/>
    <x v="0"/>
    <s v="Spicy Special Slims"/>
    <d v="2021-04-14T00:00:00"/>
    <n v="14588"/>
    <n v="2100"/>
    <n v="17262"/>
    <n v="-2674"/>
  </r>
  <r>
    <s v="Beverie Moffet"/>
    <x v="4"/>
    <s v="Caramel Stuffed Bars"/>
    <d v="2021-04-14T00:00:00"/>
    <n v="7448"/>
    <n v="276"/>
    <n v="2326.6799999999998"/>
    <n v="5121.32"/>
  </r>
  <r>
    <s v="Gunar Cockshoot"/>
    <x v="5"/>
    <s v="85% Dark Bars"/>
    <d v="2021-04-14T00:00:00"/>
    <n v="5222"/>
    <n v="373"/>
    <n v="3920.23"/>
    <n v="1301.77"/>
  </r>
  <r>
    <s v="Brien Boise"/>
    <x v="5"/>
    <s v="Eclairs"/>
    <d v="2021-04-14T00:00:00"/>
    <n v="4627"/>
    <n v="579"/>
    <n v="3653.49"/>
    <n v="973.51000000000022"/>
  </r>
  <r>
    <s v="Dennison Crosswaite"/>
    <x v="1"/>
    <s v="Raspberry Choco"/>
    <d v="2021-04-14T00:00:00"/>
    <n v="2982"/>
    <n v="299"/>
    <n v="1151.1500000000001"/>
    <n v="1830.85"/>
  </r>
  <r>
    <s v="Jan Morforth"/>
    <x v="1"/>
    <s v="Smooth Sliky Salty"/>
    <d v="2021-04-14T00:00:00"/>
    <n v="6902"/>
    <n v="301"/>
    <n v="830.76"/>
    <n v="6071.24"/>
  </r>
  <r>
    <s v="Wilone O'Kielt"/>
    <x v="5"/>
    <s v="Orange Choco"/>
    <d v="2021-04-14T00:00:00"/>
    <n v="721"/>
    <n v="61"/>
    <n v="224.48000000000002"/>
    <n v="496.52"/>
  </r>
  <r>
    <s v="Rafaelita Blaksland"/>
    <x v="0"/>
    <s v="Fruit &amp; Nut Bars"/>
    <d v="2021-04-14T00:00:00"/>
    <n v="3829"/>
    <n v="167"/>
    <n v="791.58"/>
    <n v="3037.42"/>
  </r>
  <r>
    <s v="Andria Kimpton"/>
    <x v="3"/>
    <s v="Spicy Special Slims"/>
    <d v="2021-04-14T00:00:00"/>
    <n v="3794"/>
    <n v="475"/>
    <n v="3904.5000000000005"/>
    <n v="-110.50000000000045"/>
  </r>
  <r>
    <s v="Kelci Walkden"/>
    <x v="0"/>
    <s v="White Choc"/>
    <d v="2021-04-14T00:00:00"/>
    <n v="6615"/>
    <n v="441"/>
    <n v="2835.6299999999997"/>
    <n v="3779.3700000000003"/>
  </r>
  <r>
    <s v="Jan Morforth"/>
    <x v="1"/>
    <s v="Spicy Special Slims"/>
    <d v="2021-04-14T00:00:00"/>
    <n v="448"/>
    <n v="64"/>
    <n v="526.08000000000004"/>
    <n v="-78.080000000000041"/>
  </r>
  <r>
    <s v="Andria Kimpton"/>
    <x v="4"/>
    <s v="Milk Bars"/>
    <d v="2021-04-14T00:00:00"/>
    <n v="4872"/>
    <n v="375"/>
    <n v="1972.5"/>
    <n v="2899.5"/>
  </r>
  <r>
    <s v="Dennison Crosswaite"/>
    <x v="1"/>
    <s v="Eclairs"/>
    <d v="2021-04-14T00:00:00"/>
    <n v="4431"/>
    <n v="554"/>
    <n v="3495.74"/>
    <n v="935.26000000000022"/>
  </r>
  <r>
    <s v="Dennison Crosswaite"/>
    <x v="0"/>
    <s v="Caramel Stuffed Bars"/>
    <d v="2021-04-14T00:00:00"/>
    <n v="1764"/>
    <n v="71"/>
    <n v="598.53"/>
    <n v="1165.47"/>
  </r>
  <r>
    <s v="Husein Augar"/>
    <x v="1"/>
    <s v="Orange Choco"/>
    <d v="2021-04-14T00:00:00"/>
    <n v="6671"/>
    <n v="417"/>
    <n v="1534.5600000000002"/>
    <n v="5136.4399999999996"/>
  </r>
  <r>
    <s v="Wilone O'Kielt"/>
    <x v="2"/>
    <s v="Manuka Honey Choco"/>
    <d v="2021-04-14T00:00:00"/>
    <n v="18585"/>
    <n v="1190"/>
    <n v="8092"/>
    <n v="10493"/>
  </r>
  <r>
    <s v="Van Tuxwell"/>
    <x v="4"/>
    <s v="Eclairs"/>
    <d v="2021-04-14T00:00:00"/>
    <n v="5887"/>
    <n v="219"/>
    <n v="1381.8899999999999"/>
    <n v="4505.1100000000006"/>
  </r>
  <r>
    <s v="Beverie Moffet"/>
    <x v="4"/>
    <s v="Fruit &amp; Nut Bars"/>
    <d v="2021-04-14T00:00:00"/>
    <n v="2828"/>
    <n v="149"/>
    <n v="706.26"/>
    <n v="2121.7399999999998"/>
  </r>
  <r>
    <s v="Roddy Speechley"/>
    <x v="2"/>
    <s v="Smooth Sliky Salty"/>
    <d v="2021-04-14T00:00:00"/>
    <n v="7161"/>
    <n v="551"/>
    <n v="1520.76"/>
    <n v="5640.24"/>
  </r>
  <r>
    <s v="Van Tuxwell"/>
    <x v="5"/>
    <s v="Baker's Choco Chips"/>
    <d v="2021-04-14T00:00:00"/>
    <n v="7602"/>
    <n v="263"/>
    <n v="3263.83"/>
    <n v="4338.17"/>
  </r>
  <r>
    <s v="Gigi Bohling"/>
    <x v="2"/>
    <s v="Manuka Honey Choco"/>
    <d v="2021-04-14T00:00:00"/>
    <n v="10430"/>
    <n v="770"/>
    <n v="5236"/>
    <n v="5194"/>
  </r>
  <r>
    <s v="Oby Sorrel"/>
    <x v="4"/>
    <s v="Raspberry Choco"/>
    <d v="2021-04-14T00:00:00"/>
    <n v="1302"/>
    <n v="77"/>
    <n v="296.45"/>
    <n v="1005.55"/>
  </r>
  <r>
    <s v="Dotty Strutley"/>
    <x v="3"/>
    <s v="White Choc"/>
    <d v="2021-04-14T00:00:00"/>
    <n v="8001"/>
    <n v="667"/>
    <n v="4288.8099999999995"/>
    <n v="3712.1900000000005"/>
  </r>
  <r>
    <s v="Brien Boise"/>
    <x v="2"/>
    <s v="50% Dark Bites"/>
    <d v="2021-04-14T00:00:00"/>
    <n v="4585"/>
    <n v="192"/>
    <n v="1436.16"/>
    <n v="3148.84"/>
  </r>
  <r>
    <s v="Beverie Moffet"/>
    <x v="4"/>
    <s v="Drinking Coco"/>
    <d v="2021-04-14T00:00:00"/>
    <n v="973"/>
    <n v="30"/>
    <n v="298.2"/>
    <n v="674.8"/>
  </r>
  <r>
    <s v="Karlen McCaffrey"/>
    <x v="5"/>
    <s v="70% Dark Bites"/>
    <d v="2021-04-14T00:00:00"/>
    <n v="2723"/>
    <n v="83"/>
    <n v="418.32"/>
    <n v="2304.6799999999998"/>
  </r>
  <r>
    <s v="Kelci Walkden"/>
    <x v="3"/>
    <s v="99% Dark &amp; Pure"/>
    <d v="2021-04-14T00:00:00"/>
    <n v="9527"/>
    <n v="561"/>
    <n v="4336.5300000000007"/>
    <n v="5190.4699999999993"/>
  </r>
  <r>
    <s v="Gigi Bohling"/>
    <x v="3"/>
    <s v="Manuka Honey Choco"/>
    <d v="2021-04-14T00:00:00"/>
    <n v="5789"/>
    <n v="264"/>
    <n v="1795.2"/>
    <n v="3993.8"/>
  </r>
  <r>
    <s v="Camilla Castle"/>
    <x v="1"/>
    <s v="Almond Choco"/>
    <d v="2021-04-14T00:00:00"/>
    <n v="2716"/>
    <n v="105"/>
    <n v="540.75"/>
    <n v="2175.25"/>
  </r>
  <r>
    <s v="Dennison Crosswaite"/>
    <x v="0"/>
    <s v="Fruit &amp; Nut Bars"/>
    <d v="2021-04-14T00:00:00"/>
    <n v="11935"/>
    <n v="840"/>
    <n v="3981.6000000000004"/>
    <n v="7953.4"/>
  </r>
  <r>
    <s v="Marney O'Breen"/>
    <x v="1"/>
    <s v="Spicy Special Slims"/>
    <d v="2021-04-15T00:00:00"/>
    <n v="812"/>
    <n v="116"/>
    <n v="953.5200000000001"/>
    <n v="-141.5200000000001"/>
  </r>
  <r>
    <s v="Jan Morforth"/>
    <x v="4"/>
    <s v="Drinking Coco"/>
    <d v="2021-04-15T00:00:00"/>
    <n v="10521"/>
    <n v="658"/>
    <n v="6540.5199999999995"/>
    <n v="3980.4800000000005"/>
  </r>
  <r>
    <s v="Kelci Walkden"/>
    <x v="5"/>
    <s v="Drinking Coco"/>
    <d v="2021-04-15T00:00:00"/>
    <n v="2387"/>
    <n v="133"/>
    <n v="1322.02"/>
    <n v="1064.98"/>
  </r>
  <r>
    <s v="Gunar Cockshoot"/>
    <x v="1"/>
    <s v="Orange Choco"/>
    <d v="2021-04-15T00:00:00"/>
    <n v="8113"/>
    <n v="625"/>
    <n v="2300"/>
    <n v="5813"/>
  </r>
  <r>
    <s v="Jan Morforth"/>
    <x v="3"/>
    <s v="After Nines"/>
    <d v="2021-04-15T00:00:00"/>
    <n v="5586"/>
    <n v="910"/>
    <n v="9309.3000000000011"/>
    <n v="-3723.3000000000011"/>
  </r>
  <r>
    <s v="Rafaelita Blaksland"/>
    <x v="1"/>
    <s v="Fruit &amp; Nut Bars"/>
    <d v="2021-04-15T00:00:00"/>
    <n v="1239"/>
    <n v="52"/>
    <n v="246.48000000000002"/>
    <n v="992.52"/>
  </r>
  <r>
    <s v="Madelene Upcott"/>
    <x v="1"/>
    <s v="Orange Choco"/>
    <d v="2021-04-15T00:00:00"/>
    <n v="3108"/>
    <n v="240"/>
    <n v="883.2"/>
    <n v="2224.8000000000002"/>
  </r>
  <r>
    <s v="Barr Faughny"/>
    <x v="2"/>
    <s v="85% Dark Bars"/>
    <d v="2021-04-15T00:00:00"/>
    <n v="784"/>
    <n v="49"/>
    <n v="514.99"/>
    <n v="269.01"/>
  </r>
  <r>
    <s v="Gigi Bohling"/>
    <x v="1"/>
    <s v="99% Dark &amp; Pure"/>
    <d v="2021-04-15T00:00:00"/>
    <n v="8645"/>
    <n v="376"/>
    <n v="2906.48"/>
    <n v="5738.52"/>
  </r>
  <r>
    <s v="Madelene Upcott"/>
    <x v="2"/>
    <s v="Spicy Special Slims"/>
    <d v="2021-04-15T00:00:00"/>
    <n v="2254"/>
    <n v="282"/>
    <n v="2318.04"/>
    <n v="-64.039999999999964"/>
  </r>
  <r>
    <s v="Dotty Strutley"/>
    <x v="3"/>
    <s v="Raspberry Choco"/>
    <d v="2021-04-15T00:00:00"/>
    <n v="1246"/>
    <n v="125"/>
    <n v="481.25"/>
    <n v="764.75"/>
  </r>
  <r>
    <s v="Kaine Padly"/>
    <x v="2"/>
    <s v="Organic Choco Syrup"/>
    <d v="2021-04-15T00:00:00"/>
    <n v="1071"/>
    <n v="119"/>
    <n v="1138.83"/>
    <n v="-67.829999999999927"/>
  </r>
  <r>
    <s v="Barr Faughny"/>
    <x v="3"/>
    <s v="After Nines"/>
    <d v="2021-04-15T00:00:00"/>
    <n v="2023"/>
    <n v="253"/>
    <n v="2588.19"/>
    <n v="-565.19000000000005"/>
  </r>
  <r>
    <s v="Husein Augar"/>
    <x v="0"/>
    <s v="70% Dark Bites"/>
    <d v="2021-04-15T00:00:00"/>
    <n v="7462"/>
    <n v="533"/>
    <n v="2686.32"/>
    <n v="4775.68"/>
  </r>
  <r>
    <s v="Dotty Strutley"/>
    <x v="1"/>
    <s v="Peanut Butter Cubes"/>
    <d v="2021-04-15T00:00:00"/>
    <n v="3087"/>
    <n v="129"/>
    <n v="341.84999999999997"/>
    <n v="2745.15"/>
  </r>
  <r>
    <s v="Curtice Advani"/>
    <x v="0"/>
    <s v="Milk Bars"/>
    <d v="2021-04-15T00:00:00"/>
    <n v="679"/>
    <n v="46"/>
    <n v="241.95999999999998"/>
    <n v="437.04"/>
  </r>
  <r>
    <s v="Ches Bonnell"/>
    <x v="3"/>
    <s v="After Nines"/>
    <d v="2021-04-15T00:00:00"/>
    <n v="5285"/>
    <n v="770"/>
    <n v="7877.1"/>
    <n v="-2592.1000000000004"/>
  </r>
  <r>
    <s v="Jan Morforth"/>
    <x v="2"/>
    <s v="Mint Chip Choco"/>
    <d v="2021-04-15T00:00:00"/>
    <n v="98"/>
    <n v="6"/>
    <n v="34.32"/>
    <n v="63.68"/>
  </r>
  <r>
    <s v="Karlen McCaffrey"/>
    <x v="2"/>
    <s v="Orange Choco"/>
    <d v="2021-04-15T00:00:00"/>
    <n v="6363"/>
    <n v="579"/>
    <n v="2130.7200000000003"/>
    <n v="4232.28"/>
  </r>
  <r>
    <s v="Andria Kimpton"/>
    <x v="2"/>
    <s v="Spicy Special Slims"/>
    <d v="2021-04-15T00:00:00"/>
    <n v="3885"/>
    <n v="648"/>
    <n v="5326.56"/>
    <n v="-1441.5600000000004"/>
  </r>
  <r>
    <s v="Oby Sorrel"/>
    <x v="3"/>
    <s v="70% Dark Bites"/>
    <d v="2021-04-15T00:00:00"/>
    <n v="1995"/>
    <n v="133"/>
    <n v="670.32"/>
    <n v="1324.6799999999998"/>
  </r>
  <r>
    <s v="Beverie Moffet"/>
    <x v="0"/>
    <s v="After Nines"/>
    <d v="2021-04-15T00:00:00"/>
    <n v="6069"/>
    <n v="840"/>
    <n v="8593.2000000000007"/>
    <n v="-2524.2000000000007"/>
  </r>
  <r>
    <s v="Madelene Upcott"/>
    <x v="1"/>
    <s v="Choco Coated Almonds"/>
    <d v="2021-04-15T00:00:00"/>
    <n v="1337"/>
    <n v="54"/>
    <n v="179.28"/>
    <n v="1157.72"/>
  </r>
  <r>
    <s v="Madelene Upcott"/>
    <x v="3"/>
    <s v="Manuka Honey Choco"/>
    <d v="2021-04-15T00:00:00"/>
    <n v="1316"/>
    <n v="120"/>
    <n v="816"/>
    <n v="500"/>
  </r>
  <r>
    <s v="Andria Kimpton"/>
    <x v="3"/>
    <s v="Mint Chip Choco"/>
    <d v="2021-04-15T00:00:00"/>
    <n v="1554"/>
    <n v="87"/>
    <n v="497.64"/>
    <n v="1056.3600000000001"/>
  </r>
  <r>
    <s v="Kelci Walkden"/>
    <x v="5"/>
    <s v="Baker's Choco Chips"/>
    <d v="2021-04-15T00:00:00"/>
    <n v="4277"/>
    <n v="357"/>
    <n v="4430.37"/>
    <n v="-153.36999999999989"/>
  </r>
  <r>
    <s v="Ches Bonnell"/>
    <x v="5"/>
    <s v="Raspberry Choco"/>
    <d v="2021-04-15T00:00:00"/>
    <n v="1498"/>
    <n v="150"/>
    <n v="577.5"/>
    <n v="920.5"/>
  </r>
  <r>
    <s v="Dotty Strutley"/>
    <x v="5"/>
    <s v="Organic Choco Syrup"/>
    <d v="2021-04-15T00:00:00"/>
    <n v="3241"/>
    <n v="361"/>
    <n v="3454.77"/>
    <n v="-213.76999999999998"/>
  </r>
  <r>
    <s v="Ches Bonnell"/>
    <x v="3"/>
    <s v="Orange Choco"/>
    <d v="2021-04-15T00:00:00"/>
    <n v="1106"/>
    <n v="86"/>
    <n v="316.48"/>
    <n v="789.52"/>
  </r>
  <r>
    <s v="Dotty Strutley"/>
    <x v="2"/>
    <s v="Mint Chip Choco"/>
    <d v="2021-04-15T00:00:00"/>
    <n v="1498"/>
    <n v="84"/>
    <n v="480.47999999999996"/>
    <n v="1017.52"/>
  </r>
  <r>
    <s v="Gigi Bohling"/>
    <x v="1"/>
    <s v="Caramel Stuffed Bars"/>
    <d v="2021-04-15T00:00:00"/>
    <n v="4543"/>
    <n v="182"/>
    <n v="1534.26"/>
    <n v="3008.74"/>
  </r>
  <r>
    <s v="Brien Boise"/>
    <x v="0"/>
    <s v="Manuka Honey Choco"/>
    <d v="2021-04-15T00:00:00"/>
    <n v="9058"/>
    <n v="647"/>
    <n v="4399.5999999999995"/>
    <n v="4658.4000000000005"/>
  </r>
  <r>
    <s v="Roddy Speechley"/>
    <x v="4"/>
    <s v="Raspberry Choco"/>
    <d v="2021-04-15T00:00:00"/>
    <n v="476"/>
    <n v="30"/>
    <n v="115.5"/>
    <n v="360.5"/>
  </r>
  <r>
    <s v="Wilone O'Kielt"/>
    <x v="5"/>
    <s v="Caramel Stuffed Bars"/>
    <d v="2021-04-15T00:00:00"/>
    <n v="6916"/>
    <n v="301"/>
    <n v="2537.4299999999998"/>
    <n v="4378.57"/>
  </r>
  <r>
    <s v="Wilone O'Kielt"/>
    <x v="3"/>
    <s v="Baker's Choco Chips"/>
    <d v="2021-04-15T00:00:00"/>
    <n v="3997"/>
    <n v="160"/>
    <n v="1985.6"/>
    <n v="2011.4"/>
  </r>
  <r>
    <s v="Dennison Crosswaite"/>
    <x v="2"/>
    <s v="Choco Coated Almonds"/>
    <d v="2021-04-15T00:00:00"/>
    <n v="6713"/>
    <n v="210"/>
    <n v="697.19999999999993"/>
    <n v="6015.8"/>
  </r>
  <r>
    <s v="Karlen McCaffrey"/>
    <x v="1"/>
    <s v="Choco Coated Almonds"/>
    <d v="2021-04-16T00:00:00"/>
    <n v="1876"/>
    <n v="79"/>
    <n v="262.27999999999997"/>
    <n v="1613.72"/>
  </r>
  <r>
    <s v="Gigi Bohling"/>
    <x v="5"/>
    <s v="Smooth Sliky Salty"/>
    <d v="2021-04-16T00:00:00"/>
    <n v="1687"/>
    <n v="74"/>
    <n v="204.23999999999998"/>
    <n v="1482.76"/>
  </r>
  <r>
    <s v="Dennison Crosswaite"/>
    <x v="2"/>
    <s v="Spicy Special Slims"/>
    <d v="2021-04-16T00:00:00"/>
    <n v="175"/>
    <n v="25"/>
    <n v="205.50000000000003"/>
    <n v="-30.500000000000028"/>
  </r>
  <r>
    <s v="Andria Kimpton"/>
    <x v="5"/>
    <s v="Caramel Stuffed Bars"/>
    <d v="2021-04-16T00:00:00"/>
    <n v="2478"/>
    <n v="100"/>
    <n v="843"/>
    <n v="1635"/>
  </r>
  <r>
    <s v="Jan Morforth"/>
    <x v="2"/>
    <s v="Eclairs"/>
    <d v="2021-04-16T00:00:00"/>
    <n v="728"/>
    <n v="73"/>
    <n v="460.63"/>
    <n v="267.37"/>
  </r>
  <r>
    <s v="Barr Faughny"/>
    <x v="4"/>
    <s v="Baker's Choco Chips"/>
    <d v="2021-04-16T00:00:00"/>
    <n v="11151"/>
    <n v="910"/>
    <n v="11293.1"/>
    <n v="-142.10000000000036"/>
  </r>
  <r>
    <s v="Kaine Padly"/>
    <x v="0"/>
    <s v="Organic Choco Syrup"/>
    <d v="2021-04-16T00:00:00"/>
    <n v="3164"/>
    <n v="352"/>
    <n v="3368.6400000000003"/>
    <n v="-204.64000000000033"/>
  </r>
  <r>
    <s v="Kelci Walkden"/>
    <x v="5"/>
    <s v="Mint Chip Choco"/>
    <d v="2021-04-16T00:00:00"/>
    <n v="5292"/>
    <n v="279"/>
    <n v="1595.8799999999999"/>
    <n v="3696.12"/>
  </r>
  <r>
    <s v="Brien Boise"/>
    <x v="2"/>
    <s v="Spicy Special Slims"/>
    <d v="2021-04-16T00:00:00"/>
    <n v="2730"/>
    <n v="455"/>
    <n v="3740.1000000000004"/>
    <n v="-1010.1000000000004"/>
  </r>
  <r>
    <s v="Gunar Cockshoot"/>
    <x v="2"/>
    <s v="Almond Choco"/>
    <d v="2021-04-16T00:00:00"/>
    <n v="4886"/>
    <n v="376"/>
    <n v="1936.4"/>
    <n v="2949.6"/>
  </r>
  <r>
    <s v="Dotty Strutley"/>
    <x v="4"/>
    <s v="Milk Bars"/>
    <d v="2021-04-16T00:00:00"/>
    <n v="5551"/>
    <n v="397"/>
    <n v="2088.2199999999998"/>
    <n v="3462.78"/>
  </r>
  <r>
    <s v="Madelene Upcott"/>
    <x v="1"/>
    <s v="50% Dark Bites"/>
    <d v="2021-04-16T00:00:00"/>
    <n v="7385"/>
    <n v="462"/>
    <n v="3455.76"/>
    <n v="3929.24"/>
  </r>
  <r>
    <s v="Dennison Crosswaite"/>
    <x v="4"/>
    <s v="Smooth Sliky Salty"/>
    <d v="2021-04-16T00:00:00"/>
    <n v="5908"/>
    <n v="257"/>
    <n v="709.31999999999994"/>
    <n v="5198.68"/>
  </r>
  <r>
    <s v="Kaine Padly"/>
    <x v="1"/>
    <s v="Choco Coated Almonds"/>
    <d v="2021-04-16T00:00:00"/>
    <n v="252"/>
    <n v="10"/>
    <n v="33.199999999999996"/>
    <n v="218.8"/>
  </r>
  <r>
    <s v="Husein Augar"/>
    <x v="4"/>
    <s v="Raspberry Choco"/>
    <d v="2021-04-16T00:00:00"/>
    <n v="770"/>
    <n v="77"/>
    <n v="296.45"/>
    <n v="473.55"/>
  </r>
  <r>
    <s v="Brien Boise"/>
    <x v="0"/>
    <s v="Smooth Sliky Salty"/>
    <d v="2021-04-16T00:00:00"/>
    <n v="903"/>
    <n v="42"/>
    <n v="115.91999999999999"/>
    <n v="787.08"/>
  </r>
  <r>
    <s v="Ches Bonnell"/>
    <x v="0"/>
    <s v="70% Dark Bites"/>
    <d v="2021-04-16T00:00:00"/>
    <n v="1050"/>
    <n v="32"/>
    <n v="161.28"/>
    <n v="888.72"/>
  </r>
  <r>
    <s v="Curtice Advani"/>
    <x v="5"/>
    <s v="After Nines"/>
    <d v="2021-04-16T00:00:00"/>
    <n v="8995"/>
    <n v="409"/>
    <n v="4184.0700000000006"/>
    <n v="4810.9299999999994"/>
  </r>
  <r>
    <s v="Dotty Strutley"/>
    <x v="5"/>
    <s v="Orange Choco"/>
    <d v="2021-04-16T00:00:00"/>
    <n v="3360"/>
    <n v="280"/>
    <n v="1030.4000000000001"/>
    <n v="2329.6"/>
  </r>
  <r>
    <s v="Van Tuxwell"/>
    <x v="1"/>
    <s v="Caramel Stuffed Bars"/>
    <d v="2021-04-16T00:00:00"/>
    <n v="7770"/>
    <n v="389"/>
    <n v="3279.27"/>
    <n v="4490.7299999999996"/>
  </r>
  <r>
    <s v="Oby Sorrel"/>
    <x v="0"/>
    <s v="Raspberry Choco"/>
    <d v="2021-04-16T00:00:00"/>
    <n v="1162"/>
    <n v="73"/>
    <n v="281.05"/>
    <n v="880.95"/>
  </r>
  <r>
    <s v="Gigi Bohling"/>
    <x v="4"/>
    <s v="Organic Choco Syrup"/>
    <d v="2021-04-19T00:00:00"/>
    <n v="11347"/>
    <n v="1260"/>
    <n v="12058.2"/>
    <n v="-711.20000000000073"/>
  </r>
  <r>
    <s v="Marney O'Breen"/>
    <x v="5"/>
    <s v="Almond Choco"/>
    <d v="2021-04-19T00:00:00"/>
    <n v="7217"/>
    <n v="556"/>
    <n v="2863.4"/>
    <n v="4353.6000000000004"/>
  </r>
  <r>
    <s v="Husein Augar"/>
    <x v="2"/>
    <s v="Manuka Honey Choco"/>
    <d v="2021-04-19T00:00:00"/>
    <n v="2737"/>
    <n v="211"/>
    <n v="1434.8"/>
    <n v="1302.2"/>
  </r>
  <r>
    <s v="Rafaelita Blaksland"/>
    <x v="3"/>
    <s v="70% Dark Bites"/>
    <d v="2021-04-19T00:00:00"/>
    <n v="4991"/>
    <n v="333"/>
    <n v="1678.32"/>
    <n v="3312.6800000000003"/>
  </r>
  <r>
    <s v="Wilone O'Kielt"/>
    <x v="4"/>
    <s v="Organic Choco Syrup"/>
    <d v="2021-04-19T00:00:00"/>
    <n v="1589"/>
    <n v="145"/>
    <n v="1387.65"/>
    <n v="201.34999999999991"/>
  </r>
  <r>
    <s v="Oby Sorrel"/>
    <x v="2"/>
    <s v="Spicy Special Slims"/>
    <d v="2021-04-19T00:00:00"/>
    <n v="1232"/>
    <n v="206"/>
    <n v="1693.3200000000002"/>
    <n v="-461.32000000000016"/>
  </r>
  <r>
    <s v="Karlen McCaffrey"/>
    <x v="0"/>
    <s v="Caramel Stuffed Bars"/>
    <d v="2021-04-19T00:00:00"/>
    <n v="2765"/>
    <n v="103"/>
    <n v="868.29"/>
    <n v="1896.71"/>
  </r>
  <r>
    <s v="Karlen McCaffrey"/>
    <x v="5"/>
    <s v="White Choc"/>
    <d v="2021-04-19T00:00:00"/>
    <n v="1736"/>
    <n v="116"/>
    <n v="745.88"/>
    <n v="990.12"/>
  </r>
  <r>
    <s v="Husein Augar"/>
    <x v="0"/>
    <s v="85% Dark Bars"/>
    <d v="2021-04-19T00:00:00"/>
    <n v="364"/>
    <n v="25"/>
    <n v="262.75"/>
    <n v="101.25"/>
  </r>
  <r>
    <s v="Beverie Moffet"/>
    <x v="5"/>
    <s v="Smooth Sliky Salty"/>
    <d v="2021-04-19T00:00:00"/>
    <n v="3899"/>
    <n v="186"/>
    <n v="513.36"/>
    <n v="3385.64"/>
  </r>
  <r>
    <s v="Brien Boise"/>
    <x v="4"/>
    <s v="Smooth Sliky Salty"/>
    <d v="2021-04-19T00:00:00"/>
    <n v="3115"/>
    <n v="142"/>
    <n v="391.91999999999996"/>
    <n v="2723.08"/>
  </r>
  <r>
    <s v="Beverie Moffet"/>
    <x v="4"/>
    <s v="70% Dark Bites"/>
    <d v="2021-04-19T00:00:00"/>
    <n v="105"/>
    <n v="8"/>
    <n v="40.32"/>
    <n v="64.680000000000007"/>
  </r>
  <r>
    <s v="Husein Augar"/>
    <x v="0"/>
    <s v="Spicy Special Slims"/>
    <d v="2021-04-19T00:00:00"/>
    <n v="6692"/>
    <n v="1120"/>
    <n v="9206.4000000000015"/>
    <n v="-2514.4000000000015"/>
  </r>
  <r>
    <s v="Brien Boise"/>
    <x v="3"/>
    <s v="Choco Coated Almonds"/>
    <d v="2021-04-19T00:00:00"/>
    <n v="3983"/>
    <n v="160"/>
    <n v="531.19999999999993"/>
    <n v="3451.8"/>
  </r>
  <r>
    <s v="Barr Faughny"/>
    <x v="2"/>
    <s v="Mint Chip Choco"/>
    <d v="2021-04-19T00:00:00"/>
    <n v="2401"/>
    <n v="134"/>
    <n v="766.48"/>
    <n v="1634.52"/>
  </r>
  <r>
    <s v="Karlen McCaffrey"/>
    <x v="2"/>
    <s v="99% Dark &amp; Pure"/>
    <d v="2021-04-19T00:00:00"/>
    <n v="8204"/>
    <n v="513"/>
    <n v="3965.4900000000002"/>
    <n v="4238.51"/>
  </r>
  <r>
    <s v="Madelene Upcott"/>
    <x v="5"/>
    <s v="Manuka Honey Choco"/>
    <d v="2021-04-19T00:00:00"/>
    <n v="2156"/>
    <n v="135"/>
    <n v="918"/>
    <n v="1238"/>
  </r>
  <r>
    <s v="Madelene Upcott"/>
    <x v="2"/>
    <s v="Organic Choco Syrup"/>
    <d v="2021-04-20T00:00:00"/>
    <n v="4298"/>
    <n v="430"/>
    <n v="4115.1000000000004"/>
    <n v="182.89999999999964"/>
  </r>
  <r>
    <s v="Husein Augar"/>
    <x v="0"/>
    <s v="White Choc"/>
    <d v="2021-04-20T00:00:00"/>
    <n v="13839"/>
    <n v="980"/>
    <n v="6301.4"/>
    <n v="7537.6"/>
  </r>
  <r>
    <s v="Beverie Moffet"/>
    <x v="5"/>
    <s v="Caramel Stuffed Bars"/>
    <d v="2021-04-20T00:00:00"/>
    <n v="1414"/>
    <n v="53"/>
    <n v="446.78999999999996"/>
    <n v="967.21"/>
  </r>
  <r>
    <s v="Kelci Walkden"/>
    <x v="2"/>
    <s v="Milk Bars"/>
    <d v="2021-04-20T00:00:00"/>
    <n v="182"/>
    <n v="13"/>
    <n v="68.38"/>
    <n v="113.62"/>
  </r>
  <r>
    <s v="Beverie Moffet"/>
    <x v="1"/>
    <s v="Drinking Coco"/>
    <d v="2021-04-20T00:00:00"/>
    <n v="9457"/>
    <n v="557"/>
    <n v="5536.58"/>
    <n v="3920.42"/>
  </r>
  <r>
    <s v="Kaine Padly"/>
    <x v="2"/>
    <s v="99% Dark &amp; Pure"/>
    <d v="2021-04-20T00:00:00"/>
    <n v="1071"/>
    <n v="47"/>
    <n v="363.31"/>
    <n v="707.69"/>
  </r>
  <r>
    <s v="Kaine Padly"/>
    <x v="2"/>
    <s v="Smooth Sliky Salty"/>
    <d v="2021-04-20T00:00:00"/>
    <n v="6944"/>
    <n v="302"/>
    <n v="833.52"/>
    <n v="6110.48"/>
  </r>
  <r>
    <s v="Madelene Upcott"/>
    <x v="4"/>
    <s v="99% Dark &amp; Pure"/>
    <d v="2021-04-20T00:00:00"/>
    <n v="5005"/>
    <n v="228"/>
    <n v="1762.44"/>
    <n v="3242.56"/>
  </r>
  <r>
    <s v="Kaine Padly"/>
    <x v="5"/>
    <s v="Peanut Butter Cubes"/>
    <d v="2021-04-20T00:00:00"/>
    <n v="8757"/>
    <n v="381"/>
    <n v="1009.65"/>
    <n v="7747.35"/>
  </r>
  <r>
    <s v="Ches Bonnell"/>
    <x v="3"/>
    <s v="Mint Chip Choco"/>
    <d v="2021-04-20T00:00:00"/>
    <n v="2275"/>
    <n v="127"/>
    <n v="726.43999999999994"/>
    <n v="1548.56"/>
  </r>
  <r>
    <s v="Andria Kimpton"/>
    <x v="0"/>
    <s v="Caramel Stuffed Bars"/>
    <d v="2021-04-20T00:00:00"/>
    <n v="2611"/>
    <n v="97"/>
    <n v="817.70999999999992"/>
    <n v="1793.29"/>
  </r>
  <r>
    <s v="Barr Faughny"/>
    <x v="0"/>
    <s v="After Nines"/>
    <d v="2021-04-20T00:00:00"/>
    <n v="2884"/>
    <n v="412"/>
    <n v="4214.76"/>
    <n v="-1330.7600000000002"/>
  </r>
  <r>
    <s v="Brien Boise"/>
    <x v="5"/>
    <s v="Drinking Coco"/>
    <d v="2021-04-20T00:00:00"/>
    <n v="833"/>
    <n v="28"/>
    <n v="278.32"/>
    <n v="554.68000000000006"/>
  </r>
  <r>
    <s v="Van Tuxwell"/>
    <x v="4"/>
    <s v="Almond Choco"/>
    <d v="2021-04-20T00:00:00"/>
    <n v="10521"/>
    <n v="376"/>
    <n v="1936.4"/>
    <n v="8584.6"/>
  </r>
  <r>
    <s v="Beverie Moffet"/>
    <x v="0"/>
    <s v="Raspberry Choco"/>
    <d v="2021-04-20T00:00:00"/>
    <n v="13083"/>
    <n v="910"/>
    <n v="3503.5"/>
    <n v="9579.5"/>
  </r>
  <r>
    <s v="Andria Kimpton"/>
    <x v="1"/>
    <s v="50% Dark Bites"/>
    <d v="2021-04-20T00:00:00"/>
    <n v="2429"/>
    <n v="98"/>
    <n v="733.04000000000008"/>
    <n v="1695.96"/>
  </r>
  <r>
    <s v="Oby Sorrel"/>
    <x v="1"/>
    <s v="Fruit &amp; Nut Bars"/>
    <d v="2021-04-20T00:00:00"/>
    <n v="3913"/>
    <n v="218"/>
    <n v="1033.32"/>
    <n v="2879.6800000000003"/>
  </r>
  <r>
    <s v="Oby Sorrel"/>
    <x v="5"/>
    <s v="Manuka Honey Choco"/>
    <d v="2021-04-20T00:00:00"/>
    <n v="6860"/>
    <n v="490"/>
    <n v="3332"/>
    <n v="3528"/>
  </r>
  <r>
    <s v="Gunar Cockshoot"/>
    <x v="4"/>
    <s v="White Choc"/>
    <d v="2021-04-20T00:00:00"/>
    <n v="7189"/>
    <n v="1470"/>
    <n v="9452.1"/>
    <n v="-2263.1000000000004"/>
  </r>
  <r>
    <s v="Kaine Padly"/>
    <x v="3"/>
    <s v="99% Dark &amp; Pure"/>
    <d v="2021-04-20T00:00:00"/>
    <n v="3941"/>
    <n v="158"/>
    <n v="1221.3400000000001"/>
    <n v="2719.66"/>
  </r>
  <r>
    <s v="Marney O'Breen"/>
    <x v="0"/>
    <s v="Spicy Special Slims"/>
    <d v="2021-04-20T00:00:00"/>
    <n v="10850"/>
    <n v="375"/>
    <n v="3082.5000000000005"/>
    <n v="7767.5"/>
  </r>
  <r>
    <s v="Mallorie Waber"/>
    <x v="4"/>
    <s v="50% Dark Bites"/>
    <d v="2021-04-20T00:00:00"/>
    <n v="3682"/>
    <n v="142"/>
    <n v="1062.1600000000001"/>
    <n v="2619.84"/>
  </r>
  <r>
    <s v="Beverie Moffet"/>
    <x v="0"/>
    <s v="Peanut Butter Cubes"/>
    <d v="2021-04-20T00:00:00"/>
    <n v="4270"/>
    <n v="700"/>
    <n v="1855"/>
    <n v="2415"/>
  </r>
  <r>
    <s v="Oby Sorrel"/>
    <x v="3"/>
    <s v="Fruit &amp; Nut Bars"/>
    <d v="2021-04-21T00:00:00"/>
    <n v="3073"/>
    <n v="129"/>
    <n v="611.46"/>
    <n v="2461.54"/>
  </r>
  <r>
    <s v="Jan Morforth"/>
    <x v="3"/>
    <s v="Almond Choco"/>
    <d v="2021-04-21T00:00:00"/>
    <n v="1589"/>
    <n v="123"/>
    <n v="633.45000000000005"/>
    <n v="955.55"/>
  </r>
  <r>
    <s v="Marney O'Breen"/>
    <x v="3"/>
    <s v="Organic Choco Syrup"/>
    <d v="2021-04-21T00:00:00"/>
    <n v="7070"/>
    <n v="770"/>
    <n v="7368.9000000000005"/>
    <n v="-298.90000000000055"/>
  </r>
  <r>
    <s v="Jan Morforth"/>
    <x v="0"/>
    <s v="Eclairs"/>
    <d v="2021-04-21T00:00:00"/>
    <n v="5733"/>
    <n v="574"/>
    <n v="3621.9399999999996"/>
    <n v="2111.0600000000004"/>
  </r>
  <r>
    <s v="Marney O'Breen"/>
    <x v="3"/>
    <s v="White Choc"/>
    <d v="2021-04-21T00:00:00"/>
    <n v="343"/>
    <n v="22"/>
    <n v="141.45999999999998"/>
    <n v="201.54000000000002"/>
  </r>
  <r>
    <s v="Brien Boise"/>
    <x v="4"/>
    <s v="Fruit &amp; Nut Bars"/>
    <d v="2021-04-21T00:00:00"/>
    <n v="8456"/>
    <n v="339"/>
    <n v="1606.8600000000001"/>
    <n v="6849.1399999999994"/>
  </r>
  <r>
    <s v="Madelene Upcott"/>
    <x v="3"/>
    <s v="Drinking Coco"/>
    <d v="2021-04-21T00:00:00"/>
    <n v="7070"/>
    <n v="416"/>
    <n v="4135.04"/>
    <n v="2934.96"/>
  </r>
  <r>
    <s v="Beverie Moffet"/>
    <x v="0"/>
    <s v="Manuka Honey Choco"/>
    <d v="2021-04-21T00:00:00"/>
    <n v="1953"/>
    <n v="163"/>
    <n v="1108.3999999999999"/>
    <n v="844.60000000000014"/>
  </r>
  <r>
    <s v="Jan Morforth"/>
    <x v="2"/>
    <s v="White Choc"/>
    <d v="2021-04-21T00:00:00"/>
    <n v="2324"/>
    <n v="166"/>
    <n v="1067.3799999999999"/>
    <n v="1256.6200000000001"/>
  </r>
  <r>
    <s v="Marney O'Breen"/>
    <x v="2"/>
    <s v="70% Dark Bites"/>
    <d v="2021-04-21T00:00:00"/>
    <n v="3122"/>
    <n v="209"/>
    <n v="1053.3599999999999"/>
    <n v="2068.6400000000003"/>
  </r>
  <r>
    <s v="Madelene Upcott"/>
    <x v="0"/>
    <s v="After Nines"/>
    <d v="2021-04-21T00:00:00"/>
    <n v="4550"/>
    <n v="770"/>
    <n v="7877.1"/>
    <n v="-3327.1000000000004"/>
  </r>
  <r>
    <s v="Gigi Bohling"/>
    <x v="4"/>
    <s v="White Choc"/>
    <d v="2021-04-21T00:00:00"/>
    <n v="2842"/>
    <n v="190"/>
    <n v="1221.7"/>
    <n v="1620.3"/>
  </r>
  <r>
    <s v="Wilone O'Kielt"/>
    <x v="3"/>
    <s v="Milk Bars"/>
    <d v="2021-04-21T00:00:00"/>
    <n v="2730"/>
    <n v="195"/>
    <n v="1025.7"/>
    <n v="1704.3"/>
  </r>
  <r>
    <s v="Dennison Crosswaite"/>
    <x v="3"/>
    <s v="Manuka Honey Choco"/>
    <d v="2021-04-21T00:00:00"/>
    <n v="4242"/>
    <n v="327"/>
    <n v="2223.6"/>
    <n v="2018.4"/>
  </r>
  <r>
    <s v="Barr Faughny"/>
    <x v="3"/>
    <s v="Eclairs"/>
    <d v="2021-04-21T00:00:00"/>
    <n v="1603"/>
    <n v="201"/>
    <n v="1268.31"/>
    <n v="334.69000000000005"/>
  </r>
  <r>
    <s v="Camilla Castle"/>
    <x v="0"/>
    <s v="Raspberry Choco"/>
    <d v="2021-04-21T00:00:00"/>
    <n v="1806"/>
    <n v="151"/>
    <n v="581.35"/>
    <n v="1224.6500000000001"/>
  </r>
  <r>
    <s v="Oby Sorrel"/>
    <x v="2"/>
    <s v="99% Dark &amp; Pure"/>
    <d v="2021-04-21T00:00:00"/>
    <n v="4046"/>
    <n v="176"/>
    <n v="1360.48"/>
    <n v="2685.52"/>
  </r>
  <r>
    <s v="Van Tuxwell"/>
    <x v="0"/>
    <s v="Drinking Coco"/>
    <d v="2021-04-21T00:00:00"/>
    <n v="8365"/>
    <n v="322"/>
    <n v="3200.68"/>
    <n v="5164.32"/>
  </r>
  <r>
    <s v="Karlen McCaffrey"/>
    <x v="5"/>
    <s v="85% Dark Bars"/>
    <d v="2021-04-21T00:00:00"/>
    <n v="4928"/>
    <n v="290"/>
    <n v="3047.9"/>
    <n v="1880.1"/>
  </r>
  <r>
    <s v="Karlen McCaffrey"/>
    <x v="2"/>
    <s v="Raspberry Choco"/>
    <d v="2021-04-21T00:00:00"/>
    <n v="11662"/>
    <n v="1330"/>
    <n v="5120.5"/>
    <n v="6541.5"/>
  </r>
  <r>
    <s v="Brien Boise"/>
    <x v="5"/>
    <s v="Organic Choco Syrup"/>
    <d v="2021-04-21T00:00:00"/>
    <n v="13181"/>
    <n v="455"/>
    <n v="4354.3500000000004"/>
    <n v="8826.65"/>
  </r>
  <r>
    <s v="Jan Morforth"/>
    <x v="1"/>
    <s v="Peanut Butter Cubes"/>
    <d v="2021-04-21T00:00:00"/>
    <n v="5117"/>
    <n v="466"/>
    <n v="1234.8999999999999"/>
    <n v="3882.1000000000004"/>
  </r>
  <r>
    <s v="Husein Augar"/>
    <x v="2"/>
    <s v="Peanut Butter Cubes"/>
    <d v="2021-04-22T00:00:00"/>
    <n v="3234"/>
    <n v="135"/>
    <n v="357.75"/>
    <n v="2876.25"/>
  </r>
  <r>
    <s v="Beverie Moffet"/>
    <x v="5"/>
    <s v="After Nines"/>
    <d v="2021-04-22T00:00:00"/>
    <n v="8820"/>
    <n v="1470"/>
    <n v="15038.1"/>
    <n v="-6218.1"/>
  </r>
  <r>
    <s v="Karlen McCaffrey"/>
    <x v="4"/>
    <s v="Choco Coated Almonds"/>
    <d v="2021-04-22T00:00:00"/>
    <n v="5390"/>
    <n v="225"/>
    <n v="747"/>
    <n v="4643"/>
  </r>
  <r>
    <s v="Dotty Strutley"/>
    <x v="2"/>
    <s v="50% Dark Bites"/>
    <d v="2021-04-22T00:00:00"/>
    <n v="2800"/>
    <n v="187"/>
    <n v="1398.76"/>
    <n v="1401.24"/>
  </r>
  <r>
    <s v="Gigi Bohling"/>
    <x v="2"/>
    <s v="Drinking Coco"/>
    <d v="2021-04-22T00:00:00"/>
    <n v="504"/>
    <n v="32"/>
    <n v="318.08"/>
    <n v="185.92000000000002"/>
  </r>
  <r>
    <s v="Karlen McCaffrey"/>
    <x v="4"/>
    <s v="85% Dark Bars"/>
    <d v="2021-04-22T00:00:00"/>
    <n v="5131"/>
    <n v="321"/>
    <n v="3373.71"/>
    <n v="1757.29"/>
  </r>
  <r>
    <s v="Ches Bonnell"/>
    <x v="5"/>
    <s v="After Nines"/>
    <d v="2021-04-22T00:00:00"/>
    <n v="2205"/>
    <n v="368"/>
    <n v="3764.6400000000003"/>
    <n v="-1559.6400000000003"/>
  </r>
  <r>
    <s v="Barr Faughny"/>
    <x v="5"/>
    <s v="Peanut Butter Cubes"/>
    <d v="2021-04-22T00:00:00"/>
    <n v="238"/>
    <n v="10"/>
    <n v="26.5"/>
    <n v="211.5"/>
  </r>
  <r>
    <s v="Barr Faughny"/>
    <x v="5"/>
    <s v="Choco Coated Almonds"/>
    <d v="2021-04-22T00:00:00"/>
    <n v="3318"/>
    <n v="128"/>
    <n v="424.96"/>
    <n v="2893.04"/>
  </r>
  <r>
    <s v="Husein Augar"/>
    <x v="0"/>
    <s v="Eclairs"/>
    <d v="2021-04-22T00:00:00"/>
    <n v="4501"/>
    <n v="501"/>
    <n v="3161.31"/>
    <n v="1339.69"/>
  </r>
  <r>
    <s v="Beverie Moffet"/>
    <x v="2"/>
    <s v="Peanut Butter Cubes"/>
    <d v="2021-04-22T00:00:00"/>
    <n v="5439"/>
    <n v="237"/>
    <n v="628.04999999999995"/>
    <n v="4810.95"/>
  </r>
  <r>
    <s v="Kelci Walkden"/>
    <x v="3"/>
    <s v="Choco Coated Almonds"/>
    <d v="2021-04-22T00:00:00"/>
    <n v="3563"/>
    <n v="149"/>
    <n v="494.67999999999995"/>
    <n v="3068.32"/>
  </r>
  <r>
    <s v="Kaine Padly"/>
    <x v="2"/>
    <s v="Drinking Coco"/>
    <d v="2021-04-22T00:00:00"/>
    <n v="5425"/>
    <n v="340"/>
    <n v="3379.6"/>
    <n v="2045.4"/>
  </r>
  <r>
    <s v="Wilone O'Kielt"/>
    <x v="4"/>
    <s v="White Choc"/>
    <d v="2021-04-22T00:00:00"/>
    <n v="1477"/>
    <n v="93"/>
    <n v="597.99"/>
    <n v="879.01"/>
  </r>
  <r>
    <s v="Kelci Walkden"/>
    <x v="3"/>
    <s v="Drinking Coco"/>
    <d v="2021-04-22T00:00:00"/>
    <n v="13510"/>
    <n v="770"/>
    <n v="7653.7999999999993"/>
    <n v="5856.2000000000007"/>
  </r>
  <r>
    <s v="Wilone O'Kielt"/>
    <x v="0"/>
    <s v="85% Dark Bars"/>
    <d v="2021-04-22T00:00:00"/>
    <n v="1946"/>
    <n v="139"/>
    <n v="1460.8899999999999"/>
    <n v="485.11000000000013"/>
  </r>
  <r>
    <s v="Andria Kimpton"/>
    <x v="4"/>
    <s v="Orange Choco"/>
    <d v="2021-04-22T00:00:00"/>
    <n v="8078"/>
    <n v="674"/>
    <n v="2480.3200000000002"/>
    <n v="5597.68"/>
  </r>
  <r>
    <s v="Jan Morforth"/>
    <x v="3"/>
    <s v="50% Dark Bites"/>
    <d v="2021-04-22T00:00:00"/>
    <n v="3829"/>
    <n v="256"/>
    <n v="1914.88"/>
    <n v="1914.12"/>
  </r>
  <r>
    <s v="Andria Kimpton"/>
    <x v="4"/>
    <s v="After Nines"/>
    <d v="2021-04-22T00:00:00"/>
    <n v="5005"/>
    <n v="626"/>
    <n v="6403.9800000000005"/>
    <n v="-1398.9800000000005"/>
  </r>
  <r>
    <s v="Marney O'Breen"/>
    <x v="2"/>
    <s v="Peanut Butter Cubes"/>
    <d v="2021-04-22T00:00:00"/>
    <n v="10367"/>
    <n v="1470"/>
    <n v="3895.5"/>
    <n v="6471.5"/>
  </r>
  <r>
    <s v="Roddy Speechley"/>
    <x v="5"/>
    <s v="Baker's Choco Chips"/>
    <d v="2021-04-22T00:00:00"/>
    <n v="2562"/>
    <n v="103"/>
    <n v="1278.23"/>
    <n v="1283.77"/>
  </r>
  <r>
    <s v="Roddy Speechley"/>
    <x v="4"/>
    <s v="Caramel Stuffed Bars"/>
    <d v="2021-04-22T00:00:00"/>
    <n v="8344"/>
    <n v="348"/>
    <n v="2933.64"/>
    <n v="5410.3600000000006"/>
  </r>
  <r>
    <s v="Husein Augar"/>
    <x v="0"/>
    <s v="Baker's Choco Chips"/>
    <d v="2021-04-22T00:00:00"/>
    <n v="5866"/>
    <n v="267"/>
    <n v="3313.4700000000003"/>
    <n v="2552.5299999999997"/>
  </r>
  <r>
    <s v="Marney O'Breen"/>
    <x v="0"/>
    <s v="Drinking Coco"/>
    <d v="2021-04-22T00:00:00"/>
    <n v="14700"/>
    <n v="446"/>
    <n v="4433.24"/>
    <n v="10266.76"/>
  </r>
  <r>
    <s v="Husein Augar"/>
    <x v="4"/>
    <s v="Drinking Coco"/>
    <d v="2021-04-22T00:00:00"/>
    <n v="3416"/>
    <n v="132"/>
    <n v="1312.08"/>
    <n v="2103.92"/>
  </r>
  <r>
    <s v="Beverie Moffet"/>
    <x v="5"/>
    <s v="85% Dark Bars"/>
    <d v="2021-04-22T00:00:00"/>
    <n v="588"/>
    <n v="74"/>
    <n v="777.74"/>
    <n v="-189.74"/>
  </r>
  <r>
    <s v="Gunar Cockshoot"/>
    <x v="0"/>
    <s v="Fruit &amp; Nut Bars"/>
    <d v="2021-04-22T00:00:00"/>
    <n v="693"/>
    <n v="44"/>
    <n v="208.56"/>
    <n v="484.44"/>
  </r>
  <r>
    <s v="Brien Boise"/>
    <x v="2"/>
    <s v="Spicy Special Slims"/>
    <d v="2021-04-22T00:00:00"/>
    <n v="294"/>
    <n v="14"/>
    <n v="115.08000000000001"/>
    <n v="178.92"/>
  </r>
  <r>
    <s v="Kelci Walkden"/>
    <x v="2"/>
    <s v="Mint Chip Choco"/>
    <d v="2021-04-22T00:00:00"/>
    <n v="3213"/>
    <n v="161"/>
    <n v="920.92"/>
    <n v="2292.08"/>
  </r>
  <r>
    <s v="Dotty Strutley"/>
    <x v="0"/>
    <s v="White Choc"/>
    <d v="2021-04-22T00:00:00"/>
    <n v="3346"/>
    <n v="239"/>
    <n v="1536.77"/>
    <n v="1809.23"/>
  </r>
  <r>
    <s v="Oby Sorrel"/>
    <x v="5"/>
    <s v="Spicy Special Slims"/>
    <d v="2021-04-22T00:00:00"/>
    <n v="8841"/>
    <n v="286"/>
    <n v="2350.92"/>
    <n v="6490.08"/>
  </r>
  <r>
    <s v="Van Tuxwell"/>
    <x v="4"/>
    <s v="White Choc"/>
    <d v="2021-04-22T00:00:00"/>
    <n v="434"/>
    <n v="37"/>
    <n v="237.91"/>
    <n v="196.09"/>
  </r>
  <r>
    <s v="Jehu Rudeforth"/>
    <x v="5"/>
    <s v="Eclairs"/>
    <d v="2021-04-22T00:00:00"/>
    <n v="4683"/>
    <n v="188"/>
    <n v="1186.28"/>
    <n v="3496.7200000000003"/>
  </r>
  <r>
    <s v="Jehu Rudeforth"/>
    <x v="1"/>
    <s v="Organic Choco Syrup"/>
    <d v="2021-04-22T00:00:00"/>
    <n v="7721"/>
    <n v="250"/>
    <n v="2392.5"/>
    <n v="5328.5"/>
  </r>
  <r>
    <s v="Jehu Rudeforth"/>
    <x v="2"/>
    <s v="Manuka Honey Choco"/>
    <d v="2021-04-22T00:00:00"/>
    <n v="2954"/>
    <n v="135"/>
    <n v="918"/>
    <n v="2036"/>
  </r>
  <r>
    <s v="Gigi Bohling"/>
    <x v="4"/>
    <s v="After Nines"/>
    <d v="2021-04-22T00:00:00"/>
    <n v="3360"/>
    <n v="240"/>
    <n v="2455.2000000000003"/>
    <n v="904.79999999999973"/>
  </r>
  <r>
    <s v="Beverie Moffet"/>
    <x v="5"/>
    <s v="Eclairs"/>
    <d v="2021-04-22T00:00:00"/>
    <n v="3150"/>
    <n v="109"/>
    <n v="687.79"/>
    <n v="2462.21"/>
  </r>
  <r>
    <s v="Gunar Cockshoot"/>
    <x v="1"/>
    <s v="Drinking Coco"/>
    <d v="2021-04-22T00:00:00"/>
    <n v="2163"/>
    <n v="78"/>
    <n v="775.31999999999994"/>
    <n v="1387.68"/>
  </r>
  <r>
    <s v="Kaine Padly"/>
    <x v="5"/>
    <s v="Milk Bars"/>
    <d v="2021-04-22T00:00:00"/>
    <n v="3871"/>
    <n v="169"/>
    <n v="888.93999999999994"/>
    <n v="2982.06"/>
  </r>
  <r>
    <s v="Jan Morforth"/>
    <x v="5"/>
    <s v="Baker's Choco Chips"/>
    <d v="2021-04-22T00:00:00"/>
    <n v="1099"/>
    <n v="50"/>
    <n v="620.5"/>
    <n v="478.5"/>
  </r>
  <r>
    <s v="Dennison Crosswaite"/>
    <x v="5"/>
    <s v="Caramel Stuffed Bars"/>
    <d v="2021-04-22T00:00:00"/>
    <n v="672"/>
    <n v="26"/>
    <n v="219.18"/>
    <n v="452.82"/>
  </r>
  <r>
    <s v="Kaine Padly"/>
    <x v="0"/>
    <s v="85% Dark Bars"/>
    <d v="2021-04-23T00:00:00"/>
    <n v="3248"/>
    <n v="217"/>
    <n v="2280.67"/>
    <n v="967.32999999999993"/>
  </r>
  <r>
    <s v="Dennison Crosswaite"/>
    <x v="4"/>
    <s v="Mint Chip Choco"/>
    <d v="2021-04-23T00:00:00"/>
    <n v="2821"/>
    <n v="157"/>
    <n v="898.04"/>
    <n v="1922.96"/>
  </r>
  <r>
    <s v="Brien Boise"/>
    <x v="2"/>
    <s v="Peanut Butter Cubes"/>
    <d v="2021-04-23T00:00:00"/>
    <n v="1666"/>
    <n v="67"/>
    <n v="177.54999999999998"/>
    <n v="1488.45"/>
  </r>
  <r>
    <s v="Wilone O'Kielt"/>
    <x v="4"/>
    <s v="70% Dark Bites"/>
    <d v="2021-04-23T00:00:00"/>
    <n v="546"/>
    <n v="42"/>
    <n v="211.68"/>
    <n v="334.32"/>
  </r>
  <r>
    <s v="Jan Morforth"/>
    <x v="2"/>
    <s v="Orange Choco"/>
    <d v="2021-04-23T00:00:00"/>
    <n v="16219"/>
    <n v="1260"/>
    <n v="4636.8"/>
    <n v="11582.2"/>
  </r>
  <r>
    <s v="Kelci Walkden"/>
    <x v="1"/>
    <s v="White Choc"/>
    <d v="2021-04-23T00:00:00"/>
    <n v="1505"/>
    <n v="95"/>
    <n v="610.85"/>
    <n v="894.15"/>
  </r>
  <r>
    <s v="Gunar Cockshoot"/>
    <x v="5"/>
    <s v="Manuka Honey Choco"/>
    <d v="2021-04-23T00:00:00"/>
    <n v="4074"/>
    <n v="371"/>
    <n v="2522.7999999999997"/>
    <n v="1551.2000000000003"/>
  </r>
  <r>
    <s v="Oby Sorrel"/>
    <x v="0"/>
    <s v="Orange Choco"/>
    <d v="2021-04-23T00:00:00"/>
    <n v="1134"/>
    <n v="104"/>
    <n v="382.72"/>
    <n v="751.28"/>
  </r>
  <r>
    <s v="Gunar Cockshoot"/>
    <x v="2"/>
    <s v="Drinking Coco"/>
    <d v="2021-04-23T00:00:00"/>
    <n v="9100"/>
    <n v="569"/>
    <n v="5655.86"/>
    <n v="3444.1400000000003"/>
  </r>
  <r>
    <s v="Karlen McCaffrey"/>
    <x v="5"/>
    <s v="50% Dark Bites"/>
    <d v="2021-04-23T00:00:00"/>
    <n v="581"/>
    <n v="42"/>
    <n v="314.16000000000003"/>
    <n v="266.83999999999997"/>
  </r>
  <r>
    <s v="Beverie Moffet"/>
    <x v="1"/>
    <s v="Almond Choco"/>
    <d v="2021-04-23T00:00:00"/>
    <n v="1141"/>
    <n v="82"/>
    <n v="422.3"/>
    <n v="718.7"/>
  </r>
  <r>
    <s v="Rafaelita Blaksland"/>
    <x v="1"/>
    <s v="99% Dark &amp; Pure"/>
    <d v="2021-04-23T00:00:00"/>
    <n v="2086"/>
    <n v="91"/>
    <n v="703.43000000000006"/>
    <n v="1382.57"/>
  </r>
  <r>
    <s v="Ches Bonnell"/>
    <x v="3"/>
    <s v="Fruit &amp; Nut Bars"/>
    <d v="2021-04-23T00:00:00"/>
    <n v="2730"/>
    <n v="119"/>
    <n v="564.06000000000006"/>
    <n v="2165.94"/>
  </r>
  <r>
    <s v="Gigi Bohling"/>
    <x v="1"/>
    <s v="Drinking Coco"/>
    <d v="2021-04-23T00:00:00"/>
    <n v="875"/>
    <n v="55"/>
    <n v="546.69999999999993"/>
    <n v="328.30000000000007"/>
  </r>
  <r>
    <s v="Kaine Padly"/>
    <x v="1"/>
    <s v="70% Dark Bites"/>
    <d v="2021-04-23T00:00:00"/>
    <n v="518"/>
    <n v="40"/>
    <n v="201.6"/>
    <n v="316.39999999999998"/>
  </r>
  <r>
    <s v="Rafaelita Blaksland"/>
    <x v="3"/>
    <s v="White Choc"/>
    <d v="2021-04-23T00:00:00"/>
    <n v="2233"/>
    <n v="160"/>
    <n v="1028.8"/>
    <n v="1204.2"/>
  </r>
  <r>
    <s v="Andria Kimpton"/>
    <x v="4"/>
    <s v="Caramel Stuffed Bars"/>
    <d v="2021-04-23T00:00:00"/>
    <n v="1337"/>
    <n v="54"/>
    <n v="455.21999999999997"/>
    <n v="881.78"/>
  </r>
  <r>
    <s v="Husein Augar"/>
    <x v="3"/>
    <s v="Eclairs"/>
    <d v="2021-04-23T00:00:00"/>
    <n v="5740"/>
    <n v="700"/>
    <n v="4417"/>
    <n v="1323"/>
  </r>
  <r>
    <s v="Husein Augar"/>
    <x v="3"/>
    <s v="Spicy Special Slims"/>
    <d v="2021-04-23T00:00:00"/>
    <n v="3017"/>
    <n v="431"/>
    <n v="3542.82"/>
    <n v="-525.82000000000016"/>
  </r>
  <r>
    <s v="Jan Morforth"/>
    <x v="0"/>
    <s v="Choco Coated Almonds"/>
    <d v="2021-04-23T00:00:00"/>
    <n v="10395"/>
    <n v="434"/>
    <n v="1440.8799999999999"/>
    <n v="8954.1200000000008"/>
  </r>
  <r>
    <s v="Dennison Crosswaite"/>
    <x v="5"/>
    <s v="White Choc"/>
    <d v="2021-04-23T00:00:00"/>
    <n v="560"/>
    <n v="35"/>
    <n v="225.04999999999998"/>
    <n v="334.95000000000005"/>
  </r>
  <r>
    <s v="Karlen McCaffrey"/>
    <x v="5"/>
    <s v="85% Dark Bars"/>
    <d v="2021-04-23T00:00:00"/>
    <n v="756"/>
    <n v="48"/>
    <n v="504.48"/>
    <n v="251.51999999999998"/>
  </r>
  <r>
    <s v="Barr Faughny"/>
    <x v="5"/>
    <s v="Milk Bars"/>
    <d v="2021-04-23T00:00:00"/>
    <n v="791"/>
    <n v="57"/>
    <n v="299.82"/>
    <n v="491.18"/>
  </r>
  <r>
    <s v="Andria Kimpton"/>
    <x v="3"/>
    <s v="85% Dark Bars"/>
    <d v="2021-04-23T00:00:00"/>
    <n v="2870"/>
    <n v="205"/>
    <n v="2154.5500000000002"/>
    <n v="715.44999999999982"/>
  </r>
  <r>
    <s v="Oby Sorrel"/>
    <x v="4"/>
    <s v="Manuka Honey Choco"/>
    <d v="2021-04-23T00:00:00"/>
    <n v="910"/>
    <n v="83"/>
    <n v="564.4"/>
    <n v="345.6"/>
  </r>
  <r>
    <s v="Dotty Strutley"/>
    <x v="4"/>
    <s v="Orange Choco"/>
    <d v="2021-04-23T00:00:00"/>
    <n v="9492"/>
    <n v="528"/>
    <n v="1943.0400000000002"/>
    <n v="7548.96"/>
  </r>
  <r>
    <s v="Rafaelita Blaksland"/>
    <x v="4"/>
    <s v="Orange Choco"/>
    <d v="2021-04-23T00:00:00"/>
    <n v="4158"/>
    <n v="278"/>
    <n v="1023.0400000000001"/>
    <n v="3134.96"/>
  </r>
  <r>
    <s v="Madelene Upcott"/>
    <x v="4"/>
    <s v="White Choc"/>
    <d v="2021-04-23T00:00:00"/>
    <n v="4935"/>
    <n v="980"/>
    <n v="6301.4"/>
    <n v="-1366.3999999999996"/>
  </r>
  <r>
    <s v="Barr Faughny"/>
    <x v="4"/>
    <s v="Raspberry Choco"/>
    <d v="2021-04-23T00:00:00"/>
    <n v="5852"/>
    <n v="345"/>
    <n v="1328.25"/>
    <n v="4523.75"/>
  </r>
  <r>
    <s v="Rafaelita Blaksland"/>
    <x v="1"/>
    <s v="Milk Bars"/>
    <d v="2021-04-23T00:00:00"/>
    <n v="973"/>
    <n v="61"/>
    <n v="320.86"/>
    <n v="652.14"/>
  </r>
  <r>
    <s v="Rafaelita Blaksland"/>
    <x v="1"/>
    <s v="Almond Choco"/>
    <d v="2021-04-23T00:00:00"/>
    <n v="3472"/>
    <n v="106"/>
    <n v="545.90000000000009"/>
    <n v="2926.1"/>
  </r>
  <r>
    <s v="Husein Augar"/>
    <x v="1"/>
    <s v="Milk Bars"/>
    <d v="2021-04-23T00:00:00"/>
    <n v="6405"/>
    <n v="267"/>
    <n v="1404.4199999999998"/>
    <n v="5000.58"/>
  </r>
  <r>
    <s v="Roddy Speechley"/>
    <x v="5"/>
    <s v="Organic Choco Syrup"/>
    <d v="2021-04-23T00:00:00"/>
    <n v="9226"/>
    <n v="330"/>
    <n v="3158.1"/>
    <n v="6067.9"/>
  </r>
  <r>
    <s v="Gunar Cockshoot"/>
    <x v="4"/>
    <s v="Mint Chip Choco"/>
    <d v="2021-04-23T00:00:00"/>
    <n v="882"/>
    <n v="36"/>
    <n v="205.92"/>
    <n v="676.08"/>
  </r>
  <r>
    <s v="Karlen McCaffrey"/>
    <x v="2"/>
    <s v="Drinking Coco"/>
    <d v="2021-04-23T00:00:00"/>
    <n v="5236"/>
    <n v="159"/>
    <n v="1580.4599999999998"/>
    <n v="3655.54"/>
  </r>
  <r>
    <s v="Curtice Advani"/>
    <x v="1"/>
    <s v="85% Dark Bars"/>
    <d v="2021-04-26T00:00:00"/>
    <n v="1218"/>
    <n v="87"/>
    <n v="914.37"/>
    <n v="303.63"/>
  </r>
  <r>
    <s v="Dotty Strutley"/>
    <x v="3"/>
    <s v="70% Dark Bites"/>
    <d v="2021-04-26T00:00:00"/>
    <n v="3794"/>
    <n v="292"/>
    <n v="1471.68"/>
    <n v="2322.3199999999997"/>
  </r>
  <r>
    <s v="Madelene Upcott"/>
    <x v="4"/>
    <s v="Choco Coated Almonds"/>
    <d v="2021-04-26T00:00:00"/>
    <n v="7266"/>
    <n v="291"/>
    <n v="966.12"/>
    <n v="6299.88"/>
  </r>
  <r>
    <s v="Kaine Padly"/>
    <x v="3"/>
    <s v="99% Dark &amp; Pure"/>
    <d v="2021-04-26T00:00:00"/>
    <n v="3430"/>
    <n v="150"/>
    <n v="1159.5"/>
    <n v="2270.5"/>
  </r>
  <r>
    <s v="Kaine Padly"/>
    <x v="3"/>
    <s v="Smooth Sliky Salty"/>
    <d v="2021-04-26T00:00:00"/>
    <n v="10528"/>
    <n v="502"/>
    <n v="1385.52"/>
    <n v="9142.48"/>
  </r>
  <r>
    <s v="Madelene Upcott"/>
    <x v="3"/>
    <s v="White Choc"/>
    <d v="2021-04-26T00:00:00"/>
    <n v="3255"/>
    <n v="204"/>
    <n v="1311.72"/>
    <n v="1943.28"/>
  </r>
  <r>
    <s v="Wilone O'Kielt"/>
    <x v="4"/>
    <s v="Caramel Stuffed Bars"/>
    <d v="2021-04-26T00:00:00"/>
    <n v="4361"/>
    <n v="168"/>
    <n v="1416.24"/>
    <n v="2944.76"/>
  </r>
  <r>
    <s v="Gigi Bohling"/>
    <x v="1"/>
    <s v="Choco Coated Almonds"/>
    <d v="2021-04-26T00:00:00"/>
    <n v="658"/>
    <n v="26"/>
    <n v="86.32"/>
    <n v="571.68000000000006"/>
  </r>
  <r>
    <s v="Curtice Advani"/>
    <x v="1"/>
    <s v="White Choc"/>
    <d v="2021-04-26T00:00:00"/>
    <n v="4942"/>
    <n v="353"/>
    <n v="2269.79"/>
    <n v="2672.21"/>
  </r>
  <r>
    <s v="Dennison Crosswaite"/>
    <x v="0"/>
    <s v="Choco Coated Almonds"/>
    <d v="2021-04-26T00:00:00"/>
    <n v="5257"/>
    <n v="220"/>
    <n v="730.4"/>
    <n v="4526.6000000000004"/>
  </r>
  <r>
    <s v="Dennison Crosswaite"/>
    <x v="1"/>
    <s v="Mint Chip Choco"/>
    <d v="2021-04-26T00:00:00"/>
    <n v="8050"/>
    <n v="350"/>
    <n v="2002"/>
    <n v="6048"/>
  </r>
  <r>
    <s v="Kaine Padly"/>
    <x v="1"/>
    <s v="Milk Bars"/>
    <d v="2021-04-26T00:00:00"/>
    <n v="4704"/>
    <n v="189"/>
    <n v="994.14"/>
    <n v="3709.86"/>
  </r>
  <r>
    <s v="Karlen McCaffrey"/>
    <x v="3"/>
    <s v="70% Dark Bites"/>
    <d v="2021-04-26T00:00:00"/>
    <n v="4375"/>
    <n v="157"/>
    <n v="791.28"/>
    <n v="3583.7200000000003"/>
  </r>
  <r>
    <s v="Wilone O'Kielt"/>
    <x v="3"/>
    <s v="Raspberry Choco"/>
    <d v="2021-04-26T00:00:00"/>
    <n v="1400"/>
    <n v="83"/>
    <n v="319.55"/>
    <n v="1080.45"/>
  </r>
  <r>
    <s v="Roddy Speechley"/>
    <x v="3"/>
    <s v="70% Dark Bites"/>
    <d v="2021-04-26T00:00:00"/>
    <n v="5103"/>
    <n v="160"/>
    <n v="806.4"/>
    <n v="4296.6000000000004"/>
  </r>
  <r>
    <s v="Andria Kimpton"/>
    <x v="2"/>
    <s v="Choco Coated Almonds"/>
    <d v="2021-04-27T00:00:00"/>
    <n v="4088"/>
    <n v="158"/>
    <n v="524.55999999999995"/>
    <n v="3563.44"/>
  </r>
  <r>
    <s v="Curtice Advani"/>
    <x v="5"/>
    <s v="50% Dark Bites"/>
    <d v="2021-04-27T00:00:00"/>
    <n v="784"/>
    <n v="53"/>
    <n v="396.44"/>
    <n v="387.56"/>
  </r>
  <r>
    <s v="Gigi Bohling"/>
    <x v="2"/>
    <s v="Orange Choco"/>
    <d v="2021-04-27T00:00:00"/>
    <n v="6713"/>
    <n v="517"/>
    <n v="1902.5600000000002"/>
    <n v="4810.4399999999996"/>
  </r>
  <r>
    <s v="Ches Bonnell"/>
    <x v="1"/>
    <s v="Fruit &amp; Nut Bars"/>
    <d v="2021-04-27T00:00:00"/>
    <n v="3829"/>
    <n v="167"/>
    <n v="791.58"/>
    <n v="3037.42"/>
  </r>
  <r>
    <s v="Wilone O'Kielt"/>
    <x v="1"/>
    <s v="Peanut Butter Cubes"/>
    <d v="2021-04-27T00:00:00"/>
    <n v="1456"/>
    <n v="64"/>
    <n v="169.6"/>
    <n v="1286.4000000000001"/>
  </r>
  <r>
    <s v="Karlen McCaffrey"/>
    <x v="2"/>
    <s v="After Nines"/>
    <d v="2021-04-27T00:00:00"/>
    <n v="2499"/>
    <n v="357"/>
    <n v="3652.11"/>
    <n v="-1153.1100000000001"/>
  </r>
  <r>
    <s v="Kelci Walkden"/>
    <x v="0"/>
    <s v="Peanut Butter Cubes"/>
    <d v="2021-04-27T00:00:00"/>
    <n v="1911"/>
    <n v="84"/>
    <n v="222.6"/>
    <n v="1688.4"/>
  </r>
  <r>
    <s v="Dennison Crosswaite"/>
    <x v="5"/>
    <s v="Orange Choco"/>
    <d v="2021-04-27T00:00:00"/>
    <n v="9632"/>
    <n v="770"/>
    <n v="2833.6"/>
    <n v="6798.4"/>
  </r>
  <r>
    <s v="Rafaelita Blaksland"/>
    <x v="1"/>
    <s v="Organic Choco Syrup"/>
    <d v="2021-04-27T00:00:00"/>
    <n v="7693"/>
    <n v="234"/>
    <n v="2239.38"/>
    <n v="5453.62"/>
  </r>
  <r>
    <s v="Beverie Moffet"/>
    <x v="2"/>
    <s v="85% Dark Bars"/>
    <d v="2021-04-27T00:00:00"/>
    <n v="5187"/>
    <n v="577"/>
    <n v="6064.2699999999995"/>
    <n v="-877.26999999999953"/>
  </r>
  <r>
    <s v="Van Tuxwell"/>
    <x v="2"/>
    <s v="White Choc"/>
    <d v="2021-04-27T00:00:00"/>
    <n v="91"/>
    <n v="11"/>
    <n v="70.72999999999999"/>
    <n v="20.27000000000001"/>
  </r>
  <r>
    <s v="Kelci Walkden"/>
    <x v="4"/>
    <s v="Fruit &amp; Nut Bars"/>
    <d v="2021-04-27T00:00:00"/>
    <n v="5313"/>
    <n v="280"/>
    <n v="1327.2"/>
    <n v="3985.8"/>
  </r>
  <r>
    <s v="Gunar Cockshoot"/>
    <x v="3"/>
    <s v="Eclairs"/>
    <d v="2021-04-27T00:00:00"/>
    <n v="8736"/>
    <n v="364"/>
    <n v="2296.8399999999997"/>
    <n v="6439.16"/>
  </r>
  <r>
    <s v="Dotty Strutley"/>
    <x v="0"/>
    <s v="Spicy Special Slims"/>
    <d v="2021-04-27T00:00:00"/>
    <n v="8449"/>
    <n v="385"/>
    <n v="3164.7000000000003"/>
    <n v="5284.2999999999993"/>
  </r>
  <r>
    <s v="Oby Sorrel"/>
    <x v="1"/>
    <s v="99% Dark &amp; Pure"/>
    <d v="2021-04-27T00:00:00"/>
    <n v="8519"/>
    <n v="406"/>
    <n v="3138.38"/>
    <n v="5380.62"/>
  </r>
  <r>
    <s v="Kelci Walkden"/>
    <x v="2"/>
    <s v="Peanut Butter Cubes"/>
    <d v="2021-04-27T00:00:00"/>
    <n v="6832"/>
    <n v="622"/>
    <n v="1648.3"/>
    <n v="5183.7"/>
  </r>
  <r>
    <s v="Oby Sorrel"/>
    <x v="2"/>
    <s v="Drinking Coco"/>
    <d v="2021-04-27T00:00:00"/>
    <n v="7217"/>
    <n v="289"/>
    <n v="2872.66"/>
    <n v="4344.34"/>
  </r>
  <r>
    <s v="Andria Kimpton"/>
    <x v="0"/>
    <s v="Raspberry Choco"/>
    <d v="2021-04-27T00:00:00"/>
    <n v="7637"/>
    <n v="770"/>
    <n v="2964.5"/>
    <n v="4672.5"/>
  </r>
  <r>
    <s v="Ches Bonnell"/>
    <x v="4"/>
    <s v="Manuka Honey Choco"/>
    <d v="2021-04-27T00:00:00"/>
    <n v="10682"/>
    <n v="700"/>
    <n v="4760"/>
    <n v="5922"/>
  </r>
  <r>
    <s v="Jan Morforth"/>
    <x v="0"/>
    <s v="99% Dark &amp; Pure"/>
    <d v="2021-04-27T00:00:00"/>
    <n v="6720"/>
    <n v="293"/>
    <n v="2264.8900000000003"/>
    <n v="4455.1099999999997"/>
  </r>
  <r>
    <s v="Barr Faughny"/>
    <x v="4"/>
    <s v="Almond Choco"/>
    <d v="2021-04-28T00:00:00"/>
    <n v="2289"/>
    <n v="191"/>
    <n v="983.65000000000009"/>
    <n v="1305.3499999999999"/>
  </r>
  <r>
    <s v="Curtice Advani"/>
    <x v="0"/>
    <s v="50% Dark Bites"/>
    <d v="2021-04-28T00:00:00"/>
    <n v="2751"/>
    <n v="184"/>
    <n v="1376.3200000000002"/>
    <n v="1374.6799999999998"/>
  </r>
  <r>
    <s v="Rafaelita Blaksland"/>
    <x v="4"/>
    <s v="Milk Bars"/>
    <d v="2021-04-28T00:00:00"/>
    <n v="812"/>
    <n v="63"/>
    <n v="331.38"/>
    <n v="480.62"/>
  </r>
  <r>
    <s v="Gunar Cockshoot"/>
    <x v="0"/>
    <s v="White Choc"/>
    <d v="2021-04-28T00:00:00"/>
    <n v="9520"/>
    <n v="635"/>
    <n v="4083.0499999999997"/>
    <n v="5436.9500000000007"/>
  </r>
  <r>
    <s v="Brien Boise"/>
    <x v="2"/>
    <s v="After Nines"/>
    <d v="2021-04-28T00:00:00"/>
    <n v="2744"/>
    <n v="392"/>
    <n v="4010.1600000000003"/>
    <n v="-1266.1600000000003"/>
  </r>
  <r>
    <s v="Barr Faughny"/>
    <x v="4"/>
    <s v="Organic Choco Syrup"/>
    <d v="2021-04-28T00:00:00"/>
    <n v="1519"/>
    <n v="169"/>
    <n v="1617.3300000000002"/>
    <n v="-98.330000000000155"/>
  </r>
  <r>
    <s v="Madelene Upcott"/>
    <x v="2"/>
    <s v="Baker's Choco Chips"/>
    <d v="2021-04-28T00:00:00"/>
    <n v="8722"/>
    <n v="700"/>
    <n v="8687"/>
    <n v="35"/>
  </r>
  <r>
    <s v="Husein Augar"/>
    <x v="5"/>
    <s v="Choco Coated Almonds"/>
    <d v="2021-04-28T00:00:00"/>
    <n v="588"/>
    <n v="23"/>
    <n v="76.36"/>
    <n v="511.64"/>
  </r>
  <r>
    <s v="Andria Kimpton"/>
    <x v="0"/>
    <s v="99% Dark &amp; Pure"/>
    <d v="2021-04-28T00:00:00"/>
    <n v="13384"/>
    <n v="638"/>
    <n v="4931.7400000000007"/>
    <n v="8452.2599999999984"/>
  </r>
  <r>
    <s v="Barr Faughny"/>
    <x v="3"/>
    <s v="Almond Choco"/>
    <d v="2021-04-28T00:00:00"/>
    <n v="1043"/>
    <n v="75"/>
    <n v="386.25"/>
    <n v="656.75"/>
  </r>
  <r>
    <s v="Jan Morforth"/>
    <x v="1"/>
    <s v="85% Dark Bars"/>
    <d v="2021-04-28T00:00:00"/>
    <n v="3262"/>
    <n v="233"/>
    <n v="2448.83"/>
    <n v="813.17000000000007"/>
  </r>
  <r>
    <s v="Dotty Strutley"/>
    <x v="0"/>
    <s v="Organic Choco Syrup"/>
    <d v="2021-04-28T00:00:00"/>
    <n v="1827"/>
    <n v="167"/>
    <n v="1598.19"/>
    <n v="228.80999999999995"/>
  </r>
  <r>
    <s v="Kelci Walkden"/>
    <x v="3"/>
    <s v="Spicy Special Slims"/>
    <d v="2021-04-28T00:00:00"/>
    <n v="8680"/>
    <n v="1260"/>
    <n v="10357.200000000001"/>
    <n v="-1677.2000000000007"/>
  </r>
  <r>
    <s v="Madelene Upcott"/>
    <x v="0"/>
    <s v="Smooth Sliky Salty"/>
    <d v="2021-04-28T00:00:00"/>
    <n v="3185"/>
    <n v="145"/>
    <n v="400.2"/>
    <n v="2784.8"/>
  </r>
  <r>
    <s v="Beverie Moffet"/>
    <x v="4"/>
    <s v="Eclairs"/>
    <d v="2021-04-28T00:00:00"/>
    <n v="3955"/>
    <n v="440"/>
    <n v="2776.3999999999996"/>
    <n v="1178.6000000000004"/>
  </r>
  <r>
    <s v="Beverie Moffet"/>
    <x v="2"/>
    <s v="Spicy Special Slims"/>
    <d v="2021-04-28T00:00:00"/>
    <n v="3878"/>
    <n v="647"/>
    <n v="5318.34"/>
    <n v="-1440.3400000000001"/>
  </r>
  <r>
    <s v="Jan Morforth"/>
    <x v="2"/>
    <s v="Smooth Sliky Salty"/>
    <d v="2021-04-28T00:00:00"/>
    <n v="1638"/>
    <n v="78"/>
    <n v="215.27999999999997"/>
    <n v="1422.72"/>
  </r>
  <r>
    <s v="Madelene Upcott"/>
    <x v="5"/>
    <s v="Smooth Sliky Salty"/>
    <d v="2021-04-28T00:00:00"/>
    <n v="10808"/>
    <n v="492"/>
    <n v="1357.9199999999998"/>
    <n v="9450.08"/>
  </r>
  <r>
    <s v="Kelci Walkden"/>
    <x v="4"/>
    <s v="85% Dark Bars"/>
    <d v="2021-04-28T00:00:00"/>
    <n v="4319"/>
    <n v="309"/>
    <n v="3247.59"/>
    <n v="1071.4099999999999"/>
  </r>
  <r>
    <s v="Oby Sorrel"/>
    <x v="0"/>
    <s v="50% Dark Bites"/>
    <d v="2021-04-28T00:00:00"/>
    <n v="6608"/>
    <n v="472"/>
    <n v="3530.5600000000004"/>
    <n v="3077.4399999999996"/>
  </r>
  <r>
    <s v="Beverie Moffet"/>
    <x v="5"/>
    <s v="Choco Coated Almonds"/>
    <d v="2021-04-28T00:00:00"/>
    <n v="6755"/>
    <n v="282"/>
    <n v="936.24"/>
    <n v="5818.76"/>
  </r>
  <r>
    <s v="Kaine Padly"/>
    <x v="0"/>
    <s v="Almond Choco"/>
    <d v="2021-04-28T00:00:00"/>
    <n v="203"/>
    <n v="15"/>
    <n v="77.25"/>
    <n v="125.75"/>
  </r>
  <r>
    <s v="Dotty Strutley"/>
    <x v="5"/>
    <s v="Smooth Sliky Salty"/>
    <d v="2021-04-28T00:00:00"/>
    <n v="2723"/>
    <n v="124"/>
    <n v="342.23999999999995"/>
    <n v="2380.7600000000002"/>
  </r>
  <r>
    <s v="Mallorie Waber"/>
    <x v="4"/>
    <s v="White Choc"/>
    <d v="2021-04-28T00:00:00"/>
    <n v="13699"/>
    <n v="1120"/>
    <n v="7201.5999999999995"/>
    <n v="6497.4000000000005"/>
  </r>
  <r>
    <s v="Andria Kimpton"/>
    <x v="1"/>
    <s v="After Nines"/>
    <d v="2021-04-28T00:00:00"/>
    <n v="5348"/>
    <n v="268"/>
    <n v="2741.6400000000003"/>
    <n v="2606.3599999999997"/>
  </r>
  <r>
    <s v="Kelci Walkden"/>
    <x v="0"/>
    <s v="Peanut Butter Cubes"/>
    <d v="2021-04-28T00:00:00"/>
    <n v="4396"/>
    <n v="367"/>
    <n v="972.55"/>
    <n v="3423.45"/>
  </r>
  <r>
    <s v="Beverie Moffet"/>
    <x v="2"/>
    <s v="After Nines"/>
    <d v="2021-04-28T00:00:00"/>
    <n v="7434"/>
    <n v="531"/>
    <n v="5432.13"/>
    <n v="2001.87"/>
  </r>
  <r>
    <s v="Karlen McCaffrey"/>
    <x v="4"/>
    <s v="85% Dark Bars"/>
    <d v="2021-04-28T00:00:00"/>
    <n v="5453"/>
    <n v="682"/>
    <n v="7167.82"/>
    <n v="-1714.8199999999997"/>
  </r>
  <r>
    <s v="Marney O'Breen"/>
    <x v="0"/>
    <s v="After Nines"/>
    <d v="2021-04-28T00:00:00"/>
    <n v="5579"/>
    <n v="310"/>
    <n v="3171.3"/>
    <n v="2407.6999999999998"/>
  </r>
  <r>
    <s v="Van Tuxwell"/>
    <x v="1"/>
    <s v="Mint Chip Choco"/>
    <d v="2021-04-28T00:00:00"/>
    <n v="63"/>
    <n v="3"/>
    <n v="17.16"/>
    <n v="45.84"/>
  </r>
  <r>
    <s v="Gunar Cockshoot"/>
    <x v="0"/>
    <s v="Orange Choco"/>
    <d v="2021-04-28T00:00:00"/>
    <n v="8120"/>
    <n v="625"/>
    <n v="2300"/>
    <n v="5820"/>
  </r>
  <r>
    <s v="Gunar Cockshoot"/>
    <x v="2"/>
    <s v="White Choc"/>
    <d v="2021-04-28T00:00:00"/>
    <n v="4277"/>
    <n v="840"/>
    <n v="5401.2"/>
    <n v="-1124.1999999999998"/>
  </r>
  <r>
    <s v="Ches Bonnell"/>
    <x v="2"/>
    <s v="50% Dark Bites"/>
    <d v="2021-04-28T00:00:00"/>
    <n v="5264"/>
    <n v="220"/>
    <n v="1645.6000000000001"/>
    <n v="3618.3999999999996"/>
  </r>
  <r>
    <s v="Gigi Bohling"/>
    <x v="5"/>
    <s v="Orange Choco"/>
    <d v="2021-04-29T00:00:00"/>
    <n v="2093"/>
    <n v="191"/>
    <n v="702.88"/>
    <n v="1390.12"/>
  </r>
  <r>
    <s v="Kelci Walkden"/>
    <x v="2"/>
    <s v="Mint Chip Choco"/>
    <d v="2021-04-29T00:00:00"/>
    <n v="9590"/>
    <n v="505"/>
    <n v="2888.6"/>
    <n v="6701.4"/>
  </r>
  <r>
    <s v="Gunar Cockshoot"/>
    <x v="3"/>
    <s v="White Choc"/>
    <d v="2021-04-29T00:00:00"/>
    <n v="3346"/>
    <n v="239"/>
    <n v="1536.77"/>
    <n v="1809.23"/>
  </r>
  <r>
    <s v="Jan Morforth"/>
    <x v="0"/>
    <s v="99% Dark &amp; Pure"/>
    <d v="2021-04-29T00:00:00"/>
    <n v="4781"/>
    <n v="218"/>
    <n v="1685.14"/>
    <n v="3095.8599999999997"/>
  </r>
  <r>
    <s v="Karlen McCaffrey"/>
    <x v="2"/>
    <s v="Spicy Special Slims"/>
    <d v="2021-04-29T00:00:00"/>
    <n v="5733"/>
    <n v="980"/>
    <n v="8055.6"/>
    <n v="-2322.6000000000004"/>
  </r>
  <r>
    <s v="Rafaelita Blaksland"/>
    <x v="4"/>
    <s v="Raspberry Choco"/>
    <d v="2021-04-29T00:00:00"/>
    <n v="119"/>
    <n v="12"/>
    <n v="46.2"/>
    <n v="72.8"/>
  </r>
  <r>
    <s v="Dennison Crosswaite"/>
    <x v="0"/>
    <s v="White Choc"/>
    <d v="2021-04-29T00:00:00"/>
    <n v="658"/>
    <n v="47"/>
    <n v="302.20999999999998"/>
    <n v="355.79"/>
  </r>
  <r>
    <s v="Kaine Padly"/>
    <x v="1"/>
    <s v="Drinking Coco"/>
    <d v="2021-04-29T00:00:00"/>
    <n v="3528"/>
    <n v="196"/>
    <n v="1948.24"/>
    <n v="1579.76"/>
  </r>
  <r>
    <s v="Marney O'Breen"/>
    <x v="2"/>
    <s v="Orange Choco"/>
    <d v="2021-04-29T00:00:00"/>
    <n v="630"/>
    <n v="53"/>
    <n v="195.04000000000002"/>
    <n v="434.96"/>
  </r>
  <r>
    <s v="Wilone O'Kielt"/>
    <x v="5"/>
    <s v="Manuka Honey Choco"/>
    <d v="2021-04-29T00:00:00"/>
    <n v="4067"/>
    <n v="339"/>
    <n v="2305.1999999999998"/>
    <n v="1761.8000000000002"/>
  </r>
  <r>
    <s v="Dotty Strutley"/>
    <x v="3"/>
    <s v="50% Dark Bites"/>
    <d v="2021-04-29T00:00:00"/>
    <n v="13258"/>
    <n v="840"/>
    <n v="6283.2000000000007"/>
    <n v="6974.7999999999993"/>
  </r>
  <r>
    <s v="Jan Morforth"/>
    <x v="3"/>
    <s v="Fruit &amp; Nut Bars"/>
    <d v="2021-04-29T00:00:00"/>
    <n v="3654"/>
    <n v="153"/>
    <n v="725.22"/>
    <n v="2928.7799999999997"/>
  </r>
  <r>
    <s v="Dennison Crosswaite"/>
    <x v="5"/>
    <s v="Eclairs"/>
    <d v="2021-04-29T00:00:00"/>
    <n v="294"/>
    <n v="30"/>
    <n v="189.29999999999998"/>
    <n v="104.70000000000002"/>
  </r>
  <r>
    <s v="Andria Kimpton"/>
    <x v="3"/>
    <s v="50% Dark Bites"/>
    <d v="2021-04-29T00:00:00"/>
    <n v="3626"/>
    <n v="242"/>
    <n v="1810.16"/>
    <n v="1815.84"/>
  </r>
  <r>
    <s v="Kaine Padly"/>
    <x v="0"/>
    <s v="Choco Coated Almonds"/>
    <d v="2021-04-29T00:00:00"/>
    <n v="7238"/>
    <n v="290"/>
    <n v="962.8"/>
    <n v="6275.2"/>
  </r>
  <r>
    <s v="Oby Sorrel"/>
    <x v="5"/>
    <s v="Raspberry Choco"/>
    <d v="2021-04-29T00:00:00"/>
    <n v="3283"/>
    <n v="329"/>
    <n v="1266.6500000000001"/>
    <n v="2016.35"/>
  </r>
  <r>
    <s v="Beverie Moffet"/>
    <x v="2"/>
    <s v="Caramel Stuffed Bars"/>
    <d v="2021-04-29T00:00:00"/>
    <n v="11529"/>
    <n v="502"/>
    <n v="4231.8599999999997"/>
    <n v="7297.14"/>
  </r>
  <r>
    <s v="Marney O'Breen"/>
    <x v="4"/>
    <s v="Baker's Choco Chips"/>
    <d v="2021-04-29T00:00:00"/>
    <n v="6482"/>
    <n v="282"/>
    <n v="3499.62"/>
    <n v="2982.38"/>
  </r>
  <r>
    <s v="Marney O'Breen"/>
    <x v="2"/>
    <s v="After Nines"/>
    <d v="2021-04-29T00:00:00"/>
    <n v="3605"/>
    <n v="190"/>
    <n v="1943.7"/>
    <n v="1661.3"/>
  </r>
  <r>
    <s v="Jehu Rudeforth"/>
    <x v="0"/>
    <s v="99% Dark &amp; Pure"/>
    <d v="2021-04-29T00:00:00"/>
    <n v="7070"/>
    <n v="373"/>
    <n v="2883.29"/>
    <n v="4186.71"/>
  </r>
  <r>
    <s v="Madelene Upcott"/>
    <x v="2"/>
    <s v="Manuka Honey Choco"/>
    <d v="2021-04-29T00:00:00"/>
    <n v="1918"/>
    <n v="128"/>
    <n v="870.4"/>
    <n v="1047.5999999999999"/>
  </r>
  <r>
    <s v="Wilone O'Kielt"/>
    <x v="5"/>
    <s v="Choco Coated Almonds"/>
    <d v="2021-04-29T00:00:00"/>
    <n v="5922"/>
    <n v="186"/>
    <n v="617.52"/>
    <n v="5304.48"/>
  </r>
  <r>
    <s v="Brien Boise"/>
    <x v="2"/>
    <s v="Peanut Butter Cubes"/>
    <d v="2021-04-29T00:00:00"/>
    <n v="1848"/>
    <n v="264"/>
    <n v="699.6"/>
    <n v="1148.4000000000001"/>
  </r>
  <r>
    <s v="Jehu Rudeforth"/>
    <x v="5"/>
    <s v="Almond Choco"/>
    <d v="2021-04-29T00:00:00"/>
    <n v="5446"/>
    <n v="166"/>
    <n v="854.90000000000009"/>
    <n v="4591.1000000000004"/>
  </r>
  <r>
    <s v="Kelci Walkden"/>
    <x v="5"/>
    <s v="Mint Chip Choco"/>
    <d v="2021-04-29T00:00:00"/>
    <n v="1036"/>
    <n v="44"/>
    <n v="251.67999999999998"/>
    <n v="784.32"/>
  </r>
  <r>
    <s v="Jan Morforth"/>
    <x v="5"/>
    <s v="Spicy Special Slims"/>
    <d v="2021-04-29T00:00:00"/>
    <n v="3864"/>
    <n v="168"/>
    <n v="1380.96"/>
    <n v="2483.04"/>
  </r>
  <r>
    <s v="Barr Faughny"/>
    <x v="1"/>
    <s v="White Choc"/>
    <d v="2021-04-29T00:00:00"/>
    <n v="8673"/>
    <n v="668"/>
    <n v="4295.24"/>
    <n v="4377.76"/>
  </r>
  <r>
    <s v="Dotty Strutley"/>
    <x v="3"/>
    <s v="Fruit &amp; Nut Bars"/>
    <d v="2021-04-29T00:00:00"/>
    <n v="6027"/>
    <n v="548"/>
    <n v="2597.52"/>
    <n v="3429.48"/>
  </r>
  <r>
    <s v="Husein Augar"/>
    <x v="0"/>
    <s v="Fruit &amp; Nut Bars"/>
    <d v="2021-04-29T00:00:00"/>
    <n v="3213"/>
    <n v="268"/>
    <n v="1270.3200000000002"/>
    <n v="1942.6799999999998"/>
  </r>
  <r>
    <s v="Roddy Speechley"/>
    <x v="1"/>
    <s v="Milk Bars"/>
    <d v="2021-04-29T00:00:00"/>
    <n v="1932"/>
    <n v="81"/>
    <n v="426.06"/>
    <n v="1505.94"/>
  </r>
  <r>
    <s v="Dotty Strutley"/>
    <x v="1"/>
    <s v="Manuka Honey Choco"/>
    <d v="2021-04-30T00:00:00"/>
    <n v="1232"/>
    <n v="112"/>
    <n v="761.6"/>
    <n v="470.4"/>
  </r>
  <r>
    <s v="Wilone O'Kielt"/>
    <x v="1"/>
    <s v="Orange Choco"/>
    <d v="2021-04-30T00:00:00"/>
    <n v="2639"/>
    <n v="220"/>
    <n v="809.6"/>
    <n v="1829.4"/>
  </r>
  <r>
    <s v="Andria Kimpton"/>
    <x v="5"/>
    <s v="Eclairs"/>
    <d v="2021-04-30T00:00:00"/>
    <n v="9737"/>
    <n v="1050"/>
    <n v="6625.5"/>
    <n v="3111.5"/>
  </r>
  <r>
    <s v="Marney O'Breen"/>
    <x v="3"/>
    <s v="70% Dark Bites"/>
    <d v="2021-04-30T00:00:00"/>
    <n v="8547"/>
    <n v="570"/>
    <n v="2872.8"/>
    <n v="5674.2"/>
  </r>
  <r>
    <s v="Beverie Moffet"/>
    <x v="3"/>
    <s v="Orange Choco"/>
    <d v="2021-04-30T00:00:00"/>
    <n v="6419"/>
    <n v="584"/>
    <n v="2149.12"/>
    <n v="4269.88"/>
  </r>
  <r>
    <s v="Dotty Strutley"/>
    <x v="3"/>
    <s v="Baker's Choco Chips"/>
    <d v="2021-04-30T00:00:00"/>
    <n v="5173"/>
    <n v="398"/>
    <n v="4939.18"/>
    <n v="233.81999999999971"/>
  </r>
  <r>
    <s v="Dotty Strutley"/>
    <x v="5"/>
    <s v="85% Dark Bars"/>
    <d v="2021-04-30T00:00:00"/>
    <n v="2149"/>
    <n v="135"/>
    <n v="1418.85"/>
    <n v="730.15000000000009"/>
  </r>
  <r>
    <s v="Rafaelita Blaksland"/>
    <x v="3"/>
    <s v="After Nines"/>
    <d v="2021-04-30T00:00:00"/>
    <n v="4977"/>
    <n v="623"/>
    <n v="6373.29"/>
    <n v="-1396.29"/>
  </r>
  <r>
    <s v="Rafaelita Blaksland"/>
    <x v="2"/>
    <s v="After Nines"/>
    <d v="2021-04-30T00:00:00"/>
    <n v="9282"/>
    <n v="1330"/>
    <n v="13605.900000000001"/>
    <n v="-4323.9000000000015"/>
  </r>
  <r>
    <s v="Wilone O'Kielt"/>
    <x v="4"/>
    <s v="Orange Choco"/>
    <d v="2021-04-30T00:00:00"/>
    <n v="392"/>
    <n v="33"/>
    <n v="121.44000000000001"/>
    <n v="270.56"/>
  </r>
  <r>
    <s v="Ches Bonnell"/>
    <x v="1"/>
    <s v="Mint Chip Choco"/>
    <d v="2021-04-30T00:00:00"/>
    <n v="3052"/>
    <n v="170"/>
    <n v="972.4"/>
    <n v="2079.6"/>
  </r>
  <r>
    <s v="Gigi Bohling"/>
    <x v="1"/>
    <s v="Fruit &amp; Nut Bars"/>
    <d v="2021-04-30T00:00:00"/>
    <n v="5558"/>
    <n v="223"/>
    <n v="1057.02"/>
    <n v="4500.9799999999996"/>
  </r>
  <r>
    <s v="Ches Bonnell"/>
    <x v="2"/>
    <s v="85% Dark Bars"/>
    <d v="2021-04-30T00:00:00"/>
    <n v="1680"/>
    <n v="120"/>
    <n v="1261.2"/>
    <n v="418.79999999999995"/>
  </r>
  <r>
    <s v="Kaine Padly"/>
    <x v="0"/>
    <s v="Peanut Butter Cubes"/>
    <d v="2021-04-30T00:00:00"/>
    <n v="1148"/>
    <n v="46"/>
    <n v="121.89999999999999"/>
    <n v="1026.0999999999999"/>
  </r>
  <r>
    <s v="Kelci Walkden"/>
    <x v="1"/>
    <s v="Drinking Coco"/>
    <d v="2021-04-30T00:00:00"/>
    <n v="14931"/>
    <n v="910"/>
    <n v="9045.4"/>
    <n v="5885.6"/>
  </r>
  <r>
    <s v="Barr Faughny"/>
    <x v="1"/>
    <s v="Peanut Butter Cubes"/>
    <d v="2021-04-30T00:00:00"/>
    <n v="2688"/>
    <n v="117"/>
    <n v="310.05"/>
    <n v="2377.9499999999998"/>
  </r>
  <r>
    <s v="Andria Kimpton"/>
    <x v="4"/>
    <s v="Manuka Honey Choco"/>
    <d v="2021-04-30T00:00:00"/>
    <n v="8015"/>
    <n v="700"/>
    <n v="4760"/>
    <n v="3255"/>
  </r>
  <r>
    <s v="Husein Augar"/>
    <x v="0"/>
    <s v="Orange Choco"/>
    <d v="2021-04-30T00:00:00"/>
    <n v="2380"/>
    <n v="184"/>
    <n v="677.12"/>
    <n v="1702.88"/>
  </r>
  <r>
    <s v="Andria Kimpton"/>
    <x v="1"/>
    <s v="Eclairs"/>
    <d v="2021-04-30T00:00:00"/>
    <n v="6496"/>
    <n v="650"/>
    <n v="4101.5"/>
    <n v="2394.5"/>
  </r>
  <r>
    <s v="Kelci Walkden"/>
    <x v="4"/>
    <s v="Peanut Butter Cubes"/>
    <d v="2021-04-30T00:00:00"/>
    <n v="7378"/>
    <n v="321"/>
    <n v="850.65"/>
    <n v="6527.35"/>
  </r>
  <r>
    <s v="Jan Morforth"/>
    <x v="4"/>
    <s v="99% Dark &amp; Pure"/>
    <d v="2021-04-30T00:00:00"/>
    <n v="3325"/>
    <n v="152"/>
    <n v="1174.96"/>
    <n v="2150.04"/>
  </r>
  <r>
    <s v="Wilone O'Kielt"/>
    <x v="5"/>
    <s v="Mint Chip Choco"/>
    <d v="2021-04-30T00:00:00"/>
    <n v="2877"/>
    <n v="144"/>
    <n v="823.68"/>
    <n v="2053.3200000000002"/>
  </r>
  <r>
    <s v="Beverie Moffet"/>
    <x v="2"/>
    <s v="Organic Choco Syrup"/>
    <d v="2021-04-30T00:00:00"/>
    <n v="1435"/>
    <n v="160"/>
    <n v="1531.2"/>
    <n v="-96.200000000000045"/>
  </r>
  <r>
    <s v="Karlen McCaffrey"/>
    <x v="4"/>
    <s v="Baker's Choco Chips"/>
    <d v="2021-04-30T00:00:00"/>
    <n v="6587"/>
    <n v="471"/>
    <n v="5845.11"/>
    <n v="741.89000000000033"/>
  </r>
  <r>
    <s v="Jan Morforth"/>
    <x v="1"/>
    <s v="After Nines"/>
    <d v="2021-04-30T00:00:00"/>
    <n v="2079"/>
    <n v="347"/>
    <n v="3549.81"/>
    <n v="-1470.81"/>
  </r>
  <r>
    <s v="Curtice Advani"/>
    <x v="3"/>
    <s v="Choco Coated Almonds"/>
    <d v="2021-04-30T00:00:00"/>
    <n v="2422"/>
    <n v="97"/>
    <n v="322.03999999999996"/>
    <n v="2099.96"/>
  </r>
  <r>
    <s v="Marney O'Breen"/>
    <x v="5"/>
    <s v="Baker's Choco Chips"/>
    <d v="2021-04-30T00:00:00"/>
    <n v="4102"/>
    <n v="316"/>
    <n v="3921.56"/>
    <n v="180.44000000000005"/>
  </r>
  <r>
    <s v="Oby Sorrel"/>
    <x v="3"/>
    <s v="White Choc"/>
    <d v="2021-04-30T00:00:00"/>
    <n v="2800"/>
    <n v="312"/>
    <n v="2006.1599999999999"/>
    <n v="793.84000000000015"/>
  </r>
  <r>
    <s v="Brien Boise"/>
    <x v="4"/>
    <s v="Almond Choco"/>
    <d v="2021-04-30T00:00:00"/>
    <n v="12110"/>
    <n v="466"/>
    <n v="2399.9"/>
    <n v="9710.1"/>
  </r>
  <r>
    <s v="Marney O'Breen"/>
    <x v="0"/>
    <s v="Raspberry Choco"/>
    <d v="2021-05-03T00:00:00"/>
    <n v="910"/>
    <n v="76"/>
    <n v="292.60000000000002"/>
    <n v="617.4"/>
  </r>
  <r>
    <s v="Kelci Walkden"/>
    <x v="2"/>
    <s v="Smooth Sliky Salty"/>
    <d v="2021-05-03T00:00:00"/>
    <n v="406"/>
    <n v="18"/>
    <n v="49.679999999999993"/>
    <n v="356.32"/>
  </r>
  <r>
    <s v="Husein Augar"/>
    <x v="5"/>
    <s v="Drinking Coco"/>
    <d v="2021-05-03T00:00:00"/>
    <n v="4088"/>
    <n v="228"/>
    <n v="2266.3199999999997"/>
    <n v="1821.6800000000003"/>
  </r>
  <r>
    <s v="Oby Sorrel"/>
    <x v="3"/>
    <s v="Eclairs"/>
    <d v="2021-05-03T00:00:00"/>
    <n v="1631"/>
    <n v="204"/>
    <n v="1287.24"/>
    <n v="343.76"/>
  </r>
  <r>
    <s v="Ches Bonnell"/>
    <x v="4"/>
    <s v="Mint Chip Choco"/>
    <d v="2021-05-03T00:00:00"/>
    <n v="3073"/>
    <n v="171"/>
    <n v="978.12"/>
    <n v="2094.88"/>
  </r>
  <r>
    <s v="Ches Bonnell"/>
    <x v="0"/>
    <s v="Baker's Choco Chips"/>
    <d v="2021-05-04T00:00:00"/>
    <n v="2226"/>
    <n v="172"/>
    <n v="2134.52"/>
    <n v="91.480000000000018"/>
  </r>
  <r>
    <s v="Dennison Crosswaite"/>
    <x v="0"/>
    <s v="Smooth Sliky Salty"/>
    <d v="2021-05-04T00:00:00"/>
    <n v="2751"/>
    <n v="120"/>
    <n v="331.2"/>
    <n v="2419.8000000000002"/>
  </r>
  <r>
    <s v="Gigi Bohling"/>
    <x v="0"/>
    <s v="Fruit &amp; Nut Bars"/>
    <d v="2021-05-04T00:00:00"/>
    <n v="7119"/>
    <n v="297"/>
    <n v="1407.78"/>
    <n v="5711.22"/>
  </r>
  <r>
    <s v="Curtice Advani"/>
    <x v="3"/>
    <s v="Raspberry Choco"/>
    <d v="2021-05-04T00:00:00"/>
    <n v="1764"/>
    <n v="161"/>
    <n v="619.85"/>
    <n v="1144.1500000000001"/>
  </r>
  <r>
    <s v="Oby Sorrel"/>
    <x v="0"/>
    <s v="Manuka Honey Choco"/>
    <d v="2021-05-04T00:00:00"/>
    <n v="9891"/>
    <n v="910"/>
    <n v="6188"/>
    <n v="3703"/>
  </r>
  <r>
    <s v="Dennison Crosswaite"/>
    <x v="1"/>
    <s v="Choco Coated Almonds"/>
    <d v="2021-05-04T00:00:00"/>
    <n v="3486"/>
    <n v="146"/>
    <n v="484.71999999999997"/>
    <n v="3001.28"/>
  </r>
  <r>
    <s v="Curtice Advani"/>
    <x v="2"/>
    <s v="Drinking Coco"/>
    <d v="2021-05-04T00:00:00"/>
    <n v="1939"/>
    <n v="122"/>
    <n v="1212.6799999999998"/>
    <n v="726.32000000000016"/>
  </r>
  <r>
    <s v="Ches Bonnell"/>
    <x v="4"/>
    <s v="Peanut Butter Cubes"/>
    <d v="2021-05-04T00:00:00"/>
    <n v="2604"/>
    <n v="109"/>
    <n v="288.84999999999997"/>
    <n v="2315.15"/>
  </r>
  <r>
    <s v="Dennison Crosswaite"/>
    <x v="1"/>
    <s v="Organic Choco Syrup"/>
    <d v="2021-05-04T00:00:00"/>
    <n v="7595"/>
    <n v="770"/>
    <n v="7368.9000000000005"/>
    <n v="226.09999999999945"/>
  </r>
  <r>
    <s v="Dennison Crosswaite"/>
    <x v="4"/>
    <s v="Choco Coated Almonds"/>
    <d v="2021-05-04T00:00:00"/>
    <n v="147"/>
    <n v="7"/>
    <n v="23.24"/>
    <n v="123.76"/>
  </r>
  <r>
    <s v="Brien Boise"/>
    <x v="1"/>
    <s v="Baker's Choco Chips"/>
    <d v="2021-05-04T00:00:00"/>
    <n v="1078"/>
    <n v="90"/>
    <n v="1116.9000000000001"/>
    <n v="-38.900000000000091"/>
  </r>
  <r>
    <s v="Husein Augar"/>
    <x v="1"/>
    <s v="After Nines"/>
    <d v="2021-05-04T00:00:00"/>
    <n v="5264"/>
    <n v="658"/>
    <n v="6731.34"/>
    <n v="-1467.3400000000001"/>
  </r>
  <r>
    <s v="Dotty Strutley"/>
    <x v="2"/>
    <s v="70% Dark Bites"/>
    <d v="2021-05-04T00:00:00"/>
    <n v="3038"/>
    <n v="234"/>
    <n v="1179.3599999999999"/>
    <n v="1858.64"/>
  </r>
  <r>
    <s v="Rafaelita Blaksland"/>
    <x v="3"/>
    <s v="Drinking Coco"/>
    <d v="2021-05-04T00:00:00"/>
    <n v="672"/>
    <n v="42"/>
    <n v="417.47999999999996"/>
    <n v="254.52000000000004"/>
  </r>
  <r>
    <s v="Kaine Padly"/>
    <x v="1"/>
    <s v="Caramel Stuffed Bars"/>
    <d v="2021-05-04T00:00:00"/>
    <n v="2751"/>
    <n v="102"/>
    <n v="859.86"/>
    <n v="1891.1399999999999"/>
  </r>
  <r>
    <s v="Marney O'Breen"/>
    <x v="3"/>
    <s v="Mint Chip Choco"/>
    <d v="2021-05-04T00:00:00"/>
    <n v="224"/>
    <n v="12"/>
    <n v="68.64"/>
    <n v="155.36000000000001"/>
  </r>
  <r>
    <s v="Jan Morforth"/>
    <x v="2"/>
    <s v="Peanut Butter Cubes"/>
    <d v="2021-05-04T00:00:00"/>
    <n v="4291"/>
    <n v="187"/>
    <n v="495.55"/>
    <n v="3795.45"/>
  </r>
  <r>
    <s v="Dennison Crosswaite"/>
    <x v="1"/>
    <s v="Orange Choco"/>
    <d v="2021-05-04T00:00:00"/>
    <n v="1134"/>
    <n v="95"/>
    <n v="349.6"/>
    <n v="784.4"/>
  </r>
  <r>
    <s v="Madelene Upcott"/>
    <x v="5"/>
    <s v="Caramel Stuffed Bars"/>
    <d v="2021-05-04T00:00:00"/>
    <n v="3822"/>
    <n v="147"/>
    <n v="1239.21"/>
    <n v="2582.79"/>
  </r>
  <r>
    <s v="Ches Bonnell"/>
    <x v="1"/>
    <s v="After Nines"/>
    <d v="2021-05-04T00:00:00"/>
    <n v="2933"/>
    <n v="419"/>
    <n v="4286.37"/>
    <n v="-1353.37"/>
  </r>
  <r>
    <s v="Rafaelita Blaksland"/>
    <x v="5"/>
    <s v="70% Dark Bites"/>
    <d v="2021-05-04T00:00:00"/>
    <n v="1932"/>
    <n v="138"/>
    <n v="695.52"/>
    <n v="1236.48"/>
  </r>
  <r>
    <s v="Oby Sorrel"/>
    <x v="1"/>
    <s v="Drinking Coco"/>
    <d v="2021-05-04T00:00:00"/>
    <n v="2009"/>
    <n v="126"/>
    <n v="1252.4399999999998"/>
    <n v="756.56000000000017"/>
  </r>
  <r>
    <s v="Karlen McCaffrey"/>
    <x v="5"/>
    <s v="Raspberry Choco"/>
    <d v="2021-05-04T00:00:00"/>
    <n v="1141"/>
    <n v="115"/>
    <n v="442.75"/>
    <n v="698.25"/>
  </r>
  <r>
    <s v="Beverie Moffet"/>
    <x v="2"/>
    <s v="Mint Chip Choco"/>
    <d v="2021-05-04T00:00:00"/>
    <n v="1442"/>
    <n v="81"/>
    <n v="463.32"/>
    <n v="978.68000000000006"/>
  </r>
  <r>
    <s v="Kaine Padly"/>
    <x v="3"/>
    <s v="Milk Bars"/>
    <d v="2021-05-04T00:00:00"/>
    <n v="7203"/>
    <n v="515"/>
    <n v="2708.9"/>
    <n v="4494.1000000000004"/>
  </r>
  <r>
    <s v="Ches Bonnell"/>
    <x v="0"/>
    <s v="Smooth Sliky Salty"/>
    <d v="2021-05-04T00:00:00"/>
    <n v="13286"/>
    <n v="604"/>
    <n v="1667.04"/>
    <n v="11618.96"/>
  </r>
  <r>
    <s v="Andria Kimpton"/>
    <x v="5"/>
    <s v="Choco Coated Almonds"/>
    <d v="2021-05-04T00:00:00"/>
    <n v="13678"/>
    <n v="527"/>
    <n v="1749.6399999999999"/>
    <n v="11928.36"/>
  </r>
  <r>
    <s v="Kaine Padly"/>
    <x v="0"/>
    <s v="Eclairs"/>
    <d v="2021-05-04T00:00:00"/>
    <n v="2723"/>
    <n v="273"/>
    <n v="1722.6299999999999"/>
    <n v="1000.3700000000001"/>
  </r>
  <r>
    <s v="Dotty Strutley"/>
    <x v="4"/>
    <s v="Smooth Sliky Salty"/>
    <d v="2021-05-04T00:00:00"/>
    <n v="14021"/>
    <n v="668"/>
    <n v="1843.6799999999998"/>
    <n v="12177.32"/>
  </r>
  <r>
    <s v="Wilone O'Kielt"/>
    <x v="1"/>
    <s v="Smooth Sliky Salty"/>
    <d v="2021-05-04T00:00:00"/>
    <n v="10486"/>
    <n v="477"/>
    <n v="1316.52"/>
    <n v="9169.48"/>
  </r>
  <r>
    <s v="Jan Morforth"/>
    <x v="5"/>
    <s v="Drinking Coco"/>
    <d v="2021-05-04T00:00:00"/>
    <n v="4676"/>
    <n v="293"/>
    <n v="2912.42"/>
    <n v="1763.58"/>
  </r>
  <r>
    <s v="Ches Bonnell"/>
    <x v="1"/>
    <s v="70% Dark Bites"/>
    <d v="2021-05-04T00:00:00"/>
    <n v="12047"/>
    <n v="840"/>
    <n v="4233.6000000000004"/>
    <n v="7813.4"/>
  </r>
  <r>
    <s v="Wilone O'Kielt"/>
    <x v="5"/>
    <s v="After Nines"/>
    <d v="2021-05-04T00:00:00"/>
    <n v="3864"/>
    <n v="644"/>
    <n v="6588.12"/>
    <n v="-2724.12"/>
  </r>
  <r>
    <s v="Kaine Padly"/>
    <x v="0"/>
    <s v="Raspberry Choco"/>
    <d v="2021-05-04T00:00:00"/>
    <n v="4424"/>
    <n v="443"/>
    <n v="1705.55"/>
    <n v="2718.45"/>
  </r>
  <r>
    <s v="Kelci Walkden"/>
    <x v="4"/>
    <s v="Eclairs"/>
    <d v="2021-05-04T00:00:00"/>
    <n v="2821"/>
    <n v="283"/>
    <n v="1785.7299999999998"/>
    <n v="1035.2700000000002"/>
  </r>
  <r>
    <s v="Dotty Strutley"/>
    <x v="5"/>
    <s v="Fruit &amp; Nut Bars"/>
    <d v="2021-05-04T00:00:00"/>
    <n v="1050"/>
    <n v="42"/>
    <n v="199.08"/>
    <n v="850.92"/>
  </r>
  <r>
    <s v="Oby Sorrel"/>
    <x v="4"/>
    <s v="99% Dark &amp; Pure"/>
    <d v="2021-05-04T00:00:00"/>
    <n v="3101"/>
    <n v="148"/>
    <n v="1144.04"/>
    <n v="1956.96"/>
  </r>
  <r>
    <s v="Andria Kimpton"/>
    <x v="2"/>
    <s v="Drinking Coco"/>
    <d v="2021-05-04T00:00:00"/>
    <n v="238"/>
    <n v="14"/>
    <n v="139.16"/>
    <n v="98.84"/>
  </r>
  <r>
    <s v="Gigi Bohling"/>
    <x v="0"/>
    <s v="Milk Bars"/>
    <d v="2021-05-04T00:00:00"/>
    <n v="5362"/>
    <n v="413"/>
    <n v="2172.38"/>
    <n v="3189.62"/>
  </r>
  <r>
    <s v="Andria Kimpton"/>
    <x v="1"/>
    <s v="White Choc"/>
    <d v="2021-05-04T00:00:00"/>
    <n v="4522"/>
    <n v="283"/>
    <n v="1819.6899999999998"/>
    <n v="2702.3100000000004"/>
  </r>
  <r>
    <s v="Barr Faughny"/>
    <x v="5"/>
    <s v="99% Dark &amp; Pure"/>
    <d v="2021-05-05T00:00:00"/>
    <n v="2506"/>
    <n v="120"/>
    <n v="927.6"/>
    <n v="1578.4"/>
  </r>
  <r>
    <s v="Ches Bonnell"/>
    <x v="2"/>
    <s v="Raspberry Choco"/>
    <d v="2021-05-05T00:00:00"/>
    <n v="6923"/>
    <n v="577"/>
    <n v="2221.4500000000003"/>
    <n v="4701.5499999999993"/>
  </r>
  <r>
    <s v="Jan Morforth"/>
    <x v="5"/>
    <s v="Spicy Special Slims"/>
    <d v="2021-05-05T00:00:00"/>
    <n v="4109"/>
    <n v="514"/>
    <n v="4225.08"/>
    <n v="-116.07999999999993"/>
  </r>
  <r>
    <s v="Beverie Moffet"/>
    <x v="5"/>
    <s v="White Choc"/>
    <d v="2021-05-05T00:00:00"/>
    <n v="1043"/>
    <n v="70"/>
    <n v="450.09999999999997"/>
    <n v="592.90000000000009"/>
  </r>
  <r>
    <s v="Marney O'Breen"/>
    <x v="3"/>
    <s v="50% Dark Bites"/>
    <d v="2021-05-05T00:00:00"/>
    <n v="3969"/>
    <n v="284"/>
    <n v="2124.3200000000002"/>
    <n v="1844.6799999999998"/>
  </r>
  <r>
    <s v="Ches Bonnell"/>
    <x v="0"/>
    <s v="White Choc"/>
    <d v="2021-05-05T00:00:00"/>
    <n v="10115"/>
    <n v="700"/>
    <n v="4501"/>
    <n v="5614"/>
  </r>
  <r>
    <s v="Wilone O'Kielt"/>
    <x v="0"/>
    <s v="Fruit &amp; Nut Bars"/>
    <d v="2021-05-05T00:00:00"/>
    <n v="7364"/>
    <n v="295"/>
    <n v="1398.3"/>
    <n v="5965.7"/>
  </r>
  <r>
    <s v="Dotty Strutley"/>
    <x v="4"/>
    <s v="Spicy Special Slims"/>
    <d v="2021-05-05T00:00:00"/>
    <n v="875"/>
    <n v="125"/>
    <n v="1027.5"/>
    <n v="-152.5"/>
  </r>
  <r>
    <s v="Kaine Padly"/>
    <x v="0"/>
    <s v="50% Dark Bites"/>
    <d v="2021-05-05T00:00:00"/>
    <n v="3619"/>
    <n v="227"/>
    <n v="1697.96"/>
    <n v="1921.04"/>
  </r>
  <r>
    <s v="Madelene Upcott"/>
    <x v="3"/>
    <s v="Eclairs"/>
    <d v="2021-05-05T00:00:00"/>
    <n v="5054"/>
    <n v="562"/>
    <n v="3546.22"/>
    <n v="1507.7800000000002"/>
  </r>
  <r>
    <s v="Jan Morforth"/>
    <x v="4"/>
    <s v="Organic Choco Syrup"/>
    <d v="2021-05-05T00:00:00"/>
    <n v="7469"/>
    <n v="679"/>
    <n v="6498.03"/>
    <n v="970.97000000000025"/>
  </r>
  <r>
    <s v="Ches Bonnell"/>
    <x v="0"/>
    <s v="Fruit &amp; Nut Bars"/>
    <d v="2021-05-05T00:00:00"/>
    <n v="11305"/>
    <n v="472"/>
    <n v="2237.2800000000002"/>
    <n v="9067.7199999999993"/>
  </r>
  <r>
    <s v="Jan Morforth"/>
    <x v="0"/>
    <s v="85% Dark Bars"/>
    <d v="2021-05-05T00:00:00"/>
    <n v="6930"/>
    <n v="434"/>
    <n v="4561.34"/>
    <n v="2368.66"/>
  </r>
  <r>
    <s v="Rafaelita Blaksland"/>
    <x v="5"/>
    <s v="Baker's Choco Chips"/>
    <d v="2021-05-05T00:00:00"/>
    <n v="406"/>
    <n v="32"/>
    <n v="397.12"/>
    <n v="8.8799999999999955"/>
  </r>
  <r>
    <s v="Ches Bonnell"/>
    <x v="3"/>
    <s v="Milk Bars"/>
    <d v="2021-05-05T00:00:00"/>
    <n v="1918"/>
    <n v="128"/>
    <n v="673.28"/>
    <n v="1244.72"/>
  </r>
  <r>
    <s v="Curtice Advani"/>
    <x v="1"/>
    <s v="Mint Chip Choco"/>
    <d v="2021-05-05T00:00:00"/>
    <n v="616"/>
    <n v="35"/>
    <n v="200.2"/>
    <n v="415.8"/>
  </r>
  <r>
    <s v="Andria Kimpton"/>
    <x v="5"/>
    <s v="Raspberry Choco"/>
    <d v="2021-05-05T00:00:00"/>
    <n v="1533"/>
    <n v="128"/>
    <n v="492.8"/>
    <n v="1040.2"/>
  </r>
  <r>
    <s v="Wilone O'Kielt"/>
    <x v="4"/>
    <s v="99% Dark &amp; Pure"/>
    <d v="2021-05-05T00:00:00"/>
    <n v="8876"/>
    <n v="423"/>
    <n v="3269.79"/>
    <n v="5606.21"/>
  </r>
  <r>
    <s v="Husein Augar"/>
    <x v="0"/>
    <s v="Almond Choco"/>
    <d v="2021-05-05T00:00:00"/>
    <n v="3731"/>
    <n v="311"/>
    <n v="1601.65"/>
    <n v="2129.35"/>
  </r>
  <r>
    <s v="Andria Kimpton"/>
    <x v="5"/>
    <s v="85% Dark Bars"/>
    <d v="2021-05-05T00:00:00"/>
    <n v="10465"/>
    <n v="770"/>
    <n v="8092.7"/>
    <n v="2372.3000000000002"/>
  </r>
  <r>
    <s v="Marney O'Breen"/>
    <x v="4"/>
    <s v="Eclairs"/>
    <d v="2021-05-06T00:00:00"/>
    <n v="1659"/>
    <n v="185"/>
    <n v="1167.3499999999999"/>
    <n v="491.65000000000009"/>
  </r>
  <r>
    <s v="Jan Morforth"/>
    <x v="1"/>
    <s v="Organic Choco Syrup"/>
    <d v="2021-05-06T00:00:00"/>
    <n v="616"/>
    <n v="56"/>
    <n v="535.92000000000007"/>
    <n v="80.079999999999927"/>
  </r>
  <r>
    <s v="Gunar Cockshoot"/>
    <x v="1"/>
    <s v="85% Dark Bars"/>
    <d v="2021-05-06T00:00:00"/>
    <n v="3325"/>
    <n v="208"/>
    <n v="2186.08"/>
    <n v="1138.92"/>
  </r>
  <r>
    <s v="Jan Morforth"/>
    <x v="4"/>
    <s v="50% Dark Bites"/>
    <d v="2021-05-06T00:00:00"/>
    <n v="2394"/>
    <n v="160"/>
    <n v="1196.8000000000002"/>
    <n v="1197.1999999999998"/>
  </r>
  <r>
    <s v="Barr Faughny"/>
    <x v="4"/>
    <s v="Manuka Honey Choco"/>
    <d v="2021-05-06T00:00:00"/>
    <n v="6916"/>
    <n v="532"/>
    <n v="3617.6"/>
    <n v="3298.4"/>
  </r>
  <r>
    <s v="Jan Morforth"/>
    <x v="3"/>
    <s v="Choco Coated Almonds"/>
    <d v="2021-05-06T00:00:00"/>
    <n v="4158"/>
    <n v="167"/>
    <n v="554.43999999999994"/>
    <n v="3603.56"/>
  </r>
  <r>
    <s v="Kaine Padly"/>
    <x v="0"/>
    <s v="Manuka Honey Choco"/>
    <d v="2021-05-06T00:00:00"/>
    <n v="3199"/>
    <n v="267"/>
    <n v="1815.6"/>
    <n v="1383.4"/>
  </r>
  <r>
    <s v="Rafaelita Blaksland"/>
    <x v="1"/>
    <s v="50% Dark Bites"/>
    <d v="2021-05-06T00:00:00"/>
    <n v="2891"/>
    <n v="181"/>
    <n v="1353.88"/>
    <n v="1537.12"/>
  </r>
  <r>
    <s v="Kelci Walkden"/>
    <x v="1"/>
    <s v="Fruit &amp; Nut Bars"/>
    <d v="2021-05-06T00:00:00"/>
    <n v="2072"/>
    <n v="83"/>
    <n v="393.42"/>
    <n v="1678.58"/>
  </r>
  <r>
    <s v="Andria Kimpton"/>
    <x v="3"/>
    <s v="Milk Bars"/>
    <d v="2021-05-06T00:00:00"/>
    <n v="525"/>
    <n v="35"/>
    <n v="184.1"/>
    <n v="340.9"/>
  </r>
  <r>
    <s v="Kelci Walkden"/>
    <x v="0"/>
    <s v="Fruit &amp; Nut Bars"/>
    <d v="2021-05-07T00:00:00"/>
    <n v="4900"/>
    <n v="196"/>
    <n v="929.04000000000008"/>
    <n v="3970.96"/>
  </r>
  <r>
    <s v="Barr Faughny"/>
    <x v="1"/>
    <s v="After Nines"/>
    <d v="2021-05-07T00:00:00"/>
    <n v="6321"/>
    <n v="1050"/>
    <n v="10741.5"/>
    <n v="-4420.5"/>
  </r>
  <r>
    <s v="Jan Morforth"/>
    <x v="0"/>
    <s v="Smooth Sliky Salty"/>
    <d v="2021-05-07T00:00:00"/>
    <n v="448"/>
    <n v="22"/>
    <n v="60.72"/>
    <n v="387.28"/>
  </r>
  <r>
    <s v="Beverie Moffet"/>
    <x v="5"/>
    <s v="Fruit &amp; Nut Bars"/>
    <d v="2021-05-07T00:00:00"/>
    <n v="2415"/>
    <n v="105"/>
    <n v="497.70000000000005"/>
    <n v="1917.3"/>
  </r>
  <r>
    <s v="Curtice Advani"/>
    <x v="1"/>
    <s v="Choco Coated Almonds"/>
    <d v="2021-05-07T00:00:00"/>
    <n v="7140"/>
    <n v="298"/>
    <n v="989.3599999999999"/>
    <n v="6150.64"/>
  </r>
  <r>
    <s v="Ches Bonnell"/>
    <x v="1"/>
    <s v="Milk Bars"/>
    <d v="2021-05-07T00:00:00"/>
    <n v="7588"/>
    <n v="542"/>
    <n v="2850.92"/>
    <n v="4737.08"/>
  </r>
  <r>
    <s v="Marney O'Breen"/>
    <x v="0"/>
    <s v="Peanut Butter Cubes"/>
    <d v="2021-05-07T00:00:00"/>
    <n v="3052"/>
    <n v="123"/>
    <n v="325.95"/>
    <n v="2726.05"/>
  </r>
  <r>
    <s v="Karlen McCaffrey"/>
    <x v="1"/>
    <s v="Caramel Stuffed Bars"/>
    <d v="2021-05-07T00:00:00"/>
    <n v="3458"/>
    <n v="139"/>
    <n v="1171.77"/>
    <n v="2286.23"/>
  </r>
  <r>
    <s v="Oby Sorrel"/>
    <x v="1"/>
    <s v="Caramel Stuffed Bars"/>
    <d v="2021-05-07T00:00:00"/>
    <n v="5383"/>
    <n v="200"/>
    <n v="1686"/>
    <n v="3697"/>
  </r>
  <r>
    <s v="Oby Sorrel"/>
    <x v="4"/>
    <s v="Baker's Choco Chips"/>
    <d v="2021-05-07T00:00:00"/>
    <n v="5180"/>
    <n v="432"/>
    <n v="5361.12"/>
    <n v="-181.11999999999989"/>
  </r>
  <r>
    <s v="Karlen McCaffrey"/>
    <x v="3"/>
    <s v="85% Dark Bars"/>
    <d v="2021-05-07T00:00:00"/>
    <n v="1008"/>
    <n v="63"/>
    <n v="662.13"/>
    <n v="345.87"/>
  </r>
  <r>
    <s v="Dennison Crosswaite"/>
    <x v="0"/>
    <s v="Orange Choco"/>
    <d v="2021-05-07T00:00:00"/>
    <n v="4599"/>
    <n v="384"/>
    <n v="1413.1200000000001"/>
    <n v="3185.88"/>
  </r>
  <r>
    <s v="Karlen McCaffrey"/>
    <x v="0"/>
    <s v="Organic Choco Syrup"/>
    <d v="2021-05-07T00:00:00"/>
    <n v="1337"/>
    <n v="122"/>
    <n v="1167.54"/>
    <n v="169.46000000000004"/>
  </r>
  <r>
    <s v="Dennison Crosswaite"/>
    <x v="4"/>
    <s v="After Nines"/>
    <d v="2021-05-07T00:00:00"/>
    <n v="4074"/>
    <n v="582"/>
    <n v="5953.8600000000006"/>
    <n v="-1879.8600000000006"/>
  </r>
  <r>
    <s v="Husein Augar"/>
    <x v="5"/>
    <s v="Raspberry Choco"/>
    <d v="2021-05-07T00:00:00"/>
    <n v="3017"/>
    <n v="252"/>
    <n v="970.2"/>
    <n v="2046.8"/>
  </r>
  <r>
    <s v="Brien Boise"/>
    <x v="5"/>
    <s v="50% Dark Bites"/>
    <d v="2021-05-07T00:00:00"/>
    <n v="1050"/>
    <n v="70"/>
    <n v="523.6"/>
    <n v="526.4"/>
  </r>
  <r>
    <s v="Ches Bonnell"/>
    <x v="3"/>
    <s v="Peanut Butter Cubes"/>
    <d v="2021-05-07T00:00:00"/>
    <n v="1547"/>
    <n v="65"/>
    <n v="172.25"/>
    <n v="1374.75"/>
  </r>
  <r>
    <s v="Gigi Bohling"/>
    <x v="1"/>
    <s v="85% Dark Bars"/>
    <d v="2021-05-07T00:00:00"/>
    <n v="28"/>
    <n v="2"/>
    <n v="21.02"/>
    <n v="6.98"/>
  </r>
  <r>
    <s v="Dennison Crosswaite"/>
    <x v="1"/>
    <s v="Milk Bars"/>
    <d v="2021-05-07T00:00:00"/>
    <n v="4620"/>
    <n v="330"/>
    <n v="1735.8"/>
    <n v="2884.2"/>
  </r>
  <r>
    <s v="Ches Bonnell"/>
    <x v="4"/>
    <s v="Spicy Special Slims"/>
    <d v="2021-05-07T00:00:00"/>
    <n v="9639"/>
    <n v="1610"/>
    <n v="13234.2"/>
    <n v="-3595.2000000000007"/>
  </r>
  <r>
    <s v="Jan Morforth"/>
    <x v="0"/>
    <s v="Spicy Special Slims"/>
    <d v="2021-05-07T00:00:00"/>
    <n v="406"/>
    <n v="58"/>
    <n v="476.76000000000005"/>
    <n v="-70.760000000000048"/>
  </r>
  <r>
    <s v="Marney O'Breen"/>
    <x v="1"/>
    <s v="Eclairs"/>
    <d v="2021-05-07T00:00:00"/>
    <n v="1974"/>
    <n v="247"/>
    <n v="1558.57"/>
    <n v="415.43000000000006"/>
  </r>
  <r>
    <s v="Brien Boise"/>
    <x v="5"/>
    <s v="Caramel Stuffed Bars"/>
    <d v="2021-05-07T00:00:00"/>
    <n v="3059"/>
    <n v="114"/>
    <n v="961.02"/>
    <n v="2097.98"/>
  </r>
  <r>
    <s v="Brien Boise"/>
    <x v="4"/>
    <s v="Mint Chip Choco"/>
    <d v="2021-05-07T00:00:00"/>
    <n v="1918"/>
    <n v="107"/>
    <n v="612.04"/>
    <n v="1305.96"/>
  </r>
  <r>
    <s v="Marney O'Breen"/>
    <x v="4"/>
    <s v="Baker's Choco Chips"/>
    <d v="2021-05-07T00:00:00"/>
    <n v="2009"/>
    <n v="168"/>
    <n v="2084.88"/>
    <n v="-75.880000000000109"/>
  </r>
  <r>
    <s v="Marney O'Breen"/>
    <x v="4"/>
    <s v="Drinking Coco"/>
    <d v="2021-05-07T00:00:00"/>
    <n v="2583"/>
    <n v="144"/>
    <n v="1431.36"/>
    <n v="1151.6400000000001"/>
  </r>
  <r>
    <s v="Jan Morforth"/>
    <x v="5"/>
    <s v="Choco Coated Almonds"/>
    <d v="2021-05-07T00:00:00"/>
    <n v="4998"/>
    <n v="200"/>
    <n v="664"/>
    <n v="4334"/>
  </r>
  <r>
    <s v="Marney O'Breen"/>
    <x v="5"/>
    <s v="Raspberry Choco"/>
    <d v="2021-05-07T00:00:00"/>
    <n v="1946"/>
    <n v="163"/>
    <n v="627.55000000000007"/>
    <n v="1318.4499999999998"/>
  </r>
  <r>
    <s v="Husein Augar"/>
    <x v="0"/>
    <s v="Milk Bars"/>
    <d v="2021-05-07T00:00:00"/>
    <n v="10745"/>
    <n v="700"/>
    <n v="3682"/>
    <n v="7063"/>
  </r>
  <r>
    <s v="Ches Bonnell"/>
    <x v="2"/>
    <s v="Choco Coated Almonds"/>
    <d v="2021-05-07T00:00:00"/>
    <n v="1932"/>
    <n v="78"/>
    <n v="258.95999999999998"/>
    <n v="1673.04"/>
  </r>
  <r>
    <s v="Rafaelita Blaksland"/>
    <x v="1"/>
    <s v="Baker's Choco Chips"/>
    <d v="2021-05-07T00:00:00"/>
    <n v="371"/>
    <n v="29"/>
    <n v="359.89"/>
    <n v="11.110000000000014"/>
  </r>
  <r>
    <s v="Curtice Advani"/>
    <x v="0"/>
    <s v="85% Dark Bars"/>
    <d v="2021-05-07T00:00:00"/>
    <n v="4564"/>
    <n v="286"/>
    <n v="3005.86"/>
    <n v="1558.1399999999999"/>
  </r>
  <r>
    <s v="Barr Faughny"/>
    <x v="3"/>
    <s v="White Choc"/>
    <d v="2021-05-07T00:00:00"/>
    <n v="84"/>
    <n v="6"/>
    <n v="38.58"/>
    <n v="45.42"/>
  </r>
  <r>
    <s v="Husein Augar"/>
    <x v="5"/>
    <s v="Milk Bars"/>
    <d v="2021-05-10T00:00:00"/>
    <n v="2590"/>
    <n v="200"/>
    <n v="1052"/>
    <n v="1538"/>
  </r>
  <r>
    <s v="Madelene Upcott"/>
    <x v="5"/>
    <s v="White Choc"/>
    <d v="2021-05-10T00:00:00"/>
    <n v="1771"/>
    <n v="127"/>
    <n v="816.61"/>
    <n v="954.39"/>
  </r>
  <r>
    <s v="Marney O'Breen"/>
    <x v="4"/>
    <s v="Choco Coated Almonds"/>
    <d v="2021-05-10T00:00:00"/>
    <n v="5082"/>
    <n v="204"/>
    <n v="677.28"/>
    <n v="4404.72"/>
  </r>
  <r>
    <s v="Barr Faughny"/>
    <x v="1"/>
    <s v="Spicy Special Slims"/>
    <d v="2021-05-10T00:00:00"/>
    <n v="1624"/>
    <n v="271"/>
    <n v="2227.6200000000003"/>
    <n v="-603.62000000000035"/>
  </r>
  <r>
    <s v="Wilone O'Kielt"/>
    <x v="5"/>
    <s v="Milk Bars"/>
    <d v="2021-05-10T00:00:00"/>
    <n v="630"/>
    <n v="45"/>
    <n v="236.7"/>
    <n v="393.3"/>
  </r>
  <r>
    <s v="Marney O'Breen"/>
    <x v="4"/>
    <s v="Smooth Sliky Salty"/>
    <d v="2021-05-10T00:00:00"/>
    <n v="5075"/>
    <n v="242"/>
    <n v="667.92"/>
    <n v="4407.08"/>
  </r>
  <r>
    <s v="Barr Faughny"/>
    <x v="1"/>
    <s v="Eclairs"/>
    <d v="2021-05-10T00:00:00"/>
    <n v="105"/>
    <n v="14"/>
    <n v="88.339999999999989"/>
    <n v="16.660000000000011"/>
  </r>
  <r>
    <s v="Marney O'Breen"/>
    <x v="0"/>
    <s v="White Choc"/>
    <d v="2021-05-10T00:00:00"/>
    <n v="3549"/>
    <n v="222"/>
    <n v="1427.46"/>
    <n v="2121.54"/>
  </r>
  <r>
    <s v="Kaine Padly"/>
    <x v="4"/>
    <s v="85% Dark Bars"/>
    <d v="2021-05-10T00:00:00"/>
    <n v="14"/>
    <n v="1"/>
    <n v="10.51"/>
    <n v="3.49"/>
  </r>
  <r>
    <s v="Kaine Padly"/>
    <x v="2"/>
    <s v="Eclairs"/>
    <d v="2021-05-10T00:00:00"/>
    <n v="4844"/>
    <n v="606"/>
    <n v="3823.8599999999997"/>
    <n v="1020.1400000000003"/>
  </r>
  <r>
    <s v="Andria Kimpton"/>
    <x v="5"/>
    <s v="Mint Chip Choco"/>
    <d v="2021-05-10T00:00:00"/>
    <n v="4032"/>
    <n v="213"/>
    <n v="1218.3599999999999"/>
    <n v="2813.6400000000003"/>
  </r>
  <r>
    <s v="Brien Boise"/>
    <x v="0"/>
    <s v="Baker's Choco Chips"/>
    <d v="2021-05-10T00:00:00"/>
    <n v="1190"/>
    <n v="85"/>
    <n v="1054.8499999999999"/>
    <n v="135.15000000000009"/>
  </r>
  <r>
    <s v="Dennison Crosswaite"/>
    <x v="5"/>
    <s v="Peanut Butter Cubes"/>
    <d v="2021-05-10T00:00:00"/>
    <n v="4046"/>
    <n v="176"/>
    <n v="466.4"/>
    <n v="3579.6"/>
  </r>
  <r>
    <s v="Beverie Moffet"/>
    <x v="3"/>
    <s v="Baker's Choco Chips"/>
    <d v="2021-05-10T00:00:00"/>
    <n v="11830"/>
    <n v="980"/>
    <n v="12161.8"/>
    <n v="-331.79999999999927"/>
  </r>
  <r>
    <s v="Wilone O'Kielt"/>
    <x v="3"/>
    <s v="After Nines"/>
    <d v="2021-05-10T00:00:00"/>
    <n v="1015"/>
    <n v="145"/>
    <n v="1483.3500000000001"/>
    <n v="-468.35000000000014"/>
  </r>
  <r>
    <s v="Dotty Strutley"/>
    <x v="5"/>
    <s v="Mint Chip Choco"/>
    <d v="2021-05-10T00:00:00"/>
    <n v="294"/>
    <n v="15"/>
    <n v="85.8"/>
    <n v="208.2"/>
  </r>
  <r>
    <s v="Husein Augar"/>
    <x v="3"/>
    <s v="Baker's Choco Chips"/>
    <d v="2021-05-10T00:00:00"/>
    <n v="42"/>
    <n v="3"/>
    <n v="37.230000000000004"/>
    <n v="4.769999999999996"/>
  </r>
  <r>
    <s v="Beverie Moffet"/>
    <x v="3"/>
    <s v="Eclairs"/>
    <d v="2021-05-10T00:00:00"/>
    <n v="6657"/>
    <n v="770"/>
    <n v="4858.7"/>
    <n v="1798.3000000000002"/>
  </r>
  <r>
    <s v="Madelene Upcott"/>
    <x v="1"/>
    <s v="Almond Choco"/>
    <d v="2021-05-10T00:00:00"/>
    <n v="476"/>
    <n v="34"/>
    <n v="175.10000000000002"/>
    <n v="300.89999999999998"/>
  </r>
  <r>
    <s v="Wilone O'Kielt"/>
    <x v="1"/>
    <s v="After Nines"/>
    <d v="2021-05-11T00:00:00"/>
    <n v="6013"/>
    <n v="840"/>
    <n v="8593.2000000000007"/>
    <n v="-2580.2000000000007"/>
  </r>
  <r>
    <s v="Husein Augar"/>
    <x v="1"/>
    <s v="Fruit &amp; Nut Bars"/>
    <d v="2021-05-11T00:00:00"/>
    <n v="7007"/>
    <n v="281"/>
    <n v="1331.94"/>
    <n v="5675.0599999999995"/>
  </r>
  <r>
    <s v="Brien Boise"/>
    <x v="3"/>
    <s v="99% Dark &amp; Pure"/>
    <d v="2021-05-11T00:00:00"/>
    <n v="9471"/>
    <n v="451"/>
    <n v="3486.23"/>
    <n v="5984.77"/>
  </r>
  <r>
    <s v="Andria Kimpton"/>
    <x v="4"/>
    <s v="Organic Choco Syrup"/>
    <d v="2021-05-11T00:00:00"/>
    <n v="2961"/>
    <n v="329"/>
    <n v="3148.53"/>
    <n v="-187.5300000000002"/>
  </r>
  <r>
    <s v="Beverie Moffet"/>
    <x v="1"/>
    <s v="Peanut Butter Cubes"/>
    <d v="2021-05-11T00:00:00"/>
    <n v="1547"/>
    <n v="68"/>
    <n v="180.2"/>
    <n v="1366.8"/>
  </r>
  <r>
    <s v="Dennison Crosswaite"/>
    <x v="0"/>
    <s v="Mint Chip Choco"/>
    <d v="2021-05-11T00:00:00"/>
    <n v="7336"/>
    <n v="367"/>
    <n v="2099.2399999999998"/>
    <n v="5236.76"/>
  </r>
  <r>
    <s v="Curtice Advani"/>
    <x v="3"/>
    <s v="Manuka Honey Choco"/>
    <d v="2021-05-11T00:00:00"/>
    <n v="469"/>
    <n v="37"/>
    <n v="251.6"/>
    <n v="217.4"/>
  </r>
  <r>
    <s v="Oby Sorrel"/>
    <x v="4"/>
    <s v="Peanut Butter Cubes"/>
    <d v="2021-05-11T00:00:00"/>
    <n v="8253"/>
    <n v="344"/>
    <n v="911.6"/>
    <n v="7341.4"/>
  </r>
  <r>
    <s v="Karlen McCaffrey"/>
    <x v="4"/>
    <s v="Raspberry Choco"/>
    <d v="2021-05-11T00:00:00"/>
    <n v="3500"/>
    <n v="350"/>
    <n v="1347.5"/>
    <n v="2152.5"/>
  </r>
  <r>
    <s v="Madelene Upcott"/>
    <x v="4"/>
    <s v="Manuka Honey Choco"/>
    <d v="2021-05-11T00:00:00"/>
    <n v="4291"/>
    <n v="331"/>
    <n v="2250.7999999999997"/>
    <n v="2040.2000000000003"/>
  </r>
  <r>
    <s v="Wilone O'Kielt"/>
    <x v="5"/>
    <s v="50% Dark Bites"/>
    <d v="2021-05-11T00:00:00"/>
    <n v="1344"/>
    <n v="90"/>
    <n v="673.2"/>
    <n v="670.8"/>
  </r>
  <r>
    <s v="Brien Boise"/>
    <x v="3"/>
    <s v="Organic Choco Syrup"/>
    <d v="2021-05-11T00:00:00"/>
    <n v="4662"/>
    <n v="424"/>
    <n v="4057.6800000000003"/>
    <n v="604.31999999999971"/>
  </r>
  <r>
    <s v="Dennison Crosswaite"/>
    <x v="3"/>
    <s v="Raspberry Choco"/>
    <d v="2021-05-11T00:00:00"/>
    <n v="266"/>
    <n v="27"/>
    <n v="103.95"/>
    <n v="162.05000000000001"/>
  </r>
  <r>
    <s v="Beverie Moffet"/>
    <x v="3"/>
    <s v="Milk Bars"/>
    <d v="2021-05-11T00:00:00"/>
    <n v="3451"/>
    <n v="266"/>
    <n v="1399.1599999999999"/>
    <n v="2051.84"/>
  </r>
  <r>
    <s v="Kelci Walkden"/>
    <x v="4"/>
    <s v="50% Dark Bites"/>
    <d v="2021-05-11T00:00:00"/>
    <n v="2254"/>
    <n v="141"/>
    <n v="1054.68"/>
    <n v="1199.32"/>
  </r>
  <r>
    <s v="Beverie Moffet"/>
    <x v="3"/>
    <s v="Almond Choco"/>
    <d v="2021-05-11T00:00:00"/>
    <n v="168"/>
    <n v="14"/>
    <n v="72.100000000000009"/>
    <n v="95.899999999999991"/>
  </r>
  <r>
    <s v="Madelene Upcott"/>
    <x v="3"/>
    <s v="Organic Choco Syrup"/>
    <d v="2021-05-11T00:00:00"/>
    <n v="3969"/>
    <n v="441"/>
    <n v="4220.37"/>
    <n v="-251.36999999999989"/>
  </r>
  <r>
    <s v="Gigi Bohling"/>
    <x v="0"/>
    <s v="50% Dark Bites"/>
    <d v="2021-05-11T00:00:00"/>
    <n v="6937"/>
    <n v="463"/>
    <n v="3463.2400000000002"/>
    <n v="3473.7599999999998"/>
  </r>
  <r>
    <s v="Husein Augar"/>
    <x v="1"/>
    <s v="85% Dark Bars"/>
    <d v="2021-05-11T00:00:00"/>
    <n v="1827"/>
    <n v="115"/>
    <n v="1208.6499999999999"/>
    <n v="618.35000000000014"/>
  </r>
  <r>
    <s v="Dotty Strutley"/>
    <x v="2"/>
    <s v="Drinking Coco"/>
    <d v="2021-05-11T00:00:00"/>
    <n v="2135"/>
    <n v="126"/>
    <n v="1252.4399999999998"/>
    <n v="882.56000000000017"/>
  </r>
  <r>
    <s v="Barr Faughny"/>
    <x v="1"/>
    <s v="Baker's Choco Chips"/>
    <d v="2021-05-11T00:00:00"/>
    <n v="5089"/>
    <n v="425"/>
    <n v="5274.25"/>
    <n v="-185.25"/>
  </r>
  <r>
    <s v="Husein Augar"/>
    <x v="3"/>
    <s v="Orange Choco"/>
    <d v="2021-05-11T00:00:00"/>
    <n v="2345"/>
    <n v="214"/>
    <n v="787.52"/>
    <n v="1557.48"/>
  </r>
  <r>
    <s v="Andria Kimpton"/>
    <x v="3"/>
    <s v="Almond Choco"/>
    <d v="2021-05-11T00:00:00"/>
    <n v="84"/>
    <n v="7"/>
    <n v="36.050000000000004"/>
    <n v="47.949999999999996"/>
  </r>
  <r>
    <s v="Gunar Cockshoot"/>
    <x v="4"/>
    <s v="Choco Coated Almonds"/>
    <d v="2021-05-12T00:00:00"/>
    <n v="4543"/>
    <n v="175"/>
    <n v="581"/>
    <n v="3962"/>
  </r>
  <r>
    <s v="Marney O'Breen"/>
    <x v="2"/>
    <s v="Peanut Butter Cubes"/>
    <d v="2021-05-12T00:00:00"/>
    <n v="3500"/>
    <n v="140"/>
    <n v="371"/>
    <n v="3129"/>
  </r>
  <r>
    <s v="Rafaelita Blaksland"/>
    <x v="5"/>
    <s v="Raspberry Choco"/>
    <d v="2021-05-12T00:00:00"/>
    <n v="721"/>
    <n v="61"/>
    <n v="234.85"/>
    <n v="486.15"/>
  </r>
  <r>
    <s v="Curtice Advani"/>
    <x v="5"/>
    <s v="Smooth Sliky Salty"/>
    <d v="2021-05-12T00:00:00"/>
    <n v="5894"/>
    <n v="268"/>
    <n v="739.68"/>
    <n v="5154.32"/>
  </r>
  <r>
    <s v="Barr Faughny"/>
    <x v="2"/>
    <s v="50% Dark Bites"/>
    <d v="2021-05-12T00:00:00"/>
    <n v="1029"/>
    <n v="69"/>
    <n v="516.12"/>
    <n v="512.88"/>
  </r>
  <r>
    <s v="Jan Morforth"/>
    <x v="0"/>
    <s v="Organic Choco Syrup"/>
    <d v="2021-05-12T00:00:00"/>
    <n v="119"/>
    <n v="14"/>
    <n v="133.98000000000002"/>
    <n v="-14.980000000000018"/>
  </r>
  <r>
    <s v="Rafaelita Blaksland"/>
    <x v="2"/>
    <s v="Fruit &amp; Nut Bars"/>
    <d v="2021-05-12T00:00:00"/>
    <n v="4144"/>
    <n v="181"/>
    <n v="857.94"/>
    <n v="3286.06"/>
  </r>
  <r>
    <s v="Ches Bonnell"/>
    <x v="4"/>
    <s v="Organic Choco Syrup"/>
    <d v="2021-05-12T00:00:00"/>
    <n v="4242"/>
    <n v="425"/>
    <n v="4067.25"/>
    <n v="174.75"/>
  </r>
  <r>
    <s v="Gigi Bohling"/>
    <x v="1"/>
    <s v="Mint Chip Choco"/>
    <d v="2021-05-13T00:00:00"/>
    <n v="6433"/>
    <n v="322"/>
    <n v="1841.84"/>
    <n v="4591.16"/>
  </r>
  <r>
    <s v="Karlen McCaffrey"/>
    <x v="2"/>
    <s v="70% Dark Bites"/>
    <d v="2021-05-13T00:00:00"/>
    <n v="3745"/>
    <n v="289"/>
    <n v="1456.56"/>
    <n v="2288.44"/>
  </r>
  <r>
    <s v="Oby Sorrel"/>
    <x v="5"/>
    <s v="Milk Bars"/>
    <d v="2021-05-13T00:00:00"/>
    <n v="5096"/>
    <n v="392"/>
    <n v="2061.92"/>
    <n v="3034.08"/>
  </r>
  <r>
    <s v="Gunar Cockshoot"/>
    <x v="0"/>
    <s v="Caramel Stuffed Bars"/>
    <d v="2021-05-13T00:00:00"/>
    <n v="3444"/>
    <n v="128"/>
    <n v="1079.04"/>
    <n v="2364.96"/>
  </r>
  <r>
    <s v="Ches Bonnell"/>
    <x v="1"/>
    <s v="Almond Choco"/>
    <d v="2021-05-13T00:00:00"/>
    <n v="1624"/>
    <n v="116"/>
    <n v="597.40000000000009"/>
    <n v="1026.5999999999999"/>
  </r>
  <r>
    <s v="Jan Morforth"/>
    <x v="0"/>
    <s v="Almond Choco"/>
    <d v="2021-05-13T00:00:00"/>
    <n v="4872"/>
    <n v="348"/>
    <n v="1792.2"/>
    <n v="3079.8"/>
  </r>
  <r>
    <s v="Dennison Crosswaite"/>
    <x v="5"/>
    <s v="Caramel Stuffed Bars"/>
    <d v="2021-05-13T00:00:00"/>
    <n v="14854"/>
    <n v="572"/>
    <n v="4821.96"/>
    <n v="10032.040000000001"/>
  </r>
  <r>
    <s v="Madelene Upcott"/>
    <x v="5"/>
    <s v="Organic Choco Syrup"/>
    <d v="2021-05-13T00:00:00"/>
    <n v="4466"/>
    <n v="406"/>
    <n v="3885.42"/>
    <n v="580.57999999999993"/>
  </r>
  <r>
    <s v="Dotty Strutley"/>
    <x v="3"/>
    <s v="Spicy Special Slims"/>
    <d v="2021-05-13T00:00:00"/>
    <n v="7014"/>
    <n v="910"/>
    <n v="7480.2000000000007"/>
    <n v="-466.20000000000073"/>
  </r>
  <r>
    <s v="Wilone O'Kielt"/>
    <x v="5"/>
    <s v="70% Dark Bites"/>
    <d v="2021-05-13T00:00:00"/>
    <n v="8092"/>
    <n v="540"/>
    <n v="2721.6"/>
    <n v="5370.4"/>
  </r>
  <r>
    <s v="Dotty Strutley"/>
    <x v="4"/>
    <s v="Orange Choco"/>
    <d v="2021-05-13T00:00:00"/>
    <n v="784"/>
    <n v="72"/>
    <n v="264.96000000000004"/>
    <n v="519.04"/>
  </r>
  <r>
    <s v="Brien Boise"/>
    <x v="5"/>
    <s v="Spicy Special Slims"/>
    <d v="2021-05-13T00:00:00"/>
    <n v="1743"/>
    <n v="291"/>
    <n v="2392.02"/>
    <n v="-649.02"/>
  </r>
  <r>
    <s v="Barr Faughny"/>
    <x v="3"/>
    <s v="Peanut Butter Cubes"/>
    <d v="2021-05-13T00:00:00"/>
    <n v="1071"/>
    <n v="47"/>
    <n v="124.55"/>
    <n v="946.45"/>
  </r>
  <r>
    <s v="Husein Augar"/>
    <x v="2"/>
    <s v="Organic Choco Syrup"/>
    <d v="2021-05-13T00:00:00"/>
    <n v="2786"/>
    <n v="279"/>
    <n v="2670.03"/>
    <n v="115.9699999999998"/>
  </r>
  <r>
    <s v="Brien Boise"/>
    <x v="0"/>
    <s v="Raspberry Choco"/>
    <d v="2021-05-13T00:00:00"/>
    <n v="833"/>
    <n v="84"/>
    <n v="323.40000000000003"/>
    <n v="509.59999999999997"/>
  </r>
  <r>
    <s v="Rafaelita Blaksland"/>
    <x v="3"/>
    <s v="Caramel Stuffed Bars"/>
    <d v="2021-05-13T00:00:00"/>
    <n v="4648"/>
    <n v="179"/>
    <n v="1508.97"/>
    <n v="3139.0299999999997"/>
  </r>
  <r>
    <s v="Kaine Padly"/>
    <x v="3"/>
    <s v="50% Dark Bites"/>
    <d v="2021-05-13T00:00:00"/>
    <n v="3710"/>
    <n v="248"/>
    <n v="1855.0400000000002"/>
    <n v="1854.9599999999998"/>
  </r>
  <r>
    <s v="Dotty Strutley"/>
    <x v="4"/>
    <s v="99% Dark &amp; Pure"/>
    <d v="2021-05-13T00:00:00"/>
    <n v="6965"/>
    <n v="332"/>
    <n v="2566.36"/>
    <n v="4398.6399999999994"/>
  </r>
  <r>
    <s v="Marney O'Breen"/>
    <x v="1"/>
    <s v="After Nines"/>
    <d v="2021-05-14T00:00:00"/>
    <n v="6440"/>
    <n v="1050"/>
    <n v="10741.5"/>
    <n v="-4301.5"/>
  </r>
  <r>
    <s v="Husein Augar"/>
    <x v="3"/>
    <s v="Milk Bars"/>
    <d v="2021-05-14T00:00:00"/>
    <n v="1918"/>
    <n v="148"/>
    <n v="778.48"/>
    <n v="1139.52"/>
  </r>
  <r>
    <s v="Dotty Strutley"/>
    <x v="1"/>
    <s v="Drinking Coco"/>
    <d v="2021-05-14T00:00:00"/>
    <n v="6811"/>
    <n v="401"/>
    <n v="3985.9399999999996"/>
    <n v="2825.0600000000004"/>
  </r>
  <r>
    <s v="Brien Boise"/>
    <x v="3"/>
    <s v="Fruit &amp; Nut Bars"/>
    <d v="2021-05-14T00:00:00"/>
    <n v="4704"/>
    <n v="189"/>
    <n v="895.86"/>
    <n v="3808.14"/>
  </r>
  <r>
    <s v="Madelene Upcott"/>
    <x v="4"/>
    <s v="70% Dark Bites"/>
    <d v="2021-05-14T00:00:00"/>
    <n v="952"/>
    <n v="74"/>
    <n v="372.96"/>
    <n v="579.04"/>
  </r>
  <r>
    <s v="Jan Morforth"/>
    <x v="1"/>
    <s v="Choco Coated Almonds"/>
    <d v="2021-05-14T00:00:00"/>
    <n v="2653"/>
    <n v="107"/>
    <n v="355.24"/>
    <n v="2297.7600000000002"/>
  </r>
  <r>
    <s v="Kelci Walkden"/>
    <x v="2"/>
    <s v="Spicy Special Slims"/>
    <d v="2021-05-14T00:00:00"/>
    <n v="8778"/>
    <n v="1260"/>
    <n v="10357.200000000001"/>
    <n v="-1579.2000000000007"/>
  </r>
  <r>
    <s v="Curtice Advani"/>
    <x v="4"/>
    <s v="Raspberry Choco"/>
    <d v="2021-05-14T00:00:00"/>
    <n v="483"/>
    <n v="49"/>
    <n v="188.65"/>
    <n v="294.35000000000002"/>
  </r>
  <r>
    <s v="Marney O'Breen"/>
    <x v="3"/>
    <s v="Eclairs"/>
    <d v="2021-05-14T00:00:00"/>
    <n v="6608"/>
    <n v="770"/>
    <n v="4858.7"/>
    <n v="1749.3000000000002"/>
  </r>
  <r>
    <s v="Dennison Crosswaite"/>
    <x v="2"/>
    <s v="Milk Bars"/>
    <d v="2021-05-14T00:00:00"/>
    <n v="3178"/>
    <n v="212"/>
    <n v="1115.1199999999999"/>
    <n v="2062.88"/>
  </r>
  <r>
    <s v="Jan Morforth"/>
    <x v="4"/>
    <s v="Peanut Butter Cubes"/>
    <d v="2021-05-17T00:00:00"/>
    <n v="728"/>
    <n v="30"/>
    <n v="79.5"/>
    <n v="648.5"/>
  </r>
  <r>
    <s v="Husein Augar"/>
    <x v="5"/>
    <s v="Organic Choco Syrup"/>
    <d v="2021-05-17T00:00:00"/>
    <n v="6251"/>
    <n v="695"/>
    <n v="6651.1500000000005"/>
    <n v="-400.15000000000055"/>
  </r>
  <r>
    <s v="Wilone O'Kielt"/>
    <x v="0"/>
    <s v="Smooth Sliky Salty"/>
    <d v="2021-05-17T00:00:00"/>
    <n v="5005"/>
    <n v="228"/>
    <n v="629.28"/>
    <n v="4375.72"/>
  </r>
  <r>
    <s v="Curtice Advani"/>
    <x v="0"/>
    <s v="Smooth Sliky Salty"/>
    <d v="2021-05-17T00:00:00"/>
    <n v="3388"/>
    <n v="148"/>
    <n v="408.47999999999996"/>
    <n v="2979.52"/>
  </r>
  <r>
    <s v="Kaine Padly"/>
    <x v="1"/>
    <s v="Mint Chip Choco"/>
    <d v="2021-05-17T00:00:00"/>
    <n v="5887"/>
    <n v="328"/>
    <n v="1876.1599999999999"/>
    <n v="4010.84"/>
  </r>
  <r>
    <s v="Brien Boise"/>
    <x v="5"/>
    <s v="70% Dark Bites"/>
    <d v="2021-05-17T00:00:00"/>
    <n v="749"/>
    <n v="58"/>
    <n v="292.32"/>
    <n v="456.68"/>
  </r>
  <r>
    <s v="Wilone O'Kielt"/>
    <x v="1"/>
    <s v="50% Dark Bites"/>
    <d v="2021-05-17T00:00:00"/>
    <n v="4620"/>
    <n v="308"/>
    <n v="2303.84"/>
    <n v="2316.16"/>
  </r>
  <r>
    <s v="Gigi Bohling"/>
    <x v="2"/>
    <s v="Milk Bars"/>
    <d v="2021-05-17T00:00:00"/>
    <n v="7700"/>
    <n v="593"/>
    <n v="3119.18"/>
    <n v="4580.82"/>
  </r>
  <r>
    <s v="Kelci Walkden"/>
    <x v="2"/>
    <s v="Choco Coated Almonds"/>
    <d v="2021-05-17T00:00:00"/>
    <n v="2968"/>
    <n v="124"/>
    <n v="411.68"/>
    <n v="2556.3200000000002"/>
  </r>
  <r>
    <s v="Ches Bonnell"/>
    <x v="5"/>
    <s v="70% Dark Bites"/>
    <d v="2021-05-17T00:00:00"/>
    <n v="2863"/>
    <n v="205"/>
    <n v="1033.2"/>
    <n v="1829.8"/>
  </r>
  <r>
    <s v="Gunar Cockshoot"/>
    <x v="0"/>
    <s v="Organic Choco Syrup"/>
    <d v="2021-05-17T00:00:00"/>
    <n v="4900"/>
    <n v="446"/>
    <n v="4268.22"/>
    <n v="631.77999999999975"/>
  </r>
  <r>
    <s v="Marney O'Breen"/>
    <x v="0"/>
    <s v="Drinking Coco"/>
    <d v="2021-05-17T00:00:00"/>
    <n v="3976"/>
    <n v="249"/>
    <n v="2475.06"/>
    <n v="1500.94"/>
  </r>
  <r>
    <s v="Karlen McCaffrey"/>
    <x v="3"/>
    <s v="99% Dark &amp; Pure"/>
    <d v="2021-05-17T00:00:00"/>
    <n v="448"/>
    <n v="20"/>
    <n v="154.60000000000002"/>
    <n v="293.39999999999998"/>
  </r>
  <r>
    <s v="Kaine Padly"/>
    <x v="1"/>
    <s v="Peanut Butter Cubes"/>
    <d v="2021-05-17T00:00:00"/>
    <n v="84"/>
    <n v="4"/>
    <n v="10.6"/>
    <n v="73.400000000000006"/>
  </r>
  <r>
    <s v="Barr Faughny"/>
    <x v="3"/>
    <s v="Baker's Choco Chips"/>
    <d v="2021-05-17T00:00:00"/>
    <n v="210"/>
    <n v="17"/>
    <n v="210.97"/>
    <n v="-0.96999999999999886"/>
  </r>
  <r>
    <s v="Andria Kimpton"/>
    <x v="0"/>
    <s v="Manuka Honey Choco"/>
    <d v="2021-05-17T00:00:00"/>
    <n v="2961"/>
    <n v="247"/>
    <n v="1679.6"/>
    <n v="1281.4000000000001"/>
  </r>
  <r>
    <s v="Andria Kimpton"/>
    <x v="3"/>
    <s v="After Nines"/>
    <d v="2021-05-18T00:00:00"/>
    <n v="2569"/>
    <n v="322"/>
    <n v="3294.06"/>
    <n v="-725.06"/>
  </r>
  <r>
    <s v="Jan Morforth"/>
    <x v="2"/>
    <s v="Manuka Honey Choco"/>
    <d v="2021-05-18T00:00:00"/>
    <n v="11130"/>
    <n v="980"/>
    <n v="6664"/>
    <n v="4466"/>
  </r>
  <r>
    <s v="Husein Augar"/>
    <x v="0"/>
    <s v="Peanut Butter Cubes"/>
    <d v="2021-05-18T00:00:00"/>
    <n v="2926"/>
    <n v="122"/>
    <n v="323.3"/>
    <n v="2602.6999999999998"/>
  </r>
  <r>
    <s v="Dotty Strutley"/>
    <x v="0"/>
    <s v="Almond Choco"/>
    <d v="2021-05-18T00:00:00"/>
    <n v="8442"/>
    <n v="700"/>
    <n v="3605.0000000000005"/>
    <n v="4837"/>
  </r>
  <r>
    <s v="Curtice Advani"/>
    <x v="3"/>
    <s v="Organic Choco Syrup"/>
    <d v="2021-05-18T00:00:00"/>
    <n v="5404"/>
    <n v="601"/>
    <n v="5751.5700000000006"/>
    <n v="-347.57000000000062"/>
  </r>
  <r>
    <s v="Gigi Bohling"/>
    <x v="0"/>
    <s v="70% Dark Bites"/>
    <d v="2021-05-18T00:00:00"/>
    <n v="161"/>
    <n v="13"/>
    <n v="65.52"/>
    <n v="95.48"/>
  </r>
  <r>
    <s v="Husein Augar"/>
    <x v="3"/>
    <s v="Choco Coated Almonds"/>
    <d v="2021-05-18T00:00:00"/>
    <n v="840"/>
    <n v="35"/>
    <n v="116.19999999999999"/>
    <n v="723.8"/>
  </r>
  <r>
    <s v="Gunar Cockshoot"/>
    <x v="2"/>
    <s v="Baker's Choco Chips"/>
    <d v="2021-05-18T00:00:00"/>
    <n v="4102"/>
    <n v="293"/>
    <n v="3636.13"/>
    <n v="465.86999999999989"/>
  </r>
  <r>
    <s v="Karlen McCaffrey"/>
    <x v="1"/>
    <s v="White Choc"/>
    <d v="2021-05-18T00:00:00"/>
    <n v="819"/>
    <n v="59"/>
    <n v="379.37"/>
    <n v="439.63"/>
  </r>
  <r>
    <s v="Brien Boise"/>
    <x v="0"/>
    <s v="70% Dark Bites"/>
    <d v="2021-05-18T00:00:00"/>
    <n v="1855"/>
    <n v="143"/>
    <n v="720.72"/>
    <n v="1134.28"/>
  </r>
  <r>
    <s v="Gunar Cockshoot"/>
    <x v="4"/>
    <s v="Fruit &amp; Nut Bars"/>
    <d v="2021-05-18T00:00:00"/>
    <n v="448"/>
    <n v="18"/>
    <n v="85.320000000000007"/>
    <n v="362.68"/>
  </r>
  <r>
    <s v="Jan Morforth"/>
    <x v="1"/>
    <s v="99% Dark &amp; Pure"/>
    <d v="2021-05-19T00:00:00"/>
    <n v="4039"/>
    <n v="184"/>
    <n v="1422.3200000000002"/>
    <n v="2616.6799999999998"/>
  </r>
  <r>
    <s v="Jan Morforth"/>
    <x v="3"/>
    <s v="Organic Choco Syrup"/>
    <d v="2021-05-19T00:00:00"/>
    <n v="455"/>
    <n v="46"/>
    <n v="440.22"/>
    <n v="14.779999999999973"/>
  </r>
  <r>
    <s v="Madelene Upcott"/>
    <x v="3"/>
    <s v="Raspberry Choco"/>
    <d v="2021-05-19T00:00:00"/>
    <n v="6202"/>
    <n v="517"/>
    <n v="1990.45"/>
    <n v="4211.55"/>
  </r>
  <r>
    <s v="Oby Sorrel"/>
    <x v="1"/>
    <s v="After Nines"/>
    <d v="2021-05-19T00:00:00"/>
    <n v="3542"/>
    <n v="591"/>
    <n v="6045.93"/>
    <n v="-2503.9300000000003"/>
  </r>
  <r>
    <s v="Barr Faughny"/>
    <x v="4"/>
    <s v="White Choc"/>
    <d v="2021-05-19T00:00:00"/>
    <n v="3395"/>
    <n v="213"/>
    <n v="1369.59"/>
    <n v="2025.41"/>
  </r>
  <r>
    <s v="Brien Boise"/>
    <x v="4"/>
    <s v="Raspberry Choco"/>
    <d v="2021-05-19T00:00:00"/>
    <n v="2562"/>
    <n v="214"/>
    <n v="823.9"/>
    <n v="1738.1"/>
  </r>
  <r>
    <s v="Gigi Bohling"/>
    <x v="3"/>
    <s v="Smooth Sliky Salty"/>
    <d v="2021-05-19T00:00:00"/>
    <n v="147"/>
    <n v="7"/>
    <n v="19.32"/>
    <n v="127.68"/>
  </r>
  <r>
    <s v="Dennison Crosswaite"/>
    <x v="2"/>
    <s v="Drinking Coco"/>
    <d v="2021-05-19T00:00:00"/>
    <n v="952"/>
    <n v="56"/>
    <n v="556.64"/>
    <n v="395.36"/>
  </r>
  <r>
    <s v="Marney O'Breen"/>
    <x v="1"/>
    <s v="Organic Choco Syrup"/>
    <d v="2021-05-19T00:00:00"/>
    <n v="3010"/>
    <n v="301"/>
    <n v="2880.57"/>
    <n v="129.42999999999984"/>
  </r>
  <r>
    <s v="Gigi Bohling"/>
    <x v="4"/>
    <s v="Manuka Honey Choco"/>
    <d v="2021-05-19T00:00:00"/>
    <n v="2254"/>
    <n v="174"/>
    <n v="1183.2"/>
    <n v="1070.8"/>
  </r>
  <r>
    <s v="Brien Boise"/>
    <x v="0"/>
    <s v="Caramel Stuffed Bars"/>
    <d v="2021-05-19T00:00:00"/>
    <n v="1841"/>
    <n v="71"/>
    <n v="598.53"/>
    <n v="1242.47"/>
  </r>
  <r>
    <s v="Curtice Advani"/>
    <x v="5"/>
    <s v="After Nines"/>
    <d v="2021-05-19T00:00:00"/>
    <n v="1582"/>
    <n v="264"/>
    <n v="2700.7200000000003"/>
    <n v="-1118.7200000000003"/>
  </r>
  <r>
    <s v="Rafaelita Blaksland"/>
    <x v="0"/>
    <s v="85% Dark Bars"/>
    <d v="2021-05-19T00:00:00"/>
    <n v="1883"/>
    <n v="118"/>
    <n v="1240.18"/>
    <n v="642.81999999999994"/>
  </r>
  <r>
    <s v="Dotty Strutley"/>
    <x v="0"/>
    <s v="Baker's Choco Chips"/>
    <d v="2021-05-19T00:00:00"/>
    <n v="1477"/>
    <n v="106"/>
    <n v="1315.46"/>
    <n v="161.53999999999996"/>
  </r>
  <r>
    <s v="Andria Kimpton"/>
    <x v="1"/>
    <s v="Peanut Butter Cubes"/>
    <d v="2021-05-19T00:00:00"/>
    <n v="3962"/>
    <n v="173"/>
    <n v="458.45"/>
    <n v="3503.55"/>
  </r>
  <r>
    <s v="Beverie Moffet"/>
    <x v="3"/>
    <s v="Organic Choco Syrup"/>
    <d v="2021-05-19T00:00:00"/>
    <n v="3661"/>
    <n v="407"/>
    <n v="3894.9900000000002"/>
    <n v="-233.99000000000024"/>
  </r>
  <r>
    <s v="Oby Sorrel"/>
    <x v="1"/>
    <s v="Organic Choco Syrup"/>
    <d v="2021-05-19T00:00:00"/>
    <n v="2457"/>
    <n v="246"/>
    <n v="2354.2200000000003"/>
    <n v="102.77999999999975"/>
  </r>
  <r>
    <s v="Brien Boise"/>
    <x v="0"/>
    <s v="99% Dark &amp; Pure"/>
    <d v="2021-05-19T00:00:00"/>
    <n v="9401"/>
    <n v="428"/>
    <n v="3308.44"/>
    <n v="6092.5599999999995"/>
  </r>
  <r>
    <s v="Gigi Bohling"/>
    <x v="0"/>
    <s v="Baker's Choco Chips"/>
    <d v="2021-05-19T00:00:00"/>
    <n v="2513"/>
    <n v="180"/>
    <n v="2233.8000000000002"/>
    <n v="279.19999999999982"/>
  </r>
  <r>
    <s v="Andria Kimpton"/>
    <x v="2"/>
    <s v="Organic Choco Syrup"/>
    <d v="2021-05-20T00:00:00"/>
    <n v="427"/>
    <n v="48"/>
    <n v="459.36"/>
    <n v="-32.360000000000014"/>
  </r>
  <r>
    <s v="Oby Sorrel"/>
    <x v="1"/>
    <s v="Milk Bars"/>
    <d v="2021-05-20T00:00:00"/>
    <n v="1155"/>
    <n v="83"/>
    <n v="436.58"/>
    <n v="718.42000000000007"/>
  </r>
  <r>
    <s v="Oby Sorrel"/>
    <x v="1"/>
    <s v="Eclairs"/>
    <d v="2021-05-20T00:00:00"/>
    <n v="1141"/>
    <n v="127"/>
    <n v="801.37"/>
    <n v="339.63"/>
  </r>
  <r>
    <s v="Oby Sorrel"/>
    <x v="1"/>
    <s v="85% Dark Bars"/>
    <d v="2021-05-20T00:00:00"/>
    <n v="882"/>
    <n v="63"/>
    <n v="662.13"/>
    <n v="219.87"/>
  </r>
  <r>
    <s v="Jan Morforth"/>
    <x v="4"/>
    <s v="85% Dark Bars"/>
    <d v="2021-05-20T00:00:00"/>
    <n v="693"/>
    <n v="44"/>
    <n v="462.44"/>
    <n v="230.56"/>
  </r>
  <r>
    <s v="Beverie Moffet"/>
    <x v="3"/>
    <s v="Smooth Sliky Salty"/>
    <d v="2021-05-20T00:00:00"/>
    <n v="4851"/>
    <n v="211"/>
    <n v="582.3599999999999"/>
    <n v="4268.6400000000003"/>
  </r>
  <r>
    <s v="Kelci Walkden"/>
    <x v="1"/>
    <s v="Eclairs"/>
    <d v="2021-05-20T00:00:00"/>
    <n v="4515"/>
    <n v="565"/>
    <n v="3565.1499999999996"/>
    <n v="949.85000000000036"/>
  </r>
  <r>
    <s v="Andria Kimpton"/>
    <x v="1"/>
    <s v="Manuka Honey Choco"/>
    <d v="2021-05-20T00:00:00"/>
    <n v="3857"/>
    <n v="351"/>
    <n v="2386.7999999999997"/>
    <n v="1470.2000000000003"/>
  </r>
  <r>
    <s v="Beverie Moffet"/>
    <x v="0"/>
    <s v="Orange Choco"/>
    <d v="2021-05-20T00:00:00"/>
    <n v="28"/>
    <n v="3"/>
    <n v="11.040000000000001"/>
    <n v="16.96"/>
  </r>
  <r>
    <s v="Jan Morforth"/>
    <x v="1"/>
    <s v="Orange Choco"/>
    <d v="2021-05-20T00:00:00"/>
    <n v="5621"/>
    <n v="469"/>
    <n v="1725.92"/>
    <n v="3895.08"/>
  </r>
  <r>
    <s v="Barr Faughny"/>
    <x v="2"/>
    <s v="Caramel Stuffed Bars"/>
    <d v="2021-05-20T00:00:00"/>
    <n v="1715"/>
    <n v="64"/>
    <n v="539.52"/>
    <n v="1175.48"/>
  </r>
  <r>
    <s v="Gigi Bohling"/>
    <x v="4"/>
    <s v="Smooth Sliky Salty"/>
    <d v="2021-05-20T00:00:00"/>
    <n v="546"/>
    <n v="25"/>
    <n v="69"/>
    <n v="477"/>
  </r>
  <r>
    <s v="Oby Sorrel"/>
    <x v="2"/>
    <s v="Peanut Butter Cubes"/>
    <d v="2021-05-20T00:00:00"/>
    <n v="8239"/>
    <n v="330"/>
    <n v="874.5"/>
    <n v="7364.5"/>
  </r>
  <r>
    <s v="Curtice Advani"/>
    <x v="2"/>
    <s v="85% Dark Bars"/>
    <d v="2021-05-20T00:00:00"/>
    <n v="8141"/>
    <n v="543"/>
    <n v="5706.93"/>
    <n v="2434.0699999999997"/>
  </r>
  <r>
    <s v="Kaine Padly"/>
    <x v="1"/>
    <s v="Milk Bars"/>
    <d v="2021-05-20T00:00:00"/>
    <n v="3157"/>
    <n v="211"/>
    <n v="1109.8599999999999"/>
    <n v="2047.14"/>
  </r>
  <r>
    <s v="Oby Sorrel"/>
    <x v="0"/>
    <s v="Milk Bars"/>
    <d v="2021-05-20T00:00:00"/>
    <n v="462"/>
    <n v="36"/>
    <n v="189.35999999999999"/>
    <n v="272.64"/>
  </r>
  <r>
    <s v="Gunar Cockshoot"/>
    <x v="2"/>
    <s v="Manuka Honey Choco"/>
    <d v="2021-05-20T00:00:00"/>
    <n v="168"/>
    <n v="13"/>
    <n v="88.399999999999991"/>
    <n v="79.600000000000009"/>
  </r>
  <r>
    <s v="Gunar Cockshoot"/>
    <x v="4"/>
    <s v="After Nines"/>
    <d v="2021-05-20T00:00:00"/>
    <n v="3003"/>
    <n v="429"/>
    <n v="4388.67"/>
    <n v="-1385.67"/>
  </r>
  <r>
    <s v="Husein Augar"/>
    <x v="2"/>
    <s v="Mint Chip Choco"/>
    <d v="2021-05-20T00:00:00"/>
    <n v="8099"/>
    <n v="450"/>
    <n v="2574"/>
    <n v="5525"/>
  </r>
  <r>
    <s v="Wilone O'Kielt"/>
    <x v="3"/>
    <s v="Peanut Butter Cubes"/>
    <d v="2021-05-20T00:00:00"/>
    <n v="4690"/>
    <n v="196"/>
    <n v="519.4"/>
    <n v="4170.6000000000004"/>
  </r>
  <r>
    <s v="Madelene Upcott"/>
    <x v="2"/>
    <s v="50% Dark Bites"/>
    <d v="2021-05-20T00:00:00"/>
    <n v="3899"/>
    <n v="244"/>
    <n v="1825.1200000000001"/>
    <n v="2073.88"/>
  </r>
  <r>
    <s v="Kelci Walkden"/>
    <x v="2"/>
    <s v="Organic Choco Syrup"/>
    <d v="2021-05-21T00:00:00"/>
    <n v="6678"/>
    <n v="608"/>
    <n v="5818.56"/>
    <n v="859.4399999999996"/>
  </r>
  <r>
    <s v="Dennison Crosswaite"/>
    <x v="0"/>
    <s v="Eclairs"/>
    <d v="2021-05-21T00:00:00"/>
    <n v="2590"/>
    <n v="324"/>
    <n v="2044.4399999999998"/>
    <n v="545.56000000000017"/>
  </r>
  <r>
    <s v="Wilone O'Kielt"/>
    <x v="1"/>
    <s v="Baker's Choco Chips"/>
    <d v="2021-05-21T00:00:00"/>
    <n v="1897"/>
    <n v="146"/>
    <n v="1811.8600000000001"/>
    <n v="85.139999999999873"/>
  </r>
  <r>
    <s v="Gunar Cockshoot"/>
    <x v="5"/>
    <s v="50% Dark Bites"/>
    <d v="2021-05-21T00:00:00"/>
    <n v="714"/>
    <n v="45"/>
    <n v="336.6"/>
    <n v="377.4"/>
  </r>
  <r>
    <s v="Wilone O'Kielt"/>
    <x v="4"/>
    <s v="85% Dark Bars"/>
    <d v="2021-05-21T00:00:00"/>
    <n v="42"/>
    <n v="3"/>
    <n v="31.53"/>
    <n v="10.469999999999999"/>
  </r>
  <r>
    <s v="Gigi Bohling"/>
    <x v="0"/>
    <s v="Caramel Stuffed Bars"/>
    <d v="2021-05-21T00:00:00"/>
    <n v="4592"/>
    <n v="184"/>
    <n v="1551.12"/>
    <n v="3040.88"/>
  </r>
  <r>
    <s v="Rafaelita Blaksland"/>
    <x v="0"/>
    <s v="Milk Bars"/>
    <d v="2021-05-21T00:00:00"/>
    <n v="7259"/>
    <n v="519"/>
    <n v="2729.94"/>
    <n v="4529.0599999999995"/>
  </r>
  <r>
    <s v="Kelci Walkden"/>
    <x v="2"/>
    <s v="70% Dark Bites"/>
    <d v="2021-05-21T00:00:00"/>
    <n v="4396"/>
    <n v="339"/>
    <n v="1708.56"/>
    <n v="2687.44"/>
  </r>
  <r>
    <s v="Oby Sorrel"/>
    <x v="3"/>
    <s v="Baker's Choco Chips"/>
    <d v="2021-05-21T00:00:00"/>
    <n v="2331"/>
    <n v="180"/>
    <n v="2233.8000000000002"/>
    <n v="97.199999999999818"/>
  </r>
  <r>
    <s v="Brien Boise"/>
    <x v="0"/>
    <s v="Choco Coated Almonds"/>
    <d v="2021-05-21T00:00:00"/>
    <n v="686"/>
    <n v="29"/>
    <n v="96.28"/>
    <n v="589.72"/>
  </r>
  <r>
    <s v="Barr Faughny"/>
    <x v="1"/>
    <s v="Smooth Sliky Salty"/>
    <d v="2021-05-21T00:00:00"/>
    <n v="8092"/>
    <n v="368"/>
    <n v="1015.68"/>
    <n v="7076.32"/>
  </r>
  <r>
    <s v="Kelci Walkden"/>
    <x v="1"/>
    <s v="50% Dark Bites"/>
    <d v="2021-05-21T00:00:00"/>
    <n v="4998"/>
    <n v="357"/>
    <n v="2670.36"/>
    <n v="2327.64"/>
  </r>
  <r>
    <s v="Husein Augar"/>
    <x v="2"/>
    <s v="Drinking Coco"/>
    <d v="2021-05-21T00:00:00"/>
    <n v="882"/>
    <n v="56"/>
    <n v="556.64"/>
    <n v="325.36"/>
  </r>
  <r>
    <s v="Marney O'Breen"/>
    <x v="4"/>
    <s v="Almond Choco"/>
    <d v="2021-05-21T00:00:00"/>
    <n v="8057"/>
    <n v="672"/>
    <n v="3460.8"/>
    <n v="4596.2"/>
  </r>
  <r>
    <s v="Curtice Advani"/>
    <x v="4"/>
    <s v="Choco Coated Almonds"/>
    <d v="2021-05-21T00:00:00"/>
    <n v="6972"/>
    <n v="279"/>
    <n v="926.28"/>
    <n v="6045.72"/>
  </r>
  <r>
    <s v="Karlen McCaffrey"/>
    <x v="3"/>
    <s v="Manuka Honey Choco"/>
    <d v="2021-05-21T00:00:00"/>
    <n v="2023"/>
    <n v="156"/>
    <n v="1060.8"/>
    <n v="962.2"/>
  </r>
  <r>
    <s v="Marney O'Breen"/>
    <x v="1"/>
    <s v="85% Dark Bars"/>
    <d v="2021-05-21T00:00:00"/>
    <n v="8834"/>
    <n v="553"/>
    <n v="5812.03"/>
    <n v="3021.9700000000003"/>
  </r>
  <r>
    <s v="Beverie Moffet"/>
    <x v="4"/>
    <s v="50% Dark Bites"/>
    <d v="2021-05-21T00:00:00"/>
    <n v="3962"/>
    <n v="265"/>
    <n v="1982.2"/>
    <n v="1979.8"/>
  </r>
  <r>
    <s v="Dotty Strutley"/>
    <x v="3"/>
    <s v="Fruit &amp; Nut Bars"/>
    <d v="2021-05-21T00:00:00"/>
    <n v="3717"/>
    <n v="155"/>
    <n v="734.7"/>
    <n v="2982.3"/>
  </r>
  <r>
    <s v="Kelci Walkden"/>
    <x v="4"/>
    <s v="Fruit &amp; Nut Bars"/>
    <d v="2021-05-24T00:00:00"/>
    <n v="5005"/>
    <n v="209"/>
    <n v="990.66000000000008"/>
    <n v="4014.34"/>
  </r>
  <r>
    <s v="Madelene Upcott"/>
    <x v="5"/>
    <s v="70% Dark Bites"/>
    <d v="2021-05-24T00:00:00"/>
    <n v="1029"/>
    <n v="80"/>
    <n v="403.2"/>
    <n v="625.79999999999995"/>
  </r>
  <r>
    <s v="Gigi Bohling"/>
    <x v="4"/>
    <s v="Orange Choco"/>
    <d v="2021-05-24T00:00:00"/>
    <n v="10150"/>
    <n v="840"/>
    <n v="3091.2000000000003"/>
    <n v="7058.7999999999993"/>
  </r>
  <r>
    <s v="Beverie Moffet"/>
    <x v="2"/>
    <s v="White Choc"/>
    <d v="2021-05-24T00:00:00"/>
    <n v="1260"/>
    <n v="84"/>
    <n v="540.12"/>
    <n v="719.88"/>
  </r>
  <r>
    <s v="Rafaelita Blaksland"/>
    <x v="1"/>
    <s v="Drinking Coco"/>
    <d v="2021-05-24T00:00:00"/>
    <n v="2254"/>
    <n v="141"/>
    <n v="1401.54"/>
    <n v="852.46"/>
  </r>
  <r>
    <s v="Kaine Padly"/>
    <x v="4"/>
    <s v="Caramel Stuffed Bars"/>
    <d v="2021-05-25T00:00:00"/>
    <n v="5467"/>
    <n v="211"/>
    <n v="1778.73"/>
    <n v="3688.27"/>
  </r>
  <r>
    <s v="Rafaelita Blaksland"/>
    <x v="5"/>
    <s v="Milk Bars"/>
    <d v="2021-05-25T00:00:00"/>
    <n v="3682"/>
    <n v="246"/>
    <n v="1293.96"/>
    <n v="2388.04"/>
  </r>
  <r>
    <s v="Kelci Walkden"/>
    <x v="3"/>
    <s v="50% Dark Bites"/>
    <d v="2021-05-25T00:00:00"/>
    <n v="7350"/>
    <n v="490"/>
    <n v="3665.2000000000003"/>
    <n v="3684.7999999999997"/>
  </r>
  <r>
    <s v="Curtice Advani"/>
    <x v="5"/>
    <s v="Eclairs"/>
    <d v="2021-05-25T00:00:00"/>
    <n v="1806"/>
    <n v="201"/>
    <n v="1268.31"/>
    <n v="537.69000000000005"/>
  </r>
  <r>
    <s v="Dotty Strutley"/>
    <x v="5"/>
    <s v="Caramel Stuffed Bars"/>
    <d v="2021-05-25T00:00:00"/>
    <n v="1743"/>
    <n v="68"/>
    <n v="573.24"/>
    <n v="1169.76"/>
  </r>
  <r>
    <s v="Dennison Crosswaite"/>
    <x v="4"/>
    <s v="Manuka Honey Choco"/>
    <d v="2021-05-25T00:00:00"/>
    <n v="3213"/>
    <n v="268"/>
    <n v="1822.3999999999999"/>
    <n v="1390.6000000000001"/>
  </r>
  <r>
    <s v="Beverie Moffet"/>
    <x v="1"/>
    <s v="Caramel Stuffed Bars"/>
    <d v="2021-05-25T00:00:00"/>
    <n v="6937"/>
    <n v="267"/>
    <n v="2250.81"/>
    <n v="4686.1900000000005"/>
  </r>
  <r>
    <s v="Marney O'Breen"/>
    <x v="4"/>
    <s v="99% Dark &amp; Pure"/>
    <d v="2021-05-25T00:00:00"/>
    <n v="357"/>
    <n v="16"/>
    <n v="123.68"/>
    <n v="233.32"/>
  </r>
  <r>
    <s v="Gigi Bohling"/>
    <x v="4"/>
    <s v="Eclairs"/>
    <d v="2021-05-25T00:00:00"/>
    <n v="4956"/>
    <n v="496"/>
    <n v="3129.7599999999998"/>
    <n v="1826.2400000000002"/>
  </r>
  <r>
    <s v="Dennison Crosswaite"/>
    <x v="4"/>
    <s v="White Choc"/>
    <d v="2021-05-25T00:00:00"/>
    <n v="1085"/>
    <n v="68"/>
    <n v="437.24"/>
    <n v="647.76"/>
  </r>
  <r>
    <s v="Dotty Strutley"/>
    <x v="4"/>
    <s v="White Choc"/>
    <d v="2021-05-25T00:00:00"/>
    <n v="2093"/>
    <n v="150"/>
    <n v="964.5"/>
    <n v="1128.5"/>
  </r>
  <r>
    <s v="Oby Sorrel"/>
    <x v="4"/>
    <s v="Smooth Sliky Salty"/>
    <d v="2021-05-25T00:00:00"/>
    <n v="1029"/>
    <n v="47"/>
    <n v="129.72"/>
    <n v="899.28"/>
  </r>
  <r>
    <s v="Karlen McCaffrey"/>
    <x v="1"/>
    <s v="Raspberry Choco"/>
    <d v="2021-05-25T00:00:00"/>
    <n v="9016"/>
    <n v="840"/>
    <n v="3234"/>
    <n v="5782"/>
  </r>
  <r>
    <s v="Barr Faughny"/>
    <x v="5"/>
    <s v="Organic Choco Syrup"/>
    <d v="2021-05-25T00:00:00"/>
    <n v="1526"/>
    <n v="170"/>
    <n v="1626.9"/>
    <n v="-100.90000000000009"/>
  </r>
  <r>
    <s v="Oby Sorrel"/>
    <x v="4"/>
    <s v="White Choc"/>
    <d v="2021-05-25T00:00:00"/>
    <n v="10521"/>
    <n v="700"/>
    <n v="4501"/>
    <n v="6020"/>
  </r>
  <r>
    <s v="Dotty Strutley"/>
    <x v="3"/>
    <s v="Organic Choco Syrup"/>
    <d v="2021-05-25T00:00:00"/>
    <n v="8435"/>
    <n v="770"/>
    <n v="7368.9000000000005"/>
    <n v="1066.0999999999995"/>
  </r>
  <r>
    <s v="Oby Sorrel"/>
    <x v="4"/>
    <s v="70% Dark Bites"/>
    <d v="2021-05-25T00:00:00"/>
    <n v="8715"/>
    <n v="581"/>
    <n v="2928.2400000000002"/>
    <n v="5786.76"/>
  </r>
  <r>
    <s v="Wilone O'Kielt"/>
    <x v="2"/>
    <s v="Organic Choco Syrup"/>
    <d v="2021-05-25T00:00:00"/>
    <n v="8428"/>
    <n v="770"/>
    <n v="7368.9000000000005"/>
    <n v="1059.0999999999995"/>
  </r>
  <r>
    <s v="Andria Kimpton"/>
    <x v="0"/>
    <s v="85% Dark Bars"/>
    <d v="2021-05-25T00:00:00"/>
    <n v="4977"/>
    <n v="356"/>
    <n v="3741.56"/>
    <n v="1235.44"/>
  </r>
  <r>
    <s v="Karlen McCaffrey"/>
    <x v="5"/>
    <s v="Orange Choco"/>
    <d v="2021-05-25T00:00:00"/>
    <n v="4179"/>
    <n v="380"/>
    <n v="1398.4"/>
    <n v="2780.6"/>
  </r>
  <r>
    <s v="Barr Faughny"/>
    <x v="5"/>
    <s v="After Nines"/>
    <d v="2021-05-25T00:00:00"/>
    <n v="5131"/>
    <n v="700"/>
    <n v="7161"/>
    <n v="-2030"/>
  </r>
  <r>
    <s v="Jan Morforth"/>
    <x v="3"/>
    <s v="99% Dark &amp; Pure"/>
    <d v="2021-05-26T00:00:00"/>
    <n v="2310"/>
    <n v="105"/>
    <n v="811.65000000000009"/>
    <n v="1498.35"/>
  </r>
  <r>
    <s v="Beverie Moffet"/>
    <x v="0"/>
    <s v="Milk Bars"/>
    <d v="2021-05-26T00:00:00"/>
    <n v="1162"/>
    <n v="83"/>
    <n v="436.58"/>
    <n v="725.42000000000007"/>
  </r>
  <r>
    <s v="Oby Sorrel"/>
    <x v="4"/>
    <s v="Almond Choco"/>
    <d v="2021-05-26T00:00:00"/>
    <n v="3367"/>
    <n v="281"/>
    <n v="1447.15"/>
    <n v="1919.85"/>
  </r>
  <r>
    <s v="Wilone O'Kielt"/>
    <x v="0"/>
    <s v="After Nines"/>
    <d v="2021-05-26T00:00:00"/>
    <n v="9114"/>
    <n v="1330"/>
    <n v="13605.900000000001"/>
    <n v="-4491.9000000000015"/>
  </r>
  <r>
    <s v="Kaine Padly"/>
    <x v="4"/>
    <s v="Smooth Sliky Salty"/>
    <d v="2021-05-26T00:00:00"/>
    <n v="7189"/>
    <n v="313"/>
    <n v="863.87999999999988"/>
    <n v="6325.12"/>
  </r>
  <r>
    <s v="Husein Augar"/>
    <x v="4"/>
    <s v="White Choc"/>
    <d v="2021-05-26T00:00:00"/>
    <n v="3353"/>
    <n v="240"/>
    <n v="1543.1999999999998"/>
    <n v="1809.8000000000002"/>
  </r>
  <r>
    <s v="Barr Faughny"/>
    <x v="3"/>
    <s v="Raspberry Choco"/>
    <d v="2021-05-26T00:00:00"/>
    <n v="5488"/>
    <n v="499"/>
    <n v="1921.15"/>
    <n v="3566.85"/>
  </r>
  <r>
    <s v="Rafaelita Blaksland"/>
    <x v="4"/>
    <s v="Almond Choco"/>
    <d v="2021-05-26T00:00:00"/>
    <n v="735"/>
    <n v="53"/>
    <n v="272.95000000000005"/>
    <n v="462.04999999999995"/>
  </r>
  <r>
    <s v="Karlen McCaffrey"/>
    <x v="1"/>
    <s v="Fruit &amp; Nut Bars"/>
    <d v="2021-05-26T00:00:00"/>
    <n v="3507"/>
    <n v="141"/>
    <n v="668.34"/>
    <n v="2838.66"/>
  </r>
  <r>
    <s v="Rafaelita Blaksland"/>
    <x v="5"/>
    <s v="85% Dark Bars"/>
    <d v="2021-05-26T00:00:00"/>
    <n v="6524"/>
    <n v="435"/>
    <n v="4571.8499999999995"/>
    <n v="1952.1500000000005"/>
  </r>
  <r>
    <s v="Gigi Bohling"/>
    <x v="5"/>
    <s v="50% Dark Bites"/>
    <d v="2021-05-26T00:00:00"/>
    <n v="3892"/>
    <n v="244"/>
    <n v="1825.1200000000001"/>
    <n v="2066.88"/>
  </r>
  <r>
    <s v="Oby Sorrel"/>
    <x v="0"/>
    <s v="Organic Choco Syrup"/>
    <d v="2021-05-26T00:00:00"/>
    <n v="4445"/>
    <n v="494"/>
    <n v="4727.58"/>
    <n v="-282.57999999999993"/>
  </r>
  <r>
    <s v="Ches Bonnell"/>
    <x v="4"/>
    <s v="99% Dark &amp; Pure"/>
    <d v="2021-05-26T00:00:00"/>
    <n v="2653"/>
    <n v="127"/>
    <n v="981.71"/>
    <n v="1671.29"/>
  </r>
  <r>
    <s v="Curtice Advani"/>
    <x v="5"/>
    <s v="Raspberry Choco"/>
    <d v="2021-05-26T00:00:00"/>
    <n v="1036"/>
    <n v="104"/>
    <n v="400.40000000000003"/>
    <n v="635.59999999999991"/>
  </r>
  <r>
    <s v="Rafaelita Blaksland"/>
    <x v="4"/>
    <s v="Caramel Stuffed Bars"/>
    <d v="2021-05-26T00:00:00"/>
    <n v="12712"/>
    <n v="471"/>
    <n v="3970.5299999999997"/>
    <n v="8741.4700000000012"/>
  </r>
  <r>
    <s v="Barr Faughny"/>
    <x v="5"/>
    <s v="70% Dark Bites"/>
    <d v="2021-05-26T00:00:00"/>
    <n v="3808"/>
    <n v="254"/>
    <n v="1280.1600000000001"/>
    <n v="2527.84"/>
  </r>
  <r>
    <s v="Dennison Crosswaite"/>
    <x v="1"/>
    <s v="85% Dark Bars"/>
    <d v="2021-05-26T00:00:00"/>
    <n v="2051"/>
    <n v="137"/>
    <n v="1439.87"/>
    <n v="611.13000000000011"/>
  </r>
  <r>
    <s v="Beverie Moffet"/>
    <x v="3"/>
    <s v="Fruit &amp; Nut Bars"/>
    <d v="2021-05-26T00:00:00"/>
    <n v="1946"/>
    <n v="82"/>
    <n v="388.68"/>
    <n v="1557.32"/>
  </r>
  <r>
    <s v="Dennison Crosswaite"/>
    <x v="1"/>
    <s v="Drinking Coco"/>
    <d v="2021-05-26T00:00:00"/>
    <n v="4403"/>
    <n v="245"/>
    <n v="2435.2999999999997"/>
    <n v="1967.7000000000003"/>
  </r>
  <r>
    <s v="Dennison Crosswaite"/>
    <x v="4"/>
    <s v="Almond Choco"/>
    <d v="2021-05-26T00:00:00"/>
    <n v="56"/>
    <n v="4"/>
    <n v="20.6"/>
    <n v="35.4"/>
  </r>
  <r>
    <s v="Beverie Moffet"/>
    <x v="3"/>
    <s v="Manuka Honey Choco"/>
    <d v="2021-05-26T00:00:00"/>
    <n v="2534"/>
    <n v="195"/>
    <n v="1326"/>
    <n v="1208"/>
  </r>
  <r>
    <s v="Wilone O'Kielt"/>
    <x v="4"/>
    <s v="Manuka Honey Choco"/>
    <d v="2021-05-26T00:00:00"/>
    <n v="1596"/>
    <n v="123"/>
    <n v="836.4"/>
    <n v="759.6"/>
  </r>
  <r>
    <s v="Husein Augar"/>
    <x v="1"/>
    <s v="99% Dark &amp; Pure"/>
    <d v="2021-05-27T00:00:00"/>
    <n v="2079"/>
    <n v="95"/>
    <n v="734.35"/>
    <n v="1344.65"/>
  </r>
  <r>
    <s v="Dennison Crosswaite"/>
    <x v="2"/>
    <s v="Orange Choco"/>
    <d v="2021-05-27T00:00:00"/>
    <n v="6727"/>
    <n v="561"/>
    <n v="2064.48"/>
    <n v="4662.5200000000004"/>
  </r>
  <r>
    <s v="Dennison Crosswaite"/>
    <x v="4"/>
    <s v="Milk Bars"/>
    <d v="2021-05-27T00:00:00"/>
    <n v="756"/>
    <n v="59"/>
    <n v="310.33999999999997"/>
    <n v="445.66"/>
  </r>
  <r>
    <s v="Barr Faughny"/>
    <x v="0"/>
    <s v="Caramel Stuffed Bars"/>
    <d v="2021-05-27T00:00:00"/>
    <n v="742"/>
    <n v="29"/>
    <n v="244.47"/>
    <n v="497.53"/>
  </r>
  <r>
    <s v="Rafaelita Blaksland"/>
    <x v="2"/>
    <s v="Orange Choco"/>
    <d v="2021-05-27T00:00:00"/>
    <n v="2947"/>
    <n v="268"/>
    <n v="986.24"/>
    <n v="1960.76"/>
  </r>
  <r>
    <s v="Rafaelita Blaksland"/>
    <x v="1"/>
    <s v="Spicy Special Slims"/>
    <d v="2021-05-27T00:00:00"/>
    <n v="182"/>
    <n v="31"/>
    <n v="254.82000000000002"/>
    <n v="-72.820000000000022"/>
  </r>
  <r>
    <s v="Kaine Padly"/>
    <x v="4"/>
    <s v="Milk Bars"/>
    <d v="2021-05-27T00:00:00"/>
    <n v="4683"/>
    <n v="361"/>
    <n v="1898.86"/>
    <n v="2784.1400000000003"/>
  </r>
  <r>
    <s v="Beverie Moffet"/>
    <x v="0"/>
    <s v="50% Dark Bites"/>
    <d v="2021-05-27T00:00:00"/>
    <n v="1666"/>
    <n v="105"/>
    <n v="785.40000000000009"/>
    <n v="880.59999999999991"/>
  </r>
  <r>
    <s v="Kelci Walkden"/>
    <x v="4"/>
    <s v="Choco Coated Almonds"/>
    <d v="2021-05-27T00:00:00"/>
    <n v="8484"/>
    <n v="327"/>
    <n v="1085.6399999999999"/>
    <n v="7398.3600000000006"/>
  </r>
  <r>
    <s v="Marney O'Breen"/>
    <x v="4"/>
    <s v="White Choc"/>
    <d v="2021-05-27T00:00:00"/>
    <n v="644"/>
    <n v="41"/>
    <n v="263.63"/>
    <n v="380.37"/>
  </r>
  <r>
    <s v="Gigi Bohling"/>
    <x v="5"/>
    <s v="After Nines"/>
    <d v="2021-05-27T00:00:00"/>
    <n v="2709"/>
    <n v="387"/>
    <n v="3959.01"/>
    <n v="-1250.0100000000002"/>
  </r>
  <r>
    <s v="Andria Kimpton"/>
    <x v="5"/>
    <s v="99% Dark &amp; Pure"/>
    <d v="2021-05-27T00:00:00"/>
    <n v="4389"/>
    <n v="200"/>
    <n v="1546"/>
    <n v="2843"/>
  </r>
  <r>
    <s v="Oby Sorrel"/>
    <x v="2"/>
    <s v="Drinking Coco"/>
    <d v="2021-05-27T00:00:00"/>
    <n v="2198"/>
    <n v="130"/>
    <n v="1292.2"/>
    <n v="905.8"/>
  </r>
  <r>
    <s v="Kelci Walkden"/>
    <x v="2"/>
    <s v="Peanut Butter Cubes"/>
    <d v="2021-05-27T00:00:00"/>
    <n v="287"/>
    <n v="13"/>
    <n v="34.449999999999996"/>
    <n v="252.55"/>
  </r>
  <r>
    <s v="Husein Augar"/>
    <x v="5"/>
    <s v="Peanut Butter Cubes"/>
    <d v="2021-05-28T00:00:00"/>
    <n v="1197"/>
    <n v="48"/>
    <n v="127.19999999999999"/>
    <n v="1069.8"/>
  </r>
  <r>
    <s v="Husein Augar"/>
    <x v="2"/>
    <s v="After Nines"/>
    <d v="2021-05-28T00:00:00"/>
    <n v="4732"/>
    <n v="676"/>
    <n v="6915.4800000000005"/>
    <n v="-2183.4800000000005"/>
  </r>
  <r>
    <s v="Karlen McCaffrey"/>
    <x v="2"/>
    <s v="50% Dark Bites"/>
    <d v="2021-05-28T00:00:00"/>
    <n v="175"/>
    <n v="11"/>
    <n v="82.28"/>
    <n v="92.72"/>
  </r>
  <r>
    <s v="Jan Morforth"/>
    <x v="0"/>
    <s v="Milk Bars"/>
    <d v="2021-05-28T00:00:00"/>
    <n v="910"/>
    <n v="65"/>
    <n v="341.9"/>
    <n v="568.1"/>
  </r>
  <r>
    <s v="Kaine Padly"/>
    <x v="2"/>
    <s v="Caramel Stuffed Bars"/>
    <d v="2021-05-28T00:00:00"/>
    <n v="1526"/>
    <n v="59"/>
    <n v="497.37"/>
    <n v="1028.6300000000001"/>
  </r>
  <r>
    <s v="Kaine Padly"/>
    <x v="5"/>
    <s v="Caramel Stuffed Bars"/>
    <d v="2021-05-28T00:00:00"/>
    <n v="1113"/>
    <n v="45"/>
    <n v="379.34999999999997"/>
    <n v="733.65000000000009"/>
  </r>
  <r>
    <s v="Dotty Strutley"/>
    <x v="3"/>
    <s v="Mint Chip Choco"/>
    <d v="2021-05-28T00:00:00"/>
    <n v="1925"/>
    <n v="102"/>
    <n v="583.43999999999994"/>
    <n v="1341.56"/>
  </r>
  <r>
    <s v="Husein Augar"/>
    <x v="4"/>
    <s v="Spicy Special Slims"/>
    <d v="2021-05-28T00:00:00"/>
    <n v="6503"/>
    <n v="1050"/>
    <n v="8631"/>
    <n v="-2128"/>
  </r>
  <r>
    <s v="Rafaelita Blaksland"/>
    <x v="0"/>
    <s v="Caramel Stuffed Bars"/>
    <d v="2021-05-28T00:00:00"/>
    <n v="6013"/>
    <n v="232"/>
    <n v="1955.76"/>
    <n v="4057.24"/>
  </r>
  <r>
    <s v="Dennison Crosswaite"/>
    <x v="1"/>
    <s v="Almond Choco"/>
    <d v="2021-05-28T00:00:00"/>
    <n v="1974"/>
    <n v="141"/>
    <n v="726.15000000000009"/>
    <n v="1247.8499999999999"/>
  </r>
  <r>
    <s v="Ches Bonnell"/>
    <x v="4"/>
    <s v="Almond Choco"/>
    <d v="2021-05-28T00:00:00"/>
    <n v="7840"/>
    <n v="604"/>
    <n v="3110.6000000000004"/>
    <n v="4729.3999999999996"/>
  </r>
  <r>
    <s v="Karlen McCaffrey"/>
    <x v="1"/>
    <s v="Smooth Sliky Salty"/>
    <d v="2021-05-28T00:00:00"/>
    <n v="3248"/>
    <n v="142"/>
    <n v="391.91999999999996"/>
    <n v="2856.08"/>
  </r>
  <r>
    <s v="Gunar Cockshoot"/>
    <x v="3"/>
    <s v="Mint Chip Choco"/>
    <d v="2021-05-28T00:00:00"/>
    <n v="3430"/>
    <n v="181"/>
    <n v="1035.32"/>
    <n v="2394.6800000000003"/>
  </r>
  <r>
    <s v="Kelci Walkden"/>
    <x v="1"/>
    <s v="70% Dark Bites"/>
    <d v="2021-05-28T00:00:00"/>
    <n v="1638"/>
    <n v="110"/>
    <n v="554.4"/>
    <n v="1083.5999999999999"/>
  </r>
  <r>
    <s v="Gunar Cockshoot"/>
    <x v="5"/>
    <s v="Spicy Special Slims"/>
    <d v="2021-05-31T00:00:00"/>
    <n v="4284"/>
    <n v="536"/>
    <n v="4405.92"/>
    <n v="-121.92000000000007"/>
  </r>
  <r>
    <s v="Curtice Advani"/>
    <x v="1"/>
    <s v="Smooth Sliky Salty"/>
    <d v="2021-05-31T00:00:00"/>
    <n v="2898"/>
    <n v="126"/>
    <n v="347.76"/>
    <n v="2550.2399999999998"/>
  </r>
  <r>
    <s v="Oby Sorrel"/>
    <x v="5"/>
    <s v="Orange Choco"/>
    <d v="2021-05-31T00:00:00"/>
    <n v="987"/>
    <n v="76"/>
    <n v="279.68"/>
    <n v="707.31999999999994"/>
  </r>
  <r>
    <s v="Rafaelita Blaksland"/>
    <x v="4"/>
    <s v="Manuka Honey Choco"/>
    <d v="2021-05-31T00:00:00"/>
    <n v="2149"/>
    <n v="180"/>
    <n v="1224"/>
    <n v="925"/>
  </r>
  <r>
    <s v="Ches Bonnell"/>
    <x v="5"/>
    <s v="Raspberry Choco"/>
    <d v="2021-06-01T00:00:00"/>
    <n v="4648"/>
    <n v="203"/>
    <n v="781.55000000000007"/>
    <n v="3866.45"/>
  </r>
  <r>
    <s v="Kelci Walkden"/>
    <x v="4"/>
    <s v="Organic Choco Syrup"/>
    <d v="2021-06-01T00:00:00"/>
    <n v="1575"/>
    <n v="79"/>
    <n v="756.03"/>
    <n v="818.97"/>
  </r>
  <r>
    <s v="Kelci Walkden"/>
    <x v="0"/>
    <s v="Milk Bars"/>
    <d v="2021-06-01T00:00:00"/>
    <n v="11004"/>
    <n v="424"/>
    <n v="2230.2399999999998"/>
    <n v="8773.76"/>
  </r>
  <r>
    <s v="Husein Augar"/>
    <x v="0"/>
    <s v="Smooth Sliky Salty"/>
    <d v="2021-06-01T00:00:00"/>
    <n v="5964"/>
    <n v="249"/>
    <n v="687.2399999999999"/>
    <n v="5276.76"/>
  </r>
  <r>
    <s v="Ches Bonnell"/>
    <x v="2"/>
    <s v="Manuka Honey Choco"/>
    <d v="2021-06-01T00:00:00"/>
    <n v="742"/>
    <n v="31"/>
    <n v="210.79999999999998"/>
    <n v="531.20000000000005"/>
  </r>
  <r>
    <s v="Rafaelita Blaksland"/>
    <x v="0"/>
    <s v="Organic Choco Syrup"/>
    <d v="2021-06-01T00:00:00"/>
    <n v="3437"/>
    <n v="150"/>
    <n v="1435.5"/>
    <n v="2001.5"/>
  </r>
  <r>
    <s v="Madelene Upcott"/>
    <x v="0"/>
    <s v="Organic Choco Syrup"/>
    <d v="2021-06-01T00:00:00"/>
    <n v="1981"/>
    <n v="95"/>
    <n v="909.15"/>
    <n v="1071.8499999999999"/>
  </r>
  <r>
    <s v="Beverie Moffet"/>
    <x v="3"/>
    <s v="Organic Choco Syrup"/>
    <d v="2021-06-01T00:00:00"/>
    <n v="3920"/>
    <n v="171"/>
    <n v="1636.47"/>
    <n v="2283.5299999999997"/>
  </r>
  <r>
    <s v="Kaine Padly"/>
    <x v="4"/>
    <s v="Orange Choco"/>
    <d v="2021-06-01T00:00:00"/>
    <n v="3430"/>
    <n v="128"/>
    <n v="471.04"/>
    <n v="2958.96"/>
  </r>
  <r>
    <s v="Wilone O'Kielt"/>
    <x v="1"/>
    <s v="White Choc"/>
    <d v="2021-06-01T00:00:00"/>
    <n v="1834"/>
    <n v="131"/>
    <n v="842.32999999999993"/>
    <n v="991.67000000000007"/>
  </r>
  <r>
    <s v="Marney O'Breen"/>
    <x v="5"/>
    <s v="Smooth Sliky Salty"/>
    <d v="2021-06-01T00:00:00"/>
    <n v="5159"/>
    <n v="192"/>
    <n v="529.91999999999996"/>
    <n v="4629.08"/>
  </r>
  <r>
    <s v="Dotty Strutley"/>
    <x v="3"/>
    <s v="Drinking Coco"/>
    <d v="2021-06-01T00:00:00"/>
    <n v="3675"/>
    <n v="168"/>
    <n v="1669.9199999999998"/>
    <n v="2005.0800000000002"/>
  </r>
  <r>
    <s v="Dennison Crosswaite"/>
    <x v="1"/>
    <s v="Caramel Stuffed Bars"/>
    <d v="2021-06-01T00:00:00"/>
    <n v="2688"/>
    <n v="168"/>
    <n v="1416.24"/>
    <n v="1271.76"/>
  </r>
  <r>
    <s v="Karlen McCaffrey"/>
    <x v="4"/>
    <s v="70% Dark Bites"/>
    <d v="2021-06-01T00:00:00"/>
    <n v="7259"/>
    <n v="1050"/>
    <n v="5292"/>
    <n v="1967"/>
  </r>
  <r>
    <s v="Brien Boise"/>
    <x v="2"/>
    <s v="Mint Chip Choco"/>
    <d v="2021-06-01T00:00:00"/>
    <n v="8988"/>
    <n v="391"/>
    <n v="2236.52"/>
    <n v="6751.48"/>
  </r>
  <r>
    <s v="Karlen McCaffrey"/>
    <x v="1"/>
    <s v="Choco Coated Almonds"/>
    <d v="2021-06-01T00:00:00"/>
    <n v="301"/>
    <n v="15"/>
    <n v="49.8"/>
    <n v="251.2"/>
  </r>
  <r>
    <s v="Madelene Upcott"/>
    <x v="0"/>
    <s v="Eclairs"/>
    <d v="2021-06-02T00:00:00"/>
    <n v="7049"/>
    <n v="700"/>
    <n v="4417"/>
    <n v="2632"/>
  </r>
  <r>
    <s v="Gunar Cockshoot"/>
    <x v="1"/>
    <s v="50% Dark Bites"/>
    <d v="2021-06-02T00:00:00"/>
    <n v="5187"/>
    <n v="179"/>
    <n v="1338.92"/>
    <n v="3848.08"/>
  </r>
  <r>
    <s v="Curtice Advani"/>
    <x v="0"/>
    <s v="Orange Choco"/>
    <d v="2021-06-02T00:00:00"/>
    <n v="6160"/>
    <n v="247"/>
    <n v="908.96"/>
    <n v="5251.04"/>
  </r>
  <r>
    <s v="Gunar Cockshoot"/>
    <x v="2"/>
    <s v="85% Dark Bars"/>
    <d v="2021-06-02T00:00:00"/>
    <n v="1561"/>
    <n v="63"/>
    <n v="662.13"/>
    <n v="898.87"/>
  </r>
  <r>
    <s v="Brien Boise"/>
    <x v="1"/>
    <s v="After Nines"/>
    <d v="2021-06-02T00:00:00"/>
    <n v="2338"/>
    <n v="107"/>
    <n v="1094.6100000000001"/>
    <n v="1243.3899999999999"/>
  </r>
  <r>
    <s v="Kaine Padly"/>
    <x v="0"/>
    <s v="Eclairs"/>
    <d v="2021-06-02T00:00:00"/>
    <n v="3955"/>
    <n v="305"/>
    <n v="1924.55"/>
    <n v="2030.45"/>
  </r>
  <r>
    <s v="Gunar Cockshoot"/>
    <x v="4"/>
    <s v="Baker's Choco Chips"/>
    <d v="2021-06-02T00:00:00"/>
    <n v="4879"/>
    <n v="444"/>
    <n v="5510.04"/>
    <n v="-631.04"/>
  </r>
  <r>
    <s v="Barr Faughny"/>
    <x v="1"/>
    <s v="White Choc"/>
    <d v="2021-06-02T00:00:00"/>
    <n v="6538"/>
    <n v="467"/>
    <n v="3002.81"/>
    <n v="3535.19"/>
  </r>
  <r>
    <s v="Oby Sorrel"/>
    <x v="5"/>
    <s v="Eclairs"/>
    <d v="2021-06-02T00:00:00"/>
    <n v="6496"/>
    <n v="591"/>
    <n v="3729.2099999999996"/>
    <n v="2766.7900000000004"/>
  </r>
  <r>
    <s v="Gigi Bohling"/>
    <x v="4"/>
    <s v="Smooth Sliky Salty"/>
    <d v="2021-06-02T00:00:00"/>
    <n v="13818"/>
    <n v="512"/>
    <n v="1413.12"/>
    <n v="12404.880000000001"/>
  </r>
  <r>
    <s v="Marney O'Breen"/>
    <x v="1"/>
    <s v="99% Dark &amp; Pure"/>
    <d v="2021-06-02T00:00:00"/>
    <n v="2583"/>
    <n v="144"/>
    <n v="1113.1200000000001"/>
    <n v="1469.8799999999999"/>
  </r>
  <r>
    <s v="Dennison Crosswaite"/>
    <x v="2"/>
    <s v="Eclairs"/>
    <d v="2021-06-03T00:00:00"/>
    <n v="2037"/>
    <n v="204"/>
    <n v="1287.24"/>
    <n v="749.76"/>
  </r>
  <r>
    <s v="Oby Sorrel"/>
    <x v="5"/>
    <s v="99% Dark &amp; Pure"/>
    <d v="2021-06-03T00:00:00"/>
    <n v="5292"/>
    <n v="265"/>
    <n v="2048.4500000000003"/>
    <n v="3243.5499999999997"/>
  </r>
  <r>
    <s v="Kaine Padly"/>
    <x v="1"/>
    <s v="Baker's Choco Chips"/>
    <d v="2021-06-03T00:00:00"/>
    <n v="10409"/>
    <n v="980"/>
    <n v="12161.8"/>
    <n v="-1752.7999999999993"/>
  </r>
  <r>
    <s v="Brien Boise"/>
    <x v="3"/>
    <s v="Manuka Honey Choco"/>
    <d v="2021-06-03T00:00:00"/>
    <n v="2555"/>
    <n v="107"/>
    <n v="727.6"/>
    <n v="1827.4"/>
  </r>
  <r>
    <s v="Brien Boise"/>
    <x v="2"/>
    <s v="Peanut Butter Cubes"/>
    <d v="2021-06-03T00:00:00"/>
    <n v="938"/>
    <n v="118"/>
    <n v="312.7"/>
    <n v="625.29999999999995"/>
  </r>
  <r>
    <s v="Curtice Advani"/>
    <x v="3"/>
    <s v="Baker's Choco Chips"/>
    <d v="2021-06-03T00:00:00"/>
    <n v="8456"/>
    <n v="700"/>
    <n v="8687"/>
    <n v="-231"/>
  </r>
  <r>
    <s v="Jan Morforth"/>
    <x v="3"/>
    <s v="Choco Coated Almonds"/>
    <d v="2021-06-03T00:00:00"/>
    <n v="2149"/>
    <n v="94"/>
    <n v="312.08"/>
    <n v="1836.92"/>
  </r>
  <r>
    <s v="Jan Morforth"/>
    <x v="2"/>
    <s v="Manuka Honey Choco"/>
    <d v="2021-06-03T00:00:00"/>
    <n v="1120"/>
    <n v="44"/>
    <n v="299.2"/>
    <n v="820.8"/>
  </r>
  <r>
    <s v="Beverie Moffet"/>
    <x v="0"/>
    <s v="Choco Coated Almonds"/>
    <d v="2021-06-03T00:00:00"/>
    <n v="497"/>
    <n v="25"/>
    <n v="83"/>
    <n v="414"/>
  </r>
  <r>
    <s v="Curtice Advani"/>
    <x v="0"/>
    <s v="Eclairs"/>
    <d v="2021-06-03T00:00:00"/>
    <n v="3612"/>
    <n v="301"/>
    <n v="1899.31"/>
    <n v="1712.69"/>
  </r>
  <r>
    <s v="Oby Sorrel"/>
    <x v="5"/>
    <s v="Fruit &amp; Nut Bars"/>
    <d v="2021-06-03T00:00:00"/>
    <n v="462"/>
    <n v="31"/>
    <n v="146.94"/>
    <n v="315.06"/>
  </r>
  <r>
    <s v="Ches Bonnell"/>
    <x v="2"/>
    <s v="50% Dark Bites"/>
    <d v="2021-06-03T00:00:00"/>
    <n v="2758"/>
    <n v="107"/>
    <n v="800.36"/>
    <n v="1957.6399999999999"/>
  </r>
  <r>
    <s v="Dotty Strutley"/>
    <x v="4"/>
    <s v="Baker's Choco Chips"/>
    <d v="2021-06-03T00:00:00"/>
    <n v="8274"/>
    <n v="690"/>
    <n v="8562.9"/>
    <n v="-288.89999999999964"/>
  </r>
  <r>
    <s v="Madelene Upcott"/>
    <x v="1"/>
    <s v="Raspberry Choco"/>
    <d v="2021-06-03T00:00:00"/>
    <n v="371"/>
    <n v="17"/>
    <n v="65.45"/>
    <n v="305.55"/>
  </r>
  <r>
    <s v="Gunar Cockshoot"/>
    <x v="3"/>
    <s v="Caramel Stuffed Bars"/>
    <d v="2021-06-03T00:00:00"/>
    <n v="1988"/>
    <n v="166"/>
    <n v="1399.3799999999999"/>
    <n v="588.62000000000012"/>
  </r>
  <r>
    <s v="Barr Faughny"/>
    <x v="4"/>
    <s v="Caramel Stuffed Bars"/>
    <d v="2021-06-03T00:00:00"/>
    <n v="3962"/>
    <n v="248"/>
    <n v="2090.64"/>
    <n v="1871.3600000000001"/>
  </r>
  <r>
    <s v="Beverie Moffet"/>
    <x v="4"/>
    <s v="Mint Chip Choco"/>
    <d v="2021-06-03T00:00:00"/>
    <n v="917"/>
    <n v="37"/>
    <n v="211.64"/>
    <n v="705.36"/>
  </r>
  <r>
    <s v="Wilone O'Kielt"/>
    <x v="5"/>
    <s v="85% Dark Bars"/>
    <d v="2021-06-03T00:00:00"/>
    <n v="3367"/>
    <n v="135"/>
    <n v="1418.85"/>
    <n v="1948.15"/>
  </r>
  <r>
    <s v="Curtice Advani"/>
    <x v="0"/>
    <s v="White Choc"/>
    <d v="2021-06-03T00:00:00"/>
    <n v="7364"/>
    <n v="434"/>
    <n v="2790.62"/>
    <n v="4573.38"/>
  </r>
  <r>
    <s v="Kaine Padly"/>
    <x v="2"/>
    <s v="Almond Choco"/>
    <d v="2021-06-04T00:00:00"/>
    <n v="1652"/>
    <n v="83"/>
    <n v="427.45000000000005"/>
    <n v="1224.55"/>
  </r>
  <r>
    <s v="Beverie Moffet"/>
    <x v="2"/>
    <s v="Choco Coated Almonds"/>
    <d v="2021-06-04T00:00:00"/>
    <n v="4606"/>
    <n v="201"/>
    <n v="667.31999999999994"/>
    <n v="3938.6800000000003"/>
  </r>
  <r>
    <s v="Gigi Bohling"/>
    <x v="5"/>
    <s v="Choco Coated Almonds"/>
    <d v="2021-06-04T00:00:00"/>
    <n v="1064"/>
    <n v="45"/>
    <n v="149.4"/>
    <n v="914.6"/>
  </r>
  <r>
    <s v="Karlen McCaffrey"/>
    <x v="3"/>
    <s v="Raspberry Choco"/>
    <d v="2021-06-04T00:00:00"/>
    <n v="2415"/>
    <n v="97"/>
    <n v="373.45"/>
    <n v="2041.55"/>
  </r>
  <r>
    <s v="Karlen McCaffrey"/>
    <x v="0"/>
    <s v="Fruit &amp; Nut Bars"/>
    <d v="2021-06-04T00:00:00"/>
    <n v="833"/>
    <n v="56"/>
    <n v="265.44"/>
    <n v="567.55999999999995"/>
  </r>
  <r>
    <s v="Madelene Upcott"/>
    <x v="2"/>
    <s v="Spicy Special Slims"/>
    <d v="2021-06-04T00:00:00"/>
    <n v="3563"/>
    <n v="396"/>
    <n v="3255.1200000000003"/>
    <n v="307.87999999999965"/>
  </r>
  <r>
    <s v="Beverie Moffet"/>
    <x v="0"/>
    <s v="99% Dark &amp; Pure"/>
    <d v="2021-06-04T00:00:00"/>
    <n v="1148"/>
    <n v="55"/>
    <n v="425.15000000000003"/>
    <n v="722.84999999999991"/>
  </r>
  <r>
    <s v="Ches Bonnell"/>
    <x v="2"/>
    <s v="After Nines"/>
    <d v="2021-06-04T00:00:00"/>
    <n v="5019"/>
    <n v="219"/>
    <n v="2240.37"/>
    <n v="2778.63"/>
  </r>
  <r>
    <s v="Gunar Cockshoot"/>
    <x v="4"/>
    <s v="Caramel Stuffed Bars"/>
    <d v="2021-06-04T00:00:00"/>
    <n v="3206"/>
    <n v="229"/>
    <n v="1930.47"/>
    <n v="1275.53"/>
  </r>
  <r>
    <s v="Jan Morforth"/>
    <x v="4"/>
    <s v="Spicy Special Slims"/>
    <d v="2021-06-04T00:00:00"/>
    <n v="2009"/>
    <n v="224"/>
    <n v="1841.2800000000002"/>
    <n v="167.7199999999998"/>
  </r>
  <r>
    <s v="Barr Faughny"/>
    <x v="4"/>
    <s v="Almond Choco"/>
    <d v="2021-06-04T00:00:00"/>
    <n v="3500"/>
    <n v="195"/>
    <n v="1004.2500000000001"/>
    <n v="2495.75"/>
  </r>
  <r>
    <s v="Gunar Cockshoot"/>
    <x v="5"/>
    <s v="Baker's Choco Chips"/>
    <d v="2021-06-04T00:00:00"/>
    <n v="6482"/>
    <n v="590"/>
    <n v="7321.9"/>
    <n v="-839.89999999999964"/>
  </r>
  <r>
    <s v="Ches Bonnell"/>
    <x v="3"/>
    <s v="Mint Chip Choco"/>
    <d v="2021-06-04T00:00:00"/>
    <n v="7630"/>
    <n v="332"/>
    <n v="1899.04"/>
    <n v="5730.96"/>
  </r>
  <r>
    <s v="Rafaelita Blaksland"/>
    <x v="0"/>
    <s v="Raspberry Choco"/>
    <d v="2021-06-04T00:00:00"/>
    <n v="5369"/>
    <n v="207"/>
    <n v="796.95"/>
    <n v="4572.05"/>
  </r>
  <r>
    <s v="Wilone O'Kielt"/>
    <x v="5"/>
    <s v="Drinking Coco"/>
    <d v="2021-06-04T00:00:00"/>
    <n v="9023"/>
    <n v="376"/>
    <n v="3737.4399999999996"/>
    <n v="5285.56"/>
  </r>
  <r>
    <s v="Beverie Moffet"/>
    <x v="0"/>
    <s v="Raspberry Choco"/>
    <d v="2021-06-04T00:00:00"/>
    <n v="1169"/>
    <n v="44"/>
    <n v="169.4"/>
    <n v="999.6"/>
  </r>
  <r>
    <s v="Husein Augar"/>
    <x v="4"/>
    <s v="85% Dark Bars"/>
    <d v="2021-06-04T00:00:00"/>
    <n v="3486"/>
    <n v="125"/>
    <n v="1313.75"/>
    <n v="2172.25"/>
  </r>
  <r>
    <s v="Beverie Moffet"/>
    <x v="4"/>
    <s v="Raspberry Choco"/>
    <d v="2021-06-04T00:00:00"/>
    <n v="9744"/>
    <n v="424"/>
    <n v="1632.4"/>
    <n v="8111.6"/>
  </r>
  <r>
    <s v="Beverie Moffet"/>
    <x v="1"/>
    <s v="Fruit &amp; Nut Bars"/>
    <d v="2021-06-04T00:00:00"/>
    <n v="3129"/>
    <n v="185"/>
    <n v="876.90000000000009"/>
    <n v="2252.1"/>
  </r>
  <r>
    <s v="Karlen McCaffrey"/>
    <x v="0"/>
    <s v="85% Dark Bars"/>
    <d v="2021-06-04T00:00:00"/>
    <n v="7049"/>
    <n v="282"/>
    <n v="2963.82"/>
    <n v="4085.18"/>
  </r>
  <r>
    <s v="Madelene Upcott"/>
    <x v="0"/>
    <s v="Milk Bars"/>
    <d v="2021-06-04T00:00:00"/>
    <n v="1498"/>
    <n v="63"/>
    <n v="331.38"/>
    <n v="1166.6199999999999"/>
  </r>
  <r>
    <s v="Gunar Cockshoot"/>
    <x v="0"/>
    <s v="Peanut Butter Cubes"/>
    <d v="2021-06-07T00:00:00"/>
    <n v="1071"/>
    <n v="90"/>
    <n v="238.5"/>
    <n v="832.5"/>
  </r>
  <r>
    <s v="Marney O'Breen"/>
    <x v="2"/>
    <s v="Baker's Choco Chips"/>
    <d v="2021-06-07T00:00:00"/>
    <n v="3458"/>
    <n v="289"/>
    <n v="3586.4900000000002"/>
    <n v="-128.49000000000024"/>
  </r>
  <r>
    <s v="Rafaelita Blaksland"/>
    <x v="3"/>
    <s v="Manuka Honey Choco"/>
    <d v="2021-06-07T00:00:00"/>
    <n v="2261"/>
    <n v="91"/>
    <n v="618.79999999999995"/>
    <n v="1642.2"/>
  </r>
  <r>
    <s v="Gunar Cockshoot"/>
    <x v="1"/>
    <s v="Milk Bars"/>
    <d v="2021-06-07T00:00:00"/>
    <n v="8456"/>
    <n v="368"/>
    <n v="1935.6799999999998"/>
    <n v="6520.32"/>
  </r>
  <r>
    <s v="Jan Morforth"/>
    <x v="2"/>
    <s v="Raspberry Choco"/>
    <d v="2021-06-07T00:00:00"/>
    <n v="3283"/>
    <n v="127"/>
    <n v="488.95"/>
    <n v="2794.05"/>
  </r>
  <r>
    <s v="Beverie Moffet"/>
    <x v="3"/>
    <s v="Mint Chip Choco"/>
    <d v="2021-06-07T00:00:00"/>
    <n v="6307"/>
    <n v="263"/>
    <n v="1504.36"/>
    <n v="4802.6400000000003"/>
  </r>
  <r>
    <s v="Ches Bonnell"/>
    <x v="3"/>
    <s v="Peanut Butter Cubes"/>
    <d v="2021-06-07T00:00:00"/>
    <n v="2877"/>
    <n v="288"/>
    <n v="763.19999999999993"/>
    <n v="2113.8000000000002"/>
  </r>
  <r>
    <s v="Wilone O'Kielt"/>
    <x v="3"/>
    <s v="Smooth Sliky Salty"/>
    <d v="2021-06-07T00:00:00"/>
    <n v="7602"/>
    <n v="331"/>
    <n v="913.56"/>
    <n v="6688.4400000000005"/>
  </r>
  <r>
    <s v="Oby Sorrel"/>
    <x v="2"/>
    <s v="99% Dark &amp; Pure"/>
    <d v="2021-06-07T00:00:00"/>
    <n v="5460"/>
    <n v="304"/>
    <n v="2349.92"/>
    <n v="3110.08"/>
  </r>
  <r>
    <s v="Beverie Moffet"/>
    <x v="2"/>
    <s v="Peanut Butter Cubes"/>
    <d v="2021-06-07T00:00:00"/>
    <n v="364"/>
    <n v="41"/>
    <n v="108.64999999999999"/>
    <n v="255.35000000000002"/>
  </r>
  <r>
    <s v="Gunar Cockshoot"/>
    <x v="2"/>
    <s v="70% Dark Bites"/>
    <d v="2021-06-07T00:00:00"/>
    <n v="7917"/>
    <n v="770"/>
    <n v="3880.8"/>
    <n v="4036.2"/>
  </r>
  <r>
    <s v="Husein Augar"/>
    <x v="5"/>
    <s v="Choco Coated Almonds"/>
    <d v="2021-06-07T00:00:00"/>
    <n v="7063"/>
    <n v="322"/>
    <n v="1069.04"/>
    <n v="5993.96"/>
  </r>
  <r>
    <s v="Kelci Walkden"/>
    <x v="4"/>
    <s v="After Nines"/>
    <d v="2021-06-07T00:00:00"/>
    <n v="6580"/>
    <n v="275"/>
    <n v="2813.25"/>
    <n v="3766.75"/>
  </r>
  <r>
    <s v="Beverie Moffet"/>
    <x v="3"/>
    <s v="Almond Choco"/>
    <d v="2021-06-07T00:00:00"/>
    <n v="4228"/>
    <n v="212"/>
    <n v="1091.8000000000002"/>
    <n v="3136.2"/>
  </r>
  <r>
    <s v="Barr Faughny"/>
    <x v="5"/>
    <s v="Mint Chip Choco"/>
    <d v="2021-06-07T00:00:00"/>
    <n v="1708"/>
    <n v="69"/>
    <n v="394.68"/>
    <n v="1313.32"/>
  </r>
  <r>
    <s v="Rafaelita Blaksland"/>
    <x v="3"/>
    <s v="Choco Coated Almonds"/>
    <d v="2021-06-07T00:00:00"/>
    <n v="2737"/>
    <n v="115"/>
    <n v="381.79999999999995"/>
    <n v="2355.1999999999998"/>
  </r>
  <r>
    <s v="Marney O'Breen"/>
    <x v="4"/>
    <s v="Choco Coated Almonds"/>
    <d v="2021-06-07T00:00:00"/>
    <n v="2863"/>
    <n v="137"/>
    <n v="454.84"/>
    <n v="2408.16"/>
  </r>
  <r>
    <s v="Gunar Cockshoot"/>
    <x v="0"/>
    <s v="Organic Choco Syrup"/>
    <d v="2021-06-07T00:00:00"/>
    <n v="9506"/>
    <n v="453"/>
    <n v="4335.21"/>
    <n v="5170.79"/>
  </r>
  <r>
    <s v="Marney O'Breen"/>
    <x v="2"/>
    <s v="Caramel Stuffed Bars"/>
    <d v="2021-06-07T00:00:00"/>
    <n v="5789"/>
    <n v="414"/>
    <n v="3490.02"/>
    <n v="2298.98"/>
  </r>
  <r>
    <s v="Dennison Crosswaite"/>
    <x v="1"/>
    <s v="Drinking Coco"/>
    <d v="2021-06-07T00:00:00"/>
    <n v="1057"/>
    <n v="43"/>
    <n v="427.41999999999996"/>
    <n v="629.58000000000004"/>
  </r>
  <r>
    <s v="Ches Bonnell"/>
    <x v="2"/>
    <s v="Peanut Butter Cubes"/>
    <d v="2021-06-07T00:00:00"/>
    <n v="462"/>
    <n v="39"/>
    <n v="103.35"/>
    <n v="358.65"/>
  </r>
  <r>
    <s v="Karlen McCaffrey"/>
    <x v="0"/>
    <s v="Raspberry Choco"/>
    <d v="2021-06-07T00:00:00"/>
    <n v="3857"/>
    <n v="168"/>
    <n v="646.80000000000007"/>
    <n v="3210.2"/>
  </r>
  <r>
    <s v="Marney O'Breen"/>
    <x v="0"/>
    <s v="White Choc"/>
    <d v="2021-06-07T00:00:00"/>
    <n v="4186"/>
    <n v="280"/>
    <n v="1800.3999999999999"/>
    <n v="2385.6000000000004"/>
  </r>
  <r>
    <s v="Madelene Upcott"/>
    <x v="3"/>
    <s v="Peanut Butter Cubes"/>
    <d v="2021-06-08T00:00:00"/>
    <n v="1813"/>
    <n v="202"/>
    <n v="535.29999999999995"/>
    <n v="1277.7"/>
  </r>
  <r>
    <s v="Wilone O'Kielt"/>
    <x v="3"/>
    <s v="Organic Choco Syrup"/>
    <d v="2021-06-08T00:00:00"/>
    <n v="8897"/>
    <n v="387"/>
    <n v="3703.59"/>
    <n v="5193.41"/>
  </r>
  <r>
    <s v="Kaine Padly"/>
    <x v="2"/>
    <s v="Milk Bars"/>
    <d v="2021-06-08T00:00:00"/>
    <n v="5026"/>
    <n v="210"/>
    <n v="1104.5999999999999"/>
    <n v="3921.4"/>
  </r>
  <r>
    <s v="Wilone O'Kielt"/>
    <x v="1"/>
    <s v="Organic Choco Syrup"/>
    <d v="2021-06-08T00:00:00"/>
    <n v="5453"/>
    <n v="248"/>
    <n v="2373.36"/>
    <n v="3079.64"/>
  </r>
  <r>
    <s v="Wilone O'Kielt"/>
    <x v="1"/>
    <s v="85% Dark Bars"/>
    <d v="2021-06-08T00:00:00"/>
    <n v="4851"/>
    <n v="180"/>
    <n v="1891.8"/>
    <n v="2959.2"/>
  </r>
  <r>
    <s v="Gigi Bohling"/>
    <x v="2"/>
    <s v="Raspberry Choco"/>
    <d v="2021-06-08T00:00:00"/>
    <n v="2205"/>
    <n v="89"/>
    <n v="342.65000000000003"/>
    <n v="1862.35"/>
  </r>
  <r>
    <s v="Rafaelita Blaksland"/>
    <x v="3"/>
    <s v="Mint Chip Choco"/>
    <d v="2021-06-08T00:00:00"/>
    <n v="3892"/>
    <n v="177"/>
    <n v="1012.4399999999999"/>
    <n v="2879.56"/>
  </r>
  <r>
    <s v="Jan Morforth"/>
    <x v="1"/>
    <s v="Eclairs"/>
    <d v="2021-06-08T00:00:00"/>
    <n v="1925"/>
    <n v="149"/>
    <n v="940.18999999999994"/>
    <n v="984.81000000000006"/>
  </r>
  <r>
    <s v="Jan Morforth"/>
    <x v="4"/>
    <s v="Peanut Butter Cubes"/>
    <d v="2021-06-08T00:00:00"/>
    <n v="9240"/>
    <n v="910"/>
    <n v="2411.5"/>
    <n v="6828.5"/>
  </r>
  <r>
    <s v="Wilone O'Kielt"/>
    <x v="0"/>
    <s v="Orange Choco"/>
    <d v="2021-06-08T00:00:00"/>
    <n v="10115"/>
    <n v="405"/>
    <n v="1490.4"/>
    <n v="8624.6"/>
  </r>
  <r>
    <s v="Oby Sorrel"/>
    <x v="5"/>
    <s v="Baker's Choco Chips"/>
    <d v="2021-06-08T00:00:00"/>
    <n v="4802"/>
    <n v="321"/>
    <n v="3983.61"/>
    <n v="818.38999999999987"/>
  </r>
  <r>
    <s v="Oby Sorrel"/>
    <x v="0"/>
    <s v="Spicy Special Slims"/>
    <d v="2021-06-08T00:00:00"/>
    <n v="6860"/>
    <n v="770"/>
    <n v="6329.4000000000005"/>
    <n v="530.59999999999945"/>
  </r>
  <r>
    <s v="Karlen McCaffrey"/>
    <x v="4"/>
    <s v="85% Dark Bars"/>
    <d v="2021-06-08T00:00:00"/>
    <n v="777"/>
    <n v="30"/>
    <n v="315.3"/>
    <n v="461.7"/>
  </r>
  <r>
    <s v="Jan Morforth"/>
    <x v="5"/>
    <s v="Spicy Special Slims"/>
    <d v="2021-06-08T00:00:00"/>
    <n v="6314"/>
    <n v="700"/>
    <n v="5754"/>
    <n v="560"/>
  </r>
  <r>
    <s v="Jan Morforth"/>
    <x v="3"/>
    <s v="50% Dark Bites"/>
    <d v="2021-06-08T00:00:00"/>
    <n v="6769"/>
    <n v="271"/>
    <n v="2027.0800000000002"/>
    <n v="4741.92"/>
  </r>
  <r>
    <s v="Wilone O'Kielt"/>
    <x v="4"/>
    <s v="50% Dark Bites"/>
    <d v="2021-06-09T00:00:00"/>
    <n v="2793"/>
    <n v="112"/>
    <n v="837.76"/>
    <n v="1955.24"/>
  </r>
  <r>
    <s v="Madelene Upcott"/>
    <x v="2"/>
    <s v="Orange Choco"/>
    <d v="2021-06-09T00:00:00"/>
    <n v="5915"/>
    <n v="237"/>
    <n v="872.16000000000008"/>
    <n v="5042.84"/>
  </r>
  <r>
    <s v="Wilone O'Kielt"/>
    <x v="3"/>
    <s v="99% Dark &amp; Pure"/>
    <d v="2021-06-09T00:00:00"/>
    <n v="4221"/>
    <n v="212"/>
    <n v="1638.76"/>
    <n v="2582.2399999999998"/>
  </r>
  <r>
    <s v="Barr Faughny"/>
    <x v="2"/>
    <s v="50% Dark Bites"/>
    <d v="2021-06-09T00:00:00"/>
    <n v="3535"/>
    <n v="136"/>
    <n v="1017.2800000000001"/>
    <n v="2517.7199999999998"/>
  </r>
  <r>
    <s v="Gunar Cockshoot"/>
    <x v="4"/>
    <s v="Eclairs"/>
    <d v="2021-06-09T00:00:00"/>
    <n v="3094"/>
    <n v="282"/>
    <n v="1779.4199999999998"/>
    <n v="1314.5800000000002"/>
  </r>
  <r>
    <s v="Dotty Strutley"/>
    <x v="1"/>
    <s v="Baker's Choco Chips"/>
    <d v="2021-06-09T00:00:00"/>
    <n v="5950"/>
    <n v="397"/>
    <n v="4926.7700000000004"/>
    <n v="1023.2299999999996"/>
  </r>
  <r>
    <s v="Marney O'Breen"/>
    <x v="1"/>
    <s v="Fruit &amp; Nut Bars"/>
    <d v="2021-06-09T00:00:00"/>
    <n v="2394"/>
    <n v="126"/>
    <n v="597.24"/>
    <n v="1796.76"/>
  </r>
  <r>
    <s v="Brien Boise"/>
    <x v="2"/>
    <s v="After Nines"/>
    <d v="2021-06-09T00:00:00"/>
    <n v="3780"/>
    <n v="165"/>
    <n v="1687.95"/>
    <n v="2092.0500000000002"/>
  </r>
  <r>
    <s v="Beverie Moffet"/>
    <x v="5"/>
    <s v="Drinking Coco"/>
    <d v="2021-06-09T00:00:00"/>
    <n v="301"/>
    <n v="13"/>
    <n v="129.22"/>
    <n v="171.78"/>
  </r>
  <r>
    <s v="Beverie Moffet"/>
    <x v="4"/>
    <s v="White Choc"/>
    <d v="2021-06-09T00:00:00"/>
    <n v="1533"/>
    <n v="91"/>
    <n v="585.13"/>
    <n v="947.87"/>
  </r>
  <r>
    <s v="Jan Morforth"/>
    <x v="5"/>
    <s v="Orange Choco"/>
    <d v="2021-06-09T00:00:00"/>
    <n v="28"/>
    <n v="1"/>
    <n v="3.68"/>
    <n v="24.32"/>
  </r>
  <r>
    <s v="Dotty Strutley"/>
    <x v="5"/>
    <s v="70% Dark Bites"/>
    <d v="2021-06-09T00:00:00"/>
    <n v="9436"/>
    <n v="1050"/>
    <n v="5292"/>
    <n v="4144"/>
  </r>
  <r>
    <s v="Kelci Walkden"/>
    <x v="3"/>
    <s v="Mint Chip Choco"/>
    <d v="2021-06-09T00:00:00"/>
    <n v="2268"/>
    <n v="99"/>
    <n v="566.28"/>
    <n v="1701.72"/>
  </r>
  <r>
    <s v="Brien Boise"/>
    <x v="3"/>
    <s v="Caramel Stuffed Bars"/>
    <d v="2021-06-09T00:00:00"/>
    <n v="7574"/>
    <n v="583"/>
    <n v="4914.6899999999996"/>
    <n v="2659.3100000000004"/>
  </r>
  <r>
    <s v="Madelene Upcott"/>
    <x v="4"/>
    <s v="Raspberry Choco"/>
    <d v="2021-06-09T00:00:00"/>
    <n v="1470"/>
    <n v="59"/>
    <n v="227.15"/>
    <n v="1242.8499999999999"/>
  </r>
  <r>
    <s v="Ches Bonnell"/>
    <x v="5"/>
    <s v="Organic Choco Syrup"/>
    <d v="2021-06-09T00:00:00"/>
    <n v="4704"/>
    <n v="205"/>
    <n v="1961.8500000000001"/>
    <n v="2742.1499999999996"/>
  </r>
  <r>
    <s v="Husein Augar"/>
    <x v="2"/>
    <s v="Baker's Choco Chips"/>
    <d v="2021-06-09T00:00:00"/>
    <n v="5481"/>
    <n v="457"/>
    <n v="5671.37"/>
    <n v="-190.36999999999989"/>
  </r>
  <r>
    <s v="Ches Bonnell"/>
    <x v="5"/>
    <s v="White Choc"/>
    <d v="2021-06-09T00:00:00"/>
    <n v="5593"/>
    <n v="431"/>
    <n v="2771.33"/>
    <n v="2821.67"/>
  </r>
  <r>
    <s v="Curtice Advani"/>
    <x v="5"/>
    <s v="99% Dark &amp; Pure"/>
    <d v="2021-06-10T00:00:00"/>
    <n v="1449"/>
    <n v="73"/>
    <n v="564.29000000000008"/>
    <n v="884.70999999999992"/>
  </r>
  <r>
    <s v="Rafaelita Blaksland"/>
    <x v="3"/>
    <s v="Almond Choco"/>
    <d v="2021-06-10T00:00:00"/>
    <n v="11788"/>
    <n v="621"/>
    <n v="3198.15"/>
    <n v="8589.85"/>
  </r>
  <r>
    <s v="Husein Augar"/>
    <x v="4"/>
    <s v="Orange Choco"/>
    <d v="2021-06-10T00:00:00"/>
    <n v="5348"/>
    <n v="206"/>
    <n v="758.08"/>
    <n v="4589.92"/>
  </r>
  <r>
    <s v="Beverie Moffet"/>
    <x v="2"/>
    <s v="Drinking Coco"/>
    <d v="2021-06-10T00:00:00"/>
    <n v="13622"/>
    <n v="545"/>
    <n v="5417.3"/>
    <n v="8204.7000000000007"/>
  </r>
  <r>
    <s v="Barr Faughny"/>
    <x v="0"/>
    <s v="Spicy Special Slims"/>
    <d v="2021-06-10T00:00:00"/>
    <n v="1897"/>
    <n v="146"/>
    <n v="1200.1200000000001"/>
    <n v="696.87999999999988"/>
  </r>
  <r>
    <s v="Curtice Advani"/>
    <x v="5"/>
    <s v="White Choc"/>
    <d v="2021-06-10T00:00:00"/>
    <n v="4326"/>
    <n v="333"/>
    <n v="2141.19"/>
    <n v="2184.81"/>
  </r>
  <r>
    <s v="Dennison Crosswaite"/>
    <x v="0"/>
    <s v="Spicy Special Slims"/>
    <d v="2021-06-10T00:00:00"/>
    <n v="4312"/>
    <n v="432"/>
    <n v="3551.0400000000004"/>
    <n v="760.95999999999958"/>
  </r>
  <r>
    <s v="Andria Kimpton"/>
    <x v="4"/>
    <s v="Choco Coated Almonds"/>
    <d v="2021-06-10T00:00:00"/>
    <n v="2835"/>
    <n v="119"/>
    <n v="395.08"/>
    <n v="2439.92"/>
  </r>
  <r>
    <s v="Gigi Bohling"/>
    <x v="0"/>
    <s v="White Choc"/>
    <d v="2021-06-10T00:00:00"/>
    <n v="3563"/>
    <n v="238"/>
    <n v="1530.34"/>
    <n v="2032.66"/>
  </r>
  <r>
    <s v="Madelene Upcott"/>
    <x v="5"/>
    <s v="Choco Coated Almonds"/>
    <d v="2021-06-11T00:00:00"/>
    <n v="2842"/>
    <n v="130"/>
    <n v="431.59999999999997"/>
    <n v="2410.4"/>
  </r>
  <r>
    <s v="Kelci Walkden"/>
    <x v="0"/>
    <s v="Manuka Honey Choco"/>
    <d v="2021-06-11T00:00:00"/>
    <n v="3255"/>
    <n v="126"/>
    <n v="856.8"/>
    <n v="2398.1999999999998"/>
  </r>
  <r>
    <s v="Ches Bonnell"/>
    <x v="5"/>
    <s v="Orange Choco"/>
    <d v="2021-06-11T00:00:00"/>
    <n v="6482"/>
    <n v="241"/>
    <n v="886.88"/>
    <n v="5595.12"/>
  </r>
  <r>
    <s v="Andria Kimpton"/>
    <x v="0"/>
    <s v="Almond Choco"/>
    <d v="2021-06-11T00:00:00"/>
    <n v="6160"/>
    <n v="343"/>
    <n v="1766.45"/>
    <n v="4393.55"/>
  </r>
  <r>
    <s v="Brien Boise"/>
    <x v="1"/>
    <s v="Peanut Butter Cubes"/>
    <d v="2021-06-11T00:00:00"/>
    <n v="4263"/>
    <n v="356"/>
    <n v="943.4"/>
    <n v="3319.6"/>
  </r>
  <r>
    <s v="Dennison Crosswaite"/>
    <x v="1"/>
    <s v="Manuka Honey Choco"/>
    <d v="2021-06-11T00:00:00"/>
    <n v="3472"/>
    <n v="134"/>
    <n v="911.19999999999993"/>
    <n v="2560.8000000000002"/>
  </r>
  <r>
    <s v="Curtice Advani"/>
    <x v="4"/>
    <s v="Fruit &amp; Nut Bars"/>
    <d v="2021-06-11T00:00:00"/>
    <n v="3192"/>
    <n v="188"/>
    <n v="891.12"/>
    <n v="2300.88"/>
  </r>
  <r>
    <s v="Oby Sorrel"/>
    <x v="3"/>
    <s v="85% Dark Bars"/>
    <d v="2021-06-11T00:00:00"/>
    <n v="5810"/>
    <n v="243"/>
    <n v="2553.9299999999998"/>
    <n v="3256.07"/>
  </r>
  <r>
    <s v="Dennison Crosswaite"/>
    <x v="2"/>
    <s v="Choco Coated Almonds"/>
    <d v="2021-06-11T00:00:00"/>
    <n v="728"/>
    <n v="34"/>
    <n v="112.88"/>
    <n v="615.12"/>
  </r>
  <r>
    <s v="Husein Augar"/>
    <x v="0"/>
    <s v="Fruit &amp; Nut Bars"/>
    <d v="2021-06-11T00:00:00"/>
    <n v="1904"/>
    <n v="119"/>
    <n v="564.06000000000006"/>
    <n v="1339.94"/>
  </r>
  <r>
    <s v="Gunar Cockshoot"/>
    <x v="0"/>
    <s v="Orange Choco"/>
    <d v="2021-06-11T00:00:00"/>
    <n v="427"/>
    <n v="16"/>
    <n v="58.88"/>
    <n v="368.12"/>
  </r>
  <r>
    <s v="Madelene Upcott"/>
    <x v="2"/>
    <s v="Eclairs"/>
    <d v="2021-06-11T00:00:00"/>
    <n v="4459"/>
    <n v="406"/>
    <n v="2561.8599999999997"/>
    <n v="1897.1400000000003"/>
  </r>
  <r>
    <s v="Madelene Upcott"/>
    <x v="4"/>
    <s v="Mint Chip Choco"/>
    <d v="2021-06-11T00:00:00"/>
    <n v="7413"/>
    <n v="297"/>
    <n v="1698.84"/>
    <n v="5714.16"/>
  </r>
  <r>
    <s v="Karlen McCaffrey"/>
    <x v="1"/>
    <s v="70% Dark Bites"/>
    <d v="2021-06-11T00:00:00"/>
    <n v="1652"/>
    <n v="236"/>
    <n v="1189.44"/>
    <n v="462.55999999999995"/>
  </r>
  <r>
    <s v="Wilone O'Kielt"/>
    <x v="4"/>
    <s v="Choco Coated Almonds"/>
    <d v="2021-06-11T00:00:00"/>
    <n v="6874"/>
    <n v="328"/>
    <n v="1088.96"/>
    <n v="5785.04"/>
  </r>
  <r>
    <s v="Madelene Upcott"/>
    <x v="3"/>
    <s v="Eclairs"/>
    <d v="2021-06-11T00:00:00"/>
    <n v="3822"/>
    <n v="319"/>
    <n v="2012.8899999999999"/>
    <n v="1809.1100000000001"/>
  </r>
  <r>
    <s v="Madelene Upcott"/>
    <x v="1"/>
    <s v="Almond Choco"/>
    <d v="2021-06-11T00:00:00"/>
    <n v="1519"/>
    <n v="85"/>
    <n v="437.75000000000006"/>
    <n v="1081.25"/>
  </r>
  <r>
    <s v="Rafaelita Blaksland"/>
    <x v="2"/>
    <s v="Manuka Honey Choco"/>
    <d v="2021-06-11T00:00:00"/>
    <n v="7329"/>
    <n v="282"/>
    <n v="1917.6"/>
    <n v="5411.4"/>
  </r>
  <r>
    <s v="Wilone O'Kielt"/>
    <x v="0"/>
    <s v="Choco Coated Almonds"/>
    <d v="2021-06-14T00:00:00"/>
    <n v="8379"/>
    <n v="381"/>
    <n v="1264.9199999999998"/>
    <n v="7114.08"/>
  </r>
  <r>
    <s v="Ches Bonnell"/>
    <x v="1"/>
    <s v="Fruit &amp; Nut Bars"/>
    <d v="2021-06-14T00:00:00"/>
    <n v="5040"/>
    <n v="315"/>
    <n v="1493.1000000000001"/>
    <n v="3546.8999999999996"/>
  </r>
  <r>
    <s v="Ches Bonnell"/>
    <x v="0"/>
    <s v="Orange Choco"/>
    <d v="2021-06-14T00:00:00"/>
    <n v="154"/>
    <n v="6"/>
    <n v="22.080000000000002"/>
    <n v="131.91999999999999"/>
  </r>
  <r>
    <s v="Beverie Moffet"/>
    <x v="1"/>
    <s v="99% Dark &amp; Pure"/>
    <d v="2021-06-14T00:00:00"/>
    <n v="5824"/>
    <n v="324"/>
    <n v="2504.52"/>
    <n v="3319.48"/>
  </r>
  <r>
    <s v="Rafaelita Blaksland"/>
    <x v="0"/>
    <s v="After Nines"/>
    <d v="2021-06-14T00:00:00"/>
    <n v="7532"/>
    <n v="343"/>
    <n v="3508.8900000000003"/>
    <n v="4023.1099999999997"/>
  </r>
  <r>
    <s v="Dotty Strutley"/>
    <x v="4"/>
    <s v="Fruit &amp; Nut Bars"/>
    <d v="2021-06-14T00:00:00"/>
    <n v="1442"/>
    <n v="97"/>
    <n v="459.78000000000003"/>
    <n v="982.22"/>
  </r>
  <r>
    <s v="Dotty Strutley"/>
    <x v="5"/>
    <s v="Organic Choco Syrup"/>
    <d v="2021-06-14T00:00:00"/>
    <n v="6356"/>
    <n v="318"/>
    <n v="3043.26"/>
    <n v="3312.74"/>
  </r>
  <r>
    <s v="Brien Boise"/>
    <x v="4"/>
    <s v="Choco Coated Almonds"/>
    <d v="2021-06-14T00:00:00"/>
    <n v="1365"/>
    <n v="69"/>
    <n v="229.07999999999998"/>
    <n v="1135.92"/>
  </r>
  <r>
    <s v="Wilone O'Kielt"/>
    <x v="5"/>
    <s v="White Choc"/>
    <d v="2021-06-14T00:00:00"/>
    <n v="427"/>
    <n v="33"/>
    <n v="212.19"/>
    <n v="214.81"/>
  </r>
  <r>
    <s v="Marney O'Breen"/>
    <x v="0"/>
    <s v="Smooth Sliky Salty"/>
    <d v="2021-06-14T00:00:00"/>
    <n v="15981"/>
    <n v="695"/>
    <n v="1918.1999999999998"/>
    <n v="14062.8"/>
  </r>
  <r>
    <s v="Rafaelita Blaksland"/>
    <x v="2"/>
    <s v="Almond Choco"/>
    <d v="2021-06-14T00:00:00"/>
    <n v="7238"/>
    <n v="381"/>
    <n v="1962.15"/>
    <n v="5275.85"/>
  </r>
  <r>
    <s v="Dotty Strutley"/>
    <x v="0"/>
    <s v="Manuka Honey Choco"/>
    <d v="2021-06-14T00:00:00"/>
    <n v="2919"/>
    <n v="109"/>
    <n v="741.19999999999993"/>
    <n v="2177.8000000000002"/>
  </r>
  <r>
    <s v="Karlen McCaffrey"/>
    <x v="1"/>
    <s v="Spicy Special Slims"/>
    <d v="2021-06-14T00:00:00"/>
    <n v="2891"/>
    <n v="241"/>
    <n v="1981.0200000000002"/>
    <n v="909.97999999999979"/>
  </r>
  <r>
    <s v="Madelene Upcott"/>
    <x v="4"/>
    <s v="Choco Coated Almonds"/>
    <d v="2021-06-14T00:00:00"/>
    <n v="1253"/>
    <n v="63"/>
    <n v="209.16"/>
    <n v="1043.8399999999999"/>
  </r>
  <r>
    <s v="Oby Sorrel"/>
    <x v="0"/>
    <s v="Baker's Choco Chips"/>
    <d v="2021-06-14T00:00:00"/>
    <n v="3052"/>
    <n v="278"/>
    <n v="3449.98"/>
    <n v="-397.98"/>
  </r>
  <r>
    <s v="Husein Augar"/>
    <x v="3"/>
    <s v="Fruit &amp; Nut Bars"/>
    <d v="2021-06-14T00:00:00"/>
    <n v="6734"/>
    <n v="375"/>
    <n v="1777.5"/>
    <n v="4956.5"/>
  </r>
  <r>
    <s v="Husein Augar"/>
    <x v="0"/>
    <s v="Raspberry Choco"/>
    <d v="2021-06-14T00:00:00"/>
    <n v="6076"/>
    <n v="234"/>
    <n v="900.9"/>
    <n v="5175.1000000000004"/>
  </r>
  <r>
    <s v="Beverie Moffet"/>
    <x v="4"/>
    <s v="Baker's Choco Chips"/>
    <d v="2021-06-14T00:00:00"/>
    <n v="4613"/>
    <n v="308"/>
    <n v="3822.28"/>
    <n v="790.7199999999998"/>
  </r>
  <r>
    <s v="Rafaelita Blaksland"/>
    <x v="0"/>
    <s v="Manuka Honey Choco"/>
    <d v="2021-06-14T00:00:00"/>
    <n v="2177"/>
    <n v="91"/>
    <n v="618.79999999999995"/>
    <n v="1558.2"/>
  </r>
  <r>
    <s v="Husein Augar"/>
    <x v="0"/>
    <s v="70% Dark Bites"/>
    <d v="2021-06-14T00:00:00"/>
    <n v="13937"/>
    <n v="1540"/>
    <n v="7761.6"/>
    <n v="6175.4"/>
  </r>
  <r>
    <s v="Barr Faughny"/>
    <x v="2"/>
    <s v="Orange Choco"/>
    <d v="2021-06-14T00:00:00"/>
    <n v="889"/>
    <n v="33"/>
    <n v="121.44000000000001"/>
    <n v="767.56"/>
  </r>
  <r>
    <s v="Andria Kimpton"/>
    <x v="1"/>
    <s v="Peanut Butter Cubes"/>
    <d v="2021-06-14T00:00:00"/>
    <n v="2912"/>
    <n v="324"/>
    <n v="858.6"/>
    <n v="2053.4"/>
  </r>
  <r>
    <s v="Kaine Padly"/>
    <x v="1"/>
    <s v="85% Dark Bars"/>
    <d v="2021-06-14T00:00:00"/>
    <n v="7098"/>
    <n v="263"/>
    <n v="2764.13"/>
    <n v="4333.87"/>
  </r>
  <r>
    <s v="Husein Augar"/>
    <x v="2"/>
    <s v="Raspberry Choco"/>
    <d v="2021-06-14T00:00:00"/>
    <n v="637"/>
    <n v="25"/>
    <n v="96.25"/>
    <n v="540.75"/>
  </r>
  <r>
    <s v="Husein Augar"/>
    <x v="5"/>
    <s v="99% Dark &amp; Pure"/>
    <d v="2021-06-14T00:00:00"/>
    <n v="4529"/>
    <n v="252"/>
    <n v="1947.96"/>
    <n v="2581.04"/>
  </r>
  <r>
    <s v="Gigi Bohling"/>
    <x v="3"/>
    <s v="99% Dark &amp; Pure"/>
    <d v="2021-06-14T00:00:00"/>
    <n v="6370"/>
    <n v="354"/>
    <n v="2736.42"/>
    <n v="3633.58"/>
  </r>
  <r>
    <s v="Brien Boise"/>
    <x v="3"/>
    <s v="70% Dark Bites"/>
    <d v="2021-06-14T00:00:00"/>
    <n v="5565"/>
    <n v="506"/>
    <n v="2550.2400000000002"/>
    <n v="3014.7599999999998"/>
  </r>
  <r>
    <s v="Beverie Moffet"/>
    <x v="5"/>
    <s v="After Nines"/>
    <d v="2021-06-14T00:00:00"/>
    <n v="4151"/>
    <n v="167"/>
    <n v="1708.41"/>
    <n v="2442.59"/>
  </r>
  <r>
    <s v="Marney O'Breen"/>
    <x v="4"/>
    <s v="Mint Chip Choco"/>
    <d v="2021-06-14T00:00:00"/>
    <n v="8596"/>
    <n v="410"/>
    <n v="2345.1999999999998"/>
    <n v="6250.8"/>
  </r>
  <r>
    <s v="Gunar Cockshoot"/>
    <x v="3"/>
    <s v="After Nines"/>
    <d v="2021-06-14T00:00:00"/>
    <n v="5320"/>
    <n v="213"/>
    <n v="2178.9900000000002"/>
    <n v="3141.0099999999998"/>
  </r>
  <r>
    <s v="Curtice Advani"/>
    <x v="0"/>
    <s v="Smooth Sliky Salty"/>
    <d v="2021-06-14T00:00:00"/>
    <n v="4571"/>
    <n v="170"/>
    <n v="469.2"/>
    <n v="4101.8"/>
  </r>
  <r>
    <s v="Andria Kimpton"/>
    <x v="5"/>
    <s v="Eclairs"/>
    <d v="2021-06-15T00:00:00"/>
    <n v="8617"/>
    <n v="840"/>
    <n v="5300.4"/>
    <n v="3316.6000000000004"/>
  </r>
  <r>
    <s v="Madelene Upcott"/>
    <x v="0"/>
    <s v="Drinking Coco"/>
    <d v="2021-06-15T00:00:00"/>
    <n v="3556"/>
    <n v="137"/>
    <n v="1361.78"/>
    <n v="2194.2200000000003"/>
  </r>
  <r>
    <s v="Dotty Strutley"/>
    <x v="4"/>
    <s v="Smooth Sliky Salty"/>
    <d v="2021-06-15T00:00:00"/>
    <n v="2401"/>
    <n v="93"/>
    <n v="256.68"/>
    <n v="2144.3200000000002"/>
  </r>
  <r>
    <s v="Barr Faughny"/>
    <x v="0"/>
    <s v="99% Dark &amp; Pure"/>
    <d v="2021-06-15T00:00:00"/>
    <n v="672"/>
    <n v="34"/>
    <n v="262.82"/>
    <n v="409.18"/>
  </r>
  <r>
    <s v="Gigi Bohling"/>
    <x v="4"/>
    <s v="Peanut Butter Cubes"/>
    <d v="2021-06-15T00:00:00"/>
    <n v="2709"/>
    <n v="301"/>
    <n v="797.65"/>
    <n v="1911.35"/>
  </r>
  <r>
    <s v="Rafaelita Blaksland"/>
    <x v="3"/>
    <s v="Raspberry Choco"/>
    <d v="2021-06-15T00:00:00"/>
    <n v="9618"/>
    <n v="357"/>
    <n v="1374.45"/>
    <n v="8243.5499999999993"/>
  </r>
  <r>
    <s v="Rafaelita Blaksland"/>
    <x v="1"/>
    <s v="White Choc"/>
    <d v="2021-06-15T00:00:00"/>
    <n v="3367"/>
    <n v="241"/>
    <n v="1549.6299999999999"/>
    <n v="1817.3700000000001"/>
  </r>
  <r>
    <s v="Rafaelita Blaksland"/>
    <x v="3"/>
    <s v="Peanut Butter Cubes"/>
    <d v="2021-06-15T00:00:00"/>
    <n v="4291"/>
    <n v="477"/>
    <n v="1264.05"/>
    <n v="3026.95"/>
  </r>
  <r>
    <s v="Barr Faughny"/>
    <x v="1"/>
    <s v="Smooth Sliky Salty"/>
    <d v="2021-06-15T00:00:00"/>
    <n v="5082"/>
    <n v="189"/>
    <n v="521.64"/>
    <n v="4560.3599999999997"/>
  </r>
  <r>
    <s v="Brien Boise"/>
    <x v="4"/>
    <s v="Peanut Butter Cubes"/>
    <d v="2021-06-15T00:00:00"/>
    <n v="616"/>
    <n v="69"/>
    <n v="182.85"/>
    <n v="433.15"/>
  </r>
  <r>
    <s v="Oby Sorrel"/>
    <x v="1"/>
    <s v="Organic Choco Syrup"/>
    <d v="2021-06-15T00:00:00"/>
    <n v="623"/>
    <n v="32"/>
    <n v="306.24"/>
    <n v="316.76"/>
  </r>
  <r>
    <s v="Kelci Walkden"/>
    <x v="2"/>
    <s v="85% Dark Bars"/>
    <d v="2021-06-15T00:00:00"/>
    <n v="5425"/>
    <n v="227"/>
    <n v="2385.77"/>
    <n v="3039.23"/>
  </r>
  <r>
    <s v="Ches Bonnell"/>
    <x v="0"/>
    <s v="Almond Choco"/>
    <d v="2021-06-15T00:00:00"/>
    <n v="1701"/>
    <n v="101"/>
    <n v="520.15000000000009"/>
    <n v="1180.8499999999999"/>
  </r>
  <r>
    <s v="Brien Boise"/>
    <x v="2"/>
    <s v="Raspberry Choco"/>
    <d v="2021-06-15T00:00:00"/>
    <n v="693"/>
    <n v="29"/>
    <n v="111.65"/>
    <n v="581.35"/>
  </r>
  <r>
    <s v="Gunar Cockshoot"/>
    <x v="1"/>
    <s v="Smooth Sliky Salty"/>
    <d v="2021-06-15T00:00:00"/>
    <n v="3668"/>
    <n v="147"/>
    <n v="405.71999999999997"/>
    <n v="3262.28"/>
  </r>
  <r>
    <s v="Rafaelita Blaksland"/>
    <x v="1"/>
    <s v="Drinking Coco"/>
    <d v="2021-06-15T00:00:00"/>
    <n v="3752"/>
    <n v="157"/>
    <n v="1560.58"/>
    <n v="2191.42"/>
  </r>
  <r>
    <s v="Curtice Advani"/>
    <x v="3"/>
    <s v="Eclairs"/>
    <d v="2021-06-15T00:00:00"/>
    <n v="1722"/>
    <n v="173"/>
    <n v="1091.6299999999999"/>
    <n v="630.37000000000012"/>
  </r>
  <r>
    <s v="Rafaelita Blaksland"/>
    <x v="3"/>
    <s v="Orange Choco"/>
    <d v="2021-06-15T00:00:00"/>
    <n v="238"/>
    <n v="9"/>
    <n v="33.120000000000005"/>
    <n v="204.88"/>
  </r>
  <r>
    <s v="Husein Augar"/>
    <x v="5"/>
    <s v="Orange Choco"/>
    <d v="2021-06-15T00:00:00"/>
    <n v="3192"/>
    <n v="128"/>
    <n v="471.04"/>
    <n v="2720.96"/>
  </r>
  <r>
    <s v="Dotty Strutley"/>
    <x v="1"/>
    <s v="After Nines"/>
    <d v="2021-06-15T00:00:00"/>
    <n v="1113"/>
    <n v="49"/>
    <n v="501.27000000000004"/>
    <n v="611.73"/>
  </r>
  <r>
    <s v="Gigi Bohling"/>
    <x v="2"/>
    <s v="85% Dark Bars"/>
    <d v="2021-06-15T00:00:00"/>
    <n v="63"/>
    <n v="3"/>
    <n v="31.53"/>
    <n v="31.47"/>
  </r>
  <r>
    <s v="Rafaelita Blaksland"/>
    <x v="5"/>
    <s v="85% Dark Bars"/>
    <d v="2021-06-15T00:00:00"/>
    <n v="5691"/>
    <n v="204"/>
    <n v="2144.04"/>
    <n v="3546.96"/>
  </r>
  <r>
    <s v="Beverie Moffet"/>
    <x v="5"/>
    <s v="Fruit &amp; Nut Bars"/>
    <d v="2021-06-15T00:00:00"/>
    <n v="7427"/>
    <n v="391"/>
    <n v="1853.3400000000001"/>
    <n v="5573.66"/>
  </r>
  <r>
    <s v="Dennison Crosswaite"/>
    <x v="2"/>
    <s v="85% Dark Bars"/>
    <d v="2021-06-15T00:00:00"/>
    <n v="2142"/>
    <n v="77"/>
    <n v="809.27"/>
    <n v="1332.73"/>
  </r>
  <r>
    <s v="Oby Sorrel"/>
    <x v="4"/>
    <s v="50% Dark Bites"/>
    <d v="2021-06-15T00:00:00"/>
    <n v="1162"/>
    <n v="41"/>
    <n v="306.68"/>
    <n v="855.31999999999994"/>
  </r>
  <r>
    <s v="Curtice Advani"/>
    <x v="4"/>
    <s v="Drinking Coco"/>
    <d v="2021-06-15T00:00:00"/>
    <n v="6349"/>
    <n v="289"/>
    <n v="2872.66"/>
    <n v="3476.34"/>
  </r>
  <r>
    <s v="Dotty Strutley"/>
    <x v="5"/>
    <s v="White Choc"/>
    <d v="2021-06-16T00:00:00"/>
    <n v="13391"/>
    <n v="910"/>
    <n v="5851.3"/>
    <n v="7539.7"/>
  </r>
  <r>
    <s v="Ches Bonnell"/>
    <x v="4"/>
    <s v="Milk Bars"/>
    <d v="2021-06-16T00:00:00"/>
    <n v="1372"/>
    <n v="55"/>
    <n v="289.3"/>
    <n v="1082.7"/>
  </r>
  <r>
    <s v="Beverie Moffet"/>
    <x v="4"/>
    <s v="Milk Bars"/>
    <d v="2021-06-16T00:00:00"/>
    <n v="12068"/>
    <n v="525"/>
    <n v="2761.5"/>
    <n v="9306.5"/>
  </r>
  <r>
    <s v="Madelene Upcott"/>
    <x v="5"/>
    <s v="Organic Choco Syrup"/>
    <d v="2021-06-16T00:00:00"/>
    <n v="707"/>
    <n v="38"/>
    <n v="363.66"/>
    <n v="343.34"/>
  </r>
  <r>
    <s v="Andria Kimpton"/>
    <x v="0"/>
    <s v="99% Dark &amp; Pure"/>
    <d v="2021-06-16T00:00:00"/>
    <n v="2492"/>
    <n v="125"/>
    <n v="966.25"/>
    <n v="1525.75"/>
  </r>
  <r>
    <s v="Dotty Strutley"/>
    <x v="1"/>
    <s v="White Choc"/>
    <d v="2021-06-16T00:00:00"/>
    <n v="1253"/>
    <n v="84"/>
    <n v="540.12"/>
    <n v="712.88"/>
  </r>
  <r>
    <s v="Kaine Padly"/>
    <x v="2"/>
    <s v="Organic Choco Syrup"/>
    <d v="2021-06-16T00:00:00"/>
    <n v="3528"/>
    <n v="154"/>
    <n v="1473.78"/>
    <n v="2054.2200000000003"/>
  </r>
  <r>
    <s v="Kelci Walkden"/>
    <x v="3"/>
    <s v="After Nines"/>
    <d v="2021-06-16T00:00:00"/>
    <n v="3626"/>
    <n v="152"/>
    <n v="1554.96"/>
    <n v="2071.04"/>
  </r>
  <r>
    <s v="Karlen McCaffrey"/>
    <x v="2"/>
    <s v="After Nines"/>
    <d v="2021-06-16T00:00:00"/>
    <n v="287"/>
    <n v="12"/>
    <n v="122.76"/>
    <n v="164.24"/>
  </r>
  <r>
    <s v="Gunar Cockshoot"/>
    <x v="4"/>
    <s v="Milk Bars"/>
    <d v="2021-06-16T00:00:00"/>
    <n v="5684"/>
    <n v="237"/>
    <n v="1246.6199999999999"/>
    <n v="4437.38"/>
  </r>
  <r>
    <s v="Rafaelita Blaksland"/>
    <x v="3"/>
    <s v="70% Dark Bites"/>
    <d v="2021-06-16T00:00:00"/>
    <n v="980"/>
    <n v="123"/>
    <n v="619.91999999999996"/>
    <n v="360.08000000000004"/>
  </r>
  <r>
    <s v="Wilone O'Kielt"/>
    <x v="4"/>
    <s v="Mint Chip Choco"/>
    <d v="2021-06-17T00:00:00"/>
    <n v="10640"/>
    <n v="484"/>
    <n v="2768.48"/>
    <n v="7871.52"/>
  </r>
  <r>
    <s v="Brien Boise"/>
    <x v="3"/>
    <s v="Drinking Coco"/>
    <d v="2021-06-17T00:00:00"/>
    <n v="336"/>
    <n v="14"/>
    <n v="139.16"/>
    <n v="196.84"/>
  </r>
  <r>
    <s v="Rafaelita Blaksland"/>
    <x v="5"/>
    <s v="Orange Choco"/>
    <d v="2021-06-17T00:00:00"/>
    <n v="4445"/>
    <n v="178"/>
    <n v="655.04000000000008"/>
    <n v="3789.96"/>
  </r>
  <r>
    <s v="Gigi Bohling"/>
    <x v="0"/>
    <s v="Peanut Butter Cubes"/>
    <d v="2021-06-17T00:00:00"/>
    <n v="140"/>
    <n v="12"/>
    <n v="31.799999999999997"/>
    <n v="108.2"/>
  </r>
  <r>
    <s v="Gunar Cockshoot"/>
    <x v="5"/>
    <s v="Raspberry Choco"/>
    <d v="2021-06-17T00:00:00"/>
    <n v="11536"/>
    <n v="502"/>
    <n v="1932.7"/>
    <n v="9603.2999999999993"/>
  </r>
  <r>
    <s v="Barr Faughny"/>
    <x v="2"/>
    <s v="Peanut Butter Cubes"/>
    <d v="2021-06-17T00:00:00"/>
    <n v="4984"/>
    <n v="623"/>
    <n v="1650.95"/>
    <n v="3333.05"/>
  </r>
  <r>
    <s v="Brien Boise"/>
    <x v="0"/>
    <s v="Fruit &amp; Nut Bars"/>
    <d v="2021-06-17T00:00:00"/>
    <n v="329"/>
    <n v="22"/>
    <n v="104.28"/>
    <n v="224.72"/>
  </r>
  <r>
    <s v="Madelene Upcott"/>
    <x v="3"/>
    <s v="Spicy Special Slims"/>
    <d v="2021-06-17T00:00:00"/>
    <n v="4886"/>
    <n v="489"/>
    <n v="4019.5800000000004"/>
    <n v="866.41999999999962"/>
  </r>
  <r>
    <s v="Jan Morforth"/>
    <x v="0"/>
    <s v="Eclairs"/>
    <d v="2021-06-17T00:00:00"/>
    <n v="8267"/>
    <n v="689"/>
    <n v="4347.59"/>
    <n v="3919.41"/>
  </r>
  <r>
    <s v="Kaine Padly"/>
    <x v="1"/>
    <s v="Mint Chip Choco"/>
    <d v="2021-06-17T00:00:00"/>
    <n v="2380"/>
    <n v="104"/>
    <n v="594.88"/>
    <n v="1785.12"/>
  </r>
  <r>
    <s v="Jan Morforth"/>
    <x v="5"/>
    <s v="Choco Coated Almonds"/>
    <d v="2021-06-17T00:00:00"/>
    <n v="3675"/>
    <n v="160"/>
    <n v="531.19999999999993"/>
    <n v="3143.8"/>
  </r>
  <r>
    <s v="Oby Sorrel"/>
    <x v="2"/>
    <s v="Peanut Butter Cubes"/>
    <d v="2021-06-17T00:00:00"/>
    <n v="273"/>
    <n v="35"/>
    <n v="92.75"/>
    <n v="180.25"/>
  </r>
  <r>
    <s v="Dotty Strutley"/>
    <x v="5"/>
    <s v="Milk Bars"/>
    <d v="2021-06-17T00:00:00"/>
    <n v="1932"/>
    <n v="88"/>
    <n v="462.88"/>
    <n v="1469.12"/>
  </r>
  <r>
    <s v="Kaine Padly"/>
    <x v="3"/>
    <s v="Mint Chip Choco"/>
    <d v="2021-06-17T00:00:00"/>
    <n v="4263"/>
    <n v="194"/>
    <n v="1109.68"/>
    <n v="3153.3199999999997"/>
  </r>
  <r>
    <s v="Rafaelita Blaksland"/>
    <x v="5"/>
    <s v="Smooth Sliky Salty"/>
    <d v="2021-06-17T00:00:00"/>
    <n v="98"/>
    <n v="4"/>
    <n v="11.04"/>
    <n v="86.960000000000008"/>
  </r>
  <r>
    <s v="Ches Bonnell"/>
    <x v="4"/>
    <s v="Orange Choco"/>
    <d v="2021-06-17T00:00:00"/>
    <n v="3227"/>
    <n v="130"/>
    <n v="478.40000000000003"/>
    <n v="2748.6"/>
  </r>
  <r>
    <s v="Karlen McCaffrey"/>
    <x v="0"/>
    <s v="Choco Coated Almonds"/>
    <d v="2021-06-17T00:00:00"/>
    <n v="1848"/>
    <n v="84"/>
    <n v="278.88"/>
    <n v="1569.12"/>
  </r>
  <r>
    <s v="Brien Boise"/>
    <x v="1"/>
    <s v="70% Dark Bites"/>
    <d v="2021-06-17T00:00:00"/>
    <n v="4578"/>
    <n v="417"/>
    <n v="2101.6799999999998"/>
    <n v="2476.3200000000002"/>
  </r>
  <r>
    <s v="Gunar Cockshoot"/>
    <x v="4"/>
    <s v="Almond Choco"/>
    <d v="2021-06-17T00:00:00"/>
    <n v="11445"/>
    <n v="603"/>
    <n v="3105.4500000000003"/>
    <n v="8339.5499999999993"/>
  </r>
  <r>
    <s v="Gunar Cockshoot"/>
    <x v="4"/>
    <s v="White Choc"/>
    <d v="2021-06-17T00:00:00"/>
    <n v="7644"/>
    <n v="510"/>
    <n v="3279.2999999999997"/>
    <n v="4364.7000000000007"/>
  </r>
  <r>
    <s v="Dennison Crosswaite"/>
    <x v="5"/>
    <s v="Drinking Coco"/>
    <d v="2021-06-17T00:00:00"/>
    <n v="987"/>
    <n v="42"/>
    <n v="417.47999999999996"/>
    <n v="569.52"/>
  </r>
  <r>
    <s v="Wilone O'Kielt"/>
    <x v="4"/>
    <s v="Milk Bars"/>
    <d v="2021-06-17T00:00:00"/>
    <n v="5698"/>
    <n v="238"/>
    <n v="1251.8799999999999"/>
    <n v="4446.12"/>
  </r>
  <r>
    <s v="Ches Bonnell"/>
    <x v="3"/>
    <s v="85% Dark Bars"/>
    <d v="2021-06-17T00:00:00"/>
    <n v="5453"/>
    <n v="228"/>
    <n v="2396.2799999999997"/>
    <n v="3056.7200000000003"/>
  </r>
  <r>
    <s v="Husein Augar"/>
    <x v="2"/>
    <s v="Mint Chip Choco"/>
    <d v="2021-06-17T00:00:00"/>
    <n v="2457"/>
    <n v="107"/>
    <n v="612.04"/>
    <n v="1844.96"/>
  </r>
  <r>
    <s v="Gunar Cockshoot"/>
    <x v="0"/>
    <s v="99% Dark &amp; Pure"/>
    <d v="2021-06-17T00:00:00"/>
    <n v="6223"/>
    <n v="297"/>
    <n v="2295.81"/>
    <n v="3927.19"/>
  </r>
  <r>
    <s v="Kelci Walkden"/>
    <x v="2"/>
    <s v="White Choc"/>
    <d v="2021-06-17T00:00:00"/>
    <n v="7"/>
    <n v="1"/>
    <n v="6.43"/>
    <n v="0.57000000000000028"/>
  </r>
  <r>
    <s v="Husein Augar"/>
    <x v="0"/>
    <s v="Drinking Coco"/>
    <d v="2021-06-17T00:00:00"/>
    <n v="8036"/>
    <n v="335"/>
    <n v="3329.8999999999996"/>
    <n v="4706.1000000000004"/>
  </r>
  <r>
    <s v="Andria Kimpton"/>
    <x v="2"/>
    <s v="Manuka Honey Choco"/>
    <d v="2021-06-18T00:00:00"/>
    <n v="1127"/>
    <n v="41"/>
    <n v="278.8"/>
    <n v="848.2"/>
  </r>
  <r>
    <s v="Brien Boise"/>
    <x v="0"/>
    <s v="Eclairs"/>
    <d v="2021-06-18T00:00:00"/>
    <n v="224"/>
    <n v="18"/>
    <n v="113.58"/>
    <n v="110.42"/>
  </r>
  <r>
    <s v="Dennison Crosswaite"/>
    <x v="4"/>
    <s v="Spicy Special Slims"/>
    <d v="2021-06-18T00:00:00"/>
    <n v="2037"/>
    <n v="204"/>
    <n v="1676.88"/>
    <n v="360.11999999999989"/>
  </r>
  <r>
    <s v="Andria Kimpton"/>
    <x v="4"/>
    <s v="Orange Choco"/>
    <d v="2021-06-18T00:00:00"/>
    <n v="5950"/>
    <n v="206"/>
    <n v="758.08"/>
    <n v="5191.92"/>
  </r>
  <r>
    <s v="Ches Bonnell"/>
    <x v="5"/>
    <s v="Spicy Special Slims"/>
    <d v="2021-06-18T00:00:00"/>
    <n v="4515"/>
    <n v="502"/>
    <n v="4126.4400000000005"/>
    <n v="388.55999999999949"/>
  </r>
  <r>
    <s v="Husein Augar"/>
    <x v="3"/>
    <s v="Baker's Choco Chips"/>
    <d v="2021-06-18T00:00:00"/>
    <n v="5614"/>
    <n v="401"/>
    <n v="4976.41"/>
    <n v="637.59000000000015"/>
  </r>
  <r>
    <s v="Andria Kimpton"/>
    <x v="2"/>
    <s v="Drinking Coco"/>
    <d v="2021-06-18T00:00:00"/>
    <n v="4837"/>
    <n v="187"/>
    <n v="1858.78"/>
    <n v="2978.2200000000003"/>
  </r>
  <r>
    <s v="Barr Faughny"/>
    <x v="5"/>
    <s v="85% Dark Bars"/>
    <d v="2021-06-21T00:00:00"/>
    <n v="4914"/>
    <n v="182"/>
    <n v="1912.82"/>
    <n v="3001.1800000000003"/>
  </r>
  <r>
    <s v="Kelci Walkden"/>
    <x v="1"/>
    <s v="Spicy Special Slims"/>
    <d v="2021-06-21T00:00:00"/>
    <n v="5411"/>
    <n v="417"/>
    <n v="3427.7400000000002"/>
    <n v="1983.2599999999998"/>
  </r>
  <r>
    <s v="Dennison Crosswaite"/>
    <x v="1"/>
    <s v="After Nines"/>
    <d v="2021-06-21T00:00:00"/>
    <n v="294"/>
    <n v="13"/>
    <n v="132.99"/>
    <n v="161.01"/>
  </r>
  <r>
    <s v="Jan Morforth"/>
    <x v="4"/>
    <s v="50% Dark Bites"/>
    <d v="2021-06-21T00:00:00"/>
    <n v="91"/>
    <n v="4"/>
    <n v="29.92"/>
    <n v="61.08"/>
  </r>
  <r>
    <s v="Kaine Padly"/>
    <x v="3"/>
    <s v="White Choc"/>
    <d v="2021-06-21T00:00:00"/>
    <n v="9527"/>
    <n v="561"/>
    <n v="3607.23"/>
    <n v="5919.77"/>
  </r>
  <r>
    <s v="Beverie Moffet"/>
    <x v="1"/>
    <s v="Orange Choco"/>
    <d v="2021-06-21T00:00:00"/>
    <n v="8722"/>
    <n v="324"/>
    <n v="1192.3200000000002"/>
    <n v="7529.68"/>
  </r>
  <r>
    <s v="Curtice Advani"/>
    <x v="5"/>
    <s v="After Nines"/>
    <d v="2021-06-21T00:00:00"/>
    <n v="1953"/>
    <n v="82"/>
    <n v="838.86"/>
    <n v="1114.1399999999999"/>
  </r>
  <r>
    <s v="Rafaelita Blaksland"/>
    <x v="4"/>
    <s v="Orange Choco"/>
    <d v="2021-06-21T00:00:00"/>
    <n v="371"/>
    <n v="15"/>
    <n v="55.2"/>
    <n v="315.8"/>
  </r>
  <r>
    <s v="Kelci Walkden"/>
    <x v="3"/>
    <s v="Fruit &amp; Nut Bars"/>
    <d v="2021-06-21T00:00:00"/>
    <n v="1106"/>
    <n v="70"/>
    <n v="331.8"/>
    <n v="774.2"/>
  </r>
  <r>
    <s v="Kelci Walkden"/>
    <x v="0"/>
    <s v="Eclairs"/>
    <d v="2021-06-21T00:00:00"/>
    <n v="2401"/>
    <n v="185"/>
    <n v="1167.3499999999999"/>
    <n v="1233.6500000000001"/>
  </r>
  <r>
    <s v="Rafaelita Blaksland"/>
    <x v="1"/>
    <s v="Raspberry Choco"/>
    <d v="2021-06-21T00:00:00"/>
    <n v="532"/>
    <n v="21"/>
    <n v="80.850000000000009"/>
    <n v="451.15"/>
  </r>
  <r>
    <s v="Oby Sorrel"/>
    <x v="1"/>
    <s v="White Choc"/>
    <d v="2021-06-21T00:00:00"/>
    <n v="1722"/>
    <n v="108"/>
    <n v="694.43999999999994"/>
    <n v="1027.56"/>
  </r>
  <r>
    <s v="Wilone O'Kielt"/>
    <x v="2"/>
    <s v="Smooth Sliky Salty"/>
    <d v="2021-06-21T00:00:00"/>
    <n v="14707"/>
    <n v="545"/>
    <n v="1504.1999999999998"/>
    <n v="13202.8"/>
  </r>
  <r>
    <s v="Husein Augar"/>
    <x v="3"/>
    <s v="Caramel Stuffed Bars"/>
    <d v="2021-06-21T00:00:00"/>
    <n v="476"/>
    <n v="32"/>
    <n v="269.76"/>
    <n v="206.24"/>
  </r>
  <r>
    <s v="Rafaelita Blaksland"/>
    <x v="0"/>
    <s v="Mint Chip Choco"/>
    <d v="2021-06-21T00:00:00"/>
    <n v="763"/>
    <n v="35"/>
    <n v="200.2"/>
    <n v="562.79999999999995"/>
  </r>
  <r>
    <s v="Gigi Bohling"/>
    <x v="3"/>
    <s v="After Nines"/>
    <d v="2021-06-21T00:00:00"/>
    <n v="3325"/>
    <n v="145"/>
    <n v="1483.3500000000001"/>
    <n v="1841.6499999999999"/>
  </r>
  <r>
    <s v="Madelene Upcott"/>
    <x v="4"/>
    <s v="White Choc"/>
    <d v="2021-06-21T00:00:00"/>
    <n v="2898"/>
    <n v="182"/>
    <n v="1170.26"/>
    <n v="1727.74"/>
  </r>
  <r>
    <s v="Husein Augar"/>
    <x v="2"/>
    <s v="Peanut Butter Cubes"/>
    <d v="2021-06-22T00:00:00"/>
    <n v="1022"/>
    <n v="114"/>
    <n v="302.09999999999997"/>
    <n v="719.90000000000009"/>
  </r>
  <r>
    <s v="Brien Boise"/>
    <x v="3"/>
    <s v="Mint Chip Choco"/>
    <d v="2021-06-22T00:00:00"/>
    <n v="4914"/>
    <n v="205"/>
    <n v="1172.5999999999999"/>
    <n v="3741.4"/>
  </r>
  <r>
    <s v="Rafaelita Blaksland"/>
    <x v="5"/>
    <s v="Organic Choco Syrup"/>
    <d v="2021-06-22T00:00:00"/>
    <n v="3682"/>
    <n v="161"/>
    <n v="1540.77"/>
    <n v="2141.23"/>
  </r>
  <r>
    <s v="Oby Sorrel"/>
    <x v="4"/>
    <s v="Baker's Choco Chips"/>
    <d v="2021-06-22T00:00:00"/>
    <n v="889"/>
    <n v="60"/>
    <n v="744.6"/>
    <n v="144.39999999999998"/>
  </r>
  <r>
    <s v="Andria Kimpton"/>
    <x v="0"/>
    <s v="Drinking Coco"/>
    <d v="2021-06-22T00:00:00"/>
    <n v="2177"/>
    <n v="99"/>
    <n v="984.06"/>
    <n v="1192.94"/>
  </r>
  <r>
    <s v="Marney O'Breen"/>
    <x v="5"/>
    <s v="Orange Choco"/>
    <d v="2021-06-22T00:00:00"/>
    <n v="2072"/>
    <n v="74"/>
    <n v="272.32"/>
    <n v="1799.68"/>
  </r>
  <r>
    <s v="Kaine Padly"/>
    <x v="3"/>
    <s v="85% Dark Bars"/>
    <d v="2021-06-22T00:00:00"/>
    <n v="42"/>
    <n v="2"/>
    <n v="21.02"/>
    <n v="20.98"/>
  </r>
  <r>
    <s v="Jan Morforth"/>
    <x v="0"/>
    <s v="Orange Choco"/>
    <d v="2021-06-22T00:00:00"/>
    <n v="9233"/>
    <n v="342"/>
    <n v="1258.56"/>
    <n v="7974.4400000000005"/>
  </r>
  <r>
    <s v="Jan Morforth"/>
    <x v="1"/>
    <s v="Raspberry Choco"/>
    <d v="2021-06-22T00:00:00"/>
    <n v="357"/>
    <n v="14"/>
    <n v="53.9"/>
    <n v="303.10000000000002"/>
  </r>
  <r>
    <s v="Jan Morforth"/>
    <x v="3"/>
    <s v="Mint Chip Choco"/>
    <d v="2021-06-22T00:00:00"/>
    <n v="9128"/>
    <n v="435"/>
    <n v="2488.1999999999998"/>
    <n v="6639.8"/>
  </r>
  <r>
    <s v="Beverie Moffet"/>
    <x v="2"/>
    <s v="Almond Choco"/>
    <d v="2021-06-22T00:00:00"/>
    <n v="3822"/>
    <n v="213"/>
    <n v="1096.95"/>
    <n v="2725.05"/>
  </r>
  <r>
    <s v="Madelene Upcott"/>
    <x v="4"/>
    <s v="Fruit &amp; Nut Bars"/>
    <d v="2021-06-22T00:00:00"/>
    <n v="378"/>
    <n v="23"/>
    <n v="109.02000000000001"/>
    <n v="268.98"/>
  </r>
  <r>
    <s v="Kelci Walkden"/>
    <x v="0"/>
    <s v="Orange Choco"/>
    <d v="2021-06-22T00:00:00"/>
    <n v="7903"/>
    <n v="317"/>
    <n v="1166.56"/>
    <n v="6736.4400000000005"/>
  </r>
  <r>
    <s v="Beverie Moffet"/>
    <x v="1"/>
    <s v="50% Dark Bites"/>
    <d v="2021-06-22T00:00:00"/>
    <n v="3759"/>
    <n v="151"/>
    <n v="1129.48"/>
    <n v="2629.52"/>
  </r>
  <r>
    <s v="Karlen McCaffrey"/>
    <x v="1"/>
    <s v="Raspberry Choco"/>
    <d v="2021-06-22T00:00:00"/>
    <n v="7532"/>
    <n v="279"/>
    <n v="1074.1500000000001"/>
    <n v="6457.85"/>
  </r>
  <r>
    <s v="Karlen McCaffrey"/>
    <x v="2"/>
    <s v="85% Dark Bars"/>
    <d v="2021-06-22T00:00:00"/>
    <n v="2905"/>
    <n v="117"/>
    <n v="1229.67"/>
    <n v="1675.33"/>
  </r>
  <r>
    <s v="Wilone O'Kielt"/>
    <x v="3"/>
    <s v="Baker's Choco Chips"/>
    <d v="2021-06-23T00:00:00"/>
    <n v="2268"/>
    <n v="189"/>
    <n v="2345.4900000000002"/>
    <n v="-77.490000000000236"/>
  </r>
  <r>
    <s v="Jan Morforth"/>
    <x v="4"/>
    <s v="Eclairs"/>
    <d v="2021-06-23T00:00:00"/>
    <n v="3500"/>
    <n v="350"/>
    <n v="2208.5"/>
    <n v="1291.5"/>
  </r>
  <r>
    <s v="Barr Faughny"/>
    <x v="4"/>
    <s v="White Choc"/>
    <d v="2021-06-23T00:00:00"/>
    <n v="2814"/>
    <n v="188"/>
    <n v="1208.8399999999999"/>
    <n v="1605.16"/>
  </r>
  <r>
    <s v="Wilone O'Kielt"/>
    <x v="0"/>
    <s v="Eclairs"/>
    <d v="2021-06-23T00:00:00"/>
    <n v="3801"/>
    <n v="317"/>
    <n v="2000.27"/>
    <n v="1800.73"/>
  </r>
  <r>
    <s v="Ches Bonnell"/>
    <x v="2"/>
    <s v="Almond Choco"/>
    <d v="2021-06-23T00:00:00"/>
    <n v="5845"/>
    <n v="279"/>
    <n v="1436.8500000000001"/>
    <n v="4408.1499999999996"/>
  </r>
  <r>
    <s v="Jan Morforth"/>
    <x v="2"/>
    <s v="Mint Chip Choco"/>
    <d v="2021-06-24T00:00:00"/>
    <n v="4046"/>
    <n v="169"/>
    <n v="966.68"/>
    <n v="3079.32"/>
  </r>
  <r>
    <s v="Kaine Padly"/>
    <x v="3"/>
    <s v="Organic Choco Syrup"/>
    <d v="2021-06-24T00:00:00"/>
    <n v="980"/>
    <n v="47"/>
    <n v="449.79"/>
    <n v="530.21"/>
  </r>
  <r>
    <s v="Ches Bonnell"/>
    <x v="4"/>
    <s v="Smooth Sliky Salty"/>
    <d v="2021-06-24T00:00:00"/>
    <n v="504"/>
    <n v="20"/>
    <n v="55.199999999999996"/>
    <n v="448.8"/>
  </r>
  <r>
    <s v="Marney O'Breen"/>
    <x v="3"/>
    <s v="Smooth Sliky Salty"/>
    <d v="2021-06-24T00:00:00"/>
    <n v="2443"/>
    <n v="107"/>
    <n v="295.32"/>
    <n v="2147.6799999999998"/>
  </r>
  <r>
    <s v="Jan Morforth"/>
    <x v="4"/>
    <s v="Smooth Sliky Salty"/>
    <d v="2021-06-24T00:00:00"/>
    <n v="9968"/>
    <n v="370"/>
    <n v="1021.1999999999999"/>
    <n v="8946.7999999999993"/>
  </r>
  <r>
    <s v="Kaine Padly"/>
    <x v="1"/>
    <s v="Almond Choco"/>
    <d v="2021-06-25T00:00:00"/>
    <n v="5621"/>
    <n v="296"/>
    <n v="1524.4"/>
    <n v="4096.6000000000004"/>
  </r>
  <r>
    <s v="Beverie Moffet"/>
    <x v="5"/>
    <s v="50% Dark Bites"/>
    <d v="2021-06-25T00:00:00"/>
    <n v="2191"/>
    <n v="79"/>
    <n v="590.92000000000007"/>
    <n v="1600.08"/>
  </r>
  <r>
    <s v="Gigi Bohling"/>
    <x v="3"/>
    <s v="50% Dark Bites"/>
    <d v="2021-06-28T00:00:00"/>
    <n v="4753"/>
    <n v="164"/>
    <n v="1226.72"/>
    <n v="3526.2799999999997"/>
  </r>
  <r>
    <s v="Beverie Moffet"/>
    <x v="4"/>
    <s v="85% Dark Bars"/>
    <d v="2021-06-28T00:00:00"/>
    <n v="2478"/>
    <n v="100"/>
    <n v="1051"/>
    <n v="1427"/>
  </r>
  <r>
    <s v="Gigi Bohling"/>
    <x v="4"/>
    <s v="50% Dark Bites"/>
    <d v="2021-06-28T00:00:00"/>
    <n v="0"/>
    <n v="0"/>
    <n v="0"/>
    <n v="0"/>
  </r>
  <r>
    <s v="Ches Bonnell"/>
    <x v="1"/>
    <s v="Manuka Honey Choco"/>
    <d v="2021-06-28T00:00:00"/>
    <n v="154"/>
    <n v="7"/>
    <n v="47.6"/>
    <n v="106.4"/>
  </r>
  <r>
    <s v="Oby Sorrel"/>
    <x v="3"/>
    <s v="White Choc"/>
    <d v="2021-06-28T00:00:00"/>
    <n v="1197"/>
    <n v="86"/>
    <n v="552.98"/>
    <n v="644.02"/>
  </r>
  <r>
    <s v="Gigi Bohling"/>
    <x v="5"/>
    <s v="Peanut Butter Cubes"/>
    <d v="2021-06-28T00:00:00"/>
    <n v="1813"/>
    <n v="152"/>
    <n v="402.8"/>
    <n v="1410.2"/>
  </r>
  <r>
    <s v="Oby Sorrel"/>
    <x v="4"/>
    <s v="99% Dark &amp; Pure"/>
    <d v="2021-06-28T00:00:00"/>
    <n v="630"/>
    <n v="38"/>
    <n v="293.74"/>
    <n v="336.26"/>
  </r>
  <r>
    <s v="Beverie Moffet"/>
    <x v="3"/>
    <s v="Eclairs"/>
    <d v="2021-06-28T00:00:00"/>
    <n v="6027"/>
    <n v="548"/>
    <n v="3457.8799999999997"/>
    <n v="2569.1200000000003"/>
  </r>
  <r>
    <s v="Oby Sorrel"/>
    <x v="1"/>
    <s v="Spicy Special Slims"/>
    <d v="2021-06-28T00:00:00"/>
    <n v="11809"/>
    <n v="1050"/>
    <n v="8631"/>
    <n v="3178"/>
  </r>
  <r>
    <s v="Curtice Advani"/>
    <x v="3"/>
    <s v="Milk Bars"/>
    <d v="2021-06-28T00:00:00"/>
    <n v="420"/>
    <n v="17"/>
    <n v="89.42"/>
    <n v="330.58"/>
  </r>
  <r>
    <s v="Husein Augar"/>
    <x v="4"/>
    <s v="Drinking Coco"/>
    <d v="2021-06-28T00:00:00"/>
    <n v="1309"/>
    <n v="53"/>
    <n v="526.81999999999994"/>
    <n v="782.18000000000006"/>
  </r>
  <r>
    <s v="Gigi Bohling"/>
    <x v="0"/>
    <s v="Organic Choco Syrup"/>
    <d v="2021-06-28T00:00:00"/>
    <n v="2520"/>
    <n v="110"/>
    <n v="1052.7"/>
    <n v="1467.3"/>
  </r>
  <r>
    <s v="Brien Boise"/>
    <x v="5"/>
    <s v="85% Dark Bars"/>
    <d v="2021-06-28T00:00:00"/>
    <n v="3122"/>
    <n v="131"/>
    <n v="1376.81"/>
    <n v="1745.19"/>
  </r>
  <r>
    <s v="Andria Kimpton"/>
    <x v="3"/>
    <s v="Drinking Coco"/>
    <d v="2021-06-28T00:00:00"/>
    <n v="2380"/>
    <n v="104"/>
    <n v="1033.76"/>
    <n v="1346.24"/>
  </r>
  <r>
    <s v="Beverie Moffet"/>
    <x v="5"/>
    <s v="Mint Chip Choco"/>
    <d v="2021-06-28T00:00:00"/>
    <n v="3668"/>
    <n v="167"/>
    <n v="955.24"/>
    <n v="2712.76"/>
  </r>
  <r>
    <s v="Karlen McCaffrey"/>
    <x v="5"/>
    <s v="Caramel Stuffed Bars"/>
    <d v="2021-06-28T00:00:00"/>
    <n v="2247"/>
    <n v="150"/>
    <n v="1264.5"/>
    <n v="982.5"/>
  </r>
  <r>
    <s v="Husein Augar"/>
    <x v="3"/>
    <s v="Organic Choco Syrup"/>
    <d v="2021-06-28T00:00:00"/>
    <n v="7987"/>
    <n v="364"/>
    <n v="3483.48"/>
    <n v="4503.5200000000004"/>
  </r>
  <r>
    <s v="Rafaelita Blaksland"/>
    <x v="1"/>
    <s v="Milk Bars"/>
    <d v="2021-06-29T00:00:00"/>
    <n v="1736"/>
    <n v="73"/>
    <n v="383.97999999999996"/>
    <n v="1352.02"/>
  </r>
  <r>
    <s v="Gigi Bohling"/>
    <x v="1"/>
    <s v="Mint Chip Choco"/>
    <d v="2021-06-29T00:00:00"/>
    <n v="5425"/>
    <n v="217"/>
    <n v="1241.24"/>
    <n v="4183.76"/>
  </r>
  <r>
    <s v="Madelene Upcott"/>
    <x v="3"/>
    <s v="Raspberry Choco"/>
    <d v="2021-06-29T00:00:00"/>
    <n v="6111"/>
    <n v="255"/>
    <n v="981.75"/>
    <n v="5129.25"/>
  </r>
  <r>
    <s v="Wilone O'Kielt"/>
    <x v="2"/>
    <s v="Baker's Choco Chips"/>
    <d v="2021-06-29T00:00:00"/>
    <n v="168"/>
    <n v="16"/>
    <n v="198.56"/>
    <n v="-30.560000000000002"/>
  </r>
  <r>
    <s v="Kelci Walkden"/>
    <x v="0"/>
    <s v="Raspberry Choco"/>
    <d v="2021-06-29T00:00:00"/>
    <n v="1925"/>
    <n v="75"/>
    <n v="288.75"/>
    <n v="1636.25"/>
  </r>
  <r>
    <s v="Madelene Upcott"/>
    <x v="0"/>
    <s v="Baker's Choco Chips"/>
    <d v="2021-06-29T00:00:00"/>
    <n v="4102"/>
    <n v="293"/>
    <n v="3636.13"/>
    <n v="465.86999999999989"/>
  </r>
  <r>
    <s v="Gunar Cockshoot"/>
    <x v="5"/>
    <s v="After Nines"/>
    <d v="2021-06-29T00:00:00"/>
    <n v="3598"/>
    <n v="157"/>
    <n v="1606.1100000000001"/>
    <n v="1991.8899999999999"/>
  </r>
  <r>
    <s v="Dotty Strutley"/>
    <x v="1"/>
    <s v="Orange Choco"/>
    <d v="2021-06-29T00:00:00"/>
    <n v="2667"/>
    <n v="103"/>
    <n v="379.04"/>
    <n v="2287.96"/>
  </r>
  <r>
    <s v="Oby Sorrel"/>
    <x v="3"/>
    <s v="Almond Choco"/>
    <d v="2021-06-29T00:00:00"/>
    <n v="1407"/>
    <n v="75"/>
    <n v="386.25"/>
    <n v="1020.75"/>
  </r>
  <r>
    <s v="Barr Faughny"/>
    <x v="4"/>
    <s v="50% Dark Bites"/>
    <d v="2021-06-29T00:00:00"/>
    <n v="2730"/>
    <n v="98"/>
    <n v="733.04000000000008"/>
    <n v="1996.96"/>
  </r>
  <r>
    <s v="Dotty Strutley"/>
    <x v="0"/>
    <s v="Choco Coated Almonds"/>
    <d v="2021-06-29T00:00:00"/>
    <n v="1785"/>
    <n v="82"/>
    <n v="272.24"/>
    <n v="1512.76"/>
  </r>
  <r>
    <s v="Gigi Bohling"/>
    <x v="5"/>
    <s v="Milk Bars"/>
    <d v="2021-06-29T00:00:00"/>
    <n v="5817"/>
    <n v="253"/>
    <n v="1330.78"/>
    <n v="4486.22"/>
  </r>
  <r>
    <s v="Dotty Strutley"/>
    <x v="3"/>
    <s v="Almond Choco"/>
    <d v="2021-06-29T00:00:00"/>
    <n v="196"/>
    <n v="11"/>
    <n v="56.650000000000006"/>
    <n v="139.35"/>
  </r>
  <r>
    <s v="Wilone O'Kielt"/>
    <x v="5"/>
    <s v="Mint Chip Choco"/>
    <d v="2021-06-29T00:00:00"/>
    <n v="1491"/>
    <n v="60"/>
    <n v="343.2"/>
    <n v="1147.8"/>
  </r>
  <r>
    <s v="Brien Boise"/>
    <x v="0"/>
    <s v="Spicy Special Slims"/>
    <d v="2021-06-29T00:00:00"/>
    <n v="1162"/>
    <n v="97"/>
    <n v="797.34"/>
    <n v="364.65999999999997"/>
  </r>
  <r>
    <s v="Brien Boise"/>
    <x v="5"/>
    <s v="Smooth Sliky Salty"/>
    <d v="2021-06-29T00:00:00"/>
    <n v="1295"/>
    <n v="52"/>
    <n v="143.51999999999998"/>
    <n v="1151.48"/>
  </r>
  <r>
    <s v="Kelci Walkden"/>
    <x v="2"/>
    <s v="Eclairs"/>
    <d v="2021-06-29T00:00:00"/>
    <n v="7553"/>
    <n v="630"/>
    <n v="3975.2999999999997"/>
    <n v="3577.7000000000003"/>
  </r>
  <r>
    <s v="Andria Kimpton"/>
    <x v="0"/>
    <s v="Spicy Special Slims"/>
    <d v="2021-06-29T00:00:00"/>
    <n v="1106"/>
    <n v="93"/>
    <n v="764.46"/>
    <n v="341.53999999999996"/>
  </r>
  <r>
    <s v="Beverie Moffet"/>
    <x v="3"/>
    <s v="50% Dark Bites"/>
    <d v="2021-06-30T00:00:00"/>
    <n v="427"/>
    <n v="18"/>
    <n v="134.64000000000001"/>
    <n v="292.36"/>
  </r>
  <r>
    <s v="Oby Sorrel"/>
    <x v="5"/>
    <s v="Almond Choco"/>
    <d v="2021-06-30T00:00:00"/>
    <n v="84"/>
    <n v="4"/>
    <n v="20.6"/>
    <n v="63.4"/>
  </r>
  <r>
    <s v="Andria Kimpton"/>
    <x v="4"/>
    <s v="Baker's Choco Chips"/>
    <d v="2021-07-01T00:00:00"/>
    <n v="4060"/>
    <n v="508"/>
    <n v="6304.28"/>
    <n v="-2244.2799999999997"/>
  </r>
  <r>
    <s v="Beverie Moffet"/>
    <x v="4"/>
    <s v="Almond Choco"/>
    <d v="2021-07-01T00:00:00"/>
    <n v="2961"/>
    <n v="124"/>
    <n v="638.6"/>
    <n v="2322.4"/>
  </r>
  <r>
    <s v="Beverie Moffet"/>
    <x v="4"/>
    <s v="Eclairs"/>
    <d v="2021-07-01T00:00:00"/>
    <n v="1939"/>
    <n v="162"/>
    <n v="1022.2199999999999"/>
    <n v="916.78000000000009"/>
  </r>
  <r>
    <s v="Karlen McCaffrey"/>
    <x v="2"/>
    <s v="Choco Coated Almonds"/>
    <d v="2021-07-01T00:00:00"/>
    <n v="4739"/>
    <n v="198"/>
    <n v="657.36"/>
    <n v="4081.64"/>
  </r>
  <r>
    <s v="Brien Boise"/>
    <x v="1"/>
    <s v="Milk Bars"/>
    <d v="2021-07-01T00:00:00"/>
    <n v="1050"/>
    <n v="59"/>
    <n v="310.33999999999997"/>
    <n v="739.66000000000008"/>
  </r>
  <r>
    <s v="Madelene Upcott"/>
    <x v="3"/>
    <s v="Choco Coated Almonds"/>
    <d v="2021-07-01T00:00:00"/>
    <n v="1540"/>
    <n v="70"/>
    <n v="232.39999999999998"/>
    <n v="1307.5999999999999"/>
  </r>
  <r>
    <s v="Karlen McCaffrey"/>
    <x v="4"/>
    <s v="Drinking Coco"/>
    <d v="2021-07-01T00:00:00"/>
    <n v="3409"/>
    <n v="137"/>
    <n v="1361.78"/>
    <n v="2047.22"/>
  </r>
  <r>
    <s v="Karlen McCaffrey"/>
    <x v="4"/>
    <s v="50% Dark Bites"/>
    <d v="2021-07-01T00:00:00"/>
    <n v="420"/>
    <n v="20"/>
    <n v="149.60000000000002"/>
    <n v="270.39999999999998"/>
  </r>
  <r>
    <s v="Jan Morforth"/>
    <x v="2"/>
    <s v="Eclairs"/>
    <d v="2021-07-01T00:00:00"/>
    <n v="5523"/>
    <n v="461"/>
    <n v="2908.91"/>
    <n v="2614.09"/>
  </r>
  <r>
    <s v="Wilone O'Kielt"/>
    <x v="5"/>
    <s v="After Nines"/>
    <d v="2021-07-01T00:00:00"/>
    <n v="3969"/>
    <n v="209"/>
    <n v="2138.0700000000002"/>
    <n v="1830.9299999999998"/>
  </r>
  <r>
    <s v="Husein Augar"/>
    <x v="2"/>
    <s v="99% Dark &amp; Pure"/>
    <d v="2021-07-01T00:00:00"/>
    <n v="952"/>
    <n v="60"/>
    <n v="463.8"/>
    <n v="488.2"/>
  </r>
  <r>
    <s v="Dotty Strutley"/>
    <x v="3"/>
    <s v="50% Dark Bites"/>
    <d v="2021-07-01T00:00:00"/>
    <n v="1645"/>
    <n v="75"/>
    <n v="561"/>
    <n v="1084"/>
  </r>
  <r>
    <s v="Jan Morforth"/>
    <x v="3"/>
    <s v="After Nines"/>
    <d v="2021-07-01T00:00:00"/>
    <n v="2674"/>
    <n v="149"/>
    <n v="1524.27"/>
    <n v="1149.73"/>
  </r>
  <r>
    <s v="Ches Bonnell"/>
    <x v="3"/>
    <s v="85% Dark Bars"/>
    <d v="2021-07-01T00:00:00"/>
    <n v="504"/>
    <n v="24"/>
    <n v="252.24"/>
    <n v="251.76"/>
  </r>
  <r>
    <s v="Gunar Cockshoot"/>
    <x v="0"/>
    <s v="Orange Choco"/>
    <d v="2021-07-01T00:00:00"/>
    <n v="1484"/>
    <n v="212"/>
    <n v="780.16000000000008"/>
    <n v="703.83999999999992"/>
  </r>
  <r>
    <s v="Rafaelita Blaksland"/>
    <x v="2"/>
    <s v="Choco Coated Almonds"/>
    <d v="2021-07-01T00:00:00"/>
    <n v="3185"/>
    <n v="128"/>
    <n v="424.96"/>
    <n v="2760.04"/>
  </r>
  <r>
    <s v="Gunar Cockshoot"/>
    <x v="5"/>
    <s v="99% Dark &amp; Pure"/>
    <d v="2021-07-01T00:00:00"/>
    <n v="1008"/>
    <n v="63"/>
    <n v="486.99"/>
    <n v="521.01"/>
  </r>
  <r>
    <s v="Jan Morforth"/>
    <x v="2"/>
    <s v="Milk Bars"/>
    <d v="2021-07-01T00:00:00"/>
    <n v="8134"/>
    <n v="429"/>
    <n v="2256.54"/>
    <n v="5877.46"/>
  </r>
  <r>
    <s v="Curtice Advani"/>
    <x v="4"/>
    <s v="Manuka Honey Choco"/>
    <d v="2021-07-01T00:00:00"/>
    <n v="924"/>
    <n v="66"/>
    <n v="448.8"/>
    <n v="475.2"/>
  </r>
  <r>
    <s v="Dotty Strutley"/>
    <x v="0"/>
    <s v="Fruit &amp; Nut Bars"/>
    <d v="2021-07-01T00:00:00"/>
    <n v="3353"/>
    <n v="258"/>
    <n v="1222.92"/>
    <n v="2130.08"/>
  </r>
  <r>
    <s v="Andria Kimpton"/>
    <x v="1"/>
    <s v="85% Dark Bars"/>
    <d v="2021-07-01T00:00:00"/>
    <n v="3318"/>
    <n v="158"/>
    <n v="1660.58"/>
    <n v="1657.42"/>
  </r>
  <r>
    <s v="Beverie Moffet"/>
    <x v="4"/>
    <s v="Choco Coated Almonds"/>
    <d v="2021-07-01T00:00:00"/>
    <n v="3094"/>
    <n v="135"/>
    <n v="448.2"/>
    <n v="2645.8"/>
  </r>
  <r>
    <s v="Gigi Bohling"/>
    <x v="5"/>
    <s v="Manuka Honey Choco"/>
    <d v="2021-07-01T00:00:00"/>
    <n v="511"/>
    <n v="37"/>
    <n v="251.6"/>
    <n v="259.39999999999998"/>
  </r>
  <r>
    <s v="Brien Boise"/>
    <x v="2"/>
    <s v="85% Dark Bars"/>
    <d v="2021-07-01T00:00:00"/>
    <n v="2240"/>
    <n v="107"/>
    <n v="1124.57"/>
    <n v="1115.43"/>
  </r>
  <r>
    <s v="Kelci Walkden"/>
    <x v="5"/>
    <s v="Orange Choco"/>
    <d v="2021-07-01T00:00:00"/>
    <n v="8155"/>
    <n v="1610"/>
    <n v="5924.8"/>
    <n v="2230.1999999999998"/>
  </r>
  <r>
    <s v="Kaine Padly"/>
    <x v="4"/>
    <s v="Organic Choco Syrup"/>
    <d v="2021-07-01T00:00:00"/>
    <n v="1239"/>
    <n v="50"/>
    <n v="478.5"/>
    <n v="760.5"/>
  </r>
  <r>
    <s v="Ches Bonnell"/>
    <x v="5"/>
    <s v="Fruit &amp; Nut Bars"/>
    <d v="2021-07-01T00:00:00"/>
    <n v="2849"/>
    <n v="220"/>
    <n v="1042.8"/>
    <n v="1806.2"/>
  </r>
  <r>
    <s v="Oby Sorrel"/>
    <x v="5"/>
    <s v="Baker's Choco Chips"/>
    <d v="2021-07-01T00:00:00"/>
    <n v="4515"/>
    <n v="452"/>
    <n v="5609.32"/>
    <n v="-1094.3199999999997"/>
  </r>
  <r>
    <s v="Kelci Walkden"/>
    <x v="5"/>
    <s v="Milk Bars"/>
    <d v="2021-07-01T00:00:00"/>
    <n v="3129"/>
    <n v="174"/>
    <n v="915.24"/>
    <n v="2213.7600000000002"/>
  </r>
  <r>
    <s v="Dotty Strutley"/>
    <x v="0"/>
    <s v="50% Dark Bites"/>
    <d v="2021-07-01T00:00:00"/>
    <n v="2100"/>
    <n v="96"/>
    <n v="718.08"/>
    <n v="1381.92"/>
  </r>
  <r>
    <s v="Curtice Advani"/>
    <x v="3"/>
    <s v="After Nines"/>
    <d v="2021-07-01T00:00:00"/>
    <n v="420"/>
    <n v="23"/>
    <n v="235.29000000000002"/>
    <n v="184.70999999999998"/>
  </r>
  <r>
    <s v="Kaine Padly"/>
    <x v="0"/>
    <s v="70% Dark Bites"/>
    <d v="2021-07-01T00:00:00"/>
    <n v="2667"/>
    <n v="178"/>
    <n v="897.12"/>
    <n v="1769.88"/>
  </r>
  <r>
    <s v="Rafaelita Blaksland"/>
    <x v="1"/>
    <s v="Choco Coated Almonds"/>
    <d v="2021-07-01T00:00:00"/>
    <n v="2086"/>
    <n v="95"/>
    <n v="315.39999999999998"/>
    <n v="1770.6"/>
  </r>
  <r>
    <s v="Kaine Padly"/>
    <x v="0"/>
    <s v="Manuka Honey Choco"/>
    <d v="2021-07-01T00:00:00"/>
    <n v="2744"/>
    <n v="162"/>
    <n v="1101.5999999999999"/>
    <n v="1642.4"/>
  </r>
  <r>
    <s v="Husein Augar"/>
    <x v="4"/>
    <s v="Drinking Coco"/>
    <d v="2021-07-01T00:00:00"/>
    <n v="3283"/>
    <n v="137"/>
    <n v="1361.78"/>
    <n v="1921.22"/>
  </r>
  <r>
    <s v="Andria Kimpton"/>
    <x v="4"/>
    <s v="Choco Coated Almonds"/>
    <d v="2021-07-01T00:00:00"/>
    <n v="1365"/>
    <n v="60"/>
    <n v="199.2"/>
    <n v="1165.8"/>
  </r>
  <r>
    <s v="Barr Faughny"/>
    <x v="1"/>
    <s v="Choco Coated Almonds"/>
    <d v="2021-07-01T00:00:00"/>
    <n v="2919"/>
    <n v="133"/>
    <n v="441.56"/>
    <n v="2477.44"/>
  </r>
  <r>
    <s v="Kaine Padly"/>
    <x v="2"/>
    <s v="Spicy Special Slims"/>
    <d v="2021-07-01T00:00:00"/>
    <n v="6601"/>
    <n v="441"/>
    <n v="3625.0200000000004"/>
    <n v="2975.9799999999996"/>
  </r>
  <r>
    <s v="Curtice Advani"/>
    <x v="0"/>
    <s v="99% Dark &amp; Pure"/>
    <d v="2021-07-01T00:00:00"/>
    <n v="3472"/>
    <n v="232"/>
    <n v="1793.3600000000001"/>
    <n v="1678.6399999999999"/>
  </r>
  <r>
    <s v="Oby Sorrel"/>
    <x v="1"/>
    <s v="50% Dark Bites"/>
    <d v="2021-07-01T00:00:00"/>
    <n v="5187"/>
    <n v="236"/>
    <n v="1765.2800000000002"/>
    <n v="3421.72"/>
  </r>
  <r>
    <s v="Rafaelita Blaksland"/>
    <x v="4"/>
    <s v="Smooth Sliky Salty"/>
    <d v="2021-07-01T00:00:00"/>
    <n v="7805"/>
    <n v="840"/>
    <n v="2318.3999999999996"/>
    <n v="5486.6"/>
  </r>
  <r>
    <s v="Husein Augar"/>
    <x v="1"/>
    <s v="85% Dark Bars"/>
    <d v="2021-07-01T00:00:00"/>
    <n v="10199"/>
    <n v="486"/>
    <n v="5107.8599999999997"/>
    <n v="5091.1400000000003"/>
  </r>
  <r>
    <s v="Ches Bonnell"/>
    <x v="4"/>
    <s v="70% Dark Bites"/>
    <d v="2021-07-01T00:00:00"/>
    <n v="12012"/>
    <n v="770"/>
    <n v="3880.8"/>
    <n v="8131.2"/>
  </r>
  <r>
    <s v="Kaine Padly"/>
    <x v="5"/>
    <s v="Fruit &amp; Nut Bars"/>
    <d v="2021-07-01T00:00:00"/>
    <n v="6776"/>
    <n v="424"/>
    <n v="2009.76"/>
    <n v="4766.24"/>
  </r>
  <r>
    <s v="Dotty Strutley"/>
    <x v="5"/>
    <s v="Mint Chip Choco"/>
    <d v="2021-07-02T00:00:00"/>
    <n v="5712"/>
    <n v="840"/>
    <n v="4804.8"/>
    <n v="907.19999999999982"/>
  </r>
  <r>
    <s v="Marney O'Breen"/>
    <x v="0"/>
    <s v="Raspberry Choco"/>
    <d v="2021-07-02T00:00:00"/>
    <n v="2821"/>
    <n v="149"/>
    <n v="573.65"/>
    <n v="2247.35"/>
  </r>
  <r>
    <s v="Gigi Bohling"/>
    <x v="5"/>
    <s v="Milk Bars"/>
    <d v="2021-07-02T00:00:00"/>
    <n v="11753"/>
    <n v="692"/>
    <n v="3639.92"/>
    <n v="8113.08"/>
  </r>
  <r>
    <s v="Karlen McCaffrey"/>
    <x v="1"/>
    <s v="Almond Choco"/>
    <d v="2021-07-02T00:00:00"/>
    <n v="819"/>
    <n v="35"/>
    <n v="180.25"/>
    <n v="638.75"/>
  </r>
  <r>
    <s v="Curtice Advani"/>
    <x v="1"/>
    <s v="White Choc"/>
    <d v="2021-07-02T00:00:00"/>
    <n v="3654"/>
    <n v="203"/>
    <n v="1305.29"/>
    <n v="2348.71"/>
  </r>
  <r>
    <s v="Barr Faughny"/>
    <x v="4"/>
    <s v="Spicy Special Slims"/>
    <d v="2021-07-02T00:00:00"/>
    <n v="5705"/>
    <n v="408"/>
    <n v="3353.76"/>
    <n v="2351.2399999999998"/>
  </r>
  <r>
    <s v="Kelci Walkden"/>
    <x v="1"/>
    <s v="Milk Bars"/>
    <d v="2021-07-02T00:00:00"/>
    <n v="3017"/>
    <n v="178"/>
    <n v="936.28"/>
    <n v="2080.7200000000003"/>
  </r>
  <r>
    <s v="Kaine Padly"/>
    <x v="4"/>
    <s v="Mint Chip Choco"/>
    <d v="2021-07-02T00:00:00"/>
    <n v="5733"/>
    <n v="840"/>
    <n v="4804.8"/>
    <n v="928.19999999999982"/>
  </r>
  <r>
    <s v="Jan Morforth"/>
    <x v="3"/>
    <s v="Almond Choco"/>
    <d v="2021-07-02T00:00:00"/>
    <n v="7168"/>
    <n v="276"/>
    <n v="1421.4"/>
    <n v="5746.6"/>
  </r>
  <r>
    <s v="Gigi Bohling"/>
    <x v="1"/>
    <s v="Choco Coated Almonds"/>
    <d v="2021-07-02T00:00:00"/>
    <n v="2072"/>
    <n v="87"/>
    <n v="288.83999999999997"/>
    <n v="1783.16"/>
  </r>
  <r>
    <s v="Barr Faughny"/>
    <x v="3"/>
    <s v="Eclairs"/>
    <d v="2021-07-02T00:00:00"/>
    <n v="2191"/>
    <n v="244"/>
    <n v="1539.6399999999999"/>
    <n v="651.36000000000013"/>
  </r>
  <r>
    <s v="Kaine Padly"/>
    <x v="5"/>
    <s v="White Choc"/>
    <d v="2021-07-02T00:00:00"/>
    <n v="3465"/>
    <n v="174"/>
    <n v="1118.82"/>
    <n v="2346.1800000000003"/>
  </r>
  <r>
    <s v="Ches Bonnell"/>
    <x v="5"/>
    <s v="Manuka Honey Choco"/>
    <d v="2021-07-02T00:00:00"/>
    <n v="3395"/>
    <n v="200"/>
    <n v="1360"/>
    <n v="2035"/>
  </r>
  <r>
    <s v="Karlen McCaffrey"/>
    <x v="5"/>
    <s v="Smooth Sliky Salty"/>
    <d v="2021-07-02T00:00:00"/>
    <n v="3332"/>
    <n v="417"/>
    <n v="1150.9199999999998"/>
    <n v="2181.08"/>
  </r>
  <r>
    <s v="Madelene Upcott"/>
    <x v="0"/>
    <s v="Peanut Butter Cubes"/>
    <d v="2021-07-02T00:00:00"/>
    <n v="4634"/>
    <n v="309"/>
    <n v="818.85"/>
    <n v="3815.15"/>
  </r>
  <r>
    <s v="Wilone O'Kielt"/>
    <x v="3"/>
    <s v="Almond Choco"/>
    <d v="2021-07-02T00:00:00"/>
    <n v="4193"/>
    <n v="175"/>
    <n v="901.25000000000011"/>
    <n v="3291.75"/>
  </r>
  <r>
    <s v="Wilone O'Kielt"/>
    <x v="0"/>
    <s v="Peanut Butter Cubes"/>
    <d v="2021-07-02T00:00:00"/>
    <n v="1890"/>
    <n v="146"/>
    <n v="386.9"/>
    <n v="1503.1"/>
  </r>
  <r>
    <s v="Marney O'Breen"/>
    <x v="4"/>
    <s v="Smooth Sliky Salty"/>
    <d v="2021-07-02T00:00:00"/>
    <n v="12299"/>
    <n v="1400"/>
    <n v="3863.9999999999995"/>
    <n v="8435"/>
  </r>
  <r>
    <s v="Madelene Upcott"/>
    <x v="3"/>
    <s v="50% Dark Bites"/>
    <d v="2021-07-02T00:00:00"/>
    <n v="1869"/>
    <n v="85"/>
    <n v="635.80000000000007"/>
    <n v="1233.1999999999998"/>
  </r>
  <r>
    <s v="Marney O'Breen"/>
    <x v="2"/>
    <s v="Drinking Coco"/>
    <d v="2021-07-02T00:00:00"/>
    <n v="3052"/>
    <n v="128"/>
    <n v="1272.32"/>
    <n v="1779.68"/>
  </r>
  <r>
    <s v="Jan Morforth"/>
    <x v="5"/>
    <s v="70% Dark Bites"/>
    <d v="2021-07-02T00:00:00"/>
    <n v="3451"/>
    <n v="216"/>
    <n v="1088.6400000000001"/>
    <n v="2362.3599999999997"/>
  </r>
  <r>
    <s v="Barr Faughny"/>
    <x v="0"/>
    <s v="50% Dark Bites"/>
    <d v="2021-07-02T00:00:00"/>
    <n v="5572"/>
    <n v="266"/>
    <n v="1989.68"/>
    <n v="3582.3199999999997"/>
  </r>
  <r>
    <s v="Oby Sorrel"/>
    <x v="5"/>
    <s v="Manuka Honey Choco"/>
    <d v="2021-07-02T00:00:00"/>
    <n v="1309"/>
    <n v="82"/>
    <n v="557.6"/>
    <n v="751.4"/>
  </r>
  <r>
    <s v="Karlen McCaffrey"/>
    <x v="0"/>
    <s v="Caramel Stuffed Bars"/>
    <d v="2021-07-02T00:00:00"/>
    <n v="4963"/>
    <n v="199"/>
    <n v="1677.57"/>
    <n v="3285.4300000000003"/>
  </r>
  <r>
    <s v="Husein Augar"/>
    <x v="3"/>
    <s v="Raspberry Choco"/>
    <d v="2021-07-02T00:00:00"/>
    <n v="6167"/>
    <n v="343"/>
    <n v="1320.55"/>
    <n v="4846.45"/>
  </r>
  <r>
    <s v="Marney O'Breen"/>
    <x v="3"/>
    <s v="Orange Choco"/>
    <d v="2021-07-02T00:00:00"/>
    <n v="16359"/>
    <n v="2030"/>
    <n v="7470.4000000000005"/>
    <n v="8888.5999999999985"/>
  </r>
  <r>
    <s v="Wilone O'Kielt"/>
    <x v="0"/>
    <s v="85% Dark Bars"/>
    <d v="2021-07-02T00:00:00"/>
    <n v="175"/>
    <n v="9"/>
    <n v="94.59"/>
    <n v="80.41"/>
  </r>
  <r>
    <s v="Jan Morforth"/>
    <x v="0"/>
    <s v="Almond Choco"/>
    <d v="2021-07-02T00:00:00"/>
    <n v="6650"/>
    <n v="278"/>
    <n v="1431.7"/>
    <n v="5218.3"/>
  </r>
  <r>
    <s v="Jan Morforth"/>
    <x v="5"/>
    <s v="Eclairs"/>
    <d v="2021-07-05T00:00:00"/>
    <n v="707"/>
    <n v="71"/>
    <n v="448.01"/>
    <n v="258.99"/>
  </r>
  <r>
    <s v="Marney O'Breen"/>
    <x v="3"/>
    <s v="Organic Choco Syrup"/>
    <d v="2021-07-05T00:00:00"/>
    <n v="2282"/>
    <n v="96"/>
    <n v="918.72"/>
    <n v="1363.28"/>
  </r>
  <r>
    <s v="Barr Faughny"/>
    <x v="2"/>
    <s v="99% Dark &amp; Pure"/>
    <d v="2021-07-05T00:00:00"/>
    <n v="3745"/>
    <n v="235"/>
    <n v="1816.5500000000002"/>
    <n v="1928.4499999999998"/>
  </r>
  <r>
    <s v="Gigi Bohling"/>
    <x v="5"/>
    <s v="Spicy Special Slims"/>
    <d v="2021-07-05T00:00:00"/>
    <n v="5502"/>
    <n v="424"/>
    <n v="3485.28"/>
    <n v="2016.7199999999998"/>
  </r>
  <r>
    <s v="Andria Kimpton"/>
    <x v="0"/>
    <s v="Manuka Honey Choco"/>
    <d v="2021-07-05T00:00:00"/>
    <n v="1813"/>
    <n v="130"/>
    <n v="884"/>
    <n v="929"/>
  </r>
  <r>
    <s v="Gigi Bohling"/>
    <x v="3"/>
    <s v="99% Dark &amp; Pure"/>
    <d v="2021-07-05T00:00:00"/>
    <n v="910"/>
    <n v="54"/>
    <n v="417.42"/>
    <n v="492.58"/>
  </r>
  <r>
    <s v="Barr Faughny"/>
    <x v="4"/>
    <s v="Drinking Coco"/>
    <d v="2021-07-05T00:00:00"/>
    <n v="7350"/>
    <n v="294"/>
    <n v="2922.3599999999997"/>
    <n v="4427.6400000000003"/>
  </r>
  <r>
    <s v="Gigi Bohling"/>
    <x v="0"/>
    <s v="Mint Chip Choco"/>
    <d v="2021-07-05T00:00:00"/>
    <n v="1911"/>
    <n v="192"/>
    <n v="1098.24"/>
    <n v="812.76"/>
  </r>
  <r>
    <s v="Ches Bonnell"/>
    <x v="3"/>
    <s v="Caramel Stuffed Bars"/>
    <d v="2021-07-05T00:00:00"/>
    <n v="4473"/>
    <n v="179"/>
    <n v="1508.97"/>
    <n v="2964.0299999999997"/>
  </r>
  <r>
    <s v="Barr Faughny"/>
    <x v="3"/>
    <s v="Baker's Choco Chips"/>
    <d v="2021-07-05T00:00:00"/>
    <n v="5908"/>
    <n v="657"/>
    <n v="8153.37"/>
    <n v="-2245.37"/>
  </r>
  <r>
    <s v="Oby Sorrel"/>
    <x v="0"/>
    <s v="Fruit &amp; Nut Bars"/>
    <d v="2021-07-05T00:00:00"/>
    <n v="3010"/>
    <n v="232"/>
    <n v="1099.68"/>
    <n v="1910.32"/>
  </r>
  <r>
    <s v="Madelene Upcott"/>
    <x v="4"/>
    <s v="Almond Choco"/>
    <d v="2021-07-06T00:00:00"/>
    <n v="1540"/>
    <n v="58"/>
    <n v="298.70000000000005"/>
    <n v="1241.3"/>
  </r>
  <r>
    <s v="Curtice Advani"/>
    <x v="5"/>
    <s v="Raspberry Choco"/>
    <d v="2021-07-06T00:00:00"/>
    <n v="4543"/>
    <n v="253"/>
    <n v="974.05000000000007"/>
    <n v="3568.95"/>
  </r>
  <r>
    <s v="Rafaelita Blaksland"/>
    <x v="2"/>
    <s v="Mint Chip Choco"/>
    <d v="2021-07-06T00:00:00"/>
    <n v="3934"/>
    <n v="394"/>
    <n v="2253.6799999999998"/>
    <n v="1680.3200000000002"/>
  </r>
  <r>
    <s v="Kelci Walkden"/>
    <x v="2"/>
    <s v="50% Dark Bites"/>
    <d v="2021-07-06T00:00:00"/>
    <n v="4823"/>
    <n v="220"/>
    <n v="1645.6000000000001"/>
    <n v="3177.3999999999996"/>
  </r>
  <r>
    <s v="Oby Sorrel"/>
    <x v="4"/>
    <s v="Peanut Butter Cubes"/>
    <d v="2021-07-06T00:00:00"/>
    <n v="4382"/>
    <n v="366"/>
    <n v="969.9"/>
    <n v="3412.1"/>
  </r>
  <r>
    <s v="Wilone O'Kielt"/>
    <x v="3"/>
    <s v="99% Dark &amp; Pure"/>
    <d v="2021-07-06T00:00:00"/>
    <n v="6076"/>
    <n v="380"/>
    <n v="2937.4"/>
    <n v="3138.6"/>
  </r>
  <r>
    <s v="Husein Augar"/>
    <x v="1"/>
    <s v="After Nines"/>
    <d v="2021-07-06T00:00:00"/>
    <n v="5026"/>
    <n v="296"/>
    <n v="3028.08"/>
    <n v="1997.92"/>
  </r>
  <r>
    <s v="Madelene Upcott"/>
    <x v="0"/>
    <s v="Orange Choco"/>
    <d v="2021-07-06T00:00:00"/>
    <n v="3640"/>
    <n v="607"/>
    <n v="2233.7600000000002"/>
    <n v="1406.2399999999998"/>
  </r>
  <r>
    <s v="Ches Bonnell"/>
    <x v="5"/>
    <s v="Choco Coated Almonds"/>
    <d v="2021-07-06T00:00:00"/>
    <n v="6706"/>
    <n v="305"/>
    <n v="1012.5999999999999"/>
    <n v="5693.4"/>
  </r>
  <r>
    <s v="Jan Morforth"/>
    <x v="5"/>
    <s v="Mint Chip Choco"/>
    <d v="2021-07-06T00:00:00"/>
    <n v="2366"/>
    <n v="296"/>
    <n v="1693.12"/>
    <n v="672.88000000000011"/>
  </r>
  <r>
    <s v="Ches Bonnell"/>
    <x v="4"/>
    <s v="Eclairs"/>
    <d v="2021-07-06T00:00:00"/>
    <n v="1736"/>
    <n v="174"/>
    <n v="1097.9399999999998"/>
    <n v="638.06000000000017"/>
  </r>
  <r>
    <s v="Andria Kimpton"/>
    <x v="1"/>
    <s v="Peanut Butter Cubes"/>
    <d v="2021-07-06T00:00:00"/>
    <n v="469"/>
    <n v="40"/>
    <n v="106"/>
    <n v="363"/>
  </r>
  <r>
    <s v="Brien Boise"/>
    <x v="3"/>
    <s v="Eclairs"/>
    <d v="2021-07-06T00:00:00"/>
    <n v="2905"/>
    <n v="243"/>
    <n v="1533.33"/>
    <n v="1371.67"/>
  </r>
  <r>
    <s v="Dotty Strutley"/>
    <x v="0"/>
    <s v="Almond Choco"/>
    <d v="2021-07-06T00:00:00"/>
    <n v="5257"/>
    <n v="211"/>
    <n v="1086.6500000000001"/>
    <n v="4170.3500000000004"/>
  </r>
  <r>
    <s v="Ches Bonnell"/>
    <x v="2"/>
    <s v="70% Dark Bites"/>
    <d v="2021-07-06T00:00:00"/>
    <n v="1806"/>
    <n v="139"/>
    <n v="700.56000000000006"/>
    <n v="1105.44"/>
  </r>
  <r>
    <s v="Madelene Upcott"/>
    <x v="2"/>
    <s v="Mint Chip Choco"/>
    <d v="2021-07-07T00:00:00"/>
    <n v="3192"/>
    <n v="399"/>
    <n v="2282.2799999999997"/>
    <n v="909.72000000000025"/>
  </r>
  <r>
    <s v="Karlen McCaffrey"/>
    <x v="3"/>
    <s v="Spicy Special Slims"/>
    <d v="2021-07-07T00:00:00"/>
    <n v="8932"/>
    <n v="596"/>
    <n v="4899.1200000000008"/>
    <n v="4032.8799999999992"/>
  </r>
  <r>
    <s v="Brien Boise"/>
    <x v="1"/>
    <s v="Baker's Choco Chips"/>
    <d v="2021-07-07T00:00:00"/>
    <n v="707"/>
    <n v="71"/>
    <n v="881.11"/>
    <n v="-174.11"/>
  </r>
  <r>
    <s v="Karlen McCaffrey"/>
    <x v="3"/>
    <s v="Raspberry Choco"/>
    <d v="2021-07-07T00:00:00"/>
    <n v="1519"/>
    <n v="90"/>
    <n v="346.5"/>
    <n v="1172.5"/>
  </r>
  <r>
    <s v="Brien Boise"/>
    <x v="0"/>
    <s v="85% Dark Bars"/>
    <d v="2021-07-07T00:00:00"/>
    <n v="7630"/>
    <n v="364"/>
    <n v="3825.64"/>
    <n v="3804.36"/>
  </r>
  <r>
    <s v="Barr Faughny"/>
    <x v="3"/>
    <s v="Peanut Butter Cubes"/>
    <d v="2021-07-07T00:00:00"/>
    <n v="5243"/>
    <n v="375"/>
    <n v="993.75"/>
    <n v="4249.25"/>
  </r>
  <r>
    <s v="Beverie Moffet"/>
    <x v="3"/>
    <s v="After Nines"/>
    <d v="2021-07-07T00:00:00"/>
    <n v="4676"/>
    <n v="276"/>
    <n v="2823.48"/>
    <n v="1852.52"/>
  </r>
  <r>
    <s v="Jan Morforth"/>
    <x v="1"/>
    <s v="Caramel Stuffed Bars"/>
    <d v="2021-07-07T00:00:00"/>
    <n v="2877"/>
    <n v="111"/>
    <n v="935.73"/>
    <n v="1941.27"/>
  </r>
  <r>
    <s v="Ches Bonnell"/>
    <x v="5"/>
    <s v="70% Dark Bites"/>
    <d v="2021-07-07T00:00:00"/>
    <n v="1267"/>
    <n v="91"/>
    <n v="458.64"/>
    <n v="808.36"/>
  </r>
  <r>
    <s v="Oby Sorrel"/>
    <x v="2"/>
    <s v="After Nines"/>
    <d v="2021-07-07T00:00:00"/>
    <n v="3584"/>
    <n v="200"/>
    <n v="2046"/>
    <n v="1538"/>
  </r>
  <r>
    <s v="Dennison Crosswaite"/>
    <x v="5"/>
    <s v="Organic Choco Syrup"/>
    <d v="2021-07-07T00:00:00"/>
    <n v="1008"/>
    <n v="41"/>
    <n v="392.37"/>
    <n v="615.63"/>
  </r>
  <r>
    <s v="Jan Morforth"/>
    <x v="1"/>
    <s v="70% Dark Bites"/>
    <d v="2021-07-07T00:00:00"/>
    <n v="8309"/>
    <n v="640"/>
    <n v="3225.6"/>
    <n v="5083.3999999999996"/>
  </r>
  <r>
    <s v="Rafaelita Blaksland"/>
    <x v="5"/>
    <s v="Baker's Choco Chips"/>
    <d v="2021-07-07T00:00:00"/>
    <n v="3689"/>
    <n v="369"/>
    <n v="4579.29"/>
    <n v="-890.29"/>
  </r>
  <r>
    <s v="Brien Boise"/>
    <x v="2"/>
    <s v="Spicy Special Slims"/>
    <d v="2021-07-07T00:00:00"/>
    <n v="5131"/>
    <n v="428"/>
    <n v="3518.1600000000003"/>
    <n v="1612.8399999999997"/>
  </r>
  <r>
    <s v="Andria Kimpton"/>
    <x v="2"/>
    <s v="99% Dark &amp; Pure"/>
    <d v="2021-07-07T00:00:00"/>
    <n v="7861"/>
    <n v="492"/>
    <n v="3803.1600000000003"/>
    <n v="4057.8399999999997"/>
  </r>
  <r>
    <s v="Madelene Upcott"/>
    <x v="4"/>
    <s v="Eclairs"/>
    <d v="2021-07-07T00:00:00"/>
    <n v="3122"/>
    <n v="313"/>
    <n v="1975.03"/>
    <n v="1146.97"/>
  </r>
  <r>
    <s v="Brien Boise"/>
    <x v="5"/>
    <s v="Mint Chip Choco"/>
    <d v="2021-07-07T00:00:00"/>
    <n v="1316"/>
    <n v="147"/>
    <n v="840.83999999999992"/>
    <n v="475.16000000000008"/>
  </r>
  <r>
    <s v="Ches Bonnell"/>
    <x v="2"/>
    <s v="Spicy Special Slims"/>
    <d v="2021-07-07T00:00:00"/>
    <n v="5992"/>
    <n v="500"/>
    <n v="4110"/>
    <n v="1882"/>
  </r>
  <r>
    <s v="Brien Boise"/>
    <x v="1"/>
    <s v="Orange Choco"/>
    <d v="2021-07-07T00:00:00"/>
    <n v="1533"/>
    <n v="219"/>
    <n v="805.92000000000007"/>
    <n v="727.07999999999993"/>
  </r>
  <r>
    <s v="Ches Bonnell"/>
    <x v="4"/>
    <s v="Orange Choco"/>
    <d v="2021-07-07T00:00:00"/>
    <n v="5859"/>
    <n v="700"/>
    <n v="2576"/>
    <n v="3283"/>
  </r>
  <r>
    <s v="Jan Morforth"/>
    <x v="4"/>
    <s v="Manuka Honey Choco"/>
    <d v="2021-07-07T00:00:00"/>
    <n v="8064"/>
    <n v="475"/>
    <n v="3230"/>
    <n v="4834"/>
  </r>
  <r>
    <s v="Barr Faughny"/>
    <x v="5"/>
    <s v="85% Dark Bars"/>
    <d v="2021-07-07T00:00:00"/>
    <n v="8470"/>
    <n v="385"/>
    <n v="4046.35"/>
    <n v="4423.6499999999996"/>
  </r>
  <r>
    <s v="Dotty Strutley"/>
    <x v="4"/>
    <s v="Orange Choco"/>
    <d v="2021-07-07T00:00:00"/>
    <n v="364"/>
    <n v="73"/>
    <n v="268.64"/>
    <n v="95.360000000000014"/>
  </r>
  <r>
    <s v="Kaine Padly"/>
    <x v="3"/>
    <s v="Manuka Honey Choco"/>
    <d v="2021-07-07T00:00:00"/>
    <n v="2016"/>
    <n v="135"/>
    <n v="918"/>
    <n v="1098"/>
  </r>
  <r>
    <s v="Ches Bonnell"/>
    <x v="3"/>
    <s v="99% Dark &amp; Pure"/>
    <d v="2021-07-07T00:00:00"/>
    <n v="4571"/>
    <n v="269"/>
    <n v="2079.37"/>
    <n v="2491.63"/>
  </r>
  <r>
    <s v="Andria Kimpton"/>
    <x v="1"/>
    <s v="After Nines"/>
    <d v="2021-07-07T00:00:00"/>
    <n v="1813"/>
    <n v="101"/>
    <n v="1033.23"/>
    <n v="779.77"/>
  </r>
  <r>
    <s v="Curtice Advani"/>
    <x v="1"/>
    <s v="Orange Choco"/>
    <d v="2021-07-07T00:00:00"/>
    <n v="2191"/>
    <n v="313"/>
    <n v="1151.8400000000001"/>
    <n v="1039.1599999999999"/>
  </r>
  <r>
    <s v="Ches Bonnell"/>
    <x v="0"/>
    <s v="After Nines"/>
    <d v="2021-07-07T00:00:00"/>
    <n v="945"/>
    <n v="48"/>
    <n v="491.04"/>
    <n v="453.96"/>
  </r>
  <r>
    <s v="Dotty Strutley"/>
    <x v="0"/>
    <s v="White Choc"/>
    <d v="2021-07-07T00:00:00"/>
    <n v="2800"/>
    <n v="140"/>
    <n v="900.19999999999993"/>
    <n v="1899.8000000000002"/>
  </r>
  <r>
    <s v="Kaine Padly"/>
    <x v="3"/>
    <s v="70% Dark Bites"/>
    <d v="2021-07-07T00:00:00"/>
    <n v="84"/>
    <n v="6"/>
    <n v="30.240000000000002"/>
    <n v="53.76"/>
  </r>
  <r>
    <s v="Kelci Walkden"/>
    <x v="0"/>
    <s v="Smooth Sliky Salty"/>
    <d v="2021-07-07T00:00:00"/>
    <n v="7994"/>
    <n v="980"/>
    <n v="2704.7999999999997"/>
    <n v="5289.2000000000007"/>
  </r>
  <r>
    <s v="Kelci Walkden"/>
    <x v="1"/>
    <s v="50% Dark Bites"/>
    <d v="2021-07-07T00:00:00"/>
    <n v="7882"/>
    <n v="343"/>
    <n v="2565.6400000000003"/>
    <n v="5316.36"/>
  </r>
  <r>
    <s v="Husein Augar"/>
    <x v="3"/>
    <s v="Drinking Coco"/>
    <d v="2021-07-07T00:00:00"/>
    <n v="7350"/>
    <n v="307"/>
    <n v="3051.58"/>
    <n v="4298.42"/>
  </r>
  <r>
    <s v="Dennison Crosswaite"/>
    <x v="1"/>
    <s v="Mint Chip Choco"/>
    <d v="2021-07-07T00:00:00"/>
    <n v="1988"/>
    <n v="199"/>
    <n v="1138.28"/>
    <n v="849.72"/>
  </r>
  <r>
    <s v="Oby Sorrel"/>
    <x v="0"/>
    <s v="Smooth Sliky Salty"/>
    <d v="2021-07-07T00:00:00"/>
    <n v="6986"/>
    <n v="840"/>
    <n v="2318.3999999999996"/>
    <n v="4667.6000000000004"/>
  </r>
  <r>
    <s v="Gunar Cockshoot"/>
    <x v="0"/>
    <s v="Eclairs"/>
    <d v="2021-07-08T00:00:00"/>
    <n v="2933"/>
    <n v="326"/>
    <n v="2057.06"/>
    <n v="875.94"/>
  </r>
  <r>
    <s v="Curtice Advani"/>
    <x v="1"/>
    <s v="Eclairs"/>
    <d v="2021-07-08T00:00:00"/>
    <n v="700"/>
    <n v="64"/>
    <n v="403.84"/>
    <n v="296.16000000000003"/>
  </r>
  <r>
    <s v="Marney O'Breen"/>
    <x v="2"/>
    <s v="Milk Bars"/>
    <d v="2021-07-08T00:00:00"/>
    <n v="2338"/>
    <n v="124"/>
    <n v="652.24"/>
    <n v="1685.76"/>
  </r>
  <r>
    <s v="Marney O'Breen"/>
    <x v="1"/>
    <s v="Choco Coated Almonds"/>
    <d v="2021-07-08T00:00:00"/>
    <n v="3619"/>
    <n v="158"/>
    <n v="524.55999999999995"/>
    <n v="3094.44"/>
  </r>
  <r>
    <s v="Brien Boise"/>
    <x v="4"/>
    <s v="Fruit &amp; Nut Bars"/>
    <d v="2021-07-08T00:00:00"/>
    <n v="10850"/>
    <n v="700"/>
    <n v="3318"/>
    <n v="7532"/>
  </r>
  <r>
    <s v="Wilone O'Kielt"/>
    <x v="2"/>
    <s v="85% Dark Bars"/>
    <d v="2021-07-08T00:00:00"/>
    <n v="959"/>
    <n v="46"/>
    <n v="483.46"/>
    <n v="475.54"/>
  </r>
  <r>
    <s v="Curtice Advani"/>
    <x v="3"/>
    <s v="Fruit &amp; Nut Bars"/>
    <d v="2021-07-08T00:00:00"/>
    <n v="1022"/>
    <n v="69"/>
    <n v="327.06"/>
    <n v="694.94"/>
  </r>
  <r>
    <s v="Rafaelita Blaksland"/>
    <x v="0"/>
    <s v="Almond Choco"/>
    <d v="2021-07-08T00:00:00"/>
    <n v="5278"/>
    <n v="203"/>
    <n v="1045.45"/>
    <n v="4232.55"/>
  </r>
  <r>
    <s v="Gunar Cockshoot"/>
    <x v="4"/>
    <s v="Eclairs"/>
    <d v="2021-07-08T00:00:00"/>
    <n v="392"/>
    <n v="36"/>
    <n v="227.16"/>
    <n v="164.84"/>
  </r>
  <r>
    <s v="Barr Faughny"/>
    <x v="4"/>
    <s v="Smooth Sliky Salty"/>
    <d v="2021-07-08T00:00:00"/>
    <n v="1372"/>
    <n v="172"/>
    <n v="474.71999999999997"/>
    <n v="897.28"/>
  </r>
  <r>
    <s v="Marney O'Breen"/>
    <x v="5"/>
    <s v="85% Dark Bars"/>
    <d v="2021-07-08T00:00:00"/>
    <n v="4844"/>
    <n v="255"/>
    <n v="2680.0499999999997"/>
    <n v="2163.9500000000003"/>
  </r>
  <r>
    <s v="Beverie Moffet"/>
    <x v="4"/>
    <s v="Milk Bars"/>
    <d v="2021-07-08T00:00:00"/>
    <n v="7126"/>
    <n v="446"/>
    <n v="2345.96"/>
    <n v="4780.04"/>
  </r>
  <r>
    <s v="Husein Augar"/>
    <x v="2"/>
    <s v="Choco Coated Almonds"/>
    <d v="2021-07-08T00:00:00"/>
    <n v="7084"/>
    <n v="284"/>
    <n v="942.88"/>
    <n v="6141.12"/>
  </r>
  <r>
    <s v="Ches Bonnell"/>
    <x v="1"/>
    <s v="Orange Choco"/>
    <d v="2021-07-08T00:00:00"/>
    <n v="2996"/>
    <n v="600"/>
    <n v="2208"/>
    <n v="788"/>
  </r>
  <r>
    <s v="Marney O'Breen"/>
    <x v="5"/>
    <s v="Spicy Special Slims"/>
    <d v="2021-07-08T00:00:00"/>
    <n v="1708"/>
    <n v="143"/>
    <n v="1175.46"/>
    <n v="532.54"/>
  </r>
  <r>
    <s v="Andria Kimpton"/>
    <x v="3"/>
    <s v="Caramel Stuffed Bars"/>
    <d v="2021-07-08T00:00:00"/>
    <n v="7812"/>
    <n v="301"/>
    <n v="2537.4299999999998"/>
    <n v="5274.57"/>
  </r>
  <r>
    <s v="Jan Morforth"/>
    <x v="2"/>
    <s v="After Nines"/>
    <d v="2021-07-08T00:00:00"/>
    <n v="1498"/>
    <n v="79"/>
    <n v="808.17000000000007"/>
    <n v="689.82999999999993"/>
  </r>
  <r>
    <s v="Karlen McCaffrey"/>
    <x v="2"/>
    <s v="Raspberry Choco"/>
    <d v="2021-07-08T00:00:00"/>
    <n v="455"/>
    <n v="24"/>
    <n v="92.4"/>
    <n v="362.6"/>
  </r>
  <r>
    <s v="Andria Kimpton"/>
    <x v="0"/>
    <s v="Organic Choco Syrup"/>
    <d v="2021-07-08T00:00:00"/>
    <n v="553"/>
    <n v="26"/>
    <n v="248.82"/>
    <n v="304.18"/>
  </r>
  <r>
    <s v="Ches Bonnell"/>
    <x v="2"/>
    <s v="Fruit &amp; Nut Bars"/>
    <d v="2021-07-08T00:00:00"/>
    <n v="4984"/>
    <n v="384"/>
    <n v="1820.16"/>
    <n v="3163.84"/>
  </r>
  <r>
    <s v="Karlen McCaffrey"/>
    <x v="4"/>
    <s v="85% Dark Bars"/>
    <d v="2021-07-08T00:00:00"/>
    <n v="987"/>
    <n v="50"/>
    <n v="525.5"/>
    <n v="461.5"/>
  </r>
  <r>
    <s v="Gigi Bohling"/>
    <x v="2"/>
    <s v="Spicy Special Slims"/>
    <d v="2021-07-08T00:00:00"/>
    <n v="10528"/>
    <n v="700"/>
    <n v="5754"/>
    <n v="4774"/>
  </r>
  <r>
    <s v="Brien Boise"/>
    <x v="0"/>
    <s v="Orange Choco"/>
    <d v="2021-07-08T00:00:00"/>
    <n v="4151"/>
    <n v="519"/>
    <n v="1909.92"/>
    <n v="2241.08"/>
  </r>
  <r>
    <s v="Jan Morforth"/>
    <x v="4"/>
    <s v="Milk Bars"/>
    <d v="2021-07-08T00:00:00"/>
    <n v="3717"/>
    <n v="207"/>
    <n v="1088.82"/>
    <n v="2628.1800000000003"/>
  </r>
  <r>
    <s v="Jan Morforth"/>
    <x v="1"/>
    <s v="Spicy Special Slims"/>
    <d v="2021-07-08T00:00:00"/>
    <n v="3101"/>
    <n v="222"/>
    <n v="1824.8400000000001"/>
    <n v="1276.1599999999999"/>
  </r>
  <r>
    <s v="Kaine Padly"/>
    <x v="3"/>
    <s v="Caramel Stuffed Bars"/>
    <d v="2021-07-08T00:00:00"/>
    <n v="5383"/>
    <n v="216"/>
    <n v="1820.8799999999999"/>
    <n v="3562.12"/>
  </r>
  <r>
    <s v="Curtice Advani"/>
    <x v="1"/>
    <s v="99% Dark &amp; Pure"/>
    <d v="2021-07-08T00:00:00"/>
    <n v="1162"/>
    <n v="73"/>
    <n v="564.29000000000008"/>
    <n v="597.70999999999992"/>
  </r>
  <r>
    <s v="Karlen McCaffrey"/>
    <x v="0"/>
    <s v="Spicy Special Slims"/>
    <d v="2021-07-08T00:00:00"/>
    <n v="3038"/>
    <n v="217"/>
    <n v="1783.7400000000002"/>
    <n v="1254.2599999999998"/>
  </r>
  <r>
    <s v="Kaine Padly"/>
    <x v="1"/>
    <s v="99% Dark &amp; Pure"/>
    <d v="2021-07-08T00:00:00"/>
    <n v="5236"/>
    <n v="308"/>
    <n v="2380.84"/>
    <n v="2855.16"/>
  </r>
  <r>
    <s v="Beverie Moffet"/>
    <x v="0"/>
    <s v="Fruit &amp; Nut Bars"/>
    <d v="2021-07-08T00:00:00"/>
    <n v="7343"/>
    <n v="459"/>
    <n v="2175.6600000000003"/>
    <n v="5167.34"/>
  </r>
  <r>
    <s v="Wilone O'Kielt"/>
    <x v="4"/>
    <s v="Manuka Honey Choco"/>
    <d v="2021-07-08T00:00:00"/>
    <n v="8239"/>
    <n v="485"/>
    <n v="3298"/>
    <n v="4941"/>
  </r>
  <r>
    <s v="Gigi Bohling"/>
    <x v="4"/>
    <s v="Baker's Choco Chips"/>
    <d v="2021-07-08T00:00:00"/>
    <n v="2513"/>
    <n v="359"/>
    <n v="4455.1899999999996"/>
    <n v="-1942.1899999999996"/>
  </r>
  <r>
    <s v="Oby Sorrel"/>
    <x v="0"/>
    <s v="Raspberry Choco"/>
    <d v="2021-07-08T00:00:00"/>
    <n v="4130"/>
    <n v="207"/>
    <n v="796.95"/>
    <n v="3333.05"/>
  </r>
  <r>
    <s v="Madelene Upcott"/>
    <x v="1"/>
    <s v="Drinking Coco"/>
    <d v="2021-07-08T00:00:00"/>
    <n v="7574"/>
    <n v="303"/>
    <n v="3011.8199999999997"/>
    <n v="4562.18"/>
  </r>
  <r>
    <s v="Marney O'Breen"/>
    <x v="3"/>
    <s v="Raspberry Choco"/>
    <d v="2021-07-08T00:00:00"/>
    <n v="7154"/>
    <n v="358"/>
    <n v="1378.3"/>
    <n v="5775.7"/>
  </r>
  <r>
    <s v="Curtice Advani"/>
    <x v="3"/>
    <s v="Mint Chip Choco"/>
    <d v="2021-07-08T00:00:00"/>
    <n v="217"/>
    <n v="22"/>
    <n v="125.83999999999999"/>
    <n v="91.160000000000011"/>
  </r>
  <r>
    <s v="Curtice Advani"/>
    <x v="3"/>
    <s v="Caramel Stuffed Bars"/>
    <d v="2021-07-08T00:00:00"/>
    <n v="2828"/>
    <n v="118"/>
    <n v="994.74"/>
    <n v="1833.26"/>
  </r>
  <r>
    <s v="Dotty Strutley"/>
    <x v="5"/>
    <s v="85% Dark Bars"/>
    <d v="2021-07-08T00:00:00"/>
    <n v="9772"/>
    <n v="515"/>
    <n v="5412.65"/>
    <n v="4359.3500000000004"/>
  </r>
  <r>
    <s v="Kelci Walkden"/>
    <x v="3"/>
    <s v="Choco Coated Almonds"/>
    <d v="2021-07-08T00:00:00"/>
    <n v="5656"/>
    <n v="227"/>
    <n v="753.64"/>
    <n v="4902.3599999999997"/>
  </r>
  <r>
    <s v="Gunar Cockshoot"/>
    <x v="2"/>
    <s v="Spicy Special Slims"/>
    <d v="2021-07-08T00:00:00"/>
    <n v="1764"/>
    <n v="147"/>
    <n v="1208.3400000000001"/>
    <n v="555.65999999999985"/>
  </r>
  <r>
    <s v="Ches Bonnell"/>
    <x v="5"/>
    <s v="99% Dark &amp; Pure"/>
    <d v="2021-07-08T00:00:00"/>
    <n v="1715"/>
    <n v="96"/>
    <n v="742.08"/>
    <n v="972.92"/>
  </r>
  <r>
    <s v="Wilone O'Kielt"/>
    <x v="1"/>
    <s v="Choco Coated Almonds"/>
    <d v="2021-07-08T00:00:00"/>
    <n v="2982"/>
    <n v="136"/>
    <n v="451.52"/>
    <n v="2530.48"/>
  </r>
  <r>
    <s v="Gigi Bohling"/>
    <x v="5"/>
    <s v="70% Dark Bites"/>
    <d v="2021-07-08T00:00:00"/>
    <n v="973"/>
    <n v="70"/>
    <n v="352.8"/>
    <n v="620.20000000000005"/>
  </r>
  <r>
    <s v="Marney O'Breen"/>
    <x v="3"/>
    <s v="White Choc"/>
    <d v="2021-07-08T00:00:00"/>
    <n v="5320"/>
    <n v="313"/>
    <n v="2012.59"/>
    <n v="3307.41"/>
  </r>
  <r>
    <s v="Ches Bonnell"/>
    <x v="4"/>
    <s v="50% Dark Bites"/>
    <d v="2021-07-08T00:00:00"/>
    <n v="3514"/>
    <n v="176"/>
    <n v="1316.48"/>
    <n v="2197.52"/>
  </r>
  <r>
    <s v="Gigi Bohling"/>
    <x v="4"/>
    <s v="50% Dark Bites"/>
    <d v="2021-07-08T00:00:00"/>
    <n v="728"/>
    <n v="34"/>
    <n v="254.32000000000002"/>
    <n v="473.67999999999995"/>
  </r>
  <r>
    <s v="Madelene Upcott"/>
    <x v="2"/>
    <s v="Milk Bars"/>
    <d v="2021-07-08T00:00:00"/>
    <n v="1029"/>
    <n v="55"/>
    <n v="289.3"/>
    <n v="739.7"/>
  </r>
  <r>
    <s v="Curtice Advani"/>
    <x v="3"/>
    <s v="Organic Choco Syrup"/>
    <d v="2021-07-08T00:00:00"/>
    <n v="4011"/>
    <n v="161"/>
    <n v="1540.77"/>
    <n v="2470.23"/>
  </r>
  <r>
    <s v="Karlen McCaffrey"/>
    <x v="4"/>
    <s v="Fruit &amp; Nut Bars"/>
    <d v="2021-07-09T00:00:00"/>
    <n v="3983"/>
    <n v="266"/>
    <n v="1260.8400000000001"/>
    <n v="2722.16"/>
  </r>
  <r>
    <s v="Oby Sorrel"/>
    <x v="3"/>
    <s v="50% Dark Bites"/>
    <d v="2021-07-09T00:00:00"/>
    <n v="581"/>
    <n v="26"/>
    <n v="194.48000000000002"/>
    <n v="386.52"/>
  </r>
  <r>
    <s v="Brien Boise"/>
    <x v="3"/>
    <s v="Baker's Choco Chips"/>
    <d v="2021-07-09T00:00:00"/>
    <n v="8127"/>
    <n v="1190"/>
    <n v="14767.9"/>
    <n v="-6640.9"/>
  </r>
  <r>
    <s v="Husein Augar"/>
    <x v="3"/>
    <s v="After Nines"/>
    <d v="2021-07-09T00:00:00"/>
    <n v="3514"/>
    <n v="196"/>
    <n v="2005.0800000000002"/>
    <n v="1508.9199999999998"/>
  </r>
  <r>
    <s v="Curtice Advani"/>
    <x v="2"/>
    <s v="99% Dark &amp; Pure"/>
    <d v="2021-07-09T00:00:00"/>
    <n v="4914"/>
    <n v="273"/>
    <n v="2110.29"/>
    <n v="2803.71"/>
  </r>
  <r>
    <s v="Marney O'Breen"/>
    <x v="0"/>
    <s v="Choco Coated Almonds"/>
    <d v="2021-07-09T00:00:00"/>
    <n v="8064"/>
    <n v="323"/>
    <n v="1072.3599999999999"/>
    <n v="6991.64"/>
  </r>
  <r>
    <s v="Curtice Advani"/>
    <x v="3"/>
    <s v="Choco Coated Almonds"/>
    <d v="2021-07-09T00:00:00"/>
    <n v="8022"/>
    <n v="365"/>
    <n v="1211.8"/>
    <n v="6810.2"/>
  </r>
  <r>
    <s v="Gigi Bohling"/>
    <x v="1"/>
    <s v="Spicy Special Slims"/>
    <d v="2021-07-09T00:00:00"/>
    <n v="1981"/>
    <n v="142"/>
    <n v="1167.24"/>
    <n v="813.76"/>
  </r>
  <r>
    <s v="Dotty Strutley"/>
    <x v="2"/>
    <s v="Caramel Stuffed Bars"/>
    <d v="2021-07-09T00:00:00"/>
    <n v="2065"/>
    <n v="83"/>
    <n v="699.68999999999994"/>
    <n v="1365.31"/>
  </r>
  <r>
    <s v="Jan Morforth"/>
    <x v="2"/>
    <s v="Fruit &amp; Nut Bars"/>
    <d v="2021-07-09T00:00:00"/>
    <n v="1813"/>
    <n v="121"/>
    <n v="573.54000000000008"/>
    <n v="1239.46"/>
  </r>
  <r>
    <s v="Kelci Walkden"/>
    <x v="2"/>
    <s v="After Nines"/>
    <d v="2021-07-09T00:00:00"/>
    <n v="3038"/>
    <n v="152"/>
    <n v="1554.96"/>
    <n v="1483.04"/>
  </r>
  <r>
    <s v="Marney O'Breen"/>
    <x v="4"/>
    <s v="After Nines"/>
    <d v="2021-07-09T00:00:00"/>
    <n v="12607"/>
    <n v="700"/>
    <n v="7161"/>
    <n v="5446"/>
  </r>
  <r>
    <s v="Rafaelita Blaksland"/>
    <x v="2"/>
    <s v="Smooth Sliky Salty"/>
    <d v="2021-07-09T00:00:00"/>
    <n v="350"/>
    <n v="50"/>
    <n v="138"/>
    <n v="212"/>
  </r>
  <r>
    <s v="Husein Augar"/>
    <x v="3"/>
    <s v="Mint Chip Choco"/>
    <d v="2021-07-09T00:00:00"/>
    <n v="10472"/>
    <n v="1330"/>
    <n v="7607.5999999999995"/>
    <n v="2864.4000000000005"/>
  </r>
  <r>
    <s v="Barr Faughny"/>
    <x v="1"/>
    <s v="Smooth Sliky Salty"/>
    <d v="2021-07-09T00:00:00"/>
    <n v="7427"/>
    <n v="1050"/>
    <n v="2898"/>
    <n v="4529"/>
  </r>
  <r>
    <s v="Gigi Bohling"/>
    <x v="2"/>
    <s v="85% Dark Bars"/>
    <d v="2021-07-09T00:00:00"/>
    <n v="567"/>
    <n v="30"/>
    <n v="315.3"/>
    <n v="251.7"/>
  </r>
  <r>
    <s v="Dennison Crosswaite"/>
    <x v="2"/>
    <s v="Orange Choco"/>
    <d v="2021-07-09T00:00:00"/>
    <n v="2107"/>
    <n v="301"/>
    <n v="1107.68"/>
    <n v="999.31999999999994"/>
  </r>
  <r>
    <s v="Madelene Upcott"/>
    <x v="3"/>
    <s v="Milk Bars"/>
    <d v="2021-07-09T00:00:00"/>
    <n v="343"/>
    <n v="19"/>
    <n v="99.94"/>
    <n v="243.06"/>
  </r>
  <r>
    <s v="Oby Sorrel"/>
    <x v="1"/>
    <s v="Raspberry Choco"/>
    <d v="2021-07-09T00:00:00"/>
    <n v="2751"/>
    <n v="162"/>
    <n v="623.70000000000005"/>
    <n v="2127.3000000000002"/>
  </r>
  <r>
    <s v="Gigi Bohling"/>
    <x v="2"/>
    <s v="Milk Bars"/>
    <d v="2021-07-12T00:00:00"/>
    <n v="3402"/>
    <n v="213"/>
    <n v="1120.3799999999999"/>
    <n v="2281.62"/>
  </r>
  <r>
    <s v="Gigi Bohling"/>
    <x v="3"/>
    <s v="Spicy Special Slims"/>
    <d v="2021-07-12T00:00:00"/>
    <n v="707"/>
    <n v="51"/>
    <n v="419.22"/>
    <n v="287.77999999999997"/>
  </r>
  <r>
    <s v="Brien Boise"/>
    <x v="4"/>
    <s v="70% Dark Bites"/>
    <d v="2021-07-12T00:00:00"/>
    <n v="3430"/>
    <n v="245"/>
    <n v="1234.8"/>
    <n v="2195.1999999999998"/>
  </r>
  <r>
    <s v="Gigi Bohling"/>
    <x v="4"/>
    <s v="Drinking Coco"/>
    <d v="2021-07-12T00:00:00"/>
    <n v="5341"/>
    <n v="223"/>
    <n v="2216.62"/>
    <n v="3124.38"/>
  </r>
  <r>
    <s v="Curtice Advani"/>
    <x v="2"/>
    <s v="Peanut Butter Cubes"/>
    <d v="2021-07-12T00:00:00"/>
    <n v="2625"/>
    <n v="175"/>
    <n v="463.75"/>
    <n v="2161.25"/>
  </r>
  <r>
    <s v="Oby Sorrel"/>
    <x v="0"/>
    <s v="Choco Coated Almonds"/>
    <d v="2021-07-12T00:00:00"/>
    <n v="5285"/>
    <n v="221"/>
    <n v="733.71999999999991"/>
    <n v="4551.28"/>
  </r>
  <r>
    <s v="Karlen McCaffrey"/>
    <x v="1"/>
    <s v="85% Dark Bars"/>
    <d v="2021-07-12T00:00:00"/>
    <n v="4207"/>
    <n v="192"/>
    <n v="2017.92"/>
    <n v="2189.08"/>
  </r>
  <r>
    <s v="Jan Morforth"/>
    <x v="0"/>
    <s v="Choco Coated Almonds"/>
    <d v="2021-07-12T00:00:00"/>
    <n v="5929"/>
    <n v="248"/>
    <n v="823.36"/>
    <n v="5105.6400000000003"/>
  </r>
  <r>
    <s v="Beverie Moffet"/>
    <x v="2"/>
    <s v="Fruit &amp; Nut Bars"/>
    <d v="2021-07-12T00:00:00"/>
    <n v="3864"/>
    <n v="242"/>
    <n v="1147.0800000000002"/>
    <n v="2716.92"/>
  </r>
  <r>
    <s v="Dennison Crosswaite"/>
    <x v="2"/>
    <s v="50% Dark Bites"/>
    <d v="2021-07-12T00:00:00"/>
    <n v="3150"/>
    <n v="137"/>
    <n v="1024.76"/>
    <n v="2125.2399999999998"/>
  </r>
  <r>
    <s v="Gigi Bohling"/>
    <x v="0"/>
    <s v="Baker's Choco Chips"/>
    <d v="2021-07-12T00:00:00"/>
    <n v="1953"/>
    <n v="279"/>
    <n v="3462.39"/>
    <n v="-1509.3899999999999"/>
  </r>
  <r>
    <s v="Andria Kimpton"/>
    <x v="0"/>
    <s v="Baker's Choco Chips"/>
    <d v="2021-07-12T00:00:00"/>
    <n v="6601"/>
    <n v="661"/>
    <n v="8203.01"/>
    <n v="-1602.0100000000002"/>
  </r>
  <r>
    <s v="Wilone O'Kielt"/>
    <x v="4"/>
    <s v="Caramel Stuffed Bars"/>
    <d v="2021-07-12T00:00:00"/>
    <n v="8995"/>
    <n v="375"/>
    <n v="3161.25"/>
    <n v="5833.75"/>
  </r>
  <r>
    <s v="Marney O'Breen"/>
    <x v="0"/>
    <s v="Drinking Coco"/>
    <d v="2021-07-12T00:00:00"/>
    <n v="2380"/>
    <n v="89"/>
    <n v="884.66"/>
    <n v="1495.3400000000001"/>
  </r>
  <r>
    <s v="Marney O'Breen"/>
    <x v="5"/>
    <s v="Orange Choco"/>
    <d v="2021-07-12T00:00:00"/>
    <n v="5992"/>
    <n v="1190"/>
    <n v="4379.2"/>
    <n v="1612.8000000000002"/>
  </r>
  <r>
    <s v="Marney O'Breen"/>
    <x v="3"/>
    <s v="85% Dark Bars"/>
    <d v="2021-07-12T00:00:00"/>
    <n v="9828"/>
    <n v="468"/>
    <n v="4918.68"/>
    <n v="4909.32"/>
  </r>
  <r>
    <s v="Brien Boise"/>
    <x v="1"/>
    <s v="Spicy Special Slims"/>
    <d v="2021-07-12T00:00:00"/>
    <n v="609"/>
    <n v="51"/>
    <n v="419.22"/>
    <n v="189.77999999999997"/>
  </r>
  <r>
    <s v="Dennison Crosswaite"/>
    <x v="3"/>
    <s v="Smooth Sliky Salty"/>
    <d v="2021-07-12T00:00:00"/>
    <n v="1001"/>
    <n v="112"/>
    <n v="309.12"/>
    <n v="691.88"/>
  </r>
  <r>
    <s v="Brien Boise"/>
    <x v="2"/>
    <s v="Mint Chip Choco"/>
    <d v="2021-07-12T00:00:00"/>
    <n v="5257"/>
    <n v="585"/>
    <n v="3346.2"/>
    <n v="1910.8000000000002"/>
  </r>
  <r>
    <s v="Madelene Upcott"/>
    <x v="2"/>
    <s v="Almond Choco"/>
    <d v="2021-07-12T00:00:00"/>
    <n v="616"/>
    <n v="24"/>
    <n v="123.60000000000001"/>
    <n v="492.4"/>
  </r>
  <r>
    <s v="Dotty Strutley"/>
    <x v="0"/>
    <s v="Milk Bars"/>
    <d v="2021-07-12T00:00:00"/>
    <n v="2051"/>
    <n v="121"/>
    <n v="636.45999999999992"/>
    <n v="1414.54"/>
  </r>
  <r>
    <s v="Ches Bonnell"/>
    <x v="4"/>
    <s v="85% Dark Bars"/>
    <d v="2021-07-12T00:00:00"/>
    <n v="182"/>
    <n v="10"/>
    <n v="105.1"/>
    <n v="76.900000000000006"/>
  </r>
  <r>
    <s v="Rafaelita Blaksland"/>
    <x v="0"/>
    <s v="Raspberry Choco"/>
    <d v="2021-07-12T00:00:00"/>
    <n v="5383"/>
    <n v="270"/>
    <n v="1039.5"/>
    <n v="4343.5"/>
  </r>
  <r>
    <s v="Brien Boise"/>
    <x v="0"/>
    <s v="Manuka Honey Choco"/>
    <d v="2021-07-12T00:00:00"/>
    <n v="987"/>
    <n v="71"/>
    <n v="482.8"/>
    <n v="504.2"/>
  </r>
  <r>
    <s v="Jan Morforth"/>
    <x v="5"/>
    <s v="Caramel Stuffed Bars"/>
    <d v="2021-07-12T00:00:00"/>
    <n v="2016"/>
    <n v="81"/>
    <n v="682.82999999999993"/>
    <n v="1333.17"/>
  </r>
  <r>
    <s v="Curtice Advani"/>
    <x v="1"/>
    <s v="Almond Choco"/>
    <d v="2021-07-12T00:00:00"/>
    <n v="5418"/>
    <n v="201"/>
    <n v="1035.1500000000001"/>
    <n v="4382.8500000000004"/>
  </r>
  <r>
    <s v="Kelci Walkden"/>
    <x v="1"/>
    <s v="Orange Choco"/>
    <d v="2021-07-12T00:00:00"/>
    <n v="4550"/>
    <n v="569"/>
    <n v="2093.92"/>
    <n v="2456.08"/>
  </r>
  <r>
    <s v="Beverie Moffet"/>
    <x v="3"/>
    <s v="Caramel Stuffed Bars"/>
    <d v="2021-07-12T00:00:00"/>
    <n v="1442"/>
    <n v="58"/>
    <n v="488.94"/>
    <n v="953.06"/>
  </r>
  <r>
    <s v="Barr Faughny"/>
    <x v="4"/>
    <s v="Mint Chip Choco"/>
    <d v="2021-07-12T00:00:00"/>
    <n v="2485"/>
    <n v="249"/>
    <n v="1424.28"/>
    <n v="1060.72"/>
  </r>
  <r>
    <s v="Jan Morforth"/>
    <x v="3"/>
    <s v="Orange Choco"/>
    <d v="2021-07-12T00:00:00"/>
    <n v="7574"/>
    <n v="1540"/>
    <n v="5667.2"/>
    <n v="1906.8000000000002"/>
  </r>
  <r>
    <s v="Gunar Cockshoot"/>
    <x v="3"/>
    <s v="Fruit &amp; Nut Bars"/>
    <d v="2021-07-12T00:00:00"/>
    <n v="1729"/>
    <n v="124"/>
    <n v="587.76"/>
    <n v="1141.24"/>
  </r>
  <r>
    <s v="Marney O'Breen"/>
    <x v="1"/>
    <s v="Mint Chip Choco"/>
    <d v="2021-07-12T00:00:00"/>
    <n v="1078"/>
    <n v="135"/>
    <n v="772.19999999999993"/>
    <n v="305.80000000000007"/>
  </r>
  <r>
    <s v="Madelene Upcott"/>
    <x v="5"/>
    <s v="85% Dark Bars"/>
    <d v="2021-07-12T00:00:00"/>
    <n v="70"/>
    <n v="4"/>
    <n v="42.04"/>
    <n v="27.96"/>
  </r>
  <r>
    <s v="Oby Sorrel"/>
    <x v="2"/>
    <s v="White Choc"/>
    <d v="2021-07-12T00:00:00"/>
    <n v="8519"/>
    <n v="426"/>
    <n v="2739.18"/>
    <n v="5779.82"/>
  </r>
  <r>
    <s v="Husein Augar"/>
    <x v="5"/>
    <s v="Baker's Choco Chips"/>
    <d v="2021-07-12T00:00:00"/>
    <n v="2877"/>
    <n v="288"/>
    <n v="3574.08"/>
    <n v="-697.07999999999993"/>
  </r>
  <r>
    <s v="Gigi Bohling"/>
    <x v="2"/>
    <s v="Choco Coated Almonds"/>
    <d v="2021-07-12T00:00:00"/>
    <n v="707"/>
    <n v="30"/>
    <n v="99.6"/>
    <n v="607.4"/>
  </r>
  <r>
    <s v="Kaine Padly"/>
    <x v="4"/>
    <s v="50% Dark Bites"/>
    <d v="2021-07-12T00:00:00"/>
    <n v="259"/>
    <n v="12"/>
    <n v="89.76"/>
    <n v="169.24"/>
  </r>
  <r>
    <s v="Wilone O'Kielt"/>
    <x v="4"/>
    <s v="Eclairs"/>
    <d v="2021-07-12T00:00:00"/>
    <n v="7511"/>
    <n v="840"/>
    <n v="5300.4"/>
    <n v="2210.6000000000004"/>
  </r>
  <r>
    <s v="Brien Boise"/>
    <x v="1"/>
    <s v="85% Dark Bars"/>
    <d v="2021-07-12T00:00:00"/>
    <n v="1253"/>
    <n v="60"/>
    <n v="630.6"/>
    <n v="622.4"/>
  </r>
  <r>
    <s v="Brien Boise"/>
    <x v="0"/>
    <s v="Spicy Special Slims"/>
    <d v="2021-07-12T00:00:00"/>
    <n v="7035"/>
    <n v="503"/>
    <n v="4134.6600000000008"/>
    <n v="2900.3399999999992"/>
  </r>
  <r>
    <s v="Husein Augar"/>
    <x v="0"/>
    <s v="Mint Chip Choco"/>
    <d v="2021-07-12T00:00:00"/>
    <n v="8624"/>
    <n v="980"/>
    <n v="5605.5999999999995"/>
    <n v="3018.4000000000005"/>
  </r>
  <r>
    <s v="Oby Sorrel"/>
    <x v="0"/>
    <s v="Caramel Stuffed Bars"/>
    <d v="2021-07-12T00:00:00"/>
    <n v="4298"/>
    <n v="166"/>
    <n v="1399.3799999999999"/>
    <n v="2898.62"/>
  </r>
  <r>
    <s v="Beverie Moffet"/>
    <x v="0"/>
    <s v="Orange Choco"/>
    <d v="2021-07-12T00:00:00"/>
    <n v="2996"/>
    <n v="500"/>
    <n v="1840"/>
    <n v="1156"/>
  </r>
  <r>
    <s v="Jan Morforth"/>
    <x v="0"/>
    <s v="85% Dark Bars"/>
    <d v="2021-07-12T00:00:00"/>
    <n v="4774"/>
    <n v="228"/>
    <n v="2396.2799999999997"/>
    <n v="2377.7200000000003"/>
  </r>
  <r>
    <s v="Andria Kimpton"/>
    <x v="5"/>
    <s v="Mint Chip Choco"/>
    <d v="2021-07-12T00:00:00"/>
    <n v="4123"/>
    <n v="589"/>
    <n v="3369.08"/>
    <n v="753.92000000000007"/>
  </r>
  <r>
    <s v="Marney O'Breen"/>
    <x v="5"/>
    <s v="Mint Chip Choco"/>
    <d v="2021-07-12T00:00:00"/>
    <n v="4214"/>
    <n v="422"/>
    <n v="2413.8399999999997"/>
    <n v="1800.1600000000003"/>
  </r>
  <r>
    <s v="Barr Faughny"/>
    <x v="4"/>
    <s v="Baker's Choco Chips"/>
    <d v="2021-07-12T00:00:00"/>
    <n v="5670"/>
    <n v="840"/>
    <n v="10424.4"/>
    <n v="-4754.3999999999996"/>
  </r>
  <r>
    <s v="Dennison Crosswaite"/>
    <x v="2"/>
    <s v="Choco Coated Almonds"/>
    <d v="2021-07-12T00:00:00"/>
    <n v="8792"/>
    <n v="367"/>
    <n v="1218.44"/>
    <n v="7573.5599999999995"/>
  </r>
  <r>
    <s v="Kaine Padly"/>
    <x v="5"/>
    <s v="99% Dark &amp; Pure"/>
    <d v="2021-07-12T00:00:00"/>
    <n v="7959"/>
    <n v="443"/>
    <n v="3424.3900000000003"/>
    <n v="4534.6099999999997"/>
  </r>
  <r>
    <s v="Oby Sorrel"/>
    <x v="2"/>
    <s v="50% Dark Bites"/>
    <d v="2021-07-12T00:00:00"/>
    <n v="7056"/>
    <n v="353"/>
    <n v="2640.44"/>
    <n v="4415.5599999999995"/>
  </r>
  <r>
    <s v="Gigi Bohling"/>
    <x v="5"/>
    <s v="Eclairs"/>
    <d v="2021-07-12T00:00:00"/>
    <n v="126"/>
    <n v="13"/>
    <n v="82.03"/>
    <n v="43.97"/>
  </r>
  <r>
    <s v="Rafaelita Blaksland"/>
    <x v="4"/>
    <s v="Peanut Butter Cubes"/>
    <d v="2021-07-12T00:00:00"/>
    <n v="427"/>
    <n v="33"/>
    <n v="87.45"/>
    <n v="339.55"/>
  </r>
  <r>
    <s v="Ches Bonnell"/>
    <x v="2"/>
    <s v="85% Dark Bars"/>
    <d v="2021-07-12T00:00:00"/>
    <n v="7490"/>
    <n v="375"/>
    <n v="3941.25"/>
    <n v="3548.75"/>
  </r>
  <r>
    <s v="Ches Bonnell"/>
    <x v="3"/>
    <s v="Raspberry Choco"/>
    <d v="2021-07-12T00:00:00"/>
    <n v="1799"/>
    <n v="95"/>
    <n v="365.75"/>
    <n v="1433.25"/>
  </r>
  <r>
    <s v="Brien Boise"/>
    <x v="4"/>
    <s v="Drinking Coco"/>
    <d v="2021-07-12T00:00:00"/>
    <n v="2856"/>
    <n v="119"/>
    <n v="1182.8599999999999"/>
    <n v="1673.14"/>
  </r>
  <r>
    <s v="Andria Kimpton"/>
    <x v="0"/>
    <s v="Caramel Stuffed Bars"/>
    <d v="2021-07-12T00:00:00"/>
    <n v="1505"/>
    <n v="61"/>
    <n v="514.23"/>
    <n v="990.77"/>
  </r>
  <r>
    <s v="Gigi Bohling"/>
    <x v="5"/>
    <s v="Drinking Coco"/>
    <d v="2021-07-12T00:00:00"/>
    <n v="9177"/>
    <n v="340"/>
    <n v="3379.6"/>
    <n v="5797.4"/>
  </r>
  <r>
    <s v="Beverie Moffet"/>
    <x v="5"/>
    <s v="99% Dark &amp; Pure"/>
    <d v="2021-07-12T00:00:00"/>
    <n v="4977"/>
    <n v="277"/>
    <n v="2141.21"/>
    <n v="2835.79"/>
  </r>
  <r>
    <s v="Ches Bonnell"/>
    <x v="2"/>
    <s v="White Choc"/>
    <d v="2021-07-13T00:00:00"/>
    <n v="6608"/>
    <n v="331"/>
    <n v="2128.33"/>
    <n v="4479.67"/>
  </r>
  <r>
    <s v="Husein Augar"/>
    <x v="3"/>
    <s v="Choco Coated Almonds"/>
    <d v="2021-07-13T00:00:00"/>
    <n v="3129"/>
    <n v="126"/>
    <n v="418.32"/>
    <n v="2710.68"/>
  </r>
  <r>
    <s v="Karlen McCaffrey"/>
    <x v="1"/>
    <s v="Baker's Choco Chips"/>
    <d v="2021-07-13T00:00:00"/>
    <n v="3248"/>
    <n v="325"/>
    <n v="4033.25"/>
    <n v="-785.25"/>
  </r>
  <r>
    <s v="Ches Bonnell"/>
    <x v="3"/>
    <s v="Organic Choco Syrup"/>
    <d v="2021-07-13T00:00:00"/>
    <n v="7714"/>
    <n v="336"/>
    <n v="3215.52"/>
    <n v="4498.4799999999996"/>
  </r>
  <r>
    <s v="Kaine Padly"/>
    <x v="0"/>
    <s v="Raspberry Choco"/>
    <d v="2021-07-13T00:00:00"/>
    <n v="1673"/>
    <n v="84"/>
    <n v="323.40000000000003"/>
    <n v="1349.6"/>
  </r>
  <r>
    <s v="Gigi Bohling"/>
    <x v="5"/>
    <s v="50% Dark Bites"/>
    <d v="2021-07-13T00:00:00"/>
    <n v="3409"/>
    <n v="149"/>
    <n v="1114.52"/>
    <n v="2294.48"/>
  </r>
  <r>
    <s v="Dotty Strutley"/>
    <x v="3"/>
    <s v="Raspberry Choco"/>
    <d v="2021-07-13T00:00:00"/>
    <n v="4655"/>
    <n v="274"/>
    <n v="1054.9000000000001"/>
    <n v="3600.1"/>
  </r>
  <r>
    <s v="Beverie Moffet"/>
    <x v="3"/>
    <s v="50% Dark Bites"/>
    <d v="2021-07-13T00:00:00"/>
    <n v="2716"/>
    <n v="136"/>
    <n v="1017.2800000000001"/>
    <n v="1698.7199999999998"/>
  </r>
  <r>
    <s v="Brien Boise"/>
    <x v="1"/>
    <s v="Smooth Sliky Salty"/>
    <d v="2021-07-13T00:00:00"/>
    <n v="3717"/>
    <n v="465"/>
    <n v="1283.3999999999999"/>
    <n v="2433.6000000000004"/>
  </r>
  <r>
    <s v="Rafaelita Blaksland"/>
    <x v="4"/>
    <s v="70% Dark Bites"/>
    <d v="2021-07-13T00:00:00"/>
    <n v="2562"/>
    <n v="198"/>
    <n v="997.92"/>
    <n v="1564.08"/>
  </r>
  <r>
    <s v="Oby Sorrel"/>
    <x v="4"/>
    <s v="85% Dark Bars"/>
    <d v="2021-07-13T00:00:00"/>
    <n v="4711"/>
    <n v="248"/>
    <n v="2606.48"/>
    <n v="2104.52"/>
  </r>
  <r>
    <s v="Dotty Strutley"/>
    <x v="3"/>
    <s v="Baker's Choco Chips"/>
    <d v="2021-07-13T00:00:00"/>
    <n v="8316"/>
    <n v="1190"/>
    <n v="14767.9"/>
    <n v="-6451.9"/>
  </r>
  <r>
    <s v="Dotty Strutley"/>
    <x v="3"/>
    <s v="Almond Choco"/>
    <d v="2021-07-13T00:00:00"/>
    <n v="1918"/>
    <n v="72"/>
    <n v="370.8"/>
    <n v="1547.2"/>
  </r>
  <r>
    <s v="Dotty Strutley"/>
    <x v="1"/>
    <s v="Smooth Sliky Salty"/>
    <d v="2021-07-13T00:00:00"/>
    <n v="6069"/>
    <n v="840"/>
    <n v="2318.3999999999996"/>
    <n v="3750.6000000000004"/>
  </r>
  <r>
    <s v="Kelci Walkden"/>
    <x v="0"/>
    <s v="99% Dark &amp; Pure"/>
    <d v="2021-07-13T00:00:00"/>
    <n v="3248"/>
    <n v="217"/>
    <n v="1677.41"/>
    <n v="1570.59"/>
  </r>
  <r>
    <s v="Gunar Cockshoot"/>
    <x v="3"/>
    <s v="Milk Bars"/>
    <d v="2021-07-13T00:00:00"/>
    <n v="1764"/>
    <n v="104"/>
    <n v="547.04"/>
    <n v="1216.96"/>
  </r>
  <r>
    <s v="Andria Kimpton"/>
    <x v="4"/>
    <s v="Almond Choco"/>
    <d v="2021-07-13T00:00:00"/>
    <n v="588"/>
    <n v="24"/>
    <n v="123.60000000000001"/>
    <n v="464.4"/>
  </r>
  <r>
    <s v="Ches Bonnell"/>
    <x v="2"/>
    <s v="Milk Bars"/>
    <d v="2021-07-13T00:00:00"/>
    <n v="3493"/>
    <n v="219"/>
    <n v="1151.94"/>
    <n v="2341.06"/>
  </r>
  <r>
    <s v="Gigi Bohling"/>
    <x v="2"/>
    <s v="50% Dark Bites"/>
    <d v="2021-07-13T00:00:00"/>
    <n v="6706"/>
    <n v="320"/>
    <n v="2393.6000000000004"/>
    <n v="4312.3999999999996"/>
  </r>
  <r>
    <s v="Andria Kimpton"/>
    <x v="2"/>
    <s v="Raspberry Choco"/>
    <d v="2021-07-13T00:00:00"/>
    <n v="3472"/>
    <n v="205"/>
    <n v="789.25"/>
    <n v="2682.75"/>
  </r>
  <r>
    <s v="Barr Faughny"/>
    <x v="2"/>
    <s v="Manuka Honey Choco"/>
    <d v="2021-07-14T00:00:00"/>
    <n v="3367"/>
    <n v="241"/>
    <n v="1638.8"/>
    <n v="1728.2"/>
  </r>
  <r>
    <s v="Kaine Padly"/>
    <x v="3"/>
    <s v="Drinking Coco"/>
    <d v="2021-07-14T00:00:00"/>
    <n v="3640"/>
    <n v="135"/>
    <n v="1341.8999999999999"/>
    <n v="2298.1000000000004"/>
  </r>
  <r>
    <s v="Kaine Padly"/>
    <x v="2"/>
    <s v="Milk Bars"/>
    <d v="2021-07-14T00:00:00"/>
    <n v="476"/>
    <n v="26"/>
    <n v="136.76"/>
    <n v="339.24"/>
  </r>
  <r>
    <s v="Rafaelita Blaksland"/>
    <x v="1"/>
    <s v="85% Dark Bars"/>
    <d v="2021-07-14T00:00:00"/>
    <n v="1001"/>
    <n v="51"/>
    <n v="536.01"/>
    <n v="464.99"/>
  </r>
  <r>
    <s v="Ches Bonnell"/>
    <x v="2"/>
    <s v="Almond Choco"/>
    <d v="2021-07-14T00:00:00"/>
    <n v="2009"/>
    <n v="75"/>
    <n v="386.25"/>
    <n v="1622.75"/>
  </r>
  <r>
    <s v="Dotty Strutley"/>
    <x v="1"/>
    <s v="Spicy Special Slims"/>
    <d v="2021-07-14T00:00:00"/>
    <n v="3143"/>
    <n v="210"/>
    <n v="1726.2"/>
    <n v="1416.8"/>
  </r>
  <r>
    <s v="Karlen McCaffrey"/>
    <x v="5"/>
    <s v="Spicy Special Slims"/>
    <d v="2021-07-14T00:00:00"/>
    <n v="2772"/>
    <n v="185"/>
    <n v="1520.7"/>
    <n v="1251.3"/>
  </r>
  <r>
    <s v="Gigi Bohling"/>
    <x v="2"/>
    <s v="Raspberry Choco"/>
    <d v="2021-07-14T00:00:00"/>
    <n v="1666"/>
    <n v="93"/>
    <n v="358.05"/>
    <n v="1307.95"/>
  </r>
  <r>
    <s v="Kaine Padly"/>
    <x v="1"/>
    <s v="Baker's Choco Chips"/>
    <d v="2021-07-14T00:00:00"/>
    <n v="5607"/>
    <n v="770"/>
    <n v="9555.7000000000007"/>
    <n v="-3948.7000000000007"/>
  </r>
  <r>
    <s v="Andria Kimpton"/>
    <x v="3"/>
    <s v="Baker's Choco Chips"/>
    <d v="2021-07-14T00:00:00"/>
    <n v="2282"/>
    <n v="286"/>
    <n v="3549.26"/>
    <n v="-1267.2600000000002"/>
  </r>
  <r>
    <s v="Jan Morforth"/>
    <x v="5"/>
    <s v="99% Dark &amp; Pure"/>
    <d v="2021-07-14T00:00:00"/>
    <n v="10955"/>
    <n v="700"/>
    <n v="5411"/>
    <n v="5544"/>
  </r>
  <r>
    <s v="Gigi Bohling"/>
    <x v="5"/>
    <s v="99% Dark &amp; Pure"/>
    <d v="2021-07-15T00:00:00"/>
    <n v="259"/>
    <n v="15"/>
    <n v="115.95"/>
    <n v="143.05000000000001"/>
  </r>
  <r>
    <s v="Barr Faughny"/>
    <x v="3"/>
    <s v="Fruit &amp; Nut Bars"/>
    <d v="2021-07-15T00:00:00"/>
    <n v="5229"/>
    <n v="374"/>
    <n v="1772.76"/>
    <n v="3456.24"/>
  </r>
  <r>
    <s v="Dotty Strutley"/>
    <x v="0"/>
    <s v="99% Dark &amp; Pure"/>
    <d v="2021-07-15T00:00:00"/>
    <n v="1211"/>
    <n v="81"/>
    <n v="626.13"/>
    <n v="584.87"/>
  </r>
  <r>
    <s v="Dennison Crosswaite"/>
    <x v="4"/>
    <s v="Almond Choco"/>
    <d v="2021-07-15T00:00:00"/>
    <n v="5313"/>
    <n v="197"/>
    <n v="1014.5500000000001"/>
    <n v="4298.45"/>
  </r>
  <r>
    <s v="Andria Kimpton"/>
    <x v="3"/>
    <s v="Mint Chip Choco"/>
    <d v="2021-07-15T00:00:00"/>
    <n v="10003"/>
    <n v="1400"/>
    <n v="8008"/>
    <n v="1995"/>
  </r>
  <r>
    <s v="Madelene Upcott"/>
    <x v="3"/>
    <s v="Mint Chip Choco"/>
    <d v="2021-07-15T00:00:00"/>
    <n v="140"/>
    <n v="18"/>
    <n v="102.96"/>
    <n v="37.040000000000006"/>
  </r>
  <r>
    <s v="Madelene Upcott"/>
    <x v="2"/>
    <s v="50% Dark Bites"/>
    <d v="2021-07-15T00:00:00"/>
    <n v="9345"/>
    <n v="425"/>
    <n v="3179"/>
    <n v="6166"/>
  </r>
  <r>
    <s v="Barr Faughny"/>
    <x v="1"/>
    <s v="70% Dark Bites"/>
    <d v="2021-07-15T00:00:00"/>
    <n v="4921"/>
    <n v="329"/>
    <n v="1658.16"/>
    <n v="3262.84"/>
  </r>
  <r>
    <s v="Gigi Bohling"/>
    <x v="4"/>
    <s v="99% Dark &amp; Pure"/>
    <d v="2021-07-15T00:00:00"/>
    <n v="3556"/>
    <n v="223"/>
    <n v="1723.7900000000002"/>
    <n v="1832.2099999999998"/>
  </r>
  <r>
    <s v="Husein Augar"/>
    <x v="2"/>
    <s v="Mint Chip Choco"/>
    <d v="2021-07-15T00:00:00"/>
    <n v="8988"/>
    <n v="1120"/>
    <n v="6406.4"/>
    <n v="2581.6000000000004"/>
  </r>
  <r>
    <s v="Madelene Upcott"/>
    <x v="5"/>
    <s v="70% Dark Bites"/>
    <d v="2021-07-16T00:00:00"/>
    <n v="5082"/>
    <n v="363"/>
    <n v="1829.52"/>
    <n v="3252.48"/>
  </r>
  <r>
    <s v="Gunar Cockshoot"/>
    <x v="3"/>
    <s v="Peanut Butter Cubes"/>
    <d v="2021-07-16T00:00:00"/>
    <n v="3808"/>
    <n v="318"/>
    <n v="842.69999999999993"/>
    <n v="2965.3"/>
  </r>
  <r>
    <s v="Brien Boise"/>
    <x v="0"/>
    <s v="Mint Chip Choco"/>
    <d v="2021-07-16T00:00:00"/>
    <n v="203"/>
    <n v="23"/>
    <n v="131.56"/>
    <n v="71.44"/>
  </r>
  <r>
    <s v="Wilone O'Kielt"/>
    <x v="1"/>
    <s v="85% Dark Bars"/>
    <d v="2021-07-16T00:00:00"/>
    <n v="560"/>
    <n v="27"/>
    <n v="283.77"/>
    <n v="276.23"/>
  </r>
  <r>
    <s v="Kaine Padly"/>
    <x v="4"/>
    <s v="Raspberry Choco"/>
    <d v="2021-07-16T00:00:00"/>
    <n v="7973"/>
    <n v="420"/>
    <n v="1617"/>
    <n v="6356"/>
  </r>
  <r>
    <s v="Gigi Bohling"/>
    <x v="5"/>
    <s v="Fruit &amp; Nut Bars"/>
    <d v="2021-07-16T00:00:00"/>
    <n v="91"/>
    <n v="6"/>
    <n v="28.44"/>
    <n v="62.56"/>
  </r>
  <r>
    <s v="Dennison Crosswaite"/>
    <x v="1"/>
    <s v="Spicy Special Slims"/>
    <d v="2021-07-16T00:00:00"/>
    <n v="13342"/>
    <n v="910"/>
    <n v="7480.2000000000007"/>
    <n v="5861.7999999999993"/>
  </r>
  <r>
    <s v="Jan Morforth"/>
    <x v="4"/>
    <s v="After Nines"/>
    <d v="2021-07-16T00:00:00"/>
    <n v="7406"/>
    <n v="436"/>
    <n v="4460.28"/>
    <n v="2945.7200000000003"/>
  </r>
  <r>
    <s v="Marney O'Breen"/>
    <x v="0"/>
    <s v="Spicy Special Slims"/>
    <d v="2021-07-16T00:00:00"/>
    <n v="7679"/>
    <n v="549"/>
    <n v="4512.7800000000007"/>
    <n v="3166.2199999999993"/>
  </r>
  <r>
    <s v="Andria Kimpton"/>
    <x v="3"/>
    <s v="Raspberry Choco"/>
    <d v="2021-07-16T00:00:00"/>
    <n v="7777"/>
    <n v="458"/>
    <n v="1763.3"/>
    <n v="6013.7"/>
  </r>
  <r>
    <s v="Ches Bonnell"/>
    <x v="3"/>
    <s v="After Nines"/>
    <d v="2021-07-16T00:00:00"/>
    <n v="7315"/>
    <n v="407"/>
    <n v="4163.6100000000006"/>
    <n v="3151.3899999999994"/>
  </r>
  <r>
    <s v="Kaine Padly"/>
    <x v="0"/>
    <s v="99% Dark &amp; Pure"/>
    <d v="2021-07-16T00:00:00"/>
    <n v="4795"/>
    <n v="283"/>
    <n v="2187.59"/>
    <n v="2607.41"/>
  </r>
  <r>
    <s v="Oby Sorrel"/>
    <x v="5"/>
    <s v="Raspberry Choco"/>
    <d v="2021-07-16T00:00:00"/>
    <n v="4998"/>
    <n v="294"/>
    <n v="1131.9000000000001"/>
    <n v="3866.1"/>
  </r>
  <r>
    <s v="Dotty Strutley"/>
    <x v="4"/>
    <s v="Choco Coated Almonds"/>
    <d v="2021-07-16T00:00:00"/>
    <n v="1890"/>
    <n v="86"/>
    <n v="285.52"/>
    <n v="1604.48"/>
  </r>
  <r>
    <s v="Husein Augar"/>
    <x v="0"/>
    <s v="Smooth Sliky Salty"/>
    <d v="2021-07-16T00:00:00"/>
    <n v="4319"/>
    <n v="700"/>
    <n v="1931.9999999999998"/>
    <n v="2387"/>
  </r>
  <r>
    <s v="Ches Bonnell"/>
    <x v="2"/>
    <s v="Caramel Stuffed Bars"/>
    <d v="2021-07-16T00:00:00"/>
    <n v="10878"/>
    <n v="436"/>
    <n v="3675.48"/>
    <n v="7202.52"/>
  </r>
  <r>
    <s v="Kelci Walkden"/>
    <x v="3"/>
    <s v="Smooth Sliky Salty"/>
    <d v="2021-07-16T00:00:00"/>
    <n v="4627"/>
    <n v="515"/>
    <n v="1421.3999999999999"/>
    <n v="3205.6000000000004"/>
  </r>
  <r>
    <s v="Kaine Padly"/>
    <x v="5"/>
    <s v="Almond Choco"/>
    <d v="2021-07-16T00:00:00"/>
    <n v="2870"/>
    <n v="115"/>
    <n v="592.25"/>
    <n v="2277.75"/>
  </r>
  <r>
    <s v="Kelci Walkden"/>
    <x v="4"/>
    <s v="Eclairs"/>
    <d v="2021-07-16T00:00:00"/>
    <n v="5859"/>
    <n v="533"/>
    <n v="3363.23"/>
    <n v="2495.77"/>
  </r>
  <r>
    <s v="Wilone O'Kielt"/>
    <x v="1"/>
    <s v="50% Dark Bites"/>
    <d v="2021-07-16T00:00:00"/>
    <n v="4417"/>
    <n v="221"/>
    <n v="1653.0800000000002"/>
    <n v="2763.92"/>
  </r>
  <r>
    <s v="Karlen McCaffrey"/>
    <x v="0"/>
    <s v="Organic Choco Syrup"/>
    <d v="2021-07-19T00:00:00"/>
    <n v="413"/>
    <n v="18"/>
    <n v="172.26"/>
    <n v="240.74"/>
  </r>
  <r>
    <s v="Husein Augar"/>
    <x v="5"/>
    <s v="Eclairs"/>
    <d v="2021-07-19T00:00:00"/>
    <n v="2373"/>
    <n v="264"/>
    <n v="1665.84"/>
    <n v="707.16000000000008"/>
  </r>
  <r>
    <s v="Curtice Advani"/>
    <x v="5"/>
    <s v="Drinking Coco"/>
    <d v="2021-07-19T00:00:00"/>
    <n v="2667"/>
    <n v="112"/>
    <n v="1113.28"/>
    <n v="1553.72"/>
  </r>
  <r>
    <s v="Barr Faughny"/>
    <x v="1"/>
    <s v="Manuka Honey Choco"/>
    <d v="2021-07-19T00:00:00"/>
    <n v="126"/>
    <n v="8"/>
    <n v="54.4"/>
    <n v="71.599999999999994"/>
  </r>
  <r>
    <s v="Brien Boise"/>
    <x v="5"/>
    <s v="Peanut Butter Cubes"/>
    <d v="2021-07-19T00:00:00"/>
    <n v="5362"/>
    <n v="383"/>
    <n v="1014.9499999999999"/>
    <n v="4347.05"/>
  </r>
  <r>
    <s v="Barr Faughny"/>
    <x v="4"/>
    <s v="Fruit &amp; Nut Bars"/>
    <d v="2021-07-19T00:00:00"/>
    <n v="1414"/>
    <n v="95"/>
    <n v="450.3"/>
    <n v="963.7"/>
  </r>
  <r>
    <s v="Oby Sorrel"/>
    <x v="0"/>
    <s v="Baker's Choco Chips"/>
    <d v="2021-07-19T00:00:00"/>
    <n v="8190"/>
    <n v="1190"/>
    <n v="14767.9"/>
    <n v="-6577.9"/>
  </r>
  <r>
    <s v="Kaine Padly"/>
    <x v="5"/>
    <s v="Smooth Sliky Salty"/>
    <d v="2021-07-19T00:00:00"/>
    <n v="2863"/>
    <n v="319"/>
    <n v="880.43999999999994"/>
    <n v="1982.56"/>
  </r>
  <r>
    <s v="Beverie Moffet"/>
    <x v="5"/>
    <s v="Spicy Special Slims"/>
    <d v="2021-07-19T00:00:00"/>
    <n v="4081"/>
    <n v="314"/>
    <n v="2581.0800000000004"/>
    <n v="1499.9199999999996"/>
  </r>
  <r>
    <s v="Dennison Crosswaite"/>
    <x v="1"/>
    <s v="Smooth Sliky Salty"/>
    <d v="2021-07-19T00:00:00"/>
    <n v="448"/>
    <n v="56"/>
    <n v="154.56"/>
    <n v="293.44"/>
  </r>
  <r>
    <s v="Rafaelita Blaksland"/>
    <x v="1"/>
    <s v="Baker's Choco Chips"/>
    <d v="2021-07-19T00:00:00"/>
    <n v="7070"/>
    <n v="700"/>
    <n v="8687"/>
    <n v="-1617"/>
  </r>
  <r>
    <s v="Gigi Bohling"/>
    <x v="3"/>
    <s v="85% Dark Bars"/>
    <d v="2021-07-19T00:00:00"/>
    <n v="2625"/>
    <n v="132"/>
    <n v="1387.32"/>
    <n v="1237.68"/>
  </r>
  <r>
    <s v="Rafaelita Blaksland"/>
    <x v="0"/>
    <s v="85% Dark Bars"/>
    <d v="2021-07-19T00:00:00"/>
    <n v="2142"/>
    <n v="98"/>
    <n v="1029.98"/>
    <n v="1112.02"/>
  </r>
  <r>
    <s v="Beverie Moffet"/>
    <x v="4"/>
    <s v="Manuka Honey Choco"/>
    <d v="2021-07-19T00:00:00"/>
    <n v="7182"/>
    <n v="513"/>
    <n v="3488.4"/>
    <n v="3693.6"/>
  </r>
  <r>
    <s v="Madelene Upcott"/>
    <x v="0"/>
    <s v="Spicy Special Slims"/>
    <d v="2021-07-19T00:00:00"/>
    <n v="3437"/>
    <n v="246"/>
    <n v="2022.1200000000001"/>
    <n v="1414.8799999999999"/>
  </r>
  <r>
    <s v="Ches Bonnell"/>
    <x v="3"/>
    <s v="Orange Choco"/>
    <d v="2021-07-19T00:00:00"/>
    <n v="8344"/>
    <n v="1400"/>
    <n v="5152"/>
    <n v="3192"/>
  </r>
  <r>
    <s v="Kaine Padly"/>
    <x v="0"/>
    <s v="Spicy Special Slims"/>
    <d v="2021-07-19T00:00:00"/>
    <n v="9380"/>
    <n v="670"/>
    <n v="5507.4000000000005"/>
    <n v="3872.5999999999995"/>
  </r>
  <r>
    <s v="Gunar Cockshoot"/>
    <x v="3"/>
    <s v="Almond Choco"/>
    <d v="2021-07-19T00:00:00"/>
    <n v="2296"/>
    <n v="96"/>
    <n v="494.40000000000003"/>
    <n v="1801.6"/>
  </r>
  <r>
    <s v="Curtice Advani"/>
    <x v="3"/>
    <s v="85% Dark Bars"/>
    <d v="2021-07-19T00:00:00"/>
    <n v="3787"/>
    <n v="173"/>
    <n v="1818.23"/>
    <n v="1968.77"/>
  </r>
  <r>
    <s v="Andria Kimpton"/>
    <x v="0"/>
    <s v="Spicy Special Slims"/>
    <d v="2021-07-19T00:00:00"/>
    <n v="7420"/>
    <n v="495"/>
    <n v="4068.9"/>
    <n v="3351.1"/>
  </r>
  <r>
    <s v="Husein Augar"/>
    <x v="1"/>
    <s v="Mint Chip Choco"/>
    <d v="2021-07-19T00:00:00"/>
    <n v="5789"/>
    <n v="644"/>
    <n v="3683.68"/>
    <n v="2105.3200000000002"/>
  </r>
  <r>
    <s v="Oby Sorrel"/>
    <x v="3"/>
    <s v="Choco Coated Almonds"/>
    <d v="2021-07-19T00:00:00"/>
    <n v="4893"/>
    <n v="196"/>
    <n v="650.71999999999991"/>
    <n v="4242.28"/>
  </r>
  <r>
    <s v="Jan Morforth"/>
    <x v="1"/>
    <s v="White Choc"/>
    <d v="2021-07-19T00:00:00"/>
    <n v="3171"/>
    <n v="187"/>
    <n v="1202.4099999999999"/>
    <n v="1968.5900000000001"/>
  </r>
  <r>
    <s v="Dennison Crosswaite"/>
    <x v="1"/>
    <s v="White Choc"/>
    <d v="2021-07-19T00:00:00"/>
    <n v="1428"/>
    <n v="84"/>
    <n v="540.12"/>
    <n v="887.88"/>
  </r>
  <r>
    <s v="Jan Morforth"/>
    <x v="2"/>
    <s v="Caramel Stuffed Bars"/>
    <d v="2021-07-19T00:00:00"/>
    <n v="658"/>
    <n v="27"/>
    <n v="227.60999999999999"/>
    <n v="430.39"/>
  </r>
  <r>
    <s v="Kaine Padly"/>
    <x v="2"/>
    <s v="Raspberry Choco"/>
    <d v="2021-07-19T00:00:00"/>
    <n v="9338"/>
    <n v="550"/>
    <n v="2117.5"/>
    <n v="7220.5"/>
  </r>
  <r>
    <s v="Marney O'Breen"/>
    <x v="4"/>
    <s v="Manuka Honey Choco"/>
    <d v="2021-07-19T00:00:00"/>
    <n v="3682"/>
    <n v="217"/>
    <n v="1475.6"/>
    <n v="2206.4"/>
  </r>
  <r>
    <s v="Dotty Strutley"/>
    <x v="5"/>
    <s v="50% Dark Bites"/>
    <d v="2021-07-19T00:00:00"/>
    <n v="4718"/>
    <n v="225"/>
    <n v="1683"/>
    <n v="3035"/>
  </r>
  <r>
    <s v="Karlen McCaffrey"/>
    <x v="2"/>
    <s v="Spicy Special Slims"/>
    <d v="2021-07-19T00:00:00"/>
    <n v="8701"/>
    <n v="670"/>
    <n v="5507.4000000000005"/>
    <n v="3193.5999999999995"/>
  </r>
  <r>
    <s v="Jan Morforth"/>
    <x v="3"/>
    <s v="50% Dark Bites"/>
    <d v="2021-07-19T00:00:00"/>
    <n v="3367"/>
    <n v="147"/>
    <n v="1099.5600000000002"/>
    <n v="2267.4399999999996"/>
  </r>
  <r>
    <s v="Brien Boise"/>
    <x v="5"/>
    <s v="Fruit &amp; Nut Bars"/>
    <d v="2021-07-19T00:00:00"/>
    <n v="224"/>
    <n v="16"/>
    <n v="75.84"/>
    <n v="148.16"/>
  </r>
  <r>
    <s v="Dennison Crosswaite"/>
    <x v="5"/>
    <s v="Manuka Honey Choco"/>
    <d v="2021-07-19T00:00:00"/>
    <n v="10668"/>
    <n v="770"/>
    <n v="5236"/>
    <n v="5432"/>
  </r>
  <r>
    <s v="Gigi Bohling"/>
    <x v="2"/>
    <s v="70% Dark Bites"/>
    <d v="2021-07-19T00:00:00"/>
    <n v="3878"/>
    <n v="299"/>
    <n v="1506.96"/>
    <n v="2371.04"/>
  </r>
  <r>
    <s v="Curtice Advani"/>
    <x v="3"/>
    <s v="Almond Choco"/>
    <d v="2021-07-19T00:00:00"/>
    <n v="1225"/>
    <n v="48"/>
    <n v="247.20000000000002"/>
    <n v="977.8"/>
  </r>
  <r>
    <s v="Kaine Padly"/>
    <x v="2"/>
    <s v="Orange Choco"/>
    <d v="2021-07-19T00:00:00"/>
    <n v="10010"/>
    <n v="1400"/>
    <n v="5152"/>
    <n v="4858"/>
  </r>
  <r>
    <s v="Karlen McCaffrey"/>
    <x v="0"/>
    <s v="Choco Coated Almonds"/>
    <d v="2021-07-19T00:00:00"/>
    <n v="5796"/>
    <n v="252"/>
    <n v="836.64"/>
    <n v="4959.3599999999997"/>
  </r>
  <r>
    <s v="Kelci Walkden"/>
    <x v="5"/>
    <s v="After Nines"/>
    <d v="2021-07-19T00:00:00"/>
    <n v="3913"/>
    <n v="218"/>
    <n v="2230.14"/>
    <n v="1682.8600000000001"/>
  </r>
  <r>
    <s v="Oby Sorrel"/>
    <x v="0"/>
    <s v="Drinking Coco"/>
    <d v="2021-07-19T00:00:00"/>
    <n v="9842"/>
    <n v="394"/>
    <n v="3916.3599999999997"/>
    <n v="5925.64"/>
  </r>
  <r>
    <s v="Rafaelita Blaksland"/>
    <x v="4"/>
    <s v="Almond Choco"/>
    <d v="2021-07-19T00:00:00"/>
    <n v="7378"/>
    <n v="296"/>
    <n v="1524.4"/>
    <n v="5853.6"/>
  </r>
  <r>
    <s v="Wilone O'Kielt"/>
    <x v="5"/>
    <s v="Mint Chip Choco"/>
    <d v="2021-07-19T00:00:00"/>
    <n v="10213"/>
    <n v="1470"/>
    <n v="8408.4"/>
    <n v="1804.6000000000004"/>
  </r>
  <r>
    <s v="Kaine Padly"/>
    <x v="1"/>
    <s v="Mint Chip Choco"/>
    <d v="2021-07-19T00:00:00"/>
    <n v="6069"/>
    <n v="770"/>
    <n v="4404.3999999999996"/>
    <n v="1664.6000000000004"/>
  </r>
  <r>
    <s v="Gigi Bohling"/>
    <x v="5"/>
    <s v="Organic Choco Syrup"/>
    <d v="2021-07-20T00:00:00"/>
    <n v="1890"/>
    <n v="86"/>
    <n v="823.02"/>
    <n v="1066.98"/>
  </r>
  <r>
    <s v="Gunar Cockshoot"/>
    <x v="3"/>
    <s v="70% Dark Bites"/>
    <d v="2021-07-20T00:00:00"/>
    <n v="2660"/>
    <n v="167"/>
    <n v="841.68"/>
    <n v="1818.3200000000002"/>
  </r>
  <r>
    <s v="Husein Augar"/>
    <x v="4"/>
    <s v="After Nines"/>
    <d v="2021-07-20T00:00:00"/>
    <n v="651"/>
    <n v="33"/>
    <n v="337.59000000000003"/>
    <n v="313.40999999999997"/>
  </r>
  <r>
    <s v="Madelene Upcott"/>
    <x v="0"/>
    <s v="Manuka Honey Choco"/>
    <d v="2021-07-20T00:00:00"/>
    <n v="2800"/>
    <n v="187"/>
    <n v="1271.5999999999999"/>
    <n v="1528.4"/>
  </r>
  <r>
    <s v="Marney O'Breen"/>
    <x v="5"/>
    <s v="Eclairs"/>
    <d v="2021-07-20T00:00:00"/>
    <n v="2037"/>
    <n v="204"/>
    <n v="1287.24"/>
    <n v="749.76"/>
  </r>
  <r>
    <s v="Kaine Padly"/>
    <x v="1"/>
    <s v="85% Dark Bars"/>
    <d v="2021-07-20T00:00:00"/>
    <n v="1001"/>
    <n v="48"/>
    <n v="504.48"/>
    <n v="496.52"/>
  </r>
  <r>
    <s v="Dennison Crosswaite"/>
    <x v="4"/>
    <s v="After Nines"/>
    <d v="2021-07-20T00:00:00"/>
    <n v="140"/>
    <n v="7"/>
    <n v="71.61"/>
    <n v="68.39"/>
  </r>
  <r>
    <s v="Karlen McCaffrey"/>
    <x v="2"/>
    <s v="70% Dark Bites"/>
    <d v="2021-07-20T00:00:00"/>
    <n v="1848"/>
    <n v="124"/>
    <n v="624.96"/>
    <n v="1223.04"/>
  </r>
  <r>
    <s v="Gunar Cockshoot"/>
    <x v="5"/>
    <s v="Organic Choco Syrup"/>
    <d v="2021-07-20T00:00:00"/>
    <n v="2317"/>
    <n v="106"/>
    <n v="1014.4200000000001"/>
    <n v="1302.58"/>
  </r>
  <r>
    <s v="Kelci Walkden"/>
    <x v="1"/>
    <s v="Baker's Choco Chips"/>
    <d v="2021-07-20T00:00:00"/>
    <n v="168"/>
    <n v="17"/>
    <n v="210.97"/>
    <n v="-42.97"/>
  </r>
  <r>
    <s v="Jan Morforth"/>
    <x v="3"/>
    <s v="Raspberry Choco"/>
    <d v="2021-07-20T00:00:00"/>
    <n v="1365"/>
    <n v="76"/>
    <n v="292.60000000000002"/>
    <n v="1072.4000000000001"/>
  </r>
  <r>
    <s v="Andria Kimpton"/>
    <x v="5"/>
    <s v="Spicy Special Slims"/>
    <d v="2021-07-20T00:00:00"/>
    <n v="3815"/>
    <n v="294"/>
    <n v="2416.6800000000003"/>
    <n v="1398.3199999999997"/>
  </r>
  <r>
    <s v="Curtice Advani"/>
    <x v="4"/>
    <s v="99% Dark &amp; Pure"/>
    <d v="2021-07-20T00:00:00"/>
    <n v="2604"/>
    <n v="145"/>
    <n v="1120.8500000000001"/>
    <n v="1483.1499999999999"/>
  </r>
  <r>
    <s v="Brien Boise"/>
    <x v="3"/>
    <s v="Caramel Stuffed Bars"/>
    <d v="2021-07-20T00:00:00"/>
    <n v="1253"/>
    <n v="49"/>
    <n v="413.07"/>
    <n v="839.93000000000006"/>
  </r>
  <r>
    <s v="Gigi Bohling"/>
    <x v="3"/>
    <s v="Caramel Stuffed Bars"/>
    <d v="2021-07-20T00:00:00"/>
    <n v="3941"/>
    <n v="165"/>
    <n v="1390.95"/>
    <n v="2550.0500000000002"/>
  </r>
  <r>
    <s v="Jan Morforth"/>
    <x v="2"/>
    <s v="85% Dark Bars"/>
    <d v="2021-07-20T00:00:00"/>
    <n v="7714"/>
    <n v="368"/>
    <n v="3867.68"/>
    <n v="3846.32"/>
  </r>
  <r>
    <s v="Brien Boise"/>
    <x v="5"/>
    <s v="50% Dark Bites"/>
    <d v="2021-07-20T00:00:00"/>
    <n v="9912"/>
    <n v="472"/>
    <n v="3530.5600000000004"/>
    <n v="6381.44"/>
  </r>
  <r>
    <s v="Dotty Strutley"/>
    <x v="4"/>
    <s v="Milk Bars"/>
    <d v="2021-07-20T00:00:00"/>
    <n v="14"/>
    <n v="1"/>
    <n v="5.26"/>
    <n v="8.74"/>
  </r>
  <r>
    <s v="Dotty Strutley"/>
    <x v="5"/>
    <s v="Almond Choco"/>
    <d v="2021-07-20T00:00:00"/>
    <n v="3136"/>
    <n v="117"/>
    <n v="602.55000000000007"/>
    <n v="2533.4499999999998"/>
  </r>
  <r>
    <s v="Oby Sorrel"/>
    <x v="5"/>
    <s v="Milk Bars"/>
    <d v="2021-07-20T00:00:00"/>
    <n v="4235"/>
    <n v="250"/>
    <n v="1315"/>
    <n v="2920"/>
  </r>
  <r>
    <s v="Dennison Crosswaite"/>
    <x v="2"/>
    <s v="85% Dark Bars"/>
    <d v="2021-07-20T00:00:00"/>
    <n v="1827"/>
    <n v="97"/>
    <n v="1019.47"/>
    <n v="807.53"/>
  </r>
  <r>
    <s v="Karlen McCaffrey"/>
    <x v="3"/>
    <s v="Eclairs"/>
    <d v="2021-07-20T00:00:00"/>
    <n v="4515"/>
    <n v="411"/>
    <n v="2593.41"/>
    <n v="1921.5900000000001"/>
  </r>
  <r>
    <s v="Barr Faughny"/>
    <x v="5"/>
    <s v="Milk Bars"/>
    <d v="2021-07-20T00:00:00"/>
    <n v="6223"/>
    <n v="346"/>
    <n v="1819.96"/>
    <n v="4403.04"/>
  </r>
  <r>
    <s v="Dotty Strutley"/>
    <x v="5"/>
    <s v="After Nines"/>
    <d v="2021-07-20T00:00:00"/>
    <n v="7196"/>
    <n v="400"/>
    <n v="4092"/>
    <n v="3104"/>
  </r>
  <r>
    <s v="Gunar Cockshoot"/>
    <x v="5"/>
    <s v="Spicy Special Slims"/>
    <d v="2021-07-20T00:00:00"/>
    <n v="1015"/>
    <n v="85"/>
    <n v="698.7"/>
    <n v="316.29999999999995"/>
  </r>
  <r>
    <s v="Kelci Walkden"/>
    <x v="0"/>
    <s v="Baker's Choco Chips"/>
    <d v="2021-07-20T00:00:00"/>
    <n v="280"/>
    <n v="32"/>
    <n v="397.12"/>
    <n v="-117.12"/>
  </r>
  <r>
    <s v="Curtice Advani"/>
    <x v="2"/>
    <s v="Organic Choco Syrup"/>
    <d v="2021-07-20T00:00:00"/>
    <n v="2639"/>
    <n v="106"/>
    <n v="1014.4200000000001"/>
    <n v="1624.58"/>
  </r>
  <r>
    <s v="Ches Bonnell"/>
    <x v="0"/>
    <s v="Choco Coated Almonds"/>
    <d v="2021-07-20T00:00:00"/>
    <n v="2933"/>
    <n v="128"/>
    <n v="424.96"/>
    <n v="2508.04"/>
  </r>
  <r>
    <s v="Dennison Crosswaite"/>
    <x v="5"/>
    <s v="Baker's Choco Chips"/>
    <d v="2021-07-20T00:00:00"/>
    <n v="4410"/>
    <n v="630"/>
    <n v="7818.3"/>
    <n v="-3408.3"/>
  </r>
  <r>
    <s v="Wilone O'Kielt"/>
    <x v="4"/>
    <s v="White Choc"/>
    <d v="2021-07-20T00:00:00"/>
    <n v="1484"/>
    <n v="88"/>
    <n v="565.83999999999992"/>
    <n v="918.16000000000008"/>
  </r>
  <r>
    <s v="Oby Sorrel"/>
    <x v="0"/>
    <s v="Mint Chip Choco"/>
    <d v="2021-07-20T00:00:00"/>
    <n v="3143"/>
    <n v="393"/>
    <n v="2247.96"/>
    <n v="895.04"/>
  </r>
  <r>
    <s v="Oby Sorrel"/>
    <x v="1"/>
    <s v="Almond Choco"/>
    <d v="2021-07-20T00:00:00"/>
    <n v="6062"/>
    <n v="225"/>
    <n v="1158.75"/>
    <n v="4903.25"/>
  </r>
  <r>
    <s v="Beverie Moffet"/>
    <x v="3"/>
    <s v="Milk Bars"/>
    <d v="2021-07-20T00:00:00"/>
    <n v="567"/>
    <n v="34"/>
    <n v="178.84"/>
    <n v="388.15999999999997"/>
  </r>
  <r>
    <s v="Brien Boise"/>
    <x v="2"/>
    <s v="Fruit &amp; Nut Bars"/>
    <d v="2021-07-20T00:00:00"/>
    <n v="1911"/>
    <n v="147"/>
    <n v="696.78000000000009"/>
    <n v="1214.2199999999998"/>
  </r>
  <r>
    <s v="Kelci Walkden"/>
    <x v="2"/>
    <s v="Caramel Stuffed Bars"/>
    <d v="2021-07-20T00:00:00"/>
    <n v="5663"/>
    <n v="210"/>
    <n v="1770.3"/>
    <n v="3892.7"/>
  </r>
  <r>
    <s v="Kelci Walkden"/>
    <x v="4"/>
    <s v="Baker's Choco Chips"/>
    <d v="2021-07-20T00:00:00"/>
    <n v="112"/>
    <n v="13"/>
    <n v="161.33000000000001"/>
    <n v="-49.330000000000013"/>
  </r>
  <r>
    <s v="Ches Bonnell"/>
    <x v="2"/>
    <s v="After Nines"/>
    <d v="2021-07-20T00:00:00"/>
    <n v="1162"/>
    <n v="59"/>
    <n v="603.57000000000005"/>
    <n v="558.42999999999995"/>
  </r>
  <r>
    <s v="Marney O'Breen"/>
    <x v="3"/>
    <s v="Almond Choco"/>
    <d v="2021-07-20T00:00:00"/>
    <n v="11375"/>
    <n v="438"/>
    <n v="2255.7000000000003"/>
    <n v="9119.2999999999993"/>
  </r>
  <r>
    <s v="Rafaelita Blaksland"/>
    <x v="3"/>
    <s v="Baker's Choco Chips"/>
    <d v="2021-07-20T00:00:00"/>
    <n v="2464"/>
    <n v="352"/>
    <n v="4368.32"/>
    <n v="-1904.3199999999997"/>
  </r>
  <r>
    <s v="Andria Kimpton"/>
    <x v="2"/>
    <s v="Spicy Special Slims"/>
    <d v="2021-07-20T00:00:00"/>
    <n v="1946"/>
    <n v="139"/>
    <n v="1142.5800000000002"/>
    <n v="803.41999999999985"/>
  </r>
  <r>
    <s v="Curtice Advani"/>
    <x v="4"/>
    <s v="85% Dark Bars"/>
    <d v="2021-07-20T00:00:00"/>
    <n v="7301"/>
    <n v="332"/>
    <n v="3489.3199999999997"/>
    <n v="3811.6800000000003"/>
  </r>
  <r>
    <s v="Marney O'Breen"/>
    <x v="3"/>
    <s v="Smooth Sliky Salty"/>
    <d v="2021-07-20T00:00:00"/>
    <n v="1029"/>
    <n v="147"/>
    <n v="405.71999999999997"/>
    <n v="623.28"/>
  </r>
  <r>
    <s v="Jan Morforth"/>
    <x v="3"/>
    <s v="Drinking Coco"/>
    <d v="2021-07-20T00:00:00"/>
    <n v="11753"/>
    <n v="471"/>
    <n v="4681.74"/>
    <n v="7071.26"/>
  </r>
  <r>
    <s v="Gunar Cockshoot"/>
    <x v="1"/>
    <s v="After Nines"/>
    <d v="2021-07-20T00:00:00"/>
    <n v="4641"/>
    <n v="258"/>
    <n v="2639.34"/>
    <n v="2001.6599999999999"/>
  </r>
  <r>
    <s v="Marney O'Breen"/>
    <x v="1"/>
    <s v="85% Dark Bars"/>
    <d v="2021-07-20T00:00:00"/>
    <n v="1372"/>
    <n v="69"/>
    <n v="725.18999999999994"/>
    <n v="646.81000000000006"/>
  </r>
  <r>
    <s v="Oby Sorrel"/>
    <x v="4"/>
    <s v="Smooth Sliky Salty"/>
    <d v="2021-07-20T00:00:00"/>
    <n v="2044"/>
    <n v="341"/>
    <n v="941.16"/>
    <n v="1102.8400000000001"/>
  </r>
  <r>
    <s v="Marney O'Breen"/>
    <x v="4"/>
    <s v="White Choc"/>
    <d v="2021-07-20T00:00:00"/>
    <n v="6188"/>
    <n v="344"/>
    <n v="2211.92"/>
    <n v="3976.08"/>
  </r>
  <r>
    <s v="Kaine Padly"/>
    <x v="1"/>
    <s v="Peanut Butter Cubes"/>
    <d v="2021-07-20T00:00:00"/>
    <n v="3969"/>
    <n v="284"/>
    <n v="752.6"/>
    <n v="3216.4"/>
  </r>
  <r>
    <s v="Ches Bonnell"/>
    <x v="1"/>
    <s v="Caramel Stuffed Bars"/>
    <d v="2021-07-20T00:00:00"/>
    <n v="1078"/>
    <n v="45"/>
    <n v="379.34999999999997"/>
    <n v="698.65000000000009"/>
  </r>
  <r>
    <s v="Karlen McCaffrey"/>
    <x v="5"/>
    <s v="Manuka Honey Choco"/>
    <d v="2021-07-20T00:00:00"/>
    <n v="2471"/>
    <n v="165"/>
    <n v="1122"/>
    <n v="1349"/>
  </r>
  <r>
    <s v="Barr Faughny"/>
    <x v="4"/>
    <s v="99% Dark &amp; Pure"/>
    <d v="2021-07-21T00:00:00"/>
    <n v="3185"/>
    <n v="188"/>
    <n v="1453.24"/>
    <n v="1731.76"/>
  </r>
  <r>
    <s v="Husein Augar"/>
    <x v="0"/>
    <s v="White Choc"/>
    <d v="2021-07-21T00:00:00"/>
    <n v="4347"/>
    <n v="242"/>
    <n v="1556.06"/>
    <n v="2790.94"/>
  </r>
  <r>
    <s v="Andria Kimpton"/>
    <x v="4"/>
    <s v="Orange Choco"/>
    <d v="2021-07-21T00:00:00"/>
    <n v="4270"/>
    <n v="534"/>
    <n v="1965.1200000000001"/>
    <n v="2304.88"/>
  </r>
  <r>
    <s v="Dennison Crosswaite"/>
    <x v="3"/>
    <s v="Organic Choco Syrup"/>
    <d v="2021-07-21T00:00:00"/>
    <n v="2520"/>
    <n v="101"/>
    <n v="966.57"/>
    <n v="1553.4299999999998"/>
  </r>
  <r>
    <s v="Beverie Moffet"/>
    <x v="2"/>
    <s v="Peanut Butter Cubes"/>
    <d v="2021-07-21T00:00:00"/>
    <n v="924"/>
    <n v="72"/>
    <n v="190.79999999999998"/>
    <n v="733.2"/>
  </r>
  <r>
    <s v="Husein Augar"/>
    <x v="4"/>
    <s v="Manuka Honey Choco"/>
    <d v="2021-07-21T00:00:00"/>
    <n v="4368"/>
    <n v="257"/>
    <n v="1747.6"/>
    <n v="2620.4"/>
  </r>
  <r>
    <s v="Brien Boise"/>
    <x v="4"/>
    <s v="Orange Choco"/>
    <d v="2021-07-21T00:00:00"/>
    <n v="2450"/>
    <n v="350"/>
    <n v="1288"/>
    <n v="1162"/>
  </r>
  <r>
    <s v="Brien Boise"/>
    <x v="4"/>
    <s v="Spicy Special Slims"/>
    <d v="2021-07-21T00:00:00"/>
    <n v="2044"/>
    <n v="171"/>
    <n v="1405.6200000000001"/>
    <n v="638.37999999999988"/>
  </r>
  <r>
    <s v="Karlen McCaffrey"/>
    <x v="0"/>
    <s v="Mint Chip Choco"/>
    <d v="2021-07-21T00:00:00"/>
    <n v="3318"/>
    <n v="474"/>
    <n v="2711.2799999999997"/>
    <n v="606.72000000000025"/>
  </r>
  <r>
    <s v="Oby Sorrel"/>
    <x v="1"/>
    <s v="Milk Bars"/>
    <d v="2021-07-21T00:00:00"/>
    <n v="4970"/>
    <n v="293"/>
    <n v="1541.1799999999998"/>
    <n v="3428.82"/>
  </r>
  <r>
    <s v="Kelci Walkden"/>
    <x v="2"/>
    <s v="White Choc"/>
    <d v="2021-07-21T00:00:00"/>
    <n v="8939"/>
    <n v="471"/>
    <n v="3028.5299999999997"/>
    <n v="5910.47"/>
  </r>
  <r>
    <s v="Dennison Crosswaite"/>
    <x v="3"/>
    <s v="Eclairs"/>
    <d v="2021-07-21T00:00:00"/>
    <n v="6699"/>
    <n v="770"/>
    <n v="4858.7"/>
    <n v="1840.3000000000002"/>
  </r>
  <r>
    <s v="Dennison Crosswaite"/>
    <x v="4"/>
    <s v="White Choc"/>
    <d v="2021-07-21T00:00:00"/>
    <n v="2247"/>
    <n v="133"/>
    <n v="855.18999999999994"/>
    <n v="1391.81"/>
  </r>
  <r>
    <s v="Dotty Strutley"/>
    <x v="0"/>
    <s v="85% Dark Bars"/>
    <d v="2021-07-21T00:00:00"/>
    <n v="3717"/>
    <n v="169"/>
    <n v="1776.19"/>
    <n v="1940.81"/>
  </r>
  <r>
    <s v="Ches Bonnell"/>
    <x v="4"/>
    <s v="Caramel Stuffed Bars"/>
    <d v="2021-07-21T00:00:00"/>
    <n v="5523"/>
    <n v="231"/>
    <n v="1947.33"/>
    <n v="3575.67"/>
  </r>
  <r>
    <s v="Beverie Moffet"/>
    <x v="0"/>
    <s v="Smooth Sliky Salty"/>
    <d v="2021-07-21T00:00:00"/>
    <n v="4060"/>
    <n v="508"/>
    <n v="1402.08"/>
    <n v="2657.92"/>
  </r>
  <r>
    <s v="Kelci Walkden"/>
    <x v="4"/>
    <s v="Choco Coated Almonds"/>
    <d v="2021-07-21T00:00:00"/>
    <n v="10381"/>
    <n v="433"/>
    <n v="1437.56"/>
    <n v="8943.44"/>
  </r>
  <r>
    <s v="Marney O'Breen"/>
    <x v="3"/>
    <s v="Drinking Coco"/>
    <d v="2021-07-21T00:00:00"/>
    <n v="3416"/>
    <n v="143"/>
    <n v="1421.4199999999998"/>
    <n v="1994.5800000000002"/>
  </r>
  <r>
    <s v="Marney O'Breen"/>
    <x v="1"/>
    <s v="Peanut Butter Cubes"/>
    <d v="2021-07-21T00:00:00"/>
    <n v="4417"/>
    <n v="340"/>
    <n v="901"/>
    <n v="3516"/>
  </r>
  <r>
    <s v="Madelene Upcott"/>
    <x v="1"/>
    <s v="85% Dark Bars"/>
    <d v="2021-07-21T00:00:00"/>
    <n v="4221"/>
    <n v="212"/>
    <n v="2228.12"/>
    <n v="1992.88"/>
  </r>
  <r>
    <s v="Dennison Crosswaite"/>
    <x v="4"/>
    <s v="Peanut Butter Cubes"/>
    <d v="2021-07-21T00:00:00"/>
    <n v="721"/>
    <n v="49"/>
    <n v="129.85"/>
    <n v="591.15"/>
  </r>
  <r>
    <s v="Gunar Cockshoot"/>
    <x v="0"/>
    <s v="Spicy Special Slims"/>
    <d v="2021-07-21T00:00:00"/>
    <n v="2296"/>
    <n v="154"/>
    <n v="1265.8800000000001"/>
    <n v="1030.1199999999999"/>
  </r>
  <r>
    <s v="Gunar Cockshoot"/>
    <x v="2"/>
    <s v="Eclairs"/>
    <d v="2021-07-21T00:00:00"/>
    <n v="5404"/>
    <n v="601"/>
    <n v="3792.31"/>
    <n v="1611.69"/>
  </r>
  <r>
    <s v="Kelci Walkden"/>
    <x v="5"/>
    <s v="Eclairs"/>
    <d v="2021-07-21T00:00:00"/>
    <n v="553"/>
    <n v="56"/>
    <n v="353.35999999999996"/>
    <n v="199.64000000000004"/>
  </r>
  <r>
    <s v="Oby Sorrel"/>
    <x v="5"/>
    <s v="Fruit &amp; Nut Bars"/>
    <d v="2021-07-21T00:00:00"/>
    <n v="3724"/>
    <n v="266"/>
    <n v="1260.8400000000001"/>
    <n v="2463.16"/>
  </r>
  <r>
    <s v="Gunar Cockshoot"/>
    <x v="2"/>
    <s v="After Nines"/>
    <d v="2021-07-21T00:00:00"/>
    <n v="1358"/>
    <n v="76"/>
    <n v="777.48"/>
    <n v="580.52"/>
  </r>
  <r>
    <s v="Gigi Bohling"/>
    <x v="3"/>
    <s v="After Nines"/>
    <d v="2021-07-21T00:00:00"/>
    <n v="133"/>
    <n v="8"/>
    <n v="81.84"/>
    <n v="51.16"/>
  </r>
  <r>
    <s v="Barr Faughny"/>
    <x v="5"/>
    <s v="Fruit &amp; Nut Bars"/>
    <d v="2021-07-21T00:00:00"/>
    <n v="6076"/>
    <n v="468"/>
    <n v="2218.3200000000002"/>
    <n v="3857.68"/>
  </r>
  <r>
    <s v="Dennison Crosswaite"/>
    <x v="2"/>
    <s v="Almond Choco"/>
    <d v="2021-07-21T00:00:00"/>
    <n v="2744"/>
    <n v="102"/>
    <n v="525.30000000000007"/>
    <n v="2218.6999999999998"/>
  </r>
  <r>
    <s v="Andria Kimpton"/>
    <x v="4"/>
    <s v="Manuka Honey Choco"/>
    <d v="2021-07-21T00:00:00"/>
    <n v="2282"/>
    <n v="153"/>
    <n v="1040.3999999999999"/>
    <n v="1241.6000000000001"/>
  </r>
  <r>
    <s v="Wilone O'Kielt"/>
    <x v="0"/>
    <s v="50% Dark Bites"/>
    <d v="2021-07-21T00:00:00"/>
    <n v="658"/>
    <n v="29"/>
    <n v="216.92000000000002"/>
    <n v="441.08"/>
  </r>
  <r>
    <s v="Marney O'Breen"/>
    <x v="0"/>
    <s v="Caramel Stuffed Bars"/>
    <d v="2021-07-21T00:00:00"/>
    <n v="3213"/>
    <n v="129"/>
    <n v="1087.47"/>
    <n v="2125.5299999999997"/>
  </r>
  <r>
    <s v="Karlen McCaffrey"/>
    <x v="3"/>
    <s v="After Nines"/>
    <d v="2021-07-21T00:00:00"/>
    <n v="12621"/>
    <n v="665"/>
    <n v="6802.9500000000007"/>
    <n v="5818.0499999999993"/>
  </r>
  <r>
    <s v="Barr Faughny"/>
    <x v="4"/>
    <s v="Peanut Butter Cubes"/>
    <d v="2021-07-21T00:00:00"/>
    <n v="6139"/>
    <n v="512"/>
    <n v="1356.8"/>
    <n v="4782.2"/>
  </r>
  <r>
    <s v="Oby Sorrel"/>
    <x v="0"/>
    <s v="70% Dark Bites"/>
    <d v="2021-07-21T00:00:00"/>
    <n v="1736"/>
    <n v="134"/>
    <n v="675.36"/>
    <n v="1060.6399999999999"/>
  </r>
  <r>
    <s v="Curtice Advani"/>
    <x v="1"/>
    <s v="Organic Choco Syrup"/>
    <d v="2021-07-21T00:00:00"/>
    <n v="1575"/>
    <n v="69"/>
    <n v="660.33"/>
    <n v="914.67"/>
  </r>
  <r>
    <s v="Rafaelita Blaksland"/>
    <x v="4"/>
    <s v="50% Dark Bites"/>
    <d v="2021-07-21T00:00:00"/>
    <n v="12516"/>
    <n v="596"/>
    <n v="4458.08"/>
    <n v="8057.92"/>
  </r>
  <r>
    <s v="Husein Augar"/>
    <x v="5"/>
    <s v="Choco Coated Almonds"/>
    <d v="2021-07-21T00:00:00"/>
    <n v="5068"/>
    <n v="221"/>
    <n v="733.71999999999991"/>
    <n v="4334.28"/>
  </r>
  <r>
    <s v="Ches Bonnell"/>
    <x v="4"/>
    <s v="After Nines"/>
    <d v="2021-07-21T00:00:00"/>
    <n v="553"/>
    <n v="30"/>
    <n v="306.90000000000003"/>
    <n v="246.09999999999997"/>
  </r>
  <r>
    <s v="Marney O'Breen"/>
    <x v="4"/>
    <s v="Milk Bars"/>
    <d v="2021-07-21T00:00:00"/>
    <n v="4221"/>
    <n v="249"/>
    <n v="1309.74"/>
    <n v="2911.26"/>
  </r>
  <r>
    <s v="Marney O'Breen"/>
    <x v="4"/>
    <s v="Peanut Butter Cubes"/>
    <d v="2021-07-21T00:00:00"/>
    <n v="7091"/>
    <n v="591"/>
    <n v="1566.1499999999999"/>
    <n v="5524.85"/>
  </r>
  <r>
    <s v="Kaine Padly"/>
    <x v="3"/>
    <s v="99% Dark &amp; Pure"/>
    <d v="2021-07-21T00:00:00"/>
    <n v="3535"/>
    <n v="221"/>
    <n v="1708.3300000000002"/>
    <n v="1826.6699999999998"/>
  </r>
  <r>
    <s v="Kaine Padly"/>
    <x v="1"/>
    <s v="Orange Choco"/>
    <d v="2021-07-21T00:00:00"/>
    <n v="6202"/>
    <n v="1050"/>
    <n v="3864"/>
    <n v="2338"/>
  </r>
  <r>
    <s v="Rafaelita Blaksland"/>
    <x v="1"/>
    <s v="50% Dark Bites"/>
    <d v="2021-07-21T00:00:00"/>
    <n v="1085"/>
    <n v="55"/>
    <n v="411.40000000000003"/>
    <n v="673.59999999999991"/>
  </r>
  <r>
    <s v="Gigi Bohling"/>
    <x v="0"/>
    <s v="50% Dark Bites"/>
    <d v="2021-07-21T00:00:00"/>
    <n v="280"/>
    <n v="13"/>
    <n v="97.240000000000009"/>
    <n v="182.76"/>
  </r>
  <r>
    <s v="Kelci Walkden"/>
    <x v="5"/>
    <s v="Organic Choco Syrup"/>
    <d v="2021-07-21T00:00:00"/>
    <n v="4193"/>
    <n v="183"/>
    <n v="1751.31"/>
    <n v="2441.69"/>
  </r>
  <r>
    <s v="Wilone O'Kielt"/>
    <x v="2"/>
    <s v="Peanut Butter Cubes"/>
    <d v="2021-07-22T00:00:00"/>
    <n v="9884"/>
    <n v="659"/>
    <n v="1746.35"/>
    <n v="8137.65"/>
  </r>
  <r>
    <s v="Kelci Walkden"/>
    <x v="5"/>
    <s v="Spicy Special Slims"/>
    <d v="2021-07-22T00:00:00"/>
    <n v="1603"/>
    <n v="107"/>
    <n v="879.54000000000008"/>
    <n v="723.45999999999992"/>
  </r>
  <r>
    <s v="Madelene Upcott"/>
    <x v="4"/>
    <s v="70% Dark Bites"/>
    <d v="2021-07-22T00:00:00"/>
    <n v="2324"/>
    <n v="155"/>
    <n v="781.2"/>
    <n v="1542.8"/>
  </r>
  <r>
    <s v="Gunar Cockshoot"/>
    <x v="5"/>
    <s v="85% Dark Bars"/>
    <d v="2021-07-22T00:00:00"/>
    <n v="3367"/>
    <n v="154"/>
    <n v="1618.54"/>
    <n v="1748.46"/>
  </r>
  <r>
    <s v="Gunar Cockshoot"/>
    <x v="0"/>
    <s v="Mint Chip Choco"/>
    <d v="2021-07-22T00:00:00"/>
    <n v="4837"/>
    <n v="484"/>
    <n v="2768.48"/>
    <n v="2068.52"/>
  </r>
  <r>
    <s v="Rafaelita Blaksland"/>
    <x v="2"/>
    <s v="Baker's Choco Chips"/>
    <d v="2021-07-22T00:00:00"/>
    <n v="2149"/>
    <n v="215"/>
    <n v="2668.15"/>
    <n v="-519.15000000000009"/>
  </r>
  <r>
    <s v="Marney O'Breen"/>
    <x v="2"/>
    <s v="Almond Choco"/>
    <d v="2021-07-22T00:00:00"/>
    <n v="784"/>
    <n v="31"/>
    <n v="159.65"/>
    <n v="624.35"/>
  </r>
  <r>
    <s v="Karlen McCaffrey"/>
    <x v="5"/>
    <s v="99% Dark &amp; Pure"/>
    <d v="2021-07-22T00:00:00"/>
    <n v="3521"/>
    <n v="196"/>
    <n v="1515.0800000000002"/>
    <n v="2005.9199999999998"/>
  </r>
  <r>
    <s v="Ches Bonnell"/>
    <x v="3"/>
    <s v="Eclairs"/>
    <d v="2021-07-22T00:00:00"/>
    <n v="9758"/>
    <n v="910"/>
    <n v="5742.0999999999995"/>
    <n v="4015.9000000000005"/>
  </r>
  <r>
    <s v="Jan Morforth"/>
    <x v="0"/>
    <s v="Spicy Special Slims"/>
    <d v="2021-07-22T00:00:00"/>
    <n v="2954"/>
    <n v="228"/>
    <n v="1874.16"/>
    <n v="1079.8399999999999"/>
  </r>
  <r>
    <s v="Husein Augar"/>
    <x v="4"/>
    <s v="50% Dark Bites"/>
    <d v="2021-07-22T00:00:00"/>
    <n v="1855"/>
    <n v="89"/>
    <n v="665.72"/>
    <n v="1189.28"/>
  </r>
  <r>
    <s v="Ches Bonnell"/>
    <x v="5"/>
    <s v="White Choc"/>
    <d v="2021-07-22T00:00:00"/>
    <n v="4340"/>
    <n v="256"/>
    <n v="1646.08"/>
    <n v="2693.92"/>
  </r>
  <r>
    <s v="Wilone O'Kielt"/>
    <x v="3"/>
    <s v="White Choc"/>
    <d v="2021-07-22T00:00:00"/>
    <n v="392"/>
    <n v="20"/>
    <n v="128.6"/>
    <n v="263.39999999999998"/>
  </r>
  <r>
    <s v="Oby Sorrel"/>
    <x v="5"/>
    <s v="Caramel Stuffed Bars"/>
    <d v="2021-07-22T00:00:00"/>
    <n v="7630"/>
    <n v="306"/>
    <n v="2579.58"/>
    <n v="5050.42"/>
  </r>
  <r>
    <s v="Rafaelita Blaksland"/>
    <x v="3"/>
    <s v="White Choc"/>
    <d v="2021-07-22T00:00:00"/>
    <n v="7973"/>
    <n v="443"/>
    <n v="2848.49"/>
    <n v="5124.51"/>
  </r>
  <r>
    <s v="Beverie Moffet"/>
    <x v="4"/>
    <s v="Fruit &amp; Nut Bars"/>
    <d v="2021-07-22T00:00:00"/>
    <n v="1967"/>
    <n v="152"/>
    <n v="720.48"/>
    <n v="1246.52"/>
  </r>
  <r>
    <s v="Beverie Moffet"/>
    <x v="4"/>
    <s v="85% Dark Bars"/>
    <d v="2021-07-22T00:00:00"/>
    <n v="2989"/>
    <n v="158"/>
    <n v="1660.58"/>
    <n v="1328.42"/>
  </r>
  <r>
    <s v="Karlen McCaffrey"/>
    <x v="5"/>
    <s v="Fruit &amp; Nut Bars"/>
    <d v="2021-07-22T00:00:00"/>
    <n v="182"/>
    <n v="14"/>
    <n v="66.36"/>
    <n v="115.64"/>
  </r>
  <r>
    <s v="Jan Morforth"/>
    <x v="5"/>
    <s v="Baker's Choco Chips"/>
    <d v="2021-07-22T00:00:00"/>
    <n v="5922"/>
    <n v="658"/>
    <n v="8165.78"/>
    <n v="-2243.7799999999997"/>
  </r>
  <r>
    <s v="Karlen McCaffrey"/>
    <x v="5"/>
    <s v="Choco Coated Almonds"/>
    <d v="2021-07-22T00:00:00"/>
    <n v="1680"/>
    <n v="68"/>
    <n v="225.76"/>
    <n v="1454.24"/>
  </r>
  <r>
    <s v="Ches Bonnell"/>
    <x v="5"/>
    <s v="Orange Choco"/>
    <d v="2021-07-22T00:00:00"/>
    <n v="3997"/>
    <n v="500"/>
    <n v="1840"/>
    <n v="2157"/>
  </r>
  <r>
    <s v="Karlen McCaffrey"/>
    <x v="4"/>
    <s v="Manuka Honey Choco"/>
    <d v="2021-07-22T00:00:00"/>
    <n v="1372"/>
    <n v="86"/>
    <n v="584.79999999999995"/>
    <n v="787.2"/>
  </r>
  <r>
    <s v="Gunar Cockshoot"/>
    <x v="1"/>
    <s v="Mint Chip Choco"/>
    <d v="2021-07-22T00:00:00"/>
    <n v="4536"/>
    <n v="648"/>
    <n v="3706.56"/>
    <n v="829.44"/>
  </r>
  <r>
    <s v="Kelci Walkden"/>
    <x v="1"/>
    <s v="Raspberry Choco"/>
    <d v="2021-07-22T00:00:00"/>
    <n v="2898"/>
    <n v="145"/>
    <n v="558.25"/>
    <n v="2339.75"/>
  </r>
  <r>
    <s v="Kelci Walkden"/>
    <x v="2"/>
    <s v="Milk Bars"/>
    <d v="2021-07-22T00:00:00"/>
    <n v="4067"/>
    <n v="240"/>
    <n v="1262.3999999999999"/>
    <n v="2804.6000000000004"/>
  </r>
  <r>
    <s v="Rafaelita Blaksland"/>
    <x v="1"/>
    <s v="Milk Bars"/>
    <d v="2021-07-23T00:00:00"/>
    <n v="2891"/>
    <n v="181"/>
    <n v="952.06"/>
    <n v="1938.94"/>
  </r>
  <r>
    <s v="Jan Morforth"/>
    <x v="5"/>
    <s v="Smooth Sliky Salty"/>
    <d v="2021-07-23T00:00:00"/>
    <n v="8001"/>
    <n v="910"/>
    <n v="2511.6"/>
    <n v="5489.4"/>
  </r>
  <r>
    <s v="Curtice Advani"/>
    <x v="4"/>
    <s v="Smooth Sliky Salty"/>
    <d v="2021-07-23T00:00:00"/>
    <n v="6286"/>
    <n v="699"/>
    <n v="1929.2399999999998"/>
    <n v="4356.76"/>
  </r>
  <r>
    <s v="Andria Kimpton"/>
    <x v="1"/>
    <s v="Eclairs"/>
    <d v="2021-07-23T00:00:00"/>
    <n v="2583"/>
    <n v="235"/>
    <n v="1482.85"/>
    <n v="1100.1500000000001"/>
  </r>
  <r>
    <s v="Barr Faughny"/>
    <x v="4"/>
    <s v="Eclairs"/>
    <d v="2021-07-23T00:00:00"/>
    <n v="1512"/>
    <n v="168"/>
    <n v="1060.08"/>
    <n v="451.92000000000007"/>
  </r>
  <r>
    <s v="Ches Bonnell"/>
    <x v="0"/>
    <s v="Milk Bars"/>
    <d v="2021-07-23T00:00:00"/>
    <n v="693"/>
    <n v="41"/>
    <n v="215.66"/>
    <n v="477.34000000000003"/>
  </r>
  <r>
    <s v="Ches Bonnell"/>
    <x v="3"/>
    <s v="Mint Chip Choco"/>
    <d v="2021-07-23T00:00:00"/>
    <n v="119"/>
    <n v="14"/>
    <n v="80.08"/>
    <n v="38.92"/>
  </r>
  <r>
    <s v="Brien Boise"/>
    <x v="3"/>
    <s v="Mint Chip Choco"/>
    <d v="2021-07-23T00:00:00"/>
    <n v="6139"/>
    <n v="614"/>
    <n v="3512.08"/>
    <n v="2626.92"/>
  </r>
  <r>
    <s v="Husein Augar"/>
    <x v="5"/>
    <s v="70% Dark Bites"/>
    <d v="2021-07-23T00:00:00"/>
    <n v="9345"/>
    <n v="585"/>
    <n v="2948.4"/>
    <n v="6396.6"/>
  </r>
  <r>
    <s v="Husein Augar"/>
    <x v="5"/>
    <s v="85% Dark Bars"/>
    <d v="2021-07-23T00:00:00"/>
    <n v="938"/>
    <n v="45"/>
    <n v="472.95"/>
    <n v="465.05"/>
  </r>
  <r>
    <s v="Kelci Walkden"/>
    <x v="1"/>
    <s v="Organic Choco Syrup"/>
    <d v="2021-07-23T00:00:00"/>
    <n v="4732"/>
    <n v="198"/>
    <n v="1894.8600000000001"/>
    <n v="2837.14"/>
  </r>
  <r>
    <s v="Barr Faughny"/>
    <x v="3"/>
    <s v="50% Dark Bites"/>
    <d v="2021-07-23T00:00:00"/>
    <n v="49"/>
    <n v="3"/>
    <n v="22.44"/>
    <n v="26.56"/>
  </r>
  <r>
    <s v="Dotty Strutley"/>
    <x v="0"/>
    <s v="Manuka Honey Choco"/>
    <d v="2021-07-23T00:00:00"/>
    <n v="2275"/>
    <n v="163"/>
    <n v="1108.3999999999999"/>
    <n v="1166.6000000000001"/>
  </r>
  <r>
    <s v="Andria Kimpton"/>
    <x v="0"/>
    <s v="Mint Chip Choco"/>
    <d v="2021-07-23T00:00:00"/>
    <n v="5229"/>
    <n v="523"/>
    <n v="2991.56"/>
    <n v="2237.44"/>
  </r>
  <r>
    <s v="Oby Sorrel"/>
    <x v="3"/>
    <s v="White Choc"/>
    <d v="2021-07-23T00:00:00"/>
    <n v="7518"/>
    <n v="418"/>
    <n v="2687.74"/>
    <n v="4830.26"/>
  </r>
  <r>
    <s v="Jan Morforth"/>
    <x v="2"/>
    <s v="Baker's Choco Chips"/>
    <d v="2021-07-23T00:00:00"/>
    <n v="924"/>
    <n v="103"/>
    <n v="1278.23"/>
    <n v="-354.23"/>
  </r>
  <r>
    <s v="Kelci Walkden"/>
    <x v="4"/>
    <s v="Spicy Special Slims"/>
    <d v="2021-07-23T00:00:00"/>
    <n v="3332"/>
    <n v="257"/>
    <n v="2112.54"/>
    <n v="1219.46"/>
  </r>
  <r>
    <s v="Husein Augar"/>
    <x v="3"/>
    <s v="Organic Choco Syrup"/>
    <d v="2021-07-23T00:00:00"/>
    <n v="2464"/>
    <n v="99"/>
    <n v="947.43000000000006"/>
    <n v="1516.57"/>
  </r>
  <r>
    <s v="Beverie Moffet"/>
    <x v="1"/>
    <s v="Choco Coated Almonds"/>
    <d v="2021-07-23T00:00:00"/>
    <n v="17381"/>
    <n v="700"/>
    <n v="2324"/>
    <n v="15057"/>
  </r>
  <r>
    <s v="Dennison Crosswaite"/>
    <x v="4"/>
    <s v="Baker's Choco Chips"/>
    <d v="2021-07-23T00:00:00"/>
    <n v="2723"/>
    <n v="389"/>
    <n v="4827.49"/>
    <n v="-2104.4899999999998"/>
  </r>
  <r>
    <s v="Barr Faughny"/>
    <x v="5"/>
    <s v="Almond Choco"/>
    <d v="2021-07-23T00:00:00"/>
    <n v="3626"/>
    <n v="146"/>
    <n v="751.90000000000009"/>
    <n v="2874.1"/>
  </r>
  <r>
    <s v="Jan Morforth"/>
    <x v="1"/>
    <s v="Drinking Coco"/>
    <d v="2021-07-23T00:00:00"/>
    <n v="1176"/>
    <n v="48"/>
    <n v="477.12"/>
    <n v="698.88"/>
  </r>
  <r>
    <s v="Husein Augar"/>
    <x v="3"/>
    <s v="Orange Choco"/>
    <d v="2021-07-23T00:00:00"/>
    <n v="3087"/>
    <n v="515"/>
    <n v="1895.2"/>
    <n v="1191.8"/>
  </r>
  <r>
    <s v="Karlen McCaffrey"/>
    <x v="1"/>
    <s v="Raspberry Choco"/>
    <d v="2021-07-23T00:00:00"/>
    <n v="1253"/>
    <n v="63"/>
    <n v="242.55"/>
    <n v="1010.45"/>
  </r>
  <r>
    <s v="Husein Augar"/>
    <x v="4"/>
    <s v="Smooth Sliky Salty"/>
    <d v="2021-07-23T00:00:00"/>
    <n v="210"/>
    <n v="27"/>
    <n v="74.52"/>
    <n v="135.48000000000002"/>
  </r>
  <r>
    <s v="Rafaelita Blaksland"/>
    <x v="3"/>
    <s v="Spicy Special Slims"/>
    <d v="2021-07-23T00:00:00"/>
    <n v="679"/>
    <n v="49"/>
    <n v="402.78000000000003"/>
    <n v="276.21999999999997"/>
  </r>
  <r>
    <s v="Brien Boise"/>
    <x v="4"/>
    <s v="85% Dark Bars"/>
    <d v="2021-07-23T00:00:00"/>
    <n v="1421"/>
    <n v="68"/>
    <n v="714.68"/>
    <n v="706.32"/>
  </r>
  <r>
    <s v="Madelene Upcott"/>
    <x v="4"/>
    <s v="Smooth Sliky Salty"/>
    <d v="2021-07-23T00:00:00"/>
    <n v="3311"/>
    <n v="414"/>
    <n v="1142.6399999999999"/>
    <n v="2168.36"/>
  </r>
  <r>
    <s v="Curtice Advani"/>
    <x v="4"/>
    <s v="Fruit &amp; Nut Bars"/>
    <d v="2021-07-23T00:00:00"/>
    <n v="1862"/>
    <n v="133"/>
    <n v="630.42000000000007"/>
    <n v="1231.58"/>
  </r>
  <r>
    <s v="Madelene Upcott"/>
    <x v="1"/>
    <s v="Manuka Honey Choco"/>
    <d v="2021-07-23T00:00:00"/>
    <n v="3199"/>
    <n v="189"/>
    <n v="1285.2"/>
    <n v="1913.8"/>
  </r>
  <r>
    <s v="Gunar Cockshoot"/>
    <x v="3"/>
    <s v="Choco Coated Almonds"/>
    <d v="2021-07-23T00:00:00"/>
    <n v="2247"/>
    <n v="103"/>
    <n v="341.96"/>
    <n v="1905.04"/>
  </r>
  <r>
    <s v="Oby Sorrel"/>
    <x v="4"/>
    <s v="White Choc"/>
    <d v="2021-07-23T00:00:00"/>
    <n v="2359"/>
    <n v="139"/>
    <n v="893.77"/>
    <n v="1465.23"/>
  </r>
  <r>
    <s v="Dotty Strutley"/>
    <x v="4"/>
    <s v="Eclairs"/>
    <d v="2021-07-23T00:00:00"/>
    <n v="5026"/>
    <n v="559"/>
    <n v="3527.29"/>
    <n v="1498.71"/>
  </r>
  <r>
    <s v="Brien Boise"/>
    <x v="3"/>
    <s v="Smooth Sliky Salty"/>
    <d v="2021-07-23T00:00:00"/>
    <n v="6986"/>
    <n v="980"/>
    <n v="2704.7999999999997"/>
    <n v="4281.2000000000007"/>
  </r>
  <r>
    <s v="Dotty Strutley"/>
    <x v="1"/>
    <s v="50% Dark Bites"/>
    <d v="2021-07-23T00:00:00"/>
    <n v="3808"/>
    <n v="166"/>
    <n v="1241.68"/>
    <n v="2566.3199999999997"/>
  </r>
  <r>
    <s v="Gunar Cockshoot"/>
    <x v="0"/>
    <s v="Choco Coated Almonds"/>
    <d v="2021-07-23T00:00:00"/>
    <n v="3703"/>
    <n v="155"/>
    <n v="514.6"/>
    <n v="3188.4"/>
  </r>
  <r>
    <s v="Jan Morforth"/>
    <x v="5"/>
    <s v="Orange Choco"/>
    <d v="2021-07-23T00:00:00"/>
    <n v="4102"/>
    <n v="840"/>
    <n v="3091.2000000000003"/>
    <n v="1010.7999999999997"/>
  </r>
  <r>
    <s v="Beverie Moffet"/>
    <x v="3"/>
    <s v="Smooth Sliky Salty"/>
    <d v="2021-07-23T00:00:00"/>
    <n v="3010"/>
    <n v="377"/>
    <n v="1040.52"/>
    <n v="1969.48"/>
  </r>
  <r>
    <s v="Madelene Upcott"/>
    <x v="4"/>
    <s v="Peanut Butter Cubes"/>
    <d v="2021-07-23T00:00:00"/>
    <n v="4970"/>
    <n v="332"/>
    <n v="879.8"/>
    <n v="4090.2"/>
  </r>
  <r>
    <s v="Marney O'Breen"/>
    <x v="0"/>
    <s v="Smooth Sliky Salty"/>
    <d v="2021-07-23T00:00:00"/>
    <n v="4389"/>
    <n v="488"/>
    <n v="1346.8799999999999"/>
    <n v="3042.12"/>
  </r>
  <r>
    <s v="Beverie Moffet"/>
    <x v="1"/>
    <s v="Spicy Special Slims"/>
    <d v="2021-07-26T00:00:00"/>
    <n v="9751"/>
    <n v="840"/>
    <n v="6904.8"/>
    <n v="2846.2"/>
  </r>
  <r>
    <s v="Brien Boise"/>
    <x v="1"/>
    <s v="Choco Coated Almonds"/>
    <d v="2021-07-26T00:00:00"/>
    <n v="1477"/>
    <n v="68"/>
    <n v="225.76"/>
    <n v="1251.24"/>
  </r>
  <r>
    <s v="Kelci Walkden"/>
    <x v="5"/>
    <s v="70% Dark Bites"/>
    <d v="2021-07-26T00:00:00"/>
    <n v="3423"/>
    <n v="264"/>
    <n v="1330.56"/>
    <n v="2092.44"/>
  </r>
  <r>
    <s v="Marney O'Breen"/>
    <x v="4"/>
    <s v="Baker's Choco Chips"/>
    <d v="2021-07-26T00:00:00"/>
    <n v="6629"/>
    <n v="840"/>
    <n v="10424.4"/>
    <n v="-3795.3999999999996"/>
  </r>
  <r>
    <s v="Karlen McCaffrey"/>
    <x v="3"/>
    <s v="Almond Choco"/>
    <d v="2021-07-26T00:00:00"/>
    <n v="5964"/>
    <n v="249"/>
    <n v="1282.3500000000001"/>
    <n v="4681.6499999999996"/>
  </r>
  <r>
    <s v="Barr Faughny"/>
    <x v="0"/>
    <s v="White Choc"/>
    <d v="2021-07-26T00:00:00"/>
    <n v="5026"/>
    <n v="265"/>
    <n v="1703.9499999999998"/>
    <n v="3322.05"/>
  </r>
  <r>
    <s v="Brien Boise"/>
    <x v="2"/>
    <s v="Raspberry Choco"/>
    <d v="2021-07-26T00:00:00"/>
    <n v="5467"/>
    <n v="274"/>
    <n v="1054.9000000000001"/>
    <n v="4412.1000000000004"/>
  </r>
  <r>
    <s v="Kelci Walkden"/>
    <x v="4"/>
    <s v="Orange Choco"/>
    <d v="2021-07-26T00:00:00"/>
    <n v="2842"/>
    <n v="406"/>
    <n v="1494.0800000000002"/>
    <n v="1347.9199999999998"/>
  </r>
  <r>
    <s v="Madelene Upcott"/>
    <x v="1"/>
    <s v="White Choc"/>
    <d v="2021-07-26T00:00:00"/>
    <n v="2100"/>
    <n v="111"/>
    <n v="713.73"/>
    <n v="1386.27"/>
  </r>
  <r>
    <s v="Gunar Cockshoot"/>
    <x v="2"/>
    <s v="Baker's Choco Chips"/>
    <d v="2021-07-26T00:00:00"/>
    <n v="5257"/>
    <n v="585"/>
    <n v="7259.85"/>
    <n v="-2002.8500000000004"/>
  </r>
  <r>
    <s v="Kaine Padly"/>
    <x v="0"/>
    <s v="Baker's Choco Chips"/>
    <d v="2021-07-26T00:00:00"/>
    <n v="5208"/>
    <n v="521"/>
    <n v="6465.61"/>
    <n v="-1257.6099999999997"/>
  </r>
  <r>
    <s v="Husein Augar"/>
    <x v="0"/>
    <s v="Manuka Honey Choco"/>
    <d v="2021-07-27T00:00:00"/>
    <n v="2142"/>
    <n v="134"/>
    <n v="911.19999999999993"/>
    <n v="1230.8000000000002"/>
  </r>
  <r>
    <s v="Dennison Crosswaite"/>
    <x v="2"/>
    <s v="After Nines"/>
    <d v="2021-07-27T00:00:00"/>
    <n v="7553"/>
    <n v="420"/>
    <n v="4296.6000000000004"/>
    <n v="3256.3999999999996"/>
  </r>
  <r>
    <s v="Marney O'Breen"/>
    <x v="3"/>
    <s v="Fruit &amp; Nut Bars"/>
    <d v="2021-07-27T00:00:00"/>
    <n v="7126"/>
    <n v="476"/>
    <n v="2256.2400000000002"/>
    <n v="4869.76"/>
  </r>
  <r>
    <s v="Husein Augar"/>
    <x v="4"/>
    <s v="85% Dark Bars"/>
    <d v="2021-07-27T00:00:00"/>
    <n v="3199"/>
    <n v="153"/>
    <n v="1608.03"/>
    <n v="1590.97"/>
  </r>
  <r>
    <s v="Barr Faughny"/>
    <x v="5"/>
    <s v="Raspberry Choco"/>
    <d v="2021-07-27T00:00:00"/>
    <n v="5502"/>
    <n v="276"/>
    <n v="1062.6000000000001"/>
    <n v="4439.3999999999996"/>
  </r>
  <r>
    <s v="Marney O'Breen"/>
    <x v="1"/>
    <s v="Smooth Sliky Salty"/>
    <d v="2021-07-27T00:00:00"/>
    <n v="2569"/>
    <n v="286"/>
    <n v="789.3599999999999"/>
    <n v="1779.64"/>
  </r>
  <r>
    <s v="Marney O'Breen"/>
    <x v="4"/>
    <s v="Choco Coated Almonds"/>
    <d v="2021-07-27T00:00:00"/>
    <n v="1834"/>
    <n v="77"/>
    <n v="255.64"/>
    <n v="1578.3600000000001"/>
  </r>
  <r>
    <s v="Barr Faughny"/>
    <x v="1"/>
    <s v="After Nines"/>
    <d v="2021-07-27T00:00:00"/>
    <n v="406"/>
    <n v="23"/>
    <n v="235.29000000000002"/>
    <n v="170.70999999999998"/>
  </r>
  <r>
    <s v="Marney O'Breen"/>
    <x v="5"/>
    <s v="Milk Bars"/>
    <d v="2021-07-27T00:00:00"/>
    <n v="511"/>
    <n v="27"/>
    <n v="142.01999999999998"/>
    <n v="368.98"/>
  </r>
  <r>
    <s v="Husein Augar"/>
    <x v="1"/>
    <s v="Eclairs"/>
    <d v="2021-07-27T00:00:00"/>
    <n v="3206"/>
    <n v="268"/>
    <n v="1691.08"/>
    <n v="1514.92"/>
  </r>
  <r>
    <s v="Husein Augar"/>
    <x v="4"/>
    <s v="Raspberry Choco"/>
    <d v="2021-07-27T00:00:00"/>
    <n v="1316"/>
    <n v="74"/>
    <n v="284.90000000000003"/>
    <n v="1031.0999999999999"/>
  </r>
  <r>
    <s v="Husein Augar"/>
    <x v="1"/>
    <s v="50% Dark Bites"/>
    <d v="2021-07-27T00:00:00"/>
    <n v="2492"/>
    <n v="119"/>
    <n v="890.12"/>
    <n v="1601.88"/>
  </r>
  <r>
    <s v="Kelci Walkden"/>
    <x v="0"/>
    <s v="85% Dark Bars"/>
    <d v="2021-07-27T00:00:00"/>
    <n v="1953"/>
    <n v="89"/>
    <n v="935.39"/>
    <n v="1017.61"/>
  </r>
  <r>
    <s v="Andria Kimpton"/>
    <x v="5"/>
    <s v="Raspberry Choco"/>
    <d v="2021-07-27T00:00:00"/>
    <n v="3983"/>
    <n v="210"/>
    <n v="808.5"/>
    <n v="3174.5"/>
  </r>
  <r>
    <s v="Dennison Crosswaite"/>
    <x v="0"/>
    <s v="85% Dark Bars"/>
    <d v="2021-07-27T00:00:00"/>
    <n v="336"/>
    <n v="16"/>
    <n v="168.16"/>
    <n v="167.84"/>
  </r>
  <r>
    <s v="Gunar Cockshoot"/>
    <x v="3"/>
    <s v="Orange Choco"/>
    <d v="2021-07-27T00:00:00"/>
    <n v="6839"/>
    <n v="1400"/>
    <n v="5152"/>
    <n v="1687"/>
  </r>
  <r>
    <s v="Oby Sorrel"/>
    <x v="5"/>
    <s v="Eclairs"/>
    <d v="2021-07-27T00:00:00"/>
    <n v="3444"/>
    <n v="287"/>
    <n v="1810.9699999999998"/>
    <n v="1633.0300000000002"/>
  </r>
  <r>
    <s v="Gunar Cockshoot"/>
    <x v="0"/>
    <s v="Peanut Butter Cubes"/>
    <d v="2021-07-27T00:00:00"/>
    <n v="4277"/>
    <n v="306"/>
    <n v="810.9"/>
    <n v="3466.1"/>
  </r>
  <r>
    <s v="Brien Boise"/>
    <x v="4"/>
    <s v="Almond Choco"/>
    <d v="2021-07-27T00:00:00"/>
    <n v="4305"/>
    <n v="173"/>
    <n v="890.95"/>
    <n v="3414.05"/>
  </r>
  <r>
    <s v="Dennison Crosswaite"/>
    <x v="0"/>
    <s v="Almond Choco"/>
    <d v="2021-07-27T00:00:00"/>
    <n v="5663"/>
    <n v="227"/>
    <n v="1169.0500000000002"/>
    <n v="4493.95"/>
  </r>
  <r>
    <s v="Karlen McCaffrey"/>
    <x v="0"/>
    <s v="Peanut Butter Cubes"/>
    <d v="2021-07-27T00:00:00"/>
    <n v="7854"/>
    <n v="655"/>
    <n v="1735.75"/>
    <n v="6118.25"/>
  </r>
  <r>
    <s v="Madelene Upcott"/>
    <x v="2"/>
    <s v="Drinking Coco"/>
    <d v="2021-07-27T00:00:00"/>
    <n v="8197"/>
    <n v="342"/>
    <n v="3399.48"/>
    <n v="4797.5200000000004"/>
  </r>
  <r>
    <s v="Madelene Upcott"/>
    <x v="4"/>
    <s v="White Choc"/>
    <d v="2021-07-27T00:00:00"/>
    <n v="1316"/>
    <n v="78"/>
    <n v="501.53999999999996"/>
    <n v="814.46"/>
  </r>
  <r>
    <s v="Wilone O'Kielt"/>
    <x v="5"/>
    <s v="Manuka Honey Choco"/>
    <d v="2021-07-27T00:00:00"/>
    <n v="4830"/>
    <n v="322"/>
    <n v="2189.6"/>
    <n v="2640.4"/>
  </r>
  <r>
    <s v="Andria Kimpton"/>
    <x v="1"/>
    <s v="Smooth Sliky Salty"/>
    <d v="2021-07-27T00:00:00"/>
    <n v="1848"/>
    <n v="231"/>
    <n v="637.55999999999995"/>
    <n v="1210.44"/>
  </r>
  <r>
    <s v="Karlen McCaffrey"/>
    <x v="2"/>
    <s v="99% Dark &amp; Pure"/>
    <d v="2021-07-27T00:00:00"/>
    <n v="728"/>
    <n v="43"/>
    <n v="332.39000000000004"/>
    <n v="395.60999999999996"/>
  </r>
  <r>
    <s v="Marney O'Breen"/>
    <x v="5"/>
    <s v="99% Dark &amp; Pure"/>
    <d v="2021-07-28T00:00:00"/>
    <n v="2793"/>
    <n v="165"/>
    <n v="1275.45"/>
    <n v="1517.55"/>
  </r>
  <r>
    <s v="Gigi Bohling"/>
    <x v="3"/>
    <s v="Mint Chip Choco"/>
    <d v="2021-07-28T00:00:00"/>
    <n v="3591"/>
    <n v="360"/>
    <n v="2059.1999999999998"/>
    <n v="1531.8000000000002"/>
  </r>
  <r>
    <s v="Kelci Walkden"/>
    <x v="1"/>
    <s v="Almond Choco"/>
    <d v="2021-07-28T00:00:00"/>
    <n v="10269"/>
    <n v="411"/>
    <n v="2116.65"/>
    <n v="8152.35"/>
  </r>
  <r>
    <s v="Kaine Padly"/>
    <x v="4"/>
    <s v="Drinking Coco"/>
    <d v="2021-07-28T00:00:00"/>
    <n v="3878"/>
    <n v="144"/>
    <n v="1431.36"/>
    <n v="2446.6400000000003"/>
  </r>
  <r>
    <s v="Jan Morforth"/>
    <x v="4"/>
    <s v="Baker's Choco Chips"/>
    <d v="2021-07-28T00:00:00"/>
    <n v="826"/>
    <n v="118"/>
    <n v="1464.38"/>
    <n v="-638.38000000000011"/>
  </r>
  <r>
    <s v="Kaine Padly"/>
    <x v="2"/>
    <s v="Drinking Coco"/>
    <d v="2021-07-28T00:00:00"/>
    <n v="3850"/>
    <n v="154"/>
    <n v="1530.76"/>
    <n v="2319.2399999999998"/>
  </r>
  <r>
    <s v="Gunar Cockshoot"/>
    <x v="2"/>
    <s v="99% Dark &amp; Pure"/>
    <d v="2021-07-28T00:00:00"/>
    <n v="735"/>
    <n v="49"/>
    <n v="378.77000000000004"/>
    <n v="356.22999999999996"/>
  </r>
  <r>
    <s v="Dennison Crosswaite"/>
    <x v="1"/>
    <s v="Peanut Butter Cubes"/>
    <d v="2021-07-28T00:00:00"/>
    <n v="2786"/>
    <n v="233"/>
    <n v="617.44999999999993"/>
    <n v="2168.5500000000002"/>
  </r>
  <r>
    <s v="Andria Kimpton"/>
    <x v="1"/>
    <s v="Spicy Special Slims"/>
    <d v="2021-07-28T00:00:00"/>
    <n v="3108"/>
    <n v="222"/>
    <n v="1824.8400000000001"/>
    <n v="1283.1599999999999"/>
  </r>
  <r>
    <s v="Dotty Strutley"/>
    <x v="4"/>
    <s v="Smooth Sliky Salty"/>
    <d v="2021-07-28T00:00:00"/>
    <n v="2415"/>
    <n v="269"/>
    <n v="742.43999999999994"/>
    <n v="1672.56"/>
  </r>
  <r>
    <s v="Dennison Crosswaite"/>
    <x v="3"/>
    <s v="Fruit &amp; Nut Bars"/>
    <d v="2021-07-28T00:00:00"/>
    <n v="791"/>
    <n v="57"/>
    <n v="270.18"/>
    <n v="520.81999999999994"/>
  </r>
  <r>
    <s v="Husein Augar"/>
    <x v="3"/>
    <s v="White Choc"/>
    <d v="2021-07-28T00:00:00"/>
    <n v="1428"/>
    <n v="72"/>
    <n v="462.96"/>
    <n v="965.04"/>
  </r>
  <r>
    <s v="Kaine Padly"/>
    <x v="2"/>
    <s v="Peanut Butter Cubes"/>
    <d v="2021-07-28T00:00:00"/>
    <n v="4165"/>
    <n v="321"/>
    <n v="850.65"/>
    <n v="3314.35"/>
  </r>
  <r>
    <s v="Kelci Walkden"/>
    <x v="2"/>
    <s v="99% Dark &amp; Pure"/>
    <d v="2021-07-28T00:00:00"/>
    <n v="3591"/>
    <n v="240"/>
    <n v="1855.2"/>
    <n v="1735.8"/>
  </r>
  <r>
    <s v="Ches Bonnell"/>
    <x v="0"/>
    <s v="Spicy Special Slims"/>
    <d v="2021-07-28T00:00:00"/>
    <n v="4179"/>
    <n v="299"/>
    <n v="2457.7800000000002"/>
    <n v="1721.2199999999998"/>
  </r>
  <r>
    <s v="Dotty Strutley"/>
    <x v="2"/>
    <s v="After Nines"/>
    <d v="2021-07-28T00:00:00"/>
    <n v="8855"/>
    <n v="443"/>
    <n v="4531.8900000000003"/>
    <n v="4323.1099999999997"/>
  </r>
  <r>
    <s v="Brien Boise"/>
    <x v="4"/>
    <s v="Manuka Honey Choco"/>
    <d v="2021-07-28T00:00:00"/>
    <n v="6846"/>
    <n v="403"/>
    <n v="2740.4"/>
    <n v="4105.6000000000004"/>
  </r>
  <r>
    <s v="Brien Boise"/>
    <x v="0"/>
    <s v="Milk Bars"/>
    <d v="2021-07-28T00:00:00"/>
    <n v="1071"/>
    <n v="67"/>
    <n v="352.41999999999996"/>
    <n v="718.58"/>
  </r>
  <r>
    <s v="Jan Morforth"/>
    <x v="4"/>
    <s v="Orange Choco"/>
    <d v="2021-07-28T00:00:00"/>
    <n v="1253"/>
    <n v="157"/>
    <n v="577.76"/>
    <n v="675.24"/>
  </r>
  <r>
    <s v="Andria Kimpton"/>
    <x v="3"/>
    <s v="Drinking Coco"/>
    <d v="2021-07-28T00:00:00"/>
    <n v="3388"/>
    <n v="131"/>
    <n v="1302.1399999999999"/>
    <n v="2085.86"/>
  </r>
  <r>
    <s v="Brien Boise"/>
    <x v="1"/>
    <s v="Drinking Coco"/>
    <d v="2021-07-28T00:00:00"/>
    <n v="1022"/>
    <n v="40"/>
    <n v="397.59999999999997"/>
    <n v="624.40000000000009"/>
  </r>
  <r>
    <s v="Beverie Moffet"/>
    <x v="5"/>
    <s v="After Nines"/>
    <d v="2021-07-29T00:00:00"/>
    <n v="2079"/>
    <n v="116"/>
    <n v="1186.68"/>
    <n v="892.31999999999994"/>
  </r>
  <r>
    <s v="Beverie Moffet"/>
    <x v="1"/>
    <s v="Milk Bars"/>
    <d v="2021-07-29T00:00:00"/>
    <n v="2898"/>
    <n v="171"/>
    <n v="899.45999999999992"/>
    <n v="1998.54"/>
  </r>
  <r>
    <s v="Husein Augar"/>
    <x v="4"/>
    <s v="Spicy Special Slims"/>
    <d v="2021-07-29T00:00:00"/>
    <n v="7350"/>
    <n v="566"/>
    <n v="4652.5200000000004"/>
    <n v="2697.4799999999996"/>
  </r>
  <r>
    <s v="Rafaelita Blaksland"/>
    <x v="2"/>
    <s v="Manuka Honey Choco"/>
    <d v="2021-07-29T00:00:00"/>
    <n v="5831"/>
    <n v="389"/>
    <n v="2645.2"/>
    <n v="3185.8"/>
  </r>
  <r>
    <s v="Gigi Bohling"/>
    <x v="0"/>
    <s v="85% Dark Bars"/>
    <d v="2021-07-29T00:00:00"/>
    <n v="4473"/>
    <n v="204"/>
    <n v="2144.04"/>
    <n v="2328.96"/>
  </r>
  <r>
    <s v="Dennison Crosswaite"/>
    <x v="5"/>
    <s v="Smooth Sliky Salty"/>
    <d v="2021-07-29T00:00:00"/>
    <n v="4844"/>
    <n v="606"/>
    <n v="1672.56"/>
    <n v="3171.44"/>
  </r>
  <r>
    <s v="Barr Faughny"/>
    <x v="5"/>
    <s v="Peanut Butter Cubes"/>
    <d v="2021-07-29T00:00:00"/>
    <n v="924"/>
    <n v="72"/>
    <n v="190.79999999999998"/>
    <n v="733.2"/>
  </r>
  <r>
    <s v="Rafaelita Blaksland"/>
    <x v="0"/>
    <s v="Spicy Special Slims"/>
    <d v="2021-07-29T00:00:00"/>
    <n v="4879"/>
    <n v="326"/>
    <n v="2679.7200000000003"/>
    <n v="2199.2799999999997"/>
  </r>
  <r>
    <s v="Beverie Moffet"/>
    <x v="2"/>
    <s v="Choco Coated Almonds"/>
    <d v="2021-07-29T00:00:00"/>
    <n v="4634"/>
    <n v="202"/>
    <n v="670.64"/>
    <n v="3963.36"/>
  </r>
  <r>
    <s v="Husein Augar"/>
    <x v="1"/>
    <s v="Caramel Stuffed Bars"/>
    <d v="2021-07-29T00:00:00"/>
    <n v="2471"/>
    <n v="99"/>
    <n v="834.56999999999994"/>
    <n v="1636.43"/>
  </r>
  <r>
    <s v="Kelci Walkden"/>
    <x v="2"/>
    <s v="Organic Choco Syrup"/>
    <d v="2021-07-29T00:00:00"/>
    <n v="6902"/>
    <n v="314"/>
    <n v="3004.98"/>
    <n v="3897.02"/>
  </r>
  <r>
    <s v="Andria Kimpton"/>
    <x v="4"/>
    <s v="70% Dark Bites"/>
    <d v="2021-07-29T00:00:00"/>
    <n v="4823"/>
    <n v="302"/>
    <n v="1522.08"/>
    <n v="3300.92"/>
  </r>
  <r>
    <s v="Jan Morforth"/>
    <x v="5"/>
    <s v="50% Dark Bites"/>
    <d v="2021-07-29T00:00:00"/>
    <n v="3381"/>
    <n v="154"/>
    <n v="1151.92"/>
    <n v="2229.08"/>
  </r>
  <r>
    <s v="Kaine Padly"/>
    <x v="4"/>
    <s v="White Choc"/>
    <d v="2021-07-29T00:00:00"/>
    <n v="2863"/>
    <n v="151"/>
    <n v="970.93"/>
    <n v="1892.0700000000002"/>
  </r>
  <r>
    <s v="Karlen McCaffrey"/>
    <x v="0"/>
    <s v="70% Dark Bites"/>
    <d v="2021-07-29T00:00:00"/>
    <n v="2751"/>
    <n v="172"/>
    <n v="866.88"/>
    <n v="1884.12"/>
  </r>
  <r>
    <s v="Karlen McCaffrey"/>
    <x v="5"/>
    <s v="Milk Bars"/>
    <d v="2021-07-29T00:00:00"/>
    <n v="3703"/>
    <n v="206"/>
    <n v="1083.56"/>
    <n v="2619.44"/>
  </r>
  <r>
    <s v="Marney O'Breen"/>
    <x v="2"/>
    <s v="Caramel Stuffed Bars"/>
    <d v="2021-07-29T00:00:00"/>
    <n v="3556"/>
    <n v="137"/>
    <n v="1154.9099999999999"/>
    <n v="2401.09"/>
  </r>
  <r>
    <s v="Wilone O'Kielt"/>
    <x v="4"/>
    <s v="Milk Bars"/>
    <d v="2021-07-29T00:00:00"/>
    <n v="1281"/>
    <n v="81"/>
    <n v="426.06"/>
    <n v="854.94"/>
  </r>
  <r>
    <s v="Beverie Moffet"/>
    <x v="1"/>
    <s v="Orange Choco"/>
    <d v="2021-07-29T00:00:00"/>
    <n v="2870"/>
    <n v="574"/>
    <n v="2112.3200000000002"/>
    <n v="757.67999999999984"/>
  </r>
  <r>
    <s v="Dotty Strutley"/>
    <x v="4"/>
    <s v="Peanut Butter Cubes"/>
    <d v="2021-07-29T00:00:00"/>
    <n v="7476"/>
    <n v="576"/>
    <n v="1526.3999999999999"/>
    <n v="5949.6"/>
  </r>
  <r>
    <s v="Oby Sorrel"/>
    <x v="5"/>
    <s v="Smooth Sliky Salty"/>
    <d v="2021-07-29T00:00:00"/>
    <n v="4501"/>
    <n v="563"/>
    <n v="1553.8799999999999"/>
    <n v="2947.12"/>
  </r>
  <r>
    <s v="Oby Sorrel"/>
    <x v="1"/>
    <s v="Smooth Sliky Salty"/>
    <d v="2021-07-29T00:00:00"/>
    <n v="6153"/>
    <n v="910"/>
    <n v="2511.6"/>
    <n v="3641.4"/>
  </r>
  <r>
    <s v="Husein Augar"/>
    <x v="2"/>
    <s v="Peanut Butter Cubes"/>
    <d v="2021-07-29T00:00:00"/>
    <n v="6496"/>
    <n v="434"/>
    <n v="1150.0999999999999"/>
    <n v="5345.9"/>
  </r>
  <r>
    <s v="Ches Bonnell"/>
    <x v="5"/>
    <s v="Almond Choco"/>
    <d v="2021-07-29T00:00:00"/>
    <n v="1071"/>
    <n v="40"/>
    <n v="206"/>
    <n v="865"/>
  </r>
  <r>
    <s v="Oby Sorrel"/>
    <x v="1"/>
    <s v="70% Dark Bites"/>
    <d v="2021-07-29T00:00:00"/>
    <n v="21"/>
    <n v="2"/>
    <n v="10.08"/>
    <n v="10.92"/>
  </r>
  <r>
    <s v="Kaine Padly"/>
    <x v="4"/>
    <s v="Eclairs"/>
    <d v="2021-07-29T00:00:00"/>
    <n v="196"/>
    <n v="20"/>
    <n v="126.19999999999999"/>
    <n v="69.800000000000011"/>
  </r>
  <r>
    <s v="Kaine Padly"/>
    <x v="5"/>
    <s v="Eclairs"/>
    <d v="2021-07-29T00:00:00"/>
    <n v="2891"/>
    <n v="263"/>
    <n v="1659.53"/>
    <n v="1231.47"/>
  </r>
  <r>
    <s v="Beverie Moffet"/>
    <x v="3"/>
    <s v="Orange Choco"/>
    <d v="2021-07-29T00:00:00"/>
    <n v="6167"/>
    <n v="910"/>
    <n v="3348.8"/>
    <n v="2818.2"/>
  </r>
  <r>
    <s v="Dennison Crosswaite"/>
    <x v="1"/>
    <s v="Manuka Honey Choco"/>
    <d v="2021-07-29T00:00:00"/>
    <n v="2744"/>
    <n v="196"/>
    <n v="1332.8"/>
    <n v="1411.2"/>
  </r>
  <r>
    <s v="Gunar Cockshoot"/>
    <x v="3"/>
    <s v="Eclairs"/>
    <d v="2021-07-29T00:00:00"/>
    <n v="1197"/>
    <n v="120"/>
    <n v="757.19999999999993"/>
    <n v="439.80000000000007"/>
  </r>
  <r>
    <s v="Ches Bonnell"/>
    <x v="3"/>
    <s v="Spicy Special Slims"/>
    <d v="2021-07-29T00:00:00"/>
    <n v="8568"/>
    <n v="572"/>
    <n v="4701.84"/>
    <n v="3866.16"/>
  </r>
  <r>
    <s v="Kelci Walkden"/>
    <x v="2"/>
    <s v="70% Dark Bites"/>
    <d v="2021-07-29T00:00:00"/>
    <n v="2688"/>
    <n v="207"/>
    <n v="1043.28"/>
    <n v="1644.72"/>
  </r>
  <r>
    <s v="Kaine Padly"/>
    <x v="5"/>
    <s v="85% Dark Bars"/>
    <d v="2021-07-29T00:00:00"/>
    <n v="6055"/>
    <n v="289"/>
    <n v="3037.39"/>
    <n v="3017.61"/>
  </r>
  <r>
    <s v="Kaine Padly"/>
    <x v="5"/>
    <s v="Caramel Stuffed Bars"/>
    <d v="2021-07-29T00:00:00"/>
    <n v="4662"/>
    <n v="173"/>
    <n v="1458.3899999999999"/>
    <n v="3203.61"/>
  </r>
  <r>
    <s v="Kaine Padly"/>
    <x v="0"/>
    <s v="Milk Bars"/>
    <d v="2021-07-29T00:00:00"/>
    <n v="9702"/>
    <n v="511"/>
    <n v="2687.8599999999997"/>
    <n v="7014.14"/>
  </r>
  <r>
    <s v="Oby Sorrel"/>
    <x v="2"/>
    <s v="Almond Choco"/>
    <d v="2021-07-29T00:00:00"/>
    <n v="4578"/>
    <n v="177"/>
    <n v="911.55000000000007"/>
    <n v="3666.45"/>
  </r>
  <r>
    <s v="Madelene Upcott"/>
    <x v="2"/>
    <s v="99% Dark &amp; Pure"/>
    <d v="2021-07-29T00:00:00"/>
    <n v="6286"/>
    <n v="393"/>
    <n v="3037.8900000000003"/>
    <n v="3248.1099999999997"/>
  </r>
  <r>
    <s v="Curtice Advani"/>
    <x v="4"/>
    <s v="Drinking Coco"/>
    <d v="2021-07-29T00:00:00"/>
    <n v="11557"/>
    <n v="429"/>
    <n v="4264.26"/>
    <n v="7292.74"/>
  </r>
  <r>
    <s v="Husein Augar"/>
    <x v="4"/>
    <s v="99% Dark &amp; Pure"/>
    <d v="2021-07-29T00:00:00"/>
    <n v="7"/>
    <n v="1"/>
    <n v="7.73"/>
    <n v="-0.73000000000000043"/>
  </r>
  <r>
    <s v="Dennison Crosswaite"/>
    <x v="0"/>
    <s v="Smooth Sliky Salty"/>
    <d v="2021-07-29T00:00:00"/>
    <n v="4641"/>
    <n v="581"/>
    <n v="1603.56"/>
    <n v="3037.44"/>
  </r>
  <r>
    <s v="Ches Bonnell"/>
    <x v="1"/>
    <s v="70% Dark Bites"/>
    <d v="2021-07-29T00:00:00"/>
    <n v="4872"/>
    <n v="348"/>
    <n v="1753.92"/>
    <n v="3118.08"/>
  </r>
  <r>
    <s v="Gigi Bohling"/>
    <x v="3"/>
    <s v="Eclairs"/>
    <d v="2021-07-29T00:00:00"/>
    <n v="1134"/>
    <n v="126"/>
    <n v="795.06"/>
    <n v="338.94000000000005"/>
  </r>
  <r>
    <s v="Ches Bonnell"/>
    <x v="2"/>
    <s v="Orange Choco"/>
    <d v="2021-07-29T00:00:00"/>
    <n v="3150"/>
    <n v="525"/>
    <n v="1932"/>
    <n v="1218"/>
  </r>
  <r>
    <s v="Karlen McCaffrey"/>
    <x v="3"/>
    <s v="Orange Choco"/>
    <d v="2021-07-30T00:00:00"/>
    <n v="3871"/>
    <n v="770"/>
    <n v="2833.6"/>
    <n v="1037.4000000000001"/>
  </r>
  <r>
    <s v="Gunar Cockshoot"/>
    <x v="0"/>
    <s v="Baker's Choco Chips"/>
    <d v="2021-07-30T00:00:00"/>
    <n v="6377"/>
    <n v="638"/>
    <n v="7917.58"/>
    <n v="-1540.58"/>
  </r>
  <r>
    <s v="Jan Morforth"/>
    <x v="3"/>
    <s v="70% Dark Bites"/>
    <d v="2021-07-30T00:00:00"/>
    <n v="4270"/>
    <n v="267"/>
    <n v="1345.68"/>
    <n v="2924.3199999999997"/>
  </r>
  <r>
    <s v="Dennison Crosswaite"/>
    <x v="0"/>
    <s v="Choco Coated Almonds"/>
    <d v="2021-07-30T00:00:00"/>
    <n v="9044"/>
    <n v="394"/>
    <n v="1308.08"/>
    <n v="7735.92"/>
  </r>
  <r>
    <s v="Wilone O'Kielt"/>
    <x v="4"/>
    <s v="Fruit &amp; Nut Bars"/>
    <d v="2021-07-30T00:00:00"/>
    <n v="9037"/>
    <n v="646"/>
    <n v="3062.04"/>
    <n v="5974.96"/>
  </r>
  <r>
    <s v="Andria Kimpton"/>
    <x v="4"/>
    <s v="Milk Bars"/>
    <d v="2021-07-30T00:00:00"/>
    <n v="5418"/>
    <n v="339"/>
    <n v="1783.1399999999999"/>
    <n v="3634.86"/>
  </r>
  <r>
    <s v="Madelene Upcott"/>
    <x v="5"/>
    <s v="White Choc"/>
    <d v="2021-07-30T00:00:00"/>
    <n v="8043"/>
    <n v="403"/>
    <n v="2591.29"/>
    <n v="5451.71"/>
  </r>
  <r>
    <s v="Kaine Padly"/>
    <x v="4"/>
    <s v="Milk Bars"/>
    <d v="2021-07-30T00:00:00"/>
    <n v="6321"/>
    <n v="352"/>
    <n v="1851.52"/>
    <n v="4469.4799999999996"/>
  </r>
  <r>
    <s v="Brien Boise"/>
    <x v="1"/>
    <s v="Eclairs"/>
    <d v="2021-07-30T00:00:00"/>
    <n v="5187"/>
    <n v="472"/>
    <n v="2978.3199999999997"/>
    <n v="2208.6800000000003"/>
  </r>
  <r>
    <s v="Curtice Advani"/>
    <x v="5"/>
    <s v="After Nines"/>
    <d v="2021-07-30T00:00:00"/>
    <n v="1813"/>
    <n v="96"/>
    <n v="982.08"/>
    <n v="830.92"/>
  </r>
  <r>
    <s v="Brien Boise"/>
    <x v="3"/>
    <s v="Orange Choco"/>
    <d v="2021-07-30T00:00:00"/>
    <n v="1610"/>
    <n v="322"/>
    <n v="1184.96"/>
    <n v="425.03999999999996"/>
  </r>
  <r>
    <s v="Kelci Walkden"/>
    <x v="2"/>
    <s v="Spicy Special Slims"/>
    <d v="2021-07-30T00:00:00"/>
    <n v="819"/>
    <n v="55"/>
    <n v="452.1"/>
    <n v="366.9"/>
  </r>
  <r>
    <s v="Gunar Cockshoot"/>
    <x v="1"/>
    <s v="99% Dark &amp; Pure"/>
    <d v="2021-07-30T00:00:00"/>
    <n v="8729"/>
    <n v="485"/>
    <n v="3749.05"/>
    <n v="4979.95"/>
  </r>
  <r>
    <s v="Kaine Padly"/>
    <x v="1"/>
    <s v="White Choc"/>
    <d v="2021-07-30T00:00:00"/>
    <n v="4697"/>
    <n v="261"/>
    <n v="1678.23"/>
    <n v="3018.77"/>
  </r>
  <r>
    <s v="Dennison Crosswaite"/>
    <x v="2"/>
    <s v="Eclairs"/>
    <d v="2021-07-30T00:00:00"/>
    <n v="2261"/>
    <n v="227"/>
    <n v="1432.37"/>
    <n v="828.63000000000011"/>
  </r>
  <r>
    <s v="Rafaelita Blaksland"/>
    <x v="2"/>
    <s v="Peanut Butter Cubes"/>
    <d v="2021-07-30T00:00:00"/>
    <n v="2604"/>
    <n v="201"/>
    <n v="532.65"/>
    <n v="2071.35"/>
  </r>
  <r>
    <s v="Kaine Padly"/>
    <x v="1"/>
    <s v="50% Dark Bites"/>
    <d v="2021-07-30T00:00:00"/>
    <n v="7441"/>
    <n v="373"/>
    <n v="2790.04"/>
    <n v="4650.96"/>
  </r>
  <r>
    <s v="Gigi Bohling"/>
    <x v="1"/>
    <s v="Raspberry Choco"/>
    <d v="2021-07-30T00:00:00"/>
    <n v="1988"/>
    <n v="111"/>
    <n v="427.35"/>
    <n v="1560.65"/>
  </r>
  <r>
    <s v="Gigi Bohling"/>
    <x v="0"/>
    <s v="Spicy Special Slims"/>
    <d v="2021-07-30T00:00:00"/>
    <n v="7910"/>
    <n v="660"/>
    <n v="5425.2000000000007"/>
    <n v="2484.7999999999993"/>
  </r>
  <r>
    <s v="Dennison Crosswaite"/>
    <x v="3"/>
    <s v="Mint Chip Choco"/>
    <d v="2021-07-30T00:00:00"/>
    <n v="1309"/>
    <n v="164"/>
    <n v="938.07999999999993"/>
    <n v="370.92000000000007"/>
  </r>
  <r>
    <s v="Marney O'Breen"/>
    <x v="0"/>
    <s v="Fruit &amp; Nut Bars"/>
    <d v="2021-07-30T00:00:00"/>
    <n v="2821"/>
    <n v="189"/>
    <n v="895.86"/>
    <n v="1925.1399999999999"/>
  </r>
  <r>
    <s v="Brien Boise"/>
    <x v="2"/>
    <s v="Drinking Coco"/>
    <d v="2021-07-30T00:00:00"/>
    <n v="4270"/>
    <n v="171"/>
    <n v="1699.74"/>
    <n v="2570.2600000000002"/>
  </r>
  <r>
    <s v="Husein Augar"/>
    <x v="2"/>
    <s v="After Nines"/>
    <d v="2021-07-30T00:00:00"/>
    <n v="1547"/>
    <n v="86"/>
    <n v="879.78000000000009"/>
    <n v="667.21999999999991"/>
  </r>
  <r>
    <s v="Gunar Cockshoot"/>
    <x v="1"/>
    <s v="Choco Coated Almonds"/>
    <d v="2021-07-30T00:00:00"/>
    <n v="5677"/>
    <n v="247"/>
    <n v="820.04"/>
    <n v="4856.96"/>
  </r>
  <r>
    <s v="Andria Kimpton"/>
    <x v="3"/>
    <s v="After Nines"/>
    <d v="2021-07-30T00:00:00"/>
    <n v="4060"/>
    <n v="203"/>
    <n v="2076.69"/>
    <n v="1983.31"/>
  </r>
  <r>
    <s v="Brien Boise"/>
    <x v="5"/>
    <s v="Baker's Choco Chips"/>
    <d v="2021-07-30T00:00:00"/>
    <n v="4158"/>
    <n v="520"/>
    <n v="6453.2"/>
    <n v="-2295.1999999999998"/>
  </r>
  <r>
    <s v="Beverie Moffet"/>
    <x v="0"/>
    <s v="Eclairs"/>
    <d v="2021-07-30T00:00:00"/>
    <n v="4284"/>
    <n v="357"/>
    <n v="2252.67"/>
    <n v="2031.33"/>
  </r>
  <r>
    <s v="Karlen McCaffrey"/>
    <x v="5"/>
    <s v="85% Dark Bars"/>
    <d v="2021-07-30T00:00:00"/>
    <n v="7406"/>
    <n v="353"/>
    <n v="3710.0299999999997"/>
    <n v="3695.9700000000003"/>
  </r>
  <r>
    <s v="Karlen McCaffrey"/>
    <x v="3"/>
    <s v="85% Dark Bars"/>
    <d v="2021-07-30T00:00:00"/>
    <n v="434"/>
    <n v="22"/>
    <n v="231.22"/>
    <n v="202.78"/>
  </r>
  <r>
    <s v="Gigi Bohling"/>
    <x v="5"/>
    <s v="Baker's Choco Chips"/>
    <d v="2021-07-30T00:00:00"/>
    <n v="1456"/>
    <n v="208"/>
    <n v="2581.2800000000002"/>
    <n v="-1125.2800000000002"/>
  </r>
  <r>
    <s v="Gunar Cockshoot"/>
    <x v="0"/>
    <s v="After Nines"/>
    <d v="2021-07-30T00:00:00"/>
    <n v="2898"/>
    <n v="145"/>
    <n v="1483.3500000000001"/>
    <n v="1414.6499999999999"/>
  </r>
  <r>
    <s v="Wilone O'Kielt"/>
    <x v="0"/>
    <s v="Manuka Honey Choco"/>
    <d v="2021-07-30T00:00:00"/>
    <n v="6741"/>
    <n v="422"/>
    <n v="2869.6"/>
    <n v="3871.4"/>
  </r>
  <r>
    <s v="Jan Morforth"/>
    <x v="0"/>
    <s v="Fruit &amp; Nut Bars"/>
    <d v="2021-07-30T00:00:00"/>
    <n v="8554"/>
    <n v="535"/>
    <n v="2535.9"/>
    <n v="6018.1"/>
  </r>
  <r>
    <s v="Curtice Advani"/>
    <x v="5"/>
    <s v="Caramel Stuffed Bars"/>
    <d v="2021-07-30T00:00:00"/>
    <n v="3115"/>
    <n v="125"/>
    <n v="1053.75"/>
    <n v="2061.25"/>
  </r>
  <r>
    <s v="Barr Faughny"/>
    <x v="3"/>
    <s v="99% Dark &amp; Pure"/>
    <d v="2021-07-30T00:00:00"/>
    <n v="4781"/>
    <n v="282"/>
    <n v="2179.86"/>
    <n v="2601.14"/>
  </r>
  <r>
    <s v="Oby Sorrel"/>
    <x v="4"/>
    <s v="Orange Choco"/>
    <d v="2021-07-30T00:00:00"/>
    <n v="6230"/>
    <n v="770"/>
    <n v="2833.6"/>
    <n v="3396.4"/>
  </r>
  <r>
    <s v="Gunar Cockshoot"/>
    <x v="2"/>
    <s v="Choco Coated Almonds"/>
    <d v="2021-07-30T00:00:00"/>
    <n v="7098"/>
    <n v="323"/>
    <n v="1072.3599999999999"/>
    <n v="6025.64"/>
  </r>
  <r>
    <s v="Beverie Moffet"/>
    <x v="2"/>
    <s v="Mint Chip Choco"/>
    <d v="2021-07-30T00:00:00"/>
    <n v="6223"/>
    <n v="770"/>
    <n v="4404.3999999999996"/>
    <n v="1818.6000000000004"/>
  </r>
  <r>
    <s v="Karlen McCaffrey"/>
    <x v="1"/>
    <s v="Caramel Stuffed Bars"/>
    <d v="2021-07-30T00:00:00"/>
    <n v="1722"/>
    <n v="69"/>
    <n v="581.66999999999996"/>
    <n v="1140.33"/>
  </r>
  <r>
    <s v="Kaine Padly"/>
    <x v="1"/>
    <s v="70% Dark Bites"/>
    <d v="2021-07-30T00:00:00"/>
    <n v="5215"/>
    <n v="348"/>
    <n v="1753.92"/>
    <n v="3461.08"/>
  </r>
  <r>
    <s v="Beverie Moffet"/>
    <x v="2"/>
    <s v="Eclairs"/>
    <d v="2021-07-30T00:00:00"/>
    <n v="3458"/>
    <n v="346"/>
    <n v="2183.2599999999998"/>
    <n v="1274.7400000000002"/>
  </r>
  <r>
    <s v="Ches Bonnell"/>
    <x v="1"/>
    <s v="After Nines"/>
    <d v="2021-07-30T00:00:00"/>
    <n v="1246"/>
    <n v="63"/>
    <n v="644.49"/>
    <n v="601.51"/>
  </r>
  <r>
    <s v="Oby Sorrel"/>
    <x v="3"/>
    <s v="Caramel Stuffed Bars"/>
    <d v="2021-07-30T00:00:00"/>
    <n v="4837"/>
    <n v="202"/>
    <n v="1702.86"/>
    <n v="3134.1400000000003"/>
  </r>
  <r>
    <s v="Gunar Cockshoot"/>
    <x v="2"/>
    <s v="85% Dark Bars"/>
    <d v="2021-07-30T00:00:00"/>
    <n v="6643"/>
    <n v="302"/>
    <n v="3174.02"/>
    <n v="3468.98"/>
  </r>
  <r>
    <s v="Marney O'Breen"/>
    <x v="3"/>
    <s v="50% Dark Bites"/>
    <d v="2021-07-30T00:00:00"/>
    <n v="6944"/>
    <n v="348"/>
    <n v="2603.04"/>
    <n v="4340.96"/>
  </r>
  <r>
    <s v="Madelene Upcott"/>
    <x v="2"/>
    <s v="Spicy Special Slims"/>
    <d v="2021-07-30T00:00:00"/>
    <n v="1876"/>
    <n v="157"/>
    <n v="1290.5400000000002"/>
    <n v="585.45999999999981"/>
  </r>
  <r>
    <s v="Wilone O'Kielt"/>
    <x v="3"/>
    <s v="85% Dark Bars"/>
    <d v="2021-08-02T00:00:00"/>
    <n v="3080"/>
    <n v="147"/>
    <n v="1544.97"/>
    <n v="1535.03"/>
  </r>
  <r>
    <s v="Brien Boise"/>
    <x v="3"/>
    <s v="50% Dark Bites"/>
    <d v="2021-08-02T00:00:00"/>
    <n v="3885"/>
    <n v="195"/>
    <n v="1458.6000000000001"/>
    <n v="2426.3999999999996"/>
  </r>
  <r>
    <s v="Rafaelita Blaksland"/>
    <x v="5"/>
    <s v="Manuka Honey Choco"/>
    <d v="2021-08-02T00:00:00"/>
    <n v="938"/>
    <n v="56"/>
    <n v="380.8"/>
    <n v="557.20000000000005"/>
  </r>
  <r>
    <s v="Madelene Upcott"/>
    <x v="4"/>
    <s v="Fruit &amp; Nut Bars"/>
    <d v="2021-08-02T00:00:00"/>
    <n v="8183"/>
    <n v="546"/>
    <n v="2588.04"/>
    <n v="5594.96"/>
  </r>
  <r>
    <s v="Gunar Cockshoot"/>
    <x v="5"/>
    <s v="Manuka Honey Choco"/>
    <d v="2021-08-02T00:00:00"/>
    <n v="1736"/>
    <n v="103"/>
    <n v="700.4"/>
    <n v="1035.5999999999999"/>
  </r>
  <r>
    <s v="Ches Bonnell"/>
    <x v="3"/>
    <s v="White Choc"/>
    <d v="2021-08-02T00:00:00"/>
    <n v="2800"/>
    <n v="165"/>
    <n v="1060.95"/>
    <n v="1739.05"/>
  </r>
  <r>
    <s v="Curtice Advani"/>
    <x v="5"/>
    <s v="50% Dark Bites"/>
    <d v="2021-08-02T00:00:00"/>
    <n v="6321"/>
    <n v="317"/>
    <n v="2371.1600000000003"/>
    <n v="3949.8399999999997"/>
  </r>
  <r>
    <s v="Barr Faughny"/>
    <x v="2"/>
    <s v="Peanut Butter Cubes"/>
    <d v="2021-08-02T00:00:00"/>
    <n v="5369"/>
    <n v="384"/>
    <n v="1017.5999999999999"/>
    <n v="4351.3999999999996"/>
  </r>
  <r>
    <s v="Curtice Advani"/>
    <x v="0"/>
    <s v="Eclairs"/>
    <d v="2021-08-02T00:00:00"/>
    <n v="8288"/>
    <n v="840"/>
    <n v="5300.4"/>
    <n v="2987.6000000000004"/>
  </r>
  <r>
    <s v="Curtice Advani"/>
    <x v="4"/>
    <s v="Mint Chip Choco"/>
    <d v="2021-08-02T00:00:00"/>
    <n v="2387"/>
    <n v="299"/>
    <n v="1710.28"/>
    <n v="676.72"/>
  </r>
  <r>
    <s v="Gigi Bohling"/>
    <x v="0"/>
    <s v="Manuka Honey Choco"/>
    <d v="2021-08-02T00:00:00"/>
    <n v="6293"/>
    <n v="450"/>
    <n v="3060"/>
    <n v="3233"/>
  </r>
  <r>
    <s v="Barr Faughny"/>
    <x v="2"/>
    <s v="Smooth Sliky Salty"/>
    <d v="2021-08-02T00:00:00"/>
    <n v="329"/>
    <n v="42"/>
    <n v="115.91999999999999"/>
    <n v="213.08"/>
  </r>
  <r>
    <s v="Brien Boise"/>
    <x v="0"/>
    <s v="Choco Coated Almonds"/>
    <d v="2021-08-02T00:00:00"/>
    <n v="5600"/>
    <n v="234"/>
    <n v="776.88"/>
    <n v="4823.12"/>
  </r>
  <r>
    <s v="Dotty Strutley"/>
    <x v="5"/>
    <s v="Caramel Stuffed Bars"/>
    <d v="2021-08-02T00:00:00"/>
    <n v="56"/>
    <n v="3"/>
    <n v="25.29"/>
    <n v="30.71"/>
  </r>
  <r>
    <s v="Andria Kimpton"/>
    <x v="5"/>
    <s v="70% Dark Bites"/>
    <d v="2021-08-02T00:00:00"/>
    <n v="6111"/>
    <n v="382"/>
    <n v="1925.28"/>
    <n v="4185.72"/>
  </r>
  <r>
    <s v="Barr Faughny"/>
    <x v="0"/>
    <s v="Choco Coated Almonds"/>
    <d v="2021-08-02T00:00:00"/>
    <n v="12502"/>
    <n v="544"/>
    <n v="1806.08"/>
    <n v="10695.92"/>
  </r>
  <r>
    <s v="Beverie Moffet"/>
    <x v="3"/>
    <s v="White Choc"/>
    <d v="2021-08-02T00:00:00"/>
    <n v="4382"/>
    <n v="231"/>
    <n v="1485.33"/>
    <n v="2896.67"/>
  </r>
  <r>
    <s v="Beverie Moffet"/>
    <x v="0"/>
    <s v="Almond Choco"/>
    <d v="2021-08-02T00:00:00"/>
    <n v="1827"/>
    <n v="71"/>
    <n v="365.65000000000003"/>
    <n v="1461.35"/>
  </r>
  <r>
    <s v="Jan Morforth"/>
    <x v="5"/>
    <s v="85% Dark Bars"/>
    <d v="2021-08-02T00:00:00"/>
    <n v="8974"/>
    <n v="428"/>
    <n v="4498.28"/>
    <n v="4475.72"/>
  </r>
  <r>
    <s v="Ches Bonnell"/>
    <x v="1"/>
    <s v="Baker's Choco Chips"/>
    <d v="2021-08-02T00:00:00"/>
    <n v="2975"/>
    <n v="372"/>
    <n v="4616.5200000000004"/>
    <n v="-1641.5200000000004"/>
  </r>
  <r>
    <s v="Oby Sorrel"/>
    <x v="1"/>
    <s v="Manuka Honey Choco"/>
    <d v="2021-08-02T00:00:00"/>
    <n v="525"/>
    <n v="31"/>
    <n v="210.79999999999998"/>
    <n v="314.20000000000005"/>
  </r>
  <r>
    <s v="Brien Boise"/>
    <x v="2"/>
    <s v="Baker's Choco Chips"/>
    <d v="2021-08-02T00:00:00"/>
    <n v="2919"/>
    <n v="365"/>
    <n v="4529.6499999999996"/>
    <n v="-1610.6499999999996"/>
  </r>
  <r>
    <s v="Rafaelita Blaksland"/>
    <x v="3"/>
    <s v="Mint Chip Choco"/>
    <d v="2021-08-02T00:00:00"/>
    <n v="6069"/>
    <n v="770"/>
    <n v="4404.3999999999996"/>
    <n v="1664.6000000000004"/>
  </r>
  <r>
    <s v="Rafaelita Blaksland"/>
    <x v="0"/>
    <s v="Orange Choco"/>
    <d v="2021-08-02T00:00:00"/>
    <n v="5537"/>
    <n v="693"/>
    <n v="2550.2400000000002"/>
    <n v="2986.7599999999998"/>
  </r>
  <r>
    <s v="Wilone O'Kielt"/>
    <x v="2"/>
    <s v="Almond Choco"/>
    <d v="2021-08-02T00:00:00"/>
    <n v="8841"/>
    <n v="328"/>
    <n v="1689.2"/>
    <n v="7151.8"/>
  </r>
  <r>
    <s v="Dotty Strutley"/>
    <x v="4"/>
    <s v="Raspberry Choco"/>
    <d v="2021-08-02T00:00:00"/>
    <n v="4606"/>
    <n v="243"/>
    <n v="935.55000000000007"/>
    <n v="3670.45"/>
  </r>
  <r>
    <s v="Kaine Padly"/>
    <x v="2"/>
    <s v="Smooth Sliky Salty"/>
    <d v="2021-08-02T00:00:00"/>
    <n v="91"/>
    <n v="16"/>
    <n v="44.16"/>
    <n v="46.84"/>
  </r>
  <r>
    <s v="Curtice Advani"/>
    <x v="0"/>
    <s v="Fruit &amp; Nut Bars"/>
    <d v="2021-08-02T00:00:00"/>
    <n v="2303"/>
    <n v="165"/>
    <n v="782.1"/>
    <n v="1520.9"/>
  </r>
  <r>
    <s v="Andria Kimpton"/>
    <x v="4"/>
    <s v="Smooth Sliky Salty"/>
    <d v="2021-08-02T00:00:00"/>
    <n v="1393"/>
    <n v="175"/>
    <n v="482.99999999999994"/>
    <n v="910"/>
  </r>
  <r>
    <s v="Kelci Walkden"/>
    <x v="4"/>
    <s v="Milk Bars"/>
    <d v="2021-08-02T00:00:00"/>
    <n v="2744"/>
    <n v="172"/>
    <n v="904.71999999999991"/>
    <n v="1839.2800000000002"/>
  </r>
  <r>
    <s v="Andria Kimpton"/>
    <x v="0"/>
    <s v="70% Dark Bites"/>
    <d v="2021-08-02T00:00:00"/>
    <n v="5579"/>
    <n v="399"/>
    <n v="2010.96"/>
    <n v="3568.04"/>
  </r>
  <r>
    <s v="Andria Kimpton"/>
    <x v="1"/>
    <s v="Baker's Choco Chips"/>
    <d v="2021-08-02T00:00:00"/>
    <n v="1036"/>
    <n v="148"/>
    <n v="1836.68"/>
    <n v="-800.68000000000006"/>
  </r>
  <r>
    <s v="Kaine Padly"/>
    <x v="1"/>
    <s v="Eclairs"/>
    <d v="2021-08-02T00:00:00"/>
    <n v="2135"/>
    <n v="238"/>
    <n v="1501.78"/>
    <n v="633.22"/>
  </r>
  <r>
    <s v="Kelci Walkden"/>
    <x v="3"/>
    <s v="Fruit &amp; Nut Bars"/>
    <d v="2021-08-02T00:00:00"/>
    <n v="10514"/>
    <n v="840"/>
    <n v="3981.6000000000004"/>
    <n v="6532.4"/>
  </r>
  <r>
    <s v="Madelene Upcott"/>
    <x v="2"/>
    <s v="Peanut Butter Cubes"/>
    <d v="2021-08-02T00:00:00"/>
    <n v="2100"/>
    <n v="162"/>
    <n v="429.3"/>
    <n v="1670.7"/>
  </r>
  <r>
    <s v="Madelene Upcott"/>
    <x v="2"/>
    <s v="Choco Coated Almonds"/>
    <d v="2021-08-02T00:00:00"/>
    <n v="4536"/>
    <n v="182"/>
    <n v="604.24"/>
    <n v="3931.76"/>
  </r>
  <r>
    <s v="Curtice Advani"/>
    <x v="2"/>
    <s v="Mint Chip Choco"/>
    <d v="2021-08-03T00:00:00"/>
    <n v="4942"/>
    <n v="550"/>
    <n v="3146"/>
    <n v="1796"/>
  </r>
  <r>
    <s v="Marney O'Breen"/>
    <x v="0"/>
    <s v="70% Dark Bites"/>
    <d v="2021-08-03T00:00:00"/>
    <n v="7392"/>
    <n v="493"/>
    <n v="2484.7199999999998"/>
    <n v="4907.2800000000007"/>
  </r>
  <r>
    <s v="Gunar Cockshoot"/>
    <x v="2"/>
    <s v="Orange Choco"/>
    <d v="2021-08-03T00:00:00"/>
    <n v="210"/>
    <n v="27"/>
    <n v="99.36"/>
    <n v="110.64"/>
  </r>
  <r>
    <s v="Jan Morforth"/>
    <x v="4"/>
    <s v="Eclairs"/>
    <d v="2021-08-03T00:00:00"/>
    <n v="2604"/>
    <n v="217"/>
    <n v="1369.27"/>
    <n v="1234.73"/>
  </r>
  <r>
    <s v="Karlen McCaffrey"/>
    <x v="4"/>
    <s v="Orange Choco"/>
    <d v="2021-08-03T00:00:00"/>
    <n v="21"/>
    <n v="3"/>
    <n v="11.040000000000001"/>
    <n v="9.9599999999999991"/>
  </r>
  <r>
    <s v="Barr Faughny"/>
    <x v="3"/>
    <s v="Almond Choco"/>
    <d v="2021-08-03T00:00:00"/>
    <n v="3157"/>
    <n v="132"/>
    <n v="679.80000000000007"/>
    <n v="2477.1999999999998"/>
  </r>
  <r>
    <s v="Dotty Strutley"/>
    <x v="5"/>
    <s v="Fruit &amp; Nut Bars"/>
    <d v="2021-08-03T00:00:00"/>
    <n v="4557"/>
    <n v="351"/>
    <n v="1663.74"/>
    <n v="2893.26"/>
  </r>
  <r>
    <s v="Curtice Advani"/>
    <x v="3"/>
    <s v="Manuka Honey Choco"/>
    <d v="2021-08-03T00:00:00"/>
    <n v="4942"/>
    <n v="353"/>
    <n v="2400.4"/>
    <n v="2541.6"/>
  </r>
  <r>
    <s v="Andria Kimpton"/>
    <x v="5"/>
    <s v="Milk Bars"/>
    <d v="2021-08-03T00:00:00"/>
    <n v="10787"/>
    <n v="635"/>
    <n v="3340.1"/>
    <n v="7446.9"/>
  </r>
  <r>
    <s v="Madelene Upcott"/>
    <x v="5"/>
    <s v="Raspberry Choco"/>
    <d v="2021-08-03T00:00:00"/>
    <n v="6433"/>
    <n v="339"/>
    <n v="1305.1500000000001"/>
    <n v="5127.8500000000004"/>
  </r>
  <r>
    <s v="Kelci Walkden"/>
    <x v="2"/>
    <s v="85% Dark Bars"/>
    <d v="2021-08-03T00:00:00"/>
    <n v="9268"/>
    <n v="422"/>
    <n v="4435.22"/>
    <n v="4832.78"/>
  </r>
  <r>
    <s v="Marney O'Breen"/>
    <x v="0"/>
    <s v="Almond Choco"/>
    <d v="2021-08-03T00:00:00"/>
    <n v="2681"/>
    <n v="104"/>
    <n v="535.6"/>
    <n v="2145.4"/>
  </r>
  <r>
    <s v="Kelci Walkden"/>
    <x v="2"/>
    <s v="Orange Choco"/>
    <d v="2021-08-03T00:00:00"/>
    <n v="1393"/>
    <n v="279"/>
    <n v="1026.72"/>
    <n v="366.28"/>
  </r>
  <r>
    <s v="Jan Morforth"/>
    <x v="3"/>
    <s v="Milk Bars"/>
    <d v="2021-08-03T00:00:00"/>
    <n v="1274"/>
    <n v="75"/>
    <n v="394.5"/>
    <n v="879.5"/>
  </r>
  <r>
    <s v="Curtice Advani"/>
    <x v="2"/>
    <s v="Baker's Choco Chips"/>
    <d v="2021-08-03T00:00:00"/>
    <n v="12369"/>
    <n v="1400"/>
    <n v="17374"/>
    <n v="-5005"/>
  </r>
  <r>
    <s v="Curtice Advani"/>
    <x v="3"/>
    <s v="70% Dark Bites"/>
    <d v="2021-08-03T00:00:00"/>
    <n v="2492"/>
    <n v="192"/>
    <n v="967.68000000000006"/>
    <n v="1524.32"/>
  </r>
  <r>
    <s v="Wilone O'Kielt"/>
    <x v="0"/>
    <s v="White Choc"/>
    <d v="2021-08-03T00:00:00"/>
    <n v="3115"/>
    <n v="184"/>
    <n v="1183.1199999999999"/>
    <n v="1931.88"/>
  </r>
  <r>
    <s v="Dennison Crosswaite"/>
    <x v="5"/>
    <s v="85% Dark Bars"/>
    <d v="2021-08-03T00:00:00"/>
    <n v="6664"/>
    <n v="303"/>
    <n v="3184.5299999999997"/>
    <n v="3479.4700000000003"/>
  </r>
  <r>
    <s v="Oby Sorrel"/>
    <x v="3"/>
    <s v="Orange Choco"/>
    <d v="2021-08-03T00:00:00"/>
    <n v="5859"/>
    <n v="700"/>
    <n v="2576"/>
    <n v="3283"/>
  </r>
  <r>
    <s v="Rafaelita Blaksland"/>
    <x v="0"/>
    <s v="99% Dark &amp; Pure"/>
    <d v="2021-08-03T00:00:00"/>
    <n v="3486"/>
    <n v="233"/>
    <n v="1801.0900000000001"/>
    <n v="1684.9099999999999"/>
  </r>
  <r>
    <s v="Ches Bonnell"/>
    <x v="2"/>
    <s v="99% Dark &amp; Pure"/>
    <d v="2021-08-03T00:00:00"/>
    <n v="4963"/>
    <n v="276"/>
    <n v="2133.48"/>
    <n v="2829.52"/>
  </r>
  <r>
    <s v="Kaine Padly"/>
    <x v="1"/>
    <s v="Spicy Special Slims"/>
    <d v="2021-08-03T00:00:00"/>
    <n v="6321"/>
    <n v="422"/>
    <n v="3468.84"/>
    <n v="2852.16"/>
  </r>
  <r>
    <s v="Oby Sorrel"/>
    <x v="5"/>
    <s v="Almond Choco"/>
    <d v="2021-08-03T00:00:00"/>
    <n v="4249"/>
    <n v="164"/>
    <n v="844.6"/>
    <n v="3404.4"/>
  </r>
  <r>
    <s v="Madelene Upcott"/>
    <x v="4"/>
    <s v="99% Dark &amp; Pure"/>
    <d v="2021-08-03T00:00:00"/>
    <n v="427"/>
    <n v="27"/>
    <n v="208.71"/>
    <n v="218.29"/>
  </r>
  <r>
    <s v="Gunar Cockshoot"/>
    <x v="5"/>
    <s v="Orange Choco"/>
    <d v="2021-08-03T00:00:00"/>
    <n v="1029"/>
    <n v="129"/>
    <n v="474.72"/>
    <n v="554.28"/>
  </r>
  <r>
    <s v="Madelene Upcott"/>
    <x v="0"/>
    <s v="85% Dark Bars"/>
    <d v="2021-08-03T00:00:00"/>
    <n v="3388"/>
    <n v="170"/>
    <n v="1786.7"/>
    <n v="1601.3"/>
  </r>
  <r>
    <s v="Barr Faughny"/>
    <x v="3"/>
    <s v="Drinking Coco"/>
    <d v="2021-08-03T00:00:00"/>
    <n v="6314"/>
    <n v="234"/>
    <n v="2325.96"/>
    <n v="3988.04"/>
  </r>
  <r>
    <s v="Gunar Cockshoot"/>
    <x v="3"/>
    <s v="99% Dark &amp; Pure"/>
    <d v="2021-08-03T00:00:00"/>
    <n v="1918"/>
    <n v="107"/>
    <n v="827.11"/>
    <n v="1090.8899999999999"/>
  </r>
  <r>
    <s v="Oby Sorrel"/>
    <x v="1"/>
    <s v="Peanut Butter Cubes"/>
    <d v="2021-08-03T00:00:00"/>
    <n v="5775"/>
    <n v="482"/>
    <n v="1277.3"/>
    <n v="4497.7"/>
  </r>
  <r>
    <s v="Beverie Moffet"/>
    <x v="5"/>
    <s v="Baker's Choco Chips"/>
    <d v="2021-08-03T00:00:00"/>
    <n v="2121"/>
    <n v="266"/>
    <n v="3301.06"/>
    <n v="-1180.06"/>
  </r>
  <r>
    <s v="Marney O'Breen"/>
    <x v="4"/>
    <s v="85% Dark Bars"/>
    <d v="2021-08-03T00:00:00"/>
    <n v="4312"/>
    <n v="227"/>
    <n v="2385.77"/>
    <n v="1926.23"/>
  </r>
  <r>
    <s v="Gigi Bohling"/>
    <x v="0"/>
    <s v="Drinking Coco"/>
    <d v="2021-08-03T00:00:00"/>
    <n v="2681"/>
    <n v="108"/>
    <n v="1073.52"/>
    <n v="1607.48"/>
  </r>
  <r>
    <s v="Jan Morforth"/>
    <x v="0"/>
    <s v="Peanut Butter Cubes"/>
    <d v="2021-08-03T00:00:00"/>
    <n v="4858"/>
    <n v="405"/>
    <n v="1073.25"/>
    <n v="3784.75"/>
  </r>
  <r>
    <s v="Brien Boise"/>
    <x v="1"/>
    <s v="After Nines"/>
    <d v="2021-08-04T00:00:00"/>
    <n v="2947"/>
    <n v="156"/>
    <n v="1595.88"/>
    <n v="1351.12"/>
  </r>
  <r>
    <s v="Wilone O'Kielt"/>
    <x v="4"/>
    <s v="Almond Choco"/>
    <d v="2021-08-04T00:00:00"/>
    <n v="903"/>
    <n v="35"/>
    <n v="180.25"/>
    <n v="722.75"/>
  </r>
  <r>
    <s v="Marney O'Breen"/>
    <x v="0"/>
    <s v="After Nines"/>
    <d v="2021-08-04T00:00:00"/>
    <n v="6503"/>
    <n v="383"/>
    <n v="3918.09"/>
    <n v="2584.91"/>
  </r>
  <r>
    <s v="Marney O'Breen"/>
    <x v="2"/>
    <s v="50% Dark Bites"/>
    <d v="2021-08-04T00:00:00"/>
    <n v="1638"/>
    <n v="78"/>
    <n v="583.44000000000005"/>
    <n v="1054.56"/>
  </r>
  <r>
    <s v="Oby Sorrel"/>
    <x v="0"/>
    <s v="Almond Choco"/>
    <d v="2021-08-04T00:00:00"/>
    <n v="4046"/>
    <n v="162"/>
    <n v="834.30000000000007"/>
    <n v="3211.7"/>
  </r>
  <r>
    <s v="Andria Kimpton"/>
    <x v="2"/>
    <s v="Eclairs"/>
    <d v="2021-08-04T00:00:00"/>
    <n v="1393"/>
    <n v="140"/>
    <n v="883.4"/>
    <n v="509.6"/>
  </r>
  <r>
    <s v="Madelene Upcott"/>
    <x v="5"/>
    <s v="Fruit &amp; Nut Bars"/>
    <d v="2021-08-04T00:00:00"/>
    <n v="5565"/>
    <n v="429"/>
    <n v="2033.46"/>
    <n v="3531.54"/>
  </r>
  <r>
    <s v="Beverie Moffet"/>
    <x v="3"/>
    <s v="Organic Choco Syrup"/>
    <d v="2021-08-04T00:00:00"/>
    <n v="4480"/>
    <n v="180"/>
    <n v="1722.6000000000001"/>
    <n v="2757.3999999999996"/>
  </r>
  <r>
    <s v="Husein Augar"/>
    <x v="5"/>
    <s v="Peanut Butter Cubes"/>
    <d v="2021-08-04T00:00:00"/>
    <n v="5110"/>
    <n v="365"/>
    <n v="967.25"/>
    <n v="4142.75"/>
  </r>
  <r>
    <s v="Gigi Bohling"/>
    <x v="3"/>
    <s v="70% Dark Bites"/>
    <d v="2021-08-04T00:00:00"/>
    <n v="3640"/>
    <n v="280"/>
    <n v="1411.2"/>
    <n v="2228.8000000000002"/>
  </r>
  <r>
    <s v="Rafaelita Blaksland"/>
    <x v="4"/>
    <s v="Orange Choco"/>
    <d v="2021-08-04T00:00:00"/>
    <n v="3325"/>
    <n v="665"/>
    <n v="2447.2000000000003"/>
    <n v="877.79999999999973"/>
  </r>
  <r>
    <s v="Oby Sorrel"/>
    <x v="3"/>
    <s v="Spicy Special Slims"/>
    <d v="2021-08-04T00:00:00"/>
    <n v="2786"/>
    <n v="186"/>
    <n v="1528.92"/>
    <n v="1257.08"/>
  </r>
  <r>
    <s v="Madelene Upcott"/>
    <x v="5"/>
    <s v="Milk Bars"/>
    <d v="2021-08-04T00:00:00"/>
    <n v="1827"/>
    <n v="108"/>
    <n v="568.07999999999993"/>
    <n v="1258.92"/>
  </r>
  <r>
    <s v="Jan Morforth"/>
    <x v="1"/>
    <s v="85% Dark Bars"/>
    <d v="2021-08-04T00:00:00"/>
    <n v="3178"/>
    <n v="152"/>
    <n v="1597.52"/>
    <n v="1580.48"/>
  </r>
  <r>
    <s v="Oby Sorrel"/>
    <x v="3"/>
    <s v="85% Dark Bars"/>
    <d v="2021-08-04T00:00:00"/>
    <n v="5516"/>
    <n v="276"/>
    <n v="2900.7599999999998"/>
    <n v="2615.2400000000002"/>
  </r>
  <r>
    <s v="Karlen McCaffrey"/>
    <x v="1"/>
    <s v="Orange Choco"/>
    <d v="2021-08-04T00:00:00"/>
    <n v="4970"/>
    <n v="980"/>
    <n v="3606.4"/>
    <n v="1363.6"/>
  </r>
  <r>
    <s v="Wilone O'Kielt"/>
    <x v="0"/>
    <s v="Spicy Special Slims"/>
    <d v="2021-08-04T00:00:00"/>
    <n v="4683"/>
    <n v="361"/>
    <n v="2967.42"/>
    <n v="1715.58"/>
  </r>
  <r>
    <s v="Rafaelita Blaksland"/>
    <x v="5"/>
    <s v="50% Dark Bites"/>
    <d v="2021-08-04T00:00:00"/>
    <n v="7644"/>
    <n v="348"/>
    <n v="2603.04"/>
    <n v="5040.96"/>
  </r>
  <r>
    <s v="Curtice Advani"/>
    <x v="5"/>
    <s v="Peanut Butter Cubes"/>
    <d v="2021-08-04T00:00:00"/>
    <n v="3094"/>
    <n v="258"/>
    <n v="683.69999999999993"/>
    <n v="2410.3000000000002"/>
  </r>
  <r>
    <s v="Husein Augar"/>
    <x v="1"/>
    <s v="Baker's Choco Chips"/>
    <d v="2021-08-04T00:00:00"/>
    <n v="3521"/>
    <n v="353"/>
    <n v="4380.7300000000005"/>
    <n v="-859.73000000000047"/>
  </r>
  <r>
    <s v="Madelene Upcott"/>
    <x v="1"/>
    <s v="Mint Chip Choco"/>
    <d v="2021-08-04T00:00:00"/>
    <n v="399"/>
    <n v="40"/>
    <n v="228.79999999999998"/>
    <n v="170.20000000000002"/>
  </r>
  <r>
    <s v="Barr Faughny"/>
    <x v="3"/>
    <s v="Smooth Sliky Salty"/>
    <d v="2021-08-04T00:00:00"/>
    <n v="4081"/>
    <n v="454"/>
    <n v="1253.04"/>
    <n v="2827.96"/>
  </r>
  <r>
    <s v="Wilone O'Kielt"/>
    <x v="4"/>
    <s v="Choco Coated Almonds"/>
    <d v="2021-08-04T00:00:00"/>
    <n v="6993"/>
    <n v="318"/>
    <n v="1055.76"/>
    <n v="5937.24"/>
  </r>
  <r>
    <s v="Dennison Crosswaite"/>
    <x v="2"/>
    <s v="Raspberry Choco"/>
    <d v="2021-08-04T00:00:00"/>
    <n v="2114"/>
    <n v="118"/>
    <n v="454.3"/>
    <n v="1659.7"/>
  </r>
  <r>
    <s v="Dennison Crosswaite"/>
    <x v="1"/>
    <s v="Milk Bars"/>
    <d v="2021-08-04T00:00:00"/>
    <n v="6314"/>
    <n v="372"/>
    <n v="1956.72"/>
    <n v="4357.28"/>
  </r>
  <r>
    <s v="Kaine Padly"/>
    <x v="3"/>
    <s v="Choco Coated Almonds"/>
    <d v="2021-08-04T00:00:00"/>
    <n v="7245"/>
    <n v="290"/>
    <n v="962.8"/>
    <n v="6282.2"/>
  </r>
  <r>
    <s v="Karlen McCaffrey"/>
    <x v="4"/>
    <s v="Organic Choco Syrup"/>
    <d v="2021-08-04T00:00:00"/>
    <n v="4284"/>
    <n v="179"/>
    <n v="1713.03"/>
    <n v="2570.9700000000003"/>
  </r>
  <r>
    <s v="Brien Boise"/>
    <x v="4"/>
    <s v="Organic Choco Syrup"/>
    <d v="2021-08-04T00:00:00"/>
    <n v="203"/>
    <n v="10"/>
    <n v="95.7"/>
    <n v="107.3"/>
  </r>
  <r>
    <s v="Karlen McCaffrey"/>
    <x v="2"/>
    <s v="Fruit &amp; Nut Bars"/>
    <d v="2021-08-04T00:00:00"/>
    <n v="4970"/>
    <n v="332"/>
    <n v="1573.68"/>
    <n v="3396.3199999999997"/>
  </r>
  <r>
    <s v="Jan Morforth"/>
    <x v="2"/>
    <s v="Mint Chip Choco"/>
    <d v="2021-08-04T00:00:00"/>
    <n v="1386"/>
    <n v="139"/>
    <n v="795.07999999999993"/>
    <n v="590.92000000000007"/>
  </r>
  <r>
    <s v="Madelene Upcott"/>
    <x v="5"/>
    <s v="Orange Choco"/>
    <d v="2021-08-04T00:00:00"/>
    <n v="2443"/>
    <n v="349"/>
    <n v="1284.3200000000002"/>
    <n v="1158.6799999999998"/>
  </r>
  <r>
    <s v="Wilone O'Kielt"/>
    <x v="3"/>
    <s v="Caramel Stuffed Bars"/>
    <d v="2021-08-04T00:00:00"/>
    <n v="8386"/>
    <n v="350"/>
    <n v="2950.5"/>
    <n v="5435.5"/>
  </r>
  <r>
    <s v="Rafaelita Blaksland"/>
    <x v="5"/>
    <s v="Almond Choco"/>
    <d v="2021-08-04T00:00:00"/>
    <n v="1176"/>
    <n v="44"/>
    <n v="226.60000000000002"/>
    <n v="949.4"/>
  </r>
  <r>
    <s v="Dennison Crosswaite"/>
    <x v="0"/>
    <s v="Organic Choco Syrup"/>
    <d v="2021-08-04T00:00:00"/>
    <n v="8582"/>
    <n v="391"/>
    <n v="3741.87"/>
    <n v="4840.13"/>
  </r>
  <r>
    <s v="Dennison Crosswaite"/>
    <x v="2"/>
    <s v="Manuka Honey Choco"/>
    <d v="2021-08-04T00:00:00"/>
    <n v="8148"/>
    <n v="510"/>
    <n v="3468"/>
    <n v="4680"/>
  </r>
  <r>
    <s v="Dotty Strutley"/>
    <x v="5"/>
    <s v="Choco Coated Almonds"/>
    <d v="2021-08-04T00:00:00"/>
    <n v="448"/>
    <n v="18"/>
    <n v="59.76"/>
    <n v="388.24"/>
  </r>
  <r>
    <s v="Gunar Cockshoot"/>
    <x v="0"/>
    <s v="Fruit &amp; Nut Bars"/>
    <d v="2021-08-04T00:00:00"/>
    <n v="7175"/>
    <n v="449"/>
    <n v="2128.2600000000002"/>
    <n v="5046.74"/>
  </r>
  <r>
    <s v="Barr Faughny"/>
    <x v="3"/>
    <s v="White Choc"/>
    <d v="2021-08-04T00:00:00"/>
    <n v="4151"/>
    <n v="231"/>
    <n v="1485.33"/>
    <n v="2665.67"/>
  </r>
  <r>
    <s v="Marney O'Breen"/>
    <x v="1"/>
    <s v="Almond Choco"/>
    <d v="2021-08-04T00:00:00"/>
    <n v="406"/>
    <n v="16"/>
    <n v="82.4"/>
    <n v="323.60000000000002"/>
  </r>
  <r>
    <s v="Karlen McCaffrey"/>
    <x v="0"/>
    <s v="99% Dark &amp; Pure"/>
    <d v="2021-08-04T00:00:00"/>
    <n v="1043"/>
    <n v="70"/>
    <n v="541.1"/>
    <n v="501.9"/>
  </r>
  <r>
    <s v="Wilone O'Kielt"/>
    <x v="2"/>
    <s v="Manuka Honey Choco"/>
    <d v="2021-08-04T00:00:00"/>
    <n v="4291"/>
    <n v="307"/>
    <n v="2087.6"/>
    <n v="2203.4"/>
  </r>
  <r>
    <s v="Husein Augar"/>
    <x v="4"/>
    <s v="70% Dark Bites"/>
    <d v="2021-08-04T00:00:00"/>
    <n v="3542"/>
    <n v="222"/>
    <n v="1118.8800000000001"/>
    <n v="2423.12"/>
  </r>
  <r>
    <s v="Husein Augar"/>
    <x v="2"/>
    <s v="Almond Choco"/>
    <d v="2021-08-04T00:00:00"/>
    <n v="7056"/>
    <n v="262"/>
    <n v="1349.3000000000002"/>
    <n v="5706.7"/>
  </r>
  <r>
    <s v="Barr Faughny"/>
    <x v="5"/>
    <s v="Eclairs"/>
    <d v="2021-08-04T00:00:00"/>
    <n v="3969"/>
    <n v="331"/>
    <n v="2088.6099999999997"/>
    <n v="1880.3900000000003"/>
  </r>
  <r>
    <s v="Rafaelita Blaksland"/>
    <x v="2"/>
    <s v="99% Dark &amp; Pure"/>
    <d v="2021-08-04T00:00:00"/>
    <n v="15365"/>
    <n v="1050"/>
    <n v="8116.5"/>
    <n v="7248.5"/>
  </r>
  <r>
    <s v="Husein Augar"/>
    <x v="2"/>
    <s v="Organic Choco Syrup"/>
    <d v="2021-08-04T00:00:00"/>
    <n v="6139"/>
    <n v="267"/>
    <n v="2555.19"/>
    <n v="3583.81"/>
  </r>
  <r>
    <s v="Jan Morforth"/>
    <x v="4"/>
    <s v="70% Dark Bites"/>
    <d v="2021-08-04T00:00:00"/>
    <n v="5936"/>
    <n v="457"/>
    <n v="2303.2800000000002"/>
    <n v="3632.72"/>
  </r>
  <r>
    <s v="Rafaelita Blaksland"/>
    <x v="1"/>
    <s v="Drinking Coco"/>
    <d v="2021-08-04T00:00:00"/>
    <n v="7028"/>
    <n v="293"/>
    <n v="2912.42"/>
    <n v="4115.58"/>
  </r>
  <r>
    <s v="Rafaelita Blaksland"/>
    <x v="4"/>
    <s v="Mint Chip Choco"/>
    <d v="2021-08-04T00:00:00"/>
    <n v="7525"/>
    <n v="910"/>
    <n v="5205.2"/>
    <n v="2319.8000000000002"/>
  </r>
  <r>
    <s v="Kaine Padly"/>
    <x v="0"/>
    <s v="Caramel Stuffed Bars"/>
    <d v="2021-08-04T00:00:00"/>
    <n v="3843"/>
    <n v="148"/>
    <n v="1247.6399999999999"/>
    <n v="2595.36"/>
  </r>
  <r>
    <s v="Curtice Advani"/>
    <x v="1"/>
    <s v="85% Dark Bars"/>
    <d v="2021-08-04T00:00:00"/>
    <n v="994"/>
    <n v="53"/>
    <n v="557.03"/>
    <n v="436.97"/>
  </r>
  <r>
    <s v="Brien Boise"/>
    <x v="4"/>
    <s v="Caramel Stuffed Bars"/>
    <d v="2021-08-04T00:00:00"/>
    <n v="917"/>
    <n v="34"/>
    <n v="286.62"/>
    <n v="630.38"/>
  </r>
  <r>
    <s v="Ches Bonnell"/>
    <x v="3"/>
    <s v="50% Dark Bites"/>
    <d v="2021-08-04T00:00:00"/>
    <n v="2429"/>
    <n v="106"/>
    <n v="792.88"/>
    <n v="1636.12"/>
  </r>
  <r>
    <s v="Curtice Advani"/>
    <x v="0"/>
    <s v="Milk Bars"/>
    <d v="2021-08-04T00:00:00"/>
    <n v="1855"/>
    <n v="98"/>
    <n v="515.48"/>
    <n v="1339.52"/>
  </r>
  <r>
    <s v="Dennison Crosswaite"/>
    <x v="2"/>
    <s v="White Choc"/>
    <d v="2021-08-04T00:00:00"/>
    <n v="1582"/>
    <n v="80"/>
    <n v="514.4"/>
    <n v="1067.5999999999999"/>
  </r>
  <r>
    <s v="Dennison Crosswaite"/>
    <x v="3"/>
    <s v="Raspberry Choco"/>
    <d v="2021-08-04T00:00:00"/>
    <n v="6258"/>
    <n v="348"/>
    <n v="1339.8"/>
    <n v="4918.2"/>
  </r>
  <r>
    <s v="Dotty Strutley"/>
    <x v="1"/>
    <s v="Almond Choco"/>
    <d v="2021-08-04T00:00:00"/>
    <n v="3584"/>
    <n v="138"/>
    <n v="710.7"/>
    <n v="2873.3"/>
  </r>
  <r>
    <s v="Jan Morforth"/>
    <x v="4"/>
    <s v="Smooth Sliky Salty"/>
    <d v="2021-08-04T00:00:00"/>
    <n v="4837"/>
    <n v="840"/>
    <n v="2318.3999999999996"/>
    <n v="2518.6000000000004"/>
  </r>
  <r>
    <s v="Curtice Advani"/>
    <x v="4"/>
    <s v="Orange Choco"/>
    <d v="2021-08-04T00:00:00"/>
    <n v="8988"/>
    <n v="1120"/>
    <n v="4121.6000000000004"/>
    <n v="4866.3999999999996"/>
  </r>
  <r>
    <s v="Gunar Cockshoot"/>
    <x v="5"/>
    <s v="50% Dark Bites"/>
    <d v="2021-08-04T00:00:00"/>
    <n v="1036"/>
    <n v="46"/>
    <n v="344.08000000000004"/>
    <n v="691.92"/>
  </r>
  <r>
    <s v="Kelci Walkden"/>
    <x v="1"/>
    <s v="Peanut Butter Cubes"/>
    <d v="2021-08-05T00:00:00"/>
    <n v="7070"/>
    <n v="590"/>
    <n v="1563.5"/>
    <n v="5506.5"/>
  </r>
  <r>
    <s v="Andria Kimpton"/>
    <x v="0"/>
    <s v="Eclairs"/>
    <d v="2021-08-05T00:00:00"/>
    <n v="10409"/>
    <n v="840"/>
    <n v="5300.4"/>
    <n v="5108.6000000000004"/>
  </r>
  <r>
    <s v="Barr Faughny"/>
    <x v="4"/>
    <s v="Raspberry Choco"/>
    <d v="2021-08-05T00:00:00"/>
    <n v="3920"/>
    <n v="207"/>
    <n v="796.95"/>
    <n v="3123.05"/>
  </r>
  <r>
    <s v="Barr Faughny"/>
    <x v="1"/>
    <s v="Milk Bars"/>
    <d v="2021-08-05T00:00:00"/>
    <n v="2758"/>
    <n v="154"/>
    <n v="810.04"/>
    <n v="1947.96"/>
  </r>
  <r>
    <s v="Rafaelita Blaksland"/>
    <x v="4"/>
    <s v="Raspberry Choco"/>
    <d v="2021-08-05T00:00:00"/>
    <n v="1512"/>
    <n v="89"/>
    <n v="342.65000000000003"/>
    <n v="1169.3499999999999"/>
  </r>
  <r>
    <s v="Husein Augar"/>
    <x v="4"/>
    <s v="Baker's Choco Chips"/>
    <d v="2021-08-05T00:00:00"/>
    <n v="5719"/>
    <n v="700"/>
    <n v="8687"/>
    <n v="-2968"/>
  </r>
  <r>
    <s v="Curtice Advani"/>
    <x v="3"/>
    <s v="White Choc"/>
    <d v="2021-08-05T00:00:00"/>
    <n v="910"/>
    <n v="48"/>
    <n v="308.64"/>
    <n v="601.36"/>
  </r>
  <r>
    <s v="Marney O'Breen"/>
    <x v="1"/>
    <s v="Eclairs"/>
    <d v="2021-08-05T00:00:00"/>
    <n v="4361"/>
    <n v="364"/>
    <n v="2296.8399999999997"/>
    <n v="2064.1600000000003"/>
  </r>
  <r>
    <s v="Kelci Walkden"/>
    <x v="5"/>
    <s v="Baker's Choco Chips"/>
    <d v="2021-08-05T00:00:00"/>
    <n v="4613"/>
    <n v="1540"/>
    <n v="19111.400000000001"/>
    <n v="-14498.400000000001"/>
  </r>
  <r>
    <s v="Kaine Padly"/>
    <x v="4"/>
    <s v="Baker's Choco Chips"/>
    <d v="2021-08-05T00:00:00"/>
    <n v="9177"/>
    <n v="599"/>
    <n v="7433.59"/>
    <n v="1743.4099999999999"/>
  </r>
  <r>
    <s v="Gigi Bohling"/>
    <x v="0"/>
    <s v="Fruit &amp; Nut Bars"/>
    <d v="2021-08-05T00:00:00"/>
    <n v="1715"/>
    <n v="498"/>
    <n v="2360.52"/>
    <n v="-645.52"/>
  </r>
  <r>
    <s v="Rafaelita Blaksland"/>
    <x v="4"/>
    <s v="Drinking Coco"/>
    <d v="2021-08-05T00:00:00"/>
    <n v="1295"/>
    <n v="33"/>
    <n v="328.02"/>
    <n v="966.98"/>
  </r>
  <r>
    <s v="Marney O'Breen"/>
    <x v="1"/>
    <s v="White Choc"/>
    <d v="2021-08-05T00:00:00"/>
    <n v="112"/>
    <n v="26"/>
    <n v="167.18"/>
    <n v="-55.180000000000007"/>
  </r>
  <r>
    <s v="Wilone O'Kielt"/>
    <x v="2"/>
    <s v="Milk Bars"/>
    <d v="2021-08-05T00:00:00"/>
    <n v="1869"/>
    <n v="228"/>
    <n v="1199.28"/>
    <n v="669.72"/>
  </r>
  <r>
    <s v="Barr Faughny"/>
    <x v="1"/>
    <s v="Orange Choco"/>
    <d v="2021-08-05T00:00:00"/>
    <n v="2100"/>
    <n v="700"/>
    <n v="2576"/>
    <n v="-476"/>
  </r>
  <r>
    <s v="Kaine Padly"/>
    <x v="3"/>
    <s v="Smooth Sliky Salty"/>
    <d v="2021-08-05T00:00:00"/>
    <n v="1890"/>
    <n v="584"/>
    <n v="1611.84"/>
    <n v="278.16000000000008"/>
  </r>
  <r>
    <s v="Kaine Padly"/>
    <x v="2"/>
    <s v="Caramel Stuffed Bars"/>
    <d v="2021-08-05T00:00:00"/>
    <n v="2387"/>
    <n v="76"/>
    <n v="640.67999999999995"/>
    <n v="1746.3200000000002"/>
  </r>
  <r>
    <s v="Beverie Moffet"/>
    <x v="1"/>
    <s v="Smooth Sliky Salty"/>
    <d v="2021-08-05T00:00:00"/>
    <n v="8015"/>
    <n v="1190"/>
    <n v="3284.3999999999996"/>
    <n v="4730.6000000000004"/>
  </r>
  <r>
    <s v="Gigi Bohling"/>
    <x v="4"/>
    <s v="Milk Bars"/>
    <d v="2021-08-05T00:00:00"/>
    <n v="1134"/>
    <n v="78"/>
    <n v="410.28"/>
    <n v="723.72"/>
  </r>
  <r>
    <s v="Oby Sorrel"/>
    <x v="2"/>
    <s v="Manuka Honey Choco"/>
    <d v="2021-08-05T00:00:00"/>
    <n v="6335"/>
    <n v="127"/>
    <n v="863.6"/>
    <n v="5471.4"/>
  </r>
  <r>
    <s v="Dennison Crosswaite"/>
    <x v="2"/>
    <s v="Peanut Butter Cubes"/>
    <d v="2021-08-05T00:00:00"/>
    <n v="2303"/>
    <n v="245"/>
    <n v="649.25"/>
    <n v="1653.75"/>
  </r>
  <r>
    <s v="Curtice Advani"/>
    <x v="4"/>
    <s v="Caramel Stuffed Bars"/>
    <d v="2021-08-05T00:00:00"/>
    <n v="7637"/>
    <n v="24"/>
    <n v="202.32"/>
    <n v="7434.68"/>
  </r>
  <r>
    <s v="Marney O'Breen"/>
    <x v="5"/>
    <s v="Choco Coated Almonds"/>
    <d v="2021-08-05T00:00:00"/>
    <n v="2401"/>
    <n v="387"/>
    <n v="1284.8399999999999"/>
    <n v="1116.1600000000001"/>
  </r>
  <r>
    <s v="Gigi Bohling"/>
    <x v="5"/>
    <s v="85% Dark Bars"/>
    <d v="2021-08-05T00:00:00"/>
    <n v="4795"/>
    <n v="91"/>
    <n v="956.41"/>
    <n v="3838.59"/>
  </r>
  <r>
    <s v="Curtice Advani"/>
    <x v="1"/>
    <s v="Manuka Honey Choco"/>
    <d v="2021-08-05T00:00:00"/>
    <n v="1610"/>
    <n v="499"/>
    <n v="3393.2"/>
    <n v="-1783.1999999999998"/>
  </r>
  <r>
    <s v="Ches Bonnell"/>
    <x v="2"/>
    <s v="Drinking Coco"/>
    <d v="2021-08-05T00:00:00"/>
    <n v="5110"/>
    <n v="160"/>
    <n v="1590.3999999999999"/>
    <n v="3519.6000000000004"/>
  </r>
  <r>
    <s v="Dotty Strutley"/>
    <x v="1"/>
    <s v="Manuka Honey Choco"/>
    <d v="2021-08-05T00:00:00"/>
    <n v="1904"/>
    <n v="353"/>
    <n v="2400.4"/>
    <n v="-496.40000000000009"/>
  </r>
  <r>
    <s v="Madelene Upcott"/>
    <x v="0"/>
    <s v="Caramel Stuffed Bars"/>
    <d v="2021-08-05T00:00:00"/>
    <n v="10451"/>
    <n v="219"/>
    <n v="1846.1699999999998"/>
    <n v="8604.83"/>
  </r>
  <r>
    <s v="Andria Kimpton"/>
    <x v="0"/>
    <s v="Peanut Butter Cubes"/>
    <d v="2021-08-05T00:00:00"/>
    <n v="931"/>
    <n v="361"/>
    <n v="956.65"/>
    <n v="-25.649999999999977"/>
  </r>
  <r>
    <s v="Husein Augar"/>
    <x v="5"/>
    <s v="Organic Choco Syrup"/>
    <d v="2021-08-05T00:00:00"/>
    <n v="8281"/>
    <n v="9"/>
    <n v="86.13"/>
    <n v="8194.8700000000008"/>
  </r>
  <r>
    <s v="Dennison Crosswaite"/>
    <x v="4"/>
    <s v="Smooth Sliky Salty"/>
    <d v="2021-08-05T00:00:00"/>
    <n v="5523"/>
    <n v="97"/>
    <n v="267.71999999999997"/>
    <n v="5255.28"/>
  </r>
  <r>
    <s v="Dotty Strutley"/>
    <x v="1"/>
    <s v="Milk Bars"/>
    <d v="2021-08-06T00:00:00"/>
    <n v="1330"/>
    <n v="130"/>
    <n v="683.8"/>
    <n v="646.20000000000005"/>
  </r>
  <r>
    <s v="Jan Morforth"/>
    <x v="2"/>
    <s v="Organic Choco Syrup"/>
    <d v="2021-08-06T00:00:00"/>
    <n v="6363"/>
    <n v="564"/>
    <n v="5397.4800000000005"/>
    <n v="965.51999999999953"/>
  </r>
  <r>
    <s v="Ches Bonnell"/>
    <x v="1"/>
    <s v="Manuka Honey Choco"/>
    <d v="2021-08-06T00:00:00"/>
    <n v="6867"/>
    <n v="38"/>
    <n v="258.39999999999998"/>
    <n v="6608.6"/>
  </r>
  <r>
    <s v="Husein Augar"/>
    <x v="5"/>
    <s v="Caramel Stuffed Bars"/>
    <d v="2021-08-06T00:00:00"/>
    <n v="3703"/>
    <n v="95"/>
    <n v="800.85"/>
    <n v="2902.15"/>
  </r>
  <r>
    <s v="Kelci Walkden"/>
    <x v="1"/>
    <s v="Choco Coated Almonds"/>
    <d v="2021-08-06T00:00:00"/>
    <n v="546"/>
    <n v="96"/>
    <n v="318.71999999999997"/>
    <n v="227.28000000000003"/>
  </r>
  <r>
    <s v="Andria Kimpton"/>
    <x v="4"/>
    <s v="White Choc"/>
    <d v="2021-08-06T00:00:00"/>
    <n v="5257"/>
    <n v="180"/>
    <n v="1157.3999999999999"/>
    <n v="4099.6000000000004"/>
  </r>
  <r>
    <s v="Dotty Strutley"/>
    <x v="4"/>
    <s v="Baker's Choco Chips"/>
    <d v="2021-08-06T00:00:00"/>
    <n v="3444"/>
    <n v="207"/>
    <n v="2568.87"/>
    <n v="875.13000000000011"/>
  </r>
  <r>
    <s v="Ches Bonnell"/>
    <x v="4"/>
    <s v="Organic Choco Syrup"/>
    <d v="2021-08-06T00:00:00"/>
    <n v="630"/>
    <n v="134"/>
    <n v="1282.3800000000001"/>
    <n v="-652.38000000000011"/>
  </r>
  <r>
    <s v="Dennison Crosswaite"/>
    <x v="0"/>
    <s v="Raspberry Choco"/>
    <d v="2021-08-06T00:00:00"/>
    <n v="364"/>
    <n v="68"/>
    <n v="261.8"/>
    <n v="102.19999999999999"/>
  </r>
  <r>
    <s v="Madelene Upcott"/>
    <x v="3"/>
    <s v="Fruit &amp; Nut Bars"/>
    <d v="2021-08-06T00:00:00"/>
    <n v="8568"/>
    <n v="173"/>
    <n v="820.02"/>
    <n v="7747.98"/>
  </r>
  <r>
    <s v="Kaine Padly"/>
    <x v="1"/>
    <s v="After Nines"/>
    <d v="2021-08-06T00:00:00"/>
    <n v="1309"/>
    <n v="700"/>
    <n v="7161"/>
    <n v="-5852"/>
  </r>
  <r>
    <s v="Dotty Strutley"/>
    <x v="4"/>
    <s v="White Choc"/>
    <d v="2021-08-06T00:00:00"/>
    <n v="5936"/>
    <n v="80"/>
    <n v="514.4"/>
    <n v="5421.6"/>
  </r>
  <r>
    <s v="Gunar Cockshoot"/>
    <x v="3"/>
    <s v="Drinking Coco"/>
    <d v="2021-08-06T00:00:00"/>
    <n v="3514"/>
    <n v="127"/>
    <n v="1262.3799999999999"/>
    <n v="2251.62"/>
  </r>
  <r>
    <s v="Madelene Upcott"/>
    <x v="5"/>
    <s v="Caramel Stuffed Bars"/>
    <d v="2021-08-06T00:00:00"/>
    <n v="14"/>
    <n v="177"/>
    <n v="1492.11"/>
    <n v="-1478.11"/>
  </r>
  <r>
    <s v="Beverie Moffet"/>
    <x v="5"/>
    <s v="Peanut Butter Cubes"/>
    <d v="2021-08-06T00:00:00"/>
    <n v="7679"/>
    <n v="61"/>
    <n v="161.65"/>
    <n v="7517.35"/>
  </r>
  <r>
    <s v="Ches Bonnell"/>
    <x v="5"/>
    <s v="Drinking Coco"/>
    <d v="2021-08-06T00:00:00"/>
    <n v="3528"/>
    <n v="168"/>
    <n v="1669.9199999999998"/>
    <n v="1858.0800000000002"/>
  </r>
  <r>
    <s v="Beverie Moffet"/>
    <x v="5"/>
    <s v="Raspberry Choco"/>
    <d v="2021-08-06T00:00:00"/>
    <n v="7672"/>
    <n v="136"/>
    <n v="523.6"/>
    <n v="7148.4"/>
  </r>
  <r>
    <s v="Karlen McCaffrey"/>
    <x v="0"/>
    <s v="Baker's Choco Chips"/>
    <d v="2021-08-06T00:00:00"/>
    <n v="336"/>
    <n v="147"/>
    <n v="1824.27"/>
    <n v="-1488.27"/>
  </r>
  <r>
    <s v="Rafaelita Blaksland"/>
    <x v="5"/>
    <s v="70% Dark Bites"/>
    <d v="2021-08-06T00:00:00"/>
    <n v="8680"/>
    <n v="317"/>
    <n v="1597.68"/>
    <n v="7082.32"/>
  </r>
  <r>
    <s v="Kelci Walkden"/>
    <x v="4"/>
    <s v="70% Dark Bites"/>
    <d v="2021-08-06T00:00:00"/>
    <n v="1085"/>
    <n v="657"/>
    <n v="3311.28"/>
    <n v="-2226.2800000000002"/>
  </r>
  <r>
    <s v="Rafaelita Blaksland"/>
    <x v="2"/>
    <s v="Spicy Special Slims"/>
    <d v="2021-08-06T00:00:00"/>
    <n v="1876"/>
    <n v="1120"/>
    <n v="9206.4000000000015"/>
    <n v="-7330.4000000000015"/>
  </r>
  <r>
    <s v="Kaine Padly"/>
    <x v="2"/>
    <s v="Almond Choco"/>
    <d v="2021-08-06T00:00:00"/>
    <n v="6377"/>
    <n v="85"/>
    <n v="437.75000000000006"/>
    <n v="5939.25"/>
  </r>
  <r>
    <s v="Karlen McCaffrey"/>
    <x v="4"/>
    <s v="70% Dark Bites"/>
    <d v="2021-08-06T00:00:00"/>
    <n v="245"/>
    <n v="491"/>
    <n v="2474.64"/>
    <n v="-2229.64"/>
  </r>
  <r>
    <s v="Dennison Crosswaite"/>
    <x v="3"/>
    <s v="After Nines"/>
    <d v="2021-08-06T00:00:00"/>
    <n v="9807"/>
    <n v="231"/>
    <n v="2363.13"/>
    <n v="7443.87"/>
  </r>
  <r>
    <s v="Dotty Strutley"/>
    <x v="0"/>
    <s v="Organic Choco Syrup"/>
    <d v="2021-08-06T00:00:00"/>
    <n v="6069"/>
    <n v="25"/>
    <n v="239.25"/>
    <n v="5829.75"/>
  </r>
  <r>
    <s v="Jan Morforth"/>
    <x v="5"/>
    <s v="Organic Choco Syrup"/>
    <d v="2021-08-06T00:00:00"/>
    <n v="3619"/>
    <n v="257"/>
    <n v="2459.4900000000002"/>
    <n v="1159.5099999999998"/>
  </r>
  <r>
    <s v="Kaine Padly"/>
    <x v="4"/>
    <s v="85% Dark Bars"/>
    <d v="2021-08-06T00:00:00"/>
    <n v="1204"/>
    <n v="343"/>
    <n v="3604.93"/>
    <n v="-2400.9299999999998"/>
  </r>
  <r>
    <s v="Dennison Crosswaite"/>
    <x v="2"/>
    <s v="Mint Chip Choco"/>
    <d v="2021-08-06T00:00:00"/>
    <n v="4774"/>
    <n v="689"/>
    <n v="3941.08"/>
    <n v="832.92000000000007"/>
  </r>
  <r>
    <s v="Rafaelita Blaksland"/>
    <x v="5"/>
    <s v="Orange Choco"/>
    <d v="2021-08-06T00:00:00"/>
    <n v="2835"/>
    <n v="229"/>
    <n v="842.72"/>
    <n v="1992.28"/>
  </r>
  <r>
    <s v="Curtice Advani"/>
    <x v="2"/>
    <s v="50% Dark Bites"/>
    <d v="2021-08-06T00:00:00"/>
    <n v="7798"/>
    <n v="89"/>
    <n v="665.72"/>
    <n v="7132.28"/>
  </r>
  <r>
    <s v="Oby Sorrel"/>
    <x v="0"/>
    <s v="White Choc"/>
    <d v="2021-08-06T00:00:00"/>
    <n v="2723"/>
    <n v="121"/>
    <n v="778.03"/>
    <n v="1944.97"/>
  </r>
  <r>
    <s v="Karlen McCaffrey"/>
    <x v="5"/>
    <s v="After Nines"/>
    <d v="2021-08-06T00:00:00"/>
    <n v="5257"/>
    <n v="84"/>
    <n v="859.32"/>
    <n v="4397.68"/>
  </r>
  <r>
    <s v="Barr Faughny"/>
    <x v="5"/>
    <s v="99% Dark &amp; Pure"/>
    <d v="2021-08-06T00:00:00"/>
    <n v="525"/>
    <n v="112"/>
    <n v="865.76"/>
    <n v="-340.76"/>
  </r>
  <r>
    <s v="Dotty Strutley"/>
    <x v="0"/>
    <s v="Orange Choco"/>
    <d v="2021-08-06T00:00:00"/>
    <n v="1141"/>
    <n v="1470"/>
    <n v="5409.6"/>
    <n v="-4268.6000000000004"/>
  </r>
  <r>
    <s v="Gunar Cockshoot"/>
    <x v="4"/>
    <s v="50% Dark Bites"/>
    <d v="2021-08-06T00:00:00"/>
    <n v="4760"/>
    <n v="23"/>
    <n v="172.04000000000002"/>
    <n v="4587.96"/>
  </r>
  <r>
    <s v="Wilone O'Kielt"/>
    <x v="4"/>
    <s v="After Nines"/>
    <d v="2021-08-06T00:00:00"/>
    <n v="5404"/>
    <n v="383"/>
    <n v="3918.09"/>
    <n v="1485.9099999999999"/>
  </r>
  <r>
    <s v="Brien Boise"/>
    <x v="2"/>
    <s v="Orange Choco"/>
    <d v="2021-08-06T00:00:00"/>
    <n v="3479"/>
    <n v="682"/>
    <n v="2509.7600000000002"/>
    <n v="969.23999999999978"/>
  </r>
  <r>
    <s v="Ches Bonnell"/>
    <x v="4"/>
    <s v="Choco Coated Almonds"/>
    <d v="2021-08-06T00:00:00"/>
    <n v="210"/>
    <n v="292"/>
    <n v="969.43999999999994"/>
    <n v="-759.43999999999994"/>
  </r>
  <r>
    <s v="Dotty Strutley"/>
    <x v="0"/>
    <s v="After Nines"/>
    <d v="2021-08-06T00:00:00"/>
    <n v="6132"/>
    <n v="150"/>
    <n v="1534.5"/>
    <n v="4597.5"/>
  </r>
  <r>
    <s v="Andria Kimpton"/>
    <x v="0"/>
    <s v="After Nines"/>
    <d v="2021-08-06T00:00:00"/>
    <n v="7133"/>
    <n v="201"/>
    <n v="2056.23"/>
    <n v="5076.7700000000004"/>
  </r>
  <r>
    <s v="Oby Sorrel"/>
    <x v="5"/>
    <s v="Orange Choco"/>
    <d v="2021-08-09T00:00:00"/>
    <n v="3738"/>
    <n v="840"/>
    <n v="3091.2000000000003"/>
    <n v="646.79999999999973"/>
  </r>
  <r>
    <s v="Andria Kimpton"/>
    <x v="5"/>
    <s v="50% Dark Bites"/>
    <d v="2021-08-09T00:00:00"/>
    <n v="5544"/>
    <n v="43"/>
    <n v="321.64000000000004"/>
    <n v="5222.3599999999997"/>
  </r>
  <r>
    <s v="Karlen McCaffrey"/>
    <x v="2"/>
    <s v="Organic Choco Syrup"/>
    <d v="2021-08-09T00:00:00"/>
    <n v="5740"/>
    <n v="7"/>
    <n v="66.990000000000009"/>
    <n v="5673.01"/>
  </r>
  <r>
    <s v="Andria Kimpton"/>
    <x v="2"/>
    <s v="Organic Choco Syrup"/>
    <d v="2021-08-09T00:00:00"/>
    <n v="1120"/>
    <n v="249"/>
    <n v="2382.9300000000003"/>
    <n v="-1262.9300000000003"/>
  </r>
  <r>
    <s v="Barr Faughny"/>
    <x v="4"/>
    <s v="Choco Coated Almonds"/>
    <d v="2021-08-09T00:00:00"/>
    <n v="11550"/>
    <n v="72"/>
    <n v="239.04"/>
    <n v="11310.96"/>
  </r>
  <r>
    <s v="Karlen McCaffrey"/>
    <x v="5"/>
    <s v="Mint Chip Choco"/>
    <d v="2021-08-09T00:00:00"/>
    <n v="3339"/>
    <n v="49"/>
    <n v="280.27999999999997"/>
    <n v="3058.7200000000003"/>
  </r>
  <r>
    <s v="Madelene Upcott"/>
    <x v="2"/>
    <s v="After Nines"/>
    <d v="2021-08-09T00:00:00"/>
    <n v="7490"/>
    <n v="129"/>
    <n v="1319.67"/>
    <n v="6170.33"/>
  </r>
  <r>
    <s v="Beverie Moffet"/>
    <x v="1"/>
    <s v="70% Dark Bites"/>
    <d v="2021-08-09T00:00:00"/>
    <n v="3885"/>
    <n v="471"/>
    <n v="2373.84"/>
    <n v="1511.1599999999999"/>
  </r>
  <r>
    <s v="Oby Sorrel"/>
    <x v="4"/>
    <s v="Choco Coated Almonds"/>
    <d v="2021-08-09T00:00:00"/>
    <n v="2751"/>
    <n v="203"/>
    <n v="673.95999999999992"/>
    <n v="2077.04"/>
  </r>
  <r>
    <s v="Marney O'Breen"/>
    <x v="2"/>
    <s v="Manuka Honey Choco"/>
    <d v="2021-08-09T00:00:00"/>
    <n v="3535"/>
    <n v="296"/>
    <n v="2012.8"/>
    <n v="1522.2"/>
  </r>
  <r>
    <s v="Dennison Crosswaite"/>
    <x v="0"/>
    <s v="Manuka Honey Choco"/>
    <d v="2021-08-09T00:00:00"/>
    <n v="1505"/>
    <n v="605"/>
    <n v="4114"/>
    <n v="-2609"/>
  </r>
  <r>
    <s v="Rafaelita Blaksland"/>
    <x v="5"/>
    <s v="85% Dark Bars"/>
    <d v="2021-08-09T00:00:00"/>
    <n v="2548"/>
    <n v="34"/>
    <n v="357.34"/>
    <n v="2190.66"/>
  </r>
  <r>
    <s v="Oby Sorrel"/>
    <x v="3"/>
    <s v="Organic Choco Syrup"/>
    <d v="2021-08-09T00:00:00"/>
    <n v="10213"/>
    <n v="459"/>
    <n v="4392.63"/>
    <n v="5820.37"/>
  </r>
  <r>
    <s v="Beverie Moffet"/>
    <x v="0"/>
    <s v="After Nines"/>
    <d v="2021-08-09T00:00:00"/>
    <n v="784"/>
    <n v="111"/>
    <n v="1135.53"/>
    <n v="-351.53"/>
  </r>
  <r>
    <s v="Curtice Advani"/>
    <x v="0"/>
    <s v="Spicy Special Slims"/>
    <d v="2021-08-09T00:00:00"/>
    <n v="7140"/>
    <n v="153"/>
    <n v="1257.6600000000001"/>
    <n v="5882.34"/>
  </r>
  <r>
    <s v="Dotty Strutley"/>
    <x v="4"/>
    <s v="Fruit &amp; Nut Bars"/>
    <d v="2021-08-09T00:00:00"/>
    <n v="4102"/>
    <n v="170"/>
    <n v="805.80000000000007"/>
    <n v="3296.2"/>
  </r>
  <r>
    <s v="Wilone O'Kielt"/>
    <x v="5"/>
    <s v="85% Dark Bars"/>
    <d v="2021-08-09T00:00:00"/>
    <n v="14"/>
    <n v="770"/>
    <n v="8092.7"/>
    <n v="-8078.7"/>
  </r>
  <r>
    <s v="Kaine Padly"/>
    <x v="3"/>
    <s v="Organic Choco Syrup"/>
    <d v="2021-08-09T00:00:00"/>
    <n v="3451"/>
    <n v="180"/>
    <n v="1722.6000000000001"/>
    <n v="1728.3999999999999"/>
  </r>
  <r>
    <s v="Gigi Bohling"/>
    <x v="4"/>
    <s v="Peanut Butter Cubes"/>
    <d v="2021-08-09T00:00:00"/>
    <n v="4326"/>
    <n v="550"/>
    <n v="1457.5"/>
    <n v="2868.5"/>
  </r>
  <r>
    <s v="Curtice Advani"/>
    <x v="4"/>
    <s v="70% Dark Bites"/>
    <d v="2021-08-09T00:00:00"/>
    <n v="1953"/>
    <n v="315"/>
    <n v="1587.6"/>
    <n v="365.40000000000009"/>
  </r>
  <r>
    <s v="Madelene Upcott"/>
    <x v="2"/>
    <s v="Smooth Sliky Salty"/>
    <d v="2021-08-09T00:00:00"/>
    <n v="9331"/>
    <n v="612"/>
    <n v="1689.12"/>
    <n v="7641.88"/>
  </r>
  <r>
    <s v="Husein Augar"/>
    <x v="1"/>
    <s v="Raspberry Choco"/>
    <d v="2021-08-09T00:00:00"/>
    <n v="7595"/>
    <n v="205"/>
    <n v="789.25"/>
    <n v="6805.75"/>
  </r>
  <r>
    <s v="Gunar Cockshoot"/>
    <x v="3"/>
    <s v="Spicy Special Slims"/>
    <d v="2021-08-09T00:00:00"/>
    <n v="1813"/>
    <n v="9"/>
    <n v="73.98"/>
    <n v="1739.02"/>
  </r>
  <r>
    <s v="Oby Sorrel"/>
    <x v="1"/>
    <s v="99% Dark &amp; Pure"/>
    <d v="2021-08-09T00:00:00"/>
    <n v="5362"/>
    <n v="387"/>
    <n v="2991.51"/>
    <n v="2370.4899999999998"/>
  </r>
  <r>
    <s v="Jan Morforth"/>
    <x v="3"/>
    <s v="85% Dark Bars"/>
    <d v="2021-08-09T00:00:00"/>
    <n v="3941"/>
    <n v="199"/>
    <n v="2091.4899999999998"/>
    <n v="1849.5100000000002"/>
  </r>
  <r>
    <s v="Husein Augar"/>
    <x v="0"/>
    <s v="Choco Coated Almonds"/>
    <d v="2021-08-09T00:00:00"/>
    <n v="686"/>
    <n v="159"/>
    <n v="527.88"/>
    <n v="158.12"/>
  </r>
  <r>
    <s v="Curtice Advani"/>
    <x v="3"/>
    <s v="Orange Choco"/>
    <d v="2021-08-09T00:00:00"/>
    <n v="903"/>
    <n v="254"/>
    <n v="934.72"/>
    <n v="-31.720000000000027"/>
  </r>
  <r>
    <s v="Dotty Strutley"/>
    <x v="5"/>
    <s v="Drinking Coco"/>
    <d v="2021-08-09T00:00:00"/>
    <n v="4270"/>
    <n v="104"/>
    <n v="1033.76"/>
    <n v="3236.24"/>
  </r>
  <r>
    <s v="Gigi Bohling"/>
    <x v="3"/>
    <s v="Raspberry Choco"/>
    <d v="2021-08-09T00:00:00"/>
    <n v="4312"/>
    <n v="199"/>
    <n v="766.15"/>
    <n v="3545.85"/>
  </r>
  <r>
    <s v="Dotty Strutley"/>
    <x v="1"/>
    <s v="70% Dark Bites"/>
    <d v="2021-08-09T00:00:00"/>
    <n v="2471"/>
    <n v="32"/>
    <n v="161.28"/>
    <n v="2309.7199999999998"/>
  </r>
  <r>
    <s v="Wilone O'Kielt"/>
    <x v="1"/>
    <s v="Almond Choco"/>
    <d v="2021-08-09T00:00:00"/>
    <n v="5341"/>
    <n v="191"/>
    <n v="983.65000000000009"/>
    <n v="4357.3500000000004"/>
  </r>
  <r>
    <s v="Barr Faughny"/>
    <x v="2"/>
    <s v="White Choc"/>
    <d v="2021-08-09T00:00:00"/>
    <n v="4522"/>
    <n v="266"/>
    <n v="1710.3799999999999"/>
    <n v="2811.62"/>
  </r>
  <r>
    <s v="Gigi Bohling"/>
    <x v="0"/>
    <s v="After Nines"/>
    <d v="2021-08-09T00:00:00"/>
    <n v="8099"/>
    <n v="110"/>
    <n v="1125.3"/>
    <n v="6973.7"/>
  </r>
  <r>
    <s v="Curtice Advani"/>
    <x v="5"/>
    <s v="Smooth Sliky Salty"/>
    <d v="2021-08-09T00:00:00"/>
    <n v="4739"/>
    <n v="980"/>
    <n v="2704.7999999999997"/>
    <n v="2034.2000000000003"/>
  </r>
  <r>
    <s v="Dotty Strutley"/>
    <x v="0"/>
    <s v="Caramel Stuffed Bars"/>
    <d v="2021-08-09T00:00:00"/>
    <n v="210"/>
    <n v="206"/>
    <n v="1736.58"/>
    <n v="-1526.58"/>
  </r>
  <r>
    <s v="Dotty Strutley"/>
    <x v="5"/>
    <s v="99% Dark &amp; Pure"/>
    <d v="2021-08-09T00:00:00"/>
    <n v="3703"/>
    <n v="75"/>
    <n v="579.75"/>
    <n v="3123.25"/>
  </r>
  <r>
    <s v="Brien Boise"/>
    <x v="0"/>
    <s v="White Choc"/>
    <d v="2021-08-09T00:00:00"/>
    <n v="4984"/>
    <n v="142"/>
    <n v="913.06"/>
    <n v="4070.94"/>
  </r>
  <r>
    <s v="Husein Augar"/>
    <x v="1"/>
    <s v="Spicy Special Slims"/>
    <d v="2021-08-10T00:00:00"/>
    <n v="8218"/>
    <n v="181"/>
    <n v="1487.8200000000002"/>
    <n v="6730.18"/>
  </r>
  <r>
    <s v="Madelene Upcott"/>
    <x v="1"/>
    <s v="Almond Choco"/>
    <d v="2021-08-10T00:00:00"/>
    <n v="581"/>
    <n v="297"/>
    <n v="1529.5500000000002"/>
    <n v="-948.55000000000018"/>
  </r>
  <r>
    <s v="Beverie Moffet"/>
    <x v="3"/>
    <s v="Spicy Special Slims"/>
    <d v="2021-08-10T00:00:00"/>
    <n v="2289"/>
    <n v="597"/>
    <n v="4907.34"/>
    <n v="-2618.34"/>
  </r>
  <r>
    <s v="Oby Sorrel"/>
    <x v="4"/>
    <s v="Manuka Honey Choco"/>
    <d v="2021-08-10T00:00:00"/>
    <n v="2086"/>
    <n v="521"/>
    <n v="3542.7999999999997"/>
    <n v="-1456.7999999999997"/>
  </r>
  <r>
    <s v="Brien Boise"/>
    <x v="4"/>
    <s v="50% Dark Bites"/>
    <d v="2021-08-10T00:00:00"/>
    <n v="3822"/>
    <n v="280"/>
    <n v="2094.4"/>
    <n v="1727.6"/>
  </r>
  <r>
    <s v="Jan Morforth"/>
    <x v="2"/>
    <s v="99% Dark &amp; Pure"/>
    <d v="2021-08-10T00:00:00"/>
    <n v="1127"/>
    <n v="171"/>
    <n v="1321.8300000000002"/>
    <n v="-194.83000000000015"/>
  </r>
  <r>
    <s v="Beverie Moffet"/>
    <x v="1"/>
    <s v="Almond Choco"/>
    <d v="2021-08-10T00:00:00"/>
    <n v="6048"/>
    <n v="48"/>
    <n v="247.20000000000002"/>
    <n v="5800.8"/>
  </r>
  <r>
    <s v="Dennison Crosswaite"/>
    <x v="2"/>
    <s v="Smooth Sliky Salty"/>
    <d v="2021-08-10T00:00:00"/>
    <n v="1708"/>
    <n v="200"/>
    <n v="552"/>
    <n v="1156"/>
  </r>
  <r>
    <s v="Curtice Advani"/>
    <x v="1"/>
    <s v="Fruit &amp; Nut Bars"/>
    <d v="2021-08-10T00:00:00"/>
    <n v="406"/>
    <n v="495"/>
    <n v="2346.3000000000002"/>
    <n v="-1940.3000000000002"/>
  </r>
  <r>
    <s v="Curtice Advani"/>
    <x v="5"/>
    <s v="Organic Choco Syrup"/>
    <d v="2021-08-10T00:00:00"/>
    <n v="9072"/>
    <n v="170"/>
    <n v="1626.9"/>
    <n v="7445.1"/>
  </r>
  <r>
    <s v="Kelci Walkden"/>
    <x v="1"/>
    <s v="Caramel Stuffed Bars"/>
    <d v="2021-08-10T00:00:00"/>
    <n v="3563"/>
    <n v="77"/>
    <n v="649.11"/>
    <n v="2913.89"/>
  </r>
  <r>
    <s v="Dotty Strutley"/>
    <x v="1"/>
    <s v="85% Dark Bars"/>
    <d v="2021-08-10T00:00:00"/>
    <n v="6811"/>
    <n v="213"/>
    <n v="2238.63"/>
    <n v="4572.37"/>
  </r>
  <r>
    <s v="Dennison Crosswaite"/>
    <x v="5"/>
    <s v="Drinking Coco"/>
    <d v="2021-08-10T00:00:00"/>
    <n v="1813"/>
    <n v="63"/>
    <n v="626.21999999999991"/>
    <n v="1186.7800000000002"/>
  </r>
  <r>
    <s v="Kaine Padly"/>
    <x v="3"/>
    <s v="Almond Choco"/>
    <d v="2021-08-10T00:00:00"/>
    <n v="1155"/>
    <n v="35"/>
    <n v="180.25"/>
    <n v="974.75"/>
  </r>
  <r>
    <s v="Oby Sorrel"/>
    <x v="1"/>
    <s v="White Choc"/>
    <d v="2021-08-10T00:00:00"/>
    <n v="1470"/>
    <n v="11"/>
    <n v="70.72999999999999"/>
    <n v="1399.27"/>
  </r>
  <r>
    <s v="Brien Boise"/>
    <x v="3"/>
    <s v="Manuka Honey Choco"/>
    <d v="2021-08-10T00:00:00"/>
    <n v="2870"/>
    <n v="73"/>
    <n v="496.4"/>
    <n v="2373.6"/>
  </r>
  <r>
    <s v="Oby Sorrel"/>
    <x v="2"/>
    <s v="Choco Coated Almonds"/>
    <d v="2021-08-10T00:00:00"/>
    <n v="2912"/>
    <n v="23"/>
    <n v="76.36"/>
    <n v="2835.64"/>
  </r>
  <r>
    <s v="Husein Augar"/>
    <x v="0"/>
    <s v="99% Dark &amp; Pure"/>
    <d v="2021-08-10T00:00:00"/>
    <n v="6650"/>
    <n v="315"/>
    <n v="2434.9500000000003"/>
    <n v="4215.0499999999993"/>
  </r>
  <r>
    <s v="Husein Augar"/>
    <x v="3"/>
    <s v="99% Dark &amp; Pure"/>
    <d v="2021-08-10T00:00:00"/>
    <n v="336"/>
    <n v="74"/>
    <n v="572.02"/>
    <n v="-236.01999999999998"/>
  </r>
  <r>
    <s v="Jan Morforth"/>
    <x v="1"/>
    <s v="Organic Choco Syrup"/>
    <d v="2021-08-10T00:00:00"/>
    <n v="1372"/>
    <n v="116"/>
    <n v="1110.1200000000001"/>
    <n v="261.87999999999988"/>
  </r>
  <r>
    <s v="Marney O'Breen"/>
    <x v="1"/>
    <s v="70% Dark Bites"/>
    <d v="2021-08-10T00:00:00"/>
    <n v="2800"/>
    <n v="353"/>
    <n v="1779.1200000000001"/>
    <n v="1020.8799999999999"/>
  </r>
  <r>
    <s v="Husein Augar"/>
    <x v="1"/>
    <s v="Fruit &amp; Nut Bars"/>
    <d v="2021-08-10T00:00:00"/>
    <n v="2534"/>
    <n v="770"/>
    <n v="3649.8"/>
    <n v="-1115.8000000000002"/>
  </r>
  <r>
    <s v="Gigi Bohling"/>
    <x v="1"/>
    <s v="Organic Choco Syrup"/>
    <d v="2021-08-10T00:00:00"/>
    <n v="4858"/>
    <n v="347"/>
    <n v="3320.79"/>
    <n v="1537.21"/>
  </r>
  <r>
    <s v="Karlen McCaffrey"/>
    <x v="2"/>
    <s v="Milk Bars"/>
    <d v="2021-08-10T00:00:00"/>
    <n v="2891"/>
    <n v="514"/>
    <n v="2703.64"/>
    <n v="187.36000000000013"/>
  </r>
  <r>
    <s v="Dennison Crosswaite"/>
    <x v="3"/>
    <s v="Almond Choco"/>
    <d v="2021-08-10T00:00:00"/>
    <n v="2205"/>
    <n v="292"/>
    <n v="1503.8000000000002"/>
    <n v="701.19999999999982"/>
  </r>
  <r>
    <s v="Wilone O'Kielt"/>
    <x v="3"/>
    <s v="Raspberry Choco"/>
    <d v="2021-08-10T00:00:00"/>
    <n v="9660"/>
    <n v="76"/>
    <n v="292.60000000000002"/>
    <n v="9367.4"/>
  </r>
  <r>
    <s v="Dotty Strutley"/>
    <x v="2"/>
    <s v="99% Dark &amp; Pure"/>
    <d v="2021-08-10T00:00:00"/>
    <n v="1974"/>
    <n v="68"/>
    <n v="525.64"/>
    <n v="1448.3600000000001"/>
  </r>
  <r>
    <s v="Brien Boise"/>
    <x v="5"/>
    <s v="99% Dark &amp; Pure"/>
    <d v="2021-08-10T00:00:00"/>
    <n v="5565"/>
    <n v="339"/>
    <n v="2620.4700000000003"/>
    <n v="2944.5299999999997"/>
  </r>
  <r>
    <s v="Curtice Advani"/>
    <x v="5"/>
    <s v="Eclairs"/>
    <d v="2021-08-10T00:00:00"/>
    <n v="6006"/>
    <n v="445"/>
    <n v="2807.95"/>
    <n v="3198.05"/>
  </r>
  <r>
    <s v="Karlen McCaffrey"/>
    <x v="3"/>
    <s v="Caramel Stuffed Bars"/>
    <d v="2021-08-10T00:00:00"/>
    <n v="7392"/>
    <n v="180"/>
    <n v="1517.3999999999999"/>
    <n v="5874.6"/>
  </r>
  <r>
    <s v="Dotty Strutley"/>
    <x v="1"/>
    <s v="Organic Choco Syrup"/>
    <d v="2021-08-10T00:00:00"/>
    <n v="5943"/>
    <n v="290"/>
    <n v="2775.3"/>
    <n v="3167.7"/>
  </r>
  <r>
    <s v="Wilone O'Kielt"/>
    <x v="1"/>
    <s v="Eclairs"/>
    <d v="2021-08-10T00:00:00"/>
    <n v="11277"/>
    <n v="910"/>
    <n v="5742.0999999999995"/>
    <n v="5534.9000000000005"/>
  </r>
  <r>
    <s v="Kelci Walkden"/>
    <x v="0"/>
    <s v="Drinking Coco"/>
    <d v="2021-08-10T00:00:00"/>
    <n v="2541"/>
    <n v="271"/>
    <n v="2693.74"/>
    <n v="-152.73999999999978"/>
  </r>
  <r>
    <s v="Jan Morforth"/>
    <x v="0"/>
    <s v="50% Dark Bites"/>
    <d v="2021-08-10T00:00:00"/>
    <n v="5642"/>
    <n v="288"/>
    <n v="2154.2400000000002"/>
    <n v="3487.7599999999998"/>
  </r>
  <r>
    <s v="Barr Faughny"/>
    <x v="3"/>
    <s v="Choco Coated Almonds"/>
    <d v="2021-08-10T00:00:00"/>
    <n v="1197"/>
    <n v="507"/>
    <n v="1683.24"/>
    <n v="-486.24"/>
  </r>
  <r>
    <s v="Ches Bonnell"/>
    <x v="5"/>
    <s v="After Nines"/>
    <d v="2021-08-10T00:00:00"/>
    <n v="1400"/>
    <n v="176"/>
    <n v="1800.48"/>
    <n v="-400.48"/>
  </r>
  <r>
    <s v="Dennison Crosswaite"/>
    <x v="5"/>
    <s v="Peanut Butter Cubes"/>
    <d v="2021-08-10T00:00:00"/>
    <n v="2688"/>
    <n v="182"/>
    <n v="482.3"/>
    <n v="2205.6999999999998"/>
  </r>
  <r>
    <s v="Dotty Strutley"/>
    <x v="1"/>
    <s v="Eclairs"/>
    <d v="2021-08-10T00:00:00"/>
    <n v="1050"/>
    <n v="669"/>
    <n v="4221.3899999999994"/>
    <n v="-3171.3899999999994"/>
  </r>
  <r>
    <s v="Gunar Cockshoot"/>
    <x v="0"/>
    <s v="Smooth Sliky Salty"/>
    <d v="2021-08-10T00:00:00"/>
    <n v="6181"/>
    <n v="770"/>
    <n v="2125.1999999999998"/>
    <n v="4055.8"/>
  </r>
  <r>
    <s v="Rafaelita Blaksland"/>
    <x v="3"/>
    <s v="Manuka Honey Choco"/>
    <d v="2021-08-10T00:00:00"/>
    <n v="6377"/>
    <n v="208"/>
    <n v="1414.3999999999999"/>
    <n v="4962.6000000000004"/>
  </r>
  <r>
    <s v="Madelene Upcott"/>
    <x v="2"/>
    <s v="Orange Choco"/>
    <d v="2021-08-10T00:00:00"/>
    <n v="2457"/>
    <n v="133"/>
    <n v="489.44"/>
    <n v="1967.56"/>
  </r>
  <r>
    <s v="Gigi Bohling"/>
    <x v="4"/>
    <s v="85% Dark Bars"/>
    <d v="2021-08-10T00:00:00"/>
    <n v="2695"/>
    <n v="474"/>
    <n v="4981.74"/>
    <n v="-2286.7399999999998"/>
  </r>
  <r>
    <s v="Rafaelita Blaksland"/>
    <x v="1"/>
    <s v="Peanut Butter Cubes"/>
    <d v="2021-08-10T00:00:00"/>
    <n v="7812"/>
    <n v="468"/>
    <n v="1240.2"/>
    <n v="6571.8"/>
  </r>
  <r>
    <s v="Karlen McCaffrey"/>
    <x v="5"/>
    <s v="Organic Choco Syrup"/>
    <d v="2021-08-10T00:00:00"/>
    <n v="4438"/>
    <n v="23"/>
    <n v="220.11"/>
    <n v="4217.8900000000003"/>
  </r>
  <r>
    <s v="Ches Bonnell"/>
    <x v="1"/>
    <s v="50% Dark Bites"/>
    <d v="2021-08-10T00:00:00"/>
    <n v="154"/>
    <n v="32"/>
    <n v="239.36"/>
    <n v="-85.360000000000014"/>
  </r>
  <r>
    <s v="Curtice Advani"/>
    <x v="0"/>
    <s v="Caramel Stuffed Bars"/>
    <d v="2021-08-10T00:00:00"/>
    <n v="6587"/>
    <n v="203"/>
    <n v="1711.29"/>
    <n v="4875.71"/>
  </r>
  <r>
    <s v="Gigi Bohling"/>
    <x v="2"/>
    <s v="Almond Choco"/>
    <d v="2021-08-10T00:00:00"/>
    <n v="1918"/>
    <n v="70"/>
    <n v="360.5"/>
    <n v="1557.5"/>
  </r>
  <r>
    <s v="Marney O'Breen"/>
    <x v="1"/>
    <s v="Spicy Special Slims"/>
    <d v="2021-08-10T00:00:00"/>
    <n v="1904"/>
    <n v="142"/>
    <n v="1167.24"/>
    <n v="736.76"/>
  </r>
  <r>
    <s v="Wilone O'Kielt"/>
    <x v="5"/>
    <s v="Peanut Butter Cubes"/>
    <d v="2021-08-10T00:00:00"/>
    <n v="5369"/>
    <n v="352"/>
    <n v="932.8"/>
    <n v="4436.2"/>
  </r>
  <r>
    <s v="Madelene Upcott"/>
    <x v="5"/>
    <s v="Manuka Honey Choco"/>
    <d v="2021-08-10T00:00:00"/>
    <n v="5698"/>
    <n v="103"/>
    <n v="700.4"/>
    <n v="4997.6000000000004"/>
  </r>
  <r>
    <s v="Ches Bonnell"/>
    <x v="4"/>
    <s v="Spicy Special Slims"/>
    <d v="2021-08-11T00:00:00"/>
    <n v="3570"/>
    <n v="56"/>
    <n v="460.32000000000005"/>
    <n v="3109.68"/>
  </r>
  <r>
    <s v="Oby Sorrel"/>
    <x v="3"/>
    <s v="Peanut Butter Cubes"/>
    <d v="2021-08-11T00:00:00"/>
    <n v="4928"/>
    <n v="205"/>
    <n v="543.25"/>
    <n v="4384.75"/>
  </r>
  <r>
    <s v="Curtice Advani"/>
    <x v="3"/>
    <s v="Eclairs"/>
    <d v="2021-08-11T00:00:00"/>
    <n v="3584"/>
    <n v="368"/>
    <n v="2322.08"/>
    <n v="1261.92"/>
  </r>
  <r>
    <s v="Brien Boise"/>
    <x v="2"/>
    <s v="Almond Choco"/>
    <d v="2021-08-11T00:00:00"/>
    <n v="8218"/>
    <n v="31"/>
    <n v="159.65"/>
    <n v="8058.35"/>
  </r>
  <r>
    <s v="Wilone O'Kielt"/>
    <x v="2"/>
    <s v="Fruit &amp; Nut Bars"/>
    <d v="2021-08-11T00:00:00"/>
    <n v="3437"/>
    <n v="345"/>
    <n v="1635.3000000000002"/>
    <n v="1801.6999999999998"/>
  </r>
  <r>
    <s v="Jan Morforth"/>
    <x v="4"/>
    <s v="Drinking Coco"/>
    <d v="2021-08-11T00:00:00"/>
    <n v="469"/>
    <n v="70"/>
    <n v="695.8"/>
    <n v="-226.79999999999995"/>
  </r>
  <r>
    <s v="Gunar Cockshoot"/>
    <x v="1"/>
    <s v="Eclairs"/>
    <d v="2021-08-11T00:00:00"/>
    <n v="28"/>
    <n v="980"/>
    <n v="6183.7999999999993"/>
    <n v="-6155.7999999999993"/>
  </r>
  <r>
    <s v="Kaine Padly"/>
    <x v="2"/>
    <s v="Fruit &amp; Nut Bars"/>
    <d v="2021-08-11T00:00:00"/>
    <n v="623"/>
    <n v="63"/>
    <n v="298.62"/>
    <n v="324.38"/>
  </r>
  <r>
    <s v="Gunar Cockshoot"/>
    <x v="4"/>
    <s v="After Nines"/>
    <d v="2021-08-11T00:00:00"/>
    <n v="2982"/>
    <n v="280"/>
    <n v="2864.4"/>
    <n v="117.59999999999991"/>
  </r>
  <r>
    <s v="Dotty Strutley"/>
    <x v="3"/>
    <s v="White Choc"/>
    <d v="2021-08-11T00:00:00"/>
    <n v="5649"/>
    <n v="103"/>
    <n v="662.29"/>
    <n v="4986.71"/>
  </r>
  <r>
    <s v="Barr Faughny"/>
    <x v="4"/>
    <s v="Manuka Honey Choco"/>
    <d v="2021-08-11T00:00:00"/>
    <n v="4935"/>
    <n v="327"/>
    <n v="2223.6"/>
    <n v="2711.4"/>
  </r>
  <r>
    <s v="Kaine Padly"/>
    <x v="2"/>
    <s v="70% Dark Bites"/>
    <d v="2021-08-11T00:00:00"/>
    <n v="5166"/>
    <n v="547"/>
    <n v="2756.88"/>
    <n v="2409.12"/>
  </r>
  <r>
    <s v="Gunar Cockshoot"/>
    <x v="1"/>
    <s v="85% Dark Bars"/>
    <d v="2021-08-11T00:00:00"/>
    <n v="2051"/>
    <n v="115"/>
    <n v="1208.6499999999999"/>
    <n v="842.35000000000014"/>
  </r>
  <r>
    <s v="Oby Sorrel"/>
    <x v="2"/>
    <s v="Fruit &amp; Nut Bars"/>
    <d v="2021-08-11T00:00:00"/>
    <n v="2989"/>
    <n v="147"/>
    <n v="696.78000000000009"/>
    <n v="2292.2199999999998"/>
  </r>
  <r>
    <s v="Husein Augar"/>
    <x v="1"/>
    <s v="70% Dark Bites"/>
    <d v="2021-08-11T00:00:00"/>
    <n v="2303"/>
    <n v="452"/>
    <n v="2278.08"/>
    <n v="24.920000000000073"/>
  </r>
  <r>
    <s v="Karlen McCaffrey"/>
    <x v="2"/>
    <s v="Caramel Stuffed Bars"/>
    <d v="2021-08-11T00:00:00"/>
    <n v="10773"/>
    <n v="165"/>
    <n v="1390.95"/>
    <n v="9382.0499999999993"/>
  </r>
  <r>
    <s v="Madelene Upcott"/>
    <x v="3"/>
    <s v="Spicy Special Slims"/>
    <d v="2021-08-12T00:00:00"/>
    <n v="6923"/>
    <n v="69"/>
    <n v="567.18000000000006"/>
    <n v="6355.82"/>
  </r>
  <r>
    <s v="Gigi Bohling"/>
    <x v="4"/>
    <s v="After Nines"/>
    <d v="2021-08-12T00:00:00"/>
    <n v="1708"/>
    <n v="43"/>
    <n v="439.89000000000004"/>
    <n v="1268.1099999999999"/>
  </r>
  <r>
    <s v="Gunar Cockshoot"/>
    <x v="1"/>
    <s v="70% Dark Bites"/>
    <d v="2021-08-12T00:00:00"/>
    <n v="6944"/>
    <n v="202"/>
    <n v="1018.08"/>
    <n v="5925.92"/>
  </r>
  <r>
    <s v="Karlen McCaffrey"/>
    <x v="1"/>
    <s v="Mint Chip Choco"/>
    <d v="2021-08-12T00:00:00"/>
    <n v="2373"/>
    <n v="1330"/>
    <n v="7607.5999999999995"/>
    <n v="-5234.5999999999995"/>
  </r>
  <r>
    <s v="Ches Bonnell"/>
    <x v="1"/>
    <s v="White Choc"/>
    <d v="2021-08-12T00:00:00"/>
    <n v="10976"/>
    <n v="230"/>
    <n v="1478.8999999999999"/>
    <n v="9497.1"/>
  </r>
  <r>
    <s v="Brien Boise"/>
    <x v="5"/>
    <s v="85% Dark Bars"/>
    <d v="2021-08-12T00:00:00"/>
    <n v="5110"/>
    <n v="139"/>
    <n v="1460.8899999999999"/>
    <n v="3649.11"/>
  </r>
  <r>
    <s v="Beverie Moffet"/>
    <x v="4"/>
    <s v="Mint Chip Choco"/>
    <d v="2021-08-12T00:00:00"/>
    <n v="8323"/>
    <n v="323"/>
    <n v="1847.56"/>
    <n v="6475.4400000000005"/>
  </r>
  <r>
    <s v="Karlen McCaffrey"/>
    <x v="1"/>
    <s v="70% Dark Bites"/>
    <d v="2021-08-12T00:00:00"/>
    <n v="1008"/>
    <n v="174"/>
    <n v="876.96"/>
    <n v="131.03999999999996"/>
  </r>
  <r>
    <s v="Karlen McCaffrey"/>
    <x v="3"/>
    <s v="Organic Choco Syrup"/>
    <d v="2021-08-12T00:00:00"/>
    <n v="1449"/>
    <n v="505"/>
    <n v="4832.8500000000004"/>
    <n v="-3383.8500000000004"/>
  </r>
  <r>
    <s v="Beverie Moffet"/>
    <x v="5"/>
    <s v="Almond Choco"/>
    <d v="2021-08-12T00:00:00"/>
    <n v="1127"/>
    <n v="270"/>
    <n v="1390.5"/>
    <n v="-263.5"/>
  </r>
  <r>
    <s v="Jan Morforth"/>
    <x v="5"/>
    <s v="Drinking Coco"/>
    <d v="2021-08-12T00:00:00"/>
    <n v="8512"/>
    <n v="248"/>
    <n v="2465.12"/>
    <n v="6046.88"/>
  </r>
  <r>
    <s v="Rafaelita Blaksland"/>
    <x v="3"/>
    <s v="50% Dark Bites"/>
    <d v="2021-08-12T00:00:00"/>
    <n v="3521"/>
    <n v="78"/>
    <n v="583.44000000000005"/>
    <n v="2937.56"/>
  </r>
  <r>
    <s v="Karlen McCaffrey"/>
    <x v="1"/>
    <s v="Smooth Sliky Salty"/>
    <d v="2021-08-12T00:00:00"/>
    <n v="7693"/>
    <n v="1050"/>
    <n v="2898"/>
    <n v="4795"/>
  </r>
  <r>
    <s v="Barr Faughny"/>
    <x v="1"/>
    <s v="Peanut Butter Cubes"/>
    <d v="2021-08-12T00:00:00"/>
    <n v="3906"/>
    <n v="137"/>
    <n v="363.05"/>
    <n v="3542.95"/>
  </r>
  <r>
    <s v="Karlen McCaffrey"/>
    <x v="2"/>
    <s v="Baker's Choco Chips"/>
    <d v="2021-08-12T00:00:00"/>
    <n v="1869"/>
    <n v="238"/>
    <n v="2953.58"/>
    <n v="-1084.58"/>
  </r>
  <r>
    <s v="Barr Faughny"/>
    <x v="3"/>
    <s v="Orange Choco"/>
    <d v="2021-08-12T00:00:00"/>
    <n v="4410"/>
    <n v="243"/>
    <n v="894.24"/>
    <n v="3515.76"/>
  </r>
  <r>
    <s v="Curtice Advani"/>
    <x v="0"/>
    <s v="Manuka Honey Choco"/>
    <d v="2021-08-12T00:00:00"/>
    <n v="210"/>
    <n v="458"/>
    <n v="3114.4"/>
    <n v="-2904.4"/>
  </r>
  <r>
    <s v="Gunar Cockshoot"/>
    <x v="2"/>
    <s v="50% Dark Bites"/>
    <d v="2021-08-12T00:00:00"/>
    <n v="2590"/>
    <n v="284"/>
    <n v="2124.3200000000002"/>
    <n v="465.67999999999984"/>
  </r>
  <r>
    <s v="Dotty Strutley"/>
    <x v="3"/>
    <s v="85% Dark Bars"/>
    <d v="2021-08-12T00:00:00"/>
    <n v="5670"/>
    <n v="128"/>
    <n v="1345.28"/>
    <n v="4324.72"/>
  </r>
  <r>
    <s v="Oby Sorrel"/>
    <x v="4"/>
    <s v="Drinking Coco"/>
    <d v="2021-08-12T00:00:00"/>
    <n v="4088"/>
    <n v="400"/>
    <n v="3976"/>
    <n v="112"/>
  </r>
  <r>
    <s v="Beverie Moffet"/>
    <x v="2"/>
    <s v="Milk Bars"/>
    <d v="2021-08-12T00:00:00"/>
    <n v="378"/>
    <n v="386"/>
    <n v="2030.36"/>
    <n v="-1652.36"/>
  </r>
  <r>
    <s v="Karlen McCaffrey"/>
    <x v="5"/>
    <s v="Peanut Butter Cubes"/>
    <d v="2021-08-12T00:00:00"/>
    <n v="119"/>
    <n v="416"/>
    <n v="1102.3999999999999"/>
    <n v="-983.39999999999986"/>
  </r>
  <r>
    <s v="Brien Boise"/>
    <x v="3"/>
    <s v="Raspberry Choco"/>
    <d v="2021-08-12T00:00:00"/>
    <n v="532"/>
    <n v="280"/>
    <n v="1078"/>
    <n v="-546"/>
  </r>
  <r>
    <s v="Wilone O'Kielt"/>
    <x v="5"/>
    <s v="70% Dark Bites"/>
    <d v="2021-08-12T00:00:00"/>
    <n v="8099"/>
    <n v="129"/>
    <n v="650.16"/>
    <n v="7448.84"/>
  </r>
  <r>
    <s v="Marney O'Breen"/>
    <x v="5"/>
    <s v="Peanut Butter Cubes"/>
    <d v="2021-08-12T00:00:00"/>
    <n v="5803"/>
    <n v="114"/>
    <n v="302.09999999999997"/>
    <n v="5500.9"/>
  </r>
  <r>
    <s v="Marney O'Breen"/>
    <x v="1"/>
    <s v="99% Dark &amp; Pure"/>
    <d v="2021-08-12T00:00:00"/>
    <n v="2590"/>
    <n v="77"/>
    <n v="595.21"/>
    <n v="1994.79"/>
  </r>
  <r>
    <s v="Dotty Strutley"/>
    <x v="2"/>
    <s v="Smooth Sliky Salty"/>
    <d v="2021-08-12T00:00:00"/>
    <n v="10815"/>
    <n v="276"/>
    <n v="761.76"/>
    <n v="10053.24"/>
  </r>
  <r>
    <s v="Dotty Strutley"/>
    <x v="2"/>
    <s v="Spicy Special Slims"/>
    <d v="2021-08-12T00:00:00"/>
    <n v="5033"/>
    <n v="547"/>
    <n v="4496.34"/>
    <n v="536.65999999999985"/>
  </r>
  <r>
    <s v="Kelci Walkden"/>
    <x v="0"/>
    <s v="Almond Choco"/>
    <d v="2021-08-12T00:00:00"/>
    <n v="1267"/>
    <n v="335"/>
    <n v="1725.2500000000002"/>
    <n v="-458.25000000000023"/>
  </r>
  <r>
    <s v="Curtice Advani"/>
    <x v="5"/>
    <s v="99% Dark &amp; Pure"/>
    <d v="2021-08-12T00:00:00"/>
    <n v="301"/>
    <n v="553"/>
    <n v="4274.6900000000005"/>
    <n v="-3973.6900000000005"/>
  </r>
  <r>
    <s v="Gunar Cockshoot"/>
    <x v="3"/>
    <s v="After Nines"/>
    <d v="2021-08-12T00:00:00"/>
    <n v="1099"/>
    <n v="356"/>
    <n v="3641.88"/>
    <n v="-2542.88"/>
  </r>
  <r>
    <s v="Kelci Walkden"/>
    <x v="2"/>
    <s v="Almond Choco"/>
    <d v="2021-08-12T00:00:00"/>
    <n v="2394"/>
    <n v="121"/>
    <n v="623.15000000000009"/>
    <n v="1770.85"/>
  </r>
  <r>
    <s v="Andria Kimpton"/>
    <x v="2"/>
    <s v="Caramel Stuffed Bars"/>
    <d v="2021-08-12T00:00:00"/>
    <n v="651"/>
    <n v="362"/>
    <n v="3051.66"/>
    <n v="-2400.66"/>
  </r>
  <r>
    <s v="Brien Boise"/>
    <x v="2"/>
    <s v="White Choc"/>
    <d v="2021-08-12T00:00:00"/>
    <n v="1666"/>
    <n v="415"/>
    <n v="2668.45"/>
    <n v="-1002.4499999999998"/>
  </r>
  <r>
    <s v="Ches Bonnell"/>
    <x v="5"/>
    <s v="Smooth Sliky Salty"/>
    <d v="2021-08-12T00:00:00"/>
    <n v="5271"/>
    <n v="310"/>
    <n v="855.59999999999991"/>
    <n v="4415.3999999999996"/>
  </r>
  <r>
    <s v="Curtice Advani"/>
    <x v="4"/>
    <s v="Baker's Choco Chips"/>
    <d v="2021-08-12T00:00:00"/>
    <n v="5012"/>
    <n v="117"/>
    <n v="1451.97"/>
    <n v="3560.0299999999997"/>
  </r>
  <r>
    <s v="Dotty Strutley"/>
    <x v="5"/>
    <s v="Spicy Special Slims"/>
    <d v="2021-08-12T00:00:00"/>
    <n v="14595"/>
    <n v="661"/>
    <n v="5433.42"/>
    <n v="9161.58"/>
  </r>
  <r>
    <s v="Jan Morforth"/>
    <x v="5"/>
    <s v="Choco Coated Almonds"/>
    <d v="2021-08-12T00:00:00"/>
    <n v="1232"/>
    <n v="24"/>
    <n v="79.679999999999993"/>
    <n v="1152.32"/>
  </r>
  <r>
    <s v="Wilone O'Kielt"/>
    <x v="4"/>
    <s v="Mint Chip Choco"/>
    <d v="2021-08-12T00:00:00"/>
    <n v="7147"/>
    <n v="910"/>
    <n v="5205.2"/>
    <n v="1941.8000000000002"/>
  </r>
  <r>
    <s v="Marney O'Breen"/>
    <x v="1"/>
    <s v="Manuka Honey Choco"/>
    <d v="2021-08-12T00:00:00"/>
    <n v="2030"/>
    <n v="14"/>
    <n v="95.2"/>
    <n v="1934.8"/>
  </r>
  <r>
    <s v="Barr Faughny"/>
    <x v="3"/>
    <s v="Spicy Special Slims"/>
    <d v="2021-08-12T00:00:00"/>
    <n v="1624"/>
    <n v="241"/>
    <n v="1981.0200000000002"/>
    <n v="-357.02000000000021"/>
  </r>
  <r>
    <s v="Gunar Cockshoot"/>
    <x v="3"/>
    <s v="50% Dark Bites"/>
    <d v="2021-08-12T00:00:00"/>
    <n v="3066"/>
    <n v="444"/>
    <n v="3321.1200000000003"/>
    <n v="-255.12000000000035"/>
  </r>
  <r>
    <s v="Curtice Advani"/>
    <x v="4"/>
    <s v="Choco Coated Almonds"/>
    <d v="2021-08-12T00:00:00"/>
    <n v="980"/>
    <n v="210"/>
    <n v="697.19999999999993"/>
    <n v="282.80000000000007"/>
  </r>
  <r>
    <s v="Gunar Cockshoot"/>
    <x v="4"/>
    <s v="70% Dark Bites"/>
    <d v="2021-08-12T00:00:00"/>
    <n v="2464"/>
    <n v="145"/>
    <n v="730.8"/>
    <n v="1733.2"/>
  </r>
  <r>
    <s v="Wilone O'Kielt"/>
    <x v="1"/>
    <s v="Milk Bars"/>
    <d v="2021-08-12T00:00:00"/>
    <n v="7924"/>
    <n v="374"/>
    <n v="1967.24"/>
    <n v="5956.76"/>
  </r>
  <r>
    <s v="Dotty Strutley"/>
    <x v="5"/>
    <s v="Eclairs"/>
    <d v="2021-08-12T00:00:00"/>
    <n v="9289"/>
    <n v="700"/>
    <n v="4417"/>
    <n v="4872"/>
  </r>
  <r>
    <s v="Husein Augar"/>
    <x v="5"/>
    <s v="White Choc"/>
    <d v="2021-08-12T00:00:00"/>
    <n v="7630"/>
    <n v="129"/>
    <n v="829.46999999999991"/>
    <n v="6800.53"/>
  </r>
  <r>
    <s v="Gigi Bohling"/>
    <x v="1"/>
    <s v="85% Dark Bars"/>
    <d v="2021-08-12T00:00:00"/>
    <n v="3731"/>
    <n v="253"/>
    <n v="2659.0299999999997"/>
    <n v="1071.9700000000003"/>
  </r>
  <r>
    <s v="Jan Morforth"/>
    <x v="0"/>
    <s v="Manuka Honey Choco"/>
    <d v="2021-08-12T00:00:00"/>
    <n v="6727"/>
    <n v="106"/>
    <n v="720.8"/>
    <n v="6006.2"/>
  </r>
  <r>
    <s v="Rafaelita Blaksland"/>
    <x v="0"/>
    <s v="Fruit &amp; Nut Bars"/>
    <d v="2021-08-12T00:00:00"/>
    <n v="1610"/>
    <n v="286"/>
    <n v="1355.64"/>
    <n v="254.3599999999999"/>
  </r>
  <r>
    <s v="Dennison Crosswaite"/>
    <x v="1"/>
    <s v="Eclairs"/>
    <d v="2021-08-12T00:00:00"/>
    <n v="1043"/>
    <n v="249"/>
    <n v="1571.1899999999998"/>
    <n v="-528.18999999999983"/>
  </r>
  <r>
    <s v="Marney O'Breen"/>
    <x v="4"/>
    <s v="Spicy Special Slims"/>
    <d v="2021-08-12T00:00:00"/>
    <n v="5880"/>
    <n v="350"/>
    <n v="2877"/>
    <n v="3003"/>
  </r>
  <r>
    <s v="Marney O'Breen"/>
    <x v="2"/>
    <s v="Mint Chip Choco"/>
    <d v="2021-08-12T00:00:00"/>
    <n v="7294"/>
    <n v="1330"/>
    <n v="7607.5999999999995"/>
    <n v="-313.59999999999945"/>
  </r>
  <r>
    <s v="Gunar Cockshoot"/>
    <x v="2"/>
    <s v="Drinking Coco"/>
    <d v="2021-08-12T00:00:00"/>
    <n v="987"/>
    <n v="110"/>
    <n v="1093.3999999999999"/>
    <n v="-106.39999999999986"/>
  </r>
  <r>
    <s v="Rafaelita Blaksland"/>
    <x v="3"/>
    <s v="Raspberry Choco"/>
    <d v="2021-08-13T00:00:00"/>
    <n v="2247"/>
    <n v="179"/>
    <n v="689.15"/>
    <n v="1557.85"/>
  </r>
  <r>
    <s v="Husein Augar"/>
    <x v="5"/>
    <s v="Manuka Honey Choco"/>
    <d v="2021-08-13T00:00:00"/>
    <n v="1183"/>
    <n v="178"/>
    <n v="1210.3999999999999"/>
    <n v="-27.399999999999864"/>
  </r>
  <r>
    <s v="Beverie Moffet"/>
    <x v="2"/>
    <s v="Caramel Stuffed Bars"/>
    <d v="2021-08-13T00:00:00"/>
    <n v="4368"/>
    <n v="145"/>
    <n v="1222.3499999999999"/>
    <n v="3145.65"/>
  </r>
  <r>
    <s v="Barr Faughny"/>
    <x v="0"/>
    <s v="Baker's Choco Chips"/>
    <d v="2021-08-13T00:00:00"/>
    <n v="8764"/>
    <n v="840"/>
    <n v="10424.4"/>
    <n v="-1660.3999999999996"/>
  </r>
  <r>
    <s v="Gunar Cockshoot"/>
    <x v="0"/>
    <s v="Milk Bars"/>
    <d v="2021-08-13T00:00:00"/>
    <n v="1246"/>
    <n v="158"/>
    <n v="831.07999999999993"/>
    <n v="414.92000000000007"/>
  </r>
  <r>
    <s v="Marney O'Breen"/>
    <x v="1"/>
    <s v="Organic Choco Syrup"/>
    <d v="2021-08-13T00:00:00"/>
    <n v="364"/>
    <n v="60"/>
    <n v="574.20000000000005"/>
    <n v="-210.20000000000005"/>
  </r>
  <r>
    <s v="Gunar Cockshoot"/>
    <x v="5"/>
    <s v="Milk Bars"/>
    <d v="2021-08-13T00:00:00"/>
    <n v="7700"/>
    <n v="9"/>
    <n v="47.339999999999996"/>
    <n v="7652.66"/>
  </r>
  <r>
    <s v="Oby Sorrel"/>
    <x v="4"/>
    <s v="Spicy Special Slims"/>
    <d v="2021-08-13T00:00:00"/>
    <n v="2016"/>
    <n v="132"/>
    <n v="1085.0400000000002"/>
    <n v="930.95999999999981"/>
  </r>
  <r>
    <s v="Dotty Strutley"/>
    <x v="0"/>
    <s v="Mint Chip Choco"/>
    <d v="2021-08-13T00:00:00"/>
    <n v="1190"/>
    <n v="332"/>
    <n v="1899.04"/>
    <n v="-709.04"/>
  </r>
  <r>
    <s v="Husein Augar"/>
    <x v="5"/>
    <s v="Raspberry Choco"/>
    <d v="2021-08-13T00:00:00"/>
    <n v="7098"/>
    <n v="206"/>
    <n v="793.1"/>
    <n v="6304.9"/>
  </r>
  <r>
    <s v="Dotty Strutley"/>
    <x v="2"/>
    <s v="Baker's Choco Chips"/>
    <d v="2021-08-13T00:00:00"/>
    <n v="210"/>
    <n v="344"/>
    <n v="4269.04"/>
    <n v="-4059.04"/>
  </r>
  <r>
    <s v="Dennison Crosswaite"/>
    <x v="4"/>
    <s v="Choco Coated Almonds"/>
    <d v="2021-08-13T00:00:00"/>
    <n v="2730"/>
    <n v="56"/>
    <n v="185.92"/>
    <n v="2544.08"/>
  </r>
  <r>
    <s v="Rafaelita Blaksland"/>
    <x v="4"/>
    <s v="85% Dark Bars"/>
    <d v="2021-08-13T00:00:00"/>
    <n v="7539"/>
    <n v="54"/>
    <n v="567.54"/>
    <n v="6971.46"/>
  </r>
  <r>
    <s v="Marney O'Breen"/>
    <x v="1"/>
    <s v="Milk Bars"/>
    <d v="2021-08-13T00:00:00"/>
    <n v="1918"/>
    <n v="147"/>
    <n v="773.21999999999991"/>
    <n v="1144.7800000000002"/>
  </r>
  <r>
    <s v="Gigi Bohling"/>
    <x v="5"/>
    <s v="Mint Chip Choco"/>
    <d v="2021-08-13T00:00:00"/>
    <n v="8512"/>
    <n v="234"/>
    <n v="1338.48"/>
    <n v="7173.52"/>
  </r>
  <r>
    <s v="Wilone O'Kielt"/>
    <x v="3"/>
    <s v="50% Dark Bites"/>
    <d v="2021-08-13T00:00:00"/>
    <n v="6853"/>
    <n v="7"/>
    <n v="52.36"/>
    <n v="6800.64"/>
  </r>
  <r>
    <s v="Barr Faughny"/>
    <x v="4"/>
    <s v="Milk Bars"/>
    <d v="2021-08-13T00:00:00"/>
    <n v="1029"/>
    <n v="223"/>
    <n v="1172.98"/>
    <n v="-143.98000000000002"/>
  </r>
  <r>
    <s v="Gigi Bohling"/>
    <x v="0"/>
    <s v="Peanut Butter Cubes"/>
    <d v="2021-08-13T00:00:00"/>
    <n v="1092"/>
    <n v="840"/>
    <n v="2226"/>
    <n v="-1134"/>
  </r>
  <r>
    <s v="Rafaelita Blaksland"/>
    <x v="1"/>
    <s v="Raspberry Choco"/>
    <d v="2021-08-13T00:00:00"/>
    <n v="5971"/>
    <n v="171"/>
    <n v="658.35"/>
    <n v="5312.65"/>
  </r>
  <r>
    <s v="Karlen McCaffrey"/>
    <x v="4"/>
    <s v="Caramel Stuffed Bars"/>
    <d v="2021-08-13T00:00:00"/>
    <n v="5425"/>
    <n v="318"/>
    <n v="2680.74"/>
    <n v="2744.26"/>
  </r>
  <r>
    <s v="Rafaelita Blaksland"/>
    <x v="1"/>
    <s v="Orange Choco"/>
    <d v="2021-08-13T00:00:00"/>
    <n v="4088"/>
    <n v="252"/>
    <n v="927.36"/>
    <n v="3160.64"/>
  </r>
  <r>
    <s v="Husein Augar"/>
    <x v="3"/>
    <s v="50% Dark Bites"/>
    <d v="2021-08-13T00:00:00"/>
    <n v="4606"/>
    <n v="239"/>
    <n v="1787.72"/>
    <n v="2818.2799999999997"/>
  </r>
  <r>
    <s v="Kelci Walkden"/>
    <x v="3"/>
    <s v="Manuka Honey Choco"/>
    <d v="2021-08-13T00:00:00"/>
    <n v="1659"/>
    <n v="19"/>
    <n v="129.19999999999999"/>
    <n v="1529.8"/>
  </r>
  <r>
    <s v="Andria Kimpton"/>
    <x v="1"/>
    <s v="Mint Chip Choco"/>
    <d v="2021-08-13T00:00:00"/>
    <n v="1246"/>
    <n v="455"/>
    <n v="2602.6"/>
    <n v="-1356.6"/>
  </r>
  <r>
    <s v="Rafaelita Blaksland"/>
    <x v="4"/>
    <s v="99% Dark &amp; Pure"/>
    <d v="2021-08-13T00:00:00"/>
    <n v="3521"/>
    <n v="227"/>
    <n v="1754.71"/>
    <n v="1766.29"/>
  </r>
  <r>
    <s v="Curtice Advani"/>
    <x v="4"/>
    <s v="Organic Choco Syrup"/>
    <d v="2021-08-13T00:00:00"/>
    <n v="5292"/>
    <n v="217"/>
    <n v="2076.69"/>
    <n v="3215.31"/>
  </r>
  <r>
    <s v="Rafaelita Blaksland"/>
    <x v="5"/>
    <s v="Smooth Sliky Salty"/>
    <d v="2021-08-13T00:00:00"/>
    <n v="6412"/>
    <n v="770"/>
    <n v="2125.1999999999998"/>
    <n v="4286.8"/>
  </r>
  <r>
    <s v="Dotty Strutley"/>
    <x v="2"/>
    <s v="Mint Chip Choco"/>
    <d v="2021-08-13T00:00:00"/>
    <n v="3738"/>
    <n v="151"/>
    <n v="863.71999999999991"/>
    <n v="2874.28"/>
  </r>
  <r>
    <s v="Karlen McCaffrey"/>
    <x v="2"/>
    <s v="Eclairs"/>
    <d v="2021-08-13T00:00:00"/>
    <n v="1351"/>
    <n v="455"/>
    <n v="2871.0499999999997"/>
    <n v="-1520.0499999999997"/>
  </r>
  <r>
    <s v="Barr Faughny"/>
    <x v="1"/>
    <s v="Almond Choco"/>
    <d v="2021-08-13T00:00:00"/>
    <n v="7553"/>
    <n v="577"/>
    <n v="2971.55"/>
    <n v="4581.45"/>
  </r>
  <r>
    <s v="Beverie Moffet"/>
    <x v="3"/>
    <s v="Peanut Butter Cubes"/>
    <d v="2021-08-13T00:00:00"/>
    <n v="10185"/>
    <n v="88"/>
    <n v="233.2"/>
    <n v="9951.7999999999993"/>
  </r>
  <r>
    <s v="Gigi Bohling"/>
    <x v="5"/>
    <s v="Raspberry Choco"/>
    <d v="2021-08-13T00:00:00"/>
    <n v="13881"/>
    <n v="294"/>
    <n v="1131.9000000000001"/>
    <n v="12749.1"/>
  </r>
  <r>
    <s v="Marney O'Breen"/>
    <x v="4"/>
    <s v="Organic Choco Syrup"/>
    <d v="2021-08-13T00:00:00"/>
    <n v="7812"/>
    <n v="78"/>
    <n v="746.46"/>
    <n v="7065.54"/>
  </r>
  <r>
    <s v="Wilone O'Kielt"/>
    <x v="1"/>
    <s v="Peanut Butter Cubes"/>
    <d v="2021-08-13T00:00:00"/>
    <n v="3591"/>
    <n v="507"/>
    <n v="1343.55"/>
    <n v="2247.4499999999998"/>
  </r>
  <r>
    <s v="Ches Bonnell"/>
    <x v="0"/>
    <s v="Orange Choco"/>
    <d v="2021-08-13T00:00:00"/>
    <n v="2380"/>
    <n v="115"/>
    <n v="423.20000000000005"/>
    <n v="1956.8"/>
  </r>
  <r>
    <s v="Barr Faughny"/>
    <x v="2"/>
    <s v="Baker's Choco Chips"/>
    <d v="2021-08-13T00:00:00"/>
    <n v="1092"/>
    <n v="980"/>
    <n v="12161.8"/>
    <n v="-11069.8"/>
  </r>
  <r>
    <s v="Gunar Cockshoot"/>
    <x v="5"/>
    <s v="Baker's Choco Chips"/>
    <d v="2021-08-13T00:00:00"/>
    <n v="168"/>
    <n v="17"/>
    <n v="210.97"/>
    <n v="-42.97"/>
  </r>
  <r>
    <s v="Dotty Strutley"/>
    <x v="4"/>
    <s v="85% Dark Bars"/>
    <d v="2021-08-13T00:00:00"/>
    <n v="5649"/>
    <n v="182"/>
    <n v="1912.82"/>
    <n v="3736.1800000000003"/>
  </r>
  <r>
    <s v="Jan Morforth"/>
    <x v="4"/>
    <s v="85% Dark Bars"/>
    <d v="2021-08-13T00:00:00"/>
    <n v="4928"/>
    <n v="573"/>
    <n v="6022.23"/>
    <n v="-1094.2299999999996"/>
  </r>
  <r>
    <s v="Rafaelita Blaksland"/>
    <x v="0"/>
    <s v="Choco Coated Almonds"/>
    <d v="2021-08-13T00:00:00"/>
    <n v="1148"/>
    <n v="265"/>
    <n v="879.8"/>
    <n v="268.20000000000005"/>
  </r>
  <r>
    <s v="Kelci Walkden"/>
    <x v="4"/>
    <s v="Fruit &amp; Nut Bars"/>
    <d v="2021-08-13T00:00:00"/>
    <n v="1463"/>
    <n v="9"/>
    <n v="42.660000000000004"/>
    <n v="1420.34"/>
  </r>
  <r>
    <s v="Curtice Advani"/>
    <x v="3"/>
    <s v="99% Dark &amp; Pure"/>
    <d v="2021-08-16T00:00:00"/>
    <n v="588"/>
    <n v="130"/>
    <n v="1004.9000000000001"/>
    <n v="-416.90000000000009"/>
  </r>
  <r>
    <s v="Karlen McCaffrey"/>
    <x v="4"/>
    <s v="99% Dark &amp; Pure"/>
    <d v="2021-08-16T00:00:00"/>
    <n v="1218"/>
    <n v="9"/>
    <n v="69.570000000000007"/>
    <n v="1148.43"/>
  </r>
  <r>
    <s v="Brien Boise"/>
    <x v="3"/>
    <s v="Almond Choco"/>
    <d v="2021-08-16T00:00:00"/>
    <n v="2310"/>
    <n v="15"/>
    <n v="77.25"/>
    <n v="2232.75"/>
  </r>
  <r>
    <s v="Marney O'Breen"/>
    <x v="1"/>
    <s v="After Nines"/>
    <d v="2021-08-16T00:00:00"/>
    <n v="3682"/>
    <n v="300"/>
    <n v="3069"/>
    <n v="613"/>
  </r>
  <r>
    <s v="Curtice Advani"/>
    <x v="4"/>
    <s v="Spicy Special Slims"/>
    <d v="2021-08-16T00:00:00"/>
    <n v="4550"/>
    <n v="160"/>
    <n v="1315.2"/>
    <n v="3234.8"/>
  </r>
  <r>
    <s v="Barr Faughny"/>
    <x v="2"/>
    <s v="Raspberry Choco"/>
    <d v="2021-08-16T00:00:00"/>
    <n v="3521"/>
    <n v="290"/>
    <n v="1116.5"/>
    <n v="2404.5"/>
  </r>
  <r>
    <s v="Gigi Bohling"/>
    <x v="0"/>
    <s v="Raspberry Choco"/>
    <d v="2021-08-16T00:00:00"/>
    <n v="504"/>
    <n v="486"/>
    <n v="1871.1000000000001"/>
    <n v="-1367.1000000000001"/>
  </r>
  <r>
    <s v="Beverie Moffet"/>
    <x v="1"/>
    <s v="85% Dark Bars"/>
    <d v="2021-08-16T00:00:00"/>
    <n v="2912"/>
    <n v="342"/>
    <n v="3594.42"/>
    <n v="-682.42000000000007"/>
  </r>
  <r>
    <s v="Beverie Moffet"/>
    <x v="3"/>
    <s v="Raspberry Choco"/>
    <d v="2021-08-16T00:00:00"/>
    <n v="1862"/>
    <n v="7"/>
    <n v="26.95"/>
    <n v="1835.05"/>
  </r>
  <r>
    <s v="Kelci Walkden"/>
    <x v="3"/>
    <s v="Peanut Butter Cubes"/>
    <d v="2021-08-16T00:00:00"/>
    <n v="11158"/>
    <n v="135"/>
    <n v="357.75"/>
    <n v="10800.25"/>
  </r>
  <r>
    <s v="Kelci Walkden"/>
    <x v="1"/>
    <s v="85% Dark Bars"/>
    <d v="2021-08-16T00:00:00"/>
    <n v="3171"/>
    <n v="506"/>
    <n v="5318.0599999999995"/>
    <n v="-2147.0599999999995"/>
  </r>
  <r>
    <s v="Rafaelita Blaksland"/>
    <x v="2"/>
    <s v="After Nines"/>
    <d v="2021-08-16T00:00:00"/>
    <n v="11767"/>
    <n v="394"/>
    <n v="4030.6200000000003"/>
    <n v="7736.3799999999992"/>
  </r>
  <r>
    <s v="Wilone O'Kielt"/>
    <x v="5"/>
    <s v="Drinking Coco"/>
    <d v="2021-08-16T00:00:00"/>
    <n v="6699"/>
    <n v="90"/>
    <n v="894.59999999999991"/>
    <n v="5804.4"/>
  </r>
  <r>
    <s v="Marney O'Breen"/>
    <x v="4"/>
    <s v="Caramel Stuffed Bars"/>
    <d v="2021-08-16T00:00:00"/>
    <n v="2380"/>
    <n v="274"/>
    <n v="2309.8199999999997"/>
    <n v="70.180000000000291"/>
  </r>
  <r>
    <s v="Gunar Cockshoot"/>
    <x v="0"/>
    <s v="Organic Choco Syrup"/>
    <d v="2021-08-16T00:00:00"/>
    <n v="2618"/>
    <n v="443"/>
    <n v="4239.51"/>
    <n v="-1621.5100000000002"/>
  </r>
  <r>
    <s v="Jan Morforth"/>
    <x v="4"/>
    <s v="99% Dark &amp; Pure"/>
    <d v="2021-08-16T00:00:00"/>
    <n v="8715"/>
    <n v="324"/>
    <n v="2504.52"/>
    <n v="6210.48"/>
  </r>
  <r>
    <s v="Ches Bonnell"/>
    <x v="2"/>
    <s v="Choco Coated Almonds"/>
    <d v="2021-08-16T00:00:00"/>
    <n v="1239"/>
    <n v="233"/>
    <n v="773.56"/>
    <n v="465.44000000000005"/>
  </r>
  <r>
    <s v="Beverie Moffet"/>
    <x v="1"/>
    <s v="Mint Chip Choco"/>
    <d v="2021-08-16T00:00:00"/>
    <n v="10458"/>
    <n v="306"/>
    <n v="1750.32"/>
    <n v="8707.68"/>
  </r>
  <r>
    <s v="Gigi Bohling"/>
    <x v="1"/>
    <s v="Caramel Stuffed Bars"/>
    <d v="2021-08-16T00:00:00"/>
    <n v="1134"/>
    <n v="101"/>
    <n v="851.43"/>
    <n v="282.57000000000005"/>
  </r>
  <r>
    <s v="Curtice Advani"/>
    <x v="2"/>
    <s v="Eclairs"/>
    <d v="2021-08-16T00:00:00"/>
    <n v="4298"/>
    <n v="408"/>
    <n v="2574.48"/>
    <n v="1723.52"/>
  </r>
  <r>
    <s v="Jan Morforth"/>
    <x v="4"/>
    <s v="Choco Coated Almonds"/>
    <d v="2021-08-16T00:00:00"/>
    <n v="3269"/>
    <n v="265"/>
    <n v="879.8"/>
    <n v="2389.1999999999998"/>
  </r>
  <r>
    <s v="Kaine Padly"/>
    <x v="0"/>
    <s v="50% Dark Bites"/>
    <d v="2021-08-16T00:00:00"/>
    <n v="6671"/>
    <n v="88"/>
    <n v="658.24"/>
    <n v="6012.76"/>
  </r>
  <r>
    <s v="Kelci Walkden"/>
    <x v="0"/>
    <s v="Peanut Butter Cubes"/>
    <d v="2021-08-16T00:00:00"/>
    <n v="3276"/>
    <n v="512"/>
    <n v="1356.8"/>
    <n v="1919.2"/>
  </r>
  <r>
    <s v="Ches Bonnell"/>
    <x v="0"/>
    <s v="50% Dark Bites"/>
    <d v="2021-08-16T00:00:00"/>
    <n v="2205"/>
    <n v="414"/>
    <n v="3096.7200000000003"/>
    <n v="-891.72000000000025"/>
  </r>
  <r>
    <s v="Kelci Walkden"/>
    <x v="3"/>
    <s v="Orange Choco"/>
    <d v="2021-08-16T00:00:00"/>
    <n v="2457"/>
    <n v="150"/>
    <n v="552"/>
    <n v="1905"/>
  </r>
  <r>
    <s v="Marney O'Breen"/>
    <x v="3"/>
    <s v="Caramel Stuffed Bars"/>
    <d v="2021-08-16T00:00:00"/>
    <n v="5187"/>
    <n v="130"/>
    <n v="1095.8999999999999"/>
    <n v="4091.1000000000004"/>
  </r>
  <r>
    <s v="Wilone O'Kielt"/>
    <x v="4"/>
    <s v="50% Dark Bites"/>
    <d v="2021-08-16T00:00:00"/>
    <n v="504"/>
    <n v="121"/>
    <n v="905.08"/>
    <n v="-401.08000000000004"/>
  </r>
  <r>
    <s v="Dennison Crosswaite"/>
    <x v="5"/>
    <s v="Milk Bars"/>
    <d v="2021-08-16T00:00:00"/>
    <n v="3451"/>
    <n v="42"/>
    <n v="220.92"/>
    <n v="3230.08"/>
  </r>
  <r>
    <s v="Barr Faughny"/>
    <x v="2"/>
    <s v="Spicy Special Slims"/>
    <d v="2021-08-16T00:00:00"/>
    <n v="798"/>
    <n v="392"/>
    <n v="3222.2400000000002"/>
    <n v="-2424.2400000000002"/>
  </r>
  <r>
    <s v="Wilone O'Kielt"/>
    <x v="2"/>
    <s v="After Nines"/>
    <d v="2021-08-16T00:00:00"/>
    <n v="9219"/>
    <n v="124"/>
    <n v="1268.52"/>
    <n v="7950.48"/>
  </r>
  <r>
    <s v="Brien Boise"/>
    <x v="2"/>
    <s v="Peanut Butter Cubes"/>
    <d v="2021-08-16T00:00:00"/>
    <n v="7042"/>
    <n v="246"/>
    <n v="651.9"/>
    <n v="6390.1"/>
  </r>
  <r>
    <s v="Rafaelita Blaksland"/>
    <x v="4"/>
    <s v="Spicy Special Slims"/>
    <d v="2021-08-16T00:00:00"/>
    <n v="3815"/>
    <n v="405"/>
    <n v="3329.1000000000004"/>
    <n v="485.89999999999964"/>
  </r>
  <r>
    <s v="Madelene Upcott"/>
    <x v="1"/>
    <s v="99% Dark &amp; Pure"/>
    <d v="2021-08-16T00:00:00"/>
    <n v="6076"/>
    <n v="74"/>
    <n v="572.02"/>
    <n v="5503.98"/>
  </r>
  <r>
    <s v="Kelci Walkden"/>
    <x v="3"/>
    <s v="Organic Choco Syrup"/>
    <d v="2021-08-16T00:00:00"/>
    <n v="5740"/>
    <n v="123"/>
    <n v="1177.1100000000001"/>
    <n v="4562.8899999999994"/>
  </r>
  <r>
    <s v="Andria Kimpton"/>
    <x v="3"/>
    <s v="Eclairs"/>
    <d v="2021-08-16T00:00:00"/>
    <n v="6734"/>
    <n v="310"/>
    <n v="1956.1"/>
    <n v="4777.8999999999996"/>
  </r>
  <r>
    <s v="Barr Faughny"/>
    <x v="2"/>
    <s v="Drinking Coco"/>
    <d v="2021-08-16T00:00:00"/>
    <n v="8029"/>
    <n v="178"/>
    <n v="1769.32"/>
    <n v="6259.68"/>
  </r>
  <r>
    <s v="Barr Faughny"/>
    <x v="2"/>
    <s v="Caramel Stuffed Bars"/>
    <d v="2021-08-16T00:00:00"/>
    <n v="5159"/>
    <n v="35"/>
    <n v="295.05"/>
    <n v="4863.95"/>
  </r>
  <r>
    <s v="Rafaelita Blaksland"/>
    <x v="5"/>
    <s v="After Nines"/>
    <d v="2021-08-16T00:00:00"/>
    <n v="2513"/>
    <n v="374"/>
    <n v="3826.02"/>
    <n v="-1313.02"/>
  </r>
  <r>
    <s v="Dennison Crosswaite"/>
    <x v="0"/>
    <s v="50% Dark Bites"/>
    <d v="2021-08-16T00:00:00"/>
    <n v="693"/>
    <n v="195"/>
    <n v="1458.6000000000001"/>
    <n v="-765.60000000000014"/>
  </r>
  <r>
    <s v="Brien Boise"/>
    <x v="1"/>
    <s v="White Choc"/>
    <d v="2021-08-16T00:00:00"/>
    <n v="238"/>
    <n v="29"/>
    <n v="186.47"/>
    <n v="51.53"/>
  </r>
  <r>
    <s v="Brien Boise"/>
    <x v="5"/>
    <s v="Almond Choco"/>
    <d v="2021-08-16T00:00:00"/>
    <n v="1078"/>
    <n v="443"/>
    <n v="2281.4500000000003"/>
    <n v="-1203.4500000000003"/>
  </r>
  <r>
    <s v="Ches Bonnell"/>
    <x v="1"/>
    <s v="Peanut Butter Cubes"/>
    <d v="2021-08-16T00:00:00"/>
    <n v="1295"/>
    <n v="23"/>
    <n v="60.949999999999996"/>
    <n v="1234.05"/>
  </r>
  <r>
    <s v="Ches Bonnell"/>
    <x v="4"/>
    <s v="White Choc"/>
    <d v="2021-08-16T00:00:00"/>
    <n v="8897"/>
    <n v="349"/>
    <n v="2244.0699999999997"/>
    <n v="6652.93"/>
  </r>
  <r>
    <s v="Dotty Strutley"/>
    <x v="1"/>
    <s v="99% Dark &amp; Pure"/>
    <d v="2021-08-16T00:00:00"/>
    <n v="938"/>
    <n v="254"/>
    <n v="1963.42"/>
    <n v="-1025.42"/>
  </r>
  <r>
    <s v="Andria Kimpton"/>
    <x v="5"/>
    <s v="Drinking Coco"/>
    <d v="2021-08-17T00:00:00"/>
    <n v="6181"/>
    <n v="24"/>
    <n v="238.56"/>
    <n v="5942.44"/>
  </r>
  <r>
    <s v="Dotty Strutley"/>
    <x v="4"/>
    <s v="Spicy Special Slims"/>
    <d v="2021-08-17T00:00:00"/>
    <n v="3157"/>
    <n v="221"/>
    <n v="1816.6200000000001"/>
    <n v="1340.3799999999999"/>
  </r>
  <r>
    <s v="Gunar Cockshoot"/>
    <x v="2"/>
    <s v="Mint Chip Choco"/>
    <d v="2021-08-17T00:00:00"/>
    <n v="5488"/>
    <n v="131"/>
    <n v="749.31999999999994"/>
    <n v="4738.68"/>
  </r>
  <r>
    <s v="Madelene Upcott"/>
    <x v="5"/>
    <s v="Mint Chip Choco"/>
    <d v="2021-08-17T00:00:00"/>
    <n v="1169"/>
    <n v="343"/>
    <n v="1961.9599999999998"/>
    <n v="-792.95999999999981"/>
  </r>
  <r>
    <s v="Oby Sorrel"/>
    <x v="3"/>
    <s v="Almond Choco"/>
    <d v="2021-08-17T00:00:00"/>
    <n v="819"/>
    <n v="75"/>
    <n v="386.25"/>
    <n v="432.75"/>
  </r>
  <r>
    <s v="Andria Kimpton"/>
    <x v="2"/>
    <s v="Almond Choco"/>
    <d v="2021-08-17T00:00:00"/>
    <n v="140"/>
    <n v="214"/>
    <n v="1102.1000000000001"/>
    <n v="-962.10000000000014"/>
  </r>
  <r>
    <s v="Ches Bonnell"/>
    <x v="2"/>
    <s v="Raspberry Choco"/>
    <d v="2021-08-17T00:00:00"/>
    <n v="1022"/>
    <n v="380"/>
    <n v="1463"/>
    <n v="-441"/>
  </r>
  <r>
    <s v="Andria Kimpton"/>
    <x v="5"/>
    <s v="Peanut Butter Cubes"/>
    <d v="2021-08-17T00:00:00"/>
    <n v="2968"/>
    <n v="247"/>
    <n v="654.54999999999995"/>
    <n v="2313.4499999999998"/>
  </r>
  <r>
    <s v="Kaine Padly"/>
    <x v="5"/>
    <s v="Orange Choco"/>
    <d v="2021-08-17T00:00:00"/>
    <n v="9037"/>
    <n v="108"/>
    <n v="397.44"/>
    <n v="8639.56"/>
  </r>
  <r>
    <s v="Karlen McCaffrey"/>
    <x v="1"/>
    <s v="Manuka Honey Choco"/>
    <d v="2021-08-17T00:00:00"/>
    <n v="9093"/>
    <n v="222"/>
    <n v="1509.6"/>
    <n v="7583.4"/>
  </r>
  <r>
    <s v="Gigi Bohling"/>
    <x v="5"/>
    <s v="Caramel Stuffed Bars"/>
    <d v="2021-08-17T00:00:00"/>
    <n v="966"/>
    <n v="26"/>
    <n v="219.18"/>
    <n v="746.81999999999994"/>
  </r>
  <r>
    <s v="Wilone O'Kielt"/>
    <x v="0"/>
    <s v="99% Dark &amp; Pure"/>
    <d v="2021-08-17T00:00:00"/>
    <n v="5887"/>
    <n v="359"/>
    <n v="2775.07"/>
    <n v="3111.93"/>
  </r>
  <r>
    <s v="Curtice Advani"/>
    <x v="2"/>
    <s v="Orange Choco"/>
    <d v="2021-08-17T00:00:00"/>
    <n v="3108"/>
    <n v="352"/>
    <n v="1295.3600000000001"/>
    <n v="1812.6399999999999"/>
  </r>
  <r>
    <s v="Beverie Moffet"/>
    <x v="5"/>
    <s v="Caramel Stuffed Bars"/>
    <d v="2021-08-17T00:00:00"/>
    <n v="5208"/>
    <n v="241"/>
    <n v="2031.6299999999999"/>
    <n v="3176.37"/>
  </r>
  <r>
    <s v="Brien Boise"/>
    <x v="3"/>
    <s v="99% Dark &amp; Pure"/>
    <d v="2021-08-17T00:00:00"/>
    <n v="1099"/>
    <n v="63"/>
    <n v="486.99"/>
    <n v="612.01"/>
  </r>
  <r>
    <s v="Rafaelita Blaksland"/>
    <x v="0"/>
    <s v="Mint Chip Choco"/>
    <d v="2021-08-17T00:00:00"/>
    <n v="350"/>
    <n v="105"/>
    <n v="600.6"/>
    <n v="-250.60000000000002"/>
  </r>
  <r>
    <s v="Kelci Walkden"/>
    <x v="4"/>
    <s v="Drinking Coco"/>
    <d v="2021-08-17T00:00:00"/>
    <n v="5404"/>
    <n v="79"/>
    <n v="785.26"/>
    <n v="4618.74"/>
  </r>
  <r>
    <s v="Gunar Cockshoot"/>
    <x v="5"/>
    <s v="Mint Chip Choco"/>
    <d v="2021-08-17T00:00:00"/>
    <n v="4116"/>
    <n v="677"/>
    <n v="3872.44"/>
    <n v="243.55999999999995"/>
  </r>
  <r>
    <s v="Barr Faughny"/>
    <x v="4"/>
    <s v="85% Dark Bars"/>
    <d v="2021-08-17T00:00:00"/>
    <n v="11445"/>
    <n v="279"/>
    <n v="2932.29"/>
    <n v="8512.7099999999991"/>
  </r>
  <r>
    <s v="Brien Boise"/>
    <x v="5"/>
    <s v="Choco Coated Almonds"/>
    <d v="2021-08-17T00:00:00"/>
    <n v="7525"/>
    <n v="144"/>
    <n v="478.08"/>
    <n v="7046.92"/>
  </r>
  <r>
    <s v="Madelene Upcott"/>
    <x v="5"/>
    <s v="Eclairs"/>
    <d v="2021-08-17T00:00:00"/>
    <n v="1197"/>
    <n v="341"/>
    <n v="2151.71"/>
    <n v="-954.71"/>
  </r>
  <r>
    <s v="Gigi Bohling"/>
    <x v="5"/>
    <s v="Almond Choco"/>
    <d v="2021-08-17T00:00:00"/>
    <n v="1946"/>
    <n v="340"/>
    <n v="1751.0000000000002"/>
    <n v="194.99999999999977"/>
  </r>
  <r>
    <s v="Marney O'Breen"/>
    <x v="0"/>
    <s v="Organic Choco Syrup"/>
    <d v="2021-08-17T00:00:00"/>
    <n v="1197"/>
    <n v="9"/>
    <n v="86.13"/>
    <n v="1110.8699999999999"/>
  </r>
  <r>
    <s v="Dotty Strutley"/>
    <x v="5"/>
    <s v="Baker's Choco Chips"/>
    <d v="2021-08-17T00:00:00"/>
    <n v="322"/>
    <n v="25"/>
    <n v="310.25"/>
    <n v="11.75"/>
  </r>
  <r>
    <s v="Ches Bonnell"/>
    <x v="0"/>
    <s v="99% Dark &amp; Pure"/>
    <d v="2021-08-17T00:00:00"/>
    <n v="1463"/>
    <n v="136"/>
    <n v="1051.28"/>
    <n v="411.72"/>
  </r>
  <r>
    <s v="Beverie Moffet"/>
    <x v="4"/>
    <s v="Raspberry Choco"/>
    <d v="2021-08-17T00:00:00"/>
    <n v="3465"/>
    <n v="288"/>
    <n v="1108.8"/>
    <n v="2356.1999999999998"/>
  </r>
  <r>
    <s v="Husein Augar"/>
    <x v="4"/>
    <s v="White Choc"/>
    <d v="2021-08-18T00:00:00"/>
    <n v="9170"/>
    <n v="61"/>
    <n v="392.22999999999996"/>
    <n v="8777.77"/>
  </r>
  <r>
    <s v="Marney O'Breen"/>
    <x v="5"/>
    <s v="After Nines"/>
    <d v="2021-08-18T00:00:00"/>
    <n v="350"/>
    <n v="360"/>
    <n v="3682.8"/>
    <n v="-3332.8"/>
  </r>
  <r>
    <s v="Wilone O'Kielt"/>
    <x v="3"/>
    <s v="Fruit &amp; Nut Bars"/>
    <d v="2021-08-18T00:00:00"/>
    <n v="5250"/>
    <n v="459"/>
    <n v="2175.6600000000003"/>
    <n v="3074.3399999999997"/>
  </r>
  <r>
    <s v="Curtice Advani"/>
    <x v="4"/>
    <s v="After Nines"/>
    <d v="2021-08-18T00:00:00"/>
    <n v="4984"/>
    <n v="53"/>
    <n v="542.19000000000005"/>
    <n v="4441.8099999999995"/>
  </r>
  <r>
    <s v="Kaine Padly"/>
    <x v="2"/>
    <s v="Baker's Choco Chips"/>
    <d v="2021-08-18T00:00:00"/>
    <n v="2331"/>
    <n v="419"/>
    <n v="5199.79"/>
    <n v="-2868.79"/>
  </r>
  <r>
    <s v="Gunar Cockshoot"/>
    <x v="3"/>
    <s v="White Choc"/>
    <d v="2021-08-18T00:00:00"/>
    <n v="903"/>
    <n v="566"/>
    <n v="3639.3799999999997"/>
    <n v="-2736.3799999999997"/>
  </r>
  <r>
    <s v="Gigi Bohling"/>
    <x v="4"/>
    <s v="Fruit &amp; Nut Bars"/>
    <d v="2021-08-18T00:00:00"/>
    <n v="7357"/>
    <n v="209"/>
    <n v="990.66000000000008"/>
    <n v="6366.34"/>
  </r>
  <r>
    <s v="Ches Bonnell"/>
    <x v="1"/>
    <s v="Organic Choco Syrup"/>
    <d v="2021-08-18T00:00:00"/>
    <n v="1379"/>
    <n v="78"/>
    <n v="746.46"/>
    <n v="632.54"/>
  </r>
  <r>
    <s v="Husein Augar"/>
    <x v="3"/>
    <s v="Almond Choco"/>
    <d v="2021-08-18T00:00:00"/>
    <n v="1148"/>
    <n v="18"/>
    <n v="92.7"/>
    <n v="1055.3"/>
  </r>
  <r>
    <s v="Marney O'Breen"/>
    <x v="3"/>
    <s v="Eclairs"/>
    <d v="2021-08-18T00:00:00"/>
    <n v="1820"/>
    <n v="132"/>
    <n v="832.92"/>
    <n v="987.08"/>
  </r>
  <r>
    <s v="Karlen McCaffrey"/>
    <x v="3"/>
    <s v="Mint Chip Choco"/>
    <d v="2021-08-18T00:00:00"/>
    <n v="4998"/>
    <n v="171"/>
    <n v="978.12"/>
    <n v="4019.88"/>
  </r>
  <r>
    <s v="Dennison Crosswaite"/>
    <x v="4"/>
    <s v="Raspberry Choco"/>
    <d v="2021-08-18T00:00:00"/>
    <n v="5236"/>
    <n v="5"/>
    <n v="19.25"/>
    <n v="5216.75"/>
  </r>
  <r>
    <s v="Brien Boise"/>
    <x v="3"/>
    <s v="After Nines"/>
    <d v="2021-08-18T00:00:00"/>
    <n v="2457"/>
    <n v="71"/>
    <n v="726.33"/>
    <n v="1730.67"/>
  </r>
  <r>
    <s v="Beverie Moffet"/>
    <x v="5"/>
    <s v="Milk Bars"/>
    <d v="2021-08-18T00:00:00"/>
    <n v="1764"/>
    <n v="332"/>
    <n v="1746.32"/>
    <n v="17.680000000000064"/>
  </r>
  <r>
    <s v="Andria Kimpton"/>
    <x v="0"/>
    <s v="Raspberry Choco"/>
    <d v="2021-08-18T00:00:00"/>
    <n v="4802"/>
    <n v="259"/>
    <n v="997.15"/>
    <n v="3804.85"/>
  </r>
  <r>
    <s v="Brien Boise"/>
    <x v="2"/>
    <s v="Milk Bars"/>
    <d v="2021-08-18T00:00:00"/>
    <n v="9443"/>
    <n v="147"/>
    <n v="773.21999999999991"/>
    <n v="8669.7800000000007"/>
  </r>
  <r>
    <s v="Kaine Padly"/>
    <x v="4"/>
    <s v="After Nines"/>
    <d v="2021-08-18T00:00:00"/>
    <n v="5152"/>
    <n v="228"/>
    <n v="2332.44"/>
    <n v="2819.56"/>
  </r>
  <r>
    <s v="Jan Morforth"/>
    <x v="4"/>
    <s v="Fruit &amp; Nut Bars"/>
    <d v="2021-08-18T00:00:00"/>
    <n v="2576"/>
    <n v="481"/>
    <n v="2279.94"/>
    <n v="296.05999999999995"/>
  </r>
  <r>
    <s v="Dotty Strutley"/>
    <x v="2"/>
    <s v="Fruit &amp; Nut Bars"/>
    <d v="2021-08-18T00:00:00"/>
    <n v="4585"/>
    <n v="326"/>
    <n v="1545.24"/>
    <n v="3039.76"/>
  </r>
  <r>
    <s v="Andria Kimpton"/>
    <x v="3"/>
    <s v="99% Dark &amp; Pure"/>
    <d v="2021-08-18T00:00:00"/>
    <n v="4991"/>
    <n v="15"/>
    <n v="115.95"/>
    <n v="4875.05"/>
  </r>
  <r>
    <s v="Kaine Padly"/>
    <x v="4"/>
    <s v="Peanut Butter Cubes"/>
    <d v="2021-08-18T00:00:00"/>
    <n v="8190"/>
    <n v="54"/>
    <n v="143.1"/>
    <n v="8046.9"/>
  </r>
  <r>
    <s v="Kaine Padly"/>
    <x v="4"/>
    <s v="Orange Choco"/>
    <d v="2021-08-18T00:00:00"/>
    <n v="3675"/>
    <n v="1330"/>
    <n v="4894.4000000000005"/>
    <n v="-1219.4000000000005"/>
  </r>
  <r>
    <s v="Husein Augar"/>
    <x v="0"/>
    <s v="Drinking Coco"/>
    <d v="2021-08-18T00:00:00"/>
    <n v="4130"/>
    <n v="274"/>
    <n v="2723.56"/>
    <n v="1406.44"/>
  </r>
  <r>
    <s v="Marney O'Breen"/>
    <x v="0"/>
    <s v="White Choc"/>
    <d v="2021-08-18T00:00:00"/>
    <n v="2625"/>
    <n v="211"/>
    <n v="1356.73"/>
    <n v="1268.27"/>
  </r>
  <r>
    <s v="Jan Morforth"/>
    <x v="3"/>
    <s v="Eclairs"/>
    <d v="2021-08-18T00:00:00"/>
    <n v="9331"/>
    <n v="238"/>
    <n v="1501.78"/>
    <n v="7829.22"/>
  </r>
  <r>
    <s v="Barr Faughny"/>
    <x v="0"/>
    <s v="Fruit &amp; Nut Bars"/>
    <d v="2021-08-18T00:00:00"/>
    <n v="2702"/>
    <n v="286"/>
    <n v="1355.64"/>
    <n v="1346.36"/>
  </r>
  <r>
    <s v="Wilone O'Kielt"/>
    <x v="0"/>
    <s v="70% Dark Bites"/>
    <d v="2021-08-18T00:00:00"/>
    <n v="1736"/>
    <n v="483"/>
    <n v="2434.3200000000002"/>
    <n v="-698.32000000000016"/>
  </r>
  <r>
    <s v="Husein Augar"/>
    <x v="1"/>
    <s v="Smooth Sliky Salty"/>
    <d v="2021-08-18T00:00:00"/>
    <n v="3640"/>
    <n v="185"/>
    <n v="510.59999999999997"/>
    <n v="3129.4"/>
  </r>
  <r>
    <s v="Karlen McCaffrey"/>
    <x v="2"/>
    <s v="Manuka Honey Choco"/>
    <d v="2021-08-18T00:00:00"/>
    <n v="2212"/>
    <n v="336"/>
    <n v="2284.7999999999997"/>
    <n v="-72.799999999999727"/>
  </r>
  <r>
    <s v="Brien Boise"/>
    <x v="5"/>
    <s v="Orange Choco"/>
    <d v="2021-08-18T00:00:00"/>
    <n v="3003"/>
    <n v="605"/>
    <n v="2226.4"/>
    <n v="776.59999999999991"/>
  </r>
  <r>
    <s v="Marney O'Breen"/>
    <x v="5"/>
    <s v="50% Dark Bites"/>
    <d v="2021-08-18T00:00:00"/>
    <n v="4011"/>
    <n v="142"/>
    <n v="1062.1600000000001"/>
    <n v="2948.84"/>
  </r>
  <r>
    <s v="Dennison Crosswaite"/>
    <x v="2"/>
    <s v="Baker's Choco Chips"/>
    <d v="2021-08-18T00:00:00"/>
    <n v="3451"/>
    <n v="267"/>
    <n v="3313.4700000000003"/>
    <n v="137.52999999999975"/>
  </r>
  <r>
    <s v="Andria Kimpton"/>
    <x v="2"/>
    <s v="Mint Chip Choco"/>
    <d v="2021-08-19T00:00:00"/>
    <n v="4214"/>
    <n v="53"/>
    <n v="303.15999999999997"/>
    <n v="3910.84"/>
  </r>
  <r>
    <s v="Ches Bonnell"/>
    <x v="0"/>
    <s v="Raspberry Choco"/>
    <d v="2021-08-19T00:00:00"/>
    <n v="10598"/>
    <n v="153"/>
    <n v="589.05000000000007"/>
    <n v="10008.950000000001"/>
  </r>
  <r>
    <s v="Andria Kimpton"/>
    <x v="3"/>
    <s v="White Choc"/>
    <d v="2021-08-19T00:00:00"/>
    <n v="4844"/>
    <n v="9"/>
    <n v="57.87"/>
    <n v="4786.13"/>
  </r>
  <r>
    <s v="Rafaelita Blaksland"/>
    <x v="5"/>
    <s v="Spicy Special Slims"/>
    <d v="2021-08-19T00:00:00"/>
    <n v="5600"/>
    <n v="698"/>
    <n v="5737.56"/>
    <n v="-137.5600000000004"/>
  </r>
  <r>
    <s v="Marney O'Breen"/>
    <x v="0"/>
    <s v="85% Dark Bars"/>
    <d v="2021-08-19T00:00:00"/>
    <n v="3584"/>
    <n v="364"/>
    <n v="3825.64"/>
    <n v="-241.63999999999987"/>
  </r>
  <r>
    <s v="Ches Bonnell"/>
    <x v="0"/>
    <s v="Almond Choco"/>
    <d v="2021-08-19T00:00:00"/>
    <n v="63"/>
    <n v="326"/>
    <n v="1678.9"/>
    <n v="-1615.9"/>
  </r>
  <r>
    <s v="Andria Kimpton"/>
    <x v="2"/>
    <s v="After Nines"/>
    <d v="2021-08-19T00:00:00"/>
    <n v="5355"/>
    <n v="34"/>
    <n v="347.82"/>
    <n v="5007.18"/>
  </r>
  <r>
    <s v="Gigi Bohling"/>
    <x v="1"/>
    <s v="Drinking Coco"/>
    <d v="2021-08-19T00:00:00"/>
    <n v="714"/>
    <n v="10"/>
    <n v="99.399999999999991"/>
    <n v="614.6"/>
  </r>
  <r>
    <s v="Barr Faughny"/>
    <x v="2"/>
    <s v="Orange Choco"/>
    <d v="2021-08-19T00:00:00"/>
    <n v="3549"/>
    <n v="97"/>
    <n v="356.96000000000004"/>
    <n v="3192.04"/>
  </r>
  <r>
    <s v="Brien Boise"/>
    <x v="1"/>
    <s v="70% Dark Bites"/>
    <d v="2021-08-19T00:00:00"/>
    <n v="2975"/>
    <n v="198"/>
    <n v="997.92"/>
    <n v="1977.08"/>
  </r>
  <r>
    <s v="Kaine Padly"/>
    <x v="1"/>
    <s v="Organic Choco Syrup"/>
    <d v="2021-08-19T00:00:00"/>
    <n v="10570"/>
    <n v="502"/>
    <n v="4804.1400000000003"/>
    <n v="5765.86"/>
  </r>
  <r>
    <s v="Gunar Cockshoot"/>
    <x v="3"/>
    <s v="85% Dark Bars"/>
    <d v="2021-08-20T00:00:00"/>
    <n v="413"/>
    <n v="98"/>
    <n v="1029.98"/>
    <n v="-616.98"/>
  </r>
  <r>
    <s v="Brien Boise"/>
    <x v="2"/>
    <s v="Organic Choco Syrup"/>
    <d v="2021-08-20T00:00:00"/>
    <n v="4389"/>
    <n v="129"/>
    <n v="1234.53"/>
    <n v="3154.4700000000003"/>
  </r>
  <r>
    <s v="Oby Sorrel"/>
    <x v="2"/>
    <s v="Spicy Special Slims"/>
    <d v="2021-08-20T00:00:00"/>
    <n v="4249"/>
    <n v="677"/>
    <n v="5564.9400000000005"/>
    <n v="-1315.9400000000005"/>
  </r>
  <r>
    <s v="Gunar Cockshoot"/>
    <x v="1"/>
    <s v="Spicy Special Slims"/>
    <d v="2021-08-20T00:00:00"/>
    <n v="2135"/>
    <n v="189"/>
    <n v="1553.5800000000002"/>
    <n v="581.41999999999985"/>
  </r>
  <r>
    <s v="Gunar Cockshoot"/>
    <x v="1"/>
    <s v="Peanut Butter Cubes"/>
    <d v="2021-08-20T00:00:00"/>
    <n v="4361"/>
    <n v="307"/>
    <n v="813.55"/>
    <n v="3547.45"/>
  </r>
  <r>
    <s v="Ches Bonnell"/>
    <x v="4"/>
    <s v="Smooth Sliky Salty"/>
    <d v="2021-08-20T00:00:00"/>
    <n v="10220"/>
    <n v="557"/>
    <n v="1537.32"/>
    <n v="8682.68"/>
  </r>
  <r>
    <s v="Kelci Walkden"/>
    <x v="0"/>
    <s v="Organic Choco Syrup"/>
    <d v="2021-08-20T00:00:00"/>
    <n v="9933"/>
    <n v="314"/>
    <n v="3004.98"/>
    <n v="6928.02"/>
  </r>
  <r>
    <s v="Oby Sorrel"/>
    <x v="5"/>
    <s v="85% Dark Bars"/>
    <d v="2021-08-20T00:00:00"/>
    <n v="1421"/>
    <n v="55"/>
    <n v="578.04999999999995"/>
    <n v="842.95"/>
  </r>
  <r>
    <s v="Gunar Cockshoot"/>
    <x v="3"/>
    <s v="Caramel Stuffed Bars"/>
    <d v="2021-08-20T00:00:00"/>
    <n v="2163"/>
    <n v="116"/>
    <n v="977.88"/>
    <n v="1185.1199999999999"/>
  </r>
  <r>
    <s v="Dotty Strutley"/>
    <x v="1"/>
    <s v="Choco Coated Almonds"/>
    <d v="2021-08-20T00:00:00"/>
    <n v="3892"/>
    <n v="200"/>
    <n v="664"/>
    <n v="3228"/>
  </r>
  <r>
    <s v="Dotty Strutley"/>
    <x v="3"/>
    <s v="Manuka Honey Choco"/>
    <d v="2021-08-20T00:00:00"/>
    <n v="7826"/>
    <n v="393"/>
    <n v="2672.4"/>
    <n v="5153.6000000000004"/>
  </r>
  <r>
    <s v="Marney O'Breen"/>
    <x v="5"/>
    <s v="Raspberry Choco"/>
    <d v="2021-08-20T00:00:00"/>
    <n v="2149"/>
    <n v="196"/>
    <n v="754.6"/>
    <n v="1394.4"/>
  </r>
  <r>
    <s v="Wilone O'Kielt"/>
    <x v="5"/>
    <s v="Milk Bars"/>
    <d v="2021-08-20T00:00:00"/>
    <n v="1330"/>
    <n v="274"/>
    <n v="1441.24"/>
    <n v="-111.24000000000001"/>
  </r>
  <r>
    <s v="Husein Augar"/>
    <x v="0"/>
    <s v="70% Dark Bites"/>
    <d v="2021-08-20T00:00:00"/>
    <n v="1407"/>
    <n v="235"/>
    <n v="1184.4000000000001"/>
    <n v="222.59999999999991"/>
  </r>
  <r>
    <s v="Barr Faughny"/>
    <x v="2"/>
    <s v="After Nines"/>
    <d v="2021-08-20T00:00:00"/>
    <n v="4088"/>
    <n v="3"/>
    <n v="30.69"/>
    <n v="4057.31"/>
  </r>
  <r>
    <s v="Dennison Crosswaite"/>
    <x v="3"/>
    <s v="Manuka Honey Choco"/>
    <d v="2021-08-20T00:00:00"/>
    <n v="1834"/>
    <n v="366"/>
    <n v="2488.7999999999997"/>
    <n v="-654.79999999999973"/>
  </r>
  <r>
    <s v="Wilone O'Kielt"/>
    <x v="0"/>
    <s v="Organic Choco Syrup"/>
    <d v="2021-08-20T00:00:00"/>
    <n v="7056"/>
    <n v="67"/>
    <n v="641.19000000000005"/>
    <n v="6414.8099999999995"/>
  </r>
  <r>
    <s v="Dennison Crosswaite"/>
    <x v="1"/>
    <s v="Orange Choco"/>
    <d v="2021-08-20T00:00:00"/>
    <n v="4662"/>
    <n v="1400"/>
    <n v="5152"/>
    <n v="-490"/>
  </r>
  <r>
    <s v="Karlen McCaffrey"/>
    <x v="0"/>
    <s v="Orange Choco"/>
    <d v="2021-08-20T00:00:00"/>
    <n v="3801"/>
    <n v="9"/>
    <n v="33.120000000000005"/>
    <n v="3767.88"/>
  </r>
  <r>
    <s v="Dotty Strutley"/>
    <x v="0"/>
    <s v="Smooth Sliky Salty"/>
    <d v="2021-08-20T00:00:00"/>
    <n v="2443"/>
    <n v="312"/>
    <n v="861.11999999999989"/>
    <n v="1581.88"/>
  </r>
  <r>
    <s v="Gigi Bohling"/>
    <x v="0"/>
    <s v="Milk Bars"/>
    <d v="2021-08-20T00:00:00"/>
    <n v="3717"/>
    <n v="60"/>
    <n v="315.59999999999997"/>
    <n v="3401.4"/>
  </r>
  <r>
    <s v="Andria Kimpton"/>
    <x v="4"/>
    <s v="50% Dark Bites"/>
    <d v="2021-08-20T00:00:00"/>
    <n v="5740"/>
    <n v="114"/>
    <n v="852.72"/>
    <n v="4887.28"/>
  </r>
  <r>
    <s v="Brien Boise"/>
    <x v="2"/>
    <s v="After Nines"/>
    <d v="2021-08-20T00:00:00"/>
    <n v="4921"/>
    <n v="154"/>
    <n v="1575.42"/>
    <n v="3345.58"/>
  </r>
  <r>
    <s v="Kelci Walkden"/>
    <x v="0"/>
    <s v="Mint Chip Choco"/>
    <d v="2021-08-20T00:00:00"/>
    <n v="1806"/>
    <n v="1190"/>
    <n v="6806.7999999999993"/>
    <n v="-5000.7999999999993"/>
  </r>
  <r>
    <s v="Karlen McCaffrey"/>
    <x v="5"/>
    <s v="Drinking Coco"/>
    <d v="2021-08-20T00:00:00"/>
    <n v="5460"/>
    <n v="330"/>
    <n v="3280.2"/>
    <n v="2179.8000000000002"/>
  </r>
  <r>
    <s v="Madelene Upcott"/>
    <x v="1"/>
    <s v="Orange Choco"/>
    <d v="2021-08-20T00:00:00"/>
    <n v="8449"/>
    <n v="208"/>
    <n v="765.44"/>
    <n v="7683.5599999999995"/>
  </r>
  <r>
    <s v="Wilone O'Kielt"/>
    <x v="3"/>
    <s v="Orange Choco"/>
    <d v="2021-08-20T00:00:00"/>
    <n v="7329"/>
    <n v="770"/>
    <n v="2833.6"/>
    <n v="4495.3999999999996"/>
  </r>
  <r>
    <s v="Barr Faughny"/>
    <x v="4"/>
    <s v="White Choc"/>
    <d v="2021-08-20T00:00:00"/>
    <n v="9149"/>
    <n v="275"/>
    <n v="1768.25"/>
    <n v="7380.75"/>
  </r>
  <r>
    <s v="Dotty Strutley"/>
    <x v="5"/>
    <s v="White Choc"/>
    <d v="2021-08-20T00:00:00"/>
    <n v="11074"/>
    <n v="318"/>
    <n v="2044.74"/>
    <n v="9029.26"/>
  </r>
  <r>
    <s v="Madelene Upcott"/>
    <x v="5"/>
    <s v="Almond Choco"/>
    <d v="2021-08-20T00:00:00"/>
    <n v="3416"/>
    <n v="374"/>
    <n v="1926.1000000000001"/>
    <n v="1489.8999999999999"/>
  </r>
  <r>
    <s v="Rafaelita Blaksland"/>
    <x v="5"/>
    <s v="Mint Chip Choco"/>
    <d v="2021-08-20T00:00:00"/>
    <n v="2044"/>
    <n v="71"/>
    <n v="406.12"/>
    <n v="1637.88"/>
  </r>
  <r>
    <s v="Kelci Walkden"/>
    <x v="1"/>
    <s v="70% Dark Bites"/>
    <d v="2021-08-20T00:00:00"/>
    <n v="4991"/>
    <n v="366"/>
    <n v="1844.64"/>
    <n v="3146.3599999999997"/>
  </r>
  <r>
    <s v="Oby Sorrel"/>
    <x v="1"/>
    <s v="85% Dark Bars"/>
    <d v="2021-08-20T00:00:00"/>
    <n v="6706"/>
    <n v="157"/>
    <n v="1650.07"/>
    <n v="5055.93"/>
  </r>
  <r>
    <s v="Brien Boise"/>
    <x v="5"/>
    <s v="White Choc"/>
    <d v="2021-08-20T00:00:00"/>
    <n v="4431"/>
    <n v="320"/>
    <n v="2057.6"/>
    <n v="2373.4"/>
  </r>
  <r>
    <s v="Husein Augar"/>
    <x v="3"/>
    <s v="Smooth Sliky Salty"/>
    <d v="2021-08-20T00:00:00"/>
    <n v="2191"/>
    <n v="910"/>
    <n v="2511.6"/>
    <n v="-320.59999999999991"/>
  </r>
  <r>
    <s v="Dotty Strutley"/>
    <x v="2"/>
    <s v="White Choc"/>
    <d v="2021-08-20T00:00:00"/>
    <n v="10003"/>
    <n v="307"/>
    <n v="1974.01"/>
    <n v="8028.99"/>
  </r>
  <r>
    <s v="Gunar Cockshoot"/>
    <x v="3"/>
    <s v="Mint Chip Choco"/>
    <d v="2021-08-20T00:00:00"/>
    <n v="2394"/>
    <n v="1120"/>
    <n v="6406.4"/>
    <n v="-4012.3999999999996"/>
  </r>
  <r>
    <s v="Kaine Padly"/>
    <x v="1"/>
    <s v="Milk Bars"/>
    <d v="2021-08-20T00:00:00"/>
    <n v="4193"/>
    <n v="107"/>
    <n v="562.81999999999994"/>
    <n v="3630.1800000000003"/>
  </r>
  <r>
    <s v="Dennison Crosswaite"/>
    <x v="1"/>
    <s v="50% Dark Bites"/>
    <d v="2021-08-20T00:00:00"/>
    <n v="7168"/>
    <n v="307"/>
    <n v="2296.36"/>
    <n v="4871.6399999999994"/>
  </r>
  <r>
    <s v="Rafaelita Blaksland"/>
    <x v="3"/>
    <s v="Eclairs"/>
    <d v="2021-08-20T00:00:00"/>
    <n v="3164"/>
    <n v="770"/>
    <n v="4858.7"/>
    <n v="-1694.6999999999998"/>
  </r>
  <r>
    <s v="Ches Bonnell"/>
    <x v="0"/>
    <s v="Eclairs"/>
    <d v="2021-08-20T00:00:00"/>
    <n v="3654"/>
    <n v="41"/>
    <n v="258.70999999999998"/>
    <n v="3395.29"/>
  </r>
  <r>
    <s v="Kaine Padly"/>
    <x v="5"/>
    <s v="Choco Coated Almonds"/>
    <d v="2021-08-20T00:00:00"/>
    <n v="1176"/>
    <n v="281"/>
    <n v="932.92"/>
    <n v="243.08000000000004"/>
  </r>
  <r>
    <s v="Dotty Strutley"/>
    <x v="3"/>
    <s v="Fruit &amp; Nut Bars"/>
    <d v="2021-08-20T00:00:00"/>
    <n v="9317"/>
    <n v="347"/>
    <n v="1644.78"/>
    <n v="7672.22"/>
  </r>
  <r>
    <s v="Wilone O'Kielt"/>
    <x v="5"/>
    <s v="Orange Choco"/>
    <d v="2021-08-20T00:00:00"/>
    <n v="6188"/>
    <n v="263"/>
    <n v="967.84"/>
    <n v="5220.16"/>
  </r>
  <r>
    <s v="Barr Faughny"/>
    <x v="0"/>
    <s v="Milk Bars"/>
    <d v="2021-08-20T00:00:00"/>
    <n v="644"/>
    <n v="270"/>
    <n v="1420.2"/>
    <n v="-776.2"/>
  </r>
  <r>
    <s v="Wilone O'Kielt"/>
    <x v="1"/>
    <s v="Organic Choco Syrup"/>
    <d v="2021-08-20T00:00:00"/>
    <n v="1239"/>
    <n v="282"/>
    <n v="2698.7400000000002"/>
    <n v="-1459.7400000000002"/>
  </r>
  <r>
    <s v="Brien Boise"/>
    <x v="5"/>
    <s v="70% Dark Bites"/>
    <d v="2021-08-20T00:00:00"/>
    <n v="5586"/>
    <n v="590"/>
    <n v="2973.6"/>
    <n v="2612.4"/>
  </r>
  <r>
    <s v="Andria Kimpton"/>
    <x v="3"/>
    <s v="50% Dark Bites"/>
    <d v="2021-08-20T00:00:00"/>
    <n v="2674"/>
    <n v="104"/>
    <n v="777.92000000000007"/>
    <n v="1896.08"/>
  </r>
  <r>
    <s v="Rafaelita Blaksland"/>
    <x v="2"/>
    <s v="Eclairs"/>
    <d v="2021-08-20T00:00:00"/>
    <n v="3787"/>
    <n v="275"/>
    <n v="1735.25"/>
    <n v="2051.75"/>
  </r>
  <r>
    <s v="Kelci Walkden"/>
    <x v="0"/>
    <s v="50% Dark Bites"/>
    <d v="2021-08-20T00:00:00"/>
    <n v="2135"/>
    <n v="48"/>
    <n v="359.04"/>
    <n v="1775.96"/>
  </r>
  <r>
    <s v="Karlen McCaffrey"/>
    <x v="4"/>
    <s v="Raspberry Choco"/>
    <d v="2021-08-20T00:00:00"/>
    <n v="658"/>
    <n v="15"/>
    <n v="57.75"/>
    <n v="600.25"/>
  </r>
  <r>
    <s v="Barr Faughny"/>
    <x v="5"/>
    <s v="Mint Chip Choco"/>
    <d v="2021-08-20T00:00:00"/>
    <n v="5334"/>
    <n v="428"/>
    <n v="2448.16"/>
    <n v="2885.84"/>
  </r>
  <r>
    <s v="Curtice Advani"/>
    <x v="3"/>
    <s v="Peanut Butter Cubes"/>
    <d v="2021-08-20T00:00:00"/>
    <n v="4585"/>
    <n v="310"/>
    <n v="821.5"/>
    <n v="3763.5"/>
  </r>
  <r>
    <s v="Dennison Crosswaite"/>
    <x v="4"/>
    <s v="Orange Choco"/>
    <d v="2021-08-23T00:00:00"/>
    <n v="4900"/>
    <n v="700"/>
    <n v="2576"/>
    <n v="2324"/>
  </r>
  <r>
    <s v="Andria Kimpton"/>
    <x v="1"/>
    <s v="50% Dark Bites"/>
    <d v="2021-08-23T00:00:00"/>
    <n v="6391"/>
    <n v="87"/>
    <n v="650.76"/>
    <n v="5740.24"/>
  </r>
  <r>
    <s v="Jan Morforth"/>
    <x v="2"/>
    <s v="Spicy Special Slims"/>
    <d v="2021-08-23T00:00:00"/>
    <n v="5341"/>
    <n v="212"/>
    <n v="1742.64"/>
    <n v="3598.3599999999997"/>
  </r>
  <r>
    <s v="Marney O'Breen"/>
    <x v="1"/>
    <s v="Caramel Stuffed Bars"/>
    <d v="2021-08-23T00:00:00"/>
    <n v="9569"/>
    <n v="101"/>
    <n v="851.43"/>
    <n v="8717.57"/>
  </r>
  <r>
    <s v="Husein Augar"/>
    <x v="4"/>
    <s v="Fruit &amp; Nut Bars"/>
    <d v="2021-08-23T00:00:00"/>
    <n v="875"/>
    <n v="259"/>
    <n v="1227.6600000000001"/>
    <n v="-352.66000000000008"/>
  </r>
  <r>
    <s v="Gigi Bohling"/>
    <x v="1"/>
    <s v="Fruit &amp; Nut Bars"/>
    <d v="2021-08-23T00:00:00"/>
    <n v="7490"/>
    <n v="700"/>
    <n v="3318"/>
    <n v="4172"/>
  </r>
  <r>
    <s v="Wilone O'Kielt"/>
    <x v="2"/>
    <s v="Spicy Special Slims"/>
    <d v="2021-08-23T00:00:00"/>
    <n v="1330"/>
    <n v="151"/>
    <n v="1241.22"/>
    <n v="88.779999999999973"/>
  </r>
  <r>
    <s v="Gigi Bohling"/>
    <x v="0"/>
    <s v="Smooth Sliky Salty"/>
    <d v="2021-08-23T00:00:00"/>
    <n v="8218"/>
    <n v="88"/>
    <n v="242.88"/>
    <n v="7975.12"/>
  </r>
  <r>
    <s v="Ches Bonnell"/>
    <x v="3"/>
    <s v="Drinking Coco"/>
    <d v="2021-08-23T00:00:00"/>
    <n v="3409"/>
    <n v="147"/>
    <n v="1461.1799999999998"/>
    <n v="1947.8200000000002"/>
  </r>
  <r>
    <s v="Gunar Cockshoot"/>
    <x v="2"/>
    <s v="Fruit &amp; Nut Bars"/>
    <d v="2021-08-23T00:00:00"/>
    <n v="847"/>
    <n v="189"/>
    <n v="895.86"/>
    <n v="-48.860000000000014"/>
  </r>
  <r>
    <s v="Brien Boise"/>
    <x v="2"/>
    <s v="Manuka Honey Choco"/>
    <d v="2021-08-23T00:00:00"/>
    <n v="13965"/>
    <n v="112"/>
    <n v="761.6"/>
    <n v="13203.4"/>
  </r>
  <r>
    <s v="Gigi Bohling"/>
    <x v="2"/>
    <s v="Organic Choco Syrup"/>
    <d v="2021-08-23T00:00:00"/>
    <n v="6867"/>
    <n v="88"/>
    <n v="842.16000000000008"/>
    <n v="6024.84"/>
  </r>
  <r>
    <s v="Karlen McCaffrey"/>
    <x v="5"/>
    <s v="Almond Choco"/>
    <d v="2021-08-23T00:00:00"/>
    <n v="2968"/>
    <n v="198"/>
    <n v="1019.7"/>
    <n v="1948.3"/>
  </r>
  <r>
    <s v="Gigi Bohling"/>
    <x v="2"/>
    <s v="Fruit &amp; Nut Bars"/>
    <d v="2021-08-23T00:00:00"/>
    <n v="3122"/>
    <n v="285"/>
    <n v="1350.9"/>
    <n v="1771.1"/>
  </r>
  <r>
    <s v="Curtice Advani"/>
    <x v="1"/>
    <s v="Smooth Sliky Salty"/>
    <d v="2021-08-23T00:00:00"/>
    <n v="3171"/>
    <n v="350"/>
    <n v="965.99999999999989"/>
    <n v="2205"/>
  </r>
  <r>
    <s v="Gigi Bohling"/>
    <x v="5"/>
    <s v="Peanut Butter Cubes"/>
    <d v="2021-08-23T00:00:00"/>
    <n v="1211"/>
    <n v="268"/>
    <n v="710.19999999999993"/>
    <n v="500.80000000000007"/>
  </r>
  <r>
    <s v="Beverie Moffet"/>
    <x v="5"/>
    <s v="Mint Chip Choco"/>
    <d v="2021-08-23T00:00:00"/>
    <n v="2492"/>
    <n v="154"/>
    <n v="880.88"/>
    <n v="1611.12"/>
  </r>
  <r>
    <s v="Brien Boise"/>
    <x v="4"/>
    <s v="Smooth Sliky Salty"/>
    <d v="2021-08-23T00:00:00"/>
    <n v="357"/>
    <n v="770"/>
    <n v="2125.1999999999998"/>
    <n v="-1768.1999999999998"/>
  </r>
  <r>
    <s v="Andria Kimpton"/>
    <x v="3"/>
    <s v="Manuka Honey Choco"/>
    <d v="2021-08-23T00:00:00"/>
    <n v="4732"/>
    <n v="168"/>
    <n v="1142.3999999999999"/>
    <n v="3589.6000000000004"/>
  </r>
  <r>
    <s v="Oby Sorrel"/>
    <x v="5"/>
    <s v="70% Dark Bites"/>
    <d v="2021-08-23T00:00:00"/>
    <n v="7609"/>
    <n v="437"/>
    <n v="2202.48"/>
    <n v="5406.52"/>
  </r>
  <r>
    <s v="Brien Boise"/>
    <x v="0"/>
    <s v="Baker's Choco Chips"/>
    <d v="2021-08-23T00:00:00"/>
    <n v="4123"/>
    <n v="226"/>
    <n v="2804.66"/>
    <n v="1318.3400000000001"/>
  </r>
  <r>
    <s v="Andria Kimpton"/>
    <x v="2"/>
    <s v="Manuka Honey Choco"/>
    <d v="2021-08-23T00:00:00"/>
    <n v="1897"/>
    <n v="313"/>
    <n v="2128.4"/>
    <n v="-231.40000000000009"/>
  </r>
  <r>
    <s v="Husein Augar"/>
    <x v="2"/>
    <s v="50% Dark Bites"/>
    <d v="2021-08-23T00:00:00"/>
    <n v="3612"/>
    <n v="31"/>
    <n v="231.88000000000002"/>
    <n v="3380.12"/>
  </r>
  <r>
    <s v="Rafaelita Blaksland"/>
    <x v="4"/>
    <s v="White Choc"/>
    <d v="2021-08-23T00:00:00"/>
    <n v="9618"/>
    <n v="1"/>
    <n v="6.43"/>
    <n v="9611.57"/>
  </r>
  <r>
    <s v="Oby Sorrel"/>
    <x v="1"/>
    <s v="After Nines"/>
    <d v="2021-08-23T00:00:00"/>
    <n v="637"/>
    <n v="130"/>
    <n v="1329.9"/>
    <n v="-692.90000000000009"/>
  </r>
  <r>
    <s v="Barr Faughny"/>
    <x v="0"/>
    <s v="Manuka Honey Choco"/>
    <d v="2021-08-23T00:00:00"/>
    <n v="1106"/>
    <n v="142"/>
    <n v="965.6"/>
    <n v="140.39999999999998"/>
  </r>
  <r>
    <s v="Oby Sorrel"/>
    <x v="0"/>
    <s v="99% Dark &amp; Pure"/>
    <d v="2021-08-23T00:00:00"/>
    <n v="392"/>
    <n v="5"/>
    <n v="38.650000000000006"/>
    <n v="353.35"/>
  </r>
  <r>
    <s v="Marney O'Breen"/>
    <x v="5"/>
    <s v="70% Dark Bites"/>
    <d v="2021-08-23T00:00:00"/>
    <n v="1323"/>
    <n v="19"/>
    <n v="95.76"/>
    <n v="1227.24"/>
  </r>
  <r>
    <s v="Jan Morforth"/>
    <x v="3"/>
    <s v="Manuka Honey Choco"/>
    <d v="2021-08-23T00:00:00"/>
    <n v="490"/>
    <n v="156"/>
    <n v="1060.8"/>
    <n v="-570.79999999999995"/>
  </r>
  <r>
    <s v="Curtice Advani"/>
    <x v="2"/>
    <s v="Caramel Stuffed Bars"/>
    <d v="2021-08-23T00:00:00"/>
    <n v="13258"/>
    <n v="189"/>
    <n v="1593.27"/>
    <n v="11664.73"/>
  </r>
  <r>
    <s v="Ches Bonnell"/>
    <x v="1"/>
    <s v="Spicy Special Slims"/>
    <d v="2021-08-23T00:00:00"/>
    <n v="4025"/>
    <n v="99"/>
    <n v="813.78000000000009"/>
    <n v="3211.22"/>
  </r>
  <r>
    <s v="Karlen McCaffrey"/>
    <x v="5"/>
    <s v="50% Dark Bites"/>
    <d v="2021-08-23T00:00:00"/>
    <n v="4144"/>
    <n v="221"/>
    <n v="1653.0800000000002"/>
    <n v="2490.92"/>
  </r>
  <r>
    <s v="Karlen McCaffrey"/>
    <x v="4"/>
    <s v="After Nines"/>
    <d v="2021-08-23T00:00:00"/>
    <n v="2219"/>
    <n v="163"/>
    <n v="1667.49"/>
    <n v="551.51"/>
  </r>
  <r>
    <s v="Madelene Upcott"/>
    <x v="1"/>
    <s v="Milk Bars"/>
    <d v="2021-08-23T00:00:00"/>
    <n v="3248"/>
    <n v="22"/>
    <n v="115.72"/>
    <n v="3132.28"/>
  </r>
  <r>
    <s v="Andria Kimpton"/>
    <x v="1"/>
    <s v="Fruit &amp; Nut Bars"/>
    <d v="2021-08-23T00:00:00"/>
    <n v="9660"/>
    <n v="58"/>
    <n v="274.92"/>
    <n v="9385.08"/>
  </r>
  <r>
    <s v="Gunar Cockshoot"/>
    <x v="1"/>
    <s v="Orange Choco"/>
    <d v="2021-08-23T00:00:00"/>
    <n v="1078"/>
    <n v="770"/>
    <n v="2833.6"/>
    <n v="-1755.6"/>
  </r>
  <r>
    <s v="Madelene Upcott"/>
    <x v="4"/>
    <s v="Mint Chip Choco"/>
    <d v="2021-08-23T00:00:00"/>
    <n v="3248"/>
    <n v="210"/>
    <n v="1201.2"/>
    <n v="2046.8"/>
  </r>
  <r>
    <s v="Husein Augar"/>
    <x v="0"/>
    <s v="85% Dark Bars"/>
    <d v="2021-08-23T00:00:00"/>
    <n v="4046"/>
    <n v="341"/>
    <n v="3583.91"/>
    <n v="462.09000000000015"/>
  </r>
  <r>
    <s v="Dennison Crosswaite"/>
    <x v="2"/>
    <s v="99% Dark &amp; Pure"/>
    <d v="2021-08-23T00:00:00"/>
    <n v="2695"/>
    <n v="45"/>
    <n v="347.85"/>
    <n v="2347.15"/>
  </r>
  <r>
    <s v="Kaine Padly"/>
    <x v="5"/>
    <s v="Peanut Butter Cubes"/>
    <d v="2021-08-23T00:00:00"/>
    <n v="3591"/>
    <n v="237"/>
    <n v="628.04999999999995"/>
    <n v="2962.95"/>
  </r>
  <r>
    <s v="Karlen McCaffrey"/>
    <x v="0"/>
    <s v="White Choc"/>
    <d v="2021-08-23T00:00:00"/>
    <n v="3073"/>
    <n v="279"/>
    <n v="1793.97"/>
    <n v="1279.03"/>
  </r>
  <r>
    <s v="Rafaelita Blaksland"/>
    <x v="3"/>
    <s v="Milk Bars"/>
    <d v="2021-08-23T00:00:00"/>
    <n v="2604"/>
    <n v="492"/>
    <n v="2587.92"/>
    <n v="16.079999999999927"/>
  </r>
  <r>
    <s v="Brien Boise"/>
    <x v="0"/>
    <s v="Peanut Butter Cubes"/>
    <d v="2021-08-23T00:00:00"/>
    <n v="798"/>
    <n v="4"/>
    <n v="10.6"/>
    <n v="787.4"/>
  </r>
  <r>
    <s v="Gunar Cockshoot"/>
    <x v="3"/>
    <s v="Smooth Sliky Salty"/>
    <d v="2021-08-23T00:00:00"/>
    <n v="6517"/>
    <n v="252"/>
    <n v="695.52"/>
    <n v="5821.48"/>
  </r>
  <r>
    <s v="Andria Kimpton"/>
    <x v="0"/>
    <s v="Milk Bars"/>
    <d v="2021-08-23T00:00:00"/>
    <n v="3220"/>
    <n v="11"/>
    <n v="57.86"/>
    <n v="3162.14"/>
  </r>
  <r>
    <s v="Dennison Crosswaite"/>
    <x v="4"/>
    <s v="Fruit &amp; Nut Bars"/>
    <d v="2021-08-23T00:00:00"/>
    <n v="7931"/>
    <n v="175"/>
    <n v="829.5"/>
    <n v="7101.5"/>
  </r>
  <r>
    <s v="Oby Sorrel"/>
    <x v="4"/>
    <s v="Baker's Choco Chips"/>
    <d v="2021-08-23T00:00:00"/>
    <n v="728"/>
    <n v="28"/>
    <n v="347.48"/>
    <n v="380.52"/>
  </r>
  <r>
    <s v="Oby Sorrel"/>
    <x v="5"/>
    <s v="Mint Chip Choco"/>
    <d v="2021-08-24T00:00:00"/>
    <n v="4368"/>
    <n v="339"/>
    <n v="1939.08"/>
    <n v="2428.92"/>
  </r>
  <r>
    <s v="Madelene Upcott"/>
    <x v="2"/>
    <s v="Organic Choco Syrup"/>
    <d v="2021-08-24T00:00:00"/>
    <n v="2583"/>
    <n v="135"/>
    <n v="1291.95"/>
    <n v="1291.05"/>
  </r>
  <r>
    <s v="Kelci Walkden"/>
    <x v="3"/>
    <s v="85% Dark Bars"/>
    <d v="2021-08-24T00:00:00"/>
    <n v="1113"/>
    <n v="348"/>
    <n v="3657.48"/>
    <n v="-2544.48"/>
  </r>
  <r>
    <s v="Beverie Moffet"/>
    <x v="3"/>
    <s v="Drinking Coco"/>
    <d v="2021-08-24T00:00:00"/>
    <n v="665"/>
    <n v="556"/>
    <n v="5526.6399999999994"/>
    <n v="-4861.6399999999994"/>
  </r>
  <r>
    <s v="Ches Bonnell"/>
    <x v="1"/>
    <s v="85% Dark Bars"/>
    <d v="2021-08-24T00:00:00"/>
    <n v="2653"/>
    <n v="84"/>
    <n v="882.84"/>
    <n v="1770.1599999999999"/>
  </r>
  <r>
    <s v="Jan Morforth"/>
    <x v="0"/>
    <s v="Smooth Sliky Salty"/>
    <d v="2021-08-24T00:00:00"/>
    <n v="7910"/>
    <n v="576"/>
    <n v="1589.7599999999998"/>
    <n v="6320.24"/>
  </r>
  <r>
    <s v="Kelci Walkden"/>
    <x v="4"/>
    <s v="White Choc"/>
    <d v="2021-08-24T00:00:00"/>
    <n v="2870"/>
    <n v="133"/>
    <n v="855.18999999999994"/>
    <n v="2014.81"/>
  </r>
  <r>
    <s v="Rafaelita Blaksland"/>
    <x v="5"/>
    <s v="White Choc"/>
    <d v="2021-08-24T00:00:00"/>
    <n v="6237"/>
    <n v="518"/>
    <n v="3330.74"/>
    <n v="2906.26"/>
  </r>
  <r>
    <s v="Barr Faughny"/>
    <x v="5"/>
    <s v="Smooth Sliky Salty"/>
    <d v="2021-08-24T00:00:00"/>
    <n v="2884"/>
    <n v="2170"/>
    <n v="5989.2"/>
    <n v="-3105.2"/>
  </r>
  <r>
    <s v="Wilone O'Kielt"/>
    <x v="0"/>
    <s v="Orange Choco"/>
    <d v="2021-08-24T00:00:00"/>
    <n v="6237"/>
    <n v="910"/>
    <n v="3348.8"/>
    <n v="2888.2"/>
  </r>
  <r>
    <s v="Andria Kimpton"/>
    <x v="5"/>
    <s v="After Nines"/>
    <d v="2021-08-24T00:00:00"/>
    <n v="2205"/>
    <n v="370"/>
    <n v="3785.1000000000004"/>
    <n v="-1580.1000000000004"/>
  </r>
  <r>
    <s v="Curtice Advani"/>
    <x v="1"/>
    <s v="Caramel Stuffed Bars"/>
    <d v="2021-08-24T00:00:00"/>
    <n v="4221"/>
    <n v="292"/>
    <n v="2461.56"/>
    <n v="1759.44"/>
  </r>
  <r>
    <s v="Kelci Walkden"/>
    <x v="0"/>
    <s v="Orange Choco"/>
    <d v="2021-08-24T00:00:00"/>
    <n v="1638"/>
    <n v="514"/>
    <n v="1891.52"/>
    <n v="-253.51999999999998"/>
  </r>
  <r>
    <s v="Gunar Cockshoot"/>
    <x v="4"/>
    <s v="Drinking Coco"/>
    <d v="2021-08-24T00:00:00"/>
    <n v="8701"/>
    <n v="15"/>
    <n v="149.1"/>
    <n v="8551.9"/>
  </r>
  <r>
    <s v="Husein Augar"/>
    <x v="2"/>
    <s v="Orange Choco"/>
    <d v="2021-08-24T00:00:00"/>
    <n v="8519"/>
    <n v="770"/>
    <n v="2833.6"/>
    <n v="5685.4"/>
  </r>
  <r>
    <s v="Andria Kimpton"/>
    <x v="5"/>
    <s v="White Choc"/>
    <d v="2021-08-24T00:00:00"/>
    <n v="4732"/>
    <n v="89"/>
    <n v="572.27"/>
    <n v="4159.7299999999996"/>
  </r>
  <r>
    <s v="Gunar Cockshoot"/>
    <x v="5"/>
    <s v="Caramel Stuffed Bars"/>
    <d v="2021-08-24T00:00:00"/>
    <n v="98"/>
    <n v="249"/>
    <n v="2099.0699999999997"/>
    <n v="-2001.0699999999997"/>
  </r>
  <r>
    <s v="Karlen McCaffrey"/>
    <x v="4"/>
    <s v="Choco Coated Almonds"/>
    <d v="2021-08-24T00:00:00"/>
    <n v="6783"/>
    <n v="49"/>
    <n v="162.67999999999998"/>
    <n v="6620.32"/>
  </r>
  <r>
    <s v="Barr Faughny"/>
    <x v="1"/>
    <s v="Raspberry Choco"/>
    <d v="2021-08-24T00:00:00"/>
    <n v="4025"/>
    <n v="18"/>
    <n v="69.3"/>
    <n v="3955.7"/>
  </r>
  <r>
    <s v="Beverie Moffet"/>
    <x v="0"/>
    <s v="Baker's Choco Chips"/>
    <d v="2021-08-24T00:00:00"/>
    <n v="2695"/>
    <n v="297"/>
    <n v="3685.77"/>
    <n v="-990.77"/>
  </r>
  <r>
    <s v="Karlen McCaffrey"/>
    <x v="0"/>
    <s v="50% Dark Bites"/>
    <d v="2021-08-24T00:00:00"/>
    <n v="3899"/>
    <n v="25"/>
    <n v="187"/>
    <n v="3712"/>
  </r>
  <r>
    <s v="Gunar Cockshoot"/>
    <x v="4"/>
    <s v="Spicy Special Slims"/>
    <d v="2021-08-24T00:00:00"/>
    <n v="3759"/>
    <n v="57"/>
    <n v="468.54"/>
    <n v="3290.46"/>
  </r>
  <r>
    <s v="Kaine Padly"/>
    <x v="2"/>
    <s v="50% Dark Bites"/>
    <d v="2021-08-24T00:00:00"/>
    <n v="8785"/>
    <n v="18"/>
    <n v="134.64000000000001"/>
    <n v="8650.36"/>
  </r>
  <r>
    <s v="Dennison Crosswaite"/>
    <x v="3"/>
    <s v="Orange Choco"/>
    <d v="2021-08-24T00:00:00"/>
    <n v="7861"/>
    <n v="282"/>
    <n v="1037.76"/>
    <n v="6823.24"/>
  </r>
  <r>
    <s v="Husein Augar"/>
    <x v="3"/>
    <s v="85% Dark Bars"/>
    <d v="2021-08-24T00:00:00"/>
    <n v="1785"/>
    <n v="604"/>
    <n v="6348.04"/>
    <n v="-4563.04"/>
  </r>
  <r>
    <s v="Gunar Cockshoot"/>
    <x v="1"/>
    <s v="Caramel Stuffed Bars"/>
    <d v="2021-08-24T00:00:00"/>
    <n v="679"/>
    <n v="188"/>
    <n v="1584.84"/>
    <n v="-905.83999999999992"/>
  </r>
  <r>
    <s v="Kelci Walkden"/>
    <x v="2"/>
    <s v="Manuka Honey Choco"/>
    <d v="2021-08-24T00:00:00"/>
    <n v="14364"/>
    <n v="43"/>
    <n v="292.39999999999998"/>
    <n v="14071.6"/>
  </r>
  <r>
    <s v="Marney O'Breen"/>
    <x v="4"/>
    <s v="Almond Choco"/>
    <d v="2021-08-24T00:00:00"/>
    <n v="3059"/>
    <n v="174"/>
    <n v="896.1"/>
    <n v="2162.9"/>
  </r>
  <r>
    <s v="Kaine Padly"/>
    <x v="0"/>
    <s v="Eclairs"/>
    <d v="2021-08-24T00:00:00"/>
    <n v="1946"/>
    <n v="40"/>
    <n v="252.39999999999998"/>
    <n v="1693.6"/>
  </r>
  <r>
    <s v="Brien Boise"/>
    <x v="0"/>
    <s v="Eclairs"/>
    <d v="2021-08-24T00:00:00"/>
    <n v="3381"/>
    <n v="423"/>
    <n v="2669.1299999999997"/>
    <n v="711.87000000000035"/>
  </r>
  <r>
    <s v="Rafaelita Blaksland"/>
    <x v="2"/>
    <s v="Orange Choco"/>
    <d v="2021-08-24T00:00:00"/>
    <n v="5922"/>
    <n v="654"/>
    <n v="2406.7200000000003"/>
    <n v="3515.2799999999997"/>
  </r>
  <r>
    <s v="Andria Kimpton"/>
    <x v="5"/>
    <s v="Smooth Sliky Salty"/>
    <d v="2021-08-24T00:00:00"/>
    <n v="763"/>
    <n v="341"/>
    <n v="941.16"/>
    <n v="-178.15999999999997"/>
  </r>
  <r>
    <s v="Wilone O'Kielt"/>
    <x v="5"/>
    <s v="Baker's Choco Chips"/>
    <d v="2021-08-24T00:00:00"/>
    <n v="1113"/>
    <n v="373"/>
    <n v="4628.93"/>
    <n v="-3515.9300000000003"/>
  </r>
  <r>
    <s v="Kaine Padly"/>
    <x v="1"/>
    <s v="Smooth Sliky Salty"/>
    <d v="2021-08-24T00:00:00"/>
    <n v="2765"/>
    <n v="500"/>
    <n v="1380"/>
    <n v="1385"/>
  </r>
  <r>
    <s v="Beverie Moffet"/>
    <x v="0"/>
    <s v="White Choc"/>
    <d v="2021-08-24T00:00:00"/>
    <n v="917"/>
    <n v="173"/>
    <n v="1112.3899999999999"/>
    <n v="-195.38999999999987"/>
  </r>
  <r>
    <s v="Oby Sorrel"/>
    <x v="4"/>
    <s v="Almond Choco"/>
    <d v="2021-08-25T00:00:00"/>
    <n v="119"/>
    <n v="349"/>
    <n v="1797.3500000000001"/>
    <n v="-1678.3500000000001"/>
  </r>
  <r>
    <s v="Oby Sorrel"/>
    <x v="2"/>
    <s v="85% Dark Bars"/>
    <d v="2021-08-25T00:00:00"/>
    <n v="2919"/>
    <n v="177"/>
    <n v="1860.27"/>
    <n v="1058.73"/>
  </r>
  <r>
    <s v="Marney O'Breen"/>
    <x v="0"/>
    <s v="Mint Chip Choco"/>
    <d v="2021-08-25T00:00:00"/>
    <n v="4060"/>
    <n v="196"/>
    <n v="1121.1199999999999"/>
    <n v="2938.88"/>
  </r>
  <r>
    <s v="Gunar Cockshoot"/>
    <x v="0"/>
    <s v="50% Dark Bites"/>
    <d v="2021-08-25T00:00:00"/>
    <n v="6846"/>
    <n v="136"/>
    <n v="1017.2800000000001"/>
    <n v="5828.72"/>
  </r>
  <r>
    <s v="Husein Augar"/>
    <x v="1"/>
    <s v="Milk Bars"/>
    <d v="2021-08-25T00:00:00"/>
    <n v="1148"/>
    <n v="500"/>
    <n v="2630"/>
    <n v="-1482"/>
  </r>
  <r>
    <s v="Andria Kimpton"/>
    <x v="5"/>
    <s v="85% Dark Bars"/>
    <d v="2021-08-25T00:00:00"/>
    <n v="1085"/>
    <n v="5"/>
    <n v="52.55"/>
    <n v="1032.45"/>
  </r>
  <r>
    <s v="Husein Augar"/>
    <x v="2"/>
    <s v="Drinking Coco"/>
    <d v="2021-08-25T00:00:00"/>
    <n v="2128"/>
    <n v="88"/>
    <n v="874.71999999999991"/>
    <n v="1253.2800000000002"/>
  </r>
  <r>
    <s v="Gigi Bohling"/>
    <x v="1"/>
    <s v="Eclairs"/>
    <d v="2021-08-25T00:00:00"/>
    <n v="2884"/>
    <n v="127"/>
    <n v="801.37"/>
    <n v="2082.63"/>
  </r>
  <r>
    <s v="Kelci Walkden"/>
    <x v="2"/>
    <s v="Baker's Choco Chips"/>
    <d v="2021-08-25T00:00:00"/>
    <n v="2569"/>
    <n v="700"/>
    <n v="8687"/>
    <n v="-6118"/>
  </r>
  <r>
    <s v="Kaine Padly"/>
    <x v="2"/>
    <s v="85% Dark Bars"/>
    <d v="2021-08-26T00:00:00"/>
    <n v="602"/>
    <n v="274"/>
    <n v="2879.74"/>
    <n v="-2277.7399999999998"/>
  </r>
  <r>
    <s v="Brien Boise"/>
    <x v="1"/>
    <s v="Raspberry Choco"/>
    <d v="2021-08-26T00:00:00"/>
    <n v="4585"/>
    <n v="60"/>
    <n v="231"/>
    <n v="4354"/>
  </r>
  <r>
    <s v="Gigi Bohling"/>
    <x v="3"/>
    <s v="Drinking Coco"/>
    <d v="2021-08-26T00:00:00"/>
    <n v="3717"/>
    <n v="174"/>
    <n v="1729.56"/>
    <n v="1987.44"/>
  </r>
  <r>
    <s v="Gunar Cockshoot"/>
    <x v="5"/>
    <s v="White Choc"/>
    <d v="2021-08-26T00:00:00"/>
    <n v="2667"/>
    <n v="91"/>
    <n v="585.13"/>
    <n v="2081.87"/>
  </r>
  <r>
    <s v="Rafaelita Blaksland"/>
    <x v="3"/>
    <s v="Organic Choco Syrup"/>
    <d v="2021-08-26T00:00:00"/>
    <n v="9450"/>
    <n v="347"/>
    <n v="3320.79"/>
    <n v="6129.21"/>
  </r>
  <r>
    <s v="Kaine Padly"/>
    <x v="3"/>
    <s v="Eclairs"/>
    <d v="2021-08-26T00:00:00"/>
    <n v="1750"/>
    <n v="112"/>
    <n v="706.71999999999991"/>
    <n v="1043.2800000000002"/>
  </r>
  <r>
    <s v="Curtice Advani"/>
    <x v="4"/>
    <s v="White Choc"/>
    <d v="2021-08-26T00:00:00"/>
    <n v="1715"/>
    <n v="39"/>
    <n v="250.76999999999998"/>
    <n v="1464.23"/>
  </r>
  <r>
    <s v="Kelci Walkden"/>
    <x v="5"/>
    <s v="White Choc"/>
    <d v="2021-08-26T00:00:00"/>
    <n v="6664"/>
    <n v="346"/>
    <n v="2224.7799999999997"/>
    <n v="4439.22"/>
  </r>
  <r>
    <s v="Dennison Crosswaite"/>
    <x v="4"/>
    <s v="Organic Choco Syrup"/>
    <d v="2021-08-26T00:00:00"/>
    <n v="3990"/>
    <n v="160"/>
    <n v="1531.2"/>
    <n v="2458.8000000000002"/>
  </r>
  <r>
    <s v="Dennison Crosswaite"/>
    <x v="0"/>
    <s v="Drinking Coco"/>
    <d v="2021-08-26T00:00:00"/>
    <n v="5418"/>
    <n v="201"/>
    <n v="1997.9399999999998"/>
    <n v="3420.0600000000004"/>
  </r>
  <r>
    <s v="Dotty Strutley"/>
    <x v="2"/>
    <s v="Eclairs"/>
    <d v="2021-08-26T00:00:00"/>
    <n v="7063"/>
    <n v="700"/>
    <n v="4417"/>
    <n v="2646"/>
  </r>
  <r>
    <s v="Gunar Cockshoot"/>
    <x v="4"/>
    <s v="Fruit &amp; Nut Bars"/>
    <d v="2021-08-26T00:00:00"/>
    <n v="6349"/>
    <n v="489"/>
    <n v="2317.86"/>
    <n v="4031.14"/>
  </r>
  <r>
    <s v="Gigi Bohling"/>
    <x v="5"/>
    <s v="Orange Choco"/>
    <d v="2021-08-26T00:00:00"/>
    <n v="7616"/>
    <n v="980"/>
    <n v="3606.4"/>
    <n v="4009.6"/>
  </r>
  <r>
    <s v="Rafaelita Blaksland"/>
    <x v="3"/>
    <s v="85% Dark Bars"/>
    <d v="2021-08-26T00:00:00"/>
    <n v="6419"/>
    <n v="292"/>
    <n v="3068.92"/>
    <n v="3350.08"/>
  </r>
  <r>
    <s v="Oby Sorrel"/>
    <x v="5"/>
    <s v="Spicy Special Slims"/>
    <d v="2021-08-26T00:00:00"/>
    <n v="5369"/>
    <n v="448"/>
    <n v="3682.5600000000004"/>
    <n v="1686.4399999999996"/>
  </r>
  <r>
    <s v="Husein Augar"/>
    <x v="3"/>
    <s v="Spicy Special Slims"/>
    <d v="2021-08-26T00:00:00"/>
    <n v="1911"/>
    <n v="160"/>
    <n v="1315.2"/>
    <n v="595.79999999999995"/>
  </r>
  <r>
    <s v="Curtice Advani"/>
    <x v="0"/>
    <s v="Baker's Choco Chips"/>
    <d v="2021-08-26T00:00:00"/>
    <n v="10248"/>
    <n v="1120"/>
    <n v="13899.2"/>
    <n v="-3651.2000000000007"/>
  </r>
  <r>
    <s v="Husein Augar"/>
    <x v="4"/>
    <s v="Milk Bars"/>
    <d v="2021-08-26T00:00:00"/>
    <n v="3738"/>
    <n v="234"/>
    <n v="1230.8399999999999"/>
    <n v="2507.16"/>
  </r>
  <r>
    <s v="Gunar Cockshoot"/>
    <x v="4"/>
    <s v="Choco Coated Almonds"/>
    <d v="2021-08-26T00:00:00"/>
    <n v="11277"/>
    <n v="470"/>
    <n v="1560.3999999999999"/>
    <n v="9716.6"/>
  </r>
  <r>
    <s v="Dennison Crosswaite"/>
    <x v="1"/>
    <s v="99% Dark &amp; Pure"/>
    <d v="2021-08-26T00:00:00"/>
    <n v="1680"/>
    <n v="99"/>
    <n v="765.2700000000001"/>
    <n v="914.7299999999999"/>
  </r>
  <r>
    <s v="Husein Augar"/>
    <x v="4"/>
    <s v="Peanut Butter Cubes"/>
    <d v="2021-08-26T00:00:00"/>
    <n v="3136"/>
    <n v="262"/>
    <n v="694.3"/>
    <n v="2441.6999999999998"/>
  </r>
  <r>
    <s v="Barr Faughny"/>
    <x v="0"/>
    <s v="Peanut Butter Cubes"/>
    <d v="2021-08-26T00:00:00"/>
    <n v="6818"/>
    <n v="487"/>
    <n v="1290.55"/>
    <n v="5527.45"/>
  </r>
  <r>
    <s v="Jan Morforth"/>
    <x v="1"/>
    <s v="Milk Bars"/>
    <d v="2021-08-26T00:00:00"/>
    <n v="4494"/>
    <n v="237"/>
    <n v="1246.6199999999999"/>
    <n v="3247.38"/>
  </r>
  <r>
    <s v="Beverie Moffet"/>
    <x v="5"/>
    <s v="Manuka Honey Choco"/>
    <d v="2021-08-26T00:00:00"/>
    <n v="2611"/>
    <n v="187"/>
    <n v="1271.5999999999999"/>
    <n v="1339.4"/>
  </r>
  <r>
    <s v="Dotty Strutley"/>
    <x v="2"/>
    <s v="Almond Choco"/>
    <d v="2021-08-26T00:00:00"/>
    <n v="7231"/>
    <n v="279"/>
    <n v="1436.8500000000001"/>
    <n v="5794.15"/>
  </r>
  <r>
    <s v="Marney O'Breen"/>
    <x v="2"/>
    <s v="After Nines"/>
    <d v="2021-08-26T00:00:00"/>
    <n v="2114"/>
    <n v="112"/>
    <n v="1145.76"/>
    <n v="968.24"/>
  </r>
  <r>
    <s v="Barr Faughny"/>
    <x v="1"/>
    <s v="Spicy Special Slims"/>
    <d v="2021-08-26T00:00:00"/>
    <n v="10731"/>
    <n v="770"/>
    <n v="6329.4000000000005"/>
    <n v="4401.5999999999995"/>
  </r>
  <r>
    <s v="Kaine Padly"/>
    <x v="3"/>
    <s v="Milk Bars"/>
    <d v="2021-08-26T00:00:00"/>
    <n v="2625"/>
    <n v="139"/>
    <n v="731.14"/>
    <n v="1893.8600000000001"/>
  </r>
  <r>
    <s v="Andria Kimpton"/>
    <x v="1"/>
    <s v="White Choc"/>
    <d v="2021-08-26T00:00:00"/>
    <n v="2408"/>
    <n v="134"/>
    <n v="861.62"/>
    <n v="1546.38"/>
  </r>
  <r>
    <s v="Beverie Moffet"/>
    <x v="0"/>
    <s v="Manuka Honey Choco"/>
    <d v="2021-08-26T00:00:00"/>
    <n v="5999"/>
    <n v="400"/>
    <n v="2720"/>
    <n v="3279"/>
  </r>
  <r>
    <s v="Curtice Advani"/>
    <x v="1"/>
    <s v="Raspberry Choco"/>
    <d v="2021-08-26T00:00:00"/>
    <n v="1820"/>
    <n v="96"/>
    <n v="369.6"/>
    <n v="1450.4"/>
  </r>
  <r>
    <s v="Karlen McCaffrey"/>
    <x v="0"/>
    <s v="Raspberry Choco"/>
    <d v="2021-08-26T00:00:00"/>
    <n v="1890"/>
    <n v="95"/>
    <n v="365.75"/>
    <n v="1524.25"/>
  </r>
  <r>
    <s v="Andria Kimpton"/>
    <x v="4"/>
    <s v="Caramel Stuffed Bars"/>
    <d v="2021-08-26T00:00:00"/>
    <n v="336"/>
    <n v="14"/>
    <n v="118.02"/>
    <n v="217.98000000000002"/>
  </r>
  <r>
    <s v="Gunar Cockshoot"/>
    <x v="2"/>
    <s v="Raspberry Choco"/>
    <d v="2021-08-26T00:00:00"/>
    <n v="7630"/>
    <n v="449"/>
    <n v="1728.65"/>
    <n v="5901.35"/>
  </r>
  <r>
    <s v="Jan Morforth"/>
    <x v="5"/>
    <s v="White Choc"/>
    <d v="2021-08-27T00:00:00"/>
    <n v="3822"/>
    <n v="225"/>
    <n v="1446.75"/>
    <n v="2375.25"/>
  </r>
  <r>
    <s v="Andria Kimpton"/>
    <x v="2"/>
    <s v="Drinking Coco"/>
    <d v="2021-08-27T00:00:00"/>
    <n v="1911"/>
    <n v="77"/>
    <n v="765.38"/>
    <n v="1145.6199999999999"/>
  </r>
  <r>
    <s v="Marney O'Breen"/>
    <x v="0"/>
    <s v="Peanut Butter Cubes"/>
    <d v="2021-08-27T00:00:00"/>
    <n v="2380"/>
    <n v="184"/>
    <n v="487.59999999999997"/>
    <n v="1892.4"/>
  </r>
  <r>
    <s v="Ches Bonnell"/>
    <x v="0"/>
    <s v="Peanut Butter Cubes"/>
    <d v="2021-08-27T00:00:00"/>
    <n v="5950"/>
    <n v="397"/>
    <n v="1052.05"/>
    <n v="4897.95"/>
  </r>
  <r>
    <s v="Kaine Padly"/>
    <x v="5"/>
    <s v="50% Dark Bites"/>
    <d v="2021-08-27T00:00:00"/>
    <n v="5817"/>
    <n v="277"/>
    <n v="2071.96"/>
    <n v="3745.04"/>
  </r>
  <r>
    <s v="Madelene Upcott"/>
    <x v="3"/>
    <s v="Orange Choco"/>
    <d v="2021-08-27T00:00:00"/>
    <n v="1694"/>
    <n v="242"/>
    <n v="890.56000000000006"/>
    <n v="803.43999999999994"/>
  </r>
  <r>
    <s v="Rafaelita Blaksland"/>
    <x v="3"/>
    <s v="99% Dark &amp; Pure"/>
    <d v="2021-08-27T00:00:00"/>
    <n v="119"/>
    <n v="8"/>
    <n v="61.84"/>
    <n v="57.16"/>
  </r>
  <r>
    <s v="Curtice Advani"/>
    <x v="2"/>
    <s v="70% Dark Bites"/>
    <d v="2021-08-27T00:00:00"/>
    <n v="28"/>
    <n v="3"/>
    <n v="15.120000000000001"/>
    <n v="12.879999999999999"/>
  </r>
  <r>
    <s v="Andria Kimpton"/>
    <x v="5"/>
    <s v="Manuka Honey Choco"/>
    <d v="2021-08-27T00:00:00"/>
    <n v="5362"/>
    <n v="383"/>
    <n v="2604.4"/>
    <n v="2757.6"/>
  </r>
  <r>
    <s v="Wilone O'Kielt"/>
    <x v="3"/>
    <s v="After Nines"/>
    <d v="2021-08-27T00:00:00"/>
    <n v="9667"/>
    <n v="509"/>
    <n v="5207.0700000000006"/>
    <n v="4459.9299999999994"/>
  </r>
  <r>
    <s v="Marney O'Breen"/>
    <x v="3"/>
    <s v="Choco Coated Almonds"/>
    <d v="2021-08-27T00:00:00"/>
    <n v="5257"/>
    <n v="229"/>
    <n v="760.28"/>
    <n v="4496.72"/>
  </r>
  <r>
    <s v="Beverie Moffet"/>
    <x v="1"/>
    <s v="White Choc"/>
    <d v="2021-08-27T00:00:00"/>
    <n v="7098"/>
    <n v="418"/>
    <n v="2687.74"/>
    <n v="4410.26"/>
  </r>
  <r>
    <s v="Barr Faughny"/>
    <x v="1"/>
    <s v="Caramel Stuffed Bars"/>
    <d v="2021-08-27T00:00:00"/>
    <n v="8792"/>
    <n v="326"/>
    <n v="2748.18"/>
    <n v="6043.82"/>
  </r>
  <r>
    <s v="Wilone O'Kielt"/>
    <x v="5"/>
    <s v="50% Dark Bites"/>
    <d v="2021-08-30T00:00:00"/>
    <n v="2261"/>
    <n v="114"/>
    <n v="852.72"/>
    <n v="1408.28"/>
  </r>
  <r>
    <s v="Madelene Upcott"/>
    <x v="5"/>
    <s v="Smooth Sliky Salty"/>
    <d v="2021-08-30T00:00:00"/>
    <n v="4235"/>
    <n v="471"/>
    <n v="1299.9599999999998"/>
    <n v="2935.04"/>
  </r>
  <r>
    <s v="Husein Augar"/>
    <x v="1"/>
    <s v="Manuka Honey Choco"/>
    <d v="2021-08-30T00:00:00"/>
    <n v="8736"/>
    <n v="514"/>
    <n v="3495.2"/>
    <n v="5240.8"/>
  </r>
  <r>
    <s v="Gunar Cockshoot"/>
    <x v="5"/>
    <s v="Fruit &amp; Nut Bars"/>
    <d v="2021-08-30T00:00:00"/>
    <n v="4438"/>
    <n v="317"/>
    <n v="1502.5800000000002"/>
    <n v="2935.42"/>
  </r>
  <r>
    <s v="Curtice Advani"/>
    <x v="0"/>
    <s v="Drinking Coco"/>
    <d v="2021-08-30T00:00:00"/>
    <n v="777"/>
    <n v="29"/>
    <n v="288.26"/>
    <n v="488.74"/>
  </r>
  <r>
    <s v="Brien Boise"/>
    <x v="3"/>
    <s v="Milk Bars"/>
    <d v="2021-08-30T00:00:00"/>
    <n v="1092"/>
    <n v="69"/>
    <n v="362.94"/>
    <n v="729.06"/>
  </r>
  <r>
    <s v="Andria Kimpton"/>
    <x v="3"/>
    <s v="Spicy Special Slims"/>
    <d v="2021-08-30T00:00:00"/>
    <n v="4452"/>
    <n v="318"/>
    <n v="2613.96"/>
    <n v="1838.04"/>
  </r>
  <r>
    <s v="Gigi Bohling"/>
    <x v="4"/>
    <s v="Caramel Stuffed Bars"/>
    <d v="2021-08-30T00:00:00"/>
    <n v="5299"/>
    <n v="197"/>
    <n v="1660.71"/>
    <n v="3638.29"/>
  </r>
  <r>
    <s v="Barr Faughny"/>
    <x v="0"/>
    <s v="Eclairs"/>
    <d v="2021-08-30T00:00:00"/>
    <n v="5019"/>
    <n v="457"/>
    <n v="2883.6699999999996"/>
    <n v="2135.3300000000004"/>
  </r>
  <r>
    <s v="Karlen McCaffrey"/>
    <x v="2"/>
    <s v="Peanut Butter Cubes"/>
    <d v="2021-08-30T00:00:00"/>
    <n v="2982"/>
    <n v="199"/>
    <n v="527.35"/>
    <n v="2454.65"/>
  </r>
  <r>
    <s v="Gigi Bohling"/>
    <x v="1"/>
    <s v="Orange Choco"/>
    <d v="2021-08-30T00:00:00"/>
    <n v="7602"/>
    <n v="980"/>
    <n v="3606.4"/>
    <n v="3995.6"/>
  </r>
  <r>
    <s v="Madelene Upcott"/>
    <x v="5"/>
    <s v="Organic Choco Syrup"/>
    <d v="2021-08-30T00:00:00"/>
    <n v="8183"/>
    <n v="341"/>
    <n v="3263.37"/>
    <n v="4919.63"/>
  </r>
  <r>
    <s v="Jan Morforth"/>
    <x v="0"/>
    <s v="Caramel Stuffed Bars"/>
    <d v="2021-08-30T00:00:00"/>
    <n v="3325"/>
    <n v="139"/>
    <n v="1171.77"/>
    <n v="2153.23"/>
  </r>
  <r>
    <s v="Kaine Padly"/>
    <x v="3"/>
    <s v="Peanut Butter Cubes"/>
    <d v="2021-08-30T00:00:00"/>
    <n v="4557"/>
    <n v="351"/>
    <n v="930.15"/>
    <n v="3626.85"/>
  </r>
  <r>
    <s v="Andria Kimpton"/>
    <x v="4"/>
    <s v="Peanut Butter Cubes"/>
    <d v="2021-08-31T00:00:00"/>
    <n v="2856"/>
    <n v="238"/>
    <n v="630.69999999999993"/>
    <n v="2225.3000000000002"/>
  </r>
  <r>
    <s v="Brien Boise"/>
    <x v="2"/>
    <s v="Choco Coated Almonds"/>
    <d v="2021-08-31T00:00:00"/>
    <n v="6930"/>
    <n v="302"/>
    <n v="1002.64"/>
    <n v="5927.36"/>
  </r>
  <r>
    <s v="Gigi Bohling"/>
    <x v="3"/>
    <s v="Almond Choco"/>
    <d v="2021-08-31T00:00:00"/>
    <n v="8708"/>
    <n v="363"/>
    <n v="1869.45"/>
    <n v="6838.55"/>
  </r>
  <r>
    <s v="Gunar Cockshoot"/>
    <x v="5"/>
    <s v="Eclairs"/>
    <d v="2021-08-31T00:00:00"/>
    <n v="1386"/>
    <n v="126"/>
    <n v="795.06"/>
    <n v="590.94000000000005"/>
  </r>
  <r>
    <s v="Husein Augar"/>
    <x v="0"/>
    <s v="50% Dark Bites"/>
    <d v="2021-08-31T00:00:00"/>
    <n v="35"/>
    <n v="2"/>
    <n v="14.96"/>
    <n v="20.04"/>
  </r>
  <r>
    <s v="Marney O'Breen"/>
    <x v="5"/>
    <s v="Baker's Choco Chips"/>
    <d v="2021-08-31T00:00:00"/>
    <n v="133"/>
    <n v="17"/>
    <n v="210.97"/>
    <n v="-77.97"/>
  </r>
  <r>
    <s v="Jan Morforth"/>
    <x v="4"/>
    <s v="White Choc"/>
    <d v="2021-08-31T00:00:00"/>
    <n v="7637"/>
    <n v="425"/>
    <n v="2732.75"/>
    <n v="4904.25"/>
  </r>
  <r>
    <s v="Gigi Bohling"/>
    <x v="0"/>
    <s v="Almond Choco"/>
    <d v="2021-08-31T00:00:00"/>
    <n v="2233"/>
    <n v="94"/>
    <n v="484.1"/>
    <n v="1748.9"/>
  </r>
  <r>
    <s v="Oby Sorrel"/>
    <x v="2"/>
    <s v="Baker's Choco Chips"/>
    <d v="2021-08-31T00:00:00"/>
    <n v="1302"/>
    <n v="163"/>
    <n v="2022.83"/>
    <n v="-720.82999999999993"/>
  </r>
  <r>
    <s v="Rafaelita Blaksland"/>
    <x v="1"/>
    <s v="Manuka Honey Choco"/>
    <d v="2021-08-31T00:00:00"/>
    <n v="1757"/>
    <n v="104"/>
    <n v="707.19999999999993"/>
    <n v="1049.8000000000002"/>
  </r>
  <r>
    <s v="Jan Morforth"/>
    <x v="1"/>
    <s v="Eclairs"/>
    <d v="2021-08-31T00:00:00"/>
    <n v="1225"/>
    <n v="103"/>
    <n v="649.92999999999995"/>
    <n v="575.07000000000005"/>
  </r>
  <r>
    <s v="Dotty Strutley"/>
    <x v="4"/>
    <s v="50% Dark Bites"/>
    <d v="2021-08-31T00:00:00"/>
    <n v="4676"/>
    <n v="213"/>
    <n v="1593.24"/>
    <n v="3082.76"/>
  </r>
  <r>
    <s v="Dennison Crosswaite"/>
    <x v="3"/>
    <s v="Caramel Stuffed Bars"/>
    <d v="2021-08-31T00:00:00"/>
    <n v="343"/>
    <n v="13"/>
    <n v="109.59"/>
    <n v="233.41"/>
  </r>
  <r>
    <s v="Ches Bonnell"/>
    <x v="4"/>
    <s v="Manuka Honey Choco"/>
    <d v="2021-08-31T00:00:00"/>
    <n v="3024"/>
    <n v="216"/>
    <n v="1468.8"/>
    <n v="1555.2"/>
  </r>
  <r>
    <s v="Ches Bonnell"/>
    <x v="4"/>
    <s v="Mint Chip Choco"/>
    <d v="2021-08-31T00:00:00"/>
    <n v="322"/>
    <n v="33"/>
    <n v="188.76"/>
    <n v="133.24"/>
  </r>
  <r>
    <s v="Kelci Walkden"/>
    <x v="3"/>
    <s v="Mint Chip Choco"/>
    <d v="2021-08-31T00:00:00"/>
    <n v="4424"/>
    <n v="632"/>
    <n v="3615.04"/>
    <n v="808.96"/>
  </r>
  <r>
    <s v="Curtice Advani"/>
    <x v="0"/>
    <s v="Peanut Butter Cubes"/>
    <d v="2021-08-31T00:00:00"/>
    <n v="3213"/>
    <n v="230"/>
    <n v="609.5"/>
    <n v="2603.5"/>
  </r>
  <r>
    <s v="Jan Morforth"/>
    <x v="2"/>
    <s v="50% Dark Bites"/>
    <d v="2021-08-31T00:00:00"/>
    <n v="1631"/>
    <n v="75"/>
    <n v="561"/>
    <n v="1070"/>
  </r>
  <r>
    <s v="Wilone O'Kielt"/>
    <x v="4"/>
    <s v="Drinking Coco"/>
    <d v="2021-08-31T00:00:00"/>
    <n v="2695"/>
    <n v="108"/>
    <n v="1073.52"/>
    <n v="1621.48"/>
  </r>
  <r>
    <s v="Beverie Moffet"/>
    <x v="1"/>
    <s v="Fruit &amp; Nut Bars"/>
    <d v="2021-08-31T00:00:00"/>
    <n v="3297"/>
    <n v="236"/>
    <n v="1118.6400000000001"/>
    <n v="2178.3599999999997"/>
  </r>
  <r>
    <s v="Barr Faughny"/>
    <x v="5"/>
    <s v="Baker's Choco Chips"/>
    <d v="2021-08-31T00:00:00"/>
    <n v="1316"/>
    <n v="132"/>
    <n v="1638.1200000000001"/>
    <n v="-322.12000000000012"/>
  </r>
  <r>
    <s v="Andria Kimpton"/>
    <x v="0"/>
    <s v="Fruit &amp; Nut Bars"/>
    <d v="2021-08-31T00:00:00"/>
    <n v="2100"/>
    <n v="132"/>
    <n v="625.68000000000006"/>
    <n v="1474.32"/>
  </r>
  <r>
    <s v="Rafaelita Blaksland"/>
    <x v="3"/>
    <s v="Fruit &amp; Nut Bars"/>
    <d v="2021-08-31T00:00:00"/>
    <n v="3703"/>
    <n v="285"/>
    <n v="1350.9"/>
    <n v="2352.1"/>
  </r>
  <r>
    <s v="Gigi Bohling"/>
    <x v="5"/>
    <s v="Smooth Sliky Salty"/>
    <d v="2021-08-31T00:00:00"/>
    <n v="378"/>
    <n v="54"/>
    <n v="149.04"/>
    <n v="228.96"/>
  </r>
  <r>
    <s v="Beverie Moffet"/>
    <x v="0"/>
    <s v="99% Dark &amp; Pure"/>
    <d v="2021-08-31T00:00:00"/>
    <n v="8323"/>
    <n v="490"/>
    <n v="3787.7000000000003"/>
    <n v="4535.2999999999993"/>
  </r>
  <r>
    <s v="Gigi Bohling"/>
    <x v="3"/>
    <s v="Choco Coated Almonds"/>
    <d v="2021-08-31T00:00:00"/>
    <n v="8190"/>
    <n v="357"/>
    <n v="1185.24"/>
    <n v="7004.76"/>
  </r>
  <r>
    <s v="Dotty Strutley"/>
    <x v="3"/>
    <s v="Mint Chip Choco"/>
    <d v="2021-08-31T00:00:00"/>
    <n v="5446"/>
    <n v="606"/>
    <n v="3466.3199999999997"/>
    <n v="1979.6800000000003"/>
  </r>
  <r>
    <s v="Jan Morforth"/>
    <x v="4"/>
    <s v="Mint Chip Choco"/>
    <d v="2021-08-31T00:00:00"/>
    <n v="1043"/>
    <n v="116"/>
    <n v="663.52"/>
    <n v="379.48"/>
  </r>
  <r>
    <s v="Karlen McCaffrey"/>
    <x v="3"/>
    <s v="Choco Coated Almonds"/>
    <d v="2021-08-31T00:00:00"/>
    <n v="6825"/>
    <n v="311"/>
    <n v="1032.52"/>
    <n v="5792.48"/>
  </r>
  <r>
    <s v="Madelene Upcott"/>
    <x v="4"/>
    <s v="Orange Choco"/>
    <d v="2021-08-31T00:00:00"/>
    <n v="2891"/>
    <n v="579"/>
    <n v="2130.7200000000003"/>
    <n v="760.27999999999975"/>
  </r>
  <r>
    <s v="Wilone O'Kielt"/>
    <x v="5"/>
    <s v="Spicy Special Slims"/>
    <d v="2021-08-31T00:00:00"/>
    <n v="4347"/>
    <n v="335"/>
    <n v="2753.7000000000003"/>
    <n v="1593.2999999999997"/>
  </r>
  <r>
    <s v="Marney O'Breen"/>
    <x v="2"/>
    <s v="Peanut Butter Cubes"/>
    <d v="2021-08-31T00:00:00"/>
    <n v="8484"/>
    <n v="700"/>
    <n v="1855"/>
    <n v="6629"/>
  </r>
  <r>
    <s v="Karlen McCaffrey"/>
    <x v="5"/>
    <s v="Baker's Choco Chips"/>
    <d v="2021-08-31T00:00:00"/>
    <n v="6419"/>
    <n v="910"/>
    <n v="11293.1"/>
    <n v="-4874.1000000000004"/>
  </r>
  <r>
    <s v="Barr Faughny"/>
    <x v="1"/>
    <s v="White Choc"/>
    <d v="2021-08-31T00:00:00"/>
    <n v="735"/>
    <n v="41"/>
    <n v="263.63"/>
    <n v="471.37"/>
  </r>
  <r>
    <s v="Jan Morforth"/>
    <x v="4"/>
    <s v="Raspberry Choco"/>
    <d v="2021-08-31T00:00:00"/>
    <n v="4599"/>
    <n v="243"/>
    <n v="935.55000000000007"/>
    <n v="3663.45"/>
  </r>
  <r>
    <s v="Jan Morforth"/>
    <x v="2"/>
    <s v="Choco Coated Almonds"/>
    <d v="2021-08-31T00:00:00"/>
    <n v="12222"/>
    <n v="532"/>
    <n v="1766.24"/>
    <n v="10455.76"/>
  </r>
  <r>
    <s v="Husein Augar"/>
    <x v="3"/>
    <s v="Eclairs"/>
    <d v="2021-08-31T00:00:00"/>
    <n v="9401"/>
    <n v="910"/>
    <n v="5742.0999999999995"/>
    <n v="3658.9000000000005"/>
  </r>
  <r>
    <s v="Gigi Bohling"/>
    <x v="2"/>
    <s v="Baker's Choco Chips"/>
    <d v="2021-08-31T00:00:00"/>
    <n v="1729"/>
    <n v="217"/>
    <n v="2692.9700000000003"/>
    <n v="-963.97000000000025"/>
  </r>
  <r>
    <s v="Gunar Cockshoot"/>
    <x v="2"/>
    <s v="Milk Bars"/>
    <d v="2021-08-31T00:00:00"/>
    <n v="4193"/>
    <n v="247"/>
    <n v="1299.22"/>
    <n v="2893.7799999999997"/>
  </r>
  <r>
    <s v="Curtice Advani"/>
    <x v="1"/>
    <s v="Milk Bars"/>
    <d v="2021-08-31T00:00:00"/>
    <n v="2317"/>
    <n v="145"/>
    <n v="762.69999999999993"/>
    <n v="1554.3000000000002"/>
  </r>
  <r>
    <s v="Jan Morforth"/>
    <x v="2"/>
    <s v="Raspberry Choco"/>
    <d v="2021-08-31T00:00:00"/>
    <n v="1575"/>
    <n v="83"/>
    <n v="319.55"/>
    <n v="1255.45"/>
  </r>
  <r>
    <s v="Barr Faughny"/>
    <x v="3"/>
    <s v="Milk Bars"/>
    <d v="2021-08-31T00:00:00"/>
    <n v="2142"/>
    <n v="119"/>
    <n v="625.93999999999994"/>
    <n v="1516.06"/>
  </r>
  <r>
    <s v="Gigi Bohling"/>
    <x v="0"/>
    <s v="Choco Coated Almonds"/>
    <d v="2021-08-31T00:00:00"/>
    <n v="2079"/>
    <n v="95"/>
    <n v="315.39999999999998"/>
    <n v="1763.6"/>
  </r>
  <r>
    <s v="Karlen McCaffrey"/>
    <x v="1"/>
    <s v="Fruit &amp; Nut Bars"/>
    <d v="2021-08-31T00:00:00"/>
    <n v="3626"/>
    <n v="259"/>
    <n v="1227.6600000000001"/>
    <n v="2398.34"/>
  </r>
  <r>
    <s v="Dotty Strutley"/>
    <x v="1"/>
    <s v="Drinking Coco"/>
    <d v="2021-08-31T00:00:00"/>
    <n v="5768"/>
    <n v="231"/>
    <n v="2296.14"/>
    <n v="3471.86"/>
  </r>
  <r>
    <s v="Andria Kimpton"/>
    <x v="2"/>
    <s v="Orange Choco"/>
    <d v="2021-08-31T00:00:00"/>
    <n v="1764"/>
    <n v="294"/>
    <n v="1081.92"/>
    <n v="682.07999999999993"/>
  </r>
  <r>
    <s v="Rafaelita Blaksland"/>
    <x v="4"/>
    <s v="Baker's Choco Chips"/>
    <d v="2021-09-01T00:00:00"/>
    <n v="588"/>
    <n v="84"/>
    <n v="1042.44"/>
    <n v="-454.44000000000005"/>
  </r>
  <r>
    <s v="Kaine Padly"/>
    <x v="4"/>
    <s v="99% Dark &amp; Pure"/>
    <d v="2021-09-01T00:00:00"/>
    <n v="8890"/>
    <n v="593"/>
    <n v="4583.8900000000003"/>
    <n v="4306.1099999999997"/>
  </r>
  <r>
    <s v="Oby Sorrel"/>
    <x v="5"/>
    <s v="Peanut Butter Cubes"/>
    <d v="2021-09-01T00:00:00"/>
    <n v="1526"/>
    <n v="118"/>
    <n v="312.7"/>
    <n v="1213.3"/>
  </r>
  <r>
    <s v="Oby Sorrel"/>
    <x v="1"/>
    <s v="Spicy Special Slims"/>
    <d v="2021-09-01T00:00:00"/>
    <n v="1897"/>
    <n v="136"/>
    <n v="1117.92"/>
    <n v="779.07999999999993"/>
  </r>
  <r>
    <s v="Jan Morforth"/>
    <x v="2"/>
    <s v="Orange Choco"/>
    <d v="2021-09-01T00:00:00"/>
    <n v="7623"/>
    <n v="1120"/>
    <n v="4121.6000000000004"/>
    <n v="3501.3999999999996"/>
  </r>
  <r>
    <s v="Madelene Upcott"/>
    <x v="4"/>
    <s v="Organic Choco Syrup"/>
    <d v="2021-09-01T00:00:00"/>
    <n v="5033"/>
    <n v="202"/>
    <n v="1933.14"/>
    <n v="3099.8599999999997"/>
  </r>
  <r>
    <s v="Dotty Strutley"/>
    <x v="0"/>
    <s v="Eclairs"/>
    <d v="2021-09-01T00:00:00"/>
    <n v="5502"/>
    <n v="612"/>
    <n v="3861.72"/>
    <n v="1640.2800000000002"/>
  </r>
  <r>
    <s v="Gunar Cockshoot"/>
    <x v="1"/>
    <s v="Raspberry Choco"/>
    <d v="2021-09-01T00:00:00"/>
    <n v="2107"/>
    <n v="118"/>
    <n v="454.3"/>
    <n v="1652.7"/>
  </r>
  <r>
    <s v="Husein Augar"/>
    <x v="2"/>
    <s v="Raspberry Choco"/>
    <d v="2021-09-01T00:00:00"/>
    <n v="10927"/>
    <n v="547"/>
    <n v="2105.9500000000003"/>
    <n v="8821.0499999999993"/>
  </r>
  <r>
    <s v="Beverie Moffet"/>
    <x v="0"/>
    <s v="Organic Choco Syrup"/>
    <d v="2021-09-01T00:00:00"/>
    <n v="77"/>
    <n v="4"/>
    <n v="38.28"/>
    <n v="38.72"/>
  </r>
  <r>
    <s v="Dennison Crosswaite"/>
    <x v="1"/>
    <s v="After Nines"/>
    <d v="2021-09-01T00:00:00"/>
    <n v="3815"/>
    <n v="225"/>
    <n v="2301.75"/>
    <n v="1513.25"/>
  </r>
  <r>
    <s v="Oby Sorrel"/>
    <x v="2"/>
    <s v="Raspberry Choco"/>
    <d v="2021-09-01T00:00:00"/>
    <n v="1036"/>
    <n v="58"/>
    <n v="223.3"/>
    <n v="812.7"/>
  </r>
  <r>
    <s v="Dotty Strutley"/>
    <x v="4"/>
    <s v="Caramel Stuffed Bars"/>
    <d v="2021-09-01T00:00:00"/>
    <n v="4557"/>
    <n v="169"/>
    <n v="1424.6699999999998"/>
    <n v="3132.33"/>
  </r>
  <r>
    <s v="Madelene Upcott"/>
    <x v="3"/>
    <s v="85% Dark Bars"/>
    <d v="2021-09-01T00:00:00"/>
    <n v="5950"/>
    <n v="271"/>
    <n v="2848.21"/>
    <n v="3101.79"/>
  </r>
  <r>
    <s v="Kaine Padly"/>
    <x v="0"/>
    <s v="85% Dark Bars"/>
    <d v="2021-09-01T00:00:00"/>
    <n v="3143"/>
    <n v="158"/>
    <n v="1660.58"/>
    <n v="1482.42"/>
  </r>
  <r>
    <s v="Curtice Advani"/>
    <x v="1"/>
    <s v="Spicy Special Slims"/>
    <d v="2021-09-01T00:00:00"/>
    <n v="5474"/>
    <n v="391"/>
    <n v="3214.0200000000004"/>
    <n v="2259.9799999999996"/>
  </r>
  <r>
    <s v="Wilone O'Kielt"/>
    <x v="3"/>
    <s v="Eclairs"/>
    <d v="2021-09-01T00:00:00"/>
    <n v="8155"/>
    <n v="910"/>
    <n v="5742.0999999999995"/>
    <n v="2412.9000000000005"/>
  </r>
  <r>
    <s v="Wilone O'Kielt"/>
    <x v="4"/>
    <s v="Smooth Sliky Salty"/>
    <d v="2021-09-01T00:00:00"/>
    <n v="4571"/>
    <n v="508"/>
    <n v="1402.08"/>
    <n v="3168.92"/>
  </r>
  <r>
    <s v="Kelci Walkden"/>
    <x v="3"/>
    <s v="70% Dark Bites"/>
    <d v="2021-09-01T00:00:00"/>
    <n v="3059"/>
    <n v="204"/>
    <n v="1028.1600000000001"/>
    <n v="2030.84"/>
  </r>
  <r>
    <s v="Marney O'Breen"/>
    <x v="0"/>
    <s v="Orange Choco"/>
    <d v="2021-09-01T00:00:00"/>
    <n v="5334"/>
    <n v="910"/>
    <n v="3348.8"/>
    <n v="1985.1999999999998"/>
  </r>
  <r>
    <s v="Beverie Moffet"/>
    <x v="2"/>
    <s v="99% Dark &amp; Pure"/>
    <d v="2021-09-01T00:00:00"/>
    <n v="2527"/>
    <n v="169"/>
    <n v="1306.3700000000001"/>
    <n v="1220.6299999999999"/>
  </r>
  <r>
    <s v="Jan Morforth"/>
    <x v="4"/>
    <s v="50% Dark Bites"/>
    <d v="2021-09-01T00:00:00"/>
    <n v="4417"/>
    <n v="201"/>
    <n v="1503.48"/>
    <n v="2913.52"/>
  </r>
  <r>
    <s v="Dotty Strutley"/>
    <x v="3"/>
    <s v="After Nines"/>
    <d v="2021-09-01T00:00:00"/>
    <n v="7476"/>
    <n v="374"/>
    <n v="3826.02"/>
    <n v="3649.98"/>
  </r>
  <r>
    <s v="Beverie Moffet"/>
    <x v="3"/>
    <s v="Manuka Honey Choco"/>
    <d v="2021-09-01T00:00:00"/>
    <n v="2408"/>
    <n v="142"/>
    <n v="965.6"/>
    <n v="1442.4"/>
  </r>
  <r>
    <s v="Husein Augar"/>
    <x v="0"/>
    <s v="Baker's Choco Chips"/>
    <d v="2021-09-01T00:00:00"/>
    <n v="6300"/>
    <n v="700"/>
    <n v="8687"/>
    <n v="-2387"/>
  </r>
  <r>
    <s v="Wilone O'Kielt"/>
    <x v="2"/>
    <s v="Baker's Choco Chips"/>
    <d v="2021-09-01T00:00:00"/>
    <n v="4641"/>
    <n v="465"/>
    <n v="5770.65"/>
    <n v="-1129.6499999999996"/>
  </r>
  <r>
    <s v="Gunar Cockshoot"/>
    <x v="4"/>
    <s v="85% Dark Bars"/>
    <d v="2021-09-01T00:00:00"/>
    <n v="3563"/>
    <n v="188"/>
    <n v="1975.8799999999999"/>
    <n v="1587.1200000000001"/>
  </r>
  <r>
    <s v="Andria Kimpton"/>
    <x v="3"/>
    <s v="Orange Choco"/>
    <d v="2021-09-01T00:00:00"/>
    <n v="1036"/>
    <n v="173"/>
    <n v="636.64"/>
    <n v="399.36"/>
  </r>
  <r>
    <s v="Dennison Crosswaite"/>
    <x v="1"/>
    <s v="Fruit &amp; Nut Bars"/>
    <d v="2021-09-01T00:00:00"/>
    <n v="2051"/>
    <n v="147"/>
    <n v="696.78000000000009"/>
    <n v="1354.2199999999998"/>
  </r>
  <r>
    <s v="Gunar Cockshoot"/>
    <x v="2"/>
    <s v="Peanut Butter Cubes"/>
    <d v="2021-09-01T00:00:00"/>
    <n v="4305"/>
    <n v="287"/>
    <n v="760.55"/>
    <n v="3544.45"/>
  </r>
  <r>
    <s v="Dotty Strutley"/>
    <x v="5"/>
    <s v="Raspberry Choco"/>
    <d v="2021-09-01T00:00:00"/>
    <n v="16702"/>
    <n v="910"/>
    <n v="3503.5"/>
    <n v="13198.5"/>
  </r>
  <r>
    <s v="Jan Morforth"/>
    <x v="0"/>
    <s v="Mint Chip Choco"/>
    <d v="2021-09-01T00:00:00"/>
    <n v="4172"/>
    <n v="596"/>
    <n v="3409.12"/>
    <n v="762.88000000000011"/>
  </r>
  <r>
    <s v="Jan Morforth"/>
    <x v="3"/>
    <s v="Smooth Sliky Salty"/>
    <d v="2021-09-01T00:00:00"/>
    <n v="4256"/>
    <n v="473"/>
    <n v="1305.4799999999998"/>
    <n v="2950.5200000000004"/>
  </r>
  <r>
    <s v="Gunar Cockshoot"/>
    <x v="0"/>
    <s v="85% Dark Bars"/>
    <d v="2021-09-01T00:00:00"/>
    <n v="4053"/>
    <n v="214"/>
    <n v="2249.14"/>
    <n v="1803.8600000000001"/>
  </r>
  <r>
    <s v="Wilone O'Kielt"/>
    <x v="3"/>
    <s v="Baker's Choco Chips"/>
    <d v="2021-09-02T00:00:00"/>
    <n v="5138"/>
    <n v="700"/>
    <n v="8687"/>
    <n v="-3549"/>
  </r>
  <r>
    <s v="Curtice Advani"/>
    <x v="5"/>
    <s v="Almond Choco"/>
    <d v="2021-09-02T00:00:00"/>
    <n v="2303"/>
    <n v="86"/>
    <n v="442.90000000000003"/>
    <n v="1860.1"/>
  </r>
  <r>
    <s v="Kelci Walkden"/>
    <x v="1"/>
    <s v="99% Dark &amp; Pure"/>
    <d v="2021-09-02T00:00:00"/>
    <n v="693"/>
    <n v="41"/>
    <n v="316.93"/>
    <n v="376.07"/>
  </r>
  <r>
    <s v="Gunar Cockshoot"/>
    <x v="4"/>
    <s v="99% Dark &amp; Pure"/>
    <d v="2021-09-02T00:00:00"/>
    <n v="3850"/>
    <n v="214"/>
    <n v="1654.22"/>
    <n v="2195.7799999999997"/>
  </r>
  <r>
    <s v="Beverie Moffet"/>
    <x v="4"/>
    <s v="70% Dark Bites"/>
    <d v="2021-09-02T00:00:00"/>
    <n v="371"/>
    <n v="24"/>
    <n v="120.96000000000001"/>
    <n v="250.04"/>
  </r>
  <r>
    <s v="Gigi Bohling"/>
    <x v="1"/>
    <s v="Smooth Sliky Salty"/>
    <d v="2021-09-02T00:00:00"/>
    <n v="3836"/>
    <n v="480"/>
    <n v="1324.8"/>
    <n v="2511.1999999999998"/>
  </r>
  <r>
    <s v="Dotty Strutley"/>
    <x v="1"/>
    <s v="Raspberry Choco"/>
    <d v="2021-09-02T00:00:00"/>
    <n v="2499"/>
    <n v="147"/>
    <n v="565.95000000000005"/>
    <n v="1933.05"/>
  </r>
  <r>
    <s v="Rafaelita Blaksland"/>
    <x v="2"/>
    <s v="85% Dark Bars"/>
    <d v="2021-09-02T00:00:00"/>
    <n v="3906"/>
    <n v="196"/>
    <n v="2059.96"/>
    <n v="1846.04"/>
  </r>
  <r>
    <s v="Kelci Walkden"/>
    <x v="3"/>
    <s v="After Nines"/>
    <d v="2021-09-02T00:00:00"/>
    <n v="3451"/>
    <n v="173"/>
    <n v="1769.79"/>
    <n v="1681.21"/>
  </r>
  <r>
    <s v="Andria Kimpton"/>
    <x v="0"/>
    <s v="85% Dark Bars"/>
    <d v="2021-09-02T00:00:00"/>
    <n v="3731"/>
    <n v="187"/>
    <n v="1965.37"/>
    <n v="1765.63"/>
  </r>
  <r>
    <s v="Andria Kimpton"/>
    <x v="1"/>
    <s v="Raspberry Choco"/>
    <d v="2021-09-02T00:00:00"/>
    <n v="2548"/>
    <n v="135"/>
    <n v="519.75"/>
    <n v="2028.25"/>
  </r>
  <r>
    <s v="Andria Kimpton"/>
    <x v="3"/>
    <s v="85% Dark Bars"/>
    <d v="2021-09-02T00:00:00"/>
    <n v="1232"/>
    <n v="56"/>
    <n v="588.55999999999995"/>
    <n v="643.44000000000005"/>
  </r>
  <r>
    <s v="Brien Boise"/>
    <x v="0"/>
    <s v="Caramel Stuffed Bars"/>
    <d v="2021-09-02T00:00:00"/>
    <n v="112"/>
    <n v="5"/>
    <n v="42.15"/>
    <n v="69.849999999999994"/>
  </r>
  <r>
    <s v="Gunar Cockshoot"/>
    <x v="1"/>
    <s v="Smooth Sliky Salty"/>
    <d v="2021-09-02T00:00:00"/>
    <n v="2226"/>
    <n v="318"/>
    <n v="877.68"/>
    <n v="1348.3200000000002"/>
  </r>
  <r>
    <s v="Ches Bonnell"/>
    <x v="5"/>
    <s v="Organic Choco Syrup"/>
    <d v="2021-09-02T00:00:00"/>
    <n v="8890"/>
    <n v="405"/>
    <n v="3875.85"/>
    <n v="5014.1499999999996"/>
  </r>
  <r>
    <s v="Karlen McCaffrey"/>
    <x v="5"/>
    <s v="White Choc"/>
    <d v="2021-09-02T00:00:00"/>
    <n v="4270"/>
    <n v="225"/>
    <n v="1446.75"/>
    <n v="2823.25"/>
  </r>
  <r>
    <s v="Oby Sorrel"/>
    <x v="2"/>
    <s v="Mint Chip Choco"/>
    <d v="2021-09-02T00:00:00"/>
    <n v="2639"/>
    <n v="377"/>
    <n v="2156.44"/>
    <n v="482.55999999999995"/>
  </r>
  <r>
    <s v="Oby Sorrel"/>
    <x v="2"/>
    <s v="Orange Choco"/>
    <d v="2021-09-02T00:00:00"/>
    <n v="4774"/>
    <n v="770"/>
    <n v="2833.6"/>
    <n v="1940.4"/>
  </r>
  <r>
    <s v="Beverie Moffet"/>
    <x v="4"/>
    <s v="Caramel Stuffed Bars"/>
    <d v="2021-09-02T00:00:00"/>
    <n v="7847"/>
    <n v="291"/>
    <n v="2453.13"/>
    <n v="5393.87"/>
  </r>
  <r>
    <s v="Gigi Bohling"/>
    <x v="0"/>
    <s v="Caramel Stuffed Bars"/>
    <d v="2021-09-02T00:00:00"/>
    <n v="5677"/>
    <n v="237"/>
    <n v="1997.9099999999999"/>
    <n v="3679.09"/>
  </r>
  <r>
    <s v="Karlen McCaffrey"/>
    <x v="3"/>
    <s v="70% Dark Bites"/>
    <d v="2021-09-02T00:00:00"/>
    <n v="3808"/>
    <n v="254"/>
    <n v="1280.1600000000001"/>
    <n v="2527.84"/>
  </r>
  <r>
    <s v="Dennison Crosswaite"/>
    <x v="4"/>
    <s v="70% Dark Bites"/>
    <d v="2021-09-03T00:00:00"/>
    <n v="7091"/>
    <n v="444"/>
    <n v="2237.7600000000002"/>
    <n v="4853.24"/>
  </r>
  <r>
    <s v="Barr Faughny"/>
    <x v="2"/>
    <s v="70% Dark Bites"/>
    <d v="2021-09-03T00:00:00"/>
    <n v="2177"/>
    <n v="168"/>
    <n v="846.72"/>
    <n v="1330.28"/>
  </r>
  <r>
    <s v="Kaine Padly"/>
    <x v="3"/>
    <s v="White Choc"/>
    <d v="2021-09-03T00:00:00"/>
    <n v="847"/>
    <n v="45"/>
    <n v="289.34999999999997"/>
    <n v="557.65000000000009"/>
  </r>
  <r>
    <s v="Kaine Padly"/>
    <x v="3"/>
    <s v="85% Dark Bars"/>
    <d v="2021-09-03T00:00:00"/>
    <n v="1890"/>
    <n v="95"/>
    <n v="998.44999999999993"/>
    <n v="891.55000000000007"/>
  </r>
  <r>
    <s v="Gigi Bohling"/>
    <x v="3"/>
    <s v="Baker's Choco Chips"/>
    <d v="2021-09-03T00:00:00"/>
    <n v="3472"/>
    <n v="434"/>
    <n v="5385.9400000000005"/>
    <n v="-1913.9400000000005"/>
  </r>
  <r>
    <s v="Gigi Bohling"/>
    <x v="4"/>
    <s v="Organic Choco Syrup"/>
    <d v="2021-09-03T00:00:00"/>
    <n v="6594"/>
    <n v="275"/>
    <n v="2631.75"/>
    <n v="3962.25"/>
  </r>
  <r>
    <s v="Kelci Walkden"/>
    <x v="4"/>
    <s v="Organic Choco Syrup"/>
    <d v="2021-09-03T00:00:00"/>
    <n v="6727"/>
    <n v="306"/>
    <n v="2928.42"/>
    <n v="3798.58"/>
  </r>
  <r>
    <s v="Rafaelita Blaksland"/>
    <x v="3"/>
    <s v="70% Dark Bites"/>
    <d v="2021-09-03T00:00:00"/>
    <n v="4606"/>
    <n v="329"/>
    <n v="1658.16"/>
    <n v="2947.84"/>
  </r>
  <r>
    <s v="Rafaelita Blaksland"/>
    <x v="0"/>
    <s v="Manuka Honey Choco"/>
    <d v="2021-09-03T00:00:00"/>
    <n v="9996"/>
    <n v="625"/>
    <n v="4250"/>
    <n v="5746"/>
  </r>
  <r>
    <s v="Kaine Padly"/>
    <x v="2"/>
    <s v="Organic Choco Syrup"/>
    <d v="2021-09-03T00:00:00"/>
    <n v="4599"/>
    <n v="184"/>
    <n v="1760.88"/>
    <n v="2838.12"/>
  </r>
  <r>
    <s v="Barr Faughny"/>
    <x v="1"/>
    <s v="50% Dark Bites"/>
    <d v="2021-09-03T00:00:00"/>
    <n v="2142"/>
    <n v="102"/>
    <n v="762.96"/>
    <n v="1379.04"/>
  </r>
  <r>
    <s v="Madelene Upcott"/>
    <x v="2"/>
    <s v="85% Dark Bars"/>
    <d v="2021-09-03T00:00:00"/>
    <n v="1736"/>
    <n v="79"/>
    <n v="830.29"/>
    <n v="905.71"/>
  </r>
  <r>
    <s v="Andria Kimpton"/>
    <x v="5"/>
    <s v="Organic Choco Syrup"/>
    <d v="2021-09-03T00:00:00"/>
    <n v="3115"/>
    <n v="136"/>
    <n v="1301.52"/>
    <n v="1813.48"/>
  </r>
  <r>
    <s v="Dennison Crosswaite"/>
    <x v="5"/>
    <s v="99% Dark &amp; Pure"/>
    <d v="2021-09-06T00:00:00"/>
    <n v="2975"/>
    <n v="175"/>
    <n v="1352.75"/>
    <n v="1622.25"/>
  </r>
  <r>
    <s v="Andria Kimpton"/>
    <x v="3"/>
    <s v="70% Dark Bites"/>
    <d v="2021-09-06T00:00:00"/>
    <n v="1589"/>
    <n v="114"/>
    <n v="574.56000000000006"/>
    <n v="1014.4399999999999"/>
  </r>
  <r>
    <s v="Gunar Cockshoot"/>
    <x v="2"/>
    <s v="Caramel Stuffed Bars"/>
    <d v="2021-09-06T00:00:00"/>
    <n v="2198"/>
    <n v="88"/>
    <n v="741.83999999999992"/>
    <n v="1456.16"/>
  </r>
  <r>
    <s v="Brien Boise"/>
    <x v="1"/>
    <s v="Manuka Honey Choco"/>
    <d v="2021-09-06T00:00:00"/>
    <n v="8393"/>
    <n v="600"/>
    <n v="4080"/>
    <n v="4313"/>
  </r>
  <r>
    <s v="Madelene Upcott"/>
    <x v="0"/>
    <s v="Raspberry Choco"/>
    <d v="2021-09-06T00:00:00"/>
    <n v="4158"/>
    <n v="231"/>
    <n v="889.35"/>
    <n v="3268.65"/>
  </r>
  <r>
    <s v="Madelene Upcott"/>
    <x v="3"/>
    <s v="Almond Choco"/>
    <d v="2021-09-06T00:00:00"/>
    <n v="3563"/>
    <n v="138"/>
    <n v="710.7"/>
    <n v="2852.3"/>
  </r>
  <r>
    <s v="Gigi Bohling"/>
    <x v="2"/>
    <s v="Mint Chip Choco"/>
    <d v="2021-09-06T00:00:00"/>
    <n v="11844"/>
    <n v="1680"/>
    <n v="9609.6"/>
    <n v="2234.3999999999996"/>
  </r>
  <r>
    <s v="Beverie Moffet"/>
    <x v="4"/>
    <s v="After Nines"/>
    <d v="2021-09-06T00:00:00"/>
    <n v="7847"/>
    <n v="413"/>
    <n v="4224.99"/>
    <n v="3622.01"/>
  </r>
  <r>
    <s v="Andria Kimpton"/>
    <x v="4"/>
    <s v="Fruit &amp; Nut Bars"/>
    <d v="2021-09-06T00:00:00"/>
    <n v="9233"/>
    <n v="616"/>
    <n v="2919.84"/>
    <n v="6313.16"/>
  </r>
  <r>
    <s v="Andria Kimpton"/>
    <x v="3"/>
    <s v="Choco Coated Almonds"/>
    <d v="2021-09-06T00:00:00"/>
    <n v="2485"/>
    <n v="100"/>
    <n v="332"/>
    <n v="2153"/>
  </r>
  <r>
    <s v="Ches Bonnell"/>
    <x v="3"/>
    <s v="Peanut Butter Cubes"/>
    <d v="2021-09-06T00:00:00"/>
    <n v="7686"/>
    <n v="513"/>
    <n v="1359.45"/>
    <n v="6326.55"/>
  </r>
  <r>
    <s v="Wilone O'Kielt"/>
    <x v="1"/>
    <s v="Fruit &amp; Nut Bars"/>
    <d v="2021-09-06T00:00:00"/>
    <n v="4725"/>
    <n v="364"/>
    <n v="1725.3600000000001"/>
    <n v="2999.64"/>
  </r>
  <r>
    <s v="Kaine Padly"/>
    <x v="3"/>
    <s v="50% Dark Bites"/>
    <d v="2021-09-06T00:00:00"/>
    <n v="7819"/>
    <n v="391"/>
    <n v="2924.6800000000003"/>
    <n v="4894.32"/>
  </r>
  <r>
    <s v="Husein Augar"/>
    <x v="5"/>
    <s v="Spicy Special Slims"/>
    <d v="2021-09-06T00:00:00"/>
    <n v="189"/>
    <n v="16"/>
    <n v="131.52000000000001"/>
    <n v="57.47999999999999"/>
  </r>
  <r>
    <s v="Karlen McCaffrey"/>
    <x v="1"/>
    <s v="Organic Choco Syrup"/>
    <d v="2021-09-06T00:00:00"/>
    <n v="2996"/>
    <n v="120"/>
    <n v="1148.4000000000001"/>
    <n v="1847.6"/>
  </r>
  <r>
    <s v="Gigi Bohling"/>
    <x v="3"/>
    <s v="Orange Choco"/>
    <d v="2021-09-06T00:00:00"/>
    <n v="917"/>
    <n v="153"/>
    <n v="563.04000000000008"/>
    <n v="353.95999999999992"/>
  </r>
  <r>
    <s v="Gigi Bohling"/>
    <x v="2"/>
    <s v="Manuka Honey Choco"/>
    <d v="2021-09-06T00:00:00"/>
    <n v="1792"/>
    <n v="128"/>
    <n v="870.4"/>
    <n v="921.6"/>
  </r>
  <r>
    <s v="Oby Sorrel"/>
    <x v="1"/>
    <s v="Organic Choco Syrup"/>
    <d v="2021-09-06T00:00:00"/>
    <n v="9485"/>
    <n v="432"/>
    <n v="4134.24"/>
    <n v="5350.76"/>
  </r>
  <r>
    <s v="Dennison Crosswaite"/>
    <x v="1"/>
    <s v="Baker's Choco Chips"/>
    <d v="2021-09-06T00:00:00"/>
    <n v="3829"/>
    <n v="426"/>
    <n v="5286.66"/>
    <n v="-1457.6599999999999"/>
  </r>
  <r>
    <s v="Marney O'Breen"/>
    <x v="2"/>
    <s v="99% Dark &amp; Pure"/>
    <d v="2021-09-06T00:00:00"/>
    <n v="2191"/>
    <n v="147"/>
    <n v="1136.3100000000002"/>
    <n v="1054.6899999999998"/>
  </r>
  <r>
    <s v="Brien Boise"/>
    <x v="0"/>
    <s v="Smooth Sliky Salty"/>
    <d v="2021-09-06T00:00:00"/>
    <n v="3073"/>
    <n v="342"/>
    <n v="943.92"/>
    <n v="2129.08"/>
  </r>
  <r>
    <s v="Wilone O'Kielt"/>
    <x v="0"/>
    <s v="Drinking Coco"/>
    <d v="2021-09-06T00:00:00"/>
    <n v="777"/>
    <n v="32"/>
    <n v="318.08"/>
    <n v="458.92"/>
  </r>
  <r>
    <s v="Beverie Moffet"/>
    <x v="3"/>
    <s v="Baker's Choco Chips"/>
    <d v="2021-09-06T00:00:00"/>
    <n v="3374"/>
    <n v="375"/>
    <n v="4653.75"/>
    <n v="-1279.75"/>
  </r>
  <r>
    <s v="Beverie Moffet"/>
    <x v="3"/>
    <s v="Fruit &amp; Nut Bars"/>
    <d v="2021-09-06T00:00:00"/>
    <n v="3542"/>
    <n v="253"/>
    <n v="1199.22"/>
    <n v="2342.7799999999997"/>
  </r>
  <r>
    <s v="Husein Augar"/>
    <x v="2"/>
    <s v="Smooth Sliky Salty"/>
    <d v="2021-09-06T00:00:00"/>
    <n v="11011"/>
    <n v="1400"/>
    <n v="3863.9999999999995"/>
    <n v="7147"/>
  </r>
  <r>
    <s v="Dotty Strutley"/>
    <x v="2"/>
    <s v="85% Dark Bars"/>
    <d v="2021-09-06T00:00:00"/>
    <n v="3206"/>
    <n v="169"/>
    <n v="1776.19"/>
    <n v="1429.81"/>
  </r>
  <r>
    <s v="Dennison Crosswaite"/>
    <x v="5"/>
    <s v="Choco Coated Almonds"/>
    <d v="2021-09-06T00:00:00"/>
    <n v="2261"/>
    <n v="95"/>
    <n v="315.39999999999998"/>
    <n v="1945.6"/>
  </r>
  <r>
    <s v="Wilone O'Kielt"/>
    <x v="4"/>
    <s v="Orange Choco"/>
    <d v="2021-09-06T00:00:00"/>
    <n v="3332"/>
    <n v="667"/>
    <n v="2454.56"/>
    <n v="877.44"/>
  </r>
  <r>
    <s v="Kaine Padly"/>
    <x v="5"/>
    <s v="After Nines"/>
    <d v="2021-09-06T00:00:00"/>
    <n v="2660"/>
    <n v="140"/>
    <n v="1432.2"/>
    <n v="1227.8"/>
  </r>
  <r>
    <s v="Rafaelita Blaksland"/>
    <x v="2"/>
    <s v="Caramel Stuffed Bars"/>
    <d v="2021-09-06T00:00:00"/>
    <n v="2758"/>
    <n v="103"/>
    <n v="868.29"/>
    <n v="1889.71"/>
  </r>
  <r>
    <s v="Dotty Strutley"/>
    <x v="4"/>
    <s v="Manuka Honey Choco"/>
    <d v="2021-09-07T00:00:00"/>
    <n v="6727"/>
    <n v="421"/>
    <n v="2862.7999999999997"/>
    <n v="3864.2000000000003"/>
  </r>
  <r>
    <s v="Gigi Bohling"/>
    <x v="0"/>
    <s v="Eclairs"/>
    <d v="2021-09-07T00:00:00"/>
    <n v="7329"/>
    <n v="667"/>
    <n v="4208.7699999999995"/>
    <n v="3120.2300000000005"/>
  </r>
  <r>
    <s v="Ches Bonnell"/>
    <x v="0"/>
    <s v="Fruit &amp; Nut Bars"/>
    <d v="2021-09-07T00:00:00"/>
    <n v="3353"/>
    <n v="210"/>
    <n v="995.40000000000009"/>
    <n v="2357.6"/>
  </r>
  <r>
    <s v="Gigi Bohling"/>
    <x v="1"/>
    <s v="70% Dark Bites"/>
    <d v="2021-09-07T00:00:00"/>
    <n v="1876"/>
    <n v="134"/>
    <n v="675.36"/>
    <n v="1200.6399999999999"/>
  </r>
  <r>
    <s v="Brien Boise"/>
    <x v="2"/>
    <s v="Caramel Stuffed Bars"/>
    <d v="2021-09-07T00:00:00"/>
    <n v="7693"/>
    <n v="321"/>
    <n v="2706.0299999999997"/>
    <n v="4986.97"/>
  </r>
  <r>
    <s v="Kaine Padly"/>
    <x v="5"/>
    <s v="Milk Bars"/>
    <d v="2021-09-07T00:00:00"/>
    <n v="4858"/>
    <n v="270"/>
    <n v="1420.2"/>
    <n v="3437.8"/>
  </r>
  <r>
    <s v="Madelene Upcott"/>
    <x v="2"/>
    <s v="Caramel Stuffed Bars"/>
    <d v="2021-09-07T00:00:00"/>
    <n v="378"/>
    <n v="15"/>
    <n v="126.44999999999999"/>
    <n v="251.55"/>
  </r>
  <r>
    <s v="Barr Faughny"/>
    <x v="3"/>
    <s v="Organic Choco Syrup"/>
    <d v="2021-09-07T00:00:00"/>
    <n v="7175"/>
    <n v="299"/>
    <n v="2861.4300000000003"/>
    <n v="4313.57"/>
  </r>
  <r>
    <s v="Beverie Moffet"/>
    <x v="5"/>
    <s v="Smooth Sliky Salty"/>
    <d v="2021-09-07T00:00:00"/>
    <n v="1148"/>
    <n v="192"/>
    <n v="529.91999999999996"/>
    <n v="618.08000000000004"/>
  </r>
  <r>
    <s v="Marney O'Breen"/>
    <x v="0"/>
    <s v="50% Dark Bites"/>
    <d v="2021-09-07T00:00:00"/>
    <n v="6167"/>
    <n v="294"/>
    <n v="2199.1200000000003"/>
    <n v="3967.8799999999997"/>
  </r>
  <r>
    <s v="Rafaelita Blaksland"/>
    <x v="0"/>
    <s v="Drinking Coco"/>
    <d v="2021-09-07T00:00:00"/>
    <n v="6475"/>
    <n v="240"/>
    <n v="2385.6"/>
    <n v="4089.4"/>
  </r>
  <r>
    <s v="Barr Faughny"/>
    <x v="0"/>
    <s v="85% Dark Bars"/>
    <d v="2021-09-07T00:00:00"/>
    <n v="3353"/>
    <n v="153"/>
    <n v="1608.03"/>
    <n v="1744.97"/>
  </r>
  <r>
    <s v="Madelene Upcott"/>
    <x v="0"/>
    <s v="White Choc"/>
    <d v="2021-09-07T00:00:00"/>
    <n v="980"/>
    <n v="58"/>
    <n v="372.94"/>
    <n v="607.05999999999995"/>
  </r>
  <r>
    <s v="Brien Boise"/>
    <x v="2"/>
    <s v="70% Dark Bites"/>
    <d v="2021-09-07T00:00:00"/>
    <n v="4494"/>
    <n v="321"/>
    <n v="1617.84"/>
    <n v="2876.16"/>
  </r>
  <r>
    <s v="Jan Morforth"/>
    <x v="4"/>
    <s v="Caramel Stuffed Bars"/>
    <d v="2021-09-07T00:00:00"/>
    <n v="3409"/>
    <n v="137"/>
    <n v="1154.9099999999999"/>
    <n v="2254.09"/>
  </r>
  <r>
    <s v="Marney O'Breen"/>
    <x v="5"/>
    <s v="Almond Choco"/>
    <d v="2021-09-07T00:00:00"/>
    <n v="1435"/>
    <n v="56"/>
    <n v="288.40000000000003"/>
    <n v="1146.5999999999999"/>
  </r>
  <r>
    <s v="Gunar Cockshoot"/>
    <x v="1"/>
    <s v="Organic Choco Syrup"/>
    <d v="2021-09-07T00:00:00"/>
    <n v="6839"/>
    <n v="311"/>
    <n v="2976.27"/>
    <n v="3862.73"/>
  </r>
  <r>
    <s v="Oby Sorrel"/>
    <x v="5"/>
    <s v="White Choc"/>
    <d v="2021-09-07T00:00:00"/>
    <n v="10801"/>
    <n v="569"/>
    <n v="3658.6699999999996"/>
    <n v="7142.33"/>
  </r>
  <r>
    <s v="Karlen McCaffrey"/>
    <x v="0"/>
    <s v="Milk Bars"/>
    <d v="2021-09-07T00:00:00"/>
    <n v="609"/>
    <n v="34"/>
    <n v="178.84"/>
    <n v="430.15999999999997"/>
  </r>
  <r>
    <s v="Marney O'Breen"/>
    <x v="3"/>
    <s v="Spicy Special Slims"/>
    <d v="2021-09-07T00:00:00"/>
    <n v="5334"/>
    <n v="445"/>
    <n v="3657.9"/>
    <n v="1676.1"/>
  </r>
  <r>
    <s v="Dennison Crosswaite"/>
    <x v="5"/>
    <s v="Raspberry Choco"/>
    <d v="2021-09-07T00:00:00"/>
    <n v="4641"/>
    <n v="258"/>
    <n v="993.30000000000007"/>
    <n v="3647.7"/>
  </r>
  <r>
    <s v="Rafaelita Blaksland"/>
    <x v="0"/>
    <s v="Eclairs"/>
    <d v="2021-09-07T00:00:00"/>
    <n v="3185"/>
    <n v="290"/>
    <n v="1829.8999999999999"/>
    <n v="1355.1000000000001"/>
  </r>
  <r>
    <s v="Curtice Advani"/>
    <x v="0"/>
    <s v="Smooth Sliky Salty"/>
    <d v="2021-09-07T00:00:00"/>
    <n v="1330"/>
    <n v="148"/>
    <n v="408.47999999999996"/>
    <n v="921.52"/>
  </r>
  <r>
    <s v="Andria Kimpton"/>
    <x v="0"/>
    <s v="Orange Choco"/>
    <d v="2021-09-07T00:00:00"/>
    <n v="707"/>
    <n v="118"/>
    <n v="434.24"/>
    <n v="272.76"/>
  </r>
  <r>
    <s v="Dotty Strutley"/>
    <x v="2"/>
    <s v="Drinking Coco"/>
    <d v="2021-09-07T00:00:00"/>
    <n v="1617"/>
    <n v="68"/>
    <n v="675.92"/>
    <n v="941.08"/>
  </r>
  <r>
    <s v="Jan Morforth"/>
    <x v="0"/>
    <s v="White Choc"/>
    <d v="2021-09-07T00:00:00"/>
    <n v="1218"/>
    <n v="72"/>
    <n v="462.96"/>
    <n v="755.04"/>
  </r>
  <r>
    <s v="Gunar Cockshoot"/>
    <x v="3"/>
    <s v="Raspberry Choco"/>
    <d v="2021-09-07T00:00:00"/>
    <n v="2037"/>
    <n v="102"/>
    <n v="392.7"/>
    <n v="1644.3"/>
  </r>
  <r>
    <s v="Husein Augar"/>
    <x v="0"/>
    <s v="Spicy Special Slims"/>
    <d v="2021-09-07T00:00:00"/>
    <n v="2261"/>
    <n v="174"/>
    <n v="1430.2800000000002"/>
    <n v="830.7199999999998"/>
  </r>
  <r>
    <s v="Curtice Advani"/>
    <x v="0"/>
    <s v="Mint Chip Choco"/>
    <d v="2021-09-08T00:00:00"/>
    <n v="3773"/>
    <n v="378"/>
    <n v="2162.16"/>
    <n v="1610.8400000000001"/>
  </r>
  <r>
    <s v="Karlen McCaffrey"/>
    <x v="2"/>
    <s v="85% Dark Bars"/>
    <d v="2021-09-08T00:00:00"/>
    <n v="49"/>
    <n v="3"/>
    <n v="31.53"/>
    <n v="17.47"/>
  </r>
  <r>
    <s v="Kaine Padly"/>
    <x v="4"/>
    <s v="Smooth Sliky Salty"/>
    <d v="2021-09-08T00:00:00"/>
    <n v="4753"/>
    <n v="595"/>
    <n v="1642.1999999999998"/>
    <n v="3110.8"/>
  </r>
  <r>
    <s v="Marney O'Breen"/>
    <x v="4"/>
    <s v="Mint Chip Choco"/>
    <d v="2021-09-08T00:00:00"/>
    <n v="1491"/>
    <n v="150"/>
    <n v="858"/>
    <n v="633"/>
  </r>
  <r>
    <s v="Karlen McCaffrey"/>
    <x v="3"/>
    <s v="Drinking Coco"/>
    <d v="2021-09-08T00:00:00"/>
    <n v="5691"/>
    <n v="211"/>
    <n v="2097.3399999999997"/>
    <n v="3593.6600000000003"/>
  </r>
  <r>
    <s v="Wilone O'Kielt"/>
    <x v="2"/>
    <s v="Eclairs"/>
    <d v="2021-09-08T00:00:00"/>
    <n v="6356"/>
    <n v="530"/>
    <n v="3344.2999999999997"/>
    <n v="3011.7000000000003"/>
  </r>
  <r>
    <s v="Curtice Advani"/>
    <x v="5"/>
    <s v="Spicy Special Slims"/>
    <d v="2021-09-08T00:00:00"/>
    <n v="4277"/>
    <n v="286"/>
    <n v="2350.92"/>
    <n v="1926.08"/>
  </r>
  <r>
    <s v="Wilone O'Kielt"/>
    <x v="4"/>
    <s v="99% Dark &amp; Pure"/>
    <d v="2021-09-08T00:00:00"/>
    <n v="10717"/>
    <n v="596"/>
    <n v="4607.08"/>
    <n v="6109.92"/>
  </r>
  <r>
    <s v="Barr Faughny"/>
    <x v="0"/>
    <s v="After Nines"/>
    <d v="2021-09-08T00:00:00"/>
    <n v="5852"/>
    <n v="345"/>
    <n v="3529.3500000000004"/>
    <n v="2322.6499999999996"/>
  </r>
  <r>
    <s v="Beverie Moffet"/>
    <x v="2"/>
    <s v="Baker's Choco Chips"/>
    <d v="2021-09-08T00:00:00"/>
    <n v="3108"/>
    <n v="389"/>
    <n v="4827.49"/>
    <n v="-1719.4899999999998"/>
  </r>
  <r>
    <s v="Rafaelita Blaksland"/>
    <x v="5"/>
    <s v="Raspberry Choco"/>
    <d v="2021-09-08T00:00:00"/>
    <n v="4291"/>
    <n v="253"/>
    <n v="974.05000000000007"/>
    <n v="3316.95"/>
  </r>
  <r>
    <s v="Curtice Advani"/>
    <x v="0"/>
    <s v="Almond Choco"/>
    <d v="2021-09-08T00:00:00"/>
    <n v="749"/>
    <n v="32"/>
    <n v="164.8"/>
    <n v="584.20000000000005"/>
  </r>
  <r>
    <s v="Gigi Bohling"/>
    <x v="2"/>
    <s v="Orange Choco"/>
    <d v="2021-09-08T00:00:00"/>
    <n v="8701"/>
    <n v="1120"/>
    <n v="4121.6000000000004"/>
    <n v="4579.3999999999996"/>
  </r>
  <r>
    <s v="Dennison Crosswaite"/>
    <x v="3"/>
    <s v="Baker's Choco Chips"/>
    <d v="2021-09-08T00:00:00"/>
    <n v="5334"/>
    <n v="534"/>
    <n v="6626.9400000000005"/>
    <n v="-1292.9400000000005"/>
  </r>
  <r>
    <s v="Rafaelita Blaksland"/>
    <x v="4"/>
    <s v="After Nines"/>
    <d v="2021-09-08T00:00:00"/>
    <n v="5292"/>
    <n v="265"/>
    <n v="2710.9500000000003"/>
    <n v="2581.0499999999997"/>
  </r>
  <r>
    <s v="Curtice Advani"/>
    <x v="4"/>
    <s v="50% Dark Bites"/>
    <d v="2021-09-08T00:00:00"/>
    <n v="2184"/>
    <n v="110"/>
    <n v="822.80000000000007"/>
    <n v="1361.1999999999998"/>
  </r>
  <r>
    <s v="Barr Faughny"/>
    <x v="1"/>
    <s v="99% Dark &amp; Pure"/>
    <d v="2021-09-08T00:00:00"/>
    <n v="4060"/>
    <n v="226"/>
    <n v="1746.98"/>
    <n v="2313.02"/>
  </r>
  <r>
    <s v="Beverie Moffet"/>
    <x v="0"/>
    <s v="Choco Coated Almonds"/>
    <d v="2021-09-08T00:00:00"/>
    <n v="1785"/>
    <n v="75"/>
    <n v="249"/>
    <n v="1536"/>
  </r>
  <r>
    <s v="Kaine Padly"/>
    <x v="0"/>
    <s v="Mint Chip Choco"/>
    <d v="2021-09-08T00:00:00"/>
    <n v="4228"/>
    <n v="423"/>
    <n v="2419.56"/>
    <n v="1808.44"/>
  </r>
  <r>
    <s v="Oby Sorrel"/>
    <x v="5"/>
    <s v="After Nines"/>
    <d v="2021-09-08T00:00:00"/>
    <n v="3941"/>
    <n v="232"/>
    <n v="2373.36"/>
    <n v="1567.6399999999999"/>
  </r>
  <r>
    <s v="Marney O'Breen"/>
    <x v="3"/>
    <s v="Manuka Honey Choco"/>
    <d v="2021-09-08T00:00:00"/>
    <n v="280"/>
    <n v="18"/>
    <n v="122.39999999999999"/>
    <n v="157.60000000000002"/>
  </r>
  <r>
    <s v="Gunar Cockshoot"/>
    <x v="4"/>
    <s v="Raspberry Choco"/>
    <d v="2021-09-08T00:00:00"/>
    <n v="2177"/>
    <n v="121"/>
    <n v="465.85"/>
    <n v="1711.15"/>
  </r>
  <r>
    <s v="Brien Boise"/>
    <x v="0"/>
    <s v="Raspberry Choco"/>
    <d v="2021-09-08T00:00:00"/>
    <n v="11123"/>
    <n v="655"/>
    <n v="2521.75"/>
    <n v="8601.25"/>
  </r>
  <r>
    <s v="Barr Faughny"/>
    <x v="3"/>
    <s v="70% Dark Bites"/>
    <d v="2021-09-08T00:00:00"/>
    <n v="1904"/>
    <n v="127"/>
    <n v="640.08000000000004"/>
    <n v="1263.92"/>
  </r>
  <r>
    <s v="Marney O'Breen"/>
    <x v="4"/>
    <s v="99% Dark &amp; Pure"/>
    <d v="2021-09-08T00:00:00"/>
    <n v="294"/>
    <n v="20"/>
    <n v="154.60000000000002"/>
    <n v="139.39999999999998"/>
  </r>
  <r>
    <s v="Beverie Moffet"/>
    <x v="2"/>
    <s v="Spicy Special Slims"/>
    <d v="2021-09-08T00:00:00"/>
    <n v="14"/>
    <n v="1"/>
    <n v="8.2200000000000006"/>
    <n v="5.7799999999999994"/>
  </r>
  <r>
    <s v="Curtice Advani"/>
    <x v="4"/>
    <s v="Milk Bars"/>
    <d v="2021-09-08T00:00:00"/>
    <n v="6587"/>
    <n v="388"/>
    <n v="2040.8799999999999"/>
    <n v="4546.12"/>
  </r>
  <r>
    <s v="Husein Augar"/>
    <x v="5"/>
    <s v="99% Dark &amp; Pure"/>
    <d v="2021-09-08T00:00:00"/>
    <n v="3136"/>
    <n v="185"/>
    <n v="1430.0500000000002"/>
    <n v="1705.9499999999998"/>
  </r>
  <r>
    <s v="Dennison Crosswaite"/>
    <x v="4"/>
    <s v="Eclairs"/>
    <d v="2021-09-08T00:00:00"/>
    <n v="1463"/>
    <n v="122"/>
    <n v="769.81999999999994"/>
    <n v="693.18000000000006"/>
  </r>
  <r>
    <s v="Brien Boise"/>
    <x v="1"/>
    <s v="Organic Choco Syrup"/>
    <d v="2021-09-08T00:00:00"/>
    <n v="3045"/>
    <n v="133"/>
    <n v="1272.81"/>
    <n v="1772.19"/>
  </r>
  <r>
    <s v="Dotty Strutley"/>
    <x v="5"/>
    <s v="Organic Choco Syrup"/>
    <d v="2021-09-08T00:00:00"/>
    <n v="4473"/>
    <n v="204"/>
    <n v="1952.28"/>
    <n v="2520.7200000000003"/>
  </r>
  <r>
    <s v="Karlen McCaffrey"/>
    <x v="3"/>
    <s v="Smooth Sliky Salty"/>
    <d v="2021-09-08T00:00:00"/>
    <n v="4886"/>
    <n v="698"/>
    <n v="1926.4799999999998"/>
    <n v="2959.5200000000004"/>
  </r>
  <r>
    <s v="Oby Sorrel"/>
    <x v="1"/>
    <s v="Mint Chip Choco"/>
    <d v="2021-09-08T00:00:00"/>
    <n v="1624"/>
    <n v="232"/>
    <n v="1327.04"/>
    <n v="296.96000000000004"/>
  </r>
  <r>
    <s v="Wilone O'Kielt"/>
    <x v="4"/>
    <s v="85% Dark Bars"/>
    <d v="2021-09-08T00:00:00"/>
    <n v="2121"/>
    <n v="97"/>
    <n v="1019.47"/>
    <n v="1101.53"/>
  </r>
  <r>
    <s v="Husein Augar"/>
    <x v="0"/>
    <s v="Raspberry Choco"/>
    <d v="2021-09-08T00:00:00"/>
    <n v="1638"/>
    <n v="87"/>
    <n v="334.95"/>
    <n v="1303.05"/>
  </r>
  <r>
    <s v="Beverie Moffet"/>
    <x v="3"/>
    <s v="Mint Chip Choco"/>
    <d v="2021-09-08T00:00:00"/>
    <n v="2772"/>
    <n v="347"/>
    <n v="1984.84"/>
    <n v="787.16000000000008"/>
  </r>
  <r>
    <s v="Dennison Crosswaite"/>
    <x v="4"/>
    <s v="85% Dark Bars"/>
    <d v="2021-09-08T00:00:00"/>
    <n v="5110"/>
    <n v="269"/>
    <n v="2827.19"/>
    <n v="2282.81"/>
  </r>
  <r>
    <s v="Barr Faughny"/>
    <x v="4"/>
    <s v="Organic Choco Syrup"/>
    <d v="2021-09-08T00:00:00"/>
    <n v="5012"/>
    <n v="218"/>
    <n v="2086.2600000000002"/>
    <n v="2925.74"/>
  </r>
  <r>
    <s v="Wilone O'Kielt"/>
    <x v="5"/>
    <s v="Caramel Stuffed Bars"/>
    <d v="2021-09-08T00:00:00"/>
    <n v="6447"/>
    <n v="269"/>
    <n v="2267.67"/>
    <n v="4179.33"/>
  </r>
  <r>
    <s v="Barr Faughny"/>
    <x v="0"/>
    <s v="Organic Choco Syrup"/>
    <d v="2021-09-08T00:00:00"/>
    <n v="5306"/>
    <n v="242"/>
    <n v="2315.94"/>
    <n v="2990.06"/>
  </r>
  <r>
    <s v="Dotty Strutley"/>
    <x v="2"/>
    <s v="Organic Choco Syrup"/>
    <d v="2021-09-08T00:00:00"/>
    <n v="5593"/>
    <n v="234"/>
    <n v="2239.38"/>
    <n v="3353.62"/>
  </r>
  <r>
    <s v="Madelene Upcott"/>
    <x v="4"/>
    <s v="After Nines"/>
    <d v="2021-09-08T00:00:00"/>
    <n v="9597"/>
    <n v="506"/>
    <n v="5176.38"/>
    <n v="4420.62"/>
  </r>
  <r>
    <s v="Jan Morforth"/>
    <x v="5"/>
    <s v="Spicy Special Slims"/>
    <d v="2021-09-08T00:00:00"/>
    <n v="3906"/>
    <n v="326"/>
    <n v="2679.7200000000003"/>
    <n v="1226.2799999999997"/>
  </r>
  <r>
    <s v="Madelene Upcott"/>
    <x v="5"/>
    <s v="Spicy Special Slims"/>
    <d v="2021-09-08T00:00:00"/>
    <n v="2352"/>
    <n v="181"/>
    <n v="1487.8200000000002"/>
    <n v="864.17999999999984"/>
  </r>
  <r>
    <s v="Rafaelita Blaksland"/>
    <x v="2"/>
    <s v="Almond Choco"/>
    <d v="2021-09-08T00:00:00"/>
    <n v="2842"/>
    <n v="106"/>
    <n v="545.90000000000009"/>
    <n v="2296.1"/>
  </r>
  <r>
    <s v="Gunar Cockshoot"/>
    <x v="4"/>
    <s v="Almond Choco"/>
    <d v="2021-09-09T00:00:00"/>
    <n v="1036"/>
    <n v="44"/>
    <n v="226.60000000000002"/>
    <n v="809.4"/>
  </r>
  <r>
    <s v="Jan Morforth"/>
    <x v="1"/>
    <s v="Almond Choco"/>
    <d v="2021-09-09T00:00:00"/>
    <n v="2821"/>
    <n v="113"/>
    <n v="581.95000000000005"/>
    <n v="2239.0500000000002"/>
  </r>
  <r>
    <s v="Karlen McCaffrey"/>
    <x v="1"/>
    <s v="99% Dark &amp; Pure"/>
    <d v="2021-09-09T00:00:00"/>
    <n v="1988"/>
    <n v="117"/>
    <n v="904.41000000000008"/>
    <n v="1083.5899999999999"/>
  </r>
  <r>
    <s v="Gunar Cockshoot"/>
    <x v="4"/>
    <s v="Smooth Sliky Salty"/>
    <d v="2021-09-09T00:00:00"/>
    <n v="2891"/>
    <n v="362"/>
    <n v="999.11999999999989"/>
    <n v="1891.88"/>
  </r>
  <r>
    <s v="Husein Augar"/>
    <x v="5"/>
    <s v="Almond Choco"/>
    <d v="2021-09-09T00:00:00"/>
    <n v="5068"/>
    <n v="188"/>
    <n v="968.2"/>
    <n v="4099.8"/>
  </r>
  <r>
    <s v="Gigi Bohling"/>
    <x v="2"/>
    <s v="Peanut Butter Cubes"/>
    <d v="2021-09-09T00:00:00"/>
    <n v="126"/>
    <n v="10"/>
    <n v="26.5"/>
    <n v="99.5"/>
  </r>
  <r>
    <s v="Brien Boise"/>
    <x v="4"/>
    <s v="Milk Bars"/>
    <d v="2021-09-09T00:00:00"/>
    <n v="2506"/>
    <n v="132"/>
    <n v="694.31999999999994"/>
    <n v="1811.68"/>
  </r>
  <r>
    <s v="Husein Augar"/>
    <x v="0"/>
    <s v="After Nines"/>
    <d v="2021-09-09T00:00:00"/>
    <n v="882"/>
    <n v="49"/>
    <n v="501.27000000000004"/>
    <n v="380.72999999999996"/>
  </r>
  <r>
    <s v="Karlen McCaffrey"/>
    <x v="3"/>
    <s v="Manuka Honey Choco"/>
    <d v="2021-09-09T00:00:00"/>
    <n v="3150"/>
    <n v="186"/>
    <n v="1264.8"/>
    <n v="1885.2"/>
  </r>
  <r>
    <s v="Ches Bonnell"/>
    <x v="0"/>
    <s v="Baker's Choco Chips"/>
    <d v="2021-09-09T00:00:00"/>
    <n v="3332"/>
    <n v="371"/>
    <n v="4604.1099999999997"/>
    <n v="-1272.1099999999997"/>
  </r>
  <r>
    <s v="Gunar Cockshoot"/>
    <x v="4"/>
    <s v="Milk Bars"/>
    <d v="2021-09-09T00:00:00"/>
    <n v="10017"/>
    <n v="528"/>
    <n v="2777.2799999999997"/>
    <n v="7239.72"/>
  </r>
  <r>
    <s v="Marney O'Breen"/>
    <x v="5"/>
    <s v="Caramel Stuffed Bars"/>
    <d v="2021-09-09T00:00:00"/>
    <n v="4977"/>
    <n v="192"/>
    <n v="1618.56"/>
    <n v="3358.44"/>
  </r>
  <r>
    <s v="Dennison Crosswaite"/>
    <x v="2"/>
    <s v="Milk Bars"/>
    <d v="2021-09-09T00:00:00"/>
    <n v="1050"/>
    <n v="56"/>
    <n v="294.56"/>
    <n v="755.44"/>
  </r>
  <r>
    <s v="Rafaelita Blaksland"/>
    <x v="5"/>
    <s v="Milk Bars"/>
    <d v="2021-09-09T00:00:00"/>
    <n v="2163"/>
    <n v="121"/>
    <n v="636.45999999999992"/>
    <n v="1526.54"/>
  </r>
  <r>
    <s v="Beverie Moffet"/>
    <x v="0"/>
    <s v="50% Dark Bites"/>
    <d v="2021-09-09T00:00:00"/>
    <n v="2835"/>
    <n v="135"/>
    <n v="1009.8000000000001"/>
    <n v="1825.1999999999998"/>
  </r>
  <r>
    <s v="Curtice Advani"/>
    <x v="2"/>
    <s v="Manuka Honey Choco"/>
    <d v="2021-09-09T00:00:00"/>
    <n v="5313"/>
    <n v="380"/>
    <n v="2584"/>
    <n v="2729"/>
  </r>
  <r>
    <s v="Marney O'Breen"/>
    <x v="0"/>
    <s v="Eclairs"/>
    <d v="2021-09-09T00:00:00"/>
    <n v="4725"/>
    <n v="394"/>
    <n v="2486.14"/>
    <n v="2238.86"/>
  </r>
  <r>
    <s v="Curtice Advani"/>
    <x v="5"/>
    <s v="85% Dark Bars"/>
    <d v="2021-09-09T00:00:00"/>
    <n v="1911"/>
    <n v="91"/>
    <n v="956.41"/>
    <n v="954.59"/>
  </r>
  <r>
    <s v="Madelene Upcott"/>
    <x v="3"/>
    <s v="After Nines"/>
    <d v="2021-09-10T00:00:00"/>
    <n v="4424"/>
    <n v="261"/>
    <n v="2670.03"/>
    <n v="1753.9699999999998"/>
  </r>
  <r>
    <s v="Andria Kimpton"/>
    <x v="5"/>
    <s v="Choco Coated Almonds"/>
    <d v="2021-09-10T00:00:00"/>
    <n v="539"/>
    <n v="23"/>
    <n v="76.36"/>
    <n v="462.64"/>
  </r>
  <r>
    <s v="Kelci Walkden"/>
    <x v="5"/>
    <s v="Mint Chip Choco"/>
    <d v="2021-09-10T00:00:00"/>
    <n v="4200"/>
    <n v="420"/>
    <n v="2402.4"/>
    <n v="1797.6"/>
  </r>
  <r>
    <s v="Husein Augar"/>
    <x v="0"/>
    <s v="Orange Choco"/>
    <d v="2021-09-10T00:00:00"/>
    <n v="4053"/>
    <n v="840"/>
    <n v="3091.2000000000003"/>
    <n v="961.79999999999973"/>
  </r>
  <r>
    <s v="Oby Sorrel"/>
    <x v="2"/>
    <s v="Caramel Stuffed Bars"/>
    <d v="2021-09-10T00:00:00"/>
    <n v="2310"/>
    <n v="86"/>
    <n v="724.98"/>
    <n v="1585.02"/>
  </r>
  <r>
    <s v="Husein Augar"/>
    <x v="1"/>
    <s v="White Choc"/>
    <d v="2021-09-10T00:00:00"/>
    <n v="7140"/>
    <n v="376"/>
    <n v="2417.6799999999998"/>
    <n v="4722.32"/>
  </r>
  <r>
    <s v="Curtice Advani"/>
    <x v="3"/>
    <s v="50% Dark Bites"/>
    <d v="2021-09-10T00:00:00"/>
    <n v="511"/>
    <n v="25"/>
    <n v="187"/>
    <n v="324"/>
  </r>
  <r>
    <s v="Oby Sorrel"/>
    <x v="4"/>
    <s v="Mint Chip Choco"/>
    <d v="2021-09-10T00:00:00"/>
    <n v="3584"/>
    <n v="399"/>
    <n v="2282.2799999999997"/>
    <n v="1301.7200000000003"/>
  </r>
  <r>
    <s v="Karlen McCaffrey"/>
    <x v="4"/>
    <s v="Mint Chip Choco"/>
    <d v="2021-09-10T00:00:00"/>
    <n v="2184"/>
    <n v="312"/>
    <n v="1784.6399999999999"/>
    <n v="399.36000000000013"/>
  </r>
  <r>
    <s v="Gunar Cockshoot"/>
    <x v="5"/>
    <s v="70% Dark Bites"/>
    <d v="2021-09-10T00:00:00"/>
    <n v="2506"/>
    <n v="193"/>
    <n v="972.72"/>
    <n v="1533.28"/>
  </r>
  <r>
    <s v="Barr Faughny"/>
    <x v="3"/>
    <s v="After Nines"/>
    <d v="2021-09-10T00:00:00"/>
    <n v="3066"/>
    <n v="162"/>
    <n v="1657.26"/>
    <n v="1408.74"/>
  </r>
  <r>
    <s v="Oby Sorrel"/>
    <x v="4"/>
    <s v="After Nines"/>
    <d v="2021-09-10T00:00:00"/>
    <n v="2611"/>
    <n v="131"/>
    <n v="1340.13"/>
    <n v="1270.8699999999999"/>
  </r>
  <r>
    <s v="Husein Augar"/>
    <x v="4"/>
    <s v="Orange Choco"/>
    <d v="2021-09-10T00:00:00"/>
    <n v="1981"/>
    <n v="283"/>
    <n v="1041.44"/>
    <n v="939.56"/>
  </r>
  <r>
    <s v="Brien Boise"/>
    <x v="0"/>
    <s v="Drinking Coco"/>
    <d v="2021-09-10T00:00:00"/>
    <n v="2303"/>
    <n v="96"/>
    <n v="954.24"/>
    <n v="1348.76"/>
  </r>
  <r>
    <s v="Beverie Moffet"/>
    <x v="5"/>
    <s v="Drinking Coco"/>
    <d v="2021-09-10T00:00:00"/>
    <n v="574"/>
    <n v="23"/>
    <n v="228.61999999999998"/>
    <n v="345.38"/>
  </r>
  <r>
    <s v="Madelene Upcott"/>
    <x v="3"/>
    <s v="Eclairs"/>
    <d v="2021-09-10T00:00:00"/>
    <n v="9611"/>
    <n v="840"/>
    <n v="5300.4"/>
    <n v="4310.6000000000004"/>
  </r>
  <r>
    <s v="Beverie Moffet"/>
    <x v="5"/>
    <s v="Choco Coated Almonds"/>
    <d v="2021-09-10T00:00:00"/>
    <n v="1624"/>
    <n v="68"/>
    <n v="225.76"/>
    <n v="1398.24"/>
  </r>
  <r>
    <s v="Wilone O'Kielt"/>
    <x v="5"/>
    <s v="Raspberry Choco"/>
    <d v="2021-09-10T00:00:00"/>
    <n v="5369"/>
    <n v="283"/>
    <n v="1089.55"/>
    <n v="4279.45"/>
  </r>
  <r>
    <s v="Husein Augar"/>
    <x v="4"/>
    <s v="Mint Chip Choco"/>
    <d v="2021-09-10T00:00:00"/>
    <n v="441"/>
    <n v="49"/>
    <n v="280.27999999999997"/>
    <n v="160.72000000000003"/>
  </r>
  <r>
    <s v="Madelene Upcott"/>
    <x v="3"/>
    <s v="99% Dark &amp; Pure"/>
    <d v="2021-09-10T00:00:00"/>
    <n v="4998"/>
    <n v="334"/>
    <n v="2581.8200000000002"/>
    <n v="2416.1799999999998"/>
  </r>
  <r>
    <s v="Kaine Padly"/>
    <x v="5"/>
    <s v="Baker's Choco Chips"/>
    <d v="2021-09-10T00:00:00"/>
    <n v="588"/>
    <n v="84"/>
    <n v="1042.44"/>
    <n v="-454.44000000000005"/>
  </r>
  <r>
    <s v="Andria Kimpton"/>
    <x v="1"/>
    <s v="Choco Coated Almonds"/>
    <d v="2021-09-10T00:00:00"/>
    <n v="6776"/>
    <n v="308"/>
    <n v="1022.56"/>
    <n v="5753.4400000000005"/>
  </r>
  <r>
    <s v="Brien Boise"/>
    <x v="3"/>
    <s v="Choco Coated Almonds"/>
    <d v="2021-09-10T00:00:00"/>
    <n v="2919"/>
    <n v="127"/>
    <n v="421.64"/>
    <n v="2497.36"/>
  </r>
  <r>
    <s v="Gunar Cockshoot"/>
    <x v="5"/>
    <s v="Smooth Sliky Salty"/>
    <d v="2021-09-10T00:00:00"/>
    <n v="8001"/>
    <n v="980"/>
    <n v="2704.7999999999997"/>
    <n v="5296.2000000000007"/>
  </r>
  <r>
    <s v="Oby Sorrel"/>
    <x v="0"/>
    <s v="Manuka Honey Choco"/>
    <d v="2021-09-10T00:00:00"/>
    <n v="2478"/>
    <n v="146"/>
    <n v="992.8"/>
    <n v="1485.2"/>
  </r>
  <r>
    <s v="Dennison Crosswaite"/>
    <x v="0"/>
    <s v="Milk Bars"/>
    <d v="2021-09-10T00:00:00"/>
    <n v="924"/>
    <n v="49"/>
    <n v="257.74"/>
    <n v="666.26"/>
  </r>
  <r>
    <s v="Rafaelita Blaksland"/>
    <x v="2"/>
    <s v="70% Dark Bites"/>
    <d v="2021-09-10T00:00:00"/>
    <n v="3290"/>
    <n v="254"/>
    <n v="1280.1600000000001"/>
    <n v="2009.84"/>
  </r>
  <r>
    <s v="Gunar Cockshoot"/>
    <x v="1"/>
    <s v="Baker's Choco Chips"/>
    <d v="2021-09-10T00:00:00"/>
    <n v="1708"/>
    <n v="171"/>
    <n v="2122.11"/>
    <n v="-414.11000000000013"/>
  </r>
  <r>
    <s v="Kaine Padly"/>
    <x v="0"/>
    <s v="Fruit &amp; Nut Bars"/>
    <d v="2021-09-10T00:00:00"/>
    <n v="1309"/>
    <n v="82"/>
    <n v="388.68"/>
    <n v="920.31999999999994"/>
  </r>
  <r>
    <s v="Kelci Walkden"/>
    <x v="5"/>
    <s v="Fruit &amp; Nut Bars"/>
    <d v="2021-09-10T00:00:00"/>
    <n v="4977"/>
    <n v="312"/>
    <n v="1478.88"/>
    <n v="3498.12"/>
  </r>
  <r>
    <s v="Brien Boise"/>
    <x v="5"/>
    <s v="Manuka Honey Choco"/>
    <d v="2021-09-10T00:00:00"/>
    <n v="140"/>
    <n v="9"/>
    <n v="61.199999999999996"/>
    <n v="78.800000000000011"/>
  </r>
  <r>
    <s v="Wilone O'Kielt"/>
    <x v="3"/>
    <s v="Spicy Special Slims"/>
    <d v="2021-09-10T00:00:00"/>
    <n v="6433"/>
    <n v="460"/>
    <n v="3781.2000000000003"/>
    <n v="2651.7999999999997"/>
  </r>
  <r>
    <s v="Brien Boise"/>
    <x v="0"/>
    <s v="After Nines"/>
    <d v="2021-09-10T00:00:00"/>
    <n v="2009"/>
    <n v="119"/>
    <n v="1217.3700000000001"/>
    <n v="791.62999999999988"/>
  </r>
  <r>
    <s v="Oby Sorrel"/>
    <x v="4"/>
    <s v="Eclairs"/>
    <d v="2021-09-10T00:00:00"/>
    <n v="5922"/>
    <n v="593"/>
    <n v="3741.83"/>
    <n v="2180.17"/>
  </r>
  <r>
    <s v="Kelci Walkden"/>
    <x v="5"/>
    <s v="99% Dark &amp; Pure"/>
    <d v="2021-09-10T00:00:00"/>
    <n v="10395"/>
    <n v="612"/>
    <n v="4730.76"/>
    <n v="5664.24"/>
  </r>
  <r>
    <s v="Curtice Advani"/>
    <x v="5"/>
    <s v="Mint Chip Choco"/>
    <d v="2021-09-10T00:00:00"/>
    <n v="3052"/>
    <n v="340"/>
    <n v="1944.8"/>
    <n v="1107.2"/>
  </r>
  <r>
    <s v="Brien Boise"/>
    <x v="3"/>
    <s v="Fruit &amp; Nut Bars"/>
    <d v="2021-09-10T00:00:00"/>
    <n v="1561"/>
    <n v="112"/>
    <n v="530.88"/>
    <n v="1030.1199999999999"/>
  </r>
  <r>
    <s v="Gunar Cockshoot"/>
    <x v="4"/>
    <s v="Baker's Choco Chips"/>
    <d v="2021-09-10T00:00:00"/>
    <n v="5810"/>
    <n v="840"/>
    <n v="10424.4"/>
    <n v="-4614.3999999999996"/>
  </r>
  <r>
    <s v="Jan Morforth"/>
    <x v="0"/>
    <s v="Raspberry Choco"/>
    <d v="2021-09-10T00:00:00"/>
    <n v="378"/>
    <n v="21"/>
    <n v="80.850000000000009"/>
    <n v="297.14999999999998"/>
  </r>
  <r>
    <s v="Beverie Moffet"/>
    <x v="3"/>
    <s v="Choco Coated Almonds"/>
    <d v="2021-09-10T00:00:00"/>
    <n v="966"/>
    <n v="44"/>
    <n v="146.07999999999998"/>
    <n v="819.92000000000007"/>
  </r>
  <r>
    <s v="Dennison Crosswaite"/>
    <x v="5"/>
    <s v="White Choc"/>
    <d v="2021-09-10T00:00:00"/>
    <n v="3353"/>
    <n v="168"/>
    <n v="1080.24"/>
    <n v="2272.7600000000002"/>
  </r>
  <r>
    <s v="Beverie Moffet"/>
    <x v="1"/>
    <s v="After Nines"/>
    <d v="2021-09-10T00:00:00"/>
    <n v="3780"/>
    <n v="199"/>
    <n v="2035.77"/>
    <n v="1744.23"/>
  </r>
  <r>
    <s v="Oby Sorrel"/>
    <x v="4"/>
    <s v="70% Dark Bites"/>
    <d v="2021-09-10T00:00:00"/>
    <n v="9170"/>
    <n v="655"/>
    <n v="3301.2"/>
    <n v="5868.8"/>
  </r>
  <r>
    <s v="Marney O'Breen"/>
    <x v="0"/>
    <s v="Milk Bars"/>
    <d v="2021-09-10T00:00:00"/>
    <n v="6482"/>
    <n v="361"/>
    <n v="1898.86"/>
    <n v="4583.1400000000003"/>
  </r>
  <r>
    <s v="Kaine Padly"/>
    <x v="5"/>
    <s v="70% Dark Bites"/>
    <d v="2021-09-10T00:00:00"/>
    <n v="13146"/>
    <n v="910"/>
    <n v="4586.3999999999996"/>
    <n v="8559.6"/>
  </r>
  <r>
    <s v="Curtice Advani"/>
    <x v="4"/>
    <s v="Almond Choco"/>
    <d v="2021-09-13T00:00:00"/>
    <n v="2142"/>
    <n v="90"/>
    <n v="463.50000000000006"/>
    <n v="1678.5"/>
  </r>
  <r>
    <s v="Kelci Walkden"/>
    <x v="5"/>
    <s v="Smooth Sliky Salty"/>
    <d v="2021-09-13T00:00:00"/>
    <n v="1638"/>
    <n v="182"/>
    <n v="502.31999999999994"/>
    <n v="1135.68"/>
  </r>
  <r>
    <s v="Karlen McCaffrey"/>
    <x v="1"/>
    <s v="After Nines"/>
    <d v="2021-09-13T00:00:00"/>
    <n v="1911"/>
    <n v="107"/>
    <n v="1094.6100000000001"/>
    <n v="816.38999999999987"/>
  </r>
  <r>
    <s v="Marney O'Breen"/>
    <x v="2"/>
    <s v="Organic Choco Syrup"/>
    <d v="2021-09-13T00:00:00"/>
    <n v="1085"/>
    <n v="46"/>
    <n v="440.22"/>
    <n v="644.78"/>
  </r>
  <r>
    <s v="Wilone O'Kielt"/>
    <x v="0"/>
    <s v="Mint Chip Choco"/>
    <d v="2021-09-13T00:00:00"/>
    <n v="5271"/>
    <n v="770"/>
    <n v="4404.3999999999996"/>
    <n v="866.60000000000036"/>
  </r>
  <r>
    <s v="Barr Faughny"/>
    <x v="2"/>
    <s v="Mint Chip Choco"/>
    <d v="2021-09-13T00:00:00"/>
    <n v="2828"/>
    <n v="283"/>
    <n v="1618.76"/>
    <n v="1209.24"/>
  </r>
  <r>
    <s v="Marney O'Breen"/>
    <x v="3"/>
    <s v="99% Dark &amp; Pure"/>
    <d v="2021-09-13T00:00:00"/>
    <n v="12068"/>
    <n v="770"/>
    <n v="5952.1"/>
    <n v="6115.9"/>
  </r>
  <r>
    <s v="Madelene Upcott"/>
    <x v="1"/>
    <s v="50% Dark Bites"/>
    <d v="2021-09-13T00:00:00"/>
    <n v="4774"/>
    <n v="208"/>
    <n v="1555.8400000000001"/>
    <n v="3218.16"/>
  </r>
  <r>
    <s v="Oby Sorrel"/>
    <x v="3"/>
    <s v="After Nines"/>
    <d v="2021-09-13T00:00:00"/>
    <n v="1148"/>
    <n v="64"/>
    <n v="654.72"/>
    <n v="493.28"/>
  </r>
  <r>
    <s v="Beverie Moffet"/>
    <x v="3"/>
    <s v="Eclairs"/>
    <d v="2021-09-13T00:00:00"/>
    <n v="651"/>
    <n v="55"/>
    <n v="347.04999999999995"/>
    <n v="303.95000000000005"/>
  </r>
  <r>
    <s v="Dotty Strutley"/>
    <x v="5"/>
    <s v="Manuka Honey Choco"/>
    <d v="2021-09-13T00:00:00"/>
    <n v="5019"/>
    <n v="296"/>
    <n v="2012.8"/>
    <n v="3006.2"/>
  </r>
  <r>
    <s v="Barr Faughny"/>
    <x v="5"/>
    <s v="Drinking Coco"/>
    <d v="2021-09-13T00:00:00"/>
    <n v="8442"/>
    <n v="352"/>
    <n v="3498.8799999999997"/>
    <n v="4943.1200000000008"/>
  </r>
  <r>
    <s v="Marney O'Breen"/>
    <x v="2"/>
    <s v="70% Dark Bites"/>
    <d v="2021-09-13T00:00:00"/>
    <n v="2835"/>
    <n v="189"/>
    <n v="952.56000000000006"/>
    <n v="1882.44"/>
  </r>
  <r>
    <s v="Madelene Upcott"/>
    <x v="5"/>
    <s v="After Nines"/>
    <d v="2021-09-13T00:00:00"/>
    <n v="1771"/>
    <n v="89"/>
    <n v="910.47"/>
    <n v="860.53"/>
  </r>
  <r>
    <s v="Wilone O'Kielt"/>
    <x v="0"/>
    <s v="Milk Bars"/>
    <d v="2021-09-13T00:00:00"/>
    <n v="2569"/>
    <n v="136"/>
    <n v="715.36"/>
    <n v="1853.6399999999999"/>
  </r>
  <r>
    <s v="Kaine Padly"/>
    <x v="0"/>
    <s v="Choco Coated Almonds"/>
    <d v="2021-09-13T00:00:00"/>
    <n v="2814"/>
    <n v="128"/>
    <n v="424.96"/>
    <n v="2389.04"/>
  </r>
  <r>
    <s v="Madelene Upcott"/>
    <x v="1"/>
    <s v="After Nines"/>
    <d v="2021-09-13T00:00:00"/>
    <n v="1701"/>
    <n v="90"/>
    <n v="920.7"/>
    <n v="780.3"/>
  </r>
  <r>
    <s v="Ches Bonnell"/>
    <x v="3"/>
    <s v="Fruit &amp; Nut Bars"/>
    <d v="2021-09-13T00:00:00"/>
    <n v="7266"/>
    <n v="519"/>
    <n v="2460.06"/>
    <n v="4805.9400000000005"/>
  </r>
  <r>
    <s v="Andria Kimpton"/>
    <x v="2"/>
    <s v="Smooth Sliky Salty"/>
    <d v="2021-09-14T00:00:00"/>
    <n v="2520"/>
    <n v="420"/>
    <n v="1159.1999999999998"/>
    <n v="1360.8000000000002"/>
  </r>
  <r>
    <s v="Gigi Bohling"/>
    <x v="4"/>
    <s v="Eclairs"/>
    <d v="2021-09-14T00:00:00"/>
    <n v="1911"/>
    <n v="174"/>
    <n v="1097.9399999999998"/>
    <n v="813.06000000000017"/>
  </r>
  <r>
    <s v="Ches Bonnell"/>
    <x v="5"/>
    <s v="50% Dark Bites"/>
    <d v="2021-09-14T00:00:00"/>
    <n v="10304"/>
    <n v="469"/>
    <n v="3508.1200000000003"/>
    <n v="6795.8799999999992"/>
  </r>
  <r>
    <s v="Kelci Walkden"/>
    <x v="2"/>
    <s v="Drinking Coco"/>
    <d v="2021-09-14T00:00:00"/>
    <n v="8533"/>
    <n v="317"/>
    <n v="3150.98"/>
    <n v="5382.02"/>
  </r>
  <r>
    <s v="Kelci Walkden"/>
    <x v="4"/>
    <s v="Peanut Butter Cubes"/>
    <d v="2021-09-14T00:00:00"/>
    <n v="3864"/>
    <n v="276"/>
    <n v="731.4"/>
    <n v="3132.6"/>
  </r>
  <r>
    <s v="Andria Kimpton"/>
    <x v="0"/>
    <s v="Drinking Coco"/>
    <d v="2021-09-14T00:00:00"/>
    <n v="8470"/>
    <n v="314"/>
    <n v="3121.16"/>
    <n v="5348.84"/>
  </r>
  <r>
    <s v="Ches Bonnell"/>
    <x v="5"/>
    <s v="Baker's Choco Chips"/>
    <d v="2021-09-14T00:00:00"/>
    <n v="12110"/>
    <n v="1540"/>
    <n v="19111.400000000001"/>
    <n v="-7001.4000000000015"/>
  </r>
  <r>
    <s v="Beverie Moffet"/>
    <x v="1"/>
    <s v="Caramel Stuffed Bars"/>
    <d v="2021-09-14T00:00:00"/>
    <n v="4067"/>
    <n v="163"/>
    <n v="1374.09"/>
    <n v="2692.91"/>
  </r>
  <r>
    <s v="Gigi Bohling"/>
    <x v="0"/>
    <s v="99% Dark &amp; Pure"/>
    <d v="2021-09-14T00:00:00"/>
    <n v="504"/>
    <n v="28"/>
    <n v="216.44"/>
    <n v="287.56"/>
  </r>
  <r>
    <s v="Gigi Bohling"/>
    <x v="2"/>
    <s v="Drinking Coco"/>
    <d v="2021-09-14T00:00:00"/>
    <n v="840"/>
    <n v="34"/>
    <n v="337.96"/>
    <n v="502.04"/>
  </r>
  <r>
    <s v="Beverie Moffet"/>
    <x v="1"/>
    <s v="Eclairs"/>
    <d v="2021-09-14T00:00:00"/>
    <n v="2905"/>
    <n v="243"/>
    <n v="1533.33"/>
    <n v="1371.67"/>
  </r>
  <r>
    <s v="Gunar Cockshoot"/>
    <x v="0"/>
    <s v="99% Dark &amp; Pure"/>
    <d v="2021-09-14T00:00:00"/>
    <n v="4851"/>
    <n v="304"/>
    <n v="2349.92"/>
    <n v="2501.08"/>
  </r>
  <r>
    <s v="Ches Bonnell"/>
    <x v="1"/>
    <s v="Almond Choco"/>
    <d v="2021-09-14T00:00:00"/>
    <n v="812"/>
    <n v="33"/>
    <n v="169.95000000000002"/>
    <n v="642.04999999999995"/>
  </r>
  <r>
    <s v="Gunar Cockshoot"/>
    <x v="0"/>
    <s v="White Choc"/>
    <d v="2021-09-14T00:00:00"/>
    <n v="973"/>
    <n v="55"/>
    <n v="353.65"/>
    <n v="619.35"/>
  </r>
  <r>
    <s v="Gigi Bohling"/>
    <x v="4"/>
    <s v="Smooth Sliky Salty"/>
    <d v="2021-09-14T00:00:00"/>
    <n v="1841"/>
    <n v="231"/>
    <n v="637.55999999999995"/>
    <n v="1203.44"/>
  </r>
  <r>
    <s v="Jan Morforth"/>
    <x v="0"/>
    <s v="Baker's Choco Chips"/>
    <d v="2021-09-14T00:00:00"/>
    <n v="1659"/>
    <n v="237"/>
    <n v="2941.17"/>
    <n v="-1282.17"/>
  </r>
  <r>
    <s v="Gigi Bohling"/>
    <x v="4"/>
    <s v="Almond Choco"/>
    <d v="2021-09-14T00:00:00"/>
    <n v="3129"/>
    <n v="131"/>
    <n v="674.65000000000009"/>
    <n v="2454.35"/>
  </r>
  <r>
    <s v="Wilone O'Kielt"/>
    <x v="1"/>
    <s v="Mint Chip Choco"/>
    <d v="2021-09-14T00:00:00"/>
    <n v="1421"/>
    <n v="158"/>
    <n v="903.76"/>
    <n v="517.24"/>
  </r>
  <r>
    <s v="Kelci Walkden"/>
    <x v="1"/>
    <s v="Smooth Sliky Salty"/>
    <d v="2021-09-14T00:00:00"/>
    <n v="595"/>
    <n v="75"/>
    <n v="206.99999999999997"/>
    <n v="388"/>
  </r>
  <r>
    <s v="Jan Morforth"/>
    <x v="1"/>
    <s v="Orange Choco"/>
    <d v="2021-09-14T00:00:00"/>
    <n v="7210"/>
    <n v="1050"/>
    <n v="3864"/>
    <n v="3346"/>
  </r>
  <r>
    <s v="Wilone O'Kielt"/>
    <x v="2"/>
    <s v="Organic Choco Syrup"/>
    <d v="2021-09-14T00:00:00"/>
    <n v="7798"/>
    <n v="312"/>
    <n v="2985.84"/>
    <n v="4812.16"/>
  </r>
  <r>
    <s v="Wilone O'Kielt"/>
    <x v="3"/>
    <s v="Smooth Sliky Salty"/>
    <d v="2021-09-14T00:00:00"/>
    <n v="11004"/>
    <n v="1190"/>
    <n v="3284.3999999999996"/>
    <n v="7719.6"/>
  </r>
  <r>
    <s v="Kelci Walkden"/>
    <x v="2"/>
    <s v="Mint Chip Choco"/>
    <d v="2021-09-14T00:00:00"/>
    <n v="6524"/>
    <n v="910"/>
    <n v="5205.2"/>
    <n v="1318.8000000000002"/>
  </r>
  <r>
    <s v="Karlen McCaffrey"/>
    <x v="5"/>
    <s v="70% Dark Bites"/>
    <d v="2021-09-14T00:00:00"/>
    <n v="6272"/>
    <n v="392"/>
    <n v="1975.68"/>
    <n v="4296.32"/>
  </r>
  <r>
    <s v="Dotty Strutley"/>
    <x v="4"/>
    <s v="99% Dark &amp; Pure"/>
    <d v="2021-09-14T00:00:00"/>
    <n v="3899"/>
    <n v="230"/>
    <n v="1777.9"/>
    <n v="2121.1"/>
  </r>
  <r>
    <s v="Barr Faughny"/>
    <x v="0"/>
    <s v="Spicy Special Slims"/>
    <d v="2021-09-14T00:00:00"/>
    <n v="2156"/>
    <n v="144"/>
    <n v="1183.68"/>
    <n v="972.31999999999994"/>
  </r>
  <r>
    <s v="Rafaelita Blaksland"/>
    <x v="1"/>
    <s v="70% Dark Bites"/>
    <d v="2021-09-14T00:00:00"/>
    <n v="1645"/>
    <n v="127"/>
    <n v="640.08000000000004"/>
    <n v="1004.92"/>
  </r>
  <r>
    <s v="Ches Bonnell"/>
    <x v="0"/>
    <s v="Organic Choco Syrup"/>
    <d v="2021-09-15T00:00:00"/>
    <n v="7882"/>
    <n v="359"/>
    <n v="3435.63"/>
    <n v="4446.37"/>
  </r>
  <r>
    <s v="Barr Faughny"/>
    <x v="2"/>
    <s v="Eclairs"/>
    <d v="2021-09-15T00:00:00"/>
    <n v="784"/>
    <n v="72"/>
    <n v="454.32"/>
    <n v="329.68"/>
  </r>
  <r>
    <s v="Beverie Moffet"/>
    <x v="4"/>
    <s v="White Choc"/>
    <d v="2021-09-15T00:00:00"/>
    <n v="5411"/>
    <n v="301"/>
    <n v="1935.4299999999998"/>
    <n v="3475.57"/>
  </r>
  <r>
    <s v="Kaine Padly"/>
    <x v="0"/>
    <s v="Almond Choco"/>
    <d v="2021-09-15T00:00:00"/>
    <n v="6013"/>
    <n v="251"/>
    <n v="1292.6500000000001"/>
    <n v="4720.3500000000004"/>
  </r>
  <r>
    <s v="Gunar Cockshoot"/>
    <x v="1"/>
    <s v="Manuka Honey Choco"/>
    <d v="2021-09-15T00:00:00"/>
    <n v="259"/>
    <n v="17"/>
    <n v="115.6"/>
    <n v="143.4"/>
  </r>
  <r>
    <s v="Ches Bonnell"/>
    <x v="0"/>
    <s v="Smooth Sliky Salty"/>
    <d v="2021-09-15T00:00:00"/>
    <n v="4921"/>
    <n v="547"/>
    <n v="1509.7199999999998"/>
    <n v="3411.28"/>
  </r>
  <r>
    <s v="Husein Augar"/>
    <x v="5"/>
    <s v="Orange Choco"/>
    <d v="2021-09-15T00:00:00"/>
    <n v="4179"/>
    <n v="840"/>
    <n v="3091.2000000000003"/>
    <n v="1087.7999999999997"/>
  </r>
  <r>
    <s v="Andria Kimpton"/>
    <x v="4"/>
    <s v="85% Dark Bars"/>
    <d v="2021-09-15T00:00:00"/>
    <n v="5691"/>
    <n v="285"/>
    <n v="2995.35"/>
    <n v="2695.65"/>
  </r>
  <r>
    <s v="Jan Morforth"/>
    <x v="5"/>
    <s v="Peanut Butter Cubes"/>
    <d v="2021-09-15T00:00:00"/>
    <n v="3815"/>
    <n v="255"/>
    <n v="675.75"/>
    <n v="3139.25"/>
  </r>
  <r>
    <s v="Kelci Walkden"/>
    <x v="0"/>
    <s v="Spicy Special Slims"/>
    <d v="2021-09-15T00:00:00"/>
    <n v="714"/>
    <n v="55"/>
    <n v="452.1"/>
    <n v="261.89999999999998"/>
  </r>
  <r>
    <s v="Marney O'Breen"/>
    <x v="5"/>
    <s v="Organic Choco Syrup"/>
    <d v="2021-09-15T00:00:00"/>
    <n v="3290"/>
    <n v="144"/>
    <n v="1378.08"/>
    <n v="1911.92"/>
  </r>
  <r>
    <s v="Dennison Crosswaite"/>
    <x v="2"/>
    <s v="Drinking Coco"/>
    <d v="2021-09-15T00:00:00"/>
    <n v="1400"/>
    <n v="54"/>
    <n v="536.76"/>
    <n v="863.24"/>
  </r>
  <r>
    <s v="Karlen McCaffrey"/>
    <x v="4"/>
    <s v="Smooth Sliky Salty"/>
    <d v="2021-09-15T00:00:00"/>
    <n v="3283"/>
    <n v="411"/>
    <n v="1134.3599999999999"/>
    <n v="2148.6400000000003"/>
  </r>
  <r>
    <s v="Rafaelita Blaksland"/>
    <x v="1"/>
    <s v="After Nines"/>
    <d v="2021-09-15T00:00:00"/>
    <n v="4767"/>
    <n v="251"/>
    <n v="2567.73"/>
    <n v="2199.27"/>
  </r>
  <r>
    <s v="Oby Sorrel"/>
    <x v="0"/>
    <s v="85% Dark Bars"/>
    <d v="2021-09-15T00:00:00"/>
    <n v="1365"/>
    <n v="69"/>
    <n v="725.18999999999994"/>
    <n v="639.81000000000006"/>
  </r>
  <r>
    <s v="Kelci Walkden"/>
    <x v="5"/>
    <s v="Choco Coated Almonds"/>
    <d v="2021-09-15T00:00:00"/>
    <n v="2303"/>
    <n v="101"/>
    <n v="335.32"/>
    <n v="1967.68"/>
  </r>
  <r>
    <s v="Beverie Moffet"/>
    <x v="4"/>
    <s v="Smooth Sliky Salty"/>
    <d v="2021-09-15T00:00:00"/>
    <n v="2345"/>
    <n v="261"/>
    <n v="720.3599999999999"/>
    <n v="1624.64"/>
  </r>
  <r>
    <s v="Dennison Crosswaite"/>
    <x v="0"/>
    <s v="Spicy Special Slims"/>
    <d v="2021-09-15T00:00:00"/>
    <n v="2611"/>
    <n v="201"/>
    <n v="1652.22"/>
    <n v="958.78"/>
  </r>
  <r>
    <s v="Madelene Upcott"/>
    <x v="1"/>
    <s v="Fruit &amp; Nut Bars"/>
    <d v="2021-09-15T00:00:00"/>
    <n v="9569"/>
    <n v="684"/>
    <n v="3242.1600000000003"/>
    <n v="6326.84"/>
  </r>
  <r>
    <s v="Karlen McCaffrey"/>
    <x v="0"/>
    <s v="After Nines"/>
    <d v="2021-09-15T00:00:00"/>
    <n v="7049"/>
    <n v="415"/>
    <n v="4245.45"/>
    <n v="2803.55"/>
  </r>
  <r>
    <s v="Husein Augar"/>
    <x v="5"/>
    <s v="Mint Chip Choco"/>
    <d v="2021-09-15T00:00:00"/>
    <n v="6083"/>
    <n v="676"/>
    <n v="3866.72"/>
    <n v="2216.2800000000002"/>
  </r>
  <r>
    <s v="Brien Boise"/>
    <x v="4"/>
    <s v="After Nines"/>
    <d v="2021-09-15T00:00:00"/>
    <n v="1708"/>
    <n v="95"/>
    <n v="971.85"/>
    <n v="736.15"/>
  </r>
  <r>
    <s v="Husein Augar"/>
    <x v="5"/>
    <s v="Smooth Sliky Salty"/>
    <d v="2021-09-15T00:00:00"/>
    <n v="7490"/>
    <n v="840"/>
    <n v="2318.3999999999996"/>
    <n v="5171.6000000000004"/>
  </r>
  <r>
    <s v="Jan Morforth"/>
    <x v="2"/>
    <s v="Smooth Sliky Salty"/>
    <d v="2021-09-15T00:00:00"/>
    <n v="10500"/>
    <n v="1750"/>
    <n v="4830"/>
    <n v="5670"/>
  </r>
  <r>
    <s v="Brien Boise"/>
    <x v="5"/>
    <s v="After Nines"/>
    <d v="2021-09-15T00:00:00"/>
    <n v="602"/>
    <n v="36"/>
    <n v="368.28000000000003"/>
    <n v="233.71999999999997"/>
  </r>
  <r>
    <s v="Husein Augar"/>
    <x v="4"/>
    <s v="Caramel Stuffed Bars"/>
    <d v="2021-09-15T00:00:00"/>
    <n v="6524"/>
    <n v="251"/>
    <n v="2115.9299999999998"/>
    <n v="4408.07"/>
  </r>
  <r>
    <s v="Curtice Advani"/>
    <x v="0"/>
    <s v="White Choc"/>
    <d v="2021-09-15T00:00:00"/>
    <n v="9366"/>
    <n v="469"/>
    <n v="3015.67"/>
    <n v="6350.33"/>
  </r>
  <r>
    <s v="Ches Bonnell"/>
    <x v="1"/>
    <s v="Milk Bars"/>
    <d v="2021-09-15T00:00:00"/>
    <n v="9338"/>
    <n v="492"/>
    <n v="2587.92"/>
    <n v="6750.08"/>
  </r>
  <r>
    <s v="Curtice Advani"/>
    <x v="1"/>
    <s v="50% Dark Bites"/>
    <d v="2021-09-15T00:00:00"/>
    <n v="644"/>
    <n v="31"/>
    <n v="231.88000000000002"/>
    <n v="412.12"/>
  </r>
  <r>
    <s v="Andria Kimpton"/>
    <x v="0"/>
    <s v="99% Dark &amp; Pure"/>
    <d v="2021-09-15T00:00:00"/>
    <n v="4802"/>
    <n v="267"/>
    <n v="2063.9100000000003"/>
    <n v="2738.0899999999997"/>
  </r>
  <r>
    <s v="Curtice Advani"/>
    <x v="5"/>
    <s v="Choco Coated Almonds"/>
    <d v="2021-09-15T00:00:00"/>
    <n v="1981"/>
    <n v="87"/>
    <n v="288.83999999999997"/>
    <n v="1692.16"/>
  </r>
  <r>
    <s v="Beverie Moffet"/>
    <x v="0"/>
    <s v="70% Dark Bites"/>
    <d v="2021-09-15T00:00:00"/>
    <n v="476"/>
    <n v="30"/>
    <n v="151.19999999999999"/>
    <n v="324.8"/>
  </r>
  <r>
    <s v="Andria Kimpton"/>
    <x v="5"/>
    <s v="Eclairs"/>
    <d v="2021-09-15T00:00:00"/>
    <n v="3682"/>
    <n v="335"/>
    <n v="2113.85"/>
    <n v="1568.15"/>
  </r>
  <r>
    <s v="Madelene Upcott"/>
    <x v="0"/>
    <s v="Choco Coated Almonds"/>
    <d v="2021-09-15T00:00:00"/>
    <n v="1918"/>
    <n v="80"/>
    <n v="265.59999999999997"/>
    <n v="1652.4"/>
  </r>
  <r>
    <s v="Beverie Moffet"/>
    <x v="5"/>
    <s v="Organic Choco Syrup"/>
    <d v="2021-09-15T00:00:00"/>
    <n v="1645"/>
    <n v="72"/>
    <n v="689.04"/>
    <n v="955.96"/>
  </r>
  <r>
    <s v="Curtice Advani"/>
    <x v="2"/>
    <s v="85% Dark Bars"/>
    <d v="2021-09-15T00:00:00"/>
    <n v="826"/>
    <n v="44"/>
    <n v="462.44"/>
    <n v="363.56"/>
  </r>
  <r>
    <s v="Gigi Bohling"/>
    <x v="1"/>
    <s v="White Choc"/>
    <d v="2021-09-15T00:00:00"/>
    <n v="13734"/>
    <n v="840"/>
    <n v="5401.2"/>
    <n v="8332.7999999999993"/>
  </r>
  <r>
    <s v="Andria Kimpton"/>
    <x v="4"/>
    <s v="Organic Choco Syrup"/>
    <d v="2021-09-15T00:00:00"/>
    <n v="4200"/>
    <n v="168"/>
    <n v="1607.76"/>
    <n v="2592.2399999999998"/>
  </r>
  <r>
    <s v="Marney O'Breen"/>
    <x v="4"/>
    <s v="70% Dark Bites"/>
    <d v="2021-09-15T00:00:00"/>
    <n v="49"/>
    <n v="4"/>
    <n v="20.16"/>
    <n v="28.84"/>
  </r>
  <r>
    <s v="Husein Augar"/>
    <x v="1"/>
    <s v="Peanut Butter Cubes"/>
    <d v="2021-09-16T00:00:00"/>
    <n v="3507"/>
    <n v="293"/>
    <n v="776.44999999999993"/>
    <n v="2730.55"/>
  </r>
  <r>
    <s v="Brien Boise"/>
    <x v="2"/>
    <s v="99% Dark &amp; Pure"/>
    <d v="2021-09-16T00:00:00"/>
    <n v="3535"/>
    <n v="236"/>
    <n v="1824.2800000000002"/>
    <n v="1710.7199999999998"/>
  </r>
  <r>
    <s v="Gunar Cockshoot"/>
    <x v="5"/>
    <s v="Raspberry Choco"/>
    <d v="2021-09-16T00:00:00"/>
    <n v="11774"/>
    <n v="693"/>
    <n v="2668.05"/>
    <n v="9105.9500000000007"/>
  </r>
  <r>
    <s v="Oby Sorrel"/>
    <x v="4"/>
    <s v="99% Dark &amp; Pure"/>
    <d v="2021-09-16T00:00:00"/>
    <n v="6664"/>
    <n v="371"/>
    <n v="2867.8300000000004"/>
    <n v="3796.1699999999996"/>
  </r>
  <r>
    <s v="Ches Bonnell"/>
    <x v="1"/>
    <s v="Choco Coated Almonds"/>
    <d v="2021-09-16T00:00:00"/>
    <n v="3157"/>
    <n v="132"/>
    <n v="438.23999999999995"/>
    <n v="2718.76"/>
  </r>
  <r>
    <s v="Beverie Moffet"/>
    <x v="4"/>
    <s v="Orange Choco"/>
    <d v="2021-09-16T00:00:00"/>
    <n v="4494"/>
    <n v="562"/>
    <n v="2068.1600000000003"/>
    <n v="2425.8399999999997"/>
  </r>
  <r>
    <s v="Jan Morforth"/>
    <x v="5"/>
    <s v="Milk Bars"/>
    <d v="2021-09-16T00:00:00"/>
    <n v="3458"/>
    <n v="217"/>
    <n v="1141.4199999999998"/>
    <n v="2316.58"/>
  </r>
  <r>
    <s v="Barr Faughny"/>
    <x v="5"/>
    <s v="Orange Choco"/>
    <d v="2021-09-16T00:00:00"/>
    <n v="469"/>
    <n v="94"/>
    <n v="345.92"/>
    <n v="123.07999999999998"/>
  </r>
  <r>
    <s v="Karlen McCaffrey"/>
    <x v="0"/>
    <s v="Almond Choco"/>
    <d v="2021-09-16T00:00:00"/>
    <n v="2520"/>
    <n v="101"/>
    <n v="520.15000000000009"/>
    <n v="1999.85"/>
  </r>
  <r>
    <s v="Andria Kimpton"/>
    <x v="3"/>
    <s v="Organic Choco Syrup"/>
    <d v="2021-09-16T00:00:00"/>
    <n v="3563"/>
    <n v="155"/>
    <n v="1483.3500000000001"/>
    <n v="2079.6499999999996"/>
  </r>
  <r>
    <s v="Husein Augar"/>
    <x v="3"/>
    <s v="Milk Bars"/>
    <d v="2021-09-16T00:00:00"/>
    <n v="581"/>
    <n v="31"/>
    <n v="163.06"/>
    <n v="417.94"/>
  </r>
  <r>
    <s v="Curtice Advani"/>
    <x v="4"/>
    <s v="Raspberry Choco"/>
    <d v="2021-09-16T00:00:00"/>
    <n v="3899"/>
    <n v="230"/>
    <n v="885.5"/>
    <n v="3013.5"/>
  </r>
  <r>
    <s v="Dotty Strutley"/>
    <x v="2"/>
    <s v="Manuka Honey Choco"/>
    <d v="2021-09-16T00:00:00"/>
    <n v="2884"/>
    <n v="170"/>
    <n v="1156"/>
    <n v="1728"/>
  </r>
  <r>
    <s v="Oby Sorrel"/>
    <x v="1"/>
    <s v="Drinking Coco"/>
    <d v="2021-09-16T00:00:00"/>
    <n v="2933"/>
    <n v="123"/>
    <n v="1222.6199999999999"/>
    <n v="1710.38"/>
  </r>
  <r>
    <s v="Kelci Walkden"/>
    <x v="3"/>
    <s v="Milk Bars"/>
    <d v="2021-09-16T00:00:00"/>
    <n v="2576"/>
    <n v="144"/>
    <n v="757.43999999999994"/>
    <n v="1818.56"/>
  </r>
  <r>
    <s v="Rafaelita Blaksland"/>
    <x v="1"/>
    <s v="Smooth Sliky Salty"/>
    <d v="2021-09-16T00:00:00"/>
    <n v="4228"/>
    <n v="604"/>
    <n v="1667.04"/>
    <n v="2560.96"/>
  </r>
  <r>
    <s v="Beverie Moffet"/>
    <x v="3"/>
    <s v="Almond Choco"/>
    <d v="2021-09-16T00:00:00"/>
    <n v="5194"/>
    <n v="217"/>
    <n v="1117.5500000000002"/>
    <n v="4076.45"/>
  </r>
  <r>
    <s v="Madelene Upcott"/>
    <x v="3"/>
    <s v="Caramel Stuffed Bars"/>
    <d v="2021-09-16T00:00:00"/>
    <n v="987"/>
    <n v="42"/>
    <n v="354.06"/>
    <n v="632.94000000000005"/>
  </r>
  <r>
    <s v="Marney O'Breen"/>
    <x v="4"/>
    <s v="Drinking Coco"/>
    <d v="2021-09-16T00:00:00"/>
    <n v="1904"/>
    <n v="77"/>
    <n v="765.38"/>
    <n v="1138.6199999999999"/>
  </r>
  <r>
    <s v="Gigi Bohling"/>
    <x v="0"/>
    <s v="70% Dark Bites"/>
    <d v="2021-09-16T00:00:00"/>
    <n v="875"/>
    <n v="63"/>
    <n v="317.52"/>
    <n v="557.48"/>
  </r>
  <r>
    <s v="Wilone O'Kielt"/>
    <x v="2"/>
    <s v="99% Dark &amp; Pure"/>
    <d v="2021-09-16T00:00:00"/>
    <n v="350"/>
    <n v="21"/>
    <n v="162.33000000000001"/>
    <n v="187.67"/>
  </r>
  <r>
    <s v="Madelene Upcott"/>
    <x v="1"/>
    <s v="Caramel Stuffed Bars"/>
    <d v="2021-09-16T00:00:00"/>
    <n v="5208"/>
    <n v="217"/>
    <n v="1829.31"/>
    <n v="3378.69"/>
  </r>
  <r>
    <s v="Dotty Strutley"/>
    <x v="3"/>
    <s v="Organic Choco Syrup"/>
    <d v="2021-09-16T00:00:00"/>
    <n v="6615"/>
    <n v="265"/>
    <n v="2536.0500000000002"/>
    <n v="4078.95"/>
  </r>
  <r>
    <s v="Curtice Advani"/>
    <x v="0"/>
    <s v="Choco Coated Almonds"/>
    <d v="2021-09-16T00:00:00"/>
    <n v="2205"/>
    <n v="89"/>
    <n v="295.47999999999996"/>
    <n v="1909.52"/>
  </r>
  <r>
    <s v="Gunar Cockshoot"/>
    <x v="4"/>
    <s v="Mint Chip Choco"/>
    <d v="2021-09-16T00:00:00"/>
    <n v="7658"/>
    <n v="770"/>
    <n v="4404.3999999999996"/>
    <n v="3253.6000000000004"/>
  </r>
  <r>
    <s v="Barr Faughny"/>
    <x v="5"/>
    <s v="50% Dark Bites"/>
    <d v="2021-09-16T00:00:00"/>
    <n v="8834"/>
    <n v="442"/>
    <n v="3306.1600000000003"/>
    <n v="5527.84"/>
  </r>
  <r>
    <s v="Gigi Bohling"/>
    <x v="1"/>
    <s v="After Nines"/>
    <d v="2021-09-16T00:00:00"/>
    <n v="1029"/>
    <n v="55"/>
    <n v="562.65"/>
    <n v="466.35"/>
  </r>
  <r>
    <s v="Dotty Strutley"/>
    <x v="3"/>
    <s v="Spicy Special Slims"/>
    <d v="2021-09-16T00:00:00"/>
    <n v="854"/>
    <n v="57"/>
    <n v="468.54"/>
    <n v="385.46"/>
  </r>
  <r>
    <s v="Andria Kimpton"/>
    <x v="5"/>
    <s v="Almond Choco"/>
    <d v="2021-09-16T00:00:00"/>
    <n v="1337"/>
    <n v="56"/>
    <n v="288.40000000000003"/>
    <n v="1048.5999999999999"/>
  </r>
  <r>
    <s v="Ches Bonnell"/>
    <x v="0"/>
    <s v="Drinking Coco"/>
    <d v="2021-09-16T00:00:00"/>
    <n v="2366"/>
    <n v="99"/>
    <n v="984.06"/>
    <n v="1381.94"/>
  </r>
  <r>
    <s v="Andria Kimpton"/>
    <x v="2"/>
    <s v="Baker's Choco Chips"/>
    <d v="2021-09-16T00:00:00"/>
    <n v="4158"/>
    <n v="594"/>
    <n v="7371.54"/>
    <n v="-3213.54"/>
  </r>
  <r>
    <s v="Curtice Advani"/>
    <x v="5"/>
    <s v="Baker's Choco Chips"/>
    <d v="2021-09-17T00:00:00"/>
    <n v="4067"/>
    <n v="581"/>
    <n v="7210.21"/>
    <n v="-3143.21"/>
  </r>
  <r>
    <s v="Madelene Upcott"/>
    <x v="3"/>
    <s v="70% Dark Bites"/>
    <d v="2021-09-17T00:00:00"/>
    <n v="4522"/>
    <n v="283"/>
    <n v="1426.32"/>
    <n v="3095.6800000000003"/>
  </r>
  <r>
    <s v="Husein Augar"/>
    <x v="3"/>
    <s v="Manuka Honey Choco"/>
    <d v="2021-09-17T00:00:00"/>
    <n v="2751"/>
    <n v="162"/>
    <n v="1101.5999999999999"/>
    <n v="1649.4"/>
  </r>
  <r>
    <s v="Karlen McCaffrey"/>
    <x v="3"/>
    <s v="Peanut Butter Cubes"/>
    <d v="2021-09-17T00:00:00"/>
    <n v="973"/>
    <n v="70"/>
    <n v="185.5"/>
    <n v="787.5"/>
  </r>
  <r>
    <s v="Gigi Bohling"/>
    <x v="3"/>
    <s v="Smooth Sliky Salty"/>
    <d v="2021-09-17T00:00:00"/>
    <n v="10332"/>
    <n v="1260"/>
    <n v="3477.6"/>
    <n v="6854.4"/>
  </r>
  <r>
    <s v="Husein Augar"/>
    <x v="3"/>
    <s v="Peanut Butter Cubes"/>
    <d v="2021-09-17T00:00:00"/>
    <n v="3605"/>
    <n v="241"/>
    <n v="638.65"/>
    <n v="2966.35"/>
  </r>
  <r>
    <s v="Gunar Cockshoot"/>
    <x v="1"/>
    <s v="White Choc"/>
    <d v="2021-09-17T00:00:00"/>
    <n v="11865"/>
    <n v="625"/>
    <n v="4018.75"/>
    <n v="7846.25"/>
  </r>
  <r>
    <s v="Kelci Walkden"/>
    <x v="5"/>
    <s v="Almond Choco"/>
    <d v="2021-09-17T00:00:00"/>
    <n v="567"/>
    <n v="24"/>
    <n v="123.60000000000001"/>
    <n v="443.4"/>
  </r>
  <r>
    <s v="Gigi Bohling"/>
    <x v="5"/>
    <s v="Choco Coated Almonds"/>
    <d v="2021-09-17T00:00:00"/>
    <n v="413"/>
    <n v="19"/>
    <n v="63.08"/>
    <n v="349.92"/>
  </r>
  <r>
    <s v="Gigi Bohling"/>
    <x v="1"/>
    <s v="Baker's Choco Chips"/>
    <d v="2021-09-17T00:00:00"/>
    <n v="2107"/>
    <n v="264"/>
    <n v="3276.2400000000002"/>
    <n v="-1169.2400000000002"/>
  </r>
  <r>
    <s v="Karlen McCaffrey"/>
    <x v="5"/>
    <s v="Raspberry Choco"/>
    <d v="2021-09-17T00:00:00"/>
    <n v="5236"/>
    <n v="276"/>
    <n v="1062.6000000000001"/>
    <n v="4173.3999999999996"/>
  </r>
  <r>
    <s v="Rafaelita Blaksland"/>
    <x v="0"/>
    <s v="50% Dark Bites"/>
    <d v="2021-09-17T00:00:00"/>
    <n v="12831"/>
    <n v="611"/>
    <n v="4570.2800000000007"/>
    <n v="8260.7199999999993"/>
  </r>
  <r>
    <s v="Karlen McCaffrey"/>
    <x v="1"/>
    <s v="Spicy Special Slims"/>
    <d v="2021-09-17T00:00:00"/>
    <n v="11249"/>
    <n v="840"/>
    <n v="6904.8"/>
    <n v="4344.2"/>
  </r>
  <r>
    <s v="Gunar Cockshoot"/>
    <x v="1"/>
    <s v="50% Dark Bites"/>
    <d v="2021-09-17T00:00:00"/>
    <n v="4053"/>
    <n v="177"/>
    <n v="1323.96"/>
    <n v="2729.04"/>
  </r>
  <r>
    <s v="Wilone O'Kielt"/>
    <x v="3"/>
    <s v="Mint Chip Choco"/>
    <d v="2021-09-17T00:00:00"/>
    <n v="2205"/>
    <n v="245"/>
    <n v="1401.3999999999999"/>
    <n v="803.60000000000014"/>
  </r>
  <r>
    <s v="Barr Faughny"/>
    <x v="2"/>
    <s v="Organic Choco Syrup"/>
    <d v="2021-09-17T00:00:00"/>
    <n v="3640"/>
    <n v="166"/>
    <n v="1588.6200000000001"/>
    <n v="2051.38"/>
  </r>
  <r>
    <s v="Beverie Moffet"/>
    <x v="4"/>
    <s v="50% Dark Bites"/>
    <d v="2021-09-17T00:00:00"/>
    <n v="8267"/>
    <n v="394"/>
    <n v="2947.1200000000003"/>
    <n v="5319.8799999999992"/>
  </r>
  <r>
    <s v="Andria Kimpton"/>
    <x v="4"/>
    <s v="Drinking Coco"/>
    <d v="2021-09-17T00:00:00"/>
    <n v="2450"/>
    <n v="103"/>
    <n v="1023.8199999999999"/>
    <n v="1426.18"/>
  </r>
  <r>
    <s v="Barr Faughny"/>
    <x v="5"/>
    <s v="Choco Coated Almonds"/>
    <d v="2021-09-17T00:00:00"/>
    <n v="10199"/>
    <n v="408"/>
    <n v="1354.56"/>
    <n v="8844.44"/>
  </r>
  <r>
    <s v="Brien Boise"/>
    <x v="5"/>
    <s v="Spicy Special Slims"/>
    <d v="2021-09-17T00:00:00"/>
    <n v="6174"/>
    <n v="441"/>
    <n v="3625.0200000000004"/>
    <n v="2548.9799999999996"/>
  </r>
  <r>
    <s v="Wilone O'Kielt"/>
    <x v="0"/>
    <s v="Caramel Stuffed Bars"/>
    <d v="2021-09-17T00:00:00"/>
    <n v="3934"/>
    <n v="152"/>
    <n v="1281.3599999999999"/>
    <n v="2652.6400000000003"/>
  </r>
  <r>
    <s v="Gunar Cockshoot"/>
    <x v="3"/>
    <s v="Manuka Honey Choco"/>
    <d v="2021-09-17T00:00:00"/>
    <n v="1848"/>
    <n v="116"/>
    <n v="788.8"/>
    <n v="1059.2"/>
  </r>
  <r>
    <s v="Husein Augar"/>
    <x v="4"/>
    <s v="Choco Coated Almonds"/>
    <d v="2021-09-17T00:00:00"/>
    <n v="2079"/>
    <n v="87"/>
    <n v="288.83999999999997"/>
    <n v="1790.16"/>
  </r>
  <r>
    <s v="Beverie Moffet"/>
    <x v="2"/>
    <s v="Organic Choco Syrup"/>
    <d v="2021-09-17T00:00:00"/>
    <n v="434"/>
    <n v="20"/>
    <n v="191.4"/>
    <n v="242.6"/>
  </r>
  <r>
    <s v="Kelci Walkden"/>
    <x v="2"/>
    <s v="Raspberry Choco"/>
    <d v="2021-09-17T00:00:00"/>
    <n v="889"/>
    <n v="47"/>
    <n v="180.95000000000002"/>
    <n v="708.05"/>
  </r>
  <r>
    <s v="Gigi Bohling"/>
    <x v="3"/>
    <s v="Milk Bars"/>
    <d v="2021-09-17T00:00:00"/>
    <n v="3472"/>
    <n v="193"/>
    <n v="1015.18"/>
    <n v="2456.8200000000002"/>
  </r>
  <r>
    <s v="Husein Augar"/>
    <x v="5"/>
    <s v="Fruit &amp; Nut Bars"/>
    <d v="2021-09-17T00:00:00"/>
    <n v="8183"/>
    <n v="512"/>
    <n v="2426.88"/>
    <n v="5756.12"/>
  </r>
  <r>
    <s v="Dotty Strutley"/>
    <x v="0"/>
    <s v="Raspberry Choco"/>
    <d v="2021-09-17T00:00:00"/>
    <n v="3990"/>
    <n v="222"/>
    <n v="854.7"/>
    <n v="3135.3"/>
  </r>
  <r>
    <s v="Ches Bonnell"/>
    <x v="0"/>
    <s v="70% Dark Bites"/>
    <d v="2021-09-17T00:00:00"/>
    <n v="4529"/>
    <n v="302"/>
    <n v="1522.08"/>
    <n v="3006.92"/>
  </r>
  <r>
    <s v="Oby Sorrel"/>
    <x v="3"/>
    <s v="Manuka Honey Choco"/>
    <d v="2021-09-17T00:00:00"/>
    <n v="9268"/>
    <n v="662"/>
    <n v="4501.5999999999995"/>
    <n v="4766.4000000000005"/>
  </r>
  <r>
    <s v="Wilone O'Kielt"/>
    <x v="4"/>
    <s v="Raspberry Choco"/>
    <d v="2021-09-17T00:00:00"/>
    <n v="12103"/>
    <n v="637"/>
    <n v="2452.4500000000003"/>
    <n v="9650.5499999999993"/>
  </r>
  <r>
    <s v="Andria Kimpton"/>
    <x v="0"/>
    <s v="50% Dark Bites"/>
    <d v="2021-09-17T00:00:00"/>
    <n v="6615"/>
    <n v="288"/>
    <n v="2154.2400000000002"/>
    <n v="4460.76"/>
  </r>
  <r>
    <s v="Jan Morforth"/>
    <x v="3"/>
    <s v="White Choc"/>
    <d v="2021-09-20T00:00:00"/>
    <n v="2338"/>
    <n v="138"/>
    <n v="887.33999999999992"/>
    <n v="1450.66"/>
  </r>
  <r>
    <s v="Gunar Cockshoot"/>
    <x v="3"/>
    <s v="Organic Choco Syrup"/>
    <d v="2021-09-20T00:00:00"/>
    <n v="5523"/>
    <n v="252"/>
    <n v="2411.64"/>
    <n v="3111.36"/>
  </r>
  <r>
    <s v="Andria Kimpton"/>
    <x v="1"/>
    <s v="Milk Bars"/>
    <d v="2021-09-20T00:00:00"/>
    <n v="210"/>
    <n v="13"/>
    <n v="68.38"/>
    <n v="141.62"/>
  </r>
  <r>
    <s v="Madelene Upcott"/>
    <x v="2"/>
    <s v="Fruit &amp; Nut Bars"/>
    <d v="2021-09-20T00:00:00"/>
    <n v="7602"/>
    <n v="543"/>
    <n v="2573.8200000000002"/>
    <n v="5028.18"/>
  </r>
  <r>
    <s v="Beverie Moffet"/>
    <x v="5"/>
    <s v="85% Dark Bars"/>
    <d v="2021-09-20T00:00:00"/>
    <n v="1603"/>
    <n v="77"/>
    <n v="809.27"/>
    <n v="793.73"/>
  </r>
  <r>
    <s v="Dotty Strutley"/>
    <x v="0"/>
    <s v="Peanut Butter Cubes"/>
    <d v="2021-09-20T00:00:00"/>
    <n v="4354"/>
    <n v="335"/>
    <n v="887.75"/>
    <n v="3466.25"/>
  </r>
  <r>
    <s v="Andria Kimpton"/>
    <x v="1"/>
    <s v="Caramel Stuffed Bars"/>
    <d v="2021-09-20T00:00:00"/>
    <n v="609"/>
    <n v="25"/>
    <n v="210.75"/>
    <n v="398.25"/>
  </r>
  <r>
    <s v="Rafaelita Blaksland"/>
    <x v="2"/>
    <s v="Organic Choco Syrup"/>
    <d v="2021-09-20T00:00:00"/>
    <n v="175"/>
    <n v="8"/>
    <n v="76.56"/>
    <n v="98.44"/>
  </r>
  <r>
    <s v="Wilone O'Kielt"/>
    <x v="2"/>
    <s v="White Choc"/>
    <d v="2021-09-20T00:00:00"/>
    <n v="3675"/>
    <n v="205"/>
    <n v="1318.1499999999999"/>
    <n v="2356.8500000000004"/>
  </r>
  <r>
    <s v="Dennison Crosswaite"/>
    <x v="3"/>
    <s v="99% Dark &amp; Pure"/>
    <d v="2021-09-20T00:00:00"/>
    <n v="2940"/>
    <n v="184"/>
    <n v="1422.3200000000002"/>
    <n v="1517.6799999999998"/>
  </r>
  <r>
    <s v="Kelci Walkden"/>
    <x v="0"/>
    <s v="Eclairs"/>
    <d v="2021-09-20T00:00:00"/>
    <n v="854"/>
    <n v="95"/>
    <n v="599.44999999999993"/>
    <n v="254.55000000000007"/>
  </r>
  <r>
    <s v="Madelene Upcott"/>
    <x v="4"/>
    <s v="Drinking Coco"/>
    <d v="2021-09-20T00:00:00"/>
    <n v="2639"/>
    <n v="102"/>
    <n v="1013.88"/>
    <n v="1625.12"/>
  </r>
  <r>
    <s v="Beverie Moffet"/>
    <x v="5"/>
    <s v="Fruit &amp; Nut Bars"/>
    <d v="2021-09-20T00:00:00"/>
    <n v="14777"/>
    <n v="1120"/>
    <n v="5308.8"/>
    <n v="9468.2000000000007"/>
  </r>
  <r>
    <s v="Kelci Walkden"/>
    <x v="4"/>
    <s v="After Nines"/>
    <d v="2021-09-20T00:00:00"/>
    <n v="6020"/>
    <n v="335"/>
    <n v="3427.05"/>
    <n v="2592.9499999999998"/>
  </r>
  <r>
    <s v="Ches Bonnell"/>
    <x v="1"/>
    <s v="99% Dark &amp; Pure"/>
    <d v="2021-09-20T00:00:00"/>
    <n v="1974"/>
    <n v="110"/>
    <n v="850.30000000000007"/>
    <n v="1123.6999999999998"/>
  </r>
  <r>
    <s v="Husein Augar"/>
    <x v="2"/>
    <s v="Baker's Choco Chips"/>
    <d v="2021-09-20T00:00:00"/>
    <n v="4067"/>
    <n v="581"/>
    <n v="7210.21"/>
    <n v="-3143.21"/>
  </r>
  <r>
    <s v="Wilone O'Kielt"/>
    <x v="2"/>
    <s v="Caramel Stuffed Bars"/>
    <d v="2021-09-20T00:00:00"/>
    <n v="5712"/>
    <n v="229"/>
    <n v="1930.47"/>
    <n v="3781.5299999999997"/>
  </r>
  <r>
    <s v="Wilone O'Kielt"/>
    <x v="0"/>
    <s v="After Nines"/>
    <d v="2021-09-20T00:00:00"/>
    <n v="5425"/>
    <n v="286"/>
    <n v="2925.78"/>
    <n v="2499.2199999999998"/>
  </r>
  <r>
    <s v="Wilone O'Kielt"/>
    <x v="0"/>
    <s v="Fruit &amp; Nut Bars"/>
    <d v="2021-09-20T00:00:00"/>
    <n v="182"/>
    <n v="14"/>
    <n v="66.36"/>
    <n v="115.64"/>
  </r>
  <r>
    <s v="Karlen McCaffrey"/>
    <x v="1"/>
    <s v="Peanut Butter Cubes"/>
    <d v="2021-09-20T00:00:00"/>
    <n v="567"/>
    <n v="48"/>
    <n v="127.19999999999999"/>
    <n v="439.8"/>
  </r>
  <r>
    <s v="Husein Augar"/>
    <x v="1"/>
    <s v="Choco Coated Almonds"/>
    <d v="2021-09-20T00:00:00"/>
    <n v="5418"/>
    <n v="236"/>
    <n v="783.52"/>
    <n v="4634.4799999999996"/>
  </r>
  <r>
    <s v="Curtice Advani"/>
    <x v="3"/>
    <s v="Drinking Coco"/>
    <d v="2021-09-20T00:00:00"/>
    <n v="2667"/>
    <n v="103"/>
    <n v="1023.8199999999999"/>
    <n v="1643.18"/>
  </r>
  <r>
    <s v="Jan Morforth"/>
    <x v="4"/>
    <s v="Organic Choco Syrup"/>
    <d v="2021-09-20T00:00:00"/>
    <n v="5712"/>
    <n v="249"/>
    <n v="2382.9300000000003"/>
    <n v="3329.0699999999997"/>
  </r>
  <r>
    <s v="Rafaelita Blaksland"/>
    <x v="0"/>
    <s v="After Nines"/>
    <d v="2021-09-20T00:00:00"/>
    <n v="2170"/>
    <n v="128"/>
    <n v="1309.44"/>
    <n v="860.56"/>
  </r>
  <r>
    <s v="Curtice Advani"/>
    <x v="2"/>
    <s v="After Nines"/>
    <d v="2021-09-20T00:00:00"/>
    <n v="847"/>
    <n v="45"/>
    <n v="460.35"/>
    <n v="386.65"/>
  </r>
  <r>
    <s v="Husein Augar"/>
    <x v="2"/>
    <s v="Manuka Honey Choco"/>
    <d v="2021-09-20T00:00:00"/>
    <n v="2891"/>
    <n v="171"/>
    <n v="1162.8"/>
    <n v="1728.2"/>
  </r>
  <r>
    <s v="Dennison Crosswaite"/>
    <x v="2"/>
    <s v="Fruit &amp; Nut Bars"/>
    <d v="2021-09-21T00:00:00"/>
    <n v="798"/>
    <n v="54"/>
    <n v="255.96"/>
    <n v="542.04"/>
  </r>
  <r>
    <s v="Wilone O'Kielt"/>
    <x v="5"/>
    <s v="Smooth Sliky Salty"/>
    <d v="2021-09-21T00:00:00"/>
    <n v="2891"/>
    <n v="482"/>
    <n v="1330.32"/>
    <n v="1560.68"/>
  </r>
  <r>
    <s v="Marney O'Breen"/>
    <x v="2"/>
    <s v="Spicy Special Slims"/>
    <d v="2021-09-21T00:00:00"/>
    <n v="13293"/>
    <n v="1050"/>
    <n v="8631"/>
    <n v="4662"/>
  </r>
  <r>
    <s v="Oby Sorrel"/>
    <x v="3"/>
    <s v="Smooth Sliky Salty"/>
    <d v="2021-09-21T00:00:00"/>
    <n v="6860"/>
    <n v="840"/>
    <n v="2318.3999999999996"/>
    <n v="4541.6000000000004"/>
  </r>
  <r>
    <s v="Wilone O'Kielt"/>
    <x v="5"/>
    <s v="Choco Coated Almonds"/>
    <d v="2021-09-21T00:00:00"/>
    <n v="1603"/>
    <n v="70"/>
    <n v="232.39999999999998"/>
    <n v="1370.6"/>
  </r>
  <r>
    <s v="Rafaelita Blaksland"/>
    <x v="0"/>
    <s v="Smooth Sliky Salty"/>
    <d v="2021-09-21T00:00:00"/>
    <n v="3325"/>
    <n v="416"/>
    <n v="1148.1599999999999"/>
    <n v="2176.84"/>
  </r>
  <r>
    <s v="Dotty Strutley"/>
    <x v="4"/>
    <s v="Organic Choco Syrup"/>
    <d v="2021-09-21T00:00:00"/>
    <n v="1799"/>
    <n v="79"/>
    <n v="756.03"/>
    <n v="1042.97"/>
  </r>
  <r>
    <s v="Husein Augar"/>
    <x v="2"/>
    <s v="85% Dark Bars"/>
    <d v="2021-09-21T00:00:00"/>
    <n v="5579"/>
    <n v="294"/>
    <n v="3089.94"/>
    <n v="2489.06"/>
  </r>
  <r>
    <s v="Madelene Upcott"/>
    <x v="1"/>
    <s v="Peanut Butter Cubes"/>
    <d v="2021-09-21T00:00:00"/>
    <n v="749"/>
    <n v="63"/>
    <n v="166.95"/>
    <n v="582.04999999999995"/>
  </r>
  <r>
    <s v="Dotty Strutley"/>
    <x v="3"/>
    <s v="70% Dark Bites"/>
    <d v="2021-09-21T00:00:00"/>
    <n v="3003"/>
    <n v="231"/>
    <n v="1164.24"/>
    <n v="1838.76"/>
  </r>
  <r>
    <s v="Brien Boise"/>
    <x v="3"/>
    <s v="Peanut Butter Cubes"/>
    <d v="2021-09-21T00:00:00"/>
    <n v="3927"/>
    <n v="303"/>
    <n v="802.94999999999993"/>
    <n v="3124.05"/>
  </r>
  <r>
    <s v="Rafaelita Blaksland"/>
    <x v="0"/>
    <s v="70% Dark Bites"/>
    <d v="2021-09-21T00:00:00"/>
    <n v="252"/>
    <n v="16"/>
    <n v="80.64"/>
    <n v="171.36"/>
  </r>
  <r>
    <s v="Kaine Padly"/>
    <x v="0"/>
    <s v="After Nines"/>
    <d v="2021-09-21T00:00:00"/>
    <n v="2611"/>
    <n v="131"/>
    <n v="1340.13"/>
    <n v="1270.8699999999999"/>
  </r>
  <r>
    <s v="Karlen McCaffrey"/>
    <x v="0"/>
    <s v="Eclairs"/>
    <d v="2021-09-21T00:00:00"/>
    <n v="7357"/>
    <n v="669"/>
    <n v="4221.3899999999994"/>
    <n v="3135.6100000000006"/>
  </r>
  <r>
    <s v="Curtice Advani"/>
    <x v="1"/>
    <s v="70% Dark Bites"/>
    <d v="2021-09-21T00:00:00"/>
    <n v="5229"/>
    <n v="327"/>
    <n v="1648.08"/>
    <n v="3580.92"/>
  </r>
  <r>
    <s v="Kaine Padly"/>
    <x v="4"/>
    <s v="Manuka Honey Choco"/>
    <d v="2021-09-21T00:00:00"/>
    <n v="3220"/>
    <n v="215"/>
    <n v="1462"/>
    <n v="1758"/>
  </r>
  <r>
    <s v="Dennison Crosswaite"/>
    <x v="4"/>
    <s v="99% Dark &amp; Pure"/>
    <d v="2021-09-21T00:00:00"/>
    <n v="1400"/>
    <n v="83"/>
    <n v="641.59"/>
    <n v="758.41"/>
  </r>
  <r>
    <s v="Wilone O'Kielt"/>
    <x v="2"/>
    <s v="Raspberry Choco"/>
    <d v="2021-09-21T00:00:00"/>
    <n v="1582"/>
    <n v="80"/>
    <n v="308"/>
    <n v="1274"/>
  </r>
  <r>
    <s v="Rafaelita Blaksland"/>
    <x v="0"/>
    <s v="Milk Bars"/>
    <d v="2021-09-21T00:00:00"/>
    <n v="14"/>
    <n v="1"/>
    <n v="5.26"/>
    <n v="8.74"/>
  </r>
  <r>
    <s v="Kaine Padly"/>
    <x v="4"/>
    <s v="Caramel Stuffed Bars"/>
    <d v="2021-09-21T00:00:00"/>
    <n v="2275"/>
    <n v="91"/>
    <n v="767.13"/>
    <n v="1507.87"/>
  </r>
  <r>
    <s v="Andria Kimpton"/>
    <x v="2"/>
    <s v="50% Dark Bites"/>
    <d v="2021-09-21T00:00:00"/>
    <n v="819"/>
    <n v="38"/>
    <n v="284.24"/>
    <n v="534.76"/>
  </r>
  <r>
    <s v="Dennison Crosswaite"/>
    <x v="5"/>
    <s v="50% Dark Bites"/>
    <d v="2021-09-21T00:00:00"/>
    <n v="3514"/>
    <n v="153"/>
    <n v="1144.44"/>
    <n v="2369.56"/>
  </r>
  <r>
    <s v="Madelene Upcott"/>
    <x v="3"/>
    <s v="Peanut Butter Cubes"/>
    <d v="2021-09-21T00:00:00"/>
    <n v="4417"/>
    <n v="369"/>
    <n v="977.85"/>
    <n v="3439.15"/>
  </r>
  <r>
    <s v="Wilone O'Kielt"/>
    <x v="1"/>
    <s v="Smooth Sliky Salty"/>
    <d v="2021-09-21T00:00:00"/>
    <n v="2401"/>
    <n v="401"/>
    <n v="1106.76"/>
    <n v="1294.24"/>
  </r>
  <r>
    <s v="Ches Bonnell"/>
    <x v="5"/>
    <s v="Caramel Stuffed Bars"/>
    <d v="2021-09-21T00:00:00"/>
    <n v="5257"/>
    <n v="203"/>
    <n v="1711.29"/>
    <n v="3545.71"/>
  </r>
  <r>
    <s v="Barr Faughny"/>
    <x v="1"/>
    <s v="Organic Choco Syrup"/>
    <d v="2021-09-21T00:00:00"/>
    <n v="3269"/>
    <n v="137"/>
    <n v="1311.0900000000001"/>
    <n v="1957.9099999999999"/>
  </r>
  <r>
    <s v="Kelci Walkden"/>
    <x v="2"/>
    <s v="Fruit &amp; Nut Bars"/>
    <d v="2021-09-21T00:00:00"/>
    <n v="3080"/>
    <n v="220"/>
    <n v="1042.8"/>
    <n v="2037.2"/>
  </r>
  <r>
    <s v="Beverie Moffet"/>
    <x v="5"/>
    <s v="Eclairs"/>
    <d v="2021-09-21T00:00:00"/>
    <n v="3857"/>
    <n v="322"/>
    <n v="2031.82"/>
    <n v="1825.18"/>
  </r>
  <r>
    <s v="Karlen McCaffrey"/>
    <x v="2"/>
    <s v="Mint Chip Choco"/>
    <d v="2021-09-21T00:00:00"/>
    <n v="1624"/>
    <n v="203"/>
    <n v="1161.1599999999999"/>
    <n v="462.84000000000015"/>
  </r>
  <r>
    <s v="Dennison Crosswaite"/>
    <x v="5"/>
    <s v="Fruit &amp; Nut Bars"/>
    <d v="2021-09-21T00:00:00"/>
    <n v="1554"/>
    <n v="120"/>
    <n v="568.80000000000007"/>
    <n v="985.19999999999993"/>
  </r>
  <r>
    <s v="Dotty Strutley"/>
    <x v="2"/>
    <s v="Choco Coated Almonds"/>
    <d v="2021-09-21T00:00:00"/>
    <n v="3395"/>
    <n v="148"/>
    <n v="491.35999999999996"/>
    <n v="2903.64"/>
  </r>
  <r>
    <s v="Curtice Advani"/>
    <x v="5"/>
    <s v="White Choc"/>
    <d v="2021-09-21T00:00:00"/>
    <n v="3969"/>
    <n v="209"/>
    <n v="1343.87"/>
    <n v="2625.13"/>
  </r>
  <r>
    <s v="Andria Kimpton"/>
    <x v="3"/>
    <s v="Milk Bars"/>
    <d v="2021-09-21T00:00:00"/>
    <n v="2590"/>
    <n v="162"/>
    <n v="852.12"/>
    <n v="1737.88"/>
  </r>
  <r>
    <s v="Marney O'Breen"/>
    <x v="3"/>
    <s v="Baker's Choco Chips"/>
    <d v="2021-09-21T00:00:00"/>
    <n v="3948"/>
    <n v="494"/>
    <n v="6130.54"/>
    <n v="-2182.54"/>
  </r>
  <r>
    <s v="Dotty Strutley"/>
    <x v="5"/>
    <s v="Milk Bars"/>
    <d v="2021-09-21T00:00:00"/>
    <n v="833"/>
    <n v="53"/>
    <n v="278.77999999999997"/>
    <n v="554.22"/>
  </r>
  <r>
    <s v="Karlen McCaffrey"/>
    <x v="0"/>
    <s v="Drinking Coco"/>
    <d v="2021-09-21T00:00:00"/>
    <n v="5789"/>
    <n v="242"/>
    <n v="2405.48"/>
    <n v="3383.52"/>
  </r>
  <r>
    <s v="Wilone O'Kielt"/>
    <x v="0"/>
    <s v="Almond Choco"/>
    <d v="2021-09-21T00:00:00"/>
    <n v="2443"/>
    <n v="94"/>
    <n v="484.1"/>
    <n v="1958.9"/>
  </r>
  <r>
    <s v="Kelci Walkden"/>
    <x v="3"/>
    <s v="Caramel Stuffed Bars"/>
    <d v="2021-09-21T00:00:00"/>
    <n v="6720"/>
    <n v="249"/>
    <n v="2099.0699999999997"/>
    <n v="4620.93"/>
  </r>
  <r>
    <s v="Gunar Cockshoot"/>
    <x v="0"/>
    <s v="Almond Choco"/>
    <d v="2021-09-21T00:00:00"/>
    <n v="7322"/>
    <n v="272"/>
    <n v="1400.8000000000002"/>
    <n v="5921.2"/>
  </r>
  <r>
    <s v="Gigi Bohling"/>
    <x v="2"/>
    <s v="White Choc"/>
    <d v="2021-09-21T00:00:00"/>
    <n v="903"/>
    <n v="51"/>
    <n v="327.93"/>
    <n v="575.06999999999994"/>
  </r>
  <r>
    <s v="Rafaelita Blaksland"/>
    <x v="1"/>
    <s v="Almond Choco"/>
    <d v="2021-09-21T00:00:00"/>
    <n v="3927"/>
    <n v="152"/>
    <n v="782.80000000000007"/>
    <n v="3144.2"/>
  </r>
  <r>
    <s v="Curtice Advani"/>
    <x v="3"/>
    <s v="Milk Bars"/>
    <d v="2021-09-21T00:00:00"/>
    <n v="7182"/>
    <n v="423"/>
    <n v="2224.98"/>
    <n v="4957.0200000000004"/>
  </r>
  <r>
    <s v="Rafaelita Blaksland"/>
    <x v="4"/>
    <s v="Organic Choco Syrup"/>
    <d v="2021-09-21T00:00:00"/>
    <n v="8155"/>
    <n v="355"/>
    <n v="3397.35"/>
    <n v="4757.6499999999996"/>
  </r>
  <r>
    <s v="Marney O'Breen"/>
    <x v="1"/>
    <s v="Raspberry Choco"/>
    <d v="2021-09-21T00:00:00"/>
    <n v="3549"/>
    <n v="198"/>
    <n v="762.30000000000007"/>
    <n v="2786.7"/>
  </r>
  <r>
    <s v="Wilone O'Kielt"/>
    <x v="1"/>
    <s v="Manuka Honey Choco"/>
    <d v="2021-09-21T00:00:00"/>
    <n v="1995"/>
    <n v="125"/>
    <n v="850"/>
    <n v="1145"/>
  </r>
  <r>
    <s v="Beverie Moffet"/>
    <x v="4"/>
    <s v="99% Dark &amp; Pure"/>
    <d v="2021-09-21T00:00:00"/>
    <n v="2961"/>
    <n v="198"/>
    <n v="1530.5400000000002"/>
    <n v="1430.4599999999998"/>
  </r>
  <r>
    <s v="Madelene Upcott"/>
    <x v="3"/>
    <s v="Organic Choco Syrup"/>
    <d v="2021-09-21T00:00:00"/>
    <n v="6258"/>
    <n v="285"/>
    <n v="2727.4500000000003"/>
    <n v="3530.5499999999997"/>
  </r>
  <r>
    <s v="Curtice Advani"/>
    <x v="5"/>
    <s v="Manuka Honey Choco"/>
    <d v="2021-09-22T00:00:00"/>
    <n v="2954"/>
    <n v="197"/>
    <n v="1339.6"/>
    <n v="1614.4"/>
  </r>
  <r>
    <s v="Kaine Padly"/>
    <x v="3"/>
    <s v="Raspberry Choco"/>
    <d v="2021-09-22T00:00:00"/>
    <n v="1519"/>
    <n v="76"/>
    <n v="292.60000000000002"/>
    <n v="1226.4000000000001"/>
  </r>
  <r>
    <s v="Curtice Advani"/>
    <x v="5"/>
    <s v="Fruit &amp; Nut Bars"/>
    <d v="2021-09-22T00:00:00"/>
    <n v="2814"/>
    <n v="188"/>
    <n v="891.12"/>
    <n v="1922.88"/>
  </r>
  <r>
    <s v="Karlen McCaffrey"/>
    <x v="5"/>
    <s v="Eclairs"/>
    <d v="2021-09-22T00:00:00"/>
    <n v="3864"/>
    <n v="387"/>
    <n v="2441.9699999999998"/>
    <n v="1422.0300000000002"/>
  </r>
  <r>
    <s v="Kaine Padly"/>
    <x v="1"/>
    <s v="Caramel Stuffed Bars"/>
    <d v="2021-09-22T00:00:00"/>
    <n v="4970"/>
    <n v="192"/>
    <n v="1618.56"/>
    <n v="3351.44"/>
  </r>
  <r>
    <s v="Beverie Moffet"/>
    <x v="3"/>
    <s v="85% Dark Bars"/>
    <d v="2021-09-22T00:00:00"/>
    <n v="1974"/>
    <n v="94"/>
    <n v="987.93999999999994"/>
    <n v="986.06000000000006"/>
  </r>
  <r>
    <s v="Brien Boise"/>
    <x v="0"/>
    <s v="Organic Choco Syrup"/>
    <d v="2021-09-22T00:00:00"/>
    <n v="266"/>
    <n v="12"/>
    <n v="114.84"/>
    <n v="151.16"/>
  </r>
  <r>
    <s v="Barr Faughny"/>
    <x v="5"/>
    <s v="Spicy Special Slims"/>
    <d v="2021-09-22T00:00:00"/>
    <n v="5537"/>
    <n v="370"/>
    <n v="3041.4"/>
    <n v="2495.6"/>
  </r>
  <r>
    <s v="Dennison Crosswaite"/>
    <x v="3"/>
    <s v="Drinking Coco"/>
    <d v="2021-09-22T00:00:00"/>
    <n v="49"/>
    <n v="2"/>
    <n v="19.88"/>
    <n v="29.12"/>
  </r>
  <r>
    <s v="Madelene Upcott"/>
    <x v="4"/>
    <s v="Spicy Special Slims"/>
    <d v="2021-09-22T00:00:00"/>
    <n v="6027"/>
    <n v="503"/>
    <n v="4134.6600000000008"/>
    <n v="1892.3399999999992"/>
  </r>
  <r>
    <s v="Ches Bonnell"/>
    <x v="2"/>
    <s v="Mint Chip Choco"/>
    <d v="2021-09-22T00:00:00"/>
    <n v="2338"/>
    <n v="260"/>
    <n v="1487.2"/>
    <n v="850.8"/>
  </r>
  <r>
    <s v="Rafaelita Blaksland"/>
    <x v="1"/>
    <s v="White Choc"/>
    <d v="2021-09-22T00:00:00"/>
    <n v="3948"/>
    <n v="220"/>
    <n v="1414.6"/>
    <n v="2533.4"/>
  </r>
  <r>
    <s v="Brien Boise"/>
    <x v="3"/>
    <s v="White Choc"/>
    <d v="2021-09-22T00:00:00"/>
    <n v="1526"/>
    <n v="90"/>
    <n v="578.69999999999993"/>
    <n v="947.30000000000007"/>
  </r>
  <r>
    <s v="Curtice Advani"/>
    <x v="4"/>
    <s v="Eclairs"/>
    <d v="2021-09-22T00:00:00"/>
    <n v="924"/>
    <n v="77"/>
    <n v="485.86999999999995"/>
    <n v="438.13000000000005"/>
  </r>
  <r>
    <s v="Andria Kimpton"/>
    <x v="1"/>
    <s v="Drinking Coco"/>
    <d v="2021-09-22T00:00:00"/>
    <n v="5607"/>
    <n v="234"/>
    <n v="2325.96"/>
    <n v="3281.04"/>
  </r>
  <r>
    <s v="Dennison Crosswaite"/>
    <x v="0"/>
    <s v="Peanut Butter Cubes"/>
    <d v="2021-09-22T00:00:00"/>
    <n v="217"/>
    <n v="19"/>
    <n v="50.35"/>
    <n v="166.65"/>
  </r>
  <r>
    <s v="Kelci Walkden"/>
    <x v="4"/>
    <s v="85% Dark Bars"/>
    <d v="2021-09-22T00:00:00"/>
    <n v="924"/>
    <n v="44"/>
    <n v="462.44"/>
    <n v="461.56"/>
  </r>
  <r>
    <s v="Rafaelita Blaksland"/>
    <x v="1"/>
    <s v="Fruit &amp; Nut Bars"/>
    <d v="2021-09-22T00:00:00"/>
    <n v="2709"/>
    <n v="194"/>
    <n v="919.56000000000006"/>
    <n v="1789.44"/>
  </r>
  <r>
    <s v="Brien Boise"/>
    <x v="2"/>
    <s v="Smooth Sliky Salty"/>
    <d v="2021-09-22T00:00:00"/>
    <n v="7966"/>
    <n v="1120"/>
    <n v="3091.2"/>
    <n v="4874.8"/>
  </r>
  <r>
    <s v="Madelene Upcott"/>
    <x v="0"/>
    <s v="Drinking Coco"/>
    <d v="2021-09-22T00:00:00"/>
    <n v="5719"/>
    <n v="239"/>
    <n v="2375.66"/>
    <n v="3343.34"/>
  </r>
  <r>
    <s v="Dotty Strutley"/>
    <x v="1"/>
    <s v="Mint Chip Choco"/>
    <d v="2021-09-22T00:00:00"/>
    <n v="3444"/>
    <n v="431"/>
    <n v="2465.3199999999997"/>
    <n v="978.68000000000029"/>
  </r>
  <r>
    <s v="Curtice Advani"/>
    <x v="2"/>
    <s v="Raspberry Choco"/>
    <d v="2021-09-22T00:00:00"/>
    <n v="4606"/>
    <n v="256"/>
    <n v="985.6"/>
    <n v="3620.4"/>
  </r>
  <r>
    <s v="Kelci Walkden"/>
    <x v="3"/>
    <s v="Spicy Special Slims"/>
    <d v="2021-09-22T00:00:00"/>
    <n v="8946"/>
    <n v="597"/>
    <n v="4907.34"/>
    <n v="4038.66"/>
  </r>
  <r>
    <s v="Curtice Advani"/>
    <x v="2"/>
    <s v="Fruit &amp; Nut Bars"/>
    <d v="2021-09-22T00:00:00"/>
    <n v="3577"/>
    <n v="276"/>
    <n v="1308.24"/>
    <n v="2268.7600000000002"/>
  </r>
  <r>
    <s v="Kelci Walkden"/>
    <x v="2"/>
    <s v="Choco Coated Almonds"/>
    <d v="2021-09-22T00:00:00"/>
    <n v="13692"/>
    <n v="548"/>
    <n v="1819.36"/>
    <n v="11872.64"/>
  </r>
  <r>
    <s v="Jan Morforth"/>
    <x v="0"/>
    <s v="Eclairs"/>
    <d v="2021-09-22T00:00:00"/>
    <n v="3332"/>
    <n v="278"/>
    <n v="1754.1799999999998"/>
    <n v="1577.8200000000002"/>
  </r>
  <r>
    <s v="Brien Boise"/>
    <x v="5"/>
    <s v="Milk Bars"/>
    <d v="2021-09-22T00:00:00"/>
    <n v="3514"/>
    <n v="220"/>
    <n v="1157.2"/>
    <n v="2356.8000000000002"/>
  </r>
  <r>
    <s v="Jan Morforth"/>
    <x v="0"/>
    <s v="Drinking Coco"/>
    <d v="2021-09-22T00:00:00"/>
    <n v="728"/>
    <n v="27"/>
    <n v="268.38"/>
    <n v="459.62"/>
  </r>
  <r>
    <s v="Madelene Upcott"/>
    <x v="2"/>
    <s v="Eclairs"/>
    <d v="2021-09-22T00:00:00"/>
    <n v="10696"/>
    <n v="910"/>
    <n v="5742.0999999999995"/>
    <n v="4953.9000000000005"/>
  </r>
  <r>
    <s v="Curtice Advani"/>
    <x v="0"/>
    <s v="85% Dark Bars"/>
    <d v="2021-09-22T00:00:00"/>
    <n v="19446"/>
    <n v="910"/>
    <n v="9564.1"/>
    <n v="9881.9"/>
  </r>
  <r>
    <s v="Oby Sorrel"/>
    <x v="1"/>
    <s v="Orange Choco"/>
    <d v="2021-09-22T00:00:00"/>
    <n v="7805"/>
    <n v="1120"/>
    <n v="4121.6000000000004"/>
    <n v="3683.3999999999996"/>
  </r>
  <r>
    <s v="Madelene Upcott"/>
    <x v="0"/>
    <s v="99% Dark &amp; Pure"/>
    <d v="2021-09-22T00:00:00"/>
    <n v="3150"/>
    <n v="197"/>
    <n v="1522.8100000000002"/>
    <n v="1627.1899999999998"/>
  </r>
  <r>
    <s v="Jan Morforth"/>
    <x v="0"/>
    <s v="Milk Bars"/>
    <d v="2021-09-22T00:00:00"/>
    <n v="6657"/>
    <n v="392"/>
    <n v="2061.92"/>
    <n v="4595.08"/>
  </r>
  <r>
    <s v="Brien Boise"/>
    <x v="3"/>
    <s v="85% Dark Bars"/>
    <d v="2021-09-23T00:00:00"/>
    <n v="504"/>
    <n v="24"/>
    <n v="252.24"/>
    <n v="251.76"/>
  </r>
  <r>
    <s v="Ches Bonnell"/>
    <x v="2"/>
    <s v="Smooth Sliky Salty"/>
    <d v="2021-09-23T00:00:00"/>
    <n v="2926"/>
    <n v="488"/>
    <n v="1346.8799999999999"/>
    <n v="1579.1200000000001"/>
  </r>
  <r>
    <s v="Gunar Cockshoot"/>
    <x v="4"/>
    <s v="Peanut Butter Cubes"/>
    <d v="2021-09-23T00:00:00"/>
    <n v="5026"/>
    <n v="387"/>
    <n v="1025.55"/>
    <n v="4000.45"/>
  </r>
  <r>
    <s v="Dennison Crosswaite"/>
    <x v="3"/>
    <s v="70% Dark Bites"/>
    <d v="2021-09-23T00:00:00"/>
    <n v="3451"/>
    <n v="216"/>
    <n v="1088.6400000000001"/>
    <n v="2362.3599999999997"/>
  </r>
  <r>
    <s v="Dotty Strutley"/>
    <x v="2"/>
    <s v="Orange Choco"/>
    <d v="2021-09-23T00:00:00"/>
    <n v="2296"/>
    <n v="460"/>
    <n v="1692.8000000000002"/>
    <n v="603.19999999999982"/>
  </r>
  <r>
    <s v="Wilone O'Kielt"/>
    <x v="2"/>
    <s v="70% Dark Bites"/>
    <d v="2021-09-23T00:00:00"/>
    <n v="2912"/>
    <n v="182"/>
    <n v="917.28"/>
    <n v="1994.72"/>
  </r>
  <r>
    <s v="Barr Faughny"/>
    <x v="5"/>
    <s v="White Choc"/>
    <d v="2021-09-23T00:00:00"/>
    <n v="3913"/>
    <n v="206"/>
    <n v="1324.58"/>
    <n v="2588.42"/>
  </r>
  <r>
    <s v="Andria Kimpton"/>
    <x v="1"/>
    <s v="99% Dark &amp; Pure"/>
    <d v="2021-09-23T00:00:00"/>
    <n v="1554"/>
    <n v="104"/>
    <n v="803.92000000000007"/>
    <n v="750.07999999999993"/>
  </r>
  <r>
    <s v="Gunar Cockshoot"/>
    <x v="2"/>
    <s v="White Choc"/>
    <d v="2021-09-23T00:00:00"/>
    <n v="1113"/>
    <n v="59"/>
    <n v="379.37"/>
    <n v="733.63"/>
  </r>
  <r>
    <s v="Rafaelita Blaksland"/>
    <x v="5"/>
    <s v="99% Dark &amp; Pure"/>
    <d v="2021-09-23T00:00:00"/>
    <n v="7434"/>
    <n v="496"/>
    <n v="3834.0800000000004"/>
    <n v="3599.9199999999996"/>
  </r>
  <r>
    <s v="Rafaelita Blaksland"/>
    <x v="0"/>
    <s v="Baker's Choco Chips"/>
    <d v="2021-09-23T00:00:00"/>
    <n v="10472"/>
    <n v="1470"/>
    <n v="18242.7"/>
    <n v="-7770.7000000000007"/>
  </r>
  <r>
    <s v="Jan Morforth"/>
    <x v="2"/>
    <s v="70% Dark Bites"/>
    <d v="2021-09-23T00:00:00"/>
    <n v="5747"/>
    <n v="360"/>
    <n v="1814.4"/>
    <n v="3932.6"/>
  </r>
  <r>
    <s v="Gunar Cockshoot"/>
    <x v="4"/>
    <s v="Organic Choco Syrup"/>
    <d v="2021-09-23T00:00:00"/>
    <n v="5908"/>
    <n v="237"/>
    <n v="2268.09"/>
    <n v="3639.91"/>
  </r>
  <r>
    <s v="Rafaelita Blaksland"/>
    <x v="2"/>
    <s v="White Choc"/>
    <d v="2021-09-23T00:00:00"/>
    <n v="3311"/>
    <n v="175"/>
    <n v="1125.25"/>
    <n v="2185.75"/>
  </r>
  <r>
    <s v="Karlen McCaffrey"/>
    <x v="1"/>
    <s v="Milk Bars"/>
    <d v="2021-09-23T00:00:00"/>
    <n v="3843"/>
    <n v="203"/>
    <n v="1067.78"/>
    <n v="2775.2200000000003"/>
  </r>
  <r>
    <s v="Brien Boise"/>
    <x v="1"/>
    <s v="Peanut Butter Cubes"/>
    <d v="2021-09-23T00:00:00"/>
    <n v="7371"/>
    <n v="567"/>
    <n v="1502.55"/>
    <n v="5868.45"/>
  </r>
  <r>
    <s v="Rafaelita Blaksland"/>
    <x v="5"/>
    <s v="Eclairs"/>
    <d v="2021-09-23T00:00:00"/>
    <n v="3115"/>
    <n v="347"/>
    <n v="2189.5699999999997"/>
    <n v="925.43000000000029"/>
  </r>
  <r>
    <s v="Husein Augar"/>
    <x v="1"/>
    <s v="Almond Choco"/>
    <d v="2021-09-23T00:00:00"/>
    <n v="217"/>
    <n v="9"/>
    <n v="46.35"/>
    <n v="170.65"/>
  </r>
  <r>
    <s v="Wilone O'Kielt"/>
    <x v="5"/>
    <s v="Organic Choco Syrup"/>
    <d v="2021-09-23T00:00:00"/>
    <n v="2849"/>
    <n v="124"/>
    <n v="1186.68"/>
    <n v="1662.32"/>
  </r>
  <r>
    <s v="Brien Boise"/>
    <x v="4"/>
    <s v="99% Dark &amp; Pure"/>
    <d v="2021-09-23T00:00:00"/>
    <n v="11109"/>
    <n v="695"/>
    <n v="5372.35"/>
    <n v="5736.65"/>
  </r>
  <r>
    <s v="Madelene Upcott"/>
    <x v="4"/>
    <s v="Choco Coated Almonds"/>
    <d v="2021-09-23T00:00:00"/>
    <n v="3822"/>
    <n v="174"/>
    <n v="577.67999999999995"/>
    <n v="3244.32"/>
  </r>
  <r>
    <s v="Rafaelita Blaksland"/>
    <x v="3"/>
    <s v="Smooth Sliky Salty"/>
    <d v="2021-09-23T00:00:00"/>
    <n v="4935"/>
    <n v="840"/>
    <n v="2318.3999999999996"/>
    <n v="2616.6000000000004"/>
  </r>
  <r>
    <s v="Brien Boise"/>
    <x v="3"/>
    <s v="70% Dark Bites"/>
    <d v="2021-09-23T00:00:00"/>
    <n v="2184"/>
    <n v="168"/>
    <n v="846.72"/>
    <n v="1337.28"/>
  </r>
  <r>
    <s v="Beverie Moffet"/>
    <x v="0"/>
    <s v="85% Dark Bars"/>
    <d v="2021-09-23T00:00:00"/>
    <n v="196"/>
    <n v="10"/>
    <n v="105.1"/>
    <n v="90.9"/>
  </r>
  <r>
    <s v="Jan Morforth"/>
    <x v="1"/>
    <s v="Peanut Butter Cubes"/>
    <d v="2021-09-23T00:00:00"/>
    <n v="8743"/>
    <n v="625"/>
    <n v="1656.25"/>
    <n v="7086.75"/>
  </r>
  <r>
    <s v="Curtice Advani"/>
    <x v="2"/>
    <s v="Smooth Sliky Salty"/>
    <d v="2021-09-23T00:00:00"/>
    <n v="4158"/>
    <n v="520"/>
    <n v="1435.1999999999998"/>
    <n v="2722.8"/>
  </r>
  <r>
    <s v="Gunar Cockshoot"/>
    <x v="5"/>
    <s v="Almond Choco"/>
    <d v="2021-09-23T00:00:00"/>
    <n v="1015"/>
    <n v="41"/>
    <n v="211.15"/>
    <n v="803.85"/>
  </r>
  <r>
    <s v="Husein Augar"/>
    <x v="2"/>
    <s v="Eclairs"/>
    <d v="2021-09-23T00:00:00"/>
    <n v="2156"/>
    <n v="240"/>
    <n v="1514.3999999999999"/>
    <n v="641.60000000000014"/>
  </r>
  <r>
    <s v="Wilone O'Kielt"/>
    <x v="4"/>
    <s v="70% Dark Bites"/>
    <d v="2021-09-23T00:00:00"/>
    <n v="3906"/>
    <n v="301"/>
    <n v="1517.04"/>
    <n v="2388.96"/>
  </r>
  <r>
    <s v="Dennison Crosswaite"/>
    <x v="1"/>
    <s v="Organic Choco Syrup"/>
    <d v="2021-09-23T00:00:00"/>
    <n v="7749"/>
    <n v="337"/>
    <n v="3225.09"/>
    <n v="4523.91"/>
  </r>
  <r>
    <s v="Ches Bonnell"/>
    <x v="2"/>
    <s v="Eclairs"/>
    <d v="2021-09-23T00:00:00"/>
    <n v="1008"/>
    <n v="92"/>
    <n v="580.52"/>
    <n v="427.48"/>
  </r>
  <r>
    <s v="Husein Augar"/>
    <x v="2"/>
    <s v="Fruit &amp; Nut Bars"/>
    <d v="2021-09-23T00:00:00"/>
    <n v="861"/>
    <n v="58"/>
    <n v="274.92"/>
    <n v="586.07999999999993"/>
  </r>
  <r>
    <s v="Beverie Moffet"/>
    <x v="0"/>
    <s v="Milk Bars"/>
    <d v="2021-09-23T00:00:00"/>
    <n v="1925"/>
    <n v="107"/>
    <n v="562.81999999999994"/>
    <n v="1362.18"/>
  </r>
  <r>
    <s v="Ches Bonnell"/>
    <x v="0"/>
    <s v="85% Dark Bars"/>
    <d v="2021-09-23T00:00:00"/>
    <n v="5691"/>
    <n v="271"/>
    <n v="2848.21"/>
    <n v="2842.79"/>
  </r>
  <r>
    <s v="Marney O'Breen"/>
    <x v="4"/>
    <s v="Raspberry Choco"/>
    <d v="2021-09-23T00:00:00"/>
    <n v="686"/>
    <n v="39"/>
    <n v="150.15"/>
    <n v="535.85"/>
  </r>
  <r>
    <s v="Madelene Upcott"/>
    <x v="5"/>
    <s v="Drinking Coco"/>
    <d v="2021-09-23T00:00:00"/>
    <n v="5460"/>
    <n v="219"/>
    <n v="2176.8599999999997"/>
    <n v="3283.1400000000003"/>
  </r>
  <r>
    <s v="Curtice Advani"/>
    <x v="2"/>
    <s v="Drinking Coco"/>
    <d v="2021-09-23T00:00:00"/>
    <n v="1477"/>
    <n v="57"/>
    <n v="566.57999999999993"/>
    <n v="910.42000000000007"/>
  </r>
  <r>
    <s v="Beverie Moffet"/>
    <x v="2"/>
    <s v="Raspberry Choco"/>
    <d v="2021-09-23T00:00:00"/>
    <n v="2107"/>
    <n v="111"/>
    <n v="427.35"/>
    <n v="1679.65"/>
  </r>
  <r>
    <s v="Jan Morforth"/>
    <x v="3"/>
    <s v="Organic Choco Syrup"/>
    <d v="2021-09-23T00:00:00"/>
    <n v="1638"/>
    <n v="75"/>
    <n v="717.75"/>
    <n v="920.25"/>
  </r>
  <r>
    <s v="Curtice Advani"/>
    <x v="1"/>
    <s v="Mint Chip Choco"/>
    <d v="2021-09-23T00:00:00"/>
    <n v="119"/>
    <n v="17"/>
    <n v="97.24"/>
    <n v="21.760000000000005"/>
  </r>
  <r>
    <s v="Kelci Walkden"/>
    <x v="5"/>
    <s v="Manuka Honey Choco"/>
    <d v="2021-09-24T00:00:00"/>
    <n v="2212"/>
    <n v="148"/>
    <n v="1006.4"/>
    <n v="1205.5999999999999"/>
  </r>
  <r>
    <s v="Madelene Upcott"/>
    <x v="0"/>
    <s v="70% Dark Bites"/>
    <d v="2021-09-24T00:00:00"/>
    <n v="1267"/>
    <n v="80"/>
    <n v="403.2"/>
    <n v="863.8"/>
  </r>
  <r>
    <s v="Marney O'Breen"/>
    <x v="5"/>
    <s v="Smooth Sliky Salty"/>
    <d v="2021-09-24T00:00:00"/>
    <n v="1729"/>
    <n v="217"/>
    <n v="598.91999999999996"/>
    <n v="1130.08"/>
  </r>
  <r>
    <s v="Kaine Padly"/>
    <x v="5"/>
    <s v="Organic Choco Syrup"/>
    <d v="2021-09-24T00:00:00"/>
    <n v="2128"/>
    <n v="97"/>
    <n v="928.29000000000008"/>
    <n v="1199.71"/>
  </r>
  <r>
    <s v="Rafaelita Blaksland"/>
    <x v="1"/>
    <s v="Spicy Special Slims"/>
    <d v="2021-09-24T00:00:00"/>
    <n v="6286"/>
    <n v="420"/>
    <n v="3452.4"/>
    <n v="2833.6"/>
  </r>
  <r>
    <s v="Kelci Walkden"/>
    <x v="4"/>
    <s v="Manuka Honey Choco"/>
    <d v="2021-09-24T00:00:00"/>
    <n v="4536"/>
    <n v="324"/>
    <n v="2203.1999999999998"/>
    <n v="2332.8000000000002"/>
  </r>
  <r>
    <s v="Dennison Crosswaite"/>
    <x v="4"/>
    <s v="50% Dark Bites"/>
    <d v="2021-09-24T00:00:00"/>
    <n v="6426"/>
    <n v="280"/>
    <n v="2094.4"/>
    <n v="4331.6000000000004"/>
  </r>
  <r>
    <s v="Rafaelita Blaksland"/>
    <x v="2"/>
    <s v="Milk Bars"/>
    <d v="2021-09-24T00:00:00"/>
    <n v="1428"/>
    <n v="90"/>
    <n v="473.4"/>
    <n v="954.6"/>
  </r>
  <r>
    <s v="Brien Boise"/>
    <x v="4"/>
    <s v="Baker's Choco Chips"/>
    <d v="2021-09-24T00:00:00"/>
    <n v="882"/>
    <n v="126"/>
    <n v="1563.66"/>
    <n v="-681.66000000000008"/>
  </r>
  <r>
    <s v="Dotty Strutley"/>
    <x v="5"/>
    <s v="70% Dark Bites"/>
    <d v="2021-09-24T00:00:00"/>
    <n v="3493"/>
    <n v="269"/>
    <n v="1355.76"/>
    <n v="2137.2399999999998"/>
  </r>
  <r>
    <s v="Kelci Walkden"/>
    <x v="0"/>
    <s v="Raspberry Choco"/>
    <d v="2021-09-24T00:00:00"/>
    <n v="1274"/>
    <n v="68"/>
    <n v="261.8"/>
    <n v="1012.2"/>
  </r>
  <r>
    <s v="Dennison Crosswaite"/>
    <x v="0"/>
    <s v="Orange Choco"/>
    <d v="2021-09-24T00:00:00"/>
    <n v="1561"/>
    <n v="196"/>
    <n v="721.28000000000009"/>
    <n v="839.71999999999991"/>
  </r>
  <r>
    <s v="Oby Sorrel"/>
    <x v="4"/>
    <s v="Organic Choco Syrup"/>
    <d v="2021-09-24T00:00:00"/>
    <n v="4242"/>
    <n v="177"/>
    <n v="1693.89"/>
    <n v="2548.1099999999997"/>
  </r>
  <r>
    <s v="Wilone O'Kielt"/>
    <x v="1"/>
    <s v="99% Dark &amp; Pure"/>
    <d v="2021-09-24T00:00:00"/>
    <n v="238"/>
    <n v="14"/>
    <n v="108.22"/>
    <n v="129.78"/>
  </r>
  <r>
    <s v="Marney O'Breen"/>
    <x v="2"/>
    <s v="Baker's Choco Chips"/>
    <d v="2021-09-24T00:00:00"/>
    <n v="6412"/>
    <n v="700"/>
    <n v="8687"/>
    <n v="-2275"/>
  </r>
  <r>
    <s v="Ches Bonnell"/>
    <x v="0"/>
    <s v="Caramel Stuffed Bars"/>
    <d v="2021-09-24T00:00:00"/>
    <n v="567"/>
    <n v="23"/>
    <n v="193.89"/>
    <n v="373.11"/>
  </r>
  <r>
    <s v="Ches Bonnell"/>
    <x v="2"/>
    <s v="Peanut Butter Cubes"/>
    <d v="2021-09-24T00:00:00"/>
    <n v="5313"/>
    <n v="380"/>
    <n v="1007"/>
    <n v="4306"/>
  </r>
  <r>
    <s v="Curtice Advani"/>
    <x v="3"/>
    <s v="Smooth Sliky Salty"/>
    <d v="2021-09-24T00:00:00"/>
    <n v="4039"/>
    <n v="449"/>
    <n v="1239.24"/>
    <n v="2799.76"/>
  </r>
  <r>
    <s v="Ches Bonnell"/>
    <x v="1"/>
    <s v="Mint Chip Choco"/>
    <d v="2021-09-24T00:00:00"/>
    <n v="2569"/>
    <n v="257"/>
    <n v="1470.04"/>
    <n v="1098.96"/>
  </r>
  <r>
    <s v="Brien Boise"/>
    <x v="4"/>
    <s v="Eclairs"/>
    <d v="2021-09-24T00:00:00"/>
    <n v="9345"/>
    <n v="770"/>
    <n v="4858.7"/>
    <n v="4486.3"/>
  </r>
  <r>
    <s v="Oby Sorrel"/>
    <x v="2"/>
    <s v="Drinking Coco"/>
    <d v="2021-09-24T00:00:00"/>
    <n v="7987"/>
    <n v="308"/>
    <n v="3061.52"/>
    <n v="4925.4799999999996"/>
  </r>
  <r>
    <s v="Husein Augar"/>
    <x v="0"/>
    <s v="Peanut Butter Cubes"/>
    <d v="2021-09-24T00:00:00"/>
    <n v="1344"/>
    <n v="90"/>
    <n v="238.5"/>
    <n v="1105.5"/>
  </r>
  <r>
    <s v="Kaine Padly"/>
    <x v="1"/>
    <s v="Drinking Coco"/>
    <d v="2021-09-24T00:00:00"/>
    <n v="4424"/>
    <n v="171"/>
    <n v="1699.74"/>
    <n v="2724.26"/>
  </r>
  <r>
    <s v="Karlen McCaffrey"/>
    <x v="4"/>
    <s v="Almond Choco"/>
    <d v="2021-09-24T00:00:00"/>
    <n v="2002"/>
    <n v="77"/>
    <n v="396.55"/>
    <n v="1605.45"/>
  </r>
  <r>
    <s v="Oby Sorrel"/>
    <x v="4"/>
    <s v="Raspberry Choco"/>
    <d v="2021-09-24T00:00:00"/>
    <n v="3780"/>
    <n v="189"/>
    <n v="727.65"/>
    <n v="3052.35"/>
  </r>
  <r>
    <s v="Oby Sorrel"/>
    <x v="5"/>
    <s v="50% Dark Bites"/>
    <d v="2021-09-24T00:00:00"/>
    <n v="266"/>
    <n v="13"/>
    <n v="97.240000000000009"/>
    <n v="168.76"/>
  </r>
  <r>
    <s v="Karlen McCaffrey"/>
    <x v="2"/>
    <s v="Almond Choco"/>
    <d v="2021-09-24T00:00:00"/>
    <n v="931"/>
    <n v="36"/>
    <n v="185.4"/>
    <n v="745.6"/>
  </r>
  <r>
    <s v="Beverie Moffet"/>
    <x v="1"/>
    <s v="Raspberry Choco"/>
    <d v="2021-09-24T00:00:00"/>
    <n v="203"/>
    <n v="11"/>
    <n v="42.35"/>
    <n v="160.65"/>
  </r>
  <r>
    <s v="Madelene Upcott"/>
    <x v="3"/>
    <s v="Drinking Coco"/>
    <d v="2021-09-24T00:00:00"/>
    <n v="4536"/>
    <n v="182"/>
    <n v="1809.08"/>
    <n v="2726.92"/>
  </r>
  <r>
    <s v="Karlen McCaffrey"/>
    <x v="4"/>
    <s v="Peanut Butter Cubes"/>
    <d v="2021-09-24T00:00:00"/>
    <n v="910"/>
    <n v="61"/>
    <n v="161.65"/>
    <n v="748.35"/>
  </r>
  <r>
    <s v="Rafaelita Blaksland"/>
    <x v="1"/>
    <s v="Mint Chip Choco"/>
    <d v="2021-09-24T00:00:00"/>
    <n v="812"/>
    <n v="82"/>
    <n v="469.03999999999996"/>
    <n v="342.96000000000004"/>
  </r>
  <r>
    <s v="Gunar Cockshoot"/>
    <x v="0"/>
    <s v="Drinking Coco"/>
    <d v="2021-09-24T00:00:00"/>
    <n v="1267"/>
    <n v="51"/>
    <n v="506.94"/>
    <n v="760.06"/>
  </r>
  <r>
    <s v="Ches Bonnell"/>
    <x v="2"/>
    <s v="Organic Choco Syrup"/>
    <d v="2021-09-24T00:00:00"/>
    <n v="1631"/>
    <n v="71"/>
    <n v="679.47"/>
    <n v="951.53"/>
  </r>
  <r>
    <s v="Andria Kimpton"/>
    <x v="1"/>
    <s v="Orange Choco"/>
    <d v="2021-09-24T00:00:00"/>
    <n v="8911"/>
    <n v="1120"/>
    <n v="4121.6000000000004"/>
    <n v="4789.3999999999996"/>
  </r>
  <r>
    <s v="Oby Sorrel"/>
    <x v="1"/>
    <s v="Choco Coated Almonds"/>
    <d v="2021-09-24T00:00:00"/>
    <n v="7"/>
    <n v="1"/>
    <n v="3.32"/>
    <n v="3.68"/>
  </r>
  <r>
    <s v="Kelci Walkden"/>
    <x v="0"/>
    <s v="Milk Bars"/>
    <d v="2021-09-24T00:00:00"/>
    <n v="2436"/>
    <n v="129"/>
    <n v="678.54"/>
    <n v="1757.46"/>
  </r>
  <r>
    <s v="Dennison Crosswaite"/>
    <x v="3"/>
    <s v="White Choc"/>
    <d v="2021-09-24T00:00:00"/>
    <n v="3689"/>
    <n v="217"/>
    <n v="1395.31"/>
    <n v="2293.69"/>
  </r>
  <r>
    <s v="Rafaelita Blaksland"/>
    <x v="2"/>
    <s v="Drinking Coco"/>
    <d v="2021-09-24T00:00:00"/>
    <n v="1036"/>
    <n v="42"/>
    <n v="417.47999999999996"/>
    <n v="618.52"/>
  </r>
  <r>
    <s v="Jan Morforth"/>
    <x v="0"/>
    <s v="Organic Choco Syrup"/>
    <d v="2021-09-24T00:00:00"/>
    <n v="1540"/>
    <n v="62"/>
    <n v="593.34"/>
    <n v="946.66"/>
  </r>
  <r>
    <s v="Karlen McCaffrey"/>
    <x v="2"/>
    <s v="Smooth Sliky Salty"/>
    <d v="2021-09-24T00:00:00"/>
    <n v="5446"/>
    <n v="606"/>
    <n v="1672.56"/>
    <n v="3773.44"/>
  </r>
  <r>
    <s v="Madelene Upcott"/>
    <x v="3"/>
    <s v="White Choc"/>
    <d v="2021-09-24T00:00:00"/>
    <n v="3367"/>
    <n v="199"/>
    <n v="1279.57"/>
    <n v="2087.4300000000003"/>
  </r>
  <r>
    <s v="Ches Bonnell"/>
    <x v="3"/>
    <s v="Almond Choco"/>
    <d v="2021-09-24T00:00:00"/>
    <n v="12005"/>
    <n v="501"/>
    <n v="2580.15"/>
    <n v="9424.85"/>
  </r>
  <r>
    <s v="Kelci Walkden"/>
    <x v="0"/>
    <s v="White Choc"/>
    <d v="2021-09-24T00:00:00"/>
    <n v="1904"/>
    <n v="96"/>
    <n v="617.28"/>
    <n v="1286.72"/>
  </r>
  <r>
    <s v="Rafaelita Blaksland"/>
    <x v="5"/>
    <s v="Drinking Coco"/>
    <d v="2021-09-24T00:00:00"/>
    <n v="6643"/>
    <n v="277"/>
    <n v="2753.3799999999997"/>
    <n v="3889.6200000000003"/>
  </r>
  <r>
    <s v="Karlen McCaffrey"/>
    <x v="3"/>
    <s v="50% Dark Bites"/>
    <d v="2021-09-24T00:00:00"/>
    <n v="910"/>
    <n v="46"/>
    <n v="344.08000000000004"/>
    <n v="565.91999999999996"/>
  </r>
  <r>
    <s v="Karlen McCaffrey"/>
    <x v="1"/>
    <s v="50% Dark Bites"/>
    <d v="2021-09-24T00:00:00"/>
    <n v="2289"/>
    <n v="100"/>
    <n v="748"/>
    <n v="1541"/>
  </r>
  <r>
    <s v="Wilone O'Kielt"/>
    <x v="5"/>
    <s v="Fruit &amp; Nut Bars"/>
    <d v="2021-09-27T00:00:00"/>
    <n v="1029"/>
    <n v="65"/>
    <n v="308.10000000000002"/>
    <n v="720.9"/>
  </r>
  <r>
    <s v="Kelci Walkden"/>
    <x v="1"/>
    <s v="Spicy Special Slims"/>
    <d v="2021-09-27T00:00:00"/>
    <n v="4620"/>
    <n v="308"/>
    <n v="2531.7600000000002"/>
    <n v="2088.2399999999998"/>
  </r>
  <r>
    <s v="Jan Morforth"/>
    <x v="1"/>
    <s v="Manuka Honey Choco"/>
    <d v="2021-09-27T00:00:00"/>
    <n v="931"/>
    <n v="55"/>
    <n v="374"/>
    <n v="557"/>
  </r>
  <r>
    <s v="Jan Morforth"/>
    <x v="5"/>
    <s v="Raspberry Choco"/>
    <d v="2021-09-27T00:00:00"/>
    <n v="777"/>
    <n v="44"/>
    <n v="169.4"/>
    <n v="607.6"/>
  </r>
  <r>
    <s v="Oby Sorrel"/>
    <x v="2"/>
    <s v="70% Dark Bites"/>
    <d v="2021-09-27T00:00:00"/>
    <n v="11788"/>
    <n v="770"/>
    <n v="3880.8"/>
    <n v="7907.2"/>
  </r>
  <r>
    <s v="Gunar Cockshoot"/>
    <x v="4"/>
    <s v="Manuka Honey Choco"/>
    <d v="2021-09-27T00:00:00"/>
    <n v="6153"/>
    <n v="362"/>
    <n v="2461.6"/>
    <n v="3691.4"/>
  </r>
  <r>
    <s v="Dennison Crosswaite"/>
    <x v="2"/>
    <s v="Caramel Stuffed Bars"/>
    <d v="2021-09-27T00:00:00"/>
    <n v="6909"/>
    <n v="256"/>
    <n v="2158.08"/>
    <n v="4750.92"/>
  </r>
  <r>
    <s v="Jan Morforth"/>
    <x v="4"/>
    <s v="Spicy Special Slims"/>
    <d v="2021-09-27T00:00:00"/>
    <n v="2639"/>
    <n v="176"/>
    <n v="1446.72"/>
    <n v="1192.28"/>
  </r>
  <r>
    <s v="Rafaelita Blaksland"/>
    <x v="5"/>
    <s v="Caramel Stuffed Bars"/>
    <d v="2021-09-27T00:00:00"/>
    <n v="6643"/>
    <n v="266"/>
    <n v="2242.38"/>
    <n v="4400.62"/>
  </r>
  <r>
    <s v="Gigi Bohling"/>
    <x v="4"/>
    <s v="70% Dark Bites"/>
    <d v="2021-09-27T00:00:00"/>
    <n v="1624"/>
    <n v="109"/>
    <n v="549.36"/>
    <n v="1074.6399999999999"/>
  </r>
  <r>
    <s v="Brien Boise"/>
    <x v="1"/>
    <s v="50% Dark Bites"/>
    <d v="2021-09-27T00:00:00"/>
    <n v="8365"/>
    <n v="399"/>
    <n v="2984.52"/>
    <n v="5380.48"/>
  </r>
  <r>
    <s v="Dennison Crosswaite"/>
    <x v="0"/>
    <s v="Baker's Choco Chips"/>
    <d v="2021-09-27T00:00:00"/>
    <n v="371"/>
    <n v="38"/>
    <n v="471.58"/>
    <n v="-100.57999999999998"/>
  </r>
  <r>
    <s v="Ches Bonnell"/>
    <x v="5"/>
    <s v="Eclairs"/>
    <d v="2021-09-27T00:00:00"/>
    <n v="3976"/>
    <n v="362"/>
    <n v="2284.2199999999998"/>
    <n v="1691.7800000000002"/>
  </r>
  <r>
    <s v="Beverie Moffet"/>
    <x v="3"/>
    <s v="99% Dark &amp; Pure"/>
    <d v="2021-09-27T00:00:00"/>
    <n v="11830"/>
    <n v="770"/>
    <n v="5952.1"/>
    <n v="5877.9"/>
  </r>
  <r>
    <s v="Wilone O'Kielt"/>
    <x v="5"/>
    <s v="Almond Choco"/>
    <d v="2021-09-27T00:00:00"/>
    <n v="3556"/>
    <n v="137"/>
    <n v="705.55000000000007"/>
    <n v="2850.45"/>
  </r>
  <r>
    <s v="Ches Bonnell"/>
    <x v="5"/>
    <s v="Mint Chip Choco"/>
    <d v="2021-09-28T00:00:00"/>
    <n v="1778"/>
    <n v="223"/>
    <n v="1275.56"/>
    <n v="502.44000000000005"/>
  </r>
  <r>
    <s v="Kaine Padly"/>
    <x v="3"/>
    <s v="Orange Choco"/>
    <d v="2021-09-28T00:00:00"/>
    <n v="2394"/>
    <n v="399"/>
    <n v="1468.3200000000002"/>
    <n v="925.67999999999984"/>
  </r>
  <r>
    <s v="Andria Kimpton"/>
    <x v="0"/>
    <s v="Smooth Sliky Salty"/>
    <d v="2021-09-28T00:00:00"/>
    <n v="6524"/>
    <n v="700"/>
    <n v="1931.9999999999998"/>
    <n v="4592"/>
  </r>
  <r>
    <s v="Dotty Strutley"/>
    <x v="3"/>
    <s v="Milk Bars"/>
    <d v="2021-09-28T00:00:00"/>
    <n v="6293"/>
    <n v="350"/>
    <n v="1841"/>
    <n v="4452"/>
  </r>
  <r>
    <s v="Madelene Upcott"/>
    <x v="3"/>
    <s v="Manuka Honey Choco"/>
    <d v="2021-09-28T00:00:00"/>
    <n v="4067"/>
    <n v="291"/>
    <n v="1978.8"/>
    <n v="2088.1999999999998"/>
  </r>
  <r>
    <s v="Karlen McCaffrey"/>
    <x v="4"/>
    <s v="Baker's Choco Chips"/>
    <d v="2021-09-28T00:00:00"/>
    <n v="3374"/>
    <n v="482"/>
    <n v="5981.62"/>
    <n v="-2607.62"/>
  </r>
  <r>
    <s v="Brien Boise"/>
    <x v="3"/>
    <s v="Organic Choco Syrup"/>
    <d v="2021-09-28T00:00:00"/>
    <n v="2954"/>
    <n v="135"/>
    <n v="1291.95"/>
    <n v="1662.05"/>
  </r>
  <r>
    <s v="Andria Kimpton"/>
    <x v="4"/>
    <s v="Mint Chip Choco"/>
    <d v="2021-09-28T00:00:00"/>
    <n v="3864"/>
    <n v="387"/>
    <n v="2213.64"/>
    <n v="1650.3600000000001"/>
  </r>
  <r>
    <s v="Kaine Padly"/>
    <x v="4"/>
    <s v="Almond Choco"/>
    <d v="2021-09-28T00:00:00"/>
    <n v="252"/>
    <n v="11"/>
    <n v="56.650000000000006"/>
    <n v="195.35"/>
  </r>
  <r>
    <s v="Dotty Strutley"/>
    <x v="1"/>
    <s v="After Nines"/>
    <d v="2021-09-28T00:00:00"/>
    <n v="441"/>
    <n v="23"/>
    <n v="235.29000000000002"/>
    <n v="205.70999999999998"/>
  </r>
  <r>
    <s v="Kaine Padly"/>
    <x v="1"/>
    <s v="Fruit &amp; Nut Bars"/>
    <d v="2021-09-28T00:00:00"/>
    <n v="6510"/>
    <n v="434"/>
    <n v="2057.1600000000003"/>
    <n v="4452.84"/>
  </r>
  <r>
    <s v="Marney O'Breen"/>
    <x v="1"/>
    <s v="Orange Choco"/>
    <d v="2021-09-28T00:00:00"/>
    <n v="11095"/>
    <n v="1400"/>
    <n v="5152"/>
    <n v="5943"/>
  </r>
  <r>
    <s v="Oby Sorrel"/>
    <x v="0"/>
    <s v="Peanut Butter Cubes"/>
    <d v="2021-09-28T00:00:00"/>
    <n v="21"/>
    <n v="2"/>
    <n v="5.3"/>
    <n v="15.7"/>
  </r>
  <r>
    <s v="Gunar Cockshoot"/>
    <x v="0"/>
    <s v="70% Dark Bites"/>
    <d v="2021-09-28T00:00:00"/>
    <n v="5124"/>
    <n v="366"/>
    <n v="1844.64"/>
    <n v="3279.3599999999997"/>
  </r>
  <r>
    <s v="Jan Morforth"/>
    <x v="3"/>
    <s v="Baker's Choco Chips"/>
    <d v="2021-09-28T00:00:00"/>
    <n v="1995"/>
    <n v="200"/>
    <n v="2482"/>
    <n v="-487"/>
  </r>
  <r>
    <s v="Dennison Crosswaite"/>
    <x v="3"/>
    <s v="Spicy Special Slims"/>
    <d v="2021-09-28T00:00:00"/>
    <n v="2219"/>
    <n v="171"/>
    <n v="1405.6200000000001"/>
    <n v="813.37999999999988"/>
  </r>
  <r>
    <s v="Ches Bonnell"/>
    <x v="3"/>
    <s v="Milk Bars"/>
    <d v="2021-09-28T00:00:00"/>
    <n v="7728"/>
    <n v="455"/>
    <n v="2393.2999999999997"/>
    <n v="5334.7000000000007"/>
  </r>
  <r>
    <s v="Brien Boise"/>
    <x v="5"/>
    <s v="Organic Choco Syrup"/>
    <d v="2021-09-28T00:00:00"/>
    <n v="11312"/>
    <n v="492"/>
    <n v="4708.4400000000005"/>
    <n v="6603.5599999999995"/>
  </r>
  <r>
    <s v="Andria Kimpton"/>
    <x v="2"/>
    <s v="Choco Coated Almonds"/>
    <d v="2021-09-28T00:00:00"/>
    <n v="826"/>
    <n v="36"/>
    <n v="119.52"/>
    <n v="706.48"/>
  </r>
  <r>
    <s v="Dotty Strutley"/>
    <x v="2"/>
    <s v="50% Dark Bites"/>
    <d v="2021-09-28T00:00:00"/>
    <n v="12502"/>
    <n v="596"/>
    <n v="4458.08"/>
    <n v="8043.92"/>
  </r>
  <r>
    <s v="Gigi Bohling"/>
    <x v="3"/>
    <s v="Fruit &amp; Nut Bars"/>
    <d v="2021-09-28T00:00:00"/>
    <n v="7063"/>
    <n v="442"/>
    <n v="2095.08"/>
    <n v="4967.92"/>
  </r>
  <r>
    <s v="Beverie Moffet"/>
    <x v="4"/>
    <s v="Drinking Coco"/>
    <d v="2021-09-29T00:00:00"/>
    <n v="3591"/>
    <n v="139"/>
    <n v="1381.6599999999999"/>
    <n v="2209.34"/>
  </r>
  <r>
    <s v="Kelci Walkden"/>
    <x v="3"/>
    <s v="Almond Choco"/>
    <d v="2021-09-29T00:00:00"/>
    <n v="511"/>
    <n v="22"/>
    <n v="113.30000000000001"/>
    <n v="397.7"/>
  </r>
  <r>
    <s v="Dotty Strutley"/>
    <x v="5"/>
    <s v="Orange Choco"/>
    <d v="2021-09-29T00:00:00"/>
    <n v="4305"/>
    <n v="615"/>
    <n v="2263.2000000000003"/>
    <n v="2041.7999999999997"/>
  </r>
  <r>
    <s v="Dennison Crosswaite"/>
    <x v="5"/>
    <s v="After Nines"/>
    <d v="2021-09-29T00:00:00"/>
    <n v="301"/>
    <n v="18"/>
    <n v="184.14000000000001"/>
    <n v="116.85999999999999"/>
  </r>
  <r>
    <s v="Barr Faughny"/>
    <x v="2"/>
    <s v="Choco Coated Almonds"/>
    <d v="2021-09-29T00:00:00"/>
    <n v="1701"/>
    <n v="74"/>
    <n v="245.67999999999998"/>
    <n v="1455.32"/>
  </r>
  <r>
    <s v="Wilone O'Kielt"/>
    <x v="3"/>
    <s v="Peanut Butter Cubes"/>
    <d v="2021-09-29T00:00:00"/>
    <n v="5698"/>
    <n v="407"/>
    <n v="1078.55"/>
    <n v="4619.45"/>
  </r>
  <r>
    <s v="Rafaelita Blaksland"/>
    <x v="5"/>
    <s v="Peanut Butter Cubes"/>
    <d v="2021-09-29T00:00:00"/>
    <n v="994"/>
    <n v="77"/>
    <n v="204.04999999999998"/>
    <n v="789.95"/>
  </r>
  <r>
    <s v="Dennison Crosswaite"/>
    <x v="5"/>
    <s v="Spicy Special Slims"/>
    <d v="2021-09-29T00:00:00"/>
    <n v="1869"/>
    <n v="134"/>
    <n v="1101.48"/>
    <n v="767.52"/>
  </r>
  <r>
    <s v="Gunar Cockshoot"/>
    <x v="0"/>
    <s v="Raspberry Choco"/>
    <d v="2021-09-29T00:00:00"/>
    <n v="6650"/>
    <n v="370"/>
    <n v="1424.5"/>
    <n v="5225.5"/>
  </r>
  <r>
    <s v="Brien Boise"/>
    <x v="2"/>
    <s v="50% Dark Bites"/>
    <d v="2021-09-29T00:00:00"/>
    <n v="4424"/>
    <n v="202"/>
    <n v="1510.96"/>
    <n v="2913.04"/>
  </r>
  <r>
    <s v="Kelci Walkden"/>
    <x v="5"/>
    <s v="Raspberry Choco"/>
    <d v="2021-09-29T00:00:00"/>
    <n v="4928"/>
    <n v="247"/>
    <n v="950.95"/>
    <n v="3977.05"/>
  </r>
  <r>
    <s v="Kaine Padly"/>
    <x v="3"/>
    <s v="Baker's Choco Chips"/>
    <d v="2021-09-29T00:00:00"/>
    <n v="9471"/>
    <n v="1190"/>
    <n v="14767.9"/>
    <n v="-5296.9"/>
  </r>
  <r>
    <s v="Wilone O'Kielt"/>
    <x v="1"/>
    <s v="Spicy Special Slims"/>
    <d v="2021-09-29T00:00:00"/>
    <n v="2940"/>
    <n v="196"/>
    <n v="1611.1200000000001"/>
    <n v="1328.8799999999999"/>
  </r>
  <r>
    <s v="Barr Faughny"/>
    <x v="4"/>
    <s v="Almond Choco"/>
    <d v="2021-09-29T00:00:00"/>
    <n v="308"/>
    <n v="12"/>
    <n v="61.800000000000004"/>
    <n v="246.2"/>
  </r>
  <r>
    <s v="Andria Kimpton"/>
    <x v="3"/>
    <s v="Fruit &amp; Nut Bars"/>
    <d v="2021-09-29T00:00:00"/>
    <n v="896"/>
    <n v="60"/>
    <n v="284.40000000000003"/>
    <n v="611.59999999999991"/>
  </r>
  <r>
    <s v="Kelci Walkden"/>
    <x v="5"/>
    <s v="Caramel Stuffed Bars"/>
    <d v="2021-09-29T00:00:00"/>
    <n v="1365"/>
    <n v="51"/>
    <n v="429.93"/>
    <n v="935.06999999999994"/>
  </r>
  <r>
    <s v="Karlen McCaffrey"/>
    <x v="1"/>
    <s v="Choco Coated Almonds"/>
    <d v="2021-09-29T00:00:00"/>
    <n v="2681"/>
    <n v="108"/>
    <n v="358.56"/>
    <n v="2322.44"/>
  </r>
  <r>
    <s v="Kelci Walkden"/>
    <x v="2"/>
    <s v="Peanut Butter Cubes"/>
    <d v="2021-09-29T00:00:00"/>
    <n v="728"/>
    <n v="61"/>
    <n v="161.65"/>
    <n v="566.35"/>
  </r>
  <r>
    <s v="Rafaelita Blaksland"/>
    <x v="0"/>
    <s v="Caramel Stuffed Bars"/>
    <d v="2021-09-29T00:00:00"/>
    <n v="3738"/>
    <n v="144"/>
    <n v="1213.92"/>
    <n v="2524.08"/>
  </r>
  <r>
    <s v="Wilone O'Kielt"/>
    <x v="0"/>
    <s v="Eclairs"/>
    <d v="2021-09-29T00:00:00"/>
    <n v="10997"/>
    <n v="910"/>
    <n v="5742.0999999999995"/>
    <n v="5254.9000000000005"/>
  </r>
  <r>
    <s v="Curtice Advani"/>
    <x v="2"/>
    <s v="Choco Coated Almonds"/>
    <d v="2021-09-29T00:00:00"/>
    <n v="7357"/>
    <n v="335"/>
    <n v="1112.2"/>
    <n v="6244.8"/>
  </r>
  <r>
    <s v="Gunar Cockshoot"/>
    <x v="2"/>
    <s v="70% Dark Bites"/>
    <d v="2021-09-30T00:00:00"/>
    <n v="7952"/>
    <n v="568"/>
    <n v="2862.72"/>
    <n v="5089.2800000000007"/>
  </r>
  <r>
    <s v="Karlen McCaffrey"/>
    <x v="1"/>
    <s v="White Choc"/>
    <d v="2021-09-30T00:00:00"/>
    <n v="6006"/>
    <n v="301"/>
    <n v="1935.4299999999998"/>
    <n v="4070.57"/>
  </r>
  <r>
    <s v="Karlen McCaffrey"/>
    <x v="2"/>
    <s v="White Choc"/>
    <d v="2021-09-30T00:00:00"/>
    <n v="3955"/>
    <n v="220"/>
    <n v="1414.6"/>
    <n v="2540.4"/>
  </r>
  <r>
    <s v="Gunar Cockshoot"/>
    <x v="0"/>
    <s v="Manuka Honey Choco"/>
    <d v="2021-09-30T00:00:00"/>
    <n v="1827"/>
    <n v="122"/>
    <n v="829.6"/>
    <n v="997.4"/>
  </r>
  <r>
    <s v="Kaine Padly"/>
    <x v="4"/>
    <s v="Fruit &amp; Nut Bars"/>
    <d v="2021-09-30T00:00:00"/>
    <n v="448"/>
    <n v="32"/>
    <n v="151.68"/>
    <n v="296.32"/>
  </r>
  <r>
    <s v="Gunar Cockshoot"/>
    <x v="4"/>
    <s v="Caramel Stuffed Bars"/>
    <d v="2021-09-30T00:00:00"/>
    <n v="2541"/>
    <n v="95"/>
    <n v="800.85"/>
    <n v="1740.15"/>
  </r>
  <r>
    <s v="Mallorie Waber"/>
    <x v="4"/>
    <s v="Raspberry Choco"/>
    <d v="2021-10-01T00:00:00"/>
    <n v="6706"/>
    <n v="320"/>
    <n v="1232"/>
    <n v="5474"/>
  </r>
  <r>
    <s v="Oby Sorrel"/>
    <x v="5"/>
    <s v="Peanut Butter Cubes"/>
    <d v="2021-10-01T00:00:00"/>
    <n v="9611"/>
    <n v="566"/>
    <n v="1499.8999999999999"/>
    <n v="8111.1"/>
  </r>
  <r>
    <s v="Jan Morforth"/>
    <x v="1"/>
    <s v="Organic Choco Syrup"/>
    <d v="2021-10-01T00:00:00"/>
    <n v="833"/>
    <n v="37"/>
    <n v="354.09000000000003"/>
    <n v="478.90999999999997"/>
  </r>
  <r>
    <s v="Husein Augar"/>
    <x v="4"/>
    <s v="Mint Chip Choco"/>
    <d v="2021-10-01T00:00:00"/>
    <n v="8862"/>
    <n v="770"/>
    <n v="4404.3999999999996"/>
    <n v="4457.6000000000004"/>
  </r>
  <r>
    <s v="Ches Bonnell"/>
    <x v="2"/>
    <s v="Mint Chip Choco"/>
    <d v="2021-10-01T00:00:00"/>
    <n v="1351"/>
    <n v="113"/>
    <n v="646.36"/>
    <n v="704.64"/>
  </r>
  <r>
    <s v="Brien Boise"/>
    <x v="3"/>
    <s v="Smooth Sliky Salty"/>
    <d v="2021-10-01T00:00:00"/>
    <n v="6587"/>
    <n v="840"/>
    <n v="2318.3999999999996"/>
    <n v="4268.6000000000004"/>
  </r>
  <r>
    <s v="Dennison Crosswaite"/>
    <x v="1"/>
    <s v="Organic Choco Syrup"/>
    <d v="2021-10-01T00:00:00"/>
    <n v="2009"/>
    <n v="92"/>
    <n v="880.44"/>
    <n v="1128.56"/>
  </r>
  <r>
    <s v="Kaine Padly"/>
    <x v="0"/>
    <s v="White Choc"/>
    <d v="2021-10-01T00:00:00"/>
    <n v="3262"/>
    <n v="297"/>
    <n v="1909.7099999999998"/>
    <n v="1352.2900000000002"/>
  </r>
  <r>
    <s v="Husein Augar"/>
    <x v="0"/>
    <s v="Drinking Coco"/>
    <d v="2021-10-01T00:00:00"/>
    <n v="4977"/>
    <n v="185"/>
    <n v="1838.8999999999999"/>
    <n v="3138.1000000000004"/>
  </r>
  <r>
    <s v="Husein Augar"/>
    <x v="4"/>
    <s v="Raspberry Choco"/>
    <d v="2021-10-01T00:00:00"/>
    <n v="8071"/>
    <n v="404"/>
    <n v="1555.4"/>
    <n v="6515.6"/>
  </r>
  <r>
    <s v="Karlen McCaffrey"/>
    <x v="5"/>
    <s v="70% Dark Bites"/>
    <d v="2021-10-01T00:00:00"/>
    <n v="7014"/>
    <n v="770"/>
    <n v="3880.8"/>
    <n v="3133.2"/>
  </r>
  <r>
    <s v="Wilone O'Kielt"/>
    <x v="1"/>
    <s v="Milk Bars"/>
    <d v="2021-10-01T00:00:00"/>
    <n v="2443"/>
    <n v="163"/>
    <n v="857.38"/>
    <n v="1585.62"/>
  </r>
  <r>
    <s v="Dotty Strutley"/>
    <x v="4"/>
    <s v="Spicy Special Slims"/>
    <d v="2021-10-01T00:00:00"/>
    <n v="4529"/>
    <n v="453"/>
    <n v="3723.6600000000003"/>
    <n v="805.33999999999969"/>
  </r>
  <r>
    <s v="Dennison Crosswaite"/>
    <x v="1"/>
    <s v="Spicy Special Slims"/>
    <d v="2021-10-01T00:00:00"/>
    <n v="5411"/>
    <n v="602"/>
    <n v="4948.4400000000005"/>
    <n v="462.55999999999949"/>
  </r>
  <r>
    <s v="Jehu Rudeforth"/>
    <x v="0"/>
    <s v="Smooth Sliky Salty"/>
    <d v="2021-10-01T00:00:00"/>
    <n v="1715"/>
    <n v="215"/>
    <n v="593.4"/>
    <n v="1121.5999999999999"/>
  </r>
  <r>
    <s v="Karlen McCaffrey"/>
    <x v="5"/>
    <s v="Peanut Butter Cubes"/>
    <d v="2021-10-01T00:00:00"/>
    <n v="3500"/>
    <n v="195"/>
    <n v="516.75"/>
    <n v="2983.25"/>
  </r>
  <r>
    <s v="Brien Boise"/>
    <x v="3"/>
    <s v="Organic Choco Syrup"/>
    <d v="2021-10-01T00:00:00"/>
    <n v="8218"/>
    <n v="374"/>
    <n v="3579.1800000000003"/>
    <n v="4638.82"/>
  </r>
  <r>
    <s v="Jan Morforth"/>
    <x v="1"/>
    <s v="Manuka Honey Choco"/>
    <d v="2021-10-01T00:00:00"/>
    <n v="5999"/>
    <n v="261"/>
    <n v="1774.8"/>
    <n v="4224.2"/>
  </r>
  <r>
    <s v="Rafaelita Blaksland"/>
    <x v="5"/>
    <s v="Smooth Sliky Salty"/>
    <d v="2021-10-01T00:00:00"/>
    <n v="7714"/>
    <n v="1260"/>
    <n v="3477.6"/>
    <n v="4236.3999999999996"/>
  </r>
  <r>
    <s v="Gunar Cockshoot"/>
    <x v="1"/>
    <s v="White Choc"/>
    <d v="2021-10-01T00:00:00"/>
    <n v="28"/>
    <n v="3"/>
    <n v="19.29"/>
    <n v="8.7100000000000009"/>
  </r>
  <r>
    <s v="Kelci Walkden"/>
    <x v="0"/>
    <s v="85% Dark Bars"/>
    <d v="2021-10-01T00:00:00"/>
    <n v="987"/>
    <n v="55"/>
    <n v="578.04999999999995"/>
    <n v="408.95000000000005"/>
  </r>
  <r>
    <s v="Van Tuxwell"/>
    <x v="0"/>
    <s v="Choco Coated Almonds"/>
    <d v="2021-10-01T00:00:00"/>
    <n v="3864"/>
    <n v="322"/>
    <n v="1069.04"/>
    <n v="2794.96"/>
  </r>
  <r>
    <s v="Dennison Crosswaite"/>
    <x v="0"/>
    <s v="Eclairs"/>
    <d v="2021-10-01T00:00:00"/>
    <n v="6447"/>
    <n v="1050"/>
    <n v="6625.5"/>
    <n v="-178.5"/>
  </r>
  <r>
    <s v="Husein Augar"/>
    <x v="5"/>
    <s v="Orange Choco"/>
    <d v="2021-10-01T00:00:00"/>
    <n v="8169"/>
    <n v="409"/>
    <n v="1505.1200000000001"/>
    <n v="6663.88"/>
  </r>
  <r>
    <s v="Gigi Bohling"/>
    <x v="1"/>
    <s v="Peanut Butter Cubes"/>
    <d v="2021-10-01T00:00:00"/>
    <n v="2828"/>
    <n v="149"/>
    <n v="394.84999999999997"/>
    <n v="2433.15"/>
  </r>
  <r>
    <s v="Kaine Padly"/>
    <x v="1"/>
    <s v="Caramel Stuffed Bars"/>
    <d v="2021-10-01T00:00:00"/>
    <n v="5145"/>
    <n v="322"/>
    <n v="2714.46"/>
    <n v="2430.54"/>
  </r>
  <r>
    <s v="Ches Bonnell"/>
    <x v="1"/>
    <s v="50% Dark Bites"/>
    <d v="2021-10-01T00:00:00"/>
    <n v="2520"/>
    <n v="101"/>
    <n v="755.48"/>
    <n v="1764.52"/>
  </r>
  <r>
    <s v="Jehu Rudeforth"/>
    <x v="2"/>
    <s v="Spicy Special Slims"/>
    <d v="2021-10-01T00:00:00"/>
    <n v="5180"/>
    <n v="648"/>
    <n v="5326.56"/>
    <n v="-146.5600000000004"/>
  </r>
  <r>
    <s v="Oby Sorrel"/>
    <x v="4"/>
    <s v="Mint Chip Choco"/>
    <d v="2021-10-01T00:00:00"/>
    <n v="13286"/>
    <n v="980"/>
    <n v="5605.5999999999995"/>
    <n v="7680.4000000000005"/>
  </r>
  <r>
    <s v="Wilone O'Kielt"/>
    <x v="0"/>
    <s v="85% Dark Bars"/>
    <d v="2021-10-01T00:00:00"/>
    <n v="6482"/>
    <n v="342"/>
    <n v="3594.42"/>
    <n v="2887.58"/>
  </r>
  <r>
    <s v="Andria Kimpton"/>
    <x v="5"/>
    <s v="Fruit &amp; Nut Bars"/>
    <d v="2021-10-01T00:00:00"/>
    <n v="6069"/>
    <n v="434"/>
    <n v="2057.1600000000003"/>
    <n v="4011.8399999999997"/>
  </r>
  <r>
    <s v="Brien Boise"/>
    <x v="1"/>
    <s v="Peanut Butter Cubes"/>
    <d v="2021-10-01T00:00:00"/>
    <n v="6041"/>
    <n v="318"/>
    <n v="842.69999999999993"/>
    <n v="5198.3"/>
  </r>
  <r>
    <s v="Wilone O'Kielt"/>
    <x v="0"/>
    <s v="Drinking Coco"/>
    <d v="2021-10-01T00:00:00"/>
    <n v="1757"/>
    <n v="68"/>
    <n v="675.92"/>
    <n v="1081.08"/>
  </r>
  <r>
    <s v="Karlen McCaffrey"/>
    <x v="4"/>
    <s v="Milk Bars"/>
    <d v="2021-10-01T00:00:00"/>
    <n v="11704"/>
    <n v="700"/>
    <n v="3682"/>
    <n v="8022"/>
  </r>
  <r>
    <s v="Ches Bonnell"/>
    <x v="1"/>
    <s v="Raspberry Choco"/>
    <d v="2021-10-01T00:00:00"/>
    <n v="2380"/>
    <n v="119"/>
    <n v="458.15000000000003"/>
    <n v="1921.85"/>
  </r>
  <r>
    <s v="Jehu Rudeforth"/>
    <x v="5"/>
    <s v="After Nines"/>
    <d v="2021-10-01T00:00:00"/>
    <n v="2625"/>
    <n v="165"/>
    <n v="1687.95"/>
    <n v="937.05"/>
  </r>
  <r>
    <s v="Rafaelita Blaksland"/>
    <x v="1"/>
    <s v="Orange Choco"/>
    <d v="2021-10-01T00:00:00"/>
    <n v="5502"/>
    <n v="306"/>
    <n v="1126.0800000000002"/>
    <n v="4375.92"/>
  </r>
  <r>
    <s v="Dotty Strutley"/>
    <x v="2"/>
    <s v="85% Dark Bars"/>
    <d v="2021-10-01T00:00:00"/>
    <n v="686"/>
    <n v="35"/>
    <n v="367.84999999999997"/>
    <n v="318.15000000000003"/>
  </r>
  <r>
    <s v="Karlen McCaffrey"/>
    <x v="2"/>
    <s v="99% Dark &amp; Pure"/>
    <d v="2021-10-01T00:00:00"/>
    <n v="1785"/>
    <n v="82"/>
    <n v="633.86"/>
    <n v="1151.1399999999999"/>
  </r>
  <r>
    <s v="Jan Morforth"/>
    <x v="0"/>
    <s v="Smooth Sliky Salty"/>
    <d v="2021-10-01T00:00:00"/>
    <n v="12873"/>
    <n v="2170"/>
    <n v="5989.2"/>
    <n v="6883.8"/>
  </r>
  <r>
    <s v="Husein Augar"/>
    <x v="0"/>
    <s v="Organic Choco Syrup"/>
    <d v="2021-10-01T00:00:00"/>
    <n v="3017"/>
    <n v="138"/>
    <n v="1320.66"/>
    <n v="1696.34"/>
  </r>
  <r>
    <s v="Jehu Rudeforth"/>
    <x v="1"/>
    <s v="Choco Coated Almonds"/>
    <d v="2021-10-01T00:00:00"/>
    <n v="5264"/>
    <n v="527"/>
    <n v="1749.6399999999999"/>
    <n v="3514.36"/>
  </r>
  <r>
    <s v="Gunar Cockshoot"/>
    <x v="5"/>
    <s v="Milk Bars"/>
    <d v="2021-10-01T00:00:00"/>
    <n v="4935"/>
    <n v="291"/>
    <n v="1530.6599999999999"/>
    <n v="3404.34"/>
  </r>
  <r>
    <s v="Wilone O'Kielt"/>
    <x v="5"/>
    <s v="Caramel Stuffed Bars"/>
    <d v="2021-10-01T00:00:00"/>
    <n v="2681"/>
    <n v="168"/>
    <n v="1416.24"/>
    <n v="1264.76"/>
  </r>
  <r>
    <s v="Oby Sorrel"/>
    <x v="2"/>
    <s v="99% Dark &amp; Pure"/>
    <d v="2021-10-04T00:00:00"/>
    <n v="2765"/>
    <n v="116"/>
    <n v="896.68000000000006"/>
    <n v="1868.32"/>
  </r>
  <r>
    <s v="Kaine Padly"/>
    <x v="4"/>
    <s v="99% Dark &amp; Pure"/>
    <d v="2021-10-04T00:00:00"/>
    <n v="21"/>
    <n v="1"/>
    <n v="7.73"/>
    <n v="13.27"/>
  </r>
  <r>
    <s v="Van Tuxwell"/>
    <x v="4"/>
    <s v="Drinking Coco"/>
    <d v="2021-10-04T00:00:00"/>
    <n v="707"/>
    <n v="27"/>
    <n v="268.38"/>
    <n v="438.62"/>
  </r>
  <r>
    <s v="Oby Sorrel"/>
    <x v="4"/>
    <s v="Choco Coated Almonds"/>
    <d v="2021-10-04T00:00:00"/>
    <n v="966"/>
    <n v="97"/>
    <n v="322.03999999999996"/>
    <n v="643.96"/>
  </r>
  <r>
    <s v="Roddy Speechley"/>
    <x v="1"/>
    <s v="Fruit &amp; Nut Bars"/>
    <d v="2021-10-04T00:00:00"/>
    <n v="5593"/>
    <n v="400"/>
    <n v="1896"/>
    <n v="3697"/>
  </r>
  <r>
    <s v="Ches Bonnell"/>
    <x v="5"/>
    <s v="Orange Choco"/>
    <d v="2021-10-04T00:00:00"/>
    <n v="8043"/>
    <n v="447"/>
    <n v="1644.96"/>
    <n v="6398.04"/>
  </r>
  <r>
    <s v="Curtice Advani"/>
    <x v="2"/>
    <s v="99% Dark &amp; Pure"/>
    <d v="2021-10-04T00:00:00"/>
    <n v="14168"/>
    <n v="591"/>
    <n v="4568.43"/>
    <n v="9599.57"/>
  </r>
  <r>
    <s v="Mallorie Waber"/>
    <x v="2"/>
    <s v="85% Dark Bars"/>
    <d v="2021-10-04T00:00:00"/>
    <n v="11235"/>
    <n v="625"/>
    <n v="6568.75"/>
    <n v="4666.25"/>
  </r>
  <r>
    <s v="Kaine Padly"/>
    <x v="2"/>
    <s v="After Nines"/>
    <d v="2021-10-04T00:00:00"/>
    <n v="8491"/>
    <n v="531"/>
    <n v="5432.13"/>
    <n v="3058.87"/>
  </r>
  <r>
    <s v="Van Tuxwell"/>
    <x v="1"/>
    <s v="99% Dark &amp; Pure"/>
    <d v="2021-10-04T00:00:00"/>
    <n v="2786"/>
    <n v="122"/>
    <n v="943.06000000000006"/>
    <n v="1842.94"/>
  </r>
  <r>
    <s v="Karlen McCaffrey"/>
    <x v="5"/>
    <s v="Caramel Stuffed Bars"/>
    <d v="2021-10-04T00:00:00"/>
    <n v="8666"/>
    <n v="578"/>
    <n v="4872.54"/>
    <n v="3793.46"/>
  </r>
  <r>
    <s v="Madelene Upcott"/>
    <x v="2"/>
    <s v="Orange Choco"/>
    <d v="2021-10-04T00:00:00"/>
    <n v="7672"/>
    <n v="427"/>
    <n v="1571.3600000000001"/>
    <n v="6100.6399999999994"/>
  </r>
  <r>
    <s v="Husein Augar"/>
    <x v="2"/>
    <s v="Orange Choco"/>
    <d v="2021-10-04T00:00:00"/>
    <n v="175"/>
    <n v="9"/>
    <n v="33.120000000000005"/>
    <n v="141.88"/>
  </r>
  <r>
    <s v="Van Tuxwell"/>
    <x v="0"/>
    <s v="70% Dark Bites"/>
    <d v="2021-10-04T00:00:00"/>
    <n v="5201"/>
    <n v="578"/>
    <n v="2913.12"/>
    <n v="2287.88"/>
  </r>
  <r>
    <s v="Marney O'Breen"/>
    <x v="0"/>
    <s v="Eclairs"/>
    <d v="2021-10-04T00:00:00"/>
    <n v="10647"/>
    <n v="1540"/>
    <n v="9717.4"/>
    <n v="929.60000000000036"/>
  </r>
  <r>
    <s v="Andria Kimpton"/>
    <x v="4"/>
    <s v="After Nines"/>
    <d v="2021-10-04T00:00:00"/>
    <n v="7868"/>
    <n v="438"/>
    <n v="4480.74"/>
    <n v="3387.26"/>
  </r>
  <r>
    <s v="Kaine Padly"/>
    <x v="3"/>
    <s v="70% Dark Bites"/>
    <d v="2021-10-04T00:00:00"/>
    <n v="6447"/>
    <n v="840"/>
    <n v="4233.6000000000004"/>
    <n v="2213.3999999999996"/>
  </r>
  <r>
    <s v="Roddy Speechley"/>
    <x v="4"/>
    <s v="White Choc"/>
    <d v="2021-10-04T00:00:00"/>
    <n v="2681"/>
    <n v="244"/>
    <n v="1568.9199999999998"/>
    <n v="1112.0800000000002"/>
  </r>
  <r>
    <s v="Jan Morforth"/>
    <x v="0"/>
    <s v="Fruit &amp; Nut Bars"/>
    <d v="2021-10-04T00:00:00"/>
    <n v="2499"/>
    <n v="179"/>
    <n v="848.46"/>
    <n v="1650.54"/>
  </r>
  <r>
    <s v="Brien Boise"/>
    <x v="0"/>
    <s v="Eclairs"/>
    <d v="2021-10-04T00:00:00"/>
    <n v="2597"/>
    <n v="371"/>
    <n v="2341.0099999999998"/>
    <n v="255.99000000000024"/>
  </r>
  <r>
    <s v="Roddy Speechley"/>
    <x v="3"/>
    <s v="Manuka Honey Choco"/>
    <d v="2021-10-04T00:00:00"/>
    <n v="700"/>
    <n v="34"/>
    <n v="231.2"/>
    <n v="468.8"/>
  </r>
  <r>
    <s v="Kelci Walkden"/>
    <x v="2"/>
    <s v="Raspberry Choco"/>
    <d v="2021-10-05T00:00:00"/>
    <n v="5383"/>
    <n v="245"/>
    <n v="943.25"/>
    <n v="4439.75"/>
  </r>
  <r>
    <s v="Kaine Padly"/>
    <x v="3"/>
    <s v="Milk Bars"/>
    <d v="2021-10-05T00:00:00"/>
    <n v="8267"/>
    <n v="552"/>
    <n v="2903.52"/>
    <n v="5363.48"/>
  </r>
  <r>
    <s v="Marney O'Breen"/>
    <x v="4"/>
    <s v="Eclairs"/>
    <d v="2021-10-05T00:00:00"/>
    <n v="13251"/>
    <n v="2240"/>
    <n v="14134.4"/>
    <n v="-883.39999999999964"/>
  </r>
  <r>
    <s v="Marney O'Breen"/>
    <x v="0"/>
    <s v="Caramel Stuffed Bars"/>
    <d v="2021-10-05T00:00:00"/>
    <n v="6643"/>
    <n v="416"/>
    <n v="3506.88"/>
    <n v="3136.12"/>
  </r>
  <r>
    <s v="Curtice Advani"/>
    <x v="0"/>
    <s v="Eclairs"/>
    <d v="2021-10-05T00:00:00"/>
    <n v="2100"/>
    <n v="350"/>
    <n v="2208.5"/>
    <n v="-108.5"/>
  </r>
  <r>
    <s v="Kaine Padly"/>
    <x v="5"/>
    <s v="Milk Bars"/>
    <d v="2021-10-05T00:00:00"/>
    <n v="2534"/>
    <n v="169"/>
    <n v="888.93999999999994"/>
    <n v="1645.06"/>
  </r>
  <r>
    <s v="Wilone O'Kielt"/>
    <x v="5"/>
    <s v="Drinking Coco"/>
    <d v="2021-10-05T00:00:00"/>
    <n v="5768"/>
    <n v="222"/>
    <n v="2206.6799999999998"/>
    <n v="3561.32"/>
  </r>
  <r>
    <s v="Gunar Cockshoot"/>
    <x v="3"/>
    <s v="Peanut Butter Cubes"/>
    <d v="2021-10-05T00:00:00"/>
    <n v="4438"/>
    <n v="262"/>
    <n v="694.3"/>
    <n v="3743.7"/>
  </r>
  <r>
    <s v="Ches Bonnell"/>
    <x v="3"/>
    <s v="Spicy Special Slims"/>
    <d v="2021-10-05T00:00:00"/>
    <n v="6321"/>
    <n v="700"/>
    <n v="5754"/>
    <n v="567"/>
  </r>
  <r>
    <s v="Curtice Advani"/>
    <x v="2"/>
    <s v="Smooth Sliky Salty"/>
    <d v="2021-10-05T00:00:00"/>
    <n v="2107"/>
    <n v="264"/>
    <n v="728.64"/>
    <n v="1378.3600000000001"/>
  </r>
  <r>
    <s v="Gigi Bohling"/>
    <x v="2"/>
    <s v="Choco Coated Almonds"/>
    <d v="2021-10-05T00:00:00"/>
    <n v="12187"/>
    <n v="1050"/>
    <n v="3486"/>
    <n v="8701"/>
  </r>
  <r>
    <s v="Ches Bonnell"/>
    <x v="3"/>
    <s v="85% Dark Bars"/>
    <d v="2021-10-05T00:00:00"/>
    <n v="9919"/>
    <n v="552"/>
    <n v="5801.5199999999995"/>
    <n v="4117.4800000000005"/>
  </r>
  <r>
    <s v="Gigi Bohling"/>
    <x v="2"/>
    <s v="Peanut Butter Cubes"/>
    <d v="2021-10-05T00:00:00"/>
    <n v="4445"/>
    <n v="262"/>
    <n v="694.3"/>
    <n v="3750.7"/>
  </r>
  <r>
    <s v="Karlen McCaffrey"/>
    <x v="1"/>
    <s v="Raspberry Choco"/>
    <d v="2021-10-05T00:00:00"/>
    <n v="9317"/>
    <n v="424"/>
    <n v="1632.4"/>
    <n v="7684.6"/>
  </r>
  <r>
    <s v="Brien Boise"/>
    <x v="1"/>
    <s v="Drinking Coco"/>
    <d v="2021-10-05T00:00:00"/>
    <n v="4879"/>
    <n v="188"/>
    <n v="1868.7199999999998"/>
    <n v="3010.28"/>
  </r>
  <r>
    <s v="Andria Kimpton"/>
    <x v="0"/>
    <s v="85% Dark Bars"/>
    <d v="2021-10-05T00:00:00"/>
    <n v="1484"/>
    <n v="75"/>
    <n v="788.25"/>
    <n v="695.75"/>
  </r>
  <r>
    <s v="Kaine Padly"/>
    <x v="5"/>
    <s v="Choco Coated Almonds"/>
    <d v="2021-10-05T00:00:00"/>
    <n v="8659"/>
    <n v="840"/>
    <n v="2788.7999999999997"/>
    <n v="5870.2000000000007"/>
  </r>
  <r>
    <s v="Jan Morforth"/>
    <x v="1"/>
    <s v="Mint Chip Choco"/>
    <d v="2021-10-05T00:00:00"/>
    <n v="623"/>
    <n v="52"/>
    <n v="297.44"/>
    <n v="325.56"/>
  </r>
  <r>
    <s v="Gunar Cockshoot"/>
    <x v="0"/>
    <s v="Mint Chip Choco"/>
    <d v="2021-10-05T00:00:00"/>
    <n v="13552"/>
    <n v="1050"/>
    <n v="6006"/>
    <n v="7546"/>
  </r>
  <r>
    <s v="Mallorie Waber"/>
    <x v="4"/>
    <s v="Eclairs"/>
    <d v="2021-10-05T00:00:00"/>
    <n v="5523"/>
    <n v="910"/>
    <n v="5742.0999999999995"/>
    <n v="-219.09999999999945"/>
  </r>
  <r>
    <s v="Gunar Cockshoot"/>
    <x v="3"/>
    <s v="Manuka Honey Choco"/>
    <d v="2021-10-05T00:00:00"/>
    <n v="4578"/>
    <n v="209"/>
    <n v="1421.2"/>
    <n v="3156.8"/>
  </r>
  <r>
    <s v="Beverie Moffet"/>
    <x v="2"/>
    <s v="Smooth Sliky Salty"/>
    <d v="2021-10-05T00:00:00"/>
    <n v="224"/>
    <n v="28"/>
    <n v="77.28"/>
    <n v="146.72"/>
  </r>
  <r>
    <s v="Dennison Crosswaite"/>
    <x v="4"/>
    <s v="50% Dark Bites"/>
    <d v="2021-10-05T00:00:00"/>
    <n v="1351"/>
    <n v="51"/>
    <n v="381.48"/>
    <n v="969.52"/>
  </r>
  <r>
    <s v="Brien Boise"/>
    <x v="5"/>
    <s v="Milk Bars"/>
    <d v="2021-10-05T00:00:00"/>
    <n v="12369"/>
    <n v="770"/>
    <n v="4050.2"/>
    <n v="8318.7999999999993"/>
  </r>
  <r>
    <s v="Ches Bonnell"/>
    <x v="4"/>
    <s v="Spicy Special Slims"/>
    <d v="2021-10-05T00:00:00"/>
    <n v="1351"/>
    <n v="151"/>
    <n v="1241.22"/>
    <n v="109.77999999999997"/>
  </r>
  <r>
    <s v="Mallorie Waber"/>
    <x v="1"/>
    <s v="White Choc"/>
    <d v="2021-10-05T00:00:00"/>
    <n v="6251"/>
    <n v="521"/>
    <n v="3350.0299999999997"/>
    <n v="2900.9700000000003"/>
  </r>
  <r>
    <s v="Camilla Castle"/>
    <x v="5"/>
    <s v="Organic Choco Syrup"/>
    <d v="2021-10-05T00:00:00"/>
    <n v="9793"/>
    <n v="446"/>
    <n v="4268.22"/>
    <n v="5524.78"/>
  </r>
  <r>
    <s v="Brien Boise"/>
    <x v="4"/>
    <s v="Smooth Sliky Salty"/>
    <d v="2021-10-05T00:00:00"/>
    <n v="1092"/>
    <n v="182"/>
    <n v="502.31999999999994"/>
    <n v="589.68000000000006"/>
  </r>
  <r>
    <s v="Beverie Moffet"/>
    <x v="3"/>
    <s v="Baker's Choco Chips"/>
    <d v="2021-10-05T00:00:00"/>
    <n v="4081"/>
    <n v="178"/>
    <n v="2208.98"/>
    <n v="1872.02"/>
  </r>
  <r>
    <s v="Van Tuxwell"/>
    <x v="0"/>
    <s v="Spicy Special Slims"/>
    <d v="2021-10-05T00:00:00"/>
    <n v="1911"/>
    <n v="192"/>
    <n v="1578.2400000000002"/>
    <n v="332.75999999999976"/>
  </r>
  <r>
    <s v="Brien Boise"/>
    <x v="3"/>
    <s v="Manuka Honey Choco"/>
    <d v="2021-10-05T00:00:00"/>
    <n v="8554"/>
    <n v="408"/>
    <n v="2774.4"/>
    <n v="5779.6"/>
  </r>
  <r>
    <s v="Karlen McCaffrey"/>
    <x v="3"/>
    <s v="Milk Bars"/>
    <d v="2021-10-05T00:00:00"/>
    <n v="3584"/>
    <n v="239"/>
    <n v="1257.1399999999999"/>
    <n v="2326.86"/>
  </r>
  <r>
    <s v="Jehu Rudeforth"/>
    <x v="3"/>
    <s v="50% Dark Bites"/>
    <d v="2021-10-05T00:00:00"/>
    <n v="3283"/>
    <n v="132"/>
    <n v="987.36"/>
    <n v="2295.64"/>
  </r>
  <r>
    <s v="Rafaelita Blaksland"/>
    <x v="3"/>
    <s v="Raspberry Choco"/>
    <d v="2021-10-05T00:00:00"/>
    <n v="2107"/>
    <n v="96"/>
    <n v="369.6"/>
    <n v="1737.4"/>
  </r>
  <r>
    <s v="Curtice Advani"/>
    <x v="1"/>
    <s v="Milk Bars"/>
    <d v="2021-10-05T00:00:00"/>
    <n v="2891"/>
    <n v="171"/>
    <n v="899.45999999999992"/>
    <n v="1991.54"/>
  </r>
  <r>
    <s v="Kaine Padly"/>
    <x v="2"/>
    <s v="Milk Bars"/>
    <d v="2021-10-05T00:00:00"/>
    <n v="2513"/>
    <n v="168"/>
    <n v="883.68"/>
    <n v="1629.3200000000002"/>
  </r>
  <r>
    <s v="Wilone O'Kielt"/>
    <x v="2"/>
    <s v="Mint Chip Choco"/>
    <d v="2021-10-05T00:00:00"/>
    <n v="1232"/>
    <n v="103"/>
    <n v="589.16"/>
    <n v="642.84"/>
  </r>
  <r>
    <s v="Dennison Crosswaite"/>
    <x v="1"/>
    <s v="Smooth Sliky Salty"/>
    <d v="2021-10-05T00:00:00"/>
    <n v="3178"/>
    <n v="398"/>
    <n v="1098.48"/>
    <n v="2079.52"/>
  </r>
  <r>
    <s v="Marney O'Breen"/>
    <x v="3"/>
    <s v="Fruit &amp; Nut Bars"/>
    <d v="2021-10-05T00:00:00"/>
    <n v="2037"/>
    <n v="136"/>
    <n v="644.64"/>
    <n v="1392.3600000000001"/>
  </r>
  <r>
    <s v="Oby Sorrel"/>
    <x v="1"/>
    <s v="Almond Choco"/>
    <d v="2021-10-05T00:00:00"/>
    <n v="4102"/>
    <n v="257"/>
    <n v="1323.5500000000002"/>
    <n v="2778.45"/>
  </r>
  <r>
    <s v="Camilla Castle"/>
    <x v="5"/>
    <s v="Raspberry Choco"/>
    <d v="2021-10-05T00:00:00"/>
    <n v="1106"/>
    <n v="51"/>
    <n v="196.35"/>
    <n v="909.65"/>
  </r>
  <r>
    <s v="Jan Morforth"/>
    <x v="0"/>
    <s v="70% Dark Bites"/>
    <d v="2021-10-05T00:00:00"/>
    <n v="1127"/>
    <n v="161"/>
    <n v="811.44"/>
    <n v="315.55999999999995"/>
  </r>
  <r>
    <s v="Jehu Rudeforth"/>
    <x v="5"/>
    <s v="Orange Choco"/>
    <d v="2021-10-05T00:00:00"/>
    <n v="714"/>
    <n v="36"/>
    <n v="132.48000000000002"/>
    <n v="581.52"/>
  </r>
  <r>
    <s v="Jan Morforth"/>
    <x v="5"/>
    <s v="99% Dark &amp; Pure"/>
    <d v="2021-10-05T00:00:00"/>
    <n v="14322"/>
    <n v="651"/>
    <n v="5032.2300000000005"/>
    <n v="9289.77"/>
  </r>
  <r>
    <s v="Kaine Padly"/>
    <x v="4"/>
    <s v="Caramel Stuffed Bars"/>
    <d v="2021-10-05T00:00:00"/>
    <n v="17430"/>
    <n v="1120"/>
    <n v="9441.6"/>
    <n v="7988.4"/>
  </r>
  <r>
    <s v="Rafaelita Blaksland"/>
    <x v="4"/>
    <s v="Peanut Butter Cubes"/>
    <d v="2021-10-05T00:00:00"/>
    <n v="560"/>
    <n v="33"/>
    <n v="87.45"/>
    <n v="472.55"/>
  </r>
  <r>
    <s v="Andria Kimpton"/>
    <x v="2"/>
    <s v="Choco Coated Almonds"/>
    <d v="2021-10-05T00:00:00"/>
    <n v="2247"/>
    <n v="225"/>
    <n v="747"/>
    <n v="1500"/>
  </r>
  <r>
    <s v="Jehu Rudeforth"/>
    <x v="3"/>
    <s v="Fruit &amp; Nut Bars"/>
    <d v="2021-10-05T00:00:00"/>
    <n v="10402"/>
    <n v="651"/>
    <n v="3085.7400000000002"/>
    <n v="7316.26"/>
  </r>
  <r>
    <s v="Marney O'Breen"/>
    <x v="3"/>
    <s v="Eclairs"/>
    <d v="2021-10-05T00:00:00"/>
    <n v="4676"/>
    <n v="770"/>
    <n v="4858.7"/>
    <n v="-182.69999999999982"/>
  </r>
  <r>
    <s v="Karlen McCaffrey"/>
    <x v="5"/>
    <s v="Drinking Coco"/>
    <d v="2021-10-05T00:00:00"/>
    <n v="5439"/>
    <n v="202"/>
    <n v="2007.8799999999999"/>
    <n v="3431.12"/>
  </r>
  <r>
    <s v="Dotty Strutley"/>
    <x v="5"/>
    <s v="Drinking Coco"/>
    <d v="2021-10-05T00:00:00"/>
    <n v="5418"/>
    <n v="217"/>
    <n v="2156.98"/>
    <n v="3261.02"/>
  </r>
  <r>
    <s v="Andria Kimpton"/>
    <x v="3"/>
    <s v="Raspberry Choco"/>
    <d v="2021-10-05T00:00:00"/>
    <n v="2793"/>
    <n v="140"/>
    <n v="539"/>
    <n v="2254"/>
  </r>
  <r>
    <s v="Brien Boise"/>
    <x v="5"/>
    <s v="Smooth Sliky Salty"/>
    <d v="2021-10-05T00:00:00"/>
    <n v="8477"/>
    <n v="1400"/>
    <n v="3863.9999999999995"/>
    <n v="4613"/>
  </r>
  <r>
    <s v="Wilone O'Kielt"/>
    <x v="5"/>
    <s v="Fruit &amp; Nut Bars"/>
    <d v="2021-10-05T00:00:00"/>
    <n v="6041"/>
    <n v="378"/>
    <n v="1791.72"/>
    <n v="4249.28"/>
  </r>
  <r>
    <s v="Barr Faughny"/>
    <x v="0"/>
    <s v="Mint Chip Choco"/>
    <d v="2021-10-05T00:00:00"/>
    <n v="11137"/>
    <n v="910"/>
    <n v="5205.2"/>
    <n v="5931.8"/>
  </r>
  <r>
    <s v="Karlen McCaffrey"/>
    <x v="4"/>
    <s v="Drinking Coco"/>
    <d v="2021-10-05T00:00:00"/>
    <n v="2681"/>
    <n v="108"/>
    <n v="1073.52"/>
    <n v="1607.48"/>
  </r>
  <r>
    <s v="Beverie Moffet"/>
    <x v="1"/>
    <s v="Baker's Choco Chips"/>
    <d v="2021-10-05T00:00:00"/>
    <n v="1127"/>
    <n v="49"/>
    <n v="608.09"/>
    <n v="518.91"/>
  </r>
  <r>
    <s v="Oby Sorrel"/>
    <x v="5"/>
    <s v="Milk Bars"/>
    <d v="2021-10-05T00:00:00"/>
    <n v="11683"/>
    <n v="700"/>
    <n v="3682"/>
    <n v="8001"/>
  </r>
  <r>
    <s v="Van Tuxwell"/>
    <x v="3"/>
    <s v="Peanut Butter Cubes"/>
    <d v="2021-10-06T00:00:00"/>
    <n v="2758"/>
    <n v="163"/>
    <n v="431.95"/>
    <n v="2326.0500000000002"/>
  </r>
  <r>
    <s v="Jan Morforth"/>
    <x v="5"/>
    <s v="50% Dark Bites"/>
    <d v="2021-10-06T00:00:00"/>
    <n v="6258"/>
    <n v="251"/>
    <n v="1877.48"/>
    <n v="4380.5200000000004"/>
  </r>
  <r>
    <s v="Gigi Bohling"/>
    <x v="4"/>
    <s v="Almond Choco"/>
    <d v="2021-10-06T00:00:00"/>
    <n v="3885"/>
    <n v="259"/>
    <n v="1333.8500000000001"/>
    <n v="2551.1499999999996"/>
  </r>
  <r>
    <s v="Van Tuxwell"/>
    <x v="2"/>
    <s v="Smooth Sliky Salty"/>
    <d v="2021-10-06T00:00:00"/>
    <n v="1386"/>
    <n v="174"/>
    <n v="480.23999999999995"/>
    <n v="905.76"/>
  </r>
  <r>
    <s v="Oby Sorrel"/>
    <x v="1"/>
    <s v="Smooth Sliky Salty"/>
    <d v="2021-10-06T00:00:00"/>
    <n v="2968"/>
    <n v="424"/>
    <n v="1170.24"/>
    <n v="1797.76"/>
  </r>
  <r>
    <s v="Marney O'Breen"/>
    <x v="2"/>
    <s v="Almond Choco"/>
    <d v="2021-10-06T00:00:00"/>
    <n v="749"/>
    <n v="47"/>
    <n v="242.05"/>
    <n v="506.95"/>
  </r>
  <r>
    <s v="Brien Boise"/>
    <x v="4"/>
    <s v="Choco Coated Almonds"/>
    <d v="2021-10-06T00:00:00"/>
    <n v="2492"/>
    <n v="227"/>
    <n v="753.64"/>
    <n v="1738.3600000000001"/>
  </r>
  <r>
    <s v="Madelene Upcott"/>
    <x v="5"/>
    <s v="Mint Chip Choco"/>
    <d v="2021-10-06T00:00:00"/>
    <n v="5684"/>
    <n v="438"/>
    <n v="2505.3599999999997"/>
    <n v="3178.6400000000003"/>
  </r>
  <r>
    <s v="Gigi Bohling"/>
    <x v="3"/>
    <s v="Drinking Coco"/>
    <d v="2021-10-06T00:00:00"/>
    <n v="2282"/>
    <n v="88"/>
    <n v="874.71999999999991"/>
    <n v="1407.2800000000002"/>
  </r>
  <r>
    <s v="Gigi Bohling"/>
    <x v="0"/>
    <s v="99% Dark &amp; Pure"/>
    <d v="2021-10-06T00:00:00"/>
    <n v="2695"/>
    <n v="113"/>
    <n v="873.49"/>
    <n v="1821.51"/>
  </r>
  <r>
    <s v="Roddy Speechley"/>
    <x v="0"/>
    <s v="Caramel Stuffed Bars"/>
    <d v="2021-10-06T00:00:00"/>
    <n v="5649"/>
    <n v="354"/>
    <n v="2984.22"/>
    <n v="2664.78"/>
  </r>
  <r>
    <s v="Ches Bonnell"/>
    <x v="1"/>
    <s v="Smooth Sliky Salty"/>
    <d v="2021-10-06T00:00:00"/>
    <n v="1022"/>
    <n v="128"/>
    <n v="353.28"/>
    <n v="668.72"/>
  </r>
  <r>
    <s v="Jan Morforth"/>
    <x v="0"/>
    <s v="Eclairs"/>
    <d v="2021-10-06T00:00:00"/>
    <n v="5404"/>
    <n v="676"/>
    <n v="4265.5599999999995"/>
    <n v="1138.4400000000005"/>
  </r>
  <r>
    <s v="Van Tuxwell"/>
    <x v="3"/>
    <s v="Baker's Choco Chips"/>
    <d v="2021-10-06T00:00:00"/>
    <n v="6160"/>
    <n v="268"/>
    <n v="3325.88"/>
    <n v="2834.12"/>
  </r>
  <r>
    <s v="Beverie Moffet"/>
    <x v="3"/>
    <s v="Mint Chip Choco"/>
    <d v="2021-10-06T00:00:00"/>
    <n v="8680"/>
    <n v="620"/>
    <n v="3546.3999999999996"/>
    <n v="5133.6000000000004"/>
  </r>
  <r>
    <s v="Madelene Upcott"/>
    <x v="1"/>
    <s v="After Nines"/>
    <d v="2021-10-06T00:00:00"/>
    <n v="2786"/>
    <n v="155"/>
    <n v="1585.65"/>
    <n v="1200.3499999999999"/>
  </r>
  <r>
    <s v="Gunar Cockshoot"/>
    <x v="0"/>
    <s v="99% Dark &amp; Pure"/>
    <d v="2021-10-06T00:00:00"/>
    <n v="1785"/>
    <n v="78"/>
    <n v="602.94000000000005"/>
    <n v="1182.06"/>
  </r>
  <r>
    <s v="Husein Augar"/>
    <x v="1"/>
    <s v="85% Dark Bars"/>
    <d v="2021-10-06T00:00:00"/>
    <n v="413"/>
    <n v="21"/>
    <n v="220.71"/>
    <n v="192.29"/>
  </r>
  <r>
    <s v="Jehu Rudeforth"/>
    <x v="3"/>
    <s v="70% Dark Bites"/>
    <d v="2021-10-06T00:00:00"/>
    <n v="11508"/>
    <n v="1260"/>
    <n v="6350.4"/>
    <n v="5157.6000000000004"/>
  </r>
  <r>
    <s v="Wilone O'Kielt"/>
    <x v="3"/>
    <s v="White Choc"/>
    <d v="2021-10-06T00:00:00"/>
    <n v="945"/>
    <n v="86"/>
    <n v="552.98"/>
    <n v="392.02"/>
  </r>
  <r>
    <s v="Barr Faughny"/>
    <x v="4"/>
    <s v="Eclairs"/>
    <d v="2021-10-06T00:00:00"/>
    <n v="1869"/>
    <n v="234"/>
    <n v="1476.54"/>
    <n v="392.46000000000004"/>
  </r>
  <r>
    <s v="Curtice Advani"/>
    <x v="2"/>
    <s v="Eclairs"/>
    <d v="2021-10-06T00:00:00"/>
    <n v="2618"/>
    <n v="374"/>
    <n v="2359.94"/>
    <n v="258.05999999999995"/>
  </r>
  <r>
    <s v="Karlen McCaffrey"/>
    <x v="4"/>
    <s v="Fruit &amp; Nut Bars"/>
    <d v="2021-10-07T00:00:00"/>
    <n v="1512"/>
    <n v="101"/>
    <n v="478.74"/>
    <n v="1033.26"/>
  </r>
  <r>
    <s v="Madelene Upcott"/>
    <x v="4"/>
    <s v="Caramel Stuffed Bars"/>
    <d v="2021-10-07T00:00:00"/>
    <n v="5460"/>
    <n v="364"/>
    <n v="3068.52"/>
    <n v="2391.48"/>
  </r>
  <r>
    <s v="Wilone O'Kielt"/>
    <x v="4"/>
    <s v="Eclairs"/>
    <d v="2021-10-07T00:00:00"/>
    <n v="4487"/>
    <n v="641"/>
    <n v="4044.7099999999996"/>
    <n v="442.29000000000042"/>
  </r>
  <r>
    <s v="Jehu Rudeforth"/>
    <x v="1"/>
    <s v="Milk Bars"/>
    <d v="2021-10-07T00:00:00"/>
    <n v="1519"/>
    <n v="95"/>
    <n v="499.7"/>
    <n v="1019.3"/>
  </r>
  <r>
    <s v="Van Tuxwell"/>
    <x v="1"/>
    <s v="Almond Choco"/>
    <d v="2021-10-07T00:00:00"/>
    <n v="4375"/>
    <n v="313"/>
    <n v="1611.95"/>
    <n v="2763.05"/>
  </r>
  <r>
    <s v="Curtice Advani"/>
    <x v="2"/>
    <s v="Raspberry Choco"/>
    <d v="2021-10-07T00:00:00"/>
    <n v="11214"/>
    <n v="510"/>
    <n v="1963.5"/>
    <n v="9250.5"/>
  </r>
  <r>
    <s v="Madelene Upcott"/>
    <x v="2"/>
    <s v="Organic Choco Syrup"/>
    <d v="2021-10-07T00:00:00"/>
    <n v="1820"/>
    <n v="80"/>
    <n v="765.6"/>
    <n v="1054.4000000000001"/>
  </r>
  <r>
    <s v="Kelci Walkden"/>
    <x v="2"/>
    <s v="Orange Choco"/>
    <d v="2021-10-07T00:00:00"/>
    <n v="6342"/>
    <n v="334"/>
    <n v="1229.1200000000001"/>
    <n v="5112.88"/>
  </r>
  <r>
    <s v="Kelci Walkden"/>
    <x v="4"/>
    <s v="70% Dark Bites"/>
    <d v="2021-10-07T00:00:00"/>
    <n v="3808"/>
    <n v="476"/>
    <n v="2399.04"/>
    <n v="1408.96"/>
  </r>
  <r>
    <s v="Husein Augar"/>
    <x v="4"/>
    <s v="Smooth Sliky Salty"/>
    <d v="2021-10-07T00:00:00"/>
    <n v="5915"/>
    <n v="840"/>
    <n v="2318.3999999999996"/>
    <n v="3596.6000000000004"/>
  </r>
  <r>
    <s v="Kelci Walkden"/>
    <x v="2"/>
    <s v="Almond Choco"/>
    <d v="2021-10-07T00:00:00"/>
    <n v="15274"/>
    <n v="980"/>
    <n v="5047"/>
    <n v="10227"/>
  </r>
  <r>
    <s v="Gunar Cockshoot"/>
    <x v="1"/>
    <s v="Mint Chip Choco"/>
    <d v="2021-10-07T00:00:00"/>
    <n v="1176"/>
    <n v="84"/>
    <n v="480.47999999999996"/>
    <n v="695.52"/>
  </r>
  <r>
    <s v="Dennison Crosswaite"/>
    <x v="0"/>
    <s v="Orange Choco"/>
    <d v="2021-10-07T00:00:00"/>
    <n v="4403"/>
    <n v="245"/>
    <n v="901.6"/>
    <n v="3501.4"/>
  </r>
  <r>
    <s v="Curtice Advani"/>
    <x v="5"/>
    <s v="70% Dark Bites"/>
    <d v="2021-10-07T00:00:00"/>
    <n v="483"/>
    <n v="69"/>
    <n v="347.76"/>
    <n v="135.24"/>
  </r>
  <r>
    <s v="Jan Morforth"/>
    <x v="1"/>
    <s v="Spicy Special Slims"/>
    <d v="2021-10-07T00:00:00"/>
    <n v="7805"/>
    <n v="840"/>
    <n v="6904.8"/>
    <n v="900.19999999999982"/>
  </r>
  <r>
    <s v="Ches Bonnell"/>
    <x v="5"/>
    <s v="Choco Coated Almonds"/>
    <d v="2021-10-07T00:00:00"/>
    <n v="4641"/>
    <n v="465"/>
    <n v="1543.8"/>
    <n v="3097.2"/>
  </r>
  <r>
    <s v="Wilone O'Kielt"/>
    <x v="2"/>
    <s v="Baker's Choco Chips"/>
    <d v="2021-10-07T00:00:00"/>
    <n v="12138"/>
    <n v="506"/>
    <n v="6279.46"/>
    <n v="5858.54"/>
  </r>
  <r>
    <s v="Gigi Bohling"/>
    <x v="2"/>
    <s v="Caramel Stuffed Bars"/>
    <d v="2021-10-07T00:00:00"/>
    <n v="14371"/>
    <n v="980"/>
    <n v="8261.4"/>
    <n v="6109.6"/>
  </r>
  <r>
    <s v="Jan Morforth"/>
    <x v="5"/>
    <s v="After Nines"/>
    <d v="2021-10-07T00:00:00"/>
    <n v="4774"/>
    <n v="299"/>
    <n v="3058.77"/>
    <n v="1715.23"/>
  </r>
  <r>
    <s v="Roddy Speechley"/>
    <x v="3"/>
    <s v="Mint Chip Choco"/>
    <d v="2021-10-07T00:00:00"/>
    <n v="1722"/>
    <n v="123"/>
    <n v="703.56"/>
    <n v="1018.44"/>
  </r>
  <r>
    <s v="Oby Sorrel"/>
    <x v="5"/>
    <s v="Organic Choco Syrup"/>
    <d v="2021-10-07T00:00:00"/>
    <n v="6531"/>
    <n v="273"/>
    <n v="2612.61"/>
    <n v="3918.39"/>
  </r>
  <r>
    <s v="Van Tuxwell"/>
    <x v="5"/>
    <s v="Manuka Honey Choco"/>
    <d v="2021-10-07T00:00:00"/>
    <n v="11333"/>
    <n v="493"/>
    <n v="3352.4"/>
    <n v="7980.6"/>
  </r>
  <r>
    <s v="Jehu Rudeforth"/>
    <x v="4"/>
    <s v="Baker's Choco Chips"/>
    <d v="2021-10-07T00:00:00"/>
    <n v="7546"/>
    <n v="343"/>
    <n v="4256.63"/>
    <n v="3289.37"/>
  </r>
  <r>
    <s v="Curtice Advani"/>
    <x v="5"/>
    <s v="Mint Chip Choco"/>
    <d v="2021-10-07T00:00:00"/>
    <n v="539"/>
    <n v="45"/>
    <n v="257.39999999999998"/>
    <n v="281.60000000000002"/>
  </r>
  <r>
    <s v="Beverie Moffet"/>
    <x v="0"/>
    <s v="99% Dark &amp; Pure"/>
    <d v="2021-10-07T00:00:00"/>
    <n v="8946"/>
    <n v="407"/>
    <n v="3146.11"/>
    <n v="5799.8899999999994"/>
  </r>
  <r>
    <s v="Roddy Speechley"/>
    <x v="2"/>
    <s v="Caramel Stuffed Bars"/>
    <d v="2021-10-07T00:00:00"/>
    <n v="784"/>
    <n v="49"/>
    <n v="413.07"/>
    <n v="370.93"/>
  </r>
  <r>
    <s v="Rafaelita Blaksland"/>
    <x v="5"/>
    <s v="Almond Choco"/>
    <d v="2021-10-07T00:00:00"/>
    <n v="560"/>
    <n v="38"/>
    <n v="195.70000000000002"/>
    <n v="364.29999999999995"/>
  </r>
  <r>
    <s v="Rafaelita Blaksland"/>
    <x v="4"/>
    <s v="Raspberry Choco"/>
    <d v="2021-10-07T00:00:00"/>
    <n v="756"/>
    <n v="35"/>
    <n v="134.75"/>
    <n v="621.25"/>
  </r>
  <r>
    <s v="Van Tuxwell"/>
    <x v="2"/>
    <s v="Caramel Stuffed Bars"/>
    <d v="2021-10-07T00:00:00"/>
    <n v="350"/>
    <n v="22"/>
    <n v="185.45999999999998"/>
    <n v="164.54000000000002"/>
  </r>
  <r>
    <s v="Jehu Rudeforth"/>
    <x v="0"/>
    <s v="Mint Chip Choco"/>
    <d v="2021-10-07T00:00:00"/>
    <n v="2352"/>
    <n v="168"/>
    <n v="960.95999999999992"/>
    <n v="1391.04"/>
  </r>
  <r>
    <s v="Wilone O'Kielt"/>
    <x v="3"/>
    <s v="Raspberry Choco"/>
    <d v="2021-10-07T00:00:00"/>
    <n v="7917"/>
    <n v="377"/>
    <n v="1451.45"/>
    <n v="6465.55"/>
  </r>
  <r>
    <s v="Ches Bonnell"/>
    <x v="1"/>
    <s v="Peanut Butter Cubes"/>
    <d v="2021-10-07T00:00:00"/>
    <n v="8043"/>
    <n v="424"/>
    <n v="1123.5999999999999"/>
    <n v="6919.4"/>
  </r>
  <r>
    <s v="Jehu Rudeforth"/>
    <x v="2"/>
    <s v="Raspberry Choco"/>
    <d v="2021-10-07T00:00:00"/>
    <n v="2499"/>
    <n v="119"/>
    <n v="458.15000000000003"/>
    <n v="2040.85"/>
  </r>
  <r>
    <s v="Jan Morforth"/>
    <x v="3"/>
    <s v="Drinking Coco"/>
    <d v="2021-10-07T00:00:00"/>
    <n v="91"/>
    <n v="4"/>
    <n v="39.76"/>
    <n v="51.24"/>
  </r>
  <r>
    <s v="Kelci Walkden"/>
    <x v="3"/>
    <s v="Eclairs"/>
    <d v="2021-10-07T00:00:00"/>
    <n v="4487"/>
    <n v="641"/>
    <n v="4044.7099999999996"/>
    <n v="442.29000000000042"/>
  </r>
  <r>
    <s v="Rafaelita Blaksland"/>
    <x v="2"/>
    <s v="70% Dark Bites"/>
    <d v="2021-10-07T00:00:00"/>
    <n v="11641"/>
    <n v="1260"/>
    <n v="6350.4"/>
    <n v="5290.6"/>
  </r>
  <r>
    <s v="Jan Morforth"/>
    <x v="3"/>
    <s v="Orange Choco"/>
    <d v="2021-10-07T00:00:00"/>
    <n v="3955"/>
    <n v="209"/>
    <n v="769.12"/>
    <n v="3185.88"/>
  </r>
  <r>
    <s v="Oby Sorrel"/>
    <x v="4"/>
    <s v="After Nines"/>
    <d v="2021-10-07T00:00:00"/>
    <n v="20594"/>
    <n v="1120"/>
    <n v="11457.6"/>
    <n v="9136.4"/>
  </r>
  <r>
    <s v="Beverie Moffet"/>
    <x v="5"/>
    <s v="99% Dark &amp; Pure"/>
    <d v="2021-10-07T00:00:00"/>
    <n v="8652"/>
    <n v="377"/>
    <n v="2914.21"/>
    <n v="5737.79"/>
  </r>
  <r>
    <s v="Kaine Padly"/>
    <x v="2"/>
    <s v="Orange Choco"/>
    <d v="2021-10-07T00:00:00"/>
    <n v="3234"/>
    <n v="171"/>
    <n v="629.28"/>
    <n v="2604.7200000000003"/>
  </r>
  <r>
    <s v="Jan Morforth"/>
    <x v="5"/>
    <s v="Orange Choco"/>
    <d v="2021-10-07T00:00:00"/>
    <n v="3654"/>
    <n v="193"/>
    <n v="710.24"/>
    <n v="2943.76"/>
  </r>
  <r>
    <s v="Roddy Speechley"/>
    <x v="5"/>
    <s v="50% Dark Bites"/>
    <d v="2021-10-07T00:00:00"/>
    <n v="2926"/>
    <n v="113"/>
    <n v="845.24"/>
    <n v="2080.7600000000002"/>
  </r>
  <r>
    <s v="Van Tuxwell"/>
    <x v="5"/>
    <s v="Milk Bars"/>
    <d v="2021-10-07T00:00:00"/>
    <n v="3983"/>
    <n v="249"/>
    <n v="1309.74"/>
    <n v="2673.26"/>
  </r>
  <r>
    <s v="Karlen McCaffrey"/>
    <x v="3"/>
    <s v="Mint Chip Choco"/>
    <d v="2021-10-07T00:00:00"/>
    <n v="3297"/>
    <n v="275"/>
    <n v="1573"/>
    <n v="1724"/>
  </r>
  <r>
    <s v="Kaine Padly"/>
    <x v="5"/>
    <s v="Raspberry Choco"/>
    <d v="2021-10-07T00:00:00"/>
    <n v="15792"/>
    <n v="770"/>
    <n v="2964.5"/>
    <n v="12827.5"/>
  </r>
  <r>
    <s v="Gigi Bohling"/>
    <x v="2"/>
    <s v="Orange Choco"/>
    <d v="2021-10-07T00:00:00"/>
    <n v="1246"/>
    <n v="70"/>
    <n v="257.60000000000002"/>
    <n v="988.4"/>
  </r>
  <r>
    <s v="Ches Bonnell"/>
    <x v="2"/>
    <s v="99% Dark &amp; Pure"/>
    <d v="2021-10-07T00:00:00"/>
    <n v="13230"/>
    <n v="602"/>
    <n v="4653.46"/>
    <n v="8576.5400000000009"/>
  </r>
  <r>
    <s v="Rafaelita Blaksland"/>
    <x v="2"/>
    <s v="Peanut Butter Cubes"/>
    <d v="2021-10-07T00:00:00"/>
    <n v="3101"/>
    <n v="164"/>
    <n v="434.59999999999997"/>
    <n v="2666.4"/>
  </r>
  <r>
    <s v="Kaine Padly"/>
    <x v="4"/>
    <s v="Milk Bars"/>
    <d v="2021-10-07T00:00:00"/>
    <n v="11438"/>
    <n v="673"/>
    <n v="3539.98"/>
    <n v="7898.02"/>
  </r>
  <r>
    <s v="Karlen McCaffrey"/>
    <x v="3"/>
    <s v="Caramel Stuffed Bars"/>
    <d v="2021-10-07T00:00:00"/>
    <n v="6188"/>
    <n v="413"/>
    <n v="3481.5899999999997"/>
    <n v="2706.4100000000003"/>
  </r>
  <r>
    <s v="Andria Kimpton"/>
    <x v="3"/>
    <s v="99% Dark &amp; Pure"/>
    <d v="2021-10-07T00:00:00"/>
    <n v="9016"/>
    <n v="376"/>
    <n v="2906.48"/>
    <n v="6109.52"/>
  </r>
  <r>
    <s v="Beverie Moffet"/>
    <x v="1"/>
    <s v="Mint Chip Choco"/>
    <d v="2021-10-07T00:00:00"/>
    <n v="3934"/>
    <n v="328"/>
    <n v="1876.1599999999999"/>
    <n v="2057.84"/>
  </r>
  <r>
    <s v="Camilla Castle"/>
    <x v="3"/>
    <s v="Smooth Sliky Salty"/>
    <d v="2021-10-07T00:00:00"/>
    <n v="2114"/>
    <n v="302"/>
    <n v="833.52"/>
    <n v="1280.48"/>
  </r>
  <r>
    <s v="Madelene Upcott"/>
    <x v="5"/>
    <s v="99% Dark &amp; Pure"/>
    <d v="2021-10-07T00:00:00"/>
    <n v="4564"/>
    <n v="191"/>
    <n v="1476.43"/>
    <n v="3087.5699999999997"/>
  </r>
  <r>
    <s v="Ches Bonnell"/>
    <x v="3"/>
    <s v="70% Dark Bites"/>
    <d v="2021-10-07T00:00:00"/>
    <n v="8183"/>
    <n v="910"/>
    <n v="4586.3999999999996"/>
    <n v="3596.6000000000004"/>
  </r>
  <r>
    <s v="Camilla Castle"/>
    <x v="2"/>
    <s v="Mint Chip Choco"/>
    <d v="2021-10-07T00:00:00"/>
    <n v="3101"/>
    <n v="259"/>
    <n v="1481.48"/>
    <n v="1619.52"/>
  </r>
  <r>
    <s v="Barr Faughny"/>
    <x v="0"/>
    <s v="Peanut Butter Cubes"/>
    <d v="2021-10-07T00:00:00"/>
    <n v="1183"/>
    <n v="66"/>
    <n v="174.9"/>
    <n v="1008.1"/>
  </r>
  <r>
    <s v="Brien Boise"/>
    <x v="0"/>
    <s v="Caramel Stuffed Bars"/>
    <d v="2021-10-07T00:00:00"/>
    <n v="5915"/>
    <n v="348"/>
    <n v="2933.64"/>
    <n v="2981.36"/>
  </r>
  <r>
    <s v="Barr Faughny"/>
    <x v="4"/>
    <s v="Baker's Choco Chips"/>
    <d v="2021-10-07T00:00:00"/>
    <n v="5411"/>
    <n v="226"/>
    <n v="2804.66"/>
    <n v="2606.34"/>
  </r>
  <r>
    <s v="Husein Augar"/>
    <x v="0"/>
    <s v="Raspberry Choco"/>
    <d v="2021-10-07T00:00:00"/>
    <n v="8960"/>
    <n v="408"/>
    <n v="1570.8"/>
    <n v="7389.2"/>
  </r>
  <r>
    <s v="Ches Bonnell"/>
    <x v="4"/>
    <s v="99% Dark &amp; Pure"/>
    <d v="2021-10-07T00:00:00"/>
    <n v="3108"/>
    <n v="130"/>
    <n v="1004.9000000000001"/>
    <n v="2103.1"/>
  </r>
  <r>
    <s v="Kaine Padly"/>
    <x v="5"/>
    <s v="99% Dark &amp; Pure"/>
    <d v="2021-10-07T00:00:00"/>
    <n v="588"/>
    <n v="26"/>
    <n v="200.98000000000002"/>
    <n v="387.02"/>
  </r>
  <r>
    <s v="Kelci Walkden"/>
    <x v="1"/>
    <s v="Fruit &amp; Nut Bars"/>
    <d v="2021-10-07T00:00:00"/>
    <n v="3962"/>
    <n v="283"/>
    <n v="1341.42"/>
    <n v="2620.58"/>
  </r>
  <r>
    <s v="Rafaelita Blaksland"/>
    <x v="1"/>
    <s v="Fruit &amp; Nut Bars"/>
    <d v="2021-10-07T00:00:00"/>
    <n v="6013"/>
    <n v="401"/>
    <n v="1900.74"/>
    <n v="4112.26"/>
  </r>
  <r>
    <s v="Curtice Advani"/>
    <x v="3"/>
    <s v="Almond Choco"/>
    <d v="2021-10-07T00:00:00"/>
    <n v="1204"/>
    <n v="86"/>
    <n v="442.90000000000003"/>
    <n v="761.09999999999991"/>
  </r>
  <r>
    <s v="Kelci Walkden"/>
    <x v="0"/>
    <s v="Eclairs"/>
    <d v="2021-10-07T00:00:00"/>
    <n v="9926"/>
    <n v="1680"/>
    <n v="10600.8"/>
    <n v="-674.79999999999927"/>
  </r>
  <r>
    <s v="Marney O'Breen"/>
    <x v="3"/>
    <s v="Smooth Sliky Salty"/>
    <d v="2021-10-07T00:00:00"/>
    <n v="6580"/>
    <n v="1120"/>
    <n v="3091.2"/>
    <n v="3488.8"/>
  </r>
  <r>
    <s v="Roddy Speechley"/>
    <x v="4"/>
    <s v="Eclairs"/>
    <d v="2021-10-07T00:00:00"/>
    <n v="3346"/>
    <n v="419"/>
    <n v="2643.89"/>
    <n v="702.11000000000013"/>
  </r>
  <r>
    <s v="Gunar Cockshoot"/>
    <x v="0"/>
    <s v="White Choc"/>
    <d v="2021-10-07T00:00:00"/>
    <n v="11627"/>
    <n v="910"/>
    <n v="5851.3"/>
    <n v="5775.7"/>
  </r>
  <r>
    <s v="Van Tuxwell"/>
    <x v="4"/>
    <s v="Eclairs"/>
    <d v="2021-10-07T00:00:00"/>
    <n v="6132"/>
    <n v="910"/>
    <n v="5742.0999999999995"/>
    <n v="389.90000000000055"/>
  </r>
  <r>
    <s v="Husein Augar"/>
    <x v="4"/>
    <s v="Eclairs"/>
    <d v="2021-10-07T00:00:00"/>
    <n v="8512"/>
    <n v="1050"/>
    <n v="6625.5"/>
    <n v="1886.5"/>
  </r>
  <r>
    <s v="Beverie Moffet"/>
    <x v="2"/>
    <s v="After Nines"/>
    <d v="2021-10-08T00:00:00"/>
    <n v="8267"/>
    <n v="460"/>
    <n v="4705.8"/>
    <n v="3561.2"/>
  </r>
  <r>
    <s v="Wilone O'Kielt"/>
    <x v="2"/>
    <s v="85% Dark Bars"/>
    <d v="2021-10-08T00:00:00"/>
    <n v="3290"/>
    <n v="174"/>
    <n v="1828.74"/>
    <n v="1461.26"/>
  </r>
  <r>
    <s v="Jan Morforth"/>
    <x v="1"/>
    <s v="50% Dark Bites"/>
    <d v="2021-10-08T00:00:00"/>
    <n v="1540"/>
    <n v="58"/>
    <n v="433.84000000000003"/>
    <n v="1106.1599999999999"/>
  </r>
  <r>
    <s v="Madelene Upcott"/>
    <x v="2"/>
    <s v="Caramel Stuffed Bars"/>
    <d v="2021-10-08T00:00:00"/>
    <n v="6783"/>
    <n v="399"/>
    <n v="3363.5699999999997"/>
    <n v="3419.4300000000003"/>
  </r>
  <r>
    <s v="Dennison Crosswaite"/>
    <x v="3"/>
    <s v="99% Dark &amp; Pure"/>
    <d v="2021-10-08T00:00:00"/>
    <n v="105"/>
    <n v="5"/>
    <n v="38.650000000000006"/>
    <n v="66.349999999999994"/>
  </r>
  <r>
    <s v="Kaine Padly"/>
    <x v="4"/>
    <s v="Smooth Sliky Salty"/>
    <d v="2021-10-08T00:00:00"/>
    <n v="7924"/>
    <n v="980"/>
    <n v="2704.7999999999997"/>
    <n v="5219.2000000000007"/>
  </r>
  <r>
    <s v="Dotty Strutley"/>
    <x v="4"/>
    <s v="White Choc"/>
    <d v="2021-10-08T00:00:00"/>
    <n v="4151"/>
    <n v="346"/>
    <n v="2224.7799999999997"/>
    <n v="1926.2200000000003"/>
  </r>
  <r>
    <s v="Wilone O'Kielt"/>
    <x v="2"/>
    <s v="White Choc"/>
    <d v="2021-10-08T00:00:00"/>
    <n v="441"/>
    <n v="41"/>
    <n v="263.63"/>
    <n v="177.37"/>
  </r>
  <r>
    <s v="Kaine Padly"/>
    <x v="4"/>
    <s v="Mint Chip Choco"/>
    <d v="2021-10-08T00:00:00"/>
    <n v="1295"/>
    <n v="108"/>
    <n v="617.76"/>
    <n v="677.24"/>
  </r>
  <r>
    <s v="Andria Kimpton"/>
    <x v="5"/>
    <s v="White Choc"/>
    <d v="2021-10-08T00:00:00"/>
    <n v="1715"/>
    <n v="132"/>
    <n v="848.76"/>
    <n v="866.24"/>
  </r>
  <r>
    <s v="Barr Faughny"/>
    <x v="3"/>
    <s v="Raspberry Choco"/>
    <d v="2021-10-08T00:00:00"/>
    <n v="14623"/>
    <n v="665"/>
    <n v="2560.25"/>
    <n v="12062.75"/>
  </r>
  <r>
    <s v="Kaine Padly"/>
    <x v="3"/>
    <s v="Mint Chip Choco"/>
    <d v="2021-10-08T00:00:00"/>
    <n v="5222"/>
    <n v="436"/>
    <n v="2493.92"/>
    <n v="2728.08"/>
  </r>
  <r>
    <s v="Dennison Crosswaite"/>
    <x v="1"/>
    <s v="Raspberry Choco"/>
    <d v="2021-10-08T00:00:00"/>
    <n v="112"/>
    <n v="6"/>
    <n v="23.1"/>
    <n v="88.9"/>
  </r>
  <r>
    <s v="Gunar Cockshoot"/>
    <x v="5"/>
    <s v="Organic Choco Syrup"/>
    <d v="2021-10-08T00:00:00"/>
    <n v="399"/>
    <n v="17"/>
    <n v="162.69"/>
    <n v="236.31"/>
  </r>
  <r>
    <s v="Beverie Moffet"/>
    <x v="0"/>
    <s v="Baker's Choco Chips"/>
    <d v="2021-10-08T00:00:00"/>
    <n v="3941"/>
    <n v="172"/>
    <n v="2134.52"/>
    <n v="1806.48"/>
  </r>
  <r>
    <s v="Barr Faughny"/>
    <x v="4"/>
    <s v="Organic Choco Syrup"/>
    <d v="2021-10-08T00:00:00"/>
    <n v="3052"/>
    <n v="133"/>
    <n v="1272.81"/>
    <n v="1779.19"/>
  </r>
  <r>
    <s v="Dennison Crosswaite"/>
    <x v="3"/>
    <s v="Baker's Choco Chips"/>
    <d v="2021-10-08T00:00:00"/>
    <n v="10101"/>
    <n v="460"/>
    <n v="5708.6"/>
    <n v="4392.3999999999996"/>
  </r>
  <r>
    <s v="Husein Augar"/>
    <x v="3"/>
    <s v="70% Dark Bites"/>
    <d v="2021-10-08T00:00:00"/>
    <n v="322"/>
    <n v="36"/>
    <n v="181.44"/>
    <n v="140.56"/>
  </r>
  <r>
    <s v="Beverie Moffet"/>
    <x v="2"/>
    <s v="85% Dark Bars"/>
    <d v="2021-10-08T00:00:00"/>
    <n v="5243"/>
    <n v="276"/>
    <n v="2900.7599999999998"/>
    <n v="2342.2400000000002"/>
  </r>
  <r>
    <s v="Gigi Bohling"/>
    <x v="1"/>
    <s v="Baker's Choco Chips"/>
    <d v="2021-10-08T00:00:00"/>
    <n v="6314"/>
    <n v="275"/>
    <n v="3412.75"/>
    <n v="2901.25"/>
  </r>
  <r>
    <s v="Karlen McCaffrey"/>
    <x v="4"/>
    <s v="Manuka Honey Choco"/>
    <d v="2021-10-08T00:00:00"/>
    <n v="343"/>
    <n v="17"/>
    <n v="115.6"/>
    <n v="227.4"/>
  </r>
  <r>
    <s v="Mallorie Waber"/>
    <x v="2"/>
    <s v="Milk Bars"/>
    <d v="2021-10-08T00:00:00"/>
    <n v="1883"/>
    <n v="126"/>
    <n v="662.76"/>
    <n v="1220.24"/>
  </r>
  <r>
    <s v="Brien Boise"/>
    <x v="0"/>
    <s v="After Nines"/>
    <d v="2021-10-08T00:00:00"/>
    <n v="8750"/>
    <n v="547"/>
    <n v="5595.81"/>
    <n v="3154.1899999999996"/>
  </r>
  <r>
    <s v="Oby Sorrel"/>
    <x v="3"/>
    <s v="Baker's Choco Chips"/>
    <d v="2021-10-08T00:00:00"/>
    <n v="11704"/>
    <n v="488"/>
    <n v="6056.08"/>
    <n v="5647.92"/>
  </r>
  <r>
    <s v="Dennison Crosswaite"/>
    <x v="0"/>
    <s v="Caramel Stuffed Bars"/>
    <d v="2021-10-08T00:00:00"/>
    <n v="5159"/>
    <n v="344"/>
    <n v="2899.92"/>
    <n v="2259.08"/>
  </r>
  <r>
    <s v="Wilone O'Kielt"/>
    <x v="0"/>
    <s v="Smooth Sliky Salty"/>
    <d v="2021-10-08T00:00:00"/>
    <n v="5201"/>
    <n v="840"/>
    <n v="2318.3999999999996"/>
    <n v="2882.6000000000004"/>
  </r>
  <r>
    <s v="Oby Sorrel"/>
    <x v="5"/>
    <s v="Caramel Stuffed Bars"/>
    <d v="2021-10-08T00:00:00"/>
    <n v="12061"/>
    <n v="840"/>
    <n v="7081.2"/>
    <n v="4979.8"/>
  </r>
  <r>
    <s v="Brien Boise"/>
    <x v="5"/>
    <s v="Raspberry Choco"/>
    <d v="2021-10-08T00:00:00"/>
    <n v="9100"/>
    <n v="434"/>
    <n v="1670.9"/>
    <n v="7429.1"/>
  </r>
  <r>
    <s v="Wilone O'Kielt"/>
    <x v="4"/>
    <s v="Orange Choco"/>
    <d v="2021-10-08T00:00:00"/>
    <n v="4676"/>
    <n v="260"/>
    <n v="956.80000000000007"/>
    <n v="3719.2"/>
  </r>
  <r>
    <s v="Marney O'Breen"/>
    <x v="0"/>
    <s v="Almond Choco"/>
    <d v="2021-10-08T00:00:00"/>
    <n v="11669"/>
    <n v="700"/>
    <n v="3605.0000000000005"/>
    <n v="8064"/>
  </r>
  <r>
    <s v="Kaine Padly"/>
    <x v="1"/>
    <s v="Milk Bars"/>
    <d v="2021-10-08T00:00:00"/>
    <n v="11277"/>
    <n v="700"/>
    <n v="3682"/>
    <n v="7595"/>
  </r>
  <r>
    <s v="Gigi Bohling"/>
    <x v="3"/>
    <s v="Caramel Stuffed Bars"/>
    <d v="2021-10-08T00:00:00"/>
    <n v="539"/>
    <n v="34"/>
    <n v="286.62"/>
    <n v="252.38"/>
  </r>
  <r>
    <s v="Camilla Castle"/>
    <x v="1"/>
    <s v="70% Dark Bites"/>
    <d v="2021-10-08T00:00:00"/>
    <n v="10983"/>
    <n v="1540"/>
    <n v="7761.6"/>
    <n v="3221.3999999999996"/>
  </r>
  <r>
    <s v="Mallorie Waber"/>
    <x v="1"/>
    <s v="Organic Choco Syrup"/>
    <d v="2021-10-08T00:00:00"/>
    <n v="3962"/>
    <n v="181"/>
    <n v="1732.17"/>
    <n v="2229.83"/>
  </r>
  <r>
    <s v="Dotty Strutley"/>
    <x v="0"/>
    <s v="Baker's Choco Chips"/>
    <d v="2021-10-08T00:00:00"/>
    <n v="9933"/>
    <n v="414"/>
    <n v="5137.74"/>
    <n v="4795.26"/>
  </r>
  <r>
    <s v="Rafaelita Blaksland"/>
    <x v="3"/>
    <s v="Spicy Special Slims"/>
    <d v="2021-10-08T00:00:00"/>
    <n v="5488"/>
    <n v="686"/>
    <n v="5638.92"/>
    <n v="-150.92000000000007"/>
  </r>
  <r>
    <s v="Dotty Strutley"/>
    <x v="0"/>
    <s v="Raspberry Choco"/>
    <d v="2021-10-08T00:00:00"/>
    <n v="5152"/>
    <n v="235"/>
    <n v="904.75"/>
    <n v="4247.25"/>
  </r>
  <r>
    <s v="Madelene Upcott"/>
    <x v="4"/>
    <s v="Baker's Choco Chips"/>
    <d v="2021-10-08T00:00:00"/>
    <n v="4193"/>
    <n v="191"/>
    <n v="2370.31"/>
    <n v="1822.69"/>
  </r>
  <r>
    <s v="Barr Faughny"/>
    <x v="3"/>
    <s v="Spicy Special Slims"/>
    <d v="2021-10-08T00:00:00"/>
    <n v="7343"/>
    <n v="770"/>
    <n v="6329.4000000000005"/>
    <n v="1013.5999999999995"/>
  </r>
  <r>
    <s v="Wilone O'Kielt"/>
    <x v="3"/>
    <s v="Milk Bars"/>
    <d v="2021-10-08T00:00:00"/>
    <n v="3234"/>
    <n v="216"/>
    <n v="1136.1599999999999"/>
    <n v="2097.84"/>
  </r>
  <r>
    <s v="Jehu Rudeforth"/>
    <x v="1"/>
    <s v="99% Dark &amp; Pure"/>
    <d v="2021-10-08T00:00:00"/>
    <n v="4284"/>
    <n v="179"/>
    <n v="1383.67"/>
    <n v="2900.33"/>
  </r>
  <r>
    <s v="Ches Bonnell"/>
    <x v="4"/>
    <s v="Mint Chip Choco"/>
    <d v="2021-10-08T00:00:00"/>
    <n v="13762"/>
    <n v="980"/>
    <n v="5605.5999999999995"/>
    <n v="8156.4000000000005"/>
  </r>
  <r>
    <s v="Andria Kimpton"/>
    <x v="2"/>
    <s v="Eclairs"/>
    <d v="2021-10-08T00:00:00"/>
    <n v="2814"/>
    <n v="352"/>
    <n v="2221.12"/>
    <n v="592.88000000000011"/>
  </r>
  <r>
    <s v="Oby Sorrel"/>
    <x v="2"/>
    <s v="Almond Choco"/>
    <d v="2021-10-08T00:00:00"/>
    <n v="4347"/>
    <n v="290"/>
    <n v="1493.5"/>
    <n v="2853.5"/>
  </r>
  <r>
    <s v="Oby Sorrel"/>
    <x v="3"/>
    <s v="Fruit &amp; Nut Bars"/>
    <d v="2021-10-11T00:00:00"/>
    <n v="5691"/>
    <n v="407"/>
    <n v="1929.18"/>
    <n v="3761.8199999999997"/>
  </r>
  <r>
    <s v="Roddy Speechley"/>
    <x v="2"/>
    <s v="Manuka Honey Choco"/>
    <d v="2021-10-11T00:00:00"/>
    <n v="2401"/>
    <n v="110"/>
    <n v="748"/>
    <n v="1653"/>
  </r>
  <r>
    <s v="Jan Morforth"/>
    <x v="1"/>
    <s v="Fruit &amp; Nut Bars"/>
    <d v="2021-10-11T00:00:00"/>
    <n v="2989"/>
    <n v="200"/>
    <n v="948"/>
    <n v="2041"/>
  </r>
  <r>
    <s v="Jehu Rudeforth"/>
    <x v="4"/>
    <s v="Spicy Special Slims"/>
    <d v="2021-10-11T00:00:00"/>
    <n v="2632"/>
    <n v="264"/>
    <n v="2170.0800000000004"/>
    <n v="461.91999999999962"/>
  </r>
  <r>
    <s v="Karlen McCaffrey"/>
    <x v="4"/>
    <s v="Raspberry Choco"/>
    <d v="2021-10-11T00:00:00"/>
    <n v="1008"/>
    <n v="46"/>
    <n v="177.1"/>
    <n v="830.9"/>
  </r>
  <r>
    <s v="Gigi Bohling"/>
    <x v="5"/>
    <s v="Baker's Choco Chips"/>
    <d v="2021-10-11T00:00:00"/>
    <n v="805"/>
    <n v="37"/>
    <n v="459.17"/>
    <n v="345.83"/>
  </r>
  <r>
    <s v="Brien Boise"/>
    <x v="2"/>
    <s v="Organic Choco Syrup"/>
    <d v="2021-10-11T00:00:00"/>
    <n v="9303"/>
    <n v="405"/>
    <n v="3875.85"/>
    <n v="5427.15"/>
  </r>
  <r>
    <s v="Karlen McCaffrey"/>
    <x v="0"/>
    <s v="After Nines"/>
    <d v="2021-10-11T00:00:00"/>
    <n v="5964"/>
    <n v="373"/>
    <n v="3815.79"/>
    <n v="2148.21"/>
  </r>
  <r>
    <s v="Kelci Walkden"/>
    <x v="1"/>
    <s v="Almond Choco"/>
    <d v="2021-10-11T00:00:00"/>
    <n v="3374"/>
    <n v="211"/>
    <n v="1086.6500000000001"/>
    <n v="2287.35"/>
  </r>
  <r>
    <s v="Marney O'Breen"/>
    <x v="4"/>
    <s v="Smooth Sliky Salty"/>
    <d v="2021-10-11T00:00:00"/>
    <n v="6818"/>
    <n v="840"/>
    <n v="2318.3999999999996"/>
    <n v="4499.6000000000004"/>
  </r>
  <r>
    <s v="Marney O'Breen"/>
    <x v="3"/>
    <s v="White Choc"/>
    <d v="2021-10-11T00:00:00"/>
    <n v="5131"/>
    <n v="395"/>
    <n v="2539.85"/>
    <n v="2591.15"/>
  </r>
  <r>
    <s v="Husein Augar"/>
    <x v="5"/>
    <s v="Baker's Choco Chips"/>
    <d v="2021-10-11T00:00:00"/>
    <n v="1337"/>
    <n v="61"/>
    <n v="757.01"/>
    <n v="579.99"/>
  </r>
  <r>
    <s v="Barr Faughny"/>
    <x v="2"/>
    <s v="Orange Choco"/>
    <d v="2021-10-11T00:00:00"/>
    <n v="23807"/>
    <n v="1330"/>
    <n v="4894.4000000000005"/>
    <n v="18912.599999999999"/>
  </r>
  <r>
    <s v="Dotty Strutley"/>
    <x v="3"/>
    <s v="Almond Choco"/>
    <d v="2021-10-11T00:00:00"/>
    <n v="2730"/>
    <n v="171"/>
    <n v="880.65000000000009"/>
    <n v="1849.35"/>
  </r>
  <r>
    <s v="Wilone O'Kielt"/>
    <x v="3"/>
    <s v="Manuka Honey Choco"/>
    <d v="2021-10-11T00:00:00"/>
    <n v="7448"/>
    <n v="339"/>
    <n v="2305.1999999999998"/>
    <n v="5142.8"/>
  </r>
  <r>
    <s v="Jan Morforth"/>
    <x v="0"/>
    <s v="Caramel Stuffed Bars"/>
    <d v="2021-10-11T00:00:00"/>
    <n v="7154"/>
    <n v="477"/>
    <n v="4021.1099999999997"/>
    <n v="3132.8900000000003"/>
  </r>
  <r>
    <s v="Karlen McCaffrey"/>
    <x v="5"/>
    <s v="Milk Bars"/>
    <d v="2021-10-11T00:00:00"/>
    <n v="14301"/>
    <n v="840"/>
    <n v="4418.3999999999996"/>
    <n v="9882.6"/>
  </r>
  <r>
    <s v="Andria Kimpton"/>
    <x v="0"/>
    <s v="Caramel Stuffed Bars"/>
    <d v="2021-10-11T00:00:00"/>
    <n v="448"/>
    <n v="27"/>
    <n v="227.60999999999999"/>
    <n v="220.39000000000001"/>
  </r>
  <r>
    <s v="Ches Bonnell"/>
    <x v="5"/>
    <s v="Peanut Butter Cubes"/>
    <d v="2021-10-11T00:00:00"/>
    <n v="6258"/>
    <n v="330"/>
    <n v="874.5"/>
    <n v="5383.5"/>
  </r>
  <r>
    <s v="Van Tuxwell"/>
    <x v="2"/>
    <s v="Spicy Special Slims"/>
    <d v="2021-10-11T00:00:00"/>
    <n v="749"/>
    <n v="94"/>
    <n v="772.68000000000006"/>
    <n v="-23.680000000000064"/>
  </r>
  <r>
    <s v="Barr Faughny"/>
    <x v="0"/>
    <s v="Drinking Coco"/>
    <d v="2021-10-11T00:00:00"/>
    <n v="2982"/>
    <n v="115"/>
    <n v="1143.0999999999999"/>
    <n v="1838.9"/>
  </r>
  <r>
    <s v="Jan Morforth"/>
    <x v="1"/>
    <s v="After Nines"/>
    <d v="2021-10-11T00:00:00"/>
    <n v="4396"/>
    <n v="259"/>
    <n v="2649.57"/>
    <n v="1746.4299999999998"/>
  </r>
  <r>
    <s v="Beverie Moffet"/>
    <x v="3"/>
    <s v="Raspberry Choco"/>
    <d v="2021-10-11T00:00:00"/>
    <n v="2786"/>
    <n v="140"/>
    <n v="539"/>
    <n v="2247"/>
  </r>
  <r>
    <s v="Marney O'Breen"/>
    <x v="4"/>
    <s v="Mint Chip Choco"/>
    <d v="2021-10-11T00:00:00"/>
    <n v="5117"/>
    <n v="366"/>
    <n v="2093.52"/>
    <n v="3023.48"/>
  </r>
  <r>
    <s v="Dotty Strutley"/>
    <x v="3"/>
    <s v="Choco Coated Almonds"/>
    <d v="2021-10-11T00:00:00"/>
    <n v="168"/>
    <n v="16"/>
    <n v="53.12"/>
    <n v="114.88"/>
  </r>
  <r>
    <s v="Beverie Moffet"/>
    <x v="2"/>
    <s v="Spicy Special Slims"/>
    <d v="2021-10-11T00:00:00"/>
    <n v="10871"/>
    <n v="1120"/>
    <n v="9206.4000000000015"/>
    <n v="1664.5999999999985"/>
  </r>
  <r>
    <s v="Barr Faughny"/>
    <x v="5"/>
    <s v="After Nines"/>
    <d v="2021-10-11T00:00:00"/>
    <n v="13048"/>
    <n v="770"/>
    <n v="7877.1"/>
    <n v="5170.8999999999996"/>
  </r>
  <r>
    <s v="Kaine Padly"/>
    <x v="0"/>
    <s v="70% Dark Bites"/>
    <d v="2021-10-11T00:00:00"/>
    <n v="3787"/>
    <n v="474"/>
    <n v="2388.96"/>
    <n v="1398.04"/>
  </r>
  <r>
    <s v="Wilone O'Kielt"/>
    <x v="0"/>
    <s v="70% Dark Bites"/>
    <d v="2021-10-11T00:00:00"/>
    <n v="3689"/>
    <n v="410"/>
    <n v="2066.4"/>
    <n v="1622.6"/>
  </r>
  <r>
    <s v="Karlen McCaffrey"/>
    <x v="2"/>
    <s v="Eclairs"/>
    <d v="2021-10-11T00:00:00"/>
    <n v="98"/>
    <n v="13"/>
    <n v="82.03"/>
    <n v="15.969999999999999"/>
  </r>
  <r>
    <s v="Beverie Moffet"/>
    <x v="4"/>
    <s v="Caramel Stuffed Bars"/>
    <d v="2021-10-11T00:00:00"/>
    <n v="658"/>
    <n v="39"/>
    <n v="328.77"/>
    <n v="329.23"/>
  </r>
  <r>
    <s v="Beverie Moffet"/>
    <x v="0"/>
    <s v="Manuka Honey Choco"/>
    <d v="2021-10-11T00:00:00"/>
    <n v="518"/>
    <n v="23"/>
    <n v="156.4"/>
    <n v="361.6"/>
  </r>
  <r>
    <s v="Barr Faughny"/>
    <x v="2"/>
    <s v="85% Dark Bars"/>
    <d v="2021-10-11T00:00:00"/>
    <n v="1652"/>
    <n v="87"/>
    <n v="914.37"/>
    <n v="737.63"/>
  </r>
  <r>
    <s v="Madelene Upcott"/>
    <x v="4"/>
    <s v="50% Dark Bites"/>
    <d v="2021-10-11T00:00:00"/>
    <n v="7063"/>
    <n v="283"/>
    <n v="2116.84"/>
    <n v="4946.16"/>
  </r>
  <r>
    <s v="Madelene Upcott"/>
    <x v="0"/>
    <s v="Organic Choco Syrup"/>
    <d v="2021-10-11T00:00:00"/>
    <n v="11599"/>
    <n v="505"/>
    <n v="4832.8500000000004"/>
    <n v="6766.15"/>
  </r>
  <r>
    <s v="Rafaelita Blaksland"/>
    <x v="2"/>
    <s v="After Nines"/>
    <d v="2021-10-11T00:00:00"/>
    <n v="7791"/>
    <n v="459"/>
    <n v="4695.5700000000006"/>
    <n v="3095.4299999999994"/>
  </r>
  <r>
    <s v="Wilone O'Kielt"/>
    <x v="3"/>
    <s v="85% Dark Bars"/>
    <d v="2021-10-11T00:00:00"/>
    <n v="3766"/>
    <n v="199"/>
    <n v="2091.4899999999998"/>
    <n v="1674.5100000000002"/>
  </r>
  <r>
    <s v="Curtice Advani"/>
    <x v="5"/>
    <s v="White Choc"/>
    <d v="2021-10-11T00:00:00"/>
    <n v="6447"/>
    <n v="496"/>
    <n v="3189.2799999999997"/>
    <n v="3257.7200000000003"/>
  </r>
  <r>
    <s v="Dennison Crosswaite"/>
    <x v="5"/>
    <s v="99% Dark &amp; Pure"/>
    <d v="2021-10-11T00:00:00"/>
    <n v="5271"/>
    <n v="220"/>
    <n v="1700.6000000000001"/>
    <n v="3570.3999999999996"/>
  </r>
  <r>
    <s v="Barr Faughny"/>
    <x v="1"/>
    <s v="White Choc"/>
    <d v="2021-10-11T00:00:00"/>
    <n v="3696"/>
    <n v="336"/>
    <n v="2160.48"/>
    <n v="1535.52"/>
  </r>
  <r>
    <s v="Barr Faughny"/>
    <x v="5"/>
    <s v="Drinking Coco"/>
    <d v="2021-10-12T00:00:00"/>
    <n v="182"/>
    <n v="7"/>
    <n v="69.58"/>
    <n v="112.42"/>
  </r>
  <r>
    <s v="Roddy Speechley"/>
    <x v="1"/>
    <s v="Spicy Special Slims"/>
    <d v="2021-10-12T00:00:00"/>
    <n v="7224"/>
    <n v="910"/>
    <n v="7480.2000000000007"/>
    <n v="-256.20000000000073"/>
  </r>
  <r>
    <s v="Roddy Speechley"/>
    <x v="5"/>
    <s v="Raspberry Choco"/>
    <d v="2021-10-12T00:00:00"/>
    <n v="2681"/>
    <n v="135"/>
    <n v="519.75"/>
    <n v="2161.25"/>
  </r>
  <r>
    <s v="Mallorie Waber"/>
    <x v="0"/>
    <s v="White Choc"/>
    <d v="2021-10-12T00:00:00"/>
    <n v="9345"/>
    <n v="840"/>
    <n v="5401.2"/>
    <n v="3943.8"/>
  </r>
  <r>
    <s v="Kelci Walkden"/>
    <x v="1"/>
    <s v="85% Dark Bars"/>
    <d v="2021-10-12T00:00:00"/>
    <n v="1435"/>
    <n v="80"/>
    <n v="840.8"/>
    <n v="594.20000000000005"/>
  </r>
  <r>
    <s v="Wilone O'Kielt"/>
    <x v="5"/>
    <s v="Spicy Special Slims"/>
    <d v="2021-10-12T00:00:00"/>
    <n v="4746"/>
    <n v="475"/>
    <n v="3904.5000000000005"/>
    <n v="841.49999999999955"/>
  </r>
  <r>
    <s v="Jehu Rudeforth"/>
    <x v="3"/>
    <s v="Caramel Stuffed Bars"/>
    <d v="2021-10-12T00:00:00"/>
    <n v="14987"/>
    <n v="910"/>
    <n v="7671.3"/>
    <n v="7315.7"/>
  </r>
  <r>
    <s v="Marney O'Breen"/>
    <x v="4"/>
    <s v="Fruit &amp; Nut Bars"/>
    <d v="2021-10-12T00:00:00"/>
    <n v="2338"/>
    <n v="147"/>
    <n v="696.78000000000009"/>
    <n v="1641.2199999999998"/>
  </r>
  <r>
    <s v="Van Tuxwell"/>
    <x v="5"/>
    <s v="Spicy Special Slims"/>
    <d v="2021-10-12T00:00:00"/>
    <n v="1687"/>
    <n v="211"/>
    <n v="1734.42"/>
    <n v="-47.420000000000073"/>
  </r>
  <r>
    <s v="Gigi Bohling"/>
    <x v="1"/>
    <s v="Smooth Sliky Salty"/>
    <d v="2021-10-12T00:00:00"/>
    <n v="2065"/>
    <n v="259"/>
    <n v="714.83999999999992"/>
    <n v="1350.16"/>
  </r>
  <r>
    <s v="Barr Faughny"/>
    <x v="0"/>
    <s v="Eclairs"/>
    <d v="2021-10-12T00:00:00"/>
    <n v="287"/>
    <n v="48"/>
    <n v="302.88"/>
    <n v="-15.879999999999995"/>
  </r>
  <r>
    <s v="Barr Faughny"/>
    <x v="5"/>
    <s v="70% Dark Bites"/>
    <d v="2021-10-12T00:00:00"/>
    <n v="77"/>
    <n v="10"/>
    <n v="50.4"/>
    <n v="26.6"/>
  </r>
  <r>
    <s v="Karlen McCaffrey"/>
    <x v="0"/>
    <s v="Manuka Honey Choco"/>
    <d v="2021-10-12T00:00:00"/>
    <n v="5537"/>
    <n v="241"/>
    <n v="1638.8"/>
    <n v="3898.2"/>
  </r>
  <r>
    <s v="Van Tuxwell"/>
    <x v="5"/>
    <s v="Smooth Sliky Salty"/>
    <d v="2021-10-12T00:00:00"/>
    <n v="8498"/>
    <n v="1400"/>
    <n v="3863.9999999999995"/>
    <n v="4634"/>
  </r>
  <r>
    <s v="Mallorie Waber"/>
    <x v="2"/>
    <s v="Organic Choco Syrup"/>
    <d v="2021-10-12T00:00:00"/>
    <n v="9744"/>
    <n v="424"/>
    <n v="4057.6800000000003"/>
    <n v="5686.32"/>
  </r>
  <r>
    <s v="Jan Morforth"/>
    <x v="4"/>
    <s v="Eclairs"/>
    <d v="2021-10-12T00:00:00"/>
    <n v="9401"/>
    <n v="1190"/>
    <n v="7508.9"/>
    <n v="1892.1000000000004"/>
  </r>
  <r>
    <s v="Kaine Padly"/>
    <x v="3"/>
    <s v="Orange Choco"/>
    <d v="2021-10-12T00:00:00"/>
    <n v="1211"/>
    <n v="68"/>
    <n v="250.24"/>
    <n v="960.76"/>
  </r>
  <r>
    <s v="Oby Sorrel"/>
    <x v="5"/>
    <s v="50% Dark Bites"/>
    <d v="2021-10-12T00:00:00"/>
    <n v="5908"/>
    <n v="228"/>
    <n v="1705.44"/>
    <n v="4202.5599999999995"/>
  </r>
  <r>
    <s v="Marney O'Breen"/>
    <x v="4"/>
    <s v="Baker's Choco Chips"/>
    <d v="2021-10-12T00:00:00"/>
    <n v="7042"/>
    <n v="294"/>
    <n v="3648.54"/>
    <n v="3393.46"/>
  </r>
  <r>
    <s v="Beverie Moffet"/>
    <x v="5"/>
    <s v="Organic Choco Syrup"/>
    <d v="2021-10-12T00:00:00"/>
    <n v="9807"/>
    <n v="409"/>
    <n v="3914.13"/>
    <n v="5892.87"/>
  </r>
  <r>
    <s v="Ches Bonnell"/>
    <x v="3"/>
    <s v="Choco Coated Almonds"/>
    <d v="2021-10-12T00:00:00"/>
    <n v="6111"/>
    <n v="556"/>
    <n v="1845.9199999999998"/>
    <n v="4265.08"/>
  </r>
  <r>
    <s v="Beverie Moffet"/>
    <x v="2"/>
    <s v="Choco Coated Almonds"/>
    <d v="2021-10-12T00:00:00"/>
    <n v="2611"/>
    <n v="262"/>
    <n v="869.83999999999992"/>
    <n v="1741.16"/>
  </r>
  <r>
    <s v="Jehu Rudeforth"/>
    <x v="4"/>
    <s v="Milk Bars"/>
    <d v="2021-10-12T00:00:00"/>
    <n v="12691"/>
    <n v="770"/>
    <n v="4050.2"/>
    <n v="8640.7999999999993"/>
  </r>
  <r>
    <s v="Kelci Walkden"/>
    <x v="2"/>
    <s v="Choco Coated Almonds"/>
    <d v="2021-10-12T00:00:00"/>
    <n v="952"/>
    <n v="87"/>
    <n v="288.83999999999997"/>
    <n v="663.16000000000008"/>
  </r>
  <r>
    <s v="Dotty Strutley"/>
    <x v="3"/>
    <s v="Smooth Sliky Salty"/>
    <d v="2021-10-12T00:00:00"/>
    <n v="16793"/>
    <n v="2380"/>
    <n v="6568.7999999999993"/>
    <n v="10224.200000000001"/>
  </r>
  <r>
    <s v="Karlen McCaffrey"/>
    <x v="1"/>
    <s v="Spicy Special Slims"/>
    <d v="2021-10-12T00:00:00"/>
    <n v="840"/>
    <n v="105"/>
    <n v="863.1"/>
    <n v="-23.100000000000023"/>
  </r>
  <r>
    <s v="Madelene Upcott"/>
    <x v="5"/>
    <s v="Organic Choco Syrup"/>
    <d v="2021-10-12T00:00:00"/>
    <n v="7126"/>
    <n v="297"/>
    <n v="2842.29"/>
    <n v="4283.71"/>
  </r>
  <r>
    <s v="Jan Morforth"/>
    <x v="4"/>
    <s v="Fruit &amp; Nut Bars"/>
    <d v="2021-10-12T00:00:00"/>
    <n v="9541"/>
    <n v="637"/>
    <n v="3019.38"/>
    <n v="6521.62"/>
  </r>
  <r>
    <s v="Brien Boise"/>
    <x v="4"/>
    <s v="Baker's Choco Chips"/>
    <d v="2021-10-12T00:00:00"/>
    <n v="1750"/>
    <n v="73"/>
    <n v="905.93000000000006"/>
    <n v="844.06999999999994"/>
  </r>
  <r>
    <s v="Gigi Bohling"/>
    <x v="0"/>
    <s v="Choco Coated Almonds"/>
    <d v="2021-10-12T00:00:00"/>
    <n v="7553"/>
    <n v="770"/>
    <n v="2556.4"/>
    <n v="4996.6000000000004"/>
  </r>
  <r>
    <s v="Andria Kimpton"/>
    <x v="2"/>
    <s v="99% Dark &amp; Pure"/>
    <d v="2021-10-12T00:00:00"/>
    <n v="3689"/>
    <n v="161"/>
    <n v="1244.53"/>
    <n v="2444.4700000000003"/>
  </r>
  <r>
    <s v="Van Tuxwell"/>
    <x v="5"/>
    <s v="Fruit &amp; Nut Bars"/>
    <d v="2021-10-13T00:00:00"/>
    <n v="4207"/>
    <n v="301"/>
    <n v="1426.74"/>
    <n v="2780.26"/>
  </r>
  <r>
    <s v="Jehu Rudeforth"/>
    <x v="5"/>
    <s v="Peanut Butter Cubes"/>
    <d v="2021-10-13T00:00:00"/>
    <n v="6930"/>
    <n v="365"/>
    <n v="967.25"/>
    <n v="5962.75"/>
  </r>
  <r>
    <s v="Oby Sorrel"/>
    <x v="1"/>
    <s v="After Nines"/>
    <d v="2021-10-13T00:00:00"/>
    <n v="6279"/>
    <n v="349"/>
    <n v="3570.27"/>
    <n v="2708.73"/>
  </r>
  <r>
    <s v="Gigi Bohling"/>
    <x v="2"/>
    <s v="Spicy Special Slims"/>
    <d v="2021-10-13T00:00:00"/>
    <n v="1085"/>
    <n v="136"/>
    <n v="1117.92"/>
    <n v="-32.920000000000073"/>
  </r>
  <r>
    <s v="Karlen McCaffrey"/>
    <x v="0"/>
    <s v="Choco Coated Almonds"/>
    <d v="2021-10-13T00:00:00"/>
    <n v="5012"/>
    <n v="456"/>
    <n v="1513.9199999999998"/>
    <n v="3498.08"/>
  </r>
  <r>
    <s v="Husein Augar"/>
    <x v="1"/>
    <s v="Manuka Honey Choco"/>
    <d v="2021-10-13T00:00:00"/>
    <n v="3983"/>
    <n v="190"/>
    <n v="1292"/>
    <n v="2691"/>
  </r>
  <r>
    <s v="Ches Bonnell"/>
    <x v="4"/>
    <s v="Caramel Stuffed Bars"/>
    <d v="2021-10-13T00:00:00"/>
    <n v="3766"/>
    <n v="252"/>
    <n v="2124.36"/>
    <n v="1641.6399999999999"/>
  </r>
  <r>
    <s v="Jehu Rudeforth"/>
    <x v="1"/>
    <s v="Organic Choco Syrup"/>
    <d v="2021-10-13T00:00:00"/>
    <n v="17164"/>
    <n v="700"/>
    <n v="6699"/>
    <n v="10465"/>
  </r>
  <r>
    <s v="Barr Faughny"/>
    <x v="2"/>
    <s v="Eclairs"/>
    <d v="2021-10-13T00:00:00"/>
    <n v="5362"/>
    <n v="910"/>
    <n v="5742.0999999999995"/>
    <n v="-380.09999999999945"/>
  </r>
  <r>
    <s v="Brien Boise"/>
    <x v="5"/>
    <s v="85% Dark Bars"/>
    <d v="2021-10-13T00:00:00"/>
    <n v="8778"/>
    <n v="488"/>
    <n v="5128.88"/>
    <n v="3649.12"/>
  </r>
  <r>
    <s v="Rafaelita Blaksland"/>
    <x v="2"/>
    <s v="Spicy Special Slims"/>
    <d v="2021-10-13T00:00:00"/>
    <n v="4529"/>
    <n v="453"/>
    <n v="3723.6600000000003"/>
    <n v="805.33999999999969"/>
  </r>
  <r>
    <s v="Andria Kimpton"/>
    <x v="1"/>
    <s v="White Choc"/>
    <d v="2021-10-13T00:00:00"/>
    <n v="6566"/>
    <n v="506"/>
    <n v="3253.58"/>
    <n v="3312.42"/>
  </r>
  <r>
    <s v="Dotty Strutley"/>
    <x v="1"/>
    <s v="Smooth Sliky Salty"/>
    <d v="2021-10-13T00:00:00"/>
    <n v="1421"/>
    <n v="203"/>
    <n v="560.28"/>
    <n v="860.72"/>
  </r>
  <r>
    <s v="Van Tuxwell"/>
    <x v="1"/>
    <s v="Raspberry Choco"/>
    <d v="2021-10-13T00:00:00"/>
    <n v="12614"/>
    <n v="601"/>
    <n v="2313.85"/>
    <n v="10300.15"/>
  </r>
  <r>
    <s v="Beverie Moffet"/>
    <x v="2"/>
    <s v="Fruit &amp; Nut Bars"/>
    <d v="2021-10-13T00:00:00"/>
    <n v="1680"/>
    <n v="105"/>
    <n v="497.70000000000005"/>
    <n v="1182.3"/>
  </r>
  <r>
    <s v="Curtice Advani"/>
    <x v="5"/>
    <s v="Manuka Honey Choco"/>
    <d v="2021-10-13T00:00:00"/>
    <n v="1526"/>
    <n v="67"/>
    <n v="455.59999999999997"/>
    <n v="1070.4000000000001"/>
  </r>
  <r>
    <s v="Curtice Advani"/>
    <x v="5"/>
    <s v="Drinking Coco"/>
    <d v="2021-10-13T00:00:00"/>
    <n v="6188"/>
    <n v="230"/>
    <n v="2286.1999999999998"/>
    <n v="3901.8"/>
  </r>
  <r>
    <s v="Barr Faughny"/>
    <x v="1"/>
    <s v="Organic Choco Syrup"/>
    <d v="2021-10-13T00:00:00"/>
    <n v="4557"/>
    <n v="190"/>
    <n v="1818.3"/>
    <n v="2738.7"/>
  </r>
  <r>
    <s v="Gigi Bohling"/>
    <x v="0"/>
    <s v="70% Dark Bites"/>
    <d v="2021-10-13T00:00:00"/>
    <n v="322"/>
    <n v="41"/>
    <n v="206.64000000000001"/>
    <n v="115.35999999999999"/>
  </r>
  <r>
    <s v="Karlen McCaffrey"/>
    <x v="1"/>
    <s v="Drinking Coco"/>
    <d v="2021-10-13T00:00:00"/>
    <n v="21"/>
    <n v="1"/>
    <n v="9.94"/>
    <n v="11.06"/>
  </r>
  <r>
    <s v="Dotty Strutley"/>
    <x v="3"/>
    <s v="Peanut Butter Cubes"/>
    <d v="2021-10-13T00:00:00"/>
    <n v="4039"/>
    <n v="213"/>
    <n v="564.44999999999993"/>
    <n v="3474.55"/>
  </r>
  <r>
    <s v="Kelci Walkden"/>
    <x v="3"/>
    <s v="Smooth Sliky Salty"/>
    <d v="2021-10-13T00:00:00"/>
    <n v="2261"/>
    <n v="377"/>
    <n v="1040.52"/>
    <n v="1220.48"/>
  </r>
  <r>
    <s v="Jehu Rudeforth"/>
    <x v="3"/>
    <s v="Smooth Sliky Salty"/>
    <d v="2021-10-13T00:00:00"/>
    <n v="15407"/>
    <n v="2170"/>
    <n v="5989.2"/>
    <n v="9417.7999999999993"/>
  </r>
  <r>
    <s v="Roddy Speechley"/>
    <x v="4"/>
    <s v="Smooth Sliky Salty"/>
    <d v="2021-10-13T00:00:00"/>
    <n v="16240"/>
    <n v="2310"/>
    <n v="6375.5999999999995"/>
    <n v="9864.4000000000015"/>
  </r>
  <r>
    <s v="Jan Morforth"/>
    <x v="3"/>
    <s v="Fruit &amp; Nut Bars"/>
    <d v="2021-10-13T00:00:00"/>
    <n v="12453"/>
    <n v="770"/>
    <n v="3649.8"/>
    <n v="8803.2000000000007"/>
  </r>
  <r>
    <s v="Jehu Rudeforth"/>
    <x v="4"/>
    <s v="Almond Choco"/>
    <d v="2021-10-13T00:00:00"/>
    <n v="3668"/>
    <n v="245"/>
    <n v="1261.75"/>
    <n v="2406.25"/>
  </r>
  <r>
    <s v="Karlen McCaffrey"/>
    <x v="3"/>
    <s v="Drinking Coco"/>
    <d v="2021-10-13T00:00:00"/>
    <n v="5299"/>
    <n v="212"/>
    <n v="2107.2799999999997"/>
    <n v="3191.7200000000003"/>
  </r>
  <r>
    <s v="Dotty Strutley"/>
    <x v="4"/>
    <s v="Caramel Stuffed Bars"/>
    <d v="2021-10-13T00:00:00"/>
    <n v="294"/>
    <n v="20"/>
    <n v="168.6"/>
    <n v="125.4"/>
  </r>
  <r>
    <s v="Beverie Moffet"/>
    <x v="0"/>
    <s v="Milk Bars"/>
    <d v="2021-10-13T00:00:00"/>
    <n v="6349"/>
    <n v="424"/>
    <n v="2230.2399999999998"/>
    <n v="4118.76"/>
  </r>
  <r>
    <s v="Beverie Moffet"/>
    <x v="5"/>
    <s v="Orange Choco"/>
    <d v="2021-10-13T00:00:00"/>
    <n v="1344"/>
    <n v="68"/>
    <n v="250.24"/>
    <n v="1093.76"/>
  </r>
  <r>
    <s v="Madelene Upcott"/>
    <x v="0"/>
    <s v="Baker's Choco Chips"/>
    <d v="2021-10-13T00:00:00"/>
    <n v="12852"/>
    <n v="559"/>
    <n v="6937.1900000000005"/>
    <n v="5914.8099999999995"/>
  </r>
  <r>
    <s v="Karlen McCaffrey"/>
    <x v="5"/>
    <s v="Raspberry Choco"/>
    <d v="2021-10-14T00:00:00"/>
    <n v="2310"/>
    <n v="105"/>
    <n v="404.25"/>
    <n v="1905.75"/>
  </r>
  <r>
    <s v="Marney O'Breen"/>
    <x v="5"/>
    <s v="Almond Choco"/>
    <d v="2021-10-14T00:00:00"/>
    <n v="4431"/>
    <n v="277"/>
    <n v="1426.5500000000002"/>
    <n v="3004.45"/>
  </r>
  <r>
    <s v="Dennison Crosswaite"/>
    <x v="0"/>
    <s v="After Nines"/>
    <d v="2021-10-14T00:00:00"/>
    <n v="7546"/>
    <n v="444"/>
    <n v="4542.12"/>
    <n v="3003.88"/>
  </r>
  <r>
    <s v="Curtice Advani"/>
    <x v="3"/>
    <s v="After Nines"/>
    <d v="2021-10-14T00:00:00"/>
    <n v="5887"/>
    <n v="368"/>
    <n v="3764.6400000000003"/>
    <n v="2122.3599999999997"/>
  </r>
  <r>
    <s v="Oby Sorrel"/>
    <x v="1"/>
    <s v="White Choc"/>
    <d v="2021-10-14T00:00:00"/>
    <n v="6979"/>
    <n v="537"/>
    <n v="3452.91"/>
    <n v="3526.09"/>
  </r>
  <r>
    <s v="Oby Sorrel"/>
    <x v="0"/>
    <s v="Mint Chip Choco"/>
    <d v="2021-10-14T00:00:00"/>
    <n v="4928"/>
    <n v="352"/>
    <n v="2013.4399999999998"/>
    <n v="2914.5600000000004"/>
  </r>
  <r>
    <s v="Ches Bonnell"/>
    <x v="0"/>
    <s v="White Choc"/>
    <d v="2021-10-14T00:00:00"/>
    <n v="2933"/>
    <n v="267"/>
    <n v="1716.81"/>
    <n v="1216.19"/>
  </r>
  <r>
    <s v="Beverie Moffet"/>
    <x v="1"/>
    <s v="Raspberry Choco"/>
    <d v="2021-10-14T00:00:00"/>
    <n v="4767"/>
    <n v="217"/>
    <n v="835.45"/>
    <n v="3931.55"/>
  </r>
  <r>
    <s v="Kelci Walkden"/>
    <x v="4"/>
    <s v="85% Dark Bars"/>
    <d v="2021-10-14T00:00:00"/>
    <n v="1722"/>
    <n v="91"/>
    <n v="956.41"/>
    <n v="765.59"/>
  </r>
  <r>
    <s v="Barr Faughny"/>
    <x v="2"/>
    <s v="Spicy Special Slims"/>
    <d v="2021-10-14T00:00:00"/>
    <n v="1295"/>
    <n v="130"/>
    <n v="1068.6000000000001"/>
    <n v="226.39999999999986"/>
  </r>
  <r>
    <s v="Oby Sorrel"/>
    <x v="1"/>
    <s v="Drinking Coco"/>
    <d v="2021-10-14T00:00:00"/>
    <n v="1890"/>
    <n v="70"/>
    <n v="695.8"/>
    <n v="1194.2"/>
  </r>
  <r>
    <s v="Van Tuxwell"/>
    <x v="1"/>
    <s v="Caramel Stuffed Bars"/>
    <d v="2021-10-14T00:00:00"/>
    <n v="6286"/>
    <n v="420"/>
    <n v="3540.6"/>
    <n v="2745.4"/>
  </r>
  <r>
    <s v="Husein Augar"/>
    <x v="0"/>
    <s v="Peanut Butter Cubes"/>
    <d v="2021-10-14T00:00:00"/>
    <n v="749"/>
    <n v="42"/>
    <n v="111.3"/>
    <n v="637.70000000000005"/>
  </r>
  <r>
    <s v="Jehu Rudeforth"/>
    <x v="5"/>
    <s v="99% Dark &amp; Pure"/>
    <d v="2021-10-14T00:00:00"/>
    <n v="5950"/>
    <n v="271"/>
    <n v="2094.83"/>
    <n v="3855.17"/>
  </r>
  <r>
    <s v="Husein Augar"/>
    <x v="3"/>
    <s v="Smooth Sliky Salty"/>
    <d v="2021-10-15T00:00:00"/>
    <n v="3745"/>
    <n v="469"/>
    <n v="1294.4399999999998"/>
    <n v="2450.5600000000004"/>
  </r>
  <r>
    <s v="Madelene Upcott"/>
    <x v="4"/>
    <s v="White Choc"/>
    <d v="2021-10-15T00:00:00"/>
    <n v="2240"/>
    <n v="173"/>
    <n v="1112.3899999999999"/>
    <n v="1127.6100000000001"/>
  </r>
  <r>
    <s v="Dotty Strutley"/>
    <x v="2"/>
    <s v="White Choc"/>
    <d v="2021-10-15T00:00:00"/>
    <n v="4445"/>
    <n v="371"/>
    <n v="2385.5299999999997"/>
    <n v="2059.4700000000003"/>
  </r>
  <r>
    <s v="Gunar Cockshoot"/>
    <x v="0"/>
    <s v="Almond Choco"/>
    <d v="2021-10-15T00:00:00"/>
    <n v="1358"/>
    <n v="91"/>
    <n v="468.65000000000003"/>
    <n v="889.34999999999991"/>
  </r>
  <r>
    <s v="Van Tuxwell"/>
    <x v="4"/>
    <s v="Organic Choco Syrup"/>
    <d v="2021-10-15T00:00:00"/>
    <n v="10549"/>
    <n v="480"/>
    <n v="4593.6000000000004"/>
    <n v="5955.4"/>
  </r>
  <r>
    <s v="Jan Morforth"/>
    <x v="5"/>
    <s v="Drinking Coco"/>
    <d v="2021-10-15T00:00:00"/>
    <n v="3129"/>
    <n v="116"/>
    <n v="1153.04"/>
    <n v="1975.96"/>
  </r>
  <r>
    <s v="Rafaelita Blaksland"/>
    <x v="1"/>
    <s v="Caramel Stuffed Bars"/>
    <d v="2021-10-15T00:00:00"/>
    <n v="3612"/>
    <n v="241"/>
    <n v="2031.6299999999999"/>
    <n v="1580.3700000000001"/>
  </r>
  <r>
    <s v="Kelci Walkden"/>
    <x v="5"/>
    <s v="Almond Choco"/>
    <d v="2021-10-15T00:00:00"/>
    <n v="5243"/>
    <n v="350"/>
    <n v="1802.5000000000002"/>
    <n v="3440.5"/>
  </r>
  <r>
    <s v="Ches Bonnell"/>
    <x v="3"/>
    <s v="Milk Bars"/>
    <d v="2021-10-15T00:00:00"/>
    <n v="189"/>
    <n v="12"/>
    <n v="63.12"/>
    <n v="125.88"/>
  </r>
  <r>
    <s v="Dotty Strutley"/>
    <x v="4"/>
    <s v="Peanut Butter Cubes"/>
    <d v="2021-10-15T00:00:00"/>
    <n v="3766"/>
    <n v="210"/>
    <n v="556.5"/>
    <n v="3209.5"/>
  </r>
  <r>
    <s v="Kaine Padly"/>
    <x v="5"/>
    <s v="Fruit &amp; Nut Bars"/>
    <d v="2021-10-15T00:00:00"/>
    <n v="2989"/>
    <n v="200"/>
    <n v="948"/>
    <n v="2041"/>
  </r>
  <r>
    <s v="Oby Sorrel"/>
    <x v="0"/>
    <s v="Fruit &amp; Nut Bars"/>
    <d v="2021-10-15T00:00:00"/>
    <n v="4298"/>
    <n v="307"/>
    <n v="1455.18"/>
    <n v="2842.8199999999997"/>
  </r>
  <r>
    <s v="Brien Boise"/>
    <x v="0"/>
    <s v="Almond Choco"/>
    <d v="2021-10-15T00:00:00"/>
    <n v="9331"/>
    <n v="667"/>
    <n v="3435.05"/>
    <n v="5895.95"/>
  </r>
  <r>
    <s v="Marney O'Breen"/>
    <x v="0"/>
    <s v="Spicy Special Slims"/>
    <d v="2021-10-15T00:00:00"/>
    <n v="5747"/>
    <n v="639"/>
    <n v="5252.5800000000008"/>
    <n v="494.41999999999916"/>
  </r>
  <r>
    <s v="Oby Sorrel"/>
    <x v="5"/>
    <s v="Raspberry Choco"/>
    <d v="2021-10-15T00:00:00"/>
    <n v="10451"/>
    <n v="476"/>
    <n v="1832.6000000000001"/>
    <n v="8618.4"/>
  </r>
  <r>
    <s v="Van Tuxwell"/>
    <x v="1"/>
    <s v="70% Dark Bites"/>
    <d v="2021-10-15T00:00:00"/>
    <n v="11144"/>
    <n v="1400"/>
    <n v="7056"/>
    <n v="4088"/>
  </r>
  <r>
    <s v="Andria Kimpton"/>
    <x v="0"/>
    <s v="Almond Choco"/>
    <d v="2021-10-15T00:00:00"/>
    <n v="7504"/>
    <n v="536"/>
    <n v="2760.4"/>
    <n v="4743.6000000000004"/>
  </r>
  <r>
    <s v="Kaine Padly"/>
    <x v="1"/>
    <s v="Baker's Choco Chips"/>
    <d v="2021-10-15T00:00:00"/>
    <n v="2590"/>
    <n v="113"/>
    <n v="1402.33"/>
    <n v="1187.67"/>
  </r>
  <r>
    <s v="Jan Morforth"/>
    <x v="3"/>
    <s v="Mint Chip Choco"/>
    <d v="2021-10-15T00:00:00"/>
    <n v="8610"/>
    <n v="615"/>
    <n v="3517.7999999999997"/>
    <n v="5092.2000000000007"/>
  </r>
  <r>
    <s v="Madelene Upcott"/>
    <x v="5"/>
    <s v="Caramel Stuffed Bars"/>
    <d v="2021-10-15T00:00:00"/>
    <n v="5180"/>
    <n v="346"/>
    <n v="2916.7799999999997"/>
    <n v="2263.2200000000003"/>
  </r>
  <r>
    <s v="Curtice Advani"/>
    <x v="4"/>
    <s v="Milk Bars"/>
    <d v="2021-10-15T00:00:00"/>
    <n v="5866"/>
    <n v="392"/>
    <n v="2061.92"/>
    <n v="3804.08"/>
  </r>
  <r>
    <s v="Dotty Strutley"/>
    <x v="0"/>
    <s v="70% Dark Bites"/>
    <d v="2021-10-15T00:00:00"/>
    <n v="1204"/>
    <n v="134"/>
    <n v="675.36"/>
    <n v="528.64"/>
  </r>
  <r>
    <s v="Marney O'Breen"/>
    <x v="2"/>
    <s v="Milk Bars"/>
    <d v="2021-10-15T00:00:00"/>
    <n v="1855"/>
    <n v="124"/>
    <n v="652.24"/>
    <n v="1202.76"/>
  </r>
  <r>
    <s v="Ches Bonnell"/>
    <x v="4"/>
    <s v="Orange Choco"/>
    <d v="2021-10-15T00:00:00"/>
    <n v="553"/>
    <n v="30"/>
    <n v="110.4"/>
    <n v="442.6"/>
  </r>
  <r>
    <s v="Ches Bonnell"/>
    <x v="5"/>
    <s v="Organic Choco Syrup"/>
    <d v="2021-10-15T00:00:00"/>
    <n v="7567"/>
    <n v="316"/>
    <n v="3024.12"/>
    <n v="4542.88"/>
  </r>
  <r>
    <s v="Dotty Strutley"/>
    <x v="1"/>
    <s v="After Nines"/>
    <d v="2021-10-15T00:00:00"/>
    <n v="2534"/>
    <n v="141"/>
    <n v="1442.43"/>
    <n v="1091.57"/>
  </r>
  <r>
    <s v="Kaine Padly"/>
    <x v="0"/>
    <s v="Almond Choco"/>
    <d v="2021-10-15T00:00:00"/>
    <n v="5999"/>
    <n v="400"/>
    <n v="2060"/>
    <n v="3939"/>
  </r>
  <r>
    <s v="Roddy Speechley"/>
    <x v="4"/>
    <s v="Peanut Butter Cubes"/>
    <d v="2021-10-15T00:00:00"/>
    <n v="6601"/>
    <n v="389"/>
    <n v="1030.8499999999999"/>
    <n v="5570.15"/>
  </r>
  <r>
    <s v="Madelene Upcott"/>
    <x v="5"/>
    <s v="Fruit &amp; Nut Bars"/>
    <d v="2021-10-15T00:00:00"/>
    <n v="8554"/>
    <n v="611"/>
    <n v="2896.1400000000003"/>
    <n v="5657.86"/>
  </r>
  <r>
    <s v="Gigi Bohling"/>
    <x v="2"/>
    <s v="After Nines"/>
    <d v="2021-10-15T00:00:00"/>
    <n v="2436"/>
    <n v="144"/>
    <n v="1473.1200000000001"/>
    <n v="962.87999999999988"/>
  </r>
  <r>
    <s v="Beverie Moffet"/>
    <x v="4"/>
    <s v="Organic Choco Syrup"/>
    <d v="2021-10-15T00:00:00"/>
    <n v="3997"/>
    <n v="174"/>
    <n v="1665.18"/>
    <n v="2331.8199999999997"/>
  </r>
  <r>
    <s v="Andria Kimpton"/>
    <x v="0"/>
    <s v="Spicy Special Slims"/>
    <d v="2021-10-15T00:00:00"/>
    <n v="7014"/>
    <n v="910"/>
    <n v="7480.2000000000007"/>
    <n v="-466.20000000000073"/>
  </r>
  <r>
    <s v="Andria Kimpton"/>
    <x v="4"/>
    <s v="White Choc"/>
    <d v="2021-10-15T00:00:00"/>
    <n v="4298"/>
    <n v="391"/>
    <n v="2514.13"/>
    <n v="1783.87"/>
  </r>
  <r>
    <s v="Dennison Crosswaite"/>
    <x v="5"/>
    <s v="Milk Bars"/>
    <d v="2021-10-15T00:00:00"/>
    <n v="3500"/>
    <n v="219"/>
    <n v="1151.94"/>
    <n v="2348.06"/>
  </r>
  <r>
    <s v="Gigi Bohling"/>
    <x v="3"/>
    <s v="White Choc"/>
    <d v="2021-10-18T00:00:00"/>
    <n v="4158"/>
    <n v="320"/>
    <n v="2057.6"/>
    <n v="2100.4"/>
  </r>
  <r>
    <s v="Van Tuxwell"/>
    <x v="0"/>
    <s v="50% Dark Bites"/>
    <d v="2021-10-18T00:00:00"/>
    <n v="7560"/>
    <n v="291"/>
    <n v="2176.6800000000003"/>
    <n v="5383.32"/>
  </r>
  <r>
    <s v="Wilone O'Kielt"/>
    <x v="1"/>
    <s v="Spicy Special Slims"/>
    <d v="2021-10-18T00:00:00"/>
    <n v="5453"/>
    <n v="606"/>
    <n v="4981.3200000000006"/>
    <n v="471.67999999999938"/>
  </r>
  <r>
    <s v="Wilone O'Kielt"/>
    <x v="4"/>
    <s v="Choco Coated Almonds"/>
    <d v="2021-10-18T00:00:00"/>
    <n v="7763"/>
    <n v="700"/>
    <n v="2324"/>
    <n v="5439"/>
  </r>
  <r>
    <s v="Wilone O'Kielt"/>
    <x v="4"/>
    <s v="Caramel Stuffed Bars"/>
    <d v="2021-10-18T00:00:00"/>
    <n v="9373"/>
    <n v="586"/>
    <n v="4939.9799999999996"/>
    <n v="4433.0200000000004"/>
  </r>
  <r>
    <s v="Rafaelita Blaksland"/>
    <x v="5"/>
    <s v="Caramel Stuffed Bars"/>
    <d v="2021-10-18T00:00:00"/>
    <n v="1281"/>
    <n v="86"/>
    <n v="724.98"/>
    <n v="556.02"/>
  </r>
  <r>
    <s v="Van Tuxwell"/>
    <x v="3"/>
    <s v="Eclairs"/>
    <d v="2021-10-18T00:00:00"/>
    <n v="3633"/>
    <n v="606"/>
    <n v="3823.8599999999997"/>
    <n v="-190.85999999999967"/>
  </r>
  <r>
    <s v="Camilla Castle"/>
    <x v="1"/>
    <s v="Peanut Butter Cubes"/>
    <d v="2021-10-18T00:00:00"/>
    <n v="280"/>
    <n v="15"/>
    <n v="39.75"/>
    <n v="240.25"/>
  </r>
  <r>
    <s v="Marney O'Breen"/>
    <x v="5"/>
    <s v="Fruit &amp; Nut Bars"/>
    <d v="2021-10-18T00:00:00"/>
    <n v="17752"/>
    <n v="1190"/>
    <n v="5640.6"/>
    <n v="12111.4"/>
  </r>
  <r>
    <s v="Gunar Cockshoot"/>
    <x v="4"/>
    <s v="Baker's Choco Chips"/>
    <d v="2021-10-18T00:00:00"/>
    <n v="847"/>
    <n v="39"/>
    <n v="483.99"/>
    <n v="363.01"/>
  </r>
  <r>
    <s v="Rafaelita Blaksland"/>
    <x v="2"/>
    <s v="Almond Choco"/>
    <d v="2021-10-18T00:00:00"/>
    <n v="1638"/>
    <n v="117"/>
    <n v="602.55000000000007"/>
    <n v="1035.4499999999998"/>
  </r>
  <r>
    <s v="Andria Kimpton"/>
    <x v="2"/>
    <s v="Peanut Butter Cubes"/>
    <d v="2021-10-18T00:00:00"/>
    <n v="1589"/>
    <n v="94"/>
    <n v="249.1"/>
    <n v="1339.9"/>
  </r>
  <r>
    <s v="Jehu Rudeforth"/>
    <x v="0"/>
    <s v="Orange Choco"/>
    <d v="2021-10-18T00:00:00"/>
    <n v="7574"/>
    <n v="421"/>
    <n v="1549.28"/>
    <n v="6024.72"/>
  </r>
  <r>
    <s v="Jehu Rudeforth"/>
    <x v="0"/>
    <s v="70% Dark Bites"/>
    <d v="2021-10-18T00:00:00"/>
    <n v="11564"/>
    <n v="1680"/>
    <n v="8467.2000000000007"/>
    <n v="3096.7999999999993"/>
  </r>
  <r>
    <s v="Ches Bonnell"/>
    <x v="5"/>
    <s v="Mint Chip Choco"/>
    <d v="2021-10-18T00:00:00"/>
    <n v="784"/>
    <n v="56"/>
    <n v="320.32"/>
    <n v="463.68"/>
  </r>
  <r>
    <s v="Rafaelita Blaksland"/>
    <x v="1"/>
    <s v="Almond Choco"/>
    <d v="2021-10-18T00:00:00"/>
    <n v="2100"/>
    <n v="132"/>
    <n v="679.80000000000007"/>
    <n v="1420.1999999999998"/>
  </r>
  <r>
    <s v="Andria Kimpton"/>
    <x v="3"/>
    <s v="Smooth Sliky Salty"/>
    <d v="2021-10-18T00:00:00"/>
    <n v="10640"/>
    <n v="1540"/>
    <n v="4250.3999999999996"/>
    <n v="6389.6"/>
  </r>
  <r>
    <s v="Husein Augar"/>
    <x v="1"/>
    <s v="Smooth Sliky Salty"/>
    <d v="2021-10-18T00:00:00"/>
    <n v="6006"/>
    <n v="980"/>
    <n v="2704.7999999999997"/>
    <n v="3301.2000000000003"/>
  </r>
  <r>
    <s v="Kaine Padly"/>
    <x v="0"/>
    <s v="Milk Bars"/>
    <d v="2021-10-18T00:00:00"/>
    <n v="483"/>
    <n v="31"/>
    <n v="163.06"/>
    <n v="319.94"/>
  </r>
  <r>
    <s v="Ches Bonnell"/>
    <x v="4"/>
    <s v="Smooth Sliky Salty"/>
    <d v="2021-10-18T00:00:00"/>
    <n v="13804"/>
    <n v="1960"/>
    <n v="5409.5999999999995"/>
    <n v="8394.4000000000015"/>
  </r>
  <r>
    <s v="Camilla Castle"/>
    <x v="2"/>
    <s v="50% Dark Bites"/>
    <d v="2021-10-18T00:00:00"/>
    <n v="2975"/>
    <n v="115"/>
    <n v="860.2"/>
    <n v="2114.8000000000002"/>
  </r>
  <r>
    <s v="Kaine Padly"/>
    <x v="3"/>
    <s v="Organic Choco Syrup"/>
    <d v="2021-10-18T00:00:00"/>
    <n v="1407"/>
    <n v="62"/>
    <n v="593.34"/>
    <n v="813.66"/>
  </r>
  <r>
    <s v="Beverie Moffet"/>
    <x v="5"/>
    <s v="Spicy Special Slims"/>
    <d v="2021-10-18T00:00:00"/>
    <n v="245"/>
    <n v="31"/>
    <n v="254.82000000000002"/>
    <n v="-9.8200000000000216"/>
  </r>
  <r>
    <s v="Dotty Strutley"/>
    <x v="0"/>
    <s v="Eclairs"/>
    <d v="2021-10-18T00:00:00"/>
    <n v="1106"/>
    <n v="139"/>
    <n v="877.08999999999992"/>
    <n v="228.91000000000008"/>
  </r>
  <r>
    <s v="Oby Sorrel"/>
    <x v="3"/>
    <s v="Smooth Sliky Salty"/>
    <d v="2021-10-18T00:00:00"/>
    <n v="1169"/>
    <n v="167"/>
    <n v="460.91999999999996"/>
    <n v="708.08"/>
  </r>
  <r>
    <s v="Dotty Strutley"/>
    <x v="5"/>
    <s v="Baker's Choco Chips"/>
    <d v="2021-10-18T00:00:00"/>
    <n v="343"/>
    <n v="16"/>
    <n v="198.56"/>
    <n v="144.44"/>
  </r>
  <r>
    <s v="Beverie Moffet"/>
    <x v="5"/>
    <s v="Manuka Honey Choco"/>
    <d v="2021-10-18T00:00:00"/>
    <n v="5558"/>
    <n v="242"/>
    <n v="1645.6"/>
    <n v="3912.4"/>
  </r>
  <r>
    <s v="Husein Augar"/>
    <x v="1"/>
    <s v="Milk Bars"/>
    <d v="2021-10-18T00:00:00"/>
    <n v="357"/>
    <n v="23"/>
    <n v="120.97999999999999"/>
    <n v="236.02"/>
  </r>
  <r>
    <s v="Andria Kimpton"/>
    <x v="5"/>
    <s v="Choco Coated Almonds"/>
    <d v="2021-10-18T00:00:00"/>
    <n v="28"/>
    <n v="3"/>
    <n v="9.9599999999999991"/>
    <n v="18.04"/>
  </r>
  <r>
    <s v="Ches Bonnell"/>
    <x v="1"/>
    <s v="Manuka Honey Choco"/>
    <d v="2021-10-18T00:00:00"/>
    <n v="3192"/>
    <n v="146"/>
    <n v="992.8"/>
    <n v="2199.1999999999998"/>
  </r>
  <r>
    <s v="Wilone O'Kielt"/>
    <x v="2"/>
    <s v="Organic Choco Syrup"/>
    <d v="2021-10-18T00:00:00"/>
    <n v="3493"/>
    <n v="146"/>
    <n v="1397.22"/>
    <n v="2095.7799999999997"/>
  </r>
  <r>
    <s v="Dotty Strutley"/>
    <x v="1"/>
    <s v="Organic Choco Syrup"/>
    <d v="2021-10-18T00:00:00"/>
    <n v="6335"/>
    <n v="264"/>
    <n v="2526.48"/>
    <n v="3808.52"/>
  </r>
  <r>
    <s v="Gigi Bohling"/>
    <x v="4"/>
    <s v="Caramel Stuffed Bars"/>
    <d v="2021-10-18T00:00:00"/>
    <n v="12474"/>
    <n v="840"/>
    <n v="7081.2"/>
    <n v="5392.8"/>
  </r>
  <r>
    <s v="Ches Bonnell"/>
    <x v="1"/>
    <s v="Almond Choco"/>
    <d v="2021-10-18T00:00:00"/>
    <n v="630"/>
    <n v="45"/>
    <n v="231.75000000000003"/>
    <n v="398.25"/>
  </r>
  <r>
    <s v="Kaine Padly"/>
    <x v="4"/>
    <s v="50% Dark Bites"/>
    <d v="2021-10-18T00:00:00"/>
    <n v="6657"/>
    <n v="267"/>
    <n v="1997.16"/>
    <n v="4659.84"/>
  </r>
  <r>
    <s v="Wilone O'Kielt"/>
    <x v="4"/>
    <s v="Spicy Special Slims"/>
    <d v="2021-10-18T00:00:00"/>
    <n v="2275"/>
    <n v="253"/>
    <n v="2079.6600000000003"/>
    <n v="195.33999999999969"/>
  </r>
  <r>
    <s v="Curtice Advani"/>
    <x v="1"/>
    <s v="Spicy Special Slims"/>
    <d v="2021-10-18T00:00:00"/>
    <n v="5110"/>
    <n v="511"/>
    <n v="4200.42"/>
    <n v="909.57999999999993"/>
  </r>
  <r>
    <s v="Kelci Walkden"/>
    <x v="4"/>
    <s v="Orange Choco"/>
    <d v="2021-10-18T00:00:00"/>
    <n v="1743"/>
    <n v="88"/>
    <n v="323.84000000000003"/>
    <n v="1419.1599999999999"/>
  </r>
  <r>
    <s v="Wilone O'Kielt"/>
    <x v="1"/>
    <s v="85% Dark Bars"/>
    <d v="2021-10-18T00:00:00"/>
    <n v="6860"/>
    <n v="343"/>
    <n v="3604.93"/>
    <n v="3255.07"/>
  </r>
  <r>
    <s v="Curtice Advani"/>
    <x v="0"/>
    <s v="Orange Choco"/>
    <d v="2021-10-18T00:00:00"/>
    <n v="9940"/>
    <n v="524"/>
    <n v="1928.3200000000002"/>
    <n v="8011.68"/>
  </r>
  <r>
    <s v="Gigi Bohling"/>
    <x v="3"/>
    <s v="Smooth Sliky Salty"/>
    <d v="2021-10-18T00:00:00"/>
    <n v="896"/>
    <n v="150"/>
    <n v="413.99999999999994"/>
    <n v="482.00000000000006"/>
  </r>
  <r>
    <s v="Camilla Castle"/>
    <x v="5"/>
    <s v="White Choc"/>
    <d v="2021-10-18T00:00:00"/>
    <n v="1757"/>
    <n v="136"/>
    <n v="874.48"/>
    <n v="882.52"/>
  </r>
  <r>
    <s v="Dotty Strutley"/>
    <x v="5"/>
    <s v="Orange Choco"/>
    <d v="2021-10-18T00:00:00"/>
    <n v="1568"/>
    <n v="88"/>
    <n v="323.84000000000003"/>
    <n v="1244.1599999999999"/>
  </r>
  <r>
    <s v="Jehu Rudeforth"/>
    <x v="2"/>
    <s v="70% Dark Bites"/>
    <d v="2021-10-18T00:00:00"/>
    <n v="6454"/>
    <n v="910"/>
    <n v="4586.3999999999996"/>
    <n v="1867.6000000000004"/>
  </r>
  <r>
    <s v="Gigi Bohling"/>
    <x v="0"/>
    <s v="Organic Choco Syrup"/>
    <d v="2021-10-18T00:00:00"/>
    <n v="497"/>
    <n v="23"/>
    <n v="220.11"/>
    <n v="276.89"/>
  </r>
  <r>
    <s v="Brien Boise"/>
    <x v="2"/>
    <s v="Caramel Stuffed Bars"/>
    <d v="2021-10-18T00:00:00"/>
    <n v="7210"/>
    <n v="425"/>
    <n v="3582.75"/>
    <n v="3627.25"/>
  </r>
  <r>
    <s v="Kaine Padly"/>
    <x v="3"/>
    <s v="Smooth Sliky Salty"/>
    <d v="2021-10-18T00:00:00"/>
    <n v="11319"/>
    <n v="1610"/>
    <n v="4443.5999999999995"/>
    <n v="6875.4000000000005"/>
  </r>
  <r>
    <s v="Marney O'Breen"/>
    <x v="5"/>
    <s v="Milk Bars"/>
    <d v="2021-10-18T00:00:00"/>
    <n v="10388"/>
    <n v="693"/>
    <n v="3645.18"/>
    <n v="6742.82"/>
  </r>
  <r>
    <s v="Curtice Advani"/>
    <x v="4"/>
    <s v="White Choc"/>
    <d v="2021-10-18T00:00:00"/>
    <n v="2086"/>
    <n v="161"/>
    <n v="1035.23"/>
    <n v="1050.77"/>
  </r>
  <r>
    <s v="Dennison Crosswaite"/>
    <x v="5"/>
    <s v="Orange Choco"/>
    <d v="2021-10-18T00:00:00"/>
    <n v="8750"/>
    <n v="487"/>
    <n v="1792.16"/>
    <n v="6957.84"/>
  </r>
  <r>
    <s v="Madelene Upcott"/>
    <x v="3"/>
    <s v="Eclairs"/>
    <d v="2021-10-19T00:00:00"/>
    <n v="5775"/>
    <n v="840"/>
    <n v="5300.4"/>
    <n v="474.60000000000036"/>
  </r>
  <r>
    <s v="Gunar Cockshoot"/>
    <x v="4"/>
    <s v="Choco Coated Almonds"/>
    <d v="2021-10-19T00:00:00"/>
    <n v="16604"/>
    <n v="1680"/>
    <n v="5577.5999999999995"/>
    <n v="11026.400000000001"/>
  </r>
  <r>
    <s v="Marney O'Breen"/>
    <x v="3"/>
    <s v="Almond Choco"/>
    <d v="2021-10-19T00:00:00"/>
    <n v="5348"/>
    <n v="357"/>
    <n v="1838.5500000000002"/>
    <n v="3509.45"/>
  </r>
  <r>
    <s v="Roddy Speechley"/>
    <x v="5"/>
    <s v="Peanut Butter Cubes"/>
    <d v="2021-10-19T00:00:00"/>
    <n v="4613"/>
    <n v="257"/>
    <n v="681.05"/>
    <n v="3931.95"/>
  </r>
  <r>
    <s v="Beverie Moffet"/>
    <x v="0"/>
    <s v="Almond Choco"/>
    <d v="2021-10-19T00:00:00"/>
    <n v="6811"/>
    <n v="487"/>
    <n v="2508.0500000000002"/>
    <n v="4302.95"/>
  </r>
  <r>
    <s v="Marney O'Breen"/>
    <x v="2"/>
    <s v="Drinking Coco"/>
    <d v="2021-10-19T00:00:00"/>
    <n v="1330"/>
    <n v="50"/>
    <n v="497"/>
    <n v="833"/>
  </r>
  <r>
    <s v="Roddy Speechley"/>
    <x v="3"/>
    <s v="Organic Choco Syrup"/>
    <d v="2021-10-19T00:00:00"/>
    <n v="11501"/>
    <n v="523"/>
    <n v="5005.1100000000006"/>
    <n v="6495.8899999999994"/>
  </r>
  <r>
    <s v="Dotty Strutley"/>
    <x v="3"/>
    <s v="Caramel Stuffed Bars"/>
    <d v="2021-10-19T00:00:00"/>
    <n v="1407"/>
    <n v="94"/>
    <n v="792.42"/>
    <n v="614.58000000000004"/>
  </r>
  <r>
    <s v="Roddy Speechley"/>
    <x v="3"/>
    <s v="After Nines"/>
    <d v="2021-10-19T00:00:00"/>
    <n v="4249"/>
    <n v="266"/>
    <n v="2721.1800000000003"/>
    <n v="1527.8199999999997"/>
  </r>
  <r>
    <s v="Husein Augar"/>
    <x v="2"/>
    <s v="White Choc"/>
    <d v="2021-10-19T00:00:00"/>
    <n v="13377"/>
    <n v="1190"/>
    <n v="7651.7"/>
    <n v="5725.3"/>
  </r>
  <r>
    <s v="Dotty Strutley"/>
    <x v="4"/>
    <s v="Smooth Sliky Salty"/>
    <d v="2021-10-19T00:00:00"/>
    <n v="3514"/>
    <n v="440"/>
    <n v="1214.3999999999999"/>
    <n v="2299.6000000000004"/>
  </r>
  <r>
    <s v="Ches Bonnell"/>
    <x v="3"/>
    <s v="After Nines"/>
    <d v="2021-10-19T00:00:00"/>
    <n v="1960"/>
    <n v="123"/>
    <n v="1258.29"/>
    <n v="701.71"/>
  </r>
  <r>
    <s v="Mallorie Waber"/>
    <x v="1"/>
    <s v="99% Dark &amp; Pure"/>
    <d v="2021-10-19T00:00:00"/>
    <n v="9954"/>
    <n v="453"/>
    <n v="3501.69"/>
    <n v="6452.3099999999995"/>
  </r>
  <r>
    <s v="Rafaelita Blaksland"/>
    <x v="4"/>
    <s v="Choco Coated Almonds"/>
    <d v="2021-10-19T00:00:00"/>
    <n v="5775"/>
    <n v="525"/>
    <n v="1743"/>
    <n v="4032"/>
  </r>
  <r>
    <s v="Brien Boise"/>
    <x v="0"/>
    <s v="Smooth Sliky Salty"/>
    <d v="2021-10-19T00:00:00"/>
    <n v="12537"/>
    <n v="1820"/>
    <n v="5023.2"/>
    <n v="7513.8"/>
  </r>
  <r>
    <s v="Rafaelita Blaksland"/>
    <x v="2"/>
    <s v="50% Dark Bites"/>
    <d v="2021-10-19T00:00:00"/>
    <n v="875"/>
    <n v="33"/>
    <n v="246.84"/>
    <n v="628.16"/>
  </r>
  <r>
    <s v="Roddy Speechley"/>
    <x v="5"/>
    <s v="Choco Coated Almonds"/>
    <d v="2021-10-19T00:00:00"/>
    <n v="3220"/>
    <n v="322"/>
    <n v="1069.04"/>
    <n v="2150.96"/>
  </r>
  <r>
    <s v="Roddy Speechley"/>
    <x v="3"/>
    <s v="Spicy Special Slims"/>
    <d v="2021-10-19T00:00:00"/>
    <n v="2408"/>
    <n v="268"/>
    <n v="2202.96"/>
    <n v="205.03999999999996"/>
  </r>
  <r>
    <s v="Dennison Crosswaite"/>
    <x v="2"/>
    <s v="85% Dark Bars"/>
    <d v="2021-10-19T00:00:00"/>
    <n v="10892"/>
    <n v="545"/>
    <n v="5727.95"/>
    <n v="5164.05"/>
  </r>
  <r>
    <s v="Dotty Strutley"/>
    <x v="4"/>
    <s v="Manuka Honey Choco"/>
    <d v="2021-10-19T00:00:00"/>
    <n v="6706"/>
    <n v="305"/>
    <n v="2074"/>
    <n v="4632"/>
  </r>
  <r>
    <s v="Marney O'Breen"/>
    <x v="1"/>
    <s v="Eclairs"/>
    <d v="2021-10-19T00:00:00"/>
    <n v="4599"/>
    <n v="657"/>
    <n v="4145.67"/>
    <n v="453.32999999999993"/>
  </r>
  <r>
    <s v="Madelene Upcott"/>
    <x v="4"/>
    <s v="Almond Choco"/>
    <d v="2021-10-19T00:00:00"/>
    <n v="5068"/>
    <n v="338"/>
    <n v="1740.7"/>
    <n v="3327.3"/>
  </r>
  <r>
    <s v="Husein Augar"/>
    <x v="1"/>
    <s v="After Nines"/>
    <d v="2021-10-19T00:00:00"/>
    <n v="11830"/>
    <n v="696"/>
    <n v="7120.08"/>
    <n v="4709.92"/>
  </r>
  <r>
    <s v="Camilla Castle"/>
    <x v="4"/>
    <s v="Raspberry Choco"/>
    <d v="2021-10-19T00:00:00"/>
    <n v="5894"/>
    <n v="268"/>
    <n v="1031.8"/>
    <n v="4862.2"/>
  </r>
  <r>
    <s v="Beverie Moffet"/>
    <x v="5"/>
    <s v="Milk Bars"/>
    <d v="2021-10-19T00:00:00"/>
    <n v="21"/>
    <n v="2"/>
    <n v="10.52"/>
    <n v="10.48"/>
  </r>
  <r>
    <s v="Dotty Strutley"/>
    <x v="4"/>
    <s v="Mint Chip Choco"/>
    <d v="2021-10-19T00:00:00"/>
    <n v="371"/>
    <n v="29"/>
    <n v="165.88"/>
    <n v="205.12"/>
  </r>
  <r>
    <s v="Dennison Crosswaite"/>
    <x v="2"/>
    <s v="Raspberry Choco"/>
    <d v="2021-10-19T00:00:00"/>
    <n v="9275"/>
    <n v="442"/>
    <n v="1701.7"/>
    <n v="7573.3"/>
  </r>
  <r>
    <s v="Brien Boise"/>
    <x v="2"/>
    <s v="Peanut Butter Cubes"/>
    <d v="2021-10-19T00:00:00"/>
    <n v="3087"/>
    <n v="182"/>
    <n v="482.3"/>
    <n v="2604.6999999999998"/>
  </r>
  <r>
    <s v="Madelene Upcott"/>
    <x v="0"/>
    <s v="Mint Chip Choco"/>
    <d v="2021-10-19T00:00:00"/>
    <n v="6496"/>
    <n v="464"/>
    <n v="2654.08"/>
    <n v="3841.92"/>
  </r>
  <r>
    <s v="Kaine Padly"/>
    <x v="1"/>
    <s v="Manuka Honey Choco"/>
    <d v="2021-10-19T00:00:00"/>
    <n v="6664"/>
    <n v="318"/>
    <n v="2162.4"/>
    <n v="4501.6000000000004"/>
  </r>
  <r>
    <s v="Brien Boise"/>
    <x v="2"/>
    <s v="White Choc"/>
    <d v="2021-10-19T00:00:00"/>
    <n v="6356"/>
    <n v="489"/>
    <n v="3144.27"/>
    <n v="3211.73"/>
  </r>
  <r>
    <s v="Brien Boise"/>
    <x v="1"/>
    <s v="Eclairs"/>
    <d v="2021-10-19T00:00:00"/>
    <n v="3668"/>
    <n v="459"/>
    <n v="2896.29"/>
    <n v="771.71"/>
  </r>
  <r>
    <s v="Dotty Strutley"/>
    <x v="1"/>
    <s v="Orange Choco"/>
    <d v="2021-10-19T00:00:00"/>
    <n v="2709"/>
    <n v="136"/>
    <n v="500.48"/>
    <n v="2208.52"/>
  </r>
  <r>
    <s v="Oby Sorrel"/>
    <x v="3"/>
    <s v="Drinking Coco"/>
    <d v="2021-10-19T00:00:00"/>
    <n v="3031"/>
    <n v="117"/>
    <n v="1162.98"/>
    <n v="1868.02"/>
  </r>
  <r>
    <s v="Roddy Speechley"/>
    <x v="3"/>
    <s v="Smooth Sliky Salty"/>
    <d v="2021-10-20T00:00:00"/>
    <n v="889"/>
    <n v="127"/>
    <n v="350.52"/>
    <n v="538.48"/>
  </r>
  <r>
    <s v="Jan Morforth"/>
    <x v="4"/>
    <s v="99% Dark &amp; Pure"/>
    <d v="2021-10-20T00:00:00"/>
    <n v="13223"/>
    <n v="575"/>
    <n v="4444.75"/>
    <n v="8778.25"/>
  </r>
  <r>
    <s v="Camilla Castle"/>
    <x v="3"/>
    <s v="White Choc"/>
    <d v="2021-10-20T00:00:00"/>
    <n v="1603"/>
    <n v="124"/>
    <n v="797.31999999999994"/>
    <n v="805.68000000000006"/>
  </r>
  <r>
    <s v="Jan Morforth"/>
    <x v="1"/>
    <s v="Peanut Butter Cubes"/>
    <d v="2021-10-20T00:00:00"/>
    <n v="4606"/>
    <n v="243"/>
    <n v="643.94999999999993"/>
    <n v="3962.05"/>
  </r>
  <r>
    <s v="Madelene Upcott"/>
    <x v="2"/>
    <s v="Almond Choco"/>
    <d v="2021-10-20T00:00:00"/>
    <n v="2345"/>
    <n v="147"/>
    <n v="757.05000000000007"/>
    <n v="1587.9499999999998"/>
  </r>
  <r>
    <s v="Dennison Crosswaite"/>
    <x v="2"/>
    <s v="Orange Choco"/>
    <d v="2021-10-20T00:00:00"/>
    <n v="4522"/>
    <n v="252"/>
    <n v="927.36"/>
    <n v="3594.64"/>
  </r>
  <r>
    <s v="Rafaelita Blaksland"/>
    <x v="3"/>
    <s v="Almond Choco"/>
    <d v="2021-10-20T00:00:00"/>
    <n v="20503"/>
    <n v="1470"/>
    <n v="7570.5000000000009"/>
    <n v="12932.5"/>
  </r>
  <r>
    <s v="Husein Augar"/>
    <x v="0"/>
    <s v="85% Dark Bars"/>
    <d v="2021-10-20T00:00:00"/>
    <n v="42"/>
    <n v="3"/>
    <n v="31.53"/>
    <n v="10.469999999999999"/>
  </r>
  <r>
    <s v="Mallorie Waber"/>
    <x v="0"/>
    <s v="Fruit &amp; Nut Bars"/>
    <d v="2021-10-20T00:00:00"/>
    <n v="8659"/>
    <n v="542"/>
    <n v="2569.08"/>
    <n v="6089.92"/>
  </r>
  <r>
    <s v="Andria Kimpton"/>
    <x v="3"/>
    <s v="85% Dark Bars"/>
    <d v="2021-10-20T00:00:00"/>
    <n v="11242"/>
    <n v="563"/>
    <n v="5917.13"/>
    <n v="5324.87"/>
  </r>
  <r>
    <s v="Jehu Rudeforth"/>
    <x v="1"/>
    <s v="Almond Choco"/>
    <d v="2021-10-20T00:00:00"/>
    <n v="7518"/>
    <n v="502"/>
    <n v="2585.3000000000002"/>
    <n v="4932.7"/>
  </r>
  <r>
    <s v="Beverie Moffet"/>
    <x v="0"/>
    <s v="70% Dark Bites"/>
    <d v="2021-10-20T00:00:00"/>
    <n v="5495"/>
    <n v="611"/>
    <n v="3079.44"/>
    <n v="2415.56"/>
  </r>
  <r>
    <s v="Camilla Castle"/>
    <x v="1"/>
    <s v="Manuka Honey Choco"/>
    <d v="2021-10-20T00:00:00"/>
    <n v="12110"/>
    <n v="577"/>
    <n v="3923.6"/>
    <n v="8186.4"/>
  </r>
  <r>
    <s v="Mallorie Waber"/>
    <x v="3"/>
    <s v="After Nines"/>
    <d v="2021-10-20T00:00:00"/>
    <n v="1568"/>
    <n v="88"/>
    <n v="900.24"/>
    <n v="667.76"/>
  </r>
  <r>
    <s v="Brien Boise"/>
    <x v="4"/>
    <s v="70% Dark Bites"/>
    <d v="2021-10-20T00:00:00"/>
    <n v="14273"/>
    <n v="1610"/>
    <n v="8114.4"/>
    <n v="6158.6"/>
  </r>
  <r>
    <s v="Roddy Speechley"/>
    <x v="0"/>
    <s v="Almond Choco"/>
    <d v="2021-10-20T00:00:00"/>
    <n v="833"/>
    <n v="53"/>
    <n v="272.95000000000005"/>
    <n v="560.04999999999995"/>
  </r>
  <r>
    <s v="Van Tuxwell"/>
    <x v="0"/>
    <s v="Baker's Choco Chips"/>
    <d v="2021-10-20T00:00:00"/>
    <n v="3073"/>
    <n v="134"/>
    <n v="1662.94"/>
    <n v="1410.06"/>
  </r>
  <r>
    <s v="Dennison Crosswaite"/>
    <x v="3"/>
    <s v="Peanut Butter Cubes"/>
    <d v="2021-10-20T00:00:00"/>
    <n v="10346"/>
    <n v="609"/>
    <n v="1613.85"/>
    <n v="8732.15"/>
  </r>
  <r>
    <s v="Curtice Advani"/>
    <x v="4"/>
    <s v="Mint Chip Choco"/>
    <d v="2021-10-20T00:00:00"/>
    <n v="3577"/>
    <n v="299"/>
    <n v="1710.28"/>
    <n v="1866.72"/>
  </r>
  <r>
    <s v="Wilone O'Kielt"/>
    <x v="4"/>
    <s v="70% Dark Bites"/>
    <d v="2021-10-20T00:00:00"/>
    <n v="6909"/>
    <n v="840"/>
    <n v="4233.6000000000004"/>
    <n v="2675.3999999999996"/>
  </r>
  <r>
    <s v="Jehu Rudeforth"/>
    <x v="3"/>
    <s v="Eclairs"/>
    <d v="2021-10-20T00:00:00"/>
    <n v="4165"/>
    <n v="695"/>
    <n v="4385.45"/>
    <n v="-220.44999999999982"/>
  </r>
  <r>
    <s v="Beverie Moffet"/>
    <x v="3"/>
    <s v="50% Dark Bites"/>
    <d v="2021-10-20T00:00:00"/>
    <n v="6307"/>
    <n v="243"/>
    <n v="1817.64"/>
    <n v="4489.3599999999997"/>
  </r>
  <r>
    <s v="Brien Boise"/>
    <x v="0"/>
    <s v="Baker's Choco Chips"/>
    <d v="2021-10-20T00:00:00"/>
    <n v="1106"/>
    <n v="51"/>
    <n v="632.91"/>
    <n v="473.09000000000003"/>
  </r>
  <r>
    <s v="Karlen McCaffrey"/>
    <x v="1"/>
    <s v="Baker's Choco Chips"/>
    <d v="2021-10-20T00:00:00"/>
    <n v="1610"/>
    <n v="68"/>
    <n v="843.88"/>
    <n v="766.12"/>
  </r>
  <r>
    <s v="Roddy Speechley"/>
    <x v="2"/>
    <s v="50% Dark Bites"/>
    <d v="2021-10-20T00:00:00"/>
    <n v="3710"/>
    <n v="143"/>
    <n v="1069.6400000000001"/>
    <n v="2640.3599999999997"/>
  </r>
  <r>
    <s v="Jehu Rudeforth"/>
    <x v="5"/>
    <s v="Manuka Honey Choco"/>
    <d v="2021-10-20T00:00:00"/>
    <n v="7259"/>
    <n v="316"/>
    <n v="2148.7999999999997"/>
    <n v="5110.2000000000007"/>
  </r>
  <r>
    <s v="Gunar Cockshoot"/>
    <x v="1"/>
    <s v="50% Dark Bites"/>
    <d v="2021-10-20T00:00:00"/>
    <n v="5523"/>
    <n v="205"/>
    <n v="1533.4"/>
    <n v="3989.6"/>
  </r>
  <r>
    <s v="Husein Augar"/>
    <x v="0"/>
    <s v="99% Dark &amp; Pure"/>
    <d v="2021-10-20T00:00:00"/>
    <n v="2121"/>
    <n v="97"/>
    <n v="749.81000000000006"/>
    <n v="1371.19"/>
  </r>
  <r>
    <s v="Marney O'Breen"/>
    <x v="3"/>
    <s v="Milk Bars"/>
    <d v="2021-10-20T00:00:00"/>
    <n v="3227"/>
    <n v="202"/>
    <n v="1062.52"/>
    <n v="2164.48"/>
  </r>
  <r>
    <s v="Dennison Crosswaite"/>
    <x v="3"/>
    <s v="Fruit &amp; Nut Bars"/>
    <d v="2021-10-20T00:00:00"/>
    <n v="2905"/>
    <n v="194"/>
    <n v="919.56000000000006"/>
    <n v="1985.44"/>
  </r>
  <r>
    <s v="Brien Boise"/>
    <x v="4"/>
    <s v="Spicy Special Slims"/>
    <d v="2021-10-20T00:00:00"/>
    <n v="1827"/>
    <n v="229"/>
    <n v="1882.38"/>
    <n v="-55.380000000000109"/>
  </r>
  <r>
    <s v="Gigi Bohling"/>
    <x v="4"/>
    <s v="70% Dark Bites"/>
    <d v="2021-10-20T00:00:00"/>
    <n v="987"/>
    <n v="110"/>
    <n v="554.4"/>
    <n v="432.6"/>
  </r>
  <r>
    <s v="Barr Faughny"/>
    <x v="2"/>
    <s v="After Nines"/>
    <d v="2021-10-20T00:00:00"/>
    <n v="7056"/>
    <n v="392"/>
    <n v="4010.1600000000003"/>
    <n v="3045.8399999999997"/>
  </r>
  <r>
    <s v="Jan Morforth"/>
    <x v="4"/>
    <s v="Milk Bars"/>
    <d v="2021-10-20T00:00:00"/>
    <n v="5579"/>
    <n v="372"/>
    <n v="1956.72"/>
    <n v="3622.2799999999997"/>
  </r>
  <r>
    <s v="Mallorie Waber"/>
    <x v="1"/>
    <s v="50% Dark Bites"/>
    <d v="2021-10-20T00:00:00"/>
    <n v="7350"/>
    <n v="273"/>
    <n v="2042.0400000000002"/>
    <n v="5307.96"/>
  </r>
  <r>
    <s v="Kelci Walkden"/>
    <x v="0"/>
    <s v="Mint Chip Choco"/>
    <d v="2021-10-20T00:00:00"/>
    <n v="22358"/>
    <n v="1890"/>
    <n v="10810.8"/>
    <n v="11547.2"/>
  </r>
  <r>
    <s v="Barr Faughny"/>
    <x v="3"/>
    <s v="Milk Bars"/>
    <d v="2021-10-20T00:00:00"/>
    <n v="665"/>
    <n v="42"/>
    <n v="220.92"/>
    <n v="444.08000000000004"/>
  </r>
  <r>
    <s v="Wilone O'Kielt"/>
    <x v="2"/>
    <s v="Spicy Special Slims"/>
    <d v="2021-10-20T00:00:00"/>
    <n v="798"/>
    <n v="89"/>
    <n v="731.58"/>
    <n v="66.419999999999959"/>
  </r>
  <r>
    <s v="Curtice Advani"/>
    <x v="4"/>
    <s v="Choco Coated Almonds"/>
    <d v="2021-10-20T00:00:00"/>
    <n v="5558"/>
    <n v="556"/>
    <n v="1845.9199999999998"/>
    <n v="3712.08"/>
  </r>
  <r>
    <s v="Beverie Moffet"/>
    <x v="1"/>
    <s v="Almond Choco"/>
    <d v="2021-10-20T00:00:00"/>
    <n v="6818"/>
    <n v="455"/>
    <n v="2343.25"/>
    <n v="4474.75"/>
  </r>
  <r>
    <s v="Husein Augar"/>
    <x v="2"/>
    <s v="Peanut Butter Cubes"/>
    <d v="2021-10-20T00:00:00"/>
    <n v="9303"/>
    <n v="548"/>
    <n v="1452.2"/>
    <n v="7850.8"/>
  </r>
  <r>
    <s v="Roddy Speechley"/>
    <x v="1"/>
    <s v="Almond Choco"/>
    <d v="2021-10-20T00:00:00"/>
    <n v="2940"/>
    <n v="196"/>
    <n v="1009.4000000000001"/>
    <n v="1930.6"/>
  </r>
  <r>
    <s v="Husein Augar"/>
    <x v="1"/>
    <s v="Spicy Special Slims"/>
    <d v="2021-10-20T00:00:00"/>
    <n v="546"/>
    <n v="61"/>
    <n v="501.42"/>
    <n v="44.579999999999984"/>
  </r>
  <r>
    <s v="Beverie Moffet"/>
    <x v="0"/>
    <s v="Eclairs"/>
    <d v="2021-10-20T00:00:00"/>
    <n v="8001"/>
    <n v="980"/>
    <n v="6183.7999999999993"/>
    <n v="1817.2000000000007"/>
  </r>
  <r>
    <s v="Mallorie Waber"/>
    <x v="2"/>
    <s v="Choco Coated Almonds"/>
    <d v="2021-10-20T00:00:00"/>
    <n v="10052"/>
    <n v="980"/>
    <n v="3253.6"/>
    <n v="6798.4"/>
  </r>
  <r>
    <s v="Gigi Bohling"/>
    <x v="2"/>
    <s v="99% Dark &amp; Pure"/>
    <d v="2021-10-20T00:00:00"/>
    <n v="1449"/>
    <n v="63"/>
    <n v="486.99"/>
    <n v="962.01"/>
  </r>
  <r>
    <s v="Beverie Moffet"/>
    <x v="4"/>
    <s v="Drinking Coco"/>
    <d v="2021-10-20T00:00:00"/>
    <n v="3710"/>
    <n v="149"/>
    <n v="1481.06"/>
    <n v="2228.94"/>
  </r>
  <r>
    <s v="Wilone O'Kielt"/>
    <x v="0"/>
    <s v="Eclairs"/>
    <d v="2021-10-20T00:00:00"/>
    <n v="2576"/>
    <n v="368"/>
    <n v="2322.08"/>
    <n v="253.92000000000007"/>
  </r>
  <r>
    <s v="Gunar Cockshoot"/>
    <x v="5"/>
    <s v="Manuka Honey Choco"/>
    <d v="2021-10-20T00:00:00"/>
    <n v="4242"/>
    <n v="193"/>
    <n v="1312.3999999999999"/>
    <n v="2929.6000000000004"/>
  </r>
  <r>
    <s v="Madelene Upcott"/>
    <x v="5"/>
    <s v="Manuka Honey Choco"/>
    <d v="2021-10-20T00:00:00"/>
    <n v="2527"/>
    <n v="110"/>
    <n v="748"/>
    <n v="1779"/>
  </r>
  <r>
    <s v="Camilla Castle"/>
    <x v="3"/>
    <s v="Orange Choco"/>
    <d v="2021-10-20T00:00:00"/>
    <n v="10255"/>
    <n v="570"/>
    <n v="2097.6"/>
    <n v="8157.4"/>
  </r>
  <r>
    <s v="Jehu Rudeforth"/>
    <x v="3"/>
    <s v="Organic Choco Syrup"/>
    <d v="2021-10-20T00:00:00"/>
    <n v="1365"/>
    <n v="57"/>
    <n v="545.49"/>
    <n v="819.51"/>
  </r>
  <r>
    <s v="Ches Bonnell"/>
    <x v="3"/>
    <s v="50% Dark Bites"/>
    <d v="2021-10-20T00:00:00"/>
    <n v="1358"/>
    <n v="51"/>
    <n v="381.48"/>
    <n v="976.52"/>
  </r>
  <r>
    <s v="Kelci Walkden"/>
    <x v="2"/>
    <s v="50% Dark Bites"/>
    <d v="2021-10-20T00:00:00"/>
    <n v="2443"/>
    <n v="94"/>
    <n v="703.12"/>
    <n v="1739.88"/>
  </r>
  <r>
    <s v="Ches Bonnell"/>
    <x v="1"/>
    <s v="85% Dark Bars"/>
    <d v="2021-10-20T00:00:00"/>
    <n v="2856"/>
    <n v="159"/>
    <n v="1671.09"/>
    <n v="1184.9100000000001"/>
  </r>
  <r>
    <s v="Madelene Upcott"/>
    <x v="5"/>
    <s v="White Choc"/>
    <d v="2021-10-20T00:00:00"/>
    <n v="1477"/>
    <n v="135"/>
    <n v="868.05"/>
    <n v="608.95000000000005"/>
  </r>
  <r>
    <s v="Beverie Moffet"/>
    <x v="3"/>
    <s v="After Nines"/>
    <d v="2021-10-21T00:00:00"/>
    <n v="1323"/>
    <n v="74"/>
    <n v="757.02"/>
    <n v="565.98"/>
  </r>
  <r>
    <s v="Roddy Speechley"/>
    <x v="0"/>
    <s v="Drinking Coco"/>
    <d v="2021-10-21T00:00:00"/>
    <n v="7371"/>
    <n v="295"/>
    <n v="2932.2999999999997"/>
    <n v="4438.7000000000007"/>
  </r>
  <r>
    <s v="Jan Morforth"/>
    <x v="3"/>
    <s v="After Nines"/>
    <d v="2021-10-21T00:00:00"/>
    <n v="4718"/>
    <n v="278"/>
    <n v="2843.94"/>
    <n v="1874.06"/>
  </r>
  <r>
    <s v="Ches Bonnell"/>
    <x v="5"/>
    <s v="Drinking Coco"/>
    <d v="2021-10-21T00:00:00"/>
    <n v="2114"/>
    <n v="79"/>
    <n v="785.26"/>
    <n v="1328.74"/>
  </r>
  <r>
    <s v="Jan Morforth"/>
    <x v="5"/>
    <s v="Choco Coated Almonds"/>
    <d v="2021-10-21T00:00:00"/>
    <n v="11032"/>
    <n v="980"/>
    <n v="3253.6"/>
    <n v="7778.4"/>
  </r>
  <r>
    <s v="Rafaelita Blaksland"/>
    <x v="3"/>
    <s v="Organic Choco Syrup"/>
    <d v="2021-10-21T00:00:00"/>
    <n v="1680"/>
    <n v="74"/>
    <n v="708.18000000000006"/>
    <n v="971.81999999999994"/>
  </r>
  <r>
    <s v="Andria Kimpton"/>
    <x v="0"/>
    <s v="Fruit &amp; Nut Bars"/>
    <d v="2021-10-21T00:00:00"/>
    <n v="770"/>
    <n v="52"/>
    <n v="246.48000000000002"/>
    <n v="523.52"/>
  </r>
  <r>
    <s v="Camilla Castle"/>
    <x v="2"/>
    <s v="85% Dark Bars"/>
    <d v="2021-10-21T00:00:00"/>
    <n v="1106"/>
    <n v="56"/>
    <n v="588.55999999999995"/>
    <n v="517.44000000000005"/>
  </r>
  <r>
    <s v="Brien Boise"/>
    <x v="3"/>
    <s v="Raspberry Choco"/>
    <d v="2021-10-21T00:00:00"/>
    <n v="3612"/>
    <n v="172"/>
    <n v="662.2"/>
    <n v="2949.8"/>
  </r>
  <r>
    <s v="Barr Faughny"/>
    <x v="5"/>
    <s v="Manuka Honey Choco"/>
    <d v="2021-10-21T00:00:00"/>
    <n v="1687"/>
    <n v="81"/>
    <n v="550.79999999999995"/>
    <n v="1136.2"/>
  </r>
  <r>
    <s v="Van Tuxwell"/>
    <x v="0"/>
    <s v="Peanut Butter Cubes"/>
    <d v="2021-10-21T00:00:00"/>
    <n v="6797"/>
    <n v="378"/>
    <n v="1001.6999999999999"/>
    <n v="5795.3"/>
  </r>
  <r>
    <s v="Jehu Rudeforth"/>
    <x v="3"/>
    <s v="Orange Choco"/>
    <d v="2021-10-21T00:00:00"/>
    <n v="12908"/>
    <n v="646"/>
    <n v="2377.2800000000002"/>
    <n v="10530.72"/>
  </r>
  <r>
    <s v="Rafaelita Blaksland"/>
    <x v="4"/>
    <s v="Mint Chip Choco"/>
    <d v="2021-10-21T00:00:00"/>
    <n v="4886"/>
    <n v="376"/>
    <n v="2150.7199999999998"/>
    <n v="2735.28"/>
  </r>
  <r>
    <s v="Wilone O'Kielt"/>
    <x v="4"/>
    <s v="Organic Choco Syrup"/>
    <d v="2021-10-22T00:00:00"/>
    <n v="3136"/>
    <n v="131"/>
    <n v="1253.67"/>
    <n v="1882.33"/>
  </r>
  <r>
    <s v="Roddy Speechley"/>
    <x v="0"/>
    <s v="85% Dark Bars"/>
    <d v="2021-10-22T00:00:00"/>
    <n v="434"/>
    <n v="22"/>
    <n v="231.22"/>
    <n v="202.78"/>
  </r>
  <r>
    <s v="Dennison Crosswaite"/>
    <x v="1"/>
    <s v="Milk Bars"/>
    <d v="2021-10-22T00:00:00"/>
    <n v="1771"/>
    <n v="119"/>
    <n v="625.93999999999994"/>
    <n v="1145.06"/>
  </r>
  <r>
    <s v="Husein Augar"/>
    <x v="2"/>
    <s v="Organic Choco Syrup"/>
    <d v="2021-10-22T00:00:00"/>
    <n v="6783"/>
    <n v="309"/>
    <n v="2957.13"/>
    <n v="3825.87"/>
  </r>
  <r>
    <s v="Gigi Bohling"/>
    <x v="1"/>
    <s v="70% Dark Bites"/>
    <d v="2021-10-22T00:00:00"/>
    <n v="2660"/>
    <n v="380"/>
    <n v="1915.2"/>
    <n v="744.8"/>
  </r>
  <r>
    <s v="Oby Sorrel"/>
    <x v="5"/>
    <s v="After Nines"/>
    <d v="2021-10-22T00:00:00"/>
    <n v="6293"/>
    <n v="350"/>
    <n v="3580.5"/>
    <n v="2712.5"/>
  </r>
  <r>
    <s v="Kelci Walkden"/>
    <x v="0"/>
    <s v="50% Dark Bites"/>
    <d v="2021-10-22T00:00:00"/>
    <n v="8442"/>
    <n v="338"/>
    <n v="2528.2400000000002"/>
    <n v="5913.76"/>
  </r>
  <r>
    <s v="Jan Morforth"/>
    <x v="5"/>
    <s v="Baker's Choco Chips"/>
    <d v="2021-10-22T00:00:00"/>
    <n v="9107"/>
    <n v="380"/>
    <n v="4715.8"/>
    <n v="4391.2"/>
  </r>
  <r>
    <s v="Brien Boise"/>
    <x v="3"/>
    <s v="Drinking Coco"/>
    <d v="2021-10-22T00:00:00"/>
    <n v="371"/>
    <n v="15"/>
    <n v="149.1"/>
    <n v="221.9"/>
  </r>
  <r>
    <s v="Kaine Padly"/>
    <x v="4"/>
    <s v="Fruit &amp; Nut Bars"/>
    <d v="2021-10-22T00:00:00"/>
    <n v="5432"/>
    <n v="388"/>
    <n v="1839.1200000000001"/>
    <n v="3592.88"/>
  </r>
  <r>
    <s v="Marney O'Breen"/>
    <x v="1"/>
    <s v="Choco Coated Almonds"/>
    <d v="2021-10-22T00:00:00"/>
    <n v="581"/>
    <n v="53"/>
    <n v="175.95999999999998"/>
    <n v="405.04"/>
  </r>
  <r>
    <s v="Marney O'Breen"/>
    <x v="4"/>
    <s v="Caramel Stuffed Bars"/>
    <d v="2021-10-22T00:00:00"/>
    <n v="805"/>
    <n v="48"/>
    <n v="404.64"/>
    <n v="400.36"/>
  </r>
  <r>
    <s v="Karlen McCaffrey"/>
    <x v="1"/>
    <s v="Fruit &amp; Nut Bars"/>
    <d v="2021-10-22T00:00:00"/>
    <n v="7497"/>
    <n v="500"/>
    <n v="2370"/>
    <n v="5127"/>
  </r>
  <r>
    <s v="Camilla Castle"/>
    <x v="2"/>
    <s v="After Nines"/>
    <d v="2021-10-22T00:00:00"/>
    <n v="3990"/>
    <n v="250"/>
    <n v="2557.5"/>
    <n v="1432.5"/>
  </r>
  <r>
    <s v="Barr Faughny"/>
    <x v="4"/>
    <s v="70% Dark Bites"/>
    <d v="2021-10-22T00:00:00"/>
    <n v="294"/>
    <n v="42"/>
    <n v="211.68"/>
    <n v="82.32"/>
  </r>
  <r>
    <s v="Ches Bonnell"/>
    <x v="0"/>
    <s v="Manuka Honey Choco"/>
    <d v="2021-10-22T00:00:00"/>
    <n v="5215"/>
    <n v="238"/>
    <n v="1618.3999999999999"/>
    <n v="3596.6000000000004"/>
  </r>
  <r>
    <s v="Dennison Crosswaite"/>
    <x v="5"/>
    <s v="Fruit &amp; Nut Bars"/>
    <d v="2021-10-22T00:00:00"/>
    <n v="8925"/>
    <n v="595"/>
    <n v="2820.3"/>
    <n v="6104.7"/>
  </r>
  <r>
    <s v="Marney O'Breen"/>
    <x v="1"/>
    <s v="Peanut Butter Cubes"/>
    <d v="2021-10-22T00:00:00"/>
    <n v="4746"/>
    <n v="250"/>
    <n v="662.5"/>
    <n v="4083.5"/>
  </r>
  <r>
    <s v="Jehu Rudeforth"/>
    <x v="1"/>
    <s v="50% Dark Bites"/>
    <d v="2021-10-22T00:00:00"/>
    <n v="10269"/>
    <n v="381"/>
    <n v="2849.88"/>
    <n v="7419.12"/>
  </r>
  <r>
    <s v="Brien Boise"/>
    <x v="4"/>
    <s v="Fruit &amp; Nut Bars"/>
    <d v="2021-10-22T00:00:00"/>
    <n v="5383"/>
    <n v="385"/>
    <n v="1824.9"/>
    <n v="3558.1"/>
  </r>
  <r>
    <s v="Marney O'Breen"/>
    <x v="4"/>
    <s v="Orange Choco"/>
    <d v="2021-10-22T00:00:00"/>
    <n v="7889"/>
    <n v="439"/>
    <n v="1615.52"/>
    <n v="6273.48"/>
  </r>
  <r>
    <s v="Barr Faughny"/>
    <x v="1"/>
    <s v="Raspberry Choco"/>
    <d v="2021-10-22T00:00:00"/>
    <n v="6300"/>
    <n v="315"/>
    <n v="1212.75"/>
    <n v="5087.25"/>
  </r>
  <r>
    <s v="Kaine Padly"/>
    <x v="0"/>
    <s v="Raspberry Choco"/>
    <d v="2021-10-22T00:00:00"/>
    <n v="7455"/>
    <n v="373"/>
    <n v="1436.05"/>
    <n v="6018.95"/>
  </r>
  <r>
    <s v="Van Tuxwell"/>
    <x v="4"/>
    <s v="After Nines"/>
    <d v="2021-10-22T00:00:00"/>
    <n v="10843"/>
    <n v="603"/>
    <n v="6168.6900000000005"/>
    <n v="4674.3099999999995"/>
  </r>
  <r>
    <s v="Barr Faughny"/>
    <x v="2"/>
    <s v="White Choc"/>
    <d v="2021-10-22T00:00:00"/>
    <n v="3829"/>
    <n v="349"/>
    <n v="2244.0699999999997"/>
    <n v="1584.9300000000003"/>
  </r>
  <r>
    <s v="Marney O'Breen"/>
    <x v="5"/>
    <s v="After Nines"/>
    <d v="2021-10-22T00:00:00"/>
    <n v="1806"/>
    <n v="107"/>
    <n v="1094.6100000000001"/>
    <n v="711.38999999999987"/>
  </r>
  <r>
    <s v="Beverie Moffet"/>
    <x v="1"/>
    <s v="50% Dark Bites"/>
    <d v="2021-10-22T00:00:00"/>
    <n v="5159"/>
    <n v="192"/>
    <n v="1436.16"/>
    <n v="3722.84"/>
  </r>
  <r>
    <s v="Beverie Moffet"/>
    <x v="4"/>
    <s v="Almond Choco"/>
    <d v="2021-10-22T00:00:00"/>
    <n v="7749"/>
    <n v="485"/>
    <n v="2497.75"/>
    <n v="5251.25"/>
  </r>
  <r>
    <s v="Karlen McCaffrey"/>
    <x v="0"/>
    <s v="Raspberry Choco"/>
    <d v="2021-10-22T00:00:00"/>
    <n v="7210"/>
    <n v="361"/>
    <n v="1389.8500000000001"/>
    <n v="5820.15"/>
  </r>
  <r>
    <s v="Beverie Moffet"/>
    <x v="2"/>
    <s v="70% Dark Bites"/>
    <d v="2021-10-22T00:00:00"/>
    <n v="11781"/>
    <n v="1680"/>
    <n v="8467.2000000000007"/>
    <n v="3313.7999999999993"/>
  </r>
  <r>
    <s v="Jehu Rudeforth"/>
    <x v="1"/>
    <s v="Baker's Choco Chips"/>
    <d v="2021-10-22T00:00:00"/>
    <n v="1785"/>
    <n v="82"/>
    <n v="1017.62"/>
    <n v="767.38"/>
  </r>
  <r>
    <s v="Beverie Moffet"/>
    <x v="2"/>
    <s v="Manuka Honey Choco"/>
    <d v="2021-10-22T00:00:00"/>
    <n v="4837"/>
    <n v="220"/>
    <n v="1496"/>
    <n v="3341"/>
  </r>
  <r>
    <s v="Madelene Upcott"/>
    <x v="4"/>
    <s v="Milk Bars"/>
    <d v="2021-10-22T00:00:00"/>
    <n v="9030"/>
    <n v="565"/>
    <n v="2971.9"/>
    <n v="6058.1"/>
  </r>
  <r>
    <s v="Marney O'Breen"/>
    <x v="5"/>
    <s v="Eclairs"/>
    <d v="2021-10-22T00:00:00"/>
    <n v="469"/>
    <n v="59"/>
    <n v="372.28999999999996"/>
    <n v="96.710000000000036"/>
  </r>
  <r>
    <s v="Wilone O'Kielt"/>
    <x v="4"/>
    <s v="White Choc"/>
    <d v="2021-10-22T00:00:00"/>
    <n v="805"/>
    <n v="68"/>
    <n v="437.24"/>
    <n v="367.76"/>
  </r>
  <r>
    <s v="Van Tuxwell"/>
    <x v="0"/>
    <s v="Manuka Honey Choco"/>
    <d v="2021-10-22T00:00:00"/>
    <n v="2639"/>
    <n v="126"/>
    <n v="856.8"/>
    <n v="1782.2"/>
  </r>
  <r>
    <s v="Mallorie Waber"/>
    <x v="5"/>
    <s v="Orange Choco"/>
    <d v="2021-10-22T00:00:00"/>
    <n v="2842"/>
    <n v="150"/>
    <n v="552"/>
    <n v="2290"/>
  </r>
  <r>
    <s v="Andria Kimpton"/>
    <x v="0"/>
    <s v="70% Dark Bites"/>
    <d v="2021-10-22T00:00:00"/>
    <n v="2625"/>
    <n v="375"/>
    <n v="1890"/>
    <n v="735"/>
  </r>
  <r>
    <s v="Gigi Bohling"/>
    <x v="3"/>
    <s v="Mint Chip Choco"/>
    <d v="2021-10-22T00:00:00"/>
    <n v="4543"/>
    <n v="325"/>
    <n v="1859"/>
    <n v="2684"/>
  </r>
  <r>
    <s v="Kelci Walkden"/>
    <x v="0"/>
    <s v="99% Dark &amp; Pure"/>
    <d v="2021-10-22T00:00:00"/>
    <n v="18907"/>
    <n v="840"/>
    <n v="6493.2000000000007"/>
    <n v="12413.8"/>
  </r>
  <r>
    <s v="Gigi Bohling"/>
    <x v="5"/>
    <s v="Spicy Special Slims"/>
    <d v="2021-10-22T00:00:00"/>
    <n v="9016"/>
    <n v="1120"/>
    <n v="9206.4000000000015"/>
    <n v="-190.40000000000146"/>
  </r>
  <r>
    <s v="Jan Morforth"/>
    <x v="1"/>
    <s v="99% Dark &amp; Pure"/>
    <d v="2021-10-22T00:00:00"/>
    <n v="10815"/>
    <n v="451"/>
    <n v="3486.23"/>
    <n v="7328.77"/>
  </r>
  <r>
    <s v="Jehu Rudeforth"/>
    <x v="3"/>
    <s v="Raspberry Choco"/>
    <d v="2021-10-22T00:00:00"/>
    <n v="5824"/>
    <n v="292"/>
    <n v="1124.2"/>
    <n v="4699.8"/>
  </r>
  <r>
    <s v="Dotty Strutley"/>
    <x v="1"/>
    <s v="Raspberry Choco"/>
    <d v="2021-10-22T00:00:00"/>
    <n v="6496"/>
    <n v="325"/>
    <n v="1251.25"/>
    <n v="5244.75"/>
  </r>
  <r>
    <s v="Rafaelita Blaksland"/>
    <x v="4"/>
    <s v="Caramel Stuffed Bars"/>
    <d v="2021-10-22T00:00:00"/>
    <n v="7441"/>
    <n v="438"/>
    <n v="3692.3399999999997"/>
    <n v="3748.6600000000003"/>
  </r>
  <r>
    <s v="Wilone O'Kielt"/>
    <x v="3"/>
    <s v="Almond Choco"/>
    <d v="2021-10-22T00:00:00"/>
    <n v="8799"/>
    <n v="629"/>
    <n v="3239.3500000000004"/>
    <n v="5559.65"/>
  </r>
  <r>
    <s v="Mallorie Waber"/>
    <x v="5"/>
    <s v="99% Dark &amp; Pure"/>
    <d v="2021-10-22T00:00:00"/>
    <n v="3570"/>
    <n v="149"/>
    <n v="1151.77"/>
    <n v="2418.23"/>
  </r>
  <r>
    <s v="Marney O'Breen"/>
    <x v="1"/>
    <s v="Raspberry Choco"/>
    <d v="2021-10-22T00:00:00"/>
    <n v="721"/>
    <n v="37"/>
    <n v="142.45000000000002"/>
    <n v="578.54999999999995"/>
  </r>
  <r>
    <s v="Roddy Speechley"/>
    <x v="2"/>
    <s v="Spicy Special Slims"/>
    <d v="2021-10-25T00:00:00"/>
    <n v="6972"/>
    <n v="698"/>
    <n v="5737.56"/>
    <n v="1234.4399999999996"/>
  </r>
  <r>
    <s v="Brien Boise"/>
    <x v="3"/>
    <s v="Peanut Butter Cubes"/>
    <d v="2021-10-25T00:00:00"/>
    <n v="1435"/>
    <n v="80"/>
    <n v="212"/>
    <n v="1223"/>
  </r>
  <r>
    <s v="Rafaelita Blaksland"/>
    <x v="0"/>
    <s v="99% Dark &amp; Pure"/>
    <d v="2021-10-25T00:00:00"/>
    <n v="6678"/>
    <n v="279"/>
    <n v="2156.67"/>
    <n v="4521.33"/>
  </r>
  <r>
    <s v="Madelene Upcott"/>
    <x v="4"/>
    <s v="70% Dark Bites"/>
    <d v="2021-10-25T00:00:00"/>
    <n v="3647"/>
    <n v="521"/>
    <n v="2625.84"/>
    <n v="1021.1599999999999"/>
  </r>
  <r>
    <s v="Barr Faughny"/>
    <x v="3"/>
    <s v="99% Dark &amp; Pure"/>
    <d v="2021-10-25T00:00:00"/>
    <n v="2016"/>
    <n v="84"/>
    <n v="649.32000000000005"/>
    <n v="1366.6799999999998"/>
  </r>
  <r>
    <s v="Camilla Castle"/>
    <x v="5"/>
    <s v="Orange Choco"/>
    <d v="2021-10-25T00:00:00"/>
    <n v="11655"/>
    <n v="648"/>
    <n v="2384.6400000000003"/>
    <n v="9270.36"/>
  </r>
  <r>
    <s v="Jehu Rudeforth"/>
    <x v="3"/>
    <s v="Milk Bars"/>
    <d v="2021-10-25T00:00:00"/>
    <n v="15596"/>
    <n v="980"/>
    <n v="5154.8"/>
    <n v="10441.200000000001"/>
  </r>
  <r>
    <s v="Andria Kimpton"/>
    <x v="2"/>
    <s v="Caramel Stuffed Bars"/>
    <d v="2021-10-25T00:00:00"/>
    <n v="3626"/>
    <n v="214"/>
    <n v="1804.02"/>
    <n v="1821.98"/>
  </r>
  <r>
    <s v="Wilone O'Kielt"/>
    <x v="2"/>
    <s v="Smooth Sliky Salty"/>
    <d v="2021-10-25T00:00:00"/>
    <n v="4312"/>
    <n v="700"/>
    <n v="1931.9999999999998"/>
    <n v="2380"/>
  </r>
  <r>
    <s v="Madelene Upcott"/>
    <x v="3"/>
    <s v="Fruit &amp; Nut Bars"/>
    <d v="2021-10-25T00:00:00"/>
    <n v="7042"/>
    <n v="441"/>
    <n v="2090.34"/>
    <n v="4951.66"/>
  </r>
  <r>
    <s v="Kelci Walkden"/>
    <x v="0"/>
    <s v="After Nines"/>
    <d v="2021-10-25T00:00:00"/>
    <n v="1575"/>
    <n v="99"/>
    <n v="1012.7700000000001"/>
    <n v="562.2299999999999"/>
  </r>
  <r>
    <s v="Gunar Cockshoot"/>
    <x v="4"/>
    <s v="50% Dark Bites"/>
    <d v="2021-10-26T00:00:00"/>
    <n v="8645"/>
    <n v="321"/>
    <n v="2401.08"/>
    <n v="6243.92"/>
  </r>
  <r>
    <s v="Kelci Walkden"/>
    <x v="0"/>
    <s v="Peanut Butter Cubes"/>
    <d v="2021-10-26T00:00:00"/>
    <n v="2485"/>
    <n v="147"/>
    <n v="389.55"/>
    <n v="2095.4499999999998"/>
  </r>
  <r>
    <s v="Andria Kimpton"/>
    <x v="5"/>
    <s v="50% Dark Bites"/>
    <d v="2021-10-26T00:00:00"/>
    <n v="8001"/>
    <n v="297"/>
    <n v="2221.56"/>
    <n v="5779.4400000000005"/>
  </r>
  <r>
    <s v="Ches Bonnell"/>
    <x v="1"/>
    <s v="Eclairs"/>
    <d v="2021-10-26T00:00:00"/>
    <n v="9107"/>
    <n v="1540"/>
    <n v="9717.4"/>
    <n v="-610.39999999999964"/>
  </r>
  <r>
    <s v="Barr Faughny"/>
    <x v="5"/>
    <s v="Fruit &amp; Nut Bars"/>
    <d v="2021-10-26T00:00:00"/>
    <n v="3752"/>
    <n v="268"/>
    <n v="1270.3200000000002"/>
    <n v="2481.6799999999998"/>
  </r>
  <r>
    <s v="Kaine Padly"/>
    <x v="2"/>
    <s v="Fruit &amp; Nut Bars"/>
    <d v="2021-10-26T00:00:00"/>
    <n v="518"/>
    <n v="37"/>
    <n v="175.38"/>
    <n v="342.62"/>
  </r>
  <r>
    <s v="Rafaelita Blaksland"/>
    <x v="0"/>
    <s v="Mint Chip Choco"/>
    <d v="2021-10-26T00:00:00"/>
    <n v="2751"/>
    <n v="212"/>
    <n v="1212.6399999999999"/>
    <n v="1538.3600000000001"/>
  </r>
  <r>
    <s v="Andria Kimpton"/>
    <x v="2"/>
    <s v="70% Dark Bites"/>
    <d v="2021-10-26T00:00:00"/>
    <n v="8246"/>
    <n v="1050"/>
    <n v="5292"/>
    <n v="2954"/>
  </r>
  <r>
    <s v="Camilla Castle"/>
    <x v="0"/>
    <s v="50% Dark Bites"/>
    <d v="2021-10-26T00:00:00"/>
    <n v="11620"/>
    <n v="465"/>
    <n v="3478.2000000000003"/>
    <n v="8141.7999999999993"/>
  </r>
  <r>
    <s v="Barr Faughny"/>
    <x v="1"/>
    <s v="Peanut Butter Cubes"/>
    <d v="2021-10-26T00:00:00"/>
    <n v="11578"/>
    <n v="610"/>
    <n v="1616.5"/>
    <n v="9961.5"/>
  </r>
  <r>
    <s v="Jehu Rudeforth"/>
    <x v="1"/>
    <s v="Peanut Butter Cubes"/>
    <d v="2021-10-26T00:00:00"/>
    <n v="2163"/>
    <n v="128"/>
    <n v="339.2"/>
    <n v="1823.8"/>
  </r>
  <r>
    <s v="Madelene Upcott"/>
    <x v="2"/>
    <s v="Milk Bars"/>
    <d v="2021-10-26T00:00:00"/>
    <n v="13006"/>
    <n v="840"/>
    <n v="4418.3999999999996"/>
    <n v="8587.6"/>
  </r>
  <r>
    <s v="Marney O'Breen"/>
    <x v="1"/>
    <s v="Milk Bars"/>
    <d v="2021-10-26T00:00:00"/>
    <n v="9275"/>
    <n v="546"/>
    <n v="2871.96"/>
    <n v="6403.04"/>
  </r>
  <r>
    <s v="Marney O'Breen"/>
    <x v="0"/>
    <s v="85% Dark Bars"/>
    <d v="2021-10-26T00:00:00"/>
    <n v="280"/>
    <n v="16"/>
    <n v="168.16"/>
    <n v="111.84"/>
  </r>
  <r>
    <s v="Van Tuxwell"/>
    <x v="0"/>
    <s v="99% Dark &amp; Pure"/>
    <d v="2021-10-26T00:00:00"/>
    <n v="1253"/>
    <n v="53"/>
    <n v="409.69"/>
    <n v="843.31"/>
  </r>
  <r>
    <s v="Jan Morforth"/>
    <x v="4"/>
    <s v="Choco Coated Almonds"/>
    <d v="2021-10-26T00:00:00"/>
    <n v="3262"/>
    <n v="272"/>
    <n v="903.04"/>
    <n v="2358.96"/>
  </r>
  <r>
    <s v="Camilla Castle"/>
    <x v="1"/>
    <s v="Drinking Coco"/>
    <d v="2021-10-26T00:00:00"/>
    <n v="4907"/>
    <n v="189"/>
    <n v="1878.6599999999999"/>
    <n v="3028.34"/>
  </r>
  <r>
    <s v="Rafaelita Blaksland"/>
    <x v="5"/>
    <s v="70% Dark Bites"/>
    <d v="2021-10-26T00:00:00"/>
    <n v="3150"/>
    <n v="350"/>
    <n v="1764"/>
    <n v="1386"/>
  </r>
  <r>
    <s v="Gigi Bohling"/>
    <x v="3"/>
    <s v="85% Dark Bars"/>
    <d v="2021-10-26T00:00:00"/>
    <n v="13426"/>
    <n v="672"/>
    <n v="7062.72"/>
    <n v="6363.28"/>
  </r>
  <r>
    <s v="Barr Faughny"/>
    <x v="0"/>
    <s v="Almond Choco"/>
    <d v="2021-10-26T00:00:00"/>
    <n v="9947"/>
    <n v="700"/>
    <n v="3605.0000000000005"/>
    <n v="6342"/>
  </r>
  <r>
    <s v="Mallorie Waber"/>
    <x v="5"/>
    <s v="After Nines"/>
    <d v="2021-10-26T00:00:00"/>
    <n v="4704"/>
    <n v="262"/>
    <n v="2680.26"/>
    <n v="2023.7399999999998"/>
  </r>
  <r>
    <s v="Karlen McCaffrey"/>
    <x v="3"/>
    <s v="50% Dark Bites"/>
    <d v="2021-10-26T00:00:00"/>
    <n v="3605"/>
    <n v="139"/>
    <n v="1039.72"/>
    <n v="2565.2799999999997"/>
  </r>
  <r>
    <s v="Gigi Bohling"/>
    <x v="4"/>
    <s v="Choco Coated Almonds"/>
    <d v="2021-10-26T00:00:00"/>
    <n v="4263"/>
    <n v="356"/>
    <n v="1181.9199999999998"/>
    <n v="3081.08"/>
  </r>
  <r>
    <s v="Mallorie Waber"/>
    <x v="3"/>
    <s v="Orange Choco"/>
    <d v="2021-10-26T00:00:00"/>
    <n v="4921"/>
    <n v="247"/>
    <n v="908.96"/>
    <n v="4012.04"/>
  </r>
  <r>
    <s v="Beverie Moffet"/>
    <x v="2"/>
    <s v="Drinking Coco"/>
    <d v="2021-10-26T00:00:00"/>
    <n v="11445"/>
    <n v="441"/>
    <n v="4383.54"/>
    <n v="7061.46"/>
  </r>
  <r>
    <s v="Husein Augar"/>
    <x v="0"/>
    <s v="Smooth Sliky Salty"/>
    <d v="2021-10-26T00:00:00"/>
    <n v="7518"/>
    <n v="910"/>
    <n v="2511.6"/>
    <n v="5006.3999999999996"/>
  </r>
  <r>
    <s v="Karlen McCaffrey"/>
    <x v="0"/>
    <s v="Smooth Sliky Salty"/>
    <d v="2021-10-26T00:00:00"/>
    <n v="7245"/>
    <n v="910"/>
    <n v="2511.6"/>
    <n v="4733.3999999999996"/>
  </r>
  <r>
    <s v="Gunar Cockshoot"/>
    <x v="2"/>
    <s v="Choco Coated Almonds"/>
    <d v="2021-10-26T00:00:00"/>
    <n v="2415"/>
    <n v="202"/>
    <n v="670.64"/>
    <n v="1744.3600000000001"/>
  </r>
  <r>
    <s v="Kelci Walkden"/>
    <x v="4"/>
    <s v="Organic Choco Syrup"/>
    <d v="2021-10-26T00:00:00"/>
    <n v="9079"/>
    <n v="413"/>
    <n v="3952.4100000000003"/>
    <n v="5126.59"/>
  </r>
  <r>
    <s v="Mallorie Waber"/>
    <x v="1"/>
    <s v="Smooth Sliky Salty"/>
    <d v="2021-10-26T00:00:00"/>
    <n v="1673"/>
    <n v="279"/>
    <n v="770.04"/>
    <n v="902.96"/>
  </r>
  <r>
    <s v="Ches Bonnell"/>
    <x v="2"/>
    <s v="Caramel Stuffed Bars"/>
    <d v="2021-10-26T00:00:00"/>
    <n v="518"/>
    <n v="35"/>
    <n v="295.05"/>
    <n v="222.95"/>
  </r>
  <r>
    <s v="Rafaelita Blaksland"/>
    <x v="2"/>
    <s v="Choco Coated Almonds"/>
    <d v="2021-10-26T00:00:00"/>
    <n v="2758"/>
    <n v="276"/>
    <n v="916.31999999999994"/>
    <n v="1841.68"/>
  </r>
  <r>
    <s v="Husein Augar"/>
    <x v="0"/>
    <s v="Fruit &amp; Nut Bars"/>
    <d v="2021-10-26T00:00:00"/>
    <n v="2296"/>
    <n v="144"/>
    <n v="682.56000000000006"/>
    <n v="1613.44"/>
  </r>
  <r>
    <s v="Jehu Rudeforth"/>
    <x v="2"/>
    <s v="Baker's Choco Chips"/>
    <d v="2021-10-26T00:00:00"/>
    <n v="1890"/>
    <n v="79"/>
    <n v="980.39"/>
    <n v="909.61"/>
  </r>
  <r>
    <s v="Jan Morforth"/>
    <x v="3"/>
    <s v="Eclairs"/>
    <d v="2021-10-26T00:00:00"/>
    <n v="518"/>
    <n v="87"/>
    <n v="548.96999999999991"/>
    <n v="-30.969999999999914"/>
  </r>
  <r>
    <s v="Karlen McCaffrey"/>
    <x v="2"/>
    <s v="Orange Choco"/>
    <d v="2021-10-26T00:00:00"/>
    <n v="140"/>
    <n v="7"/>
    <n v="25.76"/>
    <n v="114.24"/>
  </r>
  <r>
    <s v="Karlen McCaffrey"/>
    <x v="4"/>
    <s v="After Nines"/>
    <d v="2021-10-26T00:00:00"/>
    <n v="13293"/>
    <n v="770"/>
    <n v="7877.1"/>
    <n v="5415.9"/>
  </r>
  <r>
    <s v="Madelene Upcott"/>
    <x v="0"/>
    <s v="Smooth Sliky Salty"/>
    <d v="2021-10-26T00:00:00"/>
    <n v="9506"/>
    <n v="1610"/>
    <n v="4443.5999999999995"/>
    <n v="5062.4000000000005"/>
  </r>
  <r>
    <s v="Van Tuxwell"/>
    <x v="3"/>
    <s v="Spicy Special Slims"/>
    <d v="2021-10-26T00:00:00"/>
    <n v="12222"/>
    <n v="1330"/>
    <n v="10932.6"/>
    <n v="1289.3999999999996"/>
  </r>
  <r>
    <s v="Karlen McCaffrey"/>
    <x v="2"/>
    <s v="Almond Choco"/>
    <d v="2021-10-26T00:00:00"/>
    <n v="2030"/>
    <n v="145"/>
    <n v="746.75"/>
    <n v="1283.25"/>
  </r>
  <r>
    <s v="Van Tuxwell"/>
    <x v="5"/>
    <s v="Peanut Butter Cubes"/>
    <d v="2021-10-26T00:00:00"/>
    <n v="4235"/>
    <n v="236"/>
    <n v="625.4"/>
    <n v="3609.6"/>
  </r>
  <r>
    <s v="Karlen McCaffrey"/>
    <x v="2"/>
    <s v="Fruit &amp; Nut Bars"/>
    <d v="2021-10-26T00:00:00"/>
    <n v="3010"/>
    <n v="201"/>
    <n v="952.74"/>
    <n v="2057.2600000000002"/>
  </r>
  <r>
    <s v="Kaine Padly"/>
    <x v="5"/>
    <s v="Almond Choco"/>
    <d v="2021-10-26T00:00:00"/>
    <n v="5656"/>
    <n v="378"/>
    <n v="1946.7"/>
    <n v="3709.3"/>
  </r>
  <r>
    <s v="Jan Morforth"/>
    <x v="2"/>
    <s v="White Choc"/>
    <d v="2021-10-26T00:00:00"/>
    <n v="9751"/>
    <n v="770"/>
    <n v="4951.0999999999995"/>
    <n v="4799.9000000000005"/>
  </r>
  <r>
    <s v="Beverie Moffet"/>
    <x v="3"/>
    <s v="Caramel Stuffed Bars"/>
    <d v="2021-10-26T00:00:00"/>
    <n v="6412"/>
    <n v="378"/>
    <n v="3186.54"/>
    <n v="3225.46"/>
  </r>
  <r>
    <s v="Brien Boise"/>
    <x v="2"/>
    <s v="Drinking Coco"/>
    <d v="2021-10-26T00:00:00"/>
    <n v="420"/>
    <n v="16"/>
    <n v="159.04"/>
    <n v="260.96000000000004"/>
  </r>
  <r>
    <s v="Oby Sorrel"/>
    <x v="5"/>
    <s v="85% Dark Bars"/>
    <d v="2021-10-26T00:00:00"/>
    <n v="5635"/>
    <n v="282"/>
    <n v="2963.82"/>
    <n v="2671.18"/>
  </r>
  <r>
    <s v="Gigi Bohling"/>
    <x v="3"/>
    <s v="70% Dark Bites"/>
    <d v="2021-10-26T00:00:00"/>
    <n v="8351"/>
    <n v="1190"/>
    <n v="5997.6"/>
    <n v="2353.3999999999996"/>
  </r>
  <r>
    <s v="Brien Boise"/>
    <x v="4"/>
    <s v="Drinking Coco"/>
    <d v="2021-10-26T00:00:00"/>
    <n v="364"/>
    <n v="15"/>
    <n v="149.1"/>
    <n v="214.9"/>
  </r>
  <r>
    <s v="Madelene Upcott"/>
    <x v="0"/>
    <s v="White Choc"/>
    <d v="2021-10-27T00:00:00"/>
    <n v="7518"/>
    <n v="579"/>
    <n v="3722.97"/>
    <n v="3795.03"/>
  </r>
  <r>
    <s v="Marney O'Breen"/>
    <x v="5"/>
    <s v="85% Dark Bars"/>
    <d v="2021-10-27T00:00:00"/>
    <n v="10409"/>
    <n v="548"/>
    <n v="5759.48"/>
    <n v="4649.5200000000004"/>
  </r>
  <r>
    <s v="Karlen McCaffrey"/>
    <x v="0"/>
    <s v="Orange Choco"/>
    <d v="2021-10-27T00:00:00"/>
    <n v="2303"/>
    <n v="116"/>
    <n v="426.88"/>
    <n v="1876.12"/>
  </r>
  <r>
    <s v="Roddy Speechley"/>
    <x v="4"/>
    <s v="Milk Bars"/>
    <d v="2021-10-27T00:00:00"/>
    <n v="9331"/>
    <n v="584"/>
    <n v="3071.8399999999997"/>
    <n v="6259.16"/>
  </r>
  <r>
    <s v="Curtice Advani"/>
    <x v="4"/>
    <s v="Raspberry Choco"/>
    <d v="2021-10-27T00:00:00"/>
    <n v="392"/>
    <n v="18"/>
    <n v="69.3"/>
    <n v="322.7"/>
  </r>
  <r>
    <s v="Camilla Castle"/>
    <x v="4"/>
    <s v="Eclairs"/>
    <d v="2021-10-27T00:00:00"/>
    <n v="1568"/>
    <n v="262"/>
    <n v="1653.2199999999998"/>
    <n v="-85.2199999999998"/>
  </r>
  <r>
    <s v="Roddy Speechley"/>
    <x v="5"/>
    <s v="Caramel Stuffed Bars"/>
    <d v="2021-10-27T00:00:00"/>
    <n v="5033"/>
    <n v="297"/>
    <n v="2503.71"/>
    <n v="2529.29"/>
  </r>
  <r>
    <s v="Jehu Rudeforth"/>
    <x v="5"/>
    <s v="Eclairs"/>
    <d v="2021-10-27T00:00:00"/>
    <n v="4550"/>
    <n v="569"/>
    <n v="3590.39"/>
    <n v="959.61000000000013"/>
  </r>
  <r>
    <s v="Dennison Crosswaite"/>
    <x v="3"/>
    <s v="Eclairs"/>
    <d v="2021-10-27T00:00:00"/>
    <n v="6202"/>
    <n v="1050"/>
    <n v="6625.5"/>
    <n v="-423.5"/>
  </r>
  <r>
    <s v="Oby Sorrel"/>
    <x v="3"/>
    <s v="Choco Coated Almonds"/>
    <d v="2021-10-27T00:00:00"/>
    <n v="6230"/>
    <n v="520"/>
    <n v="1726.3999999999999"/>
    <n v="4503.6000000000004"/>
  </r>
  <r>
    <s v="Andria Kimpton"/>
    <x v="2"/>
    <s v="Drinking Coco"/>
    <d v="2021-10-27T00:00:00"/>
    <n v="5376"/>
    <n v="200"/>
    <n v="1988"/>
    <n v="3388"/>
  </r>
  <r>
    <s v="Rafaelita Blaksland"/>
    <x v="4"/>
    <s v="50% Dark Bites"/>
    <d v="2021-10-27T00:00:00"/>
    <n v="11410"/>
    <n v="457"/>
    <n v="3418.36"/>
    <n v="7991.6399999999994"/>
  </r>
  <r>
    <s v="Kaine Padly"/>
    <x v="4"/>
    <s v="Baker's Choco Chips"/>
    <d v="2021-10-27T00:00:00"/>
    <n v="3192"/>
    <n v="133"/>
    <n v="1650.53"/>
    <n v="1541.47"/>
  </r>
  <r>
    <s v="Kaine Padly"/>
    <x v="1"/>
    <s v="Peanut Butter Cubes"/>
    <d v="2021-10-27T00:00:00"/>
    <n v="4886"/>
    <n v="272"/>
    <n v="720.8"/>
    <n v="4165.2"/>
  </r>
  <r>
    <s v="Jehu Rudeforth"/>
    <x v="2"/>
    <s v="Manuka Honey Choco"/>
    <d v="2021-10-27T00:00:00"/>
    <n v="3304"/>
    <n v="151"/>
    <n v="1026.8"/>
    <n v="2277.1999999999998"/>
  </r>
  <r>
    <s v="Barr Faughny"/>
    <x v="3"/>
    <s v="Organic Choco Syrup"/>
    <d v="2021-10-27T00:00:00"/>
    <n v="469"/>
    <n v="22"/>
    <n v="210.54000000000002"/>
    <n v="258.45999999999998"/>
  </r>
  <r>
    <s v="Gunar Cockshoot"/>
    <x v="0"/>
    <s v="70% Dark Bites"/>
    <d v="2021-10-27T00:00:00"/>
    <n v="3304"/>
    <n v="368"/>
    <n v="1854.72"/>
    <n v="1449.28"/>
  </r>
  <r>
    <s v="Husein Augar"/>
    <x v="3"/>
    <s v="Drinking Coco"/>
    <d v="2021-10-27T00:00:00"/>
    <n v="4375"/>
    <n v="175"/>
    <n v="1739.5"/>
    <n v="2635.5"/>
  </r>
  <r>
    <s v="Jan Morforth"/>
    <x v="5"/>
    <s v="Organic Choco Syrup"/>
    <d v="2021-10-27T00:00:00"/>
    <n v="2751"/>
    <n v="115"/>
    <n v="1100.55"/>
    <n v="1650.45"/>
  </r>
  <r>
    <s v="Wilone O'Kielt"/>
    <x v="1"/>
    <s v="Fruit &amp; Nut Bars"/>
    <d v="2021-10-27T00:00:00"/>
    <n v="7896"/>
    <n v="494"/>
    <n v="2341.56"/>
    <n v="5554.4400000000005"/>
  </r>
  <r>
    <s v="Kaine Padly"/>
    <x v="4"/>
    <s v="Raspberry Choco"/>
    <d v="2021-10-27T00:00:00"/>
    <n v="9345"/>
    <n v="425"/>
    <n v="1636.25"/>
    <n v="7708.75"/>
  </r>
  <r>
    <s v="Jehu Rudeforth"/>
    <x v="4"/>
    <s v="Eclairs"/>
    <d v="2021-10-27T00:00:00"/>
    <n v="5355"/>
    <n v="910"/>
    <n v="5742.0999999999995"/>
    <n v="-387.09999999999945"/>
  </r>
  <r>
    <s v="Mallorie Waber"/>
    <x v="2"/>
    <s v="Manuka Honey Choco"/>
    <d v="2021-10-27T00:00:00"/>
    <n v="14"/>
    <n v="1"/>
    <n v="6.8"/>
    <n v="7.2"/>
  </r>
  <r>
    <s v="Van Tuxwell"/>
    <x v="4"/>
    <s v="Smooth Sliky Salty"/>
    <d v="2021-10-27T00:00:00"/>
    <n v="5460"/>
    <n v="683"/>
    <n v="1885.08"/>
    <n v="3574.92"/>
  </r>
  <r>
    <s v="Beverie Moffet"/>
    <x v="1"/>
    <s v="85% Dark Bars"/>
    <d v="2021-10-27T00:00:00"/>
    <n v="1141"/>
    <n v="64"/>
    <n v="672.64"/>
    <n v="468.36"/>
  </r>
  <r>
    <s v="Kelci Walkden"/>
    <x v="0"/>
    <s v="Drinking Coco"/>
    <d v="2021-10-27T00:00:00"/>
    <n v="1932"/>
    <n v="75"/>
    <n v="745.5"/>
    <n v="1186.5"/>
  </r>
  <r>
    <s v="Wilone O'Kielt"/>
    <x v="1"/>
    <s v="Mint Chip Choco"/>
    <d v="2021-10-27T00:00:00"/>
    <n v="1330"/>
    <n v="103"/>
    <n v="589.16"/>
    <n v="740.84"/>
  </r>
  <r>
    <s v="Dotty Strutley"/>
    <x v="0"/>
    <s v="Fruit &amp; Nut Bars"/>
    <d v="2021-10-27T00:00:00"/>
    <n v="12103"/>
    <n v="840"/>
    <n v="3981.6000000000004"/>
    <n v="8121.4"/>
  </r>
  <r>
    <s v="Camilla Castle"/>
    <x v="1"/>
    <s v="White Choc"/>
    <d v="2021-10-27T00:00:00"/>
    <n v="6643"/>
    <n v="511"/>
    <n v="3285.73"/>
    <n v="3357.27"/>
  </r>
  <r>
    <s v="Van Tuxwell"/>
    <x v="2"/>
    <s v="99% Dark &amp; Pure"/>
    <d v="2021-10-27T00:00:00"/>
    <n v="6034"/>
    <n v="275"/>
    <n v="2125.75"/>
    <n v="3908.25"/>
  </r>
  <r>
    <s v="Dennison Crosswaite"/>
    <x v="5"/>
    <s v="Almond Choco"/>
    <d v="2021-10-27T00:00:00"/>
    <n v="6664"/>
    <n v="476"/>
    <n v="2451.4"/>
    <n v="4212.6000000000004"/>
  </r>
  <r>
    <s v="Jehu Rudeforth"/>
    <x v="2"/>
    <s v="Almond Choco"/>
    <d v="2021-10-27T00:00:00"/>
    <n v="13797"/>
    <n v="980"/>
    <n v="5047"/>
    <n v="8750"/>
  </r>
  <r>
    <s v="Camilla Castle"/>
    <x v="4"/>
    <s v="Mint Chip Choco"/>
    <d v="2021-10-27T00:00:00"/>
    <n v="1659"/>
    <n v="139"/>
    <n v="795.07999999999993"/>
    <n v="863.92000000000007"/>
  </r>
  <r>
    <s v="Andria Kimpton"/>
    <x v="0"/>
    <s v="Manuka Honey Choco"/>
    <d v="2021-10-27T00:00:00"/>
    <n v="1890"/>
    <n v="83"/>
    <n v="564.4"/>
    <n v="1325.6"/>
  </r>
  <r>
    <s v="Beverie Moffet"/>
    <x v="0"/>
    <s v="White Choc"/>
    <d v="2021-10-27T00:00:00"/>
    <n v="112"/>
    <n v="10"/>
    <n v="64.3"/>
    <n v="47.7"/>
  </r>
  <r>
    <s v="Kaine Padly"/>
    <x v="3"/>
    <s v="White Choc"/>
    <d v="2021-10-27T00:00:00"/>
    <n v="329"/>
    <n v="28"/>
    <n v="180.04"/>
    <n v="148.96"/>
  </r>
  <r>
    <s v="Curtice Advani"/>
    <x v="2"/>
    <s v="Almond Choco"/>
    <d v="2021-10-27T00:00:00"/>
    <n v="10829"/>
    <n v="677"/>
    <n v="3486.55"/>
    <n v="7342.45"/>
  </r>
  <r>
    <s v="Husein Augar"/>
    <x v="5"/>
    <s v="70% Dark Bites"/>
    <d v="2021-10-27T00:00:00"/>
    <n v="8302"/>
    <n v="1050"/>
    <n v="5292"/>
    <n v="3010"/>
  </r>
  <r>
    <s v="Mallorie Waber"/>
    <x v="3"/>
    <s v="Milk Bars"/>
    <d v="2021-10-27T00:00:00"/>
    <n v="4123"/>
    <n v="243"/>
    <n v="1278.1799999999998"/>
    <n v="2844.82"/>
  </r>
  <r>
    <s v="Dotty Strutley"/>
    <x v="5"/>
    <s v="Eclairs"/>
    <d v="2021-10-27T00:00:00"/>
    <n v="5684"/>
    <n v="700"/>
    <n v="4417"/>
    <n v="1267"/>
  </r>
  <r>
    <s v="Dotty Strutley"/>
    <x v="5"/>
    <s v="85% Dark Bars"/>
    <d v="2021-10-27T00:00:00"/>
    <n v="581"/>
    <n v="31"/>
    <n v="325.81"/>
    <n v="255.19"/>
  </r>
  <r>
    <s v="Andria Kimpton"/>
    <x v="5"/>
    <s v="Organic Choco Syrup"/>
    <d v="2021-10-27T00:00:00"/>
    <n v="1869"/>
    <n v="78"/>
    <n v="746.46"/>
    <n v="1122.54"/>
  </r>
  <r>
    <s v="Ches Bonnell"/>
    <x v="1"/>
    <s v="After Nines"/>
    <d v="2021-10-27T00:00:00"/>
    <n v="6881"/>
    <n v="405"/>
    <n v="4143.1500000000005"/>
    <n v="2737.8499999999995"/>
  </r>
  <r>
    <s v="Dennison Crosswaite"/>
    <x v="2"/>
    <s v="Almond Choco"/>
    <d v="2021-10-27T00:00:00"/>
    <n v="1554"/>
    <n v="98"/>
    <n v="504.70000000000005"/>
    <n v="1049.3"/>
  </r>
  <r>
    <s v="Camilla Castle"/>
    <x v="4"/>
    <s v="Manuka Honey Choco"/>
    <d v="2021-10-27T00:00:00"/>
    <n v="5061"/>
    <n v="221"/>
    <n v="1502.8"/>
    <n v="3558.2"/>
  </r>
  <r>
    <s v="Kaine Padly"/>
    <x v="0"/>
    <s v="Manuka Honey Choco"/>
    <d v="2021-10-27T00:00:00"/>
    <n v="4655"/>
    <n v="212"/>
    <n v="1441.6"/>
    <n v="3213.4"/>
  </r>
  <r>
    <s v="Husein Augar"/>
    <x v="5"/>
    <s v="Caramel Stuffed Bars"/>
    <d v="2021-10-27T00:00:00"/>
    <n v="4067"/>
    <n v="255"/>
    <n v="2149.65"/>
    <n v="1917.35"/>
  </r>
  <r>
    <s v="Karlen McCaffrey"/>
    <x v="2"/>
    <s v="After Nines"/>
    <d v="2021-10-27T00:00:00"/>
    <n v="4529"/>
    <n v="267"/>
    <n v="2731.4100000000003"/>
    <n v="1797.5899999999997"/>
  </r>
  <r>
    <s v="Ches Bonnell"/>
    <x v="5"/>
    <s v="Spicy Special Slims"/>
    <d v="2021-10-27T00:00:00"/>
    <n v="19159"/>
    <n v="2380"/>
    <n v="19563.600000000002"/>
    <n v="-404.60000000000218"/>
  </r>
  <r>
    <s v="Gigi Bohling"/>
    <x v="5"/>
    <s v="After Nines"/>
    <d v="2021-10-27T00:00:00"/>
    <n v="4340"/>
    <n v="272"/>
    <n v="2782.56"/>
    <n v="1557.44"/>
  </r>
  <r>
    <s v="Beverie Moffet"/>
    <x v="2"/>
    <s v="Milk Bars"/>
    <d v="2021-10-27T00:00:00"/>
    <n v="7679"/>
    <n v="452"/>
    <n v="2377.52"/>
    <n v="5301.48"/>
  </r>
  <r>
    <s v="Andria Kimpton"/>
    <x v="2"/>
    <s v="Smooth Sliky Salty"/>
    <d v="2021-10-27T00:00:00"/>
    <n v="714"/>
    <n v="90"/>
    <n v="248.39999999999998"/>
    <n v="465.6"/>
  </r>
  <r>
    <s v="Dotty Strutley"/>
    <x v="1"/>
    <s v="50% Dark Bites"/>
    <d v="2021-10-27T00:00:00"/>
    <n v="3801"/>
    <n v="141"/>
    <n v="1054.68"/>
    <n v="2746.3199999999997"/>
  </r>
  <r>
    <s v="Roddy Speechley"/>
    <x v="5"/>
    <s v="Smooth Sliky Salty"/>
    <d v="2021-10-27T00:00:00"/>
    <n v="6461"/>
    <n v="840"/>
    <n v="2318.3999999999996"/>
    <n v="4142.6000000000004"/>
  </r>
  <r>
    <s v="Marney O'Breen"/>
    <x v="3"/>
    <s v="Organic Choco Syrup"/>
    <d v="2021-10-27T00:00:00"/>
    <n v="7539"/>
    <n v="328"/>
    <n v="3138.96"/>
    <n v="4400.04"/>
  </r>
  <r>
    <s v="Wilone O'Kielt"/>
    <x v="1"/>
    <s v="Choco Coated Almonds"/>
    <d v="2021-10-27T00:00:00"/>
    <n v="6524"/>
    <n v="594"/>
    <n v="1972.08"/>
    <n v="4551.92"/>
  </r>
  <r>
    <s v="Van Tuxwell"/>
    <x v="4"/>
    <s v="Peanut Butter Cubes"/>
    <d v="2021-10-28T00:00:00"/>
    <n v="7721"/>
    <n v="455"/>
    <n v="1205.75"/>
    <n v="6515.25"/>
  </r>
  <r>
    <s v="Dotty Strutley"/>
    <x v="3"/>
    <s v="Baker's Choco Chips"/>
    <d v="2021-10-28T00:00:00"/>
    <n v="3619"/>
    <n v="158"/>
    <n v="1960.78"/>
    <n v="1658.22"/>
  </r>
  <r>
    <s v="Dotty Strutley"/>
    <x v="1"/>
    <s v="Almond Choco"/>
    <d v="2021-10-28T00:00:00"/>
    <n v="8015"/>
    <n v="573"/>
    <n v="2950.9500000000003"/>
    <n v="5064.0499999999993"/>
  </r>
  <r>
    <s v="Madelene Upcott"/>
    <x v="3"/>
    <s v="99% Dark &amp; Pure"/>
    <d v="2021-10-28T00:00:00"/>
    <n v="5866"/>
    <n v="267"/>
    <n v="2063.9100000000003"/>
    <n v="3802.0899999999997"/>
  </r>
  <r>
    <s v="Wilone O'Kielt"/>
    <x v="0"/>
    <s v="Orange Choco"/>
    <d v="2021-10-28T00:00:00"/>
    <n v="2835"/>
    <n v="158"/>
    <n v="581.44000000000005"/>
    <n v="2253.56"/>
  </r>
  <r>
    <s v="Karlen McCaffrey"/>
    <x v="4"/>
    <s v="Peanut Butter Cubes"/>
    <d v="2021-10-28T00:00:00"/>
    <n v="10227"/>
    <n v="569"/>
    <n v="1507.85"/>
    <n v="8719.15"/>
  </r>
  <r>
    <s v="Rafaelita Blaksland"/>
    <x v="3"/>
    <s v="Choco Coated Almonds"/>
    <d v="2021-10-28T00:00:00"/>
    <n v="2555"/>
    <n v="233"/>
    <n v="773.56"/>
    <n v="1781.44"/>
  </r>
  <r>
    <s v="Andria Kimpton"/>
    <x v="2"/>
    <s v="White Choc"/>
    <d v="2021-10-28T00:00:00"/>
    <n v="77"/>
    <n v="7"/>
    <n v="45.01"/>
    <n v="31.990000000000002"/>
  </r>
  <r>
    <s v="Barr Faughny"/>
    <x v="2"/>
    <s v="Fruit &amp; Nut Bars"/>
    <d v="2021-10-28T00:00:00"/>
    <n v="5138"/>
    <n v="343"/>
    <n v="1625.8200000000002"/>
    <n v="3512.18"/>
  </r>
  <r>
    <s v="Dennison Crosswaite"/>
    <x v="4"/>
    <s v="After Nines"/>
    <d v="2021-10-28T00:00:00"/>
    <n v="6930"/>
    <n v="408"/>
    <n v="4173.84"/>
    <n v="2756.16"/>
  </r>
  <r>
    <s v="Jehu Rudeforth"/>
    <x v="4"/>
    <s v="50% Dark Bites"/>
    <d v="2021-10-28T00:00:00"/>
    <n v="5817"/>
    <n v="233"/>
    <n v="1742.8400000000001"/>
    <n v="4074.16"/>
  </r>
  <r>
    <s v="Curtice Advani"/>
    <x v="1"/>
    <s v="50% Dark Bites"/>
    <d v="2021-10-28T00:00:00"/>
    <n v="4445"/>
    <n v="171"/>
    <n v="1279.0800000000002"/>
    <n v="3165.92"/>
  </r>
  <r>
    <s v="Brien Boise"/>
    <x v="4"/>
    <s v="Orange Choco"/>
    <d v="2021-10-28T00:00:00"/>
    <n v="23702"/>
    <n v="1190"/>
    <n v="4379.2"/>
    <n v="19322.8"/>
  </r>
  <r>
    <s v="Jehu Rudeforth"/>
    <x v="2"/>
    <s v="Eclairs"/>
    <d v="2021-10-28T00:00:00"/>
    <n v="12236"/>
    <n v="2030"/>
    <n v="12809.3"/>
    <n v="-573.29999999999927"/>
  </r>
  <r>
    <s v="Curtice Advani"/>
    <x v="0"/>
    <s v="After Nines"/>
    <d v="2021-10-28T00:00:00"/>
    <n v="13244"/>
    <n v="840"/>
    <n v="8593.2000000000007"/>
    <n v="4650.7999999999993"/>
  </r>
  <r>
    <s v="Wilone O'Kielt"/>
    <x v="1"/>
    <s v="Eclairs"/>
    <d v="2021-10-28T00:00:00"/>
    <n v="5236"/>
    <n v="840"/>
    <n v="5300.4"/>
    <n v="-64.399999999999636"/>
  </r>
  <r>
    <s v="Oby Sorrel"/>
    <x v="3"/>
    <s v="Raspberry Choco"/>
    <d v="2021-10-28T00:00:00"/>
    <n v="833"/>
    <n v="38"/>
    <n v="146.30000000000001"/>
    <n v="686.7"/>
  </r>
  <r>
    <s v="Kaine Padly"/>
    <x v="0"/>
    <s v="Organic Choco Syrup"/>
    <d v="2021-10-28T00:00:00"/>
    <n v="5271"/>
    <n v="240"/>
    <n v="2296.8000000000002"/>
    <n v="2974.2"/>
  </r>
  <r>
    <s v="Karlen McCaffrey"/>
    <x v="2"/>
    <s v="Manuka Honey Choco"/>
    <d v="2021-10-28T00:00:00"/>
    <n v="2142"/>
    <n v="98"/>
    <n v="666.4"/>
    <n v="1475.6"/>
  </r>
  <r>
    <s v="Oby Sorrel"/>
    <x v="5"/>
    <s v="Fruit &amp; Nut Bars"/>
    <d v="2021-10-28T00:00:00"/>
    <n v="12733"/>
    <n v="770"/>
    <n v="3649.8"/>
    <n v="9083.2000000000007"/>
  </r>
  <r>
    <s v="Gunar Cockshoot"/>
    <x v="3"/>
    <s v="99% Dark &amp; Pure"/>
    <d v="2021-10-28T00:00:00"/>
    <n v="203"/>
    <n v="9"/>
    <n v="69.570000000000007"/>
    <n v="133.43"/>
  </r>
  <r>
    <s v="Ches Bonnell"/>
    <x v="4"/>
    <s v="Fruit &amp; Nut Bars"/>
    <d v="2021-10-28T00:00:00"/>
    <n v="259"/>
    <n v="18"/>
    <n v="85.320000000000007"/>
    <n v="173.68"/>
  </r>
  <r>
    <s v="Dennison Crosswaite"/>
    <x v="4"/>
    <s v="85% Dark Bars"/>
    <d v="2021-10-28T00:00:00"/>
    <n v="4557"/>
    <n v="228"/>
    <n v="2396.2799999999997"/>
    <n v="2160.7200000000003"/>
  </r>
  <r>
    <s v="Husein Augar"/>
    <x v="2"/>
    <s v="Choco Coated Almonds"/>
    <d v="2021-10-28T00:00:00"/>
    <n v="5656"/>
    <n v="472"/>
    <n v="1567.04"/>
    <n v="4088.96"/>
  </r>
  <r>
    <s v="Beverie Moffet"/>
    <x v="2"/>
    <s v="50% Dark Bites"/>
    <d v="2021-10-28T00:00:00"/>
    <n v="6496"/>
    <n v="260"/>
    <n v="1944.8000000000002"/>
    <n v="4551.2"/>
  </r>
  <r>
    <s v="Curtice Advani"/>
    <x v="3"/>
    <s v="70% Dark Bites"/>
    <d v="2021-10-28T00:00:00"/>
    <n v="2849"/>
    <n v="317"/>
    <n v="1597.68"/>
    <n v="1251.32"/>
  </r>
  <r>
    <s v="Van Tuxwell"/>
    <x v="1"/>
    <s v="50% Dark Bites"/>
    <d v="2021-10-28T00:00:00"/>
    <n v="3514"/>
    <n v="136"/>
    <n v="1017.2800000000001"/>
    <n v="2496.7199999999998"/>
  </r>
  <r>
    <s v="Dotty Strutley"/>
    <x v="0"/>
    <s v="Almond Choco"/>
    <d v="2021-10-28T00:00:00"/>
    <n v="4438"/>
    <n v="278"/>
    <n v="1431.7"/>
    <n v="3006.3"/>
  </r>
  <r>
    <s v="Oby Sorrel"/>
    <x v="5"/>
    <s v="Choco Coated Almonds"/>
    <d v="2021-10-28T00:00:00"/>
    <n v="1904"/>
    <n v="191"/>
    <n v="634.12"/>
    <n v="1269.8800000000001"/>
  </r>
  <r>
    <s v="Rafaelita Blaksland"/>
    <x v="5"/>
    <s v="Milk Bars"/>
    <d v="2021-10-28T00:00:00"/>
    <n v="7665"/>
    <n v="451"/>
    <n v="2372.2599999999998"/>
    <n v="5292.74"/>
  </r>
  <r>
    <s v="Rafaelita Blaksland"/>
    <x v="2"/>
    <s v="Baker's Choco Chips"/>
    <d v="2021-10-28T00:00:00"/>
    <n v="13671"/>
    <n v="570"/>
    <n v="7073.7"/>
    <n v="6597.3"/>
  </r>
  <r>
    <s v="Madelene Upcott"/>
    <x v="5"/>
    <s v="Almond Choco"/>
    <d v="2021-10-28T00:00:00"/>
    <n v="13244"/>
    <n v="840"/>
    <n v="4326"/>
    <n v="8918"/>
  </r>
  <r>
    <s v="Barr Faughny"/>
    <x v="0"/>
    <s v="99% Dark &amp; Pure"/>
    <d v="2021-10-28T00:00:00"/>
    <n v="7518"/>
    <n v="314"/>
    <n v="2427.2200000000003"/>
    <n v="5090.78"/>
  </r>
  <r>
    <s v="Jehu Rudeforth"/>
    <x v="5"/>
    <s v="Mint Chip Choco"/>
    <d v="2021-10-28T00:00:00"/>
    <n v="6650"/>
    <n v="555"/>
    <n v="3174.6"/>
    <n v="3475.4"/>
  </r>
  <r>
    <s v="Camilla Castle"/>
    <x v="4"/>
    <s v="Baker's Choco Chips"/>
    <d v="2021-10-28T00:00:00"/>
    <n v="5943"/>
    <n v="271"/>
    <n v="3363.11"/>
    <n v="2579.89"/>
  </r>
  <r>
    <s v="Dotty Strutley"/>
    <x v="3"/>
    <s v="Milk Bars"/>
    <d v="2021-10-28T00:00:00"/>
    <n v="14154"/>
    <n v="910"/>
    <n v="4786.5999999999995"/>
    <n v="9367.4000000000015"/>
  </r>
  <r>
    <s v="Curtice Advani"/>
    <x v="4"/>
    <s v="Peanut Butter Cubes"/>
    <d v="2021-10-28T00:00:00"/>
    <n v="11508"/>
    <n v="606"/>
    <n v="1605.8999999999999"/>
    <n v="9902.1"/>
  </r>
  <r>
    <s v="Karlen McCaffrey"/>
    <x v="1"/>
    <s v="Choco Coated Almonds"/>
    <d v="2021-10-28T00:00:00"/>
    <n v="6300"/>
    <n v="630"/>
    <n v="2091.6"/>
    <n v="4208.3999999999996"/>
  </r>
  <r>
    <s v="Van Tuxwell"/>
    <x v="5"/>
    <s v="White Choc"/>
    <d v="2021-10-29T00:00:00"/>
    <n v="315"/>
    <n v="27"/>
    <n v="173.60999999999999"/>
    <n v="141.39000000000001"/>
  </r>
  <r>
    <s v="Dennison Crosswaite"/>
    <x v="2"/>
    <s v="Caramel Stuffed Bars"/>
    <d v="2021-10-29T00:00:00"/>
    <n v="1022"/>
    <n v="64"/>
    <n v="539.52"/>
    <n v="482.48"/>
  </r>
  <r>
    <s v="Oby Sorrel"/>
    <x v="4"/>
    <s v="White Choc"/>
    <d v="2021-10-29T00:00:00"/>
    <n v="3850"/>
    <n v="321"/>
    <n v="2064.0299999999997"/>
    <n v="1785.9700000000003"/>
  </r>
  <r>
    <s v="Oby Sorrel"/>
    <x v="2"/>
    <s v="Spicy Special Slims"/>
    <d v="2021-10-29T00:00:00"/>
    <n v="1841"/>
    <n v="185"/>
    <n v="1520.7"/>
    <n v="320.29999999999995"/>
  </r>
  <r>
    <s v="Camilla Castle"/>
    <x v="0"/>
    <s v="Spicy Special Slims"/>
    <d v="2021-10-29T00:00:00"/>
    <n v="2191"/>
    <n v="274"/>
    <n v="2252.2800000000002"/>
    <n v="-61.2800000000002"/>
  </r>
  <r>
    <s v="Barr Faughny"/>
    <x v="0"/>
    <s v="Choco Coated Almonds"/>
    <d v="2021-10-29T00:00:00"/>
    <n v="5943"/>
    <n v="595"/>
    <n v="1975.3999999999999"/>
    <n v="3967.6000000000004"/>
  </r>
  <r>
    <s v="Barr Faughny"/>
    <x v="4"/>
    <s v="Raspberry Choco"/>
    <d v="2021-10-29T00:00:00"/>
    <n v="5635"/>
    <n v="282"/>
    <n v="1085.7"/>
    <n v="4549.3"/>
  </r>
  <r>
    <s v="Gigi Bohling"/>
    <x v="1"/>
    <s v="Almond Choco"/>
    <d v="2021-10-29T00:00:00"/>
    <n v="350"/>
    <n v="22"/>
    <n v="113.30000000000001"/>
    <n v="236.7"/>
  </r>
  <r>
    <s v="Wilone O'Kielt"/>
    <x v="3"/>
    <s v="Mint Chip Choco"/>
    <d v="2021-10-29T00:00:00"/>
    <n v="10500"/>
    <n v="770"/>
    <n v="4404.3999999999996"/>
    <n v="6095.6"/>
  </r>
  <r>
    <s v="Roddy Speechley"/>
    <x v="1"/>
    <s v="Peanut Butter Cubes"/>
    <d v="2021-10-29T00:00:00"/>
    <n v="9107"/>
    <n v="506"/>
    <n v="1340.8999999999999"/>
    <n v="7766.1"/>
  </r>
  <r>
    <s v="Ches Bonnell"/>
    <x v="4"/>
    <s v="Baker's Choco Chips"/>
    <d v="2021-10-29T00:00:00"/>
    <n v="1169"/>
    <n v="51"/>
    <n v="632.91"/>
    <n v="536.09"/>
  </r>
  <r>
    <s v="Dennison Crosswaite"/>
    <x v="1"/>
    <s v="Manuka Honey Choco"/>
    <d v="2021-10-29T00:00:00"/>
    <n v="2191"/>
    <n v="96"/>
    <n v="652.79999999999995"/>
    <n v="1538.2"/>
  </r>
  <r>
    <s v="Kelci Walkden"/>
    <x v="4"/>
    <s v="Milk Bars"/>
    <d v="2021-10-29T00:00:00"/>
    <n v="6475"/>
    <n v="432"/>
    <n v="2272.3199999999997"/>
    <n v="4202.68"/>
  </r>
  <r>
    <s v="Barr Faughny"/>
    <x v="5"/>
    <s v="Organic Choco Syrup"/>
    <d v="2021-10-29T00:00:00"/>
    <n v="2751"/>
    <n v="126"/>
    <n v="1205.82"/>
    <n v="1545.18"/>
  </r>
  <r>
    <s v="Gunar Cockshoot"/>
    <x v="0"/>
    <s v="Spicy Special Slims"/>
    <d v="2021-10-29T00:00:00"/>
    <n v="3346"/>
    <n v="372"/>
    <n v="3057.84"/>
    <n v="288.15999999999985"/>
  </r>
  <r>
    <s v="Camilla Castle"/>
    <x v="2"/>
    <s v="70% Dark Bites"/>
    <d v="2021-11-01T00:00:00"/>
    <n v="5124"/>
    <n v="570"/>
    <n v="2872.8"/>
    <n v="2251.1999999999998"/>
  </r>
  <r>
    <s v="Jehu Rudeforth"/>
    <x v="0"/>
    <s v="Organic Choco Syrup"/>
    <d v="2021-11-01T00:00:00"/>
    <n v="168"/>
    <n v="7"/>
    <n v="66.990000000000009"/>
    <n v="101.00999999999999"/>
  </r>
  <r>
    <s v="Ches Bonnell"/>
    <x v="3"/>
    <s v="Fruit &amp; Nut Bars"/>
    <d v="2021-11-01T00:00:00"/>
    <n v="7252"/>
    <n v="454"/>
    <n v="2151.96"/>
    <n v="5100.04"/>
  </r>
  <r>
    <s v="Rafaelita Blaksland"/>
    <x v="1"/>
    <s v="99% Dark &amp; Pure"/>
    <d v="2021-11-01T00:00:00"/>
    <n v="5243"/>
    <n v="228"/>
    <n v="1762.44"/>
    <n v="3480.56"/>
  </r>
  <r>
    <s v="Dotty Strutley"/>
    <x v="4"/>
    <s v="Almond Choco"/>
    <d v="2021-11-01T00:00:00"/>
    <n v="3248"/>
    <n v="203"/>
    <n v="1045.45"/>
    <n v="2202.5500000000002"/>
  </r>
  <r>
    <s v="Wilone O'Kielt"/>
    <x v="4"/>
    <s v="50% Dark Bites"/>
    <d v="2021-11-01T00:00:00"/>
    <n v="5397"/>
    <n v="200"/>
    <n v="1496"/>
    <n v="3901"/>
  </r>
  <r>
    <s v="Brien Boise"/>
    <x v="5"/>
    <s v="Mint Chip Choco"/>
    <d v="2021-11-01T00:00:00"/>
    <n v="5117"/>
    <n v="394"/>
    <n v="2253.6799999999998"/>
    <n v="2863.32"/>
  </r>
  <r>
    <s v="Oby Sorrel"/>
    <x v="5"/>
    <s v="Eclairs"/>
    <d v="2021-11-01T00:00:00"/>
    <n v="231"/>
    <n v="29"/>
    <n v="182.98999999999998"/>
    <n v="48.010000000000019"/>
  </r>
  <r>
    <s v="Wilone O'Kielt"/>
    <x v="3"/>
    <s v="Baker's Choco Chips"/>
    <d v="2021-11-01T00:00:00"/>
    <n v="6503"/>
    <n v="283"/>
    <n v="3512.03"/>
    <n v="2990.97"/>
  </r>
  <r>
    <s v="Roddy Speechley"/>
    <x v="0"/>
    <s v="Orange Choco"/>
    <d v="2021-11-01T00:00:00"/>
    <n v="10717"/>
    <n v="536"/>
    <n v="1972.48"/>
    <n v="8744.52"/>
  </r>
  <r>
    <s v="Wilone O'Kielt"/>
    <x v="0"/>
    <s v="50% Dark Bites"/>
    <d v="2021-11-01T00:00:00"/>
    <n v="7917"/>
    <n v="305"/>
    <n v="2281.4"/>
    <n v="5635.6"/>
  </r>
  <r>
    <s v="Camilla Castle"/>
    <x v="1"/>
    <s v="Orange Choco"/>
    <d v="2021-11-01T00:00:00"/>
    <n v="15764"/>
    <n v="910"/>
    <n v="3348.8"/>
    <n v="12415.2"/>
  </r>
  <r>
    <s v="Husein Augar"/>
    <x v="2"/>
    <s v="Fruit &amp; Nut Bars"/>
    <d v="2021-11-01T00:00:00"/>
    <n v="11340"/>
    <n v="770"/>
    <n v="3649.8"/>
    <n v="7690.2"/>
  </r>
  <r>
    <s v="Beverie Moffet"/>
    <x v="4"/>
    <s v="85% Dark Bars"/>
    <d v="2021-11-01T00:00:00"/>
    <n v="5530"/>
    <n v="292"/>
    <n v="3068.92"/>
    <n v="2461.08"/>
  </r>
  <r>
    <s v="Van Tuxwell"/>
    <x v="4"/>
    <s v="70% Dark Bites"/>
    <d v="2021-11-01T00:00:00"/>
    <n v="2149"/>
    <n v="239"/>
    <n v="1204.56"/>
    <n v="944.44"/>
  </r>
  <r>
    <s v="Dennison Crosswaite"/>
    <x v="2"/>
    <s v="Mint Chip Choco"/>
    <d v="2021-11-02T00:00:00"/>
    <n v="1855"/>
    <n v="155"/>
    <n v="886.59999999999991"/>
    <n v="968.40000000000009"/>
  </r>
  <r>
    <s v="Brien Boise"/>
    <x v="5"/>
    <s v="99% Dark &amp; Pure"/>
    <d v="2021-11-02T00:00:00"/>
    <n v="6174"/>
    <n v="269"/>
    <n v="2079.37"/>
    <n v="4094.63"/>
  </r>
  <r>
    <s v="Mallorie Waber"/>
    <x v="0"/>
    <s v="Baker's Choco Chips"/>
    <d v="2021-11-02T00:00:00"/>
    <n v="9814"/>
    <n v="447"/>
    <n v="5547.27"/>
    <n v="4266.7299999999996"/>
  </r>
  <r>
    <s v="Rafaelita Blaksland"/>
    <x v="1"/>
    <s v="Peanut Butter Cubes"/>
    <d v="2021-11-02T00:00:00"/>
    <n v="10220"/>
    <n v="602"/>
    <n v="1595.3"/>
    <n v="8624.7000000000007"/>
  </r>
  <r>
    <s v="Jan Morforth"/>
    <x v="5"/>
    <s v="Eclairs"/>
    <d v="2021-11-02T00:00:00"/>
    <n v="294"/>
    <n v="49"/>
    <n v="309.19"/>
    <n v="-15.189999999999998"/>
  </r>
  <r>
    <s v="Dotty Strutley"/>
    <x v="0"/>
    <s v="Choco Coated Almonds"/>
    <d v="2021-11-02T00:00:00"/>
    <n v="9226"/>
    <n v="910"/>
    <n v="3021.2"/>
    <n v="6204.8"/>
  </r>
  <r>
    <s v="Curtice Advani"/>
    <x v="5"/>
    <s v="50% Dark Bites"/>
    <d v="2021-11-02T00:00:00"/>
    <n v="8701"/>
    <n v="349"/>
    <n v="2610.52"/>
    <n v="6090.48"/>
  </r>
  <r>
    <s v="Dotty Strutley"/>
    <x v="2"/>
    <s v="Raspberry Choco"/>
    <d v="2021-11-02T00:00:00"/>
    <n v="6139"/>
    <n v="307"/>
    <n v="1181.95"/>
    <n v="4957.05"/>
  </r>
  <r>
    <s v="Husein Augar"/>
    <x v="1"/>
    <s v="Raspberry Choco"/>
    <d v="2021-11-02T00:00:00"/>
    <n v="3675"/>
    <n v="175"/>
    <n v="673.75"/>
    <n v="3001.25"/>
  </r>
  <r>
    <s v="Karlen McCaffrey"/>
    <x v="1"/>
    <s v="Eclairs"/>
    <d v="2021-11-02T00:00:00"/>
    <n v="10164"/>
    <n v="1470"/>
    <n v="9275.6999999999989"/>
    <n v="888.30000000000109"/>
  </r>
  <r>
    <s v="Kelci Walkden"/>
    <x v="5"/>
    <s v="After Nines"/>
    <d v="2021-11-02T00:00:00"/>
    <n v="16751"/>
    <n v="980"/>
    <n v="10025.4"/>
    <n v="6725.6"/>
  </r>
  <r>
    <s v="Jehu Rudeforth"/>
    <x v="0"/>
    <s v="Raspberry Choco"/>
    <d v="2021-11-02T00:00:00"/>
    <n v="14476"/>
    <n v="700"/>
    <n v="2695"/>
    <n v="11781"/>
  </r>
  <r>
    <s v="Camilla Castle"/>
    <x v="5"/>
    <s v="Spicy Special Slims"/>
    <d v="2021-11-02T00:00:00"/>
    <n v="8883"/>
    <n v="980"/>
    <n v="8055.6"/>
    <n v="827.39999999999964"/>
  </r>
  <r>
    <s v="Ches Bonnell"/>
    <x v="5"/>
    <s v="50% Dark Bites"/>
    <d v="2021-11-02T00:00:00"/>
    <n v="4991"/>
    <n v="185"/>
    <n v="1383.8000000000002"/>
    <n v="3607.2"/>
  </r>
  <r>
    <s v="Karlen McCaffrey"/>
    <x v="0"/>
    <s v="Caramel Stuffed Bars"/>
    <d v="2021-11-02T00:00:00"/>
    <n v="10213"/>
    <n v="601"/>
    <n v="5066.4299999999994"/>
    <n v="5146.5700000000006"/>
  </r>
  <r>
    <s v="Dotty Strutley"/>
    <x v="3"/>
    <s v="Eclairs"/>
    <d v="2021-11-02T00:00:00"/>
    <n v="11557"/>
    <n v="1960"/>
    <n v="12367.599999999999"/>
    <n v="-810.59999999999854"/>
  </r>
  <r>
    <s v="Brien Boise"/>
    <x v="3"/>
    <s v="Almond Choco"/>
    <d v="2021-11-02T00:00:00"/>
    <n v="5110"/>
    <n v="320"/>
    <n v="1648"/>
    <n v="3462"/>
  </r>
  <r>
    <s v="Mallorie Waber"/>
    <x v="2"/>
    <s v="Baker's Choco Chips"/>
    <d v="2021-11-02T00:00:00"/>
    <n v="5740"/>
    <n v="250"/>
    <n v="3102.5"/>
    <n v="2637.5"/>
  </r>
  <r>
    <s v="Van Tuxwell"/>
    <x v="2"/>
    <s v="White Choc"/>
    <d v="2021-11-02T00:00:00"/>
    <n v="15295"/>
    <n v="1190"/>
    <n v="7651.7"/>
    <n v="7643.3"/>
  </r>
  <r>
    <s v="Brien Boise"/>
    <x v="5"/>
    <s v="Peanut Butter Cubes"/>
    <d v="2021-11-02T00:00:00"/>
    <n v="2737"/>
    <n v="153"/>
    <n v="405.45"/>
    <n v="2331.5500000000002"/>
  </r>
  <r>
    <s v="Dotty Strutley"/>
    <x v="3"/>
    <s v="Mint Chip Choco"/>
    <d v="2021-11-02T00:00:00"/>
    <n v="1946"/>
    <n v="150"/>
    <n v="858"/>
    <n v="1088"/>
  </r>
  <r>
    <s v="Andria Kimpton"/>
    <x v="5"/>
    <s v="Peanut Butter Cubes"/>
    <d v="2021-11-02T00:00:00"/>
    <n v="8232"/>
    <n v="434"/>
    <n v="1150.0999999999999"/>
    <n v="7081.9"/>
  </r>
  <r>
    <s v="Gunar Cockshoot"/>
    <x v="1"/>
    <s v="Choco Coated Almonds"/>
    <d v="2021-11-02T00:00:00"/>
    <n v="637"/>
    <n v="64"/>
    <n v="212.48"/>
    <n v="424.52"/>
  </r>
  <r>
    <s v="Roddy Speechley"/>
    <x v="5"/>
    <s v="85% Dark Bars"/>
    <d v="2021-11-02T00:00:00"/>
    <n v="9681"/>
    <n v="510"/>
    <n v="5360.0999999999995"/>
    <n v="4320.9000000000005"/>
  </r>
  <r>
    <s v="Wilone O'Kielt"/>
    <x v="4"/>
    <s v="Smooth Sliky Salty"/>
    <d v="2021-11-02T00:00:00"/>
    <n v="13048"/>
    <n v="2170"/>
    <n v="5989.2"/>
    <n v="7058.8"/>
  </r>
  <r>
    <s v="Andria Kimpton"/>
    <x v="0"/>
    <s v="Mint Chip Choco"/>
    <d v="2021-11-02T00:00:00"/>
    <n v="1106"/>
    <n v="86"/>
    <n v="491.91999999999996"/>
    <n v="614.08000000000004"/>
  </r>
  <r>
    <s v="Wilone O'Kielt"/>
    <x v="3"/>
    <s v="Drinking Coco"/>
    <d v="2021-11-02T00:00:00"/>
    <n v="5656"/>
    <n v="218"/>
    <n v="2166.92"/>
    <n v="3489.08"/>
  </r>
  <r>
    <s v="Kelci Walkden"/>
    <x v="0"/>
    <s v="White Choc"/>
    <d v="2021-11-02T00:00:00"/>
    <n v="693"/>
    <n v="63"/>
    <n v="405.09"/>
    <n v="287.91000000000003"/>
  </r>
  <r>
    <s v="Brien Boise"/>
    <x v="3"/>
    <s v="Spicy Special Slims"/>
    <d v="2021-11-02T00:00:00"/>
    <n v="10143"/>
    <n v="1260"/>
    <n v="10357.200000000001"/>
    <n v="-214.20000000000073"/>
  </r>
  <r>
    <s v="Kaine Padly"/>
    <x v="3"/>
    <s v="Fruit &amp; Nut Bars"/>
    <d v="2021-11-02T00:00:00"/>
    <n v="2058"/>
    <n v="147"/>
    <n v="696.78000000000009"/>
    <n v="1361.2199999999998"/>
  </r>
  <r>
    <s v="Van Tuxwell"/>
    <x v="3"/>
    <s v="Organic Choco Syrup"/>
    <d v="2021-11-02T00:00:00"/>
    <n v="9331"/>
    <n v="389"/>
    <n v="3722.73"/>
    <n v="5608.27"/>
  </r>
  <r>
    <s v="Andria Kimpton"/>
    <x v="0"/>
    <s v="Choco Coated Almonds"/>
    <d v="2021-11-02T00:00:00"/>
    <n v="2870"/>
    <n v="240"/>
    <n v="796.8"/>
    <n v="2073.1999999999998"/>
  </r>
  <r>
    <s v="Oby Sorrel"/>
    <x v="0"/>
    <s v="Drinking Coco"/>
    <d v="2021-11-02T00:00:00"/>
    <n v="2163"/>
    <n v="84"/>
    <n v="834.95999999999992"/>
    <n v="1328.04"/>
  </r>
  <r>
    <s v="Van Tuxwell"/>
    <x v="0"/>
    <s v="Raspberry Choco"/>
    <d v="2021-11-02T00:00:00"/>
    <n v="10241"/>
    <n v="466"/>
    <n v="1794.1000000000001"/>
    <n v="8446.9"/>
  </r>
  <r>
    <s v="Brien Boise"/>
    <x v="0"/>
    <s v="Organic Choco Syrup"/>
    <d v="2021-11-02T00:00:00"/>
    <n v="1134"/>
    <n v="50"/>
    <n v="478.5"/>
    <n v="655.5"/>
  </r>
  <r>
    <s v="Curtice Advani"/>
    <x v="5"/>
    <s v="Baker's Choco Chips"/>
    <d v="2021-11-02T00:00:00"/>
    <n v="2814"/>
    <n v="118"/>
    <n v="1464.38"/>
    <n v="1349.62"/>
  </r>
  <r>
    <s v="Ches Bonnell"/>
    <x v="0"/>
    <s v="Drinking Coco"/>
    <d v="2021-11-02T00:00:00"/>
    <n v="14609"/>
    <n v="585"/>
    <n v="5814.9"/>
    <n v="8794.1"/>
  </r>
  <r>
    <s v="Andria Kimpton"/>
    <x v="4"/>
    <s v="99% Dark &amp; Pure"/>
    <d v="2021-11-02T00:00:00"/>
    <n v="9058"/>
    <n v="394"/>
    <n v="3045.6200000000003"/>
    <n v="6012.3799999999992"/>
  </r>
  <r>
    <s v="Marney O'Breen"/>
    <x v="4"/>
    <s v="Organic Choco Syrup"/>
    <d v="2021-11-02T00:00:00"/>
    <n v="4711"/>
    <n v="197"/>
    <n v="1885.29"/>
    <n v="2825.71"/>
  </r>
  <r>
    <s v="Van Tuxwell"/>
    <x v="3"/>
    <s v="Orange Choco"/>
    <d v="2021-11-02T00:00:00"/>
    <n v="2310"/>
    <n v="116"/>
    <n v="426.88"/>
    <n v="1883.12"/>
  </r>
  <r>
    <s v="Gigi Bohling"/>
    <x v="2"/>
    <s v="Smooth Sliky Salty"/>
    <d v="2021-11-02T00:00:00"/>
    <n v="3668"/>
    <n v="612"/>
    <n v="1689.12"/>
    <n v="1978.88"/>
  </r>
  <r>
    <s v="Dotty Strutley"/>
    <x v="1"/>
    <s v="Mint Chip Choco"/>
    <d v="2021-11-02T00:00:00"/>
    <n v="8379"/>
    <n v="599"/>
    <n v="3426.2799999999997"/>
    <n v="4952.72"/>
  </r>
  <r>
    <s v="Marney O'Breen"/>
    <x v="5"/>
    <s v="Drinking Coco"/>
    <d v="2021-11-02T00:00:00"/>
    <n v="7868"/>
    <n v="303"/>
    <n v="3011.8199999999997"/>
    <n v="4856.18"/>
  </r>
  <r>
    <s v="Marney O'Breen"/>
    <x v="2"/>
    <s v="Fruit &amp; Nut Bars"/>
    <d v="2021-11-02T00:00:00"/>
    <n v="3535"/>
    <n v="221"/>
    <n v="1047.54"/>
    <n v="2487.46"/>
  </r>
  <r>
    <s v="Gigi Bohling"/>
    <x v="5"/>
    <s v="Fruit &amp; Nut Bars"/>
    <d v="2021-11-02T00:00:00"/>
    <n v="4277"/>
    <n v="286"/>
    <n v="1355.64"/>
    <n v="2921.3599999999997"/>
  </r>
  <r>
    <s v="Roddy Speechley"/>
    <x v="3"/>
    <s v="Almond Choco"/>
    <d v="2021-11-02T00:00:00"/>
    <n v="1890"/>
    <n v="135"/>
    <n v="695.25"/>
    <n v="1194.75"/>
  </r>
  <r>
    <s v="Dotty Strutley"/>
    <x v="2"/>
    <s v="Choco Coated Almonds"/>
    <d v="2021-11-02T00:00:00"/>
    <n v="2149"/>
    <n v="196"/>
    <n v="650.71999999999991"/>
    <n v="1498.2800000000002"/>
  </r>
  <r>
    <s v="Curtice Advani"/>
    <x v="1"/>
    <s v="Caramel Stuffed Bars"/>
    <d v="2021-11-02T00:00:00"/>
    <n v="595"/>
    <n v="35"/>
    <n v="295.05"/>
    <n v="299.95"/>
  </r>
  <r>
    <s v="Husein Augar"/>
    <x v="0"/>
    <s v="Caramel Stuffed Bars"/>
    <d v="2021-11-02T00:00:00"/>
    <n v="4438"/>
    <n v="262"/>
    <n v="2208.66"/>
    <n v="2229.34"/>
  </r>
  <r>
    <s v="Karlen McCaffrey"/>
    <x v="0"/>
    <s v="85% Dark Bars"/>
    <d v="2021-11-02T00:00:00"/>
    <n v="2863"/>
    <n v="151"/>
    <n v="1587.01"/>
    <n v="1275.99"/>
  </r>
  <r>
    <s v="Wilone O'Kielt"/>
    <x v="5"/>
    <s v="Milk Bars"/>
    <d v="2021-11-02T00:00:00"/>
    <n v="5964"/>
    <n v="373"/>
    <n v="1961.98"/>
    <n v="4002.02"/>
  </r>
  <r>
    <s v="Gunar Cockshoot"/>
    <x v="2"/>
    <s v="Baker's Choco Chips"/>
    <d v="2021-11-02T00:00:00"/>
    <n v="5341"/>
    <n v="243"/>
    <n v="3015.63"/>
    <n v="2325.37"/>
  </r>
  <r>
    <s v="Camilla Castle"/>
    <x v="3"/>
    <s v="Manuka Honey Choco"/>
    <d v="2021-11-02T00:00:00"/>
    <n v="10556"/>
    <n v="480"/>
    <n v="3264"/>
    <n v="7292"/>
  </r>
  <r>
    <s v="Curtice Advani"/>
    <x v="0"/>
    <s v="White Choc"/>
    <d v="2021-11-02T00:00:00"/>
    <n v="7476"/>
    <n v="576"/>
    <n v="3703.68"/>
    <n v="3772.32"/>
  </r>
  <r>
    <s v="Karlen McCaffrey"/>
    <x v="3"/>
    <s v="Almond Choco"/>
    <d v="2021-11-02T00:00:00"/>
    <n v="210"/>
    <n v="14"/>
    <n v="72.100000000000009"/>
    <n v="137.89999999999998"/>
  </r>
  <r>
    <s v="Wilone O'Kielt"/>
    <x v="0"/>
    <s v="After Nines"/>
    <d v="2021-11-02T00:00:00"/>
    <n v="2611"/>
    <n v="154"/>
    <n v="1575.42"/>
    <n v="1035.58"/>
  </r>
  <r>
    <s v="Curtice Advani"/>
    <x v="5"/>
    <s v="Raspberry Choco"/>
    <d v="2021-11-02T00:00:00"/>
    <n v="812"/>
    <n v="41"/>
    <n v="157.85"/>
    <n v="654.15"/>
  </r>
  <r>
    <s v="Ches Bonnell"/>
    <x v="3"/>
    <s v="99% Dark &amp; Pure"/>
    <d v="2021-11-02T00:00:00"/>
    <n v="6853"/>
    <n v="312"/>
    <n v="2411.7600000000002"/>
    <n v="4441.24"/>
  </r>
  <r>
    <s v="Karlen McCaffrey"/>
    <x v="2"/>
    <s v="Peanut Butter Cubes"/>
    <d v="2021-11-02T00:00:00"/>
    <n v="9632"/>
    <n v="567"/>
    <n v="1502.55"/>
    <n v="8129.45"/>
  </r>
  <r>
    <s v="Jan Morforth"/>
    <x v="3"/>
    <s v="50% Dark Bites"/>
    <d v="2021-11-02T00:00:00"/>
    <n v="2163"/>
    <n v="87"/>
    <n v="650.76"/>
    <n v="1512.24"/>
  </r>
  <r>
    <s v="Mallorie Waber"/>
    <x v="5"/>
    <s v="Spicy Special Slims"/>
    <d v="2021-11-02T00:00:00"/>
    <n v="280"/>
    <n v="28"/>
    <n v="230.16000000000003"/>
    <n v="49.839999999999975"/>
  </r>
  <r>
    <s v="Dotty Strutley"/>
    <x v="5"/>
    <s v="Almond Choco"/>
    <d v="2021-11-02T00:00:00"/>
    <n v="140"/>
    <n v="10"/>
    <n v="51.5"/>
    <n v="88.5"/>
  </r>
  <r>
    <s v="Camilla Castle"/>
    <x v="5"/>
    <s v="Choco Coated Almonds"/>
    <d v="2021-11-03T00:00:00"/>
    <n v="3388"/>
    <n v="308"/>
    <n v="1022.56"/>
    <n v="2365.44"/>
  </r>
  <r>
    <s v="Marney O'Breen"/>
    <x v="2"/>
    <s v="70% Dark Bites"/>
    <d v="2021-11-03T00:00:00"/>
    <n v="2723"/>
    <n v="389"/>
    <n v="1960.56"/>
    <n v="762.44"/>
  </r>
  <r>
    <s v="Marney O'Breen"/>
    <x v="5"/>
    <s v="70% Dark Bites"/>
    <d v="2021-11-03T00:00:00"/>
    <n v="14826"/>
    <n v="2100"/>
    <n v="10584"/>
    <n v="4242"/>
  </r>
  <r>
    <s v="Husein Augar"/>
    <x v="4"/>
    <s v="50% Dark Bites"/>
    <d v="2021-11-03T00:00:00"/>
    <n v="371"/>
    <n v="14"/>
    <n v="104.72"/>
    <n v="266.27999999999997"/>
  </r>
  <r>
    <s v="Beverie Moffet"/>
    <x v="3"/>
    <s v="99% Dark &amp; Pure"/>
    <d v="2021-11-03T00:00:00"/>
    <n v="7182"/>
    <n v="327"/>
    <n v="2527.71"/>
    <n v="4654.29"/>
  </r>
  <r>
    <s v="Karlen McCaffrey"/>
    <x v="3"/>
    <s v="Organic Choco Syrup"/>
    <d v="2021-11-03T00:00:00"/>
    <n v="10941"/>
    <n v="498"/>
    <n v="4765.8600000000006"/>
    <n v="6175.1399999999994"/>
  </r>
  <r>
    <s v="Rafaelita Blaksland"/>
    <x v="2"/>
    <s v="Raspberry Choco"/>
    <d v="2021-11-03T00:00:00"/>
    <n v="5523"/>
    <n v="252"/>
    <n v="970.2"/>
    <n v="4552.8"/>
  </r>
  <r>
    <s v="Marney O'Breen"/>
    <x v="0"/>
    <s v="Peanut Butter Cubes"/>
    <d v="2021-11-03T00:00:00"/>
    <n v="7623"/>
    <n v="402"/>
    <n v="1065.3"/>
    <n v="6557.7"/>
  </r>
  <r>
    <s v="Karlen McCaffrey"/>
    <x v="5"/>
    <s v="Organic Choco Syrup"/>
    <d v="2021-11-03T00:00:00"/>
    <n v="1596"/>
    <n v="73"/>
    <n v="698.61"/>
    <n v="897.39"/>
  </r>
  <r>
    <s v="Beverie Moffet"/>
    <x v="4"/>
    <s v="Smooth Sliky Salty"/>
    <d v="2021-11-03T00:00:00"/>
    <n v="1267"/>
    <n v="159"/>
    <n v="438.84"/>
    <n v="828.16000000000008"/>
  </r>
  <r>
    <s v="Jehu Rudeforth"/>
    <x v="5"/>
    <s v="Drinking Coco"/>
    <d v="2021-11-03T00:00:00"/>
    <n v="5824"/>
    <n v="224"/>
    <n v="2226.56"/>
    <n v="3597.44"/>
  </r>
  <r>
    <s v="Roddy Speechley"/>
    <x v="5"/>
    <s v="Orange Choco"/>
    <d v="2021-11-03T00:00:00"/>
    <n v="6237"/>
    <n v="312"/>
    <n v="1148.1600000000001"/>
    <n v="5088.84"/>
  </r>
  <r>
    <s v="Andria Kimpton"/>
    <x v="5"/>
    <s v="Spicy Special Slims"/>
    <d v="2021-11-03T00:00:00"/>
    <n v="9688"/>
    <n v="1050"/>
    <n v="8631"/>
    <n v="1057"/>
  </r>
  <r>
    <s v="Oby Sorrel"/>
    <x v="0"/>
    <s v="Peanut Butter Cubes"/>
    <d v="2021-11-03T00:00:00"/>
    <n v="10857"/>
    <n v="604"/>
    <n v="1600.6"/>
    <n v="9256.4"/>
  </r>
  <r>
    <s v="Dotty Strutley"/>
    <x v="2"/>
    <s v="Mint Chip Choco"/>
    <d v="2021-11-03T00:00:00"/>
    <n v="14868"/>
    <n v="1050"/>
    <n v="6006"/>
    <n v="8862"/>
  </r>
  <r>
    <s v="Van Tuxwell"/>
    <x v="1"/>
    <s v="White Choc"/>
    <d v="2021-11-03T00:00:00"/>
    <n v="917"/>
    <n v="77"/>
    <n v="495.10999999999996"/>
    <n v="421.89000000000004"/>
  </r>
  <r>
    <s v="Jan Morforth"/>
    <x v="5"/>
    <s v="Smooth Sliky Salty"/>
    <d v="2021-11-03T00:00:00"/>
    <n v="11543"/>
    <n v="1680"/>
    <n v="4636.7999999999993"/>
    <n v="6906.2000000000007"/>
  </r>
  <r>
    <s v="Husein Augar"/>
    <x v="3"/>
    <s v="After Nines"/>
    <d v="2021-11-03T00:00:00"/>
    <n v="4193"/>
    <n v="233"/>
    <n v="2383.59"/>
    <n v="1809.4099999999999"/>
  </r>
  <r>
    <s v="Jan Morforth"/>
    <x v="3"/>
    <s v="70% Dark Bites"/>
    <d v="2021-11-03T00:00:00"/>
    <n v="7784"/>
    <n v="980"/>
    <n v="4939.2"/>
    <n v="2844.8"/>
  </r>
  <r>
    <s v="Oby Sorrel"/>
    <x v="2"/>
    <s v="Baker's Choco Chips"/>
    <d v="2021-11-03T00:00:00"/>
    <n v="10346"/>
    <n v="450"/>
    <n v="5584.5"/>
    <n v="4761.5"/>
  </r>
  <r>
    <s v="Gigi Bohling"/>
    <x v="3"/>
    <s v="Eclairs"/>
    <d v="2021-11-03T00:00:00"/>
    <n v="2352"/>
    <n v="336"/>
    <n v="2120.16"/>
    <n v="231.84000000000015"/>
  </r>
  <r>
    <s v="Dotty Strutley"/>
    <x v="2"/>
    <s v="50% Dark Bites"/>
    <d v="2021-11-03T00:00:00"/>
    <n v="259"/>
    <n v="10"/>
    <n v="74.800000000000011"/>
    <n v="184.2"/>
  </r>
  <r>
    <s v="Andria Kimpton"/>
    <x v="5"/>
    <s v="Manuka Honey Choco"/>
    <d v="2021-11-03T00:00:00"/>
    <n v="3262"/>
    <n v="156"/>
    <n v="1060.8"/>
    <n v="2201.1999999999998"/>
  </r>
  <r>
    <s v="Kaine Padly"/>
    <x v="3"/>
    <s v="Drinking Coco"/>
    <d v="2021-11-03T00:00:00"/>
    <n v="4963"/>
    <n v="184"/>
    <n v="1828.9599999999998"/>
    <n v="3134.04"/>
  </r>
  <r>
    <s v="Kelci Walkden"/>
    <x v="1"/>
    <s v="Raspberry Choco"/>
    <d v="2021-11-03T00:00:00"/>
    <n v="4326"/>
    <n v="206"/>
    <n v="793.1"/>
    <n v="3532.9"/>
  </r>
  <r>
    <s v="Beverie Moffet"/>
    <x v="3"/>
    <s v="Fruit &amp; Nut Bars"/>
    <d v="2021-11-03T00:00:00"/>
    <n v="7504"/>
    <n v="501"/>
    <n v="2374.7400000000002"/>
    <n v="5129.26"/>
  </r>
  <r>
    <s v="Husein Augar"/>
    <x v="3"/>
    <s v="Raspberry Choco"/>
    <d v="2021-11-03T00:00:00"/>
    <n v="14329"/>
    <n v="700"/>
    <n v="2695"/>
    <n v="11634"/>
  </r>
  <r>
    <s v="Curtice Advani"/>
    <x v="2"/>
    <s v="Orange Choco"/>
    <d v="2021-11-03T00:00:00"/>
    <n v="5593"/>
    <n v="295"/>
    <n v="1085.6000000000001"/>
    <n v="4507.3999999999996"/>
  </r>
  <r>
    <s v="Jan Morforth"/>
    <x v="2"/>
    <s v="Eclairs"/>
    <d v="2021-11-03T00:00:00"/>
    <n v="2114"/>
    <n v="302"/>
    <n v="1905.62"/>
    <n v="208.38000000000011"/>
  </r>
  <r>
    <s v="Rafaelita Blaksland"/>
    <x v="3"/>
    <s v="Eclairs"/>
    <d v="2021-11-03T00:00:00"/>
    <n v="8435"/>
    <n v="1050"/>
    <n v="6625.5"/>
    <n v="1809.5"/>
  </r>
  <r>
    <s v="Dennison Crosswaite"/>
    <x v="4"/>
    <s v="Fruit &amp; Nut Bars"/>
    <d v="2021-11-03T00:00:00"/>
    <n v="5817"/>
    <n v="416"/>
    <n v="1971.8400000000001"/>
    <n v="3845.16"/>
  </r>
  <r>
    <s v="Brien Boise"/>
    <x v="0"/>
    <s v="85% Dark Bars"/>
    <d v="2021-11-03T00:00:00"/>
    <n v="7028"/>
    <n v="352"/>
    <n v="3699.52"/>
    <n v="3328.48"/>
  </r>
  <r>
    <s v="Van Tuxwell"/>
    <x v="4"/>
    <s v="Manuka Honey Choco"/>
    <d v="2021-11-03T00:00:00"/>
    <n v="2765"/>
    <n v="132"/>
    <n v="897.6"/>
    <n v="1867.4"/>
  </r>
  <r>
    <s v="Beverie Moffet"/>
    <x v="2"/>
    <s v="Mint Chip Choco"/>
    <d v="2021-11-03T00:00:00"/>
    <n v="1365"/>
    <n v="98"/>
    <n v="560.55999999999995"/>
    <n v="804.44"/>
  </r>
  <r>
    <s v="Van Tuxwell"/>
    <x v="1"/>
    <s v="Drinking Coco"/>
    <d v="2021-11-03T00:00:00"/>
    <n v="15050"/>
    <n v="602"/>
    <n v="5983.88"/>
    <n v="9066.119999999999"/>
  </r>
  <r>
    <s v="Oby Sorrel"/>
    <x v="2"/>
    <s v="85% Dark Bars"/>
    <d v="2021-11-03T00:00:00"/>
    <n v="6237"/>
    <n v="312"/>
    <n v="3279.12"/>
    <n v="2957.88"/>
  </r>
  <r>
    <s v="Roddy Speechley"/>
    <x v="2"/>
    <s v="Baker's Choco Chips"/>
    <d v="2021-11-03T00:00:00"/>
    <n v="1708"/>
    <n v="72"/>
    <n v="893.52"/>
    <n v="814.48"/>
  </r>
  <r>
    <s v="Dotty Strutley"/>
    <x v="5"/>
    <s v="Raspberry Choco"/>
    <d v="2021-11-03T00:00:00"/>
    <n v="1575"/>
    <n v="72"/>
    <n v="277.2"/>
    <n v="1297.8"/>
  </r>
  <r>
    <s v="Roddy Speechley"/>
    <x v="2"/>
    <s v="99% Dark &amp; Pure"/>
    <d v="2021-11-03T00:00:00"/>
    <n v="16513"/>
    <n v="770"/>
    <n v="5952.1"/>
    <n v="10560.9"/>
  </r>
  <r>
    <s v="Andria Kimpton"/>
    <x v="0"/>
    <s v="Drinking Coco"/>
    <d v="2021-11-03T00:00:00"/>
    <n v="12033"/>
    <n v="463"/>
    <n v="4602.2199999999993"/>
    <n v="7430.7800000000007"/>
  </r>
  <r>
    <s v="Curtice Advani"/>
    <x v="2"/>
    <s v="50% Dark Bites"/>
    <d v="2021-11-03T00:00:00"/>
    <n v="1365"/>
    <n v="51"/>
    <n v="381.48"/>
    <n v="983.52"/>
  </r>
  <r>
    <s v="Beverie Moffet"/>
    <x v="5"/>
    <s v="Eclairs"/>
    <d v="2021-11-03T00:00:00"/>
    <n v="6433"/>
    <n v="910"/>
    <n v="5742.0999999999995"/>
    <n v="690.90000000000055"/>
  </r>
  <r>
    <s v="Gunar Cockshoot"/>
    <x v="4"/>
    <s v="Caramel Stuffed Bars"/>
    <d v="2021-11-03T00:00:00"/>
    <n v="7560"/>
    <n v="445"/>
    <n v="3751.35"/>
    <n v="3808.65"/>
  </r>
  <r>
    <s v="Camilla Castle"/>
    <x v="5"/>
    <s v="Peanut Butter Cubes"/>
    <d v="2021-11-03T00:00:00"/>
    <n v="9058"/>
    <n v="504"/>
    <n v="1335.6"/>
    <n v="7722.4"/>
  </r>
  <r>
    <s v="Camilla Castle"/>
    <x v="1"/>
    <s v="Almond Choco"/>
    <d v="2021-11-04T00:00:00"/>
    <n v="2471"/>
    <n v="155"/>
    <n v="798.25"/>
    <n v="1672.75"/>
  </r>
  <r>
    <s v="Rafaelita Blaksland"/>
    <x v="2"/>
    <s v="85% Dark Bars"/>
    <d v="2021-11-04T00:00:00"/>
    <n v="4830"/>
    <n v="242"/>
    <n v="2543.42"/>
    <n v="2286.58"/>
  </r>
  <r>
    <s v="Oby Sorrel"/>
    <x v="5"/>
    <s v="Spicy Special Slims"/>
    <d v="2021-11-04T00:00:00"/>
    <n v="6153"/>
    <n v="684"/>
    <n v="5622.4800000000005"/>
    <n v="530.51999999999953"/>
  </r>
  <r>
    <s v="Rafaelita Blaksland"/>
    <x v="2"/>
    <s v="Fruit &amp; Nut Bars"/>
    <d v="2021-11-04T00:00:00"/>
    <n v="2100"/>
    <n v="132"/>
    <n v="625.68000000000006"/>
    <n v="1474.32"/>
  </r>
  <r>
    <s v="Husein Augar"/>
    <x v="2"/>
    <s v="Milk Bars"/>
    <d v="2021-11-04T00:00:00"/>
    <n v="4095"/>
    <n v="273"/>
    <n v="1435.98"/>
    <n v="2659.02"/>
  </r>
  <r>
    <s v="Wilone O'Kielt"/>
    <x v="5"/>
    <s v="Raspberry Choco"/>
    <d v="2021-11-04T00:00:00"/>
    <n v="1029"/>
    <n v="49"/>
    <n v="188.65"/>
    <n v="840.35"/>
  </r>
  <r>
    <s v="Oby Sorrel"/>
    <x v="1"/>
    <s v="Manuka Honey Choco"/>
    <d v="2021-11-04T00:00:00"/>
    <n v="5964"/>
    <n v="272"/>
    <n v="1849.6"/>
    <n v="4114.3999999999996"/>
  </r>
  <r>
    <s v="Marney O'Breen"/>
    <x v="2"/>
    <s v="Smooth Sliky Salty"/>
    <d v="2021-11-04T00:00:00"/>
    <n v="6076"/>
    <n v="980"/>
    <n v="2704.7999999999997"/>
    <n v="3371.2000000000003"/>
  </r>
  <r>
    <s v="Karlen McCaffrey"/>
    <x v="3"/>
    <s v="Orange Choco"/>
    <d v="2021-11-04T00:00:00"/>
    <n v="10423"/>
    <n v="522"/>
    <n v="1920.96"/>
    <n v="8502.0400000000009"/>
  </r>
  <r>
    <s v="Dennison Crosswaite"/>
    <x v="1"/>
    <s v="Mint Chip Choco"/>
    <d v="2021-11-04T00:00:00"/>
    <n v="658"/>
    <n v="51"/>
    <n v="291.71999999999997"/>
    <n v="366.28000000000003"/>
  </r>
  <r>
    <s v="Husein Augar"/>
    <x v="4"/>
    <s v="Organic Choco Syrup"/>
    <d v="2021-11-04T00:00:00"/>
    <n v="1288"/>
    <n v="59"/>
    <n v="564.63"/>
    <n v="723.37"/>
  </r>
  <r>
    <s v="Van Tuxwell"/>
    <x v="3"/>
    <s v="Milk Bars"/>
    <d v="2021-11-04T00:00:00"/>
    <n v="4879"/>
    <n v="326"/>
    <n v="1714.76"/>
    <n v="3164.24"/>
  </r>
  <r>
    <s v="Jehu Rudeforth"/>
    <x v="5"/>
    <s v="Milk Bars"/>
    <d v="2021-11-04T00:00:00"/>
    <n v="2030"/>
    <n v="127"/>
    <n v="668.02"/>
    <n v="1361.98"/>
  </r>
  <r>
    <s v="Barr Faughny"/>
    <x v="5"/>
    <s v="85% Dark Bars"/>
    <d v="2021-11-04T00:00:00"/>
    <n v="756"/>
    <n v="40"/>
    <n v="420.4"/>
    <n v="335.6"/>
  </r>
  <r>
    <s v="Curtice Advani"/>
    <x v="4"/>
    <s v="85% Dark Bars"/>
    <d v="2021-11-04T00:00:00"/>
    <n v="4207"/>
    <n v="234"/>
    <n v="2459.34"/>
    <n v="1747.6599999999999"/>
  </r>
  <r>
    <s v="Gunar Cockshoot"/>
    <x v="4"/>
    <s v="Fruit &amp; Nut Bars"/>
    <d v="2021-11-04T00:00:00"/>
    <n v="10528"/>
    <n v="770"/>
    <n v="3649.8"/>
    <n v="6878.2"/>
  </r>
  <r>
    <s v="Barr Faughny"/>
    <x v="0"/>
    <s v="Spicy Special Slims"/>
    <d v="2021-11-04T00:00:00"/>
    <n v="5593"/>
    <n v="700"/>
    <n v="5754"/>
    <n v="-161"/>
  </r>
  <r>
    <s v="Roddy Speechley"/>
    <x v="4"/>
    <s v="Spicy Special Slims"/>
    <d v="2021-11-04T00:00:00"/>
    <n v="3794"/>
    <n v="380"/>
    <n v="3123.6000000000004"/>
    <n v="670.39999999999964"/>
  </r>
  <r>
    <s v="Andria Kimpton"/>
    <x v="1"/>
    <s v="Mint Chip Choco"/>
    <d v="2021-11-04T00:00:00"/>
    <n v="4277"/>
    <n v="306"/>
    <n v="1750.32"/>
    <n v="2526.6800000000003"/>
  </r>
  <r>
    <s v="Gigi Bohling"/>
    <x v="0"/>
    <s v="Orange Choco"/>
    <d v="2021-11-04T00:00:00"/>
    <n v="5075"/>
    <n v="282"/>
    <n v="1037.76"/>
    <n v="4037.24"/>
  </r>
  <r>
    <s v="Beverie Moffet"/>
    <x v="3"/>
    <s v="Drinking Coco"/>
    <d v="2021-11-04T00:00:00"/>
    <n v="1841"/>
    <n v="69"/>
    <n v="685.86"/>
    <n v="1155.1399999999999"/>
  </r>
  <r>
    <s v="Roddy Speechley"/>
    <x v="2"/>
    <s v="Organic Choco Syrup"/>
    <d v="2021-11-04T00:00:00"/>
    <n v="3549"/>
    <n v="148"/>
    <n v="1416.3600000000001"/>
    <n v="2132.64"/>
  </r>
  <r>
    <s v="Rafaelita Blaksland"/>
    <x v="0"/>
    <s v="Orange Choco"/>
    <d v="2021-11-04T00:00:00"/>
    <n v="5383"/>
    <n v="284"/>
    <n v="1045.1200000000001"/>
    <n v="4337.88"/>
  </r>
  <r>
    <s v="Karlen McCaffrey"/>
    <x v="5"/>
    <s v="50% Dark Bites"/>
    <d v="2021-11-04T00:00:00"/>
    <n v="10472"/>
    <n v="419"/>
    <n v="3134.1200000000003"/>
    <n v="7337.8799999999992"/>
  </r>
  <r>
    <s v="Rafaelita Blaksland"/>
    <x v="4"/>
    <s v="Milk Bars"/>
    <d v="2021-11-04T00:00:00"/>
    <n v="2464"/>
    <n v="145"/>
    <n v="762.69999999999993"/>
    <n v="1701.3000000000002"/>
  </r>
  <r>
    <s v="Mallorie Waber"/>
    <x v="2"/>
    <s v="70% Dark Bites"/>
    <d v="2021-11-04T00:00:00"/>
    <n v="4151"/>
    <n v="593"/>
    <n v="2988.72"/>
    <n v="1162.2800000000002"/>
  </r>
  <r>
    <s v="Beverie Moffet"/>
    <x v="1"/>
    <s v="99% Dark &amp; Pure"/>
    <d v="2021-11-04T00:00:00"/>
    <n v="1064"/>
    <n v="45"/>
    <n v="347.85"/>
    <n v="716.15"/>
  </r>
  <r>
    <s v="Andria Kimpton"/>
    <x v="3"/>
    <s v="Baker's Choco Chips"/>
    <d v="2021-11-04T00:00:00"/>
    <n v="1764"/>
    <n v="77"/>
    <n v="955.57"/>
    <n v="808.43"/>
  </r>
  <r>
    <s v="Ches Bonnell"/>
    <x v="5"/>
    <s v="Baker's Choco Chips"/>
    <d v="2021-11-04T00:00:00"/>
    <n v="8134"/>
    <n v="339"/>
    <n v="4206.99"/>
    <n v="3927.01"/>
  </r>
  <r>
    <s v="Van Tuxwell"/>
    <x v="2"/>
    <s v="50% Dark Bites"/>
    <d v="2021-11-04T00:00:00"/>
    <n v="9625"/>
    <n v="371"/>
    <n v="2775.0800000000004"/>
    <n v="6849.92"/>
  </r>
  <r>
    <s v="Gigi Bohling"/>
    <x v="5"/>
    <s v="Choco Coated Almonds"/>
    <d v="2021-11-04T00:00:00"/>
    <n v="9639"/>
    <n v="770"/>
    <n v="2556.4"/>
    <n v="7082.6"/>
  </r>
  <r>
    <s v="Kaine Padly"/>
    <x v="1"/>
    <s v="Choco Coated Almonds"/>
    <d v="2021-11-04T00:00:00"/>
    <n v="1932"/>
    <n v="194"/>
    <n v="644.07999999999993"/>
    <n v="1287.92"/>
  </r>
  <r>
    <s v="Gigi Bohling"/>
    <x v="5"/>
    <s v="White Choc"/>
    <d v="2021-11-04T00:00:00"/>
    <n v="10003"/>
    <n v="770"/>
    <n v="4951.0999999999995"/>
    <n v="5051.9000000000005"/>
  </r>
  <r>
    <s v="Brien Boise"/>
    <x v="1"/>
    <s v="99% Dark &amp; Pure"/>
    <d v="2021-11-04T00:00:00"/>
    <n v="9919"/>
    <n v="432"/>
    <n v="3339.36"/>
    <n v="6579.6399999999994"/>
  </r>
  <r>
    <s v="Marney O'Breen"/>
    <x v="1"/>
    <s v="50% Dark Bites"/>
    <d v="2021-11-04T00:00:00"/>
    <n v="4851"/>
    <n v="180"/>
    <n v="1346.4"/>
    <n v="3504.6"/>
  </r>
  <r>
    <s v="Mallorie Waber"/>
    <x v="5"/>
    <s v="Manuka Honey Choco"/>
    <d v="2021-11-04T00:00:00"/>
    <n v="1610"/>
    <n v="77"/>
    <n v="523.6"/>
    <n v="1086.4000000000001"/>
  </r>
  <r>
    <s v="Mallorie Waber"/>
    <x v="3"/>
    <s v="Almond Choco"/>
    <d v="2021-11-04T00:00:00"/>
    <n v="3689"/>
    <n v="264"/>
    <n v="1359.6000000000001"/>
    <n v="2329.3999999999996"/>
  </r>
  <r>
    <s v="Gunar Cockshoot"/>
    <x v="3"/>
    <s v="Choco Coated Almonds"/>
    <d v="2021-11-04T00:00:00"/>
    <n v="2555"/>
    <n v="256"/>
    <n v="849.92"/>
    <n v="1705.08"/>
  </r>
  <r>
    <s v="Marney O'Breen"/>
    <x v="5"/>
    <s v="Spicy Special Slims"/>
    <d v="2021-11-04T00:00:00"/>
    <n v="2485"/>
    <n v="249"/>
    <n v="2046.7800000000002"/>
    <n v="438.2199999999998"/>
  </r>
  <r>
    <s v="Husein Augar"/>
    <x v="1"/>
    <s v="99% Dark &amp; Pure"/>
    <d v="2021-11-05T00:00:00"/>
    <n v="2933"/>
    <n v="123"/>
    <n v="950.79000000000008"/>
    <n v="1982.21"/>
  </r>
  <r>
    <s v="Van Tuxwell"/>
    <x v="1"/>
    <s v="Fruit &amp; Nut Bars"/>
    <d v="2021-11-05T00:00:00"/>
    <n v="7378"/>
    <n v="527"/>
    <n v="2497.98"/>
    <n v="4880.0200000000004"/>
  </r>
  <r>
    <s v="Ches Bonnell"/>
    <x v="3"/>
    <s v="Baker's Choco Chips"/>
    <d v="2021-11-05T00:00:00"/>
    <n v="9744"/>
    <n v="406"/>
    <n v="5038.46"/>
    <n v="4705.54"/>
  </r>
  <r>
    <s v="Husein Augar"/>
    <x v="4"/>
    <s v="After Nines"/>
    <d v="2021-11-05T00:00:00"/>
    <n v="7588"/>
    <n v="447"/>
    <n v="4572.8100000000004"/>
    <n v="3015.1899999999996"/>
  </r>
  <r>
    <s v="Andria Kimpton"/>
    <x v="2"/>
    <s v="After Nines"/>
    <d v="2021-11-05T00:00:00"/>
    <n v="14672"/>
    <n v="840"/>
    <n v="8593.2000000000007"/>
    <n v="6078.7999999999993"/>
  </r>
  <r>
    <s v="Barr Faughny"/>
    <x v="2"/>
    <s v="Milk Bars"/>
    <d v="2021-11-05T00:00:00"/>
    <n v="3724"/>
    <n v="220"/>
    <n v="1157.2"/>
    <n v="2566.8000000000002"/>
  </r>
  <r>
    <s v="Wilone O'Kielt"/>
    <x v="0"/>
    <s v="Manuka Honey Choco"/>
    <d v="2021-11-05T00:00:00"/>
    <n v="1421"/>
    <n v="68"/>
    <n v="462.4"/>
    <n v="958.6"/>
  </r>
  <r>
    <s v="Roddy Speechley"/>
    <x v="0"/>
    <s v="70% Dark Bites"/>
    <d v="2021-11-05T00:00:00"/>
    <n v="11648"/>
    <n v="1470"/>
    <n v="7408.8"/>
    <n v="4239.2"/>
  </r>
  <r>
    <s v="Husein Augar"/>
    <x v="4"/>
    <s v="Fruit &amp; Nut Bars"/>
    <d v="2021-11-05T00:00:00"/>
    <n v="6216"/>
    <n v="444"/>
    <n v="2104.56"/>
    <n v="4111.4400000000005"/>
  </r>
  <r>
    <s v="Wilone O'Kielt"/>
    <x v="3"/>
    <s v="Choco Coated Almonds"/>
    <d v="2021-11-05T00:00:00"/>
    <n v="3290"/>
    <n v="300"/>
    <n v="996"/>
    <n v="2294"/>
  </r>
  <r>
    <s v="Van Tuxwell"/>
    <x v="5"/>
    <s v="After Nines"/>
    <d v="2021-11-05T00:00:00"/>
    <n v="1778"/>
    <n v="99"/>
    <n v="1012.7700000000001"/>
    <n v="765.2299999999999"/>
  </r>
  <r>
    <s v="Kaine Padly"/>
    <x v="1"/>
    <s v="Almond Choco"/>
    <d v="2021-11-05T00:00:00"/>
    <n v="13587"/>
    <n v="980"/>
    <n v="5047"/>
    <n v="8540"/>
  </r>
  <r>
    <s v="Jehu Rudeforth"/>
    <x v="4"/>
    <s v="85% Dark Bars"/>
    <d v="2021-11-05T00:00:00"/>
    <n v="1029"/>
    <n v="58"/>
    <n v="609.58000000000004"/>
    <n v="419.41999999999996"/>
  </r>
  <r>
    <s v="Roddy Speechley"/>
    <x v="1"/>
    <s v="Smooth Sliky Salty"/>
    <d v="2021-11-05T00:00:00"/>
    <n v="9261"/>
    <n v="1330"/>
    <n v="3670.7999999999997"/>
    <n v="5590.2000000000007"/>
  </r>
  <r>
    <s v="Karlen McCaffrey"/>
    <x v="0"/>
    <s v="Peanut Butter Cubes"/>
    <d v="2021-11-05T00:00:00"/>
    <n v="13776"/>
    <n v="700"/>
    <n v="1855"/>
    <n v="11921"/>
  </r>
  <r>
    <s v="Husein Augar"/>
    <x v="3"/>
    <s v="White Choc"/>
    <d v="2021-11-05T00:00:00"/>
    <n v="16555"/>
    <n v="1260"/>
    <n v="8101.7999999999993"/>
    <n v="8453.2000000000007"/>
  </r>
  <r>
    <s v="Dotty Strutley"/>
    <x v="2"/>
    <s v="Peanut Butter Cubes"/>
    <d v="2021-11-05T00:00:00"/>
    <n v="4536"/>
    <n v="252"/>
    <n v="667.8"/>
    <n v="3868.2"/>
  </r>
  <r>
    <s v="Kaine Padly"/>
    <x v="0"/>
    <s v="Baker's Choco Chips"/>
    <d v="2021-11-05T00:00:00"/>
    <n v="8162"/>
    <n v="341"/>
    <n v="4231.8100000000004"/>
    <n v="3930.1899999999996"/>
  </r>
  <r>
    <s v="Husein Augar"/>
    <x v="0"/>
    <s v="Choco Coated Almonds"/>
    <d v="2021-11-05T00:00:00"/>
    <n v="350"/>
    <n v="32"/>
    <n v="106.24"/>
    <n v="243.76"/>
  </r>
  <r>
    <s v="Oby Sorrel"/>
    <x v="5"/>
    <s v="70% Dark Bites"/>
    <d v="2021-11-05T00:00:00"/>
    <n v="5110"/>
    <n v="700"/>
    <n v="3528"/>
    <n v="1582"/>
  </r>
  <r>
    <s v="Brien Boise"/>
    <x v="4"/>
    <s v="Raspberry Choco"/>
    <d v="2021-11-05T00:00:00"/>
    <n v="4326"/>
    <n v="217"/>
    <n v="835.45"/>
    <n v="3490.55"/>
  </r>
  <r>
    <s v="Roddy Speechley"/>
    <x v="1"/>
    <s v="Baker's Choco Chips"/>
    <d v="2021-11-05T00:00:00"/>
    <n v="595"/>
    <n v="26"/>
    <n v="322.66000000000003"/>
    <n v="272.33999999999997"/>
  </r>
  <r>
    <s v="Karlen McCaffrey"/>
    <x v="0"/>
    <s v="Almond Choco"/>
    <d v="2021-11-05T00:00:00"/>
    <n v="5551"/>
    <n v="347"/>
    <n v="1787.0500000000002"/>
    <n v="3763.95"/>
  </r>
  <r>
    <s v="Camilla Castle"/>
    <x v="1"/>
    <s v="Organic Choco Syrup"/>
    <d v="2021-11-05T00:00:00"/>
    <n v="13188"/>
    <n v="550"/>
    <n v="5263.5"/>
    <n v="7924.5"/>
  </r>
  <r>
    <s v="Ches Bonnell"/>
    <x v="0"/>
    <s v="Organic Choco Syrup"/>
    <d v="2021-11-05T00:00:00"/>
    <n v="1099"/>
    <n v="50"/>
    <n v="478.5"/>
    <n v="620.5"/>
  </r>
  <r>
    <s v="Roddy Speechley"/>
    <x v="5"/>
    <s v="Eclairs"/>
    <d v="2021-11-05T00:00:00"/>
    <n v="13839"/>
    <n v="2310"/>
    <n v="14576.099999999999"/>
    <n v="-737.09999999999854"/>
  </r>
  <r>
    <s v="Rafaelita Blaksland"/>
    <x v="3"/>
    <s v="70% Dark Bites"/>
    <d v="2021-11-05T00:00:00"/>
    <n v="14868"/>
    <n v="2100"/>
    <n v="10584"/>
    <n v="4284"/>
  </r>
  <r>
    <s v="Dennison Crosswaite"/>
    <x v="5"/>
    <s v="Caramel Stuffed Bars"/>
    <d v="2021-11-05T00:00:00"/>
    <n v="2814"/>
    <n v="166"/>
    <n v="1399.3799999999999"/>
    <n v="1414.6200000000001"/>
  </r>
  <r>
    <s v="Beverie Moffet"/>
    <x v="2"/>
    <s v="Baker's Choco Chips"/>
    <d v="2021-11-05T00:00:00"/>
    <n v="5691"/>
    <n v="238"/>
    <n v="2953.58"/>
    <n v="2737.42"/>
  </r>
  <r>
    <s v="Rafaelita Blaksland"/>
    <x v="0"/>
    <s v="Baker's Choco Chips"/>
    <d v="2021-11-05T00:00:00"/>
    <n v="2331"/>
    <n v="98"/>
    <n v="1216.18"/>
    <n v="1114.82"/>
  </r>
  <r>
    <s v="Karlen McCaffrey"/>
    <x v="3"/>
    <s v="Manuka Honey Choco"/>
    <d v="2021-11-05T00:00:00"/>
    <n v="532"/>
    <n v="25"/>
    <n v="170"/>
    <n v="362"/>
  </r>
  <r>
    <s v="Kaine Padly"/>
    <x v="2"/>
    <s v="Peanut Butter Cubes"/>
    <d v="2021-11-05T00:00:00"/>
    <n v="13846"/>
    <n v="840"/>
    <n v="2226"/>
    <n v="11620"/>
  </r>
  <r>
    <s v="Wilone O'Kielt"/>
    <x v="2"/>
    <s v="Raspberry Choco"/>
    <d v="2021-11-05T00:00:00"/>
    <n v="7854"/>
    <n v="374"/>
    <n v="1439.9"/>
    <n v="6414.1"/>
  </r>
  <r>
    <s v="Dennison Crosswaite"/>
    <x v="4"/>
    <s v="Smooth Sliky Salty"/>
    <d v="2021-11-05T00:00:00"/>
    <n v="2037"/>
    <n v="291"/>
    <n v="803.16"/>
    <n v="1233.8400000000001"/>
  </r>
  <r>
    <s v="Rafaelita Blaksland"/>
    <x v="1"/>
    <s v="70% Dark Bites"/>
    <d v="2021-11-05T00:00:00"/>
    <n v="5425"/>
    <n v="679"/>
    <n v="3422.16"/>
    <n v="2002.8400000000001"/>
  </r>
  <r>
    <s v="Jan Morforth"/>
    <x v="3"/>
    <s v="Baker's Choco Chips"/>
    <d v="2021-11-05T00:00:00"/>
    <n v="1232"/>
    <n v="56"/>
    <n v="694.96"/>
    <n v="537.04"/>
  </r>
  <r>
    <s v="Dennison Crosswaite"/>
    <x v="3"/>
    <s v="Caramel Stuffed Bars"/>
    <d v="2021-11-05T00:00:00"/>
    <n v="5320"/>
    <n v="313"/>
    <n v="2638.5899999999997"/>
    <n v="2681.4100000000003"/>
  </r>
  <r>
    <s v="Oby Sorrel"/>
    <x v="2"/>
    <s v="Raspberry Choco"/>
    <d v="2021-11-05T00:00:00"/>
    <n v="0"/>
    <n v="0"/>
    <n v="0"/>
    <n v="0"/>
  </r>
  <r>
    <s v="Rafaelita Blaksland"/>
    <x v="1"/>
    <s v="Organic Choco Syrup"/>
    <d v="2021-11-05T00:00:00"/>
    <n v="4767"/>
    <n v="208"/>
    <n v="1990.56"/>
    <n v="2776.44"/>
  </r>
  <r>
    <s v="Wilone O'Kielt"/>
    <x v="1"/>
    <s v="50% Dark Bites"/>
    <d v="2021-11-05T00:00:00"/>
    <n v="7049"/>
    <n v="262"/>
    <n v="1959.7600000000002"/>
    <n v="5089.24"/>
  </r>
  <r>
    <s v="Brien Boise"/>
    <x v="1"/>
    <s v="85% Dark Bars"/>
    <d v="2021-11-05T00:00:00"/>
    <n v="168"/>
    <n v="9"/>
    <n v="94.59"/>
    <n v="73.41"/>
  </r>
  <r>
    <s v="Kaine Padly"/>
    <x v="2"/>
    <s v="Choco Coated Almonds"/>
    <d v="2021-11-05T00:00:00"/>
    <n v="3542"/>
    <n v="355"/>
    <n v="1178.5999999999999"/>
    <n v="2363.4"/>
  </r>
  <r>
    <s v="Oby Sorrel"/>
    <x v="2"/>
    <s v="Drinking Coco"/>
    <d v="2021-11-05T00:00:00"/>
    <n v="8407"/>
    <n v="324"/>
    <n v="3220.56"/>
    <n v="5186.4400000000005"/>
  </r>
  <r>
    <s v="Andria Kimpton"/>
    <x v="5"/>
    <s v="Eclairs"/>
    <d v="2021-11-05T00:00:00"/>
    <n v="4655"/>
    <n v="770"/>
    <n v="4858.7"/>
    <n v="-203.69999999999982"/>
  </r>
  <r>
    <s v="Gigi Bohling"/>
    <x v="0"/>
    <s v="85% Dark Bars"/>
    <d v="2021-11-05T00:00:00"/>
    <n v="3990"/>
    <n v="222"/>
    <n v="2333.2199999999998"/>
    <n v="1656.7800000000002"/>
  </r>
  <r>
    <s v="Marney O'Breen"/>
    <x v="5"/>
    <s v="Organic Choco Syrup"/>
    <d v="2021-11-05T00:00:00"/>
    <n v="4900"/>
    <n v="214"/>
    <n v="2047.98"/>
    <n v="2852.02"/>
  </r>
  <r>
    <s v="Van Tuxwell"/>
    <x v="2"/>
    <s v="70% Dark Bites"/>
    <d v="2021-11-05T00:00:00"/>
    <n v="5362"/>
    <n v="770"/>
    <n v="3880.8"/>
    <n v="1481.1999999999998"/>
  </r>
  <r>
    <s v="Andria Kimpton"/>
    <x v="2"/>
    <s v="Almond Choco"/>
    <d v="2021-11-05T00:00:00"/>
    <n v="8057"/>
    <n v="576"/>
    <n v="2966.4"/>
    <n v="5090.6000000000004"/>
  </r>
  <r>
    <s v="Madelene Upcott"/>
    <x v="0"/>
    <s v="Spicy Special Slims"/>
    <d v="2021-11-05T00:00:00"/>
    <n v="4585"/>
    <n v="574"/>
    <n v="4718.2800000000007"/>
    <n v="-133.28000000000065"/>
  </r>
  <r>
    <s v="Madelene Upcott"/>
    <x v="3"/>
    <s v="70% Dark Bites"/>
    <d v="2021-11-05T00:00:00"/>
    <n v="5082"/>
    <n v="700"/>
    <n v="3528"/>
    <n v="1554"/>
  </r>
  <r>
    <s v="Kaine Padly"/>
    <x v="4"/>
    <s v="Peanut Butter Cubes"/>
    <d v="2021-11-05T00:00:00"/>
    <n v="5747"/>
    <n v="303"/>
    <n v="802.94999999999993"/>
    <n v="4944.05"/>
  </r>
  <r>
    <s v="Jehu Rudeforth"/>
    <x v="1"/>
    <s v="Eclairs"/>
    <d v="2021-11-05T00:00:00"/>
    <n v="5467"/>
    <n v="910"/>
    <n v="5742.0999999999995"/>
    <n v="-275.09999999999945"/>
  </r>
  <r>
    <s v="Oby Sorrel"/>
    <x v="2"/>
    <s v="White Choc"/>
    <d v="2021-11-05T00:00:00"/>
    <n v="1722"/>
    <n v="157"/>
    <n v="1009.51"/>
    <n v="712.49"/>
  </r>
  <r>
    <s v="Brien Boise"/>
    <x v="3"/>
    <s v="Milk Bars"/>
    <d v="2021-11-05T00:00:00"/>
    <n v="5733"/>
    <n v="338"/>
    <n v="1777.8799999999999"/>
    <n v="3955.12"/>
  </r>
  <r>
    <s v="Wilone O'Kielt"/>
    <x v="5"/>
    <s v="Eclairs"/>
    <d v="2021-11-05T00:00:00"/>
    <n v="5208"/>
    <n v="770"/>
    <n v="4858.7"/>
    <n v="349.30000000000018"/>
  </r>
  <r>
    <s v="Madelene Upcott"/>
    <x v="3"/>
    <s v="White Choc"/>
    <d v="2021-11-05T00:00:00"/>
    <n v="1302"/>
    <n v="109"/>
    <n v="700.87"/>
    <n v="601.13"/>
  </r>
  <r>
    <s v="Andria Kimpton"/>
    <x v="2"/>
    <s v="Mint Chip Choco"/>
    <d v="2021-11-05T00:00:00"/>
    <n v="322"/>
    <n v="27"/>
    <n v="154.44"/>
    <n v="167.56"/>
  </r>
  <r>
    <s v="Jan Morforth"/>
    <x v="3"/>
    <s v="Caramel Stuffed Bars"/>
    <d v="2021-11-05T00:00:00"/>
    <n v="2100"/>
    <n v="140"/>
    <n v="1180.2"/>
    <n v="919.8"/>
  </r>
  <r>
    <s v="Gigi Bohling"/>
    <x v="2"/>
    <s v="85% Dark Bars"/>
    <d v="2021-11-05T00:00:00"/>
    <n v="11907"/>
    <n v="596"/>
    <n v="6263.96"/>
    <n v="5643.04"/>
  </r>
  <r>
    <s v="Dotty Strutley"/>
    <x v="5"/>
    <s v="70% Dark Bites"/>
    <d v="2021-11-05T00:00:00"/>
    <n v="10171"/>
    <n v="1120"/>
    <n v="5644.8"/>
    <n v="4526.2"/>
  </r>
  <r>
    <s v="Mallorie Waber"/>
    <x v="3"/>
    <s v="Drinking Coco"/>
    <d v="2021-11-05T00:00:00"/>
    <n v="11662"/>
    <n v="467"/>
    <n v="4641.9799999999996"/>
    <n v="7020.02"/>
  </r>
  <r>
    <s v="Jan Morforth"/>
    <x v="3"/>
    <s v="Choco Coated Almonds"/>
    <d v="2021-11-08T00:00:00"/>
    <n v="5698"/>
    <n v="518"/>
    <n v="1719.76"/>
    <n v="3978.24"/>
  </r>
  <r>
    <s v="Kaine Padly"/>
    <x v="1"/>
    <s v="White Choc"/>
    <d v="2021-11-08T00:00:00"/>
    <n v="1876"/>
    <n v="157"/>
    <n v="1009.51"/>
    <n v="866.49"/>
  </r>
  <r>
    <s v="Roddy Speechley"/>
    <x v="2"/>
    <s v="Peanut Butter Cubes"/>
    <d v="2021-11-08T00:00:00"/>
    <n v="14287"/>
    <n v="770"/>
    <n v="2040.5"/>
    <n v="12246.5"/>
  </r>
  <r>
    <s v="Barr Faughny"/>
    <x v="4"/>
    <s v="Spicy Special Slims"/>
    <d v="2021-11-08T00:00:00"/>
    <n v="10255"/>
    <n v="1260"/>
    <n v="10357.200000000001"/>
    <n v="-102.20000000000073"/>
  </r>
  <r>
    <s v="Karlen McCaffrey"/>
    <x v="0"/>
    <s v="Organic Choco Syrup"/>
    <d v="2021-11-08T00:00:00"/>
    <n v="2191"/>
    <n v="96"/>
    <n v="918.72"/>
    <n v="1272.28"/>
  </r>
  <r>
    <s v="Husein Augar"/>
    <x v="1"/>
    <s v="Drinking Coco"/>
    <d v="2021-11-08T00:00:00"/>
    <n v="6629"/>
    <n v="266"/>
    <n v="2644.04"/>
    <n v="3984.96"/>
  </r>
  <r>
    <s v="Madelene Upcott"/>
    <x v="1"/>
    <s v="50% Dark Bites"/>
    <d v="2021-11-08T00:00:00"/>
    <n v="9800"/>
    <n v="363"/>
    <n v="2715.2400000000002"/>
    <n v="7084.76"/>
  </r>
  <r>
    <s v="Karlen McCaffrey"/>
    <x v="4"/>
    <s v="Eclairs"/>
    <d v="2021-11-08T00:00:00"/>
    <n v="6132"/>
    <n v="1050"/>
    <n v="6625.5"/>
    <n v="-493.5"/>
  </r>
  <r>
    <s v="Van Tuxwell"/>
    <x v="2"/>
    <s v="Baker's Choco Chips"/>
    <d v="2021-11-08T00:00:00"/>
    <n v="5999"/>
    <n v="273"/>
    <n v="3387.93"/>
    <n v="2611.0700000000002"/>
  </r>
  <r>
    <s v="Ches Bonnell"/>
    <x v="0"/>
    <s v="70% Dark Bites"/>
    <d v="2021-11-08T00:00:00"/>
    <n v="1281"/>
    <n v="143"/>
    <n v="720.72"/>
    <n v="560.28"/>
  </r>
  <r>
    <s v="Dennison Crosswaite"/>
    <x v="2"/>
    <s v="Fruit &amp; Nut Bars"/>
    <d v="2021-11-08T00:00:00"/>
    <n v="5201"/>
    <n v="326"/>
    <n v="1545.24"/>
    <n v="3655.76"/>
  </r>
  <r>
    <s v="Mallorie Waber"/>
    <x v="0"/>
    <s v="Orange Choco"/>
    <d v="2021-11-08T00:00:00"/>
    <n v="9331"/>
    <n v="519"/>
    <n v="1909.92"/>
    <n v="7421.08"/>
  </r>
  <r>
    <s v="Van Tuxwell"/>
    <x v="2"/>
    <s v="Choco Coated Almonds"/>
    <d v="2021-11-08T00:00:00"/>
    <n v="1442"/>
    <n v="132"/>
    <n v="438.23999999999995"/>
    <n v="1003.76"/>
  </r>
  <r>
    <s v="Beverie Moffet"/>
    <x v="1"/>
    <s v="Choco Coated Almonds"/>
    <d v="2021-11-08T00:00:00"/>
    <n v="987"/>
    <n v="99"/>
    <n v="328.68"/>
    <n v="658.31999999999994"/>
  </r>
  <r>
    <s v="Roddy Speechley"/>
    <x v="1"/>
    <s v="Caramel Stuffed Bars"/>
    <d v="2021-11-08T00:00:00"/>
    <n v="3213"/>
    <n v="189"/>
    <n v="1593.27"/>
    <n v="1619.73"/>
  </r>
  <r>
    <s v="Ches Bonnell"/>
    <x v="2"/>
    <s v="Drinking Coco"/>
    <d v="2021-11-08T00:00:00"/>
    <n v="12376"/>
    <n v="459"/>
    <n v="4562.46"/>
    <n v="7813.54"/>
  </r>
  <r>
    <s v="Kaine Padly"/>
    <x v="3"/>
    <s v="Spicy Special Slims"/>
    <d v="2021-11-08T00:00:00"/>
    <n v="5789"/>
    <n v="579"/>
    <n v="4759.38"/>
    <n v="1029.6199999999999"/>
  </r>
  <r>
    <s v="Kelci Walkden"/>
    <x v="3"/>
    <s v="Fruit &amp; Nut Bars"/>
    <d v="2021-11-08T00:00:00"/>
    <n v="630"/>
    <n v="45"/>
    <n v="213.3"/>
    <n v="416.7"/>
  </r>
  <r>
    <s v="Kelci Walkden"/>
    <x v="2"/>
    <s v="After Nines"/>
    <d v="2021-11-08T00:00:00"/>
    <n v="413"/>
    <n v="25"/>
    <n v="255.75"/>
    <n v="157.25"/>
  </r>
  <r>
    <s v="Kelci Walkden"/>
    <x v="0"/>
    <s v="Milk Bars"/>
    <d v="2021-11-08T00:00:00"/>
    <n v="7357"/>
    <n v="433"/>
    <n v="2277.58"/>
    <n v="5079.42"/>
  </r>
  <r>
    <s v="Curtice Advani"/>
    <x v="5"/>
    <s v="Caramel Stuffed Bars"/>
    <d v="2021-11-09T00:00:00"/>
    <n v="8281"/>
    <n v="488"/>
    <n v="4113.84"/>
    <n v="4167.16"/>
  </r>
  <r>
    <s v="Oby Sorrel"/>
    <x v="0"/>
    <s v="Eclairs"/>
    <d v="2021-11-09T00:00:00"/>
    <n v="5348"/>
    <n v="669"/>
    <n v="4221.3899999999994"/>
    <n v="1126.6100000000006"/>
  </r>
  <r>
    <s v="Jan Morforth"/>
    <x v="3"/>
    <s v="99% Dark &amp; Pure"/>
    <d v="2021-11-09T00:00:00"/>
    <n v="7504"/>
    <n v="327"/>
    <n v="2527.71"/>
    <n v="4976.29"/>
  </r>
  <r>
    <s v="Mallorie Waber"/>
    <x v="1"/>
    <s v="Caramel Stuffed Bars"/>
    <d v="2021-11-09T00:00:00"/>
    <n v="4060"/>
    <n v="254"/>
    <n v="2141.2199999999998"/>
    <n v="1918.7800000000002"/>
  </r>
  <r>
    <s v="Karlen McCaffrey"/>
    <x v="4"/>
    <s v="85% Dark Bars"/>
    <d v="2021-11-09T00:00:00"/>
    <n v="756"/>
    <n v="38"/>
    <n v="399.38"/>
    <n v="356.62"/>
  </r>
  <r>
    <s v="Dennison Crosswaite"/>
    <x v="0"/>
    <s v="Manuka Honey Choco"/>
    <d v="2021-11-09T00:00:00"/>
    <n v="1603"/>
    <n v="70"/>
    <n v="476"/>
    <n v="1127"/>
  </r>
  <r>
    <s v="Jehu Rudeforth"/>
    <x v="4"/>
    <s v="Peanut Butter Cubes"/>
    <d v="2021-11-09T00:00:00"/>
    <n v="2786"/>
    <n v="155"/>
    <n v="410.75"/>
    <n v="2375.25"/>
  </r>
  <r>
    <s v="Karlen McCaffrey"/>
    <x v="5"/>
    <s v="Orange Choco"/>
    <d v="2021-11-09T00:00:00"/>
    <n v="3304"/>
    <n v="166"/>
    <n v="610.88"/>
    <n v="2693.12"/>
  </r>
  <r>
    <s v="Beverie Moffet"/>
    <x v="3"/>
    <s v="Milk Bars"/>
    <d v="2021-11-09T00:00:00"/>
    <n v="5348"/>
    <n v="335"/>
    <n v="1762.1"/>
    <n v="3585.9"/>
  </r>
  <r>
    <s v="Kelci Walkden"/>
    <x v="4"/>
    <s v="Drinking Coco"/>
    <d v="2021-11-09T00:00:00"/>
    <n v="1344"/>
    <n v="54"/>
    <n v="536.76"/>
    <n v="807.24"/>
  </r>
  <r>
    <s v="Kaine Padly"/>
    <x v="5"/>
    <s v="85% Dark Bars"/>
    <d v="2021-11-09T00:00:00"/>
    <n v="4571"/>
    <n v="241"/>
    <n v="2532.91"/>
    <n v="2038.0900000000001"/>
  </r>
  <r>
    <s v="Wilone O'Kielt"/>
    <x v="5"/>
    <s v="Baker's Choco Chips"/>
    <d v="2021-11-09T00:00:00"/>
    <n v="4641"/>
    <n v="202"/>
    <n v="2506.8200000000002"/>
    <n v="2134.1799999999998"/>
  </r>
  <r>
    <s v="Jehu Rudeforth"/>
    <x v="4"/>
    <s v="Fruit &amp; Nut Bars"/>
    <d v="2021-11-09T00:00:00"/>
    <n v="1638"/>
    <n v="117"/>
    <n v="554.58000000000004"/>
    <n v="1083.42"/>
  </r>
  <r>
    <s v="Mallorie Waber"/>
    <x v="1"/>
    <s v="Raspberry Choco"/>
    <d v="2021-11-09T00:00:00"/>
    <n v="8442"/>
    <n v="384"/>
    <n v="1478.4"/>
    <n v="6963.6"/>
  </r>
  <r>
    <s v="Karlen McCaffrey"/>
    <x v="1"/>
    <s v="After Nines"/>
    <d v="2021-11-09T00:00:00"/>
    <n v="1512"/>
    <n v="89"/>
    <n v="910.47"/>
    <n v="601.53"/>
  </r>
  <r>
    <s v="Jehu Rudeforth"/>
    <x v="2"/>
    <s v="99% Dark &amp; Pure"/>
    <d v="2021-11-09T00:00:00"/>
    <n v="1218"/>
    <n v="51"/>
    <n v="394.23"/>
    <n v="823.77"/>
  </r>
  <r>
    <s v="Marney O'Breen"/>
    <x v="5"/>
    <s v="Raspberry Choco"/>
    <d v="2021-11-09T00:00:00"/>
    <n v="7700"/>
    <n v="367"/>
    <n v="1412.95"/>
    <n v="6287.05"/>
  </r>
  <r>
    <s v="Mallorie Waber"/>
    <x v="3"/>
    <s v="Manuka Honey Choco"/>
    <d v="2021-11-09T00:00:00"/>
    <n v="8414"/>
    <n v="366"/>
    <n v="2488.7999999999997"/>
    <n v="5925.2000000000007"/>
  </r>
  <r>
    <s v="Van Tuxwell"/>
    <x v="3"/>
    <s v="White Choc"/>
    <d v="2021-11-09T00:00:00"/>
    <n v="1771"/>
    <n v="148"/>
    <n v="951.64"/>
    <n v="819.36"/>
  </r>
  <r>
    <s v="Jan Morforth"/>
    <x v="4"/>
    <s v="Smooth Sliky Salty"/>
    <d v="2021-11-09T00:00:00"/>
    <n v="12551"/>
    <n v="2100"/>
    <n v="5796"/>
    <n v="6755"/>
  </r>
  <r>
    <s v="Camilla Castle"/>
    <x v="4"/>
    <s v="Organic Choco Syrup"/>
    <d v="2021-11-09T00:00:00"/>
    <n v="609"/>
    <n v="27"/>
    <n v="258.39"/>
    <n v="350.61"/>
  </r>
  <r>
    <s v="Jehu Rudeforth"/>
    <x v="4"/>
    <s v="Organic Choco Syrup"/>
    <d v="2021-11-09T00:00:00"/>
    <n v="4865"/>
    <n v="203"/>
    <n v="1942.71"/>
    <n v="2922.29"/>
  </r>
  <r>
    <s v="Madelene Upcott"/>
    <x v="2"/>
    <s v="Eclairs"/>
    <d v="2021-11-09T00:00:00"/>
    <n v="1939"/>
    <n v="277"/>
    <n v="1747.87"/>
    <n v="191.13000000000011"/>
  </r>
  <r>
    <s v="Wilone O'Kielt"/>
    <x v="0"/>
    <s v="Spicy Special Slims"/>
    <d v="2021-11-09T00:00:00"/>
    <n v="4865"/>
    <n v="609"/>
    <n v="5005.9800000000005"/>
    <n v="-140.98000000000047"/>
  </r>
  <r>
    <s v="Camilla Castle"/>
    <x v="5"/>
    <s v="70% Dark Bites"/>
    <d v="2021-11-09T00:00:00"/>
    <n v="5656"/>
    <n v="840"/>
    <n v="4233.6000000000004"/>
    <n v="1422.3999999999996"/>
  </r>
  <r>
    <s v="Gunar Cockshoot"/>
    <x v="2"/>
    <s v="99% Dark &amp; Pure"/>
    <d v="2021-11-09T00:00:00"/>
    <n v="3479"/>
    <n v="145"/>
    <n v="1120.8500000000001"/>
    <n v="2358.1499999999996"/>
  </r>
  <r>
    <s v="Camilla Castle"/>
    <x v="3"/>
    <s v="Baker's Choco Chips"/>
    <d v="2021-11-09T00:00:00"/>
    <n v="21"/>
    <n v="1"/>
    <n v="12.41"/>
    <n v="8.59"/>
  </r>
  <r>
    <s v="Karlen McCaffrey"/>
    <x v="0"/>
    <s v="Milk Bars"/>
    <d v="2021-11-10T00:00:00"/>
    <n v="7119"/>
    <n v="475"/>
    <n v="2498.5"/>
    <n v="4620.5"/>
  </r>
  <r>
    <s v="Madelene Upcott"/>
    <x v="0"/>
    <s v="Manuka Honey Choco"/>
    <d v="2021-11-10T00:00:00"/>
    <n v="2422"/>
    <n v="111"/>
    <n v="754.8"/>
    <n v="1667.2"/>
  </r>
  <r>
    <s v="Barr Faughny"/>
    <x v="2"/>
    <s v="Raspberry Choco"/>
    <d v="2021-11-10T00:00:00"/>
    <n v="4354"/>
    <n v="198"/>
    <n v="762.30000000000007"/>
    <n v="3591.7"/>
  </r>
  <r>
    <s v="Karlen McCaffrey"/>
    <x v="4"/>
    <s v="White Choc"/>
    <d v="2021-11-10T00:00:00"/>
    <n v="10080"/>
    <n v="910"/>
    <n v="5851.3"/>
    <n v="4228.7"/>
  </r>
  <r>
    <s v="Ches Bonnell"/>
    <x v="5"/>
    <s v="Smooth Sliky Salty"/>
    <d v="2021-11-10T00:00:00"/>
    <n v="6517"/>
    <n v="840"/>
    <n v="2318.3999999999996"/>
    <n v="4198.6000000000004"/>
  </r>
  <r>
    <s v="Beverie Moffet"/>
    <x v="1"/>
    <s v="Organic Choco Syrup"/>
    <d v="2021-11-10T00:00:00"/>
    <n v="6475"/>
    <n v="270"/>
    <n v="2583.9"/>
    <n v="3891.1"/>
  </r>
  <r>
    <s v="Gigi Bohling"/>
    <x v="3"/>
    <s v="Peanut Butter Cubes"/>
    <d v="2021-11-10T00:00:00"/>
    <n v="5789"/>
    <n v="305"/>
    <n v="808.25"/>
    <n v="4980.75"/>
  </r>
  <r>
    <s v="Oby Sorrel"/>
    <x v="1"/>
    <s v="Organic Choco Syrup"/>
    <d v="2021-11-10T00:00:00"/>
    <n v="8764"/>
    <n v="366"/>
    <n v="3502.62"/>
    <n v="5261.38"/>
  </r>
  <r>
    <s v="Ches Bonnell"/>
    <x v="4"/>
    <s v="85% Dark Bars"/>
    <d v="2021-11-10T00:00:00"/>
    <n v="6181"/>
    <n v="344"/>
    <n v="3615.44"/>
    <n v="2565.56"/>
  </r>
  <r>
    <s v="Marney O'Breen"/>
    <x v="0"/>
    <s v="Choco Coated Almonds"/>
    <d v="2021-11-10T00:00:00"/>
    <n v="4480"/>
    <n v="448"/>
    <n v="1487.36"/>
    <n v="2992.6400000000003"/>
  </r>
  <r>
    <s v="Gigi Bohling"/>
    <x v="4"/>
    <s v="Baker's Choco Chips"/>
    <d v="2021-11-10T00:00:00"/>
    <n v="3528"/>
    <n v="147"/>
    <n v="1824.27"/>
    <n v="1703.73"/>
  </r>
  <r>
    <s v="Curtice Advani"/>
    <x v="1"/>
    <s v="Baker's Choco Chips"/>
    <d v="2021-11-10T00:00:00"/>
    <n v="5418"/>
    <n v="226"/>
    <n v="2804.66"/>
    <n v="2613.34"/>
  </r>
  <r>
    <s v="Beverie Moffet"/>
    <x v="0"/>
    <s v="85% Dark Bars"/>
    <d v="2021-11-10T00:00:00"/>
    <n v="5327"/>
    <n v="296"/>
    <n v="3110.96"/>
    <n v="2216.04"/>
  </r>
  <r>
    <s v="Jehu Rudeforth"/>
    <x v="3"/>
    <s v="Manuka Honey Choco"/>
    <d v="2021-11-10T00:00:00"/>
    <n v="3675"/>
    <n v="160"/>
    <n v="1088"/>
    <n v="2587"/>
  </r>
  <r>
    <s v="Karlen McCaffrey"/>
    <x v="0"/>
    <s v="Baker's Choco Chips"/>
    <d v="2021-11-10T00:00:00"/>
    <n v="6307"/>
    <n v="263"/>
    <n v="3263.83"/>
    <n v="3043.17"/>
  </r>
  <r>
    <s v="Marney O'Breen"/>
    <x v="2"/>
    <s v="Spicy Special Slims"/>
    <d v="2021-11-10T00:00:00"/>
    <n v="7343"/>
    <n v="910"/>
    <n v="7480.2000000000007"/>
    <n v="-137.20000000000073"/>
  </r>
  <r>
    <s v="Rafaelita Blaksland"/>
    <x v="2"/>
    <s v="White Choc"/>
    <d v="2021-11-10T00:00:00"/>
    <n v="4214"/>
    <n v="352"/>
    <n v="2263.3599999999997"/>
    <n v="1950.6400000000003"/>
  </r>
  <r>
    <s v="Jehu Rudeforth"/>
    <x v="3"/>
    <s v="After Nines"/>
    <d v="2021-11-10T00:00:00"/>
    <n v="3073"/>
    <n v="181"/>
    <n v="1851.63"/>
    <n v="1221.3699999999999"/>
  </r>
  <r>
    <s v="Dennison Crosswaite"/>
    <x v="5"/>
    <s v="70% Dark Bites"/>
    <d v="2021-11-10T00:00:00"/>
    <n v="5810"/>
    <n v="840"/>
    <n v="4233.6000000000004"/>
    <n v="1576.3999999999996"/>
  </r>
  <r>
    <s v="Jan Morforth"/>
    <x v="3"/>
    <s v="Raspberry Choco"/>
    <d v="2021-11-10T00:00:00"/>
    <n v="1078"/>
    <n v="49"/>
    <n v="188.65"/>
    <n v="889.35"/>
  </r>
  <r>
    <s v="Beverie Moffet"/>
    <x v="5"/>
    <s v="70% Dark Bites"/>
    <d v="2021-11-10T00:00:00"/>
    <n v="5019"/>
    <n v="558"/>
    <n v="2812.32"/>
    <n v="2206.6799999999998"/>
  </r>
  <r>
    <s v="Ches Bonnell"/>
    <x v="5"/>
    <s v="Almond Choco"/>
    <d v="2021-11-10T00:00:00"/>
    <n v="2800"/>
    <n v="175"/>
    <n v="901.25000000000011"/>
    <n v="1898.75"/>
  </r>
  <r>
    <s v="Mallorie Waber"/>
    <x v="5"/>
    <s v="Raspberry Choco"/>
    <d v="2021-11-10T00:00:00"/>
    <n v="10633"/>
    <n v="484"/>
    <n v="1863.4"/>
    <n v="8769.6"/>
  </r>
  <r>
    <s v="Gunar Cockshoot"/>
    <x v="0"/>
    <s v="Milk Bars"/>
    <d v="2021-11-10T00:00:00"/>
    <n v="1666"/>
    <n v="105"/>
    <n v="552.29999999999995"/>
    <n v="1113.7"/>
  </r>
  <r>
    <s v="Jan Morforth"/>
    <x v="4"/>
    <s v="Raspberry Choco"/>
    <d v="2021-11-10T00:00:00"/>
    <n v="5131"/>
    <n v="257"/>
    <n v="989.45"/>
    <n v="4141.55"/>
  </r>
  <r>
    <s v="Husein Augar"/>
    <x v="0"/>
    <s v="70% Dark Bites"/>
    <d v="2021-11-10T00:00:00"/>
    <n v="2527"/>
    <n v="361"/>
    <n v="1819.44"/>
    <n v="707.56"/>
  </r>
  <r>
    <s v="Curtice Advani"/>
    <x v="2"/>
    <s v="Spicy Special Slims"/>
    <d v="2021-11-10T00:00:00"/>
    <n v="1491"/>
    <n v="166"/>
    <n v="1364.5200000000002"/>
    <n v="126.47999999999979"/>
  </r>
  <r>
    <s v="Andria Kimpton"/>
    <x v="5"/>
    <s v="After Nines"/>
    <d v="2021-11-10T00:00:00"/>
    <n v="2422"/>
    <n v="143"/>
    <n v="1462.89"/>
    <n v="959.1099999999999"/>
  </r>
  <r>
    <s v="Rafaelita Blaksland"/>
    <x v="5"/>
    <s v="99% Dark &amp; Pure"/>
    <d v="2021-11-10T00:00:00"/>
    <n v="12838"/>
    <n v="535"/>
    <n v="4135.55"/>
    <n v="8702.4500000000007"/>
  </r>
  <r>
    <s v="Jehu Rudeforth"/>
    <x v="3"/>
    <s v="85% Dark Bars"/>
    <d v="2021-11-10T00:00:00"/>
    <n v="18249"/>
    <n v="980"/>
    <n v="10299.799999999999"/>
    <n v="7949.2000000000007"/>
  </r>
  <r>
    <s v="Marney O'Breen"/>
    <x v="4"/>
    <s v="Spicy Special Slims"/>
    <d v="2021-11-10T00:00:00"/>
    <n v="1624"/>
    <n v="203"/>
    <n v="1668.66"/>
    <n v="-44.660000000000082"/>
  </r>
  <r>
    <s v="Gunar Cockshoot"/>
    <x v="1"/>
    <s v="Orange Choco"/>
    <d v="2021-11-11T00:00:00"/>
    <n v="175"/>
    <n v="10"/>
    <n v="36.800000000000004"/>
    <n v="138.19999999999999"/>
  </r>
  <r>
    <s v="Andria Kimpton"/>
    <x v="1"/>
    <s v="Drinking Coco"/>
    <d v="2021-11-11T00:00:00"/>
    <n v="4837"/>
    <n v="180"/>
    <n v="1789.1999999999998"/>
    <n v="3047.8"/>
  </r>
  <r>
    <s v="Madelene Upcott"/>
    <x v="2"/>
    <s v="Drinking Coco"/>
    <d v="2021-11-11T00:00:00"/>
    <n v="315"/>
    <n v="13"/>
    <n v="129.22"/>
    <n v="185.78"/>
  </r>
  <r>
    <s v="Rafaelita Blaksland"/>
    <x v="5"/>
    <s v="Peanut Butter Cubes"/>
    <d v="2021-11-11T00:00:00"/>
    <n v="1218"/>
    <n v="72"/>
    <n v="190.79999999999998"/>
    <n v="1027.2"/>
  </r>
  <r>
    <s v="Dotty Strutley"/>
    <x v="1"/>
    <s v="70% Dark Bites"/>
    <d v="2021-11-11T00:00:00"/>
    <n v="28"/>
    <n v="4"/>
    <n v="20.16"/>
    <n v="7.84"/>
  </r>
  <r>
    <s v="Madelene Upcott"/>
    <x v="2"/>
    <s v="Baker's Choco Chips"/>
    <d v="2021-11-11T00:00:00"/>
    <n v="3353"/>
    <n v="153"/>
    <n v="1898.73"/>
    <n v="1454.27"/>
  </r>
  <r>
    <s v="Barr Faughny"/>
    <x v="1"/>
    <s v="70% Dark Bites"/>
    <d v="2021-11-11T00:00:00"/>
    <n v="3101"/>
    <n v="443"/>
    <n v="2232.7199999999998"/>
    <n v="868.2800000000002"/>
  </r>
  <r>
    <s v="Gunar Cockshoot"/>
    <x v="2"/>
    <s v="Spicy Special Slims"/>
    <d v="2021-11-11T00:00:00"/>
    <n v="2639"/>
    <n v="294"/>
    <n v="2416.6800000000003"/>
    <n v="222.31999999999971"/>
  </r>
  <r>
    <s v="Jehu Rudeforth"/>
    <x v="4"/>
    <s v="Choco Coated Almonds"/>
    <d v="2021-11-11T00:00:00"/>
    <n v="791"/>
    <n v="72"/>
    <n v="239.04"/>
    <n v="551.96"/>
  </r>
  <r>
    <s v="Husein Augar"/>
    <x v="5"/>
    <s v="Almond Choco"/>
    <d v="2021-11-11T00:00:00"/>
    <n v="4746"/>
    <n v="339"/>
    <n v="1745.8500000000001"/>
    <n v="3000.1499999999996"/>
  </r>
  <r>
    <s v="Dennison Crosswaite"/>
    <x v="3"/>
    <s v="85% Dark Bars"/>
    <d v="2021-11-11T00:00:00"/>
    <n v="4389"/>
    <n v="231"/>
    <n v="2427.81"/>
    <n v="1961.19"/>
  </r>
  <r>
    <s v="Camilla Castle"/>
    <x v="5"/>
    <s v="Manuka Honey Choco"/>
    <d v="2021-11-11T00:00:00"/>
    <n v="2975"/>
    <n v="130"/>
    <n v="884"/>
    <n v="2091"/>
  </r>
  <r>
    <s v="Van Tuxwell"/>
    <x v="1"/>
    <s v="85% Dark Bars"/>
    <d v="2021-11-11T00:00:00"/>
    <n v="7686"/>
    <n v="427"/>
    <n v="4487.7699999999995"/>
    <n v="3198.2300000000005"/>
  </r>
  <r>
    <s v="Oby Sorrel"/>
    <x v="4"/>
    <s v="Caramel Stuffed Bars"/>
    <d v="2021-11-11T00:00:00"/>
    <n v="10626"/>
    <n v="626"/>
    <n v="5277.1799999999994"/>
    <n v="5348.8200000000006"/>
  </r>
  <r>
    <s v="Roddy Speechley"/>
    <x v="3"/>
    <s v="Caramel Stuffed Bars"/>
    <d v="2021-11-11T00:00:00"/>
    <n v="6419"/>
    <n v="378"/>
    <n v="3186.54"/>
    <n v="3232.46"/>
  </r>
  <r>
    <s v="Beverie Moffet"/>
    <x v="4"/>
    <s v="Mint Chip Choco"/>
    <d v="2021-11-11T00:00:00"/>
    <n v="8029"/>
    <n v="618"/>
    <n v="3534.96"/>
    <n v="4494.04"/>
  </r>
  <r>
    <s v="Curtice Advani"/>
    <x v="2"/>
    <s v="White Choc"/>
    <d v="2021-11-11T00:00:00"/>
    <n v="14357"/>
    <n v="1190"/>
    <n v="7651.7"/>
    <n v="6705.3"/>
  </r>
  <r>
    <s v="Husein Augar"/>
    <x v="5"/>
    <s v="Manuka Honey Choco"/>
    <d v="2021-11-11T00:00:00"/>
    <n v="6517"/>
    <n v="297"/>
    <n v="2019.6"/>
    <n v="4497.3999999999996"/>
  </r>
  <r>
    <s v="Roddy Speechley"/>
    <x v="0"/>
    <s v="After Nines"/>
    <d v="2021-11-11T00:00:00"/>
    <n v="19453"/>
    <n v="1120"/>
    <n v="11457.6"/>
    <n v="7995.4"/>
  </r>
  <r>
    <s v="Van Tuxwell"/>
    <x v="5"/>
    <s v="99% Dark &amp; Pure"/>
    <d v="2021-11-11T00:00:00"/>
    <n v="8652"/>
    <n v="377"/>
    <n v="2914.21"/>
    <n v="5737.79"/>
  </r>
  <r>
    <s v="Andria Kimpton"/>
    <x v="3"/>
    <s v="Almond Choco"/>
    <d v="2021-11-11T00:00:00"/>
    <n v="2562"/>
    <n v="161"/>
    <n v="829.15000000000009"/>
    <n v="1732.85"/>
  </r>
  <r>
    <s v="Roddy Speechley"/>
    <x v="0"/>
    <s v="Choco Coated Almonds"/>
    <d v="2021-11-11T00:00:00"/>
    <n v="10353"/>
    <n v="840"/>
    <n v="2788.7999999999997"/>
    <n v="7564.2000000000007"/>
  </r>
  <r>
    <s v="Van Tuxwell"/>
    <x v="2"/>
    <s v="Orange Choco"/>
    <d v="2021-11-11T00:00:00"/>
    <n v="4480"/>
    <n v="249"/>
    <n v="916.32"/>
    <n v="3563.68"/>
  </r>
  <r>
    <s v="Oby Sorrel"/>
    <x v="3"/>
    <s v="White Choc"/>
    <d v="2021-11-11T00:00:00"/>
    <n v="959"/>
    <n v="74"/>
    <n v="475.82"/>
    <n v="483.18"/>
  </r>
  <r>
    <s v="Roddy Speechley"/>
    <x v="3"/>
    <s v="85% Dark Bars"/>
    <d v="2021-11-11T00:00:00"/>
    <n v="4648"/>
    <n v="245"/>
    <n v="2574.9499999999998"/>
    <n v="2073.0500000000002"/>
  </r>
  <r>
    <s v="Marney O'Breen"/>
    <x v="0"/>
    <s v="Organic Choco Syrup"/>
    <d v="2021-11-11T00:00:00"/>
    <n v="11788"/>
    <n v="492"/>
    <n v="4708.4400000000005"/>
    <n v="7079.5599999999995"/>
  </r>
  <r>
    <s v="Van Tuxwell"/>
    <x v="5"/>
    <s v="50% Dark Bites"/>
    <d v="2021-11-11T00:00:00"/>
    <n v="2142"/>
    <n v="80"/>
    <n v="598.40000000000009"/>
    <n v="1543.6"/>
  </r>
  <r>
    <s v="Kaine Padly"/>
    <x v="5"/>
    <s v="Mint Chip Choco"/>
    <d v="2021-11-11T00:00:00"/>
    <n v="294"/>
    <n v="25"/>
    <n v="143"/>
    <n v="151"/>
  </r>
  <r>
    <s v="Camilla Castle"/>
    <x v="3"/>
    <s v="Milk Bars"/>
    <d v="2021-11-11T00:00:00"/>
    <n v="1449"/>
    <n v="86"/>
    <n v="452.35999999999996"/>
    <n v="996.6400000000001"/>
  </r>
  <r>
    <s v="Gunar Cockshoot"/>
    <x v="0"/>
    <s v="Organic Choco Syrup"/>
    <d v="2021-11-11T00:00:00"/>
    <n v="4039"/>
    <n v="176"/>
    <n v="1684.3200000000002"/>
    <n v="2354.6799999999998"/>
  </r>
  <r>
    <s v="Gigi Bohling"/>
    <x v="4"/>
    <s v="85% Dark Bars"/>
    <d v="2021-11-11T00:00:00"/>
    <n v="1918"/>
    <n v="101"/>
    <n v="1061.51"/>
    <n v="856.49"/>
  </r>
  <r>
    <s v="Marney O'Breen"/>
    <x v="5"/>
    <s v="99% Dark &amp; Pure"/>
    <d v="2021-11-11T00:00:00"/>
    <n v="280"/>
    <n v="12"/>
    <n v="92.76"/>
    <n v="187.24"/>
  </r>
  <r>
    <s v="Barr Faughny"/>
    <x v="5"/>
    <s v="Caramel Stuffed Bars"/>
    <d v="2021-11-11T00:00:00"/>
    <n v="1162"/>
    <n v="78"/>
    <n v="657.54"/>
    <n v="504.46000000000004"/>
  </r>
  <r>
    <s v="Camilla Castle"/>
    <x v="3"/>
    <s v="After Nines"/>
    <d v="2021-11-11T00:00:00"/>
    <n v="266"/>
    <n v="16"/>
    <n v="163.68"/>
    <n v="102.32"/>
  </r>
  <r>
    <s v="Karlen McCaffrey"/>
    <x v="4"/>
    <s v="Caramel Stuffed Bars"/>
    <d v="2021-11-11T00:00:00"/>
    <n v="679"/>
    <n v="46"/>
    <n v="387.78"/>
    <n v="291.22000000000003"/>
  </r>
  <r>
    <s v="Dotty Strutley"/>
    <x v="1"/>
    <s v="Caramel Stuffed Bars"/>
    <d v="2021-11-11T00:00:00"/>
    <n v="9373"/>
    <n v="552"/>
    <n v="4653.3599999999997"/>
    <n v="4719.6400000000003"/>
  </r>
  <r>
    <s v="Husein Augar"/>
    <x v="4"/>
    <s v="Choco Coated Almonds"/>
    <d v="2021-11-11T00:00:00"/>
    <n v="5880"/>
    <n v="588"/>
    <n v="1952.1599999999999"/>
    <n v="3927.84"/>
  </r>
  <r>
    <s v="Van Tuxwell"/>
    <x v="0"/>
    <s v="After Nines"/>
    <d v="2021-11-11T00:00:00"/>
    <n v="5173"/>
    <n v="324"/>
    <n v="3314.52"/>
    <n v="1858.48"/>
  </r>
  <r>
    <s v="Kelci Walkden"/>
    <x v="3"/>
    <s v="After Nines"/>
    <d v="2021-11-11T00:00:00"/>
    <n v="973"/>
    <n v="58"/>
    <n v="593.34"/>
    <n v="379.65999999999997"/>
  </r>
  <r>
    <s v="Ches Bonnell"/>
    <x v="0"/>
    <s v="Spicy Special Slims"/>
    <d v="2021-11-11T00:00:00"/>
    <n v="16303"/>
    <n v="1820"/>
    <n v="14960.400000000001"/>
    <n v="1342.5999999999985"/>
  </r>
  <r>
    <s v="Jehu Rudeforth"/>
    <x v="1"/>
    <s v="After Nines"/>
    <d v="2021-11-11T00:00:00"/>
    <n v="12999"/>
    <n v="840"/>
    <n v="8593.2000000000007"/>
    <n v="4405.7999999999993"/>
  </r>
  <r>
    <s v="Roddy Speechley"/>
    <x v="0"/>
    <s v="Baker's Choco Chips"/>
    <d v="2021-11-12T00:00:00"/>
    <n v="6293"/>
    <n v="274"/>
    <n v="3400.34"/>
    <n v="2892.66"/>
  </r>
  <r>
    <s v="Gigi Bohling"/>
    <x v="4"/>
    <s v="After Nines"/>
    <d v="2021-11-12T00:00:00"/>
    <n v="3479"/>
    <n v="194"/>
    <n v="1984.6200000000001"/>
    <n v="1494.3799999999999"/>
  </r>
  <r>
    <s v="Husein Augar"/>
    <x v="0"/>
    <s v="Manuka Honey Choco"/>
    <d v="2021-11-12T00:00:00"/>
    <n v="2625"/>
    <n v="120"/>
    <n v="816"/>
    <n v="1809"/>
  </r>
  <r>
    <s v="Rafaelita Blaksland"/>
    <x v="5"/>
    <s v="Mint Chip Choco"/>
    <d v="2021-11-12T00:00:00"/>
    <n v="4060"/>
    <n v="313"/>
    <n v="1790.36"/>
    <n v="2269.6400000000003"/>
  </r>
  <r>
    <s v="Barr Faughny"/>
    <x v="0"/>
    <s v="Manuka Honey Choco"/>
    <d v="2021-11-12T00:00:00"/>
    <n v="5495"/>
    <n v="239"/>
    <n v="1625.2"/>
    <n v="3869.8"/>
  </r>
  <r>
    <s v="Jan Morforth"/>
    <x v="1"/>
    <s v="Choco Coated Almonds"/>
    <d v="2021-11-12T00:00:00"/>
    <n v="3605"/>
    <n v="301"/>
    <n v="999.31999999999994"/>
    <n v="2605.6800000000003"/>
  </r>
  <r>
    <s v="Ches Bonnell"/>
    <x v="2"/>
    <s v="50% Dark Bites"/>
    <d v="2021-11-12T00:00:00"/>
    <n v="532"/>
    <n v="21"/>
    <n v="157.08000000000001"/>
    <n v="374.91999999999996"/>
  </r>
  <r>
    <s v="Roddy Speechley"/>
    <x v="4"/>
    <s v="85% Dark Bars"/>
    <d v="2021-11-12T00:00:00"/>
    <n v="10206"/>
    <n v="511"/>
    <n v="5370.61"/>
    <n v="4835.3900000000003"/>
  </r>
  <r>
    <s v="Dennison Crosswaite"/>
    <x v="1"/>
    <s v="Choco Coated Almonds"/>
    <d v="2021-11-12T00:00:00"/>
    <n v="7462"/>
    <n v="622"/>
    <n v="2065.04"/>
    <n v="5396.96"/>
  </r>
  <r>
    <s v="Kelci Walkden"/>
    <x v="3"/>
    <s v="Almond Choco"/>
    <d v="2021-11-12T00:00:00"/>
    <n v="2247"/>
    <n v="150"/>
    <n v="772.5"/>
    <n v="1474.5"/>
  </r>
  <r>
    <s v="Curtice Advani"/>
    <x v="0"/>
    <s v="99% Dark &amp; Pure"/>
    <d v="2021-11-12T00:00:00"/>
    <n v="7021"/>
    <n v="293"/>
    <n v="2264.8900000000003"/>
    <n v="4756.1099999999997"/>
  </r>
  <r>
    <s v="Andria Kimpton"/>
    <x v="5"/>
    <s v="85% Dark Bars"/>
    <d v="2021-11-12T00:00:00"/>
    <n v="11977"/>
    <n v="631"/>
    <n v="6631.8099999999995"/>
    <n v="5345.1900000000005"/>
  </r>
  <r>
    <s v="Kaine Padly"/>
    <x v="0"/>
    <s v="99% Dark &amp; Pure"/>
    <d v="2021-11-12T00:00:00"/>
    <n v="952"/>
    <n v="42"/>
    <n v="324.66000000000003"/>
    <n v="627.33999999999992"/>
  </r>
  <r>
    <s v="Camilla Castle"/>
    <x v="1"/>
    <s v="Eclairs"/>
    <d v="2021-11-15T00:00:00"/>
    <n v="9240"/>
    <n v="1540"/>
    <n v="9717.4"/>
    <n v="-477.39999999999964"/>
  </r>
  <r>
    <s v="Curtice Advani"/>
    <x v="3"/>
    <s v="Peanut Butter Cubes"/>
    <d v="2021-11-15T00:00:00"/>
    <n v="6972"/>
    <n v="388"/>
    <n v="1028.2"/>
    <n v="5943.8"/>
  </r>
  <r>
    <s v="Madelene Upcott"/>
    <x v="2"/>
    <s v="85% Dark Bars"/>
    <d v="2021-11-15T00:00:00"/>
    <n v="4648"/>
    <n v="233"/>
    <n v="2448.83"/>
    <n v="2199.17"/>
  </r>
  <r>
    <s v="Gunar Cockshoot"/>
    <x v="3"/>
    <s v="Raspberry Choco"/>
    <d v="2021-11-15T00:00:00"/>
    <n v="4704"/>
    <n v="224"/>
    <n v="862.4"/>
    <n v="3841.6"/>
  </r>
  <r>
    <s v="Beverie Moffet"/>
    <x v="4"/>
    <s v="70% Dark Bites"/>
    <d v="2021-11-15T00:00:00"/>
    <n v="3563"/>
    <n v="396"/>
    <n v="1995.84"/>
    <n v="1567.16"/>
  </r>
  <r>
    <s v="Kelci Walkden"/>
    <x v="1"/>
    <s v="Baker's Choco Chips"/>
    <d v="2021-11-15T00:00:00"/>
    <n v="5516"/>
    <n v="240"/>
    <n v="2978.4"/>
    <n v="2537.6"/>
  </r>
  <r>
    <s v="Beverie Moffet"/>
    <x v="1"/>
    <s v="Caramel Stuffed Bars"/>
    <d v="2021-11-15T00:00:00"/>
    <n v="4599"/>
    <n v="307"/>
    <n v="2588.0099999999998"/>
    <n v="2010.9900000000002"/>
  </r>
  <r>
    <s v="Madelene Upcott"/>
    <x v="3"/>
    <s v="Choco Coated Almonds"/>
    <d v="2021-11-15T00:00:00"/>
    <n v="3780"/>
    <n v="344"/>
    <n v="1142.08"/>
    <n v="2637.92"/>
  </r>
  <r>
    <s v="Roddy Speechley"/>
    <x v="3"/>
    <s v="Baker's Choco Chips"/>
    <d v="2021-11-15T00:00:00"/>
    <n v="5880"/>
    <n v="256"/>
    <n v="3176.96"/>
    <n v="2703.04"/>
  </r>
  <r>
    <s v="Gigi Bohling"/>
    <x v="3"/>
    <s v="99% Dark &amp; Pure"/>
    <d v="2021-11-15T00:00:00"/>
    <n v="6692"/>
    <n v="291"/>
    <n v="2249.4300000000003"/>
    <n v="4442.57"/>
  </r>
  <r>
    <s v="Jan Morforth"/>
    <x v="1"/>
    <s v="Baker's Choco Chips"/>
    <d v="2021-11-15T00:00:00"/>
    <n v="5047"/>
    <n v="230"/>
    <n v="2854.3"/>
    <n v="2192.6999999999998"/>
  </r>
  <r>
    <s v="Marney O'Breen"/>
    <x v="3"/>
    <s v="Baker's Choco Chips"/>
    <d v="2021-11-15T00:00:00"/>
    <n v="7441"/>
    <n v="339"/>
    <n v="4206.99"/>
    <n v="3234.01"/>
  </r>
  <r>
    <s v="Andria Kimpton"/>
    <x v="4"/>
    <s v="Organic Choco Syrup"/>
    <d v="2021-11-15T00:00:00"/>
    <n v="1428"/>
    <n v="60"/>
    <n v="574.20000000000005"/>
    <n v="853.8"/>
  </r>
  <r>
    <s v="Jehu Rudeforth"/>
    <x v="2"/>
    <s v="50% Dark Bites"/>
    <d v="2021-11-15T00:00:00"/>
    <n v="9765"/>
    <n v="376"/>
    <n v="2812.48"/>
    <n v="6952.52"/>
  </r>
  <r>
    <s v="Curtice Advani"/>
    <x v="0"/>
    <s v="Spicy Special Slims"/>
    <d v="2021-11-15T00:00:00"/>
    <n v="4767"/>
    <n v="477"/>
    <n v="3920.9400000000005"/>
    <n v="846.05999999999949"/>
  </r>
  <r>
    <s v="Jan Morforth"/>
    <x v="0"/>
    <s v="After Nines"/>
    <d v="2021-11-15T00:00:00"/>
    <n v="1085"/>
    <n v="64"/>
    <n v="654.72"/>
    <n v="430.28"/>
  </r>
  <r>
    <s v="Husein Augar"/>
    <x v="3"/>
    <s v="Choco Coated Almonds"/>
    <d v="2021-11-15T00:00:00"/>
    <n v="9688"/>
    <n v="910"/>
    <n v="3021.2"/>
    <n v="6666.8"/>
  </r>
  <r>
    <s v="Beverie Moffet"/>
    <x v="4"/>
    <s v="Milk Bars"/>
    <d v="2021-11-15T00:00:00"/>
    <n v="1211"/>
    <n v="72"/>
    <n v="378.71999999999997"/>
    <n v="832.28"/>
  </r>
  <r>
    <s v="Roddy Speechley"/>
    <x v="5"/>
    <s v="After Nines"/>
    <d v="2021-11-15T00:00:00"/>
    <n v="5208"/>
    <n v="290"/>
    <n v="2966.7000000000003"/>
    <n v="2241.2999999999997"/>
  </r>
  <r>
    <s v="Beverie Moffet"/>
    <x v="3"/>
    <s v="Eclairs"/>
    <d v="2021-11-15T00:00:00"/>
    <n v="1715"/>
    <n v="245"/>
    <n v="1545.9499999999998"/>
    <n v="169.05000000000018"/>
  </r>
  <r>
    <s v="Oby Sorrel"/>
    <x v="0"/>
    <s v="After Nines"/>
    <d v="2021-11-15T00:00:00"/>
    <n v="8435"/>
    <n v="528"/>
    <n v="5401.4400000000005"/>
    <n v="3033.5599999999995"/>
  </r>
  <r>
    <s v="Marney O'Breen"/>
    <x v="2"/>
    <s v="85% Dark Bars"/>
    <d v="2021-11-15T00:00:00"/>
    <n v="3549"/>
    <n v="178"/>
    <n v="1870.78"/>
    <n v="1678.22"/>
  </r>
  <r>
    <s v="Marney O'Breen"/>
    <x v="1"/>
    <s v="85% Dark Bars"/>
    <d v="2021-11-15T00:00:00"/>
    <n v="7980"/>
    <n v="444"/>
    <n v="4666.4399999999996"/>
    <n v="3313.5600000000004"/>
  </r>
  <r>
    <s v="Rafaelita Blaksland"/>
    <x v="2"/>
    <s v="Manuka Honey Choco"/>
    <d v="2021-11-15T00:00:00"/>
    <n v="5278"/>
    <n v="230"/>
    <n v="1564"/>
    <n v="3714"/>
  </r>
  <r>
    <s v="Brien Boise"/>
    <x v="0"/>
    <s v="70% Dark Bites"/>
    <d v="2021-11-15T00:00:00"/>
    <n v="12950"/>
    <n v="1610"/>
    <n v="8114.4"/>
    <n v="4835.6000000000004"/>
  </r>
  <r>
    <s v="Wilone O'Kielt"/>
    <x v="1"/>
    <s v="Orange Choco"/>
    <d v="2021-11-15T00:00:00"/>
    <n v="3612"/>
    <n v="201"/>
    <n v="739.68000000000006"/>
    <n v="2872.3199999999997"/>
  </r>
  <r>
    <s v="Madelene Upcott"/>
    <x v="3"/>
    <s v="Manuka Honey Choco"/>
    <d v="2021-11-15T00:00:00"/>
    <n v="7511"/>
    <n v="342"/>
    <n v="2325.6"/>
    <n v="5185.3999999999996"/>
  </r>
  <r>
    <s v="Kaine Padly"/>
    <x v="0"/>
    <s v="Smooth Sliky Salty"/>
    <d v="2021-11-15T00:00:00"/>
    <n v="889"/>
    <n v="112"/>
    <n v="309.12"/>
    <n v="579.88"/>
  </r>
  <r>
    <s v="Jan Morforth"/>
    <x v="1"/>
    <s v="Almond Choco"/>
    <d v="2021-11-15T00:00:00"/>
    <n v="9366"/>
    <n v="586"/>
    <n v="3017.9"/>
    <n v="6348.1"/>
  </r>
  <r>
    <s v="Marney O'Breen"/>
    <x v="2"/>
    <s v="Manuka Honey Choco"/>
    <d v="2021-11-15T00:00:00"/>
    <n v="12159"/>
    <n v="579"/>
    <n v="3937.2"/>
    <n v="8221.7999999999993"/>
  </r>
  <r>
    <s v="Andria Kimpton"/>
    <x v="3"/>
    <s v="Choco Coated Almonds"/>
    <d v="2021-11-15T00:00:00"/>
    <n v="1302"/>
    <n v="109"/>
    <n v="361.88"/>
    <n v="940.12"/>
  </r>
  <r>
    <s v="Kelci Walkden"/>
    <x v="4"/>
    <s v="Raspberry Choco"/>
    <d v="2021-11-15T00:00:00"/>
    <n v="2254"/>
    <n v="108"/>
    <n v="415.8"/>
    <n v="1838.2"/>
  </r>
  <r>
    <s v="Oby Sorrel"/>
    <x v="4"/>
    <s v="Orange Choco"/>
    <d v="2021-11-15T00:00:00"/>
    <n v="1540"/>
    <n v="86"/>
    <n v="316.48"/>
    <n v="1223.52"/>
  </r>
  <r>
    <s v="Ches Bonnell"/>
    <x v="0"/>
    <s v="Raspberry Choco"/>
    <d v="2021-11-15T00:00:00"/>
    <n v="7868"/>
    <n v="375"/>
    <n v="1443.75"/>
    <n v="6424.25"/>
  </r>
  <r>
    <s v="Oby Sorrel"/>
    <x v="0"/>
    <s v="White Choc"/>
    <d v="2021-11-15T00:00:00"/>
    <n v="3689"/>
    <n v="308"/>
    <n v="1980.4399999999998"/>
    <n v="1708.5600000000002"/>
  </r>
  <r>
    <s v="Madelene Upcott"/>
    <x v="1"/>
    <s v="99% Dark &amp; Pure"/>
    <d v="2021-11-15T00:00:00"/>
    <n v="8540"/>
    <n v="372"/>
    <n v="2875.56"/>
    <n v="5664.4400000000005"/>
  </r>
  <r>
    <s v="Barr Faughny"/>
    <x v="4"/>
    <s v="Choco Coated Almonds"/>
    <d v="2021-11-15T00:00:00"/>
    <n v="1589"/>
    <n v="133"/>
    <n v="441.56"/>
    <n v="1147.44"/>
  </r>
  <r>
    <s v="Kelci Walkden"/>
    <x v="2"/>
    <s v="Fruit &amp; Nut Bars"/>
    <d v="2021-11-15T00:00:00"/>
    <n v="6468"/>
    <n v="432"/>
    <n v="2047.68"/>
    <n v="4420.32"/>
  </r>
  <r>
    <s v="Gunar Cockshoot"/>
    <x v="3"/>
    <s v="Drinking Coco"/>
    <d v="2021-11-15T00:00:00"/>
    <n v="9562"/>
    <n v="383"/>
    <n v="3807.02"/>
    <n v="5754.98"/>
  </r>
  <r>
    <s v="Gigi Bohling"/>
    <x v="4"/>
    <s v="50% Dark Bites"/>
    <d v="2021-11-15T00:00:00"/>
    <n v="11704"/>
    <n v="434"/>
    <n v="3246.32"/>
    <n v="8457.68"/>
  </r>
  <r>
    <s v="Barr Faughny"/>
    <x v="1"/>
    <s v="Fruit &amp; Nut Bars"/>
    <d v="2021-11-15T00:00:00"/>
    <n v="11347"/>
    <n v="840"/>
    <n v="3981.6000000000004"/>
    <n v="7365.4"/>
  </r>
  <r>
    <s v="Jan Morforth"/>
    <x v="1"/>
    <s v="85% Dark Bars"/>
    <d v="2021-11-15T00:00:00"/>
    <n v="9184"/>
    <n v="484"/>
    <n v="5086.84"/>
    <n v="4097.16"/>
  </r>
  <r>
    <s v="Curtice Advani"/>
    <x v="3"/>
    <s v="50% Dark Bites"/>
    <d v="2021-11-15T00:00:00"/>
    <n v="8435"/>
    <n v="313"/>
    <n v="2341.2400000000002"/>
    <n v="6093.76"/>
  </r>
  <r>
    <s v="Kelci Walkden"/>
    <x v="0"/>
    <s v="Fruit &amp; Nut Bars"/>
    <d v="2021-11-15T00:00:00"/>
    <n v="6993"/>
    <n v="500"/>
    <n v="2370"/>
    <n v="4623"/>
  </r>
  <r>
    <s v="Madelene Upcott"/>
    <x v="0"/>
    <s v="Fruit &amp; Nut Bars"/>
    <d v="2021-11-15T00:00:00"/>
    <n v="952"/>
    <n v="64"/>
    <n v="303.36"/>
    <n v="648.64"/>
  </r>
  <r>
    <s v="Gigi Bohling"/>
    <x v="5"/>
    <s v="99% Dark &amp; Pure"/>
    <d v="2021-11-15T00:00:00"/>
    <n v="7343"/>
    <n v="334"/>
    <n v="2581.8200000000002"/>
    <n v="4761.18"/>
  </r>
  <r>
    <s v="Van Tuxwell"/>
    <x v="3"/>
    <s v="Mint Chip Choco"/>
    <d v="2021-11-15T00:00:00"/>
    <n v="13013"/>
    <n v="980"/>
    <n v="5605.5999999999995"/>
    <n v="7407.4000000000005"/>
  </r>
  <r>
    <s v="Jan Morforth"/>
    <x v="5"/>
    <s v="Raspberry Choco"/>
    <d v="2021-11-15T00:00:00"/>
    <n v="4340"/>
    <n v="207"/>
    <n v="796.95"/>
    <n v="3543.05"/>
  </r>
  <r>
    <s v="Camilla Castle"/>
    <x v="3"/>
    <s v="Caramel Stuffed Bars"/>
    <d v="2021-11-15T00:00:00"/>
    <n v="5565"/>
    <n v="371"/>
    <n v="3127.5299999999997"/>
    <n v="2437.4700000000003"/>
  </r>
  <r>
    <s v="Brien Boise"/>
    <x v="1"/>
    <s v="Mint Chip Choco"/>
    <d v="2021-11-15T00:00:00"/>
    <n v="882"/>
    <n v="74"/>
    <n v="423.28"/>
    <n v="458.72"/>
  </r>
  <r>
    <s v="Wilone O'Kielt"/>
    <x v="3"/>
    <s v="70% Dark Bites"/>
    <d v="2021-11-15T00:00:00"/>
    <n v="700"/>
    <n v="78"/>
    <n v="393.12"/>
    <n v="306.88"/>
  </r>
  <r>
    <s v="Camilla Castle"/>
    <x v="3"/>
    <s v="Choco Coated Almonds"/>
    <d v="2021-11-15T00:00:00"/>
    <n v="6433"/>
    <n v="644"/>
    <n v="2138.08"/>
    <n v="4294.92"/>
  </r>
  <r>
    <s v="Camilla Castle"/>
    <x v="0"/>
    <s v="Caramel Stuffed Bars"/>
    <d v="2021-11-15T00:00:00"/>
    <n v="2856"/>
    <n v="191"/>
    <n v="1610.1299999999999"/>
    <n v="1245.8700000000001"/>
  </r>
  <r>
    <s v="Madelene Upcott"/>
    <x v="3"/>
    <s v="Spicy Special Slims"/>
    <d v="2021-11-15T00:00:00"/>
    <n v="301"/>
    <n v="38"/>
    <n v="312.36"/>
    <n v="-11.360000000000014"/>
  </r>
  <r>
    <s v="Jehu Rudeforth"/>
    <x v="1"/>
    <s v="Drinking Coco"/>
    <d v="2021-11-15T00:00:00"/>
    <n v="8372"/>
    <n v="335"/>
    <n v="3329.8999999999996"/>
    <n v="5042.1000000000004"/>
  </r>
  <r>
    <s v="Barr Faughny"/>
    <x v="3"/>
    <s v="Fruit &amp; Nut Bars"/>
    <d v="2021-11-15T00:00:00"/>
    <n v="5229"/>
    <n v="349"/>
    <n v="1654.26"/>
    <n v="3574.74"/>
  </r>
  <r>
    <s v="Marney O'Breen"/>
    <x v="2"/>
    <s v="Baker's Choco Chips"/>
    <d v="2021-11-15T00:00:00"/>
    <n v="12257"/>
    <n v="558"/>
    <n v="6924.78"/>
    <n v="5332.22"/>
  </r>
  <r>
    <s v="Rafaelita Blaksland"/>
    <x v="5"/>
    <s v="Eclairs"/>
    <d v="2021-11-15T00:00:00"/>
    <n v="1932"/>
    <n v="322"/>
    <n v="2031.82"/>
    <n v="-99.819999999999936"/>
  </r>
  <r>
    <s v="Kelci Walkden"/>
    <x v="5"/>
    <s v="99% Dark &amp; Pure"/>
    <d v="2021-11-15T00:00:00"/>
    <n v="1561"/>
    <n v="68"/>
    <n v="525.64"/>
    <n v="1035.3600000000001"/>
  </r>
  <r>
    <s v="Rafaelita Blaksland"/>
    <x v="5"/>
    <s v="Choco Coated Almonds"/>
    <d v="2021-11-15T00:00:00"/>
    <n v="2884"/>
    <n v="241"/>
    <n v="800.12"/>
    <n v="2083.88"/>
  </r>
  <r>
    <s v="Gunar Cockshoot"/>
    <x v="1"/>
    <s v="Eclairs"/>
    <d v="2021-11-15T00:00:00"/>
    <n v="11494"/>
    <n v="1890"/>
    <n v="11925.9"/>
    <n v="-431.89999999999964"/>
  </r>
  <r>
    <s v="Oby Sorrel"/>
    <x v="4"/>
    <s v="Baker's Choco Chips"/>
    <d v="2021-11-15T00:00:00"/>
    <n v="8400"/>
    <n v="350"/>
    <n v="4343.5"/>
    <n v="4056.5"/>
  </r>
  <r>
    <s v="Wilone O'Kielt"/>
    <x v="1"/>
    <s v="White Choc"/>
    <d v="2021-11-15T00:00:00"/>
    <n v="9737"/>
    <n v="770"/>
    <n v="4951.0999999999995"/>
    <n v="4785.9000000000005"/>
  </r>
  <r>
    <s v="Van Tuxwell"/>
    <x v="0"/>
    <s v="Caramel Stuffed Bars"/>
    <d v="2021-11-15T00:00:00"/>
    <n v="2184"/>
    <n v="146"/>
    <n v="1230.78"/>
    <n v="953.22"/>
  </r>
  <r>
    <s v="Madelene Upcott"/>
    <x v="2"/>
    <s v="Raspberry Choco"/>
    <d v="2021-11-15T00:00:00"/>
    <n v="13195"/>
    <n v="600"/>
    <n v="2310"/>
    <n v="10885"/>
  </r>
  <r>
    <s v="Curtice Advani"/>
    <x v="5"/>
    <s v="Peanut Butter Cubes"/>
    <d v="2021-11-15T00:00:00"/>
    <n v="1778"/>
    <n v="99"/>
    <n v="262.34999999999997"/>
    <n v="1515.65"/>
  </r>
  <r>
    <s v="Karlen McCaffrey"/>
    <x v="2"/>
    <s v="Choco Coated Almonds"/>
    <d v="2021-11-15T00:00:00"/>
    <n v="2044"/>
    <n v="205"/>
    <n v="680.6"/>
    <n v="1363.4"/>
  </r>
  <r>
    <s v="Oby Sorrel"/>
    <x v="1"/>
    <s v="Fruit &amp; Nut Bars"/>
    <d v="2021-11-15T00:00:00"/>
    <n v="2835"/>
    <n v="203"/>
    <n v="962.22"/>
    <n v="1872.78"/>
  </r>
  <r>
    <s v="Kaine Padly"/>
    <x v="2"/>
    <s v="Manuka Honey Choco"/>
    <d v="2021-11-15T00:00:00"/>
    <n v="154"/>
    <n v="7"/>
    <n v="47.6"/>
    <n v="106.4"/>
  </r>
  <r>
    <s v="Dotty Strutley"/>
    <x v="2"/>
    <s v="Almond Choco"/>
    <d v="2021-11-15T00:00:00"/>
    <n v="3346"/>
    <n v="210"/>
    <n v="1081.5"/>
    <n v="2264.5"/>
  </r>
  <r>
    <s v="Madelene Upcott"/>
    <x v="2"/>
    <s v="50% Dark Bites"/>
    <d v="2021-11-15T00:00:00"/>
    <n v="6188"/>
    <n v="248"/>
    <n v="1855.0400000000002"/>
    <n v="4332.96"/>
  </r>
  <r>
    <s v="Dotty Strutley"/>
    <x v="4"/>
    <s v="85% Dark Bars"/>
    <d v="2021-11-15T00:00:00"/>
    <n v="6209"/>
    <n v="311"/>
    <n v="3268.61"/>
    <n v="2940.39"/>
  </r>
  <r>
    <s v="Rafaelita Blaksland"/>
    <x v="0"/>
    <s v="White Choc"/>
    <d v="2021-11-15T00:00:00"/>
    <n v="17255"/>
    <n v="1470"/>
    <n v="9452.1"/>
    <n v="7802.9"/>
  </r>
  <r>
    <s v="Dennison Crosswaite"/>
    <x v="3"/>
    <s v="Manuka Honey Choco"/>
    <d v="2021-11-15T00:00:00"/>
    <n v="4676"/>
    <n v="204"/>
    <n v="1387.2"/>
    <n v="3288.8"/>
  </r>
  <r>
    <s v="Gunar Cockshoot"/>
    <x v="3"/>
    <s v="Smooth Sliky Salty"/>
    <d v="2021-11-15T00:00:00"/>
    <n v="1211"/>
    <n v="152"/>
    <n v="419.52"/>
    <n v="791.48"/>
  </r>
  <r>
    <s v="Rafaelita Blaksland"/>
    <x v="3"/>
    <s v="50% Dark Bites"/>
    <d v="2021-11-15T00:00:00"/>
    <n v="7749"/>
    <n v="310"/>
    <n v="2318.8000000000002"/>
    <n v="5430.2"/>
  </r>
  <r>
    <s v="Gunar Cockshoot"/>
    <x v="0"/>
    <s v="Caramel Stuffed Bars"/>
    <d v="2021-11-15T00:00:00"/>
    <n v="7168"/>
    <n v="448"/>
    <n v="3776.64"/>
    <n v="3391.36"/>
  </r>
  <r>
    <s v="Ches Bonnell"/>
    <x v="1"/>
    <s v="Orange Choco"/>
    <d v="2021-11-15T00:00:00"/>
    <n v="14700"/>
    <n v="770"/>
    <n v="2833.6"/>
    <n v="11866.4"/>
  </r>
  <r>
    <s v="Van Tuxwell"/>
    <x v="2"/>
    <s v="Manuka Honey Choco"/>
    <d v="2021-11-16T00:00:00"/>
    <n v="6951"/>
    <n v="331"/>
    <n v="2250.7999999999997"/>
    <n v="4700.2000000000007"/>
  </r>
  <r>
    <s v="Beverie Moffet"/>
    <x v="1"/>
    <s v="Drinking Coco"/>
    <d v="2021-11-16T00:00:00"/>
    <n v="4718"/>
    <n v="182"/>
    <n v="1809.08"/>
    <n v="2908.92"/>
  </r>
  <r>
    <s v="Mallorie Waber"/>
    <x v="1"/>
    <s v="After Nines"/>
    <d v="2021-11-16T00:00:00"/>
    <n v="203"/>
    <n v="13"/>
    <n v="132.99"/>
    <n v="70.009999999999991"/>
  </r>
  <r>
    <s v="Jehu Rudeforth"/>
    <x v="4"/>
    <s v="Manuka Honey Choco"/>
    <d v="2021-11-16T00:00:00"/>
    <n v="7798"/>
    <n v="355"/>
    <n v="2414"/>
    <n v="5384"/>
  </r>
  <r>
    <s v="Oby Sorrel"/>
    <x v="4"/>
    <s v="Milk Bars"/>
    <d v="2021-11-16T00:00:00"/>
    <n v="4263"/>
    <n v="267"/>
    <n v="1404.4199999999998"/>
    <n v="2858.58"/>
  </r>
  <r>
    <s v="Madelene Upcott"/>
    <x v="3"/>
    <s v="Almond Choco"/>
    <d v="2021-11-16T00:00:00"/>
    <n v="4074"/>
    <n v="255"/>
    <n v="1313.25"/>
    <n v="2760.75"/>
  </r>
  <r>
    <s v="Gigi Bohling"/>
    <x v="1"/>
    <s v="Fruit &amp; Nut Bars"/>
    <d v="2021-11-16T00:00:00"/>
    <n v="469"/>
    <n v="32"/>
    <n v="151.68"/>
    <n v="317.32"/>
  </r>
  <r>
    <s v="Gunar Cockshoot"/>
    <x v="1"/>
    <s v="70% Dark Bites"/>
    <d v="2021-11-16T00:00:00"/>
    <n v="2128"/>
    <n v="266"/>
    <n v="1340.64"/>
    <n v="787.3599999999999"/>
  </r>
  <r>
    <s v="Dotty Strutley"/>
    <x v="5"/>
    <s v="Smooth Sliky Salty"/>
    <d v="2021-11-16T00:00:00"/>
    <n v="6636"/>
    <n v="1120"/>
    <n v="3091.2"/>
    <n v="3544.8"/>
  </r>
  <r>
    <s v="Van Tuxwell"/>
    <x v="1"/>
    <s v="Orange Choco"/>
    <d v="2021-11-16T00:00:00"/>
    <n v="126"/>
    <n v="7"/>
    <n v="25.76"/>
    <n v="100.24"/>
  </r>
  <r>
    <s v="Gunar Cockshoot"/>
    <x v="4"/>
    <s v="Organic Choco Syrup"/>
    <d v="2021-11-16T00:00:00"/>
    <n v="6643"/>
    <n v="289"/>
    <n v="2765.73"/>
    <n v="3877.27"/>
  </r>
  <r>
    <s v="Andria Kimpton"/>
    <x v="1"/>
    <s v="Peanut Butter Cubes"/>
    <d v="2021-11-16T00:00:00"/>
    <n v="4081"/>
    <n v="241"/>
    <n v="638.65"/>
    <n v="3442.35"/>
  </r>
  <r>
    <s v="Rafaelita Blaksland"/>
    <x v="4"/>
    <s v="White Choc"/>
    <d v="2021-11-16T00:00:00"/>
    <n v="2744"/>
    <n v="229"/>
    <n v="1472.47"/>
    <n v="1271.53"/>
  </r>
  <r>
    <s v="Camilla Castle"/>
    <x v="4"/>
    <s v="Peanut Butter Cubes"/>
    <d v="2021-11-16T00:00:00"/>
    <n v="4788"/>
    <n v="252"/>
    <n v="667.8"/>
    <n v="4120.2"/>
  </r>
  <r>
    <s v="Kelci Walkden"/>
    <x v="2"/>
    <s v="Milk Bars"/>
    <d v="2021-11-16T00:00:00"/>
    <n v="763"/>
    <n v="45"/>
    <n v="236.7"/>
    <n v="526.29999999999995"/>
  </r>
  <r>
    <s v="Gunar Cockshoot"/>
    <x v="1"/>
    <s v="Spicy Special Slims"/>
    <d v="2021-11-16T00:00:00"/>
    <n v="6531"/>
    <n v="700"/>
    <n v="5754"/>
    <n v="777"/>
  </r>
  <r>
    <s v="Karlen McCaffrey"/>
    <x v="4"/>
    <s v="50% Dark Bites"/>
    <d v="2021-11-16T00:00:00"/>
    <n v="2891"/>
    <n v="116"/>
    <n v="867.68000000000006"/>
    <n v="2023.32"/>
  </r>
  <r>
    <s v="Dotty Strutley"/>
    <x v="0"/>
    <s v="85% Dark Bars"/>
    <d v="2021-11-16T00:00:00"/>
    <n v="1666"/>
    <n v="84"/>
    <n v="882.84"/>
    <n v="783.16"/>
  </r>
  <r>
    <s v="Mallorie Waber"/>
    <x v="3"/>
    <s v="85% Dark Bars"/>
    <d v="2021-11-16T00:00:00"/>
    <n v="3395"/>
    <n v="170"/>
    <n v="1786.7"/>
    <n v="1608.3"/>
  </r>
  <r>
    <s v="Marney O'Breen"/>
    <x v="2"/>
    <s v="99% Dark &amp; Pure"/>
    <d v="2021-11-16T00:00:00"/>
    <n v="12257"/>
    <n v="533"/>
    <n v="4120.09"/>
    <n v="8136.91"/>
  </r>
  <r>
    <s v="Beverie Moffet"/>
    <x v="5"/>
    <s v="Caramel Stuffed Bars"/>
    <d v="2021-11-16T00:00:00"/>
    <n v="5453"/>
    <n v="321"/>
    <n v="2706.0299999999997"/>
    <n v="2746.9700000000003"/>
  </r>
  <r>
    <s v="Andria Kimpton"/>
    <x v="4"/>
    <s v="Milk Bars"/>
    <d v="2021-11-16T00:00:00"/>
    <n v="4074"/>
    <n v="240"/>
    <n v="1262.3999999999999"/>
    <n v="2811.6000000000004"/>
  </r>
  <r>
    <s v="Karlen McCaffrey"/>
    <x v="3"/>
    <s v="70% Dark Bites"/>
    <d v="2021-11-16T00:00:00"/>
    <n v="6895"/>
    <n v="980"/>
    <n v="4939.2"/>
    <n v="1955.8000000000002"/>
  </r>
  <r>
    <s v="Dotty Strutley"/>
    <x v="4"/>
    <s v="Milk Bars"/>
    <d v="2021-11-16T00:00:00"/>
    <n v="3605"/>
    <n v="213"/>
    <n v="1120.3799999999999"/>
    <n v="2484.62"/>
  </r>
  <r>
    <s v="Kaine Padly"/>
    <x v="0"/>
    <s v="85% Dark Bars"/>
    <d v="2021-11-16T00:00:00"/>
    <n v="3213"/>
    <n v="170"/>
    <n v="1786.7"/>
    <n v="1426.3"/>
  </r>
  <r>
    <s v="Madelene Upcott"/>
    <x v="2"/>
    <s v="99% Dark &amp; Pure"/>
    <d v="2021-11-16T00:00:00"/>
    <n v="350"/>
    <n v="15"/>
    <n v="115.95"/>
    <n v="234.05"/>
  </r>
  <r>
    <s v="Gunar Cockshoot"/>
    <x v="1"/>
    <s v="85% Dark Bars"/>
    <d v="2021-11-16T00:00:00"/>
    <n v="5796"/>
    <n v="306"/>
    <n v="3216.06"/>
    <n v="2579.94"/>
  </r>
  <r>
    <s v="Brien Boise"/>
    <x v="5"/>
    <s v="70% Dark Bites"/>
    <d v="2021-11-16T00:00:00"/>
    <n v="3773"/>
    <n v="539"/>
    <n v="2716.56"/>
    <n v="1056.44"/>
  </r>
  <r>
    <s v="Rafaelita Blaksland"/>
    <x v="3"/>
    <s v="85% Dark Bars"/>
    <d v="2021-11-16T00:00:00"/>
    <n v="1771"/>
    <n v="94"/>
    <n v="987.93999999999994"/>
    <n v="783.06000000000006"/>
  </r>
  <r>
    <s v="Dotty Strutley"/>
    <x v="2"/>
    <s v="Spicy Special Slims"/>
    <d v="2021-11-16T00:00:00"/>
    <n v="3934"/>
    <n v="394"/>
    <n v="3238.6800000000003"/>
    <n v="695.31999999999971"/>
  </r>
  <r>
    <s v="Marney O'Breen"/>
    <x v="1"/>
    <s v="Drinking Coco"/>
    <d v="2021-11-16T00:00:00"/>
    <n v="1512"/>
    <n v="59"/>
    <n v="586.45999999999992"/>
    <n v="925.54000000000008"/>
  </r>
  <r>
    <s v="Madelene Upcott"/>
    <x v="4"/>
    <s v="After Nines"/>
    <d v="2021-11-16T00:00:00"/>
    <n v="7392"/>
    <n v="435"/>
    <n v="4450.05"/>
    <n v="2941.95"/>
  </r>
  <r>
    <s v="Madelene Upcott"/>
    <x v="5"/>
    <s v="Milk Bars"/>
    <d v="2021-11-16T00:00:00"/>
    <n v="7070"/>
    <n v="442"/>
    <n v="2324.92"/>
    <n v="4745.08"/>
  </r>
  <r>
    <s v="Dotty Strutley"/>
    <x v="0"/>
    <s v="Peanut Butter Cubes"/>
    <d v="2021-11-16T00:00:00"/>
    <n v="15414"/>
    <n v="840"/>
    <n v="2226"/>
    <n v="13188"/>
  </r>
  <r>
    <s v="Camilla Castle"/>
    <x v="0"/>
    <s v="Eclairs"/>
    <d v="2021-11-16T00:00:00"/>
    <n v="10822"/>
    <n v="1820"/>
    <n v="11484.199999999999"/>
    <n v="-662.19999999999891"/>
  </r>
  <r>
    <s v="Mallorie Waber"/>
    <x v="3"/>
    <s v="Eclairs"/>
    <d v="2021-11-16T00:00:00"/>
    <n v="11879"/>
    <n v="1470"/>
    <n v="9275.6999999999989"/>
    <n v="2603.3000000000011"/>
  </r>
  <r>
    <s v="Jehu Rudeforth"/>
    <x v="4"/>
    <s v="99% Dark &amp; Pure"/>
    <d v="2021-11-16T00:00:00"/>
    <n v="9282"/>
    <n v="387"/>
    <n v="2991.51"/>
    <n v="6290.49"/>
  </r>
  <r>
    <s v="Marney O'Breen"/>
    <x v="1"/>
    <s v="Smooth Sliky Salty"/>
    <d v="2021-11-16T00:00:00"/>
    <n v="10983"/>
    <n v="1540"/>
    <n v="4250.3999999999996"/>
    <n v="6732.6"/>
  </r>
  <r>
    <s v="Ches Bonnell"/>
    <x v="5"/>
    <s v="70% Dark Bites"/>
    <d v="2021-11-16T00:00:00"/>
    <n v="1554"/>
    <n v="222"/>
    <n v="1118.8800000000001"/>
    <n v="435.11999999999989"/>
  </r>
  <r>
    <s v="Gigi Bohling"/>
    <x v="5"/>
    <s v="Almond Choco"/>
    <d v="2021-11-16T00:00:00"/>
    <n v="2443"/>
    <n v="175"/>
    <n v="901.25000000000011"/>
    <n v="1541.75"/>
  </r>
  <r>
    <s v="Ches Bonnell"/>
    <x v="2"/>
    <s v="Choco Coated Almonds"/>
    <d v="2021-11-16T00:00:00"/>
    <n v="8736"/>
    <n v="770"/>
    <n v="2556.4"/>
    <n v="6179.6"/>
  </r>
  <r>
    <s v="Van Tuxwell"/>
    <x v="5"/>
    <s v="Choco Coated Almonds"/>
    <d v="2021-11-16T00:00:00"/>
    <n v="3542"/>
    <n v="322"/>
    <n v="1069.04"/>
    <n v="2472.96"/>
  </r>
  <r>
    <s v="Gigi Bohling"/>
    <x v="5"/>
    <s v="Drinking Coco"/>
    <d v="2021-11-16T00:00:00"/>
    <n v="6230"/>
    <n v="250"/>
    <n v="2485"/>
    <n v="3745"/>
  </r>
  <r>
    <s v="Dotty Strutley"/>
    <x v="2"/>
    <s v="Manuka Honey Choco"/>
    <d v="2021-11-17T00:00:00"/>
    <n v="5845"/>
    <n v="255"/>
    <n v="1734"/>
    <n v="4111"/>
  </r>
  <r>
    <s v="Karlen McCaffrey"/>
    <x v="5"/>
    <s v="White Choc"/>
    <d v="2021-11-17T00:00:00"/>
    <n v="1484"/>
    <n v="124"/>
    <n v="797.31999999999994"/>
    <n v="686.68000000000006"/>
  </r>
  <r>
    <s v="Roddy Speechley"/>
    <x v="2"/>
    <s v="Smooth Sliky Salty"/>
    <d v="2021-11-17T00:00:00"/>
    <n v="1288"/>
    <n v="184"/>
    <n v="507.84"/>
    <n v="780.16000000000008"/>
  </r>
  <r>
    <s v="Barr Faughny"/>
    <x v="0"/>
    <s v="Milk Bars"/>
    <d v="2021-11-17T00:00:00"/>
    <n v="2513"/>
    <n v="168"/>
    <n v="883.68"/>
    <n v="1629.3200000000002"/>
  </r>
  <r>
    <s v="Wilone O'Kielt"/>
    <x v="1"/>
    <s v="70% Dark Bites"/>
    <d v="2021-11-17T00:00:00"/>
    <n v="3682"/>
    <n v="461"/>
    <n v="2323.44"/>
    <n v="1358.56"/>
  </r>
  <r>
    <s v="Barr Faughny"/>
    <x v="2"/>
    <s v="50% Dark Bites"/>
    <d v="2021-11-17T00:00:00"/>
    <n v="3514"/>
    <n v="131"/>
    <n v="979.88000000000011"/>
    <n v="2534.12"/>
  </r>
  <r>
    <s v="Jehu Rudeforth"/>
    <x v="0"/>
    <s v="85% Dark Bars"/>
    <d v="2021-11-17T00:00:00"/>
    <n v="3626"/>
    <n v="182"/>
    <n v="1912.82"/>
    <n v="1713.18"/>
  </r>
  <r>
    <s v="Andria Kimpton"/>
    <x v="0"/>
    <s v="Milk Bars"/>
    <d v="2021-11-17T00:00:00"/>
    <n v="5950"/>
    <n v="350"/>
    <n v="1841"/>
    <n v="4109"/>
  </r>
  <r>
    <s v="Van Tuxwell"/>
    <x v="2"/>
    <s v="Almond Choco"/>
    <d v="2021-11-17T00:00:00"/>
    <n v="18858"/>
    <n v="1330"/>
    <n v="6849.5000000000009"/>
    <n v="12008.5"/>
  </r>
  <r>
    <s v="Karlen McCaffrey"/>
    <x v="2"/>
    <s v="85% Dark Bars"/>
    <d v="2021-11-17T00:00:00"/>
    <n v="1911"/>
    <n v="96"/>
    <n v="1008.96"/>
    <n v="902.04"/>
  </r>
  <r>
    <s v="Mallorie Waber"/>
    <x v="3"/>
    <s v="Choco Coated Almonds"/>
    <d v="2021-11-17T00:00:00"/>
    <n v="8358"/>
    <n v="770"/>
    <n v="2556.4"/>
    <n v="5801.6"/>
  </r>
  <r>
    <s v="Beverie Moffet"/>
    <x v="4"/>
    <s v="After Nines"/>
    <d v="2021-11-17T00:00:00"/>
    <n v="3801"/>
    <n v="224"/>
    <n v="2291.52"/>
    <n v="1509.48"/>
  </r>
  <r>
    <s v="Kelci Walkden"/>
    <x v="5"/>
    <s v="White Choc"/>
    <d v="2021-11-17T00:00:00"/>
    <n v="11557"/>
    <n v="980"/>
    <n v="6301.4"/>
    <n v="5255.6"/>
  </r>
  <r>
    <s v="Kelci Walkden"/>
    <x v="0"/>
    <s v="Smooth Sliky Salty"/>
    <d v="2021-11-17T00:00:00"/>
    <n v="742"/>
    <n v="124"/>
    <n v="342.23999999999995"/>
    <n v="399.76000000000005"/>
  </r>
  <r>
    <s v="Brien Boise"/>
    <x v="1"/>
    <s v="Milk Bars"/>
    <d v="2021-11-17T00:00:00"/>
    <n v="2170"/>
    <n v="145"/>
    <n v="762.69999999999993"/>
    <n v="1407.3000000000002"/>
  </r>
  <r>
    <s v="Brien Boise"/>
    <x v="2"/>
    <s v="Milk Bars"/>
    <d v="2021-11-17T00:00:00"/>
    <n v="5817"/>
    <n v="343"/>
    <n v="1804.1799999999998"/>
    <n v="4012.82"/>
  </r>
  <r>
    <s v="Gunar Cockshoot"/>
    <x v="0"/>
    <s v="Choco Coated Almonds"/>
    <d v="2021-11-17T00:00:00"/>
    <n v="3843"/>
    <n v="321"/>
    <n v="1065.72"/>
    <n v="2777.2799999999997"/>
  </r>
  <r>
    <s v="Jehu Rudeforth"/>
    <x v="2"/>
    <s v="Organic Choco Syrup"/>
    <d v="2021-11-17T00:00:00"/>
    <n v="8302"/>
    <n v="346"/>
    <n v="3311.2200000000003"/>
    <n v="4990.78"/>
  </r>
  <r>
    <s v="Gunar Cockshoot"/>
    <x v="0"/>
    <s v="85% Dark Bars"/>
    <d v="2021-11-17T00:00:00"/>
    <n v="42"/>
    <n v="3"/>
    <n v="31.53"/>
    <n v="10.469999999999999"/>
  </r>
  <r>
    <s v="Kelci Walkden"/>
    <x v="4"/>
    <s v="Peanut Butter Cubes"/>
    <d v="2021-11-17T00:00:00"/>
    <n v="4088"/>
    <n v="216"/>
    <n v="572.4"/>
    <n v="3515.6"/>
  </r>
  <r>
    <s v="Roddy Speechley"/>
    <x v="2"/>
    <s v="70% Dark Bites"/>
    <d v="2021-11-17T00:00:00"/>
    <n v="7126"/>
    <n v="770"/>
    <n v="3880.8"/>
    <n v="3245.2"/>
  </r>
  <r>
    <s v="Jehu Rudeforth"/>
    <x v="5"/>
    <s v="85% Dark Bars"/>
    <d v="2021-11-17T00:00:00"/>
    <n v="2296"/>
    <n v="128"/>
    <n v="1345.28"/>
    <n v="950.72"/>
  </r>
  <r>
    <s v="Camilla Castle"/>
    <x v="1"/>
    <s v="After Nines"/>
    <d v="2021-11-17T00:00:00"/>
    <n v="14483"/>
    <n v="840"/>
    <n v="8593.2000000000007"/>
    <n v="5889.7999999999993"/>
  </r>
  <r>
    <s v="Kaine Padly"/>
    <x v="2"/>
    <s v="Spicy Special Slims"/>
    <d v="2021-11-17T00:00:00"/>
    <n v="6167"/>
    <n v="617"/>
    <n v="5071.7400000000007"/>
    <n v="1095.2599999999993"/>
  </r>
  <r>
    <s v="Kaine Padly"/>
    <x v="3"/>
    <s v="Raspberry Choco"/>
    <d v="2021-11-17T00:00:00"/>
    <n v="7042"/>
    <n v="336"/>
    <n v="1293.6000000000001"/>
    <n v="5748.4"/>
  </r>
  <r>
    <s v="Beverie Moffet"/>
    <x v="0"/>
    <s v="Peanut Butter Cubes"/>
    <d v="2021-11-17T00:00:00"/>
    <n v="4515"/>
    <n v="251"/>
    <n v="665.15"/>
    <n v="3849.85"/>
  </r>
  <r>
    <s v="Andria Kimpton"/>
    <x v="1"/>
    <s v="Milk Bars"/>
    <d v="2021-11-17T00:00:00"/>
    <n v="9863"/>
    <n v="581"/>
    <n v="3056.06"/>
    <n v="6806.9400000000005"/>
  </r>
  <r>
    <s v="Kelci Walkden"/>
    <x v="1"/>
    <s v="Mint Chip Choco"/>
    <d v="2021-11-17T00:00:00"/>
    <n v="12663"/>
    <n v="1050"/>
    <n v="6006"/>
    <n v="6657"/>
  </r>
  <r>
    <s v="Madelene Upcott"/>
    <x v="1"/>
    <s v="Drinking Coco"/>
    <d v="2021-11-17T00:00:00"/>
    <n v="6580"/>
    <n v="254"/>
    <n v="2524.7599999999998"/>
    <n v="4055.2400000000002"/>
  </r>
  <r>
    <s v="Andria Kimpton"/>
    <x v="1"/>
    <s v="Raspberry Choco"/>
    <d v="2021-11-17T00:00:00"/>
    <n v="9737"/>
    <n v="443"/>
    <n v="1705.55"/>
    <n v="8031.45"/>
  </r>
  <r>
    <s v="Van Tuxwell"/>
    <x v="2"/>
    <s v="Peanut Butter Cubes"/>
    <d v="2021-11-17T00:00:00"/>
    <n v="10192"/>
    <n v="600"/>
    <n v="1590"/>
    <n v="8602"/>
  </r>
  <r>
    <s v="Marney O'Breen"/>
    <x v="3"/>
    <s v="Spicy Special Slims"/>
    <d v="2021-11-17T00:00:00"/>
    <n v="10283"/>
    <n v="1120"/>
    <n v="9206.4000000000015"/>
    <n v="1076.5999999999985"/>
  </r>
  <r>
    <s v="Beverie Moffet"/>
    <x v="1"/>
    <s v="Peanut Butter Cubes"/>
    <d v="2021-11-17T00:00:00"/>
    <n v="8918"/>
    <n v="525"/>
    <n v="1391.25"/>
    <n v="7526.75"/>
  </r>
  <r>
    <s v="Wilone O'Kielt"/>
    <x v="0"/>
    <s v="Baker's Choco Chips"/>
    <d v="2021-11-17T00:00:00"/>
    <n v="16086"/>
    <n v="671"/>
    <n v="8327.11"/>
    <n v="7758.8899999999994"/>
  </r>
  <r>
    <s v="Gigi Bohling"/>
    <x v="5"/>
    <s v="Eclairs"/>
    <d v="2021-11-17T00:00:00"/>
    <n v="5957"/>
    <n v="770"/>
    <n v="4858.7"/>
    <n v="1098.3000000000002"/>
  </r>
  <r>
    <s v="Gunar Cockshoot"/>
    <x v="2"/>
    <s v="85% Dark Bars"/>
    <d v="2021-11-17T00:00:00"/>
    <n v="1904"/>
    <n v="101"/>
    <n v="1061.51"/>
    <n v="842.49"/>
  </r>
  <r>
    <s v="Wilone O'Kielt"/>
    <x v="4"/>
    <s v="Drinking Coco"/>
    <d v="2021-11-17T00:00:00"/>
    <n v="735"/>
    <n v="28"/>
    <n v="278.32"/>
    <n v="456.68"/>
  </r>
  <r>
    <s v="Gigi Bohling"/>
    <x v="0"/>
    <s v="Smooth Sliky Salty"/>
    <d v="2021-11-17T00:00:00"/>
    <n v="3955"/>
    <n v="660"/>
    <n v="1821.6"/>
    <n v="2133.4"/>
  </r>
  <r>
    <s v="Madelene Upcott"/>
    <x v="2"/>
    <s v="Choco Coated Almonds"/>
    <d v="2021-11-17T00:00:00"/>
    <n v="15127"/>
    <n v="1260"/>
    <n v="4183.2"/>
    <n v="10943.8"/>
  </r>
  <r>
    <s v="Dennison Crosswaite"/>
    <x v="4"/>
    <s v="Milk Bars"/>
    <d v="2021-11-17T00:00:00"/>
    <n v="2261"/>
    <n v="151"/>
    <n v="794.26"/>
    <n v="1466.74"/>
  </r>
  <r>
    <s v="Barr Faughny"/>
    <x v="4"/>
    <s v="99% Dark &amp; Pure"/>
    <d v="2021-11-17T00:00:00"/>
    <n v="9079"/>
    <n v="379"/>
    <n v="2929.67"/>
    <n v="6149.33"/>
  </r>
  <r>
    <s v="Karlen McCaffrey"/>
    <x v="5"/>
    <s v="85% Dark Bars"/>
    <d v="2021-11-17T00:00:00"/>
    <n v="7315"/>
    <n v="385"/>
    <n v="4046.35"/>
    <n v="3268.65"/>
  </r>
  <r>
    <s v="Wilone O'Kielt"/>
    <x v="3"/>
    <s v="Spicy Special Slims"/>
    <d v="2021-11-17T00:00:00"/>
    <n v="5992"/>
    <n v="770"/>
    <n v="6329.4000000000005"/>
    <n v="-337.40000000000055"/>
  </r>
  <r>
    <s v="Roddy Speechley"/>
    <x v="4"/>
    <s v="Mint Chip Choco"/>
    <d v="2021-11-17T00:00:00"/>
    <n v="476"/>
    <n v="37"/>
    <n v="211.64"/>
    <n v="264.36"/>
  </r>
  <r>
    <s v="Wilone O'Kielt"/>
    <x v="5"/>
    <s v="After Nines"/>
    <d v="2021-11-17T00:00:00"/>
    <n v="5572"/>
    <n v="310"/>
    <n v="3171.3"/>
    <n v="2400.6999999999998"/>
  </r>
  <r>
    <s v="Roddy Speechley"/>
    <x v="2"/>
    <s v="Eclairs"/>
    <d v="2021-11-17T00:00:00"/>
    <n v="2548"/>
    <n v="425"/>
    <n v="2681.75"/>
    <n v="-133.75"/>
  </r>
  <r>
    <s v="Barr Faughny"/>
    <x v="3"/>
    <s v="Manuka Honey Choco"/>
    <d v="2021-11-17T00:00:00"/>
    <n v="7483"/>
    <n v="326"/>
    <n v="2216.7999999999997"/>
    <n v="5266.2000000000007"/>
  </r>
  <r>
    <s v="Marney O'Breen"/>
    <x v="2"/>
    <s v="Eclairs"/>
    <d v="2021-11-17T00:00:00"/>
    <n v="9513"/>
    <n v="1610"/>
    <n v="10159.099999999999"/>
    <n v="-646.09999999999854"/>
  </r>
  <r>
    <s v="Jehu Rudeforth"/>
    <x v="5"/>
    <s v="Raspberry Choco"/>
    <d v="2021-11-17T00:00:00"/>
    <n v="8176"/>
    <n v="390"/>
    <n v="1501.5"/>
    <n v="6674.5"/>
  </r>
  <r>
    <s v="Brien Boise"/>
    <x v="0"/>
    <s v="99% Dark &amp; Pure"/>
    <d v="2021-11-17T00:00:00"/>
    <n v="3220"/>
    <n v="135"/>
    <n v="1043.55"/>
    <n v="2176.4499999999998"/>
  </r>
  <r>
    <s v="Dennison Crosswaite"/>
    <x v="1"/>
    <s v="Caramel Stuffed Bars"/>
    <d v="2021-11-17T00:00:00"/>
    <n v="6216"/>
    <n v="415"/>
    <n v="3498.45"/>
    <n v="2717.55"/>
  </r>
  <r>
    <s v="Gigi Bohling"/>
    <x v="0"/>
    <s v="Baker's Choco Chips"/>
    <d v="2021-11-17T00:00:00"/>
    <n v="1848"/>
    <n v="84"/>
    <n v="1042.44"/>
    <n v="805.56"/>
  </r>
  <r>
    <s v="Wilone O'Kielt"/>
    <x v="4"/>
    <s v="Mint Chip Choco"/>
    <d v="2021-11-17T00:00:00"/>
    <n v="651"/>
    <n v="47"/>
    <n v="268.83999999999997"/>
    <n v="382.16"/>
  </r>
  <r>
    <s v="Kaine Padly"/>
    <x v="5"/>
    <s v="After Nines"/>
    <d v="2021-11-17T00:00:00"/>
    <n v="483"/>
    <n v="31"/>
    <n v="317.13"/>
    <n v="165.87"/>
  </r>
  <r>
    <s v="Andria Kimpton"/>
    <x v="0"/>
    <s v="Baker's Choco Chips"/>
    <d v="2021-11-17T00:00:00"/>
    <n v="5418"/>
    <n v="226"/>
    <n v="2804.66"/>
    <n v="2613.34"/>
  </r>
  <r>
    <s v="Oby Sorrel"/>
    <x v="0"/>
    <s v="Spicy Special Slims"/>
    <d v="2021-11-17T00:00:00"/>
    <n v="798"/>
    <n v="100"/>
    <n v="822.00000000000011"/>
    <n v="-24.000000000000114"/>
  </r>
  <r>
    <s v="Jan Morforth"/>
    <x v="3"/>
    <s v="85% Dark Bars"/>
    <d v="2021-11-17T00:00:00"/>
    <n v="7588"/>
    <n v="380"/>
    <n v="3993.7999999999997"/>
    <n v="3594.2000000000003"/>
  </r>
  <r>
    <s v="Camilla Castle"/>
    <x v="2"/>
    <s v="Fruit &amp; Nut Bars"/>
    <d v="2021-11-17T00:00:00"/>
    <n v="5586"/>
    <n v="350"/>
    <n v="1659"/>
    <n v="3927"/>
  </r>
  <r>
    <s v="Van Tuxwell"/>
    <x v="4"/>
    <s v="Almond Choco"/>
    <d v="2021-11-17T00:00:00"/>
    <n v="9576"/>
    <n v="639"/>
    <n v="3290.8500000000004"/>
    <n v="6285.15"/>
  </r>
  <r>
    <s v="Barr Faughny"/>
    <x v="4"/>
    <s v="50% Dark Bites"/>
    <d v="2021-11-17T00:00:00"/>
    <n v="819"/>
    <n v="32"/>
    <n v="239.36"/>
    <n v="579.64"/>
  </r>
  <r>
    <s v="Jehu Rudeforth"/>
    <x v="4"/>
    <s v="After Nines"/>
    <d v="2021-11-17T00:00:00"/>
    <n v="8799"/>
    <n v="489"/>
    <n v="5002.47"/>
    <n v="3796.5299999999997"/>
  </r>
  <r>
    <s v="Barr Faughny"/>
    <x v="3"/>
    <s v="50% Dark Bites"/>
    <d v="2021-11-17T00:00:00"/>
    <n v="5285"/>
    <n v="204"/>
    <n v="1525.92"/>
    <n v="3759.08"/>
  </r>
  <r>
    <s v="Kelci Walkden"/>
    <x v="3"/>
    <s v="Milk Bars"/>
    <d v="2021-11-17T00:00:00"/>
    <n v="224"/>
    <n v="15"/>
    <n v="78.899999999999991"/>
    <n v="145.10000000000002"/>
  </r>
  <r>
    <s v="Dotty Strutley"/>
    <x v="4"/>
    <s v="Choco Coated Almonds"/>
    <d v="2021-11-17T00:00:00"/>
    <n v="5740"/>
    <n v="574"/>
    <n v="1905.6799999999998"/>
    <n v="3834.32"/>
  </r>
  <r>
    <s v="Oby Sorrel"/>
    <x v="2"/>
    <s v="After Nines"/>
    <d v="2021-11-17T00:00:00"/>
    <n v="1645"/>
    <n v="92"/>
    <n v="941.16000000000008"/>
    <n v="703.83999999999992"/>
  </r>
  <r>
    <s v="Oby Sorrel"/>
    <x v="0"/>
    <s v="Organic Choco Syrup"/>
    <d v="2021-11-17T00:00:00"/>
    <n v="2870"/>
    <n v="131"/>
    <n v="1253.67"/>
    <n v="1616.33"/>
  </r>
  <r>
    <s v="Mallorie Waber"/>
    <x v="0"/>
    <s v="Choco Coated Almonds"/>
    <d v="2021-11-17T00:00:00"/>
    <n v="476"/>
    <n v="40"/>
    <n v="132.79999999999998"/>
    <n v="343.20000000000005"/>
  </r>
  <r>
    <s v="Jehu Rudeforth"/>
    <x v="5"/>
    <s v="50% Dark Bites"/>
    <d v="2021-11-17T00:00:00"/>
    <n v="2702"/>
    <n v="109"/>
    <n v="815.32"/>
    <n v="1886.6799999999998"/>
  </r>
  <r>
    <s v="Brien Boise"/>
    <x v="1"/>
    <s v="Spicy Special Slims"/>
    <d v="2021-11-17T00:00:00"/>
    <n v="4214"/>
    <n v="469"/>
    <n v="3855.1800000000003"/>
    <n v="358.81999999999971"/>
  </r>
  <r>
    <s v="Dotty Strutley"/>
    <x v="0"/>
    <s v="Milk Bars"/>
    <d v="2021-11-17T00:00:00"/>
    <n v="3969"/>
    <n v="234"/>
    <n v="1230.8399999999999"/>
    <n v="2738.16"/>
  </r>
  <r>
    <s v="Curtice Advani"/>
    <x v="1"/>
    <s v="Manuka Honey Choco"/>
    <d v="2021-11-17T00:00:00"/>
    <n v="2247"/>
    <n v="103"/>
    <n v="700.4"/>
    <n v="1546.6"/>
  </r>
  <r>
    <s v="Kelci Walkden"/>
    <x v="1"/>
    <s v="Organic Choco Syrup"/>
    <d v="2021-11-18T00:00:00"/>
    <n v="364"/>
    <n v="16"/>
    <n v="153.12"/>
    <n v="210.88"/>
  </r>
  <r>
    <s v="Camilla Castle"/>
    <x v="2"/>
    <s v="Organic Choco Syrup"/>
    <d v="2021-11-18T00:00:00"/>
    <n v="427"/>
    <n v="20"/>
    <n v="191.4"/>
    <n v="235.6"/>
  </r>
  <r>
    <s v="Brien Boise"/>
    <x v="3"/>
    <s v="After Nines"/>
    <d v="2021-11-18T00:00:00"/>
    <n v="3458"/>
    <n v="193"/>
    <n v="1974.39"/>
    <n v="1483.61"/>
  </r>
  <r>
    <s v="Marney O'Breen"/>
    <x v="5"/>
    <s v="50% Dark Bites"/>
    <d v="2021-11-18T00:00:00"/>
    <n v="588"/>
    <n v="22"/>
    <n v="164.56"/>
    <n v="423.44"/>
  </r>
  <r>
    <s v="Kelci Walkden"/>
    <x v="1"/>
    <s v="Milk Bars"/>
    <d v="2021-11-18T00:00:00"/>
    <n v="13531"/>
    <n v="840"/>
    <n v="4418.3999999999996"/>
    <n v="9112.6"/>
  </r>
  <r>
    <s v="Curtice Advani"/>
    <x v="1"/>
    <s v="Drinking Coco"/>
    <d v="2021-11-18T00:00:00"/>
    <n v="1876"/>
    <n v="73"/>
    <n v="725.62"/>
    <n v="1150.3800000000001"/>
  </r>
  <r>
    <s v="Gigi Bohling"/>
    <x v="4"/>
    <s v="Spicy Special Slims"/>
    <d v="2021-11-18T00:00:00"/>
    <n v="756"/>
    <n v="76"/>
    <n v="624.72"/>
    <n v="131.27999999999997"/>
  </r>
  <r>
    <s v="Jan Morforth"/>
    <x v="0"/>
    <s v="Manuka Honey Choco"/>
    <d v="2021-11-18T00:00:00"/>
    <n v="1890"/>
    <n v="86"/>
    <n v="584.79999999999995"/>
    <n v="1305.2"/>
  </r>
  <r>
    <s v="Curtice Advani"/>
    <x v="4"/>
    <s v="Eclairs"/>
    <d v="2021-11-18T00:00:00"/>
    <n v="350"/>
    <n v="50"/>
    <n v="315.5"/>
    <n v="34.5"/>
  </r>
  <r>
    <s v="Dennison Crosswaite"/>
    <x v="5"/>
    <s v="Raspberry Choco"/>
    <d v="2021-11-18T00:00:00"/>
    <n v="7728"/>
    <n v="352"/>
    <n v="1355.2"/>
    <n v="6372.8"/>
  </r>
  <r>
    <s v="Jehu Rudeforth"/>
    <x v="5"/>
    <s v="Caramel Stuffed Bars"/>
    <d v="2021-11-18T00:00:00"/>
    <n v="3073"/>
    <n v="205"/>
    <n v="1728.1499999999999"/>
    <n v="1344.8500000000001"/>
  </r>
  <r>
    <s v="Jan Morforth"/>
    <x v="2"/>
    <s v="Drinking Coco"/>
    <d v="2021-11-18T00:00:00"/>
    <n v="9534"/>
    <n v="367"/>
    <n v="3647.98"/>
    <n v="5886.02"/>
  </r>
  <r>
    <s v="Wilone O'Kielt"/>
    <x v="2"/>
    <s v="Peanut Butter Cubes"/>
    <d v="2021-11-18T00:00:00"/>
    <n v="10255"/>
    <n v="604"/>
    <n v="1600.6"/>
    <n v="8654.4"/>
  </r>
  <r>
    <s v="Kaine Padly"/>
    <x v="3"/>
    <s v="99% Dark &amp; Pure"/>
    <d v="2021-11-18T00:00:00"/>
    <n v="1869"/>
    <n v="82"/>
    <n v="633.86"/>
    <n v="1235.1399999999999"/>
  </r>
  <r>
    <s v="Brien Boise"/>
    <x v="1"/>
    <s v="After Nines"/>
    <d v="2021-11-18T00:00:00"/>
    <n v="3374"/>
    <n v="188"/>
    <n v="1923.24"/>
    <n v="1450.76"/>
  </r>
  <r>
    <s v="Karlen McCaffrey"/>
    <x v="1"/>
    <s v="Mint Chip Choco"/>
    <d v="2021-11-18T00:00:00"/>
    <n v="10206"/>
    <n v="700"/>
    <n v="4004"/>
    <n v="6202"/>
  </r>
  <r>
    <s v="Gigi Bohling"/>
    <x v="2"/>
    <s v="Raspberry Choco"/>
    <d v="2021-11-19T00:00:00"/>
    <n v="9142"/>
    <n v="416"/>
    <n v="1601.6000000000001"/>
    <n v="7540.4"/>
  </r>
  <r>
    <s v="Karlen McCaffrey"/>
    <x v="2"/>
    <s v="Smooth Sliky Salty"/>
    <d v="2021-11-19T00:00:00"/>
    <n v="5908"/>
    <n v="840"/>
    <n v="2318.3999999999996"/>
    <n v="3589.6000000000004"/>
  </r>
  <r>
    <s v="Kelci Walkden"/>
    <x v="3"/>
    <s v="Peanut Butter Cubes"/>
    <d v="2021-11-19T00:00:00"/>
    <n v="6006"/>
    <n v="354"/>
    <n v="938.1"/>
    <n v="5067.8999999999996"/>
  </r>
  <r>
    <s v="Karlen McCaffrey"/>
    <x v="5"/>
    <s v="Fruit &amp; Nut Bars"/>
    <d v="2021-11-19T00:00:00"/>
    <n v="3717"/>
    <n v="266"/>
    <n v="1260.8400000000001"/>
    <n v="2456.16"/>
  </r>
  <r>
    <s v="Oby Sorrel"/>
    <x v="2"/>
    <s v="Milk Bars"/>
    <d v="2021-11-19T00:00:00"/>
    <n v="4522"/>
    <n v="302"/>
    <n v="1588.52"/>
    <n v="2933.48"/>
  </r>
  <r>
    <s v="Dennison Crosswaite"/>
    <x v="2"/>
    <s v="Spicy Special Slims"/>
    <d v="2021-11-19T00:00:00"/>
    <n v="16114"/>
    <n v="1820"/>
    <n v="14960.400000000001"/>
    <n v="1153.5999999999985"/>
  </r>
  <r>
    <s v="Dotty Strutley"/>
    <x v="2"/>
    <s v="Organic Choco Syrup"/>
    <d v="2021-11-19T00:00:00"/>
    <n v="5495"/>
    <n v="250"/>
    <n v="2392.5"/>
    <n v="3102.5"/>
  </r>
  <r>
    <s v="Kaine Padly"/>
    <x v="1"/>
    <s v="Smooth Sliky Salty"/>
    <d v="2021-11-19T00:00:00"/>
    <n v="8820"/>
    <n v="1470"/>
    <n v="4057.2"/>
    <n v="4762.8"/>
  </r>
  <r>
    <s v="Dotty Strutley"/>
    <x v="0"/>
    <s v="50% Dark Bites"/>
    <d v="2021-11-19T00:00:00"/>
    <n v="12215"/>
    <n v="489"/>
    <n v="3657.7200000000003"/>
    <n v="8557.2799999999988"/>
  </r>
  <r>
    <s v="Jan Morforth"/>
    <x v="4"/>
    <s v="Almond Choco"/>
    <d v="2021-11-19T00:00:00"/>
    <n v="6832"/>
    <n v="456"/>
    <n v="2348.4"/>
    <n v="4483.6000000000004"/>
  </r>
  <r>
    <s v="Barr Faughny"/>
    <x v="5"/>
    <s v="Raspberry Choco"/>
    <d v="2021-11-19T00:00:00"/>
    <n v="1974"/>
    <n v="99"/>
    <n v="381.15000000000003"/>
    <n v="1592.85"/>
  </r>
  <r>
    <s v="Dotty Strutley"/>
    <x v="4"/>
    <s v="Drinking Coco"/>
    <d v="2021-11-19T00:00:00"/>
    <n v="6986"/>
    <n v="280"/>
    <n v="2783.2"/>
    <n v="4202.8"/>
  </r>
  <r>
    <s v="Andria Kimpton"/>
    <x v="3"/>
    <s v="Manuka Honey Choco"/>
    <d v="2021-11-19T00:00:00"/>
    <n v="11354"/>
    <n v="541"/>
    <n v="3678.7999999999997"/>
    <n v="7675.2000000000007"/>
  </r>
  <r>
    <s v="Oby Sorrel"/>
    <x v="4"/>
    <s v="Drinking Coco"/>
    <d v="2021-11-19T00:00:00"/>
    <n v="7343"/>
    <n v="272"/>
    <n v="2703.68"/>
    <n v="4639.32"/>
  </r>
  <r>
    <s v="Madelene Upcott"/>
    <x v="3"/>
    <s v="Smooth Sliky Salty"/>
    <d v="2021-11-19T00:00:00"/>
    <n v="11326"/>
    <n v="1890"/>
    <n v="5216.3999999999996"/>
    <n v="6109.6"/>
  </r>
  <r>
    <s v="Dennison Crosswaite"/>
    <x v="1"/>
    <s v="Baker's Choco Chips"/>
    <d v="2021-11-19T00:00:00"/>
    <n v="1582"/>
    <n v="69"/>
    <n v="856.29"/>
    <n v="725.71"/>
  </r>
  <r>
    <s v="Roddy Speechley"/>
    <x v="0"/>
    <s v="Fruit &amp; Nut Bars"/>
    <d v="2021-11-19T00:00:00"/>
    <n v="6713"/>
    <n v="480"/>
    <n v="2275.2000000000003"/>
    <n v="4437.7999999999993"/>
  </r>
  <r>
    <s v="Kaine Padly"/>
    <x v="3"/>
    <s v="After Nines"/>
    <d v="2021-11-19T00:00:00"/>
    <n v="11473"/>
    <n v="638"/>
    <n v="6526.7400000000007"/>
    <n v="4946.2599999999993"/>
  </r>
  <r>
    <s v="Andria Kimpton"/>
    <x v="1"/>
    <s v="After Nines"/>
    <d v="2021-11-19T00:00:00"/>
    <n v="6153"/>
    <n v="385"/>
    <n v="3938.55"/>
    <n v="2214.4499999999998"/>
  </r>
  <r>
    <s v="Dennison Crosswaite"/>
    <x v="0"/>
    <s v="Drinking Coco"/>
    <d v="2021-11-19T00:00:00"/>
    <n v="539"/>
    <n v="21"/>
    <n v="208.73999999999998"/>
    <n v="330.26"/>
  </r>
  <r>
    <s v="Dennison Crosswaite"/>
    <x v="3"/>
    <s v="Milk Bars"/>
    <d v="2021-11-19T00:00:00"/>
    <n v="12607"/>
    <n v="840"/>
    <n v="4418.3999999999996"/>
    <n v="8188.6"/>
  </r>
  <r>
    <s v="Beverie Moffet"/>
    <x v="5"/>
    <s v="After Nines"/>
    <d v="2021-11-19T00:00:00"/>
    <n v="1617"/>
    <n v="90"/>
    <n v="920.7"/>
    <n v="696.3"/>
  </r>
  <r>
    <s v="Barr Faughny"/>
    <x v="4"/>
    <s v="Drinking Coco"/>
    <d v="2021-11-19T00:00:00"/>
    <n v="1428"/>
    <n v="55"/>
    <n v="546.69999999999993"/>
    <n v="881.30000000000007"/>
  </r>
  <r>
    <s v="Barr Faughny"/>
    <x v="3"/>
    <s v="Mint Chip Choco"/>
    <d v="2021-11-19T00:00:00"/>
    <n v="4333"/>
    <n v="334"/>
    <n v="1910.48"/>
    <n v="2422.52"/>
  </r>
  <r>
    <s v="Oby Sorrel"/>
    <x v="3"/>
    <s v="Milk Bars"/>
    <d v="2021-11-19T00:00:00"/>
    <n v="5537"/>
    <n v="370"/>
    <n v="1946.1999999999998"/>
    <n v="3590.8"/>
  </r>
  <r>
    <s v="Van Tuxwell"/>
    <x v="3"/>
    <s v="After Nines"/>
    <d v="2021-11-19T00:00:00"/>
    <n v="4858"/>
    <n v="270"/>
    <n v="2762.1"/>
    <n v="2095.9"/>
  </r>
  <r>
    <s v="Ches Bonnell"/>
    <x v="0"/>
    <s v="Almond Choco"/>
    <d v="2021-11-19T00:00:00"/>
    <n v="5467"/>
    <n v="391"/>
    <n v="2013.65"/>
    <n v="3453.35"/>
  </r>
  <r>
    <s v="Gigi Bohling"/>
    <x v="1"/>
    <s v="Spicy Special Slims"/>
    <d v="2021-11-19T00:00:00"/>
    <n v="7476"/>
    <n v="910"/>
    <n v="7480.2000000000007"/>
    <n v="-4.2000000000007276"/>
  </r>
  <r>
    <s v="Roddy Speechley"/>
    <x v="1"/>
    <s v="White Choc"/>
    <d v="2021-11-19T00:00:00"/>
    <n v="2380"/>
    <n v="217"/>
    <n v="1395.31"/>
    <n v="984.69"/>
  </r>
  <r>
    <s v="Kaine Padly"/>
    <x v="2"/>
    <s v="Caramel Stuffed Bars"/>
    <d v="2021-11-19T00:00:00"/>
    <n v="2681"/>
    <n v="168"/>
    <n v="1416.24"/>
    <n v="1264.76"/>
  </r>
  <r>
    <s v="Mallorie Waber"/>
    <x v="4"/>
    <s v="Manuka Honey Choco"/>
    <d v="2021-11-19T00:00:00"/>
    <n v="3276"/>
    <n v="143"/>
    <n v="972.4"/>
    <n v="2303.6"/>
  </r>
  <r>
    <s v="Husein Augar"/>
    <x v="3"/>
    <s v="50% Dark Bites"/>
    <d v="2021-11-19T00:00:00"/>
    <n v="6174"/>
    <n v="229"/>
    <n v="1712.92"/>
    <n v="4461.08"/>
  </r>
  <r>
    <s v="Camilla Castle"/>
    <x v="5"/>
    <s v="Fruit &amp; Nut Bars"/>
    <d v="2021-11-19T00:00:00"/>
    <n v="2387"/>
    <n v="160"/>
    <n v="758.40000000000009"/>
    <n v="1628.6"/>
  </r>
  <r>
    <s v="Gigi Bohling"/>
    <x v="2"/>
    <s v="Drinking Coco"/>
    <d v="2021-11-19T00:00:00"/>
    <n v="2716"/>
    <n v="109"/>
    <n v="1083.46"/>
    <n v="1632.54"/>
  </r>
  <r>
    <s v="Dotty Strutley"/>
    <x v="3"/>
    <s v="White Choc"/>
    <d v="2021-11-19T00:00:00"/>
    <n v="10654"/>
    <n v="910"/>
    <n v="5851.3"/>
    <n v="4802.7"/>
  </r>
  <r>
    <s v="Gigi Bohling"/>
    <x v="3"/>
    <s v="Organic Choco Syrup"/>
    <d v="2021-11-19T00:00:00"/>
    <n v="4508"/>
    <n v="205"/>
    <n v="1961.8500000000001"/>
    <n v="2546.1499999999996"/>
  </r>
  <r>
    <s v="Kelci Walkden"/>
    <x v="1"/>
    <s v="70% Dark Bites"/>
    <d v="2021-11-19T00:00:00"/>
    <n v="5383"/>
    <n v="673"/>
    <n v="3391.92"/>
    <n v="1991.08"/>
  </r>
  <r>
    <s v="Gigi Bohling"/>
    <x v="3"/>
    <s v="Fruit &amp; Nut Bars"/>
    <d v="2021-11-19T00:00:00"/>
    <n v="5775"/>
    <n v="385"/>
    <n v="1824.9"/>
    <n v="3950.1"/>
  </r>
  <r>
    <s v="Curtice Advani"/>
    <x v="1"/>
    <s v="Eclairs"/>
    <d v="2021-11-19T00:00:00"/>
    <n v="12313"/>
    <n v="1750"/>
    <n v="11042.5"/>
    <n v="1270.5"/>
  </r>
  <r>
    <s v="Karlen McCaffrey"/>
    <x v="4"/>
    <s v="Spicy Special Slims"/>
    <d v="2021-11-19T00:00:00"/>
    <n v="3829"/>
    <n v="426"/>
    <n v="3501.7200000000003"/>
    <n v="327.27999999999975"/>
  </r>
  <r>
    <s v="Andria Kimpton"/>
    <x v="1"/>
    <s v="Manuka Honey Choco"/>
    <d v="2021-11-19T00:00:00"/>
    <n v="2975"/>
    <n v="142"/>
    <n v="965.6"/>
    <n v="2009.4"/>
  </r>
  <r>
    <s v="Oby Sorrel"/>
    <x v="3"/>
    <s v="Almond Choco"/>
    <d v="2021-11-19T00:00:00"/>
    <n v="2009"/>
    <n v="134"/>
    <n v="690.1"/>
    <n v="1318.9"/>
  </r>
  <r>
    <s v="Gigi Bohling"/>
    <x v="0"/>
    <s v="Mint Chip Choco"/>
    <d v="2021-11-19T00:00:00"/>
    <n v="812"/>
    <n v="58"/>
    <n v="331.76"/>
    <n v="480.24"/>
  </r>
  <r>
    <s v="Ches Bonnell"/>
    <x v="1"/>
    <s v="Fruit &amp; Nut Bars"/>
    <d v="2021-11-19T00:00:00"/>
    <n v="1106"/>
    <n v="70"/>
    <n v="331.8"/>
    <n v="774.2"/>
  </r>
  <r>
    <s v="Marney O'Breen"/>
    <x v="4"/>
    <s v="70% Dark Bites"/>
    <d v="2021-11-19T00:00:00"/>
    <n v="5495"/>
    <n v="687"/>
    <n v="3462.48"/>
    <n v="2032.52"/>
  </r>
  <r>
    <s v="Kaine Padly"/>
    <x v="0"/>
    <s v="Choco Coated Almonds"/>
    <d v="2021-11-19T00:00:00"/>
    <n v="2016"/>
    <n v="168"/>
    <n v="557.76"/>
    <n v="1458.24"/>
  </r>
  <r>
    <s v="Kelci Walkden"/>
    <x v="5"/>
    <s v="Smooth Sliky Salty"/>
    <d v="2021-11-19T00:00:00"/>
    <n v="4459"/>
    <n v="770"/>
    <n v="2125.1999999999998"/>
    <n v="2333.8000000000002"/>
  </r>
  <r>
    <s v="Brien Boise"/>
    <x v="3"/>
    <s v="Mint Chip Choco"/>
    <d v="2021-11-19T00:00:00"/>
    <n v="98"/>
    <n v="9"/>
    <n v="51.48"/>
    <n v="46.52"/>
  </r>
  <r>
    <s v="Camilla Castle"/>
    <x v="3"/>
    <s v="Spicy Special Slims"/>
    <d v="2021-11-19T00:00:00"/>
    <n v="448"/>
    <n v="56"/>
    <n v="460.32000000000005"/>
    <n v="-12.32000000000005"/>
  </r>
  <r>
    <s v="Marney O'Breen"/>
    <x v="2"/>
    <s v="After Nines"/>
    <d v="2021-11-19T00:00:00"/>
    <n v="4270"/>
    <n v="238"/>
    <n v="2434.7400000000002"/>
    <n v="1835.2599999999998"/>
  </r>
  <r>
    <s v="Karlen McCaffrey"/>
    <x v="0"/>
    <s v="White Choc"/>
    <d v="2021-11-19T00:00:00"/>
    <n v="322"/>
    <n v="27"/>
    <n v="173.60999999999999"/>
    <n v="148.39000000000001"/>
  </r>
  <r>
    <s v="Ches Bonnell"/>
    <x v="0"/>
    <s v="Baker's Choco Chips"/>
    <d v="2021-11-19T00:00:00"/>
    <n v="7378"/>
    <n v="308"/>
    <n v="3822.28"/>
    <n v="3555.72"/>
  </r>
  <r>
    <s v="Kaine Padly"/>
    <x v="5"/>
    <s v="Drinking Coco"/>
    <d v="2021-11-19T00:00:00"/>
    <n v="259"/>
    <n v="10"/>
    <n v="99.399999999999991"/>
    <n v="159.60000000000002"/>
  </r>
  <r>
    <s v="Ches Bonnell"/>
    <x v="2"/>
    <s v="85% Dark Bars"/>
    <d v="2021-11-19T00:00:00"/>
    <n v="6405"/>
    <n v="321"/>
    <n v="3373.71"/>
    <n v="3031.29"/>
  </r>
  <r>
    <s v="Kelci Walkden"/>
    <x v="2"/>
    <s v="Spicy Special Slims"/>
    <d v="2021-11-19T00:00:00"/>
    <n v="945"/>
    <n v="95"/>
    <n v="780.90000000000009"/>
    <n v="164.09999999999991"/>
  </r>
  <r>
    <s v="Madelene Upcott"/>
    <x v="2"/>
    <s v="Mint Chip Choco"/>
    <d v="2021-11-19T00:00:00"/>
    <n v="1519"/>
    <n v="127"/>
    <n v="726.43999999999994"/>
    <n v="792.56000000000006"/>
  </r>
  <r>
    <s v="Camilla Castle"/>
    <x v="0"/>
    <s v="Smooth Sliky Salty"/>
    <d v="2021-11-19T00:00:00"/>
    <n v="3143"/>
    <n v="449"/>
    <n v="1239.24"/>
    <n v="1903.76"/>
  </r>
  <r>
    <s v="Husein Augar"/>
    <x v="2"/>
    <s v="Eclairs"/>
    <d v="2021-11-19T00:00:00"/>
    <n v="13461"/>
    <n v="2240"/>
    <n v="14134.4"/>
    <n v="-673.39999999999964"/>
  </r>
  <r>
    <s v="Camilla Castle"/>
    <x v="3"/>
    <s v="50% Dark Bites"/>
    <d v="2021-11-19T00:00:00"/>
    <n v="10227"/>
    <n v="410"/>
    <n v="3066.8"/>
    <n v="7160.2"/>
  </r>
  <r>
    <s v="Jehu Rudeforth"/>
    <x v="0"/>
    <s v="Manuka Honey Choco"/>
    <d v="2021-11-22T00:00:00"/>
    <n v="10094"/>
    <n v="481"/>
    <n v="3270.7999999999997"/>
    <n v="6823.2000000000007"/>
  </r>
  <r>
    <s v="Ches Bonnell"/>
    <x v="3"/>
    <s v="Smooth Sliky Salty"/>
    <d v="2021-11-22T00:00:00"/>
    <n v="7"/>
    <n v="2"/>
    <n v="5.52"/>
    <n v="1.4800000000000004"/>
  </r>
  <r>
    <s v="Gunar Cockshoot"/>
    <x v="3"/>
    <s v="Eclairs"/>
    <d v="2021-11-22T00:00:00"/>
    <n v="2352"/>
    <n v="294"/>
    <n v="1855.1399999999999"/>
    <n v="496.86000000000013"/>
  </r>
  <r>
    <s v="Andria Kimpton"/>
    <x v="0"/>
    <s v="After Nines"/>
    <d v="2021-11-22T00:00:00"/>
    <n v="2282"/>
    <n v="135"/>
    <n v="1381.05"/>
    <n v="900.95"/>
  </r>
  <r>
    <s v="Mallorie Waber"/>
    <x v="5"/>
    <s v="Smooth Sliky Salty"/>
    <d v="2021-11-22T00:00:00"/>
    <n v="11585"/>
    <n v="1470"/>
    <n v="4057.2"/>
    <n v="7527.8"/>
  </r>
  <r>
    <s v="Gigi Bohling"/>
    <x v="0"/>
    <s v="Caramel Stuffed Bars"/>
    <d v="2021-11-22T00:00:00"/>
    <n v="8799"/>
    <n v="518"/>
    <n v="4366.74"/>
    <n v="4432.26"/>
  </r>
  <r>
    <s v="Dennison Crosswaite"/>
    <x v="1"/>
    <s v="Fruit &amp; Nut Bars"/>
    <d v="2021-11-22T00:00:00"/>
    <n v="2646"/>
    <n v="177"/>
    <n v="838.98"/>
    <n v="1807.02"/>
  </r>
  <r>
    <s v="Kelci Walkden"/>
    <x v="5"/>
    <s v="Baker's Choco Chips"/>
    <d v="2021-11-22T00:00:00"/>
    <n v="2919"/>
    <n v="127"/>
    <n v="1576.07"/>
    <n v="1342.93"/>
  </r>
  <r>
    <s v="Andria Kimpton"/>
    <x v="5"/>
    <s v="Mint Chip Choco"/>
    <d v="2021-11-22T00:00:00"/>
    <n v="3507"/>
    <n v="270"/>
    <n v="1544.3999999999999"/>
    <n v="1962.6000000000001"/>
  </r>
  <r>
    <s v="Curtice Advani"/>
    <x v="4"/>
    <s v="Manuka Honey Choco"/>
    <d v="2021-11-22T00:00:00"/>
    <n v="9044"/>
    <n v="431"/>
    <n v="2930.7999999999997"/>
    <n v="6113.2000000000007"/>
  </r>
  <r>
    <s v="Andria Kimpton"/>
    <x v="4"/>
    <s v="Fruit &amp; Nut Bars"/>
    <d v="2021-11-22T00:00:00"/>
    <n v="9016"/>
    <n v="564"/>
    <n v="2673.36"/>
    <n v="6342.6399999999994"/>
  </r>
  <r>
    <s v="Jehu Rudeforth"/>
    <x v="2"/>
    <s v="Smooth Sliky Salty"/>
    <d v="2021-11-22T00:00:00"/>
    <n v="7924"/>
    <n v="1330"/>
    <n v="3670.7999999999997"/>
    <n v="4253.2000000000007"/>
  </r>
  <r>
    <s v="Rafaelita Blaksland"/>
    <x v="3"/>
    <s v="After Nines"/>
    <d v="2021-11-22T00:00:00"/>
    <n v="294"/>
    <n v="17"/>
    <n v="173.91"/>
    <n v="120.09"/>
  </r>
  <r>
    <s v="Mallorie Waber"/>
    <x v="3"/>
    <s v="White Choc"/>
    <d v="2021-11-22T00:00:00"/>
    <n v="1463"/>
    <n v="133"/>
    <n v="855.18999999999994"/>
    <n v="607.81000000000006"/>
  </r>
  <r>
    <s v="Dennison Crosswaite"/>
    <x v="0"/>
    <s v="85% Dark Bars"/>
    <d v="2021-11-22T00:00:00"/>
    <n v="17423"/>
    <n v="910"/>
    <n v="9564.1"/>
    <n v="7858.9"/>
  </r>
  <r>
    <s v="Gunar Cockshoot"/>
    <x v="4"/>
    <s v="Peanut Butter Cubes"/>
    <d v="2021-11-22T00:00:00"/>
    <n v="10129"/>
    <n v="563"/>
    <n v="1491.95"/>
    <n v="8637.0499999999993"/>
  </r>
  <r>
    <s v="Beverie Moffet"/>
    <x v="2"/>
    <s v="Caramel Stuffed Bars"/>
    <d v="2021-11-22T00:00:00"/>
    <n v="11977"/>
    <n v="770"/>
    <n v="6491.0999999999995"/>
    <n v="5485.9000000000005"/>
  </r>
  <r>
    <s v="Jehu Rudeforth"/>
    <x v="0"/>
    <s v="Fruit &amp; Nut Bars"/>
    <d v="2021-11-22T00:00:00"/>
    <n v="2576"/>
    <n v="161"/>
    <n v="763.14"/>
    <n v="1812.8600000000001"/>
  </r>
  <r>
    <s v="Brien Boise"/>
    <x v="5"/>
    <s v="Orange Choco"/>
    <d v="2021-11-22T00:00:00"/>
    <n v="1414"/>
    <n v="71"/>
    <n v="261.28000000000003"/>
    <n v="1152.72"/>
  </r>
  <r>
    <s v="Wilone O'Kielt"/>
    <x v="4"/>
    <s v="Baker's Choco Chips"/>
    <d v="2021-11-22T00:00:00"/>
    <n v="10661"/>
    <n v="485"/>
    <n v="6018.85"/>
    <n v="4642.1499999999996"/>
  </r>
  <r>
    <s v="Gunar Cockshoot"/>
    <x v="3"/>
    <s v="White Choc"/>
    <d v="2021-11-22T00:00:00"/>
    <n v="2821"/>
    <n v="236"/>
    <n v="1517.48"/>
    <n v="1303.52"/>
  </r>
  <r>
    <s v="Rafaelita Blaksland"/>
    <x v="0"/>
    <s v="Fruit &amp; Nut Bars"/>
    <d v="2021-11-22T00:00:00"/>
    <n v="350"/>
    <n v="24"/>
    <n v="113.76"/>
    <n v="236.24"/>
  </r>
  <r>
    <s v="Kaine Padly"/>
    <x v="1"/>
    <s v="50% Dark Bites"/>
    <d v="2021-11-22T00:00:00"/>
    <n v="6944"/>
    <n v="278"/>
    <n v="2079.44"/>
    <n v="4864.5599999999995"/>
  </r>
  <r>
    <s v="Brien Boise"/>
    <x v="3"/>
    <s v="Choco Coated Almonds"/>
    <d v="2021-11-22T00:00:00"/>
    <n v="8057"/>
    <n v="700"/>
    <n v="2324"/>
    <n v="5733"/>
  </r>
  <r>
    <s v="Rafaelita Blaksland"/>
    <x v="5"/>
    <s v="85% Dark Bars"/>
    <d v="2021-11-22T00:00:00"/>
    <n v="13440"/>
    <n v="700"/>
    <n v="7357"/>
    <n v="6083"/>
  </r>
  <r>
    <s v="Ches Bonnell"/>
    <x v="2"/>
    <s v="White Choc"/>
    <d v="2021-11-22T00:00:00"/>
    <n v="4480"/>
    <n v="374"/>
    <n v="2404.8199999999997"/>
    <n v="2075.1800000000003"/>
  </r>
  <r>
    <s v="Kaine Padly"/>
    <x v="2"/>
    <s v="Almond Choco"/>
    <d v="2021-11-22T00:00:00"/>
    <n v="1218"/>
    <n v="77"/>
    <n v="396.55"/>
    <n v="821.45"/>
  </r>
  <r>
    <s v="Dennison Crosswaite"/>
    <x v="2"/>
    <s v="Drinking Coco"/>
    <d v="2021-11-22T00:00:00"/>
    <n v="2261"/>
    <n v="87"/>
    <n v="864.78"/>
    <n v="1396.22"/>
  </r>
  <r>
    <s v="Rafaelita Blaksland"/>
    <x v="1"/>
    <s v="Choco Coated Almonds"/>
    <d v="2021-11-22T00:00:00"/>
    <n v="8904"/>
    <n v="910"/>
    <n v="3021.2"/>
    <n v="5882.8"/>
  </r>
  <r>
    <s v="Oby Sorrel"/>
    <x v="4"/>
    <s v="99% Dark &amp; Pure"/>
    <d v="2021-11-22T00:00:00"/>
    <n v="6804"/>
    <n v="296"/>
    <n v="2288.08"/>
    <n v="4515.92"/>
  </r>
  <r>
    <s v="Dotty Strutley"/>
    <x v="4"/>
    <s v="Organic Choco Syrup"/>
    <d v="2021-11-22T00:00:00"/>
    <n v="11753"/>
    <n v="490"/>
    <n v="4689.3"/>
    <n v="7063.7"/>
  </r>
  <r>
    <s v="Gunar Cockshoot"/>
    <x v="3"/>
    <s v="Fruit &amp; Nut Bars"/>
    <d v="2021-11-22T00:00:00"/>
    <n v="5103"/>
    <n v="365"/>
    <n v="1730.1000000000001"/>
    <n v="3372.8999999999996"/>
  </r>
  <r>
    <s v="Dotty Strutley"/>
    <x v="0"/>
    <s v="Orange Choco"/>
    <d v="2021-11-22T00:00:00"/>
    <n v="5922"/>
    <n v="329"/>
    <n v="1210.72"/>
    <n v="4711.28"/>
  </r>
  <r>
    <s v="Dennison Crosswaite"/>
    <x v="2"/>
    <s v="70% Dark Bites"/>
    <d v="2021-11-22T00:00:00"/>
    <n v="10297"/>
    <n v="1470"/>
    <n v="7408.8"/>
    <n v="2888.2"/>
  </r>
  <r>
    <s v="Barr Faughny"/>
    <x v="2"/>
    <s v="Manuka Honey Choco"/>
    <d v="2021-11-22T00:00:00"/>
    <n v="2219"/>
    <n v="106"/>
    <n v="720.8"/>
    <n v="1498.2"/>
  </r>
  <r>
    <s v="Mallorie Waber"/>
    <x v="0"/>
    <s v="Raspberry Choco"/>
    <d v="2021-11-22T00:00:00"/>
    <n v="623"/>
    <n v="32"/>
    <n v="123.2"/>
    <n v="499.8"/>
  </r>
  <r>
    <s v="Madelene Upcott"/>
    <x v="3"/>
    <s v="Baker's Choco Chips"/>
    <d v="2021-11-22T00:00:00"/>
    <n v="518"/>
    <n v="22"/>
    <n v="273.02"/>
    <n v="244.98000000000002"/>
  </r>
  <r>
    <s v="Husein Augar"/>
    <x v="5"/>
    <s v="Mint Chip Choco"/>
    <d v="2021-11-22T00:00:00"/>
    <n v="15197"/>
    <n v="1260"/>
    <n v="7207.2"/>
    <n v="7989.8"/>
  </r>
  <r>
    <s v="Brien Boise"/>
    <x v="2"/>
    <s v="Smooth Sliky Salty"/>
    <d v="2021-11-22T00:00:00"/>
    <n v="3885"/>
    <n v="555"/>
    <n v="1531.8"/>
    <n v="2353.1999999999998"/>
  </r>
  <r>
    <s v="Roddy Speechley"/>
    <x v="1"/>
    <s v="Choco Coated Almonds"/>
    <d v="2021-11-22T00:00:00"/>
    <n v="77"/>
    <n v="8"/>
    <n v="26.56"/>
    <n v="50.44"/>
  </r>
  <r>
    <s v="Madelene Upcott"/>
    <x v="4"/>
    <s v="Smooth Sliky Salty"/>
    <d v="2021-11-22T00:00:00"/>
    <n v="1449"/>
    <n v="182"/>
    <n v="502.31999999999994"/>
    <n v="946.68000000000006"/>
  </r>
  <r>
    <s v="Husein Augar"/>
    <x v="2"/>
    <s v="Spicy Special Slims"/>
    <d v="2021-11-22T00:00:00"/>
    <n v="3381"/>
    <n v="339"/>
    <n v="2786.5800000000004"/>
    <n v="594.41999999999962"/>
  </r>
  <r>
    <s v="Mallorie Waber"/>
    <x v="5"/>
    <s v="Baker's Choco Chips"/>
    <d v="2021-11-22T00:00:00"/>
    <n v="5467"/>
    <n v="228"/>
    <n v="2829.48"/>
    <n v="2637.52"/>
  </r>
  <r>
    <s v="Roddy Speechley"/>
    <x v="5"/>
    <s v="Baker's Choco Chips"/>
    <d v="2021-11-22T00:00:00"/>
    <n v="3626"/>
    <n v="165"/>
    <n v="2047.65"/>
    <n v="1578.35"/>
  </r>
  <r>
    <s v="Ches Bonnell"/>
    <x v="4"/>
    <s v="Manuka Honey Choco"/>
    <d v="2021-11-22T00:00:00"/>
    <n v="4459"/>
    <n v="194"/>
    <n v="1319.2"/>
    <n v="3139.8"/>
  </r>
  <r>
    <s v="Gigi Bohling"/>
    <x v="5"/>
    <s v="50% Dark Bites"/>
    <d v="2021-11-22T00:00:00"/>
    <n v="2541"/>
    <n v="102"/>
    <n v="762.96"/>
    <n v="1778.04"/>
  </r>
  <r>
    <s v="Jehu Rudeforth"/>
    <x v="3"/>
    <s v="Choco Coated Almonds"/>
    <d v="2021-11-22T00:00:00"/>
    <n v="12208"/>
    <n v="1050"/>
    <n v="3486"/>
    <n v="8722"/>
  </r>
  <r>
    <s v="Curtice Advani"/>
    <x v="3"/>
    <s v="Manuka Honey Choco"/>
    <d v="2021-11-22T00:00:00"/>
    <n v="6370"/>
    <n v="290"/>
    <n v="1972"/>
    <n v="4398"/>
  </r>
  <r>
    <s v="Husein Augar"/>
    <x v="5"/>
    <s v="White Choc"/>
    <d v="2021-11-22T00:00:00"/>
    <n v="2198"/>
    <n v="170"/>
    <n v="1093.0999999999999"/>
    <n v="1104.9000000000001"/>
  </r>
  <r>
    <s v="Oby Sorrel"/>
    <x v="5"/>
    <s v="Orange Choco"/>
    <d v="2021-11-22T00:00:00"/>
    <n v="4424"/>
    <n v="246"/>
    <n v="905.28000000000009"/>
    <n v="3518.72"/>
  </r>
  <r>
    <s v="Marney O'Breen"/>
    <x v="1"/>
    <s v="After Nines"/>
    <d v="2021-11-22T00:00:00"/>
    <n v="4921"/>
    <n v="274"/>
    <n v="2803.02"/>
    <n v="2117.98"/>
  </r>
  <r>
    <s v="Madelene Upcott"/>
    <x v="5"/>
    <s v="Choco Coated Almonds"/>
    <d v="2021-11-22T00:00:00"/>
    <n v="6300"/>
    <n v="630"/>
    <n v="2091.6"/>
    <n v="4208.3999999999996"/>
  </r>
  <r>
    <s v="Madelene Upcott"/>
    <x v="1"/>
    <s v="70% Dark Bites"/>
    <d v="2021-11-22T00:00:00"/>
    <n v="18011"/>
    <n v="2030"/>
    <n v="10231.200000000001"/>
    <n v="7779.7999999999993"/>
  </r>
  <r>
    <s v="Madelene Upcott"/>
    <x v="4"/>
    <s v="99% Dark &amp; Pure"/>
    <d v="2021-11-22T00:00:00"/>
    <n v="6832"/>
    <n v="285"/>
    <n v="2203.0500000000002"/>
    <n v="4628.95"/>
  </r>
  <r>
    <s v="Brien Boise"/>
    <x v="5"/>
    <s v="Fruit &amp; Nut Bars"/>
    <d v="2021-11-23T00:00:00"/>
    <n v="1708"/>
    <n v="114"/>
    <n v="540.36"/>
    <n v="1167.6399999999999"/>
  </r>
  <r>
    <s v="Madelene Upcott"/>
    <x v="2"/>
    <s v="Smooth Sliky Salty"/>
    <d v="2021-11-23T00:00:00"/>
    <n v="1736"/>
    <n v="290"/>
    <n v="800.4"/>
    <n v="935.6"/>
  </r>
  <r>
    <s v="Madelene Upcott"/>
    <x v="0"/>
    <s v="Eclairs"/>
    <d v="2021-11-23T00:00:00"/>
    <n v="3934"/>
    <n v="656"/>
    <n v="4139.3599999999997"/>
    <n v="-205.35999999999967"/>
  </r>
  <r>
    <s v="Jan Morforth"/>
    <x v="0"/>
    <s v="Spicy Special Slims"/>
    <d v="2021-11-23T00:00:00"/>
    <n v="1365"/>
    <n v="152"/>
    <n v="1249.44"/>
    <n v="115.55999999999995"/>
  </r>
  <r>
    <s v="Rafaelita Blaksland"/>
    <x v="0"/>
    <s v="Peanut Butter Cubes"/>
    <d v="2021-11-23T00:00:00"/>
    <n v="10437"/>
    <n v="550"/>
    <n v="1457.5"/>
    <n v="8979.5"/>
  </r>
  <r>
    <s v="Brien Boise"/>
    <x v="2"/>
    <s v="After Nines"/>
    <d v="2021-11-23T00:00:00"/>
    <n v="6587"/>
    <n v="366"/>
    <n v="3744.1800000000003"/>
    <n v="2842.8199999999997"/>
  </r>
  <r>
    <s v="Van Tuxwell"/>
    <x v="3"/>
    <s v="Fruit &amp; Nut Bars"/>
    <d v="2021-11-23T00:00:00"/>
    <n v="7994"/>
    <n v="571"/>
    <n v="2706.54"/>
    <n v="5287.46"/>
  </r>
  <r>
    <s v="Dennison Crosswaite"/>
    <x v="5"/>
    <s v="After Nines"/>
    <d v="2021-11-23T00:00:00"/>
    <n v="9114"/>
    <n v="537"/>
    <n v="5493.51"/>
    <n v="3620.49"/>
  </r>
  <r>
    <s v="Kelci Walkden"/>
    <x v="4"/>
    <s v="After Nines"/>
    <d v="2021-11-23T00:00:00"/>
    <n v="371"/>
    <n v="24"/>
    <n v="245.52"/>
    <n v="125.47999999999999"/>
  </r>
  <r>
    <s v="Curtice Advani"/>
    <x v="1"/>
    <s v="Raspberry Choco"/>
    <d v="2021-11-23T00:00:00"/>
    <n v="4865"/>
    <n v="232"/>
    <n v="893.2"/>
    <n v="3971.8"/>
  </r>
  <r>
    <s v="Beverie Moffet"/>
    <x v="3"/>
    <s v="Organic Choco Syrup"/>
    <d v="2021-11-23T00:00:00"/>
    <n v="11123"/>
    <n v="464"/>
    <n v="4440.4800000000005"/>
    <n v="6682.5199999999995"/>
  </r>
  <r>
    <s v="Curtice Advani"/>
    <x v="2"/>
    <s v="Drinking Coco"/>
    <d v="2021-11-23T00:00:00"/>
    <n v="8687"/>
    <n v="335"/>
    <n v="3329.8999999999996"/>
    <n v="5357.1"/>
  </r>
  <r>
    <s v="Rafaelita Blaksland"/>
    <x v="4"/>
    <s v="85% Dark Bars"/>
    <d v="2021-11-23T00:00:00"/>
    <n v="714"/>
    <n v="36"/>
    <n v="378.36"/>
    <n v="335.64"/>
  </r>
  <r>
    <s v="Wilone O'Kielt"/>
    <x v="5"/>
    <s v="50% Dark Bites"/>
    <d v="2021-11-23T00:00:00"/>
    <n v="3346"/>
    <n v="134"/>
    <n v="1002.32"/>
    <n v="2343.6799999999998"/>
  </r>
  <r>
    <s v="Oby Sorrel"/>
    <x v="3"/>
    <s v="Spicy Special Slims"/>
    <d v="2021-11-23T00:00:00"/>
    <n v="3773"/>
    <n v="420"/>
    <n v="3452.4"/>
    <n v="320.59999999999991"/>
  </r>
  <r>
    <s v="Ches Bonnell"/>
    <x v="3"/>
    <s v="Mint Chip Choco"/>
    <d v="2021-11-23T00:00:00"/>
    <n v="2464"/>
    <n v="206"/>
    <n v="1178.32"/>
    <n v="1285.68"/>
  </r>
  <r>
    <s v="Dotty Strutley"/>
    <x v="2"/>
    <s v="70% Dark Bites"/>
    <d v="2021-11-23T00:00:00"/>
    <n v="7518"/>
    <n v="910"/>
    <n v="4586.3999999999996"/>
    <n v="2931.6000000000004"/>
  </r>
  <r>
    <s v="Oby Sorrel"/>
    <x v="5"/>
    <s v="Smooth Sliky Salty"/>
    <d v="2021-11-23T00:00:00"/>
    <n v="5278"/>
    <n v="770"/>
    <n v="2125.1999999999998"/>
    <n v="3152.8"/>
  </r>
  <r>
    <s v="Gunar Cockshoot"/>
    <x v="3"/>
    <s v="Almond Choco"/>
    <d v="2021-11-23T00:00:00"/>
    <n v="7763"/>
    <n v="486"/>
    <n v="2502.9"/>
    <n v="5260.1"/>
  </r>
  <r>
    <s v="Kaine Padly"/>
    <x v="2"/>
    <s v="85% Dark Bars"/>
    <d v="2021-11-23T00:00:00"/>
    <n v="2443"/>
    <n v="129"/>
    <n v="1355.79"/>
    <n v="1087.21"/>
  </r>
  <r>
    <s v="Madelene Upcott"/>
    <x v="5"/>
    <s v="Peanut Butter Cubes"/>
    <d v="2021-11-23T00:00:00"/>
    <n v="4235"/>
    <n v="250"/>
    <n v="662.5"/>
    <n v="3572.5"/>
  </r>
  <r>
    <s v="Beverie Moffet"/>
    <x v="5"/>
    <s v="Baker's Choco Chips"/>
    <d v="2021-11-23T00:00:00"/>
    <n v="4928"/>
    <n v="224"/>
    <n v="2779.84"/>
    <n v="2148.16"/>
  </r>
  <r>
    <s v="Kelci Walkden"/>
    <x v="1"/>
    <s v="50% Dark Bites"/>
    <d v="2021-11-23T00:00:00"/>
    <n v="3528"/>
    <n v="131"/>
    <n v="979.88000000000011"/>
    <n v="2548.12"/>
  </r>
  <r>
    <s v="Camilla Castle"/>
    <x v="3"/>
    <s v="Peanut Butter Cubes"/>
    <d v="2021-11-23T00:00:00"/>
    <n v="9177"/>
    <n v="483"/>
    <n v="1279.95"/>
    <n v="7897.05"/>
  </r>
  <r>
    <s v="Gigi Bohling"/>
    <x v="1"/>
    <s v="Choco Coated Almonds"/>
    <d v="2021-11-23T00:00:00"/>
    <n v="15680"/>
    <n v="1330"/>
    <n v="4415.5999999999995"/>
    <n v="11264.400000000001"/>
  </r>
  <r>
    <s v="Gunar Cockshoot"/>
    <x v="1"/>
    <s v="After Nines"/>
    <d v="2021-11-23T00:00:00"/>
    <n v="16443"/>
    <n v="980"/>
    <n v="10025.4"/>
    <n v="6417.6"/>
  </r>
  <r>
    <s v="Rafaelita Blaksland"/>
    <x v="3"/>
    <s v="Baker's Choco Chips"/>
    <d v="2021-11-23T00:00:00"/>
    <n v="7308"/>
    <n v="333"/>
    <n v="4132.53"/>
    <n v="3175.4700000000003"/>
  </r>
  <r>
    <s v="Curtice Advani"/>
    <x v="0"/>
    <s v="Drinking Coco"/>
    <d v="2021-11-23T00:00:00"/>
    <n v="5481"/>
    <n v="203"/>
    <n v="2017.82"/>
    <n v="3463.1800000000003"/>
  </r>
  <r>
    <s v="Jan Morforth"/>
    <x v="3"/>
    <s v="White Choc"/>
    <d v="2021-11-23T00:00:00"/>
    <n v="847"/>
    <n v="66"/>
    <n v="424.38"/>
    <n v="422.62"/>
  </r>
  <r>
    <s v="Curtice Advani"/>
    <x v="2"/>
    <s v="Milk Bars"/>
    <d v="2021-11-24T00:00:00"/>
    <n v="3150"/>
    <n v="210"/>
    <n v="1104.5999999999999"/>
    <n v="2045.4"/>
  </r>
  <r>
    <s v="Karlen McCaffrey"/>
    <x v="1"/>
    <s v="99% Dark &amp; Pure"/>
    <d v="2021-11-24T00:00:00"/>
    <n v="7427"/>
    <n v="310"/>
    <n v="2396.3000000000002"/>
    <n v="5030.7"/>
  </r>
  <r>
    <s v="Brien Boise"/>
    <x v="4"/>
    <s v="Caramel Stuffed Bars"/>
    <d v="2021-11-24T00:00:00"/>
    <n v="2548"/>
    <n v="170"/>
    <n v="1433.1"/>
    <n v="1114.9000000000001"/>
  </r>
  <r>
    <s v="Mallorie Waber"/>
    <x v="5"/>
    <s v="Milk Bars"/>
    <d v="2021-11-24T00:00:00"/>
    <n v="3913"/>
    <n v="231"/>
    <n v="1215.06"/>
    <n v="2697.94"/>
  </r>
  <r>
    <s v="Gunar Cockshoot"/>
    <x v="0"/>
    <s v="Smooth Sliky Salty"/>
    <d v="2021-11-24T00:00:00"/>
    <n v="14140"/>
    <n v="2030"/>
    <n v="5602.7999999999993"/>
    <n v="8537.2000000000007"/>
  </r>
  <r>
    <s v="Van Tuxwell"/>
    <x v="2"/>
    <s v="85% Dark Bars"/>
    <d v="2021-11-24T00:00:00"/>
    <n v="1008"/>
    <n v="54"/>
    <n v="567.54"/>
    <n v="440.46000000000004"/>
  </r>
  <r>
    <s v="Camilla Castle"/>
    <x v="3"/>
    <s v="85% Dark Bars"/>
    <d v="2021-11-24T00:00:00"/>
    <n v="5985"/>
    <n v="333"/>
    <n v="3499.83"/>
    <n v="2485.17"/>
  </r>
  <r>
    <s v="Kelci Walkden"/>
    <x v="4"/>
    <s v="White Choc"/>
    <d v="2021-11-24T00:00:00"/>
    <n v="4172"/>
    <n v="380"/>
    <n v="2443.4"/>
    <n v="1728.6"/>
  </r>
  <r>
    <s v="Jehu Rudeforth"/>
    <x v="0"/>
    <s v="Almond Choco"/>
    <d v="2021-11-24T00:00:00"/>
    <n v="5838"/>
    <n v="417"/>
    <n v="2147.5500000000002"/>
    <n v="3690.45"/>
  </r>
  <r>
    <s v="Gunar Cockshoot"/>
    <x v="4"/>
    <s v="70% Dark Bites"/>
    <d v="2021-11-24T00:00:00"/>
    <n v="5215"/>
    <n v="770"/>
    <n v="3880.8"/>
    <n v="1334.1999999999998"/>
  </r>
  <r>
    <s v="Kelci Walkden"/>
    <x v="1"/>
    <s v="Choco Coated Almonds"/>
    <d v="2021-11-24T00:00:00"/>
    <n v="4795"/>
    <n v="436"/>
    <n v="1447.52"/>
    <n v="3347.48"/>
  </r>
  <r>
    <s v="Husein Augar"/>
    <x v="0"/>
    <s v="Baker's Choco Chips"/>
    <d v="2021-11-24T00:00:00"/>
    <n v="1155"/>
    <n v="51"/>
    <n v="632.91"/>
    <n v="522.09"/>
  </r>
  <r>
    <s v="Camilla Castle"/>
    <x v="2"/>
    <s v="99% Dark &amp; Pure"/>
    <d v="2021-11-24T00:00:00"/>
    <n v="3325"/>
    <n v="152"/>
    <n v="1174.96"/>
    <n v="2150.04"/>
  </r>
  <r>
    <s v="Dennison Crosswaite"/>
    <x v="3"/>
    <s v="Orange Choco"/>
    <d v="2021-11-24T00:00:00"/>
    <n v="4116"/>
    <n v="229"/>
    <n v="842.72"/>
    <n v="3273.2799999999997"/>
  </r>
  <r>
    <s v="Oby Sorrel"/>
    <x v="3"/>
    <s v="85% Dark Bars"/>
    <d v="2021-11-24T00:00:00"/>
    <n v="9849"/>
    <n v="493"/>
    <n v="5181.43"/>
    <n v="4667.57"/>
  </r>
  <r>
    <s v="Rafaelita Blaksland"/>
    <x v="0"/>
    <s v="Spicy Special Slims"/>
    <d v="2021-11-24T00:00:00"/>
    <n v="3976"/>
    <n v="442"/>
    <n v="3633.2400000000002"/>
    <n v="342.75999999999976"/>
  </r>
  <r>
    <s v="Rafaelita Blaksland"/>
    <x v="0"/>
    <s v="Eclairs"/>
    <d v="2021-11-24T00:00:00"/>
    <n v="7175"/>
    <n v="1190"/>
    <n v="7508.9"/>
    <n v="-333.89999999999964"/>
  </r>
  <r>
    <s v="Jehu Rudeforth"/>
    <x v="5"/>
    <s v="Almond Choco"/>
    <d v="2021-11-24T00:00:00"/>
    <n v="19677"/>
    <n v="1260"/>
    <n v="6489"/>
    <n v="13188"/>
  </r>
  <r>
    <s v="Dennison Crosswaite"/>
    <x v="4"/>
    <s v="Manuka Honey Choco"/>
    <d v="2021-11-24T00:00:00"/>
    <n v="7000"/>
    <n v="334"/>
    <n v="2271.1999999999998"/>
    <n v="4728.8"/>
  </r>
  <r>
    <s v="Kaine Padly"/>
    <x v="1"/>
    <s v="Organic Choco Syrup"/>
    <d v="2021-11-24T00:00:00"/>
    <n v="2037"/>
    <n v="85"/>
    <n v="813.45"/>
    <n v="1223.55"/>
  </r>
  <r>
    <s v="Gunar Cockshoot"/>
    <x v="3"/>
    <s v="50% Dark Bites"/>
    <d v="2021-11-24T00:00:00"/>
    <n v="5866"/>
    <n v="235"/>
    <n v="1757.8000000000002"/>
    <n v="4108.2"/>
  </r>
  <r>
    <s v="Dotty Strutley"/>
    <x v="0"/>
    <s v="Mint Chip Choco"/>
    <d v="2021-11-24T00:00:00"/>
    <n v="4298"/>
    <n v="307"/>
    <n v="1756.04"/>
    <n v="2541.96"/>
  </r>
  <r>
    <s v="Oby Sorrel"/>
    <x v="1"/>
    <s v="Baker's Choco Chips"/>
    <d v="2021-11-24T00:00:00"/>
    <n v="9100"/>
    <n v="396"/>
    <n v="4914.3599999999997"/>
    <n v="4185.6400000000003"/>
  </r>
  <r>
    <s v="Dennison Crosswaite"/>
    <x v="5"/>
    <s v="Spicy Special Slims"/>
    <d v="2021-11-24T00:00:00"/>
    <n v="280"/>
    <n v="35"/>
    <n v="287.70000000000005"/>
    <n v="-7.7000000000000455"/>
  </r>
  <r>
    <s v="Dennison Crosswaite"/>
    <x v="4"/>
    <s v="70% Dark Bites"/>
    <d v="2021-11-24T00:00:00"/>
    <n v="3745"/>
    <n v="469"/>
    <n v="2363.7600000000002"/>
    <n v="1381.2399999999998"/>
  </r>
  <r>
    <s v="Oby Sorrel"/>
    <x v="1"/>
    <s v="70% Dark Bites"/>
    <d v="2021-11-24T00:00:00"/>
    <n v="4522"/>
    <n v="503"/>
    <n v="2535.12"/>
    <n v="1986.88"/>
  </r>
  <r>
    <s v="Andria Kimpton"/>
    <x v="4"/>
    <s v="50% Dark Bites"/>
    <d v="2021-11-24T00:00:00"/>
    <n v="1414"/>
    <n v="55"/>
    <n v="411.40000000000003"/>
    <n v="1002.5999999999999"/>
  </r>
  <r>
    <s v="Barr Faughny"/>
    <x v="4"/>
    <s v="Orange Choco"/>
    <d v="2021-11-24T00:00:00"/>
    <n v="7357"/>
    <n v="409"/>
    <n v="1505.1200000000001"/>
    <n v="5851.88"/>
  </r>
  <r>
    <s v="Marney O'Breen"/>
    <x v="3"/>
    <s v="Caramel Stuffed Bars"/>
    <d v="2021-11-24T00:00:00"/>
    <n v="6643"/>
    <n v="443"/>
    <n v="3734.49"/>
    <n v="2908.51"/>
  </r>
  <r>
    <s v="Andria Kimpton"/>
    <x v="2"/>
    <s v="Orange Choco"/>
    <d v="2021-11-24T00:00:00"/>
    <n v="2457"/>
    <n v="130"/>
    <n v="478.40000000000003"/>
    <n v="1978.6"/>
  </r>
  <r>
    <s v="Beverie Moffet"/>
    <x v="0"/>
    <s v="50% Dark Bites"/>
    <d v="2021-11-24T00:00:00"/>
    <n v="7924"/>
    <n v="305"/>
    <n v="2281.4"/>
    <n v="5642.6"/>
  </r>
  <r>
    <s v="Gigi Bohling"/>
    <x v="5"/>
    <s v="Peanut Butter Cubes"/>
    <d v="2021-11-24T00:00:00"/>
    <n v="4410"/>
    <n v="245"/>
    <n v="649.25"/>
    <n v="3760.75"/>
  </r>
  <r>
    <s v="Husein Augar"/>
    <x v="3"/>
    <s v="85% Dark Bars"/>
    <d v="2021-11-24T00:00:00"/>
    <n v="9779"/>
    <n v="515"/>
    <n v="5412.65"/>
    <n v="4366.3500000000004"/>
  </r>
  <r>
    <s v="Rafaelita Blaksland"/>
    <x v="2"/>
    <s v="Eclairs"/>
    <d v="2021-11-24T00:00:00"/>
    <n v="1358"/>
    <n v="194"/>
    <n v="1224.1399999999999"/>
    <n v="133.86000000000013"/>
  </r>
  <r>
    <s v="Jan Morforth"/>
    <x v="5"/>
    <s v="Fruit &amp; Nut Bars"/>
    <d v="2021-11-24T00:00:00"/>
    <n v="112"/>
    <n v="7"/>
    <n v="33.18"/>
    <n v="78.819999999999993"/>
  </r>
  <r>
    <s v="Dotty Strutley"/>
    <x v="0"/>
    <s v="Spicy Special Slims"/>
    <d v="2021-11-24T00:00:00"/>
    <n v="10808"/>
    <n v="1190"/>
    <n v="9781.8000000000011"/>
    <n v="1026.1999999999989"/>
  </r>
  <r>
    <s v="Husein Augar"/>
    <x v="5"/>
    <s v="99% Dark &amp; Pure"/>
    <d v="2021-11-24T00:00:00"/>
    <n v="609"/>
    <n v="27"/>
    <n v="208.71"/>
    <n v="400.28999999999996"/>
  </r>
  <r>
    <s v="Dennison Crosswaite"/>
    <x v="4"/>
    <s v="White Choc"/>
    <d v="2021-11-24T00:00:00"/>
    <n v="3591"/>
    <n v="277"/>
    <n v="1781.11"/>
    <n v="1809.89"/>
  </r>
  <r>
    <s v="Marney O'Breen"/>
    <x v="4"/>
    <s v="After Nines"/>
    <d v="2021-11-24T00:00:00"/>
    <n v="3521"/>
    <n v="196"/>
    <n v="2005.0800000000002"/>
    <n v="1515.9199999999998"/>
  </r>
  <r>
    <s v="Ches Bonnell"/>
    <x v="3"/>
    <s v="Almond Choco"/>
    <d v="2021-11-24T00:00:00"/>
    <n v="3129"/>
    <n v="196"/>
    <n v="1009.4000000000001"/>
    <n v="2119.6"/>
  </r>
  <r>
    <s v="Curtice Advani"/>
    <x v="4"/>
    <s v="After Nines"/>
    <d v="2021-11-24T00:00:00"/>
    <n v="4445"/>
    <n v="262"/>
    <n v="2680.26"/>
    <n v="1764.7399999999998"/>
  </r>
  <r>
    <s v="Mallorie Waber"/>
    <x v="5"/>
    <s v="Eclairs"/>
    <d v="2021-11-24T00:00:00"/>
    <n v="3682"/>
    <n v="614"/>
    <n v="3874.3399999999997"/>
    <n v="-192.33999999999969"/>
  </r>
  <r>
    <s v="Barr Faughny"/>
    <x v="3"/>
    <s v="Caramel Stuffed Bars"/>
    <d v="2021-11-24T00:00:00"/>
    <n v="1687"/>
    <n v="100"/>
    <n v="843"/>
    <n v="844"/>
  </r>
  <r>
    <s v="Dennison Crosswaite"/>
    <x v="0"/>
    <s v="99% Dark &amp; Pure"/>
    <d v="2021-11-24T00:00:00"/>
    <n v="3738"/>
    <n v="163"/>
    <n v="1259.99"/>
    <n v="2478.0100000000002"/>
  </r>
  <r>
    <s v="Kelci Walkden"/>
    <x v="3"/>
    <s v="50% Dark Bites"/>
    <d v="2021-11-24T00:00:00"/>
    <n v="1113"/>
    <n v="45"/>
    <n v="336.6"/>
    <n v="776.4"/>
  </r>
  <r>
    <s v="Rafaelita Blaksland"/>
    <x v="5"/>
    <s v="Drinking Coco"/>
    <d v="2021-11-24T00:00:00"/>
    <n v="7581"/>
    <n v="281"/>
    <n v="2793.14"/>
    <n v="4787.8600000000006"/>
  </r>
  <r>
    <s v="Karlen McCaffrey"/>
    <x v="0"/>
    <s v="70% Dark Bites"/>
    <d v="2021-11-24T00:00:00"/>
    <n v="3430"/>
    <n v="382"/>
    <n v="1925.28"/>
    <n v="1504.72"/>
  </r>
  <r>
    <s v="Kelci Walkden"/>
    <x v="1"/>
    <s v="White Choc"/>
    <d v="2021-11-24T00:00:00"/>
    <n v="4830"/>
    <n v="440"/>
    <n v="2829.2"/>
    <n v="2000.8000000000002"/>
  </r>
  <r>
    <s v="Kaine Padly"/>
    <x v="5"/>
    <s v="Manuka Honey Choco"/>
    <d v="2021-11-24T00:00:00"/>
    <n v="8736"/>
    <n v="380"/>
    <n v="2584"/>
    <n v="6152"/>
  </r>
  <r>
    <s v="Husein Augar"/>
    <x v="2"/>
    <s v="85% Dark Bars"/>
    <d v="2021-11-24T00:00:00"/>
    <n v="686"/>
    <n v="37"/>
    <n v="388.87"/>
    <n v="297.13"/>
  </r>
  <r>
    <s v="Marney O'Breen"/>
    <x v="0"/>
    <s v="Drinking Coco"/>
    <d v="2021-11-24T00:00:00"/>
    <n v="8211"/>
    <n v="316"/>
    <n v="3141.04"/>
    <n v="5069.96"/>
  </r>
  <r>
    <s v="Camilla Castle"/>
    <x v="0"/>
    <s v="70% Dark Bites"/>
    <d v="2021-11-24T00:00:00"/>
    <n v="15743"/>
    <n v="1960"/>
    <n v="9878.4"/>
    <n v="5864.6"/>
  </r>
  <r>
    <s v="Gigi Bohling"/>
    <x v="3"/>
    <s v="Milk Bars"/>
    <d v="2021-11-24T00:00:00"/>
    <n v="3549"/>
    <n v="237"/>
    <n v="1246.6199999999999"/>
    <n v="2302.38"/>
  </r>
  <r>
    <s v="Husein Augar"/>
    <x v="5"/>
    <s v="Milk Bars"/>
    <d v="2021-11-24T00:00:00"/>
    <n v="3472"/>
    <n v="217"/>
    <n v="1141.4199999999998"/>
    <n v="2330.58"/>
  </r>
  <r>
    <s v="Jehu Rudeforth"/>
    <x v="5"/>
    <s v="Spicy Special Slims"/>
    <d v="2021-11-24T00:00:00"/>
    <n v="5348"/>
    <n v="669"/>
    <n v="5499.18"/>
    <n v="-151.18000000000029"/>
  </r>
  <r>
    <s v="Beverie Moffet"/>
    <x v="4"/>
    <s v="Raspberry Choco"/>
    <d v="2021-11-24T00:00:00"/>
    <n v="5299"/>
    <n v="241"/>
    <n v="927.85"/>
    <n v="4371.1499999999996"/>
  </r>
  <r>
    <s v="Jehu Rudeforth"/>
    <x v="1"/>
    <s v="Manuka Honey Choco"/>
    <d v="2021-11-24T00:00:00"/>
    <n v="7294"/>
    <n v="348"/>
    <n v="2366.4"/>
    <n v="4927.6000000000004"/>
  </r>
  <r>
    <s v="Beverie Moffet"/>
    <x v="4"/>
    <s v="Eclairs"/>
    <d v="2021-11-24T00:00:00"/>
    <n v="12166"/>
    <n v="2030"/>
    <n v="12809.3"/>
    <n v="-643.29999999999927"/>
  </r>
  <r>
    <s v="Dotty Strutley"/>
    <x v="4"/>
    <s v="Baker's Choco Chips"/>
    <d v="2021-11-24T00:00:00"/>
    <n v="3843"/>
    <n v="175"/>
    <n v="2171.75"/>
    <n v="1671.25"/>
  </r>
  <r>
    <s v="Van Tuxwell"/>
    <x v="4"/>
    <s v="50% Dark Bites"/>
    <d v="2021-11-24T00:00:00"/>
    <n v="2170"/>
    <n v="87"/>
    <n v="650.76"/>
    <n v="1519.24"/>
  </r>
  <r>
    <s v="Rafaelita Blaksland"/>
    <x v="0"/>
    <s v="Raspberry Choco"/>
    <d v="2021-11-24T00:00:00"/>
    <n v="7805"/>
    <n v="391"/>
    <n v="1505.3500000000001"/>
    <n v="6299.65"/>
  </r>
  <r>
    <s v="Barr Faughny"/>
    <x v="3"/>
    <s v="70% Dark Bites"/>
    <d v="2021-11-25T00:00:00"/>
    <n v="2709"/>
    <n v="387"/>
    <n v="1950.48"/>
    <n v="758.52"/>
  </r>
  <r>
    <s v="Jan Morforth"/>
    <x v="4"/>
    <s v="Organic Choco Syrup"/>
    <d v="2021-11-25T00:00:00"/>
    <n v="2905"/>
    <n v="133"/>
    <n v="1272.81"/>
    <n v="1632.19"/>
  </r>
  <r>
    <s v="Madelene Upcott"/>
    <x v="2"/>
    <s v="After Nines"/>
    <d v="2021-11-25T00:00:00"/>
    <n v="3045"/>
    <n v="170"/>
    <n v="1739.1000000000001"/>
    <n v="1305.8999999999999"/>
  </r>
  <r>
    <s v="Roddy Speechley"/>
    <x v="3"/>
    <s v="99% Dark &amp; Pure"/>
    <d v="2021-11-25T00:00:00"/>
    <n v="3199"/>
    <n v="134"/>
    <n v="1035.8200000000002"/>
    <n v="2163.1799999999998"/>
  </r>
  <r>
    <s v="Kelci Walkden"/>
    <x v="0"/>
    <s v="Spicy Special Slims"/>
    <d v="2021-11-25T00:00:00"/>
    <n v="6860"/>
    <n v="770"/>
    <n v="6329.4000000000005"/>
    <n v="530.59999999999945"/>
  </r>
  <r>
    <s v="Jehu Rudeforth"/>
    <x v="5"/>
    <s v="Smooth Sliky Salty"/>
    <d v="2021-11-25T00:00:00"/>
    <n v="7777"/>
    <n v="1120"/>
    <n v="3091.2"/>
    <n v="4685.8"/>
  </r>
  <r>
    <s v="Barr Faughny"/>
    <x v="0"/>
    <s v="Raspberry Choco"/>
    <d v="2021-11-25T00:00:00"/>
    <n v="16709"/>
    <n v="840"/>
    <n v="3234"/>
    <n v="13475"/>
  </r>
  <r>
    <s v="Barr Faughny"/>
    <x v="3"/>
    <s v="Smooth Sliky Salty"/>
    <d v="2021-11-25T00:00:00"/>
    <n v="5642"/>
    <n v="910"/>
    <n v="2511.6"/>
    <n v="3130.4"/>
  </r>
  <r>
    <s v="Husein Augar"/>
    <x v="3"/>
    <s v="Organic Choco Syrup"/>
    <d v="2021-11-25T00:00:00"/>
    <n v="1848"/>
    <n v="81"/>
    <n v="775.17000000000007"/>
    <n v="1072.83"/>
  </r>
  <r>
    <s v="Van Tuxwell"/>
    <x v="0"/>
    <s v="Milk Bars"/>
    <d v="2021-11-25T00:00:00"/>
    <n v="4711"/>
    <n v="278"/>
    <n v="1462.28"/>
    <n v="3248.7200000000003"/>
  </r>
  <r>
    <s v="Kelci Walkden"/>
    <x v="3"/>
    <s v="70% Dark Bites"/>
    <d v="2021-11-25T00:00:00"/>
    <n v="5831"/>
    <n v="840"/>
    <n v="4233.6000000000004"/>
    <n v="1597.3999999999996"/>
  </r>
  <r>
    <s v="Madelene Upcott"/>
    <x v="0"/>
    <s v="Drinking Coco"/>
    <d v="2021-11-25T00:00:00"/>
    <n v="15967"/>
    <n v="615"/>
    <n v="6113.0999999999995"/>
    <n v="9853.9000000000015"/>
  </r>
  <r>
    <s v="Rafaelita Blaksland"/>
    <x v="4"/>
    <s v="Orange Choco"/>
    <d v="2021-11-25T00:00:00"/>
    <n v="6510"/>
    <n v="343"/>
    <n v="1262.24"/>
    <n v="5247.76"/>
  </r>
  <r>
    <s v="Marney O'Breen"/>
    <x v="3"/>
    <s v="Mint Chip Choco"/>
    <d v="2021-11-25T00:00:00"/>
    <n v="91"/>
    <n v="7"/>
    <n v="40.04"/>
    <n v="50.96"/>
  </r>
  <r>
    <s v="Kaine Padly"/>
    <x v="3"/>
    <s v="Almond Choco"/>
    <d v="2021-11-25T00:00:00"/>
    <n v="6286"/>
    <n v="449"/>
    <n v="2312.3500000000004"/>
    <n v="3973.6499999999996"/>
  </r>
  <r>
    <s v="Wilone O'Kielt"/>
    <x v="1"/>
    <s v="Organic Choco Syrup"/>
    <d v="2021-11-25T00:00:00"/>
    <n v="8512"/>
    <n v="355"/>
    <n v="3397.35"/>
    <n v="5114.6499999999996"/>
  </r>
  <r>
    <s v="Rafaelita Blaksland"/>
    <x v="4"/>
    <s v="Smooth Sliky Salty"/>
    <d v="2021-11-25T00:00:00"/>
    <n v="3472"/>
    <n v="496"/>
    <n v="1368.9599999999998"/>
    <n v="2103.04"/>
  </r>
  <r>
    <s v="Andria Kimpton"/>
    <x v="3"/>
    <s v="Orange Choco"/>
    <d v="2021-11-25T00:00:00"/>
    <n v="10556"/>
    <n v="528"/>
    <n v="1943.0400000000002"/>
    <n v="8612.9599999999991"/>
  </r>
  <r>
    <s v="Andria Kimpton"/>
    <x v="3"/>
    <s v="Spicy Special Slims"/>
    <d v="2021-11-25T00:00:00"/>
    <n v="4830"/>
    <n v="604"/>
    <n v="4964.88"/>
    <n v="-134.88000000000011"/>
  </r>
  <r>
    <s v="Dennison Crosswaite"/>
    <x v="4"/>
    <s v="Caramel Stuffed Bars"/>
    <d v="2021-11-25T00:00:00"/>
    <n v="854"/>
    <n v="54"/>
    <n v="455.21999999999997"/>
    <n v="398.78000000000003"/>
  </r>
  <r>
    <s v="Dotty Strutley"/>
    <x v="3"/>
    <s v="99% Dark &amp; Pure"/>
    <d v="2021-11-26T00:00:00"/>
    <n v="364"/>
    <n v="16"/>
    <n v="123.68"/>
    <n v="240.32"/>
  </r>
  <r>
    <s v="Beverie Moffet"/>
    <x v="3"/>
    <s v="Almond Choco"/>
    <d v="2021-11-26T00:00:00"/>
    <n v="11781"/>
    <n v="770"/>
    <n v="3965.5000000000005"/>
    <n v="7815.5"/>
  </r>
  <r>
    <s v="Roddy Speechley"/>
    <x v="2"/>
    <s v="Choco Coated Almonds"/>
    <d v="2021-11-26T00:00:00"/>
    <n v="2044"/>
    <n v="171"/>
    <n v="567.72"/>
    <n v="1476.28"/>
  </r>
  <r>
    <s v="Gigi Bohling"/>
    <x v="4"/>
    <s v="Mint Chip Choco"/>
    <d v="2021-11-26T00:00:00"/>
    <n v="2898"/>
    <n v="242"/>
    <n v="1384.24"/>
    <n v="1513.76"/>
  </r>
  <r>
    <s v="Karlen McCaffrey"/>
    <x v="2"/>
    <s v="Spicy Special Slims"/>
    <d v="2021-11-26T00:00:00"/>
    <n v="3192"/>
    <n v="355"/>
    <n v="2918.1000000000004"/>
    <n v="273.89999999999964"/>
  </r>
  <r>
    <s v="Kelci Walkden"/>
    <x v="5"/>
    <s v="Spicy Special Slims"/>
    <d v="2021-11-26T00:00:00"/>
    <n v="10990"/>
    <n v="1400"/>
    <n v="11508"/>
    <n v="-518"/>
  </r>
  <r>
    <s v="Jan Morforth"/>
    <x v="4"/>
    <s v="Mint Chip Choco"/>
    <d v="2021-11-26T00:00:00"/>
    <n v="1974"/>
    <n v="152"/>
    <n v="869.43999999999994"/>
    <n v="1104.56"/>
  </r>
  <r>
    <s v="Gigi Bohling"/>
    <x v="4"/>
    <s v="Drinking Coco"/>
    <d v="2021-11-26T00:00:00"/>
    <n v="357"/>
    <n v="14"/>
    <n v="139.16"/>
    <n v="217.84"/>
  </r>
  <r>
    <s v="Barr Faughny"/>
    <x v="2"/>
    <s v="Choco Coated Almonds"/>
    <d v="2021-11-26T00:00:00"/>
    <n v="7812"/>
    <n v="700"/>
    <n v="2324"/>
    <n v="5488"/>
  </r>
  <r>
    <s v="Curtice Advani"/>
    <x v="3"/>
    <s v="85% Dark Bars"/>
    <d v="2021-11-26T00:00:00"/>
    <n v="6202"/>
    <n v="327"/>
    <n v="3436.77"/>
    <n v="2765.23"/>
  </r>
  <r>
    <s v="Gunar Cockshoot"/>
    <x v="4"/>
    <s v="Mint Chip Choco"/>
    <d v="2021-11-26T00:00:00"/>
    <n v="12068"/>
    <n v="910"/>
    <n v="5205.2"/>
    <n v="6862.8"/>
  </r>
  <r>
    <s v="Dotty Strutley"/>
    <x v="1"/>
    <s v="Fruit &amp; Nut Bars"/>
    <d v="2021-11-26T00:00:00"/>
    <n v="6363"/>
    <n v="455"/>
    <n v="2156.7000000000003"/>
    <n v="4206.2999999999993"/>
  </r>
  <r>
    <s v="Jan Morforth"/>
    <x v="2"/>
    <s v="Baker's Choco Chips"/>
    <d v="2021-11-26T00:00:00"/>
    <n v="6006"/>
    <n v="251"/>
    <n v="3114.91"/>
    <n v="2891.09"/>
  </r>
  <r>
    <s v="Brien Boise"/>
    <x v="0"/>
    <s v="Peanut Butter Cubes"/>
    <d v="2021-11-26T00:00:00"/>
    <n v="5579"/>
    <n v="310"/>
    <n v="821.5"/>
    <n v="4757.5"/>
  </r>
  <r>
    <s v="Madelene Upcott"/>
    <x v="1"/>
    <s v="Baker's Choco Chips"/>
    <d v="2021-11-26T00:00:00"/>
    <n v="2590"/>
    <n v="108"/>
    <n v="1340.28"/>
    <n v="1249.72"/>
  </r>
  <r>
    <s v="Barr Faughny"/>
    <x v="2"/>
    <s v="Drinking Coco"/>
    <d v="2021-11-26T00:00:00"/>
    <n v="3066"/>
    <n v="118"/>
    <n v="1172.9199999999998"/>
    <n v="1893.0800000000002"/>
  </r>
  <r>
    <s v="Brien Boise"/>
    <x v="0"/>
    <s v="Milk Bars"/>
    <d v="2021-11-26T00:00:00"/>
    <n v="4627"/>
    <n v="309"/>
    <n v="1625.34"/>
    <n v="3001.66"/>
  </r>
  <r>
    <s v="Van Tuxwell"/>
    <x v="4"/>
    <s v="Fruit &amp; Nut Bars"/>
    <d v="2021-11-26T00:00:00"/>
    <n v="2422"/>
    <n v="152"/>
    <n v="720.48"/>
    <n v="1701.52"/>
  </r>
  <r>
    <s v="Van Tuxwell"/>
    <x v="4"/>
    <s v="Baker's Choco Chips"/>
    <d v="2021-11-26T00:00:00"/>
    <n v="11718"/>
    <n v="489"/>
    <n v="6068.49"/>
    <n v="5649.51"/>
  </r>
  <r>
    <s v="Gunar Cockshoot"/>
    <x v="5"/>
    <s v="Drinking Coco"/>
    <d v="2021-11-26T00:00:00"/>
    <n v="4942"/>
    <n v="198"/>
    <n v="1968.12"/>
    <n v="2973.88"/>
  </r>
  <r>
    <s v="Dotty Strutley"/>
    <x v="0"/>
    <s v="White Choc"/>
    <d v="2021-11-26T00:00:00"/>
    <n v="364"/>
    <n v="31"/>
    <n v="199.32999999999998"/>
    <n v="164.67000000000002"/>
  </r>
  <r>
    <s v="Camilla Castle"/>
    <x v="4"/>
    <s v="Smooth Sliky Salty"/>
    <d v="2021-11-26T00:00:00"/>
    <n v="9863"/>
    <n v="1610"/>
    <n v="4443.5999999999995"/>
    <n v="5419.4000000000005"/>
  </r>
  <r>
    <s v="Oby Sorrel"/>
    <x v="1"/>
    <s v="Choco Coated Almonds"/>
    <d v="2021-11-26T00:00:00"/>
    <n v="938"/>
    <n v="94"/>
    <n v="312.08"/>
    <n v="625.92000000000007"/>
  </r>
  <r>
    <s v="Andria Kimpton"/>
    <x v="1"/>
    <s v="Spicy Special Slims"/>
    <d v="2021-11-26T00:00:00"/>
    <n v="10829"/>
    <n v="1190"/>
    <n v="9781.8000000000011"/>
    <n v="1047.1999999999989"/>
  </r>
  <r>
    <s v="Brien Boise"/>
    <x v="2"/>
    <s v="Fruit &amp; Nut Bars"/>
    <d v="2021-11-26T00:00:00"/>
    <n v="9135"/>
    <n v="609"/>
    <n v="2886.6600000000003"/>
    <n v="6248.34"/>
  </r>
  <r>
    <s v="Jan Morforth"/>
    <x v="4"/>
    <s v="70% Dark Bites"/>
    <d v="2021-11-26T00:00:00"/>
    <n v="427"/>
    <n v="54"/>
    <n v="272.16000000000003"/>
    <n v="154.83999999999997"/>
  </r>
  <r>
    <s v="Jehu Rudeforth"/>
    <x v="2"/>
    <s v="Choco Coated Almonds"/>
    <d v="2021-11-26T00:00:00"/>
    <n v="11480"/>
    <n v="1120"/>
    <n v="3718.3999999999996"/>
    <n v="7761.6"/>
  </r>
  <r>
    <s v="Kelci Walkden"/>
    <x v="4"/>
    <s v="Baker's Choco Chips"/>
    <d v="2021-11-26T00:00:00"/>
    <n v="2919"/>
    <n v="122"/>
    <n v="1514.02"/>
    <n v="1404.98"/>
  </r>
  <r>
    <s v="Ches Bonnell"/>
    <x v="4"/>
    <s v="After Nines"/>
    <d v="2021-11-26T00:00:00"/>
    <n v="9282"/>
    <n v="546"/>
    <n v="5585.58"/>
    <n v="3696.42"/>
  </r>
  <r>
    <s v="Jan Morforth"/>
    <x v="2"/>
    <s v="Choco Coated Almonds"/>
    <d v="2021-11-26T00:00:00"/>
    <n v="12593"/>
    <n v="1050"/>
    <n v="3486"/>
    <n v="9107"/>
  </r>
  <r>
    <s v="Wilone O'Kielt"/>
    <x v="2"/>
    <s v="Caramel Stuffed Bars"/>
    <d v="2021-11-26T00:00:00"/>
    <n v="2758"/>
    <n v="173"/>
    <n v="1458.3899999999999"/>
    <n v="1299.6100000000001"/>
  </r>
  <r>
    <s v="Dennison Crosswaite"/>
    <x v="1"/>
    <s v="50% Dark Bites"/>
    <d v="2021-11-26T00:00:00"/>
    <n v="8659"/>
    <n v="321"/>
    <n v="2401.08"/>
    <n v="6257.92"/>
  </r>
  <r>
    <s v="Jan Morforth"/>
    <x v="2"/>
    <s v="50% Dark Bites"/>
    <d v="2021-11-26T00:00:00"/>
    <n v="10360"/>
    <n v="415"/>
    <n v="3104.2000000000003"/>
    <n v="7255.7999999999993"/>
  </r>
  <r>
    <s v="Rafaelita Blaksland"/>
    <x v="2"/>
    <s v="Orange Choco"/>
    <d v="2021-11-26T00:00:00"/>
    <n v="3136"/>
    <n v="157"/>
    <n v="577.76"/>
    <n v="2558.2399999999998"/>
  </r>
  <r>
    <s v="Kaine Padly"/>
    <x v="2"/>
    <s v="Mint Chip Choco"/>
    <d v="2021-11-26T00:00:00"/>
    <n v="287"/>
    <n v="24"/>
    <n v="137.28"/>
    <n v="149.72"/>
  </r>
  <r>
    <s v="Karlen McCaffrey"/>
    <x v="1"/>
    <s v="Manuka Honey Choco"/>
    <d v="2021-11-26T00:00:00"/>
    <n v="721"/>
    <n v="32"/>
    <n v="217.6"/>
    <n v="503.4"/>
  </r>
  <r>
    <s v="Gigi Bohling"/>
    <x v="3"/>
    <s v="Baker's Choco Chips"/>
    <d v="2021-11-26T00:00:00"/>
    <n v="11613"/>
    <n v="505"/>
    <n v="6267.05"/>
    <n v="5345.95"/>
  </r>
  <r>
    <s v="Husein Augar"/>
    <x v="3"/>
    <s v="Peanut Butter Cubes"/>
    <d v="2021-11-26T00:00:00"/>
    <n v="9352"/>
    <n v="493"/>
    <n v="1306.45"/>
    <n v="8045.55"/>
  </r>
  <r>
    <s v="Marney O'Breen"/>
    <x v="0"/>
    <s v="Fruit &amp; Nut Bars"/>
    <d v="2021-11-26T00:00:00"/>
    <n v="4025"/>
    <n v="288"/>
    <n v="1365.1200000000001"/>
    <n v="2659.88"/>
  </r>
  <r>
    <s v="Karlen McCaffrey"/>
    <x v="5"/>
    <s v="Baker's Choco Chips"/>
    <d v="2021-11-26T00:00:00"/>
    <n v="13181"/>
    <n v="550"/>
    <n v="6825.5"/>
    <n v="6355.5"/>
  </r>
  <r>
    <s v="Karlen McCaffrey"/>
    <x v="1"/>
    <s v="White Choc"/>
    <d v="2021-11-26T00:00:00"/>
    <n v="2240"/>
    <n v="204"/>
    <n v="1311.72"/>
    <n v="928.28"/>
  </r>
  <r>
    <s v="Camilla Castle"/>
    <x v="5"/>
    <s v="Mint Chip Choco"/>
    <d v="2021-11-26T00:00:00"/>
    <n v="7826"/>
    <n v="653"/>
    <n v="3735.16"/>
    <n v="4090.84"/>
  </r>
  <r>
    <s v="Barr Faughny"/>
    <x v="5"/>
    <s v="Spicy Special Slims"/>
    <d v="2021-11-26T00:00:00"/>
    <n v="1463"/>
    <n v="147"/>
    <n v="1208.3400000000001"/>
    <n v="254.65999999999985"/>
  </r>
  <r>
    <s v="Andria Kimpton"/>
    <x v="5"/>
    <s v="Orange Choco"/>
    <d v="2021-11-26T00:00:00"/>
    <n v="8624"/>
    <n v="432"/>
    <n v="1589.76"/>
    <n v="7034.24"/>
  </r>
  <r>
    <s v="Van Tuxwell"/>
    <x v="2"/>
    <s v="Eclairs"/>
    <d v="2021-11-26T00:00:00"/>
    <n v="8638"/>
    <n v="1470"/>
    <n v="9275.6999999999989"/>
    <n v="-637.69999999999891"/>
  </r>
  <r>
    <s v="Marney O'Breen"/>
    <x v="5"/>
    <s v="Baker's Choco Chips"/>
    <d v="2021-11-26T00:00:00"/>
    <n v="6951"/>
    <n v="303"/>
    <n v="3760.23"/>
    <n v="3190.77"/>
  </r>
  <r>
    <s v="Madelene Upcott"/>
    <x v="1"/>
    <s v="Choco Coated Almonds"/>
    <d v="2021-11-26T00:00:00"/>
    <n v="1127"/>
    <n v="94"/>
    <n v="312.08"/>
    <n v="814.92000000000007"/>
  </r>
  <r>
    <s v="Kaine Padly"/>
    <x v="3"/>
    <s v="50% Dark Bites"/>
    <d v="2021-11-26T00:00:00"/>
    <n v="406"/>
    <n v="16"/>
    <n v="119.68"/>
    <n v="286.32"/>
  </r>
  <r>
    <s v="Curtice Advani"/>
    <x v="5"/>
    <s v="99% Dark &amp; Pure"/>
    <d v="2021-11-26T00:00:00"/>
    <n v="6720"/>
    <n v="306"/>
    <n v="2365.38"/>
    <n v="4354.62"/>
  </r>
  <r>
    <s v="Husein Augar"/>
    <x v="3"/>
    <s v="Mint Chip Choco"/>
    <d v="2021-11-29T00:00:00"/>
    <n v="2625"/>
    <n v="202"/>
    <n v="1155.44"/>
    <n v="1469.56"/>
  </r>
  <r>
    <s v="Oby Sorrel"/>
    <x v="4"/>
    <s v="Almond Choco"/>
    <d v="2021-11-29T00:00:00"/>
    <n v="980"/>
    <n v="70"/>
    <n v="360.5"/>
    <n v="619.5"/>
  </r>
  <r>
    <s v="Dennison Crosswaite"/>
    <x v="5"/>
    <s v="White Choc"/>
    <d v="2021-11-29T00:00:00"/>
    <n v="5061"/>
    <n v="461"/>
    <n v="2964.23"/>
    <n v="2096.77"/>
  </r>
  <r>
    <s v="Camilla Castle"/>
    <x v="4"/>
    <s v="Caramel Stuffed Bars"/>
    <d v="2021-11-29T00:00:00"/>
    <n v="6979"/>
    <n v="437"/>
    <n v="3683.91"/>
    <n v="3295.09"/>
  </r>
  <r>
    <s v="Gunar Cockshoot"/>
    <x v="5"/>
    <s v="Raspberry Choco"/>
    <d v="2021-11-29T00:00:00"/>
    <n v="18382"/>
    <n v="840"/>
    <n v="3234"/>
    <n v="15148"/>
  </r>
  <r>
    <s v="Karlen McCaffrey"/>
    <x v="1"/>
    <s v="Organic Choco Syrup"/>
    <d v="2021-11-29T00:00:00"/>
    <n v="798"/>
    <n v="37"/>
    <n v="354.09000000000003"/>
    <n v="443.90999999999997"/>
  </r>
  <r>
    <s v="Kelci Walkden"/>
    <x v="3"/>
    <s v="Manuka Honey Choco"/>
    <d v="2021-11-29T00:00:00"/>
    <n v="1197"/>
    <n v="53"/>
    <n v="360.4"/>
    <n v="836.6"/>
  </r>
  <r>
    <s v="Gunar Cockshoot"/>
    <x v="4"/>
    <s v="White Choc"/>
    <d v="2021-11-29T00:00:00"/>
    <n v="2639"/>
    <n v="220"/>
    <n v="1414.6"/>
    <n v="1224.4000000000001"/>
  </r>
  <r>
    <s v="Andria Kimpton"/>
    <x v="4"/>
    <s v="Almond Choco"/>
    <d v="2021-11-29T00:00:00"/>
    <n v="8729"/>
    <n v="582"/>
    <n v="2997.3"/>
    <n v="5731.7"/>
  </r>
  <r>
    <s v="Husein Augar"/>
    <x v="0"/>
    <s v="50% Dark Bites"/>
    <d v="2021-11-29T00:00:00"/>
    <n v="8190"/>
    <n v="328"/>
    <n v="2453.44"/>
    <n v="5736.5599999999995"/>
  </r>
  <r>
    <s v="Wilone O'Kielt"/>
    <x v="3"/>
    <s v="Eclairs"/>
    <d v="2021-11-29T00:00:00"/>
    <n v="9044"/>
    <n v="1120"/>
    <n v="7067.2"/>
    <n v="1976.8000000000002"/>
  </r>
  <r>
    <s v="Dennison Crosswaite"/>
    <x v="5"/>
    <s v="Baker's Choco Chips"/>
    <d v="2021-11-29T00:00:00"/>
    <n v="7119"/>
    <n v="324"/>
    <n v="4020.84"/>
    <n v="3098.16"/>
  </r>
  <r>
    <s v="Dennison Crosswaite"/>
    <x v="2"/>
    <s v="Smooth Sliky Salty"/>
    <d v="2021-11-29T00:00:00"/>
    <n v="1155"/>
    <n v="145"/>
    <n v="400.2"/>
    <n v="754.8"/>
  </r>
  <r>
    <s v="Wilone O'Kielt"/>
    <x v="2"/>
    <s v="Eclairs"/>
    <d v="2021-11-29T00:00:00"/>
    <n v="7294"/>
    <n v="1190"/>
    <n v="7508.9"/>
    <n v="-214.89999999999964"/>
  </r>
  <r>
    <s v="Camilla Castle"/>
    <x v="1"/>
    <s v="Spicy Special Slims"/>
    <d v="2021-11-29T00:00:00"/>
    <n v="12999"/>
    <n v="1610"/>
    <n v="13234.2"/>
    <n v="-235.20000000000073"/>
  </r>
  <r>
    <s v="Dotty Strutley"/>
    <x v="2"/>
    <s v="After Nines"/>
    <d v="2021-11-29T00:00:00"/>
    <n v="5593"/>
    <n v="350"/>
    <n v="3580.5"/>
    <n v="2012.5"/>
  </r>
  <r>
    <s v="Karlen McCaffrey"/>
    <x v="3"/>
    <s v="After Nines"/>
    <d v="2021-11-29T00:00:00"/>
    <n v="2513"/>
    <n v="148"/>
    <n v="1514.04"/>
    <n v="998.96"/>
  </r>
  <r>
    <s v="Kaine Padly"/>
    <x v="1"/>
    <s v="After Nines"/>
    <d v="2021-11-29T00:00:00"/>
    <n v="8547"/>
    <n v="475"/>
    <n v="4859.25"/>
    <n v="3687.75"/>
  </r>
  <r>
    <s v="Dotty Strutley"/>
    <x v="5"/>
    <s v="Mint Chip Choco"/>
    <d v="2021-11-29T00:00:00"/>
    <n v="2408"/>
    <n v="172"/>
    <n v="983.83999999999992"/>
    <n v="1424.16"/>
  </r>
  <r>
    <s v="Gigi Bohling"/>
    <x v="3"/>
    <s v="Manuka Honey Choco"/>
    <d v="2021-11-29T00:00:00"/>
    <n v="1316"/>
    <n v="58"/>
    <n v="394.4"/>
    <n v="921.6"/>
  </r>
  <r>
    <s v="Roddy Speechley"/>
    <x v="4"/>
    <s v="70% Dark Bites"/>
    <d v="2021-11-29T00:00:00"/>
    <n v="1274"/>
    <n v="160"/>
    <n v="806.4"/>
    <n v="467.6"/>
  </r>
  <r>
    <s v="Rafaelita Blaksland"/>
    <x v="1"/>
    <s v="Smooth Sliky Salty"/>
    <d v="2021-11-29T00:00:00"/>
    <n v="6601"/>
    <n v="840"/>
    <n v="2318.3999999999996"/>
    <n v="4282.6000000000004"/>
  </r>
  <r>
    <s v="Camilla Castle"/>
    <x v="0"/>
    <s v="Baker's Choco Chips"/>
    <d v="2021-11-29T00:00:00"/>
    <n v="1442"/>
    <n v="66"/>
    <n v="819.06000000000006"/>
    <n v="622.93999999999994"/>
  </r>
  <r>
    <s v="Camilla Castle"/>
    <x v="2"/>
    <s v="Choco Coated Almonds"/>
    <d v="2021-11-29T00:00:00"/>
    <n v="3318"/>
    <n v="277"/>
    <n v="919.64"/>
    <n v="2398.36"/>
  </r>
  <r>
    <s v="Husein Augar"/>
    <x v="2"/>
    <s v="Smooth Sliky Salty"/>
    <d v="2021-11-29T00:00:00"/>
    <n v="2926"/>
    <n v="418"/>
    <n v="1153.6799999999998"/>
    <n v="1772.3200000000002"/>
  </r>
  <r>
    <s v="Brien Boise"/>
    <x v="0"/>
    <s v="Fruit &amp; Nut Bars"/>
    <d v="2021-11-29T00:00:00"/>
    <n v="16065"/>
    <n v="980"/>
    <n v="4645.2"/>
    <n v="11419.8"/>
  </r>
  <r>
    <s v="Ches Bonnell"/>
    <x v="5"/>
    <s v="Milk Bars"/>
    <d v="2021-11-29T00:00:00"/>
    <n v="12572"/>
    <n v="770"/>
    <n v="4050.2"/>
    <n v="8521.7999999999993"/>
  </r>
  <r>
    <s v="Camilla Castle"/>
    <x v="0"/>
    <s v="85% Dark Bars"/>
    <d v="2021-11-29T00:00:00"/>
    <n v="11886"/>
    <n v="661"/>
    <n v="6947.11"/>
    <n v="4938.8900000000003"/>
  </r>
  <r>
    <s v="Madelene Upcott"/>
    <x v="5"/>
    <s v="70% Dark Bites"/>
    <d v="2021-11-29T00:00:00"/>
    <n v="8701"/>
    <n v="980"/>
    <n v="4939.2"/>
    <n v="3761.8"/>
  </r>
  <r>
    <s v="Jehu Rudeforth"/>
    <x v="5"/>
    <s v="Baker's Choco Chips"/>
    <d v="2021-11-29T00:00:00"/>
    <n v="6272"/>
    <n v="273"/>
    <n v="3387.93"/>
    <n v="2884.07"/>
  </r>
  <r>
    <s v="Kaine Padly"/>
    <x v="4"/>
    <s v="Almond Choco"/>
    <d v="2021-11-29T00:00:00"/>
    <n v="9394"/>
    <n v="671"/>
    <n v="3455.65"/>
    <n v="5938.35"/>
  </r>
  <r>
    <s v="Kelci Walkden"/>
    <x v="1"/>
    <s v="Orange Choco"/>
    <d v="2021-11-29T00:00:00"/>
    <n v="1603"/>
    <n v="81"/>
    <n v="298.08000000000004"/>
    <n v="1304.92"/>
  </r>
  <r>
    <s v="Gigi Bohling"/>
    <x v="3"/>
    <s v="Spicy Special Slims"/>
    <d v="2021-11-29T00:00:00"/>
    <n v="7070"/>
    <n v="700"/>
    <n v="5754"/>
    <n v="1316"/>
  </r>
  <r>
    <s v="Jan Morforth"/>
    <x v="4"/>
    <s v="Peanut Butter Cubes"/>
    <d v="2021-11-29T00:00:00"/>
    <n v="1484"/>
    <n v="83"/>
    <n v="219.95"/>
    <n v="1264.05"/>
  </r>
  <r>
    <s v="Husein Augar"/>
    <x v="1"/>
    <s v="Choco Coated Almonds"/>
    <d v="2021-11-29T00:00:00"/>
    <n v="2807"/>
    <n v="256"/>
    <n v="849.92"/>
    <n v="1957.08"/>
  </r>
  <r>
    <s v="Roddy Speechley"/>
    <x v="5"/>
    <s v="99% Dark &amp; Pure"/>
    <d v="2021-11-29T00:00:00"/>
    <n v="6853"/>
    <n v="286"/>
    <n v="2210.7800000000002"/>
    <n v="4642.2199999999993"/>
  </r>
  <r>
    <s v="Dennison Crosswaite"/>
    <x v="0"/>
    <s v="Spicy Special Slims"/>
    <d v="2021-11-29T00:00:00"/>
    <n v="8876"/>
    <n v="910"/>
    <n v="7480.2000000000007"/>
    <n v="1395.7999999999993"/>
  </r>
  <r>
    <s v="Kelci Walkden"/>
    <x v="3"/>
    <s v="Choco Coated Almonds"/>
    <d v="2021-11-30T00:00:00"/>
    <n v="9583"/>
    <n v="770"/>
    <n v="2556.4"/>
    <n v="7026.6"/>
  </r>
  <r>
    <s v="Kaine Padly"/>
    <x v="4"/>
    <s v="Manuka Honey Choco"/>
    <d v="2021-11-30T00:00:00"/>
    <n v="9996"/>
    <n v="455"/>
    <n v="3094"/>
    <n v="6902"/>
  </r>
  <r>
    <s v="Gunar Cockshoot"/>
    <x v="4"/>
    <s v="99% Dark &amp; Pure"/>
    <d v="2021-11-30T00:00:00"/>
    <n v="17185"/>
    <n v="700"/>
    <n v="5411"/>
    <n v="11774"/>
  </r>
  <r>
    <s v="Beverie Moffet"/>
    <x v="3"/>
    <s v="Peanut Butter Cubes"/>
    <d v="2021-11-30T00:00:00"/>
    <n v="13391"/>
    <n v="700"/>
    <n v="1855"/>
    <n v="11536"/>
  </r>
  <r>
    <s v="Dotty Strutley"/>
    <x v="5"/>
    <s v="Milk Bars"/>
    <d v="2021-11-30T00:00:00"/>
    <n v="13111"/>
    <n v="910"/>
    <n v="4786.5999999999995"/>
    <n v="8324.4000000000015"/>
  </r>
  <r>
    <s v="Barr Faughny"/>
    <x v="1"/>
    <s v="Milk Bars"/>
    <d v="2021-11-30T00:00:00"/>
    <n v="3241"/>
    <n v="191"/>
    <n v="1004.66"/>
    <n v="2236.34"/>
  </r>
  <r>
    <s v="Kelci Walkden"/>
    <x v="4"/>
    <s v="Mint Chip Choco"/>
    <d v="2021-11-30T00:00:00"/>
    <n v="11564"/>
    <n v="840"/>
    <n v="4804.8"/>
    <n v="6759.2"/>
  </r>
  <r>
    <s v="Rafaelita Blaksland"/>
    <x v="3"/>
    <s v="Fruit &amp; Nut Bars"/>
    <d v="2021-11-30T00:00:00"/>
    <n v="4998"/>
    <n v="357"/>
    <n v="1692.18"/>
    <n v="3305.8199999999997"/>
  </r>
  <r>
    <s v="Ches Bonnell"/>
    <x v="5"/>
    <s v="Manuka Honey Choco"/>
    <d v="2021-11-30T00:00:00"/>
    <n v="3605"/>
    <n v="164"/>
    <n v="1115.2"/>
    <n v="2489.8000000000002"/>
  </r>
  <r>
    <s v="Rafaelita Blaksland"/>
    <x v="4"/>
    <s v="99% Dark &amp; Pure"/>
    <d v="2021-11-30T00:00:00"/>
    <n v="238"/>
    <n v="10"/>
    <n v="77.300000000000011"/>
    <n v="160.69999999999999"/>
  </r>
  <r>
    <s v="Dennison Crosswaite"/>
    <x v="1"/>
    <s v="White Choc"/>
    <d v="2021-11-30T00:00:00"/>
    <n v="3325"/>
    <n v="256"/>
    <n v="1646.08"/>
    <n v="1678.92"/>
  </r>
  <r>
    <s v="Jan Morforth"/>
    <x v="2"/>
    <s v="85% Dark Bars"/>
    <d v="2021-11-30T00:00:00"/>
    <n v="5936"/>
    <n v="313"/>
    <n v="3289.63"/>
    <n v="2646.37"/>
  </r>
  <r>
    <s v="Rafaelita Blaksland"/>
    <x v="0"/>
    <s v="Choco Coated Almonds"/>
    <d v="2021-11-30T00:00:00"/>
    <n v="140"/>
    <n v="13"/>
    <n v="43.16"/>
    <n v="96.84"/>
  </r>
  <r>
    <s v="Dotty Strutley"/>
    <x v="0"/>
    <s v="Drinking Coco"/>
    <d v="2021-11-30T00:00:00"/>
    <n v="378"/>
    <n v="14"/>
    <n v="139.16"/>
    <n v="238.84"/>
  </r>
  <r>
    <s v="Madelene Upcott"/>
    <x v="4"/>
    <s v="85% Dark Bars"/>
    <d v="2021-11-30T00:00:00"/>
    <n v="2849"/>
    <n v="150"/>
    <n v="1576.5"/>
    <n v="1272.5"/>
  </r>
  <r>
    <s v="Dennison Crosswaite"/>
    <x v="4"/>
    <s v="Almond Choco"/>
    <d v="2021-11-30T00:00:00"/>
    <n v="1827"/>
    <n v="115"/>
    <n v="592.25"/>
    <n v="1234.75"/>
  </r>
  <r>
    <s v="Ches Bonnell"/>
    <x v="0"/>
    <s v="Milk Bars"/>
    <d v="2021-11-30T00:00:00"/>
    <n v="133"/>
    <n v="9"/>
    <n v="47.339999999999996"/>
    <n v="85.66"/>
  </r>
  <r>
    <s v="Camilla Castle"/>
    <x v="2"/>
    <s v="Orange Choco"/>
    <d v="2021-11-30T00:00:00"/>
    <n v="8988"/>
    <n v="450"/>
    <n v="1656"/>
    <n v="7332"/>
  </r>
  <r>
    <s v="Dotty Strutley"/>
    <x v="0"/>
    <s v="Organic Choco Syrup"/>
    <d v="2021-11-30T00:00:00"/>
    <n v="4242"/>
    <n v="193"/>
    <n v="1847.01"/>
    <n v="2394.9899999999998"/>
  </r>
  <r>
    <s v="Andria Kimpton"/>
    <x v="0"/>
    <s v="White Choc"/>
    <d v="2021-11-30T00:00:00"/>
    <n v="8512"/>
    <n v="700"/>
    <n v="4501"/>
    <n v="4011"/>
  </r>
  <r>
    <s v="Dotty Strutley"/>
    <x v="3"/>
    <s v="Drinking Coco"/>
    <d v="2021-11-30T00:00:00"/>
    <n v="4011"/>
    <n v="155"/>
    <n v="1540.6999999999998"/>
    <n v="2470.3000000000002"/>
  </r>
  <r>
    <s v="Dennison Crosswaite"/>
    <x v="4"/>
    <s v="99% Dark &amp; Pure"/>
    <d v="2021-12-01T00:00:00"/>
    <n v="10941"/>
    <n v="498"/>
    <n v="3849.5400000000004"/>
    <n v="7091.4599999999991"/>
  </r>
  <r>
    <s v="Kelci Walkden"/>
    <x v="2"/>
    <s v="Drinking Coco"/>
    <d v="2021-12-01T00:00:00"/>
    <n v="5894"/>
    <n v="227"/>
    <n v="2256.38"/>
    <n v="3637.62"/>
  </r>
  <r>
    <s v="Jehu Rudeforth"/>
    <x v="2"/>
    <s v="85% Dark Bars"/>
    <d v="2021-12-01T00:00:00"/>
    <n v="3983"/>
    <n v="200"/>
    <n v="2102"/>
    <n v="1881"/>
  </r>
  <r>
    <s v="Camilla Castle"/>
    <x v="1"/>
    <s v="Baker's Choco Chips"/>
    <d v="2021-12-01T00:00:00"/>
    <n v="2821"/>
    <n v="118"/>
    <n v="1464.38"/>
    <n v="1356.62"/>
  </r>
  <r>
    <s v="Kelci Walkden"/>
    <x v="0"/>
    <s v="70% Dark Bites"/>
    <d v="2021-12-01T00:00:00"/>
    <n v="7189"/>
    <n v="770"/>
    <n v="3880.8"/>
    <n v="3308.2"/>
  </r>
  <r>
    <s v="Roddy Speechley"/>
    <x v="5"/>
    <s v="White Choc"/>
    <d v="2021-12-01T00:00:00"/>
    <n v="2051"/>
    <n v="187"/>
    <n v="1202.4099999999999"/>
    <n v="848.59000000000015"/>
  </r>
  <r>
    <s v="Van Tuxwell"/>
    <x v="0"/>
    <s v="Smooth Sliky Salty"/>
    <d v="2021-12-01T00:00:00"/>
    <n v="4697"/>
    <n v="588"/>
    <n v="1622.8799999999999"/>
    <n v="3074.12"/>
  </r>
  <r>
    <s v="Gunar Cockshoot"/>
    <x v="0"/>
    <s v="50% Dark Bites"/>
    <d v="2021-12-01T00:00:00"/>
    <n v="6909"/>
    <n v="277"/>
    <n v="2071.96"/>
    <n v="4837.04"/>
  </r>
  <r>
    <s v="Curtice Advani"/>
    <x v="3"/>
    <s v="White Choc"/>
    <d v="2021-12-01T00:00:00"/>
    <n v="1792"/>
    <n v="138"/>
    <n v="887.33999999999992"/>
    <n v="904.66000000000008"/>
  </r>
  <r>
    <s v="Gunar Cockshoot"/>
    <x v="0"/>
    <s v="Manuka Honey Choco"/>
    <d v="2021-12-02T00:00:00"/>
    <n v="287"/>
    <n v="14"/>
    <n v="95.2"/>
    <n v="191.8"/>
  </r>
  <r>
    <s v="Jan Morforth"/>
    <x v="4"/>
    <s v="Spicy Special Slims"/>
    <d v="2021-12-02T00:00:00"/>
    <n v="4970"/>
    <n v="622"/>
    <n v="5112.84"/>
    <n v="-142.84000000000015"/>
  </r>
  <r>
    <s v="Andria Kimpton"/>
    <x v="3"/>
    <s v="Organic Choco Syrup"/>
    <d v="2021-12-02T00:00:00"/>
    <n v="7077"/>
    <n v="295"/>
    <n v="2823.15"/>
    <n v="4253.8500000000004"/>
  </r>
  <r>
    <s v="Brien Boise"/>
    <x v="5"/>
    <s v="Baker's Choco Chips"/>
    <d v="2021-12-02T00:00:00"/>
    <n v="5110"/>
    <n v="213"/>
    <n v="2643.33"/>
    <n v="2466.67"/>
  </r>
  <r>
    <s v="Gunar Cockshoot"/>
    <x v="5"/>
    <s v="White Choc"/>
    <d v="2021-12-02T00:00:00"/>
    <n v="2702"/>
    <n v="226"/>
    <n v="1453.1799999999998"/>
    <n v="1248.8200000000002"/>
  </r>
  <r>
    <s v="Dennison Crosswaite"/>
    <x v="2"/>
    <s v="Baker's Choco Chips"/>
    <d v="2021-12-02T00:00:00"/>
    <n v="13377"/>
    <n v="558"/>
    <n v="6924.78"/>
    <n v="6452.22"/>
  </r>
  <r>
    <s v="Ches Bonnell"/>
    <x v="5"/>
    <s v="White Choc"/>
    <d v="2021-12-02T00:00:00"/>
    <n v="2268"/>
    <n v="189"/>
    <n v="1215.27"/>
    <n v="1052.73"/>
  </r>
  <r>
    <s v="Rafaelita Blaksland"/>
    <x v="4"/>
    <s v="Fruit &amp; Nut Bars"/>
    <d v="2021-12-02T00:00:00"/>
    <n v="280"/>
    <n v="18"/>
    <n v="85.320000000000007"/>
    <n v="194.68"/>
  </r>
  <r>
    <s v="Brien Boise"/>
    <x v="5"/>
    <s v="White Choc"/>
    <d v="2021-12-02T00:00:00"/>
    <n v="15561"/>
    <n v="1190"/>
    <n v="7651.7"/>
    <n v="7909.3"/>
  </r>
  <r>
    <s v="Gunar Cockshoot"/>
    <x v="2"/>
    <s v="Mint Chip Choco"/>
    <d v="2021-12-02T00:00:00"/>
    <n v="6426"/>
    <n v="459"/>
    <n v="2625.48"/>
    <n v="3800.52"/>
  </r>
  <r>
    <s v="Rafaelita Blaksland"/>
    <x v="2"/>
    <s v="Drinking Coco"/>
    <d v="2021-12-02T00:00:00"/>
    <n v="4011"/>
    <n v="149"/>
    <n v="1481.06"/>
    <n v="2529.94"/>
  </r>
  <r>
    <s v="Husein Augar"/>
    <x v="1"/>
    <s v="Mint Chip Choco"/>
    <d v="2021-12-02T00:00:00"/>
    <n v="14"/>
    <n v="1"/>
    <n v="5.72"/>
    <n v="8.2800000000000011"/>
  </r>
  <r>
    <s v="Beverie Moffet"/>
    <x v="1"/>
    <s v="White Choc"/>
    <d v="2021-12-02T00:00:00"/>
    <n v="735"/>
    <n v="57"/>
    <n v="366.51"/>
    <n v="368.49"/>
  </r>
  <r>
    <s v="Wilone O'Kielt"/>
    <x v="5"/>
    <s v="Almond Choco"/>
    <d v="2021-12-02T00:00:00"/>
    <n v="2296"/>
    <n v="144"/>
    <n v="741.6"/>
    <n v="1554.4"/>
  </r>
  <r>
    <s v="Wilone O'Kielt"/>
    <x v="3"/>
    <s v="50% Dark Bites"/>
    <d v="2021-12-02T00:00:00"/>
    <n v="3661"/>
    <n v="141"/>
    <n v="1054.68"/>
    <n v="2606.3199999999997"/>
  </r>
  <r>
    <s v="Kelci Walkden"/>
    <x v="4"/>
    <s v="Almond Choco"/>
    <d v="2021-12-02T00:00:00"/>
    <n v="10857"/>
    <n v="770"/>
    <n v="3965.5000000000005"/>
    <n v="6891.5"/>
  </r>
  <r>
    <s v="Rafaelita Blaksland"/>
    <x v="1"/>
    <s v="After Nines"/>
    <d v="2021-12-02T00:00:00"/>
    <n v="7301"/>
    <n v="457"/>
    <n v="4675.1100000000006"/>
    <n v="2625.8899999999994"/>
  </r>
  <r>
    <s v="Roddy Speechley"/>
    <x v="3"/>
    <s v="White Choc"/>
    <d v="2021-12-02T00:00:00"/>
    <n v="3472"/>
    <n v="316"/>
    <n v="2031.8799999999999"/>
    <n v="1440.1200000000001"/>
  </r>
  <r>
    <s v="Wilone O'Kielt"/>
    <x v="2"/>
    <s v="Manuka Honey Choco"/>
    <d v="2021-12-02T00:00:00"/>
    <n v="3276"/>
    <n v="143"/>
    <n v="972.4"/>
    <n v="2303.6"/>
  </r>
  <r>
    <s v="Jan Morforth"/>
    <x v="1"/>
    <s v="Milk Bars"/>
    <d v="2021-12-02T00:00:00"/>
    <n v="4340"/>
    <n v="290"/>
    <n v="1525.3999999999999"/>
    <n v="2814.6000000000004"/>
  </r>
  <r>
    <s v="Kaine Padly"/>
    <x v="4"/>
    <s v="After Nines"/>
    <d v="2021-12-02T00:00:00"/>
    <n v="4711"/>
    <n v="278"/>
    <n v="2843.94"/>
    <n v="1867.06"/>
  </r>
  <r>
    <s v="Marney O'Breen"/>
    <x v="1"/>
    <s v="70% Dark Bites"/>
    <d v="2021-12-02T00:00:00"/>
    <n v="364"/>
    <n v="52"/>
    <n v="262.08"/>
    <n v="101.92000000000002"/>
  </r>
  <r>
    <s v="Dennison Crosswaite"/>
    <x v="4"/>
    <s v="Mint Chip Choco"/>
    <d v="2021-12-02T00:00:00"/>
    <n v="12026"/>
    <n v="840"/>
    <n v="4804.8"/>
    <n v="7221.2"/>
  </r>
  <r>
    <s v="Jan Morforth"/>
    <x v="5"/>
    <s v="Spicy Special Slims"/>
    <d v="2021-12-02T00:00:00"/>
    <n v="15561"/>
    <n v="1960"/>
    <n v="16111.2"/>
    <n v="-550.20000000000073"/>
  </r>
  <r>
    <s v="Dotty Strutley"/>
    <x v="5"/>
    <s v="Manuka Honey Choco"/>
    <d v="2021-12-02T00:00:00"/>
    <n v="3822"/>
    <n v="182"/>
    <n v="1237.5999999999999"/>
    <n v="2584.4"/>
  </r>
  <r>
    <s v="Camilla Castle"/>
    <x v="4"/>
    <s v="Almond Choco"/>
    <d v="2021-12-02T00:00:00"/>
    <n v="2793"/>
    <n v="175"/>
    <n v="901.25000000000011"/>
    <n v="1891.75"/>
  </r>
  <r>
    <s v="Kaine Padly"/>
    <x v="4"/>
    <s v="85% Dark Bars"/>
    <d v="2021-12-02T00:00:00"/>
    <n v="301"/>
    <n v="17"/>
    <n v="178.67"/>
    <n v="122.33000000000001"/>
  </r>
  <r>
    <s v="Brien Boise"/>
    <x v="1"/>
    <s v="Orange Choco"/>
    <d v="2021-12-02T00:00:00"/>
    <n v="1470"/>
    <n v="74"/>
    <n v="272.32"/>
    <n v="1197.68"/>
  </r>
  <r>
    <s v="Dotty Strutley"/>
    <x v="4"/>
    <s v="After Nines"/>
    <d v="2021-12-02T00:00:00"/>
    <n v="3045"/>
    <n v="180"/>
    <n v="1841.4"/>
    <n v="1203.5999999999999"/>
  </r>
  <r>
    <s v="Mallorie Waber"/>
    <x v="4"/>
    <s v="Baker's Choco Chips"/>
    <d v="2021-12-02T00:00:00"/>
    <n v="8190"/>
    <n v="373"/>
    <n v="4628.93"/>
    <n v="3561.0699999999997"/>
  </r>
  <r>
    <s v="Gigi Bohling"/>
    <x v="3"/>
    <s v="Almond Choco"/>
    <d v="2021-12-02T00:00:00"/>
    <n v="11851"/>
    <n v="840"/>
    <n v="4326"/>
    <n v="7525"/>
  </r>
  <r>
    <s v="Marney O'Breen"/>
    <x v="2"/>
    <s v="Peanut Butter Cubes"/>
    <d v="2021-12-02T00:00:00"/>
    <n v="4389"/>
    <n v="244"/>
    <n v="646.6"/>
    <n v="3742.4"/>
  </r>
  <r>
    <s v="Dotty Strutley"/>
    <x v="0"/>
    <s v="Smooth Sliky Salty"/>
    <d v="2021-12-02T00:00:00"/>
    <n v="4802"/>
    <n v="601"/>
    <n v="1658.7599999999998"/>
    <n v="3143.2400000000002"/>
  </r>
  <r>
    <s v="Kaine Padly"/>
    <x v="1"/>
    <s v="Orange Choco"/>
    <d v="2021-12-02T00:00:00"/>
    <n v="5103"/>
    <n v="256"/>
    <n v="942.08"/>
    <n v="4160.92"/>
  </r>
  <r>
    <s v="Camilla Castle"/>
    <x v="3"/>
    <s v="Fruit &amp; Nut Bars"/>
    <d v="2021-12-02T00:00:00"/>
    <n v="12411"/>
    <n v="910"/>
    <n v="4313.4000000000005"/>
    <n v="8097.5999999999995"/>
  </r>
  <r>
    <s v="Gunar Cockshoot"/>
    <x v="4"/>
    <s v="85% Dark Bars"/>
    <d v="2021-12-02T00:00:00"/>
    <n v="1743"/>
    <n v="97"/>
    <n v="1019.47"/>
    <n v="723.53"/>
  </r>
  <r>
    <s v="Oby Sorrel"/>
    <x v="1"/>
    <s v="99% Dark &amp; Pure"/>
    <d v="2021-12-02T00:00:00"/>
    <n v="6839"/>
    <n v="311"/>
    <n v="2404.0300000000002"/>
    <n v="4434.9699999999993"/>
  </r>
  <r>
    <s v="Husein Augar"/>
    <x v="3"/>
    <s v="Spicy Special Slims"/>
    <d v="2021-12-02T00:00:00"/>
    <n v="4172"/>
    <n v="522"/>
    <n v="4290.84"/>
    <n v="-118.84000000000015"/>
  </r>
  <r>
    <s v="Mallorie Waber"/>
    <x v="4"/>
    <s v="White Choc"/>
    <d v="2021-12-02T00:00:00"/>
    <n v="5425"/>
    <n v="453"/>
    <n v="2912.79"/>
    <n v="2512.21"/>
  </r>
  <r>
    <s v="Husein Augar"/>
    <x v="0"/>
    <s v="Almond Choco"/>
    <d v="2021-12-02T00:00:00"/>
    <n v="4466"/>
    <n v="298"/>
    <n v="1534.7"/>
    <n v="2931.3"/>
  </r>
  <r>
    <s v="Marney O'Breen"/>
    <x v="5"/>
    <s v="Peanut Butter Cubes"/>
    <d v="2021-12-02T00:00:00"/>
    <n v="6951"/>
    <n v="366"/>
    <n v="969.9"/>
    <n v="5981.1"/>
  </r>
  <r>
    <s v="Oby Sorrel"/>
    <x v="5"/>
    <s v="Manuka Honey Choco"/>
    <d v="2021-12-02T00:00:00"/>
    <n v="448"/>
    <n v="20"/>
    <n v="136"/>
    <n v="312"/>
  </r>
  <r>
    <s v="Beverie Moffet"/>
    <x v="0"/>
    <s v="Organic Choco Syrup"/>
    <d v="2021-12-02T00:00:00"/>
    <n v="6062"/>
    <n v="276"/>
    <n v="2641.32"/>
    <n v="3420.68"/>
  </r>
  <r>
    <s v="Gunar Cockshoot"/>
    <x v="4"/>
    <s v="Spicy Special Slims"/>
    <d v="2021-12-02T00:00:00"/>
    <n v="8078"/>
    <n v="840"/>
    <n v="6904.8"/>
    <n v="1173.1999999999998"/>
  </r>
  <r>
    <s v="Barr Faughny"/>
    <x v="4"/>
    <s v="Smooth Sliky Salty"/>
    <d v="2021-12-02T00:00:00"/>
    <n v="5271"/>
    <n v="910"/>
    <n v="2511.6"/>
    <n v="2759.4"/>
  </r>
  <r>
    <s v="Marney O'Breen"/>
    <x v="4"/>
    <s v="85% Dark Bars"/>
    <d v="2021-12-03T00:00:00"/>
    <n v="3318"/>
    <n v="185"/>
    <n v="1944.35"/>
    <n v="1373.65"/>
  </r>
  <r>
    <s v="Dotty Strutley"/>
    <x v="2"/>
    <s v="Baker's Choco Chips"/>
    <d v="2021-12-03T00:00:00"/>
    <n v="17360"/>
    <n v="700"/>
    <n v="8687"/>
    <n v="8673"/>
  </r>
  <r>
    <s v="Ches Bonnell"/>
    <x v="2"/>
    <s v="Raspberry Choco"/>
    <d v="2021-12-03T00:00:00"/>
    <n v="13349"/>
    <n v="668"/>
    <n v="2571.8000000000002"/>
    <n v="10777.2"/>
  </r>
  <r>
    <s v="Wilone O'Kielt"/>
    <x v="0"/>
    <s v="Raspberry Choco"/>
    <d v="2021-12-03T00:00:00"/>
    <n v="910"/>
    <n v="42"/>
    <n v="161.70000000000002"/>
    <n v="748.3"/>
  </r>
  <r>
    <s v="Kaine Padly"/>
    <x v="5"/>
    <s v="Caramel Stuffed Bars"/>
    <d v="2021-12-03T00:00:00"/>
    <n v="5747"/>
    <n v="339"/>
    <n v="2857.77"/>
    <n v="2889.23"/>
  </r>
  <r>
    <s v="Wilone O'Kielt"/>
    <x v="3"/>
    <s v="Peanut Butter Cubes"/>
    <d v="2021-12-03T00:00:00"/>
    <n v="5915"/>
    <n v="329"/>
    <n v="871.85"/>
    <n v="5043.1499999999996"/>
  </r>
  <r>
    <s v="Oby Sorrel"/>
    <x v="4"/>
    <s v="Smooth Sliky Salty"/>
    <d v="2021-12-03T00:00:00"/>
    <n v="5313"/>
    <n v="770"/>
    <n v="2125.1999999999998"/>
    <n v="3187.8"/>
  </r>
  <r>
    <s v="Jan Morforth"/>
    <x v="2"/>
    <s v="Raspberry Choco"/>
    <d v="2021-12-03T00:00:00"/>
    <n v="10437"/>
    <n v="475"/>
    <n v="1828.75"/>
    <n v="8608.25"/>
  </r>
  <r>
    <s v="Oby Sorrel"/>
    <x v="0"/>
    <s v="Baker's Choco Chips"/>
    <d v="2021-12-03T00:00:00"/>
    <n v="1890"/>
    <n v="79"/>
    <n v="980.39"/>
    <n v="909.61"/>
  </r>
  <r>
    <s v="Rafaelita Blaksland"/>
    <x v="0"/>
    <s v="Caramel Stuffed Bars"/>
    <d v="2021-12-03T00:00:00"/>
    <n v="1596"/>
    <n v="107"/>
    <n v="902.01"/>
    <n v="693.99"/>
  </r>
  <r>
    <s v="Andria Kimpton"/>
    <x v="0"/>
    <s v="99% Dark &amp; Pure"/>
    <d v="2021-12-03T00:00:00"/>
    <n v="9646"/>
    <n v="402"/>
    <n v="3107.46"/>
    <n v="6538.54"/>
  </r>
  <r>
    <s v="Dotty Strutley"/>
    <x v="2"/>
    <s v="Smooth Sliky Salty"/>
    <d v="2021-12-03T00:00:00"/>
    <n v="15778"/>
    <n v="2660"/>
    <n v="7341.5999999999995"/>
    <n v="8436.4000000000015"/>
  </r>
  <r>
    <s v="Wilone O'Kielt"/>
    <x v="1"/>
    <s v="Peanut Butter Cubes"/>
    <d v="2021-12-03T00:00:00"/>
    <n v="11494"/>
    <n v="639"/>
    <n v="1693.35"/>
    <n v="9800.65"/>
  </r>
  <r>
    <s v="Gunar Cockshoot"/>
    <x v="5"/>
    <s v="85% Dark Bars"/>
    <d v="2021-12-03T00:00:00"/>
    <n v="12110"/>
    <n v="606"/>
    <n v="6369.0599999999995"/>
    <n v="5740.9400000000005"/>
  </r>
  <r>
    <s v="Kaine Padly"/>
    <x v="5"/>
    <s v="Spicy Special Slims"/>
    <d v="2021-12-06T00:00:00"/>
    <n v="10108"/>
    <n v="1120"/>
    <n v="9206.4000000000015"/>
    <n v="901.59999999999854"/>
  </r>
  <r>
    <s v="Roddy Speechley"/>
    <x v="2"/>
    <s v="Mint Chip Choco"/>
    <d v="2021-12-06T00:00:00"/>
    <n v="1596"/>
    <n v="114"/>
    <n v="652.07999999999993"/>
    <n v="943.92000000000007"/>
  </r>
  <r>
    <s v="Karlen McCaffrey"/>
    <x v="4"/>
    <s v="Organic Choco Syrup"/>
    <d v="2021-12-06T00:00:00"/>
    <n v="5159"/>
    <n v="215"/>
    <n v="2057.5500000000002"/>
    <n v="3101.45"/>
  </r>
  <r>
    <s v="Kaine Padly"/>
    <x v="5"/>
    <s v="White Choc"/>
    <d v="2021-12-06T00:00:00"/>
    <n v="5614"/>
    <n v="432"/>
    <n v="2777.7599999999998"/>
    <n v="2836.2400000000002"/>
  </r>
  <r>
    <s v="Mallorie Waber"/>
    <x v="0"/>
    <s v="Drinking Coco"/>
    <d v="2021-12-06T00:00:00"/>
    <n v="18837"/>
    <n v="698"/>
    <n v="6938.12"/>
    <n v="11898.880000000001"/>
  </r>
  <r>
    <s v="Barr Faughny"/>
    <x v="4"/>
    <s v="85% Dark Bars"/>
    <d v="2021-12-06T00:00:00"/>
    <n v="4774"/>
    <n v="266"/>
    <n v="2795.66"/>
    <n v="1978.3400000000001"/>
  </r>
  <r>
    <s v="Karlen McCaffrey"/>
    <x v="5"/>
    <s v="Choco Coated Almonds"/>
    <d v="2021-12-06T00:00:00"/>
    <n v="9163"/>
    <n v="910"/>
    <n v="3021.2"/>
    <n v="6141.8"/>
  </r>
  <r>
    <s v="Kelci Walkden"/>
    <x v="1"/>
    <s v="99% Dark &amp; Pure"/>
    <d v="2021-12-06T00:00:00"/>
    <n v="4298"/>
    <n v="196"/>
    <n v="1515.0800000000002"/>
    <n v="2782.92"/>
  </r>
  <r>
    <s v="Rafaelita Blaksland"/>
    <x v="1"/>
    <s v="Baker's Choco Chips"/>
    <d v="2021-12-06T00:00:00"/>
    <n v="2583"/>
    <n v="118"/>
    <n v="1464.38"/>
    <n v="1118.6199999999999"/>
  </r>
  <r>
    <s v="Wilone O'Kielt"/>
    <x v="5"/>
    <s v="99% Dark &amp; Pure"/>
    <d v="2021-12-06T00:00:00"/>
    <n v="5376"/>
    <n v="234"/>
    <n v="1808.8200000000002"/>
    <n v="3567.18"/>
  </r>
  <r>
    <s v="Ches Bonnell"/>
    <x v="3"/>
    <s v="Manuka Honey Choco"/>
    <d v="2021-12-06T00:00:00"/>
    <n v="10234"/>
    <n v="488"/>
    <n v="3318.4"/>
    <n v="6915.6"/>
  </r>
  <r>
    <s v="Dennison Crosswaite"/>
    <x v="0"/>
    <s v="White Choc"/>
    <d v="2021-12-06T00:00:00"/>
    <n v="5754"/>
    <n v="443"/>
    <n v="2848.49"/>
    <n v="2905.51"/>
  </r>
  <r>
    <s v="Marney O'Breen"/>
    <x v="4"/>
    <s v="White Choc"/>
    <d v="2021-12-06T00:00:00"/>
    <n v="4431"/>
    <n v="370"/>
    <n v="2379.1"/>
    <n v="2051.9"/>
  </r>
  <r>
    <s v="Beverie Moffet"/>
    <x v="2"/>
    <s v="White Choc"/>
    <d v="2021-12-06T00:00:00"/>
    <n v="3010"/>
    <n v="251"/>
    <n v="1613.9299999999998"/>
    <n v="1396.0700000000002"/>
  </r>
  <r>
    <s v="Barr Faughny"/>
    <x v="3"/>
    <s v="Eclairs"/>
    <d v="2021-12-06T00:00:00"/>
    <n v="8365"/>
    <n v="1190"/>
    <n v="7508.9"/>
    <n v="856.10000000000036"/>
  </r>
  <r>
    <s v="Van Tuxwell"/>
    <x v="1"/>
    <s v="Choco Coated Almonds"/>
    <d v="2021-12-06T00:00:00"/>
    <n v="4263"/>
    <n v="388"/>
    <n v="1288.1599999999999"/>
    <n v="2974.84"/>
  </r>
  <r>
    <s v="Mallorie Waber"/>
    <x v="1"/>
    <s v="Drinking Coco"/>
    <d v="2021-12-06T00:00:00"/>
    <n v="2821"/>
    <n v="109"/>
    <n v="1083.46"/>
    <n v="1737.54"/>
  </r>
  <r>
    <s v="Marney O'Breen"/>
    <x v="0"/>
    <s v="Smooth Sliky Salty"/>
    <d v="2021-12-06T00:00:00"/>
    <n v="3724"/>
    <n v="621"/>
    <n v="1713.9599999999998"/>
    <n v="2010.0400000000002"/>
  </r>
  <r>
    <s v="Beverie Moffet"/>
    <x v="4"/>
    <s v="Choco Coated Almonds"/>
    <d v="2021-12-06T00:00:00"/>
    <n v="5068"/>
    <n v="507"/>
    <n v="1683.24"/>
    <n v="3384.76"/>
  </r>
  <r>
    <s v="Rafaelita Blaksland"/>
    <x v="5"/>
    <s v="Organic Choco Syrup"/>
    <d v="2021-12-06T00:00:00"/>
    <n v="4522"/>
    <n v="206"/>
    <n v="1971.42"/>
    <n v="2550.58"/>
  </r>
  <r>
    <s v="Ches Bonnell"/>
    <x v="2"/>
    <s v="Smooth Sliky Salty"/>
    <d v="2021-12-06T00:00:00"/>
    <n v="245"/>
    <n v="41"/>
    <n v="113.16"/>
    <n v="131.84"/>
  </r>
  <r>
    <s v="Brien Boise"/>
    <x v="0"/>
    <s v="Choco Coated Almonds"/>
    <d v="2021-12-06T00:00:00"/>
    <n v="3661"/>
    <n v="306"/>
    <n v="1015.92"/>
    <n v="2645.08"/>
  </r>
  <r>
    <s v="Kelci Walkden"/>
    <x v="3"/>
    <s v="Organic Choco Syrup"/>
    <d v="2021-12-06T00:00:00"/>
    <n v="9205"/>
    <n v="401"/>
    <n v="3837.57"/>
    <n v="5367.43"/>
  </r>
  <r>
    <s v="Kelci Walkden"/>
    <x v="5"/>
    <s v="Raspberry Choco"/>
    <d v="2021-12-06T00:00:00"/>
    <n v="413"/>
    <n v="19"/>
    <n v="73.150000000000006"/>
    <n v="339.85"/>
  </r>
  <r>
    <s v="Karlen McCaffrey"/>
    <x v="5"/>
    <s v="Manuka Honey Choco"/>
    <d v="2021-12-06T00:00:00"/>
    <n v="9772"/>
    <n v="466"/>
    <n v="3168.7999999999997"/>
    <n v="6603.2000000000007"/>
  </r>
  <r>
    <s v="Jehu Rudeforth"/>
    <x v="4"/>
    <s v="Caramel Stuffed Bars"/>
    <d v="2021-12-06T00:00:00"/>
    <n v="1029"/>
    <n v="61"/>
    <n v="514.23"/>
    <n v="514.77"/>
  </r>
  <r>
    <s v="Van Tuxwell"/>
    <x v="5"/>
    <s v="Eclairs"/>
    <d v="2021-12-06T00:00:00"/>
    <n v="1456"/>
    <n v="243"/>
    <n v="1533.33"/>
    <n v="-77.329999999999927"/>
  </r>
  <r>
    <s v="Gunar Cockshoot"/>
    <x v="2"/>
    <s v="Drinking Coco"/>
    <d v="2021-12-06T00:00:00"/>
    <n v="938"/>
    <n v="37"/>
    <n v="367.78"/>
    <n v="570.22"/>
  </r>
  <r>
    <s v="Roddy Speechley"/>
    <x v="2"/>
    <s v="Fruit &amp; Nut Bars"/>
    <d v="2021-12-06T00:00:00"/>
    <n v="9884"/>
    <n v="700"/>
    <n v="3318"/>
    <n v="6566"/>
  </r>
  <r>
    <s v="Barr Faughny"/>
    <x v="5"/>
    <s v="White Choc"/>
    <d v="2021-12-06T00:00:00"/>
    <n v="3577"/>
    <n v="326"/>
    <n v="2096.1799999999998"/>
    <n v="1480.8200000000002"/>
  </r>
  <r>
    <s v="Rafaelita Blaksland"/>
    <x v="4"/>
    <s v="Spicy Special Slims"/>
    <d v="2021-12-06T00:00:00"/>
    <n v="2681"/>
    <n v="269"/>
    <n v="2211.1800000000003"/>
    <n v="469.81999999999971"/>
  </r>
  <r>
    <s v="Dennison Crosswaite"/>
    <x v="2"/>
    <s v="After Nines"/>
    <d v="2021-12-06T00:00:00"/>
    <n v="8197"/>
    <n v="513"/>
    <n v="5247.99"/>
    <n v="2949.01"/>
  </r>
  <r>
    <s v="Andria Kimpton"/>
    <x v="4"/>
    <s v="Mint Chip Choco"/>
    <d v="2021-12-06T00:00:00"/>
    <n v="1757"/>
    <n v="126"/>
    <n v="720.71999999999991"/>
    <n v="1036.2800000000002"/>
  </r>
  <r>
    <s v="Andria Kimpton"/>
    <x v="4"/>
    <s v="Orange Choco"/>
    <d v="2021-12-06T00:00:00"/>
    <n v="6972"/>
    <n v="388"/>
    <n v="1427.8400000000001"/>
    <n v="5544.16"/>
  </r>
  <r>
    <s v="Kaine Padly"/>
    <x v="5"/>
    <s v="70% Dark Bites"/>
    <d v="2021-12-06T00:00:00"/>
    <n v="6258"/>
    <n v="696"/>
    <n v="3507.84"/>
    <n v="2750.16"/>
  </r>
  <r>
    <s v="Brien Boise"/>
    <x v="5"/>
    <s v="Eclairs"/>
    <d v="2021-12-06T00:00:00"/>
    <n v="945"/>
    <n v="135"/>
    <n v="851.84999999999991"/>
    <n v="93.150000000000091"/>
  </r>
  <r>
    <s v="Jan Morforth"/>
    <x v="5"/>
    <s v="Caramel Stuffed Bars"/>
    <d v="2021-12-06T00:00:00"/>
    <n v="10808"/>
    <n v="700"/>
    <n v="5901"/>
    <n v="4907"/>
  </r>
  <r>
    <s v="Kaine Padly"/>
    <x v="5"/>
    <s v="Organic Choco Syrup"/>
    <d v="2021-12-06T00:00:00"/>
    <n v="217"/>
    <n v="10"/>
    <n v="95.7"/>
    <n v="121.3"/>
  </r>
  <r>
    <s v="Jan Morforth"/>
    <x v="2"/>
    <s v="Spicy Special Slims"/>
    <d v="2021-12-06T00:00:00"/>
    <n v="1694"/>
    <n v="212"/>
    <n v="1742.64"/>
    <n v="-48.6400000000001"/>
  </r>
  <r>
    <s v="Camilla Castle"/>
    <x v="2"/>
    <s v="Smooth Sliky Salty"/>
    <d v="2021-12-06T00:00:00"/>
    <n v="7161"/>
    <n v="1050"/>
    <n v="2898"/>
    <n v="4263"/>
  </r>
  <r>
    <s v="Gigi Bohling"/>
    <x v="3"/>
    <s v="Raspberry Choco"/>
    <d v="2021-12-06T00:00:00"/>
    <n v="798"/>
    <n v="40"/>
    <n v="154"/>
    <n v="644"/>
  </r>
  <r>
    <s v="Wilone O'Kielt"/>
    <x v="0"/>
    <s v="99% Dark &amp; Pure"/>
    <d v="2021-12-06T00:00:00"/>
    <n v="1043"/>
    <n v="48"/>
    <n v="371.04"/>
    <n v="671.96"/>
  </r>
  <r>
    <s v="Madelene Upcott"/>
    <x v="3"/>
    <s v="Drinking Coco"/>
    <d v="2021-12-06T00:00:00"/>
    <n v="4270"/>
    <n v="171"/>
    <n v="1699.74"/>
    <n v="2570.2600000000002"/>
  </r>
  <r>
    <s v="Barr Faughny"/>
    <x v="1"/>
    <s v="50% Dark Bites"/>
    <d v="2021-12-06T00:00:00"/>
    <n v="3129"/>
    <n v="121"/>
    <n v="905.08"/>
    <n v="2223.92"/>
  </r>
  <r>
    <s v="Oby Sorrel"/>
    <x v="3"/>
    <s v="Peanut Butter Cubes"/>
    <d v="2021-12-06T00:00:00"/>
    <n v="2205"/>
    <n v="130"/>
    <n v="344.5"/>
    <n v="1860.5"/>
  </r>
  <r>
    <s v="Beverie Moffet"/>
    <x v="3"/>
    <s v="70% Dark Bites"/>
    <d v="2021-12-06T00:00:00"/>
    <n v="1897"/>
    <n v="238"/>
    <n v="1199.52"/>
    <n v="697.48"/>
  </r>
  <r>
    <s v="Madelene Upcott"/>
    <x v="0"/>
    <s v="After Nines"/>
    <d v="2021-12-06T00:00:00"/>
    <n v="5481"/>
    <n v="305"/>
    <n v="3120.15"/>
    <n v="2360.85"/>
  </r>
  <r>
    <s v="Oby Sorrel"/>
    <x v="2"/>
    <s v="Manuka Honey Choco"/>
    <d v="2021-12-06T00:00:00"/>
    <n v="6797"/>
    <n v="324"/>
    <n v="2203.1999999999998"/>
    <n v="4593.8"/>
  </r>
  <r>
    <s v="Curtice Advani"/>
    <x v="4"/>
    <s v="Orange Choco"/>
    <d v="2021-12-06T00:00:00"/>
    <n v="7315"/>
    <n v="366"/>
    <n v="1346.88"/>
    <n v="5968.12"/>
  </r>
  <r>
    <s v="Kaine Padly"/>
    <x v="4"/>
    <s v="Organic Choco Syrup"/>
    <d v="2021-12-06T00:00:00"/>
    <n v="5467"/>
    <n v="238"/>
    <n v="2277.66"/>
    <n v="3189.34"/>
  </r>
  <r>
    <s v="Mallorie Waber"/>
    <x v="5"/>
    <s v="Almond Choco"/>
    <d v="2021-12-06T00:00:00"/>
    <n v="10234"/>
    <n v="700"/>
    <n v="3605.0000000000005"/>
    <n v="6629"/>
  </r>
  <r>
    <s v="Kaine Padly"/>
    <x v="5"/>
    <s v="Baker's Choco Chips"/>
    <d v="2021-12-06T00:00:00"/>
    <n v="10773"/>
    <n v="490"/>
    <n v="6080.9"/>
    <n v="4692.1000000000004"/>
  </r>
  <r>
    <s v="Barr Faughny"/>
    <x v="1"/>
    <s v="Spicy Special Slims"/>
    <d v="2021-12-07T00:00:00"/>
    <n v="8442"/>
    <n v="910"/>
    <n v="7480.2000000000007"/>
    <n v="961.79999999999927"/>
  </r>
  <r>
    <s v="Ches Bonnell"/>
    <x v="4"/>
    <s v="Peanut Butter Cubes"/>
    <d v="2021-12-07T00:00:00"/>
    <n v="10815"/>
    <n v="570"/>
    <n v="1510.5"/>
    <n v="9304.5"/>
  </r>
  <r>
    <s v="Rafaelita Blaksland"/>
    <x v="5"/>
    <s v="Orange Choco"/>
    <d v="2021-12-07T00:00:00"/>
    <n v="7630"/>
    <n v="382"/>
    <n v="1405.76"/>
    <n v="6224.24"/>
  </r>
  <r>
    <s v="Roddy Speechley"/>
    <x v="4"/>
    <s v="Drinking Coco"/>
    <d v="2021-12-07T00:00:00"/>
    <n v="1078"/>
    <n v="42"/>
    <n v="417.47999999999996"/>
    <n v="660.52"/>
  </r>
  <r>
    <s v="Barr Faughny"/>
    <x v="1"/>
    <s v="Smooth Sliky Salty"/>
    <d v="2021-12-07T00:00:00"/>
    <n v="10647"/>
    <n v="1750"/>
    <n v="4830"/>
    <n v="5817"/>
  </r>
  <r>
    <s v="Rafaelita Blaksland"/>
    <x v="0"/>
    <s v="Almond Choco"/>
    <d v="2021-12-07T00:00:00"/>
    <n v="10703"/>
    <n v="669"/>
    <n v="3445.3500000000004"/>
    <n v="7257.65"/>
  </r>
  <r>
    <s v="Husein Augar"/>
    <x v="4"/>
    <s v="Manuka Honey Choco"/>
    <d v="2021-12-07T00:00:00"/>
    <n v="7490"/>
    <n v="326"/>
    <n v="2216.7999999999997"/>
    <n v="5273.2000000000007"/>
  </r>
  <r>
    <s v="Camilla Castle"/>
    <x v="3"/>
    <s v="Mint Chip Choco"/>
    <d v="2021-12-07T00:00:00"/>
    <n v="14028"/>
    <n v="1190"/>
    <n v="6806.7999999999993"/>
    <n v="7221.2000000000007"/>
  </r>
  <r>
    <s v="Barr Faughny"/>
    <x v="1"/>
    <s v="Almond Choco"/>
    <d v="2021-12-07T00:00:00"/>
    <n v="2541"/>
    <n v="182"/>
    <n v="937.30000000000007"/>
    <n v="1603.6999999999998"/>
  </r>
  <r>
    <s v="Marney O'Breen"/>
    <x v="3"/>
    <s v="Orange Choco"/>
    <d v="2021-12-07T00:00:00"/>
    <n v="1925"/>
    <n v="97"/>
    <n v="356.96000000000004"/>
    <n v="1568.04"/>
  </r>
  <r>
    <s v="Jan Morforth"/>
    <x v="2"/>
    <s v="Orange Choco"/>
    <d v="2021-12-07T00:00:00"/>
    <n v="6433"/>
    <n v="322"/>
    <n v="1184.96"/>
    <n v="5248.04"/>
  </r>
  <r>
    <s v="Oby Sorrel"/>
    <x v="4"/>
    <s v="70% Dark Bites"/>
    <d v="2021-12-07T00:00:00"/>
    <n v="91"/>
    <n v="12"/>
    <n v="60.480000000000004"/>
    <n v="30.519999999999996"/>
  </r>
  <r>
    <s v="Karlen McCaffrey"/>
    <x v="3"/>
    <s v="White Choc"/>
    <d v="2021-12-07T00:00:00"/>
    <n v="9310"/>
    <n v="700"/>
    <n v="4501"/>
    <n v="4809"/>
  </r>
  <r>
    <s v="Andria Kimpton"/>
    <x v="1"/>
    <s v="70% Dark Bites"/>
    <d v="2021-12-07T00:00:00"/>
    <n v="6699"/>
    <n v="770"/>
    <n v="3880.8"/>
    <n v="2818.2"/>
  </r>
  <r>
    <s v="Jehu Rudeforth"/>
    <x v="2"/>
    <s v="Caramel Stuffed Bars"/>
    <d v="2021-12-07T00:00:00"/>
    <n v="16751"/>
    <n v="1120"/>
    <n v="9441.6"/>
    <n v="7309.4"/>
  </r>
  <r>
    <s v="Marney O'Breen"/>
    <x v="1"/>
    <s v="Spicy Special Slims"/>
    <d v="2021-12-07T00:00:00"/>
    <n v="1218"/>
    <n v="153"/>
    <n v="1257.6600000000001"/>
    <n v="-39.660000000000082"/>
  </r>
  <r>
    <s v="Kaine Padly"/>
    <x v="0"/>
    <s v="After Nines"/>
    <d v="2021-12-07T00:00:00"/>
    <n v="6314"/>
    <n v="372"/>
    <n v="3805.56"/>
    <n v="2508.44"/>
  </r>
  <r>
    <s v="Beverie Moffet"/>
    <x v="3"/>
    <s v="White Choc"/>
    <d v="2021-12-07T00:00:00"/>
    <n v="11781"/>
    <n v="910"/>
    <n v="5851.3"/>
    <n v="5929.7"/>
  </r>
  <r>
    <s v="Jan Morforth"/>
    <x v="2"/>
    <s v="Peanut Butter Cubes"/>
    <d v="2021-12-07T00:00:00"/>
    <n v="7063"/>
    <n v="372"/>
    <n v="985.8"/>
    <n v="6077.2"/>
  </r>
  <r>
    <s v="Barr Faughny"/>
    <x v="3"/>
    <s v="Drinking Coco"/>
    <d v="2021-12-07T00:00:00"/>
    <n v="6692"/>
    <n v="248"/>
    <n v="2465.12"/>
    <n v="4226.88"/>
  </r>
  <r>
    <s v="Dennison Crosswaite"/>
    <x v="5"/>
    <s v="85% Dark Bars"/>
    <d v="2021-12-07T00:00:00"/>
    <n v="1764"/>
    <n v="93"/>
    <n v="977.43"/>
    <n v="786.57"/>
  </r>
  <r>
    <s v="Mallorie Waber"/>
    <x v="0"/>
    <s v="99% Dark &amp; Pure"/>
    <d v="2021-12-07T00:00:00"/>
    <n v="1624"/>
    <n v="74"/>
    <n v="572.02"/>
    <n v="1051.98"/>
  </r>
  <r>
    <s v="Marney O'Breen"/>
    <x v="1"/>
    <s v="Baker's Choco Chips"/>
    <d v="2021-12-07T00:00:00"/>
    <n v="812"/>
    <n v="36"/>
    <n v="446.76"/>
    <n v="365.24"/>
  </r>
  <r>
    <s v="Beverie Moffet"/>
    <x v="4"/>
    <s v="Fruit &amp; Nut Bars"/>
    <d v="2021-12-07T00:00:00"/>
    <n v="4613"/>
    <n v="308"/>
    <n v="1459.92"/>
    <n v="3153.08"/>
  </r>
  <r>
    <s v="Madelene Upcott"/>
    <x v="4"/>
    <s v="Raspberry Choco"/>
    <d v="2021-12-07T00:00:00"/>
    <n v="6356"/>
    <n v="289"/>
    <n v="1112.6500000000001"/>
    <n v="5243.35"/>
  </r>
  <r>
    <s v="Karlen McCaffrey"/>
    <x v="4"/>
    <s v="Baker's Choco Chips"/>
    <d v="2021-12-07T00:00:00"/>
    <n v="13286"/>
    <n v="554"/>
    <n v="6875.14"/>
    <n v="6410.86"/>
  </r>
  <r>
    <s v="Husein Augar"/>
    <x v="1"/>
    <s v="Almond Choco"/>
    <d v="2021-12-07T00:00:00"/>
    <n v="7819"/>
    <n v="559"/>
    <n v="2878.8500000000004"/>
    <n v="4940.1499999999996"/>
  </r>
  <r>
    <s v="Oby Sorrel"/>
    <x v="4"/>
    <s v="Organic Choco Syrup"/>
    <d v="2021-12-07T00:00:00"/>
    <n v="14476"/>
    <n v="604"/>
    <n v="5780.28"/>
    <n v="8695.7200000000012"/>
  </r>
  <r>
    <s v="Jan Morforth"/>
    <x v="5"/>
    <s v="Almond Choco"/>
    <d v="2021-12-07T00:00:00"/>
    <n v="6139"/>
    <n v="410"/>
    <n v="2111.5"/>
    <n v="4027.5"/>
  </r>
  <r>
    <s v="Madelene Upcott"/>
    <x v="4"/>
    <s v="Peanut Butter Cubes"/>
    <d v="2021-12-07T00:00:00"/>
    <n v="4123"/>
    <n v="243"/>
    <n v="643.94999999999993"/>
    <n v="3479.05"/>
  </r>
  <r>
    <s v="Curtice Advani"/>
    <x v="0"/>
    <s v="Caramel Stuffed Bars"/>
    <d v="2021-12-07T00:00:00"/>
    <n v="6258"/>
    <n v="369"/>
    <n v="3110.67"/>
    <n v="3147.33"/>
  </r>
  <r>
    <s v="Dennison Crosswaite"/>
    <x v="3"/>
    <s v="Drinking Coco"/>
    <d v="2021-12-07T00:00:00"/>
    <n v="1610"/>
    <n v="60"/>
    <n v="596.4"/>
    <n v="1013.6"/>
  </r>
  <r>
    <s v="Gunar Cockshoot"/>
    <x v="2"/>
    <s v="After Nines"/>
    <d v="2021-12-07T00:00:00"/>
    <n v="2919"/>
    <n v="183"/>
    <n v="1872.0900000000001"/>
    <n v="1046.9099999999999"/>
  </r>
  <r>
    <s v="Gigi Bohling"/>
    <x v="1"/>
    <s v="Eclairs"/>
    <d v="2021-12-07T00:00:00"/>
    <n v="3409"/>
    <n v="569"/>
    <n v="3590.39"/>
    <n v="-181.38999999999987"/>
  </r>
  <r>
    <s v="Roddy Speechley"/>
    <x v="2"/>
    <s v="85% Dark Bars"/>
    <d v="2021-12-07T00:00:00"/>
    <n v="1288"/>
    <n v="72"/>
    <n v="756.72"/>
    <n v="531.28"/>
  </r>
  <r>
    <s v="Gunar Cockshoot"/>
    <x v="3"/>
    <s v="After Nines"/>
    <d v="2021-12-07T00:00:00"/>
    <n v="12005"/>
    <n v="667"/>
    <n v="6823.41"/>
    <n v="5181.59"/>
  </r>
  <r>
    <s v="Andria Kimpton"/>
    <x v="3"/>
    <s v="White Choc"/>
    <d v="2021-12-07T00:00:00"/>
    <n v="10241"/>
    <n v="840"/>
    <n v="5401.2"/>
    <n v="4839.8"/>
  </r>
  <r>
    <s v="Andria Kimpton"/>
    <x v="0"/>
    <s v="Eclairs"/>
    <d v="2021-12-07T00:00:00"/>
    <n v="2611"/>
    <n v="327"/>
    <n v="2063.37"/>
    <n v="547.63000000000011"/>
  </r>
  <r>
    <s v="Marney O'Breen"/>
    <x v="1"/>
    <s v="White Choc"/>
    <d v="2021-12-07T00:00:00"/>
    <n v="2065"/>
    <n v="173"/>
    <n v="1112.3899999999999"/>
    <n v="952.61000000000013"/>
  </r>
  <r>
    <s v="Gigi Bohling"/>
    <x v="5"/>
    <s v="Raspberry Choco"/>
    <d v="2021-12-07T00:00:00"/>
    <n v="6041"/>
    <n v="275"/>
    <n v="1058.75"/>
    <n v="4982.25"/>
  </r>
  <r>
    <s v="Husein Augar"/>
    <x v="2"/>
    <s v="Almond Choco"/>
    <d v="2021-12-07T00:00:00"/>
    <n v="8162"/>
    <n v="511"/>
    <n v="2631.65"/>
    <n v="5530.35"/>
  </r>
  <r>
    <s v="Madelene Upcott"/>
    <x v="2"/>
    <s v="70% Dark Bites"/>
    <d v="2021-12-07T00:00:00"/>
    <n v="6027"/>
    <n v="840"/>
    <n v="4233.6000000000004"/>
    <n v="1793.3999999999996"/>
  </r>
  <r>
    <s v="Wilone O'Kielt"/>
    <x v="4"/>
    <s v="99% Dark &amp; Pure"/>
    <d v="2021-12-07T00:00:00"/>
    <n v="3101"/>
    <n v="135"/>
    <n v="1043.55"/>
    <n v="2057.4499999999998"/>
  </r>
  <r>
    <s v="Karlen McCaffrey"/>
    <x v="3"/>
    <s v="85% Dark Bars"/>
    <d v="2021-12-07T00:00:00"/>
    <n v="22729"/>
    <n v="1120"/>
    <n v="11771.199999999999"/>
    <n v="10957.800000000001"/>
  </r>
  <r>
    <s v="Van Tuxwell"/>
    <x v="4"/>
    <s v="Mint Chip Choco"/>
    <d v="2021-12-07T00:00:00"/>
    <n v="371"/>
    <n v="27"/>
    <n v="154.44"/>
    <n v="216.56"/>
  </r>
  <r>
    <s v="Curtice Advani"/>
    <x v="2"/>
    <s v="Caramel Stuffed Bars"/>
    <d v="2021-12-07T00:00:00"/>
    <n v="8120"/>
    <n v="508"/>
    <n v="4282.4399999999996"/>
    <n v="3837.5600000000004"/>
  </r>
  <r>
    <s v="Husein Augar"/>
    <x v="0"/>
    <s v="Spicy Special Slims"/>
    <d v="2021-12-07T00:00:00"/>
    <n v="1995"/>
    <n v="222"/>
    <n v="1824.8400000000001"/>
    <n v="170.15999999999985"/>
  </r>
  <r>
    <s v="Jehu Rudeforth"/>
    <x v="0"/>
    <s v="99% Dark &amp; Pure"/>
    <d v="2021-12-07T00:00:00"/>
    <n v="1610"/>
    <n v="74"/>
    <n v="572.02"/>
    <n v="1037.98"/>
  </r>
  <r>
    <s v="Brien Boise"/>
    <x v="5"/>
    <s v="Drinking Coco"/>
    <d v="2021-12-07T00:00:00"/>
    <n v="8099"/>
    <n v="312"/>
    <n v="3101.2799999999997"/>
    <n v="4997.72"/>
  </r>
  <r>
    <s v="Dotty Strutley"/>
    <x v="1"/>
    <s v="Eclairs"/>
    <d v="2021-12-07T00:00:00"/>
    <n v="14063"/>
    <n v="1750"/>
    <n v="11042.5"/>
    <n v="3020.5"/>
  </r>
  <r>
    <s v="Marney O'Breen"/>
    <x v="5"/>
    <s v="Caramel Stuffed Bars"/>
    <d v="2021-12-08T00:00:00"/>
    <n v="16058"/>
    <n v="1050"/>
    <n v="8851.5"/>
    <n v="7206.5"/>
  </r>
  <r>
    <s v="Barr Faughny"/>
    <x v="1"/>
    <s v="99% Dark &amp; Pure"/>
    <d v="2021-12-08T00:00:00"/>
    <n v="2268"/>
    <n v="104"/>
    <n v="803.92000000000007"/>
    <n v="1464.08"/>
  </r>
  <r>
    <s v="Dotty Strutley"/>
    <x v="2"/>
    <s v="Drinking Coco"/>
    <d v="2021-12-08T00:00:00"/>
    <n v="371"/>
    <n v="14"/>
    <n v="139.16"/>
    <n v="231.84"/>
  </r>
  <r>
    <s v="Wilone O'Kielt"/>
    <x v="4"/>
    <s v="Almond Choco"/>
    <d v="2021-12-08T00:00:00"/>
    <n v="5943"/>
    <n v="425"/>
    <n v="2188.75"/>
    <n v="3754.25"/>
  </r>
  <r>
    <s v="Gunar Cockshoot"/>
    <x v="4"/>
    <s v="Orange Choco"/>
    <d v="2021-12-08T00:00:00"/>
    <n v="5810"/>
    <n v="306"/>
    <n v="1126.0800000000002"/>
    <n v="4683.92"/>
  </r>
  <r>
    <s v="Husein Augar"/>
    <x v="2"/>
    <s v="Raspberry Choco"/>
    <d v="2021-12-08T00:00:00"/>
    <n v="12159"/>
    <n v="553"/>
    <n v="2129.0500000000002"/>
    <n v="10029.950000000001"/>
  </r>
  <r>
    <s v="Beverie Moffet"/>
    <x v="5"/>
    <s v="Almond Choco"/>
    <d v="2021-12-08T00:00:00"/>
    <n v="11746"/>
    <n v="840"/>
    <n v="4326"/>
    <n v="7420"/>
  </r>
  <r>
    <s v="Madelene Upcott"/>
    <x v="3"/>
    <s v="85% Dark Bars"/>
    <d v="2021-12-08T00:00:00"/>
    <n v="3479"/>
    <n v="194"/>
    <n v="2038.94"/>
    <n v="1440.06"/>
  </r>
  <r>
    <s v="Madelene Upcott"/>
    <x v="5"/>
    <s v="Smooth Sliky Salty"/>
    <d v="2021-12-08T00:00:00"/>
    <n v="18018"/>
    <n v="3010"/>
    <n v="8307.5999999999985"/>
    <n v="9710.4000000000015"/>
  </r>
  <r>
    <s v="Van Tuxwell"/>
    <x v="3"/>
    <s v="50% Dark Bites"/>
    <d v="2021-12-08T00:00:00"/>
    <n v="6188"/>
    <n v="248"/>
    <n v="1855.0400000000002"/>
    <n v="4332.96"/>
  </r>
  <r>
    <s v="Barr Faughny"/>
    <x v="4"/>
    <s v="Milk Bars"/>
    <d v="2021-12-08T00:00:00"/>
    <n v="3472"/>
    <n v="205"/>
    <n v="1078.3"/>
    <n v="2393.6999999999998"/>
  </r>
  <r>
    <s v="Curtice Advani"/>
    <x v="1"/>
    <s v="85% Dark Bars"/>
    <d v="2021-12-08T00:00:00"/>
    <n v="10640"/>
    <n v="560"/>
    <n v="5885.5999999999995"/>
    <n v="4754.4000000000005"/>
  </r>
  <r>
    <s v="Dennison Crosswaite"/>
    <x v="2"/>
    <s v="White Choc"/>
    <d v="2021-12-08T00:00:00"/>
    <n v="5936"/>
    <n v="495"/>
    <n v="3182.85"/>
    <n v="2753.15"/>
  </r>
  <r>
    <s v="Roddy Speechley"/>
    <x v="1"/>
    <s v="85% Dark Bars"/>
    <d v="2021-12-08T00:00:00"/>
    <n v="8988"/>
    <n v="474"/>
    <n v="4981.74"/>
    <n v="4006.26"/>
  </r>
  <r>
    <s v="Roddy Speechley"/>
    <x v="3"/>
    <s v="Milk Bars"/>
    <d v="2021-12-08T00:00:00"/>
    <n v="5915"/>
    <n v="348"/>
    <n v="1830.48"/>
    <n v="4084.52"/>
  </r>
  <r>
    <s v="Curtice Advani"/>
    <x v="5"/>
    <s v="Orange Choco"/>
    <d v="2021-12-08T00:00:00"/>
    <n v="917"/>
    <n v="46"/>
    <n v="169.28"/>
    <n v="747.72"/>
  </r>
  <r>
    <s v="Wilone O'Kielt"/>
    <x v="2"/>
    <s v="99% Dark &amp; Pure"/>
    <d v="2021-12-08T00:00:00"/>
    <n v="13363"/>
    <n v="557"/>
    <n v="4305.6100000000006"/>
    <n v="9057.39"/>
  </r>
  <r>
    <s v="Barr Faughny"/>
    <x v="5"/>
    <s v="Orange Choco"/>
    <d v="2021-12-08T00:00:00"/>
    <n v="11592"/>
    <n v="580"/>
    <n v="2134.4"/>
    <n v="9457.6"/>
  </r>
  <r>
    <s v="Mallorie Waber"/>
    <x v="4"/>
    <s v="Milk Bars"/>
    <d v="2021-12-08T00:00:00"/>
    <n v="9450"/>
    <n v="591"/>
    <n v="3108.66"/>
    <n v="6341.34"/>
  </r>
  <r>
    <s v="Barr Faughny"/>
    <x v="0"/>
    <s v="White Choc"/>
    <d v="2021-12-08T00:00:00"/>
    <n v="1071"/>
    <n v="83"/>
    <n v="533.68999999999994"/>
    <n v="537.31000000000006"/>
  </r>
  <r>
    <s v="Camilla Castle"/>
    <x v="2"/>
    <s v="Raspberry Choco"/>
    <d v="2021-12-08T00:00:00"/>
    <n v="805"/>
    <n v="41"/>
    <n v="157.85"/>
    <n v="647.15"/>
  </r>
  <r>
    <s v="Marney O'Breen"/>
    <x v="0"/>
    <s v="White Choc"/>
    <d v="2021-12-08T00:00:00"/>
    <n v="1897"/>
    <n v="159"/>
    <n v="1022.37"/>
    <n v="874.63"/>
  </r>
  <r>
    <s v="Mallorie Waber"/>
    <x v="3"/>
    <s v="50% Dark Bites"/>
    <d v="2021-12-08T00:00:00"/>
    <n v="3962"/>
    <n v="147"/>
    <n v="1099.5600000000002"/>
    <n v="2862.4399999999996"/>
  </r>
  <r>
    <s v="Kaine Padly"/>
    <x v="4"/>
    <s v="Eclairs"/>
    <d v="2021-12-08T00:00:00"/>
    <n v="7980"/>
    <n v="980"/>
    <n v="6183.7999999999993"/>
    <n v="1796.2000000000007"/>
  </r>
  <r>
    <s v="Beverie Moffet"/>
    <x v="1"/>
    <s v="Fruit &amp; Nut Bars"/>
    <d v="2021-12-09T00:00:00"/>
    <n v="10990"/>
    <n v="700"/>
    <n v="3318"/>
    <n v="7672"/>
  </r>
  <r>
    <s v="Gunar Cockshoot"/>
    <x v="3"/>
    <s v="85% Dark Bars"/>
    <d v="2021-12-09T00:00:00"/>
    <n v="1680"/>
    <n v="84"/>
    <n v="882.84"/>
    <n v="797.16"/>
  </r>
  <r>
    <s v="Karlen McCaffrey"/>
    <x v="5"/>
    <s v="99% Dark &amp; Pure"/>
    <d v="2021-12-09T00:00:00"/>
    <n v="1204"/>
    <n v="53"/>
    <n v="409.69"/>
    <n v="794.31"/>
  </r>
  <r>
    <s v="Barr Faughny"/>
    <x v="3"/>
    <s v="Almond Choco"/>
    <d v="2021-12-09T00:00:00"/>
    <n v="3514"/>
    <n v="235"/>
    <n v="1210.25"/>
    <n v="2303.75"/>
  </r>
  <r>
    <s v="Andria Kimpton"/>
    <x v="5"/>
    <s v="Milk Bars"/>
    <d v="2021-12-09T00:00:00"/>
    <n v="1666"/>
    <n v="105"/>
    <n v="552.29999999999995"/>
    <n v="1113.7"/>
  </r>
  <r>
    <s v="Camilla Castle"/>
    <x v="0"/>
    <s v="Milk Bars"/>
    <d v="2021-12-09T00:00:00"/>
    <n v="21"/>
    <n v="2"/>
    <n v="10.52"/>
    <n v="10.48"/>
  </r>
  <r>
    <s v="Andria Kimpton"/>
    <x v="4"/>
    <s v="Smooth Sliky Salty"/>
    <d v="2021-12-09T00:00:00"/>
    <n v="2506"/>
    <n v="418"/>
    <n v="1153.6799999999998"/>
    <n v="1352.3200000000002"/>
  </r>
  <r>
    <s v="Van Tuxwell"/>
    <x v="4"/>
    <s v="Spicy Special Slims"/>
    <d v="2021-12-09T00:00:00"/>
    <n v="4431"/>
    <n v="493"/>
    <n v="4052.4600000000005"/>
    <n v="378.53999999999951"/>
  </r>
  <r>
    <s v="Barr Faughny"/>
    <x v="0"/>
    <s v="Smooth Sliky Salty"/>
    <d v="2021-12-09T00:00:00"/>
    <n v="2660"/>
    <n v="380"/>
    <n v="1048.8"/>
    <n v="1611.2"/>
  </r>
  <r>
    <s v="Andria Kimpton"/>
    <x v="0"/>
    <s v="50% Dark Bites"/>
    <d v="2021-12-09T00:00:00"/>
    <n v="10913"/>
    <n v="437"/>
    <n v="3268.76"/>
    <n v="7644.24"/>
  </r>
  <r>
    <s v="Mallorie Waber"/>
    <x v="1"/>
    <s v="Baker's Choco Chips"/>
    <d v="2021-12-09T00:00:00"/>
    <n v="9513"/>
    <n v="433"/>
    <n v="5373.53"/>
    <n v="4139.47"/>
  </r>
  <r>
    <s v="Van Tuxwell"/>
    <x v="1"/>
    <s v="Organic Choco Syrup"/>
    <d v="2021-12-09T00:00:00"/>
    <n v="7973"/>
    <n v="333"/>
    <n v="3186.81"/>
    <n v="4786.1900000000005"/>
  </r>
  <r>
    <s v="Jehu Rudeforth"/>
    <x v="5"/>
    <s v="70% Dark Bites"/>
    <d v="2021-12-09T00:00:00"/>
    <n v="11928"/>
    <n v="1330"/>
    <n v="6703.2"/>
    <n v="5224.8"/>
  </r>
  <r>
    <s v="Kaine Padly"/>
    <x v="2"/>
    <s v="Baker's Choco Chips"/>
    <d v="2021-12-09T00:00:00"/>
    <n v="574"/>
    <n v="25"/>
    <n v="310.25"/>
    <n v="263.75"/>
  </r>
  <r>
    <s v="Kelci Walkden"/>
    <x v="4"/>
    <s v="Caramel Stuffed Bars"/>
    <d v="2021-12-09T00:00:00"/>
    <n v="10563"/>
    <n v="622"/>
    <n v="5243.46"/>
    <n v="5319.54"/>
  </r>
  <r>
    <s v="Marney O'Breen"/>
    <x v="2"/>
    <s v="Organic Choco Syrup"/>
    <d v="2021-12-09T00:00:00"/>
    <n v="3234"/>
    <n v="135"/>
    <n v="1291.95"/>
    <n v="1942.05"/>
  </r>
  <r>
    <s v="Jan Morforth"/>
    <x v="2"/>
    <s v="Milk Bars"/>
    <d v="2021-12-09T00:00:00"/>
    <n v="336"/>
    <n v="20"/>
    <n v="105.19999999999999"/>
    <n v="230.8"/>
  </r>
  <r>
    <s v="Van Tuxwell"/>
    <x v="3"/>
    <s v="Choco Coated Almonds"/>
    <d v="2021-12-09T00:00:00"/>
    <n v="2023"/>
    <n v="184"/>
    <n v="610.88"/>
    <n v="1412.12"/>
  </r>
  <r>
    <s v="Kelci Walkden"/>
    <x v="2"/>
    <s v="70% Dark Bites"/>
    <d v="2021-12-09T00:00:00"/>
    <n v="8456"/>
    <n v="1050"/>
    <n v="5292"/>
    <n v="3164"/>
  </r>
  <r>
    <s v="Wilone O'Kielt"/>
    <x v="0"/>
    <s v="Choco Coated Almonds"/>
    <d v="2021-12-09T00:00:00"/>
    <n v="11130"/>
    <n v="980"/>
    <n v="3253.6"/>
    <n v="7876.4"/>
  </r>
  <r>
    <s v="Gigi Bohling"/>
    <x v="1"/>
    <s v="Drinking Coco"/>
    <d v="2021-12-09T00:00:00"/>
    <n v="5593"/>
    <n v="224"/>
    <n v="2226.56"/>
    <n v="3366.44"/>
  </r>
  <r>
    <s v="Karlen McCaffrey"/>
    <x v="4"/>
    <s v="Choco Coated Almonds"/>
    <d v="2021-12-09T00:00:00"/>
    <n v="1631"/>
    <n v="164"/>
    <n v="544.48"/>
    <n v="1086.52"/>
  </r>
  <r>
    <s v="Karlen McCaffrey"/>
    <x v="1"/>
    <s v="Caramel Stuffed Bars"/>
    <d v="2021-12-09T00:00:00"/>
    <n v="5754"/>
    <n v="339"/>
    <n v="2857.77"/>
    <n v="2896.23"/>
  </r>
  <r>
    <s v="Camilla Castle"/>
    <x v="5"/>
    <s v="50% Dark Bites"/>
    <d v="2021-12-09T00:00:00"/>
    <n v="1449"/>
    <n v="54"/>
    <n v="403.92"/>
    <n v="1045.08"/>
  </r>
  <r>
    <s v="Andria Kimpton"/>
    <x v="4"/>
    <s v="Choco Coated Almonds"/>
    <d v="2021-12-09T00:00:00"/>
    <n v="7063"/>
    <n v="589"/>
    <n v="1955.48"/>
    <n v="5107.5200000000004"/>
  </r>
  <r>
    <s v="Rafaelita Blaksland"/>
    <x v="0"/>
    <s v="70% Dark Bites"/>
    <d v="2021-12-09T00:00:00"/>
    <n v="3486"/>
    <n v="388"/>
    <n v="1955.52"/>
    <n v="1530.48"/>
  </r>
  <r>
    <s v="Mallorie Waber"/>
    <x v="3"/>
    <s v="70% Dark Bites"/>
    <d v="2021-12-10T00:00:00"/>
    <n v="5887"/>
    <n v="655"/>
    <n v="3301.2"/>
    <n v="2585.8000000000002"/>
  </r>
  <r>
    <s v="Curtice Advani"/>
    <x v="2"/>
    <s v="Fruit &amp; Nut Bars"/>
    <d v="2021-12-10T00:00:00"/>
    <n v="6734"/>
    <n v="421"/>
    <n v="1995.5400000000002"/>
    <n v="4738.46"/>
  </r>
  <r>
    <s v="Husein Augar"/>
    <x v="5"/>
    <s v="Spicy Special Slims"/>
    <d v="2021-12-10T00:00:00"/>
    <n v="4879"/>
    <n v="610"/>
    <n v="5014.2000000000007"/>
    <n v="-135.20000000000073"/>
  </r>
  <r>
    <s v="Curtice Advani"/>
    <x v="3"/>
    <s v="Choco Coated Almonds"/>
    <d v="2021-12-10T00:00:00"/>
    <n v="7854"/>
    <n v="700"/>
    <n v="2324"/>
    <n v="5530"/>
  </r>
  <r>
    <s v="Rafaelita Blaksland"/>
    <x v="3"/>
    <s v="Milk Bars"/>
    <d v="2021-12-10T00:00:00"/>
    <n v="11431"/>
    <n v="673"/>
    <n v="3539.98"/>
    <n v="7891.02"/>
  </r>
  <r>
    <s v="Gunar Cockshoot"/>
    <x v="3"/>
    <s v="Spicy Special Slims"/>
    <d v="2021-12-10T00:00:00"/>
    <n v="4725"/>
    <n v="525"/>
    <n v="4315.5"/>
    <n v="409.5"/>
  </r>
  <r>
    <s v="Rafaelita Blaksland"/>
    <x v="5"/>
    <s v="Baker's Choco Chips"/>
    <d v="2021-12-10T00:00:00"/>
    <n v="4095"/>
    <n v="171"/>
    <n v="2122.11"/>
    <n v="1972.8899999999999"/>
  </r>
  <r>
    <s v="Karlen McCaffrey"/>
    <x v="3"/>
    <s v="Eclairs"/>
    <d v="2021-12-10T00:00:00"/>
    <n v="210"/>
    <n v="35"/>
    <n v="220.85"/>
    <n v="-10.849999999999994"/>
  </r>
  <r>
    <s v="Kelci Walkden"/>
    <x v="0"/>
    <s v="Manuka Honey Choco"/>
    <d v="2021-12-10T00:00:00"/>
    <n v="5061"/>
    <n v="221"/>
    <n v="1502.8"/>
    <n v="3558.2"/>
  </r>
  <r>
    <s v="Karlen McCaffrey"/>
    <x v="4"/>
    <s v="99% Dark &amp; Pure"/>
    <d v="2021-12-10T00:00:00"/>
    <n v="1351"/>
    <n v="57"/>
    <n v="440.61"/>
    <n v="910.39"/>
  </r>
  <r>
    <s v="Jehu Rudeforth"/>
    <x v="5"/>
    <s v="Fruit &amp; Nut Bars"/>
    <d v="2021-12-10T00:00:00"/>
    <n v="4886"/>
    <n v="326"/>
    <n v="1545.24"/>
    <n v="3340.76"/>
  </r>
  <r>
    <s v="Husein Augar"/>
    <x v="3"/>
    <s v="Milk Bars"/>
    <d v="2021-12-10T00:00:00"/>
    <n v="4480"/>
    <n v="299"/>
    <n v="1572.74"/>
    <n v="2907.26"/>
  </r>
  <r>
    <s v="Husein Augar"/>
    <x v="1"/>
    <s v="White Choc"/>
    <d v="2021-12-10T00:00:00"/>
    <n v="6573"/>
    <n v="548"/>
    <n v="3523.64"/>
    <n v="3049.36"/>
  </r>
  <r>
    <s v="Camilla Castle"/>
    <x v="5"/>
    <s v="Drinking Coco"/>
    <d v="2021-12-13T00:00:00"/>
    <n v="371"/>
    <n v="15"/>
    <n v="149.1"/>
    <n v="221.9"/>
  </r>
  <r>
    <s v="Jehu Rudeforth"/>
    <x v="5"/>
    <s v="White Choc"/>
    <d v="2021-12-13T00:00:00"/>
    <n v="469"/>
    <n v="43"/>
    <n v="276.49"/>
    <n v="192.51"/>
  </r>
  <r>
    <s v="Dotty Strutley"/>
    <x v="1"/>
    <s v="99% Dark &amp; Pure"/>
    <d v="2021-12-13T00:00:00"/>
    <n v="1043"/>
    <n v="48"/>
    <n v="371.04"/>
    <n v="671.96"/>
  </r>
  <r>
    <s v="Beverie Moffet"/>
    <x v="5"/>
    <s v="Fruit &amp; Nut Bars"/>
    <d v="2021-12-13T00:00:00"/>
    <n v="7721"/>
    <n v="515"/>
    <n v="2441.1"/>
    <n v="5279.9"/>
  </r>
  <r>
    <s v="Jehu Rudeforth"/>
    <x v="2"/>
    <s v="White Choc"/>
    <d v="2021-12-13T00:00:00"/>
    <n v="2359"/>
    <n v="197"/>
    <n v="1266.71"/>
    <n v="1092.29"/>
  </r>
  <r>
    <s v="Jan Morforth"/>
    <x v="3"/>
    <s v="Milk Bars"/>
    <d v="2021-12-13T00:00:00"/>
    <n v="5460"/>
    <n v="342"/>
    <n v="1798.9199999999998"/>
    <n v="3661.08"/>
  </r>
  <r>
    <s v="Gigi Bohling"/>
    <x v="4"/>
    <s v="99% Dark &amp; Pure"/>
    <d v="2021-12-13T00:00:00"/>
    <n v="7595"/>
    <n v="346"/>
    <n v="2674.58"/>
    <n v="4920.42"/>
  </r>
  <r>
    <s v="Andria Kimpton"/>
    <x v="4"/>
    <s v="Eclairs"/>
    <d v="2021-12-13T00:00:00"/>
    <n v="1106"/>
    <n v="185"/>
    <n v="1167.3499999999999"/>
    <n v="-61.349999999999909"/>
  </r>
  <r>
    <s v="Rafaelita Blaksland"/>
    <x v="4"/>
    <s v="Organic Choco Syrup"/>
    <d v="2021-12-13T00:00:00"/>
    <n v="1050"/>
    <n v="44"/>
    <n v="421.08000000000004"/>
    <n v="628.91999999999996"/>
  </r>
  <r>
    <s v="Mallorie Waber"/>
    <x v="3"/>
    <s v="Organic Choco Syrup"/>
    <d v="2021-12-13T00:00:00"/>
    <n v="2618"/>
    <n v="114"/>
    <n v="1090.98"/>
    <n v="1527.02"/>
  </r>
  <r>
    <s v="Wilone O'Kielt"/>
    <x v="2"/>
    <s v="Fruit &amp; Nut Bars"/>
    <d v="2021-12-13T00:00:00"/>
    <n v="2947"/>
    <n v="197"/>
    <n v="933.78000000000009"/>
    <n v="2013.2199999999998"/>
  </r>
  <r>
    <s v="Gunar Cockshoot"/>
    <x v="1"/>
    <s v="Smooth Sliky Salty"/>
    <d v="2021-12-13T00:00:00"/>
    <n v="10290"/>
    <n v="1470"/>
    <n v="4057.2"/>
    <n v="6232.8"/>
  </r>
  <r>
    <s v="Madelene Upcott"/>
    <x v="0"/>
    <s v="50% Dark Bites"/>
    <d v="2021-12-13T00:00:00"/>
    <n v="9548"/>
    <n v="368"/>
    <n v="2752.6400000000003"/>
    <n v="6795.36"/>
  </r>
  <r>
    <s v="Marney O'Breen"/>
    <x v="0"/>
    <s v="50% Dark Bites"/>
    <d v="2021-12-13T00:00:00"/>
    <n v="8666"/>
    <n v="347"/>
    <n v="2595.56"/>
    <n v="6070.4400000000005"/>
  </r>
  <r>
    <s v="Kelci Walkden"/>
    <x v="2"/>
    <s v="Eclairs"/>
    <d v="2021-12-13T00:00:00"/>
    <n v="3598"/>
    <n v="514"/>
    <n v="3243.3399999999997"/>
    <n v="354.66000000000031"/>
  </r>
  <r>
    <s v="Curtice Advani"/>
    <x v="1"/>
    <s v="After Nines"/>
    <d v="2021-12-13T00:00:00"/>
    <n v="13608"/>
    <n v="840"/>
    <n v="8593.2000000000007"/>
    <n v="5014.7999999999993"/>
  </r>
  <r>
    <s v="Gunar Cockshoot"/>
    <x v="5"/>
    <s v="70% Dark Bites"/>
    <d v="2021-12-13T00:00:00"/>
    <n v="2408"/>
    <n v="301"/>
    <n v="1517.04"/>
    <n v="890.96"/>
  </r>
  <r>
    <s v="Curtice Advani"/>
    <x v="0"/>
    <s v="50% Dark Bites"/>
    <d v="2021-12-13T00:00:00"/>
    <n v="5656"/>
    <n v="210"/>
    <n v="1570.8000000000002"/>
    <n v="4085.2"/>
  </r>
  <r>
    <s v="Oby Sorrel"/>
    <x v="1"/>
    <s v="50% Dark Bites"/>
    <d v="2021-12-13T00:00:00"/>
    <n v="9730"/>
    <n v="361"/>
    <n v="2700.28"/>
    <n v="7029.7199999999993"/>
  </r>
  <r>
    <s v="Oby Sorrel"/>
    <x v="0"/>
    <s v="99% Dark &amp; Pure"/>
    <d v="2021-12-13T00:00:00"/>
    <n v="13475"/>
    <n v="562"/>
    <n v="4344.26"/>
    <n v="9130.74"/>
  </r>
  <r>
    <s v="Kelci Walkden"/>
    <x v="1"/>
    <s v="Eclairs"/>
    <d v="2021-12-13T00:00:00"/>
    <n v="4109"/>
    <n v="685"/>
    <n v="4322.3499999999995"/>
    <n v="-213.34999999999945"/>
  </r>
  <r>
    <s v="Dennison Crosswaite"/>
    <x v="0"/>
    <s v="Milk Bars"/>
    <d v="2021-12-13T00:00:00"/>
    <n v="5054"/>
    <n v="316"/>
    <n v="1662.1599999999999"/>
    <n v="3391.84"/>
  </r>
  <r>
    <s v="Curtice Advani"/>
    <x v="3"/>
    <s v="Milk Bars"/>
    <d v="2021-12-13T00:00:00"/>
    <n v="11228"/>
    <n v="700"/>
    <n v="3682"/>
    <n v="7546"/>
  </r>
  <r>
    <s v="Gigi Bohling"/>
    <x v="1"/>
    <s v="After Nines"/>
    <d v="2021-12-13T00:00:00"/>
    <n v="4550"/>
    <n v="253"/>
    <n v="2588.19"/>
    <n v="1961.81"/>
  </r>
  <r>
    <s v="Mallorie Waber"/>
    <x v="2"/>
    <s v="Orange Choco"/>
    <d v="2021-12-13T00:00:00"/>
    <n v="14700"/>
    <n v="840"/>
    <n v="3091.2000000000003"/>
    <n v="11608.8"/>
  </r>
  <r>
    <s v="Mallorie Waber"/>
    <x v="4"/>
    <s v="Spicy Special Slims"/>
    <d v="2021-12-13T00:00:00"/>
    <n v="266"/>
    <n v="30"/>
    <n v="246.60000000000002"/>
    <n v="19.399999999999977"/>
  </r>
  <r>
    <s v="Jan Morforth"/>
    <x v="2"/>
    <s v="99% Dark &amp; Pure"/>
    <d v="2021-12-13T00:00:00"/>
    <n v="3297"/>
    <n v="138"/>
    <n v="1066.74"/>
    <n v="2230.2600000000002"/>
  </r>
  <r>
    <s v="Mallorie Waber"/>
    <x v="2"/>
    <s v="Fruit &amp; Nut Bars"/>
    <d v="2021-12-13T00:00:00"/>
    <n v="14959"/>
    <n v="980"/>
    <n v="4645.2"/>
    <n v="10313.799999999999"/>
  </r>
  <r>
    <s v="Marney O'Breen"/>
    <x v="4"/>
    <s v="Peanut Butter Cubes"/>
    <d v="2021-12-13T00:00:00"/>
    <n v="322"/>
    <n v="17"/>
    <n v="45.05"/>
    <n v="276.95"/>
  </r>
  <r>
    <s v="Brien Boise"/>
    <x v="4"/>
    <s v="85% Dark Bars"/>
    <d v="2021-12-13T00:00:00"/>
    <n v="2135"/>
    <n v="113"/>
    <n v="1187.6299999999999"/>
    <n v="947.37000000000012"/>
  </r>
  <r>
    <s v="Oby Sorrel"/>
    <x v="2"/>
    <s v="Mint Chip Choco"/>
    <d v="2021-12-13T00:00:00"/>
    <n v="17073"/>
    <n v="1190"/>
    <n v="6806.7999999999993"/>
    <n v="10266.200000000001"/>
  </r>
  <r>
    <s v="Brien Boise"/>
    <x v="2"/>
    <s v="Baker's Choco Chips"/>
    <d v="2021-12-13T00:00:00"/>
    <n v="3010"/>
    <n v="126"/>
    <n v="1563.66"/>
    <n v="1446.34"/>
  </r>
  <r>
    <s v="Wilone O'Kielt"/>
    <x v="0"/>
    <s v="Almond Choco"/>
    <d v="2021-12-13T00:00:00"/>
    <n v="4522"/>
    <n v="302"/>
    <n v="1555.3000000000002"/>
    <n v="2966.7"/>
  </r>
  <r>
    <s v="Curtice Advani"/>
    <x v="2"/>
    <s v="Mint Chip Choco"/>
    <d v="2021-12-14T00:00:00"/>
    <n v="5068"/>
    <n v="423"/>
    <n v="2419.56"/>
    <n v="2648.44"/>
  </r>
  <r>
    <s v="Marney O'Breen"/>
    <x v="4"/>
    <s v="99% Dark &amp; Pure"/>
    <d v="2021-12-14T00:00:00"/>
    <n v="3591"/>
    <n v="164"/>
    <n v="1267.72"/>
    <n v="2323.2799999999997"/>
  </r>
  <r>
    <s v="Kaine Padly"/>
    <x v="1"/>
    <s v="Raspberry Choco"/>
    <d v="2021-12-14T00:00:00"/>
    <n v="2702"/>
    <n v="136"/>
    <n v="523.6"/>
    <n v="2178.4"/>
  </r>
  <r>
    <s v="Ches Bonnell"/>
    <x v="3"/>
    <s v="Orange Choco"/>
    <d v="2021-12-14T00:00:00"/>
    <n v="12817"/>
    <n v="641"/>
    <n v="2358.88"/>
    <n v="10458.119999999999"/>
  </r>
  <r>
    <s v="Madelene Upcott"/>
    <x v="3"/>
    <s v="Peanut Butter Cubes"/>
    <d v="2021-12-14T00:00:00"/>
    <n v="3465"/>
    <n v="183"/>
    <n v="484.95"/>
    <n v="2980.05"/>
  </r>
  <r>
    <s v="Dennison Crosswaite"/>
    <x v="3"/>
    <s v="Choco Coated Almonds"/>
    <d v="2021-12-14T00:00:00"/>
    <n v="12453"/>
    <n v="1120"/>
    <n v="3718.3999999999996"/>
    <n v="8734.6"/>
  </r>
  <r>
    <s v="Wilone O'Kielt"/>
    <x v="1"/>
    <s v="Caramel Stuffed Bars"/>
    <d v="2021-12-14T00:00:00"/>
    <n v="3185"/>
    <n v="188"/>
    <n v="1584.84"/>
    <n v="1600.16"/>
  </r>
  <r>
    <s v="Oby Sorrel"/>
    <x v="3"/>
    <s v="Orange Choco"/>
    <d v="2021-12-14T00:00:00"/>
    <n v="9660"/>
    <n v="483"/>
    <n v="1777.44"/>
    <n v="7882.5599999999995"/>
  </r>
  <r>
    <s v="Dennison Crosswaite"/>
    <x v="2"/>
    <s v="Peanut Butter Cubes"/>
    <d v="2021-12-14T00:00:00"/>
    <n v="9268"/>
    <n v="546"/>
    <n v="1446.8999999999999"/>
    <n v="7821.1"/>
  </r>
  <r>
    <s v="Dennison Crosswaite"/>
    <x v="0"/>
    <s v="Smooth Sliky Salty"/>
    <d v="2021-12-14T00:00:00"/>
    <n v="7924"/>
    <n v="980"/>
    <n v="2704.7999999999997"/>
    <n v="5219.2000000000007"/>
  </r>
  <r>
    <s v="Camilla Castle"/>
    <x v="1"/>
    <s v="Fruit &amp; Nut Bars"/>
    <d v="2021-12-14T00:00:00"/>
    <n v="3318"/>
    <n v="237"/>
    <n v="1123.3800000000001"/>
    <n v="2194.62"/>
  </r>
  <r>
    <s v="Camilla Castle"/>
    <x v="5"/>
    <s v="After Nines"/>
    <d v="2021-12-14T00:00:00"/>
    <n v="1162"/>
    <n v="69"/>
    <n v="705.87"/>
    <n v="456.13"/>
  </r>
  <r>
    <s v="Beverie Moffet"/>
    <x v="4"/>
    <s v="50% Dark Bites"/>
    <d v="2021-12-14T00:00:00"/>
    <n v="12467"/>
    <n v="499"/>
    <n v="3732.5200000000004"/>
    <n v="8734.48"/>
  </r>
  <r>
    <s v="Gigi Bohling"/>
    <x v="1"/>
    <s v="50% Dark Bites"/>
    <d v="2021-12-14T00:00:00"/>
    <n v="7231"/>
    <n v="268"/>
    <n v="2004.64"/>
    <n v="5226.3599999999997"/>
  </r>
  <r>
    <s v="Jan Morforth"/>
    <x v="4"/>
    <s v="Drinking Coco"/>
    <d v="2021-12-14T00:00:00"/>
    <n v="455"/>
    <n v="17"/>
    <n v="168.98"/>
    <n v="286.02"/>
  </r>
  <r>
    <s v="Andria Kimpton"/>
    <x v="1"/>
    <s v="Caramel Stuffed Bars"/>
    <d v="2021-12-14T00:00:00"/>
    <n v="13006"/>
    <n v="770"/>
    <n v="6491.0999999999995"/>
    <n v="6514.9000000000005"/>
  </r>
  <r>
    <s v="Barr Faughny"/>
    <x v="2"/>
    <s v="Peanut Butter Cubes"/>
    <d v="2021-12-14T00:00:00"/>
    <n v="7014"/>
    <n v="390"/>
    <n v="1033.5"/>
    <n v="5980.5"/>
  </r>
  <r>
    <s v="Wilone O'Kielt"/>
    <x v="5"/>
    <s v="Organic Choco Syrup"/>
    <d v="2021-12-14T00:00:00"/>
    <n v="3591"/>
    <n v="157"/>
    <n v="1502.49"/>
    <n v="2088.5100000000002"/>
  </r>
  <r>
    <s v="Roddy Speechley"/>
    <x v="1"/>
    <s v="99% Dark &amp; Pure"/>
    <d v="2021-12-14T00:00:00"/>
    <n v="4032"/>
    <n v="168"/>
    <n v="1298.6400000000001"/>
    <n v="2733.3599999999997"/>
  </r>
  <r>
    <s v="Andria Kimpton"/>
    <x v="4"/>
    <s v="Baker's Choco Chips"/>
    <d v="2021-12-14T00:00:00"/>
    <n v="9044"/>
    <n v="377"/>
    <n v="4678.57"/>
    <n v="4365.43"/>
  </r>
  <r>
    <s v="Oby Sorrel"/>
    <x v="0"/>
    <s v="Caramel Stuffed Bars"/>
    <d v="2021-12-14T00:00:00"/>
    <n v="4256"/>
    <n v="284"/>
    <n v="2394.12"/>
    <n v="1861.88"/>
  </r>
  <r>
    <s v="Madelene Upcott"/>
    <x v="4"/>
    <s v="Organic Choco Syrup"/>
    <d v="2021-12-14T00:00:00"/>
    <n v="1848"/>
    <n v="84"/>
    <n v="803.88"/>
    <n v="1044.1199999999999"/>
  </r>
  <r>
    <s v="Van Tuxwell"/>
    <x v="3"/>
    <s v="Manuka Honey Choco"/>
    <d v="2021-12-14T00:00:00"/>
    <n v="1743"/>
    <n v="76"/>
    <n v="516.79999999999995"/>
    <n v="1226.2"/>
  </r>
  <r>
    <s v="Mallorie Waber"/>
    <x v="2"/>
    <s v="After Nines"/>
    <d v="2021-12-14T00:00:00"/>
    <n v="6125"/>
    <n v="361"/>
    <n v="3693.03"/>
    <n v="2431.9699999999998"/>
  </r>
  <r>
    <s v="Gunar Cockshoot"/>
    <x v="2"/>
    <s v="Almond Choco"/>
    <d v="2021-12-14T00:00:00"/>
    <n v="7063"/>
    <n v="442"/>
    <n v="2276.3000000000002"/>
    <n v="4786.7"/>
  </r>
  <r>
    <s v="Madelene Upcott"/>
    <x v="3"/>
    <s v="After Nines"/>
    <d v="2021-12-14T00:00:00"/>
    <n v="3101"/>
    <n v="194"/>
    <n v="1984.6200000000001"/>
    <n v="1116.3799999999999"/>
  </r>
  <r>
    <s v="Madelene Upcott"/>
    <x v="0"/>
    <s v="70% Dark Bites"/>
    <d v="2021-12-14T00:00:00"/>
    <n v="2954"/>
    <n v="422"/>
    <n v="2126.88"/>
    <n v="827.11999999999989"/>
  </r>
  <r>
    <s v="Oby Sorrel"/>
    <x v="1"/>
    <s v="Spicy Special Slims"/>
    <d v="2021-12-14T00:00:00"/>
    <n v="4060"/>
    <n v="508"/>
    <n v="4175.76"/>
    <n v="-115.76000000000022"/>
  </r>
  <r>
    <s v="Husein Augar"/>
    <x v="1"/>
    <s v="Organic Choco Syrup"/>
    <d v="2021-12-14T00:00:00"/>
    <n v="6384"/>
    <n v="266"/>
    <n v="2545.62"/>
    <n v="3838.38"/>
  </r>
  <r>
    <s v="Kelci Walkden"/>
    <x v="5"/>
    <s v="Milk Bars"/>
    <d v="2021-12-14T00:00:00"/>
    <n v="7350"/>
    <n v="490"/>
    <n v="2577.4"/>
    <n v="4772.6000000000004"/>
  </r>
  <r>
    <s v="Barr Faughny"/>
    <x v="1"/>
    <s v="Baker's Choco Chips"/>
    <d v="2021-12-14T00:00:00"/>
    <n v="6902"/>
    <n v="288"/>
    <n v="3574.08"/>
    <n v="3327.92"/>
  </r>
  <r>
    <s v="Ches Bonnell"/>
    <x v="5"/>
    <s v="Caramel Stuffed Bars"/>
    <d v="2021-12-14T00:00:00"/>
    <n v="105"/>
    <n v="7"/>
    <n v="59.01"/>
    <n v="45.99"/>
  </r>
  <r>
    <s v="Jan Morforth"/>
    <x v="3"/>
    <s v="Peanut Butter Cubes"/>
    <d v="2021-12-14T00:00:00"/>
    <n v="3094"/>
    <n v="182"/>
    <n v="482.3"/>
    <n v="2611.6999999999998"/>
  </r>
  <r>
    <s v="Andria Kimpton"/>
    <x v="1"/>
    <s v="Choco Coated Almonds"/>
    <d v="2021-12-14T00:00:00"/>
    <n v="11354"/>
    <n v="1120"/>
    <n v="3718.3999999999996"/>
    <n v="7635.6"/>
  </r>
  <r>
    <s v="Oby Sorrel"/>
    <x v="2"/>
    <s v="Eclairs"/>
    <d v="2021-12-14T00:00:00"/>
    <n v="2093"/>
    <n v="262"/>
    <n v="1653.2199999999998"/>
    <n v="439.7800000000002"/>
  </r>
  <r>
    <s v="Husein Augar"/>
    <x v="4"/>
    <s v="Orange Choco"/>
    <d v="2021-12-14T00:00:00"/>
    <n v="4319"/>
    <n v="240"/>
    <n v="883.2"/>
    <n v="3435.8"/>
  </r>
  <r>
    <s v="Ches Bonnell"/>
    <x v="0"/>
    <s v="99% Dark &amp; Pure"/>
    <d v="2021-12-14T00:00:00"/>
    <n v="7714"/>
    <n v="336"/>
    <n v="2597.2800000000002"/>
    <n v="5116.7199999999993"/>
  </r>
  <r>
    <s v="Dotty Strutley"/>
    <x v="5"/>
    <s v="White Choc"/>
    <d v="2021-12-14T00:00:00"/>
    <n v="3430"/>
    <n v="286"/>
    <n v="1838.98"/>
    <n v="1591.02"/>
  </r>
  <r>
    <s v="Dennison Crosswaite"/>
    <x v="4"/>
    <s v="Choco Coated Almonds"/>
    <d v="2021-12-14T00:00:00"/>
    <n v="10514"/>
    <n v="910"/>
    <n v="3021.2"/>
    <n v="7492.8"/>
  </r>
  <r>
    <s v="Dennison Crosswaite"/>
    <x v="1"/>
    <s v="85% Dark Bars"/>
    <d v="2021-12-14T00:00:00"/>
    <n v="2436"/>
    <n v="122"/>
    <n v="1282.22"/>
    <n v="1153.78"/>
  </r>
  <r>
    <s v="Brien Boise"/>
    <x v="3"/>
    <s v="Orange Choco"/>
    <d v="2021-12-14T00:00:00"/>
    <n v="18368"/>
    <n v="1050"/>
    <n v="3864"/>
    <n v="14504"/>
  </r>
  <r>
    <s v="Marney O'Breen"/>
    <x v="3"/>
    <s v="Manuka Honey Choco"/>
    <d v="2021-12-14T00:00:00"/>
    <n v="9135"/>
    <n v="416"/>
    <n v="2828.7999999999997"/>
    <n v="6306.2000000000007"/>
  </r>
  <r>
    <s v="Ches Bonnell"/>
    <x v="0"/>
    <s v="Fruit &amp; Nut Bars"/>
    <d v="2021-12-14T00:00:00"/>
    <n v="3990"/>
    <n v="285"/>
    <n v="1350.9"/>
    <n v="2639.1"/>
  </r>
  <r>
    <s v="Wilone O'Kielt"/>
    <x v="0"/>
    <s v="Organic Choco Syrup"/>
    <d v="2021-12-14T00:00:00"/>
    <n v="10136"/>
    <n v="441"/>
    <n v="4220.37"/>
    <n v="5915.63"/>
  </r>
  <r>
    <s v="Gunar Cockshoot"/>
    <x v="0"/>
    <s v="Raspberry Choco"/>
    <d v="2021-12-15T00:00:00"/>
    <n v="2982"/>
    <n v="142"/>
    <n v="546.70000000000005"/>
    <n v="2435.3000000000002"/>
  </r>
  <r>
    <s v="Camilla Castle"/>
    <x v="4"/>
    <s v="Spicy Special Slims"/>
    <d v="2021-12-15T00:00:00"/>
    <n v="7203"/>
    <n v="770"/>
    <n v="6329.4000000000005"/>
    <n v="873.59999999999945"/>
  </r>
  <r>
    <s v="Gigi Bohling"/>
    <x v="0"/>
    <s v="After Nines"/>
    <d v="2021-12-15T00:00:00"/>
    <n v="15484"/>
    <n v="980"/>
    <n v="10025.4"/>
    <n v="5458.6"/>
  </r>
  <r>
    <s v="Jehu Rudeforth"/>
    <x v="3"/>
    <s v="Peanut Butter Cubes"/>
    <d v="2021-12-15T00:00:00"/>
    <n v="9226"/>
    <n v="513"/>
    <n v="1359.45"/>
    <n v="7866.55"/>
  </r>
  <r>
    <s v="Van Tuxwell"/>
    <x v="3"/>
    <s v="85% Dark Bars"/>
    <d v="2021-12-15T00:00:00"/>
    <n v="13727"/>
    <n v="700"/>
    <n v="7357"/>
    <n v="6370"/>
  </r>
  <r>
    <s v="Curtice Advani"/>
    <x v="5"/>
    <s v="After Nines"/>
    <d v="2021-12-15T00:00:00"/>
    <n v="2891"/>
    <n v="181"/>
    <n v="1851.63"/>
    <n v="1039.3699999999999"/>
  </r>
  <r>
    <s v="Wilone O'Kielt"/>
    <x v="4"/>
    <s v="Raspberry Choco"/>
    <d v="2021-12-15T00:00:00"/>
    <n v="5957"/>
    <n v="298"/>
    <n v="1147.3"/>
    <n v="4809.7"/>
  </r>
  <r>
    <s v="Marney O'Breen"/>
    <x v="0"/>
    <s v="70% Dark Bites"/>
    <d v="2021-12-15T00:00:00"/>
    <n v="6818"/>
    <n v="770"/>
    <n v="3880.8"/>
    <n v="2937.2"/>
  </r>
  <r>
    <s v="Brien Boise"/>
    <x v="1"/>
    <s v="50% Dark Bites"/>
    <d v="2021-12-15T00:00:00"/>
    <n v="8701"/>
    <n v="349"/>
    <n v="2610.52"/>
    <n v="6090.48"/>
  </r>
  <r>
    <s v="Madelene Upcott"/>
    <x v="4"/>
    <s v="Eclairs"/>
    <d v="2021-12-15T00:00:00"/>
    <n v="1575"/>
    <n v="225"/>
    <n v="1419.75"/>
    <n v="155.25"/>
  </r>
  <r>
    <s v="Camilla Castle"/>
    <x v="2"/>
    <s v="Drinking Coco"/>
    <d v="2021-12-15T00:00:00"/>
    <n v="14392"/>
    <n v="576"/>
    <n v="5725.44"/>
    <n v="8666.5600000000013"/>
  </r>
  <r>
    <s v="Mallorie Waber"/>
    <x v="0"/>
    <s v="70% Dark Bites"/>
    <d v="2021-12-15T00:00:00"/>
    <n v="2982"/>
    <n v="426"/>
    <n v="2147.04"/>
    <n v="834.96"/>
  </r>
  <r>
    <s v="Jehu Rudeforth"/>
    <x v="4"/>
    <s v="White Choc"/>
    <d v="2021-12-15T00:00:00"/>
    <n v="6706"/>
    <n v="610"/>
    <n v="3922.2999999999997"/>
    <n v="2783.7000000000003"/>
  </r>
  <r>
    <s v="Roddy Speechley"/>
    <x v="3"/>
    <s v="Drinking Coco"/>
    <d v="2021-12-15T00:00:00"/>
    <n v="2842"/>
    <n v="114"/>
    <n v="1133.1599999999999"/>
    <n v="1708.8400000000001"/>
  </r>
  <r>
    <s v="Oby Sorrel"/>
    <x v="3"/>
    <s v="Organic Choco Syrup"/>
    <d v="2021-12-15T00:00:00"/>
    <n v="1512"/>
    <n v="69"/>
    <n v="660.33"/>
    <n v="851.67"/>
  </r>
  <r>
    <s v="Van Tuxwell"/>
    <x v="3"/>
    <s v="Raspberry Choco"/>
    <d v="2021-12-15T00:00:00"/>
    <n v="2086"/>
    <n v="105"/>
    <n v="404.25"/>
    <n v="1681.75"/>
  </r>
  <r>
    <s v="Madelene Upcott"/>
    <x v="0"/>
    <s v="Raspberry Choco"/>
    <d v="2021-12-15T00:00:00"/>
    <n v="4613"/>
    <n v="220"/>
    <n v="847"/>
    <n v="3766"/>
  </r>
  <r>
    <s v="Kaine Padly"/>
    <x v="4"/>
    <s v="Orange Choco"/>
    <d v="2021-12-15T00:00:00"/>
    <n v="770"/>
    <n v="39"/>
    <n v="143.52000000000001"/>
    <n v="626.48"/>
  </r>
  <r>
    <s v="Jehu Rudeforth"/>
    <x v="4"/>
    <s v="Drinking Coco"/>
    <d v="2021-12-15T00:00:00"/>
    <n v="15113"/>
    <n v="582"/>
    <n v="5785.08"/>
    <n v="9327.92"/>
  </r>
  <r>
    <s v="Brien Boise"/>
    <x v="2"/>
    <s v="85% Dark Bars"/>
    <d v="2021-12-15T00:00:00"/>
    <n v="2534"/>
    <n v="127"/>
    <n v="1334.77"/>
    <n v="1199.23"/>
  </r>
  <r>
    <s v="Barr Faughny"/>
    <x v="2"/>
    <s v="Caramel Stuffed Bars"/>
    <d v="2021-12-15T00:00:00"/>
    <n v="1764"/>
    <n v="104"/>
    <n v="876.72"/>
    <n v="887.28"/>
  </r>
  <r>
    <s v="Curtice Advani"/>
    <x v="4"/>
    <s v="Almond Choco"/>
    <d v="2021-12-16T00:00:00"/>
    <n v="4529"/>
    <n v="324"/>
    <n v="1668.6000000000001"/>
    <n v="2860.3999999999996"/>
  </r>
  <r>
    <s v="Gigi Bohling"/>
    <x v="2"/>
    <s v="Milk Bars"/>
    <d v="2021-12-16T00:00:00"/>
    <n v="5243"/>
    <n v="309"/>
    <n v="1625.34"/>
    <n v="3617.66"/>
  </r>
  <r>
    <s v="Beverie Moffet"/>
    <x v="3"/>
    <s v="Orange Choco"/>
    <d v="2021-12-16T00:00:00"/>
    <n v="4732"/>
    <n v="237"/>
    <n v="872.16000000000008"/>
    <n v="3859.84"/>
  </r>
  <r>
    <s v="Camilla Castle"/>
    <x v="4"/>
    <s v="99% Dark &amp; Pure"/>
    <d v="2021-12-16T00:00:00"/>
    <n v="5670"/>
    <n v="237"/>
    <n v="1832.01"/>
    <n v="3837.99"/>
  </r>
  <r>
    <s v="Gunar Cockshoot"/>
    <x v="3"/>
    <s v="Caramel Stuffed Bars"/>
    <d v="2021-12-16T00:00:00"/>
    <n v="2044"/>
    <n v="128"/>
    <n v="1079.04"/>
    <n v="964.96"/>
  </r>
  <r>
    <s v="Wilone O'Kielt"/>
    <x v="5"/>
    <s v="Manuka Honey Choco"/>
    <d v="2021-12-16T00:00:00"/>
    <n v="5096"/>
    <n v="222"/>
    <n v="1509.6"/>
    <n v="3586.4"/>
  </r>
  <r>
    <s v="Husein Augar"/>
    <x v="4"/>
    <s v="99% Dark &amp; Pure"/>
    <d v="2021-12-16T00:00:00"/>
    <n v="9429"/>
    <n v="393"/>
    <n v="3037.8900000000003"/>
    <n v="6391.11"/>
  </r>
  <r>
    <s v="Karlen McCaffrey"/>
    <x v="5"/>
    <s v="Mint Chip Choco"/>
    <d v="2021-12-16T00:00:00"/>
    <n v="1344"/>
    <n v="96"/>
    <n v="549.12"/>
    <n v="794.88"/>
  </r>
  <r>
    <s v="Mallorie Waber"/>
    <x v="4"/>
    <s v="Drinking Coco"/>
    <d v="2021-12-16T00:00:00"/>
    <n v="3717"/>
    <n v="149"/>
    <n v="1481.06"/>
    <n v="2235.94"/>
  </r>
  <r>
    <s v="Madelene Upcott"/>
    <x v="3"/>
    <s v="50% Dark Bites"/>
    <d v="2021-12-16T00:00:00"/>
    <n v="7749"/>
    <n v="299"/>
    <n v="2236.52"/>
    <n v="5512.48"/>
  </r>
  <r>
    <s v="Gigi Bohling"/>
    <x v="4"/>
    <s v="Raspberry Choco"/>
    <d v="2021-12-16T00:00:00"/>
    <n v="2408"/>
    <n v="121"/>
    <n v="465.85"/>
    <n v="1942.15"/>
  </r>
  <r>
    <s v="Brien Boise"/>
    <x v="0"/>
    <s v="Manuka Honey Choco"/>
    <d v="2021-12-16T00:00:00"/>
    <n v="8169"/>
    <n v="389"/>
    <n v="2645.2"/>
    <n v="5523.8"/>
  </r>
  <r>
    <s v="Curtice Advani"/>
    <x v="0"/>
    <s v="Choco Coated Almonds"/>
    <d v="2021-12-16T00:00:00"/>
    <n v="8834"/>
    <n v="770"/>
    <n v="2556.4"/>
    <n v="6277.6"/>
  </r>
  <r>
    <s v="Oby Sorrel"/>
    <x v="4"/>
    <s v="Raspberry Choco"/>
    <d v="2021-12-16T00:00:00"/>
    <n v="483"/>
    <n v="23"/>
    <n v="88.55"/>
    <n v="394.45"/>
  </r>
  <r>
    <s v="Kelci Walkden"/>
    <x v="4"/>
    <s v="Smooth Sliky Salty"/>
    <d v="2021-12-16T00:00:00"/>
    <n v="10990"/>
    <n v="1540"/>
    <n v="4250.3999999999996"/>
    <n v="6739.6"/>
  </r>
  <r>
    <s v="Camilla Castle"/>
    <x v="5"/>
    <s v="Eclairs"/>
    <d v="2021-12-16T00:00:00"/>
    <n v="4368"/>
    <n v="624"/>
    <n v="3937.4399999999996"/>
    <n v="430.5600000000004"/>
  </r>
  <r>
    <s v="Curtice Advani"/>
    <x v="0"/>
    <s v="Organic Choco Syrup"/>
    <d v="2021-12-16T00:00:00"/>
    <n v="3108"/>
    <n v="136"/>
    <n v="1301.52"/>
    <n v="1806.48"/>
  </r>
  <r>
    <s v="Barr Faughny"/>
    <x v="0"/>
    <s v="Baker's Choco Chips"/>
    <d v="2021-12-16T00:00:00"/>
    <n v="8589"/>
    <n v="358"/>
    <n v="4442.78"/>
    <n v="4146.22"/>
  </r>
  <r>
    <s v="Jan Morforth"/>
    <x v="0"/>
    <s v="Raspberry Choco"/>
    <d v="2021-12-16T00:00:00"/>
    <n v="2121"/>
    <n v="101"/>
    <n v="388.85"/>
    <n v="1732.15"/>
  </r>
  <r>
    <s v="Mallorie Waber"/>
    <x v="4"/>
    <s v="99% Dark &amp; Pure"/>
    <d v="2021-12-16T00:00:00"/>
    <n v="2562"/>
    <n v="107"/>
    <n v="827.11"/>
    <n v="1734.8899999999999"/>
  </r>
  <r>
    <s v="Dotty Strutley"/>
    <x v="0"/>
    <s v="After Nines"/>
    <d v="2021-12-16T00:00:00"/>
    <n v="10535"/>
    <n v="586"/>
    <n v="5994.7800000000007"/>
    <n v="4540.2199999999993"/>
  </r>
  <r>
    <s v="Rafaelita Blaksland"/>
    <x v="1"/>
    <s v="Drinking Coco"/>
    <d v="2021-12-16T00:00:00"/>
    <n v="2016"/>
    <n v="75"/>
    <n v="745.5"/>
    <n v="1270.5"/>
  </r>
  <r>
    <s v="Karlen McCaffrey"/>
    <x v="0"/>
    <s v="Mint Chip Choco"/>
    <d v="2021-12-16T00:00:00"/>
    <n v="2982"/>
    <n v="230"/>
    <n v="1315.6"/>
    <n v="1666.4"/>
  </r>
  <r>
    <s v="Karlen McCaffrey"/>
    <x v="1"/>
    <s v="50% Dark Bites"/>
    <d v="2021-12-16T00:00:00"/>
    <n v="5936"/>
    <n v="220"/>
    <n v="1645.6000000000001"/>
    <n v="4290.3999999999996"/>
  </r>
  <r>
    <s v="Gunar Cockshoot"/>
    <x v="5"/>
    <s v="Baker's Choco Chips"/>
    <d v="2021-12-16T00:00:00"/>
    <n v="6643"/>
    <n v="289"/>
    <n v="3586.4900000000002"/>
    <n v="3056.5099999999998"/>
  </r>
  <r>
    <s v="Karlen McCaffrey"/>
    <x v="3"/>
    <s v="Fruit &amp; Nut Bars"/>
    <d v="2021-12-16T00:00:00"/>
    <n v="6181"/>
    <n v="413"/>
    <n v="1957.6200000000001"/>
    <n v="4223.38"/>
  </r>
  <r>
    <s v="Ches Bonnell"/>
    <x v="2"/>
    <s v="Fruit &amp; Nut Bars"/>
    <d v="2021-12-16T00:00:00"/>
    <n v="6958"/>
    <n v="497"/>
    <n v="2355.7800000000002"/>
    <n v="4602.2199999999993"/>
  </r>
  <r>
    <s v="Gigi Bohling"/>
    <x v="3"/>
    <s v="50% Dark Bites"/>
    <d v="2021-12-16T00:00:00"/>
    <n v="3346"/>
    <n v="134"/>
    <n v="1002.32"/>
    <n v="2343.6799999999998"/>
  </r>
  <r>
    <s v="Camilla Castle"/>
    <x v="5"/>
    <s v="Almond Choco"/>
    <d v="2021-12-16T00:00:00"/>
    <n v="7434"/>
    <n v="496"/>
    <n v="2554.4"/>
    <n v="4879.6000000000004"/>
  </r>
  <r>
    <s v="Van Tuxwell"/>
    <x v="4"/>
    <s v="Choco Coated Almonds"/>
    <d v="2021-12-16T00:00:00"/>
    <n v="210"/>
    <n v="20"/>
    <n v="66.399999999999991"/>
    <n v="143.60000000000002"/>
  </r>
  <r>
    <s v="Brien Boise"/>
    <x v="1"/>
    <s v="Choco Coated Almonds"/>
    <d v="2021-12-16T00:00:00"/>
    <n v="7637"/>
    <n v="695"/>
    <n v="2307.4"/>
    <n v="5329.6"/>
  </r>
  <r>
    <s v="Jan Morforth"/>
    <x v="2"/>
    <s v="70% Dark Bites"/>
    <d v="2021-12-16T00:00:00"/>
    <n v="18004"/>
    <n v="2030"/>
    <n v="10231.200000000001"/>
    <n v="7772.7999999999993"/>
  </r>
  <r>
    <s v="Rafaelita Blaksland"/>
    <x v="4"/>
    <s v="70% Dark Bites"/>
    <d v="2021-12-17T00:00:00"/>
    <n v="7189"/>
    <n v="1050"/>
    <n v="5292"/>
    <n v="1897"/>
  </r>
  <r>
    <s v="Dotty Strutley"/>
    <x v="1"/>
    <s v="Milk Bars"/>
    <d v="2021-12-17T00:00:00"/>
    <n v="10864"/>
    <n v="700"/>
    <n v="3682"/>
    <n v="7182"/>
  </r>
  <r>
    <s v="Gunar Cockshoot"/>
    <x v="2"/>
    <s v="Milk Bars"/>
    <d v="2021-12-17T00:00:00"/>
    <n v="19880"/>
    <n v="1190"/>
    <n v="6259.4"/>
    <n v="13620.6"/>
  </r>
  <r>
    <s v="Gigi Bohling"/>
    <x v="1"/>
    <s v="Organic Choco Syrup"/>
    <d v="2021-12-17T00:00:00"/>
    <n v="5817"/>
    <n v="243"/>
    <n v="2325.5100000000002"/>
    <n v="3491.49"/>
  </r>
  <r>
    <s v="Beverie Moffet"/>
    <x v="2"/>
    <s v="Organic Choco Syrup"/>
    <d v="2021-12-17T00:00:00"/>
    <n v="2912"/>
    <n v="122"/>
    <n v="1167.54"/>
    <n v="1744.46"/>
  </r>
  <r>
    <s v="Andria Kimpton"/>
    <x v="2"/>
    <s v="Raspberry Choco"/>
    <d v="2021-12-17T00:00:00"/>
    <n v="11641"/>
    <n v="555"/>
    <n v="2136.75"/>
    <n v="9504.25"/>
  </r>
  <r>
    <s v="Camilla Castle"/>
    <x v="0"/>
    <s v="Manuka Honey Choco"/>
    <d v="2021-12-17T00:00:00"/>
    <n v="14693"/>
    <n v="700"/>
    <n v="4760"/>
    <n v="9933"/>
  </r>
  <r>
    <s v="Van Tuxwell"/>
    <x v="5"/>
    <s v="Raspberry Choco"/>
    <d v="2021-12-17T00:00:00"/>
    <n v="12544"/>
    <n v="598"/>
    <n v="2302.3000000000002"/>
    <n v="10241.700000000001"/>
  </r>
  <r>
    <s v="Ches Bonnell"/>
    <x v="1"/>
    <s v="Organic Choco Syrup"/>
    <d v="2021-12-17T00:00:00"/>
    <n v="3591"/>
    <n v="150"/>
    <n v="1435.5"/>
    <n v="2155.5"/>
  </r>
  <r>
    <s v="Andria Kimpton"/>
    <x v="4"/>
    <s v="85% Dark Bars"/>
    <d v="2021-12-17T00:00:00"/>
    <n v="707"/>
    <n v="38"/>
    <n v="399.38"/>
    <n v="307.62"/>
  </r>
  <r>
    <s v="Oby Sorrel"/>
    <x v="4"/>
    <s v="Eclairs"/>
    <d v="2021-12-17T00:00:00"/>
    <n v="826"/>
    <n v="118"/>
    <n v="744.57999999999993"/>
    <n v="81.420000000000073"/>
  </r>
  <r>
    <s v="Marney O'Breen"/>
    <x v="2"/>
    <s v="Caramel Stuffed Bars"/>
    <d v="2021-12-17T00:00:00"/>
    <n v="10122"/>
    <n v="633"/>
    <n v="5336.19"/>
    <n v="4785.8100000000004"/>
  </r>
  <r>
    <s v="Wilone O'Kielt"/>
    <x v="4"/>
    <s v="85% Dark Bars"/>
    <d v="2021-12-17T00:00:00"/>
    <n v="25130"/>
    <n v="1330"/>
    <n v="13978.3"/>
    <n v="11151.7"/>
  </r>
  <r>
    <s v="Dennison Crosswaite"/>
    <x v="0"/>
    <s v="Raspberry Choco"/>
    <d v="2021-12-17T00:00:00"/>
    <n v="18508"/>
    <n v="910"/>
    <n v="3503.5"/>
    <n v="15004.5"/>
  </r>
  <r>
    <s v="Brien Boise"/>
    <x v="2"/>
    <s v="Eclairs"/>
    <d v="2021-12-17T00:00:00"/>
    <n v="6776"/>
    <n v="840"/>
    <n v="5300.4"/>
    <n v="1475.6000000000004"/>
  </r>
  <r>
    <s v="Kaine Padly"/>
    <x v="1"/>
    <s v="85% Dark Bars"/>
    <d v="2021-12-17T00:00:00"/>
    <n v="9443"/>
    <n v="473"/>
    <n v="4971.2299999999996"/>
    <n v="4471.7700000000004"/>
  </r>
  <r>
    <s v="Dennison Crosswaite"/>
    <x v="3"/>
    <s v="50% Dark Bites"/>
    <d v="2021-12-17T00:00:00"/>
    <n v="462"/>
    <n v="19"/>
    <n v="142.12"/>
    <n v="319.88"/>
  </r>
  <r>
    <s v="Curtice Advani"/>
    <x v="4"/>
    <s v="Organic Choco Syrup"/>
    <d v="2021-12-17T00:00:00"/>
    <n v="9324"/>
    <n v="406"/>
    <n v="3885.42"/>
    <n v="5438.58"/>
  </r>
  <r>
    <s v="Camilla Castle"/>
    <x v="1"/>
    <s v="Raspberry Choco"/>
    <d v="2021-12-17T00:00:00"/>
    <n v="8057"/>
    <n v="384"/>
    <n v="1478.4"/>
    <n v="6578.6"/>
  </r>
  <r>
    <s v="Oby Sorrel"/>
    <x v="1"/>
    <s v="85% Dark Bars"/>
    <d v="2021-12-17T00:00:00"/>
    <n v="1085"/>
    <n v="61"/>
    <n v="641.11"/>
    <n v="443.89"/>
  </r>
  <r>
    <s v="Ches Bonnell"/>
    <x v="4"/>
    <s v="White Choc"/>
    <d v="2021-12-17T00:00:00"/>
    <n v="2086"/>
    <n v="161"/>
    <n v="1035.23"/>
    <n v="1050.77"/>
  </r>
  <r>
    <s v="Rafaelita Blaksland"/>
    <x v="1"/>
    <s v="Manuka Honey Choco"/>
    <d v="2021-12-17T00:00:00"/>
    <n v="2674"/>
    <n v="122"/>
    <n v="829.6"/>
    <n v="1844.4"/>
  </r>
  <r>
    <s v="Ches Bonnell"/>
    <x v="2"/>
    <s v="Baker's Choco Chips"/>
    <d v="2021-12-17T00:00:00"/>
    <n v="8267"/>
    <n v="376"/>
    <n v="4666.16"/>
    <n v="3600.84"/>
  </r>
  <r>
    <s v="Roddy Speechley"/>
    <x v="2"/>
    <s v="Drinking Coco"/>
    <d v="2021-12-17T00:00:00"/>
    <n v="511"/>
    <n v="21"/>
    <n v="208.73999999999998"/>
    <n v="302.26"/>
  </r>
  <r>
    <s v="Brien Boise"/>
    <x v="0"/>
    <s v="White Choc"/>
    <d v="2021-12-17T00:00:00"/>
    <n v="6615"/>
    <n v="509"/>
    <n v="3272.87"/>
    <n v="3342.13"/>
  </r>
  <r>
    <s v="Karlen McCaffrey"/>
    <x v="0"/>
    <s v="Spicy Special Slims"/>
    <d v="2021-12-17T00:00:00"/>
    <n v="4816"/>
    <n v="536"/>
    <n v="4405.92"/>
    <n v="410.07999999999993"/>
  </r>
  <r>
    <s v="Mallorie Waber"/>
    <x v="5"/>
    <s v="Peanut Butter Cubes"/>
    <d v="2021-12-17T00:00:00"/>
    <n v="49"/>
    <n v="3"/>
    <n v="7.9499999999999993"/>
    <n v="41.05"/>
  </r>
  <r>
    <s v="Van Tuxwell"/>
    <x v="5"/>
    <s v="Baker's Choco Chips"/>
    <d v="2021-12-17T00:00:00"/>
    <n v="6069"/>
    <n v="253"/>
    <n v="3139.73"/>
    <n v="2929.27"/>
  </r>
  <r>
    <s v="Van Tuxwell"/>
    <x v="0"/>
    <s v="White Choc"/>
    <d v="2021-12-17T00:00:00"/>
    <n v="5656"/>
    <n v="436"/>
    <n v="2803.48"/>
    <n v="2852.52"/>
  </r>
  <r>
    <s v="Kelci Walkden"/>
    <x v="2"/>
    <s v="Baker's Choco Chips"/>
    <d v="2021-12-17T00:00:00"/>
    <n v="7525"/>
    <n v="328"/>
    <n v="4070.48"/>
    <n v="3454.52"/>
  </r>
  <r>
    <s v="Jan Morforth"/>
    <x v="0"/>
    <s v="Peanut Butter Cubes"/>
    <d v="2021-12-17T00:00:00"/>
    <n v="12383"/>
    <n v="688"/>
    <n v="1823.2"/>
    <n v="10559.8"/>
  </r>
  <r>
    <s v="Kaine Padly"/>
    <x v="2"/>
    <s v="Raspberry Choco"/>
    <d v="2021-12-17T00:00:00"/>
    <n v="3157"/>
    <n v="158"/>
    <n v="608.30000000000007"/>
    <n v="2548.6999999999998"/>
  </r>
  <r>
    <s v="Gunar Cockshoot"/>
    <x v="2"/>
    <s v="70% Dark Bites"/>
    <d v="2021-12-17T00:00:00"/>
    <n v="10528"/>
    <n v="1330"/>
    <n v="6703.2"/>
    <n v="3824.8"/>
  </r>
  <r>
    <s v="Oby Sorrel"/>
    <x v="1"/>
    <s v="Raspberry Choco"/>
    <d v="2021-12-17T00:00:00"/>
    <n v="6412"/>
    <n v="321"/>
    <n v="1235.8500000000001"/>
    <n v="5176.1499999999996"/>
  </r>
  <r>
    <s v="Jan Morforth"/>
    <x v="4"/>
    <s v="Manuka Honey Choco"/>
    <d v="2021-12-17T00:00:00"/>
    <n v="2569"/>
    <n v="123"/>
    <n v="836.4"/>
    <n v="1732.6"/>
  </r>
  <r>
    <s v="Dennison Crosswaite"/>
    <x v="3"/>
    <s v="Spicy Special Slims"/>
    <d v="2021-12-17T00:00:00"/>
    <n v="6643"/>
    <n v="770"/>
    <n v="6329.4000000000005"/>
    <n v="313.59999999999945"/>
  </r>
  <r>
    <s v="Brien Boise"/>
    <x v="1"/>
    <s v="Organic Choco Syrup"/>
    <d v="2021-12-17T00:00:00"/>
    <n v="2534"/>
    <n v="111"/>
    <n v="1062.27"/>
    <n v="1471.73"/>
  </r>
  <r>
    <s v="Camilla Castle"/>
    <x v="0"/>
    <s v="Mint Chip Choco"/>
    <d v="2021-12-17T00:00:00"/>
    <n v="917"/>
    <n v="77"/>
    <n v="440.44"/>
    <n v="476.56"/>
  </r>
  <r>
    <s v="Van Tuxwell"/>
    <x v="1"/>
    <s v="Baker's Choco Chips"/>
    <d v="2021-12-17T00:00:00"/>
    <n v="4088"/>
    <n v="186"/>
    <n v="2308.2600000000002"/>
    <n v="1779.7399999999998"/>
  </r>
  <r>
    <s v="Kaine Padly"/>
    <x v="4"/>
    <s v="Choco Coated Almonds"/>
    <d v="2021-12-17T00:00:00"/>
    <n v="7084"/>
    <n v="700"/>
    <n v="2324"/>
    <n v="4760"/>
  </r>
  <r>
    <s v="Oby Sorrel"/>
    <x v="2"/>
    <s v="Orange Choco"/>
    <d v="2021-12-17T00:00:00"/>
    <n v="9240"/>
    <n v="487"/>
    <n v="1792.16"/>
    <n v="7447.84"/>
  </r>
  <r>
    <s v="Beverie Moffet"/>
    <x v="2"/>
    <s v="99% Dark &amp; Pure"/>
    <d v="2021-12-17T00:00:00"/>
    <n v="8169"/>
    <n v="372"/>
    <n v="2875.56"/>
    <n v="5293.4400000000005"/>
  </r>
  <r>
    <s v="Ches Bonnell"/>
    <x v="5"/>
    <s v="Eclairs"/>
    <d v="2021-12-17T00:00:00"/>
    <n v="12131"/>
    <n v="1750"/>
    <n v="11042.5"/>
    <n v="1088.5"/>
  </r>
  <r>
    <s v="Rafaelita Blaksland"/>
    <x v="2"/>
    <s v="Caramel Stuffed Bars"/>
    <d v="2021-12-17T00:00:00"/>
    <n v="13587"/>
    <n v="910"/>
    <n v="7671.3"/>
    <n v="5915.7"/>
  </r>
  <r>
    <s v="Dotty Strutley"/>
    <x v="3"/>
    <s v="Orange Choco"/>
    <d v="2021-12-17T00:00:00"/>
    <n v="5530"/>
    <n v="292"/>
    <n v="1074.56"/>
    <n v="4455.4400000000005"/>
  </r>
  <r>
    <s v="Roddy Speechley"/>
    <x v="1"/>
    <s v="70% Dark Bites"/>
    <d v="2021-12-17T00:00:00"/>
    <n v="1260"/>
    <n v="158"/>
    <n v="796.32"/>
    <n v="463.67999999999995"/>
  </r>
  <r>
    <s v="Curtice Advani"/>
    <x v="5"/>
    <s v="Choco Coated Almonds"/>
    <d v="2021-12-17T00:00:00"/>
    <n v="9478"/>
    <n v="840"/>
    <n v="2788.7999999999997"/>
    <n v="6689.2000000000007"/>
  </r>
  <r>
    <s v="Rafaelita Blaksland"/>
    <x v="5"/>
    <s v="Spicy Special Slims"/>
    <d v="2021-12-17T00:00:00"/>
    <n v="868"/>
    <n v="109"/>
    <n v="895.98"/>
    <n v="-27.980000000000018"/>
  </r>
  <r>
    <s v="Gunar Cockshoot"/>
    <x v="2"/>
    <s v="Fruit &amp; Nut Bars"/>
    <d v="2021-12-17T00:00:00"/>
    <n v="2555"/>
    <n v="171"/>
    <n v="810.54000000000008"/>
    <n v="1744.46"/>
  </r>
  <r>
    <s v="Barr Faughny"/>
    <x v="2"/>
    <s v="Baker's Choco Chips"/>
    <d v="2021-12-17T00:00:00"/>
    <n v="3213"/>
    <n v="134"/>
    <n v="1662.94"/>
    <n v="1550.06"/>
  </r>
  <r>
    <s v="Barr Faughny"/>
    <x v="2"/>
    <s v="Almond Choco"/>
    <d v="2021-12-17T00:00:00"/>
    <n v="6524"/>
    <n v="435"/>
    <n v="2240.25"/>
    <n v="4283.75"/>
  </r>
  <r>
    <s v="Marney O'Breen"/>
    <x v="3"/>
    <s v="After Nines"/>
    <d v="2021-12-17T00:00:00"/>
    <n v="336"/>
    <n v="19"/>
    <n v="194.37"/>
    <n v="141.63"/>
  </r>
  <r>
    <s v="Dennison Crosswaite"/>
    <x v="3"/>
    <s v="White Choc"/>
    <d v="2021-12-17T00:00:00"/>
    <n v="420"/>
    <n v="35"/>
    <n v="225.04999999999998"/>
    <n v="194.95000000000002"/>
  </r>
  <r>
    <s v="Kelci Walkden"/>
    <x v="3"/>
    <s v="Raspberry Choco"/>
    <d v="2021-12-17T00:00:00"/>
    <n v="3745"/>
    <n v="179"/>
    <n v="689.15"/>
    <n v="3055.85"/>
  </r>
  <r>
    <s v="Dennison Crosswaite"/>
    <x v="1"/>
    <s v="Eclairs"/>
    <d v="2021-12-17T00:00:00"/>
    <n v="9702"/>
    <n v="1610"/>
    <n v="10159.099999999999"/>
    <n v="-457.09999999999854"/>
  </r>
  <r>
    <s v="Beverie Moffet"/>
    <x v="0"/>
    <s v="Choco Coated Almonds"/>
    <d v="2021-12-17T00:00:00"/>
    <n v="1239"/>
    <n v="113"/>
    <n v="375.15999999999997"/>
    <n v="863.84"/>
  </r>
  <r>
    <s v="Curtice Advani"/>
    <x v="5"/>
    <s v="Milk Bars"/>
    <d v="2021-12-17T00:00:00"/>
    <n v="2674"/>
    <n v="168"/>
    <n v="883.68"/>
    <n v="1790.3200000000002"/>
  </r>
  <r>
    <s v="Roddy Speechley"/>
    <x v="1"/>
    <s v="Raspberry Choco"/>
    <d v="2021-12-17T00:00:00"/>
    <n v="7693"/>
    <n v="367"/>
    <n v="1412.95"/>
    <n v="6280.05"/>
  </r>
  <r>
    <s v="Mallorie Waber"/>
    <x v="5"/>
    <s v="Mint Chip Choco"/>
    <d v="2021-12-17T00:00:00"/>
    <n v="4718"/>
    <n v="337"/>
    <n v="1927.6399999999999"/>
    <n v="2790.36"/>
  </r>
  <r>
    <s v="Marney O'Breen"/>
    <x v="3"/>
    <s v="85% Dark Bars"/>
    <d v="2021-12-20T00:00:00"/>
    <n v="896"/>
    <n v="48"/>
    <n v="504.48"/>
    <n v="391.52"/>
  </r>
  <r>
    <s v="Jehu Rudeforth"/>
    <x v="2"/>
    <s v="Drinking Coco"/>
    <d v="2021-12-20T00:00:00"/>
    <n v="7616"/>
    <n v="305"/>
    <n v="3031.7"/>
    <n v="4584.3"/>
  </r>
  <r>
    <s v="Husein Augar"/>
    <x v="2"/>
    <s v="Baker's Choco Chips"/>
    <d v="2021-12-20T00:00:00"/>
    <n v="11165"/>
    <n v="508"/>
    <n v="6304.28"/>
    <n v="4860.72"/>
  </r>
  <r>
    <s v="Karlen McCaffrey"/>
    <x v="1"/>
    <s v="85% Dark Bars"/>
    <d v="2021-12-20T00:00:00"/>
    <n v="15540"/>
    <n v="840"/>
    <n v="8828.4"/>
    <n v="6711.6"/>
  </r>
  <r>
    <s v="Mallorie Waber"/>
    <x v="0"/>
    <s v="Mint Chip Choco"/>
    <d v="2021-12-20T00:00:00"/>
    <n v="8316"/>
    <n v="640"/>
    <n v="3660.7999999999997"/>
    <n v="4655.2000000000007"/>
  </r>
  <r>
    <s v="Wilone O'Kielt"/>
    <x v="2"/>
    <s v="Milk Bars"/>
    <d v="2021-12-20T00:00:00"/>
    <n v="19579"/>
    <n v="1190"/>
    <n v="6259.4"/>
    <n v="13319.6"/>
  </r>
  <r>
    <s v="Husein Augar"/>
    <x v="5"/>
    <s v="50% Dark Bites"/>
    <d v="2021-12-20T00:00:00"/>
    <n v="7602"/>
    <n v="293"/>
    <n v="2191.6400000000003"/>
    <n v="5410.36"/>
  </r>
  <r>
    <s v="Rafaelita Blaksland"/>
    <x v="3"/>
    <s v="Caramel Stuffed Bars"/>
    <d v="2021-12-20T00:00:00"/>
    <n v="1995"/>
    <n v="118"/>
    <n v="994.74"/>
    <n v="1000.26"/>
  </r>
  <r>
    <s v="Dennison Crosswaite"/>
    <x v="3"/>
    <s v="After Nines"/>
    <d v="2021-12-20T00:00:00"/>
    <n v="6174"/>
    <n v="343"/>
    <n v="3508.8900000000003"/>
    <n v="2665.1099999999997"/>
  </r>
  <r>
    <s v="Camilla Castle"/>
    <x v="4"/>
    <s v="Choco Coated Almonds"/>
    <d v="2021-12-20T00:00:00"/>
    <n v="5159"/>
    <n v="516"/>
    <n v="1713.12"/>
    <n v="3445.88"/>
  </r>
  <r>
    <s v="Rafaelita Blaksland"/>
    <x v="1"/>
    <s v="Eclairs"/>
    <d v="2021-12-20T00:00:00"/>
    <n v="10388"/>
    <n v="1330"/>
    <n v="8392.2999999999993"/>
    <n v="1995.7000000000007"/>
  </r>
  <r>
    <s v="Dotty Strutley"/>
    <x v="2"/>
    <s v="Eclairs"/>
    <d v="2021-12-20T00:00:00"/>
    <n v="4018"/>
    <n v="503"/>
    <n v="3173.93"/>
    <n v="844.07000000000016"/>
  </r>
  <r>
    <s v="Brien Boise"/>
    <x v="1"/>
    <s v="Fruit &amp; Nut Bars"/>
    <d v="2021-12-20T00:00:00"/>
    <n v="1848"/>
    <n v="132"/>
    <n v="625.68000000000006"/>
    <n v="1222.32"/>
  </r>
  <r>
    <s v="Kelci Walkden"/>
    <x v="1"/>
    <s v="Drinking Coco"/>
    <d v="2021-12-20T00:00:00"/>
    <n v="2569"/>
    <n v="96"/>
    <n v="954.24"/>
    <n v="1614.76"/>
  </r>
  <r>
    <s v="Gunar Cockshoot"/>
    <x v="4"/>
    <s v="Raspberry Choco"/>
    <d v="2021-12-20T00:00:00"/>
    <n v="14210"/>
    <n v="677"/>
    <n v="2606.4500000000003"/>
    <n v="11603.55"/>
  </r>
  <r>
    <s v="Kelci Walkden"/>
    <x v="1"/>
    <s v="After Nines"/>
    <d v="2021-12-20T00:00:00"/>
    <n v="2975"/>
    <n v="186"/>
    <n v="1902.78"/>
    <n v="1072.22"/>
  </r>
  <r>
    <s v="Oby Sorrel"/>
    <x v="0"/>
    <s v="85% Dark Bars"/>
    <d v="2021-12-20T00:00:00"/>
    <n v="4389"/>
    <n v="244"/>
    <n v="2564.44"/>
    <n v="1824.56"/>
  </r>
  <r>
    <s v="Camilla Castle"/>
    <x v="2"/>
    <s v="Eclairs"/>
    <d v="2021-12-20T00:00:00"/>
    <n v="12831"/>
    <n v="1610"/>
    <n v="10159.099999999999"/>
    <n v="2671.9000000000015"/>
  </r>
  <r>
    <s v="Curtice Advani"/>
    <x v="4"/>
    <s v="Fruit &amp; Nut Bars"/>
    <d v="2021-12-20T00:00:00"/>
    <n v="931"/>
    <n v="59"/>
    <n v="279.66000000000003"/>
    <n v="651.33999999999992"/>
  </r>
  <r>
    <s v="Dotty Strutley"/>
    <x v="2"/>
    <s v="Orange Choco"/>
    <d v="2021-12-20T00:00:00"/>
    <n v="5166"/>
    <n v="272"/>
    <n v="1000.96"/>
    <n v="4165.04"/>
  </r>
  <r>
    <s v="Mallorie Waber"/>
    <x v="2"/>
    <s v="Eclairs"/>
    <d v="2021-12-20T00:00:00"/>
    <n v="2170"/>
    <n v="362"/>
    <n v="2284.2199999999998"/>
    <n v="-114.2199999999998"/>
  </r>
  <r>
    <s v="Husein Augar"/>
    <x v="4"/>
    <s v="Almond Choco"/>
    <d v="2021-12-20T00:00:00"/>
    <n v="5271"/>
    <n v="330"/>
    <n v="1699.5000000000002"/>
    <n v="3571.5"/>
  </r>
  <r>
    <s v="Madelene Upcott"/>
    <x v="3"/>
    <s v="Mint Chip Choco"/>
    <d v="2021-12-20T00:00:00"/>
    <n v="7665"/>
    <n v="590"/>
    <n v="3374.7999999999997"/>
    <n v="4290.2000000000007"/>
  </r>
  <r>
    <s v="Jan Morforth"/>
    <x v="4"/>
    <s v="After Nines"/>
    <d v="2021-12-20T00:00:00"/>
    <n v="693"/>
    <n v="39"/>
    <n v="398.97"/>
    <n v="294.02999999999997"/>
  </r>
  <r>
    <s v="Gunar Cockshoot"/>
    <x v="3"/>
    <s v="Baker's Choco Chips"/>
    <d v="2021-12-20T00:00:00"/>
    <n v="49"/>
    <n v="3"/>
    <n v="37.230000000000004"/>
    <n v="11.769999999999996"/>
  </r>
  <r>
    <s v="Mallorie Waber"/>
    <x v="0"/>
    <s v="Spicy Special Slims"/>
    <d v="2021-12-20T00:00:00"/>
    <n v="6405"/>
    <n v="700"/>
    <n v="5754"/>
    <n v="651"/>
  </r>
  <r>
    <s v="Brien Boise"/>
    <x v="1"/>
    <s v="70% Dark Bites"/>
    <d v="2021-12-20T00:00:00"/>
    <n v="8211"/>
    <n v="1190"/>
    <n v="5997.6"/>
    <n v="2213.3999999999996"/>
  </r>
  <r>
    <s v="Beverie Moffet"/>
    <x v="1"/>
    <s v="Orange Choco"/>
    <d v="2021-12-20T00:00:00"/>
    <n v="14763"/>
    <n v="770"/>
    <n v="2833.6"/>
    <n v="11929.4"/>
  </r>
  <r>
    <s v="Barr Faughny"/>
    <x v="3"/>
    <s v="Baker's Choco Chips"/>
    <d v="2021-12-20T00:00:00"/>
    <n v="4732"/>
    <n v="216"/>
    <n v="2680.56"/>
    <n v="2051.44"/>
  </r>
  <r>
    <s v="Curtice Advani"/>
    <x v="4"/>
    <s v="50% Dark Bites"/>
    <d v="2021-12-20T00:00:00"/>
    <n v="7203"/>
    <n v="278"/>
    <n v="2079.44"/>
    <n v="5123.5599999999995"/>
  </r>
  <r>
    <s v="Mallorie Waber"/>
    <x v="4"/>
    <s v="85% Dark Bars"/>
    <d v="2021-12-20T00:00:00"/>
    <n v="2618"/>
    <n v="131"/>
    <n v="1376.81"/>
    <n v="1241.19"/>
  </r>
  <r>
    <s v="Andria Kimpton"/>
    <x v="4"/>
    <s v="Spicy Special Slims"/>
    <d v="2021-12-20T00:00:00"/>
    <n v="6328"/>
    <n v="633"/>
    <n v="5203.26"/>
    <n v="1124.7399999999998"/>
  </r>
  <r>
    <s v="Kaine Padly"/>
    <x v="0"/>
    <s v="Fruit &amp; Nut Bars"/>
    <d v="2021-12-20T00:00:00"/>
    <n v="5600"/>
    <n v="400"/>
    <n v="1896"/>
    <n v="3704"/>
  </r>
  <r>
    <s v="Gunar Cockshoot"/>
    <x v="2"/>
    <s v="Raspberry Choco"/>
    <d v="2021-12-20T00:00:00"/>
    <n v="11123"/>
    <n v="557"/>
    <n v="2144.4500000000003"/>
    <n v="8978.5499999999993"/>
  </r>
  <r>
    <s v="Dotty Strutley"/>
    <x v="0"/>
    <s v="Manuka Honey Choco"/>
    <d v="2021-12-20T00:00:00"/>
    <n v="1435"/>
    <n v="66"/>
    <n v="448.8"/>
    <n v="986.2"/>
  </r>
  <r>
    <s v="Mallorie Waber"/>
    <x v="0"/>
    <s v="Smooth Sliky Salty"/>
    <d v="2021-12-20T00:00:00"/>
    <n v="13881"/>
    <n v="2310"/>
    <n v="6375.5999999999995"/>
    <n v="7505.4000000000005"/>
  </r>
  <r>
    <s v="Marney O'Breen"/>
    <x v="1"/>
    <s v="Fruit &amp; Nut Bars"/>
    <d v="2021-12-21T00:00:00"/>
    <n v="10738"/>
    <n v="770"/>
    <n v="3649.8"/>
    <n v="7088.2"/>
  </r>
  <r>
    <s v="Camilla Castle"/>
    <x v="1"/>
    <s v="Mint Chip Choco"/>
    <d v="2021-12-21T00:00:00"/>
    <n v="2100"/>
    <n v="162"/>
    <n v="926.64"/>
    <n v="1173.3600000000001"/>
  </r>
  <r>
    <s v="Beverie Moffet"/>
    <x v="2"/>
    <s v="Raspberry Choco"/>
    <d v="2021-12-21T00:00:00"/>
    <n v="4767"/>
    <n v="217"/>
    <n v="835.45"/>
    <n v="3931.55"/>
  </r>
  <r>
    <s v="Andria Kimpton"/>
    <x v="2"/>
    <s v="Milk Bars"/>
    <d v="2021-12-21T00:00:00"/>
    <n v="4634"/>
    <n v="273"/>
    <n v="1435.98"/>
    <n v="3198.02"/>
  </r>
  <r>
    <s v="Van Tuxwell"/>
    <x v="5"/>
    <s v="Caramel Stuffed Bars"/>
    <d v="2021-12-21T00:00:00"/>
    <n v="1246"/>
    <n v="78"/>
    <n v="657.54"/>
    <n v="588.46"/>
  </r>
  <r>
    <s v="Gigi Bohling"/>
    <x v="1"/>
    <s v="White Choc"/>
    <d v="2021-12-21T00:00:00"/>
    <n v="2688"/>
    <n v="224"/>
    <n v="1440.32"/>
    <n v="1247.68"/>
  </r>
  <r>
    <s v="Ches Bonnell"/>
    <x v="4"/>
    <s v="Milk Bars"/>
    <d v="2021-12-21T00:00:00"/>
    <n v="5271"/>
    <n v="311"/>
    <n v="1635.86"/>
    <n v="3635.1400000000003"/>
  </r>
  <r>
    <s v="Madelene Upcott"/>
    <x v="1"/>
    <s v="Smooth Sliky Salty"/>
    <d v="2021-12-21T00:00:00"/>
    <n v="7679"/>
    <n v="1120"/>
    <n v="3091.2"/>
    <n v="4587.8"/>
  </r>
  <r>
    <s v="Rafaelita Blaksland"/>
    <x v="1"/>
    <s v="Spicy Special Slims"/>
    <d v="2021-12-21T00:00:00"/>
    <n v="5810"/>
    <n v="646"/>
    <n v="5310.1200000000008"/>
    <n v="499.8799999999992"/>
  </r>
  <r>
    <s v="Wilone O'Kielt"/>
    <x v="0"/>
    <s v="Peanut Butter Cubes"/>
    <d v="2021-12-21T00:00:00"/>
    <n v="3983"/>
    <n v="210"/>
    <n v="556.5"/>
    <n v="3426.5"/>
  </r>
  <r>
    <s v="Camilla Castle"/>
    <x v="2"/>
    <s v="Peanut Butter Cubes"/>
    <d v="2021-12-21T00:00:00"/>
    <n v="17906"/>
    <n v="910"/>
    <n v="2411.5"/>
    <n v="15494.5"/>
  </r>
  <r>
    <s v="Curtice Advani"/>
    <x v="3"/>
    <s v="Baker's Choco Chips"/>
    <d v="2021-12-21T00:00:00"/>
    <n v="6818"/>
    <n v="285"/>
    <n v="3536.85"/>
    <n v="3281.15"/>
  </r>
  <r>
    <s v="Roddy Speechley"/>
    <x v="0"/>
    <s v="99% Dark &amp; Pure"/>
    <d v="2021-12-21T00:00:00"/>
    <n v="7609"/>
    <n v="346"/>
    <n v="2674.58"/>
    <n v="4934.42"/>
  </r>
  <r>
    <s v="Dotty Strutley"/>
    <x v="5"/>
    <s v="Choco Coated Almonds"/>
    <d v="2021-12-21T00:00:00"/>
    <n v="11438"/>
    <n v="1050"/>
    <n v="3486"/>
    <n v="7952"/>
  </r>
  <r>
    <s v="Jehu Rudeforth"/>
    <x v="0"/>
    <s v="Choco Coated Almonds"/>
    <d v="2021-12-21T00:00:00"/>
    <n v="1176"/>
    <n v="118"/>
    <n v="391.76"/>
    <n v="784.24"/>
  </r>
  <r>
    <s v="Jan Morforth"/>
    <x v="4"/>
    <s v="85% Dark Bars"/>
    <d v="2021-12-21T00:00:00"/>
    <n v="6699"/>
    <n v="373"/>
    <n v="3920.23"/>
    <n v="2778.77"/>
  </r>
  <r>
    <s v="Barr Faughny"/>
    <x v="1"/>
    <s v="After Nines"/>
    <d v="2021-12-21T00:00:00"/>
    <n v="448"/>
    <n v="27"/>
    <n v="276.21000000000004"/>
    <n v="171.78999999999996"/>
  </r>
  <r>
    <s v="Marney O'Breen"/>
    <x v="4"/>
    <s v="Raspberry Choco"/>
    <d v="2021-12-21T00:00:00"/>
    <n v="2555"/>
    <n v="117"/>
    <n v="450.45"/>
    <n v="2104.5500000000002"/>
  </r>
  <r>
    <s v="Kaine Padly"/>
    <x v="3"/>
    <s v="Manuka Honey Choco"/>
    <d v="2021-12-21T00:00:00"/>
    <n v="10143"/>
    <n v="462"/>
    <n v="3141.6"/>
    <n v="7001.4"/>
  </r>
  <r>
    <s v="Brien Boise"/>
    <x v="1"/>
    <s v="Almond Choco"/>
    <d v="2021-12-21T00:00:00"/>
    <n v="10808"/>
    <n v="700"/>
    <n v="3605.0000000000005"/>
    <n v="7203"/>
  </r>
  <r>
    <s v="Camilla Castle"/>
    <x v="5"/>
    <s v="85% Dark Bars"/>
    <d v="2021-12-21T00:00:00"/>
    <n v="560"/>
    <n v="30"/>
    <n v="315.3"/>
    <n v="244.7"/>
  </r>
  <r>
    <s v="Rafaelita Blaksland"/>
    <x v="2"/>
    <s v="Smooth Sliky Salty"/>
    <d v="2021-12-21T00:00:00"/>
    <n v="5460"/>
    <n v="683"/>
    <n v="1885.08"/>
    <n v="3574.92"/>
  </r>
  <r>
    <s v="Ches Bonnell"/>
    <x v="0"/>
    <s v="Caramel Stuffed Bars"/>
    <d v="2021-12-21T00:00:00"/>
    <n v="3654"/>
    <n v="229"/>
    <n v="1930.47"/>
    <n v="1723.53"/>
  </r>
  <r>
    <s v="Rafaelita Blaksland"/>
    <x v="5"/>
    <s v="50% Dark Bites"/>
    <d v="2021-12-21T00:00:00"/>
    <n v="4515"/>
    <n v="174"/>
    <n v="1301.52"/>
    <n v="3213.48"/>
  </r>
  <r>
    <s v="Marney O'Breen"/>
    <x v="1"/>
    <s v="Caramel Stuffed Bars"/>
    <d v="2021-12-21T00:00:00"/>
    <n v="4515"/>
    <n v="283"/>
    <n v="2385.69"/>
    <n v="2129.31"/>
  </r>
  <r>
    <s v="Camilla Castle"/>
    <x v="3"/>
    <s v="99% Dark &amp; Pure"/>
    <d v="2021-12-21T00:00:00"/>
    <n v="3724"/>
    <n v="156"/>
    <n v="1205.8800000000001"/>
    <n v="2518.12"/>
  </r>
  <r>
    <s v="Ches Bonnell"/>
    <x v="1"/>
    <s v="White Choc"/>
    <d v="2021-12-21T00:00:00"/>
    <n v="532"/>
    <n v="49"/>
    <n v="315.07"/>
    <n v="216.93"/>
  </r>
  <r>
    <s v="Curtice Advani"/>
    <x v="0"/>
    <s v="Fruit &amp; Nut Bars"/>
    <d v="2021-12-21T00:00:00"/>
    <n v="882"/>
    <n v="59"/>
    <n v="279.66000000000003"/>
    <n v="602.33999999999992"/>
  </r>
  <r>
    <s v="Ches Bonnell"/>
    <x v="2"/>
    <s v="Milk Bars"/>
    <d v="2021-12-21T00:00:00"/>
    <n v="5488"/>
    <n v="366"/>
    <n v="1925.1599999999999"/>
    <n v="3562.84"/>
  </r>
  <r>
    <s v="Karlen McCaffrey"/>
    <x v="2"/>
    <s v="Baker's Choco Chips"/>
    <d v="2021-12-21T00:00:00"/>
    <n v="6650"/>
    <n v="290"/>
    <n v="3598.9"/>
    <n v="3051.1"/>
  </r>
  <r>
    <s v="Gigi Bohling"/>
    <x v="4"/>
    <s v="Fruit &amp; Nut Bars"/>
    <d v="2021-12-21T00:00:00"/>
    <n v="9450"/>
    <n v="630"/>
    <n v="2986.2000000000003"/>
    <n v="6463.7999999999993"/>
  </r>
  <r>
    <s v="Kelci Walkden"/>
    <x v="5"/>
    <s v="Eclairs"/>
    <d v="2021-12-21T00:00:00"/>
    <n v="2338"/>
    <n v="293"/>
    <n v="1848.83"/>
    <n v="489.17000000000007"/>
  </r>
  <r>
    <s v="Husein Augar"/>
    <x v="2"/>
    <s v="99% Dark &amp; Pure"/>
    <d v="2021-12-21T00:00:00"/>
    <n v="2086"/>
    <n v="91"/>
    <n v="703.43000000000006"/>
    <n v="1382.57"/>
  </r>
  <r>
    <s v="Dotty Strutley"/>
    <x v="1"/>
    <s v="Drinking Coco"/>
    <d v="2021-12-21T00:00:00"/>
    <n v="9331"/>
    <n v="346"/>
    <n v="3439.24"/>
    <n v="5891.76"/>
  </r>
  <r>
    <s v="Brien Boise"/>
    <x v="5"/>
    <s v="Organic Choco Syrup"/>
    <d v="2021-12-21T00:00:00"/>
    <n v="154"/>
    <n v="7"/>
    <n v="66.990000000000009"/>
    <n v="87.009999999999991"/>
  </r>
  <r>
    <s v="Gunar Cockshoot"/>
    <x v="1"/>
    <s v="Manuka Honey Choco"/>
    <d v="2021-12-21T00:00:00"/>
    <n v="5033"/>
    <n v="229"/>
    <n v="1557.2"/>
    <n v="3475.8"/>
  </r>
  <r>
    <s v="Mallorie Waber"/>
    <x v="4"/>
    <s v="Orange Choco"/>
    <d v="2021-12-21T00:00:00"/>
    <n v="1554"/>
    <n v="82"/>
    <n v="301.76"/>
    <n v="1252.24"/>
  </r>
  <r>
    <s v="Dennison Crosswaite"/>
    <x v="1"/>
    <s v="99% Dark &amp; Pure"/>
    <d v="2021-12-21T00:00:00"/>
    <n v="294"/>
    <n v="14"/>
    <n v="108.22"/>
    <n v="185.78"/>
  </r>
  <r>
    <s v="Wilone O'Kielt"/>
    <x v="2"/>
    <s v="50% Dark Bites"/>
    <d v="2021-12-21T00:00:00"/>
    <n v="840"/>
    <n v="34"/>
    <n v="254.32000000000002"/>
    <n v="585.67999999999995"/>
  </r>
  <r>
    <s v="Madelene Upcott"/>
    <x v="5"/>
    <s v="Drinking Coco"/>
    <d v="2021-12-21T00:00:00"/>
    <n v="13594"/>
    <n v="523"/>
    <n v="5198.62"/>
    <n v="8395.380000000001"/>
  </r>
  <r>
    <s v="Brien Boise"/>
    <x v="1"/>
    <s v="Smooth Sliky Salty"/>
    <d v="2021-12-21T00:00:00"/>
    <n v="1309"/>
    <n v="187"/>
    <n v="516.12"/>
    <n v="792.88"/>
  </r>
  <r>
    <s v="Curtice Advani"/>
    <x v="1"/>
    <s v="99% Dark &amp; Pure"/>
    <d v="2021-12-21T00:00:00"/>
    <n v="10633"/>
    <n v="484"/>
    <n v="3741.32"/>
    <n v="6891.68"/>
  </r>
  <r>
    <s v="Karlen McCaffrey"/>
    <x v="1"/>
    <s v="Peanut Butter Cubes"/>
    <d v="2021-12-21T00:00:00"/>
    <n v="4648"/>
    <n v="274"/>
    <n v="726.1"/>
    <n v="3921.9"/>
  </r>
  <r>
    <s v="Mallorie Waber"/>
    <x v="0"/>
    <s v="Eclairs"/>
    <d v="2021-12-21T00:00:00"/>
    <n v="5901"/>
    <n v="770"/>
    <n v="4858.7"/>
    <n v="1042.3000000000002"/>
  </r>
  <r>
    <s v="Rafaelita Blaksland"/>
    <x v="0"/>
    <s v="Organic Choco Syrup"/>
    <d v="2021-12-21T00:00:00"/>
    <n v="5733"/>
    <n v="239"/>
    <n v="2287.23"/>
    <n v="3445.77"/>
  </r>
  <r>
    <s v="Madelene Upcott"/>
    <x v="1"/>
    <s v="Manuka Honey Choco"/>
    <d v="2021-12-21T00:00:00"/>
    <n v="4466"/>
    <n v="195"/>
    <n v="1326"/>
    <n v="3140"/>
  </r>
  <r>
    <s v="Dennison Crosswaite"/>
    <x v="0"/>
    <s v="Fruit &amp; Nut Bars"/>
    <d v="2021-12-21T00:00:00"/>
    <n v="714"/>
    <n v="45"/>
    <n v="213.3"/>
    <n v="500.7"/>
  </r>
  <r>
    <s v="Gigi Bohling"/>
    <x v="1"/>
    <s v="Caramel Stuffed Bars"/>
    <d v="2021-12-21T00:00:00"/>
    <n v="2093"/>
    <n v="140"/>
    <n v="1180.2"/>
    <n v="912.8"/>
  </r>
  <r>
    <s v="Jan Morforth"/>
    <x v="4"/>
    <s v="White Choc"/>
    <d v="2021-12-21T00:00:00"/>
    <n v="7770"/>
    <n v="700"/>
    <n v="4501"/>
    <n v="3269"/>
  </r>
  <r>
    <s v="Oby Sorrel"/>
    <x v="5"/>
    <s v="Baker's Choco Chips"/>
    <d v="2021-12-21T00:00:00"/>
    <n v="4137"/>
    <n v="173"/>
    <n v="2146.9299999999998"/>
    <n v="1990.0700000000002"/>
  </r>
  <r>
    <s v="Camilla Castle"/>
    <x v="4"/>
    <s v="Fruit &amp; Nut Bars"/>
    <d v="2021-12-21T00:00:00"/>
    <n v="17920"/>
    <n v="1260"/>
    <n v="5972.4000000000005"/>
    <n v="11947.599999999999"/>
  </r>
  <r>
    <s v="Barr Faughny"/>
    <x v="4"/>
    <s v="Caramel Stuffed Bars"/>
    <d v="2021-12-21T00:00:00"/>
    <n v="5208"/>
    <n v="348"/>
    <n v="2933.64"/>
    <n v="2274.36"/>
  </r>
  <r>
    <s v="Rafaelita Blaksland"/>
    <x v="1"/>
    <s v="50% Dark Bites"/>
    <d v="2021-12-21T00:00:00"/>
    <n v="6734"/>
    <n v="250"/>
    <n v="1870"/>
    <n v="4864"/>
  </r>
  <r>
    <s v="Mallorie Waber"/>
    <x v="1"/>
    <s v="Mint Chip Choco"/>
    <d v="2021-12-21T00:00:00"/>
    <n v="7938"/>
    <n v="662"/>
    <n v="3786.64"/>
    <n v="4151.3600000000006"/>
  </r>
  <r>
    <s v="Camilla Castle"/>
    <x v="3"/>
    <s v="Raspberry Choco"/>
    <d v="2021-12-21T00:00:00"/>
    <n v="588"/>
    <n v="28"/>
    <n v="107.8"/>
    <n v="480.2"/>
  </r>
  <r>
    <s v="Jan Morforth"/>
    <x v="5"/>
    <s v="85% Dark Bars"/>
    <d v="2021-12-21T00:00:00"/>
    <n v="5593"/>
    <n v="311"/>
    <n v="3268.61"/>
    <n v="2324.39"/>
  </r>
  <r>
    <s v="Jan Morforth"/>
    <x v="0"/>
    <s v="50% Dark Bites"/>
    <d v="2021-12-21T00:00:00"/>
    <n v="3850"/>
    <n v="154"/>
    <n v="1151.92"/>
    <n v="2698.08"/>
  </r>
  <r>
    <s v="Madelene Upcott"/>
    <x v="1"/>
    <s v="Mint Chip Choco"/>
    <d v="2021-12-22T00:00:00"/>
    <n v="7420"/>
    <n v="530"/>
    <n v="3031.6"/>
    <n v="4388.3999999999996"/>
  </r>
  <r>
    <s v="Dotty Strutley"/>
    <x v="3"/>
    <s v="70% Dark Bites"/>
    <d v="2021-12-22T00:00:00"/>
    <n v="8253"/>
    <n v="1190"/>
    <n v="5997.6"/>
    <n v="2255.3999999999996"/>
  </r>
  <r>
    <s v="Dennison Crosswaite"/>
    <x v="5"/>
    <s v="Eclairs"/>
    <d v="2021-12-22T00:00:00"/>
    <n v="5327"/>
    <n v="910"/>
    <n v="5742.0999999999995"/>
    <n v="-415.09999999999945"/>
  </r>
  <r>
    <s v="Kaine Padly"/>
    <x v="0"/>
    <s v="Eclairs"/>
    <d v="2021-12-22T00:00:00"/>
    <n v="5754"/>
    <n v="980"/>
    <n v="6183.7999999999993"/>
    <n v="-429.79999999999927"/>
  </r>
  <r>
    <s v="Kelci Walkden"/>
    <x v="1"/>
    <s v="Spicy Special Slims"/>
    <d v="2021-12-22T00:00:00"/>
    <n v="4263"/>
    <n v="474"/>
    <n v="3896.28"/>
    <n v="366.7199999999998"/>
  </r>
  <r>
    <s v="Dotty Strutley"/>
    <x v="3"/>
    <s v="Fruit &amp; Nut Bars"/>
    <d v="2021-12-22T00:00:00"/>
    <n v="15603"/>
    <n v="1050"/>
    <n v="4977"/>
    <n v="10626"/>
  </r>
  <r>
    <s v="Ches Bonnell"/>
    <x v="3"/>
    <s v="Peanut Butter Cubes"/>
    <d v="2021-12-22T00:00:00"/>
    <n v="5628"/>
    <n v="332"/>
    <n v="879.8"/>
    <n v="4748.2"/>
  </r>
  <r>
    <s v="Oby Sorrel"/>
    <x v="4"/>
    <s v="Fruit &amp; Nut Bars"/>
    <d v="2021-12-22T00:00:00"/>
    <n v="2639"/>
    <n v="189"/>
    <n v="895.86"/>
    <n v="1743.1399999999999"/>
  </r>
  <r>
    <s v="Brien Boise"/>
    <x v="5"/>
    <s v="Choco Coated Almonds"/>
    <d v="2021-12-22T00:00:00"/>
    <n v="5138"/>
    <n v="514"/>
    <n v="1706.48"/>
    <n v="3431.52"/>
  </r>
  <r>
    <s v="Curtice Advani"/>
    <x v="1"/>
    <s v="Organic Choco Syrup"/>
    <d v="2021-12-22T00:00:00"/>
    <n v="9135"/>
    <n v="398"/>
    <n v="3808.86"/>
    <n v="5326.1399999999994"/>
  </r>
  <r>
    <s v="Rafaelita Blaksland"/>
    <x v="1"/>
    <s v="Raspberry Choco"/>
    <d v="2021-12-22T00:00:00"/>
    <n v="742"/>
    <n v="36"/>
    <n v="138.6"/>
    <n v="603.4"/>
  </r>
  <r>
    <s v="Gigi Bohling"/>
    <x v="5"/>
    <s v="Mint Chip Choco"/>
    <d v="2021-12-22T00:00:00"/>
    <n v="10192"/>
    <n v="700"/>
    <n v="4004"/>
    <n v="6188"/>
  </r>
  <r>
    <s v="Wilone O'Kielt"/>
    <x v="0"/>
    <s v="Fruit &amp; Nut Bars"/>
    <d v="2021-12-22T00:00:00"/>
    <n v="2051"/>
    <n v="147"/>
    <n v="696.78000000000009"/>
    <n v="1354.2199999999998"/>
  </r>
  <r>
    <s v="Dennison Crosswaite"/>
    <x v="1"/>
    <s v="Orange Choco"/>
    <d v="2021-12-22T00:00:00"/>
    <n v="560"/>
    <n v="32"/>
    <n v="117.76"/>
    <n v="442.24"/>
  </r>
  <r>
    <s v="Brien Boise"/>
    <x v="0"/>
    <s v="Orange Choco"/>
    <d v="2021-12-22T00:00:00"/>
    <n v="77"/>
    <n v="5"/>
    <n v="18.400000000000002"/>
    <n v="58.599999999999994"/>
  </r>
  <r>
    <s v="Camilla Castle"/>
    <x v="3"/>
    <s v="Drinking Coco"/>
    <d v="2021-12-22T00:00:00"/>
    <n v="3402"/>
    <n v="126"/>
    <n v="1252.4399999999998"/>
    <n v="2149.5600000000004"/>
  </r>
  <r>
    <s v="Camilla Castle"/>
    <x v="2"/>
    <s v="Milk Bars"/>
    <d v="2021-12-22T00:00:00"/>
    <n v="7385"/>
    <n v="435"/>
    <n v="2288.1"/>
    <n v="5096.8999999999996"/>
  </r>
  <r>
    <s v="Ches Bonnell"/>
    <x v="1"/>
    <s v="70% Dark Bites"/>
    <d v="2021-12-22T00:00:00"/>
    <n v="5845"/>
    <n v="650"/>
    <n v="3276"/>
    <n v="2569"/>
  </r>
  <r>
    <s v="Dotty Strutley"/>
    <x v="3"/>
    <s v="Spicy Special Slims"/>
    <d v="2021-12-22T00:00:00"/>
    <n v="13741"/>
    <n v="1540"/>
    <n v="12658.800000000001"/>
    <n v="1082.1999999999989"/>
  </r>
  <r>
    <s v="Barr Faughny"/>
    <x v="3"/>
    <s v="Orange Choco"/>
    <d v="2021-12-22T00:00:00"/>
    <n v="5803"/>
    <n v="306"/>
    <n v="1126.0800000000002"/>
    <n v="4676.92"/>
  </r>
  <r>
    <s v="Kelci Walkden"/>
    <x v="2"/>
    <s v="Peanut Butter Cubes"/>
    <d v="2021-12-22T00:00:00"/>
    <n v="6958"/>
    <n v="410"/>
    <n v="1086.5"/>
    <n v="5871.5"/>
  </r>
  <r>
    <s v="Kaine Padly"/>
    <x v="1"/>
    <s v="Fruit &amp; Nut Bars"/>
    <d v="2021-12-22T00:00:00"/>
    <n v="9877"/>
    <n v="659"/>
    <n v="3123.6600000000003"/>
    <n v="6753.34"/>
  </r>
  <r>
    <s v="Husein Augar"/>
    <x v="1"/>
    <s v="Baker's Choco Chips"/>
    <d v="2021-12-22T00:00:00"/>
    <n v="9065"/>
    <n v="395"/>
    <n v="4901.95"/>
    <n v="4163.05"/>
  </r>
  <r>
    <s v="Roddy Speechley"/>
    <x v="2"/>
    <s v="After Nines"/>
    <d v="2021-12-22T00:00:00"/>
    <n v="2968"/>
    <n v="175"/>
    <n v="1790.25"/>
    <n v="1177.75"/>
  </r>
  <r>
    <s v="Rafaelita Blaksland"/>
    <x v="2"/>
    <s v="Mint Chip Choco"/>
    <d v="2021-12-22T00:00:00"/>
    <n v="819"/>
    <n v="59"/>
    <n v="337.47999999999996"/>
    <n v="481.52000000000004"/>
  </r>
  <r>
    <s v="Gigi Bohling"/>
    <x v="4"/>
    <s v="Organic Choco Syrup"/>
    <d v="2021-12-22T00:00:00"/>
    <n v="7777"/>
    <n v="325"/>
    <n v="3110.25"/>
    <n v="4666.75"/>
  </r>
  <r>
    <s v="Karlen McCaffrey"/>
    <x v="4"/>
    <s v="70% Dark Bites"/>
    <d v="2021-12-22T00:00:00"/>
    <n v="7"/>
    <n v="1"/>
    <n v="5.04"/>
    <n v="1.96"/>
  </r>
  <r>
    <s v="Curtice Advani"/>
    <x v="5"/>
    <s v="Organic Choco Syrup"/>
    <d v="2021-12-22T00:00:00"/>
    <n v="5845"/>
    <n v="255"/>
    <n v="2440.35"/>
    <n v="3404.65"/>
  </r>
  <r>
    <s v="Curtice Advani"/>
    <x v="2"/>
    <s v="85% Dark Bars"/>
    <d v="2021-12-22T00:00:00"/>
    <n v="2702"/>
    <n v="136"/>
    <n v="1429.36"/>
    <n v="1272.6400000000001"/>
  </r>
  <r>
    <s v="Karlen McCaffrey"/>
    <x v="2"/>
    <s v="Caramel Stuffed Bars"/>
    <d v="2021-12-22T00:00:00"/>
    <n v="4144"/>
    <n v="259"/>
    <n v="2183.37"/>
    <n v="1960.63"/>
  </r>
  <r>
    <s v="Jan Morforth"/>
    <x v="3"/>
    <s v="Almond Choco"/>
    <d v="2021-12-22T00:00:00"/>
    <n v="854"/>
    <n v="54"/>
    <n v="278.10000000000002"/>
    <n v="575.9"/>
  </r>
  <r>
    <s v="Brien Boise"/>
    <x v="4"/>
    <s v="Milk Bars"/>
    <d v="2021-12-23T00:00:00"/>
    <n v="8288"/>
    <n v="488"/>
    <n v="2566.88"/>
    <n v="5721.12"/>
  </r>
  <r>
    <s v="Madelene Upcott"/>
    <x v="5"/>
    <s v="Raspberry Choco"/>
    <d v="2021-12-23T00:00:00"/>
    <n v="11515"/>
    <n v="524"/>
    <n v="2017.4"/>
    <n v="9497.6"/>
  </r>
  <r>
    <s v="Husein Augar"/>
    <x v="5"/>
    <s v="Eclairs"/>
    <d v="2021-12-23T00:00:00"/>
    <n v="6685"/>
    <n v="840"/>
    <n v="5300.4"/>
    <n v="1384.6000000000004"/>
  </r>
  <r>
    <s v="Gunar Cockshoot"/>
    <x v="2"/>
    <s v="Caramel Stuffed Bars"/>
    <d v="2021-12-23T00:00:00"/>
    <n v="2996"/>
    <n v="177"/>
    <n v="1492.11"/>
    <n v="1503.89"/>
  </r>
  <r>
    <s v="Oby Sorrel"/>
    <x v="2"/>
    <s v="Choco Coated Almonds"/>
    <d v="2021-12-23T00:00:00"/>
    <n v="1120"/>
    <n v="94"/>
    <n v="312.08"/>
    <n v="807.92000000000007"/>
  </r>
  <r>
    <s v="Dennison Crosswaite"/>
    <x v="3"/>
    <s v="Almond Choco"/>
    <d v="2021-12-23T00:00:00"/>
    <n v="476"/>
    <n v="32"/>
    <n v="164.8"/>
    <n v="311.2"/>
  </r>
  <r>
    <s v="Andria Kimpton"/>
    <x v="4"/>
    <s v="Peanut Butter Cubes"/>
    <d v="2021-12-23T00:00:00"/>
    <n v="11914"/>
    <n v="700"/>
    <n v="1855"/>
    <n v="10059"/>
  </r>
  <r>
    <s v="Dotty Strutley"/>
    <x v="2"/>
    <s v="Fruit &amp; Nut Bars"/>
    <d v="2021-12-23T00:00:00"/>
    <n v="6524"/>
    <n v="435"/>
    <n v="2061.9"/>
    <n v="4462.1000000000004"/>
  </r>
  <r>
    <s v="Ches Bonnell"/>
    <x v="3"/>
    <s v="Raspberry Choco"/>
    <d v="2021-12-23T00:00:00"/>
    <n v="672"/>
    <n v="32"/>
    <n v="123.2"/>
    <n v="548.79999999999995"/>
  </r>
  <r>
    <s v="Wilone O'Kielt"/>
    <x v="3"/>
    <s v="Fruit &amp; Nut Bars"/>
    <d v="2021-12-23T00:00:00"/>
    <n v="1470"/>
    <n v="98"/>
    <n v="464.52000000000004"/>
    <n v="1005.48"/>
  </r>
  <r>
    <s v="Beverie Moffet"/>
    <x v="5"/>
    <s v="Raspberry Choco"/>
    <d v="2021-12-23T00:00:00"/>
    <n v="16289"/>
    <n v="840"/>
    <n v="3234"/>
    <n v="13055"/>
  </r>
  <r>
    <s v="Brien Boise"/>
    <x v="5"/>
    <s v="Caramel Stuffed Bars"/>
    <d v="2021-12-23T00:00:00"/>
    <n v="4032"/>
    <n v="269"/>
    <n v="2267.67"/>
    <n v="1764.33"/>
  </r>
  <r>
    <s v="Jehu Rudeforth"/>
    <x v="5"/>
    <s v="Choco Coated Almonds"/>
    <d v="2021-12-23T00:00:00"/>
    <n v="3290"/>
    <n v="329"/>
    <n v="1092.28"/>
    <n v="2197.7200000000003"/>
  </r>
  <r>
    <s v="Gigi Bohling"/>
    <x v="4"/>
    <s v="Manuka Honey Choco"/>
    <d v="2021-12-23T00:00:00"/>
    <n v="6881"/>
    <n v="328"/>
    <n v="2230.4"/>
    <n v="4650.6000000000004"/>
  </r>
  <r>
    <s v="Oby Sorrel"/>
    <x v="2"/>
    <s v="Fruit &amp; Nut Bars"/>
    <d v="2021-12-23T00:00:00"/>
    <n v="5719"/>
    <n v="358"/>
    <n v="1696.92"/>
    <n v="4022.08"/>
  </r>
  <r>
    <s v="Kaine Padly"/>
    <x v="3"/>
    <s v="Caramel Stuffed Bars"/>
    <d v="2021-12-23T00:00:00"/>
    <n v="7805"/>
    <n v="521"/>
    <n v="4392.03"/>
    <n v="3412.9700000000003"/>
  </r>
  <r>
    <s v="Dotty Strutley"/>
    <x v="4"/>
    <s v="Orange Choco"/>
    <d v="2021-12-23T00:00:00"/>
    <n v="10850"/>
    <n v="572"/>
    <n v="2104.96"/>
    <n v="8745.0400000000009"/>
  </r>
  <r>
    <s v="Dotty Strutley"/>
    <x v="3"/>
    <s v="Manuka Honey Choco"/>
    <d v="2021-12-23T00:00:00"/>
    <n v="679"/>
    <n v="30"/>
    <n v="204"/>
    <n v="475"/>
  </r>
  <r>
    <s v="Curtice Advani"/>
    <x v="0"/>
    <s v="Milk Bars"/>
    <d v="2021-12-23T00:00:00"/>
    <n v="1414"/>
    <n v="95"/>
    <n v="499.7"/>
    <n v="914.3"/>
  </r>
  <r>
    <s v="Jehu Rudeforth"/>
    <x v="1"/>
    <s v="Orange Choco"/>
    <d v="2021-12-23T00:00:00"/>
    <n v="4151"/>
    <n v="208"/>
    <n v="765.44"/>
    <n v="3385.56"/>
  </r>
  <r>
    <s v="Gunar Cockshoot"/>
    <x v="5"/>
    <s v="After Nines"/>
    <d v="2021-12-23T00:00:00"/>
    <n v="497"/>
    <n v="28"/>
    <n v="286.44"/>
    <n v="210.56"/>
  </r>
  <r>
    <s v="Mallorie Waber"/>
    <x v="0"/>
    <s v="Manuka Honey Choco"/>
    <d v="2021-12-23T00:00:00"/>
    <n v="3626"/>
    <n v="165"/>
    <n v="1122"/>
    <n v="2504"/>
  </r>
  <r>
    <s v="Jan Morforth"/>
    <x v="2"/>
    <s v="Smooth Sliky Salty"/>
    <d v="2021-12-24T00:00:00"/>
    <n v="11459"/>
    <n v="1400"/>
    <n v="3863.9999999999995"/>
    <n v="7595"/>
  </r>
  <r>
    <s v="Gigi Bohling"/>
    <x v="1"/>
    <s v="Mint Chip Choco"/>
    <d v="2021-12-24T00:00:00"/>
    <n v="1113"/>
    <n v="80"/>
    <n v="457.59999999999997"/>
    <n v="655.40000000000009"/>
  </r>
  <r>
    <s v="Mallorie Waber"/>
    <x v="3"/>
    <s v="Mint Chip Choco"/>
    <d v="2021-12-24T00:00:00"/>
    <n v="4305"/>
    <n v="308"/>
    <n v="1761.76"/>
    <n v="2543.2399999999998"/>
  </r>
  <r>
    <s v="Brien Boise"/>
    <x v="4"/>
    <s v="Eclairs"/>
    <d v="2021-12-24T00:00:00"/>
    <n v="2674"/>
    <n v="335"/>
    <n v="2113.85"/>
    <n v="560.15000000000009"/>
  </r>
  <r>
    <s v="Mallorie Waber"/>
    <x v="4"/>
    <s v="Caramel Stuffed Bars"/>
    <d v="2021-12-24T00:00:00"/>
    <n v="3136"/>
    <n v="196"/>
    <n v="1652.28"/>
    <n v="1483.72"/>
  </r>
  <r>
    <s v="Roddy Speechley"/>
    <x v="4"/>
    <s v="Choco Coated Almonds"/>
    <d v="2021-12-24T00:00:00"/>
    <n v="7455"/>
    <n v="678"/>
    <n v="2250.96"/>
    <n v="5204.04"/>
  </r>
  <r>
    <s v="Dennison Crosswaite"/>
    <x v="2"/>
    <s v="99% Dark &amp; Pure"/>
    <d v="2021-12-24T00:00:00"/>
    <n v="3409"/>
    <n v="149"/>
    <n v="1151.77"/>
    <n v="2257.23"/>
  </r>
  <r>
    <s v="Wilone O'Kielt"/>
    <x v="3"/>
    <s v="Organic Choco Syrup"/>
    <d v="2021-12-24T00:00:00"/>
    <n v="707"/>
    <n v="30"/>
    <n v="287.10000000000002"/>
    <n v="419.9"/>
  </r>
  <r>
    <s v="Kaine Padly"/>
    <x v="0"/>
    <s v="Spicy Special Slims"/>
    <d v="2021-12-24T00:00:00"/>
    <n v="5761"/>
    <n v="641"/>
    <n v="5269.02"/>
    <n v="491.97999999999956"/>
  </r>
  <r>
    <s v="Ches Bonnell"/>
    <x v="4"/>
    <s v="Raspberry Choco"/>
    <d v="2021-12-24T00:00:00"/>
    <n v="11116"/>
    <n v="530"/>
    <n v="2040.5"/>
    <n v="9075.5"/>
  </r>
  <r>
    <s v="Marney O'Breen"/>
    <x v="4"/>
    <s v="Manuka Honey Choco"/>
    <d v="2021-12-24T00:00:00"/>
    <n v="8729"/>
    <n v="380"/>
    <n v="2584"/>
    <n v="6145"/>
  </r>
  <r>
    <s v="Karlen McCaffrey"/>
    <x v="0"/>
    <s v="50% Dark Bites"/>
    <d v="2021-12-24T00:00:00"/>
    <n v="15148"/>
    <n v="583"/>
    <n v="4360.84"/>
    <n v="10787.16"/>
  </r>
  <r>
    <s v="Oby Sorrel"/>
    <x v="0"/>
    <s v="Almond Choco"/>
    <d v="2021-12-24T00:00:00"/>
    <n v="20405"/>
    <n v="1260"/>
    <n v="6489"/>
    <n v="13916"/>
  </r>
  <r>
    <s v="Curtice Advani"/>
    <x v="4"/>
    <s v="Baker's Choco Chips"/>
    <d v="2021-12-24T00:00:00"/>
    <n v="1568"/>
    <n v="69"/>
    <n v="856.29"/>
    <n v="711.71"/>
  </r>
  <r>
    <s v="Van Tuxwell"/>
    <x v="1"/>
    <s v="Mint Chip Choco"/>
    <d v="2021-12-24T00:00:00"/>
    <n v="4543"/>
    <n v="379"/>
    <n v="2167.88"/>
    <n v="2375.12"/>
  </r>
  <r>
    <s v="Kelci Walkden"/>
    <x v="3"/>
    <s v="Drinking Coco"/>
    <d v="2021-12-24T00:00:00"/>
    <n v="553"/>
    <n v="21"/>
    <n v="208.73999999999998"/>
    <n v="344.26"/>
  </r>
  <r>
    <s v="Oby Sorrel"/>
    <x v="1"/>
    <s v="Milk Bars"/>
    <d v="2021-12-24T00:00:00"/>
    <n v="2877"/>
    <n v="192"/>
    <n v="1009.92"/>
    <n v="1867.08"/>
  </r>
  <r>
    <s v="Dotty Strutley"/>
    <x v="0"/>
    <s v="99% Dark &amp; Pure"/>
    <d v="2021-12-24T00:00:00"/>
    <n v="9030"/>
    <n v="411"/>
    <n v="3177.03"/>
    <n v="5852.9699999999993"/>
  </r>
  <r>
    <s v="Mallorie Waber"/>
    <x v="0"/>
    <s v="Caramel Stuffed Bars"/>
    <d v="2021-12-24T00:00:00"/>
    <n v="9709"/>
    <n v="607"/>
    <n v="5117.01"/>
    <n v="4591.99"/>
  </r>
  <r>
    <s v="Gunar Cockshoot"/>
    <x v="5"/>
    <s v="99% Dark &amp; Pure"/>
    <d v="2021-12-24T00:00:00"/>
    <n v="5586"/>
    <n v="243"/>
    <n v="1878.39"/>
    <n v="3707.6099999999997"/>
  </r>
  <r>
    <s v="Roddy Speechley"/>
    <x v="0"/>
    <s v="Smooth Sliky Salty"/>
    <d v="2021-12-24T00:00:00"/>
    <n v="17031"/>
    <n v="2450"/>
    <n v="6761.9999999999991"/>
    <n v="10269"/>
  </r>
  <r>
    <s v="Curtice Advani"/>
    <x v="2"/>
    <s v="Baker's Choco Chips"/>
    <d v="2021-12-24T00:00:00"/>
    <n v="1176"/>
    <n v="54"/>
    <n v="670.14"/>
    <n v="505.86"/>
  </r>
  <r>
    <s v="Karlen McCaffrey"/>
    <x v="3"/>
    <s v="Baker's Choco Chips"/>
    <d v="2021-12-24T00:00:00"/>
    <n v="9387"/>
    <n v="392"/>
    <n v="4864.72"/>
    <n v="4522.28"/>
  </r>
  <r>
    <s v="Rafaelita Blaksland"/>
    <x v="3"/>
    <s v="Drinking Coco"/>
    <d v="2021-12-24T00:00:00"/>
    <n v="5208"/>
    <n v="209"/>
    <n v="2077.46"/>
    <n v="3130.54"/>
  </r>
  <r>
    <s v="Husein Augar"/>
    <x v="3"/>
    <s v="99% Dark &amp; Pure"/>
    <d v="2021-12-24T00:00:00"/>
    <n v="5460"/>
    <n v="249"/>
    <n v="1924.7700000000002"/>
    <n v="3535.2299999999996"/>
  </r>
  <r>
    <s v="Gunar Cockshoot"/>
    <x v="3"/>
    <s v="Organic Choco Syrup"/>
    <d v="2021-12-24T00:00:00"/>
    <n v="9100"/>
    <n v="396"/>
    <n v="3789.7200000000003"/>
    <n v="5310.28"/>
  </r>
  <r>
    <s v="Roddy Speechley"/>
    <x v="5"/>
    <s v="Organic Choco Syrup"/>
    <d v="2021-12-24T00:00:00"/>
    <n v="1043"/>
    <n v="46"/>
    <n v="440.22"/>
    <n v="602.78"/>
  </r>
  <r>
    <s v="Roddy Speechley"/>
    <x v="2"/>
    <s v="Milk Bars"/>
    <d v="2021-12-27T00:00:00"/>
    <n v="2933"/>
    <n v="184"/>
    <n v="967.83999999999992"/>
    <n v="1965.16"/>
  </r>
  <r>
    <s v="Gunar Cockshoot"/>
    <x v="4"/>
    <s v="Manuka Honey Choco"/>
    <d v="2021-12-27T00:00:00"/>
    <n v="966"/>
    <n v="42"/>
    <n v="285.59999999999997"/>
    <n v="680.40000000000009"/>
  </r>
  <r>
    <s v="Brien Boise"/>
    <x v="3"/>
    <s v="Eclairs"/>
    <d v="2021-12-27T00:00:00"/>
    <n v="3066"/>
    <n v="438"/>
    <n v="2763.7799999999997"/>
    <n v="302.22000000000025"/>
  </r>
  <r>
    <s v="Madelene Upcott"/>
    <x v="2"/>
    <s v="Spicy Special Slims"/>
    <d v="2021-12-27T00:00:00"/>
    <n v="1407"/>
    <n v="141"/>
    <n v="1159.02"/>
    <n v="247.98000000000002"/>
  </r>
  <r>
    <s v="Ches Bonnell"/>
    <x v="1"/>
    <s v="99% Dark &amp; Pure"/>
    <d v="2021-12-27T00:00:00"/>
    <n v="7707"/>
    <n v="336"/>
    <n v="2597.2800000000002"/>
    <n v="5109.7199999999993"/>
  </r>
  <r>
    <s v="Madelene Upcott"/>
    <x v="1"/>
    <s v="Eclairs"/>
    <d v="2021-12-27T00:00:00"/>
    <n v="3962"/>
    <n v="661"/>
    <n v="4170.91"/>
    <n v="-208.90999999999985"/>
  </r>
  <r>
    <s v="Van Tuxwell"/>
    <x v="2"/>
    <s v="Milk Bars"/>
    <d v="2021-12-27T00:00:00"/>
    <n v="5054"/>
    <n v="298"/>
    <n v="1567.48"/>
    <n v="3486.52"/>
  </r>
  <r>
    <s v="Ches Bonnell"/>
    <x v="0"/>
    <s v="Peanut Butter Cubes"/>
    <d v="2021-12-27T00:00:00"/>
    <n v="3437"/>
    <n v="181"/>
    <n v="479.65"/>
    <n v="2957.35"/>
  </r>
  <r>
    <s v="Camilla Castle"/>
    <x v="0"/>
    <s v="White Choc"/>
    <d v="2021-12-27T00:00:00"/>
    <n v="2142"/>
    <n v="165"/>
    <n v="1060.95"/>
    <n v="1081.05"/>
  </r>
  <r>
    <s v="Gigi Bohling"/>
    <x v="2"/>
    <s v="White Choc"/>
    <d v="2021-12-27T00:00:00"/>
    <n v="1757"/>
    <n v="160"/>
    <n v="1028.8"/>
    <n v="728.2"/>
  </r>
  <r>
    <s v="Van Tuxwell"/>
    <x v="5"/>
    <s v="Mint Chip Choco"/>
    <d v="2021-12-27T00:00:00"/>
    <n v="3948"/>
    <n v="304"/>
    <n v="1738.8799999999999"/>
    <n v="2209.12"/>
  </r>
  <r>
    <s v="Andria Kimpton"/>
    <x v="4"/>
    <s v="Drinking Coco"/>
    <d v="2021-12-27T00:00:00"/>
    <n v="4039"/>
    <n v="156"/>
    <n v="1550.6399999999999"/>
    <n v="2488.36"/>
  </r>
  <r>
    <s v="Kelci Walkden"/>
    <x v="0"/>
    <s v="Organic Choco Syrup"/>
    <d v="2021-12-27T00:00:00"/>
    <n v="343"/>
    <n v="15"/>
    <n v="143.55000000000001"/>
    <n v="199.45"/>
  </r>
  <r>
    <s v="Brien Boise"/>
    <x v="3"/>
    <s v="70% Dark Bites"/>
    <d v="2021-12-27T00:00:00"/>
    <n v="4858"/>
    <n v="694"/>
    <n v="3497.76"/>
    <n v="1360.2399999999998"/>
  </r>
  <r>
    <s v="Brien Boise"/>
    <x v="2"/>
    <s v="Raspberry Choco"/>
    <d v="2021-12-27T00:00:00"/>
    <n v="11837"/>
    <n v="539"/>
    <n v="2075.15"/>
    <n v="9761.85"/>
  </r>
  <r>
    <s v="Dennison Crosswaite"/>
    <x v="5"/>
    <s v="50% Dark Bites"/>
    <d v="2021-12-27T00:00:00"/>
    <n v="6643"/>
    <n v="247"/>
    <n v="1847.5600000000002"/>
    <n v="4795.4399999999996"/>
  </r>
  <r>
    <s v="Beverie Moffet"/>
    <x v="4"/>
    <s v="White Choc"/>
    <d v="2021-12-27T00:00:00"/>
    <n v="28"/>
    <n v="3"/>
    <n v="19.29"/>
    <n v="8.7100000000000009"/>
  </r>
  <r>
    <s v="Gigi Bohling"/>
    <x v="5"/>
    <s v="Smooth Sliky Salty"/>
    <d v="2021-12-27T00:00:00"/>
    <n v="10640"/>
    <n v="1330"/>
    <n v="3670.7999999999997"/>
    <n v="6969.2000000000007"/>
  </r>
  <r>
    <s v="Karlen McCaffrey"/>
    <x v="1"/>
    <s v="70% Dark Bites"/>
    <d v="2021-12-27T00:00:00"/>
    <n v="3276"/>
    <n v="468"/>
    <n v="2358.7199999999998"/>
    <n v="917.2800000000002"/>
  </r>
  <r>
    <s v="Curtice Advani"/>
    <x v="4"/>
    <s v="Smooth Sliky Salty"/>
    <d v="2021-12-27T00:00:00"/>
    <n v="5824"/>
    <n v="700"/>
    <n v="1931.9999999999998"/>
    <n v="3892"/>
  </r>
  <r>
    <s v="Roddy Speechley"/>
    <x v="4"/>
    <s v="After Nines"/>
    <d v="2021-12-27T00:00:00"/>
    <n v="10507"/>
    <n v="584"/>
    <n v="5974.3200000000006"/>
    <n v="4532.6799999999994"/>
  </r>
  <r>
    <s v="Jan Morforth"/>
    <x v="2"/>
    <s v="After Nines"/>
    <d v="2021-12-27T00:00:00"/>
    <n v="9240"/>
    <n v="514"/>
    <n v="5258.22"/>
    <n v="3981.7799999999997"/>
  </r>
  <r>
    <s v="Oby Sorrel"/>
    <x v="0"/>
    <s v="Choco Coated Almonds"/>
    <d v="2021-12-27T00:00:00"/>
    <n v="8274"/>
    <n v="840"/>
    <n v="2788.7999999999997"/>
    <n v="5485.2000000000007"/>
  </r>
  <r>
    <s v="Husein Augar"/>
    <x v="2"/>
    <s v="Drinking Coco"/>
    <d v="2021-12-27T00:00:00"/>
    <n v="147"/>
    <n v="6"/>
    <n v="59.64"/>
    <n v="87.36"/>
  </r>
  <r>
    <s v="Mallorie Waber"/>
    <x v="5"/>
    <s v="Drinking Coco"/>
    <d v="2021-12-27T00:00:00"/>
    <n v="14700"/>
    <n v="588"/>
    <n v="5844.7199999999993"/>
    <n v="8855.2800000000007"/>
  </r>
  <r>
    <s v="Marney O'Breen"/>
    <x v="4"/>
    <s v="Almond Choco"/>
    <d v="2021-12-27T00:00:00"/>
    <n v="4053"/>
    <n v="254"/>
    <n v="1308.1000000000001"/>
    <n v="2744.8999999999996"/>
  </r>
  <r>
    <s v="Brien Boise"/>
    <x v="5"/>
    <s v="After Nines"/>
    <d v="2021-12-27T00:00:00"/>
    <n v="10332"/>
    <n v="574"/>
    <n v="5872.02"/>
    <n v="4459.9799999999996"/>
  </r>
  <r>
    <s v="Marney O'Breen"/>
    <x v="2"/>
    <s v="Choco Coated Almonds"/>
    <d v="2021-12-27T00:00:00"/>
    <n v="8218"/>
    <n v="685"/>
    <n v="2274.1999999999998"/>
    <n v="5943.8"/>
  </r>
  <r>
    <s v="Gunar Cockshoot"/>
    <x v="2"/>
    <s v="Peanut Butter Cubes"/>
    <d v="2021-12-27T00:00:00"/>
    <n v="8127"/>
    <n v="452"/>
    <n v="1197.8"/>
    <n v="6929.2"/>
  </r>
  <r>
    <s v="Kelci Walkden"/>
    <x v="3"/>
    <s v="Baker's Choco Chips"/>
    <d v="2021-12-27T00:00:00"/>
    <n v="749"/>
    <n v="33"/>
    <n v="409.53000000000003"/>
    <n v="339.46999999999997"/>
  </r>
  <r>
    <s v="Husein Augar"/>
    <x v="2"/>
    <s v="Mint Chip Choco"/>
    <d v="2021-12-27T00:00:00"/>
    <n v="896"/>
    <n v="69"/>
    <n v="394.68"/>
    <n v="501.32"/>
  </r>
  <r>
    <s v="Beverie Moffet"/>
    <x v="1"/>
    <s v="70% Dark Bites"/>
    <d v="2021-12-27T00:00:00"/>
    <n v="7728"/>
    <n v="840"/>
    <n v="4233.6000000000004"/>
    <n v="3494.3999999999996"/>
  </r>
  <r>
    <s v="Beverie Moffet"/>
    <x v="4"/>
    <s v="Manuka Honey Choco"/>
    <d v="2021-12-27T00:00:00"/>
    <n v="1449"/>
    <n v="66"/>
    <n v="448.8"/>
    <n v="1000.2"/>
  </r>
  <r>
    <s v="Mallorie Waber"/>
    <x v="5"/>
    <s v="Caramel Stuffed Bars"/>
    <d v="2021-12-27T00:00:00"/>
    <n v="6643"/>
    <n v="416"/>
    <n v="3506.88"/>
    <n v="3136.12"/>
  </r>
  <r>
    <s v="Camilla Castle"/>
    <x v="5"/>
    <s v="99% Dark &amp; Pure"/>
    <d v="2021-12-27T00:00:00"/>
    <n v="1267"/>
    <n v="56"/>
    <n v="432.88"/>
    <n v="834.12"/>
  </r>
  <r>
    <s v="Beverie Moffet"/>
    <x v="0"/>
    <s v="Caramel Stuffed Bars"/>
    <d v="2021-12-27T00:00:00"/>
    <n v="6048"/>
    <n v="404"/>
    <n v="3405.72"/>
    <n v="2642.28"/>
  </r>
  <r>
    <s v="Curtice Advani"/>
    <x v="3"/>
    <s v="Orange Choco"/>
    <d v="2021-12-27T00:00:00"/>
    <n v="4130"/>
    <n v="230"/>
    <n v="846.40000000000009"/>
    <n v="3283.6"/>
  </r>
  <r>
    <s v="Curtice Advani"/>
    <x v="1"/>
    <s v="Mint Chip Choco"/>
    <d v="2021-12-27T00:00:00"/>
    <n v="11627"/>
    <n v="840"/>
    <n v="4804.8"/>
    <n v="6822.2"/>
  </r>
  <r>
    <s v="Andria Kimpton"/>
    <x v="5"/>
    <s v="Caramel Stuffed Bars"/>
    <d v="2021-12-27T00:00:00"/>
    <n v="3395"/>
    <n v="200"/>
    <n v="1686"/>
    <n v="1709"/>
  </r>
  <r>
    <s v="Jan Morforth"/>
    <x v="5"/>
    <s v="Manuka Honey Choco"/>
    <d v="2021-12-27T00:00:00"/>
    <n v="3101"/>
    <n v="135"/>
    <n v="918"/>
    <n v="2183"/>
  </r>
  <r>
    <s v="Dennison Crosswaite"/>
    <x v="0"/>
    <s v="70% Dark Bites"/>
    <d v="2021-12-27T00:00:00"/>
    <n v="469"/>
    <n v="59"/>
    <n v="297.36"/>
    <n v="171.64"/>
  </r>
  <r>
    <s v="Van Tuxwell"/>
    <x v="0"/>
    <s v="Mint Chip Choco"/>
    <d v="2021-12-27T00:00:00"/>
    <n v="4620"/>
    <n v="356"/>
    <n v="2036.32"/>
    <n v="2583.6800000000003"/>
  </r>
  <r>
    <s v="Jan Morforth"/>
    <x v="1"/>
    <s v="White Choc"/>
    <d v="2021-12-27T00:00:00"/>
    <n v="10437"/>
    <n v="980"/>
    <n v="6301.4"/>
    <n v="4135.6000000000004"/>
  </r>
  <r>
    <s v="Jehu Rudeforth"/>
    <x v="3"/>
    <s v="Spicy Special Slims"/>
    <d v="2021-12-27T00:00:00"/>
    <n v="6083"/>
    <n v="770"/>
    <n v="6329.4000000000005"/>
    <n v="-246.40000000000055"/>
  </r>
  <r>
    <s v="Barr Faughny"/>
    <x v="2"/>
    <s v="Organic Choco Syrup"/>
    <d v="2021-12-27T00:00:00"/>
    <n v="231"/>
    <n v="11"/>
    <n v="105.27000000000001"/>
    <n v="125.72999999999999"/>
  </r>
  <r>
    <s v="Kelci Walkden"/>
    <x v="5"/>
    <s v="Fruit &amp; Nut Bars"/>
    <d v="2021-12-27T00:00:00"/>
    <n v="525"/>
    <n v="33"/>
    <n v="156.42000000000002"/>
    <n v="368.58"/>
  </r>
  <r>
    <s v="Gunar Cockshoot"/>
    <x v="0"/>
    <s v="Eclairs"/>
    <d v="2021-12-27T00:00:00"/>
    <n v="5215"/>
    <n v="770"/>
    <n v="4858.7"/>
    <n v="356.30000000000018"/>
  </r>
  <r>
    <s v="Mallorie Waber"/>
    <x v="2"/>
    <s v="Mint Chip Choco"/>
    <d v="2021-12-27T00:00:00"/>
    <n v="4788"/>
    <n v="342"/>
    <n v="1956.24"/>
    <n v="2831.76"/>
  </r>
  <r>
    <s v="Gigi Bohling"/>
    <x v="5"/>
    <s v="Organic Choco Syrup"/>
    <d v="2021-12-27T00:00:00"/>
    <n v="2359"/>
    <n v="108"/>
    <n v="1033.56"/>
    <n v="1325.44"/>
  </r>
  <r>
    <s v="Oby Sorrel"/>
    <x v="0"/>
    <s v="70% Dark Bites"/>
    <d v="2021-12-27T00:00:00"/>
    <n v="4116"/>
    <n v="588"/>
    <n v="2963.52"/>
    <n v="1152.48"/>
  </r>
  <r>
    <s v="Kelci Walkden"/>
    <x v="5"/>
    <s v="Orange Choco"/>
    <d v="2021-12-27T00:00:00"/>
    <n v="5803"/>
    <n v="306"/>
    <n v="1126.0800000000002"/>
    <n v="4676.92"/>
  </r>
  <r>
    <s v="Dennison Crosswaite"/>
    <x v="4"/>
    <s v="Orange Choco"/>
    <d v="2021-12-27T00:00:00"/>
    <n v="5299"/>
    <n v="265"/>
    <n v="975.2"/>
    <n v="4323.8"/>
  </r>
  <r>
    <s v="Gunar Cockshoot"/>
    <x v="5"/>
    <s v="Peanut Butter Cubes"/>
    <d v="2021-12-28T00:00:00"/>
    <n v="301"/>
    <n v="17"/>
    <n v="45.05"/>
    <n v="255.95"/>
  </r>
  <r>
    <s v="Camilla Castle"/>
    <x v="2"/>
    <s v="Spicy Special Slims"/>
    <d v="2021-12-28T00:00:00"/>
    <n v="14175"/>
    <n v="1400"/>
    <n v="11508"/>
    <n v="2667"/>
  </r>
  <r>
    <s v="Gunar Cockshoot"/>
    <x v="5"/>
    <s v="Choco Coated Almonds"/>
    <d v="2021-12-28T00:00:00"/>
    <n v="1750"/>
    <n v="175"/>
    <n v="581"/>
    <n v="1169"/>
  </r>
  <r>
    <s v="Gunar Cockshoot"/>
    <x v="5"/>
    <s v="Fruit &amp; Nut Bars"/>
    <d v="2021-12-28T00:00:00"/>
    <n v="336"/>
    <n v="21"/>
    <n v="99.54"/>
    <n v="236.45999999999998"/>
  </r>
  <r>
    <s v="Gigi Bohling"/>
    <x v="4"/>
    <s v="Milk Bars"/>
    <d v="2021-12-28T00:00:00"/>
    <n v="9170"/>
    <n v="612"/>
    <n v="3219.12"/>
    <n v="5950.88"/>
  </r>
  <r>
    <s v="Wilone O'Kielt"/>
    <x v="1"/>
    <s v="Drinking Coco"/>
    <d v="2021-12-28T00:00:00"/>
    <n v="2044"/>
    <n v="76"/>
    <n v="755.43999999999994"/>
    <n v="1288.56"/>
  </r>
  <r>
    <s v="Husein Augar"/>
    <x v="4"/>
    <s v="Peanut Butter Cubes"/>
    <d v="2021-12-28T00:00:00"/>
    <n v="7980"/>
    <n v="444"/>
    <n v="1176.5999999999999"/>
    <n v="6803.4"/>
  </r>
  <r>
    <s v="Jehu Rudeforth"/>
    <x v="1"/>
    <s v="85% Dark Bars"/>
    <d v="2021-12-28T00:00:00"/>
    <n v="7749"/>
    <n v="431"/>
    <n v="4529.8099999999995"/>
    <n v="3219.1900000000005"/>
  </r>
  <r>
    <s v="Beverie Moffet"/>
    <x v="3"/>
    <s v="Choco Coated Almonds"/>
    <d v="2021-12-28T00:00:00"/>
    <n v="3423"/>
    <n v="312"/>
    <n v="1035.8399999999999"/>
    <n v="2387.16"/>
  </r>
  <r>
    <s v="Gigi Bohling"/>
    <x v="2"/>
    <s v="Fruit &amp; Nut Bars"/>
    <d v="2021-12-28T00:00:00"/>
    <n v="3311"/>
    <n v="221"/>
    <n v="1047.54"/>
    <n v="2263.46"/>
  </r>
  <r>
    <s v="Madelene Upcott"/>
    <x v="5"/>
    <s v="After Nines"/>
    <d v="2021-12-28T00:00:00"/>
    <n v="5642"/>
    <n v="314"/>
    <n v="3212.2200000000003"/>
    <n v="2429.7799999999997"/>
  </r>
  <r>
    <s v="Oby Sorrel"/>
    <x v="0"/>
    <s v="Manuka Honey Choco"/>
    <d v="2021-12-28T00:00:00"/>
    <n v="35"/>
    <n v="2"/>
    <n v="13.6"/>
    <n v="21.4"/>
  </r>
  <r>
    <s v="Jehu Rudeforth"/>
    <x v="0"/>
    <s v="Drinking Coco"/>
    <d v="2021-12-28T00:00:00"/>
    <n v="4900"/>
    <n v="182"/>
    <n v="1809.08"/>
    <n v="3090.92"/>
  </r>
  <r>
    <s v="Andria Kimpton"/>
    <x v="2"/>
    <s v="50% Dark Bites"/>
    <d v="2021-12-28T00:00:00"/>
    <n v="13608"/>
    <n v="524"/>
    <n v="3919.5200000000004"/>
    <n v="9688.48"/>
  </r>
  <r>
    <s v="Oby Sorrel"/>
    <x v="4"/>
    <s v="Spicy Special Slims"/>
    <d v="2021-12-28T00:00:00"/>
    <n v="5866"/>
    <n v="652"/>
    <n v="5359.4400000000005"/>
    <n v="506.55999999999949"/>
  </r>
  <r>
    <s v="Gunar Cockshoot"/>
    <x v="0"/>
    <s v="After Nines"/>
    <d v="2021-12-28T00:00:00"/>
    <n v="3514"/>
    <n v="207"/>
    <n v="2117.61"/>
    <n v="1396.3899999999999"/>
  </r>
  <r>
    <s v="Mallorie Waber"/>
    <x v="5"/>
    <s v="White Choc"/>
    <d v="2021-12-28T00:00:00"/>
    <n v="6328"/>
    <n v="576"/>
    <n v="3703.68"/>
    <n v="2624.32"/>
  </r>
  <r>
    <s v="Jan Morforth"/>
    <x v="5"/>
    <s v="Mint Chip Choco"/>
    <d v="2021-12-28T00:00:00"/>
    <n v="1631"/>
    <n v="136"/>
    <n v="777.92"/>
    <n v="853.08"/>
  </r>
  <r>
    <s v="Jehu Rudeforth"/>
    <x v="1"/>
    <s v="70% Dark Bites"/>
    <d v="2021-12-28T00:00:00"/>
    <n v="553"/>
    <n v="70"/>
    <n v="352.8"/>
    <n v="200.2"/>
  </r>
  <r>
    <s v="Karlen McCaffrey"/>
    <x v="5"/>
    <s v="Spicy Special Slims"/>
    <d v="2021-12-28T00:00:00"/>
    <n v="7651"/>
    <n v="840"/>
    <n v="6904.8"/>
    <n v="746.19999999999982"/>
  </r>
  <r>
    <s v="Marney O'Breen"/>
    <x v="4"/>
    <s v="Milk Bars"/>
    <d v="2021-12-28T00:00:00"/>
    <n v="2548"/>
    <n v="160"/>
    <n v="841.59999999999991"/>
    <n v="1706.4"/>
  </r>
  <r>
    <s v="Husein Augar"/>
    <x v="4"/>
    <s v="Spicy Special Slims"/>
    <d v="2021-12-28T00:00:00"/>
    <n v="2114"/>
    <n v="235"/>
    <n v="1931.7"/>
    <n v="182.29999999999995"/>
  </r>
  <r>
    <s v="Mallorie Waber"/>
    <x v="4"/>
    <s v="Almond Choco"/>
    <d v="2021-12-28T00:00:00"/>
    <n v="2597"/>
    <n v="163"/>
    <n v="839.45"/>
    <n v="1757.55"/>
  </r>
  <r>
    <s v="Curtice Advani"/>
    <x v="4"/>
    <s v="70% Dark Bites"/>
    <d v="2021-12-28T00:00:00"/>
    <n v="6846"/>
    <n v="980"/>
    <n v="4939.2"/>
    <n v="1906.8000000000002"/>
  </r>
  <r>
    <s v="Kaine Padly"/>
    <x v="0"/>
    <s v="Caramel Stuffed Bars"/>
    <d v="2021-12-28T00:00:00"/>
    <n v="4389"/>
    <n v="293"/>
    <n v="2469.9899999999998"/>
    <n v="1919.0100000000002"/>
  </r>
  <r>
    <s v="Mallorie Waber"/>
    <x v="0"/>
    <s v="After Nines"/>
    <d v="2021-12-28T00:00:00"/>
    <n v="6657"/>
    <n v="392"/>
    <n v="4010.1600000000003"/>
    <n v="2646.8399999999997"/>
  </r>
  <r>
    <s v="Beverie Moffet"/>
    <x v="5"/>
    <s v="50% Dark Bites"/>
    <d v="2021-12-28T00:00:00"/>
    <n v="5110"/>
    <n v="197"/>
    <n v="1473.5600000000002"/>
    <n v="3636.4399999999996"/>
  </r>
  <r>
    <s v="Marney O'Breen"/>
    <x v="2"/>
    <s v="White Choc"/>
    <d v="2021-12-29T00:00:00"/>
    <n v="1491"/>
    <n v="125"/>
    <n v="803.75"/>
    <n v="687.25"/>
  </r>
  <r>
    <s v="Madelene Upcott"/>
    <x v="0"/>
    <s v="Milk Bars"/>
    <d v="2021-12-29T00:00:00"/>
    <n v="9079"/>
    <n v="606"/>
    <n v="3187.56"/>
    <n v="5891.4400000000005"/>
  </r>
  <r>
    <s v="Andria Kimpton"/>
    <x v="0"/>
    <s v="Organic Choco Syrup"/>
    <d v="2021-12-29T00:00:00"/>
    <n v="2499"/>
    <n v="109"/>
    <n v="1043.1300000000001"/>
    <n v="1455.87"/>
  </r>
  <r>
    <s v="Curtice Advani"/>
    <x v="3"/>
    <s v="Drinking Coco"/>
    <d v="2021-12-29T00:00:00"/>
    <n v="5096"/>
    <n v="204"/>
    <n v="2027.76"/>
    <n v="3068.24"/>
  </r>
  <r>
    <s v="Barr Faughny"/>
    <x v="1"/>
    <s v="Eclairs"/>
    <d v="2021-12-29T00:00:00"/>
    <n v="6020"/>
    <n v="980"/>
    <n v="6183.7999999999993"/>
    <n v="-163.79999999999927"/>
  </r>
  <r>
    <s v="Mallorie Waber"/>
    <x v="2"/>
    <s v="Drinking Coco"/>
    <d v="2021-12-29T00:00:00"/>
    <n v="4662"/>
    <n v="180"/>
    <n v="1789.1999999999998"/>
    <n v="2872.8"/>
  </r>
  <r>
    <s v="Van Tuxwell"/>
    <x v="1"/>
    <s v="Spicy Special Slims"/>
    <d v="2021-12-29T00:00:00"/>
    <n v="6678"/>
    <n v="668"/>
    <n v="5490.96"/>
    <n v="1187.04"/>
  </r>
  <r>
    <s v="Jan Morforth"/>
    <x v="0"/>
    <s v="Choco Coated Almonds"/>
    <d v="2021-12-29T00:00:00"/>
    <n v="6615"/>
    <n v="662"/>
    <n v="2197.8399999999997"/>
    <n v="4417.16"/>
  </r>
  <r>
    <s v="Beverie Moffet"/>
    <x v="1"/>
    <s v="Eclairs"/>
    <d v="2021-12-29T00:00:00"/>
    <n v="4900"/>
    <n v="700"/>
    <n v="4417"/>
    <n v="483"/>
  </r>
  <r>
    <s v="Van Tuxwell"/>
    <x v="5"/>
    <s v="Organic Choco Syrup"/>
    <d v="2021-12-29T00:00:00"/>
    <n v="2772"/>
    <n v="126"/>
    <n v="1205.82"/>
    <n v="1566.18"/>
  </r>
  <r>
    <s v="Karlen McCaffrey"/>
    <x v="0"/>
    <s v="Drinking Coco"/>
    <d v="2021-12-29T00:00:00"/>
    <n v="1890"/>
    <n v="76"/>
    <n v="755.43999999999994"/>
    <n v="1134.56"/>
  </r>
  <r>
    <s v="Kelci Walkden"/>
    <x v="0"/>
    <s v="Baker's Choco Chips"/>
    <d v="2021-12-29T00:00:00"/>
    <n v="7329"/>
    <n v="319"/>
    <n v="3958.79"/>
    <n v="3370.21"/>
  </r>
  <r>
    <s v="Ches Bonnell"/>
    <x v="3"/>
    <s v="Organic Choco Syrup"/>
    <d v="2021-12-29T00:00:00"/>
    <n v="266"/>
    <n v="12"/>
    <n v="114.84"/>
    <n v="151.16"/>
  </r>
  <r>
    <s v="Oby Sorrel"/>
    <x v="1"/>
    <s v="Mint Chip Choco"/>
    <d v="2021-12-29T00:00:00"/>
    <n v="21"/>
    <n v="2"/>
    <n v="11.44"/>
    <n v="9.56"/>
  </r>
  <r>
    <s v="Gunar Cockshoot"/>
    <x v="5"/>
    <s v="Spicy Special Slims"/>
    <d v="2021-12-29T00:00:00"/>
    <n v="2891"/>
    <n v="362"/>
    <n v="2975.6400000000003"/>
    <n v="-84.640000000000327"/>
  </r>
  <r>
    <s v="Marney O'Breen"/>
    <x v="3"/>
    <s v="70% Dark Bites"/>
    <d v="2021-12-29T00:00:00"/>
    <n v="21007"/>
    <n v="3010"/>
    <n v="15170.4"/>
    <n v="5836.6"/>
  </r>
  <r>
    <s v="Barr Faughny"/>
    <x v="5"/>
    <s v="Smooth Sliky Salty"/>
    <d v="2021-12-29T00:00:00"/>
    <n v="6391"/>
    <n v="910"/>
    <n v="2511.6"/>
    <n v="3879.4"/>
  </r>
  <r>
    <s v="Rafaelita Blaksland"/>
    <x v="1"/>
    <s v="White Choc"/>
    <d v="2021-12-29T00:00:00"/>
    <n v="3024"/>
    <n v="252"/>
    <n v="1620.36"/>
    <n v="1403.64"/>
  </r>
  <r>
    <s v="Marney O'Breen"/>
    <x v="3"/>
    <s v="99% Dark &amp; Pure"/>
    <d v="2021-12-29T00:00:00"/>
    <n v="15057"/>
    <n v="685"/>
    <n v="5295.05"/>
    <n v="9761.9500000000007"/>
  </r>
  <r>
    <s v="Ches Bonnell"/>
    <x v="0"/>
    <s v="Mint Chip Choco"/>
    <d v="2021-12-29T00:00:00"/>
    <n v="7546"/>
    <n v="629"/>
    <n v="3597.8799999999997"/>
    <n v="3948.1200000000003"/>
  </r>
  <r>
    <s v="Mallorie Waber"/>
    <x v="3"/>
    <s v="Baker's Choco Chips"/>
    <d v="2021-12-29T00:00:00"/>
    <n v="1498"/>
    <n v="63"/>
    <n v="781.83"/>
    <n v="716.17"/>
  </r>
  <r>
    <s v="Jehu Rudeforth"/>
    <x v="2"/>
    <s v="Mint Chip Choco"/>
    <d v="2021-12-29T00:00:00"/>
    <n v="19509"/>
    <n v="1610"/>
    <n v="9209.1999999999989"/>
    <n v="10299.800000000001"/>
  </r>
  <r>
    <s v="Curtice Advani"/>
    <x v="1"/>
    <s v="Peanut Butter Cubes"/>
    <d v="2021-12-29T00:00:00"/>
    <n v="13741"/>
    <n v="700"/>
    <n v="1855"/>
    <n v="11886"/>
  </r>
  <r>
    <s v="Kelci Walkden"/>
    <x v="5"/>
    <s v="Drinking Coco"/>
    <d v="2021-12-29T00:00:00"/>
    <n v="1365"/>
    <n v="51"/>
    <n v="506.94"/>
    <n v="858.06"/>
  </r>
  <r>
    <s v="Kelci Walkden"/>
    <x v="0"/>
    <s v="Raspberry Choco"/>
    <d v="2021-12-29T00:00:00"/>
    <n v="9422"/>
    <n v="429"/>
    <n v="1651.65"/>
    <n v="7770.35"/>
  </r>
  <r>
    <s v="Wilone O'Kielt"/>
    <x v="0"/>
    <s v="Caramel Stuffed Bars"/>
    <d v="2021-12-29T00:00:00"/>
    <n v="7630"/>
    <n v="449"/>
    <n v="3785.0699999999997"/>
    <n v="3844.9300000000003"/>
  </r>
  <r>
    <s v="Gigi Bohling"/>
    <x v="4"/>
    <s v="Eclairs"/>
    <d v="2021-12-29T00:00:00"/>
    <n v="3486"/>
    <n v="498"/>
    <n v="3142.3799999999997"/>
    <n v="343.62000000000035"/>
  </r>
  <r>
    <s v="Jehu Rudeforth"/>
    <x v="5"/>
    <s v="Organic Choco Syrup"/>
    <d v="2021-12-29T00:00:00"/>
    <n v="1967"/>
    <n v="90"/>
    <n v="861.30000000000007"/>
    <n v="1105.6999999999998"/>
  </r>
  <r>
    <s v="Kaine Padly"/>
    <x v="1"/>
    <s v="Mint Chip Choco"/>
    <d v="2021-12-29T00:00:00"/>
    <n v="4732"/>
    <n v="338"/>
    <n v="1933.36"/>
    <n v="2798.6400000000003"/>
  </r>
  <r>
    <s v="Ches Bonnell"/>
    <x v="1"/>
    <s v="Mint Chip Choco"/>
    <d v="2021-12-29T00:00:00"/>
    <n v="1792"/>
    <n v="150"/>
    <n v="858"/>
    <n v="934"/>
  </r>
  <r>
    <s v="Ches Bonnell"/>
    <x v="0"/>
    <s v="Eclairs"/>
    <d v="2021-12-29T00:00:00"/>
    <n v="9212"/>
    <n v="1540"/>
    <n v="9717.4"/>
    <n v="-505.39999999999964"/>
  </r>
  <r>
    <s v="Gigi Bohling"/>
    <x v="0"/>
    <s v="Peanut Butter Cubes"/>
    <d v="2021-12-29T00:00:00"/>
    <n v="8036"/>
    <n v="473"/>
    <n v="1253.45"/>
    <n v="6782.55"/>
  </r>
  <r>
    <s v="Marney O'Breen"/>
    <x v="0"/>
    <s v="Orange Choco"/>
    <d v="2021-12-29T00:00:00"/>
    <n v="2009"/>
    <n v="101"/>
    <n v="371.68"/>
    <n v="1637.32"/>
  </r>
  <r>
    <s v="Roddy Speechley"/>
    <x v="4"/>
    <s v="Manuka Honey Choco"/>
    <d v="2021-12-29T00:00:00"/>
    <n v="847"/>
    <n v="39"/>
    <n v="265.2"/>
    <n v="581.79999999999995"/>
  </r>
  <r>
    <s v="Brien Boise"/>
    <x v="1"/>
    <s v="White Choc"/>
    <d v="2021-12-29T00:00:00"/>
    <n v="4907"/>
    <n v="409"/>
    <n v="2629.87"/>
    <n v="2277.13"/>
  </r>
  <r>
    <s v="Van Tuxwell"/>
    <x v="0"/>
    <s v="Eclairs"/>
    <d v="2021-12-29T00:00:00"/>
    <n v="3374"/>
    <n v="482"/>
    <n v="3041.4199999999996"/>
    <n v="332.58000000000038"/>
  </r>
  <r>
    <s v="Kelci Walkden"/>
    <x v="5"/>
    <s v="Choco Coated Almonds"/>
    <d v="2021-12-29T00:00:00"/>
    <n v="7063"/>
    <n v="643"/>
    <n v="2134.7599999999998"/>
    <n v="4928.24"/>
  </r>
  <r>
    <s v="Roddy Speechley"/>
    <x v="1"/>
    <s v="Eclairs"/>
    <d v="2021-12-29T00:00:00"/>
    <n v="9310"/>
    <n v="1190"/>
    <n v="7508.9"/>
    <n v="1801.1000000000004"/>
  </r>
  <r>
    <s v="Kelci Walkden"/>
    <x v="2"/>
    <s v="85% Dark Bars"/>
    <d v="2021-12-29T00:00:00"/>
    <n v="4543"/>
    <n v="253"/>
    <n v="2659.0299999999997"/>
    <n v="1883.9700000000003"/>
  </r>
  <r>
    <s v="Andria Kimpton"/>
    <x v="3"/>
    <s v="Milk Bars"/>
    <d v="2021-12-29T00:00:00"/>
    <n v="5754"/>
    <n v="339"/>
    <n v="1783.1399999999999"/>
    <n v="3970.86"/>
  </r>
  <r>
    <s v="Roddy Speechley"/>
    <x v="3"/>
    <s v="70% Dark Bites"/>
    <d v="2021-12-29T00:00:00"/>
    <n v="7441"/>
    <n v="1050"/>
    <n v="5292"/>
    <n v="2149"/>
  </r>
  <r>
    <s v="Mallorie Waber"/>
    <x v="2"/>
    <s v="99% Dark &amp; Pure"/>
    <d v="2021-12-29T00:00:00"/>
    <n v="938"/>
    <n v="41"/>
    <n v="316.93"/>
    <n v="621.06999999999994"/>
  </r>
  <r>
    <s v="Madelene Upcott"/>
    <x v="0"/>
    <s v="Almond Choco"/>
    <d v="2021-12-29T00:00:00"/>
    <n v="1764"/>
    <n v="118"/>
    <n v="607.70000000000005"/>
    <n v="1156.3"/>
  </r>
  <r>
    <s v="Karlen McCaffrey"/>
    <x v="5"/>
    <s v="Smooth Sliky Salty"/>
    <d v="2021-12-29T00:00:00"/>
    <n v="5999"/>
    <n v="980"/>
    <n v="2704.7999999999997"/>
    <n v="3294.2000000000003"/>
  </r>
  <r>
    <s v="Husein Augar"/>
    <x v="2"/>
    <s v="70% Dark Bites"/>
    <d v="2021-12-29T00:00:00"/>
    <n v="3668"/>
    <n v="459"/>
    <n v="2313.36"/>
    <n v="1354.6399999999999"/>
  </r>
  <r>
    <s v="Jan Morforth"/>
    <x v="0"/>
    <s v="Organic Choco Syrup"/>
    <d v="2021-12-29T00:00:00"/>
    <n v="2184"/>
    <n v="100"/>
    <n v="957"/>
    <n v="1227"/>
  </r>
  <r>
    <s v="Gunar Cockshoot"/>
    <x v="5"/>
    <s v="Orange Choco"/>
    <d v="2021-12-29T00:00:00"/>
    <n v="2870"/>
    <n v="160"/>
    <n v="588.80000000000007"/>
    <n v="2281.1999999999998"/>
  </r>
  <r>
    <s v="Camilla Castle"/>
    <x v="1"/>
    <s v="99% Dark &amp; Pure"/>
    <d v="2021-12-29T00:00:00"/>
    <n v="5635"/>
    <n v="235"/>
    <n v="1816.5500000000002"/>
    <n v="3818.45"/>
  </r>
  <r>
    <s v="Jehu Rudeforth"/>
    <x v="3"/>
    <s v="99% Dark &amp; Pure"/>
    <d v="2021-12-29T00:00:00"/>
    <n v="602"/>
    <n v="27"/>
    <n v="208.71"/>
    <n v="393.28999999999996"/>
  </r>
  <r>
    <s v="Husein Augar"/>
    <x v="3"/>
    <s v="Manuka Honey Choco"/>
    <d v="2021-12-29T00:00:00"/>
    <n v="798"/>
    <n v="37"/>
    <n v="251.6"/>
    <n v="546.4"/>
  </r>
  <r>
    <s v="Dennison Crosswaite"/>
    <x v="2"/>
    <s v="50% Dark Bites"/>
    <d v="2021-12-29T00:00:00"/>
    <n v="1694"/>
    <n v="63"/>
    <n v="471.24"/>
    <n v="1222.76"/>
  </r>
  <r>
    <s v="Barr Faughny"/>
    <x v="2"/>
    <s v="70% Dark Bites"/>
    <d v="2021-12-29T00:00:00"/>
    <n v="7798"/>
    <n v="980"/>
    <n v="4939.2"/>
    <n v="2858.8"/>
  </r>
  <r>
    <s v="Oby Sorrel"/>
    <x v="3"/>
    <s v="After Nines"/>
    <d v="2021-12-29T00:00:00"/>
    <n v="1372"/>
    <n v="81"/>
    <n v="828.63"/>
    <n v="543.37"/>
  </r>
  <r>
    <s v="Jehu Rudeforth"/>
    <x v="0"/>
    <s v="Baker's Choco Chips"/>
    <d v="2021-12-29T00:00:00"/>
    <n v="11102"/>
    <n v="483"/>
    <n v="5994.03"/>
    <n v="5107.97"/>
  </r>
  <r>
    <s v="Marney O'Breen"/>
    <x v="5"/>
    <s v="Choco Coated Almonds"/>
    <d v="2021-12-29T00:00:00"/>
    <n v="5397"/>
    <n v="540"/>
    <n v="1792.8"/>
    <n v="3604.2"/>
  </r>
  <r>
    <s v="Camilla Castle"/>
    <x v="1"/>
    <s v="50% Dark Bites"/>
    <d v="2021-12-29T00:00:00"/>
    <n v="1778"/>
    <n v="69"/>
    <n v="516.12"/>
    <n v="1261.8800000000001"/>
  </r>
  <r>
    <s v="Kaine Padly"/>
    <x v="1"/>
    <s v="Spicy Special Slims"/>
    <d v="2021-12-29T00:00:00"/>
    <n v="3374"/>
    <n v="338"/>
    <n v="2778.36"/>
    <n v="595.63999999999987"/>
  </r>
  <r>
    <s v="Karlen McCaffrey"/>
    <x v="4"/>
    <s v="Smooth Sliky Salty"/>
    <d v="2021-12-29T00:00:00"/>
    <n v="8022"/>
    <n v="1120"/>
    <n v="3091.2"/>
    <n v="4930.8"/>
  </r>
  <r>
    <s v="Rafaelita Blaksland"/>
    <x v="1"/>
    <s v="Mint Chip Choco"/>
    <d v="2021-12-29T00:00:00"/>
    <n v="8071"/>
    <n v="577"/>
    <n v="3300.44"/>
    <n v="4770.5599999999995"/>
  </r>
  <r>
    <s v="Barr Faughny"/>
    <x v="5"/>
    <s v="Milk Bars"/>
    <d v="2021-12-30T00:00:00"/>
    <n v="3465"/>
    <n v="231"/>
    <n v="1215.06"/>
    <n v="2249.94"/>
  </r>
  <r>
    <s v="Rafaelita Blaksland"/>
    <x v="0"/>
    <s v="After Nines"/>
    <d v="2021-12-30T00:00:00"/>
    <n v="8960"/>
    <n v="560"/>
    <n v="5728.8"/>
    <n v="3231.2"/>
  </r>
  <r>
    <s v="Oby Sorrel"/>
    <x v="0"/>
    <s v="Milk Bars"/>
    <d v="2021-12-30T00:00:00"/>
    <n v="11438"/>
    <n v="770"/>
    <n v="4050.2"/>
    <n v="7387.8"/>
  </r>
  <r>
    <s v="Kelci Walkden"/>
    <x v="2"/>
    <s v="Manuka Honey Choco"/>
    <d v="2021-12-30T00:00:00"/>
    <n v="8624"/>
    <n v="375"/>
    <n v="2550"/>
    <n v="6074"/>
  </r>
  <r>
    <s v="Andria Kimpton"/>
    <x v="1"/>
    <s v="85% Dark Bars"/>
    <d v="2021-12-30T00:00:00"/>
    <n v="7021"/>
    <n v="391"/>
    <n v="4109.41"/>
    <n v="2911.59"/>
  </r>
  <r>
    <s v="Andria Kimpton"/>
    <x v="5"/>
    <s v="Almond Choco"/>
    <d v="2021-12-30T00:00:00"/>
    <n v="3934"/>
    <n v="281"/>
    <n v="1447.15"/>
    <n v="2486.85"/>
  </r>
  <r>
    <s v="Camilla Castle"/>
    <x v="2"/>
    <s v="Manuka Honey Choco"/>
    <d v="2021-12-30T00:00:00"/>
    <n v="8575"/>
    <n v="409"/>
    <n v="2781.2"/>
    <n v="5793.8"/>
  </r>
  <r>
    <s v="Husein Augar"/>
    <x v="0"/>
    <s v="White Choc"/>
    <d v="2021-12-30T00:00:00"/>
    <n v="2842"/>
    <n v="237"/>
    <n v="1523.9099999999999"/>
    <n v="1318.0900000000001"/>
  </r>
  <r>
    <s v="Beverie Moffet"/>
    <x v="1"/>
    <s v="Manuka Honey Choco"/>
    <d v="2021-12-30T00:00:00"/>
    <n v="4368"/>
    <n v="208"/>
    <n v="1414.3999999999999"/>
    <n v="2953.6000000000004"/>
  </r>
  <r>
    <s v="Gunar Cockshoot"/>
    <x v="5"/>
    <s v="Caramel Stuffed Bars"/>
    <d v="2021-12-30T00:00:00"/>
    <n v="553"/>
    <n v="35"/>
    <n v="295.05"/>
    <n v="257.95"/>
  </r>
  <r>
    <s v="Kaine Padly"/>
    <x v="2"/>
    <s v="99% Dark &amp; Pure"/>
    <d v="2021-12-30T00:00:00"/>
    <n v="7609"/>
    <n v="346"/>
    <n v="2674.58"/>
    <n v="4934.42"/>
  </r>
  <r>
    <s v="Mallorie Waber"/>
    <x v="1"/>
    <s v="Eclairs"/>
    <d v="2021-12-30T00:00:00"/>
    <n v="644"/>
    <n v="81"/>
    <n v="511.10999999999996"/>
    <n v="132.89000000000004"/>
  </r>
  <r>
    <s v="Barr Faughny"/>
    <x v="5"/>
    <s v="Mint Chip Choco"/>
    <d v="2021-12-30T00:00:00"/>
    <n v="12726"/>
    <n v="1050"/>
    <n v="6006"/>
    <n v="6720"/>
  </r>
  <r>
    <s v="Wilone O'Kielt"/>
    <x v="2"/>
    <s v="Choco Coated Almonds"/>
    <d v="2021-12-30T00:00:00"/>
    <n v="2639"/>
    <n v="220"/>
    <n v="730.4"/>
    <n v="1908.6"/>
  </r>
  <r>
    <s v="Kaine Padly"/>
    <x v="2"/>
    <s v="Smooth Sliky Salty"/>
    <d v="2021-12-30T00:00:00"/>
    <n v="8701"/>
    <n v="1120"/>
    <n v="3091.2"/>
    <n v="5609.8"/>
  </r>
  <r>
    <s v="Rafaelita Blaksland"/>
    <x v="0"/>
    <s v="Manuka Honey Choco"/>
    <d v="2021-12-30T00:00:00"/>
    <n v="35"/>
    <n v="2"/>
    <n v="13.6"/>
    <n v="21.4"/>
  </r>
  <r>
    <s v="Jehu Rudeforth"/>
    <x v="1"/>
    <s v="Raspberry Choco"/>
    <d v="2021-12-30T00:00:00"/>
    <n v="2506"/>
    <n v="120"/>
    <n v="462"/>
    <n v="2044"/>
  </r>
  <r>
    <s v="Kaine Padly"/>
    <x v="2"/>
    <s v="Organic Choco Syrup"/>
    <d v="2021-12-30T00:00:00"/>
    <n v="13783"/>
    <n v="600"/>
    <n v="5742"/>
    <n v="8041"/>
  </r>
  <r>
    <s v="Madelene Upcott"/>
    <x v="5"/>
    <s v="50% Dark Bites"/>
    <d v="2021-12-30T00:00:00"/>
    <n v="8988"/>
    <n v="346"/>
    <n v="2588.08"/>
    <n v="6399.92"/>
  </r>
  <r>
    <s v="Wilone O'Kielt"/>
    <x v="5"/>
    <s v="85% Dark Bars"/>
    <d v="2021-12-30T00:00:00"/>
    <n v="13909"/>
    <n v="770"/>
    <n v="8092.7"/>
    <n v="5816.3"/>
  </r>
  <r>
    <s v="Dotty Strutley"/>
    <x v="1"/>
    <s v="Spicy Special Slims"/>
    <d v="2021-12-30T00:00:00"/>
    <n v="1869"/>
    <n v="208"/>
    <n v="1709.7600000000002"/>
    <n v="159.23999999999978"/>
  </r>
  <r>
    <s v="Husein Augar"/>
    <x v="5"/>
    <s v="After Nines"/>
    <d v="2021-12-30T00:00:00"/>
    <n v="3787"/>
    <n v="211"/>
    <n v="2158.5300000000002"/>
    <n v="1628.4699999999998"/>
  </r>
  <r>
    <s v="Roddy Speechley"/>
    <x v="5"/>
    <s v="Manuka Honey Choco"/>
    <d v="2021-12-30T00:00:00"/>
    <n v="770"/>
    <n v="37"/>
    <n v="251.6"/>
    <n v="518.4"/>
  </r>
  <r>
    <s v="Beverie Moffet"/>
    <x v="5"/>
    <s v="Peanut Butter Cubes"/>
    <d v="2021-12-30T00:00:00"/>
    <n v="15379"/>
    <n v="840"/>
    <n v="2226"/>
    <n v="13153"/>
  </r>
  <r>
    <s v="Roddy Speechley"/>
    <x v="4"/>
    <s v="Caramel Stuffed Bars"/>
    <d v="2021-12-30T00:00:00"/>
    <n v="4886"/>
    <n v="288"/>
    <n v="2427.84"/>
    <n v="2458.16"/>
  </r>
  <r>
    <s v="Dennison Crosswaite"/>
    <x v="5"/>
    <s v="Organic Choco Syrup"/>
    <d v="2021-12-30T00:00:00"/>
    <n v="7644"/>
    <n v="333"/>
    <n v="3186.81"/>
    <n v="4457.1900000000005"/>
  </r>
  <r>
    <s v="Karlen McCaffrey"/>
    <x v="4"/>
    <s v="Almond Choco"/>
    <d v="2021-12-30T00:00:00"/>
    <n v="6279"/>
    <n v="393"/>
    <n v="2023.95"/>
    <n v="4255.05"/>
  </r>
  <r>
    <s v="Curtice Advani"/>
    <x v="1"/>
    <s v="Choco Coated Almonds"/>
    <d v="2021-12-30T00:00:00"/>
    <n v="13923"/>
    <n v="1260"/>
    <n v="4183.2"/>
    <n v="9739.7999999999993"/>
  </r>
  <r>
    <s v="Jan Morforth"/>
    <x v="4"/>
    <s v="Caramel Stuffed Bars"/>
    <d v="2021-12-30T00:00:00"/>
    <n v="1428"/>
    <n v="84"/>
    <n v="708.12"/>
    <n v="719.88"/>
  </r>
  <r>
    <s v="Barr Faughny"/>
    <x v="5"/>
    <s v="Choco Coated Almonds"/>
    <d v="2021-12-30T00:00:00"/>
    <n v="3969"/>
    <n v="397"/>
    <n v="1318.04"/>
    <n v="2650.96"/>
  </r>
  <r>
    <s v="Ches Bonnell"/>
    <x v="2"/>
    <s v="Almond Choco"/>
    <d v="2021-12-31T00:00:00"/>
    <n v="11872"/>
    <n v="770"/>
    <n v="3965.5000000000005"/>
    <n v="7906.5"/>
  </r>
  <r>
    <s v="Kaine Padly"/>
    <x v="4"/>
    <s v="Drinking Coco"/>
    <d v="2021-12-31T00:00:00"/>
    <n v="8442"/>
    <n v="313"/>
    <n v="3111.22"/>
    <n v="5330.7800000000007"/>
  </r>
  <r>
    <s v="Gigi Bohling"/>
    <x v="0"/>
    <s v="Milk Bars"/>
    <d v="2021-12-31T00:00:00"/>
    <n v="4830"/>
    <n v="302"/>
    <n v="1588.52"/>
    <n v="3241.48"/>
  </r>
  <r>
    <s v="Husein Augar"/>
    <x v="3"/>
    <s v="Eclairs"/>
    <d v="2021-12-31T00:00:00"/>
    <n v="6671"/>
    <n v="840"/>
    <n v="5300.4"/>
    <n v="1370.6000000000004"/>
  </r>
  <r>
    <s v="Jehu Rudeforth"/>
    <x v="2"/>
    <s v="After Nines"/>
    <d v="2021-12-31T00:00:00"/>
    <n v="5712"/>
    <n v="336"/>
    <n v="3437.28"/>
    <n v="2274.7199999999998"/>
  </r>
  <r>
    <s v="Barr Faughny"/>
    <x v="3"/>
    <s v="85% Dark Bars"/>
    <d v="2021-12-31T00:00:00"/>
    <n v="1925"/>
    <n v="97"/>
    <n v="1019.47"/>
    <n v="905.53"/>
  </r>
  <r>
    <s v="Husein Augar"/>
    <x v="3"/>
    <s v="Baker's Choco Chips"/>
    <d v="2021-12-31T00:00:00"/>
    <n v="6398"/>
    <n v="291"/>
    <n v="3611.31"/>
    <n v="2786.69"/>
  </r>
  <r>
    <s v="Dotty Strutley"/>
    <x v="3"/>
    <s v="Organic Choco Syrup"/>
    <d v="2021-12-31T00:00:00"/>
    <n v="11263"/>
    <n v="470"/>
    <n v="4497.9000000000005"/>
    <n v="6765.0999999999995"/>
  </r>
  <r>
    <s v="Jan Morforth"/>
    <x v="0"/>
    <s v="Milk Bars"/>
    <d v="2021-12-31T00:00:00"/>
    <n v="7854"/>
    <n v="491"/>
    <n v="2582.66"/>
    <n v="5271.34"/>
  </r>
  <r>
    <s v="Ches Bonnell"/>
    <x v="2"/>
    <s v="Peanut Butter Cubes"/>
    <d v="2021-12-31T00:00:00"/>
    <n v="8309"/>
    <n v="462"/>
    <n v="1224.3"/>
    <n v="7084.7"/>
  </r>
  <r>
    <s v="Andria Kimpton"/>
    <x v="1"/>
    <s v="Fruit &amp; Nut Bars"/>
    <d v="2021-12-31T00:00:00"/>
    <n v="2751"/>
    <n v="197"/>
    <n v="933.78000000000009"/>
    <n v="1817.2199999999998"/>
  </r>
  <r>
    <s v="Jan Morforth"/>
    <x v="0"/>
    <s v="Baker's Choco Chips"/>
    <d v="2021-12-31T00:00:00"/>
    <n v="2212"/>
    <n v="93"/>
    <n v="1154.1300000000001"/>
    <n v="1057.8699999999999"/>
  </r>
  <r>
    <s v="Madelene Upcott"/>
    <x v="5"/>
    <s v="85% Dark Bars"/>
    <d v="2021-12-31T00:00:00"/>
    <n v="308"/>
    <n v="16"/>
    <n v="168.16"/>
    <n v="139.84"/>
  </r>
  <r>
    <s v="Jan Morforth"/>
    <x v="4"/>
    <s v="Baker's Choco Chips"/>
    <d v="2021-12-31T00:00:00"/>
    <n v="4438"/>
    <n v="193"/>
    <n v="2395.13"/>
    <n v="2042.87"/>
  </r>
  <r>
    <s v="Gunar Cockshoot"/>
    <x v="4"/>
    <s v="Smooth Sliky Salty"/>
    <d v="2021-12-31T00:00:00"/>
    <n v="2296"/>
    <n v="287"/>
    <n v="792.11999999999989"/>
    <n v="1503.88"/>
  </r>
  <r>
    <s v="Rafaelita Blaksland"/>
    <x v="4"/>
    <s v="Eclairs"/>
    <d v="2021-12-31T00:00:00"/>
    <n v="126"/>
    <n v="18"/>
    <n v="113.58"/>
    <n v="12.420000000000002"/>
  </r>
  <r>
    <s v="Madelene Upcott"/>
    <x v="3"/>
    <s v="Organic Choco Syrup"/>
    <d v="2021-12-31T00:00:00"/>
    <n v="6657"/>
    <n v="290"/>
    <n v="2775.3"/>
    <n v="3881.7"/>
  </r>
  <r>
    <s v="Gunar Cockshoot"/>
    <x v="2"/>
    <s v="Orange Choco"/>
    <d v="2021-12-31T00:00:00"/>
    <n v="2156"/>
    <n v="108"/>
    <n v="397.44"/>
    <n v="1758.56"/>
  </r>
  <r>
    <s v="Beverie Moffet"/>
    <x v="5"/>
    <s v="Drinking Coco"/>
    <d v="2021-12-31T00:00:00"/>
    <n v="8736"/>
    <n v="336"/>
    <n v="3339.8399999999997"/>
    <n v="5396.16"/>
  </r>
  <r>
    <s v="Wilone O'Kielt"/>
    <x v="3"/>
    <s v="Caramel Stuffed Bars"/>
    <d v="2021-12-31T00:00:00"/>
    <n v="1225"/>
    <n v="77"/>
    <n v="649.11"/>
    <n v="575.89"/>
  </r>
  <r>
    <s v="Karlen McCaffrey"/>
    <x v="4"/>
    <s v="Orange Choco"/>
    <d v="2021-12-31T00:00:00"/>
    <n v="3766"/>
    <n v="189"/>
    <n v="695.52"/>
    <n v="3070.48"/>
  </r>
  <r>
    <s v="Jan Morforth"/>
    <x v="1"/>
    <s v="Eclairs"/>
    <d v="2022-01-03T00:00:00"/>
    <n v="5355"/>
    <n v="910"/>
    <n v="5742.0999999999995"/>
    <n v="-387.09999999999945"/>
  </r>
  <r>
    <s v="Ches Bonnell"/>
    <x v="0"/>
    <s v="Orange Choco"/>
    <d v="2022-01-03T00:00:00"/>
    <n v="3297"/>
    <n v="184"/>
    <n v="677.12"/>
    <n v="2619.88"/>
  </r>
  <r>
    <s v="Oby Sorrel"/>
    <x v="0"/>
    <s v="Orange Choco"/>
    <d v="2022-01-03T00:00:00"/>
    <n v="3899"/>
    <n v="217"/>
    <n v="798.56000000000006"/>
    <n v="3100.44"/>
  </r>
  <r>
    <s v="Oby Sorrel"/>
    <x v="2"/>
    <s v="70% Dark Bites"/>
    <d v="2022-01-03T00:00:00"/>
    <n v="1113"/>
    <n v="159"/>
    <n v="801.36"/>
    <n v="311.64"/>
  </r>
  <r>
    <s v="Van Tuxwell"/>
    <x v="1"/>
    <s v="Smooth Sliky Salty"/>
    <d v="2022-01-03T00:00:00"/>
    <n v="6580"/>
    <n v="1120"/>
    <n v="3091.2"/>
    <n v="3488.8"/>
  </r>
  <r>
    <s v="Husein Augar"/>
    <x v="1"/>
    <s v="Fruit &amp; Nut Bars"/>
    <d v="2022-01-03T00:00:00"/>
    <n v="7420"/>
    <n v="464"/>
    <n v="2199.36"/>
    <n v="5220.6399999999994"/>
  </r>
  <r>
    <s v="Roddy Speechley"/>
    <x v="0"/>
    <s v="Organic Choco Syrup"/>
    <d v="2022-01-03T00:00:00"/>
    <n v="2632"/>
    <n v="115"/>
    <n v="1100.55"/>
    <n v="1531.45"/>
  </r>
  <r>
    <s v="Madelene Upcott"/>
    <x v="5"/>
    <s v="Baker's Choco Chips"/>
    <d v="2022-01-03T00:00:00"/>
    <n v="11368"/>
    <n v="474"/>
    <n v="5882.34"/>
    <n v="5485.66"/>
  </r>
  <r>
    <s v="Gigi Bohling"/>
    <x v="2"/>
    <s v="70% Dark Bites"/>
    <d v="2022-01-03T00:00:00"/>
    <n v="2520"/>
    <n v="280"/>
    <n v="1411.2"/>
    <n v="1108.8"/>
  </r>
  <r>
    <s v="Dotty Strutley"/>
    <x v="5"/>
    <s v="99% Dark &amp; Pure"/>
    <d v="2022-01-03T00:00:00"/>
    <n v="1897"/>
    <n v="83"/>
    <n v="641.59"/>
    <n v="1255.4099999999999"/>
  </r>
  <r>
    <s v="Madelene Upcott"/>
    <x v="1"/>
    <s v="Fruit &amp; Nut Bars"/>
    <d v="2022-01-03T00:00:00"/>
    <n v="3031"/>
    <n v="203"/>
    <n v="962.22"/>
    <n v="2068.7799999999997"/>
  </r>
  <r>
    <s v="Andria Kimpton"/>
    <x v="5"/>
    <s v="Raspberry Choco"/>
    <d v="2022-01-03T00:00:00"/>
    <n v="8764"/>
    <n v="399"/>
    <n v="1536.15"/>
    <n v="7227.85"/>
  </r>
  <r>
    <s v="Gunar Cockshoot"/>
    <x v="3"/>
    <s v="Mint Chip Choco"/>
    <d v="2022-01-03T00:00:00"/>
    <n v="6153"/>
    <n v="513"/>
    <n v="2934.3599999999997"/>
    <n v="3218.6400000000003"/>
  </r>
  <r>
    <s v="Kelci Walkden"/>
    <x v="2"/>
    <s v="White Choc"/>
    <d v="2022-01-03T00:00:00"/>
    <n v="2422"/>
    <n v="202"/>
    <n v="1298.8599999999999"/>
    <n v="1123.1400000000001"/>
  </r>
  <r>
    <s v="Mallorie Waber"/>
    <x v="1"/>
    <s v="Manuka Honey Choco"/>
    <d v="2022-01-03T00:00:00"/>
    <n v="1862"/>
    <n v="81"/>
    <n v="550.79999999999995"/>
    <n v="1311.2"/>
  </r>
  <r>
    <s v="Rafaelita Blaksland"/>
    <x v="4"/>
    <s v="After Nines"/>
    <d v="2022-01-03T00:00:00"/>
    <n v="8400"/>
    <n v="467"/>
    <n v="4777.41"/>
    <n v="3622.59"/>
  </r>
  <r>
    <s v="Kelci Walkden"/>
    <x v="2"/>
    <s v="99% Dark &amp; Pure"/>
    <d v="2022-01-03T00:00:00"/>
    <n v="4011"/>
    <n v="175"/>
    <n v="1352.75"/>
    <n v="2658.25"/>
  </r>
  <r>
    <s v="Ches Bonnell"/>
    <x v="1"/>
    <s v="Caramel Stuffed Bars"/>
    <d v="2022-01-03T00:00:00"/>
    <n v="19026"/>
    <n v="1260"/>
    <n v="10621.8"/>
    <n v="8404.2000000000007"/>
  </r>
  <r>
    <s v="Ches Bonnell"/>
    <x v="2"/>
    <s v="After Nines"/>
    <d v="2022-01-03T00:00:00"/>
    <n v="2660"/>
    <n v="148"/>
    <n v="1514.04"/>
    <n v="1145.96"/>
  </r>
  <r>
    <s v="Jan Morforth"/>
    <x v="5"/>
    <s v="White Choc"/>
    <d v="2022-01-03T00:00:00"/>
    <n v="15386"/>
    <n v="1190"/>
    <n v="7651.7"/>
    <n v="7734.3"/>
  </r>
  <r>
    <s v="Barr Faughny"/>
    <x v="2"/>
    <s v="Mint Chip Choco"/>
    <d v="2022-01-03T00:00:00"/>
    <n v="2065"/>
    <n v="173"/>
    <n v="989.56"/>
    <n v="1075.44"/>
  </r>
  <r>
    <s v="Marney O'Breen"/>
    <x v="0"/>
    <s v="Mint Chip Choco"/>
    <d v="2022-01-03T00:00:00"/>
    <n v="2968"/>
    <n v="248"/>
    <n v="1418.56"/>
    <n v="1549.44"/>
  </r>
  <r>
    <s v="Van Tuxwell"/>
    <x v="2"/>
    <s v="Organic Choco Syrup"/>
    <d v="2022-01-03T00:00:00"/>
    <n v="9772"/>
    <n v="445"/>
    <n v="4258.6500000000005"/>
    <n v="5513.3499999999995"/>
  </r>
  <r>
    <s v="Roddy Speechley"/>
    <x v="3"/>
    <s v="Eclairs"/>
    <d v="2022-01-03T00:00:00"/>
    <n v="1274"/>
    <n v="213"/>
    <n v="1344.03"/>
    <n v="-70.029999999999973"/>
  </r>
  <r>
    <s v="Mallorie Waber"/>
    <x v="3"/>
    <s v="Peanut Butter Cubes"/>
    <d v="2022-01-03T00:00:00"/>
    <n v="5047"/>
    <n v="266"/>
    <n v="704.9"/>
    <n v="4342.1000000000004"/>
  </r>
  <r>
    <s v="Husein Augar"/>
    <x v="3"/>
    <s v="Orange Choco"/>
    <d v="2022-01-03T00:00:00"/>
    <n v="1967"/>
    <n v="104"/>
    <n v="382.72"/>
    <n v="1584.28"/>
  </r>
  <r>
    <s v="Ches Bonnell"/>
    <x v="2"/>
    <s v="Eclairs"/>
    <d v="2022-01-03T00:00:00"/>
    <n v="5075"/>
    <n v="700"/>
    <n v="4417"/>
    <n v="658"/>
  </r>
  <r>
    <s v="Marney O'Breen"/>
    <x v="3"/>
    <s v="Raspberry Choco"/>
    <d v="2022-01-03T00:00:00"/>
    <n v="4536"/>
    <n v="207"/>
    <n v="796.95"/>
    <n v="3739.05"/>
  </r>
  <r>
    <s v="Andria Kimpton"/>
    <x v="2"/>
    <s v="Manuka Honey Choco"/>
    <d v="2022-01-03T00:00:00"/>
    <n v="126"/>
    <n v="6"/>
    <n v="40.799999999999997"/>
    <n v="85.2"/>
  </r>
  <r>
    <s v="Andria Kimpton"/>
    <x v="3"/>
    <s v="After Nines"/>
    <d v="2022-01-03T00:00:00"/>
    <n v="2646"/>
    <n v="156"/>
    <n v="1595.88"/>
    <n v="1050.1199999999999"/>
  </r>
  <r>
    <s v="Brien Boise"/>
    <x v="1"/>
    <s v="Baker's Choco Chips"/>
    <d v="2022-01-03T00:00:00"/>
    <n v="2576"/>
    <n v="108"/>
    <n v="1340.28"/>
    <n v="1235.72"/>
  </r>
  <r>
    <s v="Wilone O'Kielt"/>
    <x v="2"/>
    <s v="Orange Choco"/>
    <d v="2022-01-03T00:00:00"/>
    <n v="8337"/>
    <n v="464"/>
    <n v="1707.52"/>
    <n v="6629.48"/>
  </r>
  <r>
    <s v="Karlen McCaffrey"/>
    <x v="4"/>
    <s v="Mint Chip Choco"/>
    <d v="2022-01-03T00:00:00"/>
    <n v="3885"/>
    <n v="299"/>
    <n v="1710.28"/>
    <n v="2174.7200000000003"/>
  </r>
  <r>
    <s v="Marney O'Breen"/>
    <x v="0"/>
    <s v="Raspberry Choco"/>
    <d v="2022-01-03T00:00:00"/>
    <n v="8085"/>
    <n v="405"/>
    <n v="1559.25"/>
    <n v="6525.75"/>
  </r>
  <r>
    <s v="Brien Boise"/>
    <x v="1"/>
    <s v="Manuka Honey Choco"/>
    <d v="2022-01-03T00:00:00"/>
    <n v="5544"/>
    <n v="242"/>
    <n v="1645.6"/>
    <n v="3898.4"/>
  </r>
  <r>
    <s v="Curtice Advani"/>
    <x v="2"/>
    <s v="Peanut Butter Cubes"/>
    <d v="2022-01-03T00:00:00"/>
    <n v="5250"/>
    <n v="277"/>
    <n v="734.05"/>
    <n v="4515.95"/>
  </r>
  <r>
    <s v="Marney O'Breen"/>
    <x v="2"/>
    <s v="50% Dark Bites"/>
    <d v="2022-01-03T00:00:00"/>
    <n v="4788"/>
    <n v="192"/>
    <n v="1436.16"/>
    <n v="3351.84"/>
  </r>
  <r>
    <s v="Kelci Walkden"/>
    <x v="5"/>
    <s v="Peanut Butter Cubes"/>
    <d v="2022-01-03T00:00:00"/>
    <n v="3717"/>
    <n v="196"/>
    <n v="519.4"/>
    <n v="3197.6"/>
  </r>
  <r>
    <s v="Rafaelita Blaksland"/>
    <x v="5"/>
    <s v="Raspberry Choco"/>
    <d v="2022-01-03T00:00:00"/>
    <n v="4165"/>
    <n v="190"/>
    <n v="731.5"/>
    <n v="3433.5"/>
  </r>
  <r>
    <s v="Dennison Crosswaite"/>
    <x v="4"/>
    <s v="Organic Choco Syrup"/>
    <d v="2022-01-03T00:00:00"/>
    <n v="1813"/>
    <n v="83"/>
    <n v="794.31000000000006"/>
    <n v="1018.6899999999999"/>
  </r>
  <r>
    <s v="Roddy Speechley"/>
    <x v="4"/>
    <s v="Fruit &amp; Nut Bars"/>
    <d v="2022-01-03T00:00:00"/>
    <n v="5005"/>
    <n v="358"/>
    <n v="1696.92"/>
    <n v="3308.08"/>
  </r>
  <r>
    <s v="Van Tuxwell"/>
    <x v="0"/>
    <s v="Fruit &amp; Nut Bars"/>
    <d v="2022-01-03T00:00:00"/>
    <n v="13538"/>
    <n v="910"/>
    <n v="4313.4000000000005"/>
    <n v="9224.5999999999985"/>
  </r>
  <r>
    <s v="Brien Boise"/>
    <x v="3"/>
    <s v="85% Dark Bars"/>
    <d v="2022-01-03T00:00:00"/>
    <n v="8715"/>
    <n v="485"/>
    <n v="5097.3499999999995"/>
    <n v="3617.6500000000005"/>
  </r>
  <r>
    <s v="Beverie Moffet"/>
    <x v="5"/>
    <s v="Mint Chip Choco"/>
    <d v="2022-01-03T00:00:00"/>
    <n v="2905"/>
    <n v="243"/>
    <n v="1389.96"/>
    <n v="1515.04"/>
  </r>
  <r>
    <s v="Gigi Bohling"/>
    <x v="2"/>
    <s v="Organic Choco Syrup"/>
    <d v="2022-01-03T00:00:00"/>
    <n v="1197"/>
    <n v="50"/>
    <n v="478.5"/>
    <n v="718.5"/>
  </r>
  <r>
    <s v="Gigi Bohling"/>
    <x v="2"/>
    <s v="50% Dark Bites"/>
    <d v="2022-01-03T00:00:00"/>
    <n v="3843"/>
    <n v="148"/>
    <n v="1107.04"/>
    <n v="2735.96"/>
  </r>
  <r>
    <s v="Curtice Advani"/>
    <x v="0"/>
    <s v="Almond Choco"/>
    <d v="2022-01-03T00:00:00"/>
    <n v="3234"/>
    <n v="231"/>
    <n v="1189.6500000000001"/>
    <n v="2044.35"/>
  </r>
  <r>
    <s v="Brien Boise"/>
    <x v="3"/>
    <s v="Caramel Stuffed Bars"/>
    <d v="2022-01-03T00:00:00"/>
    <n v="756"/>
    <n v="48"/>
    <n v="404.64"/>
    <n v="351.36"/>
  </r>
  <r>
    <s v="Karlen McCaffrey"/>
    <x v="2"/>
    <s v="50% Dark Bites"/>
    <d v="2022-01-03T00:00:00"/>
    <n v="2961"/>
    <n v="110"/>
    <n v="822.80000000000007"/>
    <n v="2138.1999999999998"/>
  </r>
  <r>
    <s v="Beverie Moffet"/>
    <x v="2"/>
    <s v="Eclairs"/>
    <d v="2022-01-03T00:00:00"/>
    <n v="12425"/>
    <n v="2100"/>
    <n v="13251"/>
    <n v="-826"/>
  </r>
  <r>
    <s v="Van Tuxwell"/>
    <x v="0"/>
    <s v="Almond Choco"/>
    <d v="2022-01-03T00:00:00"/>
    <n v="6139"/>
    <n v="439"/>
    <n v="2260.8500000000004"/>
    <n v="3878.1499999999996"/>
  </r>
  <r>
    <s v="Wilone O'Kielt"/>
    <x v="1"/>
    <s v="Raspberry Choco"/>
    <d v="2022-01-04T00:00:00"/>
    <n v="3619"/>
    <n v="173"/>
    <n v="666.05000000000007"/>
    <n v="2952.95"/>
  </r>
  <r>
    <s v="Andria Kimpton"/>
    <x v="3"/>
    <s v="Caramel Stuffed Bars"/>
    <d v="2022-01-04T00:00:00"/>
    <n v="1225"/>
    <n v="77"/>
    <n v="649.11"/>
    <n v="575.89"/>
  </r>
  <r>
    <s v="Dennison Crosswaite"/>
    <x v="0"/>
    <s v="Mint Chip Choco"/>
    <d v="2022-01-04T00:00:00"/>
    <n v="8827"/>
    <n v="631"/>
    <n v="3609.3199999999997"/>
    <n v="5217.68"/>
  </r>
  <r>
    <s v="Jan Morforth"/>
    <x v="1"/>
    <s v="Drinking Coco"/>
    <d v="2022-01-04T00:00:00"/>
    <n v="6398"/>
    <n v="256"/>
    <n v="2544.64"/>
    <n v="3853.36"/>
  </r>
  <r>
    <s v="Dotty Strutley"/>
    <x v="5"/>
    <s v="Caramel Stuffed Bars"/>
    <d v="2022-01-04T00:00:00"/>
    <n v="588"/>
    <n v="35"/>
    <n v="295.05"/>
    <n v="292.95"/>
  </r>
  <r>
    <s v="Brien Boise"/>
    <x v="4"/>
    <s v="Manuka Honey Choco"/>
    <d v="2022-01-04T00:00:00"/>
    <n v="3948"/>
    <n v="180"/>
    <n v="1224"/>
    <n v="2724"/>
  </r>
  <r>
    <s v="Husein Augar"/>
    <x v="2"/>
    <s v="Manuka Honey Choco"/>
    <d v="2022-01-04T00:00:00"/>
    <n v="6349"/>
    <n v="289"/>
    <n v="1965.2"/>
    <n v="4383.8"/>
  </r>
  <r>
    <s v="Oby Sorrel"/>
    <x v="2"/>
    <s v="Organic Choco Syrup"/>
    <d v="2022-01-04T00:00:00"/>
    <n v="4893"/>
    <n v="223"/>
    <n v="2134.11"/>
    <n v="2758.89"/>
  </r>
  <r>
    <s v="Marney O'Breen"/>
    <x v="0"/>
    <s v="Manuka Honey Choco"/>
    <d v="2022-01-04T00:00:00"/>
    <n v="5320"/>
    <n v="232"/>
    <n v="1577.6"/>
    <n v="3742.4"/>
  </r>
  <r>
    <s v="Roddy Speechley"/>
    <x v="3"/>
    <s v="Choco Coated Almonds"/>
    <d v="2022-01-04T00:00:00"/>
    <n v="5719"/>
    <n v="520"/>
    <n v="1726.3999999999999"/>
    <n v="3992.6000000000004"/>
  </r>
  <r>
    <s v="Wilone O'Kielt"/>
    <x v="3"/>
    <s v="Smooth Sliky Salty"/>
    <d v="2022-01-04T00:00:00"/>
    <n v="6692"/>
    <n v="840"/>
    <n v="2318.3999999999996"/>
    <n v="4373.6000000000004"/>
  </r>
  <r>
    <s v="Madelene Upcott"/>
    <x v="0"/>
    <s v="85% Dark Bars"/>
    <d v="2022-01-04T00:00:00"/>
    <n v="16345"/>
    <n v="840"/>
    <n v="8828.4"/>
    <n v="7516.6"/>
  </r>
  <r>
    <s v="Jan Morforth"/>
    <x v="0"/>
    <s v="85% Dark Bars"/>
    <d v="2022-01-04T00:00:00"/>
    <n v="10290"/>
    <n v="572"/>
    <n v="6011.72"/>
    <n v="4278.28"/>
  </r>
  <r>
    <s v="Karlen McCaffrey"/>
    <x v="2"/>
    <s v="Organic Choco Syrup"/>
    <d v="2022-01-04T00:00:00"/>
    <n v="8022"/>
    <n v="349"/>
    <n v="3339.9300000000003"/>
    <n v="4682.07"/>
  </r>
  <r>
    <s v="Ches Bonnell"/>
    <x v="0"/>
    <s v="50% Dark Bites"/>
    <d v="2022-01-04T00:00:00"/>
    <n v="770"/>
    <n v="31"/>
    <n v="231.88000000000002"/>
    <n v="538.12"/>
  </r>
  <r>
    <s v="Curtice Advani"/>
    <x v="5"/>
    <s v="Smooth Sliky Salty"/>
    <d v="2022-01-04T00:00:00"/>
    <n v="3465"/>
    <n v="495"/>
    <n v="1366.1999999999998"/>
    <n v="2098.8000000000002"/>
  </r>
  <r>
    <s v="Gunar Cockshoot"/>
    <x v="0"/>
    <s v="Fruit &amp; Nut Bars"/>
    <d v="2022-01-04T00:00:00"/>
    <n v="12327"/>
    <n v="910"/>
    <n v="4313.4000000000005"/>
    <n v="8013.5999999999995"/>
  </r>
  <r>
    <s v="Mallorie Waber"/>
    <x v="4"/>
    <s v="After Nines"/>
    <d v="2022-01-04T00:00:00"/>
    <n v="12369"/>
    <n v="700"/>
    <n v="7161"/>
    <n v="5208"/>
  </r>
  <r>
    <s v="Kaine Padly"/>
    <x v="4"/>
    <s v="White Choc"/>
    <d v="2022-01-04T00:00:00"/>
    <n v="3696"/>
    <n v="308"/>
    <n v="1980.4399999999998"/>
    <n v="1715.5600000000002"/>
  </r>
  <r>
    <s v="Mallorie Waber"/>
    <x v="0"/>
    <s v="50% Dark Bites"/>
    <d v="2022-01-04T00:00:00"/>
    <n v="5397"/>
    <n v="208"/>
    <n v="1555.8400000000001"/>
    <n v="3841.16"/>
  </r>
  <r>
    <s v="Van Tuxwell"/>
    <x v="1"/>
    <s v="Milk Bars"/>
    <d v="2022-01-04T00:00:00"/>
    <n v="1449"/>
    <n v="86"/>
    <n v="452.35999999999996"/>
    <n v="996.6400000000001"/>
  </r>
  <r>
    <s v="Van Tuxwell"/>
    <x v="2"/>
    <s v="After Nines"/>
    <d v="2022-01-04T00:00:00"/>
    <n v="13013"/>
    <n v="840"/>
    <n v="8593.2000000000007"/>
    <n v="4419.7999999999993"/>
  </r>
  <r>
    <s v="Dennison Crosswaite"/>
    <x v="3"/>
    <s v="Organic Choco Syrup"/>
    <d v="2022-01-04T00:00:00"/>
    <n v="6447"/>
    <n v="281"/>
    <n v="2689.17"/>
    <n v="3757.83"/>
  </r>
  <r>
    <s v="Oby Sorrel"/>
    <x v="3"/>
    <s v="Caramel Stuffed Bars"/>
    <d v="2022-01-04T00:00:00"/>
    <n v="7980"/>
    <n v="470"/>
    <n v="3962.1"/>
    <n v="4017.9"/>
  </r>
  <r>
    <s v="Karlen McCaffrey"/>
    <x v="2"/>
    <s v="Mint Chip Choco"/>
    <d v="2022-01-04T00:00:00"/>
    <n v="2485"/>
    <n v="192"/>
    <n v="1098.24"/>
    <n v="1386.76"/>
  </r>
  <r>
    <s v="Barr Faughny"/>
    <x v="1"/>
    <s v="85% Dark Bars"/>
    <d v="2022-01-04T00:00:00"/>
    <n v="7826"/>
    <n v="435"/>
    <n v="4571.8499999999995"/>
    <n v="3254.1500000000005"/>
  </r>
  <r>
    <s v="Barr Faughny"/>
    <x v="3"/>
    <s v="Peanut Butter Cubes"/>
    <d v="2022-01-04T00:00:00"/>
    <n v="20097"/>
    <n v="1050"/>
    <n v="2782.5"/>
    <n v="17314.5"/>
  </r>
  <r>
    <s v="Gunar Cockshoot"/>
    <x v="2"/>
    <s v="Organic Choco Syrup"/>
    <d v="2022-01-04T00:00:00"/>
    <n v="3857"/>
    <n v="161"/>
    <n v="1540.77"/>
    <n v="2316.23"/>
  </r>
  <r>
    <s v="Gunar Cockshoot"/>
    <x v="5"/>
    <s v="Almond Choco"/>
    <d v="2022-01-04T00:00:00"/>
    <n v="168"/>
    <n v="12"/>
    <n v="61.800000000000004"/>
    <n v="106.19999999999999"/>
  </r>
  <r>
    <s v="Barr Faughny"/>
    <x v="4"/>
    <s v="Fruit &amp; Nut Bars"/>
    <d v="2022-01-04T00:00:00"/>
    <n v="308"/>
    <n v="21"/>
    <n v="99.54"/>
    <n v="208.45999999999998"/>
  </r>
  <r>
    <s v="Dotty Strutley"/>
    <x v="2"/>
    <s v="Milk Bars"/>
    <d v="2022-01-04T00:00:00"/>
    <n v="5964"/>
    <n v="373"/>
    <n v="1961.98"/>
    <n v="4002.02"/>
  </r>
  <r>
    <s v="Dotty Strutley"/>
    <x v="0"/>
    <s v="Caramel Stuffed Bars"/>
    <d v="2022-01-04T00:00:00"/>
    <n v="1344"/>
    <n v="84"/>
    <n v="708.12"/>
    <n v="635.88"/>
  </r>
  <r>
    <s v="Andria Kimpton"/>
    <x v="4"/>
    <s v="Raspberry Choco"/>
    <d v="2022-01-04T00:00:00"/>
    <n v="2100"/>
    <n v="96"/>
    <n v="369.6"/>
    <n v="1730.4"/>
  </r>
  <r>
    <s v="Beverie Moffet"/>
    <x v="5"/>
    <s v="85% Dark Bars"/>
    <d v="2022-01-04T00:00:00"/>
    <n v="1988"/>
    <n v="100"/>
    <n v="1051"/>
    <n v="937"/>
  </r>
  <r>
    <s v="Karlen McCaffrey"/>
    <x v="1"/>
    <s v="Orange Choco"/>
    <d v="2022-01-04T00:00:00"/>
    <n v="3255"/>
    <n v="181"/>
    <n v="666.08"/>
    <n v="2588.92"/>
  </r>
  <r>
    <s v="Van Tuxwell"/>
    <x v="5"/>
    <s v="70% Dark Bites"/>
    <d v="2022-01-04T00:00:00"/>
    <n v="17206"/>
    <n v="2450"/>
    <n v="12348"/>
    <n v="4858"/>
  </r>
  <r>
    <s v="Curtice Advani"/>
    <x v="4"/>
    <s v="Drinking Coco"/>
    <d v="2022-01-04T00:00:00"/>
    <n v="602"/>
    <n v="24"/>
    <n v="238.56"/>
    <n v="363.44"/>
  </r>
  <r>
    <s v="Dennison Crosswaite"/>
    <x v="0"/>
    <s v="Peanut Butter Cubes"/>
    <d v="2022-01-04T00:00:00"/>
    <n v="1281"/>
    <n v="76"/>
    <n v="201.4"/>
    <n v="1079.5999999999999"/>
  </r>
  <r>
    <s v="Kaine Padly"/>
    <x v="3"/>
    <s v="85% Dark Bars"/>
    <d v="2022-01-04T00:00:00"/>
    <n v="1148"/>
    <n v="64"/>
    <n v="672.64"/>
    <n v="475.36"/>
  </r>
  <r>
    <s v="Brien Boise"/>
    <x v="4"/>
    <s v="Almond Choco"/>
    <d v="2022-01-04T00:00:00"/>
    <n v="13636"/>
    <n v="840"/>
    <n v="4326"/>
    <n v="9310"/>
  </r>
  <r>
    <s v="Beverie Moffet"/>
    <x v="0"/>
    <s v="After Nines"/>
    <d v="2022-01-04T00:00:00"/>
    <n v="8274"/>
    <n v="460"/>
    <n v="4705.8"/>
    <n v="3568.2"/>
  </r>
  <r>
    <s v="Gunar Cockshoot"/>
    <x v="0"/>
    <s v="Peanut Butter Cubes"/>
    <d v="2022-01-04T00:00:00"/>
    <n v="3878"/>
    <n v="229"/>
    <n v="606.85"/>
    <n v="3271.15"/>
  </r>
  <r>
    <s v="Roddy Speechley"/>
    <x v="4"/>
    <s v="50% Dark Bites"/>
    <d v="2022-01-04T00:00:00"/>
    <n v="17129"/>
    <n v="635"/>
    <n v="4749.8"/>
    <n v="12379.2"/>
  </r>
  <r>
    <s v="Kelci Walkden"/>
    <x v="4"/>
    <s v="Choco Coated Almonds"/>
    <d v="2022-01-04T00:00:00"/>
    <n v="4781"/>
    <n v="435"/>
    <n v="1444.1999999999998"/>
    <n v="3336.8"/>
  </r>
  <r>
    <s v="Ches Bonnell"/>
    <x v="1"/>
    <s v="Spicy Special Slims"/>
    <d v="2022-01-04T00:00:00"/>
    <n v="4550"/>
    <n v="506"/>
    <n v="4159.3200000000006"/>
    <n v="390.67999999999938"/>
  </r>
  <r>
    <s v="Brien Boise"/>
    <x v="1"/>
    <s v="Raspberry Choco"/>
    <d v="2022-01-04T00:00:00"/>
    <n v="1449"/>
    <n v="66"/>
    <n v="254.1"/>
    <n v="1194.9000000000001"/>
  </r>
  <r>
    <s v="Mallorie Waber"/>
    <x v="2"/>
    <s v="Caramel Stuffed Bars"/>
    <d v="2022-01-04T00:00:00"/>
    <n v="17304"/>
    <n v="1050"/>
    <n v="8851.5"/>
    <n v="8452.5"/>
  </r>
  <r>
    <s v="Kelci Walkden"/>
    <x v="1"/>
    <s v="Smooth Sliky Salty"/>
    <d v="2022-01-04T00:00:00"/>
    <n v="5502"/>
    <n v="688"/>
    <n v="1898.8799999999999"/>
    <n v="3603.12"/>
  </r>
  <r>
    <s v="Oby Sorrel"/>
    <x v="3"/>
    <s v="99% Dark &amp; Pure"/>
    <d v="2022-01-04T00:00:00"/>
    <n v="5145"/>
    <n v="224"/>
    <n v="1731.52"/>
    <n v="3413.48"/>
  </r>
  <r>
    <s v="Karlen McCaffrey"/>
    <x v="3"/>
    <s v="Smooth Sliky Salty"/>
    <d v="2022-01-04T00:00:00"/>
    <n v="1708"/>
    <n v="214"/>
    <n v="590.64"/>
    <n v="1117.3600000000001"/>
  </r>
  <r>
    <s v="Brien Boise"/>
    <x v="2"/>
    <s v="70% Dark Bites"/>
    <d v="2022-01-04T00:00:00"/>
    <n v="8239"/>
    <n v="1190"/>
    <n v="5997.6"/>
    <n v="2241.3999999999996"/>
  </r>
  <r>
    <s v="Camilla Castle"/>
    <x v="3"/>
    <s v="Organic Choco Syrup"/>
    <d v="2022-01-04T00:00:00"/>
    <n v="9583"/>
    <n v="417"/>
    <n v="3990.69"/>
    <n v="5592.3099999999995"/>
  </r>
  <r>
    <s v="Roddy Speechley"/>
    <x v="1"/>
    <s v="Mint Chip Choco"/>
    <d v="2022-01-05T00:00:00"/>
    <n v="9387"/>
    <n v="770"/>
    <n v="4404.3999999999996"/>
    <n v="4982.6000000000004"/>
  </r>
  <r>
    <s v="Kelci Walkden"/>
    <x v="3"/>
    <s v="99% Dark &amp; Pure"/>
    <d v="2022-01-05T00:00:00"/>
    <n v="5649"/>
    <n v="246"/>
    <n v="1901.5800000000002"/>
    <n v="3747.42"/>
  </r>
  <r>
    <s v="Andria Kimpton"/>
    <x v="2"/>
    <s v="Fruit &amp; Nut Bars"/>
    <d v="2022-01-05T00:00:00"/>
    <n v="10857"/>
    <n v="679"/>
    <n v="3218.46"/>
    <n v="7638.54"/>
  </r>
  <r>
    <s v="Jan Morforth"/>
    <x v="2"/>
    <s v="Almond Choco"/>
    <d v="2022-01-05T00:00:00"/>
    <n v="4802"/>
    <n v="343"/>
    <n v="1766.45"/>
    <n v="3035.55"/>
  </r>
  <r>
    <s v="Kelci Walkden"/>
    <x v="1"/>
    <s v="Peanut Butter Cubes"/>
    <d v="2022-01-05T00:00:00"/>
    <n v="3647"/>
    <n v="203"/>
    <n v="537.94999999999993"/>
    <n v="3109.05"/>
  </r>
  <r>
    <s v="Gunar Cockshoot"/>
    <x v="1"/>
    <s v="Almond Choco"/>
    <d v="2022-01-05T00:00:00"/>
    <n v="2737"/>
    <n v="172"/>
    <n v="885.80000000000007"/>
    <n v="1851.1999999999998"/>
  </r>
  <r>
    <s v="Brien Boise"/>
    <x v="0"/>
    <s v="50% Dark Bites"/>
    <d v="2022-01-05T00:00:00"/>
    <n v="2905"/>
    <n v="112"/>
    <n v="837.76"/>
    <n v="2067.2399999999998"/>
  </r>
  <r>
    <s v="Van Tuxwell"/>
    <x v="1"/>
    <s v="After Nines"/>
    <d v="2022-01-05T00:00:00"/>
    <n v="11641"/>
    <n v="647"/>
    <n v="6618.81"/>
    <n v="5022.1899999999996"/>
  </r>
  <r>
    <s v="Curtice Advani"/>
    <x v="3"/>
    <s v="Smooth Sliky Salty"/>
    <d v="2022-01-05T00:00:00"/>
    <n v="4963"/>
    <n v="840"/>
    <n v="2318.3999999999996"/>
    <n v="2644.6000000000004"/>
  </r>
  <r>
    <s v="Roddy Speechley"/>
    <x v="3"/>
    <s v="Peanut Butter Cubes"/>
    <d v="2022-01-05T00:00:00"/>
    <n v="3822"/>
    <n v="213"/>
    <n v="564.44999999999993"/>
    <n v="3257.55"/>
  </r>
  <r>
    <s v="Brien Boise"/>
    <x v="3"/>
    <s v="50% Dark Bites"/>
    <d v="2022-01-05T00:00:00"/>
    <n v="2240"/>
    <n v="90"/>
    <n v="673.2"/>
    <n v="1566.8"/>
  </r>
  <r>
    <s v="Jan Morforth"/>
    <x v="3"/>
    <s v="Manuka Honey Choco"/>
    <d v="2022-01-05T00:00:00"/>
    <n v="14546"/>
    <n v="633"/>
    <n v="4304.3999999999996"/>
    <n v="10241.6"/>
  </r>
  <r>
    <s v="Barr Faughny"/>
    <x v="2"/>
    <s v="Smooth Sliky Salty"/>
    <d v="2022-01-05T00:00:00"/>
    <n v="3556"/>
    <n v="593"/>
    <n v="1636.6799999999998"/>
    <n v="1919.3200000000002"/>
  </r>
  <r>
    <s v="Roddy Speechley"/>
    <x v="2"/>
    <s v="Almond Choco"/>
    <d v="2022-01-05T00:00:00"/>
    <n v="784"/>
    <n v="53"/>
    <n v="272.95000000000005"/>
    <n v="511.04999999999995"/>
  </r>
  <r>
    <s v="Jehu Rudeforth"/>
    <x v="3"/>
    <s v="Mint Chip Choco"/>
    <d v="2022-01-05T00:00:00"/>
    <n v="49"/>
    <n v="4"/>
    <n v="22.88"/>
    <n v="26.12"/>
  </r>
  <r>
    <s v="Camilla Castle"/>
    <x v="1"/>
    <s v="Choco Coated Almonds"/>
    <d v="2022-01-05T00:00:00"/>
    <n v="2653"/>
    <n v="266"/>
    <n v="883.12"/>
    <n v="1769.88"/>
  </r>
  <r>
    <s v="Camilla Castle"/>
    <x v="0"/>
    <s v="After Nines"/>
    <d v="2022-01-05T00:00:00"/>
    <n v="6979"/>
    <n v="437"/>
    <n v="4470.51"/>
    <n v="2508.4899999999998"/>
  </r>
  <r>
    <s v="Gigi Bohling"/>
    <x v="1"/>
    <s v="99% Dark &amp; Pure"/>
    <d v="2022-01-05T00:00:00"/>
    <n v="7945"/>
    <n v="332"/>
    <n v="2566.36"/>
    <n v="5378.6399999999994"/>
  </r>
  <r>
    <s v="Oby Sorrel"/>
    <x v="1"/>
    <s v="Eclairs"/>
    <d v="2022-01-05T00:00:00"/>
    <n v="9016"/>
    <n v="1260"/>
    <n v="7950.5999999999995"/>
    <n v="1065.4000000000005"/>
  </r>
  <r>
    <s v="Marney O'Breen"/>
    <x v="5"/>
    <s v="Mint Chip Choco"/>
    <d v="2022-01-05T00:00:00"/>
    <n v="6713"/>
    <n v="560"/>
    <n v="3203.2"/>
    <n v="3509.8"/>
  </r>
  <r>
    <s v="Van Tuxwell"/>
    <x v="2"/>
    <s v="Drinking Coco"/>
    <d v="2022-01-05T00:00:00"/>
    <n v="7364"/>
    <n v="273"/>
    <n v="2713.62"/>
    <n v="4650.38"/>
  </r>
  <r>
    <s v="Wilone O'Kielt"/>
    <x v="1"/>
    <s v="Baker's Choco Chips"/>
    <d v="2022-01-05T00:00:00"/>
    <n v="5761"/>
    <n v="251"/>
    <n v="3114.91"/>
    <n v="2646.09"/>
  </r>
  <r>
    <s v="Jan Morforth"/>
    <x v="2"/>
    <s v="Caramel Stuffed Bars"/>
    <d v="2022-01-05T00:00:00"/>
    <n v="9870"/>
    <n v="581"/>
    <n v="4897.83"/>
    <n v="4972.17"/>
  </r>
  <r>
    <s v="Gigi Bohling"/>
    <x v="5"/>
    <s v="85% Dark Bars"/>
    <d v="2022-01-05T00:00:00"/>
    <n v="7231"/>
    <n v="381"/>
    <n v="4004.31"/>
    <n v="3226.69"/>
  </r>
  <r>
    <s v="Madelene Upcott"/>
    <x v="4"/>
    <s v="Manuka Honey Choco"/>
    <d v="2022-01-05T00:00:00"/>
    <n v="13923"/>
    <n v="633"/>
    <n v="4304.3999999999996"/>
    <n v="9618.6"/>
  </r>
  <r>
    <s v="Wilone O'Kielt"/>
    <x v="1"/>
    <s v="99% Dark &amp; Pure"/>
    <d v="2022-01-05T00:00:00"/>
    <n v="7357"/>
    <n v="307"/>
    <n v="2373.11"/>
    <n v="4983.8899999999994"/>
  </r>
  <r>
    <s v="Van Tuxwell"/>
    <x v="1"/>
    <s v="Manuka Honey Choco"/>
    <d v="2022-01-05T00:00:00"/>
    <n v="8869"/>
    <n v="404"/>
    <n v="2747.2"/>
    <n v="6121.8"/>
  </r>
  <r>
    <s v="Dotty Strutley"/>
    <x v="1"/>
    <s v="85% Dark Bars"/>
    <d v="2022-01-05T00:00:00"/>
    <n v="17731"/>
    <n v="910"/>
    <n v="9564.1"/>
    <n v="8166.9"/>
  </r>
  <r>
    <s v="Madelene Upcott"/>
    <x v="4"/>
    <s v="Orange Choco"/>
    <d v="2022-01-05T00:00:00"/>
    <n v="14462"/>
    <n v="770"/>
    <n v="2833.6"/>
    <n v="11628.4"/>
  </r>
  <r>
    <s v="Rafaelita Blaksland"/>
    <x v="4"/>
    <s v="Drinking Coco"/>
    <d v="2022-01-05T00:00:00"/>
    <n v="1302"/>
    <n v="53"/>
    <n v="526.81999999999994"/>
    <n v="775.18000000000006"/>
  </r>
  <r>
    <s v="Beverie Moffet"/>
    <x v="0"/>
    <s v="Spicy Special Slims"/>
    <d v="2022-01-05T00:00:00"/>
    <n v="10038"/>
    <n v="1120"/>
    <n v="9206.4000000000015"/>
    <n v="831.59999999999854"/>
  </r>
  <r>
    <s v="Curtice Advani"/>
    <x v="2"/>
    <s v="Choco Coated Almonds"/>
    <d v="2022-01-05T00:00:00"/>
    <n v="14245"/>
    <n v="1400"/>
    <n v="4648"/>
    <n v="9597"/>
  </r>
  <r>
    <s v="Dennison Crosswaite"/>
    <x v="3"/>
    <s v="Mint Chip Choco"/>
    <d v="2022-01-05T00:00:00"/>
    <n v="3311"/>
    <n v="276"/>
    <n v="1578.72"/>
    <n v="1732.28"/>
  </r>
  <r>
    <s v="Van Tuxwell"/>
    <x v="5"/>
    <s v="Almond Choco"/>
    <d v="2022-01-05T00:00:00"/>
    <n v="10122"/>
    <n v="633"/>
    <n v="3259.9500000000003"/>
    <n v="6862.0499999999993"/>
  </r>
  <r>
    <s v="Mallorie Waber"/>
    <x v="1"/>
    <s v="Peanut Butter Cubes"/>
    <d v="2022-01-05T00:00:00"/>
    <n v="6874"/>
    <n v="382"/>
    <n v="1012.3"/>
    <n v="5861.7"/>
  </r>
  <r>
    <s v="Wilone O'Kielt"/>
    <x v="0"/>
    <s v="Mint Chip Choco"/>
    <d v="2022-01-05T00:00:00"/>
    <n v="17164"/>
    <n v="1330"/>
    <n v="7607.5999999999995"/>
    <n v="9556.4000000000015"/>
  </r>
  <r>
    <s v="Oby Sorrel"/>
    <x v="5"/>
    <s v="99% Dark &amp; Pure"/>
    <d v="2022-01-05T00:00:00"/>
    <n v="1589"/>
    <n v="73"/>
    <n v="564.29000000000008"/>
    <n v="1024.71"/>
  </r>
  <r>
    <s v="Andria Kimpton"/>
    <x v="5"/>
    <s v="99% Dark &amp; Pure"/>
    <d v="2022-01-05T00:00:00"/>
    <n v="9142"/>
    <n v="416"/>
    <n v="3215.6800000000003"/>
    <n v="5926.32"/>
  </r>
  <r>
    <s v="Mallorie Waber"/>
    <x v="2"/>
    <s v="Raspberry Choco"/>
    <d v="2022-01-05T00:00:00"/>
    <n v="3227"/>
    <n v="154"/>
    <n v="592.9"/>
    <n v="2634.1"/>
  </r>
  <r>
    <s v="Jan Morforth"/>
    <x v="4"/>
    <s v="Orange Choco"/>
    <d v="2022-01-05T00:00:00"/>
    <n v="3500"/>
    <n v="175"/>
    <n v="644"/>
    <n v="2856"/>
  </r>
  <r>
    <s v="Gigi Bohling"/>
    <x v="2"/>
    <s v="Almond Choco"/>
    <d v="2022-01-05T00:00:00"/>
    <n v="5222"/>
    <n v="327"/>
    <n v="1684.0500000000002"/>
    <n v="3537.95"/>
  </r>
  <r>
    <s v="Madelene Upcott"/>
    <x v="2"/>
    <s v="Peanut Butter Cubes"/>
    <d v="2022-01-05T00:00:00"/>
    <n v="7497"/>
    <n v="417"/>
    <n v="1105.05"/>
    <n v="6391.95"/>
  </r>
  <r>
    <s v="Jan Morforth"/>
    <x v="2"/>
    <s v="Mint Chip Choco"/>
    <d v="2022-01-05T00:00:00"/>
    <n v="6916"/>
    <n v="494"/>
    <n v="2825.68"/>
    <n v="4090.32"/>
  </r>
  <r>
    <s v="Kaine Padly"/>
    <x v="2"/>
    <s v="Eclairs"/>
    <d v="2022-01-05T00:00:00"/>
    <n v="10248"/>
    <n v="1260"/>
    <n v="7950.5999999999995"/>
    <n v="2297.4000000000005"/>
  </r>
  <r>
    <s v="Gunar Cockshoot"/>
    <x v="2"/>
    <s v="Eclairs"/>
    <d v="2022-01-05T00:00:00"/>
    <n v="5040"/>
    <n v="630"/>
    <n v="3975.2999999999997"/>
    <n v="1064.7000000000003"/>
  </r>
  <r>
    <s v="Oby Sorrel"/>
    <x v="2"/>
    <s v="50% Dark Bites"/>
    <d v="2022-01-05T00:00:00"/>
    <n v="2093"/>
    <n v="78"/>
    <n v="583.44000000000005"/>
    <n v="1509.56"/>
  </r>
  <r>
    <s v="Jan Morforth"/>
    <x v="3"/>
    <s v="Organic Choco Syrup"/>
    <d v="2022-01-05T00:00:00"/>
    <n v="8939"/>
    <n v="407"/>
    <n v="3894.9900000000002"/>
    <n v="5044.01"/>
  </r>
  <r>
    <s v="Madelene Upcott"/>
    <x v="1"/>
    <s v="Organic Choco Syrup"/>
    <d v="2022-01-05T00:00:00"/>
    <n v="2177"/>
    <n v="99"/>
    <n v="947.43000000000006"/>
    <n v="1229.57"/>
  </r>
  <r>
    <s v="Barr Faughny"/>
    <x v="5"/>
    <s v="99% Dark &amp; Pure"/>
    <d v="2022-01-05T00:00:00"/>
    <n v="10395"/>
    <n v="473"/>
    <n v="3656.2900000000004"/>
    <n v="6738.7099999999991"/>
  </r>
  <r>
    <s v="Andria Kimpton"/>
    <x v="2"/>
    <s v="85% Dark Bars"/>
    <d v="2022-01-05T00:00:00"/>
    <n v="10738"/>
    <n v="566"/>
    <n v="5948.66"/>
    <n v="4789.34"/>
  </r>
  <r>
    <s v="Beverie Moffet"/>
    <x v="0"/>
    <s v="Fruit &amp; Nut Bars"/>
    <d v="2022-01-06T00:00:00"/>
    <n v="6867"/>
    <n v="491"/>
    <n v="2327.34"/>
    <n v="4539.66"/>
  </r>
  <r>
    <s v="Oby Sorrel"/>
    <x v="3"/>
    <s v="Eclairs"/>
    <d v="2022-01-06T00:00:00"/>
    <n v="6454"/>
    <n v="1050"/>
    <n v="6625.5"/>
    <n v="-171.5"/>
  </r>
  <r>
    <s v="Van Tuxwell"/>
    <x v="3"/>
    <s v="Drinking Coco"/>
    <d v="2022-01-06T00:00:00"/>
    <n v="1267"/>
    <n v="51"/>
    <n v="506.94"/>
    <n v="760.06"/>
  </r>
  <r>
    <s v="Gunar Cockshoot"/>
    <x v="5"/>
    <s v="Mint Chip Choco"/>
    <d v="2022-01-06T00:00:00"/>
    <n v="343"/>
    <n v="27"/>
    <n v="154.44"/>
    <n v="188.56"/>
  </r>
  <r>
    <s v="Camilla Castle"/>
    <x v="4"/>
    <s v="70% Dark Bites"/>
    <d v="2022-01-06T00:00:00"/>
    <n v="1029"/>
    <n v="147"/>
    <n v="740.88"/>
    <n v="288.12"/>
  </r>
  <r>
    <s v="Jan Morforth"/>
    <x v="5"/>
    <s v="70% Dark Bites"/>
    <d v="2022-01-06T00:00:00"/>
    <n v="3836"/>
    <n v="480"/>
    <n v="2419.1999999999998"/>
    <n v="1416.8000000000002"/>
  </r>
  <r>
    <s v="Rafaelita Blaksland"/>
    <x v="5"/>
    <s v="White Choc"/>
    <d v="2022-01-06T00:00:00"/>
    <n v="4011"/>
    <n v="365"/>
    <n v="2346.9499999999998"/>
    <n v="1664.0500000000002"/>
  </r>
  <r>
    <s v="Gunar Cockshoot"/>
    <x v="0"/>
    <s v="Orange Choco"/>
    <d v="2022-01-06T00:00:00"/>
    <n v="4508"/>
    <n v="251"/>
    <n v="923.68000000000006"/>
    <n v="3584.3199999999997"/>
  </r>
  <r>
    <s v="Andria Kimpton"/>
    <x v="3"/>
    <s v="Peanut Butter Cubes"/>
    <d v="2022-01-06T00:00:00"/>
    <n v="6013"/>
    <n v="354"/>
    <n v="938.1"/>
    <n v="5074.8999999999996"/>
  </r>
  <r>
    <s v="Marney O'Breen"/>
    <x v="4"/>
    <s v="Drinking Coco"/>
    <d v="2022-01-06T00:00:00"/>
    <n v="469"/>
    <n v="19"/>
    <n v="188.85999999999999"/>
    <n v="280.14"/>
  </r>
  <r>
    <s v="Camilla Castle"/>
    <x v="0"/>
    <s v="Fruit &amp; Nut Bars"/>
    <d v="2022-01-06T00:00:00"/>
    <n v="5117"/>
    <n v="342"/>
    <n v="1621.0800000000002"/>
    <n v="3495.92"/>
  </r>
  <r>
    <s v="Jan Morforth"/>
    <x v="5"/>
    <s v="Peanut Butter Cubes"/>
    <d v="2022-01-06T00:00:00"/>
    <n v="3913"/>
    <n v="218"/>
    <n v="577.69999999999993"/>
    <n v="3335.3"/>
  </r>
  <r>
    <s v="Dotty Strutley"/>
    <x v="5"/>
    <s v="Spicy Special Slims"/>
    <d v="2022-01-06T00:00:00"/>
    <n v="9289"/>
    <n v="910"/>
    <n v="7480.2000000000007"/>
    <n v="1808.7999999999993"/>
  </r>
  <r>
    <s v="Dotty Strutley"/>
    <x v="5"/>
    <s v="50% Dark Bites"/>
    <d v="2022-01-06T00:00:00"/>
    <n v="4179"/>
    <n v="155"/>
    <n v="1159.4000000000001"/>
    <n v="3019.6"/>
  </r>
  <r>
    <s v="Oby Sorrel"/>
    <x v="1"/>
    <s v="Orange Choco"/>
    <d v="2022-01-06T00:00:00"/>
    <n v="1715"/>
    <n v="86"/>
    <n v="316.48"/>
    <n v="1398.52"/>
  </r>
  <r>
    <s v="Gigi Bohling"/>
    <x v="1"/>
    <s v="85% Dark Bars"/>
    <d v="2022-01-06T00:00:00"/>
    <n v="791"/>
    <n v="40"/>
    <n v="420.4"/>
    <n v="370.6"/>
  </r>
  <r>
    <s v="Beverie Moffet"/>
    <x v="1"/>
    <s v="Milk Bars"/>
    <d v="2022-01-06T00:00:00"/>
    <n v="9954"/>
    <n v="586"/>
    <n v="3082.3599999999997"/>
    <n v="6871.64"/>
  </r>
  <r>
    <s v="Camilla Castle"/>
    <x v="4"/>
    <s v="Milk Bars"/>
    <d v="2022-01-06T00:00:00"/>
    <n v="20090"/>
    <n v="1260"/>
    <n v="6627.5999999999995"/>
    <n v="13462.400000000001"/>
  </r>
  <r>
    <s v="Madelene Upcott"/>
    <x v="2"/>
    <s v="Fruit &amp; Nut Bars"/>
    <d v="2022-01-06T00:00:00"/>
    <n v="651"/>
    <n v="44"/>
    <n v="208.56"/>
    <n v="442.44"/>
  </r>
  <r>
    <s v="Kelci Walkden"/>
    <x v="0"/>
    <s v="Caramel Stuffed Bars"/>
    <d v="2022-01-06T00:00:00"/>
    <n v="5159"/>
    <n v="323"/>
    <n v="2722.89"/>
    <n v="2436.11"/>
  </r>
  <r>
    <s v="Kelci Walkden"/>
    <x v="4"/>
    <s v="99% Dark &amp; Pure"/>
    <d v="2022-01-06T00:00:00"/>
    <n v="3745"/>
    <n v="157"/>
    <n v="1213.6100000000001"/>
    <n v="2531.39"/>
  </r>
  <r>
    <s v="Roddy Speechley"/>
    <x v="1"/>
    <s v="Drinking Coco"/>
    <d v="2022-01-06T00:00:00"/>
    <n v="4102"/>
    <n v="152"/>
    <n v="1510.8799999999999"/>
    <n v="2591.12"/>
  </r>
  <r>
    <s v="Marney O'Breen"/>
    <x v="1"/>
    <s v="Orange Choco"/>
    <d v="2022-01-06T00:00:00"/>
    <n v="2177"/>
    <n v="109"/>
    <n v="401.12"/>
    <n v="1775.88"/>
  </r>
  <r>
    <s v="Brien Boise"/>
    <x v="3"/>
    <s v="Baker's Choco Chips"/>
    <d v="2022-01-06T00:00:00"/>
    <n v="7182"/>
    <n v="327"/>
    <n v="4058.07"/>
    <n v="3123.93"/>
  </r>
  <r>
    <s v="Gunar Cockshoot"/>
    <x v="1"/>
    <s v="Fruit &amp; Nut Bars"/>
    <d v="2022-01-06T00:00:00"/>
    <n v="1456"/>
    <n v="98"/>
    <n v="464.52000000000004"/>
    <n v="991.48"/>
  </r>
  <r>
    <s v="Roddy Speechley"/>
    <x v="0"/>
    <s v="Peanut Butter Cubes"/>
    <d v="2022-01-06T00:00:00"/>
    <n v="6783"/>
    <n v="357"/>
    <n v="946.05"/>
    <n v="5836.95"/>
  </r>
  <r>
    <s v="Beverie Moffet"/>
    <x v="4"/>
    <s v="Orange Choco"/>
    <d v="2022-01-06T00:00:00"/>
    <n v="6006"/>
    <n v="301"/>
    <n v="1107.68"/>
    <n v="4898.32"/>
  </r>
  <r>
    <s v="Brien Boise"/>
    <x v="2"/>
    <s v="Manuka Honey Choco"/>
    <d v="2022-01-06T00:00:00"/>
    <n v="392"/>
    <n v="19"/>
    <n v="129.19999999999999"/>
    <n v="262.8"/>
  </r>
  <r>
    <s v="Camilla Castle"/>
    <x v="3"/>
    <s v="70% Dark Bites"/>
    <d v="2022-01-06T00:00:00"/>
    <n v="1715"/>
    <n v="245"/>
    <n v="1234.8"/>
    <n v="480.20000000000005"/>
  </r>
  <r>
    <s v="Brien Boise"/>
    <x v="2"/>
    <s v="Mint Chip Choco"/>
    <d v="2022-01-06T00:00:00"/>
    <n v="13657"/>
    <n v="1120"/>
    <n v="6406.4"/>
    <n v="7250.6"/>
  </r>
  <r>
    <s v="Roddy Speechley"/>
    <x v="2"/>
    <s v="Orange Choco"/>
    <d v="2022-01-06T00:00:00"/>
    <n v="5215"/>
    <n v="275"/>
    <n v="1012"/>
    <n v="4203"/>
  </r>
  <r>
    <s v="Gunar Cockshoot"/>
    <x v="1"/>
    <s v="Baker's Choco Chips"/>
    <d v="2022-01-06T00:00:00"/>
    <n v="4221"/>
    <n v="176"/>
    <n v="2184.16"/>
    <n v="2036.8400000000001"/>
  </r>
  <r>
    <s v="Marney O'Breen"/>
    <x v="0"/>
    <s v="After Nines"/>
    <d v="2022-01-06T00:00:00"/>
    <n v="7112"/>
    <n v="419"/>
    <n v="4286.37"/>
    <n v="2825.63"/>
  </r>
  <r>
    <s v="Kaine Padly"/>
    <x v="2"/>
    <s v="White Choc"/>
    <d v="2022-01-06T00:00:00"/>
    <n v="5810"/>
    <n v="447"/>
    <n v="2874.21"/>
    <n v="2935.79"/>
  </r>
  <r>
    <s v="Wilone O'Kielt"/>
    <x v="3"/>
    <s v="Orange Choco"/>
    <d v="2022-01-06T00:00:00"/>
    <n v="7700"/>
    <n v="406"/>
    <n v="1494.0800000000002"/>
    <n v="6205.92"/>
  </r>
  <r>
    <s v="Gigi Bohling"/>
    <x v="1"/>
    <s v="Manuka Honey Choco"/>
    <d v="2022-01-06T00:00:00"/>
    <n v="8652"/>
    <n v="394"/>
    <n v="2679.2"/>
    <n v="5972.8"/>
  </r>
  <r>
    <s v="Husein Augar"/>
    <x v="1"/>
    <s v="Caramel Stuffed Bars"/>
    <d v="2022-01-06T00:00:00"/>
    <n v="12390"/>
    <n v="770"/>
    <n v="6491.0999999999995"/>
    <n v="5898.9000000000005"/>
  </r>
  <r>
    <s v="Camilla Castle"/>
    <x v="1"/>
    <s v="85% Dark Bars"/>
    <d v="2022-01-06T00:00:00"/>
    <n v="6202"/>
    <n v="345"/>
    <n v="3625.95"/>
    <n v="2576.0500000000002"/>
  </r>
  <r>
    <s v="Gigi Bohling"/>
    <x v="1"/>
    <s v="Raspberry Choco"/>
    <d v="2022-01-06T00:00:00"/>
    <n v="6608"/>
    <n v="331"/>
    <n v="1274.3500000000001"/>
    <n v="5333.65"/>
  </r>
  <r>
    <s v="Mallorie Waber"/>
    <x v="3"/>
    <s v="Spicy Special Slims"/>
    <d v="2022-01-06T00:00:00"/>
    <n v="8561"/>
    <n v="1050"/>
    <n v="8631"/>
    <n v="-70"/>
  </r>
  <r>
    <s v="Jan Morforth"/>
    <x v="0"/>
    <s v="Almond Choco"/>
    <d v="2022-01-06T00:00:00"/>
    <n v="833"/>
    <n v="60"/>
    <n v="309"/>
    <n v="524"/>
  </r>
  <r>
    <s v="Beverie Moffet"/>
    <x v="0"/>
    <s v="Drinking Coco"/>
    <d v="2022-01-06T00:00:00"/>
    <n v="10381"/>
    <n v="385"/>
    <n v="3826.8999999999996"/>
    <n v="6554.1"/>
  </r>
  <r>
    <s v="Andria Kimpton"/>
    <x v="3"/>
    <s v="Drinking Coco"/>
    <d v="2022-01-06T00:00:00"/>
    <n v="378"/>
    <n v="14"/>
    <n v="139.16"/>
    <n v="238.84"/>
  </r>
  <r>
    <s v="Wilone O'Kielt"/>
    <x v="5"/>
    <s v="White Choc"/>
    <d v="2022-01-06T00:00:00"/>
    <n v="301"/>
    <n v="28"/>
    <n v="180.04"/>
    <n v="120.96000000000001"/>
  </r>
  <r>
    <s v="Mallorie Waber"/>
    <x v="2"/>
    <s v="Peanut Butter Cubes"/>
    <d v="2022-01-06T00:00:00"/>
    <n v="4900"/>
    <n v="258"/>
    <n v="683.69999999999993"/>
    <n v="4216.3"/>
  </r>
  <r>
    <s v="Kelci Walkden"/>
    <x v="0"/>
    <s v="Orange Choco"/>
    <d v="2022-01-06T00:00:00"/>
    <n v="4053"/>
    <n v="214"/>
    <n v="787.52"/>
    <n v="3265.48"/>
  </r>
  <r>
    <s v="Beverie Moffet"/>
    <x v="3"/>
    <s v="85% Dark Bars"/>
    <d v="2022-01-06T00:00:00"/>
    <n v="8281"/>
    <n v="415"/>
    <n v="4361.6499999999996"/>
    <n v="3919.3500000000004"/>
  </r>
  <r>
    <s v="Camilla Castle"/>
    <x v="4"/>
    <s v="85% Dark Bars"/>
    <d v="2022-01-06T00:00:00"/>
    <n v="2905"/>
    <n v="153"/>
    <n v="1608.03"/>
    <n v="1296.97"/>
  </r>
  <r>
    <s v="Andria Kimpton"/>
    <x v="0"/>
    <s v="Peanut Butter Cubes"/>
    <d v="2022-01-06T00:00:00"/>
    <n v="13111"/>
    <n v="691"/>
    <n v="1831.1499999999999"/>
    <n v="11279.85"/>
  </r>
  <r>
    <s v="Mallorie Waber"/>
    <x v="0"/>
    <s v="85% Dark Bars"/>
    <d v="2022-01-06T00:00:00"/>
    <n v="4403"/>
    <n v="232"/>
    <n v="2438.3200000000002"/>
    <n v="1964.6799999999998"/>
  </r>
  <r>
    <s v="Jehu Rudeforth"/>
    <x v="4"/>
    <s v="Smooth Sliky Salty"/>
    <d v="2022-01-06T00:00:00"/>
    <n v="266"/>
    <n v="34"/>
    <n v="93.839999999999989"/>
    <n v="172.16000000000003"/>
  </r>
  <r>
    <s v="Oby Sorrel"/>
    <x v="5"/>
    <s v="Almond Choco"/>
    <d v="2022-01-06T00:00:00"/>
    <n v="875"/>
    <n v="59"/>
    <n v="303.85000000000002"/>
    <n v="571.15"/>
  </r>
  <r>
    <s v="Mallorie Waber"/>
    <x v="1"/>
    <s v="Orange Choco"/>
    <d v="2022-01-06T00:00:00"/>
    <n v="3381"/>
    <n v="170"/>
    <n v="625.6"/>
    <n v="2755.4"/>
  </r>
  <r>
    <s v="Dennison Crosswaite"/>
    <x v="5"/>
    <s v="Peanut Butter Cubes"/>
    <d v="2022-01-06T00:00:00"/>
    <n v="7588"/>
    <n v="422"/>
    <n v="1118.3"/>
    <n v="6469.7"/>
  </r>
  <r>
    <s v="Madelene Upcott"/>
    <x v="1"/>
    <s v="Almond Choco"/>
    <d v="2022-01-06T00:00:00"/>
    <n v="1092"/>
    <n v="78"/>
    <n v="401.70000000000005"/>
    <n v="690.3"/>
  </r>
  <r>
    <s v="Van Tuxwell"/>
    <x v="1"/>
    <s v="Eclairs"/>
    <d v="2022-01-06T00:00:00"/>
    <n v="3899"/>
    <n v="488"/>
    <n v="3079.2799999999997"/>
    <n v="819.72000000000025"/>
  </r>
  <r>
    <s v="Dotty Strutley"/>
    <x v="1"/>
    <s v="Manuka Honey Choco"/>
    <d v="2022-01-06T00:00:00"/>
    <n v="7812"/>
    <n v="356"/>
    <n v="2420.7999999999997"/>
    <n v="5391.2000000000007"/>
  </r>
  <r>
    <s v="Husein Augar"/>
    <x v="5"/>
    <s v="Raspberry Choco"/>
    <d v="2022-01-06T00:00:00"/>
    <n v="4697"/>
    <n v="214"/>
    <n v="823.9"/>
    <n v="3873.1"/>
  </r>
  <r>
    <s v="Rafaelita Blaksland"/>
    <x v="1"/>
    <s v="85% Dark Bars"/>
    <d v="2022-01-06T00:00:00"/>
    <n v="7168"/>
    <n v="378"/>
    <n v="3972.7799999999997"/>
    <n v="3195.2200000000003"/>
  </r>
  <r>
    <s v="Jan Morforth"/>
    <x v="1"/>
    <s v="Smooth Sliky Salty"/>
    <d v="2022-01-06T00:00:00"/>
    <n v="8260"/>
    <n v="1400"/>
    <n v="3863.9999999999995"/>
    <n v="4396"/>
  </r>
  <r>
    <s v="Mallorie Waber"/>
    <x v="4"/>
    <s v="Smooth Sliky Salty"/>
    <d v="2022-01-06T00:00:00"/>
    <n v="1827"/>
    <n v="261"/>
    <n v="720.3599999999999"/>
    <n v="1106.6400000000001"/>
  </r>
  <r>
    <s v="Madelene Upcott"/>
    <x v="0"/>
    <s v="99% Dark &amp; Pure"/>
    <d v="2022-01-07T00:00:00"/>
    <n v="15806"/>
    <n v="659"/>
    <n v="5094.0700000000006"/>
    <n v="10711.93"/>
  </r>
  <r>
    <s v="Mallorie Waber"/>
    <x v="0"/>
    <s v="Almond Choco"/>
    <d v="2022-01-07T00:00:00"/>
    <n v="4067"/>
    <n v="255"/>
    <n v="1313.25"/>
    <n v="2753.75"/>
  </r>
  <r>
    <s v="Dotty Strutley"/>
    <x v="1"/>
    <s v="Baker's Choco Chips"/>
    <d v="2022-01-07T00:00:00"/>
    <n v="4088"/>
    <n v="178"/>
    <n v="2208.98"/>
    <n v="1879.02"/>
  </r>
  <r>
    <s v="Camilla Castle"/>
    <x v="0"/>
    <s v="Almond Choco"/>
    <d v="2022-01-07T00:00:00"/>
    <n v="5467"/>
    <n v="391"/>
    <n v="2013.65"/>
    <n v="3453.35"/>
  </r>
  <r>
    <s v="Madelene Upcott"/>
    <x v="1"/>
    <s v="Spicy Special Slims"/>
    <d v="2022-01-07T00:00:00"/>
    <n v="6790"/>
    <n v="770"/>
    <n v="6329.4000000000005"/>
    <n v="460.59999999999945"/>
  </r>
  <r>
    <s v="Barr Faughny"/>
    <x v="3"/>
    <s v="Choco Coated Almonds"/>
    <d v="2022-01-07T00:00:00"/>
    <n v="2786"/>
    <n v="279"/>
    <n v="926.28"/>
    <n v="1859.72"/>
  </r>
  <r>
    <s v="Wilone O'Kielt"/>
    <x v="0"/>
    <s v="White Choc"/>
    <d v="2022-01-07T00:00:00"/>
    <n v="4172"/>
    <n v="348"/>
    <n v="2237.64"/>
    <n v="1934.3600000000001"/>
  </r>
  <r>
    <s v="Dotty Strutley"/>
    <x v="1"/>
    <s v="White Choc"/>
    <d v="2022-01-07T00:00:00"/>
    <n v="1897"/>
    <n v="159"/>
    <n v="1022.37"/>
    <n v="874.63"/>
  </r>
  <r>
    <s v="Oby Sorrel"/>
    <x v="2"/>
    <s v="Smooth Sliky Salty"/>
    <d v="2022-01-07T00:00:00"/>
    <n v="2296"/>
    <n v="383"/>
    <n v="1057.08"/>
    <n v="1238.92"/>
  </r>
  <r>
    <s v="Camilla Castle"/>
    <x v="5"/>
    <s v="Caramel Stuffed Bars"/>
    <d v="2022-01-07T00:00:00"/>
    <n v="658"/>
    <n v="39"/>
    <n v="328.77"/>
    <n v="329.23"/>
  </r>
  <r>
    <s v="Oby Sorrel"/>
    <x v="2"/>
    <s v="Peanut Butter Cubes"/>
    <d v="2022-01-07T00:00:00"/>
    <n v="9303"/>
    <n v="490"/>
    <n v="1298.5"/>
    <n v="8004.5"/>
  </r>
  <r>
    <s v="Ches Bonnell"/>
    <x v="2"/>
    <s v="Spicy Special Slims"/>
    <d v="2022-01-07T00:00:00"/>
    <n v="11711"/>
    <n v="1330"/>
    <n v="10932.6"/>
    <n v="778.39999999999964"/>
  </r>
  <r>
    <s v="Mallorie Waber"/>
    <x v="1"/>
    <s v="Milk Bars"/>
    <d v="2022-01-07T00:00:00"/>
    <n v="245"/>
    <n v="15"/>
    <n v="78.899999999999991"/>
    <n v="166.10000000000002"/>
  </r>
  <r>
    <s v="Andria Kimpton"/>
    <x v="1"/>
    <s v="Orange Choco"/>
    <d v="2022-01-07T00:00:00"/>
    <n v="9303"/>
    <n v="466"/>
    <n v="1714.88"/>
    <n v="7588.12"/>
  </r>
  <r>
    <s v="Gunar Cockshoot"/>
    <x v="2"/>
    <s v="50% Dark Bites"/>
    <d v="2022-01-07T00:00:00"/>
    <n v="3059"/>
    <n v="118"/>
    <n v="882.6400000000001"/>
    <n v="2176.3599999999997"/>
  </r>
  <r>
    <s v="Ches Bonnell"/>
    <x v="2"/>
    <s v="Organic Choco Syrup"/>
    <d v="2022-01-07T00:00:00"/>
    <n v="9233"/>
    <n v="402"/>
    <n v="3847.1400000000003"/>
    <n v="5385.86"/>
  </r>
  <r>
    <s v="Karlen McCaffrey"/>
    <x v="0"/>
    <s v="99% Dark &amp; Pure"/>
    <d v="2022-01-07T00:00:00"/>
    <n v="3640"/>
    <n v="159"/>
    <n v="1229.0700000000002"/>
    <n v="2410.9299999999998"/>
  </r>
  <r>
    <s v="Barr Faughny"/>
    <x v="0"/>
    <s v="70% Dark Bites"/>
    <d v="2022-01-10T00:00:00"/>
    <n v="13328"/>
    <n v="1890"/>
    <n v="9525.6"/>
    <n v="3802.3999999999996"/>
  </r>
  <r>
    <s v="Rafaelita Blaksland"/>
    <x v="5"/>
    <s v="After Nines"/>
    <d v="2022-01-10T00:00:00"/>
    <n v="3437"/>
    <n v="191"/>
    <n v="1953.93"/>
    <n v="1483.07"/>
  </r>
  <r>
    <s v="Gigi Bohling"/>
    <x v="3"/>
    <s v="Orange Choco"/>
    <d v="2022-01-10T00:00:00"/>
    <n v="2807"/>
    <n v="141"/>
    <n v="518.88"/>
    <n v="2288.12"/>
  </r>
  <r>
    <s v="Andria Kimpton"/>
    <x v="1"/>
    <s v="99% Dark &amp; Pure"/>
    <d v="2022-01-10T00:00:00"/>
    <n v="5838"/>
    <n v="244"/>
    <n v="1886.1200000000001"/>
    <n v="3951.88"/>
  </r>
  <r>
    <s v="Curtice Advani"/>
    <x v="5"/>
    <s v="85% Dark Bars"/>
    <d v="2022-01-10T00:00:00"/>
    <n v="7938"/>
    <n v="441"/>
    <n v="4634.91"/>
    <n v="3303.09"/>
  </r>
  <r>
    <s v="Oby Sorrel"/>
    <x v="3"/>
    <s v="Manuka Honey Choco"/>
    <d v="2022-01-10T00:00:00"/>
    <n v="1771"/>
    <n v="85"/>
    <n v="578"/>
    <n v="1193"/>
  </r>
  <r>
    <s v="Mallorie Waber"/>
    <x v="1"/>
    <s v="70% Dark Bites"/>
    <d v="2022-01-10T00:00:00"/>
    <n v="2457"/>
    <n v="273"/>
    <n v="1375.92"/>
    <n v="1081.08"/>
  </r>
  <r>
    <s v="Curtice Advani"/>
    <x v="5"/>
    <s v="Fruit &amp; Nut Bars"/>
    <d v="2022-01-10T00:00:00"/>
    <n v="2919"/>
    <n v="183"/>
    <n v="867.42000000000007"/>
    <n v="2051.58"/>
  </r>
  <r>
    <s v="Beverie Moffet"/>
    <x v="2"/>
    <s v="Orange Choco"/>
    <d v="2022-01-10T00:00:00"/>
    <n v="4221"/>
    <n v="223"/>
    <n v="820.64"/>
    <n v="3400.36"/>
  </r>
  <r>
    <s v="Van Tuxwell"/>
    <x v="4"/>
    <s v="Raspberry Choco"/>
    <d v="2022-01-10T00:00:00"/>
    <n v="3668"/>
    <n v="167"/>
    <n v="642.95000000000005"/>
    <n v="3025.05"/>
  </r>
  <r>
    <s v="Camilla Castle"/>
    <x v="3"/>
    <s v="Almond Choco"/>
    <d v="2022-01-10T00:00:00"/>
    <n v="6062"/>
    <n v="379"/>
    <n v="1951.8500000000001"/>
    <n v="4110.1499999999996"/>
  </r>
  <r>
    <s v="Curtice Advani"/>
    <x v="3"/>
    <s v="Caramel Stuffed Bars"/>
    <d v="2022-01-10T00:00:00"/>
    <n v="1190"/>
    <n v="80"/>
    <n v="674.4"/>
    <n v="515.6"/>
  </r>
  <r>
    <s v="Jan Morforth"/>
    <x v="3"/>
    <s v="Smooth Sliky Salty"/>
    <d v="2022-01-10T00:00:00"/>
    <n v="2856"/>
    <n v="476"/>
    <n v="1313.76"/>
    <n v="1542.24"/>
  </r>
  <r>
    <s v="Dotty Strutley"/>
    <x v="3"/>
    <s v="85% Dark Bars"/>
    <d v="2022-01-10T00:00:00"/>
    <n v="6755"/>
    <n v="356"/>
    <n v="3741.56"/>
    <n v="3013.44"/>
  </r>
  <r>
    <s v="Beverie Moffet"/>
    <x v="1"/>
    <s v="Spicy Special Slims"/>
    <d v="2022-01-10T00:00:00"/>
    <n v="15946"/>
    <n v="1960"/>
    <n v="16111.2"/>
    <n v="-165.20000000000073"/>
  </r>
  <r>
    <s v="Curtice Advani"/>
    <x v="0"/>
    <s v="Manuka Honey Choco"/>
    <d v="2022-01-10T00:00:00"/>
    <n v="1568"/>
    <n v="72"/>
    <n v="489.59999999999997"/>
    <n v="1078.4000000000001"/>
  </r>
  <r>
    <s v="Van Tuxwell"/>
    <x v="3"/>
    <s v="Caramel Stuffed Bars"/>
    <d v="2022-01-10T00:00:00"/>
    <n v="9044"/>
    <n v="603"/>
    <n v="5083.29"/>
    <n v="3960.71"/>
  </r>
  <r>
    <s v="Oby Sorrel"/>
    <x v="3"/>
    <s v="70% Dark Bites"/>
    <d v="2022-01-10T00:00:00"/>
    <n v="16492"/>
    <n v="2380"/>
    <n v="11995.2"/>
    <n v="4496.7999999999993"/>
  </r>
  <r>
    <s v="Jehu Rudeforth"/>
    <x v="2"/>
    <s v="Orange Choco"/>
    <d v="2022-01-10T00:00:00"/>
    <n v="2198"/>
    <n v="123"/>
    <n v="452.64000000000004"/>
    <n v="1745.36"/>
  </r>
  <r>
    <s v="Van Tuxwell"/>
    <x v="5"/>
    <s v="Orange Choco"/>
    <d v="2022-01-10T00:00:00"/>
    <n v="8015"/>
    <n v="446"/>
    <n v="1641.28"/>
    <n v="6373.72"/>
  </r>
  <r>
    <s v="Dennison Crosswaite"/>
    <x v="4"/>
    <s v="Raspberry Choco"/>
    <d v="2022-01-10T00:00:00"/>
    <n v="1813"/>
    <n v="83"/>
    <n v="319.55"/>
    <n v="1493.45"/>
  </r>
  <r>
    <s v="Marney O'Breen"/>
    <x v="1"/>
    <s v="Organic Choco Syrup"/>
    <d v="2022-01-10T00:00:00"/>
    <n v="1792"/>
    <n v="82"/>
    <n v="784.74"/>
    <n v="1007.26"/>
  </r>
  <r>
    <s v="Gunar Cockshoot"/>
    <x v="4"/>
    <s v="Milk Bars"/>
    <d v="2022-01-10T00:00:00"/>
    <n v="9695"/>
    <n v="647"/>
    <n v="3403.22"/>
    <n v="6291.7800000000007"/>
  </r>
  <r>
    <s v="Dennison Crosswaite"/>
    <x v="1"/>
    <s v="Peanut Butter Cubes"/>
    <d v="2022-01-10T00:00:00"/>
    <n v="238"/>
    <n v="14"/>
    <n v="37.1"/>
    <n v="200.9"/>
  </r>
  <r>
    <s v="Roddy Speechley"/>
    <x v="0"/>
    <s v="Eclairs"/>
    <d v="2022-01-10T00:00:00"/>
    <n v="175"/>
    <n v="30"/>
    <n v="189.29999999999998"/>
    <n v="-14.299999999999983"/>
  </r>
  <r>
    <s v="Karlen McCaffrey"/>
    <x v="3"/>
    <s v="99% Dark &amp; Pure"/>
    <d v="2022-01-10T00:00:00"/>
    <n v="6069"/>
    <n v="264"/>
    <n v="2040.72"/>
    <n v="4028.2799999999997"/>
  </r>
  <r>
    <s v="Madelene Upcott"/>
    <x v="1"/>
    <s v="Peanut Butter Cubes"/>
    <d v="2022-01-10T00:00:00"/>
    <n v="9310"/>
    <n v="518"/>
    <n v="1372.7"/>
    <n v="7937.3"/>
  </r>
  <r>
    <s v="Karlen McCaffrey"/>
    <x v="5"/>
    <s v="Almond Choco"/>
    <d v="2022-01-10T00:00:00"/>
    <n v="15036"/>
    <n v="910"/>
    <n v="4686.5"/>
    <n v="10349.5"/>
  </r>
  <r>
    <s v="Dennison Crosswaite"/>
    <x v="0"/>
    <s v="Baker's Choco Chips"/>
    <d v="2022-01-10T00:00:00"/>
    <n v="2450"/>
    <n v="103"/>
    <n v="1278.23"/>
    <n v="1171.77"/>
  </r>
  <r>
    <s v="Andria Kimpton"/>
    <x v="1"/>
    <s v="Smooth Sliky Salty"/>
    <d v="2022-01-10T00:00:00"/>
    <n v="3801"/>
    <n v="634"/>
    <n v="1749.84"/>
    <n v="2051.16"/>
  </r>
  <r>
    <s v="Mallorie Waber"/>
    <x v="5"/>
    <s v="Choco Coated Almonds"/>
    <d v="2022-01-10T00:00:00"/>
    <n v="3836"/>
    <n v="349"/>
    <n v="1158.6799999999998"/>
    <n v="2677.32"/>
  </r>
  <r>
    <s v="Gigi Bohling"/>
    <x v="0"/>
    <s v="Drinking Coco"/>
    <d v="2022-01-10T00:00:00"/>
    <n v="4256"/>
    <n v="164"/>
    <n v="1630.1599999999999"/>
    <n v="2625.84"/>
  </r>
  <r>
    <s v="Van Tuxwell"/>
    <x v="0"/>
    <s v="Organic Choco Syrup"/>
    <d v="2022-01-10T00:00:00"/>
    <n v="3500"/>
    <n v="153"/>
    <n v="1464.21"/>
    <n v="2035.79"/>
  </r>
  <r>
    <s v="Barr Faughny"/>
    <x v="4"/>
    <s v="Peanut Butter Cubes"/>
    <d v="2022-01-10T00:00:00"/>
    <n v="11550"/>
    <n v="642"/>
    <n v="1701.3"/>
    <n v="9848.7000000000007"/>
  </r>
  <r>
    <s v="Kaine Padly"/>
    <x v="1"/>
    <s v="70% Dark Bites"/>
    <d v="2022-01-10T00:00:00"/>
    <n v="966"/>
    <n v="138"/>
    <n v="695.52"/>
    <n v="270.48"/>
  </r>
  <r>
    <s v="Brien Boise"/>
    <x v="4"/>
    <s v="White Choc"/>
    <d v="2022-01-10T00:00:00"/>
    <n v="9800"/>
    <n v="910"/>
    <n v="5851.3"/>
    <n v="3948.7"/>
  </r>
  <r>
    <s v="Brien Boise"/>
    <x v="2"/>
    <s v="Almond Choco"/>
    <d v="2022-01-10T00:00:00"/>
    <n v="2310"/>
    <n v="154"/>
    <n v="793.1"/>
    <n v="1516.9"/>
  </r>
  <r>
    <s v="Brien Boise"/>
    <x v="1"/>
    <s v="Caramel Stuffed Bars"/>
    <d v="2022-01-10T00:00:00"/>
    <n v="3402"/>
    <n v="201"/>
    <n v="1694.4299999999998"/>
    <n v="1707.5700000000002"/>
  </r>
  <r>
    <s v="Kaine Padly"/>
    <x v="5"/>
    <s v="Smooth Sliky Salty"/>
    <d v="2022-01-10T00:00:00"/>
    <n v="2338"/>
    <n v="293"/>
    <n v="808.68"/>
    <n v="1529.3200000000002"/>
  </r>
  <r>
    <s v="Madelene Upcott"/>
    <x v="1"/>
    <s v="85% Dark Bars"/>
    <d v="2022-01-10T00:00:00"/>
    <n v="11767"/>
    <n v="654"/>
    <n v="6873.54"/>
    <n v="4893.46"/>
  </r>
  <r>
    <s v="Wilone O'Kielt"/>
    <x v="3"/>
    <s v="99% Dark &amp; Pure"/>
    <d v="2022-01-10T00:00:00"/>
    <n v="2310"/>
    <n v="101"/>
    <n v="780.73"/>
    <n v="1529.27"/>
  </r>
  <r>
    <s v="Jehu Rudeforth"/>
    <x v="0"/>
    <s v="Caramel Stuffed Bars"/>
    <d v="2022-01-11T00:00:00"/>
    <n v="2499"/>
    <n v="147"/>
    <n v="1239.21"/>
    <n v="1259.79"/>
  </r>
  <r>
    <s v="Kelci Walkden"/>
    <x v="1"/>
    <s v="Manuka Honey Choco"/>
    <d v="2022-01-11T00:00:00"/>
    <n v="693"/>
    <n v="31"/>
    <n v="210.79999999999998"/>
    <n v="482.20000000000005"/>
  </r>
  <r>
    <s v="Wilone O'Kielt"/>
    <x v="4"/>
    <s v="Manuka Honey Choco"/>
    <d v="2022-01-11T00:00:00"/>
    <n v="5943"/>
    <n v="271"/>
    <n v="1842.8"/>
    <n v="4100.2"/>
  </r>
  <r>
    <s v="Madelene Upcott"/>
    <x v="4"/>
    <s v="Fruit &amp; Nut Bars"/>
    <d v="2022-01-11T00:00:00"/>
    <n v="2828"/>
    <n v="189"/>
    <n v="895.86"/>
    <n v="1932.1399999999999"/>
  </r>
  <r>
    <s v="Dotty Strutley"/>
    <x v="5"/>
    <s v="After Nines"/>
    <d v="2022-01-11T00:00:00"/>
    <n v="861"/>
    <n v="51"/>
    <n v="521.73"/>
    <n v="339.27"/>
  </r>
  <r>
    <s v="Roddy Speechley"/>
    <x v="4"/>
    <s v="Raspberry Choco"/>
    <d v="2022-01-11T00:00:00"/>
    <n v="833"/>
    <n v="38"/>
    <n v="146.30000000000001"/>
    <n v="686.7"/>
  </r>
  <r>
    <s v="Jehu Rudeforth"/>
    <x v="1"/>
    <s v="White Choc"/>
    <d v="2022-01-11T00:00:00"/>
    <n v="3255"/>
    <n v="296"/>
    <n v="1903.28"/>
    <n v="1351.72"/>
  </r>
  <r>
    <s v="Dennison Crosswaite"/>
    <x v="0"/>
    <s v="50% Dark Bites"/>
    <d v="2022-01-11T00:00:00"/>
    <n v="2184"/>
    <n v="81"/>
    <n v="605.88"/>
    <n v="1578.12"/>
  </r>
  <r>
    <s v="Gigi Bohling"/>
    <x v="2"/>
    <s v="Eclairs"/>
    <d v="2022-01-11T00:00:00"/>
    <n v="3360"/>
    <n v="420"/>
    <n v="2650.2"/>
    <n v="709.80000000000018"/>
  </r>
  <r>
    <s v="Van Tuxwell"/>
    <x v="4"/>
    <s v="Orange Choco"/>
    <d v="2022-01-11T00:00:00"/>
    <n v="3227"/>
    <n v="170"/>
    <n v="625.6"/>
    <n v="2601.4"/>
  </r>
  <r>
    <s v="Curtice Advani"/>
    <x v="3"/>
    <s v="Spicy Special Slims"/>
    <d v="2022-01-11T00:00:00"/>
    <n v="8792"/>
    <n v="910"/>
    <n v="7480.2000000000007"/>
    <n v="1311.7999999999993"/>
  </r>
  <r>
    <s v="Husein Augar"/>
    <x v="5"/>
    <s v="Drinking Coco"/>
    <d v="2022-01-11T00:00:00"/>
    <n v="819"/>
    <n v="31"/>
    <n v="308.14"/>
    <n v="510.86"/>
  </r>
  <r>
    <s v="Barr Faughny"/>
    <x v="4"/>
    <s v="After Nines"/>
    <d v="2022-01-11T00:00:00"/>
    <n v="1106"/>
    <n v="70"/>
    <n v="716.1"/>
    <n v="389.9"/>
  </r>
  <r>
    <s v="Kaine Padly"/>
    <x v="2"/>
    <s v="50% Dark Bites"/>
    <d v="2022-01-11T00:00:00"/>
    <n v="910"/>
    <n v="37"/>
    <n v="276.76"/>
    <n v="633.24"/>
  </r>
  <r>
    <s v="Marney O'Breen"/>
    <x v="5"/>
    <s v="Smooth Sliky Salty"/>
    <d v="2022-01-11T00:00:00"/>
    <n v="15925"/>
    <n v="2660"/>
    <n v="7341.5999999999995"/>
    <n v="8583.4000000000015"/>
  </r>
  <r>
    <s v="Oby Sorrel"/>
    <x v="4"/>
    <s v="Manuka Honey Choco"/>
    <d v="2022-01-11T00:00:00"/>
    <n v="329"/>
    <n v="15"/>
    <n v="102"/>
    <n v="227"/>
  </r>
  <r>
    <s v="Husein Augar"/>
    <x v="0"/>
    <s v="Mint Chip Choco"/>
    <d v="2022-01-11T00:00:00"/>
    <n v="2905"/>
    <n v="208"/>
    <n v="1189.76"/>
    <n v="1715.24"/>
  </r>
  <r>
    <s v="Kelci Walkden"/>
    <x v="0"/>
    <s v="Choco Coated Almonds"/>
    <d v="2022-01-11T00:00:00"/>
    <n v="2562"/>
    <n v="214"/>
    <n v="710.48"/>
    <n v="1851.52"/>
  </r>
  <r>
    <s v="Gigi Bohling"/>
    <x v="2"/>
    <s v="Manuka Honey Choco"/>
    <d v="2022-01-11T00:00:00"/>
    <n v="16317"/>
    <n v="770"/>
    <n v="5236"/>
    <n v="11081"/>
  </r>
  <r>
    <s v="Husein Augar"/>
    <x v="0"/>
    <s v="Milk Bars"/>
    <d v="2022-01-11T00:00:00"/>
    <n v="1022"/>
    <n v="61"/>
    <n v="320.86"/>
    <n v="701.14"/>
  </r>
  <r>
    <s v="Marney O'Breen"/>
    <x v="3"/>
    <s v="Peanut Butter Cubes"/>
    <d v="2022-01-11T00:00:00"/>
    <n v="10724"/>
    <n v="565"/>
    <n v="1497.25"/>
    <n v="9226.75"/>
  </r>
  <r>
    <s v="Camilla Castle"/>
    <x v="2"/>
    <s v="Caramel Stuffed Bars"/>
    <d v="2022-01-11T00:00:00"/>
    <n v="5908"/>
    <n v="394"/>
    <n v="3321.42"/>
    <n v="2586.58"/>
  </r>
  <r>
    <s v="Husein Augar"/>
    <x v="3"/>
    <s v="Almond Choco"/>
    <d v="2022-01-11T00:00:00"/>
    <n v="7889"/>
    <n v="494"/>
    <n v="2544.1000000000004"/>
    <n v="5344.9"/>
  </r>
  <r>
    <s v="Karlen McCaffrey"/>
    <x v="5"/>
    <s v="Eclairs"/>
    <d v="2022-01-11T00:00:00"/>
    <n v="8211"/>
    <n v="1050"/>
    <n v="6625.5"/>
    <n v="1585.5"/>
  </r>
  <r>
    <s v="Jehu Rudeforth"/>
    <x v="3"/>
    <s v="Almond Choco"/>
    <d v="2022-01-11T00:00:00"/>
    <n v="3227"/>
    <n v="216"/>
    <n v="1112.4000000000001"/>
    <n v="2114.6"/>
  </r>
  <r>
    <s v="Roddy Speechley"/>
    <x v="0"/>
    <s v="White Choc"/>
    <d v="2022-01-11T00:00:00"/>
    <n v="2303"/>
    <n v="192"/>
    <n v="1234.56"/>
    <n v="1068.44"/>
  </r>
  <r>
    <s v="Van Tuxwell"/>
    <x v="4"/>
    <s v="Milk Bars"/>
    <d v="2022-01-11T00:00:00"/>
    <n v="1456"/>
    <n v="98"/>
    <n v="515.48"/>
    <n v="940.52"/>
  </r>
  <r>
    <s v="Mallorie Waber"/>
    <x v="3"/>
    <s v="Caramel Stuffed Bars"/>
    <d v="2022-01-11T00:00:00"/>
    <n v="4487"/>
    <n v="264"/>
    <n v="2225.52"/>
    <n v="2261.48"/>
  </r>
  <r>
    <s v="Wilone O'Kielt"/>
    <x v="5"/>
    <s v="Smooth Sliky Salty"/>
    <d v="2022-01-11T00:00:00"/>
    <n v="5467"/>
    <n v="770"/>
    <n v="2125.1999999999998"/>
    <n v="3341.8"/>
  </r>
  <r>
    <s v="Rafaelita Blaksland"/>
    <x v="3"/>
    <s v="Smooth Sliky Salty"/>
    <d v="2022-01-11T00:00:00"/>
    <n v="6083"/>
    <n v="770"/>
    <n v="2125.1999999999998"/>
    <n v="3957.8"/>
  </r>
  <r>
    <s v="Jehu Rudeforth"/>
    <x v="0"/>
    <s v="Peanut Butter Cubes"/>
    <d v="2022-01-11T00:00:00"/>
    <n v="3402"/>
    <n v="189"/>
    <n v="500.84999999999997"/>
    <n v="2901.15"/>
  </r>
  <r>
    <s v="Marney O'Breen"/>
    <x v="1"/>
    <s v="Mint Chip Choco"/>
    <d v="2022-01-11T00:00:00"/>
    <n v="7840"/>
    <n v="560"/>
    <n v="3203.2"/>
    <n v="4636.8"/>
  </r>
  <r>
    <s v="Kaine Padly"/>
    <x v="3"/>
    <s v="Eclairs"/>
    <d v="2022-01-11T00:00:00"/>
    <n v="7560"/>
    <n v="1050"/>
    <n v="6625.5"/>
    <n v="934.5"/>
  </r>
  <r>
    <s v="Roddy Speechley"/>
    <x v="5"/>
    <s v="Almond Choco"/>
    <d v="2022-01-11T00:00:00"/>
    <n v="4004"/>
    <n v="286"/>
    <n v="1472.9"/>
    <n v="2531.1"/>
  </r>
  <r>
    <s v="Madelene Upcott"/>
    <x v="1"/>
    <s v="Orange Choco"/>
    <d v="2022-01-11T00:00:00"/>
    <n v="2947"/>
    <n v="164"/>
    <n v="603.52"/>
    <n v="2343.48"/>
  </r>
  <r>
    <s v="Andria Kimpton"/>
    <x v="3"/>
    <s v="50% Dark Bites"/>
    <d v="2022-01-11T00:00:00"/>
    <n v="1078"/>
    <n v="40"/>
    <n v="299.20000000000005"/>
    <n v="778.8"/>
  </r>
  <r>
    <s v="Roddy Speechley"/>
    <x v="2"/>
    <s v="White Choc"/>
    <d v="2022-01-11T00:00:00"/>
    <n v="11620"/>
    <n v="1050"/>
    <n v="6751.5"/>
    <n v="4868.5"/>
  </r>
  <r>
    <s v="Camilla Castle"/>
    <x v="1"/>
    <s v="Milk Bars"/>
    <d v="2022-01-11T00:00:00"/>
    <n v="6699"/>
    <n v="419"/>
    <n v="2203.94"/>
    <n v="4495.0599999999995"/>
  </r>
  <r>
    <s v="Brien Boise"/>
    <x v="0"/>
    <s v="Spicy Special Slims"/>
    <d v="2022-01-11T00:00:00"/>
    <n v="4984"/>
    <n v="623"/>
    <n v="5121.0600000000004"/>
    <n v="-137.0600000000004"/>
  </r>
  <r>
    <s v="Wilone O'Kielt"/>
    <x v="2"/>
    <s v="Almond Choco"/>
    <d v="2022-01-11T00:00:00"/>
    <n v="1309"/>
    <n v="82"/>
    <n v="422.3"/>
    <n v="886.7"/>
  </r>
  <r>
    <s v="Madelene Upcott"/>
    <x v="1"/>
    <s v="Caramel Stuffed Bars"/>
    <d v="2022-01-11T00:00:00"/>
    <n v="8827"/>
    <n v="589"/>
    <n v="4965.2699999999995"/>
    <n v="3861.7300000000005"/>
  </r>
  <r>
    <s v="Kelci Walkden"/>
    <x v="5"/>
    <s v="70% Dark Bites"/>
    <d v="2022-01-11T00:00:00"/>
    <n v="6244"/>
    <n v="770"/>
    <n v="3880.8"/>
    <n v="2363.1999999999998"/>
  </r>
  <r>
    <s v="Ches Bonnell"/>
    <x v="3"/>
    <s v="White Choc"/>
    <d v="2022-01-11T00:00:00"/>
    <n v="8274"/>
    <n v="770"/>
    <n v="4951.0999999999995"/>
    <n v="3322.9000000000005"/>
  </r>
  <r>
    <s v="Karlen McCaffrey"/>
    <x v="1"/>
    <s v="Smooth Sliky Salty"/>
    <d v="2022-01-11T00:00:00"/>
    <n v="6321"/>
    <n v="1050"/>
    <n v="2898"/>
    <n v="3423"/>
  </r>
  <r>
    <s v="Brien Boise"/>
    <x v="5"/>
    <s v="Manuka Honey Choco"/>
    <d v="2022-01-11T00:00:00"/>
    <n v="8883"/>
    <n v="423"/>
    <n v="2876.4"/>
    <n v="6006.6"/>
  </r>
  <r>
    <s v="Kaine Padly"/>
    <x v="5"/>
    <s v="Peanut Butter Cubes"/>
    <d v="2022-01-11T00:00:00"/>
    <n v="6069"/>
    <n v="357"/>
    <n v="946.05"/>
    <n v="5122.95"/>
  </r>
  <r>
    <s v="Ches Bonnell"/>
    <x v="4"/>
    <s v="70% Dark Bites"/>
    <d v="2022-01-11T00:00:00"/>
    <n v="4522"/>
    <n v="646"/>
    <n v="3255.84"/>
    <n v="1266.1599999999999"/>
  </r>
  <r>
    <s v="Van Tuxwell"/>
    <x v="4"/>
    <s v="White Choc"/>
    <d v="2022-01-11T00:00:00"/>
    <n v="1890"/>
    <n v="172"/>
    <n v="1105.96"/>
    <n v="784.04"/>
  </r>
  <r>
    <s v="Curtice Advani"/>
    <x v="2"/>
    <s v="Manuka Honey Choco"/>
    <d v="2022-01-11T00:00:00"/>
    <n v="2086"/>
    <n v="95"/>
    <n v="646"/>
    <n v="1440"/>
  </r>
  <r>
    <s v="Curtice Advani"/>
    <x v="1"/>
    <s v="White Choc"/>
    <d v="2022-01-11T00:00:00"/>
    <n v="12530"/>
    <n v="1120"/>
    <n v="7201.5999999999995"/>
    <n v="5328.4000000000005"/>
  </r>
  <r>
    <s v="Kaine Padly"/>
    <x v="1"/>
    <s v="Drinking Coco"/>
    <d v="2022-01-11T00:00:00"/>
    <n v="6237"/>
    <n v="240"/>
    <n v="2385.6"/>
    <n v="3851.4"/>
  </r>
  <r>
    <s v="Brien Boise"/>
    <x v="0"/>
    <s v="Raspberry Choco"/>
    <d v="2022-01-11T00:00:00"/>
    <n v="1701"/>
    <n v="81"/>
    <n v="311.85000000000002"/>
    <n v="1389.15"/>
  </r>
  <r>
    <s v="Camilla Castle"/>
    <x v="5"/>
    <s v="Smooth Sliky Salty"/>
    <d v="2022-01-11T00:00:00"/>
    <n v="476"/>
    <n v="68"/>
    <n v="187.67999999999998"/>
    <n v="288.32000000000005"/>
  </r>
  <r>
    <s v="Rafaelita Blaksland"/>
    <x v="3"/>
    <s v="Mint Chip Choco"/>
    <d v="2022-01-11T00:00:00"/>
    <n v="11305"/>
    <n v="910"/>
    <n v="5205.2"/>
    <n v="6099.8"/>
  </r>
  <r>
    <s v="Kaine Padly"/>
    <x v="3"/>
    <s v="Peanut Butter Cubes"/>
    <d v="2022-01-11T00:00:00"/>
    <n v="8666"/>
    <n v="482"/>
    <n v="1277.3"/>
    <n v="7388.7"/>
  </r>
  <r>
    <s v="Van Tuxwell"/>
    <x v="0"/>
    <s v="Drinking Coco"/>
    <d v="2022-01-11T00:00:00"/>
    <n v="1015"/>
    <n v="41"/>
    <n v="407.53999999999996"/>
    <n v="607.46"/>
  </r>
  <r>
    <s v="Gunar Cockshoot"/>
    <x v="4"/>
    <s v="Drinking Coco"/>
    <d v="2022-01-11T00:00:00"/>
    <n v="11991"/>
    <n v="445"/>
    <n v="4423.3"/>
    <n v="7567.7"/>
  </r>
  <r>
    <s v="Roddy Speechley"/>
    <x v="0"/>
    <s v="Spicy Special Slims"/>
    <d v="2022-01-11T00:00:00"/>
    <n v="3479"/>
    <n v="435"/>
    <n v="3575.7000000000003"/>
    <n v="-96.700000000000273"/>
  </r>
  <r>
    <s v="Wilone O'Kielt"/>
    <x v="1"/>
    <s v="Almond Choco"/>
    <d v="2022-01-12T00:00:00"/>
    <n v="6909"/>
    <n v="432"/>
    <n v="2224.8000000000002"/>
    <n v="4684.2"/>
  </r>
  <r>
    <s v="Kaine Padly"/>
    <x v="1"/>
    <s v="Eclairs"/>
    <d v="2022-01-12T00:00:00"/>
    <n v="3087"/>
    <n v="441"/>
    <n v="2782.71"/>
    <n v="304.28999999999996"/>
  </r>
  <r>
    <s v="Ches Bonnell"/>
    <x v="4"/>
    <s v="Almond Choco"/>
    <d v="2022-01-12T00:00:00"/>
    <n v="2618"/>
    <n v="175"/>
    <n v="901.25000000000011"/>
    <n v="1716.75"/>
  </r>
  <r>
    <s v="Jehu Rudeforth"/>
    <x v="2"/>
    <s v="Peanut Butter Cubes"/>
    <d v="2022-01-12T00:00:00"/>
    <n v="6125"/>
    <n v="341"/>
    <n v="903.65"/>
    <n v="5221.3500000000004"/>
  </r>
  <r>
    <s v="Camilla Castle"/>
    <x v="4"/>
    <s v="Drinking Coco"/>
    <d v="2022-01-12T00:00:00"/>
    <n v="13797"/>
    <n v="552"/>
    <n v="5486.88"/>
    <n v="8310.119999999999"/>
  </r>
  <r>
    <s v="Wilone O'Kielt"/>
    <x v="2"/>
    <s v="After Nines"/>
    <d v="2022-01-12T00:00:00"/>
    <n v="10003"/>
    <n v="626"/>
    <n v="6403.9800000000005"/>
    <n v="3599.0199999999995"/>
  </r>
  <r>
    <s v="Marney O'Breen"/>
    <x v="2"/>
    <s v="Orange Choco"/>
    <d v="2022-01-12T00:00:00"/>
    <n v="9471"/>
    <n v="499"/>
    <n v="1836.3200000000002"/>
    <n v="7634.68"/>
  </r>
  <r>
    <s v="Ches Bonnell"/>
    <x v="5"/>
    <s v="85% Dark Bars"/>
    <d v="2022-01-12T00:00:00"/>
    <n v="2170"/>
    <n v="115"/>
    <n v="1208.6499999999999"/>
    <n v="961.35000000000014"/>
  </r>
  <r>
    <s v="Rafaelita Blaksland"/>
    <x v="0"/>
    <s v="50% Dark Bites"/>
    <d v="2022-01-12T00:00:00"/>
    <n v="6202"/>
    <n v="239"/>
    <n v="1787.72"/>
    <n v="4414.28"/>
  </r>
  <r>
    <s v="Kelci Walkden"/>
    <x v="5"/>
    <s v="Mint Chip Choco"/>
    <d v="2022-01-12T00:00:00"/>
    <n v="10031"/>
    <n v="770"/>
    <n v="4404.3999999999996"/>
    <n v="5626.6"/>
  </r>
  <r>
    <s v="Rafaelita Blaksland"/>
    <x v="0"/>
    <s v="Milk Bars"/>
    <d v="2022-01-12T00:00:00"/>
    <n v="3766"/>
    <n v="252"/>
    <n v="1325.52"/>
    <n v="2440.48"/>
  </r>
  <r>
    <s v="Roddy Speechley"/>
    <x v="5"/>
    <s v="Mint Chip Choco"/>
    <d v="2022-01-12T00:00:00"/>
    <n v="105"/>
    <n v="8"/>
    <n v="45.76"/>
    <n v="59.24"/>
  </r>
  <r>
    <s v="Madelene Upcott"/>
    <x v="4"/>
    <s v="Choco Coated Almonds"/>
    <d v="2022-01-12T00:00:00"/>
    <n v="2695"/>
    <n v="225"/>
    <n v="747"/>
    <n v="1948"/>
  </r>
  <r>
    <s v="Barr Faughny"/>
    <x v="4"/>
    <s v="Manuka Honey Choco"/>
    <d v="2022-01-12T00:00:00"/>
    <n v="196"/>
    <n v="9"/>
    <n v="61.199999999999996"/>
    <n v="134.80000000000001"/>
  </r>
  <r>
    <s v="Gigi Bohling"/>
    <x v="4"/>
    <s v="Orange Choco"/>
    <d v="2022-01-12T00:00:00"/>
    <n v="7287"/>
    <n v="365"/>
    <n v="1343.2"/>
    <n v="5943.8"/>
  </r>
  <r>
    <s v="Roddy Speechley"/>
    <x v="1"/>
    <s v="50% Dark Bites"/>
    <d v="2022-01-12T00:00:00"/>
    <n v="15610"/>
    <n v="625"/>
    <n v="4675"/>
    <n v="10935"/>
  </r>
  <r>
    <s v="Roddy Speechley"/>
    <x v="4"/>
    <s v="Almond Choco"/>
    <d v="2022-01-12T00:00:00"/>
    <n v="3192"/>
    <n v="228"/>
    <n v="1174.2"/>
    <n v="2017.8"/>
  </r>
  <r>
    <s v="Husein Augar"/>
    <x v="1"/>
    <s v="70% Dark Bites"/>
    <d v="2022-01-12T00:00:00"/>
    <n v="9107"/>
    <n v="1120"/>
    <n v="5644.8"/>
    <n v="3462.2"/>
  </r>
  <r>
    <s v="Husein Augar"/>
    <x v="2"/>
    <s v="Caramel Stuffed Bars"/>
    <d v="2022-01-12T00:00:00"/>
    <n v="9387"/>
    <n v="587"/>
    <n v="4948.41"/>
    <n v="4438.59"/>
  </r>
  <r>
    <s v="Barr Faughny"/>
    <x v="3"/>
    <s v="White Choc"/>
    <d v="2022-01-12T00:00:00"/>
    <n v="2261"/>
    <n v="174"/>
    <n v="1118.82"/>
    <n v="1142.18"/>
  </r>
  <r>
    <s v="Barr Faughny"/>
    <x v="5"/>
    <s v="Eclairs"/>
    <d v="2022-01-12T00:00:00"/>
    <n v="7434"/>
    <n v="910"/>
    <n v="5742.0999999999995"/>
    <n v="1691.9000000000005"/>
  </r>
  <r>
    <s v="Jehu Rudeforth"/>
    <x v="2"/>
    <s v="Fruit &amp; Nut Bars"/>
    <d v="2022-01-12T00:00:00"/>
    <n v="868"/>
    <n v="62"/>
    <n v="293.88"/>
    <n v="574.12"/>
  </r>
  <r>
    <s v="Ches Bonnell"/>
    <x v="5"/>
    <s v="After Nines"/>
    <d v="2022-01-12T00:00:00"/>
    <n v="5824"/>
    <n v="364"/>
    <n v="3723.7200000000003"/>
    <n v="2100.2799999999997"/>
  </r>
  <r>
    <s v="Kelci Walkden"/>
    <x v="5"/>
    <s v="50% Dark Bites"/>
    <d v="2022-01-12T00:00:00"/>
    <n v="5803"/>
    <n v="233"/>
    <n v="1742.8400000000001"/>
    <n v="4060.16"/>
  </r>
  <r>
    <s v="Husein Augar"/>
    <x v="2"/>
    <s v="50% Dark Bites"/>
    <d v="2022-01-12T00:00:00"/>
    <n v="3059"/>
    <n v="114"/>
    <n v="852.72"/>
    <n v="2206.2799999999997"/>
  </r>
  <r>
    <s v="Camilla Castle"/>
    <x v="0"/>
    <s v="Choco Coated Almonds"/>
    <d v="2022-01-12T00:00:00"/>
    <n v="2548"/>
    <n v="213"/>
    <n v="707.16"/>
    <n v="1840.8400000000001"/>
  </r>
  <r>
    <s v="Rafaelita Blaksland"/>
    <x v="0"/>
    <s v="Drinking Coco"/>
    <d v="2022-01-12T00:00:00"/>
    <n v="8295"/>
    <n v="308"/>
    <n v="3061.52"/>
    <n v="5233.4799999999996"/>
  </r>
  <r>
    <s v="Wilone O'Kielt"/>
    <x v="1"/>
    <s v="Smooth Sliky Salty"/>
    <d v="2022-01-12T00:00:00"/>
    <n v="4494"/>
    <n v="770"/>
    <n v="2125.1999999999998"/>
    <n v="2368.8000000000002"/>
  </r>
  <r>
    <s v="Gigi Bohling"/>
    <x v="0"/>
    <s v="Spicy Special Slims"/>
    <d v="2022-01-12T00:00:00"/>
    <n v="2051"/>
    <n v="228"/>
    <n v="1874.16"/>
    <n v="176.83999999999992"/>
  </r>
  <r>
    <s v="Mallorie Waber"/>
    <x v="1"/>
    <s v="85% Dark Bars"/>
    <d v="2022-01-12T00:00:00"/>
    <n v="16835"/>
    <n v="910"/>
    <n v="9564.1"/>
    <n v="7270.9"/>
  </r>
  <r>
    <s v="Madelene Upcott"/>
    <x v="4"/>
    <s v="Spicy Special Slims"/>
    <d v="2022-01-12T00:00:00"/>
    <n v="8274"/>
    <n v="1050"/>
    <n v="8631"/>
    <n v="-357"/>
  </r>
  <r>
    <s v="Wilone O'Kielt"/>
    <x v="5"/>
    <s v="70% Dark Bites"/>
    <d v="2022-01-12T00:00:00"/>
    <n v="5103"/>
    <n v="700"/>
    <n v="3528"/>
    <n v="1575"/>
  </r>
  <r>
    <s v="Oby Sorrel"/>
    <x v="0"/>
    <s v="Raspberry Choco"/>
    <d v="2022-01-12T00:00:00"/>
    <n v="140"/>
    <n v="7"/>
    <n v="26.95"/>
    <n v="113.05"/>
  </r>
  <r>
    <s v="Mallorie Waber"/>
    <x v="5"/>
    <s v="Fruit &amp; Nut Bars"/>
    <d v="2022-01-12T00:00:00"/>
    <n v="238"/>
    <n v="16"/>
    <n v="75.84"/>
    <n v="162.16"/>
  </r>
  <r>
    <s v="Kaine Padly"/>
    <x v="3"/>
    <s v="Choco Coated Almonds"/>
    <d v="2022-01-12T00:00:00"/>
    <n v="11844"/>
    <n v="980"/>
    <n v="3253.6"/>
    <n v="8590.4"/>
  </r>
  <r>
    <s v="Dennison Crosswaite"/>
    <x v="2"/>
    <s v="Choco Coated Almonds"/>
    <d v="2022-01-12T00:00:00"/>
    <n v="11648"/>
    <n v="1050"/>
    <n v="3486"/>
    <n v="8162"/>
  </r>
  <r>
    <s v="Mallorie Waber"/>
    <x v="2"/>
    <s v="50% Dark Bites"/>
    <d v="2022-01-12T00:00:00"/>
    <n v="10885"/>
    <n v="404"/>
    <n v="3021.92"/>
    <n v="7863.08"/>
  </r>
  <r>
    <s v="Dennison Crosswaite"/>
    <x v="2"/>
    <s v="Milk Bars"/>
    <d v="2022-01-12T00:00:00"/>
    <n v="6447"/>
    <n v="380"/>
    <n v="1998.8"/>
    <n v="4448.2"/>
  </r>
  <r>
    <s v="Wilone O'Kielt"/>
    <x v="1"/>
    <s v="Manuka Honey Choco"/>
    <d v="2022-01-12T00:00:00"/>
    <n v="3577"/>
    <n v="171"/>
    <n v="1162.8"/>
    <n v="2414.1999999999998"/>
  </r>
  <r>
    <s v="Beverie Moffet"/>
    <x v="3"/>
    <s v="Smooth Sliky Salty"/>
    <d v="2022-01-12T00:00:00"/>
    <n v="1722"/>
    <n v="246"/>
    <n v="678.95999999999992"/>
    <n v="1043.04"/>
  </r>
  <r>
    <s v="Gigi Bohling"/>
    <x v="3"/>
    <s v="After Nines"/>
    <d v="2022-01-12T00:00:00"/>
    <n v="5376"/>
    <n v="299"/>
    <n v="3058.77"/>
    <n v="2317.23"/>
  </r>
  <r>
    <s v="Curtice Advani"/>
    <x v="5"/>
    <s v="Spicy Special Slims"/>
    <d v="2022-01-12T00:00:00"/>
    <n v="5166"/>
    <n v="517"/>
    <n v="4249.7400000000007"/>
    <n v="916.25999999999931"/>
  </r>
  <r>
    <s v="Gunar Cockshoot"/>
    <x v="0"/>
    <s v="Drinking Coco"/>
    <d v="2022-01-12T00:00:00"/>
    <n v="5509"/>
    <n v="205"/>
    <n v="2037.6999999999998"/>
    <n v="3471.3"/>
  </r>
  <r>
    <s v="Brien Boise"/>
    <x v="3"/>
    <s v="99% Dark &amp; Pure"/>
    <d v="2022-01-12T00:00:00"/>
    <n v="7350"/>
    <n v="320"/>
    <n v="2473.6000000000004"/>
    <n v="4876.3999999999996"/>
  </r>
  <r>
    <s v="Andria Kimpton"/>
    <x v="3"/>
    <s v="Mint Chip Choco"/>
    <d v="2022-01-12T00:00:00"/>
    <n v="5831"/>
    <n v="449"/>
    <n v="2568.2799999999997"/>
    <n v="3262.7200000000003"/>
  </r>
  <r>
    <s v="Mallorie Waber"/>
    <x v="0"/>
    <s v="Peanut Butter Cubes"/>
    <d v="2022-01-12T00:00:00"/>
    <n v="5166"/>
    <n v="304"/>
    <n v="805.6"/>
    <n v="4360.3999999999996"/>
  </r>
  <r>
    <s v="Rafaelita Blaksland"/>
    <x v="5"/>
    <s v="Fruit &amp; Nut Bars"/>
    <d v="2022-01-12T00:00:00"/>
    <n v="10808"/>
    <n v="700"/>
    <n v="3318"/>
    <n v="7490"/>
  </r>
  <r>
    <s v="Kelci Walkden"/>
    <x v="4"/>
    <s v="Eclairs"/>
    <d v="2022-01-12T00:00:00"/>
    <n v="18494"/>
    <n v="2660"/>
    <n v="16784.599999999999"/>
    <n v="1709.4000000000015"/>
  </r>
  <r>
    <s v="Ches Bonnell"/>
    <x v="2"/>
    <s v="70% Dark Bites"/>
    <d v="2022-01-12T00:00:00"/>
    <n v="4613"/>
    <n v="659"/>
    <n v="3321.36"/>
    <n v="1291.6399999999999"/>
  </r>
  <r>
    <s v="Kelci Walkden"/>
    <x v="2"/>
    <s v="Smooth Sliky Salty"/>
    <d v="2022-01-12T00:00:00"/>
    <n v="10276"/>
    <n v="1260"/>
    <n v="3477.6"/>
    <n v="6798.4"/>
  </r>
  <r>
    <s v="Dennison Crosswaite"/>
    <x v="5"/>
    <s v="Manuka Honey Choco"/>
    <d v="2022-01-12T00:00:00"/>
    <n v="8722"/>
    <n v="380"/>
    <n v="2584"/>
    <n v="6138"/>
  </r>
  <r>
    <s v="Jan Morforth"/>
    <x v="2"/>
    <s v="Fruit &amp; Nut Bars"/>
    <d v="2022-01-12T00:00:00"/>
    <n v="13293"/>
    <n v="910"/>
    <n v="4313.4000000000005"/>
    <n v="8979.5999999999985"/>
  </r>
  <r>
    <s v="Husein Augar"/>
    <x v="0"/>
    <s v="Orange Choco"/>
    <d v="2022-01-12T00:00:00"/>
    <n v="6307"/>
    <n v="351"/>
    <n v="1291.68"/>
    <n v="5015.32"/>
  </r>
  <r>
    <s v="Camilla Castle"/>
    <x v="0"/>
    <s v="Peanut Butter Cubes"/>
    <d v="2022-01-12T00:00:00"/>
    <n v="4074"/>
    <n v="240"/>
    <n v="636"/>
    <n v="3438"/>
  </r>
  <r>
    <s v="Mallorie Waber"/>
    <x v="4"/>
    <s v="70% Dark Bites"/>
    <d v="2022-01-12T00:00:00"/>
    <n v="3612"/>
    <n v="516"/>
    <n v="2600.64"/>
    <n v="1011.3600000000001"/>
  </r>
  <r>
    <s v="Dotty Strutley"/>
    <x v="4"/>
    <s v="Eclairs"/>
    <d v="2022-01-12T00:00:00"/>
    <n v="8526"/>
    <n v="1400"/>
    <n v="8834"/>
    <n v="-308"/>
  </r>
  <r>
    <s v="Brien Boise"/>
    <x v="5"/>
    <s v="Almond Choco"/>
    <d v="2022-01-13T00:00:00"/>
    <n v="3297"/>
    <n v="220"/>
    <n v="1133"/>
    <n v="2164"/>
  </r>
  <r>
    <s v="Barr Faughny"/>
    <x v="1"/>
    <s v="Caramel Stuffed Bars"/>
    <d v="2022-01-13T00:00:00"/>
    <n v="2072"/>
    <n v="130"/>
    <n v="1095.8999999999999"/>
    <n v="976.10000000000014"/>
  </r>
  <r>
    <s v="Beverie Moffet"/>
    <x v="4"/>
    <s v="Baker's Choco Chips"/>
    <d v="2022-01-13T00:00:00"/>
    <n v="392"/>
    <n v="18"/>
    <n v="223.38"/>
    <n v="168.62"/>
  </r>
  <r>
    <s v="Karlen McCaffrey"/>
    <x v="2"/>
    <s v="White Choc"/>
    <d v="2022-01-13T00:00:00"/>
    <n v="5439"/>
    <n v="419"/>
    <n v="2694.17"/>
    <n v="2744.83"/>
  </r>
  <r>
    <s v="Roddy Speechley"/>
    <x v="1"/>
    <s v="Manuka Honey Choco"/>
    <d v="2022-01-13T00:00:00"/>
    <n v="2128"/>
    <n v="93"/>
    <n v="632.4"/>
    <n v="1495.6"/>
  </r>
  <r>
    <s v="Madelene Upcott"/>
    <x v="3"/>
    <s v="Raspberry Choco"/>
    <d v="2022-01-13T00:00:00"/>
    <n v="5754"/>
    <n v="288"/>
    <n v="1108.8"/>
    <n v="4645.2"/>
  </r>
  <r>
    <s v="Van Tuxwell"/>
    <x v="3"/>
    <s v="70% Dark Bites"/>
    <d v="2022-01-13T00:00:00"/>
    <n v="4025"/>
    <n v="575"/>
    <n v="2898"/>
    <n v="1127"/>
  </r>
  <r>
    <s v="Camilla Castle"/>
    <x v="5"/>
    <s v="Baker's Choco Chips"/>
    <d v="2022-01-13T00:00:00"/>
    <n v="1960"/>
    <n v="86"/>
    <n v="1067.26"/>
    <n v="892.74"/>
  </r>
  <r>
    <s v="Gunar Cockshoot"/>
    <x v="1"/>
    <s v="Raspberry Choco"/>
    <d v="2022-01-13T00:00:00"/>
    <n v="4984"/>
    <n v="250"/>
    <n v="962.5"/>
    <n v="4021.5"/>
  </r>
  <r>
    <s v="Gigi Bohling"/>
    <x v="2"/>
    <s v="Mint Chip Choco"/>
    <d v="2022-01-13T00:00:00"/>
    <n v="11235"/>
    <n v="840"/>
    <n v="4804.8"/>
    <n v="6430.2"/>
  </r>
  <r>
    <s v="Jehu Rudeforth"/>
    <x v="4"/>
    <s v="70% Dark Bites"/>
    <d v="2022-01-13T00:00:00"/>
    <n v="6181"/>
    <n v="687"/>
    <n v="3462.48"/>
    <n v="2718.52"/>
  </r>
  <r>
    <s v="Jan Morforth"/>
    <x v="5"/>
    <s v="Milk Bars"/>
    <d v="2022-01-13T00:00:00"/>
    <n v="11277"/>
    <n v="664"/>
    <n v="3492.64"/>
    <n v="7784.3600000000006"/>
  </r>
  <r>
    <s v="Ches Bonnell"/>
    <x v="4"/>
    <s v="50% Dark Bites"/>
    <d v="2022-01-13T00:00:00"/>
    <n v="12320"/>
    <n v="493"/>
    <n v="3687.6400000000003"/>
    <n v="8632.36"/>
  </r>
  <r>
    <s v="Marney O'Breen"/>
    <x v="0"/>
    <s v="Baker's Choco Chips"/>
    <d v="2022-01-13T00:00:00"/>
    <n v="819"/>
    <n v="36"/>
    <n v="446.76"/>
    <n v="372.24"/>
  </r>
  <r>
    <s v="Husein Augar"/>
    <x v="0"/>
    <s v="After Nines"/>
    <d v="2022-01-13T00:00:00"/>
    <n v="4151"/>
    <n v="231"/>
    <n v="2363.13"/>
    <n v="1787.87"/>
  </r>
  <r>
    <s v="Beverie Moffet"/>
    <x v="5"/>
    <s v="Choco Coated Almonds"/>
    <d v="2022-01-13T00:00:00"/>
    <n v="7070"/>
    <n v="700"/>
    <n v="2324"/>
    <n v="4746"/>
  </r>
  <r>
    <s v="Husein Augar"/>
    <x v="4"/>
    <s v="85% Dark Bars"/>
    <d v="2022-01-13T00:00:00"/>
    <n v="2485"/>
    <n v="131"/>
    <n v="1376.81"/>
    <n v="1108.19"/>
  </r>
  <r>
    <s v="Rafaelita Blaksland"/>
    <x v="3"/>
    <s v="Manuka Honey Choco"/>
    <d v="2022-01-13T00:00:00"/>
    <n v="2436"/>
    <n v="111"/>
    <n v="754.8"/>
    <n v="1681.2"/>
  </r>
  <r>
    <s v="Jehu Rudeforth"/>
    <x v="1"/>
    <s v="Smooth Sliky Salty"/>
    <d v="2022-01-13T00:00:00"/>
    <n v="20146"/>
    <n v="3360"/>
    <n v="9273.5999999999985"/>
    <n v="10872.400000000001"/>
  </r>
  <r>
    <s v="Dennison Crosswaite"/>
    <x v="5"/>
    <s v="Smooth Sliky Salty"/>
    <d v="2022-01-13T00:00:00"/>
    <n v="5873"/>
    <n v="980"/>
    <n v="2704.7999999999997"/>
    <n v="3168.2000000000003"/>
  </r>
  <r>
    <s v="Beverie Moffet"/>
    <x v="3"/>
    <s v="Manuka Honey Choco"/>
    <d v="2022-01-13T00:00:00"/>
    <n v="42"/>
    <n v="2"/>
    <n v="13.6"/>
    <n v="28.4"/>
  </r>
  <r>
    <s v="Husein Augar"/>
    <x v="3"/>
    <s v="Caramel Stuffed Bars"/>
    <d v="2022-01-13T00:00:00"/>
    <n v="4599"/>
    <n v="271"/>
    <n v="2284.5299999999997"/>
    <n v="2314.4700000000003"/>
  </r>
  <r>
    <s v="Barr Faughny"/>
    <x v="5"/>
    <s v="Peanut Butter Cubes"/>
    <d v="2022-01-13T00:00:00"/>
    <n v="4172"/>
    <n v="232"/>
    <n v="614.79999999999995"/>
    <n v="3557.2"/>
  </r>
  <r>
    <s v="Roddy Speechley"/>
    <x v="2"/>
    <s v="Raspberry Choco"/>
    <d v="2022-01-13T00:00:00"/>
    <n v="784"/>
    <n v="40"/>
    <n v="154"/>
    <n v="630"/>
  </r>
  <r>
    <s v="Dotty Strutley"/>
    <x v="5"/>
    <s v="Organic Choco Syrup"/>
    <d v="2022-01-13T00:00:00"/>
    <n v="882"/>
    <n v="37"/>
    <n v="354.09000000000003"/>
    <n v="527.91"/>
  </r>
  <r>
    <s v="Andria Kimpton"/>
    <x v="0"/>
    <s v="Orange Choco"/>
    <d v="2022-01-13T00:00:00"/>
    <n v="6748"/>
    <n v="375"/>
    <n v="1380"/>
    <n v="5368"/>
  </r>
  <r>
    <s v="Brien Boise"/>
    <x v="5"/>
    <s v="50% Dark Bites"/>
    <d v="2022-01-13T00:00:00"/>
    <n v="3073"/>
    <n v="123"/>
    <n v="920.04000000000008"/>
    <n v="2152.96"/>
  </r>
  <r>
    <s v="Gunar Cockshoot"/>
    <x v="2"/>
    <s v="Smooth Sliky Salty"/>
    <d v="2022-01-13T00:00:00"/>
    <n v="6174"/>
    <n v="910"/>
    <n v="2511.6"/>
    <n v="3662.4"/>
  </r>
  <r>
    <s v="Andria Kimpton"/>
    <x v="2"/>
    <s v="Organic Choco Syrup"/>
    <d v="2022-01-13T00:00:00"/>
    <n v="3360"/>
    <n v="147"/>
    <n v="1406.79"/>
    <n v="1953.21"/>
  </r>
  <r>
    <s v="Ches Bonnell"/>
    <x v="5"/>
    <s v="Fruit &amp; Nut Bars"/>
    <d v="2022-01-13T00:00:00"/>
    <n v="5845"/>
    <n v="390"/>
    <n v="1848.6000000000001"/>
    <n v="3996.3999999999996"/>
  </r>
  <r>
    <s v="Andria Kimpton"/>
    <x v="5"/>
    <s v="Drinking Coco"/>
    <d v="2022-01-13T00:00:00"/>
    <n v="7735"/>
    <n v="287"/>
    <n v="2852.7799999999997"/>
    <n v="4882.22"/>
  </r>
  <r>
    <s v="Camilla Castle"/>
    <x v="0"/>
    <s v="Organic Choco Syrup"/>
    <d v="2022-01-13T00:00:00"/>
    <n v="10969"/>
    <n v="458"/>
    <n v="4383.0600000000004"/>
    <n v="6585.94"/>
  </r>
  <r>
    <s v="Andria Kimpton"/>
    <x v="4"/>
    <s v="Caramel Stuffed Bars"/>
    <d v="2022-01-13T00:00:00"/>
    <n v="9562"/>
    <n v="563"/>
    <n v="4746.09"/>
    <n v="4815.91"/>
  </r>
  <r>
    <s v="Kaine Padly"/>
    <x v="3"/>
    <s v="Baker's Choco Chips"/>
    <d v="2022-01-13T00:00:00"/>
    <n v="6020"/>
    <n v="262"/>
    <n v="3251.42"/>
    <n v="2768.58"/>
  </r>
  <r>
    <s v="Gigi Bohling"/>
    <x v="5"/>
    <s v="Manuka Honey Choco"/>
    <d v="2022-01-13T00:00:00"/>
    <n v="9667"/>
    <n v="421"/>
    <n v="2862.7999999999997"/>
    <n v="6804.2000000000007"/>
  </r>
  <r>
    <s v="Beverie Moffet"/>
    <x v="4"/>
    <s v="Peanut Butter Cubes"/>
    <d v="2022-01-13T00:00:00"/>
    <n v="4130"/>
    <n v="218"/>
    <n v="577.69999999999993"/>
    <n v="3552.3"/>
  </r>
  <r>
    <s v="Brien Boise"/>
    <x v="2"/>
    <s v="Spicy Special Slims"/>
    <d v="2022-01-13T00:00:00"/>
    <n v="10220"/>
    <n v="1120"/>
    <n v="9206.4000000000015"/>
    <n v="1013.5999999999985"/>
  </r>
  <r>
    <s v="Dotty Strutley"/>
    <x v="4"/>
    <s v="50% Dark Bites"/>
    <d v="2022-01-13T00:00:00"/>
    <n v="16338"/>
    <n v="629"/>
    <n v="4704.92"/>
    <n v="11633.08"/>
  </r>
  <r>
    <s v="Curtice Advani"/>
    <x v="2"/>
    <s v="70% Dark Bites"/>
    <d v="2022-01-13T00:00:00"/>
    <n v="8400"/>
    <n v="1050"/>
    <n v="5292"/>
    <n v="3108"/>
  </r>
  <r>
    <s v="Curtice Advani"/>
    <x v="4"/>
    <s v="Spicy Special Slims"/>
    <d v="2022-01-13T00:00:00"/>
    <n v="3668"/>
    <n v="459"/>
    <n v="3772.9800000000005"/>
    <n v="-104.98000000000047"/>
  </r>
  <r>
    <s v="Barr Faughny"/>
    <x v="0"/>
    <s v="Orange Choco"/>
    <d v="2022-01-13T00:00:00"/>
    <n v="5047"/>
    <n v="253"/>
    <n v="931.04000000000008"/>
    <n v="4115.96"/>
  </r>
  <r>
    <s v="Van Tuxwell"/>
    <x v="3"/>
    <s v="99% Dark &amp; Pure"/>
    <d v="2022-01-13T00:00:00"/>
    <n v="4732"/>
    <n v="216"/>
    <n v="1669.68"/>
    <n v="3062.3199999999997"/>
  </r>
  <r>
    <s v="Roddy Speechley"/>
    <x v="5"/>
    <s v="Fruit &amp; Nut Bars"/>
    <d v="2022-01-13T00:00:00"/>
    <n v="7728"/>
    <n v="552"/>
    <n v="2616.48"/>
    <n v="5111.5200000000004"/>
  </r>
  <r>
    <s v="Camilla Castle"/>
    <x v="0"/>
    <s v="99% Dark &amp; Pure"/>
    <d v="2022-01-13T00:00:00"/>
    <n v="6370"/>
    <n v="266"/>
    <n v="2056.1800000000003"/>
    <n v="4313.82"/>
  </r>
  <r>
    <s v="Gunar Cockshoot"/>
    <x v="1"/>
    <s v="Organic Choco Syrup"/>
    <d v="2022-01-13T00:00:00"/>
    <n v="3304"/>
    <n v="151"/>
    <n v="1445.07"/>
    <n v="1858.93"/>
  </r>
  <r>
    <s v="Mallorie Waber"/>
    <x v="0"/>
    <s v="Organic Choco Syrup"/>
    <d v="2022-01-13T00:00:00"/>
    <n v="2107"/>
    <n v="96"/>
    <n v="918.72"/>
    <n v="1188.28"/>
  </r>
  <r>
    <s v="Husein Augar"/>
    <x v="5"/>
    <s v="85% Dark Bars"/>
    <d v="2022-01-13T00:00:00"/>
    <n v="11536"/>
    <n v="577"/>
    <n v="6064.2699999999995"/>
    <n v="5471.7300000000005"/>
  </r>
  <r>
    <s v="Madelene Upcott"/>
    <x v="1"/>
    <s v="White Choc"/>
    <d v="2022-01-14T00:00:00"/>
    <n v="10164"/>
    <n v="910"/>
    <n v="5851.3"/>
    <n v="4312.7"/>
  </r>
  <r>
    <s v="Oby Sorrel"/>
    <x v="4"/>
    <s v="Peanut Butter Cubes"/>
    <d v="2022-01-14T00:00:00"/>
    <n v="9275"/>
    <n v="516"/>
    <n v="1367.3999999999999"/>
    <n v="7907.6"/>
  </r>
  <r>
    <s v="Kelci Walkden"/>
    <x v="3"/>
    <s v="White Choc"/>
    <d v="2022-01-14T00:00:00"/>
    <n v="6314"/>
    <n v="486"/>
    <n v="3124.98"/>
    <n v="3189.02"/>
  </r>
  <r>
    <s v="Mallorie Waber"/>
    <x v="1"/>
    <s v="Choco Coated Almonds"/>
    <d v="2022-01-14T00:00:00"/>
    <n v="1547"/>
    <n v="155"/>
    <n v="514.6"/>
    <n v="1032.4000000000001"/>
  </r>
  <r>
    <s v="Gunar Cockshoot"/>
    <x v="1"/>
    <s v="Caramel Stuffed Bars"/>
    <d v="2022-01-14T00:00:00"/>
    <n v="1778"/>
    <n v="112"/>
    <n v="944.16"/>
    <n v="833.84"/>
  </r>
  <r>
    <s v="Roddy Speechley"/>
    <x v="5"/>
    <s v="70% Dark Bites"/>
    <d v="2022-01-14T00:00:00"/>
    <n v="5264"/>
    <n v="585"/>
    <n v="2948.4"/>
    <n v="2315.6"/>
  </r>
  <r>
    <s v="Camilla Castle"/>
    <x v="0"/>
    <s v="Orange Choco"/>
    <d v="2022-01-14T00:00:00"/>
    <n v="2765"/>
    <n v="139"/>
    <n v="511.52000000000004"/>
    <n v="2253.48"/>
  </r>
  <r>
    <s v="Camilla Castle"/>
    <x v="2"/>
    <s v="Almond Choco"/>
    <d v="2022-01-14T00:00:00"/>
    <n v="1022"/>
    <n v="64"/>
    <n v="329.6"/>
    <n v="692.4"/>
  </r>
  <r>
    <s v="Camilla Castle"/>
    <x v="1"/>
    <s v="Caramel Stuffed Bars"/>
    <d v="2022-01-14T00:00:00"/>
    <n v="7882"/>
    <n v="464"/>
    <n v="3911.52"/>
    <n v="3970.48"/>
  </r>
  <r>
    <s v="Ches Bonnell"/>
    <x v="5"/>
    <s v="Raspberry Choco"/>
    <d v="2022-01-14T00:00:00"/>
    <n v="18788"/>
    <n v="910"/>
    <n v="3503.5"/>
    <n v="15284.5"/>
  </r>
  <r>
    <s v="Husein Augar"/>
    <x v="1"/>
    <s v="Peanut Butter Cubes"/>
    <d v="2022-01-14T00:00:00"/>
    <n v="1274"/>
    <n v="75"/>
    <n v="198.75"/>
    <n v="1075.25"/>
  </r>
  <r>
    <s v="Dotty Strutley"/>
    <x v="2"/>
    <s v="Caramel Stuffed Bars"/>
    <d v="2022-01-14T00:00:00"/>
    <n v="4088"/>
    <n v="241"/>
    <n v="2031.6299999999999"/>
    <n v="2056.37"/>
  </r>
  <r>
    <s v="Marney O'Breen"/>
    <x v="4"/>
    <s v="50% Dark Bites"/>
    <d v="2022-01-14T00:00:00"/>
    <n v="4816"/>
    <n v="179"/>
    <n v="1338.92"/>
    <n v="3477.08"/>
  </r>
  <r>
    <s v="Karlen McCaffrey"/>
    <x v="2"/>
    <s v="Raspberry Choco"/>
    <d v="2022-01-14T00:00:00"/>
    <n v="651"/>
    <n v="30"/>
    <n v="115.5"/>
    <n v="535.5"/>
  </r>
  <r>
    <s v="Curtice Advani"/>
    <x v="5"/>
    <s v="Eclairs"/>
    <d v="2022-01-14T00:00:00"/>
    <n v="1414"/>
    <n v="236"/>
    <n v="1489.1599999999999"/>
    <n v="-75.159999999999854"/>
  </r>
  <r>
    <s v="Curtice Advani"/>
    <x v="1"/>
    <s v="Fruit &amp; Nut Bars"/>
    <d v="2022-01-14T00:00:00"/>
    <n v="700"/>
    <n v="50"/>
    <n v="237"/>
    <n v="463"/>
  </r>
  <r>
    <s v="Andria Kimpton"/>
    <x v="1"/>
    <s v="Baker's Choco Chips"/>
    <d v="2022-01-14T00:00:00"/>
    <n v="1932"/>
    <n v="81"/>
    <n v="1005.21"/>
    <n v="926.79"/>
  </r>
  <r>
    <s v="Madelene Upcott"/>
    <x v="4"/>
    <s v="Mint Chip Choco"/>
    <d v="2022-01-14T00:00:00"/>
    <n v="3570"/>
    <n v="255"/>
    <n v="1458.6"/>
    <n v="2111.4"/>
  </r>
  <r>
    <s v="Van Tuxwell"/>
    <x v="4"/>
    <s v="99% Dark &amp; Pure"/>
    <d v="2022-01-14T00:00:00"/>
    <n v="3122"/>
    <n v="142"/>
    <n v="1097.6600000000001"/>
    <n v="2024.34"/>
  </r>
  <r>
    <s v="Andria Kimpton"/>
    <x v="3"/>
    <s v="Eclairs"/>
    <d v="2022-01-14T00:00:00"/>
    <n v="588"/>
    <n v="74"/>
    <n v="466.94"/>
    <n v="121.06"/>
  </r>
  <r>
    <s v="Madelene Upcott"/>
    <x v="0"/>
    <s v="Caramel Stuffed Bars"/>
    <d v="2022-01-14T00:00:00"/>
    <n v="5236"/>
    <n v="328"/>
    <n v="2765.04"/>
    <n v="2470.96"/>
  </r>
  <r>
    <s v="Ches Bonnell"/>
    <x v="2"/>
    <s v="Manuka Honey Choco"/>
    <d v="2022-01-14T00:00:00"/>
    <n v="4221"/>
    <n v="192"/>
    <n v="1305.5999999999999"/>
    <n v="2915.4"/>
  </r>
  <r>
    <s v="Jan Morforth"/>
    <x v="0"/>
    <s v="99% Dark &amp; Pure"/>
    <d v="2022-01-14T00:00:00"/>
    <n v="420"/>
    <n v="20"/>
    <n v="154.60000000000002"/>
    <n v="265.39999999999998"/>
  </r>
  <r>
    <s v="Barr Faughny"/>
    <x v="1"/>
    <s v="Choco Coated Almonds"/>
    <d v="2022-01-14T00:00:00"/>
    <n v="5705"/>
    <n v="571"/>
    <n v="1895.7199999999998"/>
    <n v="3809.28"/>
  </r>
  <r>
    <s v="Madelene Upcott"/>
    <x v="5"/>
    <s v="Spicy Special Slims"/>
    <d v="2022-01-14T00:00:00"/>
    <n v="14504"/>
    <n v="1820"/>
    <n v="14960.400000000001"/>
    <n v="-456.40000000000146"/>
  </r>
  <r>
    <s v="Marney O'Breen"/>
    <x v="5"/>
    <s v="Manuka Honey Choco"/>
    <d v="2022-01-14T00:00:00"/>
    <n v="12726"/>
    <n v="606"/>
    <n v="4120.8"/>
    <n v="8605.2000000000007"/>
  </r>
  <r>
    <s v="Karlen McCaffrey"/>
    <x v="0"/>
    <s v="Eclairs"/>
    <d v="2022-01-14T00:00:00"/>
    <n v="2947"/>
    <n v="369"/>
    <n v="2328.39"/>
    <n v="618.61000000000013"/>
  </r>
  <r>
    <s v="Brien Boise"/>
    <x v="0"/>
    <s v="Drinking Coco"/>
    <d v="2022-01-14T00:00:00"/>
    <n v="12467"/>
    <n v="462"/>
    <n v="4592.28"/>
    <n v="7874.72"/>
  </r>
  <r>
    <s v="Wilone O'Kielt"/>
    <x v="5"/>
    <s v="Choco Coated Almonds"/>
    <d v="2022-01-14T00:00:00"/>
    <n v="6923"/>
    <n v="630"/>
    <n v="2091.6"/>
    <n v="4831.3999999999996"/>
  </r>
  <r>
    <s v="Dotty Strutley"/>
    <x v="3"/>
    <s v="50% Dark Bites"/>
    <d v="2022-01-14T00:00:00"/>
    <n v="1547"/>
    <n v="62"/>
    <n v="463.76000000000005"/>
    <n v="1083.24"/>
  </r>
  <r>
    <s v="Camilla Castle"/>
    <x v="4"/>
    <s v="50% Dark Bites"/>
    <d v="2022-01-14T00:00:00"/>
    <n v="4312"/>
    <n v="173"/>
    <n v="1294.04"/>
    <n v="3017.96"/>
  </r>
  <r>
    <s v="Kaine Padly"/>
    <x v="0"/>
    <s v="50% Dark Bites"/>
    <d v="2022-01-14T00:00:00"/>
    <n v="7672"/>
    <n v="296"/>
    <n v="2214.08"/>
    <n v="5457.92"/>
  </r>
  <r>
    <s v="Gunar Cockshoot"/>
    <x v="3"/>
    <s v="70% Dark Bites"/>
    <d v="2022-01-14T00:00:00"/>
    <n v="4690"/>
    <n v="522"/>
    <n v="2630.88"/>
    <n v="2059.12"/>
  </r>
  <r>
    <s v="Madelene Upcott"/>
    <x v="0"/>
    <s v="Peanut Butter Cubes"/>
    <d v="2022-01-14T00:00:00"/>
    <n v="11361"/>
    <n v="598"/>
    <n v="1584.7"/>
    <n v="9776.2999999999993"/>
  </r>
  <r>
    <s v="Dennison Crosswaite"/>
    <x v="3"/>
    <s v="70% Dark Bites"/>
    <d v="2022-01-14T00:00:00"/>
    <n v="2877"/>
    <n v="320"/>
    <n v="1612.8"/>
    <n v="1264.2"/>
  </r>
  <r>
    <s v="Gigi Bohling"/>
    <x v="3"/>
    <s v="Choco Coated Almonds"/>
    <d v="2022-01-14T00:00:00"/>
    <n v="4900"/>
    <n v="446"/>
    <n v="1480.72"/>
    <n v="3419.2799999999997"/>
  </r>
  <r>
    <s v="Madelene Upcott"/>
    <x v="1"/>
    <s v="Raspberry Choco"/>
    <d v="2022-01-14T00:00:00"/>
    <n v="3955"/>
    <n v="198"/>
    <n v="762.30000000000007"/>
    <n v="3192.7"/>
  </r>
  <r>
    <s v="Jehu Rudeforth"/>
    <x v="0"/>
    <s v="50% Dark Bites"/>
    <d v="2022-01-14T00:00:00"/>
    <n v="10948"/>
    <n v="438"/>
    <n v="3276.2400000000002"/>
    <n v="7671.76"/>
  </r>
  <r>
    <s v="Jan Morforth"/>
    <x v="1"/>
    <s v="Orange Choco"/>
    <d v="2022-01-14T00:00:00"/>
    <n v="6041"/>
    <n v="336"/>
    <n v="1236.48"/>
    <n v="4804.5200000000004"/>
  </r>
  <r>
    <s v="Dennison Crosswaite"/>
    <x v="4"/>
    <s v="Baker's Choco Chips"/>
    <d v="2022-01-14T00:00:00"/>
    <n v="6020"/>
    <n v="262"/>
    <n v="3251.42"/>
    <n v="2768.58"/>
  </r>
  <r>
    <s v="Andria Kimpton"/>
    <x v="0"/>
    <s v="Smooth Sliky Salty"/>
    <d v="2022-01-14T00:00:00"/>
    <n v="14098"/>
    <n v="1750"/>
    <n v="4830"/>
    <n v="9268"/>
  </r>
  <r>
    <s v="Beverie Moffet"/>
    <x v="0"/>
    <s v="Raspberry Choco"/>
    <d v="2022-01-14T00:00:00"/>
    <n v="8715"/>
    <n v="397"/>
    <n v="1528.45"/>
    <n v="7186.55"/>
  </r>
  <r>
    <s v="Gunar Cockshoot"/>
    <x v="4"/>
    <s v="Eclairs"/>
    <d v="2022-01-14T00:00:00"/>
    <n v="2702"/>
    <n v="451"/>
    <n v="2845.81"/>
    <n v="-143.80999999999995"/>
  </r>
  <r>
    <s v="Ches Bonnell"/>
    <x v="2"/>
    <s v="Orange Choco"/>
    <d v="2022-01-14T00:00:00"/>
    <n v="10899"/>
    <n v="574"/>
    <n v="2112.3200000000002"/>
    <n v="8786.68"/>
  </r>
  <r>
    <s v="Camilla Castle"/>
    <x v="2"/>
    <s v="White Choc"/>
    <d v="2022-01-14T00:00:00"/>
    <n v="2597"/>
    <n v="237"/>
    <n v="1523.9099999999999"/>
    <n v="1073.0900000000001"/>
  </r>
  <r>
    <s v="Gunar Cockshoot"/>
    <x v="0"/>
    <s v="Baker's Choco Chips"/>
    <d v="2022-01-14T00:00:00"/>
    <n v="8050"/>
    <n v="336"/>
    <n v="4169.76"/>
    <n v="3880.24"/>
  </r>
  <r>
    <s v="Marney O'Breen"/>
    <x v="2"/>
    <s v="Raspberry Choco"/>
    <d v="2022-01-14T00:00:00"/>
    <n v="1596"/>
    <n v="76"/>
    <n v="292.60000000000002"/>
    <n v="1303.4000000000001"/>
  </r>
  <r>
    <s v="Brien Boise"/>
    <x v="4"/>
    <s v="After Nines"/>
    <d v="2022-01-17T00:00:00"/>
    <n v="455"/>
    <n v="29"/>
    <n v="296.67"/>
    <n v="158.32999999999998"/>
  </r>
  <r>
    <s v="Oby Sorrel"/>
    <x v="2"/>
    <s v="Caramel Stuffed Bars"/>
    <d v="2022-01-17T00:00:00"/>
    <n v="7980"/>
    <n v="470"/>
    <n v="3962.1"/>
    <n v="4017.9"/>
  </r>
  <r>
    <s v="Jan Morforth"/>
    <x v="0"/>
    <s v="Mint Chip Choco"/>
    <d v="2022-01-17T00:00:00"/>
    <n v="3199"/>
    <n v="267"/>
    <n v="1527.24"/>
    <n v="1671.76"/>
  </r>
  <r>
    <s v="Husein Augar"/>
    <x v="3"/>
    <s v="Fruit &amp; Nut Bars"/>
    <d v="2022-01-17T00:00:00"/>
    <n v="3248"/>
    <n v="203"/>
    <n v="962.22"/>
    <n v="2285.7799999999997"/>
  </r>
  <r>
    <s v="Jehu Rudeforth"/>
    <x v="4"/>
    <s v="Mint Chip Choco"/>
    <d v="2022-01-17T00:00:00"/>
    <n v="6531"/>
    <n v="545"/>
    <n v="3117.4"/>
    <n v="3413.6"/>
  </r>
  <r>
    <s v="Ches Bonnell"/>
    <x v="0"/>
    <s v="85% Dark Bars"/>
    <d v="2022-01-17T00:00:00"/>
    <n v="6258"/>
    <n v="313"/>
    <n v="3289.63"/>
    <n v="2968.37"/>
  </r>
  <r>
    <s v="Rafaelita Blaksland"/>
    <x v="4"/>
    <s v="Baker's Choco Chips"/>
    <d v="2022-01-17T00:00:00"/>
    <n v="1092"/>
    <n v="50"/>
    <n v="620.5"/>
    <n v="471.5"/>
  </r>
  <r>
    <s v="Andria Kimpton"/>
    <x v="3"/>
    <s v="70% Dark Bites"/>
    <d v="2022-01-17T00:00:00"/>
    <n v="2415"/>
    <n v="269"/>
    <n v="1355.76"/>
    <n v="1059.24"/>
  </r>
  <r>
    <s v="Karlen McCaffrey"/>
    <x v="3"/>
    <s v="Peanut Butter Cubes"/>
    <d v="2022-01-17T00:00:00"/>
    <n v="12369"/>
    <n v="651"/>
    <n v="1725.1499999999999"/>
    <n v="10643.85"/>
  </r>
  <r>
    <s v="Barr Faughny"/>
    <x v="3"/>
    <s v="After Nines"/>
    <d v="2022-01-17T00:00:00"/>
    <n v="2667"/>
    <n v="157"/>
    <n v="1606.1100000000001"/>
    <n v="1060.8899999999999"/>
  </r>
  <r>
    <s v="Roddy Speechley"/>
    <x v="3"/>
    <s v="Fruit &amp; Nut Bars"/>
    <d v="2022-01-17T00:00:00"/>
    <n v="357"/>
    <n v="24"/>
    <n v="113.76"/>
    <n v="243.24"/>
  </r>
  <r>
    <s v="Jehu Rudeforth"/>
    <x v="3"/>
    <s v="Baker's Choco Chips"/>
    <d v="2022-01-17T00:00:00"/>
    <n v="63"/>
    <n v="3"/>
    <n v="37.230000000000004"/>
    <n v="25.769999999999996"/>
  </r>
  <r>
    <s v="Barr Faughny"/>
    <x v="1"/>
    <s v="Orange Choco"/>
    <d v="2022-01-17T00:00:00"/>
    <n v="9177"/>
    <n v="510"/>
    <n v="1876.8000000000002"/>
    <n v="7300.2"/>
  </r>
  <r>
    <s v="Beverie Moffet"/>
    <x v="5"/>
    <s v="White Choc"/>
    <d v="2022-01-17T00:00:00"/>
    <n v="11291"/>
    <n v="910"/>
    <n v="5851.3"/>
    <n v="5439.7"/>
  </r>
  <r>
    <s v="Ches Bonnell"/>
    <x v="3"/>
    <s v="Caramel Stuffed Bars"/>
    <d v="2022-01-17T00:00:00"/>
    <n v="5446"/>
    <n v="364"/>
    <n v="3068.52"/>
    <n v="2377.48"/>
  </r>
  <r>
    <s v="Mallorie Waber"/>
    <x v="1"/>
    <s v="Spicy Special Slims"/>
    <d v="2022-01-17T00:00:00"/>
    <n v="11977"/>
    <n v="1470"/>
    <n v="12083.400000000001"/>
    <n v="-106.40000000000146"/>
  </r>
  <r>
    <s v="Andria Kimpton"/>
    <x v="0"/>
    <s v="Raspberry Choco"/>
    <d v="2022-01-17T00:00:00"/>
    <n v="6209"/>
    <n v="311"/>
    <n v="1197.3500000000001"/>
    <n v="5011.6499999999996"/>
  </r>
  <r>
    <s v="Rafaelita Blaksland"/>
    <x v="5"/>
    <s v="Manuka Honey Choco"/>
    <d v="2022-01-17T00:00:00"/>
    <n v="11249"/>
    <n v="512"/>
    <n v="3481.6"/>
    <n v="7767.4"/>
  </r>
  <r>
    <s v="Dennison Crosswaite"/>
    <x v="5"/>
    <s v="Choco Coated Almonds"/>
    <d v="2022-01-17T00:00:00"/>
    <n v="2912"/>
    <n v="243"/>
    <n v="806.76"/>
    <n v="2105.2399999999998"/>
  </r>
  <r>
    <s v="Kaine Padly"/>
    <x v="5"/>
    <s v="Eclairs"/>
    <d v="2022-01-17T00:00:00"/>
    <n v="15806"/>
    <n v="2240"/>
    <n v="14134.4"/>
    <n v="1671.6000000000004"/>
  </r>
  <r>
    <s v="Marney O'Breen"/>
    <x v="3"/>
    <s v="Choco Coated Almonds"/>
    <d v="2022-01-17T00:00:00"/>
    <n v="10101"/>
    <n v="980"/>
    <n v="3253.6"/>
    <n v="6847.4"/>
  </r>
  <r>
    <s v="Curtice Advani"/>
    <x v="1"/>
    <s v="Smooth Sliky Salty"/>
    <d v="2022-01-17T00:00:00"/>
    <n v="7651"/>
    <n v="1120"/>
    <n v="3091.2"/>
    <n v="4559.8"/>
  </r>
  <r>
    <s v="Dennison Crosswaite"/>
    <x v="4"/>
    <s v="Peanut Butter Cubes"/>
    <d v="2022-01-17T00:00:00"/>
    <n v="4046"/>
    <n v="213"/>
    <n v="564.44999999999993"/>
    <n v="3481.55"/>
  </r>
  <r>
    <s v="Gunar Cockshoot"/>
    <x v="1"/>
    <s v="Milk Bars"/>
    <d v="2022-01-17T00:00:00"/>
    <n v="4494"/>
    <n v="300"/>
    <n v="1578"/>
    <n v="2916"/>
  </r>
  <r>
    <s v="Mallorie Waber"/>
    <x v="5"/>
    <s v="70% Dark Bites"/>
    <d v="2022-01-17T00:00:00"/>
    <n v="6069"/>
    <n v="840"/>
    <n v="4233.6000000000004"/>
    <n v="1835.3999999999996"/>
  </r>
  <r>
    <s v="Husein Augar"/>
    <x v="4"/>
    <s v="White Choc"/>
    <d v="2022-01-17T00:00:00"/>
    <n v="9751"/>
    <n v="910"/>
    <n v="5851.3"/>
    <n v="3899.7"/>
  </r>
  <r>
    <s v="Madelene Upcott"/>
    <x v="3"/>
    <s v="Orange Choco"/>
    <d v="2022-01-17T00:00:00"/>
    <n v="4158"/>
    <n v="208"/>
    <n v="765.44"/>
    <n v="3392.56"/>
  </r>
  <r>
    <s v="Van Tuxwell"/>
    <x v="1"/>
    <s v="Peanut Butter Cubes"/>
    <d v="2022-01-17T00:00:00"/>
    <n v="3003"/>
    <n v="167"/>
    <n v="442.55"/>
    <n v="2560.4499999999998"/>
  </r>
  <r>
    <s v="Oby Sorrel"/>
    <x v="0"/>
    <s v="50% Dark Bites"/>
    <d v="2022-01-17T00:00:00"/>
    <n v="3612"/>
    <n v="134"/>
    <n v="1002.32"/>
    <n v="2609.6799999999998"/>
  </r>
  <r>
    <s v="Curtice Advani"/>
    <x v="3"/>
    <s v="Eclairs"/>
    <d v="2022-01-17T00:00:00"/>
    <n v="13265"/>
    <n v="2240"/>
    <n v="14134.4"/>
    <n v="-869.39999999999964"/>
  </r>
  <r>
    <s v="Mallorie Waber"/>
    <x v="3"/>
    <s v="99% Dark &amp; Pure"/>
    <d v="2022-01-17T00:00:00"/>
    <n v="2688"/>
    <n v="123"/>
    <n v="950.79000000000008"/>
    <n v="1737.21"/>
  </r>
  <r>
    <s v="Dotty Strutley"/>
    <x v="4"/>
    <s v="Raspberry Choco"/>
    <d v="2022-01-17T00:00:00"/>
    <n v="7469"/>
    <n v="340"/>
    <n v="1309"/>
    <n v="6160"/>
  </r>
  <r>
    <s v="Van Tuxwell"/>
    <x v="0"/>
    <s v="Orange Choco"/>
    <d v="2022-01-17T00:00:00"/>
    <n v="1785"/>
    <n v="94"/>
    <n v="345.92"/>
    <n v="1439.08"/>
  </r>
  <r>
    <s v="Dennison Crosswaite"/>
    <x v="0"/>
    <s v="Almond Choco"/>
    <d v="2022-01-17T00:00:00"/>
    <n v="5670"/>
    <n v="405"/>
    <n v="2085.75"/>
    <n v="3584.25"/>
  </r>
  <r>
    <s v="Mallorie Waber"/>
    <x v="1"/>
    <s v="Almond Choco"/>
    <d v="2022-01-17T00:00:00"/>
    <n v="420"/>
    <n v="27"/>
    <n v="139.05000000000001"/>
    <n v="280.95"/>
  </r>
  <r>
    <s v="Oby Sorrel"/>
    <x v="5"/>
    <s v="White Choc"/>
    <d v="2022-01-17T00:00:00"/>
    <n v="7714"/>
    <n v="700"/>
    <n v="4501"/>
    <n v="3213"/>
  </r>
  <r>
    <s v="Van Tuxwell"/>
    <x v="3"/>
    <s v="Smooth Sliky Salty"/>
    <d v="2022-01-17T00:00:00"/>
    <n v="3031"/>
    <n v="433"/>
    <n v="1195.08"/>
    <n v="1835.92"/>
  </r>
  <r>
    <s v="Rafaelita Blaksland"/>
    <x v="4"/>
    <s v="Manuka Honey Choco"/>
    <d v="2022-01-17T00:00:00"/>
    <n v="10654"/>
    <n v="464"/>
    <n v="3155.2"/>
    <n v="7498.8"/>
  </r>
  <r>
    <s v="Van Tuxwell"/>
    <x v="5"/>
    <s v="85% Dark Bars"/>
    <d v="2022-01-17T00:00:00"/>
    <n v="3255"/>
    <n v="163"/>
    <n v="1713.1299999999999"/>
    <n v="1541.8700000000001"/>
  </r>
  <r>
    <s v="Roddy Speechley"/>
    <x v="5"/>
    <s v="Spicy Special Slims"/>
    <d v="2022-01-17T00:00:00"/>
    <n v="1001"/>
    <n v="101"/>
    <n v="830.22"/>
    <n v="170.77999999999997"/>
  </r>
  <r>
    <s v="Kelci Walkden"/>
    <x v="3"/>
    <s v="Caramel Stuffed Bars"/>
    <d v="2022-01-17T00:00:00"/>
    <n v="9051"/>
    <n v="604"/>
    <n v="5091.72"/>
    <n v="3959.2799999999997"/>
  </r>
  <r>
    <s v="Wilone O'Kielt"/>
    <x v="4"/>
    <s v="Peanut Butter Cubes"/>
    <d v="2022-01-17T00:00:00"/>
    <n v="11172"/>
    <n v="621"/>
    <n v="1645.6499999999999"/>
    <n v="9526.35"/>
  </r>
  <r>
    <s v="Rafaelita Blaksland"/>
    <x v="4"/>
    <s v="Almond Choco"/>
    <d v="2022-01-17T00:00:00"/>
    <n v="1680"/>
    <n v="120"/>
    <n v="618"/>
    <n v="1062"/>
  </r>
  <r>
    <s v="Andria Kimpton"/>
    <x v="5"/>
    <s v="Baker's Choco Chips"/>
    <d v="2022-01-17T00:00:00"/>
    <n v="6223"/>
    <n v="271"/>
    <n v="3363.11"/>
    <n v="2859.89"/>
  </r>
  <r>
    <s v="Mallorie Waber"/>
    <x v="4"/>
    <s v="Peanut Butter Cubes"/>
    <d v="2022-01-17T00:00:00"/>
    <n v="1547"/>
    <n v="82"/>
    <n v="217.29999999999998"/>
    <n v="1329.7"/>
  </r>
  <r>
    <s v="Gunar Cockshoot"/>
    <x v="2"/>
    <s v="Manuka Honey Choco"/>
    <d v="2022-01-17T00:00:00"/>
    <n v="13013"/>
    <n v="620"/>
    <n v="4216"/>
    <n v="8797"/>
  </r>
  <r>
    <s v="Rafaelita Blaksland"/>
    <x v="2"/>
    <s v="99% Dark &amp; Pure"/>
    <d v="2022-01-17T00:00:00"/>
    <n v="3787"/>
    <n v="173"/>
    <n v="1337.29"/>
    <n v="2449.71"/>
  </r>
  <r>
    <s v="Jehu Rudeforth"/>
    <x v="2"/>
    <s v="Milk Bars"/>
    <d v="2022-01-17T00:00:00"/>
    <n v="2870"/>
    <n v="169"/>
    <n v="888.93999999999994"/>
    <n v="1981.06"/>
  </r>
  <r>
    <s v="Dotty Strutley"/>
    <x v="1"/>
    <s v="Choco Coated Almonds"/>
    <d v="2022-01-17T00:00:00"/>
    <n v="4529"/>
    <n v="412"/>
    <n v="1367.84"/>
    <n v="3161.16"/>
  </r>
  <r>
    <s v="Brien Boise"/>
    <x v="2"/>
    <s v="Choco Coated Almonds"/>
    <d v="2022-01-17T00:00:00"/>
    <n v="17724"/>
    <n v="1610"/>
    <n v="5345.2"/>
    <n v="12378.8"/>
  </r>
  <r>
    <s v="Oby Sorrel"/>
    <x v="5"/>
    <s v="Drinking Coco"/>
    <d v="2022-01-17T00:00:00"/>
    <n v="7679"/>
    <n v="308"/>
    <n v="3061.52"/>
    <n v="4617.4799999999996"/>
  </r>
  <r>
    <s v="Roddy Speechley"/>
    <x v="0"/>
    <s v="Raspberry Choco"/>
    <d v="2022-01-17T00:00:00"/>
    <n v="4669"/>
    <n v="234"/>
    <n v="900.9"/>
    <n v="3768.1"/>
  </r>
  <r>
    <s v="Marney O'Breen"/>
    <x v="1"/>
    <s v="99% Dark &amp; Pure"/>
    <d v="2022-01-17T00:00:00"/>
    <n v="1666"/>
    <n v="73"/>
    <n v="564.29000000000008"/>
    <n v="1101.71"/>
  </r>
  <r>
    <s v="Marney O'Breen"/>
    <x v="1"/>
    <s v="Manuka Honey Choco"/>
    <d v="2022-01-17T00:00:00"/>
    <n v="679"/>
    <n v="30"/>
    <n v="204"/>
    <n v="475"/>
  </r>
  <r>
    <s v="Jan Morforth"/>
    <x v="4"/>
    <s v="50% Dark Bites"/>
    <d v="2022-01-17T00:00:00"/>
    <n v="4088"/>
    <n v="164"/>
    <n v="1226.72"/>
    <n v="2861.2799999999997"/>
  </r>
  <r>
    <s v="Dennison Crosswaite"/>
    <x v="4"/>
    <s v="Eclairs"/>
    <d v="2022-01-17T00:00:00"/>
    <n v="6440"/>
    <n v="910"/>
    <n v="5742.0999999999995"/>
    <n v="697.90000000000055"/>
  </r>
  <r>
    <s v="Van Tuxwell"/>
    <x v="3"/>
    <s v="Almond Choco"/>
    <d v="2022-01-17T00:00:00"/>
    <n v="3332"/>
    <n v="223"/>
    <n v="1148.45"/>
    <n v="2183.5500000000002"/>
  </r>
  <r>
    <s v="Ches Bonnell"/>
    <x v="1"/>
    <s v="Drinking Coco"/>
    <d v="2022-01-17T00:00:00"/>
    <n v="5467"/>
    <n v="203"/>
    <n v="2017.82"/>
    <n v="3449.1800000000003"/>
  </r>
  <r>
    <s v="Karlen McCaffrey"/>
    <x v="3"/>
    <s v="Raspberry Choco"/>
    <d v="2022-01-17T00:00:00"/>
    <n v="4767"/>
    <n v="227"/>
    <n v="873.95"/>
    <n v="3893.05"/>
  </r>
  <r>
    <s v="Barr Faughny"/>
    <x v="1"/>
    <s v="Manuka Honey Choco"/>
    <d v="2022-01-17T00:00:00"/>
    <n v="6664"/>
    <n v="318"/>
    <n v="2162.4"/>
    <n v="4501.6000000000004"/>
  </r>
  <r>
    <s v="Kaine Padly"/>
    <x v="1"/>
    <s v="99% Dark &amp; Pure"/>
    <d v="2022-01-17T00:00:00"/>
    <n v="12383"/>
    <n v="539"/>
    <n v="4166.47"/>
    <n v="8216.5299999999988"/>
  </r>
  <r>
    <s v="Mallorie Waber"/>
    <x v="3"/>
    <s v="Fruit &amp; Nut Bars"/>
    <d v="2022-01-17T00:00:00"/>
    <n v="7427"/>
    <n v="531"/>
    <n v="2516.94"/>
    <n v="4910.0599999999995"/>
  </r>
  <r>
    <s v="Barr Faughny"/>
    <x v="0"/>
    <s v="50% Dark Bites"/>
    <d v="2022-01-17T00:00:00"/>
    <n v="7105"/>
    <n v="274"/>
    <n v="2049.52"/>
    <n v="5055.4799999999996"/>
  </r>
  <r>
    <s v="Jan Morforth"/>
    <x v="1"/>
    <s v="Caramel Stuffed Bars"/>
    <d v="2022-01-17T00:00:00"/>
    <n v="4648"/>
    <n v="274"/>
    <n v="2309.8199999999997"/>
    <n v="2338.1800000000003"/>
  </r>
  <r>
    <s v="Dennison Crosswaite"/>
    <x v="1"/>
    <s v="Almond Choco"/>
    <d v="2022-01-17T00:00:00"/>
    <n v="3038"/>
    <n v="190"/>
    <n v="978.50000000000011"/>
    <n v="2059.5"/>
  </r>
  <r>
    <s v="Husein Augar"/>
    <x v="4"/>
    <s v="Caramel Stuffed Bars"/>
    <d v="2022-01-17T00:00:00"/>
    <n v="4592"/>
    <n v="287"/>
    <n v="2419.41"/>
    <n v="2172.59"/>
  </r>
  <r>
    <s v="Dennison Crosswaite"/>
    <x v="1"/>
    <s v="70% Dark Bites"/>
    <d v="2022-01-17T00:00:00"/>
    <n v="3213"/>
    <n v="459"/>
    <n v="2313.36"/>
    <n v="899.63999999999987"/>
  </r>
  <r>
    <s v="Gigi Bohling"/>
    <x v="0"/>
    <s v="50% Dark Bites"/>
    <d v="2022-01-17T00:00:00"/>
    <n v="4046"/>
    <n v="150"/>
    <n v="1122"/>
    <n v="2924"/>
  </r>
  <r>
    <s v="Ches Bonnell"/>
    <x v="4"/>
    <s v="Choco Coated Almonds"/>
    <d v="2022-01-17T00:00:00"/>
    <n v="3479"/>
    <n v="290"/>
    <n v="962.8"/>
    <n v="2516.1999999999998"/>
  </r>
  <r>
    <s v="Dennison Crosswaite"/>
    <x v="0"/>
    <s v="Choco Coated Almonds"/>
    <d v="2022-01-17T00:00:00"/>
    <n v="8568"/>
    <n v="840"/>
    <n v="2788.7999999999997"/>
    <n v="5779.2000000000007"/>
  </r>
  <r>
    <s v="Dennison Crosswaite"/>
    <x v="0"/>
    <s v="Organic Choco Syrup"/>
    <d v="2022-01-17T00:00:00"/>
    <n v="9009"/>
    <n v="392"/>
    <n v="3751.44"/>
    <n v="5257.5599999999995"/>
  </r>
  <r>
    <s v="Madelene Upcott"/>
    <x v="3"/>
    <s v="Caramel Stuffed Bars"/>
    <d v="2022-01-17T00:00:00"/>
    <n v="21"/>
    <n v="2"/>
    <n v="16.86"/>
    <n v="4.1400000000000006"/>
  </r>
  <r>
    <s v="Roddy Speechley"/>
    <x v="5"/>
    <s v="Milk Bars"/>
    <d v="2022-01-17T00:00:00"/>
    <n v="19950"/>
    <n v="1260"/>
    <n v="6627.5999999999995"/>
    <n v="13322.400000000001"/>
  </r>
  <r>
    <s v="Dennison Crosswaite"/>
    <x v="1"/>
    <s v="Drinking Coco"/>
    <d v="2022-01-17T00:00:00"/>
    <n v="9625"/>
    <n v="357"/>
    <n v="3548.58"/>
    <n v="6076.42"/>
  </r>
  <r>
    <s v="Oby Sorrel"/>
    <x v="3"/>
    <s v="50% Dark Bites"/>
    <d v="2022-01-17T00:00:00"/>
    <n v="7168"/>
    <n v="276"/>
    <n v="2064.48"/>
    <n v="5103.5200000000004"/>
  </r>
  <r>
    <s v="Gunar Cockshoot"/>
    <x v="4"/>
    <s v="Almond Choco"/>
    <d v="2022-01-17T00:00:00"/>
    <n v="2170"/>
    <n v="145"/>
    <n v="746.75"/>
    <n v="1423.25"/>
  </r>
  <r>
    <s v="Roddy Speechley"/>
    <x v="3"/>
    <s v="Raspberry Choco"/>
    <d v="2022-01-17T00:00:00"/>
    <n v="4564"/>
    <n v="208"/>
    <n v="800.80000000000007"/>
    <n v="3763.2"/>
  </r>
  <r>
    <s v="Brien Boise"/>
    <x v="2"/>
    <s v="99% Dark &amp; Pure"/>
    <d v="2022-01-17T00:00:00"/>
    <n v="3927"/>
    <n v="171"/>
    <n v="1321.8300000000002"/>
    <n v="2605.17"/>
  </r>
  <r>
    <s v="Andria Kimpton"/>
    <x v="1"/>
    <s v="Almond Choco"/>
    <d v="2022-01-17T00:00:00"/>
    <n v="6573"/>
    <n v="470"/>
    <n v="2420.5"/>
    <n v="4152.5"/>
  </r>
  <r>
    <s v="Andria Kimpton"/>
    <x v="4"/>
    <s v="Manuka Honey Choco"/>
    <d v="2022-01-18T00:00:00"/>
    <n v="476"/>
    <n v="23"/>
    <n v="156.4"/>
    <n v="319.60000000000002"/>
  </r>
  <r>
    <s v="Mallorie Waber"/>
    <x v="2"/>
    <s v="White Choc"/>
    <d v="2022-01-18T00:00:00"/>
    <n v="1715"/>
    <n v="132"/>
    <n v="848.76"/>
    <n v="866.24"/>
  </r>
  <r>
    <s v="Gigi Bohling"/>
    <x v="5"/>
    <s v="70% Dark Bites"/>
    <d v="2022-01-18T00:00:00"/>
    <n v="13608"/>
    <n v="1540"/>
    <n v="7761.6"/>
    <n v="5846.4"/>
  </r>
  <r>
    <s v="Roddy Speechley"/>
    <x v="4"/>
    <s v="Baker's Choco Chips"/>
    <d v="2022-01-18T00:00:00"/>
    <n v="1141"/>
    <n v="52"/>
    <n v="645.32000000000005"/>
    <n v="495.67999999999995"/>
  </r>
  <r>
    <s v="Barr Faughny"/>
    <x v="0"/>
    <s v="Caramel Stuffed Bars"/>
    <d v="2022-01-18T00:00:00"/>
    <n v="2107"/>
    <n v="124"/>
    <n v="1045.32"/>
    <n v="1061.68"/>
  </r>
  <r>
    <s v="Beverie Moffet"/>
    <x v="0"/>
    <s v="Smooth Sliky Salty"/>
    <d v="2022-01-18T00:00:00"/>
    <n v="5124"/>
    <n v="840"/>
    <n v="2318.3999999999996"/>
    <n v="2805.6000000000004"/>
  </r>
  <r>
    <s v="Jan Morforth"/>
    <x v="1"/>
    <s v="Raspberry Choco"/>
    <d v="2022-01-18T00:00:00"/>
    <n v="5761"/>
    <n v="262"/>
    <n v="1008.7"/>
    <n v="4752.3"/>
  </r>
  <r>
    <s v="Barr Faughny"/>
    <x v="4"/>
    <s v="Almond Choco"/>
    <d v="2022-01-18T00:00:00"/>
    <n v="9569"/>
    <n v="684"/>
    <n v="3522.6000000000004"/>
    <n v="6046.4"/>
  </r>
  <r>
    <s v="Karlen McCaffrey"/>
    <x v="0"/>
    <s v="Fruit &amp; Nut Bars"/>
    <d v="2022-01-18T00:00:00"/>
    <n v="1680"/>
    <n v="105"/>
    <n v="497.70000000000005"/>
    <n v="1182.3"/>
  </r>
  <r>
    <s v="Barr Faughny"/>
    <x v="1"/>
    <s v="Drinking Coco"/>
    <d v="2022-01-18T00:00:00"/>
    <n v="1358"/>
    <n v="51"/>
    <n v="506.94"/>
    <n v="851.06"/>
  </r>
  <r>
    <s v="Roddy Speechley"/>
    <x v="1"/>
    <s v="After Nines"/>
    <d v="2022-01-18T00:00:00"/>
    <n v="12572"/>
    <n v="699"/>
    <n v="7150.77"/>
    <n v="5421.23"/>
  </r>
  <r>
    <s v="Brien Boise"/>
    <x v="2"/>
    <s v="Orange Choco"/>
    <d v="2022-01-18T00:00:00"/>
    <n v="10157"/>
    <n v="508"/>
    <n v="1869.44"/>
    <n v="8287.56"/>
  </r>
  <r>
    <s v="Madelene Upcott"/>
    <x v="0"/>
    <s v="Choco Coated Almonds"/>
    <d v="2022-01-18T00:00:00"/>
    <n v="11711"/>
    <n v="1050"/>
    <n v="3486"/>
    <n v="8225"/>
  </r>
  <r>
    <s v="Rafaelita Blaksland"/>
    <x v="1"/>
    <s v="Milk Bars"/>
    <d v="2022-01-19T00:00:00"/>
    <n v="3493"/>
    <n v="233"/>
    <n v="1225.58"/>
    <n v="2267.42"/>
  </r>
  <r>
    <s v="Beverie Moffet"/>
    <x v="2"/>
    <s v="Almond Choco"/>
    <d v="2022-01-19T00:00:00"/>
    <n v="1218"/>
    <n v="82"/>
    <n v="422.3"/>
    <n v="795.7"/>
  </r>
  <r>
    <s v="Van Tuxwell"/>
    <x v="5"/>
    <s v="Drinking Coco"/>
    <d v="2022-01-19T00:00:00"/>
    <n v="532"/>
    <n v="20"/>
    <n v="198.79999999999998"/>
    <n v="333.20000000000005"/>
  </r>
  <r>
    <s v="Kelci Walkden"/>
    <x v="2"/>
    <s v="Mint Chip Choco"/>
    <d v="2022-01-19T00:00:00"/>
    <n v="651"/>
    <n v="51"/>
    <n v="291.71999999999997"/>
    <n v="359.28000000000003"/>
  </r>
  <r>
    <s v="Curtice Advani"/>
    <x v="0"/>
    <s v="Peanut Butter Cubes"/>
    <d v="2022-01-19T00:00:00"/>
    <n v="9121"/>
    <n v="537"/>
    <n v="1423.05"/>
    <n v="7697.95"/>
  </r>
  <r>
    <s v="Curtice Advani"/>
    <x v="5"/>
    <s v="Almond Choco"/>
    <d v="2022-01-19T00:00:00"/>
    <n v="3185"/>
    <n v="213"/>
    <n v="1096.95"/>
    <n v="2088.0500000000002"/>
  </r>
  <r>
    <s v="Barr Faughny"/>
    <x v="5"/>
    <s v="Baker's Choco Chips"/>
    <d v="2022-01-19T00:00:00"/>
    <n v="1841"/>
    <n v="77"/>
    <n v="955.57"/>
    <n v="885.43"/>
  </r>
  <r>
    <s v="Jehu Rudeforth"/>
    <x v="3"/>
    <s v="Drinking Coco"/>
    <d v="2022-01-19T00:00:00"/>
    <n v="11046"/>
    <n v="410"/>
    <n v="4075.3999999999996"/>
    <n v="6970.6"/>
  </r>
  <r>
    <s v="Roddy Speechley"/>
    <x v="0"/>
    <s v="50% Dark Bites"/>
    <d v="2022-01-19T00:00:00"/>
    <n v="11802"/>
    <n v="454"/>
    <n v="3395.92"/>
    <n v="8406.08"/>
  </r>
  <r>
    <s v="Karlen McCaffrey"/>
    <x v="3"/>
    <s v="Spicy Special Slims"/>
    <d v="2022-01-19T00:00:00"/>
    <n v="3941"/>
    <n v="395"/>
    <n v="3246.9"/>
    <n v="694.09999999999991"/>
  </r>
  <r>
    <s v="Madelene Upcott"/>
    <x v="1"/>
    <s v="Milk Bars"/>
    <d v="2022-01-19T00:00:00"/>
    <n v="1001"/>
    <n v="59"/>
    <n v="310.33999999999997"/>
    <n v="690.66000000000008"/>
  </r>
  <r>
    <s v="Marney O'Breen"/>
    <x v="0"/>
    <s v="Milk Bars"/>
    <d v="2022-01-19T00:00:00"/>
    <n v="10129"/>
    <n v="676"/>
    <n v="3555.7599999999998"/>
    <n v="6573.24"/>
  </r>
  <r>
    <s v="Madelene Upcott"/>
    <x v="0"/>
    <s v="Orange Choco"/>
    <d v="2022-01-19T00:00:00"/>
    <n v="7210"/>
    <n v="361"/>
    <n v="1328.48"/>
    <n v="5881.52"/>
  </r>
  <r>
    <s v="Oby Sorrel"/>
    <x v="3"/>
    <s v="Mint Chip Choco"/>
    <d v="2022-01-19T00:00:00"/>
    <n v="2933"/>
    <n v="210"/>
    <n v="1201.2"/>
    <n v="1731.8"/>
  </r>
  <r>
    <s v="Kelci Walkden"/>
    <x v="3"/>
    <s v="Orange Choco"/>
    <d v="2022-01-19T00:00:00"/>
    <n v="7217"/>
    <n v="401"/>
    <n v="1475.68"/>
    <n v="5741.32"/>
  </r>
  <r>
    <s v="Wilone O'Kielt"/>
    <x v="5"/>
    <s v="Mint Chip Choco"/>
    <d v="2022-01-19T00:00:00"/>
    <n v="8813"/>
    <n v="678"/>
    <n v="3878.16"/>
    <n v="4934.84"/>
  </r>
  <r>
    <s v="Andria Kimpton"/>
    <x v="4"/>
    <s v="70% Dark Bites"/>
    <d v="2022-01-19T00:00:00"/>
    <n v="1729"/>
    <n v="247"/>
    <n v="1244.8800000000001"/>
    <n v="484.11999999999989"/>
  </r>
  <r>
    <s v="Curtice Advani"/>
    <x v="0"/>
    <s v="70% Dark Bites"/>
    <d v="2022-01-19T00:00:00"/>
    <n v="483"/>
    <n v="61"/>
    <n v="307.44"/>
    <n v="175.56"/>
  </r>
  <r>
    <s v="Gigi Bohling"/>
    <x v="5"/>
    <s v="Orange Choco"/>
    <d v="2022-01-19T00:00:00"/>
    <n v="13398"/>
    <n v="700"/>
    <n v="2576"/>
    <n v="10822"/>
  </r>
  <r>
    <s v="Oby Sorrel"/>
    <x v="4"/>
    <s v="85% Dark Bars"/>
    <d v="2022-01-19T00:00:00"/>
    <n v="2044"/>
    <n v="103"/>
    <n v="1082.53"/>
    <n v="961.47"/>
  </r>
  <r>
    <s v="Barr Faughny"/>
    <x v="4"/>
    <s v="Mint Chip Choco"/>
    <d v="2022-01-19T00:00:00"/>
    <n v="6797"/>
    <n v="523"/>
    <n v="2991.56"/>
    <n v="3805.44"/>
  </r>
  <r>
    <s v="Marney O'Breen"/>
    <x v="5"/>
    <s v="White Choc"/>
    <d v="2022-01-19T00:00:00"/>
    <n v="9016"/>
    <n v="840"/>
    <n v="5401.2"/>
    <n v="3614.8"/>
  </r>
  <r>
    <s v="Camilla Castle"/>
    <x v="2"/>
    <s v="Baker's Choco Chips"/>
    <d v="2022-01-19T00:00:00"/>
    <n v="2527"/>
    <n v="110"/>
    <n v="1365.1"/>
    <n v="1161.9000000000001"/>
  </r>
  <r>
    <s v="Jehu Rudeforth"/>
    <x v="1"/>
    <s v="Fruit &amp; Nut Bars"/>
    <d v="2022-01-19T00:00:00"/>
    <n v="5544"/>
    <n v="396"/>
    <n v="1877.0400000000002"/>
    <n v="3666.96"/>
  </r>
  <r>
    <s v="Kaine Padly"/>
    <x v="0"/>
    <s v="Drinking Coco"/>
    <d v="2022-01-19T00:00:00"/>
    <n v="658"/>
    <n v="26"/>
    <n v="258.44"/>
    <n v="399.56"/>
  </r>
  <r>
    <s v="Jehu Rudeforth"/>
    <x v="4"/>
    <s v="Orange Choco"/>
    <d v="2022-01-19T00:00:00"/>
    <n v="3059"/>
    <n v="170"/>
    <n v="625.6"/>
    <n v="2433.4"/>
  </r>
  <r>
    <s v="Kaine Padly"/>
    <x v="0"/>
    <s v="Peanut Butter Cubes"/>
    <d v="2022-01-19T00:00:00"/>
    <n v="1813"/>
    <n v="107"/>
    <n v="283.55"/>
    <n v="1529.45"/>
  </r>
  <r>
    <s v="Barr Faughny"/>
    <x v="2"/>
    <s v="99% Dark &amp; Pure"/>
    <d v="2022-01-19T00:00:00"/>
    <n v="9856"/>
    <n v="429"/>
    <n v="3316.17"/>
    <n v="6539.83"/>
  </r>
  <r>
    <s v="Barr Faughny"/>
    <x v="5"/>
    <s v="Almond Choco"/>
    <d v="2022-01-19T00:00:00"/>
    <n v="10696"/>
    <n v="700"/>
    <n v="3605.0000000000005"/>
    <n v="7091"/>
  </r>
  <r>
    <s v="Kelci Walkden"/>
    <x v="0"/>
    <s v="Almond Choco"/>
    <d v="2022-01-19T00:00:00"/>
    <n v="931"/>
    <n v="63"/>
    <n v="324.45000000000005"/>
    <n v="606.54999999999995"/>
  </r>
  <r>
    <s v="Curtice Advani"/>
    <x v="0"/>
    <s v="Baker's Choco Chips"/>
    <d v="2022-01-20T00:00:00"/>
    <n v="1330"/>
    <n v="58"/>
    <n v="719.78"/>
    <n v="610.22"/>
  </r>
  <r>
    <s v="Madelene Upcott"/>
    <x v="5"/>
    <s v="Eclairs"/>
    <d v="2022-01-20T00:00:00"/>
    <n v="3878"/>
    <n v="554"/>
    <n v="3495.74"/>
    <n v="382.26000000000022"/>
  </r>
  <r>
    <s v="Roddy Speechley"/>
    <x v="0"/>
    <s v="Milk Bars"/>
    <d v="2022-01-20T00:00:00"/>
    <n v="1904"/>
    <n v="119"/>
    <n v="625.93999999999994"/>
    <n v="1278.06"/>
  </r>
  <r>
    <s v="Van Tuxwell"/>
    <x v="4"/>
    <s v="85% Dark Bars"/>
    <d v="2022-01-20T00:00:00"/>
    <n v="1603"/>
    <n v="90"/>
    <n v="945.9"/>
    <n v="657.1"/>
  </r>
  <r>
    <s v="Brien Boise"/>
    <x v="0"/>
    <s v="Mint Chip Choco"/>
    <d v="2022-01-20T00:00:00"/>
    <n v="15638"/>
    <n v="1330"/>
    <n v="7607.5999999999995"/>
    <n v="8030.4000000000005"/>
  </r>
  <r>
    <s v="Dotty Strutley"/>
    <x v="1"/>
    <s v="Peanut Butter Cubes"/>
    <d v="2022-01-20T00:00:00"/>
    <n v="7595"/>
    <n v="447"/>
    <n v="1184.55"/>
    <n v="6410.45"/>
  </r>
  <r>
    <s v="Karlen McCaffrey"/>
    <x v="1"/>
    <s v="Milk Bars"/>
    <d v="2022-01-20T00:00:00"/>
    <n v="5075"/>
    <n v="339"/>
    <n v="1783.1399999999999"/>
    <n v="3291.86"/>
  </r>
  <r>
    <s v="Camilla Castle"/>
    <x v="1"/>
    <s v="Smooth Sliky Salty"/>
    <d v="2022-01-20T00:00:00"/>
    <n v="707"/>
    <n v="89"/>
    <n v="245.64"/>
    <n v="461.36"/>
  </r>
  <r>
    <s v="Madelene Upcott"/>
    <x v="5"/>
    <s v="Orange Choco"/>
    <d v="2022-01-20T00:00:00"/>
    <n v="4809"/>
    <n v="241"/>
    <n v="886.88"/>
    <n v="3922.12"/>
  </r>
  <r>
    <s v="Dotty Strutley"/>
    <x v="4"/>
    <s v="Fruit &amp; Nut Bars"/>
    <d v="2022-01-20T00:00:00"/>
    <n v="5775"/>
    <n v="361"/>
    <n v="1711.14"/>
    <n v="4063.8599999999997"/>
  </r>
  <r>
    <s v="Husein Augar"/>
    <x v="4"/>
    <s v="Drinking Coco"/>
    <d v="2022-01-20T00:00:00"/>
    <n v="4858"/>
    <n v="180"/>
    <n v="1789.1999999999998"/>
    <n v="3068.8"/>
  </r>
  <r>
    <s v="Barr Faughny"/>
    <x v="0"/>
    <s v="85% Dark Bars"/>
    <d v="2022-01-20T00:00:00"/>
    <n v="4753"/>
    <n v="251"/>
    <n v="2638.0099999999998"/>
    <n v="2114.9900000000002"/>
  </r>
  <r>
    <s v="Roddy Speechley"/>
    <x v="4"/>
    <s v="Orange Choco"/>
    <d v="2022-01-20T00:00:00"/>
    <n v="3416"/>
    <n v="171"/>
    <n v="629.28"/>
    <n v="2786.7200000000003"/>
  </r>
  <r>
    <s v="Oby Sorrel"/>
    <x v="0"/>
    <s v="Smooth Sliky Salty"/>
    <d v="2022-01-20T00:00:00"/>
    <n v="3374"/>
    <n v="563"/>
    <n v="1553.8799999999999"/>
    <n v="1820.1200000000001"/>
  </r>
  <r>
    <s v="Andria Kimpton"/>
    <x v="5"/>
    <s v="Smooth Sliky Salty"/>
    <d v="2022-01-20T00:00:00"/>
    <n v="6972"/>
    <n v="980"/>
    <n v="2704.7999999999997"/>
    <n v="4267.2000000000007"/>
  </r>
  <r>
    <s v="Van Tuxwell"/>
    <x v="0"/>
    <s v="85% Dark Bars"/>
    <d v="2022-01-20T00:00:00"/>
    <n v="1022"/>
    <n v="57"/>
    <n v="599.06999999999994"/>
    <n v="422.93000000000006"/>
  </r>
  <r>
    <s v="Van Tuxwell"/>
    <x v="4"/>
    <s v="Caramel Stuffed Bars"/>
    <d v="2022-01-20T00:00:00"/>
    <n v="1519"/>
    <n v="90"/>
    <n v="758.69999999999993"/>
    <n v="760.30000000000007"/>
  </r>
  <r>
    <s v="Husein Augar"/>
    <x v="5"/>
    <s v="Choco Coated Almonds"/>
    <d v="2022-01-20T00:00:00"/>
    <n v="11284"/>
    <n v="1120"/>
    <n v="3718.3999999999996"/>
    <n v="7565.6"/>
  </r>
  <r>
    <s v="Ches Bonnell"/>
    <x v="3"/>
    <s v="Drinking Coco"/>
    <d v="2022-01-20T00:00:00"/>
    <n v="12348"/>
    <n v="494"/>
    <n v="4910.3599999999997"/>
    <n v="7437.64"/>
  </r>
  <r>
    <s v="Dennison Crosswaite"/>
    <x v="5"/>
    <s v="Mint Chip Choco"/>
    <d v="2022-01-20T00:00:00"/>
    <n v="4053"/>
    <n v="338"/>
    <n v="1933.36"/>
    <n v="2119.6400000000003"/>
  </r>
  <r>
    <s v="Wilone O'Kielt"/>
    <x v="2"/>
    <s v="70% Dark Bites"/>
    <d v="2022-01-20T00:00:00"/>
    <n v="1484"/>
    <n v="186"/>
    <n v="937.44"/>
    <n v="546.55999999999995"/>
  </r>
  <r>
    <s v="Dotty Strutley"/>
    <x v="3"/>
    <s v="After Nines"/>
    <d v="2022-01-20T00:00:00"/>
    <n v="1407"/>
    <n v="83"/>
    <n v="849.09"/>
    <n v="557.91"/>
  </r>
  <r>
    <s v="Mallorie Waber"/>
    <x v="4"/>
    <s v="50% Dark Bites"/>
    <d v="2022-01-20T00:00:00"/>
    <n v="8274"/>
    <n v="319"/>
    <n v="2386.1200000000003"/>
    <n v="5887.8799999999992"/>
  </r>
  <r>
    <s v="Mallorie Waber"/>
    <x v="3"/>
    <s v="Raspberry Choco"/>
    <d v="2022-01-20T00:00:00"/>
    <n v="10626"/>
    <n v="532"/>
    <n v="2048.2000000000003"/>
    <n v="8577.7999999999993"/>
  </r>
  <r>
    <s v="Van Tuxwell"/>
    <x v="2"/>
    <s v="Raspberry Choco"/>
    <d v="2022-01-20T00:00:00"/>
    <n v="13951"/>
    <n v="698"/>
    <n v="2687.3"/>
    <n v="11263.7"/>
  </r>
  <r>
    <s v="Husein Augar"/>
    <x v="5"/>
    <s v="Smooth Sliky Salty"/>
    <d v="2022-01-20T00:00:00"/>
    <n v="4641"/>
    <n v="663"/>
    <n v="1829.8799999999999"/>
    <n v="2811.12"/>
  </r>
  <r>
    <s v="Jan Morforth"/>
    <x v="1"/>
    <s v="70% Dark Bites"/>
    <d v="2022-01-20T00:00:00"/>
    <n v="7175"/>
    <n v="1050"/>
    <n v="5292"/>
    <n v="1883"/>
  </r>
  <r>
    <s v="Roddy Speechley"/>
    <x v="5"/>
    <s v="Drinking Coco"/>
    <d v="2022-01-21T00:00:00"/>
    <n v="5747"/>
    <n v="222"/>
    <n v="2206.6799999999998"/>
    <n v="3540.32"/>
  </r>
  <r>
    <s v="Camilla Castle"/>
    <x v="3"/>
    <s v="Eclairs"/>
    <d v="2022-01-21T00:00:00"/>
    <n v="3325"/>
    <n v="416"/>
    <n v="2624.96"/>
    <n v="700.04"/>
  </r>
  <r>
    <s v="Brien Boise"/>
    <x v="3"/>
    <s v="Fruit &amp; Nut Bars"/>
    <d v="2022-01-21T00:00:00"/>
    <n v="3752"/>
    <n v="235"/>
    <n v="1113.9000000000001"/>
    <n v="2638.1"/>
  </r>
  <r>
    <s v="Roddy Speechley"/>
    <x v="4"/>
    <s v="99% Dark &amp; Pure"/>
    <d v="2022-01-21T00:00:00"/>
    <n v="3787"/>
    <n v="165"/>
    <n v="1275.45"/>
    <n v="2511.5500000000002"/>
  </r>
  <r>
    <s v="Kaine Padly"/>
    <x v="5"/>
    <s v="Orange Choco"/>
    <d v="2022-01-21T00:00:00"/>
    <n v="4277"/>
    <n v="238"/>
    <n v="875.84"/>
    <n v="3401.16"/>
  </r>
  <r>
    <s v="Ches Bonnell"/>
    <x v="4"/>
    <s v="Organic Choco Syrup"/>
    <d v="2022-01-21T00:00:00"/>
    <n v="3626"/>
    <n v="158"/>
    <n v="1512.06"/>
    <n v="2113.94"/>
  </r>
  <r>
    <s v="Andria Kimpton"/>
    <x v="3"/>
    <s v="Fruit &amp; Nut Bars"/>
    <d v="2022-01-21T00:00:00"/>
    <n v="5789"/>
    <n v="362"/>
    <n v="1715.88"/>
    <n v="4073.12"/>
  </r>
  <r>
    <s v="Kaine Padly"/>
    <x v="2"/>
    <s v="Drinking Coco"/>
    <d v="2022-01-21T00:00:00"/>
    <n v="14217"/>
    <n v="527"/>
    <n v="5238.38"/>
    <n v="8978.619999999999"/>
  </r>
  <r>
    <s v="Roddy Speechley"/>
    <x v="1"/>
    <s v="Orange Choco"/>
    <d v="2022-01-21T00:00:00"/>
    <n v="532"/>
    <n v="27"/>
    <n v="99.36"/>
    <n v="432.64"/>
  </r>
  <r>
    <s v="Dotty Strutley"/>
    <x v="5"/>
    <s v="Fruit &amp; Nut Bars"/>
    <d v="2022-01-21T00:00:00"/>
    <n v="707"/>
    <n v="48"/>
    <n v="227.52"/>
    <n v="479.48"/>
  </r>
  <r>
    <s v="Marney O'Breen"/>
    <x v="1"/>
    <s v="Almond Choco"/>
    <d v="2022-01-21T00:00:00"/>
    <n v="10136"/>
    <n v="676"/>
    <n v="3481.4"/>
    <n v="6654.6"/>
  </r>
  <r>
    <s v="Rafaelita Blaksland"/>
    <x v="0"/>
    <s v="85% Dark Bars"/>
    <d v="2022-01-24T00:00:00"/>
    <n v="819"/>
    <n v="41"/>
    <n v="430.90999999999997"/>
    <n v="388.09000000000003"/>
  </r>
  <r>
    <s v="Gigi Bohling"/>
    <x v="0"/>
    <s v="White Choc"/>
    <d v="2022-01-24T00:00:00"/>
    <n v="6216"/>
    <n v="518"/>
    <n v="3330.74"/>
    <n v="2885.26"/>
  </r>
  <r>
    <s v="Gigi Bohling"/>
    <x v="4"/>
    <s v="White Choc"/>
    <d v="2022-01-24T00:00:00"/>
    <n v="1400"/>
    <n v="117"/>
    <n v="752.31"/>
    <n v="647.69000000000005"/>
  </r>
  <r>
    <s v="Gunar Cockshoot"/>
    <x v="2"/>
    <s v="White Choc"/>
    <d v="2022-01-24T00:00:00"/>
    <n v="2016"/>
    <n v="168"/>
    <n v="1080.24"/>
    <n v="935.76"/>
  </r>
  <r>
    <s v="Ches Bonnell"/>
    <x v="1"/>
    <s v="Baker's Choco Chips"/>
    <d v="2022-01-24T00:00:00"/>
    <n v="2114"/>
    <n v="92"/>
    <n v="1141.72"/>
    <n v="972.28"/>
  </r>
  <r>
    <s v="Wilone O'Kielt"/>
    <x v="5"/>
    <s v="Orange Choco"/>
    <d v="2022-01-24T00:00:00"/>
    <n v="10087"/>
    <n v="561"/>
    <n v="2064.48"/>
    <n v="8022.52"/>
  </r>
  <r>
    <s v="Madelene Upcott"/>
    <x v="4"/>
    <s v="Drinking Coco"/>
    <d v="2022-01-24T00:00:00"/>
    <n v="6909"/>
    <n v="256"/>
    <n v="2544.64"/>
    <n v="4364.3600000000006"/>
  </r>
  <r>
    <s v="Dotty Strutley"/>
    <x v="5"/>
    <s v="Peanut Butter Cubes"/>
    <d v="2022-01-24T00:00:00"/>
    <n v="497"/>
    <n v="28"/>
    <n v="74.2"/>
    <n v="422.8"/>
  </r>
  <r>
    <s v="Ches Bonnell"/>
    <x v="0"/>
    <s v="Smooth Sliky Salty"/>
    <d v="2022-01-24T00:00:00"/>
    <n v="4466"/>
    <n v="559"/>
    <n v="1542.84"/>
    <n v="2923.16"/>
  </r>
  <r>
    <s v="Brien Boise"/>
    <x v="2"/>
    <s v="50% Dark Bites"/>
    <d v="2022-01-24T00:00:00"/>
    <n v="2772"/>
    <n v="111"/>
    <n v="830.28000000000009"/>
    <n v="1941.7199999999998"/>
  </r>
  <r>
    <s v="Mallorie Waber"/>
    <x v="2"/>
    <s v="Smooth Sliky Salty"/>
    <d v="2022-01-24T00:00:00"/>
    <n v="4732"/>
    <n v="592"/>
    <n v="1633.9199999999998"/>
    <n v="3098.08"/>
  </r>
  <r>
    <s v="Karlen McCaffrey"/>
    <x v="2"/>
    <s v="Drinking Coco"/>
    <d v="2022-01-24T00:00:00"/>
    <n v="791"/>
    <n v="32"/>
    <n v="318.08"/>
    <n v="472.92"/>
  </r>
  <r>
    <s v="Jehu Rudeforth"/>
    <x v="3"/>
    <s v="White Choc"/>
    <d v="2022-01-24T00:00:00"/>
    <n v="20181"/>
    <n v="1680"/>
    <n v="10802.4"/>
    <n v="9378.6"/>
  </r>
  <r>
    <s v="Kelci Walkden"/>
    <x v="1"/>
    <s v="Caramel Stuffed Bars"/>
    <d v="2022-01-24T00:00:00"/>
    <n v="2702"/>
    <n v="169"/>
    <n v="1424.6699999999998"/>
    <n v="1277.3300000000002"/>
  </r>
  <r>
    <s v="Kelci Walkden"/>
    <x v="3"/>
    <s v="Spicy Special Slims"/>
    <d v="2022-01-24T00:00:00"/>
    <n v="994"/>
    <n v="125"/>
    <n v="1027.5"/>
    <n v="-33.5"/>
  </r>
  <r>
    <s v="Oby Sorrel"/>
    <x v="1"/>
    <s v="Caramel Stuffed Bars"/>
    <d v="2022-01-24T00:00:00"/>
    <n v="6762"/>
    <n v="398"/>
    <n v="3355.14"/>
    <n v="3406.86"/>
  </r>
  <r>
    <s v="Gunar Cockshoot"/>
    <x v="4"/>
    <s v="After Nines"/>
    <d v="2022-01-24T00:00:00"/>
    <n v="13874"/>
    <n v="840"/>
    <n v="8593.2000000000007"/>
    <n v="5280.7999999999993"/>
  </r>
  <r>
    <s v="Dotty Strutley"/>
    <x v="4"/>
    <s v="99% Dark &amp; Pure"/>
    <d v="2022-01-24T00:00:00"/>
    <n v="4557"/>
    <n v="190"/>
    <n v="1468.7"/>
    <n v="3088.3"/>
  </r>
  <r>
    <s v="Rafaelita Blaksland"/>
    <x v="3"/>
    <s v="Peanut Butter Cubes"/>
    <d v="2022-01-24T00:00:00"/>
    <n v="9898"/>
    <n v="550"/>
    <n v="1457.5"/>
    <n v="8440.5"/>
  </r>
  <r>
    <s v="Husein Augar"/>
    <x v="4"/>
    <s v="70% Dark Bites"/>
    <d v="2022-01-25T00:00:00"/>
    <n v="4284"/>
    <n v="476"/>
    <n v="2399.04"/>
    <n v="1884.96"/>
  </r>
  <r>
    <s v="Andria Kimpton"/>
    <x v="5"/>
    <s v="70% Dark Bites"/>
    <d v="2022-01-25T00:00:00"/>
    <n v="4473"/>
    <n v="497"/>
    <n v="2504.88"/>
    <n v="1968.12"/>
  </r>
  <r>
    <s v="Jehu Rudeforth"/>
    <x v="1"/>
    <s v="Caramel Stuffed Bars"/>
    <d v="2022-01-25T00:00:00"/>
    <n v="1666"/>
    <n v="98"/>
    <n v="826.14"/>
    <n v="839.86"/>
  </r>
  <r>
    <s v="Karlen McCaffrey"/>
    <x v="5"/>
    <s v="After Nines"/>
    <d v="2022-01-25T00:00:00"/>
    <n v="7049"/>
    <n v="441"/>
    <n v="4511.43"/>
    <n v="2537.5699999999997"/>
  </r>
  <r>
    <s v="Beverie Moffet"/>
    <x v="5"/>
    <s v="Smooth Sliky Salty"/>
    <d v="2022-01-25T00:00:00"/>
    <n v="4879"/>
    <n v="610"/>
    <n v="1683.6"/>
    <n v="3195.4"/>
  </r>
  <r>
    <s v="Curtice Advani"/>
    <x v="2"/>
    <s v="After Nines"/>
    <d v="2022-01-25T00:00:00"/>
    <n v="301"/>
    <n v="19"/>
    <n v="194.37"/>
    <n v="106.63"/>
  </r>
  <r>
    <s v="Gigi Bohling"/>
    <x v="4"/>
    <s v="Peanut Butter Cubes"/>
    <d v="2022-01-25T00:00:00"/>
    <n v="10801"/>
    <n v="636"/>
    <n v="1685.3999999999999"/>
    <n v="9115.6"/>
  </r>
  <r>
    <s v="Roddy Speechley"/>
    <x v="3"/>
    <s v="Orange Choco"/>
    <d v="2022-01-25T00:00:00"/>
    <n v="1967"/>
    <n v="99"/>
    <n v="364.32"/>
    <n v="1602.68"/>
  </r>
  <r>
    <s v="Dotty Strutley"/>
    <x v="4"/>
    <s v="70% Dark Bites"/>
    <d v="2022-01-25T00:00:00"/>
    <n v="4809"/>
    <n v="535"/>
    <n v="2696.4"/>
    <n v="2112.6"/>
  </r>
  <r>
    <s v="Gunar Cockshoot"/>
    <x v="1"/>
    <s v="Peanut Butter Cubes"/>
    <d v="2022-01-25T00:00:00"/>
    <n v="3451"/>
    <n v="203"/>
    <n v="537.94999999999993"/>
    <n v="2913.05"/>
  </r>
  <r>
    <s v="Husein Augar"/>
    <x v="4"/>
    <s v="Milk Bars"/>
    <d v="2022-01-25T00:00:00"/>
    <n v="4186"/>
    <n v="247"/>
    <n v="1299.22"/>
    <n v="2886.7799999999997"/>
  </r>
  <r>
    <s v="Dennison Crosswaite"/>
    <x v="5"/>
    <s v="Drinking Coco"/>
    <d v="2022-01-25T00:00:00"/>
    <n v="14"/>
    <n v="1"/>
    <n v="9.94"/>
    <n v="4.0600000000000005"/>
  </r>
  <r>
    <s v="Madelene Upcott"/>
    <x v="2"/>
    <s v="Manuka Honey Choco"/>
    <d v="2022-01-25T00:00:00"/>
    <n v="5649"/>
    <n v="257"/>
    <n v="1747.6"/>
    <n v="3901.4"/>
  </r>
  <r>
    <s v="Curtice Advani"/>
    <x v="4"/>
    <s v="Caramel Stuffed Bars"/>
    <d v="2022-01-25T00:00:00"/>
    <n v="4396"/>
    <n v="294"/>
    <n v="2478.42"/>
    <n v="1917.58"/>
  </r>
  <r>
    <s v="Camilla Castle"/>
    <x v="4"/>
    <s v="After Nines"/>
    <d v="2022-01-25T00:00:00"/>
    <n v="4669"/>
    <n v="260"/>
    <n v="2659.8"/>
    <n v="2009.1999999999998"/>
  </r>
  <r>
    <s v="Wilone O'Kielt"/>
    <x v="4"/>
    <s v="Fruit &amp; Nut Bars"/>
    <d v="2022-01-25T00:00:00"/>
    <n v="9772"/>
    <n v="611"/>
    <n v="2896.1400000000003"/>
    <n v="6875.86"/>
  </r>
  <r>
    <s v="Karlen McCaffrey"/>
    <x v="2"/>
    <s v="Milk Bars"/>
    <d v="2022-01-25T00:00:00"/>
    <n v="308"/>
    <n v="19"/>
    <n v="99.94"/>
    <n v="208.06"/>
  </r>
  <r>
    <s v="Brien Boise"/>
    <x v="4"/>
    <s v="50% Dark Bites"/>
    <d v="2022-01-25T00:00:00"/>
    <n v="9380"/>
    <n v="348"/>
    <n v="2603.04"/>
    <n v="6776.96"/>
  </r>
  <r>
    <s v="Husein Augar"/>
    <x v="1"/>
    <s v="Orange Choco"/>
    <d v="2022-01-25T00:00:00"/>
    <n v="5999"/>
    <n v="316"/>
    <n v="1162.8800000000001"/>
    <n v="4836.12"/>
  </r>
  <r>
    <s v="Husein Augar"/>
    <x v="5"/>
    <s v="Fruit &amp; Nut Bars"/>
    <d v="2022-01-25T00:00:00"/>
    <n v="826"/>
    <n v="56"/>
    <n v="265.44"/>
    <n v="560.55999999999995"/>
  </r>
  <r>
    <s v="Kelci Walkden"/>
    <x v="2"/>
    <s v="Caramel Stuffed Bars"/>
    <d v="2022-01-25T00:00:00"/>
    <n v="3255"/>
    <n v="217"/>
    <n v="1829.31"/>
    <n v="1425.69"/>
  </r>
  <r>
    <s v="Karlen McCaffrey"/>
    <x v="1"/>
    <s v="Almond Choco"/>
    <d v="2022-01-25T00:00:00"/>
    <n v="3500"/>
    <n v="234"/>
    <n v="1205.1000000000001"/>
    <n v="2294.8999999999996"/>
  </r>
  <r>
    <s v="Curtice Advani"/>
    <x v="3"/>
    <s v="99% Dark &amp; Pure"/>
    <d v="2022-01-25T00:00:00"/>
    <n v="19061"/>
    <n v="770"/>
    <n v="5952.1"/>
    <n v="13108.9"/>
  </r>
  <r>
    <s v="Jehu Rudeforth"/>
    <x v="0"/>
    <s v="Spicy Special Slims"/>
    <d v="2022-01-25T00:00:00"/>
    <n v="15183"/>
    <n v="1680"/>
    <n v="13809.6"/>
    <n v="1373.3999999999996"/>
  </r>
  <r>
    <s v="Jan Morforth"/>
    <x v="0"/>
    <s v="White Choc"/>
    <d v="2022-01-25T00:00:00"/>
    <n v="4865"/>
    <n v="375"/>
    <n v="2411.25"/>
    <n v="2453.75"/>
  </r>
  <r>
    <s v="Beverie Moffet"/>
    <x v="3"/>
    <s v="Spicy Special Slims"/>
    <d v="2022-01-25T00:00:00"/>
    <n v="1512"/>
    <n v="189"/>
    <n v="1553.5800000000002"/>
    <n v="-41.580000000000155"/>
  </r>
  <r>
    <s v="Gunar Cockshoot"/>
    <x v="5"/>
    <s v="50% Dark Bites"/>
    <d v="2022-01-26T00:00:00"/>
    <n v="5789"/>
    <n v="215"/>
    <n v="1608.2"/>
    <n v="4180.8"/>
  </r>
  <r>
    <s v="Gunar Cockshoot"/>
    <x v="1"/>
    <s v="99% Dark &amp; Pure"/>
    <d v="2022-01-26T00:00:00"/>
    <n v="2310"/>
    <n v="97"/>
    <n v="749.81000000000006"/>
    <n v="1560.19"/>
  </r>
  <r>
    <s v="Rafaelita Blaksland"/>
    <x v="2"/>
    <s v="Organic Choco Syrup"/>
    <d v="2022-01-26T00:00:00"/>
    <n v="13069"/>
    <n v="595"/>
    <n v="5694.1500000000005"/>
    <n v="7374.8499999999995"/>
  </r>
  <r>
    <s v="Kelci Walkden"/>
    <x v="4"/>
    <s v="Spicy Special Slims"/>
    <d v="2022-01-26T00:00:00"/>
    <n v="10066"/>
    <n v="980"/>
    <n v="8055.6"/>
    <n v="2010.3999999999996"/>
  </r>
  <r>
    <s v="Kaine Padly"/>
    <x v="4"/>
    <s v="70% Dark Bites"/>
    <d v="2022-01-26T00:00:00"/>
    <n v="1428"/>
    <n v="159"/>
    <n v="801.36"/>
    <n v="626.64"/>
  </r>
  <r>
    <s v="Dennison Crosswaite"/>
    <x v="4"/>
    <s v="Drinking Coco"/>
    <d v="2022-01-26T00:00:00"/>
    <n v="5999"/>
    <n v="240"/>
    <n v="2385.6"/>
    <n v="3613.4"/>
  </r>
  <r>
    <s v="Kaine Padly"/>
    <x v="4"/>
    <s v="Spicy Special Slims"/>
    <d v="2022-01-26T00:00:00"/>
    <n v="7434"/>
    <n v="770"/>
    <n v="6329.4000000000005"/>
    <n v="1104.5999999999995"/>
  </r>
  <r>
    <s v="Dennison Crosswaite"/>
    <x v="1"/>
    <s v="After Nines"/>
    <d v="2022-01-26T00:00:00"/>
    <n v="63"/>
    <n v="4"/>
    <n v="40.92"/>
    <n v="22.08"/>
  </r>
  <r>
    <s v="Beverie Moffet"/>
    <x v="2"/>
    <s v="Peanut Butter Cubes"/>
    <d v="2022-01-26T00:00:00"/>
    <n v="15953"/>
    <n v="910"/>
    <n v="2411.5"/>
    <n v="13541.5"/>
  </r>
  <r>
    <s v="Beverie Moffet"/>
    <x v="4"/>
    <s v="Spicy Special Slims"/>
    <d v="2022-01-26T00:00:00"/>
    <n v="1918"/>
    <n v="214"/>
    <n v="1759.0800000000002"/>
    <n v="158.91999999999985"/>
  </r>
  <r>
    <s v="Dennison Crosswaite"/>
    <x v="4"/>
    <s v="Spicy Special Slims"/>
    <d v="2022-01-26T00:00:00"/>
    <n v="392"/>
    <n v="40"/>
    <n v="328.8"/>
    <n v="63.199999999999989"/>
  </r>
  <r>
    <s v="Curtice Advani"/>
    <x v="1"/>
    <s v="Orange Choco"/>
    <d v="2022-01-26T00:00:00"/>
    <n v="16121"/>
    <n v="910"/>
    <n v="3348.8"/>
    <n v="12772.2"/>
  </r>
  <r>
    <s v="Camilla Castle"/>
    <x v="0"/>
    <s v="Drinking Coco"/>
    <d v="2022-01-26T00:00:00"/>
    <n v="7630"/>
    <n v="294"/>
    <n v="2922.3599999999997"/>
    <n v="4707.6400000000003"/>
  </r>
  <r>
    <s v="Wilone O'Kielt"/>
    <x v="4"/>
    <s v="After Nines"/>
    <d v="2022-01-26T00:00:00"/>
    <n v="4319"/>
    <n v="255"/>
    <n v="2608.65"/>
    <n v="1710.35"/>
  </r>
  <r>
    <s v="Jan Morforth"/>
    <x v="2"/>
    <s v="Manuka Honey Choco"/>
    <d v="2022-01-26T00:00:00"/>
    <n v="5530"/>
    <n v="241"/>
    <n v="1638.8"/>
    <n v="3891.2"/>
  </r>
  <r>
    <s v="Dennison Crosswaite"/>
    <x v="3"/>
    <s v="Smooth Sliky Salty"/>
    <d v="2022-01-26T00:00:00"/>
    <n v="1596"/>
    <n v="266"/>
    <n v="734.16"/>
    <n v="861.84"/>
  </r>
  <r>
    <s v="Mallorie Waber"/>
    <x v="4"/>
    <s v="Fruit &amp; Nut Bars"/>
    <d v="2022-01-26T00:00:00"/>
    <n v="1855"/>
    <n v="116"/>
    <n v="549.84"/>
    <n v="1305.1599999999999"/>
  </r>
  <r>
    <s v="Ches Bonnell"/>
    <x v="1"/>
    <s v="Choco Coated Almonds"/>
    <d v="2022-01-26T00:00:00"/>
    <n v="8092"/>
    <n v="675"/>
    <n v="2241"/>
    <n v="5851"/>
  </r>
  <r>
    <s v="Camilla Castle"/>
    <x v="5"/>
    <s v="Milk Bars"/>
    <d v="2022-01-26T00:00:00"/>
    <n v="10094"/>
    <n v="673"/>
    <n v="3539.98"/>
    <n v="6554.02"/>
  </r>
  <r>
    <s v="Andria Kimpton"/>
    <x v="1"/>
    <s v="Organic Choco Syrup"/>
    <d v="2022-01-26T00:00:00"/>
    <n v="3815"/>
    <n v="159"/>
    <n v="1521.63"/>
    <n v="2293.37"/>
  </r>
  <r>
    <s v="Karlen McCaffrey"/>
    <x v="3"/>
    <s v="Choco Coated Almonds"/>
    <d v="2022-01-26T00:00:00"/>
    <n v="18536"/>
    <n v="1540"/>
    <n v="5112.8"/>
    <n v="13423.2"/>
  </r>
  <r>
    <s v="Gunar Cockshoot"/>
    <x v="3"/>
    <s v="Orange Choco"/>
    <d v="2022-01-26T00:00:00"/>
    <n v="4319"/>
    <n v="216"/>
    <n v="794.88"/>
    <n v="3524.12"/>
  </r>
  <r>
    <s v="Karlen McCaffrey"/>
    <x v="2"/>
    <s v="70% Dark Bites"/>
    <d v="2022-01-26T00:00:00"/>
    <n v="56"/>
    <n v="7"/>
    <n v="35.28"/>
    <n v="20.72"/>
  </r>
  <r>
    <s v="Mallorie Waber"/>
    <x v="3"/>
    <s v="Smooth Sliky Salty"/>
    <d v="2022-01-26T00:00:00"/>
    <n v="9107"/>
    <n v="1540"/>
    <n v="4250.3999999999996"/>
    <n v="4856.6000000000004"/>
  </r>
  <r>
    <s v="Camilla Castle"/>
    <x v="0"/>
    <s v="Raspberry Choco"/>
    <d v="2022-01-26T00:00:00"/>
    <n v="1127"/>
    <n v="52"/>
    <n v="200.20000000000002"/>
    <n v="926.8"/>
  </r>
  <r>
    <s v="Barr Faughny"/>
    <x v="5"/>
    <s v="50% Dark Bites"/>
    <d v="2022-01-26T00:00:00"/>
    <n v="3171"/>
    <n v="118"/>
    <n v="882.6400000000001"/>
    <n v="2288.3599999999997"/>
  </r>
  <r>
    <s v="Wilone O'Kielt"/>
    <x v="1"/>
    <s v="After Nines"/>
    <d v="2022-01-26T00:00:00"/>
    <n v="3787"/>
    <n v="211"/>
    <n v="2158.5300000000002"/>
    <n v="1628.4699999999998"/>
  </r>
  <r>
    <s v="Roddy Speechley"/>
    <x v="4"/>
    <s v="Organic Choco Syrup"/>
    <d v="2022-01-26T00:00:00"/>
    <n v="3374"/>
    <n v="141"/>
    <n v="1349.3700000000001"/>
    <n v="2024.6299999999999"/>
  </r>
  <r>
    <s v="Jehu Rudeforth"/>
    <x v="1"/>
    <s v="Spicy Special Slims"/>
    <d v="2022-01-26T00:00:00"/>
    <n v="5222"/>
    <n v="653"/>
    <n v="5367.6600000000008"/>
    <n v="-145.66000000000076"/>
  </r>
  <r>
    <s v="Rafaelita Blaksland"/>
    <x v="3"/>
    <s v="Orange Choco"/>
    <d v="2022-01-26T00:00:00"/>
    <n v="11683"/>
    <n v="650"/>
    <n v="2392"/>
    <n v="9291"/>
  </r>
  <r>
    <s v="Beverie Moffet"/>
    <x v="4"/>
    <s v="99% Dark &amp; Pure"/>
    <d v="2022-01-26T00:00:00"/>
    <n v="6664"/>
    <n v="278"/>
    <n v="2148.94"/>
    <n v="4515.0599999999995"/>
  </r>
  <r>
    <s v="Andria Kimpton"/>
    <x v="2"/>
    <s v="Baker's Choco Chips"/>
    <d v="2022-01-26T00:00:00"/>
    <n v="10794"/>
    <n v="470"/>
    <n v="5832.7"/>
    <n v="4961.3"/>
  </r>
  <r>
    <s v="Jan Morforth"/>
    <x v="3"/>
    <s v="Spicy Special Slims"/>
    <d v="2022-01-26T00:00:00"/>
    <n v="2954"/>
    <n v="296"/>
    <n v="2433.1200000000003"/>
    <n v="520.87999999999965"/>
  </r>
  <r>
    <s v="Mallorie Waber"/>
    <x v="1"/>
    <s v="Fruit &amp; Nut Bars"/>
    <d v="2022-01-26T00:00:00"/>
    <n v="1470"/>
    <n v="105"/>
    <n v="497.70000000000005"/>
    <n v="972.3"/>
  </r>
  <r>
    <s v="Husein Augar"/>
    <x v="1"/>
    <s v="Eclairs"/>
    <d v="2022-01-26T00:00:00"/>
    <n v="5649"/>
    <n v="840"/>
    <n v="5300.4"/>
    <n v="348.60000000000036"/>
  </r>
  <r>
    <s v="Van Tuxwell"/>
    <x v="2"/>
    <s v="Fruit &amp; Nut Bars"/>
    <d v="2022-01-26T00:00:00"/>
    <n v="4746"/>
    <n v="339"/>
    <n v="1606.8600000000001"/>
    <n v="3139.14"/>
  </r>
  <r>
    <s v="Brien Boise"/>
    <x v="4"/>
    <s v="Mint Chip Choco"/>
    <d v="2022-01-26T00:00:00"/>
    <n v="1736"/>
    <n v="124"/>
    <n v="709.28"/>
    <n v="1026.72"/>
  </r>
  <r>
    <s v="Curtice Advani"/>
    <x v="0"/>
    <s v="85% Dark Bars"/>
    <d v="2022-01-26T00:00:00"/>
    <n v="1225"/>
    <n v="62"/>
    <n v="651.62"/>
    <n v="573.38"/>
  </r>
  <r>
    <s v="Wilone O'Kielt"/>
    <x v="0"/>
    <s v="Milk Bars"/>
    <d v="2022-01-26T00:00:00"/>
    <n v="7805"/>
    <n v="488"/>
    <n v="2566.88"/>
    <n v="5238.12"/>
  </r>
  <r>
    <s v="Jehu Rudeforth"/>
    <x v="0"/>
    <s v="Milk Bars"/>
    <d v="2022-01-26T00:00:00"/>
    <n v="7889"/>
    <n v="494"/>
    <n v="2598.44"/>
    <n v="5290.5599999999995"/>
  </r>
  <r>
    <s v="Beverie Moffet"/>
    <x v="1"/>
    <s v="Smooth Sliky Salty"/>
    <d v="2022-01-26T00:00:00"/>
    <n v="5922"/>
    <n v="770"/>
    <n v="2125.1999999999998"/>
    <n v="3796.8"/>
  </r>
  <r>
    <s v="Marney O'Breen"/>
    <x v="3"/>
    <s v="Drinking Coco"/>
    <d v="2022-01-26T00:00:00"/>
    <n v="4494"/>
    <n v="167"/>
    <n v="1659.98"/>
    <n v="2834.02"/>
  </r>
  <r>
    <s v="Kelci Walkden"/>
    <x v="5"/>
    <s v="Caramel Stuffed Bars"/>
    <d v="2022-01-26T00:00:00"/>
    <n v="4396"/>
    <n v="275"/>
    <n v="2318.25"/>
    <n v="2077.75"/>
  </r>
  <r>
    <s v="Ches Bonnell"/>
    <x v="4"/>
    <s v="Drinking Coco"/>
    <d v="2022-01-26T00:00:00"/>
    <n v="11627"/>
    <n v="466"/>
    <n v="4632.04"/>
    <n v="6994.96"/>
  </r>
  <r>
    <s v="Husein Augar"/>
    <x v="1"/>
    <s v="50% Dark Bites"/>
    <d v="2022-01-26T00:00:00"/>
    <n v="2863"/>
    <n v="107"/>
    <n v="800.36"/>
    <n v="2062.64"/>
  </r>
  <r>
    <s v="Gunar Cockshoot"/>
    <x v="5"/>
    <s v="Smooth Sliky Salty"/>
    <d v="2022-01-26T00:00:00"/>
    <n v="7609"/>
    <n v="980"/>
    <n v="2704.7999999999997"/>
    <n v="4904.2000000000007"/>
  </r>
  <r>
    <s v="Barr Faughny"/>
    <x v="4"/>
    <s v="White Choc"/>
    <d v="2022-01-26T00:00:00"/>
    <n v="6104"/>
    <n v="509"/>
    <n v="3272.87"/>
    <n v="2831.13"/>
  </r>
  <r>
    <s v="Ches Bonnell"/>
    <x v="3"/>
    <s v="Eclairs"/>
    <d v="2022-01-26T00:00:00"/>
    <n v="420"/>
    <n v="70"/>
    <n v="441.7"/>
    <n v="-21.699999999999989"/>
  </r>
  <r>
    <s v="Barr Faughny"/>
    <x v="0"/>
    <s v="Organic Choco Syrup"/>
    <d v="2022-01-26T00:00:00"/>
    <n v="1575"/>
    <n v="72"/>
    <n v="689.04"/>
    <n v="885.96"/>
  </r>
  <r>
    <s v="Rafaelita Blaksland"/>
    <x v="0"/>
    <s v="Smooth Sliky Salty"/>
    <d v="2022-01-26T00:00:00"/>
    <n v="2639"/>
    <n v="377"/>
    <n v="1040.52"/>
    <n v="1598.48"/>
  </r>
  <r>
    <s v="Jan Morforth"/>
    <x v="2"/>
    <s v="Organic Choco Syrup"/>
    <d v="2022-01-26T00:00:00"/>
    <n v="19488"/>
    <n v="910"/>
    <n v="8708.7000000000007"/>
    <n v="10779.3"/>
  </r>
  <r>
    <s v="Mallorie Waber"/>
    <x v="4"/>
    <s v="Organic Choco Syrup"/>
    <d v="2022-01-26T00:00:00"/>
    <n v="14119"/>
    <n v="589"/>
    <n v="5636.7300000000005"/>
    <n v="8482.27"/>
  </r>
  <r>
    <s v="Jehu Rudeforth"/>
    <x v="4"/>
    <s v="Raspberry Choco"/>
    <d v="2022-01-26T00:00:00"/>
    <n v="973"/>
    <n v="49"/>
    <n v="188.65"/>
    <n v="784.35"/>
  </r>
  <r>
    <s v="Gigi Bohling"/>
    <x v="0"/>
    <s v="Raspberry Choco"/>
    <d v="2022-01-26T00:00:00"/>
    <n v="13230"/>
    <n v="630"/>
    <n v="2425.5"/>
    <n v="10804.5"/>
  </r>
  <r>
    <s v="Dotty Strutley"/>
    <x v="3"/>
    <s v="Raspberry Choco"/>
    <d v="2022-01-26T00:00:00"/>
    <n v="1687"/>
    <n v="77"/>
    <n v="296.45"/>
    <n v="1390.55"/>
  </r>
  <r>
    <s v="Roddy Speechley"/>
    <x v="3"/>
    <s v="50% Dark Bites"/>
    <d v="2022-01-26T00:00:00"/>
    <n v="8659"/>
    <n v="334"/>
    <n v="2498.3200000000002"/>
    <n v="6160.68"/>
  </r>
  <r>
    <s v="Beverie Moffet"/>
    <x v="0"/>
    <s v="Mint Chip Choco"/>
    <d v="2022-01-26T00:00:00"/>
    <n v="6951"/>
    <n v="535"/>
    <n v="3060.2"/>
    <n v="3890.8"/>
  </r>
  <r>
    <s v="Madelene Upcott"/>
    <x v="2"/>
    <s v="White Choc"/>
    <d v="2022-01-26T00:00:00"/>
    <n v="2142"/>
    <n v="165"/>
    <n v="1060.95"/>
    <n v="1081.05"/>
  </r>
  <r>
    <s v="Jan Morforth"/>
    <x v="0"/>
    <s v="Drinking Coco"/>
    <d v="2022-01-26T00:00:00"/>
    <n v="11536"/>
    <n v="444"/>
    <n v="4413.3599999999997"/>
    <n v="7122.64"/>
  </r>
  <r>
    <s v="Andria Kimpton"/>
    <x v="2"/>
    <s v="Spicy Special Slims"/>
    <d v="2022-01-27T00:00:00"/>
    <n v="3178"/>
    <n v="354"/>
    <n v="2909.88"/>
    <n v="268.11999999999989"/>
  </r>
  <r>
    <s v="Gigi Bohling"/>
    <x v="0"/>
    <s v="Manuka Honey Choco"/>
    <d v="2022-01-27T00:00:00"/>
    <n v="4970"/>
    <n v="217"/>
    <n v="1475.6"/>
    <n v="3494.4"/>
  </r>
  <r>
    <s v="Dennison Crosswaite"/>
    <x v="2"/>
    <s v="Organic Choco Syrup"/>
    <d v="2022-01-27T00:00:00"/>
    <n v="4606"/>
    <n v="210"/>
    <n v="2009.7"/>
    <n v="2596.3000000000002"/>
  </r>
  <r>
    <s v="Gigi Bohling"/>
    <x v="4"/>
    <s v="Smooth Sliky Salty"/>
    <d v="2022-01-27T00:00:00"/>
    <n v="6615"/>
    <n v="840"/>
    <n v="2318.3999999999996"/>
    <n v="4296.6000000000004"/>
  </r>
  <r>
    <s v="Curtice Advani"/>
    <x v="4"/>
    <s v="99% Dark &amp; Pure"/>
    <d v="2022-01-27T00:00:00"/>
    <n v="3360"/>
    <n v="140"/>
    <n v="1082.2"/>
    <n v="2277.8000000000002"/>
  </r>
  <r>
    <s v="Beverie Moffet"/>
    <x v="1"/>
    <s v="After Nines"/>
    <d v="2022-01-27T00:00:00"/>
    <n v="2324"/>
    <n v="137"/>
    <n v="1401.51"/>
    <n v="922.49"/>
  </r>
  <r>
    <s v="Jehu Rudeforth"/>
    <x v="0"/>
    <s v="White Choc"/>
    <d v="2022-01-27T00:00:00"/>
    <n v="1771"/>
    <n v="161"/>
    <n v="1035.23"/>
    <n v="735.77"/>
  </r>
  <r>
    <s v="Oby Sorrel"/>
    <x v="5"/>
    <s v="Mint Chip Choco"/>
    <d v="2022-01-27T00:00:00"/>
    <n v="11956"/>
    <n v="840"/>
    <n v="4804.8"/>
    <n v="7151.2"/>
  </r>
  <r>
    <s v="Curtice Advani"/>
    <x v="1"/>
    <s v="70% Dark Bites"/>
    <d v="2022-01-27T00:00:00"/>
    <n v="8239"/>
    <n v="910"/>
    <n v="4586.3999999999996"/>
    <n v="3652.6000000000004"/>
  </r>
  <r>
    <s v="Jehu Rudeforth"/>
    <x v="0"/>
    <s v="Eclairs"/>
    <d v="2022-01-27T00:00:00"/>
    <n v="448"/>
    <n v="64"/>
    <n v="403.84"/>
    <n v="44.160000000000025"/>
  </r>
  <r>
    <s v="Ches Bonnell"/>
    <x v="4"/>
    <s v="Eclairs"/>
    <d v="2022-01-27T00:00:00"/>
    <n v="546"/>
    <n v="69"/>
    <n v="435.39"/>
    <n v="110.61000000000001"/>
  </r>
  <r>
    <s v="Kaine Padly"/>
    <x v="2"/>
    <s v="70% Dark Bites"/>
    <d v="2022-01-27T00:00:00"/>
    <n v="6867"/>
    <n v="770"/>
    <n v="3880.8"/>
    <n v="2986.2"/>
  </r>
  <r>
    <s v="Marney O'Breen"/>
    <x v="0"/>
    <s v="99% Dark &amp; Pure"/>
    <d v="2022-01-27T00:00:00"/>
    <n v="6328"/>
    <n v="288"/>
    <n v="2226.2400000000002"/>
    <n v="4101.76"/>
  </r>
  <r>
    <s v="Mallorie Waber"/>
    <x v="4"/>
    <s v="Choco Coated Almonds"/>
    <d v="2022-01-27T00:00:00"/>
    <n v="1330"/>
    <n v="133"/>
    <n v="441.56"/>
    <n v="888.44"/>
  </r>
  <r>
    <s v="Gunar Cockshoot"/>
    <x v="5"/>
    <s v="Eclairs"/>
    <d v="2022-01-27T00:00:00"/>
    <n v="1778"/>
    <n v="254"/>
    <n v="1602.74"/>
    <n v="175.26"/>
  </r>
  <r>
    <s v="Kelci Walkden"/>
    <x v="5"/>
    <s v="Organic Choco Syrup"/>
    <d v="2022-01-27T00:00:00"/>
    <n v="4963"/>
    <n v="207"/>
    <n v="1980.99"/>
    <n v="2982.01"/>
  </r>
  <r>
    <s v="Gigi Bohling"/>
    <x v="2"/>
    <s v="Baker's Choco Chips"/>
    <d v="2022-01-27T00:00:00"/>
    <n v="11900"/>
    <n v="496"/>
    <n v="6155.36"/>
    <n v="5744.64"/>
  </r>
  <r>
    <s v="Jan Morforth"/>
    <x v="0"/>
    <s v="Orange Choco"/>
    <d v="2022-01-27T00:00:00"/>
    <n v="12600"/>
    <n v="630"/>
    <n v="2318.4"/>
    <n v="10281.6"/>
  </r>
  <r>
    <s v="Curtice Advani"/>
    <x v="3"/>
    <s v="Fruit &amp; Nut Bars"/>
    <d v="2022-01-27T00:00:00"/>
    <n v="2772"/>
    <n v="185"/>
    <n v="876.90000000000009"/>
    <n v="1895.1"/>
  </r>
  <r>
    <s v="Curtice Advani"/>
    <x v="3"/>
    <s v="Organic Choco Syrup"/>
    <d v="2022-01-27T00:00:00"/>
    <n v="2940"/>
    <n v="123"/>
    <n v="1177.1100000000001"/>
    <n v="1762.8899999999999"/>
  </r>
  <r>
    <s v="Brien Boise"/>
    <x v="4"/>
    <s v="Organic Choco Syrup"/>
    <d v="2022-01-27T00:00:00"/>
    <n v="3311"/>
    <n v="144"/>
    <n v="1378.08"/>
    <n v="1932.92"/>
  </r>
  <r>
    <s v="Gigi Bohling"/>
    <x v="1"/>
    <s v="Milk Bars"/>
    <d v="2022-01-27T00:00:00"/>
    <n v="8015"/>
    <n v="472"/>
    <n v="2482.7199999999998"/>
    <n v="5532.2800000000007"/>
  </r>
  <r>
    <s v="Roddy Speechley"/>
    <x v="1"/>
    <s v="Organic Choco Syrup"/>
    <d v="2022-01-27T00:00:00"/>
    <n v="6076"/>
    <n v="265"/>
    <n v="2536.0500000000002"/>
    <n v="3539.95"/>
  </r>
  <r>
    <s v="Mallorie Waber"/>
    <x v="5"/>
    <s v="50% Dark Bites"/>
    <d v="2022-01-27T00:00:00"/>
    <n v="2002"/>
    <n v="75"/>
    <n v="561"/>
    <n v="1441"/>
  </r>
  <r>
    <s v="Rafaelita Blaksland"/>
    <x v="3"/>
    <s v="99% Dark &amp; Pure"/>
    <d v="2022-01-27T00:00:00"/>
    <n v="1267"/>
    <n v="53"/>
    <n v="409.69"/>
    <n v="857.31"/>
  </r>
  <r>
    <s v="Madelene Upcott"/>
    <x v="3"/>
    <s v="Milk Bars"/>
    <d v="2022-01-28T00:00:00"/>
    <n v="20048"/>
    <n v="1190"/>
    <n v="6259.4"/>
    <n v="13788.6"/>
  </r>
  <r>
    <s v="Van Tuxwell"/>
    <x v="2"/>
    <s v="Mint Chip Choco"/>
    <d v="2022-01-28T00:00:00"/>
    <n v="686"/>
    <n v="58"/>
    <n v="331.76"/>
    <n v="354.24"/>
  </r>
  <r>
    <s v="Curtice Advani"/>
    <x v="3"/>
    <s v="Mint Chip Choco"/>
    <d v="2022-01-28T00:00:00"/>
    <n v="2212"/>
    <n v="158"/>
    <n v="903.76"/>
    <n v="1308.24"/>
  </r>
  <r>
    <s v="Kelci Walkden"/>
    <x v="4"/>
    <s v="50% Dark Bites"/>
    <d v="2022-01-28T00:00:00"/>
    <n v="1533"/>
    <n v="62"/>
    <n v="463.76000000000005"/>
    <n v="1069.24"/>
  </r>
  <r>
    <s v="Barr Faughny"/>
    <x v="0"/>
    <s v="After Nines"/>
    <d v="2022-01-28T00:00:00"/>
    <n v="1414"/>
    <n v="84"/>
    <n v="859.32"/>
    <n v="554.67999999999995"/>
  </r>
  <r>
    <s v="Curtice Advani"/>
    <x v="0"/>
    <s v="Mint Chip Choco"/>
    <d v="2022-01-28T00:00:00"/>
    <n v="42"/>
    <n v="3"/>
    <n v="17.16"/>
    <n v="24.84"/>
  </r>
  <r>
    <s v="Jehu Rudeforth"/>
    <x v="0"/>
    <s v="After Nines"/>
    <d v="2022-01-28T00:00:00"/>
    <n v="12236"/>
    <n v="770"/>
    <n v="7877.1"/>
    <n v="4358.8999999999996"/>
  </r>
  <r>
    <s v="Kelci Walkden"/>
    <x v="5"/>
    <s v="85% Dark Bars"/>
    <d v="2022-01-28T00:00:00"/>
    <n v="3766"/>
    <n v="189"/>
    <n v="1986.3899999999999"/>
    <n v="1779.6100000000001"/>
  </r>
  <r>
    <s v="Kelci Walkden"/>
    <x v="5"/>
    <s v="Manuka Honey Choco"/>
    <d v="2022-01-28T00:00:00"/>
    <n v="2030"/>
    <n v="93"/>
    <n v="632.4"/>
    <n v="1397.6"/>
  </r>
  <r>
    <s v="Andria Kimpton"/>
    <x v="1"/>
    <s v="Eclairs"/>
    <d v="2022-01-28T00:00:00"/>
    <n v="651"/>
    <n v="109"/>
    <n v="687.79"/>
    <n v="-36.789999999999964"/>
  </r>
  <r>
    <s v="Rafaelita Blaksland"/>
    <x v="3"/>
    <s v="White Choc"/>
    <d v="2022-01-28T00:00:00"/>
    <n v="3822"/>
    <n v="319"/>
    <n v="2051.17"/>
    <n v="1770.83"/>
  </r>
  <r>
    <s v="Gigi Bohling"/>
    <x v="0"/>
    <s v="Eclairs"/>
    <d v="2022-01-28T00:00:00"/>
    <n v="420"/>
    <n v="53"/>
    <n v="334.43"/>
    <n v="85.57"/>
  </r>
  <r>
    <s v="Wilone O'Kielt"/>
    <x v="5"/>
    <s v="Peanut Butter Cubes"/>
    <d v="2022-01-28T00:00:00"/>
    <n v="3570"/>
    <n v="199"/>
    <n v="527.35"/>
    <n v="3042.65"/>
  </r>
  <r>
    <s v="Dennison Crosswaite"/>
    <x v="2"/>
    <s v="Manuka Honey Choco"/>
    <d v="2022-01-28T00:00:00"/>
    <n v="17962"/>
    <n v="840"/>
    <n v="5712"/>
    <n v="12250"/>
  </r>
  <r>
    <s v="Mallorie Waber"/>
    <x v="5"/>
    <s v="85% Dark Bars"/>
    <d v="2022-01-28T00:00:00"/>
    <n v="5649"/>
    <n v="314"/>
    <n v="3300.14"/>
    <n v="2348.86"/>
  </r>
  <r>
    <s v="Curtice Advani"/>
    <x v="3"/>
    <s v="Raspberry Choco"/>
    <d v="2022-01-28T00:00:00"/>
    <n v="1344"/>
    <n v="62"/>
    <n v="238.70000000000002"/>
    <n v="1105.3"/>
  </r>
  <r>
    <s v="Camilla Castle"/>
    <x v="4"/>
    <s v="White Choc"/>
    <d v="2022-01-28T00:00:00"/>
    <n v="5341"/>
    <n v="411"/>
    <n v="2642.73"/>
    <n v="2698.27"/>
  </r>
  <r>
    <s v="Ches Bonnell"/>
    <x v="0"/>
    <s v="After Nines"/>
    <d v="2022-01-28T00:00:00"/>
    <n v="168"/>
    <n v="10"/>
    <n v="102.30000000000001"/>
    <n v="65.699999999999989"/>
  </r>
  <r>
    <s v="Curtice Advani"/>
    <x v="1"/>
    <s v="Almond Choco"/>
    <d v="2022-01-28T00:00:00"/>
    <n v="17885"/>
    <n v="1120"/>
    <n v="5768"/>
    <n v="12117"/>
  </r>
  <r>
    <s v="Camilla Castle"/>
    <x v="4"/>
    <s v="Orange Choco"/>
    <d v="2022-01-28T00:00:00"/>
    <n v="10731"/>
    <n v="537"/>
    <n v="1976.16"/>
    <n v="8754.84"/>
  </r>
  <r>
    <s v="Kelci Walkden"/>
    <x v="3"/>
    <s v="85% Dark Bars"/>
    <d v="2022-01-28T00:00:00"/>
    <n v="6748"/>
    <n v="338"/>
    <n v="3552.38"/>
    <n v="3195.62"/>
  </r>
  <r>
    <s v="Dennison Crosswaite"/>
    <x v="2"/>
    <s v="Eclairs"/>
    <d v="2022-01-28T00:00:00"/>
    <n v="2114"/>
    <n v="353"/>
    <n v="2227.4299999999998"/>
    <n v="-113.42999999999984"/>
  </r>
  <r>
    <s v="Kelci Walkden"/>
    <x v="3"/>
    <s v="Mint Chip Choco"/>
    <d v="2022-01-28T00:00:00"/>
    <n v="12334"/>
    <n v="980"/>
    <n v="5605.5999999999995"/>
    <n v="6728.4000000000005"/>
  </r>
  <r>
    <s v="Ches Bonnell"/>
    <x v="1"/>
    <s v="Milk Bars"/>
    <d v="2022-01-28T00:00:00"/>
    <n v="2548"/>
    <n v="170"/>
    <n v="894.19999999999993"/>
    <n v="1653.8000000000002"/>
  </r>
  <r>
    <s v="Dotty Strutley"/>
    <x v="2"/>
    <s v="99% Dark &amp; Pure"/>
    <d v="2022-01-28T00:00:00"/>
    <n v="5348"/>
    <n v="233"/>
    <n v="1801.0900000000001"/>
    <n v="3546.91"/>
  </r>
  <r>
    <s v="Husein Augar"/>
    <x v="2"/>
    <s v="After Nines"/>
    <d v="2022-01-28T00:00:00"/>
    <n v="210"/>
    <n v="12"/>
    <n v="122.76"/>
    <n v="87.24"/>
  </r>
  <r>
    <s v="Mallorie Waber"/>
    <x v="2"/>
    <s v="Almond Choco"/>
    <d v="2022-01-28T00:00:00"/>
    <n v="13160"/>
    <n v="910"/>
    <n v="4686.5"/>
    <n v="8473.5"/>
  </r>
  <r>
    <s v="Kelci Walkden"/>
    <x v="4"/>
    <s v="Fruit &amp; Nut Bars"/>
    <d v="2022-01-28T00:00:00"/>
    <n v="7658"/>
    <n v="547"/>
    <n v="2592.7800000000002"/>
    <n v="5065.2199999999993"/>
  </r>
  <r>
    <s v="Wilone O'Kielt"/>
    <x v="2"/>
    <s v="Drinking Coco"/>
    <d v="2022-01-28T00:00:00"/>
    <n v="6531"/>
    <n v="242"/>
    <n v="2405.48"/>
    <n v="4125.5200000000004"/>
  </r>
  <r>
    <s v="Kaine Padly"/>
    <x v="0"/>
    <s v="Mint Chip Choco"/>
    <d v="2022-01-28T00:00:00"/>
    <n v="3213"/>
    <n v="268"/>
    <n v="1532.96"/>
    <n v="1680.04"/>
  </r>
  <r>
    <s v="Kelci Walkden"/>
    <x v="4"/>
    <s v="Manuka Honey Choco"/>
    <d v="2022-01-28T00:00:00"/>
    <n v="1708"/>
    <n v="82"/>
    <n v="557.6"/>
    <n v="1150.4000000000001"/>
  </r>
  <r>
    <s v="Gigi Bohling"/>
    <x v="0"/>
    <s v="Fruit &amp; Nut Bars"/>
    <d v="2022-01-28T00:00:00"/>
    <n v="4627"/>
    <n v="290"/>
    <n v="1374.6000000000001"/>
    <n v="3252.3999999999996"/>
  </r>
  <r>
    <s v="Ches Bonnell"/>
    <x v="5"/>
    <s v="99% Dark &amp; Pure"/>
    <d v="2022-01-28T00:00:00"/>
    <n v="1246"/>
    <n v="52"/>
    <n v="401.96000000000004"/>
    <n v="844.04"/>
  </r>
  <r>
    <s v="Andria Kimpton"/>
    <x v="1"/>
    <s v="50% Dark Bites"/>
    <d v="2022-01-28T00:00:00"/>
    <n v="10066"/>
    <n v="373"/>
    <n v="2790.04"/>
    <n v="7275.96"/>
  </r>
  <r>
    <s v="Roddy Speechley"/>
    <x v="1"/>
    <s v="Milk Bars"/>
    <d v="2022-01-28T00:00:00"/>
    <n v="4109"/>
    <n v="242"/>
    <n v="1272.9199999999998"/>
    <n v="2836.08"/>
  </r>
  <r>
    <s v="Kelci Walkden"/>
    <x v="2"/>
    <s v="Organic Choco Syrup"/>
    <d v="2022-01-28T00:00:00"/>
    <n v="4081"/>
    <n v="178"/>
    <n v="1703.46"/>
    <n v="2377.54"/>
  </r>
  <r>
    <s v="Marney O'Breen"/>
    <x v="5"/>
    <s v="Orange Choco"/>
    <d v="2022-01-28T00:00:00"/>
    <n v="1561"/>
    <n v="87"/>
    <n v="320.16000000000003"/>
    <n v="1240.8399999999999"/>
  </r>
  <r>
    <s v="Jehu Rudeforth"/>
    <x v="1"/>
    <s v="Mint Chip Choco"/>
    <d v="2022-01-28T00:00:00"/>
    <n v="2366"/>
    <n v="182"/>
    <n v="1041.04"/>
    <n v="1324.96"/>
  </r>
  <r>
    <s v="Gigi Bohling"/>
    <x v="1"/>
    <s v="Orange Choco"/>
    <d v="2022-01-28T00:00:00"/>
    <n v="154"/>
    <n v="9"/>
    <n v="33.120000000000005"/>
    <n v="120.88"/>
  </r>
  <r>
    <s v="Marney O'Breen"/>
    <x v="4"/>
    <s v="Choco Coated Almonds"/>
    <d v="2022-01-28T00:00:00"/>
    <n v="4921"/>
    <n v="411"/>
    <n v="1364.52"/>
    <n v="3556.48"/>
  </r>
  <r>
    <s v="Marney O'Breen"/>
    <x v="3"/>
    <s v="50% Dark Bites"/>
    <d v="2022-01-28T00:00:00"/>
    <n v="7483"/>
    <n v="300"/>
    <n v="2244"/>
    <n v="5239"/>
  </r>
  <r>
    <s v="Marney O'Breen"/>
    <x v="2"/>
    <s v="Mint Chip Choco"/>
    <d v="2022-01-28T00:00:00"/>
    <n v="10024"/>
    <n v="840"/>
    <n v="4804.8"/>
    <n v="5219.2"/>
  </r>
  <r>
    <s v="Gunar Cockshoot"/>
    <x v="3"/>
    <s v="Milk Bars"/>
    <d v="2022-01-28T00:00:00"/>
    <n v="8078"/>
    <n v="539"/>
    <n v="2835.14"/>
    <n v="5242.8600000000006"/>
  </r>
  <r>
    <s v="Beverie Moffet"/>
    <x v="0"/>
    <s v="Orange Choco"/>
    <d v="2022-01-28T00:00:00"/>
    <n v="3143"/>
    <n v="158"/>
    <n v="581.44000000000005"/>
    <n v="2561.56"/>
  </r>
  <r>
    <s v="Ches Bonnell"/>
    <x v="0"/>
    <s v="Choco Coated Almonds"/>
    <d v="2022-01-28T00:00:00"/>
    <n v="8568"/>
    <n v="770"/>
    <n v="2556.4"/>
    <n v="6011.6"/>
  </r>
  <r>
    <s v="Dennison Crosswaite"/>
    <x v="3"/>
    <s v="Raspberry Choco"/>
    <d v="2022-01-28T00:00:00"/>
    <n v="16135"/>
    <n v="840"/>
    <n v="3234"/>
    <n v="12901"/>
  </r>
  <r>
    <s v="Wilone O'Kielt"/>
    <x v="4"/>
    <s v="Milk Bars"/>
    <d v="2022-01-28T00:00:00"/>
    <n v="6377"/>
    <n v="376"/>
    <n v="1977.76"/>
    <n v="4399.24"/>
  </r>
  <r>
    <s v="Barr Faughny"/>
    <x v="0"/>
    <s v="Fruit &amp; Nut Bars"/>
    <d v="2022-01-28T00:00:00"/>
    <n v="77"/>
    <n v="6"/>
    <n v="28.44"/>
    <n v="48.56"/>
  </r>
  <r>
    <s v="Husein Augar"/>
    <x v="4"/>
    <s v="Baker's Choco Chips"/>
    <d v="2022-01-28T00:00:00"/>
    <n v="5383"/>
    <n v="245"/>
    <n v="3040.45"/>
    <n v="2342.5500000000002"/>
  </r>
  <r>
    <s v="Curtice Advani"/>
    <x v="0"/>
    <s v="Smooth Sliky Salty"/>
    <d v="2022-01-28T00:00:00"/>
    <n v="4515"/>
    <n v="645"/>
    <n v="1780.1999999999998"/>
    <n v="2734.8"/>
  </r>
  <r>
    <s v="Gigi Bohling"/>
    <x v="0"/>
    <s v="Almond Choco"/>
    <d v="2022-01-28T00:00:00"/>
    <n v="7119"/>
    <n v="445"/>
    <n v="2291.75"/>
    <n v="4827.25"/>
  </r>
  <r>
    <s v="Gigi Bohling"/>
    <x v="5"/>
    <s v="Milk Bars"/>
    <d v="2022-01-28T00:00:00"/>
    <n v="4529"/>
    <n v="267"/>
    <n v="1404.4199999999998"/>
    <n v="3124.58"/>
  </r>
  <r>
    <s v="Barr Faughny"/>
    <x v="1"/>
    <s v="Mint Chip Choco"/>
    <d v="2022-01-28T00:00:00"/>
    <n v="11018"/>
    <n v="840"/>
    <n v="4804.8"/>
    <n v="6213.2"/>
  </r>
  <r>
    <s v="Roddy Speechley"/>
    <x v="0"/>
    <s v="Mint Chip Choco"/>
    <d v="2022-01-28T00:00:00"/>
    <n v="1792"/>
    <n v="150"/>
    <n v="858"/>
    <n v="934"/>
  </r>
  <r>
    <s v="Gunar Cockshoot"/>
    <x v="1"/>
    <s v="Drinking Coco"/>
    <d v="2022-01-28T00:00:00"/>
    <n v="10983"/>
    <n v="440"/>
    <n v="4373.5999999999995"/>
    <n v="6609.4000000000005"/>
  </r>
  <r>
    <s v="Brien Boise"/>
    <x v="3"/>
    <s v="White Choc"/>
    <d v="2022-01-28T00:00:00"/>
    <n v="2674"/>
    <n v="244"/>
    <n v="1568.9199999999998"/>
    <n v="1105.0800000000002"/>
  </r>
  <r>
    <s v="Husein Augar"/>
    <x v="5"/>
    <s v="Organic Choco Syrup"/>
    <d v="2022-01-28T00:00:00"/>
    <n v="3136"/>
    <n v="131"/>
    <n v="1253.67"/>
    <n v="1882.33"/>
  </r>
  <r>
    <s v="Mallorie Waber"/>
    <x v="0"/>
    <s v="Milk Bars"/>
    <d v="2022-01-28T00:00:00"/>
    <n v="623"/>
    <n v="39"/>
    <n v="205.14"/>
    <n v="417.86"/>
  </r>
  <r>
    <s v="Brien Boise"/>
    <x v="5"/>
    <s v="Spicy Special Slims"/>
    <d v="2022-01-28T00:00:00"/>
    <n v="2345"/>
    <n v="294"/>
    <n v="2416.6800000000003"/>
    <n v="-71.680000000000291"/>
  </r>
  <r>
    <s v="Gigi Bohling"/>
    <x v="5"/>
    <s v="Caramel Stuffed Bars"/>
    <d v="2022-01-28T00:00:00"/>
    <n v="3031"/>
    <n v="190"/>
    <n v="1601.7"/>
    <n v="1429.3"/>
  </r>
  <r>
    <s v="Mallorie Waber"/>
    <x v="5"/>
    <s v="Organic Choco Syrup"/>
    <d v="2022-01-28T00:00:00"/>
    <n v="4046"/>
    <n v="169"/>
    <n v="1617.3300000000002"/>
    <n v="2428.67"/>
  </r>
  <r>
    <s v="Brien Boise"/>
    <x v="4"/>
    <s v="Peanut Butter Cubes"/>
    <d v="2022-01-28T00:00:00"/>
    <n v="6013"/>
    <n v="317"/>
    <n v="840.05"/>
    <n v="5172.95"/>
  </r>
  <r>
    <s v="Curtice Advani"/>
    <x v="0"/>
    <s v="Raspberry Choco"/>
    <d v="2022-01-28T00:00:00"/>
    <n v="3850"/>
    <n v="184"/>
    <n v="708.4"/>
    <n v="3141.6"/>
  </r>
  <r>
    <s v="Brien Boise"/>
    <x v="4"/>
    <s v="99% Dark &amp; Pure"/>
    <d v="2022-01-28T00:00:00"/>
    <n v="8106"/>
    <n v="338"/>
    <n v="2612.7400000000002"/>
    <n v="5493.26"/>
  </r>
  <r>
    <s v="Kaine Padly"/>
    <x v="0"/>
    <s v="Orange Choco"/>
    <d v="2022-01-28T00:00:00"/>
    <n v="714"/>
    <n v="38"/>
    <n v="139.84"/>
    <n v="574.16"/>
  </r>
  <r>
    <s v="Rafaelita Blaksland"/>
    <x v="2"/>
    <s v="Milk Bars"/>
    <d v="2022-01-28T00:00:00"/>
    <n v="105"/>
    <n v="7"/>
    <n v="36.82"/>
    <n v="68.180000000000007"/>
  </r>
  <r>
    <s v="Roddy Speechley"/>
    <x v="0"/>
    <s v="Manuka Honey Choco"/>
    <d v="2022-01-28T00:00:00"/>
    <n v="938"/>
    <n v="43"/>
    <n v="292.39999999999998"/>
    <n v="645.6"/>
  </r>
  <r>
    <s v="Oby Sorrel"/>
    <x v="4"/>
    <s v="50% Dark Bites"/>
    <d v="2022-01-28T00:00:00"/>
    <n v="5320"/>
    <n v="205"/>
    <n v="1533.4"/>
    <n v="3786.6"/>
  </r>
  <r>
    <s v="Mallorie Waber"/>
    <x v="4"/>
    <s v="Mint Chip Choco"/>
    <d v="2022-01-28T00:00:00"/>
    <n v="7784"/>
    <n v="649"/>
    <n v="3712.2799999999997"/>
    <n v="4071.7200000000003"/>
  </r>
  <r>
    <s v="Mallorie Waber"/>
    <x v="2"/>
    <s v="Spicy Special Slims"/>
    <d v="2022-01-28T00:00:00"/>
    <n v="644"/>
    <n v="81"/>
    <n v="665.82"/>
    <n v="-21.82000000000005"/>
  </r>
  <r>
    <s v="Curtice Advani"/>
    <x v="2"/>
    <s v="Organic Choco Syrup"/>
    <d v="2022-01-28T00:00:00"/>
    <n v="12320"/>
    <n v="536"/>
    <n v="5129.5200000000004"/>
    <n v="7190.48"/>
  </r>
  <r>
    <s v="Oby Sorrel"/>
    <x v="1"/>
    <s v="Peanut Butter Cubes"/>
    <d v="2022-01-31T00:00:00"/>
    <n v="9989"/>
    <n v="526"/>
    <n v="1393.8999999999999"/>
    <n v="8595.1"/>
  </r>
  <r>
    <s v="Kaine Padly"/>
    <x v="5"/>
    <s v="50% Dark Bites"/>
    <d v="2022-01-31T00:00:00"/>
    <n v="5334"/>
    <n v="198"/>
    <n v="1481.0400000000002"/>
    <n v="3852.96"/>
  </r>
  <r>
    <s v="Husein Augar"/>
    <x v="0"/>
    <s v="Eclairs"/>
    <d v="2022-01-31T00:00:00"/>
    <n v="7364"/>
    <n v="910"/>
    <n v="5742.0999999999995"/>
    <n v="1621.9000000000005"/>
  </r>
  <r>
    <s v="Husein Augar"/>
    <x v="5"/>
    <s v="Peanut Butter Cubes"/>
    <d v="2022-01-31T00:00:00"/>
    <n v="595"/>
    <n v="32"/>
    <n v="84.8"/>
    <n v="510.2"/>
  </r>
  <r>
    <s v="Wilone O'Kielt"/>
    <x v="3"/>
    <s v="After Nines"/>
    <d v="2022-01-31T00:00:00"/>
    <n v="8330"/>
    <n v="521"/>
    <n v="5329.83"/>
    <n v="3000.17"/>
  </r>
  <r>
    <s v="Dotty Strutley"/>
    <x v="3"/>
    <s v="99% Dark &amp; Pure"/>
    <d v="2022-02-01T00:00:00"/>
    <n v="840"/>
    <n v="39"/>
    <n v="301.47000000000003"/>
    <n v="538.53"/>
  </r>
  <r>
    <s v="Jehu Rudeforth"/>
    <x v="0"/>
    <s v="Caramel Stuffed Bars"/>
    <d v="2022-02-01T00:00:00"/>
    <n v="13454"/>
    <n v="1120"/>
    <n v="9441.6"/>
    <n v="4012.3999999999996"/>
  </r>
  <r>
    <s v="Mallorie Waber"/>
    <x v="4"/>
    <s v="Raspberry Choco"/>
    <d v="2022-02-01T00:00:00"/>
    <n v="3157"/>
    <n v="158"/>
    <n v="608.30000000000007"/>
    <n v="2548.6999999999998"/>
  </r>
  <r>
    <s v="Curtice Advani"/>
    <x v="5"/>
    <s v="Caramel Stuffed Bars"/>
    <d v="2022-02-01T00:00:00"/>
    <n v="2261"/>
    <n v="162"/>
    <n v="1365.6599999999999"/>
    <n v="895.34000000000015"/>
  </r>
  <r>
    <s v="Madelene Upcott"/>
    <x v="1"/>
    <s v="White Choc"/>
    <d v="2022-02-01T00:00:00"/>
    <n v="8764"/>
    <n v="516"/>
    <n v="3317.8799999999997"/>
    <n v="5446.1200000000008"/>
  </r>
  <r>
    <s v="Jehu Rudeforth"/>
    <x v="0"/>
    <s v="Organic Choco Syrup"/>
    <d v="2022-02-01T00:00:00"/>
    <n v="5761"/>
    <n v="251"/>
    <n v="2402.0700000000002"/>
    <n v="3358.93"/>
  </r>
  <r>
    <s v="Marney O'Breen"/>
    <x v="3"/>
    <s v="85% Dark Bars"/>
    <d v="2022-02-01T00:00:00"/>
    <n v="6097"/>
    <n v="266"/>
    <n v="2795.66"/>
    <n v="3301.34"/>
  </r>
  <r>
    <s v="Jehu Rudeforth"/>
    <x v="0"/>
    <s v="85% Dark Bars"/>
    <d v="2022-02-01T00:00:00"/>
    <n v="5551"/>
    <n v="265"/>
    <n v="2785.15"/>
    <n v="2765.85"/>
  </r>
  <r>
    <s v="Van Tuxwell"/>
    <x v="1"/>
    <s v="Almond Choco"/>
    <d v="2022-02-01T00:00:00"/>
    <n v="4942"/>
    <n v="215"/>
    <n v="1107.25"/>
    <n v="3834.75"/>
  </r>
  <r>
    <s v="Madelene Upcott"/>
    <x v="2"/>
    <s v="Caramel Stuffed Bars"/>
    <d v="2022-02-01T00:00:00"/>
    <n v="12383"/>
    <n v="910"/>
    <n v="7671.3"/>
    <n v="4711.7"/>
  </r>
  <r>
    <s v="Oby Sorrel"/>
    <x v="4"/>
    <s v="Almond Choco"/>
    <d v="2022-02-01T00:00:00"/>
    <n v="1393"/>
    <n v="67"/>
    <n v="345.05"/>
    <n v="1047.95"/>
  </r>
  <r>
    <s v="Jehu Rudeforth"/>
    <x v="4"/>
    <s v="Spicy Special Slims"/>
    <d v="2022-02-01T00:00:00"/>
    <n v="26138"/>
    <n v="1050"/>
    <n v="8631"/>
    <n v="17507"/>
  </r>
  <r>
    <s v="Andria Kimpton"/>
    <x v="5"/>
    <s v="50% Dark Bites"/>
    <d v="2022-02-01T00:00:00"/>
    <n v="9093"/>
    <n v="396"/>
    <n v="2962.0800000000004"/>
    <n v="6130.92"/>
  </r>
  <r>
    <s v="Camilla Castle"/>
    <x v="1"/>
    <s v="Peanut Butter Cubes"/>
    <d v="2022-02-01T00:00:00"/>
    <n v="13517"/>
    <n v="980"/>
    <n v="2597"/>
    <n v="10920"/>
  </r>
  <r>
    <s v="Oby Sorrel"/>
    <x v="2"/>
    <s v="99% Dark &amp; Pure"/>
    <d v="2022-02-01T00:00:00"/>
    <n v="13391"/>
    <n v="609"/>
    <n v="4707.5700000000006"/>
    <n v="8683.43"/>
  </r>
  <r>
    <s v="Ches Bonnell"/>
    <x v="4"/>
    <s v="Milk Bars"/>
    <d v="2022-02-01T00:00:00"/>
    <n v="1253"/>
    <n v="126"/>
    <n v="662.76"/>
    <n v="590.24"/>
  </r>
  <r>
    <s v="Oby Sorrel"/>
    <x v="5"/>
    <s v="Spicy Special Slims"/>
    <d v="2022-02-01T00:00:00"/>
    <n v="6923"/>
    <n v="289"/>
    <n v="2375.5800000000004"/>
    <n v="4547.42"/>
  </r>
  <r>
    <s v="Camilla Castle"/>
    <x v="4"/>
    <s v="Drinking Coco"/>
    <d v="2022-02-01T00:00:00"/>
    <n v="10780"/>
    <n v="490"/>
    <n v="4870.5999999999995"/>
    <n v="5909.4000000000005"/>
  </r>
  <r>
    <s v="Dennison Crosswaite"/>
    <x v="2"/>
    <s v="Orange Choco"/>
    <d v="2022-02-01T00:00:00"/>
    <n v="1197"/>
    <n v="42"/>
    <n v="154.56"/>
    <n v="1042.44"/>
  </r>
  <r>
    <s v="Curtice Advani"/>
    <x v="1"/>
    <s v="Orange Choco"/>
    <d v="2022-02-01T00:00:00"/>
    <n v="1512"/>
    <n v="61"/>
    <n v="224.48000000000002"/>
    <n v="1287.52"/>
  </r>
  <r>
    <s v="Brien Boise"/>
    <x v="4"/>
    <s v="Eclairs"/>
    <d v="2022-02-01T00:00:00"/>
    <n v="4109"/>
    <n v="165"/>
    <n v="1041.1499999999999"/>
    <n v="3067.8500000000004"/>
  </r>
  <r>
    <s v="Gunar Cockshoot"/>
    <x v="1"/>
    <s v="Caramel Stuffed Bars"/>
    <d v="2022-02-01T00:00:00"/>
    <n v="12425"/>
    <n v="1260"/>
    <n v="10621.8"/>
    <n v="1803.2000000000007"/>
  </r>
  <r>
    <s v="Roddy Speechley"/>
    <x v="0"/>
    <s v="Organic Choco Syrup"/>
    <d v="2022-02-01T00:00:00"/>
    <n v="6860"/>
    <n v="275"/>
    <n v="2631.75"/>
    <n v="4228.25"/>
  </r>
  <r>
    <s v="Curtice Advani"/>
    <x v="0"/>
    <s v="Peanut Butter Cubes"/>
    <d v="2022-02-01T00:00:00"/>
    <n v="2695"/>
    <n v="193"/>
    <n v="511.45"/>
    <n v="2183.5500000000002"/>
  </r>
  <r>
    <s v="Brien Boise"/>
    <x v="2"/>
    <s v="Organic Choco Syrup"/>
    <d v="2022-02-01T00:00:00"/>
    <n v="5726"/>
    <n v="261"/>
    <n v="2497.77"/>
    <n v="3228.23"/>
  </r>
  <r>
    <s v="Gunar Cockshoot"/>
    <x v="4"/>
    <s v="Mint Chip Choco"/>
    <d v="2022-02-01T00:00:00"/>
    <n v="10416"/>
    <n v="453"/>
    <n v="2591.16"/>
    <n v="7824.84"/>
  </r>
  <r>
    <s v="Beverie Moffet"/>
    <x v="1"/>
    <s v="Caramel Stuffed Bars"/>
    <d v="2022-02-01T00:00:00"/>
    <n v="2002"/>
    <n v="143"/>
    <n v="1205.49"/>
    <n v="796.51"/>
  </r>
  <r>
    <s v="Madelene Upcott"/>
    <x v="3"/>
    <s v="Choco Coated Almonds"/>
    <d v="2022-02-01T00:00:00"/>
    <n v="1330"/>
    <n v="84"/>
    <n v="278.88"/>
    <n v="1051.1199999999999"/>
  </r>
  <r>
    <s v="Wilone O'Kielt"/>
    <x v="4"/>
    <s v="Almond Choco"/>
    <d v="2022-02-01T00:00:00"/>
    <n v="5901"/>
    <n v="281"/>
    <n v="1447.15"/>
    <n v="4453.8500000000004"/>
  </r>
  <r>
    <s v="Brien Boise"/>
    <x v="1"/>
    <s v="Milk Bars"/>
    <d v="2022-02-01T00:00:00"/>
    <n v="10220"/>
    <n v="1120"/>
    <n v="5891.2"/>
    <n v="4328.8"/>
  </r>
  <r>
    <s v="Dotty Strutley"/>
    <x v="2"/>
    <s v="Organic Choco Syrup"/>
    <d v="2022-02-01T00:00:00"/>
    <n v="10262"/>
    <n v="428"/>
    <n v="4095.96"/>
    <n v="6166.04"/>
  </r>
  <r>
    <s v="Kaine Padly"/>
    <x v="0"/>
    <s v="After Nines"/>
    <d v="2022-02-01T00:00:00"/>
    <n v="4459"/>
    <n v="213"/>
    <n v="2178.9900000000002"/>
    <n v="2280.0099999999998"/>
  </r>
  <r>
    <s v="Rafaelita Blaksland"/>
    <x v="0"/>
    <s v="99% Dark &amp; Pure"/>
    <d v="2022-02-01T00:00:00"/>
    <n v="2387"/>
    <n v="100"/>
    <n v="773"/>
    <n v="1614"/>
  </r>
  <r>
    <s v="Jehu Rudeforth"/>
    <x v="2"/>
    <s v="50% Dark Bites"/>
    <d v="2022-02-01T00:00:00"/>
    <n v="6748"/>
    <n v="270"/>
    <n v="2019.6000000000001"/>
    <n v="4728.3999999999996"/>
  </r>
  <r>
    <s v="Gigi Bohling"/>
    <x v="1"/>
    <s v="85% Dark Bars"/>
    <d v="2022-02-01T00:00:00"/>
    <n v="5852"/>
    <n v="293"/>
    <n v="3079.43"/>
    <n v="2772.57"/>
  </r>
  <r>
    <s v="Kaine Padly"/>
    <x v="3"/>
    <s v="Milk Bars"/>
    <d v="2022-02-02T00:00:00"/>
    <n v="10157"/>
    <n v="1260"/>
    <n v="6627.5999999999995"/>
    <n v="3529.4000000000005"/>
  </r>
  <r>
    <s v="Jan Morforth"/>
    <x v="4"/>
    <s v="99% Dark &amp; Pure"/>
    <d v="2022-02-02T00:00:00"/>
    <n v="5852"/>
    <n v="217"/>
    <n v="1677.41"/>
    <n v="4174.59"/>
  </r>
  <r>
    <s v="Andria Kimpton"/>
    <x v="0"/>
    <s v="After Nines"/>
    <d v="2022-02-02T00:00:00"/>
    <n v="1974"/>
    <n v="117"/>
    <n v="1196.9100000000001"/>
    <n v="777.08999999999992"/>
  </r>
  <r>
    <s v="Madelene Upcott"/>
    <x v="2"/>
    <s v="85% Dark Bars"/>
    <d v="2022-02-02T00:00:00"/>
    <n v="2163"/>
    <n v="99"/>
    <n v="1040.49"/>
    <n v="1122.51"/>
  </r>
  <r>
    <s v="Jehu Rudeforth"/>
    <x v="5"/>
    <s v="Peanut Butter Cubes"/>
    <d v="2022-02-02T00:00:00"/>
    <n v="5789"/>
    <n v="414"/>
    <n v="1097.0999999999999"/>
    <n v="4691.8999999999996"/>
  </r>
  <r>
    <s v="Barr Faughny"/>
    <x v="2"/>
    <s v="Raspberry Choco"/>
    <d v="2022-02-02T00:00:00"/>
    <n v="1274"/>
    <n v="51"/>
    <n v="196.35"/>
    <n v="1077.6500000000001"/>
  </r>
  <r>
    <s v="Curtice Advani"/>
    <x v="2"/>
    <s v="Raspberry Choco"/>
    <d v="2022-02-02T00:00:00"/>
    <n v="8792"/>
    <n v="440"/>
    <n v="1694"/>
    <n v="7098"/>
  </r>
  <r>
    <s v="Curtice Advani"/>
    <x v="0"/>
    <s v="Eclairs"/>
    <d v="2022-02-02T00:00:00"/>
    <n v="2422"/>
    <n v="101"/>
    <n v="637.30999999999995"/>
    <n v="1784.69"/>
  </r>
  <r>
    <s v="Husein Augar"/>
    <x v="5"/>
    <s v="Eclairs"/>
    <d v="2022-02-02T00:00:00"/>
    <n v="3339"/>
    <n v="124"/>
    <n v="782.43999999999994"/>
    <n v="2556.56"/>
  </r>
  <r>
    <s v="Ches Bonnell"/>
    <x v="3"/>
    <s v="Orange Choco"/>
    <d v="2022-02-02T00:00:00"/>
    <n v="4452"/>
    <n v="159"/>
    <n v="585.12"/>
    <n v="3866.88"/>
  </r>
  <r>
    <s v="Kaine Padly"/>
    <x v="4"/>
    <s v="Smooth Sliky Salty"/>
    <d v="2022-02-02T00:00:00"/>
    <n v="8904"/>
    <n v="330"/>
    <n v="910.8"/>
    <n v="7993.2"/>
  </r>
  <r>
    <s v="Husein Augar"/>
    <x v="5"/>
    <s v="50% Dark Bites"/>
    <d v="2022-02-02T00:00:00"/>
    <n v="6412"/>
    <n v="306"/>
    <n v="2288.88"/>
    <n v="4123.12"/>
  </r>
  <r>
    <s v="Beverie Moffet"/>
    <x v="5"/>
    <s v="Smooth Sliky Salty"/>
    <d v="2022-02-02T00:00:00"/>
    <n v="2996"/>
    <n v="120"/>
    <n v="331.2"/>
    <n v="2664.8"/>
  </r>
  <r>
    <s v="Brien Boise"/>
    <x v="0"/>
    <s v="50% Dark Bites"/>
    <d v="2022-02-02T00:00:00"/>
    <n v="1729"/>
    <n v="73"/>
    <n v="546.04000000000008"/>
    <n v="1182.96"/>
  </r>
  <r>
    <s v="Curtice Advani"/>
    <x v="3"/>
    <s v="Smooth Sliky Salty"/>
    <d v="2022-02-02T00:00:00"/>
    <n v="8554"/>
    <n v="357"/>
    <n v="985.31999999999994"/>
    <n v="7568.68"/>
  </r>
  <r>
    <s v="Andria Kimpton"/>
    <x v="0"/>
    <s v="Raspberry Choco"/>
    <d v="2022-02-02T00:00:00"/>
    <n v="6790"/>
    <n v="272"/>
    <n v="1047.2"/>
    <n v="5742.8"/>
  </r>
  <r>
    <s v="Gigi Bohling"/>
    <x v="4"/>
    <s v="White Choc"/>
    <d v="2022-02-02T00:00:00"/>
    <n v="4172"/>
    <n v="261"/>
    <n v="1678.23"/>
    <n v="2493.77"/>
  </r>
  <r>
    <s v="Gunar Cockshoot"/>
    <x v="4"/>
    <s v="Orange Choco"/>
    <d v="2022-02-02T00:00:00"/>
    <n v="8666"/>
    <n v="310"/>
    <n v="1140.8"/>
    <n v="7525.2"/>
  </r>
  <r>
    <s v="Brien Boise"/>
    <x v="0"/>
    <s v="Mint Chip Choco"/>
    <d v="2022-02-02T00:00:00"/>
    <n v="882"/>
    <n v="39"/>
    <n v="223.07999999999998"/>
    <n v="658.92000000000007"/>
  </r>
  <r>
    <s v="Andria Kimpton"/>
    <x v="2"/>
    <s v="70% Dark Bites"/>
    <d v="2022-02-02T00:00:00"/>
    <n v="10108"/>
    <n v="440"/>
    <n v="2217.6"/>
    <n v="7890.4"/>
  </r>
  <r>
    <s v="Dennison Crosswaite"/>
    <x v="2"/>
    <s v="Mint Chip Choco"/>
    <d v="2022-02-03T00:00:00"/>
    <n v="70"/>
    <n v="4"/>
    <n v="22.88"/>
    <n v="47.120000000000005"/>
  </r>
  <r>
    <s v="Camilla Castle"/>
    <x v="2"/>
    <s v="Spicy Special Slims"/>
    <d v="2022-02-03T00:00:00"/>
    <n v="1799"/>
    <n v="86"/>
    <n v="706.92000000000007"/>
    <n v="1092.08"/>
  </r>
  <r>
    <s v="Curtice Advani"/>
    <x v="4"/>
    <s v="Almond Choco"/>
    <d v="2022-02-03T00:00:00"/>
    <n v="399"/>
    <n v="18"/>
    <n v="92.7"/>
    <n v="306.3"/>
  </r>
  <r>
    <s v="Gunar Cockshoot"/>
    <x v="1"/>
    <s v="Orange Choco"/>
    <d v="2022-02-03T00:00:00"/>
    <n v="10920"/>
    <n v="420"/>
    <n v="1545.6000000000001"/>
    <n v="9374.4"/>
  </r>
  <r>
    <s v="Mallorie Waber"/>
    <x v="0"/>
    <s v="Almond Choco"/>
    <d v="2022-02-03T00:00:00"/>
    <n v="1148"/>
    <n v="53"/>
    <n v="272.95000000000005"/>
    <n v="875.05"/>
  </r>
  <r>
    <s v="Rafaelita Blaksland"/>
    <x v="2"/>
    <s v="Organic Choco Syrup"/>
    <d v="2022-02-03T00:00:00"/>
    <n v="1498"/>
    <n v="63"/>
    <n v="602.91"/>
    <n v="895.09"/>
  </r>
  <r>
    <s v="Roddy Speechley"/>
    <x v="1"/>
    <s v="Spicy Special Slims"/>
    <d v="2022-02-03T00:00:00"/>
    <n v="6279"/>
    <n v="252"/>
    <n v="2071.44"/>
    <n v="4207.5599999999995"/>
  </r>
  <r>
    <s v="Mallorie Waber"/>
    <x v="0"/>
    <s v="Baker's Choco Chips"/>
    <d v="2022-02-03T00:00:00"/>
    <n v="4900"/>
    <n v="223"/>
    <n v="2767.43"/>
    <n v="2132.5700000000002"/>
  </r>
  <r>
    <s v="Wilone O'Kielt"/>
    <x v="4"/>
    <s v="Choco Coated Almonds"/>
    <d v="2022-02-03T00:00:00"/>
    <n v="2849"/>
    <n v="220"/>
    <n v="730.4"/>
    <n v="2118.6"/>
  </r>
  <r>
    <s v="Marney O'Breen"/>
    <x v="0"/>
    <s v="Caramel Stuffed Bars"/>
    <d v="2022-02-03T00:00:00"/>
    <n v="5621"/>
    <n v="402"/>
    <n v="3388.8599999999997"/>
    <n v="2232.1400000000003"/>
  </r>
  <r>
    <s v="Barr Faughny"/>
    <x v="1"/>
    <s v="Caramel Stuffed Bars"/>
    <d v="2022-02-03T00:00:00"/>
    <n v="6097"/>
    <n v="509"/>
    <n v="4290.87"/>
    <n v="1806.13"/>
  </r>
  <r>
    <s v="Gigi Bohling"/>
    <x v="3"/>
    <s v="Orange Choco"/>
    <d v="2022-02-03T00:00:00"/>
    <n v="1442"/>
    <n v="49"/>
    <n v="180.32000000000002"/>
    <n v="1261.68"/>
  </r>
  <r>
    <s v="Ches Bonnell"/>
    <x v="4"/>
    <s v="Almond Choco"/>
    <d v="2022-02-03T00:00:00"/>
    <n v="2954"/>
    <n v="119"/>
    <n v="612.85"/>
    <n v="2341.15"/>
  </r>
  <r>
    <s v="Roddy Speechley"/>
    <x v="5"/>
    <s v="Raspberry Choco"/>
    <d v="2022-02-03T00:00:00"/>
    <n v="8841"/>
    <n v="443"/>
    <n v="1705.55"/>
    <n v="7135.45"/>
  </r>
  <r>
    <s v="Andria Kimpton"/>
    <x v="3"/>
    <s v="Organic Choco Syrup"/>
    <d v="2022-02-03T00:00:00"/>
    <n v="3941"/>
    <n v="152"/>
    <n v="1454.64"/>
    <n v="2486.3599999999997"/>
  </r>
  <r>
    <s v="Oby Sorrel"/>
    <x v="0"/>
    <s v="Milk Bars"/>
    <d v="2022-02-03T00:00:00"/>
    <n v="9079"/>
    <n v="1330"/>
    <n v="6995.7999999999993"/>
    <n v="2083.2000000000007"/>
  </r>
  <r>
    <s v="Beverie Moffet"/>
    <x v="2"/>
    <s v="Almond Choco"/>
    <d v="2022-02-03T00:00:00"/>
    <n v="1715"/>
    <n v="82"/>
    <n v="422.3"/>
    <n v="1292.7"/>
  </r>
  <r>
    <s v="Andria Kimpton"/>
    <x v="2"/>
    <s v="After Nines"/>
    <d v="2022-02-03T00:00:00"/>
    <n v="266"/>
    <n v="15"/>
    <n v="153.45000000000002"/>
    <n v="112.54999999999998"/>
  </r>
  <r>
    <s v="Jan Morforth"/>
    <x v="5"/>
    <s v="70% Dark Bites"/>
    <d v="2022-02-03T00:00:00"/>
    <n v="1316"/>
    <n v="60"/>
    <n v="302.39999999999998"/>
    <n v="1013.6"/>
  </r>
  <r>
    <s v="Madelene Upcott"/>
    <x v="1"/>
    <s v="Mint Chip Choco"/>
    <d v="2022-02-03T00:00:00"/>
    <n v="3948"/>
    <n v="180"/>
    <n v="1029.5999999999999"/>
    <n v="2918.4"/>
  </r>
  <r>
    <s v="Karlen McCaffrey"/>
    <x v="0"/>
    <s v="Orange Choco"/>
    <d v="2022-02-03T00:00:00"/>
    <n v="77"/>
    <n v="3"/>
    <n v="11.040000000000001"/>
    <n v="65.959999999999994"/>
  </r>
  <r>
    <s v="Karlen McCaffrey"/>
    <x v="5"/>
    <s v="Fruit &amp; Nut Bars"/>
    <d v="2022-02-03T00:00:00"/>
    <n v="4466"/>
    <n v="344"/>
    <n v="1630.5600000000002"/>
    <n v="2835.4399999999996"/>
  </r>
  <r>
    <s v="Van Tuxwell"/>
    <x v="4"/>
    <s v="Organic Choco Syrup"/>
    <d v="2022-02-03T00:00:00"/>
    <n v="4578"/>
    <n v="191"/>
    <n v="1827.8700000000001"/>
    <n v="2750.13"/>
  </r>
  <r>
    <s v="Mallorie Waber"/>
    <x v="0"/>
    <s v="Mint Chip Choco"/>
    <d v="2022-02-03T00:00:00"/>
    <n v="966"/>
    <n v="38"/>
    <n v="217.35999999999999"/>
    <n v="748.64"/>
  </r>
  <r>
    <s v="Dotty Strutley"/>
    <x v="3"/>
    <s v="70% Dark Bites"/>
    <d v="2022-02-03T00:00:00"/>
    <n v="539"/>
    <n v="29"/>
    <n v="146.16"/>
    <n v="392.84000000000003"/>
  </r>
  <r>
    <s v="Wilone O'Kielt"/>
    <x v="2"/>
    <s v="After Nines"/>
    <d v="2022-02-03T00:00:00"/>
    <n v="413"/>
    <n v="20"/>
    <n v="204.60000000000002"/>
    <n v="208.39999999999998"/>
  </r>
  <r>
    <s v="Oby Sorrel"/>
    <x v="2"/>
    <s v="Organic Choco Syrup"/>
    <d v="2022-02-03T00:00:00"/>
    <n v="217"/>
    <n v="10"/>
    <n v="95.7"/>
    <n v="121.3"/>
  </r>
  <r>
    <s v="Marney O'Breen"/>
    <x v="3"/>
    <s v="Orange Choco"/>
    <d v="2022-02-03T00:00:00"/>
    <n v="10913"/>
    <n v="390"/>
    <n v="1435.2"/>
    <n v="9477.7999999999993"/>
  </r>
  <r>
    <s v="Karlen McCaffrey"/>
    <x v="1"/>
    <s v="Organic Choco Syrup"/>
    <d v="2022-02-03T00:00:00"/>
    <n v="714"/>
    <n v="27"/>
    <n v="258.39"/>
    <n v="455.61"/>
  </r>
  <r>
    <s v="Marney O'Breen"/>
    <x v="4"/>
    <s v="Drinking Coco"/>
    <d v="2022-02-03T00:00:00"/>
    <n v="8351"/>
    <n v="418"/>
    <n v="4154.92"/>
    <n v="4196.08"/>
  </r>
  <r>
    <s v="Andria Kimpton"/>
    <x v="5"/>
    <s v="Almond Choco"/>
    <d v="2022-02-03T00:00:00"/>
    <n v="6622"/>
    <n v="255"/>
    <n v="1313.25"/>
    <n v="5308.75"/>
  </r>
  <r>
    <s v="Dennison Crosswaite"/>
    <x v="2"/>
    <s v="Baker's Choco Chips"/>
    <d v="2022-02-03T00:00:00"/>
    <n v="637"/>
    <n v="32"/>
    <n v="397.12"/>
    <n v="239.88"/>
  </r>
  <r>
    <s v="Dennison Crosswaite"/>
    <x v="3"/>
    <s v="Choco Coated Almonds"/>
    <d v="2022-02-03T00:00:00"/>
    <n v="7413"/>
    <n v="571"/>
    <n v="1895.7199999999998"/>
    <n v="5517.2800000000007"/>
  </r>
  <r>
    <s v="Kelci Walkden"/>
    <x v="1"/>
    <s v="99% Dark &amp; Pure"/>
    <d v="2022-02-03T00:00:00"/>
    <n v="8666"/>
    <n v="377"/>
    <n v="2914.21"/>
    <n v="5751.79"/>
  </r>
  <r>
    <s v="Marney O'Breen"/>
    <x v="2"/>
    <s v="Drinking Coco"/>
    <d v="2022-02-03T00:00:00"/>
    <n v="4116"/>
    <n v="229"/>
    <n v="2276.2599999999998"/>
    <n v="1839.7400000000002"/>
  </r>
  <r>
    <s v="Kaine Padly"/>
    <x v="0"/>
    <s v="White Choc"/>
    <d v="2022-02-03T00:00:00"/>
    <n v="5446"/>
    <n v="419"/>
    <n v="2694.17"/>
    <n v="2751.83"/>
  </r>
  <r>
    <s v="Roddy Speechley"/>
    <x v="0"/>
    <s v="Drinking Coco"/>
    <d v="2022-02-03T00:00:00"/>
    <n v="2695"/>
    <n v="118"/>
    <n v="1172.9199999999998"/>
    <n v="1522.0800000000002"/>
  </r>
  <r>
    <s v="Husein Augar"/>
    <x v="0"/>
    <s v="White Choc"/>
    <d v="2022-02-03T00:00:00"/>
    <n v="1897"/>
    <n v="136"/>
    <n v="874.48"/>
    <n v="1022.52"/>
  </r>
  <r>
    <s v="Jehu Rudeforth"/>
    <x v="0"/>
    <s v="Orange Choco"/>
    <d v="2022-02-03T00:00:00"/>
    <n v="8827"/>
    <n v="295"/>
    <n v="1085.6000000000001"/>
    <n v="7741.4"/>
  </r>
  <r>
    <s v="Dennison Crosswaite"/>
    <x v="0"/>
    <s v="Smooth Sliky Salty"/>
    <d v="2022-02-03T00:00:00"/>
    <n v="2464"/>
    <n v="103"/>
    <n v="284.27999999999997"/>
    <n v="2179.7200000000003"/>
  </r>
  <r>
    <s v="Oby Sorrel"/>
    <x v="3"/>
    <s v="Choco Coated Almonds"/>
    <d v="2022-02-03T00:00:00"/>
    <n v="1869"/>
    <n v="170"/>
    <n v="564.4"/>
    <n v="1304.5999999999999"/>
  </r>
  <r>
    <s v="Dotty Strutley"/>
    <x v="1"/>
    <s v="99% Dark &amp; Pure"/>
    <d v="2022-02-03T00:00:00"/>
    <n v="924"/>
    <n v="37"/>
    <n v="286.01"/>
    <n v="637.99"/>
  </r>
  <r>
    <s v="Ches Bonnell"/>
    <x v="0"/>
    <s v="After Nines"/>
    <d v="2022-02-03T00:00:00"/>
    <n v="6916"/>
    <n v="364"/>
    <n v="3723.7200000000003"/>
    <n v="3192.2799999999997"/>
  </r>
  <r>
    <s v="Oby Sorrel"/>
    <x v="4"/>
    <s v="Eclairs"/>
    <d v="2022-02-03T00:00:00"/>
    <n v="4200"/>
    <n v="183"/>
    <n v="1154.73"/>
    <n v="3045.27"/>
  </r>
  <r>
    <s v="Karlen McCaffrey"/>
    <x v="1"/>
    <s v="99% Dark &amp; Pure"/>
    <d v="2022-02-04T00:00:00"/>
    <n v="3990"/>
    <n v="167"/>
    <n v="1290.9100000000001"/>
    <n v="2699.09"/>
  </r>
  <r>
    <s v="Brien Boise"/>
    <x v="4"/>
    <s v="After Nines"/>
    <d v="2022-02-04T00:00:00"/>
    <n v="3157"/>
    <n v="186"/>
    <n v="1902.78"/>
    <n v="1254.22"/>
  </r>
  <r>
    <s v="Madelene Upcott"/>
    <x v="0"/>
    <s v="Milk Bars"/>
    <d v="2022-02-04T00:00:00"/>
    <n v="2331"/>
    <n v="212"/>
    <n v="1115.1199999999999"/>
    <n v="1215.8800000000001"/>
  </r>
  <r>
    <s v="Gigi Bohling"/>
    <x v="4"/>
    <s v="Mint Chip Choco"/>
    <d v="2022-02-04T00:00:00"/>
    <n v="2702"/>
    <n v="109"/>
    <n v="623.48"/>
    <n v="2078.52"/>
  </r>
  <r>
    <s v="Dotty Strutley"/>
    <x v="2"/>
    <s v="Baker's Choco Chips"/>
    <d v="2022-02-04T00:00:00"/>
    <n v="1638"/>
    <n v="87"/>
    <n v="1079.67"/>
    <n v="558.32999999999993"/>
  </r>
  <r>
    <s v="Dotty Strutley"/>
    <x v="5"/>
    <s v="After Nines"/>
    <d v="2022-02-04T00:00:00"/>
    <n v="6657"/>
    <n v="317"/>
    <n v="3242.9100000000003"/>
    <n v="3414.0899999999997"/>
  </r>
  <r>
    <s v="Husein Augar"/>
    <x v="2"/>
    <s v="Organic Choco Syrup"/>
    <d v="2022-02-04T00:00:00"/>
    <n v="11816"/>
    <n v="538"/>
    <n v="5148.66"/>
    <n v="6667.34"/>
  </r>
  <r>
    <s v="Rafaelita Blaksland"/>
    <x v="4"/>
    <s v="Baker's Choco Chips"/>
    <d v="2022-02-04T00:00:00"/>
    <n v="13496"/>
    <n v="614"/>
    <n v="7619.74"/>
    <n v="5876.26"/>
  </r>
  <r>
    <s v="Marney O'Breen"/>
    <x v="5"/>
    <s v="Caramel Stuffed Bars"/>
    <d v="2022-02-04T00:00:00"/>
    <n v="21882"/>
    <n v="1960"/>
    <n v="16522.8"/>
    <n v="5359.2000000000007"/>
  </r>
  <r>
    <s v="Kaine Padly"/>
    <x v="5"/>
    <s v="White Choc"/>
    <d v="2022-02-04T00:00:00"/>
    <n v="413"/>
    <n v="25"/>
    <n v="160.75"/>
    <n v="252.25"/>
  </r>
  <r>
    <s v="Mallorie Waber"/>
    <x v="0"/>
    <s v="Drinking Coco"/>
    <d v="2022-02-04T00:00:00"/>
    <n v="6825"/>
    <n v="360"/>
    <n v="3578.3999999999996"/>
    <n v="3246.6000000000004"/>
  </r>
  <r>
    <s v="Jan Morforth"/>
    <x v="5"/>
    <s v="Eclairs"/>
    <d v="2022-02-04T00:00:00"/>
    <n v="3143"/>
    <n v="143"/>
    <n v="902.32999999999993"/>
    <n v="2240.67"/>
  </r>
  <r>
    <s v="Barr Faughny"/>
    <x v="1"/>
    <s v="Almond Choco"/>
    <d v="2022-02-04T00:00:00"/>
    <n v="7658"/>
    <n v="365"/>
    <n v="1879.7500000000002"/>
    <n v="5778.25"/>
  </r>
  <r>
    <s v="Gunar Cockshoot"/>
    <x v="1"/>
    <s v="Almond Choco"/>
    <d v="2022-02-04T00:00:00"/>
    <n v="6867"/>
    <n v="299"/>
    <n v="1539.8500000000001"/>
    <n v="5327.15"/>
  </r>
  <r>
    <s v="Oby Sorrel"/>
    <x v="3"/>
    <s v="85% Dark Bars"/>
    <d v="2022-02-04T00:00:00"/>
    <n v="1974"/>
    <n v="94"/>
    <n v="987.93999999999994"/>
    <n v="986.06000000000006"/>
  </r>
  <r>
    <s v="Curtice Advani"/>
    <x v="3"/>
    <s v="Spicy Special Slims"/>
    <d v="2022-02-04T00:00:00"/>
    <n v="4095"/>
    <n v="179"/>
    <n v="1471.38"/>
    <n v="2623.62"/>
  </r>
  <r>
    <s v="Mallorie Waber"/>
    <x v="0"/>
    <s v="White Choc"/>
    <d v="2022-02-04T00:00:00"/>
    <n v="5383"/>
    <n v="385"/>
    <n v="2475.5499999999997"/>
    <n v="2907.4500000000003"/>
  </r>
  <r>
    <s v="Mallorie Waber"/>
    <x v="5"/>
    <s v="85% Dark Bars"/>
    <d v="2022-02-04T00:00:00"/>
    <n v="819"/>
    <n v="35"/>
    <n v="367.84999999999997"/>
    <n v="451.15000000000003"/>
  </r>
  <r>
    <s v="Beverie Moffet"/>
    <x v="0"/>
    <s v="70% Dark Bites"/>
    <d v="2022-02-04T00:00:00"/>
    <n v="420"/>
    <n v="18"/>
    <n v="90.72"/>
    <n v="329.28"/>
  </r>
  <r>
    <s v="Kelci Walkden"/>
    <x v="1"/>
    <s v="85% Dark Bars"/>
    <d v="2022-02-04T00:00:00"/>
    <n v="8330"/>
    <n v="417"/>
    <n v="4382.67"/>
    <n v="3947.33"/>
  </r>
  <r>
    <s v="Jan Morforth"/>
    <x v="1"/>
    <s v="Baker's Choco Chips"/>
    <d v="2022-02-04T00:00:00"/>
    <n v="1953"/>
    <n v="115"/>
    <n v="1427.15"/>
    <n v="525.84999999999991"/>
  </r>
  <r>
    <s v="Marney O'Breen"/>
    <x v="5"/>
    <s v="Smooth Sliky Salty"/>
    <d v="2022-02-04T00:00:00"/>
    <n v="12530"/>
    <n v="482"/>
    <n v="1330.32"/>
    <n v="11199.68"/>
  </r>
  <r>
    <s v="Kelci Walkden"/>
    <x v="0"/>
    <s v="Smooth Sliky Salty"/>
    <d v="2022-02-04T00:00:00"/>
    <n v="7889"/>
    <n v="304"/>
    <n v="839.04"/>
    <n v="7049.96"/>
  </r>
  <r>
    <s v="Beverie Moffet"/>
    <x v="3"/>
    <s v="99% Dark &amp; Pure"/>
    <d v="2022-02-04T00:00:00"/>
    <n v="5572"/>
    <n v="215"/>
    <n v="1661.95"/>
    <n v="3910.05"/>
  </r>
  <r>
    <s v="Kelci Walkden"/>
    <x v="3"/>
    <s v="85% Dark Bars"/>
    <d v="2022-02-04T00:00:00"/>
    <n v="8624"/>
    <n v="360"/>
    <n v="3783.6"/>
    <n v="4840.3999999999996"/>
  </r>
  <r>
    <s v="Van Tuxwell"/>
    <x v="2"/>
    <s v="Mint Chip Choco"/>
    <d v="2022-02-07T00:00:00"/>
    <n v="8463"/>
    <n v="326"/>
    <n v="1864.72"/>
    <n v="6598.28"/>
  </r>
  <r>
    <s v="Gigi Bohling"/>
    <x v="2"/>
    <s v="Milk Bars"/>
    <d v="2022-02-07T00:00:00"/>
    <n v="4102"/>
    <n v="513"/>
    <n v="2698.38"/>
    <n v="1403.62"/>
  </r>
  <r>
    <s v="Jan Morforth"/>
    <x v="2"/>
    <s v="Smooth Sliky Salty"/>
    <d v="2022-02-07T00:00:00"/>
    <n v="7322"/>
    <n v="253"/>
    <n v="698.28"/>
    <n v="6623.72"/>
  </r>
  <r>
    <s v="Gigi Bohling"/>
    <x v="1"/>
    <s v="Mint Chip Choco"/>
    <d v="2022-02-07T00:00:00"/>
    <n v="2163"/>
    <n v="84"/>
    <n v="480.47999999999996"/>
    <n v="1682.52"/>
  </r>
  <r>
    <s v="Mallorie Waber"/>
    <x v="3"/>
    <s v="Mint Chip Choco"/>
    <d v="2022-02-07T00:00:00"/>
    <n v="1834"/>
    <n v="84"/>
    <n v="480.47999999999996"/>
    <n v="1353.52"/>
  </r>
  <r>
    <s v="Oby Sorrel"/>
    <x v="2"/>
    <s v="Caramel Stuffed Bars"/>
    <d v="2022-02-07T00:00:00"/>
    <n v="3493"/>
    <n v="233"/>
    <n v="1964.1899999999998"/>
    <n v="1528.8100000000002"/>
  </r>
  <r>
    <s v="Camilla Castle"/>
    <x v="4"/>
    <s v="99% Dark &amp; Pure"/>
    <d v="2022-02-07T00:00:00"/>
    <n v="4130"/>
    <n v="180"/>
    <n v="1391.4"/>
    <n v="2738.6"/>
  </r>
  <r>
    <s v="Jan Morforth"/>
    <x v="0"/>
    <s v="Mint Chip Choco"/>
    <d v="2022-02-07T00:00:00"/>
    <n v="15449"/>
    <n v="595"/>
    <n v="3403.3999999999996"/>
    <n v="12045.6"/>
  </r>
  <r>
    <s v="Dennison Crosswaite"/>
    <x v="3"/>
    <s v="99% Dark &amp; Pure"/>
    <d v="2022-02-07T00:00:00"/>
    <n v="9807"/>
    <n v="409"/>
    <n v="3161.57"/>
    <n v="6645.43"/>
  </r>
  <r>
    <s v="Camilla Castle"/>
    <x v="0"/>
    <s v="Drinking Coco"/>
    <d v="2022-02-07T00:00:00"/>
    <n v="2114"/>
    <n v="97"/>
    <n v="964.18"/>
    <n v="1149.8200000000002"/>
  </r>
  <r>
    <s v="Wilone O'Kielt"/>
    <x v="4"/>
    <s v="After Nines"/>
    <d v="2022-02-07T00:00:00"/>
    <n v="3675"/>
    <n v="230"/>
    <n v="2352.9"/>
    <n v="1322.1"/>
  </r>
  <r>
    <s v="Wilone O'Kielt"/>
    <x v="5"/>
    <s v="Manuka Honey Choco"/>
    <d v="2022-02-07T00:00:00"/>
    <n v="9345"/>
    <n v="492"/>
    <n v="3345.6"/>
    <n v="5999.4"/>
  </r>
  <r>
    <s v="Wilone O'Kielt"/>
    <x v="5"/>
    <s v="Drinking Coco"/>
    <d v="2022-02-07T00:00:00"/>
    <n v="378"/>
    <n v="19"/>
    <n v="188.85999999999999"/>
    <n v="189.14000000000001"/>
  </r>
  <r>
    <s v="Camilla Castle"/>
    <x v="4"/>
    <s v="Eclairs"/>
    <d v="2022-02-07T00:00:00"/>
    <n v="5656"/>
    <n v="227"/>
    <n v="1432.37"/>
    <n v="4223.63"/>
  </r>
  <r>
    <s v="Van Tuxwell"/>
    <x v="5"/>
    <s v="Raspberry Choco"/>
    <d v="2022-02-07T00:00:00"/>
    <n v="11669"/>
    <n v="556"/>
    <n v="2140.6"/>
    <n v="9528.4"/>
  </r>
  <r>
    <s v="Andria Kimpton"/>
    <x v="1"/>
    <s v="70% Dark Bites"/>
    <d v="2022-02-07T00:00:00"/>
    <n v="2569"/>
    <n v="112"/>
    <n v="564.48"/>
    <n v="2004.52"/>
  </r>
  <r>
    <s v="Jan Morforth"/>
    <x v="2"/>
    <s v="Baker's Choco Chips"/>
    <d v="2022-02-07T00:00:00"/>
    <n v="476"/>
    <n v="23"/>
    <n v="285.43"/>
    <n v="190.57"/>
  </r>
  <r>
    <s v="Andria Kimpton"/>
    <x v="4"/>
    <s v="Organic Choco Syrup"/>
    <d v="2022-02-07T00:00:00"/>
    <n v="3479"/>
    <n v="129"/>
    <n v="1234.53"/>
    <n v="2244.4700000000003"/>
  </r>
  <r>
    <s v="Husein Augar"/>
    <x v="3"/>
    <s v="Smooth Sliky Salty"/>
    <d v="2022-02-08T00:00:00"/>
    <n v="10430"/>
    <n v="435"/>
    <n v="1200.5999999999999"/>
    <n v="9229.4"/>
  </r>
  <r>
    <s v="Ches Bonnell"/>
    <x v="0"/>
    <s v="Orange Choco"/>
    <d v="2022-02-08T00:00:00"/>
    <n v="1274"/>
    <n v="51"/>
    <n v="187.68"/>
    <n v="1086.32"/>
  </r>
  <r>
    <s v="Rafaelita Blaksland"/>
    <x v="5"/>
    <s v="After Nines"/>
    <d v="2022-02-08T00:00:00"/>
    <n v="2506"/>
    <n v="157"/>
    <n v="1606.1100000000001"/>
    <n v="899.88999999999987"/>
  </r>
  <r>
    <s v="Gunar Cockshoot"/>
    <x v="5"/>
    <s v="50% Dark Bites"/>
    <d v="2022-02-08T00:00:00"/>
    <n v="2149"/>
    <n v="94"/>
    <n v="703.12"/>
    <n v="1445.88"/>
  </r>
  <r>
    <s v="Rafaelita Blaksland"/>
    <x v="4"/>
    <s v="70% Dark Bites"/>
    <d v="2022-02-08T00:00:00"/>
    <n v="2884"/>
    <n v="138"/>
    <n v="695.52"/>
    <n v="2188.48"/>
  </r>
  <r>
    <s v="Kaine Padly"/>
    <x v="5"/>
    <s v="Spicy Special Slims"/>
    <d v="2022-02-08T00:00:00"/>
    <n v="602"/>
    <n v="26"/>
    <n v="213.72000000000003"/>
    <n v="388.28"/>
  </r>
  <r>
    <s v="Roddy Speechley"/>
    <x v="2"/>
    <s v="Milk Bars"/>
    <d v="2022-02-08T00:00:00"/>
    <n v="12894"/>
    <n v="1190"/>
    <n v="6259.4"/>
    <n v="6634.6"/>
  </r>
  <r>
    <s v="Roddy Speechley"/>
    <x v="2"/>
    <s v="Choco Coated Almonds"/>
    <d v="2022-02-08T00:00:00"/>
    <n v="1372"/>
    <n v="106"/>
    <n v="351.91999999999996"/>
    <n v="1020.08"/>
  </r>
  <r>
    <s v="Gunar Cockshoot"/>
    <x v="4"/>
    <s v="Choco Coated Almonds"/>
    <d v="2022-02-08T00:00:00"/>
    <n v="2254"/>
    <n v="161"/>
    <n v="534.52"/>
    <n v="1719.48"/>
  </r>
  <r>
    <s v="Barr Faughny"/>
    <x v="5"/>
    <s v="Milk Bars"/>
    <d v="2022-02-08T00:00:00"/>
    <n v="7546"/>
    <n v="1050"/>
    <n v="5523"/>
    <n v="2023"/>
  </r>
  <r>
    <s v="Gunar Cockshoot"/>
    <x v="4"/>
    <s v="Manuka Honey Choco"/>
    <d v="2022-02-08T00:00:00"/>
    <n v="3262"/>
    <n v="142"/>
    <n v="965.6"/>
    <n v="2296.4"/>
  </r>
  <r>
    <s v="Andria Kimpton"/>
    <x v="5"/>
    <s v="70% Dark Bites"/>
    <d v="2022-02-08T00:00:00"/>
    <n v="9247"/>
    <n v="403"/>
    <n v="2031.1200000000001"/>
    <n v="7215.88"/>
  </r>
  <r>
    <s v="Barr Faughny"/>
    <x v="2"/>
    <s v="50% Dark Bites"/>
    <d v="2022-02-08T00:00:00"/>
    <n v="6202"/>
    <n v="296"/>
    <n v="2214.08"/>
    <n v="3987.92"/>
  </r>
  <r>
    <s v="Oby Sorrel"/>
    <x v="0"/>
    <s v="Orange Choco"/>
    <d v="2022-02-08T00:00:00"/>
    <n v="5145"/>
    <n v="178"/>
    <n v="655.04000000000008"/>
    <n v="4489.96"/>
  </r>
  <r>
    <s v="Jehu Rudeforth"/>
    <x v="2"/>
    <s v="Peanut Butter Cubes"/>
    <d v="2022-02-08T00:00:00"/>
    <n v="8862"/>
    <n v="682"/>
    <n v="1807.3"/>
    <n v="7054.7"/>
  </r>
  <r>
    <s v="Kelci Walkden"/>
    <x v="5"/>
    <s v="Spicy Special Slims"/>
    <d v="2022-02-08T00:00:00"/>
    <n v="7238"/>
    <n v="302"/>
    <n v="2482.44"/>
    <n v="4755.5599999999995"/>
  </r>
  <r>
    <s v="Curtice Advani"/>
    <x v="3"/>
    <s v="Drinking Coco"/>
    <d v="2022-02-08T00:00:00"/>
    <n v="217"/>
    <n v="10"/>
    <n v="99.399999999999991"/>
    <n v="117.60000000000001"/>
  </r>
  <r>
    <s v="Ches Bonnell"/>
    <x v="0"/>
    <s v="85% Dark Bars"/>
    <d v="2022-02-08T00:00:00"/>
    <n v="1043"/>
    <n v="42"/>
    <n v="441.42"/>
    <n v="601.57999999999993"/>
  </r>
  <r>
    <s v="Kelci Walkden"/>
    <x v="5"/>
    <s v="85% Dark Bars"/>
    <d v="2022-02-08T00:00:00"/>
    <n v="5495"/>
    <n v="275"/>
    <n v="2890.25"/>
    <n v="2604.75"/>
  </r>
  <r>
    <s v="Beverie Moffet"/>
    <x v="4"/>
    <s v="Baker's Choco Chips"/>
    <d v="2022-02-08T00:00:00"/>
    <n v="1792"/>
    <n v="82"/>
    <n v="1017.62"/>
    <n v="774.38"/>
  </r>
  <r>
    <s v="Jan Morforth"/>
    <x v="4"/>
    <s v="Mint Chip Choco"/>
    <d v="2022-02-08T00:00:00"/>
    <n v="1113"/>
    <n v="43"/>
    <n v="245.95999999999998"/>
    <n v="867.04"/>
  </r>
  <r>
    <s v="Rafaelita Blaksland"/>
    <x v="5"/>
    <s v="White Choc"/>
    <d v="2022-02-08T00:00:00"/>
    <n v="12894"/>
    <n v="770"/>
    <n v="4951.0999999999995"/>
    <n v="7942.9000000000005"/>
  </r>
  <r>
    <s v="Beverie Moffet"/>
    <x v="4"/>
    <s v="Spicy Special Slims"/>
    <d v="2022-02-08T00:00:00"/>
    <n v="8281"/>
    <n v="377"/>
    <n v="3098.94"/>
    <n v="5182.0599999999995"/>
  </r>
  <r>
    <s v="Madelene Upcott"/>
    <x v="2"/>
    <s v="Drinking Coco"/>
    <d v="2022-02-08T00:00:00"/>
    <n v="14028"/>
    <n v="610"/>
    <n v="6063.4"/>
    <n v="7964.6"/>
  </r>
  <r>
    <s v="Husein Augar"/>
    <x v="3"/>
    <s v="Eclairs"/>
    <d v="2022-02-08T00:00:00"/>
    <n v="7126"/>
    <n v="264"/>
    <n v="1665.84"/>
    <n v="5460.16"/>
  </r>
  <r>
    <s v="Barr Faughny"/>
    <x v="3"/>
    <s v="After Nines"/>
    <d v="2022-02-08T00:00:00"/>
    <n v="2828"/>
    <n v="167"/>
    <n v="1708.41"/>
    <n v="1119.5899999999999"/>
  </r>
  <r>
    <s v="Beverie Moffet"/>
    <x v="1"/>
    <s v="Fruit &amp; Nut Bars"/>
    <d v="2022-02-08T00:00:00"/>
    <n v="1904"/>
    <n v="136"/>
    <n v="644.64"/>
    <n v="1259.3600000000001"/>
  </r>
  <r>
    <s v="Andria Kimpton"/>
    <x v="5"/>
    <s v="Mint Chip Choco"/>
    <d v="2022-02-08T00:00:00"/>
    <n v="13475"/>
    <n v="586"/>
    <n v="3351.92"/>
    <n v="10123.08"/>
  </r>
  <r>
    <s v="Roddy Speechley"/>
    <x v="4"/>
    <s v="Milk Bars"/>
    <d v="2022-02-08T00:00:00"/>
    <n v="5453"/>
    <n v="770"/>
    <n v="4050.2"/>
    <n v="1402.8000000000002"/>
  </r>
  <r>
    <s v="Mallorie Waber"/>
    <x v="1"/>
    <s v="Choco Coated Almonds"/>
    <d v="2022-02-08T00:00:00"/>
    <n v="1386"/>
    <n v="87"/>
    <n v="288.83999999999997"/>
    <n v="1097.1600000000001"/>
  </r>
  <r>
    <s v="Karlen McCaffrey"/>
    <x v="4"/>
    <s v="Raspberry Choco"/>
    <d v="2022-02-08T00:00:00"/>
    <n v="5971"/>
    <n v="272"/>
    <n v="1047.2"/>
    <n v="4923.8"/>
  </r>
  <r>
    <s v="Madelene Upcott"/>
    <x v="1"/>
    <s v="Eclairs"/>
    <d v="2022-02-08T00:00:00"/>
    <n v="3640"/>
    <n v="152"/>
    <n v="959.11999999999989"/>
    <n v="2680.88"/>
  </r>
  <r>
    <s v="Gunar Cockshoot"/>
    <x v="4"/>
    <s v="Baker's Choco Chips"/>
    <d v="2022-02-08T00:00:00"/>
    <n v="567"/>
    <n v="30"/>
    <n v="372.3"/>
    <n v="194.7"/>
  </r>
  <r>
    <s v="Jan Morforth"/>
    <x v="5"/>
    <s v="50% Dark Bites"/>
    <d v="2022-02-08T00:00:00"/>
    <n v="4823"/>
    <n v="210"/>
    <n v="1570.8000000000002"/>
    <n v="3252.2"/>
  </r>
  <r>
    <s v="Gigi Bohling"/>
    <x v="2"/>
    <s v="Eclairs"/>
    <d v="2022-02-08T00:00:00"/>
    <n v="8841"/>
    <n v="341"/>
    <n v="2151.71"/>
    <n v="6689.29"/>
  </r>
  <r>
    <s v="Roddy Speechley"/>
    <x v="2"/>
    <s v="Spicy Special Slims"/>
    <d v="2022-02-08T00:00:00"/>
    <n v="7189"/>
    <n v="327"/>
    <n v="2687.94"/>
    <n v="4501.0599999999995"/>
  </r>
  <r>
    <s v="Dennison Crosswaite"/>
    <x v="3"/>
    <s v="Orange Choco"/>
    <d v="2022-02-08T00:00:00"/>
    <n v="2695"/>
    <n v="104"/>
    <n v="382.72"/>
    <n v="2312.2799999999997"/>
  </r>
  <r>
    <s v="Husein Augar"/>
    <x v="0"/>
    <s v="85% Dark Bars"/>
    <d v="2022-02-08T00:00:00"/>
    <n v="2072"/>
    <n v="104"/>
    <n v="1093.04"/>
    <n v="978.96"/>
  </r>
  <r>
    <s v="Dotty Strutley"/>
    <x v="0"/>
    <s v="Choco Coated Almonds"/>
    <d v="2022-02-08T00:00:00"/>
    <n v="3304"/>
    <n v="301"/>
    <n v="999.31999999999994"/>
    <n v="2304.6800000000003"/>
  </r>
  <r>
    <s v="Camilla Castle"/>
    <x v="0"/>
    <s v="Fruit &amp; Nut Bars"/>
    <d v="2022-02-08T00:00:00"/>
    <n v="2387"/>
    <n v="199"/>
    <n v="943.26"/>
    <n v="1443.74"/>
  </r>
  <r>
    <s v="Rafaelita Blaksland"/>
    <x v="2"/>
    <s v="Almond Choco"/>
    <d v="2022-02-08T00:00:00"/>
    <n v="2499"/>
    <n v="100"/>
    <n v="515"/>
    <n v="1984"/>
  </r>
  <r>
    <s v="Curtice Advani"/>
    <x v="2"/>
    <s v="After Nines"/>
    <d v="2022-02-08T00:00:00"/>
    <n v="1162"/>
    <n v="59"/>
    <n v="603.57000000000005"/>
    <n v="558.42999999999995"/>
  </r>
  <r>
    <s v="Van Tuxwell"/>
    <x v="3"/>
    <s v="Fruit &amp; Nut Bars"/>
    <d v="2022-02-08T00:00:00"/>
    <n v="2373"/>
    <n v="198"/>
    <n v="938.5200000000001"/>
    <n v="1434.48"/>
  </r>
  <r>
    <s v="Oby Sorrel"/>
    <x v="5"/>
    <s v="After Nines"/>
    <d v="2022-02-08T00:00:00"/>
    <n v="8421"/>
    <n v="444"/>
    <n v="4542.12"/>
    <n v="3878.88"/>
  </r>
  <r>
    <s v="Dennison Crosswaite"/>
    <x v="2"/>
    <s v="Peanut Butter Cubes"/>
    <d v="2022-02-08T00:00:00"/>
    <n v="2807"/>
    <n v="234"/>
    <n v="620.1"/>
    <n v="2186.9"/>
  </r>
  <r>
    <s v="Camilla Castle"/>
    <x v="0"/>
    <s v="Orange Choco"/>
    <d v="2022-02-08T00:00:00"/>
    <n v="448"/>
    <n v="16"/>
    <n v="58.88"/>
    <n v="389.12"/>
  </r>
  <r>
    <s v="Dennison Crosswaite"/>
    <x v="1"/>
    <s v="Organic Choco Syrup"/>
    <d v="2022-02-08T00:00:00"/>
    <n v="9436"/>
    <n v="378"/>
    <n v="3617.46"/>
    <n v="5818.54"/>
  </r>
  <r>
    <s v="Beverie Moffet"/>
    <x v="0"/>
    <s v="Almond Choco"/>
    <d v="2022-02-08T00:00:00"/>
    <n v="140"/>
    <n v="7"/>
    <n v="36.050000000000004"/>
    <n v="103.94999999999999"/>
  </r>
  <r>
    <s v="Gunar Cockshoot"/>
    <x v="5"/>
    <s v="Fruit &amp; Nut Bars"/>
    <d v="2022-02-08T00:00:00"/>
    <n v="49"/>
    <n v="3"/>
    <n v="14.22"/>
    <n v="34.78"/>
  </r>
  <r>
    <s v="Wilone O'Kielt"/>
    <x v="5"/>
    <s v="Spicy Special Slims"/>
    <d v="2022-02-08T00:00:00"/>
    <n v="16121"/>
    <n v="672"/>
    <n v="5523.84"/>
    <n v="10597.16"/>
  </r>
  <r>
    <s v="Mallorie Waber"/>
    <x v="1"/>
    <s v="Spicy Special Slims"/>
    <d v="2022-02-08T00:00:00"/>
    <n v="8246"/>
    <n v="330"/>
    <n v="2712.6000000000004"/>
    <n v="5533.4"/>
  </r>
  <r>
    <s v="Brien Boise"/>
    <x v="3"/>
    <s v="Peanut Butter Cubes"/>
    <d v="2022-02-08T00:00:00"/>
    <n v="3157"/>
    <n v="211"/>
    <n v="559.15"/>
    <n v="2597.85"/>
  </r>
  <r>
    <s v="Curtice Advani"/>
    <x v="5"/>
    <s v="70% Dark Bites"/>
    <d v="2022-02-08T00:00:00"/>
    <n v="2163"/>
    <n v="109"/>
    <n v="549.36"/>
    <n v="1613.6399999999999"/>
  </r>
  <r>
    <s v="Roddy Speechley"/>
    <x v="5"/>
    <s v="Caramel Stuffed Bars"/>
    <d v="2022-02-08T00:00:00"/>
    <n v="5509"/>
    <n v="501"/>
    <n v="4223.43"/>
    <n v="1285.5699999999997"/>
  </r>
  <r>
    <s v="Jehu Rudeforth"/>
    <x v="5"/>
    <s v="Eclairs"/>
    <d v="2022-02-08T00:00:00"/>
    <n v="10535"/>
    <n v="479"/>
    <n v="3022.49"/>
    <n v="7512.51"/>
  </r>
  <r>
    <s v="Oby Sorrel"/>
    <x v="1"/>
    <s v="White Choc"/>
    <d v="2022-02-08T00:00:00"/>
    <n v="1869"/>
    <n v="156"/>
    <n v="1003.0799999999999"/>
    <n v="865.92000000000007"/>
  </r>
  <r>
    <s v="Gigi Bohling"/>
    <x v="3"/>
    <s v="99% Dark &amp; Pure"/>
    <d v="2022-02-08T00:00:00"/>
    <n v="7329"/>
    <n v="306"/>
    <n v="2365.38"/>
    <n v="4963.62"/>
  </r>
  <r>
    <s v="Van Tuxwell"/>
    <x v="2"/>
    <s v="Smooth Sliky Salty"/>
    <d v="2022-02-08T00:00:00"/>
    <n v="392"/>
    <n v="15"/>
    <n v="41.4"/>
    <n v="350.6"/>
  </r>
  <r>
    <s v="Mallorie Waber"/>
    <x v="2"/>
    <s v="Drinking Coco"/>
    <d v="2022-02-08T00:00:00"/>
    <n v="3647"/>
    <n v="166"/>
    <n v="1650.04"/>
    <n v="1996.96"/>
  </r>
  <r>
    <s v="Jan Morforth"/>
    <x v="5"/>
    <s v="Baker's Choco Chips"/>
    <d v="2022-02-08T00:00:00"/>
    <n v="2366"/>
    <n v="140"/>
    <n v="1737.4"/>
    <n v="628.59999999999991"/>
  </r>
  <r>
    <s v="Barr Faughny"/>
    <x v="5"/>
    <s v="Raspberry Choco"/>
    <d v="2022-02-08T00:00:00"/>
    <n v="7056"/>
    <n v="321"/>
    <n v="1235.8500000000001"/>
    <n v="5820.15"/>
  </r>
  <r>
    <s v="Kaine Padly"/>
    <x v="2"/>
    <s v="99% Dark &amp; Pure"/>
    <d v="2022-02-08T00:00:00"/>
    <n v="6363"/>
    <n v="266"/>
    <n v="2056.1800000000003"/>
    <n v="4306.82"/>
  </r>
  <r>
    <s v="Jehu Rudeforth"/>
    <x v="4"/>
    <s v="Choco Coated Almonds"/>
    <d v="2022-02-08T00:00:00"/>
    <n v="1463"/>
    <n v="92"/>
    <n v="305.44"/>
    <n v="1157.56"/>
  </r>
  <r>
    <s v="Camilla Castle"/>
    <x v="2"/>
    <s v="70% Dark Bites"/>
    <d v="2022-02-09T00:00:00"/>
    <n v="7413"/>
    <n v="391"/>
    <n v="1970.64"/>
    <n v="5442.36"/>
  </r>
  <r>
    <s v="Madelene Upcott"/>
    <x v="3"/>
    <s v="Milk Bars"/>
    <d v="2022-02-09T00:00:00"/>
    <n v="7700"/>
    <n v="700"/>
    <n v="3682"/>
    <n v="4018"/>
  </r>
  <r>
    <s v="Kelci Walkden"/>
    <x v="2"/>
    <s v="Raspberry Choco"/>
    <d v="2022-02-09T00:00:00"/>
    <n v="9268"/>
    <n v="403"/>
    <n v="1551.55"/>
    <n v="7716.45"/>
  </r>
  <r>
    <s v="Curtice Advani"/>
    <x v="2"/>
    <s v="Mint Chip Choco"/>
    <d v="2022-02-09T00:00:00"/>
    <n v="805"/>
    <n v="30"/>
    <n v="171.6"/>
    <n v="633.4"/>
  </r>
  <r>
    <s v="Roddy Speechley"/>
    <x v="0"/>
    <s v="Baker's Choco Chips"/>
    <d v="2022-02-09T00:00:00"/>
    <n v="9989"/>
    <n v="476"/>
    <n v="5907.16"/>
    <n v="4081.84"/>
  </r>
  <r>
    <s v="Ches Bonnell"/>
    <x v="3"/>
    <s v="Smooth Sliky Salty"/>
    <d v="2022-02-09T00:00:00"/>
    <n v="5187"/>
    <n v="179"/>
    <n v="494.03999999999996"/>
    <n v="4692.96"/>
  </r>
  <r>
    <s v="Van Tuxwell"/>
    <x v="4"/>
    <s v="Peanut Butter Cubes"/>
    <d v="2022-02-09T00:00:00"/>
    <n v="11795"/>
    <n v="840"/>
    <n v="2226"/>
    <n v="9569"/>
  </r>
  <r>
    <s v="Marney O'Breen"/>
    <x v="5"/>
    <s v="85% Dark Bars"/>
    <d v="2022-02-09T00:00:00"/>
    <n v="7924"/>
    <n v="317"/>
    <n v="3331.67"/>
    <n v="4592.33"/>
  </r>
  <r>
    <s v="Oby Sorrel"/>
    <x v="4"/>
    <s v="Peanut Butter Cubes"/>
    <d v="2022-02-09T00:00:00"/>
    <n v="1239"/>
    <n v="104"/>
    <n v="275.59999999999997"/>
    <n v="963.40000000000009"/>
  </r>
  <r>
    <s v="Camilla Castle"/>
    <x v="5"/>
    <s v="Choco Coated Almonds"/>
    <d v="2022-02-09T00:00:00"/>
    <n v="2121"/>
    <n v="152"/>
    <n v="504.64"/>
    <n v="1616.3600000000001"/>
  </r>
  <r>
    <s v="Gigi Bohling"/>
    <x v="0"/>
    <s v="After Nines"/>
    <d v="2022-02-09T00:00:00"/>
    <n v="12537"/>
    <n v="597"/>
    <n v="6107.31"/>
    <n v="6429.69"/>
  </r>
  <r>
    <s v="Jehu Rudeforth"/>
    <x v="1"/>
    <s v="Caramel Stuffed Bars"/>
    <d v="2022-02-09T00:00:00"/>
    <n v="6853"/>
    <n v="528"/>
    <n v="4451.04"/>
    <n v="2401.96"/>
  </r>
  <r>
    <s v="Brien Boise"/>
    <x v="3"/>
    <s v="Eclairs"/>
    <d v="2022-02-09T00:00:00"/>
    <n v="10101"/>
    <n v="421"/>
    <n v="2656.5099999999998"/>
    <n v="7444.49"/>
  </r>
  <r>
    <s v="Brien Boise"/>
    <x v="3"/>
    <s v="After Nines"/>
    <d v="2022-02-09T00:00:00"/>
    <n v="3787"/>
    <n v="181"/>
    <n v="1851.63"/>
    <n v="1935.37"/>
  </r>
  <r>
    <s v="Madelene Upcott"/>
    <x v="2"/>
    <s v="Spicy Special Slims"/>
    <d v="2022-02-09T00:00:00"/>
    <n v="8113"/>
    <n v="313"/>
    <n v="2572.86"/>
    <n v="5540.1399999999994"/>
  </r>
  <r>
    <s v="Husein Augar"/>
    <x v="4"/>
    <s v="Mint Chip Choco"/>
    <d v="2022-02-09T00:00:00"/>
    <n v="6573"/>
    <n v="253"/>
    <n v="1447.1599999999999"/>
    <n v="5125.84"/>
  </r>
  <r>
    <s v="Gunar Cockshoot"/>
    <x v="2"/>
    <s v="Caramel Stuffed Bars"/>
    <d v="2022-02-09T00:00:00"/>
    <n v="11424"/>
    <n v="770"/>
    <n v="6491.0999999999995"/>
    <n v="4932.9000000000005"/>
  </r>
  <r>
    <s v="Mallorie Waber"/>
    <x v="2"/>
    <s v="White Choc"/>
    <d v="2022-02-09T00:00:00"/>
    <n v="6699"/>
    <n v="479"/>
    <n v="3079.97"/>
    <n v="3619.03"/>
  </r>
  <r>
    <s v="Jehu Rudeforth"/>
    <x v="2"/>
    <s v="After Nines"/>
    <d v="2022-02-09T00:00:00"/>
    <n v="10479"/>
    <n v="524"/>
    <n v="5360.52"/>
    <n v="5118.4799999999996"/>
  </r>
  <r>
    <s v="Mallorie Waber"/>
    <x v="3"/>
    <s v="Choco Coated Almonds"/>
    <d v="2022-02-09T00:00:00"/>
    <n v="13937"/>
    <n v="980"/>
    <n v="3253.6"/>
    <n v="10683.4"/>
  </r>
  <r>
    <s v="Kelci Walkden"/>
    <x v="1"/>
    <s v="Peanut Butter Cubes"/>
    <d v="2022-02-09T00:00:00"/>
    <n v="2730"/>
    <n v="182"/>
    <n v="482.3"/>
    <n v="2247.6999999999998"/>
  </r>
  <r>
    <s v="Gigi Bohling"/>
    <x v="5"/>
    <s v="70% Dark Bites"/>
    <d v="2022-02-09T00:00:00"/>
    <n v="8890"/>
    <n v="405"/>
    <n v="2041.2"/>
    <n v="6848.8"/>
  </r>
  <r>
    <s v="Camilla Castle"/>
    <x v="2"/>
    <s v="99% Dark &amp; Pure"/>
    <d v="2022-02-09T00:00:00"/>
    <n v="10759"/>
    <n v="414"/>
    <n v="3200.2200000000003"/>
    <n v="7558.78"/>
  </r>
  <r>
    <s v="Madelene Upcott"/>
    <x v="3"/>
    <s v="Peanut Butter Cubes"/>
    <d v="2022-02-09T00:00:00"/>
    <n v="3976"/>
    <n v="284"/>
    <n v="752.6"/>
    <n v="3223.4"/>
  </r>
  <r>
    <s v="Jan Morforth"/>
    <x v="2"/>
    <s v="Manuka Honey Choco"/>
    <d v="2022-02-09T00:00:00"/>
    <n v="6552"/>
    <n v="328"/>
    <n v="2230.4"/>
    <n v="4321.6000000000004"/>
  </r>
  <r>
    <s v="Jehu Rudeforth"/>
    <x v="5"/>
    <s v="Almond Choco"/>
    <d v="2022-02-09T00:00:00"/>
    <n v="6937"/>
    <n v="316"/>
    <n v="1627.4"/>
    <n v="5309.6"/>
  </r>
  <r>
    <s v="Van Tuxwell"/>
    <x v="3"/>
    <s v="85% Dark Bars"/>
    <d v="2022-02-09T00:00:00"/>
    <n v="1344"/>
    <n v="62"/>
    <n v="651.62"/>
    <n v="692.38"/>
  </r>
  <r>
    <s v="Kaine Padly"/>
    <x v="2"/>
    <s v="50% Dark Bites"/>
    <d v="2022-02-09T00:00:00"/>
    <n v="3080"/>
    <n v="129"/>
    <n v="964.92000000000007"/>
    <n v="2115.08"/>
  </r>
  <r>
    <s v="Rafaelita Blaksland"/>
    <x v="1"/>
    <s v="Spicy Special Slims"/>
    <d v="2022-02-09T00:00:00"/>
    <n v="364"/>
    <n v="15"/>
    <n v="123.30000000000001"/>
    <n v="240.7"/>
  </r>
  <r>
    <s v="Mallorie Waber"/>
    <x v="1"/>
    <s v="70% Dark Bites"/>
    <d v="2022-02-09T00:00:00"/>
    <n v="2590"/>
    <n v="118"/>
    <n v="594.72"/>
    <n v="1995.28"/>
  </r>
  <r>
    <s v="Jehu Rudeforth"/>
    <x v="1"/>
    <s v="Almond Choco"/>
    <d v="2022-02-09T00:00:00"/>
    <n v="1190"/>
    <n v="52"/>
    <n v="267.8"/>
    <n v="922.2"/>
  </r>
  <r>
    <s v="Kelci Walkden"/>
    <x v="5"/>
    <s v="White Choc"/>
    <d v="2022-02-09T00:00:00"/>
    <n v="7756"/>
    <n v="597"/>
    <n v="3838.71"/>
    <n v="3917.29"/>
  </r>
  <r>
    <s v="Curtice Advani"/>
    <x v="5"/>
    <s v="Fruit &amp; Nut Bars"/>
    <d v="2022-02-09T00:00:00"/>
    <n v="8477"/>
    <n v="700"/>
    <n v="3318"/>
    <n v="5159"/>
  </r>
  <r>
    <s v="Gigi Bohling"/>
    <x v="0"/>
    <s v="White Choc"/>
    <d v="2022-02-09T00:00:00"/>
    <n v="9982"/>
    <n v="770"/>
    <n v="4951.0999999999995"/>
    <n v="5030.9000000000005"/>
  </r>
  <r>
    <s v="Rafaelita Blaksland"/>
    <x v="5"/>
    <s v="Manuka Honey Choco"/>
    <d v="2022-02-09T00:00:00"/>
    <n v="9107"/>
    <n v="380"/>
    <n v="2584"/>
    <n v="6523"/>
  </r>
  <r>
    <s v="Rafaelita Blaksland"/>
    <x v="1"/>
    <s v="Eclairs"/>
    <d v="2022-02-09T00:00:00"/>
    <n v="5327"/>
    <n v="214"/>
    <n v="1350.34"/>
    <n v="3976.66"/>
  </r>
  <r>
    <s v="Curtice Advani"/>
    <x v="1"/>
    <s v="Almond Choco"/>
    <d v="2022-02-09T00:00:00"/>
    <n v="2842"/>
    <n v="114"/>
    <n v="587.1"/>
    <n v="2254.9"/>
  </r>
  <r>
    <s v="Karlen McCaffrey"/>
    <x v="1"/>
    <s v="Eclairs"/>
    <d v="2022-02-09T00:00:00"/>
    <n v="17360"/>
    <n v="770"/>
    <n v="4858.7"/>
    <n v="12501.3"/>
  </r>
  <r>
    <s v="Wilone O'Kielt"/>
    <x v="5"/>
    <s v="99% Dark &amp; Pure"/>
    <d v="2022-02-09T00:00:00"/>
    <n v="5439"/>
    <n v="237"/>
    <n v="1832.01"/>
    <n v="3606.99"/>
  </r>
  <r>
    <s v="Jan Morforth"/>
    <x v="0"/>
    <s v="Choco Coated Almonds"/>
    <d v="2022-02-09T00:00:00"/>
    <n v="3024"/>
    <n v="216"/>
    <n v="717.12"/>
    <n v="2306.88"/>
  </r>
  <r>
    <s v="Dotty Strutley"/>
    <x v="5"/>
    <s v="50% Dark Bites"/>
    <d v="2022-02-09T00:00:00"/>
    <n v="13230"/>
    <n v="552"/>
    <n v="4128.96"/>
    <n v="9101.0400000000009"/>
  </r>
  <r>
    <s v="Husein Augar"/>
    <x v="4"/>
    <s v="Fruit &amp; Nut Bars"/>
    <d v="2022-02-09T00:00:00"/>
    <n v="10304"/>
    <n v="607"/>
    <n v="2877.1800000000003"/>
    <n v="7426.82"/>
  </r>
  <r>
    <s v="Ches Bonnell"/>
    <x v="3"/>
    <s v="Spicy Special Slims"/>
    <d v="2022-02-09T00:00:00"/>
    <n v="10752"/>
    <n v="414"/>
    <n v="3403.0800000000004"/>
    <n v="7348.92"/>
  </r>
  <r>
    <s v="Marney O'Breen"/>
    <x v="2"/>
    <s v="Caramel Stuffed Bars"/>
    <d v="2022-02-09T00:00:00"/>
    <n v="4361"/>
    <n v="312"/>
    <n v="2630.16"/>
    <n v="1730.8400000000001"/>
  </r>
  <r>
    <s v="Madelene Upcott"/>
    <x v="1"/>
    <s v="Fruit &amp; Nut Bars"/>
    <d v="2022-02-09T00:00:00"/>
    <n v="13636"/>
    <n v="910"/>
    <n v="4313.4000000000005"/>
    <n v="9322.5999999999985"/>
  </r>
  <r>
    <s v="Wilone O'Kielt"/>
    <x v="4"/>
    <s v="85% Dark Bars"/>
    <d v="2022-02-09T00:00:00"/>
    <n v="679"/>
    <n v="33"/>
    <n v="346.83"/>
    <n v="332.17"/>
  </r>
  <r>
    <s v="Oby Sorrel"/>
    <x v="1"/>
    <s v="Orange Choco"/>
    <d v="2022-02-09T00:00:00"/>
    <n v="441"/>
    <n v="15"/>
    <n v="55.2"/>
    <n v="385.8"/>
  </r>
  <r>
    <s v="Karlen McCaffrey"/>
    <x v="0"/>
    <s v="Milk Bars"/>
    <d v="2022-02-10T00:00:00"/>
    <n v="3332"/>
    <n v="303"/>
    <n v="1593.78"/>
    <n v="1738.22"/>
  </r>
  <r>
    <s v="Barr Faughny"/>
    <x v="3"/>
    <s v="70% Dark Bites"/>
    <d v="2022-02-10T00:00:00"/>
    <n v="1533"/>
    <n v="73"/>
    <n v="367.92"/>
    <n v="1165.08"/>
  </r>
  <r>
    <s v="Husein Augar"/>
    <x v="4"/>
    <s v="70% Dark Bites"/>
    <d v="2022-02-10T00:00:00"/>
    <n v="4543"/>
    <n v="207"/>
    <n v="1043.28"/>
    <n v="3499.7200000000003"/>
  </r>
  <r>
    <s v="Kelci Walkden"/>
    <x v="3"/>
    <s v="99% Dark &amp; Pure"/>
    <d v="2022-02-10T00:00:00"/>
    <n v="9415"/>
    <n v="410"/>
    <n v="3169.3"/>
    <n v="6245.7"/>
  </r>
  <r>
    <s v="Barr Faughny"/>
    <x v="0"/>
    <s v="70% Dark Bites"/>
    <d v="2022-02-10T00:00:00"/>
    <n v="238"/>
    <n v="12"/>
    <n v="60.480000000000004"/>
    <n v="177.51999999999998"/>
  </r>
  <r>
    <s v="Marney O'Breen"/>
    <x v="4"/>
    <s v="85% Dark Bars"/>
    <d v="2022-02-10T00:00:00"/>
    <n v="2849"/>
    <n v="119"/>
    <n v="1250.69"/>
    <n v="1598.31"/>
  </r>
  <r>
    <s v="Kaine Padly"/>
    <x v="4"/>
    <s v="70% Dark Bites"/>
    <d v="2022-02-10T00:00:00"/>
    <n v="6615"/>
    <n v="288"/>
    <n v="1451.52"/>
    <n v="5163.4799999999996"/>
  </r>
  <r>
    <s v="Rafaelita Blaksland"/>
    <x v="5"/>
    <s v="Caramel Stuffed Bars"/>
    <d v="2022-02-10T00:00:00"/>
    <n v="7854"/>
    <n v="561"/>
    <n v="4729.2299999999996"/>
    <n v="3124.7700000000004"/>
  </r>
  <r>
    <s v="Roddy Speechley"/>
    <x v="4"/>
    <s v="Drinking Coco"/>
    <d v="2022-02-10T00:00:00"/>
    <n v="2198"/>
    <n v="123"/>
    <n v="1222.6199999999999"/>
    <n v="975.38000000000011"/>
  </r>
  <r>
    <s v="Gigi Bohling"/>
    <x v="4"/>
    <s v="Drinking Coco"/>
    <d v="2022-02-10T00:00:00"/>
    <n v="329"/>
    <n v="17"/>
    <n v="168.98"/>
    <n v="160.02000000000001"/>
  </r>
  <r>
    <s v="Jehu Rudeforth"/>
    <x v="1"/>
    <s v="White Choc"/>
    <d v="2022-02-10T00:00:00"/>
    <n v="1176"/>
    <n v="70"/>
    <n v="450.09999999999997"/>
    <n v="725.90000000000009"/>
  </r>
  <r>
    <s v="Husein Augar"/>
    <x v="2"/>
    <s v="Manuka Honey Choco"/>
    <d v="2022-02-10T00:00:00"/>
    <n v="742"/>
    <n v="34"/>
    <n v="231.2"/>
    <n v="510.8"/>
  </r>
  <r>
    <s v="Ches Bonnell"/>
    <x v="1"/>
    <s v="99% Dark &amp; Pure"/>
    <d v="2022-02-10T00:00:00"/>
    <n v="9611"/>
    <n v="437"/>
    <n v="3378.01"/>
    <n v="6232.99"/>
  </r>
  <r>
    <s v="Roddy Speechley"/>
    <x v="3"/>
    <s v="Fruit &amp; Nut Bars"/>
    <d v="2022-02-10T00:00:00"/>
    <n v="3913"/>
    <n v="245"/>
    <n v="1161.3"/>
    <n v="2751.7"/>
  </r>
  <r>
    <s v="Oby Sorrel"/>
    <x v="3"/>
    <s v="Manuka Honey Choco"/>
    <d v="2022-02-10T00:00:00"/>
    <n v="5313"/>
    <n v="253"/>
    <n v="1720.3999999999999"/>
    <n v="3592.6000000000004"/>
  </r>
  <r>
    <s v="Karlen McCaffrey"/>
    <x v="5"/>
    <s v="99% Dark &amp; Pure"/>
    <d v="2022-02-10T00:00:00"/>
    <n v="13846"/>
    <n v="513"/>
    <n v="3965.4900000000002"/>
    <n v="9880.51"/>
  </r>
  <r>
    <s v="Brien Boise"/>
    <x v="5"/>
    <s v="Baker's Choco Chips"/>
    <d v="2022-02-10T00:00:00"/>
    <n v="4095"/>
    <n v="228"/>
    <n v="2829.48"/>
    <n v="1265.52"/>
  </r>
  <r>
    <s v="Dotty Strutley"/>
    <x v="2"/>
    <s v="Drinking Coco"/>
    <d v="2022-02-10T00:00:00"/>
    <n v="2198"/>
    <n v="110"/>
    <n v="1093.3999999999999"/>
    <n v="1104.6000000000001"/>
  </r>
  <r>
    <s v="Roddy Speechley"/>
    <x v="5"/>
    <s v="70% Dark Bites"/>
    <d v="2022-02-10T00:00:00"/>
    <n v="13307"/>
    <n v="555"/>
    <n v="2797.2"/>
    <n v="10509.8"/>
  </r>
  <r>
    <s v="Gunar Cockshoot"/>
    <x v="1"/>
    <s v="Mint Chip Choco"/>
    <d v="2022-02-10T00:00:00"/>
    <n v="8799"/>
    <n v="383"/>
    <n v="2190.7599999999998"/>
    <n v="6608.24"/>
  </r>
  <r>
    <s v="Barr Faughny"/>
    <x v="3"/>
    <s v="85% Dark Bars"/>
    <d v="2022-02-10T00:00:00"/>
    <n v="1057"/>
    <n v="46"/>
    <n v="483.46"/>
    <n v="573.54"/>
  </r>
  <r>
    <s v="Mallorie Waber"/>
    <x v="3"/>
    <s v="After Nines"/>
    <d v="2022-02-10T00:00:00"/>
    <n v="3584"/>
    <n v="180"/>
    <n v="1841.4"/>
    <n v="1742.6"/>
  </r>
  <r>
    <s v="Kelci Walkden"/>
    <x v="5"/>
    <s v="Almond Choco"/>
    <d v="2022-02-10T00:00:00"/>
    <n v="7917"/>
    <n v="377"/>
    <n v="1941.5500000000002"/>
    <n v="5975.45"/>
  </r>
  <r>
    <s v="Ches Bonnell"/>
    <x v="3"/>
    <s v="Milk Bars"/>
    <d v="2022-02-10T00:00:00"/>
    <n v="28"/>
    <n v="3"/>
    <n v="15.78"/>
    <n v="12.22"/>
  </r>
  <r>
    <s v="Camilla Castle"/>
    <x v="5"/>
    <s v="Baker's Choco Chips"/>
    <d v="2022-02-10T00:00:00"/>
    <n v="14665"/>
    <n v="840"/>
    <n v="10424.4"/>
    <n v="4240.6000000000004"/>
  </r>
  <r>
    <s v="Gunar Cockshoot"/>
    <x v="2"/>
    <s v="Mint Chip Choco"/>
    <d v="2022-02-10T00:00:00"/>
    <n v="1939"/>
    <n v="85"/>
    <n v="486.2"/>
    <n v="1452.8"/>
  </r>
  <r>
    <s v="Kelci Walkden"/>
    <x v="5"/>
    <s v="After Nines"/>
    <d v="2022-02-10T00:00:00"/>
    <n v="3150"/>
    <n v="175"/>
    <n v="1790.25"/>
    <n v="1359.75"/>
  </r>
  <r>
    <s v="Gunar Cockshoot"/>
    <x v="4"/>
    <s v="Peanut Butter Cubes"/>
    <d v="2022-02-10T00:00:00"/>
    <n v="16716"/>
    <n v="1190"/>
    <n v="3153.5"/>
    <n v="13562.5"/>
  </r>
  <r>
    <s v="Curtice Advani"/>
    <x v="1"/>
    <s v="Smooth Sliky Salty"/>
    <d v="2022-02-10T00:00:00"/>
    <n v="11333"/>
    <n v="473"/>
    <n v="1305.4799999999998"/>
    <n v="10027.52"/>
  </r>
  <r>
    <s v="Barr Faughny"/>
    <x v="5"/>
    <s v="Drinking Coco"/>
    <d v="2022-02-11T00:00:00"/>
    <n v="5964"/>
    <n v="332"/>
    <n v="3300.08"/>
    <n v="2663.92"/>
  </r>
  <r>
    <s v="Wilone O'Kielt"/>
    <x v="1"/>
    <s v="Almond Choco"/>
    <d v="2022-02-11T00:00:00"/>
    <n v="12761"/>
    <n v="608"/>
    <n v="3131.2000000000003"/>
    <n v="9629.7999999999993"/>
  </r>
  <r>
    <s v="Madelene Upcott"/>
    <x v="3"/>
    <s v="Eclairs"/>
    <d v="2022-02-11T00:00:00"/>
    <n v="1652"/>
    <n v="72"/>
    <n v="454.32"/>
    <n v="1197.68"/>
  </r>
  <r>
    <s v="Barr Faughny"/>
    <x v="0"/>
    <s v="Milk Bars"/>
    <d v="2022-02-11T00:00:00"/>
    <n v="18179"/>
    <n v="1540"/>
    <n v="8100.4"/>
    <n v="10078.6"/>
  </r>
  <r>
    <s v="Kaine Padly"/>
    <x v="4"/>
    <s v="Manuka Honey Choco"/>
    <d v="2022-02-11T00:00:00"/>
    <n v="6090"/>
    <n v="321"/>
    <n v="2182.7999999999997"/>
    <n v="3907.2000000000003"/>
  </r>
  <r>
    <s v="Wilone O'Kielt"/>
    <x v="2"/>
    <s v="85% Dark Bars"/>
    <d v="2022-02-11T00:00:00"/>
    <n v="1162"/>
    <n v="59"/>
    <n v="620.09"/>
    <n v="541.91"/>
  </r>
  <r>
    <s v="Van Tuxwell"/>
    <x v="1"/>
    <s v="Fruit &amp; Nut Bars"/>
    <d v="2022-02-11T00:00:00"/>
    <n v="11067"/>
    <n v="651"/>
    <n v="3085.7400000000002"/>
    <n v="7981.26"/>
  </r>
  <r>
    <s v="Gunar Cockshoot"/>
    <x v="1"/>
    <s v="99% Dark &amp; Pure"/>
    <d v="2022-02-11T00:00:00"/>
    <n v="5719"/>
    <n v="239"/>
    <n v="1847.47"/>
    <n v="3871.5299999999997"/>
  </r>
  <r>
    <s v="Gunar Cockshoot"/>
    <x v="4"/>
    <s v="50% Dark Bites"/>
    <d v="2022-02-11T00:00:00"/>
    <n v="462"/>
    <n v="18"/>
    <n v="134.64000000000001"/>
    <n v="327.36"/>
  </r>
  <r>
    <s v="Andria Kimpton"/>
    <x v="1"/>
    <s v="Drinking Coco"/>
    <d v="2022-02-11T00:00:00"/>
    <n v="8232"/>
    <n v="392"/>
    <n v="3896.48"/>
    <n v="4335.5200000000004"/>
  </r>
  <r>
    <s v="Rafaelita Blaksland"/>
    <x v="5"/>
    <s v="Orange Choco"/>
    <d v="2022-02-11T00:00:00"/>
    <n v="12446"/>
    <n v="498"/>
    <n v="1832.64"/>
    <n v="10613.36"/>
  </r>
  <r>
    <s v="Andria Kimpton"/>
    <x v="4"/>
    <s v="Manuka Honey Choco"/>
    <d v="2022-02-11T00:00:00"/>
    <n v="4613"/>
    <n v="201"/>
    <n v="1366.8"/>
    <n v="3246.2"/>
  </r>
  <r>
    <s v="Jan Morforth"/>
    <x v="1"/>
    <s v="Drinking Coco"/>
    <d v="2022-02-11T00:00:00"/>
    <n v="12943"/>
    <n v="617"/>
    <n v="6132.98"/>
    <n v="6810.02"/>
  </r>
  <r>
    <s v="Dotty Strutley"/>
    <x v="1"/>
    <s v="Baker's Choco Chips"/>
    <d v="2022-02-11T00:00:00"/>
    <n v="5691"/>
    <n v="271"/>
    <n v="3363.11"/>
    <n v="2327.89"/>
  </r>
  <r>
    <s v="Gunar Cockshoot"/>
    <x v="5"/>
    <s v="Mint Chip Choco"/>
    <d v="2022-02-11T00:00:00"/>
    <n v="9947"/>
    <n v="383"/>
    <n v="2190.7599999999998"/>
    <n v="7756.24"/>
  </r>
  <r>
    <s v="Kelci Walkden"/>
    <x v="5"/>
    <s v="Manuka Honey Choco"/>
    <d v="2022-02-11T00:00:00"/>
    <n v="2499"/>
    <n v="119"/>
    <n v="809.19999999999993"/>
    <n v="1689.8000000000002"/>
  </r>
  <r>
    <s v="Andria Kimpton"/>
    <x v="3"/>
    <s v="70% Dark Bites"/>
    <d v="2022-02-11T00:00:00"/>
    <n v="8519"/>
    <n v="388"/>
    <n v="1955.52"/>
    <n v="6563.48"/>
  </r>
  <r>
    <s v="Kaine Padly"/>
    <x v="4"/>
    <s v="99% Dark &amp; Pure"/>
    <d v="2022-02-11T00:00:00"/>
    <n v="10500"/>
    <n v="420"/>
    <n v="3246.6000000000004"/>
    <n v="7253.4"/>
  </r>
  <r>
    <s v="Jehu Rudeforth"/>
    <x v="0"/>
    <s v="Almond Choco"/>
    <d v="2022-02-11T00:00:00"/>
    <n v="8694"/>
    <n v="335"/>
    <n v="1725.2500000000002"/>
    <n v="6968.75"/>
  </r>
  <r>
    <s v="Camilla Castle"/>
    <x v="3"/>
    <s v="Mint Chip Choco"/>
    <d v="2022-02-11T00:00:00"/>
    <n v="462"/>
    <n v="20"/>
    <n v="114.39999999999999"/>
    <n v="347.6"/>
  </r>
  <r>
    <s v="Dennison Crosswaite"/>
    <x v="0"/>
    <s v="50% Dark Bites"/>
    <d v="2022-02-11T00:00:00"/>
    <n v="2807"/>
    <n v="134"/>
    <n v="1002.32"/>
    <n v="1804.6799999999998"/>
  </r>
  <r>
    <s v="Husein Augar"/>
    <x v="0"/>
    <s v="Baker's Choco Chips"/>
    <d v="2022-02-11T00:00:00"/>
    <n v="1239"/>
    <n v="62"/>
    <n v="769.42"/>
    <n v="469.58000000000004"/>
  </r>
  <r>
    <s v="Oby Sorrel"/>
    <x v="1"/>
    <s v="Manuka Honey Choco"/>
    <d v="2022-02-11T00:00:00"/>
    <n v="3129"/>
    <n v="137"/>
    <n v="931.6"/>
    <n v="2197.4"/>
  </r>
  <r>
    <s v="Gigi Bohling"/>
    <x v="4"/>
    <s v="Almond Choco"/>
    <d v="2022-02-11T00:00:00"/>
    <n v="2604"/>
    <n v="124"/>
    <n v="638.6"/>
    <n v="1965.4"/>
  </r>
  <r>
    <s v="Wilone O'Kielt"/>
    <x v="5"/>
    <s v="Peanut Butter Cubes"/>
    <d v="2022-02-11T00:00:00"/>
    <n v="2121"/>
    <n v="177"/>
    <n v="469.05"/>
    <n v="1651.95"/>
  </r>
  <r>
    <s v="Oby Sorrel"/>
    <x v="1"/>
    <s v="Peanut Butter Cubes"/>
    <d v="2022-02-11T00:00:00"/>
    <n v="3136"/>
    <n v="314"/>
    <n v="832.1"/>
    <n v="2303.9"/>
  </r>
  <r>
    <s v="Gunar Cockshoot"/>
    <x v="4"/>
    <s v="White Choc"/>
    <d v="2022-02-11T00:00:00"/>
    <n v="4669"/>
    <n v="312"/>
    <n v="2006.1599999999999"/>
    <n v="2662.84"/>
  </r>
  <r>
    <s v="Ches Bonnell"/>
    <x v="0"/>
    <s v="Peanut Butter Cubes"/>
    <d v="2022-02-11T00:00:00"/>
    <n v="4424"/>
    <n v="341"/>
    <n v="903.65"/>
    <n v="3520.35"/>
  </r>
  <r>
    <s v="Marney O'Breen"/>
    <x v="2"/>
    <s v="Smooth Sliky Salty"/>
    <d v="2022-02-11T00:00:00"/>
    <n v="8743"/>
    <n v="365"/>
    <n v="1007.4"/>
    <n v="7735.6"/>
  </r>
  <r>
    <s v="Gigi Bohling"/>
    <x v="4"/>
    <s v="After Nines"/>
    <d v="2022-02-11T00:00:00"/>
    <n v="8253"/>
    <n v="486"/>
    <n v="4971.7800000000007"/>
    <n v="3281.2199999999993"/>
  </r>
  <r>
    <s v="Oby Sorrel"/>
    <x v="2"/>
    <s v="Milk Bars"/>
    <d v="2022-02-11T00:00:00"/>
    <n v="770"/>
    <n v="86"/>
    <n v="452.35999999999996"/>
    <n v="317.64000000000004"/>
  </r>
  <r>
    <s v="Van Tuxwell"/>
    <x v="1"/>
    <s v="After Nines"/>
    <d v="2022-02-11T00:00:00"/>
    <n v="994"/>
    <n v="56"/>
    <n v="572.88"/>
    <n v="421.12"/>
  </r>
  <r>
    <s v="Roddy Speechley"/>
    <x v="3"/>
    <s v="Choco Coated Almonds"/>
    <d v="2022-02-11T00:00:00"/>
    <n v="12096"/>
    <n v="840"/>
    <n v="2788.7999999999997"/>
    <n v="9307.2000000000007"/>
  </r>
  <r>
    <s v="Camilla Castle"/>
    <x v="2"/>
    <s v="Manuka Honey Choco"/>
    <d v="2022-02-11T00:00:00"/>
    <n v="11151"/>
    <n v="531"/>
    <n v="3610.7999999999997"/>
    <n v="7540.2000000000007"/>
  </r>
  <r>
    <s v="Curtice Advani"/>
    <x v="3"/>
    <s v="Raspberry Choco"/>
    <d v="2022-02-11T00:00:00"/>
    <n v="6874"/>
    <n v="313"/>
    <n v="1205.05"/>
    <n v="5668.95"/>
  </r>
  <r>
    <s v="Jehu Rudeforth"/>
    <x v="5"/>
    <s v="White Choc"/>
    <d v="2022-02-11T00:00:00"/>
    <n v="3444"/>
    <n v="216"/>
    <n v="1388.8799999999999"/>
    <n v="2055.12"/>
  </r>
  <r>
    <s v="Dennison Crosswaite"/>
    <x v="1"/>
    <s v="Mint Chip Choco"/>
    <d v="2022-02-11T00:00:00"/>
    <n v="7406"/>
    <n v="322"/>
    <n v="1841.84"/>
    <n v="5564.16"/>
  </r>
  <r>
    <s v="Ches Bonnell"/>
    <x v="5"/>
    <s v="White Choc"/>
    <d v="2022-02-11T00:00:00"/>
    <n v="6986"/>
    <n v="499"/>
    <n v="3208.5699999999997"/>
    <n v="3777.4300000000003"/>
  </r>
  <r>
    <s v="Gigi Bohling"/>
    <x v="0"/>
    <s v="Manuka Honey Choco"/>
    <d v="2022-02-11T00:00:00"/>
    <n v="10591"/>
    <n v="505"/>
    <n v="3434"/>
    <n v="7157"/>
  </r>
  <r>
    <s v="Dennison Crosswaite"/>
    <x v="5"/>
    <s v="Choco Coated Almonds"/>
    <d v="2022-02-11T00:00:00"/>
    <n v="15757"/>
    <n v="1120"/>
    <n v="3718.3999999999996"/>
    <n v="12038.6"/>
  </r>
  <r>
    <s v="Barr Faughny"/>
    <x v="1"/>
    <s v="70% Dark Bites"/>
    <d v="2022-02-11T00:00:00"/>
    <n v="4032"/>
    <n v="213"/>
    <n v="1073.52"/>
    <n v="2958.48"/>
  </r>
  <r>
    <s v="Beverie Moffet"/>
    <x v="1"/>
    <s v="Manuka Honey Choco"/>
    <d v="2022-02-11T00:00:00"/>
    <n v="6867"/>
    <n v="287"/>
    <n v="1951.6"/>
    <n v="4915.3999999999996"/>
  </r>
  <r>
    <s v="Beverie Moffet"/>
    <x v="5"/>
    <s v="Fruit &amp; Nut Bars"/>
    <d v="2022-02-11T00:00:00"/>
    <n v="3654"/>
    <n v="215"/>
    <n v="1019.1"/>
    <n v="2634.9"/>
  </r>
  <r>
    <s v="Marney O'Breen"/>
    <x v="4"/>
    <s v="Smooth Sliky Salty"/>
    <d v="2022-02-11T00:00:00"/>
    <n v="11277"/>
    <n v="403"/>
    <n v="1112.28"/>
    <n v="10164.719999999999"/>
  </r>
  <r>
    <s v="Kaine Padly"/>
    <x v="5"/>
    <s v="50% Dark Bites"/>
    <d v="2022-02-11T00:00:00"/>
    <n v="2478"/>
    <n v="96"/>
    <n v="718.08"/>
    <n v="1759.92"/>
  </r>
  <r>
    <s v="Karlen McCaffrey"/>
    <x v="4"/>
    <s v="85% Dark Bars"/>
    <d v="2022-02-11T00:00:00"/>
    <n v="5614"/>
    <n v="234"/>
    <n v="2459.34"/>
    <n v="3154.66"/>
  </r>
  <r>
    <s v="Marney O'Breen"/>
    <x v="1"/>
    <s v="Fruit &amp; Nut Bars"/>
    <d v="2022-02-14T00:00:00"/>
    <n v="147"/>
    <n v="10"/>
    <n v="47.400000000000006"/>
    <n v="99.6"/>
  </r>
  <r>
    <s v="Camilla Castle"/>
    <x v="1"/>
    <s v="Mint Chip Choco"/>
    <d v="2022-02-14T00:00:00"/>
    <n v="10584"/>
    <n v="482"/>
    <n v="2757.04"/>
    <n v="7826.96"/>
  </r>
  <r>
    <s v="Jehu Rudeforth"/>
    <x v="0"/>
    <s v="Manuka Honey Choco"/>
    <d v="2022-02-14T00:00:00"/>
    <n v="6993"/>
    <n v="292"/>
    <n v="1985.6"/>
    <n v="5007.3999999999996"/>
  </r>
  <r>
    <s v="Brien Boise"/>
    <x v="5"/>
    <s v="Almond Choco"/>
    <d v="2022-02-14T00:00:00"/>
    <n v="7203"/>
    <n v="343"/>
    <n v="1766.45"/>
    <n v="5436.55"/>
  </r>
  <r>
    <s v="Camilla Castle"/>
    <x v="3"/>
    <s v="White Choc"/>
    <d v="2022-02-14T00:00:00"/>
    <n v="819"/>
    <n v="59"/>
    <n v="379.37"/>
    <n v="439.63"/>
  </r>
  <r>
    <s v="Ches Bonnell"/>
    <x v="4"/>
    <s v="Peanut Butter Cubes"/>
    <d v="2022-02-14T00:00:00"/>
    <n v="9422"/>
    <n v="840"/>
    <n v="2226"/>
    <n v="7196"/>
  </r>
  <r>
    <s v="Curtice Advani"/>
    <x v="3"/>
    <s v="Peanut Butter Cubes"/>
    <d v="2022-02-14T00:00:00"/>
    <n v="8778"/>
    <n v="910"/>
    <n v="2411.5"/>
    <n v="6366.5"/>
  </r>
  <r>
    <s v="Wilone O'Kielt"/>
    <x v="4"/>
    <s v="Manuka Honey Choco"/>
    <d v="2022-02-14T00:00:00"/>
    <n v="1589"/>
    <n v="67"/>
    <n v="455.59999999999997"/>
    <n v="1133.4000000000001"/>
  </r>
  <r>
    <s v="Gigi Bohling"/>
    <x v="0"/>
    <s v="Milk Bars"/>
    <d v="2022-02-14T00:00:00"/>
    <n v="1204"/>
    <n v="121"/>
    <n v="636.45999999999992"/>
    <n v="567.54000000000008"/>
  </r>
  <r>
    <s v="Wilone O'Kielt"/>
    <x v="1"/>
    <s v="Spicy Special Slims"/>
    <d v="2022-02-14T00:00:00"/>
    <n v="728"/>
    <n v="35"/>
    <n v="287.70000000000005"/>
    <n v="440.29999999999995"/>
  </r>
  <r>
    <s v="Jan Morforth"/>
    <x v="4"/>
    <s v="Organic Choco Syrup"/>
    <d v="2022-02-14T00:00:00"/>
    <n v="9940"/>
    <n v="383"/>
    <n v="3665.31"/>
    <n v="6274.6900000000005"/>
  </r>
  <r>
    <s v="Jan Morforth"/>
    <x v="1"/>
    <s v="Peanut Butter Cubes"/>
    <d v="2022-02-14T00:00:00"/>
    <n v="1953"/>
    <n v="131"/>
    <n v="347.15"/>
    <n v="1605.85"/>
  </r>
  <r>
    <s v="Jehu Rudeforth"/>
    <x v="1"/>
    <s v="Milk Bars"/>
    <d v="2022-02-14T00:00:00"/>
    <n v="13167"/>
    <n v="1330"/>
    <n v="6995.7999999999993"/>
    <n v="6171.2000000000007"/>
  </r>
  <r>
    <s v="Rafaelita Blaksland"/>
    <x v="1"/>
    <s v="Milk Bars"/>
    <d v="2022-02-14T00:00:00"/>
    <n v="7518"/>
    <n v="770"/>
    <n v="4050.2"/>
    <n v="3467.8"/>
  </r>
  <r>
    <s v="Beverie Moffet"/>
    <x v="1"/>
    <s v="Drinking Coco"/>
    <d v="2022-02-14T00:00:00"/>
    <n v="5159"/>
    <n v="272"/>
    <n v="2703.68"/>
    <n v="2455.3200000000002"/>
  </r>
  <r>
    <s v="Barr Faughny"/>
    <x v="0"/>
    <s v="After Nines"/>
    <d v="2022-02-14T00:00:00"/>
    <n v="6076"/>
    <n v="320"/>
    <n v="3273.6000000000004"/>
    <n v="2802.3999999999996"/>
  </r>
  <r>
    <s v="Van Tuxwell"/>
    <x v="5"/>
    <s v="Caramel Stuffed Bars"/>
    <d v="2022-02-14T00:00:00"/>
    <n v="5978"/>
    <n v="598"/>
    <n v="5041.1399999999994"/>
    <n v="936.86000000000058"/>
  </r>
  <r>
    <s v="Rafaelita Blaksland"/>
    <x v="1"/>
    <s v="Peanut Butter Cubes"/>
    <d v="2022-02-14T00:00:00"/>
    <n v="7455"/>
    <n v="533"/>
    <n v="1412.45"/>
    <n v="6042.55"/>
  </r>
  <r>
    <s v="Jehu Rudeforth"/>
    <x v="0"/>
    <s v="After Nines"/>
    <d v="2022-02-14T00:00:00"/>
    <n v="693"/>
    <n v="33"/>
    <n v="337.59000000000003"/>
    <n v="355.40999999999997"/>
  </r>
  <r>
    <s v="Oby Sorrel"/>
    <x v="2"/>
    <s v="70% Dark Bites"/>
    <d v="2022-02-14T00:00:00"/>
    <n v="1925"/>
    <n v="84"/>
    <n v="423.36"/>
    <n v="1501.6399999999999"/>
  </r>
  <r>
    <s v="Jan Morforth"/>
    <x v="1"/>
    <s v="Fruit &amp; Nut Bars"/>
    <d v="2022-02-14T00:00:00"/>
    <n v="966"/>
    <n v="61"/>
    <n v="289.14"/>
    <n v="676.86"/>
  </r>
  <r>
    <s v="Jehu Rudeforth"/>
    <x v="4"/>
    <s v="Manuka Honey Choco"/>
    <d v="2022-02-14T00:00:00"/>
    <n v="8960"/>
    <n v="427"/>
    <n v="2903.6"/>
    <n v="6056.4"/>
  </r>
  <r>
    <s v="Karlen McCaffrey"/>
    <x v="5"/>
    <s v="Raspberry Choco"/>
    <d v="2022-02-14T00:00:00"/>
    <n v="10276"/>
    <n v="468"/>
    <n v="1801.8"/>
    <n v="8474.2000000000007"/>
  </r>
  <r>
    <s v="Kelci Walkden"/>
    <x v="1"/>
    <s v="Organic Choco Syrup"/>
    <d v="2022-02-14T00:00:00"/>
    <n v="7329"/>
    <n v="319"/>
    <n v="3052.83"/>
    <n v="4276.17"/>
  </r>
  <r>
    <s v="Camilla Castle"/>
    <x v="2"/>
    <s v="Organic Choco Syrup"/>
    <d v="2022-02-14T00:00:00"/>
    <n v="3185"/>
    <n v="145"/>
    <n v="1387.65"/>
    <n v="1797.35"/>
  </r>
  <r>
    <s v="Oby Sorrel"/>
    <x v="0"/>
    <s v="Eclairs"/>
    <d v="2022-02-14T00:00:00"/>
    <n v="3213"/>
    <n v="129"/>
    <n v="813.9899999999999"/>
    <n v="2399.0100000000002"/>
  </r>
  <r>
    <s v="Kelci Walkden"/>
    <x v="3"/>
    <s v="Peanut Butter Cubes"/>
    <d v="2022-02-14T00:00:00"/>
    <n v="3311"/>
    <n v="255"/>
    <n v="675.75"/>
    <n v="2635.25"/>
  </r>
  <r>
    <s v="Jan Morforth"/>
    <x v="1"/>
    <s v="Organic Choco Syrup"/>
    <d v="2022-02-14T00:00:00"/>
    <n v="1197"/>
    <n v="50"/>
    <n v="478.5"/>
    <n v="718.5"/>
  </r>
  <r>
    <s v="Curtice Advani"/>
    <x v="0"/>
    <s v="Baker's Choco Chips"/>
    <d v="2022-02-14T00:00:00"/>
    <n v="6587"/>
    <n v="314"/>
    <n v="3896.7400000000002"/>
    <n v="2690.2599999999998"/>
  </r>
  <r>
    <s v="Van Tuxwell"/>
    <x v="3"/>
    <s v="Eclairs"/>
    <d v="2022-02-14T00:00:00"/>
    <n v="1148"/>
    <n v="43"/>
    <n v="271.33"/>
    <n v="876.67000000000007"/>
  </r>
  <r>
    <s v="Husein Augar"/>
    <x v="2"/>
    <s v="Baker's Choco Chips"/>
    <d v="2022-02-14T00:00:00"/>
    <n v="952"/>
    <n v="48"/>
    <n v="595.68000000000006"/>
    <n v="356.31999999999994"/>
  </r>
  <r>
    <s v="Camilla Castle"/>
    <x v="3"/>
    <s v="85% Dark Bars"/>
    <d v="2022-02-14T00:00:00"/>
    <n v="4459"/>
    <n v="194"/>
    <n v="2038.94"/>
    <n v="2420.06"/>
  </r>
  <r>
    <s v="Jan Morforth"/>
    <x v="2"/>
    <s v="Almond Choco"/>
    <d v="2022-02-14T00:00:00"/>
    <n v="2947"/>
    <n v="134"/>
    <n v="690.1"/>
    <n v="2256.9"/>
  </r>
  <r>
    <s v="Dennison Crosswaite"/>
    <x v="5"/>
    <s v="White Choc"/>
    <d v="2022-02-14T00:00:00"/>
    <n v="4935"/>
    <n v="291"/>
    <n v="1871.1299999999999"/>
    <n v="3063.87"/>
  </r>
  <r>
    <s v="Andria Kimpton"/>
    <x v="2"/>
    <s v="Raspberry Choco"/>
    <d v="2022-02-14T00:00:00"/>
    <n v="8407"/>
    <n v="401"/>
    <n v="1543.8500000000001"/>
    <n v="6863.15"/>
  </r>
  <r>
    <s v="Gunar Cockshoot"/>
    <x v="3"/>
    <s v="Raspberry Choco"/>
    <d v="2022-02-14T00:00:00"/>
    <n v="13307"/>
    <n v="579"/>
    <n v="2229.15"/>
    <n v="11077.85"/>
  </r>
  <r>
    <s v="Kelci Walkden"/>
    <x v="2"/>
    <s v="Orange Choco"/>
    <d v="2022-02-14T00:00:00"/>
    <n v="10801"/>
    <n v="386"/>
    <n v="1420.48"/>
    <n v="9380.52"/>
  </r>
  <r>
    <s v="Barr Faughny"/>
    <x v="2"/>
    <s v="Choco Coated Almonds"/>
    <d v="2022-02-14T00:00:00"/>
    <n v="3689"/>
    <n v="246"/>
    <n v="816.71999999999991"/>
    <n v="2872.28"/>
  </r>
  <r>
    <s v="Rafaelita Blaksland"/>
    <x v="3"/>
    <s v="White Choc"/>
    <d v="2022-02-14T00:00:00"/>
    <n v="2100"/>
    <n v="175"/>
    <n v="1125.25"/>
    <n v="974.75"/>
  </r>
  <r>
    <s v="Karlen McCaffrey"/>
    <x v="5"/>
    <s v="Choco Coated Almonds"/>
    <d v="2022-02-14T00:00:00"/>
    <n v="10311"/>
    <n v="645"/>
    <n v="2141.4"/>
    <n v="8169.6"/>
  </r>
  <r>
    <s v="Husein Augar"/>
    <x v="2"/>
    <s v="Milk Bars"/>
    <d v="2022-02-14T00:00:00"/>
    <n v="4179"/>
    <n v="349"/>
    <n v="1835.74"/>
    <n v="2343.2600000000002"/>
  </r>
  <r>
    <s v="Barr Faughny"/>
    <x v="3"/>
    <s v="Almond Choco"/>
    <d v="2022-02-14T00:00:00"/>
    <n v="11116"/>
    <n v="506"/>
    <n v="2605.9"/>
    <n v="8510.1"/>
  </r>
  <r>
    <s v="Karlen McCaffrey"/>
    <x v="5"/>
    <s v="After Nines"/>
    <d v="2022-02-14T00:00:00"/>
    <n v="5446"/>
    <n v="303"/>
    <n v="3099.69"/>
    <n v="2346.31"/>
  </r>
  <r>
    <s v="Camilla Castle"/>
    <x v="0"/>
    <s v="Almond Choco"/>
    <d v="2022-02-14T00:00:00"/>
    <n v="5285"/>
    <n v="241"/>
    <n v="1241.1500000000001"/>
    <n v="4043.85"/>
  </r>
  <r>
    <s v="Van Tuxwell"/>
    <x v="4"/>
    <s v="Orange Choco"/>
    <d v="2022-02-14T00:00:00"/>
    <n v="3507"/>
    <n v="121"/>
    <n v="445.28000000000003"/>
    <n v="3061.72"/>
  </r>
  <r>
    <s v="Jan Morforth"/>
    <x v="0"/>
    <s v="Spicy Special Slims"/>
    <d v="2022-02-14T00:00:00"/>
    <n v="12110"/>
    <n v="466"/>
    <n v="3830.5200000000004"/>
    <n v="8279.48"/>
  </r>
  <r>
    <s v="Rafaelita Blaksland"/>
    <x v="0"/>
    <s v="Peanut Butter Cubes"/>
    <d v="2022-02-14T00:00:00"/>
    <n v="8330"/>
    <n v="556"/>
    <n v="1473.3999999999999"/>
    <n v="6856.6"/>
  </r>
  <r>
    <s v="Van Tuxwell"/>
    <x v="2"/>
    <s v="Milk Bars"/>
    <d v="2022-02-14T00:00:00"/>
    <n v="2093"/>
    <n v="210"/>
    <n v="1104.5999999999999"/>
    <n v="988.40000000000009"/>
  </r>
  <r>
    <s v="Kelci Walkden"/>
    <x v="3"/>
    <s v="Manuka Honey Choco"/>
    <d v="2022-02-14T00:00:00"/>
    <n v="1610"/>
    <n v="81"/>
    <n v="550.79999999999995"/>
    <n v="1059.2"/>
  </r>
  <r>
    <s v="Wilone O'Kielt"/>
    <x v="0"/>
    <s v="Raspberry Choco"/>
    <d v="2022-02-14T00:00:00"/>
    <n v="2247"/>
    <n v="98"/>
    <n v="377.3"/>
    <n v="1869.7"/>
  </r>
  <r>
    <s v="Jan Morforth"/>
    <x v="2"/>
    <s v="Orange Choco"/>
    <d v="2022-02-14T00:00:00"/>
    <n v="13006"/>
    <n v="449"/>
    <n v="1652.3200000000002"/>
    <n v="11353.68"/>
  </r>
  <r>
    <s v="Brien Boise"/>
    <x v="3"/>
    <s v="Smooth Sliky Salty"/>
    <d v="2022-02-14T00:00:00"/>
    <n v="6335"/>
    <n v="244"/>
    <n v="673.43999999999994"/>
    <n v="5661.56"/>
  </r>
  <r>
    <s v="Dotty Strutley"/>
    <x v="1"/>
    <s v="70% Dark Bites"/>
    <d v="2022-02-14T00:00:00"/>
    <n v="777"/>
    <n v="37"/>
    <n v="186.48"/>
    <n v="590.52"/>
  </r>
  <r>
    <s v="Kelci Walkden"/>
    <x v="5"/>
    <s v="Mint Chip Choco"/>
    <d v="2022-02-14T00:00:00"/>
    <n v="259"/>
    <n v="10"/>
    <n v="57.199999999999996"/>
    <n v="201.8"/>
  </r>
  <r>
    <s v="Rafaelita Blaksland"/>
    <x v="3"/>
    <s v="Caramel Stuffed Bars"/>
    <d v="2022-02-14T00:00:00"/>
    <n v="4284"/>
    <n v="390"/>
    <n v="3287.7"/>
    <n v="996.30000000000018"/>
  </r>
  <r>
    <s v="Oby Sorrel"/>
    <x v="3"/>
    <s v="Orange Choco"/>
    <d v="2022-02-14T00:00:00"/>
    <n v="5768"/>
    <n v="231"/>
    <n v="850.08"/>
    <n v="4917.92"/>
  </r>
  <r>
    <s v="Van Tuxwell"/>
    <x v="4"/>
    <s v="85% Dark Bars"/>
    <d v="2022-02-14T00:00:00"/>
    <n v="1498"/>
    <n v="63"/>
    <n v="662.13"/>
    <n v="835.87"/>
  </r>
  <r>
    <s v="Camilla Castle"/>
    <x v="4"/>
    <s v="Choco Coated Almonds"/>
    <d v="2022-02-14T00:00:00"/>
    <n v="3822"/>
    <n v="273"/>
    <n v="906.3599999999999"/>
    <n v="2915.6400000000003"/>
  </r>
  <r>
    <s v="Jehu Rudeforth"/>
    <x v="3"/>
    <s v="Caramel Stuffed Bars"/>
    <d v="2022-02-14T00:00:00"/>
    <n v="8967"/>
    <n v="641"/>
    <n v="5403.63"/>
    <n v="3563.37"/>
  </r>
  <r>
    <s v="Roddy Speechley"/>
    <x v="4"/>
    <s v="Baker's Choco Chips"/>
    <d v="2022-02-14T00:00:00"/>
    <n v="9779"/>
    <n v="544"/>
    <n v="6751.04"/>
    <n v="3027.96"/>
  </r>
  <r>
    <s v="Wilone O'Kielt"/>
    <x v="0"/>
    <s v="Orange Choco"/>
    <d v="2022-02-14T00:00:00"/>
    <n v="6391"/>
    <n v="246"/>
    <n v="905.28000000000009"/>
    <n v="5485.72"/>
  </r>
  <r>
    <s v="Curtice Advani"/>
    <x v="2"/>
    <s v="Fruit &amp; Nut Bars"/>
    <d v="2022-02-14T00:00:00"/>
    <n v="4011"/>
    <n v="309"/>
    <n v="1464.66"/>
    <n v="2546.34"/>
  </r>
  <r>
    <s v="Marney O'Breen"/>
    <x v="1"/>
    <s v="Spicy Special Slims"/>
    <d v="2022-02-14T00:00:00"/>
    <n v="1477"/>
    <n v="62"/>
    <n v="509.64000000000004"/>
    <n v="967.3599999999999"/>
  </r>
  <r>
    <s v="Dotty Strutley"/>
    <x v="3"/>
    <s v="Caramel Stuffed Bars"/>
    <d v="2022-02-14T00:00:00"/>
    <n v="5894"/>
    <n v="421"/>
    <n v="3549.0299999999997"/>
    <n v="2344.9700000000003"/>
  </r>
  <r>
    <s v="Dennison Crosswaite"/>
    <x v="2"/>
    <s v="Spicy Special Slims"/>
    <d v="2022-02-14T00:00:00"/>
    <n v="9632"/>
    <n v="402"/>
    <n v="3304.44"/>
    <n v="6327.5599999999995"/>
  </r>
  <r>
    <s v="Kaine Padly"/>
    <x v="1"/>
    <s v="Organic Choco Syrup"/>
    <d v="2022-02-14T00:00:00"/>
    <n v="2639"/>
    <n v="120"/>
    <n v="1148.4000000000001"/>
    <n v="1490.6"/>
  </r>
  <r>
    <s v="Beverie Moffet"/>
    <x v="1"/>
    <s v="Eclairs"/>
    <d v="2022-02-14T00:00:00"/>
    <n v="3654"/>
    <n v="147"/>
    <n v="927.56999999999994"/>
    <n v="2726.4300000000003"/>
  </r>
  <r>
    <s v="Ches Bonnell"/>
    <x v="5"/>
    <s v="Mint Chip Choco"/>
    <d v="2022-02-14T00:00:00"/>
    <n v="4074"/>
    <n v="157"/>
    <n v="898.04"/>
    <n v="3175.96"/>
  </r>
  <r>
    <s v="Dennison Crosswaite"/>
    <x v="0"/>
    <s v="85% Dark Bars"/>
    <d v="2022-02-14T00:00:00"/>
    <n v="2016"/>
    <n v="92"/>
    <n v="966.92"/>
    <n v="1049.08"/>
  </r>
  <r>
    <s v="Dotty Strutley"/>
    <x v="0"/>
    <s v="50% Dark Bites"/>
    <d v="2022-02-14T00:00:00"/>
    <n v="5964"/>
    <n v="230"/>
    <n v="1720.4"/>
    <n v="4243.6000000000004"/>
  </r>
  <r>
    <s v="Camilla Castle"/>
    <x v="2"/>
    <s v="Peanut Butter Cubes"/>
    <d v="2022-02-14T00:00:00"/>
    <n v="13048"/>
    <n v="980"/>
    <n v="2597"/>
    <n v="10451"/>
  </r>
  <r>
    <s v="Ches Bonnell"/>
    <x v="5"/>
    <s v="Raspberry Choco"/>
    <d v="2022-02-14T00:00:00"/>
    <n v="2884"/>
    <n v="145"/>
    <n v="558.25"/>
    <n v="2325.75"/>
  </r>
  <r>
    <s v="Husein Augar"/>
    <x v="3"/>
    <s v="Baker's Choco Chips"/>
    <d v="2022-02-14T00:00:00"/>
    <n v="3416"/>
    <n v="156"/>
    <n v="1935.96"/>
    <n v="1480.04"/>
  </r>
  <r>
    <s v="Husein Augar"/>
    <x v="1"/>
    <s v="99% Dark &amp; Pure"/>
    <d v="2022-02-15T00:00:00"/>
    <n v="6727"/>
    <n v="293"/>
    <n v="2264.8900000000003"/>
    <n v="4462.1099999999997"/>
  </r>
  <r>
    <s v="Gigi Bohling"/>
    <x v="3"/>
    <s v="White Choc"/>
    <d v="2022-02-15T00:00:00"/>
    <n v="973"/>
    <n v="58"/>
    <n v="372.94"/>
    <n v="600.05999999999995"/>
  </r>
  <r>
    <s v="Brien Boise"/>
    <x v="5"/>
    <s v="99% Dark &amp; Pure"/>
    <d v="2022-02-15T00:00:00"/>
    <n v="8456"/>
    <n v="314"/>
    <n v="2427.2200000000003"/>
    <n v="6028.78"/>
  </r>
  <r>
    <s v="Beverie Moffet"/>
    <x v="3"/>
    <s v="Almond Choco"/>
    <d v="2022-02-15T00:00:00"/>
    <n v="2527"/>
    <n v="102"/>
    <n v="525.30000000000007"/>
    <n v="2001.6999999999998"/>
  </r>
  <r>
    <s v="Gunar Cockshoot"/>
    <x v="5"/>
    <s v="Choco Coated Almonds"/>
    <d v="2022-02-15T00:00:00"/>
    <n v="9527"/>
    <n v="596"/>
    <n v="1978.7199999999998"/>
    <n v="7548.2800000000007"/>
  </r>
  <r>
    <s v="Brien Boise"/>
    <x v="4"/>
    <s v="Milk Bars"/>
    <d v="2022-02-15T00:00:00"/>
    <n v="3192"/>
    <n v="266"/>
    <n v="1399.1599999999999"/>
    <n v="1792.8400000000001"/>
  </r>
  <r>
    <s v="Van Tuxwell"/>
    <x v="0"/>
    <s v="50% Dark Bites"/>
    <d v="2022-02-15T00:00:00"/>
    <n v="3318"/>
    <n v="151"/>
    <n v="1129.48"/>
    <n v="2188.52"/>
  </r>
  <r>
    <s v="Gunar Cockshoot"/>
    <x v="3"/>
    <s v="Eclairs"/>
    <d v="2022-02-15T00:00:00"/>
    <n v="7469"/>
    <n v="312"/>
    <n v="1968.7199999999998"/>
    <n v="5500.2800000000007"/>
  </r>
  <r>
    <s v="Beverie Moffet"/>
    <x v="2"/>
    <s v="After Nines"/>
    <d v="2022-02-15T00:00:00"/>
    <n v="5887"/>
    <n v="347"/>
    <n v="3549.81"/>
    <n v="2337.19"/>
  </r>
  <r>
    <s v="Beverie Moffet"/>
    <x v="2"/>
    <s v="Raspberry Choco"/>
    <d v="2022-02-15T00:00:00"/>
    <n v="168"/>
    <n v="8"/>
    <n v="30.8"/>
    <n v="137.19999999999999"/>
  </r>
  <r>
    <s v="Rafaelita Blaksland"/>
    <x v="0"/>
    <s v="After Nines"/>
    <d v="2022-02-15T00:00:00"/>
    <n v="1015"/>
    <n v="60"/>
    <n v="613.80000000000007"/>
    <n v="401.19999999999993"/>
  </r>
  <r>
    <s v="Husein Augar"/>
    <x v="3"/>
    <s v="Fruit &amp; Nut Bars"/>
    <d v="2022-02-15T00:00:00"/>
    <n v="2849"/>
    <n v="238"/>
    <n v="1128.1200000000001"/>
    <n v="1720.8799999999999"/>
  </r>
  <r>
    <s v="Madelene Upcott"/>
    <x v="4"/>
    <s v="Fruit &amp; Nut Bars"/>
    <d v="2022-02-15T00:00:00"/>
    <n v="8225"/>
    <n v="549"/>
    <n v="2602.2600000000002"/>
    <n v="5622.74"/>
  </r>
  <r>
    <s v="Roddy Speechley"/>
    <x v="4"/>
    <s v="Raspberry Choco"/>
    <d v="2022-02-15T00:00:00"/>
    <n v="9338"/>
    <n v="374"/>
    <n v="1439.9"/>
    <n v="7898.1"/>
  </r>
  <r>
    <s v="Curtice Advani"/>
    <x v="5"/>
    <s v="85% Dark Bars"/>
    <d v="2022-02-15T00:00:00"/>
    <n v="10262"/>
    <n v="514"/>
    <n v="5402.14"/>
    <n v="4859.8599999999997"/>
  </r>
  <r>
    <s v="Dennison Crosswaite"/>
    <x v="4"/>
    <s v="Spicy Special Slims"/>
    <d v="2022-02-15T00:00:00"/>
    <n v="12243"/>
    <n v="511"/>
    <n v="4200.42"/>
    <n v="8042.58"/>
  </r>
  <r>
    <s v="Gunar Cockshoot"/>
    <x v="4"/>
    <s v="70% Dark Bites"/>
    <d v="2022-02-15T00:00:00"/>
    <n v="2282"/>
    <n v="115"/>
    <n v="579.6"/>
    <n v="1702.4"/>
  </r>
  <r>
    <s v="Van Tuxwell"/>
    <x v="5"/>
    <s v="White Choc"/>
    <d v="2022-02-15T00:00:00"/>
    <n v="3276"/>
    <n v="234"/>
    <n v="1504.62"/>
    <n v="1771.38"/>
  </r>
  <r>
    <s v="Rafaelita Blaksland"/>
    <x v="2"/>
    <s v="Fruit &amp; Nut Bars"/>
    <d v="2022-02-15T00:00:00"/>
    <n v="3815"/>
    <n v="294"/>
    <n v="1393.5600000000002"/>
    <n v="2421.4399999999996"/>
  </r>
  <r>
    <s v="Rafaelita Blaksland"/>
    <x v="5"/>
    <s v="Peanut Butter Cubes"/>
    <d v="2022-02-15T00:00:00"/>
    <n v="6419"/>
    <n v="428"/>
    <n v="1134.2"/>
    <n v="5284.8"/>
  </r>
  <r>
    <s v="Ches Bonnell"/>
    <x v="2"/>
    <s v="Mint Chip Choco"/>
    <d v="2022-02-15T00:00:00"/>
    <n v="3122"/>
    <n v="121"/>
    <n v="692.12"/>
    <n v="2429.88"/>
  </r>
  <r>
    <s v="Curtice Advani"/>
    <x v="4"/>
    <s v="Manuka Honey Choco"/>
    <d v="2022-02-15T00:00:00"/>
    <n v="7049"/>
    <n v="353"/>
    <n v="2400.4"/>
    <n v="4648.6000000000004"/>
  </r>
  <r>
    <s v="Gunar Cockshoot"/>
    <x v="5"/>
    <s v="White Choc"/>
    <d v="2022-02-15T00:00:00"/>
    <n v="7056"/>
    <n v="441"/>
    <n v="2835.6299999999997"/>
    <n v="4220.3700000000008"/>
  </r>
  <r>
    <s v="Karlen McCaffrey"/>
    <x v="4"/>
    <s v="White Choc"/>
    <d v="2022-02-15T00:00:00"/>
    <n v="5271"/>
    <n v="352"/>
    <n v="2263.3599999999997"/>
    <n v="3007.6400000000003"/>
  </r>
  <r>
    <s v="Ches Bonnell"/>
    <x v="3"/>
    <s v="Caramel Stuffed Bars"/>
    <d v="2022-02-15T00:00:00"/>
    <n v="1253"/>
    <n v="90"/>
    <n v="758.69999999999993"/>
    <n v="494.30000000000007"/>
  </r>
  <r>
    <s v="Jehu Rudeforth"/>
    <x v="2"/>
    <s v="Smooth Sliky Salty"/>
    <d v="2022-02-15T00:00:00"/>
    <n v="875"/>
    <n v="31"/>
    <n v="85.559999999999988"/>
    <n v="789.44"/>
  </r>
  <r>
    <s v="Dotty Strutley"/>
    <x v="2"/>
    <s v="Raspberry Choco"/>
    <d v="2022-02-15T00:00:00"/>
    <n v="9863"/>
    <n v="395"/>
    <n v="1520.75"/>
    <n v="8342.25"/>
  </r>
  <r>
    <s v="Husein Augar"/>
    <x v="4"/>
    <s v="Smooth Sliky Salty"/>
    <d v="2022-02-15T00:00:00"/>
    <n v="10402"/>
    <n v="434"/>
    <n v="1197.8399999999999"/>
    <n v="9204.16"/>
  </r>
  <r>
    <s v="Curtice Advani"/>
    <x v="5"/>
    <s v="Almond Choco"/>
    <d v="2022-02-15T00:00:00"/>
    <n v="5684"/>
    <n v="228"/>
    <n v="1174.2"/>
    <n v="4509.8"/>
  </r>
  <r>
    <s v="Ches Bonnell"/>
    <x v="1"/>
    <s v="Organic Choco Syrup"/>
    <d v="2022-02-15T00:00:00"/>
    <n v="4396"/>
    <n v="163"/>
    <n v="1559.91"/>
    <n v="2836.09"/>
  </r>
  <r>
    <s v="Kelci Walkden"/>
    <x v="1"/>
    <s v="Almond Choco"/>
    <d v="2022-02-15T00:00:00"/>
    <n v="3563"/>
    <n v="138"/>
    <n v="710.7"/>
    <n v="2852.3"/>
  </r>
  <r>
    <s v="Dennison Crosswaite"/>
    <x v="3"/>
    <s v="Almond Choco"/>
    <d v="2022-02-15T00:00:00"/>
    <n v="12180"/>
    <n v="469"/>
    <n v="2415.3500000000004"/>
    <n v="9764.65"/>
  </r>
  <r>
    <s v="Andria Kimpton"/>
    <x v="4"/>
    <s v="85% Dark Bars"/>
    <d v="2022-02-15T00:00:00"/>
    <n v="35"/>
    <n v="2"/>
    <n v="21.02"/>
    <n v="13.98"/>
  </r>
  <r>
    <s v="Van Tuxwell"/>
    <x v="1"/>
    <s v="Spicy Special Slims"/>
    <d v="2022-02-15T00:00:00"/>
    <n v="9310"/>
    <n v="405"/>
    <n v="3329.1000000000004"/>
    <n v="5980.9"/>
  </r>
  <r>
    <s v="Roddy Speechley"/>
    <x v="3"/>
    <s v="Organic Choco Syrup"/>
    <d v="2022-02-15T00:00:00"/>
    <n v="3843"/>
    <n v="148"/>
    <n v="1416.3600000000001"/>
    <n v="2426.64"/>
  </r>
  <r>
    <s v="Jehu Rudeforth"/>
    <x v="2"/>
    <s v="White Choc"/>
    <d v="2022-02-15T00:00:00"/>
    <n v="4298"/>
    <n v="253"/>
    <n v="1626.79"/>
    <n v="2671.21"/>
  </r>
  <r>
    <s v="Dotty Strutley"/>
    <x v="4"/>
    <s v="Peanut Butter Cubes"/>
    <d v="2022-02-15T00:00:00"/>
    <n v="6692"/>
    <n v="609"/>
    <n v="1613.85"/>
    <n v="5078.1499999999996"/>
  </r>
  <r>
    <s v="Marney O'Breen"/>
    <x v="4"/>
    <s v="White Choc"/>
    <d v="2022-02-15T00:00:00"/>
    <n v="3514"/>
    <n v="235"/>
    <n v="1511.05"/>
    <n v="2002.95"/>
  </r>
  <r>
    <s v="Barr Faughny"/>
    <x v="1"/>
    <s v="Spicy Special Slims"/>
    <d v="2022-02-16T00:00:00"/>
    <n v="441"/>
    <n v="17"/>
    <n v="139.74"/>
    <n v="301.26"/>
  </r>
  <r>
    <s v="Camilla Castle"/>
    <x v="1"/>
    <s v="Eclairs"/>
    <d v="2022-02-16T00:00:00"/>
    <n v="8407"/>
    <n v="366"/>
    <n v="2309.46"/>
    <n v="6097.54"/>
  </r>
  <r>
    <s v="Kaine Padly"/>
    <x v="4"/>
    <s v="Drinking Coco"/>
    <d v="2022-02-16T00:00:00"/>
    <n v="3507"/>
    <n v="176"/>
    <n v="1749.4399999999998"/>
    <n v="1757.5600000000002"/>
  </r>
  <r>
    <s v="Oby Sorrel"/>
    <x v="3"/>
    <s v="Eclairs"/>
    <d v="2022-02-16T00:00:00"/>
    <n v="3073"/>
    <n v="140"/>
    <n v="883.4"/>
    <n v="2189.6"/>
  </r>
  <r>
    <s v="Andria Kimpton"/>
    <x v="0"/>
    <s v="Organic Choco Syrup"/>
    <d v="2022-02-16T00:00:00"/>
    <n v="5628"/>
    <n v="256"/>
    <n v="2449.92"/>
    <n v="3178.08"/>
  </r>
  <r>
    <s v="Madelene Upcott"/>
    <x v="0"/>
    <s v="Manuka Honey Choco"/>
    <d v="2022-02-16T00:00:00"/>
    <n v="2401"/>
    <n v="105"/>
    <n v="714"/>
    <n v="1687"/>
  </r>
  <r>
    <s v="Van Tuxwell"/>
    <x v="3"/>
    <s v="Peanut Butter Cubes"/>
    <d v="2022-02-16T00:00:00"/>
    <n v="868"/>
    <n v="73"/>
    <n v="193.45"/>
    <n v="674.55"/>
  </r>
  <r>
    <s v="Husein Augar"/>
    <x v="4"/>
    <s v="After Nines"/>
    <d v="2022-02-16T00:00:00"/>
    <n v="9597"/>
    <n v="565"/>
    <n v="5779.95"/>
    <n v="3817.05"/>
  </r>
  <r>
    <s v="Kelci Walkden"/>
    <x v="4"/>
    <s v="White Choc"/>
    <d v="2022-02-16T00:00:00"/>
    <n v="1771"/>
    <n v="127"/>
    <n v="816.61"/>
    <n v="954.39"/>
  </r>
  <r>
    <s v="Brien Boise"/>
    <x v="4"/>
    <s v="Manuka Honey Choco"/>
    <d v="2022-02-16T00:00:00"/>
    <n v="12026"/>
    <n v="573"/>
    <n v="3896.4"/>
    <n v="8129.6"/>
  </r>
  <r>
    <s v="Madelene Upcott"/>
    <x v="2"/>
    <s v="Smooth Sliky Salty"/>
    <d v="2022-02-16T00:00:00"/>
    <n v="616"/>
    <n v="26"/>
    <n v="71.759999999999991"/>
    <n v="544.24"/>
  </r>
  <r>
    <s v="Jan Morforth"/>
    <x v="5"/>
    <s v="Drinking Coco"/>
    <d v="2022-02-16T00:00:00"/>
    <n v="9814"/>
    <n v="468"/>
    <n v="4651.92"/>
    <n v="5162.08"/>
  </r>
  <r>
    <s v="Brien Boise"/>
    <x v="2"/>
    <s v="After Nines"/>
    <d v="2022-02-16T00:00:00"/>
    <n v="6146"/>
    <n v="342"/>
    <n v="3498.6600000000003"/>
    <n v="2647.3399999999997"/>
  </r>
  <r>
    <s v="Andria Kimpton"/>
    <x v="5"/>
    <s v="Milk Bars"/>
    <d v="2022-02-16T00:00:00"/>
    <n v="8897"/>
    <n v="770"/>
    <n v="4050.2"/>
    <n v="4846.8"/>
  </r>
  <r>
    <s v="Mallorie Waber"/>
    <x v="4"/>
    <s v="Caramel Stuffed Bars"/>
    <d v="2022-02-16T00:00:00"/>
    <n v="2485"/>
    <n v="249"/>
    <n v="2099.0699999999997"/>
    <n v="385.93000000000029"/>
  </r>
  <r>
    <s v="Madelene Upcott"/>
    <x v="3"/>
    <s v="Raspberry Choco"/>
    <d v="2022-02-16T00:00:00"/>
    <n v="18193"/>
    <n v="910"/>
    <n v="3503.5"/>
    <n v="14689.5"/>
  </r>
  <r>
    <s v="Barr Faughny"/>
    <x v="4"/>
    <s v="After Nines"/>
    <d v="2022-02-16T00:00:00"/>
    <n v="4879"/>
    <n v="287"/>
    <n v="2936.01"/>
    <n v="1942.9899999999998"/>
  </r>
  <r>
    <s v="Marney O'Breen"/>
    <x v="2"/>
    <s v="70% Dark Bites"/>
    <d v="2022-02-16T00:00:00"/>
    <n v="16170"/>
    <n v="840"/>
    <n v="4233.6000000000004"/>
    <n v="11936.4"/>
  </r>
  <r>
    <s v="Dotty Strutley"/>
    <x v="5"/>
    <s v="Smooth Sliky Salty"/>
    <d v="2022-02-16T00:00:00"/>
    <n v="12502"/>
    <n v="481"/>
    <n v="1327.56"/>
    <n v="11174.44"/>
  </r>
  <r>
    <s v="Rafaelita Blaksland"/>
    <x v="4"/>
    <s v="Fruit &amp; Nut Bars"/>
    <d v="2022-02-16T00:00:00"/>
    <n v="9163"/>
    <n v="770"/>
    <n v="3649.8"/>
    <n v="5513.2"/>
  </r>
  <r>
    <s v="Brien Boise"/>
    <x v="2"/>
    <s v="Milk Bars"/>
    <d v="2022-02-16T00:00:00"/>
    <n v="3990"/>
    <n v="499"/>
    <n v="2624.74"/>
    <n v="1365.2600000000002"/>
  </r>
  <r>
    <s v="Ches Bonnell"/>
    <x v="1"/>
    <s v="Choco Coated Almonds"/>
    <d v="2022-02-16T00:00:00"/>
    <n v="1785"/>
    <n v="128"/>
    <n v="424.96"/>
    <n v="1360.04"/>
  </r>
  <r>
    <s v="Curtice Advani"/>
    <x v="2"/>
    <s v="Smooth Sliky Salty"/>
    <d v="2022-02-16T00:00:00"/>
    <n v="8267"/>
    <n v="307"/>
    <n v="847.31999999999994"/>
    <n v="7419.68"/>
  </r>
  <r>
    <s v="Oby Sorrel"/>
    <x v="3"/>
    <s v="Fruit &amp; Nut Bars"/>
    <d v="2022-02-17T00:00:00"/>
    <n v="17710"/>
    <n v="1470"/>
    <n v="6967.8"/>
    <n v="10742.2"/>
  </r>
  <r>
    <s v="Karlen McCaffrey"/>
    <x v="5"/>
    <s v="White Choc"/>
    <d v="2022-02-17T00:00:00"/>
    <n v="3878"/>
    <n v="229"/>
    <n v="1472.47"/>
    <n v="2405.5299999999997"/>
  </r>
  <r>
    <s v="Van Tuxwell"/>
    <x v="5"/>
    <s v="Fruit &amp; Nut Bars"/>
    <d v="2022-02-17T00:00:00"/>
    <n v="3164"/>
    <n v="198"/>
    <n v="938.5200000000001"/>
    <n v="2225.48"/>
  </r>
  <r>
    <s v="Curtice Advani"/>
    <x v="2"/>
    <s v="Milk Bars"/>
    <d v="2022-02-17T00:00:00"/>
    <n v="4011"/>
    <n v="502"/>
    <n v="2640.52"/>
    <n v="1370.48"/>
  </r>
  <r>
    <s v="Madelene Upcott"/>
    <x v="0"/>
    <s v="White Choc"/>
    <d v="2022-02-17T00:00:00"/>
    <n v="6818"/>
    <n v="455"/>
    <n v="2925.65"/>
    <n v="3892.35"/>
  </r>
  <r>
    <s v="Kelci Walkden"/>
    <x v="3"/>
    <s v="Choco Coated Almonds"/>
    <d v="2022-02-17T00:00:00"/>
    <n v="10584"/>
    <n v="840"/>
    <n v="2788.7999999999997"/>
    <n v="7795.2000000000007"/>
  </r>
  <r>
    <s v="Camilla Castle"/>
    <x v="1"/>
    <s v="Almond Choco"/>
    <d v="2022-02-17T00:00:00"/>
    <n v="2492"/>
    <n v="109"/>
    <n v="561.35"/>
    <n v="1930.65"/>
  </r>
  <r>
    <s v="Kelci Walkden"/>
    <x v="4"/>
    <s v="50% Dark Bites"/>
    <d v="2022-02-17T00:00:00"/>
    <n v="11375"/>
    <n v="455"/>
    <n v="3403.4"/>
    <n v="7971.6"/>
  </r>
  <r>
    <s v="Karlen McCaffrey"/>
    <x v="2"/>
    <s v="Smooth Sliky Salty"/>
    <d v="2022-02-17T00:00:00"/>
    <n v="11144"/>
    <n v="429"/>
    <n v="1184.04"/>
    <n v="9959.9599999999991"/>
  </r>
  <r>
    <s v="Roddy Speechley"/>
    <x v="2"/>
    <s v="Manuka Honey Choco"/>
    <d v="2022-02-17T00:00:00"/>
    <n v="9779"/>
    <n v="445"/>
    <n v="3026"/>
    <n v="6753"/>
  </r>
  <r>
    <s v="Ches Bonnell"/>
    <x v="3"/>
    <s v="Baker's Choco Chips"/>
    <d v="2022-02-17T00:00:00"/>
    <n v="5278"/>
    <n v="264"/>
    <n v="3276.2400000000002"/>
    <n v="2001.7599999999998"/>
  </r>
  <r>
    <s v="Oby Sorrel"/>
    <x v="5"/>
    <s v="Peanut Butter Cubes"/>
    <d v="2022-02-17T00:00:00"/>
    <n v="12509"/>
    <n v="1050"/>
    <n v="2782.5"/>
    <n v="9726.5"/>
  </r>
  <r>
    <s v="Van Tuxwell"/>
    <x v="2"/>
    <s v="Almond Choco"/>
    <d v="2022-02-17T00:00:00"/>
    <n v="5845"/>
    <n v="255"/>
    <n v="1313.25"/>
    <n v="4531.75"/>
  </r>
  <r>
    <s v="Gigi Bohling"/>
    <x v="1"/>
    <s v="Organic Choco Syrup"/>
    <d v="2022-02-17T00:00:00"/>
    <n v="4438"/>
    <n v="165"/>
    <n v="1579.05"/>
    <n v="2858.95"/>
  </r>
  <r>
    <s v="Gunar Cockshoot"/>
    <x v="3"/>
    <s v="Caramel Stuffed Bars"/>
    <d v="2022-02-17T00:00:00"/>
    <n v="938"/>
    <n v="63"/>
    <n v="531.09"/>
    <n v="406.90999999999997"/>
  </r>
  <r>
    <s v="Andria Kimpton"/>
    <x v="2"/>
    <s v="Spicy Special Slims"/>
    <d v="2022-02-17T00:00:00"/>
    <n v="2513"/>
    <n v="97"/>
    <n v="797.34"/>
    <n v="1715.6599999999999"/>
  </r>
  <r>
    <s v="Andria Kimpton"/>
    <x v="3"/>
    <s v="Peanut Butter Cubes"/>
    <d v="2022-02-17T00:00:00"/>
    <n v="1988"/>
    <n v="142"/>
    <n v="376.3"/>
    <n v="1611.7"/>
  </r>
  <r>
    <s v="Gunar Cockshoot"/>
    <x v="3"/>
    <s v="85% Dark Bars"/>
    <d v="2022-02-17T00:00:00"/>
    <n v="6811"/>
    <n v="310"/>
    <n v="3258.1"/>
    <n v="3552.9"/>
  </r>
  <r>
    <s v="Dennison Crosswaite"/>
    <x v="0"/>
    <s v="After Nines"/>
    <d v="2022-02-17T00:00:00"/>
    <n v="4368"/>
    <n v="219"/>
    <n v="2240.37"/>
    <n v="2127.63"/>
  </r>
  <r>
    <s v="Kaine Padly"/>
    <x v="2"/>
    <s v="Fruit &amp; Nut Bars"/>
    <d v="2022-02-17T00:00:00"/>
    <n v="9275"/>
    <n v="700"/>
    <n v="3318"/>
    <n v="5957"/>
  </r>
  <r>
    <s v="Kelci Walkden"/>
    <x v="1"/>
    <s v="Baker's Choco Chips"/>
    <d v="2022-02-17T00:00:00"/>
    <n v="6895"/>
    <n v="406"/>
    <n v="5038.46"/>
    <n v="1856.54"/>
  </r>
  <r>
    <s v="Andria Kimpton"/>
    <x v="4"/>
    <s v="Smooth Sliky Salty"/>
    <d v="2022-02-17T00:00:00"/>
    <n v="7896"/>
    <n v="282"/>
    <n v="778.31999999999994"/>
    <n v="7117.68"/>
  </r>
  <r>
    <s v="Rafaelita Blaksland"/>
    <x v="0"/>
    <s v="Eclairs"/>
    <d v="2022-02-17T00:00:00"/>
    <n v="5901"/>
    <n v="257"/>
    <n v="1621.6699999999998"/>
    <n v="4279.33"/>
  </r>
  <r>
    <s v="Gunar Cockshoot"/>
    <x v="1"/>
    <s v="70% Dark Bites"/>
    <d v="2022-02-17T00:00:00"/>
    <n v="9443"/>
    <n v="450"/>
    <n v="2268"/>
    <n v="7175"/>
  </r>
  <r>
    <s v="Madelene Upcott"/>
    <x v="3"/>
    <s v="99% Dark &amp; Pure"/>
    <d v="2022-02-17T00:00:00"/>
    <n v="11676"/>
    <n v="487"/>
    <n v="3764.51"/>
    <n v="7911.49"/>
  </r>
  <r>
    <s v="Dennison Crosswaite"/>
    <x v="2"/>
    <s v="Manuka Honey Choco"/>
    <d v="2022-02-17T00:00:00"/>
    <n v="1162"/>
    <n v="53"/>
    <n v="360.4"/>
    <n v="801.6"/>
  </r>
  <r>
    <s v="Jan Morforth"/>
    <x v="5"/>
    <s v="Peanut Butter Cubes"/>
    <d v="2022-02-17T00:00:00"/>
    <n v="6160"/>
    <n v="560"/>
    <n v="1484"/>
    <n v="4676"/>
  </r>
  <r>
    <s v="Camilla Castle"/>
    <x v="1"/>
    <s v="Manuka Honey Choco"/>
    <d v="2022-02-17T00:00:00"/>
    <n v="322"/>
    <n v="14"/>
    <n v="95.2"/>
    <n v="226.8"/>
  </r>
  <r>
    <s v="Karlen McCaffrey"/>
    <x v="4"/>
    <s v="Peanut Butter Cubes"/>
    <d v="2022-02-17T00:00:00"/>
    <n v="623"/>
    <n v="45"/>
    <n v="119.25"/>
    <n v="503.75"/>
  </r>
  <r>
    <s v="Gigi Bohling"/>
    <x v="2"/>
    <s v="70% Dark Bites"/>
    <d v="2022-02-17T00:00:00"/>
    <n v="3255"/>
    <n v="136"/>
    <n v="685.44"/>
    <n v="2569.56"/>
  </r>
  <r>
    <s v="Van Tuxwell"/>
    <x v="1"/>
    <s v="Orange Choco"/>
    <d v="2022-02-17T00:00:00"/>
    <n v="4158"/>
    <n v="167"/>
    <n v="614.56000000000006"/>
    <n v="3543.44"/>
  </r>
  <r>
    <s v="Oby Sorrel"/>
    <x v="4"/>
    <s v="Choco Coated Almonds"/>
    <d v="2022-02-17T00:00:00"/>
    <n v="4627"/>
    <n v="309"/>
    <n v="1025.8799999999999"/>
    <n v="3601.12"/>
  </r>
  <r>
    <s v="Dotty Strutley"/>
    <x v="2"/>
    <s v="Manuka Honey Choco"/>
    <d v="2022-02-18T00:00:00"/>
    <n v="2359"/>
    <n v="118"/>
    <n v="802.4"/>
    <n v="1556.6"/>
  </r>
  <r>
    <s v="Roddy Speechley"/>
    <x v="3"/>
    <s v="Smooth Sliky Salty"/>
    <d v="2022-02-18T00:00:00"/>
    <n v="4410"/>
    <n v="177"/>
    <n v="488.52"/>
    <n v="3921.48"/>
  </r>
  <r>
    <s v="Madelene Upcott"/>
    <x v="4"/>
    <s v="White Choc"/>
    <d v="2022-02-18T00:00:00"/>
    <n v="5516"/>
    <n v="368"/>
    <n v="2366.2399999999998"/>
    <n v="3149.76"/>
  </r>
  <r>
    <s v="Gunar Cockshoot"/>
    <x v="0"/>
    <s v="Manuka Honey Choco"/>
    <d v="2022-02-18T00:00:00"/>
    <n v="1890"/>
    <n v="79"/>
    <n v="537.19999999999993"/>
    <n v="1352.8000000000002"/>
  </r>
  <r>
    <s v="Marney O'Breen"/>
    <x v="2"/>
    <s v="White Choc"/>
    <d v="2022-02-18T00:00:00"/>
    <n v="5355"/>
    <n v="412"/>
    <n v="2649.16"/>
    <n v="2705.84"/>
  </r>
  <r>
    <s v="Brien Boise"/>
    <x v="4"/>
    <s v="Caramel Stuffed Bars"/>
    <d v="2022-02-18T00:00:00"/>
    <n v="455"/>
    <n v="46"/>
    <n v="387.78"/>
    <n v="67.220000000000027"/>
  </r>
  <r>
    <s v="Kelci Walkden"/>
    <x v="4"/>
    <s v="Spicy Special Slims"/>
    <d v="2022-02-18T00:00:00"/>
    <n v="3857"/>
    <n v="168"/>
    <n v="1380.96"/>
    <n v="2476.04"/>
  </r>
  <r>
    <s v="Dennison Crosswaite"/>
    <x v="1"/>
    <s v="Milk Bars"/>
    <d v="2022-02-18T00:00:00"/>
    <n v="11116"/>
    <n v="1400"/>
    <n v="7364"/>
    <n v="3752"/>
  </r>
  <r>
    <s v="Dennison Crosswaite"/>
    <x v="4"/>
    <s v="Drinking Coco"/>
    <d v="2022-02-18T00:00:00"/>
    <n v="8820"/>
    <n v="420"/>
    <n v="4174.8"/>
    <n v="4645.2"/>
  </r>
  <r>
    <s v="Kaine Padly"/>
    <x v="4"/>
    <s v="Spicy Special Slims"/>
    <d v="2022-02-18T00:00:00"/>
    <n v="7154"/>
    <n v="326"/>
    <n v="2679.7200000000003"/>
    <n v="4474.28"/>
  </r>
  <r>
    <s v="Husein Augar"/>
    <x v="3"/>
    <s v="Mint Chip Choco"/>
    <d v="2022-02-18T00:00:00"/>
    <n v="3570"/>
    <n v="138"/>
    <n v="789.36"/>
    <n v="2780.64"/>
  </r>
  <r>
    <s v="Karlen McCaffrey"/>
    <x v="2"/>
    <s v="Spicy Special Slims"/>
    <d v="2022-02-18T00:00:00"/>
    <n v="13272"/>
    <n v="604"/>
    <n v="4964.88"/>
    <n v="8307.119999999999"/>
  </r>
  <r>
    <s v="Dotty Strutley"/>
    <x v="3"/>
    <s v="Baker's Choco Chips"/>
    <d v="2022-02-18T00:00:00"/>
    <n v="8169"/>
    <n v="372"/>
    <n v="4616.5200000000004"/>
    <n v="3552.4799999999996"/>
  </r>
  <r>
    <s v="Mallorie Waber"/>
    <x v="3"/>
    <s v="70% Dark Bites"/>
    <d v="2022-02-18T00:00:00"/>
    <n v="1995"/>
    <n v="91"/>
    <n v="458.64"/>
    <n v="1536.3600000000001"/>
  </r>
  <r>
    <s v="Van Tuxwell"/>
    <x v="2"/>
    <s v="85% Dark Bars"/>
    <d v="2022-02-18T00:00:00"/>
    <n v="4179"/>
    <n v="182"/>
    <n v="1912.82"/>
    <n v="2266.1800000000003"/>
  </r>
  <r>
    <s v="Karlen McCaffrey"/>
    <x v="1"/>
    <s v="85% Dark Bars"/>
    <d v="2022-02-18T00:00:00"/>
    <n v="11809"/>
    <n v="514"/>
    <n v="5402.14"/>
    <n v="6406.86"/>
  </r>
  <r>
    <s v="Ches Bonnell"/>
    <x v="1"/>
    <s v="Eclairs"/>
    <d v="2022-02-18T00:00:00"/>
    <n v="3549"/>
    <n v="162"/>
    <n v="1022.2199999999999"/>
    <n v="2526.7800000000002"/>
  </r>
  <r>
    <s v="Barr Faughny"/>
    <x v="2"/>
    <s v="Milk Bars"/>
    <d v="2022-02-18T00:00:00"/>
    <n v="4039"/>
    <n v="368"/>
    <n v="1935.6799999999998"/>
    <n v="2103.3200000000002"/>
  </r>
  <r>
    <s v="Gigi Bohling"/>
    <x v="0"/>
    <s v="Eclairs"/>
    <d v="2022-02-18T00:00:00"/>
    <n v="1519"/>
    <n v="70"/>
    <n v="441.7"/>
    <n v="1077.3"/>
  </r>
  <r>
    <s v="Wilone O'Kielt"/>
    <x v="0"/>
    <s v="Manuka Honey Choco"/>
    <d v="2022-02-18T00:00:00"/>
    <n v="10661"/>
    <n v="508"/>
    <n v="3454.4"/>
    <n v="7206.6"/>
  </r>
  <r>
    <s v="Jehu Rudeforth"/>
    <x v="3"/>
    <s v="Baker's Choco Chips"/>
    <d v="2022-02-18T00:00:00"/>
    <n v="11116"/>
    <n v="618"/>
    <n v="7669.38"/>
    <n v="3446.62"/>
  </r>
  <r>
    <s v="Marney O'Breen"/>
    <x v="3"/>
    <s v="Almond Choco"/>
    <d v="2022-02-18T00:00:00"/>
    <n v="896"/>
    <n v="39"/>
    <n v="200.85000000000002"/>
    <n v="695.15"/>
  </r>
  <r>
    <s v="Beverie Moffet"/>
    <x v="4"/>
    <s v="70% Dark Bites"/>
    <d v="2022-02-18T00:00:00"/>
    <n v="14427"/>
    <n v="687"/>
    <n v="3462.48"/>
    <n v="10964.52"/>
  </r>
  <r>
    <s v="Ches Bonnell"/>
    <x v="2"/>
    <s v="Raspberry Choco"/>
    <d v="2022-02-18T00:00:00"/>
    <n v="10073"/>
    <n v="420"/>
    <n v="1617"/>
    <n v="8456"/>
  </r>
  <r>
    <s v="Curtice Advani"/>
    <x v="3"/>
    <s v="85% Dark Bars"/>
    <d v="2022-02-18T00:00:00"/>
    <n v="5201"/>
    <n v="248"/>
    <n v="2606.48"/>
    <n v="2594.52"/>
  </r>
  <r>
    <s v="Roddy Speechley"/>
    <x v="0"/>
    <s v="70% Dark Bites"/>
    <d v="2022-02-18T00:00:00"/>
    <n v="5460"/>
    <n v="249"/>
    <n v="1254.96"/>
    <n v="4205.04"/>
  </r>
  <r>
    <s v="Ches Bonnell"/>
    <x v="5"/>
    <s v="85% Dark Bars"/>
    <d v="2022-02-18T00:00:00"/>
    <n v="5565"/>
    <n v="242"/>
    <n v="2543.42"/>
    <n v="3021.58"/>
  </r>
  <r>
    <s v="Husein Augar"/>
    <x v="5"/>
    <s v="Drinking Coco"/>
    <d v="2022-02-18T00:00:00"/>
    <n v="7945"/>
    <n v="346"/>
    <n v="3439.24"/>
    <n v="4505.76"/>
  </r>
  <r>
    <s v="Jan Morforth"/>
    <x v="3"/>
    <s v="99% Dark &amp; Pure"/>
    <d v="2022-02-18T00:00:00"/>
    <n v="12607"/>
    <n v="467"/>
    <n v="3609.9100000000003"/>
    <n v="8997.09"/>
  </r>
  <r>
    <s v="Roddy Speechley"/>
    <x v="5"/>
    <s v="Drinking Coco"/>
    <d v="2022-02-18T00:00:00"/>
    <n v="5642"/>
    <n v="246"/>
    <n v="2445.2399999999998"/>
    <n v="3196.76"/>
  </r>
  <r>
    <s v="Rafaelita Blaksland"/>
    <x v="0"/>
    <s v="Mint Chip Choco"/>
    <d v="2022-02-18T00:00:00"/>
    <n v="8512"/>
    <n v="341"/>
    <n v="1950.52"/>
    <n v="6561.48"/>
  </r>
  <r>
    <s v="Marney O'Breen"/>
    <x v="5"/>
    <s v="70% Dark Bites"/>
    <d v="2022-02-18T00:00:00"/>
    <n v="707"/>
    <n v="36"/>
    <n v="181.44"/>
    <n v="525.55999999999995"/>
  </r>
  <r>
    <s v="Kaine Padly"/>
    <x v="1"/>
    <s v="White Choc"/>
    <d v="2022-02-18T00:00:00"/>
    <n v="1519"/>
    <n v="109"/>
    <n v="700.87"/>
    <n v="818.13"/>
  </r>
  <r>
    <s v="Beverie Moffet"/>
    <x v="3"/>
    <s v="White Choc"/>
    <d v="2022-02-18T00:00:00"/>
    <n v="2128"/>
    <n v="164"/>
    <n v="1054.52"/>
    <n v="1073.48"/>
  </r>
  <r>
    <s v="Wilone O'Kielt"/>
    <x v="2"/>
    <s v="Baker's Choco Chips"/>
    <d v="2022-02-18T00:00:00"/>
    <n v="1435"/>
    <n v="80"/>
    <n v="992.8"/>
    <n v="442.20000000000005"/>
  </r>
  <r>
    <s v="Roddy Speechley"/>
    <x v="3"/>
    <s v="Peanut Butter Cubes"/>
    <d v="2022-02-18T00:00:00"/>
    <n v="8001"/>
    <n v="534"/>
    <n v="1415.1"/>
    <n v="6585.9"/>
  </r>
  <r>
    <s v="Beverie Moffet"/>
    <x v="0"/>
    <s v="Fruit &amp; Nut Bars"/>
    <d v="2022-02-21T00:00:00"/>
    <n v="2751"/>
    <n v="172"/>
    <n v="815.28000000000009"/>
    <n v="1935.7199999999998"/>
  </r>
  <r>
    <s v="Wilone O'Kielt"/>
    <x v="1"/>
    <s v="Raspberry Choco"/>
    <d v="2022-02-21T00:00:00"/>
    <n v="6251"/>
    <n v="313"/>
    <n v="1205.05"/>
    <n v="5045.95"/>
  </r>
  <r>
    <s v="Madelene Upcott"/>
    <x v="4"/>
    <s v="Caramel Stuffed Bars"/>
    <d v="2022-02-21T00:00:00"/>
    <n v="938"/>
    <n v="67"/>
    <n v="564.80999999999995"/>
    <n v="373.19000000000005"/>
  </r>
  <r>
    <s v="Wilone O'Kielt"/>
    <x v="4"/>
    <s v="Caramel Stuffed Bars"/>
    <d v="2022-02-21T00:00:00"/>
    <n v="357"/>
    <n v="30"/>
    <n v="252.89999999999998"/>
    <n v="104.10000000000002"/>
  </r>
  <r>
    <s v="Andria Kimpton"/>
    <x v="2"/>
    <s v="Milk Bars"/>
    <d v="2022-02-21T00:00:00"/>
    <n v="1120"/>
    <n v="140"/>
    <n v="736.4"/>
    <n v="383.6"/>
  </r>
  <r>
    <s v="Curtice Advani"/>
    <x v="0"/>
    <s v="Mint Chip Choco"/>
    <d v="2022-02-21T00:00:00"/>
    <n v="1638"/>
    <n v="72"/>
    <n v="411.84"/>
    <n v="1226.1600000000001"/>
  </r>
  <r>
    <s v="Mallorie Waber"/>
    <x v="1"/>
    <s v="After Nines"/>
    <d v="2022-02-21T00:00:00"/>
    <n v="4466"/>
    <n v="280"/>
    <n v="2864.4"/>
    <n v="1601.6"/>
  </r>
  <r>
    <s v="Dennison Crosswaite"/>
    <x v="1"/>
    <s v="After Nines"/>
    <d v="2022-02-21T00:00:00"/>
    <n v="8372"/>
    <n v="441"/>
    <n v="4511.43"/>
    <n v="3860.5699999999997"/>
  </r>
  <r>
    <s v="Beverie Moffet"/>
    <x v="3"/>
    <s v="After Nines"/>
    <d v="2022-02-21T00:00:00"/>
    <n v="15344"/>
    <n v="840"/>
    <n v="8593.2000000000007"/>
    <n v="6750.7999999999993"/>
  </r>
  <r>
    <s v="Jehu Rudeforth"/>
    <x v="4"/>
    <s v="Mint Chip Choco"/>
    <d v="2022-02-21T00:00:00"/>
    <n v="16527"/>
    <n v="613"/>
    <n v="3506.3599999999997"/>
    <n v="13020.64"/>
  </r>
  <r>
    <s v="Gigi Bohling"/>
    <x v="0"/>
    <s v="Caramel Stuffed Bars"/>
    <d v="2022-02-21T00:00:00"/>
    <n v="11732"/>
    <n v="1050"/>
    <n v="8851.5"/>
    <n v="2880.5"/>
  </r>
  <r>
    <s v="Kelci Walkden"/>
    <x v="5"/>
    <s v="Baker's Choco Chips"/>
    <d v="2022-02-21T00:00:00"/>
    <n v="6965"/>
    <n v="317"/>
    <n v="3933.9700000000003"/>
    <n v="3031.0299999999997"/>
  </r>
  <r>
    <s v="Gunar Cockshoot"/>
    <x v="0"/>
    <s v="Orange Choco"/>
    <d v="2022-02-21T00:00:00"/>
    <n v="14091"/>
    <n v="470"/>
    <n v="1729.6000000000001"/>
    <n v="12361.4"/>
  </r>
  <r>
    <s v="Karlen McCaffrey"/>
    <x v="2"/>
    <s v="85% Dark Bars"/>
    <d v="2022-02-21T00:00:00"/>
    <n v="8694"/>
    <n v="435"/>
    <n v="4571.8499999999995"/>
    <n v="4122.1500000000005"/>
  </r>
  <r>
    <s v="Madelene Upcott"/>
    <x v="3"/>
    <s v="Almond Choco"/>
    <d v="2022-02-21T00:00:00"/>
    <n v="6538"/>
    <n v="285"/>
    <n v="1467.75"/>
    <n v="5070.25"/>
  </r>
  <r>
    <s v="Camilla Castle"/>
    <x v="4"/>
    <s v="Caramel Stuffed Bars"/>
    <d v="2022-02-21T00:00:00"/>
    <n v="714"/>
    <n v="65"/>
    <n v="547.94999999999993"/>
    <n v="166.05000000000007"/>
  </r>
  <r>
    <s v="Barr Faughny"/>
    <x v="1"/>
    <s v="Orange Choco"/>
    <d v="2022-02-21T00:00:00"/>
    <n v="4074"/>
    <n v="141"/>
    <n v="518.88"/>
    <n v="3555.12"/>
  </r>
  <r>
    <s v="Rafaelita Blaksland"/>
    <x v="0"/>
    <s v="50% Dark Bites"/>
    <d v="2022-02-21T00:00:00"/>
    <n v="4711"/>
    <n v="197"/>
    <n v="1473.5600000000002"/>
    <n v="3237.4399999999996"/>
  </r>
  <r>
    <s v="Camilla Castle"/>
    <x v="0"/>
    <s v="Milk Bars"/>
    <d v="2022-02-21T00:00:00"/>
    <n v="4746"/>
    <n v="528"/>
    <n v="2777.2799999999997"/>
    <n v="1968.7200000000003"/>
  </r>
  <r>
    <s v="Madelene Upcott"/>
    <x v="5"/>
    <s v="Eclairs"/>
    <d v="2022-02-21T00:00:00"/>
    <n v="2891"/>
    <n v="116"/>
    <n v="731.95999999999992"/>
    <n v="2159.04"/>
  </r>
  <r>
    <s v="Mallorie Waber"/>
    <x v="0"/>
    <s v="Fruit &amp; Nut Bars"/>
    <d v="2022-02-21T00:00:00"/>
    <n v="2275"/>
    <n v="152"/>
    <n v="720.48"/>
    <n v="1554.52"/>
  </r>
  <r>
    <s v="Camilla Castle"/>
    <x v="2"/>
    <s v="Almond Choco"/>
    <d v="2022-02-21T00:00:00"/>
    <n v="385"/>
    <n v="19"/>
    <n v="97.850000000000009"/>
    <n v="287.14999999999998"/>
  </r>
  <r>
    <s v="Jehu Rudeforth"/>
    <x v="2"/>
    <s v="Caramel Stuffed Bars"/>
    <d v="2022-02-21T00:00:00"/>
    <n v="13342"/>
    <n v="1050"/>
    <n v="8851.5"/>
    <n v="4490.5"/>
  </r>
  <r>
    <s v="Husein Augar"/>
    <x v="4"/>
    <s v="50% Dark Bites"/>
    <d v="2022-02-21T00:00:00"/>
    <n v="5509"/>
    <n v="263"/>
    <n v="1967.24"/>
    <n v="3541.76"/>
  </r>
  <r>
    <s v="Jan Morforth"/>
    <x v="1"/>
    <s v="Spicy Special Slims"/>
    <d v="2022-02-21T00:00:00"/>
    <n v="11046"/>
    <n v="481"/>
    <n v="3953.82"/>
    <n v="7092.18"/>
  </r>
  <r>
    <s v="Dotty Strutley"/>
    <x v="2"/>
    <s v="Eclairs"/>
    <d v="2022-02-21T00:00:00"/>
    <n v="5719"/>
    <n v="239"/>
    <n v="1508.09"/>
    <n v="4210.91"/>
  </r>
  <r>
    <s v="Marney O'Breen"/>
    <x v="3"/>
    <s v="Choco Coated Almonds"/>
    <d v="2022-02-21T00:00:00"/>
    <n v="6195"/>
    <n v="564"/>
    <n v="1872.48"/>
    <n v="4322.5200000000004"/>
  </r>
  <r>
    <s v="Dennison Crosswaite"/>
    <x v="0"/>
    <s v="White Choc"/>
    <d v="2022-02-21T00:00:00"/>
    <n v="6027"/>
    <n v="355"/>
    <n v="2282.65"/>
    <n v="3744.35"/>
  </r>
  <r>
    <s v="Kaine Padly"/>
    <x v="1"/>
    <s v="Eclairs"/>
    <d v="2022-02-22T00:00:00"/>
    <n v="3157"/>
    <n v="132"/>
    <n v="832.92"/>
    <n v="2324.08"/>
  </r>
  <r>
    <s v="Andria Kimpton"/>
    <x v="1"/>
    <s v="99% Dark &amp; Pure"/>
    <d v="2022-02-22T00:00:00"/>
    <n v="8806"/>
    <n v="353"/>
    <n v="2728.69"/>
    <n v="6077.3099999999995"/>
  </r>
  <r>
    <s v="Andria Kimpton"/>
    <x v="1"/>
    <s v="Eclairs"/>
    <d v="2022-02-22T00:00:00"/>
    <n v="3458"/>
    <n v="129"/>
    <n v="813.9899999999999"/>
    <n v="2644.01"/>
  </r>
  <r>
    <s v="Andria Kimpton"/>
    <x v="2"/>
    <s v="Fruit &amp; Nut Bars"/>
    <d v="2022-02-22T00:00:00"/>
    <n v="8673"/>
    <n v="700"/>
    <n v="3318"/>
    <n v="5355"/>
  </r>
  <r>
    <s v="Kaine Padly"/>
    <x v="1"/>
    <s v="Raspberry Choco"/>
    <d v="2022-02-22T00:00:00"/>
    <n v="10521"/>
    <n v="439"/>
    <n v="1690.15"/>
    <n v="8830.85"/>
  </r>
  <r>
    <s v="Rafaelita Blaksland"/>
    <x v="0"/>
    <s v="85% Dark Bars"/>
    <d v="2022-02-22T00:00:00"/>
    <n v="5866"/>
    <n v="280"/>
    <n v="2942.7999999999997"/>
    <n v="2923.2000000000003"/>
  </r>
  <r>
    <s v="Gigi Bohling"/>
    <x v="5"/>
    <s v="Baker's Choco Chips"/>
    <d v="2022-02-22T00:00:00"/>
    <n v="10031"/>
    <n v="502"/>
    <n v="6229.82"/>
    <n v="3801.1800000000003"/>
  </r>
  <r>
    <s v="Dotty Strutley"/>
    <x v="1"/>
    <s v="Almond Choco"/>
    <d v="2022-02-22T00:00:00"/>
    <n v="2254"/>
    <n v="108"/>
    <n v="556.20000000000005"/>
    <n v="1697.8"/>
  </r>
  <r>
    <s v="Dotty Strutley"/>
    <x v="4"/>
    <s v="White Choc"/>
    <d v="2022-02-22T00:00:00"/>
    <n v="6251"/>
    <n v="521"/>
    <n v="3350.0299999999997"/>
    <n v="2900.9700000000003"/>
  </r>
  <r>
    <s v="Rafaelita Blaksland"/>
    <x v="0"/>
    <s v="Spicy Special Slims"/>
    <d v="2022-02-22T00:00:00"/>
    <n v="749"/>
    <n v="36"/>
    <n v="295.92"/>
    <n v="453.08"/>
  </r>
  <r>
    <s v="Van Tuxwell"/>
    <x v="3"/>
    <s v="70% Dark Bites"/>
    <d v="2022-02-22T00:00:00"/>
    <n v="1071"/>
    <n v="54"/>
    <n v="272.16000000000003"/>
    <n v="798.83999999999992"/>
  </r>
  <r>
    <s v="Roddy Speechley"/>
    <x v="3"/>
    <s v="Baker's Choco Chips"/>
    <d v="2022-02-22T00:00:00"/>
    <n v="98"/>
    <n v="6"/>
    <n v="74.460000000000008"/>
    <n v="23.539999999999992"/>
  </r>
  <r>
    <s v="Mallorie Waber"/>
    <x v="1"/>
    <s v="Caramel Stuffed Bars"/>
    <d v="2022-02-22T00:00:00"/>
    <n v="2163"/>
    <n v="181"/>
    <n v="1525.83"/>
    <n v="637.17000000000007"/>
  </r>
  <r>
    <s v="Ches Bonnell"/>
    <x v="5"/>
    <s v="Choco Coated Almonds"/>
    <d v="2022-02-22T00:00:00"/>
    <n v="19467"/>
    <n v="1330"/>
    <n v="4415.5999999999995"/>
    <n v="15051.400000000001"/>
  </r>
  <r>
    <s v="Oby Sorrel"/>
    <x v="4"/>
    <s v="Manuka Honey Choco"/>
    <d v="2022-02-22T00:00:00"/>
    <n v="5292"/>
    <n v="279"/>
    <n v="1897.2"/>
    <n v="3394.8"/>
  </r>
  <r>
    <s v="Oby Sorrel"/>
    <x v="0"/>
    <s v="Mint Chip Choco"/>
    <d v="2022-02-22T00:00:00"/>
    <n v="12782"/>
    <n v="556"/>
    <n v="3180.3199999999997"/>
    <n v="9601.68"/>
  </r>
  <r>
    <s v="Roddy Speechley"/>
    <x v="2"/>
    <s v="Smooth Sliky Salty"/>
    <d v="2022-02-23T00:00:00"/>
    <n v="5509"/>
    <n v="212"/>
    <n v="585.12"/>
    <n v="4923.88"/>
  </r>
  <r>
    <s v="Roddy Speechley"/>
    <x v="1"/>
    <s v="Mint Chip Choco"/>
    <d v="2022-02-23T00:00:00"/>
    <n v="1064"/>
    <n v="43"/>
    <n v="245.95999999999998"/>
    <n v="818.04"/>
  </r>
  <r>
    <s v="Ches Bonnell"/>
    <x v="2"/>
    <s v="Almond Choco"/>
    <d v="2022-02-23T00:00:00"/>
    <n v="2933"/>
    <n v="118"/>
    <n v="607.70000000000005"/>
    <n v="2325.3000000000002"/>
  </r>
  <r>
    <s v="Mallorie Waber"/>
    <x v="5"/>
    <s v="Milk Bars"/>
    <d v="2022-02-23T00:00:00"/>
    <n v="15512"/>
    <n v="1540"/>
    <n v="8100.4"/>
    <n v="7411.6"/>
  </r>
  <r>
    <s v="Roddy Speechley"/>
    <x v="2"/>
    <s v="Mint Chip Choco"/>
    <d v="2022-02-23T00:00:00"/>
    <n v="7602"/>
    <n v="331"/>
    <n v="1893.32"/>
    <n v="5708.68"/>
  </r>
  <r>
    <s v="Camilla Castle"/>
    <x v="4"/>
    <s v="Spicy Special Slims"/>
    <d v="2022-02-23T00:00:00"/>
    <n v="5656"/>
    <n v="227"/>
    <n v="1865.94"/>
    <n v="3790.06"/>
  </r>
  <r>
    <s v="Marney O'Breen"/>
    <x v="4"/>
    <s v="Eclairs"/>
    <d v="2022-02-23T00:00:00"/>
    <n v="4718"/>
    <n v="215"/>
    <n v="1356.6499999999999"/>
    <n v="3361.3500000000004"/>
  </r>
  <r>
    <s v="Andria Kimpton"/>
    <x v="3"/>
    <s v="Caramel Stuffed Bars"/>
    <d v="2022-02-23T00:00:00"/>
    <n v="8498"/>
    <n v="654"/>
    <n v="5513.22"/>
    <n v="2984.7799999999997"/>
  </r>
  <r>
    <s v="Dennison Crosswaite"/>
    <x v="0"/>
    <s v="Mint Chip Choco"/>
    <d v="2022-02-23T00:00:00"/>
    <n v="644"/>
    <n v="27"/>
    <n v="154.44"/>
    <n v="489.56"/>
  </r>
  <r>
    <s v="Van Tuxwell"/>
    <x v="3"/>
    <s v="Drinking Coco"/>
    <d v="2022-02-23T00:00:00"/>
    <n v="2387"/>
    <n v="114"/>
    <n v="1133.1599999999999"/>
    <n v="1253.8400000000001"/>
  </r>
  <r>
    <s v="Wilone O'Kielt"/>
    <x v="4"/>
    <s v="Eclairs"/>
    <d v="2022-02-23T00:00:00"/>
    <n v="4851"/>
    <n v="211"/>
    <n v="1331.4099999999999"/>
    <n v="3519.59"/>
  </r>
  <r>
    <s v="Dotty Strutley"/>
    <x v="1"/>
    <s v="Milk Bars"/>
    <d v="2022-02-23T00:00:00"/>
    <n v="14105"/>
    <n v="1190"/>
    <n v="6259.4"/>
    <n v="7845.6"/>
  </r>
  <r>
    <s v="Madelene Upcott"/>
    <x v="5"/>
    <s v="Raspberry Choco"/>
    <d v="2022-02-23T00:00:00"/>
    <n v="5166"/>
    <n v="216"/>
    <n v="831.6"/>
    <n v="4334.3999999999996"/>
  </r>
  <r>
    <s v="Kelci Walkden"/>
    <x v="0"/>
    <s v="Peanut Butter Cubes"/>
    <d v="2022-02-23T00:00:00"/>
    <n v="1085"/>
    <n v="73"/>
    <n v="193.45"/>
    <n v="891.55"/>
  </r>
  <r>
    <s v="Madelene Upcott"/>
    <x v="2"/>
    <s v="Almond Choco"/>
    <d v="2022-02-23T00:00:00"/>
    <n v="13874"/>
    <n v="604"/>
    <n v="3110.6000000000004"/>
    <n v="10763.4"/>
  </r>
  <r>
    <s v="Mallorie Waber"/>
    <x v="5"/>
    <s v="Smooth Sliky Salty"/>
    <d v="2022-02-23T00:00:00"/>
    <n v="11802"/>
    <n v="407"/>
    <n v="1123.32"/>
    <n v="10678.68"/>
  </r>
  <r>
    <s v="Jan Morforth"/>
    <x v="4"/>
    <s v="Spicy Special Slims"/>
    <d v="2022-02-23T00:00:00"/>
    <n v="406"/>
    <n v="18"/>
    <n v="147.96"/>
    <n v="258.03999999999996"/>
  </r>
  <r>
    <s v="Gunar Cockshoot"/>
    <x v="2"/>
    <s v="Milk Bars"/>
    <d v="2022-02-23T00:00:00"/>
    <n v="7147"/>
    <n v="650"/>
    <n v="3419"/>
    <n v="3728"/>
  </r>
  <r>
    <s v="Van Tuxwell"/>
    <x v="1"/>
    <s v="Smooth Sliky Salty"/>
    <d v="2022-02-23T00:00:00"/>
    <n v="651"/>
    <n v="25"/>
    <n v="69"/>
    <n v="582"/>
  </r>
  <r>
    <s v="Barr Faughny"/>
    <x v="1"/>
    <s v="Smooth Sliky Salty"/>
    <d v="2022-02-23T00:00:00"/>
    <n v="9233"/>
    <n v="385"/>
    <n v="1062.5999999999999"/>
    <n v="8170.4"/>
  </r>
  <r>
    <s v="Rafaelita Blaksland"/>
    <x v="0"/>
    <s v="Almond Choco"/>
    <d v="2022-02-23T00:00:00"/>
    <n v="9037"/>
    <n v="411"/>
    <n v="2116.65"/>
    <n v="6920.35"/>
  </r>
  <r>
    <s v="Madelene Upcott"/>
    <x v="2"/>
    <s v="Organic Choco Syrup"/>
    <d v="2022-02-23T00:00:00"/>
    <n v="7602"/>
    <n v="282"/>
    <n v="2698.7400000000002"/>
    <n v="4903.26"/>
  </r>
  <r>
    <s v="Beverie Moffet"/>
    <x v="2"/>
    <s v="Organic Choco Syrup"/>
    <d v="2022-02-23T00:00:00"/>
    <n v="10038"/>
    <n v="437"/>
    <n v="4182.09"/>
    <n v="5855.91"/>
  </r>
  <r>
    <s v="Marney O'Breen"/>
    <x v="5"/>
    <s v="Fruit &amp; Nut Bars"/>
    <d v="2022-02-23T00:00:00"/>
    <n v="21931"/>
    <n v="1470"/>
    <n v="6967.8"/>
    <n v="14963.2"/>
  </r>
  <r>
    <s v="Oby Sorrel"/>
    <x v="4"/>
    <s v="Milk Bars"/>
    <d v="2022-02-23T00:00:00"/>
    <n v="9212"/>
    <n v="910"/>
    <n v="4786.5999999999995"/>
    <n v="4425.4000000000005"/>
  </r>
  <r>
    <s v="Husein Augar"/>
    <x v="4"/>
    <s v="Manuka Honey Choco"/>
    <d v="2022-02-23T00:00:00"/>
    <n v="2331"/>
    <n v="123"/>
    <n v="836.4"/>
    <n v="1494.6"/>
  </r>
  <r>
    <s v="Marney O'Breen"/>
    <x v="2"/>
    <s v="Orange Choco"/>
    <d v="2022-02-23T00:00:00"/>
    <n v="7035"/>
    <n v="235"/>
    <n v="864.80000000000007"/>
    <n v="6170.2"/>
  </r>
  <r>
    <s v="Wilone O'Kielt"/>
    <x v="2"/>
    <s v="Milk Bars"/>
    <d v="2022-02-23T00:00:00"/>
    <n v="3052"/>
    <n v="340"/>
    <n v="1788.3999999999999"/>
    <n v="1263.6000000000001"/>
  </r>
  <r>
    <s v="Gunar Cockshoot"/>
    <x v="5"/>
    <s v="Raspberry Choco"/>
    <d v="2022-02-23T00:00:00"/>
    <n v="5180"/>
    <n v="216"/>
    <n v="831.6"/>
    <n v="4348.3999999999996"/>
  </r>
  <r>
    <s v="Curtice Advani"/>
    <x v="4"/>
    <s v="Raspberry Choco"/>
    <d v="2022-02-23T00:00:00"/>
    <n v="1106"/>
    <n v="47"/>
    <n v="180.95000000000002"/>
    <n v="925.05"/>
  </r>
  <r>
    <s v="Wilone O'Kielt"/>
    <x v="5"/>
    <s v="Raspberry Choco"/>
    <d v="2022-02-23T00:00:00"/>
    <n v="2331"/>
    <n v="117"/>
    <n v="450.45"/>
    <n v="1880.55"/>
  </r>
  <r>
    <s v="Karlen McCaffrey"/>
    <x v="2"/>
    <s v="White Choc"/>
    <d v="2022-02-23T00:00:00"/>
    <n v="2996"/>
    <n v="231"/>
    <n v="1485.33"/>
    <n v="1510.67"/>
  </r>
  <r>
    <s v="Madelene Upcott"/>
    <x v="0"/>
    <s v="Eclairs"/>
    <d v="2022-02-23T00:00:00"/>
    <n v="546"/>
    <n v="24"/>
    <n v="151.44"/>
    <n v="394.56"/>
  </r>
  <r>
    <s v="Andria Kimpton"/>
    <x v="1"/>
    <s v="85% Dark Bars"/>
    <d v="2022-02-23T00:00:00"/>
    <n v="7665"/>
    <n v="349"/>
    <n v="3667.99"/>
    <n v="3997.01"/>
  </r>
  <r>
    <s v="Camilla Castle"/>
    <x v="5"/>
    <s v="Drinking Coco"/>
    <d v="2022-02-23T00:00:00"/>
    <n v="8729"/>
    <n v="397"/>
    <n v="3946.18"/>
    <n v="4782.82"/>
  </r>
  <r>
    <s v="Roddy Speechley"/>
    <x v="5"/>
    <s v="Peanut Butter Cubes"/>
    <d v="2022-02-23T00:00:00"/>
    <n v="7581"/>
    <n v="770"/>
    <n v="2040.5"/>
    <n v="5540.5"/>
  </r>
  <r>
    <s v="Gigi Bohling"/>
    <x v="1"/>
    <s v="70% Dark Bites"/>
    <d v="2022-02-23T00:00:00"/>
    <n v="3010"/>
    <n v="137"/>
    <n v="690.48"/>
    <n v="2319.52"/>
  </r>
  <r>
    <s v="Curtice Advani"/>
    <x v="3"/>
    <s v="After Nines"/>
    <d v="2022-02-23T00:00:00"/>
    <n v="4179"/>
    <n v="233"/>
    <n v="2383.59"/>
    <n v="1795.4099999999999"/>
  </r>
  <r>
    <s v="Barr Faughny"/>
    <x v="1"/>
    <s v="Eclairs"/>
    <d v="2022-02-23T00:00:00"/>
    <n v="4494"/>
    <n v="205"/>
    <n v="1293.55"/>
    <n v="3200.45"/>
  </r>
  <r>
    <s v="Karlen McCaffrey"/>
    <x v="0"/>
    <s v="After Nines"/>
    <d v="2022-02-23T00:00:00"/>
    <n v="1176"/>
    <n v="66"/>
    <n v="675.18000000000006"/>
    <n v="500.81999999999994"/>
  </r>
  <r>
    <s v="Andria Kimpton"/>
    <x v="2"/>
    <s v="Peanut Butter Cubes"/>
    <d v="2022-02-23T00:00:00"/>
    <n v="1715"/>
    <n v="123"/>
    <n v="325.95"/>
    <n v="1389.05"/>
  </r>
  <r>
    <s v="Marney O'Breen"/>
    <x v="0"/>
    <s v="Manuka Honey Choco"/>
    <d v="2022-02-23T00:00:00"/>
    <n v="14406"/>
    <n v="686"/>
    <n v="4664.8"/>
    <n v="9741.2000000000007"/>
  </r>
  <r>
    <s v="Jehu Rudeforth"/>
    <x v="3"/>
    <s v="Peanut Butter Cubes"/>
    <d v="2022-02-23T00:00:00"/>
    <n v="1778"/>
    <n v="119"/>
    <n v="315.34999999999997"/>
    <n v="1462.65"/>
  </r>
  <r>
    <s v="Camilla Castle"/>
    <x v="0"/>
    <s v="White Choc"/>
    <d v="2022-02-23T00:00:00"/>
    <n v="10577"/>
    <n v="623"/>
    <n v="4005.89"/>
    <n v="6571.1100000000006"/>
  </r>
  <r>
    <s v="Oby Sorrel"/>
    <x v="4"/>
    <s v="70% Dark Bites"/>
    <d v="2022-02-23T00:00:00"/>
    <n v="357"/>
    <n v="16"/>
    <n v="80.64"/>
    <n v="276.36"/>
  </r>
  <r>
    <s v="Andria Kimpton"/>
    <x v="3"/>
    <s v="85% Dark Bars"/>
    <d v="2022-02-23T00:00:00"/>
    <n v="15001"/>
    <n v="653"/>
    <n v="6863.03"/>
    <n v="8137.97"/>
  </r>
  <r>
    <s v="Dotty Strutley"/>
    <x v="1"/>
    <s v="Fruit &amp; Nut Bars"/>
    <d v="2022-02-23T00:00:00"/>
    <n v="6293"/>
    <n v="371"/>
    <n v="1758.5400000000002"/>
    <n v="4534.46"/>
  </r>
  <r>
    <s v="Karlen McCaffrey"/>
    <x v="3"/>
    <s v="White Choc"/>
    <d v="2022-02-23T00:00:00"/>
    <n v="1393"/>
    <n v="108"/>
    <n v="694.43999999999994"/>
    <n v="698.56000000000006"/>
  </r>
  <r>
    <s v="Husein Augar"/>
    <x v="4"/>
    <s v="99% Dark &amp; Pure"/>
    <d v="2022-02-23T00:00:00"/>
    <n v="8498"/>
    <n v="340"/>
    <n v="2628.2000000000003"/>
    <n v="5869.7999999999993"/>
  </r>
  <r>
    <s v="Jan Morforth"/>
    <x v="3"/>
    <s v="Choco Coated Almonds"/>
    <d v="2022-02-23T00:00:00"/>
    <n v="10521"/>
    <n v="700"/>
    <n v="2324"/>
    <n v="8197"/>
  </r>
  <r>
    <s v="Dennison Crosswaite"/>
    <x v="0"/>
    <s v="Orange Choco"/>
    <d v="2022-02-23T00:00:00"/>
    <n v="3458"/>
    <n v="133"/>
    <n v="489.44"/>
    <n v="2968.56"/>
  </r>
  <r>
    <s v="Oby Sorrel"/>
    <x v="2"/>
    <s v="Choco Coated Almonds"/>
    <d v="2022-02-23T00:00:00"/>
    <n v="1918"/>
    <n v="148"/>
    <n v="491.35999999999996"/>
    <n v="1426.64"/>
  </r>
  <r>
    <s v="Curtice Advani"/>
    <x v="5"/>
    <s v="After Nines"/>
    <d v="2022-02-23T00:00:00"/>
    <n v="5628"/>
    <n v="282"/>
    <n v="2884.86"/>
    <n v="2743.14"/>
  </r>
  <r>
    <s v="Dennison Crosswaite"/>
    <x v="3"/>
    <s v="Eclairs"/>
    <d v="2022-02-23T00:00:00"/>
    <n v="6664"/>
    <n v="267"/>
    <n v="1684.77"/>
    <n v="4979.2299999999996"/>
  </r>
  <r>
    <s v="Dennison Crosswaite"/>
    <x v="5"/>
    <s v="After Nines"/>
    <d v="2022-02-23T00:00:00"/>
    <n v="17542"/>
    <n v="910"/>
    <n v="9309.3000000000011"/>
    <n v="8232.6999999999989"/>
  </r>
  <r>
    <s v="Wilone O'Kielt"/>
    <x v="3"/>
    <s v="Smooth Sliky Salty"/>
    <d v="2022-02-23T00:00:00"/>
    <n v="1841"/>
    <n v="77"/>
    <n v="212.51999999999998"/>
    <n v="1628.48"/>
  </r>
  <r>
    <s v="Dennison Crosswaite"/>
    <x v="4"/>
    <s v="Manuka Honey Choco"/>
    <d v="2022-02-23T00:00:00"/>
    <n v="2408"/>
    <n v="105"/>
    <n v="714"/>
    <n v="1694"/>
  </r>
  <r>
    <s v="Husein Augar"/>
    <x v="0"/>
    <s v="Drinking Coco"/>
    <d v="2022-02-23T00:00:00"/>
    <n v="9212"/>
    <n v="485"/>
    <n v="4820.8999999999996"/>
    <n v="4391.1000000000004"/>
  </r>
  <r>
    <s v="Wilone O'Kielt"/>
    <x v="4"/>
    <s v="Raspberry Choco"/>
    <d v="2022-02-23T00:00:00"/>
    <n v="7154"/>
    <n v="326"/>
    <n v="1255.1000000000001"/>
    <n v="5898.9"/>
  </r>
  <r>
    <s v="Barr Faughny"/>
    <x v="5"/>
    <s v="Baker's Choco Chips"/>
    <d v="2022-02-23T00:00:00"/>
    <n v="2807"/>
    <n v="141"/>
    <n v="1749.81"/>
    <n v="1057.19"/>
  </r>
  <r>
    <s v="Brien Boise"/>
    <x v="5"/>
    <s v="White Choc"/>
    <d v="2022-02-23T00:00:00"/>
    <n v="9940"/>
    <n v="622"/>
    <n v="3999.46"/>
    <n v="5940.54"/>
  </r>
  <r>
    <s v="Roddy Speechley"/>
    <x v="2"/>
    <s v="Peanut Butter Cubes"/>
    <d v="2022-02-23T00:00:00"/>
    <n v="98"/>
    <n v="9"/>
    <n v="23.849999999999998"/>
    <n v="74.150000000000006"/>
  </r>
  <r>
    <s v="Jehu Rudeforth"/>
    <x v="0"/>
    <s v="70% Dark Bites"/>
    <d v="2022-02-23T00:00:00"/>
    <n v="8064"/>
    <n v="336"/>
    <n v="1693.44"/>
    <n v="6370.5599999999995"/>
  </r>
  <r>
    <s v="Husein Augar"/>
    <x v="0"/>
    <s v="Manuka Honey Choco"/>
    <d v="2022-02-23T00:00:00"/>
    <n v="7742"/>
    <n v="388"/>
    <n v="2638.4"/>
    <n v="5103.6000000000004"/>
  </r>
  <r>
    <s v="Kaine Padly"/>
    <x v="5"/>
    <s v="Eclairs"/>
    <d v="2022-02-23T00:00:00"/>
    <n v="6041"/>
    <n v="263"/>
    <n v="1659.53"/>
    <n v="4381.47"/>
  </r>
  <r>
    <s v="Kaine Padly"/>
    <x v="1"/>
    <s v="Smooth Sliky Salty"/>
    <d v="2022-02-23T00:00:00"/>
    <n v="10626"/>
    <n v="443"/>
    <n v="1222.6799999999998"/>
    <n v="9403.32"/>
  </r>
  <r>
    <s v="Gunar Cockshoot"/>
    <x v="1"/>
    <s v="Raspberry Choco"/>
    <d v="2022-02-23T00:00:00"/>
    <n v="6867"/>
    <n v="344"/>
    <n v="1324.4"/>
    <n v="5542.6"/>
  </r>
  <r>
    <s v="Brien Boise"/>
    <x v="4"/>
    <s v="70% Dark Bites"/>
    <d v="2022-02-23T00:00:00"/>
    <n v="8253"/>
    <n v="393"/>
    <n v="1980.72"/>
    <n v="6272.28"/>
  </r>
  <r>
    <s v="Ches Bonnell"/>
    <x v="3"/>
    <s v="Manuka Honey Choco"/>
    <d v="2022-02-23T00:00:00"/>
    <n v="1099"/>
    <n v="46"/>
    <n v="312.8"/>
    <n v="786.2"/>
  </r>
  <r>
    <s v="Camilla Castle"/>
    <x v="4"/>
    <s v="Orange Choco"/>
    <d v="2022-02-23T00:00:00"/>
    <n v="3878"/>
    <n v="139"/>
    <n v="511.52000000000004"/>
    <n v="3366.48"/>
  </r>
  <r>
    <s v="Gigi Bohling"/>
    <x v="2"/>
    <s v="Caramel Stuffed Bars"/>
    <d v="2022-02-23T00:00:00"/>
    <n v="1288"/>
    <n v="86"/>
    <n v="724.98"/>
    <n v="563.02"/>
  </r>
  <r>
    <s v="Van Tuxwell"/>
    <x v="2"/>
    <s v="Manuka Honey Choco"/>
    <d v="2022-02-24T00:00:00"/>
    <n v="6930"/>
    <n v="330"/>
    <n v="2244"/>
    <n v="4686"/>
  </r>
  <r>
    <s v="Madelene Upcott"/>
    <x v="0"/>
    <s v="99% Dark &amp; Pure"/>
    <d v="2022-02-24T00:00:00"/>
    <n v="5159"/>
    <n v="235"/>
    <n v="1816.5500000000002"/>
    <n v="3342.45"/>
  </r>
  <r>
    <s v="Jan Morforth"/>
    <x v="1"/>
    <s v="50% Dark Bites"/>
    <d v="2022-02-24T00:00:00"/>
    <n v="4263"/>
    <n v="171"/>
    <n v="1279.0800000000002"/>
    <n v="2983.92"/>
  </r>
  <r>
    <s v="Beverie Moffet"/>
    <x v="3"/>
    <s v="Orange Choco"/>
    <d v="2022-02-24T00:00:00"/>
    <n v="4494"/>
    <n v="161"/>
    <n v="592.48"/>
    <n v="3901.52"/>
  </r>
  <r>
    <s v="Brien Boise"/>
    <x v="5"/>
    <s v="Fruit &amp; Nut Bars"/>
    <d v="2022-02-24T00:00:00"/>
    <n v="8428"/>
    <n v="602"/>
    <n v="2853.48"/>
    <n v="5574.52"/>
  </r>
  <r>
    <s v="Wilone O'Kielt"/>
    <x v="1"/>
    <s v="70% Dark Bites"/>
    <d v="2022-02-24T00:00:00"/>
    <n v="3024"/>
    <n v="126"/>
    <n v="635.04"/>
    <n v="2388.96"/>
  </r>
  <r>
    <s v="Roddy Speechley"/>
    <x v="0"/>
    <s v="85% Dark Bars"/>
    <d v="2022-02-24T00:00:00"/>
    <n v="1141"/>
    <n v="52"/>
    <n v="546.52"/>
    <n v="594.48"/>
  </r>
  <r>
    <s v="Jehu Rudeforth"/>
    <x v="2"/>
    <s v="Drinking Coco"/>
    <d v="2022-02-24T00:00:00"/>
    <n v="7504"/>
    <n v="327"/>
    <n v="3250.3799999999997"/>
    <n v="4253.6200000000008"/>
  </r>
  <r>
    <s v="Andria Kimpton"/>
    <x v="0"/>
    <s v="Milk Bars"/>
    <d v="2022-02-24T00:00:00"/>
    <n v="2674"/>
    <n v="268"/>
    <n v="1409.6799999999998"/>
    <n v="1264.3200000000002"/>
  </r>
  <r>
    <s v="Barr Faughny"/>
    <x v="1"/>
    <s v="99% Dark &amp; Pure"/>
    <d v="2022-02-24T00:00:00"/>
    <n v="875"/>
    <n v="40"/>
    <n v="309.20000000000005"/>
    <n v="565.79999999999995"/>
  </r>
  <r>
    <s v="Karlen McCaffrey"/>
    <x v="3"/>
    <s v="Peanut Butter Cubes"/>
    <d v="2022-02-24T00:00:00"/>
    <n v="4060"/>
    <n v="271"/>
    <n v="718.15"/>
    <n v="3341.85"/>
  </r>
  <r>
    <s v="Van Tuxwell"/>
    <x v="5"/>
    <s v="Drinking Coco"/>
    <d v="2022-02-24T00:00:00"/>
    <n v="6363"/>
    <n v="354"/>
    <n v="3518.7599999999998"/>
    <n v="2844.2400000000002"/>
  </r>
  <r>
    <s v="Kelci Walkden"/>
    <x v="2"/>
    <s v="Mint Chip Choco"/>
    <d v="2022-02-24T00:00:00"/>
    <n v="4333"/>
    <n v="167"/>
    <n v="955.24"/>
    <n v="3377.76"/>
  </r>
  <r>
    <s v="Kaine Padly"/>
    <x v="5"/>
    <s v="Milk Bars"/>
    <d v="2022-02-24T00:00:00"/>
    <n v="6055"/>
    <n v="770"/>
    <n v="4050.2"/>
    <n v="2004.8000000000002"/>
  </r>
  <r>
    <s v="Roddy Speechley"/>
    <x v="0"/>
    <s v="Milk Bars"/>
    <d v="2022-02-24T00:00:00"/>
    <n v="2296"/>
    <n v="287"/>
    <n v="1509.62"/>
    <n v="786.38000000000011"/>
  </r>
  <r>
    <s v="Dennison Crosswaite"/>
    <x v="2"/>
    <s v="Caramel Stuffed Bars"/>
    <d v="2022-02-24T00:00:00"/>
    <n v="8883"/>
    <n v="684"/>
    <n v="5766.12"/>
    <n v="3116.88"/>
  </r>
  <r>
    <s v="Kelci Walkden"/>
    <x v="4"/>
    <s v="70% Dark Bites"/>
    <d v="2022-02-24T00:00:00"/>
    <n v="5516"/>
    <n v="240"/>
    <n v="1209.5999999999999"/>
    <n v="4306.3999999999996"/>
  </r>
  <r>
    <s v="Madelene Upcott"/>
    <x v="1"/>
    <s v="Smooth Sliky Salty"/>
    <d v="2022-02-24T00:00:00"/>
    <n v="4501"/>
    <n v="188"/>
    <n v="518.88"/>
    <n v="3982.12"/>
  </r>
  <r>
    <s v="Karlen McCaffrey"/>
    <x v="3"/>
    <s v="Orange Choco"/>
    <d v="2022-02-24T00:00:00"/>
    <n v="1015"/>
    <n v="38"/>
    <n v="139.84"/>
    <n v="875.16"/>
  </r>
  <r>
    <s v="Madelene Upcott"/>
    <x v="2"/>
    <s v="Baker's Choco Chips"/>
    <d v="2022-02-24T00:00:00"/>
    <n v="4718"/>
    <n v="249"/>
    <n v="3090.09"/>
    <n v="1627.9099999999999"/>
  </r>
  <r>
    <s v="Dennison Crosswaite"/>
    <x v="3"/>
    <s v="After Nines"/>
    <d v="2022-02-24T00:00:00"/>
    <n v="18347"/>
    <n v="1050"/>
    <n v="10741.5"/>
    <n v="7605.5"/>
  </r>
  <r>
    <s v="Rafaelita Blaksland"/>
    <x v="1"/>
    <s v="Caramel Stuffed Bars"/>
    <d v="2022-02-24T00:00:00"/>
    <n v="4662"/>
    <n v="389"/>
    <n v="3279.27"/>
    <n v="1382.73"/>
  </r>
  <r>
    <s v="Wilone O'Kielt"/>
    <x v="0"/>
    <s v="Peanut Butter Cubes"/>
    <d v="2022-02-24T00:00:00"/>
    <n v="1925"/>
    <n v="138"/>
    <n v="365.7"/>
    <n v="1559.3"/>
  </r>
  <r>
    <s v="Barr Faughny"/>
    <x v="0"/>
    <s v="Caramel Stuffed Bars"/>
    <d v="2022-02-24T00:00:00"/>
    <n v="7714"/>
    <n v="594"/>
    <n v="5007.42"/>
    <n v="2706.58"/>
  </r>
  <r>
    <s v="Gunar Cockshoot"/>
    <x v="2"/>
    <s v="Spicy Special Slims"/>
    <d v="2022-02-24T00:00:00"/>
    <n v="8911"/>
    <n v="425"/>
    <n v="3493.5000000000005"/>
    <n v="5417.5"/>
  </r>
  <r>
    <s v="Wilone O'Kielt"/>
    <x v="3"/>
    <s v="Choco Coated Almonds"/>
    <d v="2022-02-24T00:00:00"/>
    <n v="77"/>
    <n v="6"/>
    <n v="19.919999999999998"/>
    <n v="57.08"/>
  </r>
  <r>
    <s v="Beverie Moffet"/>
    <x v="3"/>
    <s v="Peanut Butter Cubes"/>
    <d v="2022-02-24T00:00:00"/>
    <n v="8372"/>
    <n v="770"/>
    <n v="2040.5"/>
    <n v="6331.5"/>
  </r>
  <r>
    <s v="Gunar Cockshoot"/>
    <x v="5"/>
    <s v="Peanut Butter Cubes"/>
    <d v="2022-02-25T00:00:00"/>
    <n v="10766"/>
    <n v="770"/>
    <n v="2040.5"/>
    <n v="8725.5"/>
  </r>
  <r>
    <s v="Karlen McCaffrey"/>
    <x v="4"/>
    <s v="Fruit &amp; Nut Bars"/>
    <d v="2022-02-25T00:00:00"/>
    <n v="7203"/>
    <n v="601"/>
    <n v="2848.7400000000002"/>
    <n v="4354.26"/>
  </r>
  <r>
    <s v="Jan Morforth"/>
    <x v="1"/>
    <s v="Eclairs"/>
    <d v="2022-02-25T00:00:00"/>
    <n v="5964"/>
    <n v="272"/>
    <n v="1716.32"/>
    <n v="4247.68"/>
  </r>
  <r>
    <s v="Kelci Walkden"/>
    <x v="1"/>
    <s v="Manuka Honey Choco"/>
    <d v="2022-02-25T00:00:00"/>
    <n v="4221"/>
    <n v="201"/>
    <n v="1366.8"/>
    <n v="2854.2"/>
  </r>
  <r>
    <s v="Gunar Cockshoot"/>
    <x v="0"/>
    <s v="Raspberry Choco"/>
    <d v="2022-02-25T00:00:00"/>
    <n v="8988"/>
    <n v="391"/>
    <n v="1505.3500000000001"/>
    <n v="7482.65"/>
  </r>
  <r>
    <s v="Marney O'Breen"/>
    <x v="4"/>
    <s v="99% Dark &amp; Pure"/>
    <d v="2022-02-25T00:00:00"/>
    <n v="609"/>
    <n v="24"/>
    <n v="185.52"/>
    <n v="423.48"/>
  </r>
  <r>
    <s v="Curtice Advani"/>
    <x v="3"/>
    <s v="Mint Chip Choco"/>
    <d v="2022-02-25T00:00:00"/>
    <n v="168"/>
    <n v="7"/>
    <n v="40.04"/>
    <n v="127.96000000000001"/>
  </r>
  <r>
    <s v="Dotty Strutley"/>
    <x v="2"/>
    <s v="White Choc"/>
    <d v="2022-02-25T00:00:00"/>
    <n v="1134"/>
    <n v="67"/>
    <n v="430.81"/>
    <n v="703.19"/>
  </r>
  <r>
    <s v="Gunar Cockshoot"/>
    <x v="4"/>
    <s v="99% Dark &amp; Pure"/>
    <d v="2022-02-25T00:00:00"/>
    <n v="5215"/>
    <n v="218"/>
    <n v="1685.14"/>
    <n v="3529.8599999999997"/>
  </r>
  <r>
    <s v="Rafaelita Blaksland"/>
    <x v="2"/>
    <s v="85% Dark Bars"/>
    <d v="2022-02-25T00:00:00"/>
    <n v="8001"/>
    <n v="334"/>
    <n v="3510.34"/>
    <n v="4490.66"/>
  </r>
  <r>
    <s v="Gunar Cockshoot"/>
    <x v="0"/>
    <s v="Smooth Sliky Salty"/>
    <d v="2022-02-25T00:00:00"/>
    <n v="11200"/>
    <n v="415"/>
    <n v="1145.3999999999999"/>
    <n v="10054.6"/>
  </r>
  <r>
    <s v="Beverie Moffet"/>
    <x v="2"/>
    <s v="Peanut Butter Cubes"/>
    <d v="2022-02-25T00:00:00"/>
    <n v="1722"/>
    <n v="133"/>
    <n v="352.45"/>
    <n v="1369.55"/>
  </r>
  <r>
    <s v="Gunar Cockshoot"/>
    <x v="0"/>
    <s v="Almond Choco"/>
    <d v="2022-02-25T00:00:00"/>
    <n v="5040"/>
    <n v="220"/>
    <n v="1133"/>
    <n v="3907"/>
  </r>
  <r>
    <s v="Dennison Crosswaite"/>
    <x v="1"/>
    <s v="Fruit &amp; Nut Bars"/>
    <d v="2022-02-25T00:00:00"/>
    <n v="6559"/>
    <n v="505"/>
    <n v="2393.7000000000003"/>
    <n v="4165.2999999999993"/>
  </r>
  <r>
    <s v="Dotty Strutley"/>
    <x v="5"/>
    <s v="Caramel Stuffed Bars"/>
    <d v="2022-02-25T00:00:00"/>
    <n v="2051"/>
    <n v="206"/>
    <n v="1736.58"/>
    <n v="314.42000000000007"/>
  </r>
  <r>
    <s v="Kelci Walkden"/>
    <x v="2"/>
    <s v="Manuka Honey Choco"/>
    <d v="2022-02-25T00:00:00"/>
    <n v="4270"/>
    <n v="178"/>
    <n v="1210.3999999999999"/>
    <n v="3059.6000000000004"/>
  </r>
  <r>
    <s v="Gigi Bohling"/>
    <x v="1"/>
    <s v="White Choc"/>
    <d v="2022-02-25T00:00:00"/>
    <n v="9401"/>
    <n v="588"/>
    <n v="3780.8399999999997"/>
    <n v="5620.16"/>
  </r>
  <r>
    <s v="Barr Faughny"/>
    <x v="4"/>
    <s v="85% Dark Bars"/>
    <d v="2022-02-25T00:00:00"/>
    <n v="13265"/>
    <n v="577"/>
    <n v="6064.2699999999995"/>
    <n v="7200.7300000000005"/>
  </r>
  <r>
    <s v="Gigi Bohling"/>
    <x v="1"/>
    <s v="Fruit &amp; Nut Bars"/>
    <d v="2022-02-25T00:00:00"/>
    <n v="8547"/>
    <n v="535"/>
    <n v="2535.9"/>
    <n v="6011.1"/>
  </r>
  <r>
    <s v="Husein Augar"/>
    <x v="1"/>
    <s v="Fruit &amp; Nut Bars"/>
    <d v="2022-02-25T00:00:00"/>
    <n v="1477"/>
    <n v="114"/>
    <n v="540.36"/>
    <n v="936.64"/>
  </r>
  <r>
    <s v="Kelci Walkden"/>
    <x v="3"/>
    <s v="White Choc"/>
    <d v="2022-02-25T00:00:00"/>
    <n v="1232"/>
    <n v="88"/>
    <n v="565.83999999999992"/>
    <n v="666.16000000000008"/>
  </r>
  <r>
    <s v="Kelci Walkden"/>
    <x v="1"/>
    <s v="Choco Coated Almonds"/>
    <d v="2022-02-25T00:00:00"/>
    <n v="2464"/>
    <n v="154"/>
    <n v="511.28"/>
    <n v="1952.72"/>
  </r>
  <r>
    <s v="Van Tuxwell"/>
    <x v="4"/>
    <s v="Drinking Coco"/>
    <d v="2022-02-25T00:00:00"/>
    <n v="12026"/>
    <n v="573"/>
    <n v="5695.62"/>
    <n v="6330.38"/>
  </r>
  <r>
    <s v="Barr Faughny"/>
    <x v="5"/>
    <s v="Fruit &amp; Nut Bars"/>
    <d v="2022-02-25T00:00:00"/>
    <n v="5369"/>
    <n v="413"/>
    <n v="1957.6200000000001"/>
    <n v="3411.38"/>
  </r>
  <r>
    <s v="Roddy Speechley"/>
    <x v="1"/>
    <s v="Manuka Honey Choco"/>
    <d v="2022-02-25T00:00:00"/>
    <n v="1498"/>
    <n v="72"/>
    <n v="489.59999999999997"/>
    <n v="1008.4000000000001"/>
  </r>
  <r>
    <s v="Beverie Moffet"/>
    <x v="5"/>
    <s v="White Choc"/>
    <d v="2022-02-25T00:00:00"/>
    <n v="4158"/>
    <n v="245"/>
    <n v="1575.35"/>
    <n v="2582.65"/>
  </r>
  <r>
    <s v="Andria Kimpton"/>
    <x v="4"/>
    <s v="Fruit &amp; Nut Bars"/>
    <d v="2022-02-25T00:00:00"/>
    <n v="7791"/>
    <n v="557"/>
    <n v="2640.1800000000003"/>
    <n v="5150.82"/>
  </r>
  <r>
    <s v="Camilla Castle"/>
    <x v="0"/>
    <s v="Manuka Honey Choco"/>
    <d v="2022-02-25T00:00:00"/>
    <n v="3024"/>
    <n v="138"/>
    <n v="938.4"/>
    <n v="2085.6"/>
  </r>
  <r>
    <s v="Curtice Advani"/>
    <x v="5"/>
    <s v="50% Dark Bites"/>
    <d v="2022-02-25T00:00:00"/>
    <n v="2100"/>
    <n v="100"/>
    <n v="748"/>
    <n v="1352"/>
  </r>
  <r>
    <s v="Madelene Upcott"/>
    <x v="5"/>
    <s v="Baker's Choco Chips"/>
    <d v="2022-02-25T00:00:00"/>
    <n v="6790"/>
    <n v="400"/>
    <n v="4964"/>
    <n v="1826"/>
  </r>
  <r>
    <s v="Wilone O'Kielt"/>
    <x v="1"/>
    <s v="Caramel Stuffed Bars"/>
    <d v="2022-02-25T00:00:00"/>
    <n v="4788"/>
    <n v="342"/>
    <n v="2883.06"/>
    <n v="1904.94"/>
  </r>
  <r>
    <s v="Dennison Crosswaite"/>
    <x v="3"/>
    <s v="Smooth Sliky Salty"/>
    <d v="2022-02-25T00:00:00"/>
    <n v="12775"/>
    <n v="492"/>
    <n v="1357.9199999999998"/>
    <n v="11417.08"/>
  </r>
  <r>
    <s v="Gunar Cockshoot"/>
    <x v="3"/>
    <s v="Peanut Butter Cubes"/>
    <d v="2022-02-25T00:00:00"/>
    <n v="14049"/>
    <n v="910"/>
    <n v="2411.5"/>
    <n v="11637.5"/>
  </r>
  <r>
    <s v="Kelci Walkden"/>
    <x v="2"/>
    <s v="Almond Choco"/>
    <d v="2022-02-25T00:00:00"/>
    <n v="4991"/>
    <n v="192"/>
    <n v="988.80000000000007"/>
    <n v="4002.2"/>
  </r>
  <r>
    <s v="Mallorie Waber"/>
    <x v="4"/>
    <s v="Fruit &amp; Nut Bars"/>
    <d v="2022-02-25T00:00:00"/>
    <n v="3920"/>
    <n v="245"/>
    <n v="1161.3"/>
    <n v="2758.7"/>
  </r>
  <r>
    <s v="Oby Sorrel"/>
    <x v="1"/>
    <s v="After Nines"/>
    <d v="2022-02-25T00:00:00"/>
    <n v="1827"/>
    <n v="108"/>
    <n v="1104.8400000000001"/>
    <n v="722.15999999999985"/>
  </r>
  <r>
    <s v="Camilla Castle"/>
    <x v="4"/>
    <s v="White Choc"/>
    <d v="2022-02-25T00:00:00"/>
    <n v="7273"/>
    <n v="607"/>
    <n v="3903.0099999999998"/>
    <n v="3369.9900000000002"/>
  </r>
  <r>
    <s v="Beverie Moffet"/>
    <x v="2"/>
    <s v="Orange Choco"/>
    <d v="2022-02-25T00:00:00"/>
    <n v="1183"/>
    <n v="48"/>
    <n v="176.64000000000001"/>
    <n v="1006.36"/>
  </r>
  <r>
    <s v="Dotty Strutley"/>
    <x v="5"/>
    <s v="Spicy Special Slims"/>
    <d v="2022-02-25T00:00:00"/>
    <n v="6090"/>
    <n v="254"/>
    <n v="2087.88"/>
    <n v="4002.12"/>
  </r>
  <r>
    <s v="Andria Kimpton"/>
    <x v="2"/>
    <s v="Drinking Coco"/>
    <d v="2022-02-25T00:00:00"/>
    <n v="1701"/>
    <n v="78"/>
    <n v="775.31999999999994"/>
    <n v="925.68000000000006"/>
  </r>
  <r>
    <s v="Marney O'Breen"/>
    <x v="3"/>
    <s v="Baker's Choco Chips"/>
    <d v="2022-02-25T00:00:00"/>
    <n v="9737"/>
    <n v="464"/>
    <n v="5758.24"/>
    <n v="3978.76"/>
  </r>
  <r>
    <s v="Husein Augar"/>
    <x v="1"/>
    <s v="Raspberry Choco"/>
    <d v="2022-02-25T00:00:00"/>
    <n v="6174"/>
    <n v="281"/>
    <n v="1081.8500000000001"/>
    <n v="5092.1499999999996"/>
  </r>
  <r>
    <s v="Rafaelita Blaksland"/>
    <x v="3"/>
    <s v="After Nines"/>
    <d v="2022-02-25T00:00:00"/>
    <n v="10626"/>
    <n v="532"/>
    <n v="5442.3600000000006"/>
    <n v="5183.6399999999994"/>
  </r>
  <r>
    <s v="Rafaelita Blaksland"/>
    <x v="1"/>
    <s v="Baker's Choco Chips"/>
    <d v="2022-02-25T00:00:00"/>
    <n v="12229"/>
    <n v="583"/>
    <n v="7235.03"/>
    <n v="4993.97"/>
  </r>
  <r>
    <s v="Gigi Bohling"/>
    <x v="4"/>
    <s v="Milk Bars"/>
    <d v="2022-02-25T00:00:00"/>
    <n v="15890"/>
    <n v="1470"/>
    <n v="7732.2"/>
    <n v="8157.8"/>
  </r>
  <r>
    <s v="Camilla Castle"/>
    <x v="1"/>
    <s v="Caramel Stuffed Bars"/>
    <d v="2022-02-25T00:00:00"/>
    <n v="7518"/>
    <n v="770"/>
    <n v="6491.0999999999995"/>
    <n v="1026.9000000000005"/>
  </r>
  <r>
    <s v="Dotty Strutley"/>
    <x v="5"/>
    <s v="99% Dark &amp; Pure"/>
    <d v="2022-02-25T00:00:00"/>
    <n v="3269"/>
    <n v="131"/>
    <n v="1012.6300000000001"/>
    <n v="2256.37"/>
  </r>
  <r>
    <s v="Rafaelita Blaksland"/>
    <x v="1"/>
    <s v="Almond Choco"/>
    <d v="2022-02-25T00:00:00"/>
    <n v="6356"/>
    <n v="255"/>
    <n v="1313.25"/>
    <n v="5042.75"/>
  </r>
  <r>
    <s v="Rafaelita Blaksland"/>
    <x v="3"/>
    <s v="Choco Coated Almonds"/>
    <d v="2022-02-25T00:00:00"/>
    <n v="6713"/>
    <n v="560"/>
    <n v="1859.1999999999998"/>
    <n v="4853.8"/>
  </r>
  <r>
    <s v="Jehu Rudeforth"/>
    <x v="3"/>
    <s v="Drinking Coco"/>
    <d v="2022-02-25T00:00:00"/>
    <n v="1477"/>
    <n v="65"/>
    <n v="646.1"/>
    <n v="830.9"/>
  </r>
  <r>
    <s v="Gunar Cockshoot"/>
    <x v="5"/>
    <s v="Caramel Stuffed Bars"/>
    <d v="2022-02-25T00:00:00"/>
    <n v="7049"/>
    <n v="700"/>
    <n v="5901"/>
    <n v="1148"/>
  </r>
  <r>
    <s v="Jan Morforth"/>
    <x v="3"/>
    <s v="Milk Bars"/>
    <d v="2022-02-25T00:00:00"/>
    <n v="3976"/>
    <n v="442"/>
    <n v="2324.92"/>
    <n v="1651.08"/>
  </r>
  <r>
    <s v="Jan Morforth"/>
    <x v="4"/>
    <s v="Almond Choco"/>
    <d v="2022-02-25T00:00:00"/>
    <n v="1421"/>
    <n v="55"/>
    <n v="283.25"/>
    <n v="1137.75"/>
  </r>
  <r>
    <s v="Gigi Bohling"/>
    <x v="2"/>
    <s v="Raspberry Choco"/>
    <d v="2022-02-28T00:00:00"/>
    <n v="4088"/>
    <n v="171"/>
    <n v="658.35"/>
    <n v="3429.65"/>
  </r>
  <r>
    <s v="Wilone O'Kielt"/>
    <x v="4"/>
    <s v="Organic Choco Syrup"/>
    <d v="2022-02-28T00:00:00"/>
    <n v="8169"/>
    <n v="327"/>
    <n v="3129.39"/>
    <n v="5039.6100000000006"/>
  </r>
  <r>
    <s v="Marney O'Breen"/>
    <x v="5"/>
    <s v="Almond Choco"/>
    <d v="2022-02-28T00:00:00"/>
    <n v="8169"/>
    <n v="327"/>
    <n v="1684.0500000000002"/>
    <n v="6484.95"/>
  </r>
  <r>
    <s v="Karlen McCaffrey"/>
    <x v="4"/>
    <s v="Organic Choco Syrup"/>
    <d v="2022-02-28T00:00:00"/>
    <n v="5054"/>
    <n v="211"/>
    <n v="2019.27"/>
    <n v="3034.73"/>
  </r>
  <r>
    <s v="Camilla Castle"/>
    <x v="4"/>
    <s v="70% Dark Bites"/>
    <d v="2022-02-28T00:00:00"/>
    <n v="3906"/>
    <n v="163"/>
    <n v="821.52"/>
    <n v="3084.48"/>
  </r>
  <r>
    <s v="Rafaelita Blaksland"/>
    <x v="3"/>
    <s v="Almond Choco"/>
    <d v="2022-02-28T00:00:00"/>
    <n v="3304"/>
    <n v="133"/>
    <n v="684.95"/>
    <n v="2619.0500000000002"/>
  </r>
  <r>
    <s v="Beverie Moffet"/>
    <x v="4"/>
    <s v="After Nines"/>
    <d v="2022-02-28T00:00:00"/>
    <n v="490"/>
    <n v="28"/>
    <n v="286.44"/>
    <n v="203.56"/>
  </r>
  <r>
    <s v="Ches Bonnell"/>
    <x v="5"/>
    <s v="Smooth Sliky Salty"/>
    <d v="2022-02-28T00:00:00"/>
    <n v="3451"/>
    <n v="128"/>
    <n v="353.28"/>
    <n v="3097.7200000000003"/>
  </r>
  <r>
    <s v="Kelci Walkden"/>
    <x v="0"/>
    <s v="50% Dark Bites"/>
    <d v="2022-02-28T00:00:00"/>
    <n v="2583"/>
    <n v="118"/>
    <n v="882.6400000000001"/>
    <n v="1700.36"/>
  </r>
  <r>
    <s v="Mallorie Waber"/>
    <x v="3"/>
    <s v="White Choc"/>
    <d v="2022-02-28T00:00:00"/>
    <n v="1862"/>
    <n v="125"/>
    <n v="803.75"/>
    <n v="1058.25"/>
  </r>
  <r>
    <s v="Dotty Strutley"/>
    <x v="3"/>
    <s v="99% Dark &amp; Pure"/>
    <d v="2022-03-08T00:00:00"/>
    <n v="16744"/>
    <n v="1288"/>
    <n v="9956.24"/>
    <n v="6787.76"/>
  </r>
  <r>
    <s v="Oby Sorrel"/>
    <x v="3"/>
    <s v="Fruit &amp; Nut Bars"/>
    <d v="2022-03-23T00:00:00"/>
    <n v="2338"/>
    <n v="98"/>
    <n v="464.52000000000004"/>
    <n v="1873.48"/>
  </r>
  <r>
    <s v="Camilla Castle"/>
    <x v="2"/>
    <s v="70% Dark Bites"/>
    <d v="2022-03-29T00:00:00"/>
    <n v="16072"/>
    <n v="555"/>
    <n v="2797.2"/>
    <n v="13274.8"/>
  </r>
  <r>
    <s v="Karlen McCaffrey"/>
    <x v="0"/>
    <s v="Milk Bars"/>
    <d v="2022-03-31T00:00:00"/>
    <n v="392"/>
    <n v="28"/>
    <n v="147.28"/>
    <n v="244.72"/>
  </r>
  <r>
    <s v="Marney O'Breen"/>
    <x v="1"/>
    <s v="Fruit &amp; Nut Bars"/>
    <d v="2022-03-30T00:00:00"/>
    <n v="3983"/>
    <n v="154"/>
    <n v="729.96"/>
    <n v="3253.04"/>
  </r>
  <r>
    <s v="Jehu Rudeforth"/>
    <x v="0"/>
    <s v="Caramel Stuffed Bars"/>
    <d v="2022-03-07T00:00:00"/>
    <n v="15848"/>
    <n v="1057"/>
    <n v="8910.51"/>
    <n v="6937.49"/>
  </r>
  <r>
    <s v="Gunar Cockshoot"/>
    <x v="5"/>
    <s v="Peanut Butter Cubes"/>
    <d v="2022-03-14T00:00:00"/>
    <n v="9912"/>
    <n v="708"/>
    <n v="1876.2"/>
    <n v="8035.8"/>
  </r>
  <r>
    <s v="Husein Augar"/>
    <x v="1"/>
    <s v="99% Dark &amp; Pure"/>
    <d v="2022-03-18T00:00:00"/>
    <n v="7273"/>
    <n v="428"/>
    <n v="3308.44"/>
    <n v="3964.56"/>
  </r>
  <r>
    <s v="Husein Augar"/>
    <x v="3"/>
    <s v="Smooth Sliky Salty"/>
    <d v="2022-03-25T00:00:00"/>
    <n v="5649"/>
    <n v="628"/>
    <n v="1733.28"/>
    <n v="3915.7200000000003"/>
  </r>
  <r>
    <s v="Dotty Strutley"/>
    <x v="2"/>
    <s v="Manuka Honey Choco"/>
    <d v="2022-03-17T00:00:00"/>
    <n v="343"/>
    <n v="12"/>
    <n v="81.599999999999994"/>
    <n v="261.39999999999998"/>
  </r>
  <r>
    <s v="Barr Faughny"/>
    <x v="5"/>
    <s v="Drinking Coco"/>
    <d v="2022-03-14T00:00:00"/>
    <n v="4690"/>
    <n v="247"/>
    <n v="2455.1799999999998"/>
    <n v="2234.8200000000002"/>
  </r>
  <r>
    <s v="Dennison Crosswaite"/>
    <x v="2"/>
    <s v="Mint Chip Choco"/>
    <d v="2022-03-01T00:00:00"/>
    <n v="3864"/>
    <n v="176"/>
    <n v="1006.7199999999999"/>
    <n v="2857.28"/>
  </r>
  <r>
    <s v="Madelene Upcott"/>
    <x v="3"/>
    <s v="Milk Bars"/>
    <d v="2022-03-22T00:00:00"/>
    <n v="1260"/>
    <n v="105"/>
    <n v="552.29999999999995"/>
    <n v="707.7"/>
  </r>
  <r>
    <s v="Gigi Bohling"/>
    <x v="3"/>
    <s v="White Choc"/>
    <d v="2022-03-25T00:00:00"/>
    <n v="4025"/>
    <n v="212"/>
    <n v="1363.1599999999999"/>
    <n v="2661.84"/>
  </r>
  <r>
    <s v="Karlen McCaffrey"/>
    <x v="5"/>
    <s v="White Choc"/>
    <d v="2022-03-18T00:00:00"/>
    <n v="7833"/>
    <n v="461"/>
    <n v="2964.23"/>
    <n v="4868.7700000000004"/>
  </r>
  <r>
    <s v="Roddy Speechley"/>
    <x v="2"/>
    <s v="Smooth Sliky Salty"/>
    <d v="2022-03-28T00:00:00"/>
    <n v="1316"/>
    <n v="83"/>
    <n v="229.07999999999998"/>
    <n v="1086.92"/>
  </r>
  <r>
    <s v="Camilla Castle"/>
    <x v="2"/>
    <s v="Spicy Special Slims"/>
    <d v="2022-03-03T00:00:00"/>
    <n v="5656"/>
    <n v="236"/>
    <n v="1939.92"/>
    <n v="3716.08"/>
  </r>
  <r>
    <s v="Mallorie Waber"/>
    <x v="4"/>
    <s v="Raspberry Choco"/>
    <d v="2022-03-11T00:00:00"/>
    <n v="5978"/>
    <n v="997"/>
    <n v="3838.4500000000003"/>
    <n v="2139.5499999999997"/>
  </r>
  <r>
    <s v="Van Tuxwell"/>
    <x v="5"/>
    <s v="Fruit &amp; Nut Bars"/>
    <d v="2022-03-04T00:00:00"/>
    <n v="4830"/>
    <n v="186"/>
    <n v="881.64"/>
    <n v="3948.36"/>
  </r>
  <r>
    <s v="Karlen McCaffrey"/>
    <x v="4"/>
    <s v="Fruit &amp; Nut Bars"/>
    <d v="2022-03-24T00:00:00"/>
    <n v="2541"/>
    <n v="116"/>
    <n v="549.84"/>
    <n v="1991.1599999999999"/>
  </r>
  <r>
    <s v="Roddy Speechley"/>
    <x v="1"/>
    <s v="Mint Chip Choco"/>
    <d v="2022-03-18T00:00:00"/>
    <n v="6426"/>
    <n v="322"/>
    <n v="1841.84"/>
    <n v="4584.16"/>
  </r>
  <r>
    <s v="Roddy Speechley"/>
    <x v="3"/>
    <s v="Smooth Sliky Salty"/>
    <d v="2022-03-29T00:00:00"/>
    <n v="2898"/>
    <n v="194"/>
    <n v="535.43999999999994"/>
    <n v="2362.56"/>
  </r>
  <r>
    <s v="Jan Morforth"/>
    <x v="1"/>
    <s v="Eclairs"/>
    <d v="2022-03-14T00:00:00"/>
    <n v="7693"/>
    <n v="855"/>
    <n v="5395.0499999999993"/>
    <n v="2297.9500000000007"/>
  </r>
  <r>
    <s v="Brien Boise"/>
    <x v="5"/>
    <s v="99% Dark &amp; Pure"/>
    <d v="2022-03-17T00:00:00"/>
    <n v="1141"/>
    <n v="82"/>
    <n v="633.86"/>
    <n v="507.14"/>
  </r>
  <r>
    <s v="Beverie Moffet"/>
    <x v="3"/>
    <s v="Almond Choco"/>
    <d v="2022-03-30T00:00:00"/>
    <n v="1715"/>
    <n v="66"/>
    <n v="339.90000000000003"/>
    <n v="1375.1"/>
  </r>
  <r>
    <s v="Madelene Upcott"/>
    <x v="4"/>
    <s v="White Choc"/>
    <d v="2022-03-10T00:00:00"/>
    <n v="4984"/>
    <n v="312"/>
    <n v="2006.1599999999999"/>
    <n v="2977.84"/>
  </r>
  <r>
    <s v="Kelci Walkden"/>
    <x v="2"/>
    <s v="Raspberry Choco"/>
    <d v="2022-03-01T00:00:00"/>
    <n v="3850"/>
    <n v="321"/>
    <n v="1235.8500000000001"/>
    <n v="2614.1499999999996"/>
  </r>
  <r>
    <s v="Curtice Advani"/>
    <x v="5"/>
    <s v="Caramel Stuffed Bars"/>
    <d v="2022-03-30T00:00:00"/>
    <n v="11263"/>
    <n v="939"/>
    <n v="7915.7699999999995"/>
    <n v="3347.2300000000005"/>
  </r>
  <r>
    <s v="Camilla Castle"/>
    <x v="1"/>
    <s v="Mint Chip Choco"/>
    <d v="2022-03-10T00:00:00"/>
    <n v="12726"/>
    <n v="849"/>
    <n v="4856.28"/>
    <n v="7869.72"/>
  </r>
  <r>
    <s v="Barr Faughny"/>
    <x v="3"/>
    <s v="70% Dark Bites"/>
    <d v="2022-03-17T00:00:00"/>
    <n v="2646"/>
    <n v="89"/>
    <n v="448.56"/>
    <n v="2197.44"/>
  </r>
  <r>
    <s v="Curtice Advani"/>
    <x v="2"/>
    <s v="Milk Bars"/>
    <d v="2022-03-11T00:00:00"/>
    <n v="2408"/>
    <n v="241"/>
    <n v="1267.6599999999999"/>
    <n v="1140.3400000000001"/>
  </r>
  <r>
    <s v="Curtice Advani"/>
    <x v="4"/>
    <s v="Almond Choco"/>
    <d v="2022-03-29T00:00:00"/>
    <n v="2037"/>
    <n v="73"/>
    <n v="375.95000000000005"/>
    <n v="1661.05"/>
  </r>
  <r>
    <s v="Jehu Rudeforth"/>
    <x v="0"/>
    <s v="Manuka Honey Choco"/>
    <d v="2022-03-29T00:00:00"/>
    <n v="1890"/>
    <n v="73"/>
    <n v="496.4"/>
    <n v="1393.6"/>
  </r>
  <r>
    <s v="Madelene Upcott"/>
    <x v="0"/>
    <s v="White Choc"/>
    <d v="2022-03-29T00:00:00"/>
    <n v="2359"/>
    <n v="169"/>
    <n v="1086.6699999999998"/>
    <n v="1272.3300000000002"/>
  </r>
  <r>
    <s v="Kelci Walkden"/>
    <x v="1"/>
    <s v="Manuka Honey Choco"/>
    <d v="2022-03-24T00:00:00"/>
    <n v="11053"/>
    <n v="369"/>
    <n v="2509.1999999999998"/>
    <n v="8543.7999999999993"/>
  </r>
  <r>
    <s v="Madelene Upcott"/>
    <x v="1"/>
    <s v="White Choc"/>
    <d v="2022-03-22T00:00:00"/>
    <n v="133"/>
    <n v="9"/>
    <n v="57.87"/>
    <n v="75.13"/>
  </r>
  <r>
    <s v="Husein Augar"/>
    <x v="4"/>
    <s v="70% Dark Bites"/>
    <d v="2022-03-07T00:00:00"/>
    <n v="1708"/>
    <n v="61"/>
    <n v="307.44"/>
    <n v="1400.56"/>
  </r>
  <r>
    <s v="Beverie Moffet"/>
    <x v="0"/>
    <s v="Fruit &amp; Nut Bars"/>
    <d v="2022-03-24T00:00:00"/>
    <n v="8148"/>
    <n v="302"/>
    <n v="1431.48"/>
    <n v="6716.52"/>
  </r>
  <r>
    <s v="Kelci Walkden"/>
    <x v="3"/>
    <s v="99% Dark &amp; Pure"/>
    <d v="2022-03-18T00:00:00"/>
    <n v="6566"/>
    <n v="438"/>
    <n v="3385.7400000000002"/>
    <n v="3180.2599999999998"/>
  </r>
  <r>
    <s v="Curtice Advani"/>
    <x v="2"/>
    <s v="Mint Chip Choco"/>
    <d v="2022-03-17T00:00:00"/>
    <n v="357"/>
    <n v="23"/>
    <n v="131.56"/>
    <n v="225.44"/>
  </r>
  <r>
    <s v="Roddy Speechley"/>
    <x v="0"/>
    <s v="Baker's Choco Chips"/>
    <d v="2022-03-21T00:00:00"/>
    <n v="1764"/>
    <n v="118"/>
    <n v="1464.38"/>
    <n v="299.61999999999989"/>
  </r>
  <r>
    <s v="Gunar Cockshoot"/>
    <x v="5"/>
    <s v="Choco Coated Almonds"/>
    <d v="2022-03-24T00:00:00"/>
    <n v="6601"/>
    <n v="734"/>
    <n v="2436.88"/>
    <n v="4164.12"/>
  </r>
  <r>
    <s v="Karlen McCaffrey"/>
    <x v="1"/>
    <s v="99% Dark &amp; Pure"/>
    <d v="2022-03-24T00:00:00"/>
    <n v="315"/>
    <n v="23"/>
    <n v="177.79000000000002"/>
    <n v="137.20999999999998"/>
  </r>
  <r>
    <s v="Gunar Cockshoot"/>
    <x v="0"/>
    <s v="Manuka Honey Choco"/>
    <d v="2022-03-29T00:00:00"/>
    <n v="952"/>
    <n v="34"/>
    <n v="231.2"/>
    <n v="720.8"/>
  </r>
  <r>
    <s v="Ches Bonnell"/>
    <x v="3"/>
    <s v="Smooth Sliky Salty"/>
    <d v="2022-03-25T00:00:00"/>
    <n v="189"/>
    <n v="15"/>
    <n v="41.4"/>
    <n v="147.6"/>
  </r>
  <r>
    <s v="Wilone O'Kielt"/>
    <x v="1"/>
    <s v="Almond Choco"/>
    <d v="2022-03-29T00:00:00"/>
    <n v="686"/>
    <n v="32"/>
    <n v="164.8"/>
    <n v="521.20000000000005"/>
  </r>
  <r>
    <s v="Marney O'Breen"/>
    <x v="2"/>
    <s v="White Choc"/>
    <d v="2022-03-07T00:00:00"/>
    <n v="7574"/>
    <n v="474"/>
    <n v="3047.8199999999997"/>
    <n v="4526.18"/>
  </r>
  <r>
    <s v="Madelene Upcott"/>
    <x v="3"/>
    <s v="Eclairs"/>
    <d v="2022-03-09T00:00:00"/>
    <n v="2247"/>
    <n v="161"/>
    <n v="1015.91"/>
    <n v="1231.0900000000001"/>
  </r>
  <r>
    <s v="Ches Bonnell"/>
    <x v="2"/>
    <s v="Almond Choco"/>
    <d v="2022-03-16T00:00:00"/>
    <n v="1995"/>
    <n v="67"/>
    <n v="345.05"/>
    <n v="1649.95"/>
  </r>
  <r>
    <s v="Gunar Cockshoot"/>
    <x v="1"/>
    <s v="Orange Choco"/>
    <d v="2022-03-11T00:00:00"/>
    <n v="2058"/>
    <n v="94"/>
    <n v="345.92"/>
    <n v="1712.08"/>
  </r>
  <r>
    <s v="Barr Faughny"/>
    <x v="0"/>
    <s v="70% Dark Bites"/>
    <d v="2022-03-29T00:00:00"/>
    <n v="9548"/>
    <n v="341"/>
    <n v="1718.64"/>
    <n v="7829.36"/>
  </r>
  <r>
    <s v="Barr Faughny"/>
    <x v="1"/>
    <s v="Spicy Special Slims"/>
    <d v="2022-03-22T00:00:00"/>
    <n v="7112"/>
    <n v="264"/>
    <n v="2170.0800000000004"/>
    <n v="4941.92"/>
  </r>
  <r>
    <s v="Van Tuxwell"/>
    <x v="4"/>
    <s v="Peanut Butter Cubes"/>
    <d v="2022-03-24T00:00:00"/>
    <n v="10024"/>
    <n v="836"/>
    <n v="2215.4"/>
    <n v="7808.6"/>
  </r>
  <r>
    <s v="Brien Boise"/>
    <x v="4"/>
    <s v="Caramel Stuffed Bars"/>
    <d v="2022-03-01T00:00:00"/>
    <n v="966"/>
    <n v="54"/>
    <n v="455.21999999999997"/>
    <n v="510.78000000000003"/>
  </r>
  <r>
    <s v="Wilone O'Kielt"/>
    <x v="1"/>
    <s v="Raspberry Choco"/>
    <d v="2022-03-21T00:00:00"/>
    <n v="4578"/>
    <n v="353"/>
    <n v="1359.05"/>
    <n v="3218.95"/>
  </r>
  <r>
    <s v="Brien Boise"/>
    <x v="4"/>
    <s v="Milk Bars"/>
    <d v="2022-03-23T00:00:00"/>
    <n v="2408"/>
    <n v="201"/>
    <n v="1057.26"/>
    <n v="1350.74"/>
  </r>
  <r>
    <s v="Kaine Padly"/>
    <x v="3"/>
    <s v="Milk Bars"/>
    <d v="2022-03-23T00:00:00"/>
    <n v="756"/>
    <n v="84"/>
    <n v="441.84"/>
    <n v="314.16000000000003"/>
  </r>
  <r>
    <s v="Van Tuxwell"/>
    <x v="0"/>
    <s v="50% Dark Bites"/>
    <d v="2022-03-02T00:00:00"/>
    <n v="3339"/>
    <n v="129"/>
    <n v="964.92000000000007"/>
    <n v="2374.08"/>
  </r>
  <r>
    <s v="Jan Morforth"/>
    <x v="4"/>
    <s v="99% Dark &amp; Pure"/>
    <d v="2022-03-15T00:00:00"/>
    <n v="2576"/>
    <n v="136"/>
    <n v="1051.28"/>
    <n v="1524.72"/>
  </r>
  <r>
    <s v="Kelci Walkden"/>
    <x v="3"/>
    <s v="Choco Coated Almonds"/>
    <d v="2022-03-18T00:00:00"/>
    <n v="5740"/>
    <n v="574"/>
    <n v="1905.6799999999998"/>
    <n v="3834.32"/>
  </r>
  <r>
    <s v="Gunar Cockshoot"/>
    <x v="3"/>
    <s v="Eclairs"/>
    <d v="2022-03-11T00:00:00"/>
    <n v="7973"/>
    <n v="886"/>
    <n v="5590.66"/>
    <n v="2382.34"/>
  </r>
  <r>
    <s v="Barr Faughny"/>
    <x v="0"/>
    <s v="Milk Bars"/>
    <d v="2022-03-24T00:00:00"/>
    <n v="2114"/>
    <n v="177"/>
    <n v="931.02"/>
    <n v="1182.98"/>
  </r>
  <r>
    <s v="Beverie Moffet"/>
    <x v="2"/>
    <s v="After Nines"/>
    <d v="2022-03-17T00:00:00"/>
    <n v="3724"/>
    <n v="187"/>
    <n v="1913.01"/>
    <n v="1810.99"/>
  </r>
  <r>
    <s v="Brien Boise"/>
    <x v="4"/>
    <s v="After Nines"/>
    <d v="2022-03-11T00:00:00"/>
    <n v="11459"/>
    <n v="717"/>
    <n v="7334.91"/>
    <n v="4124.09"/>
  </r>
  <r>
    <s v="Brien Boise"/>
    <x v="5"/>
    <s v="Almond Choco"/>
    <d v="2022-03-04T00:00:00"/>
    <n v="2758"/>
    <n v="99"/>
    <n v="509.85"/>
    <n v="2248.15"/>
  </r>
  <r>
    <s v="Van Tuxwell"/>
    <x v="2"/>
    <s v="Mint Chip Choco"/>
    <d v="2022-03-17T00:00:00"/>
    <n v="4165"/>
    <n v="199"/>
    <n v="1138.28"/>
    <n v="3026.7200000000003"/>
  </r>
  <r>
    <s v="Gigi Bohling"/>
    <x v="2"/>
    <s v="Raspberry Choco"/>
    <d v="2022-03-18T00:00:00"/>
    <n v="1540"/>
    <n v="172"/>
    <n v="662.2"/>
    <n v="877.8"/>
  </r>
  <r>
    <s v="Gunar Cockshoot"/>
    <x v="0"/>
    <s v="Raspberry Choco"/>
    <d v="2022-03-23T00:00:00"/>
    <n v="658"/>
    <n v="47"/>
    <n v="180.95000000000002"/>
    <n v="477.04999999999995"/>
  </r>
  <r>
    <s v="Van Tuxwell"/>
    <x v="2"/>
    <s v="Manuka Honey Choco"/>
    <d v="2022-03-21T00:00:00"/>
    <n v="2457"/>
    <n v="99"/>
    <n v="673.19999999999993"/>
    <n v="1783.8000000000002"/>
  </r>
  <r>
    <s v="Madelene Upcott"/>
    <x v="0"/>
    <s v="99% Dark &amp; Pure"/>
    <d v="2022-03-03T00:00:00"/>
    <n v="4543"/>
    <n v="379"/>
    <n v="2929.67"/>
    <n v="1613.33"/>
  </r>
  <r>
    <s v="Marney O'Breen"/>
    <x v="4"/>
    <s v="99% Dark &amp; Pure"/>
    <d v="2022-03-01T00:00:00"/>
    <n v="1743"/>
    <n v="117"/>
    <n v="904.41000000000008"/>
    <n v="838.58999999999992"/>
  </r>
  <r>
    <s v="Gigi Bohling"/>
    <x v="2"/>
    <s v="Milk Bars"/>
    <d v="2022-03-30T00:00:00"/>
    <n v="7385"/>
    <n v="462"/>
    <n v="2430.12"/>
    <n v="4954.88"/>
  </r>
  <r>
    <s v="Ches Bonnell"/>
    <x v="0"/>
    <s v="Orange Choco"/>
    <d v="2022-03-21T00:00:00"/>
    <n v="3962"/>
    <n v="173"/>
    <n v="636.64"/>
    <n v="3325.36"/>
  </r>
  <r>
    <s v="Curtice Advani"/>
    <x v="3"/>
    <s v="Mint Chip Choco"/>
    <d v="2022-03-04T00:00:00"/>
    <n v="504"/>
    <n v="32"/>
    <n v="183.04"/>
    <n v="320.96000000000004"/>
  </r>
  <r>
    <s v="Kaine Padly"/>
    <x v="4"/>
    <s v="Manuka Honey Choco"/>
    <d v="2022-03-21T00:00:00"/>
    <n v="11067"/>
    <n v="396"/>
    <n v="2692.7999999999997"/>
    <n v="8374.2000000000007"/>
  </r>
  <r>
    <s v="Camilla Castle"/>
    <x v="1"/>
    <s v="Eclairs"/>
    <d v="2022-03-11T00:00:00"/>
    <n v="4403"/>
    <n v="276"/>
    <n v="1741.56"/>
    <n v="2661.44"/>
  </r>
  <r>
    <s v="Camilla Castle"/>
    <x v="3"/>
    <s v="White Choc"/>
    <d v="2022-03-24T00:00:00"/>
    <n v="5390"/>
    <n v="257"/>
    <n v="1652.51"/>
    <n v="3737.49"/>
  </r>
  <r>
    <s v="Rafaelita Blaksland"/>
    <x v="5"/>
    <s v="After Nines"/>
    <d v="2022-03-07T00:00:00"/>
    <n v="1365"/>
    <n v="76"/>
    <n v="777.48"/>
    <n v="587.52"/>
  </r>
  <r>
    <s v="Gunar Cockshoot"/>
    <x v="5"/>
    <s v="50% Dark Bites"/>
    <d v="2022-03-07T00:00:00"/>
    <n v="2485"/>
    <n v="96"/>
    <n v="718.08"/>
    <n v="1766.92"/>
  </r>
  <r>
    <s v="Wilone O'Kielt"/>
    <x v="2"/>
    <s v="85% Dark Bars"/>
    <d v="2022-03-17T00:00:00"/>
    <n v="6748"/>
    <n v="260"/>
    <n v="2732.6"/>
    <n v="4015.4"/>
  </r>
  <r>
    <s v="Van Tuxwell"/>
    <x v="1"/>
    <s v="Fruit &amp; Nut Bars"/>
    <d v="2022-03-28T00:00:00"/>
    <n v="3969"/>
    <n v="181"/>
    <n v="857.94"/>
    <n v="3111.06"/>
  </r>
  <r>
    <s v="Rafaelita Blaksland"/>
    <x v="4"/>
    <s v="70% Dark Bites"/>
    <d v="2022-03-01T00:00:00"/>
    <n v="2121"/>
    <n v="85"/>
    <n v="428.4"/>
    <n v="1692.6"/>
  </r>
  <r>
    <s v="Camilla Castle"/>
    <x v="1"/>
    <s v="Almond Choco"/>
    <d v="2022-03-01T00:00:00"/>
    <n v="4613"/>
    <n v="165"/>
    <n v="849.75000000000011"/>
    <n v="3763.25"/>
  </r>
  <r>
    <s v="Ches Bonnell"/>
    <x v="4"/>
    <s v="Peanut Butter Cubes"/>
    <d v="2022-03-24T00:00:00"/>
    <n v="9037"/>
    <n v="904"/>
    <n v="2395.6"/>
    <n v="6641.4"/>
  </r>
  <r>
    <s v="Mallorie Waber"/>
    <x v="0"/>
    <s v="Almond Choco"/>
    <d v="2022-03-09T00:00:00"/>
    <n v="16177"/>
    <n v="648"/>
    <n v="3337.2000000000003"/>
    <n v="12839.8"/>
  </r>
  <r>
    <s v="Kaine Padly"/>
    <x v="4"/>
    <s v="Drinking Coco"/>
    <d v="2022-03-16T00:00:00"/>
    <n v="2079"/>
    <n v="87"/>
    <n v="864.78"/>
    <n v="1214.22"/>
  </r>
  <r>
    <s v="Gunar Cockshoot"/>
    <x v="1"/>
    <s v="99% Dark &amp; Pure"/>
    <d v="2022-03-07T00:00:00"/>
    <n v="5880"/>
    <n v="453"/>
    <n v="3501.69"/>
    <n v="2378.31"/>
  </r>
  <r>
    <s v="Jan Morforth"/>
    <x v="1"/>
    <s v="50% Dark Bites"/>
    <d v="2022-03-15T00:00:00"/>
    <n v="6958"/>
    <n v="240"/>
    <n v="1795.2"/>
    <n v="5162.8"/>
  </r>
  <r>
    <s v="Kaine Padly"/>
    <x v="5"/>
    <s v="Spicy Special Slims"/>
    <d v="2022-03-16T00:00:00"/>
    <n v="1407"/>
    <n v="57"/>
    <n v="468.54"/>
    <n v="938.46"/>
  </r>
  <r>
    <s v="Rafaelita Blaksland"/>
    <x v="2"/>
    <s v="Organic Choco Syrup"/>
    <d v="2022-03-18T00:00:00"/>
    <n v="5327"/>
    <n v="243"/>
    <n v="2325.5100000000002"/>
    <n v="3001.49"/>
  </r>
  <r>
    <s v="Gunar Cockshoot"/>
    <x v="4"/>
    <s v="50% Dark Bites"/>
    <d v="2022-03-14T00:00:00"/>
    <n v="5950"/>
    <n v="229"/>
    <n v="1712.92"/>
    <n v="4237.08"/>
  </r>
  <r>
    <s v="Oby Sorrel"/>
    <x v="3"/>
    <s v="Eclairs"/>
    <d v="2022-03-25T00:00:00"/>
    <n v="7301"/>
    <n v="913"/>
    <n v="5761.03"/>
    <n v="1539.9700000000003"/>
  </r>
  <r>
    <s v="Curtice Advani"/>
    <x v="3"/>
    <s v="Peanut Butter Cubes"/>
    <d v="2022-03-04T00:00:00"/>
    <n v="6321"/>
    <n v="903"/>
    <n v="2392.9499999999998"/>
    <n v="3928.05"/>
  </r>
  <r>
    <s v="Roddy Speechley"/>
    <x v="2"/>
    <s v="Milk Bars"/>
    <d v="2022-03-01T00:00:00"/>
    <n v="11620"/>
    <n v="727"/>
    <n v="3824.02"/>
    <n v="7795.98"/>
  </r>
  <r>
    <s v="Roddy Speechley"/>
    <x v="2"/>
    <s v="Choco Coated Almonds"/>
    <d v="2022-03-11T00:00:00"/>
    <n v="2415"/>
    <n v="345"/>
    <n v="1145.3999999999999"/>
    <n v="1269.6000000000001"/>
  </r>
  <r>
    <s v="Kelci Walkden"/>
    <x v="4"/>
    <s v="50% Dark Bites"/>
    <d v="2022-03-14T00:00:00"/>
    <n v="6279"/>
    <n v="252"/>
    <n v="1884.96"/>
    <n v="4394.04"/>
  </r>
  <r>
    <s v="Mallorie Waber"/>
    <x v="5"/>
    <s v="Milk Bars"/>
    <d v="2022-03-09T00:00:00"/>
    <n v="5698"/>
    <n v="380"/>
    <n v="1998.8"/>
    <n v="3699.2"/>
  </r>
  <r>
    <s v="Beverie Moffet"/>
    <x v="3"/>
    <s v="Orange Choco"/>
    <d v="2022-03-28T00:00:00"/>
    <n v="12152"/>
    <n v="507"/>
    <n v="1865.76"/>
    <n v="10286.24"/>
  </r>
  <r>
    <s v="Brien Boise"/>
    <x v="5"/>
    <s v="Fruit &amp; Nut Bars"/>
    <d v="2022-03-02T00:00:00"/>
    <n v="4053"/>
    <n v="156"/>
    <n v="739.44"/>
    <n v="3313.56"/>
  </r>
  <r>
    <s v="Roddy Speechley"/>
    <x v="1"/>
    <s v="Spicy Special Slims"/>
    <d v="2022-03-07T00:00:00"/>
    <n v="13006"/>
    <n v="501"/>
    <n v="4118.22"/>
    <n v="8887.7799999999988"/>
  </r>
  <r>
    <s v="Jan Morforth"/>
    <x v="2"/>
    <s v="Smooth Sliky Salty"/>
    <d v="2022-03-01T00:00:00"/>
    <n v="4592"/>
    <n v="271"/>
    <n v="747.95999999999992"/>
    <n v="3844.04"/>
  </r>
  <r>
    <s v="Madelene Upcott"/>
    <x v="0"/>
    <s v="Milk Bars"/>
    <d v="2022-03-21T00:00:00"/>
    <n v="8827"/>
    <n v="883"/>
    <n v="4644.58"/>
    <n v="4182.42"/>
  </r>
  <r>
    <s v="Gunar Cockshoot"/>
    <x v="4"/>
    <s v="Choco Coated Almonds"/>
    <d v="2022-03-10T00:00:00"/>
    <n v="4998"/>
    <n v="625"/>
    <n v="2075"/>
    <n v="2923"/>
  </r>
  <r>
    <s v="Dotty Strutley"/>
    <x v="2"/>
    <s v="White Choc"/>
    <d v="2022-03-07T00:00:00"/>
    <n v="4340"/>
    <n v="256"/>
    <n v="1646.08"/>
    <n v="2693.92"/>
  </r>
  <r>
    <s v="Roddy Speechley"/>
    <x v="2"/>
    <s v="Mint Chip Choco"/>
    <d v="2022-03-24T00:00:00"/>
    <n v="10605"/>
    <n v="531"/>
    <n v="3037.3199999999997"/>
    <n v="7567.68"/>
  </r>
  <r>
    <s v="Camilla Castle"/>
    <x v="4"/>
    <s v="Spicy Special Slims"/>
    <d v="2022-03-01T00:00:00"/>
    <n v="3563"/>
    <n v="155"/>
    <n v="1274.1000000000001"/>
    <n v="2288.8999999999996"/>
  </r>
  <r>
    <s v="Wilone O'Kielt"/>
    <x v="4"/>
    <s v="Manuka Honey Choco"/>
    <d v="2022-03-01T00:00:00"/>
    <n v="7049"/>
    <n v="282"/>
    <n v="1917.6"/>
    <n v="5131.3999999999996"/>
  </r>
  <r>
    <s v="Mallorie Waber"/>
    <x v="0"/>
    <s v="Baker's Choco Chips"/>
    <d v="2022-03-17T00:00:00"/>
    <n v="12579"/>
    <n v="899"/>
    <n v="11156.59"/>
    <n v="1422.4099999999999"/>
  </r>
  <r>
    <s v="Beverie Moffet"/>
    <x v="2"/>
    <s v="Raspberry Choco"/>
    <d v="2022-03-01T00:00:00"/>
    <n v="9408"/>
    <n v="941"/>
    <n v="3622.85"/>
    <n v="5785.15"/>
  </r>
  <r>
    <s v="Barr Faughny"/>
    <x v="5"/>
    <s v="Milk Bars"/>
    <d v="2022-03-09T00:00:00"/>
    <n v="3269"/>
    <n v="298"/>
    <n v="1567.48"/>
    <n v="1701.52"/>
  </r>
  <r>
    <s v="Wilone O'Kielt"/>
    <x v="1"/>
    <s v="70% Dark Bites"/>
    <d v="2022-03-30T00:00:00"/>
    <n v="1736"/>
    <n v="67"/>
    <n v="337.68"/>
    <n v="1398.32"/>
  </r>
  <r>
    <s v="Gunar Cockshoot"/>
    <x v="4"/>
    <s v="Manuka Honey Choco"/>
    <d v="2022-03-28T00:00:00"/>
    <n v="5824"/>
    <n v="188"/>
    <n v="1278.3999999999999"/>
    <n v="4545.6000000000004"/>
  </r>
  <r>
    <s v="Marney O'Breen"/>
    <x v="5"/>
    <s v="85% Dark Bars"/>
    <d v="2022-03-22T00:00:00"/>
    <n v="6783"/>
    <n v="340"/>
    <n v="3573.4"/>
    <n v="3209.6"/>
  </r>
  <r>
    <s v="Oby Sorrel"/>
    <x v="4"/>
    <s v="Peanut Butter Cubes"/>
    <d v="2022-03-01T00:00:00"/>
    <n v="1141"/>
    <n v="88"/>
    <n v="233.2"/>
    <n v="907.8"/>
  </r>
  <r>
    <s v="Marney O'Breen"/>
    <x v="4"/>
    <s v="Eclairs"/>
    <d v="2022-03-30T00:00:00"/>
    <n v="322"/>
    <n v="30"/>
    <n v="189.29999999999998"/>
    <n v="132.70000000000002"/>
  </r>
  <r>
    <s v="Andria Kimpton"/>
    <x v="3"/>
    <s v="Caramel Stuffed Bars"/>
    <d v="2022-03-29T00:00:00"/>
    <n v="5551"/>
    <n v="505"/>
    <n v="4257.1499999999996"/>
    <n v="1293.8500000000004"/>
  </r>
  <r>
    <s v="Gigi Bohling"/>
    <x v="0"/>
    <s v="Milk Bars"/>
    <d v="2022-03-17T00:00:00"/>
    <n v="9996"/>
    <n v="714"/>
    <n v="3755.64"/>
    <n v="6240.3600000000006"/>
  </r>
  <r>
    <s v="Wilone O'Kielt"/>
    <x v="4"/>
    <s v="Organic Choco Syrup"/>
    <d v="2022-03-15T00:00:00"/>
    <n v="15918"/>
    <n v="693"/>
    <n v="6632.01"/>
    <n v="9285.99"/>
  </r>
  <r>
    <s v="Jehu Rudeforth"/>
    <x v="0"/>
    <s v="Organic Choco Syrup"/>
    <d v="2022-03-11T00:00:00"/>
    <n v="4340"/>
    <n v="207"/>
    <n v="1980.99"/>
    <n v="2359.0100000000002"/>
  </r>
  <r>
    <s v="Dennison Crosswaite"/>
    <x v="0"/>
    <s v="Mint Chip Choco"/>
    <d v="2022-03-02T00:00:00"/>
    <n v="3619"/>
    <n v="191"/>
    <n v="1092.52"/>
    <n v="2526.48"/>
  </r>
  <r>
    <s v="Wilone O'Kielt"/>
    <x v="1"/>
    <s v="Spicy Special Slims"/>
    <d v="2022-03-21T00:00:00"/>
    <n v="6671"/>
    <n v="239"/>
    <n v="1964.5800000000002"/>
    <n v="4706.42"/>
  </r>
  <r>
    <s v="Andria Kimpton"/>
    <x v="1"/>
    <s v="Drinking Coco"/>
    <d v="2022-03-28T00:00:00"/>
    <n v="2373"/>
    <n v="132"/>
    <n v="1312.08"/>
    <n v="1060.92"/>
  </r>
  <r>
    <s v="Van Tuxwell"/>
    <x v="3"/>
    <s v="Drinking Coco"/>
    <d v="2022-03-22T00:00:00"/>
    <n v="2604"/>
    <n v="163"/>
    <n v="1620.22"/>
    <n v="983.78"/>
  </r>
  <r>
    <s v="Camilla Castle"/>
    <x v="5"/>
    <s v="Choco Coated Almonds"/>
    <d v="2022-03-15T00:00:00"/>
    <n v="1484"/>
    <n v="115"/>
    <n v="381.79999999999995"/>
    <n v="1102.2"/>
  </r>
  <r>
    <s v="Madelene Upcott"/>
    <x v="4"/>
    <s v="Caramel Stuffed Bars"/>
    <d v="2022-03-02T00:00:00"/>
    <n v="5194"/>
    <n v="473"/>
    <n v="3987.39"/>
    <n v="1206.6100000000001"/>
  </r>
  <r>
    <s v="Wilone O'Kielt"/>
    <x v="4"/>
    <s v="Choco Coated Almonds"/>
    <d v="2022-03-02T00:00:00"/>
    <n v="7553"/>
    <n v="581"/>
    <n v="1928.9199999999998"/>
    <n v="5624.08"/>
  </r>
  <r>
    <s v="Karlen McCaffrey"/>
    <x v="2"/>
    <s v="Smooth Sliky Salty"/>
    <d v="2022-03-11T00:00:00"/>
    <n v="252"/>
    <n v="18"/>
    <n v="49.679999999999993"/>
    <n v="202.32"/>
  </r>
  <r>
    <s v="Jan Morforth"/>
    <x v="4"/>
    <s v="Organic Choco Syrup"/>
    <d v="2022-03-10T00:00:00"/>
    <n v="2618"/>
    <n v="154"/>
    <n v="1473.78"/>
    <n v="1144.22"/>
  </r>
  <r>
    <s v="Gigi Bohling"/>
    <x v="1"/>
    <s v="Mint Chip Choco"/>
    <d v="2022-03-22T00:00:00"/>
    <n v="1505"/>
    <n v="89"/>
    <n v="509.08"/>
    <n v="995.92000000000007"/>
  </r>
  <r>
    <s v="Kelci Walkden"/>
    <x v="4"/>
    <s v="Spicy Special Slims"/>
    <d v="2022-03-02T00:00:00"/>
    <n v="1974"/>
    <n v="86"/>
    <n v="706.92000000000007"/>
    <n v="1267.08"/>
  </r>
  <r>
    <s v="Gigi Bohling"/>
    <x v="4"/>
    <s v="Mint Chip Choco"/>
    <d v="2022-03-22T00:00:00"/>
    <n v="8932"/>
    <n v="406"/>
    <n v="2322.3199999999997"/>
    <n v="6609.68"/>
  </r>
  <r>
    <s v="Wilone O'Kielt"/>
    <x v="4"/>
    <s v="Eclairs"/>
    <d v="2022-03-31T00:00:00"/>
    <n v="7350"/>
    <n v="613"/>
    <n v="3868.0299999999997"/>
    <n v="3481.9700000000003"/>
  </r>
  <r>
    <s v="Jan Morforth"/>
    <x v="1"/>
    <s v="Peanut Butter Cubes"/>
    <d v="2022-03-25T00:00:00"/>
    <n v="1806"/>
    <n v="121"/>
    <n v="320.64999999999998"/>
    <n v="1485.35"/>
  </r>
  <r>
    <s v="Roddy Speechley"/>
    <x v="0"/>
    <s v="85% Dark Bars"/>
    <d v="2022-03-01T00:00:00"/>
    <n v="5915"/>
    <n v="220"/>
    <n v="2312.1999999999998"/>
    <n v="3602.8"/>
  </r>
  <r>
    <s v="Dotty Strutley"/>
    <x v="1"/>
    <s v="Milk Bars"/>
    <d v="2022-03-25T00:00:00"/>
    <n v="6202"/>
    <n v="517"/>
    <n v="2719.42"/>
    <n v="3482.58"/>
  </r>
  <r>
    <s v="Andria Kimpton"/>
    <x v="0"/>
    <s v="After Nines"/>
    <d v="2022-03-17T00:00:00"/>
    <n v="5894"/>
    <n v="281"/>
    <n v="2874.63"/>
    <n v="3019.37"/>
  </r>
  <r>
    <s v="Andria Kimpton"/>
    <x v="5"/>
    <s v="70% Dark Bites"/>
    <d v="2022-03-17T00:00:00"/>
    <n v="6762"/>
    <n v="242"/>
    <n v="1219.68"/>
    <n v="5542.32"/>
  </r>
  <r>
    <s v="Barr Faughny"/>
    <x v="2"/>
    <s v="50% Dark Bites"/>
    <d v="2022-03-17T00:00:00"/>
    <n v="203"/>
    <n v="8"/>
    <n v="59.84"/>
    <n v="143.16"/>
  </r>
  <r>
    <s v="Marney O'Breen"/>
    <x v="0"/>
    <s v="Caramel Stuffed Bars"/>
    <d v="2022-03-09T00:00:00"/>
    <n v="2632"/>
    <n v="240"/>
    <n v="2023.1999999999998"/>
    <n v="608.80000000000018"/>
  </r>
  <r>
    <s v="Marney O'Breen"/>
    <x v="4"/>
    <s v="85% Dark Bars"/>
    <d v="2022-03-30T00:00:00"/>
    <n v="1911"/>
    <n v="84"/>
    <n v="882.84"/>
    <n v="1028.1599999999999"/>
  </r>
  <r>
    <s v="Jehu Rudeforth"/>
    <x v="1"/>
    <s v="Milk Bars"/>
    <d v="2022-03-17T00:00:00"/>
    <n v="7700"/>
    <n v="482"/>
    <n v="2535.3199999999997"/>
    <n v="5164.68"/>
  </r>
  <r>
    <s v="Madelene Upcott"/>
    <x v="5"/>
    <s v="Raspberry Choco"/>
    <d v="2022-03-09T00:00:00"/>
    <n v="1218"/>
    <n v="94"/>
    <n v="361.90000000000003"/>
    <n v="856.09999999999991"/>
  </r>
  <r>
    <s v="Marney O'Breen"/>
    <x v="3"/>
    <s v="85% Dark Bars"/>
    <d v="2022-03-24T00:00:00"/>
    <n v="7161"/>
    <n v="312"/>
    <n v="3279.12"/>
    <n v="3881.88"/>
  </r>
  <r>
    <s v="Mallorie Waber"/>
    <x v="3"/>
    <s v="Mint Chip Choco"/>
    <d v="2022-03-21T00:00:00"/>
    <n v="8386"/>
    <n v="494"/>
    <n v="2825.68"/>
    <n v="5560.32"/>
  </r>
  <r>
    <s v="Jehu Rudeforth"/>
    <x v="0"/>
    <s v="85% Dark Bars"/>
    <d v="2022-03-24T00:00:00"/>
    <n v="5796"/>
    <n v="215"/>
    <n v="2259.65"/>
    <n v="3536.35"/>
  </r>
  <r>
    <s v="Rafaelita Blaksland"/>
    <x v="5"/>
    <s v="Orange Choco"/>
    <d v="2022-03-03T00:00:00"/>
    <n v="8456"/>
    <n v="368"/>
    <n v="1354.24"/>
    <n v="7101.76"/>
  </r>
  <r>
    <s v="Andria Kimpton"/>
    <x v="4"/>
    <s v="Manuka Honey Choco"/>
    <d v="2022-03-29T00:00:00"/>
    <n v="581"/>
    <n v="21"/>
    <n v="142.79999999999998"/>
    <n v="438.20000000000005"/>
  </r>
  <r>
    <s v="Oby Sorrel"/>
    <x v="0"/>
    <s v="Orange Choco"/>
    <d v="2022-03-02T00:00:00"/>
    <n v="6622"/>
    <n v="316"/>
    <n v="1162.8800000000001"/>
    <n v="5459.12"/>
  </r>
  <r>
    <s v="Rafaelita Blaksland"/>
    <x v="0"/>
    <s v="After Nines"/>
    <d v="2022-03-11T00:00:00"/>
    <n v="11102"/>
    <n v="483"/>
    <n v="4941.09"/>
    <n v="6160.91"/>
  </r>
  <r>
    <s v="Dennison Crosswaite"/>
    <x v="1"/>
    <s v="Milk Bars"/>
    <d v="2022-03-28T00:00:00"/>
    <n v="2030"/>
    <n v="127"/>
    <n v="668.02"/>
    <n v="1361.98"/>
  </r>
  <r>
    <s v="Barr Faughny"/>
    <x v="1"/>
    <s v="Caramel Stuffed Bars"/>
    <d v="2022-03-30T00:00:00"/>
    <n v="3185"/>
    <n v="245"/>
    <n v="2065.35"/>
    <n v="1119.6500000000001"/>
  </r>
  <r>
    <s v="Rafaelita Blaksland"/>
    <x v="1"/>
    <s v="Milk Bars"/>
    <d v="2022-03-31T00:00:00"/>
    <n v="5194"/>
    <n v="371"/>
    <n v="1951.4599999999998"/>
    <n v="3242.54"/>
  </r>
  <r>
    <s v="Madelene Upcott"/>
    <x v="2"/>
    <s v="85% Dark Bars"/>
    <d v="2022-03-23T00:00:00"/>
    <n v="3913"/>
    <n v="196"/>
    <n v="2059.96"/>
    <n v="1853.04"/>
  </r>
  <r>
    <s v="Gunar Cockshoot"/>
    <x v="4"/>
    <s v="99% Dark &amp; Pure"/>
    <d v="2022-03-08T00:00:00"/>
    <n v="13524"/>
    <n v="846"/>
    <n v="6539.58"/>
    <n v="6984.42"/>
  </r>
  <r>
    <s v="Wilone O'Kielt"/>
    <x v="4"/>
    <s v="Caramel Stuffed Bars"/>
    <d v="2022-03-09T00:00:00"/>
    <n v="2345"/>
    <n v="235"/>
    <n v="1981.05"/>
    <n v="363.95000000000005"/>
  </r>
  <r>
    <s v="Gigi Bohling"/>
    <x v="3"/>
    <s v="Orange Choco"/>
    <d v="2022-03-15T00:00:00"/>
    <n v="560"/>
    <n v="32"/>
    <n v="117.76"/>
    <n v="442.24"/>
  </r>
  <r>
    <s v="Kaine Padly"/>
    <x v="1"/>
    <s v="Eclairs"/>
    <d v="2022-03-24T00:00:00"/>
    <n v="2744"/>
    <n v="305"/>
    <n v="1924.55"/>
    <n v="819.45"/>
  </r>
  <r>
    <s v="Kaine Padly"/>
    <x v="4"/>
    <s v="70% Dark Bites"/>
    <d v="2022-03-24T00:00:00"/>
    <n v="6650"/>
    <n v="222"/>
    <n v="1118.8800000000001"/>
    <n v="5531.12"/>
  </r>
  <r>
    <s v="Van Tuxwell"/>
    <x v="1"/>
    <s v="Almond Choco"/>
    <d v="2022-03-18T00:00:00"/>
    <n v="2114"/>
    <n v="82"/>
    <n v="422.3"/>
    <n v="1691.7"/>
  </r>
  <r>
    <s v="Rafaelita Blaksland"/>
    <x v="2"/>
    <s v="85% Dark Bars"/>
    <d v="2022-03-15T00:00:00"/>
    <n v="8701"/>
    <n v="349"/>
    <n v="3667.99"/>
    <n v="5033.01"/>
  </r>
  <r>
    <s v="Andria Kimpton"/>
    <x v="2"/>
    <s v="Milk Bars"/>
    <d v="2022-03-24T00:00:00"/>
    <n v="4361"/>
    <n v="312"/>
    <n v="1641.12"/>
    <n v="2719.88"/>
  </r>
  <r>
    <s v="Beverie Moffet"/>
    <x v="1"/>
    <s v="Drinking Coco"/>
    <d v="2022-03-09T00:00:00"/>
    <n v="10535"/>
    <n v="586"/>
    <n v="5824.84"/>
    <n v="4710.16"/>
  </r>
  <r>
    <s v="Oby Sorrel"/>
    <x v="2"/>
    <s v="Caramel Stuffed Bars"/>
    <d v="2022-03-03T00:00:00"/>
    <n v="3129"/>
    <n v="241"/>
    <n v="2031.6299999999999"/>
    <n v="1097.3700000000001"/>
  </r>
  <r>
    <s v="Ches Bonnell"/>
    <x v="4"/>
    <s v="Almond Choco"/>
    <d v="2022-03-02T00:00:00"/>
    <n v="3829"/>
    <n v="154"/>
    <n v="793.1"/>
    <n v="3035.9"/>
  </r>
  <r>
    <s v="Camilla Castle"/>
    <x v="4"/>
    <s v="99% Dark &amp; Pure"/>
    <d v="2022-03-29T00:00:00"/>
    <n v="1792"/>
    <n v="120"/>
    <n v="927.6"/>
    <n v="864.4"/>
  </r>
  <r>
    <s v="Rafaelita Blaksland"/>
    <x v="5"/>
    <s v="Caramel Stuffed Bars"/>
    <d v="2022-03-11T00:00:00"/>
    <n v="9121"/>
    <n v="913"/>
    <n v="7696.59"/>
    <n v="1424.4099999999999"/>
  </r>
  <r>
    <s v="Barr Faughny"/>
    <x v="0"/>
    <s v="After Nines"/>
    <d v="2022-03-21T00:00:00"/>
    <n v="189"/>
    <n v="13"/>
    <n v="132.99"/>
    <n v="56.009999999999991"/>
  </r>
  <r>
    <s v="Jehu Rudeforth"/>
    <x v="5"/>
    <s v="Peanut Butter Cubes"/>
    <d v="2022-03-02T00:00:00"/>
    <n v="3311"/>
    <n v="276"/>
    <n v="731.4"/>
    <n v="2579.6"/>
  </r>
  <r>
    <s v="Van Tuxwell"/>
    <x v="5"/>
    <s v="Caramel Stuffed Bars"/>
    <d v="2022-03-18T00:00:00"/>
    <n v="2646"/>
    <n v="147"/>
    <n v="1239.21"/>
    <n v="1406.79"/>
  </r>
  <r>
    <s v="Roddy Speechley"/>
    <x v="5"/>
    <s v="Raspberry Choco"/>
    <d v="2022-03-08T00:00:00"/>
    <n v="6902"/>
    <n v="1151"/>
    <n v="4431.3500000000004"/>
    <n v="2470.6499999999996"/>
  </r>
  <r>
    <s v="Madelene Upcott"/>
    <x v="2"/>
    <s v="Caramel Stuffed Bars"/>
    <d v="2022-03-03T00:00:00"/>
    <n v="1379"/>
    <n v="92"/>
    <n v="775.56"/>
    <n v="603.44000000000005"/>
  </r>
  <r>
    <s v="Curtice Advani"/>
    <x v="0"/>
    <s v="Mint Chip Choco"/>
    <d v="2022-03-29T00:00:00"/>
    <n v="2261"/>
    <n v="142"/>
    <n v="812.24"/>
    <n v="1448.76"/>
  </r>
  <r>
    <s v="Gunar Cockshoot"/>
    <x v="0"/>
    <s v="Smooth Sliky Salty"/>
    <d v="2022-03-18T00:00:00"/>
    <n v="567"/>
    <n v="52"/>
    <n v="143.51999999999998"/>
    <n v="423.48"/>
  </r>
  <r>
    <s v="Jehu Rudeforth"/>
    <x v="2"/>
    <s v="Drinking Coco"/>
    <d v="2022-03-11T00:00:00"/>
    <n v="10017"/>
    <n v="528"/>
    <n v="5248.32"/>
    <n v="4768.68"/>
  </r>
  <r>
    <s v="Kelci Walkden"/>
    <x v="0"/>
    <s v="Peanut Butter Cubes"/>
    <d v="2022-03-21T00:00:00"/>
    <n v="6426"/>
    <n v="459"/>
    <n v="1216.3499999999999"/>
    <n v="5209.6499999999996"/>
  </r>
  <r>
    <s v="Rafaelita Blaksland"/>
    <x v="1"/>
    <s v="Peanut Butter Cubes"/>
    <d v="2022-03-16T00:00:00"/>
    <n v="7742"/>
    <n v="517"/>
    <n v="1370.05"/>
    <n v="6371.95"/>
  </r>
  <r>
    <s v="Mallorie Waber"/>
    <x v="1"/>
    <s v="After Nines"/>
    <d v="2022-03-25T00:00:00"/>
    <n v="3129"/>
    <n v="174"/>
    <n v="1780.02"/>
    <n v="1348.98"/>
  </r>
  <r>
    <s v="Madelene Upcott"/>
    <x v="2"/>
    <s v="Almond Choco"/>
    <d v="2022-03-09T00:00:00"/>
    <n v="4634"/>
    <n v="194"/>
    <n v="999.1"/>
    <n v="3634.9"/>
  </r>
  <r>
    <s v="Dennison Crosswaite"/>
    <x v="4"/>
    <s v="Drinking Coco"/>
    <d v="2022-03-08T00:00:00"/>
    <n v="1757"/>
    <n v="80"/>
    <n v="795.19999999999993"/>
    <n v="961.80000000000007"/>
  </r>
  <r>
    <s v="Roddy Speechley"/>
    <x v="4"/>
    <s v="Drinking Coco"/>
    <d v="2022-03-29T00:00:00"/>
    <n v="18228"/>
    <n v="1013"/>
    <n v="10069.219999999999"/>
    <n v="8158.7800000000007"/>
  </r>
  <r>
    <s v="Jan Morforth"/>
    <x v="0"/>
    <s v="Mint Chip Choco"/>
    <d v="2022-03-11T00:00:00"/>
    <n v="6888"/>
    <n v="328"/>
    <n v="1876.1599999999999"/>
    <n v="5011.84"/>
  </r>
  <r>
    <s v="Kaine Padly"/>
    <x v="4"/>
    <s v="Spicy Special Slims"/>
    <d v="2022-03-04T00:00:00"/>
    <n v="847"/>
    <n v="39"/>
    <n v="320.58000000000004"/>
    <n v="526.41999999999996"/>
  </r>
  <r>
    <s v="Jehu Rudeforth"/>
    <x v="2"/>
    <s v="Peanut Butter Cubes"/>
    <d v="2022-03-10T00:00:00"/>
    <n v="5348"/>
    <n v="669"/>
    <n v="1772.85"/>
    <n v="3575.15"/>
  </r>
  <r>
    <s v="Roddy Speechley"/>
    <x v="2"/>
    <s v="Manuka Honey Choco"/>
    <d v="2022-03-11T00:00:00"/>
    <n v="5635"/>
    <n v="209"/>
    <n v="1421.2"/>
    <n v="4213.8"/>
  </r>
  <r>
    <s v="Mallorie Waber"/>
    <x v="5"/>
    <s v="Smooth Sliky Salty"/>
    <d v="2022-03-22T00:00:00"/>
    <n v="9478"/>
    <n v="593"/>
    <n v="1636.6799999999998"/>
    <n v="7841.32"/>
  </r>
  <r>
    <s v="Dennison Crosswaite"/>
    <x v="1"/>
    <s v="After Nines"/>
    <d v="2022-03-23T00:00:00"/>
    <n v="3283"/>
    <n v="183"/>
    <n v="1872.0900000000001"/>
    <n v="1410.9099999999999"/>
  </r>
  <r>
    <s v="Jehu Rudeforth"/>
    <x v="0"/>
    <s v="After Nines"/>
    <d v="2022-03-18T00:00:00"/>
    <n v="3052"/>
    <n v="191"/>
    <n v="1953.93"/>
    <n v="1098.07"/>
  </r>
  <r>
    <s v="Jan Morforth"/>
    <x v="4"/>
    <s v="Spicy Special Slims"/>
    <d v="2022-03-25T00:00:00"/>
    <n v="7406"/>
    <n v="353"/>
    <n v="2901.6600000000003"/>
    <n v="4504.34"/>
  </r>
  <r>
    <s v="Dotty Strutley"/>
    <x v="2"/>
    <s v="Baker's Choco Chips"/>
    <d v="2022-03-02T00:00:00"/>
    <n v="3990"/>
    <n v="235"/>
    <n v="2916.35"/>
    <n v="1073.6500000000001"/>
  </r>
  <r>
    <s v="Jan Morforth"/>
    <x v="1"/>
    <s v="Drinking Coco"/>
    <d v="2022-03-10T00:00:00"/>
    <n v="2695"/>
    <n v="129"/>
    <n v="1282.26"/>
    <n v="1412.74"/>
  </r>
  <r>
    <s v="Husein Augar"/>
    <x v="3"/>
    <s v="Mint Chip Choco"/>
    <d v="2022-03-22T00:00:00"/>
    <n v="3857"/>
    <n v="242"/>
    <n v="1384.24"/>
    <n v="2472.7600000000002"/>
  </r>
  <r>
    <s v="Oby Sorrel"/>
    <x v="2"/>
    <s v="70% Dark Bites"/>
    <d v="2022-03-01T00:00:00"/>
    <n v="735"/>
    <n v="28"/>
    <n v="141.12"/>
    <n v="593.88"/>
  </r>
  <r>
    <s v="Gunar Cockshoot"/>
    <x v="2"/>
    <s v="Milk Bars"/>
    <d v="2022-03-18T00:00:00"/>
    <n v="2058"/>
    <n v="159"/>
    <n v="836.33999999999992"/>
    <n v="1221.6600000000001"/>
  </r>
  <r>
    <s v="Husein Augar"/>
    <x v="3"/>
    <s v="Fruit &amp; Nut Bars"/>
    <d v="2022-03-11T00:00:00"/>
    <n v="7070"/>
    <n v="308"/>
    <n v="1459.92"/>
    <n v="5610.08"/>
  </r>
  <r>
    <s v="Van Tuxwell"/>
    <x v="1"/>
    <s v="Smooth Sliky Salty"/>
    <d v="2022-03-11T00:00:00"/>
    <n v="6972"/>
    <n v="411"/>
    <n v="1134.3599999999999"/>
    <n v="5837.64"/>
  </r>
  <r>
    <s v="Oby Sorrel"/>
    <x v="4"/>
    <s v="Almond Choco"/>
    <d v="2022-03-16T00:00:00"/>
    <n v="2667"/>
    <n v="92"/>
    <n v="473.8"/>
    <n v="2193.1999999999998"/>
  </r>
  <r>
    <s v="Gigi Bohling"/>
    <x v="0"/>
    <s v="After Nines"/>
    <d v="2022-03-07T00:00:00"/>
    <n v="6104"/>
    <n v="360"/>
    <n v="3682.8"/>
    <n v="2421.1999999999998"/>
  </r>
  <r>
    <s v="Jan Morforth"/>
    <x v="1"/>
    <s v="Fruit &amp; Nut Bars"/>
    <d v="2022-03-02T00:00:00"/>
    <n v="13797"/>
    <n v="628"/>
    <n v="2976.7200000000003"/>
    <n v="10820.279999999999"/>
  </r>
  <r>
    <s v="Karlen McCaffrey"/>
    <x v="2"/>
    <s v="Spicy Special Slims"/>
    <d v="2022-03-24T00:00:00"/>
    <n v="6447"/>
    <n v="248"/>
    <n v="2038.5600000000002"/>
    <n v="4408.4399999999996"/>
  </r>
  <r>
    <s v="Ches Bonnell"/>
    <x v="3"/>
    <s v="Baker's Choco Chips"/>
    <d v="2022-03-09T00:00:00"/>
    <n v="1855"/>
    <n v="104"/>
    <n v="1290.6400000000001"/>
    <n v="564.3599999999999"/>
  </r>
  <r>
    <s v="Jehu Rudeforth"/>
    <x v="4"/>
    <s v="Manuka Honey Choco"/>
    <d v="2022-03-24T00:00:00"/>
    <n v="8827"/>
    <n v="295"/>
    <n v="2006"/>
    <n v="6821"/>
  </r>
  <r>
    <s v="Andria Kimpton"/>
    <x v="1"/>
    <s v="99% Dark &amp; Pure"/>
    <d v="2022-03-29T00:00:00"/>
    <n v="2296"/>
    <n v="177"/>
    <n v="1368.21"/>
    <n v="927.79"/>
  </r>
  <r>
    <s v="Dotty Strutley"/>
    <x v="1"/>
    <s v="Baker's Choco Chips"/>
    <d v="2022-03-18T00:00:00"/>
    <n v="8890"/>
    <n v="635"/>
    <n v="7880.35"/>
    <n v="1009.6499999999996"/>
  </r>
  <r>
    <s v="Barr Faughny"/>
    <x v="1"/>
    <s v="Smooth Sliky Salty"/>
    <d v="2022-03-25T00:00:00"/>
    <n v="2058"/>
    <n v="138"/>
    <n v="380.88"/>
    <n v="1677.12"/>
  </r>
  <r>
    <s v="Madelene Upcott"/>
    <x v="4"/>
    <s v="Fruit &amp; Nut Bars"/>
    <d v="2022-03-04T00:00:00"/>
    <n v="6419"/>
    <n v="247"/>
    <n v="1170.78"/>
    <n v="5248.22"/>
  </r>
  <r>
    <s v="Andria Kimpton"/>
    <x v="0"/>
    <s v="Organic Choco Syrup"/>
    <d v="2022-03-15T00:00:00"/>
    <n v="3731"/>
    <n v="197"/>
    <n v="1885.29"/>
    <n v="1845.71"/>
  </r>
  <r>
    <s v="Beverie Moffet"/>
    <x v="3"/>
    <s v="After Nines"/>
    <d v="2022-03-14T00:00:00"/>
    <n v="11067"/>
    <n v="527"/>
    <n v="5391.21"/>
    <n v="5675.79"/>
  </r>
  <r>
    <s v="Beverie Moffet"/>
    <x v="2"/>
    <s v="Peanut Butter Cubes"/>
    <d v="2022-03-10T00:00:00"/>
    <n v="12327"/>
    <n v="1541"/>
    <n v="4083.6499999999996"/>
    <n v="8243.35"/>
  </r>
  <r>
    <s v="Madelene Upcott"/>
    <x v="0"/>
    <s v="Manuka Honey Choco"/>
    <d v="2022-03-24T00:00:00"/>
    <n v="8974"/>
    <n v="346"/>
    <n v="2352.7999999999997"/>
    <n v="6621.2000000000007"/>
  </r>
  <r>
    <s v="Karlen McCaffrey"/>
    <x v="5"/>
    <s v="Raspberry Choco"/>
    <d v="2022-03-24T00:00:00"/>
    <n v="13230"/>
    <n v="1323"/>
    <n v="5093.55"/>
    <n v="8136.45"/>
  </r>
  <r>
    <s v="Andria Kimpton"/>
    <x v="3"/>
    <s v="Organic Choco Syrup"/>
    <d v="2022-03-02T00:00:00"/>
    <n v="2856"/>
    <n v="159"/>
    <n v="1521.63"/>
    <n v="1334.37"/>
  </r>
  <r>
    <s v="Kelci Walkden"/>
    <x v="1"/>
    <s v="Organic Choco Syrup"/>
    <d v="2022-03-02T00:00:00"/>
    <n v="4032"/>
    <n v="184"/>
    <n v="1760.88"/>
    <n v="2271.12"/>
  </r>
  <r>
    <s v="Kelci Walkden"/>
    <x v="5"/>
    <s v="Spicy Special Slims"/>
    <d v="2022-03-03T00:00:00"/>
    <n v="1575"/>
    <n v="59"/>
    <n v="484.98"/>
    <n v="1090.02"/>
  </r>
  <r>
    <s v="Jehu Rudeforth"/>
    <x v="4"/>
    <s v="Mint Chip Choco"/>
    <d v="2022-03-09T00:00:00"/>
    <n v="3416"/>
    <n v="228"/>
    <n v="1304.1599999999999"/>
    <n v="2111.84"/>
  </r>
  <r>
    <s v="Marney O'Breen"/>
    <x v="5"/>
    <s v="Almond Choco"/>
    <d v="2022-03-17T00:00:00"/>
    <n v="1169"/>
    <n v="54"/>
    <n v="278.10000000000002"/>
    <n v="890.9"/>
  </r>
  <r>
    <s v="Dotty Strutley"/>
    <x v="5"/>
    <s v="After Nines"/>
    <d v="2022-03-02T00:00:00"/>
    <n v="2716"/>
    <n v="119"/>
    <n v="1217.3700000000001"/>
    <n v="1498.6299999999999"/>
  </r>
  <r>
    <s v="Camilla Castle"/>
    <x v="2"/>
    <s v="Organic Choco Syrup"/>
    <d v="2022-03-30T00:00:00"/>
    <n v="427"/>
    <n v="22"/>
    <n v="210.54000000000002"/>
    <n v="216.45999999999998"/>
  </r>
  <r>
    <s v="Gunar Cockshoot"/>
    <x v="0"/>
    <s v="Almond Choco"/>
    <d v="2022-03-29T00:00:00"/>
    <n v="812"/>
    <n v="33"/>
    <n v="169.95000000000002"/>
    <n v="642.04999999999995"/>
  </r>
  <r>
    <s v="Oby Sorrel"/>
    <x v="0"/>
    <s v="Milk Bars"/>
    <d v="2022-03-18T00:00:00"/>
    <n v="1309"/>
    <n v="131"/>
    <n v="689.06"/>
    <n v="619.94000000000005"/>
  </r>
  <r>
    <s v="Rafaelita Blaksland"/>
    <x v="0"/>
    <s v="Almond Choco"/>
    <d v="2022-03-10T00:00:00"/>
    <n v="2954"/>
    <n v="135"/>
    <n v="695.25"/>
    <n v="2258.75"/>
  </r>
  <r>
    <s v="Curtice Advani"/>
    <x v="3"/>
    <s v="Drinking Coco"/>
    <d v="2022-03-31T00:00:00"/>
    <n v="10164"/>
    <n v="636"/>
    <n v="6321.8399999999992"/>
    <n v="3842.1600000000008"/>
  </r>
  <r>
    <s v="Gunar Cockshoot"/>
    <x v="5"/>
    <s v="Mint Chip Choco"/>
    <d v="2022-03-01T00:00:00"/>
    <n v="8148"/>
    <n v="408"/>
    <n v="2333.7599999999998"/>
    <n v="5814.24"/>
  </r>
  <r>
    <s v="Oby Sorrel"/>
    <x v="5"/>
    <s v="Peanut Butter Cubes"/>
    <d v="2022-03-28T00:00:00"/>
    <n v="3444"/>
    <n v="230"/>
    <n v="609.5"/>
    <n v="2834.5"/>
  </r>
  <r>
    <s v="Karlen McCaffrey"/>
    <x v="4"/>
    <s v="Organic Choco Syrup"/>
    <d v="2022-03-09T00:00:00"/>
    <n v="7126"/>
    <n v="476"/>
    <n v="4555.32"/>
    <n v="2570.6800000000003"/>
  </r>
  <r>
    <s v="Andria Kimpton"/>
    <x v="0"/>
    <s v="Milk Bars"/>
    <d v="2022-03-11T00:00:00"/>
    <n v="16632"/>
    <n v="1280"/>
    <n v="6732.7999999999993"/>
    <n v="9899.2000000000007"/>
  </r>
  <r>
    <s v="Jehu Rudeforth"/>
    <x v="1"/>
    <s v="Caramel Stuffed Bars"/>
    <d v="2022-03-28T00:00:00"/>
    <n v="6825"/>
    <n v="402"/>
    <n v="3388.8599999999997"/>
    <n v="3436.1400000000003"/>
  </r>
  <r>
    <s v="Ches Bonnell"/>
    <x v="0"/>
    <s v="85% Dark Bars"/>
    <d v="2022-03-21T00:00:00"/>
    <n v="2275"/>
    <n v="99"/>
    <n v="1040.49"/>
    <n v="1234.51"/>
  </r>
  <r>
    <s v="Van Tuxwell"/>
    <x v="2"/>
    <s v="Almond Choco"/>
    <d v="2022-03-28T00:00:00"/>
    <n v="3857"/>
    <n v="155"/>
    <n v="798.25"/>
    <n v="3058.75"/>
  </r>
  <r>
    <s v="Van Tuxwell"/>
    <x v="3"/>
    <s v="Peanut Butter Cubes"/>
    <d v="2022-03-21T00:00:00"/>
    <n v="7826"/>
    <n v="1118"/>
    <n v="2962.7"/>
    <n v="4863.3"/>
  </r>
  <r>
    <s v="Roddy Speechley"/>
    <x v="4"/>
    <s v="Raspberry Choco"/>
    <d v="2022-03-02T00:00:00"/>
    <n v="3094"/>
    <n v="344"/>
    <n v="1324.4"/>
    <n v="1769.6"/>
  </r>
  <r>
    <s v="Brien Boise"/>
    <x v="3"/>
    <s v="Eclairs"/>
    <d v="2022-03-17T00:00:00"/>
    <n v="2240"/>
    <n v="140"/>
    <n v="883.4"/>
    <n v="1356.6"/>
  </r>
  <r>
    <s v="Barr Faughny"/>
    <x v="2"/>
    <s v="Raspberry Choco"/>
    <d v="2022-03-11T00:00:00"/>
    <n v="1932"/>
    <n v="149"/>
    <n v="573.65"/>
    <n v="1358.35"/>
  </r>
  <r>
    <s v="Curtice Advani"/>
    <x v="2"/>
    <s v="Raspberry Choco"/>
    <d v="2022-03-21T00:00:00"/>
    <n v="4487"/>
    <n v="499"/>
    <n v="1921.15"/>
    <n v="2565.85"/>
  </r>
  <r>
    <s v="Kelci Walkden"/>
    <x v="5"/>
    <s v="85% Dark Bars"/>
    <d v="2022-03-17T00:00:00"/>
    <n v="3129"/>
    <n v="131"/>
    <n v="1376.81"/>
    <n v="1752.19"/>
  </r>
  <r>
    <s v="Husein Augar"/>
    <x v="2"/>
    <s v="Organic Choco Syrup"/>
    <d v="2022-03-02T00:00:00"/>
    <n v="7161"/>
    <n v="478"/>
    <n v="4574.46"/>
    <n v="2586.54"/>
  </r>
  <r>
    <s v="Beverie Moffet"/>
    <x v="4"/>
    <s v="Baker's Choco Chips"/>
    <d v="2022-03-29T00:00:00"/>
    <n v="3339"/>
    <n v="186"/>
    <n v="2308.2600000000002"/>
    <n v="1030.7399999999998"/>
  </r>
  <r>
    <s v="Husein Augar"/>
    <x v="4"/>
    <s v="After Nines"/>
    <d v="2022-03-15T00:00:00"/>
    <n v="2618"/>
    <n v="164"/>
    <n v="1677.72"/>
    <n v="940.28"/>
  </r>
  <r>
    <s v="Jehu Rudeforth"/>
    <x v="4"/>
    <s v="Spicy Special Slims"/>
    <d v="2022-03-01T00:00:00"/>
    <n v="13860"/>
    <n v="693"/>
    <n v="5696.46"/>
    <n v="8163.54"/>
  </r>
  <r>
    <s v="Gigi Bohling"/>
    <x v="0"/>
    <s v="Caramel Stuffed Bars"/>
    <d v="2022-03-30T00:00:00"/>
    <n v="6426"/>
    <n v="495"/>
    <n v="4172.8499999999995"/>
    <n v="2253.1500000000005"/>
  </r>
  <r>
    <s v="Andria Kimpton"/>
    <x v="5"/>
    <s v="50% Dark Bites"/>
    <d v="2022-03-11T00:00:00"/>
    <n v="10689"/>
    <n v="396"/>
    <n v="2962.0800000000004"/>
    <n v="7726.92"/>
  </r>
  <r>
    <s v="Gigi Bohling"/>
    <x v="1"/>
    <s v="Organic Choco Syrup"/>
    <d v="2022-03-02T00:00:00"/>
    <n v="1547"/>
    <n v="71"/>
    <n v="679.47"/>
    <n v="867.53"/>
  </r>
  <r>
    <s v="Beverie Moffet"/>
    <x v="2"/>
    <s v="Almond Choco"/>
    <d v="2022-03-17T00:00:00"/>
    <n v="11130"/>
    <n v="371"/>
    <n v="1910.65"/>
    <n v="9219.35"/>
  </r>
  <r>
    <s v="Curtice Advani"/>
    <x v="0"/>
    <s v="Eclairs"/>
    <d v="2022-03-23T00:00:00"/>
    <n v="1113"/>
    <n v="140"/>
    <n v="883.4"/>
    <n v="229.60000000000002"/>
  </r>
  <r>
    <s v="Madelene Upcott"/>
    <x v="2"/>
    <s v="Organic Choco Syrup"/>
    <d v="2022-03-09T00:00:00"/>
    <n v="714"/>
    <n v="34"/>
    <n v="325.38"/>
    <n v="388.62"/>
  </r>
  <r>
    <s v="Dotty Strutley"/>
    <x v="3"/>
    <s v="Baker's Choco Chips"/>
    <d v="2022-03-29T00:00:00"/>
    <n v="11074"/>
    <n v="652"/>
    <n v="8091.32"/>
    <n v="2982.6800000000003"/>
  </r>
  <r>
    <s v="Oby Sorrel"/>
    <x v="0"/>
    <s v="Eclairs"/>
    <d v="2022-03-02T00:00:00"/>
    <n v="161"/>
    <n v="13"/>
    <n v="82.03"/>
    <n v="78.97"/>
  </r>
  <r>
    <s v="Andria Kimpton"/>
    <x v="2"/>
    <s v="After Nines"/>
    <d v="2022-03-14T00:00:00"/>
    <n v="924"/>
    <n v="47"/>
    <n v="480.81"/>
    <n v="443.19"/>
  </r>
  <r>
    <s v="Dennison Crosswaite"/>
    <x v="1"/>
    <s v="Fruit &amp; Nut Bars"/>
    <d v="2022-03-16T00:00:00"/>
    <n v="8757"/>
    <n v="399"/>
    <n v="1891.26"/>
    <n v="6865.74"/>
  </r>
  <r>
    <s v="Kelci Walkden"/>
    <x v="3"/>
    <s v="Peanut Butter Cubes"/>
    <d v="2022-03-29T00:00:00"/>
    <n v="2226"/>
    <n v="279"/>
    <n v="739.35"/>
    <n v="1486.65"/>
  </r>
  <r>
    <s v="Jan Morforth"/>
    <x v="1"/>
    <s v="Organic Choco Syrup"/>
    <d v="2022-03-15T00:00:00"/>
    <n v="2205"/>
    <n v="123"/>
    <n v="1177.1100000000001"/>
    <n v="1027.8899999999999"/>
  </r>
  <r>
    <s v="Camilla Castle"/>
    <x v="4"/>
    <s v="70% Dark Bites"/>
    <d v="2022-03-24T00:00:00"/>
    <n v="5474"/>
    <n v="229"/>
    <n v="1154.1600000000001"/>
    <n v="4319.84"/>
  </r>
  <r>
    <s v="Dotty Strutley"/>
    <x v="5"/>
    <s v="Caramel Stuffed Bars"/>
    <d v="2022-03-24T00:00:00"/>
    <n v="1960"/>
    <n v="179"/>
    <n v="1508.97"/>
    <n v="451.03"/>
  </r>
  <r>
    <s v="Rafaelita Blaksland"/>
    <x v="4"/>
    <s v="Baker's Choco Chips"/>
    <d v="2022-03-17T00:00:00"/>
    <n v="308"/>
    <n v="18"/>
    <n v="223.38"/>
    <n v="84.62"/>
  </r>
  <r>
    <s v="Brien Boise"/>
    <x v="3"/>
    <s v="After Nines"/>
    <d v="2022-03-04T00:00:00"/>
    <n v="5859"/>
    <n v="309"/>
    <n v="3161.07"/>
    <n v="2697.93"/>
  </r>
  <r>
    <s v="Mallorie Waber"/>
    <x v="3"/>
    <s v="70% Dark Bites"/>
    <d v="2022-03-15T00:00:00"/>
    <n v="10703"/>
    <n v="412"/>
    <n v="2076.48"/>
    <n v="8626.52"/>
  </r>
  <r>
    <s v="Jan Morforth"/>
    <x v="5"/>
    <s v="70% Dark Bites"/>
    <d v="2022-03-24T00:00:00"/>
    <n v="5180"/>
    <n v="179"/>
    <n v="902.16"/>
    <n v="4277.84"/>
  </r>
  <r>
    <s v="Beverie Moffet"/>
    <x v="2"/>
    <s v="Organic Choco Syrup"/>
    <d v="2022-03-22T00:00:00"/>
    <n v="4298"/>
    <n v="269"/>
    <n v="2574.33"/>
    <n v="1723.67"/>
  </r>
  <r>
    <s v="Van Tuxwell"/>
    <x v="2"/>
    <s v="85% Dark Bars"/>
    <d v="2022-03-31T00:00:00"/>
    <n v="4816"/>
    <n v="201"/>
    <n v="2112.5099999999998"/>
    <n v="2703.4900000000002"/>
  </r>
  <r>
    <s v="Jan Morforth"/>
    <x v="4"/>
    <s v="Mint Chip Choco"/>
    <d v="2022-03-10T00:00:00"/>
    <n v="3878"/>
    <n v="243"/>
    <n v="1389.96"/>
    <n v="2488.04"/>
  </r>
  <r>
    <s v="Curtice Advani"/>
    <x v="0"/>
    <s v="Baker's Choco Chips"/>
    <d v="2022-03-15T00:00:00"/>
    <n v="5005"/>
    <n v="295"/>
    <n v="3660.95"/>
    <n v="1344.0500000000002"/>
  </r>
  <r>
    <s v="Rafaelita Blaksland"/>
    <x v="5"/>
    <s v="White Choc"/>
    <d v="2022-03-03T00:00:00"/>
    <n v="1491"/>
    <n v="75"/>
    <n v="482.25"/>
    <n v="1008.75"/>
  </r>
  <r>
    <s v="Madelene Upcott"/>
    <x v="2"/>
    <s v="Spicy Special Slims"/>
    <d v="2022-03-29T00:00:00"/>
    <n v="7308"/>
    <n v="293"/>
    <n v="2408.46"/>
    <n v="4899.54"/>
  </r>
  <r>
    <s v="Van Tuxwell"/>
    <x v="3"/>
    <s v="Eclairs"/>
    <d v="2022-03-11T00:00:00"/>
    <n v="1421"/>
    <n v="158"/>
    <n v="996.9799999999999"/>
    <n v="424.0200000000001"/>
  </r>
  <r>
    <s v="Husein Augar"/>
    <x v="2"/>
    <s v="Baker's Choco Chips"/>
    <d v="2022-03-22T00:00:00"/>
    <n v="1673"/>
    <n v="93"/>
    <n v="1154.1300000000001"/>
    <n v="518.86999999999989"/>
  </r>
  <r>
    <s v="Camilla Castle"/>
    <x v="1"/>
    <s v="Peanut Butter Cubes"/>
    <d v="2022-03-09T00:00:00"/>
    <n v="3724"/>
    <n v="287"/>
    <n v="760.55"/>
    <n v="2963.45"/>
  </r>
  <r>
    <s v="Camilla Castle"/>
    <x v="3"/>
    <s v="85% Dark Bars"/>
    <d v="2022-03-28T00:00:00"/>
    <n v="8092"/>
    <n v="324"/>
    <n v="3405.24"/>
    <n v="4686.76"/>
  </r>
  <r>
    <s v="Marney O'Breen"/>
    <x v="5"/>
    <s v="Caramel Stuffed Bars"/>
    <d v="2022-03-16T00:00:00"/>
    <n v="4508"/>
    <n v="347"/>
    <n v="2925.21"/>
    <n v="1582.79"/>
  </r>
  <r>
    <s v="Kaine Padly"/>
    <x v="5"/>
    <s v="White Choc"/>
    <d v="2022-03-04T00:00:00"/>
    <n v="6566"/>
    <n v="329"/>
    <n v="2115.4699999999998"/>
    <n v="4450.5300000000007"/>
  </r>
  <r>
    <s v="Kelci Walkden"/>
    <x v="5"/>
    <s v="Manuka Honey Choco"/>
    <d v="2022-03-11T00:00:00"/>
    <n v="3164"/>
    <n v="110"/>
    <n v="748"/>
    <n v="2416"/>
  </r>
  <r>
    <s v="Husein Augar"/>
    <x v="5"/>
    <s v="Eclairs"/>
    <d v="2022-03-15T00:00:00"/>
    <n v="1344"/>
    <n v="90"/>
    <n v="567.9"/>
    <n v="776.1"/>
  </r>
  <r>
    <s v="Andria Kimpton"/>
    <x v="3"/>
    <s v="70% Dark Bites"/>
    <d v="2022-03-11T00:00:00"/>
    <n v="3619"/>
    <n v="121"/>
    <n v="609.84"/>
    <n v="3009.16"/>
  </r>
  <r>
    <s v="Karlen McCaffrey"/>
    <x v="1"/>
    <s v="85% Dark Bars"/>
    <d v="2022-03-07T00:00:00"/>
    <n v="6335"/>
    <n v="276"/>
    <n v="2900.7599999999998"/>
    <n v="3434.2400000000002"/>
  </r>
  <r>
    <s v="Andria Kimpton"/>
    <x v="1"/>
    <s v="Eclairs"/>
    <d v="2022-03-16T00:00:00"/>
    <n v="4410"/>
    <n v="401"/>
    <n v="2530.31"/>
    <n v="1879.69"/>
  </r>
  <r>
    <s v="Kelci Walkden"/>
    <x v="2"/>
    <s v="Manuka Honey Choco"/>
    <d v="2022-03-11T00:00:00"/>
    <n v="9324"/>
    <n v="311"/>
    <n v="2114.7999999999997"/>
    <n v="7209.2000000000007"/>
  </r>
  <r>
    <s v="Gigi Bohling"/>
    <x v="4"/>
    <s v="Drinking Coco"/>
    <d v="2022-03-14T00:00:00"/>
    <n v="6440"/>
    <n v="293"/>
    <n v="2912.42"/>
    <n v="3527.58"/>
  </r>
  <r>
    <s v="Jehu Rudeforth"/>
    <x v="1"/>
    <s v="White Choc"/>
    <d v="2022-03-01T00:00:00"/>
    <n v="9779"/>
    <n v="445"/>
    <n v="2861.35"/>
    <n v="6917.65"/>
  </r>
  <r>
    <s v="Kelci Walkden"/>
    <x v="5"/>
    <s v="Baker's Choco Chips"/>
    <d v="2022-03-22T00:00:00"/>
    <n v="7"/>
    <n v="1"/>
    <n v="12.41"/>
    <n v="-5.41"/>
  </r>
  <r>
    <s v="Andria Kimpton"/>
    <x v="2"/>
    <s v="Fruit &amp; Nut Bars"/>
    <d v="2022-03-28T00:00:00"/>
    <n v="35"/>
    <n v="2"/>
    <n v="9.48"/>
    <n v="25.52"/>
  </r>
  <r>
    <s v="Jan Morforth"/>
    <x v="2"/>
    <s v="Almond Choco"/>
    <d v="2022-03-07T00:00:00"/>
    <n v="91"/>
    <n v="4"/>
    <n v="20.6"/>
    <n v="70.400000000000006"/>
  </r>
  <r>
    <s v="Husein Augar"/>
    <x v="4"/>
    <s v="Mint Chip Choco"/>
    <d v="2022-03-24T00:00:00"/>
    <n v="4984"/>
    <n v="312"/>
    <n v="1784.6399999999999"/>
    <n v="3199.36"/>
  </r>
  <r>
    <s v="Barr Faughny"/>
    <x v="1"/>
    <s v="99% Dark &amp; Pure"/>
    <d v="2022-03-10T00:00:00"/>
    <n v="1540"/>
    <n v="77"/>
    <n v="595.21"/>
    <n v="944.79"/>
  </r>
  <r>
    <s v="Gunar Cockshoot"/>
    <x v="3"/>
    <s v="Caramel Stuffed Bars"/>
    <d v="2022-03-15T00:00:00"/>
    <n v="10227"/>
    <n v="930"/>
    <n v="7839.9"/>
    <n v="2387.1000000000004"/>
  </r>
  <r>
    <s v="Gigi Bohling"/>
    <x v="1"/>
    <s v="White Choc"/>
    <d v="2022-03-01T00:00:00"/>
    <n v="1085"/>
    <n v="52"/>
    <n v="334.36"/>
    <n v="750.64"/>
  </r>
  <r>
    <s v="Oby Sorrel"/>
    <x v="2"/>
    <s v="99% Dark &amp; Pure"/>
    <d v="2022-03-10T00:00:00"/>
    <n v="56"/>
    <n v="4"/>
    <n v="30.92"/>
    <n v="25.08"/>
  </r>
  <r>
    <s v="Dennison Crosswaite"/>
    <x v="5"/>
    <s v="White Choc"/>
    <d v="2022-03-04T00:00:00"/>
    <n v="2646"/>
    <n v="156"/>
    <n v="1003.0799999999999"/>
    <n v="1642.92"/>
  </r>
  <r>
    <s v="Gunar Cockshoot"/>
    <x v="0"/>
    <s v="Orange Choco"/>
    <d v="2022-03-29T00:00:00"/>
    <n v="12733"/>
    <n v="796"/>
    <n v="2929.28"/>
    <n v="9803.7199999999993"/>
  </r>
  <r>
    <s v="Andria Kimpton"/>
    <x v="2"/>
    <s v="Raspberry Choco"/>
    <d v="2022-03-07T00:00:00"/>
    <n v="7903"/>
    <n v="1318"/>
    <n v="5074.3"/>
    <n v="2828.7"/>
  </r>
  <r>
    <s v="Gunar Cockshoot"/>
    <x v="3"/>
    <s v="Raspberry Choco"/>
    <d v="2022-03-04T00:00:00"/>
    <n v="889"/>
    <n v="127"/>
    <n v="488.95"/>
    <n v="400.05"/>
  </r>
  <r>
    <s v="Marney O'Breen"/>
    <x v="5"/>
    <s v="Fruit &amp; Nut Bars"/>
    <d v="2022-03-21T00:00:00"/>
    <n v="2023"/>
    <n v="75"/>
    <n v="355.5"/>
    <n v="1667.5"/>
  </r>
  <r>
    <s v="Beverie Moffet"/>
    <x v="4"/>
    <s v="Spicy Special Slims"/>
    <d v="2022-03-21T00:00:00"/>
    <n v="9674"/>
    <n v="346"/>
    <n v="2844.1200000000003"/>
    <n v="6829.8799999999992"/>
  </r>
  <r>
    <s v="Kelci Walkden"/>
    <x v="4"/>
    <s v="White Choc"/>
    <d v="2022-03-28T00:00:00"/>
    <n v="5320"/>
    <n v="254"/>
    <n v="1633.22"/>
    <n v="3686.7799999999997"/>
  </r>
  <r>
    <s v="Curtice Advani"/>
    <x v="5"/>
    <s v="85% Dark Bars"/>
    <d v="2022-03-16T00:00:00"/>
    <n v="3535"/>
    <n v="136"/>
    <n v="1429.36"/>
    <n v="2105.6400000000003"/>
  </r>
  <r>
    <s v="Madelene Upcott"/>
    <x v="2"/>
    <s v="Drinking Coco"/>
    <d v="2022-03-02T00:00:00"/>
    <n v="651"/>
    <n v="39"/>
    <n v="387.65999999999997"/>
    <n v="263.34000000000003"/>
  </r>
  <r>
    <s v="Brien Boise"/>
    <x v="4"/>
    <s v="Manuka Honey Choco"/>
    <d v="2022-03-21T00:00:00"/>
    <n v="5971"/>
    <n v="239"/>
    <n v="1625.2"/>
    <n v="4345.8"/>
  </r>
  <r>
    <s v="Kaine Padly"/>
    <x v="4"/>
    <s v="99% Dark &amp; Pure"/>
    <d v="2022-03-16T00:00:00"/>
    <n v="8526"/>
    <n v="474"/>
    <n v="3664.02"/>
    <n v="4861.9799999999996"/>
  </r>
  <r>
    <s v="Mallorie Waber"/>
    <x v="0"/>
    <s v="Drinking Coco"/>
    <d v="2022-03-02T00:00:00"/>
    <n v="3346"/>
    <n v="140"/>
    <n v="1391.6"/>
    <n v="1954.4"/>
  </r>
  <r>
    <s v="Oby Sorrel"/>
    <x v="4"/>
    <s v="Milk Bars"/>
    <d v="2022-03-16T00:00:00"/>
    <n v="2065"/>
    <n v="138"/>
    <n v="725.88"/>
    <n v="1339.12"/>
  </r>
  <r>
    <s v="Husein Augar"/>
    <x v="4"/>
    <s v="Manuka Honey Choco"/>
    <d v="2022-03-02T00:00:00"/>
    <n v="3374"/>
    <n v="130"/>
    <n v="884"/>
    <n v="2490"/>
  </r>
  <r>
    <s v="Karlen McCaffrey"/>
    <x v="2"/>
    <s v="85% Dark Bars"/>
    <d v="2022-03-01T00:00:00"/>
    <n v="4298"/>
    <n v="160"/>
    <n v="1681.6"/>
    <n v="2616.4"/>
  </r>
  <r>
    <s v="Husein Augar"/>
    <x v="3"/>
    <s v="Eclairs"/>
    <d v="2022-03-02T00:00:00"/>
    <n v="2905"/>
    <n v="194"/>
    <n v="1224.1399999999999"/>
    <n v="1680.8600000000001"/>
  </r>
  <r>
    <s v="Madelene Upcott"/>
    <x v="3"/>
    <s v="Almond Choco"/>
    <d v="2022-03-01T00:00:00"/>
    <n v="8638"/>
    <n v="320"/>
    <n v="1648"/>
    <n v="6990"/>
  </r>
  <r>
    <s v="Ches Bonnell"/>
    <x v="1"/>
    <s v="Eclairs"/>
    <d v="2022-03-10T00:00:00"/>
    <n v="4018"/>
    <n v="366"/>
    <n v="2309.46"/>
    <n v="1708.54"/>
  </r>
  <r>
    <s v="Dennison Crosswaite"/>
    <x v="3"/>
    <s v="99% Dark &amp; Pure"/>
    <d v="2022-03-21T00:00:00"/>
    <n v="9002"/>
    <n v="693"/>
    <n v="5356.89"/>
    <n v="3645.1099999999997"/>
  </r>
  <r>
    <s v="Karlen McCaffrey"/>
    <x v="3"/>
    <s v="Peanut Butter Cubes"/>
    <d v="2022-03-17T00:00:00"/>
    <n v="4592"/>
    <n v="354"/>
    <n v="938.1"/>
    <n v="3653.9"/>
  </r>
  <r>
    <s v="Barr Faughny"/>
    <x v="4"/>
    <s v="85% Dark Bars"/>
    <d v="2022-03-02T00:00:00"/>
    <n v="2191"/>
    <n v="85"/>
    <n v="893.35"/>
    <n v="1297.6500000000001"/>
  </r>
  <r>
    <s v="Madelene Upcott"/>
    <x v="1"/>
    <s v="Mint Chip Choco"/>
    <d v="2022-03-25T00:00:00"/>
    <n v="476"/>
    <n v="23"/>
    <n v="131.56"/>
    <n v="344.44"/>
  </r>
  <r>
    <s v="Van Tuxwell"/>
    <x v="5"/>
    <s v="Drinking Coco"/>
    <d v="2022-03-02T00:00:00"/>
    <n v="16982"/>
    <n v="850"/>
    <n v="8449"/>
    <n v="8533"/>
  </r>
  <r>
    <s v="Ches Bonnell"/>
    <x v="4"/>
    <s v="Milk Bars"/>
    <d v="2022-03-24T00:00:00"/>
    <n v="3388"/>
    <n v="283"/>
    <n v="1488.58"/>
    <n v="1899.42"/>
  </r>
  <r>
    <s v="Gigi Bohling"/>
    <x v="1"/>
    <s v="Fruit &amp; Nut Bars"/>
    <d v="2022-03-01T00:00:00"/>
    <n v="3073"/>
    <n v="123"/>
    <n v="583.02"/>
    <n v="2489.98"/>
  </r>
  <r>
    <s v="Jehu Rudeforth"/>
    <x v="0"/>
    <s v="Almond Choco"/>
    <d v="2022-03-28T00:00:00"/>
    <n v="1197"/>
    <n v="43"/>
    <n v="221.45000000000002"/>
    <n v="975.55"/>
  </r>
  <r>
    <s v="Camilla Castle"/>
    <x v="3"/>
    <s v="Mint Chip Choco"/>
    <d v="2022-03-14T00:00:00"/>
    <n v="5607"/>
    <n v="244"/>
    <n v="1395.6799999999998"/>
    <n v="4211.32"/>
  </r>
  <r>
    <s v="Oby Sorrel"/>
    <x v="5"/>
    <s v="Spicy Special Slims"/>
    <d v="2022-03-29T00:00:00"/>
    <n v="3423"/>
    <n v="123"/>
    <n v="1011.0600000000001"/>
    <n v="2411.94"/>
  </r>
  <r>
    <s v="Barr Faughny"/>
    <x v="3"/>
    <s v="After Nines"/>
    <d v="2022-03-01T00:00:00"/>
    <n v="8106"/>
    <n v="353"/>
    <n v="3611.19"/>
    <n v="4494.8099999999995"/>
  </r>
  <r>
    <s v="Camilla Castle"/>
    <x v="4"/>
    <s v="Drinking Coco"/>
    <d v="2022-03-29T00:00:00"/>
    <n v="7357"/>
    <n v="351"/>
    <n v="3488.9399999999996"/>
    <n v="3868.0600000000004"/>
  </r>
  <r>
    <s v="Beverie Moffet"/>
    <x v="1"/>
    <s v="Fruit &amp; Nut Bars"/>
    <d v="2022-03-17T00:00:00"/>
    <n v="4879"/>
    <n v="163"/>
    <n v="772.62"/>
    <n v="4106.38"/>
  </r>
  <r>
    <s v="Karlen McCaffrey"/>
    <x v="0"/>
    <s v="Orange Choco"/>
    <d v="2022-03-24T00:00:00"/>
    <n v="1771"/>
    <n v="77"/>
    <n v="283.36"/>
    <n v="1487.6399999999999"/>
  </r>
  <r>
    <s v="Jan Morforth"/>
    <x v="5"/>
    <s v="Eclairs"/>
    <d v="2022-03-21T00:00:00"/>
    <n v="11914"/>
    <n v="1192"/>
    <n v="7521.5199999999995"/>
    <n v="4392.4800000000005"/>
  </r>
  <r>
    <s v="Husein Augar"/>
    <x v="1"/>
    <s v="Fruit &amp; Nut Bars"/>
    <d v="2022-03-03T00:00:00"/>
    <n v="763"/>
    <n v="32"/>
    <n v="151.68"/>
    <n v="611.31999999999994"/>
  </r>
  <r>
    <s v="Husein Augar"/>
    <x v="2"/>
    <s v="Manuka Honey Choco"/>
    <d v="2022-03-23T00:00:00"/>
    <n v="2457"/>
    <n v="99"/>
    <n v="673.19999999999993"/>
    <n v="1783.8000000000002"/>
  </r>
  <r>
    <s v="Karlen McCaffrey"/>
    <x v="5"/>
    <s v="Fruit &amp; Nut Bars"/>
    <d v="2022-03-16T00:00:00"/>
    <n v="10094"/>
    <n v="374"/>
    <n v="1772.76"/>
    <n v="8321.24"/>
  </r>
  <r>
    <s v="Kelci Walkden"/>
    <x v="3"/>
    <s v="White Choc"/>
    <d v="2022-03-24T00:00:00"/>
    <n v="3059"/>
    <n v="192"/>
    <n v="1234.56"/>
    <n v="1824.44"/>
  </r>
  <r>
    <s v="Gunar Cockshoot"/>
    <x v="2"/>
    <s v="Caramel Stuffed Bars"/>
    <d v="2022-03-03T00:00:00"/>
    <n v="2716"/>
    <n v="227"/>
    <n v="1913.61"/>
    <n v="802.3900000000001"/>
  </r>
  <r>
    <s v="Van Tuxwell"/>
    <x v="4"/>
    <s v="Organic Choco Syrup"/>
    <d v="2022-03-11T00:00:00"/>
    <n v="9114"/>
    <n v="608"/>
    <n v="5818.56"/>
    <n v="3295.4399999999996"/>
  </r>
  <r>
    <s v="Dennison Crosswaite"/>
    <x v="4"/>
    <s v="Spicy Special Slims"/>
    <d v="2022-03-24T00:00:00"/>
    <n v="11837"/>
    <n v="494"/>
    <n v="4060.6800000000003"/>
    <n v="7776.32"/>
  </r>
  <r>
    <s v="Kelci Walkden"/>
    <x v="2"/>
    <s v="Orange Choco"/>
    <d v="2022-03-17T00:00:00"/>
    <n v="6853"/>
    <n v="286"/>
    <n v="1052.48"/>
    <n v="5800.52"/>
  </r>
  <r>
    <s v="Gunar Cockshoot"/>
    <x v="4"/>
    <s v="70% Dark Bites"/>
    <d v="2022-03-01T00:00:00"/>
    <n v="9310"/>
    <n v="345"/>
    <n v="1738.8"/>
    <n v="7571.2"/>
  </r>
  <r>
    <s v="Barr Faughny"/>
    <x v="2"/>
    <s v="Milk Bars"/>
    <d v="2022-03-24T00:00:00"/>
    <n v="11599"/>
    <n v="967"/>
    <n v="5086.42"/>
    <n v="6512.58"/>
  </r>
  <r>
    <s v="Dennison Crosswaite"/>
    <x v="2"/>
    <s v="Orange Choco"/>
    <d v="2022-03-29T00:00:00"/>
    <n v="3696"/>
    <n v="195"/>
    <n v="717.6"/>
    <n v="2978.4"/>
  </r>
  <r>
    <s v="Andria Kimpton"/>
    <x v="2"/>
    <s v="Spicy Special Slims"/>
    <d v="2022-03-11T00:00:00"/>
    <n v="3934"/>
    <n v="164"/>
    <n v="1348.0800000000002"/>
    <n v="2585.92"/>
  </r>
  <r>
    <s v="Van Tuxwell"/>
    <x v="5"/>
    <s v="White Choc"/>
    <d v="2022-03-29T00:00:00"/>
    <n v="1498"/>
    <n v="107"/>
    <n v="688.01"/>
    <n v="809.99"/>
  </r>
  <r>
    <s v="Andria Kimpton"/>
    <x v="5"/>
    <s v="Mint Chip Choco"/>
    <d v="2022-03-29T00:00:00"/>
    <n v="2387"/>
    <n v="114"/>
    <n v="652.07999999999993"/>
    <n v="1734.92"/>
  </r>
  <r>
    <s v="Barr Faughny"/>
    <x v="2"/>
    <s v="Choco Coated Almonds"/>
    <d v="2022-03-03T00:00:00"/>
    <n v="12719"/>
    <n v="1817"/>
    <n v="6032.44"/>
    <n v="6686.56"/>
  </r>
  <r>
    <s v="Ches Bonnell"/>
    <x v="1"/>
    <s v="99% Dark &amp; Pure"/>
    <d v="2022-03-29T00:00:00"/>
    <n v="2240"/>
    <n v="173"/>
    <n v="1337.29"/>
    <n v="902.71"/>
  </r>
  <r>
    <s v="Kelci Walkden"/>
    <x v="1"/>
    <s v="Choco Coated Almonds"/>
    <d v="2022-03-02T00:00:00"/>
    <n v="11039"/>
    <n v="1840"/>
    <n v="6108.7999999999993"/>
    <n v="4930.2000000000007"/>
  </r>
  <r>
    <s v="Mallorie Waber"/>
    <x v="0"/>
    <s v="Mint Chip Choco"/>
    <d v="2022-03-01T00:00:00"/>
    <n v="3969"/>
    <n v="189"/>
    <n v="1081.08"/>
    <n v="2887.92"/>
  </r>
  <r>
    <s v="Dotty Strutley"/>
    <x v="3"/>
    <s v="70% Dark Bites"/>
    <d v="2022-03-29T00:00:00"/>
    <n v="18480"/>
    <n v="740"/>
    <n v="3729.6"/>
    <n v="14750.4"/>
  </r>
  <r>
    <s v="Mallorie Waber"/>
    <x v="2"/>
    <s v="White Choc"/>
    <d v="2022-03-04T00:00:00"/>
    <n v="13811"/>
    <n v="768"/>
    <n v="4938.24"/>
    <n v="8872.76"/>
  </r>
  <r>
    <s v="Roddy Speechley"/>
    <x v="4"/>
    <s v="Milk Bars"/>
    <d v="2022-03-28T00:00:00"/>
    <n v="9590"/>
    <n v="738"/>
    <n v="3881.8799999999997"/>
    <n v="5708.1200000000008"/>
  </r>
  <r>
    <s v="Kelci Walkden"/>
    <x v="2"/>
    <s v="Mint Chip Choco"/>
    <d v="2022-03-28T00:00:00"/>
    <n v="9730"/>
    <n v="443"/>
    <n v="2533.96"/>
    <n v="7196.04"/>
  </r>
  <r>
    <s v="Rafaelita Blaksland"/>
    <x v="3"/>
    <s v="White Choc"/>
    <d v="2022-03-23T00:00:00"/>
    <n v="2779"/>
    <n v="127"/>
    <n v="816.61"/>
    <n v="1962.3899999999999"/>
  </r>
  <r>
    <s v="Mallorie Waber"/>
    <x v="1"/>
    <s v="Choco Coated Almonds"/>
    <d v="2022-03-16T00:00:00"/>
    <n v="3262"/>
    <n v="297"/>
    <n v="986.04"/>
    <n v="2275.96"/>
  </r>
  <r>
    <s v="Gigi Bohling"/>
    <x v="0"/>
    <s v="Eclairs"/>
    <d v="2022-03-14T00:00:00"/>
    <n v="2254"/>
    <n v="161"/>
    <n v="1015.91"/>
    <n v="1238.0900000000001"/>
  </r>
  <r>
    <s v="Roddy Speechley"/>
    <x v="3"/>
    <s v="Fruit &amp; Nut Bars"/>
    <d v="2022-03-07T00:00:00"/>
    <n v="1365"/>
    <n v="46"/>
    <n v="218.04000000000002"/>
    <n v="1146.96"/>
  </r>
  <r>
    <s v="Kaine Padly"/>
    <x v="1"/>
    <s v="Raspberry Choco"/>
    <d v="2022-03-04T00:00:00"/>
    <n v="154"/>
    <n v="22"/>
    <n v="84.7"/>
    <n v="69.3"/>
  </r>
  <r>
    <s v="Karlen McCaffrey"/>
    <x v="4"/>
    <s v="Raspberry Choco"/>
    <d v="2022-03-24T00:00:00"/>
    <n v="13419"/>
    <n v="1491"/>
    <n v="5740.35"/>
    <n v="7678.65"/>
  </r>
  <r>
    <s v="Karlen McCaffrey"/>
    <x v="5"/>
    <s v="Choco Coated Almonds"/>
    <d v="2022-03-29T00:00:00"/>
    <n v="4711"/>
    <n v="472"/>
    <n v="1567.04"/>
    <n v="3143.96"/>
  </r>
  <r>
    <s v="Wilone O'Kielt"/>
    <x v="0"/>
    <s v="Manuka Honey Choco"/>
    <d v="2022-03-24T00:00:00"/>
    <n v="5271"/>
    <n v="203"/>
    <n v="1380.3999999999999"/>
    <n v="3890.6000000000004"/>
  </r>
  <r>
    <s v="Wilone O'Kielt"/>
    <x v="2"/>
    <s v="After Nines"/>
    <d v="2022-03-16T00:00:00"/>
    <n v="7714"/>
    <n v="386"/>
    <n v="3948.78"/>
    <n v="3765.22"/>
  </r>
  <r>
    <s v="Madelene Upcott"/>
    <x v="1"/>
    <s v="Eclairs"/>
    <d v="2022-03-11T00:00:00"/>
    <n v="9275"/>
    <n v="1160"/>
    <n v="7319.5999999999995"/>
    <n v="1955.4000000000005"/>
  </r>
  <r>
    <s v="Curtice Advani"/>
    <x v="1"/>
    <s v="Orange Choco"/>
    <d v="2022-03-07T00:00:00"/>
    <n v="4620"/>
    <n v="244"/>
    <n v="897.92000000000007"/>
    <n v="3722.08"/>
  </r>
  <r>
    <s v="Barr Faughny"/>
    <x v="1"/>
    <s v="Almond Choco"/>
    <d v="2022-03-22T00:00:00"/>
    <n v="3927"/>
    <n v="171"/>
    <n v="880.65000000000009"/>
    <n v="3046.35"/>
  </r>
  <r>
    <s v="Rafaelita Blaksland"/>
    <x v="0"/>
    <s v="85% Dark Bars"/>
    <d v="2022-03-15T00:00:00"/>
    <n v="3493"/>
    <n v="159"/>
    <n v="1671.09"/>
    <n v="1821.91"/>
  </r>
  <r>
    <s v="Jehu Rudeforth"/>
    <x v="3"/>
    <s v="Baker's Choco Chips"/>
    <d v="2022-03-10T00:00:00"/>
    <n v="12663"/>
    <n v="745"/>
    <n v="9245.4500000000007"/>
    <n v="3417.5499999999993"/>
  </r>
  <r>
    <s v="Jehu Rudeforth"/>
    <x v="2"/>
    <s v="After Nines"/>
    <d v="2022-03-30T00:00:00"/>
    <n v="875"/>
    <n v="59"/>
    <n v="603.57000000000005"/>
    <n v="271.42999999999995"/>
  </r>
  <r>
    <s v="Marney O'Breen"/>
    <x v="2"/>
    <s v="Orange Choco"/>
    <d v="2022-03-25T00:00:00"/>
    <n v="3514"/>
    <n v="153"/>
    <n v="563.04000000000008"/>
    <n v="2950.96"/>
  </r>
  <r>
    <s v="Rafaelita Blaksland"/>
    <x v="2"/>
    <s v="Fruit &amp; Nut Bars"/>
    <d v="2022-03-03T00:00:00"/>
    <n v="8953"/>
    <n v="320"/>
    <n v="1516.8000000000002"/>
    <n v="7436.2"/>
  </r>
  <r>
    <s v="Rafaelita Blaksland"/>
    <x v="5"/>
    <s v="Peanut Butter Cubes"/>
    <d v="2022-03-21T00:00:00"/>
    <n v="3997"/>
    <n v="267"/>
    <n v="707.55"/>
    <n v="3289.45"/>
  </r>
  <r>
    <s v="Wilone O'Kielt"/>
    <x v="2"/>
    <s v="Milk Bars"/>
    <d v="2022-03-09T00:00:00"/>
    <n v="13888"/>
    <n v="1389"/>
    <n v="7306.1399999999994"/>
    <n v="6581.8600000000006"/>
  </r>
  <r>
    <s v="Van Tuxwell"/>
    <x v="4"/>
    <s v="Drinking Coco"/>
    <d v="2022-03-29T00:00:00"/>
    <n v="812"/>
    <n v="43"/>
    <n v="427.41999999999996"/>
    <n v="384.58000000000004"/>
  </r>
  <r>
    <s v="Barr Faughny"/>
    <x v="5"/>
    <s v="Fruit &amp; Nut Bars"/>
    <d v="2022-03-07T00:00:00"/>
    <n v="3535"/>
    <n v="142"/>
    <n v="673.08"/>
    <n v="2861.92"/>
  </r>
  <r>
    <s v="Ches Bonnell"/>
    <x v="2"/>
    <s v="Mint Chip Choco"/>
    <d v="2022-03-11T00:00:00"/>
    <n v="7588"/>
    <n v="447"/>
    <n v="2556.8399999999997"/>
    <n v="5031.16"/>
  </r>
  <r>
    <s v="Gunar Cockshoot"/>
    <x v="4"/>
    <s v="Baker's Choco Chips"/>
    <d v="2022-03-23T00:00:00"/>
    <n v="4277"/>
    <n v="306"/>
    <n v="3797.46"/>
    <n v="479.53999999999996"/>
  </r>
  <r>
    <s v="Husein Augar"/>
    <x v="2"/>
    <s v="Milk Bars"/>
    <d v="2022-03-04T00:00:00"/>
    <n v="1946"/>
    <n v="130"/>
    <n v="683.8"/>
    <n v="1262.2"/>
  </r>
  <r>
    <s v="Camilla Castle"/>
    <x v="4"/>
    <s v="Caramel Stuffed Bars"/>
    <d v="2022-03-25T00:00:00"/>
    <n v="546"/>
    <n v="42"/>
    <n v="354.06"/>
    <n v="191.94"/>
  </r>
  <r>
    <s v="Andria Kimpton"/>
    <x v="3"/>
    <s v="Peanut Butter Cubes"/>
    <d v="2022-03-01T00:00:00"/>
    <n v="1001"/>
    <n v="126"/>
    <n v="333.9"/>
    <n v="667.1"/>
  </r>
  <r>
    <s v="Ches Bonnell"/>
    <x v="3"/>
    <s v="Orange Choco"/>
    <d v="2022-03-03T00:00:00"/>
    <n v="175"/>
    <n v="9"/>
    <n v="33.120000000000005"/>
    <n v="141.88"/>
  </r>
  <r>
    <s v="Gunar Cockshoot"/>
    <x v="3"/>
    <s v="85% Dark Bars"/>
    <d v="2022-03-10T00:00:00"/>
    <n v="5782"/>
    <n v="290"/>
    <n v="3047.9"/>
    <n v="2734.1"/>
  </r>
  <r>
    <s v="Marney O'Breen"/>
    <x v="3"/>
    <s v="Almond Choco"/>
    <d v="2022-03-21T00:00:00"/>
    <n v="490"/>
    <n v="21"/>
    <n v="108.15"/>
    <n v="381.85"/>
  </r>
  <r>
    <s v="Jan Morforth"/>
    <x v="5"/>
    <s v="50% Dark Bites"/>
    <d v="2022-03-24T00:00:00"/>
    <n v="15372"/>
    <n v="592"/>
    <n v="4428.16"/>
    <n v="10943.84"/>
  </r>
  <r>
    <s v="Mallorie Waber"/>
    <x v="3"/>
    <s v="Choco Coated Almonds"/>
    <d v="2022-03-10T00:00:00"/>
    <n v="4557"/>
    <n v="415"/>
    <n v="1377.8"/>
    <n v="3179.2"/>
  </r>
  <r>
    <s v="Gunar Cockshoot"/>
    <x v="5"/>
    <s v="Raspberry Choco"/>
    <d v="2022-03-23T00:00:00"/>
    <n v="5425"/>
    <n v="603"/>
    <n v="2321.5500000000002"/>
    <n v="3103.45"/>
  </r>
  <r>
    <s v="Curtice Advani"/>
    <x v="4"/>
    <s v="Raspberry Choco"/>
    <d v="2022-03-02T00:00:00"/>
    <n v="6685"/>
    <n v="955"/>
    <n v="3676.75"/>
    <n v="3008.25"/>
  </r>
  <r>
    <s v="Oby Sorrel"/>
    <x v="3"/>
    <s v="Manuka Honey Choco"/>
    <d v="2022-03-17T00:00:00"/>
    <n v="609"/>
    <n v="24"/>
    <n v="163.19999999999999"/>
    <n v="445.8"/>
  </r>
  <r>
    <s v="Gigi Bohling"/>
    <x v="5"/>
    <s v="Baker's Choco Chips"/>
    <d v="2022-03-25T00:00:00"/>
    <n v="2149"/>
    <n v="120"/>
    <n v="1489.2"/>
    <n v="659.8"/>
  </r>
  <r>
    <s v="Madelene Upcott"/>
    <x v="2"/>
    <s v="Smooth Sliky Salty"/>
    <d v="2022-03-24T00:00:00"/>
    <n v="1925"/>
    <n v="175"/>
    <n v="482.99999999999994"/>
    <n v="1442"/>
  </r>
  <r>
    <s v="Dennison Crosswaite"/>
    <x v="0"/>
    <s v="After Nines"/>
    <d v="2022-03-23T00:00:00"/>
    <n v="5761"/>
    <n v="275"/>
    <n v="2813.25"/>
    <n v="2947.75"/>
  </r>
  <r>
    <s v="Karlen McCaffrey"/>
    <x v="5"/>
    <s v="99% Dark &amp; Pure"/>
    <d v="2022-03-15T00:00:00"/>
    <n v="4760"/>
    <n v="251"/>
    <n v="1940.23"/>
    <n v="2819.77"/>
  </r>
  <r>
    <s v="Camilla Castle"/>
    <x v="0"/>
    <s v="Drinking Coco"/>
    <d v="2022-03-09T00:00:00"/>
    <n v="9653"/>
    <n v="568"/>
    <n v="5645.92"/>
    <n v="4007.08"/>
  </r>
  <r>
    <s v="Beverie Moffet"/>
    <x v="4"/>
    <s v="70% Dark Bites"/>
    <d v="2022-03-18T00:00:00"/>
    <n v="2205"/>
    <n v="89"/>
    <n v="448.56"/>
    <n v="1756.44"/>
  </r>
  <r>
    <s v="Dennison Crosswaite"/>
    <x v="0"/>
    <s v="50% Dark Bites"/>
    <d v="2022-03-02T00:00:00"/>
    <n v="19873"/>
    <n v="765"/>
    <n v="5722.2000000000007"/>
    <n v="14150.8"/>
  </r>
  <r>
    <s v="Wilone O'Kielt"/>
    <x v="5"/>
    <s v="Raspberry Choco"/>
    <d v="2022-03-01T00:00:00"/>
    <n v="11144"/>
    <n v="1239"/>
    <n v="4770.1500000000005"/>
    <n v="6373.8499999999995"/>
  </r>
  <r>
    <s v="Gigi Bohling"/>
    <x v="2"/>
    <s v="Eclairs"/>
    <d v="2022-03-25T00:00:00"/>
    <n v="10899"/>
    <n v="1363"/>
    <n v="8600.5299999999988"/>
    <n v="2298.4700000000012"/>
  </r>
  <r>
    <s v="Karlen McCaffrey"/>
    <x v="2"/>
    <s v="White Choc"/>
    <d v="2022-03-04T00:00:00"/>
    <n v="8064"/>
    <n v="475"/>
    <n v="3054.25"/>
    <n v="5009.75"/>
  </r>
  <r>
    <s v="Kaine Padly"/>
    <x v="5"/>
    <s v="Milk Bars"/>
    <d v="2022-03-09T00:00:00"/>
    <n v="3220"/>
    <n v="190"/>
    <n v="999.4"/>
    <n v="2220.6"/>
  </r>
  <r>
    <s v="Oby Sorrel"/>
    <x v="2"/>
    <s v="Organic Choco Syrup"/>
    <d v="2022-03-08T00:00:00"/>
    <n v="5586"/>
    <n v="266"/>
    <n v="2545.62"/>
    <n v="3040.38"/>
  </r>
  <r>
    <s v="Barr Faughny"/>
    <x v="3"/>
    <s v="Almond Choco"/>
    <d v="2022-03-25T00:00:00"/>
    <n v="8225"/>
    <n v="294"/>
    <n v="1514.1000000000001"/>
    <n v="6710.9"/>
  </r>
  <r>
    <s v="Karlen McCaffrey"/>
    <x v="5"/>
    <s v="After Nines"/>
    <d v="2022-03-29T00:00:00"/>
    <n v="4592"/>
    <n v="242"/>
    <n v="2475.6600000000003"/>
    <n v="2116.3399999999997"/>
  </r>
  <r>
    <s v="Dotty Strutley"/>
    <x v="1"/>
    <s v="Almond Choco"/>
    <d v="2022-03-17T00:00:00"/>
    <n v="994"/>
    <n v="42"/>
    <n v="216.3"/>
    <n v="777.7"/>
  </r>
  <r>
    <s v="Brien Boise"/>
    <x v="4"/>
    <s v="Eclairs"/>
    <d v="2022-03-28T00:00:00"/>
    <n v="8715"/>
    <n v="671"/>
    <n v="4234.0099999999993"/>
    <n v="4480.9900000000007"/>
  </r>
  <r>
    <s v="Husein Augar"/>
    <x v="0"/>
    <s v="Baker's Choco Chips"/>
    <d v="2022-03-29T00:00:00"/>
    <n v="399"/>
    <n v="23"/>
    <n v="285.43"/>
    <n v="113.57"/>
  </r>
  <r>
    <s v="Marney O'Breen"/>
    <x v="3"/>
    <s v="Orange Choco"/>
    <d v="2022-03-01T00:00:00"/>
    <n v="7567"/>
    <n v="329"/>
    <n v="1210.72"/>
    <n v="6356.28"/>
  </r>
  <r>
    <s v="Ches Bonnell"/>
    <x v="2"/>
    <s v="Raspberry Choco"/>
    <d v="2022-03-07T00:00:00"/>
    <n v="9555"/>
    <n v="956"/>
    <n v="3680.6"/>
    <n v="5874.4"/>
  </r>
  <r>
    <s v="Roddy Speechley"/>
    <x v="2"/>
    <s v="Spicy Special Slims"/>
    <d v="2022-03-11T00:00:00"/>
    <n v="4144"/>
    <n v="173"/>
    <n v="1422.0600000000002"/>
    <n v="2721.9399999999996"/>
  </r>
  <r>
    <s v="Kelci Walkden"/>
    <x v="1"/>
    <s v="Peanut Butter Cubes"/>
    <d v="2022-03-21T00:00:00"/>
    <n v="8708"/>
    <n v="968"/>
    <n v="2565.1999999999998"/>
    <n v="6142.8"/>
  </r>
  <r>
    <s v="Karlen McCaffrey"/>
    <x v="1"/>
    <s v="Organic Choco Syrup"/>
    <d v="2022-03-18T00:00:00"/>
    <n v="406"/>
    <n v="18"/>
    <n v="172.26"/>
    <n v="233.74"/>
  </r>
  <r>
    <s v="Camilla Castle"/>
    <x v="0"/>
    <s v="Almond Choco"/>
    <d v="2022-03-24T00:00:00"/>
    <n v="4893"/>
    <n v="196"/>
    <n v="1009.4000000000001"/>
    <n v="3883.6"/>
  </r>
  <r>
    <s v="Gigi Bohling"/>
    <x v="5"/>
    <s v="70% Dark Bites"/>
    <d v="2022-03-03T00:00:00"/>
    <n v="8036"/>
    <n v="310"/>
    <n v="1562.4"/>
    <n v="6473.6"/>
  </r>
  <r>
    <s v="Camilla Castle"/>
    <x v="2"/>
    <s v="99% Dark &amp; Pure"/>
    <d v="2022-03-14T00:00:00"/>
    <n v="11025"/>
    <n v="849"/>
    <n v="6562.77"/>
    <n v="4462.2299999999996"/>
  </r>
  <r>
    <s v="Jan Morforth"/>
    <x v="5"/>
    <s v="Drinking Coco"/>
    <d v="2022-03-23T00:00:00"/>
    <n v="280"/>
    <n v="13"/>
    <n v="129.22"/>
    <n v="150.78"/>
  </r>
  <r>
    <s v="Gunar Cockshoot"/>
    <x v="1"/>
    <s v="Caramel Stuffed Bars"/>
    <d v="2022-03-21T00:00:00"/>
    <n v="854"/>
    <n v="54"/>
    <n v="455.21999999999997"/>
    <n v="398.78000000000003"/>
  </r>
  <r>
    <s v="Roddy Speechley"/>
    <x v="0"/>
    <s v="Organic Choco Syrup"/>
    <d v="2022-03-01T00:00:00"/>
    <n v="13160"/>
    <n v="732"/>
    <n v="7005.24"/>
    <n v="6154.76"/>
  </r>
  <r>
    <s v="Van Tuxwell"/>
    <x v="4"/>
    <s v="Orange Choco"/>
    <d v="2022-03-02T00:00:00"/>
    <n v="1932"/>
    <n v="102"/>
    <n v="375.36"/>
    <n v="1556.6399999999999"/>
  </r>
  <r>
    <s v="Oby Sorrel"/>
    <x v="1"/>
    <s v="Manuka Honey Choco"/>
    <d v="2022-03-28T00:00:00"/>
    <n v="5817"/>
    <n v="182"/>
    <n v="1237.5999999999999"/>
    <n v="4579.3999999999996"/>
  </r>
  <r>
    <s v="Brien Boise"/>
    <x v="5"/>
    <s v="Baker's Choco Chips"/>
    <d v="2022-03-28T00:00:00"/>
    <n v="322"/>
    <n v="22"/>
    <n v="273.02"/>
    <n v="48.980000000000018"/>
  </r>
  <r>
    <s v="Barr Faughny"/>
    <x v="1"/>
    <s v="Orange Choco"/>
    <d v="2022-03-01T00:00:00"/>
    <n v="12537"/>
    <n v="570"/>
    <n v="2097.6"/>
    <n v="10439.4"/>
  </r>
  <r>
    <s v="Kaine Padly"/>
    <x v="4"/>
    <s v="Smooth Sliky Salty"/>
    <d v="2022-03-04T00:00:00"/>
    <n v="1225"/>
    <n v="82"/>
    <n v="226.32"/>
    <n v="998.68000000000006"/>
  </r>
  <r>
    <s v="Madelene Upcott"/>
    <x v="0"/>
    <s v="Eclairs"/>
    <d v="2022-03-14T00:00:00"/>
    <n v="5124"/>
    <n v="427"/>
    <n v="2694.37"/>
    <n v="2429.63"/>
  </r>
  <r>
    <s v="Dotty Strutley"/>
    <x v="4"/>
    <s v="White Choc"/>
    <d v="2022-03-29T00:00:00"/>
    <n v="6034"/>
    <n v="431"/>
    <n v="2771.33"/>
    <n v="3262.67"/>
  </r>
  <r>
    <s v="Curtice Advani"/>
    <x v="0"/>
    <s v="Peanut Butter Cubes"/>
    <d v="2022-03-17T00:00:00"/>
    <n v="7903"/>
    <n v="988"/>
    <n v="2618.1999999999998"/>
    <n v="5284.8"/>
  </r>
  <r>
    <s v="Dennison Crosswaite"/>
    <x v="3"/>
    <s v="Orange Choco"/>
    <d v="2022-03-02T00:00:00"/>
    <n v="707"/>
    <n v="31"/>
    <n v="114.08"/>
    <n v="592.91999999999996"/>
  </r>
  <r>
    <s v="Curtice Advani"/>
    <x v="4"/>
    <s v="Manuka Honey Choco"/>
    <d v="2022-03-28T00:00:00"/>
    <n v="14609"/>
    <n v="562"/>
    <n v="3821.6"/>
    <n v="10787.4"/>
  </r>
  <r>
    <s v="Jan Morforth"/>
    <x v="0"/>
    <s v="Spicy Special Slims"/>
    <d v="2022-03-14T00:00:00"/>
    <n v="9205"/>
    <n v="439"/>
    <n v="3608.5800000000004"/>
    <n v="5596.42"/>
  </r>
  <r>
    <s v="Rafaelita Blaksland"/>
    <x v="3"/>
    <s v="Almond Choco"/>
    <d v="2022-03-03T00:00:00"/>
    <n v="5705"/>
    <n v="204"/>
    <n v="1050.6000000000001"/>
    <n v="4654.3999999999996"/>
  </r>
  <r>
    <s v="Dotty Strutley"/>
    <x v="2"/>
    <s v="Drinking Coco"/>
    <d v="2022-03-14T00:00:00"/>
    <n v="3325"/>
    <n v="167"/>
    <n v="1659.98"/>
    <n v="1665.02"/>
  </r>
  <r>
    <s v="Roddy Speechley"/>
    <x v="5"/>
    <s v="70% Dark Bites"/>
    <d v="2022-03-09T00:00:00"/>
    <n v="4900"/>
    <n v="205"/>
    <n v="1033.2"/>
    <n v="3866.8"/>
  </r>
  <r>
    <s v="Curtice Advani"/>
    <x v="3"/>
    <s v="85% Dark Bars"/>
    <d v="2022-03-04T00:00:00"/>
    <n v="8911"/>
    <n v="388"/>
    <n v="4077.88"/>
    <n v="4833.12"/>
  </r>
  <r>
    <s v="Roddy Speechley"/>
    <x v="0"/>
    <s v="70% Dark Bites"/>
    <d v="2022-03-24T00:00:00"/>
    <n v="1316"/>
    <n v="51"/>
    <n v="257.04000000000002"/>
    <n v="1058.96"/>
  </r>
  <r>
    <s v="Kaine Padly"/>
    <x v="2"/>
    <s v="Fruit &amp; Nut Bars"/>
    <d v="2022-03-01T00:00:00"/>
    <n v="4340"/>
    <n v="155"/>
    <n v="734.7"/>
    <n v="360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B1A2CD-EB42-4251-8EF7-5A8BAD6ED665}" name="PivotTable7"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rowHeaderCaption="Sales Person">
  <location ref="M25:O51" firstHeaderRow="0" firstDataRow="1" firstDataCol="1" rowPageCount="1" colPageCount="1"/>
  <pivotFields count="4">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Page" allDrilled="1" subtotalTop="0" showAll="0" dataSourceSort="1" defaultSubtotal="0" defaultAttributeDrillState="1"/>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2">
    <i>
      <x/>
    </i>
    <i i="1">
      <x v="1"/>
    </i>
  </colItems>
  <pageFields count="1">
    <pageField fld="1" hier="3" name="[people].[Team].[All]" cap="All"/>
  </pageFields>
  <dataFields count="2">
    <dataField name="% of Grand Total" fld="2" showDataAs="percentOfTotal" baseField="0" baseItem="0" numFmtId="10">
      <extLst>
        <ext xmlns:x14="http://schemas.microsoft.com/office/spreadsheetml/2009/9/main" uri="{E15A36E0-9728-4e99-A89B-3F7291B0FE68}">
          <x14:dataField sourceField="2" uniqueName="[__Xl2].[Measures].[Sum of Profit]"/>
        </ext>
      </extLst>
    </dataField>
    <dataField name="Profit" fld="3" baseField="0" baseItem="0">
      <extLst>
        <ext xmlns:x14="http://schemas.microsoft.com/office/spreadsheetml/2009/9/main" uri="{E15A36E0-9728-4e99-A89B-3F7291B0FE68}">
          <x14:dataField sourceField="2"/>
        </ext>
      </extLst>
    </dataField>
  </dataFields>
  <formats count="13">
    <format dxfId="40">
      <pivotArea outline="0" collapsedLevelsAreSubtotals="1" fieldPosition="0"/>
    </format>
    <format dxfId="39">
      <pivotArea outline="0" fieldPosition="0">
        <references count="1">
          <reference field="4294967294" count="1">
            <x v="0"/>
          </reference>
        </references>
      </pivotArea>
    </format>
    <format dxfId="38">
      <pivotArea type="all" dataOnly="0" outline="0" fieldPosition="0"/>
    </format>
    <format dxfId="37">
      <pivotArea outline="0" collapsedLevelsAreSubtotals="1" fieldPosition="0"/>
    </format>
    <format dxfId="36">
      <pivotArea field="0" type="button" dataOnly="0" labelOnly="1" outline="0" axis="axisRow" fieldPosition="0"/>
    </format>
    <format dxfId="35">
      <pivotArea dataOnly="0" labelOnly="1" fieldPosition="0">
        <references count="1">
          <reference field="0" count="0"/>
        </references>
      </pivotArea>
    </format>
    <format dxfId="34">
      <pivotArea dataOnly="0" labelOnly="1" grandRow="1" outline="0" fieldPosition="0"/>
    </format>
    <format dxfId="33">
      <pivotArea dataOnly="0" labelOnly="1" outline="0" fieldPosition="0">
        <references count="1">
          <reference field="4294967294" count="2">
            <x v="0"/>
            <x v="1"/>
          </reference>
        </references>
      </pivotArea>
    </format>
    <format dxfId="32">
      <pivotArea field="0" type="button" dataOnly="0" labelOnly="1" outline="0" axis="axisRow" fieldPosition="0"/>
    </format>
    <format dxfId="31">
      <pivotArea dataOnly="0" labelOnly="1" outline="0" fieldPosition="0">
        <references count="1">
          <reference field="4294967294" count="2">
            <x v="0"/>
            <x v="1"/>
          </reference>
        </references>
      </pivotArea>
    </format>
    <format dxfId="30">
      <pivotArea outline="0" collapsedLevelsAreSubtotals="1" fieldPosition="0"/>
    </format>
    <format dxfId="29">
      <pivotArea dataOnly="0" labelOnly="1" fieldPosition="0">
        <references count="1">
          <reference field="0" count="0"/>
        </references>
      </pivotArea>
    </format>
    <format dxfId="28">
      <pivotArea dataOnly="0" labelOnly="1" grandRow="1" outline="0" fieldPosition="0"/>
    </format>
  </formats>
  <conditionalFormats count="3">
    <conditionalFormat priority="1">
      <pivotAreas count="1">
        <pivotArea type="data" collapsedLevelsAreSubtotals="1" fieldPosition="0">
          <references count="2">
            <reference field="4294967294" count="1" selected="0">
              <x v="0"/>
            </reference>
            <reference field="0" count="25">
              <x v="0"/>
              <x v="1"/>
              <x v="2"/>
              <x v="3"/>
              <x v="4"/>
              <x v="5"/>
              <x v="6"/>
              <x v="7"/>
              <x v="8"/>
              <x v="9"/>
              <x v="10"/>
              <x v="11"/>
              <x v="12"/>
              <x v="13"/>
              <x v="14"/>
              <x v="15"/>
              <x v="16"/>
              <x v="17"/>
              <x v="18"/>
              <x v="19"/>
              <x v="20"/>
              <x v="21"/>
              <x v="22"/>
              <x v="23"/>
              <x v="24"/>
            </reference>
          </references>
        </pivotArea>
      </pivotAreas>
    </conditionalFormat>
    <conditionalFormat priority="2">
      <pivotAreas count="1">
        <pivotArea type="data" collapsedLevelsAreSubtotals="1" fieldPosition="0">
          <references count="2">
            <reference field="4294967294" count="1" selected="0">
              <x v="1"/>
            </reference>
            <reference field="0" count="5">
              <x v="4"/>
              <x v="13"/>
              <x v="18"/>
              <x v="22"/>
              <x v="23"/>
            </reference>
          </references>
        </pivotArea>
      </pivotAreas>
    </conditionalFormat>
    <conditionalFormat priority="3">
      <pivotAreas count="1">
        <pivotArea type="data" collapsedLevelsAreSubtotals="1" fieldPosition="0">
          <references count="2">
            <reference field="4294967294" count="1" selected="0">
              <x v="0"/>
            </reference>
            <reference field="0" count="5">
              <x v="4"/>
              <x v="13"/>
              <x v="18"/>
              <x v="22"/>
              <x v="23"/>
            </reference>
          </references>
        </pivotArea>
      </pivotAreas>
    </conditionalFormat>
  </conditional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fit"/>
    <pivotHierarchy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7"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4E8DD3-BBE9-421B-9547-13AB25E1BD5B}" name="PivotTable5"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rowHeaderCaption="Sales Person">
  <location ref="J27:M53" firstHeaderRow="0"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Page" allDrilled="1" subtotalTop="0" showAll="0" dataSourceSort="1" defaultSubtotal="0" defaultAttributeDrillState="1"/>
    <pivotField dataField="1" subtotalTop="0" showAll="0" defaultSubtotal="0"/>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3">
    <i>
      <x/>
    </i>
    <i i="1">
      <x v="1"/>
    </i>
    <i i="2">
      <x v="2"/>
    </i>
  </colItems>
  <pageFields count="1">
    <pageField fld="1" hier="3" name="[people].[Team].[All]" cap="All"/>
  </pageFields>
  <dataFields count="3">
    <dataField name="% of Grand Total" fld="2" showDataAs="percentOfTotal" baseField="0" baseItem="0" numFmtId="10">
      <extLst>
        <ext xmlns:x14="http://schemas.microsoft.com/office/spreadsheetml/2009/9/main" uri="{E15A36E0-9728-4e99-A89B-3F7291B0FE68}">
          <x14:dataField sourceField="2" uniqueName="[__Xl2].[Measures].[Sum of Profit]"/>
        </ext>
      </extLst>
    </dataField>
    <dataField name="Profit" fld="4" baseField="0" baseItem="0">
      <extLst>
        <ext xmlns:x14="http://schemas.microsoft.com/office/spreadsheetml/2009/9/main" uri="{E15A36E0-9728-4e99-A89B-3F7291B0FE68}">
          <x14:dataField sourceField="2"/>
        </ext>
      </extLst>
    </dataField>
    <dataField name="Revenue" fld="3" baseField="0" baseItem="0"/>
  </dataFields>
  <formats count="2">
    <format dxfId="24">
      <pivotArea outline="0" collapsedLevelsAreSubtotals="1" fieldPosition="0"/>
    </format>
    <format dxfId="23">
      <pivotArea outline="0" fieldPosition="0">
        <references count="1">
          <reference field="4294967294" count="1">
            <x v="0"/>
          </reference>
        </references>
      </pivotArea>
    </format>
  </formats>
  <conditionalFormats count="1">
    <conditionalFormat priority="2">
      <pivotAreas count="1">
        <pivotArea type="data" collapsedLevelsAreSubtotals="1" fieldPosition="0">
          <references count="2">
            <reference field="4294967294" count="1" selected="0">
              <x v="0"/>
            </reference>
            <reference field="0" count="25">
              <x v="0"/>
              <x v="1"/>
              <x v="2"/>
              <x v="3"/>
              <x v="4"/>
              <x v="5"/>
              <x v="6"/>
              <x v="7"/>
              <x v="8"/>
              <x v="9"/>
              <x v="10"/>
              <x v="11"/>
              <x v="12"/>
              <x v="13"/>
              <x v="14"/>
              <x v="15"/>
              <x v="16"/>
              <x v="17"/>
              <x v="18"/>
              <x v="19"/>
              <x v="20"/>
              <x v="21"/>
              <x v="22"/>
              <x v="23"/>
              <x v="24"/>
            </reference>
          </references>
        </pivotArea>
      </pivotAreas>
    </conditionalFormat>
  </conditional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fit"/>
    <pivotHierarchy dragToData="1"/>
    <pivotHierarchy dragToRow="0" dragToCol="0" dragToPage="0" dragToData="1" caption="Revenue"/>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7"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5555EA-BFCE-441C-A366-FC198CFEB9C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J14:L19" firstHeaderRow="0" firstDataRow="1" firstDataCol="1"/>
  <pivotFields count="3">
    <pivotField dataField="1" subtotalTop="0" showAll="0" defaultSubtotal="0"/>
    <pivotField axis="axisRow" allDrilled="1" subtotalTop="0" showAll="0" defaultSubtotal="0" defaultAttributeDrillState="1">
      <items count="4">
        <item x="0"/>
        <item x="1"/>
        <item x="2"/>
        <item x="3"/>
      </items>
    </pivotField>
    <pivotField dataField="1" subtotalTop="0" showAll="0" defaultSubtotal="0"/>
  </pivotFields>
  <rowFields count="1">
    <field x="1"/>
  </rowFields>
  <rowItems count="5">
    <i>
      <x/>
    </i>
    <i>
      <x v="1"/>
    </i>
    <i>
      <x v="2"/>
    </i>
    <i>
      <x v="3"/>
    </i>
    <i t="grand">
      <x/>
    </i>
  </rowItems>
  <colFields count="1">
    <field x="-2"/>
  </colFields>
  <colItems count="2">
    <i>
      <x/>
    </i>
    <i i="1">
      <x v="1"/>
    </i>
  </colItems>
  <dataFields count="2">
    <dataField name="Sum of Revenue" fld="2" baseField="0" baseItem="0"/>
    <dataField name="Sum of Profit" fld="0" baseField="0" baseItem="0" numFmtId="165"/>
  </dataFields>
  <formats count="1">
    <format dxfId="25">
      <pivotArea outline="0" collapsedLevelsAreSubtotals="1" fieldPosition="0"/>
    </format>
  </formats>
  <chartFormats count="2">
    <chartFormat chart="5" format="2" series="1">
      <pivotArea type="data" outline="0" fieldPosition="0">
        <references count="1">
          <reference field="4294967294" count="1" selected="0">
            <x v="1"/>
          </reference>
        </references>
      </pivotArea>
    </chartFormat>
    <chartFormat chart="5" format="3"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pivotHierarchies>
  <pivotTableStyleInfo name="PivotStyleMedium7"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F7A9D0-3277-4D3D-9C0C-DE756F5EF46B}"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D14:H33" firstHeaderRow="1" firstDataRow="2"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3">
        <item x="0"/>
        <item x="1"/>
        <item x="2"/>
      </items>
    </pivotField>
    <pivotField dataField="1" subtotalTop="0" showAll="0" defaultSubtotal="0"/>
  </pivotFields>
  <rowFields count="2">
    <field x="0"/>
    <field x="1"/>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4">
    <i>
      <x/>
    </i>
    <i>
      <x v="1"/>
    </i>
    <i>
      <x v="2"/>
    </i>
    <i t="grand">
      <x/>
    </i>
  </colItems>
  <dataFields count="1">
    <dataField name="Sum of Profit" fld="3" baseField="0" baseItem="0"/>
  </dataFields>
  <formats count="1">
    <format dxfId="26">
      <pivotArea outline="0" collapsedLevelsAreSubtotals="1" fieldPosition="0"/>
    </format>
  </formats>
  <conditionalFormats count="1">
    <conditionalFormat priority="1">
      <pivotAreas count="3">
        <pivotArea type="data" collapsedLevelsAreSubtotals="1" fieldPosition="0">
          <references count="4">
            <reference field="4294967294" count="1" selected="0">
              <x v="0"/>
            </reference>
            <reference field="0" count="1" selected="0">
              <x v="0"/>
            </reference>
            <reference field="1" count="12">
              <x v="0"/>
              <x v="1"/>
              <x v="2"/>
              <x v="3"/>
              <x v="4"/>
              <x v="5"/>
              <x v="6"/>
              <x v="7"/>
              <x v="8"/>
              <x v="9"/>
              <x v="10"/>
              <x v="11"/>
            </reference>
            <reference field="2" count="3" selected="0">
              <x v="0"/>
              <x v="1"/>
              <x v="2"/>
            </reference>
          </references>
        </pivotArea>
        <pivotArea type="data" collapsedLevelsAreSubtotals="1" fieldPosition="0">
          <references count="3">
            <reference field="4294967294" count="1" selected="0">
              <x v="0"/>
            </reference>
            <reference field="0" count="1">
              <x v="1"/>
            </reference>
            <reference field="2" count="3" selected="0">
              <x v="0"/>
              <x v="1"/>
              <x v="2"/>
            </reference>
          </references>
        </pivotArea>
        <pivotArea type="data" collapsedLevelsAreSubtotals="1" fieldPosition="0">
          <references count="4">
            <reference field="4294967294" count="1" selected="0">
              <x v="0"/>
            </reference>
            <reference field="0" count="1" selected="0">
              <x v="1"/>
            </reference>
            <reference field="1" count="3">
              <x v="0"/>
              <x v="1"/>
              <x v="2"/>
            </reference>
            <reference field="2" count="3" selected="0">
              <x v="0"/>
              <x v="1"/>
              <x v="2"/>
            </reference>
          </references>
        </pivotArea>
      </pivotAreas>
    </conditionalFormat>
  </conditionalFormats>
  <chartFormats count="6">
    <chartFormat chart="12" format="9" series="1">
      <pivotArea type="data" outline="0" fieldPosition="0">
        <references count="1">
          <reference field="2" count="1" selected="0">
            <x v="0"/>
          </reference>
        </references>
      </pivotArea>
    </chartFormat>
    <chartFormat chart="12" format="10" series="1">
      <pivotArea type="data" outline="0" fieldPosition="0">
        <references count="1">
          <reference field="2" count="1" selected="0">
            <x v="1"/>
          </reference>
        </references>
      </pivotArea>
    </chartFormat>
    <chartFormat chart="12" format="11" series="1">
      <pivotArea type="data" outline="0" fieldPosition="0">
        <references count="1">
          <reference field="2" count="1" selected="0">
            <x v="2"/>
          </reference>
        </references>
      </pivotArea>
    </chartFormat>
    <chartFormat chart="12" format="12" series="1">
      <pivotArea type="data" outline="0" fieldPosition="0">
        <references count="2">
          <reference field="4294967294" count="1" selected="0">
            <x v="0"/>
          </reference>
          <reference field="2" count="1" selected="0">
            <x v="0"/>
          </reference>
        </references>
      </pivotArea>
    </chartFormat>
    <chartFormat chart="12" format="13" series="1">
      <pivotArea type="data" outline="0" fieldPosition="0">
        <references count="2">
          <reference field="4294967294" count="1" selected="0">
            <x v="0"/>
          </reference>
          <reference field="2" count="1" selected="0">
            <x v="1"/>
          </reference>
        </references>
      </pivotArea>
    </chartFormat>
    <chartFormat chart="12" format="14" series="1">
      <pivotArea type="data" outline="0" fieldPosition="0">
        <references count="2">
          <reference field="4294967294" count="1" selected="0">
            <x v="0"/>
          </reference>
          <reference field="2" count="1" selected="0">
            <x v="2"/>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pivotHierarchies>
  <pivotTableStyleInfo name="PivotStyleMedium7" showRowHeaders="1" showColHeaders="1" showRowStripes="0" showColStripes="0" showLastColumn="1"/>
  <rowHierarchiesUsage count="2">
    <rowHierarchyUsage hierarchyUsage="13"/>
    <rowHierarchyUsage hierarchyUsage="15"/>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lo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08A8E4-FCD5-4233-84C2-6C2DB5A9FACC}"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4:Q21" firstHeaderRow="1" firstDataRow="1" firstDataCol="1"/>
  <pivotFields count="8">
    <pivotField showAll="0"/>
    <pivotField axis="axisRow" showAll="0">
      <items count="7">
        <item x="5"/>
        <item x="2"/>
        <item x="1"/>
        <item x="4"/>
        <item x="0"/>
        <item x="3"/>
        <item t="default"/>
      </items>
    </pivotField>
    <pivotField showAll="0"/>
    <pivotField numFmtId="14" showAll="0"/>
    <pivotField numFmtId="165" showAll="0"/>
    <pivotField showAll="0"/>
    <pivotField numFmtId="164" showAll="0"/>
    <pivotField dataField="1" numFmtId="165" showAll="0"/>
  </pivotFields>
  <rowFields count="1">
    <field x="1"/>
  </rowFields>
  <rowItems count="7">
    <i>
      <x/>
    </i>
    <i>
      <x v="1"/>
    </i>
    <i>
      <x v="2"/>
    </i>
    <i>
      <x v="3"/>
    </i>
    <i>
      <x v="4"/>
    </i>
    <i>
      <x v="5"/>
    </i>
    <i t="grand">
      <x/>
    </i>
  </rowItems>
  <colItems count="1">
    <i/>
  </colItems>
  <dataFields count="1">
    <dataField name="Sum of Profit" fld="7" baseField="0" baseItem="0" numFmtId="165"/>
  </dataFields>
  <formats count="1">
    <format dxfId="27">
      <pivotArea outline="0" collapsedLevelsAreSubtotals="1" fieldPosition="0"/>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1EBC1D0E-639A-4EC9-ABF9-6D50EB1A51DC}" autoFormatId="16" applyNumberFormats="0" applyBorderFormats="0" applyFontFormats="0" applyPatternFormats="0" applyAlignmentFormats="0" applyWidthHeightFormats="0">
  <queryTableRefresh nextId="9">
    <queryTableFields count="6">
      <queryTableField id="1" name="Sales Person" tableColumnId="1"/>
      <queryTableField id="2" name="Geography" tableColumnId="2"/>
      <queryTableField id="3" name="Product" tableColumnId="3"/>
      <queryTableField id="4" name="Date" tableColumnId="4"/>
      <queryTableField id="5" name="Amount" tableColumnId="5"/>
      <queryTableField id="6" name="Boxes"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9D9E75B9-A62B-4CDC-8774-C89A02955BC0}" autoFormatId="16" applyNumberFormats="0" applyBorderFormats="0" applyFontFormats="0" applyPatternFormats="0" applyAlignmentFormats="0" applyWidthHeightFormats="0">
  <queryTableRefresh nextId="9" unboundColumnsRight="2">
    <queryTableFields count="8">
      <queryTableField id="1" name="Sales Person" tableColumnId="1"/>
      <queryTableField id="2" name="Geography" tableColumnId="2"/>
      <queryTableField id="3" name="Product" tableColumnId="3"/>
      <queryTableField id="4" name="Date" tableColumnId="4"/>
      <queryTableField id="5" name="Amount" tableColumnId="5"/>
      <queryTableField id="6" name="Boxes" tableColumnId="6"/>
      <queryTableField id="8" dataBound="0" tableColumnId="8"/>
      <queryTableField id="7" dataBound="0"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3" xr16:uid="{585DC80F-AC87-4F62-92AD-6319459F1426}" autoFormatId="16" applyNumberFormats="0" applyBorderFormats="0" applyFontFormats="0" applyPatternFormats="0" applyAlignmentFormats="0" applyWidthHeightFormats="0">
  <queryTableRefresh nextId="4" unboundColumnsRight="1">
    <queryTableFields count="3">
      <queryTableField id="1" name="Sales person" tableColumnId="1"/>
      <queryTableField id="2" name="Team" tableColumnId="2"/>
      <queryTableField id="3" dataBound="0"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2" xr16:uid="{40AE177F-8C46-4DA5-BA83-F03B432652B8}" autoFormatId="16" applyNumberFormats="0" applyBorderFormats="0" applyFontFormats="0" applyPatternFormats="0" applyAlignmentFormats="0" applyWidthHeightFormats="0">
  <queryTableRefresh nextId="4" unboundColumnsRight="1">
    <queryTableFields count="3">
      <queryTableField id="1" name="Geo" tableColumnId="1"/>
      <queryTableField id="2" name="Region" tableColumnId="2"/>
      <queryTableField id="3" dataBound="0"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1" xr16:uid="{8CDB5AB5-0D86-4273-8977-787E011849D2}" autoFormatId="16" applyNumberFormats="0" applyBorderFormats="0" applyFontFormats="0" applyPatternFormats="0" applyAlignmentFormats="0" applyWidthHeightFormats="0">
  <queryTableRefresh nextId="5">
    <queryTableFields count="2">
      <queryTableField id="1" name="Geo" tableColumnId="1"/>
      <queryTableField id="2" name="Region"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4" xr16:uid="{5317D4A0-CDDC-45B3-9C6B-E208EFCCA5BC}" autoFormatId="16" applyNumberFormats="0" applyBorderFormats="0" applyFontFormats="0" applyPatternFormats="0" applyAlignmentFormats="0" applyWidthHeightFormats="0">
  <queryTableRefresh nextId="4">
    <queryTableFields count="3">
      <queryTableField id="1" name="Product" tableColumnId="1"/>
      <queryTableField id="2" name="Category" tableColumnId="2"/>
      <queryTableField id="3" name="Cost per box"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75A404B1-AECC-48AE-8AC6-95F1385F9B57}" sourceName="[people].[Team]">
  <pivotTables>
    <pivotTable tabId="7" name="PivotTable5"/>
    <pivotTable tabId="8" name="PivotTable7"/>
  </pivotTables>
  <data>
    <olap pivotCacheId="431127614">
      <levels count="2">
        <level uniqueName="[people].[Team].[(All)]" sourceCaption="(All)" count="0"/>
        <level uniqueName="[people].[Team].[Team]" sourceCaption="Team" count="4" crossFilter="none">
          <ranges>
            <range startItem="0">
              <i n="[people].[Team].&amp;[Delish]" c="Delish"/>
              <i n="[people].[Team].&amp;[Jucies]" c="Jucies"/>
              <i n="[people].[Team].&amp;[Tempo]" c="Tempo"/>
              <i n="[people].[Team].&amp;[Yummies]" c="Yummies"/>
            </range>
          </ranges>
        </level>
      </levels>
      <selections count="1">
        <selection n="[people].[Team].[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1" xr10:uid="{2E7D9E39-D1A4-4607-A547-29ACE57194A2}" cache="Slicer_Team" caption="Team" columnCount="4" showCaption="0" level="1" style="SlicerStyleLight6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66511F6-742B-4FCC-B079-21ED2D8A1F26}" name="sales6" displayName="sales6" ref="A1:F9450" tableType="queryTable" totalsRowShown="0">
  <autoFilter ref="A1:F9450" xr:uid="{297E1F5D-6A33-444C-AB33-FB81B83A9E47}"/>
  <tableColumns count="6">
    <tableColumn id="1" xr3:uid="{FAD348D1-A636-4362-BBF3-74AB9228C1E8}" uniqueName="1" name="Sales Person" queryTableFieldId="1" dataDxfId="22"/>
    <tableColumn id="2" xr3:uid="{03F70E28-655A-4F8C-BB7B-E5891DCBD46C}" uniqueName="2" name="Geography" queryTableFieldId="2" dataDxfId="21"/>
    <tableColumn id="3" xr3:uid="{84F0FFA1-58CD-4680-81C8-67E95F73C8B3}" uniqueName="3" name="Product" queryTableFieldId="3" dataDxfId="20"/>
    <tableColumn id="4" xr3:uid="{7BE3ACFC-2D44-4926-ABA0-1782C299E844}" uniqueName="4" name="Date" queryTableFieldId="4" dataDxfId="19"/>
    <tableColumn id="5" xr3:uid="{510531CC-9F01-4906-9B29-6B4E28C7C3CC}" uniqueName="5" name="Revenue" queryTableFieldId="5" dataDxfId="18"/>
    <tableColumn id="6" xr3:uid="{051C9E8E-247D-4ACA-9940-98B911C7B3FB}" uniqueName="6" name="Boxes" queryTableField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7E1F5D-6A33-444C-AB33-FB81B83A9E47}" name="sales" displayName="sales" ref="B6:I9455" tableType="queryTable" totalsRowShown="0">
  <autoFilter ref="B6:I9455" xr:uid="{297E1F5D-6A33-444C-AB33-FB81B83A9E47}"/>
  <tableColumns count="8">
    <tableColumn id="1" xr3:uid="{D00E0DAD-C105-47E0-8F8C-37CBEA43032F}" uniqueName="1" name="Sales Person" queryTableFieldId="1" dataDxfId="17"/>
    <tableColumn id="2" xr3:uid="{A7AFC1F3-C48B-43EB-8AE8-C4CCC91AFBB1}" uniqueName="2" name="Geography" queryTableFieldId="2" dataDxfId="16"/>
    <tableColumn id="3" xr3:uid="{93F0D4EF-36A9-4B71-BC80-513483AE7CEB}" uniqueName="3" name="Product" queryTableFieldId="3" dataDxfId="15"/>
    <tableColumn id="4" xr3:uid="{F302EA92-D323-425A-AE5A-2E4D5BEEDB95}" uniqueName="4" name="Date" queryTableFieldId="4" dataDxfId="14"/>
    <tableColumn id="5" xr3:uid="{C52F3F1A-6479-4428-AD3E-BE2DB1FC035C}" uniqueName="5" name="Revenue" queryTableFieldId="5" dataDxfId="13"/>
    <tableColumn id="6" xr3:uid="{77B716F1-4DB1-4494-B4F6-DA78FFD3C57E}" uniqueName="6" name="Boxes" queryTableFieldId="6"/>
    <tableColumn id="8" xr3:uid="{A567B456-1AA4-4121-84E8-228727E83297}" uniqueName="8" name="Cost" queryTableFieldId="8" dataDxfId="12">
      <calculatedColumnFormula>_xlfn.XLOOKUP(sales[[#This Row],[Product]],products[Product],products[Cost per box])*sales[[#This Row],[Boxes]]</calculatedColumnFormula>
    </tableColumn>
    <tableColumn id="7" xr3:uid="{DAFDEE63-13C1-4B1F-B4DA-929D42D8E891}" uniqueName="7" name="Profit" queryTableFieldId="7" dataDxfId="11">
      <calculatedColumnFormula>sales[[#This Row],[Revenue]]-sales[[#This Row],[Cost]]</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01FB2AC-A554-49B5-A9D3-0E797BA91F9B}" name="people" displayName="people" ref="A1:C26" tableType="queryTable" totalsRowShown="0">
  <autoFilter ref="A1:C26" xr:uid="{601FB2AC-A554-49B5-A9D3-0E797BA91F9B}"/>
  <tableColumns count="3">
    <tableColumn id="1" xr3:uid="{A6A14146-9948-48F6-8943-6273AE5DE0A8}" uniqueName="1" name="Sales person" queryTableFieldId="1" dataDxfId="10"/>
    <tableColumn id="2" xr3:uid="{DB747525-78DE-4ED5-95B8-7345D5781B35}" uniqueName="2" name="Team" queryTableFieldId="2" dataDxfId="9"/>
    <tableColumn id="3" xr3:uid="{42187CD6-1AA0-4AA2-96EE-B53890C20920}" uniqueName="3" name="Email" queryTableFieldId="3" dataDxfId="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3E1F6A3-D547-44F6-B82D-71C12B81D7CD}" name="locations7" displayName="locations7" ref="A1:C7" tableType="queryTable" totalsRowShown="0">
  <autoFilter ref="A1:C7" xr:uid="{678438FE-D0C2-499D-A4E4-FDE8A784759A}"/>
  <tableColumns count="3">
    <tableColumn id="1" xr3:uid="{40EDF787-8951-4A01-BDE5-3388D4EB71F4}" uniqueName="1" name="Geo" queryTableFieldId="1" dataDxfId="7"/>
    <tableColumn id="2" xr3:uid="{6C7C5B82-FAA2-4CF2-95AC-F25A9219C106}" uniqueName="2" name="Region" queryTableFieldId="2" dataDxfId="6"/>
    <tableColumn id="3" xr3:uid="{37FC089B-7512-44A2-86AA-CE39E8A24625}" uniqueName="3" name="SUM OF PROFITS" queryTableFieldId="3" dataDxfId="5">
      <calculatedColumnFormula>SUMIF(sales[Geography],A2,sales[Profit])</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78438FE-D0C2-499D-A4E4-FDE8A784759A}" name="locations" displayName="locations" ref="A1:B7" tableType="queryTable" totalsRowShown="0">
  <autoFilter ref="A1:B7" xr:uid="{678438FE-D0C2-499D-A4E4-FDE8A784759A}"/>
  <tableColumns count="2">
    <tableColumn id="1" xr3:uid="{7EF8F7C3-E64B-4E68-B266-9B85DEB3B2F7}" uniqueName="1" name="Geo" queryTableFieldId="1" dataDxfId="4"/>
    <tableColumn id="2" xr3:uid="{6A168757-0345-4FC1-B8BA-E1C0FE6686A8}" uniqueName="2" name="Region" queryTableFieldId="2" dataDxfId="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3E656D-3744-4D13-9603-900DCC9886CF}" name="products" displayName="products" ref="A1:C23" tableType="queryTable" totalsRowShown="0">
  <autoFilter ref="A1:C23" xr:uid="{FC3E656D-3744-4D13-9603-900DCC9886CF}"/>
  <tableColumns count="3">
    <tableColumn id="1" xr3:uid="{8741C74D-2C41-4DD0-B7BB-685FAE40D368}" uniqueName="1" name="Product" queryTableFieldId="1" dataDxfId="2"/>
    <tableColumn id="2" xr3:uid="{CD94FA83-667C-4ED9-B7EC-94C4EDE09715}" uniqueName="2" name="Category" queryTableFieldId="2" dataDxfId="1"/>
    <tableColumn id="3" xr3:uid="{FEF49FED-31C4-4F60-9547-0309ED0C4B2B}" uniqueName="3" name="Cost per box" queryTableFieldId="3" dataDxfId="0" dataCellStyle="Currenc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3.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8" Type="http://schemas.openxmlformats.org/officeDocument/2006/relationships/hyperlink" Target="mailto:husein.a@delish.org" TargetMode="External"/><Relationship Id="rId13" Type="http://schemas.openxmlformats.org/officeDocument/2006/relationships/hyperlink" Target="mailto:andria.k@delish.org" TargetMode="External"/><Relationship Id="rId18" Type="http://schemas.openxmlformats.org/officeDocument/2006/relationships/hyperlink" Target="mailto:marney.b@jucies.org" TargetMode="External"/><Relationship Id="rId26" Type="http://schemas.openxmlformats.org/officeDocument/2006/relationships/hyperlink" Target="mailto:hrsupport@delish.org" TargetMode="External"/><Relationship Id="rId3" Type="http://schemas.openxmlformats.org/officeDocument/2006/relationships/hyperlink" Target="mailto:gunar.c@yummies.org" TargetMode="External"/><Relationship Id="rId21" Type="http://schemas.openxmlformats.org/officeDocument/2006/relationships/hyperlink" Target="mailto:camilla.c@tempo.org" TargetMode="External"/><Relationship Id="rId7" Type="http://schemas.openxmlformats.org/officeDocument/2006/relationships/hyperlink" Target="mailto:brien.b@delish.org" TargetMode="External"/><Relationship Id="rId12" Type="http://schemas.openxmlformats.org/officeDocument/2006/relationships/hyperlink" Target="mailto:gigi.b@yummies.org" TargetMode="External"/><Relationship Id="rId17" Type="http://schemas.openxmlformats.org/officeDocument/2006/relationships/hyperlink" Target="mailto:kelci.w@jucies.org" TargetMode="External"/><Relationship Id="rId25" Type="http://schemas.openxmlformats.org/officeDocument/2006/relationships/hyperlink" Target="mailto:roddy.s@tempo.org" TargetMode="External"/><Relationship Id="rId2" Type="http://schemas.openxmlformats.org/officeDocument/2006/relationships/hyperlink" Target="mailto:dennison.c@yummies.org" TargetMode="External"/><Relationship Id="rId16" Type="http://schemas.openxmlformats.org/officeDocument/2006/relationships/hyperlink" Target="mailto:dotty.s@jucies.org" TargetMode="External"/><Relationship Id="rId20" Type="http://schemas.openxmlformats.org/officeDocument/2006/relationships/hyperlink" Target="mailto:madelene.u@jucies.org" TargetMode="External"/><Relationship Id="rId29" Type="http://schemas.openxmlformats.org/officeDocument/2006/relationships/hyperlink" Target="mailto:hrsupport@yummies.org" TargetMode="External"/><Relationship Id="rId1" Type="http://schemas.openxmlformats.org/officeDocument/2006/relationships/hyperlink" Target="mailto:barr.f@yummies.org" TargetMode="External"/><Relationship Id="rId6" Type="http://schemas.openxmlformats.org/officeDocument/2006/relationships/hyperlink" Target="mailto:ches.b@delish.org" TargetMode="External"/><Relationship Id="rId11" Type="http://schemas.openxmlformats.org/officeDocument/2006/relationships/hyperlink" Target="mailto:wilone.k@yummies.org" TargetMode="External"/><Relationship Id="rId24" Type="http://schemas.openxmlformats.org/officeDocument/2006/relationships/hyperlink" Target="mailto:van.t@tempo.org" TargetMode="External"/><Relationship Id="rId5" Type="http://schemas.openxmlformats.org/officeDocument/2006/relationships/hyperlink" Target="mailto:kaine.p@delish.org" TargetMode="External"/><Relationship Id="rId15" Type="http://schemas.openxmlformats.org/officeDocument/2006/relationships/hyperlink" Target="mailto:jan.m@yummies.org" TargetMode="External"/><Relationship Id="rId23" Type="http://schemas.openxmlformats.org/officeDocument/2006/relationships/hyperlink" Target="mailto:mallorie.w@tempo.org" TargetMode="External"/><Relationship Id="rId28" Type="http://schemas.openxmlformats.org/officeDocument/2006/relationships/hyperlink" Target="mailto:hrsupport@tempo.org" TargetMode="External"/><Relationship Id="rId10" Type="http://schemas.openxmlformats.org/officeDocument/2006/relationships/hyperlink" Target="mailto:oby.s@jucies.org" TargetMode="External"/><Relationship Id="rId19" Type="http://schemas.openxmlformats.org/officeDocument/2006/relationships/hyperlink" Target="mailto:rafaelita.b@jucies.org" TargetMode="External"/><Relationship Id="rId4" Type="http://schemas.openxmlformats.org/officeDocument/2006/relationships/hyperlink" Target="mailto:curtice.a@delish.org" TargetMode="External"/><Relationship Id="rId9" Type="http://schemas.openxmlformats.org/officeDocument/2006/relationships/hyperlink" Target="mailto:beverie.m@jucies.org" TargetMode="External"/><Relationship Id="rId14" Type="http://schemas.openxmlformats.org/officeDocument/2006/relationships/hyperlink" Target="mailto:karlen.c@delish.org" TargetMode="External"/><Relationship Id="rId22" Type="http://schemas.openxmlformats.org/officeDocument/2006/relationships/hyperlink" Target="mailto:jehu.r@tempo.org" TargetMode="External"/><Relationship Id="rId27" Type="http://schemas.openxmlformats.org/officeDocument/2006/relationships/hyperlink" Target="mailto:hrsupport@jucies.org" TargetMode="External"/><Relationship Id="rId30"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8" Type="http://schemas.openxmlformats.org/officeDocument/2006/relationships/hyperlink" Target="mailto:husein.a@delish.org" TargetMode="External"/><Relationship Id="rId13" Type="http://schemas.openxmlformats.org/officeDocument/2006/relationships/hyperlink" Target="mailto:andria.k@delish.org" TargetMode="External"/><Relationship Id="rId18" Type="http://schemas.openxmlformats.org/officeDocument/2006/relationships/hyperlink" Target="mailto:marney.b@jucies.org" TargetMode="External"/><Relationship Id="rId26" Type="http://schemas.openxmlformats.org/officeDocument/2006/relationships/table" Target="../tables/table3.xml"/><Relationship Id="rId3" Type="http://schemas.openxmlformats.org/officeDocument/2006/relationships/hyperlink" Target="mailto:gunar.c@yummies.org" TargetMode="External"/><Relationship Id="rId21" Type="http://schemas.openxmlformats.org/officeDocument/2006/relationships/hyperlink" Target="mailto:camilla.c@tempo.org" TargetMode="External"/><Relationship Id="rId7" Type="http://schemas.openxmlformats.org/officeDocument/2006/relationships/hyperlink" Target="mailto:brien.b@delish.org" TargetMode="External"/><Relationship Id="rId12" Type="http://schemas.openxmlformats.org/officeDocument/2006/relationships/hyperlink" Target="mailto:gigi.b@yummies.org" TargetMode="External"/><Relationship Id="rId17" Type="http://schemas.openxmlformats.org/officeDocument/2006/relationships/hyperlink" Target="mailto:kelci.w@jucies.org" TargetMode="External"/><Relationship Id="rId25" Type="http://schemas.openxmlformats.org/officeDocument/2006/relationships/hyperlink" Target="mailto:roddy.s@tempo.org" TargetMode="External"/><Relationship Id="rId2" Type="http://schemas.openxmlformats.org/officeDocument/2006/relationships/hyperlink" Target="mailto:dennison.c@yummies.org" TargetMode="External"/><Relationship Id="rId16" Type="http://schemas.openxmlformats.org/officeDocument/2006/relationships/hyperlink" Target="mailto:dotty.s@jucies.org" TargetMode="External"/><Relationship Id="rId20" Type="http://schemas.openxmlformats.org/officeDocument/2006/relationships/hyperlink" Target="mailto:madelene.u@jucies.org" TargetMode="External"/><Relationship Id="rId1" Type="http://schemas.openxmlformats.org/officeDocument/2006/relationships/hyperlink" Target="mailto:barr.f@yummies.org" TargetMode="External"/><Relationship Id="rId6" Type="http://schemas.openxmlformats.org/officeDocument/2006/relationships/hyperlink" Target="mailto:ches.b@delish.org" TargetMode="External"/><Relationship Id="rId11" Type="http://schemas.openxmlformats.org/officeDocument/2006/relationships/hyperlink" Target="mailto:wilone.k@yummies.org" TargetMode="External"/><Relationship Id="rId24" Type="http://schemas.openxmlformats.org/officeDocument/2006/relationships/hyperlink" Target="mailto:van.t@tempo.org" TargetMode="External"/><Relationship Id="rId5" Type="http://schemas.openxmlformats.org/officeDocument/2006/relationships/hyperlink" Target="mailto:kaine.p@delish.org" TargetMode="External"/><Relationship Id="rId15" Type="http://schemas.openxmlformats.org/officeDocument/2006/relationships/hyperlink" Target="mailto:jan.m@yummies.org" TargetMode="External"/><Relationship Id="rId23" Type="http://schemas.openxmlformats.org/officeDocument/2006/relationships/hyperlink" Target="mailto:mallorie.w@tempo.org" TargetMode="External"/><Relationship Id="rId10" Type="http://schemas.openxmlformats.org/officeDocument/2006/relationships/hyperlink" Target="mailto:oby.s@jucies.org" TargetMode="External"/><Relationship Id="rId19" Type="http://schemas.openxmlformats.org/officeDocument/2006/relationships/hyperlink" Target="mailto:rafaelita.b@jucies.org" TargetMode="External"/><Relationship Id="rId4" Type="http://schemas.openxmlformats.org/officeDocument/2006/relationships/hyperlink" Target="mailto:curtice.a@delish.org" TargetMode="External"/><Relationship Id="rId9" Type="http://schemas.openxmlformats.org/officeDocument/2006/relationships/hyperlink" Target="mailto:beverie.m@jucies.org" TargetMode="External"/><Relationship Id="rId14" Type="http://schemas.openxmlformats.org/officeDocument/2006/relationships/hyperlink" Target="mailto:karlen.c@delish.org" TargetMode="External"/><Relationship Id="rId22" Type="http://schemas.openxmlformats.org/officeDocument/2006/relationships/hyperlink" Target="mailto:jehu.r@tempo.org" TargetMode="Externa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7313E-DDEA-4C84-B156-FAA0F2E34A82}">
  <sheetPr>
    <pageSetUpPr fitToPage="1"/>
  </sheetPr>
  <dimension ref="A1:Q80"/>
  <sheetViews>
    <sheetView showGridLines="0" tabSelected="1" topLeftCell="A30" workbookViewId="0">
      <selection activeCell="X60" sqref="X60"/>
    </sheetView>
  </sheetViews>
  <sheetFormatPr defaultRowHeight="15" x14ac:dyDescent="0.25"/>
  <cols>
    <col min="1" max="1" width="9.140625" style="17" customWidth="1"/>
    <col min="2" max="2" width="9.140625" style="17"/>
    <col min="13" max="13" width="19.85546875" bestFit="1" customWidth="1"/>
    <col min="14" max="14" width="15.5703125" bestFit="1" customWidth="1"/>
    <col min="15" max="15" width="12.28515625" bestFit="1" customWidth="1"/>
  </cols>
  <sheetData>
    <row r="1" spans="3:17" ht="15" customHeight="1" x14ac:dyDescent="0.55000000000000004">
      <c r="C1" s="16"/>
      <c r="D1" s="46" t="s">
        <v>92</v>
      </c>
      <c r="E1" s="46"/>
      <c r="F1" s="46"/>
      <c r="G1" s="46"/>
      <c r="H1" s="46"/>
      <c r="I1" s="46"/>
      <c r="J1" s="46"/>
      <c r="K1" s="46"/>
      <c r="L1" s="46"/>
      <c r="M1" s="47">
        <v>100000000</v>
      </c>
      <c r="N1" s="47"/>
      <c r="O1" s="47"/>
      <c r="P1" s="30"/>
      <c r="Q1" s="14"/>
    </row>
    <row r="2" spans="3:17" ht="15" customHeight="1" x14ac:dyDescent="0.55000000000000004">
      <c r="C2" s="16"/>
      <c r="D2" s="46"/>
      <c r="E2" s="46"/>
      <c r="F2" s="46"/>
      <c r="G2" s="46"/>
      <c r="H2" s="46"/>
      <c r="I2" s="46"/>
      <c r="J2" s="46"/>
      <c r="K2" s="46"/>
      <c r="L2" s="46"/>
      <c r="M2" s="47"/>
      <c r="N2" s="47"/>
      <c r="O2" s="47"/>
      <c r="P2" s="30"/>
      <c r="Q2" s="14"/>
    </row>
    <row r="3" spans="3:17" ht="15" customHeight="1" x14ac:dyDescent="0.55000000000000004">
      <c r="C3" s="16"/>
      <c r="D3" s="46"/>
      <c r="E3" s="46"/>
      <c r="F3" s="46"/>
      <c r="G3" s="46"/>
      <c r="H3" s="46"/>
      <c r="I3" s="46"/>
      <c r="J3" s="46"/>
      <c r="K3" s="46"/>
      <c r="L3" s="46"/>
      <c r="M3" s="47"/>
      <c r="N3" s="47"/>
      <c r="O3" s="47"/>
      <c r="P3" s="30"/>
      <c r="Q3" s="14"/>
    </row>
    <row r="4" spans="3:17" ht="15" customHeight="1" x14ac:dyDescent="0.55000000000000004">
      <c r="C4" s="16"/>
      <c r="D4" s="46"/>
      <c r="E4" s="46"/>
      <c r="F4" s="46"/>
      <c r="G4" s="46"/>
      <c r="H4" s="46"/>
      <c r="I4" s="46"/>
      <c r="J4" s="46"/>
      <c r="K4" s="46"/>
      <c r="L4" s="46"/>
      <c r="M4" s="47"/>
      <c r="N4" s="47"/>
      <c r="O4" s="47"/>
      <c r="P4" s="30"/>
      <c r="Q4" s="14"/>
    </row>
    <row r="5" spans="3:17" ht="15" customHeight="1" x14ac:dyDescent="0.55000000000000004">
      <c r="C5" s="16"/>
      <c r="D5" s="46"/>
      <c r="E5" s="46"/>
      <c r="F5" s="46"/>
      <c r="G5" s="46"/>
      <c r="H5" s="46"/>
      <c r="I5" s="46"/>
      <c r="J5" s="46"/>
      <c r="K5" s="46"/>
      <c r="L5" s="46"/>
      <c r="M5" s="47"/>
      <c r="N5" s="47"/>
      <c r="O5" s="47"/>
      <c r="P5" s="30"/>
      <c r="Q5" s="14"/>
    </row>
    <row r="6" spans="3:17" ht="106.5" customHeight="1" x14ac:dyDescent="0.7">
      <c r="C6" s="16"/>
      <c r="D6" s="28"/>
      <c r="E6" s="28"/>
      <c r="F6" s="28"/>
      <c r="G6" s="28"/>
      <c r="H6" s="28"/>
      <c r="I6" s="28"/>
      <c r="J6" s="28"/>
      <c r="K6" s="28"/>
      <c r="L6" s="28"/>
      <c r="M6" s="29"/>
      <c r="N6" s="29"/>
      <c r="O6" s="29"/>
      <c r="P6" s="30"/>
      <c r="Q6" s="14"/>
    </row>
    <row r="7" spans="3:17" x14ac:dyDescent="0.25">
      <c r="C7" s="16"/>
      <c r="D7" s="16"/>
      <c r="E7" s="16"/>
      <c r="F7" s="16"/>
      <c r="G7" s="16"/>
      <c r="H7" s="16"/>
      <c r="I7" s="16"/>
      <c r="J7" s="16"/>
      <c r="K7" s="16"/>
      <c r="L7" s="16"/>
      <c r="M7" s="16"/>
      <c r="N7" s="16"/>
      <c r="O7" s="16"/>
      <c r="P7" s="16"/>
    </row>
    <row r="8" spans="3:17" x14ac:dyDescent="0.25">
      <c r="C8" s="16"/>
      <c r="D8" s="16"/>
      <c r="E8" s="16"/>
      <c r="F8" s="16"/>
      <c r="G8" s="16"/>
      <c r="H8" s="16"/>
      <c r="I8" s="16"/>
      <c r="J8" s="16"/>
      <c r="K8" s="16"/>
      <c r="L8" s="16"/>
      <c r="M8" s="16"/>
      <c r="N8" s="16"/>
      <c r="O8" s="16"/>
      <c r="P8" s="16"/>
    </row>
    <row r="9" spans="3:17" x14ac:dyDescent="0.25">
      <c r="C9" s="16"/>
      <c r="D9" s="16"/>
      <c r="E9" s="16"/>
      <c r="F9" s="16"/>
      <c r="G9" s="16"/>
      <c r="H9" s="16"/>
      <c r="I9" s="16"/>
      <c r="J9" s="16"/>
      <c r="K9" s="16"/>
      <c r="L9" s="16"/>
      <c r="M9" s="16"/>
      <c r="N9" s="16"/>
      <c r="O9" s="16"/>
      <c r="P9" s="16"/>
    </row>
    <row r="10" spans="3:17" x14ac:dyDescent="0.25">
      <c r="C10" s="16"/>
      <c r="D10" s="16"/>
      <c r="E10" s="16"/>
      <c r="F10" s="16"/>
      <c r="G10" s="16"/>
      <c r="H10" s="16"/>
      <c r="I10" s="16"/>
      <c r="J10" s="16"/>
      <c r="K10" s="16"/>
      <c r="L10" s="16"/>
      <c r="M10" s="16"/>
      <c r="N10" s="16"/>
      <c r="O10" s="16"/>
      <c r="P10" s="16"/>
    </row>
    <row r="11" spans="3:17" x14ac:dyDescent="0.25">
      <c r="C11" s="16"/>
      <c r="D11" s="16"/>
      <c r="E11" s="16"/>
      <c r="F11" s="16"/>
      <c r="G11" s="16"/>
      <c r="H11" s="16"/>
      <c r="I11" s="16"/>
      <c r="J11" s="16"/>
      <c r="K11" s="16"/>
      <c r="L11" s="16"/>
      <c r="M11" s="16"/>
      <c r="N11" s="16"/>
      <c r="O11" s="16"/>
      <c r="P11" s="16"/>
    </row>
    <row r="12" spans="3:17" x14ac:dyDescent="0.25">
      <c r="C12" s="16"/>
      <c r="D12" s="16"/>
      <c r="E12" s="16"/>
      <c r="F12" s="16"/>
      <c r="G12" s="16"/>
      <c r="H12" s="16"/>
      <c r="I12" s="16"/>
      <c r="J12" s="16"/>
      <c r="K12" s="16"/>
      <c r="L12" s="16"/>
      <c r="M12" s="16"/>
      <c r="N12" s="16"/>
      <c r="O12" s="16"/>
      <c r="P12" s="16"/>
    </row>
    <row r="13" spans="3:17" x14ac:dyDescent="0.25">
      <c r="C13" s="16"/>
      <c r="D13" s="16"/>
      <c r="E13" s="16"/>
      <c r="F13" s="16"/>
      <c r="G13" s="16"/>
      <c r="H13" s="16"/>
      <c r="I13" s="16"/>
      <c r="J13" s="16"/>
      <c r="K13" s="16"/>
      <c r="L13" s="16"/>
      <c r="M13" s="16"/>
      <c r="N13" s="16"/>
      <c r="O13" s="16"/>
      <c r="P13" s="16"/>
    </row>
    <row r="14" spans="3:17" x14ac:dyDescent="0.25">
      <c r="C14" s="16"/>
      <c r="D14" s="16"/>
      <c r="E14" s="16"/>
      <c r="F14" s="16"/>
      <c r="G14" s="16"/>
      <c r="H14" s="16"/>
      <c r="I14" s="16"/>
      <c r="J14" s="16"/>
      <c r="K14" s="16"/>
      <c r="L14" s="16"/>
      <c r="M14" s="16"/>
      <c r="N14" s="16"/>
      <c r="O14" s="16"/>
      <c r="P14" s="16"/>
    </row>
    <row r="15" spans="3:17" x14ac:dyDescent="0.25">
      <c r="C15" s="16"/>
      <c r="D15" s="16"/>
      <c r="E15" s="16"/>
      <c r="F15" s="16"/>
      <c r="G15" s="16"/>
      <c r="H15" s="16"/>
      <c r="I15" s="16"/>
      <c r="J15" s="16"/>
      <c r="K15" s="16"/>
      <c r="L15" s="16"/>
      <c r="M15" s="16"/>
      <c r="N15" s="16"/>
      <c r="O15" s="16"/>
      <c r="P15" s="16"/>
    </row>
    <row r="16" spans="3:17" x14ac:dyDescent="0.25">
      <c r="C16" s="16"/>
      <c r="D16" s="16"/>
      <c r="E16" s="16"/>
      <c r="F16" s="16"/>
      <c r="G16" s="16"/>
      <c r="H16" s="16"/>
      <c r="I16" s="16"/>
      <c r="J16" s="16"/>
      <c r="K16" s="16"/>
      <c r="L16" s="16"/>
      <c r="M16" s="16"/>
      <c r="N16" s="16"/>
      <c r="O16" s="16"/>
      <c r="P16" s="16"/>
    </row>
    <row r="17" spans="3:16" x14ac:dyDescent="0.25">
      <c r="C17" s="16"/>
      <c r="D17" s="16"/>
      <c r="E17" s="16"/>
      <c r="F17" s="16"/>
      <c r="G17" s="16"/>
      <c r="H17" s="16"/>
      <c r="I17" s="16"/>
      <c r="J17" s="16"/>
      <c r="K17" s="16"/>
      <c r="L17" s="16"/>
      <c r="M17" s="16"/>
      <c r="N17" s="16"/>
      <c r="O17" s="16"/>
      <c r="P17" s="16"/>
    </row>
    <row r="18" spans="3:16" x14ac:dyDescent="0.25">
      <c r="C18" s="16"/>
      <c r="D18" s="16"/>
      <c r="E18" s="16"/>
      <c r="F18" s="16"/>
      <c r="G18" s="16"/>
      <c r="H18" s="16"/>
      <c r="I18" s="16"/>
      <c r="J18" s="16"/>
      <c r="K18" s="16"/>
      <c r="L18" s="16"/>
      <c r="M18" s="16"/>
      <c r="N18" s="16"/>
      <c r="O18" s="16"/>
      <c r="P18" s="16"/>
    </row>
    <row r="19" spans="3:16" x14ac:dyDescent="0.25">
      <c r="C19" s="16"/>
      <c r="D19" s="16"/>
      <c r="E19" s="16"/>
      <c r="F19" s="16"/>
      <c r="G19" s="16"/>
      <c r="H19" s="16"/>
      <c r="I19" s="16"/>
      <c r="J19" s="16"/>
      <c r="K19" s="16"/>
      <c r="L19" s="16"/>
      <c r="M19" s="16"/>
      <c r="N19" s="16"/>
      <c r="O19" s="16"/>
      <c r="P19" s="16"/>
    </row>
    <row r="20" spans="3:16" x14ac:dyDescent="0.25">
      <c r="C20" s="16"/>
      <c r="D20" s="16"/>
      <c r="E20" s="16"/>
      <c r="F20" s="16"/>
      <c r="G20" s="16"/>
      <c r="H20" s="16"/>
      <c r="I20" s="16"/>
      <c r="J20" s="16"/>
      <c r="K20" s="16"/>
      <c r="L20" s="16"/>
      <c r="M20" s="16"/>
      <c r="N20" s="16"/>
      <c r="O20" s="16"/>
      <c r="P20" s="16"/>
    </row>
    <row r="21" spans="3:16" x14ac:dyDescent="0.25">
      <c r="C21" s="16"/>
      <c r="D21" s="16"/>
      <c r="E21" s="16"/>
      <c r="F21" s="16"/>
      <c r="G21" s="16"/>
      <c r="H21" s="16"/>
      <c r="I21" s="16"/>
      <c r="J21" s="16"/>
      <c r="K21" s="16"/>
      <c r="L21" s="16"/>
      <c r="M21" s="16"/>
      <c r="N21" s="16"/>
      <c r="O21" s="16"/>
      <c r="P21" s="16"/>
    </row>
    <row r="22" spans="3:16" x14ac:dyDescent="0.25">
      <c r="C22" s="16"/>
      <c r="D22" s="16"/>
      <c r="E22" s="16"/>
      <c r="F22" s="16"/>
      <c r="G22" s="16"/>
      <c r="H22" s="16"/>
      <c r="I22" s="16"/>
      <c r="J22" s="16"/>
      <c r="K22" s="16"/>
      <c r="L22" s="16"/>
      <c r="M22" s="16"/>
      <c r="N22" s="16"/>
      <c r="O22" s="16"/>
      <c r="P22" s="16"/>
    </row>
    <row r="23" spans="3:16" x14ac:dyDescent="0.25">
      <c r="C23" s="16"/>
      <c r="D23" s="16"/>
      <c r="E23" s="16"/>
      <c r="F23" s="16"/>
      <c r="G23" s="16"/>
      <c r="H23" s="16"/>
      <c r="I23" s="16"/>
      <c r="J23" s="16"/>
      <c r="K23" s="16"/>
      <c r="L23" s="16"/>
      <c r="M23" s="16" t="s">
        <v>69</v>
      </c>
      <c r="N23" s="16" t="s" vm="1">
        <v>103</v>
      </c>
      <c r="O23" s="16"/>
      <c r="P23" s="16"/>
    </row>
    <row r="24" spans="3:16" x14ac:dyDescent="0.25">
      <c r="C24" s="16"/>
      <c r="D24" s="16"/>
      <c r="E24" s="16"/>
      <c r="F24" s="16"/>
      <c r="G24" s="16"/>
      <c r="H24" s="16"/>
      <c r="I24" s="16"/>
      <c r="J24" s="16"/>
      <c r="K24" s="16"/>
      <c r="L24" s="16"/>
      <c r="M24" s="16"/>
      <c r="N24" s="16"/>
      <c r="O24" s="16"/>
      <c r="P24" s="16"/>
    </row>
    <row r="25" spans="3:16" x14ac:dyDescent="0.25">
      <c r="C25" s="16"/>
      <c r="D25" s="16"/>
      <c r="E25" s="16"/>
      <c r="F25" s="16"/>
      <c r="G25" s="16"/>
      <c r="H25" s="16"/>
      <c r="I25" s="16"/>
      <c r="J25" s="16"/>
      <c r="K25" s="16"/>
      <c r="L25" s="16"/>
      <c r="M25" s="20" t="s">
        <v>0</v>
      </c>
      <c r="N25" s="20" t="s">
        <v>104</v>
      </c>
      <c r="O25" s="20" t="s">
        <v>93</v>
      </c>
      <c r="P25" s="16"/>
    </row>
    <row r="26" spans="3:16" x14ac:dyDescent="0.25">
      <c r="C26" s="16"/>
      <c r="D26" s="16"/>
      <c r="E26" s="16"/>
      <c r="F26" s="16"/>
      <c r="G26" s="16"/>
      <c r="H26" s="16"/>
      <c r="I26" s="16"/>
      <c r="J26" s="16"/>
      <c r="K26" s="16"/>
      <c r="L26" s="16"/>
      <c r="M26" s="21" t="s">
        <v>25</v>
      </c>
      <c r="N26" s="22">
        <v>4.4504097210354782E-2</v>
      </c>
      <c r="O26" s="23">
        <v>1183743.3199999991</v>
      </c>
      <c r="P26" s="16"/>
    </row>
    <row r="27" spans="3:16" x14ac:dyDescent="0.25">
      <c r="C27" s="16"/>
      <c r="D27" s="16"/>
      <c r="E27" s="16"/>
      <c r="F27" s="16"/>
      <c r="G27" s="16"/>
      <c r="H27" s="16"/>
      <c r="I27" s="16"/>
      <c r="J27" s="16"/>
      <c r="K27" s="16"/>
      <c r="L27" s="16"/>
      <c r="M27" s="21" t="s">
        <v>29</v>
      </c>
      <c r="N27" s="22">
        <v>4.1258432963076706E-2</v>
      </c>
      <c r="O27" s="23">
        <v>1097413.4399999995</v>
      </c>
      <c r="P27" s="16"/>
    </row>
    <row r="28" spans="3:16" x14ac:dyDescent="0.25">
      <c r="C28" s="16"/>
      <c r="D28" s="16"/>
      <c r="E28" s="16"/>
      <c r="F28" s="16"/>
      <c r="G28" s="16"/>
      <c r="H28" s="16"/>
      <c r="I28" s="16"/>
      <c r="J28" s="16"/>
      <c r="K28" s="16"/>
      <c r="L28" s="16"/>
      <c r="M28" s="21" t="s">
        <v>41</v>
      </c>
      <c r="N28" s="22">
        <v>4.6345005716388658E-2</v>
      </c>
      <c r="O28" s="23">
        <v>1232708.7699999996</v>
      </c>
      <c r="P28" s="16"/>
    </row>
    <row r="29" spans="3:16" x14ac:dyDescent="0.25">
      <c r="C29" s="16"/>
      <c r="D29" s="16"/>
      <c r="E29" s="16"/>
      <c r="F29" s="16"/>
      <c r="G29" s="16"/>
      <c r="H29" s="16"/>
      <c r="I29" s="16"/>
      <c r="J29" s="16"/>
      <c r="K29" s="16"/>
      <c r="L29" s="16"/>
      <c r="M29" s="21" t="s">
        <v>18</v>
      </c>
      <c r="N29" s="22">
        <v>4.4720885551377272E-2</v>
      </c>
      <c r="O29" s="23">
        <v>1189509.5700000003</v>
      </c>
      <c r="P29" s="16"/>
    </row>
    <row r="30" spans="3:16" x14ac:dyDescent="0.25">
      <c r="C30" s="16"/>
      <c r="D30" s="16"/>
      <c r="E30" s="16"/>
      <c r="F30" s="16"/>
      <c r="G30" s="16"/>
      <c r="H30" s="16"/>
      <c r="I30" s="16"/>
      <c r="J30" s="16"/>
      <c r="K30" s="16"/>
      <c r="L30" s="16"/>
      <c r="M30" s="21" t="s">
        <v>54</v>
      </c>
      <c r="N30" s="22">
        <v>2.4884302886801192E-2</v>
      </c>
      <c r="O30" s="23">
        <v>661885.73999999987</v>
      </c>
      <c r="P30" s="16"/>
    </row>
    <row r="31" spans="3:16" x14ac:dyDescent="0.25">
      <c r="C31" s="16"/>
      <c r="D31" s="16"/>
      <c r="E31" s="16"/>
      <c r="F31" s="16"/>
      <c r="G31" s="16"/>
      <c r="H31" s="16"/>
      <c r="I31" s="16"/>
      <c r="J31" s="16"/>
      <c r="K31" s="16"/>
      <c r="L31" s="16"/>
      <c r="M31" s="21" t="s">
        <v>33</v>
      </c>
      <c r="N31" s="22">
        <v>4.2667647222311277E-2</v>
      </c>
      <c r="O31" s="23">
        <v>1134896.4599999995</v>
      </c>
      <c r="P31" s="16"/>
    </row>
    <row r="32" spans="3:16" x14ac:dyDescent="0.25">
      <c r="C32" s="16"/>
      <c r="D32" s="16"/>
      <c r="E32" s="16"/>
      <c r="F32" s="16"/>
      <c r="G32" s="16"/>
      <c r="H32" s="16"/>
      <c r="I32" s="16"/>
      <c r="J32" s="16"/>
      <c r="K32" s="16"/>
      <c r="L32" s="16"/>
      <c r="M32" s="21" t="s">
        <v>37</v>
      </c>
      <c r="N32" s="22">
        <v>4.0632812169712804E-2</v>
      </c>
      <c r="O32" s="23">
        <v>1080772.8500000003</v>
      </c>
      <c r="P32" s="16"/>
    </row>
    <row r="33" spans="3:16" x14ac:dyDescent="0.25">
      <c r="C33" s="16"/>
      <c r="D33" s="16"/>
      <c r="E33" s="16"/>
      <c r="F33" s="16"/>
      <c r="G33" s="16"/>
      <c r="H33" s="16"/>
      <c r="I33" s="16"/>
      <c r="J33" s="16"/>
      <c r="K33" s="16"/>
      <c r="L33" s="16"/>
      <c r="M33" s="21" t="s">
        <v>5</v>
      </c>
      <c r="N33" s="22">
        <v>4.2415721969841017E-2</v>
      </c>
      <c r="O33" s="23">
        <v>1128195.6200000006</v>
      </c>
      <c r="P33" s="16"/>
    </row>
    <row r="34" spans="3:16" x14ac:dyDescent="0.25">
      <c r="C34" s="16"/>
      <c r="D34" s="16"/>
      <c r="E34" s="16"/>
      <c r="F34" s="16"/>
      <c r="G34" s="16"/>
      <c r="H34" s="16"/>
      <c r="I34" s="16"/>
      <c r="J34" s="16"/>
      <c r="K34" s="16"/>
      <c r="L34" s="16"/>
      <c r="M34" s="21" t="s">
        <v>34</v>
      </c>
      <c r="N34" s="22">
        <v>4.5392981855065059E-2</v>
      </c>
      <c r="O34" s="23">
        <v>1207386.3399999992</v>
      </c>
      <c r="P34" s="16"/>
    </row>
    <row r="35" spans="3:16" x14ac:dyDescent="0.25">
      <c r="C35" s="16"/>
      <c r="D35" s="16"/>
      <c r="E35" s="16"/>
      <c r="F35" s="16"/>
      <c r="G35" s="16"/>
      <c r="H35" s="16"/>
      <c r="I35" s="16"/>
      <c r="J35" s="16"/>
      <c r="K35" s="16"/>
      <c r="L35" s="16"/>
      <c r="M35" s="21" t="s">
        <v>10</v>
      </c>
      <c r="N35" s="22">
        <v>4.3480191918164636E-2</v>
      </c>
      <c r="O35" s="23">
        <v>1156508.95</v>
      </c>
      <c r="P35" s="16"/>
    </row>
    <row r="36" spans="3:16" x14ac:dyDescent="0.25">
      <c r="C36" s="16"/>
      <c r="D36" s="16"/>
      <c r="E36" s="16"/>
      <c r="F36" s="16"/>
      <c r="G36" s="16"/>
      <c r="H36" s="16"/>
      <c r="I36" s="16"/>
      <c r="J36" s="16"/>
      <c r="K36" s="16"/>
      <c r="L36" s="16"/>
      <c r="M36" s="21" t="s">
        <v>51</v>
      </c>
      <c r="N36" s="22">
        <v>4.747452551362407E-2</v>
      </c>
      <c r="O36" s="23">
        <v>1262752.3300000005</v>
      </c>
      <c r="P36" s="16"/>
    </row>
    <row r="37" spans="3:16" x14ac:dyDescent="0.25">
      <c r="C37" s="16"/>
      <c r="D37" s="16"/>
      <c r="E37" s="16"/>
      <c r="F37" s="16"/>
      <c r="G37" s="16"/>
      <c r="H37" s="16"/>
      <c r="I37" s="16"/>
      <c r="J37" s="16"/>
      <c r="K37" s="16"/>
      <c r="L37" s="16"/>
      <c r="M37" s="21" t="s">
        <v>32</v>
      </c>
      <c r="N37" s="22">
        <v>4.4194872538888569E-2</v>
      </c>
      <c r="O37" s="23">
        <v>1175518.4000000006</v>
      </c>
      <c r="P37" s="16"/>
    </row>
    <row r="38" spans="3:16" x14ac:dyDescent="0.25">
      <c r="C38" s="16"/>
      <c r="D38" s="16"/>
      <c r="E38" s="16"/>
      <c r="F38" s="16"/>
      <c r="G38" s="16"/>
      <c r="H38" s="16"/>
      <c r="I38" s="16"/>
      <c r="J38" s="16"/>
      <c r="K38" s="16"/>
      <c r="L38" s="16"/>
      <c r="M38" s="21" t="s">
        <v>20</v>
      </c>
      <c r="N38" s="22">
        <v>4.6864476260704065E-2</v>
      </c>
      <c r="O38" s="23">
        <v>1246525.9200000011</v>
      </c>
      <c r="P38" s="16"/>
    </row>
    <row r="39" spans="3:16" ht="15" customHeight="1" x14ac:dyDescent="0.25">
      <c r="C39" s="16"/>
      <c r="D39" s="18"/>
      <c r="E39" s="19"/>
      <c r="F39" s="19"/>
      <c r="G39" s="19"/>
      <c r="H39" s="19"/>
      <c r="I39" s="19"/>
      <c r="J39" s="19"/>
      <c r="K39" s="19"/>
      <c r="L39" s="16"/>
      <c r="M39" s="21" t="s">
        <v>56</v>
      </c>
      <c r="N39" s="22">
        <v>2.7838940840496724E-2</v>
      </c>
      <c r="O39" s="23">
        <v>740474.75000000012</v>
      </c>
      <c r="P39" s="16"/>
    </row>
    <row r="40" spans="3:16" x14ac:dyDescent="0.25">
      <c r="C40" s="16"/>
      <c r="D40" s="19"/>
      <c r="E40" s="19"/>
      <c r="F40" s="19"/>
      <c r="G40" s="19"/>
      <c r="H40" s="19"/>
      <c r="I40" s="19"/>
      <c r="J40" s="19"/>
      <c r="K40" s="19"/>
      <c r="L40" s="16"/>
      <c r="M40" s="21" t="s">
        <v>40</v>
      </c>
      <c r="N40" s="22">
        <v>4.2168240196932875E-2</v>
      </c>
      <c r="O40" s="23">
        <v>1121612.97</v>
      </c>
      <c r="P40" s="16"/>
    </row>
    <row r="41" spans="3:16" ht="13.5" customHeight="1" x14ac:dyDescent="0.25">
      <c r="C41" s="16"/>
      <c r="D41" s="18"/>
      <c r="E41" s="18"/>
      <c r="F41" s="18"/>
      <c r="G41" s="18"/>
      <c r="H41" s="18"/>
      <c r="I41" s="18"/>
      <c r="J41" s="18"/>
      <c r="K41" s="18"/>
      <c r="L41" s="16"/>
      <c r="M41" s="21" t="s">
        <v>46</v>
      </c>
      <c r="N41" s="22">
        <v>4.0619053887744928E-2</v>
      </c>
      <c r="O41" s="23">
        <v>1080406.8999999999</v>
      </c>
      <c r="P41" s="16"/>
    </row>
    <row r="42" spans="3:16" ht="15" customHeight="1" x14ac:dyDescent="0.25">
      <c r="C42" s="16"/>
      <c r="D42" s="48"/>
      <c r="E42" s="48"/>
      <c r="F42" s="48"/>
      <c r="G42" s="48"/>
      <c r="H42" s="48"/>
      <c r="I42" s="48"/>
      <c r="J42" s="48"/>
      <c r="K42" s="48"/>
      <c r="L42" s="16"/>
      <c r="M42" s="21" t="s">
        <v>8</v>
      </c>
      <c r="N42" s="22">
        <v>4.2725101161156673E-2</v>
      </c>
      <c r="O42" s="23">
        <v>1136424.6500000001</v>
      </c>
      <c r="P42" s="16"/>
    </row>
    <row r="43" spans="3:16" ht="15" customHeight="1" x14ac:dyDescent="0.25">
      <c r="C43" s="16"/>
      <c r="D43" s="48"/>
      <c r="E43" s="48"/>
      <c r="F43" s="48"/>
      <c r="G43" s="48"/>
      <c r="H43" s="48"/>
      <c r="I43" s="48"/>
      <c r="J43" s="48"/>
      <c r="K43" s="48"/>
      <c r="L43" s="16"/>
      <c r="M43" s="21" t="s">
        <v>13</v>
      </c>
      <c r="N43" s="22">
        <v>4.7264386037654267E-2</v>
      </c>
      <c r="O43" s="23">
        <v>1257162.9300000006</v>
      </c>
      <c r="P43" s="16"/>
    </row>
    <row r="44" spans="3:16" ht="15" customHeight="1" x14ac:dyDescent="0.25">
      <c r="C44" s="16"/>
      <c r="D44" s="48"/>
      <c r="E44" s="48"/>
      <c r="F44" s="48"/>
      <c r="G44" s="48"/>
      <c r="H44" s="48"/>
      <c r="I44" s="48"/>
      <c r="J44" s="48"/>
      <c r="K44" s="48"/>
      <c r="L44" s="16"/>
      <c r="M44" s="21" t="s">
        <v>55</v>
      </c>
      <c r="N44" s="22">
        <v>2.3546137305473554E-2</v>
      </c>
      <c r="O44" s="23">
        <v>626292.51000000013</v>
      </c>
      <c r="P44" s="16"/>
    </row>
    <row r="45" spans="3:16" ht="15" customHeight="1" x14ac:dyDescent="0.25">
      <c r="C45" s="16"/>
      <c r="D45" s="48"/>
      <c r="E45" s="48"/>
      <c r="F45" s="48"/>
      <c r="G45" s="48"/>
      <c r="H45" s="48"/>
      <c r="I45" s="48"/>
      <c r="J45" s="48"/>
      <c r="K45" s="48"/>
      <c r="L45" s="16"/>
      <c r="M45" s="21" t="s">
        <v>23</v>
      </c>
      <c r="N45" s="22">
        <v>4.3384708426213774E-2</v>
      </c>
      <c r="O45" s="23">
        <v>1153969.2299999995</v>
      </c>
      <c r="P45" s="16"/>
    </row>
    <row r="46" spans="3:16" ht="15" customHeight="1" x14ac:dyDescent="0.25">
      <c r="C46" s="16"/>
      <c r="D46" s="48"/>
      <c r="E46" s="48"/>
      <c r="F46" s="48"/>
      <c r="G46" s="48"/>
      <c r="H46" s="48"/>
      <c r="I46" s="48"/>
      <c r="J46" s="48"/>
      <c r="K46" s="48"/>
      <c r="L46" s="16"/>
      <c r="M46" s="21" t="s">
        <v>15</v>
      </c>
      <c r="N46" s="22">
        <v>4.1022827788812291E-2</v>
      </c>
      <c r="O46" s="23">
        <v>1091146.6900000006</v>
      </c>
      <c r="P46" s="16"/>
    </row>
    <row r="47" spans="3:16" ht="15" customHeight="1" x14ac:dyDescent="0.25">
      <c r="C47" s="16"/>
      <c r="D47" s="48"/>
      <c r="E47" s="48"/>
      <c r="F47" s="48"/>
      <c r="G47" s="48"/>
      <c r="H47" s="48"/>
      <c r="I47" s="48"/>
      <c r="J47" s="48"/>
      <c r="K47" s="48"/>
      <c r="L47" s="16"/>
      <c r="M47" s="21" t="s">
        <v>39</v>
      </c>
      <c r="N47" s="22">
        <v>4.3077199263440474E-2</v>
      </c>
      <c r="O47" s="23">
        <v>1145789.9399999995</v>
      </c>
      <c r="P47" s="16"/>
    </row>
    <row r="48" spans="3:16" ht="15" customHeight="1" x14ac:dyDescent="0.25">
      <c r="C48" s="16"/>
      <c r="D48" s="48"/>
      <c r="E48" s="48"/>
      <c r="F48" s="48"/>
      <c r="G48" s="48"/>
      <c r="H48" s="48"/>
      <c r="I48" s="48"/>
      <c r="J48" s="48"/>
      <c r="K48" s="48"/>
      <c r="L48" s="16"/>
      <c r="M48" s="21" t="s">
        <v>57</v>
      </c>
      <c r="N48" s="22">
        <v>2.5869669575092499E-2</v>
      </c>
      <c r="O48" s="23">
        <v>688095.04</v>
      </c>
      <c r="P48" s="16"/>
    </row>
    <row r="49" spans="3:17" ht="15" customHeight="1" x14ac:dyDescent="0.25">
      <c r="C49" s="16"/>
      <c r="D49" s="48"/>
      <c r="E49" s="48"/>
      <c r="F49" s="48"/>
      <c r="G49" s="48"/>
      <c r="H49" s="48"/>
      <c r="I49" s="48"/>
      <c r="J49" s="48"/>
      <c r="K49" s="48"/>
      <c r="L49" s="16"/>
      <c r="M49" s="21" t="s">
        <v>53</v>
      </c>
      <c r="N49" s="22">
        <v>2.3252081144576355E-2</v>
      </c>
      <c r="O49" s="23">
        <v>618471.05000000005</v>
      </c>
      <c r="P49" s="16"/>
    </row>
    <row r="50" spans="3:17" ht="15" customHeight="1" x14ac:dyDescent="0.25">
      <c r="C50" s="16"/>
      <c r="D50" s="48"/>
      <c r="E50" s="48"/>
      <c r="F50" s="48"/>
      <c r="G50" s="48"/>
      <c r="H50" s="48"/>
      <c r="I50" s="48"/>
      <c r="J50" s="48"/>
      <c r="K50" s="48"/>
      <c r="L50" s="16"/>
      <c r="M50" s="21" t="s">
        <v>49</v>
      </c>
      <c r="N50" s="22">
        <v>4.4395700596099007E-2</v>
      </c>
      <c r="O50" s="23">
        <v>1180860.1299999999</v>
      </c>
      <c r="P50" s="16"/>
    </row>
    <row r="51" spans="3:17" ht="15" customHeight="1" x14ac:dyDescent="0.25">
      <c r="C51" s="16"/>
      <c r="D51" s="48"/>
      <c r="E51" s="48"/>
      <c r="F51" s="48"/>
      <c r="G51" s="48"/>
      <c r="H51" s="48"/>
      <c r="I51" s="48"/>
      <c r="J51" s="48"/>
      <c r="K51" s="48"/>
      <c r="L51" s="16"/>
      <c r="M51" s="21" t="s">
        <v>76</v>
      </c>
      <c r="N51" s="22">
        <v>1</v>
      </c>
      <c r="O51" s="23">
        <v>26598524.499999907</v>
      </c>
      <c r="P51" s="16"/>
    </row>
    <row r="52" spans="3:17" ht="15" customHeight="1" x14ac:dyDescent="0.25">
      <c r="C52" s="16"/>
      <c r="D52" s="24"/>
      <c r="E52" s="24"/>
      <c r="F52" s="24"/>
      <c r="G52" s="24"/>
      <c r="H52" s="24"/>
      <c r="I52" s="24"/>
      <c r="J52" s="24"/>
      <c r="K52" s="24"/>
      <c r="L52" s="16"/>
      <c r="M52" s="16"/>
      <c r="N52" s="16"/>
      <c r="O52" s="16"/>
      <c r="P52" s="16"/>
    </row>
    <row r="53" spans="3:17" ht="15" customHeight="1" x14ac:dyDescent="0.25">
      <c r="C53" s="16"/>
      <c r="D53" s="24"/>
      <c r="E53" s="24"/>
      <c r="F53" s="24"/>
      <c r="G53" s="24"/>
      <c r="H53" s="24"/>
      <c r="I53" s="24"/>
      <c r="J53" s="24"/>
      <c r="K53" s="24"/>
      <c r="L53" s="16"/>
      <c r="M53" s="16"/>
      <c r="N53" s="16"/>
      <c r="O53" s="16"/>
      <c r="P53" s="16"/>
    </row>
    <row r="54" spans="3:17" ht="15" customHeight="1" x14ac:dyDescent="0.25">
      <c r="C54" s="16"/>
      <c r="D54" s="24"/>
      <c r="E54" s="24"/>
      <c r="F54" s="24"/>
      <c r="G54" s="24"/>
      <c r="H54" s="24"/>
      <c r="I54" s="24"/>
      <c r="J54" s="24"/>
      <c r="K54" s="24"/>
      <c r="L54" s="16"/>
      <c r="M54" s="16"/>
      <c r="N54" s="16"/>
      <c r="O54" s="16"/>
      <c r="P54" s="16"/>
    </row>
    <row r="55" spans="3:17" ht="15" customHeight="1" x14ac:dyDescent="0.25">
      <c r="C55" s="16"/>
      <c r="D55" s="24"/>
      <c r="E55" s="24"/>
      <c r="F55" s="24"/>
      <c r="G55" s="24"/>
      <c r="H55" s="24"/>
      <c r="I55" s="24"/>
      <c r="J55" s="24"/>
      <c r="K55" s="24"/>
      <c r="L55" s="16"/>
      <c r="M55" s="16"/>
      <c r="N55" s="16"/>
      <c r="O55" s="16"/>
      <c r="P55" s="16"/>
    </row>
    <row r="56" spans="3:17" x14ac:dyDescent="0.25">
      <c r="C56" s="16"/>
      <c r="D56" s="16"/>
      <c r="E56" s="16"/>
      <c r="F56" s="16"/>
      <c r="G56" s="16"/>
      <c r="H56" s="16"/>
      <c r="I56" s="16"/>
      <c r="J56" s="16"/>
      <c r="K56" s="16"/>
      <c r="L56" s="16"/>
      <c r="M56" s="16"/>
      <c r="N56" s="16"/>
      <c r="O56" s="16"/>
      <c r="P56" s="16"/>
    </row>
    <row r="57" spans="3:17" x14ac:dyDescent="0.25">
      <c r="C57" s="16"/>
      <c r="D57" s="16"/>
      <c r="E57" s="16"/>
      <c r="F57" s="16"/>
      <c r="G57" s="16"/>
      <c r="H57" s="16"/>
      <c r="I57" s="16"/>
      <c r="J57" s="16"/>
      <c r="K57" s="16"/>
      <c r="L57" s="16"/>
      <c r="M57" s="16"/>
      <c r="N57" s="16"/>
      <c r="O57" s="16"/>
      <c r="P57" s="16"/>
      <c r="Q57" s="15"/>
    </row>
    <row r="58" spans="3:17" x14ac:dyDescent="0.25">
      <c r="C58" s="16"/>
      <c r="D58" s="16"/>
      <c r="E58" s="16"/>
      <c r="F58" s="16"/>
      <c r="G58" s="16"/>
      <c r="H58" s="16"/>
      <c r="I58" s="16"/>
      <c r="J58" s="16"/>
      <c r="K58" s="16"/>
      <c r="L58" s="16"/>
      <c r="M58" s="16"/>
      <c r="N58" s="16"/>
      <c r="O58" s="16"/>
      <c r="P58" s="16"/>
      <c r="Q58" s="15"/>
    </row>
    <row r="59" spans="3:17" x14ac:dyDescent="0.25">
      <c r="C59" s="16"/>
      <c r="D59" s="16"/>
      <c r="E59" s="16"/>
      <c r="F59" s="16"/>
      <c r="G59" s="16"/>
      <c r="H59" s="16"/>
      <c r="I59" s="16"/>
      <c r="J59" s="16"/>
      <c r="K59" s="16"/>
      <c r="L59" s="16"/>
      <c r="M59" s="16"/>
      <c r="N59" s="16"/>
      <c r="O59" s="16"/>
      <c r="P59" s="16"/>
    </row>
    <row r="60" spans="3:17" x14ac:dyDescent="0.25">
      <c r="C60" s="16"/>
      <c r="D60" s="16"/>
      <c r="E60" s="16"/>
      <c r="F60" s="16"/>
      <c r="G60" s="16"/>
      <c r="H60" s="16"/>
      <c r="I60" s="16"/>
      <c r="J60" s="16"/>
      <c r="K60" s="16"/>
      <c r="L60" s="16"/>
      <c r="M60" s="16"/>
      <c r="N60" s="16"/>
      <c r="O60" s="16"/>
      <c r="P60" s="16"/>
    </row>
    <row r="61" spans="3:17" x14ac:dyDescent="0.25">
      <c r="C61" s="16"/>
      <c r="D61" s="16"/>
      <c r="E61" s="16"/>
      <c r="F61" s="16"/>
      <c r="G61" s="16"/>
      <c r="H61" s="16"/>
      <c r="I61" s="16"/>
      <c r="J61" s="16"/>
      <c r="K61" s="16"/>
      <c r="L61" s="16"/>
      <c r="M61" s="16"/>
      <c r="N61" s="16"/>
      <c r="O61" s="16"/>
      <c r="P61" s="16"/>
    </row>
    <row r="62" spans="3:17" x14ac:dyDescent="0.25">
      <c r="C62" s="16"/>
      <c r="D62" s="16"/>
      <c r="E62" s="16"/>
      <c r="F62" s="16"/>
      <c r="G62" s="16"/>
      <c r="H62" s="16"/>
      <c r="I62" s="16"/>
      <c r="J62" s="16"/>
      <c r="K62" s="16"/>
      <c r="L62" s="16"/>
      <c r="M62" s="16"/>
      <c r="N62" s="16"/>
      <c r="O62" s="16"/>
      <c r="P62" s="16"/>
    </row>
    <row r="63" spans="3:17" x14ac:dyDescent="0.25">
      <c r="C63" s="16"/>
      <c r="D63" s="16"/>
      <c r="E63" s="16"/>
      <c r="F63" s="16"/>
      <c r="G63" s="16"/>
      <c r="H63" s="16"/>
      <c r="I63" s="16"/>
      <c r="J63" s="16"/>
      <c r="K63" s="16"/>
      <c r="L63" s="16"/>
      <c r="M63" s="16"/>
      <c r="N63" s="16"/>
      <c r="O63" s="16"/>
      <c r="P63" s="16"/>
    </row>
    <row r="64" spans="3:17" x14ac:dyDescent="0.25">
      <c r="C64" s="16"/>
      <c r="D64" s="16"/>
      <c r="E64" s="16"/>
      <c r="F64" s="16"/>
      <c r="G64" s="16"/>
      <c r="H64" s="16"/>
      <c r="I64" s="16"/>
      <c r="J64" s="16"/>
      <c r="K64" s="16"/>
      <c r="L64" s="16"/>
      <c r="M64" s="16"/>
      <c r="N64" s="16"/>
      <c r="O64" s="16"/>
      <c r="P64" s="16"/>
    </row>
    <row r="65" spans="3:16" x14ac:dyDescent="0.25">
      <c r="C65" s="16"/>
      <c r="D65" s="16"/>
      <c r="E65" s="16"/>
      <c r="F65" s="16"/>
      <c r="G65" s="16"/>
      <c r="H65" s="16"/>
      <c r="I65" s="16"/>
      <c r="J65" s="16"/>
      <c r="K65" s="16"/>
      <c r="L65" s="16"/>
      <c r="M65" s="16"/>
      <c r="N65" s="16"/>
      <c r="O65" s="16"/>
      <c r="P65" s="16"/>
    </row>
    <row r="66" spans="3:16" x14ac:dyDescent="0.25">
      <c r="C66" s="16"/>
      <c r="D66" s="16"/>
      <c r="E66" s="16"/>
      <c r="F66" s="16"/>
      <c r="G66" s="16"/>
      <c r="H66" s="16"/>
      <c r="I66" s="16"/>
      <c r="J66" s="16"/>
      <c r="K66" s="16"/>
      <c r="L66" s="16"/>
      <c r="M66" s="16"/>
      <c r="N66" s="16"/>
      <c r="O66" s="16"/>
      <c r="P66" s="16"/>
    </row>
    <row r="67" spans="3:16" x14ac:dyDescent="0.25">
      <c r="C67" s="16"/>
      <c r="D67" s="16"/>
      <c r="E67" s="16"/>
      <c r="F67" s="16"/>
      <c r="G67" s="16"/>
      <c r="H67" s="16"/>
      <c r="I67" s="16"/>
      <c r="J67" s="16"/>
      <c r="K67" s="16"/>
      <c r="L67" s="16"/>
      <c r="M67" s="16"/>
      <c r="N67" s="16"/>
      <c r="O67" s="16"/>
      <c r="P67" s="16"/>
    </row>
    <row r="68" spans="3:16" x14ac:dyDescent="0.25">
      <c r="C68" s="16"/>
      <c r="D68" s="16"/>
      <c r="E68" s="16"/>
      <c r="F68" s="16"/>
      <c r="G68" s="16"/>
      <c r="H68" s="16"/>
      <c r="I68" s="16"/>
      <c r="J68" s="16"/>
      <c r="K68" s="16"/>
      <c r="L68" s="16"/>
      <c r="M68" s="16"/>
      <c r="N68" s="16"/>
      <c r="O68" s="16"/>
      <c r="P68" s="16"/>
    </row>
    <row r="69" spans="3:16" x14ac:dyDescent="0.25">
      <c r="C69" s="16"/>
      <c r="D69" s="16"/>
      <c r="E69" s="16"/>
      <c r="F69" s="16"/>
      <c r="G69" s="16"/>
      <c r="H69" s="16"/>
      <c r="I69" s="16"/>
      <c r="J69" s="16"/>
      <c r="K69" s="16"/>
      <c r="L69" s="16"/>
      <c r="M69" s="16"/>
      <c r="N69" s="16"/>
      <c r="O69" s="16"/>
      <c r="P69" s="16"/>
    </row>
    <row r="70" spans="3:16" x14ac:dyDescent="0.25">
      <c r="C70" s="16"/>
      <c r="D70" s="16"/>
      <c r="E70" s="16"/>
      <c r="F70" s="16"/>
      <c r="G70" s="16"/>
      <c r="H70" s="16"/>
      <c r="I70" s="16"/>
      <c r="J70" s="16"/>
      <c r="K70" s="16"/>
      <c r="L70" s="16"/>
      <c r="M70" s="16"/>
      <c r="N70" s="16"/>
      <c r="O70" s="16"/>
      <c r="P70" s="16"/>
    </row>
    <row r="71" spans="3:16" x14ac:dyDescent="0.25">
      <c r="C71" s="16"/>
      <c r="D71" s="16"/>
      <c r="E71" s="16"/>
      <c r="F71" s="16"/>
      <c r="G71" s="16"/>
      <c r="H71" s="16"/>
      <c r="I71" s="16"/>
      <c r="J71" s="16"/>
      <c r="K71" s="16"/>
      <c r="L71" s="16"/>
      <c r="M71" s="16"/>
      <c r="N71" s="16"/>
      <c r="O71" s="16"/>
      <c r="P71" s="16"/>
    </row>
    <row r="72" spans="3:16" x14ac:dyDescent="0.25">
      <c r="C72" s="16"/>
      <c r="D72" s="16"/>
      <c r="E72" s="16"/>
      <c r="F72" s="16"/>
      <c r="G72" s="16"/>
      <c r="H72" s="16"/>
      <c r="I72" s="16"/>
      <c r="J72" s="16"/>
      <c r="K72" s="16"/>
      <c r="L72" s="16"/>
      <c r="M72" s="16"/>
      <c r="N72" s="16"/>
      <c r="O72" s="16"/>
      <c r="P72" s="16"/>
    </row>
    <row r="73" spans="3:16" x14ac:dyDescent="0.25">
      <c r="C73" s="16"/>
      <c r="D73" s="16"/>
      <c r="E73" s="16"/>
      <c r="F73" s="16"/>
      <c r="G73" s="16"/>
      <c r="H73" s="16"/>
      <c r="I73" s="16"/>
      <c r="J73" s="16"/>
      <c r="K73" s="16"/>
      <c r="L73" s="16"/>
      <c r="M73" s="16"/>
      <c r="N73" s="16"/>
      <c r="O73" s="16"/>
      <c r="P73" s="16"/>
    </row>
    <row r="74" spans="3:16" x14ac:dyDescent="0.25">
      <c r="C74" s="16"/>
      <c r="D74" s="16"/>
      <c r="E74" s="16"/>
      <c r="F74" s="16"/>
      <c r="G74" s="16"/>
      <c r="H74" s="16"/>
      <c r="I74" s="16"/>
      <c r="J74" s="16"/>
      <c r="K74" s="16"/>
      <c r="L74" s="16"/>
      <c r="M74" s="16"/>
      <c r="N74" s="16"/>
      <c r="O74" s="16"/>
      <c r="P74" s="16"/>
    </row>
    <row r="75" spans="3:16" x14ac:dyDescent="0.25">
      <c r="C75" s="16"/>
      <c r="D75" s="16"/>
      <c r="E75" s="16"/>
      <c r="F75" s="16"/>
      <c r="G75" s="16"/>
      <c r="H75" s="16"/>
      <c r="I75" s="16"/>
      <c r="J75" s="16"/>
      <c r="K75" s="16"/>
      <c r="L75" s="16"/>
      <c r="M75" s="16"/>
      <c r="N75" s="16"/>
      <c r="O75" s="16"/>
      <c r="P75" s="16"/>
    </row>
    <row r="76" spans="3:16" x14ac:dyDescent="0.25">
      <c r="C76" s="16"/>
      <c r="D76" s="16"/>
      <c r="E76" s="16"/>
      <c r="F76" s="16"/>
      <c r="G76" s="16"/>
      <c r="H76" s="16"/>
      <c r="I76" s="16"/>
      <c r="J76" s="16"/>
      <c r="K76" s="16"/>
      <c r="L76" s="16"/>
      <c r="M76" s="16"/>
      <c r="N76" s="16"/>
      <c r="O76" s="16"/>
      <c r="P76" s="16"/>
    </row>
    <row r="77" spans="3:16" x14ac:dyDescent="0.25">
      <c r="C77" s="16"/>
      <c r="D77" s="16"/>
      <c r="E77" s="16"/>
      <c r="F77" s="16"/>
      <c r="G77" s="16"/>
      <c r="H77" s="16"/>
      <c r="I77" s="16"/>
      <c r="J77" s="16"/>
      <c r="K77" s="16"/>
      <c r="L77" s="16"/>
      <c r="M77" s="16"/>
      <c r="N77" s="16"/>
      <c r="O77" s="16"/>
      <c r="P77" s="16"/>
    </row>
    <row r="78" spans="3:16" x14ac:dyDescent="0.25">
      <c r="C78" s="16"/>
      <c r="D78" s="16"/>
      <c r="E78" s="16"/>
      <c r="F78" s="16"/>
      <c r="G78" s="16"/>
      <c r="H78" s="16"/>
      <c r="I78" s="16"/>
      <c r="J78" s="16"/>
      <c r="K78" s="16"/>
      <c r="L78" s="16"/>
      <c r="M78" s="16"/>
      <c r="N78" s="16"/>
      <c r="O78" s="16"/>
      <c r="P78" s="16"/>
    </row>
    <row r="79" spans="3:16" x14ac:dyDescent="0.25">
      <c r="C79" s="16"/>
      <c r="D79" s="16"/>
      <c r="E79" s="16"/>
      <c r="F79" s="16"/>
      <c r="G79" s="16"/>
      <c r="H79" s="16"/>
      <c r="I79" s="16"/>
      <c r="J79" s="16"/>
      <c r="K79" s="16"/>
      <c r="L79" s="16"/>
      <c r="M79" s="16"/>
      <c r="N79" s="16"/>
      <c r="O79" s="16"/>
      <c r="P79" s="16"/>
    </row>
    <row r="80" spans="3:16" x14ac:dyDescent="0.25">
      <c r="C80" s="16"/>
      <c r="D80" s="16"/>
      <c r="E80" s="16"/>
      <c r="F80" s="16"/>
      <c r="G80" s="16"/>
      <c r="H80" s="16"/>
      <c r="I80" s="16"/>
      <c r="J80" s="16"/>
      <c r="K80" s="16"/>
      <c r="L80" s="16"/>
      <c r="M80" s="16"/>
      <c r="N80" s="16"/>
      <c r="O80" s="16"/>
      <c r="P80" s="16"/>
    </row>
  </sheetData>
  <mergeCells count="3">
    <mergeCell ref="D1:L5"/>
    <mergeCell ref="M1:O5"/>
    <mergeCell ref="D42:K51"/>
  </mergeCells>
  <conditionalFormatting pivot="1" sqref="N30 N39 N44 N48:N49">
    <cfRule type="dataBar" priority="3">
      <dataBar>
        <cfvo type="min"/>
        <cfvo type="max"/>
        <color rgb="FF63C384"/>
      </dataBar>
      <extLst>
        <ext xmlns:x14="http://schemas.microsoft.com/office/spreadsheetml/2009/9/main" uri="{B025F937-C7B1-47D3-B67F-A62EFF666E3E}">
          <x14:id>{BC97E7BB-9EC2-4B53-A5EA-40172883E191}</x14:id>
        </ext>
      </extLst>
    </cfRule>
  </conditionalFormatting>
  <conditionalFormatting pivot="1" sqref="O30 O39 O44 O48:O49">
    <cfRule type="cellIs" dxfId="41" priority="2" operator="lessThan">
      <formula>1000000</formula>
    </cfRule>
  </conditionalFormatting>
  <conditionalFormatting pivot="1" sqref="N26:N50">
    <cfRule type="dataBar" priority="1">
      <dataBar>
        <cfvo type="min"/>
        <cfvo type="max"/>
        <color rgb="FF63C384"/>
      </dataBar>
      <extLst>
        <ext xmlns:x14="http://schemas.microsoft.com/office/spreadsheetml/2009/9/main" uri="{B025F937-C7B1-47D3-B67F-A62EFF666E3E}">
          <x14:id>{35EED0E2-0838-4AC5-9421-C62C9DFAEFEE}</x14:id>
        </ext>
      </extLst>
    </cfRule>
  </conditionalFormatting>
  <pageMargins left="0.7" right="0.7" top="0.75" bottom="0.75" header="0.3" footer="0.3"/>
  <pageSetup paperSize="8" scale="74" fitToHeight="0"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BC97E7BB-9EC2-4B53-A5EA-40172883E191}">
            <x14:dataBar minLength="0" maxLength="100" gradient="0">
              <x14:cfvo type="autoMin"/>
              <x14:cfvo type="autoMax"/>
              <x14:negativeFillColor rgb="FFFF0000"/>
              <x14:axisColor rgb="FF000000"/>
            </x14:dataBar>
          </x14:cfRule>
          <xm:sqref>N30 N39 N44 N48:N49</xm:sqref>
        </x14:conditionalFormatting>
        <x14:conditionalFormatting xmlns:xm="http://schemas.microsoft.com/office/excel/2006/main" pivot="1">
          <x14:cfRule type="dataBar" id="{35EED0E2-0838-4AC5-9421-C62C9DFAEFEE}">
            <x14:dataBar minLength="0" maxLength="100" gradient="0">
              <x14:cfvo type="autoMin"/>
              <x14:cfvo type="autoMax"/>
              <x14:negativeFillColor rgb="FFFF0000"/>
              <x14:axisColor rgb="FF000000"/>
            </x14:dataBar>
          </x14:cfRule>
          <xm:sqref>N26:N50</xm:sqref>
        </x14:conditionalFormatting>
      </x14:conditionalFormattings>
    </ex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76394-8EC7-4F12-BA66-0E5FEBB803C9}">
  <dimension ref="A2:T53"/>
  <sheetViews>
    <sheetView showGridLines="0" topLeftCell="A34" workbookViewId="0">
      <selection activeCell="H5" sqref="H5"/>
    </sheetView>
  </sheetViews>
  <sheetFormatPr defaultRowHeight="15" x14ac:dyDescent="0.25"/>
  <cols>
    <col min="1" max="1" width="9.140625" style="17"/>
    <col min="2" max="2" width="9.140625" style="37"/>
    <col min="3" max="3" width="9.140625" style="36"/>
    <col min="4" max="4" width="13.140625" bestFit="1" customWidth="1"/>
    <col min="5" max="5" width="15.5703125" bestFit="1" customWidth="1"/>
    <col min="6" max="6" width="12.5703125" bestFit="1" customWidth="1"/>
    <col min="7" max="7" width="11.28515625" bestFit="1" customWidth="1"/>
    <col min="8" max="8" width="15" bestFit="1" customWidth="1"/>
    <col min="9" max="10" width="11.28515625" bestFit="1" customWidth="1"/>
    <col min="11" max="11" width="12.28515625" bestFit="1" customWidth="1"/>
    <col min="12" max="12" width="16.28515625" bestFit="1" customWidth="1"/>
    <col min="13" max="13" width="19.85546875" bestFit="1" customWidth="1"/>
    <col min="14" max="14" width="15.5703125" bestFit="1" customWidth="1"/>
    <col min="15" max="15" width="12.28515625" bestFit="1" customWidth="1"/>
    <col min="16" max="16" width="13.140625" bestFit="1" customWidth="1"/>
    <col min="17" max="17" width="15.28515625" bestFit="1" customWidth="1"/>
    <col min="18" max="18" width="11.28515625" bestFit="1" customWidth="1"/>
    <col min="19" max="2053" width="16.28515625" bestFit="1" customWidth="1"/>
    <col min="2054" max="2054" width="11.28515625" bestFit="1" customWidth="1"/>
  </cols>
  <sheetData>
    <row r="2" spans="3:20" x14ac:dyDescent="0.25">
      <c r="C2" s="45"/>
      <c r="D2" s="32" t="s">
        <v>149</v>
      </c>
      <c r="E2" s="31"/>
      <c r="F2" s="31"/>
      <c r="G2" s="31"/>
      <c r="H2" s="31"/>
    </row>
    <row r="4" spans="3:20" x14ac:dyDescent="0.25">
      <c r="D4" s="34" t="s">
        <v>112</v>
      </c>
      <c r="E4" s="34"/>
      <c r="F4" s="35"/>
      <c r="G4" s="35"/>
      <c r="H4" s="34" t="s">
        <v>150</v>
      </c>
    </row>
    <row r="5" spans="3:20" x14ac:dyDescent="0.25">
      <c r="D5" t="s">
        <v>101</v>
      </c>
      <c r="E5" s="12">
        <f>(SUM(sales[Profit])/H5)</f>
        <v>0.26598524499999909</v>
      </c>
      <c r="H5" s="4">
        <f>SUM(Dashboard!M1:Q5)</f>
        <v>100000000</v>
      </c>
      <c r="M5" s="4"/>
    </row>
    <row r="6" spans="3:20" x14ac:dyDescent="0.25">
      <c r="D6" t="s">
        <v>102</v>
      </c>
      <c r="E6" s="13">
        <f>MAX(100%,E5)-E5</f>
        <v>0.73401475500000091</v>
      </c>
    </row>
    <row r="10" spans="3:20" x14ac:dyDescent="0.25">
      <c r="C10" s="45"/>
      <c r="D10" s="43" t="s">
        <v>111</v>
      </c>
      <c r="E10" s="43"/>
      <c r="F10" s="43"/>
      <c r="G10" s="43"/>
      <c r="H10" s="43"/>
      <c r="I10" s="43"/>
      <c r="J10" s="43"/>
      <c r="K10" s="43"/>
      <c r="L10" s="43"/>
      <c r="M10" s="43"/>
      <c r="N10" s="43"/>
      <c r="O10" s="43"/>
      <c r="P10" s="43"/>
      <c r="Q10" s="43"/>
      <c r="R10" s="43"/>
      <c r="S10" s="44"/>
      <c r="T10" s="44"/>
    </row>
    <row r="11" spans="3:20" x14ac:dyDescent="0.25">
      <c r="D11" s="33"/>
      <c r="E11" s="33"/>
      <c r="F11" s="33"/>
      <c r="G11" s="33"/>
      <c r="H11" s="33"/>
      <c r="I11" s="33"/>
      <c r="J11" s="33"/>
      <c r="K11" s="33"/>
      <c r="L11" s="33"/>
      <c r="M11" s="33"/>
      <c r="N11" s="33"/>
      <c r="O11" s="33"/>
      <c r="P11" s="33"/>
      <c r="Q11" s="33"/>
      <c r="R11" s="33"/>
      <c r="S11" s="33"/>
      <c r="T11" s="33"/>
    </row>
    <row r="12" spans="3:20" x14ac:dyDescent="0.25">
      <c r="D12" s="32" t="s">
        <v>113</v>
      </c>
      <c r="E12" s="32"/>
      <c r="F12" s="32"/>
      <c r="G12" s="32"/>
      <c r="H12" s="32"/>
      <c r="I12" s="33"/>
      <c r="J12" s="32" t="s">
        <v>114</v>
      </c>
      <c r="K12" s="32"/>
      <c r="L12" s="32"/>
      <c r="M12" s="33"/>
      <c r="P12" s="32" t="s">
        <v>116</v>
      </c>
      <c r="Q12" s="32"/>
      <c r="R12" s="33"/>
      <c r="S12" s="33"/>
      <c r="T12" s="33"/>
    </row>
    <row r="14" spans="3:20" x14ac:dyDescent="0.25">
      <c r="D14" s="8" t="s">
        <v>98</v>
      </c>
      <c r="E14" s="8" t="s">
        <v>75</v>
      </c>
      <c r="J14" s="8" t="s">
        <v>77</v>
      </c>
      <c r="K14" t="s">
        <v>105</v>
      </c>
      <c r="L14" t="s">
        <v>98</v>
      </c>
      <c r="P14" s="8" t="s">
        <v>77</v>
      </c>
      <c r="Q14" t="s">
        <v>98</v>
      </c>
    </row>
    <row r="15" spans="3:20" x14ac:dyDescent="0.25">
      <c r="D15" s="8" t="s">
        <v>77</v>
      </c>
      <c r="E15" t="s">
        <v>66</v>
      </c>
      <c r="F15" t="s">
        <v>65</v>
      </c>
      <c r="G15" t="s">
        <v>67</v>
      </c>
      <c r="H15" t="s">
        <v>76</v>
      </c>
      <c r="J15" s="9" t="s">
        <v>71</v>
      </c>
      <c r="K15" s="4">
        <v>13759137</v>
      </c>
      <c r="L15" s="4">
        <v>7966460.4699999904</v>
      </c>
      <c r="P15" s="9" t="s">
        <v>27</v>
      </c>
      <c r="Q15" s="4">
        <v>4609379.7599999979</v>
      </c>
    </row>
    <row r="16" spans="3:20" x14ac:dyDescent="0.25">
      <c r="D16" s="9" t="s">
        <v>78</v>
      </c>
      <c r="E16" s="4"/>
      <c r="F16" s="4"/>
      <c r="G16" s="4"/>
      <c r="H16" s="4"/>
      <c r="J16" s="9" t="s">
        <v>72</v>
      </c>
      <c r="K16" s="4">
        <v>14313152</v>
      </c>
      <c r="L16" s="4">
        <v>8224588.549999998</v>
      </c>
      <c r="P16" s="9" t="s">
        <v>11</v>
      </c>
      <c r="Q16" s="4">
        <v>4458907.3799999971</v>
      </c>
    </row>
    <row r="17" spans="4:17" x14ac:dyDescent="0.25">
      <c r="D17" s="10" t="s">
        <v>79</v>
      </c>
      <c r="E17" s="4">
        <v>333908.51999999979</v>
      </c>
      <c r="F17" s="4">
        <v>507494.13000000006</v>
      </c>
      <c r="G17" s="4">
        <v>180717.43000000005</v>
      </c>
      <c r="H17" s="4">
        <v>1022120.0800000003</v>
      </c>
      <c r="J17" s="9" t="s">
        <v>73</v>
      </c>
      <c r="K17" s="4">
        <v>5755372</v>
      </c>
      <c r="L17" s="4">
        <v>3335219.0900000026</v>
      </c>
      <c r="P17" s="9" t="s">
        <v>9</v>
      </c>
      <c r="Q17" s="4">
        <v>4276609.7399999993</v>
      </c>
    </row>
    <row r="18" spans="4:17" x14ac:dyDescent="0.25">
      <c r="D18" s="10" t="s">
        <v>80</v>
      </c>
      <c r="E18" s="4">
        <v>506024.8</v>
      </c>
      <c r="F18" s="4">
        <v>858183.99000000022</v>
      </c>
      <c r="G18" s="4">
        <v>251798.81000000006</v>
      </c>
      <c r="H18" s="4">
        <v>1616007.5999999996</v>
      </c>
      <c r="J18" s="9" t="s">
        <v>70</v>
      </c>
      <c r="K18" s="4">
        <v>12259226</v>
      </c>
      <c r="L18" s="4">
        <v>7072256.3900000071</v>
      </c>
      <c r="P18" s="9" t="s">
        <v>21</v>
      </c>
      <c r="Q18" s="4">
        <v>4622156.4700000053</v>
      </c>
    </row>
    <row r="19" spans="4:17" x14ac:dyDescent="0.25">
      <c r="D19" s="10" t="s">
        <v>81</v>
      </c>
      <c r="E19" s="4">
        <v>595867.33000000007</v>
      </c>
      <c r="F19" s="4">
        <v>1097341.2500000005</v>
      </c>
      <c r="G19" s="4">
        <v>277220.17999999982</v>
      </c>
      <c r="H19" s="4">
        <v>1970428.7599999998</v>
      </c>
      <c r="J19" s="9" t="s">
        <v>76</v>
      </c>
      <c r="K19" s="4">
        <v>46086887</v>
      </c>
      <c r="L19" s="4">
        <v>26598524.499999907</v>
      </c>
      <c r="P19" s="9" t="s">
        <v>6</v>
      </c>
      <c r="Q19" s="4">
        <v>4246513.3100000052</v>
      </c>
    </row>
    <row r="20" spans="4:17" x14ac:dyDescent="0.25">
      <c r="D20" s="10" t="s">
        <v>82</v>
      </c>
      <c r="E20" s="4">
        <v>455356.91000000009</v>
      </c>
      <c r="F20" s="4">
        <v>716277.69999999984</v>
      </c>
      <c r="G20" s="4">
        <v>242908.03999999998</v>
      </c>
      <c r="H20" s="4">
        <v>1414542.6500000004</v>
      </c>
      <c r="P20" s="9" t="s">
        <v>16</v>
      </c>
      <c r="Q20" s="4">
        <v>4384957.8400000036</v>
      </c>
    </row>
    <row r="21" spans="4:17" x14ac:dyDescent="0.25">
      <c r="D21" s="10" t="s">
        <v>83</v>
      </c>
      <c r="E21" s="4">
        <v>142569.07999999999</v>
      </c>
      <c r="F21" s="4">
        <v>347344.06999999995</v>
      </c>
      <c r="G21" s="4">
        <v>135458.85</v>
      </c>
      <c r="H21" s="4">
        <v>625372.00000000012</v>
      </c>
      <c r="P21" s="9" t="s">
        <v>76</v>
      </c>
      <c r="Q21" s="4">
        <v>26598524.500000011</v>
      </c>
    </row>
    <row r="22" spans="4:17" x14ac:dyDescent="0.25">
      <c r="D22" s="10" t="s">
        <v>84</v>
      </c>
      <c r="E22" s="4">
        <v>266966.24999999994</v>
      </c>
      <c r="F22" s="4">
        <v>393575.6100000001</v>
      </c>
      <c r="G22" s="4">
        <v>167882.66000000003</v>
      </c>
      <c r="H22" s="4">
        <v>828424.51999999967</v>
      </c>
    </row>
    <row r="23" spans="4:17" x14ac:dyDescent="0.25">
      <c r="D23" s="10" t="s">
        <v>85</v>
      </c>
      <c r="E23" s="4">
        <v>511067.5799999999</v>
      </c>
      <c r="F23" s="4">
        <v>705490.99999999919</v>
      </c>
      <c r="G23" s="4">
        <v>224777.60000000003</v>
      </c>
      <c r="H23" s="4">
        <v>1441336.1800000004</v>
      </c>
      <c r="J23" s="32" t="s">
        <v>115</v>
      </c>
      <c r="K23" s="31"/>
      <c r="L23" s="31"/>
      <c r="M23" s="31"/>
    </row>
    <row r="24" spans="4:17" x14ac:dyDescent="0.25">
      <c r="D24" s="10" t="s">
        <v>86</v>
      </c>
      <c r="E24" s="4">
        <v>623916.37000000046</v>
      </c>
      <c r="F24" s="4">
        <v>916849.84000000078</v>
      </c>
      <c r="G24" s="4">
        <v>243330.43999999997</v>
      </c>
      <c r="H24" s="4">
        <v>1784096.6500000015</v>
      </c>
      <c r="P24" s="39" t="s">
        <v>117</v>
      </c>
      <c r="Q24" s="40" t="s">
        <v>93</v>
      </c>
    </row>
    <row r="25" spans="4:17" x14ac:dyDescent="0.25">
      <c r="D25" s="10" t="s">
        <v>87</v>
      </c>
      <c r="E25" s="4">
        <v>448065.37</v>
      </c>
      <c r="F25" s="4">
        <v>719670.55999999924</v>
      </c>
      <c r="G25" s="4">
        <v>221393.27999999994</v>
      </c>
      <c r="H25" s="4">
        <v>1389129.2100000004</v>
      </c>
      <c r="J25" s="8" t="s">
        <v>69</v>
      </c>
      <c r="K25" t="s" vm="1">
        <v>103</v>
      </c>
      <c r="P25" t="s">
        <v>27</v>
      </c>
      <c r="Q25" s="38">
        <v>4609379.7599999979</v>
      </c>
    </row>
    <row r="26" spans="4:17" x14ac:dyDescent="0.25">
      <c r="D26" s="10" t="s">
        <v>88</v>
      </c>
      <c r="E26" s="4">
        <v>742505.65999999968</v>
      </c>
      <c r="F26" s="4">
        <v>1234640.3299999989</v>
      </c>
      <c r="G26" s="4">
        <v>371893.12000000023</v>
      </c>
      <c r="H26" s="4">
        <v>2349039.1100000013</v>
      </c>
      <c r="P26" t="s">
        <v>11</v>
      </c>
      <c r="Q26" s="38">
        <v>4458907.3799999971</v>
      </c>
    </row>
    <row r="27" spans="4:17" x14ac:dyDescent="0.25">
      <c r="D27" s="10" t="s">
        <v>89</v>
      </c>
      <c r="E27" s="4">
        <v>1001181.1999999995</v>
      </c>
      <c r="F27" s="4">
        <v>1255952.0700000003</v>
      </c>
      <c r="G27" s="4">
        <v>473439.31000000011</v>
      </c>
      <c r="H27" s="4">
        <v>2730572.5799999982</v>
      </c>
      <c r="J27" s="8" t="s">
        <v>0</v>
      </c>
      <c r="K27" t="s">
        <v>104</v>
      </c>
      <c r="L27" t="s">
        <v>93</v>
      </c>
      <c r="M27" t="s">
        <v>99</v>
      </c>
      <c r="P27" t="s">
        <v>9</v>
      </c>
      <c r="Q27" s="38">
        <v>4276609.7399999993</v>
      </c>
    </row>
    <row r="28" spans="4:17" x14ac:dyDescent="0.25">
      <c r="D28" s="10" t="s">
        <v>90</v>
      </c>
      <c r="E28" s="4">
        <v>913008.25999999978</v>
      </c>
      <c r="F28" s="4">
        <v>1242308.2899999991</v>
      </c>
      <c r="G28" s="4">
        <v>413839.32999999984</v>
      </c>
      <c r="H28" s="4">
        <v>2569155.8800000008</v>
      </c>
      <c r="J28" s="9" t="s">
        <v>25</v>
      </c>
      <c r="K28" s="11">
        <v>4.4504097210354782E-2</v>
      </c>
      <c r="L28" s="4">
        <v>1183743.3199999991</v>
      </c>
      <c r="M28" s="4">
        <v>2053443</v>
      </c>
      <c r="P28" t="s">
        <v>21</v>
      </c>
      <c r="Q28" s="38">
        <v>4622156.4700000053</v>
      </c>
    </row>
    <row r="29" spans="4:17" x14ac:dyDescent="0.25">
      <c r="D29" s="9" t="s">
        <v>91</v>
      </c>
      <c r="E29" s="4"/>
      <c r="F29" s="4"/>
      <c r="G29" s="4"/>
      <c r="H29" s="4"/>
      <c r="J29" s="9" t="s">
        <v>29</v>
      </c>
      <c r="K29" s="11">
        <v>4.1258432963076706E-2</v>
      </c>
      <c r="L29" s="4">
        <v>1097413.4399999995</v>
      </c>
      <c r="M29" s="4">
        <v>1896839</v>
      </c>
      <c r="P29" t="s">
        <v>6</v>
      </c>
      <c r="Q29" s="38">
        <v>4246513.3100000052</v>
      </c>
    </row>
    <row r="30" spans="4:17" x14ac:dyDescent="0.25">
      <c r="D30" s="10" t="s">
        <v>79</v>
      </c>
      <c r="E30" s="4">
        <v>931509.99000000104</v>
      </c>
      <c r="F30" s="4">
        <v>1368297.530000001</v>
      </c>
      <c r="G30" s="4">
        <v>491361.25999999983</v>
      </c>
      <c r="H30" s="4">
        <v>2791168.7800000012</v>
      </c>
      <c r="J30" s="9" t="s">
        <v>41</v>
      </c>
      <c r="K30" s="11">
        <v>4.6345005716388658E-2</v>
      </c>
      <c r="L30" s="4">
        <v>1232708.7699999996</v>
      </c>
      <c r="M30" s="4">
        <v>2109618</v>
      </c>
      <c r="P30" t="s">
        <v>16</v>
      </c>
      <c r="Q30" s="38">
        <v>4384957.8400000036</v>
      </c>
    </row>
    <row r="31" spans="4:17" x14ac:dyDescent="0.25">
      <c r="D31" s="10" t="s">
        <v>80</v>
      </c>
      <c r="E31" s="4">
        <v>909551.64000000025</v>
      </c>
      <c r="F31" s="4">
        <v>1472342.7500000002</v>
      </c>
      <c r="G31" s="4">
        <v>351764.58999999991</v>
      </c>
      <c r="H31" s="4">
        <v>2733658.9800000009</v>
      </c>
      <c r="J31" s="9" t="s">
        <v>18</v>
      </c>
      <c r="K31" s="11">
        <v>4.4720885551377272E-2</v>
      </c>
      <c r="L31" s="4">
        <v>1189509.5700000003</v>
      </c>
      <c r="M31" s="4">
        <v>2002231</v>
      </c>
    </row>
    <row r="32" spans="4:17" x14ac:dyDescent="0.25">
      <c r="D32" s="10" t="s">
        <v>81</v>
      </c>
      <c r="E32" s="4">
        <v>462366.26000000018</v>
      </c>
      <c r="F32" s="4">
        <v>672376.84999999986</v>
      </c>
      <c r="G32" s="4">
        <v>198728.41</v>
      </c>
      <c r="H32" s="4">
        <v>1333471.5199999993</v>
      </c>
      <c r="J32" s="9" t="s">
        <v>54</v>
      </c>
      <c r="K32" s="11">
        <v>2.4884302886801192E-2</v>
      </c>
      <c r="L32" s="4">
        <v>661885.73999999987</v>
      </c>
      <c r="M32" s="4">
        <v>1138851</v>
      </c>
    </row>
    <row r="33" spans="4:13" x14ac:dyDescent="0.25">
      <c r="D33" s="9" t="s">
        <v>76</v>
      </c>
      <c r="E33" s="4">
        <v>8843865.2199999876</v>
      </c>
      <c r="F33" s="4">
        <v>13508145.969999999</v>
      </c>
      <c r="G33" s="4">
        <v>4246513.3100000052</v>
      </c>
      <c r="H33" s="4">
        <v>26598524.499999907</v>
      </c>
      <c r="J33" s="9" t="s">
        <v>33</v>
      </c>
      <c r="K33" s="11">
        <v>4.2667647222311277E-2</v>
      </c>
      <c r="L33" s="4">
        <v>1134896.4599999995</v>
      </c>
      <c r="M33" s="4">
        <v>1980846</v>
      </c>
    </row>
    <row r="34" spans="4:13" x14ac:dyDescent="0.25">
      <c r="J34" s="9" t="s">
        <v>37</v>
      </c>
      <c r="K34" s="11">
        <v>4.0632812169712804E-2</v>
      </c>
      <c r="L34" s="4">
        <v>1080772.8500000003</v>
      </c>
      <c r="M34" s="4">
        <v>1865157</v>
      </c>
    </row>
    <row r="35" spans="4:13" x14ac:dyDescent="0.25">
      <c r="J35" s="9" t="s">
        <v>5</v>
      </c>
      <c r="K35" s="11">
        <v>4.2415721969841017E-2</v>
      </c>
      <c r="L35" s="4">
        <v>1128195.6200000006</v>
      </c>
      <c r="M35" s="4">
        <v>1999151</v>
      </c>
    </row>
    <row r="36" spans="4:13" x14ac:dyDescent="0.25">
      <c r="J36" s="9" t="s">
        <v>34</v>
      </c>
      <c r="K36" s="11">
        <v>4.5392981855065059E-2</v>
      </c>
      <c r="L36" s="4">
        <v>1207386.3399999992</v>
      </c>
      <c r="M36" s="4">
        <v>2096857</v>
      </c>
    </row>
    <row r="37" spans="4:13" x14ac:dyDescent="0.25">
      <c r="J37" s="9" t="s">
        <v>10</v>
      </c>
      <c r="K37" s="11">
        <v>4.3480191918164636E-2</v>
      </c>
      <c r="L37" s="4">
        <v>1156508.95</v>
      </c>
      <c r="M37" s="4">
        <v>1983968</v>
      </c>
    </row>
    <row r="38" spans="4:13" x14ac:dyDescent="0.25">
      <c r="J38" s="9" t="s">
        <v>51</v>
      </c>
      <c r="K38" s="11">
        <v>4.747452551362407E-2</v>
      </c>
      <c r="L38" s="4">
        <v>1262752.3300000005</v>
      </c>
      <c r="M38" s="4">
        <v>2195032</v>
      </c>
    </row>
    <row r="39" spans="4:13" x14ac:dyDescent="0.25">
      <c r="J39" s="9" t="s">
        <v>32</v>
      </c>
      <c r="K39" s="11">
        <v>4.4194872538888569E-2</v>
      </c>
      <c r="L39" s="4">
        <v>1175518.4000000006</v>
      </c>
      <c r="M39" s="4">
        <v>2024743</v>
      </c>
    </row>
    <row r="40" spans="4:13" x14ac:dyDescent="0.25">
      <c r="J40" s="9" t="s">
        <v>20</v>
      </c>
      <c r="K40" s="11">
        <v>4.6864476260704065E-2</v>
      </c>
      <c r="L40" s="4">
        <v>1246525.9200000011</v>
      </c>
      <c r="M40" s="4">
        <v>2118543</v>
      </c>
    </row>
    <row r="41" spans="4:13" x14ac:dyDescent="0.25">
      <c r="J41" s="9" t="s">
        <v>56</v>
      </c>
      <c r="K41" s="11">
        <v>2.7838940840496724E-2</v>
      </c>
      <c r="L41" s="4">
        <v>740474.75000000012</v>
      </c>
      <c r="M41" s="4">
        <v>1311772</v>
      </c>
    </row>
    <row r="42" spans="4:13" x14ac:dyDescent="0.25">
      <c r="J42" s="9" t="s">
        <v>40</v>
      </c>
      <c r="K42" s="11">
        <v>4.2168240196932875E-2</v>
      </c>
      <c r="L42" s="4">
        <v>1121612.97</v>
      </c>
      <c r="M42" s="4">
        <v>1915865</v>
      </c>
    </row>
    <row r="43" spans="4:13" x14ac:dyDescent="0.25">
      <c r="J43" s="9" t="s">
        <v>46</v>
      </c>
      <c r="K43" s="11">
        <v>4.0619053887744928E-2</v>
      </c>
      <c r="L43" s="4">
        <v>1080406.8999999999</v>
      </c>
      <c r="M43" s="4">
        <v>1916852</v>
      </c>
    </row>
    <row r="44" spans="4:13" x14ac:dyDescent="0.25">
      <c r="J44" s="9" t="s">
        <v>8</v>
      </c>
      <c r="K44" s="11">
        <v>4.2725101161156673E-2</v>
      </c>
      <c r="L44" s="4">
        <v>1136424.6500000001</v>
      </c>
      <c r="M44" s="4">
        <v>2005010</v>
      </c>
    </row>
    <row r="45" spans="4:13" x14ac:dyDescent="0.25">
      <c r="J45" s="9" t="s">
        <v>13</v>
      </c>
      <c r="K45" s="11">
        <v>4.7264386037654267E-2</v>
      </c>
      <c r="L45" s="4">
        <v>1257162.9300000006</v>
      </c>
      <c r="M45" s="4">
        <v>2116569</v>
      </c>
    </row>
    <row r="46" spans="4:13" x14ac:dyDescent="0.25">
      <c r="J46" s="9" t="s">
        <v>55</v>
      </c>
      <c r="K46" s="11">
        <v>2.3546137305473554E-2</v>
      </c>
      <c r="L46" s="4">
        <v>626292.51000000013</v>
      </c>
      <c r="M46" s="4">
        <v>1080562</v>
      </c>
    </row>
    <row r="47" spans="4:13" x14ac:dyDescent="0.25">
      <c r="J47" s="9" t="s">
        <v>23</v>
      </c>
      <c r="K47" s="11">
        <v>4.3384708426213774E-2</v>
      </c>
      <c r="L47" s="4">
        <v>1153969.2299999995</v>
      </c>
      <c r="M47" s="4">
        <v>2058392</v>
      </c>
    </row>
    <row r="48" spans="4:13" x14ac:dyDescent="0.25">
      <c r="J48" s="9" t="s">
        <v>15</v>
      </c>
      <c r="K48" s="11">
        <v>4.1022827788812291E-2</v>
      </c>
      <c r="L48" s="4">
        <v>1091146.6900000006</v>
      </c>
      <c r="M48" s="4">
        <v>1912491</v>
      </c>
    </row>
    <row r="49" spans="10:13" x14ac:dyDescent="0.25">
      <c r="J49" s="9" t="s">
        <v>39</v>
      </c>
      <c r="K49" s="11">
        <v>4.3077199263440474E-2</v>
      </c>
      <c r="L49" s="4">
        <v>1145789.9399999995</v>
      </c>
      <c r="M49" s="4">
        <v>2014215</v>
      </c>
    </row>
    <row r="50" spans="10:13" x14ac:dyDescent="0.25">
      <c r="J50" s="9" t="s">
        <v>57</v>
      </c>
      <c r="K50" s="11">
        <v>2.5869669575092499E-2</v>
      </c>
      <c r="L50" s="4">
        <v>688095.04</v>
      </c>
      <c r="M50" s="4">
        <v>1148987</v>
      </c>
    </row>
    <row r="51" spans="10:13" x14ac:dyDescent="0.25">
      <c r="J51" s="9" t="s">
        <v>53</v>
      </c>
      <c r="K51" s="11">
        <v>2.3252081144576355E-2</v>
      </c>
      <c r="L51" s="4">
        <v>618471.05000000005</v>
      </c>
      <c r="M51" s="4">
        <v>1075200</v>
      </c>
    </row>
    <row r="52" spans="10:13" x14ac:dyDescent="0.25">
      <c r="J52" s="9" t="s">
        <v>49</v>
      </c>
      <c r="K52" s="11">
        <v>4.4395700596099007E-2</v>
      </c>
      <c r="L52" s="4">
        <v>1180860.1299999999</v>
      </c>
      <c r="M52" s="4">
        <v>2065693</v>
      </c>
    </row>
    <row r="53" spans="10:13" x14ac:dyDescent="0.25">
      <c r="J53" s="9" t="s">
        <v>76</v>
      </c>
      <c r="K53" s="11">
        <v>1</v>
      </c>
      <c r="L53" s="4">
        <v>26598524.499999907</v>
      </c>
      <c r="M53" s="4">
        <v>46086887</v>
      </c>
    </row>
  </sheetData>
  <conditionalFormatting pivot="1" sqref="K28:K52">
    <cfRule type="dataBar" priority="2">
      <dataBar>
        <cfvo type="min"/>
        <cfvo type="max"/>
        <color rgb="FF63C384"/>
      </dataBar>
      <extLst>
        <ext xmlns:x14="http://schemas.microsoft.com/office/spreadsheetml/2009/9/main" uri="{B025F937-C7B1-47D3-B67F-A62EFF666E3E}">
          <x14:id>{7F7E3620-3D7C-47D6-8D22-F4AEED4D8C4F}</x14:id>
        </ext>
      </extLst>
    </cfRule>
  </conditionalFormatting>
  <conditionalFormatting pivot="1" sqref="E17:G28 E30:G32">
    <cfRule type="dataBar" priority="1">
      <dataBar>
        <cfvo type="min"/>
        <cfvo type="max"/>
        <color rgb="FF63C384"/>
      </dataBar>
      <extLst>
        <ext xmlns:x14="http://schemas.microsoft.com/office/spreadsheetml/2009/9/main" uri="{B025F937-C7B1-47D3-B67F-A62EFF666E3E}">
          <x14:id>{E8D01F66-8EA8-4CF2-8C45-E3C4CF7B9073}</x14:id>
        </ext>
      </extLst>
    </cfRule>
  </conditionalFormatting>
  <pageMargins left="0.7" right="0.7" top="0.75" bottom="0.75" header="0.3" footer="0.3"/>
  <drawing r:id="rId5"/>
  <extLst>
    <ext xmlns:x14="http://schemas.microsoft.com/office/spreadsheetml/2009/9/main" uri="{78C0D931-6437-407d-A8EE-F0AAD7539E65}">
      <x14:conditionalFormattings>
        <x14:conditionalFormatting xmlns:xm="http://schemas.microsoft.com/office/excel/2006/main" pivot="1">
          <x14:cfRule type="dataBar" id="{7F7E3620-3D7C-47D6-8D22-F4AEED4D8C4F}">
            <x14:dataBar minLength="0" maxLength="100" gradient="0">
              <x14:cfvo type="autoMin"/>
              <x14:cfvo type="autoMax"/>
              <x14:negativeFillColor rgb="FFFF0000"/>
              <x14:axisColor rgb="FF000000"/>
            </x14:dataBar>
          </x14:cfRule>
          <xm:sqref>K28:K52</xm:sqref>
        </x14:conditionalFormatting>
        <x14:conditionalFormatting xmlns:xm="http://schemas.microsoft.com/office/excel/2006/main" pivot="1">
          <x14:cfRule type="dataBar" id="{E8D01F66-8EA8-4CF2-8C45-E3C4CF7B9073}">
            <x14:dataBar minLength="0" maxLength="100" gradient="0">
              <x14:cfvo type="autoMin"/>
              <x14:cfvo type="autoMax"/>
              <x14:negativeFillColor rgb="FFFF0000"/>
              <x14:axisColor rgb="FF000000"/>
            </x14:dataBar>
          </x14:cfRule>
          <xm:sqref>E17:G28 E30:G32</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EF346-3956-4144-B3E3-401B26071127}">
  <dimension ref="A3:J31"/>
  <sheetViews>
    <sheetView showGridLines="0" workbookViewId="0"/>
  </sheetViews>
  <sheetFormatPr defaultRowHeight="15" x14ac:dyDescent="0.25"/>
  <cols>
    <col min="1" max="2" width="9.140625" style="17"/>
    <col min="4" max="4" width="19.85546875" bestFit="1" customWidth="1"/>
    <col min="5" max="5" width="24.5703125" bestFit="1" customWidth="1"/>
    <col min="9" max="9" width="23.5703125" bestFit="1" customWidth="1"/>
  </cols>
  <sheetData>
    <row r="3" spans="4:10" x14ac:dyDescent="0.25">
      <c r="D3" s="43" t="s">
        <v>143</v>
      </c>
      <c r="E3" s="43"/>
      <c r="F3" s="31"/>
      <c r="G3" s="31"/>
      <c r="H3" s="31"/>
      <c r="I3" s="31"/>
      <c r="J3" s="31"/>
    </row>
    <row r="6" spans="4:10" x14ac:dyDescent="0.25">
      <c r="D6" s="40" t="s">
        <v>68</v>
      </c>
      <c r="E6" s="40" t="s">
        <v>144</v>
      </c>
      <c r="H6" s="40" t="s">
        <v>69</v>
      </c>
      <c r="I6" s="40" t="s">
        <v>144</v>
      </c>
      <c r="J6" s="35"/>
    </row>
    <row r="7" spans="4:10" x14ac:dyDescent="0.25">
      <c r="D7" t="s">
        <v>29</v>
      </c>
      <c r="E7" s="42" t="s">
        <v>118</v>
      </c>
      <c r="H7" t="s">
        <v>71</v>
      </c>
      <c r="I7" s="42" t="s">
        <v>146</v>
      </c>
    </row>
    <row r="8" spans="4:10" x14ac:dyDescent="0.25">
      <c r="D8" t="s">
        <v>5</v>
      </c>
      <c r="E8" s="42" t="s">
        <v>119</v>
      </c>
      <c r="H8" t="s">
        <v>72</v>
      </c>
      <c r="I8" s="42" t="s">
        <v>145</v>
      </c>
    </row>
    <row r="9" spans="4:10" x14ac:dyDescent="0.25">
      <c r="D9" t="s">
        <v>51</v>
      </c>
      <c r="E9" s="42" t="s">
        <v>120</v>
      </c>
      <c r="H9" t="s">
        <v>73</v>
      </c>
      <c r="I9" s="42" t="s">
        <v>147</v>
      </c>
    </row>
    <row r="10" spans="4:10" x14ac:dyDescent="0.25">
      <c r="D10" t="s">
        <v>37</v>
      </c>
      <c r="E10" s="42" t="s">
        <v>121</v>
      </c>
      <c r="H10" t="s">
        <v>70</v>
      </c>
      <c r="I10" s="42" t="s">
        <v>148</v>
      </c>
    </row>
    <row r="11" spans="4:10" x14ac:dyDescent="0.25">
      <c r="D11" t="s">
        <v>40</v>
      </c>
      <c r="E11" s="42" t="s">
        <v>122</v>
      </c>
    </row>
    <row r="12" spans="4:10" x14ac:dyDescent="0.25">
      <c r="D12" t="s">
        <v>33</v>
      </c>
      <c r="E12" s="42" t="s">
        <v>123</v>
      </c>
    </row>
    <row r="13" spans="4:10" x14ac:dyDescent="0.25">
      <c r="D13" t="s">
        <v>18</v>
      </c>
      <c r="E13" s="42" t="s">
        <v>124</v>
      </c>
    </row>
    <row r="14" spans="4:10" x14ac:dyDescent="0.25">
      <c r="D14" t="s">
        <v>32</v>
      </c>
      <c r="E14" s="42" t="s">
        <v>125</v>
      </c>
    </row>
    <row r="15" spans="4:10" x14ac:dyDescent="0.25">
      <c r="D15" t="s">
        <v>41</v>
      </c>
      <c r="E15" s="42" t="s">
        <v>126</v>
      </c>
    </row>
    <row r="16" spans="4:10" x14ac:dyDescent="0.25">
      <c r="D16" t="s">
        <v>15</v>
      </c>
      <c r="E16" s="42" t="s">
        <v>127</v>
      </c>
    </row>
    <row r="17" spans="4:5" x14ac:dyDescent="0.25">
      <c r="D17" t="s">
        <v>49</v>
      </c>
      <c r="E17" s="42" t="s">
        <v>128</v>
      </c>
    </row>
    <row r="18" spans="4:5" x14ac:dyDescent="0.25">
      <c r="D18" t="s">
        <v>10</v>
      </c>
      <c r="E18" s="42" t="s">
        <v>129</v>
      </c>
    </row>
    <row r="19" spans="4:5" x14ac:dyDescent="0.25">
      <c r="D19" t="s">
        <v>25</v>
      </c>
      <c r="E19" s="42" t="s">
        <v>130</v>
      </c>
    </row>
    <row r="20" spans="4:5" x14ac:dyDescent="0.25">
      <c r="D20" t="s">
        <v>46</v>
      </c>
      <c r="E20" s="42" t="s">
        <v>131</v>
      </c>
    </row>
    <row r="21" spans="4:5" x14ac:dyDescent="0.25">
      <c r="D21" t="s">
        <v>20</v>
      </c>
      <c r="E21" s="42" t="s">
        <v>132</v>
      </c>
    </row>
    <row r="22" spans="4:5" x14ac:dyDescent="0.25">
      <c r="D22" t="s">
        <v>34</v>
      </c>
      <c r="E22" s="42" t="s">
        <v>133</v>
      </c>
    </row>
    <row r="23" spans="4:5" x14ac:dyDescent="0.25">
      <c r="D23" t="s">
        <v>8</v>
      </c>
      <c r="E23" s="42" t="s">
        <v>134</v>
      </c>
    </row>
    <row r="24" spans="4:5" x14ac:dyDescent="0.25">
      <c r="D24" t="s">
        <v>23</v>
      </c>
      <c r="E24" s="42" t="s">
        <v>135</v>
      </c>
    </row>
    <row r="25" spans="4:5" x14ac:dyDescent="0.25">
      <c r="D25" t="s">
        <v>39</v>
      </c>
      <c r="E25" s="42" t="s">
        <v>136</v>
      </c>
    </row>
    <row r="26" spans="4:5" x14ac:dyDescent="0.25">
      <c r="D26" t="s">
        <v>13</v>
      </c>
      <c r="E26" s="42" t="s">
        <v>137</v>
      </c>
    </row>
    <row r="27" spans="4:5" x14ac:dyDescent="0.25">
      <c r="D27" t="s">
        <v>54</v>
      </c>
      <c r="E27" s="42" t="s">
        <v>138</v>
      </c>
    </row>
    <row r="28" spans="4:5" x14ac:dyDescent="0.25">
      <c r="D28" t="s">
        <v>56</v>
      </c>
      <c r="E28" s="42" t="s">
        <v>139</v>
      </c>
    </row>
    <row r="29" spans="4:5" x14ac:dyDescent="0.25">
      <c r="D29" t="s">
        <v>55</v>
      </c>
      <c r="E29" s="42" t="s">
        <v>140</v>
      </c>
    </row>
    <row r="30" spans="4:5" x14ac:dyDescent="0.25">
      <c r="D30" t="s">
        <v>53</v>
      </c>
      <c r="E30" s="42" t="s">
        <v>141</v>
      </c>
    </row>
    <row r="31" spans="4:5" x14ac:dyDescent="0.25">
      <c r="D31" t="s">
        <v>57</v>
      </c>
      <c r="E31" s="42" t="s">
        <v>142</v>
      </c>
    </row>
  </sheetData>
  <hyperlinks>
    <hyperlink ref="E7" r:id="rId1" xr:uid="{8AA6A18D-896C-448E-B3B8-9746D2032E19}"/>
    <hyperlink ref="E8" r:id="rId2" xr:uid="{B1C9AFDB-C4A1-4EAB-80D4-B8A632A2E31E}"/>
    <hyperlink ref="E9" r:id="rId3" xr:uid="{84852DCA-46A4-43C0-BA7D-5AE7182D2CCF}"/>
    <hyperlink ref="E10" r:id="rId4" xr:uid="{47D59D19-C6A6-4F85-A706-A7897804991F}"/>
    <hyperlink ref="E11" r:id="rId5" xr:uid="{0B3B76AA-7B63-4D6C-9C3E-C6FF0F7EB985}"/>
    <hyperlink ref="E12" r:id="rId6" xr:uid="{4CC5B713-2208-415D-9E5F-2589296CA713}"/>
    <hyperlink ref="E13" r:id="rId7" xr:uid="{CA2AFB07-C239-4DBA-8A96-0F52E5DA475B}"/>
    <hyperlink ref="E14" r:id="rId8" xr:uid="{B51EC95F-FADD-441E-BCE0-E8CD46EB0531}"/>
    <hyperlink ref="E15" r:id="rId9" xr:uid="{F03A2406-292C-412E-A76B-F8C7CC767EF8}"/>
    <hyperlink ref="E16" r:id="rId10" xr:uid="{EE9A57A2-EB7D-4C4F-BF39-2E404E25979B}"/>
    <hyperlink ref="E17" r:id="rId11" xr:uid="{5CB25762-6ADC-4699-A8A6-436B63511F14}"/>
    <hyperlink ref="E18" r:id="rId12" xr:uid="{8113F270-2C2F-48FD-8EED-E636744B33ED}"/>
    <hyperlink ref="E19" r:id="rId13" xr:uid="{3A4584EE-72FC-4524-84BA-409E41AE5584}"/>
    <hyperlink ref="E20" r:id="rId14" xr:uid="{67D10B12-4586-43CF-B2E4-25A519BACE22}"/>
    <hyperlink ref="E21" r:id="rId15" xr:uid="{9F2F7424-1FF4-42EB-B180-BF0C6B26914C}"/>
    <hyperlink ref="E22" r:id="rId16" xr:uid="{9E8A7F49-7899-4987-8C32-7F9474123218}"/>
    <hyperlink ref="E23" r:id="rId17" xr:uid="{AFE5BBF5-9C5A-4F3B-BA3C-95307D9F1DEB}"/>
    <hyperlink ref="E24" r:id="rId18" xr:uid="{430F128F-00C3-42A8-BD8E-58EF1EF5AD68}"/>
    <hyperlink ref="E25" r:id="rId19" xr:uid="{88B7830B-97F1-4BC7-8990-4E41BEA77F7B}"/>
    <hyperlink ref="E26" r:id="rId20" xr:uid="{04CD2F3C-E6B3-491A-9F87-7E15DCA63F2B}"/>
    <hyperlink ref="E27" r:id="rId21" xr:uid="{EC04C5DD-C9FD-4F65-8C2A-6A7F315D5A02}"/>
    <hyperlink ref="E28" r:id="rId22" xr:uid="{BB3C6D5E-FAA7-40D5-AA89-1DDFA056211B}"/>
    <hyperlink ref="E29" r:id="rId23" xr:uid="{F3919832-2B3C-454E-8881-C228E02D438A}"/>
    <hyperlink ref="E30" r:id="rId24" xr:uid="{C76E40C1-7C00-404F-9434-523A163FFC64}"/>
    <hyperlink ref="E31" r:id="rId25" xr:uid="{CB9F6426-D5AC-4CBF-BE69-75E17C6CC283}"/>
    <hyperlink ref="I7" r:id="rId26" xr:uid="{8A358DB2-374C-48D0-93B5-CAB48C2F180F}"/>
    <hyperlink ref="I8" r:id="rId27" xr:uid="{98EF2B58-5B56-4A17-A58E-C02BE80A3224}"/>
    <hyperlink ref="I9" r:id="rId28" xr:uid="{A5806B23-9ECD-4951-9C4E-D6A39C08B45E}"/>
    <hyperlink ref="I10" r:id="rId29" xr:uid="{5E67C686-BD5D-4554-B9CB-1678C521456D}"/>
  </hyperlinks>
  <pageMargins left="0.7" right="0.7" top="0.75" bottom="0.75" header="0.3" footer="0.3"/>
  <drawing r:id="rId3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5D06-4E86-4176-BE3E-97803C510830}">
  <dimension ref="A1:F9450"/>
  <sheetViews>
    <sheetView workbookViewId="0">
      <selection activeCell="I31" sqref="I31"/>
    </sheetView>
  </sheetViews>
  <sheetFormatPr defaultRowHeight="15" x14ac:dyDescent="0.25"/>
  <cols>
    <col min="1" max="1" width="20.85546875" bestFit="1" customWidth="1"/>
    <col min="2" max="2" width="15" bestFit="1" customWidth="1"/>
    <col min="3" max="3" width="21.85546875" bestFit="1" customWidth="1"/>
    <col min="4" max="4" width="10.7109375" bestFit="1" customWidth="1"/>
    <col min="5" max="5" width="20.85546875" bestFit="1" customWidth="1"/>
    <col min="6" max="6" width="14.7109375" bestFit="1" customWidth="1"/>
    <col min="7" max="7" width="11.28515625" bestFit="1" customWidth="1"/>
    <col min="9" max="9" width="15" bestFit="1" customWidth="1"/>
  </cols>
  <sheetData>
    <row r="1" spans="1:6" x14ac:dyDescent="0.25">
      <c r="A1" t="s">
        <v>0</v>
      </c>
      <c r="B1" t="s">
        <v>1</v>
      </c>
      <c r="C1" t="s">
        <v>2</v>
      </c>
      <c r="D1" t="s">
        <v>3</v>
      </c>
      <c r="E1" t="s">
        <v>99</v>
      </c>
      <c r="F1" t="s">
        <v>4</v>
      </c>
    </row>
    <row r="2" spans="1:6" x14ac:dyDescent="0.25">
      <c r="A2" t="s">
        <v>5</v>
      </c>
      <c r="B2" t="s">
        <v>6</v>
      </c>
      <c r="C2" t="s">
        <v>7</v>
      </c>
      <c r="D2" s="1">
        <v>44197</v>
      </c>
      <c r="E2" s="4">
        <v>2037</v>
      </c>
      <c r="F2">
        <v>422</v>
      </c>
    </row>
    <row r="3" spans="1:6" x14ac:dyDescent="0.25">
      <c r="A3" t="s">
        <v>8</v>
      </c>
      <c r="B3" t="s">
        <v>9</v>
      </c>
      <c r="C3" t="s">
        <v>7</v>
      </c>
      <c r="D3" s="1">
        <v>44197</v>
      </c>
      <c r="E3" s="4">
        <v>6160</v>
      </c>
      <c r="F3">
        <v>126</v>
      </c>
    </row>
    <row r="4" spans="1:6" x14ac:dyDescent="0.25">
      <c r="A4" t="s">
        <v>10</v>
      </c>
      <c r="B4" t="s">
        <v>11</v>
      </c>
      <c r="C4" t="s">
        <v>12</v>
      </c>
      <c r="D4" s="1">
        <v>44197</v>
      </c>
      <c r="E4" s="4">
        <v>1442</v>
      </c>
      <c r="F4">
        <v>200</v>
      </c>
    </row>
    <row r="5" spans="1:6" x14ac:dyDescent="0.25">
      <c r="A5" t="s">
        <v>13</v>
      </c>
      <c r="B5" t="s">
        <v>9</v>
      </c>
      <c r="C5" t="s">
        <v>14</v>
      </c>
      <c r="D5" s="1">
        <v>44197</v>
      </c>
      <c r="E5" s="4">
        <v>6979</v>
      </c>
      <c r="F5">
        <v>252</v>
      </c>
    </row>
    <row r="6" spans="1:6" x14ac:dyDescent="0.25">
      <c r="A6" t="s">
        <v>15</v>
      </c>
      <c r="B6" t="s">
        <v>16</v>
      </c>
      <c r="C6" t="s">
        <v>17</v>
      </c>
      <c r="D6" s="1">
        <v>44197</v>
      </c>
      <c r="E6" s="4">
        <v>966</v>
      </c>
      <c r="F6">
        <v>71</v>
      </c>
    </row>
    <row r="7" spans="1:6" x14ac:dyDescent="0.25">
      <c r="A7" t="s">
        <v>18</v>
      </c>
      <c r="B7" t="s">
        <v>16</v>
      </c>
      <c r="C7" t="s">
        <v>19</v>
      </c>
      <c r="D7" s="1">
        <v>44197</v>
      </c>
      <c r="E7" s="4">
        <v>7924</v>
      </c>
      <c r="F7">
        <v>124</v>
      </c>
    </row>
    <row r="8" spans="1:6" x14ac:dyDescent="0.25">
      <c r="A8" t="s">
        <v>20</v>
      </c>
      <c r="B8" t="s">
        <v>21</v>
      </c>
      <c r="C8" t="s">
        <v>22</v>
      </c>
      <c r="D8" s="1">
        <v>44197</v>
      </c>
      <c r="E8" s="4">
        <v>2996</v>
      </c>
      <c r="F8">
        <v>88</v>
      </c>
    </row>
    <row r="9" spans="1:6" x14ac:dyDescent="0.25">
      <c r="A9" t="s">
        <v>23</v>
      </c>
      <c r="B9" t="s">
        <v>16</v>
      </c>
      <c r="C9" t="s">
        <v>24</v>
      </c>
      <c r="D9" s="1">
        <v>44197</v>
      </c>
      <c r="E9" s="4">
        <v>1981</v>
      </c>
      <c r="F9">
        <v>471</v>
      </c>
    </row>
    <row r="10" spans="1:6" x14ac:dyDescent="0.25">
      <c r="A10" t="s">
        <v>10</v>
      </c>
      <c r="B10" t="s">
        <v>11</v>
      </c>
      <c r="C10" t="s">
        <v>14</v>
      </c>
      <c r="D10" s="1">
        <v>44197</v>
      </c>
      <c r="E10" s="4">
        <v>1456</v>
      </c>
      <c r="F10">
        <v>10</v>
      </c>
    </row>
    <row r="11" spans="1:6" x14ac:dyDescent="0.25">
      <c r="A11" t="s">
        <v>25</v>
      </c>
      <c r="B11" t="s">
        <v>16</v>
      </c>
      <c r="C11" t="s">
        <v>26</v>
      </c>
      <c r="D11" s="1">
        <v>44197</v>
      </c>
      <c r="E11" s="4">
        <v>5257</v>
      </c>
      <c r="F11">
        <v>577</v>
      </c>
    </row>
    <row r="12" spans="1:6" x14ac:dyDescent="0.25">
      <c r="A12" t="s">
        <v>8</v>
      </c>
      <c r="B12" t="s">
        <v>27</v>
      </c>
      <c r="C12" t="s">
        <v>28</v>
      </c>
      <c r="D12" s="1">
        <v>44197</v>
      </c>
      <c r="E12" s="4">
        <v>4767</v>
      </c>
      <c r="F12">
        <v>189</v>
      </c>
    </row>
    <row r="13" spans="1:6" x14ac:dyDescent="0.25">
      <c r="A13" t="s">
        <v>29</v>
      </c>
      <c r="B13" t="s">
        <v>11</v>
      </c>
      <c r="C13" t="s">
        <v>26</v>
      </c>
      <c r="D13" s="1">
        <v>44197</v>
      </c>
      <c r="E13" s="4">
        <v>4718</v>
      </c>
      <c r="F13">
        <v>67</v>
      </c>
    </row>
    <row r="14" spans="1:6" x14ac:dyDescent="0.25">
      <c r="A14" t="s">
        <v>29</v>
      </c>
      <c r="B14" t="s">
        <v>6</v>
      </c>
      <c r="C14" t="s">
        <v>30</v>
      </c>
      <c r="D14" s="1">
        <v>44197</v>
      </c>
      <c r="E14" s="4">
        <v>9303</v>
      </c>
      <c r="F14">
        <v>82</v>
      </c>
    </row>
    <row r="15" spans="1:6" x14ac:dyDescent="0.25">
      <c r="A15" t="s">
        <v>29</v>
      </c>
      <c r="B15" t="s">
        <v>16</v>
      </c>
      <c r="C15" t="s">
        <v>31</v>
      </c>
      <c r="D15" s="1">
        <v>44197</v>
      </c>
      <c r="E15" s="4">
        <v>14</v>
      </c>
      <c r="F15">
        <v>1</v>
      </c>
    </row>
    <row r="16" spans="1:6" x14ac:dyDescent="0.25">
      <c r="A16" t="s">
        <v>32</v>
      </c>
      <c r="B16" t="s">
        <v>6</v>
      </c>
      <c r="C16" t="s">
        <v>12</v>
      </c>
      <c r="D16" s="1">
        <v>44197</v>
      </c>
      <c r="E16" s="4">
        <v>7518</v>
      </c>
      <c r="F16">
        <v>9</v>
      </c>
    </row>
    <row r="17" spans="1:6" x14ac:dyDescent="0.25">
      <c r="A17" t="s">
        <v>29</v>
      </c>
      <c r="B17" t="s">
        <v>11</v>
      </c>
      <c r="C17" t="s">
        <v>14</v>
      </c>
      <c r="D17" s="1">
        <v>44197</v>
      </c>
      <c r="E17" s="4">
        <v>7651</v>
      </c>
      <c r="F17">
        <v>288</v>
      </c>
    </row>
    <row r="18" spans="1:6" x14ac:dyDescent="0.25">
      <c r="A18" t="s">
        <v>33</v>
      </c>
      <c r="B18" t="s">
        <v>16</v>
      </c>
      <c r="C18" t="s">
        <v>14</v>
      </c>
      <c r="D18" s="1">
        <v>44197</v>
      </c>
      <c r="E18" s="4">
        <v>2359</v>
      </c>
      <c r="F18">
        <v>125</v>
      </c>
    </row>
    <row r="19" spans="1:6" x14ac:dyDescent="0.25">
      <c r="A19" t="s">
        <v>20</v>
      </c>
      <c r="B19" t="s">
        <v>11</v>
      </c>
      <c r="C19" t="s">
        <v>24</v>
      </c>
      <c r="D19" s="1">
        <v>44197</v>
      </c>
      <c r="E19" s="4">
        <v>70</v>
      </c>
      <c r="F19">
        <v>396</v>
      </c>
    </row>
    <row r="20" spans="1:6" x14ac:dyDescent="0.25">
      <c r="A20" t="s">
        <v>23</v>
      </c>
      <c r="B20" t="s">
        <v>16</v>
      </c>
      <c r="C20" t="s">
        <v>28</v>
      </c>
      <c r="D20" s="1">
        <v>44197</v>
      </c>
      <c r="E20" s="4">
        <v>399</v>
      </c>
      <c r="F20">
        <v>70</v>
      </c>
    </row>
    <row r="21" spans="1:6" x14ac:dyDescent="0.25">
      <c r="A21" t="s">
        <v>34</v>
      </c>
      <c r="B21" t="s">
        <v>16</v>
      </c>
      <c r="C21" t="s">
        <v>35</v>
      </c>
      <c r="D21" s="1">
        <v>44197</v>
      </c>
      <c r="E21" s="4">
        <v>3801</v>
      </c>
      <c r="F21">
        <v>52</v>
      </c>
    </row>
    <row r="22" spans="1:6" x14ac:dyDescent="0.25">
      <c r="A22" t="s">
        <v>20</v>
      </c>
      <c r="B22" t="s">
        <v>27</v>
      </c>
      <c r="C22" t="s">
        <v>19</v>
      </c>
      <c r="D22" s="1">
        <v>44197</v>
      </c>
      <c r="E22" s="4">
        <v>5201</v>
      </c>
      <c r="F22">
        <v>97</v>
      </c>
    </row>
    <row r="23" spans="1:6" x14ac:dyDescent="0.25">
      <c r="A23" t="s">
        <v>10</v>
      </c>
      <c r="B23" t="s">
        <v>16</v>
      </c>
      <c r="C23" t="s">
        <v>19</v>
      </c>
      <c r="D23" s="1">
        <v>44197</v>
      </c>
      <c r="E23" s="4">
        <v>2450</v>
      </c>
      <c r="F23">
        <v>55</v>
      </c>
    </row>
    <row r="24" spans="1:6" x14ac:dyDescent="0.25">
      <c r="A24" t="s">
        <v>15</v>
      </c>
      <c r="B24" t="s">
        <v>9</v>
      </c>
      <c r="C24" t="s">
        <v>36</v>
      </c>
      <c r="D24" s="1">
        <v>44197</v>
      </c>
      <c r="E24" s="4">
        <v>5131</v>
      </c>
      <c r="F24">
        <v>619</v>
      </c>
    </row>
    <row r="25" spans="1:6" x14ac:dyDescent="0.25">
      <c r="A25" t="s">
        <v>37</v>
      </c>
      <c r="B25" t="s">
        <v>16</v>
      </c>
      <c r="C25" t="s">
        <v>26</v>
      </c>
      <c r="D25" s="1">
        <v>44197</v>
      </c>
      <c r="E25" s="4">
        <v>5369</v>
      </c>
      <c r="F25">
        <v>26</v>
      </c>
    </row>
    <row r="26" spans="1:6" x14ac:dyDescent="0.25">
      <c r="A26" t="s">
        <v>15</v>
      </c>
      <c r="B26" t="s">
        <v>27</v>
      </c>
      <c r="C26" t="s">
        <v>38</v>
      </c>
      <c r="D26" s="1">
        <v>44197</v>
      </c>
      <c r="E26" s="4">
        <v>728</v>
      </c>
      <c r="F26">
        <v>634</v>
      </c>
    </row>
    <row r="27" spans="1:6" x14ac:dyDescent="0.25">
      <c r="A27" t="s">
        <v>39</v>
      </c>
      <c r="B27" t="s">
        <v>6</v>
      </c>
      <c r="C27" t="s">
        <v>17</v>
      </c>
      <c r="D27" s="1">
        <v>44197</v>
      </c>
      <c r="E27" s="4">
        <v>5880</v>
      </c>
      <c r="F27">
        <v>11</v>
      </c>
    </row>
    <row r="28" spans="1:6" x14ac:dyDescent="0.25">
      <c r="A28" t="s">
        <v>40</v>
      </c>
      <c r="B28" t="s">
        <v>6</v>
      </c>
      <c r="C28" t="s">
        <v>22</v>
      </c>
      <c r="D28" s="1">
        <v>44197</v>
      </c>
      <c r="E28" s="4">
        <v>1148</v>
      </c>
      <c r="F28">
        <v>285</v>
      </c>
    </row>
    <row r="29" spans="1:6" x14ac:dyDescent="0.25">
      <c r="A29" t="s">
        <v>34</v>
      </c>
      <c r="B29" t="s">
        <v>9</v>
      </c>
      <c r="C29" t="s">
        <v>19</v>
      </c>
      <c r="D29" s="1">
        <v>44197</v>
      </c>
      <c r="E29" s="4">
        <v>2058</v>
      </c>
      <c r="F29">
        <v>321</v>
      </c>
    </row>
    <row r="30" spans="1:6" x14ac:dyDescent="0.25">
      <c r="A30" t="s">
        <v>41</v>
      </c>
      <c r="B30" t="s">
        <v>27</v>
      </c>
      <c r="C30" t="s">
        <v>17</v>
      </c>
      <c r="D30" s="1">
        <v>44197</v>
      </c>
      <c r="E30" s="4">
        <v>3906</v>
      </c>
      <c r="F30">
        <v>131</v>
      </c>
    </row>
    <row r="31" spans="1:6" x14ac:dyDescent="0.25">
      <c r="A31" t="s">
        <v>32</v>
      </c>
      <c r="B31" t="s">
        <v>27</v>
      </c>
      <c r="C31" t="s">
        <v>36</v>
      </c>
      <c r="D31" s="1">
        <v>44197</v>
      </c>
      <c r="E31" s="4">
        <v>560</v>
      </c>
      <c r="F31">
        <v>676</v>
      </c>
    </row>
    <row r="32" spans="1:6" x14ac:dyDescent="0.25">
      <c r="A32" t="s">
        <v>32</v>
      </c>
      <c r="B32" t="s">
        <v>21</v>
      </c>
      <c r="C32" t="s">
        <v>42</v>
      </c>
      <c r="D32" s="1">
        <v>44197</v>
      </c>
      <c r="E32" s="4">
        <v>3647</v>
      </c>
      <c r="F32">
        <v>7</v>
      </c>
    </row>
    <row r="33" spans="1:6" x14ac:dyDescent="0.25">
      <c r="A33" t="s">
        <v>18</v>
      </c>
      <c r="B33" t="s">
        <v>16</v>
      </c>
      <c r="C33" t="s">
        <v>14</v>
      </c>
      <c r="D33" s="1">
        <v>44197</v>
      </c>
      <c r="E33" s="4">
        <v>3038</v>
      </c>
      <c r="F33">
        <v>539</v>
      </c>
    </row>
    <row r="34" spans="1:6" x14ac:dyDescent="0.25">
      <c r="A34" t="s">
        <v>20</v>
      </c>
      <c r="B34" t="s">
        <v>16</v>
      </c>
      <c r="C34" t="s">
        <v>43</v>
      </c>
      <c r="D34" s="1">
        <v>44197</v>
      </c>
      <c r="E34" s="4">
        <v>4760</v>
      </c>
      <c r="F34">
        <v>196</v>
      </c>
    </row>
    <row r="35" spans="1:6" x14ac:dyDescent="0.25">
      <c r="A35" t="s">
        <v>5</v>
      </c>
      <c r="B35" t="s">
        <v>21</v>
      </c>
      <c r="C35" t="s">
        <v>44</v>
      </c>
      <c r="D35" s="1">
        <v>44197</v>
      </c>
      <c r="E35" s="4">
        <v>1750</v>
      </c>
      <c r="F35">
        <v>138</v>
      </c>
    </row>
    <row r="36" spans="1:6" x14ac:dyDescent="0.25">
      <c r="A36" t="s">
        <v>32</v>
      </c>
      <c r="B36" t="s">
        <v>6</v>
      </c>
      <c r="C36" t="s">
        <v>19</v>
      </c>
      <c r="D36" s="1">
        <v>44197</v>
      </c>
      <c r="E36" s="4">
        <v>10241</v>
      </c>
      <c r="F36">
        <v>377</v>
      </c>
    </row>
    <row r="37" spans="1:6" x14ac:dyDescent="0.25">
      <c r="A37" t="s">
        <v>5</v>
      </c>
      <c r="B37" t="s">
        <v>6</v>
      </c>
      <c r="C37" t="s">
        <v>45</v>
      </c>
      <c r="D37" s="1">
        <v>44197</v>
      </c>
      <c r="E37" s="4">
        <v>3500</v>
      </c>
      <c r="F37">
        <v>46</v>
      </c>
    </row>
    <row r="38" spans="1:6" x14ac:dyDescent="0.25">
      <c r="A38" t="s">
        <v>37</v>
      </c>
      <c r="B38" t="s">
        <v>6</v>
      </c>
      <c r="C38" t="s">
        <v>35</v>
      </c>
      <c r="D38" s="1">
        <v>44197</v>
      </c>
      <c r="E38" s="4">
        <v>1652</v>
      </c>
      <c r="F38">
        <v>221</v>
      </c>
    </row>
    <row r="39" spans="1:6" x14ac:dyDescent="0.25">
      <c r="A39" t="s">
        <v>46</v>
      </c>
      <c r="B39" t="s">
        <v>6</v>
      </c>
      <c r="C39" t="s">
        <v>47</v>
      </c>
      <c r="D39" s="1">
        <v>44197</v>
      </c>
      <c r="E39" s="4">
        <v>5257</v>
      </c>
      <c r="F39">
        <v>45</v>
      </c>
    </row>
    <row r="40" spans="1:6" x14ac:dyDescent="0.25">
      <c r="A40" t="s">
        <v>32</v>
      </c>
      <c r="B40" t="s">
        <v>9</v>
      </c>
      <c r="C40" t="s">
        <v>48</v>
      </c>
      <c r="D40" s="1">
        <v>44197</v>
      </c>
      <c r="E40" s="4">
        <v>3360</v>
      </c>
      <c r="F40">
        <v>207</v>
      </c>
    </row>
    <row r="41" spans="1:6" x14ac:dyDescent="0.25">
      <c r="A41" t="s">
        <v>46</v>
      </c>
      <c r="B41" t="s">
        <v>16</v>
      </c>
      <c r="C41" t="s">
        <v>43</v>
      </c>
      <c r="D41" s="1">
        <v>44197</v>
      </c>
      <c r="E41" s="4">
        <v>7616</v>
      </c>
      <c r="F41">
        <v>208</v>
      </c>
    </row>
    <row r="42" spans="1:6" x14ac:dyDescent="0.25">
      <c r="A42" t="s">
        <v>37</v>
      </c>
      <c r="B42" t="s">
        <v>21</v>
      </c>
      <c r="C42" t="s">
        <v>44</v>
      </c>
      <c r="D42" s="1">
        <v>44197</v>
      </c>
      <c r="E42" s="4">
        <v>371</v>
      </c>
      <c r="F42">
        <v>31</v>
      </c>
    </row>
    <row r="43" spans="1:6" x14ac:dyDescent="0.25">
      <c r="A43" t="s">
        <v>32</v>
      </c>
      <c r="B43" t="s">
        <v>16</v>
      </c>
      <c r="C43" t="s">
        <v>44</v>
      </c>
      <c r="D43" s="1">
        <v>44197</v>
      </c>
      <c r="E43" s="4">
        <v>1743</v>
      </c>
      <c r="F43">
        <v>77</v>
      </c>
    </row>
    <row r="44" spans="1:6" x14ac:dyDescent="0.25">
      <c r="A44" t="s">
        <v>32</v>
      </c>
      <c r="B44" t="s">
        <v>27</v>
      </c>
      <c r="C44" t="s">
        <v>42</v>
      </c>
      <c r="D44" s="1">
        <v>44197</v>
      </c>
      <c r="E44" s="4">
        <v>6251</v>
      </c>
      <c r="F44">
        <v>212</v>
      </c>
    </row>
    <row r="45" spans="1:6" x14ac:dyDescent="0.25">
      <c r="A45" t="s">
        <v>5</v>
      </c>
      <c r="B45" t="s">
        <v>9</v>
      </c>
      <c r="C45" t="s">
        <v>12</v>
      </c>
      <c r="D45" s="1">
        <v>44200</v>
      </c>
      <c r="E45" s="4">
        <v>3717</v>
      </c>
      <c r="F45">
        <v>174</v>
      </c>
    </row>
    <row r="46" spans="1:6" x14ac:dyDescent="0.25">
      <c r="A46" t="s">
        <v>40</v>
      </c>
      <c r="B46" t="s">
        <v>9</v>
      </c>
      <c r="C46" t="s">
        <v>42</v>
      </c>
      <c r="D46" s="1">
        <v>44200</v>
      </c>
      <c r="E46" s="4">
        <v>5712</v>
      </c>
      <c r="F46">
        <v>537</v>
      </c>
    </row>
    <row r="47" spans="1:6" x14ac:dyDescent="0.25">
      <c r="A47" t="s">
        <v>37</v>
      </c>
      <c r="B47" t="s">
        <v>6</v>
      </c>
      <c r="C47" t="s">
        <v>14</v>
      </c>
      <c r="D47" s="1">
        <v>44200</v>
      </c>
      <c r="E47" s="4">
        <v>1862</v>
      </c>
      <c r="F47">
        <v>334</v>
      </c>
    </row>
    <row r="48" spans="1:6" x14ac:dyDescent="0.25">
      <c r="A48" t="s">
        <v>34</v>
      </c>
      <c r="B48" t="s">
        <v>9</v>
      </c>
      <c r="C48" t="s">
        <v>30</v>
      </c>
      <c r="D48" s="1">
        <v>44200</v>
      </c>
      <c r="E48" s="4">
        <v>4473</v>
      </c>
      <c r="F48">
        <v>373</v>
      </c>
    </row>
    <row r="49" spans="1:6" x14ac:dyDescent="0.25">
      <c r="A49" t="s">
        <v>40</v>
      </c>
      <c r="B49" t="s">
        <v>16</v>
      </c>
      <c r="C49" t="s">
        <v>19</v>
      </c>
      <c r="D49" s="1">
        <v>44200</v>
      </c>
      <c r="E49" s="4">
        <v>5509</v>
      </c>
      <c r="F49">
        <v>39</v>
      </c>
    </row>
    <row r="50" spans="1:6" x14ac:dyDescent="0.25">
      <c r="A50" t="s">
        <v>49</v>
      </c>
      <c r="B50" t="s">
        <v>6</v>
      </c>
      <c r="C50" t="s">
        <v>50</v>
      </c>
      <c r="D50" s="1">
        <v>44200</v>
      </c>
      <c r="E50" s="4">
        <v>4221</v>
      </c>
      <c r="F50">
        <v>103</v>
      </c>
    </row>
    <row r="51" spans="1:6" x14ac:dyDescent="0.25">
      <c r="A51" t="s">
        <v>34</v>
      </c>
      <c r="B51" t="s">
        <v>27</v>
      </c>
      <c r="C51" t="s">
        <v>38</v>
      </c>
      <c r="D51" s="1">
        <v>44200</v>
      </c>
      <c r="E51" s="4">
        <v>707</v>
      </c>
      <c r="F51">
        <v>203</v>
      </c>
    </row>
    <row r="52" spans="1:6" x14ac:dyDescent="0.25">
      <c r="A52" t="s">
        <v>51</v>
      </c>
      <c r="B52" t="s">
        <v>9</v>
      </c>
      <c r="C52" t="s">
        <v>31</v>
      </c>
      <c r="D52" s="1">
        <v>44200</v>
      </c>
      <c r="E52" s="4">
        <v>1603</v>
      </c>
      <c r="F52">
        <v>73</v>
      </c>
    </row>
    <row r="53" spans="1:6" x14ac:dyDescent="0.25">
      <c r="A53" t="s">
        <v>32</v>
      </c>
      <c r="B53" t="s">
        <v>21</v>
      </c>
      <c r="C53" t="s">
        <v>30</v>
      </c>
      <c r="D53" s="1">
        <v>44200</v>
      </c>
      <c r="E53" s="4">
        <v>11053</v>
      </c>
      <c r="F53">
        <v>217</v>
      </c>
    </row>
    <row r="54" spans="1:6" x14ac:dyDescent="0.25">
      <c r="A54" t="s">
        <v>39</v>
      </c>
      <c r="B54" t="s">
        <v>16</v>
      </c>
      <c r="C54" t="s">
        <v>50</v>
      </c>
      <c r="D54" s="1">
        <v>44200</v>
      </c>
      <c r="E54" s="4">
        <v>5740</v>
      </c>
      <c r="F54">
        <v>109</v>
      </c>
    </row>
    <row r="55" spans="1:6" x14ac:dyDescent="0.25">
      <c r="A55" t="s">
        <v>5</v>
      </c>
      <c r="B55" t="s">
        <v>21</v>
      </c>
      <c r="C55" t="s">
        <v>45</v>
      </c>
      <c r="D55" s="1">
        <v>44200</v>
      </c>
      <c r="E55" s="4">
        <v>6958</v>
      </c>
      <c r="F55">
        <v>427</v>
      </c>
    </row>
    <row r="56" spans="1:6" x14ac:dyDescent="0.25">
      <c r="A56" t="s">
        <v>32</v>
      </c>
      <c r="B56" t="s">
        <v>9</v>
      </c>
      <c r="C56" t="s">
        <v>43</v>
      </c>
      <c r="D56" s="1">
        <v>44200</v>
      </c>
      <c r="E56" s="4">
        <v>2478</v>
      </c>
      <c r="F56">
        <v>63</v>
      </c>
    </row>
    <row r="57" spans="1:6" x14ac:dyDescent="0.25">
      <c r="A57" t="s">
        <v>51</v>
      </c>
      <c r="B57" t="s">
        <v>6</v>
      </c>
      <c r="C57" t="s">
        <v>50</v>
      </c>
      <c r="D57" s="1">
        <v>44200</v>
      </c>
      <c r="E57" s="4">
        <v>1680</v>
      </c>
      <c r="F57">
        <v>609</v>
      </c>
    </row>
    <row r="58" spans="1:6" x14ac:dyDescent="0.25">
      <c r="A58" t="s">
        <v>51</v>
      </c>
      <c r="B58" t="s">
        <v>9</v>
      </c>
      <c r="C58" t="s">
        <v>52</v>
      </c>
      <c r="D58" s="1">
        <v>44200</v>
      </c>
      <c r="E58" s="4">
        <v>3178</v>
      </c>
      <c r="F58">
        <v>119</v>
      </c>
    </row>
    <row r="59" spans="1:6" x14ac:dyDescent="0.25">
      <c r="A59" t="s">
        <v>51</v>
      </c>
      <c r="B59" t="s">
        <v>6</v>
      </c>
      <c r="C59" t="s">
        <v>28</v>
      </c>
      <c r="D59" s="1">
        <v>44200</v>
      </c>
      <c r="E59" s="4">
        <v>5131</v>
      </c>
      <c r="F59">
        <v>112</v>
      </c>
    </row>
    <row r="60" spans="1:6" x14ac:dyDescent="0.25">
      <c r="A60" t="s">
        <v>41</v>
      </c>
      <c r="B60" t="s">
        <v>6</v>
      </c>
      <c r="C60" t="s">
        <v>7</v>
      </c>
      <c r="D60" s="1">
        <v>44200</v>
      </c>
      <c r="E60" s="4">
        <v>3633</v>
      </c>
      <c r="F60">
        <v>212</v>
      </c>
    </row>
    <row r="61" spans="1:6" x14ac:dyDescent="0.25">
      <c r="A61" t="s">
        <v>13</v>
      </c>
      <c r="B61" t="s">
        <v>16</v>
      </c>
      <c r="C61" t="s">
        <v>42</v>
      </c>
      <c r="D61" s="1">
        <v>44200</v>
      </c>
      <c r="E61" s="4">
        <v>7819</v>
      </c>
      <c r="F61">
        <v>247</v>
      </c>
    </row>
    <row r="62" spans="1:6" x14ac:dyDescent="0.25">
      <c r="A62" t="s">
        <v>23</v>
      </c>
      <c r="B62" t="s">
        <v>9</v>
      </c>
      <c r="C62" t="s">
        <v>30</v>
      </c>
      <c r="D62" s="1">
        <v>44200</v>
      </c>
      <c r="E62" s="4">
        <v>1064</v>
      </c>
      <c r="F62">
        <v>138</v>
      </c>
    </row>
    <row r="63" spans="1:6" x14ac:dyDescent="0.25">
      <c r="A63" t="s">
        <v>41</v>
      </c>
      <c r="B63" t="s">
        <v>21</v>
      </c>
      <c r="C63" t="s">
        <v>44</v>
      </c>
      <c r="D63" s="1">
        <v>44200</v>
      </c>
      <c r="E63" s="4">
        <v>3465</v>
      </c>
      <c r="F63">
        <v>259</v>
      </c>
    </row>
    <row r="64" spans="1:6" x14ac:dyDescent="0.25">
      <c r="A64" t="s">
        <v>5</v>
      </c>
      <c r="B64" t="s">
        <v>9</v>
      </c>
      <c r="C64" t="s">
        <v>19</v>
      </c>
      <c r="D64" s="1">
        <v>44200</v>
      </c>
      <c r="E64" s="4">
        <v>1148</v>
      </c>
      <c r="F64">
        <v>240</v>
      </c>
    </row>
    <row r="65" spans="1:6" x14ac:dyDescent="0.25">
      <c r="A65" t="s">
        <v>41</v>
      </c>
      <c r="B65" t="s">
        <v>9</v>
      </c>
      <c r="C65" t="s">
        <v>42</v>
      </c>
      <c r="D65" s="1">
        <v>44200</v>
      </c>
      <c r="E65" s="4">
        <v>819</v>
      </c>
      <c r="F65">
        <v>306</v>
      </c>
    </row>
    <row r="66" spans="1:6" x14ac:dyDescent="0.25">
      <c r="A66" t="s">
        <v>23</v>
      </c>
      <c r="B66" t="s">
        <v>27</v>
      </c>
      <c r="C66" t="s">
        <v>22</v>
      </c>
      <c r="D66" s="1">
        <v>44200</v>
      </c>
      <c r="E66" s="4">
        <v>2030</v>
      </c>
      <c r="F66">
        <v>177</v>
      </c>
    </row>
    <row r="67" spans="1:6" x14ac:dyDescent="0.25">
      <c r="A67" t="s">
        <v>46</v>
      </c>
      <c r="B67" t="s">
        <v>21</v>
      </c>
      <c r="C67" t="s">
        <v>42</v>
      </c>
      <c r="D67" s="1">
        <v>44200</v>
      </c>
      <c r="E67" s="4">
        <v>147</v>
      </c>
      <c r="F67">
        <v>169</v>
      </c>
    </row>
    <row r="68" spans="1:6" x14ac:dyDescent="0.25">
      <c r="A68" t="s">
        <v>15</v>
      </c>
      <c r="B68" t="s">
        <v>9</v>
      </c>
      <c r="C68" t="s">
        <v>31</v>
      </c>
      <c r="D68" s="1">
        <v>44200</v>
      </c>
      <c r="E68" s="4">
        <v>1295</v>
      </c>
      <c r="F68">
        <v>17</v>
      </c>
    </row>
    <row r="69" spans="1:6" x14ac:dyDescent="0.25">
      <c r="A69" t="s">
        <v>40</v>
      </c>
      <c r="B69" t="s">
        <v>27</v>
      </c>
      <c r="C69" t="s">
        <v>30</v>
      </c>
      <c r="D69" s="1">
        <v>44200</v>
      </c>
      <c r="E69" s="4">
        <v>763</v>
      </c>
      <c r="F69">
        <v>387</v>
      </c>
    </row>
    <row r="70" spans="1:6" x14ac:dyDescent="0.25">
      <c r="A70" t="s">
        <v>10</v>
      </c>
      <c r="B70" t="s">
        <v>27</v>
      </c>
      <c r="C70" t="s">
        <v>50</v>
      </c>
      <c r="D70" s="1">
        <v>44200</v>
      </c>
      <c r="E70" s="4">
        <v>4305</v>
      </c>
      <c r="F70">
        <v>387</v>
      </c>
    </row>
    <row r="71" spans="1:6" x14ac:dyDescent="0.25">
      <c r="A71" t="s">
        <v>32</v>
      </c>
      <c r="B71" t="s">
        <v>16</v>
      </c>
      <c r="C71" t="s">
        <v>17</v>
      </c>
      <c r="D71" s="1">
        <v>44200</v>
      </c>
      <c r="E71" s="4">
        <v>4851</v>
      </c>
      <c r="F71">
        <v>35</v>
      </c>
    </row>
    <row r="72" spans="1:6" x14ac:dyDescent="0.25">
      <c r="A72" t="s">
        <v>33</v>
      </c>
      <c r="B72" t="s">
        <v>9</v>
      </c>
      <c r="C72" t="s">
        <v>45</v>
      </c>
      <c r="D72" s="1">
        <v>44200</v>
      </c>
      <c r="E72" s="4">
        <v>987</v>
      </c>
      <c r="F72">
        <v>271</v>
      </c>
    </row>
    <row r="73" spans="1:6" x14ac:dyDescent="0.25">
      <c r="A73" t="s">
        <v>40</v>
      </c>
      <c r="B73" t="s">
        <v>11</v>
      </c>
      <c r="C73" t="s">
        <v>24</v>
      </c>
      <c r="D73" s="1">
        <v>44200</v>
      </c>
      <c r="E73" s="4">
        <v>4704</v>
      </c>
      <c r="F73">
        <v>266</v>
      </c>
    </row>
    <row r="74" spans="1:6" x14ac:dyDescent="0.25">
      <c r="A74" t="s">
        <v>46</v>
      </c>
      <c r="B74" t="s">
        <v>11</v>
      </c>
      <c r="C74" t="s">
        <v>7</v>
      </c>
      <c r="D74" s="1">
        <v>44200</v>
      </c>
      <c r="E74" s="4">
        <v>3031</v>
      </c>
      <c r="F74">
        <v>18</v>
      </c>
    </row>
    <row r="75" spans="1:6" x14ac:dyDescent="0.25">
      <c r="A75" t="s">
        <v>5</v>
      </c>
      <c r="B75" t="s">
        <v>11</v>
      </c>
      <c r="C75" t="s">
        <v>35</v>
      </c>
      <c r="D75" s="1">
        <v>44200</v>
      </c>
      <c r="E75" s="4">
        <v>679</v>
      </c>
      <c r="F75">
        <v>88</v>
      </c>
    </row>
    <row r="76" spans="1:6" x14ac:dyDescent="0.25">
      <c r="A76" t="s">
        <v>51</v>
      </c>
      <c r="B76" t="s">
        <v>27</v>
      </c>
      <c r="C76" t="s">
        <v>44</v>
      </c>
      <c r="D76" s="1">
        <v>44200</v>
      </c>
      <c r="E76" s="4">
        <v>6804</v>
      </c>
      <c r="F76">
        <v>455</v>
      </c>
    </row>
    <row r="77" spans="1:6" x14ac:dyDescent="0.25">
      <c r="A77" t="s">
        <v>34</v>
      </c>
      <c r="B77" t="s">
        <v>9</v>
      </c>
      <c r="C77" t="s">
        <v>52</v>
      </c>
      <c r="D77" s="1">
        <v>44200</v>
      </c>
      <c r="E77" s="4">
        <v>357</v>
      </c>
      <c r="F77">
        <v>210</v>
      </c>
    </row>
    <row r="78" spans="1:6" x14ac:dyDescent="0.25">
      <c r="A78" t="s">
        <v>49</v>
      </c>
      <c r="B78" t="s">
        <v>6</v>
      </c>
      <c r="C78" t="s">
        <v>22</v>
      </c>
      <c r="D78" s="1">
        <v>44200</v>
      </c>
      <c r="E78" s="4">
        <v>3815</v>
      </c>
      <c r="F78">
        <v>424</v>
      </c>
    </row>
    <row r="79" spans="1:6" x14ac:dyDescent="0.25">
      <c r="A79" t="s">
        <v>41</v>
      </c>
      <c r="B79" t="s">
        <v>6</v>
      </c>
      <c r="C79" t="s">
        <v>45</v>
      </c>
      <c r="D79" s="1">
        <v>44200</v>
      </c>
      <c r="E79" s="4">
        <v>5670</v>
      </c>
      <c r="F79">
        <v>122</v>
      </c>
    </row>
    <row r="80" spans="1:6" x14ac:dyDescent="0.25">
      <c r="A80" t="s">
        <v>46</v>
      </c>
      <c r="B80" t="s">
        <v>11</v>
      </c>
      <c r="C80" t="s">
        <v>26</v>
      </c>
      <c r="D80" s="1">
        <v>44200</v>
      </c>
      <c r="E80" s="4">
        <v>3010</v>
      </c>
      <c r="F80">
        <v>155</v>
      </c>
    </row>
    <row r="81" spans="1:6" x14ac:dyDescent="0.25">
      <c r="A81" t="s">
        <v>33</v>
      </c>
      <c r="B81" t="s">
        <v>27</v>
      </c>
      <c r="C81" t="s">
        <v>17</v>
      </c>
      <c r="D81" s="1">
        <v>44200</v>
      </c>
      <c r="E81" s="4">
        <v>182</v>
      </c>
      <c r="F81">
        <v>177</v>
      </c>
    </row>
    <row r="82" spans="1:6" x14ac:dyDescent="0.25">
      <c r="A82" t="s">
        <v>29</v>
      </c>
      <c r="B82" t="s">
        <v>16</v>
      </c>
      <c r="C82" t="s">
        <v>38</v>
      </c>
      <c r="D82" s="1">
        <v>44200</v>
      </c>
      <c r="E82" s="4">
        <v>3080</v>
      </c>
      <c r="F82">
        <v>73</v>
      </c>
    </row>
    <row r="83" spans="1:6" x14ac:dyDescent="0.25">
      <c r="A83" t="s">
        <v>33</v>
      </c>
      <c r="B83" t="s">
        <v>11</v>
      </c>
      <c r="C83" t="s">
        <v>12</v>
      </c>
      <c r="D83" s="1">
        <v>44200</v>
      </c>
      <c r="E83" s="4">
        <v>3101</v>
      </c>
      <c r="F83">
        <v>643</v>
      </c>
    </row>
    <row r="84" spans="1:6" x14ac:dyDescent="0.25">
      <c r="A84" t="s">
        <v>13</v>
      </c>
      <c r="B84" t="s">
        <v>27</v>
      </c>
      <c r="C84" t="s">
        <v>14</v>
      </c>
      <c r="D84" s="1">
        <v>44200</v>
      </c>
      <c r="E84" s="4">
        <v>2233</v>
      </c>
      <c r="F84">
        <v>132</v>
      </c>
    </row>
    <row r="85" spans="1:6" x14ac:dyDescent="0.25">
      <c r="A85" t="s">
        <v>13</v>
      </c>
      <c r="B85" t="s">
        <v>16</v>
      </c>
      <c r="C85" t="s">
        <v>31</v>
      </c>
      <c r="D85" s="1">
        <v>44200</v>
      </c>
      <c r="E85" s="4">
        <v>3507</v>
      </c>
      <c r="F85">
        <v>74</v>
      </c>
    </row>
    <row r="86" spans="1:6" x14ac:dyDescent="0.25">
      <c r="A86" t="s">
        <v>10</v>
      </c>
      <c r="B86" t="s">
        <v>27</v>
      </c>
      <c r="C86" t="s">
        <v>43</v>
      </c>
      <c r="D86" s="1">
        <v>44200</v>
      </c>
      <c r="E86" s="4">
        <v>8554</v>
      </c>
      <c r="F86">
        <v>403</v>
      </c>
    </row>
    <row r="87" spans="1:6" x14ac:dyDescent="0.25">
      <c r="A87" t="s">
        <v>34</v>
      </c>
      <c r="B87" t="s">
        <v>9</v>
      </c>
      <c r="C87" t="s">
        <v>44</v>
      </c>
      <c r="D87" s="1">
        <v>44200</v>
      </c>
      <c r="E87" s="4">
        <v>3479</v>
      </c>
      <c r="F87">
        <v>239</v>
      </c>
    </row>
    <row r="88" spans="1:6" x14ac:dyDescent="0.25">
      <c r="A88" t="s">
        <v>37</v>
      </c>
      <c r="B88" t="s">
        <v>6</v>
      </c>
      <c r="C88" t="s">
        <v>50</v>
      </c>
      <c r="D88" s="1">
        <v>44200</v>
      </c>
      <c r="E88" s="4">
        <v>1225</v>
      </c>
      <c r="F88">
        <v>348</v>
      </c>
    </row>
    <row r="89" spans="1:6" x14ac:dyDescent="0.25">
      <c r="A89" t="s">
        <v>39</v>
      </c>
      <c r="B89" t="s">
        <v>9</v>
      </c>
      <c r="C89" t="s">
        <v>14</v>
      </c>
      <c r="D89" s="1">
        <v>44200</v>
      </c>
      <c r="E89" s="4">
        <v>49</v>
      </c>
      <c r="F89">
        <v>840</v>
      </c>
    </row>
    <row r="90" spans="1:6" x14ac:dyDescent="0.25">
      <c r="A90" t="s">
        <v>32</v>
      </c>
      <c r="B90" t="s">
        <v>21</v>
      </c>
      <c r="C90" t="s">
        <v>50</v>
      </c>
      <c r="D90" s="1">
        <v>44200</v>
      </c>
      <c r="E90" s="4">
        <v>4487</v>
      </c>
      <c r="F90">
        <v>175</v>
      </c>
    </row>
    <row r="91" spans="1:6" x14ac:dyDescent="0.25">
      <c r="A91" t="s">
        <v>34</v>
      </c>
      <c r="B91" t="s">
        <v>9</v>
      </c>
      <c r="C91" t="s">
        <v>22</v>
      </c>
      <c r="D91" s="1">
        <v>44200</v>
      </c>
      <c r="E91" s="4">
        <v>1652</v>
      </c>
      <c r="F91">
        <v>240</v>
      </c>
    </row>
    <row r="92" spans="1:6" x14ac:dyDescent="0.25">
      <c r="A92" t="s">
        <v>49</v>
      </c>
      <c r="B92" t="s">
        <v>9</v>
      </c>
      <c r="C92" t="s">
        <v>44</v>
      </c>
      <c r="D92" s="1">
        <v>44201</v>
      </c>
      <c r="E92" s="4">
        <v>10262</v>
      </c>
      <c r="F92">
        <v>185</v>
      </c>
    </row>
    <row r="93" spans="1:6" x14ac:dyDescent="0.25">
      <c r="A93" t="s">
        <v>15</v>
      </c>
      <c r="B93" t="s">
        <v>27</v>
      </c>
      <c r="C93" t="s">
        <v>31</v>
      </c>
      <c r="D93" s="1">
        <v>44201</v>
      </c>
      <c r="E93" s="4">
        <v>5173</v>
      </c>
      <c r="F93">
        <v>217</v>
      </c>
    </row>
    <row r="94" spans="1:6" x14ac:dyDescent="0.25">
      <c r="A94" t="s">
        <v>20</v>
      </c>
      <c r="B94" t="s">
        <v>21</v>
      </c>
      <c r="C94" t="s">
        <v>26</v>
      </c>
      <c r="D94" s="1">
        <v>44201</v>
      </c>
      <c r="E94" s="4">
        <v>2296</v>
      </c>
      <c r="F94">
        <v>910</v>
      </c>
    </row>
    <row r="95" spans="1:6" x14ac:dyDescent="0.25">
      <c r="A95" t="s">
        <v>39</v>
      </c>
      <c r="B95" t="s">
        <v>11</v>
      </c>
      <c r="C95" t="s">
        <v>48</v>
      </c>
      <c r="D95" s="1">
        <v>44201</v>
      </c>
      <c r="E95" s="4">
        <v>798</v>
      </c>
      <c r="F95">
        <v>212</v>
      </c>
    </row>
    <row r="96" spans="1:6" x14ac:dyDescent="0.25">
      <c r="A96" t="s">
        <v>13</v>
      </c>
      <c r="B96" t="s">
        <v>9</v>
      </c>
      <c r="C96" t="s">
        <v>26</v>
      </c>
      <c r="D96" s="1">
        <v>44201</v>
      </c>
      <c r="E96" s="4">
        <v>910</v>
      </c>
      <c r="F96">
        <v>231</v>
      </c>
    </row>
    <row r="97" spans="1:6" x14ac:dyDescent="0.25">
      <c r="A97" t="s">
        <v>8</v>
      </c>
      <c r="B97" t="s">
        <v>11</v>
      </c>
      <c r="C97" t="s">
        <v>24</v>
      </c>
      <c r="D97" s="1">
        <v>44201</v>
      </c>
      <c r="E97" s="4">
        <v>6510</v>
      </c>
      <c r="F97">
        <v>251</v>
      </c>
    </row>
    <row r="98" spans="1:6" x14ac:dyDescent="0.25">
      <c r="A98" t="s">
        <v>23</v>
      </c>
      <c r="B98" t="s">
        <v>21</v>
      </c>
      <c r="C98" t="s">
        <v>17</v>
      </c>
      <c r="D98" s="1">
        <v>44201</v>
      </c>
      <c r="E98" s="4">
        <v>3892</v>
      </c>
      <c r="F98">
        <v>213</v>
      </c>
    </row>
    <row r="99" spans="1:6" x14ac:dyDescent="0.25">
      <c r="A99" t="s">
        <v>15</v>
      </c>
      <c r="B99" t="s">
        <v>9</v>
      </c>
      <c r="C99" t="s">
        <v>22</v>
      </c>
      <c r="D99" s="1">
        <v>44201</v>
      </c>
      <c r="E99" s="4">
        <v>4704</v>
      </c>
      <c r="F99">
        <v>53</v>
      </c>
    </row>
    <row r="100" spans="1:6" x14ac:dyDescent="0.25">
      <c r="A100" t="s">
        <v>51</v>
      </c>
      <c r="B100" t="s">
        <v>21</v>
      </c>
      <c r="C100" t="s">
        <v>50</v>
      </c>
      <c r="D100" s="1">
        <v>44201</v>
      </c>
      <c r="E100" s="4">
        <v>4095</v>
      </c>
      <c r="F100">
        <v>188</v>
      </c>
    </row>
    <row r="101" spans="1:6" x14ac:dyDescent="0.25">
      <c r="A101" t="s">
        <v>51</v>
      </c>
      <c r="B101" t="s">
        <v>11</v>
      </c>
      <c r="C101" t="s">
        <v>44</v>
      </c>
      <c r="D101" s="1">
        <v>44201</v>
      </c>
      <c r="E101" s="4">
        <v>11466</v>
      </c>
      <c r="F101">
        <v>315</v>
      </c>
    </row>
    <row r="102" spans="1:6" x14ac:dyDescent="0.25">
      <c r="A102" t="s">
        <v>34</v>
      </c>
      <c r="B102" t="s">
        <v>9</v>
      </c>
      <c r="C102" t="s">
        <v>45</v>
      </c>
      <c r="D102" s="1">
        <v>44201</v>
      </c>
      <c r="E102" s="4">
        <v>2324</v>
      </c>
      <c r="F102">
        <v>178</v>
      </c>
    </row>
    <row r="103" spans="1:6" x14ac:dyDescent="0.25">
      <c r="A103" t="s">
        <v>49</v>
      </c>
      <c r="B103" t="s">
        <v>11</v>
      </c>
      <c r="C103" t="s">
        <v>50</v>
      </c>
      <c r="D103" s="1">
        <v>44201</v>
      </c>
      <c r="E103" s="4">
        <v>5068</v>
      </c>
      <c r="F103">
        <v>128</v>
      </c>
    </row>
    <row r="104" spans="1:6" x14ac:dyDescent="0.25">
      <c r="A104" t="s">
        <v>49</v>
      </c>
      <c r="B104" t="s">
        <v>21</v>
      </c>
      <c r="C104" t="s">
        <v>7</v>
      </c>
      <c r="D104" s="1">
        <v>44201</v>
      </c>
      <c r="E104" s="4">
        <v>8855</v>
      </c>
      <c r="F104">
        <v>436</v>
      </c>
    </row>
    <row r="105" spans="1:6" x14ac:dyDescent="0.25">
      <c r="A105" t="s">
        <v>29</v>
      </c>
      <c r="B105" t="s">
        <v>9</v>
      </c>
      <c r="C105" t="s">
        <v>38</v>
      </c>
      <c r="D105" s="1">
        <v>44201</v>
      </c>
      <c r="E105" s="4">
        <v>4872</v>
      </c>
      <c r="F105">
        <v>175</v>
      </c>
    </row>
    <row r="106" spans="1:6" x14ac:dyDescent="0.25">
      <c r="A106" t="s">
        <v>49</v>
      </c>
      <c r="B106" t="s">
        <v>27</v>
      </c>
      <c r="C106" t="s">
        <v>35</v>
      </c>
      <c r="D106" s="1">
        <v>44201</v>
      </c>
      <c r="E106" s="4">
        <v>8673</v>
      </c>
      <c r="F106">
        <v>96</v>
      </c>
    </row>
    <row r="107" spans="1:6" x14ac:dyDescent="0.25">
      <c r="A107" t="s">
        <v>37</v>
      </c>
      <c r="B107" t="s">
        <v>27</v>
      </c>
      <c r="C107" t="s">
        <v>30</v>
      </c>
      <c r="D107" s="1">
        <v>44201</v>
      </c>
      <c r="E107" s="4">
        <v>4340</v>
      </c>
      <c r="F107">
        <v>79</v>
      </c>
    </row>
    <row r="108" spans="1:6" x14ac:dyDescent="0.25">
      <c r="A108" t="s">
        <v>29</v>
      </c>
      <c r="B108" t="s">
        <v>21</v>
      </c>
      <c r="C108" t="s">
        <v>48</v>
      </c>
      <c r="D108" s="1">
        <v>44201</v>
      </c>
      <c r="E108" s="4">
        <v>35</v>
      </c>
      <c r="F108">
        <v>910</v>
      </c>
    </row>
    <row r="109" spans="1:6" x14ac:dyDescent="0.25">
      <c r="A109" t="s">
        <v>49</v>
      </c>
      <c r="B109" t="s">
        <v>27</v>
      </c>
      <c r="C109" t="s">
        <v>24</v>
      </c>
      <c r="D109" s="1">
        <v>44201</v>
      </c>
      <c r="E109" s="4">
        <v>1659</v>
      </c>
      <c r="F109">
        <v>43</v>
      </c>
    </row>
    <row r="110" spans="1:6" x14ac:dyDescent="0.25">
      <c r="A110" t="s">
        <v>51</v>
      </c>
      <c r="B110" t="s">
        <v>11</v>
      </c>
      <c r="C110" t="s">
        <v>22</v>
      </c>
      <c r="D110" s="1">
        <v>44201</v>
      </c>
      <c r="E110" s="4">
        <v>4774</v>
      </c>
      <c r="F110">
        <v>345</v>
      </c>
    </row>
    <row r="111" spans="1:6" x14ac:dyDescent="0.25">
      <c r="A111" t="s">
        <v>49</v>
      </c>
      <c r="B111" t="s">
        <v>21</v>
      </c>
      <c r="C111" t="s">
        <v>47</v>
      </c>
      <c r="D111" s="1">
        <v>44201</v>
      </c>
      <c r="E111" s="4">
        <v>637</v>
      </c>
      <c r="F111">
        <v>61</v>
      </c>
    </row>
    <row r="112" spans="1:6" x14ac:dyDescent="0.25">
      <c r="A112" t="s">
        <v>29</v>
      </c>
      <c r="B112" t="s">
        <v>21</v>
      </c>
      <c r="C112" t="s">
        <v>38</v>
      </c>
      <c r="D112" s="1">
        <v>44201</v>
      </c>
      <c r="E112" s="4">
        <v>2828</v>
      </c>
      <c r="F112">
        <v>208</v>
      </c>
    </row>
    <row r="113" spans="1:6" x14ac:dyDescent="0.25">
      <c r="A113" t="s">
        <v>40</v>
      </c>
      <c r="B113" t="s">
        <v>9</v>
      </c>
      <c r="C113" t="s">
        <v>22</v>
      </c>
      <c r="D113" s="1">
        <v>44201</v>
      </c>
      <c r="E113" s="4">
        <v>15288</v>
      </c>
      <c r="F113">
        <v>139</v>
      </c>
    </row>
    <row r="114" spans="1:6" x14ac:dyDescent="0.25">
      <c r="A114" t="s">
        <v>10</v>
      </c>
      <c r="B114" t="s">
        <v>11</v>
      </c>
      <c r="C114" t="s">
        <v>24</v>
      </c>
      <c r="D114" s="1">
        <v>44201</v>
      </c>
      <c r="E114" s="4">
        <v>952</v>
      </c>
      <c r="F114">
        <v>627</v>
      </c>
    </row>
    <row r="115" spans="1:6" x14ac:dyDescent="0.25">
      <c r="A115" t="s">
        <v>23</v>
      </c>
      <c r="B115" t="s">
        <v>27</v>
      </c>
      <c r="C115" t="s">
        <v>31</v>
      </c>
      <c r="D115" s="1">
        <v>44201</v>
      </c>
      <c r="E115" s="4">
        <v>2632</v>
      </c>
      <c r="F115">
        <v>840</v>
      </c>
    </row>
    <row r="116" spans="1:6" x14ac:dyDescent="0.25">
      <c r="A116" t="s">
        <v>40</v>
      </c>
      <c r="B116" t="s">
        <v>11</v>
      </c>
      <c r="C116" t="s">
        <v>43</v>
      </c>
      <c r="D116" s="1">
        <v>44201</v>
      </c>
      <c r="E116" s="4">
        <v>8736</v>
      </c>
      <c r="F116">
        <v>82</v>
      </c>
    </row>
    <row r="117" spans="1:6" x14ac:dyDescent="0.25">
      <c r="A117" t="s">
        <v>18</v>
      </c>
      <c r="B117" t="s">
        <v>27</v>
      </c>
      <c r="C117" t="s">
        <v>50</v>
      </c>
      <c r="D117" s="1">
        <v>44201</v>
      </c>
      <c r="E117" s="4">
        <v>805</v>
      </c>
      <c r="F117">
        <v>217</v>
      </c>
    </row>
    <row r="118" spans="1:6" x14ac:dyDescent="0.25">
      <c r="A118" t="s">
        <v>39</v>
      </c>
      <c r="B118" t="s">
        <v>27</v>
      </c>
      <c r="C118" t="s">
        <v>35</v>
      </c>
      <c r="D118" s="1">
        <v>44201</v>
      </c>
      <c r="E118" s="4">
        <v>8316</v>
      </c>
      <c r="F118">
        <v>138</v>
      </c>
    </row>
    <row r="119" spans="1:6" x14ac:dyDescent="0.25">
      <c r="A119" t="s">
        <v>23</v>
      </c>
      <c r="B119" t="s">
        <v>9</v>
      </c>
      <c r="C119" t="s">
        <v>47</v>
      </c>
      <c r="D119" s="1">
        <v>44201</v>
      </c>
      <c r="E119" s="4">
        <v>2072</v>
      </c>
      <c r="F119">
        <v>300</v>
      </c>
    </row>
    <row r="120" spans="1:6" x14ac:dyDescent="0.25">
      <c r="A120" t="s">
        <v>37</v>
      </c>
      <c r="B120" t="s">
        <v>21</v>
      </c>
      <c r="C120" t="s">
        <v>30</v>
      </c>
      <c r="D120" s="1">
        <v>44201</v>
      </c>
      <c r="E120" s="4">
        <v>938</v>
      </c>
      <c r="F120">
        <v>16</v>
      </c>
    </row>
    <row r="121" spans="1:6" x14ac:dyDescent="0.25">
      <c r="A121" t="s">
        <v>13</v>
      </c>
      <c r="B121" t="s">
        <v>11</v>
      </c>
      <c r="C121" t="s">
        <v>47</v>
      </c>
      <c r="D121" s="1">
        <v>44201</v>
      </c>
      <c r="E121" s="4">
        <v>4592</v>
      </c>
      <c r="F121">
        <v>96</v>
      </c>
    </row>
    <row r="122" spans="1:6" x14ac:dyDescent="0.25">
      <c r="A122" t="s">
        <v>5</v>
      </c>
      <c r="B122" t="s">
        <v>27</v>
      </c>
      <c r="C122" t="s">
        <v>38</v>
      </c>
      <c r="D122" s="1">
        <v>44201</v>
      </c>
      <c r="E122" s="4">
        <v>8008</v>
      </c>
      <c r="F122">
        <v>338</v>
      </c>
    </row>
    <row r="123" spans="1:6" x14ac:dyDescent="0.25">
      <c r="A123" t="s">
        <v>13</v>
      </c>
      <c r="B123" t="s">
        <v>9</v>
      </c>
      <c r="C123" t="s">
        <v>44</v>
      </c>
      <c r="D123" s="1">
        <v>44201</v>
      </c>
      <c r="E123" s="4">
        <v>8505</v>
      </c>
      <c r="F123">
        <v>71</v>
      </c>
    </row>
    <row r="124" spans="1:6" x14ac:dyDescent="0.25">
      <c r="A124" t="s">
        <v>49</v>
      </c>
      <c r="B124" t="s">
        <v>27</v>
      </c>
      <c r="C124" t="s">
        <v>22</v>
      </c>
      <c r="D124" s="1">
        <v>44201</v>
      </c>
      <c r="E124" s="4">
        <v>8463</v>
      </c>
      <c r="F124">
        <v>183</v>
      </c>
    </row>
    <row r="125" spans="1:6" x14ac:dyDescent="0.25">
      <c r="A125" t="s">
        <v>23</v>
      </c>
      <c r="B125" t="s">
        <v>21</v>
      </c>
      <c r="C125" t="s">
        <v>31</v>
      </c>
      <c r="D125" s="1">
        <v>44201</v>
      </c>
      <c r="E125" s="4">
        <v>6405</v>
      </c>
      <c r="F125">
        <v>119</v>
      </c>
    </row>
    <row r="126" spans="1:6" x14ac:dyDescent="0.25">
      <c r="A126" t="s">
        <v>10</v>
      </c>
      <c r="B126" t="s">
        <v>21</v>
      </c>
      <c r="C126" t="s">
        <v>36</v>
      </c>
      <c r="D126" s="1">
        <v>44202</v>
      </c>
      <c r="E126" s="4">
        <v>2723</v>
      </c>
      <c r="F126">
        <v>444</v>
      </c>
    </row>
    <row r="127" spans="1:6" x14ac:dyDescent="0.25">
      <c r="A127" t="s">
        <v>37</v>
      </c>
      <c r="B127" t="s">
        <v>21</v>
      </c>
      <c r="C127" t="s">
        <v>19</v>
      </c>
      <c r="D127" s="1">
        <v>44202</v>
      </c>
      <c r="E127" s="4">
        <v>595</v>
      </c>
      <c r="F127">
        <v>115</v>
      </c>
    </row>
    <row r="128" spans="1:6" x14ac:dyDescent="0.25">
      <c r="A128" t="s">
        <v>10</v>
      </c>
      <c r="B128" t="s">
        <v>16</v>
      </c>
      <c r="C128" t="s">
        <v>45</v>
      </c>
      <c r="D128" s="1">
        <v>44202</v>
      </c>
      <c r="E128" s="4">
        <v>5810</v>
      </c>
      <c r="F128">
        <v>356</v>
      </c>
    </row>
    <row r="129" spans="1:6" x14ac:dyDescent="0.25">
      <c r="A129" t="s">
        <v>23</v>
      </c>
      <c r="B129" t="s">
        <v>27</v>
      </c>
      <c r="C129" t="s">
        <v>26</v>
      </c>
      <c r="D129" s="1">
        <v>44202</v>
      </c>
      <c r="E129" s="4">
        <v>10206</v>
      </c>
      <c r="F129">
        <v>58</v>
      </c>
    </row>
    <row r="130" spans="1:6" x14ac:dyDescent="0.25">
      <c r="A130" t="s">
        <v>20</v>
      </c>
      <c r="B130" t="s">
        <v>11</v>
      </c>
      <c r="C130" t="s">
        <v>38</v>
      </c>
      <c r="D130" s="1">
        <v>44202</v>
      </c>
      <c r="E130" s="4">
        <v>1190</v>
      </c>
      <c r="F130">
        <v>189</v>
      </c>
    </row>
    <row r="131" spans="1:6" x14ac:dyDescent="0.25">
      <c r="A131" t="s">
        <v>34</v>
      </c>
      <c r="B131" t="s">
        <v>6</v>
      </c>
      <c r="C131" t="s">
        <v>38</v>
      </c>
      <c r="D131" s="1">
        <v>44202</v>
      </c>
      <c r="E131" s="4">
        <v>4410</v>
      </c>
      <c r="F131">
        <v>141</v>
      </c>
    </row>
    <row r="132" spans="1:6" x14ac:dyDescent="0.25">
      <c r="A132" t="s">
        <v>20</v>
      </c>
      <c r="B132" t="s">
        <v>27</v>
      </c>
      <c r="C132" t="s">
        <v>14</v>
      </c>
      <c r="D132" s="1">
        <v>44202</v>
      </c>
      <c r="E132" s="4">
        <v>3703</v>
      </c>
      <c r="F132">
        <v>135</v>
      </c>
    </row>
    <row r="133" spans="1:6" x14ac:dyDescent="0.25">
      <c r="A133" t="s">
        <v>37</v>
      </c>
      <c r="B133" t="s">
        <v>6</v>
      </c>
      <c r="C133" t="s">
        <v>36</v>
      </c>
      <c r="D133" s="1">
        <v>44202</v>
      </c>
      <c r="E133" s="4">
        <v>4865</v>
      </c>
      <c r="F133">
        <v>106</v>
      </c>
    </row>
    <row r="134" spans="1:6" x14ac:dyDescent="0.25">
      <c r="A134" t="s">
        <v>25</v>
      </c>
      <c r="B134" t="s">
        <v>21</v>
      </c>
      <c r="C134" t="s">
        <v>43</v>
      </c>
      <c r="D134" s="1">
        <v>44202</v>
      </c>
      <c r="E134" s="4">
        <v>7294</v>
      </c>
      <c r="F134">
        <v>149</v>
      </c>
    </row>
    <row r="135" spans="1:6" x14ac:dyDescent="0.25">
      <c r="A135" t="s">
        <v>10</v>
      </c>
      <c r="B135" t="s">
        <v>21</v>
      </c>
      <c r="C135" t="s">
        <v>7</v>
      </c>
      <c r="D135" s="1">
        <v>44202</v>
      </c>
      <c r="E135" s="4">
        <v>3388</v>
      </c>
      <c r="F135">
        <v>266</v>
      </c>
    </row>
    <row r="136" spans="1:6" x14ac:dyDescent="0.25">
      <c r="A136" t="s">
        <v>23</v>
      </c>
      <c r="B136" t="s">
        <v>9</v>
      </c>
      <c r="C136" t="s">
        <v>17</v>
      </c>
      <c r="D136" s="1">
        <v>44202</v>
      </c>
      <c r="E136" s="4">
        <v>581</v>
      </c>
      <c r="F136">
        <v>161</v>
      </c>
    </row>
    <row r="137" spans="1:6" x14ac:dyDescent="0.25">
      <c r="A137" t="s">
        <v>18</v>
      </c>
      <c r="B137" t="s">
        <v>11</v>
      </c>
      <c r="C137" t="s">
        <v>14</v>
      </c>
      <c r="D137" s="1">
        <v>44202</v>
      </c>
      <c r="E137" s="4">
        <v>875</v>
      </c>
      <c r="F137">
        <v>207</v>
      </c>
    </row>
    <row r="138" spans="1:6" x14ac:dyDescent="0.25">
      <c r="A138" t="s">
        <v>32</v>
      </c>
      <c r="B138" t="s">
        <v>6</v>
      </c>
      <c r="C138" t="s">
        <v>45</v>
      </c>
      <c r="D138" s="1">
        <v>44202</v>
      </c>
      <c r="E138" s="4">
        <v>2331</v>
      </c>
      <c r="F138">
        <v>625</v>
      </c>
    </row>
    <row r="139" spans="1:6" x14ac:dyDescent="0.25">
      <c r="A139" t="s">
        <v>33</v>
      </c>
      <c r="B139" t="s">
        <v>6</v>
      </c>
      <c r="C139" t="s">
        <v>19</v>
      </c>
      <c r="D139" s="1">
        <v>44202</v>
      </c>
      <c r="E139" s="4">
        <v>259</v>
      </c>
      <c r="F139">
        <v>486</v>
      </c>
    </row>
    <row r="140" spans="1:6" x14ac:dyDescent="0.25">
      <c r="A140" t="s">
        <v>32</v>
      </c>
      <c r="B140" t="s">
        <v>16</v>
      </c>
      <c r="C140" t="s">
        <v>28</v>
      </c>
      <c r="D140" s="1">
        <v>44202</v>
      </c>
      <c r="E140" s="4">
        <v>11473</v>
      </c>
      <c r="F140">
        <v>251</v>
      </c>
    </row>
    <row r="141" spans="1:6" x14ac:dyDescent="0.25">
      <c r="A141" t="s">
        <v>15</v>
      </c>
      <c r="B141" t="s">
        <v>16</v>
      </c>
      <c r="C141" t="s">
        <v>43</v>
      </c>
      <c r="D141" s="1">
        <v>44202</v>
      </c>
      <c r="E141" s="4">
        <v>1799</v>
      </c>
      <c r="F141">
        <v>178</v>
      </c>
    </row>
    <row r="142" spans="1:6" x14ac:dyDescent="0.25">
      <c r="A142" t="s">
        <v>5</v>
      </c>
      <c r="B142" t="s">
        <v>27</v>
      </c>
      <c r="C142" t="s">
        <v>50</v>
      </c>
      <c r="D142" s="1">
        <v>44203</v>
      </c>
      <c r="E142" s="4">
        <v>882</v>
      </c>
      <c r="F142">
        <v>1050</v>
      </c>
    </row>
    <row r="143" spans="1:6" x14ac:dyDescent="0.25">
      <c r="A143" t="s">
        <v>46</v>
      </c>
      <c r="B143" t="s">
        <v>9</v>
      </c>
      <c r="C143" t="s">
        <v>24</v>
      </c>
      <c r="D143" s="1">
        <v>44203</v>
      </c>
      <c r="E143" s="4">
        <v>5306</v>
      </c>
      <c r="F143">
        <v>217</v>
      </c>
    </row>
    <row r="144" spans="1:6" x14ac:dyDescent="0.25">
      <c r="A144" t="s">
        <v>41</v>
      </c>
      <c r="B144" t="s">
        <v>9</v>
      </c>
      <c r="C144" t="s">
        <v>28</v>
      </c>
      <c r="D144" s="1">
        <v>44203</v>
      </c>
      <c r="E144" s="4">
        <v>7210</v>
      </c>
      <c r="F144">
        <v>30</v>
      </c>
    </row>
    <row r="145" spans="1:6" x14ac:dyDescent="0.25">
      <c r="A145" t="s">
        <v>34</v>
      </c>
      <c r="B145" t="s">
        <v>21</v>
      </c>
      <c r="C145" t="s">
        <v>7</v>
      </c>
      <c r="D145" s="1">
        <v>44203</v>
      </c>
      <c r="E145" s="4">
        <v>602</v>
      </c>
      <c r="F145">
        <v>559</v>
      </c>
    </row>
    <row r="146" spans="1:6" x14ac:dyDescent="0.25">
      <c r="A146" t="s">
        <v>51</v>
      </c>
      <c r="B146" t="s">
        <v>27</v>
      </c>
      <c r="C146" t="s">
        <v>7</v>
      </c>
      <c r="D146" s="1">
        <v>44203</v>
      </c>
      <c r="E146" s="4">
        <v>2163</v>
      </c>
      <c r="F146">
        <v>85</v>
      </c>
    </row>
    <row r="147" spans="1:6" x14ac:dyDescent="0.25">
      <c r="A147" t="s">
        <v>20</v>
      </c>
      <c r="B147" t="s">
        <v>11</v>
      </c>
      <c r="C147" t="s">
        <v>42</v>
      </c>
      <c r="D147" s="1">
        <v>44203</v>
      </c>
      <c r="E147" s="4">
        <v>1813</v>
      </c>
      <c r="F147">
        <v>64</v>
      </c>
    </row>
    <row r="148" spans="1:6" x14ac:dyDescent="0.25">
      <c r="A148" t="s">
        <v>18</v>
      </c>
      <c r="B148" t="s">
        <v>16</v>
      </c>
      <c r="C148" t="s">
        <v>36</v>
      </c>
      <c r="D148" s="1">
        <v>44203</v>
      </c>
      <c r="E148" s="4">
        <v>8253</v>
      </c>
      <c r="F148">
        <v>88</v>
      </c>
    </row>
    <row r="149" spans="1:6" x14ac:dyDescent="0.25">
      <c r="A149" t="s">
        <v>8</v>
      </c>
      <c r="B149" t="s">
        <v>11</v>
      </c>
      <c r="C149" t="s">
        <v>30</v>
      </c>
      <c r="D149" s="1">
        <v>44203</v>
      </c>
      <c r="E149" s="4">
        <v>175</v>
      </c>
      <c r="F149">
        <v>166</v>
      </c>
    </row>
    <row r="150" spans="1:6" x14ac:dyDescent="0.25">
      <c r="A150" t="s">
        <v>5</v>
      </c>
      <c r="B150" t="s">
        <v>6</v>
      </c>
      <c r="C150" t="s">
        <v>50</v>
      </c>
      <c r="D150" s="1">
        <v>44203</v>
      </c>
      <c r="E150" s="4">
        <v>3535</v>
      </c>
      <c r="F150">
        <v>83</v>
      </c>
    </row>
    <row r="151" spans="1:6" x14ac:dyDescent="0.25">
      <c r="A151" t="s">
        <v>46</v>
      </c>
      <c r="B151" t="s">
        <v>9</v>
      </c>
      <c r="C151" t="s">
        <v>44</v>
      </c>
      <c r="D151" s="1">
        <v>44203</v>
      </c>
      <c r="E151" s="4">
        <v>6888</v>
      </c>
      <c r="F151">
        <v>840</v>
      </c>
    </row>
    <row r="152" spans="1:6" x14ac:dyDescent="0.25">
      <c r="A152" t="s">
        <v>39</v>
      </c>
      <c r="B152" t="s">
        <v>9</v>
      </c>
      <c r="C152" t="s">
        <v>35</v>
      </c>
      <c r="D152" s="1">
        <v>44203</v>
      </c>
      <c r="E152" s="4">
        <v>5845</v>
      </c>
      <c r="F152">
        <v>75</v>
      </c>
    </row>
    <row r="153" spans="1:6" x14ac:dyDescent="0.25">
      <c r="A153" t="s">
        <v>25</v>
      </c>
      <c r="B153" t="s">
        <v>27</v>
      </c>
      <c r="C153" t="s">
        <v>7</v>
      </c>
      <c r="D153" s="1">
        <v>44203</v>
      </c>
      <c r="E153" s="4">
        <v>9590</v>
      </c>
      <c r="F153">
        <v>414</v>
      </c>
    </row>
    <row r="154" spans="1:6" x14ac:dyDescent="0.25">
      <c r="A154" t="s">
        <v>23</v>
      </c>
      <c r="B154" t="s">
        <v>27</v>
      </c>
      <c r="C154" t="s">
        <v>48</v>
      </c>
      <c r="D154" s="1">
        <v>44203</v>
      </c>
      <c r="E154" s="4">
        <v>938</v>
      </c>
      <c r="F154">
        <v>328</v>
      </c>
    </row>
    <row r="155" spans="1:6" x14ac:dyDescent="0.25">
      <c r="A155" t="s">
        <v>20</v>
      </c>
      <c r="B155" t="s">
        <v>11</v>
      </c>
      <c r="C155" t="s">
        <v>43</v>
      </c>
      <c r="D155" s="1">
        <v>44203</v>
      </c>
      <c r="E155" s="4">
        <v>6251</v>
      </c>
      <c r="F155">
        <v>220</v>
      </c>
    </row>
    <row r="156" spans="1:6" x14ac:dyDescent="0.25">
      <c r="A156" t="s">
        <v>23</v>
      </c>
      <c r="B156" t="s">
        <v>11</v>
      </c>
      <c r="C156" t="s">
        <v>7</v>
      </c>
      <c r="D156" s="1">
        <v>44203</v>
      </c>
      <c r="E156" s="4">
        <v>126</v>
      </c>
      <c r="F156">
        <v>315</v>
      </c>
    </row>
    <row r="157" spans="1:6" x14ac:dyDescent="0.25">
      <c r="A157" t="s">
        <v>37</v>
      </c>
      <c r="B157" t="s">
        <v>11</v>
      </c>
      <c r="C157" t="s">
        <v>43</v>
      </c>
      <c r="D157" s="1">
        <v>44203</v>
      </c>
      <c r="E157" s="4">
        <v>189</v>
      </c>
      <c r="F157">
        <v>101</v>
      </c>
    </row>
    <row r="158" spans="1:6" x14ac:dyDescent="0.25">
      <c r="A158" t="s">
        <v>39</v>
      </c>
      <c r="B158" t="s">
        <v>11</v>
      </c>
      <c r="C158" t="s">
        <v>45</v>
      </c>
      <c r="D158" s="1">
        <v>44203</v>
      </c>
      <c r="E158" s="4">
        <v>2163</v>
      </c>
      <c r="F158">
        <v>573</v>
      </c>
    </row>
    <row r="159" spans="1:6" x14ac:dyDescent="0.25">
      <c r="A159" t="s">
        <v>34</v>
      </c>
      <c r="B159" t="s">
        <v>11</v>
      </c>
      <c r="C159" t="s">
        <v>17</v>
      </c>
      <c r="D159" s="1">
        <v>44203</v>
      </c>
      <c r="E159" s="4">
        <v>7784</v>
      </c>
      <c r="F159">
        <v>100</v>
      </c>
    </row>
    <row r="160" spans="1:6" x14ac:dyDescent="0.25">
      <c r="A160" t="s">
        <v>13</v>
      </c>
      <c r="B160" t="s">
        <v>11</v>
      </c>
      <c r="C160" t="s">
        <v>52</v>
      </c>
      <c r="D160" s="1">
        <v>44204</v>
      </c>
      <c r="E160" s="4">
        <v>3703</v>
      </c>
      <c r="F160">
        <v>511</v>
      </c>
    </row>
    <row r="161" spans="1:6" x14ac:dyDescent="0.25">
      <c r="A161" t="s">
        <v>18</v>
      </c>
      <c r="B161" t="s">
        <v>6</v>
      </c>
      <c r="C161" t="s">
        <v>19</v>
      </c>
      <c r="D161" s="1">
        <v>44204</v>
      </c>
      <c r="E161" s="4">
        <v>1428</v>
      </c>
      <c r="F161">
        <v>220</v>
      </c>
    </row>
    <row r="162" spans="1:6" x14ac:dyDescent="0.25">
      <c r="A162" t="s">
        <v>5</v>
      </c>
      <c r="B162" t="s">
        <v>27</v>
      </c>
      <c r="C162" t="s">
        <v>36</v>
      </c>
      <c r="D162" s="1">
        <v>44204</v>
      </c>
      <c r="E162" s="4">
        <v>91</v>
      </c>
      <c r="F162">
        <v>10</v>
      </c>
    </row>
    <row r="163" spans="1:6" x14ac:dyDescent="0.25">
      <c r="A163" t="s">
        <v>29</v>
      </c>
      <c r="B163" t="s">
        <v>11</v>
      </c>
      <c r="C163" t="s">
        <v>19</v>
      </c>
      <c r="D163" s="1">
        <v>44204</v>
      </c>
      <c r="E163" s="4">
        <v>1561</v>
      </c>
      <c r="F163">
        <v>505</v>
      </c>
    </row>
    <row r="164" spans="1:6" x14ac:dyDescent="0.25">
      <c r="A164" t="s">
        <v>25</v>
      </c>
      <c r="B164" t="s">
        <v>6</v>
      </c>
      <c r="C164" t="s">
        <v>52</v>
      </c>
      <c r="D164" s="1">
        <v>44204</v>
      </c>
      <c r="E164" s="4">
        <v>532</v>
      </c>
      <c r="F164">
        <v>155</v>
      </c>
    </row>
    <row r="165" spans="1:6" x14ac:dyDescent="0.25">
      <c r="A165" t="s">
        <v>46</v>
      </c>
      <c r="B165" t="s">
        <v>27</v>
      </c>
      <c r="C165" t="s">
        <v>19</v>
      </c>
      <c r="D165" s="1">
        <v>44204</v>
      </c>
      <c r="E165" s="4">
        <v>4284</v>
      </c>
      <c r="F165">
        <v>275</v>
      </c>
    </row>
    <row r="166" spans="1:6" x14ac:dyDescent="0.25">
      <c r="A166" t="s">
        <v>39</v>
      </c>
      <c r="B166" t="s">
        <v>27</v>
      </c>
      <c r="C166" t="s">
        <v>26</v>
      </c>
      <c r="D166" s="1">
        <v>44204</v>
      </c>
      <c r="E166" s="4">
        <v>322</v>
      </c>
      <c r="F166">
        <v>296</v>
      </c>
    </row>
    <row r="167" spans="1:6" x14ac:dyDescent="0.25">
      <c r="A167" t="s">
        <v>29</v>
      </c>
      <c r="B167" t="s">
        <v>16</v>
      </c>
      <c r="C167" t="s">
        <v>36</v>
      </c>
      <c r="D167" s="1">
        <v>44204</v>
      </c>
      <c r="E167" s="4">
        <v>2576</v>
      </c>
      <c r="F167">
        <v>48</v>
      </c>
    </row>
    <row r="168" spans="1:6" x14ac:dyDescent="0.25">
      <c r="A168" t="s">
        <v>15</v>
      </c>
      <c r="B168" t="s">
        <v>6</v>
      </c>
      <c r="C168" t="s">
        <v>52</v>
      </c>
      <c r="D168" s="1">
        <v>44204</v>
      </c>
      <c r="E168" s="4">
        <v>1659</v>
      </c>
      <c r="F168">
        <v>217</v>
      </c>
    </row>
    <row r="169" spans="1:6" x14ac:dyDescent="0.25">
      <c r="A169" t="s">
        <v>46</v>
      </c>
      <c r="B169" t="s">
        <v>27</v>
      </c>
      <c r="C169" t="s">
        <v>38</v>
      </c>
      <c r="D169" s="1">
        <v>44204</v>
      </c>
      <c r="E169" s="4">
        <v>4214</v>
      </c>
      <c r="F169">
        <v>135</v>
      </c>
    </row>
    <row r="170" spans="1:6" x14ac:dyDescent="0.25">
      <c r="A170" t="s">
        <v>34</v>
      </c>
      <c r="B170" t="s">
        <v>9</v>
      </c>
      <c r="C170" t="s">
        <v>28</v>
      </c>
      <c r="D170" s="1">
        <v>44204</v>
      </c>
      <c r="E170" s="4">
        <v>2170</v>
      </c>
      <c r="F170">
        <v>148</v>
      </c>
    </row>
    <row r="171" spans="1:6" x14ac:dyDescent="0.25">
      <c r="A171" t="s">
        <v>33</v>
      </c>
      <c r="B171" t="s">
        <v>9</v>
      </c>
      <c r="C171" t="s">
        <v>44</v>
      </c>
      <c r="D171" s="1">
        <v>44204</v>
      </c>
      <c r="E171" s="4">
        <v>630</v>
      </c>
      <c r="F171">
        <v>41</v>
      </c>
    </row>
    <row r="172" spans="1:6" x14ac:dyDescent="0.25">
      <c r="A172" t="s">
        <v>46</v>
      </c>
      <c r="B172" t="s">
        <v>16</v>
      </c>
      <c r="C172" t="s">
        <v>7</v>
      </c>
      <c r="D172" s="1">
        <v>44204</v>
      </c>
      <c r="E172" s="4">
        <v>3689</v>
      </c>
      <c r="F172">
        <v>82</v>
      </c>
    </row>
    <row r="173" spans="1:6" x14ac:dyDescent="0.25">
      <c r="A173" t="s">
        <v>20</v>
      </c>
      <c r="B173" t="s">
        <v>11</v>
      </c>
      <c r="C173" t="s">
        <v>7</v>
      </c>
      <c r="D173" s="1">
        <v>44204</v>
      </c>
      <c r="E173" s="4">
        <v>805</v>
      </c>
      <c r="F173">
        <v>241</v>
      </c>
    </row>
    <row r="174" spans="1:6" x14ac:dyDescent="0.25">
      <c r="A174" t="s">
        <v>29</v>
      </c>
      <c r="B174" t="s">
        <v>6</v>
      </c>
      <c r="C174" t="s">
        <v>28</v>
      </c>
      <c r="D174" s="1">
        <v>44204</v>
      </c>
      <c r="E174" s="4">
        <v>1449</v>
      </c>
      <c r="F174">
        <v>123</v>
      </c>
    </row>
    <row r="175" spans="1:6" x14ac:dyDescent="0.25">
      <c r="A175" t="s">
        <v>49</v>
      </c>
      <c r="B175" t="s">
        <v>6</v>
      </c>
      <c r="C175" t="s">
        <v>17</v>
      </c>
      <c r="D175" s="1">
        <v>44204</v>
      </c>
      <c r="E175" s="4">
        <v>1554</v>
      </c>
      <c r="F175">
        <v>320</v>
      </c>
    </row>
    <row r="176" spans="1:6" x14ac:dyDescent="0.25">
      <c r="A176" t="s">
        <v>15</v>
      </c>
      <c r="B176" t="s">
        <v>11</v>
      </c>
      <c r="C176" t="s">
        <v>48</v>
      </c>
      <c r="D176" s="1">
        <v>44204</v>
      </c>
      <c r="E176" s="4">
        <v>2366</v>
      </c>
      <c r="F176">
        <v>89</v>
      </c>
    </row>
    <row r="177" spans="1:6" x14ac:dyDescent="0.25">
      <c r="A177" t="s">
        <v>5</v>
      </c>
      <c r="B177" t="s">
        <v>16</v>
      </c>
      <c r="C177" t="s">
        <v>38</v>
      </c>
      <c r="D177" s="1">
        <v>44204</v>
      </c>
      <c r="E177" s="4">
        <v>518</v>
      </c>
      <c r="F177">
        <v>389</v>
      </c>
    </row>
    <row r="178" spans="1:6" x14ac:dyDescent="0.25">
      <c r="A178" t="s">
        <v>46</v>
      </c>
      <c r="B178" t="s">
        <v>16</v>
      </c>
      <c r="C178" t="s">
        <v>50</v>
      </c>
      <c r="D178" s="1">
        <v>44204</v>
      </c>
      <c r="E178" s="4">
        <v>1911</v>
      </c>
      <c r="F178">
        <v>700</v>
      </c>
    </row>
    <row r="179" spans="1:6" x14ac:dyDescent="0.25">
      <c r="A179" t="s">
        <v>23</v>
      </c>
      <c r="B179" t="s">
        <v>27</v>
      </c>
      <c r="C179" t="s">
        <v>38</v>
      </c>
      <c r="D179" s="1">
        <v>44204</v>
      </c>
      <c r="E179" s="4">
        <v>8974</v>
      </c>
      <c r="F179">
        <v>16</v>
      </c>
    </row>
    <row r="180" spans="1:6" x14ac:dyDescent="0.25">
      <c r="A180" t="s">
        <v>23</v>
      </c>
      <c r="B180" t="s">
        <v>9</v>
      </c>
      <c r="C180" t="s">
        <v>52</v>
      </c>
      <c r="D180" s="1">
        <v>44204</v>
      </c>
      <c r="E180" s="4">
        <v>6580</v>
      </c>
      <c r="F180">
        <v>182</v>
      </c>
    </row>
    <row r="181" spans="1:6" x14ac:dyDescent="0.25">
      <c r="A181" t="s">
        <v>10</v>
      </c>
      <c r="B181" t="s">
        <v>11</v>
      </c>
      <c r="C181" t="s">
        <v>36</v>
      </c>
      <c r="D181" s="1">
        <v>44204</v>
      </c>
      <c r="E181" s="4">
        <v>1953</v>
      </c>
      <c r="F181">
        <v>25</v>
      </c>
    </row>
    <row r="182" spans="1:6" x14ac:dyDescent="0.25">
      <c r="A182" t="s">
        <v>49</v>
      </c>
      <c r="B182" t="s">
        <v>11</v>
      </c>
      <c r="C182" t="s">
        <v>28</v>
      </c>
      <c r="D182" s="1">
        <v>44204</v>
      </c>
      <c r="E182" s="4">
        <v>1498</v>
      </c>
      <c r="F182">
        <v>25</v>
      </c>
    </row>
    <row r="183" spans="1:6" x14ac:dyDescent="0.25">
      <c r="A183" t="s">
        <v>37</v>
      </c>
      <c r="B183" t="s">
        <v>27</v>
      </c>
      <c r="C183" t="s">
        <v>12</v>
      </c>
      <c r="D183" s="1">
        <v>44204</v>
      </c>
      <c r="E183" s="4">
        <v>7749</v>
      </c>
      <c r="F183">
        <v>177</v>
      </c>
    </row>
    <row r="184" spans="1:6" x14ac:dyDescent="0.25">
      <c r="A184" t="s">
        <v>18</v>
      </c>
      <c r="B184" t="s">
        <v>9</v>
      </c>
      <c r="C184" t="s">
        <v>26</v>
      </c>
      <c r="D184" s="1">
        <v>44204</v>
      </c>
      <c r="E184" s="4">
        <v>9975</v>
      </c>
      <c r="F184">
        <v>171</v>
      </c>
    </row>
    <row r="185" spans="1:6" x14ac:dyDescent="0.25">
      <c r="A185" t="s">
        <v>34</v>
      </c>
      <c r="B185" t="s">
        <v>6</v>
      </c>
      <c r="C185" t="s">
        <v>31</v>
      </c>
      <c r="D185" s="1">
        <v>44207</v>
      </c>
      <c r="E185" s="4">
        <v>8911</v>
      </c>
      <c r="F185">
        <v>12</v>
      </c>
    </row>
    <row r="186" spans="1:6" x14ac:dyDescent="0.25">
      <c r="A186" t="s">
        <v>23</v>
      </c>
      <c r="B186" t="s">
        <v>27</v>
      </c>
      <c r="C186" t="s">
        <v>47</v>
      </c>
      <c r="D186" s="1">
        <v>44207</v>
      </c>
      <c r="E186" s="4">
        <v>1295</v>
      </c>
      <c r="F186">
        <v>27</v>
      </c>
    </row>
    <row r="187" spans="1:6" x14ac:dyDescent="0.25">
      <c r="A187" t="s">
        <v>23</v>
      </c>
      <c r="B187" t="s">
        <v>27</v>
      </c>
      <c r="C187" t="s">
        <v>28</v>
      </c>
      <c r="D187" s="1">
        <v>44207</v>
      </c>
      <c r="E187" s="4">
        <v>1932</v>
      </c>
      <c r="F187">
        <v>28</v>
      </c>
    </row>
    <row r="188" spans="1:6" x14ac:dyDescent="0.25">
      <c r="A188" t="s">
        <v>20</v>
      </c>
      <c r="B188" t="s">
        <v>21</v>
      </c>
      <c r="C188" t="s">
        <v>42</v>
      </c>
      <c r="D188" s="1">
        <v>44207</v>
      </c>
      <c r="E188" s="4">
        <v>112</v>
      </c>
      <c r="F188">
        <v>57</v>
      </c>
    </row>
    <row r="189" spans="1:6" x14ac:dyDescent="0.25">
      <c r="A189" t="s">
        <v>34</v>
      </c>
      <c r="B189" t="s">
        <v>11</v>
      </c>
      <c r="C189" t="s">
        <v>24</v>
      </c>
      <c r="D189" s="1">
        <v>44207</v>
      </c>
      <c r="E189" s="4">
        <v>4823</v>
      </c>
      <c r="F189">
        <v>103</v>
      </c>
    </row>
    <row r="190" spans="1:6" x14ac:dyDescent="0.25">
      <c r="A190" t="s">
        <v>5</v>
      </c>
      <c r="B190" t="s">
        <v>27</v>
      </c>
      <c r="C190" t="s">
        <v>30</v>
      </c>
      <c r="D190" s="1">
        <v>44207</v>
      </c>
      <c r="E190" s="4">
        <v>2968</v>
      </c>
      <c r="F190">
        <v>210</v>
      </c>
    </row>
    <row r="191" spans="1:6" x14ac:dyDescent="0.25">
      <c r="A191" t="s">
        <v>34</v>
      </c>
      <c r="B191" t="s">
        <v>6</v>
      </c>
      <c r="C191" t="s">
        <v>42</v>
      </c>
      <c r="D191" s="1">
        <v>44207</v>
      </c>
      <c r="E191" s="4">
        <v>5411</v>
      </c>
      <c r="F191">
        <v>240</v>
      </c>
    </row>
    <row r="192" spans="1:6" x14ac:dyDescent="0.25">
      <c r="A192" t="s">
        <v>49</v>
      </c>
      <c r="B192" t="s">
        <v>16</v>
      </c>
      <c r="C192" t="s">
        <v>14</v>
      </c>
      <c r="D192" s="1">
        <v>44207</v>
      </c>
      <c r="E192" s="4">
        <v>98</v>
      </c>
      <c r="F192">
        <v>288</v>
      </c>
    </row>
    <row r="193" spans="1:6" x14ac:dyDescent="0.25">
      <c r="A193" t="s">
        <v>40</v>
      </c>
      <c r="B193" t="s">
        <v>27</v>
      </c>
      <c r="C193" t="s">
        <v>47</v>
      </c>
      <c r="D193" s="1">
        <v>44207</v>
      </c>
      <c r="E193" s="4">
        <v>2576</v>
      </c>
      <c r="F193">
        <v>99</v>
      </c>
    </row>
    <row r="194" spans="1:6" x14ac:dyDescent="0.25">
      <c r="A194" t="s">
        <v>40</v>
      </c>
      <c r="B194" t="s">
        <v>27</v>
      </c>
      <c r="C194" t="s">
        <v>7</v>
      </c>
      <c r="D194" s="1">
        <v>44207</v>
      </c>
      <c r="E194" s="4">
        <v>3934</v>
      </c>
      <c r="F194">
        <v>607</v>
      </c>
    </row>
    <row r="195" spans="1:6" x14ac:dyDescent="0.25">
      <c r="A195" t="s">
        <v>25</v>
      </c>
      <c r="B195" t="s">
        <v>11</v>
      </c>
      <c r="C195" t="s">
        <v>19</v>
      </c>
      <c r="D195" s="1">
        <v>44207</v>
      </c>
      <c r="E195" s="4">
        <v>3206</v>
      </c>
      <c r="F195">
        <v>153</v>
      </c>
    </row>
    <row r="196" spans="1:6" x14ac:dyDescent="0.25">
      <c r="A196" t="s">
        <v>40</v>
      </c>
      <c r="B196" t="s">
        <v>6</v>
      </c>
      <c r="C196" t="s">
        <v>19</v>
      </c>
      <c r="D196" s="1">
        <v>44207</v>
      </c>
      <c r="E196" s="4">
        <v>5992</v>
      </c>
      <c r="F196">
        <v>136</v>
      </c>
    </row>
    <row r="197" spans="1:6" x14ac:dyDescent="0.25">
      <c r="A197" t="s">
        <v>37</v>
      </c>
      <c r="B197" t="s">
        <v>16</v>
      </c>
      <c r="C197" t="s">
        <v>28</v>
      </c>
      <c r="D197" s="1">
        <v>44207</v>
      </c>
      <c r="E197" s="4">
        <v>77</v>
      </c>
      <c r="F197">
        <v>75</v>
      </c>
    </row>
    <row r="198" spans="1:6" x14ac:dyDescent="0.25">
      <c r="A198" t="s">
        <v>41</v>
      </c>
      <c r="B198" t="s">
        <v>27</v>
      </c>
      <c r="C198" t="s">
        <v>48</v>
      </c>
      <c r="D198" s="1">
        <v>44207</v>
      </c>
      <c r="E198" s="4">
        <v>5558</v>
      </c>
      <c r="F198">
        <v>91</v>
      </c>
    </row>
    <row r="199" spans="1:6" x14ac:dyDescent="0.25">
      <c r="A199" t="s">
        <v>40</v>
      </c>
      <c r="B199" t="s">
        <v>11</v>
      </c>
      <c r="C199" t="s">
        <v>35</v>
      </c>
      <c r="D199" s="1">
        <v>44207</v>
      </c>
      <c r="E199" s="4">
        <v>2548</v>
      </c>
      <c r="F199">
        <v>227</v>
      </c>
    </row>
    <row r="200" spans="1:6" x14ac:dyDescent="0.25">
      <c r="A200" t="s">
        <v>46</v>
      </c>
      <c r="B200" t="s">
        <v>6</v>
      </c>
      <c r="C200" t="s">
        <v>48</v>
      </c>
      <c r="D200" s="1">
        <v>44207</v>
      </c>
      <c r="E200" s="4">
        <v>973</v>
      </c>
      <c r="F200">
        <v>264</v>
      </c>
    </row>
    <row r="201" spans="1:6" x14ac:dyDescent="0.25">
      <c r="A201" t="s">
        <v>46</v>
      </c>
      <c r="B201" t="s">
        <v>27</v>
      </c>
      <c r="C201" t="s">
        <v>12</v>
      </c>
      <c r="D201" s="1">
        <v>44207</v>
      </c>
      <c r="E201" s="4">
        <v>3801</v>
      </c>
      <c r="F201">
        <v>640</v>
      </c>
    </row>
    <row r="202" spans="1:6" x14ac:dyDescent="0.25">
      <c r="A202" t="s">
        <v>23</v>
      </c>
      <c r="B202" t="s">
        <v>21</v>
      </c>
      <c r="C202" t="s">
        <v>42</v>
      </c>
      <c r="D202" s="1">
        <v>44207</v>
      </c>
      <c r="E202" s="4">
        <v>6867</v>
      </c>
      <c r="F202">
        <v>770</v>
      </c>
    </row>
    <row r="203" spans="1:6" x14ac:dyDescent="0.25">
      <c r="A203" t="s">
        <v>46</v>
      </c>
      <c r="B203" t="s">
        <v>9</v>
      </c>
      <c r="C203" t="s">
        <v>19</v>
      </c>
      <c r="D203" s="1">
        <v>44207</v>
      </c>
      <c r="E203" s="4">
        <v>2317</v>
      </c>
      <c r="F203">
        <v>276</v>
      </c>
    </row>
    <row r="204" spans="1:6" x14ac:dyDescent="0.25">
      <c r="A204" t="s">
        <v>13</v>
      </c>
      <c r="B204" t="s">
        <v>6</v>
      </c>
      <c r="C204" t="s">
        <v>48</v>
      </c>
      <c r="D204" s="1">
        <v>44207</v>
      </c>
      <c r="E204" s="4">
        <v>462</v>
      </c>
      <c r="F204">
        <v>147</v>
      </c>
    </row>
    <row r="205" spans="1:6" x14ac:dyDescent="0.25">
      <c r="A205" t="s">
        <v>49</v>
      </c>
      <c r="B205" t="s">
        <v>11</v>
      </c>
      <c r="C205" t="s">
        <v>43</v>
      </c>
      <c r="D205" s="1">
        <v>44207</v>
      </c>
      <c r="E205" s="4">
        <v>1022</v>
      </c>
      <c r="F205">
        <v>7</v>
      </c>
    </row>
    <row r="206" spans="1:6" x14ac:dyDescent="0.25">
      <c r="A206" t="s">
        <v>15</v>
      </c>
      <c r="B206" t="s">
        <v>16</v>
      </c>
      <c r="C206" t="s">
        <v>12</v>
      </c>
      <c r="D206" s="1">
        <v>44207</v>
      </c>
      <c r="E206" s="4">
        <v>5068</v>
      </c>
      <c r="F206">
        <v>227</v>
      </c>
    </row>
    <row r="207" spans="1:6" x14ac:dyDescent="0.25">
      <c r="A207" t="s">
        <v>5</v>
      </c>
      <c r="B207" t="s">
        <v>16</v>
      </c>
      <c r="C207" t="s">
        <v>42</v>
      </c>
      <c r="D207" s="1">
        <v>44207</v>
      </c>
      <c r="E207" s="4">
        <v>9793</v>
      </c>
      <c r="F207">
        <v>106</v>
      </c>
    </row>
    <row r="208" spans="1:6" x14ac:dyDescent="0.25">
      <c r="A208" t="s">
        <v>25</v>
      </c>
      <c r="B208" t="s">
        <v>27</v>
      </c>
      <c r="C208" t="s">
        <v>28</v>
      </c>
      <c r="D208" s="1">
        <v>44207</v>
      </c>
      <c r="E208" s="4">
        <v>7210</v>
      </c>
      <c r="F208">
        <v>219</v>
      </c>
    </row>
    <row r="209" spans="1:6" x14ac:dyDescent="0.25">
      <c r="A209" t="s">
        <v>20</v>
      </c>
      <c r="B209" t="s">
        <v>27</v>
      </c>
      <c r="C209" t="s">
        <v>17</v>
      </c>
      <c r="D209" s="1">
        <v>44207</v>
      </c>
      <c r="E209" s="4">
        <v>4340</v>
      </c>
      <c r="F209">
        <v>413</v>
      </c>
    </row>
    <row r="210" spans="1:6" x14ac:dyDescent="0.25">
      <c r="A210" t="s">
        <v>18</v>
      </c>
      <c r="B210" t="s">
        <v>9</v>
      </c>
      <c r="C210" t="s">
        <v>44</v>
      </c>
      <c r="D210" s="1">
        <v>44207</v>
      </c>
      <c r="E210" s="4">
        <v>9226</v>
      </c>
      <c r="F210">
        <v>65</v>
      </c>
    </row>
    <row r="211" spans="1:6" x14ac:dyDescent="0.25">
      <c r="A211" t="s">
        <v>29</v>
      </c>
      <c r="B211" t="s">
        <v>21</v>
      </c>
      <c r="C211" t="s">
        <v>30</v>
      </c>
      <c r="D211" s="1">
        <v>44208</v>
      </c>
      <c r="E211" s="4">
        <v>1932</v>
      </c>
      <c r="F211">
        <v>129</v>
      </c>
    </row>
    <row r="212" spans="1:6" x14ac:dyDescent="0.25">
      <c r="A212" t="s">
        <v>32</v>
      </c>
      <c r="B212" t="s">
        <v>27</v>
      </c>
      <c r="C212" t="s">
        <v>48</v>
      </c>
      <c r="D212" s="1">
        <v>44208</v>
      </c>
      <c r="E212" s="4">
        <v>1337</v>
      </c>
      <c r="F212">
        <v>133</v>
      </c>
    </row>
    <row r="213" spans="1:6" x14ac:dyDescent="0.25">
      <c r="A213" t="s">
        <v>10</v>
      </c>
      <c r="B213" t="s">
        <v>11</v>
      </c>
      <c r="C213" t="s">
        <v>22</v>
      </c>
      <c r="D213" s="1">
        <v>44208</v>
      </c>
      <c r="E213" s="4">
        <v>1771</v>
      </c>
      <c r="F213">
        <v>125</v>
      </c>
    </row>
    <row r="214" spans="1:6" x14ac:dyDescent="0.25">
      <c r="A214" t="s">
        <v>20</v>
      </c>
      <c r="B214" t="s">
        <v>9</v>
      </c>
      <c r="C214" t="s">
        <v>31</v>
      </c>
      <c r="D214" s="1">
        <v>44208</v>
      </c>
      <c r="E214" s="4">
        <v>4690</v>
      </c>
      <c r="F214">
        <v>72</v>
      </c>
    </row>
    <row r="215" spans="1:6" x14ac:dyDescent="0.25">
      <c r="A215" t="s">
        <v>25</v>
      </c>
      <c r="B215" t="s">
        <v>6</v>
      </c>
      <c r="C215" t="s">
        <v>30</v>
      </c>
      <c r="D215" s="1">
        <v>44208</v>
      </c>
      <c r="E215" s="4">
        <v>10241</v>
      </c>
      <c r="F215">
        <v>243</v>
      </c>
    </row>
    <row r="216" spans="1:6" x14ac:dyDescent="0.25">
      <c r="A216" t="s">
        <v>29</v>
      </c>
      <c r="B216" t="s">
        <v>6</v>
      </c>
      <c r="C216" t="s">
        <v>35</v>
      </c>
      <c r="D216" s="1">
        <v>44208</v>
      </c>
      <c r="E216" s="4">
        <v>4907</v>
      </c>
      <c r="F216">
        <v>275</v>
      </c>
    </row>
    <row r="217" spans="1:6" x14ac:dyDescent="0.25">
      <c r="A217" t="s">
        <v>37</v>
      </c>
      <c r="B217" t="s">
        <v>16</v>
      </c>
      <c r="C217" t="s">
        <v>48</v>
      </c>
      <c r="D217" s="1">
        <v>44208</v>
      </c>
      <c r="E217" s="4">
        <v>5817</v>
      </c>
      <c r="F217">
        <v>119</v>
      </c>
    </row>
    <row r="218" spans="1:6" x14ac:dyDescent="0.25">
      <c r="A218" t="s">
        <v>34</v>
      </c>
      <c r="B218" t="s">
        <v>16</v>
      </c>
      <c r="C218" t="s">
        <v>19</v>
      </c>
      <c r="D218" s="1">
        <v>44208</v>
      </c>
      <c r="E218" s="4">
        <v>2527</v>
      </c>
      <c r="F218">
        <v>277</v>
      </c>
    </row>
    <row r="219" spans="1:6" x14ac:dyDescent="0.25">
      <c r="A219" t="s">
        <v>10</v>
      </c>
      <c r="B219" t="s">
        <v>21</v>
      </c>
      <c r="C219" t="s">
        <v>52</v>
      </c>
      <c r="D219" s="1">
        <v>44208</v>
      </c>
      <c r="E219" s="4">
        <v>4053</v>
      </c>
      <c r="F219">
        <v>23</v>
      </c>
    </row>
    <row r="220" spans="1:6" x14ac:dyDescent="0.25">
      <c r="A220" t="s">
        <v>49</v>
      </c>
      <c r="B220" t="s">
        <v>16</v>
      </c>
      <c r="C220" t="s">
        <v>50</v>
      </c>
      <c r="D220" s="1">
        <v>44208</v>
      </c>
      <c r="E220" s="4">
        <v>63</v>
      </c>
      <c r="F220">
        <v>263</v>
      </c>
    </row>
    <row r="221" spans="1:6" x14ac:dyDescent="0.25">
      <c r="A221" t="s">
        <v>23</v>
      </c>
      <c r="B221" t="s">
        <v>11</v>
      </c>
      <c r="C221" t="s">
        <v>26</v>
      </c>
      <c r="D221" s="1">
        <v>44208</v>
      </c>
      <c r="E221" s="4">
        <v>6559</v>
      </c>
      <c r="F221">
        <v>619</v>
      </c>
    </row>
    <row r="222" spans="1:6" x14ac:dyDescent="0.25">
      <c r="A222" t="s">
        <v>37</v>
      </c>
      <c r="B222" t="s">
        <v>11</v>
      </c>
      <c r="C222" t="s">
        <v>19</v>
      </c>
      <c r="D222" s="1">
        <v>44208</v>
      </c>
      <c r="E222" s="4">
        <v>4921</v>
      </c>
      <c r="F222">
        <v>770</v>
      </c>
    </row>
    <row r="223" spans="1:6" x14ac:dyDescent="0.25">
      <c r="A223" t="s">
        <v>51</v>
      </c>
      <c r="B223" t="s">
        <v>11</v>
      </c>
      <c r="C223" t="s">
        <v>31</v>
      </c>
      <c r="D223" s="1">
        <v>44208</v>
      </c>
      <c r="E223" s="4">
        <v>10738</v>
      </c>
      <c r="F223">
        <v>135</v>
      </c>
    </row>
    <row r="224" spans="1:6" x14ac:dyDescent="0.25">
      <c r="A224" t="s">
        <v>51</v>
      </c>
      <c r="B224" t="s">
        <v>21</v>
      </c>
      <c r="C224" t="s">
        <v>7</v>
      </c>
      <c r="D224" s="1">
        <v>44208</v>
      </c>
      <c r="E224" s="4">
        <v>7441</v>
      </c>
      <c r="F224">
        <v>8</v>
      </c>
    </row>
    <row r="225" spans="1:6" x14ac:dyDescent="0.25">
      <c r="A225" t="s">
        <v>10</v>
      </c>
      <c r="B225" t="s">
        <v>21</v>
      </c>
      <c r="C225" t="s">
        <v>45</v>
      </c>
      <c r="D225" s="1">
        <v>44208</v>
      </c>
      <c r="E225" s="4">
        <v>6244</v>
      </c>
      <c r="F225">
        <v>27</v>
      </c>
    </row>
    <row r="226" spans="1:6" x14ac:dyDescent="0.25">
      <c r="A226" t="s">
        <v>10</v>
      </c>
      <c r="B226" t="s">
        <v>6</v>
      </c>
      <c r="C226" t="s">
        <v>44</v>
      </c>
      <c r="D226" s="1">
        <v>44208</v>
      </c>
      <c r="E226" s="4">
        <v>9625</v>
      </c>
      <c r="F226">
        <v>138</v>
      </c>
    </row>
    <row r="227" spans="1:6" x14ac:dyDescent="0.25">
      <c r="A227" t="s">
        <v>8</v>
      </c>
      <c r="B227" t="s">
        <v>16</v>
      </c>
      <c r="C227" t="s">
        <v>35</v>
      </c>
      <c r="D227" s="1">
        <v>44208</v>
      </c>
      <c r="E227" s="4">
        <v>2303</v>
      </c>
      <c r="F227">
        <v>194</v>
      </c>
    </row>
    <row r="228" spans="1:6" x14ac:dyDescent="0.25">
      <c r="A228" t="s">
        <v>25</v>
      </c>
      <c r="B228" t="s">
        <v>6</v>
      </c>
      <c r="C228" t="s">
        <v>50</v>
      </c>
      <c r="D228" s="1">
        <v>44208</v>
      </c>
      <c r="E228" s="4">
        <v>406</v>
      </c>
      <c r="F228">
        <v>94</v>
      </c>
    </row>
    <row r="229" spans="1:6" x14ac:dyDescent="0.25">
      <c r="A229" t="s">
        <v>40</v>
      </c>
      <c r="B229" t="s">
        <v>6</v>
      </c>
      <c r="C229" t="s">
        <v>42</v>
      </c>
      <c r="D229" s="1">
        <v>44208</v>
      </c>
      <c r="E229" s="4">
        <v>6531</v>
      </c>
      <c r="F229">
        <v>185</v>
      </c>
    </row>
    <row r="230" spans="1:6" x14ac:dyDescent="0.25">
      <c r="A230" t="s">
        <v>49</v>
      </c>
      <c r="B230" t="s">
        <v>16</v>
      </c>
      <c r="C230" t="s">
        <v>42</v>
      </c>
      <c r="D230" s="1">
        <v>44208</v>
      </c>
      <c r="E230" s="4">
        <v>2954</v>
      </c>
      <c r="F230">
        <v>137</v>
      </c>
    </row>
    <row r="231" spans="1:6" x14ac:dyDescent="0.25">
      <c r="A231" t="s">
        <v>25</v>
      </c>
      <c r="B231" t="s">
        <v>11</v>
      </c>
      <c r="C231" t="s">
        <v>35</v>
      </c>
      <c r="D231" s="1">
        <v>44208</v>
      </c>
      <c r="E231" s="4">
        <v>2121</v>
      </c>
      <c r="F231">
        <v>204</v>
      </c>
    </row>
    <row r="232" spans="1:6" x14ac:dyDescent="0.25">
      <c r="A232" t="s">
        <v>29</v>
      </c>
      <c r="B232" t="s">
        <v>21</v>
      </c>
      <c r="C232" t="s">
        <v>28</v>
      </c>
      <c r="D232" s="1">
        <v>44208</v>
      </c>
      <c r="E232" s="4">
        <v>5026</v>
      </c>
      <c r="F232">
        <v>222</v>
      </c>
    </row>
    <row r="233" spans="1:6" x14ac:dyDescent="0.25">
      <c r="A233" t="s">
        <v>51</v>
      </c>
      <c r="B233" t="s">
        <v>9</v>
      </c>
      <c r="C233" t="s">
        <v>26</v>
      </c>
      <c r="D233" s="1">
        <v>44208</v>
      </c>
      <c r="E233" s="4">
        <v>1673</v>
      </c>
      <c r="F233">
        <v>410</v>
      </c>
    </row>
    <row r="234" spans="1:6" x14ac:dyDescent="0.25">
      <c r="A234" t="s">
        <v>41</v>
      </c>
      <c r="B234" t="s">
        <v>21</v>
      </c>
      <c r="C234" t="s">
        <v>52</v>
      </c>
      <c r="D234" s="1">
        <v>44209</v>
      </c>
      <c r="E234" s="4">
        <v>1337</v>
      </c>
      <c r="F234">
        <v>700</v>
      </c>
    </row>
    <row r="235" spans="1:6" x14ac:dyDescent="0.25">
      <c r="A235" t="s">
        <v>25</v>
      </c>
      <c r="B235" t="s">
        <v>9</v>
      </c>
      <c r="C235" t="s">
        <v>31</v>
      </c>
      <c r="D235" s="1">
        <v>44209</v>
      </c>
      <c r="E235" s="4">
        <v>4795</v>
      </c>
      <c r="F235">
        <v>56</v>
      </c>
    </row>
    <row r="236" spans="1:6" x14ac:dyDescent="0.25">
      <c r="A236" t="s">
        <v>23</v>
      </c>
      <c r="B236" t="s">
        <v>21</v>
      </c>
      <c r="C236" t="s">
        <v>47</v>
      </c>
      <c r="D236" s="1">
        <v>44209</v>
      </c>
      <c r="E236" s="4">
        <v>224</v>
      </c>
      <c r="F236">
        <v>185</v>
      </c>
    </row>
    <row r="237" spans="1:6" x14ac:dyDescent="0.25">
      <c r="A237" t="s">
        <v>39</v>
      </c>
      <c r="B237" t="s">
        <v>27</v>
      </c>
      <c r="C237" t="s">
        <v>12</v>
      </c>
      <c r="D237" s="1">
        <v>44209</v>
      </c>
      <c r="E237" s="4">
        <v>1708</v>
      </c>
      <c r="F237">
        <v>21</v>
      </c>
    </row>
    <row r="238" spans="1:6" x14ac:dyDescent="0.25">
      <c r="A238" t="s">
        <v>49</v>
      </c>
      <c r="B238" t="s">
        <v>21</v>
      </c>
      <c r="C238" t="s">
        <v>14</v>
      </c>
      <c r="D238" s="1">
        <v>44209</v>
      </c>
      <c r="E238" s="4">
        <v>1463</v>
      </c>
      <c r="F238">
        <v>577</v>
      </c>
    </row>
    <row r="239" spans="1:6" x14ac:dyDescent="0.25">
      <c r="A239" t="s">
        <v>46</v>
      </c>
      <c r="B239" t="s">
        <v>11</v>
      </c>
      <c r="C239" t="s">
        <v>47</v>
      </c>
      <c r="D239" s="1">
        <v>44209</v>
      </c>
      <c r="E239" s="4">
        <v>553</v>
      </c>
      <c r="F239">
        <v>65</v>
      </c>
    </row>
    <row r="240" spans="1:6" x14ac:dyDescent="0.25">
      <c r="A240" t="s">
        <v>8</v>
      </c>
      <c r="B240" t="s">
        <v>9</v>
      </c>
      <c r="C240" t="s">
        <v>28</v>
      </c>
      <c r="D240" s="1">
        <v>44209</v>
      </c>
      <c r="E240" s="4">
        <v>7812</v>
      </c>
      <c r="F240">
        <v>265</v>
      </c>
    </row>
    <row r="241" spans="1:6" x14ac:dyDescent="0.25">
      <c r="A241" t="s">
        <v>18</v>
      </c>
      <c r="B241" t="s">
        <v>21</v>
      </c>
      <c r="C241" t="s">
        <v>26</v>
      </c>
      <c r="D241" s="1">
        <v>44209</v>
      </c>
      <c r="E241" s="4">
        <v>9149</v>
      </c>
      <c r="F241">
        <v>117</v>
      </c>
    </row>
    <row r="242" spans="1:6" x14ac:dyDescent="0.25">
      <c r="A242" t="s">
        <v>20</v>
      </c>
      <c r="B242" t="s">
        <v>6</v>
      </c>
      <c r="C242" t="s">
        <v>38</v>
      </c>
      <c r="D242" s="1">
        <v>44209</v>
      </c>
      <c r="E242" s="4">
        <v>3500</v>
      </c>
      <c r="F242">
        <v>469</v>
      </c>
    </row>
    <row r="243" spans="1:6" x14ac:dyDescent="0.25">
      <c r="A243" t="s">
        <v>13</v>
      </c>
      <c r="B243" t="s">
        <v>6</v>
      </c>
      <c r="C243" t="s">
        <v>7</v>
      </c>
      <c r="D243" s="1">
        <v>44209</v>
      </c>
      <c r="E243" s="4">
        <v>4417</v>
      </c>
      <c r="F243">
        <v>440</v>
      </c>
    </row>
    <row r="244" spans="1:6" x14ac:dyDescent="0.25">
      <c r="A244" t="s">
        <v>18</v>
      </c>
      <c r="B244" t="s">
        <v>16</v>
      </c>
      <c r="C244" t="s">
        <v>28</v>
      </c>
      <c r="D244" s="1">
        <v>44209</v>
      </c>
      <c r="E244" s="4">
        <v>4487</v>
      </c>
      <c r="F244">
        <v>224</v>
      </c>
    </row>
    <row r="245" spans="1:6" x14ac:dyDescent="0.25">
      <c r="A245" t="s">
        <v>20</v>
      </c>
      <c r="B245" t="s">
        <v>27</v>
      </c>
      <c r="C245" t="s">
        <v>28</v>
      </c>
      <c r="D245" s="1">
        <v>44209</v>
      </c>
      <c r="E245" s="4">
        <v>3444</v>
      </c>
      <c r="F245">
        <v>24</v>
      </c>
    </row>
    <row r="246" spans="1:6" x14ac:dyDescent="0.25">
      <c r="A246" t="s">
        <v>5</v>
      </c>
      <c r="B246" t="s">
        <v>11</v>
      </c>
      <c r="C246" t="s">
        <v>45</v>
      </c>
      <c r="D246" s="1">
        <v>44210</v>
      </c>
      <c r="E246" s="4">
        <v>4907</v>
      </c>
      <c r="F246">
        <v>275</v>
      </c>
    </row>
    <row r="247" spans="1:6" x14ac:dyDescent="0.25">
      <c r="A247" t="s">
        <v>51</v>
      </c>
      <c r="B247" t="s">
        <v>21</v>
      </c>
      <c r="C247" t="s">
        <v>43</v>
      </c>
      <c r="D247" s="1">
        <v>44210</v>
      </c>
      <c r="E247" s="4">
        <v>1631</v>
      </c>
      <c r="F247">
        <v>94</v>
      </c>
    </row>
    <row r="248" spans="1:6" x14ac:dyDescent="0.25">
      <c r="A248" t="s">
        <v>51</v>
      </c>
      <c r="B248" t="s">
        <v>11</v>
      </c>
      <c r="C248" t="s">
        <v>14</v>
      </c>
      <c r="D248" s="1">
        <v>44210</v>
      </c>
      <c r="E248" s="4">
        <v>4949</v>
      </c>
      <c r="F248">
        <v>329</v>
      </c>
    </row>
    <row r="249" spans="1:6" x14ac:dyDescent="0.25">
      <c r="A249" t="s">
        <v>10</v>
      </c>
      <c r="B249" t="s">
        <v>6</v>
      </c>
      <c r="C249" t="s">
        <v>38</v>
      </c>
      <c r="D249" s="1">
        <v>44210</v>
      </c>
      <c r="E249" s="4">
        <v>11004</v>
      </c>
      <c r="F249">
        <v>397</v>
      </c>
    </row>
    <row r="250" spans="1:6" x14ac:dyDescent="0.25">
      <c r="A250" t="s">
        <v>29</v>
      </c>
      <c r="B250" t="s">
        <v>9</v>
      </c>
      <c r="C250" t="s">
        <v>12</v>
      </c>
      <c r="D250" s="1">
        <v>44210</v>
      </c>
      <c r="E250" s="4">
        <v>7329</v>
      </c>
      <c r="F250">
        <v>390</v>
      </c>
    </row>
    <row r="251" spans="1:6" x14ac:dyDescent="0.25">
      <c r="A251" t="s">
        <v>32</v>
      </c>
      <c r="B251" t="s">
        <v>9</v>
      </c>
      <c r="C251" t="s">
        <v>50</v>
      </c>
      <c r="D251" s="1">
        <v>44210</v>
      </c>
      <c r="E251" s="4">
        <v>1295</v>
      </c>
      <c r="F251">
        <v>455</v>
      </c>
    </row>
    <row r="252" spans="1:6" x14ac:dyDescent="0.25">
      <c r="A252" t="s">
        <v>15</v>
      </c>
      <c r="B252" t="s">
        <v>6</v>
      </c>
      <c r="C252" t="s">
        <v>38</v>
      </c>
      <c r="D252" s="1">
        <v>44210</v>
      </c>
      <c r="E252" s="4">
        <v>3325</v>
      </c>
      <c r="F252">
        <v>567</v>
      </c>
    </row>
    <row r="253" spans="1:6" x14ac:dyDescent="0.25">
      <c r="A253" t="s">
        <v>41</v>
      </c>
      <c r="B253" t="s">
        <v>21</v>
      </c>
      <c r="C253" t="s">
        <v>47</v>
      </c>
      <c r="D253" s="1">
        <v>44210</v>
      </c>
      <c r="E253" s="4">
        <v>6741</v>
      </c>
      <c r="F253">
        <v>479</v>
      </c>
    </row>
    <row r="254" spans="1:6" x14ac:dyDescent="0.25">
      <c r="A254" t="s">
        <v>13</v>
      </c>
      <c r="B254" t="s">
        <v>16</v>
      </c>
      <c r="C254" t="s">
        <v>52</v>
      </c>
      <c r="D254" s="1">
        <v>44210</v>
      </c>
      <c r="E254" s="4">
        <v>1925</v>
      </c>
      <c r="F254">
        <v>174</v>
      </c>
    </row>
    <row r="255" spans="1:6" x14ac:dyDescent="0.25">
      <c r="A255" t="s">
        <v>13</v>
      </c>
      <c r="B255" t="s">
        <v>21</v>
      </c>
      <c r="C255" t="s">
        <v>28</v>
      </c>
      <c r="D255" s="1">
        <v>44211</v>
      </c>
      <c r="E255" s="4">
        <v>2408</v>
      </c>
      <c r="F255">
        <v>499</v>
      </c>
    </row>
    <row r="256" spans="1:6" x14ac:dyDescent="0.25">
      <c r="A256" t="s">
        <v>5</v>
      </c>
      <c r="B256" t="s">
        <v>27</v>
      </c>
      <c r="C256" t="s">
        <v>48</v>
      </c>
      <c r="D256" s="1">
        <v>44211</v>
      </c>
      <c r="E256" s="4">
        <v>6328</v>
      </c>
      <c r="F256">
        <v>210</v>
      </c>
    </row>
    <row r="257" spans="1:6" x14ac:dyDescent="0.25">
      <c r="A257" t="s">
        <v>33</v>
      </c>
      <c r="B257" t="s">
        <v>16</v>
      </c>
      <c r="C257" t="s">
        <v>36</v>
      </c>
      <c r="D257" s="1">
        <v>44211</v>
      </c>
      <c r="E257" s="4">
        <v>9583</v>
      </c>
      <c r="F257">
        <v>469</v>
      </c>
    </row>
    <row r="258" spans="1:6" x14ac:dyDescent="0.25">
      <c r="A258" t="s">
        <v>10</v>
      </c>
      <c r="B258" t="s">
        <v>11</v>
      </c>
      <c r="C258" t="s">
        <v>19</v>
      </c>
      <c r="D258" s="1">
        <v>44211</v>
      </c>
      <c r="E258" s="4">
        <v>5264</v>
      </c>
      <c r="F258">
        <v>249</v>
      </c>
    </row>
    <row r="259" spans="1:6" x14ac:dyDescent="0.25">
      <c r="A259" t="s">
        <v>37</v>
      </c>
      <c r="B259" t="s">
        <v>9</v>
      </c>
      <c r="C259" t="s">
        <v>7</v>
      </c>
      <c r="D259" s="1">
        <v>44211</v>
      </c>
      <c r="E259" s="4">
        <v>2842</v>
      </c>
      <c r="F259">
        <v>411</v>
      </c>
    </row>
    <row r="260" spans="1:6" x14ac:dyDescent="0.25">
      <c r="A260" t="s">
        <v>8</v>
      </c>
      <c r="B260" t="s">
        <v>21</v>
      </c>
      <c r="C260" t="s">
        <v>36</v>
      </c>
      <c r="D260" s="1">
        <v>44211</v>
      </c>
      <c r="E260" s="4">
        <v>3458</v>
      </c>
      <c r="F260">
        <v>338</v>
      </c>
    </row>
    <row r="261" spans="1:6" x14ac:dyDescent="0.25">
      <c r="A261" t="s">
        <v>5</v>
      </c>
      <c r="B261" t="s">
        <v>11</v>
      </c>
      <c r="C261" t="s">
        <v>36</v>
      </c>
      <c r="D261" s="1">
        <v>44211</v>
      </c>
      <c r="E261" s="4">
        <v>7672</v>
      </c>
      <c r="F261">
        <v>840</v>
      </c>
    </row>
    <row r="262" spans="1:6" x14ac:dyDescent="0.25">
      <c r="A262" t="s">
        <v>34</v>
      </c>
      <c r="B262" t="s">
        <v>27</v>
      </c>
      <c r="C262" t="s">
        <v>48</v>
      </c>
      <c r="D262" s="1">
        <v>44214</v>
      </c>
      <c r="E262" s="4">
        <v>35</v>
      </c>
      <c r="F262">
        <v>51</v>
      </c>
    </row>
    <row r="263" spans="1:6" x14ac:dyDescent="0.25">
      <c r="A263" t="s">
        <v>13</v>
      </c>
      <c r="B263" t="s">
        <v>27</v>
      </c>
      <c r="C263" t="s">
        <v>52</v>
      </c>
      <c r="D263" s="1">
        <v>44214</v>
      </c>
      <c r="E263" s="4">
        <v>4039</v>
      </c>
      <c r="F263">
        <v>114</v>
      </c>
    </row>
    <row r="264" spans="1:6" x14ac:dyDescent="0.25">
      <c r="A264" t="s">
        <v>18</v>
      </c>
      <c r="B264" t="s">
        <v>6</v>
      </c>
      <c r="C264" t="s">
        <v>31</v>
      </c>
      <c r="D264" s="1">
        <v>44214</v>
      </c>
      <c r="E264" s="4">
        <v>10969</v>
      </c>
      <c r="F264">
        <v>531</v>
      </c>
    </row>
    <row r="265" spans="1:6" x14ac:dyDescent="0.25">
      <c r="A265" t="s">
        <v>37</v>
      </c>
      <c r="B265" t="s">
        <v>11</v>
      </c>
      <c r="C265" t="s">
        <v>30</v>
      </c>
      <c r="D265" s="1">
        <v>44214</v>
      </c>
      <c r="E265" s="4">
        <v>7028</v>
      </c>
      <c r="F265">
        <v>53</v>
      </c>
    </row>
    <row r="266" spans="1:6" x14ac:dyDescent="0.25">
      <c r="A266" t="s">
        <v>40</v>
      </c>
      <c r="B266" t="s">
        <v>11</v>
      </c>
      <c r="C266" t="s">
        <v>42</v>
      </c>
      <c r="D266" s="1">
        <v>44214</v>
      </c>
      <c r="E266" s="4">
        <v>5670</v>
      </c>
      <c r="F266">
        <v>84</v>
      </c>
    </row>
    <row r="267" spans="1:6" x14ac:dyDescent="0.25">
      <c r="A267" t="s">
        <v>51</v>
      </c>
      <c r="B267" t="s">
        <v>27</v>
      </c>
      <c r="C267" t="s">
        <v>38</v>
      </c>
      <c r="D267" s="1">
        <v>44214</v>
      </c>
      <c r="E267" s="4">
        <v>1645</v>
      </c>
      <c r="F267">
        <v>100</v>
      </c>
    </row>
    <row r="268" spans="1:6" x14ac:dyDescent="0.25">
      <c r="A268" t="s">
        <v>29</v>
      </c>
      <c r="B268" t="s">
        <v>27</v>
      </c>
      <c r="C268" t="s">
        <v>7</v>
      </c>
      <c r="D268" s="1">
        <v>44214</v>
      </c>
      <c r="E268" s="4">
        <v>2044</v>
      </c>
      <c r="F268">
        <v>408</v>
      </c>
    </row>
    <row r="269" spans="1:6" x14ac:dyDescent="0.25">
      <c r="A269" t="s">
        <v>33</v>
      </c>
      <c r="B269" t="s">
        <v>9</v>
      </c>
      <c r="C269" t="s">
        <v>52</v>
      </c>
      <c r="D269" s="1">
        <v>44214</v>
      </c>
      <c r="E269" s="4">
        <v>4690</v>
      </c>
      <c r="F269">
        <v>353</v>
      </c>
    </row>
    <row r="270" spans="1:6" x14ac:dyDescent="0.25">
      <c r="A270" t="s">
        <v>49</v>
      </c>
      <c r="B270" t="s">
        <v>27</v>
      </c>
      <c r="C270" t="s">
        <v>12</v>
      </c>
      <c r="D270" s="1">
        <v>44214</v>
      </c>
      <c r="E270" s="4">
        <v>5670</v>
      </c>
      <c r="F270">
        <v>136</v>
      </c>
    </row>
    <row r="271" spans="1:6" x14ac:dyDescent="0.25">
      <c r="A271" t="s">
        <v>18</v>
      </c>
      <c r="B271" t="s">
        <v>27</v>
      </c>
      <c r="C271" t="s">
        <v>52</v>
      </c>
      <c r="D271" s="1">
        <v>44215</v>
      </c>
      <c r="E271" s="4">
        <v>4914</v>
      </c>
      <c r="F271">
        <v>339</v>
      </c>
    </row>
    <row r="272" spans="1:6" x14ac:dyDescent="0.25">
      <c r="A272" t="s">
        <v>33</v>
      </c>
      <c r="B272" t="s">
        <v>9</v>
      </c>
      <c r="C272" t="s">
        <v>43</v>
      </c>
      <c r="D272" s="1">
        <v>44215</v>
      </c>
      <c r="E272" s="4">
        <v>3052</v>
      </c>
      <c r="F272">
        <v>245</v>
      </c>
    </row>
    <row r="273" spans="1:6" x14ac:dyDescent="0.25">
      <c r="A273" t="s">
        <v>39</v>
      </c>
      <c r="B273" t="s">
        <v>27</v>
      </c>
      <c r="C273" t="s">
        <v>7</v>
      </c>
      <c r="D273" s="1">
        <v>44215</v>
      </c>
      <c r="E273" s="4">
        <v>3976</v>
      </c>
      <c r="F273">
        <v>352</v>
      </c>
    </row>
    <row r="274" spans="1:6" x14ac:dyDescent="0.25">
      <c r="A274" t="s">
        <v>25</v>
      </c>
      <c r="B274" t="s">
        <v>11</v>
      </c>
      <c r="C274" t="s">
        <v>45</v>
      </c>
      <c r="D274" s="1">
        <v>44215</v>
      </c>
      <c r="E274" s="4">
        <v>4039</v>
      </c>
      <c r="F274">
        <v>118</v>
      </c>
    </row>
    <row r="275" spans="1:6" x14ac:dyDescent="0.25">
      <c r="A275" t="s">
        <v>39</v>
      </c>
      <c r="B275" t="s">
        <v>9</v>
      </c>
      <c r="C275" t="s">
        <v>28</v>
      </c>
      <c r="D275" s="1">
        <v>44215</v>
      </c>
      <c r="E275" s="4">
        <v>6286</v>
      </c>
      <c r="F275">
        <v>518</v>
      </c>
    </row>
    <row r="276" spans="1:6" x14ac:dyDescent="0.25">
      <c r="A276" t="s">
        <v>15</v>
      </c>
      <c r="B276" t="s">
        <v>16</v>
      </c>
      <c r="C276" t="s">
        <v>48</v>
      </c>
      <c r="D276" s="1">
        <v>44215</v>
      </c>
      <c r="E276" s="4">
        <v>7007</v>
      </c>
      <c r="F276">
        <v>595</v>
      </c>
    </row>
    <row r="277" spans="1:6" x14ac:dyDescent="0.25">
      <c r="A277" t="s">
        <v>18</v>
      </c>
      <c r="B277" t="s">
        <v>27</v>
      </c>
      <c r="C277" t="s">
        <v>43</v>
      </c>
      <c r="D277" s="1">
        <v>44215</v>
      </c>
      <c r="E277" s="4">
        <v>1890</v>
      </c>
      <c r="F277">
        <v>287</v>
      </c>
    </row>
    <row r="278" spans="1:6" x14ac:dyDescent="0.25">
      <c r="A278" t="s">
        <v>23</v>
      </c>
      <c r="B278" t="s">
        <v>11</v>
      </c>
      <c r="C278" t="s">
        <v>38</v>
      </c>
      <c r="D278" s="1">
        <v>44215</v>
      </c>
      <c r="E278" s="4">
        <v>2975</v>
      </c>
      <c r="F278">
        <v>201</v>
      </c>
    </row>
    <row r="279" spans="1:6" x14ac:dyDescent="0.25">
      <c r="A279" t="s">
        <v>39</v>
      </c>
      <c r="B279" t="s">
        <v>16</v>
      </c>
      <c r="C279" t="s">
        <v>52</v>
      </c>
      <c r="D279" s="1">
        <v>44215</v>
      </c>
      <c r="E279" s="4">
        <v>1449</v>
      </c>
      <c r="F279">
        <v>37</v>
      </c>
    </row>
    <row r="280" spans="1:6" x14ac:dyDescent="0.25">
      <c r="A280" t="s">
        <v>41</v>
      </c>
      <c r="B280" t="s">
        <v>11</v>
      </c>
      <c r="C280" t="s">
        <v>17</v>
      </c>
      <c r="D280" s="1">
        <v>44215</v>
      </c>
      <c r="E280" s="4">
        <v>4578</v>
      </c>
      <c r="F280">
        <v>251</v>
      </c>
    </row>
    <row r="281" spans="1:6" x14ac:dyDescent="0.25">
      <c r="A281" t="s">
        <v>33</v>
      </c>
      <c r="B281" t="s">
        <v>16</v>
      </c>
      <c r="C281" t="s">
        <v>26</v>
      </c>
      <c r="D281" s="1">
        <v>44215</v>
      </c>
      <c r="E281" s="4">
        <v>1449</v>
      </c>
      <c r="F281">
        <v>157</v>
      </c>
    </row>
    <row r="282" spans="1:6" x14ac:dyDescent="0.25">
      <c r="A282" t="s">
        <v>51</v>
      </c>
      <c r="B282" t="s">
        <v>16</v>
      </c>
      <c r="C282" t="s">
        <v>24</v>
      </c>
      <c r="D282" s="1">
        <v>44215</v>
      </c>
      <c r="E282" s="4">
        <v>693</v>
      </c>
      <c r="F282">
        <v>85</v>
      </c>
    </row>
    <row r="283" spans="1:6" x14ac:dyDescent="0.25">
      <c r="A283" t="s">
        <v>39</v>
      </c>
      <c r="B283" t="s">
        <v>9</v>
      </c>
      <c r="C283" t="s">
        <v>19</v>
      </c>
      <c r="D283" s="1">
        <v>44215</v>
      </c>
      <c r="E283" s="4">
        <v>7322</v>
      </c>
      <c r="F283">
        <v>165</v>
      </c>
    </row>
    <row r="284" spans="1:6" x14ac:dyDescent="0.25">
      <c r="A284" t="s">
        <v>39</v>
      </c>
      <c r="B284" t="s">
        <v>21</v>
      </c>
      <c r="C284" t="s">
        <v>48</v>
      </c>
      <c r="D284" s="1">
        <v>44215</v>
      </c>
      <c r="E284" s="4">
        <v>2226</v>
      </c>
      <c r="F284">
        <v>241</v>
      </c>
    </row>
    <row r="285" spans="1:6" x14ac:dyDescent="0.25">
      <c r="A285" t="s">
        <v>39</v>
      </c>
      <c r="B285" t="s">
        <v>16</v>
      </c>
      <c r="C285" t="s">
        <v>42</v>
      </c>
      <c r="D285" s="1">
        <v>44215</v>
      </c>
      <c r="E285" s="4">
        <v>7763</v>
      </c>
      <c r="F285">
        <v>355</v>
      </c>
    </row>
    <row r="286" spans="1:6" x14ac:dyDescent="0.25">
      <c r="A286" t="s">
        <v>51</v>
      </c>
      <c r="B286" t="s">
        <v>9</v>
      </c>
      <c r="C286" t="s">
        <v>12</v>
      </c>
      <c r="D286" s="1">
        <v>44215</v>
      </c>
      <c r="E286" s="4">
        <v>322</v>
      </c>
      <c r="F286">
        <v>238</v>
      </c>
    </row>
    <row r="287" spans="1:6" x14ac:dyDescent="0.25">
      <c r="A287" t="s">
        <v>46</v>
      </c>
      <c r="B287" t="s">
        <v>11</v>
      </c>
      <c r="C287" t="s">
        <v>44</v>
      </c>
      <c r="D287" s="1">
        <v>44215</v>
      </c>
      <c r="E287" s="4">
        <v>9219</v>
      </c>
      <c r="F287">
        <v>263</v>
      </c>
    </row>
    <row r="288" spans="1:6" x14ac:dyDescent="0.25">
      <c r="A288" t="s">
        <v>20</v>
      </c>
      <c r="B288" t="s">
        <v>27</v>
      </c>
      <c r="C288" t="s">
        <v>30</v>
      </c>
      <c r="D288" s="1">
        <v>44215</v>
      </c>
      <c r="E288" s="4">
        <v>2926</v>
      </c>
      <c r="F288">
        <v>259</v>
      </c>
    </row>
    <row r="289" spans="1:6" x14ac:dyDescent="0.25">
      <c r="A289" t="s">
        <v>51</v>
      </c>
      <c r="B289" t="s">
        <v>27</v>
      </c>
      <c r="C289" t="s">
        <v>42</v>
      </c>
      <c r="D289" s="1">
        <v>44215</v>
      </c>
      <c r="E289" s="4">
        <v>5831</v>
      </c>
      <c r="F289">
        <v>135</v>
      </c>
    </row>
    <row r="290" spans="1:6" x14ac:dyDescent="0.25">
      <c r="A290" t="s">
        <v>23</v>
      </c>
      <c r="B290" t="s">
        <v>6</v>
      </c>
      <c r="C290" t="s">
        <v>17</v>
      </c>
      <c r="D290" s="1">
        <v>44215</v>
      </c>
      <c r="E290" s="4">
        <v>798</v>
      </c>
      <c r="F290">
        <v>163</v>
      </c>
    </row>
    <row r="291" spans="1:6" x14ac:dyDescent="0.25">
      <c r="A291" t="s">
        <v>20</v>
      </c>
      <c r="B291" t="s">
        <v>11</v>
      </c>
      <c r="C291" t="s">
        <v>52</v>
      </c>
      <c r="D291" s="1">
        <v>44215</v>
      </c>
      <c r="E291" s="4">
        <v>3094</v>
      </c>
      <c r="F291">
        <v>418</v>
      </c>
    </row>
    <row r="292" spans="1:6" x14ac:dyDescent="0.25">
      <c r="A292" t="s">
        <v>20</v>
      </c>
      <c r="B292" t="s">
        <v>16</v>
      </c>
      <c r="C292" t="s">
        <v>35</v>
      </c>
      <c r="D292" s="1">
        <v>44215</v>
      </c>
      <c r="E292" s="4">
        <v>8043</v>
      </c>
      <c r="F292">
        <v>123</v>
      </c>
    </row>
    <row r="293" spans="1:6" x14ac:dyDescent="0.25">
      <c r="A293" t="s">
        <v>8</v>
      </c>
      <c r="B293" t="s">
        <v>27</v>
      </c>
      <c r="C293" t="s">
        <v>22</v>
      </c>
      <c r="D293" s="1">
        <v>44215</v>
      </c>
      <c r="E293" s="4">
        <v>9702</v>
      </c>
      <c r="F293">
        <v>235</v>
      </c>
    </row>
    <row r="294" spans="1:6" x14ac:dyDescent="0.25">
      <c r="A294" t="s">
        <v>41</v>
      </c>
      <c r="B294" t="s">
        <v>9</v>
      </c>
      <c r="C294" t="s">
        <v>19</v>
      </c>
      <c r="D294" s="1">
        <v>44215</v>
      </c>
      <c r="E294" s="4">
        <v>9107</v>
      </c>
      <c r="F294">
        <v>262</v>
      </c>
    </row>
    <row r="295" spans="1:6" x14ac:dyDescent="0.25">
      <c r="A295" t="s">
        <v>51</v>
      </c>
      <c r="B295" t="s">
        <v>11</v>
      </c>
      <c r="C295" t="s">
        <v>19</v>
      </c>
      <c r="D295" s="1">
        <v>44215</v>
      </c>
      <c r="E295" s="4">
        <v>1218</v>
      </c>
      <c r="F295">
        <v>1120</v>
      </c>
    </row>
    <row r="296" spans="1:6" x14ac:dyDescent="0.25">
      <c r="A296" t="s">
        <v>29</v>
      </c>
      <c r="B296" t="s">
        <v>6</v>
      </c>
      <c r="C296" t="s">
        <v>22</v>
      </c>
      <c r="D296" s="1">
        <v>44215</v>
      </c>
      <c r="E296" s="4">
        <v>1680</v>
      </c>
      <c r="F296">
        <v>139</v>
      </c>
    </row>
    <row r="297" spans="1:6" x14ac:dyDescent="0.25">
      <c r="A297" t="s">
        <v>34</v>
      </c>
      <c r="B297" t="s">
        <v>11</v>
      </c>
      <c r="C297" t="s">
        <v>30</v>
      </c>
      <c r="D297" s="1">
        <v>44215</v>
      </c>
      <c r="E297" s="4">
        <v>1295</v>
      </c>
      <c r="F297">
        <v>63</v>
      </c>
    </row>
    <row r="298" spans="1:6" x14ac:dyDescent="0.25">
      <c r="A298" t="s">
        <v>25</v>
      </c>
      <c r="B298" t="s">
        <v>9</v>
      </c>
      <c r="C298" t="s">
        <v>42</v>
      </c>
      <c r="D298" s="1">
        <v>44215</v>
      </c>
      <c r="E298" s="4">
        <v>2625</v>
      </c>
      <c r="F298">
        <v>163</v>
      </c>
    </row>
    <row r="299" spans="1:6" x14ac:dyDescent="0.25">
      <c r="A299" t="s">
        <v>37</v>
      </c>
      <c r="B299" t="s">
        <v>6</v>
      </c>
      <c r="C299" t="s">
        <v>45</v>
      </c>
      <c r="D299" s="1">
        <v>44215</v>
      </c>
      <c r="E299" s="4">
        <v>1939</v>
      </c>
      <c r="F299">
        <v>341</v>
      </c>
    </row>
    <row r="300" spans="1:6" x14ac:dyDescent="0.25">
      <c r="A300" t="s">
        <v>33</v>
      </c>
      <c r="B300" t="s">
        <v>16</v>
      </c>
      <c r="C300" t="s">
        <v>28</v>
      </c>
      <c r="D300" s="1">
        <v>44215</v>
      </c>
      <c r="E300" s="4">
        <v>1575</v>
      </c>
      <c r="F300">
        <v>267</v>
      </c>
    </row>
    <row r="301" spans="1:6" x14ac:dyDescent="0.25">
      <c r="A301" t="s">
        <v>5</v>
      </c>
      <c r="B301" t="s">
        <v>11</v>
      </c>
      <c r="C301" t="s">
        <v>48</v>
      </c>
      <c r="D301" s="1">
        <v>44215</v>
      </c>
      <c r="E301" s="4">
        <v>4690</v>
      </c>
      <c r="F301">
        <v>268</v>
      </c>
    </row>
    <row r="302" spans="1:6" x14ac:dyDescent="0.25">
      <c r="A302" t="s">
        <v>46</v>
      </c>
      <c r="B302" t="s">
        <v>21</v>
      </c>
      <c r="C302" t="s">
        <v>38</v>
      </c>
      <c r="D302" s="1">
        <v>44215</v>
      </c>
      <c r="E302" s="4">
        <v>4606</v>
      </c>
      <c r="F302">
        <v>298</v>
      </c>
    </row>
    <row r="303" spans="1:6" x14ac:dyDescent="0.25">
      <c r="A303" t="s">
        <v>37</v>
      </c>
      <c r="B303" t="s">
        <v>6</v>
      </c>
      <c r="C303" t="s">
        <v>52</v>
      </c>
      <c r="D303" s="1">
        <v>44216</v>
      </c>
      <c r="E303" s="4">
        <v>1659</v>
      </c>
      <c r="F303">
        <v>137</v>
      </c>
    </row>
    <row r="304" spans="1:6" x14ac:dyDescent="0.25">
      <c r="A304" t="s">
        <v>29</v>
      </c>
      <c r="B304" t="s">
        <v>6</v>
      </c>
      <c r="C304" t="s">
        <v>52</v>
      </c>
      <c r="D304" s="1">
        <v>44216</v>
      </c>
      <c r="E304" s="4">
        <v>2576</v>
      </c>
      <c r="F304">
        <v>132</v>
      </c>
    </row>
    <row r="305" spans="1:6" x14ac:dyDescent="0.25">
      <c r="A305" t="s">
        <v>5</v>
      </c>
      <c r="B305" t="s">
        <v>21</v>
      </c>
      <c r="C305" t="s">
        <v>42</v>
      </c>
      <c r="D305" s="1">
        <v>44216</v>
      </c>
      <c r="E305" s="4">
        <v>413</v>
      </c>
      <c r="F305">
        <v>151</v>
      </c>
    </row>
    <row r="306" spans="1:6" x14ac:dyDescent="0.25">
      <c r="A306" t="s">
        <v>8</v>
      </c>
      <c r="B306" t="s">
        <v>16</v>
      </c>
      <c r="C306" t="s">
        <v>47</v>
      </c>
      <c r="D306" s="1">
        <v>44216</v>
      </c>
      <c r="E306" s="4">
        <v>819</v>
      </c>
      <c r="F306">
        <v>106</v>
      </c>
    </row>
    <row r="307" spans="1:6" x14ac:dyDescent="0.25">
      <c r="A307" t="s">
        <v>46</v>
      </c>
      <c r="B307" t="s">
        <v>11</v>
      </c>
      <c r="C307" t="s">
        <v>35</v>
      </c>
      <c r="D307" s="1">
        <v>44216</v>
      </c>
      <c r="E307" s="4">
        <v>5117</v>
      </c>
      <c r="F307">
        <v>43</v>
      </c>
    </row>
    <row r="308" spans="1:6" x14ac:dyDescent="0.25">
      <c r="A308" t="s">
        <v>33</v>
      </c>
      <c r="B308" t="s">
        <v>27</v>
      </c>
      <c r="C308" t="s">
        <v>12</v>
      </c>
      <c r="D308" s="1">
        <v>44216</v>
      </c>
      <c r="E308" s="4">
        <v>4186</v>
      </c>
      <c r="F308">
        <v>137</v>
      </c>
    </row>
    <row r="309" spans="1:6" x14ac:dyDescent="0.25">
      <c r="A309" t="s">
        <v>37</v>
      </c>
      <c r="B309" t="s">
        <v>6</v>
      </c>
      <c r="C309" t="s">
        <v>17</v>
      </c>
      <c r="D309" s="1">
        <v>44216</v>
      </c>
      <c r="E309" s="4">
        <v>4452</v>
      </c>
      <c r="F309">
        <v>34</v>
      </c>
    </row>
    <row r="310" spans="1:6" x14ac:dyDescent="0.25">
      <c r="A310" t="s">
        <v>18</v>
      </c>
      <c r="B310" t="s">
        <v>27</v>
      </c>
      <c r="C310" t="s">
        <v>35</v>
      </c>
      <c r="D310" s="1">
        <v>44216</v>
      </c>
      <c r="E310" s="4">
        <v>3556</v>
      </c>
      <c r="F310">
        <v>66</v>
      </c>
    </row>
    <row r="311" spans="1:6" x14ac:dyDescent="0.25">
      <c r="A311" t="s">
        <v>10</v>
      </c>
      <c r="B311" t="s">
        <v>16</v>
      </c>
      <c r="C311" t="s">
        <v>44</v>
      </c>
      <c r="D311" s="1">
        <v>44216</v>
      </c>
      <c r="E311" s="4">
        <v>4767</v>
      </c>
      <c r="F311">
        <v>308</v>
      </c>
    </row>
    <row r="312" spans="1:6" x14ac:dyDescent="0.25">
      <c r="A312" t="s">
        <v>32</v>
      </c>
      <c r="B312" t="s">
        <v>21</v>
      </c>
      <c r="C312" t="s">
        <v>35</v>
      </c>
      <c r="D312" s="1">
        <v>44216</v>
      </c>
      <c r="E312" s="4">
        <v>6629</v>
      </c>
      <c r="F312">
        <v>139</v>
      </c>
    </row>
    <row r="313" spans="1:6" x14ac:dyDescent="0.25">
      <c r="A313" t="s">
        <v>49</v>
      </c>
      <c r="B313" t="s">
        <v>21</v>
      </c>
      <c r="C313" t="s">
        <v>42</v>
      </c>
      <c r="D313" s="1">
        <v>44216</v>
      </c>
      <c r="E313" s="4">
        <v>5915</v>
      </c>
      <c r="F313">
        <v>910</v>
      </c>
    </row>
    <row r="314" spans="1:6" x14ac:dyDescent="0.25">
      <c r="A314" t="s">
        <v>49</v>
      </c>
      <c r="B314" t="s">
        <v>11</v>
      </c>
      <c r="C314" t="s">
        <v>31</v>
      </c>
      <c r="D314" s="1">
        <v>44216</v>
      </c>
      <c r="E314" s="4">
        <v>1358</v>
      </c>
      <c r="F314">
        <v>208</v>
      </c>
    </row>
    <row r="315" spans="1:6" x14ac:dyDescent="0.25">
      <c r="A315" t="s">
        <v>32</v>
      </c>
      <c r="B315" t="s">
        <v>16</v>
      </c>
      <c r="C315" t="s">
        <v>35</v>
      </c>
      <c r="D315" s="1">
        <v>44216</v>
      </c>
      <c r="E315" s="4">
        <v>9331</v>
      </c>
      <c r="F315">
        <v>215</v>
      </c>
    </row>
    <row r="316" spans="1:6" x14ac:dyDescent="0.25">
      <c r="A316" t="s">
        <v>8</v>
      </c>
      <c r="B316" t="s">
        <v>11</v>
      </c>
      <c r="C316" t="s">
        <v>43</v>
      </c>
      <c r="D316" s="1">
        <v>44216</v>
      </c>
      <c r="E316" s="4">
        <v>84</v>
      </c>
      <c r="F316">
        <v>59</v>
      </c>
    </row>
    <row r="317" spans="1:6" x14ac:dyDescent="0.25">
      <c r="A317" t="s">
        <v>40</v>
      </c>
      <c r="B317" t="s">
        <v>6</v>
      </c>
      <c r="C317" t="s">
        <v>26</v>
      </c>
      <c r="D317" s="1">
        <v>44216</v>
      </c>
      <c r="E317" s="4">
        <v>12894</v>
      </c>
      <c r="F317">
        <v>126</v>
      </c>
    </row>
    <row r="318" spans="1:6" x14ac:dyDescent="0.25">
      <c r="A318" t="s">
        <v>49</v>
      </c>
      <c r="B318" t="s">
        <v>27</v>
      </c>
      <c r="C318" t="s">
        <v>43</v>
      </c>
      <c r="D318" s="1">
        <v>44216</v>
      </c>
      <c r="E318" s="4">
        <v>2296</v>
      </c>
      <c r="F318">
        <v>9</v>
      </c>
    </row>
    <row r="319" spans="1:6" x14ac:dyDescent="0.25">
      <c r="A319" t="s">
        <v>39</v>
      </c>
      <c r="B319" t="s">
        <v>6</v>
      </c>
      <c r="C319" t="s">
        <v>35</v>
      </c>
      <c r="D319" s="1">
        <v>44216</v>
      </c>
      <c r="E319" s="4">
        <v>91</v>
      </c>
      <c r="F319">
        <v>473</v>
      </c>
    </row>
    <row r="320" spans="1:6" x14ac:dyDescent="0.25">
      <c r="A320" t="s">
        <v>8</v>
      </c>
      <c r="B320" t="s">
        <v>6</v>
      </c>
      <c r="C320" t="s">
        <v>52</v>
      </c>
      <c r="D320" s="1">
        <v>44216</v>
      </c>
      <c r="E320" s="4">
        <v>6405</v>
      </c>
      <c r="F320">
        <v>373</v>
      </c>
    </row>
    <row r="321" spans="1:6" x14ac:dyDescent="0.25">
      <c r="A321" t="s">
        <v>32</v>
      </c>
      <c r="B321" t="s">
        <v>21</v>
      </c>
      <c r="C321" t="s">
        <v>14</v>
      </c>
      <c r="D321" s="1">
        <v>44216</v>
      </c>
      <c r="E321" s="4">
        <v>4550</v>
      </c>
      <c r="F321">
        <v>36</v>
      </c>
    </row>
    <row r="322" spans="1:6" x14ac:dyDescent="0.25">
      <c r="A322" t="s">
        <v>29</v>
      </c>
      <c r="B322" t="s">
        <v>16</v>
      </c>
      <c r="C322" t="s">
        <v>22</v>
      </c>
      <c r="D322" s="1">
        <v>44217</v>
      </c>
      <c r="E322" s="4">
        <v>7014</v>
      </c>
      <c r="F322">
        <v>180</v>
      </c>
    </row>
    <row r="323" spans="1:6" x14ac:dyDescent="0.25">
      <c r="A323" t="s">
        <v>8</v>
      </c>
      <c r="B323" t="s">
        <v>6</v>
      </c>
      <c r="C323" t="s">
        <v>44</v>
      </c>
      <c r="D323" s="1">
        <v>44217</v>
      </c>
      <c r="E323" s="4">
        <v>6979</v>
      </c>
      <c r="F323">
        <v>164</v>
      </c>
    </row>
    <row r="324" spans="1:6" x14ac:dyDescent="0.25">
      <c r="A324" t="s">
        <v>33</v>
      </c>
      <c r="B324" t="s">
        <v>6</v>
      </c>
      <c r="C324" t="s">
        <v>24</v>
      </c>
      <c r="D324" s="1">
        <v>44217</v>
      </c>
      <c r="E324" s="4">
        <v>8344</v>
      </c>
      <c r="F324">
        <v>248</v>
      </c>
    </row>
    <row r="325" spans="1:6" x14ac:dyDescent="0.25">
      <c r="A325" t="s">
        <v>8</v>
      </c>
      <c r="B325" t="s">
        <v>21</v>
      </c>
      <c r="C325" t="s">
        <v>43</v>
      </c>
      <c r="D325" s="1">
        <v>44217</v>
      </c>
      <c r="E325" s="4">
        <v>2793</v>
      </c>
      <c r="F325">
        <v>150</v>
      </c>
    </row>
    <row r="326" spans="1:6" x14ac:dyDescent="0.25">
      <c r="A326" t="s">
        <v>46</v>
      </c>
      <c r="B326" t="s">
        <v>6</v>
      </c>
      <c r="C326" t="s">
        <v>7</v>
      </c>
      <c r="D326" s="1">
        <v>44217</v>
      </c>
      <c r="E326" s="4">
        <v>3143</v>
      </c>
      <c r="F326">
        <v>99</v>
      </c>
    </row>
    <row r="327" spans="1:6" x14ac:dyDescent="0.25">
      <c r="A327" t="s">
        <v>25</v>
      </c>
      <c r="B327" t="s">
        <v>21</v>
      </c>
      <c r="C327" t="s">
        <v>50</v>
      </c>
      <c r="D327" s="1">
        <v>44217</v>
      </c>
      <c r="E327" s="4">
        <v>504</v>
      </c>
      <c r="F327">
        <v>347</v>
      </c>
    </row>
    <row r="328" spans="1:6" x14ac:dyDescent="0.25">
      <c r="A328" t="s">
        <v>46</v>
      </c>
      <c r="B328" t="s">
        <v>9</v>
      </c>
      <c r="C328" t="s">
        <v>50</v>
      </c>
      <c r="D328" s="1">
        <v>44217</v>
      </c>
      <c r="E328" s="4">
        <v>868</v>
      </c>
      <c r="F328">
        <v>77</v>
      </c>
    </row>
    <row r="329" spans="1:6" x14ac:dyDescent="0.25">
      <c r="A329" t="s">
        <v>32</v>
      </c>
      <c r="B329" t="s">
        <v>9</v>
      </c>
      <c r="C329" t="s">
        <v>28</v>
      </c>
      <c r="D329" s="1">
        <v>44217</v>
      </c>
      <c r="E329" s="4">
        <v>3143</v>
      </c>
      <c r="F329">
        <v>75</v>
      </c>
    </row>
    <row r="330" spans="1:6" x14ac:dyDescent="0.25">
      <c r="A330" t="s">
        <v>15</v>
      </c>
      <c r="B330" t="s">
        <v>16</v>
      </c>
      <c r="C330" t="s">
        <v>30</v>
      </c>
      <c r="D330" s="1">
        <v>44217</v>
      </c>
      <c r="E330" s="4">
        <v>4893</v>
      </c>
      <c r="F330">
        <v>840</v>
      </c>
    </row>
    <row r="331" spans="1:6" x14ac:dyDescent="0.25">
      <c r="A331" t="s">
        <v>23</v>
      </c>
      <c r="B331" t="s">
        <v>11</v>
      </c>
      <c r="C331" t="s">
        <v>14</v>
      </c>
      <c r="D331" s="1">
        <v>44217</v>
      </c>
      <c r="E331" s="4">
        <v>1547</v>
      </c>
      <c r="F331">
        <v>276</v>
      </c>
    </row>
    <row r="332" spans="1:6" x14ac:dyDescent="0.25">
      <c r="A332" t="s">
        <v>33</v>
      </c>
      <c r="B332" t="s">
        <v>11</v>
      </c>
      <c r="C332" t="s">
        <v>42</v>
      </c>
      <c r="D332" s="1">
        <v>44217</v>
      </c>
      <c r="E332" s="4">
        <v>4200</v>
      </c>
      <c r="F332">
        <v>188</v>
      </c>
    </row>
    <row r="333" spans="1:6" x14ac:dyDescent="0.25">
      <c r="A333" t="s">
        <v>49</v>
      </c>
      <c r="B333" t="s">
        <v>27</v>
      </c>
      <c r="C333" t="s">
        <v>42</v>
      </c>
      <c r="D333" s="1">
        <v>44217</v>
      </c>
      <c r="E333" s="4">
        <v>1778</v>
      </c>
      <c r="F333">
        <v>95</v>
      </c>
    </row>
    <row r="334" spans="1:6" x14ac:dyDescent="0.25">
      <c r="A334" t="s">
        <v>29</v>
      </c>
      <c r="B334" t="s">
        <v>16</v>
      </c>
      <c r="C334" t="s">
        <v>45</v>
      </c>
      <c r="D334" s="1">
        <v>44217</v>
      </c>
      <c r="E334" s="4">
        <v>10675</v>
      </c>
      <c r="F334">
        <v>184</v>
      </c>
    </row>
    <row r="335" spans="1:6" x14ac:dyDescent="0.25">
      <c r="A335" t="s">
        <v>34</v>
      </c>
      <c r="B335" t="s">
        <v>16</v>
      </c>
      <c r="C335" t="s">
        <v>38</v>
      </c>
      <c r="D335" s="1">
        <v>44217</v>
      </c>
      <c r="E335" s="4">
        <v>973</v>
      </c>
      <c r="F335">
        <v>145</v>
      </c>
    </row>
    <row r="336" spans="1:6" x14ac:dyDescent="0.25">
      <c r="A336" t="s">
        <v>5</v>
      </c>
      <c r="B336" t="s">
        <v>6</v>
      </c>
      <c r="C336" t="s">
        <v>48</v>
      </c>
      <c r="D336" s="1">
        <v>44217</v>
      </c>
      <c r="E336" s="4">
        <v>2310</v>
      </c>
      <c r="F336">
        <v>44</v>
      </c>
    </row>
    <row r="337" spans="1:6" x14ac:dyDescent="0.25">
      <c r="A337" t="s">
        <v>8</v>
      </c>
      <c r="B337" t="s">
        <v>9</v>
      </c>
      <c r="C337" t="s">
        <v>35</v>
      </c>
      <c r="D337" s="1">
        <v>44217</v>
      </c>
      <c r="E337" s="4">
        <v>217</v>
      </c>
      <c r="F337">
        <v>333</v>
      </c>
    </row>
    <row r="338" spans="1:6" x14ac:dyDescent="0.25">
      <c r="A338" t="s">
        <v>39</v>
      </c>
      <c r="B338" t="s">
        <v>21</v>
      </c>
      <c r="C338" t="s">
        <v>19</v>
      </c>
      <c r="D338" s="1">
        <v>44217</v>
      </c>
      <c r="E338" s="4">
        <v>3451</v>
      </c>
      <c r="F338">
        <v>378</v>
      </c>
    </row>
    <row r="339" spans="1:6" x14ac:dyDescent="0.25">
      <c r="A339" t="s">
        <v>23</v>
      </c>
      <c r="B339" t="s">
        <v>16</v>
      </c>
      <c r="C339" t="s">
        <v>12</v>
      </c>
      <c r="D339" s="1">
        <v>44217</v>
      </c>
      <c r="E339" s="4">
        <v>4277</v>
      </c>
      <c r="F339">
        <v>60</v>
      </c>
    </row>
    <row r="340" spans="1:6" x14ac:dyDescent="0.25">
      <c r="A340" t="s">
        <v>39</v>
      </c>
      <c r="B340" t="s">
        <v>6</v>
      </c>
      <c r="C340" t="s">
        <v>22</v>
      </c>
      <c r="D340" s="1">
        <v>44217</v>
      </c>
      <c r="E340" s="4">
        <v>7294</v>
      </c>
      <c r="F340">
        <v>616</v>
      </c>
    </row>
    <row r="341" spans="1:6" x14ac:dyDescent="0.25">
      <c r="A341" t="s">
        <v>40</v>
      </c>
      <c r="B341" t="s">
        <v>21</v>
      </c>
      <c r="C341" t="s">
        <v>19</v>
      </c>
      <c r="D341" s="1">
        <v>44218</v>
      </c>
      <c r="E341" s="4">
        <v>8365</v>
      </c>
      <c r="F341">
        <v>238</v>
      </c>
    </row>
    <row r="342" spans="1:6" x14ac:dyDescent="0.25">
      <c r="A342" t="s">
        <v>32</v>
      </c>
      <c r="B342" t="s">
        <v>9</v>
      </c>
      <c r="C342" t="s">
        <v>12</v>
      </c>
      <c r="D342" s="1">
        <v>44218</v>
      </c>
      <c r="E342" s="4">
        <v>9982</v>
      </c>
      <c r="F342">
        <v>403</v>
      </c>
    </row>
    <row r="343" spans="1:6" x14ac:dyDescent="0.25">
      <c r="A343" t="s">
        <v>51</v>
      </c>
      <c r="B343" t="s">
        <v>21</v>
      </c>
      <c r="C343" t="s">
        <v>26</v>
      </c>
      <c r="D343" s="1">
        <v>44218</v>
      </c>
      <c r="E343" s="4">
        <v>2849</v>
      </c>
      <c r="F343">
        <v>345</v>
      </c>
    </row>
    <row r="344" spans="1:6" x14ac:dyDescent="0.25">
      <c r="A344" t="s">
        <v>13</v>
      </c>
      <c r="B344" t="s">
        <v>21</v>
      </c>
      <c r="C344" t="s">
        <v>48</v>
      </c>
      <c r="D344" s="1">
        <v>44218</v>
      </c>
      <c r="E344" s="4">
        <v>1519</v>
      </c>
      <c r="F344">
        <v>188</v>
      </c>
    </row>
    <row r="345" spans="1:6" x14ac:dyDescent="0.25">
      <c r="A345" t="s">
        <v>46</v>
      </c>
      <c r="B345" t="s">
        <v>21</v>
      </c>
      <c r="C345" t="s">
        <v>48</v>
      </c>
      <c r="D345" s="1">
        <v>44218</v>
      </c>
      <c r="E345" s="4">
        <v>1106</v>
      </c>
      <c r="F345">
        <v>438</v>
      </c>
    </row>
    <row r="346" spans="1:6" x14ac:dyDescent="0.25">
      <c r="A346" t="s">
        <v>41</v>
      </c>
      <c r="B346" t="s">
        <v>27</v>
      </c>
      <c r="C346" t="s">
        <v>47</v>
      </c>
      <c r="D346" s="1">
        <v>44218</v>
      </c>
      <c r="E346" s="4">
        <v>2695</v>
      </c>
      <c r="F346">
        <v>524</v>
      </c>
    </row>
    <row r="347" spans="1:6" x14ac:dyDescent="0.25">
      <c r="A347" t="s">
        <v>5</v>
      </c>
      <c r="B347" t="s">
        <v>16</v>
      </c>
      <c r="C347" t="s">
        <v>47</v>
      </c>
      <c r="D347" s="1">
        <v>44218</v>
      </c>
      <c r="E347" s="4">
        <v>3108</v>
      </c>
      <c r="F347">
        <v>700</v>
      </c>
    </row>
    <row r="348" spans="1:6" x14ac:dyDescent="0.25">
      <c r="A348" t="s">
        <v>18</v>
      </c>
      <c r="B348" t="s">
        <v>11</v>
      </c>
      <c r="C348" t="s">
        <v>47</v>
      </c>
      <c r="D348" s="1">
        <v>44218</v>
      </c>
      <c r="E348" s="4">
        <v>3115</v>
      </c>
      <c r="F348">
        <v>243</v>
      </c>
    </row>
    <row r="349" spans="1:6" x14ac:dyDescent="0.25">
      <c r="A349" t="s">
        <v>5</v>
      </c>
      <c r="B349" t="s">
        <v>21</v>
      </c>
      <c r="C349" t="s">
        <v>48</v>
      </c>
      <c r="D349" s="1">
        <v>44218</v>
      </c>
      <c r="E349" s="4">
        <v>2471</v>
      </c>
      <c r="F349">
        <v>163</v>
      </c>
    </row>
    <row r="350" spans="1:6" x14ac:dyDescent="0.25">
      <c r="A350" t="s">
        <v>15</v>
      </c>
      <c r="B350" t="s">
        <v>11</v>
      </c>
      <c r="C350" t="s">
        <v>26</v>
      </c>
      <c r="D350" s="1">
        <v>44218</v>
      </c>
      <c r="E350" s="4">
        <v>5817</v>
      </c>
      <c r="F350">
        <v>365</v>
      </c>
    </row>
    <row r="351" spans="1:6" x14ac:dyDescent="0.25">
      <c r="A351" t="s">
        <v>5</v>
      </c>
      <c r="B351" t="s">
        <v>9</v>
      </c>
      <c r="C351" t="s">
        <v>17</v>
      </c>
      <c r="D351" s="1">
        <v>44218</v>
      </c>
      <c r="E351" s="4">
        <v>1309</v>
      </c>
      <c r="F351">
        <v>514</v>
      </c>
    </row>
    <row r="352" spans="1:6" x14ac:dyDescent="0.25">
      <c r="A352" t="s">
        <v>39</v>
      </c>
      <c r="B352" t="s">
        <v>16</v>
      </c>
      <c r="C352" t="s">
        <v>7</v>
      </c>
      <c r="D352" s="1">
        <v>44218</v>
      </c>
      <c r="E352" s="4">
        <v>5768</v>
      </c>
      <c r="F352">
        <v>98</v>
      </c>
    </row>
    <row r="353" spans="1:6" x14ac:dyDescent="0.25">
      <c r="A353" t="s">
        <v>18</v>
      </c>
      <c r="B353" t="s">
        <v>21</v>
      </c>
      <c r="C353" t="s">
        <v>22</v>
      </c>
      <c r="D353" s="1">
        <v>44218</v>
      </c>
      <c r="E353" s="4">
        <v>2681</v>
      </c>
      <c r="F353">
        <v>117</v>
      </c>
    </row>
    <row r="354" spans="1:6" x14ac:dyDescent="0.25">
      <c r="A354" t="s">
        <v>5</v>
      </c>
      <c r="B354" t="s">
        <v>16</v>
      </c>
      <c r="C354" t="s">
        <v>7</v>
      </c>
      <c r="D354" s="1">
        <v>44218</v>
      </c>
      <c r="E354" s="4">
        <v>3661</v>
      </c>
      <c r="F354">
        <v>228</v>
      </c>
    </row>
    <row r="355" spans="1:6" x14ac:dyDescent="0.25">
      <c r="A355" t="s">
        <v>29</v>
      </c>
      <c r="B355" t="s">
        <v>21</v>
      </c>
      <c r="C355" t="s">
        <v>12</v>
      </c>
      <c r="D355" s="1">
        <v>44218</v>
      </c>
      <c r="E355" s="4">
        <v>3290</v>
      </c>
      <c r="F355">
        <v>6</v>
      </c>
    </row>
    <row r="356" spans="1:6" x14ac:dyDescent="0.25">
      <c r="A356" t="s">
        <v>33</v>
      </c>
      <c r="B356" t="s">
        <v>16</v>
      </c>
      <c r="C356" t="s">
        <v>24</v>
      </c>
      <c r="D356" s="1">
        <v>44218</v>
      </c>
      <c r="E356" s="4">
        <v>8428</v>
      </c>
      <c r="F356">
        <v>17</v>
      </c>
    </row>
    <row r="357" spans="1:6" x14ac:dyDescent="0.25">
      <c r="A357" t="s">
        <v>18</v>
      </c>
      <c r="B357" t="s">
        <v>16</v>
      </c>
      <c r="C357" t="s">
        <v>50</v>
      </c>
      <c r="D357" s="1">
        <v>44218</v>
      </c>
      <c r="E357" s="4">
        <v>2044</v>
      </c>
      <c r="F357">
        <v>31</v>
      </c>
    </row>
    <row r="358" spans="1:6" x14ac:dyDescent="0.25">
      <c r="A358" t="s">
        <v>8</v>
      </c>
      <c r="B358" t="s">
        <v>11</v>
      </c>
      <c r="C358" t="s">
        <v>17</v>
      </c>
      <c r="D358" s="1">
        <v>44221</v>
      </c>
      <c r="E358" s="4">
        <v>2219</v>
      </c>
      <c r="F358">
        <v>320</v>
      </c>
    </row>
    <row r="359" spans="1:6" x14ac:dyDescent="0.25">
      <c r="A359" t="s">
        <v>33</v>
      </c>
      <c r="B359" t="s">
        <v>11</v>
      </c>
      <c r="C359" t="s">
        <v>22</v>
      </c>
      <c r="D359" s="1">
        <v>44221</v>
      </c>
      <c r="E359" s="4">
        <v>4473</v>
      </c>
      <c r="F359">
        <v>202</v>
      </c>
    </row>
    <row r="360" spans="1:6" x14ac:dyDescent="0.25">
      <c r="A360" t="s">
        <v>5</v>
      </c>
      <c r="B360" t="s">
        <v>6</v>
      </c>
      <c r="C360" t="s">
        <v>42</v>
      </c>
      <c r="D360" s="1">
        <v>44221</v>
      </c>
      <c r="E360" s="4">
        <v>2086</v>
      </c>
      <c r="F360">
        <v>410</v>
      </c>
    </row>
    <row r="361" spans="1:6" x14ac:dyDescent="0.25">
      <c r="A361" t="s">
        <v>41</v>
      </c>
      <c r="B361" t="s">
        <v>21</v>
      </c>
      <c r="C361" t="s">
        <v>38</v>
      </c>
      <c r="D361" s="1">
        <v>44221</v>
      </c>
      <c r="E361" s="4">
        <v>2618</v>
      </c>
      <c r="F361">
        <v>128</v>
      </c>
    </row>
    <row r="362" spans="1:6" x14ac:dyDescent="0.25">
      <c r="A362" t="s">
        <v>41</v>
      </c>
      <c r="B362" t="s">
        <v>11</v>
      </c>
      <c r="C362" t="s">
        <v>7</v>
      </c>
      <c r="D362" s="1">
        <v>44221</v>
      </c>
      <c r="E362" s="4">
        <v>7630</v>
      </c>
      <c r="F362">
        <v>276</v>
      </c>
    </row>
    <row r="363" spans="1:6" x14ac:dyDescent="0.25">
      <c r="A363" t="s">
        <v>46</v>
      </c>
      <c r="B363" t="s">
        <v>16</v>
      </c>
      <c r="C363" t="s">
        <v>42</v>
      </c>
      <c r="D363" s="1">
        <v>44221</v>
      </c>
      <c r="E363" s="4">
        <v>7910</v>
      </c>
      <c r="F363">
        <v>480</v>
      </c>
    </row>
    <row r="364" spans="1:6" x14ac:dyDescent="0.25">
      <c r="A364" t="s">
        <v>13</v>
      </c>
      <c r="B364" t="s">
        <v>6</v>
      </c>
      <c r="C364" t="s">
        <v>22</v>
      </c>
      <c r="D364" s="1">
        <v>44221</v>
      </c>
      <c r="E364" s="4">
        <v>7882</v>
      </c>
      <c r="F364">
        <v>103</v>
      </c>
    </row>
    <row r="365" spans="1:6" x14ac:dyDescent="0.25">
      <c r="A365" t="s">
        <v>32</v>
      </c>
      <c r="B365" t="s">
        <v>27</v>
      </c>
      <c r="C365" t="s">
        <v>30</v>
      </c>
      <c r="D365" s="1">
        <v>44221</v>
      </c>
      <c r="E365" s="4">
        <v>2940</v>
      </c>
      <c r="F365">
        <v>573</v>
      </c>
    </row>
    <row r="366" spans="1:6" x14ac:dyDescent="0.25">
      <c r="A366" t="s">
        <v>33</v>
      </c>
      <c r="B366" t="s">
        <v>6</v>
      </c>
      <c r="C366" t="s">
        <v>36</v>
      </c>
      <c r="D366" s="1">
        <v>44221</v>
      </c>
      <c r="E366" s="4">
        <v>3192</v>
      </c>
      <c r="F366">
        <v>572</v>
      </c>
    </row>
    <row r="367" spans="1:6" x14ac:dyDescent="0.25">
      <c r="A367" t="s">
        <v>23</v>
      </c>
      <c r="B367" t="s">
        <v>16</v>
      </c>
      <c r="C367" t="s">
        <v>22</v>
      </c>
      <c r="D367" s="1">
        <v>44221</v>
      </c>
      <c r="E367" s="4">
        <v>3465</v>
      </c>
      <c r="F367">
        <v>42</v>
      </c>
    </row>
    <row r="368" spans="1:6" x14ac:dyDescent="0.25">
      <c r="A368" t="s">
        <v>41</v>
      </c>
      <c r="B368" t="s">
        <v>6</v>
      </c>
      <c r="C368" t="s">
        <v>12</v>
      </c>
      <c r="D368" s="1">
        <v>44221</v>
      </c>
      <c r="E368" s="4">
        <v>4410</v>
      </c>
      <c r="F368">
        <v>88</v>
      </c>
    </row>
    <row r="369" spans="1:6" x14ac:dyDescent="0.25">
      <c r="A369" t="s">
        <v>33</v>
      </c>
      <c r="B369" t="s">
        <v>27</v>
      </c>
      <c r="C369" t="s">
        <v>26</v>
      </c>
      <c r="D369" s="1">
        <v>44221</v>
      </c>
      <c r="E369" s="4">
        <v>5397</v>
      </c>
      <c r="F369">
        <v>301</v>
      </c>
    </row>
    <row r="370" spans="1:6" x14ac:dyDescent="0.25">
      <c r="A370" t="s">
        <v>41</v>
      </c>
      <c r="B370" t="s">
        <v>11</v>
      </c>
      <c r="C370" t="s">
        <v>19</v>
      </c>
      <c r="D370" s="1">
        <v>44221</v>
      </c>
      <c r="E370" s="4">
        <v>4928</v>
      </c>
      <c r="F370">
        <v>222</v>
      </c>
    </row>
    <row r="371" spans="1:6" x14ac:dyDescent="0.25">
      <c r="A371" t="s">
        <v>18</v>
      </c>
      <c r="B371" t="s">
        <v>11</v>
      </c>
      <c r="C371" t="s">
        <v>17</v>
      </c>
      <c r="D371" s="1">
        <v>44221</v>
      </c>
      <c r="E371" s="4">
        <v>7987</v>
      </c>
      <c r="F371">
        <v>49</v>
      </c>
    </row>
    <row r="372" spans="1:6" x14ac:dyDescent="0.25">
      <c r="A372" t="s">
        <v>5</v>
      </c>
      <c r="B372" t="s">
        <v>9</v>
      </c>
      <c r="C372" t="s">
        <v>50</v>
      </c>
      <c r="D372" s="1">
        <v>44221</v>
      </c>
      <c r="E372" s="4">
        <v>3710</v>
      </c>
      <c r="F372">
        <v>6</v>
      </c>
    </row>
    <row r="373" spans="1:6" x14ac:dyDescent="0.25">
      <c r="A373" t="s">
        <v>25</v>
      </c>
      <c r="B373" t="s">
        <v>27</v>
      </c>
      <c r="C373" t="s">
        <v>30</v>
      </c>
      <c r="D373" s="1">
        <v>44221</v>
      </c>
      <c r="E373" s="4">
        <v>4620</v>
      </c>
      <c r="F373">
        <v>105</v>
      </c>
    </row>
    <row r="374" spans="1:6" x14ac:dyDescent="0.25">
      <c r="A374" t="s">
        <v>13</v>
      </c>
      <c r="B374" t="s">
        <v>27</v>
      </c>
      <c r="C374" t="s">
        <v>30</v>
      </c>
      <c r="D374" s="1">
        <v>44221</v>
      </c>
      <c r="E374" s="4">
        <v>441</v>
      </c>
      <c r="F374">
        <v>10</v>
      </c>
    </row>
    <row r="375" spans="1:6" x14ac:dyDescent="0.25">
      <c r="A375" t="s">
        <v>15</v>
      </c>
      <c r="B375" t="s">
        <v>21</v>
      </c>
      <c r="C375" t="s">
        <v>12</v>
      </c>
      <c r="D375" s="1">
        <v>44221</v>
      </c>
      <c r="E375" s="4">
        <v>6601</v>
      </c>
      <c r="F375">
        <v>20</v>
      </c>
    </row>
    <row r="376" spans="1:6" x14ac:dyDescent="0.25">
      <c r="A376" t="s">
        <v>20</v>
      </c>
      <c r="B376" t="s">
        <v>9</v>
      </c>
      <c r="C376" t="s">
        <v>35</v>
      </c>
      <c r="D376" s="1">
        <v>44221</v>
      </c>
      <c r="E376" s="4">
        <v>7896</v>
      </c>
      <c r="F376">
        <v>85</v>
      </c>
    </row>
    <row r="377" spans="1:6" x14ac:dyDescent="0.25">
      <c r="A377" t="s">
        <v>18</v>
      </c>
      <c r="B377" t="s">
        <v>16</v>
      </c>
      <c r="C377" t="s">
        <v>38</v>
      </c>
      <c r="D377" s="1">
        <v>44221</v>
      </c>
      <c r="E377" s="4">
        <v>812</v>
      </c>
      <c r="F377">
        <v>602</v>
      </c>
    </row>
    <row r="378" spans="1:6" x14ac:dyDescent="0.25">
      <c r="A378" t="s">
        <v>25</v>
      </c>
      <c r="B378" t="s">
        <v>6</v>
      </c>
      <c r="C378" t="s">
        <v>48</v>
      </c>
      <c r="D378" s="1">
        <v>44221</v>
      </c>
      <c r="E378" s="4">
        <v>2219</v>
      </c>
      <c r="F378">
        <v>472</v>
      </c>
    </row>
    <row r="379" spans="1:6" x14ac:dyDescent="0.25">
      <c r="A379" t="s">
        <v>33</v>
      </c>
      <c r="B379" t="s">
        <v>6</v>
      </c>
      <c r="C379" t="s">
        <v>7</v>
      </c>
      <c r="D379" s="1">
        <v>44221</v>
      </c>
      <c r="E379" s="4">
        <v>4886</v>
      </c>
      <c r="F379">
        <v>173</v>
      </c>
    </row>
    <row r="380" spans="1:6" x14ac:dyDescent="0.25">
      <c r="A380" t="s">
        <v>33</v>
      </c>
      <c r="B380" t="s">
        <v>21</v>
      </c>
      <c r="C380" t="s">
        <v>24</v>
      </c>
      <c r="D380" s="1">
        <v>44221</v>
      </c>
      <c r="E380" s="4">
        <v>7644</v>
      </c>
      <c r="F380">
        <v>133</v>
      </c>
    </row>
    <row r="381" spans="1:6" x14ac:dyDescent="0.25">
      <c r="A381" t="s">
        <v>49</v>
      </c>
      <c r="B381" t="s">
        <v>6</v>
      </c>
      <c r="C381" t="s">
        <v>36</v>
      </c>
      <c r="D381" s="1">
        <v>44221</v>
      </c>
      <c r="E381" s="4">
        <v>4410</v>
      </c>
      <c r="F381">
        <v>248</v>
      </c>
    </row>
    <row r="382" spans="1:6" x14ac:dyDescent="0.25">
      <c r="A382" t="s">
        <v>32</v>
      </c>
      <c r="B382" t="s">
        <v>21</v>
      </c>
      <c r="C382" t="s">
        <v>44</v>
      </c>
      <c r="D382" s="1">
        <v>44221</v>
      </c>
      <c r="E382" s="4">
        <v>7728</v>
      </c>
      <c r="F382">
        <v>269</v>
      </c>
    </row>
    <row r="383" spans="1:6" x14ac:dyDescent="0.25">
      <c r="A383" t="s">
        <v>15</v>
      </c>
      <c r="B383" t="s">
        <v>16</v>
      </c>
      <c r="C383" t="s">
        <v>7</v>
      </c>
      <c r="D383" s="1">
        <v>44221</v>
      </c>
      <c r="E383" s="4">
        <v>4739</v>
      </c>
      <c r="F383">
        <v>124</v>
      </c>
    </row>
    <row r="384" spans="1:6" x14ac:dyDescent="0.25">
      <c r="A384" t="s">
        <v>23</v>
      </c>
      <c r="B384" t="s">
        <v>9</v>
      </c>
      <c r="C384" t="s">
        <v>28</v>
      </c>
      <c r="D384" s="1">
        <v>44221</v>
      </c>
      <c r="E384" s="4">
        <v>2205</v>
      </c>
      <c r="F384">
        <v>305</v>
      </c>
    </row>
    <row r="385" spans="1:6" x14ac:dyDescent="0.25">
      <c r="A385" t="s">
        <v>29</v>
      </c>
      <c r="B385" t="s">
        <v>9</v>
      </c>
      <c r="C385" t="s">
        <v>47</v>
      </c>
      <c r="D385" s="1">
        <v>44221</v>
      </c>
      <c r="E385" s="4">
        <v>1547</v>
      </c>
      <c r="F385">
        <v>251</v>
      </c>
    </row>
    <row r="386" spans="1:6" x14ac:dyDescent="0.25">
      <c r="A386" t="s">
        <v>49</v>
      </c>
      <c r="B386" t="s">
        <v>6</v>
      </c>
      <c r="C386" t="s">
        <v>31</v>
      </c>
      <c r="D386" s="1">
        <v>44222</v>
      </c>
      <c r="E386" s="4">
        <v>1204</v>
      </c>
      <c r="F386">
        <v>22</v>
      </c>
    </row>
    <row r="387" spans="1:6" x14ac:dyDescent="0.25">
      <c r="A387" t="s">
        <v>37</v>
      </c>
      <c r="B387" t="s">
        <v>6</v>
      </c>
      <c r="C387" t="s">
        <v>31</v>
      </c>
      <c r="D387" s="1">
        <v>44222</v>
      </c>
      <c r="E387" s="4">
        <v>7084</v>
      </c>
      <c r="F387">
        <v>65</v>
      </c>
    </row>
    <row r="388" spans="1:6" x14ac:dyDescent="0.25">
      <c r="A388" t="s">
        <v>46</v>
      </c>
      <c r="B388" t="s">
        <v>16</v>
      </c>
      <c r="C388" t="s">
        <v>38</v>
      </c>
      <c r="D388" s="1">
        <v>44222</v>
      </c>
      <c r="E388" s="4">
        <v>3157</v>
      </c>
      <c r="F388">
        <v>106</v>
      </c>
    </row>
    <row r="389" spans="1:6" x14ac:dyDescent="0.25">
      <c r="A389" t="s">
        <v>18</v>
      </c>
      <c r="B389" t="s">
        <v>9</v>
      </c>
      <c r="C389" t="s">
        <v>30</v>
      </c>
      <c r="D389" s="1">
        <v>44222</v>
      </c>
      <c r="E389" s="4">
        <v>525</v>
      </c>
      <c r="F389">
        <v>187</v>
      </c>
    </row>
    <row r="390" spans="1:6" x14ac:dyDescent="0.25">
      <c r="A390" t="s">
        <v>13</v>
      </c>
      <c r="B390" t="s">
        <v>6</v>
      </c>
      <c r="C390" t="s">
        <v>30</v>
      </c>
      <c r="D390" s="1">
        <v>44222</v>
      </c>
      <c r="E390" s="4">
        <v>1113</v>
      </c>
      <c r="F390">
        <v>106</v>
      </c>
    </row>
    <row r="391" spans="1:6" x14ac:dyDescent="0.25">
      <c r="A391" t="s">
        <v>33</v>
      </c>
      <c r="B391" t="s">
        <v>9</v>
      </c>
      <c r="C391" t="s">
        <v>50</v>
      </c>
      <c r="D391" s="1">
        <v>44222</v>
      </c>
      <c r="E391" s="4">
        <v>2898</v>
      </c>
      <c r="F391">
        <v>113</v>
      </c>
    </row>
    <row r="392" spans="1:6" x14ac:dyDescent="0.25">
      <c r="A392" t="s">
        <v>32</v>
      </c>
      <c r="B392" t="s">
        <v>21</v>
      </c>
      <c r="C392" t="s">
        <v>28</v>
      </c>
      <c r="D392" s="1">
        <v>44222</v>
      </c>
      <c r="E392" s="4">
        <v>5495</v>
      </c>
      <c r="F392">
        <v>255</v>
      </c>
    </row>
    <row r="393" spans="1:6" x14ac:dyDescent="0.25">
      <c r="A393" t="s">
        <v>49</v>
      </c>
      <c r="B393" t="s">
        <v>6</v>
      </c>
      <c r="C393" t="s">
        <v>26</v>
      </c>
      <c r="D393" s="1">
        <v>44222</v>
      </c>
      <c r="E393" s="4">
        <v>1414</v>
      </c>
      <c r="F393">
        <v>590</v>
      </c>
    </row>
    <row r="394" spans="1:6" x14ac:dyDescent="0.25">
      <c r="A394" t="s">
        <v>34</v>
      </c>
      <c r="B394" t="s">
        <v>27</v>
      </c>
      <c r="C394" t="s">
        <v>17</v>
      </c>
      <c r="D394" s="1">
        <v>44222</v>
      </c>
      <c r="E394" s="4">
        <v>1372</v>
      </c>
      <c r="F394">
        <v>166</v>
      </c>
    </row>
    <row r="395" spans="1:6" x14ac:dyDescent="0.25">
      <c r="A395" t="s">
        <v>20</v>
      </c>
      <c r="B395" t="s">
        <v>27</v>
      </c>
      <c r="C395" t="s">
        <v>24</v>
      </c>
      <c r="D395" s="1">
        <v>44223</v>
      </c>
      <c r="E395" s="4">
        <v>5299</v>
      </c>
      <c r="F395">
        <v>168</v>
      </c>
    </row>
    <row r="396" spans="1:6" x14ac:dyDescent="0.25">
      <c r="A396" t="s">
        <v>13</v>
      </c>
      <c r="B396" t="s">
        <v>27</v>
      </c>
      <c r="C396" t="s">
        <v>38</v>
      </c>
      <c r="D396" s="1">
        <v>44223</v>
      </c>
      <c r="E396" s="4">
        <v>1673</v>
      </c>
      <c r="F396">
        <v>157</v>
      </c>
    </row>
    <row r="397" spans="1:6" x14ac:dyDescent="0.25">
      <c r="A397" t="s">
        <v>8</v>
      </c>
      <c r="B397" t="s">
        <v>9</v>
      </c>
      <c r="C397" t="s">
        <v>19</v>
      </c>
      <c r="D397" s="1">
        <v>44223</v>
      </c>
      <c r="E397" s="4">
        <v>4956</v>
      </c>
      <c r="F397">
        <v>548</v>
      </c>
    </row>
    <row r="398" spans="1:6" x14ac:dyDescent="0.25">
      <c r="A398" t="s">
        <v>15</v>
      </c>
      <c r="B398" t="s">
        <v>21</v>
      </c>
      <c r="C398" t="s">
        <v>38</v>
      </c>
      <c r="D398" s="1">
        <v>44223</v>
      </c>
      <c r="E398" s="4">
        <v>3745</v>
      </c>
      <c r="F398">
        <v>254</v>
      </c>
    </row>
    <row r="399" spans="1:6" x14ac:dyDescent="0.25">
      <c r="A399" t="s">
        <v>5</v>
      </c>
      <c r="B399" t="s">
        <v>16</v>
      </c>
      <c r="C399" t="s">
        <v>14</v>
      </c>
      <c r="D399" s="1">
        <v>44223</v>
      </c>
      <c r="E399" s="4">
        <v>49</v>
      </c>
      <c r="F399">
        <v>192</v>
      </c>
    </row>
    <row r="400" spans="1:6" x14ac:dyDescent="0.25">
      <c r="A400" t="s">
        <v>18</v>
      </c>
      <c r="B400" t="s">
        <v>9</v>
      </c>
      <c r="C400" t="s">
        <v>17</v>
      </c>
      <c r="D400" s="1">
        <v>44223</v>
      </c>
      <c r="E400" s="4">
        <v>3997</v>
      </c>
      <c r="F400">
        <v>299</v>
      </c>
    </row>
    <row r="401" spans="1:6" x14ac:dyDescent="0.25">
      <c r="A401" t="s">
        <v>32</v>
      </c>
      <c r="B401" t="s">
        <v>11</v>
      </c>
      <c r="C401" t="s">
        <v>24</v>
      </c>
      <c r="D401" s="1">
        <v>44223</v>
      </c>
      <c r="E401" s="4">
        <v>6279</v>
      </c>
      <c r="F401">
        <v>177</v>
      </c>
    </row>
    <row r="402" spans="1:6" x14ac:dyDescent="0.25">
      <c r="A402" t="s">
        <v>23</v>
      </c>
      <c r="B402" t="s">
        <v>27</v>
      </c>
      <c r="C402" t="s">
        <v>35</v>
      </c>
      <c r="D402" s="1">
        <v>44223</v>
      </c>
      <c r="E402" s="4">
        <v>3346</v>
      </c>
      <c r="F402">
        <v>449</v>
      </c>
    </row>
    <row r="403" spans="1:6" x14ac:dyDescent="0.25">
      <c r="A403" t="s">
        <v>34</v>
      </c>
      <c r="B403" t="s">
        <v>11</v>
      </c>
      <c r="C403" t="s">
        <v>26</v>
      </c>
      <c r="D403" s="1">
        <v>44224</v>
      </c>
      <c r="E403" s="4">
        <v>434</v>
      </c>
      <c r="F403">
        <v>10</v>
      </c>
    </row>
    <row r="404" spans="1:6" x14ac:dyDescent="0.25">
      <c r="A404" t="s">
        <v>10</v>
      </c>
      <c r="B404" t="s">
        <v>9</v>
      </c>
      <c r="C404" t="s">
        <v>22</v>
      </c>
      <c r="D404" s="1">
        <v>44224</v>
      </c>
      <c r="E404" s="4">
        <v>2051</v>
      </c>
      <c r="F404">
        <v>13</v>
      </c>
    </row>
    <row r="405" spans="1:6" x14ac:dyDescent="0.25">
      <c r="A405" t="s">
        <v>8</v>
      </c>
      <c r="B405" t="s">
        <v>21</v>
      </c>
      <c r="C405" t="s">
        <v>12</v>
      </c>
      <c r="D405" s="1">
        <v>44224</v>
      </c>
      <c r="E405" s="4">
        <v>7350</v>
      </c>
      <c r="F405">
        <v>176</v>
      </c>
    </row>
    <row r="406" spans="1:6" x14ac:dyDescent="0.25">
      <c r="A406" t="s">
        <v>5</v>
      </c>
      <c r="B406" t="s">
        <v>11</v>
      </c>
      <c r="C406" t="s">
        <v>52</v>
      </c>
      <c r="D406" s="1">
        <v>44224</v>
      </c>
      <c r="E406" s="4">
        <v>3752</v>
      </c>
      <c r="F406">
        <v>232</v>
      </c>
    </row>
    <row r="407" spans="1:6" x14ac:dyDescent="0.25">
      <c r="A407" t="s">
        <v>13</v>
      </c>
      <c r="B407" t="s">
        <v>11</v>
      </c>
      <c r="C407" t="s">
        <v>28</v>
      </c>
      <c r="D407" s="1">
        <v>44224</v>
      </c>
      <c r="E407" s="4">
        <v>6139</v>
      </c>
      <c r="F407">
        <v>54</v>
      </c>
    </row>
    <row r="408" spans="1:6" x14ac:dyDescent="0.25">
      <c r="A408" t="s">
        <v>29</v>
      </c>
      <c r="B408" t="s">
        <v>9</v>
      </c>
      <c r="C408" t="s">
        <v>24</v>
      </c>
      <c r="D408" s="1">
        <v>44224</v>
      </c>
      <c r="E408" s="4">
        <v>896</v>
      </c>
      <c r="F408">
        <v>130</v>
      </c>
    </row>
    <row r="409" spans="1:6" x14ac:dyDescent="0.25">
      <c r="A409" t="s">
        <v>18</v>
      </c>
      <c r="B409" t="s">
        <v>9</v>
      </c>
      <c r="C409" t="s">
        <v>52</v>
      </c>
      <c r="D409" s="1">
        <v>44224</v>
      </c>
      <c r="E409" s="4">
        <v>1750</v>
      </c>
      <c r="F409">
        <v>110</v>
      </c>
    </row>
    <row r="410" spans="1:6" x14ac:dyDescent="0.25">
      <c r="A410" t="s">
        <v>23</v>
      </c>
      <c r="B410" t="s">
        <v>27</v>
      </c>
      <c r="C410" t="s">
        <v>52</v>
      </c>
      <c r="D410" s="1">
        <v>44224</v>
      </c>
      <c r="E410" s="4">
        <v>2093</v>
      </c>
      <c r="F410">
        <v>346</v>
      </c>
    </row>
    <row r="411" spans="1:6" x14ac:dyDescent="0.25">
      <c r="A411" t="s">
        <v>39</v>
      </c>
      <c r="B411" t="s">
        <v>6</v>
      </c>
      <c r="C411" t="s">
        <v>19</v>
      </c>
      <c r="D411" s="1">
        <v>44224</v>
      </c>
      <c r="E411" s="4">
        <v>1197</v>
      </c>
      <c r="F411">
        <v>72</v>
      </c>
    </row>
    <row r="412" spans="1:6" x14ac:dyDescent="0.25">
      <c r="A412" t="s">
        <v>13</v>
      </c>
      <c r="B412" t="s">
        <v>11</v>
      </c>
      <c r="C412" t="s">
        <v>17</v>
      </c>
      <c r="D412" s="1">
        <v>44224</v>
      </c>
      <c r="E412" s="4">
        <v>2968</v>
      </c>
      <c r="F412">
        <v>398</v>
      </c>
    </row>
    <row r="413" spans="1:6" x14ac:dyDescent="0.25">
      <c r="A413" t="s">
        <v>18</v>
      </c>
      <c r="B413" t="s">
        <v>27</v>
      </c>
      <c r="C413" t="s">
        <v>44</v>
      </c>
      <c r="D413" s="1">
        <v>44224</v>
      </c>
      <c r="E413" s="4">
        <v>10759</v>
      </c>
      <c r="F413">
        <v>187</v>
      </c>
    </row>
    <row r="414" spans="1:6" x14ac:dyDescent="0.25">
      <c r="A414" t="s">
        <v>51</v>
      </c>
      <c r="B414" t="s">
        <v>11</v>
      </c>
      <c r="C414" t="s">
        <v>24</v>
      </c>
      <c r="D414" s="1">
        <v>44224</v>
      </c>
      <c r="E414" s="4">
        <v>2191</v>
      </c>
      <c r="F414">
        <v>1190</v>
      </c>
    </row>
    <row r="415" spans="1:6" x14ac:dyDescent="0.25">
      <c r="A415" t="s">
        <v>40</v>
      </c>
      <c r="B415" t="s">
        <v>6</v>
      </c>
      <c r="C415" t="s">
        <v>28</v>
      </c>
      <c r="D415" s="1">
        <v>44224</v>
      </c>
      <c r="E415" s="4">
        <v>2555</v>
      </c>
      <c r="F415">
        <v>12</v>
      </c>
    </row>
    <row r="416" spans="1:6" x14ac:dyDescent="0.25">
      <c r="A416" t="s">
        <v>32</v>
      </c>
      <c r="B416" t="s">
        <v>21</v>
      </c>
      <c r="C416" t="s">
        <v>36</v>
      </c>
      <c r="D416" s="1">
        <v>44224</v>
      </c>
      <c r="E416" s="4">
        <v>2394</v>
      </c>
      <c r="F416">
        <v>329</v>
      </c>
    </row>
    <row r="417" spans="1:6" x14ac:dyDescent="0.25">
      <c r="A417" t="s">
        <v>34</v>
      </c>
      <c r="B417" t="s">
        <v>27</v>
      </c>
      <c r="C417" t="s">
        <v>14</v>
      </c>
      <c r="D417" s="1">
        <v>44224</v>
      </c>
      <c r="E417" s="4">
        <v>2450</v>
      </c>
      <c r="F417">
        <v>150</v>
      </c>
    </row>
    <row r="418" spans="1:6" x14ac:dyDescent="0.25">
      <c r="A418" t="s">
        <v>40</v>
      </c>
      <c r="B418" t="s">
        <v>9</v>
      </c>
      <c r="C418" t="s">
        <v>44</v>
      </c>
      <c r="D418" s="1">
        <v>44224</v>
      </c>
      <c r="E418" s="4">
        <v>9170</v>
      </c>
      <c r="F418">
        <v>223</v>
      </c>
    </row>
    <row r="419" spans="1:6" x14ac:dyDescent="0.25">
      <c r="A419" t="s">
        <v>15</v>
      </c>
      <c r="B419" t="s">
        <v>27</v>
      </c>
      <c r="C419" t="s">
        <v>19</v>
      </c>
      <c r="D419" s="1">
        <v>44224</v>
      </c>
      <c r="E419" s="4">
        <v>2296</v>
      </c>
      <c r="F419">
        <v>171</v>
      </c>
    </row>
    <row r="420" spans="1:6" x14ac:dyDescent="0.25">
      <c r="A420" t="s">
        <v>29</v>
      </c>
      <c r="B420" t="s">
        <v>27</v>
      </c>
      <c r="C420" t="s">
        <v>31</v>
      </c>
      <c r="D420" s="1">
        <v>44224</v>
      </c>
      <c r="E420" s="4">
        <v>721</v>
      </c>
      <c r="F420">
        <v>479</v>
      </c>
    </row>
    <row r="421" spans="1:6" x14ac:dyDescent="0.25">
      <c r="A421" t="s">
        <v>37</v>
      </c>
      <c r="B421" t="s">
        <v>27</v>
      </c>
      <c r="C421" t="s">
        <v>35</v>
      </c>
      <c r="D421" s="1">
        <v>44224</v>
      </c>
      <c r="E421" s="4">
        <v>10080</v>
      </c>
      <c r="F421">
        <v>48</v>
      </c>
    </row>
    <row r="422" spans="1:6" x14ac:dyDescent="0.25">
      <c r="A422" t="s">
        <v>5</v>
      </c>
      <c r="B422" t="s">
        <v>16</v>
      </c>
      <c r="C422" t="s">
        <v>19</v>
      </c>
      <c r="D422" s="1">
        <v>44224</v>
      </c>
      <c r="E422" s="4">
        <v>294</v>
      </c>
      <c r="F422">
        <v>398</v>
      </c>
    </row>
    <row r="423" spans="1:6" x14ac:dyDescent="0.25">
      <c r="A423" t="s">
        <v>25</v>
      </c>
      <c r="B423" t="s">
        <v>27</v>
      </c>
      <c r="C423" t="s">
        <v>26</v>
      </c>
      <c r="D423" s="1">
        <v>44225</v>
      </c>
      <c r="E423" s="4">
        <v>1512</v>
      </c>
      <c r="F423">
        <v>107</v>
      </c>
    </row>
    <row r="424" spans="1:6" x14ac:dyDescent="0.25">
      <c r="A424" t="s">
        <v>10</v>
      </c>
      <c r="B424" t="s">
        <v>16</v>
      </c>
      <c r="C424" t="s">
        <v>14</v>
      </c>
      <c r="D424" s="1">
        <v>44225</v>
      </c>
      <c r="E424" s="4">
        <v>6706</v>
      </c>
      <c r="F424">
        <v>126</v>
      </c>
    </row>
    <row r="425" spans="1:6" x14ac:dyDescent="0.25">
      <c r="A425" t="s">
        <v>5</v>
      </c>
      <c r="B425" t="s">
        <v>27</v>
      </c>
      <c r="C425" t="s">
        <v>42</v>
      </c>
      <c r="D425" s="1">
        <v>44225</v>
      </c>
      <c r="E425" s="4">
        <v>6853</v>
      </c>
      <c r="F425">
        <v>61</v>
      </c>
    </row>
    <row r="426" spans="1:6" x14ac:dyDescent="0.25">
      <c r="A426" t="s">
        <v>32</v>
      </c>
      <c r="B426" t="s">
        <v>6</v>
      </c>
      <c r="C426" t="s">
        <v>44</v>
      </c>
      <c r="D426" s="1">
        <v>44225</v>
      </c>
      <c r="E426" s="4">
        <v>630</v>
      </c>
      <c r="F426">
        <v>515</v>
      </c>
    </row>
    <row r="427" spans="1:6" x14ac:dyDescent="0.25">
      <c r="A427" t="s">
        <v>39</v>
      </c>
      <c r="B427" t="s">
        <v>27</v>
      </c>
      <c r="C427" t="s">
        <v>44</v>
      </c>
      <c r="D427" s="1">
        <v>44225</v>
      </c>
      <c r="E427" s="4">
        <v>12999</v>
      </c>
      <c r="F427">
        <v>74</v>
      </c>
    </row>
    <row r="428" spans="1:6" x14ac:dyDescent="0.25">
      <c r="A428" t="s">
        <v>33</v>
      </c>
      <c r="B428" t="s">
        <v>27</v>
      </c>
      <c r="C428" t="s">
        <v>50</v>
      </c>
      <c r="D428" s="1">
        <v>44225</v>
      </c>
      <c r="E428" s="4">
        <v>1330</v>
      </c>
      <c r="F428">
        <v>344</v>
      </c>
    </row>
    <row r="429" spans="1:6" x14ac:dyDescent="0.25">
      <c r="A429" t="s">
        <v>49</v>
      </c>
      <c r="B429" t="s">
        <v>16</v>
      </c>
      <c r="C429" t="s">
        <v>31</v>
      </c>
      <c r="D429" s="1">
        <v>44225</v>
      </c>
      <c r="E429" s="4">
        <v>5383</v>
      </c>
      <c r="F429">
        <v>49</v>
      </c>
    </row>
    <row r="430" spans="1:6" x14ac:dyDescent="0.25">
      <c r="A430" t="s">
        <v>33</v>
      </c>
      <c r="B430" t="s">
        <v>27</v>
      </c>
      <c r="C430" t="s">
        <v>35</v>
      </c>
      <c r="D430" s="1">
        <v>44225</v>
      </c>
      <c r="E430" s="4">
        <v>735</v>
      </c>
      <c r="F430">
        <v>153</v>
      </c>
    </row>
    <row r="431" spans="1:6" x14ac:dyDescent="0.25">
      <c r="A431" t="s">
        <v>15</v>
      </c>
      <c r="B431" t="s">
        <v>21</v>
      </c>
      <c r="C431" t="s">
        <v>14</v>
      </c>
      <c r="D431" s="1">
        <v>44225</v>
      </c>
      <c r="E431" s="4">
        <v>3598</v>
      </c>
      <c r="F431">
        <v>74</v>
      </c>
    </row>
    <row r="432" spans="1:6" x14ac:dyDescent="0.25">
      <c r="A432" t="s">
        <v>51</v>
      </c>
      <c r="B432" t="s">
        <v>6</v>
      </c>
      <c r="C432" t="s">
        <v>48</v>
      </c>
      <c r="D432" s="1">
        <v>44225</v>
      </c>
      <c r="E432" s="4">
        <v>2478</v>
      </c>
      <c r="F432">
        <v>16</v>
      </c>
    </row>
    <row r="433" spans="1:6" x14ac:dyDescent="0.25">
      <c r="A433" t="s">
        <v>5</v>
      </c>
      <c r="B433" t="s">
        <v>6</v>
      </c>
      <c r="C433" t="s">
        <v>35</v>
      </c>
      <c r="D433" s="1">
        <v>44225</v>
      </c>
      <c r="E433" s="4">
        <v>3276</v>
      </c>
      <c r="F433">
        <v>5</v>
      </c>
    </row>
    <row r="434" spans="1:6" x14ac:dyDescent="0.25">
      <c r="A434" t="s">
        <v>46</v>
      </c>
      <c r="B434" t="s">
        <v>27</v>
      </c>
      <c r="C434" t="s">
        <v>31</v>
      </c>
      <c r="D434" s="1">
        <v>44225</v>
      </c>
      <c r="E434" s="4">
        <v>5047</v>
      </c>
      <c r="F434">
        <v>2</v>
      </c>
    </row>
    <row r="435" spans="1:6" x14ac:dyDescent="0.25">
      <c r="A435" t="s">
        <v>8</v>
      </c>
      <c r="B435" t="s">
        <v>11</v>
      </c>
      <c r="C435" t="s">
        <v>50</v>
      </c>
      <c r="D435" s="1">
        <v>44225</v>
      </c>
      <c r="E435" s="4">
        <v>5775</v>
      </c>
      <c r="F435">
        <v>41</v>
      </c>
    </row>
    <row r="436" spans="1:6" x14ac:dyDescent="0.25">
      <c r="A436" t="s">
        <v>33</v>
      </c>
      <c r="B436" t="s">
        <v>16</v>
      </c>
      <c r="C436" t="s">
        <v>7</v>
      </c>
      <c r="D436" s="1">
        <v>44225</v>
      </c>
      <c r="E436" s="4">
        <v>1232</v>
      </c>
      <c r="F436">
        <v>411</v>
      </c>
    </row>
    <row r="437" spans="1:6" x14ac:dyDescent="0.25">
      <c r="A437" t="s">
        <v>37</v>
      </c>
      <c r="B437" t="s">
        <v>21</v>
      </c>
      <c r="C437" t="s">
        <v>38</v>
      </c>
      <c r="D437" s="1">
        <v>44225</v>
      </c>
      <c r="E437" s="4">
        <v>5754</v>
      </c>
      <c r="F437">
        <v>4</v>
      </c>
    </row>
    <row r="438" spans="1:6" x14ac:dyDescent="0.25">
      <c r="A438" t="s">
        <v>41</v>
      </c>
      <c r="B438" t="s">
        <v>21</v>
      </c>
      <c r="C438" t="s">
        <v>50</v>
      </c>
      <c r="D438" s="1">
        <v>44225</v>
      </c>
      <c r="E438" s="4">
        <v>399</v>
      </c>
      <c r="F438">
        <v>459</v>
      </c>
    </row>
    <row r="439" spans="1:6" x14ac:dyDescent="0.25">
      <c r="A439" t="s">
        <v>20</v>
      </c>
      <c r="B439" t="s">
        <v>11</v>
      </c>
      <c r="C439" t="s">
        <v>45</v>
      </c>
      <c r="D439" s="1">
        <v>44225</v>
      </c>
      <c r="E439" s="4">
        <v>5775</v>
      </c>
      <c r="F439">
        <v>126</v>
      </c>
    </row>
    <row r="440" spans="1:6" x14ac:dyDescent="0.25">
      <c r="A440" t="s">
        <v>18</v>
      </c>
      <c r="B440" t="s">
        <v>27</v>
      </c>
      <c r="C440" t="s">
        <v>30</v>
      </c>
      <c r="D440" s="1">
        <v>44225</v>
      </c>
      <c r="E440" s="4">
        <v>1547</v>
      </c>
      <c r="F440">
        <v>231</v>
      </c>
    </row>
    <row r="441" spans="1:6" x14ac:dyDescent="0.25">
      <c r="A441" t="s">
        <v>32</v>
      </c>
      <c r="B441" t="s">
        <v>6</v>
      </c>
      <c r="C441" t="s">
        <v>17</v>
      </c>
      <c r="D441" s="1">
        <v>44225</v>
      </c>
      <c r="E441" s="4">
        <v>5383</v>
      </c>
      <c r="F441">
        <v>9</v>
      </c>
    </row>
    <row r="442" spans="1:6" x14ac:dyDescent="0.25">
      <c r="A442" t="s">
        <v>46</v>
      </c>
      <c r="B442" t="s">
        <v>6</v>
      </c>
      <c r="C442" t="s">
        <v>17</v>
      </c>
      <c r="D442" s="1">
        <v>44225</v>
      </c>
      <c r="E442" s="4">
        <v>1162</v>
      </c>
      <c r="F442">
        <v>182</v>
      </c>
    </row>
    <row r="443" spans="1:6" x14ac:dyDescent="0.25">
      <c r="A443" t="s">
        <v>29</v>
      </c>
      <c r="B443" t="s">
        <v>9</v>
      </c>
      <c r="C443" t="s">
        <v>17</v>
      </c>
      <c r="D443" s="1">
        <v>44225</v>
      </c>
      <c r="E443" s="4">
        <v>3423</v>
      </c>
      <c r="F443">
        <v>434</v>
      </c>
    </row>
    <row r="444" spans="1:6" x14ac:dyDescent="0.25">
      <c r="A444" t="s">
        <v>10</v>
      </c>
      <c r="B444" t="s">
        <v>11</v>
      </c>
      <c r="C444" t="s">
        <v>42</v>
      </c>
      <c r="D444" s="1">
        <v>44225</v>
      </c>
      <c r="E444" s="4">
        <v>3395</v>
      </c>
      <c r="F444">
        <v>209</v>
      </c>
    </row>
    <row r="445" spans="1:6" x14ac:dyDescent="0.25">
      <c r="A445" t="s">
        <v>34</v>
      </c>
      <c r="B445" t="s">
        <v>21</v>
      </c>
      <c r="C445" t="s">
        <v>48</v>
      </c>
      <c r="D445" s="1">
        <v>44225</v>
      </c>
      <c r="E445" s="4">
        <v>322</v>
      </c>
      <c r="F445">
        <v>72</v>
      </c>
    </row>
    <row r="446" spans="1:6" x14ac:dyDescent="0.25">
      <c r="A446" t="s">
        <v>41</v>
      </c>
      <c r="B446" t="s">
        <v>6</v>
      </c>
      <c r="C446" t="s">
        <v>14</v>
      </c>
      <c r="D446" s="1">
        <v>44225</v>
      </c>
      <c r="E446" s="4">
        <v>5719</v>
      </c>
      <c r="F446">
        <v>199</v>
      </c>
    </row>
    <row r="447" spans="1:6" x14ac:dyDescent="0.25">
      <c r="A447" t="s">
        <v>51</v>
      </c>
      <c r="B447" t="s">
        <v>16</v>
      </c>
      <c r="C447" t="s">
        <v>30</v>
      </c>
      <c r="D447" s="1">
        <v>44228</v>
      </c>
      <c r="E447" s="4">
        <v>12824</v>
      </c>
      <c r="F447">
        <v>5</v>
      </c>
    </row>
    <row r="448" spans="1:6" x14ac:dyDescent="0.25">
      <c r="A448" t="s">
        <v>32</v>
      </c>
      <c r="B448" t="s">
        <v>21</v>
      </c>
      <c r="C448" t="s">
        <v>19</v>
      </c>
      <c r="D448" s="1">
        <v>44228</v>
      </c>
      <c r="E448" s="4">
        <v>2177</v>
      </c>
      <c r="F448">
        <v>14</v>
      </c>
    </row>
    <row r="449" spans="1:6" x14ac:dyDescent="0.25">
      <c r="A449" t="s">
        <v>8</v>
      </c>
      <c r="B449" t="s">
        <v>11</v>
      </c>
      <c r="C449" t="s">
        <v>26</v>
      </c>
      <c r="D449" s="1">
        <v>44228</v>
      </c>
      <c r="E449" s="4">
        <v>1673</v>
      </c>
      <c r="F449">
        <v>577</v>
      </c>
    </row>
    <row r="450" spans="1:6" x14ac:dyDescent="0.25">
      <c r="A450" t="s">
        <v>8</v>
      </c>
      <c r="B450" t="s">
        <v>9</v>
      </c>
      <c r="C450" t="s">
        <v>47</v>
      </c>
      <c r="D450" s="1">
        <v>44228</v>
      </c>
      <c r="E450" s="4">
        <v>1260</v>
      </c>
      <c r="F450">
        <v>238</v>
      </c>
    </row>
    <row r="451" spans="1:6" x14ac:dyDescent="0.25">
      <c r="A451" t="s">
        <v>37</v>
      </c>
      <c r="B451" t="s">
        <v>16</v>
      </c>
      <c r="C451" t="s">
        <v>7</v>
      </c>
      <c r="D451" s="1">
        <v>44228</v>
      </c>
      <c r="E451" s="4">
        <v>1596</v>
      </c>
      <c r="F451">
        <v>74</v>
      </c>
    </row>
    <row r="452" spans="1:6" x14ac:dyDescent="0.25">
      <c r="A452" t="s">
        <v>25</v>
      </c>
      <c r="B452" t="s">
        <v>21</v>
      </c>
      <c r="C452" t="s">
        <v>48</v>
      </c>
      <c r="D452" s="1">
        <v>44228</v>
      </c>
      <c r="E452" s="4">
        <v>4949</v>
      </c>
      <c r="F452">
        <v>122</v>
      </c>
    </row>
    <row r="453" spans="1:6" x14ac:dyDescent="0.25">
      <c r="A453" t="s">
        <v>41</v>
      </c>
      <c r="B453" t="s">
        <v>11</v>
      </c>
      <c r="C453" t="s">
        <v>12</v>
      </c>
      <c r="D453" s="1">
        <v>44228</v>
      </c>
      <c r="E453" s="4">
        <v>5950</v>
      </c>
      <c r="F453">
        <v>218</v>
      </c>
    </row>
    <row r="454" spans="1:6" x14ac:dyDescent="0.25">
      <c r="A454" t="s">
        <v>40</v>
      </c>
      <c r="B454" t="s">
        <v>21</v>
      </c>
      <c r="C454" t="s">
        <v>30</v>
      </c>
      <c r="D454" s="1">
        <v>44228</v>
      </c>
      <c r="E454" s="4">
        <v>1876</v>
      </c>
      <c r="F454">
        <v>339</v>
      </c>
    </row>
    <row r="455" spans="1:6" x14ac:dyDescent="0.25">
      <c r="A455" t="s">
        <v>10</v>
      </c>
      <c r="B455" t="s">
        <v>27</v>
      </c>
      <c r="C455" t="s">
        <v>24</v>
      </c>
      <c r="D455" s="1">
        <v>44228</v>
      </c>
      <c r="E455" s="4">
        <v>1708</v>
      </c>
      <c r="F455">
        <v>220</v>
      </c>
    </row>
    <row r="456" spans="1:6" x14ac:dyDescent="0.25">
      <c r="A456" t="s">
        <v>41</v>
      </c>
      <c r="B456" t="s">
        <v>11</v>
      </c>
      <c r="C456" t="s">
        <v>52</v>
      </c>
      <c r="D456" s="1">
        <v>44228</v>
      </c>
      <c r="E456" s="4">
        <v>5628</v>
      </c>
      <c r="F456">
        <v>434</v>
      </c>
    </row>
    <row r="457" spans="1:6" x14ac:dyDescent="0.25">
      <c r="A457" t="s">
        <v>49</v>
      </c>
      <c r="B457" t="s">
        <v>11</v>
      </c>
      <c r="C457" t="s">
        <v>35</v>
      </c>
      <c r="D457" s="1">
        <v>44228</v>
      </c>
      <c r="E457" s="4">
        <v>7133</v>
      </c>
      <c r="F457">
        <v>441</v>
      </c>
    </row>
    <row r="458" spans="1:6" x14ac:dyDescent="0.25">
      <c r="A458" t="s">
        <v>51</v>
      </c>
      <c r="B458" t="s">
        <v>6</v>
      </c>
      <c r="C458" t="s">
        <v>47</v>
      </c>
      <c r="D458" s="1">
        <v>44228</v>
      </c>
      <c r="E458" s="4">
        <v>854</v>
      </c>
      <c r="F458">
        <v>18</v>
      </c>
    </row>
    <row r="459" spans="1:6" x14ac:dyDescent="0.25">
      <c r="A459" t="s">
        <v>23</v>
      </c>
      <c r="B459" t="s">
        <v>9</v>
      </c>
      <c r="C459" t="s">
        <v>43</v>
      </c>
      <c r="D459" s="1">
        <v>44228</v>
      </c>
      <c r="E459" s="4">
        <v>4837</v>
      </c>
      <c r="F459">
        <v>77</v>
      </c>
    </row>
    <row r="460" spans="1:6" x14ac:dyDescent="0.25">
      <c r="A460" t="s">
        <v>18</v>
      </c>
      <c r="B460" t="s">
        <v>9</v>
      </c>
      <c r="C460" t="s">
        <v>22</v>
      </c>
      <c r="D460" s="1">
        <v>44228</v>
      </c>
      <c r="E460" s="4">
        <v>3241</v>
      </c>
      <c r="F460">
        <v>448</v>
      </c>
    </row>
    <row r="461" spans="1:6" x14ac:dyDescent="0.25">
      <c r="A461" t="s">
        <v>49</v>
      </c>
      <c r="B461" t="s">
        <v>27</v>
      </c>
      <c r="C461" t="s">
        <v>44</v>
      </c>
      <c r="D461" s="1">
        <v>44228</v>
      </c>
      <c r="E461" s="4">
        <v>14</v>
      </c>
      <c r="F461">
        <v>129</v>
      </c>
    </row>
    <row r="462" spans="1:6" x14ac:dyDescent="0.25">
      <c r="A462" t="s">
        <v>23</v>
      </c>
      <c r="B462" t="s">
        <v>16</v>
      </c>
      <c r="C462" t="s">
        <v>42</v>
      </c>
      <c r="D462" s="1">
        <v>44228</v>
      </c>
      <c r="E462" s="4">
        <v>2982</v>
      </c>
      <c r="F462">
        <v>770</v>
      </c>
    </row>
    <row r="463" spans="1:6" x14ac:dyDescent="0.25">
      <c r="A463" t="s">
        <v>34</v>
      </c>
      <c r="B463" t="s">
        <v>11</v>
      </c>
      <c r="C463" t="s">
        <v>52</v>
      </c>
      <c r="D463" s="1">
        <v>44228</v>
      </c>
      <c r="E463" s="4">
        <v>1120</v>
      </c>
      <c r="F463">
        <v>262</v>
      </c>
    </row>
    <row r="464" spans="1:6" x14ac:dyDescent="0.25">
      <c r="A464" t="s">
        <v>34</v>
      </c>
      <c r="B464" t="s">
        <v>16</v>
      </c>
      <c r="C464" t="s">
        <v>12</v>
      </c>
      <c r="D464" s="1">
        <v>44228</v>
      </c>
      <c r="E464" s="4">
        <v>1575</v>
      </c>
      <c r="F464">
        <v>700</v>
      </c>
    </row>
    <row r="465" spans="1:6" x14ac:dyDescent="0.25">
      <c r="A465" t="s">
        <v>33</v>
      </c>
      <c r="B465" t="s">
        <v>21</v>
      </c>
      <c r="C465" t="s">
        <v>26</v>
      </c>
      <c r="D465" s="1">
        <v>44228</v>
      </c>
      <c r="E465" s="4">
        <v>182</v>
      </c>
      <c r="F465">
        <v>23</v>
      </c>
    </row>
    <row r="466" spans="1:6" x14ac:dyDescent="0.25">
      <c r="A466" t="s">
        <v>34</v>
      </c>
      <c r="B466" t="s">
        <v>11</v>
      </c>
      <c r="C466" t="s">
        <v>43</v>
      </c>
      <c r="D466" s="1">
        <v>44228</v>
      </c>
      <c r="E466" s="4">
        <v>1113</v>
      </c>
      <c r="F466">
        <v>35</v>
      </c>
    </row>
    <row r="467" spans="1:6" x14ac:dyDescent="0.25">
      <c r="A467" t="s">
        <v>23</v>
      </c>
      <c r="B467" t="s">
        <v>9</v>
      </c>
      <c r="C467" t="s">
        <v>35</v>
      </c>
      <c r="D467" s="1">
        <v>44228</v>
      </c>
      <c r="E467" s="4">
        <v>4613</v>
      </c>
      <c r="F467">
        <v>170</v>
      </c>
    </row>
    <row r="468" spans="1:6" x14ac:dyDescent="0.25">
      <c r="A468" t="s">
        <v>49</v>
      </c>
      <c r="B468" t="s">
        <v>6</v>
      </c>
      <c r="C468" t="s">
        <v>12</v>
      </c>
      <c r="D468" s="1">
        <v>44228</v>
      </c>
      <c r="E468" s="4">
        <v>882</v>
      </c>
      <c r="F468">
        <v>209</v>
      </c>
    </row>
    <row r="469" spans="1:6" x14ac:dyDescent="0.25">
      <c r="A469" t="s">
        <v>39</v>
      </c>
      <c r="B469" t="s">
        <v>6</v>
      </c>
      <c r="C469" t="s">
        <v>44</v>
      </c>
      <c r="D469" s="1">
        <v>44228</v>
      </c>
      <c r="E469" s="4">
        <v>693</v>
      </c>
      <c r="F469">
        <v>9</v>
      </c>
    </row>
    <row r="470" spans="1:6" x14ac:dyDescent="0.25">
      <c r="A470" t="s">
        <v>41</v>
      </c>
      <c r="B470" t="s">
        <v>21</v>
      </c>
      <c r="C470" t="s">
        <v>19</v>
      </c>
      <c r="D470" s="1">
        <v>44228</v>
      </c>
      <c r="E470" s="4">
        <v>3556</v>
      </c>
      <c r="F470">
        <v>24</v>
      </c>
    </row>
    <row r="471" spans="1:6" x14ac:dyDescent="0.25">
      <c r="A471" t="s">
        <v>39</v>
      </c>
      <c r="B471" t="s">
        <v>16</v>
      </c>
      <c r="C471" t="s">
        <v>44</v>
      </c>
      <c r="D471" s="1">
        <v>44228</v>
      </c>
      <c r="E471" s="4">
        <v>49</v>
      </c>
      <c r="F471">
        <v>245</v>
      </c>
    </row>
    <row r="472" spans="1:6" x14ac:dyDescent="0.25">
      <c r="A472" t="s">
        <v>34</v>
      </c>
      <c r="B472" t="s">
        <v>9</v>
      </c>
      <c r="C472" t="s">
        <v>7</v>
      </c>
      <c r="D472" s="1">
        <v>44228</v>
      </c>
      <c r="E472" s="4">
        <v>8288</v>
      </c>
      <c r="F472">
        <v>185</v>
      </c>
    </row>
    <row r="473" spans="1:6" x14ac:dyDescent="0.25">
      <c r="A473" t="s">
        <v>8</v>
      </c>
      <c r="B473" t="s">
        <v>6</v>
      </c>
      <c r="C473" t="s">
        <v>50</v>
      </c>
      <c r="D473" s="1">
        <v>44228</v>
      </c>
      <c r="E473" s="4">
        <v>1197</v>
      </c>
      <c r="F473">
        <v>379</v>
      </c>
    </row>
    <row r="474" spans="1:6" x14ac:dyDescent="0.25">
      <c r="A474" t="s">
        <v>10</v>
      </c>
      <c r="B474" t="s">
        <v>11</v>
      </c>
      <c r="C474" t="s">
        <v>52</v>
      </c>
      <c r="D474" s="1">
        <v>44228</v>
      </c>
      <c r="E474" s="4">
        <v>8218</v>
      </c>
      <c r="F474">
        <v>250</v>
      </c>
    </row>
    <row r="475" spans="1:6" x14ac:dyDescent="0.25">
      <c r="A475" t="s">
        <v>34</v>
      </c>
      <c r="B475" t="s">
        <v>27</v>
      </c>
      <c r="C475" t="s">
        <v>22</v>
      </c>
      <c r="D475" s="1">
        <v>44228</v>
      </c>
      <c r="E475" s="4">
        <v>3689</v>
      </c>
      <c r="F475">
        <v>128</v>
      </c>
    </row>
    <row r="476" spans="1:6" x14ac:dyDescent="0.25">
      <c r="A476" t="s">
        <v>53</v>
      </c>
      <c r="B476" t="s">
        <v>21</v>
      </c>
      <c r="C476" t="s">
        <v>42</v>
      </c>
      <c r="D476" s="1">
        <v>44228</v>
      </c>
      <c r="E476" s="4">
        <v>5089</v>
      </c>
      <c r="F476">
        <v>283</v>
      </c>
    </row>
    <row r="477" spans="1:6" x14ac:dyDescent="0.25">
      <c r="A477" t="s">
        <v>5</v>
      </c>
      <c r="B477" t="s">
        <v>16</v>
      </c>
      <c r="C477" t="s">
        <v>7</v>
      </c>
      <c r="D477" s="1">
        <v>44228</v>
      </c>
      <c r="E477" s="4">
        <v>3507</v>
      </c>
      <c r="F477">
        <v>130</v>
      </c>
    </row>
    <row r="478" spans="1:6" x14ac:dyDescent="0.25">
      <c r="A478" t="s">
        <v>54</v>
      </c>
      <c r="B478" t="s">
        <v>27</v>
      </c>
      <c r="C478" t="s">
        <v>43</v>
      </c>
      <c r="D478" s="1">
        <v>44228</v>
      </c>
      <c r="E478" s="4">
        <v>11102</v>
      </c>
      <c r="F478">
        <v>654</v>
      </c>
    </row>
    <row r="479" spans="1:6" x14ac:dyDescent="0.25">
      <c r="A479" t="s">
        <v>46</v>
      </c>
      <c r="B479" t="s">
        <v>9</v>
      </c>
      <c r="C479" t="s">
        <v>12</v>
      </c>
      <c r="D479" s="1">
        <v>44228</v>
      </c>
      <c r="E479" s="4">
        <v>7518</v>
      </c>
      <c r="F479">
        <v>327</v>
      </c>
    </row>
    <row r="480" spans="1:6" x14ac:dyDescent="0.25">
      <c r="A480" t="s">
        <v>34</v>
      </c>
      <c r="B480" t="s">
        <v>6</v>
      </c>
      <c r="C480" t="s">
        <v>50</v>
      </c>
      <c r="D480" s="1">
        <v>44228</v>
      </c>
      <c r="E480" s="4">
        <v>4907</v>
      </c>
      <c r="F480">
        <v>189</v>
      </c>
    </row>
    <row r="481" spans="1:6" x14ac:dyDescent="0.25">
      <c r="A481" t="s">
        <v>29</v>
      </c>
      <c r="B481" t="s">
        <v>21</v>
      </c>
      <c r="C481" t="s">
        <v>50</v>
      </c>
      <c r="D481" s="1">
        <v>44228</v>
      </c>
      <c r="E481" s="4">
        <v>6076</v>
      </c>
      <c r="F481">
        <v>217</v>
      </c>
    </row>
    <row r="482" spans="1:6" x14ac:dyDescent="0.25">
      <c r="A482" t="s">
        <v>33</v>
      </c>
      <c r="B482" t="s">
        <v>16</v>
      </c>
      <c r="C482" t="s">
        <v>35</v>
      </c>
      <c r="D482" s="1">
        <v>44228</v>
      </c>
      <c r="E482" s="4">
        <v>2737</v>
      </c>
      <c r="F482">
        <v>548</v>
      </c>
    </row>
    <row r="483" spans="1:6" x14ac:dyDescent="0.25">
      <c r="A483" t="s">
        <v>37</v>
      </c>
      <c r="B483" t="s">
        <v>9</v>
      </c>
      <c r="C483" t="s">
        <v>24</v>
      </c>
      <c r="D483" s="1">
        <v>44228</v>
      </c>
      <c r="E483" s="4">
        <v>8386</v>
      </c>
      <c r="F483">
        <v>494</v>
      </c>
    </row>
    <row r="484" spans="1:6" x14ac:dyDescent="0.25">
      <c r="A484" t="s">
        <v>18</v>
      </c>
      <c r="B484" t="s">
        <v>21</v>
      </c>
      <c r="C484" t="s">
        <v>48</v>
      </c>
      <c r="D484" s="1">
        <v>44228</v>
      </c>
      <c r="E484" s="4">
        <v>8715</v>
      </c>
      <c r="F484">
        <v>301</v>
      </c>
    </row>
    <row r="485" spans="1:6" x14ac:dyDescent="0.25">
      <c r="A485" t="s">
        <v>25</v>
      </c>
      <c r="B485" t="s">
        <v>11</v>
      </c>
      <c r="C485" t="s">
        <v>19</v>
      </c>
      <c r="D485" s="1">
        <v>44228</v>
      </c>
      <c r="E485" s="4">
        <v>3255</v>
      </c>
      <c r="F485">
        <v>172</v>
      </c>
    </row>
    <row r="486" spans="1:6" x14ac:dyDescent="0.25">
      <c r="A486" t="s">
        <v>51</v>
      </c>
      <c r="B486" t="s">
        <v>6</v>
      </c>
      <c r="C486" t="s">
        <v>35</v>
      </c>
      <c r="D486" s="1">
        <v>44228</v>
      </c>
      <c r="E486" s="4">
        <v>1792</v>
      </c>
      <c r="F486">
        <v>150</v>
      </c>
    </row>
    <row r="487" spans="1:6" x14ac:dyDescent="0.25">
      <c r="A487" t="s">
        <v>18</v>
      </c>
      <c r="B487" t="s">
        <v>9</v>
      </c>
      <c r="C487" t="s">
        <v>22</v>
      </c>
      <c r="D487" s="1">
        <v>44228</v>
      </c>
      <c r="E487" s="4">
        <v>8904</v>
      </c>
      <c r="F487">
        <v>308</v>
      </c>
    </row>
    <row r="488" spans="1:6" x14ac:dyDescent="0.25">
      <c r="A488" t="s">
        <v>37</v>
      </c>
      <c r="B488" t="s">
        <v>11</v>
      </c>
      <c r="C488" t="s">
        <v>42</v>
      </c>
      <c r="D488" s="1">
        <v>44229</v>
      </c>
      <c r="E488" s="4">
        <v>5992</v>
      </c>
      <c r="F488">
        <v>306</v>
      </c>
    </row>
    <row r="489" spans="1:6" x14ac:dyDescent="0.25">
      <c r="A489" t="s">
        <v>13</v>
      </c>
      <c r="B489" t="s">
        <v>16</v>
      </c>
      <c r="C489" t="s">
        <v>19</v>
      </c>
      <c r="D489" s="1">
        <v>44229</v>
      </c>
      <c r="E489" s="4">
        <v>903</v>
      </c>
      <c r="F489">
        <v>238</v>
      </c>
    </row>
    <row r="490" spans="1:6" x14ac:dyDescent="0.25">
      <c r="A490" t="s">
        <v>39</v>
      </c>
      <c r="B490" t="s">
        <v>27</v>
      </c>
      <c r="C490" t="s">
        <v>38</v>
      </c>
      <c r="D490" s="1">
        <v>44229</v>
      </c>
      <c r="E490" s="4">
        <v>3941</v>
      </c>
      <c r="F490">
        <v>663</v>
      </c>
    </row>
    <row r="491" spans="1:6" x14ac:dyDescent="0.25">
      <c r="A491" t="s">
        <v>23</v>
      </c>
      <c r="B491" t="s">
        <v>21</v>
      </c>
      <c r="C491" t="s">
        <v>44</v>
      </c>
      <c r="D491" s="1">
        <v>44229</v>
      </c>
      <c r="E491" s="4">
        <v>3024</v>
      </c>
      <c r="F491">
        <v>175</v>
      </c>
    </row>
    <row r="492" spans="1:6" x14ac:dyDescent="0.25">
      <c r="A492" t="s">
        <v>41</v>
      </c>
      <c r="B492" t="s">
        <v>11</v>
      </c>
      <c r="C492" t="s">
        <v>43</v>
      </c>
      <c r="D492" s="1">
        <v>44229</v>
      </c>
      <c r="E492" s="4">
        <v>91</v>
      </c>
      <c r="F492">
        <v>595</v>
      </c>
    </row>
    <row r="493" spans="1:6" x14ac:dyDescent="0.25">
      <c r="A493" t="s">
        <v>25</v>
      </c>
      <c r="B493" t="s">
        <v>9</v>
      </c>
      <c r="C493" t="s">
        <v>47</v>
      </c>
      <c r="D493" s="1">
        <v>44229</v>
      </c>
      <c r="E493" s="4">
        <v>1085</v>
      </c>
      <c r="F493">
        <v>458</v>
      </c>
    </row>
    <row r="494" spans="1:6" x14ac:dyDescent="0.25">
      <c r="A494" t="s">
        <v>32</v>
      </c>
      <c r="B494" t="s">
        <v>27</v>
      </c>
      <c r="C494" t="s">
        <v>31</v>
      </c>
      <c r="D494" s="1">
        <v>44229</v>
      </c>
      <c r="E494" s="4">
        <v>2905</v>
      </c>
      <c r="F494">
        <v>25</v>
      </c>
    </row>
    <row r="495" spans="1:6" x14ac:dyDescent="0.25">
      <c r="A495" t="s">
        <v>37</v>
      </c>
      <c r="B495" t="s">
        <v>16</v>
      </c>
      <c r="C495" t="s">
        <v>22</v>
      </c>
      <c r="D495" s="1">
        <v>44229</v>
      </c>
      <c r="E495" s="4">
        <v>5586</v>
      </c>
      <c r="F495">
        <v>303</v>
      </c>
    </row>
    <row r="496" spans="1:6" x14ac:dyDescent="0.25">
      <c r="A496" t="s">
        <v>5</v>
      </c>
      <c r="B496" t="s">
        <v>16</v>
      </c>
      <c r="C496" t="s">
        <v>31</v>
      </c>
      <c r="D496" s="1">
        <v>44229</v>
      </c>
      <c r="E496" s="4">
        <v>5306</v>
      </c>
      <c r="F496">
        <v>390</v>
      </c>
    </row>
    <row r="497" spans="1:6" x14ac:dyDescent="0.25">
      <c r="A497" t="s">
        <v>33</v>
      </c>
      <c r="B497" t="s">
        <v>6</v>
      </c>
      <c r="C497" t="s">
        <v>43</v>
      </c>
      <c r="D497" s="1">
        <v>44229</v>
      </c>
      <c r="E497" s="4">
        <v>2877</v>
      </c>
      <c r="F497">
        <v>249</v>
      </c>
    </row>
    <row r="498" spans="1:6" x14ac:dyDescent="0.25">
      <c r="A498" t="s">
        <v>49</v>
      </c>
      <c r="B498" t="s">
        <v>16</v>
      </c>
      <c r="C498" t="s">
        <v>45</v>
      </c>
      <c r="D498" s="1">
        <v>44229</v>
      </c>
      <c r="E498" s="4">
        <v>490</v>
      </c>
      <c r="F498">
        <v>99</v>
      </c>
    </row>
    <row r="499" spans="1:6" x14ac:dyDescent="0.25">
      <c r="A499" t="s">
        <v>39</v>
      </c>
      <c r="B499" t="s">
        <v>21</v>
      </c>
      <c r="C499" t="s">
        <v>24</v>
      </c>
      <c r="D499" s="1">
        <v>44229</v>
      </c>
      <c r="E499" s="4">
        <v>2212</v>
      </c>
      <c r="F499">
        <v>11</v>
      </c>
    </row>
    <row r="500" spans="1:6" x14ac:dyDescent="0.25">
      <c r="A500" t="s">
        <v>10</v>
      </c>
      <c r="B500" t="s">
        <v>6</v>
      </c>
      <c r="C500" t="s">
        <v>14</v>
      </c>
      <c r="D500" s="1">
        <v>44229</v>
      </c>
      <c r="E500" s="4">
        <v>3885</v>
      </c>
      <c r="F500">
        <v>102</v>
      </c>
    </row>
    <row r="501" spans="1:6" x14ac:dyDescent="0.25">
      <c r="A501" t="s">
        <v>5</v>
      </c>
      <c r="B501" t="s">
        <v>27</v>
      </c>
      <c r="C501" t="s">
        <v>45</v>
      </c>
      <c r="D501" s="1">
        <v>44229</v>
      </c>
      <c r="E501" s="4">
        <v>5992</v>
      </c>
      <c r="F501">
        <v>263</v>
      </c>
    </row>
    <row r="502" spans="1:6" x14ac:dyDescent="0.25">
      <c r="A502" t="s">
        <v>39</v>
      </c>
      <c r="B502" t="s">
        <v>21</v>
      </c>
      <c r="C502" t="s">
        <v>30</v>
      </c>
      <c r="D502" s="1">
        <v>44229</v>
      </c>
      <c r="E502" s="4">
        <v>140</v>
      </c>
      <c r="F502">
        <v>150</v>
      </c>
    </row>
    <row r="503" spans="1:6" x14ac:dyDescent="0.25">
      <c r="A503" t="s">
        <v>41</v>
      </c>
      <c r="B503" t="s">
        <v>6</v>
      </c>
      <c r="C503" t="s">
        <v>52</v>
      </c>
      <c r="D503" s="1">
        <v>44229</v>
      </c>
      <c r="E503" s="4">
        <v>3913</v>
      </c>
      <c r="F503">
        <v>12</v>
      </c>
    </row>
    <row r="504" spans="1:6" x14ac:dyDescent="0.25">
      <c r="A504" t="s">
        <v>13</v>
      </c>
      <c r="B504" t="s">
        <v>6</v>
      </c>
      <c r="C504" t="s">
        <v>17</v>
      </c>
      <c r="D504" s="1">
        <v>44229</v>
      </c>
      <c r="E504" s="4">
        <v>2373</v>
      </c>
      <c r="F504">
        <v>426</v>
      </c>
    </row>
    <row r="505" spans="1:6" x14ac:dyDescent="0.25">
      <c r="A505" t="s">
        <v>39</v>
      </c>
      <c r="B505" t="s">
        <v>11</v>
      </c>
      <c r="C505" t="s">
        <v>38</v>
      </c>
      <c r="D505" s="1">
        <v>44229</v>
      </c>
      <c r="E505" s="4">
        <v>5054</v>
      </c>
      <c r="F505">
        <v>124</v>
      </c>
    </row>
    <row r="506" spans="1:6" x14ac:dyDescent="0.25">
      <c r="A506" t="s">
        <v>13</v>
      </c>
      <c r="B506" t="s">
        <v>9</v>
      </c>
      <c r="C506" t="s">
        <v>50</v>
      </c>
      <c r="D506" s="1">
        <v>44229</v>
      </c>
      <c r="E506" s="4">
        <v>1652</v>
      </c>
      <c r="F506">
        <v>49</v>
      </c>
    </row>
    <row r="507" spans="1:6" x14ac:dyDescent="0.25">
      <c r="A507" t="s">
        <v>49</v>
      </c>
      <c r="B507" t="s">
        <v>6</v>
      </c>
      <c r="C507" t="s">
        <v>47</v>
      </c>
      <c r="D507" s="1">
        <v>44229</v>
      </c>
      <c r="E507" s="4">
        <v>2947</v>
      </c>
      <c r="F507">
        <v>42</v>
      </c>
    </row>
    <row r="508" spans="1:6" x14ac:dyDescent="0.25">
      <c r="A508" t="s">
        <v>23</v>
      </c>
      <c r="B508" t="s">
        <v>9</v>
      </c>
      <c r="C508" t="s">
        <v>7</v>
      </c>
      <c r="D508" s="1">
        <v>44229</v>
      </c>
      <c r="E508" s="4">
        <v>5040</v>
      </c>
      <c r="F508">
        <v>158</v>
      </c>
    </row>
    <row r="509" spans="1:6" x14ac:dyDescent="0.25">
      <c r="A509" t="s">
        <v>55</v>
      </c>
      <c r="B509" t="s">
        <v>16</v>
      </c>
      <c r="C509" t="s">
        <v>35</v>
      </c>
      <c r="D509" s="1">
        <v>44229</v>
      </c>
      <c r="E509" s="4">
        <v>7021</v>
      </c>
      <c r="F509">
        <v>541</v>
      </c>
    </row>
    <row r="510" spans="1:6" x14ac:dyDescent="0.25">
      <c r="A510" t="s">
        <v>10</v>
      </c>
      <c r="B510" t="s">
        <v>6</v>
      </c>
      <c r="C510" t="s">
        <v>38</v>
      </c>
      <c r="D510" s="1">
        <v>44229</v>
      </c>
      <c r="E510" s="4">
        <v>8967</v>
      </c>
      <c r="F510">
        <v>374</v>
      </c>
    </row>
    <row r="511" spans="1:6" x14ac:dyDescent="0.25">
      <c r="A511" t="s">
        <v>56</v>
      </c>
      <c r="B511" t="s">
        <v>21</v>
      </c>
      <c r="C511" t="s">
        <v>19</v>
      </c>
      <c r="D511" s="1">
        <v>44229</v>
      </c>
      <c r="E511" s="4">
        <v>4620</v>
      </c>
      <c r="F511">
        <v>210</v>
      </c>
    </row>
    <row r="512" spans="1:6" x14ac:dyDescent="0.25">
      <c r="A512" t="s">
        <v>46</v>
      </c>
      <c r="B512" t="s">
        <v>6</v>
      </c>
      <c r="C512" t="s">
        <v>30</v>
      </c>
      <c r="D512" s="1">
        <v>44229</v>
      </c>
      <c r="E512" s="4">
        <v>15645</v>
      </c>
      <c r="F512">
        <v>1330</v>
      </c>
    </row>
    <row r="513" spans="1:6" x14ac:dyDescent="0.25">
      <c r="A513" t="s">
        <v>54</v>
      </c>
      <c r="B513" t="s">
        <v>21</v>
      </c>
      <c r="C513" t="s">
        <v>19</v>
      </c>
      <c r="D513" s="1">
        <v>44229</v>
      </c>
      <c r="E513" s="4">
        <v>5873</v>
      </c>
      <c r="F513">
        <v>267</v>
      </c>
    </row>
    <row r="514" spans="1:6" x14ac:dyDescent="0.25">
      <c r="A514" t="s">
        <v>25</v>
      </c>
      <c r="B514" t="s">
        <v>9</v>
      </c>
      <c r="C514" t="s">
        <v>24</v>
      </c>
      <c r="D514" s="1">
        <v>44229</v>
      </c>
      <c r="E514" s="4">
        <v>6195</v>
      </c>
      <c r="F514">
        <v>564</v>
      </c>
    </row>
    <row r="515" spans="1:6" x14ac:dyDescent="0.25">
      <c r="A515" t="s">
        <v>51</v>
      </c>
      <c r="B515" t="s">
        <v>6</v>
      </c>
      <c r="C515" t="s">
        <v>12</v>
      </c>
      <c r="D515" s="1">
        <v>44229</v>
      </c>
      <c r="E515" s="4">
        <v>1274</v>
      </c>
      <c r="F515">
        <v>51</v>
      </c>
    </row>
    <row r="516" spans="1:6" x14ac:dyDescent="0.25">
      <c r="A516" t="s">
        <v>39</v>
      </c>
      <c r="B516" t="s">
        <v>16</v>
      </c>
      <c r="C516" t="s">
        <v>26</v>
      </c>
      <c r="D516" s="1">
        <v>44229</v>
      </c>
      <c r="E516" s="4">
        <v>17976</v>
      </c>
      <c r="F516">
        <v>1820</v>
      </c>
    </row>
    <row r="517" spans="1:6" x14ac:dyDescent="0.25">
      <c r="A517" t="s">
        <v>33</v>
      </c>
      <c r="B517" t="s">
        <v>27</v>
      </c>
      <c r="C517" t="s">
        <v>30</v>
      </c>
      <c r="D517" s="1">
        <v>44229</v>
      </c>
      <c r="E517" s="4">
        <v>616</v>
      </c>
      <c r="F517">
        <v>39</v>
      </c>
    </row>
    <row r="518" spans="1:6" x14ac:dyDescent="0.25">
      <c r="A518" t="s">
        <v>53</v>
      </c>
      <c r="B518" t="s">
        <v>9</v>
      </c>
      <c r="C518" t="s">
        <v>38</v>
      </c>
      <c r="D518" s="1">
        <v>44229</v>
      </c>
      <c r="E518" s="4">
        <v>1729</v>
      </c>
      <c r="F518">
        <v>62</v>
      </c>
    </row>
    <row r="519" spans="1:6" x14ac:dyDescent="0.25">
      <c r="A519" t="s">
        <v>49</v>
      </c>
      <c r="B519" t="s">
        <v>6</v>
      </c>
      <c r="C519" t="s">
        <v>52</v>
      </c>
      <c r="D519" s="1">
        <v>44230</v>
      </c>
      <c r="E519" s="4">
        <v>2128</v>
      </c>
      <c r="F519">
        <v>235</v>
      </c>
    </row>
    <row r="520" spans="1:6" x14ac:dyDescent="0.25">
      <c r="A520" t="s">
        <v>40</v>
      </c>
      <c r="B520" t="s">
        <v>16</v>
      </c>
      <c r="C520" t="s">
        <v>22</v>
      </c>
      <c r="D520" s="1">
        <v>44230</v>
      </c>
      <c r="E520" s="4">
        <v>2716</v>
      </c>
      <c r="F520">
        <v>97</v>
      </c>
    </row>
    <row r="521" spans="1:6" x14ac:dyDescent="0.25">
      <c r="A521" t="s">
        <v>15</v>
      </c>
      <c r="B521" t="s">
        <v>9</v>
      </c>
      <c r="C521" t="s">
        <v>42</v>
      </c>
      <c r="D521" s="1">
        <v>44230</v>
      </c>
      <c r="E521" s="4">
        <v>392</v>
      </c>
      <c r="F521">
        <v>64</v>
      </c>
    </row>
    <row r="522" spans="1:6" x14ac:dyDescent="0.25">
      <c r="A522" t="s">
        <v>29</v>
      </c>
      <c r="B522" t="s">
        <v>9</v>
      </c>
      <c r="C522" t="s">
        <v>36</v>
      </c>
      <c r="D522" s="1">
        <v>44230</v>
      </c>
      <c r="E522" s="4">
        <v>1148</v>
      </c>
      <c r="F522">
        <v>318</v>
      </c>
    </row>
    <row r="523" spans="1:6" x14ac:dyDescent="0.25">
      <c r="A523" t="s">
        <v>39</v>
      </c>
      <c r="B523" t="s">
        <v>11</v>
      </c>
      <c r="C523" t="s">
        <v>24</v>
      </c>
      <c r="D523" s="1">
        <v>44230</v>
      </c>
      <c r="E523" s="4">
        <v>9632</v>
      </c>
      <c r="F523">
        <v>770</v>
      </c>
    </row>
    <row r="524" spans="1:6" x14ac:dyDescent="0.25">
      <c r="A524" t="s">
        <v>20</v>
      </c>
      <c r="B524" t="s">
        <v>6</v>
      </c>
      <c r="C524" t="s">
        <v>35</v>
      </c>
      <c r="D524" s="1">
        <v>44230</v>
      </c>
      <c r="E524" s="4">
        <v>3983</v>
      </c>
      <c r="F524">
        <v>290</v>
      </c>
    </row>
    <row r="525" spans="1:6" x14ac:dyDescent="0.25">
      <c r="A525" t="s">
        <v>18</v>
      </c>
      <c r="B525" t="s">
        <v>27</v>
      </c>
      <c r="C525" t="s">
        <v>19</v>
      </c>
      <c r="D525" s="1">
        <v>44230</v>
      </c>
      <c r="E525" s="4">
        <v>476</v>
      </c>
      <c r="F525">
        <v>458</v>
      </c>
    </row>
    <row r="526" spans="1:6" x14ac:dyDescent="0.25">
      <c r="A526" t="s">
        <v>37</v>
      </c>
      <c r="B526" t="s">
        <v>9</v>
      </c>
      <c r="C526" t="s">
        <v>14</v>
      </c>
      <c r="D526" s="1">
        <v>44230</v>
      </c>
      <c r="E526" s="4">
        <v>6783</v>
      </c>
      <c r="F526">
        <v>246</v>
      </c>
    </row>
    <row r="527" spans="1:6" x14ac:dyDescent="0.25">
      <c r="A527" t="s">
        <v>40</v>
      </c>
      <c r="B527" t="s">
        <v>11</v>
      </c>
      <c r="C527" t="s">
        <v>50</v>
      </c>
      <c r="D527" s="1">
        <v>44230</v>
      </c>
      <c r="E527" s="4">
        <v>9233</v>
      </c>
      <c r="F527">
        <v>119</v>
      </c>
    </row>
    <row r="528" spans="1:6" x14ac:dyDescent="0.25">
      <c r="A528" t="s">
        <v>29</v>
      </c>
      <c r="B528" t="s">
        <v>6</v>
      </c>
      <c r="C528" t="s">
        <v>24</v>
      </c>
      <c r="D528" s="1">
        <v>44230</v>
      </c>
      <c r="E528" s="4">
        <v>12222</v>
      </c>
      <c r="F528">
        <v>180</v>
      </c>
    </row>
    <row r="529" spans="1:6" x14ac:dyDescent="0.25">
      <c r="A529" t="s">
        <v>29</v>
      </c>
      <c r="B529" t="s">
        <v>21</v>
      </c>
      <c r="C529" t="s">
        <v>31</v>
      </c>
      <c r="D529" s="1">
        <v>44230</v>
      </c>
      <c r="E529" s="4">
        <v>5397</v>
      </c>
      <c r="F529">
        <v>70</v>
      </c>
    </row>
    <row r="530" spans="1:6" x14ac:dyDescent="0.25">
      <c r="A530" t="s">
        <v>49</v>
      </c>
      <c r="B530" t="s">
        <v>6</v>
      </c>
      <c r="C530" t="s">
        <v>35</v>
      </c>
      <c r="D530" s="1">
        <v>44230</v>
      </c>
      <c r="E530" s="4">
        <v>4830</v>
      </c>
      <c r="F530">
        <v>284</v>
      </c>
    </row>
    <row r="531" spans="1:6" x14ac:dyDescent="0.25">
      <c r="A531" t="s">
        <v>29</v>
      </c>
      <c r="B531" t="s">
        <v>9</v>
      </c>
      <c r="C531" t="s">
        <v>52</v>
      </c>
      <c r="D531" s="1">
        <v>44230</v>
      </c>
      <c r="E531" s="4">
        <v>5845</v>
      </c>
      <c r="F531">
        <v>358</v>
      </c>
    </row>
    <row r="532" spans="1:6" x14ac:dyDescent="0.25">
      <c r="A532" t="s">
        <v>46</v>
      </c>
      <c r="B532" t="s">
        <v>11</v>
      </c>
      <c r="C532" t="s">
        <v>50</v>
      </c>
      <c r="D532" s="1">
        <v>44230</v>
      </c>
      <c r="E532" s="4">
        <v>1113</v>
      </c>
      <c r="F532">
        <v>23</v>
      </c>
    </row>
    <row r="533" spans="1:6" x14ac:dyDescent="0.25">
      <c r="A533" t="s">
        <v>40</v>
      </c>
      <c r="B533" t="s">
        <v>16</v>
      </c>
      <c r="C533" t="s">
        <v>12</v>
      </c>
      <c r="D533" s="1">
        <v>44230</v>
      </c>
      <c r="E533" s="4">
        <v>672</v>
      </c>
      <c r="F533">
        <v>671</v>
      </c>
    </row>
    <row r="534" spans="1:6" x14ac:dyDescent="0.25">
      <c r="A534" t="s">
        <v>20</v>
      </c>
      <c r="B534" t="s">
        <v>16</v>
      </c>
      <c r="C534" t="s">
        <v>24</v>
      </c>
      <c r="D534" s="1">
        <v>44230</v>
      </c>
      <c r="E534" s="4">
        <v>6986</v>
      </c>
      <c r="F534">
        <v>499</v>
      </c>
    </row>
    <row r="535" spans="1:6" x14ac:dyDescent="0.25">
      <c r="A535" t="s">
        <v>15</v>
      </c>
      <c r="B535" t="s">
        <v>9</v>
      </c>
      <c r="C535" t="s">
        <v>17</v>
      </c>
      <c r="D535" s="1">
        <v>44230</v>
      </c>
      <c r="E535" s="4">
        <v>20167</v>
      </c>
      <c r="F535">
        <v>1120</v>
      </c>
    </row>
    <row r="536" spans="1:6" x14ac:dyDescent="0.25">
      <c r="A536" t="s">
        <v>51</v>
      </c>
      <c r="B536" t="s">
        <v>9</v>
      </c>
      <c r="C536" t="s">
        <v>35</v>
      </c>
      <c r="D536" s="1">
        <v>44230</v>
      </c>
      <c r="E536" s="4">
        <v>3976</v>
      </c>
      <c r="F536">
        <v>663</v>
      </c>
    </row>
    <row r="537" spans="1:6" x14ac:dyDescent="0.25">
      <c r="A537" t="s">
        <v>49</v>
      </c>
      <c r="B537" t="s">
        <v>11</v>
      </c>
      <c r="C537" t="s">
        <v>12</v>
      </c>
      <c r="D537" s="1">
        <v>44230</v>
      </c>
      <c r="E537" s="4">
        <v>4984</v>
      </c>
      <c r="F537">
        <v>217</v>
      </c>
    </row>
    <row r="538" spans="1:6" x14ac:dyDescent="0.25">
      <c r="A538" t="s">
        <v>41</v>
      </c>
      <c r="B538" t="s">
        <v>9</v>
      </c>
      <c r="C538" t="s">
        <v>42</v>
      </c>
      <c r="D538" s="1">
        <v>44230</v>
      </c>
      <c r="E538" s="4">
        <v>7259</v>
      </c>
      <c r="F538">
        <v>427</v>
      </c>
    </row>
    <row r="539" spans="1:6" x14ac:dyDescent="0.25">
      <c r="A539" t="s">
        <v>46</v>
      </c>
      <c r="B539" t="s">
        <v>6</v>
      </c>
      <c r="C539" t="s">
        <v>17</v>
      </c>
      <c r="D539" s="1">
        <v>44230</v>
      </c>
      <c r="E539" s="4">
        <v>7238</v>
      </c>
      <c r="F539">
        <v>381</v>
      </c>
    </row>
    <row r="540" spans="1:6" x14ac:dyDescent="0.25">
      <c r="A540" t="s">
        <v>49</v>
      </c>
      <c r="B540" t="s">
        <v>9</v>
      </c>
      <c r="C540" t="s">
        <v>22</v>
      </c>
      <c r="D540" s="1">
        <v>44230</v>
      </c>
      <c r="E540" s="4">
        <v>4004</v>
      </c>
      <c r="F540">
        <v>161</v>
      </c>
    </row>
    <row r="541" spans="1:6" x14ac:dyDescent="0.25">
      <c r="A541" t="s">
        <v>53</v>
      </c>
      <c r="B541" t="s">
        <v>16</v>
      </c>
      <c r="C541" t="s">
        <v>14</v>
      </c>
      <c r="D541" s="1">
        <v>44230</v>
      </c>
      <c r="E541" s="4">
        <v>1372</v>
      </c>
      <c r="F541">
        <v>48</v>
      </c>
    </row>
    <row r="542" spans="1:6" x14ac:dyDescent="0.25">
      <c r="A542" t="s">
        <v>57</v>
      </c>
      <c r="B542" t="s">
        <v>21</v>
      </c>
      <c r="C542" t="s">
        <v>52</v>
      </c>
      <c r="D542" s="1">
        <v>44230</v>
      </c>
      <c r="E542" s="4">
        <v>2226</v>
      </c>
      <c r="F542">
        <v>83</v>
      </c>
    </row>
    <row r="543" spans="1:6" x14ac:dyDescent="0.25">
      <c r="A543" t="s">
        <v>57</v>
      </c>
      <c r="B543" t="s">
        <v>27</v>
      </c>
      <c r="C543" t="s">
        <v>24</v>
      </c>
      <c r="D543" s="1">
        <v>44230</v>
      </c>
      <c r="E543" s="4">
        <v>182</v>
      </c>
      <c r="F543">
        <v>23</v>
      </c>
    </row>
    <row r="544" spans="1:6" x14ac:dyDescent="0.25">
      <c r="A544" t="s">
        <v>10</v>
      </c>
      <c r="B544" t="s">
        <v>27</v>
      </c>
      <c r="C544" t="s">
        <v>22</v>
      </c>
      <c r="D544" s="1">
        <v>44231</v>
      </c>
      <c r="E544" s="4">
        <v>1442</v>
      </c>
      <c r="F544">
        <v>454</v>
      </c>
    </row>
    <row r="545" spans="1:6" x14ac:dyDescent="0.25">
      <c r="A545" t="s">
        <v>10</v>
      </c>
      <c r="B545" t="s">
        <v>21</v>
      </c>
      <c r="C545" t="s">
        <v>19</v>
      </c>
      <c r="D545" s="1">
        <v>44231</v>
      </c>
      <c r="E545" s="4">
        <v>8050</v>
      </c>
      <c r="F545">
        <v>170</v>
      </c>
    </row>
    <row r="546" spans="1:6" x14ac:dyDescent="0.25">
      <c r="A546" t="s">
        <v>41</v>
      </c>
      <c r="B546" t="s">
        <v>6</v>
      </c>
      <c r="C546" t="s">
        <v>42</v>
      </c>
      <c r="D546" s="1">
        <v>44231</v>
      </c>
      <c r="E546" s="4">
        <v>6419</v>
      </c>
      <c r="F546">
        <v>198</v>
      </c>
    </row>
    <row r="547" spans="1:6" x14ac:dyDescent="0.25">
      <c r="A547" t="s">
        <v>40</v>
      </c>
      <c r="B547" t="s">
        <v>21</v>
      </c>
      <c r="C547" t="s">
        <v>7</v>
      </c>
      <c r="D547" s="1">
        <v>44231</v>
      </c>
      <c r="E547" s="4">
        <v>5516</v>
      </c>
      <c r="F547">
        <v>20</v>
      </c>
    </row>
    <row r="548" spans="1:6" x14ac:dyDescent="0.25">
      <c r="A548" t="s">
        <v>49</v>
      </c>
      <c r="B548" t="s">
        <v>6</v>
      </c>
      <c r="C548" t="s">
        <v>7</v>
      </c>
      <c r="D548" s="1">
        <v>44231</v>
      </c>
      <c r="E548" s="4">
        <v>6685</v>
      </c>
      <c r="F548">
        <v>840</v>
      </c>
    </row>
    <row r="549" spans="1:6" x14ac:dyDescent="0.25">
      <c r="A549" t="s">
        <v>18</v>
      </c>
      <c r="B549" t="s">
        <v>11</v>
      </c>
      <c r="C549" t="s">
        <v>30</v>
      </c>
      <c r="D549" s="1">
        <v>44231</v>
      </c>
      <c r="E549" s="4">
        <v>1120</v>
      </c>
      <c r="F549">
        <v>152</v>
      </c>
    </row>
    <row r="550" spans="1:6" x14ac:dyDescent="0.25">
      <c r="A550" t="s">
        <v>25</v>
      </c>
      <c r="B550" t="s">
        <v>27</v>
      </c>
      <c r="C550" t="s">
        <v>19</v>
      </c>
      <c r="D550" s="1">
        <v>44231</v>
      </c>
      <c r="E550" s="4">
        <v>5936</v>
      </c>
      <c r="F550">
        <v>268</v>
      </c>
    </row>
    <row r="551" spans="1:6" x14ac:dyDescent="0.25">
      <c r="A551" t="s">
        <v>5</v>
      </c>
      <c r="B551" t="s">
        <v>27</v>
      </c>
      <c r="C551" t="s">
        <v>22</v>
      </c>
      <c r="D551" s="1">
        <v>44231</v>
      </c>
      <c r="E551" s="4">
        <v>5789</v>
      </c>
      <c r="F551">
        <v>305</v>
      </c>
    </row>
    <row r="552" spans="1:6" x14ac:dyDescent="0.25">
      <c r="A552" t="s">
        <v>34</v>
      </c>
      <c r="B552" t="s">
        <v>11</v>
      </c>
      <c r="C552" t="s">
        <v>45</v>
      </c>
      <c r="D552" s="1">
        <v>44231</v>
      </c>
      <c r="E552" s="4">
        <v>4130</v>
      </c>
      <c r="F552">
        <v>63</v>
      </c>
    </row>
    <row r="553" spans="1:6" x14ac:dyDescent="0.25">
      <c r="A553" t="s">
        <v>15</v>
      </c>
      <c r="B553" t="s">
        <v>11</v>
      </c>
      <c r="C553" t="s">
        <v>28</v>
      </c>
      <c r="D553" s="1">
        <v>44231</v>
      </c>
      <c r="E553" s="4">
        <v>343</v>
      </c>
      <c r="F553">
        <v>165</v>
      </c>
    </row>
    <row r="554" spans="1:6" x14ac:dyDescent="0.25">
      <c r="A554" t="s">
        <v>10</v>
      </c>
      <c r="B554" t="s">
        <v>6</v>
      </c>
      <c r="C554" t="s">
        <v>19</v>
      </c>
      <c r="D554" s="1">
        <v>44231</v>
      </c>
      <c r="E554" s="4">
        <v>6230</v>
      </c>
      <c r="F554">
        <v>46</v>
      </c>
    </row>
    <row r="555" spans="1:6" x14ac:dyDescent="0.25">
      <c r="A555" t="s">
        <v>18</v>
      </c>
      <c r="B555" t="s">
        <v>6</v>
      </c>
      <c r="C555" t="s">
        <v>17</v>
      </c>
      <c r="D555" s="1">
        <v>44231</v>
      </c>
      <c r="E555" s="4">
        <v>231</v>
      </c>
      <c r="F555">
        <v>230</v>
      </c>
    </row>
    <row r="556" spans="1:6" x14ac:dyDescent="0.25">
      <c r="A556" t="s">
        <v>51</v>
      </c>
      <c r="B556" t="s">
        <v>9</v>
      </c>
      <c r="C556" t="s">
        <v>42</v>
      </c>
      <c r="D556" s="1">
        <v>44231</v>
      </c>
      <c r="E556" s="4">
        <v>7518</v>
      </c>
      <c r="F556">
        <v>97</v>
      </c>
    </row>
    <row r="557" spans="1:6" x14ac:dyDescent="0.25">
      <c r="A557" t="s">
        <v>46</v>
      </c>
      <c r="B557" t="s">
        <v>21</v>
      </c>
      <c r="C557" t="s">
        <v>28</v>
      </c>
      <c r="D557" s="1">
        <v>44231</v>
      </c>
      <c r="E557" s="4">
        <v>7091</v>
      </c>
      <c r="F557">
        <v>337</v>
      </c>
    </row>
    <row r="558" spans="1:6" x14ac:dyDescent="0.25">
      <c r="A558" t="s">
        <v>10</v>
      </c>
      <c r="B558" t="s">
        <v>11</v>
      </c>
      <c r="C558" t="s">
        <v>17</v>
      </c>
      <c r="D558" s="1">
        <v>44231</v>
      </c>
      <c r="E558" s="4">
        <v>1267</v>
      </c>
      <c r="F558">
        <v>318</v>
      </c>
    </row>
    <row r="559" spans="1:6" x14ac:dyDescent="0.25">
      <c r="A559" t="s">
        <v>33</v>
      </c>
      <c r="B559" t="s">
        <v>21</v>
      </c>
      <c r="C559" t="s">
        <v>14</v>
      </c>
      <c r="D559" s="1">
        <v>44231</v>
      </c>
      <c r="E559" s="4">
        <v>3213</v>
      </c>
      <c r="F559">
        <v>308</v>
      </c>
    </row>
    <row r="560" spans="1:6" x14ac:dyDescent="0.25">
      <c r="A560" t="s">
        <v>33</v>
      </c>
      <c r="B560" t="s">
        <v>9</v>
      </c>
      <c r="C560" t="s">
        <v>22</v>
      </c>
      <c r="D560" s="1">
        <v>44231</v>
      </c>
      <c r="E560" s="4">
        <v>3255</v>
      </c>
      <c r="F560">
        <v>322</v>
      </c>
    </row>
    <row r="561" spans="1:6" x14ac:dyDescent="0.25">
      <c r="A561" t="s">
        <v>10</v>
      </c>
      <c r="B561" t="s">
        <v>9</v>
      </c>
      <c r="C561" t="s">
        <v>43</v>
      </c>
      <c r="D561" s="1">
        <v>44231</v>
      </c>
      <c r="E561" s="4">
        <v>13398</v>
      </c>
      <c r="F561">
        <v>268</v>
      </c>
    </row>
    <row r="562" spans="1:6" x14ac:dyDescent="0.25">
      <c r="A562" t="s">
        <v>46</v>
      </c>
      <c r="B562" t="s">
        <v>6</v>
      </c>
      <c r="C562" t="s">
        <v>28</v>
      </c>
      <c r="D562" s="1">
        <v>44231</v>
      </c>
      <c r="E562" s="4">
        <v>2275</v>
      </c>
      <c r="F562">
        <v>188</v>
      </c>
    </row>
    <row r="563" spans="1:6" x14ac:dyDescent="0.25">
      <c r="A563" t="s">
        <v>51</v>
      </c>
      <c r="B563" t="s">
        <v>11</v>
      </c>
      <c r="C563" t="s">
        <v>52</v>
      </c>
      <c r="D563" s="1">
        <v>44231</v>
      </c>
      <c r="E563" s="4">
        <v>2779</v>
      </c>
      <c r="F563">
        <v>321</v>
      </c>
    </row>
    <row r="564" spans="1:6" x14ac:dyDescent="0.25">
      <c r="A564" t="s">
        <v>29</v>
      </c>
      <c r="B564" t="s">
        <v>16</v>
      </c>
      <c r="C564" t="s">
        <v>28</v>
      </c>
      <c r="D564" s="1">
        <v>44231</v>
      </c>
      <c r="E564" s="4">
        <v>427</v>
      </c>
      <c r="F564">
        <v>129</v>
      </c>
    </row>
    <row r="565" spans="1:6" x14ac:dyDescent="0.25">
      <c r="A565" t="s">
        <v>8</v>
      </c>
      <c r="B565" t="s">
        <v>21</v>
      </c>
      <c r="C565" t="s">
        <v>31</v>
      </c>
      <c r="D565" s="1">
        <v>44231</v>
      </c>
      <c r="E565" s="4">
        <v>2037</v>
      </c>
      <c r="F565">
        <v>31</v>
      </c>
    </row>
    <row r="566" spans="1:6" x14ac:dyDescent="0.25">
      <c r="A566" t="s">
        <v>8</v>
      </c>
      <c r="B566" t="s">
        <v>16</v>
      </c>
      <c r="C566" t="s">
        <v>42</v>
      </c>
      <c r="D566" s="1">
        <v>44231</v>
      </c>
      <c r="E566" s="4">
        <v>2576</v>
      </c>
      <c r="F566">
        <v>253</v>
      </c>
    </row>
    <row r="567" spans="1:6" x14ac:dyDescent="0.25">
      <c r="A567" t="s">
        <v>40</v>
      </c>
      <c r="B567" t="s">
        <v>11</v>
      </c>
      <c r="C567" t="s">
        <v>22</v>
      </c>
      <c r="D567" s="1">
        <v>44231</v>
      </c>
      <c r="E567" s="4">
        <v>3948</v>
      </c>
      <c r="F567">
        <v>168</v>
      </c>
    </row>
    <row r="568" spans="1:6" x14ac:dyDescent="0.25">
      <c r="A568" t="s">
        <v>13</v>
      </c>
      <c r="B568" t="s">
        <v>6</v>
      </c>
      <c r="C568" t="s">
        <v>24</v>
      </c>
      <c r="D568" s="1">
        <v>44231</v>
      </c>
      <c r="E568" s="4">
        <v>1386</v>
      </c>
      <c r="F568">
        <v>413</v>
      </c>
    </row>
    <row r="569" spans="1:6" x14ac:dyDescent="0.25">
      <c r="A569" t="s">
        <v>37</v>
      </c>
      <c r="B569" t="s">
        <v>27</v>
      </c>
      <c r="C569" t="s">
        <v>22</v>
      </c>
      <c r="D569" s="1">
        <v>44231</v>
      </c>
      <c r="E569" s="4">
        <v>3724</v>
      </c>
      <c r="F569">
        <v>431</v>
      </c>
    </row>
    <row r="570" spans="1:6" x14ac:dyDescent="0.25">
      <c r="A570" t="s">
        <v>34</v>
      </c>
      <c r="B570" t="s">
        <v>6</v>
      </c>
      <c r="C570" t="s">
        <v>43</v>
      </c>
      <c r="D570" s="1">
        <v>44231</v>
      </c>
      <c r="E570" s="4">
        <v>2177</v>
      </c>
      <c r="F570">
        <v>219</v>
      </c>
    </row>
    <row r="571" spans="1:6" x14ac:dyDescent="0.25">
      <c r="A571" t="s">
        <v>15</v>
      </c>
      <c r="B571" t="s">
        <v>11</v>
      </c>
      <c r="C571" t="s">
        <v>17</v>
      </c>
      <c r="D571" s="1">
        <v>44231</v>
      </c>
      <c r="E571" s="4">
        <v>6531</v>
      </c>
      <c r="F571">
        <v>373</v>
      </c>
    </row>
    <row r="572" spans="1:6" x14ac:dyDescent="0.25">
      <c r="A572" t="s">
        <v>5</v>
      </c>
      <c r="B572" t="s">
        <v>6</v>
      </c>
      <c r="C572" t="s">
        <v>24</v>
      </c>
      <c r="D572" s="1">
        <v>44231</v>
      </c>
      <c r="E572" s="4">
        <v>714</v>
      </c>
      <c r="F572">
        <v>88</v>
      </c>
    </row>
    <row r="573" spans="1:6" x14ac:dyDescent="0.25">
      <c r="A573" t="s">
        <v>32</v>
      </c>
      <c r="B573" t="s">
        <v>11</v>
      </c>
      <c r="C573" t="s">
        <v>30</v>
      </c>
      <c r="D573" s="1">
        <v>44231</v>
      </c>
      <c r="E573" s="4">
        <v>616</v>
      </c>
      <c r="F573">
        <v>338</v>
      </c>
    </row>
    <row r="574" spans="1:6" x14ac:dyDescent="0.25">
      <c r="A574" t="s">
        <v>15</v>
      </c>
      <c r="B574" t="s">
        <v>11</v>
      </c>
      <c r="C574" t="s">
        <v>50</v>
      </c>
      <c r="D574" s="1">
        <v>44231</v>
      </c>
      <c r="E574" s="4">
        <v>11144</v>
      </c>
      <c r="F574">
        <v>127</v>
      </c>
    </row>
    <row r="575" spans="1:6" x14ac:dyDescent="0.25">
      <c r="A575" t="s">
        <v>46</v>
      </c>
      <c r="B575" t="s">
        <v>6</v>
      </c>
      <c r="C575" t="s">
        <v>42</v>
      </c>
      <c r="D575" s="1">
        <v>44231</v>
      </c>
      <c r="E575" s="4">
        <v>5544</v>
      </c>
      <c r="F575">
        <v>175</v>
      </c>
    </row>
    <row r="576" spans="1:6" x14ac:dyDescent="0.25">
      <c r="A576" t="s">
        <v>39</v>
      </c>
      <c r="B576" t="s">
        <v>27</v>
      </c>
      <c r="C576" t="s">
        <v>14</v>
      </c>
      <c r="D576" s="1">
        <v>44231</v>
      </c>
      <c r="E576" s="4">
        <v>2611</v>
      </c>
      <c r="F576">
        <v>24</v>
      </c>
    </row>
    <row r="577" spans="1:6" x14ac:dyDescent="0.25">
      <c r="A577" t="s">
        <v>51</v>
      </c>
      <c r="B577" t="s">
        <v>9</v>
      </c>
      <c r="C577" t="s">
        <v>45</v>
      </c>
      <c r="D577" s="1">
        <v>44231</v>
      </c>
      <c r="E577" s="4">
        <v>6041</v>
      </c>
      <c r="F577">
        <v>22</v>
      </c>
    </row>
    <row r="578" spans="1:6" x14ac:dyDescent="0.25">
      <c r="A578" t="s">
        <v>25</v>
      </c>
      <c r="B578" t="s">
        <v>9</v>
      </c>
      <c r="C578" t="s">
        <v>19</v>
      </c>
      <c r="D578" s="1">
        <v>44231</v>
      </c>
      <c r="E578" s="4">
        <v>441</v>
      </c>
      <c r="F578">
        <v>545</v>
      </c>
    </row>
    <row r="579" spans="1:6" x14ac:dyDescent="0.25">
      <c r="A579" t="s">
        <v>20</v>
      </c>
      <c r="B579" t="s">
        <v>16</v>
      </c>
      <c r="C579" t="s">
        <v>22</v>
      </c>
      <c r="D579" s="1">
        <v>44231</v>
      </c>
      <c r="E579" s="4">
        <v>3948</v>
      </c>
      <c r="F579">
        <v>308</v>
      </c>
    </row>
    <row r="580" spans="1:6" x14ac:dyDescent="0.25">
      <c r="A580" t="s">
        <v>46</v>
      </c>
      <c r="B580" t="s">
        <v>21</v>
      </c>
      <c r="C580" t="s">
        <v>45</v>
      </c>
      <c r="D580" s="1">
        <v>44231</v>
      </c>
      <c r="E580" s="4">
        <v>301</v>
      </c>
      <c r="F580">
        <v>258</v>
      </c>
    </row>
    <row r="581" spans="1:6" x14ac:dyDescent="0.25">
      <c r="A581" t="s">
        <v>51</v>
      </c>
      <c r="B581" t="s">
        <v>6</v>
      </c>
      <c r="C581" t="s">
        <v>7</v>
      </c>
      <c r="D581" s="1">
        <v>44231</v>
      </c>
      <c r="E581" s="4">
        <v>1414</v>
      </c>
      <c r="F581">
        <v>148</v>
      </c>
    </row>
    <row r="582" spans="1:6" x14ac:dyDescent="0.25">
      <c r="A582" t="s">
        <v>51</v>
      </c>
      <c r="B582" t="s">
        <v>27</v>
      </c>
      <c r="C582" t="s">
        <v>31</v>
      </c>
      <c r="D582" s="1">
        <v>44231</v>
      </c>
      <c r="E582" s="4">
        <v>8890</v>
      </c>
      <c r="F582">
        <v>371</v>
      </c>
    </row>
    <row r="583" spans="1:6" x14ac:dyDescent="0.25">
      <c r="A583" t="s">
        <v>39</v>
      </c>
      <c r="B583" t="s">
        <v>6</v>
      </c>
      <c r="C583" t="s">
        <v>14</v>
      </c>
      <c r="D583" s="1">
        <v>44231</v>
      </c>
      <c r="E583" s="4">
        <v>1372</v>
      </c>
      <c r="F583">
        <v>46</v>
      </c>
    </row>
    <row r="584" spans="1:6" x14ac:dyDescent="0.25">
      <c r="A584" t="s">
        <v>53</v>
      </c>
      <c r="B584" t="s">
        <v>27</v>
      </c>
      <c r="C584" t="s">
        <v>12</v>
      </c>
      <c r="D584" s="1">
        <v>44231</v>
      </c>
      <c r="E584" s="4">
        <v>10710</v>
      </c>
      <c r="F584">
        <v>595</v>
      </c>
    </row>
    <row r="585" spans="1:6" x14ac:dyDescent="0.25">
      <c r="A585" t="s">
        <v>41</v>
      </c>
      <c r="B585" t="s">
        <v>21</v>
      </c>
      <c r="C585" t="s">
        <v>31</v>
      </c>
      <c r="D585" s="1">
        <v>44232</v>
      </c>
      <c r="E585" s="4">
        <v>4900</v>
      </c>
      <c r="F585">
        <v>53</v>
      </c>
    </row>
    <row r="586" spans="1:6" x14ac:dyDescent="0.25">
      <c r="A586" t="s">
        <v>51</v>
      </c>
      <c r="B586" t="s">
        <v>16</v>
      </c>
      <c r="C586" t="s">
        <v>22</v>
      </c>
      <c r="D586" s="1">
        <v>44232</v>
      </c>
      <c r="E586" s="4">
        <v>9485</v>
      </c>
      <c r="F586">
        <v>52</v>
      </c>
    </row>
    <row r="587" spans="1:6" x14ac:dyDescent="0.25">
      <c r="A587" t="s">
        <v>32</v>
      </c>
      <c r="B587" t="s">
        <v>16</v>
      </c>
      <c r="C587" t="s">
        <v>12</v>
      </c>
      <c r="D587" s="1">
        <v>44232</v>
      </c>
      <c r="E587" s="4">
        <v>2100</v>
      </c>
      <c r="F587">
        <v>227</v>
      </c>
    </row>
    <row r="588" spans="1:6" x14ac:dyDescent="0.25">
      <c r="A588" t="s">
        <v>8</v>
      </c>
      <c r="B588" t="s">
        <v>6</v>
      </c>
      <c r="C588" t="s">
        <v>17</v>
      </c>
      <c r="D588" s="1">
        <v>44232</v>
      </c>
      <c r="E588" s="4">
        <v>2863</v>
      </c>
      <c r="F588">
        <v>22</v>
      </c>
    </row>
    <row r="589" spans="1:6" x14ac:dyDescent="0.25">
      <c r="A589" t="s">
        <v>32</v>
      </c>
      <c r="B589" t="s">
        <v>27</v>
      </c>
      <c r="C589" t="s">
        <v>24</v>
      </c>
      <c r="D589" s="1">
        <v>44232</v>
      </c>
      <c r="E589" s="4">
        <v>6272</v>
      </c>
      <c r="F589">
        <v>131</v>
      </c>
    </row>
    <row r="590" spans="1:6" x14ac:dyDescent="0.25">
      <c r="A590" t="s">
        <v>29</v>
      </c>
      <c r="B590" t="s">
        <v>27</v>
      </c>
      <c r="C590" t="s">
        <v>12</v>
      </c>
      <c r="D590" s="1">
        <v>44232</v>
      </c>
      <c r="E590" s="4">
        <v>5327</v>
      </c>
      <c r="F590">
        <v>16</v>
      </c>
    </row>
    <row r="591" spans="1:6" x14ac:dyDescent="0.25">
      <c r="A591" t="s">
        <v>23</v>
      </c>
      <c r="B591" t="s">
        <v>6</v>
      </c>
      <c r="C591" t="s">
        <v>7</v>
      </c>
      <c r="D591" s="1">
        <v>44232</v>
      </c>
      <c r="E591" s="4">
        <v>644</v>
      </c>
      <c r="F591">
        <v>25</v>
      </c>
    </row>
    <row r="592" spans="1:6" x14ac:dyDescent="0.25">
      <c r="A592" t="s">
        <v>15</v>
      </c>
      <c r="B592" t="s">
        <v>21</v>
      </c>
      <c r="C592" t="s">
        <v>48</v>
      </c>
      <c r="D592" s="1">
        <v>44232</v>
      </c>
      <c r="E592" s="4">
        <v>2191</v>
      </c>
      <c r="F592">
        <v>474</v>
      </c>
    </row>
    <row r="593" spans="1:6" x14ac:dyDescent="0.25">
      <c r="A593" t="s">
        <v>10</v>
      </c>
      <c r="B593" t="s">
        <v>9</v>
      </c>
      <c r="C593" t="s">
        <v>7</v>
      </c>
      <c r="D593" s="1">
        <v>44232</v>
      </c>
      <c r="E593" s="4">
        <v>280</v>
      </c>
      <c r="F593">
        <v>564</v>
      </c>
    </row>
    <row r="594" spans="1:6" x14ac:dyDescent="0.25">
      <c r="A594" t="s">
        <v>33</v>
      </c>
      <c r="B594" t="s">
        <v>9</v>
      </c>
      <c r="C594" t="s">
        <v>17</v>
      </c>
      <c r="D594" s="1">
        <v>44232</v>
      </c>
      <c r="E594" s="4">
        <v>5509</v>
      </c>
      <c r="F594">
        <v>66</v>
      </c>
    </row>
    <row r="595" spans="1:6" x14ac:dyDescent="0.25">
      <c r="A595" t="s">
        <v>10</v>
      </c>
      <c r="B595" t="s">
        <v>16</v>
      </c>
      <c r="C595" t="s">
        <v>44</v>
      </c>
      <c r="D595" s="1">
        <v>44232</v>
      </c>
      <c r="E595" s="4">
        <v>9331</v>
      </c>
      <c r="F595">
        <v>374</v>
      </c>
    </row>
    <row r="596" spans="1:6" x14ac:dyDescent="0.25">
      <c r="A596" t="s">
        <v>49</v>
      </c>
      <c r="B596" t="s">
        <v>16</v>
      </c>
      <c r="C596" t="s">
        <v>12</v>
      </c>
      <c r="D596" s="1">
        <v>44232</v>
      </c>
      <c r="E596" s="4">
        <v>16520</v>
      </c>
      <c r="F596">
        <v>661</v>
      </c>
    </row>
    <row r="597" spans="1:6" x14ac:dyDescent="0.25">
      <c r="A597" t="s">
        <v>10</v>
      </c>
      <c r="B597" t="s">
        <v>9</v>
      </c>
      <c r="C597" t="s">
        <v>38</v>
      </c>
      <c r="D597" s="1">
        <v>44232</v>
      </c>
      <c r="E597" s="4">
        <v>371</v>
      </c>
      <c r="F597">
        <v>13</v>
      </c>
    </row>
    <row r="598" spans="1:6" x14ac:dyDescent="0.25">
      <c r="A598" t="s">
        <v>10</v>
      </c>
      <c r="B598" t="s">
        <v>11</v>
      </c>
      <c r="C598" t="s">
        <v>19</v>
      </c>
      <c r="D598" s="1">
        <v>44232</v>
      </c>
      <c r="E598" s="4">
        <v>3353</v>
      </c>
      <c r="F598">
        <v>177</v>
      </c>
    </row>
    <row r="599" spans="1:6" x14ac:dyDescent="0.25">
      <c r="A599" t="s">
        <v>41</v>
      </c>
      <c r="B599" t="s">
        <v>21</v>
      </c>
      <c r="C599" t="s">
        <v>47</v>
      </c>
      <c r="D599" s="1">
        <v>44232</v>
      </c>
      <c r="E599" s="4">
        <v>9548</v>
      </c>
      <c r="F599">
        <v>597</v>
      </c>
    </row>
    <row r="600" spans="1:6" x14ac:dyDescent="0.25">
      <c r="A600" t="s">
        <v>53</v>
      </c>
      <c r="B600" t="s">
        <v>16</v>
      </c>
      <c r="C600" t="s">
        <v>31</v>
      </c>
      <c r="D600" s="1">
        <v>44232</v>
      </c>
      <c r="E600" s="4">
        <v>1407</v>
      </c>
      <c r="F600">
        <v>75</v>
      </c>
    </row>
    <row r="601" spans="1:6" x14ac:dyDescent="0.25">
      <c r="A601" t="s">
        <v>10</v>
      </c>
      <c r="B601" t="s">
        <v>6</v>
      </c>
      <c r="C601" t="s">
        <v>45</v>
      </c>
      <c r="D601" s="1">
        <v>44232</v>
      </c>
      <c r="E601" s="4">
        <v>10780</v>
      </c>
      <c r="F601">
        <v>469</v>
      </c>
    </row>
    <row r="602" spans="1:6" x14ac:dyDescent="0.25">
      <c r="A602" t="s">
        <v>57</v>
      </c>
      <c r="B602" t="s">
        <v>6</v>
      </c>
      <c r="C602" t="s">
        <v>7</v>
      </c>
      <c r="D602" s="1">
        <v>44232</v>
      </c>
      <c r="E602" s="4">
        <v>7343</v>
      </c>
      <c r="F602">
        <v>272</v>
      </c>
    </row>
    <row r="603" spans="1:6" x14ac:dyDescent="0.25">
      <c r="A603" t="s">
        <v>46</v>
      </c>
      <c r="B603" t="s">
        <v>21</v>
      </c>
      <c r="C603" t="s">
        <v>12</v>
      </c>
      <c r="D603" s="1">
        <v>44235</v>
      </c>
      <c r="E603" s="4">
        <v>301</v>
      </c>
      <c r="F603">
        <v>305</v>
      </c>
    </row>
    <row r="604" spans="1:6" x14ac:dyDescent="0.25">
      <c r="A604" t="s">
        <v>15</v>
      </c>
      <c r="B604" t="s">
        <v>6</v>
      </c>
      <c r="C604" t="s">
        <v>26</v>
      </c>
      <c r="D604" s="1">
        <v>44235</v>
      </c>
      <c r="E604" s="4">
        <v>5068</v>
      </c>
      <c r="F604">
        <v>318</v>
      </c>
    </row>
    <row r="605" spans="1:6" x14ac:dyDescent="0.25">
      <c r="A605" t="s">
        <v>8</v>
      </c>
      <c r="B605" t="s">
        <v>21</v>
      </c>
      <c r="C605" t="s">
        <v>44</v>
      </c>
      <c r="D605" s="1">
        <v>44235</v>
      </c>
      <c r="E605" s="4">
        <v>2709</v>
      </c>
      <c r="F605">
        <v>39</v>
      </c>
    </row>
    <row r="606" spans="1:6" x14ac:dyDescent="0.25">
      <c r="A606" t="s">
        <v>39</v>
      </c>
      <c r="B606" t="s">
        <v>6</v>
      </c>
      <c r="C606" t="s">
        <v>26</v>
      </c>
      <c r="D606" s="1">
        <v>44235</v>
      </c>
      <c r="E606" s="4">
        <v>2737</v>
      </c>
      <c r="F606">
        <v>40</v>
      </c>
    </row>
    <row r="607" spans="1:6" x14ac:dyDescent="0.25">
      <c r="A607" t="s">
        <v>41</v>
      </c>
      <c r="B607" t="s">
        <v>11</v>
      </c>
      <c r="C607" t="s">
        <v>38</v>
      </c>
      <c r="D607" s="1">
        <v>44235</v>
      </c>
      <c r="E607" s="4">
        <v>4648</v>
      </c>
      <c r="F607">
        <v>104</v>
      </c>
    </row>
    <row r="608" spans="1:6" x14ac:dyDescent="0.25">
      <c r="A608" t="s">
        <v>20</v>
      </c>
      <c r="B608" t="s">
        <v>9</v>
      </c>
      <c r="C608" t="s">
        <v>36</v>
      </c>
      <c r="D608" s="1">
        <v>44235</v>
      </c>
      <c r="E608" s="4">
        <v>8764</v>
      </c>
      <c r="F608">
        <v>262</v>
      </c>
    </row>
    <row r="609" spans="1:6" x14ac:dyDescent="0.25">
      <c r="A609" t="s">
        <v>49</v>
      </c>
      <c r="B609" t="s">
        <v>16</v>
      </c>
      <c r="C609" t="s">
        <v>12</v>
      </c>
      <c r="D609" s="1">
        <v>44235</v>
      </c>
      <c r="E609" s="4">
        <v>5145</v>
      </c>
      <c r="F609">
        <v>376</v>
      </c>
    </row>
    <row r="610" spans="1:6" x14ac:dyDescent="0.25">
      <c r="A610" t="s">
        <v>15</v>
      </c>
      <c r="B610" t="s">
        <v>11</v>
      </c>
      <c r="C610" t="s">
        <v>47</v>
      </c>
      <c r="D610" s="1">
        <v>44235</v>
      </c>
      <c r="E610" s="4">
        <v>1918</v>
      </c>
      <c r="F610">
        <v>390</v>
      </c>
    </row>
    <row r="611" spans="1:6" x14ac:dyDescent="0.25">
      <c r="A611" t="s">
        <v>23</v>
      </c>
      <c r="B611" t="s">
        <v>27</v>
      </c>
      <c r="C611" t="s">
        <v>36</v>
      </c>
      <c r="D611" s="1">
        <v>44235</v>
      </c>
      <c r="E611" s="4">
        <v>4396</v>
      </c>
      <c r="F611">
        <v>674</v>
      </c>
    </row>
    <row r="612" spans="1:6" x14ac:dyDescent="0.25">
      <c r="A612" t="s">
        <v>33</v>
      </c>
      <c r="B612" t="s">
        <v>27</v>
      </c>
      <c r="C612" t="s">
        <v>42</v>
      </c>
      <c r="D612" s="1">
        <v>44235</v>
      </c>
      <c r="E612" s="4">
        <v>7420</v>
      </c>
      <c r="F612">
        <v>83</v>
      </c>
    </row>
    <row r="613" spans="1:6" x14ac:dyDescent="0.25">
      <c r="A613" t="s">
        <v>29</v>
      </c>
      <c r="B613" t="s">
        <v>21</v>
      </c>
      <c r="C613" t="s">
        <v>42</v>
      </c>
      <c r="D613" s="1">
        <v>44235</v>
      </c>
      <c r="E613" s="4">
        <v>5292</v>
      </c>
      <c r="F613">
        <v>500</v>
      </c>
    </row>
    <row r="614" spans="1:6" x14ac:dyDescent="0.25">
      <c r="A614" t="s">
        <v>10</v>
      </c>
      <c r="B614" t="s">
        <v>11</v>
      </c>
      <c r="C614" t="s">
        <v>28</v>
      </c>
      <c r="D614" s="1">
        <v>44235</v>
      </c>
      <c r="E614" s="4">
        <v>3787</v>
      </c>
      <c r="F614">
        <v>236</v>
      </c>
    </row>
    <row r="615" spans="1:6" x14ac:dyDescent="0.25">
      <c r="A615" t="s">
        <v>41</v>
      </c>
      <c r="B615" t="s">
        <v>6</v>
      </c>
      <c r="C615" t="s">
        <v>44</v>
      </c>
      <c r="D615" s="1">
        <v>44235</v>
      </c>
      <c r="E615" s="4">
        <v>581</v>
      </c>
      <c r="F615">
        <v>19</v>
      </c>
    </row>
    <row r="616" spans="1:6" x14ac:dyDescent="0.25">
      <c r="A616" t="s">
        <v>33</v>
      </c>
      <c r="B616" t="s">
        <v>9</v>
      </c>
      <c r="C616" t="s">
        <v>38</v>
      </c>
      <c r="D616" s="1">
        <v>44235</v>
      </c>
      <c r="E616" s="4">
        <v>4900</v>
      </c>
      <c r="F616">
        <v>154</v>
      </c>
    </row>
    <row r="617" spans="1:6" x14ac:dyDescent="0.25">
      <c r="A617" t="s">
        <v>57</v>
      </c>
      <c r="B617" t="s">
        <v>11</v>
      </c>
      <c r="C617" t="s">
        <v>44</v>
      </c>
      <c r="D617" s="1">
        <v>44235</v>
      </c>
      <c r="E617" s="4">
        <v>2639</v>
      </c>
      <c r="F617">
        <v>80</v>
      </c>
    </row>
    <row r="618" spans="1:6" x14ac:dyDescent="0.25">
      <c r="A618" t="s">
        <v>13</v>
      </c>
      <c r="B618" t="s">
        <v>6</v>
      </c>
      <c r="C618" t="s">
        <v>26</v>
      </c>
      <c r="D618" s="1">
        <v>44235</v>
      </c>
      <c r="E618" s="4">
        <v>7980</v>
      </c>
      <c r="F618">
        <v>980</v>
      </c>
    </row>
    <row r="619" spans="1:6" x14ac:dyDescent="0.25">
      <c r="A619" t="s">
        <v>15</v>
      </c>
      <c r="B619" t="s">
        <v>21</v>
      </c>
      <c r="C619" t="s">
        <v>36</v>
      </c>
      <c r="D619" s="1">
        <v>44235</v>
      </c>
      <c r="E619" s="4">
        <v>2695</v>
      </c>
      <c r="F619">
        <v>108</v>
      </c>
    </row>
    <row r="620" spans="1:6" x14ac:dyDescent="0.25">
      <c r="A620" t="s">
        <v>15</v>
      </c>
      <c r="B620" t="s">
        <v>16</v>
      </c>
      <c r="C620" t="s">
        <v>31</v>
      </c>
      <c r="D620" s="1">
        <v>44236</v>
      </c>
      <c r="E620" s="4">
        <v>686</v>
      </c>
      <c r="F620">
        <v>261</v>
      </c>
    </row>
    <row r="621" spans="1:6" x14ac:dyDescent="0.25">
      <c r="A621" t="s">
        <v>46</v>
      </c>
      <c r="B621" t="s">
        <v>16</v>
      </c>
      <c r="C621" t="s">
        <v>14</v>
      </c>
      <c r="D621" s="1">
        <v>44236</v>
      </c>
      <c r="E621" s="4">
        <v>10647</v>
      </c>
      <c r="F621">
        <v>185</v>
      </c>
    </row>
    <row r="622" spans="1:6" x14ac:dyDescent="0.25">
      <c r="A622" t="s">
        <v>20</v>
      </c>
      <c r="B622" t="s">
        <v>27</v>
      </c>
      <c r="C622" t="s">
        <v>43</v>
      </c>
      <c r="D622" s="1">
        <v>44236</v>
      </c>
      <c r="E622" s="4">
        <v>1890</v>
      </c>
      <c r="F622">
        <v>93</v>
      </c>
    </row>
    <row r="623" spans="1:6" x14ac:dyDescent="0.25">
      <c r="A623" t="s">
        <v>39</v>
      </c>
      <c r="B623" t="s">
        <v>16</v>
      </c>
      <c r="C623" t="s">
        <v>43</v>
      </c>
      <c r="D623" s="1">
        <v>44236</v>
      </c>
      <c r="E623" s="4">
        <v>1162</v>
      </c>
      <c r="F623">
        <v>38</v>
      </c>
    </row>
    <row r="624" spans="1:6" x14ac:dyDescent="0.25">
      <c r="A624" t="s">
        <v>33</v>
      </c>
      <c r="B624" t="s">
        <v>6</v>
      </c>
      <c r="C624" t="s">
        <v>24</v>
      </c>
      <c r="D624" s="1">
        <v>44236</v>
      </c>
      <c r="E624" s="4">
        <v>2296</v>
      </c>
      <c r="F624">
        <v>192</v>
      </c>
    </row>
    <row r="625" spans="1:6" x14ac:dyDescent="0.25">
      <c r="A625" t="s">
        <v>23</v>
      </c>
      <c r="B625" t="s">
        <v>16</v>
      </c>
      <c r="C625" t="s">
        <v>36</v>
      </c>
      <c r="D625" s="1">
        <v>44236</v>
      </c>
      <c r="E625" s="4">
        <v>15659</v>
      </c>
      <c r="F625">
        <v>490</v>
      </c>
    </row>
    <row r="626" spans="1:6" x14ac:dyDescent="0.25">
      <c r="A626" t="s">
        <v>20</v>
      </c>
      <c r="B626" t="s">
        <v>21</v>
      </c>
      <c r="C626" t="s">
        <v>36</v>
      </c>
      <c r="D626" s="1">
        <v>44236</v>
      </c>
      <c r="E626" s="4">
        <v>2100</v>
      </c>
      <c r="F626">
        <v>73</v>
      </c>
    </row>
    <row r="627" spans="1:6" x14ac:dyDescent="0.25">
      <c r="A627" t="s">
        <v>39</v>
      </c>
      <c r="B627" t="s">
        <v>11</v>
      </c>
      <c r="C627" t="s">
        <v>30</v>
      </c>
      <c r="D627" s="1">
        <v>44236</v>
      </c>
      <c r="E627" s="4">
        <v>2338</v>
      </c>
      <c r="F627">
        <v>213</v>
      </c>
    </row>
    <row r="628" spans="1:6" x14ac:dyDescent="0.25">
      <c r="A628" t="s">
        <v>25</v>
      </c>
      <c r="B628" t="s">
        <v>16</v>
      </c>
      <c r="C628" t="s">
        <v>44</v>
      </c>
      <c r="D628" s="1">
        <v>44237</v>
      </c>
      <c r="E628" s="4">
        <v>5194</v>
      </c>
      <c r="F628">
        <v>29</v>
      </c>
    </row>
    <row r="629" spans="1:6" x14ac:dyDescent="0.25">
      <c r="A629" t="s">
        <v>10</v>
      </c>
      <c r="B629" t="s">
        <v>9</v>
      </c>
      <c r="C629" t="s">
        <v>35</v>
      </c>
      <c r="D629" s="1">
        <v>44237</v>
      </c>
      <c r="E629" s="4">
        <v>4424</v>
      </c>
      <c r="F629">
        <v>320</v>
      </c>
    </row>
    <row r="630" spans="1:6" x14ac:dyDescent="0.25">
      <c r="A630" t="s">
        <v>25</v>
      </c>
      <c r="B630" t="s">
        <v>9</v>
      </c>
      <c r="C630" t="s">
        <v>36</v>
      </c>
      <c r="D630" s="1">
        <v>44237</v>
      </c>
      <c r="E630" s="4">
        <v>2303</v>
      </c>
      <c r="F630">
        <v>260</v>
      </c>
    </row>
    <row r="631" spans="1:6" x14ac:dyDescent="0.25">
      <c r="A631" t="s">
        <v>40</v>
      </c>
      <c r="B631" t="s">
        <v>27</v>
      </c>
      <c r="C631" t="s">
        <v>22</v>
      </c>
      <c r="D631" s="1">
        <v>44237</v>
      </c>
      <c r="E631" s="4">
        <v>1876</v>
      </c>
      <c r="F631">
        <v>12</v>
      </c>
    </row>
    <row r="632" spans="1:6" x14ac:dyDescent="0.25">
      <c r="A632" t="s">
        <v>23</v>
      </c>
      <c r="B632" t="s">
        <v>21</v>
      </c>
      <c r="C632" t="s">
        <v>43</v>
      </c>
      <c r="D632" s="1">
        <v>44237</v>
      </c>
      <c r="E632" s="4">
        <v>294</v>
      </c>
      <c r="F632">
        <v>700</v>
      </c>
    </row>
    <row r="633" spans="1:6" x14ac:dyDescent="0.25">
      <c r="A633" t="s">
        <v>49</v>
      </c>
      <c r="B633" t="s">
        <v>21</v>
      </c>
      <c r="C633" t="s">
        <v>19</v>
      </c>
      <c r="D633" s="1">
        <v>44237</v>
      </c>
      <c r="E633" s="4">
        <v>756</v>
      </c>
      <c r="F633">
        <v>121</v>
      </c>
    </row>
    <row r="634" spans="1:6" x14ac:dyDescent="0.25">
      <c r="A634" t="s">
        <v>13</v>
      </c>
      <c r="B634" t="s">
        <v>9</v>
      </c>
      <c r="C634" t="s">
        <v>22</v>
      </c>
      <c r="D634" s="1">
        <v>44237</v>
      </c>
      <c r="E634" s="4">
        <v>2359</v>
      </c>
      <c r="F634">
        <v>105</v>
      </c>
    </row>
    <row r="635" spans="1:6" x14ac:dyDescent="0.25">
      <c r="A635" t="s">
        <v>15</v>
      </c>
      <c r="B635" t="s">
        <v>6</v>
      </c>
      <c r="C635" t="s">
        <v>28</v>
      </c>
      <c r="D635" s="1">
        <v>44237</v>
      </c>
      <c r="E635" s="4">
        <v>511</v>
      </c>
      <c r="F635">
        <v>407</v>
      </c>
    </row>
    <row r="636" spans="1:6" x14ac:dyDescent="0.25">
      <c r="A636" t="s">
        <v>8</v>
      </c>
      <c r="B636" t="s">
        <v>21</v>
      </c>
      <c r="C636" t="s">
        <v>45</v>
      </c>
      <c r="D636" s="1">
        <v>44237</v>
      </c>
      <c r="E636" s="4">
        <v>9051</v>
      </c>
      <c r="F636">
        <v>683</v>
      </c>
    </row>
    <row r="637" spans="1:6" x14ac:dyDescent="0.25">
      <c r="A637" t="s">
        <v>23</v>
      </c>
      <c r="B637" t="s">
        <v>16</v>
      </c>
      <c r="C637" t="s">
        <v>45</v>
      </c>
      <c r="D637" s="1">
        <v>44237</v>
      </c>
      <c r="E637" s="4">
        <v>1540</v>
      </c>
      <c r="F637">
        <v>101</v>
      </c>
    </row>
    <row r="638" spans="1:6" x14ac:dyDescent="0.25">
      <c r="A638" t="s">
        <v>34</v>
      </c>
      <c r="B638" t="s">
        <v>6</v>
      </c>
      <c r="C638" t="s">
        <v>36</v>
      </c>
      <c r="D638" s="1">
        <v>44237</v>
      </c>
      <c r="E638" s="4">
        <v>3738</v>
      </c>
      <c r="F638">
        <v>145</v>
      </c>
    </row>
    <row r="639" spans="1:6" x14ac:dyDescent="0.25">
      <c r="A639" t="s">
        <v>8</v>
      </c>
      <c r="B639" t="s">
        <v>6</v>
      </c>
      <c r="C639" t="s">
        <v>19</v>
      </c>
      <c r="D639" s="1">
        <v>44237</v>
      </c>
      <c r="E639" s="4">
        <v>1232</v>
      </c>
      <c r="F639">
        <v>119</v>
      </c>
    </row>
    <row r="640" spans="1:6" x14ac:dyDescent="0.25">
      <c r="A640" t="s">
        <v>20</v>
      </c>
      <c r="B640" t="s">
        <v>21</v>
      </c>
      <c r="C640" t="s">
        <v>31</v>
      </c>
      <c r="D640" s="1">
        <v>44237</v>
      </c>
      <c r="E640" s="4">
        <v>462</v>
      </c>
      <c r="F640">
        <v>145</v>
      </c>
    </row>
    <row r="641" spans="1:6" x14ac:dyDescent="0.25">
      <c r="A641" t="s">
        <v>15</v>
      </c>
      <c r="B641" t="s">
        <v>6</v>
      </c>
      <c r="C641" t="s">
        <v>12</v>
      </c>
      <c r="D641" s="1">
        <v>44237</v>
      </c>
      <c r="E641" s="4">
        <v>5229</v>
      </c>
      <c r="F641">
        <v>393</v>
      </c>
    </row>
    <row r="642" spans="1:6" x14ac:dyDescent="0.25">
      <c r="A642" t="s">
        <v>13</v>
      </c>
      <c r="B642" t="s">
        <v>6</v>
      </c>
      <c r="C642" t="s">
        <v>35</v>
      </c>
      <c r="D642" s="1">
        <v>44237</v>
      </c>
      <c r="E642" s="4">
        <v>1841</v>
      </c>
      <c r="F642">
        <v>344</v>
      </c>
    </row>
    <row r="643" spans="1:6" x14ac:dyDescent="0.25">
      <c r="A643" t="s">
        <v>41</v>
      </c>
      <c r="B643" t="s">
        <v>9</v>
      </c>
      <c r="C643" t="s">
        <v>47</v>
      </c>
      <c r="D643" s="1">
        <v>44237</v>
      </c>
      <c r="E643" s="4">
        <v>8456</v>
      </c>
      <c r="F643">
        <v>910</v>
      </c>
    </row>
    <row r="644" spans="1:6" x14ac:dyDescent="0.25">
      <c r="A644" t="s">
        <v>29</v>
      </c>
      <c r="B644" t="s">
        <v>9</v>
      </c>
      <c r="C644" t="s">
        <v>30</v>
      </c>
      <c r="D644" s="1">
        <v>44237</v>
      </c>
      <c r="E644" s="4">
        <v>1631</v>
      </c>
      <c r="F644">
        <v>140</v>
      </c>
    </row>
    <row r="645" spans="1:6" x14ac:dyDescent="0.25">
      <c r="A645" t="s">
        <v>49</v>
      </c>
      <c r="B645" t="s">
        <v>16</v>
      </c>
      <c r="C645" t="s">
        <v>26</v>
      </c>
      <c r="D645" s="1">
        <v>44237</v>
      </c>
      <c r="E645" s="4">
        <v>2205</v>
      </c>
      <c r="F645">
        <v>265</v>
      </c>
    </row>
    <row r="646" spans="1:6" x14ac:dyDescent="0.25">
      <c r="A646" t="s">
        <v>29</v>
      </c>
      <c r="B646" t="s">
        <v>11</v>
      </c>
      <c r="C646" t="s">
        <v>38</v>
      </c>
      <c r="D646" s="1">
        <v>44237</v>
      </c>
      <c r="E646" s="4">
        <v>637</v>
      </c>
      <c r="F646">
        <v>219</v>
      </c>
    </row>
    <row r="647" spans="1:6" x14ac:dyDescent="0.25">
      <c r="A647" t="s">
        <v>40</v>
      </c>
      <c r="B647" t="s">
        <v>27</v>
      </c>
      <c r="C647" t="s">
        <v>36</v>
      </c>
      <c r="D647" s="1">
        <v>44237</v>
      </c>
      <c r="E647" s="4">
        <v>8925</v>
      </c>
      <c r="F647">
        <v>5</v>
      </c>
    </row>
    <row r="648" spans="1:6" x14ac:dyDescent="0.25">
      <c r="A648" t="s">
        <v>51</v>
      </c>
      <c r="B648" t="s">
        <v>9</v>
      </c>
      <c r="C648" t="s">
        <v>50</v>
      </c>
      <c r="D648" s="1">
        <v>44237</v>
      </c>
      <c r="E648" s="4">
        <v>511</v>
      </c>
      <c r="F648">
        <v>249</v>
      </c>
    </row>
    <row r="649" spans="1:6" x14ac:dyDescent="0.25">
      <c r="A649" t="s">
        <v>18</v>
      </c>
      <c r="B649" t="s">
        <v>6</v>
      </c>
      <c r="C649" t="s">
        <v>22</v>
      </c>
      <c r="D649" s="1">
        <v>44237</v>
      </c>
      <c r="E649" s="4">
        <v>1750</v>
      </c>
      <c r="F649">
        <v>196</v>
      </c>
    </row>
    <row r="650" spans="1:6" x14ac:dyDescent="0.25">
      <c r="A650" t="s">
        <v>25</v>
      </c>
      <c r="B650" t="s">
        <v>16</v>
      </c>
      <c r="C650" t="s">
        <v>42</v>
      </c>
      <c r="D650" s="1">
        <v>44237</v>
      </c>
      <c r="E650" s="4">
        <v>4571</v>
      </c>
      <c r="F650">
        <v>31</v>
      </c>
    </row>
    <row r="651" spans="1:6" x14ac:dyDescent="0.25">
      <c r="A651" t="s">
        <v>40</v>
      </c>
      <c r="B651" t="s">
        <v>16</v>
      </c>
      <c r="C651" t="s">
        <v>38</v>
      </c>
      <c r="D651" s="1">
        <v>44237</v>
      </c>
      <c r="E651" s="4">
        <v>4536</v>
      </c>
      <c r="F651">
        <v>60</v>
      </c>
    </row>
    <row r="652" spans="1:6" x14ac:dyDescent="0.25">
      <c r="A652" t="s">
        <v>37</v>
      </c>
      <c r="B652" t="s">
        <v>11</v>
      </c>
      <c r="C652" t="s">
        <v>50</v>
      </c>
      <c r="D652" s="1">
        <v>44237</v>
      </c>
      <c r="E652" s="4">
        <v>8078</v>
      </c>
      <c r="F652">
        <v>248</v>
      </c>
    </row>
    <row r="653" spans="1:6" x14ac:dyDescent="0.25">
      <c r="A653" t="s">
        <v>37</v>
      </c>
      <c r="B653" t="s">
        <v>11</v>
      </c>
      <c r="C653" t="s">
        <v>48</v>
      </c>
      <c r="D653" s="1">
        <v>44237</v>
      </c>
      <c r="E653" s="4">
        <v>6097</v>
      </c>
      <c r="F653">
        <v>84</v>
      </c>
    </row>
    <row r="654" spans="1:6" x14ac:dyDescent="0.25">
      <c r="A654" t="s">
        <v>29</v>
      </c>
      <c r="B654" t="s">
        <v>9</v>
      </c>
      <c r="C654" t="s">
        <v>26</v>
      </c>
      <c r="D654" s="1">
        <v>44237</v>
      </c>
      <c r="E654" s="4">
        <v>1743</v>
      </c>
      <c r="F654">
        <v>452</v>
      </c>
    </row>
    <row r="655" spans="1:6" x14ac:dyDescent="0.25">
      <c r="A655" t="s">
        <v>51</v>
      </c>
      <c r="B655" t="s">
        <v>27</v>
      </c>
      <c r="C655" t="s">
        <v>45</v>
      </c>
      <c r="D655" s="1">
        <v>44237</v>
      </c>
      <c r="E655" s="4">
        <v>1575</v>
      </c>
      <c r="F655">
        <v>145</v>
      </c>
    </row>
    <row r="656" spans="1:6" x14ac:dyDescent="0.25">
      <c r="A656" t="s">
        <v>49</v>
      </c>
      <c r="B656" t="s">
        <v>11</v>
      </c>
      <c r="C656" t="s">
        <v>17</v>
      </c>
      <c r="D656" s="1">
        <v>44237</v>
      </c>
      <c r="E656" s="4">
        <v>4151</v>
      </c>
      <c r="F656">
        <v>35</v>
      </c>
    </row>
    <row r="657" spans="1:6" x14ac:dyDescent="0.25">
      <c r="A657" t="s">
        <v>51</v>
      </c>
      <c r="B657" t="s">
        <v>27</v>
      </c>
      <c r="C657" t="s">
        <v>30</v>
      </c>
      <c r="D657" s="1">
        <v>44237</v>
      </c>
      <c r="E657" s="4">
        <v>2016</v>
      </c>
      <c r="F657">
        <v>685</v>
      </c>
    </row>
    <row r="658" spans="1:6" x14ac:dyDescent="0.25">
      <c r="A658" t="s">
        <v>33</v>
      </c>
      <c r="B658" t="s">
        <v>16</v>
      </c>
      <c r="C658" t="s">
        <v>17</v>
      </c>
      <c r="D658" s="1">
        <v>44237</v>
      </c>
      <c r="E658" s="4">
        <v>1540</v>
      </c>
      <c r="F658">
        <v>212</v>
      </c>
    </row>
    <row r="659" spans="1:6" x14ac:dyDescent="0.25">
      <c r="A659" t="s">
        <v>5</v>
      </c>
      <c r="B659" t="s">
        <v>16</v>
      </c>
      <c r="C659" t="s">
        <v>24</v>
      </c>
      <c r="D659" s="1">
        <v>44237</v>
      </c>
      <c r="E659" s="4">
        <v>5404</v>
      </c>
      <c r="F659">
        <v>250</v>
      </c>
    </row>
    <row r="660" spans="1:6" x14ac:dyDescent="0.25">
      <c r="A660" t="s">
        <v>13</v>
      </c>
      <c r="B660" t="s">
        <v>9</v>
      </c>
      <c r="C660" t="s">
        <v>35</v>
      </c>
      <c r="D660" s="1">
        <v>44237</v>
      </c>
      <c r="E660" s="4">
        <v>5453</v>
      </c>
      <c r="F660">
        <v>38</v>
      </c>
    </row>
    <row r="661" spans="1:6" x14ac:dyDescent="0.25">
      <c r="A661" t="s">
        <v>37</v>
      </c>
      <c r="B661" t="s">
        <v>9</v>
      </c>
      <c r="C661" t="s">
        <v>22</v>
      </c>
      <c r="D661" s="1">
        <v>44237</v>
      </c>
      <c r="E661" s="4">
        <v>287</v>
      </c>
      <c r="F661">
        <v>67</v>
      </c>
    </row>
    <row r="662" spans="1:6" x14ac:dyDescent="0.25">
      <c r="A662" t="s">
        <v>13</v>
      </c>
      <c r="B662" t="s">
        <v>27</v>
      </c>
      <c r="C662" t="s">
        <v>35</v>
      </c>
      <c r="D662" s="1">
        <v>44237</v>
      </c>
      <c r="E662" s="4">
        <v>15211</v>
      </c>
      <c r="F662">
        <v>333</v>
      </c>
    </row>
    <row r="663" spans="1:6" x14ac:dyDescent="0.25">
      <c r="A663" t="s">
        <v>33</v>
      </c>
      <c r="B663" t="s">
        <v>6</v>
      </c>
      <c r="C663" t="s">
        <v>52</v>
      </c>
      <c r="D663" s="1">
        <v>44237</v>
      </c>
      <c r="E663" s="4">
        <v>4025</v>
      </c>
      <c r="F663">
        <v>510</v>
      </c>
    </row>
    <row r="664" spans="1:6" x14ac:dyDescent="0.25">
      <c r="A664" t="s">
        <v>46</v>
      </c>
      <c r="B664" t="s">
        <v>27</v>
      </c>
      <c r="C664" t="s">
        <v>43</v>
      </c>
      <c r="D664" s="1">
        <v>44237</v>
      </c>
      <c r="E664" s="4">
        <v>4949</v>
      </c>
      <c r="F664">
        <v>330</v>
      </c>
    </row>
    <row r="665" spans="1:6" x14ac:dyDescent="0.25">
      <c r="A665" t="s">
        <v>34</v>
      </c>
      <c r="B665" t="s">
        <v>9</v>
      </c>
      <c r="C665" t="s">
        <v>14</v>
      </c>
      <c r="D665" s="1">
        <v>44237</v>
      </c>
      <c r="E665" s="4">
        <v>18305</v>
      </c>
      <c r="F665">
        <v>591</v>
      </c>
    </row>
    <row r="666" spans="1:6" x14ac:dyDescent="0.25">
      <c r="A666" t="s">
        <v>8</v>
      </c>
      <c r="B666" t="s">
        <v>6</v>
      </c>
      <c r="C666" t="s">
        <v>52</v>
      </c>
      <c r="D666" s="1">
        <v>44237</v>
      </c>
      <c r="E666" s="4">
        <v>8225</v>
      </c>
      <c r="F666">
        <v>284</v>
      </c>
    </row>
    <row r="667" spans="1:6" x14ac:dyDescent="0.25">
      <c r="A667" t="s">
        <v>29</v>
      </c>
      <c r="B667" t="s">
        <v>11</v>
      </c>
      <c r="C667" t="s">
        <v>19</v>
      </c>
      <c r="D667" s="1">
        <v>44237</v>
      </c>
      <c r="E667" s="4">
        <v>3990</v>
      </c>
      <c r="F667">
        <v>250</v>
      </c>
    </row>
    <row r="668" spans="1:6" x14ac:dyDescent="0.25">
      <c r="A668" t="s">
        <v>25</v>
      </c>
      <c r="B668" t="s">
        <v>21</v>
      </c>
      <c r="C668" t="s">
        <v>28</v>
      </c>
      <c r="D668" s="1">
        <v>44237</v>
      </c>
      <c r="E668" s="4">
        <v>252</v>
      </c>
      <c r="F668">
        <v>20</v>
      </c>
    </row>
    <row r="669" spans="1:6" x14ac:dyDescent="0.25">
      <c r="A669" t="s">
        <v>20</v>
      </c>
      <c r="B669" t="s">
        <v>27</v>
      </c>
      <c r="C669" t="s">
        <v>44</v>
      </c>
      <c r="D669" s="1">
        <v>44237</v>
      </c>
      <c r="E669" s="4">
        <v>1295</v>
      </c>
      <c r="F669">
        <v>48</v>
      </c>
    </row>
    <row r="670" spans="1:6" x14ac:dyDescent="0.25">
      <c r="A670" t="s">
        <v>13</v>
      </c>
      <c r="B670" t="s">
        <v>21</v>
      </c>
      <c r="C670" t="s">
        <v>45</v>
      </c>
      <c r="D670" s="1">
        <v>44237</v>
      </c>
      <c r="E670" s="4">
        <v>9835</v>
      </c>
      <c r="F670">
        <v>518</v>
      </c>
    </row>
    <row r="671" spans="1:6" x14ac:dyDescent="0.25">
      <c r="A671" t="s">
        <v>10</v>
      </c>
      <c r="B671" t="s">
        <v>11</v>
      </c>
      <c r="C671" t="s">
        <v>44</v>
      </c>
      <c r="D671" s="1">
        <v>44237</v>
      </c>
      <c r="E671" s="4">
        <v>497</v>
      </c>
      <c r="F671">
        <v>21</v>
      </c>
    </row>
    <row r="672" spans="1:6" x14ac:dyDescent="0.25">
      <c r="A672" t="s">
        <v>5</v>
      </c>
      <c r="B672" t="s">
        <v>27</v>
      </c>
      <c r="C672" t="s">
        <v>43</v>
      </c>
      <c r="D672" s="1">
        <v>44237</v>
      </c>
      <c r="E672" s="4">
        <v>10486</v>
      </c>
      <c r="F672">
        <v>656</v>
      </c>
    </row>
    <row r="673" spans="1:6" x14ac:dyDescent="0.25">
      <c r="A673" t="s">
        <v>10</v>
      </c>
      <c r="B673" t="s">
        <v>21</v>
      </c>
      <c r="C673" t="s">
        <v>43</v>
      </c>
      <c r="D673" s="1">
        <v>44237</v>
      </c>
      <c r="E673" s="4">
        <v>917</v>
      </c>
      <c r="F673">
        <v>92</v>
      </c>
    </row>
    <row r="674" spans="1:6" x14ac:dyDescent="0.25">
      <c r="A674" t="s">
        <v>51</v>
      </c>
      <c r="B674" t="s">
        <v>27</v>
      </c>
      <c r="C674" t="s">
        <v>30</v>
      </c>
      <c r="D674" s="1">
        <v>44237</v>
      </c>
      <c r="E674" s="4">
        <v>7308</v>
      </c>
      <c r="F674">
        <v>665</v>
      </c>
    </row>
    <row r="675" spans="1:6" x14ac:dyDescent="0.25">
      <c r="A675" t="s">
        <v>55</v>
      </c>
      <c r="B675" t="s">
        <v>21</v>
      </c>
      <c r="C675" t="s">
        <v>19</v>
      </c>
      <c r="D675" s="1">
        <v>44237</v>
      </c>
      <c r="E675" s="4">
        <v>6517</v>
      </c>
      <c r="F675">
        <v>311</v>
      </c>
    </row>
    <row r="676" spans="1:6" x14ac:dyDescent="0.25">
      <c r="A676" t="s">
        <v>53</v>
      </c>
      <c r="B676" t="s">
        <v>11</v>
      </c>
      <c r="C676" t="s">
        <v>36</v>
      </c>
      <c r="D676" s="1">
        <v>44237</v>
      </c>
      <c r="E676" s="4">
        <v>2821</v>
      </c>
      <c r="F676">
        <v>89</v>
      </c>
    </row>
    <row r="677" spans="1:6" x14ac:dyDescent="0.25">
      <c r="A677" t="s">
        <v>37</v>
      </c>
      <c r="B677" t="s">
        <v>21</v>
      </c>
      <c r="C677" t="s">
        <v>24</v>
      </c>
      <c r="D677" s="1">
        <v>44238</v>
      </c>
      <c r="E677" s="4">
        <v>3213</v>
      </c>
      <c r="F677">
        <v>324</v>
      </c>
    </row>
    <row r="678" spans="1:6" x14ac:dyDescent="0.25">
      <c r="A678" t="s">
        <v>8</v>
      </c>
      <c r="B678" t="s">
        <v>9</v>
      </c>
      <c r="C678" t="s">
        <v>44</v>
      </c>
      <c r="D678" s="1">
        <v>44238</v>
      </c>
      <c r="E678" s="4">
        <v>2912</v>
      </c>
      <c r="F678">
        <v>413</v>
      </c>
    </row>
    <row r="679" spans="1:6" x14ac:dyDescent="0.25">
      <c r="A679" t="s">
        <v>18</v>
      </c>
      <c r="B679" t="s">
        <v>9</v>
      </c>
      <c r="C679" t="s">
        <v>14</v>
      </c>
      <c r="D679" s="1">
        <v>44238</v>
      </c>
      <c r="E679" s="4">
        <v>3549</v>
      </c>
      <c r="F679">
        <v>165</v>
      </c>
    </row>
    <row r="680" spans="1:6" x14ac:dyDescent="0.25">
      <c r="A680" t="s">
        <v>10</v>
      </c>
      <c r="B680" t="s">
        <v>6</v>
      </c>
      <c r="C680" t="s">
        <v>31</v>
      </c>
      <c r="D680" s="1">
        <v>44238</v>
      </c>
      <c r="E680" s="4">
        <v>7371</v>
      </c>
      <c r="F680">
        <v>304</v>
      </c>
    </row>
    <row r="681" spans="1:6" x14ac:dyDescent="0.25">
      <c r="A681" t="s">
        <v>23</v>
      </c>
      <c r="B681" t="s">
        <v>21</v>
      </c>
      <c r="C681" t="s">
        <v>19</v>
      </c>
      <c r="D681" s="1">
        <v>44238</v>
      </c>
      <c r="E681" s="4">
        <v>2541</v>
      </c>
      <c r="F681">
        <v>358</v>
      </c>
    </row>
    <row r="682" spans="1:6" x14ac:dyDescent="0.25">
      <c r="A682" t="s">
        <v>33</v>
      </c>
      <c r="B682" t="s">
        <v>6</v>
      </c>
      <c r="C682" t="s">
        <v>14</v>
      </c>
      <c r="D682" s="1">
        <v>44238</v>
      </c>
      <c r="E682" s="4">
        <v>3416</v>
      </c>
      <c r="F682">
        <v>34</v>
      </c>
    </row>
    <row r="683" spans="1:6" x14ac:dyDescent="0.25">
      <c r="A683" t="s">
        <v>40</v>
      </c>
      <c r="B683" t="s">
        <v>21</v>
      </c>
      <c r="C683" t="s">
        <v>38</v>
      </c>
      <c r="D683" s="1">
        <v>44238</v>
      </c>
      <c r="E683" s="4">
        <v>6657</v>
      </c>
      <c r="F683">
        <v>318</v>
      </c>
    </row>
    <row r="684" spans="1:6" x14ac:dyDescent="0.25">
      <c r="A684" t="s">
        <v>49</v>
      </c>
      <c r="B684" t="s">
        <v>21</v>
      </c>
      <c r="C684" t="s">
        <v>22</v>
      </c>
      <c r="D684" s="1">
        <v>44238</v>
      </c>
      <c r="E684" s="4">
        <v>7476</v>
      </c>
      <c r="F684">
        <v>840</v>
      </c>
    </row>
    <row r="685" spans="1:6" x14ac:dyDescent="0.25">
      <c r="A685" t="s">
        <v>20</v>
      </c>
      <c r="B685" t="s">
        <v>9</v>
      </c>
      <c r="C685" t="s">
        <v>17</v>
      </c>
      <c r="D685" s="1">
        <v>44238</v>
      </c>
      <c r="E685" s="4">
        <v>1876</v>
      </c>
      <c r="F685">
        <v>392</v>
      </c>
    </row>
    <row r="686" spans="1:6" x14ac:dyDescent="0.25">
      <c r="A686" t="s">
        <v>25</v>
      </c>
      <c r="B686" t="s">
        <v>11</v>
      </c>
      <c r="C686" t="s">
        <v>31</v>
      </c>
      <c r="D686" s="1">
        <v>44238</v>
      </c>
      <c r="E686" s="4">
        <v>532</v>
      </c>
      <c r="F686">
        <v>310</v>
      </c>
    </row>
    <row r="687" spans="1:6" x14ac:dyDescent="0.25">
      <c r="A687" t="s">
        <v>13</v>
      </c>
      <c r="B687" t="s">
        <v>11</v>
      </c>
      <c r="C687" t="s">
        <v>31</v>
      </c>
      <c r="D687" s="1">
        <v>44238</v>
      </c>
      <c r="E687" s="4">
        <v>1960</v>
      </c>
      <c r="F687">
        <v>504</v>
      </c>
    </row>
    <row r="688" spans="1:6" x14ac:dyDescent="0.25">
      <c r="A688" t="s">
        <v>39</v>
      </c>
      <c r="B688" t="s">
        <v>9</v>
      </c>
      <c r="C688" t="s">
        <v>31</v>
      </c>
      <c r="D688" s="1">
        <v>44238</v>
      </c>
      <c r="E688" s="4">
        <v>630</v>
      </c>
      <c r="F688">
        <v>220</v>
      </c>
    </row>
    <row r="689" spans="1:6" x14ac:dyDescent="0.25">
      <c r="A689" t="s">
        <v>13</v>
      </c>
      <c r="B689" t="s">
        <v>21</v>
      </c>
      <c r="C689" t="s">
        <v>44</v>
      </c>
      <c r="D689" s="1">
        <v>44238</v>
      </c>
      <c r="E689" s="4">
        <v>10962</v>
      </c>
      <c r="F689">
        <v>247</v>
      </c>
    </row>
    <row r="690" spans="1:6" x14ac:dyDescent="0.25">
      <c r="A690" t="s">
        <v>13</v>
      </c>
      <c r="B690" t="s">
        <v>21</v>
      </c>
      <c r="C690" t="s">
        <v>38</v>
      </c>
      <c r="D690" s="1">
        <v>44238</v>
      </c>
      <c r="E690" s="4">
        <v>6797</v>
      </c>
      <c r="F690">
        <v>60</v>
      </c>
    </row>
    <row r="691" spans="1:6" x14ac:dyDescent="0.25">
      <c r="A691" t="s">
        <v>23</v>
      </c>
      <c r="B691" t="s">
        <v>11</v>
      </c>
      <c r="C691" t="s">
        <v>42</v>
      </c>
      <c r="D691" s="1">
        <v>44238</v>
      </c>
      <c r="E691" s="4">
        <v>4102</v>
      </c>
      <c r="F691">
        <v>770</v>
      </c>
    </row>
    <row r="692" spans="1:6" x14ac:dyDescent="0.25">
      <c r="A692" t="s">
        <v>10</v>
      </c>
      <c r="B692" t="s">
        <v>21</v>
      </c>
      <c r="C692" t="s">
        <v>12</v>
      </c>
      <c r="D692" s="1">
        <v>44238</v>
      </c>
      <c r="E692" s="4">
        <v>6797</v>
      </c>
      <c r="F692">
        <v>338</v>
      </c>
    </row>
    <row r="693" spans="1:6" x14ac:dyDescent="0.25">
      <c r="A693" t="s">
        <v>49</v>
      </c>
      <c r="B693" t="s">
        <v>16</v>
      </c>
      <c r="C693" t="s">
        <v>48</v>
      </c>
      <c r="D693" s="1">
        <v>44238</v>
      </c>
      <c r="E693" s="4">
        <v>14483</v>
      </c>
      <c r="F693">
        <v>129</v>
      </c>
    </row>
    <row r="694" spans="1:6" x14ac:dyDescent="0.25">
      <c r="A694" t="s">
        <v>32</v>
      </c>
      <c r="B694" t="s">
        <v>21</v>
      </c>
      <c r="C694" t="s">
        <v>7</v>
      </c>
      <c r="D694" s="1">
        <v>44238</v>
      </c>
      <c r="E694" s="4">
        <v>2611</v>
      </c>
      <c r="F694">
        <v>419</v>
      </c>
    </row>
    <row r="695" spans="1:6" x14ac:dyDescent="0.25">
      <c r="A695" t="s">
        <v>25</v>
      </c>
      <c r="B695" t="s">
        <v>6</v>
      </c>
      <c r="C695" t="s">
        <v>36</v>
      </c>
      <c r="D695" s="1">
        <v>44238</v>
      </c>
      <c r="E695" s="4">
        <v>3080</v>
      </c>
      <c r="F695">
        <v>170</v>
      </c>
    </row>
    <row r="696" spans="1:6" x14ac:dyDescent="0.25">
      <c r="A696" t="s">
        <v>8</v>
      </c>
      <c r="B696" t="s">
        <v>11</v>
      </c>
      <c r="C696" t="s">
        <v>38</v>
      </c>
      <c r="D696" s="1">
        <v>44238</v>
      </c>
      <c r="E696" s="4">
        <v>10157</v>
      </c>
      <c r="F696">
        <v>60</v>
      </c>
    </row>
    <row r="697" spans="1:6" x14ac:dyDescent="0.25">
      <c r="A697" t="s">
        <v>34</v>
      </c>
      <c r="B697" t="s">
        <v>11</v>
      </c>
      <c r="C697" t="s">
        <v>50</v>
      </c>
      <c r="D697" s="1">
        <v>44238</v>
      </c>
      <c r="E697" s="4">
        <v>3745</v>
      </c>
      <c r="F697">
        <v>136</v>
      </c>
    </row>
    <row r="698" spans="1:6" x14ac:dyDescent="0.25">
      <c r="A698" t="s">
        <v>40</v>
      </c>
      <c r="B698" t="s">
        <v>27</v>
      </c>
      <c r="C698" t="s">
        <v>43</v>
      </c>
      <c r="D698" s="1">
        <v>44238</v>
      </c>
      <c r="E698" s="4">
        <v>2898</v>
      </c>
      <c r="F698">
        <v>770</v>
      </c>
    </row>
    <row r="699" spans="1:6" x14ac:dyDescent="0.25">
      <c r="A699" t="s">
        <v>34</v>
      </c>
      <c r="B699" t="s">
        <v>16</v>
      </c>
      <c r="C699" t="s">
        <v>17</v>
      </c>
      <c r="D699" s="1">
        <v>44238</v>
      </c>
      <c r="E699" s="4">
        <v>2002</v>
      </c>
      <c r="F699">
        <v>478</v>
      </c>
    </row>
    <row r="700" spans="1:6" x14ac:dyDescent="0.25">
      <c r="A700" t="s">
        <v>34</v>
      </c>
      <c r="B700" t="s">
        <v>27</v>
      </c>
      <c r="C700" t="s">
        <v>43</v>
      </c>
      <c r="D700" s="1">
        <v>44238</v>
      </c>
      <c r="E700" s="4">
        <v>1638</v>
      </c>
      <c r="F700">
        <v>138</v>
      </c>
    </row>
    <row r="701" spans="1:6" x14ac:dyDescent="0.25">
      <c r="A701" t="s">
        <v>33</v>
      </c>
      <c r="B701" t="s">
        <v>27</v>
      </c>
      <c r="C701" t="s">
        <v>52</v>
      </c>
      <c r="D701" s="1">
        <v>44238</v>
      </c>
      <c r="E701" s="4">
        <v>1652</v>
      </c>
      <c r="F701">
        <v>291</v>
      </c>
    </row>
    <row r="702" spans="1:6" x14ac:dyDescent="0.25">
      <c r="A702" t="s">
        <v>41</v>
      </c>
      <c r="B702" t="s">
        <v>21</v>
      </c>
      <c r="C702" t="s">
        <v>35</v>
      </c>
      <c r="D702" s="1">
        <v>44238</v>
      </c>
      <c r="E702" s="4">
        <v>126</v>
      </c>
      <c r="F702">
        <v>510</v>
      </c>
    </row>
    <row r="703" spans="1:6" x14ac:dyDescent="0.25">
      <c r="A703" t="s">
        <v>46</v>
      </c>
      <c r="B703" t="s">
        <v>21</v>
      </c>
      <c r="C703" t="s">
        <v>36</v>
      </c>
      <c r="D703" s="1">
        <v>44238</v>
      </c>
      <c r="E703" s="4">
        <v>1288</v>
      </c>
      <c r="F703">
        <v>83</v>
      </c>
    </row>
    <row r="704" spans="1:6" x14ac:dyDescent="0.25">
      <c r="A704" t="s">
        <v>51</v>
      </c>
      <c r="B704" t="s">
        <v>16</v>
      </c>
      <c r="C704" t="s">
        <v>14</v>
      </c>
      <c r="D704" s="1">
        <v>44238</v>
      </c>
      <c r="E704" s="4">
        <v>903</v>
      </c>
      <c r="F704">
        <v>422</v>
      </c>
    </row>
    <row r="705" spans="1:6" x14ac:dyDescent="0.25">
      <c r="A705" t="s">
        <v>23</v>
      </c>
      <c r="B705" t="s">
        <v>16</v>
      </c>
      <c r="C705" t="s">
        <v>35</v>
      </c>
      <c r="D705" s="1">
        <v>44238</v>
      </c>
      <c r="E705" s="4">
        <v>7196</v>
      </c>
      <c r="F705">
        <v>22</v>
      </c>
    </row>
    <row r="706" spans="1:6" x14ac:dyDescent="0.25">
      <c r="A706" t="s">
        <v>32</v>
      </c>
      <c r="B706" t="s">
        <v>27</v>
      </c>
      <c r="C706" t="s">
        <v>7</v>
      </c>
      <c r="D706" s="1">
        <v>44238</v>
      </c>
      <c r="E706" s="4">
        <v>2429</v>
      </c>
      <c r="F706">
        <v>118</v>
      </c>
    </row>
    <row r="707" spans="1:6" x14ac:dyDescent="0.25">
      <c r="A707" t="s">
        <v>34</v>
      </c>
      <c r="B707" t="s">
        <v>9</v>
      </c>
      <c r="C707" t="s">
        <v>26</v>
      </c>
      <c r="D707" s="1">
        <v>44238</v>
      </c>
      <c r="E707" s="4">
        <v>5999</v>
      </c>
      <c r="F707">
        <v>50</v>
      </c>
    </row>
    <row r="708" spans="1:6" x14ac:dyDescent="0.25">
      <c r="A708" t="s">
        <v>29</v>
      </c>
      <c r="B708" t="s">
        <v>11</v>
      </c>
      <c r="C708" t="s">
        <v>48</v>
      </c>
      <c r="D708" s="1">
        <v>44238</v>
      </c>
      <c r="E708" s="4">
        <v>2254</v>
      </c>
      <c r="F708">
        <v>103</v>
      </c>
    </row>
    <row r="709" spans="1:6" x14ac:dyDescent="0.25">
      <c r="A709" t="s">
        <v>56</v>
      </c>
      <c r="B709" t="s">
        <v>27</v>
      </c>
      <c r="C709" t="s">
        <v>24</v>
      </c>
      <c r="D709" s="1">
        <v>44238</v>
      </c>
      <c r="E709" s="4">
        <v>11634</v>
      </c>
      <c r="F709">
        <v>700</v>
      </c>
    </row>
    <row r="710" spans="1:6" x14ac:dyDescent="0.25">
      <c r="A710" t="s">
        <v>18</v>
      </c>
      <c r="B710" t="s">
        <v>11</v>
      </c>
      <c r="C710" t="s">
        <v>28</v>
      </c>
      <c r="D710" s="1">
        <v>44238</v>
      </c>
      <c r="E710" s="4">
        <v>5390</v>
      </c>
      <c r="F710">
        <v>415</v>
      </c>
    </row>
    <row r="711" spans="1:6" x14ac:dyDescent="0.25">
      <c r="A711" t="s">
        <v>20</v>
      </c>
      <c r="B711" t="s">
        <v>16</v>
      </c>
      <c r="C711" t="s">
        <v>26</v>
      </c>
      <c r="D711" s="1">
        <v>44238</v>
      </c>
      <c r="E711" s="4">
        <v>9359</v>
      </c>
      <c r="F711">
        <v>1050</v>
      </c>
    </row>
    <row r="712" spans="1:6" x14ac:dyDescent="0.25">
      <c r="A712" t="s">
        <v>5</v>
      </c>
      <c r="B712" t="s">
        <v>11</v>
      </c>
      <c r="C712" t="s">
        <v>14</v>
      </c>
      <c r="D712" s="1">
        <v>44238</v>
      </c>
      <c r="E712" s="4">
        <v>9513</v>
      </c>
      <c r="F712">
        <v>433</v>
      </c>
    </row>
    <row r="713" spans="1:6" x14ac:dyDescent="0.25">
      <c r="A713" t="s">
        <v>54</v>
      </c>
      <c r="B713" t="s">
        <v>16</v>
      </c>
      <c r="C713" t="s">
        <v>14</v>
      </c>
      <c r="D713" s="1">
        <v>44238</v>
      </c>
      <c r="E713" s="4">
        <v>721</v>
      </c>
      <c r="F713">
        <v>28</v>
      </c>
    </row>
    <row r="714" spans="1:6" x14ac:dyDescent="0.25">
      <c r="A714" t="s">
        <v>18</v>
      </c>
      <c r="B714" t="s">
        <v>9</v>
      </c>
      <c r="C714" t="s">
        <v>35</v>
      </c>
      <c r="D714" s="1">
        <v>44238</v>
      </c>
      <c r="E714" s="4">
        <v>11879</v>
      </c>
      <c r="F714">
        <v>840</v>
      </c>
    </row>
    <row r="715" spans="1:6" x14ac:dyDescent="0.25">
      <c r="A715" t="s">
        <v>23</v>
      </c>
      <c r="B715" t="s">
        <v>27</v>
      </c>
      <c r="C715" t="s">
        <v>30</v>
      </c>
      <c r="D715" s="1">
        <v>44239</v>
      </c>
      <c r="E715" s="4">
        <v>2611</v>
      </c>
      <c r="F715">
        <v>114</v>
      </c>
    </row>
    <row r="716" spans="1:6" x14ac:dyDescent="0.25">
      <c r="A716" t="s">
        <v>49</v>
      </c>
      <c r="B716" t="s">
        <v>16</v>
      </c>
      <c r="C716" t="s">
        <v>43</v>
      </c>
      <c r="D716" s="1">
        <v>44239</v>
      </c>
      <c r="E716" s="4">
        <v>1239</v>
      </c>
      <c r="F716">
        <v>60</v>
      </c>
    </row>
    <row r="717" spans="1:6" x14ac:dyDescent="0.25">
      <c r="A717" t="s">
        <v>46</v>
      </c>
      <c r="B717" t="s">
        <v>27</v>
      </c>
      <c r="C717" t="s">
        <v>14</v>
      </c>
      <c r="D717" s="1">
        <v>44239</v>
      </c>
      <c r="E717" s="4">
        <v>742</v>
      </c>
      <c r="F717">
        <v>154</v>
      </c>
    </row>
    <row r="718" spans="1:6" x14ac:dyDescent="0.25">
      <c r="A718" t="s">
        <v>51</v>
      </c>
      <c r="B718" t="s">
        <v>27</v>
      </c>
      <c r="C718" t="s">
        <v>52</v>
      </c>
      <c r="D718" s="1">
        <v>44239</v>
      </c>
      <c r="E718" s="4">
        <v>12180</v>
      </c>
      <c r="F718">
        <v>162</v>
      </c>
    </row>
    <row r="719" spans="1:6" x14ac:dyDescent="0.25">
      <c r="A719" t="s">
        <v>39</v>
      </c>
      <c r="B719" t="s">
        <v>9</v>
      </c>
      <c r="C719" t="s">
        <v>43</v>
      </c>
      <c r="D719" s="1">
        <v>44239</v>
      </c>
      <c r="E719" s="4">
        <v>5551</v>
      </c>
      <c r="F719">
        <v>199</v>
      </c>
    </row>
    <row r="720" spans="1:6" x14ac:dyDescent="0.25">
      <c r="A720" t="s">
        <v>13</v>
      </c>
      <c r="B720" t="s">
        <v>9</v>
      </c>
      <c r="C720" t="s">
        <v>31</v>
      </c>
      <c r="D720" s="1">
        <v>44239</v>
      </c>
      <c r="E720" s="4">
        <v>4963</v>
      </c>
      <c r="F720">
        <v>208</v>
      </c>
    </row>
    <row r="721" spans="1:6" x14ac:dyDescent="0.25">
      <c r="A721" t="s">
        <v>29</v>
      </c>
      <c r="B721" t="s">
        <v>21</v>
      </c>
      <c r="C721" t="s">
        <v>35</v>
      </c>
      <c r="D721" s="1">
        <v>44239</v>
      </c>
      <c r="E721" s="4">
        <v>3913</v>
      </c>
      <c r="F721">
        <v>139</v>
      </c>
    </row>
    <row r="722" spans="1:6" x14ac:dyDescent="0.25">
      <c r="A722" t="s">
        <v>51</v>
      </c>
      <c r="B722" t="s">
        <v>6</v>
      </c>
      <c r="C722" t="s">
        <v>31</v>
      </c>
      <c r="D722" s="1">
        <v>44239</v>
      </c>
      <c r="E722" s="4">
        <v>546</v>
      </c>
      <c r="F722">
        <v>144</v>
      </c>
    </row>
    <row r="723" spans="1:6" x14ac:dyDescent="0.25">
      <c r="A723" t="s">
        <v>46</v>
      </c>
      <c r="B723" t="s">
        <v>16</v>
      </c>
      <c r="C723" t="s">
        <v>31</v>
      </c>
      <c r="D723" s="1">
        <v>44239</v>
      </c>
      <c r="E723" s="4">
        <v>5313</v>
      </c>
      <c r="F723">
        <v>215</v>
      </c>
    </row>
    <row r="724" spans="1:6" x14ac:dyDescent="0.25">
      <c r="A724" t="s">
        <v>40</v>
      </c>
      <c r="B724" t="s">
        <v>27</v>
      </c>
      <c r="C724" t="s">
        <v>52</v>
      </c>
      <c r="D724" s="1">
        <v>44239</v>
      </c>
      <c r="E724" s="4">
        <v>686</v>
      </c>
      <c r="F724">
        <v>109</v>
      </c>
    </row>
    <row r="725" spans="1:6" x14ac:dyDescent="0.25">
      <c r="A725" t="s">
        <v>37</v>
      </c>
      <c r="B725" t="s">
        <v>27</v>
      </c>
      <c r="C725" t="s">
        <v>26</v>
      </c>
      <c r="D725" s="1">
        <v>44239</v>
      </c>
      <c r="E725" s="4">
        <v>2415</v>
      </c>
      <c r="F725">
        <v>63</v>
      </c>
    </row>
    <row r="726" spans="1:6" x14ac:dyDescent="0.25">
      <c r="A726" t="s">
        <v>41</v>
      </c>
      <c r="B726" t="s">
        <v>6</v>
      </c>
      <c r="C726" t="s">
        <v>31</v>
      </c>
      <c r="D726" s="1">
        <v>44239</v>
      </c>
      <c r="E726" s="4">
        <v>2485</v>
      </c>
      <c r="F726">
        <v>497</v>
      </c>
    </row>
    <row r="727" spans="1:6" x14ac:dyDescent="0.25">
      <c r="A727" t="s">
        <v>25</v>
      </c>
      <c r="B727" t="s">
        <v>27</v>
      </c>
      <c r="C727" t="s">
        <v>17</v>
      </c>
      <c r="D727" s="1">
        <v>44239</v>
      </c>
      <c r="E727" s="4">
        <v>8673</v>
      </c>
      <c r="F727">
        <v>294</v>
      </c>
    </row>
    <row r="728" spans="1:6" x14ac:dyDescent="0.25">
      <c r="A728" t="s">
        <v>10</v>
      </c>
      <c r="B728" t="s">
        <v>9</v>
      </c>
      <c r="C728" t="s">
        <v>30</v>
      </c>
      <c r="D728" s="1">
        <v>44239</v>
      </c>
      <c r="E728" s="4">
        <v>1820</v>
      </c>
      <c r="F728">
        <v>292</v>
      </c>
    </row>
    <row r="729" spans="1:6" x14ac:dyDescent="0.25">
      <c r="A729" t="s">
        <v>13</v>
      </c>
      <c r="B729" t="s">
        <v>27</v>
      </c>
      <c r="C729" t="s">
        <v>48</v>
      </c>
      <c r="D729" s="1">
        <v>44239</v>
      </c>
      <c r="E729" s="4">
        <v>17794</v>
      </c>
      <c r="F729">
        <v>535</v>
      </c>
    </row>
    <row r="730" spans="1:6" x14ac:dyDescent="0.25">
      <c r="A730" t="s">
        <v>34</v>
      </c>
      <c r="B730" t="s">
        <v>11</v>
      </c>
      <c r="C730" t="s">
        <v>42</v>
      </c>
      <c r="D730" s="1">
        <v>44239</v>
      </c>
      <c r="E730" s="4">
        <v>1036</v>
      </c>
      <c r="F730">
        <v>495</v>
      </c>
    </row>
    <row r="731" spans="1:6" x14ac:dyDescent="0.25">
      <c r="A731" t="s">
        <v>29</v>
      </c>
      <c r="B731" t="s">
        <v>6</v>
      </c>
      <c r="C731" t="s">
        <v>45</v>
      </c>
      <c r="D731" s="1">
        <v>44239</v>
      </c>
      <c r="E731" s="4">
        <v>6069</v>
      </c>
      <c r="F731">
        <v>168</v>
      </c>
    </row>
    <row r="732" spans="1:6" x14ac:dyDescent="0.25">
      <c r="A732" t="s">
        <v>23</v>
      </c>
      <c r="B732" t="s">
        <v>6</v>
      </c>
      <c r="C732" t="s">
        <v>30</v>
      </c>
      <c r="D732" s="1">
        <v>44239</v>
      </c>
      <c r="E732" s="4">
        <v>2072</v>
      </c>
      <c r="F732">
        <v>127</v>
      </c>
    </row>
    <row r="733" spans="1:6" x14ac:dyDescent="0.25">
      <c r="A733" t="s">
        <v>51</v>
      </c>
      <c r="B733" t="s">
        <v>9</v>
      </c>
      <c r="C733" t="s">
        <v>43</v>
      </c>
      <c r="D733" s="1">
        <v>44239</v>
      </c>
      <c r="E733" s="4">
        <v>2037</v>
      </c>
      <c r="F733">
        <v>63</v>
      </c>
    </row>
    <row r="734" spans="1:6" x14ac:dyDescent="0.25">
      <c r="A734" t="s">
        <v>29</v>
      </c>
      <c r="B734" t="s">
        <v>9</v>
      </c>
      <c r="C734" t="s">
        <v>45</v>
      </c>
      <c r="D734" s="1">
        <v>44239</v>
      </c>
      <c r="E734" s="4">
        <v>1715</v>
      </c>
      <c r="F734">
        <v>212</v>
      </c>
    </row>
    <row r="735" spans="1:6" x14ac:dyDescent="0.25">
      <c r="A735" t="s">
        <v>13</v>
      </c>
      <c r="B735" t="s">
        <v>6</v>
      </c>
      <c r="C735" t="s">
        <v>26</v>
      </c>
      <c r="D735" s="1">
        <v>44239</v>
      </c>
      <c r="E735" s="4">
        <v>1442</v>
      </c>
      <c r="F735">
        <v>36</v>
      </c>
    </row>
    <row r="736" spans="1:6" x14ac:dyDescent="0.25">
      <c r="A736" t="s">
        <v>40</v>
      </c>
      <c r="B736" t="s">
        <v>21</v>
      </c>
      <c r="C736" t="s">
        <v>31</v>
      </c>
      <c r="D736" s="1">
        <v>44239</v>
      </c>
      <c r="E736" s="4">
        <v>882</v>
      </c>
      <c r="F736">
        <v>17</v>
      </c>
    </row>
    <row r="737" spans="1:6" x14ac:dyDescent="0.25">
      <c r="A737" t="s">
        <v>8</v>
      </c>
      <c r="B737" t="s">
        <v>9</v>
      </c>
      <c r="C737" t="s">
        <v>43</v>
      </c>
      <c r="D737" s="1">
        <v>44239</v>
      </c>
      <c r="E737" s="4">
        <v>1904</v>
      </c>
      <c r="F737">
        <v>337</v>
      </c>
    </row>
    <row r="738" spans="1:6" x14ac:dyDescent="0.25">
      <c r="A738" t="s">
        <v>10</v>
      </c>
      <c r="B738" t="s">
        <v>16</v>
      </c>
      <c r="C738" t="s">
        <v>48</v>
      </c>
      <c r="D738" s="1">
        <v>44239</v>
      </c>
      <c r="E738" s="4">
        <v>2177</v>
      </c>
      <c r="F738">
        <v>99</v>
      </c>
    </row>
    <row r="739" spans="1:6" x14ac:dyDescent="0.25">
      <c r="A739" t="s">
        <v>37</v>
      </c>
      <c r="B739" t="s">
        <v>16</v>
      </c>
      <c r="C739" t="s">
        <v>31</v>
      </c>
      <c r="D739" s="1">
        <v>44239</v>
      </c>
      <c r="E739" s="4">
        <v>2317</v>
      </c>
      <c r="F739">
        <v>73</v>
      </c>
    </row>
    <row r="740" spans="1:6" x14ac:dyDescent="0.25">
      <c r="A740" t="s">
        <v>34</v>
      </c>
      <c r="B740" t="s">
        <v>6</v>
      </c>
      <c r="C740" t="s">
        <v>22</v>
      </c>
      <c r="D740" s="1">
        <v>44239</v>
      </c>
      <c r="E740" s="4">
        <v>7945</v>
      </c>
      <c r="F740">
        <v>93</v>
      </c>
    </row>
    <row r="741" spans="1:6" x14ac:dyDescent="0.25">
      <c r="A741" t="s">
        <v>46</v>
      </c>
      <c r="B741" t="s">
        <v>21</v>
      </c>
      <c r="C741" t="s">
        <v>17</v>
      </c>
      <c r="D741" s="1">
        <v>44239</v>
      </c>
      <c r="E741" s="4">
        <v>8162</v>
      </c>
      <c r="F741">
        <v>409</v>
      </c>
    </row>
    <row r="742" spans="1:6" x14ac:dyDescent="0.25">
      <c r="A742" t="s">
        <v>25</v>
      </c>
      <c r="B742" t="s">
        <v>11</v>
      </c>
      <c r="C742" t="s">
        <v>35</v>
      </c>
      <c r="D742" s="1">
        <v>44239</v>
      </c>
      <c r="E742" s="4">
        <v>3472</v>
      </c>
      <c r="F742">
        <v>386</v>
      </c>
    </row>
    <row r="743" spans="1:6" x14ac:dyDescent="0.25">
      <c r="A743" t="s">
        <v>40</v>
      </c>
      <c r="B743" t="s">
        <v>11</v>
      </c>
      <c r="C743" t="s">
        <v>52</v>
      </c>
      <c r="D743" s="1">
        <v>44239</v>
      </c>
      <c r="E743" s="4">
        <v>4039</v>
      </c>
      <c r="F743">
        <v>156</v>
      </c>
    </row>
    <row r="744" spans="1:6" x14ac:dyDescent="0.25">
      <c r="A744" t="s">
        <v>25</v>
      </c>
      <c r="B744" t="s">
        <v>27</v>
      </c>
      <c r="C744" t="s">
        <v>42</v>
      </c>
      <c r="D744" s="1">
        <v>44242</v>
      </c>
      <c r="E744" s="4">
        <v>3514</v>
      </c>
      <c r="F744">
        <v>23</v>
      </c>
    </row>
    <row r="745" spans="1:6" x14ac:dyDescent="0.25">
      <c r="A745" t="s">
        <v>41</v>
      </c>
      <c r="B745" t="s">
        <v>27</v>
      </c>
      <c r="C745" t="s">
        <v>24</v>
      </c>
      <c r="D745" s="1">
        <v>44242</v>
      </c>
      <c r="E745" s="4">
        <v>1351</v>
      </c>
      <c r="F745">
        <v>405</v>
      </c>
    </row>
    <row r="746" spans="1:6" x14ac:dyDescent="0.25">
      <c r="A746" t="s">
        <v>8</v>
      </c>
      <c r="B746" t="s">
        <v>16</v>
      </c>
      <c r="C746" t="s">
        <v>28</v>
      </c>
      <c r="D746" s="1">
        <v>44242</v>
      </c>
      <c r="E746" s="4">
        <v>6937</v>
      </c>
      <c r="F746">
        <v>242</v>
      </c>
    </row>
    <row r="747" spans="1:6" x14ac:dyDescent="0.25">
      <c r="A747" t="s">
        <v>33</v>
      </c>
      <c r="B747" t="s">
        <v>21</v>
      </c>
      <c r="C747" t="s">
        <v>17</v>
      </c>
      <c r="D747" s="1">
        <v>44242</v>
      </c>
      <c r="E747" s="4">
        <v>4753</v>
      </c>
      <c r="F747">
        <v>189</v>
      </c>
    </row>
    <row r="748" spans="1:6" x14ac:dyDescent="0.25">
      <c r="A748" t="s">
        <v>37</v>
      </c>
      <c r="B748" t="s">
        <v>9</v>
      </c>
      <c r="C748" t="s">
        <v>43</v>
      </c>
      <c r="D748" s="1">
        <v>44242</v>
      </c>
      <c r="E748" s="4">
        <v>2051</v>
      </c>
      <c r="F748">
        <v>321</v>
      </c>
    </row>
    <row r="749" spans="1:6" x14ac:dyDescent="0.25">
      <c r="A749" t="s">
        <v>32</v>
      </c>
      <c r="B749" t="s">
        <v>11</v>
      </c>
      <c r="C749" t="s">
        <v>47</v>
      </c>
      <c r="D749" s="1">
        <v>44242</v>
      </c>
      <c r="E749" s="4">
        <v>5768</v>
      </c>
      <c r="F749">
        <v>38</v>
      </c>
    </row>
    <row r="750" spans="1:6" x14ac:dyDescent="0.25">
      <c r="A750" t="s">
        <v>41</v>
      </c>
      <c r="B750" t="s">
        <v>11</v>
      </c>
      <c r="C750" t="s">
        <v>36</v>
      </c>
      <c r="D750" s="1">
        <v>44242</v>
      </c>
      <c r="E750" s="4">
        <v>301</v>
      </c>
      <c r="F750">
        <v>471</v>
      </c>
    </row>
    <row r="751" spans="1:6" x14ac:dyDescent="0.25">
      <c r="A751" t="s">
        <v>18</v>
      </c>
      <c r="B751" t="s">
        <v>11</v>
      </c>
      <c r="C751" t="s">
        <v>43</v>
      </c>
      <c r="D751" s="1">
        <v>44242</v>
      </c>
      <c r="E751" s="4">
        <v>182</v>
      </c>
      <c r="F751">
        <v>165</v>
      </c>
    </row>
    <row r="752" spans="1:6" x14ac:dyDescent="0.25">
      <c r="A752" t="s">
        <v>10</v>
      </c>
      <c r="B752" t="s">
        <v>27</v>
      </c>
      <c r="C752" t="s">
        <v>7</v>
      </c>
      <c r="D752" s="1">
        <v>44242</v>
      </c>
      <c r="E752" s="4">
        <v>287</v>
      </c>
      <c r="F752">
        <v>156</v>
      </c>
    </row>
    <row r="753" spans="1:6" x14ac:dyDescent="0.25">
      <c r="A753" t="s">
        <v>10</v>
      </c>
      <c r="B753" t="s">
        <v>6</v>
      </c>
      <c r="C753" t="s">
        <v>30</v>
      </c>
      <c r="D753" s="1">
        <v>44242</v>
      </c>
      <c r="E753" s="4">
        <v>4221</v>
      </c>
      <c r="F753">
        <v>389</v>
      </c>
    </row>
    <row r="754" spans="1:6" x14ac:dyDescent="0.25">
      <c r="A754" t="s">
        <v>23</v>
      </c>
      <c r="B754" t="s">
        <v>27</v>
      </c>
      <c r="C754" t="s">
        <v>12</v>
      </c>
      <c r="D754" s="1">
        <v>44242</v>
      </c>
      <c r="E754" s="4">
        <v>10087</v>
      </c>
      <c r="F754">
        <v>12</v>
      </c>
    </row>
    <row r="755" spans="1:6" x14ac:dyDescent="0.25">
      <c r="A755" t="s">
        <v>34</v>
      </c>
      <c r="B755" t="s">
        <v>16</v>
      </c>
      <c r="C755" t="s">
        <v>45</v>
      </c>
      <c r="D755" s="1">
        <v>44242</v>
      </c>
      <c r="E755" s="4">
        <v>791</v>
      </c>
      <c r="F755">
        <v>413</v>
      </c>
    </row>
    <row r="756" spans="1:6" x14ac:dyDescent="0.25">
      <c r="A756" t="s">
        <v>18</v>
      </c>
      <c r="B756" t="s">
        <v>16</v>
      </c>
      <c r="C756" t="s">
        <v>17</v>
      </c>
      <c r="D756" s="1">
        <v>44242</v>
      </c>
      <c r="E756" s="4">
        <v>4060</v>
      </c>
      <c r="F756">
        <v>64</v>
      </c>
    </row>
    <row r="757" spans="1:6" x14ac:dyDescent="0.25">
      <c r="A757" t="s">
        <v>37</v>
      </c>
      <c r="B757" t="s">
        <v>21</v>
      </c>
      <c r="C757" t="s">
        <v>22</v>
      </c>
      <c r="D757" s="1">
        <v>44242</v>
      </c>
      <c r="E757" s="4">
        <v>1519</v>
      </c>
      <c r="F757">
        <v>14</v>
      </c>
    </row>
    <row r="758" spans="1:6" x14ac:dyDescent="0.25">
      <c r="A758" t="s">
        <v>41</v>
      </c>
      <c r="B758" t="s">
        <v>11</v>
      </c>
      <c r="C758" t="s">
        <v>28</v>
      </c>
      <c r="D758" s="1">
        <v>44242</v>
      </c>
      <c r="E758" s="4">
        <v>4046</v>
      </c>
      <c r="F758">
        <v>481</v>
      </c>
    </row>
    <row r="759" spans="1:6" x14ac:dyDescent="0.25">
      <c r="A759" t="s">
        <v>5</v>
      </c>
      <c r="B759" t="s">
        <v>16</v>
      </c>
      <c r="C759" t="s">
        <v>12</v>
      </c>
      <c r="D759" s="1">
        <v>44242</v>
      </c>
      <c r="E759" s="4">
        <v>14315</v>
      </c>
      <c r="F759">
        <v>410</v>
      </c>
    </row>
    <row r="760" spans="1:6" x14ac:dyDescent="0.25">
      <c r="A760" t="s">
        <v>8</v>
      </c>
      <c r="B760" t="s">
        <v>16</v>
      </c>
      <c r="C760" t="s">
        <v>44</v>
      </c>
      <c r="D760" s="1">
        <v>44242</v>
      </c>
      <c r="E760" s="4">
        <v>5012</v>
      </c>
      <c r="F760">
        <v>155</v>
      </c>
    </row>
    <row r="761" spans="1:6" x14ac:dyDescent="0.25">
      <c r="A761" t="s">
        <v>46</v>
      </c>
      <c r="B761" t="s">
        <v>9</v>
      </c>
      <c r="C761" t="s">
        <v>38</v>
      </c>
      <c r="D761" s="1">
        <v>44242</v>
      </c>
      <c r="E761" s="4">
        <v>406</v>
      </c>
      <c r="F761">
        <v>366</v>
      </c>
    </row>
    <row r="762" spans="1:6" x14ac:dyDescent="0.25">
      <c r="A762" t="s">
        <v>8</v>
      </c>
      <c r="B762" t="s">
        <v>27</v>
      </c>
      <c r="C762" t="s">
        <v>36</v>
      </c>
      <c r="D762" s="1">
        <v>44242</v>
      </c>
      <c r="E762" s="4">
        <v>7826</v>
      </c>
      <c r="F762">
        <v>272</v>
      </c>
    </row>
    <row r="763" spans="1:6" x14ac:dyDescent="0.25">
      <c r="A763" t="s">
        <v>8</v>
      </c>
      <c r="B763" t="s">
        <v>27</v>
      </c>
      <c r="C763" t="s">
        <v>24</v>
      </c>
      <c r="D763" s="1">
        <v>44242</v>
      </c>
      <c r="E763" s="4">
        <v>8099</v>
      </c>
      <c r="F763">
        <v>272</v>
      </c>
    </row>
    <row r="764" spans="1:6" x14ac:dyDescent="0.25">
      <c r="A764" t="s">
        <v>20</v>
      </c>
      <c r="B764" t="s">
        <v>16</v>
      </c>
      <c r="C764" t="s">
        <v>31</v>
      </c>
      <c r="D764" s="1">
        <v>44242</v>
      </c>
      <c r="E764" s="4">
        <v>784</v>
      </c>
      <c r="F764">
        <v>1120</v>
      </c>
    </row>
    <row r="765" spans="1:6" x14ac:dyDescent="0.25">
      <c r="A765" t="s">
        <v>37</v>
      </c>
      <c r="B765" t="s">
        <v>16</v>
      </c>
      <c r="C765" t="s">
        <v>38</v>
      </c>
      <c r="D765" s="1">
        <v>44242</v>
      </c>
      <c r="E765" s="4">
        <v>3745</v>
      </c>
      <c r="F765">
        <v>54</v>
      </c>
    </row>
    <row r="766" spans="1:6" x14ac:dyDescent="0.25">
      <c r="A766" t="s">
        <v>25</v>
      </c>
      <c r="B766" t="s">
        <v>27</v>
      </c>
      <c r="C766" t="s">
        <v>36</v>
      </c>
      <c r="D766" s="1">
        <v>44242</v>
      </c>
      <c r="E766" s="4">
        <v>2296</v>
      </c>
      <c r="F766">
        <v>205</v>
      </c>
    </row>
    <row r="767" spans="1:6" x14ac:dyDescent="0.25">
      <c r="A767" t="s">
        <v>5</v>
      </c>
      <c r="B767" t="s">
        <v>27</v>
      </c>
      <c r="C767" t="s">
        <v>19</v>
      </c>
      <c r="D767" s="1">
        <v>44242</v>
      </c>
      <c r="E767" s="4">
        <v>7763</v>
      </c>
      <c r="F767">
        <v>123</v>
      </c>
    </row>
    <row r="768" spans="1:6" x14ac:dyDescent="0.25">
      <c r="A768" t="s">
        <v>25</v>
      </c>
      <c r="B768" t="s">
        <v>11</v>
      </c>
      <c r="C768" t="s">
        <v>30</v>
      </c>
      <c r="D768" s="1">
        <v>44242</v>
      </c>
      <c r="E768" s="4">
        <v>4900</v>
      </c>
      <c r="F768">
        <v>50</v>
      </c>
    </row>
    <row r="769" spans="1:6" x14ac:dyDescent="0.25">
      <c r="A769" t="s">
        <v>39</v>
      </c>
      <c r="B769" t="s">
        <v>6</v>
      </c>
      <c r="C769" t="s">
        <v>30</v>
      </c>
      <c r="D769" s="1">
        <v>44242</v>
      </c>
      <c r="E769" s="4">
        <v>1743</v>
      </c>
      <c r="F769">
        <v>601</v>
      </c>
    </row>
    <row r="770" spans="1:6" x14ac:dyDescent="0.25">
      <c r="A770" t="s">
        <v>10</v>
      </c>
      <c r="B770" t="s">
        <v>9</v>
      </c>
      <c r="C770" t="s">
        <v>28</v>
      </c>
      <c r="D770" s="1">
        <v>44242</v>
      </c>
      <c r="E770" s="4">
        <v>4011</v>
      </c>
      <c r="F770">
        <v>5</v>
      </c>
    </row>
    <row r="771" spans="1:6" x14ac:dyDescent="0.25">
      <c r="A771" t="s">
        <v>33</v>
      </c>
      <c r="B771" t="s">
        <v>6</v>
      </c>
      <c r="C771" t="s">
        <v>44</v>
      </c>
      <c r="D771" s="1">
        <v>44242</v>
      </c>
      <c r="E771" s="4">
        <v>4347</v>
      </c>
      <c r="F771">
        <v>258</v>
      </c>
    </row>
    <row r="772" spans="1:6" x14ac:dyDescent="0.25">
      <c r="A772" t="s">
        <v>39</v>
      </c>
      <c r="B772" t="s">
        <v>16</v>
      </c>
      <c r="C772" t="s">
        <v>31</v>
      </c>
      <c r="D772" s="1">
        <v>44242</v>
      </c>
      <c r="E772" s="4">
        <v>1351</v>
      </c>
      <c r="F772">
        <v>980</v>
      </c>
    </row>
    <row r="773" spans="1:6" x14ac:dyDescent="0.25">
      <c r="A773" t="s">
        <v>5</v>
      </c>
      <c r="B773" t="s">
        <v>6</v>
      </c>
      <c r="C773" t="s">
        <v>36</v>
      </c>
      <c r="D773" s="1">
        <v>44242</v>
      </c>
      <c r="E773" s="4">
        <v>7140</v>
      </c>
      <c r="F773">
        <v>368</v>
      </c>
    </row>
    <row r="774" spans="1:6" x14ac:dyDescent="0.25">
      <c r="A774" t="s">
        <v>40</v>
      </c>
      <c r="B774" t="s">
        <v>6</v>
      </c>
      <c r="C774" t="s">
        <v>45</v>
      </c>
      <c r="D774" s="1">
        <v>44242</v>
      </c>
      <c r="E774" s="4">
        <v>14875</v>
      </c>
      <c r="F774">
        <v>484</v>
      </c>
    </row>
    <row r="775" spans="1:6" x14ac:dyDescent="0.25">
      <c r="A775" t="s">
        <v>49</v>
      </c>
      <c r="B775" t="s">
        <v>11</v>
      </c>
      <c r="C775" t="s">
        <v>26</v>
      </c>
      <c r="D775" s="1">
        <v>44242</v>
      </c>
      <c r="E775" s="4">
        <v>2289</v>
      </c>
      <c r="F775">
        <v>124</v>
      </c>
    </row>
    <row r="776" spans="1:6" x14ac:dyDescent="0.25">
      <c r="A776" t="s">
        <v>8</v>
      </c>
      <c r="B776" t="s">
        <v>9</v>
      </c>
      <c r="C776" t="s">
        <v>30</v>
      </c>
      <c r="D776" s="1">
        <v>44242</v>
      </c>
      <c r="E776" s="4">
        <v>4466</v>
      </c>
      <c r="F776">
        <v>62</v>
      </c>
    </row>
    <row r="777" spans="1:6" x14ac:dyDescent="0.25">
      <c r="A777" t="s">
        <v>39</v>
      </c>
      <c r="B777" t="s">
        <v>6</v>
      </c>
      <c r="C777" t="s">
        <v>38</v>
      </c>
      <c r="D777" s="1">
        <v>44242</v>
      </c>
      <c r="E777" s="4">
        <v>3661</v>
      </c>
      <c r="F777">
        <v>171</v>
      </c>
    </row>
    <row r="778" spans="1:6" x14ac:dyDescent="0.25">
      <c r="A778" t="s">
        <v>25</v>
      </c>
      <c r="B778" t="s">
        <v>6</v>
      </c>
      <c r="C778" t="s">
        <v>48</v>
      </c>
      <c r="D778" s="1">
        <v>44242</v>
      </c>
      <c r="E778" s="4">
        <v>2912</v>
      </c>
      <c r="F778">
        <v>104</v>
      </c>
    </row>
    <row r="779" spans="1:6" x14ac:dyDescent="0.25">
      <c r="A779" t="s">
        <v>20</v>
      </c>
      <c r="B779" t="s">
        <v>21</v>
      </c>
      <c r="C779" t="s">
        <v>38</v>
      </c>
      <c r="D779" s="1">
        <v>44242</v>
      </c>
      <c r="E779" s="4">
        <v>6216</v>
      </c>
      <c r="F779">
        <v>201</v>
      </c>
    </row>
    <row r="780" spans="1:6" x14ac:dyDescent="0.25">
      <c r="A780" t="s">
        <v>41</v>
      </c>
      <c r="B780" t="s">
        <v>27</v>
      </c>
      <c r="C780" t="s">
        <v>44</v>
      </c>
      <c r="D780" s="1">
        <v>44242</v>
      </c>
      <c r="E780" s="4">
        <v>4641</v>
      </c>
      <c r="F780">
        <v>146</v>
      </c>
    </row>
    <row r="781" spans="1:6" x14ac:dyDescent="0.25">
      <c r="A781" t="s">
        <v>57</v>
      </c>
      <c r="B781" t="s">
        <v>6</v>
      </c>
      <c r="C781" t="s">
        <v>43</v>
      </c>
      <c r="D781" s="1">
        <v>44242</v>
      </c>
      <c r="E781" s="4">
        <v>4683</v>
      </c>
      <c r="F781">
        <v>391</v>
      </c>
    </row>
    <row r="782" spans="1:6" x14ac:dyDescent="0.25">
      <c r="A782" t="s">
        <v>5</v>
      </c>
      <c r="B782" t="s">
        <v>6</v>
      </c>
      <c r="C782" t="s">
        <v>48</v>
      </c>
      <c r="D782" s="1">
        <v>44242</v>
      </c>
      <c r="E782" s="4">
        <v>5159</v>
      </c>
      <c r="F782">
        <v>185</v>
      </c>
    </row>
    <row r="783" spans="1:6" x14ac:dyDescent="0.25">
      <c r="A783" t="s">
        <v>53</v>
      </c>
      <c r="B783" t="s">
        <v>6</v>
      </c>
      <c r="C783" t="s">
        <v>7</v>
      </c>
      <c r="D783" s="1">
        <v>44242</v>
      </c>
      <c r="E783" s="4">
        <v>203</v>
      </c>
      <c r="F783">
        <v>8</v>
      </c>
    </row>
    <row r="784" spans="1:6" x14ac:dyDescent="0.25">
      <c r="A784" t="s">
        <v>54</v>
      </c>
      <c r="B784" t="s">
        <v>21</v>
      </c>
      <c r="C784" t="s">
        <v>38</v>
      </c>
      <c r="D784" s="1">
        <v>44242</v>
      </c>
      <c r="E784" s="4">
        <v>357</v>
      </c>
      <c r="F784">
        <v>15</v>
      </c>
    </row>
    <row r="785" spans="1:6" x14ac:dyDescent="0.25">
      <c r="A785" t="s">
        <v>32</v>
      </c>
      <c r="B785" t="s">
        <v>27</v>
      </c>
      <c r="C785" t="s">
        <v>22</v>
      </c>
      <c r="D785" s="1">
        <v>44243</v>
      </c>
      <c r="E785" s="4">
        <v>322</v>
      </c>
      <c r="F785">
        <v>59</v>
      </c>
    </row>
    <row r="786" spans="1:6" x14ac:dyDescent="0.25">
      <c r="A786" t="s">
        <v>25</v>
      </c>
      <c r="B786" t="s">
        <v>11</v>
      </c>
      <c r="C786" t="s">
        <v>50</v>
      </c>
      <c r="D786" s="1">
        <v>44243</v>
      </c>
      <c r="E786" s="4">
        <v>1323</v>
      </c>
      <c r="F786">
        <v>85</v>
      </c>
    </row>
    <row r="787" spans="1:6" x14ac:dyDescent="0.25">
      <c r="A787" t="s">
        <v>5</v>
      </c>
      <c r="B787" t="s">
        <v>9</v>
      </c>
      <c r="C787" t="s">
        <v>28</v>
      </c>
      <c r="D787" s="1">
        <v>44243</v>
      </c>
      <c r="E787" s="4">
        <v>14147</v>
      </c>
      <c r="F787">
        <v>235</v>
      </c>
    </row>
    <row r="788" spans="1:6" x14ac:dyDescent="0.25">
      <c r="A788" t="s">
        <v>13</v>
      </c>
      <c r="B788" t="s">
        <v>16</v>
      </c>
      <c r="C788" t="s">
        <v>50</v>
      </c>
      <c r="D788" s="1">
        <v>44243</v>
      </c>
      <c r="E788" s="4">
        <v>3570</v>
      </c>
      <c r="F788">
        <v>152</v>
      </c>
    </row>
    <row r="789" spans="1:6" x14ac:dyDescent="0.25">
      <c r="A789" t="s">
        <v>23</v>
      </c>
      <c r="B789" t="s">
        <v>11</v>
      </c>
      <c r="C789" t="s">
        <v>19</v>
      </c>
      <c r="D789" s="1">
        <v>44243</v>
      </c>
      <c r="E789" s="4">
        <v>4347</v>
      </c>
      <c r="F789">
        <v>232</v>
      </c>
    </row>
    <row r="790" spans="1:6" x14ac:dyDescent="0.25">
      <c r="A790" t="s">
        <v>5</v>
      </c>
      <c r="B790" t="s">
        <v>16</v>
      </c>
      <c r="C790" t="s">
        <v>26</v>
      </c>
      <c r="D790" s="1">
        <v>44243</v>
      </c>
      <c r="E790" s="4">
        <v>2786</v>
      </c>
      <c r="F790">
        <v>123</v>
      </c>
    </row>
    <row r="791" spans="1:6" x14ac:dyDescent="0.25">
      <c r="A791" t="s">
        <v>39</v>
      </c>
      <c r="B791" t="s">
        <v>27</v>
      </c>
      <c r="C791" t="s">
        <v>22</v>
      </c>
      <c r="D791" s="1">
        <v>44243</v>
      </c>
      <c r="E791" s="4">
        <v>5005</v>
      </c>
      <c r="F791">
        <v>279</v>
      </c>
    </row>
    <row r="792" spans="1:6" x14ac:dyDescent="0.25">
      <c r="A792" t="s">
        <v>51</v>
      </c>
      <c r="B792" t="s">
        <v>21</v>
      </c>
      <c r="C792" t="s">
        <v>38</v>
      </c>
      <c r="D792" s="1">
        <v>44243</v>
      </c>
      <c r="E792" s="4">
        <v>1463</v>
      </c>
      <c r="F792">
        <v>63</v>
      </c>
    </row>
    <row r="793" spans="1:6" x14ac:dyDescent="0.25">
      <c r="A793" t="s">
        <v>32</v>
      </c>
      <c r="B793" t="s">
        <v>27</v>
      </c>
      <c r="C793" t="s">
        <v>19</v>
      </c>
      <c r="D793" s="1">
        <v>44243</v>
      </c>
      <c r="E793" s="4">
        <v>1757</v>
      </c>
      <c r="F793">
        <v>535</v>
      </c>
    </row>
    <row r="794" spans="1:6" x14ac:dyDescent="0.25">
      <c r="A794" t="s">
        <v>5</v>
      </c>
      <c r="B794" t="s">
        <v>27</v>
      </c>
      <c r="C794" t="s">
        <v>50</v>
      </c>
      <c r="D794" s="1">
        <v>44243</v>
      </c>
      <c r="E794" s="4">
        <v>700</v>
      </c>
      <c r="F794">
        <v>25</v>
      </c>
    </row>
    <row r="795" spans="1:6" x14ac:dyDescent="0.25">
      <c r="A795" t="s">
        <v>37</v>
      </c>
      <c r="B795" t="s">
        <v>27</v>
      </c>
      <c r="C795" t="s">
        <v>47</v>
      </c>
      <c r="D795" s="1">
        <v>44243</v>
      </c>
      <c r="E795" s="4">
        <v>10220</v>
      </c>
      <c r="F795">
        <v>445</v>
      </c>
    </row>
    <row r="796" spans="1:6" x14ac:dyDescent="0.25">
      <c r="A796" t="s">
        <v>20</v>
      </c>
      <c r="B796" t="s">
        <v>27</v>
      </c>
      <c r="C796" t="s">
        <v>36</v>
      </c>
      <c r="D796" s="1">
        <v>44243</v>
      </c>
      <c r="E796" s="4">
        <v>5824</v>
      </c>
      <c r="F796">
        <v>233</v>
      </c>
    </row>
    <row r="797" spans="1:6" x14ac:dyDescent="0.25">
      <c r="A797" t="s">
        <v>25</v>
      </c>
      <c r="B797" t="s">
        <v>9</v>
      </c>
      <c r="C797" t="s">
        <v>7</v>
      </c>
      <c r="D797" s="1">
        <v>44243</v>
      </c>
      <c r="E797" s="4">
        <v>6461</v>
      </c>
      <c r="F797">
        <v>259</v>
      </c>
    </row>
    <row r="798" spans="1:6" x14ac:dyDescent="0.25">
      <c r="A798" t="s">
        <v>49</v>
      </c>
      <c r="B798" t="s">
        <v>9</v>
      </c>
      <c r="C798" t="s">
        <v>14</v>
      </c>
      <c r="D798" s="1">
        <v>44244</v>
      </c>
      <c r="E798" s="4">
        <v>1932</v>
      </c>
      <c r="F798">
        <v>21</v>
      </c>
    </row>
    <row r="799" spans="1:6" x14ac:dyDescent="0.25">
      <c r="A799" t="s">
        <v>18</v>
      </c>
      <c r="B799" t="s">
        <v>27</v>
      </c>
      <c r="C799" t="s">
        <v>38</v>
      </c>
      <c r="D799" s="1">
        <v>44244</v>
      </c>
      <c r="E799" s="4">
        <v>11186</v>
      </c>
      <c r="F799">
        <v>255</v>
      </c>
    </row>
    <row r="800" spans="1:6" x14ac:dyDescent="0.25">
      <c r="A800" t="s">
        <v>15</v>
      </c>
      <c r="B800" t="s">
        <v>6</v>
      </c>
      <c r="C800" t="s">
        <v>42</v>
      </c>
      <c r="D800" s="1">
        <v>44244</v>
      </c>
      <c r="E800" s="4">
        <v>1085</v>
      </c>
      <c r="F800">
        <v>79</v>
      </c>
    </row>
    <row r="801" spans="1:6" x14ac:dyDescent="0.25">
      <c r="A801" t="s">
        <v>20</v>
      </c>
      <c r="B801" t="s">
        <v>6</v>
      </c>
      <c r="C801" t="s">
        <v>43</v>
      </c>
      <c r="D801" s="1">
        <v>44244</v>
      </c>
      <c r="E801" s="4">
        <v>8358</v>
      </c>
      <c r="F801">
        <v>112</v>
      </c>
    </row>
    <row r="802" spans="1:6" x14ac:dyDescent="0.25">
      <c r="A802" t="s">
        <v>15</v>
      </c>
      <c r="B802" t="s">
        <v>11</v>
      </c>
      <c r="C802" t="s">
        <v>45</v>
      </c>
      <c r="D802" s="1">
        <v>44244</v>
      </c>
      <c r="E802" s="4">
        <v>1260</v>
      </c>
      <c r="F802">
        <v>279</v>
      </c>
    </row>
    <row r="803" spans="1:6" x14ac:dyDescent="0.25">
      <c r="A803" t="s">
        <v>34</v>
      </c>
      <c r="B803" t="s">
        <v>27</v>
      </c>
      <c r="C803" t="s">
        <v>50</v>
      </c>
      <c r="D803" s="1">
        <v>44244</v>
      </c>
      <c r="E803" s="4">
        <v>4032</v>
      </c>
      <c r="F803">
        <v>300</v>
      </c>
    </row>
    <row r="804" spans="1:6" x14ac:dyDescent="0.25">
      <c r="A804" t="s">
        <v>37</v>
      </c>
      <c r="B804" t="s">
        <v>11</v>
      </c>
      <c r="C804" t="s">
        <v>36</v>
      </c>
      <c r="D804" s="1">
        <v>44244</v>
      </c>
      <c r="E804" s="4">
        <v>1148</v>
      </c>
      <c r="F804">
        <v>63</v>
      </c>
    </row>
    <row r="805" spans="1:6" x14ac:dyDescent="0.25">
      <c r="A805" t="s">
        <v>29</v>
      </c>
      <c r="B805" t="s">
        <v>6</v>
      </c>
      <c r="C805" t="s">
        <v>50</v>
      </c>
      <c r="D805" s="1">
        <v>44244</v>
      </c>
      <c r="E805" s="4">
        <v>7924</v>
      </c>
      <c r="F805">
        <v>96</v>
      </c>
    </row>
    <row r="806" spans="1:6" x14ac:dyDescent="0.25">
      <c r="A806" t="s">
        <v>46</v>
      </c>
      <c r="B806" t="s">
        <v>27</v>
      </c>
      <c r="C806" t="s">
        <v>50</v>
      </c>
      <c r="D806" s="1">
        <v>44244</v>
      </c>
      <c r="E806" s="4">
        <v>525</v>
      </c>
      <c r="F806">
        <v>209</v>
      </c>
    </row>
    <row r="807" spans="1:6" x14ac:dyDescent="0.25">
      <c r="A807" t="s">
        <v>5</v>
      </c>
      <c r="B807" t="s">
        <v>21</v>
      </c>
      <c r="C807" t="s">
        <v>24</v>
      </c>
      <c r="D807" s="1">
        <v>44244</v>
      </c>
      <c r="E807" s="4">
        <v>4669</v>
      </c>
      <c r="F807">
        <v>488</v>
      </c>
    </row>
    <row r="808" spans="1:6" x14ac:dyDescent="0.25">
      <c r="A808" t="s">
        <v>40</v>
      </c>
      <c r="B808" t="s">
        <v>27</v>
      </c>
      <c r="C808" t="s">
        <v>19</v>
      </c>
      <c r="D808" s="1">
        <v>44244</v>
      </c>
      <c r="E808" s="4">
        <v>4487</v>
      </c>
      <c r="F808">
        <v>160</v>
      </c>
    </row>
    <row r="809" spans="1:6" x14ac:dyDescent="0.25">
      <c r="A809" t="s">
        <v>23</v>
      </c>
      <c r="B809" t="s">
        <v>6</v>
      </c>
      <c r="C809" t="s">
        <v>22</v>
      </c>
      <c r="D809" s="1">
        <v>44244</v>
      </c>
      <c r="E809" s="4">
        <v>1862</v>
      </c>
      <c r="F809">
        <v>106</v>
      </c>
    </row>
    <row r="810" spans="1:6" x14ac:dyDescent="0.25">
      <c r="A810" t="s">
        <v>18</v>
      </c>
      <c r="B810" t="s">
        <v>11</v>
      </c>
      <c r="C810" t="s">
        <v>36</v>
      </c>
      <c r="D810" s="1">
        <v>44244</v>
      </c>
      <c r="E810" s="4">
        <v>2800</v>
      </c>
      <c r="F810">
        <v>37</v>
      </c>
    </row>
    <row r="811" spans="1:6" x14ac:dyDescent="0.25">
      <c r="A811" t="s">
        <v>20</v>
      </c>
      <c r="B811" t="s">
        <v>6</v>
      </c>
      <c r="C811" t="s">
        <v>48</v>
      </c>
      <c r="D811" s="1">
        <v>44244</v>
      </c>
      <c r="E811" s="4">
        <v>4074</v>
      </c>
      <c r="F811">
        <v>295</v>
      </c>
    </row>
    <row r="812" spans="1:6" x14ac:dyDescent="0.25">
      <c r="A812" t="s">
        <v>32</v>
      </c>
      <c r="B812" t="s">
        <v>9</v>
      </c>
      <c r="C812" t="s">
        <v>30</v>
      </c>
      <c r="D812" s="1">
        <v>44244</v>
      </c>
      <c r="E812" s="4">
        <v>11606</v>
      </c>
      <c r="F812">
        <v>7</v>
      </c>
    </row>
    <row r="813" spans="1:6" x14ac:dyDescent="0.25">
      <c r="A813" t="s">
        <v>46</v>
      </c>
      <c r="B813" t="s">
        <v>9</v>
      </c>
      <c r="C813" t="s">
        <v>48</v>
      </c>
      <c r="D813" s="1">
        <v>44244</v>
      </c>
      <c r="E813" s="4">
        <v>7035</v>
      </c>
      <c r="F813">
        <v>275</v>
      </c>
    </row>
    <row r="814" spans="1:6" x14ac:dyDescent="0.25">
      <c r="A814" t="s">
        <v>13</v>
      </c>
      <c r="B814" t="s">
        <v>11</v>
      </c>
      <c r="C814" t="s">
        <v>12</v>
      </c>
      <c r="D814" s="1">
        <v>44244</v>
      </c>
      <c r="E814" s="4">
        <v>1442</v>
      </c>
      <c r="F814">
        <v>137</v>
      </c>
    </row>
    <row r="815" spans="1:6" x14ac:dyDescent="0.25">
      <c r="A815" t="s">
        <v>39</v>
      </c>
      <c r="B815" t="s">
        <v>27</v>
      </c>
      <c r="C815" t="s">
        <v>28</v>
      </c>
      <c r="D815" s="1">
        <v>44244</v>
      </c>
      <c r="E815" s="4">
        <v>1589</v>
      </c>
      <c r="F815">
        <v>173</v>
      </c>
    </row>
    <row r="816" spans="1:6" x14ac:dyDescent="0.25">
      <c r="A816" t="s">
        <v>20</v>
      </c>
      <c r="B816" t="s">
        <v>21</v>
      </c>
      <c r="C816" t="s">
        <v>52</v>
      </c>
      <c r="D816" s="1">
        <v>44244</v>
      </c>
      <c r="E816" s="4">
        <v>9562</v>
      </c>
      <c r="F816">
        <v>65</v>
      </c>
    </row>
    <row r="817" spans="1:6" x14ac:dyDescent="0.25">
      <c r="A817" t="s">
        <v>49</v>
      </c>
      <c r="B817" t="s">
        <v>6</v>
      </c>
      <c r="C817" t="s">
        <v>48</v>
      </c>
      <c r="D817" s="1">
        <v>44244</v>
      </c>
      <c r="E817" s="4">
        <v>35</v>
      </c>
      <c r="F817">
        <v>244</v>
      </c>
    </row>
    <row r="818" spans="1:6" x14ac:dyDescent="0.25">
      <c r="A818" t="s">
        <v>25</v>
      </c>
      <c r="B818" t="s">
        <v>21</v>
      </c>
      <c r="C818" t="s">
        <v>31</v>
      </c>
      <c r="D818" s="1">
        <v>44244</v>
      </c>
      <c r="E818" s="4">
        <v>4480</v>
      </c>
      <c r="F818">
        <v>199</v>
      </c>
    </row>
    <row r="819" spans="1:6" x14ac:dyDescent="0.25">
      <c r="A819" t="s">
        <v>46</v>
      </c>
      <c r="B819" t="s">
        <v>9</v>
      </c>
      <c r="C819" t="s">
        <v>30</v>
      </c>
      <c r="D819" s="1">
        <v>44244</v>
      </c>
      <c r="E819" s="4">
        <v>3668</v>
      </c>
      <c r="F819">
        <v>287</v>
      </c>
    </row>
    <row r="820" spans="1:6" x14ac:dyDescent="0.25">
      <c r="A820" t="s">
        <v>8</v>
      </c>
      <c r="B820" t="s">
        <v>16</v>
      </c>
      <c r="C820" t="s">
        <v>43</v>
      </c>
      <c r="D820" s="1">
        <v>44244</v>
      </c>
      <c r="E820" s="4">
        <v>2730</v>
      </c>
      <c r="F820">
        <v>83</v>
      </c>
    </row>
    <row r="821" spans="1:6" x14ac:dyDescent="0.25">
      <c r="A821" t="s">
        <v>40</v>
      </c>
      <c r="B821" t="s">
        <v>9</v>
      </c>
      <c r="C821" t="s">
        <v>14</v>
      </c>
      <c r="D821" s="1">
        <v>44244</v>
      </c>
      <c r="E821" s="4">
        <v>6272</v>
      </c>
      <c r="F821">
        <v>683</v>
      </c>
    </row>
    <row r="822" spans="1:6" x14ac:dyDescent="0.25">
      <c r="A822" t="s">
        <v>32</v>
      </c>
      <c r="B822" t="s">
        <v>27</v>
      </c>
      <c r="C822" t="s">
        <v>28</v>
      </c>
      <c r="D822" s="1">
        <v>44244</v>
      </c>
      <c r="E822" s="4">
        <v>4445</v>
      </c>
      <c r="F822">
        <v>84</v>
      </c>
    </row>
    <row r="823" spans="1:6" x14ac:dyDescent="0.25">
      <c r="A823" t="s">
        <v>10</v>
      </c>
      <c r="B823" t="s">
        <v>9</v>
      </c>
      <c r="C823" t="s">
        <v>26</v>
      </c>
      <c r="D823" s="1">
        <v>44244</v>
      </c>
      <c r="E823" s="4">
        <v>11823</v>
      </c>
      <c r="F823">
        <v>173</v>
      </c>
    </row>
    <row r="824" spans="1:6" x14ac:dyDescent="0.25">
      <c r="A824" t="s">
        <v>10</v>
      </c>
      <c r="B824" t="s">
        <v>16</v>
      </c>
      <c r="C824" t="s">
        <v>26</v>
      </c>
      <c r="D824" s="1">
        <v>44244</v>
      </c>
      <c r="E824" s="4">
        <v>6293</v>
      </c>
      <c r="F824">
        <v>241</v>
      </c>
    </row>
    <row r="825" spans="1:6" x14ac:dyDescent="0.25">
      <c r="A825" t="s">
        <v>40</v>
      </c>
      <c r="B825" t="s">
        <v>27</v>
      </c>
      <c r="C825" t="s">
        <v>31</v>
      </c>
      <c r="D825" s="1">
        <v>44244</v>
      </c>
      <c r="E825" s="4">
        <v>4340</v>
      </c>
      <c r="F825">
        <v>71</v>
      </c>
    </row>
    <row r="826" spans="1:6" x14ac:dyDescent="0.25">
      <c r="A826" t="s">
        <v>34</v>
      </c>
      <c r="B826" t="s">
        <v>9</v>
      </c>
      <c r="C826" t="s">
        <v>30</v>
      </c>
      <c r="D826" s="1">
        <v>44244</v>
      </c>
      <c r="E826" s="4">
        <v>2688</v>
      </c>
      <c r="F826">
        <v>192</v>
      </c>
    </row>
    <row r="827" spans="1:6" x14ac:dyDescent="0.25">
      <c r="A827" t="s">
        <v>13</v>
      </c>
      <c r="B827" t="s">
        <v>16</v>
      </c>
      <c r="C827" t="s">
        <v>52</v>
      </c>
      <c r="D827" s="1">
        <v>44244</v>
      </c>
      <c r="E827" s="4">
        <v>3409</v>
      </c>
      <c r="F827">
        <v>137</v>
      </c>
    </row>
    <row r="828" spans="1:6" x14ac:dyDescent="0.25">
      <c r="A828" t="s">
        <v>39</v>
      </c>
      <c r="B828" t="s">
        <v>11</v>
      </c>
      <c r="C828" t="s">
        <v>14</v>
      </c>
      <c r="D828" s="1">
        <v>44244</v>
      </c>
      <c r="E828" s="4">
        <v>1631</v>
      </c>
      <c r="F828">
        <v>71</v>
      </c>
    </row>
    <row r="829" spans="1:6" x14ac:dyDescent="0.25">
      <c r="A829" t="s">
        <v>18</v>
      </c>
      <c r="B829" t="s">
        <v>21</v>
      </c>
      <c r="C829" t="s">
        <v>50</v>
      </c>
      <c r="D829" s="1">
        <v>44244</v>
      </c>
      <c r="E829" s="4">
        <v>1708</v>
      </c>
      <c r="F829">
        <v>66</v>
      </c>
    </row>
    <row r="830" spans="1:6" x14ac:dyDescent="0.25">
      <c r="A830" t="s">
        <v>13</v>
      </c>
      <c r="B830" t="s">
        <v>9</v>
      </c>
      <c r="C830" t="s">
        <v>42</v>
      </c>
      <c r="D830" s="1">
        <v>44244</v>
      </c>
      <c r="E830" s="4">
        <v>13517</v>
      </c>
      <c r="F830">
        <v>1260</v>
      </c>
    </row>
    <row r="831" spans="1:6" x14ac:dyDescent="0.25">
      <c r="A831" t="s">
        <v>15</v>
      </c>
      <c r="B831" t="s">
        <v>16</v>
      </c>
      <c r="C831" t="s">
        <v>50</v>
      </c>
      <c r="D831" s="1">
        <v>44244</v>
      </c>
      <c r="E831" s="4">
        <v>13293</v>
      </c>
      <c r="F831">
        <v>459</v>
      </c>
    </row>
    <row r="832" spans="1:6" x14ac:dyDescent="0.25">
      <c r="A832" t="s">
        <v>37</v>
      </c>
      <c r="B832" t="s">
        <v>9</v>
      </c>
      <c r="C832" t="s">
        <v>12</v>
      </c>
      <c r="D832" s="1">
        <v>44244</v>
      </c>
      <c r="E832" s="4">
        <v>2989</v>
      </c>
      <c r="F832">
        <v>158</v>
      </c>
    </row>
    <row r="833" spans="1:6" x14ac:dyDescent="0.25">
      <c r="A833" t="s">
        <v>8</v>
      </c>
      <c r="B833" t="s">
        <v>27</v>
      </c>
      <c r="C833" t="s">
        <v>22</v>
      </c>
      <c r="D833" s="1">
        <v>44244</v>
      </c>
      <c r="E833" s="4">
        <v>3087</v>
      </c>
      <c r="F833">
        <v>124</v>
      </c>
    </row>
    <row r="834" spans="1:6" x14ac:dyDescent="0.25">
      <c r="A834" t="s">
        <v>20</v>
      </c>
      <c r="B834" t="s">
        <v>6</v>
      </c>
      <c r="C834" t="s">
        <v>19</v>
      </c>
      <c r="D834" s="1">
        <v>44245</v>
      </c>
      <c r="E834" s="4">
        <v>2268</v>
      </c>
      <c r="F834">
        <v>32</v>
      </c>
    </row>
    <row r="835" spans="1:6" x14ac:dyDescent="0.25">
      <c r="A835" t="s">
        <v>49</v>
      </c>
      <c r="B835" t="s">
        <v>16</v>
      </c>
      <c r="C835" t="s">
        <v>52</v>
      </c>
      <c r="D835" s="1">
        <v>44245</v>
      </c>
      <c r="E835" s="4">
        <v>1729</v>
      </c>
      <c r="F835">
        <v>156</v>
      </c>
    </row>
    <row r="836" spans="1:6" x14ac:dyDescent="0.25">
      <c r="A836" t="s">
        <v>39</v>
      </c>
      <c r="B836" t="s">
        <v>27</v>
      </c>
      <c r="C836" t="s">
        <v>30</v>
      </c>
      <c r="D836" s="1">
        <v>44245</v>
      </c>
      <c r="E836" s="4">
        <v>6083</v>
      </c>
      <c r="F836">
        <v>374</v>
      </c>
    </row>
    <row r="837" spans="1:6" x14ac:dyDescent="0.25">
      <c r="A837" t="s">
        <v>32</v>
      </c>
      <c r="B837" t="s">
        <v>16</v>
      </c>
      <c r="C837" t="s">
        <v>45</v>
      </c>
      <c r="D837" s="1">
        <v>44245</v>
      </c>
      <c r="E837" s="4">
        <v>6671</v>
      </c>
      <c r="F837">
        <v>206</v>
      </c>
    </row>
    <row r="838" spans="1:6" x14ac:dyDescent="0.25">
      <c r="A838" t="s">
        <v>13</v>
      </c>
      <c r="B838" t="s">
        <v>9</v>
      </c>
      <c r="C838" t="s">
        <v>43</v>
      </c>
      <c r="D838" s="1">
        <v>44245</v>
      </c>
      <c r="E838" s="4">
        <v>504</v>
      </c>
      <c r="F838">
        <v>34</v>
      </c>
    </row>
    <row r="839" spans="1:6" x14ac:dyDescent="0.25">
      <c r="A839" t="s">
        <v>25</v>
      </c>
      <c r="B839" t="s">
        <v>21</v>
      </c>
      <c r="C839" t="s">
        <v>24</v>
      </c>
      <c r="D839" s="1">
        <v>44245</v>
      </c>
      <c r="E839" s="4">
        <v>385</v>
      </c>
      <c r="F839">
        <v>394</v>
      </c>
    </row>
    <row r="840" spans="1:6" x14ac:dyDescent="0.25">
      <c r="A840" t="s">
        <v>34</v>
      </c>
      <c r="B840" t="s">
        <v>6</v>
      </c>
      <c r="C840" t="s">
        <v>48</v>
      </c>
      <c r="D840" s="1">
        <v>44245</v>
      </c>
      <c r="E840" s="4">
        <v>10269</v>
      </c>
      <c r="F840">
        <v>447</v>
      </c>
    </row>
    <row r="841" spans="1:6" x14ac:dyDescent="0.25">
      <c r="A841" t="s">
        <v>46</v>
      </c>
      <c r="B841" t="s">
        <v>11</v>
      </c>
      <c r="C841" t="s">
        <v>42</v>
      </c>
      <c r="D841" s="1">
        <v>44245</v>
      </c>
      <c r="E841" s="4">
        <v>11725</v>
      </c>
      <c r="F841">
        <v>910</v>
      </c>
    </row>
    <row r="842" spans="1:6" x14ac:dyDescent="0.25">
      <c r="A842" t="s">
        <v>5</v>
      </c>
      <c r="B842" t="s">
        <v>16</v>
      </c>
      <c r="C842" t="s">
        <v>26</v>
      </c>
      <c r="D842" s="1">
        <v>44245</v>
      </c>
      <c r="E842" s="4">
        <v>3437</v>
      </c>
      <c r="F842">
        <v>688</v>
      </c>
    </row>
    <row r="843" spans="1:6" x14ac:dyDescent="0.25">
      <c r="A843" t="s">
        <v>33</v>
      </c>
      <c r="B843" t="s">
        <v>11</v>
      </c>
      <c r="C843" t="s">
        <v>44</v>
      </c>
      <c r="D843" s="1">
        <v>44246</v>
      </c>
      <c r="E843" s="4">
        <v>4074</v>
      </c>
      <c r="F843">
        <v>215</v>
      </c>
    </row>
    <row r="844" spans="1:6" x14ac:dyDescent="0.25">
      <c r="A844" t="s">
        <v>37</v>
      </c>
      <c r="B844" t="s">
        <v>11</v>
      </c>
      <c r="C844" t="s">
        <v>17</v>
      </c>
      <c r="D844" s="1">
        <v>44246</v>
      </c>
      <c r="E844" s="4">
        <v>1239</v>
      </c>
      <c r="F844">
        <v>147</v>
      </c>
    </row>
    <row r="845" spans="1:6" x14ac:dyDescent="0.25">
      <c r="A845" t="s">
        <v>39</v>
      </c>
      <c r="B845" t="s">
        <v>9</v>
      </c>
      <c r="C845" t="s">
        <v>24</v>
      </c>
      <c r="D845" s="1">
        <v>44246</v>
      </c>
      <c r="E845" s="4">
        <v>4452</v>
      </c>
      <c r="F845">
        <v>501</v>
      </c>
    </row>
    <row r="846" spans="1:6" x14ac:dyDescent="0.25">
      <c r="A846" t="s">
        <v>13</v>
      </c>
      <c r="B846" t="s">
        <v>11</v>
      </c>
      <c r="C846" t="s">
        <v>24</v>
      </c>
      <c r="D846" s="1">
        <v>44246</v>
      </c>
      <c r="E846" s="4">
        <v>7875</v>
      </c>
      <c r="F846">
        <v>264</v>
      </c>
    </row>
    <row r="847" spans="1:6" x14ac:dyDescent="0.25">
      <c r="A847" t="s">
        <v>34</v>
      </c>
      <c r="B847" t="s">
        <v>16</v>
      </c>
      <c r="C847" t="s">
        <v>30</v>
      </c>
      <c r="D847" s="1">
        <v>44246</v>
      </c>
      <c r="E847" s="4">
        <v>2576</v>
      </c>
      <c r="F847">
        <v>44</v>
      </c>
    </row>
    <row r="848" spans="1:6" x14ac:dyDescent="0.25">
      <c r="A848" t="s">
        <v>29</v>
      </c>
      <c r="B848" t="s">
        <v>11</v>
      </c>
      <c r="C848" t="s">
        <v>44</v>
      </c>
      <c r="D848" s="1">
        <v>44246</v>
      </c>
      <c r="E848" s="4">
        <v>3563</v>
      </c>
      <c r="F848">
        <v>10</v>
      </c>
    </row>
    <row r="849" spans="1:6" x14ac:dyDescent="0.25">
      <c r="A849" t="s">
        <v>51</v>
      </c>
      <c r="B849" t="s">
        <v>27</v>
      </c>
      <c r="C849" t="s">
        <v>12</v>
      </c>
      <c r="D849" s="1">
        <v>44246</v>
      </c>
      <c r="E849" s="4">
        <v>525</v>
      </c>
      <c r="F849">
        <v>118</v>
      </c>
    </row>
    <row r="850" spans="1:6" x14ac:dyDescent="0.25">
      <c r="A850" t="s">
        <v>33</v>
      </c>
      <c r="B850" t="s">
        <v>16</v>
      </c>
      <c r="C850" t="s">
        <v>38</v>
      </c>
      <c r="D850" s="1">
        <v>44246</v>
      </c>
      <c r="E850" s="4">
        <v>8008</v>
      </c>
      <c r="F850">
        <v>83</v>
      </c>
    </row>
    <row r="851" spans="1:6" x14ac:dyDescent="0.25">
      <c r="A851" t="s">
        <v>5</v>
      </c>
      <c r="B851" t="s">
        <v>27</v>
      </c>
      <c r="C851" t="s">
        <v>47</v>
      </c>
      <c r="D851" s="1">
        <v>44246</v>
      </c>
      <c r="E851" s="4">
        <v>5467</v>
      </c>
      <c r="F851">
        <v>110</v>
      </c>
    </row>
    <row r="852" spans="1:6" x14ac:dyDescent="0.25">
      <c r="A852" t="s">
        <v>10</v>
      </c>
      <c r="B852" t="s">
        <v>6</v>
      </c>
      <c r="C852" t="s">
        <v>35</v>
      </c>
      <c r="D852" s="1">
        <v>44246</v>
      </c>
      <c r="E852" s="4">
        <v>4039</v>
      </c>
      <c r="F852">
        <v>191</v>
      </c>
    </row>
    <row r="853" spans="1:6" x14ac:dyDescent="0.25">
      <c r="A853" t="s">
        <v>8</v>
      </c>
      <c r="B853" t="s">
        <v>27</v>
      </c>
      <c r="C853" t="s">
        <v>35</v>
      </c>
      <c r="D853" s="1">
        <v>44246</v>
      </c>
      <c r="E853" s="4">
        <v>7476</v>
      </c>
      <c r="F853">
        <v>220</v>
      </c>
    </row>
    <row r="854" spans="1:6" x14ac:dyDescent="0.25">
      <c r="A854" t="s">
        <v>29</v>
      </c>
      <c r="B854" t="s">
        <v>16</v>
      </c>
      <c r="C854" t="s">
        <v>24</v>
      </c>
      <c r="D854" s="1">
        <v>44246</v>
      </c>
      <c r="E854" s="4">
        <v>8771</v>
      </c>
      <c r="F854">
        <v>251</v>
      </c>
    </row>
    <row r="855" spans="1:6" x14ac:dyDescent="0.25">
      <c r="A855" t="s">
        <v>5</v>
      </c>
      <c r="B855" t="s">
        <v>11</v>
      </c>
      <c r="C855" t="s">
        <v>14</v>
      </c>
      <c r="D855" s="1">
        <v>44246</v>
      </c>
      <c r="E855" s="4">
        <v>1246</v>
      </c>
      <c r="F855">
        <v>264</v>
      </c>
    </row>
    <row r="856" spans="1:6" x14ac:dyDescent="0.25">
      <c r="A856" t="s">
        <v>51</v>
      </c>
      <c r="B856" t="s">
        <v>9</v>
      </c>
      <c r="C856" t="s">
        <v>19</v>
      </c>
      <c r="D856" s="1">
        <v>44246</v>
      </c>
      <c r="E856" s="4">
        <v>826</v>
      </c>
      <c r="F856">
        <v>180</v>
      </c>
    </row>
    <row r="857" spans="1:6" x14ac:dyDescent="0.25">
      <c r="A857" t="s">
        <v>25</v>
      </c>
      <c r="B857" t="s">
        <v>21</v>
      </c>
      <c r="C857" t="s">
        <v>52</v>
      </c>
      <c r="D857" s="1">
        <v>44246</v>
      </c>
      <c r="E857" s="4">
        <v>12173</v>
      </c>
      <c r="F857">
        <v>285</v>
      </c>
    </row>
    <row r="858" spans="1:6" x14ac:dyDescent="0.25">
      <c r="A858" t="s">
        <v>37</v>
      </c>
      <c r="B858" t="s">
        <v>16</v>
      </c>
      <c r="C858" t="s">
        <v>35</v>
      </c>
      <c r="D858" s="1">
        <v>44246</v>
      </c>
      <c r="E858" s="4">
        <v>3339</v>
      </c>
      <c r="F858">
        <v>182</v>
      </c>
    </row>
    <row r="859" spans="1:6" x14ac:dyDescent="0.25">
      <c r="A859" t="s">
        <v>5</v>
      </c>
      <c r="B859" t="s">
        <v>11</v>
      </c>
      <c r="C859" t="s">
        <v>19</v>
      </c>
      <c r="D859" s="1">
        <v>44246</v>
      </c>
      <c r="E859" s="4">
        <v>2030</v>
      </c>
      <c r="F859">
        <v>236</v>
      </c>
    </row>
    <row r="860" spans="1:6" x14ac:dyDescent="0.25">
      <c r="A860" t="s">
        <v>29</v>
      </c>
      <c r="B860" t="s">
        <v>16</v>
      </c>
      <c r="C860" t="s">
        <v>44</v>
      </c>
      <c r="D860" s="1">
        <v>44246</v>
      </c>
      <c r="E860" s="4">
        <v>11207</v>
      </c>
      <c r="F860">
        <v>23</v>
      </c>
    </row>
    <row r="861" spans="1:6" x14ac:dyDescent="0.25">
      <c r="A861" t="s">
        <v>5</v>
      </c>
      <c r="B861" t="s">
        <v>11</v>
      </c>
      <c r="C861" t="s">
        <v>28</v>
      </c>
      <c r="D861" s="1">
        <v>44246</v>
      </c>
      <c r="E861" s="4">
        <v>10878</v>
      </c>
      <c r="F861">
        <v>108</v>
      </c>
    </row>
    <row r="862" spans="1:6" x14ac:dyDescent="0.25">
      <c r="A862" t="s">
        <v>37</v>
      </c>
      <c r="B862" t="s">
        <v>16</v>
      </c>
      <c r="C862" t="s">
        <v>19</v>
      </c>
      <c r="D862" s="1">
        <v>44246</v>
      </c>
      <c r="E862" s="4">
        <v>2800</v>
      </c>
      <c r="F862">
        <v>152</v>
      </c>
    </row>
    <row r="863" spans="1:6" x14ac:dyDescent="0.25">
      <c r="A863" t="s">
        <v>32</v>
      </c>
      <c r="B863" t="s">
        <v>27</v>
      </c>
      <c r="C863" t="s">
        <v>50</v>
      </c>
      <c r="D863" s="1">
        <v>44246</v>
      </c>
      <c r="E863" s="4">
        <v>10934</v>
      </c>
      <c r="F863">
        <v>123</v>
      </c>
    </row>
    <row r="864" spans="1:6" x14ac:dyDescent="0.25">
      <c r="A864" t="s">
        <v>8</v>
      </c>
      <c r="B864" t="s">
        <v>11</v>
      </c>
      <c r="C864" t="s">
        <v>12</v>
      </c>
      <c r="D864" s="1">
        <v>44246</v>
      </c>
      <c r="E864" s="4">
        <v>3675</v>
      </c>
      <c r="F864">
        <v>102</v>
      </c>
    </row>
    <row r="865" spans="1:6" x14ac:dyDescent="0.25">
      <c r="A865" t="s">
        <v>13</v>
      </c>
      <c r="B865" t="s">
        <v>9</v>
      </c>
      <c r="C865" t="s">
        <v>19</v>
      </c>
      <c r="D865" s="1">
        <v>44246</v>
      </c>
      <c r="E865" s="4">
        <v>8029</v>
      </c>
      <c r="F865">
        <v>651</v>
      </c>
    </row>
    <row r="866" spans="1:6" x14ac:dyDescent="0.25">
      <c r="A866" t="s">
        <v>18</v>
      </c>
      <c r="B866" t="s">
        <v>11</v>
      </c>
      <c r="C866" t="s">
        <v>28</v>
      </c>
      <c r="D866" s="1">
        <v>44246</v>
      </c>
      <c r="E866" s="4">
        <v>168</v>
      </c>
      <c r="F866">
        <v>19</v>
      </c>
    </row>
    <row r="867" spans="1:6" x14ac:dyDescent="0.25">
      <c r="A867" t="s">
        <v>33</v>
      </c>
      <c r="B867" t="s">
        <v>11</v>
      </c>
      <c r="C867" t="s">
        <v>31</v>
      </c>
      <c r="D867" s="1">
        <v>44246</v>
      </c>
      <c r="E867" s="4">
        <v>378</v>
      </c>
      <c r="F867">
        <v>182</v>
      </c>
    </row>
    <row r="868" spans="1:6" x14ac:dyDescent="0.25">
      <c r="A868" t="s">
        <v>57</v>
      </c>
      <c r="B868" t="s">
        <v>21</v>
      </c>
      <c r="C868" t="s">
        <v>35</v>
      </c>
      <c r="D868" s="1">
        <v>44246</v>
      </c>
      <c r="E868" s="4">
        <v>13363</v>
      </c>
      <c r="F868">
        <v>980</v>
      </c>
    </row>
    <row r="869" spans="1:6" x14ac:dyDescent="0.25">
      <c r="A869" t="s">
        <v>23</v>
      </c>
      <c r="B869" t="s">
        <v>27</v>
      </c>
      <c r="C869" t="s">
        <v>47</v>
      </c>
      <c r="D869" s="1">
        <v>44246</v>
      </c>
      <c r="E869" s="4">
        <v>1932</v>
      </c>
      <c r="F869">
        <v>92</v>
      </c>
    </row>
    <row r="870" spans="1:6" x14ac:dyDescent="0.25">
      <c r="A870" t="s">
        <v>33</v>
      </c>
      <c r="B870" t="s">
        <v>11</v>
      </c>
      <c r="C870" t="s">
        <v>24</v>
      </c>
      <c r="D870" s="1">
        <v>44246</v>
      </c>
      <c r="E870" s="4">
        <v>4830</v>
      </c>
      <c r="F870">
        <v>372</v>
      </c>
    </row>
    <row r="871" spans="1:6" x14ac:dyDescent="0.25">
      <c r="A871" t="s">
        <v>13</v>
      </c>
      <c r="B871" t="s">
        <v>6</v>
      </c>
      <c r="C871" t="s">
        <v>52</v>
      </c>
      <c r="D871" s="1">
        <v>44246</v>
      </c>
      <c r="E871" s="4">
        <v>11060</v>
      </c>
      <c r="F871">
        <v>357</v>
      </c>
    </row>
    <row r="872" spans="1:6" x14ac:dyDescent="0.25">
      <c r="A872" t="s">
        <v>33</v>
      </c>
      <c r="B872" t="s">
        <v>21</v>
      </c>
      <c r="C872" t="s">
        <v>43</v>
      </c>
      <c r="D872" s="1">
        <v>44246</v>
      </c>
      <c r="E872" s="4">
        <v>7273</v>
      </c>
      <c r="F872">
        <v>428</v>
      </c>
    </row>
    <row r="873" spans="1:6" x14ac:dyDescent="0.25">
      <c r="A873" t="s">
        <v>5</v>
      </c>
      <c r="B873" t="s">
        <v>9</v>
      </c>
      <c r="C873" t="s">
        <v>7</v>
      </c>
      <c r="D873" s="1">
        <v>44246</v>
      </c>
      <c r="E873" s="4">
        <v>7476</v>
      </c>
      <c r="F873">
        <v>288</v>
      </c>
    </row>
    <row r="874" spans="1:6" x14ac:dyDescent="0.25">
      <c r="A874" t="s">
        <v>46</v>
      </c>
      <c r="B874" t="s">
        <v>16</v>
      </c>
      <c r="C874" t="s">
        <v>26</v>
      </c>
      <c r="D874" s="1">
        <v>44246</v>
      </c>
      <c r="E874" s="4">
        <v>2898</v>
      </c>
      <c r="F874">
        <v>264</v>
      </c>
    </row>
    <row r="875" spans="1:6" x14ac:dyDescent="0.25">
      <c r="A875" t="s">
        <v>55</v>
      </c>
      <c r="B875" t="s">
        <v>16</v>
      </c>
      <c r="C875" t="s">
        <v>22</v>
      </c>
      <c r="D875" s="1">
        <v>44246</v>
      </c>
      <c r="E875" s="4">
        <v>4984</v>
      </c>
      <c r="F875">
        <v>161</v>
      </c>
    </row>
    <row r="876" spans="1:6" x14ac:dyDescent="0.25">
      <c r="A876" t="s">
        <v>49</v>
      </c>
      <c r="B876" t="s">
        <v>16</v>
      </c>
      <c r="C876" t="s">
        <v>30</v>
      </c>
      <c r="D876" s="1">
        <v>44249</v>
      </c>
      <c r="E876" s="4">
        <v>7301</v>
      </c>
      <c r="F876">
        <v>192</v>
      </c>
    </row>
    <row r="877" spans="1:6" x14ac:dyDescent="0.25">
      <c r="A877" t="s">
        <v>46</v>
      </c>
      <c r="B877" t="s">
        <v>9</v>
      </c>
      <c r="C877" t="s">
        <v>45</v>
      </c>
      <c r="D877" s="1">
        <v>44249</v>
      </c>
      <c r="E877" s="4">
        <v>2058</v>
      </c>
      <c r="F877">
        <v>205</v>
      </c>
    </row>
    <row r="878" spans="1:6" x14ac:dyDescent="0.25">
      <c r="A878" t="s">
        <v>25</v>
      </c>
      <c r="B878" t="s">
        <v>11</v>
      </c>
      <c r="C878" t="s">
        <v>12</v>
      </c>
      <c r="D878" s="1">
        <v>44249</v>
      </c>
      <c r="E878" s="4">
        <v>1960</v>
      </c>
      <c r="F878">
        <v>67</v>
      </c>
    </row>
    <row r="879" spans="1:6" x14ac:dyDescent="0.25">
      <c r="A879" t="s">
        <v>32</v>
      </c>
      <c r="B879" t="s">
        <v>11</v>
      </c>
      <c r="C879" t="s">
        <v>12</v>
      </c>
      <c r="D879" s="1">
        <v>44249</v>
      </c>
      <c r="E879" s="4">
        <v>1834</v>
      </c>
      <c r="F879">
        <v>453</v>
      </c>
    </row>
    <row r="880" spans="1:6" x14ac:dyDescent="0.25">
      <c r="A880" t="s">
        <v>51</v>
      </c>
      <c r="B880" t="s">
        <v>9</v>
      </c>
      <c r="C880" t="s">
        <v>38</v>
      </c>
      <c r="D880" s="1">
        <v>44249</v>
      </c>
      <c r="E880" s="4">
        <v>3556</v>
      </c>
      <c r="F880">
        <v>438</v>
      </c>
    </row>
    <row r="881" spans="1:6" x14ac:dyDescent="0.25">
      <c r="A881" t="s">
        <v>10</v>
      </c>
      <c r="B881" t="s">
        <v>11</v>
      </c>
      <c r="C881" t="s">
        <v>43</v>
      </c>
      <c r="D881" s="1">
        <v>44249</v>
      </c>
      <c r="E881" s="4">
        <v>6174</v>
      </c>
      <c r="F881">
        <v>165</v>
      </c>
    </row>
    <row r="882" spans="1:6" x14ac:dyDescent="0.25">
      <c r="A882" t="s">
        <v>51</v>
      </c>
      <c r="B882" t="s">
        <v>6</v>
      </c>
      <c r="C882" t="s">
        <v>19</v>
      </c>
      <c r="D882" s="1">
        <v>44249</v>
      </c>
      <c r="E882" s="4">
        <v>5754</v>
      </c>
      <c r="F882">
        <v>217</v>
      </c>
    </row>
    <row r="883" spans="1:6" x14ac:dyDescent="0.25">
      <c r="A883" t="s">
        <v>32</v>
      </c>
      <c r="B883" t="s">
        <v>27</v>
      </c>
      <c r="C883" t="s">
        <v>12</v>
      </c>
      <c r="D883" s="1">
        <v>44249</v>
      </c>
      <c r="E883" s="4">
        <v>15792</v>
      </c>
      <c r="F883">
        <v>259</v>
      </c>
    </row>
    <row r="884" spans="1:6" x14ac:dyDescent="0.25">
      <c r="A884" t="s">
        <v>29</v>
      </c>
      <c r="B884" t="s">
        <v>9</v>
      </c>
      <c r="C884" t="s">
        <v>44</v>
      </c>
      <c r="D884" s="1">
        <v>44249</v>
      </c>
      <c r="E884" s="4">
        <v>4921</v>
      </c>
      <c r="F884">
        <v>980</v>
      </c>
    </row>
    <row r="885" spans="1:6" x14ac:dyDescent="0.25">
      <c r="A885" t="s">
        <v>23</v>
      </c>
      <c r="B885" t="s">
        <v>6</v>
      </c>
      <c r="C885" t="s">
        <v>28</v>
      </c>
      <c r="D885" s="1">
        <v>44249</v>
      </c>
      <c r="E885" s="4">
        <v>658</v>
      </c>
      <c r="F885">
        <v>29</v>
      </c>
    </row>
    <row r="886" spans="1:6" x14ac:dyDescent="0.25">
      <c r="A886" t="s">
        <v>25</v>
      </c>
      <c r="B886" t="s">
        <v>9</v>
      </c>
      <c r="C886" t="s">
        <v>38</v>
      </c>
      <c r="D886" s="1">
        <v>44249</v>
      </c>
      <c r="E886" s="4">
        <v>5698</v>
      </c>
      <c r="F886">
        <v>143</v>
      </c>
    </row>
    <row r="887" spans="1:6" x14ac:dyDescent="0.25">
      <c r="A887" t="s">
        <v>18</v>
      </c>
      <c r="B887" t="s">
        <v>27</v>
      </c>
      <c r="C887" t="s">
        <v>47</v>
      </c>
      <c r="D887" s="1">
        <v>44249</v>
      </c>
      <c r="E887" s="4">
        <v>8988</v>
      </c>
      <c r="F887">
        <v>360</v>
      </c>
    </row>
    <row r="888" spans="1:6" x14ac:dyDescent="0.25">
      <c r="A888" t="s">
        <v>49</v>
      </c>
      <c r="B888" t="s">
        <v>21</v>
      </c>
      <c r="C888" t="s">
        <v>28</v>
      </c>
      <c r="D888" s="1">
        <v>44249</v>
      </c>
      <c r="E888" s="4">
        <v>3675</v>
      </c>
      <c r="F888">
        <v>307</v>
      </c>
    </row>
    <row r="889" spans="1:6" x14ac:dyDescent="0.25">
      <c r="A889" t="s">
        <v>55</v>
      </c>
      <c r="B889" t="s">
        <v>6</v>
      </c>
      <c r="C889" t="s">
        <v>28</v>
      </c>
      <c r="D889" s="1">
        <v>44249</v>
      </c>
      <c r="E889" s="4">
        <v>6398</v>
      </c>
      <c r="F889">
        <v>640</v>
      </c>
    </row>
    <row r="890" spans="1:6" x14ac:dyDescent="0.25">
      <c r="A890" t="s">
        <v>25</v>
      </c>
      <c r="B890" t="s">
        <v>11</v>
      </c>
      <c r="C890" t="s">
        <v>47</v>
      </c>
      <c r="D890" s="1">
        <v>44249</v>
      </c>
      <c r="E890" s="4">
        <v>6944</v>
      </c>
      <c r="F890">
        <v>348</v>
      </c>
    </row>
    <row r="891" spans="1:6" x14ac:dyDescent="0.25">
      <c r="A891" t="s">
        <v>56</v>
      </c>
      <c r="B891" t="s">
        <v>27</v>
      </c>
      <c r="C891" t="s">
        <v>43</v>
      </c>
      <c r="D891" s="1">
        <v>44249</v>
      </c>
      <c r="E891" s="4">
        <v>11333</v>
      </c>
      <c r="F891">
        <v>840</v>
      </c>
    </row>
    <row r="892" spans="1:6" x14ac:dyDescent="0.25">
      <c r="A892" t="s">
        <v>18</v>
      </c>
      <c r="B892" t="s">
        <v>27</v>
      </c>
      <c r="C892" t="s">
        <v>7</v>
      </c>
      <c r="D892" s="1">
        <v>44250</v>
      </c>
      <c r="E892" s="4">
        <v>5551</v>
      </c>
      <c r="F892">
        <v>354</v>
      </c>
    </row>
    <row r="893" spans="1:6" x14ac:dyDescent="0.25">
      <c r="A893" t="s">
        <v>34</v>
      </c>
      <c r="B893" t="s">
        <v>27</v>
      </c>
      <c r="C893" t="s">
        <v>30</v>
      </c>
      <c r="D893" s="1">
        <v>44250</v>
      </c>
      <c r="E893" s="4">
        <v>6412</v>
      </c>
      <c r="F893">
        <v>281</v>
      </c>
    </row>
    <row r="894" spans="1:6" x14ac:dyDescent="0.25">
      <c r="A894" t="s">
        <v>15</v>
      </c>
      <c r="B894" t="s">
        <v>21</v>
      </c>
      <c r="C894" t="s">
        <v>31</v>
      </c>
      <c r="D894" s="1">
        <v>44250</v>
      </c>
      <c r="E894" s="4">
        <v>2478</v>
      </c>
      <c r="F894">
        <v>100</v>
      </c>
    </row>
    <row r="895" spans="1:6" x14ac:dyDescent="0.25">
      <c r="A895" t="s">
        <v>20</v>
      </c>
      <c r="B895" t="s">
        <v>27</v>
      </c>
      <c r="C895" t="s">
        <v>36</v>
      </c>
      <c r="D895" s="1">
        <v>44250</v>
      </c>
      <c r="E895" s="4">
        <v>17206</v>
      </c>
      <c r="F895">
        <v>522</v>
      </c>
    </row>
    <row r="896" spans="1:6" x14ac:dyDescent="0.25">
      <c r="A896" t="s">
        <v>33</v>
      </c>
      <c r="B896" t="s">
        <v>11</v>
      </c>
      <c r="C896" t="s">
        <v>35</v>
      </c>
      <c r="D896" s="1">
        <v>44250</v>
      </c>
      <c r="E896" s="4">
        <v>1365</v>
      </c>
      <c r="F896">
        <v>38</v>
      </c>
    </row>
    <row r="897" spans="1:6" x14ac:dyDescent="0.25">
      <c r="A897" t="s">
        <v>37</v>
      </c>
      <c r="B897" t="s">
        <v>16</v>
      </c>
      <c r="C897" t="s">
        <v>24</v>
      </c>
      <c r="D897" s="1">
        <v>44250</v>
      </c>
      <c r="E897" s="4">
        <v>3696</v>
      </c>
      <c r="F897">
        <v>211</v>
      </c>
    </row>
    <row r="898" spans="1:6" x14ac:dyDescent="0.25">
      <c r="A898" t="s">
        <v>8</v>
      </c>
      <c r="B898" t="s">
        <v>21</v>
      </c>
      <c r="C898" t="s">
        <v>17</v>
      </c>
      <c r="D898" s="1">
        <v>44250</v>
      </c>
      <c r="E898" s="4">
        <v>8253</v>
      </c>
      <c r="F898">
        <v>178</v>
      </c>
    </row>
    <row r="899" spans="1:6" x14ac:dyDescent="0.25">
      <c r="A899" t="s">
        <v>25</v>
      </c>
      <c r="B899" t="s">
        <v>11</v>
      </c>
      <c r="C899" t="s">
        <v>26</v>
      </c>
      <c r="D899" s="1">
        <v>44250</v>
      </c>
      <c r="E899" s="4">
        <v>3465</v>
      </c>
      <c r="F899">
        <v>371</v>
      </c>
    </row>
    <row r="900" spans="1:6" x14ac:dyDescent="0.25">
      <c r="A900" t="s">
        <v>15</v>
      </c>
      <c r="B900" t="s">
        <v>11</v>
      </c>
      <c r="C900" t="s">
        <v>44</v>
      </c>
      <c r="D900" s="1">
        <v>44250</v>
      </c>
      <c r="E900" s="4">
        <v>1603</v>
      </c>
      <c r="F900">
        <v>840</v>
      </c>
    </row>
    <row r="901" spans="1:6" x14ac:dyDescent="0.25">
      <c r="A901" t="s">
        <v>51</v>
      </c>
      <c r="B901" t="s">
        <v>21</v>
      </c>
      <c r="C901" t="s">
        <v>30</v>
      </c>
      <c r="D901" s="1">
        <v>44250</v>
      </c>
      <c r="E901" s="4">
        <v>3213</v>
      </c>
      <c r="F901">
        <v>215</v>
      </c>
    </row>
    <row r="902" spans="1:6" x14ac:dyDescent="0.25">
      <c r="A902" t="s">
        <v>8</v>
      </c>
      <c r="B902" t="s">
        <v>9</v>
      </c>
      <c r="C902" t="s">
        <v>47</v>
      </c>
      <c r="D902" s="1">
        <v>44250</v>
      </c>
      <c r="E902" s="4">
        <v>11200</v>
      </c>
      <c r="F902">
        <v>590</v>
      </c>
    </row>
    <row r="903" spans="1:6" x14ac:dyDescent="0.25">
      <c r="A903" t="s">
        <v>25</v>
      </c>
      <c r="B903" t="s">
        <v>16</v>
      </c>
      <c r="C903" t="s">
        <v>50</v>
      </c>
      <c r="D903" s="1">
        <v>44250</v>
      </c>
      <c r="E903" s="4">
        <v>5971</v>
      </c>
      <c r="F903">
        <v>249</v>
      </c>
    </row>
    <row r="904" spans="1:6" x14ac:dyDescent="0.25">
      <c r="A904" t="s">
        <v>34</v>
      </c>
      <c r="B904" t="s">
        <v>11</v>
      </c>
      <c r="C904" t="s">
        <v>48</v>
      </c>
      <c r="D904" s="1">
        <v>44250</v>
      </c>
      <c r="E904" s="4">
        <v>3304</v>
      </c>
      <c r="F904">
        <v>138</v>
      </c>
    </row>
    <row r="905" spans="1:6" x14ac:dyDescent="0.25">
      <c r="A905" t="s">
        <v>32</v>
      </c>
      <c r="B905" t="s">
        <v>11</v>
      </c>
      <c r="C905" t="s">
        <v>12</v>
      </c>
      <c r="D905" s="1">
        <v>44250</v>
      </c>
      <c r="E905" s="4">
        <v>10815</v>
      </c>
      <c r="F905">
        <v>416</v>
      </c>
    </row>
    <row r="906" spans="1:6" x14ac:dyDescent="0.25">
      <c r="A906" t="s">
        <v>56</v>
      </c>
      <c r="B906" t="s">
        <v>6</v>
      </c>
      <c r="C906" t="s">
        <v>19</v>
      </c>
      <c r="D906" s="1">
        <v>44250</v>
      </c>
      <c r="E906" s="4">
        <v>5012</v>
      </c>
      <c r="F906">
        <v>335</v>
      </c>
    </row>
    <row r="907" spans="1:6" x14ac:dyDescent="0.25">
      <c r="A907" t="s">
        <v>41</v>
      </c>
      <c r="B907" t="s">
        <v>11</v>
      </c>
      <c r="C907" t="s">
        <v>52</v>
      </c>
      <c r="D907" s="1">
        <v>44250</v>
      </c>
      <c r="E907" s="4">
        <v>8246</v>
      </c>
      <c r="F907">
        <v>250</v>
      </c>
    </row>
    <row r="908" spans="1:6" x14ac:dyDescent="0.25">
      <c r="A908" t="s">
        <v>23</v>
      </c>
      <c r="B908" t="s">
        <v>27</v>
      </c>
      <c r="C908" t="s">
        <v>45</v>
      </c>
      <c r="D908" s="1">
        <v>44250</v>
      </c>
      <c r="E908" s="4">
        <v>8190</v>
      </c>
      <c r="F908">
        <v>410</v>
      </c>
    </row>
    <row r="909" spans="1:6" x14ac:dyDescent="0.25">
      <c r="A909" t="s">
        <v>55</v>
      </c>
      <c r="B909" t="s">
        <v>21</v>
      </c>
      <c r="C909" t="s">
        <v>24</v>
      </c>
      <c r="D909" s="1">
        <v>44250</v>
      </c>
      <c r="E909" s="4">
        <v>5915</v>
      </c>
      <c r="F909">
        <v>348</v>
      </c>
    </row>
    <row r="910" spans="1:6" x14ac:dyDescent="0.25">
      <c r="A910" t="s">
        <v>18</v>
      </c>
      <c r="B910" t="s">
        <v>27</v>
      </c>
      <c r="C910" t="s">
        <v>31</v>
      </c>
      <c r="D910" s="1">
        <v>44250</v>
      </c>
      <c r="E910" s="4">
        <v>728</v>
      </c>
      <c r="F910">
        <v>34</v>
      </c>
    </row>
    <row r="911" spans="1:6" x14ac:dyDescent="0.25">
      <c r="A911" t="s">
        <v>34</v>
      </c>
      <c r="B911" t="s">
        <v>21</v>
      </c>
      <c r="C911" t="s">
        <v>35</v>
      </c>
      <c r="D911" s="1">
        <v>44250</v>
      </c>
      <c r="E911" s="4">
        <v>10332</v>
      </c>
      <c r="F911">
        <v>1470</v>
      </c>
    </row>
    <row r="912" spans="1:6" x14ac:dyDescent="0.25">
      <c r="A912" t="s">
        <v>25</v>
      </c>
      <c r="B912" t="s">
        <v>16</v>
      </c>
      <c r="C912" t="s">
        <v>42</v>
      </c>
      <c r="D912" s="1">
        <v>44250</v>
      </c>
      <c r="E912" s="4">
        <v>7217</v>
      </c>
      <c r="F912">
        <v>401</v>
      </c>
    </row>
    <row r="913" spans="1:6" x14ac:dyDescent="0.25">
      <c r="A913" t="s">
        <v>51</v>
      </c>
      <c r="B913" t="s">
        <v>21</v>
      </c>
      <c r="C913" t="s">
        <v>31</v>
      </c>
      <c r="D913" s="1">
        <v>44251</v>
      </c>
      <c r="E913" s="4">
        <v>10143</v>
      </c>
      <c r="F913">
        <v>381</v>
      </c>
    </row>
    <row r="914" spans="1:6" x14ac:dyDescent="0.25">
      <c r="A914" t="s">
        <v>25</v>
      </c>
      <c r="B914" t="s">
        <v>6</v>
      </c>
      <c r="C914" t="s">
        <v>38</v>
      </c>
      <c r="D914" s="1">
        <v>44251</v>
      </c>
      <c r="E914" s="4">
        <v>2478</v>
      </c>
      <c r="F914">
        <v>446</v>
      </c>
    </row>
    <row r="915" spans="1:6" x14ac:dyDescent="0.25">
      <c r="A915" t="s">
        <v>29</v>
      </c>
      <c r="B915" t="s">
        <v>27</v>
      </c>
      <c r="C915" t="s">
        <v>26</v>
      </c>
      <c r="D915" s="1">
        <v>44251</v>
      </c>
      <c r="E915" s="4">
        <v>3899</v>
      </c>
      <c r="F915">
        <v>271</v>
      </c>
    </row>
    <row r="916" spans="1:6" x14ac:dyDescent="0.25">
      <c r="A916" t="s">
        <v>34</v>
      </c>
      <c r="B916" t="s">
        <v>16</v>
      </c>
      <c r="C916" t="s">
        <v>7</v>
      </c>
      <c r="D916" s="1">
        <v>44251</v>
      </c>
      <c r="E916" s="4">
        <v>4900</v>
      </c>
      <c r="F916">
        <v>579</v>
      </c>
    </row>
    <row r="917" spans="1:6" x14ac:dyDescent="0.25">
      <c r="A917" t="s">
        <v>5</v>
      </c>
      <c r="B917" t="s">
        <v>21</v>
      </c>
      <c r="C917" t="s">
        <v>30</v>
      </c>
      <c r="D917" s="1">
        <v>44251</v>
      </c>
      <c r="E917" s="4">
        <v>8729</v>
      </c>
      <c r="F917">
        <v>103</v>
      </c>
    </row>
    <row r="918" spans="1:6" x14ac:dyDescent="0.25">
      <c r="A918" t="s">
        <v>18</v>
      </c>
      <c r="B918" t="s">
        <v>9</v>
      </c>
      <c r="C918" t="s">
        <v>28</v>
      </c>
      <c r="D918" s="1">
        <v>44251</v>
      </c>
      <c r="E918" s="4">
        <v>392</v>
      </c>
      <c r="F918">
        <v>244</v>
      </c>
    </row>
    <row r="919" spans="1:6" x14ac:dyDescent="0.25">
      <c r="A919" t="s">
        <v>37</v>
      </c>
      <c r="B919" t="s">
        <v>9</v>
      </c>
      <c r="C919" t="s">
        <v>38</v>
      </c>
      <c r="D919" s="1">
        <v>44251</v>
      </c>
      <c r="E919" s="4">
        <v>7021</v>
      </c>
      <c r="F919">
        <v>213</v>
      </c>
    </row>
    <row r="920" spans="1:6" x14ac:dyDescent="0.25">
      <c r="A920" t="s">
        <v>39</v>
      </c>
      <c r="B920" t="s">
        <v>9</v>
      </c>
      <c r="C920" t="s">
        <v>47</v>
      </c>
      <c r="D920" s="1">
        <v>44251</v>
      </c>
      <c r="E920" s="4">
        <v>5978</v>
      </c>
      <c r="F920">
        <v>326</v>
      </c>
    </row>
    <row r="921" spans="1:6" x14ac:dyDescent="0.25">
      <c r="A921" t="s">
        <v>49</v>
      </c>
      <c r="B921" t="s">
        <v>11</v>
      </c>
      <c r="C921" t="s">
        <v>14</v>
      </c>
      <c r="D921" s="1">
        <v>44251</v>
      </c>
      <c r="E921" s="4">
        <v>2072</v>
      </c>
      <c r="F921">
        <v>101</v>
      </c>
    </row>
    <row r="922" spans="1:6" x14ac:dyDescent="0.25">
      <c r="A922" t="s">
        <v>8</v>
      </c>
      <c r="B922" t="s">
        <v>6</v>
      </c>
      <c r="C922" t="s">
        <v>14</v>
      </c>
      <c r="D922" s="1">
        <v>44251</v>
      </c>
      <c r="E922" s="4">
        <v>2121</v>
      </c>
      <c r="F922">
        <v>134</v>
      </c>
    </row>
    <row r="923" spans="1:6" x14ac:dyDescent="0.25">
      <c r="A923" t="s">
        <v>33</v>
      </c>
      <c r="B923" t="s">
        <v>16</v>
      </c>
      <c r="C923" t="s">
        <v>12</v>
      </c>
      <c r="D923" s="1">
        <v>44251</v>
      </c>
      <c r="E923" s="4">
        <v>5831</v>
      </c>
      <c r="F923">
        <v>40</v>
      </c>
    </row>
    <row r="924" spans="1:6" x14ac:dyDescent="0.25">
      <c r="A924" t="s">
        <v>20</v>
      </c>
      <c r="B924" t="s">
        <v>21</v>
      </c>
      <c r="C924" t="s">
        <v>36</v>
      </c>
      <c r="D924" s="1">
        <v>44251</v>
      </c>
      <c r="E924" s="4">
        <v>2093</v>
      </c>
      <c r="F924">
        <v>264</v>
      </c>
    </row>
    <row r="925" spans="1:6" x14ac:dyDescent="0.25">
      <c r="A925" t="s">
        <v>49</v>
      </c>
      <c r="B925" t="s">
        <v>21</v>
      </c>
      <c r="C925" t="s">
        <v>38</v>
      </c>
      <c r="D925" s="1">
        <v>44251</v>
      </c>
      <c r="E925" s="4">
        <v>3122</v>
      </c>
      <c r="F925">
        <v>9</v>
      </c>
    </row>
    <row r="926" spans="1:6" x14ac:dyDescent="0.25">
      <c r="A926" t="s">
        <v>40</v>
      </c>
      <c r="B926" t="s">
        <v>16</v>
      </c>
      <c r="C926" t="s">
        <v>26</v>
      </c>
      <c r="D926" s="1">
        <v>44251</v>
      </c>
      <c r="E926" s="4">
        <v>6573</v>
      </c>
      <c r="F926">
        <v>22</v>
      </c>
    </row>
    <row r="927" spans="1:6" x14ac:dyDescent="0.25">
      <c r="A927" t="s">
        <v>34</v>
      </c>
      <c r="B927" t="s">
        <v>6</v>
      </c>
      <c r="C927" t="s">
        <v>14</v>
      </c>
      <c r="D927" s="1">
        <v>44251</v>
      </c>
      <c r="E927" s="4">
        <v>700</v>
      </c>
      <c r="F927">
        <v>217</v>
      </c>
    </row>
    <row r="928" spans="1:6" x14ac:dyDescent="0.25">
      <c r="A928" t="s">
        <v>25</v>
      </c>
      <c r="B928" t="s">
        <v>21</v>
      </c>
      <c r="C928" t="s">
        <v>45</v>
      </c>
      <c r="D928" s="1">
        <v>44251</v>
      </c>
      <c r="E928" s="4">
        <v>1057</v>
      </c>
      <c r="F928">
        <v>95</v>
      </c>
    </row>
    <row r="929" spans="1:6" x14ac:dyDescent="0.25">
      <c r="A929" t="s">
        <v>29</v>
      </c>
      <c r="B929" t="s">
        <v>16</v>
      </c>
      <c r="C929" t="s">
        <v>42</v>
      </c>
      <c r="D929" s="1">
        <v>44251</v>
      </c>
      <c r="E929" s="4">
        <v>3486</v>
      </c>
      <c r="F929">
        <v>150</v>
      </c>
    </row>
    <row r="930" spans="1:6" x14ac:dyDescent="0.25">
      <c r="A930" t="s">
        <v>8</v>
      </c>
      <c r="B930" t="s">
        <v>21</v>
      </c>
      <c r="C930" t="s">
        <v>38</v>
      </c>
      <c r="D930" s="1">
        <v>44251</v>
      </c>
      <c r="E930" s="4">
        <v>2954</v>
      </c>
      <c r="F930">
        <v>33</v>
      </c>
    </row>
    <row r="931" spans="1:6" x14ac:dyDescent="0.25">
      <c r="A931" t="s">
        <v>18</v>
      </c>
      <c r="B931" t="s">
        <v>6</v>
      </c>
      <c r="C931" t="s">
        <v>24</v>
      </c>
      <c r="D931" s="1">
        <v>44251</v>
      </c>
      <c r="E931" s="4">
        <v>7987</v>
      </c>
      <c r="F931">
        <v>318</v>
      </c>
    </row>
    <row r="932" spans="1:6" x14ac:dyDescent="0.25">
      <c r="A932" t="s">
        <v>10</v>
      </c>
      <c r="B932" t="s">
        <v>16</v>
      </c>
      <c r="C932" t="s">
        <v>36</v>
      </c>
      <c r="D932" s="1">
        <v>44251</v>
      </c>
      <c r="E932" s="4">
        <v>1967</v>
      </c>
      <c r="F932">
        <v>20</v>
      </c>
    </row>
    <row r="933" spans="1:6" x14ac:dyDescent="0.25">
      <c r="A933" t="s">
        <v>23</v>
      </c>
      <c r="B933" t="s">
        <v>16</v>
      </c>
      <c r="C933" t="s">
        <v>17</v>
      </c>
      <c r="D933" s="1">
        <v>44251</v>
      </c>
      <c r="E933" s="4">
        <v>2163</v>
      </c>
      <c r="F933">
        <v>209</v>
      </c>
    </row>
    <row r="934" spans="1:6" x14ac:dyDescent="0.25">
      <c r="A934" t="s">
        <v>13</v>
      </c>
      <c r="B934" t="s">
        <v>11</v>
      </c>
      <c r="C934" t="s">
        <v>43</v>
      </c>
      <c r="D934" s="1">
        <v>44251</v>
      </c>
      <c r="E934" s="4">
        <v>1561</v>
      </c>
      <c r="F934">
        <v>118</v>
      </c>
    </row>
    <row r="935" spans="1:6" x14ac:dyDescent="0.25">
      <c r="A935" t="s">
        <v>32</v>
      </c>
      <c r="B935" t="s">
        <v>21</v>
      </c>
      <c r="C935" t="s">
        <v>31</v>
      </c>
      <c r="D935" s="1">
        <v>44251</v>
      </c>
      <c r="E935" s="4">
        <v>2772</v>
      </c>
      <c r="F935">
        <v>386</v>
      </c>
    </row>
    <row r="936" spans="1:6" x14ac:dyDescent="0.25">
      <c r="A936" t="s">
        <v>51</v>
      </c>
      <c r="B936" t="s">
        <v>16</v>
      </c>
      <c r="C936" t="s">
        <v>50</v>
      </c>
      <c r="D936" s="1">
        <v>44251</v>
      </c>
      <c r="E936" s="4">
        <v>8834</v>
      </c>
      <c r="F936">
        <v>127</v>
      </c>
    </row>
    <row r="937" spans="1:6" x14ac:dyDescent="0.25">
      <c r="A937" t="s">
        <v>51</v>
      </c>
      <c r="B937" t="s">
        <v>16</v>
      </c>
      <c r="C937" t="s">
        <v>48</v>
      </c>
      <c r="D937" s="1">
        <v>44251</v>
      </c>
      <c r="E937" s="4">
        <v>1631</v>
      </c>
      <c r="F937">
        <v>86</v>
      </c>
    </row>
    <row r="938" spans="1:6" x14ac:dyDescent="0.25">
      <c r="A938" t="s">
        <v>15</v>
      </c>
      <c r="B938" t="s">
        <v>27</v>
      </c>
      <c r="C938" t="s">
        <v>22</v>
      </c>
      <c r="D938" s="1">
        <v>44251</v>
      </c>
      <c r="E938" s="4">
        <v>4606</v>
      </c>
      <c r="F938">
        <v>290</v>
      </c>
    </row>
    <row r="939" spans="1:6" x14ac:dyDescent="0.25">
      <c r="A939" t="s">
        <v>33</v>
      </c>
      <c r="B939" t="s">
        <v>11</v>
      </c>
      <c r="C939" t="s">
        <v>17</v>
      </c>
      <c r="D939" s="1">
        <v>44251</v>
      </c>
      <c r="E939" s="4">
        <v>3199</v>
      </c>
      <c r="F939">
        <v>180</v>
      </c>
    </row>
    <row r="940" spans="1:6" x14ac:dyDescent="0.25">
      <c r="A940" t="s">
        <v>10</v>
      </c>
      <c r="B940" t="s">
        <v>27</v>
      </c>
      <c r="C940" t="s">
        <v>38</v>
      </c>
      <c r="D940" s="1">
        <v>44251</v>
      </c>
      <c r="E940" s="4">
        <v>3423</v>
      </c>
      <c r="F940">
        <v>19</v>
      </c>
    </row>
    <row r="941" spans="1:6" x14ac:dyDescent="0.25">
      <c r="A941" t="s">
        <v>51</v>
      </c>
      <c r="B941" t="s">
        <v>21</v>
      </c>
      <c r="C941" t="s">
        <v>22</v>
      </c>
      <c r="D941" s="1">
        <v>44251</v>
      </c>
      <c r="E941" s="4">
        <v>1421</v>
      </c>
      <c r="F941">
        <v>518</v>
      </c>
    </row>
    <row r="942" spans="1:6" x14ac:dyDescent="0.25">
      <c r="A942" t="s">
        <v>39</v>
      </c>
      <c r="B942" t="s">
        <v>16</v>
      </c>
      <c r="C942" t="s">
        <v>17</v>
      </c>
      <c r="D942" s="1">
        <v>44251</v>
      </c>
      <c r="E942" s="4">
        <v>5530</v>
      </c>
      <c r="F942">
        <v>87</v>
      </c>
    </row>
    <row r="943" spans="1:6" x14ac:dyDescent="0.25">
      <c r="A943" t="s">
        <v>18</v>
      </c>
      <c r="B943" t="s">
        <v>6</v>
      </c>
      <c r="C943" t="s">
        <v>47</v>
      </c>
      <c r="D943" s="1">
        <v>44251</v>
      </c>
      <c r="E943" s="4">
        <v>546</v>
      </c>
      <c r="F943">
        <v>910</v>
      </c>
    </row>
    <row r="944" spans="1:6" x14ac:dyDescent="0.25">
      <c r="A944" t="s">
        <v>41</v>
      </c>
      <c r="B944" t="s">
        <v>9</v>
      </c>
      <c r="C944" t="s">
        <v>50</v>
      </c>
      <c r="D944" s="1">
        <v>44251</v>
      </c>
      <c r="E944" s="4">
        <v>11921</v>
      </c>
      <c r="F944">
        <v>486</v>
      </c>
    </row>
    <row r="945" spans="1:6" x14ac:dyDescent="0.25">
      <c r="A945" t="s">
        <v>51</v>
      </c>
      <c r="B945" t="s">
        <v>16</v>
      </c>
      <c r="C945" t="s">
        <v>12</v>
      </c>
      <c r="D945" s="1">
        <v>44251</v>
      </c>
      <c r="E945" s="4">
        <v>3934</v>
      </c>
      <c r="F945">
        <v>296</v>
      </c>
    </row>
    <row r="946" spans="1:6" x14ac:dyDescent="0.25">
      <c r="A946" t="s">
        <v>53</v>
      </c>
      <c r="B946" t="s">
        <v>11</v>
      </c>
      <c r="C946" t="s">
        <v>35</v>
      </c>
      <c r="D946" s="1">
        <v>44251</v>
      </c>
      <c r="E946" s="4">
        <v>11424</v>
      </c>
      <c r="F946">
        <v>2310</v>
      </c>
    </row>
    <row r="947" spans="1:6" x14ac:dyDescent="0.25">
      <c r="A947" t="s">
        <v>41</v>
      </c>
      <c r="B947" t="s">
        <v>16</v>
      </c>
      <c r="C947" t="s">
        <v>42</v>
      </c>
      <c r="D947" s="1">
        <v>44251</v>
      </c>
      <c r="E947" s="4">
        <v>4753</v>
      </c>
      <c r="F947">
        <v>280</v>
      </c>
    </row>
    <row r="948" spans="1:6" x14ac:dyDescent="0.25">
      <c r="A948" t="s">
        <v>53</v>
      </c>
      <c r="B948" t="s">
        <v>21</v>
      </c>
      <c r="C948" t="s">
        <v>19</v>
      </c>
      <c r="D948" s="1">
        <v>44251</v>
      </c>
      <c r="E948" s="4">
        <v>12796</v>
      </c>
      <c r="F948">
        <v>770</v>
      </c>
    </row>
    <row r="949" spans="1:6" x14ac:dyDescent="0.25">
      <c r="A949" t="s">
        <v>57</v>
      </c>
      <c r="B949" t="s">
        <v>21</v>
      </c>
      <c r="C949" t="s">
        <v>38</v>
      </c>
      <c r="D949" s="1">
        <v>44251</v>
      </c>
      <c r="E949" s="4">
        <v>10045</v>
      </c>
      <c r="F949">
        <v>305</v>
      </c>
    </row>
    <row r="950" spans="1:6" x14ac:dyDescent="0.25">
      <c r="A950" t="s">
        <v>39</v>
      </c>
      <c r="B950" t="s">
        <v>6</v>
      </c>
      <c r="C950" t="s">
        <v>22</v>
      </c>
      <c r="D950" s="1">
        <v>44251</v>
      </c>
      <c r="E950" s="4">
        <v>4935</v>
      </c>
      <c r="F950">
        <v>198</v>
      </c>
    </row>
    <row r="951" spans="1:6" x14ac:dyDescent="0.25">
      <c r="A951" t="s">
        <v>34</v>
      </c>
      <c r="B951" t="s">
        <v>16</v>
      </c>
      <c r="C951" t="s">
        <v>36</v>
      </c>
      <c r="D951" s="1">
        <v>44251</v>
      </c>
      <c r="E951" s="4">
        <v>16401</v>
      </c>
      <c r="F951">
        <v>566</v>
      </c>
    </row>
    <row r="952" spans="1:6" x14ac:dyDescent="0.25">
      <c r="A952" t="s">
        <v>23</v>
      </c>
      <c r="B952" t="s">
        <v>9</v>
      </c>
      <c r="C952" t="s">
        <v>36</v>
      </c>
      <c r="D952" s="1">
        <v>44252</v>
      </c>
      <c r="E952" s="4">
        <v>2527</v>
      </c>
      <c r="F952">
        <v>250</v>
      </c>
    </row>
    <row r="953" spans="1:6" x14ac:dyDescent="0.25">
      <c r="A953" t="s">
        <v>15</v>
      </c>
      <c r="B953" t="s">
        <v>9</v>
      </c>
      <c r="C953" t="s">
        <v>52</v>
      </c>
      <c r="D953" s="1">
        <v>44252</v>
      </c>
      <c r="E953" s="4">
        <v>8162</v>
      </c>
      <c r="F953">
        <v>301</v>
      </c>
    </row>
    <row r="954" spans="1:6" x14ac:dyDescent="0.25">
      <c r="A954" t="s">
        <v>34</v>
      </c>
      <c r="B954" t="s">
        <v>21</v>
      </c>
      <c r="C954" t="s">
        <v>42</v>
      </c>
      <c r="D954" s="1">
        <v>44252</v>
      </c>
      <c r="E954" s="4">
        <v>3325</v>
      </c>
      <c r="F954">
        <v>369</v>
      </c>
    </row>
    <row r="955" spans="1:6" x14ac:dyDescent="0.25">
      <c r="A955" t="s">
        <v>20</v>
      </c>
      <c r="B955" t="s">
        <v>6</v>
      </c>
      <c r="C955" t="s">
        <v>17</v>
      </c>
      <c r="D955" s="1">
        <v>44252</v>
      </c>
      <c r="E955" s="4">
        <v>3787</v>
      </c>
      <c r="F955">
        <v>103</v>
      </c>
    </row>
    <row r="956" spans="1:6" x14ac:dyDescent="0.25">
      <c r="A956" t="s">
        <v>46</v>
      </c>
      <c r="B956" t="s">
        <v>11</v>
      </c>
      <c r="C956" t="s">
        <v>38</v>
      </c>
      <c r="D956" s="1">
        <v>44252</v>
      </c>
      <c r="E956" s="4">
        <v>854</v>
      </c>
      <c r="F956">
        <v>135</v>
      </c>
    </row>
    <row r="957" spans="1:6" x14ac:dyDescent="0.25">
      <c r="A957" t="s">
        <v>25</v>
      </c>
      <c r="B957" t="s">
        <v>21</v>
      </c>
      <c r="C957" t="s">
        <v>36</v>
      </c>
      <c r="D957" s="1">
        <v>44252</v>
      </c>
      <c r="E957" s="4">
        <v>2303</v>
      </c>
      <c r="F957">
        <v>477</v>
      </c>
    </row>
    <row r="958" spans="1:6" x14ac:dyDescent="0.25">
      <c r="A958" t="s">
        <v>13</v>
      </c>
      <c r="B958" t="s">
        <v>11</v>
      </c>
      <c r="C958" t="s">
        <v>42</v>
      </c>
      <c r="D958" s="1">
        <v>44252</v>
      </c>
      <c r="E958" s="4">
        <v>3724</v>
      </c>
      <c r="F958">
        <v>383</v>
      </c>
    </row>
    <row r="959" spans="1:6" x14ac:dyDescent="0.25">
      <c r="A959" t="s">
        <v>20</v>
      </c>
      <c r="B959" t="s">
        <v>21</v>
      </c>
      <c r="C959" t="s">
        <v>43</v>
      </c>
      <c r="D959" s="1">
        <v>44252</v>
      </c>
      <c r="E959" s="4">
        <v>4942</v>
      </c>
      <c r="F959">
        <v>345</v>
      </c>
    </row>
    <row r="960" spans="1:6" x14ac:dyDescent="0.25">
      <c r="A960" t="s">
        <v>37</v>
      </c>
      <c r="B960" t="s">
        <v>11</v>
      </c>
      <c r="C960" t="s">
        <v>45</v>
      </c>
      <c r="D960" s="1">
        <v>44252</v>
      </c>
      <c r="E960" s="4">
        <v>1575</v>
      </c>
      <c r="F960">
        <v>381</v>
      </c>
    </row>
    <row r="961" spans="1:6" x14ac:dyDescent="0.25">
      <c r="A961" t="s">
        <v>15</v>
      </c>
      <c r="B961" t="s">
        <v>21</v>
      </c>
      <c r="C961" t="s">
        <v>52</v>
      </c>
      <c r="D961" s="1">
        <v>44252</v>
      </c>
      <c r="E961" s="4">
        <v>8155</v>
      </c>
      <c r="F961">
        <v>105</v>
      </c>
    </row>
    <row r="962" spans="1:6" x14ac:dyDescent="0.25">
      <c r="A962" t="s">
        <v>33</v>
      </c>
      <c r="B962" t="s">
        <v>6</v>
      </c>
      <c r="C962" t="s">
        <v>47</v>
      </c>
      <c r="D962" s="1">
        <v>44252</v>
      </c>
      <c r="E962" s="4">
        <v>8316</v>
      </c>
      <c r="F962">
        <v>238</v>
      </c>
    </row>
    <row r="963" spans="1:6" x14ac:dyDescent="0.25">
      <c r="A963" t="s">
        <v>25</v>
      </c>
      <c r="B963" t="s">
        <v>27</v>
      </c>
      <c r="C963" t="s">
        <v>22</v>
      </c>
      <c r="D963" s="1">
        <v>44252</v>
      </c>
      <c r="E963" s="4">
        <v>189</v>
      </c>
      <c r="F963">
        <v>2</v>
      </c>
    </row>
    <row r="964" spans="1:6" x14ac:dyDescent="0.25">
      <c r="A964" t="s">
        <v>13</v>
      </c>
      <c r="B964" t="s">
        <v>21</v>
      </c>
      <c r="C964" t="s">
        <v>19</v>
      </c>
      <c r="D964" s="1">
        <v>44252</v>
      </c>
      <c r="E964" s="4">
        <v>13433</v>
      </c>
      <c r="F964">
        <v>82</v>
      </c>
    </row>
    <row r="965" spans="1:6" x14ac:dyDescent="0.25">
      <c r="A965" t="s">
        <v>40</v>
      </c>
      <c r="B965" t="s">
        <v>6</v>
      </c>
      <c r="C965" t="s">
        <v>12</v>
      </c>
      <c r="D965" s="1">
        <v>44252</v>
      </c>
      <c r="E965" s="4">
        <v>1449</v>
      </c>
      <c r="F965">
        <v>125</v>
      </c>
    </row>
    <row r="966" spans="1:6" x14ac:dyDescent="0.25">
      <c r="A966" t="s">
        <v>32</v>
      </c>
      <c r="B966" t="s">
        <v>6</v>
      </c>
      <c r="C966" t="s">
        <v>38</v>
      </c>
      <c r="D966" s="1">
        <v>44252</v>
      </c>
      <c r="E966" s="4">
        <v>6832</v>
      </c>
      <c r="F966">
        <v>43</v>
      </c>
    </row>
    <row r="967" spans="1:6" x14ac:dyDescent="0.25">
      <c r="A967" t="s">
        <v>5</v>
      </c>
      <c r="B967" t="s">
        <v>16</v>
      </c>
      <c r="C967" t="s">
        <v>35</v>
      </c>
      <c r="D967" s="1">
        <v>44252</v>
      </c>
      <c r="E967" s="4">
        <v>735</v>
      </c>
      <c r="F967">
        <v>25</v>
      </c>
    </row>
    <row r="968" spans="1:6" x14ac:dyDescent="0.25">
      <c r="A968" t="s">
        <v>41</v>
      </c>
      <c r="B968" t="s">
        <v>16</v>
      </c>
      <c r="C968" t="s">
        <v>35</v>
      </c>
      <c r="D968" s="1">
        <v>44252</v>
      </c>
      <c r="E968" s="4">
        <v>7483</v>
      </c>
      <c r="F968">
        <v>309</v>
      </c>
    </row>
    <row r="969" spans="1:6" x14ac:dyDescent="0.25">
      <c r="A969" t="s">
        <v>8</v>
      </c>
      <c r="B969" t="s">
        <v>6</v>
      </c>
      <c r="C969" t="s">
        <v>12</v>
      </c>
      <c r="D969" s="1">
        <v>44252</v>
      </c>
      <c r="E969" s="4">
        <v>966</v>
      </c>
      <c r="F969">
        <v>371</v>
      </c>
    </row>
    <row r="970" spans="1:6" x14ac:dyDescent="0.25">
      <c r="A970" t="s">
        <v>40</v>
      </c>
      <c r="B970" t="s">
        <v>16</v>
      </c>
      <c r="C970" t="s">
        <v>24</v>
      </c>
      <c r="D970" s="1">
        <v>44252</v>
      </c>
      <c r="E970" s="4">
        <v>1113</v>
      </c>
      <c r="F970">
        <v>118</v>
      </c>
    </row>
    <row r="971" spans="1:6" x14ac:dyDescent="0.25">
      <c r="A971" t="s">
        <v>51</v>
      </c>
      <c r="B971" t="s">
        <v>16</v>
      </c>
      <c r="C971" t="s">
        <v>36</v>
      </c>
      <c r="D971" s="1">
        <v>44252</v>
      </c>
      <c r="E971" s="4">
        <v>2730</v>
      </c>
      <c r="F971">
        <v>64</v>
      </c>
    </row>
    <row r="972" spans="1:6" x14ac:dyDescent="0.25">
      <c r="A972" t="s">
        <v>46</v>
      </c>
      <c r="B972" t="s">
        <v>16</v>
      </c>
      <c r="C972" t="s">
        <v>48</v>
      </c>
      <c r="D972" s="1">
        <v>44252</v>
      </c>
      <c r="E972" s="4">
        <v>6706</v>
      </c>
      <c r="F972">
        <v>41</v>
      </c>
    </row>
    <row r="973" spans="1:6" x14ac:dyDescent="0.25">
      <c r="A973" t="s">
        <v>46</v>
      </c>
      <c r="B973" t="s">
        <v>21</v>
      </c>
      <c r="C973" t="s">
        <v>44</v>
      </c>
      <c r="D973" s="1">
        <v>44252</v>
      </c>
      <c r="E973" s="4">
        <v>4970</v>
      </c>
      <c r="F973">
        <v>98</v>
      </c>
    </row>
    <row r="974" spans="1:6" x14ac:dyDescent="0.25">
      <c r="A974" t="s">
        <v>13</v>
      </c>
      <c r="B974" t="s">
        <v>6</v>
      </c>
      <c r="C974" t="s">
        <v>44</v>
      </c>
      <c r="D974" s="1">
        <v>44252</v>
      </c>
      <c r="E974" s="4">
        <v>6867</v>
      </c>
      <c r="F974">
        <v>348</v>
      </c>
    </row>
    <row r="975" spans="1:6" x14ac:dyDescent="0.25">
      <c r="A975" t="s">
        <v>5</v>
      </c>
      <c r="B975" t="s">
        <v>6</v>
      </c>
      <c r="C975" t="s">
        <v>43</v>
      </c>
      <c r="D975" s="1">
        <v>44252</v>
      </c>
      <c r="E975" s="4">
        <v>2093</v>
      </c>
      <c r="F975">
        <v>146</v>
      </c>
    </row>
    <row r="976" spans="1:6" x14ac:dyDescent="0.25">
      <c r="A976" t="s">
        <v>40</v>
      </c>
      <c r="B976" t="s">
        <v>11</v>
      </c>
      <c r="C976" t="s">
        <v>19</v>
      </c>
      <c r="D976" s="1">
        <v>44252</v>
      </c>
      <c r="E976" s="4">
        <v>4753</v>
      </c>
      <c r="F976">
        <v>770</v>
      </c>
    </row>
    <row r="977" spans="1:6" x14ac:dyDescent="0.25">
      <c r="A977" t="s">
        <v>10</v>
      </c>
      <c r="B977" t="s">
        <v>21</v>
      </c>
      <c r="C977" t="s">
        <v>28</v>
      </c>
      <c r="D977" s="1">
        <v>44252</v>
      </c>
      <c r="E977" s="4">
        <v>1141</v>
      </c>
      <c r="F977">
        <v>72</v>
      </c>
    </row>
    <row r="978" spans="1:6" x14ac:dyDescent="0.25">
      <c r="A978" t="s">
        <v>57</v>
      </c>
      <c r="B978" t="s">
        <v>21</v>
      </c>
      <c r="C978" t="s">
        <v>36</v>
      </c>
      <c r="D978" s="1">
        <v>44252</v>
      </c>
      <c r="E978" s="4">
        <v>5453</v>
      </c>
      <c r="F978">
        <v>166</v>
      </c>
    </row>
    <row r="979" spans="1:6" x14ac:dyDescent="0.25">
      <c r="A979" t="s">
        <v>5</v>
      </c>
      <c r="B979" t="s">
        <v>21</v>
      </c>
      <c r="C979" t="s">
        <v>35</v>
      </c>
      <c r="D979" s="1">
        <v>44252</v>
      </c>
      <c r="E979" s="4">
        <v>2884</v>
      </c>
      <c r="F979">
        <v>206</v>
      </c>
    </row>
    <row r="980" spans="1:6" x14ac:dyDescent="0.25">
      <c r="A980" t="s">
        <v>41</v>
      </c>
      <c r="B980" t="s">
        <v>6</v>
      </c>
      <c r="C980" t="s">
        <v>30</v>
      </c>
      <c r="D980" s="1">
        <v>44252</v>
      </c>
      <c r="E980" s="4">
        <v>12005</v>
      </c>
      <c r="F980">
        <v>700</v>
      </c>
    </row>
    <row r="981" spans="1:6" x14ac:dyDescent="0.25">
      <c r="A981" t="s">
        <v>55</v>
      </c>
      <c r="B981" t="s">
        <v>16</v>
      </c>
      <c r="C981" t="s">
        <v>50</v>
      </c>
      <c r="D981" s="1">
        <v>44252</v>
      </c>
      <c r="E981" s="4">
        <v>3444</v>
      </c>
      <c r="F981">
        <v>138</v>
      </c>
    </row>
    <row r="982" spans="1:6" x14ac:dyDescent="0.25">
      <c r="A982" t="s">
        <v>5</v>
      </c>
      <c r="B982" t="s">
        <v>6</v>
      </c>
      <c r="C982" t="s">
        <v>19</v>
      </c>
      <c r="D982" s="1">
        <v>44253</v>
      </c>
      <c r="E982" s="4">
        <v>4270</v>
      </c>
      <c r="F982">
        <v>288</v>
      </c>
    </row>
    <row r="983" spans="1:6" x14ac:dyDescent="0.25">
      <c r="A983" t="s">
        <v>32</v>
      </c>
      <c r="B983" t="s">
        <v>9</v>
      </c>
      <c r="C983" t="s">
        <v>47</v>
      </c>
      <c r="D983" s="1">
        <v>44253</v>
      </c>
      <c r="E983" s="4">
        <v>9219</v>
      </c>
      <c r="F983">
        <v>156</v>
      </c>
    </row>
    <row r="984" spans="1:6" x14ac:dyDescent="0.25">
      <c r="A984" t="s">
        <v>10</v>
      </c>
      <c r="B984" t="s">
        <v>11</v>
      </c>
      <c r="C984" t="s">
        <v>44</v>
      </c>
      <c r="D984" s="1">
        <v>44253</v>
      </c>
      <c r="E984" s="4">
        <v>2870</v>
      </c>
      <c r="F984">
        <v>466</v>
      </c>
    </row>
    <row r="985" spans="1:6" x14ac:dyDescent="0.25">
      <c r="A985" t="s">
        <v>33</v>
      </c>
      <c r="B985" t="s">
        <v>9</v>
      </c>
      <c r="C985" t="s">
        <v>28</v>
      </c>
      <c r="D985" s="1">
        <v>44253</v>
      </c>
      <c r="E985" s="4">
        <v>4718</v>
      </c>
      <c r="F985">
        <v>347</v>
      </c>
    </row>
    <row r="986" spans="1:6" x14ac:dyDescent="0.25">
      <c r="A986" t="s">
        <v>41</v>
      </c>
      <c r="B986" t="s">
        <v>9</v>
      </c>
      <c r="C986" t="s">
        <v>36</v>
      </c>
      <c r="D986" s="1">
        <v>44253</v>
      </c>
      <c r="E986" s="4">
        <v>5908</v>
      </c>
      <c r="F986">
        <v>24</v>
      </c>
    </row>
    <row r="987" spans="1:6" x14ac:dyDescent="0.25">
      <c r="A987" t="s">
        <v>5</v>
      </c>
      <c r="B987" t="s">
        <v>16</v>
      </c>
      <c r="C987" t="s">
        <v>36</v>
      </c>
      <c r="D987" s="1">
        <v>44253</v>
      </c>
      <c r="E987" s="4">
        <v>602</v>
      </c>
      <c r="F987">
        <v>147</v>
      </c>
    </row>
    <row r="988" spans="1:6" x14ac:dyDescent="0.25">
      <c r="A988" t="s">
        <v>18</v>
      </c>
      <c r="B988" t="s">
        <v>6</v>
      </c>
      <c r="C988" t="s">
        <v>42</v>
      </c>
      <c r="D988" s="1">
        <v>44253</v>
      </c>
      <c r="E988" s="4">
        <v>1071</v>
      </c>
      <c r="F988">
        <v>48</v>
      </c>
    </row>
    <row r="989" spans="1:6" x14ac:dyDescent="0.25">
      <c r="A989" t="s">
        <v>57</v>
      </c>
      <c r="B989" t="s">
        <v>9</v>
      </c>
      <c r="C989" t="s">
        <v>12</v>
      </c>
      <c r="D989" s="1">
        <v>44253</v>
      </c>
      <c r="E989" s="4">
        <v>11361</v>
      </c>
      <c r="F989">
        <v>669</v>
      </c>
    </row>
    <row r="990" spans="1:6" x14ac:dyDescent="0.25">
      <c r="A990" t="s">
        <v>32</v>
      </c>
      <c r="B990" t="s">
        <v>21</v>
      </c>
      <c r="C990" t="s">
        <v>26</v>
      </c>
      <c r="D990" s="1">
        <v>44253</v>
      </c>
      <c r="E990" s="4">
        <v>5635</v>
      </c>
      <c r="F990">
        <v>434</v>
      </c>
    </row>
    <row r="991" spans="1:6" x14ac:dyDescent="0.25">
      <c r="A991" t="s">
        <v>5</v>
      </c>
      <c r="B991" t="s">
        <v>16</v>
      </c>
      <c r="C991" t="s">
        <v>30</v>
      </c>
      <c r="D991" s="1">
        <v>44253</v>
      </c>
      <c r="E991" s="4">
        <v>11445</v>
      </c>
      <c r="F991">
        <v>910</v>
      </c>
    </row>
    <row r="992" spans="1:6" x14ac:dyDescent="0.25">
      <c r="A992" t="s">
        <v>18</v>
      </c>
      <c r="B992" t="s">
        <v>27</v>
      </c>
      <c r="C992" t="s">
        <v>35</v>
      </c>
      <c r="D992" s="1">
        <v>44253</v>
      </c>
      <c r="E992" s="4">
        <v>1925</v>
      </c>
      <c r="F992">
        <v>214</v>
      </c>
    </row>
    <row r="993" spans="1:6" x14ac:dyDescent="0.25">
      <c r="A993" t="s">
        <v>29</v>
      </c>
      <c r="B993" t="s">
        <v>11</v>
      </c>
      <c r="C993" t="s">
        <v>35</v>
      </c>
      <c r="D993" s="1">
        <v>44253</v>
      </c>
      <c r="E993" s="4">
        <v>630</v>
      </c>
      <c r="F993">
        <v>63</v>
      </c>
    </row>
    <row r="994" spans="1:6" x14ac:dyDescent="0.25">
      <c r="A994" t="s">
        <v>55</v>
      </c>
      <c r="B994" t="s">
        <v>9</v>
      </c>
      <c r="C994" t="s">
        <v>47</v>
      </c>
      <c r="D994" s="1">
        <v>44253</v>
      </c>
      <c r="E994" s="4">
        <v>10836</v>
      </c>
      <c r="F994">
        <v>452</v>
      </c>
    </row>
    <row r="995" spans="1:6" x14ac:dyDescent="0.25">
      <c r="A995" t="s">
        <v>37</v>
      </c>
      <c r="B995" t="s">
        <v>11</v>
      </c>
      <c r="C995" t="s">
        <v>28</v>
      </c>
      <c r="D995" s="1">
        <v>44253</v>
      </c>
      <c r="E995" s="4">
        <v>7798</v>
      </c>
      <c r="F995">
        <v>488</v>
      </c>
    </row>
    <row r="996" spans="1:6" x14ac:dyDescent="0.25">
      <c r="A996" t="s">
        <v>55</v>
      </c>
      <c r="B996" t="s">
        <v>11</v>
      </c>
      <c r="C996" t="s">
        <v>50</v>
      </c>
      <c r="D996" s="1">
        <v>44253</v>
      </c>
      <c r="E996" s="4">
        <v>2226</v>
      </c>
      <c r="F996">
        <v>106</v>
      </c>
    </row>
    <row r="997" spans="1:6" x14ac:dyDescent="0.25">
      <c r="A997" t="s">
        <v>34</v>
      </c>
      <c r="B997" t="s">
        <v>6</v>
      </c>
      <c r="C997" t="s">
        <v>45</v>
      </c>
      <c r="D997" s="1">
        <v>44253</v>
      </c>
      <c r="E997" s="4">
        <v>2849</v>
      </c>
      <c r="F997">
        <v>179</v>
      </c>
    </row>
    <row r="998" spans="1:6" x14ac:dyDescent="0.25">
      <c r="A998" t="s">
        <v>51</v>
      </c>
      <c r="B998" t="s">
        <v>21</v>
      </c>
      <c r="C998" t="s">
        <v>14</v>
      </c>
      <c r="D998" s="1">
        <v>44253</v>
      </c>
      <c r="E998" s="4">
        <v>7182</v>
      </c>
      <c r="F998">
        <v>313</v>
      </c>
    </row>
    <row r="999" spans="1:6" x14ac:dyDescent="0.25">
      <c r="A999" t="s">
        <v>5</v>
      </c>
      <c r="B999" t="s">
        <v>16</v>
      </c>
      <c r="C999" t="s">
        <v>44</v>
      </c>
      <c r="D999" s="1">
        <v>44253</v>
      </c>
      <c r="E999" s="4">
        <v>6020</v>
      </c>
      <c r="F999">
        <v>215</v>
      </c>
    </row>
    <row r="1000" spans="1:6" x14ac:dyDescent="0.25">
      <c r="A1000" t="s">
        <v>51</v>
      </c>
      <c r="B1000" t="s">
        <v>9</v>
      </c>
      <c r="C1000" t="s">
        <v>28</v>
      </c>
      <c r="D1000" s="1">
        <v>44253</v>
      </c>
      <c r="E1000" s="4">
        <v>6153</v>
      </c>
      <c r="F1000">
        <v>513</v>
      </c>
    </row>
    <row r="1001" spans="1:6" x14ac:dyDescent="0.25">
      <c r="A1001" t="s">
        <v>34</v>
      </c>
      <c r="B1001" t="s">
        <v>16</v>
      </c>
      <c r="C1001" t="s">
        <v>12</v>
      </c>
      <c r="D1001" s="1">
        <v>44253</v>
      </c>
      <c r="E1001" s="4">
        <v>833</v>
      </c>
      <c r="F1001">
        <v>49</v>
      </c>
    </row>
    <row r="1002" spans="1:6" x14ac:dyDescent="0.25">
      <c r="A1002" t="s">
        <v>8</v>
      </c>
      <c r="B1002" t="s">
        <v>27</v>
      </c>
      <c r="C1002" t="s">
        <v>47</v>
      </c>
      <c r="D1002" s="1">
        <v>44256</v>
      </c>
      <c r="E1002" s="4">
        <v>6181</v>
      </c>
      <c r="F1002">
        <v>425</v>
      </c>
    </row>
    <row r="1003" spans="1:6" x14ac:dyDescent="0.25">
      <c r="A1003" t="s">
        <v>15</v>
      </c>
      <c r="B1003" t="s">
        <v>16</v>
      </c>
      <c r="C1003" t="s">
        <v>26</v>
      </c>
      <c r="D1003" s="1">
        <v>44256</v>
      </c>
      <c r="E1003" s="4">
        <v>2639</v>
      </c>
      <c r="F1003">
        <v>634</v>
      </c>
    </row>
    <row r="1004" spans="1:6" x14ac:dyDescent="0.25">
      <c r="A1004" t="s">
        <v>39</v>
      </c>
      <c r="B1004" t="s">
        <v>11</v>
      </c>
      <c r="C1004" t="s">
        <v>28</v>
      </c>
      <c r="D1004" s="1">
        <v>44256</v>
      </c>
      <c r="E1004" s="4">
        <v>6804</v>
      </c>
      <c r="F1004">
        <v>35</v>
      </c>
    </row>
    <row r="1005" spans="1:6" x14ac:dyDescent="0.25">
      <c r="A1005" t="s">
        <v>37</v>
      </c>
      <c r="B1005" t="s">
        <v>11</v>
      </c>
      <c r="C1005" t="s">
        <v>14</v>
      </c>
      <c r="D1005" s="1">
        <v>44256</v>
      </c>
      <c r="E1005" s="4">
        <v>1855</v>
      </c>
      <c r="F1005">
        <v>230</v>
      </c>
    </row>
    <row r="1006" spans="1:6" x14ac:dyDescent="0.25">
      <c r="A1006" t="s">
        <v>13</v>
      </c>
      <c r="B1006" t="s">
        <v>16</v>
      </c>
      <c r="C1006" t="s">
        <v>47</v>
      </c>
      <c r="D1006" s="1">
        <v>44256</v>
      </c>
      <c r="E1006" s="4">
        <v>483</v>
      </c>
      <c r="F1006">
        <v>129</v>
      </c>
    </row>
    <row r="1007" spans="1:6" x14ac:dyDescent="0.25">
      <c r="A1007" t="s">
        <v>23</v>
      </c>
      <c r="B1007" t="s">
        <v>11</v>
      </c>
      <c r="C1007" t="s">
        <v>44</v>
      </c>
      <c r="D1007" s="1">
        <v>44256</v>
      </c>
      <c r="E1007" s="4">
        <v>3346</v>
      </c>
      <c r="F1007">
        <v>7</v>
      </c>
    </row>
    <row r="1008" spans="1:6" x14ac:dyDescent="0.25">
      <c r="A1008" t="s">
        <v>34</v>
      </c>
      <c r="B1008" t="s">
        <v>6</v>
      </c>
      <c r="C1008" t="s">
        <v>12</v>
      </c>
      <c r="D1008" s="1">
        <v>44256</v>
      </c>
      <c r="E1008" s="4">
        <v>9639</v>
      </c>
      <c r="F1008">
        <v>65</v>
      </c>
    </row>
    <row r="1009" spans="1:6" x14ac:dyDescent="0.25">
      <c r="A1009" t="s">
        <v>15</v>
      </c>
      <c r="B1009" t="s">
        <v>11</v>
      </c>
      <c r="C1009" t="s">
        <v>43</v>
      </c>
      <c r="D1009" s="1">
        <v>44256</v>
      </c>
      <c r="E1009" s="4">
        <v>987</v>
      </c>
      <c r="F1009">
        <v>675</v>
      </c>
    </row>
    <row r="1010" spans="1:6" x14ac:dyDescent="0.25">
      <c r="A1010" t="s">
        <v>5</v>
      </c>
      <c r="B1010" t="s">
        <v>9</v>
      </c>
      <c r="C1010" t="s">
        <v>26</v>
      </c>
      <c r="D1010" s="1">
        <v>44256</v>
      </c>
      <c r="E1010" s="4">
        <v>2688</v>
      </c>
      <c r="F1010">
        <v>210</v>
      </c>
    </row>
    <row r="1011" spans="1:6" x14ac:dyDescent="0.25">
      <c r="A1011" t="s">
        <v>20</v>
      </c>
      <c r="B1011" t="s">
        <v>16</v>
      </c>
      <c r="C1011" t="s">
        <v>47</v>
      </c>
      <c r="D1011" s="1">
        <v>44256</v>
      </c>
      <c r="E1011" s="4">
        <v>707</v>
      </c>
      <c r="F1011">
        <v>553</v>
      </c>
    </row>
    <row r="1012" spans="1:6" x14ac:dyDescent="0.25">
      <c r="A1012" t="s">
        <v>29</v>
      </c>
      <c r="B1012" t="s">
        <v>11</v>
      </c>
      <c r="C1012" t="s">
        <v>30</v>
      </c>
      <c r="D1012" s="1">
        <v>44256</v>
      </c>
      <c r="E1012" s="4">
        <v>4921</v>
      </c>
      <c r="F1012">
        <v>144</v>
      </c>
    </row>
    <row r="1013" spans="1:6" x14ac:dyDescent="0.25">
      <c r="A1013" t="s">
        <v>13</v>
      </c>
      <c r="B1013" t="s">
        <v>21</v>
      </c>
      <c r="C1013" t="s">
        <v>30</v>
      </c>
      <c r="D1013" s="1">
        <v>44256</v>
      </c>
      <c r="E1013" s="4">
        <v>1085</v>
      </c>
      <c r="F1013">
        <v>246</v>
      </c>
    </row>
    <row r="1014" spans="1:6" x14ac:dyDescent="0.25">
      <c r="A1014" t="s">
        <v>20</v>
      </c>
      <c r="B1014" t="s">
        <v>16</v>
      </c>
      <c r="C1014" t="s">
        <v>30</v>
      </c>
      <c r="D1014" s="1">
        <v>44256</v>
      </c>
      <c r="E1014" s="4">
        <v>5187</v>
      </c>
      <c r="F1014">
        <v>40</v>
      </c>
    </row>
    <row r="1015" spans="1:6" x14ac:dyDescent="0.25">
      <c r="A1015" t="s">
        <v>29</v>
      </c>
      <c r="B1015" t="s">
        <v>27</v>
      </c>
      <c r="C1015" t="s">
        <v>28</v>
      </c>
      <c r="D1015" s="1">
        <v>44256</v>
      </c>
      <c r="E1015" s="4">
        <v>12684</v>
      </c>
      <c r="F1015">
        <v>62</v>
      </c>
    </row>
    <row r="1016" spans="1:6" x14ac:dyDescent="0.25">
      <c r="A1016" t="s">
        <v>10</v>
      </c>
      <c r="B1016" t="s">
        <v>11</v>
      </c>
      <c r="C1016" t="s">
        <v>45</v>
      </c>
      <c r="D1016" s="1">
        <v>44256</v>
      </c>
      <c r="E1016" s="4">
        <v>10073</v>
      </c>
      <c r="F1016">
        <v>286</v>
      </c>
    </row>
    <row r="1017" spans="1:6" x14ac:dyDescent="0.25">
      <c r="A1017" t="s">
        <v>10</v>
      </c>
      <c r="B1017" t="s">
        <v>9</v>
      </c>
      <c r="C1017" t="s">
        <v>17</v>
      </c>
      <c r="D1017" s="1">
        <v>44256</v>
      </c>
      <c r="E1017" s="4">
        <v>4459</v>
      </c>
      <c r="F1017">
        <v>69</v>
      </c>
    </row>
    <row r="1018" spans="1:6" x14ac:dyDescent="0.25">
      <c r="A1018" t="s">
        <v>51</v>
      </c>
      <c r="B1018" t="s">
        <v>27</v>
      </c>
      <c r="C1018" t="s">
        <v>19</v>
      </c>
      <c r="D1018" s="1">
        <v>44256</v>
      </c>
      <c r="E1018" s="4">
        <v>35</v>
      </c>
      <c r="F1018">
        <v>214</v>
      </c>
    </row>
    <row r="1019" spans="1:6" x14ac:dyDescent="0.25">
      <c r="A1019" t="s">
        <v>10</v>
      </c>
      <c r="B1019" t="s">
        <v>16</v>
      </c>
      <c r="C1019" t="s">
        <v>17</v>
      </c>
      <c r="D1019" s="1">
        <v>44256</v>
      </c>
      <c r="E1019" s="4">
        <v>4515</v>
      </c>
      <c r="F1019">
        <v>359</v>
      </c>
    </row>
    <row r="1020" spans="1:6" x14ac:dyDescent="0.25">
      <c r="A1020" t="s">
        <v>20</v>
      </c>
      <c r="B1020" t="s">
        <v>21</v>
      </c>
      <c r="C1020" t="s">
        <v>12</v>
      </c>
      <c r="D1020" s="1">
        <v>44256</v>
      </c>
      <c r="E1020" s="4">
        <v>1764</v>
      </c>
      <c r="F1020">
        <v>35</v>
      </c>
    </row>
    <row r="1021" spans="1:6" x14ac:dyDescent="0.25">
      <c r="A1021" t="s">
        <v>46</v>
      </c>
      <c r="B1021" t="s">
        <v>16</v>
      </c>
      <c r="C1021" t="s">
        <v>19</v>
      </c>
      <c r="D1021" s="1">
        <v>44256</v>
      </c>
      <c r="E1021" s="4">
        <v>4312</v>
      </c>
      <c r="F1021">
        <v>131</v>
      </c>
    </row>
    <row r="1022" spans="1:6" x14ac:dyDescent="0.25">
      <c r="A1022" t="s">
        <v>37</v>
      </c>
      <c r="B1022" t="s">
        <v>11</v>
      </c>
      <c r="C1022" t="s">
        <v>47</v>
      </c>
      <c r="D1022" s="1">
        <v>44256</v>
      </c>
      <c r="E1022" s="4">
        <v>3605</v>
      </c>
      <c r="F1022">
        <v>565</v>
      </c>
    </row>
    <row r="1023" spans="1:6" x14ac:dyDescent="0.25">
      <c r="A1023" t="s">
        <v>8</v>
      </c>
      <c r="B1023" t="s">
        <v>16</v>
      </c>
      <c r="C1023" t="s">
        <v>36</v>
      </c>
      <c r="D1023" s="1">
        <v>44256</v>
      </c>
      <c r="E1023" s="4">
        <v>7658</v>
      </c>
      <c r="F1023">
        <v>212</v>
      </c>
    </row>
    <row r="1024" spans="1:6" x14ac:dyDescent="0.25">
      <c r="A1024" t="s">
        <v>37</v>
      </c>
      <c r="B1024" t="s">
        <v>27</v>
      </c>
      <c r="C1024" t="s">
        <v>38</v>
      </c>
      <c r="D1024" s="1">
        <v>44256</v>
      </c>
      <c r="E1024" s="4">
        <v>4662</v>
      </c>
      <c r="F1024">
        <v>467</v>
      </c>
    </row>
    <row r="1025" spans="1:6" x14ac:dyDescent="0.25">
      <c r="A1025" t="s">
        <v>41</v>
      </c>
      <c r="B1025" t="s">
        <v>16</v>
      </c>
      <c r="C1025" t="s">
        <v>45</v>
      </c>
      <c r="D1025" s="1">
        <v>44256</v>
      </c>
      <c r="E1025" s="4">
        <v>679</v>
      </c>
      <c r="F1025">
        <v>29</v>
      </c>
    </row>
    <row r="1026" spans="1:6" x14ac:dyDescent="0.25">
      <c r="A1026" t="s">
        <v>29</v>
      </c>
      <c r="B1026" t="s">
        <v>27</v>
      </c>
      <c r="C1026" t="s">
        <v>44</v>
      </c>
      <c r="D1026" s="1">
        <v>44256</v>
      </c>
      <c r="E1026" s="4">
        <v>7728</v>
      </c>
      <c r="F1026">
        <v>235</v>
      </c>
    </row>
    <row r="1027" spans="1:6" x14ac:dyDescent="0.25">
      <c r="A1027" t="s">
        <v>53</v>
      </c>
      <c r="B1027" t="s">
        <v>11</v>
      </c>
      <c r="C1027" t="s">
        <v>31</v>
      </c>
      <c r="D1027" s="1">
        <v>44256</v>
      </c>
      <c r="E1027" s="4">
        <v>4774</v>
      </c>
      <c r="F1027">
        <v>217</v>
      </c>
    </row>
    <row r="1028" spans="1:6" x14ac:dyDescent="0.25">
      <c r="A1028" t="s">
        <v>10</v>
      </c>
      <c r="B1028" t="s">
        <v>27</v>
      </c>
      <c r="C1028" t="s">
        <v>26</v>
      </c>
      <c r="D1028" s="1">
        <v>44256</v>
      </c>
      <c r="E1028" s="4">
        <v>2807</v>
      </c>
      <c r="F1028">
        <v>562</v>
      </c>
    </row>
    <row r="1029" spans="1:6" x14ac:dyDescent="0.25">
      <c r="A1029" t="s">
        <v>32</v>
      </c>
      <c r="B1029" t="s">
        <v>16</v>
      </c>
      <c r="C1029" t="s">
        <v>47</v>
      </c>
      <c r="D1029" s="1">
        <v>44256</v>
      </c>
      <c r="E1029" s="4">
        <v>11767</v>
      </c>
      <c r="F1029">
        <v>561</v>
      </c>
    </row>
    <row r="1030" spans="1:6" x14ac:dyDescent="0.25">
      <c r="A1030" t="s">
        <v>55</v>
      </c>
      <c r="B1030" t="s">
        <v>6</v>
      </c>
      <c r="C1030" t="s">
        <v>44</v>
      </c>
      <c r="D1030" s="1">
        <v>44256</v>
      </c>
      <c r="E1030" s="4">
        <v>6804</v>
      </c>
      <c r="F1030">
        <v>252</v>
      </c>
    </row>
    <row r="1031" spans="1:6" x14ac:dyDescent="0.25">
      <c r="A1031" t="s">
        <v>41</v>
      </c>
      <c r="B1031" t="s">
        <v>6</v>
      </c>
      <c r="C1031" t="s">
        <v>50</v>
      </c>
      <c r="D1031" s="1">
        <v>44257</v>
      </c>
      <c r="E1031" s="4">
        <v>6020</v>
      </c>
      <c r="F1031">
        <v>115</v>
      </c>
    </row>
    <row r="1032" spans="1:6" x14ac:dyDescent="0.25">
      <c r="A1032" t="s">
        <v>34</v>
      </c>
      <c r="B1032" t="s">
        <v>21</v>
      </c>
      <c r="C1032" t="s">
        <v>38</v>
      </c>
      <c r="D1032" s="1">
        <v>44257</v>
      </c>
      <c r="E1032" s="4">
        <v>7</v>
      </c>
      <c r="F1032">
        <v>76</v>
      </c>
    </row>
    <row r="1033" spans="1:6" x14ac:dyDescent="0.25">
      <c r="A1033" t="s">
        <v>20</v>
      </c>
      <c r="B1033" t="s">
        <v>16</v>
      </c>
      <c r="C1033" t="s">
        <v>36</v>
      </c>
      <c r="D1033" s="1">
        <v>44257</v>
      </c>
      <c r="E1033" s="4">
        <v>77</v>
      </c>
      <c r="F1033">
        <v>441</v>
      </c>
    </row>
    <row r="1034" spans="1:6" x14ac:dyDescent="0.25">
      <c r="A1034" t="s">
        <v>8</v>
      </c>
      <c r="B1034" t="s">
        <v>16</v>
      </c>
      <c r="C1034" t="s">
        <v>45</v>
      </c>
      <c r="D1034" s="1">
        <v>44257</v>
      </c>
      <c r="E1034" s="4">
        <v>2569</v>
      </c>
      <c r="F1034">
        <v>13</v>
      </c>
    </row>
    <row r="1035" spans="1:6" x14ac:dyDescent="0.25">
      <c r="A1035" t="s">
        <v>41</v>
      </c>
      <c r="B1035" t="s">
        <v>6</v>
      </c>
      <c r="C1035" t="s">
        <v>24</v>
      </c>
      <c r="D1035" s="1">
        <v>44257</v>
      </c>
      <c r="E1035" s="4">
        <v>4249</v>
      </c>
      <c r="F1035">
        <v>121</v>
      </c>
    </row>
    <row r="1036" spans="1:6" x14ac:dyDescent="0.25">
      <c r="A1036" t="s">
        <v>33</v>
      </c>
      <c r="B1036" t="s">
        <v>6</v>
      </c>
      <c r="C1036" t="s">
        <v>30</v>
      </c>
      <c r="D1036" s="1">
        <v>44257</v>
      </c>
      <c r="E1036" s="4">
        <v>2541</v>
      </c>
      <c r="F1036">
        <v>224</v>
      </c>
    </row>
    <row r="1037" spans="1:6" x14ac:dyDescent="0.25">
      <c r="A1037" t="s">
        <v>8</v>
      </c>
      <c r="B1037" t="s">
        <v>27</v>
      </c>
      <c r="C1037" t="s">
        <v>43</v>
      </c>
      <c r="D1037" s="1">
        <v>44257</v>
      </c>
      <c r="E1037" s="4">
        <v>2303</v>
      </c>
      <c r="F1037">
        <v>558</v>
      </c>
    </row>
    <row r="1038" spans="1:6" x14ac:dyDescent="0.25">
      <c r="A1038" t="s">
        <v>46</v>
      </c>
      <c r="B1038" t="s">
        <v>21</v>
      </c>
      <c r="C1038" t="s">
        <v>22</v>
      </c>
      <c r="D1038" s="1">
        <v>44257</v>
      </c>
      <c r="E1038" s="4">
        <v>11956</v>
      </c>
      <c r="F1038">
        <v>630</v>
      </c>
    </row>
    <row r="1039" spans="1:6" x14ac:dyDescent="0.25">
      <c r="A1039" t="s">
        <v>29</v>
      </c>
      <c r="B1039" t="s">
        <v>9</v>
      </c>
      <c r="C1039" t="s">
        <v>22</v>
      </c>
      <c r="D1039" s="1">
        <v>44257</v>
      </c>
      <c r="E1039" s="4">
        <v>10094</v>
      </c>
      <c r="F1039">
        <v>337</v>
      </c>
    </row>
    <row r="1040" spans="1:6" x14ac:dyDescent="0.25">
      <c r="A1040" t="s">
        <v>56</v>
      </c>
      <c r="B1040" t="s">
        <v>9</v>
      </c>
      <c r="C1040" t="s">
        <v>47</v>
      </c>
      <c r="D1040" s="1">
        <v>44257</v>
      </c>
      <c r="E1040" s="4">
        <v>3577</v>
      </c>
      <c r="F1040">
        <v>179</v>
      </c>
    </row>
    <row r="1041" spans="1:6" x14ac:dyDescent="0.25">
      <c r="A1041" t="s">
        <v>18</v>
      </c>
      <c r="B1041" t="s">
        <v>21</v>
      </c>
      <c r="C1041" t="s">
        <v>14</v>
      </c>
      <c r="D1041" s="1">
        <v>44257</v>
      </c>
      <c r="E1041" s="4">
        <v>8470</v>
      </c>
      <c r="F1041">
        <v>385</v>
      </c>
    </row>
    <row r="1042" spans="1:6" x14ac:dyDescent="0.25">
      <c r="A1042" t="s">
        <v>32</v>
      </c>
      <c r="B1042" t="s">
        <v>11</v>
      </c>
      <c r="C1042" t="s">
        <v>44</v>
      </c>
      <c r="D1042" s="1">
        <v>44257</v>
      </c>
      <c r="E1042" s="4">
        <v>3829</v>
      </c>
      <c r="F1042">
        <v>160</v>
      </c>
    </row>
    <row r="1043" spans="1:6" x14ac:dyDescent="0.25">
      <c r="A1043" t="s">
        <v>23</v>
      </c>
      <c r="B1043" t="s">
        <v>21</v>
      </c>
      <c r="C1043" t="s">
        <v>43</v>
      </c>
      <c r="D1043" s="1">
        <v>44257</v>
      </c>
      <c r="E1043" s="4">
        <v>8463</v>
      </c>
      <c r="F1043">
        <v>565</v>
      </c>
    </row>
    <row r="1044" spans="1:6" x14ac:dyDescent="0.25">
      <c r="A1044" t="s">
        <v>13</v>
      </c>
      <c r="B1044" t="s">
        <v>6</v>
      </c>
      <c r="C1044" t="s">
        <v>12</v>
      </c>
      <c r="D1044" s="1">
        <v>44257</v>
      </c>
      <c r="E1044" s="4">
        <v>1526</v>
      </c>
      <c r="F1044">
        <v>70</v>
      </c>
    </row>
    <row r="1045" spans="1:6" x14ac:dyDescent="0.25">
      <c r="A1045" t="s">
        <v>40</v>
      </c>
      <c r="B1045" t="s">
        <v>9</v>
      </c>
      <c r="C1045" t="s">
        <v>42</v>
      </c>
      <c r="D1045" s="1">
        <v>44257</v>
      </c>
      <c r="E1045" s="4">
        <v>2989</v>
      </c>
      <c r="F1045">
        <v>167</v>
      </c>
    </row>
    <row r="1046" spans="1:6" x14ac:dyDescent="0.25">
      <c r="A1046" t="s">
        <v>18</v>
      </c>
      <c r="B1046" t="s">
        <v>6</v>
      </c>
      <c r="C1046" t="s">
        <v>24</v>
      </c>
      <c r="D1046" s="1">
        <v>44257</v>
      </c>
      <c r="E1046" s="4">
        <v>1085</v>
      </c>
      <c r="F1046">
        <v>121</v>
      </c>
    </row>
    <row r="1047" spans="1:6" x14ac:dyDescent="0.25">
      <c r="A1047" t="s">
        <v>20</v>
      </c>
      <c r="B1047" t="s">
        <v>6</v>
      </c>
      <c r="C1047" t="s">
        <v>19</v>
      </c>
      <c r="D1047" s="1">
        <v>44257</v>
      </c>
      <c r="E1047" s="4">
        <v>5572</v>
      </c>
      <c r="F1047">
        <v>279</v>
      </c>
    </row>
    <row r="1048" spans="1:6" x14ac:dyDescent="0.25">
      <c r="A1048" t="s">
        <v>18</v>
      </c>
      <c r="B1048" t="s">
        <v>11</v>
      </c>
      <c r="C1048" t="s">
        <v>42</v>
      </c>
      <c r="D1048" s="1">
        <v>44257</v>
      </c>
      <c r="E1048" s="4">
        <v>889</v>
      </c>
      <c r="F1048">
        <v>60</v>
      </c>
    </row>
    <row r="1049" spans="1:6" x14ac:dyDescent="0.25">
      <c r="A1049" t="s">
        <v>8</v>
      </c>
      <c r="B1049" t="s">
        <v>11</v>
      </c>
      <c r="C1049" t="s">
        <v>28</v>
      </c>
      <c r="D1049" s="1">
        <v>44257</v>
      </c>
      <c r="E1049" s="4">
        <v>1764</v>
      </c>
      <c r="F1049">
        <v>98</v>
      </c>
    </row>
    <row r="1050" spans="1:6" x14ac:dyDescent="0.25">
      <c r="A1050" t="s">
        <v>54</v>
      </c>
      <c r="B1050" t="s">
        <v>9</v>
      </c>
      <c r="C1050" t="s">
        <v>45</v>
      </c>
      <c r="D1050" s="1">
        <v>44257</v>
      </c>
      <c r="E1050" s="4">
        <v>7042</v>
      </c>
      <c r="F1050">
        <v>321</v>
      </c>
    </row>
    <row r="1051" spans="1:6" x14ac:dyDescent="0.25">
      <c r="A1051" t="s">
        <v>54</v>
      </c>
      <c r="B1051" t="s">
        <v>16</v>
      </c>
      <c r="C1051" t="s">
        <v>24</v>
      </c>
      <c r="D1051" s="1">
        <v>44257</v>
      </c>
      <c r="E1051" s="4">
        <v>3143</v>
      </c>
      <c r="F1051">
        <v>393</v>
      </c>
    </row>
    <row r="1052" spans="1:6" x14ac:dyDescent="0.25">
      <c r="A1052" t="s">
        <v>25</v>
      </c>
      <c r="B1052" t="s">
        <v>9</v>
      </c>
      <c r="C1052" t="s">
        <v>12</v>
      </c>
      <c r="D1052" s="1">
        <v>44258</v>
      </c>
      <c r="E1052" s="4">
        <v>4228</v>
      </c>
      <c r="F1052">
        <v>56</v>
      </c>
    </row>
    <row r="1053" spans="1:6" x14ac:dyDescent="0.25">
      <c r="A1053" t="s">
        <v>18</v>
      </c>
      <c r="B1053" t="s">
        <v>21</v>
      </c>
      <c r="C1053" t="s">
        <v>52</v>
      </c>
      <c r="D1053" s="1">
        <v>44258</v>
      </c>
      <c r="E1053" s="4">
        <v>4830</v>
      </c>
      <c r="F1053">
        <v>19</v>
      </c>
    </row>
    <row r="1054" spans="1:6" x14ac:dyDescent="0.25">
      <c r="A1054" t="s">
        <v>34</v>
      </c>
      <c r="B1054" t="s">
        <v>9</v>
      </c>
      <c r="C1054" t="s">
        <v>36</v>
      </c>
      <c r="D1054" s="1">
        <v>44258</v>
      </c>
      <c r="E1054" s="4">
        <v>15036</v>
      </c>
      <c r="F1054">
        <v>1120</v>
      </c>
    </row>
    <row r="1055" spans="1:6" x14ac:dyDescent="0.25">
      <c r="A1055" t="s">
        <v>39</v>
      </c>
      <c r="B1055" t="s">
        <v>16</v>
      </c>
      <c r="C1055" t="s">
        <v>28</v>
      </c>
      <c r="D1055" s="1">
        <v>44258</v>
      </c>
      <c r="E1055" s="4">
        <v>133</v>
      </c>
      <c r="F1055">
        <v>374</v>
      </c>
    </row>
    <row r="1056" spans="1:6" x14ac:dyDescent="0.25">
      <c r="A1056" t="s">
        <v>34</v>
      </c>
      <c r="B1056" t="s">
        <v>11</v>
      </c>
      <c r="C1056" t="s">
        <v>14</v>
      </c>
      <c r="D1056" s="1">
        <v>44258</v>
      </c>
      <c r="E1056" s="4">
        <v>13034</v>
      </c>
      <c r="F1056">
        <v>374</v>
      </c>
    </row>
    <row r="1057" spans="1:6" x14ac:dyDescent="0.25">
      <c r="A1057" t="s">
        <v>25</v>
      </c>
      <c r="B1057" t="s">
        <v>21</v>
      </c>
      <c r="C1057" t="s">
        <v>42</v>
      </c>
      <c r="D1057" s="1">
        <v>44258</v>
      </c>
      <c r="E1057" s="4">
        <v>686</v>
      </c>
      <c r="F1057">
        <v>387</v>
      </c>
    </row>
    <row r="1058" spans="1:6" x14ac:dyDescent="0.25">
      <c r="A1058" t="s">
        <v>33</v>
      </c>
      <c r="B1058" t="s">
        <v>27</v>
      </c>
      <c r="C1058" t="s">
        <v>52</v>
      </c>
      <c r="D1058" s="1">
        <v>44258</v>
      </c>
      <c r="E1058" s="4">
        <v>903</v>
      </c>
      <c r="F1058">
        <v>35</v>
      </c>
    </row>
    <row r="1059" spans="1:6" x14ac:dyDescent="0.25">
      <c r="A1059" t="s">
        <v>53</v>
      </c>
      <c r="B1059" t="s">
        <v>9</v>
      </c>
      <c r="C1059" t="s">
        <v>44</v>
      </c>
      <c r="D1059" s="1">
        <v>44258</v>
      </c>
      <c r="E1059" s="4">
        <v>4368</v>
      </c>
      <c r="F1059">
        <v>182</v>
      </c>
    </row>
    <row r="1060" spans="1:6" x14ac:dyDescent="0.25">
      <c r="A1060" t="s">
        <v>54</v>
      </c>
      <c r="B1060" t="s">
        <v>27</v>
      </c>
      <c r="C1060" t="s">
        <v>35</v>
      </c>
      <c r="D1060" s="1">
        <v>44258</v>
      </c>
      <c r="E1060" s="4">
        <v>2226</v>
      </c>
      <c r="F1060">
        <v>172</v>
      </c>
    </row>
    <row r="1061" spans="1:6" x14ac:dyDescent="0.25">
      <c r="A1061" t="s">
        <v>55</v>
      </c>
      <c r="B1061" t="s">
        <v>27</v>
      </c>
      <c r="C1061" t="s">
        <v>22</v>
      </c>
      <c r="D1061" s="1">
        <v>44258</v>
      </c>
      <c r="E1061" s="4">
        <v>1190</v>
      </c>
      <c r="F1061">
        <v>43</v>
      </c>
    </row>
    <row r="1062" spans="1:6" x14ac:dyDescent="0.25">
      <c r="A1062" t="s">
        <v>13</v>
      </c>
      <c r="B1062" t="s">
        <v>9</v>
      </c>
      <c r="C1062" t="s">
        <v>43</v>
      </c>
      <c r="D1062" s="1">
        <v>44258</v>
      </c>
      <c r="E1062" s="4">
        <v>3773</v>
      </c>
      <c r="F1062">
        <v>343</v>
      </c>
    </row>
    <row r="1063" spans="1:6" x14ac:dyDescent="0.25">
      <c r="A1063" t="s">
        <v>23</v>
      </c>
      <c r="B1063" t="s">
        <v>21</v>
      </c>
      <c r="C1063" t="s">
        <v>35</v>
      </c>
      <c r="D1063" s="1">
        <v>44258</v>
      </c>
      <c r="E1063" s="4">
        <v>6671</v>
      </c>
      <c r="F1063">
        <v>668</v>
      </c>
    </row>
    <row r="1064" spans="1:6" x14ac:dyDescent="0.25">
      <c r="A1064" t="s">
        <v>18</v>
      </c>
      <c r="B1064" t="s">
        <v>27</v>
      </c>
      <c r="C1064" t="s">
        <v>52</v>
      </c>
      <c r="D1064" s="1">
        <v>44258</v>
      </c>
      <c r="E1064" s="4">
        <v>10318</v>
      </c>
      <c r="F1064">
        <v>397</v>
      </c>
    </row>
    <row r="1065" spans="1:6" x14ac:dyDescent="0.25">
      <c r="A1065" t="s">
        <v>56</v>
      </c>
      <c r="B1065" t="s">
        <v>6</v>
      </c>
      <c r="C1065" t="s">
        <v>38</v>
      </c>
      <c r="D1065" s="1">
        <v>44258</v>
      </c>
      <c r="E1065" s="4">
        <v>14896</v>
      </c>
      <c r="F1065">
        <v>621</v>
      </c>
    </row>
    <row r="1066" spans="1:6" x14ac:dyDescent="0.25">
      <c r="A1066" t="s">
        <v>40</v>
      </c>
      <c r="B1066" t="s">
        <v>6</v>
      </c>
      <c r="C1066" t="s">
        <v>42</v>
      </c>
      <c r="D1066" s="1">
        <v>44258</v>
      </c>
      <c r="E1066" s="4">
        <v>4606</v>
      </c>
      <c r="F1066">
        <v>355</v>
      </c>
    </row>
    <row r="1067" spans="1:6" x14ac:dyDescent="0.25">
      <c r="A1067" t="s">
        <v>25</v>
      </c>
      <c r="B1067" t="s">
        <v>6</v>
      </c>
      <c r="C1067" t="s">
        <v>42</v>
      </c>
      <c r="D1067" s="1">
        <v>44258</v>
      </c>
      <c r="E1067" s="4">
        <v>3892</v>
      </c>
      <c r="F1067">
        <v>260</v>
      </c>
    </row>
    <row r="1068" spans="1:6" x14ac:dyDescent="0.25">
      <c r="A1068" t="s">
        <v>46</v>
      </c>
      <c r="B1068" t="s">
        <v>21</v>
      </c>
      <c r="C1068" t="s">
        <v>7</v>
      </c>
      <c r="D1068" s="1">
        <v>44259</v>
      </c>
      <c r="E1068" s="4">
        <v>3556</v>
      </c>
      <c r="F1068">
        <v>546</v>
      </c>
    </row>
    <row r="1069" spans="1:6" x14ac:dyDescent="0.25">
      <c r="A1069" t="s">
        <v>49</v>
      </c>
      <c r="B1069" t="s">
        <v>11</v>
      </c>
      <c r="C1069" t="s">
        <v>24</v>
      </c>
      <c r="D1069" s="1">
        <v>44259</v>
      </c>
      <c r="E1069" s="4">
        <v>1057</v>
      </c>
      <c r="F1069">
        <v>309</v>
      </c>
    </row>
    <row r="1070" spans="1:6" x14ac:dyDescent="0.25">
      <c r="A1070" t="s">
        <v>5</v>
      </c>
      <c r="B1070" t="s">
        <v>6</v>
      </c>
      <c r="C1070" t="s">
        <v>47</v>
      </c>
      <c r="D1070" s="1">
        <v>44259</v>
      </c>
      <c r="E1070" s="4">
        <v>11305</v>
      </c>
      <c r="F1070">
        <v>97</v>
      </c>
    </row>
    <row r="1071" spans="1:6" x14ac:dyDescent="0.25">
      <c r="A1071" t="s">
        <v>29</v>
      </c>
      <c r="B1071" t="s">
        <v>11</v>
      </c>
      <c r="C1071" t="s">
        <v>35</v>
      </c>
      <c r="D1071" s="1">
        <v>44259</v>
      </c>
      <c r="E1071" s="4">
        <v>2303</v>
      </c>
      <c r="F1071">
        <v>163</v>
      </c>
    </row>
    <row r="1072" spans="1:6" x14ac:dyDescent="0.25">
      <c r="A1072" t="s">
        <v>23</v>
      </c>
      <c r="B1072" t="s">
        <v>11</v>
      </c>
      <c r="C1072" t="s">
        <v>17</v>
      </c>
      <c r="D1072" s="1">
        <v>44259</v>
      </c>
      <c r="E1072" s="4">
        <v>1785</v>
      </c>
      <c r="F1072">
        <v>82</v>
      </c>
    </row>
    <row r="1073" spans="1:6" x14ac:dyDescent="0.25">
      <c r="A1073" t="s">
        <v>34</v>
      </c>
      <c r="B1073" t="s">
        <v>6</v>
      </c>
      <c r="C1073" t="s">
        <v>45</v>
      </c>
      <c r="D1073" s="1">
        <v>44259</v>
      </c>
      <c r="E1073" s="4">
        <v>1694</v>
      </c>
      <c r="F1073">
        <v>180</v>
      </c>
    </row>
    <row r="1074" spans="1:6" x14ac:dyDescent="0.25">
      <c r="A1074" t="s">
        <v>15</v>
      </c>
      <c r="B1074" t="s">
        <v>11</v>
      </c>
      <c r="C1074" t="s">
        <v>42</v>
      </c>
      <c r="D1074" s="1">
        <v>44259</v>
      </c>
      <c r="E1074" s="4">
        <v>4508</v>
      </c>
      <c r="F1074">
        <v>69</v>
      </c>
    </row>
    <row r="1075" spans="1:6" x14ac:dyDescent="0.25">
      <c r="A1075" t="s">
        <v>10</v>
      </c>
      <c r="B1075" t="s">
        <v>21</v>
      </c>
      <c r="C1075" t="s">
        <v>35</v>
      </c>
      <c r="D1075" s="1">
        <v>44259</v>
      </c>
      <c r="E1075" s="4">
        <v>13293</v>
      </c>
      <c r="F1075">
        <v>517</v>
      </c>
    </row>
    <row r="1076" spans="1:6" x14ac:dyDescent="0.25">
      <c r="A1076" t="s">
        <v>20</v>
      </c>
      <c r="B1076" t="s">
        <v>6</v>
      </c>
      <c r="C1076" t="s">
        <v>30</v>
      </c>
      <c r="D1076" s="1">
        <v>44259</v>
      </c>
      <c r="E1076" s="4">
        <v>2275</v>
      </c>
      <c r="F1076">
        <v>349</v>
      </c>
    </row>
    <row r="1077" spans="1:6" x14ac:dyDescent="0.25">
      <c r="A1077" t="s">
        <v>39</v>
      </c>
      <c r="B1077" t="s">
        <v>11</v>
      </c>
      <c r="C1077" t="s">
        <v>17</v>
      </c>
      <c r="D1077" s="1">
        <v>44259</v>
      </c>
      <c r="E1077" s="4">
        <v>504</v>
      </c>
      <c r="F1077">
        <v>604</v>
      </c>
    </row>
    <row r="1078" spans="1:6" x14ac:dyDescent="0.25">
      <c r="A1078" t="s">
        <v>15</v>
      </c>
      <c r="B1078" t="s">
        <v>11</v>
      </c>
      <c r="C1078" t="s">
        <v>36</v>
      </c>
      <c r="D1078" s="1">
        <v>44259</v>
      </c>
      <c r="E1078" s="4">
        <v>6664</v>
      </c>
      <c r="F1078">
        <v>213</v>
      </c>
    </row>
    <row r="1079" spans="1:6" x14ac:dyDescent="0.25">
      <c r="A1079" t="s">
        <v>25</v>
      </c>
      <c r="B1079" t="s">
        <v>27</v>
      </c>
      <c r="C1079" t="s">
        <v>50</v>
      </c>
      <c r="D1079" s="1">
        <v>44259</v>
      </c>
      <c r="E1079" s="4">
        <v>3164</v>
      </c>
      <c r="F1079">
        <v>594</v>
      </c>
    </row>
    <row r="1080" spans="1:6" x14ac:dyDescent="0.25">
      <c r="A1080" t="s">
        <v>23</v>
      </c>
      <c r="B1080" t="s">
        <v>27</v>
      </c>
      <c r="C1080" t="s">
        <v>24</v>
      </c>
      <c r="D1080" s="1">
        <v>44259</v>
      </c>
      <c r="E1080" s="4">
        <v>6804</v>
      </c>
      <c r="F1080">
        <v>190</v>
      </c>
    </row>
    <row r="1081" spans="1:6" x14ac:dyDescent="0.25">
      <c r="A1081" t="s">
        <v>40</v>
      </c>
      <c r="B1081" t="s">
        <v>16</v>
      </c>
      <c r="C1081" t="s">
        <v>30</v>
      </c>
      <c r="D1081" s="1">
        <v>44259</v>
      </c>
      <c r="E1081" s="4">
        <v>2555</v>
      </c>
      <c r="F1081">
        <v>165</v>
      </c>
    </row>
    <row r="1082" spans="1:6" x14ac:dyDescent="0.25">
      <c r="A1082" t="s">
        <v>13</v>
      </c>
      <c r="B1082" t="s">
        <v>16</v>
      </c>
      <c r="C1082" t="s">
        <v>7</v>
      </c>
      <c r="D1082" s="1">
        <v>44259</v>
      </c>
      <c r="E1082" s="4">
        <v>2681</v>
      </c>
      <c r="F1082">
        <v>328</v>
      </c>
    </row>
    <row r="1083" spans="1:6" x14ac:dyDescent="0.25">
      <c r="A1083" t="s">
        <v>5</v>
      </c>
      <c r="B1083" t="s">
        <v>27</v>
      </c>
      <c r="C1083" t="s">
        <v>31</v>
      </c>
      <c r="D1083" s="1">
        <v>44259</v>
      </c>
      <c r="E1083" s="4">
        <v>4025</v>
      </c>
      <c r="F1083">
        <v>448</v>
      </c>
    </row>
    <row r="1084" spans="1:6" x14ac:dyDescent="0.25">
      <c r="A1084" t="s">
        <v>39</v>
      </c>
      <c r="B1084" t="s">
        <v>27</v>
      </c>
      <c r="C1084" t="s">
        <v>52</v>
      </c>
      <c r="D1084" s="1">
        <v>44259</v>
      </c>
      <c r="E1084" s="4">
        <v>2828</v>
      </c>
      <c r="F1084">
        <v>300</v>
      </c>
    </row>
    <row r="1085" spans="1:6" x14ac:dyDescent="0.25">
      <c r="A1085" t="s">
        <v>5</v>
      </c>
      <c r="B1085" t="s">
        <v>6</v>
      </c>
      <c r="C1085" t="s">
        <v>12</v>
      </c>
      <c r="D1085" s="1">
        <v>44259</v>
      </c>
      <c r="E1085" s="4">
        <v>5208</v>
      </c>
      <c r="F1085">
        <v>222</v>
      </c>
    </row>
    <row r="1086" spans="1:6" x14ac:dyDescent="0.25">
      <c r="A1086" t="s">
        <v>18</v>
      </c>
      <c r="B1086" t="s">
        <v>6</v>
      </c>
      <c r="C1086" t="s">
        <v>30</v>
      </c>
      <c r="D1086" s="1">
        <v>44259</v>
      </c>
      <c r="E1086" s="4">
        <v>7455</v>
      </c>
      <c r="F1086">
        <v>654</v>
      </c>
    </row>
    <row r="1087" spans="1:6" x14ac:dyDescent="0.25">
      <c r="A1087" t="s">
        <v>8</v>
      </c>
      <c r="B1087" t="s">
        <v>11</v>
      </c>
      <c r="C1087" t="s">
        <v>45</v>
      </c>
      <c r="D1087" s="1">
        <v>44259</v>
      </c>
      <c r="E1087" s="4">
        <v>1638</v>
      </c>
      <c r="F1087">
        <v>88</v>
      </c>
    </row>
    <row r="1088" spans="1:6" x14ac:dyDescent="0.25">
      <c r="A1088" t="s">
        <v>46</v>
      </c>
      <c r="B1088" t="s">
        <v>21</v>
      </c>
      <c r="C1088" t="s">
        <v>30</v>
      </c>
      <c r="D1088" s="1">
        <v>44259</v>
      </c>
      <c r="E1088" s="4">
        <v>7518</v>
      </c>
      <c r="F1088">
        <v>418</v>
      </c>
    </row>
    <row r="1089" spans="1:6" x14ac:dyDescent="0.25">
      <c r="A1089" t="s">
        <v>40</v>
      </c>
      <c r="B1089" t="s">
        <v>21</v>
      </c>
      <c r="C1089" t="s">
        <v>42</v>
      </c>
      <c r="D1089" s="1">
        <v>44259</v>
      </c>
      <c r="E1089" s="4">
        <v>406</v>
      </c>
      <c r="F1089">
        <v>32</v>
      </c>
    </row>
    <row r="1090" spans="1:6" x14ac:dyDescent="0.25">
      <c r="A1090" t="s">
        <v>20</v>
      </c>
      <c r="B1090" t="s">
        <v>21</v>
      </c>
      <c r="C1090" t="s">
        <v>22</v>
      </c>
      <c r="D1090" s="1">
        <v>44259</v>
      </c>
      <c r="E1090" s="4">
        <v>5383</v>
      </c>
      <c r="F1090">
        <v>200</v>
      </c>
    </row>
    <row r="1091" spans="1:6" x14ac:dyDescent="0.25">
      <c r="A1091" t="s">
        <v>34</v>
      </c>
      <c r="B1091" t="s">
        <v>21</v>
      </c>
      <c r="C1091" t="s">
        <v>42</v>
      </c>
      <c r="D1091" s="1">
        <v>44259</v>
      </c>
      <c r="E1091" s="4">
        <v>2583</v>
      </c>
      <c r="F1091">
        <v>162</v>
      </c>
    </row>
    <row r="1092" spans="1:6" x14ac:dyDescent="0.25">
      <c r="A1092" t="s">
        <v>54</v>
      </c>
      <c r="B1092" t="s">
        <v>9</v>
      </c>
      <c r="C1092" t="s">
        <v>19</v>
      </c>
      <c r="D1092" s="1">
        <v>44259</v>
      </c>
      <c r="E1092" s="4">
        <v>98</v>
      </c>
      <c r="F1092">
        <v>8</v>
      </c>
    </row>
    <row r="1093" spans="1:6" x14ac:dyDescent="0.25">
      <c r="A1093" t="s">
        <v>53</v>
      </c>
      <c r="B1093" t="s">
        <v>6</v>
      </c>
      <c r="C1093" t="s">
        <v>26</v>
      </c>
      <c r="D1093" s="1">
        <v>44259</v>
      </c>
      <c r="E1093" s="4">
        <v>6258</v>
      </c>
      <c r="F1093">
        <v>1050</v>
      </c>
    </row>
    <row r="1094" spans="1:6" x14ac:dyDescent="0.25">
      <c r="A1094" t="s">
        <v>23</v>
      </c>
      <c r="B1094" t="s">
        <v>9</v>
      </c>
      <c r="C1094" t="s">
        <v>42</v>
      </c>
      <c r="D1094" s="1">
        <v>44260</v>
      </c>
      <c r="E1094" s="4">
        <v>5089</v>
      </c>
      <c r="F1094">
        <v>17</v>
      </c>
    </row>
    <row r="1095" spans="1:6" x14ac:dyDescent="0.25">
      <c r="A1095" t="s">
        <v>10</v>
      </c>
      <c r="B1095" t="s">
        <v>6</v>
      </c>
      <c r="C1095" t="s">
        <v>28</v>
      </c>
      <c r="D1095" s="1">
        <v>44260</v>
      </c>
      <c r="E1095" s="4">
        <v>4718</v>
      </c>
      <c r="F1095">
        <v>9</v>
      </c>
    </row>
    <row r="1096" spans="1:6" x14ac:dyDescent="0.25">
      <c r="A1096" t="s">
        <v>34</v>
      </c>
      <c r="B1096" t="s">
        <v>21</v>
      </c>
      <c r="C1096" t="s">
        <v>50</v>
      </c>
      <c r="D1096" s="1">
        <v>44260</v>
      </c>
      <c r="E1096" s="4">
        <v>2044</v>
      </c>
      <c r="F1096">
        <v>32</v>
      </c>
    </row>
    <row r="1097" spans="1:6" x14ac:dyDescent="0.25">
      <c r="A1097" t="s">
        <v>40</v>
      </c>
      <c r="B1097" t="s">
        <v>11</v>
      </c>
      <c r="C1097" t="s">
        <v>36</v>
      </c>
      <c r="D1097" s="1">
        <v>44260</v>
      </c>
      <c r="E1097" s="4">
        <v>7133</v>
      </c>
      <c r="F1097">
        <v>182</v>
      </c>
    </row>
    <row r="1098" spans="1:6" x14ac:dyDescent="0.25">
      <c r="A1098" t="s">
        <v>37</v>
      </c>
      <c r="B1098" t="s">
        <v>21</v>
      </c>
      <c r="C1098" t="s">
        <v>47</v>
      </c>
      <c r="D1098" s="1">
        <v>44260</v>
      </c>
      <c r="E1098" s="4">
        <v>7329</v>
      </c>
      <c r="F1098">
        <v>465</v>
      </c>
    </row>
    <row r="1099" spans="1:6" x14ac:dyDescent="0.25">
      <c r="A1099" t="s">
        <v>20</v>
      </c>
      <c r="B1099" t="s">
        <v>6</v>
      </c>
      <c r="C1099" t="s">
        <v>36</v>
      </c>
      <c r="D1099" s="1">
        <v>44260</v>
      </c>
      <c r="E1099" s="4">
        <v>11466</v>
      </c>
      <c r="F1099">
        <v>508</v>
      </c>
    </row>
    <row r="1100" spans="1:6" x14ac:dyDescent="0.25">
      <c r="A1100" t="s">
        <v>20</v>
      </c>
      <c r="B1100" t="s">
        <v>16</v>
      </c>
      <c r="C1100" t="s">
        <v>38</v>
      </c>
      <c r="D1100" s="1">
        <v>44260</v>
      </c>
      <c r="E1100" s="4">
        <v>11340</v>
      </c>
      <c r="F1100">
        <v>142</v>
      </c>
    </row>
    <row r="1101" spans="1:6" x14ac:dyDescent="0.25">
      <c r="A1101" t="s">
        <v>49</v>
      </c>
      <c r="B1101" t="s">
        <v>16</v>
      </c>
      <c r="C1101" t="s">
        <v>52</v>
      </c>
      <c r="D1101" s="1">
        <v>44260</v>
      </c>
      <c r="E1101" s="4">
        <v>6048</v>
      </c>
      <c r="F1101">
        <v>252</v>
      </c>
    </row>
    <row r="1102" spans="1:6" x14ac:dyDescent="0.25">
      <c r="A1102" t="s">
        <v>25</v>
      </c>
      <c r="B1102" t="s">
        <v>11</v>
      </c>
      <c r="C1102" t="s">
        <v>43</v>
      </c>
      <c r="D1102" s="1">
        <v>44260</v>
      </c>
      <c r="E1102" s="4">
        <v>7672</v>
      </c>
      <c r="F1102">
        <v>480</v>
      </c>
    </row>
    <row r="1103" spans="1:6" x14ac:dyDescent="0.25">
      <c r="A1103" t="s">
        <v>29</v>
      </c>
      <c r="B1103" t="s">
        <v>9</v>
      </c>
      <c r="C1103" t="s">
        <v>19</v>
      </c>
      <c r="D1103" s="1">
        <v>44260</v>
      </c>
      <c r="E1103" s="4">
        <v>1071</v>
      </c>
      <c r="F1103">
        <v>77</v>
      </c>
    </row>
    <row r="1104" spans="1:6" x14ac:dyDescent="0.25">
      <c r="A1104" t="s">
        <v>51</v>
      </c>
      <c r="B1104" t="s">
        <v>6</v>
      </c>
      <c r="C1104" t="s">
        <v>52</v>
      </c>
      <c r="D1104" s="1">
        <v>44260</v>
      </c>
      <c r="E1104" s="4">
        <v>12502</v>
      </c>
      <c r="F1104">
        <v>464</v>
      </c>
    </row>
    <row r="1105" spans="1:6" x14ac:dyDescent="0.25">
      <c r="A1105" t="s">
        <v>13</v>
      </c>
      <c r="B1105" t="s">
        <v>9</v>
      </c>
      <c r="C1105" t="s">
        <v>30</v>
      </c>
      <c r="D1105" s="1">
        <v>44260</v>
      </c>
      <c r="E1105" s="4">
        <v>665</v>
      </c>
      <c r="F1105">
        <v>37</v>
      </c>
    </row>
    <row r="1106" spans="1:6" x14ac:dyDescent="0.25">
      <c r="A1106" t="s">
        <v>51</v>
      </c>
      <c r="B1106" t="s">
        <v>6</v>
      </c>
      <c r="C1106" t="s">
        <v>50</v>
      </c>
      <c r="D1106" s="1">
        <v>44260</v>
      </c>
      <c r="E1106" s="4">
        <v>3556</v>
      </c>
      <c r="F1106">
        <v>162</v>
      </c>
    </row>
    <row r="1107" spans="1:6" x14ac:dyDescent="0.25">
      <c r="A1107" t="s">
        <v>41</v>
      </c>
      <c r="B1107" t="s">
        <v>16</v>
      </c>
      <c r="C1107" t="s">
        <v>28</v>
      </c>
      <c r="D1107" s="1">
        <v>44260</v>
      </c>
      <c r="E1107" s="4">
        <v>903</v>
      </c>
      <c r="F1107">
        <v>76</v>
      </c>
    </row>
    <row r="1108" spans="1:6" x14ac:dyDescent="0.25">
      <c r="A1108" t="s">
        <v>29</v>
      </c>
      <c r="B1108" t="s">
        <v>9</v>
      </c>
      <c r="C1108" t="s">
        <v>48</v>
      </c>
      <c r="D1108" s="1">
        <v>44263</v>
      </c>
      <c r="E1108" s="4">
        <v>2905</v>
      </c>
      <c r="F1108">
        <v>7</v>
      </c>
    </row>
    <row r="1109" spans="1:6" x14ac:dyDescent="0.25">
      <c r="A1109" t="s">
        <v>8</v>
      </c>
      <c r="B1109" t="s">
        <v>6</v>
      </c>
      <c r="C1109" t="s">
        <v>47</v>
      </c>
      <c r="D1109" s="1">
        <v>44263</v>
      </c>
      <c r="E1109" s="4">
        <v>11480</v>
      </c>
      <c r="F1109">
        <v>770</v>
      </c>
    </row>
    <row r="1110" spans="1:6" x14ac:dyDescent="0.25">
      <c r="A1110" t="s">
        <v>40</v>
      </c>
      <c r="B1110" t="s">
        <v>11</v>
      </c>
      <c r="C1110" t="s">
        <v>48</v>
      </c>
      <c r="D1110" s="1">
        <v>44263</v>
      </c>
      <c r="E1110" s="4">
        <v>6699</v>
      </c>
      <c r="F1110">
        <v>236</v>
      </c>
    </row>
    <row r="1111" spans="1:6" x14ac:dyDescent="0.25">
      <c r="A1111" t="s">
        <v>32</v>
      </c>
      <c r="B1111" t="s">
        <v>11</v>
      </c>
      <c r="C1111" t="s">
        <v>14</v>
      </c>
      <c r="D1111" s="1">
        <v>44263</v>
      </c>
      <c r="E1111" s="4">
        <v>4165</v>
      </c>
      <c r="F1111">
        <v>289</v>
      </c>
    </row>
    <row r="1112" spans="1:6" x14ac:dyDescent="0.25">
      <c r="A1112" t="s">
        <v>25</v>
      </c>
      <c r="B1112" t="s">
        <v>27</v>
      </c>
      <c r="C1112" t="s">
        <v>47</v>
      </c>
      <c r="D1112" s="1">
        <v>44263</v>
      </c>
      <c r="E1112" s="4">
        <v>7616</v>
      </c>
      <c r="F1112">
        <v>700</v>
      </c>
    </row>
    <row r="1113" spans="1:6" x14ac:dyDescent="0.25">
      <c r="A1113" t="s">
        <v>46</v>
      </c>
      <c r="B1113" t="s">
        <v>21</v>
      </c>
      <c r="C1113" t="s">
        <v>14</v>
      </c>
      <c r="D1113" s="1">
        <v>44263</v>
      </c>
      <c r="E1113" s="4">
        <v>4361</v>
      </c>
      <c r="F1113">
        <v>352</v>
      </c>
    </row>
    <row r="1114" spans="1:6" x14ac:dyDescent="0.25">
      <c r="A1114" t="s">
        <v>18</v>
      </c>
      <c r="B1114" t="s">
        <v>11</v>
      </c>
      <c r="C1114" t="s">
        <v>45</v>
      </c>
      <c r="D1114" s="1">
        <v>44263</v>
      </c>
      <c r="E1114" s="4">
        <v>9408</v>
      </c>
      <c r="F1114">
        <v>51</v>
      </c>
    </row>
    <row r="1115" spans="1:6" x14ac:dyDescent="0.25">
      <c r="A1115" t="s">
        <v>33</v>
      </c>
      <c r="B1115" t="s">
        <v>11</v>
      </c>
      <c r="C1115" t="s">
        <v>19</v>
      </c>
      <c r="D1115" s="1">
        <v>44263</v>
      </c>
      <c r="E1115" s="4">
        <v>1379</v>
      </c>
      <c r="F1115">
        <v>69</v>
      </c>
    </row>
    <row r="1116" spans="1:6" x14ac:dyDescent="0.25">
      <c r="A1116" t="s">
        <v>5</v>
      </c>
      <c r="B1116" t="s">
        <v>16</v>
      </c>
      <c r="C1116" t="s">
        <v>52</v>
      </c>
      <c r="D1116" s="1">
        <v>44263</v>
      </c>
      <c r="E1116" s="4">
        <v>2128</v>
      </c>
      <c r="F1116">
        <v>29</v>
      </c>
    </row>
    <row r="1117" spans="1:6" x14ac:dyDescent="0.25">
      <c r="A1117" t="s">
        <v>39</v>
      </c>
      <c r="B1117" t="s">
        <v>21</v>
      </c>
      <c r="C1117" t="s">
        <v>38</v>
      </c>
      <c r="D1117" s="1">
        <v>44263</v>
      </c>
      <c r="E1117" s="4">
        <v>5054</v>
      </c>
      <c r="F1117">
        <v>45</v>
      </c>
    </row>
    <row r="1118" spans="1:6" x14ac:dyDescent="0.25">
      <c r="A1118" t="s">
        <v>33</v>
      </c>
      <c r="B1118" t="s">
        <v>16</v>
      </c>
      <c r="C1118" t="s">
        <v>50</v>
      </c>
      <c r="D1118" s="1">
        <v>44263</v>
      </c>
      <c r="E1118" s="4">
        <v>3311</v>
      </c>
      <c r="F1118">
        <v>11</v>
      </c>
    </row>
    <row r="1119" spans="1:6" x14ac:dyDescent="0.25">
      <c r="A1119" t="s">
        <v>13</v>
      </c>
      <c r="B1119" t="s">
        <v>11</v>
      </c>
      <c r="C1119" t="s">
        <v>30</v>
      </c>
      <c r="D1119" s="1">
        <v>44263</v>
      </c>
      <c r="E1119" s="4">
        <v>1820</v>
      </c>
      <c r="F1119">
        <v>292</v>
      </c>
    </row>
    <row r="1120" spans="1:6" x14ac:dyDescent="0.25">
      <c r="A1120" t="s">
        <v>13</v>
      </c>
      <c r="B1120" t="s">
        <v>6</v>
      </c>
      <c r="C1120" t="s">
        <v>12</v>
      </c>
      <c r="D1120" s="1">
        <v>44263</v>
      </c>
      <c r="E1120" s="4">
        <v>1092</v>
      </c>
      <c r="F1120">
        <v>75</v>
      </c>
    </row>
    <row r="1121" spans="1:6" x14ac:dyDescent="0.25">
      <c r="A1121" t="s">
        <v>32</v>
      </c>
      <c r="B1121" t="s">
        <v>6</v>
      </c>
      <c r="C1121" t="s">
        <v>52</v>
      </c>
      <c r="D1121" s="1">
        <v>44263</v>
      </c>
      <c r="E1121" s="4">
        <v>154</v>
      </c>
      <c r="F1121">
        <v>1</v>
      </c>
    </row>
    <row r="1122" spans="1:6" x14ac:dyDescent="0.25">
      <c r="A1122" t="s">
        <v>25</v>
      </c>
      <c r="B1122" t="s">
        <v>16</v>
      </c>
      <c r="C1122" t="s">
        <v>36</v>
      </c>
      <c r="D1122" s="1">
        <v>44263</v>
      </c>
      <c r="E1122" s="4">
        <v>5831</v>
      </c>
      <c r="F1122">
        <v>309</v>
      </c>
    </row>
    <row r="1123" spans="1:6" x14ac:dyDescent="0.25">
      <c r="A1123" t="s">
        <v>37</v>
      </c>
      <c r="B1123" t="s">
        <v>16</v>
      </c>
      <c r="C1123" t="s">
        <v>47</v>
      </c>
      <c r="D1123" s="1">
        <v>44263</v>
      </c>
      <c r="E1123" s="4">
        <v>2870</v>
      </c>
      <c r="F1123">
        <v>325</v>
      </c>
    </row>
    <row r="1124" spans="1:6" x14ac:dyDescent="0.25">
      <c r="A1124" t="s">
        <v>51</v>
      </c>
      <c r="B1124" t="s">
        <v>11</v>
      </c>
      <c r="C1124" t="s">
        <v>43</v>
      </c>
      <c r="D1124" s="1">
        <v>44263</v>
      </c>
      <c r="E1124" s="4">
        <v>3038</v>
      </c>
      <c r="F1124">
        <v>424</v>
      </c>
    </row>
    <row r="1125" spans="1:6" x14ac:dyDescent="0.25">
      <c r="A1125" t="s">
        <v>46</v>
      </c>
      <c r="B1125" t="s">
        <v>6</v>
      </c>
      <c r="C1125" t="s">
        <v>22</v>
      </c>
      <c r="D1125" s="1">
        <v>44263</v>
      </c>
      <c r="E1125" s="4">
        <v>4529</v>
      </c>
      <c r="F1125">
        <v>334</v>
      </c>
    </row>
    <row r="1126" spans="1:6" x14ac:dyDescent="0.25">
      <c r="A1126" t="s">
        <v>37</v>
      </c>
      <c r="B1126" t="s">
        <v>27</v>
      </c>
      <c r="C1126" t="s">
        <v>36</v>
      </c>
      <c r="D1126" s="1">
        <v>44263</v>
      </c>
      <c r="E1126" s="4">
        <v>4543</v>
      </c>
      <c r="F1126">
        <v>557</v>
      </c>
    </row>
    <row r="1127" spans="1:6" x14ac:dyDescent="0.25">
      <c r="A1127" t="s">
        <v>18</v>
      </c>
      <c r="B1127" t="s">
        <v>16</v>
      </c>
      <c r="C1127" t="s">
        <v>22</v>
      </c>
      <c r="D1127" s="1">
        <v>44263</v>
      </c>
      <c r="E1127" s="4">
        <v>266</v>
      </c>
      <c r="F1127">
        <v>539</v>
      </c>
    </row>
    <row r="1128" spans="1:6" x14ac:dyDescent="0.25">
      <c r="A1128" t="s">
        <v>23</v>
      </c>
      <c r="B1128" t="s">
        <v>11</v>
      </c>
      <c r="C1128" t="s">
        <v>28</v>
      </c>
      <c r="D1128" s="1">
        <v>44263</v>
      </c>
      <c r="E1128" s="4">
        <v>2646</v>
      </c>
      <c r="F1128">
        <v>288</v>
      </c>
    </row>
    <row r="1129" spans="1:6" x14ac:dyDescent="0.25">
      <c r="A1129" t="s">
        <v>40</v>
      </c>
      <c r="B1129" t="s">
        <v>16</v>
      </c>
      <c r="C1129" t="s">
        <v>31</v>
      </c>
      <c r="D1129" s="1">
        <v>44263</v>
      </c>
      <c r="E1129" s="4">
        <v>9240</v>
      </c>
      <c r="F1129">
        <v>484</v>
      </c>
    </row>
    <row r="1130" spans="1:6" x14ac:dyDescent="0.25">
      <c r="A1130" t="s">
        <v>34</v>
      </c>
      <c r="B1130" t="s">
        <v>27</v>
      </c>
      <c r="C1130" t="s">
        <v>35</v>
      </c>
      <c r="D1130" s="1">
        <v>44263</v>
      </c>
      <c r="E1130" s="4">
        <v>6293</v>
      </c>
      <c r="F1130">
        <v>388</v>
      </c>
    </row>
    <row r="1131" spans="1:6" x14ac:dyDescent="0.25">
      <c r="A1131" t="s">
        <v>37</v>
      </c>
      <c r="B1131" t="s">
        <v>11</v>
      </c>
      <c r="C1131" t="s">
        <v>7</v>
      </c>
      <c r="D1131" s="1">
        <v>44263</v>
      </c>
      <c r="E1131" s="4">
        <v>2408</v>
      </c>
      <c r="F1131">
        <v>88</v>
      </c>
    </row>
    <row r="1132" spans="1:6" x14ac:dyDescent="0.25">
      <c r="A1132" t="s">
        <v>34</v>
      </c>
      <c r="B1132" t="s">
        <v>21</v>
      </c>
      <c r="C1132" t="s">
        <v>19</v>
      </c>
      <c r="D1132" s="1">
        <v>44263</v>
      </c>
      <c r="E1132" s="4">
        <v>427</v>
      </c>
      <c r="F1132">
        <v>24</v>
      </c>
    </row>
    <row r="1133" spans="1:6" x14ac:dyDescent="0.25">
      <c r="A1133" t="s">
        <v>20</v>
      </c>
      <c r="B1133" t="s">
        <v>6</v>
      </c>
      <c r="C1133" t="s">
        <v>44</v>
      </c>
      <c r="D1133" s="1">
        <v>44263</v>
      </c>
      <c r="E1133" s="4">
        <v>6146</v>
      </c>
      <c r="F1133">
        <v>228</v>
      </c>
    </row>
    <row r="1134" spans="1:6" x14ac:dyDescent="0.25">
      <c r="A1134" t="s">
        <v>55</v>
      </c>
      <c r="B1134" t="s">
        <v>9</v>
      </c>
      <c r="C1134" t="s">
        <v>24</v>
      </c>
      <c r="D1134" s="1">
        <v>44263</v>
      </c>
      <c r="E1134" s="4">
        <v>763</v>
      </c>
      <c r="F1134">
        <v>70</v>
      </c>
    </row>
    <row r="1135" spans="1:6" x14ac:dyDescent="0.25">
      <c r="A1135" t="s">
        <v>33</v>
      </c>
      <c r="B1135" t="s">
        <v>11</v>
      </c>
      <c r="C1135" t="s">
        <v>35</v>
      </c>
      <c r="D1135" s="1">
        <v>44263</v>
      </c>
      <c r="E1135" s="4">
        <v>3584</v>
      </c>
      <c r="F1135">
        <v>598</v>
      </c>
    </row>
    <row r="1136" spans="1:6" x14ac:dyDescent="0.25">
      <c r="A1136" t="s">
        <v>54</v>
      </c>
      <c r="B1136" t="s">
        <v>16</v>
      </c>
      <c r="C1136" t="s">
        <v>36</v>
      </c>
      <c r="D1136" s="1">
        <v>44263</v>
      </c>
      <c r="E1136" s="4">
        <v>140</v>
      </c>
      <c r="F1136">
        <v>5</v>
      </c>
    </row>
    <row r="1137" spans="1:6" x14ac:dyDescent="0.25">
      <c r="A1137" t="s">
        <v>15</v>
      </c>
      <c r="B1137" t="s">
        <v>27</v>
      </c>
      <c r="C1137" t="s">
        <v>52</v>
      </c>
      <c r="D1137" s="1">
        <v>44264</v>
      </c>
      <c r="E1137" s="4">
        <v>1540</v>
      </c>
      <c r="F1137">
        <v>146</v>
      </c>
    </row>
    <row r="1138" spans="1:6" x14ac:dyDescent="0.25">
      <c r="A1138" t="s">
        <v>33</v>
      </c>
      <c r="B1138" t="s">
        <v>6</v>
      </c>
      <c r="C1138" t="s">
        <v>48</v>
      </c>
      <c r="D1138" s="1">
        <v>44264</v>
      </c>
      <c r="E1138" s="4">
        <v>4123</v>
      </c>
      <c r="F1138">
        <v>367</v>
      </c>
    </row>
    <row r="1139" spans="1:6" x14ac:dyDescent="0.25">
      <c r="A1139" t="s">
        <v>8</v>
      </c>
      <c r="B1139" t="s">
        <v>27</v>
      </c>
      <c r="C1139" t="s">
        <v>48</v>
      </c>
      <c r="D1139" s="1">
        <v>44264</v>
      </c>
      <c r="E1139" s="4">
        <v>7413</v>
      </c>
      <c r="F1139">
        <v>17</v>
      </c>
    </row>
    <row r="1140" spans="1:6" x14ac:dyDescent="0.25">
      <c r="A1140" t="s">
        <v>29</v>
      </c>
      <c r="B1140" t="s">
        <v>27</v>
      </c>
      <c r="C1140" t="s">
        <v>43</v>
      </c>
      <c r="D1140" s="1">
        <v>44264</v>
      </c>
      <c r="E1140" s="4">
        <v>4865</v>
      </c>
      <c r="F1140">
        <v>205</v>
      </c>
    </row>
    <row r="1141" spans="1:6" x14ac:dyDescent="0.25">
      <c r="A1141" t="s">
        <v>51</v>
      </c>
      <c r="B1141" t="s">
        <v>21</v>
      </c>
      <c r="C1141" t="s">
        <v>45</v>
      </c>
      <c r="D1141" s="1">
        <v>44264</v>
      </c>
      <c r="E1141" s="4">
        <v>11417</v>
      </c>
      <c r="F1141">
        <v>343</v>
      </c>
    </row>
    <row r="1142" spans="1:6" x14ac:dyDescent="0.25">
      <c r="A1142" t="s">
        <v>39</v>
      </c>
      <c r="B1142" t="s">
        <v>21</v>
      </c>
      <c r="C1142" t="s">
        <v>44</v>
      </c>
      <c r="D1142" s="1">
        <v>44264</v>
      </c>
      <c r="E1142" s="4">
        <v>8442</v>
      </c>
      <c r="F1142">
        <v>38</v>
      </c>
    </row>
    <row r="1143" spans="1:6" x14ac:dyDescent="0.25">
      <c r="A1143" t="s">
        <v>46</v>
      </c>
      <c r="B1143" t="s">
        <v>16</v>
      </c>
      <c r="C1143" t="s">
        <v>36</v>
      </c>
      <c r="D1143" s="1">
        <v>44264</v>
      </c>
      <c r="E1143" s="4">
        <v>10416</v>
      </c>
      <c r="F1143">
        <v>54</v>
      </c>
    </row>
    <row r="1144" spans="1:6" x14ac:dyDescent="0.25">
      <c r="A1144" t="s">
        <v>32</v>
      </c>
      <c r="B1144" t="s">
        <v>16</v>
      </c>
      <c r="C1144" t="s">
        <v>24</v>
      </c>
      <c r="D1144" s="1">
        <v>44264</v>
      </c>
      <c r="E1144" s="4">
        <v>546</v>
      </c>
      <c r="F1144">
        <v>88</v>
      </c>
    </row>
    <row r="1145" spans="1:6" x14ac:dyDescent="0.25">
      <c r="A1145" t="s">
        <v>15</v>
      </c>
      <c r="B1145" t="s">
        <v>6</v>
      </c>
      <c r="C1145" t="s">
        <v>24</v>
      </c>
      <c r="D1145" s="1">
        <v>44264</v>
      </c>
      <c r="E1145" s="4">
        <v>2772</v>
      </c>
      <c r="F1145">
        <v>492</v>
      </c>
    </row>
    <row r="1146" spans="1:6" x14ac:dyDescent="0.25">
      <c r="A1146" t="s">
        <v>41</v>
      </c>
      <c r="B1146" t="s">
        <v>11</v>
      </c>
      <c r="C1146" t="s">
        <v>14</v>
      </c>
      <c r="D1146" s="1">
        <v>44264</v>
      </c>
      <c r="E1146" s="4">
        <v>2247</v>
      </c>
      <c r="F1146">
        <v>405</v>
      </c>
    </row>
    <row r="1147" spans="1:6" x14ac:dyDescent="0.25">
      <c r="A1147" t="s">
        <v>33</v>
      </c>
      <c r="B1147" t="s">
        <v>9</v>
      </c>
      <c r="C1147" t="s">
        <v>35</v>
      </c>
      <c r="D1147" s="1">
        <v>44264</v>
      </c>
      <c r="E1147" s="4">
        <v>5131</v>
      </c>
      <c r="F1147">
        <v>92</v>
      </c>
    </row>
    <row r="1148" spans="1:6" x14ac:dyDescent="0.25">
      <c r="A1148" t="s">
        <v>51</v>
      </c>
      <c r="B1148" t="s">
        <v>6</v>
      </c>
      <c r="C1148" t="s">
        <v>22</v>
      </c>
      <c r="D1148" s="1">
        <v>44264</v>
      </c>
      <c r="E1148" s="4">
        <v>3451</v>
      </c>
      <c r="F1148">
        <v>1680</v>
      </c>
    </row>
    <row r="1149" spans="1:6" x14ac:dyDescent="0.25">
      <c r="A1149" t="s">
        <v>46</v>
      </c>
      <c r="B1149" t="s">
        <v>6</v>
      </c>
      <c r="C1149" t="s">
        <v>24</v>
      </c>
      <c r="D1149" s="1">
        <v>44264</v>
      </c>
      <c r="E1149" s="4">
        <v>7357</v>
      </c>
      <c r="F1149">
        <v>237</v>
      </c>
    </row>
    <row r="1150" spans="1:6" x14ac:dyDescent="0.25">
      <c r="A1150" t="s">
        <v>37</v>
      </c>
      <c r="B1150" t="s">
        <v>16</v>
      </c>
      <c r="C1150" t="s">
        <v>28</v>
      </c>
      <c r="D1150" s="1">
        <v>44264</v>
      </c>
      <c r="E1150" s="4">
        <v>8323</v>
      </c>
      <c r="F1150">
        <v>641</v>
      </c>
    </row>
    <row r="1151" spans="1:6" x14ac:dyDescent="0.25">
      <c r="A1151" t="s">
        <v>56</v>
      </c>
      <c r="B1151" t="s">
        <v>21</v>
      </c>
      <c r="C1151" t="s">
        <v>45</v>
      </c>
      <c r="D1151" s="1">
        <v>44264</v>
      </c>
      <c r="E1151" s="4">
        <v>6384</v>
      </c>
      <c r="F1151">
        <v>256</v>
      </c>
    </row>
    <row r="1152" spans="1:6" x14ac:dyDescent="0.25">
      <c r="A1152" t="s">
        <v>33</v>
      </c>
      <c r="B1152" t="s">
        <v>9</v>
      </c>
      <c r="C1152" t="s">
        <v>35</v>
      </c>
      <c r="D1152" s="1">
        <v>44264</v>
      </c>
      <c r="E1152" s="4">
        <v>2212</v>
      </c>
      <c r="F1152">
        <v>222</v>
      </c>
    </row>
    <row r="1153" spans="1:6" x14ac:dyDescent="0.25">
      <c r="A1153" t="s">
        <v>13</v>
      </c>
      <c r="B1153" t="s">
        <v>11</v>
      </c>
      <c r="C1153" t="s">
        <v>22</v>
      </c>
      <c r="D1153" s="1">
        <v>44264</v>
      </c>
      <c r="E1153" s="4">
        <v>315</v>
      </c>
      <c r="F1153">
        <v>12</v>
      </c>
    </row>
    <row r="1154" spans="1:6" x14ac:dyDescent="0.25">
      <c r="A1154" t="s">
        <v>20</v>
      </c>
      <c r="B1154" t="s">
        <v>21</v>
      </c>
      <c r="C1154" t="s">
        <v>17</v>
      </c>
      <c r="D1154" s="1">
        <v>44264</v>
      </c>
      <c r="E1154" s="4">
        <v>1316</v>
      </c>
      <c r="F1154">
        <v>83</v>
      </c>
    </row>
    <row r="1155" spans="1:6" x14ac:dyDescent="0.25">
      <c r="A1155" t="s">
        <v>37</v>
      </c>
      <c r="B1155" t="s">
        <v>16</v>
      </c>
      <c r="C1155" t="s">
        <v>26</v>
      </c>
      <c r="D1155" s="1">
        <v>44264</v>
      </c>
      <c r="E1155" s="4">
        <v>966</v>
      </c>
      <c r="F1155">
        <v>81</v>
      </c>
    </row>
    <row r="1156" spans="1:6" x14ac:dyDescent="0.25">
      <c r="A1156" t="s">
        <v>34</v>
      </c>
      <c r="B1156" t="s">
        <v>9</v>
      </c>
      <c r="C1156" t="s">
        <v>45</v>
      </c>
      <c r="D1156" s="1">
        <v>44264</v>
      </c>
      <c r="E1156" s="4">
        <v>11627</v>
      </c>
      <c r="F1156">
        <v>466</v>
      </c>
    </row>
    <row r="1157" spans="1:6" x14ac:dyDescent="0.25">
      <c r="A1157" t="s">
        <v>49</v>
      </c>
      <c r="B1157" t="s">
        <v>16</v>
      </c>
      <c r="C1157" t="s">
        <v>22</v>
      </c>
      <c r="D1157" s="1">
        <v>44264</v>
      </c>
      <c r="E1157" s="4">
        <v>1470</v>
      </c>
      <c r="F1157">
        <v>57</v>
      </c>
    </row>
    <row r="1158" spans="1:6" x14ac:dyDescent="0.25">
      <c r="A1158" t="s">
        <v>29</v>
      </c>
      <c r="B1158" t="s">
        <v>16</v>
      </c>
      <c r="C1158" t="s">
        <v>30</v>
      </c>
      <c r="D1158" s="1">
        <v>44264</v>
      </c>
      <c r="E1158" s="4">
        <v>1652</v>
      </c>
      <c r="F1158">
        <v>118</v>
      </c>
    </row>
    <row r="1159" spans="1:6" x14ac:dyDescent="0.25">
      <c r="A1159" t="s">
        <v>57</v>
      </c>
      <c r="B1159" t="s">
        <v>11</v>
      </c>
      <c r="C1159" t="s">
        <v>24</v>
      </c>
      <c r="D1159" s="1">
        <v>44264</v>
      </c>
      <c r="E1159" s="4">
        <v>7455</v>
      </c>
      <c r="F1159">
        <v>497</v>
      </c>
    </row>
    <row r="1160" spans="1:6" x14ac:dyDescent="0.25">
      <c r="A1160" t="s">
        <v>34</v>
      </c>
      <c r="B1160" t="s">
        <v>21</v>
      </c>
      <c r="C1160" t="s">
        <v>48</v>
      </c>
      <c r="D1160" s="1">
        <v>44264</v>
      </c>
      <c r="E1160" s="4">
        <v>16583</v>
      </c>
      <c r="F1160">
        <v>553</v>
      </c>
    </row>
    <row r="1161" spans="1:6" x14ac:dyDescent="0.25">
      <c r="A1161" t="s">
        <v>8</v>
      </c>
      <c r="B1161" t="s">
        <v>6</v>
      </c>
      <c r="C1161" t="s">
        <v>42</v>
      </c>
      <c r="D1161" s="1">
        <v>44264</v>
      </c>
      <c r="E1161" s="4">
        <v>9877</v>
      </c>
      <c r="F1161">
        <v>770</v>
      </c>
    </row>
    <row r="1162" spans="1:6" x14ac:dyDescent="0.25">
      <c r="A1162" t="s">
        <v>15</v>
      </c>
      <c r="B1162" t="s">
        <v>16</v>
      </c>
      <c r="C1162" t="s">
        <v>48</v>
      </c>
      <c r="D1162" s="1">
        <v>44264</v>
      </c>
      <c r="E1162" s="4">
        <v>1694</v>
      </c>
      <c r="F1162">
        <v>74</v>
      </c>
    </row>
    <row r="1163" spans="1:6" x14ac:dyDescent="0.25">
      <c r="A1163" t="s">
        <v>56</v>
      </c>
      <c r="B1163" t="s">
        <v>9</v>
      </c>
      <c r="C1163" t="s">
        <v>14</v>
      </c>
      <c r="D1163" s="1">
        <v>44264</v>
      </c>
      <c r="E1163" s="4">
        <v>12719</v>
      </c>
      <c r="F1163">
        <v>509</v>
      </c>
    </row>
    <row r="1164" spans="1:6" x14ac:dyDescent="0.25">
      <c r="A1164" t="s">
        <v>15</v>
      </c>
      <c r="B1164" t="s">
        <v>21</v>
      </c>
      <c r="C1164" t="s">
        <v>43</v>
      </c>
      <c r="D1164" s="1">
        <v>44265</v>
      </c>
      <c r="E1164" s="4">
        <v>917</v>
      </c>
      <c r="F1164">
        <v>627</v>
      </c>
    </row>
    <row r="1165" spans="1:6" x14ac:dyDescent="0.25">
      <c r="A1165" t="s">
        <v>51</v>
      </c>
      <c r="B1165" t="s">
        <v>16</v>
      </c>
      <c r="C1165" t="s">
        <v>45</v>
      </c>
      <c r="D1165" s="1">
        <v>44265</v>
      </c>
      <c r="E1165" s="4">
        <v>917</v>
      </c>
      <c r="F1165">
        <v>132</v>
      </c>
    </row>
    <row r="1166" spans="1:6" x14ac:dyDescent="0.25">
      <c r="A1166" t="s">
        <v>41</v>
      </c>
      <c r="B1166" t="s">
        <v>27</v>
      </c>
      <c r="C1166" t="s">
        <v>35</v>
      </c>
      <c r="D1166" s="1">
        <v>44265</v>
      </c>
      <c r="E1166" s="4">
        <v>8414</v>
      </c>
      <c r="F1166">
        <v>21</v>
      </c>
    </row>
    <row r="1167" spans="1:6" x14ac:dyDescent="0.25">
      <c r="A1167" t="s">
        <v>8</v>
      </c>
      <c r="B1167" t="s">
        <v>9</v>
      </c>
      <c r="C1167" t="s">
        <v>31</v>
      </c>
      <c r="D1167" s="1">
        <v>44265</v>
      </c>
      <c r="E1167" s="4">
        <v>3136</v>
      </c>
      <c r="F1167">
        <v>770</v>
      </c>
    </row>
    <row r="1168" spans="1:6" x14ac:dyDescent="0.25">
      <c r="A1168" t="s">
        <v>41</v>
      </c>
      <c r="B1168" t="s">
        <v>21</v>
      </c>
      <c r="C1168" t="s">
        <v>28</v>
      </c>
      <c r="D1168" s="1">
        <v>44265</v>
      </c>
      <c r="E1168" s="4">
        <v>7987</v>
      </c>
      <c r="F1168">
        <v>187</v>
      </c>
    </row>
    <row r="1169" spans="1:6" x14ac:dyDescent="0.25">
      <c r="A1169" t="s">
        <v>15</v>
      </c>
      <c r="B1169" t="s">
        <v>27</v>
      </c>
      <c r="C1169" t="s">
        <v>24</v>
      </c>
      <c r="D1169" s="1">
        <v>44265</v>
      </c>
      <c r="E1169" s="4">
        <v>14140</v>
      </c>
      <c r="F1169">
        <v>82</v>
      </c>
    </row>
    <row r="1170" spans="1:6" x14ac:dyDescent="0.25">
      <c r="A1170" t="s">
        <v>13</v>
      </c>
      <c r="B1170" t="s">
        <v>11</v>
      </c>
      <c r="C1170" t="s">
        <v>38</v>
      </c>
      <c r="D1170" s="1">
        <v>44265</v>
      </c>
      <c r="E1170" s="4">
        <v>10276</v>
      </c>
      <c r="F1170">
        <v>104</v>
      </c>
    </row>
    <row r="1171" spans="1:6" x14ac:dyDescent="0.25">
      <c r="A1171" t="s">
        <v>8</v>
      </c>
      <c r="B1171" t="s">
        <v>27</v>
      </c>
      <c r="C1171" t="s">
        <v>26</v>
      </c>
      <c r="D1171" s="1">
        <v>44265</v>
      </c>
      <c r="E1171" s="4">
        <v>6657</v>
      </c>
      <c r="F1171">
        <v>488</v>
      </c>
    </row>
    <row r="1172" spans="1:6" x14ac:dyDescent="0.25">
      <c r="A1172" t="s">
        <v>33</v>
      </c>
      <c r="B1172" t="s">
        <v>11</v>
      </c>
      <c r="C1172" t="s">
        <v>30</v>
      </c>
      <c r="D1172" s="1">
        <v>44265</v>
      </c>
      <c r="E1172" s="4">
        <v>1414</v>
      </c>
      <c r="F1172">
        <v>252</v>
      </c>
    </row>
    <row r="1173" spans="1:6" x14ac:dyDescent="0.25">
      <c r="A1173" t="s">
        <v>51</v>
      </c>
      <c r="B1173" t="s">
        <v>6</v>
      </c>
      <c r="C1173" t="s">
        <v>42</v>
      </c>
      <c r="D1173" s="1">
        <v>44265</v>
      </c>
      <c r="E1173" s="4">
        <v>1232</v>
      </c>
      <c r="F1173">
        <v>36</v>
      </c>
    </row>
    <row r="1174" spans="1:6" x14ac:dyDescent="0.25">
      <c r="A1174" t="s">
        <v>25</v>
      </c>
      <c r="B1174" t="s">
        <v>21</v>
      </c>
      <c r="C1174" t="s">
        <v>26</v>
      </c>
      <c r="D1174" s="1">
        <v>44265</v>
      </c>
      <c r="E1174" s="4">
        <v>8603</v>
      </c>
      <c r="F1174">
        <v>432</v>
      </c>
    </row>
    <row r="1175" spans="1:6" x14ac:dyDescent="0.25">
      <c r="A1175" t="s">
        <v>32</v>
      </c>
      <c r="B1175" t="s">
        <v>9</v>
      </c>
      <c r="C1175" t="s">
        <v>26</v>
      </c>
      <c r="D1175" s="1">
        <v>44265</v>
      </c>
      <c r="E1175" s="4">
        <v>448</v>
      </c>
      <c r="F1175">
        <v>287</v>
      </c>
    </row>
    <row r="1176" spans="1:6" x14ac:dyDescent="0.25">
      <c r="A1176" t="s">
        <v>8</v>
      </c>
      <c r="B1176" t="s">
        <v>6</v>
      </c>
      <c r="C1176" t="s">
        <v>48</v>
      </c>
      <c r="D1176" s="1">
        <v>44265</v>
      </c>
      <c r="E1176" s="4">
        <v>4242</v>
      </c>
      <c r="F1176">
        <v>84</v>
      </c>
    </row>
    <row r="1177" spans="1:6" x14ac:dyDescent="0.25">
      <c r="A1177" t="s">
        <v>18</v>
      </c>
      <c r="B1177" t="s">
        <v>9</v>
      </c>
      <c r="C1177" t="s">
        <v>24</v>
      </c>
      <c r="D1177" s="1">
        <v>44265</v>
      </c>
      <c r="E1177" s="4">
        <v>6062</v>
      </c>
      <c r="F1177">
        <v>599</v>
      </c>
    </row>
    <row r="1178" spans="1:6" x14ac:dyDescent="0.25">
      <c r="A1178" t="s">
        <v>49</v>
      </c>
      <c r="B1178" t="s">
        <v>11</v>
      </c>
      <c r="C1178" t="s">
        <v>48</v>
      </c>
      <c r="D1178" s="1">
        <v>44265</v>
      </c>
      <c r="E1178" s="4">
        <v>10080</v>
      </c>
      <c r="F1178">
        <v>542</v>
      </c>
    </row>
    <row r="1179" spans="1:6" x14ac:dyDescent="0.25">
      <c r="A1179" t="s">
        <v>34</v>
      </c>
      <c r="B1179" t="s">
        <v>16</v>
      </c>
      <c r="C1179" t="s">
        <v>26</v>
      </c>
      <c r="D1179" s="1">
        <v>44265</v>
      </c>
      <c r="E1179" s="4">
        <v>4802</v>
      </c>
      <c r="F1179">
        <v>20</v>
      </c>
    </row>
    <row r="1180" spans="1:6" x14ac:dyDescent="0.25">
      <c r="A1180" t="s">
        <v>5</v>
      </c>
      <c r="B1180" t="s">
        <v>11</v>
      </c>
      <c r="C1180" t="s">
        <v>43</v>
      </c>
      <c r="D1180" s="1">
        <v>44265</v>
      </c>
      <c r="E1180" s="4">
        <v>1533</v>
      </c>
      <c r="F1180">
        <v>136</v>
      </c>
    </row>
    <row r="1181" spans="1:6" x14ac:dyDescent="0.25">
      <c r="A1181" t="s">
        <v>20</v>
      </c>
      <c r="B1181" t="s">
        <v>27</v>
      </c>
      <c r="C1181" t="s">
        <v>26</v>
      </c>
      <c r="D1181" s="1">
        <v>44265</v>
      </c>
      <c r="E1181" s="4">
        <v>8848</v>
      </c>
      <c r="F1181">
        <v>300</v>
      </c>
    </row>
    <row r="1182" spans="1:6" x14ac:dyDescent="0.25">
      <c r="A1182" t="s">
        <v>13</v>
      </c>
      <c r="B1182" t="s">
        <v>16</v>
      </c>
      <c r="C1182" t="s">
        <v>36</v>
      </c>
      <c r="D1182" s="1">
        <v>44265</v>
      </c>
      <c r="E1182" s="4">
        <v>3878</v>
      </c>
      <c r="F1182">
        <v>501</v>
      </c>
    </row>
    <row r="1183" spans="1:6" x14ac:dyDescent="0.25">
      <c r="A1183" t="s">
        <v>29</v>
      </c>
      <c r="B1183" t="s">
        <v>21</v>
      </c>
      <c r="C1183" t="s">
        <v>52</v>
      </c>
      <c r="D1183" s="1">
        <v>44265</v>
      </c>
      <c r="E1183" s="4">
        <v>12614</v>
      </c>
      <c r="F1183">
        <v>29</v>
      </c>
    </row>
    <row r="1184" spans="1:6" x14ac:dyDescent="0.25">
      <c r="A1184" t="s">
        <v>13</v>
      </c>
      <c r="B1184" t="s">
        <v>21</v>
      </c>
      <c r="C1184" t="s">
        <v>26</v>
      </c>
      <c r="D1184" s="1">
        <v>44265</v>
      </c>
      <c r="E1184" s="4">
        <v>4382</v>
      </c>
      <c r="F1184">
        <v>77</v>
      </c>
    </row>
    <row r="1185" spans="1:6" x14ac:dyDescent="0.25">
      <c r="A1185" t="s">
        <v>37</v>
      </c>
      <c r="B1185" t="s">
        <v>27</v>
      </c>
      <c r="C1185" t="s">
        <v>42</v>
      </c>
      <c r="D1185" s="1">
        <v>44265</v>
      </c>
      <c r="E1185" s="4">
        <v>9877</v>
      </c>
      <c r="F1185">
        <v>90</v>
      </c>
    </row>
    <row r="1186" spans="1:6" x14ac:dyDescent="0.25">
      <c r="A1186" t="s">
        <v>18</v>
      </c>
      <c r="B1186" t="s">
        <v>21</v>
      </c>
      <c r="C1186" t="s">
        <v>50</v>
      </c>
      <c r="D1186" s="1">
        <v>44265</v>
      </c>
      <c r="E1186" s="4">
        <v>2121</v>
      </c>
      <c r="F1186">
        <v>244</v>
      </c>
    </row>
    <row r="1187" spans="1:6" x14ac:dyDescent="0.25">
      <c r="A1187" t="s">
        <v>13</v>
      </c>
      <c r="B1187" t="s">
        <v>16</v>
      </c>
      <c r="C1187" t="s">
        <v>30</v>
      </c>
      <c r="D1187" s="1">
        <v>44265</v>
      </c>
      <c r="E1187" s="4">
        <v>4998</v>
      </c>
      <c r="F1187">
        <v>463</v>
      </c>
    </row>
    <row r="1188" spans="1:6" x14ac:dyDescent="0.25">
      <c r="A1188" t="s">
        <v>33</v>
      </c>
      <c r="B1188" t="s">
        <v>9</v>
      </c>
      <c r="C1188" t="s">
        <v>14</v>
      </c>
      <c r="D1188" s="1">
        <v>44265</v>
      </c>
      <c r="E1188" s="4">
        <v>5796</v>
      </c>
      <c r="F1188">
        <v>1120</v>
      </c>
    </row>
    <row r="1189" spans="1:6" x14ac:dyDescent="0.25">
      <c r="A1189" t="s">
        <v>39</v>
      </c>
      <c r="B1189" t="s">
        <v>16</v>
      </c>
      <c r="C1189" t="s">
        <v>14</v>
      </c>
      <c r="D1189" s="1">
        <v>44265</v>
      </c>
      <c r="E1189" s="4">
        <v>8701</v>
      </c>
      <c r="F1189">
        <v>542</v>
      </c>
    </row>
    <row r="1190" spans="1:6" x14ac:dyDescent="0.25">
      <c r="A1190" t="s">
        <v>33</v>
      </c>
      <c r="B1190" t="s">
        <v>27</v>
      </c>
      <c r="C1190" t="s">
        <v>48</v>
      </c>
      <c r="D1190" s="1">
        <v>44265</v>
      </c>
      <c r="E1190" s="4">
        <v>4242</v>
      </c>
      <c r="F1190">
        <v>613</v>
      </c>
    </row>
    <row r="1191" spans="1:6" x14ac:dyDescent="0.25">
      <c r="A1191" t="s">
        <v>34</v>
      </c>
      <c r="B1191" t="s">
        <v>6</v>
      </c>
      <c r="C1191" t="s">
        <v>52</v>
      </c>
      <c r="D1191" s="1">
        <v>44265</v>
      </c>
      <c r="E1191" s="4">
        <v>3535</v>
      </c>
      <c r="F1191">
        <v>18</v>
      </c>
    </row>
    <row r="1192" spans="1:6" x14ac:dyDescent="0.25">
      <c r="A1192" t="s">
        <v>34</v>
      </c>
      <c r="B1192" t="s">
        <v>9</v>
      </c>
      <c r="C1192" t="s">
        <v>24</v>
      </c>
      <c r="D1192" s="1">
        <v>44265</v>
      </c>
      <c r="E1192" s="4">
        <v>2877</v>
      </c>
      <c r="F1192">
        <v>18</v>
      </c>
    </row>
    <row r="1193" spans="1:6" x14ac:dyDescent="0.25">
      <c r="A1193" t="s">
        <v>39</v>
      </c>
      <c r="B1193" t="s">
        <v>9</v>
      </c>
      <c r="C1193" t="s">
        <v>7</v>
      </c>
      <c r="D1193" s="1">
        <v>44265</v>
      </c>
      <c r="E1193" s="4">
        <v>12705</v>
      </c>
      <c r="F1193">
        <v>399</v>
      </c>
    </row>
    <row r="1194" spans="1:6" x14ac:dyDescent="0.25">
      <c r="A1194" t="s">
        <v>32</v>
      </c>
      <c r="B1194" t="s">
        <v>11</v>
      </c>
      <c r="C1194" t="s">
        <v>52</v>
      </c>
      <c r="D1194" s="1">
        <v>44265</v>
      </c>
      <c r="E1194" s="4">
        <v>5390</v>
      </c>
      <c r="F1194">
        <v>61</v>
      </c>
    </row>
    <row r="1195" spans="1:6" x14ac:dyDescent="0.25">
      <c r="A1195" t="s">
        <v>32</v>
      </c>
      <c r="B1195" t="s">
        <v>6</v>
      </c>
      <c r="C1195" t="s">
        <v>43</v>
      </c>
      <c r="D1195" s="1">
        <v>44265</v>
      </c>
      <c r="E1195" s="4">
        <v>7210</v>
      </c>
      <c r="F1195">
        <v>15</v>
      </c>
    </row>
    <row r="1196" spans="1:6" x14ac:dyDescent="0.25">
      <c r="A1196" t="s">
        <v>18</v>
      </c>
      <c r="B1196" t="s">
        <v>9</v>
      </c>
      <c r="C1196" t="s">
        <v>36</v>
      </c>
      <c r="D1196" s="1">
        <v>44265</v>
      </c>
      <c r="E1196" s="4">
        <v>6006</v>
      </c>
      <c r="F1196">
        <v>700</v>
      </c>
    </row>
    <row r="1197" spans="1:6" x14ac:dyDescent="0.25">
      <c r="A1197" t="s">
        <v>10</v>
      </c>
      <c r="B1197" t="s">
        <v>11</v>
      </c>
      <c r="C1197" t="s">
        <v>35</v>
      </c>
      <c r="D1197" s="1">
        <v>44265</v>
      </c>
      <c r="E1197" s="4">
        <v>3080</v>
      </c>
      <c r="F1197">
        <v>36</v>
      </c>
    </row>
    <row r="1198" spans="1:6" x14ac:dyDescent="0.25">
      <c r="A1198" t="s">
        <v>49</v>
      </c>
      <c r="B1198" t="s">
        <v>11</v>
      </c>
      <c r="C1198" t="s">
        <v>44</v>
      </c>
      <c r="D1198" s="1">
        <v>44265</v>
      </c>
      <c r="E1198" s="4">
        <v>5271</v>
      </c>
      <c r="F1198">
        <v>171</v>
      </c>
    </row>
    <row r="1199" spans="1:6" x14ac:dyDescent="0.25">
      <c r="A1199" t="s">
        <v>29</v>
      </c>
      <c r="B1199" t="s">
        <v>11</v>
      </c>
      <c r="C1199" t="s">
        <v>7</v>
      </c>
      <c r="D1199" s="1">
        <v>44265</v>
      </c>
      <c r="E1199" s="4">
        <v>11242</v>
      </c>
      <c r="F1199">
        <v>363</v>
      </c>
    </row>
    <row r="1200" spans="1:6" x14ac:dyDescent="0.25">
      <c r="A1200" t="s">
        <v>33</v>
      </c>
      <c r="B1200" t="s">
        <v>11</v>
      </c>
      <c r="C1200" t="s">
        <v>45</v>
      </c>
      <c r="D1200" s="1">
        <v>44265</v>
      </c>
      <c r="E1200" s="4">
        <v>924</v>
      </c>
      <c r="F1200">
        <v>41</v>
      </c>
    </row>
    <row r="1201" spans="1:6" x14ac:dyDescent="0.25">
      <c r="A1201" t="s">
        <v>23</v>
      </c>
      <c r="B1201" t="s">
        <v>27</v>
      </c>
      <c r="C1201" t="s">
        <v>31</v>
      </c>
      <c r="D1201" s="1">
        <v>44265</v>
      </c>
      <c r="E1201" s="4">
        <v>1694</v>
      </c>
      <c r="F1201">
        <v>71</v>
      </c>
    </row>
    <row r="1202" spans="1:6" x14ac:dyDescent="0.25">
      <c r="A1202" t="s">
        <v>51</v>
      </c>
      <c r="B1202" t="s">
        <v>21</v>
      </c>
      <c r="C1202" t="s">
        <v>44</v>
      </c>
      <c r="D1202" s="1">
        <v>44266</v>
      </c>
      <c r="E1202" s="4">
        <v>3640</v>
      </c>
      <c r="F1202">
        <v>96</v>
      </c>
    </row>
    <row r="1203" spans="1:6" x14ac:dyDescent="0.25">
      <c r="A1203" t="s">
        <v>40</v>
      </c>
      <c r="B1203" t="s">
        <v>9</v>
      </c>
      <c r="C1203" t="s">
        <v>19</v>
      </c>
      <c r="D1203" s="1">
        <v>44266</v>
      </c>
      <c r="E1203" s="4">
        <v>3906</v>
      </c>
      <c r="F1203">
        <v>556</v>
      </c>
    </row>
    <row r="1204" spans="1:6" x14ac:dyDescent="0.25">
      <c r="A1204" t="s">
        <v>29</v>
      </c>
      <c r="B1204" t="s">
        <v>6</v>
      </c>
      <c r="C1204" t="s">
        <v>48</v>
      </c>
      <c r="D1204" s="1">
        <v>44266</v>
      </c>
      <c r="E1204" s="4">
        <v>210</v>
      </c>
      <c r="F1204">
        <v>56</v>
      </c>
    </row>
    <row r="1205" spans="1:6" x14ac:dyDescent="0.25">
      <c r="A1205" t="s">
        <v>18</v>
      </c>
      <c r="B1205" t="s">
        <v>16</v>
      </c>
      <c r="C1205" t="s">
        <v>35</v>
      </c>
      <c r="D1205" s="1">
        <v>44266</v>
      </c>
      <c r="E1205" s="4">
        <v>3178</v>
      </c>
      <c r="F1205">
        <v>4</v>
      </c>
    </row>
    <row r="1206" spans="1:6" x14ac:dyDescent="0.25">
      <c r="A1206" t="s">
        <v>15</v>
      </c>
      <c r="B1206" t="s">
        <v>6</v>
      </c>
      <c r="C1206" t="s">
        <v>22</v>
      </c>
      <c r="D1206" s="1">
        <v>44266</v>
      </c>
      <c r="E1206" s="4">
        <v>3241</v>
      </c>
      <c r="F1206">
        <v>181</v>
      </c>
    </row>
    <row r="1207" spans="1:6" x14ac:dyDescent="0.25">
      <c r="A1207" t="s">
        <v>13</v>
      </c>
      <c r="B1207" t="s">
        <v>27</v>
      </c>
      <c r="C1207" t="s">
        <v>50</v>
      </c>
      <c r="D1207" s="1">
        <v>44266</v>
      </c>
      <c r="E1207" s="4">
        <v>15134</v>
      </c>
      <c r="F1207">
        <v>637</v>
      </c>
    </row>
    <row r="1208" spans="1:6" x14ac:dyDescent="0.25">
      <c r="A1208" t="s">
        <v>32</v>
      </c>
      <c r="B1208" t="s">
        <v>16</v>
      </c>
      <c r="C1208" t="s">
        <v>31</v>
      </c>
      <c r="D1208" s="1">
        <v>44266</v>
      </c>
      <c r="E1208" s="4">
        <v>9877</v>
      </c>
      <c r="F1208">
        <v>159</v>
      </c>
    </row>
    <row r="1209" spans="1:6" x14ac:dyDescent="0.25">
      <c r="A1209" t="s">
        <v>20</v>
      </c>
      <c r="B1209" t="s">
        <v>11</v>
      </c>
      <c r="C1209" t="s">
        <v>36</v>
      </c>
      <c r="D1209" s="1">
        <v>44266</v>
      </c>
      <c r="E1209" s="4">
        <v>3178</v>
      </c>
      <c r="F1209">
        <v>331</v>
      </c>
    </row>
    <row r="1210" spans="1:6" x14ac:dyDescent="0.25">
      <c r="A1210" t="s">
        <v>39</v>
      </c>
      <c r="B1210" t="s">
        <v>6</v>
      </c>
      <c r="C1210" t="s">
        <v>52</v>
      </c>
      <c r="D1210" s="1">
        <v>44266</v>
      </c>
      <c r="E1210" s="4">
        <v>1183</v>
      </c>
      <c r="F1210">
        <v>399</v>
      </c>
    </row>
    <row r="1211" spans="1:6" x14ac:dyDescent="0.25">
      <c r="A1211" t="s">
        <v>25</v>
      </c>
      <c r="B1211" t="s">
        <v>27</v>
      </c>
      <c r="C1211" t="s">
        <v>44</v>
      </c>
      <c r="D1211" s="1">
        <v>44266</v>
      </c>
      <c r="E1211" s="4">
        <v>7924</v>
      </c>
      <c r="F1211">
        <v>100</v>
      </c>
    </row>
    <row r="1212" spans="1:6" x14ac:dyDescent="0.25">
      <c r="A1212" t="s">
        <v>18</v>
      </c>
      <c r="B1212" t="s">
        <v>27</v>
      </c>
      <c r="C1212" t="s">
        <v>28</v>
      </c>
      <c r="D1212" s="1">
        <v>44266</v>
      </c>
      <c r="E1212" s="4">
        <v>7154</v>
      </c>
      <c r="F1212">
        <v>17</v>
      </c>
    </row>
    <row r="1213" spans="1:6" x14ac:dyDescent="0.25">
      <c r="A1213" t="s">
        <v>37</v>
      </c>
      <c r="B1213" t="s">
        <v>9</v>
      </c>
      <c r="C1213" t="s">
        <v>36</v>
      </c>
      <c r="D1213" s="1">
        <v>44266</v>
      </c>
      <c r="E1213" s="4">
        <v>9821</v>
      </c>
      <c r="F1213">
        <v>169</v>
      </c>
    </row>
    <row r="1214" spans="1:6" x14ac:dyDescent="0.25">
      <c r="A1214" t="s">
        <v>41</v>
      </c>
      <c r="B1214" t="s">
        <v>11</v>
      </c>
      <c r="C1214" t="s">
        <v>50</v>
      </c>
      <c r="D1214" s="1">
        <v>44266</v>
      </c>
      <c r="E1214" s="4">
        <v>4298</v>
      </c>
      <c r="F1214">
        <v>337</v>
      </c>
    </row>
    <row r="1215" spans="1:6" x14ac:dyDescent="0.25">
      <c r="A1215" t="s">
        <v>49</v>
      </c>
      <c r="B1215" t="s">
        <v>21</v>
      </c>
      <c r="C1215" t="s">
        <v>50</v>
      </c>
      <c r="D1215" s="1">
        <v>44266</v>
      </c>
      <c r="E1215" s="4">
        <v>364</v>
      </c>
      <c r="F1215">
        <v>327</v>
      </c>
    </row>
    <row r="1216" spans="1:6" x14ac:dyDescent="0.25">
      <c r="A1216" t="s">
        <v>33</v>
      </c>
      <c r="B1216" t="s">
        <v>11</v>
      </c>
      <c r="C1216" t="s">
        <v>36</v>
      </c>
      <c r="D1216" s="1">
        <v>44266</v>
      </c>
      <c r="E1216" s="4">
        <v>14126</v>
      </c>
      <c r="F1216">
        <v>71</v>
      </c>
    </row>
    <row r="1217" spans="1:6" x14ac:dyDescent="0.25">
      <c r="A1217" t="s">
        <v>39</v>
      </c>
      <c r="B1217" t="s">
        <v>11</v>
      </c>
      <c r="C1217" t="s">
        <v>36</v>
      </c>
      <c r="D1217" s="1">
        <v>44266</v>
      </c>
      <c r="E1217" s="4">
        <v>1085</v>
      </c>
      <c r="F1217">
        <v>35</v>
      </c>
    </row>
    <row r="1218" spans="1:6" x14ac:dyDescent="0.25">
      <c r="A1218" t="s">
        <v>56</v>
      </c>
      <c r="B1218" t="s">
        <v>27</v>
      </c>
      <c r="C1218" t="s">
        <v>45</v>
      </c>
      <c r="D1218" s="1">
        <v>44266</v>
      </c>
      <c r="E1218" s="4">
        <v>4172</v>
      </c>
      <c r="F1218">
        <v>167</v>
      </c>
    </row>
    <row r="1219" spans="1:6" x14ac:dyDescent="0.25">
      <c r="A1219" t="s">
        <v>5</v>
      </c>
      <c r="B1219" t="s">
        <v>27</v>
      </c>
      <c r="C1219" t="s">
        <v>52</v>
      </c>
      <c r="D1219" s="1">
        <v>44266</v>
      </c>
      <c r="E1219" s="4">
        <v>11935</v>
      </c>
      <c r="F1219">
        <v>478</v>
      </c>
    </row>
    <row r="1220" spans="1:6" x14ac:dyDescent="0.25">
      <c r="A1220" t="s">
        <v>32</v>
      </c>
      <c r="B1220" t="s">
        <v>21</v>
      </c>
      <c r="C1220" t="s">
        <v>31</v>
      </c>
      <c r="D1220" s="1">
        <v>44266</v>
      </c>
      <c r="E1220" s="4">
        <v>10913</v>
      </c>
      <c r="F1220">
        <v>455</v>
      </c>
    </row>
    <row r="1221" spans="1:6" x14ac:dyDescent="0.25">
      <c r="A1221" t="s">
        <v>33</v>
      </c>
      <c r="B1221" t="s">
        <v>9</v>
      </c>
      <c r="C1221" t="s">
        <v>14</v>
      </c>
      <c r="D1221" s="1">
        <v>44266</v>
      </c>
      <c r="E1221" s="4">
        <v>8792</v>
      </c>
      <c r="F1221">
        <v>284</v>
      </c>
    </row>
    <row r="1222" spans="1:6" x14ac:dyDescent="0.25">
      <c r="A1222" t="s">
        <v>25</v>
      </c>
      <c r="B1222" t="s">
        <v>6</v>
      </c>
      <c r="C1222" t="s">
        <v>44</v>
      </c>
      <c r="D1222" s="1">
        <v>44266</v>
      </c>
      <c r="E1222" s="4">
        <v>2317</v>
      </c>
      <c r="F1222">
        <v>78</v>
      </c>
    </row>
    <row r="1223" spans="1:6" x14ac:dyDescent="0.25">
      <c r="A1223" t="s">
        <v>39</v>
      </c>
      <c r="B1223" t="s">
        <v>9</v>
      </c>
      <c r="C1223" t="s">
        <v>30</v>
      </c>
      <c r="D1223" s="1">
        <v>44267</v>
      </c>
      <c r="E1223" s="4">
        <v>11991</v>
      </c>
      <c r="F1223">
        <v>201</v>
      </c>
    </row>
    <row r="1224" spans="1:6" x14ac:dyDescent="0.25">
      <c r="A1224" t="s">
        <v>23</v>
      </c>
      <c r="B1224" t="s">
        <v>21</v>
      </c>
      <c r="C1224" t="s">
        <v>48</v>
      </c>
      <c r="D1224" s="1">
        <v>44267</v>
      </c>
      <c r="E1224" s="4">
        <v>4907</v>
      </c>
      <c r="F1224">
        <v>161</v>
      </c>
    </row>
    <row r="1225" spans="1:6" x14ac:dyDescent="0.25">
      <c r="A1225" t="s">
        <v>33</v>
      </c>
      <c r="B1225" t="s">
        <v>6</v>
      </c>
      <c r="C1225" t="s">
        <v>12</v>
      </c>
      <c r="D1225" s="1">
        <v>44267</v>
      </c>
      <c r="E1225" s="4">
        <v>2968</v>
      </c>
      <c r="F1225">
        <v>135</v>
      </c>
    </row>
    <row r="1226" spans="1:6" x14ac:dyDescent="0.25">
      <c r="A1226" t="s">
        <v>23</v>
      </c>
      <c r="B1226" t="s">
        <v>21</v>
      </c>
      <c r="C1226" t="s">
        <v>30</v>
      </c>
      <c r="D1226" s="1">
        <v>44267</v>
      </c>
      <c r="E1226" s="4">
        <v>2156</v>
      </c>
      <c r="F1226">
        <v>114</v>
      </c>
    </row>
    <row r="1227" spans="1:6" x14ac:dyDescent="0.25">
      <c r="A1227" t="s">
        <v>15</v>
      </c>
      <c r="B1227" t="s">
        <v>16</v>
      </c>
      <c r="C1227" t="s">
        <v>35</v>
      </c>
      <c r="D1227" s="1">
        <v>44267</v>
      </c>
      <c r="E1227" s="4">
        <v>6139</v>
      </c>
      <c r="F1227">
        <v>92</v>
      </c>
    </row>
    <row r="1228" spans="1:6" x14ac:dyDescent="0.25">
      <c r="A1228" t="s">
        <v>25</v>
      </c>
      <c r="B1228" t="s">
        <v>6</v>
      </c>
      <c r="C1228" t="s">
        <v>44</v>
      </c>
      <c r="D1228" s="1">
        <v>44267</v>
      </c>
      <c r="E1228" s="4">
        <v>5012</v>
      </c>
      <c r="F1228">
        <v>402</v>
      </c>
    </row>
    <row r="1229" spans="1:6" x14ac:dyDescent="0.25">
      <c r="A1229" t="s">
        <v>29</v>
      </c>
      <c r="B1229" t="s">
        <v>6</v>
      </c>
      <c r="C1229" t="s">
        <v>42</v>
      </c>
      <c r="D1229" s="1">
        <v>44267</v>
      </c>
      <c r="E1229" s="4">
        <v>8820</v>
      </c>
      <c r="F1229">
        <v>148</v>
      </c>
    </row>
    <row r="1230" spans="1:6" x14ac:dyDescent="0.25">
      <c r="A1230" t="s">
        <v>10</v>
      </c>
      <c r="B1230" t="s">
        <v>9</v>
      </c>
      <c r="C1230" t="s">
        <v>48</v>
      </c>
      <c r="D1230" s="1">
        <v>44267</v>
      </c>
      <c r="E1230" s="4">
        <v>322</v>
      </c>
      <c r="F1230">
        <v>606</v>
      </c>
    </row>
    <row r="1231" spans="1:6" x14ac:dyDescent="0.25">
      <c r="A1231" t="s">
        <v>25</v>
      </c>
      <c r="B1231" t="s">
        <v>6</v>
      </c>
      <c r="C1231" t="s">
        <v>28</v>
      </c>
      <c r="D1231" s="1">
        <v>44267</v>
      </c>
      <c r="E1231" s="4">
        <v>2891</v>
      </c>
      <c r="F1231">
        <v>64</v>
      </c>
    </row>
    <row r="1232" spans="1:6" x14ac:dyDescent="0.25">
      <c r="A1232" t="s">
        <v>10</v>
      </c>
      <c r="B1232" t="s">
        <v>9</v>
      </c>
      <c r="C1232" t="s">
        <v>14</v>
      </c>
      <c r="D1232" s="1">
        <v>44267</v>
      </c>
      <c r="E1232" s="4">
        <v>2933</v>
      </c>
      <c r="F1232">
        <v>533</v>
      </c>
    </row>
    <row r="1233" spans="1:6" x14ac:dyDescent="0.25">
      <c r="A1233" t="s">
        <v>18</v>
      </c>
      <c r="B1233" t="s">
        <v>16</v>
      </c>
      <c r="C1233" t="s">
        <v>31</v>
      </c>
      <c r="D1233" s="1">
        <v>44267</v>
      </c>
      <c r="E1233" s="4">
        <v>4935</v>
      </c>
      <c r="F1233">
        <v>140</v>
      </c>
    </row>
    <row r="1234" spans="1:6" x14ac:dyDescent="0.25">
      <c r="A1234" t="s">
        <v>34</v>
      </c>
      <c r="B1234" t="s">
        <v>11</v>
      </c>
      <c r="C1234" t="s">
        <v>12</v>
      </c>
      <c r="D1234" s="1">
        <v>44267</v>
      </c>
      <c r="E1234" s="4">
        <v>4060</v>
      </c>
      <c r="F1234">
        <v>52</v>
      </c>
    </row>
    <row r="1235" spans="1:6" x14ac:dyDescent="0.25">
      <c r="A1235" t="s">
        <v>51</v>
      </c>
      <c r="B1235" t="s">
        <v>6</v>
      </c>
      <c r="C1235" t="s">
        <v>45</v>
      </c>
      <c r="D1235" s="1">
        <v>44267</v>
      </c>
      <c r="E1235" s="4">
        <v>7742</v>
      </c>
      <c r="F1235">
        <v>134</v>
      </c>
    </row>
    <row r="1236" spans="1:6" x14ac:dyDescent="0.25">
      <c r="A1236" t="s">
        <v>32</v>
      </c>
      <c r="B1236" t="s">
        <v>9</v>
      </c>
      <c r="C1236" t="s">
        <v>14</v>
      </c>
      <c r="D1236" s="1">
        <v>44267</v>
      </c>
      <c r="E1236" s="4">
        <v>6202</v>
      </c>
      <c r="F1236">
        <v>509</v>
      </c>
    </row>
    <row r="1237" spans="1:6" x14ac:dyDescent="0.25">
      <c r="A1237" t="s">
        <v>32</v>
      </c>
      <c r="B1237" t="s">
        <v>11</v>
      </c>
      <c r="C1237" t="s">
        <v>22</v>
      </c>
      <c r="D1237" s="1">
        <v>44267</v>
      </c>
      <c r="E1237" s="4">
        <v>1330</v>
      </c>
      <c r="F1237">
        <v>37</v>
      </c>
    </row>
    <row r="1238" spans="1:6" x14ac:dyDescent="0.25">
      <c r="A1238" t="s">
        <v>39</v>
      </c>
      <c r="B1238" t="s">
        <v>16</v>
      </c>
      <c r="C1238" t="s">
        <v>30</v>
      </c>
      <c r="D1238" s="1">
        <v>44267</v>
      </c>
      <c r="E1238" s="4">
        <v>126</v>
      </c>
      <c r="F1238">
        <v>691</v>
      </c>
    </row>
    <row r="1239" spans="1:6" x14ac:dyDescent="0.25">
      <c r="A1239" t="s">
        <v>32</v>
      </c>
      <c r="B1239" t="s">
        <v>16</v>
      </c>
      <c r="C1239" t="s">
        <v>43</v>
      </c>
      <c r="D1239" s="1">
        <v>44267</v>
      </c>
      <c r="E1239" s="4">
        <v>2345</v>
      </c>
      <c r="F1239">
        <v>239</v>
      </c>
    </row>
    <row r="1240" spans="1:6" x14ac:dyDescent="0.25">
      <c r="A1240" t="s">
        <v>20</v>
      </c>
      <c r="B1240" t="s">
        <v>21</v>
      </c>
      <c r="C1240" t="s">
        <v>28</v>
      </c>
      <c r="D1240" s="1">
        <v>44267</v>
      </c>
      <c r="E1240" s="4">
        <v>12222</v>
      </c>
      <c r="F1240">
        <v>120</v>
      </c>
    </row>
    <row r="1241" spans="1:6" x14ac:dyDescent="0.25">
      <c r="A1241" t="s">
        <v>46</v>
      </c>
      <c r="B1241" t="s">
        <v>27</v>
      </c>
      <c r="C1241" t="s">
        <v>36</v>
      </c>
      <c r="D1241" s="1">
        <v>44267</v>
      </c>
      <c r="E1241" s="4">
        <v>4571</v>
      </c>
      <c r="F1241">
        <v>700</v>
      </c>
    </row>
    <row r="1242" spans="1:6" x14ac:dyDescent="0.25">
      <c r="A1242" t="s">
        <v>34</v>
      </c>
      <c r="B1242" t="s">
        <v>6</v>
      </c>
      <c r="C1242" t="s">
        <v>19</v>
      </c>
      <c r="D1242" s="1">
        <v>44267</v>
      </c>
      <c r="E1242" s="4">
        <v>7749</v>
      </c>
      <c r="F1242">
        <v>690</v>
      </c>
    </row>
    <row r="1243" spans="1:6" x14ac:dyDescent="0.25">
      <c r="A1243" t="s">
        <v>39</v>
      </c>
      <c r="B1243" t="s">
        <v>16</v>
      </c>
      <c r="C1243" t="s">
        <v>35</v>
      </c>
      <c r="D1243" s="1">
        <v>44267</v>
      </c>
      <c r="E1243" s="4">
        <v>7917</v>
      </c>
      <c r="F1243">
        <v>286</v>
      </c>
    </row>
    <row r="1244" spans="1:6" x14ac:dyDescent="0.25">
      <c r="A1244" t="s">
        <v>15</v>
      </c>
      <c r="B1244" t="s">
        <v>27</v>
      </c>
      <c r="C1244" t="s">
        <v>12</v>
      </c>
      <c r="D1244" s="1">
        <v>44267</v>
      </c>
      <c r="E1244" s="4">
        <v>938</v>
      </c>
      <c r="F1244">
        <v>85</v>
      </c>
    </row>
    <row r="1245" spans="1:6" x14ac:dyDescent="0.25">
      <c r="A1245" t="s">
        <v>41</v>
      </c>
      <c r="B1245" t="s">
        <v>16</v>
      </c>
      <c r="C1245" t="s">
        <v>45</v>
      </c>
      <c r="D1245" s="1">
        <v>44267</v>
      </c>
      <c r="E1245" s="4">
        <v>2520</v>
      </c>
      <c r="F1245">
        <v>294</v>
      </c>
    </row>
    <row r="1246" spans="1:6" x14ac:dyDescent="0.25">
      <c r="A1246" t="s">
        <v>29</v>
      </c>
      <c r="B1246" t="s">
        <v>21</v>
      </c>
      <c r="C1246" t="s">
        <v>19</v>
      </c>
      <c r="D1246" s="1">
        <v>44267</v>
      </c>
      <c r="E1246" s="4">
        <v>4585</v>
      </c>
      <c r="F1246">
        <v>770</v>
      </c>
    </row>
    <row r="1247" spans="1:6" x14ac:dyDescent="0.25">
      <c r="A1247" t="s">
        <v>49</v>
      </c>
      <c r="B1247" t="s">
        <v>6</v>
      </c>
      <c r="C1247" t="s">
        <v>45</v>
      </c>
      <c r="D1247" s="1">
        <v>44267</v>
      </c>
      <c r="E1247" s="4">
        <v>518</v>
      </c>
      <c r="F1247">
        <v>7</v>
      </c>
    </row>
    <row r="1248" spans="1:6" x14ac:dyDescent="0.25">
      <c r="A1248" t="s">
        <v>57</v>
      </c>
      <c r="B1248" t="s">
        <v>6</v>
      </c>
      <c r="C1248" t="s">
        <v>12</v>
      </c>
      <c r="D1248" s="1">
        <v>44267</v>
      </c>
      <c r="E1248" s="4">
        <v>8001</v>
      </c>
      <c r="F1248">
        <v>321</v>
      </c>
    </row>
    <row r="1249" spans="1:6" x14ac:dyDescent="0.25">
      <c r="A1249" t="s">
        <v>46</v>
      </c>
      <c r="B1249" t="s">
        <v>6</v>
      </c>
      <c r="C1249" t="s">
        <v>14</v>
      </c>
      <c r="D1249" s="1">
        <v>44267</v>
      </c>
      <c r="E1249" s="4">
        <v>8967</v>
      </c>
      <c r="F1249">
        <v>310</v>
      </c>
    </row>
    <row r="1250" spans="1:6" x14ac:dyDescent="0.25">
      <c r="A1250" t="s">
        <v>54</v>
      </c>
      <c r="B1250" t="s">
        <v>6</v>
      </c>
      <c r="C1250" t="s">
        <v>17</v>
      </c>
      <c r="D1250" s="1">
        <v>44267</v>
      </c>
      <c r="E1250" s="4">
        <v>3598</v>
      </c>
      <c r="F1250">
        <v>212</v>
      </c>
    </row>
    <row r="1251" spans="1:6" x14ac:dyDescent="0.25">
      <c r="A1251" t="s">
        <v>25</v>
      </c>
      <c r="B1251" t="s">
        <v>27</v>
      </c>
      <c r="C1251" t="s">
        <v>26</v>
      </c>
      <c r="D1251" s="1">
        <v>44267</v>
      </c>
      <c r="E1251" s="4">
        <v>2779</v>
      </c>
      <c r="F1251">
        <v>214</v>
      </c>
    </row>
    <row r="1252" spans="1:6" x14ac:dyDescent="0.25">
      <c r="A1252" t="s">
        <v>29</v>
      </c>
      <c r="B1252" t="s">
        <v>6</v>
      </c>
      <c r="C1252" t="s">
        <v>14</v>
      </c>
      <c r="D1252" s="1">
        <v>44267</v>
      </c>
      <c r="E1252" s="4">
        <v>1498</v>
      </c>
      <c r="F1252">
        <v>58</v>
      </c>
    </row>
    <row r="1253" spans="1:6" x14ac:dyDescent="0.25">
      <c r="A1253" t="s">
        <v>40</v>
      </c>
      <c r="B1253" t="s">
        <v>16</v>
      </c>
      <c r="C1253" t="s">
        <v>12</v>
      </c>
      <c r="D1253" s="1">
        <v>44267</v>
      </c>
      <c r="E1253" s="4">
        <v>4767</v>
      </c>
      <c r="F1253">
        <v>281</v>
      </c>
    </row>
    <row r="1254" spans="1:6" x14ac:dyDescent="0.25">
      <c r="A1254" t="s">
        <v>40</v>
      </c>
      <c r="B1254" t="s">
        <v>21</v>
      </c>
      <c r="C1254" t="s">
        <v>48</v>
      </c>
      <c r="D1254" s="1">
        <v>44267</v>
      </c>
      <c r="E1254" s="4">
        <v>9898</v>
      </c>
      <c r="F1254">
        <v>330</v>
      </c>
    </row>
    <row r="1255" spans="1:6" x14ac:dyDescent="0.25">
      <c r="A1255" t="s">
        <v>49</v>
      </c>
      <c r="B1255" t="s">
        <v>9</v>
      </c>
      <c r="C1255" t="s">
        <v>38</v>
      </c>
      <c r="D1255" s="1">
        <v>44267</v>
      </c>
      <c r="E1255" s="4">
        <v>3948</v>
      </c>
      <c r="F1255">
        <v>120</v>
      </c>
    </row>
    <row r="1256" spans="1:6" x14ac:dyDescent="0.25">
      <c r="A1256" t="s">
        <v>46</v>
      </c>
      <c r="B1256" t="s">
        <v>11</v>
      </c>
      <c r="C1256" t="s">
        <v>24</v>
      </c>
      <c r="D1256" s="1">
        <v>44270</v>
      </c>
      <c r="E1256" s="4">
        <v>56</v>
      </c>
      <c r="F1256">
        <v>770</v>
      </c>
    </row>
    <row r="1257" spans="1:6" x14ac:dyDescent="0.25">
      <c r="A1257" t="s">
        <v>46</v>
      </c>
      <c r="B1257" t="s">
        <v>27</v>
      </c>
      <c r="C1257" t="s">
        <v>28</v>
      </c>
      <c r="D1257" s="1">
        <v>44270</v>
      </c>
      <c r="E1257" s="4">
        <v>11578</v>
      </c>
      <c r="F1257">
        <v>3</v>
      </c>
    </row>
    <row r="1258" spans="1:6" x14ac:dyDescent="0.25">
      <c r="A1258" t="s">
        <v>18</v>
      </c>
      <c r="B1258" t="s">
        <v>6</v>
      </c>
      <c r="C1258" t="s">
        <v>14</v>
      </c>
      <c r="D1258" s="1">
        <v>44270</v>
      </c>
      <c r="E1258" s="4">
        <v>3822</v>
      </c>
      <c r="F1258">
        <v>238</v>
      </c>
    </row>
    <row r="1259" spans="1:6" x14ac:dyDescent="0.25">
      <c r="A1259" t="s">
        <v>20</v>
      </c>
      <c r="B1259" t="s">
        <v>9</v>
      </c>
      <c r="C1259" t="s">
        <v>50</v>
      </c>
      <c r="D1259" s="1">
        <v>44270</v>
      </c>
      <c r="E1259" s="4">
        <v>1995</v>
      </c>
      <c r="F1259">
        <v>147</v>
      </c>
    </row>
    <row r="1260" spans="1:6" x14ac:dyDescent="0.25">
      <c r="A1260" t="s">
        <v>33</v>
      </c>
      <c r="B1260" t="s">
        <v>16</v>
      </c>
      <c r="C1260" t="s">
        <v>52</v>
      </c>
      <c r="D1260" s="1">
        <v>44270</v>
      </c>
      <c r="E1260" s="4">
        <v>7175</v>
      </c>
      <c r="F1260">
        <v>141</v>
      </c>
    </row>
    <row r="1261" spans="1:6" x14ac:dyDescent="0.25">
      <c r="A1261" t="s">
        <v>41</v>
      </c>
      <c r="B1261" t="s">
        <v>27</v>
      </c>
      <c r="C1261" t="s">
        <v>45</v>
      </c>
      <c r="D1261" s="1">
        <v>44270</v>
      </c>
      <c r="E1261" s="4">
        <v>70</v>
      </c>
      <c r="F1261">
        <v>36</v>
      </c>
    </row>
    <row r="1262" spans="1:6" x14ac:dyDescent="0.25">
      <c r="A1262" t="s">
        <v>25</v>
      </c>
      <c r="B1262" t="s">
        <v>16</v>
      </c>
      <c r="C1262" t="s">
        <v>12</v>
      </c>
      <c r="D1262" s="1">
        <v>44270</v>
      </c>
      <c r="E1262" s="4">
        <v>15393</v>
      </c>
      <c r="F1262">
        <v>454</v>
      </c>
    </row>
    <row r="1263" spans="1:6" x14ac:dyDescent="0.25">
      <c r="A1263" t="s">
        <v>10</v>
      </c>
      <c r="B1263" t="s">
        <v>21</v>
      </c>
      <c r="C1263" t="s">
        <v>24</v>
      </c>
      <c r="D1263" s="1">
        <v>44270</v>
      </c>
      <c r="E1263" s="4">
        <v>14294</v>
      </c>
      <c r="F1263">
        <v>399</v>
      </c>
    </row>
    <row r="1264" spans="1:6" x14ac:dyDescent="0.25">
      <c r="A1264" t="s">
        <v>25</v>
      </c>
      <c r="B1264" t="s">
        <v>9</v>
      </c>
      <c r="C1264" t="s">
        <v>28</v>
      </c>
      <c r="D1264" s="1">
        <v>44270</v>
      </c>
      <c r="E1264" s="4">
        <v>336</v>
      </c>
      <c r="F1264">
        <v>269</v>
      </c>
    </row>
    <row r="1265" spans="1:6" x14ac:dyDescent="0.25">
      <c r="A1265" t="s">
        <v>29</v>
      </c>
      <c r="B1265" t="s">
        <v>11</v>
      </c>
      <c r="C1265" t="s">
        <v>22</v>
      </c>
      <c r="D1265" s="1">
        <v>44270</v>
      </c>
      <c r="E1265" s="4">
        <v>5677</v>
      </c>
      <c r="F1265">
        <v>362</v>
      </c>
    </row>
    <row r="1266" spans="1:6" x14ac:dyDescent="0.25">
      <c r="A1266" t="s">
        <v>5</v>
      </c>
      <c r="B1266" t="s">
        <v>27</v>
      </c>
      <c r="C1266" t="s">
        <v>7</v>
      </c>
      <c r="D1266" s="1">
        <v>44270</v>
      </c>
      <c r="E1266" s="4">
        <v>3045</v>
      </c>
      <c r="F1266">
        <v>94</v>
      </c>
    </row>
    <row r="1267" spans="1:6" x14ac:dyDescent="0.25">
      <c r="A1267" t="s">
        <v>41</v>
      </c>
      <c r="B1267" t="s">
        <v>6</v>
      </c>
      <c r="C1267" t="s">
        <v>28</v>
      </c>
      <c r="D1267" s="1">
        <v>44270</v>
      </c>
      <c r="E1267" s="4">
        <v>6335</v>
      </c>
      <c r="F1267">
        <v>15</v>
      </c>
    </row>
    <row r="1268" spans="1:6" x14ac:dyDescent="0.25">
      <c r="A1268" t="s">
        <v>20</v>
      </c>
      <c r="B1268" t="s">
        <v>27</v>
      </c>
      <c r="C1268" t="s">
        <v>44</v>
      </c>
      <c r="D1268" s="1">
        <v>44270</v>
      </c>
      <c r="E1268" s="4">
        <v>1043</v>
      </c>
      <c r="F1268">
        <v>266</v>
      </c>
    </row>
    <row r="1269" spans="1:6" x14ac:dyDescent="0.25">
      <c r="A1269" t="s">
        <v>37</v>
      </c>
      <c r="B1269" t="s">
        <v>6</v>
      </c>
      <c r="C1269" t="s">
        <v>44</v>
      </c>
      <c r="D1269" s="1">
        <v>44270</v>
      </c>
      <c r="E1269" s="4">
        <v>6902</v>
      </c>
      <c r="F1269">
        <v>383</v>
      </c>
    </row>
    <row r="1270" spans="1:6" x14ac:dyDescent="0.25">
      <c r="A1270" t="s">
        <v>32</v>
      </c>
      <c r="B1270" t="s">
        <v>27</v>
      </c>
      <c r="C1270" t="s">
        <v>14</v>
      </c>
      <c r="D1270" s="1">
        <v>44270</v>
      </c>
      <c r="E1270" s="4">
        <v>8337</v>
      </c>
      <c r="F1270">
        <v>684</v>
      </c>
    </row>
    <row r="1271" spans="1:6" x14ac:dyDescent="0.25">
      <c r="A1271" t="s">
        <v>37</v>
      </c>
      <c r="B1271" t="s">
        <v>9</v>
      </c>
      <c r="C1271" t="s">
        <v>17</v>
      </c>
      <c r="D1271" s="1">
        <v>44270</v>
      </c>
      <c r="E1271" s="4">
        <v>1596</v>
      </c>
      <c r="F1271">
        <v>259</v>
      </c>
    </row>
    <row r="1272" spans="1:6" x14ac:dyDescent="0.25">
      <c r="A1272" t="s">
        <v>25</v>
      </c>
      <c r="B1272" t="s">
        <v>21</v>
      </c>
      <c r="C1272" t="s">
        <v>35</v>
      </c>
      <c r="D1272" s="1">
        <v>44270</v>
      </c>
      <c r="E1272" s="4">
        <v>6552</v>
      </c>
      <c r="F1272">
        <v>207</v>
      </c>
    </row>
    <row r="1273" spans="1:6" x14ac:dyDescent="0.25">
      <c r="A1273" t="s">
        <v>34</v>
      </c>
      <c r="B1273" t="s">
        <v>21</v>
      </c>
      <c r="C1273" t="s">
        <v>24</v>
      </c>
      <c r="D1273" s="1">
        <v>44270</v>
      </c>
      <c r="E1273" s="4">
        <v>931</v>
      </c>
      <c r="F1273">
        <v>83</v>
      </c>
    </row>
    <row r="1274" spans="1:6" x14ac:dyDescent="0.25">
      <c r="A1274" t="s">
        <v>39</v>
      </c>
      <c r="B1274" t="s">
        <v>21</v>
      </c>
      <c r="C1274" t="s">
        <v>42</v>
      </c>
      <c r="D1274" s="1">
        <v>44270</v>
      </c>
      <c r="E1274" s="4">
        <v>1106</v>
      </c>
      <c r="F1274">
        <v>259</v>
      </c>
    </row>
    <row r="1275" spans="1:6" x14ac:dyDescent="0.25">
      <c r="A1275" t="s">
        <v>18</v>
      </c>
      <c r="B1275" t="s">
        <v>11</v>
      </c>
      <c r="C1275" t="s">
        <v>26</v>
      </c>
      <c r="D1275" s="1">
        <v>44270</v>
      </c>
      <c r="E1275" s="4">
        <v>5663</v>
      </c>
      <c r="F1275">
        <v>21</v>
      </c>
    </row>
    <row r="1276" spans="1:6" x14ac:dyDescent="0.25">
      <c r="A1276" t="s">
        <v>18</v>
      </c>
      <c r="B1276" t="s">
        <v>27</v>
      </c>
      <c r="C1276" t="s">
        <v>31</v>
      </c>
      <c r="D1276" s="1">
        <v>44270</v>
      </c>
      <c r="E1276" s="4">
        <v>2898</v>
      </c>
      <c r="F1276">
        <v>147</v>
      </c>
    </row>
    <row r="1277" spans="1:6" x14ac:dyDescent="0.25">
      <c r="A1277" t="s">
        <v>20</v>
      </c>
      <c r="B1277" t="s">
        <v>27</v>
      </c>
      <c r="C1277" t="s">
        <v>47</v>
      </c>
      <c r="D1277" s="1">
        <v>44270</v>
      </c>
      <c r="E1277" s="4">
        <v>3542</v>
      </c>
      <c r="F1277">
        <v>244</v>
      </c>
    </row>
    <row r="1278" spans="1:6" x14ac:dyDescent="0.25">
      <c r="A1278" t="s">
        <v>10</v>
      </c>
      <c r="B1278" t="s">
        <v>27</v>
      </c>
      <c r="C1278" t="s">
        <v>31</v>
      </c>
      <c r="D1278" s="1">
        <v>44270</v>
      </c>
      <c r="E1278" s="4">
        <v>8127</v>
      </c>
      <c r="F1278">
        <v>32</v>
      </c>
    </row>
    <row r="1279" spans="1:6" x14ac:dyDescent="0.25">
      <c r="A1279" t="s">
        <v>15</v>
      </c>
      <c r="B1279" t="s">
        <v>6</v>
      </c>
      <c r="C1279" t="s">
        <v>31</v>
      </c>
      <c r="D1279" s="1">
        <v>44270</v>
      </c>
      <c r="E1279" s="4">
        <v>14371</v>
      </c>
      <c r="F1279">
        <v>129</v>
      </c>
    </row>
    <row r="1280" spans="1:6" x14ac:dyDescent="0.25">
      <c r="A1280" t="s">
        <v>25</v>
      </c>
      <c r="B1280" t="s">
        <v>9</v>
      </c>
      <c r="C1280" t="s">
        <v>22</v>
      </c>
      <c r="D1280" s="1">
        <v>44270</v>
      </c>
      <c r="E1280" s="4">
        <v>4095</v>
      </c>
      <c r="F1280">
        <v>38</v>
      </c>
    </row>
    <row r="1281" spans="1:6" x14ac:dyDescent="0.25">
      <c r="A1281" t="s">
        <v>13</v>
      </c>
      <c r="B1281" t="s">
        <v>16</v>
      </c>
      <c r="C1281" t="s">
        <v>12</v>
      </c>
      <c r="D1281" s="1">
        <v>44270</v>
      </c>
      <c r="E1281" s="4">
        <v>9996</v>
      </c>
      <c r="F1281">
        <v>22</v>
      </c>
    </row>
    <row r="1282" spans="1:6" x14ac:dyDescent="0.25">
      <c r="A1282" t="s">
        <v>23</v>
      </c>
      <c r="B1282" t="s">
        <v>6</v>
      </c>
      <c r="C1282" t="s">
        <v>19</v>
      </c>
      <c r="D1282" s="1">
        <v>44270</v>
      </c>
      <c r="E1282" s="4">
        <v>56</v>
      </c>
      <c r="F1282">
        <v>581</v>
      </c>
    </row>
    <row r="1283" spans="1:6" x14ac:dyDescent="0.25">
      <c r="A1283" t="s">
        <v>41</v>
      </c>
      <c r="B1283" t="s">
        <v>21</v>
      </c>
      <c r="C1283" t="s">
        <v>45</v>
      </c>
      <c r="D1283" s="1">
        <v>44270</v>
      </c>
      <c r="E1283" s="4">
        <v>7189</v>
      </c>
      <c r="F1283">
        <v>21</v>
      </c>
    </row>
    <row r="1284" spans="1:6" x14ac:dyDescent="0.25">
      <c r="A1284" t="s">
        <v>25</v>
      </c>
      <c r="B1284" t="s">
        <v>6</v>
      </c>
      <c r="C1284" t="s">
        <v>19</v>
      </c>
      <c r="D1284" s="1">
        <v>44270</v>
      </c>
      <c r="E1284" s="4">
        <v>665</v>
      </c>
      <c r="F1284">
        <v>421</v>
      </c>
    </row>
    <row r="1285" spans="1:6" x14ac:dyDescent="0.25">
      <c r="A1285" t="s">
        <v>18</v>
      </c>
      <c r="B1285" t="s">
        <v>6</v>
      </c>
      <c r="C1285" t="s">
        <v>35</v>
      </c>
      <c r="D1285" s="1">
        <v>44270</v>
      </c>
      <c r="E1285" s="4">
        <v>3794</v>
      </c>
      <c r="F1285">
        <v>81</v>
      </c>
    </row>
    <row r="1286" spans="1:6" x14ac:dyDescent="0.25">
      <c r="A1286" t="s">
        <v>29</v>
      </c>
      <c r="B1286" t="s">
        <v>21</v>
      </c>
      <c r="C1286" t="s">
        <v>45</v>
      </c>
      <c r="D1286" s="1">
        <v>44270</v>
      </c>
      <c r="E1286" s="4">
        <v>1001</v>
      </c>
      <c r="F1286">
        <v>336</v>
      </c>
    </row>
    <row r="1287" spans="1:6" x14ac:dyDescent="0.25">
      <c r="A1287" t="s">
        <v>32</v>
      </c>
      <c r="B1287" t="s">
        <v>9</v>
      </c>
      <c r="C1287" t="s">
        <v>17</v>
      </c>
      <c r="D1287" s="1">
        <v>44270</v>
      </c>
      <c r="E1287" s="4">
        <v>9583</v>
      </c>
      <c r="F1287">
        <v>503</v>
      </c>
    </row>
    <row r="1288" spans="1:6" x14ac:dyDescent="0.25">
      <c r="A1288" t="s">
        <v>49</v>
      </c>
      <c r="B1288" t="s">
        <v>21</v>
      </c>
      <c r="C1288" t="s">
        <v>31</v>
      </c>
      <c r="D1288" s="1">
        <v>44270</v>
      </c>
      <c r="E1288" s="4">
        <v>1351</v>
      </c>
      <c r="F1288">
        <v>68</v>
      </c>
    </row>
    <row r="1289" spans="1:6" x14ac:dyDescent="0.25">
      <c r="A1289" t="s">
        <v>46</v>
      </c>
      <c r="B1289" t="s">
        <v>6</v>
      </c>
      <c r="C1289" t="s">
        <v>19</v>
      </c>
      <c r="D1289" s="1">
        <v>44270</v>
      </c>
      <c r="E1289" s="4">
        <v>8302</v>
      </c>
      <c r="F1289">
        <v>437</v>
      </c>
    </row>
    <row r="1290" spans="1:6" x14ac:dyDescent="0.25">
      <c r="A1290" t="s">
        <v>20</v>
      </c>
      <c r="B1290" t="s">
        <v>9</v>
      </c>
      <c r="C1290" t="s">
        <v>48</v>
      </c>
      <c r="D1290" s="1">
        <v>44270</v>
      </c>
      <c r="E1290" s="4">
        <v>5509</v>
      </c>
      <c r="F1290">
        <v>197</v>
      </c>
    </row>
    <row r="1291" spans="1:6" x14ac:dyDescent="0.25">
      <c r="A1291" t="s">
        <v>53</v>
      </c>
      <c r="B1291" t="s">
        <v>11</v>
      </c>
      <c r="C1291" t="s">
        <v>17</v>
      </c>
      <c r="D1291" s="1">
        <v>44270</v>
      </c>
      <c r="E1291" s="4">
        <v>77</v>
      </c>
      <c r="F1291">
        <v>5</v>
      </c>
    </row>
    <row r="1292" spans="1:6" x14ac:dyDescent="0.25">
      <c r="A1292" t="s">
        <v>49</v>
      </c>
      <c r="B1292" t="s">
        <v>9</v>
      </c>
      <c r="C1292" t="s">
        <v>28</v>
      </c>
      <c r="D1292" s="1">
        <v>44270</v>
      </c>
      <c r="E1292" s="4">
        <v>13881</v>
      </c>
      <c r="F1292">
        <v>1190</v>
      </c>
    </row>
    <row r="1293" spans="1:6" x14ac:dyDescent="0.25">
      <c r="A1293" t="s">
        <v>5</v>
      </c>
      <c r="B1293" t="s">
        <v>11</v>
      </c>
      <c r="C1293" t="s">
        <v>30</v>
      </c>
      <c r="D1293" s="1">
        <v>44270</v>
      </c>
      <c r="E1293" s="4">
        <v>9219</v>
      </c>
      <c r="F1293">
        <v>461</v>
      </c>
    </row>
    <row r="1294" spans="1:6" x14ac:dyDescent="0.25">
      <c r="A1294" t="s">
        <v>37</v>
      </c>
      <c r="B1294" t="s">
        <v>6</v>
      </c>
      <c r="C1294" t="s">
        <v>43</v>
      </c>
      <c r="D1294" s="1">
        <v>44270</v>
      </c>
      <c r="E1294" s="4">
        <v>2254</v>
      </c>
      <c r="F1294">
        <v>251</v>
      </c>
    </row>
    <row r="1295" spans="1:6" x14ac:dyDescent="0.25">
      <c r="A1295" t="s">
        <v>53</v>
      </c>
      <c r="B1295" t="s">
        <v>16</v>
      </c>
      <c r="C1295" t="s">
        <v>22</v>
      </c>
      <c r="D1295" s="1">
        <v>44270</v>
      </c>
      <c r="E1295" s="4">
        <v>1582</v>
      </c>
      <c r="F1295">
        <v>64</v>
      </c>
    </row>
    <row r="1296" spans="1:6" x14ac:dyDescent="0.25">
      <c r="A1296" t="s">
        <v>39</v>
      </c>
      <c r="B1296" t="s">
        <v>9</v>
      </c>
      <c r="C1296" t="s">
        <v>24</v>
      </c>
      <c r="D1296" s="1">
        <v>44270</v>
      </c>
      <c r="E1296" s="4">
        <v>3283</v>
      </c>
      <c r="F1296">
        <v>253</v>
      </c>
    </row>
    <row r="1297" spans="1:6" x14ac:dyDescent="0.25">
      <c r="A1297" t="s">
        <v>54</v>
      </c>
      <c r="B1297" t="s">
        <v>16</v>
      </c>
      <c r="C1297" t="s">
        <v>17</v>
      </c>
      <c r="D1297" s="1">
        <v>44270</v>
      </c>
      <c r="E1297" s="4">
        <v>2212</v>
      </c>
      <c r="F1297">
        <v>148</v>
      </c>
    </row>
    <row r="1298" spans="1:6" x14ac:dyDescent="0.25">
      <c r="A1298" t="s">
        <v>29</v>
      </c>
      <c r="B1298" t="s">
        <v>16</v>
      </c>
      <c r="C1298" t="s">
        <v>48</v>
      </c>
      <c r="D1298" s="1">
        <v>44270</v>
      </c>
      <c r="E1298" s="4">
        <v>5250</v>
      </c>
      <c r="F1298">
        <v>175</v>
      </c>
    </row>
    <row r="1299" spans="1:6" x14ac:dyDescent="0.25">
      <c r="A1299" t="s">
        <v>54</v>
      </c>
      <c r="B1299" t="s">
        <v>21</v>
      </c>
      <c r="C1299" t="s">
        <v>35</v>
      </c>
      <c r="D1299" s="1">
        <v>44270</v>
      </c>
      <c r="E1299" s="4">
        <v>1274</v>
      </c>
      <c r="F1299">
        <v>98</v>
      </c>
    </row>
    <row r="1300" spans="1:6" x14ac:dyDescent="0.25">
      <c r="A1300" t="s">
        <v>8</v>
      </c>
      <c r="B1300" t="s">
        <v>21</v>
      </c>
      <c r="C1300" t="s">
        <v>50</v>
      </c>
      <c r="D1300" s="1">
        <v>44271</v>
      </c>
      <c r="E1300" s="4">
        <v>1575</v>
      </c>
      <c r="F1300">
        <v>695</v>
      </c>
    </row>
    <row r="1301" spans="1:6" x14ac:dyDescent="0.25">
      <c r="A1301" t="s">
        <v>5</v>
      </c>
      <c r="B1301" t="s">
        <v>21</v>
      </c>
      <c r="C1301" t="s">
        <v>43</v>
      </c>
      <c r="D1301" s="1">
        <v>44271</v>
      </c>
      <c r="E1301" s="4">
        <v>4984</v>
      </c>
      <c r="F1301">
        <v>600</v>
      </c>
    </row>
    <row r="1302" spans="1:6" x14ac:dyDescent="0.25">
      <c r="A1302" t="s">
        <v>15</v>
      </c>
      <c r="B1302" t="s">
        <v>6</v>
      </c>
      <c r="C1302" t="s">
        <v>7</v>
      </c>
      <c r="D1302" s="1">
        <v>44271</v>
      </c>
      <c r="E1302" s="4">
        <v>5264</v>
      </c>
      <c r="F1302">
        <v>9</v>
      </c>
    </row>
    <row r="1303" spans="1:6" x14ac:dyDescent="0.25">
      <c r="A1303" t="s">
        <v>15</v>
      </c>
      <c r="B1303" t="s">
        <v>9</v>
      </c>
      <c r="C1303" t="s">
        <v>30</v>
      </c>
      <c r="D1303" s="1">
        <v>44271</v>
      </c>
      <c r="E1303" s="4">
        <v>4571</v>
      </c>
      <c r="F1303">
        <v>770</v>
      </c>
    </row>
    <row r="1304" spans="1:6" x14ac:dyDescent="0.25">
      <c r="A1304" t="s">
        <v>29</v>
      </c>
      <c r="B1304" t="s">
        <v>6</v>
      </c>
      <c r="C1304" t="s">
        <v>17</v>
      </c>
      <c r="D1304" s="1">
        <v>44271</v>
      </c>
      <c r="E1304" s="4">
        <v>2758</v>
      </c>
      <c r="F1304">
        <v>417</v>
      </c>
    </row>
    <row r="1305" spans="1:6" x14ac:dyDescent="0.25">
      <c r="A1305" t="s">
        <v>46</v>
      </c>
      <c r="B1305" t="s">
        <v>27</v>
      </c>
      <c r="C1305" t="s">
        <v>45</v>
      </c>
      <c r="D1305" s="1">
        <v>44271</v>
      </c>
      <c r="E1305" s="4">
        <v>13629</v>
      </c>
      <c r="F1305">
        <v>180</v>
      </c>
    </row>
    <row r="1306" spans="1:6" x14ac:dyDescent="0.25">
      <c r="A1306" t="s">
        <v>46</v>
      </c>
      <c r="B1306" t="s">
        <v>27</v>
      </c>
      <c r="C1306" t="s">
        <v>44</v>
      </c>
      <c r="D1306" s="1">
        <v>44271</v>
      </c>
      <c r="E1306" s="4">
        <v>9555</v>
      </c>
      <c r="F1306">
        <v>493</v>
      </c>
    </row>
    <row r="1307" spans="1:6" x14ac:dyDescent="0.25">
      <c r="A1307" t="s">
        <v>39</v>
      </c>
      <c r="B1307" t="s">
        <v>11</v>
      </c>
      <c r="C1307" t="s">
        <v>36</v>
      </c>
      <c r="D1307" s="1">
        <v>44271</v>
      </c>
      <c r="E1307" s="4">
        <v>4207</v>
      </c>
      <c r="F1307">
        <v>249</v>
      </c>
    </row>
    <row r="1308" spans="1:6" x14ac:dyDescent="0.25">
      <c r="A1308" t="s">
        <v>18</v>
      </c>
      <c r="B1308" t="s">
        <v>9</v>
      </c>
      <c r="C1308" t="s">
        <v>43</v>
      </c>
      <c r="D1308" s="1">
        <v>44271</v>
      </c>
      <c r="E1308" s="4">
        <v>6279</v>
      </c>
      <c r="F1308">
        <v>429</v>
      </c>
    </row>
    <row r="1309" spans="1:6" x14ac:dyDescent="0.25">
      <c r="A1309" t="s">
        <v>41</v>
      </c>
      <c r="B1309" t="s">
        <v>9</v>
      </c>
      <c r="C1309" t="s">
        <v>45</v>
      </c>
      <c r="D1309" s="1">
        <v>44271</v>
      </c>
      <c r="E1309" s="4">
        <v>6279</v>
      </c>
      <c r="F1309">
        <v>325</v>
      </c>
    </row>
    <row r="1310" spans="1:6" x14ac:dyDescent="0.25">
      <c r="A1310" t="s">
        <v>49</v>
      </c>
      <c r="B1310" t="s">
        <v>9</v>
      </c>
      <c r="C1310" t="s">
        <v>38</v>
      </c>
      <c r="D1310" s="1">
        <v>44271</v>
      </c>
      <c r="E1310" s="4">
        <v>882</v>
      </c>
      <c r="F1310">
        <v>144</v>
      </c>
    </row>
    <row r="1311" spans="1:6" x14ac:dyDescent="0.25">
      <c r="A1311" t="s">
        <v>29</v>
      </c>
      <c r="B1311" t="s">
        <v>6</v>
      </c>
      <c r="C1311" t="s">
        <v>38</v>
      </c>
      <c r="D1311" s="1">
        <v>44271</v>
      </c>
      <c r="E1311" s="4">
        <v>3451</v>
      </c>
      <c r="F1311">
        <v>511</v>
      </c>
    </row>
    <row r="1312" spans="1:6" x14ac:dyDescent="0.25">
      <c r="A1312" t="s">
        <v>29</v>
      </c>
      <c r="B1312" t="s">
        <v>11</v>
      </c>
      <c r="C1312" t="s">
        <v>42</v>
      </c>
      <c r="D1312" s="1">
        <v>44271</v>
      </c>
      <c r="E1312" s="4">
        <v>2212</v>
      </c>
      <c r="F1312">
        <v>143</v>
      </c>
    </row>
    <row r="1313" spans="1:6" x14ac:dyDescent="0.25">
      <c r="A1313" t="s">
        <v>33</v>
      </c>
      <c r="B1313" t="s">
        <v>21</v>
      </c>
      <c r="C1313" t="s">
        <v>12</v>
      </c>
      <c r="D1313" s="1">
        <v>44271</v>
      </c>
      <c r="E1313" s="4">
        <v>13566</v>
      </c>
      <c r="F1313">
        <v>143</v>
      </c>
    </row>
    <row r="1314" spans="1:6" x14ac:dyDescent="0.25">
      <c r="A1314" t="s">
        <v>5</v>
      </c>
      <c r="B1314" t="s">
        <v>21</v>
      </c>
      <c r="C1314" t="s">
        <v>38</v>
      </c>
      <c r="D1314" s="1">
        <v>44271</v>
      </c>
      <c r="E1314" s="4">
        <v>2884</v>
      </c>
      <c r="F1314">
        <v>493</v>
      </c>
    </row>
    <row r="1315" spans="1:6" x14ac:dyDescent="0.25">
      <c r="A1315" t="s">
        <v>23</v>
      </c>
      <c r="B1315" t="s">
        <v>21</v>
      </c>
      <c r="C1315" t="s">
        <v>36</v>
      </c>
      <c r="D1315" s="1">
        <v>44271</v>
      </c>
      <c r="E1315" s="4">
        <v>8232</v>
      </c>
      <c r="F1315">
        <v>139</v>
      </c>
    </row>
    <row r="1316" spans="1:6" x14ac:dyDescent="0.25">
      <c r="A1316" t="s">
        <v>20</v>
      </c>
      <c r="B1316" t="s">
        <v>16</v>
      </c>
      <c r="C1316" t="s">
        <v>12</v>
      </c>
      <c r="D1316" s="1">
        <v>44271</v>
      </c>
      <c r="E1316" s="4">
        <v>4081</v>
      </c>
      <c r="F1316">
        <v>231</v>
      </c>
    </row>
    <row r="1317" spans="1:6" x14ac:dyDescent="0.25">
      <c r="A1317" t="s">
        <v>37</v>
      </c>
      <c r="B1317" t="s">
        <v>9</v>
      </c>
      <c r="C1317" t="s">
        <v>50</v>
      </c>
      <c r="D1317" s="1">
        <v>44271</v>
      </c>
      <c r="E1317" s="4">
        <v>4599</v>
      </c>
      <c r="F1317">
        <v>158</v>
      </c>
    </row>
    <row r="1318" spans="1:6" x14ac:dyDescent="0.25">
      <c r="A1318" t="s">
        <v>34</v>
      </c>
      <c r="B1318" t="s">
        <v>27</v>
      </c>
      <c r="C1318" t="s">
        <v>52</v>
      </c>
      <c r="D1318" s="1">
        <v>44271</v>
      </c>
      <c r="E1318" s="4">
        <v>8568</v>
      </c>
      <c r="F1318">
        <v>148</v>
      </c>
    </row>
    <row r="1319" spans="1:6" x14ac:dyDescent="0.25">
      <c r="A1319" t="s">
        <v>18</v>
      </c>
      <c r="B1319" t="s">
        <v>9</v>
      </c>
      <c r="C1319" t="s">
        <v>45</v>
      </c>
      <c r="D1319" s="1">
        <v>44271</v>
      </c>
      <c r="E1319" s="4">
        <v>10801</v>
      </c>
      <c r="F1319">
        <v>192</v>
      </c>
    </row>
    <row r="1320" spans="1:6" x14ac:dyDescent="0.25">
      <c r="A1320" t="s">
        <v>18</v>
      </c>
      <c r="B1320" t="s">
        <v>9</v>
      </c>
      <c r="C1320" t="s">
        <v>38</v>
      </c>
      <c r="D1320" s="1">
        <v>44271</v>
      </c>
      <c r="E1320" s="4">
        <v>2268</v>
      </c>
      <c r="F1320">
        <v>149</v>
      </c>
    </row>
    <row r="1321" spans="1:6" x14ac:dyDescent="0.25">
      <c r="A1321" t="s">
        <v>18</v>
      </c>
      <c r="B1321" t="s">
        <v>9</v>
      </c>
      <c r="C1321" t="s">
        <v>12</v>
      </c>
      <c r="D1321" s="1">
        <v>44271</v>
      </c>
      <c r="E1321" s="4">
        <v>1057</v>
      </c>
      <c r="F1321">
        <v>444</v>
      </c>
    </row>
    <row r="1322" spans="1:6" x14ac:dyDescent="0.25">
      <c r="A1322" t="s">
        <v>33</v>
      </c>
      <c r="B1322" t="s">
        <v>16</v>
      </c>
      <c r="C1322" t="s">
        <v>45</v>
      </c>
      <c r="D1322" s="1">
        <v>44271</v>
      </c>
      <c r="E1322" s="4">
        <v>1316</v>
      </c>
      <c r="F1322">
        <v>143</v>
      </c>
    </row>
    <row r="1323" spans="1:6" x14ac:dyDescent="0.25">
      <c r="A1323" t="s">
        <v>18</v>
      </c>
      <c r="B1323" t="s">
        <v>16</v>
      </c>
      <c r="C1323" t="s">
        <v>47</v>
      </c>
      <c r="D1323" s="1">
        <v>44271</v>
      </c>
      <c r="E1323" s="4">
        <v>8057</v>
      </c>
      <c r="F1323">
        <v>538</v>
      </c>
    </row>
    <row r="1324" spans="1:6" x14ac:dyDescent="0.25">
      <c r="A1324" t="s">
        <v>10</v>
      </c>
      <c r="B1324" t="s">
        <v>6</v>
      </c>
      <c r="C1324" t="s">
        <v>26</v>
      </c>
      <c r="D1324" s="1">
        <v>44271</v>
      </c>
      <c r="E1324" s="4">
        <v>6524</v>
      </c>
      <c r="F1324">
        <v>383</v>
      </c>
    </row>
    <row r="1325" spans="1:6" x14ac:dyDescent="0.25">
      <c r="A1325" t="s">
        <v>13</v>
      </c>
      <c r="B1325" t="s">
        <v>9</v>
      </c>
      <c r="C1325" t="s">
        <v>38</v>
      </c>
      <c r="D1325" s="1">
        <v>44271</v>
      </c>
      <c r="E1325" s="4">
        <v>3570</v>
      </c>
      <c r="F1325">
        <v>309</v>
      </c>
    </row>
    <row r="1326" spans="1:6" x14ac:dyDescent="0.25">
      <c r="A1326" t="s">
        <v>33</v>
      </c>
      <c r="B1326" t="s">
        <v>6</v>
      </c>
      <c r="C1326" t="s">
        <v>31</v>
      </c>
      <c r="D1326" s="1">
        <v>44271</v>
      </c>
      <c r="E1326" s="4">
        <v>3535</v>
      </c>
      <c r="F1326">
        <v>199</v>
      </c>
    </row>
    <row r="1327" spans="1:6" x14ac:dyDescent="0.25">
      <c r="A1327" t="s">
        <v>8</v>
      </c>
      <c r="B1327" t="s">
        <v>16</v>
      </c>
      <c r="C1327" t="s">
        <v>31</v>
      </c>
      <c r="D1327" s="1">
        <v>44271</v>
      </c>
      <c r="E1327" s="4">
        <v>1687</v>
      </c>
      <c r="F1327">
        <v>121</v>
      </c>
    </row>
    <row r="1328" spans="1:6" x14ac:dyDescent="0.25">
      <c r="A1328" t="s">
        <v>41</v>
      </c>
      <c r="B1328" t="s">
        <v>21</v>
      </c>
      <c r="C1328" t="s">
        <v>24</v>
      </c>
      <c r="D1328" s="1">
        <v>44271</v>
      </c>
      <c r="E1328" s="4">
        <v>8988</v>
      </c>
      <c r="F1328">
        <v>37</v>
      </c>
    </row>
    <row r="1329" spans="1:6" x14ac:dyDescent="0.25">
      <c r="A1329" t="s">
        <v>29</v>
      </c>
      <c r="B1329" t="s">
        <v>21</v>
      </c>
      <c r="C1329" t="s">
        <v>14</v>
      </c>
      <c r="D1329" s="1">
        <v>44271</v>
      </c>
      <c r="E1329" s="4">
        <v>3689</v>
      </c>
      <c r="F1329">
        <v>980</v>
      </c>
    </row>
    <row r="1330" spans="1:6" x14ac:dyDescent="0.25">
      <c r="A1330" t="s">
        <v>40</v>
      </c>
      <c r="B1330" t="s">
        <v>6</v>
      </c>
      <c r="C1330" t="s">
        <v>50</v>
      </c>
      <c r="D1330" s="1">
        <v>44271</v>
      </c>
      <c r="E1330" s="4">
        <v>3948</v>
      </c>
      <c r="F1330">
        <v>280</v>
      </c>
    </row>
    <row r="1331" spans="1:6" x14ac:dyDescent="0.25">
      <c r="A1331" t="s">
        <v>55</v>
      </c>
      <c r="B1331" t="s">
        <v>11</v>
      </c>
      <c r="C1331" t="s">
        <v>47</v>
      </c>
      <c r="D1331" s="1">
        <v>44271</v>
      </c>
      <c r="E1331" s="4">
        <v>574</v>
      </c>
      <c r="F1331">
        <v>25</v>
      </c>
    </row>
    <row r="1332" spans="1:6" x14ac:dyDescent="0.25">
      <c r="A1332" t="s">
        <v>32</v>
      </c>
      <c r="B1332" t="s">
        <v>27</v>
      </c>
      <c r="C1332" t="s">
        <v>36</v>
      </c>
      <c r="D1332" s="1">
        <v>44271</v>
      </c>
      <c r="E1332" s="4">
        <v>8729</v>
      </c>
      <c r="F1332">
        <v>324</v>
      </c>
    </row>
    <row r="1333" spans="1:6" x14ac:dyDescent="0.25">
      <c r="A1333" t="s">
        <v>57</v>
      </c>
      <c r="B1333" t="s">
        <v>6</v>
      </c>
      <c r="C1333" t="s">
        <v>36</v>
      </c>
      <c r="D1333" s="1">
        <v>44271</v>
      </c>
      <c r="E1333" s="4">
        <v>9751</v>
      </c>
      <c r="F1333">
        <v>315</v>
      </c>
    </row>
    <row r="1334" spans="1:6" x14ac:dyDescent="0.25">
      <c r="A1334" t="s">
        <v>25</v>
      </c>
      <c r="B1334" t="s">
        <v>11</v>
      </c>
      <c r="C1334" t="s">
        <v>24</v>
      </c>
      <c r="D1334" s="1">
        <v>44272</v>
      </c>
      <c r="E1334" s="4">
        <v>5075</v>
      </c>
      <c r="F1334">
        <v>770</v>
      </c>
    </row>
    <row r="1335" spans="1:6" x14ac:dyDescent="0.25">
      <c r="A1335" t="s">
        <v>51</v>
      </c>
      <c r="B1335" t="s">
        <v>11</v>
      </c>
      <c r="C1335" t="s">
        <v>45</v>
      </c>
      <c r="D1335" s="1">
        <v>44272</v>
      </c>
      <c r="E1335" s="4">
        <v>7987</v>
      </c>
      <c r="F1335">
        <v>159</v>
      </c>
    </row>
    <row r="1336" spans="1:6" x14ac:dyDescent="0.25">
      <c r="A1336" t="s">
        <v>23</v>
      </c>
      <c r="B1336" t="s">
        <v>16</v>
      </c>
      <c r="C1336" t="s">
        <v>52</v>
      </c>
      <c r="D1336" s="1">
        <v>44272</v>
      </c>
      <c r="E1336" s="4">
        <v>847</v>
      </c>
      <c r="F1336">
        <v>1</v>
      </c>
    </row>
    <row r="1337" spans="1:6" x14ac:dyDescent="0.25">
      <c r="A1337" t="s">
        <v>29</v>
      </c>
      <c r="B1337" t="s">
        <v>11</v>
      </c>
      <c r="C1337" t="s">
        <v>17</v>
      </c>
      <c r="D1337" s="1">
        <v>44272</v>
      </c>
      <c r="E1337" s="4">
        <v>2555</v>
      </c>
      <c r="F1337">
        <v>153</v>
      </c>
    </row>
    <row r="1338" spans="1:6" x14ac:dyDescent="0.25">
      <c r="A1338" t="s">
        <v>5</v>
      </c>
      <c r="B1338" t="s">
        <v>9</v>
      </c>
      <c r="C1338" t="s">
        <v>35</v>
      </c>
      <c r="D1338" s="1">
        <v>44272</v>
      </c>
      <c r="E1338" s="4">
        <v>5761</v>
      </c>
      <c r="F1338">
        <v>165</v>
      </c>
    </row>
    <row r="1339" spans="1:6" x14ac:dyDescent="0.25">
      <c r="A1339" t="s">
        <v>33</v>
      </c>
      <c r="B1339" t="s">
        <v>6</v>
      </c>
      <c r="C1339" t="s">
        <v>17</v>
      </c>
      <c r="D1339" s="1">
        <v>44272</v>
      </c>
      <c r="E1339" s="4">
        <v>2947</v>
      </c>
      <c r="F1339">
        <v>405</v>
      </c>
    </row>
    <row r="1340" spans="1:6" x14ac:dyDescent="0.25">
      <c r="A1340" t="s">
        <v>8</v>
      </c>
      <c r="B1340" t="s">
        <v>6</v>
      </c>
      <c r="C1340" t="s">
        <v>43</v>
      </c>
      <c r="D1340" s="1">
        <v>44272</v>
      </c>
      <c r="E1340" s="4">
        <v>1302</v>
      </c>
      <c r="F1340">
        <v>532</v>
      </c>
    </row>
    <row r="1341" spans="1:6" x14ac:dyDescent="0.25">
      <c r="A1341" t="s">
        <v>10</v>
      </c>
      <c r="B1341" t="s">
        <v>16</v>
      </c>
      <c r="C1341" t="s">
        <v>30</v>
      </c>
      <c r="D1341" s="1">
        <v>44272</v>
      </c>
      <c r="E1341" s="4">
        <v>273</v>
      </c>
      <c r="F1341">
        <v>40</v>
      </c>
    </row>
    <row r="1342" spans="1:6" x14ac:dyDescent="0.25">
      <c r="A1342" t="s">
        <v>46</v>
      </c>
      <c r="B1342" t="s">
        <v>6</v>
      </c>
      <c r="C1342" t="s">
        <v>45</v>
      </c>
      <c r="D1342" s="1">
        <v>44272</v>
      </c>
      <c r="E1342" s="4">
        <v>1106</v>
      </c>
      <c r="F1342">
        <v>233</v>
      </c>
    </row>
    <row r="1343" spans="1:6" x14ac:dyDescent="0.25">
      <c r="A1343" t="s">
        <v>49</v>
      </c>
      <c r="B1343" t="s">
        <v>16</v>
      </c>
      <c r="C1343" t="s">
        <v>44</v>
      </c>
      <c r="D1343" s="1">
        <v>44272</v>
      </c>
      <c r="E1343" s="4">
        <v>4732</v>
      </c>
      <c r="F1343">
        <v>840</v>
      </c>
    </row>
    <row r="1344" spans="1:6" x14ac:dyDescent="0.25">
      <c r="A1344" t="s">
        <v>40</v>
      </c>
      <c r="B1344" t="s">
        <v>9</v>
      </c>
      <c r="C1344" t="s">
        <v>17</v>
      </c>
      <c r="D1344" s="1">
        <v>44272</v>
      </c>
      <c r="E1344" s="4">
        <v>6839</v>
      </c>
      <c r="F1344">
        <v>87</v>
      </c>
    </row>
    <row r="1345" spans="1:6" x14ac:dyDescent="0.25">
      <c r="A1345" t="s">
        <v>15</v>
      </c>
      <c r="B1345" t="s">
        <v>27</v>
      </c>
      <c r="C1345" t="s">
        <v>35</v>
      </c>
      <c r="D1345" s="1">
        <v>44272</v>
      </c>
      <c r="E1345" s="4">
        <v>903</v>
      </c>
      <c r="F1345">
        <v>377</v>
      </c>
    </row>
    <row r="1346" spans="1:6" x14ac:dyDescent="0.25">
      <c r="A1346" t="s">
        <v>40</v>
      </c>
      <c r="B1346" t="s">
        <v>27</v>
      </c>
      <c r="C1346" t="s">
        <v>42</v>
      </c>
      <c r="D1346" s="1">
        <v>44272</v>
      </c>
      <c r="E1346" s="4">
        <v>6027</v>
      </c>
      <c r="F1346">
        <v>45</v>
      </c>
    </row>
    <row r="1347" spans="1:6" x14ac:dyDescent="0.25">
      <c r="A1347" t="s">
        <v>25</v>
      </c>
      <c r="B1347" t="s">
        <v>6</v>
      </c>
      <c r="C1347" t="s">
        <v>47</v>
      </c>
      <c r="D1347" s="1">
        <v>44272</v>
      </c>
      <c r="E1347" s="4">
        <v>6811</v>
      </c>
      <c r="F1347">
        <v>254</v>
      </c>
    </row>
    <row r="1348" spans="1:6" x14ac:dyDescent="0.25">
      <c r="A1348" t="s">
        <v>15</v>
      </c>
      <c r="B1348" t="s">
        <v>16</v>
      </c>
      <c r="C1348" t="s">
        <v>17</v>
      </c>
      <c r="D1348" s="1">
        <v>44272</v>
      </c>
      <c r="E1348" s="4">
        <v>6223</v>
      </c>
      <c r="F1348">
        <v>346</v>
      </c>
    </row>
    <row r="1349" spans="1:6" x14ac:dyDescent="0.25">
      <c r="A1349" t="s">
        <v>54</v>
      </c>
      <c r="B1349" t="s">
        <v>21</v>
      </c>
      <c r="C1349" t="s">
        <v>24</v>
      </c>
      <c r="D1349" s="1">
        <v>44272</v>
      </c>
      <c r="E1349" s="4">
        <v>448</v>
      </c>
      <c r="F1349">
        <v>56</v>
      </c>
    </row>
    <row r="1350" spans="1:6" x14ac:dyDescent="0.25">
      <c r="A1350" t="s">
        <v>25</v>
      </c>
      <c r="B1350" t="s">
        <v>27</v>
      </c>
      <c r="C1350" t="s">
        <v>17</v>
      </c>
      <c r="D1350" s="1">
        <v>44272</v>
      </c>
      <c r="E1350" s="4">
        <v>11690</v>
      </c>
      <c r="F1350">
        <v>770</v>
      </c>
    </row>
    <row r="1351" spans="1:6" x14ac:dyDescent="0.25">
      <c r="A1351" t="s">
        <v>25</v>
      </c>
      <c r="B1351" t="s">
        <v>21</v>
      </c>
      <c r="C1351" t="s">
        <v>48</v>
      </c>
      <c r="D1351" s="1">
        <v>44272</v>
      </c>
      <c r="E1351" s="4">
        <v>7462</v>
      </c>
      <c r="F1351">
        <v>311</v>
      </c>
    </row>
    <row r="1352" spans="1:6" x14ac:dyDescent="0.25">
      <c r="A1352" t="s">
        <v>39</v>
      </c>
      <c r="B1352" t="s">
        <v>11</v>
      </c>
      <c r="C1352" t="s">
        <v>17</v>
      </c>
      <c r="D1352" s="1">
        <v>44272</v>
      </c>
      <c r="E1352" s="4">
        <v>7434</v>
      </c>
      <c r="F1352">
        <v>438</v>
      </c>
    </row>
    <row r="1353" spans="1:6" x14ac:dyDescent="0.25">
      <c r="A1353" t="s">
        <v>5</v>
      </c>
      <c r="B1353" t="s">
        <v>21</v>
      </c>
      <c r="C1353" t="s">
        <v>22</v>
      </c>
      <c r="D1353" s="1">
        <v>44272</v>
      </c>
      <c r="E1353" s="4">
        <v>10388</v>
      </c>
      <c r="F1353">
        <v>385</v>
      </c>
    </row>
    <row r="1354" spans="1:6" x14ac:dyDescent="0.25">
      <c r="A1354" t="s">
        <v>49</v>
      </c>
      <c r="B1354" t="s">
        <v>9</v>
      </c>
      <c r="C1354" t="s">
        <v>52</v>
      </c>
      <c r="D1354" s="1">
        <v>44272</v>
      </c>
      <c r="E1354" s="4">
        <v>917</v>
      </c>
      <c r="F1354">
        <v>29</v>
      </c>
    </row>
    <row r="1355" spans="1:6" x14ac:dyDescent="0.25">
      <c r="A1355" t="s">
        <v>10</v>
      </c>
      <c r="B1355" t="s">
        <v>6</v>
      </c>
      <c r="C1355" t="s">
        <v>17</v>
      </c>
      <c r="D1355" s="1">
        <v>44272</v>
      </c>
      <c r="E1355" s="4">
        <v>5656</v>
      </c>
      <c r="F1355">
        <v>378</v>
      </c>
    </row>
    <row r="1356" spans="1:6" x14ac:dyDescent="0.25">
      <c r="A1356" t="s">
        <v>40</v>
      </c>
      <c r="B1356" t="s">
        <v>21</v>
      </c>
      <c r="C1356" t="s">
        <v>50</v>
      </c>
      <c r="D1356" s="1">
        <v>44272</v>
      </c>
      <c r="E1356" s="4">
        <v>1344</v>
      </c>
      <c r="F1356">
        <v>50</v>
      </c>
    </row>
    <row r="1357" spans="1:6" x14ac:dyDescent="0.25">
      <c r="A1357" t="s">
        <v>10</v>
      </c>
      <c r="B1357" t="s">
        <v>11</v>
      </c>
      <c r="C1357" t="s">
        <v>36</v>
      </c>
      <c r="D1357" s="1">
        <v>44272</v>
      </c>
      <c r="E1357" s="4">
        <v>154</v>
      </c>
      <c r="F1357">
        <v>6</v>
      </c>
    </row>
    <row r="1358" spans="1:6" x14ac:dyDescent="0.25">
      <c r="A1358" t="s">
        <v>29</v>
      </c>
      <c r="B1358" t="s">
        <v>21</v>
      </c>
      <c r="C1358" t="s">
        <v>22</v>
      </c>
      <c r="D1358" s="1">
        <v>44272</v>
      </c>
      <c r="E1358" s="4">
        <v>9401</v>
      </c>
      <c r="F1358">
        <v>314</v>
      </c>
    </row>
    <row r="1359" spans="1:6" x14ac:dyDescent="0.25">
      <c r="A1359" t="s">
        <v>25</v>
      </c>
      <c r="B1359" t="s">
        <v>6</v>
      </c>
      <c r="C1359" t="s">
        <v>47</v>
      </c>
      <c r="D1359" s="1">
        <v>44272</v>
      </c>
      <c r="E1359" s="4">
        <v>3899</v>
      </c>
      <c r="F1359">
        <v>244</v>
      </c>
    </row>
    <row r="1360" spans="1:6" x14ac:dyDescent="0.25">
      <c r="A1360" t="s">
        <v>33</v>
      </c>
      <c r="B1360" t="s">
        <v>21</v>
      </c>
      <c r="C1360" t="s">
        <v>38</v>
      </c>
      <c r="D1360" s="1">
        <v>44273</v>
      </c>
      <c r="E1360" s="4">
        <v>3948</v>
      </c>
      <c r="F1360">
        <v>80</v>
      </c>
    </row>
    <row r="1361" spans="1:6" x14ac:dyDescent="0.25">
      <c r="A1361" t="s">
        <v>37</v>
      </c>
      <c r="B1361" t="s">
        <v>21</v>
      </c>
      <c r="C1361" t="s">
        <v>48</v>
      </c>
      <c r="D1361" s="1">
        <v>44273</v>
      </c>
      <c r="E1361" s="4">
        <v>10598</v>
      </c>
      <c r="F1361">
        <v>365</v>
      </c>
    </row>
    <row r="1362" spans="1:6" x14ac:dyDescent="0.25">
      <c r="A1362" t="s">
        <v>41</v>
      </c>
      <c r="B1362" t="s">
        <v>27</v>
      </c>
      <c r="C1362" t="s">
        <v>7</v>
      </c>
      <c r="D1362" s="1">
        <v>44273</v>
      </c>
      <c r="E1362" s="4">
        <v>9219</v>
      </c>
      <c r="F1362">
        <v>79</v>
      </c>
    </row>
    <row r="1363" spans="1:6" x14ac:dyDescent="0.25">
      <c r="A1363" t="s">
        <v>51</v>
      </c>
      <c r="B1363" t="s">
        <v>27</v>
      </c>
      <c r="C1363" t="s">
        <v>28</v>
      </c>
      <c r="D1363" s="1">
        <v>44273</v>
      </c>
      <c r="E1363" s="4">
        <v>2072</v>
      </c>
      <c r="F1363">
        <v>259</v>
      </c>
    </row>
    <row r="1364" spans="1:6" x14ac:dyDescent="0.25">
      <c r="A1364" t="s">
        <v>51</v>
      </c>
      <c r="B1364" t="s">
        <v>11</v>
      </c>
      <c r="C1364" t="s">
        <v>48</v>
      </c>
      <c r="D1364" s="1">
        <v>44273</v>
      </c>
      <c r="E1364" s="4">
        <v>2541</v>
      </c>
      <c r="F1364">
        <v>295</v>
      </c>
    </row>
    <row r="1365" spans="1:6" x14ac:dyDescent="0.25">
      <c r="A1365" t="s">
        <v>29</v>
      </c>
      <c r="B1365" t="s">
        <v>27</v>
      </c>
      <c r="C1365" t="s">
        <v>24</v>
      </c>
      <c r="D1365" s="1">
        <v>44273</v>
      </c>
      <c r="E1365" s="4">
        <v>6405</v>
      </c>
      <c r="F1365">
        <v>70</v>
      </c>
    </row>
    <row r="1366" spans="1:6" x14ac:dyDescent="0.25">
      <c r="A1366" t="s">
        <v>10</v>
      </c>
      <c r="B1366" t="s">
        <v>21</v>
      </c>
      <c r="C1366" t="s">
        <v>47</v>
      </c>
      <c r="D1366" s="1">
        <v>44273</v>
      </c>
      <c r="E1366" s="4">
        <v>5803</v>
      </c>
      <c r="F1366">
        <v>82</v>
      </c>
    </row>
    <row r="1367" spans="1:6" x14ac:dyDescent="0.25">
      <c r="A1367" t="s">
        <v>41</v>
      </c>
      <c r="B1367" t="s">
        <v>9</v>
      </c>
      <c r="C1367" t="s">
        <v>24</v>
      </c>
      <c r="D1367" s="1">
        <v>44273</v>
      </c>
      <c r="E1367" s="4">
        <v>12775</v>
      </c>
      <c r="F1367">
        <v>69</v>
      </c>
    </row>
    <row r="1368" spans="1:6" x14ac:dyDescent="0.25">
      <c r="A1368" t="s">
        <v>20</v>
      </c>
      <c r="B1368" t="s">
        <v>16</v>
      </c>
      <c r="C1368" t="s">
        <v>14</v>
      </c>
      <c r="D1368" s="1">
        <v>44273</v>
      </c>
      <c r="E1368" s="4">
        <v>5698</v>
      </c>
      <c r="F1368">
        <v>74</v>
      </c>
    </row>
    <row r="1369" spans="1:6" x14ac:dyDescent="0.25">
      <c r="A1369" t="s">
        <v>5</v>
      </c>
      <c r="B1369" t="s">
        <v>16</v>
      </c>
      <c r="C1369" t="s">
        <v>30</v>
      </c>
      <c r="D1369" s="1">
        <v>44273</v>
      </c>
      <c r="E1369" s="4">
        <v>13153</v>
      </c>
      <c r="F1369">
        <v>506</v>
      </c>
    </row>
    <row r="1370" spans="1:6" x14ac:dyDescent="0.25">
      <c r="A1370" t="s">
        <v>51</v>
      </c>
      <c r="B1370" t="s">
        <v>27</v>
      </c>
      <c r="C1370" t="s">
        <v>43</v>
      </c>
      <c r="D1370" s="1">
        <v>44273</v>
      </c>
      <c r="E1370" s="4">
        <v>5537</v>
      </c>
      <c r="F1370">
        <v>265</v>
      </c>
    </row>
    <row r="1371" spans="1:6" x14ac:dyDescent="0.25">
      <c r="A1371" t="s">
        <v>39</v>
      </c>
      <c r="B1371" t="s">
        <v>6</v>
      </c>
      <c r="C1371" t="s">
        <v>31</v>
      </c>
      <c r="D1371" s="1">
        <v>44273</v>
      </c>
      <c r="E1371" s="4">
        <v>4634</v>
      </c>
      <c r="F1371">
        <v>501</v>
      </c>
    </row>
    <row r="1372" spans="1:6" x14ac:dyDescent="0.25">
      <c r="A1372" t="s">
        <v>46</v>
      </c>
      <c r="B1372" t="s">
        <v>11</v>
      </c>
      <c r="C1372" t="s">
        <v>14</v>
      </c>
      <c r="D1372" s="1">
        <v>44273</v>
      </c>
      <c r="E1372" s="4">
        <v>4060</v>
      </c>
      <c r="F1372">
        <v>659</v>
      </c>
    </row>
    <row r="1373" spans="1:6" x14ac:dyDescent="0.25">
      <c r="A1373" t="s">
        <v>34</v>
      </c>
      <c r="B1373" t="s">
        <v>11</v>
      </c>
      <c r="C1373" t="s">
        <v>36</v>
      </c>
      <c r="D1373" s="1">
        <v>44273</v>
      </c>
      <c r="E1373" s="4">
        <v>826</v>
      </c>
      <c r="F1373">
        <v>27</v>
      </c>
    </row>
    <row r="1374" spans="1:6" x14ac:dyDescent="0.25">
      <c r="A1374" t="s">
        <v>33</v>
      </c>
      <c r="B1374" t="s">
        <v>11</v>
      </c>
      <c r="C1374" t="s">
        <v>30</v>
      </c>
      <c r="D1374" s="1">
        <v>44273</v>
      </c>
      <c r="E1374" s="4">
        <v>2807</v>
      </c>
      <c r="F1374">
        <v>166</v>
      </c>
    </row>
    <row r="1375" spans="1:6" x14ac:dyDescent="0.25">
      <c r="A1375" t="s">
        <v>51</v>
      </c>
      <c r="B1375" t="s">
        <v>9</v>
      </c>
      <c r="C1375" t="s">
        <v>44</v>
      </c>
      <c r="D1375" s="1">
        <v>44273</v>
      </c>
      <c r="E1375" s="4">
        <v>6153</v>
      </c>
      <c r="F1375">
        <v>199</v>
      </c>
    </row>
    <row r="1376" spans="1:6" x14ac:dyDescent="0.25">
      <c r="A1376" t="s">
        <v>57</v>
      </c>
      <c r="B1376" t="s">
        <v>6</v>
      </c>
      <c r="C1376" t="s">
        <v>45</v>
      </c>
      <c r="D1376" s="1">
        <v>44273</v>
      </c>
      <c r="E1376" s="4">
        <v>5026</v>
      </c>
      <c r="F1376">
        <v>252</v>
      </c>
    </row>
    <row r="1377" spans="1:6" x14ac:dyDescent="0.25">
      <c r="A1377" t="s">
        <v>8</v>
      </c>
      <c r="B1377" t="s">
        <v>27</v>
      </c>
      <c r="C1377" t="s">
        <v>38</v>
      </c>
      <c r="D1377" s="1">
        <v>44273</v>
      </c>
      <c r="E1377" s="4">
        <v>735</v>
      </c>
      <c r="F1377">
        <v>24</v>
      </c>
    </row>
    <row r="1378" spans="1:6" x14ac:dyDescent="0.25">
      <c r="A1378" t="s">
        <v>15</v>
      </c>
      <c r="B1378" t="s">
        <v>27</v>
      </c>
      <c r="C1378" t="s">
        <v>45</v>
      </c>
      <c r="D1378" s="1">
        <v>44273</v>
      </c>
      <c r="E1378" s="4">
        <v>5033</v>
      </c>
      <c r="F1378">
        <v>265</v>
      </c>
    </row>
    <row r="1379" spans="1:6" x14ac:dyDescent="0.25">
      <c r="A1379" t="s">
        <v>23</v>
      </c>
      <c r="B1379" t="s">
        <v>9</v>
      </c>
      <c r="C1379" t="s">
        <v>30</v>
      </c>
      <c r="D1379" s="1">
        <v>44273</v>
      </c>
      <c r="E1379" s="4">
        <v>6321</v>
      </c>
      <c r="F1379">
        <v>452</v>
      </c>
    </row>
    <row r="1380" spans="1:6" x14ac:dyDescent="0.25">
      <c r="A1380" t="s">
        <v>55</v>
      </c>
      <c r="B1380" t="s">
        <v>16</v>
      </c>
      <c r="C1380" t="s">
        <v>48</v>
      </c>
      <c r="D1380" s="1">
        <v>44273</v>
      </c>
      <c r="E1380" s="4">
        <v>2541</v>
      </c>
      <c r="F1380">
        <v>91</v>
      </c>
    </row>
    <row r="1381" spans="1:6" x14ac:dyDescent="0.25">
      <c r="A1381" t="s">
        <v>37</v>
      </c>
      <c r="B1381" t="s">
        <v>6</v>
      </c>
      <c r="C1381" t="s">
        <v>19</v>
      </c>
      <c r="D1381" s="1">
        <v>44273</v>
      </c>
      <c r="E1381" s="4">
        <v>1456</v>
      </c>
      <c r="F1381">
        <v>112</v>
      </c>
    </row>
    <row r="1382" spans="1:6" x14ac:dyDescent="0.25">
      <c r="A1382" t="s">
        <v>55</v>
      </c>
      <c r="B1382" t="s">
        <v>11</v>
      </c>
      <c r="C1382" t="s">
        <v>52</v>
      </c>
      <c r="D1382" s="1">
        <v>44273</v>
      </c>
      <c r="E1382" s="4">
        <v>5236</v>
      </c>
      <c r="F1382">
        <v>175</v>
      </c>
    </row>
    <row r="1383" spans="1:6" x14ac:dyDescent="0.25">
      <c r="A1383" t="s">
        <v>49</v>
      </c>
      <c r="B1383" t="s">
        <v>9</v>
      </c>
      <c r="C1383" t="s">
        <v>31</v>
      </c>
      <c r="D1383" s="1">
        <v>44273</v>
      </c>
      <c r="E1383" s="4">
        <v>1162</v>
      </c>
      <c r="F1383">
        <v>62</v>
      </c>
    </row>
    <row r="1384" spans="1:6" x14ac:dyDescent="0.25">
      <c r="A1384" t="s">
        <v>10</v>
      </c>
      <c r="B1384" t="s">
        <v>27</v>
      </c>
      <c r="C1384" t="s">
        <v>14</v>
      </c>
      <c r="D1384" s="1">
        <v>44274</v>
      </c>
      <c r="E1384" s="4">
        <v>2366</v>
      </c>
      <c r="F1384">
        <v>375</v>
      </c>
    </row>
    <row r="1385" spans="1:6" x14ac:dyDescent="0.25">
      <c r="A1385" t="s">
        <v>13</v>
      </c>
      <c r="B1385" t="s">
        <v>6</v>
      </c>
      <c r="C1385" t="s">
        <v>36</v>
      </c>
      <c r="D1385" s="1">
        <v>44274</v>
      </c>
      <c r="E1385" s="4">
        <v>189</v>
      </c>
      <c r="F1385">
        <v>251</v>
      </c>
    </row>
    <row r="1386" spans="1:6" x14ac:dyDescent="0.25">
      <c r="A1386" t="s">
        <v>40</v>
      </c>
      <c r="B1386" t="s">
        <v>21</v>
      </c>
      <c r="C1386" t="s">
        <v>45</v>
      </c>
      <c r="D1386" s="1">
        <v>44274</v>
      </c>
      <c r="E1386" s="4">
        <v>12628</v>
      </c>
      <c r="F1386">
        <v>76</v>
      </c>
    </row>
    <row r="1387" spans="1:6" x14ac:dyDescent="0.25">
      <c r="A1387" t="s">
        <v>10</v>
      </c>
      <c r="B1387" t="s">
        <v>21</v>
      </c>
      <c r="C1387" t="s">
        <v>48</v>
      </c>
      <c r="D1387" s="1">
        <v>44274</v>
      </c>
      <c r="E1387" s="4">
        <v>4207</v>
      </c>
      <c r="F1387">
        <v>391</v>
      </c>
    </row>
    <row r="1388" spans="1:6" x14ac:dyDescent="0.25">
      <c r="A1388" t="s">
        <v>23</v>
      </c>
      <c r="B1388" t="s">
        <v>6</v>
      </c>
      <c r="C1388" t="s">
        <v>12</v>
      </c>
      <c r="D1388" s="1">
        <v>44274</v>
      </c>
      <c r="E1388" s="4">
        <v>6916</v>
      </c>
      <c r="F1388">
        <v>34</v>
      </c>
    </row>
    <row r="1389" spans="1:6" x14ac:dyDescent="0.25">
      <c r="A1389" t="s">
        <v>10</v>
      </c>
      <c r="B1389" t="s">
        <v>27</v>
      </c>
      <c r="C1389" t="s">
        <v>52</v>
      </c>
      <c r="D1389" s="1">
        <v>44274</v>
      </c>
      <c r="E1389" s="4">
        <v>2142</v>
      </c>
      <c r="F1389">
        <v>168</v>
      </c>
    </row>
    <row r="1390" spans="1:6" x14ac:dyDescent="0.25">
      <c r="A1390" t="s">
        <v>46</v>
      </c>
      <c r="B1390" t="s">
        <v>6</v>
      </c>
      <c r="C1390" t="s">
        <v>26</v>
      </c>
      <c r="D1390" s="1">
        <v>44274</v>
      </c>
      <c r="E1390" s="4">
        <v>4403</v>
      </c>
      <c r="F1390">
        <v>166</v>
      </c>
    </row>
    <row r="1391" spans="1:6" x14ac:dyDescent="0.25">
      <c r="A1391" t="s">
        <v>39</v>
      </c>
      <c r="B1391" t="s">
        <v>9</v>
      </c>
      <c r="C1391" t="s">
        <v>52</v>
      </c>
      <c r="D1391" s="1">
        <v>44274</v>
      </c>
      <c r="E1391" s="4">
        <v>3556</v>
      </c>
      <c r="F1391">
        <v>136</v>
      </c>
    </row>
    <row r="1392" spans="1:6" x14ac:dyDescent="0.25">
      <c r="A1392" t="s">
        <v>23</v>
      </c>
      <c r="B1392" t="s">
        <v>6</v>
      </c>
      <c r="C1392" t="s">
        <v>44</v>
      </c>
      <c r="D1392" s="1">
        <v>44274</v>
      </c>
      <c r="E1392" s="4">
        <v>8974</v>
      </c>
      <c r="F1392">
        <v>522</v>
      </c>
    </row>
    <row r="1393" spans="1:6" x14ac:dyDescent="0.25">
      <c r="A1393" t="s">
        <v>29</v>
      </c>
      <c r="B1393" t="s">
        <v>6</v>
      </c>
      <c r="C1393" t="s">
        <v>43</v>
      </c>
      <c r="D1393" s="1">
        <v>44274</v>
      </c>
      <c r="E1393" s="4">
        <v>2072</v>
      </c>
      <c r="F1393">
        <v>465</v>
      </c>
    </row>
    <row r="1394" spans="1:6" x14ac:dyDescent="0.25">
      <c r="A1394" t="s">
        <v>32</v>
      </c>
      <c r="B1394" t="s">
        <v>6</v>
      </c>
      <c r="C1394" t="s">
        <v>31</v>
      </c>
      <c r="D1394" s="1">
        <v>44274</v>
      </c>
      <c r="E1394" s="4">
        <v>15113</v>
      </c>
      <c r="F1394">
        <v>117</v>
      </c>
    </row>
    <row r="1395" spans="1:6" x14ac:dyDescent="0.25">
      <c r="A1395" t="s">
        <v>5</v>
      </c>
      <c r="B1395" t="s">
        <v>9</v>
      </c>
      <c r="C1395" t="s">
        <v>22</v>
      </c>
      <c r="D1395" s="1">
        <v>44274</v>
      </c>
      <c r="E1395" s="4">
        <v>9604</v>
      </c>
      <c r="F1395">
        <v>428</v>
      </c>
    </row>
    <row r="1396" spans="1:6" x14ac:dyDescent="0.25">
      <c r="A1396" t="s">
        <v>40</v>
      </c>
      <c r="B1396" t="s">
        <v>9</v>
      </c>
      <c r="C1396" t="s">
        <v>26</v>
      </c>
      <c r="D1396" s="1">
        <v>44274</v>
      </c>
      <c r="E1396" s="4">
        <v>5285</v>
      </c>
      <c r="F1396">
        <v>659</v>
      </c>
    </row>
    <row r="1397" spans="1:6" x14ac:dyDescent="0.25">
      <c r="A1397" t="s">
        <v>33</v>
      </c>
      <c r="B1397" t="s">
        <v>21</v>
      </c>
      <c r="C1397" t="s">
        <v>47</v>
      </c>
      <c r="D1397" s="1">
        <v>44274</v>
      </c>
      <c r="E1397" s="4">
        <v>4298</v>
      </c>
      <c r="F1397">
        <v>423</v>
      </c>
    </row>
    <row r="1398" spans="1:6" x14ac:dyDescent="0.25">
      <c r="A1398" t="s">
        <v>51</v>
      </c>
      <c r="B1398" t="s">
        <v>9</v>
      </c>
      <c r="C1398" t="s">
        <v>48</v>
      </c>
      <c r="D1398" s="1">
        <v>44274</v>
      </c>
      <c r="E1398" s="4">
        <v>6601</v>
      </c>
      <c r="F1398">
        <v>262</v>
      </c>
    </row>
    <row r="1399" spans="1:6" x14ac:dyDescent="0.25">
      <c r="A1399" t="s">
        <v>33</v>
      </c>
      <c r="B1399" t="s">
        <v>9</v>
      </c>
      <c r="C1399" t="s">
        <v>38</v>
      </c>
      <c r="D1399" s="1">
        <v>44274</v>
      </c>
      <c r="E1399" s="4">
        <v>6727</v>
      </c>
      <c r="F1399">
        <v>172</v>
      </c>
    </row>
    <row r="1400" spans="1:6" x14ac:dyDescent="0.25">
      <c r="A1400" t="s">
        <v>15</v>
      </c>
      <c r="B1400" t="s">
        <v>16</v>
      </c>
      <c r="C1400" t="s">
        <v>24</v>
      </c>
      <c r="D1400" s="1">
        <v>44274</v>
      </c>
      <c r="E1400" s="4">
        <v>12488</v>
      </c>
      <c r="F1400">
        <v>232</v>
      </c>
    </row>
    <row r="1401" spans="1:6" x14ac:dyDescent="0.25">
      <c r="A1401" t="s">
        <v>8</v>
      </c>
      <c r="B1401" t="s">
        <v>9</v>
      </c>
      <c r="C1401" t="s">
        <v>12</v>
      </c>
      <c r="D1401" s="1">
        <v>44274</v>
      </c>
      <c r="E1401" s="4">
        <v>4228</v>
      </c>
      <c r="F1401">
        <v>283</v>
      </c>
    </row>
    <row r="1402" spans="1:6" x14ac:dyDescent="0.25">
      <c r="A1402" t="s">
        <v>13</v>
      </c>
      <c r="B1402" t="s">
        <v>16</v>
      </c>
      <c r="C1402" t="s">
        <v>45</v>
      </c>
      <c r="D1402" s="1">
        <v>44274</v>
      </c>
      <c r="E1402" s="4">
        <v>9303</v>
      </c>
      <c r="F1402">
        <v>161</v>
      </c>
    </row>
    <row r="1403" spans="1:6" x14ac:dyDescent="0.25">
      <c r="A1403" t="s">
        <v>34</v>
      </c>
      <c r="B1403" t="s">
        <v>21</v>
      </c>
      <c r="C1403" t="s">
        <v>52</v>
      </c>
      <c r="D1403" s="1">
        <v>44274</v>
      </c>
      <c r="E1403" s="4">
        <v>10934</v>
      </c>
      <c r="F1403">
        <v>373</v>
      </c>
    </row>
    <row r="1404" spans="1:6" x14ac:dyDescent="0.25">
      <c r="A1404" t="s">
        <v>20</v>
      </c>
      <c r="B1404" t="s">
        <v>11</v>
      </c>
      <c r="C1404" t="s">
        <v>19</v>
      </c>
      <c r="D1404" s="1">
        <v>44274</v>
      </c>
      <c r="E1404" s="4">
        <v>6356</v>
      </c>
      <c r="F1404">
        <v>606</v>
      </c>
    </row>
    <row r="1405" spans="1:6" x14ac:dyDescent="0.25">
      <c r="A1405" t="s">
        <v>39</v>
      </c>
      <c r="B1405" t="s">
        <v>9</v>
      </c>
      <c r="C1405" t="s">
        <v>44</v>
      </c>
      <c r="D1405" s="1">
        <v>44274</v>
      </c>
      <c r="E1405" s="4">
        <v>5509</v>
      </c>
      <c r="F1405">
        <v>272</v>
      </c>
    </row>
    <row r="1406" spans="1:6" x14ac:dyDescent="0.25">
      <c r="A1406" t="s">
        <v>39</v>
      </c>
      <c r="B1406" t="s">
        <v>21</v>
      </c>
      <c r="C1406" t="s">
        <v>52</v>
      </c>
      <c r="D1406" s="1">
        <v>44274</v>
      </c>
      <c r="E1406" s="4">
        <v>25984</v>
      </c>
      <c r="F1406">
        <v>97</v>
      </c>
    </row>
    <row r="1407" spans="1:6" x14ac:dyDescent="0.25">
      <c r="A1407" t="s">
        <v>33</v>
      </c>
      <c r="B1407" t="s">
        <v>21</v>
      </c>
      <c r="C1407" t="s">
        <v>30</v>
      </c>
      <c r="D1407" s="1">
        <v>44274</v>
      </c>
      <c r="E1407" s="4">
        <v>3871</v>
      </c>
      <c r="F1407">
        <v>286</v>
      </c>
    </row>
    <row r="1408" spans="1:6" x14ac:dyDescent="0.25">
      <c r="A1408" t="s">
        <v>18</v>
      </c>
      <c r="B1408" t="s">
        <v>21</v>
      </c>
      <c r="C1408" t="s">
        <v>17</v>
      </c>
      <c r="D1408" s="1">
        <v>44274</v>
      </c>
      <c r="E1408" s="4">
        <v>1715</v>
      </c>
      <c r="F1408">
        <v>622</v>
      </c>
    </row>
    <row r="1409" spans="1:6" x14ac:dyDescent="0.25">
      <c r="A1409" t="s">
        <v>49</v>
      </c>
      <c r="B1409" t="s">
        <v>16</v>
      </c>
      <c r="C1409" t="s">
        <v>17</v>
      </c>
      <c r="D1409" s="1">
        <v>44274</v>
      </c>
      <c r="E1409" s="4">
        <v>609</v>
      </c>
      <c r="F1409">
        <v>496</v>
      </c>
    </row>
    <row r="1410" spans="1:6" x14ac:dyDescent="0.25">
      <c r="A1410" t="s">
        <v>5</v>
      </c>
      <c r="B1410" t="s">
        <v>21</v>
      </c>
      <c r="C1410" t="s">
        <v>22</v>
      </c>
      <c r="D1410" s="1">
        <v>44274</v>
      </c>
      <c r="E1410" s="4">
        <v>1757</v>
      </c>
      <c r="F1410">
        <v>1400</v>
      </c>
    </row>
    <row r="1411" spans="1:6" x14ac:dyDescent="0.25">
      <c r="A1411" t="s">
        <v>23</v>
      </c>
      <c r="B1411" t="s">
        <v>16</v>
      </c>
      <c r="C1411" t="s">
        <v>50</v>
      </c>
      <c r="D1411" s="1">
        <v>44274</v>
      </c>
      <c r="E1411" s="4">
        <v>2667</v>
      </c>
      <c r="F1411">
        <v>371</v>
      </c>
    </row>
    <row r="1412" spans="1:6" x14ac:dyDescent="0.25">
      <c r="A1412" t="s">
        <v>20</v>
      </c>
      <c r="B1412" t="s">
        <v>27</v>
      </c>
      <c r="C1412" t="s">
        <v>35</v>
      </c>
      <c r="D1412" s="1">
        <v>44274</v>
      </c>
      <c r="E1412" s="4">
        <v>917</v>
      </c>
      <c r="F1412">
        <v>215</v>
      </c>
    </row>
    <row r="1413" spans="1:6" x14ac:dyDescent="0.25">
      <c r="A1413" t="s">
        <v>5</v>
      </c>
      <c r="B1413" t="s">
        <v>16</v>
      </c>
      <c r="C1413" t="s">
        <v>38</v>
      </c>
      <c r="D1413" s="1">
        <v>44274</v>
      </c>
      <c r="E1413" s="4">
        <v>4130</v>
      </c>
      <c r="F1413">
        <v>173</v>
      </c>
    </row>
    <row r="1414" spans="1:6" x14ac:dyDescent="0.25">
      <c r="A1414" t="s">
        <v>13</v>
      </c>
      <c r="B1414" t="s">
        <v>27</v>
      </c>
      <c r="C1414" t="s">
        <v>52</v>
      </c>
      <c r="D1414" s="1">
        <v>44274</v>
      </c>
      <c r="E1414" s="4">
        <v>2786</v>
      </c>
      <c r="F1414">
        <v>88</v>
      </c>
    </row>
    <row r="1415" spans="1:6" x14ac:dyDescent="0.25">
      <c r="A1415" t="s">
        <v>10</v>
      </c>
      <c r="B1415" t="s">
        <v>9</v>
      </c>
      <c r="C1415" t="s">
        <v>26</v>
      </c>
      <c r="D1415" s="1">
        <v>44274</v>
      </c>
      <c r="E1415" s="4">
        <v>10171</v>
      </c>
      <c r="F1415">
        <v>1050</v>
      </c>
    </row>
    <row r="1416" spans="1:6" x14ac:dyDescent="0.25">
      <c r="A1416" t="s">
        <v>37</v>
      </c>
      <c r="B1416" t="s">
        <v>9</v>
      </c>
      <c r="C1416" t="s">
        <v>50</v>
      </c>
      <c r="D1416" s="1">
        <v>44274</v>
      </c>
      <c r="E1416" s="4">
        <v>224</v>
      </c>
      <c r="F1416">
        <v>9</v>
      </c>
    </row>
    <row r="1417" spans="1:6" x14ac:dyDescent="0.25">
      <c r="A1417" t="s">
        <v>13</v>
      </c>
      <c r="B1417" t="s">
        <v>6</v>
      </c>
      <c r="C1417" t="s">
        <v>24</v>
      </c>
      <c r="D1417" s="1">
        <v>44274</v>
      </c>
      <c r="E1417" s="4">
        <v>3696</v>
      </c>
      <c r="F1417">
        <v>411</v>
      </c>
    </row>
    <row r="1418" spans="1:6" x14ac:dyDescent="0.25">
      <c r="A1418" t="s">
        <v>41</v>
      </c>
      <c r="B1418" t="s">
        <v>9</v>
      </c>
      <c r="C1418" t="s">
        <v>35</v>
      </c>
      <c r="D1418" s="1">
        <v>44274</v>
      </c>
      <c r="E1418" s="4">
        <v>1813</v>
      </c>
      <c r="F1418">
        <v>363</v>
      </c>
    </row>
    <row r="1419" spans="1:6" x14ac:dyDescent="0.25">
      <c r="A1419" t="s">
        <v>20</v>
      </c>
      <c r="B1419" t="s">
        <v>6</v>
      </c>
      <c r="C1419" t="s">
        <v>12</v>
      </c>
      <c r="D1419" s="1">
        <v>44274</v>
      </c>
      <c r="E1419" s="4">
        <v>6328</v>
      </c>
      <c r="F1419">
        <v>373</v>
      </c>
    </row>
    <row r="1420" spans="1:6" x14ac:dyDescent="0.25">
      <c r="A1420" t="s">
        <v>41</v>
      </c>
      <c r="B1420" t="s">
        <v>21</v>
      </c>
      <c r="C1420" t="s">
        <v>12</v>
      </c>
      <c r="D1420" s="1">
        <v>44274</v>
      </c>
      <c r="E1420" s="4">
        <v>6797</v>
      </c>
      <c r="F1420">
        <v>358</v>
      </c>
    </row>
    <row r="1421" spans="1:6" x14ac:dyDescent="0.25">
      <c r="A1421" t="s">
        <v>33</v>
      </c>
      <c r="B1421" t="s">
        <v>27</v>
      </c>
      <c r="C1421" t="s">
        <v>31</v>
      </c>
      <c r="D1421" s="1">
        <v>44277</v>
      </c>
      <c r="E1421" s="4">
        <v>4137</v>
      </c>
      <c r="F1421">
        <v>93</v>
      </c>
    </row>
    <row r="1422" spans="1:6" x14ac:dyDescent="0.25">
      <c r="A1422" t="s">
        <v>33</v>
      </c>
      <c r="B1422" t="s">
        <v>27</v>
      </c>
      <c r="C1422" t="s">
        <v>30</v>
      </c>
      <c r="D1422" s="1">
        <v>44277</v>
      </c>
      <c r="E1422" s="4">
        <v>3283</v>
      </c>
      <c r="F1422">
        <v>70</v>
      </c>
    </row>
    <row r="1423" spans="1:6" x14ac:dyDescent="0.25">
      <c r="A1423" t="s">
        <v>39</v>
      </c>
      <c r="B1423" t="s">
        <v>21</v>
      </c>
      <c r="C1423" t="s">
        <v>22</v>
      </c>
      <c r="D1423" s="1">
        <v>44277</v>
      </c>
      <c r="E1423" s="4">
        <v>5439</v>
      </c>
      <c r="F1423">
        <v>840</v>
      </c>
    </row>
    <row r="1424" spans="1:6" x14ac:dyDescent="0.25">
      <c r="A1424" t="s">
        <v>15</v>
      </c>
      <c r="B1424" t="s">
        <v>6</v>
      </c>
      <c r="C1424" t="s">
        <v>43</v>
      </c>
      <c r="D1424" s="1">
        <v>44277</v>
      </c>
      <c r="E1424" s="4">
        <v>10381</v>
      </c>
      <c r="F1424">
        <v>76</v>
      </c>
    </row>
    <row r="1425" spans="1:6" x14ac:dyDescent="0.25">
      <c r="A1425" t="s">
        <v>51</v>
      </c>
      <c r="B1425" t="s">
        <v>9</v>
      </c>
      <c r="C1425" t="s">
        <v>36</v>
      </c>
      <c r="D1425" s="1">
        <v>44277</v>
      </c>
      <c r="E1425" s="4">
        <v>4060</v>
      </c>
      <c r="F1425">
        <v>142</v>
      </c>
    </row>
    <row r="1426" spans="1:6" x14ac:dyDescent="0.25">
      <c r="A1426" t="s">
        <v>49</v>
      </c>
      <c r="B1426" t="s">
        <v>16</v>
      </c>
      <c r="C1426" t="s">
        <v>28</v>
      </c>
      <c r="D1426" s="1">
        <v>44277</v>
      </c>
      <c r="E1426" s="4">
        <v>2065</v>
      </c>
      <c r="F1426">
        <v>132</v>
      </c>
    </row>
    <row r="1427" spans="1:6" x14ac:dyDescent="0.25">
      <c r="A1427" t="s">
        <v>40</v>
      </c>
      <c r="B1427" t="s">
        <v>21</v>
      </c>
      <c r="C1427" t="s">
        <v>42</v>
      </c>
      <c r="D1427" s="1">
        <v>44277</v>
      </c>
      <c r="E1427" s="4">
        <v>13951</v>
      </c>
      <c r="F1427">
        <v>66</v>
      </c>
    </row>
    <row r="1428" spans="1:6" x14ac:dyDescent="0.25">
      <c r="A1428" t="s">
        <v>34</v>
      </c>
      <c r="B1428" t="s">
        <v>21</v>
      </c>
      <c r="C1428" t="s">
        <v>19</v>
      </c>
      <c r="D1428" s="1">
        <v>44277</v>
      </c>
      <c r="E1428" s="4">
        <v>7546</v>
      </c>
      <c r="F1428">
        <v>106</v>
      </c>
    </row>
    <row r="1429" spans="1:6" x14ac:dyDescent="0.25">
      <c r="A1429" t="s">
        <v>41</v>
      </c>
      <c r="B1429" t="s">
        <v>21</v>
      </c>
      <c r="C1429" t="s">
        <v>7</v>
      </c>
      <c r="D1429" s="1">
        <v>44277</v>
      </c>
      <c r="E1429" s="4">
        <v>1197</v>
      </c>
      <c r="F1429">
        <v>588</v>
      </c>
    </row>
    <row r="1430" spans="1:6" x14ac:dyDescent="0.25">
      <c r="A1430" t="s">
        <v>41</v>
      </c>
      <c r="B1430" t="s">
        <v>6</v>
      </c>
      <c r="C1430" t="s">
        <v>38</v>
      </c>
      <c r="D1430" s="1">
        <v>44277</v>
      </c>
      <c r="E1430" s="4">
        <v>21</v>
      </c>
      <c r="F1430">
        <v>412</v>
      </c>
    </row>
    <row r="1431" spans="1:6" x14ac:dyDescent="0.25">
      <c r="A1431" t="s">
        <v>8</v>
      </c>
      <c r="B1431" t="s">
        <v>9</v>
      </c>
      <c r="C1431" t="s">
        <v>45</v>
      </c>
      <c r="D1431" s="1">
        <v>44277</v>
      </c>
      <c r="E1431" s="4">
        <v>763</v>
      </c>
      <c r="F1431">
        <v>198</v>
      </c>
    </row>
    <row r="1432" spans="1:6" x14ac:dyDescent="0.25">
      <c r="A1432" t="s">
        <v>40</v>
      </c>
      <c r="B1432" t="s">
        <v>21</v>
      </c>
      <c r="C1432" t="s">
        <v>35</v>
      </c>
      <c r="D1432" s="1">
        <v>44277</v>
      </c>
      <c r="E1432" s="4">
        <v>2114</v>
      </c>
      <c r="F1432">
        <v>335</v>
      </c>
    </row>
    <row r="1433" spans="1:6" x14ac:dyDescent="0.25">
      <c r="A1433" t="s">
        <v>13</v>
      </c>
      <c r="B1433" t="s">
        <v>6</v>
      </c>
      <c r="C1433" t="s">
        <v>43</v>
      </c>
      <c r="D1433" s="1">
        <v>44277</v>
      </c>
      <c r="E1433" s="4">
        <v>1414</v>
      </c>
      <c r="F1433">
        <v>118</v>
      </c>
    </row>
    <row r="1434" spans="1:6" x14ac:dyDescent="0.25">
      <c r="A1434" t="s">
        <v>33</v>
      </c>
      <c r="B1434" t="s">
        <v>9</v>
      </c>
      <c r="C1434" t="s">
        <v>24</v>
      </c>
      <c r="D1434" s="1">
        <v>44277</v>
      </c>
      <c r="E1434" s="4">
        <v>623</v>
      </c>
      <c r="F1434">
        <v>283</v>
      </c>
    </row>
    <row r="1435" spans="1:6" x14ac:dyDescent="0.25">
      <c r="A1435" t="s">
        <v>32</v>
      </c>
      <c r="B1435" t="s">
        <v>27</v>
      </c>
      <c r="C1435" t="s">
        <v>26</v>
      </c>
      <c r="D1435" s="1">
        <v>44277</v>
      </c>
      <c r="E1435" s="4">
        <v>8610</v>
      </c>
      <c r="F1435">
        <v>186</v>
      </c>
    </row>
    <row r="1436" spans="1:6" x14ac:dyDescent="0.25">
      <c r="A1436" t="s">
        <v>41</v>
      </c>
      <c r="B1436" t="s">
        <v>16</v>
      </c>
      <c r="C1436" t="s">
        <v>22</v>
      </c>
      <c r="D1436" s="1">
        <v>44277</v>
      </c>
      <c r="E1436" s="4">
        <v>3262</v>
      </c>
      <c r="F1436">
        <v>50</v>
      </c>
    </row>
    <row r="1437" spans="1:6" x14ac:dyDescent="0.25">
      <c r="A1437" t="s">
        <v>37</v>
      </c>
      <c r="B1437" t="s">
        <v>9</v>
      </c>
      <c r="C1437" t="s">
        <v>45</v>
      </c>
      <c r="D1437" s="1">
        <v>44277</v>
      </c>
      <c r="E1437" s="4">
        <v>1505</v>
      </c>
      <c r="F1437">
        <v>314</v>
      </c>
    </row>
    <row r="1438" spans="1:6" x14ac:dyDescent="0.25">
      <c r="A1438" t="s">
        <v>40</v>
      </c>
      <c r="B1438" t="s">
        <v>21</v>
      </c>
      <c r="C1438" t="s">
        <v>22</v>
      </c>
      <c r="D1438" s="1">
        <v>44277</v>
      </c>
      <c r="E1438" s="4">
        <v>16646</v>
      </c>
      <c r="F1438">
        <v>327</v>
      </c>
    </row>
    <row r="1439" spans="1:6" x14ac:dyDescent="0.25">
      <c r="A1439" t="s">
        <v>33</v>
      </c>
      <c r="B1439" t="s">
        <v>9</v>
      </c>
      <c r="C1439" t="s">
        <v>12</v>
      </c>
      <c r="D1439" s="1">
        <v>44277</v>
      </c>
      <c r="E1439" s="4">
        <v>12306</v>
      </c>
      <c r="F1439">
        <v>141</v>
      </c>
    </row>
    <row r="1440" spans="1:6" x14ac:dyDescent="0.25">
      <c r="A1440" t="s">
        <v>15</v>
      </c>
      <c r="B1440" t="s">
        <v>9</v>
      </c>
      <c r="C1440" t="s">
        <v>45</v>
      </c>
      <c r="D1440" s="1">
        <v>44277</v>
      </c>
      <c r="E1440" s="4">
        <v>9345</v>
      </c>
      <c r="F1440">
        <v>63</v>
      </c>
    </row>
    <row r="1441" spans="1:6" x14ac:dyDescent="0.25">
      <c r="A1441" t="s">
        <v>18</v>
      </c>
      <c r="B1441" t="s">
        <v>11</v>
      </c>
      <c r="C1441" t="s">
        <v>31</v>
      </c>
      <c r="D1441" s="1">
        <v>44277</v>
      </c>
      <c r="E1441" s="4">
        <v>8176</v>
      </c>
      <c r="F1441">
        <v>22</v>
      </c>
    </row>
    <row r="1442" spans="1:6" x14ac:dyDescent="0.25">
      <c r="A1442" t="s">
        <v>18</v>
      </c>
      <c r="B1442" t="s">
        <v>21</v>
      </c>
      <c r="C1442" t="s">
        <v>12</v>
      </c>
      <c r="D1442" s="1">
        <v>44277</v>
      </c>
      <c r="E1442" s="4">
        <v>3927</v>
      </c>
      <c r="F1442">
        <v>64</v>
      </c>
    </row>
    <row r="1443" spans="1:6" x14ac:dyDescent="0.25">
      <c r="A1443" t="s">
        <v>13</v>
      </c>
      <c r="B1443" t="s">
        <v>16</v>
      </c>
      <c r="C1443" t="s">
        <v>48</v>
      </c>
      <c r="D1443" s="1">
        <v>44277</v>
      </c>
      <c r="E1443" s="4">
        <v>252</v>
      </c>
      <c r="F1443">
        <v>72</v>
      </c>
    </row>
    <row r="1444" spans="1:6" x14ac:dyDescent="0.25">
      <c r="A1444" t="s">
        <v>23</v>
      </c>
      <c r="B1444" t="s">
        <v>9</v>
      </c>
      <c r="C1444" t="s">
        <v>38</v>
      </c>
      <c r="D1444" s="1">
        <v>44277</v>
      </c>
      <c r="E1444" s="4">
        <v>16149</v>
      </c>
      <c r="F1444">
        <v>9</v>
      </c>
    </row>
    <row r="1445" spans="1:6" x14ac:dyDescent="0.25">
      <c r="A1445" t="s">
        <v>18</v>
      </c>
      <c r="B1445" t="s">
        <v>21</v>
      </c>
      <c r="C1445" t="s">
        <v>35</v>
      </c>
      <c r="D1445" s="1">
        <v>44277</v>
      </c>
      <c r="E1445" s="4">
        <v>2065</v>
      </c>
      <c r="F1445">
        <v>259</v>
      </c>
    </row>
    <row r="1446" spans="1:6" x14ac:dyDescent="0.25">
      <c r="A1446" t="s">
        <v>55</v>
      </c>
      <c r="B1446" t="s">
        <v>21</v>
      </c>
      <c r="C1446" t="s">
        <v>17</v>
      </c>
      <c r="D1446" s="1">
        <v>44277</v>
      </c>
      <c r="E1446" s="4">
        <v>6153</v>
      </c>
      <c r="F1446">
        <v>362</v>
      </c>
    </row>
    <row r="1447" spans="1:6" x14ac:dyDescent="0.25">
      <c r="A1447" t="s">
        <v>29</v>
      </c>
      <c r="B1447" t="s">
        <v>9</v>
      </c>
      <c r="C1447" t="s">
        <v>24</v>
      </c>
      <c r="D1447" s="1">
        <v>44277</v>
      </c>
      <c r="E1447" s="4">
        <v>1932</v>
      </c>
      <c r="F1447">
        <v>194</v>
      </c>
    </row>
    <row r="1448" spans="1:6" x14ac:dyDescent="0.25">
      <c r="A1448" t="s">
        <v>56</v>
      </c>
      <c r="B1448" t="s">
        <v>27</v>
      </c>
      <c r="C1448" t="s">
        <v>30</v>
      </c>
      <c r="D1448" s="1">
        <v>44277</v>
      </c>
      <c r="E1448" s="4">
        <v>70</v>
      </c>
      <c r="F1448">
        <v>4</v>
      </c>
    </row>
    <row r="1449" spans="1:6" x14ac:dyDescent="0.25">
      <c r="A1449" t="s">
        <v>33</v>
      </c>
      <c r="B1449" t="s">
        <v>11</v>
      </c>
      <c r="C1449" t="s">
        <v>28</v>
      </c>
      <c r="D1449" s="1">
        <v>44277</v>
      </c>
      <c r="E1449" s="4">
        <v>455</v>
      </c>
      <c r="F1449">
        <v>46</v>
      </c>
    </row>
    <row r="1450" spans="1:6" x14ac:dyDescent="0.25">
      <c r="A1450" t="s">
        <v>13</v>
      </c>
      <c r="B1450" t="s">
        <v>21</v>
      </c>
      <c r="C1450" t="s">
        <v>50</v>
      </c>
      <c r="D1450" s="1">
        <v>44277</v>
      </c>
      <c r="E1450" s="4">
        <v>7203</v>
      </c>
      <c r="F1450">
        <v>267</v>
      </c>
    </row>
    <row r="1451" spans="1:6" x14ac:dyDescent="0.25">
      <c r="A1451" t="s">
        <v>40</v>
      </c>
      <c r="B1451" t="s">
        <v>21</v>
      </c>
      <c r="C1451" t="s">
        <v>35</v>
      </c>
      <c r="D1451" s="1">
        <v>44277</v>
      </c>
      <c r="E1451" s="4">
        <v>7784</v>
      </c>
      <c r="F1451">
        <v>1120</v>
      </c>
    </row>
    <row r="1452" spans="1:6" x14ac:dyDescent="0.25">
      <c r="A1452" t="s">
        <v>55</v>
      </c>
      <c r="B1452" t="s">
        <v>21</v>
      </c>
      <c r="C1452" t="s">
        <v>38</v>
      </c>
      <c r="D1452" s="1">
        <v>44277</v>
      </c>
      <c r="E1452" s="4">
        <v>7154</v>
      </c>
      <c r="F1452">
        <v>276</v>
      </c>
    </row>
    <row r="1453" spans="1:6" x14ac:dyDescent="0.25">
      <c r="A1453" t="s">
        <v>8</v>
      </c>
      <c r="B1453" t="s">
        <v>9</v>
      </c>
      <c r="C1453" t="s">
        <v>17</v>
      </c>
      <c r="D1453" s="1">
        <v>44278</v>
      </c>
      <c r="E1453" s="4">
        <v>6328</v>
      </c>
      <c r="F1453">
        <v>770</v>
      </c>
    </row>
    <row r="1454" spans="1:6" x14ac:dyDescent="0.25">
      <c r="A1454" t="s">
        <v>49</v>
      </c>
      <c r="B1454" t="s">
        <v>9</v>
      </c>
      <c r="C1454" t="s">
        <v>24</v>
      </c>
      <c r="D1454" s="1">
        <v>44278</v>
      </c>
      <c r="E1454" s="4">
        <v>2289</v>
      </c>
      <c r="F1454">
        <v>68</v>
      </c>
    </row>
    <row r="1455" spans="1:6" x14ac:dyDescent="0.25">
      <c r="A1455" t="s">
        <v>13</v>
      </c>
      <c r="B1455" t="s">
        <v>21</v>
      </c>
      <c r="C1455" t="s">
        <v>50</v>
      </c>
      <c r="D1455" s="1">
        <v>44278</v>
      </c>
      <c r="E1455" s="4">
        <v>1953</v>
      </c>
      <c r="F1455">
        <v>486</v>
      </c>
    </row>
    <row r="1456" spans="1:6" x14ac:dyDescent="0.25">
      <c r="A1456" t="s">
        <v>8</v>
      </c>
      <c r="B1456" t="s">
        <v>11</v>
      </c>
      <c r="C1456" t="s">
        <v>48</v>
      </c>
      <c r="D1456" s="1">
        <v>44278</v>
      </c>
      <c r="E1456" s="4">
        <v>7518</v>
      </c>
      <c r="F1456">
        <v>130</v>
      </c>
    </row>
    <row r="1457" spans="1:6" x14ac:dyDescent="0.25">
      <c r="A1457" t="s">
        <v>15</v>
      </c>
      <c r="B1457" t="s">
        <v>9</v>
      </c>
      <c r="C1457" t="s">
        <v>35</v>
      </c>
      <c r="D1457" s="1">
        <v>44278</v>
      </c>
      <c r="E1457" s="4">
        <v>3234</v>
      </c>
      <c r="F1457">
        <v>248</v>
      </c>
    </row>
    <row r="1458" spans="1:6" x14ac:dyDescent="0.25">
      <c r="A1458" t="s">
        <v>34</v>
      </c>
      <c r="B1458" t="s">
        <v>9</v>
      </c>
      <c r="C1458" t="s">
        <v>14</v>
      </c>
      <c r="D1458" s="1">
        <v>44278</v>
      </c>
      <c r="E1458" s="4">
        <v>4123</v>
      </c>
      <c r="F1458">
        <v>356</v>
      </c>
    </row>
    <row r="1459" spans="1:6" x14ac:dyDescent="0.25">
      <c r="A1459" t="s">
        <v>25</v>
      </c>
      <c r="B1459" t="s">
        <v>21</v>
      </c>
      <c r="C1459" t="s">
        <v>22</v>
      </c>
      <c r="D1459" s="1">
        <v>44278</v>
      </c>
      <c r="E1459" s="4">
        <v>7665</v>
      </c>
      <c r="F1459">
        <v>133</v>
      </c>
    </row>
    <row r="1460" spans="1:6" x14ac:dyDescent="0.25">
      <c r="A1460" t="s">
        <v>51</v>
      </c>
      <c r="B1460" t="s">
        <v>27</v>
      </c>
      <c r="C1460" t="s">
        <v>50</v>
      </c>
      <c r="D1460" s="1">
        <v>44278</v>
      </c>
      <c r="E1460" s="4">
        <v>3563</v>
      </c>
      <c r="F1460">
        <v>666</v>
      </c>
    </row>
    <row r="1461" spans="1:6" x14ac:dyDescent="0.25">
      <c r="A1461" t="s">
        <v>23</v>
      </c>
      <c r="B1461" t="s">
        <v>11</v>
      </c>
      <c r="C1461" t="s">
        <v>12</v>
      </c>
      <c r="D1461" s="1">
        <v>44278</v>
      </c>
      <c r="E1461" s="4">
        <v>644</v>
      </c>
      <c r="F1461">
        <v>51</v>
      </c>
    </row>
    <row r="1462" spans="1:6" x14ac:dyDescent="0.25">
      <c r="A1462" t="s">
        <v>46</v>
      </c>
      <c r="B1462" t="s">
        <v>27</v>
      </c>
      <c r="C1462" t="s">
        <v>22</v>
      </c>
      <c r="D1462" s="1">
        <v>44278</v>
      </c>
      <c r="E1462" s="4">
        <v>875</v>
      </c>
      <c r="F1462">
        <v>1120</v>
      </c>
    </row>
    <row r="1463" spans="1:6" x14ac:dyDescent="0.25">
      <c r="A1463" t="s">
        <v>37</v>
      </c>
      <c r="B1463" t="s">
        <v>21</v>
      </c>
      <c r="C1463" t="s">
        <v>26</v>
      </c>
      <c r="D1463" s="1">
        <v>44278</v>
      </c>
      <c r="E1463" s="4">
        <v>245</v>
      </c>
      <c r="F1463">
        <v>34</v>
      </c>
    </row>
    <row r="1464" spans="1:6" x14ac:dyDescent="0.25">
      <c r="A1464" t="s">
        <v>29</v>
      </c>
      <c r="B1464" t="s">
        <v>6</v>
      </c>
      <c r="C1464" t="s">
        <v>14</v>
      </c>
      <c r="D1464" s="1">
        <v>44278</v>
      </c>
      <c r="E1464" s="4">
        <v>1295</v>
      </c>
      <c r="F1464">
        <v>55</v>
      </c>
    </row>
    <row r="1465" spans="1:6" x14ac:dyDescent="0.25">
      <c r="A1465" t="s">
        <v>20</v>
      </c>
      <c r="B1465" t="s">
        <v>9</v>
      </c>
      <c r="C1465" t="s">
        <v>7</v>
      </c>
      <c r="D1465" s="1">
        <v>44278</v>
      </c>
      <c r="E1465" s="4">
        <v>1904</v>
      </c>
      <c r="F1465">
        <v>527</v>
      </c>
    </row>
    <row r="1466" spans="1:6" x14ac:dyDescent="0.25">
      <c r="A1466" t="s">
        <v>10</v>
      </c>
      <c r="B1466" t="s">
        <v>11</v>
      </c>
      <c r="C1466" t="s">
        <v>31</v>
      </c>
      <c r="D1466" s="1">
        <v>44278</v>
      </c>
      <c r="E1466" s="4">
        <v>12642</v>
      </c>
      <c r="F1466">
        <v>216</v>
      </c>
    </row>
    <row r="1467" spans="1:6" x14ac:dyDescent="0.25">
      <c r="A1467" t="s">
        <v>13</v>
      </c>
      <c r="B1467" t="s">
        <v>9</v>
      </c>
      <c r="C1467" t="s">
        <v>47</v>
      </c>
      <c r="D1467" s="1">
        <v>44278</v>
      </c>
      <c r="E1467" s="4">
        <v>6804</v>
      </c>
      <c r="F1467">
        <v>345</v>
      </c>
    </row>
    <row r="1468" spans="1:6" x14ac:dyDescent="0.25">
      <c r="A1468" t="s">
        <v>8</v>
      </c>
      <c r="B1468" t="s">
        <v>6</v>
      </c>
      <c r="C1468" t="s">
        <v>50</v>
      </c>
      <c r="D1468" s="1">
        <v>44278</v>
      </c>
      <c r="E1468" s="4">
        <v>826</v>
      </c>
      <c r="F1468">
        <v>40</v>
      </c>
    </row>
    <row r="1469" spans="1:6" x14ac:dyDescent="0.25">
      <c r="A1469" t="s">
        <v>15</v>
      </c>
      <c r="B1469" t="s">
        <v>6</v>
      </c>
      <c r="C1469" t="s">
        <v>47</v>
      </c>
      <c r="D1469" s="1">
        <v>44278</v>
      </c>
      <c r="E1469" s="4">
        <v>406</v>
      </c>
      <c r="F1469">
        <v>17</v>
      </c>
    </row>
    <row r="1470" spans="1:6" x14ac:dyDescent="0.25">
      <c r="A1470" t="s">
        <v>25</v>
      </c>
      <c r="B1470" t="s">
        <v>11</v>
      </c>
      <c r="C1470" t="s">
        <v>48</v>
      </c>
      <c r="D1470" s="1">
        <v>44278</v>
      </c>
      <c r="E1470" s="4">
        <v>2436</v>
      </c>
      <c r="F1470">
        <v>91</v>
      </c>
    </row>
    <row r="1471" spans="1:6" x14ac:dyDescent="0.25">
      <c r="A1471" t="s">
        <v>34</v>
      </c>
      <c r="B1471" t="s">
        <v>16</v>
      </c>
      <c r="C1471" t="s">
        <v>45</v>
      </c>
      <c r="D1471" s="1">
        <v>44278</v>
      </c>
      <c r="E1471" s="4">
        <v>7994</v>
      </c>
      <c r="F1471">
        <v>421</v>
      </c>
    </row>
    <row r="1472" spans="1:6" x14ac:dyDescent="0.25">
      <c r="A1472" t="s">
        <v>29</v>
      </c>
      <c r="B1472" t="s">
        <v>21</v>
      </c>
      <c r="C1472" t="s">
        <v>44</v>
      </c>
      <c r="D1472" s="1">
        <v>44278</v>
      </c>
      <c r="E1472" s="4">
        <v>5033</v>
      </c>
      <c r="F1472">
        <v>153</v>
      </c>
    </row>
    <row r="1473" spans="1:6" x14ac:dyDescent="0.25">
      <c r="A1473" t="s">
        <v>18</v>
      </c>
      <c r="B1473" t="s">
        <v>16</v>
      </c>
      <c r="C1473" t="s">
        <v>12</v>
      </c>
      <c r="D1473" s="1">
        <v>44278</v>
      </c>
      <c r="E1473" s="4">
        <v>16660</v>
      </c>
      <c r="F1473">
        <v>770</v>
      </c>
    </row>
    <row r="1474" spans="1:6" x14ac:dyDescent="0.25">
      <c r="A1474" t="s">
        <v>37</v>
      </c>
      <c r="B1474" t="s">
        <v>16</v>
      </c>
      <c r="C1474" t="s">
        <v>44</v>
      </c>
      <c r="D1474" s="1">
        <v>44278</v>
      </c>
      <c r="E1474" s="4">
        <v>16394</v>
      </c>
      <c r="F1474">
        <v>566</v>
      </c>
    </row>
    <row r="1475" spans="1:6" x14ac:dyDescent="0.25">
      <c r="A1475" t="s">
        <v>55</v>
      </c>
      <c r="B1475" t="s">
        <v>6</v>
      </c>
      <c r="C1475" t="s">
        <v>12</v>
      </c>
      <c r="D1475" s="1">
        <v>44278</v>
      </c>
      <c r="E1475" s="4">
        <v>168</v>
      </c>
      <c r="F1475">
        <v>7</v>
      </c>
    </row>
    <row r="1476" spans="1:6" x14ac:dyDescent="0.25">
      <c r="A1476" t="s">
        <v>41</v>
      </c>
      <c r="B1476" t="s">
        <v>9</v>
      </c>
      <c r="C1476" t="s">
        <v>17</v>
      </c>
      <c r="D1476" s="1">
        <v>44278</v>
      </c>
      <c r="E1476" s="4">
        <v>15225</v>
      </c>
      <c r="F1476">
        <v>770</v>
      </c>
    </row>
    <row r="1477" spans="1:6" x14ac:dyDescent="0.25">
      <c r="A1477" t="s">
        <v>34</v>
      </c>
      <c r="B1477" t="s">
        <v>27</v>
      </c>
      <c r="C1477" t="s">
        <v>36</v>
      </c>
      <c r="D1477" s="1">
        <v>44278</v>
      </c>
      <c r="E1477" s="4">
        <v>3661</v>
      </c>
      <c r="F1477">
        <v>147</v>
      </c>
    </row>
    <row r="1478" spans="1:6" x14ac:dyDescent="0.25">
      <c r="A1478" t="s">
        <v>10</v>
      </c>
      <c r="B1478" t="s">
        <v>9</v>
      </c>
      <c r="C1478" t="s">
        <v>44</v>
      </c>
      <c r="D1478" s="1">
        <v>44279</v>
      </c>
      <c r="E1478" s="4">
        <v>3171</v>
      </c>
      <c r="F1478">
        <v>910</v>
      </c>
    </row>
    <row r="1479" spans="1:6" x14ac:dyDescent="0.25">
      <c r="A1479" t="s">
        <v>18</v>
      </c>
      <c r="B1479" t="s">
        <v>9</v>
      </c>
      <c r="C1479" t="s">
        <v>42</v>
      </c>
      <c r="D1479" s="1">
        <v>44279</v>
      </c>
      <c r="E1479" s="4">
        <v>2198</v>
      </c>
      <c r="F1479">
        <v>83</v>
      </c>
    </row>
    <row r="1480" spans="1:6" x14ac:dyDescent="0.25">
      <c r="A1480" t="s">
        <v>37</v>
      </c>
      <c r="B1480" t="s">
        <v>27</v>
      </c>
      <c r="C1480" t="s">
        <v>52</v>
      </c>
      <c r="D1480" s="1">
        <v>44279</v>
      </c>
      <c r="E1480" s="4">
        <v>7245</v>
      </c>
      <c r="F1480">
        <v>185</v>
      </c>
    </row>
    <row r="1481" spans="1:6" x14ac:dyDescent="0.25">
      <c r="A1481" t="s">
        <v>18</v>
      </c>
      <c r="B1481" t="s">
        <v>16</v>
      </c>
      <c r="C1481" t="s">
        <v>26</v>
      </c>
      <c r="D1481" s="1">
        <v>44279</v>
      </c>
      <c r="E1481" s="4">
        <v>4235</v>
      </c>
      <c r="F1481">
        <v>604</v>
      </c>
    </row>
    <row r="1482" spans="1:6" x14ac:dyDescent="0.25">
      <c r="A1482" t="s">
        <v>10</v>
      </c>
      <c r="B1482" t="s">
        <v>16</v>
      </c>
      <c r="C1482" t="s">
        <v>47</v>
      </c>
      <c r="D1482" s="1">
        <v>44279</v>
      </c>
      <c r="E1482" s="4">
        <v>595</v>
      </c>
      <c r="F1482">
        <v>452</v>
      </c>
    </row>
    <row r="1483" spans="1:6" x14ac:dyDescent="0.25">
      <c r="A1483" t="s">
        <v>10</v>
      </c>
      <c r="B1483" t="s">
        <v>27</v>
      </c>
      <c r="C1483" t="s">
        <v>12</v>
      </c>
      <c r="D1483" s="1">
        <v>44279</v>
      </c>
      <c r="E1483" s="4">
        <v>2954</v>
      </c>
      <c r="F1483">
        <v>269</v>
      </c>
    </row>
    <row r="1484" spans="1:6" x14ac:dyDescent="0.25">
      <c r="A1484" t="s">
        <v>49</v>
      </c>
      <c r="B1484" t="s">
        <v>27</v>
      </c>
      <c r="C1484" t="s">
        <v>7</v>
      </c>
      <c r="D1484" s="1">
        <v>44279</v>
      </c>
      <c r="E1484" s="4">
        <v>10262</v>
      </c>
      <c r="F1484">
        <v>294</v>
      </c>
    </row>
    <row r="1485" spans="1:6" x14ac:dyDescent="0.25">
      <c r="A1485" t="s">
        <v>18</v>
      </c>
      <c r="B1485" t="s">
        <v>6</v>
      </c>
      <c r="C1485" t="s">
        <v>7</v>
      </c>
      <c r="D1485" s="1">
        <v>44279</v>
      </c>
      <c r="E1485" s="4">
        <v>6482</v>
      </c>
      <c r="F1485">
        <v>353</v>
      </c>
    </row>
    <row r="1486" spans="1:6" x14ac:dyDescent="0.25">
      <c r="A1486" t="s">
        <v>5</v>
      </c>
      <c r="B1486" t="s">
        <v>9</v>
      </c>
      <c r="C1486" t="s">
        <v>48</v>
      </c>
      <c r="D1486" s="1">
        <v>44279</v>
      </c>
      <c r="E1486" s="4">
        <v>1953</v>
      </c>
      <c r="F1486">
        <v>287</v>
      </c>
    </row>
    <row r="1487" spans="1:6" x14ac:dyDescent="0.25">
      <c r="A1487" t="s">
        <v>5</v>
      </c>
      <c r="B1487" t="s">
        <v>6</v>
      </c>
      <c r="C1487" t="s">
        <v>38</v>
      </c>
      <c r="D1487" s="1">
        <v>44279</v>
      </c>
      <c r="E1487" s="4">
        <v>3073</v>
      </c>
      <c r="F1487">
        <v>49</v>
      </c>
    </row>
    <row r="1488" spans="1:6" x14ac:dyDescent="0.25">
      <c r="A1488" t="s">
        <v>37</v>
      </c>
      <c r="B1488" t="s">
        <v>11</v>
      </c>
      <c r="C1488" t="s">
        <v>31</v>
      </c>
      <c r="D1488" s="1">
        <v>44279</v>
      </c>
      <c r="E1488" s="4">
        <v>2436</v>
      </c>
      <c r="F1488">
        <v>385</v>
      </c>
    </row>
    <row r="1489" spans="1:6" x14ac:dyDescent="0.25">
      <c r="A1489" t="s">
        <v>25</v>
      </c>
      <c r="B1489" t="s">
        <v>11</v>
      </c>
      <c r="C1489" t="s">
        <v>28</v>
      </c>
      <c r="D1489" s="1">
        <v>44279</v>
      </c>
      <c r="E1489" s="4">
        <v>686</v>
      </c>
      <c r="F1489">
        <v>306</v>
      </c>
    </row>
    <row r="1490" spans="1:6" x14ac:dyDescent="0.25">
      <c r="A1490" t="s">
        <v>8</v>
      </c>
      <c r="B1490" t="s">
        <v>21</v>
      </c>
      <c r="C1490" t="s">
        <v>7</v>
      </c>
      <c r="D1490" s="1">
        <v>44279</v>
      </c>
      <c r="E1490" s="4">
        <v>4235</v>
      </c>
      <c r="F1490">
        <v>46</v>
      </c>
    </row>
    <row r="1491" spans="1:6" x14ac:dyDescent="0.25">
      <c r="A1491" t="s">
        <v>40</v>
      </c>
      <c r="B1491" t="s">
        <v>11</v>
      </c>
      <c r="C1491" t="s">
        <v>17</v>
      </c>
      <c r="D1491" s="1">
        <v>44279</v>
      </c>
      <c r="E1491" s="4">
        <v>2891</v>
      </c>
      <c r="F1491">
        <v>467</v>
      </c>
    </row>
    <row r="1492" spans="1:6" x14ac:dyDescent="0.25">
      <c r="A1492" t="s">
        <v>23</v>
      </c>
      <c r="B1492" t="s">
        <v>27</v>
      </c>
      <c r="C1492" t="s">
        <v>14</v>
      </c>
      <c r="D1492" s="1">
        <v>44279</v>
      </c>
      <c r="E1492" s="4">
        <v>4823</v>
      </c>
      <c r="F1492">
        <v>559</v>
      </c>
    </row>
    <row r="1493" spans="1:6" x14ac:dyDescent="0.25">
      <c r="A1493" t="s">
        <v>29</v>
      </c>
      <c r="B1493" t="s">
        <v>27</v>
      </c>
      <c r="C1493" t="s">
        <v>14</v>
      </c>
      <c r="D1493" s="1">
        <v>44279</v>
      </c>
      <c r="E1493" s="4">
        <v>12054</v>
      </c>
      <c r="F1493">
        <v>217</v>
      </c>
    </row>
    <row r="1494" spans="1:6" x14ac:dyDescent="0.25">
      <c r="A1494" t="s">
        <v>41</v>
      </c>
      <c r="B1494" t="s">
        <v>16</v>
      </c>
      <c r="C1494" t="s">
        <v>38</v>
      </c>
      <c r="D1494" s="1">
        <v>44279</v>
      </c>
      <c r="E1494" s="4">
        <v>1981</v>
      </c>
      <c r="F1494">
        <v>154</v>
      </c>
    </row>
    <row r="1495" spans="1:6" x14ac:dyDescent="0.25">
      <c r="A1495" t="s">
        <v>34</v>
      </c>
      <c r="B1495" t="s">
        <v>9</v>
      </c>
      <c r="C1495" t="s">
        <v>42</v>
      </c>
      <c r="D1495" s="1">
        <v>44279</v>
      </c>
      <c r="E1495" s="4">
        <v>8862</v>
      </c>
      <c r="F1495">
        <v>187</v>
      </c>
    </row>
    <row r="1496" spans="1:6" x14ac:dyDescent="0.25">
      <c r="A1496" t="s">
        <v>20</v>
      </c>
      <c r="B1496" t="s">
        <v>9</v>
      </c>
      <c r="C1496" t="s">
        <v>48</v>
      </c>
      <c r="D1496" s="1">
        <v>44279</v>
      </c>
      <c r="E1496" s="4">
        <v>3416</v>
      </c>
      <c r="F1496">
        <v>428</v>
      </c>
    </row>
    <row r="1497" spans="1:6" x14ac:dyDescent="0.25">
      <c r="A1497" t="s">
        <v>25</v>
      </c>
      <c r="B1497" t="s">
        <v>11</v>
      </c>
      <c r="C1497" t="s">
        <v>48</v>
      </c>
      <c r="D1497" s="1">
        <v>44279</v>
      </c>
      <c r="E1497" s="4">
        <v>2149</v>
      </c>
      <c r="F1497">
        <v>229</v>
      </c>
    </row>
    <row r="1498" spans="1:6" x14ac:dyDescent="0.25">
      <c r="A1498" t="s">
        <v>33</v>
      </c>
      <c r="B1498" t="s">
        <v>21</v>
      </c>
      <c r="C1498" t="s">
        <v>42</v>
      </c>
      <c r="D1498" s="1">
        <v>44279</v>
      </c>
      <c r="E1498" s="4">
        <v>2443</v>
      </c>
      <c r="F1498">
        <v>154</v>
      </c>
    </row>
    <row r="1499" spans="1:6" x14ac:dyDescent="0.25">
      <c r="A1499" t="s">
        <v>56</v>
      </c>
      <c r="B1499" t="s">
        <v>16</v>
      </c>
      <c r="C1499" t="s">
        <v>35</v>
      </c>
      <c r="D1499" s="1">
        <v>44279</v>
      </c>
      <c r="E1499" s="4">
        <v>1638</v>
      </c>
      <c r="F1499">
        <v>273</v>
      </c>
    </row>
    <row r="1500" spans="1:6" x14ac:dyDescent="0.25">
      <c r="A1500" t="s">
        <v>53</v>
      </c>
      <c r="B1500" t="s">
        <v>9</v>
      </c>
      <c r="C1500" t="s">
        <v>26</v>
      </c>
      <c r="D1500" s="1">
        <v>44279</v>
      </c>
      <c r="E1500" s="4">
        <v>5607</v>
      </c>
      <c r="F1500">
        <v>1120</v>
      </c>
    </row>
    <row r="1501" spans="1:6" x14ac:dyDescent="0.25">
      <c r="A1501" t="s">
        <v>25</v>
      </c>
      <c r="B1501" t="s">
        <v>11</v>
      </c>
      <c r="C1501" t="s">
        <v>44</v>
      </c>
      <c r="D1501" s="1">
        <v>44279</v>
      </c>
      <c r="E1501" s="4">
        <v>6160</v>
      </c>
      <c r="F1501">
        <v>220</v>
      </c>
    </row>
    <row r="1502" spans="1:6" x14ac:dyDescent="0.25">
      <c r="A1502" t="s">
        <v>20</v>
      </c>
      <c r="B1502" t="s">
        <v>21</v>
      </c>
      <c r="C1502" t="s">
        <v>42</v>
      </c>
      <c r="D1502" s="1">
        <v>44279</v>
      </c>
      <c r="E1502" s="4">
        <v>7945</v>
      </c>
      <c r="F1502">
        <v>663</v>
      </c>
    </row>
    <row r="1503" spans="1:6" x14ac:dyDescent="0.25">
      <c r="A1503" t="s">
        <v>29</v>
      </c>
      <c r="B1503" t="s">
        <v>9</v>
      </c>
      <c r="C1503" t="s">
        <v>14</v>
      </c>
      <c r="D1503" s="1">
        <v>44279</v>
      </c>
      <c r="E1503" s="4">
        <v>1197</v>
      </c>
      <c r="F1503">
        <v>43</v>
      </c>
    </row>
    <row r="1504" spans="1:6" x14ac:dyDescent="0.25">
      <c r="A1504" t="s">
        <v>53</v>
      </c>
      <c r="B1504" t="s">
        <v>21</v>
      </c>
      <c r="C1504" t="s">
        <v>38</v>
      </c>
      <c r="D1504" s="1">
        <v>44279</v>
      </c>
      <c r="E1504" s="4">
        <v>756</v>
      </c>
      <c r="F1504">
        <v>24</v>
      </c>
    </row>
    <row r="1505" spans="1:6" x14ac:dyDescent="0.25">
      <c r="A1505" t="s">
        <v>29</v>
      </c>
      <c r="B1505" t="s">
        <v>21</v>
      </c>
      <c r="C1505" t="s">
        <v>28</v>
      </c>
      <c r="D1505" s="1">
        <v>44279</v>
      </c>
      <c r="E1505" s="4">
        <v>3178</v>
      </c>
      <c r="F1505">
        <v>245</v>
      </c>
    </row>
    <row r="1506" spans="1:6" x14ac:dyDescent="0.25">
      <c r="A1506" t="s">
        <v>32</v>
      </c>
      <c r="B1506" t="s">
        <v>27</v>
      </c>
      <c r="C1506" t="s">
        <v>47</v>
      </c>
      <c r="D1506" s="1">
        <v>44279</v>
      </c>
      <c r="E1506" s="4">
        <v>2772</v>
      </c>
      <c r="F1506">
        <v>164</v>
      </c>
    </row>
    <row r="1507" spans="1:6" x14ac:dyDescent="0.25">
      <c r="A1507" t="s">
        <v>20</v>
      </c>
      <c r="B1507" t="s">
        <v>9</v>
      </c>
      <c r="C1507" t="s">
        <v>43</v>
      </c>
      <c r="D1507" s="1">
        <v>44280</v>
      </c>
      <c r="E1507" s="4">
        <v>574</v>
      </c>
      <c r="F1507">
        <v>303</v>
      </c>
    </row>
    <row r="1508" spans="1:6" x14ac:dyDescent="0.25">
      <c r="A1508" t="s">
        <v>8</v>
      </c>
      <c r="B1508" t="s">
        <v>16</v>
      </c>
      <c r="C1508" t="s">
        <v>19</v>
      </c>
      <c r="D1508" s="1">
        <v>44280</v>
      </c>
      <c r="E1508" s="4">
        <v>8309</v>
      </c>
      <c r="F1508">
        <v>149</v>
      </c>
    </row>
    <row r="1509" spans="1:6" x14ac:dyDescent="0.25">
      <c r="A1509" t="s">
        <v>23</v>
      </c>
      <c r="B1509" t="s">
        <v>6</v>
      </c>
      <c r="C1509" t="s">
        <v>50</v>
      </c>
      <c r="D1509" s="1">
        <v>44280</v>
      </c>
      <c r="E1509" s="4">
        <v>5208</v>
      </c>
      <c r="F1509">
        <v>174</v>
      </c>
    </row>
    <row r="1510" spans="1:6" x14ac:dyDescent="0.25">
      <c r="A1510" t="s">
        <v>20</v>
      </c>
      <c r="B1510" t="s">
        <v>11</v>
      </c>
      <c r="C1510" t="s">
        <v>12</v>
      </c>
      <c r="D1510" s="1">
        <v>44280</v>
      </c>
      <c r="E1510" s="4">
        <v>168</v>
      </c>
      <c r="F1510">
        <v>91</v>
      </c>
    </row>
    <row r="1511" spans="1:6" x14ac:dyDescent="0.25">
      <c r="A1511" t="s">
        <v>20</v>
      </c>
      <c r="B1511" t="s">
        <v>11</v>
      </c>
      <c r="C1511" t="s">
        <v>50</v>
      </c>
      <c r="D1511" s="1">
        <v>44280</v>
      </c>
      <c r="E1511" s="4">
        <v>1778</v>
      </c>
      <c r="F1511">
        <v>160</v>
      </c>
    </row>
    <row r="1512" spans="1:6" x14ac:dyDescent="0.25">
      <c r="A1512" t="s">
        <v>15</v>
      </c>
      <c r="B1512" t="s">
        <v>21</v>
      </c>
      <c r="C1512" t="s">
        <v>47</v>
      </c>
      <c r="D1512" s="1">
        <v>44280</v>
      </c>
      <c r="E1512" s="4">
        <v>7063</v>
      </c>
      <c r="F1512">
        <v>355</v>
      </c>
    </row>
    <row r="1513" spans="1:6" x14ac:dyDescent="0.25">
      <c r="A1513" t="s">
        <v>23</v>
      </c>
      <c r="B1513" t="s">
        <v>16</v>
      </c>
      <c r="C1513" t="s">
        <v>30</v>
      </c>
      <c r="D1513" s="1">
        <v>44280</v>
      </c>
      <c r="E1513" s="4">
        <v>8918</v>
      </c>
      <c r="F1513">
        <v>690</v>
      </c>
    </row>
    <row r="1514" spans="1:6" x14ac:dyDescent="0.25">
      <c r="A1514" t="s">
        <v>34</v>
      </c>
      <c r="B1514" t="s">
        <v>27</v>
      </c>
      <c r="C1514" t="s">
        <v>47</v>
      </c>
      <c r="D1514" s="1">
        <v>44280</v>
      </c>
      <c r="E1514" s="4">
        <v>4613</v>
      </c>
      <c r="F1514">
        <v>144</v>
      </c>
    </row>
    <row r="1515" spans="1:6" x14ac:dyDescent="0.25">
      <c r="A1515" t="s">
        <v>39</v>
      </c>
      <c r="B1515" t="s">
        <v>11</v>
      </c>
      <c r="C1515" t="s">
        <v>50</v>
      </c>
      <c r="D1515" s="1">
        <v>44280</v>
      </c>
      <c r="E1515" s="4">
        <v>560</v>
      </c>
      <c r="F1515">
        <v>57</v>
      </c>
    </row>
    <row r="1516" spans="1:6" x14ac:dyDescent="0.25">
      <c r="A1516" t="s">
        <v>23</v>
      </c>
      <c r="B1516" t="s">
        <v>6</v>
      </c>
      <c r="C1516" t="s">
        <v>7</v>
      </c>
      <c r="D1516" s="1">
        <v>44280</v>
      </c>
      <c r="E1516" s="4">
        <v>5495</v>
      </c>
      <c r="F1516">
        <v>220</v>
      </c>
    </row>
    <row r="1517" spans="1:6" x14ac:dyDescent="0.25">
      <c r="A1517" t="s">
        <v>13</v>
      </c>
      <c r="B1517" t="s">
        <v>11</v>
      </c>
      <c r="C1517" t="s">
        <v>26</v>
      </c>
      <c r="D1517" s="1">
        <v>44280</v>
      </c>
      <c r="E1517" s="4">
        <v>5096</v>
      </c>
      <c r="F1517">
        <v>700</v>
      </c>
    </row>
    <row r="1518" spans="1:6" x14ac:dyDescent="0.25">
      <c r="A1518" t="s">
        <v>57</v>
      </c>
      <c r="B1518" t="s">
        <v>9</v>
      </c>
      <c r="C1518" t="s">
        <v>50</v>
      </c>
      <c r="D1518" s="1">
        <v>44280</v>
      </c>
      <c r="E1518" s="4">
        <v>7889</v>
      </c>
      <c r="F1518">
        <v>304</v>
      </c>
    </row>
    <row r="1519" spans="1:6" x14ac:dyDescent="0.25">
      <c r="A1519" t="s">
        <v>32</v>
      </c>
      <c r="B1519" t="s">
        <v>21</v>
      </c>
      <c r="C1519" t="s">
        <v>14</v>
      </c>
      <c r="D1519" s="1">
        <v>44280</v>
      </c>
      <c r="E1519" s="4">
        <v>805</v>
      </c>
      <c r="F1519">
        <v>29</v>
      </c>
    </row>
    <row r="1520" spans="1:6" x14ac:dyDescent="0.25">
      <c r="A1520" t="s">
        <v>49</v>
      </c>
      <c r="B1520" t="s">
        <v>21</v>
      </c>
      <c r="C1520" t="s">
        <v>35</v>
      </c>
      <c r="D1520" s="1">
        <v>44280</v>
      </c>
      <c r="E1520" s="4">
        <v>9639</v>
      </c>
      <c r="F1520">
        <v>1400</v>
      </c>
    </row>
    <row r="1521" spans="1:6" x14ac:dyDescent="0.25">
      <c r="A1521" t="s">
        <v>23</v>
      </c>
      <c r="B1521" t="s">
        <v>9</v>
      </c>
      <c r="C1521" t="s">
        <v>14</v>
      </c>
      <c r="D1521" s="1">
        <v>44280</v>
      </c>
      <c r="E1521" s="4">
        <v>10913</v>
      </c>
      <c r="F1521">
        <v>377</v>
      </c>
    </row>
    <row r="1522" spans="1:6" x14ac:dyDescent="0.25">
      <c r="A1522" t="s">
        <v>49</v>
      </c>
      <c r="B1522" t="s">
        <v>21</v>
      </c>
      <c r="C1522" t="s">
        <v>48</v>
      </c>
      <c r="D1522" s="1">
        <v>44280</v>
      </c>
      <c r="E1522" s="4">
        <v>2324</v>
      </c>
      <c r="F1522">
        <v>93</v>
      </c>
    </row>
    <row r="1523" spans="1:6" x14ac:dyDescent="0.25">
      <c r="A1523" t="s">
        <v>18</v>
      </c>
      <c r="B1523" t="s">
        <v>21</v>
      </c>
      <c r="C1523" t="s">
        <v>19</v>
      </c>
      <c r="D1523" s="1">
        <v>44280</v>
      </c>
      <c r="E1523" s="4">
        <v>3598</v>
      </c>
      <c r="F1523">
        <v>225</v>
      </c>
    </row>
    <row r="1524" spans="1:6" x14ac:dyDescent="0.25">
      <c r="A1524" t="s">
        <v>18</v>
      </c>
      <c r="B1524" t="s">
        <v>11</v>
      </c>
      <c r="C1524" t="s">
        <v>7</v>
      </c>
      <c r="D1524" s="1">
        <v>44280</v>
      </c>
      <c r="E1524" s="4">
        <v>5509</v>
      </c>
      <c r="F1524">
        <v>221</v>
      </c>
    </row>
    <row r="1525" spans="1:6" x14ac:dyDescent="0.25">
      <c r="A1525" t="s">
        <v>23</v>
      </c>
      <c r="B1525" t="s">
        <v>11</v>
      </c>
      <c r="C1525" t="s">
        <v>42</v>
      </c>
      <c r="D1525" s="1">
        <v>44280</v>
      </c>
      <c r="E1525" s="4">
        <v>3997</v>
      </c>
      <c r="F1525">
        <v>223</v>
      </c>
    </row>
    <row r="1526" spans="1:6" x14ac:dyDescent="0.25">
      <c r="A1526" t="s">
        <v>18</v>
      </c>
      <c r="B1526" t="s">
        <v>16</v>
      </c>
      <c r="C1526" t="s">
        <v>7</v>
      </c>
      <c r="D1526" s="1">
        <v>44281</v>
      </c>
      <c r="E1526" s="4">
        <v>10808</v>
      </c>
      <c r="F1526">
        <v>184</v>
      </c>
    </row>
    <row r="1527" spans="1:6" x14ac:dyDescent="0.25">
      <c r="A1527" t="s">
        <v>49</v>
      </c>
      <c r="B1527" t="s">
        <v>9</v>
      </c>
      <c r="C1527" t="s">
        <v>22</v>
      </c>
      <c r="D1527" s="1">
        <v>44281</v>
      </c>
      <c r="E1527" s="4">
        <v>315</v>
      </c>
      <c r="F1527">
        <v>1260</v>
      </c>
    </row>
    <row r="1528" spans="1:6" x14ac:dyDescent="0.25">
      <c r="A1528" t="s">
        <v>37</v>
      </c>
      <c r="B1528" t="s">
        <v>21</v>
      </c>
      <c r="C1528" t="s">
        <v>14</v>
      </c>
      <c r="D1528" s="1">
        <v>44281</v>
      </c>
      <c r="E1528" s="4">
        <v>2702</v>
      </c>
      <c r="F1528">
        <v>124</v>
      </c>
    </row>
    <row r="1529" spans="1:6" x14ac:dyDescent="0.25">
      <c r="A1529" t="s">
        <v>23</v>
      </c>
      <c r="B1529" t="s">
        <v>9</v>
      </c>
      <c r="C1529" t="s">
        <v>50</v>
      </c>
      <c r="D1529" s="1">
        <v>44281</v>
      </c>
      <c r="E1529" s="4">
        <v>7539</v>
      </c>
      <c r="F1529">
        <v>340</v>
      </c>
    </row>
    <row r="1530" spans="1:6" x14ac:dyDescent="0.25">
      <c r="A1530" t="s">
        <v>10</v>
      </c>
      <c r="B1530" t="s">
        <v>27</v>
      </c>
      <c r="C1530" t="s">
        <v>36</v>
      </c>
      <c r="D1530" s="1">
        <v>44281</v>
      </c>
      <c r="E1530" s="4">
        <v>2065</v>
      </c>
      <c r="F1530">
        <v>453</v>
      </c>
    </row>
    <row r="1531" spans="1:6" x14ac:dyDescent="0.25">
      <c r="A1531" t="s">
        <v>37</v>
      </c>
      <c r="B1531" t="s">
        <v>27</v>
      </c>
      <c r="C1531" t="s">
        <v>45</v>
      </c>
      <c r="D1531" s="1">
        <v>44281</v>
      </c>
      <c r="E1531" s="4">
        <v>336</v>
      </c>
      <c r="F1531">
        <v>244</v>
      </c>
    </row>
    <row r="1532" spans="1:6" x14ac:dyDescent="0.25">
      <c r="A1532" t="s">
        <v>32</v>
      </c>
      <c r="B1532" t="s">
        <v>16</v>
      </c>
      <c r="C1532" t="s">
        <v>19</v>
      </c>
      <c r="D1532" s="1">
        <v>44281</v>
      </c>
      <c r="E1532" s="4">
        <v>8162</v>
      </c>
      <c r="F1532">
        <v>207</v>
      </c>
    </row>
    <row r="1533" spans="1:6" x14ac:dyDescent="0.25">
      <c r="A1533" t="s">
        <v>33</v>
      </c>
      <c r="B1533" t="s">
        <v>11</v>
      </c>
      <c r="C1533" t="s">
        <v>28</v>
      </c>
      <c r="D1533" s="1">
        <v>44281</v>
      </c>
      <c r="E1533" s="4">
        <v>1848</v>
      </c>
      <c r="F1533">
        <v>18</v>
      </c>
    </row>
    <row r="1534" spans="1:6" x14ac:dyDescent="0.25">
      <c r="A1534" t="s">
        <v>29</v>
      </c>
      <c r="B1534" t="s">
        <v>11</v>
      </c>
      <c r="C1534" t="s">
        <v>52</v>
      </c>
      <c r="D1534" s="1">
        <v>44281</v>
      </c>
      <c r="E1534" s="4">
        <v>35</v>
      </c>
      <c r="F1534">
        <v>83</v>
      </c>
    </row>
    <row r="1535" spans="1:6" x14ac:dyDescent="0.25">
      <c r="A1535" t="s">
        <v>8</v>
      </c>
      <c r="B1535" t="s">
        <v>27</v>
      </c>
      <c r="C1535" t="s">
        <v>12</v>
      </c>
      <c r="D1535" s="1">
        <v>44281</v>
      </c>
      <c r="E1535" s="4">
        <v>3199</v>
      </c>
      <c r="F1535">
        <v>166</v>
      </c>
    </row>
    <row r="1536" spans="1:6" x14ac:dyDescent="0.25">
      <c r="A1536" t="s">
        <v>46</v>
      </c>
      <c r="B1536" t="s">
        <v>16</v>
      </c>
      <c r="C1536" t="s">
        <v>47</v>
      </c>
      <c r="D1536" s="1">
        <v>44281</v>
      </c>
      <c r="E1536" s="4">
        <v>8393</v>
      </c>
      <c r="F1536">
        <v>524</v>
      </c>
    </row>
    <row r="1537" spans="1:6" x14ac:dyDescent="0.25">
      <c r="A1537" t="s">
        <v>25</v>
      </c>
      <c r="B1537" t="s">
        <v>21</v>
      </c>
      <c r="C1537" t="s">
        <v>38</v>
      </c>
      <c r="D1537" s="1">
        <v>44281</v>
      </c>
      <c r="E1537" s="4">
        <v>5516</v>
      </c>
      <c r="F1537">
        <v>182</v>
      </c>
    </row>
    <row r="1538" spans="1:6" x14ac:dyDescent="0.25">
      <c r="A1538" t="s">
        <v>13</v>
      </c>
      <c r="B1538" t="s">
        <v>21</v>
      </c>
      <c r="C1538" t="s">
        <v>7</v>
      </c>
      <c r="D1538" s="1">
        <v>44281</v>
      </c>
      <c r="E1538" s="4">
        <v>4879</v>
      </c>
      <c r="F1538">
        <v>146</v>
      </c>
    </row>
    <row r="1539" spans="1:6" x14ac:dyDescent="0.25">
      <c r="A1539" t="s">
        <v>29</v>
      </c>
      <c r="B1539" t="s">
        <v>16</v>
      </c>
      <c r="C1539" t="s">
        <v>52</v>
      </c>
      <c r="D1539" s="1">
        <v>44281</v>
      </c>
      <c r="E1539" s="4">
        <v>3129</v>
      </c>
      <c r="F1539">
        <v>150</v>
      </c>
    </row>
    <row r="1540" spans="1:6" x14ac:dyDescent="0.25">
      <c r="A1540" t="s">
        <v>51</v>
      </c>
      <c r="B1540" t="s">
        <v>16</v>
      </c>
      <c r="C1540" t="s">
        <v>47</v>
      </c>
      <c r="D1540" s="1">
        <v>44281</v>
      </c>
      <c r="E1540" s="4">
        <v>14119</v>
      </c>
      <c r="F1540">
        <v>275</v>
      </c>
    </row>
    <row r="1541" spans="1:6" x14ac:dyDescent="0.25">
      <c r="A1541" t="s">
        <v>25</v>
      </c>
      <c r="B1541" t="s">
        <v>6</v>
      </c>
      <c r="C1541" t="s">
        <v>35</v>
      </c>
      <c r="D1541" s="1">
        <v>44281</v>
      </c>
      <c r="E1541" s="4">
        <v>119</v>
      </c>
      <c r="F1541">
        <v>149</v>
      </c>
    </row>
    <row r="1542" spans="1:6" x14ac:dyDescent="0.25">
      <c r="A1542" t="s">
        <v>41</v>
      </c>
      <c r="B1542" t="s">
        <v>9</v>
      </c>
      <c r="C1542" t="s">
        <v>31</v>
      </c>
      <c r="D1542" s="1">
        <v>44281</v>
      </c>
      <c r="E1542" s="4">
        <v>10017</v>
      </c>
      <c r="F1542">
        <v>381</v>
      </c>
    </row>
    <row r="1543" spans="1:6" x14ac:dyDescent="0.25">
      <c r="A1543" t="s">
        <v>10</v>
      </c>
      <c r="B1543" t="s">
        <v>27</v>
      </c>
      <c r="C1543" t="s">
        <v>42</v>
      </c>
      <c r="D1543" s="1">
        <v>44281</v>
      </c>
      <c r="E1543" s="4">
        <v>9065</v>
      </c>
      <c r="F1543">
        <v>840</v>
      </c>
    </row>
    <row r="1544" spans="1:6" x14ac:dyDescent="0.25">
      <c r="A1544" t="s">
        <v>23</v>
      </c>
      <c r="B1544" t="s">
        <v>21</v>
      </c>
      <c r="C1544" t="s">
        <v>7</v>
      </c>
      <c r="D1544" s="1">
        <v>44281</v>
      </c>
      <c r="E1544" s="4">
        <v>2555</v>
      </c>
      <c r="F1544">
        <v>107</v>
      </c>
    </row>
    <row r="1545" spans="1:6" x14ac:dyDescent="0.25">
      <c r="A1545" t="s">
        <v>33</v>
      </c>
      <c r="B1545" t="s">
        <v>9</v>
      </c>
      <c r="C1545" t="s">
        <v>47</v>
      </c>
      <c r="D1545" s="1">
        <v>44281</v>
      </c>
      <c r="E1545" s="4">
        <v>5082</v>
      </c>
      <c r="F1545">
        <v>318</v>
      </c>
    </row>
    <row r="1546" spans="1:6" x14ac:dyDescent="0.25">
      <c r="A1546" t="s">
        <v>23</v>
      </c>
      <c r="B1546" t="s">
        <v>9</v>
      </c>
      <c r="C1546" t="s">
        <v>17</v>
      </c>
      <c r="D1546" s="1">
        <v>44281</v>
      </c>
      <c r="E1546" s="4">
        <v>6657</v>
      </c>
      <c r="F1546">
        <v>333</v>
      </c>
    </row>
    <row r="1547" spans="1:6" x14ac:dyDescent="0.25">
      <c r="A1547" t="s">
        <v>8</v>
      </c>
      <c r="B1547" t="s">
        <v>16</v>
      </c>
      <c r="C1547" t="s">
        <v>24</v>
      </c>
      <c r="D1547" s="1">
        <v>44281</v>
      </c>
      <c r="E1547" s="4">
        <v>1827</v>
      </c>
      <c r="F1547">
        <v>183</v>
      </c>
    </row>
    <row r="1548" spans="1:6" x14ac:dyDescent="0.25">
      <c r="A1548" t="s">
        <v>18</v>
      </c>
      <c r="B1548" t="s">
        <v>11</v>
      </c>
      <c r="C1548" t="s">
        <v>12</v>
      </c>
      <c r="D1548" s="1">
        <v>44284</v>
      </c>
      <c r="E1548" s="4">
        <v>6580</v>
      </c>
      <c r="F1548">
        <v>43</v>
      </c>
    </row>
    <row r="1549" spans="1:6" x14ac:dyDescent="0.25">
      <c r="A1549" t="s">
        <v>15</v>
      </c>
      <c r="B1549" t="s">
        <v>27</v>
      </c>
      <c r="C1549" t="s">
        <v>26</v>
      </c>
      <c r="D1549" s="1">
        <v>44284</v>
      </c>
      <c r="E1549" s="4">
        <v>6419</v>
      </c>
      <c r="F1549">
        <v>198</v>
      </c>
    </row>
    <row r="1550" spans="1:6" x14ac:dyDescent="0.25">
      <c r="A1550" t="s">
        <v>15</v>
      </c>
      <c r="B1550" t="s">
        <v>21</v>
      </c>
      <c r="C1550" t="s">
        <v>19</v>
      </c>
      <c r="D1550" s="1">
        <v>44284</v>
      </c>
      <c r="E1550" s="4">
        <v>9730</v>
      </c>
      <c r="F1550">
        <v>175</v>
      </c>
    </row>
    <row r="1551" spans="1:6" x14ac:dyDescent="0.25">
      <c r="A1551" t="s">
        <v>37</v>
      </c>
      <c r="B1551" t="s">
        <v>16</v>
      </c>
      <c r="C1551" t="s">
        <v>45</v>
      </c>
      <c r="D1551" s="1">
        <v>44284</v>
      </c>
      <c r="E1551" s="4">
        <v>5845</v>
      </c>
      <c r="F1551">
        <v>248</v>
      </c>
    </row>
    <row r="1552" spans="1:6" x14ac:dyDescent="0.25">
      <c r="A1552" t="s">
        <v>8</v>
      </c>
      <c r="B1552" t="s">
        <v>16</v>
      </c>
      <c r="C1552" t="s">
        <v>17</v>
      </c>
      <c r="D1552" s="1">
        <v>44284</v>
      </c>
      <c r="E1552" s="4">
        <v>3206</v>
      </c>
      <c r="F1552">
        <v>644</v>
      </c>
    </row>
    <row r="1553" spans="1:6" x14ac:dyDescent="0.25">
      <c r="A1553" t="s">
        <v>37</v>
      </c>
      <c r="B1553" t="s">
        <v>27</v>
      </c>
      <c r="C1553" t="s">
        <v>17</v>
      </c>
      <c r="D1553" s="1">
        <v>44284</v>
      </c>
      <c r="E1553" s="4">
        <v>1316</v>
      </c>
      <c r="F1553">
        <v>55</v>
      </c>
    </row>
    <row r="1554" spans="1:6" x14ac:dyDescent="0.25">
      <c r="A1554" t="s">
        <v>46</v>
      </c>
      <c r="B1554" t="s">
        <v>16</v>
      </c>
      <c r="C1554" t="s">
        <v>45</v>
      </c>
      <c r="D1554" s="1">
        <v>44284</v>
      </c>
      <c r="E1554" s="4">
        <v>9660</v>
      </c>
      <c r="F1554">
        <v>460</v>
      </c>
    </row>
    <row r="1555" spans="1:6" x14ac:dyDescent="0.25">
      <c r="A1555" t="s">
        <v>40</v>
      </c>
      <c r="B1555" t="s">
        <v>11</v>
      </c>
      <c r="C1555" t="s">
        <v>31</v>
      </c>
      <c r="D1555" s="1">
        <v>44284</v>
      </c>
      <c r="E1555" s="4">
        <v>6405</v>
      </c>
      <c r="F1555">
        <v>321</v>
      </c>
    </row>
    <row r="1556" spans="1:6" x14ac:dyDescent="0.25">
      <c r="A1556" t="s">
        <v>37</v>
      </c>
      <c r="B1556" t="s">
        <v>21</v>
      </c>
      <c r="C1556" t="s">
        <v>30</v>
      </c>
      <c r="D1556" s="1">
        <v>44284</v>
      </c>
      <c r="E1556" s="4">
        <v>1568</v>
      </c>
      <c r="F1556">
        <v>98</v>
      </c>
    </row>
    <row r="1557" spans="1:6" x14ac:dyDescent="0.25">
      <c r="A1557" t="s">
        <v>41</v>
      </c>
      <c r="B1557" t="s">
        <v>11</v>
      </c>
      <c r="C1557" t="s">
        <v>45</v>
      </c>
      <c r="D1557" s="1">
        <v>44285</v>
      </c>
      <c r="E1557" s="4">
        <v>1064</v>
      </c>
      <c r="F1557">
        <v>64</v>
      </c>
    </row>
    <row r="1558" spans="1:6" x14ac:dyDescent="0.25">
      <c r="A1558" t="s">
        <v>13</v>
      </c>
      <c r="B1558" t="s">
        <v>27</v>
      </c>
      <c r="C1558" t="s">
        <v>7</v>
      </c>
      <c r="D1558" s="1">
        <v>44285</v>
      </c>
      <c r="E1558" s="4">
        <v>6237</v>
      </c>
      <c r="F1558">
        <v>205</v>
      </c>
    </row>
    <row r="1559" spans="1:6" x14ac:dyDescent="0.25">
      <c r="A1559" t="s">
        <v>10</v>
      </c>
      <c r="B1559" t="s">
        <v>16</v>
      </c>
      <c r="C1559" t="s">
        <v>38</v>
      </c>
      <c r="D1559" s="1">
        <v>44285</v>
      </c>
      <c r="E1559" s="4">
        <v>11130</v>
      </c>
      <c r="F1559">
        <v>152</v>
      </c>
    </row>
    <row r="1560" spans="1:6" x14ac:dyDescent="0.25">
      <c r="A1560" t="s">
        <v>39</v>
      </c>
      <c r="B1560" t="s">
        <v>27</v>
      </c>
      <c r="C1560" t="s">
        <v>42</v>
      </c>
      <c r="D1560" s="1">
        <v>44285</v>
      </c>
      <c r="E1560" s="4">
        <v>8043</v>
      </c>
      <c r="F1560">
        <v>140</v>
      </c>
    </row>
    <row r="1561" spans="1:6" x14ac:dyDescent="0.25">
      <c r="A1561" t="s">
        <v>33</v>
      </c>
      <c r="B1561" t="s">
        <v>11</v>
      </c>
      <c r="C1561" t="s">
        <v>47</v>
      </c>
      <c r="D1561" s="1">
        <v>44285</v>
      </c>
      <c r="E1561" s="4">
        <v>2618</v>
      </c>
      <c r="F1561">
        <v>371</v>
      </c>
    </row>
    <row r="1562" spans="1:6" x14ac:dyDescent="0.25">
      <c r="A1562" t="s">
        <v>32</v>
      </c>
      <c r="B1562" t="s">
        <v>27</v>
      </c>
      <c r="C1562" t="s">
        <v>17</v>
      </c>
      <c r="D1562" s="1">
        <v>44285</v>
      </c>
      <c r="E1562" s="4">
        <v>9527</v>
      </c>
      <c r="F1562">
        <v>555</v>
      </c>
    </row>
    <row r="1563" spans="1:6" x14ac:dyDescent="0.25">
      <c r="A1563" t="s">
        <v>32</v>
      </c>
      <c r="B1563" t="s">
        <v>16</v>
      </c>
      <c r="C1563" t="s">
        <v>7</v>
      </c>
      <c r="D1563" s="1">
        <v>44285</v>
      </c>
      <c r="E1563" s="4">
        <v>16002</v>
      </c>
      <c r="F1563">
        <v>840</v>
      </c>
    </row>
    <row r="1564" spans="1:6" x14ac:dyDescent="0.25">
      <c r="A1564" t="s">
        <v>40</v>
      </c>
      <c r="B1564" t="s">
        <v>21</v>
      </c>
      <c r="C1564" t="s">
        <v>14</v>
      </c>
      <c r="D1564" s="1">
        <v>44285</v>
      </c>
      <c r="E1564" s="4">
        <v>4872</v>
      </c>
      <c r="F1564">
        <v>75</v>
      </c>
    </row>
    <row r="1565" spans="1:6" x14ac:dyDescent="0.25">
      <c r="A1565" t="s">
        <v>39</v>
      </c>
      <c r="B1565" t="s">
        <v>16</v>
      </c>
      <c r="C1565" t="s">
        <v>47</v>
      </c>
      <c r="D1565" s="1">
        <v>44285</v>
      </c>
      <c r="E1565" s="4">
        <v>91</v>
      </c>
      <c r="F1565">
        <v>840</v>
      </c>
    </row>
    <row r="1566" spans="1:6" x14ac:dyDescent="0.25">
      <c r="A1566" t="s">
        <v>46</v>
      </c>
      <c r="B1566" t="s">
        <v>16</v>
      </c>
      <c r="C1566" t="s">
        <v>12</v>
      </c>
      <c r="D1566" s="1">
        <v>44285</v>
      </c>
      <c r="E1566" s="4">
        <v>1995</v>
      </c>
      <c r="F1566">
        <v>183</v>
      </c>
    </row>
    <row r="1567" spans="1:6" x14ac:dyDescent="0.25">
      <c r="A1567" t="s">
        <v>18</v>
      </c>
      <c r="B1567" t="s">
        <v>11</v>
      </c>
      <c r="C1567" t="s">
        <v>7</v>
      </c>
      <c r="D1567" s="1">
        <v>44285</v>
      </c>
      <c r="E1567" s="4">
        <v>11368</v>
      </c>
      <c r="F1567">
        <v>201</v>
      </c>
    </row>
    <row r="1568" spans="1:6" x14ac:dyDescent="0.25">
      <c r="A1568" t="s">
        <v>29</v>
      </c>
      <c r="B1568" t="s">
        <v>21</v>
      </c>
      <c r="C1568" t="s">
        <v>36</v>
      </c>
      <c r="D1568" s="1">
        <v>44285</v>
      </c>
      <c r="E1568" s="4">
        <v>8211</v>
      </c>
      <c r="F1568">
        <v>198</v>
      </c>
    </row>
    <row r="1569" spans="1:6" x14ac:dyDescent="0.25">
      <c r="A1569" t="s">
        <v>49</v>
      </c>
      <c r="B1569" t="s">
        <v>6</v>
      </c>
      <c r="C1569" t="s">
        <v>14</v>
      </c>
      <c r="D1569" s="1">
        <v>44285</v>
      </c>
      <c r="E1569" s="4">
        <v>1358</v>
      </c>
      <c r="F1569">
        <v>14</v>
      </c>
    </row>
    <row r="1570" spans="1:6" x14ac:dyDescent="0.25">
      <c r="A1570" t="s">
        <v>18</v>
      </c>
      <c r="B1570" t="s">
        <v>11</v>
      </c>
      <c r="C1570" t="s">
        <v>48</v>
      </c>
      <c r="D1570" s="1">
        <v>44285</v>
      </c>
      <c r="E1570" s="4">
        <v>1008</v>
      </c>
      <c r="F1570">
        <v>90</v>
      </c>
    </row>
    <row r="1571" spans="1:6" x14ac:dyDescent="0.25">
      <c r="A1571" t="s">
        <v>33</v>
      </c>
      <c r="B1571" t="s">
        <v>16</v>
      </c>
      <c r="C1571" t="s">
        <v>22</v>
      </c>
      <c r="D1571" s="1">
        <v>44285</v>
      </c>
      <c r="E1571" s="4">
        <v>5852</v>
      </c>
      <c r="F1571">
        <v>2310</v>
      </c>
    </row>
    <row r="1572" spans="1:6" x14ac:dyDescent="0.25">
      <c r="A1572" t="s">
        <v>46</v>
      </c>
      <c r="B1572" t="s">
        <v>6</v>
      </c>
      <c r="C1572" t="s">
        <v>19</v>
      </c>
      <c r="D1572" s="1">
        <v>44285</v>
      </c>
      <c r="E1572" s="4">
        <v>1169</v>
      </c>
      <c r="F1572">
        <v>283</v>
      </c>
    </row>
    <row r="1573" spans="1:6" x14ac:dyDescent="0.25">
      <c r="A1573" t="s">
        <v>53</v>
      </c>
      <c r="B1573" t="s">
        <v>16</v>
      </c>
      <c r="C1573" t="s">
        <v>28</v>
      </c>
      <c r="D1573" s="1">
        <v>44285</v>
      </c>
      <c r="E1573" s="4">
        <v>2387</v>
      </c>
      <c r="F1573">
        <v>199</v>
      </c>
    </row>
    <row r="1574" spans="1:6" x14ac:dyDescent="0.25">
      <c r="A1574" t="s">
        <v>56</v>
      </c>
      <c r="B1574" t="s">
        <v>11</v>
      </c>
      <c r="C1574" t="s">
        <v>42</v>
      </c>
      <c r="D1574" s="1">
        <v>44285</v>
      </c>
      <c r="E1574" s="4">
        <v>9730</v>
      </c>
      <c r="F1574">
        <v>980</v>
      </c>
    </row>
    <row r="1575" spans="1:6" x14ac:dyDescent="0.25">
      <c r="A1575" t="s">
        <v>39</v>
      </c>
      <c r="B1575" t="s">
        <v>11</v>
      </c>
      <c r="C1575" t="s">
        <v>44</v>
      </c>
      <c r="D1575" s="1">
        <v>44285</v>
      </c>
      <c r="E1575" s="4">
        <v>1421</v>
      </c>
      <c r="F1575">
        <v>60</v>
      </c>
    </row>
    <row r="1576" spans="1:6" x14ac:dyDescent="0.25">
      <c r="A1576" t="s">
        <v>41</v>
      </c>
      <c r="B1576" t="s">
        <v>21</v>
      </c>
      <c r="C1576" t="s">
        <v>52</v>
      </c>
      <c r="D1576" s="1">
        <v>44285</v>
      </c>
      <c r="E1576" s="4">
        <v>1582</v>
      </c>
      <c r="F1576">
        <v>50</v>
      </c>
    </row>
    <row r="1577" spans="1:6" x14ac:dyDescent="0.25">
      <c r="A1577" t="s">
        <v>49</v>
      </c>
      <c r="B1577" t="s">
        <v>6</v>
      </c>
      <c r="C1577" t="s">
        <v>52</v>
      </c>
      <c r="D1577" s="1">
        <v>44285</v>
      </c>
      <c r="E1577" s="4">
        <v>3654</v>
      </c>
      <c r="F1577">
        <v>115</v>
      </c>
    </row>
    <row r="1578" spans="1:6" x14ac:dyDescent="0.25">
      <c r="A1578" t="s">
        <v>8</v>
      </c>
      <c r="B1578" t="s">
        <v>6</v>
      </c>
      <c r="C1578" t="s">
        <v>44</v>
      </c>
      <c r="D1578" s="1">
        <v>44285</v>
      </c>
      <c r="E1578" s="4">
        <v>6566</v>
      </c>
      <c r="F1578">
        <v>227</v>
      </c>
    </row>
    <row r="1579" spans="1:6" x14ac:dyDescent="0.25">
      <c r="A1579" t="s">
        <v>20</v>
      </c>
      <c r="B1579" t="s">
        <v>16</v>
      </c>
      <c r="C1579" t="s">
        <v>12</v>
      </c>
      <c r="D1579" s="1">
        <v>44285</v>
      </c>
      <c r="E1579" s="4">
        <v>4200</v>
      </c>
      <c r="F1579">
        <v>162</v>
      </c>
    </row>
    <row r="1580" spans="1:6" x14ac:dyDescent="0.25">
      <c r="A1580" t="s">
        <v>18</v>
      </c>
      <c r="B1580" t="s">
        <v>21</v>
      </c>
      <c r="C1580" t="s">
        <v>12</v>
      </c>
      <c r="D1580" s="1">
        <v>44285</v>
      </c>
      <c r="E1580" s="4">
        <v>14</v>
      </c>
      <c r="F1580">
        <v>1</v>
      </c>
    </row>
    <row r="1581" spans="1:6" x14ac:dyDescent="0.25">
      <c r="A1581" t="s">
        <v>51</v>
      </c>
      <c r="B1581" t="s">
        <v>21</v>
      </c>
      <c r="C1581" t="s">
        <v>50</v>
      </c>
      <c r="D1581" s="1">
        <v>44285</v>
      </c>
      <c r="E1581" s="4">
        <v>1358</v>
      </c>
      <c r="F1581">
        <v>47</v>
      </c>
    </row>
    <row r="1582" spans="1:6" x14ac:dyDescent="0.25">
      <c r="A1582" t="s">
        <v>5</v>
      </c>
      <c r="B1582" t="s">
        <v>6</v>
      </c>
      <c r="C1582" t="s">
        <v>24</v>
      </c>
      <c r="D1582" s="1">
        <v>44285</v>
      </c>
      <c r="E1582" s="4">
        <v>8036</v>
      </c>
      <c r="F1582">
        <v>980</v>
      </c>
    </row>
    <row r="1583" spans="1:6" x14ac:dyDescent="0.25">
      <c r="A1583" t="s">
        <v>25</v>
      </c>
      <c r="B1583" t="s">
        <v>27</v>
      </c>
      <c r="C1583" t="s">
        <v>48</v>
      </c>
      <c r="D1583" s="1">
        <v>44285</v>
      </c>
      <c r="E1583" s="4">
        <v>63</v>
      </c>
      <c r="F1583">
        <v>3</v>
      </c>
    </row>
    <row r="1584" spans="1:6" x14ac:dyDescent="0.25">
      <c r="A1584" t="s">
        <v>20</v>
      </c>
      <c r="B1584" t="s">
        <v>27</v>
      </c>
      <c r="C1584" t="s">
        <v>48</v>
      </c>
      <c r="D1584" s="1">
        <v>44285</v>
      </c>
      <c r="E1584" s="4">
        <v>6622</v>
      </c>
      <c r="F1584">
        <v>246</v>
      </c>
    </row>
    <row r="1585" spans="1:6" x14ac:dyDescent="0.25">
      <c r="A1585" t="s">
        <v>32</v>
      </c>
      <c r="B1585" t="s">
        <v>11</v>
      </c>
      <c r="C1585" t="s">
        <v>45</v>
      </c>
      <c r="D1585" s="1">
        <v>44285</v>
      </c>
      <c r="E1585" s="4">
        <v>2044</v>
      </c>
      <c r="F1585">
        <v>86</v>
      </c>
    </row>
    <row r="1586" spans="1:6" x14ac:dyDescent="0.25">
      <c r="A1586" t="s">
        <v>39</v>
      </c>
      <c r="B1586" t="s">
        <v>27</v>
      </c>
      <c r="C1586" t="s">
        <v>35</v>
      </c>
      <c r="D1586" s="1">
        <v>44285</v>
      </c>
      <c r="E1586" s="4">
        <v>6272</v>
      </c>
      <c r="F1586">
        <v>628</v>
      </c>
    </row>
    <row r="1587" spans="1:6" x14ac:dyDescent="0.25">
      <c r="A1587" t="s">
        <v>57</v>
      </c>
      <c r="B1587" t="s">
        <v>9</v>
      </c>
      <c r="C1587" t="s">
        <v>44</v>
      </c>
      <c r="D1587" s="1">
        <v>44285</v>
      </c>
      <c r="E1587" s="4">
        <v>9254</v>
      </c>
      <c r="F1587">
        <v>331</v>
      </c>
    </row>
    <row r="1588" spans="1:6" x14ac:dyDescent="0.25">
      <c r="A1588" t="s">
        <v>34</v>
      </c>
      <c r="B1588" t="s">
        <v>27</v>
      </c>
      <c r="C1588" t="s">
        <v>19</v>
      </c>
      <c r="D1588" s="1">
        <v>44285</v>
      </c>
      <c r="E1588" s="4">
        <v>7847</v>
      </c>
      <c r="F1588">
        <v>462</v>
      </c>
    </row>
    <row r="1589" spans="1:6" x14ac:dyDescent="0.25">
      <c r="A1589" t="s">
        <v>37</v>
      </c>
      <c r="B1589" t="s">
        <v>6</v>
      </c>
      <c r="C1589" t="s">
        <v>30</v>
      </c>
      <c r="D1589" s="1">
        <v>44286</v>
      </c>
      <c r="E1589" s="4">
        <v>1862</v>
      </c>
      <c r="F1589">
        <v>530</v>
      </c>
    </row>
    <row r="1590" spans="1:6" x14ac:dyDescent="0.25">
      <c r="A1590" t="s">
        <v>15</v>
      </c>
      <c r="B1590" t="s">
        <v>9</v>
      </c>
      <c r="C1590" t="s">
        <v>50</v>
      </c>
      <c r="D1590" s="1">
        <v>44286</v>
      </c>
      <c r="E1590" s="4">
        <v>2730</v>
      </c>
      <c r="F1590">
        <v>318</v>
      </c>
    </row>
    <row r="1591" spans="1:6" x14ac:dyDescent="0.25">
      <c r="A1591" t="s">
        <v>10</v>
      </c>
      <c r="B1591" t="s">
        <v>21</v>
      </c>
      <c r="C1591" t="s">
        <v>38</v>
      </c>
      <c r="D1591" s="1">
        <v>44286</v>
      </c>
      <c r="E1591" s="4">
        <v>9485</v>
      </c>
      <c r="F1591">
        <v>213</v>
      </c>
    </row>
    <row r="1592" spans="1:6" x14ac:dyDescent="0.25">
      <c r="A1592" t="s">
        <v>37</v>
      </c>
      <c r="B1592" t="s">
        <v>21</v>
      </c>
      <c r="C1592" t="s">
        <v>42</v>
      </c>
      <c r="D1592" s="1">
        <v>44286</v>
      </c>
      <c r="E1592" s="4">
        <v>2177</v>
      </c>
      <c r="F1592">
        <v>95</v>
      </c>
    </row>
    <row r="1593" spans="1:6" x14ac:dyDescent="0.25">
      <c r="A1593" t="s">
        <v>49</v>
      </c>
      <c r="B1593" t="s">
        <v>11</v>
      </c>
      <c r="C1593" t="s">
        <v>38</v>
      </c>
      <c r="D1593" s="1">
        <v>44286</v>
      </c>
      <c r="E1593" s="4">
        <v>8148</v>
      </c>
      <c r="F1593">
        <v>176</v>
      </c>
    </row>
    <row r="1594" spans="1:6" x14ac:dyDescent="0.25">
      <c r="A1594" t="s">
        <v>29</v>
      </c>
      <c r="B1594" t="s">
        <v>11</v>
      </c>
      <c r="C1594" t="s">
        <v>28</v>
      </c>
      <c r="D1594" s="1">
        <v>44286</v>
      </c>
      <c r="E1594" s="4">
        <v>7042</v>
      </c>
      <c r="F1594">
        <v>179</v>
      </c>
    </row>
    <row r="1595" spans="1:6" x14ac:dyDescent="0.25">
      <c r="A1595" t="s">
        <v>34</v>
      </c>
      <c r="B1595" t="s">
        <v>21</v>
      </c>
      <c r="C1595" t="s">
        <v>17</v>
      </c>
      <c r="D1595" s="1">
        <v>44286</v>
      </c>
      <c r="E1595" s="4">
        <v>12698</v>
      </c>
      <c r="F1595">
        <v>840</v>
      </c>
    </row>
    <row r="1596" spans="1:6" x14ac:dyDescent="0.25">
      <c r="A1596" t="s">
        <v>32</v>
      </c>
      <c r="B1596" t="s">
        <v>21</v>
      </c>
      <c r="C1596" t="s">
        <v>38</v>
      </c>
      <c r="D1596" s="1">
        <v>44286</v>
      </c>
      <c r="E1596" s="4">
        <v>5173</v>
      </c>
      <c r="F1596">
        <v>424</v>
      </c>
    </row>
    <row r="1597" spans="1:6" x14ac:dyDescent="0.25">
      <c r="A1597" t="s">
        <v>41</v>
      </c>
      <c r="B1597" t="s">
        <v>9</v>
      </c>
      <c r="C1597" t="s">
        <v>14</v>
      </c>
      <c r="D1597" s="1">
        <v>44286</v>
      </c>
      <c r="E1597" s="4">
        <v>6587</v>
      </c>
      <c r="F1597">
        <v>545</v>
      </c>
    </row>
    <row r="1598" spans="1:6" x14ac:dyDescent="0.25">
      <c r="A1598" t="s">
        <v>49</v>
      </c>
      <c r="B1598" t="s">
        <v>16</v>
      </c>
      <c r="C1598" t="s">
        <v>36</v>
      </c>
      <c r="D1598" s="1">
        <v>44286</v>
      </c>
      <c r="E1598" s="4">
        <v>2597</v>
      </c>
      <c r="F1598">
        <v>521</v>
      </c>
    </row>
    <row r="1599" spans="1:6" x14ac:dyDescent="0.25">
      <c r="A1599" t="s">
        <v>20</v>
      </c>
      <c r="B1599" t="s">
        <v>21</v>
      </c>
      <c r="C1599" t="s">
        <v>47</v>
      </c>
      <c r="D1599" s="1">
        <v>44286</v>
      </c>
      <c r="E1599" s="4">
        <v>14042</v>
      </c>
      <c r="F1599">
        <v>301</v>
      </c>
    </row>
    <row r="1600" spans="1:6" x14ac:dyDescent="0.25">
      <c r="A1600" t="s">
        <v>8</v>
      </c>
      <c r="B1600" t="s">
        <v>21</v>
      </c>
      <c r="C1600" t="s">
        <v>30</v>
      </c>
      <c r="D1600" s="1">
        <v>44286</v>
      </c>
      <c r="E1600" s="4">
        <v>742</v>
      </c>
      <c r="F1600">
        <v>262</v>
      </c>
    </row>
    <row r="1601" spans="1:6" x14ac:dyDescent="0.25">
      <c r="A1601" t="s">
        <v>51</v>
      </c>
      <c r="B1601" t="s">
        <v>9</v>
      </c>
      <c r="C1601" t="s">
        <v>35</v>
      </c>
      <c r="D1601" s="1">
        <v>44286</v>
      </c>
      <c r="E1601" s="4">
        <v>14770</v>
      </c>
      <c r="F1601">
        <v>60</v>
      </c>
    </row>
    <row r="1602" spans="1:6" x14ac:dyDescent="0.25">
      <c r="A1602" t="s">
        <v>5</v>
      </c>
      <c r="B1602" t="s">
        <v>16</v>
      </c>
      <c r="C1602" t="s">
        <v>44</v>
      </c>
      <c r="D1602" s="1">
        <v>44286</v>
      </c>
      <c r="E1602" s="4">
        <v>7840</v>
      </c>
      <c r="F1602">
        <v>58</v>
      </c>
    </row>
    <row r="1603" spans="1:6" x14ac:dyDescent="0.25">
      <c r="A1603" t="s">
        <v>41</v>
      </c>
      <c r="B1603" t="s">
        <v>27</v>
      </c>
      <c r="C1603" t="s">
        <v>14</v>
      </c>
      <c r="D1603" s="1">
        <v>44286</v>
      </c>
      <c r="E1603" s="4">
        <v>5964</v>
      </c>
      <c r="F1603">
        <v>252</v>
      </c>
    </row>
    <row r="1604" spans="1:6" x14ac:dyDescent="0.25">
      <c r="A1604" t="s">
        <v>5</v>
      </c>
      <c r="B1604" t="s">
        <v>27</v>
      </c>
      <c r="C1604" t="s">
        <v>24</v>
      </c>
      <c r="D1604" s="1">
        <v>44286</v>
      </c>
      <c r="E1604" s="4">
        <v>9513</v>
      </c>
      <c r="F1604">
        <v>399</v>
      </c>
    </row>
    <row r="1605" spans="1:6" x14ac:dyDescent="0.25">
      <c r="A1605" t="s">
        <v>49</v>
      </c>
      <c r="B1605" t="s">
        <v>6</v>
      </c>
      <c r="C1605" t="s">
        <v>44</v>
      </c>
      <c r="D1605" s="1">
        <v>44286</v>
      </c>
      <c r="E1605" s="4">
        <v>4655</v>
      </c>
      <c r="F1605">
        <v>503</v>
      </c>
    </row>
    <row r="1606" spans="1:6" x14ac:dyDescent="0.25">
      <c r="A1606" t="s">
        <v>51</v>
      </c>
      <c r="B1606" t="s">
        <v>11</v>
      </c>
      <c r="C1606" t="s">
        <v>28</v>
      </c>
      <c r="D1606" s="1">
        <v>44286</v>
      </c>
      <c r="E1606" s="4">
        <v>12068</v>
      </c>
      <c r="F1606">
        <v>38</v>
      </c>
    </row>
    <row r="1607" spans="1:6" x14ac:dyDescent="0.25">
      <c r="A1607" t="s">
        <v>40</v>
      </c>
      <c r="B1607" t="s">
        <v>9</v>
      </c>
      <c r="C1607" t="s">
        <v>48</v>
      </c>
      <c r="D1607" s="1">
        <v>44286</v>
      </c>
      <c r="E1607" s="4">
        <v>6846</v>
      </c>
      <c r="F1607">
        <v>487</v>
      </c>
    </row>
    <row r="1608" spans="1:6" x14ac:dyDescent="0.25">
      <c r="A1608" t="s">
        <v>15</v>
      </c>
      <c r="B1608" t="s">
        <v>27</v>
      </c>
      <c r="C1608" t="s">
        <v>45</v>
      </c>
      <c r="D1608" s="1">
        <v>44286</v>
      </c>
      <c r="E1608" s="4">
        <v>5250</v>
      </c>
      <c r="F1608">
        <v>60</v>
      </c>
    </row>
    <row r="1609" spans="1:6" x14ac:dyDescent="0.25">
      <c r="A1609" t="s">
        <v>10</v>
      </c>
      <c r="B1609" t="s">
        <v>16</v>
      </c>
      <c r="C1609" t="s">
        <v>12</v>
      </c>
      <c r="D1609" s="1">
        <v>44286</v>
      </c>
      <c r="E1609" s="4">
        <v>3283</v>
      </c>
      <c r="F1609">
        <v>138</v>
      </c>
    </row>
    <row r="1610" spans="1:6" x14ac:dyDescent="0.25">
      <c r="A1610" t="s">
        <v>20</v>
      </c>
      <c r="B1610" t="s">
        <v>9</v>
      </c>
      <c r="C1610" t="s">
        <v>38</v>
      </c>
      <c r="D1610" s="1">
        <v>44286</v>
      </c>
      <c r="E1610" s="4">
        <v>6650</v>
      </c>
      <c r="F1610">
        <v>289</v>
      </c>
    </row>
    <row r="1611" spans="1:6" x14ac:dyDescent="0.25">
      <c r="A1611" t="s">
        <v>23</v>
      </c>
      <c r="B1611" t="s">
        <v>6</v>
      </c>
      <c r="C1611" t="s">
        <v>52</v>
      </c>
      <c r="D1611" s="1">
        <v>44286</v>
      </c>
      <c r="E1611" s="4">
        <v>2100</v>
      </c>
      <c r="F1611">
        <v>185</v>
      </c>
    </row>
    <row r="1612" spans="1:6" x14ac:dyDescent="0.25">
      <c r="A1612" t="s">
        <v>29</v>
      </c>
      <c r="B1612" t="s">
        <v>11</v>
      </c>
      <c r="C1612" t="s">
        <v>47</v>
      </c>
      <c r="D1612" s="1">
        <v>44286</v>
      </c>
      <c r="E1612" s="4">
        <v>7770</v>
      </c>
      <c r="F1612">
        <v>379</v>
      </c>
    </row>
    <row r="1613" spans="1:6" x14ac:dyDescent="0.25">
      <c r="A1613" t="s">
        <v>34</v>
      </c>
      <c r="B1613" t="s">
        <v>11</v>
      </c>
      <c r="C1613" t="s">
        <v>7</v>
      </c>
      <c r="D1613" s="1">
        <v>44286</v>
      </c>
      <c r="E1613" s="4">
        <v>5005</v>
      </c>
      <c r="F1613">
        <v>910</v>
      </c>
    </row>
    <row r="1614" spans="1:6" x14ac:dyDescent="0.25">
      <c r="A1614" t="s">
        <v>54</v>
      </c>
      <c r="B1614" t="s">
        <v>6</v>
      </c>
      <c r="C1614" t="s">
        <v>30</v>
      </c>
      <c r="D1614" s="1">
        <v>44286</v>
      </c>
      <c r="E1614" s="4">
        <v>2177</v>
      </c>
      <c r="F1614">
        <v>168</v>
      </c>
    </row>
    <row r="1615" spans="1:6" x14ac:dyDescent="0.25">
      <c r="A1615" t="s">
        <v>18</v>
      </c>
      <c r="B1615" t="s">
        <v>11</v>
      </c>
      <c r="C1615" t="s">
        <v>43</v>
      </c>
      <c r="D1615" s="1">
        <v>44286</v>
      </c>
      <c r="E1615" s="4">
        <v>8582</v>
      </c>
      <c r="F1615">
        <v>537</v>
      </c>
    </row>
    <row r="1616" spans="1:6" x14ac:dyDescent="0.25">
      <c r="A1616" t="s">
        <v>46</v>
      </c>
      <c r="B1616" t="s">
        <v>6</v>
      </c>
      <c r="C1616" t="s">
        <v>47</v>
      </c>
      <c r="D1616" s="1">
        <v>44286</v>
      </c>
      <c r="E1616" s="4">
        <v>3325</v>
      </c>
      <c r="F1616">
        <v>208</v>
      </c>
    </row>
    <row r="1617" spans="1:6" x14ac:dyDescent="0.25">
      <c r="A1617" t="s">
        <v>49</v>
      </c>
      <c r="B1617" t="s">
        <v>16</v>
      </c>
      <c r="C1617" t="s">
        <v>28</v>
      </c>
      <c r="D1617" s="1">
        <v>44286</v>
      </c>
      <c r="E1617" s="4">
        <v>8855</v>
      </c>
      <c r="F1617">
        <v>980</v>
      </c>
    </row>
    <row r="1618" spans="1:6" x14ac:dyDescent="0.25">
      <c r="A1618" t="s">
        <v>51</v>
      </c>
      <c r="B1618" t="s">
        <v>21</v>
      </c>
      <c r="C1618" t="s">
        <v>30</v>
      </c>
      <c r="D1618" s="1">
        <v>44287</v>
      </c>
      <c r="E1618" s="4">
        <v>1617</v>
      </c>
      <c r="F1618">
        <v>840</v>
      </c>
    </row>
    <row r="1619" spans="1:6" x14ac:dyDescent="0.25">
      <c r="A1619" t="s">
        <v>10</v>
      </c>
      <c r="B1619" t="s">
        <v>27</v>
      </c>
      <c r="C1619" t="s">
        <v>47</v>
      </c>
      <c r="D1619" s="1">
        <v>44287</v>
      </c>
      <c r="E1619" s="4">
        <v>4270</v>
      </c>
      <c r="F1619">
        <v>166</v>
      </c>
    </row>
    <row r="1620" spans="1:6" x14ac:dyDescent="0.25">
      <c r="A1620" t="s">
        <v>8</v>
      </c>
      <c r="B1620" t="s">
        <v>9</v>
      </c>
      <c r="C1620" t="s">
        <v>24</v>
      </c>
      <c r="D1620" s="1">
        <v>44287</v>
      </c>
      <c r="E1620" s="4">
        <v>9674</v>
      </c>
      <c r="F1620">
        <v>434</v>
      </c>
    </row>
    <row r="1621" spans="1:6" x14ac:dyDescent="0.25">
      <c r="A1621" t="s">
        <v>46</v>
      </c>
      <c r="B1621" t="s">
        <v>27</v>
      </c>
      <c r="C1621" t="s">
        <v>7</v>
      </c>
      <c r="D1621" s="1">
        <v>44287</v>
      </c>
      <c r="E1621" s="4">
        <v>3465</v>
      </c>
      <c r="F1621">
        <v>156</v>
      </c>
    </row>
    <row r="1622" spans="1:6" x14ac:dyDescent="0.25">
      <c r="A1622" t="s">
        <v>29</v>
      </c>
      <c r="B1622" t="s">
        <v>6</v>
      </c>
      <c r="C1622" t="s">
        <v>36</v>
      </c>
      <c r="D1622" s="1">
        <v>44287</v>
      </c>
      <c r="E1622" s="4">
        <v>553</v>
      </c>
      <c r="F1622">
        <v>89</v>
      </c>
    </row>
    <row r="1623" spans="1:6" x14ac:dyDescent="0.25">
      <c r="A1623" t="s">
        <v>5</v>
      </c>
      <c r="B1623" t="s">
        <v>9</v>
      </c>
      <c r="C1623" t="s">
        <v>42</v>
      </c>
      <c r="D1623" s="1">
        <v>44287</v>
      </c>
      <c r="E1623" s="4">
        <v>3535</v>
      </c>
      <c r="F1623">
        <v>264</v>
      </c>
    </row>
    <row r="1624" spans="1:6" x14ac:dyDescent="0.25">
      <c r="A1624" t="s">
        <v>13</v>
      </c>
      <c r="B1624" t="s">
        <v>27</v>
      </c>
      <c r="C1624" t="s">
        <v>24</v>
      </c>
      <c r="D1624" s="1">
        <v>44287</v>
      </c>
      <c r="E1624" s="4">
        <v>10094</v>
      </c>
      <c r="F1624">
        <v>242</v>
      </c>
    </row>
    <row r="1625" spans="1:6" x14ac:dyDescent="0.25">
      <c r="A1625" t="s">
        <v>23</v>
      </c>
      <c r="B1625" t="s">
        <v>21</v>
      </c>
      <c r="C1625" t="s">
        <v>24</v>
      </c>
      <c r="D1625" s="1">
        <v>44287</v>
      </c>
      <c r="E1625" s="4">
        <v>5418</v>
      </c>
      <c r="F1625">
        <v>514</v>
      </c>
    </row>
    <row r="1626" spans="1:6" x14ac:dyDescent="0.25">
      <c r="A1626" t="s">
        <v>32</v>
      </c>
      <c r="B1626" t="s">
        <v>16</v>
      </c>
      <c r="C1626" t="s">
        <v>38</v>
      </c>
      <c r="D1626" s="1">
        <v>44287</v>
      </c>
      <c r="E1626" s="4">
        <v>2786</v>
      </c>
      <c r="F1626">
        <v>770</v>
      </c>
    </row>
    <row r="1627" spans="1:6" x14ac:dyDescent="0.25">
      <c r="A1627" t="s">
        <v>34</v>
      </c>
      <c r="B1627" t="s">
        <v>11</v>
      </c>
      <c r="C1627" t="s">
        <v>47</v>
      </c>
      <c r="D1627" s="1">
        <v>44287</v>
      </c>
      <c r="E1627" s="4">
        <v>5082</v>
      </c>
      <c r="F1627">
        <v>408</v>
      </c>
    </row>
    <row r="1628" spans="1:6" x14ac:dyDescent="0.25">
      <c r="A1628" t="s">
        <v>13</v>
      </c>
      <c r="B1628" t="s">
        <v>21</v>
      </c>
      <c r="C1628" t="s">
        <v>42</v>
      </c>
      <c r="D1628" s="1">
        <v>44287</v>
      </c>
      <c r="E1628" s="4">
        <v>2996</v>
      </c>
      <c r="F1628">
        <v>229</v>
      </c>
    </row>
    <row r="1629" spans="1:6" x14ac:dyDescent="0.25">
      <c r="A1629" t="s">
        <v>25</v>
      </c>
      <c r="B1629" t="s">
        <v>16</v>
      </c>
      <c r="C1629" t="s">
        <v>28</v>
      </c>
      <c r="D1629" s="1">
        <v>44287</v>
      </c>
      <c r="E1629" s="4">
        <v>1071</v>
      </c>
      <c r="F1629">
        <v>130</v>
      </c>
    </row>
    <row r="1630" spans="1:6" x14ac:dyDescent="0.25">
      <c r="A1630" t="s">
        <v>34</v>
      </c>
      <c r="B1630" t="s">
        <v>16</v>
      </c>
      <c r="C1630" t="s">
        <v>28</v>
      </c>
      <c r="D1630" s="1">
        <v>44287</v>
      </c>
      <c r="E1630" s="4">
        <v>9828</v>
      </c>
      <c r="F1630">
        <v>280</v>
      </c>
    </row>
    <row r="1631" spans="1:6" x14ac:dyDescent="0.25">
      <c r="A1631" t="s">
        <v>37</v>
      </c>
      <c r="B1631" t="s">
        <v>6</v>
      </c>
      <c r="C1631" t="s">
        <v>26</v>
      </c>
      <c r="D1631" s="1">
        <v>44287</v>
      </c>
      <c r="E1631" s="4">
        <v>392</v>
      </c>
      <c r="F1631">
        <v>210</v>
      </c>
    </row>
    <row r="1632" spans="1:6" x14ac:dyDescent="0.25">
      <c r="A1632" t="s">
        <v>10</v>
      </c>
      <c r="B1632" t="s">
        <v>6</v>
      </c>
      <c r="C1632" t="s">
        <v>45</v>
      </c>
      <c r="D1632" s="1">
        <v>44287</v>
      </c>
      <c r="E1632" s="4">
        <v>455</v>
      </c>
      <c r="F1632">
        <v>189</v>
      </c>
    </row>
    <row r="1633" spans="1:6" x14ac:dyDescent="0.25">
      <c r="A1633" t="s">
        <v>5</v>
      </c>
      <c r="B1633" t="s">
        <v>11</v>
      </c>
      <c r="C1633" t="s">
        <v>7</v>
      </c>
      <c r="D1633" s="1">
        <v>44287</v>
      </c>
      <c r="E1633" s="4">
        <v>3115</v>
      </c>
      <c r="F1633">
        <v>415</v>
      </c>
    </row>
    <row r="1634" spans="1:6" x14ac:dyDescent="0.25">
      <c r="A1634" t="s">
        <v>34</v>
      </c>
      <c r="B1634" t="s">
        <v>6</v>
      </c>
      <c r="C1634" t="s">
        <v>48</v>
      </c>
      <c r="D1634" s="1">
        <v>44287</v>
      </c>
      <c r="E1634" s="4">
        <v>2744</v>
      </c>
      <c r="F1634">
        <v>67</v>
      </c>
    </row>
    <row r="1635" spans="1:6" x14ac:dyDescent="0.25">
      <c r="A1635" t="s">
        <v>8</v>
      </c>
      <c r="B1635" t="s">
        <v>11</v>
      </c>
      <c r="C1635" t="s">
        <v>42</v>
      </c>
      <c r="D1635" s="1">
        <v>44287</v>
      </c>
      <c r="E1635" s="4">
        <v>161</v>
      </c>
      <c r="F1635">
        <v>167</v>
      </c>
    </row>
    <row r="1636" spans="1:6" x14ac:dyDescent="0.25">
      <c r="A1636" t="s">
        <v>13</v>
      </c>
      <c r="B1636" t="s">
        <v>9</v>
      </c>
      <c r="C1636" t="s">
        <v>42</v>
      </c>
      <c r="D1636" s="1">
        <v>44287</v>
      </c>
      <c r="E1636" s="4">
        <v>9737</v>
      </c>
      <c r="F1636">
        <v>840</v>
      </c>
    </row>
    <row r="1637" spans="1:6" x14ac:dyDescent="0.25">
      <c r="A1637" t="s">
        <v>15</v>
      </c>
      <c r="B1637" t="s">
        <v>21</v>
      </c>
      <c r="C1637" t="s">
        <v>30</v>
      </c>
      <c r="D1637" s="1">
        <v>44287</v>
      </c>
      <c r="E1637" s="4">
        <v>1932</v>
      </c>
      <c r="F1637">
        <v>96</v>
      </c>
    </row>
    <row r="1638" spans="1:6" x14ac:dyDescent="0.25">
      <c r="A1638" t="s">
        <v>15</v>
      </c>
      <c r="B1638" t="s">
        <v>6</v>
      </c>
      <c r="C1638" t="s">
        <v>35</v>
      </c>
      <c r="D1638" s="1">
        <v>44287</v>
      </c>
      <c r="E1638" s="4">
        <v>1841</v>
      </c>
      <c r="F1638">
        <v>232</v>
      </c>
    </row>
    <row r="1639" spans="1:6" x14ac:dyDescent="0.25">
      <c r="A1639" t="s">
        <v>49</v>
      </c>
      <c r="B1639" t="s">
        <v>11</v>
      </c>
      <c r="C1639" t="s">
        <v>7</v>
      </c>
      <c r="D1639" s="1">
        <v>44287</v>
      </c>
      <c r="E1639" s="4">
        <v>6909</v>
      </c>
      <c r="F1639">
        <v>347</v>
      </c>
    </row>
    <row r="1640" spans="1:6" x14ac:dyDescent="0.25">
      <c r="A1640" t="s">
        <v>51</v>
      </c>
      <c r="B1640" t="s">
        <v>9</v>
      </c>
      <c r="C1640" t="s">
        <v>17</v>
      </c>
      <c r="D1640" s="1">
        <v>44287</v>
      </c>
      <c r="E1640" s="4">
        <v>3304</v>
      </c>
      <c r="F1640">
        <v>269</v>
      </c>
    </row>
    <row r="1641" spans="1:6" x14ac:dyDescent="0.25">
      <c r="A1641" t="s">
        <v>15</v>
      </c>
      <c r="B1641" t="s">
        <v>11</v>
      </c>
      <c r="C1641" t="s">
        <v>7</v>
      </c>
      <c r="D1641" s="1">
        <v>44287</v>
      </c>
      <c r="E1641" s="4">
        <v>3297</v>
      </c>
      <c r="F1641">
        <v>202</v>
      </c>
    </row>
    <row r="1642" spans="1:6" x14ac:dyDescent="0.25">
      <c r="A1642" t="s">
        <v>18</v>
      </c>
      <c r="B1642" t="s">
        <v>16</v>
      </c>
      <c r="C1642" t="s">
        <v>43</v>
      </c>
      <c r="D1642" s="1">
        <v>44287</v>
      </c>
      <c r="E1642" s="4">
        <v>3633</v>
      </c>
      <c r="F1642">
        <v>520</v>
      </c>
    </row>
    <row r="1643" spans="1:6" x14ac:dyDescent="0.25">
      <c r="A1643" t="s">
        <v>46</v>
      </c>
      <c r="B1643" t="s">
        <v>9</v>
      </c>
      <c r="C1643" t="s">
        <v>7</v>
      </c>
      <c r="D1643" s="1">
        <v>44287</v>
      </c>
      <c r="E1643" s="4">
        <v>5285</v>
      </c>
      <c r="F1643">
        <v>641</v>
      </c>
    </row>
    <row r="1644" spans="1:6" x14ac:dyDescent="0.25">
      <c r="A1644" t="s">
        <v>40</v>
      </c>
      <c r="B1644" t="s">
        <v>9</v>
      </c>
      <c r="C1644" t="s">
        <v>24</v>
      </c>
      <c r="D1644" s="1">
        <v>44287</v>
      </c>
      <c r="E1644" s="4">
        <v>2093</v>
      </c>
      <c r="F1644">
        <v>840</v>
      </c>
    </row>
    <row r="1645" spans="1:6" x14ac:dyDescent="0.25">
      <c r="A1645" t="s">
        <v>41</v>
      </c>
      <c r="B1645" t="s">
        <v>27</v>
      </c>
      <c r="C1645" t="s">
        <v>44</v>
      </c>
      <c r="D1645" s="1">
        <v>44287</v>
      </c>
      <c r="E1645" s="4">
        <v>5264</v>
      </c>
      <c r="F1645">
        <v>194</v>
      </c>
    </row>
    <row r="1646" spans="1:6" x14ac:dyDescent="0.25">
      <c r="A1646" t="s">
        <v>51</v>
      </c>
      <c r="B1646" t="s">
        <v>6</v>
      </c>
      <c r="C1646" t="s">
        <v>14</v>
      </c>
      <c r="D1646" s="1">
        <v>44287</v>
      </c>
      <c r="E1646" s="4">
        <v>1701</v>
      </c>
      <c r="F1646">
        <v>95</v>
      </c>
    </row>
    <row r="1647" spans="1:6" x14ac:dyDescent="0.25">
      <c r="A1647" t="s">
        <v>51</v>
      </c>
      <c r="B1647" t="s">
        <v>21</v>
      </c>
      <c r="C1647" t="s">
        <v>52</v>
      </c>
      <c r="D1647" s="1">
        <v>44287</v>
      </c>
      <c r="E1647" s="4">
        <v>140</v>
      </c>
      <c r="F1647">
        <v>5</v>
      </c>
    </row>
    <row r="1648" spans="1:6" x14ac:dyDescent="0.25">
      <c r="A1648" t="s">
        <v>54</v>
      </c>
      <c r="B1648" t="s">
        <v>11</v>
      </c>
      <c r="C1648" t="s">
        <v>47</v>
      </c>
      <c r="D1648" s="1">
        <v>44287</v>
      </c>
      <c r="E1648" s="4">
        <v>3745</v>
      </c>
      <c r="F1648">
        <v>163</v>
      </c>
    </row>
    <row r="1649" spans="1:6" x14ac:dyDescent="0.25">
      <c r="A1649" t="s">
        <v>5</v>
      </c>
      <c r="B1649" t="s">
        <v>27</v>
      </c>
      <c r="C1649" t="s">
        <v>28</v>
      </c>
      <c r="D1649" s="1">
        <v>44287</v>
      </c>
      <c r="E1649" s="4">
        <v>7560</v>
      </c>
      <c r="F1649">
        <v>473</v>
      </c>
    </row>
    <row r="1650" spans="1:6" x14ac:dyDescent="0.25">
      <c r="A1650" t="s">
        <v>13</v>
      </c>
      <c r="B1650" t="s">
        <v>21</v>
      </c>
      <c r="C1650" t="s">
        <v>17</v>
      </c>
      <c r="D1650" s="1">
        <v>44287</v>
      </c>
      <c r="E1650" s="4">
        <v>1470</v>
      </c>
      <c r="F1650">
        <v>70</v>
      </c>
    </row>
    <row r="1651" spans="1:6" x14ac:dyDescent="0.25">
      <c r="A1651" t="s">
        <v>41</v>
      </c>
      <c r="B1651" t="s">
        <v>16</v>
      </c>
      <c r="C1651" t="s">
        <v>17</v>
      </c>
      <c r="D1651" s="1">
        <v>44287</v>
      </c>
      <c r="E1651" s="4">
        <v>4480</v>
      </c>
      <c r="F1651">
        <v>224</v>
      </c>
    </row>
    <row r="1652" spans="1:6" x14ac:dyDescent="0.25">
      <c r="A1652" t="s">
        <v>18</v>
      </c>
      <c r="B1652" t="s">
        <v>16</v>
      </c>
      <c r="C1652" t="s">
        <v>45</v>
      </c>
      <c r="D1652" s="1">
        <v>44287</v>
      </c>
      <c r="E1652" s="4">
        <v>567</v>
      </c>
      <c r="F1652">
        <v>23</v>
      </c>
    </row>
    <row r="1653" spans="1:6" x14ac:dyDescent="0.25">
      <c r="A1653" t="s">
        <v>49</v>
      </c>
      <c r="B1653" t="s">
        <v>11</v>
      </c>
      <c r="C1653" t="s">
        <v>19</v>
      </c>
      <c r="D1653" s="1">
        <v>44287</v>
      </c>
      <c r="E1653" s="4">
        <v>63</v>
      </c>
      <c r="F1653">
        <v>5</v>
      </c>
    </row>
    <row r="1654" spans="1:6" x14ac:dyDescent="0.25">
      <c r="A1654" t="s">
        <v>25</v>
      </c>
      <c r="B1654" t="s">
        <v>27</v>
      </c>
      <c r="C1654" t="s">
        <v>45</v>
      </c>
      <c r="D1654" s="1">
        <v>44287</v>
      </c>
      <c r="E1654" s="4">
        <v>5544</v>
      </c>
      <c r="F1654">
        <v>222</v>
      </c>
    </row>
    <row r="1655" spans="1:6" x14ac:dyDescent="0.25">
      <c r="A1655" t="s">
        <v>41</v>
      </c>
      <c r="B1655" t="s">
        <v>11</v>
      </c>
      <c r="C1655" t="s">
        <v>30</v>
      </c>
      <c r="D1655" s="1">
        <v>44287</v>
      </c>
      <c r="E1655" s="4">
        <v>5985</v>
      </c>
      <c r="F1655">
        <v>375</v>
      </c>
    </row>
    <row r="1656" spans="1:6" x14ac:dyDescent="0.25">
      <c r="A1656" t="s">
        <v>15</v>
      </c>
      <c r="B1656" t="s">
        <v>27</v>
      </c>
      <c r="C1656" t="s">
        <v>48</v>
      </c>
      <c r="D1656" s="1">
        <v>44288</v>
      </c>
      <c r="E1656" s="4">
        <v>1232</v>
      </c>
      <c r="F1656">
        <v>490</v>
      </c>
    </row>
    <row r="1657" spans="1:6" x14ac:dyDescent="0.25">
      <c r="A1657" t="s">
        <v>40</v>
      </c>
      <c r="B1657" t="s">
        <v>11</v>
      </c>
      <c r="C1657" t="s">
        <v>52</v>
      </c>
      <c r="D1657" s="1">
        <v>44288</v>
      </c>
      <c r="E1657" s="4">
        <v>1617</v>
      </c>
      <c r="F1657">
        <v>408</v>
      </c>
    </row>
    <row r="1658" spans="1:6" x14ac:dyDescent="0.25">
      <c r="A1658" t="s">
        <v>25</v>
      </c>
      <c r="B1658" t="s">
        <v>21</v>
      </c>
      <c r="C1658" t="s">
        <v>14</v>
      </c>
      <c r="D1658" s="1">
        <v>44288</v>
      </c>
      <c r="E1658" s="4">
        <v>1393</v>
      </c>
      <c r="F1658">
        <v>76</v>
      </c>
    </row>
    <row r="1659" spans="1:6" x14ac:dyDescent="0.25">
      <c r="A1659" t="s">
        <v>32</v>
      </c>
      <c r="B1659" t="s">
        <v>6</v>
      </c>
      <c r="C1659" t="s">
        <v>28</v>
      </c>
      <c r="D1659" s="1">
        <v>44288</v>
      </c>
      <c r="E1659" s="4">
        <v>1561</v>
      </c>
      <c r="F1659">
        <v>68</v>
      </c>
    </row>
    <row r="1660" spans="1:6" x14ac:dyDescent="0.25">
      <c r="A1660" t="s">
        <v>23</v>
      </c>
      <c r="B1660" t="s">
        <v>9</v>
      </c>
      <c r="C1660" t="s">
        <v>12</v>
      </c>
      <c r="D1660" s="1">
        <v>44288</v>
      </c>
      <c r="E1660" s="4">
        <v>1120</v>
      </c>
      <c r="F1660">
        <v>103</v>
      </c>
    </row>
    <row r="1661" spans="1:6" x14ac:dyDescent="0.25">
      <c r="A1661" t="s">
        <v>41</v>
      </c>
      <c r="B1661" t="s">
        <v>21</v>
      </c>
      <c r="C1661" t="s">
        <v>17</v>
      </c>
      <c r="D1661" s="1">
        <v>44288</v>
      </c>
      <c r="E1661" s="4">
        <v>3745</v>
      </c>
      <c r="F1661">
        <v>242</v>
      </c>
    </row>
    <row r="1662" spans="1:6" x14ac:dyDescent="0.25">
      <c r="A1662" t="s">
        <v>13</v>
      </c>
      <c r="B1662" t="s">
        <v>27</v>
      </c>
      <c r="C1662" t="s">
        <v>17</v>
      </c>
      <c r="D1662" s="1">
        <v>44288</v>
      </c>
      <c r="E1662" s="4">
        <v>8407</v>
      </c>
      <c r="F1662">
        <v>15</v>
      </c>
    </row>
    <row r="1663" spans="1:6" x14ac:dyDescent="0.25">
      <c r="A1663" t="s">
        <v>49</v>
      </c>
      <c r="B1663" t="s">
        <v>11</v>
      </c>
      <c r="C1663" t="s">
        <v>45</v>
      </c>
      <c r="D1663" s="1">
        <v>44288</v>
      </c>
      <c r="E1663" s="4">
        <v>2212</v>
      </c>
      <c r="F1663">
        <v>3</v>
      </c>
    </row>
    <row r="1664" spans="1:6" x14ac:dyDescent="0.25">
      <c r="A1664" t="s">
        <v>49</v>
      </c>
      <c r="B1664" t="s">
        <v>9</v>
      </c>
      <c r="C1664" t="s">
        <v>36</v>
      </c>
      <c r="D1664" s="1">
        <v>44288</v>
      </c>
      <c r="E1664" s="4">
        <v>5754</v>
      </c>
      <c r="F1664">
        <v>406</v>
      </c>
    </row>
    <row r="1665" spans="1:6" x14ac:dyDescent="0.25">
      <c r="A1665" t="s">
        <v>29</v>
      </c>
      <c r="B1665" t="s">
        <v>21</v>
      </c>
      <c r="C1665" t="s">
        <v>22</v>
      </c>
      <c r="D1665" s="1">
        <v>44288</v>
      </c>
      <c r="E1665" s="4">
        <v>378</v>
      </c>
      <c r="F1665">
        <v>314</v>
      </c>
    </row>
    <row r="1666" spans="1:6" x14ac:dyDescent="0.25">
      <c r="A1666" t="s">
        <v>18</v>
      </c>
      <c r="B1666" t="s">
        <v>16</v>
      </c>
      <c r="C1666" t="s">
        <v>48</v>
      </c>
      <c r="D1666" s="1">
        <v>44288</v>
      </c>
      <c r="E1666" s="4">
        <v>12481</v>
      </c>
      <c r="F1666">
        <v>840</v>
      </c>
    </row>
    <row r="1667" spans="1:6" x14ac:dyDescent="0.25">
      <c r="A1667" t="s">
        <v>49</v>
      </c>
      <c r="B1667" t="s">
        <v>6</v>
      </c>
      <c r="C1667" t="s">
        <v>38</v>
      </c>
      <c r="D1667" s="1">
        <v>44288</v>
      </c>
      <c r="E1667" s="4">
        <v>371</v>
      </c>
      <c r="F1667">
        <v>306</v>
      </c>
    </row>
    <row r="1668" spans="1:6" x14ac:dyDescent="0.25">
      <c r="A1668" t="s">
        <v>5</v>
      </c>
      <c r="B1668" t="s">
        <v>6</v>
      </c>
      <c r="C1668" t="s">
        <v>44</v>
      </c>
      <c r="D1668" s="1">
        <v>44288</v>
      </c>
      <c r="E1668" s="4">
        <v>2415</v>
      </c>
      <c r="F1668">
        <v>1120</v>
      </c>
    </row>
    <row r="1669" spans="1:6" x14ac:dyDescent="0.25">
      <c r="A1669" t="s">
        <v>15</v>
      </c>
      <c r="B1669" t="s">
        <v>11</v>
      </c>
      <c r="C1669" t="s">
        <v>30</v>
      </c>
      <c r="D1669" s="1">
        <v>44288</v>
      </c>
      <c r="E1669" s="4">
        <v>6545</v>
      </c>
      <c r="F1669">
        <v>162</v>
      </c>
    </row>
    <row r="1670" spans="1:6" x14ac:dyDescent="0.25">
      <c r="A1670" t="s">
        <v>13</v>
      </c>
      <c r="B1670" t="s">
        <v>11</v>
      </c>
      <c r="C1670" t="s">
        <v>14</v>
      </c>
      <c r="D1670" s="1">
        <v>44288</v>
      </c>
      <c r="E1670" s="4">
        <v>3339</v>
      </c>
      <c r="F1670">
        <v>449</v>
      </c>
    </row>
    <row r="1671" spans="1:6" x14ac:dyDescent="0.25">
      <c r="A1671" t="s">
        <v>8</v>
      </c>
      <c r="B1671" t="s">
        <v>11</v>
      </c>
      <c r="C1671" t="s">
        <v>47</v>
      </c>
      <c r="D1671" s="1">
        <v>44288</v>
      </c>
      <c r="E1671" s="4">
        <v>504</v>
      </c>
      <c r="F1671">
        <v>32</v>
      </c>
    </row>
    <row r="1672" spans="1:6" x14ac:dyDescent="0.25">
      <c r="A1672" t="s">
        <v>33</v>
      </c>
      <c r="B1672" t="s">
        <v>16</v>
      </c>
      <c r="C1672" t="s">
        <v>24</v>
      </c>
      <c r="D1672" s="1">
        <v>44288</v>
      </c>
      <c r="E1672" s="4">
        <v>1232</v>
      </c>
      <c r="F1672">
        <v>77</v>
      </c>
    </row>
    <row r="1673" spans="1:6" x14ac:dyDescent="0.25">
      <c r="A1673" t="s">
        <v>46</v>
      </c>
      <c r="B1673" t="s">
        <v>9</v>
      </c>
      <c r="C1673" t="s">
        <v>47</v>
      </c>
      <c r="D1673" s="1">
        <v>44288</v>
      </c>
      <c r="E1673" s="4">
        <v>21</v>
      </c>
      <c r="F1673">
        <v>1</v>
      </c>
    </row>
    <row r="1674" spans="1:6" x14ac:dyDescent="0.25">
      <c r="A1674" t="s">
        <v>5</v>
      </c>
      <c r="B1674" t="s">
        <v>11</v>
      </c>
      <c r="C1674" t="s">
        <v>26</v>
      </c>
      <c r="D1674" s="1">
        <v>44288</v>
      </c>
      <c r="E1674" s="4">
        <v>7518</v>
      </c>
      <c r="F1674">
        <v>1050</v>
      </c>
    </row>
    <row r="1675" spans="1:6" x14ac:dyDescent="0.25">
      <c r="A1675" t="s">
        <v>32</v>
      </c>
      <c r="B1675" t="s">
        <v>27</v>
      </c>
      <c r="C1675" t="s">
        <v>22</v>
      </c>
      <c r="D1675" s="1">
        <v>44288</v>
      </c>
      <c r="E1675" s="4">
        <v>4032</v>
      </c>
      <c r="F1675">
        <v>156</v>
      </c>
    </row>
    <row r="1676" spans="1:6" x14ac:dyDescent="0.25">
      <c r="A1676" t="s">
        <v>33</v>
      </c>
      <c r="B1676" t="s">
        <v>9</v>
      </c>
      <c r="C1676" t="s">
        <v>7</v>
      </c>
      <c r="D1676" s="1">
        <v>44288</v>
      </c>
      <c r="E1676" s="4">
        <v>1827</v>
      </c>
      <c r="F1676">
        <v>71</v>
      </c>
    </row>
    <row r="1677" spans="1:6" x14ac:dyDescent="0.25">
      <c r="A1677" t="s">
        <v>8</v>
      </c>
      <c r="B1677" t="s">
        <v>16</v>
      </c>
      <c r="C1677" t="s">
        <v>14</v>
      </c>
      <c r="D1677" s="1">
        <v>44288</v>
      </c>
      <c r="E1677" s="4">
        <v>4746</v>
      </c>
      <c r="F1677">
        <v>207</v>
      </c>
    </row>
    <row r="1678" spans="1:6" x14ac:dyDescent="0.25">
      <c r="A1678" t="s">
        <v>5</v>
      </c>
      <c r="B1678" t="s">
        <v>21</v>
      </c>
      <c r="C1678" t="s">
        <v>45</v>
      </c>
      <c r="D1678" s="1">
        <v>44288</v>
      </c>
      <c r="E1678" s="4">
        <v>5509</v>
      </c>
      <c r="F1678">
        <v>230</v>
      </c>
    </row>
    <row r="1679" spans="1:6" x14ac:dyDescent="0.25">
      <c r="A1679" t="s">
        <v>25</v>
      </c>
      <c r="B1679" t="s">
        <v>21</v>
      </c>
      <c r="C1679" t="s">
        <v>44</v>
      </c>
      <c r="D1679" s="1">
        <v>44288</v>
      </c>
      <c r="E1679" s="4">
        <v>7840</v>
      </c>
      <c r="F1679">
        <v>327</v>
      </c>
    </row>
    <row r="1680" spans="1:6" x14ac:dyDescent="0.25">
      <c r="A1680" t="s">
        <v>53</v>
      </c>
      <c r="B1680" t="s">
        <v>6</v>
      </c>
      <c r="C1680" t="s">
        <v>19</v>
      </c>
      <c r="D1680" s="1">
        <v>44288</v>
      </c>
      <c r="E1680" s="4">
        <v>3171</v>
      </c>
      <c r="F1680">
        <v>212</v>
      </c>
    </row>
    <row r="1681" spans="1:6" x14ac:dyDescent="0.25">
      <c r="A1681" t="s">
        <v>10</v>
      </c>
      <c r="B1681" t="s">
        <v>27</v>
      </c>
      <c r="C1681" t="s">
        <v>26</v>
      </c>
      <c r="D1681" s="1">
        <v>44291</v>
      </c>
      <c r="E1681" s="4">
        <v>1162</v>
      </c>
      <c r="F1681">
        <v>425</v>
      </c>
    </row>
    <row r="1682" spans="1:6" x14ac:dyDescent="0.25">
      <c r="A1682" t="s">
        <v>40</v>
      </c>
      <c r="B1682" t="s">
        <v>16</v>
      </c>
      <c r="C1682" t="s">
        <v>36</v>
      </c>
      <c r="D1682" s="1">
        <v>44291</v>
      </c>
      <c r="E1682" s="4">
        <v>952</v>
      </c>
      <c r="F1682">
        <v>160</v>
      </c>
    </row>
    <row r="1683" spans="1:6" x14ac:dyDescent="0.25">
      <c r="A1683" t="s">
        <v>40</v>
      </c>
      <c r="B1683" t="s">
        <v>16</v>
      </c>
      <c r="C1683" t="s">
        <v>43</v>
      </c>
      <c r="D1683" s="1">
        <v>44291</v>
      </c>
      <c r="E1683" s="4">
        <v>2135</v>
      </c>
      <c r="F1683">
        <v>700</v>
      </c>
    </row>
    <row r="1684" spans="1:6" x14ac:dyDescent="0.25">
      <c r="A1684" t="s">
        <v>49</v>
      </c>
      <c r="B1684" t="s">
        <v>16</v>
      </c>
      <c r="C1684" t="s">
        <v>7</v>
      </c>
      <c r="D1684" s="1">
        <v>44291</v>
      </c>
      <c r="E1684" s="4">
        <v>3269</v>
      </c>
      <c r="F1684">
        <v>247</v>
      </c>
    </row>
    <row r="1685" spans="1:6" x14ac:dyDescent="0.25">
      <c r="A1685" t="s">
        <v>41</v>
      </c>
      <c r="B1685" t="s">
        <v>16</v>
      </c>
      <c r="C1685" t="s">
        <v>36</v>
      </c>
      <c r="D1685" s="1">
        <v>44291</v>
      </c>
      <c r="E1685" s="4">
        <v>4382</v>
      </c>
      <c r="F1685">
        <v>255</v>
      </c>
    </row>
    <row r="1686" spans="1:6" x14ac:dyDescent="0.25">
      <c r="A1686" t="s">
        <v>34</v>
      </c>
      <c r="B1686" t="s">
        <v>6</v>
      </c>
      <c r="C1686" t="s">
        <v>26</v>
      </c>
      <c r="D1686" s="1">
        <v>44291</v>
      </c>
      <c r="E1686" s="4">
        <v>1001</v>
      </c>
      <c r="F1686">
        <v>147</v>
      </c>
    </row>
    <row r="1687" spans="1:6" x14ac:dyDescent="0.25">
      <c r="A1687" t="s">
        <v>25</v>
      </c>
      <c r="B1687" t="s">
        <v>6</v>
      </c>
      <c r="C1687" t="s">
        <v>42</v>
      </c>
      <c r="D1687" s="1">
        <v>44291</v>
      </c>
      <c r="E1687" s="4">
        <v>2898</v>
      </c>
      <c r="F1687">
        <v>364</v>
      </c>
    </row>
    <row r="1688" spans="1:6" x14ac:dyDescent="0.25">
      <c r="A1688" t="s">
        <v>18</v>
      </c>
      <c r="B1688" t="s">
        <v>11</v>
      </c>
      <c r="C1688" t="s">
        <v>42</v>
      </c>
      <c r="D1688" s="1">
        <v>44291</v>
      </c>
      <c r="E1688" s="4">
        <v>1428</v>
      </c>
      <c r="F1688">
        <v>106</v>
      </c>
    </row>
    <row r="1689" spans="1:6" x14ac:dyDescent="0.25">
      <c r="A1689" t="s">
        <v>13</v>
      </c>
      <c r="B1689" t="s">
        <v>27</v>
      </c>
      <c r="C1689" t="s">
        <v>31</v>
      </c>
      <c r="D1689" s="1">
        <v>44291</v>
      </c>
      <c r="E1689" s="4">
        <v>4767</v>
      </c>
      <c r="F1689">
        <v>7</v>
      </c>
    </row>
    <row r="1690" spans="1:6" x14ac:dyDescent="0.25">
      <c r="A1690" t="s">
        <v>5</v>
      </c>
      <c r="B1690" t="s">
        <v>9</v>
      </c>
      <c r="C1690" t="s">
        <v>45</v>
      </c>
      <c r="D1690" s="1">
        <v>44291</v>
      </c>
      <c r="E1690" s="4">
        <v>1064</v>
      </c>
      <c r="F1690">
        <v>154</v>
      </c>
    </row>
    <row r="1691" spans="1:6" x14ac:dyDescent="0.25">
      <c r="A1691" t="s">
        <v>33</v>
      </c>
      <c r="B1691" t="s">
        <v>21</v>
      </c>
      <c r="C1691" t="s">
        <v>28</v>
      </c>
      <c r="D1691" s="1">
        <v>44291</v>
      </c>
      <c r="E1691" s="4">
        <v>1141</v>
      </c>
      <c r="F1691">
        <v>335</v>
      </c>
    </row>
    <row r="1692" spans="1:6" x14ac:dyDescent="0.25">
      <c r="A1692" t="s">
        <v>37</v>
      </c>
      <c r="B1692" t="s">
        <v>6</v>
      </c>
      <c r="C1692" t="s">
        <v>38</v>
      </c>
      <c r="D1692" s="1">
        <v>44291</v>
      </c>
      <c r="E1692" s="4">
        <v>273</v>
      </c>
      <c r="F1692">
        <v>74</v>
      </c>
    </row>
    <row r="1693" spans="1:6" x14ac:dyDescent="0.25">
      <c r="A1693" t="s">
        <v>32</v>
      </c>
      <c r="B1693" t="s">
        <v>9</v>
      </c>
      <c r="C1693" t="s">
        <v>44</v>
      </c>
      <c r="D1693" s="1">
        <v>44291</v>
      </c>
      <c r="E1693" s="4">
        <v>2737</v>
      </c>
      <c r="F1693">
        <v>69</v>
      </c>
    </row>
    <row r="1694" spans="1:6" x14ac:dyDescent="0.25">
      <c r="A1694" t="s">
        <v>51</v>
      </c>
      <c r="B1694" t="s">
        <v>6</v>
      </c>
      <c r="C1694" t="s">
        <v>43</v>
      </c>
      <c r="D1694" s="1">
        <v>44291</v>
      </c>
      <c r="E1694" s="4">
        <v>602</v>
      </c>
      <c r="F1694">
        <v>89</v>
      </c>
    </row>
    <row r="1695" spans="1:6" x14ac:dyDescent="0.25">
      <c r="A1695" t="s">
        <v>5</v>
      </c>
      <c r="B1695" t="s">
        <v>6</v>
      </c>
      <c r="C1695" t="s">
        <v>17</v>
      </c>
      <c r="D1695" s="1">
        <v>44291</v>
      </c>
      <c r="E1695" s="4">
        <v>3962</v>
      </c>
      <c r="F1695">
        <v>83</v>
      </c>
    </row>
    <row r="1696" spans="1:6" x14ac:dyDescent="0.25">
      <c r="A1696" t="s">
        <v>49</v>
      </c>
      <c r="B1696" t="s">
        <v>11</v>
      </c>
      <c r="C1696" t="s">
        <v>42</v>
      </c>
      <c r="D1696" s="1">
        <v>44291</v>
      </c>
      <c r="E1696" s="4">
        <v>7441</v>
      </c>
      <c r="F1696">
        <v>184</v>
      </c>
    </row>
    <row r="1697" spans="1:6" x14ac:dyDescent="0.25">
      <c r="A1697" t="s">
        <v>46</v>
      </c>
      <c r="B1697" t="s">
        <v>27</v>
      </c>
      <c r="C1697" t="s">
        <v>17</v>
      </c>
      <c r="D1697" s="1">
        <v>44291</v>
      </c>
      <c r="E1697" s="4">
        <v>5845</v>
      </c>
      <c r="F1697">
        <v>504</v>
      </c>
    </row>
    <row r="1698" spans="1:6" x14ac:dyDescent="0.25">
      <c r="A1698" t="s">
        <v>33</v>
      </c>
      <c r="B1698" t="s">
        <v>16</v>
      </c>
      <c r="C1698" t="s">
        <v>43</v>
      </c>
      <c r="D1698" s="1">
        <v>44291</v>
      </c>
      <c r="E1698" s="4">
        <v>2513</v>
      </c>
      <c r="F1698">
        <v>19</v>
      </c>
    </row>
    <row r="1699" spans="1:6" x14ac:dyDescent="0.25">
      <c r="A1699" t="s">
        <v>39</v>
      </c>
      <c r="B1699" t="s">
        <v>9</v>
      </c>
      <c r="C1699" t="s">
        <v>12</v>
      </c>
      <c r="D1699" s="1">
        <v>44291</v>
      </c>
      <c r="E1699" s="4">
        <v>4319</v>
      </c>
      <c r="F1699">
        <v>150</v>
      </c>
    </row>
    <row r="1700" spans="1:6" x14ac:dyDescent="0.25">
      <c r="A1700" t="s">
        <v>37</v>
      </c>
      <c r="B1700" t="s">
        <v>27</v>
      </c>
      <c r="C1700" t="s">
        <v>47</v>
      </c>
      <c r="D1700" s="1">
        <v>44291</v>
      </c>
      <c r="E1700" s="4">
        <v>5397</v>
      </c>
      <c r="F1700">
        <v>242</v>
      </c>
    </row>
    <row r="1701" spans="1:6" x14ac:dyDescent="0.25">
      <c r="A1701" t="s">
        <v>33</v>
      </c>
      <c r="B1701" t="s">
        <v>27</v>
      </c>
      <c r="C1701" t="s">
        <v>47</v>
      </c>
      <c r="D1701" s="1">
        <v>44291</v>
      </c>
      <c r="E1701" s="4">
        <v>4613</v>
      </c>
      <c r="F1701">
        <v>433</v>
      </c>
    </row>
    <row r="1702" spans="1:6" x14ac:dyDescent="0.25">
      <c r="A1702" t="s">
        <v>13</v>
      </c>
      <c r="B1702" t="s">
        <v>11</v>
      </c>
      <c r="C1702" t="s">
        <v>36</v>
      </c>
      <c r="D1702" s="1">
        <v>44291</v>
      </c>
      <c r="E1702" s="4">
        <v>959</v>
      </c>
      <c r="F1702">
        <v>620</v>
      </c>
    </row>
    <row r="1703" spans="1:6" x14ac:dyDescent="0.25">
      <c r="A1703" t="s">
        <v>29</v>
      </c>
      <c r="B1703" t="s">
        <v>16</v>
      </c>
      <c r="C1703" t="s">
        <v>30</v>
      </c>
      <c r="D1703" s="1">
        <v>44291</v>
      </c>
      <c r="E1703" s="4">
        <v>4648</v>
      </c>
      <c r="F1703">
        <v>192</v>
      </c>
    </row>
    <row r="1704" spans="1:6" x14ac:dyDescent="0.25">
      <c r="A1704" t="s">
        <v>32</v>
      </c>
      <c r="B1704" t="s">
        <v>11</v>
      </c>
      <c r="C1704" t="s">
        <v>28</v>
      </c>
      <c r="D1704" s="1">
        <v>44291</v>
      </c>
      <c r="E1704" s="4">
        <v>259</v>
      </c>
      <c r="F1704">
        <v>262</v>
      </c>
    </row>
    <row r="1705" spans="1:6" x14ac:dyDescent="0.25">
      <c r="A1705" t="s">
        <v>29</v>
      </c>
      <c r="B1705" t="s">
        <v>11</v>
      </c>
      <c r="C1705" t="s">
        <v>22</v>
      </c>
      <c r="D1705" s="1">
        <v>44291</v>
      </c>
      <c r="E1705" s="4">
        <v>2114</v>
      </c>
      <c r="F1705">
        <v>82</v>
      </c>
    </row>
    <row r="1706" spans="1:6" x14ac:dyDescent="0.25">
      <c r="A1706" t="s">
        <v>13</v>
      </c>
      <c r="B1706" t="s">
        <v>16</v>
      </c>
      <c r="C1706" t="s">
        <v>24</v>
      </c>
      <c r="D1706" s="1">
        <v>44291</v>
      </c>
      <c r="E1706" s="4">
        <v>588</v>
      </c>
      <c r="F1706">
        <v>42</v>
      </c>
    </row>
    <row r="1707" spans="1:6" x14ac:dyDescent="0.25">
      <c r="A1707" t="s">
        <v>25</v>
      </c>
      <c r="B1707" t="s">
        <v>27</v>
      </c>
      <c r="C1707" t="s">
        <v>19</v>
      </c>
      <c r="D1707" s="1">
        <v>44291</v>
      </c>
      <c r="E1707" s="4">
        <v>8246</v>
      </c>
      <c r="F1707">
        <v>486</v>
      </c>
    </row>
    <row r="1708" spans="1:6" x14ac:dyDescent="0.25">
      <c r="A1708" t="s">
        <v>49</v>
      </c>
      <c r="B1708" t="s">
        <v>27</v>
      </c>
      <c r="C1708" t="s">
        <v>26</v>
      </c>
      <c r="D1708" s="1">
        <v>44291</v>
      </c>
      <c r="E1708" s="4">
        <v>5117</v>
      </c>
      <c r="F1708">
        <v>840</v>
      </c>
    </row>
    <row r="1709" spans="1:6" x14ac:dyDescent="0.25">
      <c r="A1709" t="s">
        <v>13</v>
      </c>
      <c r="B1709" t="s">
        <v>6</v>
      </c>
      <c r="C1709" t="s">
        <v>7</v>
      </c>
      <c r="D1709" s="1">
        <v>44291</v>
      </c>
      <c r="E1709" s="4">
        <v>2086</v>
      </c>
      <c r="F1709">
        <v>72</v>
      </c>
    </row>
    <row r="1710" spans="1:6" x14ac:dyDescent="0.25">
      <c r="A1710" t="s">
        <v>46</v>
      </c>
      <c r="B1710" t="s">
        <v>21</v>
      </c>
      <c r="C1710" t="s">
        <v>45</v>
      </c>
      <c r="D1710" s="1">
        <v>44291</v>
      </c>
      <c r="E1710" s="4">
        <v>2611</v>
      </c>
      <c r="F1710">
        <v>109</v>
      </c>
    </row>
    <row r="1711" spans="1:6" x14ac:dyDescent="0.25">
      <c r="A1711" t="s">
        <v>57</v>
      </c>
      <c r="B1711" t="s">
        <v>6</v>
      </c>
      <c r="C1711" t="s">
        <v>35</v>
      </c>
      <c r="D1711" s="1">
        <v>44291</v>
      </c>
      <c r="E1711" s="4">
        <v>2667</v>
      </c>
      <c r="F1711">
        <v>191</v>
      </c>
    </row>
    <row r="1712" spans="1:6" x14ac:dyDescent="0.25">
      <c r="A1712" t="s">
        <v>56</v>
      </c>
      <c r="B1712" t="s">
        <v>27</v>
      </c>
      <c r="C1712" t="s">
        <v>42</v>
      </c>
      <c r="D1712" s="1">
        <v>44291</v>
      </c>
      <c r="E1712" s="4">
        <v>1736</v>
      </c>
      <c r="F1712">
        <v>92</v>
      </c>
    </row>
    <row r="1713" spans="1:6" x14ac:dyDescent="0.25">
      <c r="A1713" t="s">
        <v>15</v>
      </c>
      <c r="B1713" t="s">
        <v>27</v>
      </c>
      <c r="C1713" t="s">
        <v>43</v>
      </c>
      <c r="D1713" s="1">
        <v>44291</v>
      </c>
      <c r="E1713" s="4">
        <v>4207</v>
      </c>
      <c r="F1713">
        <v>301</v>
      </c>
    </row>
    <row r="1714" spans="1:6" x14ac:dyDescent="0.25">
      <c r="A1714" t="s">
        <v>5</v>
      </c>
      <c r="B1714" t="s">
        <v>9</v>
      </c>
      <c r="C1714" t="s">
        <v>45</v>
      </c>
      <c r="D1714" s="1">
        <v>44291</v>
      </c>
      <c r="E1714" s="4">
        <v>413</v>
      </c>
      <c r="F1714">
        <v>26</v>
      </c>
    </row>
    <row r="1715" spans="1:6" x14ac:dyDescent="0.25">
      <c r="A1715" t="s">
        <v>55</v>
      </c>
      <c r="B1715" t="s">
        <v>9</v>
      </c>
      <c r="C1715" t="s">
        <v>14</v>
      </c>
      <c r="D1715" s="1">
        <v>44291</v>
      </c>
      <c r="E1715" s="4">
        <v>9324</v>
      </c>
      <c r="F1715">
        <v>389</v>
      </c>
    </row>
    <row r="1716" spans="1:6" x14ac:dyDescent="0.25">
      <c r="A1716" t="s">
        <v>18</v>
      </c>
      <c r="B1716" t="s">
        <v>16</v>
      </c>
      <c r="C1716" t="s">
        <v>44</v>
      </c>
      <c r="D1716" s="1">
        <v>44291</v>
      </c>
      <c r="E1716" s="4">
        <v>2345</v>
      </c>
      <c r="F1716">
        <v>98</v>
      </c>
    </row>
    <row r="1717" spans="1:6" x14ac:dyDescent="0.25">
      <c r="A1717" t="s">
        <v>41</v>
      </c>
      <c r="B1717" t="s">
        <v>11</v>
      </c>
      <c r="C1717" t="s">
        <v>28</v>
      </c>
      <c r="D1717" s="1">
        <v>44291</v>
      </c>
      <c r="E1717" s="4">
        <v>15540</v>
      </c>
      <c r="F1717">
        <v>1120</v>
      </c>
    </row>
    <row r="1718" spans="1:6" x14ac:dyDescent="0.25">
      <c r="A1718" t="s">
        <v>49</v>
      </c>
      <c r="B1718" t="s">
        <v>11</v>
      </c>
      <c r="C1718" t="s">
        <v>7</v>
      </c>
      <c r="D1718" s="1">
        <v>44291</v>
      </c>
      <c r="E1718" s="4">
        <v>9604</v>
      </c>
      <c r="F1718">
        <v>370</v>
      </c>
    </row>
    <row r="1719" spans="1:6" x14ac:dyDescent="0.25">
      <c r="A1719" t="s">
        <v>40</v>
      </c>
      <c r="B1719" t="s">
        <v>21</v>
      </c>
      <c r="C1719" t="s">
        <v>31</v>
      </c>
      <c r="D1719" s="1">
        <v>44291</v>
      </c>
      <c r="E1719" s="4">
        <v>4389</v>
      </c>
      <c r="F1719">
        <v>183</v>
      </c>
    </row>
    <row r="1720" spans="1:6" x14ac:dyDescent="0.25">
      <c r="A1720" t="s">
        <v>51</v>
      </c>
      <c r="B1720" t="s">
        <v>16</v>
      </c>
      <c r="C1720" t="s">
        <v>22</v>
      </c>
      <c r="D1720" s="1">
        <v>44291</v>
      </c>
      <c r="E1720" s="4">
        <v>7007</v>
      </c>
      <c r="F1720">
        <v>242</v>
      </c>
    </row>
    <row r="1721" spans="1:6" x14ac:dyDescent="0.25">
      <c r="A1721" t="s">
        <v>49</v>
      </c>
      <c r="B1721" t="s">
        <v>6</v>
      </c>
      <c r="C1721" t="s">
        <v>50</v>
      </c>
      <c r="D1721" s="1">
        <v>44291</v>
      </c>
      <c r="E1721" s="4">
        <v>7679</v>
      </c>
      <c r="F1721">
        <v>334</v>
      </c>
    </row>
    <row r="1722" spans="1:6" x14ac:dyDescent="0.25">
      <c r="A1722" t="s">
        <v>37</v>
      </c>
      <c r="B1722" t="s">
        <v>11</v>
      </c>
      <c r="C1722" t="s">
        <v>12</v>
      </c>
      <c r="D1722" s="1">
        <v>44292</v>
      </c>
      <c r="E1722" s="4">
        <v>763</v>
      </c>
      <c r="F1722">
        <v>256</v>
      </c>
    </row>
    <row r="1723" spans="1:6" x14ac:dyDescent="0.25">
      <c r="A1723" t="s">
        <v>33</v>
      </c>
      <c r="B1723" t="s">
        <v>27</v>
      </c>
      <c r="C1723" t="s">
        <v>44</v>
      </c>
      <c r="D1723" s="1">
        <v>44292</v>
      </c>
      <c r="E1723" s="4">
        <v>9331</v>
      </c>
      <c r="F1723">
        <v>840</v>
      </c>
    </row>
    <row r="1724" spans="1:6" x14ac:dyDescent="0.25">
      <c r="A1724" t="s">
        <v>25</v>
      </c>
      <c r="B1724" t="s">
        <v>11</v>
      </c>
      <c r="C1724" t="s">
        <v>36</v>
      </c>
      <c r="D1724" s="1">
        <v>44292</v>
      </c>
      <c r="E1724" s="4">
        <v>434</v>
      </c>
      <c r="F1724">
        <v>34</v>
      </c>
    </row>
    <row r="1725" spans="1:6" x14ac:dyDescent="0.25">
      <c r="A1725" t="s">
        <v>39</v>
      </c>
      <c r="B1725" t="s">
        <v>27</v>
      </c>
      <c r="C1725" t="s">
        <v>17</v>
      </c>
      <c r="D1725" s="1">
        <v>44292</v>
      </c>
      <c r="E1725" s="4">
        <v>6965</v>
      </c>
      <c r="F1725">
        <v>634</v>
      </c>
    </row>
    <row r="1726" spans="1:6" x14ac:dyDescent="0.25">
      <c r="A1726" t="s">
        <v>51</v>
      </c>
      <c r="B1726" t="s">
        <v>21</v>
      </c>
      <c r="C1726" t="s">
        <v>28</v>
      </c>
      <c r="D1726" s="1">
        <v>44292</v>
      </c>
      <c r="E1726" s="4">
        <v>196</v>
      </c>
      <c r="F1726">
        <v>9</v>
      </c>
    </row>
    <row r="1727" spans="1:6" x14ac:dyDescent="0.25">
      <c r="A1727" t="s">
        <v>18</v>
      </c>
      <c r="B1727" t="s">
        <v>16</v>
      </c>
      <c r="C1727" t="s">
        <v>30</v>
      </c>
      <c r="D1727" s="1">
        <v>44292</v>
      </c>
      <c r="E1727" s="4">
        <v>7063</v>
      </c>
      <c r="F1727">
        <v>643</v>
      </c>
    </row>
    <row r="1728" spans="1:6" x14ac:dyDescent="0.25">
      <c r="A1728" t="s">
        <v>37</v>
      </c>
      <c r="B1728" t="s">
        <v>6</v>
      </c>
      <c r="C1728" t="s">
        <v>7</v>
      </c>
      <c r="D1728" s="1">
        <v>44292</v>
      </c>
      <c r="E1728" s="4">
        <v>4102</v>
      </c>
      <c r="F1728">
        <v>342</v>
      </c>
    </row>
    <row r="1729" spans="1:6" x14ac:dyDescent="0.25">
      <c r="A1729" t="s">
        <v>41</v>
      </c>
      <c r="B1729" t="s">
        <v>9</v>
      </c>
      <c r="C1729" t="s">
        <v>26</v>
      </c>
      <c r="D1729" s="1">
        <v>44292</v>
      </c>
      <c r="E1729" s="4">
        <v>11361</v>
      </c>
      <c r="F1729">
        <v>700</v>
      </c>
    </row>
    <row r="1730" spans="1:6" x14ac:dyDescent="0.25">
      <c r="A1730" t="s">
        <v>34</v>
      </c>
      <c r="B1730" t="s">
        <v>6</v>
      </c>
      <c r="C1730" t="s">
        <v>17</v>
      </c>
      <c r="D1730" s="1">
        <v>44292</v>
      </c>
      <c r="E1730" s="4">
        <v>5446</v>
      </c>
      <c r="F1730">
        <v>454</v>
      </c>
    </row>
    <row r="1731" spans="1:6" x14ac:dyDescent="0.25">
      <c r="A1731" t="s">
        <v>49</v>
      </c>
      <c r="B1731" t="s">
        <v>11</v>
      </c>
      <c r="C1731" t="s">
        <v>52</v>
      </c>
      <c r="D1731" s="1">
        <v>44292</v>
      </c>
      <c r="E1731" s="4">
        <v>819</v>
      </c>
      <c r="F1731">
        <v>33</v>
      </c>
    </row>
    <row r="1732" spans="1:6" x14ac:dyDescent="0.25">
      <c r="A1732" t="s">
        <v>8</v>
      </c>
      <c r="B1732" t="s">
        <v>21</v>
      </c>
      <c r="C1732" t="s">
        <v>26</v>
      </c>
      <c r="D1732" s="1">
        <v>44292</v>
      </c>
      <c r="E1732" s="4">
        <v>2975</v>
      </c>
      <c r="F1732">
        <v>186</v>
      </c>
    </row>
    <row r="1733" spans="1:6" x14ac:dyDescent="0.25">
      <c r="A1733" t="s">
        <v>15</v>
      </c>
      <c r="B1733" t="s">
        <v>16</v>
      </c>
      <c r="C1733" t="s">
        <v>52</v>
      </c>
      <c r="D1733" s="1">
        <v>44292</v>
      </c>
      <c r="E1733" s="4">
        <v>763</v>
      </c>
      <c r="F1733">
        <v>31</v>
      </c>
    </row>
    <row r="1734" spans="1:6" x14ac:dyDescent="0.25">
      <c r="A1734" t="s">
        <v>15</v>
      </c>
      <c r="B1734" t="s">
        <v>11</v>
      </c>
      <c r="C1734" t="s">
        <v>24</v>
      </c>
      <c r="D1734" s="1">
        <v>44292</v>
      </c>
      <c r="E1734" s="4">
        <v>658</v>
      </c>
      <c r="F1734">
        <v>44</v>
      </c>
    </row>
    <row r="1735" spans="1:6" x14ac:dyDescent="0.25">
      <c r="A1735" t="s">
        <v>15</v>
      </c>
      <c r="B1735" t="s">
        <v>16</v>
      </c>
      <c r="C1735" t="s">
        <v>45</v>
      </c>
      <c r="D1735" s="1">
        <v>44292</v>
      </c>
      <c r="E1735" s="4">
        <v>7616</v>
      </c>
      <c r="F1735">
        <v>332</v>
      </c>
    </row>
    <row r="1736" spans="1:6" x14ac:dyDescent="0.25">
      <c r="A1736" t="s">
        <v>18</v>
      </c>
      <c r="B1736" t="s">
        <v>6</v>
      </c>
      <c r="C1736" t="s">
        <v>44</v>
      </c>
      <c r="D1736" s="1">
        <v>44292</v>
      </c>
      <c r="E1736" s="4">
        <v>1883</v>
      </c>
      <c r="F1736">
        <v>189</v>
      </c>
    </row>
    <row r="1737" spans="1:6" x14ac:dyDescent="0.25">
      <c r="A1737" t="s">
        <v>55</v>
      </c>
      <c r="B1737" t="s">
        <v>6</v>
      </c>
      <c r="C1737" t="s">
        <v>50</v>
      </c>
      <c r="D1737" s="1">
        <v>44292</v>
      </c>
      <c r="E1737" s="4">
        <v>11074</v>
      </c>
      <c r="F1737">
        <v>411</v>
      </c>
    </row>
    <row r="1738" spans="1:6" x14ac:dyDescent="0.25">
      <c r="A1738" t="s">
        <v>51</v>
      </c>
      <c r="B1738" t="s">
        <v>21</v>
      </c>
      <c r="C1738" t="s">
        <v>47</v>
      </c>
      <c r="D1738" s="1">
        <v>44292</v>
      </c>
      <c r="E1738" s="4">
        <v>2058</v>
      </c>
      <c r="F1738">
        <v>109</v>
      </c>
    </row>
    <row r="1739" spans="1:6" x14ac:dyDescent="0.25">
      <c r="A1739" t="s">
        <v>18</v>
      </c>
      <c r="B1739" t="s">
        <v>16</v>
      </c>
      <c r="C1739" t="s">
        <v>31</v>
      </c>
      <c r="D1739" s="1">
        <v>44292</v>
      </c>
      <c r="E1739" s="4">
        <v>476</v>
      </c>
      <c r="F1739">
        <v>20</v>
      </c>
    </row>
    <row r="1740" spans="1:6" x14ac:dyDescent="0.25">
      <c r="A1740" t="s">
        <v>29</v>
      </c>
      <c r="B1740" t="s">
        <v>27</v>
      </c>
      <c r="C1740" t="s">
        <v>19</v>
      </c>
      <c r="D1740" s="1">
        <v>44292</v>
      </c>
      <c r="E1740" s="4">
        <v>9380</v>
      </c>
      <c r="F1740">
        <v>447</v>
      </c>
    </row>
    <row r="1741" spans="1:6" x14ac:dyDescent="0.25">
      <c r="A1741" t="s">
        <v>25</v>
      </c>
      <c r="B1741" t="s">
        <v>6</v>
      </c>
      <c r="C1741" t="s">
        <v>19</v>
      </c>
      <c r="D1741" s="1">
        <v>44292</v>
      </c>
      <c r="E1741" s="4">
        <v>14210</v>
      </c>
      <c r="F1741">
        <v>1120</v>
      </c>
    </row>
    <row r="1742" spans="1:6" x14ac:dyDescent="0.25">
      <c r="A1742" t="s">
        <v>20</v>
      </c>
      <c r="B1742" t="s">
        <v>21</v>
      </c>
      <c r="C1742" t="s">
        <v>52</v>
      </c>
      <c r="D1742" s="1">
        <v>44292</v>
      </c>
      <c r="E1742" s="4">
        <v>3402</v>
      </c>
      <c r="F1742">
        <v>122</v>
      </c>
    </row>
    <row r="1743" spans="1:6" x14ac:dyDescent="0.25">
      <c r="A1743" t="s">
        <v>39</v>
      </c>
      <c r="B1743" t="s">
        <v>27</v>
      </c>
      <c r="C1743" t="s">
        <v>31</v>
      </c>
      <c r="D1743" s="1">
        <v>44292</v>
      </c>
      <c r="E1743" s="4">
        <v>7357</v>
      </c>
      <c r="F1743">
        <v>273</v>
      </c>
    </row>
    <row r="1744" spans="1:6" x14ac:dyDescent="0.25">
      <c r="A1744" t="s">
        <v>18</v>
      </c>
      <c r="B1744" t="s">
        <v>9</v>
      </c>
      <c r="C1744" t="s">
        <v>7</v>
      </c>
      <c r="D1744" s="1">
        <v>44292</v>
      </c>
      <c r="E1744" s="4">
        <v>5544</v>
      </c>
      <c r="F1744">
        <v>206</v>
      </c>
    </row>
    <row r="1745" spans="1:6" x14ac:dyDescent="0.25">
      <c r="A1745" t="s">
        <v>34</v>
      </c>
      <c r="B1745" t="s">
        <v>9</v>
      </c>
      <c r="C1745" t="s">
        <v>26</v>
      </c>
      <c r="D1745" s="1">
        <v>44292</v>
      </c>
      <c r="E1745" s="4">
        <v>315</v>
      </c>
      <c r="F1745">
        <v>25</v>
      </c>
    </row>
    <row r="1746" spans="1:6" x14ac:dyDescent="0.25">
      <c r="A1746" t="s">
        <v>51</v>
      </c>
      <c r="B1746" t="s">
        <v>21</v>
      </c>
      <c r="C1746" t="s">
        <v>47</v>
      </c>
      <c r="D1746" s="1">
        <v>44293</v>
      </c>
      <c r="E1746" s="4">
        <v>1764</v>
      </c>
      <c r="F1746">
        <v>118</v>
      </c>
    </row>
    <row r="1747" spans="1:6" x14ac:dyDescent="0.25">
      <c r="A1747" t="s">
        <v>10</v>
      </c>
      <c r="B1747" t="s">
        <v>9</v>
      </c>
      <c r="C1747" t="s">
        <v>19</v>
      </c>
      <c r="D1747" s="1">
        <v>44293</v>
      </c>
      <c r="E1747" s="4">
        <v>6489</v>
      </c>
      <c r="F1747">
        <v>840</v>
      </c>
    </row>
    <row r="1748" spans="1:6" x14ac:dyDescent="0.25">
      <c r="A1748" t="s">
        <v>10</v>
      </c>
      <c r="B1748" t="s">
        <v>16</v>
      </c>
      <c r="C1748" t="s">
        <v>52</v>
      </c>
      <c r="D1748" s="1">
        <v>44293</v>
      </c>
      <c r="E1748" s="4">
        <v>4060</v>
      </c>
      <c r="F1748">
        <v>157</v>
      </c>
    </row>
    <row r="1749" spans="1:6" x14ac:dyDescent="0.25">
      <c r="A1749" t="s">
        <v>25</v>
      </c>
      <c r="B1749" t="s">
        <v>16</v>
      </c>
      <c r="C1749" t="s">
        <v>43</v>
      </c>
      <c r="D1749" s="1">
        <v>44293</v>
      </c>
      <c r="E1749" s="4">
        <v>973</v>
      </c>
      <c r="F1749">
        <v>98</v>
      </c>
    </row>
    <row r="1750" spans="1:6" x14ac:dyDescent="0.25">
      <c r="A1750" t="s">
        <v>25</v>
      </c>
      <c r="B1750" t="s">
        <v>16</v>
      </c>
      <c r="C1750" t="s">
        <v>17</v>
      </c>
      <c r="D1750" s="1">
        <v>44293</v>
      </c>
      <c r="E1750" s="4">
        <v>5159</v>
      </c>
      <c r="F1750">
        <v>469</v>
      </c>
    </row>
    <row r="1751" spans="1:6" x14ac:dyDescent="0.25">
      <c r="A1751" t="s">
        <v>41</v>
      </c>
      <c r="B1751" t="s">
        <v>21</v>
      </c>
      <c r="C1751" t="s">
        <v>43</v>
      </c>
      <c r="D1751" s="1">
        <v>44293</v>
      </c>
      <c r="E1751" s="4">
        <v>5159</v>
      </c>
      <c r="F1751">
        <v>516</v>
      </c>
    </row>
    <row r="1752" spans="1:6" x14ac:dyDescent="0.25">
      <c r="A1752" t="s">
        <v>13</v>
      </c>
      <c r="B1752" t="s">
        <v>16</v>
      </c>
      <c r="C1752" t="s">
        <v>24</v>
      </c>
      <c r="D1752" s="1">
        <v>44293</v>
      </c>
      <c r="E1752" s="4">
        <v>2779</v>
      </c>
      <c r="F1752">
        <v>186</v>
      </c>
    </row>
    <row r="1753" spans="1:6" x14ac:dyDescent="0.25">
      <c r="A1753" t="s">
        <v>51</v>
      </c>
      <c r="B1753" t="s">
        <v>6</v>
      </c>
      <c r="C1753" t="s">
        <v>24</v>
      </c>
      <c r="D1753" s="1">
        <v>44293</v>
      </c>
      <c r="E1753" s="4">
        <v>448</v>
      </c>
      <c r="F1753">
        <v>28</v>
      </c>
    </row>
    <row r="1754" spans="1:6" x14ac:dyDescent="0.25">
      <c r="A1754" t="s">
        <v>25</v>
      </c>
      <c r="B1754" t="s">
        <v>16</v>
      </c>
      <c r="C1754" t="s">
        <v>52</v>
      </c>
      <c r="D1754" s="1">
        <v>44293</v>
      </c>
      <c r="E1754" s="4">
        <v>7637</v>
      </c>
      <c r="F1754">
        <v>294</v>
      </c>
    </row>
    <row r="1755" spans="1:6" x14ac:dyDescent="0.25">
      <c r="A1755" t="s">
        <v>20</v>
      </c>
      <c r="B1755" t="s">
        <v>6</v>
      </c>
      <c r="C1755" t="s">
        <v>28</v>
      </c>
      <c r="D1755" s="1">
        <v>44293</v>
      </c>
      <c r="E1755" s="4">
        <v>5327</v>
      </c>
      <c r="F1755">
        <v>485</v>
      </c>
    </row>
    <row r="1756" spans="1:6" x14ac:dyDescent="0.25">
      <c r="A1756" t="s">
        <v>10</v>
      </c>
      <c r="B1756" t="s">
        <v>9</v>
      </c>
      <c r="C1756" t="s">
        <v>48</v>
      </c>
      <c r="D1756" s="1">
        <v>44293</v>
      </c>
      <c r="E1756" s="4">
        <v>4242</v>
      </c>
      <c r="F1756">
        <v>147</v>
      </c>
    </row>
    <row r="1757" spans="1:6" x14ac:dyDescent="0.25">
      <c r="A1757" t="s">
        <v>23</v>
      </c>
      <c r="B1757" t="s">
        <v>11</v>
      </c>
      <c r="C1757" t="s">
        <v>12</v>
      </c>
      <c r="D1757" s="1">
        <v>44293</v>
      </c>
      <c r="E1757" s="4">
        <v>1603</v>
      </c>
      <c r="F1757">
        <v>95</v>
      </c>
    </row>
    <row r="1758" spans="1:6" x14ac:dyDescent="0.25">
      <c r="A1758" t="s">
        <v>8</v>
      </c>
      <c r="B1758" t="s">
        <v>21</v>
      </c>
      <c r="C1758" t="s">
        <v>30</v>
      </c>
      <c r="D1758" s="1">
        <v>44293</v>
      </c>
      <c r="E1758" s="4">
        <v>1946</v>
      </c>
      <c r="F1758">
        <v>122</v>
      </c>
    </row>
    <row r="1759" spans="1:6" x14ac:dyDescent="0.25">
      <c r="A1759" t="s">
        <v>41</v>
      </c>
      <c r="B1759" t="s">
        <v>11</v>
      </c>
      <c r="C1759" t="s">
        <v>26</v>
      </c>
      <c r="D1759" s="1">
        <v>44293</v>
      </c>
      <c r="E1759" s="4">
        <v>8442</v>
      </c>
      <c r="F1759">
        <v>650</v>
      </c>
    </row>
    <row r="1760" spans="1:6" x14ac:dyDescent="0.25">
      <c r="A1760" t="s">
        <v>8</v>
      </c>
      <c r="B1760" t="s">
        <v>6</v>
      </c>
      <c r="C1760" t="s">
        <v>22</v>
      </c>
      <c r="D1760" s="1">
        <v>44293</v>
      </c>
      <c r="E1760" s="4">
        <v>1848</v>
      </c>
      <c r="F1760">
        <v>60</v>
      </c>
    </row>
    <row r="1761" spans="1:6" x14ac:dyDescent="0.25">
      <c r="A1761" t="s">
        <v>46</v>
      </c>
      <c r="B1761" t="s">
        <v>11</v>
      </c>
      <c r="C1761" t="s">
        <v>48</v>
      </c>
      <c r="D1761" s="1">
        <v>44293</v>
      </c>
      <c r="E1761" s="4">
        <v>1694</v>
      </c>
      <c r="F1761">
        <v>74</v>
      </c>
    </row>
    <row r="1762" spans="1:6" x14ac:dyDescent="0.25">
      <c r="A1762" t="s">
        <v>51</v>
      </c>
      <c r="B1762" t="s">
        <v>27</v>
      </c>
      <c r="C1762" t="s">
        <v>17</v>
      </c>
      <c r="D1762" s="1">
        <v>44293</v>
      </c>
      <c r="E1762" s="4">
        <v>5397</v>
      </c>
      <c r="F1762">
        <v>285</v>
      </c>
    </row>
    <row r="1763" spans="1:6" x14ac:dyDescent="0.25">
      <c r="A1763" t="s">
        <v>46</v>
      </c>
      <c r="B1763" t="s">
        <v>21</v>
      </c>
      <c r="C1763" t="s">
        <v>31</v>
      </c>
      <c r="D1763" s="1">
        <v>44293</v>
      </c>
      <c r="E1763" s="4">
        <v>10591</v>
      </c>
      <c r="F1763">
        <v>530</v>
      </c>
    </row>
    <row r="1764" spans="1:6" x14ac:dyDescent="0.25">
      <c r="A1764" t="s">
        <v>49</v>
      </c>
      <c r="B1764" t="s">
        <v>11</v>
      </c>
      <c r="C1764" t="s">
        <v>36</v>
      </c>
      <c r="D1764" s="1">
        <v>44293</v>
      </c>
      <c r="E1764" s="4">
        <v>1834</v>
      </c>
      <c r="F1764">
        <v>64</v>
      </c>
    </row>
    <row r="1765" spans="1:6" x14ac:dyDescent="0.25">
      <c r="A1765" t="s">
        <v>37</v>
      </c>
      <c r="B1765" t="s">
        <v>6</v>
      </c>
      <c r="C1765" t="s">
        <v>17</v>
      </c>
      <c r="D1765" s="1">
        <v>44293</v>
      </c>
      <c r="E1765" s="4">
        <v>2317</v>
      </c>
      <c r="F1765">
        <v>129</v>
      </c>
    </row>
    <row r="1766" spans="1:6" x14ac:dyDescent="0.25">
      <c r="A1766" t="s">
        <v>54</v>
      </c>
      <c r="B1766" t="s">
        <v>27</v>
      </c>
      <c r="C1766" t="s">
        <v>12</v>
      </c>
      <c r="D1766" s="1">
        <v>44293</v>
      </c>
      <c r="E1766" s="4">
        <v>5922</v>
      </c>
      <c r="F1766">
        <v>247</v>
      </c>
    </row>
    <row r="1767" spans="1:6" x14ac:dyDescent="0.25">
      <c r="A1767" t="s">
        <v>13</v>
      </c>
      <c r="B1767" t="s">
        <v>6</v>
      </c>
      <c r="C1767" t="s">
        <v>17</v>
      </c>
      <c r="D1767" s="1">
        <v>44293</v>
      </c>
      <c r="E1767" s="4">
        <v>2961</v>
      </c>
      <c r="F1767">
        <v>228</v>
      </c>
    </row>
    <row r="1768" spans="1:6" x14ac:dyDescent="0.25">
      <c r="A1768" t="s">
        <v>8</v>
      </c>
      <c r="B1768" t="s">
        <v>27</v>
      </c>
      <c r="C1768" t="s">
        <v>52</v>
      </c>
      <c r="D1768" s="1">
        <v>44293</v>
      </c>
      <c r="E1768" s="4">
        <v>10157</v>
      </c>
      <c r="F1768">
        <v>318</v>
      </c>
    </row>
    <row r="1769" spans="1:6" x14ac:dyDescent="0.25">
      <c r="A1769" t="s">
        <v>18</v>
      </c>
      <c r="B1769" t="s">
        <v>11</v>
      </c>
      <c r="C1769" t="s">
        <v>45</v>
      </c>
      <c r="D1769" s="1">
        <v>44293</v>
      </c>
      <c r="E1769" s="4">
        <v>231</v>
      </c>
      <c r="F1769">
        <v>15</v>
      </c>
    </row>
    <row r="1770" spans="1:6" x14ac:dyDescent="0.25">
      <c r="A1770" t="s">
        <v>54</v>
      </c>
      <c r="B1770" t="s">
        <v>27</v>
      </c>
      <c r="C1770" t="s">
        <v>50</v>
      </c>
      <c r="D1770" s="1">
        <v>44293</v>
      </c>
      <c r="E1770" s="4">
        <v>2618</v>
      </c>
      <c r="F1770">
        <v>105</v>
      </c>
    </row>
    <row r="1771" spans="1:6" x14ac:dyDescent="0.25">
      <c r="A1771" t="s">
        <v>53</v>
      </c>
      <c r="B1771" t="s">
        <v>27</v>
      </c>
      <c r="C1771" t="s">
        <v>44</v>
      </c>
      <c r="D1771" s="1">
        <v>44293</v>
      </c>
      <c r="E1771" s="4">
        <v>5929</v>
      </c>
      <c r="F1771">
        <v>212</v>
      </c>
    </row>
    <row r="1772" spans="1:6" x14ac:dyDescent="0.25">
      <c r="A1772" t="s">
        <v>5</v>
      </c>
      <c r="B1772" t="s">
        <v>6</v>
      </c>
      <c r="C1772" t="s">
        <v>28</v>
      </c>
      <c r="D1772" s="1">
        <v>44293</v>
      </c>
      <c r="E1772" s="4">
        <v>18739</v>
      </c>
      <c r="F1772">
        <v>1540</v>
      </c>
    </row>
    <row r="1773" spans="1:6" x14ac:dyDescent="0.25">
      <c r="A1773" t="s">
        <v>34</v>
      </c>
      <c r="B1773" t="s">
        <v>6</v>
      </c>
      <c r="C1773" t="s">
        <v>14</v>
      </c>
      <c r="D1773" s="1">
        <v>44293</v>
      </c>
      <c r="E1773" s="4">
        <v>665</v>
      </c>
      <c r="F1773">
        <v>29</v>
      </c>
    </row>
    <row r="1774" spans="1:6" x14ac:dyDescent="0.25">
      <c r="A1774" t="s">
        <v>40</v>
      </c>
      <c r="B1774" t="s">
        <v>6</v>
      </c>
      <c r="C1774" t="s">
        <v>26</v>
      </c>
      <c r="D1774" s="1">
        <v>44293</v>
      </c>
      <c r="E1774" s="4">
        <v>1841</v>
      </c>
      <c r="F1774">
        <v>231</v>
      </c>
    </row>
    <row r="1775" spans="1:6" x14ac:dyDescent="0.25">
      <c r="A1775" t="s">
        <v>13</v>
      </c>
      <c r="B1775" t="s">
        <v>11</v>
      </c>
      <c r="C1775" t="s">
        <v>35</v>
      </c>
      <c r="D1775" s="1">
        <v>44294</v>
      </c>
      <c r="E1775" s="4">
        <v>2541</v>
      </c>
      <c r="F1775">
        <v>102</v>
      </c>
    </row>
    <row r="1776" spans="1:6" x14ac:dyDescent="0.25">
      <c r="A1776" t="s">
        <v>33</v>
      </c>
      <c r="B1776" t="s">
        <v>6</v>
      </c>
      <c r="C1776" t="s">
        <v>22</v>
      </c>
      <c r="D1776" s="1">
        <v>44294</v>
      </c>
      <c r="E1776" s="4">
        <v>2737</v>
      </c>
      <c r="F1776">
        <v>457</v>
      </c>
    </row>
    <row r="1777" spans="1:6" x14ac:dyDescent="0.25">
      <c r="A1777" t="s">
        <v>10</v>
      </c>
      <c r="B1777" t="s">
        <v>9</v>
      </c>
      <c r="C1777" t="s">
        <v>50</v>
      </c>
      <c r="D1777" s="1">
        <v>44294</v>
      </c>
      <c r="E1777" s="4">
        <v>630</v>
      </c>
      <c r="F1777">
        <v>45</v>
      </c>
    </row>
    <row r="1778" spans="1:6" x14ac:dyDescent="0.25">
      <c r="A1778" t="s">
        <v>40</v>
      </c>
      <c r="B1778" t="s">
        <v>16</v>
      </c>
      <c r="C1778" t="s">
        <v>17</v>
      </c>
      <c r="D1778" s="1">
        <v>44294</v>
      </c>
      <c r="E1778" s="4">
        <v>12642</v>
      </c>
      <c r="F1778">
        <v>1120</v>
      </c>
    </row>
    <row r="1779" spans="1:6" x14ac:dyDescent="0.25">
      <c r="A1779" t="s">
        <v>39</v>
      </c>
      <c r="B1779" t="s">
        <v>9</v>
      </c>
      <c r="C1779" t="s">
        <v>36</v>
      </c>
      <c r="D1779" s="1">
        <v>44294</v>
      </c>
      <c r="E1779" s="4">
        <v>1750</v>
      </c>
      <c r="F1779">
        <v>125</v>
      </c>
    </row>
    <row r="1780" spans="1:6" x14ac:dyDescent="0.25">
      <c r="A1780" t="s">
        <v>8</v>
      </c>
      <c r="B1780" t="s">
        <v>27</v>
      </c>
      <c r="C1780" t="s">
        <v>7</v>
      </c>
      <c r="D1780" s="1">
        <v>44294</v>
      </c>
      <c r="E1780" s="4">
        <v>1344</v>
      </c>
      <c r="F1780">
        <v>112</v>
      </c>
    </row>
    <row r="1781" spans="1:6" x14ac:dyDescent="0.25">
      <c r="A1781" t="s">
        <v>29</v>
      </c>
      <c r="B1781" t="s">
        <v>27</v>
      </c>
      <c r="C1781" t="s">
        <v>30</v>
      </c>
      <c r="D1781" s="1">
        <v>44294</v>
      </c>
      <c r="E1781" s="4">
        <v>1617</v>
      </c>
      <c r="F1781">
        <v>147</v>
      </c>
    </row>
    <row r="1782" spans="1:6" x14ac:dyDescent="0.25">
      <c r="A1782" t="s">
        <v>8</v>
      </c>
      <c r="B1782" t="s">
        <v>16</v>
      </c>
      <c r="C1782" t="s">
        <v>12</v>
      </c>
      <c r="D1782" s="1">
        <v>44294</v>
      </c>
      <c r="E1782" s="4">
        <v>91</v>
      </c>
      <c r="F1782">
        <v>4</v>
      </c>
    </row>
    <row r="1783" spans="1:6" x14ac:dyDescent="0.25">
      <c r="A1783" t="s">
        <v>29</v>
      </c>
      <c r="B1783" t="s">
        <v>21</v>
      </c>
      <c r="C1783" t="s">
        <v>24</v>
      </c>
      <c r="D1783" s="1">
        <v>44294</v>
      </c>
      <c r="E1783" s="4">
        <v>98</v>
      </c>
      <c r="F1783">
        <v>7</v>
      </c>
    </row>
    <row r="1784" spans="1:6" x14ac:dyDescent="0.25">
      <c r="A1784" t="s">
        <v>46</v>
      </c>
      <c r="B1784" t="s">
        <v>11</v>
      </c>
      <c r="C1784" t="s">
        <v>17</v>
      </c>
      <c r="D1784" s="1">
        <v>44294</v>
      </c>
      <c r="E1784" s="4">
        <v>4095</v>
      </c>
      <c r="F1784">
        <v>342</v>
      </c>
    </row>
    <row r="1785" spans="1:6" x14ac:dyDescent="0.25">
      <c r="A1785" t="s">
        <v>18</v>
      </c>
      <c r="B1785" t="s">
        <v>21</v>
      </c>
      <c r="C1785" t="s">
        <v>48</v>
      </c>
      <c r="D1785" s="1">
        <v>44294</v>
      </c>
      <c r="E1785" s="4">
        <v>8302</v>
      </c>
      <c r="F1785">
        <v>593</v>
      </c>
    </row>
    <row r="1786" spans="1:6" x14ac:dyDescent="0.25">
      <c r="A1786" t="s">
        <v>39</v>
      </c>
      <c r="B1786" t="s">
        <v>21</v>
      </c>
      <c r="C1786" t="s">
        <v>45</v>
      </c>
      <c r="D1786" s="1">
        <v>44294</v>
      </c>
      <c r="E1786" s="4">
        <v>7854</v>
      </c>
      <c r="F1786">
        <v>342</v>
      </c>
    </row>
    <row r="1787" spans="1:6" x14ac:dyDescent="0.25">
      <c r="A1787" t="s">
        <v>13</v>
      </c>
      <c r="B1787" t="s">
        <v>9</v>
      </c>
      <c r="C1787" t="s">
        <v>17</v>
      </c>
      <c r="D1787" s="1">
        <v>44294</v>
      </c>
      <c r="E1787" s="4">
        <v>5313</v>
      </c>
      <c r="F1787">
        <v>443</v>
      </c>
    </row>
    <row r="1788" spans="1:6" x14ac:dyDescent="0.25">
      <c r="A1788" t="s">
        <v>41</v>
      </c>
      <c r="B1788" t="s">
        <v>27</v>
      </c>
      <c r="C1788" t="s">
        <v>42</v>
      </c>
      <c r="D1788" s="1">
        <v>44294</v>
      </c>
      <c r="E1788" s="4">
        <v>6153</v>
      </c>
      <c r="F1788">
        <v>440</v>
      </c>
    </row>
    <row r="1789" spans="1:6" x14ac:dyDescent="0.25">
      <c r="A1789" t="s">
        <v>56</v>
      </c>
      <c r="B1789" t="s">
        <v>6</v>
      </c>
      <c r="C1789" t="s">
        <v>50</v>
      </c>
      <c r="D1789" s="1">
        <v>44294</v>
      </c>
      <c r="E1789" s="4">
        <v>1253</v>
      </c>
      <c r="F1789">
        <v>45</v>
      </c>
    </row>
    <row r="1790" spans="1:6" x14ac:dyDescent="0.25">
      <c r="A1790" t="s">
        <v>51</v>
      </c>
      <c r="B1790" t="s">
        <v>16</v>
      </c>
      <c r="C1790" t="s">
        <v>28</v>
      </c>
      <c r="D1790" s="1">
        <v>44294</v>
      </c>
      <c r="E1790" s="4">
        <v>8631</v>
      </c>
      <c r="F1790">
        <v>770</v>
      </c>
    </row>
    <row r="1791" spans="1:6" x14ac:dyDescent="0.25">
      <c r="A1791" t="s">
        <v>33</v>
      </c>
      <c r="B1791" t="s">
        <v>27</v>
      </c>
      <c r="C1791" t="s">
        <v>12</v>
      </c>
      <c r="D1791" s="1">
        <v>44294</v>
      </c>
      <c r="E1791" s="4">
        <v>12047</v>
      </c>
      <c r="F1791">
        <v>700</v>
      </c>
    </row>
    <row r="1792" spans="1:6" x14ac:dyDescent="0.25">
      <c r="A1792" t="s">
        <v>49</v>
      </c>
      <c r="B1792" t="s">
        <v>9</v>
      </c>
      <c r="C1792" t="s">
        <v>44</v>
      </c>
      <c r="D1792" s="1">
        <v>44294</v>
      </c>
      <c r="E1792" s="4">
        <v>294</v>
      </c>
      <c r="F1792">
        <v>10</v>
      </c>
    </row>
    <row r="1793" spans="1:6" x14ac:dyDescent="0.25">
      <c r="A1793" t="s">
        <v>10</v>
      </c>
      <c r="B1793" t="s">
        <v>9</v>
      </c>
      <c r="C1793" t="s">
        <v>42</v>
      </c>
      <c r="D1793" s="1">
        <v>44294</v>
      </c>
      <c r="E1793" s="4">
        <v>9464</v>
      </c>
      <c r="F1793">
        <v>592</v>
      </c>
    </row>
    <row r="1794" spans="1:6" x14ac:dyDescent="0.25">
      <c r="A1794" t="s">
        <v>34</v>
      </c>
      <c r="B1794" t="s">
        <v>27</v>
      </c>
      <c r="C1794" t="s">
        <v>45</v>
      </c>
      <c r="D1794" s="1">
        <v>44294</v>
      </c>
      <c r="E1794" s="4">
        <v>1078</v>
      </c>
      <c r="F1794">
        <v>68</v>
      </c>
    </row>
    <row r="1795" spans="1:6" x14ac:dyDescent="0.25">
      <c r="A1795" t="s">
        <v>56</v>
      </c>
      <c r="B1795" t="s">
        <v>16</v>
      </c>
      <c r="C1795" t="s">
        <v>22</v>
      </c>
      <c r="D1795" s="1">
        <v>44294</v>
      </c>
      <c r="E1795" s="4">
        <v>4200</v>
      </c>
      <c r="F1795">
        <v>175</v>
      </c>
    </row>
    <row r="1796" spans="1:6" x14ac:dyDescent="0.25">
      <c r="A1796" t="s">
        <v>23</v>
      </c>
      <c r="B1796" t="s">
        <v>6</v>
      </c>
      <c r="C1796" t="s">
        <v>48</v>
      </c>
      <c r="D1796" s="1">
        <v>44295</v>
      </c>
      <c r="E1796" s="4">
        <v>3997</v>
      </c>
      <c r="F1796">
        <v>250</v>
      </c>
    </row>
    <row r="1797" spans="1:6" x14ac:dyDescent="0.25">
      <c r="A1797" t="s">
        <v>20</v>
      </c>
      <c r="B1797" t="s">
        <v>6</v>
      </c>
      <c r="C1797" t="s">
        <v>12</v>
      </c>
      <c r="D1797" s="1">
        <v>44295</v>
      </c>
      <c r="E1797" s="4">
        <v>1575</v>
      </c>
      <c r="F1797">
        <v>63</v>
      </c>
    </row>
    <row r="1798" spans="1:6" x14ac:dyDescent="0.25">
      <c r="A1798" t="s">
        <v>51</v>
      </c>
      <c r="B1798" t="s">
        <v>16</v>
      </c>
      <c r="C1798" t="s">
        <v>28</v>
      </c>
      <c r="D1798" s="1">
        <v>44295</v>
      </c>
      <c r="E1798" s="4">
        <v>6181</v>
      </c>
      <c r="F1798">
        <v>281</v>
      </c>
    </row>
    <row r="1799" spans="1:6" x14ac:dyDescent="0.25">
      <c r="A1799" t="s">
        <v>8</v>
      </c>
      <c r="B1799" t="s">
        <v>21</v>
      </c>
      <c r="C1799" t="s">
        <v>19</v>
      </c>
      <c r="D1799" s="1">
        <v>44295</v>
      </c>
      <c r="E1799" s="4">
        <v>11949</v>
      </c>
      <c r="F1799">
        <v>1680</v>
      </c>
    </row>
    <row r="1800" spans="1:6" x14ac:dyDescent="0.25">
      <c r="A1800" t="s">
        <v>5</v>
      </c>
      <c r="B1800" t="s">
        <v>27</v>
      </c>
      <c r="C1800" t="s">
        <v>28</v>
      </c>
      <c r="D1800" s="1">
        <v>44295</v>
      </c>
      <c r="E1800" s="4">
        <v>9086</v>
      </c>
      <c r="F1800">
        <v>433</v>
      </c>
    </row>
    <row r="1801" spans="1:6" x14ac:dyDescent="0.25">
      <c r="A1801" t="s">
        <v>8</v>
      </c>
      <c r="B1801" t="s">
        <v>27</v>
      </c>
      <c r="C1801" t="s">
        <v>44</v>
      </c>
      <c r="D1801" s="1">
        <v>44295</v>
      </c>
      <c r="E1801" s="4">
        <v>1050</v>
      </c>
      <c r="F1801">
        <v>96</v>
      </c>
    </row>
    <row r="1802" spans="1:6" x14ac:dyDescent="0.25">
      <c r="A1802" t="s">
        <v>34</v>
      </c>
      <c r="B1802" t="s">
        <v>6</v>
      </c>
      <c r="C1802" t="s">
        <v>35</v>
      </c>
      <c r="D1802" s="1">
        <v>44295</v>
      </c>
      <c r="E1802" s="4">
        <v>3080</v>
      </c>
      <c r="F1802">
        <v>134</v>
      </c>
    </row>
    <row r="1803" spans="1:6" x14ac:dyDescent="0.25">
      <c r="A1803" t="s">
        <v>33</v>
      </c>
      <c r="B1803" t="s">
        <v>16</v>
      </c>
      <c r="C1803" t="s">
        <v>48</v>
      </c>
      <c r="D1803" s="1">
        <v>44295</v>
      </c>
      <c r="E1803" s="4">
        <v>399</v>
      </c>
      <c r="F1803">
        <v>25</v>
      </c>
    </row>
    <row r="1804" spans="1:6" x14ac:dyDescent="0.25">
      <c r="A1804" t="s">
        <v>8</v>
      </c>
      <c r="B1804" t="s">
        <v>27</v>
      </c>
      <c r="C1804" t="s">
        <v>45</v>
      </c>
      <c r="D1804" s="1">
        <v>44295</v>
      </c>
      <c r="E1804" s="4">
        <v>2016</v>
      </c>
      <c r="F1804">
        <v>88</v>
      </c>
    </row>
    <row r="1805" spans="1:6" x14ac:dyDescent="0.25">
      <c r="A1805" t="s">
        <v>15</v>
      </c>
      <c r="B1805" t="s">
        <v>6</v>
      </c>
      <c r="C1805" t="s">
        <v>45</v>
      </c>
      <c r="D1805" s="1">
        <v>44295</v>
      </c>
      <c r="E1805" s="4">
        <v>3031</v>
      </c>
      <c r="F1805">
        <v>145</v>
      </c>
    </row>
    <row r="1806" spans="1:6" x14ac:dyDescent="0.25">
      <c r="A1806" t="s">
        <v>40</v>
      </c>
      <c r="B1806" t="s">
        <v>16</v>
      </c>
      <c r="C1806" t="s">
        <v>50</v>
      </c>
      <c r="D1806" s="1">
        <v>44295</v>
      </c>
      <c r="E1806" s="4">
        <v>2541</v>
      </c>
      <c r="F1806">
        <v>182</v>
      </c>
    </row>
    <row r="1807" spans="1:6" x14ac:dyDescent="0.25">
      <c r="A1807" t="s">
        <v>13</v>
      </c>
      <c r="B1807" t="s">
        <v>6</v>
      </c>
      <c r="C1807" t="s">
        <v>45</v>
      </c>
      <c r="D1807" s="1">
        <v>44295</v>
      </c>
      <c r="E1807" s="4">
        <v>5222</v>
      </c>
      <c r="F1807">
        <v>249</v>
      </c>
    </row>
    <row r="1808" spans="1:6" x14ac:dyDescent="0.25">
      <c r="A1808" t="s">
        <v>8</v>
      </c>
      <c r="B1808" t="s">
        <v>11</v>
      </c>
      <c r="C1808" t="s">
        <v>19</v>
      </c>
      <c r="D1808" s="1">
        <v>44295</v>
      </c>
      <c r="E1808" s="4">
        <v>1680</v>
      </c>
      <c r="F1808">
        <v>80</v>
      </c>
    </row>
    <row r="1809" spans="1:6" x14ac:dyDescent="0.25">
      <c r="A1809" t="s">
        <v>41</v>
      </c>
      <c r="B1809" t="s">
        <v>6</v>
      </c>
      <c r="C1809" t="s">
        <v>24</v>
      </c>
      <c r="D1809" s="1">
        <v>44295</v>
      </c>
      <c r="E1809" s="4">
        <v>9282</v>
      </c>
      <c r="F1809">
        <v>840</v>
      </c>
    </row>
    <row r="1810" spans="1:6" x14ac:dyDescent="0.25">
      <c r="A1810" t="s">
        <v>23</v>
      </c>
      <c r="B1810" t="s">
        <v>9</v>
      </c>
      <c r="C1810" t="s">
        <v>12</v>
      </c>
      <c r="D1810" s="1">
        <v>44295</v>
      </c>
      <c r="E1810" s="4">
        <v>8554</v>
      </c>
      <c r="F1810">
        <v>476</v>
      </c>
    </row>
    <row r="1811" spans="1:6" x14ac:dyDescent="0.25">
      <c r="A1811" t="s">
        <v>54</v>
      </c>
      <c r="B1811" t="s">
        <v>11</v>
      </c>
      <c r="C1811" t="s">
        <v>38</v>
      </c>
      <c r="D1811" s="1">
        <v>44295</v>
      </c>
      <c r="E1811" s="4">
        <v>1036</v>
      </c>
      <c r="F1811">
        <v>35</v>
      </c>
    </row>
    <row r="1812" spans="1:6" x14ac:dyDescent="0.25">
      <c r="A1812" t="s">
        <v>49</v>
      </c>
      <c r="B1812" t="s">
        <v>11</v>
      </c>
      <c r="C1812" t="s">
        <v>31</v>
      </c>
      <c r="D1812" s="1">
        <v>44295</v>
      </c>
      <c r="E1812" s="4">
        <v>5250</v>
      </c>
      <c r="F1812">
        <v>263</v>
      </c>
    </row>
    <row r="1813" spans="1:6" x14ac:dyDescent="0.25">
      <c r="A1813" t="s">
        <v>34</v>
      </c>
      <c r="B1813" t="s">
        <v>11</v>
      </c>
      <c r="C1813" t="s">
        <v>47</v>
      </c>
      <c r="D1813" s="1">
        <v>44295</v>
      </c>
      <c r="E1813" s="4">
        <v>3248</v>
      </c>
      <c r="F1813">
        <v>142</v>
      </c>
    </row>
    <row r="1814" spans="1:6" x14ac:dyDescent="0.25">
      <c r="A1814" t="s">
        <v>53</v>
      </c>
      <c r="B1814" t="s">
        <v>11</v>
      </c>
      <c r="C1814" t="s">
        <v>50</v>
      </c>
      <c r="D1814" s="1">
        <v>44295</v>
      </c>
      <c r="E1814" s="4">
        <v>8099</v>
      </c>
      <c r="F1814">
        <v>386</v>
      </c>
    </row>
    <row r="1815" spans="1:6" x14ac:dyDescent="0.25">
      <c r="A1815" t="s">
        <v>25</v>
      </c>
      <c r="B1815" t="s">
        <v>6</v>
      </c>
      <c r="C1815" t="s">
        <v>30</v>
      </c>
      <c r="D1815" s="1">
        <v>44295</v>
      </c>
      <c r="E1815" s="4">
        <v>4655</v>
      </c>
      <c r="F1815">
        <v>259</v>
      </c>
    </row>
    <row r="1816" spans="1:6" x14ac:dyDescent="0.25">
      <c r="A1816" t="s">
        <v>57</v>
      </c>
      <c r="B1816" t="s">
        <v>21</v>
      </c>
      <c r="C1816" t="s">
        <v>28</v>
      </c>
      <c r="D1816" s="1">
        <v>44295</v>
      </c>
      <c r="E1816" s="4">
        <v>6475</v>
      </c>
      <c r="F1816">
        <v>405</v>
      </c>
    </row>
    <row r="1817" spans="1:6" x14ac:dyDescent="0.25">
      <c r="A1817" t="s">
        <v>39</v>
      </c>
      <c r="B1817" t="s">
        <v>21</v>
      </c>
      <c r="C1817" t="s">
        <v>22</v>
      </c>
      <c r="D1817" s="1">
        <v>44295</v>
      </c>
      <c r="E1817" s="4">
        <v>1141</v>
      </c>
      <c r="F1817">
        <v>52</v>
      </c>
    </row>
    <row r="1818" spans="1:6" x14ac:dyDescent="0.25">
      <c r="A1818" t="s">
        <v>33</v>
      </c>
      <c r="B1818" t="s">
        <v>9</v>
      </c>
      <c r="C1818" t="s">
        <v>28</v>
      </c>
      <c r="D1818" s="1">
        <v>44295</v>
      </c>
      <c r="E1818" s="4">
        <v>7112</v>
      </c>
      <c r="F1818">
        <v>508</v>
      </c>
    </row>
    <row r="1819" spans="1:6" x14ac:dyDescent="0.25">
      <c r="A1819" t="s">
        <v>34</v>
      </c>
      <c r="B1819" t="s">
        <v>21</v>
      </c>
      <c r="C1819" t="s">
        <v>47</v>
      </c>
      <c r="D1819" s="1">
        <v>44295</v>
      </c>
      <c r="E1819" s="4">
        <v>8092</v>
      </c>
      <c r="F1819">
        <v>506</v>
      </c>
    </row>
    <row r="1820" spans="1:6" x14ac:dyDescent="0.25">
      <c r="A1820" t="s">
        <v>10</v>
      </c>
      <c r="B1820" t="s">
        <v>27</v>
      </c>
      <c r="C1820" t="s">
        <v>47</v>
      </c>
      <c r="D1820" s="1">
        <v>44295</v>
      </c>
      <c r="E1820" s="4">
        <v>2541</v>
      </c>
      <c r="F1820">
        <v>116</v>
      </c>
    </row>
    <row r="1821" spans="1:6" x14ac:dyDescent="0.25">
      <c r="A1821" t="s">
        <v>8</v>
      </c>
      <c r="B1821" t="s">
        <v>16</v>
      </c>
      <c r="C1821" t="s">
        <v>26</v>
      </c>
      <c r="D1821" s="1">
        <v>44298</v>
      </c>
      <c r="E1821" s="4">
        <v>2604</v>
      </c>
      <c r="F1821">
        <v>186</v>
      </c>
    </row>
    <row r="1822" spans="1:6" x14ac:dyDescent="0.25">
      <c r="A1822" t="s">
        <v>51</v>
      </c>
      <c r="B1822" t="s">
        <v>16</v>
      </c>
      <c r="C1822" t="s">
        <v>44</v>
      </c>
      <c r="D1822" s="1">
        <v>44298</v>
      </c>
      <c r="E1822" s="4">
        <v>6643</v>
      </c>
      <c r="F1822">
        <v>665</v>
      </c>
    </row>
    <row r="1823" spans="1:6" x14ac:dyDescent="0.25">
      <c r="A1823" t="s">
        <v>23</v>
      </c>
      <c r="B1823" t="s">
        <v>27</v>
      </c>
      <c r="C1823" t="s">
        <v>19</v>
      </c>
      <c r="D1823" s="1">
        <v>44298</v>
      </c>
      <c r="E1823" s="4">
        <v>5628</v>
      </c>
      <c r="F1823">
        <v>910</v>
      </c>
    </row>
    <row r="1824" spans="1:6" x14ac:dyDescent="0.25">
      <c r="A1824" t="s">
        <v>15</v>
      </c>
      <c r="B1824" t="s">
        <v>27</v>
      </c>
      <c r="C1824" t="s">
        <v>50</v>
      </c>
      <c r="D1824" s="1">
        <v>44298</v>
      </c>
      <c r="E1824" s="4">
        <v>1225</v>
      </c>
      <c r="F1824">
        <v>88</v>
      </c>
    </row>
    <row r="1825" spans="1:6" x14ac:dyDescent="0.25">
      <c r="A1825" t="s">
        <v>25</v>
      </c>
      <c r="B1825" t="s">
        <v>16</v>
      </c>
      <c r="C1825" t="s">
        <v>45</v>
      </c>
      <c r="D1825" s="1">
        <v>44298</v>
      </c>
      <c r="E1825" s="4">
        <v>6685</v>
      </c>
      <c r="F1825">
        <v>304</v>
      </c>
    </row>
    <row r="1826" spans="1:6" x14ac:dyDescent="0.25">
      <c r="A1826" t="s">
        <v>5</v>
      </c>
      <c r="B1826" t="s">
        <v>27</v>
      </c>
      <c r="C1826" t="s">
        <v>52</v>
      </c>
      <c r="D1826" s="1">
        <v>44298</v>
      </c>
      <c r="E1826" s="4">
        <v>1827</v>
      </c>
      <c r="F1826">
        <v>74</v>
      </c>
    </row>
    <row r="1827" spans="1:6" x14ac:dyDescent="0.25">
      <c r="A1827" t="s">
        <v>34</v>
      </c>
      <c r="B1827" t="s">
        <v>27</v>
      </c>
      <c r="C1827" t="s">
        <v>7</v>
      </c>
      <c r="D1827" s="1">
        <v>44298</v>
      </c>
      <c r="E1827" s="4">
        <v>1428</v>
      </c>
      <c r="F1827">
        <v>110</v>
      </c>
    </row>
    <row r="1828" spans="1:6" x14ac:dyDescent="0.25">
      <c r="A1828" t="s">
        <v>18</v>
      </c>
      <c r="B1828" t="s">
        <v>27</v>
      </c>
      <c r="C1828" t="s">
        <v>24</v>
      </c>
      <c r="D1828" s="1">
        <v>44298</v>
      </c>
      <c r="E1828" s="4">
        <v>406</v>
      </c>
      <c r="F1828">
        <v>29</v>
      </c>
    </row>
    <row r="1829" spans="1:6" x14ac:dyDescent="0.25">
      <c r="A1829" t="s">
        <v>41</v>
      </c>
      <c r="B1829" t="s">
        <v>27</v>
      </c>
      <c r="C1829" t="s">
        <v>43</v>
      </c>
      <c r="D1829" s="1">
        <v>44298</v>
      </c>
      <c r="E1829" s="4">
        <v>2338</v>
      </c>
      <c r="F1829">
        <v>213</v>
      </c>
    </row>
    <row r="1830" spans="1:6" x14ac:dyDescent="0.25">
      <c r="A1830" t="s">
        <v>40</v>
      </c>
      <c r="B1830" t="s">
        <v>9</v>
      </c>
      <c r="C1830" t="s">
        <v>30</v>
      </c>
      <c r="D1830" s="1">
        <v>44298</v>
      </c>
      <c r="E1830" s="4">
        <v>1435</v>
      </c>
      <c r="F1830">
        <v>131</v>
      </c>
    </row>
    <row r="1831" spans="1:6" x14ac:dyDescent="0.25">
      <c r="A1831" t="s">
        <v>15</v>
      </c>
      <c r="B1831" t="s">
        <v>27</v>
      </c>
      <c r="C1831" t="s">
        <v>36</v>
      </c>
      <c r="D1831" s="1">
        <v>44298</v>
      </c>
      <c r="E1831" s="4">
        <v>105</v>
      </c>
      <c r="F1831">
        <v>7</v>
      </c>
    </row>
    <row r="1832" spans="1:6" x14ac:dyDescent="0.25">
      <c r="A1832" t="s">
        <v>39</v>
      </c>
      <c r="B1832" t="s">
        <v>6</v>
      </c>
      <c r="C1832" t="s">
        <v>28</v>
      </c>
      <c r="D1832" s="1">
        <v>44298</v>
      </c>
      <c r="E1832" s="4">
        <v>1589</v>
      </c>
      <c r="F1832">
        <v>76</v>
      </c>
    </row>
    <row r="1833" spans="1:6" x14ac:dyDescent="0.25">
      <c r="A1833" t="s">
        <v>34</v>
      </c>
      <c r="B1833" t="s">
        <v>16</v>
      </c>
      <c r="C1833" t="s">
        <v>14</v>
      </c>
      <c r="D1833" s="1">
        <v>44298</v>
      </c>
      <c r="E1833" s="4">
        <v>1512</v>
      </c>
      <c r="F1833">
        <v>152</v>
      </c>
    </row>
    <row r="1834" spans="1:6" x14ac:dyDescent="0.25">
      <c r="A1834" t="s">
        <v>39</v>
      </c>
      <c r="B1834" t="s">
        <v>11</v>
      </c>
      <c r="C1834" t="s">
        <v>14</v>
      </c>
      <c r="D1834" s="1">
        <v>44298</v>
      </c>
      <c r="E1834" s="4">
        <v>1561</v>
      </c>
      <c r="F1834">
        <v>174</v>
      </c>
    </row>
    <row r="1835" spans="1:6" x14ac:dyDescent="0.25">
      <c r="A1835" t="s">
        <v>23</v>
      </c>
      <c r="B1835" t="s">
        <v>11</v>
      </c>
      <c r="C1835" t="s">
        <v>24</v>
      </c>
      <c r="D1835" s="1">
        <v>44298</v>
      </c>
      <c r="E1835" s="4">
        <v>9611</v>
      </c>
      <c r="F1835">
        <v>641</v>
      </c>
    </row>
    <row r="1836" spans="1:6" x14ac:dyDescent="0.25">
      <c r="A1836" t="s">
        <v>15</v>
      </c>
      <c r="B1836" t="s">
        <v>11</v>
      </c>
      <c r="C1836" t="s">
        <v>52</v>
      </c>
      <c r="D1836" s="1">
        <v>44298</v>
      </c>
      <c r="E1836" s="4">
        <v>10948</v>
      </c>
      <c r="F1836">
        <v>422</v>
      </c>
    </row>
    <row r="1837" spans="1:6" x14ac:dyDescent="0.25">
      <c r="A1837" t="s">
        <v>23</v>
      </c>
      <c r="B1837" t="s">
        <v>11</v>
      </c>
      <c r="C1837" t="s">
        <v>31</v>
      </c>
      <c r="D1837" s="1">
        <v>44298</v>
      </c>
      <c r="E1837" s="4">
        <v>868</v>
      </c>
      <c r="F1837">
        <v>49</v>
      </c>
    </row>
    <row r="1838" spans="1:6" x14ac:dyDescent="0.25">
      <c r="A1838" t="s">
        <v>8</v>
      </c>
      <c r="B1838" t="s">
        <v>21</v>
      </c>
      <c r="C1838" t="s">
        <v>47</v>
      </c>
      <c r="D1838" s="1">
        <v>44298</v>
      </c>
      <c r="E1838" s="4">
        <v>945</v>
      </c>
      <c r="F1838">
        <v>73</v>
      </c>
    </row>
    <row r="1839" spans="1:6" x14ac:dyDescent="0.25">
      <c r="A1839" t="s">
        <v>41</v>
      </c>
      <c r="B1839" t="s">
        <v>16</v>
      </c>
      <c r="C1839" t="s">
        <v>52</v>
      </c>
      <c r="D1839" s="1">
        <v>44298</v>
      </c>
      <c r="E1839" s="4">
        <v>5250</v>
      </c>
      <c r="F1839">
        <v>219</v>
      </c>
    </row>
    <row r="1840" spans="1:6" x14ac:dyDescent="0.25">
      <c r="A1840" t="s">
        <v>15</v>
      </c>
      <c r="B1840" t="s">
        <v>9</v>
      </c>
      <c r="C1840" t="s">
        <v>48</v>
      </c>
      <c r="D1840" s="1">
        <v>44298</v>
      </c>
      <c r="E1840" s="4">
        <v>2884</v>
      </c>
      <c r="F1840">
        <v>206</v>
      </c>
    </row>
    <row r="1841" spans="1:6" x14ac:dyDescent="0.25">
      <c r="A1841" t="s">
        <v>20</v>
      </c>
      <c r="B1841" t="s">
        <v>6</v>
      </c>
      <c r="C1841" t="s">
        <v>50</v>
      </c>
      <c r="D1841" s="1">
        <v>44298</v>
      </c>
      <c r="E1841" s="4">
        <v>1722</v>
      </c>
      <c r="F1841">
        <v>133</v>
      </c>
    </row>
    <row r="1842" spans="1:6" x14ac:dyDescent="0.25">
      <c r="A1842" t="s">
        <v>13</v>
      </c>
      <c r="B1842" t="s">
        <v>9</v>
      </c>
      <c r="C1842" t="s">
        <v>24</v>
      </c>
      <c r="D1842" s="1">
        <v>44298</v>
      </c>
      <c r="E1842" s="4">
        <v>8309</v>
      </c>
      <c r="F1842">
        <v>554</v>
      </c>
    </row>
    <row r="1843" spans="1:6" x14ac:dyDescent="0.25">
      <c r="A1843" t="s">
        <v>37</v>
      </c>
      <c r="B1843" t="s">
        <v>27</v>
      </c>
      <c r="C1843" t="s">
        <v>7</v>
      </c>
      <c r="D1843" s="1">
        <v>44298</v>
      </c>
      <c r="E1843" s="4">
        <v>2191</v>
      </c>
      <c r="F1843">
        <v>157</v>
      </c>
    </row>
    <row r="1844" spans="1:6" x14ac:dyDescent="0.25">
      <c r="A1844" t="s">
        <v>25</v>
      </c>
      <c r="B1844" t="s">
        <v>9</v>
      </c>
      <c r="C1844" t="s">
        <v>50</v>
      </c>
      <c r="D1844" s="1">
        <v>44298</v>
      </c>
      <c r="E1844" s="4">
        <v>5299</v>
      </c>
      <c r="F1844">
        <v>442</v>
      </c>
    </row>
    <row r="1845" spans="1:6" x14ac:dyDescent="0.25">
      <c r="A1845" t="s">
        <v>41</v>
      </c>
      <c r="B1845" t="s">
        <v>9</v>
      </c>
      <c r="C1845" t="s">
        <v>52</v>
      </c>
      <c r="D1845" s="1">
        <v>44298</v>
      </c>
      <c r="E1845" s="4">
        <v>1043</v>
      </c>
      <c r="F1845">
        <v>42</v>
      </c>
    </row>
    <row r="1846" spans="1:6" x14ac:dyDescent="0.25">
      <c r="A1846" t="s">
        <v>49</v>
      </c>
      <c r="B1846" t="s">
        <v>11</v>
      </c>
      <c r="C1846" t="s">
        <v>22</v>
      </c>
      <c r="D1846" s="1">
        <v>44298</v>
      </c>
      <c r="E1846" s="4">
        <v>3717</v>
      </c>
      <c r="F1846">
        <v>465</v>
      </c>
    </row>
    <row r="1847" spans="1:6" x14ac:dyDescent="0.25">
      <c r="A1847" t="s">
        <v>18</v>
      </c>
      <c r="B1847" t="s">
        <v>21</v>
      </c>
      <c r="C1847" t="s">
        <v>38</v>
      </c>
      <c r="D1847" s="1">
        <v>44298</v>
      </c>
      <c r="E1847" s="4">
        <v>6818</v>
      </c>
      <c r="F1847">
        <v>427</v>
      </c>
    </row>
    <row r="1848" spans="1:6" x14ac:dyDescent="0.25">
      <c r="A1848" t="s">
        <v>51</v>
      </c>
      <c r="B1848" t="s">
        <v>21</v>
      </c>
      <c r="C1848" t="s">
        <v>12</v>
      </c>
      <c r="D1848" s="1">
        <v>44298</v>
      </c>
      <c r="E1848" s="4">
        <v>6174</v>
      </c>
      <c r="F1848">
        <v>229</v>
      </c>
    </row>
    <row r="1849" spans="1:6" x14ac:dyDescent="0.25">
      <c r="A1849" t="s">
        <v>8</v>
      </c>
      <c r="B1849" t="s">
        <v>9</v>
      </c>
      <c r="C1849" t="s">
        <v>50</v>
      </c>
      <c r="D1849" s="1">
        <v>44298</v>
      </c>
      <c r="E1849" s="4">
        <v>224</v>
      </c>
      <c r="F1849">
        <v>16</v>
      </c>
    </row>
    <row r="1850" spans="1:6" x14ac:dyDescent="0.25">
      <c r="A1850" t="s">
        <v>34</v>
      </c>
      <c r="B1850" t="s">
        <v>11</v>
      </c>
      <c r="C1850" t="s">
        <v>19</v>
      </c>
      <c r="D1850" s="1">
        <v>44298</v>
      </c>
      <c r="E1850" s="4">
        <v>4893</v>
      </c>
      <c r="F1850">
        <v>699</v>
      </c>
    </row>
    <row r="1851" spans="1:6" x14ac:dyDescent="0.25">
      <c r="A1851" t="s">
        <v>32</v>
      </c>
      <c r="B1851" t="s">
        <v>9</v>
      </c>
      <c r="C1851" t="s">
        <v>22</v>
      </c>
      <c r="D1851" s="1">
        <v>44298</v>
      </c>
      <c r="E1851" s="4">
        <v>910</v>
      </c>
      <c r="F1851">
        <v>114</v>
      </c>
    </row>
    <row r="1852" spans="1:6" x14ac:dyDescent="0.25">
      <c r="A1852" t="s">
        <v>55</v>
      </c>
      <c r="B1852" t="s">
        <v>11</v>
      </c>
      <c r="C1852" t="s">
        <v>7</v>
      </c>
      <c r="D1852" s="1">
        <v>44298</v>
      </c>
      <c r="E1852" s="4">
        <v>10409</v>
      </c>
      <c r="F1852">
        <v>417</v>
      </c>
    </row>
    <row r="1853" spans="1:6" x14ac:dyDescent="0.25">
      <c r="A1853" t="s">
        <v>51</v>
      </c>
      <c r="B1853" t="s">
        <v>9</v>
      </c>
      <c r="C1853" t="s">
        <v>45</v>
      </c>
      <c r="D1853" s="1">
        <v>44298</v>
      </c>
      <c r="E1853" s="4">
        <v>11522</v>
      </c>
      <c r="F1853">
        <v>461</v>
      </c>
    </row>
    <row r="1854" spans="1:6" x14ac:dyDescent="0.25">
      <c r="A1854" t="s">
        <v>18</v>
      </c>
      <c r="B1854" t="s">
        <v>6</v>
      </c>
      <c r="C1854" t="s">
        <v>28</v>
      </c>
      <c r="D1854" s="1">
        <v>44298</v>
      </c>
      <c r="E1854" s="4">
        <v>1358</v>
      </c>
      <c r="F1854">
        <v>105</v>
      </c>
    </row>
    <row r="1855" spans="1:6" x14ac:dyDescent="0.25">
      <c r="A1855" t="s">
        <v>25</v>
      </c>
      <c r="B1855" t="s">
        <v>21</v>
      </c>
      <c r="C1855" t="s">
        <v>43</v>
      </c>
      <c r="D1855" s="1">
        <v>44298</v>
      </c>
      <c r="E1855" s="4">
        <v>9387</v>
      </c>
      <c r="F1855">
        <v>587</v>
      </c>
    </row>
    <row r="1856" spans="1:6" x14ac:dyDescent="0.25">
      <c r="A1856" t="s">
        <v>51</v>
      </c>
      <c r="B1856" t="s">
        <v>27</v>
      </c>
      <c r="C1856" t="s">
        <v>14</v>
      </c>
      <c r="D1856" s="1">
        <v>44298</v>
      </c>
      <c r="E1856" s="4">
        <v>1267</v>
      </c>
      <c r="F1856">
        <v>51</v>
      </c>
    </row>
    <row r="1857" spans="1:6" x14ac:dyDescent="0.25">
      <c r="A1857" t="s">
        <v>25</v>
      </c>
      <c r="B1857" t="s">
        <v>6</v>
      </c>
      <c r="C1857" t="s">
        <v>7</v>
      </c>
      <c r="D1857" s="1">
        <v>44299</v>
      </c>
      <c r="E1857" s="4">
        <v>3164</v>
      </c>
      <c r="F1857">
        <v>244</v>
      </c>
    </row>
    <row r="1858" spans="1:6" x14ac:dyDescent="0.25">
      <c r="A1858" t="s">
        <v>49</v>
      </c>
      <c r="B1858" t="s">
        <v>6</v>
      </c>
      <c r="C1858" t="s">
        <v>43</v>
      </c>
      <c r="D1858" s="1">
        <v>44299</v>
      </c>
      <c r="E1858" s="4">
        <v>1274</v>
      </c>
      <c r="F1858">
        <v>107</v>
      </c>
    </row>
    <row r="1859" spans="1:6" x14ac:dyDescent="0.25">
      <c r="A1859" t="s">
        <v>8</v>
      </c>
      <c r="B1859" t="s">
        <v>21</v>
      </c>
      <c r="C1859" t="s">
        <v>28</v>
      </c>
      <c r="D1859" s="1">
        <v>44299</v>
      </c>
      <c r="E1859" s="4">
        <v>2660</v>
      </c>
      <c r="F1859">
        <v>116</v>
      </c>
    </row>
    <row r="1860" spans="1:6" x14ac:dyDescent="0.25">
      <c r="A1860" t="s">
        <v>33</v>
      </c>
      <c r="B1860" t="s">
        <v>21</v>
      </c>
      <c r="C1860" t="s">
        <v>50</v>
      </c>
      <c r="D1860" s="1">
        <v>44299</v>
      </c>
      <c r="E1860" s="4">
        <v>4445</v>
      </c>
      <c r="F1860">
        <v>318</v>
      </c>
    </row>
    <row r="1861" spans="1:6" x14ac:dyDescent="0.25">
      <c r="A1861" t="s">
        <v>33</v>
      </c>
      <c r="B1861" t="s">
        <v>27</v>
      </c>
      <c r="C1861" t="s">
        <v>22</v>
      </c>
      <c r="D1861" s="1">
        <v>44299</v>
      </c>
      <c r="E1861" s="4">
        <v>581</v>
      </c>
      <c r="F1861">
        <v>97</v>
      </c>
    </row>
    <row r="1862" spans="1:6" x14ac:dyDescent="0.25">
      <c r="A1862" t="s">
        <v>32</v>
      </c>
      <c r="B1862" t="s">
        <v>6</v>
      </c>
      <c r="C1862" t="s">
        <v>42</v>
      </c>
      <c r="D1862" s="1">
        <v>44299</v>
      </c>
      <c r="E1862" s="4">
        <v>4473</v>
      </c>
      <c r="F1862">
        <v>187</v>
      </c>
    </row>
    <row r="1863" spans="1:6" x14ac:dyDescent="0.25">
      <c r="A1863" t="s">
        <v>32</v>
      </c>
      <c r="B1863" t="s">
        <v>6</v>
      </c>
      <c r="C1863" t="s">
        <v>48</v>
      </c>
      <c r="D1863" s="1">
        <v>44299</v>
      </c>
      <c r="E1863" s="4">
        <v>5488</v>
      </c>
      <c r="F1863">
        <v>392</v>
      </c>
    </row>
    <row r="1864" spans="1:6" x14ac:dyDescent="0.25">
      <c r="A1864" t="s">
        <v>37</v>
      </c>
      <c r="B1864" t="s">
        <v>16</v>
      </c>
      <c r="C1864" t="s">
        <v>14</v>
      </c>
      <c r="D1864" s="1">
        <v>44299</v>
      </c>
      <c r="E1864" s="4">
        <v>49</v>
      </c>
      <c r="F1864">
        <v>6</v>
      </c>
    </row>
    <row r="1865" spans="1:6" x14ac:dyDescent="0.25">
      <c r="A1865" t="s">
        <v>10</v>
      </c>
      <c r="B1865" t="s">
        <v>16</v>
      </c>
      <c r="C1865" t="s">
        <v>7</v>
      </c>
      <c r="D1865" s="1">
        <v>44299</v>
      </c>
      <c r="E1865" s="4">
        <v>4739</v>
      </c>
      <c r="F1865">
        <v>365</v>
      </c>
    </row>
    <row r="1866" spans="1:6" x14ac:dyDescent="0.25">
      <c r="A1866" t="s">
        <v>51</v>
      </c>
      <c r="B1866" t="s">
        <v>6</v>
      </c>
      <c r="C1866" t="s">
        <v>30</v>
      </c>
      <c r="D1866" s="1">
        <v>44299</v>
      </c>
      <c r="E1866" s="4">
        <v>6797</v>
      </c>
      <c r="F1866">
        <v>618</v>
      </c>
    </row>
    <row r="1867" spans="1:6" x14ac:dyDescent="0.25">
      <c r="A1867" t="s">
        <v>20</v>
      </c>
      <c r="B1867" t="s">
        <v>27</v>
      </c>
      <c r="C1867" t="s">
        <v>31</v>
      </c>
      <c r="D1867" s="1">
        <v>44299</v>
      </c>
      <c r="E1867" s="4">
        <v>4291</v>
      </c>
      <c r="F1867">
        <v>239</v>
      </c>
    </row>
    <row r="1868" spans="1:6" x14ac:dyDescent="0.25">
      <c r="A1868" t="s">
        <v>40</v>
      </c>
      <c r="B1868" t="s">
        <v>9</v>
      </c>
      <c r="C1868" t="s">
        <v>43</v>
      </c>
      <c r="D1868" s="1">
        <v>44299</v>
      </c>
      <c r="E1868" s="4">
        <v>1568</v>
      </c>
      <c r="F1868">
        <v>157</v>
      </c>
    </row>
    <row r="1869" spans="1:6" x14ac:dyDescent="0.25">
      <c r="A1869" t="s">
        <v>40</v>
      </c>
      <c r="B1869" t="s">
        <v>9</v>
      </c>
      <c r="C1869" t="s">
        <v>28</v>
      </c>
      <c r="D1869" s="1">
        <v>44299</v>
      </c>
      <c r="E1869" s="4">
        <v>6923</v>
      </c>
      <c r="F1869">
        <v>330</v>
      </c>
    </row>
    <row r="1870" spans="1:6" x14ac:dyDescent="0.25">
      <c r="A1870" t="s">
        <v>18</v>
      </c>
      <c r="B1870" t="s">
        <v>6</v>
      </c>
      <c r="C1870" t="s">
        <v>26</v>
      </c>
      <c r="D1870" s="1">
        <v>44299</v>
      </c>
      <c r="E1870" s="4">
        <v>8953</v>
      </c>
      <c r="F1870">
        <v>560</v>
      </c>
    </row>
    <row r="1871" spans="1:6" x14ac:dyDescent="0.25">
      <c r="A1871" t="s">
        <v>41</v>
      </c>
      <c r="B1871" t="s">
        <v>16</v>
      </c>
      <c r="C1871" t="s">
        <v>24</v>
      </c>
      <c r="D1871" s="1">
        <v>44299</v>
      </c>
      <c r="E1871" s="4">
        <v>5747</v>
      </c>
      <c r="F1871">
        <v>384</v>
      </c>
    </row>
    <row r="1872" spans="1:6" x14ac:dyDescent="0.25">
      <c r="A1872" t="s">
        <v>23</v>
      </c>
      <c r="B1872" t="s">
        <v>11</v>
      </c>
      <c r="C1872" t="s">
        <v>52</v>
      </c>
      <c r="D1872" s="1">
        <v>44299</v>
      </c>
      <c r="E1872" s="4">
        <v>2317</v>
      </c>
      <c r="F1872">
        <v>90</v>
      </c>
    </row>
    <row r="1873" spans="1:6" x14ac:dyDescent="0.25">
      <c r="A1873" t="s">
        <v>10</v>
      </c>
      <c r="B1873" t="s">
        <v>27</v>
      </c>
      <c r="C1873" t="s">
        <v>35</v>
      </c>
      <c r="D1873" s="1">
        <v>44299</v>
      </c>
      <c r="E1873" s="4">
        <v>1099</v>
      </c>
      <c r="F1873">
        <v>48</v>
      </c>
    </row>
    <row r="1874" spans="1:6" x14ac:dyDescent="0.25">
      <c r="A1874" t="s">
        <v>5</v>
      </c>
      <c r="B1874" t="s">
        <v>21</v>
      </c>
      <c r="C1874" t="s">
        <v>36</v>
      </c>
      <c r="D1874" s="1">
        <v>44299</v>
      </c>
      <c r="E1874" s="4">
        <v>91</v>
      </c>
      <c r="F1874">
        <v>7</v>
      </c>
    </row>
    <row r="1875" spans="1:6" x14ac:dyDescent="0.25">
      <c r="A1875" t="s">
        <v>34</v>
      </c>
      <c r="B1875" t="s">
        <v>9</v>
      </c>
      <c r="C1875" t="s">
        <v>19</v>
      </c>
      <c r="D1875" s="1">
        <v>44299</v>
      </c>
      <c r="E1875" s="4">
        <v>1848</v>
      </c>
      <c r="F1875">
        <v>116</v>
      </c>
    </row>
    <row r="1876" spans="1:6" x14ac:dyDescent="0.25">
      <c r="A1876" t="s">
        <v>13</v>
      </c>
      <c r="B1876" t="s">
        <v>21</v>
      </c>
      <c r="C1876" t="s">
        <v>30</v>
      </c>
      <c r="D1876" s="1">
        <v>44299</v>
      </c>
      <c r="E1876" s="4">
        <v>12831</v>
      </c>
      <c r="F1876">
        <v>700</v>
      </c>
    </row>
    <row r="1877" spans="1:6" x14ac:dyDescent="0.25">
      <c r="A1877" t="s">
        <v>23</v>
      </c>
      <c r="B1877" t="s">
        <v>27</v>
      </c>
      <c r="C1877" t="s">
        <v>14</v>
      </c>
      <c r="D1877" s="1">
        <v>44299</v>
      </c>
      <c r="E1877" s="4">
        <v>1687</v>
      </c>
      <c r="F1877">
        <v>57</v>
      </c>
    </row>
    <row r="1878" spans="1:6" x14ac:dyDescent="0.25">
      <c r="A1878" t="s">
        <v>57</v>
      </c>
      <c r="B1878" t="s">
        <v>11</v>
      </c>
      <c r="C1878" t="s">
        <v>45</v>
      </c>
      <c r="D1878" s="1">
        <v>44299</v>
      </c>
      <c r="E1878" s="4">
        <v>2877</v>
      </c>
      <c r="F1878">
        <v>170</v>
      </c>
    </row>
    <row r="1879" spans="1:6" x14ac:dyDescent="0.25">
      <c r="A1879" t="s">
        <v>20</v>
      </c>
      <c r="B1879" t="s">
        <v>27</v>
      </c>
      <c r="C1879" t="s">
        <v>43</v>
      </c>
      <c r="D1879" s="1">
        <v>44299</v>
      </c>
      <c r="E1879" s="4">
        <v>7014</v>
      </c>
      <c r="F1879">
        <v>700</v>
      </c>
    </row>
    <row r="1880" spans="1:6" x14ac:dyDescent="0.25">
      <c r="A1880" t="s">
        <v>29</v>
      </c>
      <c r="B1880" t="s">
        <v>11</v>
      </c>
      <c r="C1880" t="s">
        <v>28</v>
      </c>
      <c r="D1880" s="1">
        <v>44299</v>
      </c>
      <c r="E1880" s="4">
        <v>5782</v>
      </c>
      <c r="F1880">
        <v>643</v>
      </c>
    </row>
    <row r="1881" spans="1:6" x14ac:dyDescent="0.25">
      <c r="A1881" t="s">
        <v>23</v>
      </c>
      <c r="B1881" t="s">
        <v>9</v>
      </c>
      <c r="C1881" t="s">
        <v>24</v>
      </c>
      <c r="D1881" s="1">
        <v>44299</v>
      </c>
      <c r="E1881" s="4">
        <v>5971</v>
      </c>
      <c r="F1881">
        <v>399</v>
      </c>
    </row>
    <row r="1882" spans="1:6" x14ac:dyDescent="0.25">
      <c r="A1882" t="s">
        <v>10</v>
      </c>
      <c r="B1882" t="s">
        <v>21</v>
      </c>
      <c r="C1882" t="s">
        <v>26</v>
      </c>
      <c r="D1882" s="1">
        <v>44299</v>
      </c>
      <c r="E1882" s="4">
        <v>9261</v>
      </c>
      <c r="F1882">
        <v>840</v>
      </c>
    </row>
    <row r="1883" spans="1:6" x14ac:dyDescent="0.25">
      <c r="A1883" t="s">
        <v>46</v>
      </c>
      <c r="B1883" t="s">
        <v>6</v>
      </c>
      <c r="C1883" t="s">
        <v>43</v>
      </c>
      <c r="D1883" s="1">
        <v>44299</v>
      </c>
      <c r="E1883" s="4">
        <v>1820</v>
      </c>
      <c r="F1883">
        <v>203</v>
      </c>
    </row>
    <row r="1884" spans="1:6" x14ac:dyDescent="0.25">
      <c r="A1884" t="s">
        <v>37</v>
      </c>
      <c r="B1884" t="s">
        <v>9</v>
      </c>
      <c r="C1884" t="s">
        <v>12</v>
      </c>
      <c r="D1884" s="1">
        <v>44300</v>
      </c>
      <c r="E1884" s="4">
        <v>8428</v>
      </c>
      <c r="F1884">
        <v>338</v>
      </c>
    </row>
    <row r="1885" spans="1:6" x14ac:dyDescent="0.25">
      <c r="A1885" t="s">
        <v>32</v>
      </c>
      <c r="B1885" t="s">
        <v>11</v>
      </c>
      <c r="C1885" t="s">
        <v>26</v>
      </c>
      <c r="D1885" s="1">
        <v>44300</v>
      </c>
      <c r="E1885" s="4">
        <v>42</v>
      </c>
      <c r="F1885">
        <v>3</v>
      </c>
    </row>
    <row r="1886" spans="1:6" x14ac:dyDescent="0.25">
      <c r="A1886" t="s">
        <v>23</v>
      </c>
      <c r="B1886" t="s">
        <v>21</v>
      </c>
      <c r="C1886" t="s">
        <v>22</v>
      </c>
      <c r="D1886" s="1">
        <v>44300</v>
      </c>
      <c r="E1886" s="4">
        <v>4760</v>
      </c>
      <c r="F1886">
        <v>595</v>
      </c>
    </row>
    <row r="1887" spans="1:6" x14ac:dyDescent="0.25">
      <c r="A1887" t="s">
        <v>34</v>
      </c>
      <c r="B1887" t="s">
        <v>11</v>
      </c>
      <c r="C1887" t="s">
        <v>28</v>
      </c>
      <c r="D1887" s="1">
        <v>44300</v>
      </c>
      <c r="E1887" s="4">
        <v>252</v>
      </c>
      <c r="F1887">
        <v>11</v>
      </c>
    </row>
    <row r="1888" spans="1:6" x14ac:dyDescent="0.25">
      <c r="A1888" t="s">
        <v>51</v>
      </c>
      <c r="B1888" t="s">
        <v>9</v>
      </c>
      <c r="C1888" t="s">
        <v>22</v>
      </c>
      <c r="D1888" s="1">
        <v>44300</v>
      </c>
      <c r="E1888" s="4">
        <v>1155</v>
      </c>
      <c r="F1888">
        <v>145</v>
      </c>
    </row>
    <row r="1889" spans="1:6" x14ac:dyDescent="0.25">
      <c r="A1889" t="s">
        <v>23</v>
      </c>
      <c r="B1889" t="s">
        <v>6</v>
      </c>
      <c r="C1889" t="s">
        <v>45</v>
      </c>
      <c r="D1889" s="1">
        <v>44300</v>
      </c>
      <c r="E1889" s="4">
        <v>238</v>
      </c>
      <c r="F1889">
        <v>11</v>
      </c>
    </row>
    <row r="1890" spans="1:6" x14ac:dyDescent="0.25">
      <c r="A1890" t="s">
        <v>10</v>
      </c>
      <c r="B1890" t="s">
        <v>11</v>
      </c>
      <c r="C1890" t="s">
        <v>48</v>
      </c>
      <c r="D1890" s="1">
        <v>44300</v>
      </c>
      <c r="E1890" s="4">
        <v>763</v>
      </c>
      <c r="F1890">
        <v>51</v>
      </c>
    </row>
    <row r="1891" spans="1:6" x14ac:dyDescent="0.25">
      <c r="A1891" t="s">
        <v>25</v>
      </c>
      <c r="B1891" t="s">
        <v>11</v>
      </c>
      <c r="C1891" t="s">
        <v>17</v>
      </c>
      <c r="D1891" s="1">
        <v>44300</v>
      </c>
      <c r="E1891" s="4">
        <v>16366</v>
      </c>
      <c r="F1891">
        <v>1260</v>
      </c>
    </row>
    <row r="1892" spans="1:6" x14ac:dyDescent="0.25">
      <c r="A1892" t="s">
        <v>40</v>
      </c>
      <c r="B1892" t="s">
        <v>6</v>
      </c>
      <c r="C1892" t="s">
        <v>38</v>
      </c>
      <c r="D1892" s="1">
        <v>44300</v>
      </c>
      <c r="E1892" s="4">
        <v>742</v>
      </c>
      <c r="F1892">
        <v>42</v>
      </c>
    </row>
    <row r="1893" spans="1:6" x14ac:dyDescent="0.25">
      <c r="A1893" t="s">
        <v>8</v>
      </c>
      <c r="B1893" t="s">
        <v>27</v>
      </c>
      <c r="C1893" t="s">
        <v>17</v>
      </c>
      <c r="D1893" s="1">
        <v>44300</v>
      </c>
      <c r="E1893" s="4">
        <v>728</v>
      </c>
      <c r="F1893">
        <v>61</v>
      </c>
    </row>
    <row r="1894" spans="1:6" x14ac:dyDescent="0.25">
      <c r="A1894" t="s">
        <v>34</v>
      </c>
      <c r="B1894" t="s">
        <v>6</v>
      </c>
      <c r="C1894" t="s">
        <v>47</v>
      </c>
      <c r="D1894" s="1">
        <v>44300</v>
      </c>
      <c r="E1894" s="4">
        <v>9380</v>
      </c>
      <c r="F1894">
        <v>670</v>
      </c>
    </row>
    <row r="1895" spans="1:6" x14ac:dyDescent="0.25">
      <c r="A1895" t="s">
        <v>5</v>
      </c>
      <c r="B1895" t="s">
        <v>6</v>
      </c>
      <c r="C1895" t="s">
        <v>22</v>
      </c>
      <c r="D1895" s="1">
        <v>44300</v>
      </c>
      <c r="E1895" s="4">
        <v>14588</v>
      </c>
      <c r="F1895">
        <v>2100</v>
      </c>
    </row>
    <row r="1896" spans="1:6" x14ac:dyDescent="0.25">
      <c r="A1896" t="s">
        <v>41</v>
      </c>
      <c r="B1896" t="s">
        <v>21</v>
      </c>
      <c r="C1896" t="s">
        <v>12</v>
      </c>
      <c r="D1896" s="1">
        <v>44300</v>
      </c>
      <c r="E1896" s="4">
        <v>7448</v>
      </c>
      <c r="F1896">
        <v>276</v>
      </c>
    </row>
    <row r="1897" spans="1:6" x14ac:dyDescent="0.25">
      <c r="A1897" t="s">
        <v>51</v>
      </c>
      <c r="B1897" t="s">
        <v>27</v>
      </c>
      <c r="C1897" t="s">
        <v>24</v>
      </c>
      <c r="D1897" s="1">
        <v>44300</v>
      </c>
      <c r="E1897" s="4">
        <v>5222</v>
      </c>
      <c r="F1897">
        <v>373</v>
      </c>
    </row>
    <row r="1898" spans="1:6" x14ac:dyDescent="0.25">
      <c r="A1898" t="s">
        <v>18</v>
      </c>
      <c r="B1898" t="s">
        <v>27</v>
      </c>
      <c r="C1898" t="s">
        <v>14</v>
      </c>
      <c r="D1898" s="1">
        <v>44300</v>
      </c>
      <c r="E1898" s="4">
        <v>4627</v>
      </c>
      <c r="F1898">
        <v>579</v>
      </c>
    </row>
    <row r="1899" spans="1:6" x14ac:dyDescent="0.25">
      <c r="A1899" t="s">
        <v>5</v>
      </c>
      <c r="B1899" t="s">
        <v>9</v>
      </c>
      <c r="C1899" t="s">
        <v>43</v>
      </c>
      <c r="D1899" s="1">
        <v>44300</v>
      </c>
      <c r="E1899" s="4">
        <v>2982</v>
      </c>
      <c r="F1899">
        <v>299</v>
      </c>
    </row>
    <row r="1900" spans="1:6" x14ac:dyDescent="0.25">
      <c r="A1900" t="s">
        <v>20</v>
      </c>
      <c r="B1900" t="s">
        <v>9</v>
      </c>
      <c r="C1900" t="s">
        <v>28</v>
      </c>
      <c r="D1900" s="1">
        <v>44300</v>
      </c>
      <c r="E1900" s="4">
        <v>6902</v>
      </c>
      <c r="F1900">
        <v>301</v>
      </c>
    </row>
    <row r="1901" spans="1:6" x14ac:dyDescent="0.25">
      <c r="A1901" t="s">
        <v>49</v>
      </c>
      <c r="B1901" t="s">
        <v>27</v>
      </c>
      <c r="C1901" t="s">
        <v>30</v>
      </c>
      <c r="D1901" s="1">
        <v>44300</v>
      </c>
      <c r="E1901" s="4">
        <v>721</v>
      </c>
      <c r="F1901">
        <v>61</v>
      </c>
    </row>
    <row r="1902" spans="1:6" x14ac:dyDescent="0.25">
      <c r="A1902" t="s">
        <v>39</v>
      </c>
      <c r="B1902" t="s">
        <v>6</v>
      </c>
      <c r="C1902" t="s">
        <v>42</v>
      </c>
      <c r="D1902" s="1">
        <v>44300</v>
      </c>
      <c r="E1902" s="4">
        <v>3829</v>
      </c>
      <c r="F1902">
        <v>167</v>
      </c>
    </row>
    <row r="1903" spans="1:6" x14ac:dyDescent="0.25">
      <c r="A1903" t="s">
        <v>25</v>
      </c>
      <c r="B1903" t="s">
        <v>16</v>
      </c>
      <c r="C1903" t="s">
        <v>22</v>
      </c>
      <c r="D1903" s="1">
        <v>44300</v>
      </c>
      <c r="E1903" s="4">
        <v>3794</v>
      </c>
      <c r="F1903">
        <v>475</v>
      </c>
    </row>
    <row r="1904" spans="1:6" x14ac:dyDescent="0.25">
      <c r="A1904" t="s">
        <v>8</v>
      </c>
      <c r="B1904" t="s">
        <v>6</v>
      </c>
      <c r="C1904" t="s">
        <v>26</v>
      </c>
      <c r="D1904" s="1">
        <v>44300</v>
      </c>
      <c r="E1904" s="4">
        <v>6615</v>
      </c>
      <c r="F1904">
        <v>441</v>
      </c>
    </row>
    <row r="1905" spans="1:6" x14ac:dyDescent="0.25">
      <c r="A1905" t="s">
        <v>20</v>
      </c>
      <c r="B1905" t="s">
        <v>9</v>
      </c>
      <c r="C1905" t="s">
        <v>22</v>
      </c>
      <c r="D1905" s="1">
        <v>44300</v>
      </c>
      <c r="E1905" s="4">
        <v>448</v>
      </c>
      <c r="F1905">
        <v>64</v>
      </c>
    </row>
    <row r="1906" spans="1:6" x14ac:dyDescent="0.25">
      <c r="A1906" t="s">
        <v>25</v>
      </c>
      <c r="B1906" t="s">
        <v>21</v>
      </c>
      <c r="C1906" t="s">
        <v>47</v>
      </c>
      <c r="D1906" s="1">
        <v>44300</v>
      </c>
      <c r="E1906" s="4">
        <v>4872</v>
      </c>
      <c r="F1906">
        <v>375</v>
      </c>
    </row>
    <row r="1907" spans="1:6" x14ac:dyDescent="0.25">
      <c r="A1907" t="s">
        <v>5</v>
      </c>
      <c r="B1907" t="s">
        <v>9</v>
      </c>
      <c r="C1907" t="s">
        <v>14</v>
      </c>
      <c r="D1907" s="1">
        <v>44300</v>
      </c>
      <c r="E1907" s="4">
        <v>4431</v>
      </c>
      <c r="F1907">
        <v>554</v>
      </c>
    </row>
    <row r="1908" spans="1:6" x14ac:dyDescent="0.25">
      <c r="A1908" t="s">
        <v>5</v>
      </c>
      <c r="B1908" t="s">
        <v>6</v>
      </c>
      <c r="C1908" t="s">
        <v>12</v>
      </c>
      <c r="D1908" s="1">
        <v>44300</v>
      </c>
      <c r="E1908" s="4">
        <v>1764</v>
      </c>
      <c r="F1908">
        <v>71</v>
      </c>
    </row>
    <row r="1909" spans="1:6" x14ac:dyDescent="0.25">
      <c r="A1909" t="s">
        <v>32</v>
      </c>
      <c r="B1909" t="s">
        <v>9</v>
      </c>
      <c r="C1909" t="s">
        <v>30</v>
      </c>
      <c r="D1909" s="1">
        <v>44300</v>
      </c>
      <c r="E1909" s="4">
        <v>6671</v>
      </c>
      <c r="F1909">
        <v>417</v>
      </c>
    </row>
    <row r="1910" spans="1:6" x14ac:dyDescent="0.25">
      <c r="A1910" t="s">
        <v>49</v>
      </c>
      <c r="B1910" t="s">
        <v>11</v>
      </c>
      <c r="C1910" t="s">
        <v>17</v>
      </c>
      <c r="D1910" s="1">
        <v>44300</v>
      </c>
      <c r="E1910" s="4">
        <v>18585</v>
      </c>
      <c r="F1910">
        <v>1190</v>
      </c>
    </row>
    <row r="1911" spans="1:6" x14ac:dyDescent="0.25">
      <c r="A1911" t="s">
        <v>53</v>
      </c>
      <c r="B1911" t="s">
        <v>21</v>
      </c>
      <c r="C1911" t="s">
        <v>14</v>
      </c>
      <c r="D1911" s="1">
        <v>44300</v>
      </c>
      <c r="E1911" s="4">
        <v>5887</v>
      </c>
      <c r="F1911">
        <v>219</v>
      </c>
    </row>
    <row r="1912" spans="1:6" x14ac:dyDescent="0.25">
      <c r="A1912" t="s">
        <v>41</v>
      </c>
      <c r="B1912" t="s">
        <v>21</v>
      </c>
      <c r="C1912" t="s">
        <v>42</v>
      </c>
      <c r="D1912" s="1">
        <v>44300</v>
      </c>
      <c r="E1912" s="4">
        <v>2828</v>
      </c>
      <c r="F1912">
        <v>149</v>
      </c>
    </row>
    <row r="1913" spans="1:6" x14ac:dyDescent="0.25">
      <c r="A1913" t="s">
        <v>57</v>
      </c>
      <c r="B1913" t="s">
        <v>11</v>
      </c>
      <c r="C1913" t="s">
        <v>28</v>
      </c>
      <c r="D1913" s="1">
        <v>44300</v>
      </c>
      <c r="E1913" s="4">
        <v>7161</v>
      </c>
      <c r="F1913">
        <v>551</v>
      </c>
    </row>
    <row r="1914" spans="1:6" x14ac:dyDescent="0.25">
      <c r="A1914" t="s">
        <v>53</v>
      </c>
      <c r="B1914" t="s">
        <v>27</v>
      </c>
      <c r="C1914" t="s">
        <v>50</v>
      </c>
      <c r="D1914" s="1">
        <v>44300</v>
      </c>
      <c r="E1914" s="4">
        <v>7602</v>
      </c>
      <c r="F1914">
        <v>263</v>
      </c>
    </row>
    <row r="1915" spans="1:6" x14ac:dyDescent="0.25">
      <c r="A1915" t="s">
        <v>10</v>
      </c>
      <c r="B1915" t="s">
        <v>11</v>
      </c>
      <c r="C1915" t="s">
        <v>17</v>
      </c>
      <c r="D1915" s="1">
        <v>44300</v>
      </c>
      <c r="E1915" s="4">
        <v>10430</v>
      </c>
      <c r="F1915">
        <v>770</v>
      </c>
    </row>
    <row r="1916" spans="1:6" x14ac:dyDescent="0.25">
      <c r="A1916" t="s">
        <v>15</v>
      </c>
      <c r="B1916" t="s">
        <v>21</v>
      </c>
      <c r="C1916" t="s">
        <v>43</v>
      </c>
      <c r="D1916" s="1">
        <v>44300</v>
      </c>
      <c r="E1916" s="4">
        <v>1302</v>
      </c>
      <c r="F1916">
        <v>77</v>
      </c>
    </row>
    <row r="1917" spans="1:6" x14ac:dyDescent="0.25">
      <c r="A1917" t="s">
        <v>34</v>
      </c>
      <c r="B1917" t="s">
        <v>16</v>
      </c>
      <c r="C1917" t="s">
        <v>26</v>
      </c>
      <c r="D1917" s="1">
        <v>44300</v>
      </c>
      <c r="E1917" s="4">
        <v>8001</v>
      </c>
      <c r="F1917">
        <v>667</v>
      </c>
    </row>
    <row r="1918" spans="1:6" x14ac:dyDescent="0.25">
      <c r="A1918" t="s">
        <v>18</v>
      </c>
      <c r="B1918" t="s">
        <v>11</v>
      </c>
      <c r="C1918" t="s">
        <v>48</v>
      </c>
      <c r="D1918" s="1">
        <v>44300</v>
      </c>
      <c r="E1918" s="4">
        <v>4585</v>
      </c>
      <c r="F1918">
        <v>192</v>
      </c>
    </row>
    <row r="1919" spans="1:6" x14ac:dyDescent="0.25">
      <c r="A1919" t="s">
        <v>41</v>
      </c>
      <c r="B1919" t="s">
        <v>21</v>
      </c>
      <c r="C1919" t="s">
        <v>38</v>
      </c>
      <c r="D1919" s="1">
        <v>44300</v>
      </c>
      <c r="E1919" s="4">
        <v>973</v>
      </c>
      <c r="F1919">
        <v>30</v>
      </c>
    </row>
    <row r="1920" spans="1:6" x14ac:dyDescent="0.25">
      <c r="A1920" t="s">
        <v>46</v>
      </c>
      <c r="B1920" t="s">
        <v>27</v>
      </c>
      <c r="C1920" t="s">
        <v>36</v>
      </c>
      <c r="D1920" s="1">
        <v>44300</v>
      </c>
      <c r="E1920" s="4">
        <v>2723</v>
      </c>
      <c r="F1920">
        <v>83</v>
      </c>
    </row>
    <row r="1921" spans="1:6" x14ac:dyDescent="0.25">
      <c r="A1921" t="s">
        <v>8</v>
      </c>
      <c r="B1921" t="s">
        <v>16</v>
      </c>
      <c r="C1921" t="s">
        <v>45</v>
      </c>
      <c r="D1921" s="1">
        <v>44300</v>
      </c>
      <c r="E1921" s="4">
        <v>9527</v>
      </c>
      <c r="F1921">
        <v>561</v>
      </c>
    </row>
    <row r="1922" spans="1:6" x14ac:dyDescent="0.25">
      <c r="A1922" t="s">
        <v>10</v>
      </c>
      <c r="B1922" t="s">
        <v>16</v>
      </c>
      <c r="C1922" t="s">
        <v>17</v>
      </c>
      <c r="D1922" s="1">
        <v>44300</v>
      </c>
      <c r="E1922" s="4">
        <v>5789</v>
      </c>
      <c r="F1922">
        <v>264</v>
      </c>
    </row>
    <row r="1923" spans="1:6" x14ac:dyDescent="0.25">
      <c r="A1923" t="s">
        <v>54</v>
      </c>
      <c r="B1923" t="s">
        <v>9</v>
      </c>
      <c r="C1923" t="s">
        <v>7</v>
      </c>
      <c r="D1923" s="1">
        <v>44300</v>
      </c>
      <c r="E1923" s="4">
        <v>2716</v>
      </c>
      <c r="F1923">
        <v>105</v>
      </c>
    </row>
    <row r="1924" spans="1:6" x14ac:dyDescent="0.25">
      <c r="A1924" t="s">
        <v>5</v>
      </c>
      <c r="B1924" t="s">
        <v>6</v>
      </c>
      <c r="C1924" t="s">
        <v>42</v>
      </c>
      <c r="D1924" s="1">
        <v>44300</v>
      </c>
      <c r="E1924" s="4">
        <v>11935</v>
      </c>
      <c r="F1924">
        <v>840</v>
      </c>
    </row>
    <row r="1925" spans="1:6" x14ac:dyDescent="0.25">
      <c r="A1925" t="s">
        <v>23</v>
      </c>
      <c r="B1925" t="s">
        <v>9</v>
      </c>
      <c r="C1925" t="s">
        <v>22</v>
      </c>
      <c r="D1925" s="1">
        <v>44301</v>
      </c>
      <c r="E1925" s="4">
        <v>812</v>
      </c>
      <c r="F1925">
        <v>116</v>
      </c>
    </row>
    <row r="1926" spans="1:6" x14ac:dyDescent="0.25">
      <c r="A1926" t="s">
        <v>20</v>
      </c>
      <c r="B1926" t="s">
        <v>21</v>
      </c>
      <c r="C1926" t="s">
        <v>38</v>
      </c>
      <c r="D1926" s="1">
        <v>44301</v>
      </c>
      <c r="E1926" s="4">
        <v>10521</v>
      </c>
      <c r="F1926">
        <v>658</v>
      </c>
    </row>
    <row r="1927" spans="1:6" x14ac:dyDescent="0.25">
      <c r="A1927" t="s">
        <v>8</v>
      </c>
      <c r="B1927" t="s">
        <v>27</v>
      </c>
      <c r="C1927" t="s">
        <v>38</v>
      </c>
      <c r="D1927" s="1">
        <v>44301</v>
      </c>
      <c r="E1927" s="4">
        <v>2387</v>
      </c>
      <c r="F1927">
        <v>133</v>
      </c>
    </row>
    <row r="1928" spans="1:6" x14ac:dyDescent="0.25">
      <c r="A1928" t="s">
        <v>51</v>
      </c>
      <c r="B1928" t="s">
        <v>9</v>
      </c>
      <c r="C1928" t="s">
        <v>30</v>
      </c>
      <c r="D1928" s="1">
        <v>44301</v>
      </c>
      <c r="E1928" s="4">
        <v>8113</v>
      </c>
      <c r="F1928">
        <v>625</v>
      </c>
    </row>
    <row r="1929" spans="1:6" x14ac:dyDescent="0.25">
      <c r="A1929" t="s">
        <v>20</v>
      </c>
      <c r="B1929" t="s">
        <v>16</v>
      </c>
      <c r="C1929" t="s">
        <v>19</v>
      </c>
      <c r="D1929" s="1">
        <v>44301</v>
      </c>
      <c r="E1929" s="4">
        <v>5586</v>
      </c>
      <c r="F1929">
        <v>910</v>
      </c>
    </row>
    <row r="1930" spans="1:6" x14ac:dyDescent="0.25">
      <c r="A1930" t="s">
        <v>39</v>
      </c>
      <c r="B1930" t="s">
        <v>9</v>
      </c>
      <c r="C1930" t="s">
        <v>42</v>
      </c>
      <c r="D1930" s="1">
        <v>44301</v>
      </c>
      <c r="E1930" s="4">
        <v>1239</v>
      </c>
      <c r="F1930">
        <v>52</v>
      </c>
    </row>
    <row r="1931" spans="1:6" x14ac:dyDescent="0.25">
      <c r="A1931" t="s">
        <v>13</v>
      </c>
      <c r="B1931" t="s">
        <v>9</v>
      </c>
      <c r="C1931" t="s">
        <v>30</v>
      </c>
      <c r="D1931" s="1">
        <v>44301</v>
      </c>
      <c r="E1931" s="4">
        <v>3108</v>
      </c>
      <c r="F1931">
        <v>240</v>
      </c>
    </row>
    <row r="1932" spans="1:6" x14ac:dyDescent="0.25">
      <c r="A1932" t="s">
        <v>29</v>
      </c>
      <c r="B1932" t="s">
        <v>11</v>
      </c>
      <c r="C1932" t="s">
        <v>24</v>
      </c>
      <c r="D1932" s="1">
        <v>44301</v>
      </c>
      <c r="E1932" s="4">
        <v>784</v>
      </c>
      <c r="F1932">
        <v>49</v>
      </c>
    </row>
    <row r="1933" spans="1:6" x14ac:dyDescent="0.25">
      <c r="A1933" t="s">
        <v>10</v>
      </c>
      <c r="B1933" t="s">
        <v>9</v>
      </c>
      <c r="C1933" t="s">
        <v>45</v>
      </c>
      <c r="D1933" s="1">
        <v>44301</v>
      </c>
      <c r="E1933" s="4">
        <v>8645</v>
      </c>
      <c r="F1933">
        <v>376</v>
      </c>
    </row>
    <row r="1934" spans="1:6" x14ac:dyDescent="0.25">
      <c r="A1934" t="s">
        <v>13</v>
      </c>
      <c r="B1934" t="s">
        <v>11</v>
      </c>
      <c r="C1934" t="s">
        <v>22</v>
      </c>
      <c r="D1934" s="1">
        <v>44301</v>
      </c>
      <c r="E1934" s="4">
        <v>2254</v>
      </c>
      <c r="F1934">
        <v>282</v>
      </c>
    </row>
    <row r="1935" spans="1:6" x14ac:dyDescent="0.25">
      <c r="A1935" t="s">
        <v>34</v>
      </c>
      <c r="B1935" t="s">
        <v>16</v>
      </c>
      <c r="C1935" t="s">
        <v>43</v>
      </c>
      <c r="D1935" s="1">
        <v>44301</v>
      </c>
      <c r="E1935" s="4">
        <v>1246</v>
      </c>
      <c r="F1935">
        <v>125</v>
      </c>
    </row>
    <row r="1936" spans="1:6" x14ac:dyDescent="0.25">
      <c r="A1936" t="s">
        <v>40</v>
      </c>
      <c r="B1936" t="s">
        <v>11</v>
      </c>
      <c r="C1936" t="s">
        <v>44</v>
      </c>
      <c r="D1936" s="1">
        <v>44301</v>
      </c>
      <c r="E1936" s="4">
        <v>1071</v>
      </c>
      <c r="F1936">
        <v>119</v>
      </c>
    </row>
    <row r="1937" spans="1:6" x14ac:dyDescent="0.25">
      <c r="A1937" t="s">
        <v>29</v>
      </c>
      <c r="B1937" t="s">
        <v>16</v>
      </c>
      <c r="C1937" t="s">
        <v>19</v>
      </c>
      <c r="D1937" s="1">
        <v>44301</v>
      </c>
      <c r="E1937" s="4">
        <v>2023</v>
      </c>
      <c r="F1937">
        <v>253</v>
      </c>
    </row>
    <row r="1938" spans="1:6" x14ac:dyDescent="0.25">
      <c r="A1938" t="s">
        <v>32</v>
      </c>
      <c r="B1938" t="s">
        <v>6</v>
      </c>
      <c r="C1938" t="s">
        <v>36</v>
      </c>
      <c r="D1938" s="1">
        <v>44301</v>
      </c>
      <c r="E1938" s="4">
        <v>7462</v>
      </c>
      <c r="F1938">
        <v>533</v>
      </c>
    </row>
    <row r="1939" spans="1:6" x14ac:dyDescent="0.25">
      <c r="A1939" t="s">
        <v>34</v>
      </c>
      <c r="B1939" t="s">
        <v>9</v>
      </c>
      <c r="C1939" t="s">
        <v>35</v>
      </c>
      <c r="D1939" s="1">
        <v>44301</v>
      </c>
      <c r="E1939" s="4">
        <v>3087</v>
      </c>
      <c r="F1939">
        <v>129</v>
      </c>
    </row>
    <row r="1940" spans="1:6" x14ac:dyDescent="0.25">
      <c r="A1940" t="s">
        <v>37</v>
      </c>
      <c r="B1940" t="s">
        <v>6</v>
      </c>
      <c r="C1940" t="s">
        <v>47</v>
      </c>
      <c r="D1940" s="1">
        <v>44301</v>
      </c>
      <c r="E1940" s="4">
        <v>679</v>
      </c>
      <c r="F1940">
        <v>46</v>
      </c>
    </row>
    <row r="1941" spans="1:6" x14ac:dyDescent="0.25">
      <c r="A1941" t="s">
        <v>33</v>
      </c>
      <c r="B1941" t="s">
        <v>16</v>
      </c>
      <c r="C1941" t="s">
        <v>19</v>
      </c>
      <c r="D1941" s="1">
        <v>44301</v>
      </c>
      <c r="E1941" s="4">
        <v>5285</v>
      </c>
      <c r="F1941">
        <v>770</v>
      </c>
    </row>
    <row r="1942" spans="1:6" x14ac:dyDescent="0.25">
      <c r="A1942" t="s">
        <v>20</v>
      </c>
      <c r="B1942" t="s">
        <v>11</v>
      </c>
      <c r="C1942" t="s">
        <v>31</v>
      </c>
      <c r="D1942" s="1">
        <v>44301</v>
      </c>
      <c r="E1942" s="4">
        <v>98</v>
      </c>
      <c r="F1942">
        <v>6</v>
      </c>
    </row>
    <row r="1943" spans="1:6" x14ac:dyDescent="0.25">
      <c r="A1943" t="s">
        <v>46</v>
      </c>
      <c r="B1943" t="s">
        <v>11</v>
      </c>
      <c r="C1943" t="s">
        <v>30</v>
      </c>
      <c r="D1943" s="1">
        <v>44301</v>
      </c>
      <c r="E1943" s="4">
        <v>6363</v>
      </c>
      <c r="F1943">
        <v>579</v>
      </c>
    </row>
    <row r="1944" spans="1:6" x14ac:dyDescent="0.25">
      <c r="A1944" t="s">
        <v>25</v>
      </c>
      <c r="B1944" t="s">
        <v>11</v>
      </c>
      <c r="C1944" t="s">
        <v>22</v>
      </c>
      <c r="D1944" s="1">
        <v>44301</v>
      </c>
      <c r="E1944" s="4">
        <v>3885</v>
      </c>
      <c r="F1944">
        <v>648</v>
      </c>
    </row>
    <row r="1945" spans="1:6" x14ac:dyDescent="0.25">
      <c r="A1945" t="s">
        <v>15</v>
      </c>
      <c r="B1945" t="s">
        <v>16</v>
      </c>
      <c r="C1945" t="s">
        <v>36</v>
      </c>
      <c r="D1945" s="1">
        <v>44301</v>
      </c>
      <c r="E1945" s="4">
        <v>1995</v>
      </c>
      <c r="F1945">
        <v>133</v>
      </c>
    </row>
    <row r="1946" spans="1:6" x14ac:dyDescent="0.25">
      <c r="A1946" t="s">
        <v>41</v>
      </c>
      <c r="B1946" t="s">
        <v>6</v>
      </c>
      <c r="C1946" t="s">
        <v>19</v>
      </c>
      <c r="D1946" s="1">
        <v>44301</v>
      </c>
      <c r="E1946" s="4">
        <v>6069</v>
      </c>
      <c r="F1946">
        <v>840</v>
      </c>
    </row>
    <row r="1947" spans="1:6" x14ac:dyDescent="0.25">
      <c r="A1947" t="s">
        <v>13</v>
      </c>
      <c r="B1947" t="s">
        <v>9</v>
      </c>
      <c r="C1947" t="s">
        <v>52</v>
      </c>
      <c r="D1947" s="1">
        <v>44301</v>
      </c>
      <c r="E1947" s="4">
        <v>1337</v>
      </c>
      <c r="F1947">
        <v>54</v>
      </c>
    </row>
    <row r="1948" spans="1:6" x14ac:dyDescent="0.25">
      <c r="A1948" t="s">
        <v>13</v>
      </c>
      <c r="B1948" t="s">
        <v>16</v>
      </c>
      <c r="C1948" t="s">
        <v>17</v>
      </c>
      <c r="D1948" s="1">
        <v>44301</v>
      </c>
      <c r="E1948" s="4">
        <v>1316</v>
      </c>
      <c r="F1948">
        <v>120</v>
      </c>
    </row>
    <row r="1949" spans="1:6" x14ac:dyDescent="0.25">
      <c r="A1949" t="s">
        <v>25</v>
      </c>
      <c r="B1949" t="s">
        <v>16</v>
      </c>
      <c r="C1949" t="s">
        <v>31</v>
      </c>
      <c r="D1949" s="1">
        <v>44301</v>
      </c>
      <c r="E1949" s="4">
        <v>1554</v>
      </c>
      <c r="F1949">
        <v>87</v>
      </c>
    </row>
    <row r="1950" spans="1:6" x14ac:dyDescent="0.25">
      <c r="A1950" t="s">
        <v>8</v>
      </c>
      <c r="B1950" t="s">
        <v>27</v>
      </c>
      <c r="C1950" t="s">
        <v>50</v>
      </c>
      <c r="D1950" s="1">
        <v>44301</v>
      </c>
      <c r="E1950" s="4">
        <v>4277</v>
      </c>
      <c r="F1950">
        <v>357</v>
      </c>
    </row>
    <row r="1951" spans="1:6" x14ac:dyDescent="0.25">
      <c r="A1951" t="s">
        <v>33</v>
      </c>
      <c r="B1951" t="s">
        <v>27</v>
      </c>
      <c r="C1951" t="s">
        <v>43</v>
      </c>
      <c r="D1951" s="1">
        <v>44301</v>
      </c>
      <c r="E1951" s="4">
        <v>1498</v>
      </c>
      <c r="F1951">
        <v>150</v>
      </c>
    </row>
    <row r="1952" spans="1:6" x14ac:dyDescent="0.25">
      <c r="A1952" t="s">
        <v>34</v>
      </c>
      <c r="B1952" t="s">
        <v>27</v>
      </c>
      <c r="C1952" t="s">
        <v>44</v>
      </c>
      <c r="D1952" s="1">
        <v>44301</v>
      </c>
      <c r="E1952" s="4">
        <v>3241</v>
      </c>
      <c r="F1952">
        <v>361</v>
      </c>
    </row>
    <row r="1953" spans="1:6" x14ac:dyDescent="0.25">
      <c r="A1953" t="s">
        <v>33</v>
      </c>
      <c r="B1953" t="s">
        <v>16</v>
      </c>
      <c r="C1953" t="s">
        <v>30</v>
      </c>
      <c r="D1953" s="1">
        <v>44301</v>
      </c>
      <c r="E1953" s="4">
        <v>1106</v>
      </c>
      <c r="F1953">
        <v>86</v>
      </c>
    </row>
    <row r="1954" spans="1:6" x14ac:dyDescent="0.25">
      <c r="A1954" t="s">
        <v>34</v>
      </c>
      <c r="B1954" t="s">
        <v>11</v>
      </c>
      <c r="C1954" t="s">
        <v>31</v>
      </c>
      <c r="D1954" s="1">
        <v>44301</v>
      </c>
      <c r="E1954" s="4">
        <v>1498</v>
      </c>
      <c r="F1954">
        <v>84</v>
      </c>
    </row>
    <row r="1955" spans="1:6" x14ac:dyDescent="0.25">
      <c r="A1955" t="s">
        <v>10</v>
      </c>
      <c r="B1955" t="s">
        <v>9</v>
      </c>
      <c r="C1955" t="s">
        <v>12</v>
      </c>
      <c r="D1955" s="1">
        <v>44301</v>
      </c>
      <c r="E1955" s="4">
        <v>4543</v>
      </c>
      <c r="F1955">
        <v>182</v>
      </c>
    </row>
    <row r="1956" spans="1:6" x14ac:dyDescent="0.25">
      <c r="A1956" t="s">
        <v>18</v>
      </c>
      <c r="B1956" t="s">
        <v>6</v>
      </c>
      <c r="C1956" t="s">
        <v>17</v>
      </c>
      <c r="D1956" s="1">
        <v>44301</v>
      </c>
      <c r="E1956" s="4">
        <v>9058</v>
      </c>
      <c r="F1956">
        <v>647</v>
      </c>
    </row>
    <row r="1957" spans="1:6" x14ac:dyDescent="0.25">
      <c r="A1957" t="s">
        <v>57</v>
      </c>
      <c r="B1957" t="s">
        <v>21</v>
      </c>
      <c r="C1957" t="s">
        <v>43</v>
      </c>
      <c r="D1957" s="1">
        <v>44301</v>
      </c>
      <c r="E1957" s="4">
        <v>476</v>
      </c>
      <c r="F1957">
        <v>30</v>
      </c>
    </row>
    <row r="1958" spans="1:6" x14ac:dyDescent="0.25">
      <c r="A1958" t="s">
        <v>49</v>
      </c>
      <c r="B1958" t="s">
        <v>27</v>
      </c>
      <c r="C1958" t="s">
        <v>12</v>
      </c>
      <c r="D1958" s="1">
        <v>44301</v>
      </c>
      <c r="E1958" s="4">
        <v>6916</v>
      </c>
      <c r="F1958">
        <v>301</v>
      </c>
    </row>
    <row r="1959" spans="1:6" x14ac:dyDescent="0.25">
      <c r="A1959" t="s">
        <v>49</v>
      </c>
      <c r="B1959" t="s">
        <v>16</v>
      </c>
      <c r="C1959" t="s">
        <v>50</v>
      </c>
      <c r="D1959" s="1">
        <v>44301</v>
      </c>
      <c r="E1959" s="4">
        <v>3997</v>
      </c>
      <c r="F1959">
        <v>160</v>
      </c>
    </row>
    <row r="1960" spans="1:6" x14ac:dyDescent="0.25">
      <c r="A1960" t="s">
        <v>5</v>
      </c>
      <c r="B1960" t="s">
        <v>11</v>
      </c>
      <c r="C1960" t="s">
        <v>52</v>
      </c>
      <c r="D1960" s="1">
        <v>44301</v>
      </c>
      <c r="E1960" s="4">
        <v>6713</v>
      </c>
      <c r="F1960">
        <v>210</v>
      </c>
    </row>
    <row r="1961" spans="1:6" x14ac:dyDescent="0.25">
      <c r="A1961" t="s">
        <v>46</v>
      </c>
      <c r="B1961" t="s">
        <v>9</v>
      </c>
      <c r="C1961" t="s">
        <v>52</v>
      </c>
      <c r="D1961" s="1">
        <v>44302</v>
      </c>
      <c r="E1961" s="4">
        <v>1876</v>
      </c>
      <c r="F1961">
        <v>79</v>
      </c>
    </row>
    <row r="1962" spans="1:6" x14ac:dyDescent="0.25">
      <c r="A1962" t="s">
        <v>10</v>
      </c>
      <c r="B1962" t="s">
        <v>27</v>
      </c>
      <c r="C1962" t="s">
        <v>28</v>
      </c>
      <c r="D1962" s="1">
        <v>44302</v>
      </c>
      <c r="E1962" s="4">
        <v>1687</v>
      </c>
      <c r="F1962">
        <v>74</v>
      </c>
    </row>
    <row r="1963" spans="1:6" x14ac:dyDescent="0.25">
      <c r="A1963" t="s">
        <v>5</v>
      </c>
      <c r="B1963" t="s">
        <v>11</v>
      </c>
      <c r="C1963" t="s">
        <v>22</v>
      </c>
      <c r="D1963" s="1">
        <v>44302</v>
      </c>
      <c r="E1963" s="4">
        <v>175</v>
      </c>
      <c r="F1963">
        <v>25</v>
      </c>
    </row>
    <row r="1964" spans="1:6" x14ac:dyDescent="0.25">
      <c r="A1964" t="s">
        <v>25</v>
      </c>
      <c r="B1964" t="s">
        <v>27</v>
      </c>
      <c r="C1964" t="s">
        <v>12</v>
      </c>
      <c r="D1964" s="1">
        <v>44302</v>
      </c>
      <c r="E1964" s="4">
        <v>2478</v>
      </c>
      <c r="F1964">
        <v>100</v>
      </c>
    </row>
    <row r="1965" spans="1:6" x14ac:dyDescent="0.25">
      <c r="A1965" t="s">
        <v>20</v>
      </c>
      <c r="B1965" t="s">
        <v>11</v>
      </c>
      <c r="C1965" t="s">
        <v>14</v>
      </c>
      <c r="D1965" s="1">
        <v>44302</v>
      </c>
      <c r="E1965" s="4">
        <v>728</v>
      </c>
      <c r="F1965">
        <v>73</v>
      </c>
    </row>
    <row r="1966" spans="1:6" x14ac:dyDescent="0.25">
      <c r="A1966" t="s">
        <v>29</v>
      </c>
      <c r="B1966" t="s">
        <v>21</v>
      </c>
      <c r="C1966" t="s">
        <v>50</v>
      </c>
      <c r="D1966" s="1">
        <v>44302</v>
      </c>
      <c r="E1966" s="4">
        <v>11151</v>
      </c>
      <c r="F1966">
        <v>910</v>
      </c>
    </row>
    <row r="1967" spans="1:6" x14ac:dyDescent="0.25">
      <c r="A1967" t="s">
        <v>40</v>
      </c>
      <c r="B1967" t="s">
        <v>6</v>
      </c>
      <c r="C1967" t="s">
        <v>44</v>
      </c>
      <c r="D1967" s="1">
        <v>44302</v>
      </c>
      <c r="E1967" s="4">
        <v>3164</v>
      </c>
      <c r="F1967">
        <v>352</v>
      </c>
    </row>
    <row r="1968" spans="1:6" x14ac:dyDescent="0.25">
      <c r="A1968" t="s">
        <v>8</v>
      </c>
      <c r="B1968" t="s">
        <v>27</v>
      </c>
      <c r="C1968" t="s">
        <v>31</v>
      </c>
      <c r="D1968" s="1">
        <v>44302</v>
      </c>
      <c r="E1968" s="4">
        <v>5292</v>
      </c>
      <c r="F1968">
        <v>279</v>
      </c>
    </row>
    <row r="1969" spans="1:6" x14ac:dyDescent="0.25">
      <c r="A1969" t="s">
        <v>18</v>
      </c>
      <c r="B1969" t="s">
        <v>11</v>
      </c>
      <c r="C1969" t="s">
        <v>22</v>
      </c>
      <c r="D1969" s="1">
        <v>44302</v>
      </c>
      <c r="E1969" s="4">
        <v>2730</v>
      </c>
      <c r="F1969">
        <v>455</v>
      </c>
    </row>
    <row r="1970" spans="1:6" x14ac:dyDescent="0.25">
      <c r="A1970" t="s">
        <v>51</v>
      </c>
      <c r="B1970" t="s">
        <v>11</v>
      </c>
      <c r="C1970" t="s">
        <v>7</v>
      </c>
      <c r="D1970" s="1">
        <v>44302</v>
      </c>
      <c r="E1970" s="4">
        <v>4886</v>
      </c>
      <c r="F1970">
        <v>376</v>
      </c>
    </row>
    <row r="1971" spans="1:6" x14ac:dyDescent="0.25">
      <c r="A1971" t="s">
        <v>34</v>
      </c>
      <c r="B1971" t="s">
        <v>21</v>
      </c>
      <c r="C1971" t="s">
        <v>47</v>
      </c>
      <c r="D1971" s="1">
        <v>44302</v>
      </c>
      <c r="E1971" s="4">
        <v>5551</v>
      </c>
      <c r="F1971">
        <v>397</v>
      </c>
    </row>
    <row r="1972" spans="1:6" x14ac:dyDescent="0.25">
      <c r="A1972" t="s">
        <v>13</v>
      </c>
      <c r="B1972" t="s">
        <v>9</v>
      </c>
      <c r="C1972" t="s">
        <v>48</v>
      </c>
      <c r="D1972" s="1">
        <v>44302</v>
      </c>
      <c r="E1972" s="4">
        <v>7385</v>
      </c>
      <c r="F1972">
        <v>462</v>
      </c>
    </row>
    <row r="1973" spans="1:6" x14ac:dyDescent="0.25">
      <c r="A1973" t="s">
        <v>5</v>
      </c>
      <c r="B1973" t="s">
        <v>21</v>
      </c>
      <c r="C1973" t="s">
        <v>28</v>
      </c>
      <c r="D1973" s="1">
        <v>44302</v>
      </c>
      <c r="E1973" s="4">
        <v>5908</v>
      </c>
      <c r="F1973">
        <v>257</v>
      </c>
    </row>
    <row r="1974" spans="1:6" x14ac:dyDescent="0.25">
      <c r="A1974" t="s">
        <v>40</v>
      </c>
      <c r="B1974" t="s">
        <v>9</v>
      </c>
      <c r="C1974" t="s">
        <v>52</v>
      </c>
      <c r="D1974" s="1">
        <v>44302</v>
      </c>
      <c r="E1974" s="4">
        <v>252</v>
      </c>
      <c r="F1974">
        <v>10</v>
      </c>
    </row>
    <row r="1975" spans="1:6" x14ac:dyDescent="0.25">
      <c r="A1975" t="s">
        <v>32</v>
      </c>
      <c r="B1975" t="s">
        <v>21</v>
      </c>
      <c r="C1975" t="s">
        <v>43</v>
      </c>
      <c r="D1975" s="1">
        <v>44302</v>
      </c>
      <c r="E1975" s="4">
        <v>770</v>
      </c>
      <c r="F1975">
        <v>77</v>
      </c>
    </row>
    <row r="1976" spans="1:6" x14ac:dyDescent="0.25">
      <c r="A1976" t="s">
        <v>18</v>
      </c>
      <c r="B1976" t="s">
        <v>6</v>
      </c>
      <c r="C1976" t="s">
        <v>28</v>
      </c>
      <c r="D1976" s="1">
        <v>44302</v>
      </c>
      <c r="E1976" s="4">
        <v>903</v>
      </c>
      <c r="F1976">
        <v>42</v>
      </c>
    </row>
    <row r="1977" spans="1:6" x14ac:dyDescent="0.25">
      <c r="A1977" t="s">
        <v>33</v>
      </c>
      <c r="B1977" t="s">
        <v>6</v>
      </c>
      <c r="C1977" t="s">
        <v>36</v>
      </c>
      <c r="D1977" s="1">
        <v>44302</v>
      </c>
      <c r="E1977" s="4">
        <v>1050</v>
      </c>
      <c r="F1977">
        <v>32</v>
      </c>
    </row>
    <row r="1978" spans="1:6" x14ac:dyDescent="0.25">
      <c r="A1978" t="s">
        <v>37</v>
      </c>
      <c r="B1978" t="s">
        <v>27</v>
      </c>
      <c r="C1978" t="s">
        <v>19</v>
      </c>
      <c r="D1978" s="1">
        <v>44302</v>
      </c>
      <c r="E1978" s="4">
        <v>8995</v>
      </c>
      <c r="F1978">
        <v>409</v>
      </c>
    </row>
    <row r="1979" spans="1:6" x14ac:dyDescent="0.25">
      <c r="A1979" t="s">
        <v>34</v>
      </c>
      <c r="B1979" t="s">
        <v>27</v>
      </c>
      <c r="C1979" t="s">
        <v>30</v>
      </c>
      <c r="D1979" s="1">
        <v>44302</v>
      </c>
      <c r="E1979" s="4">
        <v>3360</v>
      </c>
      <c r="F1979">
        <v>280</v>
      </c>
    </row>
    <row r="1980" spans="1:6" x14ac:dyDescent="0.25">
      <c r="A1980" t="s">
        <v>53</v>
      </c>
      <c r="B1980" t="s">
        <v>9</v>
      </c>
      <c r="C1980" t="s">
        <v>12</v>
      </c>
      <c r="D1980" s="1">
        <v>44302</v>
      </c>
      <c r="E1980" s="4">
        <v>7770</v>
      </c>
      <c r="F1980">
        <v>389</v>
      </c>
    </row>
    <row r="1981" spans="1:6" x14ac:dyDescent="0.25">
      <c r="A1981" t="s">
        <v>15</v>
      </c>
      <c r="B1981" t="s">
        <v>6</v>
      </c>
      <c r="C1981" t="s">
        <v>43</v>
      </c>
      <c r="D1981" s="1">
        <v>44302</v>
      </c>
      <c r="E1981" s="4">
        <v>1162</v>
      </c>
      <c r="F1981">
        <v>73</v>
      </c>
    </row>
    <row r="1982" spans="1:6" x14ac:dyDescent="0.25">
      <c r="A1982" t="s">
        <v>10</v>
      </c>
      <c r="B1982" t="s">
        <v>21</v>
      </c>
      <c r="C1982" t="s">
        <v>44</v>
      </c>
      <c r="D1982" s="1">
        <v>44305</v>
      </c>
      <c r="E1982" s="4">
        <v>11347</v>
      </c>
      <c r="F1982">
        <v>1260</v>
      </c>
    </row>
    <row r="1983" spans="1:6" x14ac:dyDescent="0.25">
      <c r="A1983" t="s">
        <v>23</v>
      </c>
      <c r="B1983" t="s">
        <v>27</v>
      </c>
      <c r="C1983" t="s">
        <v>7</v>
      </c>
      <c r="D1983" s="1">
        <v>44305</v>
      </c>
      <c r="E1983" s="4">
        <v>7217</v>
      </c>
      <c r="F1983">
        <v>556</v>
      </c>
    </row>
    <row r="1984" spans="1:6" x14ac:dyDescent="0.25">
      <c r="A1984" t="s">
        <v>32</v>
      </c>
      <c r="B1984" t="s">
        <v>11</v>
      </c>
      <c r="C1984" t="s">
        <v>17</v>
      </c>
      <c r="D1984" s="1">
        <v>44305</v>
      </c>
      <c r="E1984" s="4">
        <v>2737</v>
      </c>
      <c r="F1984">
        <v>211</v>
      </c>
    </row>
    <row r="1985" spans="1:6" x14ac:dyDescent="0.25">
      <c r="A1985" t="s">
        <v>39</v>
      </c>
      <c r="B1985" t="s">
        <v>16</v>
      </c>
      <c r="C1985" t="s">
        <v>36</v>
      </c>
      <c r="D1985" s="1">
        <v>44305</v>
      </c>
      <c r="E1985" s="4">
        <v>4991</v>
      </c>
      <c r="F1985">
        <v>333</v>
      </c>
    </row>
    <row r="1986" spans="1:6" x14ac:dyDescent="0.25">
      <c r="A1986" t="s">
        <v>49</v>
      </c>
      <c r="B1986" t="s">
        <v>21</v>
      </c>
      <c r="C1986" t="s">
        <v>44</v>
      </c>
      <c r="D1986" s="1">
        <v>44305</v>
      </c>
      <c r="E1986" s="4">
        <v>1589</v>
      </c>
      <c r="F1986">
        <v>145</v>
      </c>
    </row>
    <row r="1987" spans="1:6" x14ac:dyDescent="0.25">
      <c r="A1987" t="s">
        <v>15</v>
      </c>
      <c r="B1987" t="s">
        <v>11</v>
      </c>
      <c r="C1987" t="s">
        <v>22</v>
      </c>
      <c r="D1987" s="1">
        <v>44305</v>
      </c>
      <c r="E1987" s="4">
        <v>1232</v>
      </c>
      <c r="F1987">
        <v>206</v>
      </c>
    </row>
    <row r="1988" spans="1:6" x14ac:dyDescent="0.25">
      <c r="A1988" t="s">
        <v>46</v>
      </c>
      <c r="B1988" t="s">
        <v>6</v>
      </c>
      <c r="C1988" t="s">
        <v>12</v>
      </c>
      <c r="D1988" s="1">
        <v>44305</v>
      </c>
      <c r="E1988" s="4">
        <v>2765</v>
      </c>
      <c r="F1988">
        <v>103</v>
      </c>
    </row>
    <row r="1989" spans="1:6" x14ac:dyDescent="0.25">
      <c r="A1989" t="s">
        <v>46</v>
      </c>
      <c r="B1989" t="s">
        <v>27</v>
      </c>
      <c r="C1989" t="s">
        <v>26</v>
      </c>
      <c r="D1989" s="1">
        <v>44305</v>
      </c>
      <c r="E1989" s="4">
        <v>1736</v>
      </c>
      <c r="F1989">
        <v>116</v>
      </c>
    </row>
    <row r="1990" spans="1:6" x14ac:dyDescent="0.25">
      <c r="A1990" t="s">
        <v>32</v>
      </c>
      <c r="B1990" t="s">
        <v>6</v>
      </c>
      <c r="C1990" t="s">
        <v>24</v>
      </c>
      <c r="D1990" s="1">
        <v>44305</v>
      </c>
      <c r="E1990" s="4">
        <v>364</v>
      </c>
      <c r="F1990">
        <v>25</v>
      </c>
    </row>
    <row r="1991" spans="1:6" x14ac:dyDescent="0.25">
      <c r="A1991" t="s">
        <v>41</v>
      </c>
      <c r="B1991" t="s">
        <v>27</v>
      </c>
      <c r="C1991" t="s">
        <v>28</v>
      </c>
      <c r="D1991" s="1">
        <v>44305</v>
      </c>
      <c r="E1991" s="4">
        <v>3899</v>
      </c>
      <c r="F1991">
        <v>186</v>
      </c>
    </row>
    <row r="1992" spans="1:6" x14ac:dyDescent="0.25">
      <c r="A1992" t="s">
        <v>18</v>
      </c>
      <c r="B1992" t="s">
        <v>21</v>
      </c>
      <c r="C1992" t="s">
        <v>28</v>
      </c>
      <c r="D1992" s="1">
        <v>44305</v>
      </c>
      <c r="E1992" s="4">
        <v>3115</v>
      </c>
      <c r="F1992">
        <v>142</v>
      </c>
    </row>
    <row r="1993" spans="1:6" x14ac:dyDescent="0.25">
      <c r="A1993" t="s">
        <v>41</v>
      </c>
      <c r="B1993" t="s">
        <v>21</v>
      </c>
      <c r="C1993" t="s">
        <v>36</v>
      </c>
      <c r="D1993" s="1">
        <v>44305</v>
      </c>
      <c r="E1993" s="4">
        <v>105</v>
      </c>
      <c r="F1993">
        <v>8</v>
      </c>
    </row>
    <row r="1994" spans="1:6" x14ac:dyDescent="0.25">
      <c r="A1994" t="s">
        <v>32</v>
      </c>
      <c r="B1994" t="s">
        <v>6</v>
      </c>
      <c r="C1994" t="s">
        <v>22</v>
      </c>
      <c r="D1994" s="1">
        <v>44305</v>
      </c>
      <c r="E1994" s="4">
        <v>6692</v>
      </c>
      <c r="F1994">
        <v>1120</v>
      </c>
    </row>
    <row r="1995" spans="1:6" x14ac:dyDescent="0.25">
      <c r="A1995" t="s">
        <v>18</v>
      </c>
      <c r="B1995" t="s">
        <v>16</v>
      </c>
      <c r="C1995" t="s">
        <v>52</v>
      </c>
      <c r="D1995" s="1">
        <v>44305</v>
      </c>
      <c r="E1995" s="4">
        <v>3983</v>
      </c>
      <c r="F1995">
        <v>160</v>
      </c>
    </row>
    <row r="1996" spans="1:6" x14ac:dyDescent="0.25">
      <c r="A1996" t="s">
        <v>29</v>
      </c>
      <c r="B1996" t="s">
        <v>11</v>
      </c>
      <c r="C1996" t="s">
        <v>31</v>
      </c>
      <c r="D1996" s="1">
        <v>44305</v>
      </c>
      <c r="E1996" s="4">
        <v>2401</v>
      </c>
      <c r="F1996">
        <v>134</v>
      </c>
    </row>
    <row r="1997" spans="1:6" x14ac:dyDescent="0.25">
      <c r="A1997" t="s">
        <v>46</v>
      </c>
      <c r="B1997" t="s">
        <v>11</v>
      </c>
      <c r="C1997" t="s">
        <v>45</v>
      </c>
      <c r="D1997" s="1">
        <v>44305</v>
      </c>
      <c r="E1997" s="4">
        <v>8204</v>
      </c>
      <c r="F1997">
        <v>513</v>
      </c>
    </row>
    <row r="1998" spans="1:6" x14ac:dyDescent="0.25">
      <c r="A1998" t="s">
        <v>13</v>
      </c>
      <c r="B1998" t="s">
        <v>27</v>
      </c>
      <c r="C1998" t="s">
        <v>17</v>
      </c>
      <c r="D1998" s="1">
        <v>44305</v>
      </c>
      <c r="E1998" s="4">
        <v>2156</v>
      </c>
      <c r="F1998">
        <v>135</v>
      </c>
    </row>
    <row r="1999" spans="1:6" x14ac:dyDescent="0.25">
      <c r="A1999" t="s">
        <v>13</v>
      </c>
      <c r="B1999" t="s">
        <v>11</v>
      </c>
      <c r="C1999" t="s">
        <v>44</v>
      </c>
      <c r="D1999" s="1">
        <v>44306</v>
      </c>
      <c r="E1999" s="4">
        <v>4298</v>
      </c>
      <c r="F1999">
        <v>430</v>
      </c>
    </row>
    <row r="2000" spans="1:6" x14ac:dyDescent="0.25">
      <c r="A2000" t="s">
        <v>32</v>
      </c>
      <c r="B2000" t="s">
        <v>6</v>
      </c>
      <c r="C2000" t="s">
        <v>26</v>
      </c>
      <c r="D2000" s="1">
        <v>44306</v>
      </c>
      <c r="E2000" s="4">
        <v>13839</v>
      </c>
      <c r="F2000">
        <v>980</v>
      </c>
    </row>
    <row r="2001" spans="1:6" x14ac:dyDescent="0.25">
      <c r="A2001" t="s">
        <v>41</v>
      </c>
      <c r="B2001" t="s">
        <v>27</v>
      </c>
      <c r="C2001" t="s">
        <v>12</v>
      </c>
      <c r="D2001" s="1">
        <v>44306</v>
      </c>
      <c r="E2001" s="4">
        <v>1414</v>
      </c>
      <c r="F2001">
        <v>53</v>
      </c>
    </row>
    <row r="2002" spans="1:6" x14ac:dyDescent="0.25">
      <c r="A2002" t="s">
        <v>8</v>
      </c>
      <c r="B2002" t="s">
        <v>11</v>
      </c>
      <c r="C2002" t="s">
        <v>47</v>
      </c>
      <c r="D2002" s="1">
        <v>44306</v>
      </c>
      <c r="E2002" s="4">
        <v>182</v>
      </c>
      <c r="F2002">
        <v>13</v>
      </c>
    </row>
    <row r="2003" spans="1:6" x14ac:dyDescent="0.25">
      <c r="A2003" t="s">
        <v>41</v>
      </c>
      <c r="B2003" t="s">
        <v>9</v>
      </c>
      <c r="C2003" t="s">
        <v>38</v>
      </c>
      <c r="D2003" s="1">
        <v>44306</v>
      </c>
      <c r="E2003" s="4">
        <v>9457</v>
      </c>
      <c r="F2003">
        <v>557</v>
      </c>
    </row>
    <row r="2004" spans="1:6" x14ac:dyDescent="0.25">
      <c r="A2004" t="s">
        <v>40</v>
      </c>
      <c r="B2004" t="s">
        <v>11</v>
      </c>
      <c r="C2004" t="s">
        <v>45</v>
      </c>
      <c r="D2004" s="1">
        <v>44306</v>
      </c>
      <c r="E2004" s="4">
        <v>1071</v>
      </c>
      <c r="F2004">
        <v>47</v>
      </c>
    </row>
    <row r="2005" spans="1:6" x14ac:dyDescent="0.25">
      <c r="A2005" t="s">
        <v>40</v>
      </c>
      <c r="B2005" t="s">
        <v>11</v>
      </c>
      <c r="C2005" t="s">
        <v>28</v>
      </c>
      <c r="D2005" s="1">
        <v>44306</v>
      </c>
      <c r="E2005" s="4">
        <v>6944</v>
      </c>
      <c r="F2005">
        <v>302</v>
      </c>
    </row>
    <row r="2006" spans="1:6" x14ac:dyDescent="0.25">
      <c r="A2006" t="s">
        <v>13</v>
      </c>
      <c r="B2006" t="s">
        <v>21</v>
      </c>
      <c r="C2006" t="s">
        <v>45</v>
      </c>
      <c r="D2006" s="1">
        <v>44306</v>
      </c>
      <c r="E2006" s="4">
        <v>5005</v>
      </c>
      <c r="F2006">
        <v>228</v>
      </c>
    </row>
    <row r="2007" spans="1:6" x14ac:dyDescent="0.25">
      <c r="A2007" t="s">
        <v>40</v>
      </c>
      <c r="B2007" t="s">
        <v>27</v>
      </c>
      <c r="C2007" t="s">
        <v>35</v>
      </c>
      <c r="D2007" s="1">
        <v>44306</v>
      </c>
      <c r="E2007" s="4">
        <v>8757</v>
      </c>
      <c r="F2007">
        <v>381</v>
      </c>
    </row>
    <row r="2008" spans="1:6" x14ac:dyDescent="0.25">
      <c r="A2008" t="s">
        <v>33</v>
      </c>
      <c r="B2008" t="s">
        <v>16</v>
      </c>
      <c r="C2008" t="s">
        <v>31</v>
      </c>
      <c r="D2008" s="1">
        <v>44306</v>
      </c>
      <c r="E2008" s="4">
        <v>2275</v>
      </c>
      <c r="F2008">
        <v>127</v>
      </c>
    </row>
    <row r="2009" spans="1:6" x14ac:dyDescent="0.25">
      <c r="A2009" t="s">
        <v>25</v>
      </c>
      <c r="B2009" t="s">
        <v>6</v>
      </c>
      <c r="C2009" t="s">
        <v>12</v>
      </c>
      <c r="D2009" s="1">
        <v>44306</v>
      </c>
      <c r="E2009" s="4">
        <v>2611</v>
      </c>
      <c r="F2009">
        <v>97</v>
      </c>
    </row>
    <row r="2010" spans="1:6" x14ac:dyDescent="0.25">
      <c r="A2010" t="s">
        <v>29</v>
      </c>
      <c r="B2010" t="s">
        <v>6</v>
      </c>
      <c r="C2010" t="s">
        <v>19</v>
      </c>
      <c r="D2010" s="1">
        <v>44306</v>
      </c>
      <c r="E2010" s="4">
        <v>2884</v>
      </c>
      <c r="F2010">
        <v>412</v>
      </c>
    </row>
    <row r="2011" spans="1:6" x14ac:dyDescent="0.25">
      <c r="A2011" t="s">
        <v>18</v>
      </c>
      <c r="B2011" t="s">
        <v>27</v>
      </c>
      <c r="C2011" t="s">
        <v>38</v>
      </c>
      <c r="D2011" s="1">
        <v>44306</v>
      </c>
      <c r="E2011" s="4">
        <v>833</v>
      </c>
      <c r="F2011">
        <v>28</v>
      </c>
    </row>
    <row r="2012" spans="1:6" x14ac:dyDescent="0.25">
      <c r="A2012" t="s">
        <v>53</v>
      </c>
      <c r="B2012" t="s">
        <v>21</v>
      </c>
      <c r="C2012" t="s">
        <v>7</v>
      </c>
      <c r="D2012" s="1">
        <v>44306</v>
      </c>
      <c r="E2012" s="4">
        <v>10521</v>
      </c>
      <c r="F2012">
        <v>376</v>
      </c>
    </row>
    <row r="2013" spans="1:6" x14ac:dyDescent="0.25">
      <c r="A2013" t="s">
        <v>41</v>
      </c>
      <c r="B2013" t="s">
        <v>6</v>
      </c>
      <c r="C2013" t="s">
        <v>43</v>
      </c>
      <c r="D2013" s="1">
        <v>44306</v>
      </c>
      <c r="E2013" s="4">
        <v>13083</v>
      </c>
      <c r="F2013">
        <v>910</v>
      </c>
    </row>
    <row r="2014" spans="1:6" x14ac:dyDescent="0.25">
      <c r="A2014" t="s">
        <v>25</v>
      </c>
      <c r="B2014" t="s">
        <v>9</v>
      </c>
      <c r="C2014" t="s">
        <v>48</v>
      </c>
      <c r="D2014" s="1">
        <v>44306</v>
      </c>
      <c r="E2014" s="4">
        <v>2429</v>
      </c>
      <c r="F2014">
        <v>98</v>
      </c>
    </row>
    <row r="2015" spans="1:6" x14ac:dyDescent="0.25">
      <c r="A2015" t="s">
        <v>15</v>
      </c>
      <c r="B2015" t="s">
        <v>9</v>
      </c>
      <c r="C2015" t="s">
        <v>42</v>
      </c>
      <c r="D2015" s="1">
        <v>44306</v>
      </c>
      <c r="E2015" s="4">
        <v>3913</v>
      </c>
      <c r="F2015">
        <v>218</v>
      </c>
    </row>
    <row r="2016" spans="1:6" x14ac:dyDescent="0.25">
      <c r="A2016" t="s">
        <v>15</v>
      </c>
      <c r="B2016" t="s">
        <v>27</v>
      </c>
      <c r="C2016" t="s">
        <v>17</v>
      </c>
      <c r="D2016" s="1">
        <v>44306</v>
      </c>
      <c r="E2016" s="4">
        <v>6860</v>
      </c>
      <c r="F2016">
        <v>490</v>
      </c>
    </row>
    <row r="2017" spans="1:6" x14ac:dyDescent="0.25">
      <c r="A2017" t="s">
        <v>51</v>
      </c>
      <c r="B2017" t="s">
        <v>21</v>
      </c>
      <c r="C2017" t="s">
        <v>26</v>
      </c>
      <c r="D2017" s="1">
        <v>44306</v>
      </c>
      <c r="E2017" s="4">
        <v>7189</v>
      </c>
      <c r="F2017">
        <v>1470</v>
      </c>
    </row>
    <row r="2018" spans="1:6" x14ac:dyDescent="0.25">
      <c r="A2018" t="s">
        <v>40</v>
      </c>
      <c r="B2018" t="s">
        <v>16</v>
      </c>
      <c r="C2018" t="s">
        <v>45</v>
      </c>
      <c r="D2018" s="1">
        <v>44306</v>
      </c>
      <c r="E2018" s="4">
        <v>3941</v>
      </c>
      <c r="F2018">
        <v>158</v>
      </c>
    </row>
    <row r="2019" spans="1:6" x14ac:dyDescent="0.25">
      <c r="A2019" t="s">
        <v>23</v>
      </c>
      <c r="B2019" t="s">
        <v>6</v>
      </c>
      <c r="C2019" t="s">
        <v>22</v>
      </c>
      <c r="D2019" s="1">
        <v>44306</v>
      </c>
      <c r="E2019" s="4">
        <v>10850</v>
      </c>
      <c r="F2019">
        <v>375</v>
      </c>
    </row>
    <row r="2020" spans="1:6" x14ac:dyDescent="0.25">
      <c r="A2020" t="s">
        <v>55</v>
      </c>
      <c r="B2020" t="s">
        <v>21</v>
      </c>
      <c r="C2020" t="s">
        <v>48</v>
      </c>
      <c r="D2020" s="1">
        <v>44306</v>
      </c>
      <c r="E2020" s="4">
        <v>3682</v>
      </c>
      <c r="F2020">
        <v>142</v>
      </c>
    </row>
    <row r="2021" spans="1:6" x14ac:dyDescent="0.25">
      <c r="A2021" t="s">
        <v>41</v>
      </c>
      <c r="B2021" t="s">
        <v>6</v>
      </c>
      <c r="C2021" t="s">
        <v>35</v>
      </c>
      <c r="D2021" s="1">
        <v>44306</v>
      </c>
      <c r="E2021" s="4">
        <v>4270</v>
      </c>
      <c r="F2021">
        <v>700</v>
      </c>
    </row>
    <row r="2022" spans="1:6" x14ac:dyDescent="0.25">
      <c r="A2022" t="s">
        <v>15</v>
      </c>
      <c r="B2022" t="s">
        <v>16</v>
      </c>
      <c r="C2022" t="s">
        <v>42</v>
      </c>
      <c r="D2022" s="1">
        <v>44307</v>
      </c>
      <c r="E2022" s="4">
        <v>3073</v>
      </c>
      <c r="F2022">
        <v>129</v>
      </c>
    </row>
    <row r="2023" spans="1:6" x14ac:dyDescent="0.25">
      <c r="A2023" t="s">
        <v>20</v>
      </c>
      <c r="B2023" t="s">
        <v>16</v>
      </c>
      <c r="C2023" t="s">
        <v>7</v>
      </c>
      <c r="D2023" s="1">
        <v>44307</v>
      </c>
      <c r="E2023" s="4">
        <v>1589</v>
      </c>
      <c r="F2023">
        <v>123</v>
      </c>
    </row>
    <row r="2024" spans="1:6" x14ac:dyDescent="0.25">
      <c r="A2024" t="s">
        <v>23</v>
      </c>
      <c r="B2024" t="s">
        <v>16</v>
      </c>
      <c r="C2024" t="s">
        <v>44</v>
      </c>
      <c r="D2024" s="1">
        <v>44307</v>
      </c>
      <c r="E2024" s="4">
        <v>7070</v>
      </c>
      <c r="F2024">
        <v>770</v>
      </c>
    </row>
    <row r="2025" spans="1:6" x14ac:dyDescent="0.25">
      <c r="A2025" t="s">
        <v>20</v>
      </c>
      <c r="B2025" t="s">
        <v>6</v>
      </c>
      <c r="C2025" t="s">
        <v>14</v>
      </c>
      <c r="D2025" s="1">
        <v>44307</v>
      </c>
      <c r="E2025" s="4">
        <v>5733</v>
      </c>
      <c r="F2025">
        <v>574</v>
      </c>
    </row>
    <row r="2026" spans="1:6" x14ac:dyDescent="0.25">
      <c r="A2026" t="s">
        <v>23</v>
      </c>
      <c r="B2026" t="s">
        <v>16</v>
      </c>
      <c r="C2026" t="s">
        <v>26</v>
      </c>
      <c r="D2026" s="1">
        <v>44307</v>
      </c>
      <c r="E2026" s="4">
        <v>343</v>
      </c>
      <c r="F2026">
        <v>22</v>
      </c>
    </row>
    <row r="2027" spans="1:6" x14ac:dyDescent="0.25">
      <c r="A2027" t="s">
        <v>18</v>
      </c>
      <c r="B2027" t="s">
        <v>21</v>
      </c>
      <c r="C2027" t="s">
        <v>42</v>
      </c>
      <c r="D2027" s="1">
        <v>44307</v>
      </c>
      <c r="E2027" s="4">
        <v>8456</v>
      </c>
      <c r="F2027">
        <v>339</v>
      </c>
    </row>
    <row r="2028" spans="1:6" x14ac:dyDescent="0.25">
      <c r="A2028" t="s">
        <v>13</v>
      </c>
      <c r="B2028" t="s">
        <v>16</v>
      </c>
      <c r="C2028" t="s">
        <v>38</v>
      </c>
      <c r="D2028" s="1">
        <v>44307</v>
      </c>
      <c r="E2028" s="4">
        <v>7070</v>
      </c>
      <c r="F2028">
        <v>416</v>
      </c>
    </row>
    <row r="2029" spans="1:6" x14ac:dyDescent="0.25">
      <c r="A2029" t="s">
        <v>41</v>
      </c>
      <c r="B2029" t="s">
        <v>6</v>
      </c>
      <c r="C2029" t="s">
        <v>17</v>
      </c>
      <c r="D2029" s="1">
        <v>44307</v>
      </c>
      <c r="E2029" s="4">
        <v>1953</v>
      </c>
      <c r="F2029">
        <v>163</v>
      </c>
    </row>
    <row r="2030" spans="1:6" x14ac:dyDescent="0.25">
      <c r="A2030" t="s">
        <v>20</v>
      </c>
      <c r="B2030" t="s">
        <v>11</v>
      </c>
      <c r="C2030" t="s">
        <v>26</v>
      </c>
      <c r="D2030" s="1">
        <v>44307</v>
      </c>
      <c r="E2030" s="4">
        <v>2324</v>
      </c>
      <c r="F2030">
        <v>166</v>
      </c>
    </row>
    <row r="2031" spans="1:6" x14ac:dyDescent="0.25">
      <c r="A2031" t="s">
        <v>23</v>
      </c>
      <c r="B2031" t="s">
        <v>11</v>
      </c>
      <c r="C2031" t="s">
        <v>36</v>
      </c>
      <c r="D2031" s="1">
        <v>44307</v>
      </c>
      <c r="E2031" s="4">
        <v>3122</v>
      </c>
      <c r="F2031">
        <v>209</v>
      </c>
    </row>
    <row r="2032" spans="1:6" x14ac:dyDescent="0.25">
      <c r="A2032" t="s">
        <v>13</v>
      </c>
      <c r="B2032" t="s">
        <v>6</v>
      </c>
      <c r="C2032" t="s">
        <v>19</v>
      </c>
      <c r="D2032" s="1">
        <v>44307</v>
      </c>
      <c r="E2032" s="4">
        <v>4550</v>
      </c>
      <c r="F2032">
        <v>770</v>
      </c>
    </row>
    <row r="2033" spans="1:6" x14ac:dyDescent="0.25">
      <c r="A2033" t="s">
        <v>10</v>
      </c>
      <c r="B2033" t="s">
        <v>21</v>
      </c>
      <c r="C2033" t="s">
        <v>26</v>
      </c>
      <c r="D2033" s="1">
        <v>44307</v>
      </c>
      <c r="E2033" s="4">
        <v>2842</v>
      </c>
      <c r="F2033">
        <v>190</v>
      </c>
    </row>
    <row r="2034" spans="1:6" x14ac:dyDescent="0.25">
      <c r="A2034" t="s">
        <v>49</v>
      </c>
      <c r="B2034" t="s">
        <v>16</v>
      </c>
      <c r="C2034" t="s">
        <v>47</v>
      </c>
      <c r="D2034" s="1">
        <v>44307</v>
      </c>
      <c r="E2034" s="4">
        <v>2730</v>
      </c>
      <c r="F2034">
        <v>195</v>
      </c>
    </row>
    <row r="2035" spans="1:6" x14ac:dyDescent="0.25">
      <c r="A2035" t="s">
        <v>5</v>
      </c>
      <c r="B2035" t="s">
        <v>16</v>
      </c>
      <c r="C2035" t="s">
        <v>17</v>
      </c>
      <c r="D2035" s="1">
        <v>44307</v>
      </c>
      <c r="E2035" s="4">
        <v>4242</v>
      </c>
      <c r="F2035">
        <v>327</v>
      </c>
    </row>
    <row r="2036" spans="1:6" x14ac:dyDescent="0.25">
      <c r="A2036" t="s">
        <v>29</v>
      </c>
      <c r="B2036" t="s">
        <v>16</v>
      </c>
      <c r="C2036" t="s">
        <v>14</v>
      </c>
      <c r="D2036" s="1">
        <v>44307</v>
      </c>
      <c r="E2036" s="4">
        <v>1603</v>
      </c>
      <c r="F2036">
        <v>201</v>
      </c>
    </row>
    <row r="2037" spans="1:6" x14ac:dyDescent="0.25">
      <c r="A2037" t="s">
        <v>54</v>
      </c>
      <c r="B2037" t="s">
        <v>6</v>
      </c>
      <c r="C2037" t="s">
        <v>43</v>
      </c>
      <c r="D2037" s="1">
        <v>44307</v>
      </c>
      <c r="E2037" s="4">
        <v>1806</v>
      </c>
      <c r="F2037">
        <v>151</v>
      </c>
    </row>
    <row r="2038" spans="1:6" x14ac:dyDescent="0.25">
      <c r="A2038" t="s">
        <v>15</v>
      </c>
      <c r="B2038" t="s">
        <v>11</v>
      </c>
      <c r="C2038" t="s">
        <v>45</v>
      </c>
      <c r="D2038" s="1">
        <v>44307</v>
      </c>
      <c r="E2038" s="4">
        <v>4046</v>
      </c>
      <c r="F2038">
        <v>176</v>
      </c>
    </row>
    <row r="2039" spans="1:6" x14ac:dyDescent="0.25">
      <c r="A2039" t="s">
        <v>53</v>
      </c>
      <c r="B2039" t="s">
        <v>6</v>
      </c>
      <c r="C2039" t="s">
        <v>38</v>
      </c>
      <c r="D2039" s="1">
        <v>44307</v>
      </c>
      <c r="E2039" s="4">
        <v>8365</v>
      </c>
      <c r="F2039">
        <v>322</v>
      </c>
    </row>
    <row r="2040" spans="1:6" x14ac:dyDescent="0.25">
      <c r="A2040" t="s">
        <v>46</v>
      </c>
      <c r="B2040" t="s">
        <v>27</v>
      </c>
      <c r="C2040" t="s">
        <v>24</v>
      </c>
      <c r="D2040" s="1">
        <v>44307</v>
      </c>
      <c r="E2040" s="4">
        <v>4928</v>
      </c>
      <c r="F2040">
        <v>290</v>
      </c>
    </row>
    <row r="2041" spans="1:6" x14ac:dyDescent="0.25">
      <c r="A2041" t="s">
        <v>46</v>
      </c>
      <c r="B2041" t="s">
        <v>11</v>
      </c>
      <c r="C2041" t="s">
        <v>43</v>
      </c>
      <c r="D2041" s="1">
        <v>44307</v>
      </c>
      <c r="E2041" s="4">
        <v>11662</v>
      </c>
      <c r="F2041">
        <v>1330</v>
      </c>
    </row>
    <row r="2042" spans="1:6" x14ac:dyDescent="0.25">
      <c r="A2042" t="s">
        <v>18</v>
      </c>
      <c r="B2042" t="s">
        <v>27</v>
      </c>
      <c r="C2042" t="s">
        <v>44</v>
      </c>
      <c r="D2042" s="1">
        <v>44307</v>
      </c>
      <c r="E2042" s="4">
        <v>13181</v>
      </c>
      <c r="F2042">
        <v>455</v>
      </c>
    </row>
    <row r="2043" spans="1:6" x14ac:dyDescent="0.25">
      <c r="A2043" t="s">
        <v>20</v>
      </c>
      <c r="B2043" t="s">
        <v>9</v>
      </c>
      <c r="C2043" t="s">
        <v>35</v>
      </c>
      <c r="D2043" s="1">
        <v>44307</v>
      </c>
      <c r="E2043" s="4">
        <v>5117</v>
      </c>
      <c r="F2043">
        <v>466</v>
      </c>
    </row>
    <row r="2044" spans="1:6" x14ac:dyDescent="0.25">
      <c r="A2044" t="s">
        <v>32</v>
      </c>
      <c r="B2044" t="s">
        <v>11</v>
      </c>
      <c r="C2044" t="s">
        <v>35</v>
      </c>
      <c r="D2044" s="1">
        <v>44308</v>
      </c>
      <c r="E2044" s="4">
        <v>3234</v>
      </c>
      <c r="F2044">
        <v>135</v>
      </c>
    </row>
    <row r="2045" spans="1:6" x14ac:dyDescent="0.25">
      <c r="A2045" t="s">
        <v>41</v>
      </c>
      <c r="B2045" t="s">
        <v>27</v>
      </c>
      <c r="C2045" t="s">
        <v>19</v>
      </c>
      <c r="D2045" s="1">
        <v>44308</v>
      </c>
      <c r="E2045" s="4">
        <v>8820</v>
      </c>
      <c r="F2045">
        <v>1470</v>
      </c>
    </row>
    <row r="2046" spans="1:6" x14ac:dyDescent="0.25">
      <c r="A2046" t="s">
        <v>46</v>
      </c>
      <c r="B2046" t="s">
        <v>21</v>
      </c>
      <c r="C2046" t="s">
        <v>52</v>
      </c>
      <c r="D2046" s="1">
        <v>44308</v>
      </c>
      <c r="E2046" s="4">
        <v>5390</v>
      </c>
      <c r="F2046">
        <v>225</v>
      </c>
    </row>
    <row r="2047" spans="1:6" x14ac:dyDescent="0.25">
      <c r="A2047" t="s">
        <v>34</v>
      </c>
      <c r="B2047" t="s">
        <v>11</v>
      </c>
      <c r="C2047" t="s">
        <v>48</v>
      </c>
      <c r="D2047" s="1">
        <v>44308</v>
      </c>
      <c r="E2047" s="4">
        <v>2800</v>
      </c>
      <c r="F2047">
        <v>187</v>
      </c>
    </row>
    <row r="2048" spans="1:6" x14ac:dyDescent="0.25">
      <c r="A2048" t="s">
        <v>10</v>
      </c>
      <c r="B2048" t="s">
        <v>11</v>
      </c>
      <c r="C2048" t="s">
        <v>38</v>
      </c>
      <c r="D2048" s="1">
        <v>44308</v>
      </c>
      <c r="E2048" s="4">
        <v>504</v>
      </c>
      <c r="F2048">
        <v>32</v>
      </c>
    </row>
    <row r="2049" spans="1:6" x14ac:dyDescent="0.25">
      <c r="A2049" t="s">
        <v>46</v>
      </c>
      <c r="B2049" t="s">
        <v>21</v>
      </c>
      <c r="C2049" t="s">
        <v>24</v>
      </c>
      <c r="D2049" s="1">
        <v>44308</v>
      </c>
      <c r="E2049" s="4">
        <v>5131</v>
      </c>
      <c r="F2049">
        <v>321</v>
      </c>
    </row>
    <row r="2050" spans="1:6" x14ac:dyDescent="0.25">
      <c r="A2050" t="s">
        <v>33</v>
      </c>
      <c r="B2050" t="s">
        <v>27</v>
      </c>
      <c r="C2050" t="s">
        <v>19</v>
      </c>
      <c r="D2050" s="1">
        <v>44308</v>
      </c>
      <c r="E2050" s="4">
        <v>2205</v>
      </c>
      <c r="F2050">
        <v>368</v>
      </c>
    </row>
    <row r="2051" spans="1:6" x14ac:dyDescent="0.25">
      <c r="A2051" t="s">
        <v>29</v>
      </c>
      <c r="B2051" t="s">
        <v>27</v>
      </c>
      <c r="C2051" t="s">
        <v>35</v>
      </c>
      <c r="D2051" s="1">
        <v>44308</v>
      </c>
      <c r="E2051" s="4">
        <v>238</v>
      </c>
      <c r="F2051">
        <v>10</v>
      </c>
    </row>
    <row r="2052" spans="1:6" x14ac:dyDescent="0.25">
      <c r="A2052" t="s">
        <v>29</v>
      </c>
      <c r="B2052" t="s">
        <v>27</v>
      </c>
      <c r="C2052" t="s">
        <v>52</v>
      </c>
      <c r="D2052" s="1">
        <v>44308</v>
      </c>
      <c r="E2052" s="4">
        <v>3318</v>
      </c>
      <c r="F2052">
        <v>128</v>
      </c>
    </row>
    <row r="2053" spans="1:6" x14ac:dyDescent="0.25">
      <c r="A2053" t="s">
        <v>32</v>
      </c>
      <c r="B2053" t="s">
        <v>6</v>
      </c>
      <c r="C2053" t="s">
        <v>14</v>
      </c>
      <c r="D2053" s="1">
        <v>44308</v>
      </c>
      <c r="E2053" s="4">
        <v>4501</v>
      </c>
      <c r="F2053">
        <v>501</v>
      </c>
    </row>
    <row r="2054" spans="1:6" x14ac:dyDescent="0.25">
      <c r="A2054" t="s">
        <v>41</v>
      </c>
      <c r="B2054" t="s">
        <v>11</v>
      </c>
      <c r="C2054" t="s">
        <v>35</v>
      </c>
      <c r="D2054" s="1">
        <v>44308</v>
      </c>
      <c r="E2054" s="4">
        <v>5439</v>
      </c>
      <c r="F2054">
        <v>237</v>
      </c>
    </row>
    <row r="2055" spans="1:6" x14ac:dyDescent="0.25">
      <c r="A2055" t="s">
        <v>8</v>
      </c>
      <c r="B2055" t="s">
        <v>16</v>
      </c>
      <c r="C2055" t="s">
        <v>52</v>
      </c>
      <c r="D2055" s="1">
        <v>44308</v>
      </c>
      <c r="E2055" s="4">
        <v>3563</v>
      </c>
      <c r="F2055">
        <v>149</v>
      </c>
    </row>
    <row r="2056" spans="1:6" x14ac:dyDescent="0.25">
      <c r="A2056" t="s">
        <v>40</v>
      </c>
      <c r="B2056" t="s">
        <v>11</v>
      </c>
      <c r="C2056" t="s">
        <v>38</v>
      </c>
      <c r="D2056" s="1">
        <v>44308</v>
      </c>
      <c r="E2056" s="4">
        <v>5425</v>
      </c>
      <c r="F2056">
        <v>340</v>
      </c>
    </row>
    <row r="2057" spans="1:6" x14ac:dyDescent="0.25">
      <c r="A2057" t="s">
        <v>49</v>
      </c>
      <c r="B2057" t="s">
        <v>21</v>
      </c>
      <c r="C2057" t="s">
        <v>26</v>
      </c>
      <c r="D2057" s="1">
        <v>44308</v>
      </c>
      <c r="E2057" s="4">
        <v>1477</v>
      </c>
      <c r="F2057">
        <v>93</v>
      </c>
    </row>
    <row r="2058" spans="1:6" x14ac:dyDescent="0.25">
      <c r="A2058" t="s">
        <v>8</v>
      </c>
      <c r="B2058" t="s">
        <v>16</v>
      </c>
      <c r="C2058" t="s">
        <v>38</v>
      </c>
      <c r="D2058" s="1">
        <v>44308</v>
      </c>
      <c r="E2058" s="4">
        <v>13510</v>
      </c>
      <c r="F2058">
        <v>770</v>
      </c>
    </row>
    <row r="2059" spans="1:6" x14ac:dyDescent="0.25">
      <c r="A2059" t="s">
        <v>49</v>
      </c>
      <c r="B2059" t="s">
        <v>6</v>
      </c>
      <c r="C2059" t="s">
        <v>24</v>
      </c>
      <c r="D2059" s="1">
        <v>44308</v>
      </c>
      <c r="E2059" s="4">
        <v>1946</v>
      </c>
      <c r="F2059">
        <v>139</v>
      </c>
    </row>
    <row r="2060" spans="1:6" x14ac:dyDescent="0.25">
      <c r="A2060" t="s">
        <v>25</v>
      </c>
      <c r="B2060" t="s">
        <v>21</v>
      </c>
      <c r="C2060" t="s">
        <v>30</v>
      </c>
      <c r="D2060" s="1">
        <v>44308</v>
      </c>
      <c r="E2060" s="4">
        <v>8078</v>
      </c>
      <c r="F2060">
        <v>674</v>
      </c>
    </row>
    <row r="2061" spans="1:6" x14ac:dyDescent="0.25">
      <c r="A2061" t="s">
        <v>20</v>
      </c>
      <c r="B2061" t="s">
        <v>16</v>
      </c>
      <c r="C2061" t="s">
        <v>48</v>
      </c>
      <c r="D2061" s="1">
        <v>44308</v>
      </c>
      <c r="E2061" s="4">
        <v>3829</v>
      </c>
      <c r="F2061">
        <v>256</v>
      </c>
    </row>
    <row r="2062" spans="1:6" x14ac:dyDescent="0.25">
      <c r="A2062" t="s">
        <v>25</v>
      </c>
      <c r="B2062" t="s">
        <v>21</v>
      </c>
      <c r="C2062" t="s">
        <v>19</v>
      </c>
      <c r="D2062" s="1">
        <v>44308</v>
      </c>
      <c r="E2062" s="4">
        <v>5005</v>
      </c>
      <c r="F2062">
        <v>626</v>
      </c>
    </row>
    <row r="2063" spans="1:6" x14ac:dyDescent="0.25">
      <c r="A2063" t="s">
        <v>23</v>
      </c>
      <c r="B2063" t="s">
        <v>11</v>
      </c>
      <c r="C2063" t="s">
        <v>35</v>
      </c>
      <c r="D2063" s="1">
        <v>44308</v>
      </c>
      <c r="E2063" s="4">
        <v>10367</v>
      </c>
      <c r="F2063">
        <v>1470</v>
      </c>
    </row>
    <row r="2064" spans="1:6" x14ac:dyDescent="0.25">
      <c r="A2064" t="s">
        <v>57</v>
      </c>
      <c r="B2064" t="s">
        <v>27</v>
      </c>
      <c r="C2064" t="s">
        <v>50</v>
      </c>
      <c r="D2064" s="1">
        <v>44308</v>
      </c>
      <c r="E2064" s="4">
        <v>2562</v>
      </c>
      <c r="F2064">
        <v>103</v>
      </c>
    </row>
    <row r="2065" spans="1:6" x14ac:dyDescent="0.25">
      <c r="A2065" t="s">
        <v>57</v>
      </c>
      <c r="B2065" t="s">
        <v>21</v>
      </c>
      <c r="C2065" t="s">
        <v>12</v>
      </c>
      <c r="D2065" s="1">
        <v>44308</v>
      </c>
      <c r="E2065" s="4">
        <v>8344</v>
      </c>
      <c r="F2065">
        <v>348</v>
      </c>
    </row>
    <row r="2066" spans="1:6" x14ac:dyDescent="0.25">
      <c r="A2066" t="s">
        <v>32</v>
      </c>
      <c r="B2066" t="s">
        <v>6</v>
      </c>
      <c r="C2066" t="s">
        <v>50</v>
      </c>
      <c r="D2066" s="1">
        <v>44308</v>
      </c>
      <c r="E2066" s="4">
        <v>5866</v>
      </c>
      <c r="F2066">
        <v>267</v>
      </c>
    </row>
    <row r="2067" spans="1:6" x14ac:dyDescent="0.25">
      <c r="A2067" t="s">
        <v>23</v>
      </c>
      <c r="B2067" t="s">
        <v>6</v>
      </c>
      <c r="C2067" t="s">
        <v>38</v>
      </c>
      <c r="D2067" s="1">
        <v>44308</v>
      </c>
      <c r="E2067" s="4">
        <v>14700</v>
      </c>
      <c r="F2067">
        <v>446</v>
      </c>
    </row>
    <row r="2068" spans="1:6" x14ac:dyDescent="0.25">
      <c r="A2068" t="s">
        <v>32</v>
      </c>
      <c r="B2068" t="s">
        <v>21</v>
      </c>
      <c r="C2068" t="s">
        <v>38</v>
      </c>
      <c r="D2068" s="1">
        <v>44308</v>
      </c>
      <c r="E2068" s="4">
        <v>3416</v>
      </c>
      <c r="F2068">
        <v>132</v>
      </c>
    </row>
    <row r="2069" spans="1:6" x14ac:dyDescent="0.25">
      <c r="A2069" t="s">
        <v>41</v>
      </c>
      <c r="B2069" t="s">
        <v>27</v>
      </c>
      <c r="C2069" t="s">
        <v>24</v>
      </c>
      <c r="D2069" s="1">
        <v>44308</v>
      </c>
      <c r="E2069" s="4">
        <v>588</v>
      </c>
      <c r="F2069">
        <v>74</v>
      </c>
    </row>
    <row r="2070" spans="1:6" x14ac:dyDescent="0.25">
      <c r="A2070" t="s">
        <v>51</v>
      </c>
      <c r="B2070" t="s">
        <v>6</v>
      </c>
      <c r="C2070" t="s">
        <v>42</v>
      </c>
      <c r="D2070" s="1">
        <v>44308</v>
      </c>
      <c r="E2070" s="4">
        <v>693</v>
      </c>
      <c r="F2070">
        <v>44</v>
      </c>
    </row>
    <row r="2071" spans="1:6" x14ac:dyDescent="0.25">
      <c r="A2071" t="s">
        <v>18</v>
      </c>
      <c r="B2071" t="s">
        <v>11</v>
      </c>
      <c r="C2071" t="s">
        <v>22</v>
      </c>
      <c r="D2071" s="1">
        <v>44308</v>
      </c>
      <c r="E2071" s="4">
        <v>294</v>
      </c>
      <c r="F2071">
        <v>14</v>
      </c>
    </row>
    <row r="2072" spans="1:6" x14ac:dyDescent="0.25">
      <c r="A2072" t="s">
        <v>8</v>
      </c>
      <c r="B2072" t="s">
        <v>11</v>
      </c>
      <c r="C2072" t="s">
        <v>31</v>
      </c>
      <c r="D2072" s="1">
        <v>44308</v>
      </c>
      <c r="E2072" s="4">
        <v>3213</v>
      </c>
      <c r="F2072">
        <v>161</v>
      </c>
    </row>
    <row r="2073" spans="1:6" x14ac:dyDescent="0.25">
      <c r="A2073" t="s">
        <v>34</v>
      </c>
      <c r="B2073" t="s">
        <v>6</v>
      </c>
      <c r="C2073" t="s">
        <v>26</v>
      </c>
      <c r="D2073" s="1">
        <v>44308</v>
      </c>
      <c r="E2073" s="4">
        <v>3346</v>
      </c>
      <c r="F2073">
        <v>239</v>
      </c>
    </row>
    <row r="2074" spans="1:6" x14ac:dyDescent="0.25">
      <c r="A2074" t="s">
        <v>15</v>
      </c>
      <c r="B2074" t="s">
        <v>27</v>
      </c>
      <c r="C2074" t="s">
        <v>22</v>
      </c>
      <c r="D2074" s="1">
        <v>44308</v>
      </c>
      <c r="E2074" s="4">
        <v>8841</v>
      </c>
      <c r="F2074">
        <v>286</v>
      </c>
    </row>
    <row r="2075" spans="1:6" x14ac:dyDescent="0.25">
      <c r="A2075" t="s">
        <v>53</v>
      </c>
      <c r="B2075" t="s">
        <v>21</v>
      </c>
      <c r="C2075" t="s">
        <v>26</v>
      </c>
      <c r="D2075" s="1">
        <v>44308</v>
      </c>
      <c r="E2075" s="4">
        <v>434</v>
      </c>
      <c r="F2075">
        <v>37</v>
      </c>
    </row>
    <row r="2076" spans="1:6" x14ac:dyDescent="0.25">
      <c r="A2076" t="s">
        <v>56</v>
      </c>
      <c r="B2076" t="s">
        <v>27</v>
      </c>
      <c r="C2076" t="s">
        <v>14</v>
      </c>
      <c r="D2076" s="1">
        <v>44308</v>
      </c>
      <c r="E2076" s="4">
        <v>4683</v>
      </c>
      <c r="F2076">
        <v>188</v>
      </c>
    </row>
    <row r="2077" spans="1:6" x14ac:dyDescent="0.25">
      <c r="A2077" t="s">
        <v>56</v>
      </c>
      <c r="B2077" t="s">
        <v>9</v>
      </c>
      <c r="C2077" t="s">
        <v>44</v>
      </c>
      <c r="D2077" s="1">
        <v>44308</v>
      </c>
      <c r="E2077" s="4">
        <v>7721</v>
      </c>
      <c r="F2077">
        <v>250</v>
      </c>
    </row>
    <row r="2078" spans="1:6" x14ac:dyDescent="0.25">
      <c r="A2078" t="s">
        <v>56</v>
      </c>
      <c r="B2078" t="s">
        <v>11</v>
      </c>
      <c r="C2078" t="s">
        <v>17</v>
      </c>
      <c r="D2078" s="1">
        <v>44308</v>
      </c>
      <c r="E2078" s="4">
        <v>2954</v>
      </c>
      <c r="F2078">
        <v>135</v>
      </c>
    </row>
    <row r="2079" spans="1:6" x14ac:dyDescent="0.25">
      <c r="A2079" t="s">
        <v>10</v>
      </c>
      <c r="B2079" t="s">
        <v>21</v>
      </c>
      <c r="C2079" t="s">
        <v>19</v>
      </c>
      <c r="D2079" s="1">
        <v>44308</v>
      </c>
      <c r="E2079" s="4">
        <v>3360</v>
      </c>
      <c r="F2079">
        <v>240</v>
      </c>
    </row>
    <row r="2080" spans="1:6" x14ac:dyDescent="0.25">
      <c r="A2080" t="s">
        <v>41</v>
      </c>
      <c r="B2080" t="s">
        <v>27</v>
      </c>
      <c r="C2080" t="s">
        <v>14</v>
      </c>
      <c r="D2080" s="1">
        <v>44308</v>
      </c>
      <c r="E2080" s="4">
        <v>3150</v>
      </c>
      <c r="F2080">
        <v>109</v>
      </c>
    </row>
    <row r="2081" spans="1:6" x14ac:dyDescent="0.25">
      <c r="A2081" t="s">
        <v>51</v>
      </c>
      <c r="B2081" t="s">
        <v>9</v>
      </c>
      <c r="C2081" t="s">
        <v>38</v>
      </c>
      <c r="D2081" s="1">
        <v>44308</v>
      </c>
      <c r="E2081" s="4">
        <v>2163</v>
      </c>
      <c r="F2081">
        <v>78</v>
      </c>
    </row>
    <row r="2082" spans="1:6" x14ac:dyDescent="0.25">
      <c r="A2082" t="s">
        <v>40</v>
      </c>
      <c r="B2082" t="s">
        <v>27</v>
      </c>
      <c r="C2082" t="s">
        <v>47</v>
      </c>
      <c r="D2082" s="1">
        <v>44308</v>
      </c>
      <c r="E2082" s="4">
        <v>3871</v>
      </c>
      <c r="F2082">
        <v>169</v>
      </c>
    </row>
    <row r="2083" spans="1:6" x14ac:dyDescent="0.25">
      <c r="A2083" t="s">
        <v>20</v>
      </c>
      <c r="B2083" t="s">
        <v>27</v>
      </c>
      <c r="C2083" t="s">
        <v>50</v>
      </c>
      <c r="D2083" s="1">
        <v>44308</v>
      </c>
      <c r="E2083" s="4">
        <v>1099</v>
      </c>
      <c r="F2083">
        <v>50</v>
      </c>
    </row>
    <row r="2084" spans="1:6" x14ac:dyDescent="0.25">
      <c r="A2084" t="s">
        <v>5</v>
      </c>
      <c r="B2084" t="s">
        <v>27</v>
      </c>
      <c r="C2084" t="s">
        <v>12</v>
      </c>
      <c r="D2084" s="1">
        <v>44308</v>
      </c>
      <c r="E2084" s="4">
        <v>672</v>
      </c>
      <c r="F2084">
        <v>26</v>
      </c>
    </row>
    <row r="2085" spans="1:6" x14ac:dyDescent="0.25">
      <c r="A2085" t="s">
        <v>40</v>
      </c>
      <c r="B2085" t="s">
        <v>6</v>
      </c>
      <c r="C2085" t="s">
        <v>24</v>
      </c>
      <c r="D2085" s="1">
        <v>44309</v>
      </c>
      <c r="E2085" s="4">
        <v>3248</v>
      </c>
      <c r="F2085">
        <v>217</v>
      </c>
    </row>
    <row r="2086" spans="1:6" x14ac:dyDescent="0.25">
      <c r="A2086" t="s">
        <v>5</v>
      </c>
      <c r="B2086" t="s">
        <v>21</v>
      </c>
      <c r="C2086" t="s">
        <v>31</v>
      </c>
      <c r="D2086" s="1">
        <v>44309</v>
      </c>
      <c r="E2086" s="4">
        <v>2821</v>
      </c>
      <c r="F2086">
        <v>157</v>
      </c>
    </row>
    <row r="2087" spans="1:6" x14ac:dyDescent="0.25">
      <c r="A2087" t="s">
        <v>18</v>
      </c>
      <c r="B2087" t="s">
        <v>11</v>
      </c>
      <c r="C2087" t="s">
        <v>35</v>
      </c>
      <c r="D2087" s="1">
        <v>44309</v>
      </c>
      <c r="E2087" s="4">
        <v>1666</v>
      </c>
      <c r="F2087">
        <v>67</v>
      </c>
    </row>
    <row r="2088" spans="1:6" x14ac:dyDescent="0.25">
      <c r="A2088" t="s">
        <v>49</v>
      </c>
      <c r="B2088" t="s">
        <v>21</v>
      </c>
      <c r="C2088" t="s">
        <v>36</v>
      </c>
      <c r="D2088" s="1">
        <v>44309</v>
      </c>
      <c r="E2088" s="4">
        <v>546</v>
      </c>
      <c r="F2088">
        <v>42</v>
      </c>
    </row>
    <row r="2089" spans="1:6" x14ac:dyDescent="0.25">
      <c r="A2089" t="s">
        <v>20</v>
      </c>
      <c r="B2089" t="s">
        <v>11</v>
      </c>
      <c r="C2089" t="s">
        <v>30</v>
      </c>
      <c r="D2089" s="1">
        <v>44309</v>
      </c>
      <c r="E2089" s="4">
        <v>16219</v>
      </c>
      <c r="F2089">
        <v>1260</v>
      </c>
    </row>
    <row r="2090" spans="1:6" x14ac:dyDescent="0.25">
      <c r="A2090" t="s">
        <v>8</v>
      </c>
      <c r="B2090" t="s">
        <v>9</v>
      </c>
      <c r="C2090" t="s">
        <v>26</v>
      </c>
      <c r="D2090" s="1">
        <v>44309</v>
      </c>
      <c r="E2090" s="4">
        <v>1505</v>
      </c>
      <c r="F2090">
        <v>95</v>
      </c>
    </row>
    <row r="2091" spans="1:6" x14ac:dyDescent="0.25">
      <c r="A2091" t="s">
        <v>51</v>
      </c>
      <c r="B2091" t="s">
        <v>27</v>
      </c>
      <c r="C2091" t="s">
        <v>17</v>
      </c>
      <c r="D2091" s="1">
        <v>44309</v>
      </c>
      <c r="E2091" s="4">
        <v>4074</v>
      </c>
      <c r="F2091">
        <v>371</v>
      </c>
    </row>
    <row r="2092" spans="1:6" x14ac:dyDescent="0.25">
      <c r="A2092" t="s">
        <v>15</v>
      </c>
      <c r="B2092" t="s">
        <v>6</v>
      </c>
      <c r="C2092" t="s">
        <v>30</v>
      </c>
      <c r="D2092" s="1">
        <v>44309</v>
      </c>
      <c r="E2092" s="4">
        <v>1134</v>
      </c>
      <c r="F2092">
        <v>104</v>
      </c>
    </row>
    <row r="2093" spans="1:6" x14ac:dyDescent="0.25">
      <c r="A2093" t="s">
        <v>51</v>
      </c>
      <c r="B2093" t="s">
        <v>11</v>
      </c>
      <c r="C2093" t="s">
        <v>38</v>
      </c>
      <c r="D2093" s="1">
        <v>44309</v>
      </c>
      <c r="E2093" s="4">
        <v>9100</v>
      </c>
      <c r="F2093">
        <v>569</v>
      </c>
    </row>
    <row r="2094" spans="1:6" x14ac:dyDescent="0.25">
      <c r="A2094" t="s">
        <v>46</v>
      </c>
      <c r="B2094" t="s">
        <v>27</v>
      </c>
      <c r="C2094" t="s">
        <v>48</v>
      </c>
      <c r="D2094" s="1">
        <v>44309</v>
      </c>
      <c r="E2094" s="4">
        <v>581</v>
      </c>
      <c r="F2094">
        <v>42</v>
      </c>
    </row>
    <row r="2095" spans="1:6" x14ac:dyDescent="0.25">
      <c r="A2095" t="s">
        <v>41</v>
      </c>
      <c r="B2095" t="s">
        <v>9</v>
      </c>
      <c r="C2095" t="s">
        <v>7</v>
      </c>
      <c r="D2095" s="1">
        <v>44309</v>
      </c>
      <c r="E2095" s="4">
        <v>1141</v>
      </c>
      <c r="F2095">
        <v>82</v>
      </c>
    </row>
    <row r="2096" spans="1:6" x14ac:dyDescent="0.25">
      <c r="A2096" t="s">
        <v>39</v>
      </c>
      <c r="B2096" t="s">
        <v>9</v>
      </c>
      <c r="C2096" t="s">
        <v>45</v>
      </c>
      <c r="D2096" s="1">
        <v>44309</v>
      </c>
      <c r="E2096" s="4">
        <v>2086</v>
      </c>
      <c r="F2096">
        <v>91</v>
      </c>
    </row>
    <row r="2097" spans="1:6" x14ac:dyDescent="0.25">
      <c r="A2097" t="s">
        <v>33</v>
      </c>
      <c r="B2097" t="s">
        <v>16</v>
      </c>
      <c r="C2097" t="s">
        <v>42</v>
      </c>
      <c r="D2097" s="1">
        <v>44309</v>
      </c>
      <c r="E2097" s="4">
        <v>2730</v>
      </c>
      <c r="F2097">
        <v>119</v>
      </c>
    </row>
    <row r="2098" spans="1:6" x14ac:dyDescent="0.25">
      <c r="A2098" t="s">
        <v>10</v>
      </c>
      <c r="B2098" t="s">
        <v>9</v>
      </c>
      <c r="C2098" t="s">
        <v>38</v>
      </c>
      <c r="D2098" s="1">
        <v>44309</v>
      </c>
      <c r="E2098" s="4">
        <v>875</v>
      </c>
      <c r="F2098">
        <v>55</v>
      </c>
    </row>
    <row r="2099" spans="1:6" x14ac:dyDescent="0.25">
      <c r="A2099" t="s">
        <v>40</v>
      </c>
      <c r="B2099" t="s">
        <v>9</v>
      </c>
      <c r="C2099" t="s">
        <v>36</v>
      </c>
      <c r="D2099" s="1">
        <v>44309</v>
      </c>
      <c r="E2099" s="4">
        <v>518</v>
      </c>
      <c r="F2099">
        <v>40</v>
      </c>
    </row>
    <row r="2100" spans="1:6" x14ac:dyDescent="0.25">
      <c r="A2100" t="s">
        <v>39</v>
      </c>
      <c r="B2100" t="s">
        <v>16</v>
      </c>
      <c r="C2100" t="s">
        <v>26</v>
      </c>
      <c r="D2100" s="1">
        <v>44309</v>
      </c>
      <c r="E2100" s="4">
        <v>2233</v>
      </c>
      <c r="F2100">
        <v>160</v>
      </c>
    </row>
    <row r="2101" spans="1:6" x14ac:dyDescent="0.25">
      <c r="A2101" t="s">
        <v>25</v>
      </c>
      <c r="B2101" t="s">
        <v>21</v>
      </c>
      <c r="C2101" t="s">
        <v>12</v>
      </c>
      <c r="D2101" s="1">
        <v>44309</v>
      </c>
      <c r="E2101" s="4">
        <v>1337</v>
      </c>
      <c r="F2101">
        <v>54</v>
      </c>
    </row>
    <row r="2102" spans="1:6" x14ac:dyDescent="0.25">
      <c r="A2102" t="s">
        <v>32</v>
      </c>
      <c r="B2102" t="s">
        <v>16</v>
      </c>
      <c r="C2102" t="s">
        <v>14</v>
      </c>
      <c r="D2102" s="1">
        <v>44309</v>
      </c>
      <c r="E2102" s="4">
        <v>5740</v>
      </c>
      <c r="F2102">
        <v>700</v>
      </c>
    </row>
    <row r="2103" spans="1:6" x14ac:dyDescent="0.25">
      <c r="A2103" t="s">
        <v>32</v>
      </c>
      <c r="B2103" t="s">
        <v>16</v>
      </c>
      <c r="C2103" t="s">
        <v>22</v>
      </c>
      <c r="D2103" s="1">
        <v>44309</v>
      </c>
      <c r="E2103" s="4">
        <v>3017</v>
      </c>
      <c r="F2103">
        <v>431</v>
      </c>
    </row>
    <row r="2104" spans="1:6" x14ac:dyDescent="0.25">
      <c r="A2104" t="s">
        <v>20</v>
      </c>
      <c r="B2104" t="s">
        <v>6</v>
      </c>
      <c r="C2104" t="s">
        <v>52</v>
      </c>
      <c r="D2104" s="1">
        <v>44309</v>
      </c>
      <c r="E2104" s="4">
        <v>10395</v>
      </c>
      <c r="F2104">
        <v>434</v>
      </c>
    </row>
    <row r="2105" spans="1:6" x14ac:dyDescent="0.25">
      <c r="A2105" t="s">
        <v>5</v>
      </c>
      <c r="B2105" t="s">
        <v>27</v>
      </c>
      <c r="C2105" t="s">
        <v>26</v>
      </c>
      <c r="D2105" s="1">
        <v>44309</v>
      </c>
      <c r="E2105" s="4">
        <v>560</v>
      </c>
      <c r="F2105">
        <v>35</v>
      </c>
    </row>
    <row r="2106" spans="1:6" x14ac:dyDescent="0.25">
      <c r="A2106" t="s">
        <v>46</v>
      </c>
      <c r="B2106" t="s">
        <v>27</v>
      </c>
      <c r="C2106" t="s">
        <v>24</v>
      </c>
      <c r="D2106" s="1">
        <v>44309</v>
      </c>
      <c r="E2106" s="4">
        <v>756</v>
      </c>
      <c r="F2106">
        <v>48</v>
      </c>
    </row>
    <row r="2107" spans="1:6" x14ac:dyDescent="0.25">
      <c r="A2107" t="s">
        <v>29</v>
      </c>
      <c r="B2107" t="s">
        <v>27</v>
      </c>
      <c r="C2107" t="s">
        <v>47</v>
      </c>
      <c r="D2107" s="1">
        <v>44309</v>
      </c>
      <c r="E2107" s="4">
        <v>791</v>
      </c>
      <c r="F2107">
        <v>57</v>
      </c>
    </row>
    <row r="2108" spans="1:6" x14ac:dyDescent="0.25">
      <c r="A2108" t="s">
        <v>25</v>
      </c>
      <c r="B2108" t="s">
        <v>16</v>
      </c>
      <c r="C2108" t="s">
        <v>24</v>
      </c>
      <c r="D2108" s="1">
        <v>44309</v>
      </c>
      <c r="E2108" s="4">
        <v>2870</v>
      </c>
      <c r="F2108">
        <v>205</v>
      </c>
    </row>
    <row r="2109" spans="1:6" x14ac:dyDescent="0.25">
      <c r="A2109" t="s">
        <v>15</v>
      </c>
      <c r="B2109" t="s">
        <v>21</v>
      </c>
      <c r="C2109" t="s">
        <v>17</v>
      </c>
      <c r="D2109" s="1">
        <v>44309</v>
      </c>
      <c r="E2109" s="4">
        <v>910</v>
      </c>
      <c r="F2109">
        <v>83</v>
      </c>
    </row>
    <row r="2110" spans="1:6" x14ac:dyDescent="0.25">
      <c r="A2110" t="s">
        <v>34</v>
      </c>
      <c r="B2110" t="s">
        <v>21</v>
      </c>
      <c r="C2110" t="s">
        <v>30</v>
      </c>
      <c r="D2110" s="1">
        <v>44309</v>
      </c>
      <c r="E2110" s="4">
        <v>9492</v>
      </c>
      <c r="F2110">
        <v>528</v>
      </c>
    </row>
    <row r="2111" spans="1:6" x14ac:dyDescent="0.25">
      <c r="A2111" t="s">
        <v>39</v>
      </c>
      <c r="B2111" t="s">
        <v>21</v>
      </c>
      <c r="C2111" t="s">
        <v>30</v>
      </c>
      <c r="D2111" s="1">
        <v>44309</v>
      </c>
      <c r="E2111" s="4">
        <v>4158</v>
      </c>
      <c r="F2111">
        <v>278</v>
      </c>
    </row>
    <row r="2112" spans="1:6" x14ac:dyDescent="0.25">
      <c r="A2112" t="s">
        <v>13</v>
      </c>
      <c r="B2112" t="s">
        <v>21</v>
      </c>
      <c r="C2112" t="s">
        <v>26</v>
      </c>
      <c r="D2112" s="1">
        <v>44309</v>
      </c>
      <c r="E2112" s="4">
        <v>4935</v>
      </c>
      <c r="F2112">
        <v>980</v>
      </c>
    </row>
    <row r="2113" spans="1:6" x14ac:dyDescent="0.25">
      <c r="A2113" t="s">
        <v>29</v>
      </c>
      <c r="B2113" t="s">
        <v>21</v>
      </c>
      <c r="C2113" t="s">
        <v>43</v>
      </c>
      <c r="D2113" s="1">
        <v>44309</v>
      </c>
      <c r="E2113" s="4">
        <v>5852</v>
      </c>
      <c r="F2113">
        <v>345</v>
      </c>
    </row>
    <row r="2114" spans="1:6" x14ac:dyDescent="0.25">
      <c r="A2114" t="s">
        <v>39</v>
      </c>
      <c r="B2114" t="s">
        <v>9</v>
      </c>
      <c r="C2114" t="s">
        <v>47</v>
      </c>
      <c r="D2114" s="1">
        <v>44309</v>
      </c>
      <c r="E2114" s="4">
        <v>973</v>
      </c>
      <c r="F2114">
        <v>61</v>
      </c>
    </row>
    <row r="2115" spans="1:6" x14ac:dyDescent="0.25">
      <c r="A2115" t="s">
        <v>39</v>
      </c>
      <c r="B2115" t="s">
        <v>9</v>
      </c>
      <c r="C2115" t="s">
        <v>7</v>
      </c>
      <c r="D2115" s="1">
        <v>44309</v>
      </c>
      <c r="E2115" s="4">
        <v>3472</v>
      </c>
      <c r="F2115">
        <v>106</v>
      </c>
    </row>
    <row r="2116" spans="1:6" x14ac:dyDescent="0.25">
      <c r="A2116" t="s">
        <v>32</v>
      </c>
      <c r="B2116" t="s">
        <v>9</v>
      </c>
      <c r="C2116" t="s">
        <v>47</v>
      </c>
      <c r="D2116" s="1">
        <v>44309</v>
      </c>
      <c r="E2116" s="4">
        <v>6405</v>
      </c>
      <c r="F2116">
        <v>267</v>
      </c>
    </row>
    <row r="2117" spans="1:6" x14ac:dyDescent="0.25">
      <c r="A2117" t="s">
        <v>57</v>
      </c>
      <c r="B2117" t="s">
        <v>27</v>
      </c>
      <c r="C2117" t="s">
        <v>44</v>
      </c>
      <c r="D2117" s="1">
        <v>44309</v>
      </c>
      <c r="E2117" s="4">
        <v>9226</v>
      </c>
      <c r="F2117">
        <v>330</v>
      </c>
    </row>
    <row r="2118" spans="1:6" x14ac:dyDescent="0.25">
      <c r="A2118" t="s">
        <v>51</v>
      </c>
      <c r="B2118" t="s">
        <v>21</v>
      </c>
      <c r="C2118" t="s">
        <v>31</v>
      </c>
      <c r="D2118" s="1">
        <v>44309</v>
      </c>
      <c r="E2118" s="4">
        <v>882</v>
      </c>
      <c r="F2118">
        <v>36</v>
      </c>
    </row>
    <row r="2119" spans="1:6" x14ac:dyDescent="0.25">
      <c r="A2119" t="s">
        <v>46</v>
      </c>
      <c r="B2119" t="s">
        <v>11</v>
      </c>
      <c r="C2119" t="s">
        <v>38</v>
      </c>
      <c r="D2119" s="1">
        <v>44309</v>
      </c>
      <c r="E2119" s="4">
        <v>5236</v>
      </c>
      <c r="F2119">
        <v>159</v>
      </c>
    </row>
    <row r="2120" spans="1:6" x14ac:dyDescent="0.25">
      <c r="A2120" t="s">
        <v>37</v>
      </c>
      <c r="B2120" t="s">
        <v>9</v>
      </c>
      <c r="C2120" t="s">
        <v>24</v>
      </c>
      <c r="D2120" s="1">
        <v>44312</v>
      </c>
      <c r="E2120" s="4">
        <v>1218</v>
      </c>
      <c r="F2120">
        <v>87</v>
      </c>
    </row>
    <row r="2121" spans="1:6" x14ac:dyDescent="0.25">
      <c r="A2121" t="s">
        <v>34</v>
      </c>
      <c r="B2121" t="s">
        <v>16</v>
      </c>
      <c r="C2121" t="s">
        <v>36</v>
      </c>
      <c r="D2121" s="1">
        <v>44312</v>
      </c>
      <c r="E2121" s="4">
        <v>3794</v>
      </c>
      <c r="F2121">
        <v>292</v>
      </c>
    </row>
    <row r="2122" spans="1:6" x14ac:dyDescent="0.25">
      <c r="A2122" t="s">
        <v>13</v>
      </c>
      <c r="B2122" t="s">
        <v>21</v>
      </c>
      <c r="C2122" t="s">
        <v>52</v>
      </c>
      <c r="D2122" s="1">
        <v>44312</v>
      </c>
      <c r="E2122" s="4">
        <v>7266</v>
      </c>
      <c r="F2122">
        <v>291</v>
      </c>
    </row>
    <row r="2123" spans="1:6" x14ac:dyDescent="0.25">
      <c r="A2123" t="s">
        <v>40</v>
      </c>
      <c r="B2123" t="s">
        <v>16</v>
      </c>
      <c r="C2123" t="s">
        <v>45</v>
      </c>
      <c r="D2123" s="1">
        <v>44312</v>
      </c>
      <c r="E2123" s="4">
        <v>3430</v>
      </c>
      <c r="F2123">
        <v>150</v>
      </c>
    </row>
    <row r="2124" spans="1:6" x14ac:dyDescent="0.25">
      <c r="A2124" t="s">
        <v>40</v>
      </c>
      <c r="B2124" t="s">
        <v>16</v>
      </c>
      <c r="C2124" t="s">
        <v>28</v>
      </c>
      <c r="D2124" s="1">
        <v>44312</v>
      </c>
      <c r="E2124" s="4">
        <v>10528</v>
      </c>
      <c r="F2124">
        <v>502</v>
      </c>
    </row>
    <row r="2125" spans="1:6" x14ac:dyDescent="0.25">
      <c r="A2125" t="s">
        <v>13</v>
      </c>
      <c r="B2125" t="s">
        <v>16</v>
      </c>
      <c r="C2125" t="s">
        <v>26</v>
      </c>
      <c r="D2125" s="1">
        <v>44312</v>
      </c>
      <c r="E2125" s="4">
        <v>3255</v>
      </c>
      <c r="F2125">
        <v>204</v>
      </c>
    </row>
    <row r="2126" spans="1:6" x14ac:dyDescent="0.25">
      <c r="A2126" t="s">
        <v>49</v>
      </c>
      <c r="B2126" t="s">
        <v>21</v>
      </c>
      <c r="C2126" t="s">
        <v>12</v>
      </c>
      <c r="D2126" s="1">
        <v>44312</v>
      </c>
      <c r="E2126" s="4">
        <v>4361</v>
      </c>
      <c r="F2126">
        <v>168</v>
      </c>
    </row>
    <row r="2127" spans="1:6" x14ac:dyDescent="0.25">
      <c r="A2127" t="s">
        <v>10</v>
      </c>
      <c r="B2127" t="s">
        <v>9</v>
      </c>
      <c r="C2127" t="s">
        <v>52</v>
      </c>
      <c r="D2127" s="1">
        <v>44312</v>
      </c>
      <c r="E2127" s="4">
        <v>658</v>
      </c>
      <c r="F2127">
        <v>26</v>
      </c>
    </row>
    <row r="2128" spans="1:6" x14ac:dyDescent="0.25">
      <c r="A2128" t="s">
        <v>37</v>
      </c>
      <c r="B2128" t="s">
        <v>9</v>
      </c>
      <c r="C2128" t="s">
        <v>26</v>
      </c>
      <c r="D2128" s="1">
        <v>44312</v>
      </c>
      <c r="E2128" s="4">
        <v>4942</v>
      </c>
      <c r="F2128">
        <v>353</v>
      </c>
    </row>
    <row r="2129" spans="1:6" x14ac:dyDescent="0.25">
      <c r="A2129" t="s">
        <v>5</v>
      </c>
      <c r="B2129" t="s">
        <v>6</v>
      </c>
      <c r="C2129" t="s">
        <v>52</v>
      </c>
      <c r="D2129" s="1">
        <v>44312</v>
      </c>
      <c r="E2129" s="4">
        <v>5257</v>
      </c>
      <c r="F2129">
        <v>220</v>
      </c>
    </row>
    <row r="2130" spans="1:6" x14ac:dyDescent="0.25">
      <c r="A2130" t="s">
        <v>5</v>
      </c>
      <c r="B2130" t="s">
        <v>9</v>
      </c>
      <c r="C2130" t="s">
        <v>31</v>
      </c>
      <c r="D2130" s="1">
        <v>44312</v>
      </c>
      <c r="E2130" s="4">
        <v>8050</v>
      </c>
      <c r="F2130">
        <v>350</v>
      </c>
    </row>
    <row r="2131" spans="1:6" x14ac:dyDescent="0.25">
      <c r="A2131" t="s">
        <v>40</v>
      </c>
      <c r="B2131" t="s">
        <v>9</v>
      </c>
      <c r="C2131" t="s">
        <v>47</v>
      </c>
      <c r="D2131" s="1">
        <v>44312</v>
      </c>
      <c r="E2131" s="4">
        <v>4704</v>
      </c>
      <c r="F2131">
        <v>189</v>
      </c>
    </row>
    <row r="2132" spans="1:6" x14ac:dyDescent="0.25">
      <c r="A2132" t="s">
        <v>46</v>
      </c>
      <c r="B2132" t="s">
        <v>16</v>
      </c>
      <c r="C2132" t="s">
        <v>36</v>
      </c>
      <c r="D2132" s="1">
        <v>44312</v>
      </c>
      <c r="E2132" s="4">
        <v>4375</v>
      </c>
      <c r="F2132">
        <v>157</v>
      </c>
    </row>
    <row r="2133" spans="1:6" x14ac:dyDescent="0.25">
      <c r="A2133" t="s">
        <v>49</v>
      </c>
      <c r="B2133" t="s">
        <v>16</v>
      </c>
      <c r="C2133" t="s">
        <v>43</v>
      </c>
      <c r="D2133" s="1">
        <v>44312</v>
      </c>
      <c r="E2133" s="4">
        <v>1400</v>
      </c>
      <c r="F2133">
        <v>83</v>
      </c>
    </row>
    <row r="2134" spans="1:6" x14ac:dyDescent="0.25">
      <c r="A2134" t="s">
        <v>57</v>
      </c>
      <c r="B2134" t="s">
        <v>16</v>
      </c>
      <c r="C2134" t="s">
        <v>36</v>
      </c>
      <c r="D2134" s="1">
        <v>44312</v>
      </c>
      <c r="E2134" s="4">
        <v>5103</v>
      </c>
      <c r="F2134">
        <v>160</v>
      </c>
    </row>
    <row r="2135" spans="1:6" x14ac:dyDescent="0.25">
      <c r="A2135" t="s">
        <v>25</v>
      </c>
      <c r="B2135" t="s">
        <v>11</v>
      </c>
      <c r="C2135" t="s">
        <v>52</v>
      </c>
      <c r="D2135" s="1">
        <v>44313</v>
      </c>
      <c r="E2135" s="4">
        <v>4088</v>
      </c>
      <c r="F2135">
        <v>158</v>
      </c>
    </row>
    <row r="2136" spans="1:6" x14ac:dyDescent="0.25">
      <c r="A2136" t="s">
        <v>37</v>
      </c>
      <c r="B2136" t="s">
        <v>27</v>
      </c>
      <c r="C2136" t="s">
        <v>48</v>
      </c>
      <c r="D2136" s="1">
        <v>44313</v>
      </c>
      <c r="E2136" s="4">
        <v>784</v>
      </c>
      <c r="F2136">
        <v>53</v>
      </c>
    </row>
    <row r="2137" spans="1:6" x14ac:dyDescent="0.25">
      <c r="A2137" t="s">
        <v>10</v>
      </c>
      <c r="B2137" t="s">
        <v>11</v>
      </c>
      <c r="C2137" t="s">
        <v>30</v>
      </c>
      <c r="D2137" s="1">
        <v>44313</v>
      </c>
      <c r="E2137" s="4">
        <v>6713</v>
      </c>
      <c r="F2137">
        <v>517</v>
      </c>
    </row>
    <row r="2138" spans="1:6" x14ac:dyDescent="0.25">
      <c r="A2138" t="s">
        <v>33</v>
      </c>
      <c r="B2138" t="s">
        <v>9</v>
      </c>
      <c r="C2138" t="s">
        <v>42</v>
      </c>
      <c r="D2138" s="1">
        <v>44313</v>
      </c>
      <c r="E2138" s="4">
        <v>3829</v>
      </c>
      <c r="F2138">
        <v>167</v>
      </c>
    </row>
    <row r="2139" spans="1:6" x14ac:dyDescent="0.25">
      <c r="A2139" t="s">
        <v>49</v>
      </c>
      <c r="B2139" t="s">
        <v>9</v>
      </c>
      <c r="C2139" t="s">
        <v>35</v>
      </c>
      <c r="D2139" s="1">
        <v>44313</v>
      </c>
      <c r="E2139" s="4">
        <v>1456</v>
      </c>
      <c r="F2139">
        <v>64</v>
      </c>
    </row>
    <row r="2140" spans="1:6" x14ac:dyDescent="0.25">
      <c r="A2140" t="s">
        <v>46</v>
      </c>
      <c r="B2140" t="s">
        <v>11</v>
      </c>
      <c r="C2140" t="s">
        <v>19</v>
      </c>
      <c r="D2140" s="1">
        <v>44313</v>
      </c>
      <c r="E2140" s="4">
        <v>2499</v>
      </c>
      <c r="F2140">
        <v>357</v>
      </c>
    </row>
    <row r="2141" spans="1:6" x14ac:dyDescent="0.25">
      <c r="A2141" t="s">
        <v>8</v>
      </c>
      <c r="B2141" t="s">
        <v>6</v>
      </c>
      <c r="C2141" t="s">
        <v>35</v>
      </c>
      <c r="D2141" s="1">
        <v>44313</v>
      </c>
      <c r="E2141" s="4">
        <v>1911</v>
      </c>
      <c r="F2141">
        <v>84</v>
      </c>
    </row>
    <row r="2142" spans="1:6" x14ac:dyDescent="0.25">
      <c r="A2142" t="s">
        <v>5</v>
      </c>
      <c r="B2142" t="s">
        <v>27</v>
      </c>
      <c r="C2142" t="s">
        <v>30</v>
      </c>
      <c r="D2142" s="1">
        <v>44313</v>
      </c>
      <c r="E2142" s="4">
        <v>9632</v>
      </c>
      <c r="F2142">
        <v>770</v>
      </c>
    </row>
    <row r="2143" spans="1:6" x14ac:dyDescent="0.25">
      <c r="A2143" t="s">
        <v>39</v>
      </c>
      <c r="B2143" t="s">
        <v>9</v>
      </c>
      <c r="C2143" t="s">
        <v>44</v>
      </c>
      <c r="D2143" s="1">
        <v>44313</v>
      </c>
      <c r="E2143" s="4">
        <v>7693</v>
      </c>
      <c r="F2143">
        <v>234</v>
      </c>
    </row>
    <row r="2144" spans="1:6" x14ac:dyDescent="0.25">
      <c r="A2144" t="s">
        <v>41</v>
      </c>
      <c r="B2144" t="s">
        <v>11</v>
      </c>
      <c r="C2144" t="s">
        <v>24</v>
      </c>
      <c r="D2144" s="1">
        <v>44313</v>
      </c>
      <c r="E2144" s="4">
        <v>5187</v>
      </c>
      <c r="F2144">
        <v>577</v>
      </c>
    </row>
    <row r="2145" spans="1:6" x14ac:dyDescent="0.25">
      <c r="A2145" t="s">
        <v>53</v>
      </c>
      <c r="B2145" t="s">
        <v>11</v>
      </c>
      <c r="C2145" t="s">
        <v>26</v>
      </c>
      <c r="D2145" s="1">
        <v>44313</v>
      </c>
      <c r="E2145" s="4">
        <v>91</v>
      </c>
      <c r="F2145">
        <v>11</v>
      </c>
    </row>
    <row r="2146" spans="1:6" x14ac:dyDescent="0.25">
      <c r="A2146" t="s">
        <v>8</v>
      </c>
      <c r="B2146" t="s">
        <v>21</v>
      </c>
      <c r="C2146" t="s">
        <v>42</v>
      </c>
      <c r="D2146" s="1">
        <v>44313</v>
      </c>
      <c r="E2146" s="4">
        <v>5313</v>
      </c>
      <c r="F2146">
        <v>280</v>
      </c>
    </row>
    <row r="2147" spans="1:6" x14ac:dyDescent="0.25">
      <c r="A2147" t="s">
        <v>51</v>
      </c>
      <c r="B2147" t="s">
        <v>16</v>
      </c>
      <c r="C2147" t="s">
        <v>14</v>
      </c>
      <c r="D2147" s="1">
        <v>44313</v>
      </c>
      <c r="E2147" s="4">
        <v>8736</v>
      </c>
      <c r="F2147">
        <v>364</v>
      </c>
    </row>
    <row r="2148" spans="1:6" x14ac:dyDescent="0.25">
      <c r="A2148" t="s">
        <v>34</v>
      </c>
      <c r="B2148" t="s">
        <v>6</v>
      </c>
      <c r="C2148" t="s">
        <v>22</v>
      </c>
      <c r="D2148" s="1">
        <v>44313</v>
      </c>
      <c r="E2148" s="4">
        <v>8449</v>
      </c>
      <c r="F2148">
        <v>385</v>
      </c>
    </row>
    <row r="2149" spans="1:6" x14ac:dyDescent="0.25">
      <c r="A2149" t="s">
        <v>15</v>
      </c>
      <c r="B2149" t="s">
        <v>9</v>
      </c>
      <c r="C2149" t="s">
        <v>45</v>
      </c>
      <c r="D2149" s="1">
        <v>44313</v>
      </c>
      <c r="E2149" s="4">
        <v>8519</v>
      </c>
      <c r="F2149">
        <v>406</v>
      </c>
    </row>
    <row r="2150" spans="1:6" x14ac:dyDescent="0.25">
      <c r="A2150" t="s">
        <v>8</v>
      </c>
      <c r="B2150" t="s">
        <v>11</v>
      </c>
      <c r="C2150" t="s">
        <v>35</v>
      </c>
      <c r="D2150" s="1">
        <v>44313</v>
      </c>
      <c r="E2150" s="4">
        <v>6832</v>
      </c>
      <c r="F2150">
        <v>622</v>
      </c>
    </row>
    <row r="2151" spans="1:6" x14ac:dyDescent="0.25">
      <c r="A2151" t="s">
        <v>15</v>
      </c>
      <c r="B2151" t="s">
        <v>11</v>
      </c>
      <c r="C2151" t="s">
        <v>38</v>
      </c>
      <c r="D2151" s="1">
        <v>44313</v>
      </c>
      <c r="E2151" s="4">
        <v>7217</v>
      </c>
      <c r="F2151">
        <v>289</v>
      </c>
    </row>
    <row r="2152" spans="1:6" x14ac:dyDescent="0.25">
      <c r="A2152" t="s">
        <v>25</v>
      </c>
      <c r="B2152" t="s">
        <v>6</v>
      </c>
      <c r="C2152" t="s">
        <v>43</v>
      </c>
      <c r="D2152" s="1">
        <v>44313</v>
      </c>
      <c r="E2152" s="4">
        <v>7637</v>
      </c>
      <c r="F2152">
        <v>770</v>
      </c>
    </row>
    <row r="2153" spans="1:6" x14ac:dyDescent="0.25">
      <c r="A2153" t="s">
        <v>33</v>
      </c>
      <c r="B2153" t="s">
        <v>21</v>
      </c>
      <c r="C2153" t="s">
        <v>17</v>
      </c>
      <c r="D2153" s="1">
        <v>44313</v>
      </c>
      <c r="E2153" s="4">
        <v>10682</v>
      </c>
      <c r="F2153">
        <v>700</v>
      </c>
    </row>
    <row r="2154" spans="1:6" x14ac:dyDescent="0.25">
      <c r="A2154" t="s">
        <v>20</v>
      </c>
      <c r="B2154" t="s">
        <v>6</v>
      </c>
      <c r="C2154" t="s">
        <v>45</v>
      </c>
      <c r="D2154" s="1">
        <v>44313</v>
      </c>
      <c r="E2154" s="4">
        <v>6720</v>
      </c>
      <c r="F2154">
        <v>293</v>
      </c>
    </row>
    <row r="2155" spans="1:6" x14ac:dyDescent="0.25">
      <c r="A2155" t="s">
        <v>29</v>
      </c>
      <c r="B2155" t="s">
        <v>21</v>
      </c>
      <c r="C2155" t="s">
        <v>7</v>
      </c>
      <c r="D2155" s="1">
        <v>44314</v>
      </c>
      <c r="E2155" s="4">
        <v>2289</v>
      </c>
      <c r="F2155">
        <v>191</v>
      </c>
    </row>
    <row r="2156" spans="1:6" x14ac:dyDescent="0.25">
      <c r="A2156" t="s">
        <v>37</v>
      </c>
      <c r="B2156" t="s">
        <v>6</v>
      </c>
      <c r="C2156" t="s">
        <v>48</v>
      </c>
      <c r="D2156" s="1">
        <v>44314</v>
      </c>
      <c r="E2156" s="4">
        <v>2751</v>
      </c>
      <c r="F2156">
        <v>184</v>
      </c>
    </row>
    <row r="2157" spans="1:6" x14ac:dyDescent="0.25">
      <c r="A2157" t="s">
        <v>39</v>
      </c>
      <c r="B2157" t="s">
        <v>21</v>
      </c>
      <c r="C2157" t="s">
        <v>47</v>
      </c>
      <c r="D2157" s="1">
        <v>44314</v>
      </c>
      <c r="E2157" s="4">
        <v>812</v>
      </c>
      <c r="F2157">
        <v>63</v>
      </c>
    </row>
    <row r="2158" spans="1:6" x14ac:dyDescent="0.25">
      <c r="A2158" t="s">
        <v>51</v>
      </c>
      <c r="B2158" t="s">
        <v>6</v>
      </c>
      <c r="C2158" t="s">
        <v>26</v>
      </c>
      <c r="D2158" s="1">
        <v>44314</v>
      </c>
      <c r="E2158" s="4">
        <v>9520</v>
      </c>
      <c r="F2158">
        <v>635</v>
      </c>
    </row>
    <row r="2159" spans="1:6" x14ac:dyDescent="0.25">
      <c r="A2159" t="s">
        <v>18</v>
      </c>
      <c r="B2159" t="s">
        <v>11</v>
      </c>
      <c r="C2159" t="s">
        <v>19</v>
      </c>
      <c r="D2159" s="1">
        <v>44314</v>
      </c>
      <c r="E2159" s="4">
        <v>2744</v>
      </c>
      <c r="F2159">
        <v>392</v>
      </c>
    </row>
    <row r="2160" spans="1:6" x14ac:dyDescent="0.25">
      <c r="A2160" t="s">
        <v>29</v>
      </c>
      <c r="B2160" t="s">
        <v>21</v>
      </c>
      <c r="C2160" t="s">
        <v>44</v>
      </c>
      <c r="D2160" s="1">
        <v>44314</v>
      </c>
      <c r="E2160" s="4">
        <v>1519</v>
      </c>
      <c r="F2160">
        <v>169</v>
      </c>
    </row>
    <row r="2161" spans="1:6" x14ac:dyDescent="0.25">
      <c r="A2161" t="s">
        <v>13</v>
      </c>
      <c r="B2161" t="s">
        <v>11</v>
      </c>
      <c r="C2161" t="s">
        <v>50</v>
      </c>
      <c r="D2161" s="1">
        <v>44314</v>
      </c>
      <c r="E2161" s="4">
        <v>8722</v>
      </c>
      <c r="F2161">
        <v>700</v>
      </c>
    </row>
    <row r="2162" spans="1:6" x14ac:dyDescent="0.25">
      <c r="A2162" t="s">
        <v>32</v>
      </c>
      <c r="B2162" t="s">
        <v>27</v>
      </c>
      <c r="C2162" t="s">
        <v>52</v>
      </c>
      <c r="D2162" s="1">
        <v>44314</v>
      </c>
      <c r="E2162" s="4">
        <v>588</v>
      </c>
      <c r="F2162">
        <v>23</v>
      </c>
    </row>
    <row r="2163" spans="1:6" x14ac:dyDescent="0.25">
      <c r="A2163" t="s">
        <v>25</v>
      </c>
      <c r="B2163" t="s">
        <v>6</v>
      </c>
      <c r="C2163" t="s">
        <v>45</v>
      </c>
      <c r="D2163" s="1">
        <v>44314</v>
      </c>
      <c r="E2163" s="4">
        <v>13384</v>
      </c>
      <c r="F2163">
        <v>638</v>
      </c>
    </row>
    <row r="2164" spans="1:6" x14ac:dyDescent="0.25">
      <c r="A2164" t="s">
        <v>29</v>
      </c>
      <c r="B2164" t="s">
        <v>16</v>
      </c>
      <c r="C2164" t="s">
        <v>7</v>
      </c>
      <c r="D2164" s="1">
        <v>44314</v>
      </c>
      <c r="E2164" s="4">
        <v>1043</v>
      </c>
      <c r="F2164">
        <v>75</v>
      </c>
    </row>
    <row r="2165" spans="1:6" x14ac:dyDescent="0.25">
      <c r="A2165" t="s">
        <v>20</v>
      </c>
      <c r="B2165" t="s">
        <v>9</v>
      </c>
      <c r="C2165" t="s">
        <v>24</v>
      </c>
      <c r="D2165" s="1">
        <v>44314</v>
      </c>
      <c r="E2165" s="4">
        <v>3262</v>
      </c>
      <c r="F2165">
        <v>233</v>
      </c>
    </row>
    <row r="2166" spans="1:6" x14ac:dyDescent="0.25">
      <c r="A2166" t="s">
        <v>34</v>
      </c>
      <c r="B2166" t="s">
        <v>6</v>
      </c>
      <c r="C2166" t="s">
        <v>44</v>
      </c>
      <c r="D2166" s="1">
        <v>44314</v>
      </c>
      <c r="E2166" s="4">
        <v>1827</v>
      </c>
      <c r="F2166">
        <v>167</v>
      </c>
    </row>
    <row r="2167" spans="1:6" x14ac:dyDescent="0.25">
      <c r="A2167" t="s">
        <v>8</v>
      </c>
      <c r="B2167" t="s">
        <v>16</v>
      </c>
      <c r="C2167" t="s">
        <v>22</v>
      </c>
      <c r="D2167" s="1">
        <v>44314</v>
      </c>
      <c r="E2167" s="4">
        <v>8680</v>
      </c>
      <c r="F2167">
        <v>1260</v>
      </c>
    </row>
    <row r="2168" spans="1:6" x14ac:dyDescent="0.25">
      <c r="A2168" t="s">
        <v>13</v>
      </c>
      <c r="B2168" t="s">
        <v>6</v>
      </c>
      <c r="C2168" t="s">
        <v>28</v>
      </c>
      <c r="D2168" s="1">
        <v>44314</v>
      </c>
      <c r="E2168" s="4">
        <v>3185</v>
      </c>
      <c r="F2168">
        <v>145</v>
      </c>
    </row>
    <row r="2169" spans="1:6" x14ac:dyDescent="0.25">
      <c r="A2169" t="s">
        <v>41</v>
      </c>
      <c r="B2169" t="s">
        <v>21</v>
      </c>
      <c r="C2169" t="s">
        <v>14</v>
      </c>
      <c r="D2169" s="1">
        <v>44314</v>
      </c>
      <c r="E2169" s="4">
        <v>3955</v>
      </c>
      <c r="F2169">
        <v>440</v>
      </c>
    </row>
    <row r="2170" spans="1:6" x14ac:dyDescent="0.25">
      <c r="A2170" t="s">
        <v>41</v>
      </c>
      <c r="B2170" t="s">
        <v>11</v>
      </c>
      <c r="C2170" t="s">
        <v>22</v>
      </c>
      <c r="D2170" s="1">
        <v>44314</v>
      </c>
      <c r="E2170" s="4">
        <v>3878</v>
      </c>
      <c r="F2170">
        <v>647</v>
      </c>
    </row>
    <row r="2171" spans="1:6" x14ac:dyDescent="0.25">
      <c r="A2171" t="s">
        <v>20</v>
      </c>
      <c r="B2171" t="s">
        <v>11</v>
      </c>
      <c r="C2171" t="s">
        <v>28</v>
      </c>
      <c r="D2171" s="1">
        <v>44314</v>
      </c>
      <c r="E2171" s="4">
        <v>1638</v>
      </c>
      <c r="F2171">
        <v>78</v>
      </c>
    </row>
    <row r="2172" spans="1:6" x14ac:dyDescent="0.25">
      <c r="A2172" t="s">
        <v>13</v>
      </c>
      <c r="B2172" t="s">
        <v>27</v>
      </c>
      <c r="C2172" t="s">
        <v>28</v>
      </c>
      <c r="D2172" s="1">
        <v>44314</v>
      </c>
      <c r="E2172" s="4">
        <v>10808</v>
      </c>
      <c r="F2172">
        <v>492</v>
      </c>
    </row>
    <row r="2173" spans="1:6" x14ac:dyDescent="0.25">
      <c r="A2173" t="s">
        <v>8</v>
      </c>
      <c r="B2173" t="s">
        <v>21</v>
      </c>
      <c r="C2173" t="s">
        <v>24</v>
      </c>
      <c r="D2173" s="1">
        <v>44314</v>
      </c>
      <c r="E2173" s="4">
        <v>4319</v>
      </c>
      <c r="F2173">
        <v>309</v>
      </c>
    </row>
    <row r="2174" spans="1:6" x14ac:dyDescent="0.25">
      <c r="A2174" t="s">
        <v>15</v>
      </c>
      <c r="B2174" t="s">
        <v>6</v>
      </c>
      <c r="C2174" t="s">
        <v>48</v>
      </c>
      <c r="D2174" s="1">
        <v>44314</v>
      </c>
      <c r="E2174" s="4">
        <v>6608</v>
      </c>
      <c r="F2174">
        <v>472</v>
      </c>
    </row>
    <row r="2175" spans="1:6" x14ac:dyDescent="0.25">
      <c r="A2175" t="s">
        <v>41</v>
      </c>
      <c r="B2175" t="s">
        <v>27</v>
      </c>
      <c r="C2175" t="s">
        <v>52</v>
      </c>
      <c r="D2175" s="1">
        <v>44314</v>
      </c>
      <c r="E2175" s="4">
        <v>6755</v>
      </c>
      <c r="F2175">
        <v>282</v>
      </c>
    </row>
    <row r="2176" spans="1:6" x14ac:dyDescent="0.25">
      <c r="A2176" t="s">
        <v>40</v>
      </c>
      <c r="B2176" t="s">
        <v>6</v>
      </c>
      <c r="C2176" t="s">
        <v>7</v>
      </c>
      <c r="D2176" s="1">
        <v>44314</v>
      </c>
      <c r="E2176" s="4">
        <v>203</v>
      </c>
      <c r="F2176">
        <v>15</v>
      </c>
    </row>
    <row r="2177" spans="1:6" x14ac:dyDescent="0.25">
      <c r="A2177" t="s">
        <v>34</v>
      </c>
      <c r="B2177" t="s">
        <v>27</v>
      </c>
      <c r="C2177" t="s">
        <v>28</v>
      </c>
      <c r="D2177" s="1">
        <v>44314</v>
      </c>
      <c r="E2177" s="4">
        <v>2723</v>
      </c>
      <c r="F2177">
        <v>124</v>
      </c>
    </row>
    <row r="2178" spans="1:6" x14ac:dyDescent="0.25">
      <c r="A2178" t="s">
        <v>55</v>
      </c>
      <c r="B2178" t="s">
        <v>21</v>
      </c>
      <c r="C2178" t="s">
        <v>26</v>
      </c>
      <c r="D2178" s="1">
        <v>44314</v>
      </c>
      <c r="E2178" s="4">
        <v>13699</v>
      </c>
      <c r="F2178">
        <v>1120</v>
      </c>
    </row>
    <row r="2179" spans="1:6" x14ac:dyDescent="0.25">
      <c r="A2179" t="s">
        <v>25</v>
      </c>
      <c r="B2179" t="s">
        <v>9</v>
      </c>
      <c r="C2179" t="s">
        <v>19</v>
      </c>
      <c r="D2179" s="1">
        <v>44314</v>
      </c>
      <c r="E2179" s="4">
        <v>5348</v>
      </c>
      <c r="F2179">
        <v>268</v>
      </c>
    </row>
    <row r="2180" spans="1:6" x14ac:dyDescent="0.25">
      <c r="A2180" t="s">
        <v>8</v>
      </c>
      <c r="B2180" t="s">
        <v>6</v>
      </c>
      <c r="C2180" t="s">
        <v>35</v>
      </c>
      <c r="D2180" s="1">
        <v>44314</v>
      </c>
      <c r="E2180" s="4">
        <v>4396</v>
      </c>
      <c r="F2180">
        <v>367</v>
      </c>
    </row>
    <row r="2181" spans="1:6" x14ac:dyDescent="0.25">
      <c r="A2181" t="s">
        <v>41</v>
      </c>
      <c r="B2181" t="s">
        <v>11</v>
      </c>
      <c r="C2181" t="s">
        <v>19</v>
      </c>
      <c r="D2181" s="1">
        <v>44314</v>
      </c>
      <c r="E2181" s="4">
        <v>7434</v>
      </c>
      <c r="F2181">
        <v>531</v>
      </c>
    </row>
    <row r="2182" spans="1:6" x14ac:dyDescent="0.25">
      <c r="A2182" t="s">
        <v>46</v>
      </c>
      <c r="B2182" t="s">
        <v>21</v>
      </c>
      <c r="C2182" t="s">
        <v>24</v>
      </c>
      <c r="D2182" s="1">
        <v>44314</v>
      </c>
      <c r="E2182" s="4">
        <v>5453</v>
      </c>
      <c r="F2182">
        <v>682</v>
      </c>
    </row>
    <row r="2183" spans="1:6" x14ac:dyDescent="0.25">
      <c r="A2183" t="s">
        <v>23</v>
      </c>
      <c r="B2183" t="s">
        <v>6</v>
      </c>
      <c r="C2183" t="s">
        <v>19</v>
      </c>
      <c r="D2183" s="1">
        <v>44314</v>
      </c>
      <c r="E2183" s="4">
        <v>5579</v>
      </c>
      <c r="F2183">
        <v>310</v>
      </c>
    </row>
    <row r="2184" spans="1:6" x14ac:dyDescent="0.25">
      <c r="A2184" t="s">
        <v>53</v>
      </c>
      <c r="B2184" t="s">
        <v>9</v>
      </c>
      <c r="C2184" t="s">
        <v>31</v>
      </c>
      <c r="D2184" s="1">
        <v>44314</v>
      </c>
      <c r="E2184" s="4">
        <v>63</v>
      </c>
      <c r="F2184">
        <v>3</v>
      </c>
    </row>
    <row r="2185" spans="1:6" x14ac:dyDescent="0.25">
      <c r="A2185" t="s">
        <v>51</v>
      </c>
      <c r="B2185" t="s">
        <v>6</v>
      </c>
      <c r="C2185" t="s">
        <v>30</v>
      </c>
      <c r="D2185" s="1">
        <v>44314</v>
      </c>
      <c r="E2185" s="4">
        <v>8120</v>
      </c>
      <c r="F2185">
        <v>625</v>
      </c>
    </row>
    <row r="2186" spans="1:6" x14ac:dyDescent="0.25">
      <c r="A2186" t="s">
        <v>51</v>
      </c>
      <c r="B2186" t="s">
        <v>11</v>
      </c>
      <c r="C2186" t="s">
        <v>26</v>
      </c>
      <c r="D2186" s="1">
        <v>44314</v>
      </c>
      <c r="E2186" s="4">
        <v>4277</v>
      </c>
      <c r="F2186">
        <v>840</v>
      </c>
    </row>
    <row r="2187" spans="1:6" x14ac:dyDescent="0.25">
      <c r="A2187" t="s">
        <v>33</v>
      </c>
      <c r="B2187" t="s">
        <v>11</v>
      </c>
      <c r="C2187" t="s">
        <v>48</v>
      </c>
      <c r="D2187" s="1">
        <v>44314</v>
      </c>
      <c r="E2187" s="4">
        <v>5264</v>
      </c>
      <c r="F2187">
        <v>220</v>
      </c>
    </row>
    <row r="2188" spans="1:6" x14ac:dyDescent="0.25">
      <c r="A2188" t="s">
        <v>10</v>
      </c>
      <c r="B2188" t="s">
        <v>27</v>
      </c>
      <c r="C2188" t="s">
        <v>30</v>
      </c>
      <c r="D2188" s="1">
        <v>44315</v>
      </c>
      <c r="E2188" s="4">
        <v>2093</v>
      </c>
      <c r="F2188">
        <v>191</v>
      </c>
    </row>
    <row r="2189" spans="1:6" x14ac:dyDescent="0.25">
      <c r="A2189" t="s">
        <v>8</v>
      </c>
      <c r="B2189" t="s">
        <v>11</v>
      </c>
      <c r="C2189" t="s">
        <v>31</v>
      </c>
      <c r="D2189" s="1">
        <v>44315</v>
      </c>
      <c r="E2189" s="4">
        <v>9590</v>
      </c>
      <c r="F2189">
        <v>505</v>
      </c>
    </row>
    <row r="2190" spans="1:6" x14ac:dyDescent="0.25">
      <c r="A2190" t="s">
        <v>51</v>
      </c>
      <c r="B2190" t="s">
        <v>16</v>
      </c>
      <c r="C2190" t="s">
        <v>26</v>
      </c>
      <c r="D2190" s="1">
        <v>44315</v>
      </c>
      <c r="E2190" s="4">
        <v>3346</v>
      </c>
      <c r="F2190">
        <v>239</v>
      </c>
    </row>
    <row r="2191" spans="1:6" x14ac:dyDescent="0.25">
      <c r="A2191" t="s">
        <v>20</v>
      </c>
      <c r="B2191" t="s">
        <v>6</v>
      </c>
      <c r="C2191" t="s">
        <v>45</v>
      </c>
      <c r="D2191" s="1">
        <v>44315</v>
      </c>
      <c r="E2191" s="4">
        <v>4781</v>
      </c>
      <c r="F2191">
        <v>218</v>
      </c>
    </row>
    <row r="2192" spans="1:6" x14ac:dyDescent="0.25">
      <c r="A2192" t="s">
        <v>46</v>
      </c>
      <c r="B2192" t="s">
        <v>11</v>
      </c>
      <c r="C2192" t="s">
        <v>22</v>
      </c>
      <c r="D2192" s="1">
        <v>44315</v>
      </c>
      <c r="E2192" s="4">
        <v>5733</v>
      </c>
      <c r="F2192">
        <v>980</v>
      </c>
    </row>
    <row r="2193" spans="1:6" x14ac:dyDescent="0.25">
      <c r="A2193" t="s">
        <v>39</v>
      </c>
      <c r="B2193" t="s">
        <v>21</v>
      </c>
      <c r="C2193" t="s">
        <v>43</v>
      </c>
      <c r="D2193" s="1">
        <v>44315</v>
      </c>
      <c r="E2193" s="4">
        <v>119</v>
      </c>
      <c r="F2193">
        <v>12</v>
      </c>
    </row>
    <row r="2194" spans="1:6" x14ac:dyDescent="0.25">
      <c r="A2194" t="s">
        <v>5</v>
      </c>
      <c r="B2194" t="s">
        <v>6</v>
      </c>
      <c r="C2194" t="s">
        <v>26</v>
      </c>
      <c r="D2194" s="1">
        <v>44315</v>
      </c>
      <c r="E2194" s="4">
        <v>658</v>
      </c>
      <c r="F2194">
        <v>47</v>
      </c>
    </row>
    <row r="2195" spans="1:6" x14ac:dyDescent="0.25">
      <c r="A2195" t="s">
        <v>40</v>
      </c>
      <c r="B2195" t="s">
        <v>9</v>
      </c>
      <c r="C2195" t="s">
        <v>38</v>
      </c>
      <c r="D2195" s="1">
        <v>44315</v>
      </c>
      <c r="E2195" s="4">
        <v>3528</v>
      </c>
      <c r="F2195">
        <v>196</v>
      </c>
    </row>
    <row r="2196" spans="1:6" x14ac:dyDescent="0.25">
      <c r="A2196" t="s">
        <v>23</v>
      </c>
      <c r="B2196" t="s">
        <v>11</v>
      </c>
      <c r="C2196" t="s">
        <v>30</v>
      </c>
      <c r="D2196" s="1">
        <v>44315</v>
      </c>
      <c r="E2196" s="4">
        <v>630</v>
      </c>
      <c r="F2196">
        <v>53</v>
      </c>
    </row>
    <row r="2197" spans="1:6" x14ac:dyDescent="0.25">
      <c r="A2197" t="s">
        <v>49</v>
      </c>
      <c r="B2197" t="s">
        <v>27</v>
      </c>
      <c r="C2197" t="s">
        <v>17</v>
      </c>
      <c r="D2197" s="1">
        <v>44315</v>
      </c>
      <c r="E2197" s="4">
        <v>4067</v>
      </c>
      <c r="F2197">
        <v>339</v>
      </c>
    </row>
    <row r="2198" spans="1:6" x14ac:dyDescent="0.25">
      <c r="A2198" t="s">
        <v>34</v>
      </c>
      <c r="B2198" t="s">
        <v>16</v>
      </c>
      <c r="C2198" t="s">
        <v>48</v>
      </c>
      <c r="D2198" s="1">
        <v>44315</v>
      </c>
      <c r="E2198" s="4">
        <v>13258</v>
      </c>
      <c r="F2198">
        <v>840</v>
      </c>
    </row>
    <row r="2199" spans="1:6" x14ac:dyDescent="0.25">
      <c r="A2199" t="s">
        <v>20</v>
      </c>
      <c r="B2199" t="s">
        <v>16</v>
      </c>
      <c r="C2199" t="s">
        <v>42</v>
      </c>
      <c r="D2199" s="1">
        <v>44315</v>
      </c>
      <c r="E2199" s="4">
        <v>3654</v>
      </c>
      <c r="F2199">
        <v>153</v>
      </c>
    </row>
    <row r="2200" spans="1:6" x14ac:dyDescent="0.25">
      <c r="A2200" t="s">
        <v>5</v>
      </c>
      <c r="B2200" t="s">
        <v>27</v>
      </c>
      <c r="C2200" t="s">
        <v>14</v>
      </c>
      <c r="D2200" s="1">
        <v>44315</v>
      </c>
      <c r="E2200" s="4">
        <v>294</v>
      </c>
      <c r="F2200">
        <v>30</v>
      </c>
    </row>
    <row r="2201" spans="1:6" x14ac:dyDescent="0.25">
      <c r="A2201" t="s">
        <v>25</v>
      </c>
      <c r="B2201" t="s">
        <v>16</v>
      </c>
      <c r="C2201" t="s">
        <v>48</v>
      </c>
      <c r="D2201" s="1">
        <v>44315</v>
      </c>
      <c r="E2201" s="4">
        <v>3626</v>
      </c>
      <c r="F2201">
        <v>242</v>
      </c>
    </row>
    <row r="2202" spans="1:6" x14ac:dyDescent="0.25">
      <c r="A2202" t="s">
        <v>40</v>
      </c>
      <c r="B2202" t="s">
        <v>6</v>
      </c>
      <c r="C2202" t="s">
        <v>52</v>
      </c>
      <c r="D2202" s="1">
        <v>44315</v>
      </c>
      <c r="E2202" s="4">
        <v>7238</v>
      </c>
      <c r="F2202">
        <v>290</v>
      </c>
    </row>
    <row r="2203" spans="1:6" x14ac:dyDescent="0.25">
      <c r="A2203" t="s">
        <v>15</v>
      </c>
      <c r="B2203" t="s">
        <v>27</v>
      </c>
      <c r="C2203" t="s">
        <v>43</v>
      </c>
      <c r="D2203" s="1">
        <v>44315</v>
      </c>
      <c r="E2203" s="4">
        <v>3283</v>
      </c>
      <c r="F2203">
        <v>329</v>
      </c>
    </row>
    <row r="2204" spans="1:6" x14ac:dyDescent="0.25">
      <c r="A2204" t="s">
        <v>41</v>
      </c>
      <c r="B2204" t="s">
        <v>11</v>
      </c>
      <c r="C2204" t="s">
        <v>12</v>
      </c>
      <c r="D2204" s="1">
        <v>44315</v>
      </c>
      <c r="E2204" s="4">
        <v>11529</v>
      </c>
      <c r="F2204">
        <v>502</v>
      </c>
    </row>
    <row r="2205" spans="1:6" x14ac:dyDescent="0.25">
      <c r="A2205" t="s">
        <v>23</v>
      </c>
      <c r="B2205" t="s">
        <v>21</v>
      </c>
      <c r="C2205" t="s">
        <v>50</v>
      </c>
      <c r="D2205" s="1">
        <v>44315</v>
      </c>
      <c r="E2205" s="4">
        <v>6482</v>
      </c>
      <c r="F2205">
        <v>282</v>
      </c>
    </row>
    <row r="2206" spans="1:6" x14ac:dyDescent="0.25">
      <c r="A2206" t="s">
        <v>23</v>
      </c>
      <c r="B2206" t="s">
        <v>11</v>
      </c>
      <c r="C2206" t="s">
        <v>19</v>
      </c>
      <c r="D2206" s="1">
        <v>44315</v>
      </c>
      <c r="E2206" s="4">
        <v>3605</v>
      </c>
      <c r="F2206">
        <v>190</v>
      </c>
    </row>
    <row r="2207" spans="1:6" x14ac:dyDescent="0.25">
      <c r="A2207" t="s">
        <v>56</v>
      </c>
      <c r="B2207" t="s">
        <v>6</v>
      </c>
      <c r="C2207" t="s">
        <v>45</v>
      </c>
      <c r="D2207" s="1">
        <v>44315</v>
      </c>
      <c r="E2207" s="4">
        <v>7070</v>
      </c>
      <c r="F2207">
        <v>373</v>
      </c>
    </row>
    <row r="2208" spans="1:6" x14ac:dyDescent="0.25">
      <c r="A2208" t="s">
        <v>13</v>
      </c>
      <c r="B2208" t="s">
        <v>11</v>
      </c>
      <c r="C2208" t="s">
        <v>17</v>
      </c>
      <c r="D2208" s="1">
        <v>44315</v>
      </c>
      <c r="E2208" s="4">
        <v>1918</v>
      </c>
      <c r="F2208">
        <v>128</v>
      </c>
    </row>
    <row r="2209" spans="1:6" x14ac:dyDescent="0.25">
      <c r="A2209" t="s">
        <v>49</v>
      </c>
      <c r="B2209" t="s">
        <v>27</v>
      </c>
      <c r="C2209" t="s">
        <v>52</v>
      </c>
      <c r="D2209" s="1">
        <v>44315</v>
      </c>
      <c r="E2209" s="4">
        <v>5922</v>
      </c>
      <c r="F2209">
        <v>186</v>
      </c>
    </row>
    <row r="2210" spans="1:6" x14ac:dyDescent="0.25">
      <c r="A2210" t="s">
        <v>18</v>
      </c>
      <c r="B2210" t="s">
        <v>11</v>
      </c>
      <c r="C2210" t="s">
        <v>35</v>
      </c>
      <c r="D2210" s="1">
        <v>44315</v>
      </c>
      <c r="E2210" s="4">
        <v>1848</v>
      </c>
      <c r="F2210">
        <v>264</v>
      </c>
    </row>
    <row r="2211" spans="1:6" x14ac:dyDescent="0.25">
      <c r="A2211" t="s">
        <v>56</v>
      </c>
      <c r="B2211" t="s">
        <v>27</v>
      </c>
      <c r="C2211" t="s">
        <v>7</v>
      </c>
      <c r="D2211" s="1">
        <v>44315</v>
      </c>
      <c r="E2211" s="4">
        <v>5446</v>
      </c>
      <c r="F2211">
        <v>166</v>
      </c>
    </row>
    <row r="2212" spans="1:6" x14ac:dyDescent="0.25">
      <c r="A2212" t="s">
        <v>8</v>
      </c>
      <c r="B2212" t="s">
        <v>27</v>
      </c>
      <c r="C2212" t="s">
        <v>31</v>
      </c>
      <c r="D2212" s="1">
        <v>44315</v>
      </c>
      <c r="E2212" s="4">
        <v>1036</v>
      </c>
      <c r="F2212">
        <v>44</v>
      </c>
    </row>
    <row r="2213" spans="1:6" x14ac:dyDescent="0.25">
      <c r="A2213" t="s">
        <v>20</v>
      </c>
      <c r="B2213" t="s">
        <v>27</v>
      </c>
      <c r="C2213" t="s">
        <v>22</v>
      </c>
      <c r="D2213" s="1">
        <v>44315</v>
      </c>
      <c r="E2213" s="4">
        <v>3864</v>
      </c>
      <c r="F2213">
        <v>168</v>
      </c>
    </row>
    <row r="2214" spans="1:6" x14ac:dyDescent="0.25">
      <c r="A2214" t="s">
        <v>29</v>
      </c>
      <c r="B2214" t="s">
        <v>9</v>
      </c>
      <c r="C2214" t="s">
        <v>26</v>
      </c>
      <c r="D2214" s="1">
        <v>44315</v>
      </c>
      <c r="E2214" s="4">
        <v>8673</v>
      </c>
      <c r="F2214">
        <v>668</v>
      </c>
    </row>
    <row r="2215" spans="1:6" x14ac:dyDescent="0.25">
      <c r="A2215" t="s">
        <v>34</v>
      </c>
      <c r="B2215" t="s">
        <v>16</v>
      </c>
      <c r="C2215" t="s">
        <v>42</v>
      </c>
      <c r="D2215" s="1">
        <v>44315</v>
      </c>
      <c r="E2215" s="4">
        <v>6027</v>
      </c>
      <c r="F2215">
        <v>548</v>
      </c>
    </row>
    <row r="2216" spans="1:6" x14ac:dyDescent="0.25">
      <c r="A2216" t="s">
        <v>32</v>
      </c>
      <c r="B2216" t="s">
        <v>6</v>
      </c>
      <c r="C2216" t="s">
        <v>42</v>
      </c>
      <c r="D2216" s="1">
        <v>44315</v>
      </c>
      <c r="E2216" s="4">
        <v>3213</v>
      </c>
      <c r="F2216">
        <v>268</v>
      </c>
    </row>
    <row r="2217" spans="1:6" x14ac:dyDescent="0.25">
      <c r="A2217" t="s">
        <v>57</v>
      </c>
      <c r="B2217" t="s">
        <v>9</v>
      </c>
      <c r="C2217" t="s">
        <v>47</v>
      </c>
      <c r="D2217" s="1">
        <v>44315</v>
      </c>
      <c r="E2217" s="4">
        <v>1932</v>
      </c>
      <c r="F2217">
        <v>81</v>
      </c>
    </row>
    <row r="2218" spans="1:6" x14ac:dyDescent="0.25">
      <c r="A2218" t="s">
        <v>34</v>
      </c>
      <c r="B2218" t="s">
        <v>9</v>
      </c>
      <c r="C2218" t="s">
        <v>17</v>
      </c>
      <c r="D2218" s="1">
        <v>44316</v>
      </c>
      <c r="E2218" s="4">
        <v>1232</v>
      </c>
      <c r="F2218">
        <v>112</v>
      </c>
    </row>
    <row r="2219" spans="1:6" x14ac:dyDescent="0.25">
      <c r="A2219" t="s">
        <v>49</v>
      </c>
      <c r="B2219" t="s">
        <v>9</v>
      </c>
      <c r="C2219" t="s">
        <v>30</v>
      </c>
      <c r="D2219" s="1">
        <v>44316</v>
      </c>
      <c r="E2219" s="4">
        <v>2639</v>
      </c>
      <c r="F2219">
        <v>220</v>
      </c>
    </row>
    <row r="2220" spans="1:6" x14ac:dyDescent="0.25">
      <c r="A2220" t="s">
        <v>25</v>
      </c>
      <c r="B2220" t="s">
        <v>27</v>
      </c>
      <c r="C2220" t="s">
        <v>14</v>
      </c>
      <c r="D2220" s="1">
        <v>44316</v>
      </c>
      <c r="E2220" s="4">
        <v>9737</v>
      </c>
      <c r="F2220">
        <v>1050</v>
      </c>
    </row>
    <row r="2221" spans="1:6" x14ac:dyDescent="0.25">
      <c r="A2221" t="s">
        <v>23</v>
      </c>
      <c r="B2221" t="s">
        <v>16</v>
      </c>
      <c r="C2221" t="s">
        <v>36</v>
      </c>
      <c r="D2221" s="1">
        <v>44316</v>
      </c>
      <c r="E2221" s="4">
        <v>8547</v>
      </c>
      <c r="F2221">
        <v>570</v>
      </c>
    </row>
    <row r="2222" spans="1:6" x14ac:dyDescent="0.25">
      <c r="A2222" t="s">
        <v>41</v>
      </c>
      <c r="B2222" t="s">
        <v>16</v>
      </c>
      <c r="C2222" t="s">
        <v>30</v>
      </c>
      <c r="D2222" s="1">
        <v>44316</v>
      </c>
      <c r="E2222" s="4">
        <v>6419</v>
      </c>
      <c r="F2222">
        <v>584</v>
      </c>
    </row>
    <row r="2223" spans="1:6" x14ac:dyDescent="0.25">
      <c r="A2223" t="s">
        <v>34</v>
      </c>
      <c r="B2223" t="s">
        <v>16</v>
      </c>
      <c r="C2223" t="s">
        <v>50</v>
      </c>
      <c r="D2223" s="1">
        <v>44316</v>
      </c>
      <c r="E2223" s="4">
        <v>5173</v>
      </c>
      <c r="F2223">
        <v>398</v>
      </c>
    </row>
    <row r="2224" spans="1:6" x14ac:dyDescent="0.25">
      <c r="A2224" t="s">
        <v>34</v>
      </c>
      <c r="B2224" t="s">
        <v>27</v>
      </c>
      <c r="C2224" t="s">
        <v>24</v>
      </c>
      <c r="D2224" s="1">
        <v>44316</v>
      </c>
      <c r="E2224" s="4">
        <v>2149</v>
      </c>
      <c r="F2224">
        <v>135</v>
      </c>
    </row>
    <row r="2225" spans="1:6" x14ac:dyDescent="0.25">
      <c r="A2225" t="s">
        <v>39</v>
      </c>
      <c r="B2225" t="s">
        <v>16</v>
      </c>
      <c r="C2225" t="s">
        <v>19</v>
      </c>
      <c r="D2225" s="1">
        <v>44316</v>
      </c>
      <c r="E2225" s="4">
        <v>4977</v>
      </c>
      <c r="F2225">
        <v>623</v>
      </c>
    </row>
    <row r="2226" spans="1:6" x14ac:dyDescent="0.25">
      <c r="A2226" t="s">
        <v>39</v>
      </c>
      <c r="B2226" t="s">
        <v>11</v>
      </c>
      <c r="C2226" t="s">
        <v>19</v>
      </c>
      <c r="D2226" s="1">
        <v>44316</v>
      </c>
      <c r="E2226" s="4">
        <v>9282</v>
      </c>
      <c r="F2226">
        <v>1330</v>
      </c>
    </row>
    <row r="2227" spans="1:6" x14ac:dyDescent="0.25">
      <c r="A2227" t="s">
        <v>49</v>
      </c>
      <c r="B2227" t="s">
        <v>21</v>
      </c>
      <c r="C2227" t="s">
        <v>30</v>
      </c>
      <c r="D2227" s="1">
        <v>44316</v>
      </c>
      <c r="E2227" s="4">
        <v>392</v>
      </c>
      <c r="F2227">
        <v>33</v>
      </c>
    </row>
    <row r="2228" spans="1:6" x14ac:dyDescent="0.25">
      <c r="A2228" t="s">
        <v>33</v>
      </c>
      <c r="B2228" t="s">
        <v>9</v>
      </c>
      <c r="C2228" t="s">
        <v>31</v>
      </c>
      <c r="D2228" s="1">
        <v>44316</v>
      </c>
      <c r="E2228" s="4">
        <v>3052</v>
      </c>
      <c r="F2228">
        <v>170</v>
      </c>
    </row>
    <row r="2229" spans="1:6" x14ac:dyDescent="0.25">
      <c r="A2229" t="s">
        <v>10</v>
      </c>
      <c r="B2229" t="s">
        <v>9</v>
      </c>
      <c r="C2229" t="s">
        <v>42</v>
      </c>
      <c r="D2229" s="1">
        <v>44316</v>
      </c>
      <c r="E2229" s="4">
        <v>5558</v>
      </c>
      <c r="F2229">
        <v>223</v>
      </c>
    </row>
    <row r="2230" spans="1:6" x14ac:dyDescent="0.25">
      <c r="A2230" t="s">
        <v>33</v>
      </c>
      <c r="B2230" t="s">
        <v>11</v>
      </c>
      <c r="C2230" t="s">
        <v>24</v>
      </c>
      <c r="D2230" s="1">
        <v>44316</v>
      </c>
      <c r="E2230" s="4">
        <v>1680</v>
      </c>
      <c r="F2230">
        <v>120</v>
      </c>
    </row>
    <row r="2231" spans="1:6" x14ac:dyDescent="0.25">
      <c r="A2231" t="s">
        <v>40</v>
      </c>
      <c r="B2231" t="s">
        <v>6</v>
      </c>
      <c r="C2231" t="s">
        <v>35</v>
      </c>
      <c r="D2231" s="1">
        <v>44316</v>
      </c>
      <c r="E2231" s="4">
        <v>1148</v>
      </c>
      <c r="F2231">
        <v>46</v>
      </c>
    </row>
    <row r="2232" spans="1:6" x14ac:dyDescent="0.25">
      <c r="A2232" t="s">
        <v>8</v>
      </c>
      <c r="B2232" t="s">
        <v>9</v>
      </c>
      <c r="C2232" t="s">
        <v>38</v>
      </c>
      <c r="D2232" s="1">
        <v>44316</v>
      </c>
      <c r="E2232" s="4">
        <v>14931</v>
      </c>
      <c r="F2232">
        <v>910</v>
      </c>
    </row>
    <row r="2233" spans="1:6" x14ac:dyDescent="0.25">
      <c r="A2233" t="s">
        <v>29</v>
      </c>
      <c r="B2233" t="s">
        <v>9</v>
      </c>
      <c r="C2233" t="s">
        <v>35</v>
      </c>
      <c r="D2233" s="1">
        <v>44316</v>
      </c>
      <c r="E2233" s="4">
        <v>2688</v>
      </c>
      <c r="F2233">
        <v>117</v>
      </c>
    </row>
    <row r="2234" spans="1:6" x14ac:dyDescent="0.25">
      <c r="A2234" t="s">
        <v>25</v>
      </c>
      <c r="B2234" t="s">
        <v>21</v>
      </c>
      <c r="C2234" t="s">
        <v>17</v>
      </c>
      <c r="D2234" s="1">
        <v>44316</v>
      </c>
      <c r="E2234" s="4">
        <v>8015</v>
      </c>
      <c r="F2234">
        <v>700</v>
      </c>
    </row>
    <row r="2235" spans="1:6" x14ac:dyDescent="0.25">
      <c r="A2235" t="s">
        <v>32</v>
      </c>
      <c r="B2235" t="s">
        <v>6</v>
      </c>
      <c r="C2235" t="s">
        <v>30</v>
      </c>
      <c r="D2235" s="1">
        <v>44316</v>
      </c>
      <c r="E2235" s="4">
        <v>2380</v>
      </c>
      <c r="F2235">
        <v>184</v>
      </c>
    </row>
    <row r="2236" spans="1:6" x14ac:dyDescent="0.25">
      <c r="A2236" t="s">
        <v>25</v>
      </c>
      <c r="B2236" t="s">
        <v>9</v>
      </c>
      <c r="C2236" t="s">
        <v>14</v>
      </c>
      <c r="D2236" s="1">
        <v>44316</v>
      </c>
      <c r="E2236" s="4">
        <v>6496</v>
      </c>
      <c r="F2236">
        <v>650</v>
      </c>
    </row>
    <row r="2237" spans="1:6" x14ac:dyDescent="0.25">
      <c r="A2237" t="s">
        <v>8</v>
      </c>
      <c r="B2237" t="s">
        <v>21</v>
      </c>
      <c r="C2237" t="s">
        <v>35</v>
      </c>
      <c r="D2237" s="1">
        <v>44316</v>
      </c>
      <c r="E2237" s="4">
        <v>7378</v>
      </c>
      <c r="F2237">
        <v>321</v>
      </c>
    </row>
    <row r="2238" spans="1:6" x14ac:dyDescent="0.25">
      <c r="A2238" t="s">
        <v>20</v>
      </c>
      <c r="B2238" t="s">
        <v>21</v>
      </c>
      <c r="C2238" t="s">
        <v>45</v>
      </c>
      <c r="D2238" s="1">
        <v>44316</v>
      </c>
      <c r="E2238" s="4">
        <v>3325</v>
      </c>
      <c r="F2238">
        <v>152</v>
      </c>
    </row>
    <row r="2239" spans="1:6" x14ac:dyDescent="0.25">
      <c r="A2239" t="s">
        <v>49</v>
      </c>
      <c r="B2239" t="s">
        <v>27</v>
      </c>
      <c r="C2239" t="s">
        <v>31</v>
      </c>
      <c r="D2239" s="1">
        <v>44316</v>
      </c>
      <c r="E2239" s="4">
        <v>2877</v>
      </c>
      <c r="F2239">
        <v>144</v>
      </c>
    </row>
    <row r="2240" spans="1:6" x14ac:dyDescent="0.25">
      <c r="A2240" t="s">
        <v>41</v>
      </c>
      <c r="B2240" t="s">
        <v>11</v>
      </c>
      <c r="C2240" t="s">
        <v>44</v>
      </c>
      <c r="D2240" s="1">
        <v>44316</v>
      </c>
      <c r="E2240" s="4">
        <v>1435</v>
      </c>
      <c r="F2240">
        <v>160</v>
      </c>
    </row>
    <row r="2241" spans="1:6" x14ac:dyDescent="0.25">
      <c r="A2241" t="s">
        <v>46</v>
      </c>
      <c r="B2241" t="s">
        <v>21</v>
      </c>
      <c r="C2241" t="s">
        <v>50</v>
      </c>
      <c r="D2241" s="1">
        <v>44316</v>
      </c>
      <c r="E2241" s="4">
        <v>6587</v>
      </c>
      <c r="F2241">
        <v>471</v>
      </c>
    </row>
    <row r="2242" spans="1:6" x14ac:dyDescent="0.25">
      <c r="A2242" t="s">
        <v>20</v>
      </c>
      <c r="B2242" t="s">
        <v>9</v>
      </c>
      <c r="C2242" t="s">
        <v>19</v>
      </c>
      <c r="D2242" s="1">
        <v>44316</v>
      </c>
      <c r="E2242" s="4">
        <v>2079</v>
      </c>
      <c r="F2242">
        <v>347</v>
      </c>
    </row>
    <row r="2243" spans="1:6" x14ac:dyDescent="0.25">
      <c r="A2243" t="s">
        <v>37</v>
      </c>
      <c r="B2243" t="s">
        <v>16</v>
      </c>
      <c r="C2243" t="s">
        <v>52</v>
      </c>
      <c r="D2243" s="1">
        <v>44316</v>
      </c>
      <c r="E2243" s="4">
        <v>2422</v>
      </c>
      <c r="F2243">
        <v>97</v>
      </c>
    </row>
    <row r="2244" spans="1:6" x14ac:dyDescent="0.25">
      <c r="A2244" t="s">
        <v>23</v>
      </c>
      <c r="B2244" t="s">
        <v>27</v>
      </c>
      <c r="C2244" t="s">
        <v>50</v>
      </c>
      <c r="D2244" s="1">
        <v>44316</v>
      </c>
      <c r="E2244" s="4">
        <v>4102</v>
      </c>
      <c r="F2244">
        <v>316</v>
      </c>
    </row>
    <row r="2245" spans="1:6" x14ac:dyDescent="0.25">
      <c r="A2245" t="s">
        <v>15</v>
      </c>
      <c r="B2245" t="s">
        <v>16</v>
      </c>
      <c r="C2245" t="s">
        <v>26</v>
      </c>
      <c r="D2245" s="1">
        <v>44316</v>
      </c>
      <c r="E2245" s="4">
        <v>2800</v>
      </c>
      <c r="F2245">
        <v>312</v>
      </c>
    </row>
    <row r="2246" spans="1:6" x14ac:dyDescent="0.25">
      <c r="A2246" t="s">
        <v>18</v>
      </c>
      <c r="B2246" t="s">
        <v>21</v>
      </c>
      <c r="C2246" t="s">
        <v>7</v>
      </c>
      <c r="D2246" s="1">
        <v>44316</v>
      </c>
      <c r="E2246" s="4">
        <v>12110</v>
      </c>
      <c r="F2246">
        <v>466</v>
      </c>
    </row>
    <row r="2247" spans="1:6" x14ac:dyDescent="0.25">
      <c r="A2247" t="s">
        <v>23</v>
      </c>
      <c r="B2247" t="s">
        <v>6</v>
      </c>
      <c r="C2247" t="s">
        <v>43</v>
      </c>
      <c r="D2247" s="1">
        <v>44319</v>
      </c>
      <c r="E2247" s="4">
        <v>910</v>
      </c>
      <c r="F2247">
        <v>76</v>
      </c>
    </row>
    <row r="2248" spans="1:6" x14ac:dyDescent="0.25">
      <c r="A2248" t="s">
        <v>8</v>
      </c>
      <c r="B2248" t="s">
        <v>11</v>
      </c>
      <c r="C2248" t="s">
        <v>28</v>
      </c>
      <c r="D2248" s="1">
        <v>44319</v>
      </c>
      <c r="E2248" s="4">
        <v>406</v>
      </c>
      <c r="F2248">
        <v>18</v>
      </c>
    </row>
    <row r="2249" spans="1:6" x14ac:dyDescent="0.25">
      <c r="A2249" t="s">
        <v>32</v>
      </c>
      <c r="B2249" t="s">
        <v>27</v>
      </c>
      <c r="C2249" t="s">
        <v>38</v>
      </c>
      <c r="D2249" s="1">
        <v>44319</v>
      </c>
      <c r="E2249" s="4">
        <v>4088</v>
      </c>
      <c r="F2249">
        <v>228</v>
      </c>
    </row>
    <row r="2250" spans="1:6" x14ac:dyDescent="0.25">
      <c r="A2250" t="s">
        <v>15</v>
      </c>
      <c r="B2250" t="s">
        <v>16</v>
      </c>
      <c r="C2250" t="s">
        <v>14</v>
      </c>
      <c r="D2250" s="1">
        <v>44319</v>
      </c>
      <c r="E2250" s="4">
        <v>1631</v>
      </c>
      <c r="F2250">
        <v>204</v>
      </c>
    </row>
    <row r="2251" spans="1:6" x14ac:dyDescent="0.25">
      <c r="A2251" t="s">
        <v>33</v>
      </c>
      <c r="B2251" t="s">
        <v>21</v>
      </c>
      <c r="C2251" t="s">
        <v>31</v>
      </c>
      <c r="D2251" s="1">
        <v>44319</v>
      </c>
      <c r="E2251" s="4">
        <v>3073</v>
      </c>
      <c r="F2251">
        <v>171</v>
      </c>
    </row>
    <row r="2252" spans="1:6" x14ac:dyDescent="0.25">
      <c r="A2252" t="s">
        <v>33</v>
      </c>
      <c r="B2252" t="s">
        <v>6</v>
      </c>
      <c r="C2252" t="s">
        <v>50</v>
      </c>
      <c r="D2252" s="1">
        <v>44320</v>
      </c>
      <c r="E2252" s="4">
        <v>2226</v>
      </c>
      <c r="F2252">
        <v>172</v>
      </c>
    </row>
    <row r="2253" spans="1:6" x14ac:dyDescent="0.25">
      <c r="A2253" t="s">
        <v>5</v>
      </c>
      <c r="B2253" t="s">
        <v>6</v>
      </c>
      <c r="C2253" t="s">
        <v>28</v>
      </c>
      <c r="D2253" s="1">
        <v>44320</v>
      </c>
      <c r="E2253" s="4">
        <v>2751</v>
      </c>
      <c r="F2253">
        <v>120</v>
      </c>
    </row>
    <row r="2254" spans="1:6" x14ac:dyDescent="0.25">
      <c r="A2254" t="s">
        <v>10</v>
      </c>
      <c r="B2254" t="s">
        <v>6</v>
      </c>
      <c r="C2254" t="s">
        <v>42</v>
      </c>
      <c r="D2254" s="1">
        <v>44320</v>
      </c>
      <c r="E2254" s="4">
        <v>7119</v>
      </c>
      <c r="F2254">
        <v>297</v>
      </c>
    </row>
    <row r="2255" spans="1:6" x14ac:dyDescent="0.25">
      <c r="A2255" t="s">
        <v>37</v>
      </c>
      <c r="B2255" t="s">
        <v>16</v>
      </c>
      <c r="C2255" t="s">
        <v>43</v>
      </c>
      <c r="D2255" s="1">
        <v>44320</v>
      </c>
      <c r="E2255" s="4">
        <v>1764</v>
      </c>
      <c r="F2255">
        <v>161</v>
      </c>
    </row>
    <row r="2256" spans="1:6" x14ac:dyDescent="0.25">
      <c r="A2256" t="s">
        <v>15</v>
      </c>
      <c r="B2256" t="s">
        <v>6</v>
      </c>
      <c r="C2256" t="s">
        <v>17</v>
      </c>
      <c r="D2256" s="1">
        <v>44320</v>
      </c>
      <c r="E2256" s="4">
        <v>9891</v>
      </c>
      <c r="F2256">
        <v>910</v>
      </c>
    </row>
    <row r="2257" spans="1:6" x14ac:dyDescent="0.25">
      <c r="A2257" t="s">
        <v>5</v>
      </c>
      <c r="B2257" t="s">
        <v>9</v>
      </c>
      <c r="C2257" t="s">
        <v>52</v>
      </c>
      <c r="D2257" s="1">
        <v>44320</v>
      </c>
      <c r="E2257" s="4">
        <v>3486</v>
      </c>
      <c r="F2257">
        <v>146</v>
      </c>
    </row>
    <row r="2258" spans="1:6" x14ac:dyDescent="0.25">
      <c r="A2258" t="s">
        <v>37</v>
      </c>
      <c r="B2258" t="s">
        <v>11</v>
      </c>
      <c r="C2258" t="s">
        <v>38</v>
      </c>
      <c r="D2258" s="1">
        <v>44320</v>
      </c>
      <c r="E2258" s="4">
        <v>1939</v>
      </c>
      <c r="F2258">
        <v>122</v>
      </c>
    </row>
    <row r="2259" spans="1:6" x14ac:dyDescent="0.25">
      <c r="A2259" t="s">
        <v>33</v>
      </c>
      <c r="B2259" t="s">
        <v>21</v>
      </c>
      <c r="C2259" t="s">
        <v>35</v>
      </c>
      <c r="D2259" s="1">
        <v>44320</v>
      </c>
      <c r="E2259" s="4">
        <v>2604</v>
      </c>
      <c r="F2259">
        <v>109</v>
      </c>
    </row>
    <row r="2260" spans="1:6" x14ac:dyDescent="0.25">
      <c r="A2260" t="s">
        <v>5</v>
      </c>
      <c r="B2260" t="s">
        <v>9</v>
      </c>
      <c r="C2260" t="s">
        <v>44</v>
      </c>
      <c r="D2260" s="1">
        <v>44320</v>
      </c>
      <c r="E2260" s="4">
        <v>7595</v>
      </c>
      <c r="F2260">
        <v>770</v>
      </c>
    </row>
    <row r="2261" spans="1:6" x14ac:dyDescent="0.25">
      <c r="A2261" t="s">
        <v>5</v>
      </c>
      <c r="B2261" t="s">
        <v>21</v>
      </c>
      <c r="C2261" t="s">
        <v>52</v>
      </c>
      <c r="D2261" s="1">
        <v>44320</v>
      </c>
      <c r="E2261" s="4">
        <v>147</v>
      </c>
      <c r="F2261">
        <v>7</v>
      </c>
    </row>
    <row r="2262" spans="1:6" x14ac:dyDescent="0.25">
      <c r="A2262" t="s">
        <v>18</v>
      </c>
      <c r="B2262" t="s">
        <v>9</v>
      </c>
      <c r="C2262" t="s">
        <v>50</v>
      </c>
      <c r="D2262" s="1">
        <v>44320</v>
      </c>
      <c r="E2262" s="4">
        <v>1078</v>
      </c>
      <c r="F2262">
        <v>90</v>
      </c>
    </row>
    <row r="2263" spans="1:6" x14ac:dyDescent="0.25">
      <c r="A2263" t="s">
        <v>32</v>
      </c>
      <c r="B2263" t="s">
        <v>9</v>
      </c>
      <c r="C2263" t="s">
        <v>19</v>
      </c>
      <c r="D2263" s="1">
        <v>44320</v>
      </c>
      <c r="E2263" s="4">
        <v>5264</v>
      </c>
      <c r="F2263">
        <v>658</v>
      </c>
    </row>
    <row r="2264" spans="1:6" x14ac:dyDescent="0.25">
      <c r="A2264" t="s">
        <v>34</v>
      </c>
      <c r="B2264" t="s">
        <v>11</v>
      </c>
      <c r="C2264" t="s">
        <v>36</v>
      </c>
      <c r="D2264" s="1">
        <v>44320</v>
      </c>
      <c r="E2264" s="4">
        <v>3038</v>
      </c>
      <c r="F2264">
        <v>234</v>
      </c>
    </row>
    <row r="2265" spans="1:6" x14ac:dyDescent="0.25">
      <c r="A2265" t="s">
        <v>39</v>
      </c>
      <c r="B2265" t="s">
        <v>16</v>
      </c>
      <c r="C2265" t="s">
        <v>38</v>
      </c>
      <c r="D2265" s="1">
        <v>44320</v>
      </c>
      <c r="E2265" s="4">
        <v>672</v>
      </c>
      <c r="F2265">
        <v>42</v>
      </c>
    </row>
    <row r="2266" spans="1:6" x14ac:dyDescent="0.25">
      <c r="A2266" t="s">
        <v>40</v>
      </c>
      <c r="B2266" t="s">
        <v>9</v>
      </c>
      <c r="C2266" t="s">
        <v>12</v>
      </c>
      <c r="D2266" s="1">
        <v>44320</v>
      </c>
      <c r="E2266" s="4">
        <v>2751</v>
      </c>
      <c r="F2266">
        <v>102</v>
      </c>
    </row>
    <row r="2267" spans="1:6" x14ac:dyDescent="0.25">
      <c r="A2267" t="s">
        <v>23</v>
      </c>
      <c r="B2267" t="s">
        <v>16</v>
      </c>
      <c r="C2267" t="s">
        <v>31</v>
      </c>
      <c r="D2267" s="1">
        <v>44320</v>
      </c>
      <c r="E2267" s="4">
        <v>224</v>
      </c>
      <c r="F2267">
        <v>12</v>
      </c>
    </row>
    <row r="2268" spans="1:6" x14ac:dyDescent="0.25">
      <c r="A2268" t="s">
        <v>20</v>
      </c>
      <c r="B2268" t="s">
        <v>11</v>
      </c>
      <c r="C2268" t="s">
        <v>35</v>
      </c>
      <c r="D2268" s="1">
        <v>44320</v>
      </c>
      <c r="E2268" s="4">
        <v>4291</v>
      </c>
      <c r="F2268">
        <v>187</v>
      </c>
    </row>
    <row r="2269" spans="1:6" x14ac:dyDescent="0.25">
      <c r="A2269" t="s">
        <v>5</v>
      </c>
      <c r="B2269" t="s">
        <v>9</v>
      </c>
      <c r="C2269" t="s">
        <v>30</v>
      </c>
      <c r="D2269" s="1">
        <v>44320</v>
      </c>
      <c r="E2269" s="4">
        <v>1134</v>
      </c>
      <c r="F2269">
        <v>95</v>
      </c>
    </row>
    <row r="2270" spans="1:6" x14ac:dyDescent="0.25">
      <c r="A2270" t="s">
        <v>13</v>
      </c>
      <c r="B2270" t="s">
        <v>27</v>
      </c>
      <c r="C2270" t="s">
        <v>12</v>
      </c>
      <c r="D2270" s="1">
        <v>44320</v>
      </c>
      <c r="E2270" s="4">
        <v>3822</v>
      </c>
      <c r="F2270">
        <v>147</v>
      </c>
    </row>
    <row r="2271" spans="1:6" x14ac:dyDescent="0.25">
      <c r="A2271" t="s">
        <v>33</v>
      </c>
      <c r="B2271" t="s">
        <v>9</v>
      </c>
      <c r="C2271" t="s">
        <v>19</v>
      </c>
      <c r="D2271" s="1">
        <v>44320</v>
      </c>
      <c r="E2271" s="4">
        <v>2933</v>
      </c>
      <c r="F2271">
        <v>419</v>
      </c>
    </row>
    <row r="2272" spans="1:6" x14ac:dyDescent="0.25">
      <c r="A2272" t="s">
        <v>39</v>
      </c>
      <c r="B2272" t="s">
        <v>27</v>
      </c>
      <c r="C2272" t="s">
        <v>36</v>
      </c>
      <c r="D2272" s="1">
        <v>44320</v>
      </c>
      <c r="E2272" s="4">
        <v>1932</v>
      </c>
      <c r="F2272">
        <v>138</v>
      </c>
    </row>
    <row r="2273" spans="1:6" x14ac:dyDescent="0.25">
      <c r="A2273" t="s">
        <v>15</v>
      </c>
      <c r="B2273" t="s">
        <v>9</v>
      </c>
      <c r="C2273" t="s">
        <v>38</v>
      </c>
      <c r="D2273" s="1">
        <v>44320</v>
      </c>
      <c r="E2273" s="4">
        <v>2009</v>
      </c>
      <c r="F2273">
        <v>126</v>
      </c>
    </row>
    <row r="2274" spans="1:6" x14ac:dyDescent="0.25">
      <c r="A2274" t="s">
        <v>46</v>
      </c>
      <c r="B2274" t="s">
        <v>27</v>
      </c>
      <c r="C2274" t="s">
        <v>43</v>
      </c>
      <c r="D2274" s="1">
        <v>44320</v>
      </c>
      <c r="E2274" s="4">
        <v>1141</v>
      </c>
      <c r="F2274">
        <v>115</v>
      </c>
    </row>
    <row r="2275" spans="1:6" x14ac:dyDescent="0.25">
      <c r="A2275" t="s">
        <v>41</v>
      </c>
      <c r="B2275" t="s">
        <v>11</v>
      </c>
      <c r="C2275" t="s">
        <v>31</v>
      </c>
      <c r="D2275" s="1">
        <v>44320</v>
      </c>
      <c r="E2275" s="4">
        <v>1442</v>
      </c>
      <c r="F2275">
        <v>81</v>
      </c>
    </row>
    <row r="2276" spans="1:6" x14ac:dyDescent="0.25">
      <c r="A2276" t="s">
        <v>40</v>
      </c>
      <c r="B2276" t="s">
        <v>16</v>
      </c>
      <c r="C2276" t="s">
        <v>47</v>
      </c>
      <c r="D2276" s="1">
        <v>44320</v>
      </c>
      <c r="E2276" s="4">
        <v>7203</v>
      </c>
      <c r="F2276">
        <v>515</v>
      </c>
    </row>
    <row r="2277" spans="1:6" x14ac:dyDescent="0.25">
      <c r="A2277" t="s">
        <v>33</v>
      </c>
      <c r="B2277" t="s">
        <v>6</v>
      </c>
      <c r="C2277" t="s">
        <v>28</v>
      </c>
      <c r="D2277" s="1">
        <v>44320</v>
      </c>
      <c r="E2277" s="4">
        <v>13286</v>
      </c>
      <c r="F2277">
        <v>604</v>
      </c>
    </row>
    <row r="2278" spans="1:6" x14ac:dyDescent="0.25">
      <c r="A2278" t="s">
        <v>25</v>
      </c>
      <c r="B2278" t="s">
        <v>27</v>
      </c>
      <c r="C2278" t="s">
        <v>52</v>
      </c>
      <c r="D2278" s="1">
        <v>44320</v>
      </c>
      <c r="E2278" s="4">
        <v>13678</v>
      </c>
      <c r="F2278">
        <v>527</v>
      </c>
    </row>
    <row r="2279" spans="1:6" x14ac:dyDescent="0.25">
      <c r="A2279" t="s">
        <v>40</v>
      </c>
      <c r="B2279" t="s">
        <v>6</v>
      </c>
      <c r="C2279" t="s">
        <v>14</v>
      </c>
      <c r="D2279" s="1">
        <v>44320</v>
      </c>
      <c r="E2279" s="4">
        <v>2723</v>
      </c>
      <c r="F2279">
        <v>273</v>
      </c>
    </row>
    <row r="2280" spans="1:6" x14ac:dyDescent="0.25">
      <c r="A2280" t="s">
        <v>34</v>
      </c>
      <c r="B2280" t="s">
        <v>21</v>
      </c>
      <c r="C2280" t="s">
        <v>28</v>
      </c>
      <c r="D2280" s="1">
        <v>44320</v>
      </c>
      <c r="E2280" s="4">
        <v>14021</v>
      </c>
      <c r="F2280">
        <v>668</v>
      </c>
    </row>
    <row r="2281" spans="1:6" x14ac:dyDescent="0.25">
      <c r="A2281" t="s">
        <v>49</v>
      </c>
      <c r="B2281" t="s">
        <v>9</v>
      </c>
      <c r="C2281" t="s">
        <v>28</v>
      </c>
      <c r="D2281" s="1">
        <v>44320</v>
      </c>
      <c r="E2281" s="4">
        <v>10486</v>
      </c>
      <c r="F2281">
        <v>477</v>
      </c>
    </row>
    <row r="2282" spans="1:6" x14ac:dyDescent="0.25">
      <c r="A2282" t="s">
        <v>20</v>
      </c>
      <c r="B2282" t="s">
        <v>27</v>
      </c>
      <c r="C2282" t="s">
        <v>38</v>
      </c>
      <c r="D2282" s="1">
        <v>44320</v>
      </c>
      <c r="E2282" s="4">
        <v>4676</v>
      </c>
      <c r="F2282">
        <v>293</v>
      </c>
    </row>
    <row r="2283" spans="1:6" x14ac:dyDescent="0.25">
      <c r="A2283" t="s">
        <v>33</v>
      </c>
      <c r="B2283" t="s">
        <v>9</v>
      </c>
      <c r="C2283" t="s">
        <v>36</v>
      </c>
      <c r="D2283" s="1">
        <v>44320</v>
      </c>
      <c r="E2283" s="4">
        <v>12047</v>
      </c>
      <c r="F2283">
        <v>840</v>
      </c>
    </row>
    <row r="2284" spans="1:6" x14ac:dyDescent="0.25">
      <c r="A2284" t="s">
        <v>49</v>
      </c>
      <c r="B2284" t="s">
        <v>27</v>
      </c>
      <c r="C2284" t="s">
        <v>19</v>
      </c>
      <c r="D2284" s="1">
        <v>44320</v>
      </c>
      <c r="E2284" s="4">
        <v>3864</v>
      </c>
      <c r="F2284">
        <v>644</v>
      </c>
    </row>
    <row r="2285" spans="1:6" x14ac:dyDescent="0.25">
      <c r="A2285" t="s">
        <v>40</v>
      </c>
      <c r="B2285" t="s">
        <v>6</v>
      </c>
      <c r="C2285" t="s">
        <v>43</v>
      </c>
      <c r="D2285" s="1">
        <v>44320</v>
      </c>
      <c r="E2285" s="4">
        <v>4424</v>
      </c>
      <c r="F2285">
        <v>443</v>
      </c>
    </row>
    <row r="2286" spans="1:6" x14ac:dyDescent="0.25">
      <c r="A2286" t="s">
        <v>8</v>
      </c>
      <c r="B2286" t="s">
        <v>21</v>
      </c>
      <c r="C2286" t="s">
        <v>14</v>
      </c>
      <c r="D2286" s="1">
        <v>44320</v>
      </c>
      <c r="E2286" s="4">
        <v>2821</v>
      </c>
      <c r="F2286">
        <v>283</v>
      </c>
    </row>
    <row r="2287" spans="1:6" x14ac:dyDescent="0.25">
      <c r="A2287" t="s">
        <v>34</v>
      </c>
      <c r="B2287" t="s">
        <v>27</v>
      </c>
      <c r="C2287" t="s">
        <v>42</v>
      </c>
      <c r="D2287" s="1">
        <v>44320</v>
      </c>
      <c r="E2287" s="4">
        <v>1050</v>
      </c>
      <c r="F2287">
        <v>42</v>
      </c>
    </row>
    <row r="2288" spans="1:6" x14ac:dyDescent="0.25">
      <c r="A2288" t="s">
        <v>15</v>
      </c>
      <c r="B2288" t="s">
        <v>21</v>
      </c>
      <c r="C2288" t="s">
        <v>45</v>
      </c>
      <c r="D2288" s="1">
        <v>44320</v>
      </c>
      <c r="E2288" s="4">
        <v>3101</v>
      </c>
      <c r="F2288">
        <v>148</v>
      </c>
    </row>
    <row r="2289" spans="1:6" x14ac:dyDescent="0.25">
      <c r="A2289" t="s">
        <v>25</v>
      </c>
      <c r="B2289" t="s">
        <v>11</v>
      </c>
      <c r="C2289" t="s">
        <v>38</v>
      </c>
      <c r="D2289" s="1">
        <v>44320</v>
      </c>
      <c r="E2289" s="4">
        <v>238</v>
      </c>
      <c r="F2289">
        <v>14</v>
      </c>
    </row>
    <row r="2290" spans="1:6" x14ac:dyDescent="0.25">
      <c r="A2290" t="s">
        <v>10</v>
      </c>
      <c r="B2290" t="s">
        <v>6</v>
      </c>
      <c r="C2290" t="s">
        <v>47</v>
      </c>
      <c r="D2290" s="1">
        <v>44320</v>
      </c>
      <c r="E2290" s="4">
        <v>5362</v>
      </c>
      <c r="F2290">
        <v>413</v>
      </c>
    </row>
    <row r="2291" spans="1:6" x14ac:dyDescent="0.25">
      <c r="A2291" t="s">
        <v>25</v>
      </c>
      <c r="B2291" t="s">
        <v>9</v>
      </c>
      <c r="C2291" t="s">
        <v>26</v>
      </c>
      <c r="D2291" s="1">
        <v>44320</v>
      </c>
      <c r="E2291" s="4">
        <v>4522</v>
      </c>
      <c r="F2291">
        <v>283</v>
      </c>
    </row>
    <row r="2292" spans="1:6" x14ac:dyDescent="0.25">
      <c r="A2292" t="s">
        <v>29</v>
      </c>
      <c r="B2292" t="s">
        <v>27</v>
      </c>
      <c r="C2292" t="s">
        <v>45</v>
      </c>
      <c r="D2292" s="1">
        <v>44321</v>
      </c>
      <c r="E2292" s="4">
        <v>2506</v>
      </c>
      <c r="F2292">
        <v>120</v>
      </c>
    </row>
    <row r="2293" spans="1:6" x14ac:dyDescent="0.25">
      <c r="A2293" t="s">
        <v>33</v>
      </c>
      <c r="B2293" t="s">
        <v>11</v>
      </c>
      <c r="C2293" t="s">
        <v>43</v>
      </c>
      <c r="D2293" s="1">
        <v>44321</v>
      </c>
      <c r="E2293" s="4">
        <v>6923</v>
      </c>
      <c r="F2293">
        <v>577</v>
      </c>
    </row>
    <row r="2294" spans="1:6" x14ac:dyDescent="0.25">
      <c r="A2294" t="s">
        <v>20</v>
      </c>
      <c r="B2294" t="s">
        <v>27</v>
      </c>
      <c r="C2294" t="s">
        <v>22</v>
      </c>
      <c r="D2294" s="1">
        <v>44321</v>
      </c>
      <c r="E2294" s="4">
        <v>4109</v>
      </c>
      <c r="F2294">
        <v>514</v>
      </c>
    </row>
    <row r="2295" spans="1:6" x14ac:dyDescent="0.25">
      <c r="A2295" t="s">
        <v>41</v>
      </c>
      <c r="B2295" t="s">
        <v>27</v>
      </c>
      <c r="C2295" t="s">
        <v>26</v>
      </c>
      <c r="D2295" s="1">
        <v>44321</v>
      </c>
      <c r="E2295" s="4">
        <v>1043</v>
      </c>
      <c r="F2295">
        <v>70</v>
      </c>
    </row>
    <row r="2296" spans="1:6" x14ac:dyDescent="0.25">
      <c r="A2296" t="s">
        <v>23</v>
      </c>
      <c r="B2296" t="s">
        <v>16</v>
      </c>
      <c r="C2296" t="s">
        <v>48</v>
      </c>
      <c r="D2296" s="1">
        <v>44321</v>
      </c>
      <c r="E2296" s="4">
        <v>3969</v>
      </c>
      <c r="F2296">
        <v>284</v>
      </c>
    </row>
    <row r="2297" spans="1:6" x14ac:dyDescent="0.25">
      <c r="A2297" t="s">
        <v>33</v>
      </c>
      <c r="B2297" t="s">
        <v>6</v>
      </c>
      <c r="C2297" t="s">
        <v>26</v>
      </c>
      <c r="D2297" s="1">
        <v>44321</v>
      </c>
      <c r="E2297" s="4">
        <v>10115</v>
      </c>
      <c r="F2297">
        <v>700</v>
      </c>
    </row>
    <row r="2298" spans="1:6" x14ac:dyDescent="0.25">
      <c r="A2298" t="s">
        <v>49</v>
      </c>
      <c r="B2298" t="s">
        <v>6</v>
      </c>
      <c r="C2298" t="s">
        <v>42</v>
      </c>
      <c r="D2298" s="1">
        <v>44321</v>
      </c>
      <c r="E2298" s="4">
        <v>7364</v>
      </c>
      <c r="F2298">
        <v>295</v>
      </c>
    </row>
    <row r="2299" spans="1:6" x14ac:dyDescent="0.25">
      <c r="A2299" t="s">
        <v>34</v>
      </c>
      <c r="B2299" t="s">
        <v>21</v>
      </c>
      <c r="C2299" t="s">
        <v>22</v>
      </c>
      <c r="D2299" s="1">
        <v>44321</v>
      </c>
      <c r="E2299" s="4">
        <v>875</v>
      </c>
      <c r="F2299">
        <v>125</v>
      </c>
    </row>
    <row r="2300" spans="1:6" x14ac:dyDescent="0.25">
      <c r="A2300" t="s">
        <v>40</v>
      </c>
      <c r="B2300" t="s">
        <v>6</v>
      </c>
      <c r="C2300" t="s">
        <v>48</v>
      </c>
      <c r="D2300" s="1">
        <v>44321</v>
      </c>
      <c r="E2300" s="4">
        <v>3619</v>
      </c>
      <c r="F2300">
        <v>227</v>
      </c>
    </row>
    <row r="2301" spans="1:6" x14ac:dyDescent="0.25">
      <c r="A2301" t="s">
        <v>13</v>
      </c>
      <c r="B2301" t="s">
        <v>16</v>
      </c>
      <c r="C2301" t="s">
        <v>14</v>
      </c>
      <c r="D2301" s="1">
        <v>44321</v>
      </c>
      <c r="E2301" s="4">
        <v>5054</v>
      </c>
      <c r="F2301">
        <v>562</v>
      </c>
    </row>
    <row r="2302" spans="1:6" x14ac:dyDescent="0.25">
      <c r="A2302" t="s">
        <v>20</v>
      </c>
      <c r="B2302" t="s">
        <v>21</v>
      </c>
      <c r="C2302" t="s">
        <v>44</v>
      </c>
      <c r="D2302" s="1">
        <v>44321</v>
      </c>
      <c r="E2302" s="4">
        <v>7469</v>
      </c>
      <c r="F2302">
        <v>679</v>
      </c>
    </row>
    <row r="2303" spans="1:6" x14ac:dyDescent="0.25">
      <c r="A2303" t="s">
        <v>33</v>
      </c>
      <c r="B2303" t="s">
        <v>6</v>
      </c>
      <c r="C2303" t="s">
        <v>42</v>
      </c>
      <c r="D2303" s="1">
        <v>44321</v>
      </c>
      <c r="E2303" s="4">
        <v>11305</v>
      </c>
      <c r="F2303">
        <v>472</v>
      </c>
    </row>
    <row r="2304" spans="1:6" x14ac:dyDescent="0.25">
      <c r="A2304" t="s">
        <v>20</v>
      </c>
      <c r="B2304" t="s">
        <v>6</v>
      </c>
      <c r="C2304" t="s">
        <v>24</v>
      </c>
      <c r="D2304" s="1">
        <v>44321</v>
      </c>
      <c r="E2304" s="4">
        <v>6930</v>
      </c>
      <c r="F2304">
        <v>434</v>
      </c>
    </row>
    <row r="2305" spans="1:6" x14ac:dyDescent="0.25">
      <c r="A2305" t="s">
        <v>39</v>
      </c>
      <c r="B2305" t="s">
        <v>27</v>
      </c>
      <c r="C2305" t="s">
        <v>50</v>
      </c>
      <c r="D2305" s="1">
        <v>44321</v>
      </c>
      <c r="E2305" s="4">
        <v>406</v>
      </c>
      <c r="F2305">
        <v>32</v>
      </c>
    </row>
    <row r="2306" spans="1:6" x14ac:dyDescent="0.25">
      <c r="A2306" t="s">
        <v>33</v>
      </c>
      <c r="B2306" t="s">
        <v>16</v>
      </c>
      <c r="C2306" t="s">
        <v>47</v>
      </c>
      <c r="D2306" s="1">
        <v>44321</v>
      </c>
      <c r="E2306" s="4">
        <v>1918</v>
      </c>
      <c r="F2306">
        <v>128</v>
      </c>
    </row>
    <row r="2307" spans="1:6" x14ac:dyDescent="0.25">
      <c r="A2307" t="s">
        <v>37</v>
      </c>
      <c r="B2307" t="s">
        <v>9</v>
      </c>
      <c r="C2307" t="s">
        <v>31</v>
      </c>
      <c r="D2307" s="1">
        <v>44321</v>
      </c>
      <c r="E2307" s="4">
        <v>616</v>
      </c>
      <c r="F2307">
        <v>35</v>
      </c>
    </row>
    <row r="2308" spans="1:6" x14ac:dyDescent="0.25">
      <c r="A2308" t="s">
        <v>25</v>
      </c>
      <c r="B2308" t="s">
        <v>27</v>
      </c>
      <c r="C2308" t="s">
        <v>43</v>
      </c>
      <c r="D2308" s="1">
        <v>44321</v>
      </c>
      <c r="E2308" s="4">
        <v>1533</v>
      </c>
      <c r="F2308">
        <v>128</v>
      </c>
    </row>
    <row r="2309" spans="1:6" x14ac:dyDescent="0.25">
      <c r="A2309" t="s">
        <v>49</v>
      </c>
      <c r="B2309" t="s">
        <v>21</v>
      </c>
      <c r="C2309" t="s">
        <v>45</v>
      </c>
      <c r="D2309" s="1">
        <v>44321</v>
      </c>
      <c r="E2309" s="4">
        <v>8876</v>
      </c>
      <c r="F2309">
        <v>423</v>
      </c>
    </row>
    <row r="2310" spans="1:6" x14ac:dyDescent="0.25">
      <c r="A2310" t="s">
        <v>32</v>
      </c>
      <c r="B2310" t="s">
        <v>6</v>
      </c>
      <c r="C2310" t="s">
        <v>7</v>
      </c>
      <c r="D2310" s="1">
        <v>44321</v>
      </c>
      <c r="E2310" s="4">
        <v>3731</v>
      </c>
      <c r="F2310">
        <v>311</v>
      </c>
    </row>
    <row r="2311" spans="1:6" x14ac:dyDescent="0.25">
      <c r="A2311" t="s">
        <v>25</v>
      </c>
      <c r="B2311" t="s">
        <v>27</v>
      </c>
      <c r="C2311" t="s">
        <v>24</v>
      </c>
      <c r="D2311" s="1">
        <v>44321</v>
      </c>
      <c r="E2311" s="4">
        <v>10465</v>
      </c>
      <c r="F2311">
        <v>770</v>
      </c>
    </row>
    <row r="2312" spans="1:6" x14ac:dyDescent="0.25">
      <c r="A2312" t="s">
        <v>23</v>
      </c>
      <c r="B2312" t="s">
        <v>21</v>
      </c>
      <c r="C2312" t="s">
        <v>14</v>
      </c>
      <c r="D2312" s="1">
        <v>44322</v>
      </c>
      <c r="E2312" s="4">
        <v>1659</v>
      </c>
      <c r="F2312">
        <v>185</v>
      </c>
    </row>
    <row r="2313" spans="1:6" x14ac:dyDescent="0.25">
      <c r="A2313" t="s">
        <v>20</v>
      </c>
      <c r="B2313" t="s">
        <v>9</v>
      </c>
      <c r="C2313" t="s">
        <v>44</v>
      </c>
      <c r="D2313" s="1">
        <v>44322</v>
      </c>
      <c r="E2313" s="4">
        <v>616</v>
      </c>
      <c r="F2313">
        <v>56</v>
      </c>
    </row>
    <row r="2314" spans="1:6" x14ac:dyDescent="0.25">
      <c r="A2314" t="s">
        <v>51</v>
      </c>
      <c r="B2314" t="s">
        <v>9</v>
      </c>
      <c r="C2314" t="s">
        <v>24</v>
      </c>
      <c r="D2314" s="1">
        <v>44322</v>
      </c>
      <c r="E2314" s="4">
        <v>3325</v>
      </c>
      <c r="F2314">
        <v>208</v>
      </c>
    </row>
    <row r="2315" spans="1:6" x14ac:dyDescent="0.25">
      <c r="A2315" t="s">
        <v>20</v>
      </c>
      <c r="B2315" t="s">
        <v>21</v>
      </c>
      <c r="C2315" t="s">
        <v>48</v>
      </c>
      <c r="D2315" s="1">
        <v>44322</v>
      </c>
      <c r="E2315" s="4">
        <v>2394</v>
      </c>
      <c r="F2315">
        <v>160</v>
      </c>
    </row>
    <row r="2316" spans="1:6" x14ac:dyDescent="0.25">
      <c r="A2316" t="s">
        <v>29</v>
      </c>
      <c r="B2316" t="s">
        <v>21</v>
      </c>
      <c r="C2316" t="s">
        <v>17</v>
      </c>
      <c r="D2316" s="1">
        <v>44322</v>
      </c>
      <c r="E2316" s="4">
        <v>6916</v>
      </c>
      <c r="F2316">
        <v>532</v>
      </c>
    </row>
    <row r="2317" spans="1:6" x14ac:dyDescent="0.25">
      <c r="A2317" t="s">
        <v>20</v>
      </c>
      <c r="B2317" t="s">
        <v>16</v>
      </c>
      <c r="C2317" t="s">
        <v>52</v>
      </c>
      <c r="D2317" s="1">
        <v>44322</v>
      </c>
      <c r="E2317" s="4">
        <v>4158</v>
      </c>
      <c r="F2317">
        <v>167</v>
      </c>
    </row>
    <row r="2318" spans="1:6" x14ac:dyDescent="0.25">
      <c r="A2318" t="s">
        <v>40</v>
      </c>
      <c r="B2318" t="s">
        <v>6</v>
      </c>
      <c r="C2318" t="s">
        <v>17</v>
      </c>
      <c r="D2318" s="1">
        <v>44322</v>
      </c>
      <c r="E2318" s="4">
        <v>3199</v>
      </c>
      <c r="F2318">
        <v>267</v>
      </c>
    </row>
    <row r="2319" spans="1:6" x14ac:dyDescent="0.25">
      <c r="A2319" t="s">
        <v>39</v>
      </c>
      <c r="B2319" t="s">
        <v>9</v>
      </c>
      <c r="C2319" t="s">
        <v>48</v>
      </c>
      <c r="D2319" s="1">
        <v>44322</v>
      </c>
      <c r="E2319" s="4">
        <v>2891</v>
      </c>
      <c r="F2319">
        <v>181</v>
      </c>
    </row>
    <row r="2320" spans="1:6" x14ac:dyDescent="0.25">
      <c r="A2320" t="s">
        <v>8</v>
      </c>
      <c r="B2320" t="s">
        <v>9</v>
      </c>
      <c r="C2320" t="s">
        <v>42</v>
      </c>
      <c r="D2320" s="1">
        <v>44322</v>
      </c>
      <c r="E2320" s="4">
        <v>2072</v>
      </c>
      <c r="F2320">
        <v>83</v>
      </c>
    </row>
    <row r="2321" spans="1:6" x14ac:dyDescent="0.25">
      <c r="A2321" t="s">
        <v>25</v>
      </c>
      <c r="B2321" t="s">
        <v>16</v>
      </c>
      <c r="C2321" t="s">
        <v>47</v>
      </c>
      <c r="D2321" s="1">
        <v>44322</v>
      </c>
      <c r="E2321" s="4">
        <v>525</v>
      </c>
      <c r="F2321">
        <v>35</v>
      </c>
    </row>
    <row r="2322" spans="1:6" x14ac:dyDescent="0.25">
      <c r="A2322" t="s">
        <v>8</v>
      </c>
      <c r="B2322" t="s">
        <v>6</v>
      </c>
      <c r="C2322" t="s">
        <v>42</v>
      </c>
      <c r="D2322" s="1">
        <v>44323</v>
      </c>
      <c r="E2322" s="4">
        <v>4900</v>
      </c>
      <c r="F2322">
        <v>196</v>
      </c>
    </row>
    <row r="2323" spans="1:6" x14ac:dyDescent="0.25">
      <c r="A2323" t="s">
        <v>29</v>
      </c>
      <c r="B2323" t="s">
        <v>9</v>
      </c>
      <c r="C2323" t="s">
        <v>19</v>
      </c>
      <c r="D2323" s="1">
        <v>44323</v>
      </c>
      <c r="E2323" s="4">
        <v>6321</v>
      </c>
      <c r="F2323">
        <v>1050</v>
      </c>
    </row>
    <row r="2324" spans="1:6" x14ac:dyDescent="0.25">
      <c r="A2324" t="s">
        <v>20</v>
      </c>
      <c r="B2324" t="s">
        <v>6</v>
      </c>
      <c r="C2324" t="s">
        <v>28</v>
      </c>
      <c r="D2324" s="1">
        <v>44323</v>
      </c>
      <c r="E2324" s="4">
        <v>448</v>
      </c>
      <c r="F2324">
        <v>22</v>
      </c>
    </row>
    <row r="2325" spans="1:6" x14ac:dyDescent="0.25">
      <c r="A2325" t="s">
        <v>41</v>
      </c>
      <c r="B2325" t="s">
        <v>27</v>
      </c>
      <c r="C2325" t="s">
        <v>42</v>
      </c>
      <c r="D2325" s="1">
        <v>44323</v>
      </c>
      <c r="E2325" s="4">
        <v>2415</v>
      </c>
      <c r="F2325">
        <v>105</v>
      </c>
    </row>
    <row r="2326" spans="1:6" x14ac:dyDescent="0.25">
      <c r="A2326" t="s">
        <v>37</v>
      </c>
      <c r="B2326" t="s">
        <v>9</v>
      </c>
      <c r="C2326" t="s">
        <v>52</v>
      </c>
      <c r="D2326" s="1">
        <v>44323</v>
      </c>
      <c r="E2326" s="4">
        <v>7140</v>
      </c>
      <c r="F2326">
        <v>298</v>
      </c>
    </row>
    <row r="2327" spans="1:6" x14ac:dyDescent="0.25">
      <c r="A2327" t="s">
        <v>33</v>
      </c>
      <c r="B2327" t="s">
        <v>9</v>
      </c>
      <c r="C2327" t="s">
        <v>47</v>
      </c>
      <c r="D2327" s="1">
        <v>44323</v>
      </c>
      <c r="E2327" s="4">
        <v>7588</v>
      </c>
      <c r="F2327">
        <v>542</v>
      </c>
    </row>
    <row r="2328" spans="1:6" x14ac:dyDescent="0.25">
      <c r="A2328" t="s">
        <v>23</v>
      </c>
      <c r="B2328" t="s">
        <v>6</v>
      </c>
      <c r="C2328" t="s">
        <v>35</v>
      </c>
      <c r="D2328" s="1">
        <v>44323</v>
      </c>
      <c r="E2328" s="4">
        <v>3052</v>
      </c>
      <c r="F2328">
        <v>123</v>
      </c>
    </row>
    <row r="2329" spans="1:6" x14ac:dyDescent="0.25">
      <c r="A2329" t="s">
        <v>46</v>
      </c>
      <c r="B2329" t="s">
        <v>9</v>
      </c>
      <c r="C2329" t="s">
        <v>12</v>
      </c>
      <c r="D2329" s="1">
        <v>44323</v>
      </c>
      <c r="E2329" s="4">
        <v>3458</v>
      </c>
      <c r="F2329">
        <v>139</v>
      </c>
    </row>
    <row r="2330" spans="1:6" x14ac:dyDescent="0.25">
      <c r="A2330" t="s">
        <v>15</v>
      </c>
      <c r="B2330" t="s">
        <v>9</v>
      </c>
      <c r="C2330" t="s">
        <v>12</v>
      </c>
      <c r="D2330" s="1">
        <v>44323</v>
      </c>
      <c r="E2330" s="4">
        <v>5383</v>
      </c>
      <c r="F2330">
        <v>200</v>
      </c>
    </row>
    <row r="2331" spans="1:6" x14ac:dyDescent="0.25">
      <c r="A2331" t="s">
        <v>15</v>
      </c>
      <c r="B2331" t="s">
        <v>21</v>
      </c>
      <c r="C2331" t="s">
        <v>50</v>
      </c>
      <c r="D2331" s="1">
        <v>44323</v>
      </c>
      <c r="E2331" s="4">
        <v>5180</v>
      </c>
      <c r="F2331">
        <v>432</v>
      </c>
    </row>
    <row r="2332" spans="1:6" x14ac:dyDescent="0.25">
      <c r="A2332" t="s">
        <v>46</v>
      </c>
      <c r="B2332" t="s">
        <v>16</v>
      </c>
      <c r="C2332" t="s">
        <v>24</v>
      </c>
      <c r="D2332" s="1">
        <v>44323</v>
      </c>
      <c r="E2332" s="4">
        <v>1008</v>
      </c>
      <c r="F2332">
        <v>63</v>
      </c>
    </row>
    <row r="2333" spans="1:6" x14ac:dyDescent="0.25">
      <c r="A2333" t="s">
        <v>5</v>
      </c>
      <c r="B2333" t="s">
        <v>6</v>
      </c>
      <c r="C2333" t="s">
        <v>30</v>
      </c>
      <c r="D2333" s="1">
        <v>44323</v>
      </c>
      <c r="E2333" s="4">
        <v>4599</v>
      </c>
      <c r="F2333">
        <v>384</v>
      </c>
    </row>
    <row r="2334" spans="1:6" x14ac:dyDescent="0.25">
      <c r="A2334" t="s">
        <v>46</v>
      </c>
      <c r="B2334" t="s">
        <v>6</v>
      </c>
      <c r="C2334" t="s">
        <v>44</v>
      </c>
      <c r="D2334" s="1">
        <v>44323</v>
      </c>
      <c r="E2334" s="4">
        <v>1337</v>
      </c>
      <c r="F2334">
        <v>122</v>
      </c>
    </row>
    <row r="2335" spans="1:6" x14ac:dyDescent="0.25">
      <c r="A2335" t="s">
        <v>5</v>
      </c>
      <c r="B2335" t="s">
        <v>21</v>
      </c>
      <c r="C2335" t="s">
        <v>19</v>
      </c>
      <c r="D2335" s="1">
        <v>44323</v>
      </c>
      <c r="E2335" s="4">
        <v>4074</v>
      </c>
      <c r="F2335">
        <v>582</v>
      </c>
    </row>
    <row r="2336" spans="1:6" x14ac:dyDescent="0.25">
      <c r="A2336" t="s">
        <v>32</v>
      </c>
      <c r="B2336" t="s">
        <v>27</v>
      </c>
      <c r="C2336" t="s">
        <v>43</v>
      </c>
      <c r="D2336" s="1">
        <v>44323</v>
      </c>
      <c r="E2336" s="4">
        <v>3017</v>
      </c>
      <c r="F2336">
        <v>252</v>
      </c>
    </row>
    <row r="2337" spans="1:6" x14ac:dyDescent="0.25">
      <c r="A2337" t="s">
        <v>18</v>
      </c>
      <c r="B2337" t="s">
        <v>27</v>
      </c>
      <c r="C2337" t="s">
        <v>48</v>
      </c>
      <c r="D2337" s="1">
        <v>44323</v>
      </c>
      <c r="E2337" s="4">
        <v>1050</v>
      </c>
      <c r="F2337">
        <v>70</v>
      </c>
    </row>
    <row r="2338" spans="1:6" x14ac:dyDescent="0.25">
      <c r="A2338" t="s">
        <v>33</v>
      </c>
      <c r="B2338" t="s">
        <v>16</v>
      </c>
      <c r="C2338" t="s">
        <v>35</v>
      </c>
      <c r="D2338" s="1">
        <v>44323</v>
      </c>
      <c r="E2338" s="4">
        <v>1547</v>
      </c>
      <c r="F2338">
        <v>65</v>
      </c>
    </row>
    <row r="2339" spans="1:6" x14ac:dyDescent="0.25">
      <c r="A2339" t="s">
        <v>10</v>
      </c>
      <c r="B2339" t="s">
        <v>9</v>
      </c>
      <c r="C2339" t="s">
        <v>24</v>
      </c>
      <c r="D2339" s="1">
        <v>44323</v>
      </c>
      <c r="E2339" s="4">
        <v>28</v>
      </c>
      <c r="F2339">
        <v>2</v>
      </c>
    </row>
    <row r="2340" spans="1:6" x14ac:dyDescent="0.25">
      <c r="A2340" t="s">
        <v>5</v>
      </c>
      <c r="B2340" t="s">
        <v>9</v>
      </c>
      <c r="C2340" t="s">
        <v>47</v>
      </c>
      <c r="D2340" s="1">
        <v>44323</v>
      </c>
      <c r="E2340" s="4">
        <v>4620</v>
      </c>
      <c r="F2340">
        <v>330</v>
      </c>
    </row>
    <row r="2341" spans="1:6" x14ac:dyDescent="0.25">
      <c r="A2341" t="s">
        <v>33</v>
      </c>
      <c r="B2341" t="s">
        <v>21</v>
      </c>
      <c r="C2341" t="s">
        <v>22</v>
      </c>
      <c r="D2341" s="1">
        <v>44323</v>
      </c>
      <c r="E2341" s="4">
        <v>9639</v>
      </c>
      <c r="F2341">
        <v>1610</v>
      </c>
    </row>
    <row r="2342" spans="1:6" x14ac:dyDescent="0.25">
      <c r="A2342" t="s">
        <v>20</v>
      </c>
      <c r="B2342" t="s">
        <v>6</v>
      </c>
      <c r="C2342" t="s">
        <v>22</v>
      </c>
      <c r="D2342" s="1">
        <v>44323</v>
      </c>
      <c r="E2342" s="4">
        <v>406</v>
      </c>
      <c r="F2342">
        <v>58</v>
      </c>
    </row>
    <row r="2343" spans="1:6" x14ac:dyDescent="0.25">
      <c r="A2343" t="s">
        <v>23</v>
      </c>
      <c r="B2343" t="s">
        <v>9</v>
      </c>
      <c r="C2343" t="s">
        <v>14</v>
      </c>
      <c r="D2343" s="1">
        <v>44323</v>
      </c>
      <c r="E2343" s="4">
        <v>1974</v>
      </c>
      <c r="F2343">
        <v>247</v>
      </c>
    </row>
    <row r="2344" spans="1:6" x14ac:dyDescent="0.25">
      <c r="A2344" t="s">
        <v>18</v>
      </c>
      <c r="B2344" t="s">
        <v>27</v>
      </c>
      <c r="C2344" t="s">
        <v>12</v>
      </c>
      <c r="D2344" s="1">
        <v>44323</v>
      </c>
      <c r="E2344" s="4">
        <v>3059</v>
      </c>
      <c r="F2344">
        <v>114</v>
      </c>
    </row>
    <row r="2345" spans="1:6" x14ac:dyDescent="0.25">
      <c r="A2345" t="s">
        <v>18</v>
      </c>
      <c r="B2345" t="s">
        <v>21</v>
      </c>
      <c r="C2345" t="s">
        <v>31</v>
      </c>
      <c r="D2345" s="1">
        <v>44323</v>
      </c>
      <c r="E2345" s="4">
        <v>1918</v>
      </c>
      <c r="F2345">
        <v>107</v>
      </c>
    </row>
    <row r="2346" spans="1:6" x14ac:dyDescent="0.25">
      <c r="A2346" t="s">
        <v>23</v>
      </c>
      <c r="B2346" t="s">
        <v>21</v>
      </c>
      <c r="C2346" t="s">
        <v>50</v>
      </c>
      <c r="D2346" s="1">
        <v>44323</v>
      </c>
      <c r="E2346" s="4">
        <v>2009</v>
      </c>
      <c r="F2346">
        <v>168</v>
      </c>
    </row>
    <row r="2347" spans="1:6" x14ac:dyDescent="0.25">
      <c r="A2347" t="s">
        <v>23</v>
      </c>
      <c r="B2347" t="s">
        <v>21</v>
      </c>
      <c r="C2347" t="s">
        <v>38</v>
      </c>
      <c r="D2347" s="1">
        <v>44323</v>
      </c>
      <c r="E2347" s="4">
        <v>2583</v>
      </c>
      <c r="F2347">
        <v>144</v>
      </c>
    </row>
    <row r="2348" spans="1:6" x14ac:dyDescent="0.25">
      <c r="A2348" t="s">
        <v>20</v>
      </c>
      <c r="B2348" t="s">
        <v>27</v>
      </c>
      <c r="C2348" t="s">
        <v>52</v>
      </c>
      <c r="D2348" s="1">
        <v>44323</v>
      </c>
      <c r="E2348" s="4">
        <v>4998</v>
      </c>
      <c r="F2348">
        <v>200</v>
      </c>
    </row>
    <row r="2349" spans="1:6" x14ac:dyDescent="0.25">
      <c r="A2349" t="s">
        <v>23</v>
      </c>
      <c r="B2349" t="s">
        <v>27</v>
      </c>
      <c r="C2349" t="s">
        <v>43</v>
      </c>
      <c r="D2349" s="1">
        <v>44323</v>
      </c>
      <c r="E2349" s="4">
        <v>1946</v>
      </c>
      <c r="F2349">
        <v>163</v>
      </c>
    </row>
    <row r="2350" spans="1:6" x14ac:dyDescent="0.25">
      <c r="A2350" t="s">
        <v>32</v>
      </c>
      <c r="B2350" t="s">
        <v>6</v>
      </c>
      <c r="C2350" t="s">
        <v>47</v>
      </c>
      <c r="D2350" s="1">
        <v>44323</v>
      </c>
      <c r="E2350" s="4">
        <v>10745</v>
      </c>
      <c r="F2350">
        <v>700</v>
      </c>
    </row>
    <row r="2351" spans="1:6" x14ac:dyDescent="0.25">
      <c r="A2351" t="s">
        <v>33</v>
      </c>
      <c r="B2351" t="s">
        <v>11</v>
      </c>
      <c r="C2351" t="s">
        <v>52</v>
      </c>
      <c r="D2351" s="1">
        <v>44323</v>
      </c>
      <c r="E2351" s="4">
        <v>1932</v>
      </c>
      <c r="F2351">
        <v>78</v>
      </c>
    </row>
    <row r="2352" spans="1:6" x14ac:dyDescent="0.25">
      <c r="A2352" t="s">
        <v>39</v>
      </c>
      <c r="B2352" t="s">
        <v>9</v>
      </c>
      <c r="C2352" t="s">
        <v>50</v>
      </c>
      <c r="D2352" s="1">
        <v>44323</v>
      </c>
      <c r="E2352" s="4">
        <v>371</v>
      </c>
      <c r="F2352">
        <v>29</v>
      </c>
    </row>
    <row r="2353" spans="1:6" x14ac:dyDescent="0.25">
      <c r="A2353" t="s">
        <v>37</v>
      </c>
      <c r="B2353" t="s">
        <v>6</v>
      </c>
      <c r="C2353" t="s">
        <v>24</v>
      </c>
      <c r="D2353" s="1">
        <v>44323</v>
      </c>
      <c r="E2353" s="4">
        <v>4564</v>
      </c>
      <c r="F2353">
        <v>286</v>
      </c>
    </row>
    <row r="2354" spans="1:6" x14ac:dyDescent="0.25">
      <c r="A2354" t="s">
        <v>29</v>
      </c>
      <c r="B2354" t="s">
        <v>16</v>
      </c>
      <c r="C2354" t="s">
        <v>26</v>
      </c>
      <c r="D2354" s="1">
        <v>44323</v>
      </c>
      <c r="E2354" s="4">
        <v>84</v>
      </c>
      <c r="F2354">
        <v>6</v>
      </c>
    </row>
    <row r="2355" spans="1:6" x14ac:dyDescent="0.25">
      <c r="A2355" t="s">
        <v>32</v>
      </c>
      <c r="B2355" t="s">
        <v>27</v>
      </c>
      <c r="C2355" t="s">
        <v>47</v>
      </c>
      <c r="D2355" s="1">
        <v>44326</v>
      </c>
      <c r="E2355" s="4">
        <v>2590</v>
      </c>
      <c r="F2355">
        <v>200</v>
      </c>
    </row>
    <row r="2356" spans="1:6" x14ac:dyDescent="0.25">
      <c r="A2356" t="s">
        <v>13</v>
      </c>
      <c r="B2356" t="s">
        <v>27</v>
      </c>
      <c r="C2356" t="s">
        <v>26</v>
      </c>
      <c r="D2356" s="1">
        <v>44326</v>
      </c>
      <c r="E2356" s="4">
        <v>1771</v>
      </c>
      <c r="F2356">
        <v>127</v>
      </c>
    </row>
    <row r="2357" spans="1:6" x14ac:dyDescent="0.25">
      <c r="A2357" t="s">
        <v>23</v>
      </c>
      <c r="B2357" t="s">
        <v>21</v>
      </c>
      <c r="C2357" t="s">
        <v>52</v>
      </c>
      <c r="D2357" s="1">
        <v>44326</v>
      </c>
      <c r="E2357" s="4">
        <v>5082</v>
      </c>
      <c r="F2357">
        <v>204</v>
      </c>
    </row>
    <row r="2358" spans="1:6" x14ac:dyDescent="0.25">
      <c r="A2358" t="s">
        <v>29</v>
      </c>
      <c r="B2358" t="s">
        <v>9</v>
      </c>
      <c r="C2358" t="s">
        <v>22</v>
      </c>
      <c r="D2358" s="1">
        <v>44326</v>
      </c>
      <c r="E2358" s="4">
        <v>1624</v>
      </c>
      <c r="F2358">
        <v>271</v>
      </c>
    </row>
    <row r="2359" spans="1:6" x14ac:dyDescent="0.25">
      <c r="A2359" t="s">
        <v>49</v>
      </c>
      <c r="B2359" t="s">
        <v>27</v>
      </c>
      <c r="C2359" t="s">
        <v>47</v>
      </c>
      <c r="D2359" s="1">
        <v>44326</v>
      </c>
      <c r="E2359" s="4">
        <v>630</v>
      </c>
      <c r="F2359">
        <v>45</v>
      </c>
    </row>
    <row r="2360" spans="1:6" x14ac:dyDescent="0.25">
      <c r="A2360" t="s">
        <v>23</v>
      </c>
      <c r="B2360" t="s">
        <v>21</v>
      </c>
      <c r="C2360" t="s">
        <v>28</v>
      </c>
      <c r="D2360" s="1">
        <v>44326</v>
      </c>
      <c r="E2360" s="4">
        <v>5075</v>
      </c>
      <c r="F2360">
        <v>242</v>
      </c>
    </row>
    <row r="2361" spans="1:6" x14ac:dyDescent="0.25">
      <c r="A2361" t="s">
        <v>29</v>
      </c>
      <c r="B2361" t="s">
        <v>9</v>
      </c>
      <c r="C2361" t="s">
        <v>14</v>
      </c>
      <c r="D2361" s="1">
        <v>44326</v>
      </c>
      <c r="E2361" s="4">
        <v>105</v>
      </c>
      <c r="F2361">
        <v>14</v>
      </c>
    </row>
    <row r="2362" spans="1:6" x14ac:dyDescent="0.25">
      <c r="A2362" t="s">
        <v>23</v>
      </c>
      <c r="B2362" t="s">
        <v>6</v>
      </c>
      <c r="C2362" t="s">
        <v>26</v>
      </c>
      <c r="D2362" s="1">
        <v>44326</v>
      </c>
      <c r="E2362" s="4">
        <v>3549</v>
      </c>
      <c r="F2362">
        <v>222</v>
      </c>
    </row>
    <row r="2363" spans="1:6" x14ac:dyDescent="0.25">
      <c r="A2363" t="s">
        <v>40</v>
      </c>
      <c r="B2363" t="s">
        <v>21</v>
      </c>
      <c r="C2363" t="s">
        <v>24</v>
      </c>
      <c r="D2363" s="1">
        <v>44326</v>
      </c>
      <c r="E2363" s="4">
        <v>14</v>
      </c>
      <c r="F2363">
        <v>1</v>
      </c>
    </row>
    <row r="2364" spans="1:6" x14ac:dyDescent="0.25">
      <c r="A2364" t="s">
        <v>40</v>
      </c>
      <c r="B2364" t="s">
        <v>11</v>
      </c>
      <c r="C2364" t="s">
        <v>14</v>
      </c>
      <c r="D2364" s="1">
        <v>44326</v>
      </c>
      <c r="E2364" s="4">
        <v>4844</v>
      </c>
      <c r="F2364">
        <v>606</v>
      </c>
    </row>
    <row r="2365" spans="1:6" x14ac:dyDescent="0.25">
      <c r="A2365" t="s">
        <v>25</v>
      </c>
      <c r="B2365" t="s">
        <v>27</v>
      </c>
      <c r="C2365" t="s">
        <v>31</v>
      </c>
      <c r="D2365" s="1">
        <v>44326</v>
      </c>
      <c r="E2365" s="4">
        <v>4032</v>
      </c>
      <c r="F2365">
        <v>213</v>
      </c>
    </row>
    <row r="2366" spans="1:6" x14ac:dyDescent="0.25">
      <c r="A2366" t="s">
        <v>18</v>
      </c>
      <c r="B2366" t="s">
        <v>6</v>
      </c>
      <c r="C2366" t="s">
        <v>50</v>
      </c>
      <c r="D2366" s="1">
        <v>44326</v>
      </c>
      <c r="E2366" s="4">
        <v>1190</v>
      </c>
      <c r="F2366">
        <v>85</v>
      </c>
    </row>
    <row r="2367" spans="1:6" x14ac:dyDescent="0.25">
      <c r="A2367" t="s">
        <v>5</v>
      </c>
      <c r="B2367" t="s">
        <v>27</v>
      </c>
      <c r="C2367" t="s">
        <v>35</v>
      </c>
      <c r="D2367" s="1">
        <v>44326</v>
      </c>
      <c r="E2367" s="4">
        <v>4046</v>
      </c>
      <c r="F2367">
        <v>176</v>
      </c>
    </row>
    <row r="2368" spans="1:6" x14ac:dyDescent="0.25">
      <c r="A2368" t="s">
        <v>41</v>
      </c>
      <c r="B2368" t="s">
        <v>16</v>
      </c>
      <c r="C2368" t="s">
        <v>50</v>
      </c>
      <c r="D2368" s="1">
        <v>44326</v>
      </c>
      <c r="E2368" s="4">
        <v>11830</v>
      </c>
      <c r="F2368">
        <v>980</v>
      </c>
    </row>
    <row r="2369" spans="1:6" x14ac:dyDescent="0.25">
      <c r="A2369" t="s">
        <v>49</v>
      </c>
      <c r="B2369" t="s">
        <v>16</v>
      </c>
      <c r="C2369" t="s">
        <v>19</v>
      </c>
      <c r="D2369" s="1">
        <v>44326</v>
      </c>
      <c r="E2369" s="4">
        <v>1015</v>
      </c>
      <c r="F2369">
        <v>145</v>
      </c>
    </row>
    <row r="2370" spans="1:6" x14ac:dyDescent="0.25">
      <c r="A2370" t="s">
        <v>34</v>
      </c>
      <c r="B2370" t="s">
        <v>27</v>
      </c>
      <c r="C2370" t="s">
        <v>31</v>
      </c>
      <c r="D2370" s="1">
        <v>44326</v>
      </c>
      <c r="E2370" s="4">
        <v>294</v>
      </c>
      <c r="F2370">
        <v>15</v>
      </c>
    </row>
    <row r="2371" spans="1:6" x14ac:dyDescent="0.25">
      <c r="A2371" t="s">
        <v>32</v>
      </c>
      <c r="B2371" t="s">
        <v>16</v>
      </c>
      <c r="C2371" t="s">
        <v>50</v>
      </c>
      <c r="D2371" s="1">
        <v>44326</v>
      </c>
      <c r="E2371" s="4">
        <v>42</v>
      </c>
      <c r="F2371">
        <v>3</v>
      </c>
    </row>
    <row r="2372" spans="1:6" x14ac:dyDescent="0.25">
      <c r="A2372" t="s">
        <v>41</v>
      </c>
      <c r="B2372" t="s">
        <v>16</v>
      </c>
      <c r="C2372" t="s">
        <v>14</v>
      </c>
      <c r="D2372" s="1">
        <v>44326</v>
      </c>
      <c r="E2372" s="4">
        <v>6657</v>
      </c>
      <c r="F2372">
        <v>770</v>
      </c>
    </row>
    <row r="2373" spans="1:6" x14ac:dyDescent="0.25">
      <c r="A2373" t="s">
        <v>13</v>
      </c>
      <c r="B2373" t="s">
        <v>9</v>
      </c>
      <c r="C2373" t="s">
        <v>7</v>
      </c>
      <c r="D2373" s="1">
        <v>44326</v>
      </c>
      <c r="E2373" s="4">
        <v>476</v>
      </c>
      <c r="F2373">
        <v>34</v>
      </c>
    </row>
    <row r="2374" spans="1:6" x14ac:dyDescent="0.25">
      <c r="A2374" t="s">
        <v>49</v>
      </c>
      <c r="B2374" t="s">
        <v>9</v>
      </c>
      <c r="C2374" t="s">
        <v>19</v>
      </c>
      <c r="D2374" s="1">
        <v>44327</v>
      </c>
      <c r="E2374" s="4">
        <v>6013</v>
      </c>
      <c r="F2374">
        <v>840</v>
      </c>
    </row>
    <row r="2375" spans="1:6" x14ac:dyDescent="0.25">
      <c r="A2375" t="s">
        <v>32</v>
      </c>
      <c r="B2375" t="s">
        <v>9</v>
      </c>
      <c r="C2375" t="s">
        <v>42</v>
      </c>
      <c r="D2375" s="1">
        <v>44327</v>
      </c>
      <c r="E2375" s="4">
        <v>7007</v>
      </c>
      <c r="F2375">
        <v>281</v>
      </c>
    </row>
    <row r="2376" spans="1:6" x14ac:dyDescent="0.25">
      <c r="A2376" t="s">
        <v>18</v>
      </c>
      <c r="B2376" t="s">
        <v>16</v>
      </c>
      <c r="C2376" t="s">
        <v>45</v>
      </c>
      <c r="D2376" s="1">
        <v>44327</v>
      </c>
      <c r="E2376" s="4">
        <v>9471</v>
      </c>
      <c r="F2376">
        <v>451</v>
      </c>
    </row>
    <row r="2377" spans="1:6" x14ac:dyDescent="0.25">
      <c r="A2377" t="s">
        <v>25</v>
      </c>
      <c r="B2377" t="s">
        <v>21</v>
      </c>
      <c r="C2377" t="s">
        <v>44</v>
      </c>
      <c r="D2377" s="1">
        <v>44327</v>
      </c>
      <c r="E2377" s="4">
        <v>2961</v>
      </c>
      <c r="F2377">
        <v>329</v>
      </c>
    </row>
    <row r="2378" spans="1:6" x14ac:dyDescent="0.25">
      <c r="A2378" t="s">
        <v>41</v>
      </c>
      <c r="B2378" t="s">
        <v>9</v>
      </c>
      <c r="C2378" t="s">
        <v>35</v>
      </c>
      <c r="D2378" s="1">
        <v>44327</v>
      </c>
      <c r="E2378" s="4">
        <v>1547</v>
      </c>
      <c r="F2378">
        <v>68</v>
      </c>
    </row>
    <row r="2379" spans="1:6" x14ac:dyDescent="0.25">
      <c r="A2379" t="s">
        <v>5</v>
      </c>
      <c r="B2379" t="s">
        <v>6</v>
      </c>
      <c r="C2379" t="s">
        <v>31</v>
      </c>
      <c r="D2379" s="1">
        <v>44327</v>
      </c>
      <c r="E2379" s="4">
        <v>7336</v>
      </c>
      <c r="F2379">
        <v>367</v>
      </c>
    </row>
    <row r="2380" spans="1:6" x14ac:dyDescent="0.25">
      <c r="A2380" t="s">
        <v>37</v>
      </c>
      <c r="B2380" t="s">
        <v>16</v>
      </c>
      <c r="C2380" t="s">
        <v>17</v>
      </c>
      <c r="D2380" s="1">
        <v>44327</v>
      </c>
      <c r="E2380" s="4">
        <v>469</v>
      </c>
      <c r="F2380">
        <v>37</v>
      </c>
    </row>
    <row r="2381" spans="1:6" x14ac:dyDescent="0.25">
      <c r="A2381" t="s">
        <v>15</v>
      </c>
      <c r="B2381" t="s">
        <v>21</v>
      </c>
      <c r="C2381" t="s">
        <v>35</v>
      </c>
      <c r="D2381" s="1">
        <v>44327</v>
      </c>
      <c r="E2381" s="4">
        <v>8253</v>
      </c>
      <c r="F2381">
        <v>344</v>
      </c>
    </row>
    <row r="2382" spans="1:6" x14ac:dyDescent="0.25">
      <c r="A2382" t="s">
        <v>46</v>
      </c>
      <c r="B2382" t="s">
        <v>21</v>
      </c>
      <c r="C2382" t="s">
        <v>43</v>
      </c>
      <c r="D2382" s="1">
        <v>44327</v>
      </c>
      <c r="E2382" s="4">
        <v>3500</v>
      </c>
      <c r="F2382">
        <v>350</v>
      </c>
    </row>
    <row r="2383" spans="1:6" x14ac:dyDescent="0.25">
      <c r="A2383" t="s">
        <v>13</v>
      </c>
      <c r="B2383" t="s">
        <v>21</v>
      </c>
      <c r="C2383" t="s">
        <v>17</v>
      </c>
      <c r="D2383" s="1">
        <v>44327</v>
      </c>
      <c r="E2383" s="4">
        <v>4291</v>
      </c>
      <c r="F2383">
        <v>331</v>
      </c>
    </row>
    <row r="2384" spans="1:6" x14ac:dyDescent="0.25">
      <c r="A2384" t="s">
        <v>49</v>
      </c>
      <c r="B2384" t="s">
        <v>27</v>
      </c>
      <c r="C2384" t="s">
        <v>48</v>
      </c>
      <c r="D2384" s="1">
        <v>44327</v>
      </c>
      <c r="E2384" s="4">
        <v>1344</v>
      </c>
      <c r="F2384">
        <v>90</v>
      </c>
    </row>
    <row r="2385" spans="1:6" x14ac:dyDescent="0.25">
      <c r="A2385" t="s">
        <v>18</v>
      </c>
      <c r="B2385" t="s">
        <v>16</v>
      </c>
      <c r="C2385" t="s">
        <v>44</v>
      </c>
      <c r="D2385" s="1">
        <v>44327</v>
      </c>
      <c r="E2385" s="4">
        <v>4662</v>
      </c>
      <c r="F2385">
        <v>424</v>
      </c>
    </row>
    <row r="2386" spans="1:6" x14ac:dyDescent="0.25">
      <c r="A2386" t="s">
        <v>5</v>
      </c>
      <c r="B2386" t="s">
        <v>16</v>
      </c>
      <c r="C2386" t="s">
        <v>43</v>
      </c>
      <c r="D2386" s="1">
        <v>44327</v>
      </c>
      <c r="E2386" s="4">
        <v>266</v>
      </c>
      <c r="F2386">
        <v>27</v>
      </c>
    </row>
    <row r="2387" spans="1:6" x14ac:dyDescent="0.25">
      <c r="A2387" t="s">
        <v>41</v>
      </c>
      <c r="B2387" t="s">
        <v>16</v>
      </c>
      <c r="C2387" t="s">
        <v>47</v>
      </c>
      <c r="D2387" s="1">
        <v>44327</v>
      </c>
      <c r="E2387" s="4">
        <v>3451</v>
      </c>
      <c r="F2387">
        <v>266</v>
      </c>
    </row>
    <row r="2388" spans="1:6" x14ac:dyDescent="0.25">
      <c r="A2388" t="s">
        <v>8</v>
      </c>
      <c r="B2388" t="s">
        <v>21</v>
      </c>
      <c r="C2388" t="s">
        <v>48</v>
      </c>
      <c r="D2388" s="1">
        <v>44327</v>
      </c>
      <c r="E2388" s="4">
        <v>2254</v>
      </c>
      <c r="F2388">
        <v>141</v>
      </c>
    </row>
    <row r="2389" spans="1:6" x14ac:dyDescent="0.25">
      <c r="A2389" t="s">
        <v>41</v>
      </c>
      <c r="B2389" t="s">
        <v>16</v>
      </c>
      <c r="C2389" t="s">
        <v>7</v>
      </c>
      <c r="D2389" s="1">
        <v>44327</v>
      </c>
      <c r="E2389" s="4">
        <v>168</v>
      </c>
      <c r="F2389">
        <v>14</v>
      </c>
    </row>
    <row r="2390" spans="1:6" x14ac:dyDescent="0.25">
      <c r="A2390" t="s">
        <v>13</v>
      </c>
      <c r="B2390" t="s">
        <v>16</v>
      </c>
      <c r="C2390" t="s">
        <v>44</v>
      </c>
      <c r="D2390" s="1">
        <v>44327</v>
      </c>
      <c r="E2390" s="4">
        <v>3969</v>
      </c>
      <c r="F2390">
        <v>441</v>
      </c>
    </row>
    <row r="2391" spans="1:6" x14ac:dyDescent="0.25">
      <c r="A2391" t="s">
        <v>10</v>
      </c>
      <c r="B2391" t="s">
        <v>6</v>
      </c>
      <c r="C2391" t="s">
        <v>48</v>
      </c>
      <c r="D2391" s="1">
        <v>44327</v>
      </c>
      <c r="E2391" s="4">
        <v>6937</v>
      </c>
      <c r="F2391">
        <v>463</v>
      </c>
    </row>
    <row r="2392" spans="1:6" x14ac:dyDescent="0.25">
      <c r="A2392" t="s">
        <v>32</v>
      </c>
      <c r="B2392" t="s">
        <v>9</v>
      </c>
      <c r="C2392" t="s">
        <v>24</v>
      </c>
      <c r="D2392" s="1">
        <v>44327</v>
      </c>
      <c r="E2392" s="4">
        <v>1827</v>
      </c>
      <c r="F2392">
        <v>115</v>
      </c>
    </row>
    <row r="2393" spans="1:6" x14ac:dyDescent="0.25">
      <c r="A2393" t="s">
        <v>34</v>
      </c>
      <c r="B2393" t="s">
        <v>11</v>
      </c>
      <c r="C2393" t="s">
        <v>38</v>
      </c>
      <c r="D2393" s="1">
        <v>44327</v>
      </c>
      <c r="E2393" s="4">
        <v>2135</v>
      </c>
      <c r="F2393">
        <v>126</v>
      </c>
    </row>
    <row r="2394" spans="1:6" x14ac:dyDescent="0.25">
      <c r="A2394" t="s">
        <v>29</v>
      </c>
      <c r="B2394" t="s">
        <v>9</v>
      </c>
      <c r="C2394" t="s">
        <v>50</v>
      </c>
      <c r="D2394" s="1">
        <v>44327</v>
      </c>
      <c r="E2394" s="4">
        <v>5089</v>
      </c>
      <c r="F2394">
        <v>425</v>
      </c>
    </row>
    <row r="2395" spans="1:6" x14ac:dyDescent="0.25">
      <c r="A2395" t="s">
        <v>32</v>
      </c>
      <c r="B2395" t="s">
        <v>16</v>
      </c>
      <c r="C2395" t="s">
        <v>30</v>
      </c>
      <c r="D2395" s="1">
        <v>44327</v>
      </c>
      <c r="E2395" s="4">
        <v>2345</v>
      </c>
      <c r="F2395">
        <v>214</v>
      </c>
    </row>
    <row r="2396" spans="1:6" x14ac:dyDescent="0.25">
      <c r="A2396" t="s">
        <v>25</v>
      </c>
      <c r="B2396" t="s">
        <v>16</v>
      </c>
      <c r="C2396" t="s">
        <v>7</v>
      </c>
      <c r="D2396" s="1">
        <v>44327</v>
      </c>
      <c r="E2396" s="4">
        <v>84</v>
      </c>
      <c r="F2396">
        <v>7</v>
      </c>
    </row>
    <row r="2397" spans="1:6" x14ac:dyDescent="0.25">
      <c r="A2397" t="s">
        <v>51</v>
      </c>
      <c r="B2397" t="s">
        <v>21</v>
      </c>
      <c r="C2397" t="s">
        <v>52</v>
      </c>
      <c r="D2397" s="1">
        <v>44328</v>
      </c>
      <c r="E2397" s="4">
        <v>4543</v>
      </c>
      <c r="F2397">
        <v>175</v>
      </c>
    </row>
    <row r="2398" spans="1:6" x14ac:dyDescent="0.25">
      <c r="A2398" t="s">
        <v>23</v>
      </c>
      <c r="B2398" t="s">
        <v>11</v>
      </c>
      <c r="C2398" t="s">
        <v>35</v>
      </c>
      <c r="D2398" s="1">
        <v>44328</v>
      </c>
      <c r="E2398" s="4">
        <v>3500</v>
      </c>
      <c r="F2398">
        <v>140</v>
      </c>
    </row>
    <row r="2399" spans="1:6" x14ac:dyDescent="0.25">
      <c r="A2399" t="s">
        <v>39</v>
      </c>
      <c r="B2399" t="s">
        <v>27</v>
      </c>
      <c r="C2399" t="s">
        <v>43</v>
      </c>
      <c r="D2399" s="1">
        <v>44328</v>
      </c>
      <c r="E2399" s="4">
        <v>721</v>
      </c>
      <c r="F2399">
        <v>61</v>
      </c>
    </row>
    <row r="2400" spans="1:6" x14ac:dyDescent="0.25">
      <c r="A2400" t="s">
        <v>37</v>
      </c>
      <c r="B2400" t="s">
        <v>27</v>
      </c>
      <c r="C2400" t="s">
        <v>28</v>
      </c>
      <c r="D2400" s="1">
        <v>44328</v>
      </c>
      <c r="E2400" s="4">
        <v>5894</v>
      </c>
      <c r="F2400">
        <v>268</v>
      </c>
    </row>
    <row r="2401" spans="1:6" x14ac:dyDescent="0.25">
      <c r="A2401" t="s">
        <v>29</v>
      </c>
      <c r="B2401" t="s">
        <v>11</v>
      </c>
      <c r="C2401" t="s">
        <v>48</v>
      </c>
      <c r="D2401" s="1">
        <v>44328</v>
      </c>
      <c r="E2401" s="4">
        <v>1029</v>
      </c>
      <c r="F2401">
        <v>69</v>
      </c>
    </row>
    <row r="2402" spans="1:6" x14ac:dyDescent="0.25">
      <c r="A2402" t="s">
        <v>20</v>
      </c>
      <c r="B2402" t="s">
        <v>6</v>
      </c>
      <c r="C2402" t="s">
        <v>44</v>
      </c>
      <c r="D2402" s="1">
        <v>44328</v>
      </c>
      <c r="E2402" s="4">
        <v>119</v>
      </c>
      <c r="F2402">
        <v>14</v>
      </c>
    </row>
    <row r="2403" spans="1:6" x14ac:dyDescent="0.25">
      <c r="A2403" t="s">
        <v>39</v>
      </c>
      <c r="B2403" t="s">
        <v>11</v>
      </c>
      <c r="C2403" t="s">
        <v>42</v>
      </c>
      <c r="D2403" s="1">
        <v>44328</v>
      </c>
      <c r="E2403" s="4">
        <v>4144</v>
      </c>
      <c r="F2403">
        <v>181</v>
      </c>
    </row>
    <row r="2404" spans="1:6" x14ac:dyDescent="0.25">
      <c r="A2404" t="s">
        <v>33</v>
      </c>
      <c r="B2404" t="s">
        <v>21</v>
      </c>
      <c r="C2404" t="s">
        <v>44</v>
      </c>
      <c r="D2404" s="1">
        <v>44328</v>
      </c>
      <c r="E2404" s="4">
        <v>4242</v>
      </c>
      <c r="F2404">
        <v>425</v>
      </c>
    </row>
    <row r="2405" spans="1:6" x14ac:dyDescent="0.25">
      <c r="A2405" t="s">
        <v>10</v>
      </c>
      <c r="B2405" t="s">
        <v>9</v>
      </c>
      <c r="C2405" t="s">
        <v>31</v>
      </c>
      <c r="D2405" s="1">
        <v>44329</v>
      </c>
      <c r="E2405" s="4">
        <v>6433</v>
      </c>
      <c r="F2405">
        <v>322</v>
      </c>
    </row>
    <row r="2406" spans="1:6" x14ac:dyDescent="0.25">
      <c r="A2406" t="s">
        <v>46</v>
      </c>
      <c r="B2406" t="s">
        <v>11</v>
      </c>
      <c r="C2406" t="s">
        <v>36</v>
      </c>
      <c r="D2406" s="1">
        <v>44329</v>
      </c>
      <c r="E2406" s="4">
        <v>3745</v>
      </c>
      <c r="F2406">
        <v>289</v>
      </c>
    </row>
    <row r="2407" spans="1:6" x14ac:dyDescent="0.25">
      <c r="A2407" t="s">
        <v>15</v>
      </c>
      <c r="B2407" t="s">
        <v>27</v>
      </c>
      <c r="C2407" t="s">
        <v>47</v>
      </c>
      <c r="D2407" s="1">
        <v>44329</v>
      </c>
      <c r="E2407" s="4">
        <v>5096</v>
      </c>
      <c r="F2407">
        <v>392</v>
      </c>
    </row>
    <row r="2408" spans="1:6" x14ac:dyDescent="0.25">
      <c r="A2408" t="s">
        <v>51</v>
      </c>
      <c r="B2408" t="s">
        <v>6</v>
      </c>
      <c r="C2408" t="s">
        <v>12</v>
      </c>
      <c r="D2408" s="1">
        <v>44329</v>
      </c>
      <c r="E2408" s="4">
        <v>3444</v>
      </c>
      <c r="F2408">
        <v>128</v>
      </c>
    </row>
    <row r="2409" spans="1:6" x14ac:dyDescent="0.25">
      <c r="A2409" t="s">
        <v>33</v>
      </c>
      <c r="B2409" t="s">
        <v>9</v>
      </c>
      <c r="C2409" t="s">
        <v>7</v>
      </c>
      <c r="D2409" s="1">
        <v>44329</v>
      </c>
      <c r="E2409" s="4">
        <v>1624</v>
      </c>
      <c r="F2409">
        <v>116</v>
      </c>
    </row>
    <row r="2410" spans="1:6" x14ac:dyDescent="0.25">
      <c r="A2410" t="s">
        <v>20</v>
      </c>
      <c r="B2410" t="s">
        <v>6</v>
      </c>
      <c r="C2410" t="s">
        <v>7</v>
      </c>
      <c r="D2410" s="1">
        <v>44329</v>
      </c>
      <c r="E2410" s="4">
        <v>4872</v>
      </c>
      <c r="F2410">
        <v>348</v>
      </c>
    </row>
    <row r="2411" spans="1:6" x14ac:dyDescent="0.25">
      <c r="A2411" t="s">
        <v>5</v>
      </c>
      <c r="B2411" t="s">
        <v>27</v>
      </c>
      <c r="C2411" t="s">
        <v>12</v>
      </c>
      <c r="D2411" s="1">
        <v>44329</v>
      </c>
      <c r="E2411" s="4">
        <v>14854</v>
      </c>
      <c r="F2411">
        <v>572</v>
      </c>
    </row>
    <row r="2412" spans="1:6" x14ac:dyDescent="0.25">
      <c r="A2412" t="s">
        <v>13</v>
      </c>
      <c r="B2412" t="s">
        <v>27</v>
      </c>
      <c r="C2412" t="s">
        <v>44</v>
      </c>
      <c r="D2412" s="1">
        <v>44329</v>
      </c>
      <c r="E2412" s="4">
        <v>4466</v>
      </c>
      <c r="F2412">
        <v>406</v>
      </c>
    </row>
    <row r="2413" spans="1:6" x14ac:dyDescent="0.25">
      <c r="A2413" t="s">
        <v>34</v>
      </c>
      <c r="B2413" t="s">
        <v>16</v>
      </c>
      <c r="C2413" t="s">
        <v>22</v>
      </c>
      <c r="D2413" s="1">
        <v>44329</v>
      </c>
      <c r="E2413" s="4">
        <v>7014</v>
      </c>
      <c r="F2413">
        <v>910</v>
      </c>
    </row>
    <row r="2414" spans="1:6" x14ac:dyDescent="0.25">
      <c r="A2414" t="s">
        <v>49</v>
      </c>
      <c r="B2414" t="s">
        <v>27</v>
      </c>
      <c r="C2414" t="s">
        <v>36</v>
      </c>
      <c r="D2414" s="1">
        <v>44329</v>
      </c>
      <c r="E2414" s="4">
        <v>8092</v>
      </c>
      <c r="F2414">
        <v>540</v>
      </c>
    </row>
    <row r="2415" spans="1:6" x14ac:dyDescent="0.25">
      <c r="A2415" t="s">
        <v>34</v>
      </c>
      <c r="B2415" t="s">
        <v>21</v>
      </c>
      <c r="C2415" t="s">
        <v>30</v>
      </c>
      <c r="D2415" s="1">
        <v>44329</v>
      </c>
      <c r="E2415" s="4">
        <v>784</v>
      </c>
      <c r="F2415">
        <v>72</v>
      </c>
    </row>
    <row r="2416" spans="1:6" x14ac:dyDescent="0.25">
      <c r="A2416" t="s">
        <v>18</v>
      </c>
      <c r="B2416" t="s">
        <v>27</v>
      </c>
      <c r="C2416" t="s">
        <v>22</v>
      </c>
      <c r="D2416" s="1">
        <v>44329</v>
      </c>
      <c r="E2416" s="4">
        <v>1743</v>
      </c>
      <c r="F2416">
        <v>291</v>
      </c>
    </row>
    <row r="2417" spans="1:6" x14ac:dyDescent="0.25">
      <c r="A2417" t="s">
        <v>29</v>
      </c>
      <c r="B2417" t="s">
        <v>16</v>
      </c>
      <c r="C2417" t="s">
        <v>35</v>
      </c>
      <c r="D2417" s="1">
        <v>44329</v>
      </c>
      <c r="E2417" s="4">
        <v>1071</v>
      </c>
      <c r="F2417">
        <v>47</v>
      </c>
    </row>
    <row r="2418" spans="1:6" x14ac:dyDescent="0.25">
      <c r="A2418" t="s">
        <v>32</v>
      </c>
      <c r="B2418" t="s">
        <v>11</v>
      </c>
      <c r="C2418" t="s">
        <v>44</v>
      </c>
      <c r="D2418" s="1">
        <v>44329</v>
      </c>
      <c r="E2418" s="4">
        <v>2786</v>
      </c>
      <c r="F2418">
        <v>279</v>
      </c>
    </row>
    <row r="2419" spans="1:6" x14ac:dyDescent="0.25">
      <c r="A2419" t="s">
        <v>18</v>
      </c>
      <c r="B2419" t="s">
        <v>6</v>
      </c>
      <c r="C2419" t="s">
        <v>43</v>
      </c>
      <c r="D2419" s="1">
        <v>44329</v>
      </c>
      <c r="E2419" s="4">
        <v>833</v>
      </c>
      <c r="F2419">
        <v>84</v>
      </c>
    </row>
    <row r="2420" spans="1:6" x14ac:dyDescent="0.25">
      <c r="A2420" t="s">
        <v>39</v>
      </c>
      <c r="B2420" t="s">
        <v>16</v>
      </c>
      <c r="C2420" t="s">
        <v>12</v>
      </c>
      <c r="D2420" s="1">
        <v>44329</v>
      </c>
      <c r="E2420" s="4">
        <v>4648</v>
      </c>
      <c r="F2420">
        <v>179</v>
      </c>
    </row>
    <row r="2421" spans="1:6" x14ac:dyDescent="0.25">
      <c r="A2421" t="s">
        <v>40</v>
      </c>
      <c r="B2421" t="s">
        <v>16</v>
      </c>
      <c r="C2421" t="s">
        <v>48</v>
      </c>
      <c r="D2421" s="1">
        <v>44329</v>
      </c>
      <c r="E2421" s="4">
        <v>3710</v>
      </c>
      <c r="F2421">
        <v>248</v>
      </c>
    </row>
    <row r="2422" spans="1:6" x14ac:dyDescent="0.25">
      <c r="A2422" t="s">
        <v>34</v>
      </c>
      <c r="B2422" t="s">
        <v>21</v>
      </c>
      <c r="C2422" t="s">
        <v>45</v>
      </c>
      <c r="D2422" s="1">
        <v>44329</v>
      </c>
      <c r="E2422" s="4">
        <v>6965</v>
      </c>
      <c r="F2422">
        <v>332</v>
      </c>
    </row>
    <row r="2423" spans="1:6" x14ac:dyDescent="0.25">
      <c r="A2423" t="s">
        <v>23</v>
      </c>
      <c r="B2423" t="s">
        <v>9</v>
      </c>
      <c r="C2423" t="s">
        <v>19</v>
      </c>
      <c r="D2423" s="1">
        <v>44330</v>
      </c>
      <c r="E2423" s="4">
        <v>6440</v>
      </c>
      <c r="F2423">
        <v>1050</v>
      </c>
    </row>
    <row r="2424" spans="1:6" x14ac:dyDescent="0.25">
      <c r="A2424" t="s">
        <v>32</v>
      </c>
      <c r="B2424" t="s">
        <v>16</v>
      </c>
      <c r="C2424" t="s">
        <v>47</v>
      </c>
      <c r="D2424" s="1">
        <v>44330</v>
      </c>
      <c r="E2424" s="4">
        <v>1918</v>
      </c>
      <c r="F2424">
        <v>148</v>
      </c>
    </row>
    <row r="2425" spans="1:6" x14ac:dyDescent="0.25">
      <c r="A2425" t="s">
        <v>34</v>
      </c>
      <c r="B2425" t="s">
        <v>9</v>
      </c>
      <c r="C2425" t="s">
        <v>38</v>
      </c>
      <c r="D2425" s="1">
        <v>44330</v>
      </c>
      <c r="E2425" s="4">
        <v>6811</v>
      </c>
      <c r="F2425">
        <v>401</v>
      </c>
    </row>
    <row r="2426" spans="1:6" x14ac:dyDescent="0.25">
      <c r="A2426" t="s">
        <v>18</v>
      </c>
      <c r="B2426" t="s">
        <v>16</v>
      </c>
      <c r="C2426" t="s">
        <v>42</v>
      </c>
      <c r="D2426" s="1">
        <v>44330</v>
      </c>
      <c r="E2426" s="4">
        <v>4704</v>
      </c>
      <c r="F2426">
        <v>189</v>
      </c>
    </row>
    <row r="2427" spans="1:6" x14ac:dyDescent="0.25">
      <c r="A2427" t="s">
        <v>13</v>
      </c>
      <c r="B2427" t="s">
        <v>21</v>
      </c>
      <c r="C2427" t="s">
        <v>36</v>
      </c>
      <c r="D2427" s="1">
        <v>44330</v>
      </c>
      <c r="E2427" s="4">
        <v>952</v>
      </c>
      <c r="F2427">
        <v>74</v>
      </c>
    </row>
    <row r="2428" spans="1:6" x14ac:dyDescent="0.25">
      <c r="A2428" t="s">
        <v>20</v>
      </c>
      <c r="B2428" t="s">
        <v>9</v>
      </c>
      <c r="C2428" t="s">
        <v>52</v>
      </c>
      <c r="D2428" s="1">
        <v>44330</v>
      </c>
      <c r="E2428" s="4">
        <v>2653</v>
      </c>
      <c r="F2428">
        <v>107</v>
      </c>
    </row>
    <row r="2429" spans="1:6" x14ac:dyDescent="0.25">
      <c r="A2429" t="s">
        <v>8</v>
      </c>
      <c r="B2429" t="s">
        <v>11</v>
      </c>
      <c r="C2429" t="s">
        <v>22</v>
      </c>
      <c r="D2429" s="1">
        <v>44330</v>
      </c>
      <c r="E2429" s="4">
        <v>8778</v>
      </c>
      <c r="F2429">
        <v>1260</v>
      </c>
    </row>
    <row r="2430" spans="1:6" x14ac:dyDescent="0.25">
      <c r="A2430" t="s">
        <v>37</v>
      </c>
      <c r="B2430" t="s">
        <v>21</v>
      </c>
      <c r="C2430" t="s">
        <v>43</v>
      </c>
      <c r="D2430" s="1">
        <v>44330</v>
      </c>
      <c r="E2430" s="4">
        <v>483</v>
      </c>
      <c r="F2430">
        <v>49</v>
      </c>
    </row>
    <row r="2431" spans="1:6" x14ac:dyDescent="0.25">
      <c r="A2431" t="s">
        <v>23</v>
      </c>
      <c r="B2431" t="s">
        <v>16</v>
      </c>
      <c r="C2431" t="s">
        <v>14</v>
      </c>
      <c r="D2431" s="1">
        <v>44330</v>
      </c>
      <c r="E2431" s="4">
        <v>6608</v>
      </c>
      <c r="F2431">
        <v>770</v>
      </c>
    </row>
    <row r="2432" spans="1:6" x14ac:dyDescent="0.25">
      <c r="A2432" t="s">
        <v>5</v>
      </c>
      <c r="B2432" t="s">
        <v>11</v>
      </c>
      <c r="C2432" t="s">
        <v>47</v>
      </c>
      <c r="D2432" s="1">
        <v>44330</v>
      </c>
      <c r="E2432" s="4">
        <v>3178</v>
      </c>
      <c r="F2432">
        <v>212</v>
      </c>
    </row>
    <row r="2433" spans="1:6" x14ac:dyDescent="0.25">
      <c r="A2433" t="s">
        <v>20</v>
      </c>
      <c r="B2433" t="s">
        <v>21</v>
      </c>
      <c r="C2433" t="s">
        <v>35</v>
      </c>
      <c r="D2433" s="1">
        <v>44333</v>
      </c>
      <c r="E2433" s="4">
        <v>728</v>
      </c>
      <c r="F2433">
        <v>30</v>
      </c>
    </row>
    <row r="2434" spans="1:6" x14ac:dyDescent="0.25">
      <c r="A2434" t="s">
        <v>32</v>
      </c>
      <c r="B2434" t="s">
        <v>27</v>
      </c>
      <c r="C2434" t="s">
        <v>44</v>
      </c>
      <c r="D2434" s="1">
        <v>44333</v>
      </c>
      <c r="E2434" s="4">
        <v>6251</v>
      </c>
      <c r="F2434">
        <v>695</v>
      </c>
    </row>
    <row r="2435" spans="1:6" x14ac:dyDescent="0.25">
      <c r="A2435" t="s">
        <v>49</v>
      </c>
      <c r="B2435" t="s">
        <v>6</v>
      </c>
      <c r="C2435" t="s">
        <v>28</v>
      </c>
      <c r="D2435" s="1">
        <v>44333</v>
      </c>
      <c r="E2435" s="4">
        <v>5005</v>
      </c>
      <c r="F2435">
        <v>228</v>
      </c>
    </row>
    <row r="2436" spans="1:6" x14ac:dyDescent="0.25">
      <c r="A2436" t="s">
        <v>37</v>
      </c>
      <c r="B2436" t="s">
        <v>6</v>
      </c>
      <c r="C2436" t="s">
        <v>28</v>
      </c>
      <c r="D2436" s="1">
        <v>44333</v>
      </c>
      <c r="E2436" s="4">
        <v>3388</v>
      </c>
      <c r="F2436">
        <v>148</v>
      </c>
    </row>
    <row r="2437" spans="1:6" x14ac:dyDescent="0.25">
      <c r="A2437" t="s">
        <v>40</v>
      </c>
      <c r="B2437" t="s">
        <v>9</v>
      </c>
      <c r="C2437" t="s">
        <v>31</v>
      </c>
      <c r="D2437" s="1">
        <v>44333</v>
      </c>
      <c r="E2437" s="4">
        <v>5887</v>
      </c>
      <c r="F2437">
        <v>328</v>
      </c>
    </row>
    <row r="2438" spans="1:6" x14ac:dyDescent="0.25">
      <c r="A2438" t="s">
        <v>18</v>
      </c>
      <c r="B2438" t="s">
        <v>27</v>
      </c>
      <c r="C2438" t="s">
        <v>36</v>
      </c>
      <c r="D2438" s="1">
        <v>44333</v>
      </c>
      <c r="E2438" s="4">
        <v>749</v>
      </c>
      <c r="F2438">
        <v>58</v>
      </c>
    </row>
    <row r="2439" spans="1:6" x14ac:dyDescent="0.25">
      <c r="A2439" t="s">
        <v>49</v>
      </c>
      <c r="B2439" t="s">
        <v>9</v>
      </c>
      <c r="C2439" t="s">
        <v>48</v>
      </c>
      <c r="D2439" s="1">
        <v>44333</v>
      </c>
      <c r="E2439" s="4">
        <v>4620</v>
      </c>
      <c r="F2439">
        <v>308</v>
      </c>
    </row>
    <row r="2440" spans="1:6" x14ac:dyDescent="0.25">
      <c r="A2440" t="s">
        <v>10</v>
      </c>
      <c r="B2440" t="s">
        <v>11</v>
      </c>
      <c r="C2440" t="s">
        <v>47</v>
      </c>
      <c r="D2440" s="1">
        <v>44333</v>
      </c>
      <c r="E2440" s="4">
        <v>7700</v>
      </c>
      <c r="F2440">
        <v>593</v>
      </c>
    </row>
    <row r="2441" spans="1:6" x14ac:dyDescent="0.25">
      <c r="A2441" t="s">
        <v>8</v>
      </c>
      <c r="B2441" t="s">
        <v>11</v>
      </c>
      <c r="C2441" t="s">
        <v>52</v>
      </c>
      <c r="D2441" s="1">
        <v>44333</v>
      </c>
      <c r="E2441" s="4">
        <v>2968</v>
      </c>
      <c r="F2441">
        <v>124</v>
      </c>
    </row>
    <row r="2442" spans="1:6" x14ac:dyDescent="0.25">
      <c r="A2442" t="s">
        <v>33</v>
      </c>
      <c r="B2442" t="s">
        <v>27</v>
      </c>
      <c r="C2442" t="s">
        <v>36</v>
      </c>
      <c r="D2442" s="1">
        <v>44333</v>
      </c>
      <c r="E2442" s="4">
        <v>2863</v>
      </c>
      <c r="F2442">
        <v>205</v>
      </c>
    </row>
    <row r="2443" spans="1:6" x14ac:dyDescent="0.25">
      <c r="A2443" t="s">
        <v>51</v>
      </c>
      <c r="B2443" t="s">
        <v>6</v>
      </c>
      <c r="C2443" t="s">
        <v>44</v>
      </c>
      <c r="D2443" s="1">
        <v>44333</v>
      </c>
      <c r="E2443" s="4">
        <v>4900</v>
      </c>
      <c r="F2443">
        <v>446</v>
      </c>
    </row>
    <row r="2444" spans="1:6" x14ac:dyDescent="0.25">
      <c r="A2444" t="s">
        <v>23</v>
      </c>
      <c r="B2444" t="s">
        <v>6</v>
      </c>
      <c r="C2444" t="s">
        <v>38</v>
      </c>
      <c r="D2444" s="1">
        <v>44333</v>
      </c>
      <c r="E2444" s="4">
        <v>3976</v>
      </c>
      <c r="F2444">
        <v>249</v>
      </c>
    </row>
    <row r="2445" spans="1:6" x14ac:dyDescent="0.25">
      <c r="A2445" t="s">
        <v>46</v>
      </c>
      <c r="B2445" t="s">
        <v>16</v>
      </c>
      <c r="C2445" t="s">
        <v>45</v>
      </c>
      <c r="D2445" s="1">
        <v>44333</v>
      </c>
      <c r="E2445" s="4">
        <v>448</v>
      </c>
      <c r="F2445">
        <v>20</v>
      </c>
    </row>
    <row r="2446" spans="1:6" x14ac:dyDescent="0.25">
      <c r="A2446" t="s">
        <v>40</v>
      </c>
      <c r="B2446" t="s">
        <v>9</v>
      </c>
      <c r="C2446" t="s">
        <v>35</v>
      </c>
      <c r="D2446" s="1">
        <v>44333</v>
      </c>
      <c r="E2446" s="4">
        <v>84</v>
      </c>
      <c r="F2446">
        <v>4</v>
      </c>
    </row>
    <row r="2447" spans="1:6" x14ac:dyDescent="0.25">
      <c r="A2447" t="s">
        <v>29</v>
      </c>
      <c r="B2447" t="s">
        <v>16</v>
      </c>
      <c r="C2447" t="s">
        <v>50</v>
      </c>
      <c r="D2447" s="1">
        <v>44333</v>
      </c>
      <c r="E2447" s="4">
        <v>210</v>
      </c>
      <c r="F2447">
        <v>17</v>
      </c>
    </row>
    <row r="2448" spans="1:6" x14ac:dyDescent="0.25">
      <c r="A2448" t="s">
        <v>25</v>
      </c>
      <c r="B2448" t="s">
        <v>6</v>
      </c>
      <c r="C2448" t="s">
        <v>17</v>
      </c>
      <c r="D2448" s="1">
        <v>44333</v>
      </c>
      <c r="E2448" s="4">
        <v>2961</v>
      </c>
      <c r="F2448">
        <v>247</v>
      </c>
    </row>
    <row r="2449" spans="1:6" x14ac:dyDescent="0.25">
      <c r="A2449" t="s">
        <v>25</v>
      </c>
      <c r="B2449" t="s">
        <v>16</v>
      </c>
      <c r="C2449" t="s">
        <v>19</v>
      </c>
      <c r="D2449" s="1">
        <v>44334</v>
      </c>
      <c r="E2449" s="4">
        <v>2569</v>
      </c>
      <c r="F2449">
        <v>322</v>
      </c>
    </row>
    <row r="2450" spans="1:6" x14ac:dyDescent="0.25">
      <c r="A2450" t="s">
        <v>20</v>
      </c>
      <c r="B2450" t="s">
        <v>11</v>
      </c>
      <c r="C2450" t="s">
        <v>17</v>
      </c>
      <c r="D2450" s="1">
        <v>44334</v>
      </c>
      <c r="E2450" s="4">
        <v>11130</v>
      </c>
      <c r="F2450">
        <v>980</v>
      </c>
    </row>
    <row r="2451" spans="1:6" x14ac:dyDescent="0.25">
      <c r="A2451" t="s">
        <v>32</v>
      </c>
      <c r="B2451" t="s">
        <v>6</v>
      </c>
      <c r="C2451" t="s">
        <v>35</v>
      </c>
      <c r="D2451" s="1">
        <v>44334</v>
      </c>
      <c r="E2451" s="4">
        <v>2926</v>
      </c>
      <c r="F2451">
        <v>122</v>
      </c>
    </row>
    <row r="2452" spans="1:6" x14ac:dyDescent="0.25">
      <c r="A2452" t="s">
        <v>34</v>
      </c>
      <c r="B2452" t="s">
        <v>6</v>
      </c>
      <c r="C2452" t="s">
        <v>7</v>
      </c>
      <c r="D2452" s="1">
        <v>44334</v>
      </c>
      <c r="E2452" s="4">
        <v>8442</v>
      </c>
      <c r="F2452">
        <v>700</v>
      </c>
    </row>
    <row r="2453" spans="1:6" x14ac:dyDescent="0.25">
      <c r="A2453" t="s">
        <v>37</v>
      </c>
      <c r="B2453" t="s">
        <v>16</v>
      </c>
      <c r="C2453" t="s">
        <v>44</v>
      </c>
      <c r="D2453" s="1">
        <v>44334</v>
      </c>
      <c r="E2453" s="4">
        <v>5404</v>
      </c>
      <c r="F2453">
        <v>601</v>
      </c>
    </row>
    <row r="2454" spans="1:6" x14ac:dyDescent="0.25">
      <c r="A2454" t="s">
        <v>10</v>
      </c>
      <c r="B2454" t="s">
        <v>6</v>
      </c>
      <c r="C2454" t="s">
        <v>36</v>
      </c>
      <c r="D2454" s="1">
        <v>44334</v>
      </c>
      <c r="E2454" s="4">
        <v>161</v>
      </c>
      <c r="F2454">
        <v>13</v>
      </c>
    </row>
    <row r="2455" spans="1:6" x14ac:dyDescent="0.25">
      <c r="A2455" t="s">
        <v>32</v>
      </c>
      <c r="B2455" t="s">
        <v>16</v>
      </c>
      <c r="C2455" t="s">
        <v>52</v>
      </c>
      <c r="D2455" s="1">
        <v>44334</v>
      </c>
      <c r="E2455" s="4">
        <v>840</v>
      </c>
      <c r="F2455">
        <v>35</v>
      </c>
    </row>
    <row r="2456" spans="1:6" x14ac:dyDescent="0.25">
      <c r="A2456" t="s">
        <v>51</v>
      </c>
      <c r="B2456" t="s">
        <v>11</v>
      </c>
      <c r="C2456" t="s">
        <v>50</v>
      </c>
      <c r="D2456" s="1">
        <v>44334</v>
      </c>
      <c r="E2456" s="4">
        <v>4102</v>
      </c>
      <c r="F2456">
        <v>293</v>
      </c>
    </row>
    <row r="2457" spans="1:6" x14ac:dyDescent="0.25">
      <c r="A2457" t="s">
        <v>46</v>
      </c>
      <c r="B2457" t="s">
        <v>9</v>
      </c>
      <c r="C2457" t="s">
        <v>26</v>
      </c>
      <c r="D2457" s="1">
        <v>44334</v>
      </c>
      <c r="E2457" s="4">
        <v>819</v>
      </c>
      <c r="F2457">
        <v>59</v>
      </c>
    </row>
    <row r="2458" spans="1:6" x14ac:dyDescent="0.25">
      <c r="A2458" t="s">
        <v>18</v>
      </c>
      <c r="B2458" t="s">
        <v>6</v>
      </c>
      <c r="C2458" t="s">
        <v>36</v>
      </c>
      <c r="D2458" s="1">
        <v>44334</v>
      </c>
      <c r="E2458" s="4">
        <v>1855</v>
      </c>
      <c r="F2458">
        <v>143</v>
      </c>
    </row>
    <row r="2459" spans="1:6" x14ac:dyDescent="0.25">
      <c r="A2459" t="s">
        <v>51</v>
      </c>
      <c r="B2459" t="s">
        <v>21</v>
      </c>
      <c r="C2459" t="s">
        <v>42</v>
      </c>
      <c r="D2459" s="1">
        <v>44334</v>
      </c>
      <c r="E2459" s="4">
        <v>448</v>
      </c>
      <c r="F2459">
        <v>18</v>
      </c>
    </row>
    <row r="2460" spans="1:6" x14ac:dyDescent="0.25">
      <c r="A2460" t="s">
        <v>20</v>
      </c>
      <c r="B2460" t="s">
        <v>9</v>
      </c>
      <c r="C2460" t="s">
        <v>45</v>
      </c>
      <c r="D2460" s="1">
        <v>44335</v>
      </c>
      <c r="E2460" s="4">
        <v>4039</v>
      </c>
      <c r="F2460">
        <v>184</v>
      </c>
    </row>
    <row r="2461" spans="1:6" x14ac:dyDescent="0.25">
      <c r="A2461" t="s">
        <v>20</v>
      </c>
      <c r="B2461" t="s">
        <v>16</v>
      </c>
      <c r="C2461" t="s">
        <v>44</v>
      </c>
      <c r="D2461" s="1">
        <v>44335</v>
      </c>
      <c r="E2461" s="4">
        <v>455</v>
      </c>
      <c r="F2461">
        <v>46</v>
      </c>
    </row>
    <row r="2462" spans="1:6" x14ac:dyDescent="0.25">
      <c r="A2462" t="s">
        <v>13</v>
      </c>
      <c r="B2462" t="s">
        <v>16</v>
      </c>
      <c r="C2462" t="s">
        <v>43</v>
      </c>
      <c r="D2462" s="1">
        <v>44335</v>
      </c>
      <c r="E2462" s="4">
        <v>6202</v>
      </c>
      <c r="F2462">
        <v>517</v>
      </c>
    </row>
    <row r="2463" spans="1:6" x14ac:dyDescent="0.25">
      <c r="A2463" t="s">
        <v>15</v>
      </c>
      <c r="B2463" t="s">
        <v>9</v>
      </c>
      <c r="C2463" t="s">
        <v>19</v>
      </c>
      <c r="D2463" s="1">
        <v>44335</v>
      </c>
      <c r="E2463" s="4">
        <v>3542</v>
      </c>
      <c r="F2463">
        <v>591</v>
      </c>
    </row>
    <row r="2464" spans="1:6" x14ac:dyDescent="0.25">
      <c r="A2464" t="s">
        <v>29</v>
      </c>
      <c r="B2464" t="s">
        <v>21</v>
      </c>
      <c r="C2464" t="s">
        <v>26</v>
      </c>
      <c r="D2464" s="1">
        <v>44335</v>
      </c>
      <c r="E2464" s="4">
        <v>3395</v>
      </c>
      <c r="F2464">
        <v>213</v>
      </c>
    </row>
    <row r="2465" spans="1:6" x14ac:dyDescent="0.25">
      <c r="A2465" t="s">
        <v>18</v>
      </c>
      <c r="B2465" t="s">
        <v>21</v>
      </c>
      <c r="C2465" t="s">
        <v>43</v>
      </c>
      <c r="D2465" s="1">
        <v>44335</v>
      </c>
      <c r="E2465" s="4">
        <v>2562</v>
      </c>
      <c r="F2465">
        <v>214</v>
      </c>
    </row>
    <row r="2466" spans="1:6" x14ac:dyDescent="0.25">
      <c r="A2466" t="s">
        <v>10</v>
      </c>
      <c r="B2466" t="s">
        <v>16</v>
      </c>
      <c r="C2466" t="s">
        <v>28</v>
      </c>
      <c r="D2466" s="1">
        <v>44335</v>
      </c>
      <c r="E2466" s="4">
        <v>147</v>
      </c>
      <c r="F2466">
        <v>7</v>
      </c>
    </row>
    <row r="2467" spans="1:6" x14ac:dyDescent="0.25">
      <c r="A2467" t="s">
        <v>5</v>
      </c>
      <c r="B2467" t="s">
        <v>11</v>
      </c>
      <c r="C2467" t="s">
        <v>38</v>
      </c>
      <c r="D2467" s="1">
        <v>44335</v>
      </c>
      <c r="E2467" s="4">
        <v>952</v>
      </c>
      <c r="F2467">
        <v>56</v>
      </c>
    </row>
    <row r="2468" spans="1:6" x14ac:dyDescent="0.25">
      <c r="A2468" t="s">
        <v>23</v>
      </c>
      <c r="B2468" t="s">
        <v>9</v>
      </c>
      <c r="C2468" t="s">
        <v>44</v>
      </c>
      <c r="D2468" s="1">
        <v>44335</v>
      </c>
      <c r="E2468" s="4">
        <v>3010</v>
      </c>
      <c r="F2468">
        <v>301</v>
      </c>
    </row>
    <row r="2469" spans="1:6" x14ac:dyDescent="0.25">
      <c r="A2469" t="s">
        <v>10</v>
      </c>
      <c r="B2469" t="s">
        <v>21</v>
      </c>
      <c r="C2469" t="s">
        <v>17</v>
      </c>
      <c r="D2469" s="1">
        <v>44335</v>
      </c>
      <c r="E2469" s="4">
        <v>2254</v>
      </c>
      <c r="F2469">
        <v>174</v>
      </c>
    </row>
    <row r="2470" spans="1:6" x14ac:dyDescent="0.25">
      <c r="A2470" t="s">
        <v>18</v>
      </c>
      <c r="B2470" t="s">
        <v>6</v>
      </c>
      <c r="C2470" t="s">
        <v>12</v>
      </c>
      <c r="D2470" s="1">
        <v>44335</v>
      </c>
      <c r="E2470" s="4">
        <v>1841</v>
      </c>
      <c r="F2470">
        <v>71</v>
      </c>
    </row>
    <row r="2471" spans="1:6" x14ac:dyDescent="0.25">
      <c r="A2471" t="s">
        <v>37</v>
      </c>
      <c r="B2471" t="s">
        <v>27</v>
      </c>
      <c r="C2471" t="s">
        <v>19</v>
      </c>
      <c r="D2471" s="1">
        <v>44335</v>
      </c>
      <c r="E2471" s="4">
        <v>1582</v>
      </c>
      <c r="F2471">
        <v>264</v>
      </c>
    </row>
    <row r="2472" spans="1:6" x14ac:dyDescent="0.25">
      <c r="A2472" t="s">
        <v>39</v>
      </c>
      <c r="B2472" t="s">
        <v>6</v>
      </c>
      <c r="C2472" t="s">
        <v>24</v>
      </c>
      <c r="D2472" s="1">
        <v>44335</v>
      </c>
      <c r="E2472" s="4">
        <v>1883</v>
      </c>
      <c r="F2472">
        <v>118</v>
      </c>
    </row>
    <row r="2473" spans="1:6" x14ac:dyDescent="0.25">
      <c r="A2473" t="s">
        <v>34</v>
      </c>
      <c r="B2473" t="s">
        <v>6</v>
      </c>
      <c r="C2473" t="s">
        <v>50</v>
      </c>
      <c r="D2473" s="1">
        <v>44335</v>
      </c>
      <c r="E2473" s="4">
        <v>1477</v>
      </c>
      <c r="F2473">
        <v>106</v>
      </c>
    </row>
    <row r="2474" spans="1:6" x14ac:dyDescent="0.25">
      <c r="A2474" t="s">
        <v>25</v>
      </c>
      <c r="B2474" t="s">
        <v>9</v>
      </c>
      <c r="C2474" t="s">
        <v>35</v>
      </c>
      <c r="D2474" s="1">
        <v>44335</v>
      </c>
      <c r="E2474" s="4">
        <v>3962</v>
      </c>
      <c r="F2474">
        <v>173</v>
      </c>
    </row>
    <row r="2475" spans="1:6" x14ac:dyDescent="0.25">
      <c r="A2475" t="s">
        <v>41</v>
      </c>
      <c r="B2475" t="s">
        <v>16</v>
      </c>
      <c r="C2475" t="s">
        <v>44</v>
      </c>
      <c r="D2475" s="1">
        <v>44335</v>
      </c>
      <c r="E2475" s="4">
        <v>3661</v>
      </c>
      <c r="F2475">
        <v>407</v>
      </c>
    </row>
    <row r="2476" spans="1:6" x14ac:dyDescent="0.25">
      <c r="A2476" t="s">
        <v>15</v>
      </c>
      <c r="B2476" t="s">
        <v>9</v>
      </c>
      <c r="C2476" t="s">
        <v>44</v>
      </c>
      <c r="D2476" s="1">
        <v>44335</v>
      </c>
      <c r="E2476" s="4">
        <v>2457</v>
      </c>
      <c r="F2476">
        <v>246</v>
      </c>
    </row>
    <row r="2477" spans="1:6" x14ac:dyDescent="0.25">
      <c r="A2477" t="s">
        <v>18</v>
      </c>
      <c r="B2477" t="s">
        <v>6</v>
      </c>
      <c r="C2477" t="s">
        <v>45</v>
      </c>
      <c r="D2477" s="1">
        <v>44335</v>
      </c>
      <c r="E2477" s="4">
        <v>9401</v>
      </c>
      <c r="F2477">
        <v>428</v>
      </c>
    </row>
    <row r="2478" spans="1:6" x14ac:dyDescent="0.25">
      <c r="A2478" t="s">
        <v>10</v>
      </c>
      <c r="B2478" t="s">
        <v>6</v>
      </c>
      <c r="C2478" t="s">
        <v>50</v>
      </c>
      <c r="D2478" s="1">
        <v>44335</v>
      </c>
      <c r="E2478" s="4">
        <v>2513</v>
      </c>
      <c r="F2478">
        <v>180</v>
      </c>
    </row>
    <row r="2479" spans="1:6" x14ac:dyDescent="0.25">
      <c r="A2479" t="s">
        <v>25</v>
      </c>
      <c r="B2479" t="s">
        <v>11</v>
      </c>
      <c r="C2479" t="s">
        <v>44</v>
      </c>
      <c r="D2479" s="1">
        <v>44336</v>
      </c>
      <c r="E2479" s="4">
        <v>427</v>
      </c>
      <c r="F2479">
        <v>48</v>
      </c>
    </row>
    <row r="2480" spans="1:6" x14ac:dyDescent="0.25">
      <c r="A2480" t="s">
        <v>15</v>
      </c>
      <c r="B2480" t="s">
        <v>9</v>
      </c>
      <c r="C2480" t="s">
        <v>47</v>
      </c>
      <c r="D2480" s="1">
        <v>44336</v>
      </c>
      <c r="E2480" s="4">
        <v>1155</v>
      </c>
      <c r="F2480">
        <v>83</v>
      </c>
    </row>
    <row r="2481" spans="1:6" x14ac:dyDescent="0.25">
      <c r="A2481" t="s">
        <v>15</v>
      </c>
      <c r="B2481" t="s">
        <v>9</v>
      </c>
      <c r="C2481" t="s">
        <v>14</v>
      </c>
      <c r="D2481" s="1">
        <v>44336</v>
      </c>
      <c r="E2481" s="4">
        <v>1141</v>
      </c>
      <c r="F2481">
        <v>127</v>
      </c>
    </row>
    <row r="2482" spans="1:6" x14ac:dyDescent="0.25">
      <c r="A2482" t="s">
        <v>15</v>
      </c>
      <c r="B2482" t="s">
        <v>9</v>
      </c>
      <c r="C2482" t="s">
        <v>24</v>
      </c>
      <c r="D2482" s="1">
        <v>44336</v>
      </c>
      <c r="E2482" s="4">
        <v>882</v>
      </c>
      <c r="F2482">
        <v>63</v>
      </c>
    </row>
    <row r="2483" spans="1:6" x14ac:dyDescent="0.25">
      <c r="A2483" t="s">
        <v>20</v>
      </c>
      <c r="B2483" t="s">
        <v>21</v>
      </c>
      <c r="C2483" t="s">
        <v>24</v>
      </c>
      <c r="D2483" s="1">
        <v>44336</v>
      </c>
      <c r="E2483" s="4">
        <v>693</v>
      </c>
      <c r="F2483">
        <v>44</v>
      </c>
    </row>
    <row r="2484" spans="1:6" x14ac:dyDescent="0.25">
      <c r="A2484" t="s">
        <v>41</v>
      </c>
      <c r="B2484" t="s">
        <v>16</v>
      </c>
      <c r="C2484" t="s">
        <v>28</v>
      </c>
      <c r="D2484" s="1">
        <v>44336</v>
      </c>
      <c r="E2484" s="4">
        <v>4851</v>
      </c>
      <c r="F2484">
        <v>211</v>
      </c>
    </row>
    <row r="2485" spans="1:6" x14ac:dyDescent="0.25">
      <c r="A2485" t="s">
        <v>8</v>
      </c>
      <c r="B2485" t="s">
        <v>9</v>
      </c>
      <c r="C2485" t="s">
        <v>14</v>
      </c>
      <c r="D2485" s="1">
        <v>44336</v>
      </c>
      <c r="E2485" s="4">
        <v>4515</v>
      </c>
      <c r="F2485">
        <v>565</v>
      </c>
    </row>
    <row r="2486" spans="1:6" x14ac:dyDescent="0.25">
      <c r="A2486" t="s">
        <v>25</v>
      </c>
      <c r="B2486" t="s">
        <v>9</v>
      </c>
      <c r="C2486" t="s">
        <v>17</v>
      </c>
      <c r="D2486" s="1">
        <v>44336</v>
      </c>
      <c r="E2486" s="4">
        <v>3857</v>
      </c>
      <c r="F2486">
        <v>351</v>
      </c>
    </row>
    <row r="2487" spans="1:6" x14ac:dyDescent="0.25">
      <c r="A2487" t="s">
        <v>41</v>
      </c>
      <c r="B2487" t="s">
        <v>6</v>
      </c>
      <c r="C2487" t="s">
        <v>30</v>
      </c>
      <c r="D2487" s="1">
        <v>44336</v>
      </c>
      <c r="E2487" s="4">
        <v>28</v>
      </c>
      <c r="F2487">
        <v>3</v>
      </c>
    </row>
    <row r="2488" spans="1:6" x14ac:dyDescent="0.25">
      <c r="A2488" t="s">
        <v>20</v>
      </c>
      <c r="B2488" t="s">
        <v>9</v>
      </c>
      <c r="C2488" t="s">
        <v>30</v>
      </c>
      <c r="D2488" s="1">
        <v>44336</v>
      </c>
      <c r="E2488" s="4">
        <v>5621</v>
      </c>
      <c r="F2488">
        <v>469</v>
      </c>
    </row>
    <row r="2489" spans="1:6" x14ac:dyDescent="0.25">
      <c r="A2489" t="s">
        <v>29</v>
      </c>
      <c r="B2489" t="s">
        <v>11</v>
      </c>
      <c r="C2489" t="s">
        <v>12</v>
      </c>
      <c r="D2489" s="1">
        <v>44336</v>
      </c>
      <c r="E2489" s="4">
        <v>1715</v>
      </c>
      <c r="F2489">
        <v>64</v>
      </c>
    </row>
    <row r="2490" spans="1:6" x14ac:dyDescent="0.25">
      <c r="A2490" t="s">
        <v>10</v>
      </c>
      <c r="B2490" t="s">
        <v>21</v>
      </c>
      <c r="C2490" t="s">
        <v>28</v>
      </c>
      <c r="D2490" s="1">
        <v>44336</v>
      </c>
      <c r="E2490" s="4">
        <v>546</v>
      </c>
      <c r="F2490">
        <v>25</v>
      </c>
    </row>
    <row r="2491" spans="1:6" x14ac:dyDescent="0.25">
      <c r="A2491" t="s">
        <v>15</v>
      </c>
      <c r="B2491" t="s">
        <v>11</v>
      </c>
      <c r="C2491" t="s">
        <v>35</v>
      </c>
      <c r="D2491" s="1">
        <v>44336</v>
      </c>
      <c r="E2491" s="4">
        <v>8239</v>
      </c>
      <c r="F2491">
        <v>330</v>
      </c>
    </row>
    <row r="2492" spans="1:6" x14ac:dyDescent="0.25">
      <c r="A2492" t="s">
        <v>37</v>
      </c>
      <c r="B2492" t="s">
        <v>11</v>
      </c>
      <c r="C2492" t="s">
        <v>24</v>
      </c>
      <c r="D2492" s="1">
        <v>44336</v>
      </c>
      <c r="E2492" s="4">
        <v>8141</v>
      </c>
      <c r="F2492">
        <v>543</v>
      </c>
    </row>
    <row r="2493" spans="1:6" x14ac:dyDescent="0.25">
      <c r="A2493" t="s">
        <v>40</v>
      </c>
      <c r="B2493" t="s">
        <v>9</v>
      </c>
      <c r="C2493" t="s">
        <v>47</v>
      </c>
      <c r="D2493" s="1">
        <v>44336</v>
      </c>
      <c r="E2493" s="4">
        <v>3157</v>
      </c>
      <c r="F2493">
        <v>211</v>
      </c>
    </row>
    <row r="2494" spans="1:6" x14ac:dyDescent="0.25">
      <c r="A2494" t="s">
        <v>15</v>
      </c>
      <c r="B2494" t="s">
        <v>6</v>
      </c>
      <c r="C2494" t="s">
        <v>47</v>
      </c>
      <c r="D2494" s="1">
        <v>44336</v>
      </c>
      <c r="E2494" s="4">
        <v>462</v>
      </c>
      <c r="F2494">
        <v>36</v>
      </c>
    </row>
    <row r="2495" spans="1:6" x14ac:dyDescent="0.25">
      <c r="A2495" t="s">
        <v>51</v>
      </c>
      <c r="B2495" t="s">
        <v>11</v>
      </c>
      <c r="C2495" t="s">
        <v>17</v>
      </c>
      <c r="D2495" s="1">
        <v>44336</v>
      </c>
      <c r="E2495" s="4">
        <v>168</v>
      </c>
      <c r="F2495">
        <v>13</v>
      </c>
    </row>
    <row r="2496" spans="1:6" x14ac:dyDescent="0.25">
      <c r="A2496" t="s">
        <v>51</v>
      </c>
      <c r="B2496" t="s">
        <v>21</v>
      </c>
      <c r="C2496" t="s">
        <v>19</v>
      </c>
      <c r="D2496" s="1">
        <v>44336</v>
      </c>
      <c r="E2496" s="4">
        <v>3003</v>
      </c>
      <c r="F2496">
        <v>429</v>
      </c>
    </row>
    <row r="2497" spans="1:6" x14ac:dyDescent="0.25">
      <c r="A2497" t="s">
        <v>32</v>
      </c>
      <c r="B2497" t="s">
        <v>11</v>
      </c>
      <c r="C2497" t="s">
        <v>31</v>
      </c>
      <c r="D2497" s="1">
        <v>44336</v>
      </c>
      <c r="E2497" s="4">
        <v>8099</v>
      </c>
      <c r="F2497">
        <v>450</v>
      </c>
    </row>
    <row r="2498" spans="1:6" x14ac:dyDescent="0.25">
      <c r="A2498" t="s">
        <v>49</v>
      </c>
      <c r="B2498" t="s">
        <v>16</v>
      </c>
      <c r="C2498" t="s">
        <v>35</v>
      </c>
      <c r="D2498" s="1">
        <v>44336</v>
      </c>
      <c r="E2498" s="4">
        <v>4690</v>
      </c>
      <c r="F2498">
        <v>196</v>
      </c>
    </row>
    <row r="2499" spans="1:6" x14ac:dyDescent="0.25">
      <c r="A2499" t="s">
        <v>13</v>
      </c>
      <c r="B2499" t="s">
        <v>11</v>
      </c>
      <c r="C2499" t="s">
        <v>48</v>
      </c>
      <c r="D2499" s="1">
        <v>44336</v>
      </c>
      <c r="E2499" s="4">
        <v>3899</v>
      </c>
      <c r="F2499">
        <v>244</v>
      </c>
    </row>
    <row r="2500" spans="1:6" x14ac:dyDescent="0.25">
      <c r="A2500" t="s">
        <v>8</v>
      </c>
      <c r="B2500" t="s">
        <v>11</v>
      </c>
      <c r="C2500" t="s">
        <v>44</v>
      </c>
      <c r="D2500" s="1">
        <v>44337</v>
      </c>
      <c r="E2500" s="4">
        <v>6678</v>
      </c>
      <c r="F2500">
        <v>608</v>
      </c>
    </row>
    <row r="2501" spans="1:6" x14ac:dyDescent="0.25">
      <c r="A2501" t="s">
        <v>5</v>
      </c>
      <c r="B2501" t="s">
        <v>6</v>
      </c>
      <c r="C2501" t="s">
        <v>14</v>
      </c>
      <c r="D2501" s="1">
        <v>44337</v>
      </c>
      <c r="E2501" s="4">
        <v>2590</v>
      </c>
      <c r="F2501">
        <v>324</v>
      </c>
    </row>
    <row r="2502" spans="1:6" x14ac:dyDescent="0.25">
      <c r="A2502" t="s">
        <v>49</v>
      </c>
      <c r="B2502" t="s">
        <v>9</v>
      </c>
      <c r="C2502" t="s">
        <v>50</v>
      </c>
      <c r="D2502" s="1">
        <v>44337</v>
      </c>
      <c r="E2502" s="4">
        <v>1897</v>
      </c>
      <c r="F2502">
        <v>146</v>
      </c>
    </row>
    <row r="2503" spans="1:6" x14ac:dyDescent="0.25">
      <c r="A2503" t="s">
        <v>51</v>
      </c>
      <c r="B2503" t="s">
        <v>27</v>
      </c>
      <c r="C2503" t="s">
        <v>48</v>
      </c>
      <c r="D2503" s="1">
        <v>44337</v>
      </c>
      <c r="E2503" s="4">
        <v>714</v>
      </c>
      <c r="F2503">
        <v>45</v>
      </c>
    </row>
    <row r="2504" spans="1:6" x14ac:dyDescent="0.25">
      <c r="A2504" t="s">
        <v>49</v>
      </c>
      <c r="B2504" t="s">
        <v>21</v>
      </c>
      <c r="C2504" t="s">
        <v>24</v>
      </c>
      <c r="D2504" s="1">
        <v>44337</v>
      </c>
      <c r="E2504" s="4">
        <v>42</v>
      </c>
      <c r="F2504">
        <v>3</v>
      </c>
    </row>
    <row r="2505" spans="1:6" x14ac:dyDescent="0.25">
      <c r="A2505" t="s">
        <v>10</v>
      </c>
      <c r="B2505" t="s">
        <v>6</v>
      </c>
      <c r="C2505" t="s">
        <v>12</v>
      </c>
      <c r="D2505" s="1">
        <v>44337</v>
      </c>
      <c r="E2505" s="4">
        <v>4592</v>
      </c>
      <c r="F2505">
        <v>184</v>
      </c>
    </row>
    <row r="2506" spans="1:6" x14ac:dyDescent="0.25">
      <c r="A2506" t="s">
        <v>39</v>
      </c>
      <c r="B2506" t="s">
        <v>6</v>
      </c>
      <c r="C2506" t="s">
        <v>47</v>
      </c>
      <c r="D2506" s="1">
        <v>44337</v>
      </c>
      <c r="E2506" s="4">
        <v>7259</v>
      </c>
      <c r="F2506">
        <v>519</v>
      </c>
    </row>
    <row r="2507" spans="1:6" x14ac:dyDescent="0.25">
      <c r="A2507" t="s">
        <v>8</v>
      </c>
      <c r="B2507" t="s">
        <v>11</v>
      </c>
      <c r="C2507" t="s">
        <v>36</v>
      </c>
      <c r="D2507" s="1">
        <v>44337</v>
      </c>
      <c r="E2507" s="4">
        <v>4396</v>
      </c>
      <c r="F2507">
        <v>339</v>
      </c>
    </row>
    <row r="2508" spans="1:6" x14ac:dyDescent="0.25">
      <c r="A2508" t="s">
        <v>15</v>
      </c>
      <c r="B2508" t="s">
        <v>16</v>
      </c>
      <c r="C2508" t="s">
        <v>50</v>
      </c>
      <c r="D2508" s="1">
        <v>44337</v>
      </c>
      <c r="E2508" s="4">
        <v>2331</v>
      </c>
      <c r="F2508">
        <v>180</v>
      </c>
    </row>
    <row r="2509" spans="1:6" x14ac:dyDescent="0.25">
      <c r="A2509" t="s">
        <v>18</v>
      </c>
      <c r="B2509" t="s">
        <v>6</v>
      </c>
      <c r="C2509" t="s">
        <v>52</v>
      </c>
      <c r="D2509" s="1">
        <v>44337</v>
      </c>
      <c r="E2509" s="4">
        <v>686</v>
      </c>
      <c r="F2509">
        <v>29</v>
      </c>
    </row>
    <row r="2510" spans="1:6" x14ac:dyDescent="0.25">
      <c r="A2510" t="s">
        <v>29</v>
      </c>
      <c r="B2510" t="s">
        <v>9</v>
      </c>
      <c r="C2510" t="s">
        <v>28</v>
      </c>
      <c r="D2510" s="1">
        <v>44337</v>
      </c>
      <c r="E2510" s="4">
        <v>8092</v>
      </c>
      <c r="F2510">
        <v>368</v>
      </c>
    </row>
    <row r="2511" spans="1:6" x14ac:dyDescent="0.25">
      <c r="A2511" t="s">
        <v>8</v>
      </c>
      <c r="B2511" t="s">
        <v>9</v>
      </c>
      <c r="C2511" t="s">
        <v>48</v>
      </c>
      <c r="D2511" s="1">
        <v>44337</v>
      </c>
      <c r="E2511" s="4">
        <v>4998</v>
      </c>
      <c r="F2511">
        <v>357</v>
      </c>
    </row>
    <row r="2512" spans="1:6" x14ac:dyDescent="0.25">
      <c r="A2512" t="s">
        <v>32</v>
      </c>
      <c r="B2512" t="s">
        <v>11</v>
      </c>
      <c r="C2512" t="s">
        <v>38</v>
      </c>
      <c r="D2512" s="1">
        <v>44337</v>
      </c>
      <c r="E2512" s="4">
        <v>882</v>
      </c>
      <c r="F2512">
        <v>56</v>
      </c>
    </row>
    <row r="2513" spans="1:6" x14ac:dyDescent="0.25">
      <c r="A2513" t="s">
        <v>23</v>
      </c>
      <c r="B2513" t="s">
        <v>21</v>
      </c>
      <c r="C2513" t="s">
        <v>7</v>
      </c>
      <c r="D2513" s="1">
        <v>44337</v>
      </c>
      <c r="E2513" s="4">
        <v>8057</v>
      </c>
      <c r="F2513">
        <v>672</v>
      </c>
    </row>
    <row r="2514" spans="1:6" x14ac:dyDescent="0.25">
      <c r="A2514" t="s">
        <v>37</v>
      </c>
      <c r="B2514" t="s">
        <v>21</v>
      </c>
      <c r="C2514" t="s">
        <v>52</v>
      </c>
      <c r="D2514" s="1">
        <v>44337</v>
      </c>
      <c r="E2514" s="4">
        <v>6972</v>
      </c>
      <c r="F2514">
        <v>279</v>
      </c>
    </row>
    <row r="2515" spans="1:6" x14ac:dyDescent="0.25">
      <c r="A2515" t="s">
        <v>46</v>
      </c>
      <c r="B2515" t="s">
        <v>16</v>
      </c>
      <c r="C2515" t="s">
        <v>17</v>
      </c>
      <c r="D2515" s="1">
        <v>44337</v>
      </c>
      <c r="E2515" s="4">
        <v>2023</v>
      </c>
      <c r="F2515">
        <v>156</v>
      </c>
    </row>
    <row r="2516" spans="1:6" x14ac:dyDescent="0.25">
      <c r="A2516" t="s">
        <v>23</v>
      </c>
      <c r="B2516" t="s">
        <v>9</v>
      </c>
      <c r="C2516" t="s">
        <v>24</v>
      </c>
      <c r="D2516" s="1">
        <v>44337</v>
      </c>
      <c r="E2516" s="4">
        <v>8834</v>
      </c>
      <c r="F2516">
        <v>553</v>
      </c>
    </row>
    <row r="2517" spans="1:6" x14ac:dyDescent="0.25">
      <c r="A2517" t="s">
        <v>41</v>
      </c>
      <c r="B2517" t="s">
        <v>21</v>
      </c>
      <c r="C2517" t="s">
        <v>48</v>
      </c>
      <c r="D2517" s="1">
        <v>44337</v>
      </c>
      <c r="E2517" s="4">
        <v>3962</v>
      </c>
      <c r="F2517">
        <v>265</v>
      </c>
    </row>
    <row r="2518" spans="1:6" x14ac:dyDescent="0.25">
      <c r="A2518" t="s">
        <v>34</v>
      </c>
      <c r="B2518" t="s">
        <v>16</v>
      </c>
      <c r="C2518" t="s">
        <v>42</v>
      </c>
      <c r="D2518" s="1">
        <v>44337</v>
      </c>
      <c r="E2518" s="4">
        <v>3717</v>
      </c>
      <c r="F2518">
        <v>155</v>
      </c>
    </row>
    <row r="2519" spans="1:6" x14ac:dyDescent="0.25">
      <c r="A2519" t="s">
        <v>8</v>
      </c>
      <c r="B2519" t="s">
        <v>21</v>
      </c>
      <c r="C2519" t="s">
        <v>42</v>
      </c>
      <c r="D2519" s="1">
        <v>44340</v>
      </c>
      <c r="E2519" s="4">
        <v>5005</v>
      </c>
      <c r="F2519">
        <v>209</v>
      </c>
    </row>
    <row r="2520" spans="1:6" x14ac:dyDescent="0.25">
      <c r="A2520" t="s">
        <v>13</v>
      </c>
      <c r="B2520" t="s">
        <v>27</v>
      </c>
      <c r="C2520" t="s">
        <v>36</v>
      </c>
      <c r="D2520" s="1">
        <v>44340</v>
      </c>
      <c r="E2520" s="4">
        <v>1029</v>
      </c>
      <c r="F2520">
        <v>80</v>
      </c>
    </row>
    <row r="2521" spans="1:6" x14ac:dyDescent="0.25">
      <c r="A2521" t="s">
        <v>10</v>
      </c>
      <c r="B2521" t="s">
        <v>21</v>
      </c>
      <c r="C2521" t="s">
        <v>30</v>
      </c>
      <c r="D2521" s="1">
        <v>44340</v>
      </c>
      <c r="E2521" s="4">
        <v>10150</v>
      </c>
      <c r="F2521">
        <v>840</v>
      </c>
    </row>
    <row r="2522" spans="1:6" x14ac:dyDescent="0.25">
      <c r="A2522" t="s">
        <v>41</v>
      </c>
      <c r="B2522" t="s">
        <v>11</v>
      </c>
      <c r="C2522" t="s">
        <v>26</v>
      </c>
      <c r="D2522" s="1">
        <v>44340</v>
      </c>
      <c r="E2522" s="4">
        <v>1260</v>
      </c>
      <c r="F2522">
        <v>84</v>
      </c>
    </row>
    <row r="2523" spans="1:6" x14ac:dyDescent="0.25">
      <c r="A2523" t="s">
        <v>39</v>
      </c>
      <c r="B2523" t="s">
        <v>9</v>
      </c>
      <c r="C2523" t="s">
        <v>38</v>
      </c>
      <c r="D2523" s="1">
        <v>44340</v>
      </c>
      <c r="E2523" s="4">
        <v>2254</v>
      </c>
      <c r="F2523">
        <v>141</v>
      </c>
    </row>
    <row r="2524" spans="1:6" x14ac:dyDescent="0.25">
      <c r="A2524" t="s">
        <v>40</v>
      </c>
      <c r="B2524" t="s">
        <v>21</v>
      </c>
      <c r="C2524" t="s">
        <v>12</v>
      </c>
      <c r="D2524" s="1">
        <v>44341</v>
      </c>
      <c r="E2524" s="4">
        <v>5467</v>
      </c>
      <c r="F2524">
        <v>211</v>
      </c>
    </row>
    <row r="2525" spans="1:6" x14ac:dyDescent="0.25">
      <c r="A2525" t="s">
        <v>39</v>
      </c>
      <c r="B2525" t="s">
        <v>27</v>
      </c>
      <c r="C2525" t="s">
        <v>47</v>
      </c>
      <c r="D2525" s="1">
        <v>44341</v>
      </c>
      <c r="E2525" s="4">
        <v>3682</v>
      </c>
      <c r="F2525">
        <v>246</v>
      </c>
    </row>
    <row r="2526" spans="1:6" x14ac:dyDescent="0.25">
      <c r="A2526" t="s">
        <v>8</v>
      </c>
      <c r="B2526" t="s">
        <v>16</v>
      </c>
      <c r="C2526" t="s">
        <v>48</v>
      </c>
      <c r="D2526" s="1">
        <v>44341</v>
      </c>
      <c r="E2526" s="4">
        <v>7350</v>
      </c>
      <c r="F2526">
        <v>490</v>
      </c>
    </row>
    <row r="2527" spans="1:6" x14ac:dyDescent="0.25">
      <c r="A2527" t="s">
        <v>37</v>
      </c>
      <c r="B2527" t="s">
        <v>27</v>
      </c>
      <c r="C2527" t="s">
        <v>14</v>
      </c>
      <c r="D2527" s="1">
        <v>44341</v>
      </c>
      <c r="E2527" s="4">
        <v>1806</v>
      </c>
      <c r="F2527">
        <v>201</v>
      </c>
    </row>
    <row r="2528" spans="1:6" x14ac:dyDescent="0.25">
      <c r="A2528" t="s">
        <v>34</v>
      </c>
      <c r="B2528" t="s">
        <v>27</v>
      </c>
      <c r="C2528" t="s">
        <v>12</v>
      </c>
      <c r="D2528" s="1">
        <v>44341</v>
      </c>
      <c r="E2528" s="4">
        <v>1743</v>
      </c>
      <c r="F2528">
        <v>68</v>
      </c>
    </row>
    <row r="2529" spans="1:6" x14ac:dyDescent="0.25">
      <c r="A2529" t="s">
        <v>5</v>
      </c>
      <c r="B2529" t="s">
        <v>21</v>
      </c>
      <c r="C2529" t="s">
        <v>17</v>
      </c>
      <c r="D2529" s="1">
        <v>44341</v>
      </c>
      <c r="E2529" s="4">
        <v>3213</v>
      </c>
      <c r="F2529">
        <v>268</v>
      </c>
    </row>
    <row r="2530" spans="1:6" x14ac:dyDescent="0.25">
      <c r="A2530" t="s">
        <v>41</v>
      </c>
      <c r="B2530" t="s">
        <v>9</v>
      </c>
      <c r="C2530" t="s">
        <v>12</v>
      </c>
      <c r="D2530" s="1">
        <v>44341</v>
      </c>
      <c r="E2530" s="4">
        <v>6937</v>
      </c>
      <c r="F2530">
        <v>267</v>
      </c>
    </row>
    <row r="2531" spans="1:6" x14ac:dyDescent="0.25">
      <c r="A2531" t="s">
        <v>23</v>
      </c>
      <c r="B2531" t="s">
        <v>21</v>
      </c>
      <c r="C2531" t="s">
        <v>45</v>
      </c>
      <c r="D2531" s="1">
        <v>44341</v>
      </c>
      <c r="E2531" s="4">
        <v>357</v>
      </c>
      <c r="F2531">
        <v>16</v>
      </c>
    </row>
    <row r="2532" spans="1:6" x14ac:dyDescent="0.25">
      <c r="A2532" t="s">
        <v>10</v>
      </c>
      <c r="B2532" t="s">
        <v>21</v>
      </c>
      <c r="C2532" t="s">
        <v>14</v>
      </c>
      <c r="D2532" s="1">
        <v>44341</v>
      </c>
      <c r="E2532" s="4">
        <v>4956</v>
      </c>
      <c r="F2532">
        <v>496</v>
      </c>
    </row>
    <row r="2533" spans="1:6" x14ac:dyDescent="0.25">
      <c r="A2533" t="s">
        <v>5</v>
      </c>
      <c r="B2533" t="s">
        <v>21</v>
      </c>
      <c r="C2533" t="s">
        <v>26</v>
      </c>
      <c r="D2533" s="1">
        <v>44341</v>
      </c>
      <c r="E2533" s="4">
        <v>1085</v>
      </c>
      <c r="F2533">
        <v>68</v>
      </c>
    </row>
    <row r="2534" spans="1:6" x14ac:dyDescent="0.25">
      <c r="A2534" t="s">
        <v>34</v>
      </c>
      <c r="B2534" t="s">
        <v>21</v>
      </c>
      <c r="C2534" t="s">
        <v>26</v>
      </c>
      <c r="D2534" s="1">
        <v>44341</v>
      </c>
      <c r="E2534" s="4">
        <v>2093</v>
      </c>
      <c r="F2534">
        <v>150</v>
      </c>
    </row>
    <row r="2535" spans="1:6" x14ac:dyDescent="0.25">
      <c r="A2535" t="s">
        <v>15</v>
      </c>
      <c r="B2535" t="s">
        <v>21</v>
      </c>
      <c r="C2535" t="s">
        <v>28</v>
      </c>
      <c r="D2535" s="1">
        <v>44341</v>
      </c>
      <c r="E2535" s="4">
        <v>1029</v>
      </c>
      <c r="F2535">
        <v>47</v>
      </c>
    </row>
    <row r="2536" spans="1:6" x14ac:dyDescent="0.25">
      <c r="A2536" t="s">
        <v>46</v>
      </c>
      <c r="B2536" t="s">
        <v>9</v>
      </c>
      <c r="C2536" t="s">
        <v>43</v>
      </c>
      <c r="D2536" s="1">
        <v>44341</v>
      </c>
      <c r="E2536" s="4">
        <v>9016</v>
      </c>
      <c r="F2536">
        <v>840</v>
      </c>
    </row>
    <row r="2537" spans="1:6" x14ac:dyDescent="0.25">
      <c r="A2537" t="s">
        <v>29</v>
      </c>
      <c r="B2537" t="s">
        <v>27</v>
      </c>
      <c r="C2537" t="s">
        <v>44</v>
      </c>
      <c r="D2537" s="1">
        <v>44341</v>
      </c>
      <c r="E2537" s="4">
        <v>1526</v>
      </c>
      <c r="F2537">
        <v>170</v>
      </c>
    </row>
    <row r="2538" spans="1:6" x14ac:dyDescent="0.25">
      <c r="A2538" t="s">
        <v>15</v>
      </c>
      <c r="B2538" t="s">
        <v>21</v>
      </c>
      <c r="C2538" t="s">
        <v>26</v>
      </c>
      <c r="D2538" s="1">
        <v>44341</v>
      </c>
      <c r="E2538" s="4">
        <v>10521</v>
      </c>
      <c r="F2538">
        <v>700</v>
      </c>
    </row>
    <row r="2539" spans="1:6" x14ac:dyDescent="0.25">
      <c r="A2539" t="s">
        <v>34</v>
      </c>
      <c r="B2539" t="s">
        <v>16</v>
      </c>
      <c r="C2539" t="s">
        <v>44</v>
      </c>
      <c r="D2539" s="1">
        <v>44341</v>
      </c>
      <c r="E2539" s="4">
        <v>8435</v>
      </c>
      <c r="F2539">
        <v>770</v>
      </c>
    </row>
    <row r="2540" spans="1:6" x14ac:dyDescent="0.25">
      <c r="A2540" t="s">
        <v>15</v>
      </c>
      <c r="B2540" t="s">
        <v>21</v>
      </c>
      <c r="C2540" t="s">
        <v>36</v>
      </c>
      <c r="D2540" s="1">
        <v>44341</v>
      </c>
      <c r="E2540" s="4">
        <v>8715</v>
      </c>
      <c r="F2540">
        <v>581</v>
      </c>
    </row>
    <row r="2541" spans="1:6" x14ac:dyDescent="0.25">
      <c r="A2541" t="s">
        <v>49</v>
      </c>
      <c r="B2541" t="s">
        <v>11</v>
      </c>
      <c r="C2541" t="s">
        <v>44</v>
      </c>
      <c r="D2541" s="1">
        <v>44341</v>
      </c>
      <c r="E2541" s="4">
        <v>8428</v>
      </c>
      <c r="F2541">
        <v>770</v>
      </c>
    </row>
    <row r="2542" spans="1:6" x14ac:dyDescent="0.25">
      <c r="A2542" t="s">
        <v>25</v>
      </c>
      <c r="B2542" t="s">
        <v>6</v>
      </c>
      <c r="C2542" t="s">
        <v>24</v>
      </c>
      <c r="D2542" s="1">
        <v>44341</v>
      </c>
      <c r="E2542" s="4">
        <v>4977</v>
      </c>
      <c r="F2542">
        <v>356</v>
      </c>
    </row>
    <row r="2543" spans="1:6" x14ac:dyDescent="0.25">
      <c r="A2543" t="s">
        <v>46</v>
      </c>
      <c r="B2543" t="s">
        <v>27</v>
      </c>
      <c r="C2543" t="s">
        <v>30</v>
      </c>
      <c r="D2543" s="1">
        <v>44341</v>
      </c>
      <c r="E2543" s="4">
        <v>4179</v>
      </c>
      <c r="F2543">
        <v>380</v>
      </c>
    </row>
    <row r="2544" spans="1:6" x14ac:dyDescent="0.25">
      <c r="A2544" t="s">
        <v>29</v>
      </c>
      <c r="B2544" t="s">
        <v>27</v>
      </c>
      <c r="C2544" t="s">
        <v>19</v>
      </c>
      <c r="D2544" s="1">
        <v>44341</v>
      </c>
      <c r="E2544" s="4">
        <v>5131</v>
      </c>
      <c r="F2544">
        <v>700</v>
      </c>
    </row>
    <row r="2545" spans="1:6" x14ac:dyDescent="0.25">
      <c r="A2545" t="s">
        <v>20</v>
      </c>
      <c r="B2545" t="s">
        <v>16</v>
      </c>
      <c r="C2545" t="s">
        <v>45</v>
      </c>
      <c r="D2545" s="1">
        <v>44342</v>
      </c>
      <c r="E2545" s="4">
        <v>2310</v>
      </c>
      <c r="F2545">
        <v>105</v>
      </c>
    </row>
    <row r="2546" spans="1:6" x14ac:dyDescent="0.25">
      <c r="A2546" t="s">
        <v>41</v>
      </c>
      <c r="B2546" t="s">
        <v>6</v>
      </c>
      <c r="C2546" t="s">
        <v>47</v>
      </c>
      <c r="D2546" s="1">
        <v>44342</v>
      </c>
      <c r="E2546" s="4">
        <v>1162</v>
      </c>
      <c r="F2546">
        <v>83</v>
      </c>
    </row>
    <row r="2547" spans="1:6" x14ac:dyDescent="0.25">
      <c r="A2547" t="s">
        <v>15</v>
      </c>
      <c r="B2547" t="s">
        <v>21</v>
      </c>
      <c r="C2547" t="s">
        <v>7</v>
      </c>
      <c r="D2547" s="1">
        <v>44342</v>
      </c>
      <c r="E2547" s="4">
        <v>3367</v>
      </c>
      <c r="F2547">
        <v>281</v>
      </c>
    </row>
    <row r="2548" spans="1:6" x14ac:dyDescent="0.25">
      <c r="A2548" t="s">
        <v>49</v>
      </c>
      <c r="B2548" t="s">
        <v>6</v>
      </c>
      <c r="C2548" t="s">
        <v>19</v>
      </c>
      <c r="D2548" s="1">
        <v>44342</v>
      </c>
      <c r="E2548" s="4">
        <v>9114</v>
      </c>
      <c r="F2548">
        <v>1330</v>
      </c>
    </row>
    <row r="2549" spans="1:6" x14ac:dyDescent="0.25">
      <c r="A2549" t="s">
        <v>40</v>
      </c>
      <c r="B2549" t="s">
        <v>21</v>
      </c>
      <c r="C2549" t="s">
        <v>28</v>
      </c>
      <c r="D2549" s="1">
        <v>44342</v>
      </c>
      <c r="E2549" s="4">
        <v>7189</v>
      </c>
      <c r="F2549">
        <v>313</v>
      </c>
    </row>
    <row r="2550" spans="1:6" x14ac:dyDescent="0.25">
      <c r="A2550" t="s">
        <v>32</v>
      </c>
      <c r="B2550" t="s">
        <v>21</v>
      </c>
      <c r="C2550" t="s">
        <v>26</v>
      </c>
      <c r="D2550" s="1">
        <v>44342</v>
      </c>
      <c r="E2550" s="4">
        <v>3353</v>
      </c>
      <c r="F2550">
        <v>240</v>
      </c>
    </row>
    <row r="2551" spans="1:6" x14ac:dyDescent="0.25">
      <c r="A2551" t="s">
        <v>29</v>
      </c>
      <c r="B2551" t="s">
        <v>16</v>
      </c>
      <c r="C2551" t="s">
        <v>43</v>
      </c>
      <c r="D2551" s="1">
        <v>44342</v>
      </c>
      <c r="E2551" s="4">
        <v>5488</v>
      </c>
      <c r="F2551">
        <v>499</v>
      </c>
    </row>
    <row r="2552" spans="1:6" x14ac:dyDescent="0.25">
      <c r="A2552" t="s">
        <v>39</v>
      </c>
      <c r="B2552" t="s">
        <v>21</v>
      </c>
      <c r="C2552" t="s">
        <v>7</v>
      </c>
      <c r="D2552" s="1">
        <v>44342</v>
      </c>
      <c r="E2552" s="4">
        <v>735</v>
      </c>
      <c r="F2552">
        <v>53</v>
      </c>
    </row>
    <row r="2553" spans="1:6" x14ac:dyDescent="0.25">
      <c r="A2553" t="s">
        <v>46</v>
      </c>
      <c r="B2553" t="s">
        <v>9</v>
      </c>
      <c r="C2553" t="s">
        <v>42</v>
      </c>
      <c r="D2553" s="1">
        <v>44342</v>
      </c>
      <c r="E2553" s="4">
        <v>3507</v>
      </c>
      <c r="F2553">
        <v>141</v>
      </c>
    </row>
    <row r="2554" spans="1:6" x14ac:dyDescent="0.25">
      <c r="A2554" t="s">
        <v>39</v>
      </c>
      <c r="B2554" t="s">
        <v>27</v>
      </c>
      <c r="C2554" t="s">
        <v>24</v>
      </c>
      <c r="D2554" s="1">
        <v>44342</v>
      </c>
      <c r="E2554" s="4">
        <v>6524</v>
      </c>
      <c r="F2554">
        <v>435</v>
      </c>
    </row>
    <row r="2555" spans="1:6" x14ac:dyDescent="0.25">
      <c r="A2555" t="s">
        <v>10</v>
      </c>
      <c r="B2555" t="s">
        <v>27</v>
      </c>
      <c r="C2555" t="s">
        <v>48</v>
      </c>
      <c r="D2555" s="1">
        <v>44342</v>
      </c>
      <c r="E2555" s="4">
        <v>3892</v>
      </c>
      <c r="F2555">
        <v>244</v>
      </c>
    </row>
    <row r="2556" spans="1:6" x14ac:dyDescent="0.25">
      <c r="A2556" t="s">
        <v>15</v>
      </c>
      <c r="B2556" t="s">
        <v>6</v>
      </c>
      <c r="C2556" t="s">
        <v>44</v>
      </c>
      <c r="D2556" s="1">
        <v>44342</v>
      </c>
      <c r="E2556" s="4">
        <v>4445</v>
      </c>
      <c r="F2556">
        <v>494</v>
      </c>
    </row>
    <row r="2557" spans="1:6" x14ac:dyDescent="0.25">
      <c r="A2557" t="s">
        <v>33</v>
      </c>
      <c r="B2557" t="s">
        <v>21</v>
      </c>
      <c r="C2557" t="s">
        <v>45</v>
      </c>
      <c r="D2557" s="1">
        <v>44342</v>
      </c>
      <c r="E2557" s="4">
        <v>2653</v>
      </c>
      <c r="F2557">
        <v>127</v>
      </c>
    </row>
    <row r="2558" spans="1:6" x14ac:dyDescent="0.25">
      <c r="A2558" t="s">
        <v>37</v>
      </c>
      <c r="B2558" t="s">
        <v>27</v>
      </c>
      <c r="C2558" t="s">
        <v>43</v>
      </c>
      <c r="D2558" s="1">
        <v>44342</v>
      </c>
      <c r="E2558" s="4">
        <v>1036</v>
      </c>
      <c r="F2558">
        <v>104</v>
      </c>
    </row>
    <row r="2559" spans="1:6" x14ac:dyDescent="0.25">
      <c r="A2559" t="s">
        <v>39</v>
      </c>
      <c r="B2559" t="s">
        <v>21</v>
      </c>
      <c r="C2559" t="s">
        <v>12</v>
      </c>
      <c r="D2559" s="1">
        <v>44342</v>
      </c>
      <c r="E2559" s="4">
        <v>12712</v>
      </c>
      <c r="F2559">
        <v>471</v>
      </c>
    </row>
    <row r="2560" spans="1:6" x14ac:dyDescent="0.25">
      <c r="A2560" t="s">
        <v>29</v>
      </c>
      <c r="B2560" t="s">
        <v>27</v>
      </c>
      <c r="C2560" t="s">
        <v>36</v>
      </c>
      <c r="D2560" s="1">
        <v>44342</v>
      </c>
      <c r="E2560" s="4">
        <v>3808</v>
      </c>
      <c r="F2560">
        <v>254</v>
      </c>
    </row>
    <row r="2561" spans="1:6" x14ac:dyDescent="0.25">
      <c r="A2561" t="s">
        <v>5</v>
      </c>
      <c r="B2561" t="s">
        <v>9</v>
      </c>
      <c r="C2561" t="s">
        <v>24</v>
      </c>
      <c r="D2561" s="1">
        <v>44342</v>
      </c>
      <c r="E2561" s="4">
        <v>2051</v>
      </c>
      <c r="F2561">
        <v>137</v>
      </c>
    </row>
    <row r="2562" spans="1:6" x14ac:dyDescent="0.25">
      <c r="A2562" t="s">
        <v>41</v>
      </c>
      <c r="B2562" t="s">
        <v>16</v>
      </c>
      <c r="C2562" t="s">
        <v>42</v>
      </c>
      <c r="D2562" s="1">
        <v>44342</v>
      </c>
      <c r="E2562" s="4">
        <v>1946</v>
      </c>
      <c r="F2562">
        <v>82</v>
      </c>
    </row>
    <row r="2563" spans="1:6" x14ac:dyDescent="0.25">
      <c r="A2563" t="s">
        <v>5</v>
      </c>
      <c r="B2563" t="s">
        <v>9</v>
      </c>
      <c r="C2563" t="s">
        <v>38</v>
      </c>
      <c r="D2563" s="1">
        <v>44342</v>
      </c>
      <c r="E2563" s="4">
        <v>4403</v>
      </c>
      <c r="F2563">
        <v>245</v>
      </c>
    </row>
    <row r="2564" spans="1:6" x14ac:dyDescent="0.25">
      <c r="A2564" t="s">
        <v>5</v>
      </c>
      <c r="B2564" t="s">
        <v>21</v>
      </c>
      <c r="C2564" t="s">
        <v>7</v>
      </c>
      <c r="D2564" s="1">
        <v>44342</v>
      </c>
      <c r="E2564" s="4">
        <v>56</v>
      </c>
      <c r="F2564">
        <v>4</v>
      </c>
    </row>
    <row r="2565" spans="1:6" x14ac:dyDescent="0.25">
      <c r="A2565" t="s">
        <v>41</v>
      </c>
      <c r="B2565" t="s">
        <v>16</v>
      </c>
      <c r="C2565" t="s">
        <v>17</v>
      </c>
      <c r="D2565" s="1">
        <v>44342</v>
      </c>
      <c r="E2565" s="4">
        <v>2534</v>
      </c>
      <c r="F2565">
        <v>195</v>
      </c>
    </row>
    <row r="2566" spans="1:6" x14ac:dyDescent="0.25">
      <c r="A2566" t="s">
        <v>49</v>
      </c>
      <c r="B2566" t="s">
        <v>21</v>
      </c>
      <c r="C2566" t="s">
        <v>17</v>
      </c>
      <c r="D2566" s="1">
        <v>44342</v>
      </c>
      <c r="E2566" s="4">
        <v>1596</v>
      </c>
      <c r="F2566">
        <v>123</v>
      </c>
    </row>
    <row r="2567" spans="1:6" x14ac:dyDescent="0.25">
      <c r="A2567" t="s">
        <v>32</v>
      </c>
      <c r="B2567" t="s">
        <v>9</v>
      </c>
      <c r="C2567" t="s">
        <v>45</v>
      </c>
      <c r="D2567" s="1">
        <v>44343</v>
      </c>
      <c r="E2567" s="4">
        <v>2079</v>
      </c>
      <c r="F2567">
        <v>95</v>
      </c>
    </row>
    <row r="2568" spans="1:6" x14ac:dyDescent="0.25">
      <c r="A2568" t="s">
        <v>5</v>
      </c>
      <c r="B2568" t="s">
        <v>11</v>
      </c>
      <c r="C2568" t="s">
        <v>30</v>
      </c>
      <c r="D2568" s="1">
        <v>44343</v>
      </c>
      <c r="E2568" s="4">
        <v>6727</v>
      </c>
      <c r="F2568">
        <v>561</v>
      </c>
    </row>
    <row r="2569" spans="1:6" x14ac:dyDescent="0.25">
      <c r="A2569" t="s">
        <v>5</v>
      </c>
      <c r="B2569" t="s">
        <v>21</v>
      </c>
      <c r="C2569" t="s">
        <v>47</v>
      </c>
      <c r="D2569" s="1">
        <v>44343</v>
      </c>
      <c r="E2569" s="4">
        <v>756</v>
      </c>
      <c r="F2569">
        <v>59</v>
      </c>
    </row>
    <row r="2570" spans="1:6" x14ac:dyDescent="0.25">
      <c r="A2570" t="s">
        <v>29</v>
      </c>
      <c r="B2570" t="s">
        <v>6</v>
      </c>
      <c r="C2570" t="s">
        <v>12</v>
      </c>
      <c r="D2570" s="1">
        <v>44343</v>
      </c>
      <c r="E2570" s="4">
        <v>742</v>
      </c>
      <c r="F2570">
        <v>29</v>
      </c>
    </row>
    <row r="2571" spans="1:6" x14ac:dyDescent="0.25">
      <c r="A2571" t="s">
        <v>39</v>
      </c>
      <c r="B2571" t="s">
        <v>11</v>
      </c>
      <c r="C2571" t="s">
        <v>30</v>
      </c>
      <c r="D2571" s="1">
        <v>44343</v>
      </c>
      <c r="E2571" s="4">
        <v>2947</v>
      </c>
      <c r="F2571">
        <v>268</v>
      </c>
    </row>
    <row r="2572" spans="1:6" x14ac:dyDescent="0.25">
      <c r="A2572" t="s">
        <v>39</v>
      </c>
      <c r="B2572" t="s">
        <v>9</v>
      </c>
      <c r="C2572" t="s">
        <v>22</v>
      </c>
      <c r="D2572" s="1">
        <v>44343</v>
      </c>
      <c r="E2572" s="4">
        <v>182</v>
      </c>
      <c r="F2572">
        <v>31</v>
      </c>
    </row>
    <row r="2573" spans="1:6" x14ac:dyDescent="0.25">
      <c r="A2573" t="s">
        <v>40</v>
      </c>
      <c r="B2573" t="s">
        <v>21</v>
      </c>
      <c r="C2573" t="s">
        <v>47</v>
      </c>
      <c r="D2573" s="1">
        <v>44343</v>
      </c>
      <c r="E2573" s="4">
        <v>4683</v>
      </c>
      <c r="F2573">
        <v>361</v>
      </c>
    </row>
    <row r="2574" spans="1:6" x14ac:dyDescent="0.25">
      <c r="A2574" t="s">
        <v>41</v>
      </c>
      <c r="B2574" t="s">
        <v>6</v>
      </c>
      <c r="C2574" t="s">
        <v>48</v>
      </c>
      <c r="D2574" s="1">
        <v>44343</v>
      </c>
      <c r="E2574" s="4">
        <v>1666</v>
      </c>
      <c r="F2574">
        <v>105</v>
      </c>
    </row>
    <row r="2575" spans="1:6" x14ac:dyDescent="0.25">
      <c r="A2575" t="s">
        <v>8</v>
      </c>
      <c r="B2575" t="s">
        <v>21</v>
      </c>
      <c r="C2575" t="s">
        <v>52</v>
      </c>
      <c r="D2575" s="1">
        <v>44343</v>
      </c>
      <c r="E2575" s="4">
        <v>8484</v>
      </c>
      <c r="F2575">
        <v>327</v>
      </c>
    </row>
    <row r="2576" spans="1:6" x14ac:dyDescent="0.25">
      <c r="A2576" t="s">
        <v>23</v>
      </c>
      <c r="B2576" t="s">
        <v>21</v>
      </c>
      <c r="C2576" t="s">
        <v>26</v>
      </c>
      <c r="D2576" s="1">
        <v>44343</v>
      </c>
      <c r="E2576" s="4">
        <v>644</v>
      </c>
      <c r="F2576">
        <v>41</v>
      </c>
    </row>
    <row r="2577" spans="1:6" x14ac:dyDescent="0.25">
      <c r="A2577" t="s">
        <v>10</v>
      </c>
      <c r="B2577" t="s">
        <v>27</v>
      </c>
      <c r="C2577" t="s">
        <v>19</v>
      </c>
      <c r="D2577" s="1">
        <v>44343</v>
      </c>
      <c r="E2577" s="4">
        <v>2709</v>
      </c>
      <c r="F2577">
        <v>387</v>
      </c>
    </row>
    <row r="2578" spans="1:6" x14ac:dyDescent="0.25">
      <c r="A2578" t="s">
        <v>25</v>
      </c>
      <c r="B2578" t="s">
        <v>27</v>
      </c>
      <c r="C2578" t="s">
        <v>45</v>
      </c>
      <c r="D2578" s="1">
        <v>44343</v>
      </c>
      <c r="E2578" s="4">
        <v>4389</v>
      </c>
      <c r="F2578">
        <v>200</v>
      </c>
    </row>
    <row r="2579" spans="1:6" x14ac:dyDescent="0.25">
      <c r="A2579" t="s">
        <v>15</v>
      </c>
      <c r="B2579" t="s">
        <v>11</v>
      </c>
      <c r="C2579" t="s">
        <v>38</v>
      </c>
      <c r="D2579" s="1">
        <v>44343</v>
      </c>
      <c r="E2579" s="4">
        <v>2198</v>
      </c>
      <c r="F2579">
        <v>130</v>
      </c>
    </row>
    <row r="2580" spans="1:6" x14ac:dyDescent="0.25">
      <c r="A2580" t="s">
        <v>8</v>
      </c>
      <c r="B2580" t="s">
        <v>11</v>
      </c>
      <c r="C2580" t="s">
        <v>35</v>
      </c>
      <c r="D2580" s="1">
        <v>44343</v>
      </c>
      <c r="E2580" s="4">
        <v>287</v>
      </c>
      <c r="F2580">
        <v>13</v>
      </c>
    </row>
    <row r="2581" spans="1:6" x14ac:dyDescent="0.25">
      <c r="A2581" t="s">
        <v>32</v>
      </c>
      <c r="B2581" t="s">
        <v>27</v>
      </c>
      <c r="C2581" t="s">
        <v>35</v>
      </c>
      <c r="D2581" s="1">
        <v>44344</v>
      </c>
      <c r="E2581" s="4">
        <v>1197</v>
      </c>
      <c r="F2581">
        <v>48</v>
      </c>
    </row>
    <row r="2582" spans="1:6" x14ac:dyDescent="0.25">
      <c r="A2582" t="s">
        <v>32</v>
      </c>
      <c r="B2582" t="s">
        <v>11</v>
      </c>
      <c r="C2582" t="s">
        <v>19</v>
      </c>
      <c r="D2582" s="1">
        <v>44344</v>
      </c>
      <c r="E2582" s="4">
        <v>4732</v>
      </c>
      <c r="F2582">
        <v>676</v>
      </c>
    </row>
    <row r="2583" spans="1:6" x14ac:dyDescent="0.25">
      <c r="A2583" t="s">
        <v>46</v>
      </c>
      <c r="B2583" t="s">
        <v>11</v>
      </c>
      <c r="C2583" t="s">
        <v>48</v>
      </c>
      <c r="D2583" s="1">
        <v>44344</v>
      </c>
      <c r="E2583" s="4">
        <v>175</v>
      </c>
      <c r="F2583">
        <v>11</v>
      </c>
    </row>
    <row r="2584" spans="1:6" x14ac:dyDescent="0.25">
      <c r="A2584" t="s">
        <v>20</v>
      </c>
      <c r="B2584" t="s">
        <v>6</v>
      </c>
      <c r="C2584" t="s">
        <v>47</v>
      </c>
      <c r="D2584" s="1">
        <v>44344</v>
      </c>
      <c r="E2584" s="4">
        <v>910</v>
      </c>
      <c r="F2584">
        <v>65</v>
      </c>
    </row>
    <row r="2585" spans="1:6" x14ac:dyDescent="0.25">
      <c r="A2585" t="s">
        <v>40</v>
      </c>
      <c r="B2585" t="s">
        <v>11</v>
      </c>
      <c r="C2585" t="s">
        <v>12</v>
      </c>
      <c r="D2585" s="1">
        <v>44344</v>
      </c>
      <c r="E2585" s="4">
        <v>1526</v>
      </c>
      <c r="F2585">
        <v>59</v>
      </c>
    </row>
    <row r="2586" spans="1:6" x14ac:dyDescent="0.25">
      <c r="A2586" t="s">
        <v>40</v>
      </c>
      <c r="B2586" t="s">
        <v>27</v>
      </c>
      <c r="C2586" t="s">
        <v>12</v>
      </c>
      <c r="D2586" s="1">
        <v>44344</v>
      </c>
      <c r="E2586" s="4">
        <v>1113</v>
      </c>
      <c r="F2586">
        <v>45</v>
      </c>
    </row>
    <row r="2587" spans="1:6" x14ac:dyDescent="0.25">
      <c r="A2587" t="s">
        <v>34</v>
      </c>
      <c r="B2587" t="s">
        <v>16</v>
      </c>
      <c r="C2587" t="s">
        <v>31</v>
      </c>
      <c r="D2587" s="1">
        <v>44344</v>
      </c>
      <c r="E2587" s="4">
        <v>1925</v>
      </c>
      <c r="F2587">
        <v>102</v>
      </c>
    </row>
    <row r="2588" spans="1:6" x14ac:dyDescent="0.25">
      <c r="A2588" t="s">
        <v>32</v>
      </c>
      <c r="B2588" t="s">
        <v>21</v>
      </c>
      <c r="C2588" t="s">
        <v>22</v>
      </c>
      <c r="D2588" s="1">
        <v>44344</v>
      </c>
      <c r="E2588" s="4">
        <v>6503</v>
      </c>
      <c r="F2588">
        <v>1050</v>
      </c>
    </row>
    <row r="2589" spans="1:6" x14ac:dyDescent="0.25">
      <c r="A2589" t="s">
        <v>39</v>
      </c>
      <c r="B2589" t="s">
        <v>6</v>
      </c>
      <c r="C2589" t="s">
        <v>12</v>
      </c>
      <c r="D2589" s="1">
        <v>44344</v>
      </c>
      <c r="E2589" s="4">
        <v>6013</v>
      </c>
      <c r="F2589">
        <v>232</v>
      </c>
    </row>
    <row r="2590" spans="1:6" x14ac:dyDescent="0.25">
      <c r="A2590" t="s">
        <v>5</v>
      </c>
      <c r="B2590" t="s">
        <v>9</v>
      </c>
      <c r="C2590" t="s">
        <v>7</v>
      </c>
      <c r="D2590" s="1">
        <v>44344</v>
      </c>
      <c r="E2590" s="4">
        <v>1974</v>
      </c>
      <c r="F2590">
        <v>141</v>
      </c>
    </row>
    <row r="2591" spans="1:6" x14ac:dyDescent="0.25">
      <c r="A2591" t="s">
        <v>33</v>
      </c>
      <c r="B2591" t="s">
        <v>21</v>
      </c>
      <c r="C2591" t="s">
        <v>7</v>
      </c>
      <c r="D2591" s="1">
        <v>44344</v>
      </c>
      <c r="E2591" s="4">
        <v>7840</v>
      </c>
      <c r="F2591">
        <v>604</v>
      </c>
    </row>
    <row r="2592" spans="1:6" x14ac:dyDescent="0.25">
      <c r="A2592" t="s">
        <v>46</v>
      </c>
      <c r="B2592" t="s">
        <v>9</v>
      </c>
      <c r="C2592" t="s">
        <v>28</v>
      </c>
      <c r="D2592" s="1">
        <v>44344</v>
      </c>
      <c r="E2592" s="4">
        <v>3248</v>
      </c>
      <c r="F2592">
        <v>142</v>
      </c>
    </row>
    <row r="2593" spans="1:6" x14ac:dyDescent="0.25">
      <c r="A2593" t="s">
        <v>51</v>
      </c>
      <c r="B2593" t="s">
        <v>16</v>
      </c>
      <c r="C2593" t="s">
        <v>31</v>
      </c>
      <c r="D2593" s="1">
        <v>44344</v>
      </c>
      <c r="E2593" s="4">
        <v>3430</v>
      </c>
      <c r="F2593">
        <v>181</v>
      </c>
    </row>
    <row r="2594" spans="1:6" x14ac:dyDescent="0.25">
      <c r="A2594" t="s">
        <v>8</v>
      </c>
      <c r="B2594" t="s">
        <v>9</v>
      </c>
      <c r="C2594" t="s">
        <v>36</v>
      </c>
      <c r="D2594" s="1">
        <v>44344</v>
      </c>
      <c r="E2594" s="4">
        <v>1638</v>
      </c>
      <c r="F2594">
        <v>110</v>
      </c>
    </row>
    <row r="2595" spans="1:6" x14ac:dyDescent="0.25">
      <c r="A2595" t="s">
        <v>51</v>
      </c>
      <c r="B2595" t="s">
        <v>27</v>
      </c>
      <c r="C2595" t="s">
        <v>22</v>
      </c>
      <c r="D2595" s="1">
        <v>44347</v>
      </c>
      <c r="E2595" s="4">
        <v>4284</v>
      </c>
      <c r="F2595">
        <v>536</v>
      </c>
    </row>
    <row r="2596" spans="1:6" x14ac:dyDescent="0.25">
      <c r="A2596" t="s">
        <v>37</v>
      </c>
      <c r="B2596" t="s">
        <v>9</v>
      </c>
      <c r="C2596" t="s">
        <v>28</v>
      </c>
      <c r="D2596" s="1">
        <v>44347</v>
      </c>
      <c r="E2596" s="4">
        <v>2898</v>
      </c>
      <c r="F2596">
        <v>126</v>
      </c>
    </row>
    <row r="2597" spans="1:6" x14ac:dyDescent="0.25">
      <c r="A2597" t="s">
        <v>15</v>
      </c>
      <c r="B2597" t="s">
        <v>27</v>
      </c>
      <c r="C2597" t="s">
        <v>30</v>
      </c>
      <c r="D2597" s="1">
        <v>44347</v>
      </c>
      <c r="E2597" s="4">
        <v>987</v>
      </c>
      <c r="F2597">
        <v>76</v>
      </c>
    </row>
    <row r="2598" spans="1:6" x14ac:dyDescent="0.25">
      <c r="A2598" t="s">
        <v>39</v>
      </c>
      <c r="B2598" t="s">
        <v>21</v>
      </c>
      <c r="C2598" t="s">
        <v>17</v>
      </c>
      <c r="D2598" s="1">
        <v>44347</v>
      </c>
      <c r="E2598" s="4">
        <v>2149</v>
      </c>
      <c r="F2598">
        <v>180</v>
      </c>
    </row>
    <row r="2599" spans="1:6" x14ac:dyDescent="0.25">
      <c r="A2599" t="s">
        <v>33</v>
      </c>
      <c r="B2599" t="s">
        <v>27</v>
      </c>
      <c r="C2599" t="s">
        <v>43</v>
      </c>
      <c r="D2599" s="1">
        <v>44348</v>
      </c>
      <c r="E2599" s="4">
        <v>4648</v>
      </c>
      <c r="F2599">
        <v>203</v>
      </c>
    </row>
    <row r="2600" spans="1:6" x14ac:dyDescent="0.25">
      <c r="A2600" t="s">
        <v>8</v>
      </c>
      <c r="B2600" t="s">
        <v>21</v>
      </c>
      <c r="C2600" t="s">
        <v>44</v>
      </c>
      <c r="D2600" s="1">
        <v>44348</v>
      </c>
      <c r="E2600" s="4">
        <v>1575</v>
      </c>
      <c r="F2600">
        <v>79</v>
      </c>
    </row>
    <row r="2601" spans="1:6" x14ac:dyDescent="0.25">
      <c r="A2601" t="s">
        <v>8</v>
      </c>
      <c r="B2601" t="s">
        <v>6</v>
      </c>
      <c r="C2601" t="s">
        <v>47</v>
      </c>
      <c r="D2601" s="1">
        <v>44348</v>
      </c>
      <c r="E2601" s="4">
        <v>11004</v>
      </c>
      <c r="F2601">
        <v>424</v>
      </c>
    </row>
    <row r="2602" spans="1:6" x14ac:dyDescent="0.25">
      <c r="A2602" t="s">
        <v>32</v>
      </c>
      <c r="B2602" t="s">
        <v>6</v>
      </c>
      <c r="C2602" t="s">
        <v>28</v>
      </c>
      <c r="D2602" s="1">
        <v>44348</v>
      </c>
      <c r="E2602" s="4">
        <v>5964</v>
      </c>
      <c r="F2602">
        <v>249</v>
      </c>
    </row>
    <row r="2603" spans="1:6" x14ac:dyDescent="0.25">
      <c r="A2603" t="s">
        <v>33</v>
      </c>
      <c r="B2603" t="s">
        <v>11</v>
      </c>
      <c r="C2603" t="s">
        <v>17</v>
      </c>
      <c r="D2603" s="1">
        <v>44348</v>
      </c>
      <c r="E2603" s="4">
        <v>742</v>
      </c>
      <c r="F2603">
        <v>31</v>
      </c>
    </row>
    <row r="2604" spans="1:6" x14ac:dyDescent="0.25">
      <c r="A2604" t="s">
        <v>39</v>
      </c>
      <c r="B2604" t="s">
        <v>6</v>
      </c>
      <c r="C2604" t="s">
        <v>44</v>
      </c>
      <c r="D2604" s="1">
        <v>44348</v>
      </c>
      <c r="E2604" s="4">
        <v>3437</v>
      </c>
      <c r="F2604">
        <v>150</v>
      </c>
    </row>
    <row r="2605" spans="1:6" x14ac:dyDescent="0.25">
      <c r="A2605" t="s">
        <v>13</v>
      </c>
      <c r="B2605" t="s">
        <v>6</v>
      </c>
      <c r="C2605" t="s">
        <v>44</v>
      </c>
      <c r="D2605" s="1">
        <v>44348</v>
      </c>
      <c r="E2605" s="4">
        <v>1981</v>
      </c>
      <c r="F2605">
        <v>95</v>
      </c>
    </row>
    <row r="2606" spans="1:6" x14ac:dyDescent="0.25">
      <c r="A2606" t="s">
        <v>41</v>
      </c>
      <c r="B2606" t="s">
        <v>16</v>
      </c>
      <c r="C2606" t="s">
        <v>44</v>
      </c>
      <c r="D2606" s="1">
        <v>44348</v>
      </c>
      <c r="E2606" s="4">
        <v>3920</v>
      </c>
      <c r="F2606">
        <v>171</v>
      </c>
    </row>
    <row r="2607" spans="1:6" x14ac:dyDescent="0.25">
      <c r="A2607" t="s">
        <v>40</v>
      </c>
      <c r="B2607" t="s">
        <v>21</v>
      </c>
      <c r="C2607" t="s">
        <v>30</v>
      </c>
      <c r="D2607" s="1">
        <v>44348</v>
      </c>
      <c r="E2607" s="4">
        <v>3430</v>
      </c>
      <c r="F2607">
        <v>128</v>
      </c>
    </row>
    <row r="2608" spans="1:6" x14ac:dyDescent="0.25">
      <c r="A2608" t="s">
        <v>49</v>
      </c>
      <c r="B2608" t="s">
        <v>9</v>
      </c>
      <c r="C2608" t="s">
        <v>26</v>
      </c>
      <c r="D2608" s="1">
        <v>44348</v>
      </c>
      <c r="E2608" s="4">
        <v>1834</v>
      </c>
      <c r="F2608">
        <v>131</v>
      </c>
    </row>
    <row r="2609" spans="1:6" x14ac:dyDescent="0.25">
      <c r="A2609" t="s">
        <v>23</v>
      </c>
      <c r="B2609" t="s">
        <v>27</v>
      </c>
      <c r="C2609" t="s">
        <v>28</v>
      </c>
      <c r="D2609" s="1">
        <v>44348</v>
      </c>
      <c r="E2609" s="4">
        <v>5159</v>
      </c>
      <c r="F2609">
        <v>192</v>
      </c>
    </row>
    <row r="2610" spans="1:6" x14ac:dyDescent="0.25">
      <c r="A2610" t="s">
        <v>34</v>
      </c>
      <c r="B2610" t="s">
        <v>16</v>
      </c>
      <c r="C2610" t="s">
        <v>38</v>
      </c>
      <c r="D2610" s="1">
        <v>44348</v>
      </c>
      <c r="E2610" s="4">
        <v>3675</v>
      </c>
      <c r="F2610">
        <v>168</v>
      </c>
    </row>
    <row r="2611" spans="1:6" x14ac:dyDescent="0.25">
      <c r="A2611" t="s">
        <v>5</v>
      </c>
      <c r="B2611" t="s">
        <v>9</v>
      </c>
      <c r="C2611" t="s">
        <v>12</v>
      </c>
      <c r="D2611" s="1">
        <v>44348</v>
      </c>
      <c r="E2611" s="4">
        <v>2688</v>
      </c>
      <c r="F2611">
        <v>168</v>
      </c>
    </row>
    <row r="2612" spans="1:6" x14ac:dyDescent="0.25">
      <c r="A2612" t="s">
        <v>46</v>
      </c>
      <c r="B2612" t="s">
        <v>21</v>
      </c>
      <c r="C2612" t="s">
        <v>36</v>
      </c>
      <c r="D2612" s="1">
        <v>44348</v>
      </c>
      <c r="E2612" s="4">
        <v>7259</v>
      </c>
      <c r="F2612">
        <v>1050</v>
      </c>
    </row>
    <row r="2613" spans="1:6" x14ac:dyDescent="0.25">
      <c r="A2613" t="s">
        <v>18</v>
      </c>
      <c r="B2613" t="s">
        <v>11</v>
      </c>
      <c r="C2613" t="s">
        <v>31</v>
      </c>
      <c r="D2613" s="1">
        <v>44348</v>
      </c>
      <c r="E2613" s="4">
        <v>8988</v>
      </c>
      <c r="F2613">
        <v>391</v>
      </c>
    </row>
    <row r="2614" spans="1:6" x14ac:dyDescent="0.25">
      <c r="A2614" t="s">
        <v>46</v>
      </c>
      <c r="B2614" t="s">
        <v>9</v>
      </c>
      <c r="C2614" t="s">
        <v>52</v>
      </c>
      <c r="D2614" s="1">
        <v>44348</v>
      </c>
      <c r="E2614" s="4">
        <v>301</v>
      </c>
      <c r="F2614">
        <v>15</v>
      </c>
    </row>
    <row r="2615" spans="1:6" x14ac:dyDescent="0.25">
      <c r="A2615" t="s">
        <v>13</v>
      </c>
      <c r="B2615" t="s">
        <v>6</v>
      </c>
      <c r="C2615" t="s">
        <v>14</v>
      </c>
      <c r="D2615" s="1">
        <v>44349</v>
      </c>
      <c r="E2615" s="4">
        <v>7049</v>
      </c>
      <c r="F2615">
        <v>700</v>
      </c>
    </row>
    <row r="2616" spans="1:6" x14ac:dyDescent="0.25">
      <c r="A2616" t="s">
        <v>51</v>
      </c>
      <c r="B2616" t="s">
        <v>9</v>
      </c>
      <c r="C2616" t="s">
        <v>48</v>
      </c>
      <c r="D2616" s="1">
        <v>44349</v>
      </c>
      <c r="E2616" s="4">
        <v>5187</v>
      </c>
      <c r="F2616">
        <v>179</v>
      </c>
    </row>
    <row r="2617" spans="1:6" x14ac:dyDescent="0.25">
      <c r="A2617" t="s">
        <v>37</v>
      </c>
      <c r="B2617" t="s">
        <v>6</v>
      </c>
      <c r="C2617" t="s">
        <v>30</v>
      </c>
      <c r="D2617" s="1">
        <v>44349</v>
      </c>
      <c r="E2617" s="4">
        <v>6160</v>
      </c>
      <c r="F2617">
        <v>247</v>
      </c>
    </row>
    <row r="2618" spans="1:6" x14ac:dyDescent="0.25">
      <c r="A2618" t="s">
        <v>51</v>
      </c>
      <c r="B2618" t="s">
        <v>11</v>
      </c>
      <c r="C2618" t="s">
        <v>24</v>
      </c>
      <c r="D2618" s="1">
        <v>44349</v>
      </c>
      <c r="E2618" s="4">
        <v>1561</v>
      </c>
      <c r="F2618">
        <v>63</v>
      </c>
    </row>
    <row r="2619" spans="1:6" x14ac:dyDescent="0.25">
      <c r="A2619" t="s">
        <v>18</v>
      </c>
      <c r="B2619" t="s">
        <v>9</v>
      </c>
      <c r="C2619" t="s">
        <v>19</v>
      </c>
      <c r="D2619" s="1">
        <v>44349</v>
      </c>
      <c r="E2619" s="4">
        <v>2338</v>
      </c>
      <c r="F2619">
        <v>107</v>
      </c>
    </row>
    <row r="2620" spans="1:6" x14ac:dyDescent="0.25">
      <c r="A2620" t="s">
        <v>40</v>
      </c>
      <c r="B2620" t="s">
        <v>6</v>
      </c>
      <c r="C2620" t="s">
        <v>14</v>
      </c>
      <c r="D2620" s="1">
        <v>44349</v>
      </c>
      <c r="E2620" s="4">
        <v>3955</v>
      </c>
      <c r="F2620">
        <v>305</v>
      </c>
    </row>
    <row r="2621" spans="1:6" x14ac:dyDescent="0.25">
      <c r="A2621" t="s">
        <v>51</v>
      </c>
      <c r="B2621" t="s">
        <v>21</v>
      </c>
      <c r="C2621" t="s">
        <v>50</v>
      </c>
      <c r="D2621" s="1">
        <v>44349</v>
      </c>
      <c r="E2621" s="4">
        <v>4879</v>
      </c>
      <c r="F2621">
        <v>444</v>
      </c>
    </row>
    <row r="2622" spans="1:6" x14ac:dyDescent="0.25">
      <c r="A2622" t="s">
        <v>29</v>
      </c>
      <c r="B2622" t="s">
        <v>9</v>
      </c>
      <c r="C2622" t="s">
        <v>26</v>
      </c>
      <c r="D2622" s="1">
        <v>44349</v>
      </c>
      <c r="E2622" s="4">
        <v>6538</v>
      </c>
      <c r="F2622">
        <v>467</v>
      </c>
    </row>
    <row r="2623" spans="1:6" x14ac:dyDescent="0.25">
      <c r="A2623" t="s">
        <v>15</v>
      </c>
      <c r="B2623" t="s">
        <v>27</v>
      </c>
      <c r="C2623" t="s">
        <v>14</v>
      </c>
      <c r="D2623" s="1">
        <v>44349</v>
      </c>
      <c r="E2623" s="4">
        <v>6496</v>
      </c>
      <c r="F2623">
        <v>591</v>
      </c>
    </row>
    <row r="2624" spans="1:6" x14ac:dyDescent="0.25">
      <c r="A2624" t="s">
        <v>10</v>
      </c>
      <c r="B2624" t="s">
        <v>21</v>
      </c>
      <c r="C2624" t="s">
        <v>28</v>
      </c>
      <c r="D2624" s="1">
        <v>44349</v>
      </c>
      <c r="E2624" s="4">
        <v>13818</v>
      </c>
      <c r="F2624">
        <v>512</v>
      </c>
    </row>
    <row r="2625" spans="1:6" x14ac:dyDescent="0.25">
      <c r="A2625" t="s">
        <v>23</v>
      </c>
      <c r="B2625" t="s">
        <v>9</v>
      </c>
      <c r="C2625" t="s">
        <v>45</v>
      </c>
      <c r="D2625" s="1">
        <v>44349</v>
      </c>
      <c r="E2625" s="4">
        <v>2583</v>
      </c>
      <c r="F2625">
        <v>144</v>
      </c>
    </row>
    <row r="2626" spans="1:6" x14ac:dyDescent="0.25">
      <c r="A2626" t="s">
        <v>5</v>
      </c>
      <c r="B2626" t="s">
        <v>11</v>
      </c>
      <c r="C2626" t="s">
        <v>14</v>
      </c>
      <c r="D2626" s="1">
        <v>44350</v>
      </c>
      <c r="E2626" s="4">
        <v>2037</v>
      </c>
      <c r="F2626">
        <v>204</v>
      </c>
    </row>
    <row r="2627" spans="1:6" x14ac:dyDescent="0.25">
      <c r="A2627" t="s">
        <v>15</v>
      </c>
      <c r="B2627" t="s">
        <v>27</v>
      </c>
      <c r="C2627" t="s">
        <v>45</v>
      </c>
      <c r="D2627" s="1">
        <v>44350</v>
      </c>
      <c r="E2627" s="4">
        <v>5292</v>
      </c>
      <c r="F2627">
        <v>265</v>
      </c>
    </row>
    <row r="2628" spans="1:6" x14ac:dyDescent="0.25">
      <c r="A2628" t="s">
        <v>40</v>
      </c>
      <c r="B2628" t="s">
        <v>9</v>
      </c>
      <c r="C2628" t="s">
        <v>50</v>
      </c>
      <c r="D2628" s="1">
        <v>44350</v>
      </c>
      <c r="E2628" s="4">
        <v>10409</v>
      </c>
      <c r="F2628">
        <v>980</v>
      </c>
    </row>
    <row r="2629" spans="1:6" x14ac:dyDescent="0.25">
      <c r="A2629" t="s">
        <v>18</v>
      </c>
      <c r="B2629" t="s">
        <v>16</v>
      </c>
      <c r="C2629" t="s">
        <v>17</v>
      </c>
      <c r="D2629" s="1">
        <v>44350</v>
      </c>
      <c r="E2629" s="4">
        <v>2555</v>
      </c>
      <c r="F2629">
        <v>107</v>
      </c>
    </row>
    <row r="2630" spans="1:6" x14ac:dyDescent="0.25">
      <c r="A2630" t="s">
        <v>18</v>
      </c>
      <c r="B2630" t="s">
        <v>11</v>
      </c>
      <c r="C2630" t="s">
        <v>35</v>
      </c>
      <c r="D2630" s="1">
        <v>44350</v>
      </c>
      <c r="E2630" s="4">
        <v>938</v>
      </c>
      <c r="F2630">
        <v>118</v>
      </c>
    </row>
    <row r="2631" spans="1:6" x14ac:dyDescent="0.25">
      <c r="A2631" t="s">
        <v>37</v>
      </c>
      <c r="B2631" t="s">
        <v>16</v>
      </c>
      <c r="C2631" t="s">
        <v>50</v>
      </c>
      <c r="D2631" s="1">
        <v>44350</v>
      </c>
      <c r="E2631" s="4">
        <v>8456</v>
      </c>
      <c r="F2631">
        <v>700</v>
      </c>
    </row>
    <row r="2632" spans="1:6" x14ac:dyDescent="0.25">
      <c r="A2632" t="s">
        <v>20</v>
      </c>
      <c r="B2632" t="s">
        <v>16</v>
      </c>
      <c r="C2632" t="s">
        <v>52</v>
      </c>
      <c r="D2632" s="1">
        <v>44350</v>
      </c>
      <c r="E2632" s="4">
        <v>2149</v>
      </c>
      <c r="F2632">
        <v>94</v>
      </c>
    </row>
    <row r="2633" spans="1:6" x14ac:dyDescent="0.25">
      <c r="A2633" t="s">
        <v>20</v>
      </c>
      <c r="B2633" t="s">
        <v>11</v>
      </c>
      <c r="C2633" t="s">
        <v>17</v>
      </c>
      <c r="D2633" s="1">
        <v>44350</v>
      </c>
      <c r="E2633" s="4">
        <v>1120</v>
      </c>
      <c r="F2633">
        <v>44</v>
      </c>
    </row>
    <row r="2634" spans="1:6" x14ac:dyDescent="0.25">
      <c r="A2634" t="s">
        <v>41</v>
      </c>
      <c r="B2634" t="s">
        <v>6</v>
      </c>
      <c r="C2634" t="s">
        <v>52</v>
      </c>
      <c r="D2634" s="1">
        <v>44350</v>
      </c>
      <c r="E2634" s="4">
        <v>497</v>
      </c>
      <c r="F2634">
        <v>25</v>
      </c>
    </row>
    <row r="2635" spans="1:6" x14ac:dyDescent="0.25">
      <c r="A2635" t="s">
        <v>37</v>
      </c>
      <c r="B2635" t="s">
        <v>6</v>
      </c>
      <c r="C2635" t="s">
        <v>14</v>
      </c>
      <c r="D2635" s="1">
        <v>44350</v>
      </c>
      <c r="E2635" s="4">
        <v>3612</v>
      </c>
      <c r="F2635">
        <v>301</v>
      </c>
    </row>
    <row r="2636" spans="1:6" x14ac:dyDescent="0.25">
      <c r="A2636" t="s">
        <v>15</v>
      </c>
      <c r="B2636" t="s">
        <v>27</v>
      </c>
      <c r="C2636" t="s">
        <v>42</v>
      </c>
      <c r="D2636" s="1">
        <v>44350</v>
      </c>
      <c r="E2636" s="4">
        <v>462</v>
      </c>
      <c r="F2636">
        <v>31</v>
      </c>
    </row>
    <row r="2637" spans="1:6" x14ac:dyDescent="0.25">
      <c r="A2637" t="s">
        <v>33</v>
      </c>
      <c r="B2637" t="s">
        <v>11</v>
      </c>
      <c r="C2637" t="s">
        <v>48</v>
      </c>
      <c r="D2637" s="1">
        <v>44350</v>
      </c>
      <c r="E2637" s="4">
        <v>2758</v>
      </c>
      <c r="F2637">
        <v>107</v>
      </c>
    </row>
    <row r="2638" spans="1:6" x14ac:dyDescent="0.25">
      <c r="A2638" t="s">
        <v>34</v>
      </c>
      <c r="B2638" t="s">
        <v>21</v>
      </c>
      <c r="C2638" t="s">
        <v>50</v>
      </c>
      <c r="D2638" s="1">
        <v>44350</v>
      </c>
      <c r="E2638" s="4">
        <v>8274</v>
      </c>
      <c r="F2638">
        <v>690</v>
      </c>
    </row>
    <row r="2639" spans="1:6" x14ac:dyDescent="0.25">
      <c r="A2639" t="s">
        <v>13</v>
      </c>
      <c r="B2639" t="s">
        <v>9</v>
      </c>
      <c r="C2639" t="s">
        <v>43</v>
      </c>
      <c r="D2639" s="1">
        <v>44350</v>
      </c>
      <c r="E2639" s="4">
        <v>371</v>
      </c>
      <c r="F2639">
        <v>17</v>
      </c>
    </row>
    <row r="2640" spans="1:6" x14ac:dyDescent="0.25">
      <c r="A2640" t="s">
        <v>51</v>
      </c>
      <c r="B2640" t="s">
        <v>16</v>
      </c>
      <c r="C2640" t="s">
        <v>12</v>
      </c>
      <c r="D2640" s="1">
        <v>44350</v>
      </c>
      <c r="E2640" s="4">
        <v>1988</v>
      </c>
      <c r="F2640">
        <v>166</v>
      </c>
    </row>
    <row r="2641" spans="1:6" x14ac:dyDescent="0.25">
      <c r="A2641" t="s">
        <v>29</v>
      </c>
      <c r="B2641" t="s">
        <v>21</v>
      </c>
      <c r="C2641" t="s">
        <v>12</v>
      </c>
      <c r="D2641" s="1">
        <v>44350</v>
      </c>
      <c r="E2641" s="4">
        <v>3962</v>
      </c>
      <c r="F2641">
        <v>248</v>
      </c>
    </row>
    <row r="2642" spans="1:6" x14ac:dyDescent="0.25">
      <c r="A2642" t="s">
        <v>41</v>
      </c>
      <c r="B2642" t="s">
        <v>21</v>
      </c>
      <c r="C2642" t="s">
        <v>31</v>
      </c>
      <c r="D2642" s="1">
        <v>44350</v>
      </c>
      <c r="E2642" s="4">
        <v>917</v>
      </c>
      <c r="F2642">
        <v>37</v>
      </c>
    </row>
    <row r="2643" spans="1:6" x14ac:dyDescent="0.25">
      <c r="A2643" t="s">
        <v>49</v>
      </c>
      <c r="B2643" t="s">
        <v>27</v>
      </c>
      <c r="C2643" t="s">
        <v>24</v>
      </c>
      <c r="D2643" s="1">
        <v>44350</v>
      </c>
      <c r="E2643" s="4">
        <v>3367</v>
      </c>
      <c r="F2643">
        <v>135</v>
      </c>
    </row>
    <row r="2644" spans="1:6" x14ac:dyDescent="0.25">
      <c r="A2644" t="s">
        <v>37</v>
      </c>
      <c r="B2644" t="s">
        <v>6</v>
      </c>
      <c r="C2644" t="s">
        <v>26</v>
      </c>
      <c r="D2644" s="1">
        <v>44350</v>
      </c>
      <c r="E2644" s="4">
        <v>7364</v>
      </c>
      <c r="F2644">
        <v>434</v>
      </c>
    </row>
    <row r="2645" spans="1:6" x14ac:dyDescent="0.25">
      <c r="A2645" t="s">
        <v>40</v>
      </c>
      <c r="B2645" t="s">
        <v>11</v>
      </c>
      <c r="C2645" t="s">
        <v>7</v>
      </c>
      <c r="D2645" s="1">
        <v>44351</v>
      </c>
      <c r="E2645" s="4">
        <v>1652</v>
      </c>
      <c r="F2645">
        <v>83</v>
      </c>
    </row>
    <row r="2646" spans="1:6" x14ac:dyDescent="0.25">
      <c r="A2646" t="s">
        <v>41</v>
      </c>
      <c r="B2646" t="s">
        <v>11</v>
      </c>
      <c r="C2646" t="s">
        <v>52</v>
      </c>
      <c r="D2646" s="1">
        <v>44351</v>
      </c>
      <c r="E2646" s="4">
        <v>4606</v>
      </c>
      <c r="F2646">
        <v>201</v>
      </c>
    </row>
    <row r="2647" spans="1:6" x14ac:dyDescent="0.25">
      <c r="A2647" t="s">
        <v>10</v>
      </c>
      <c r="B2647" t="s">
        <v>27</v>
      </c>
      <c r="C2647" t="s">
        <v>52</v>
      </c>
      <c r="D2647" s="1">
        <v>44351</v>
      </c>
      <c r="E2647" s="4">
        <v>1064</v>
      </c>
      <c r="F2647">
        <v>45</v>
      </c>
    </row>
    <row r="2648" spans="1:6" x14ac:dyDescent="0.25">
      <c r="A2648" t="s">
        <v>46</v>
      </c>
      <c r="B2648" t="s">
        <v>16</v>
      </c>
      <c r="C2648" t="s">
        <v>43</v>
      </c>
      <c r="D2648" s="1">
        <v>44351</v>
      </c>
      <c r="E2648" s="4">
        <v>2415</v>
      </c>
      <c r="F2648">
        <v>97</v>
      </c>
    </row>
    <row r="2649" spans="1:6" x14ac:dyDescent="0.25">
      <c r="A2649" t="s">
        <v>46</v>
      </c>
      <c r="B2649" t="s">
        <v>6</v>
      </c>
      <c r="C2649" t="s">
        <v>42</v>
      </c>
      <c r="D2649" s="1">
        <v>44351</v>
      </c>
      <c r="E2649" s="4">
        <v>833</v>
      </c>
      <c r="F2649">
        <v>56</v>
      </c>
    </row>
    <row r="2650" spans="1:6" x14ac:dyDescent="0.25">
      <c r="A2650" t="s">
        <v>13</v>
      </c>
      <c r="B2650" t="s">
        <v>11</v>
      </c>
      <c r="C2650" t="s">
        <v>22</v>
      </c>
      <c r="D2650" s="1">
        <v>44351</v>
      </c>
      <c r="E2650" s="4">
        <v>3563</v>
      </c>
      <c r="F2650">
        <v>396</v>
      </c>
    </row>
    <row r="2651" spans="1:6" x14ac:dyDescent="0.25">
      <c r="A2651" t="s">
        <v>41</v>
      </c>
      <c r="B2651" t="s">
        <v>6</v>
      </c>
      <c r="C2651" t="s">
        <v>45</v>
      </c>
      <c r="D2651" s="1">
        <v>44351</v>
      </c>
      <c r="E2651" s="4">
        <v>1148</v>
      </c>
      <c r="F2651">
        <v>55</v>
      </c>
    </row>
    <row r="2652" spans="1:6" x14ac:dyDescent="0.25">
      <c r="A2652" t="s">
        <v>33</v>
      </c>
      <c r="B2652" t="s">
        <v>11</v>
      </c>
      <c r="C2652" t="s">
        <v>19</v>
      </c>
      <c r="D2652" s="1">
        <v>44351</v>
      </c>
      <c r="E2652" s="4">
        <v>5019</v>
      </c>
      <c r="F2652">
        <v>219</v>
      </c>
    </row>
    <row r="2653" spans="1:6" x14ac:dyDescent="0.25">
      <c r="A2653" t="s">
        <v>51</v>
      </c>
      <c r="B2653" t="s">
        <v>21</v>
      </c>
      <c r="C2653" t="s">
        <v>12</v>
      </c>
      <c r="D2653" s="1">
        <v>44351</v>
      </c>
      <c r="E2653" s="4">
        <v>3206</v>
      </c>
      <c r="F2653">
        <v>229</v>
      </c>
    </row>
    <row r="2654" spans="1:6" x14ac:dyDescent="0.25">
      <c r="A2654" t="s">
        <v>20</v>
      </c>
      <c r="B2654" t="s">
        <v>21</v>
      </c>
      <c r="C2654" t="s">
        <v>22</v>
      </c>
      <c r="D2654" s="1">
        <v>44351</v>
      </c>
      <c r="E2654" s="4">
        <v>2009</v>
      </c>
      <c r="F2654">
        <v>224</v>
      </c>
    </row>
    <row r="2655" spans="1:6" x14ac:dyDescent="0.25">
      <c r="A2655" t="s">
        <v>29</v>
      </c>
      <c r="B2655" t="s">
        <v>21</v>
      </c>
      <c r="C2655" t="s">
        <v>7</v>
      </c>
      <c r="D2655" s="1">
        <v>44351</v>
      </c>
      <c r="E2655" s="4">
        <v>3500</v>
      </c>
      <c r="F2655">
        <v>195</v>
      </c>
    </row>
    <row r="2656" spans="1:6" x14ac:dyDescent="0.25">
      <c r="A2656" t="s">
        <v>51</v>
      </c>
      <c r="B2656" t="s">
        <v>27</v>
      </c>
      <c r="C2656" t="s">
        <v>50</v>
      </c>
      <c r="D2656" s="1">
        <v>44351</v>
      </c>
      <c r="E2656" s="4">
        <v>6482</v>
      </c>
      <c r="F2656">
        <v>590</v>
      </c>
    </row>
    <row r="2657" spans="1:6" x14ac:dyDescent="0.25">
      <c r="A2657" t="s">
        <v>33</v>
      </c>
      <c r="B2657" t="s">
        <v>16</v>
      </c>
      <c r="C2657" t="s">
        <v>31</v>
      </c>
      <c r="D2657" s="1">
        <v>44351</v>
      </c>
      <c r="E2657" s="4">
        <v>7630</v>
      </c>
      <c r="F2657">
        <v>332</v>
      </c>
    </row>
    <row r="2658" spans="1:6" x14ac:dyDescent="0.25">
      <c r="A2658" t="s">
        <v>39</v>
      </c>
      <c r="B2658" t="s">
        <v>6</v>
      </c>
      <c r="C2658" t="s">
        <v>43</v>
      </c>
      <c r="D2658" s="1">
        <v>44351</v>
      </c>
      <c r="E2658" s="4">
        <v>5369</v>
      </c>
      <c r="F2658">
        <v>207</v>
      </c>
    </row>
    <row r="2659" spans="1:6" x14ac:dyDescent="0.25">
      <c r="A2659" t="s">
        <v>49</v>
      </c>
      <c r="B2659" t="s">
        <v>27</v>
      </c>
      <c r="C2659" t="s">
        <v>38</v>
      </c>
      <c r="D2659" s="1">
        <v>44351</v>
      </c>
      <c r="E2659" s="4">
        <v>9023</v>
      </c>
      <c r="F2659">
        <v>376</v>
      </c>
    </row>
    <row r="2660" spans="1:6" x14ac:dyDescent="0.25">
      <c r="A2660" t="s">
        <v>41</v>
      </c>
      <c r="B2660" t="s">
        <v>6</v>
      </c>
      <c r="C2660" t="s">
        <v>43</v>
      </c>
      <c r="D2660" s="1">
        <v>44351</v>
      </c>
      <c r="E2660" s="4">
        <v>1169</v>
      </c>
      <c r="F2660">
        <v>44</v>
      </c>
    </row>
    <row r="2661" spans="1:6" x14ac:dyDescent="0.25">
      <c r="A2661" t="s">
        <v>32</v>
      </c>
      <c r="B2661" t="s">
        <v>21</v>
      </c>
      <c r="C2661" t="s">
        <v>24</v>
      </c>
      <c r="D2661" s="1">
        <v>44351</v>
      </c>
      <c r="E2661" s="4">
        <v>3486</v>
      </c>
      <c r="F2661">
        <v>125</v>
      </c>
    </row>
    <row r="2662" spans="1:6" x14ac:dyDescent="0.25">
      <c r="A2662" t="s">
        <v>41</v>
      </c>
      <c r="B2662" t="s">
        <v>21</v>
      </c>
      <c r="C2662" t="s">
        <v>43</v>
      </c>
      <c r="D2662" s="1">
        <v>44351</v>
      </c>
      <c r="E2662" s="4">
        <v>9744</v>
      </c>
      <c r="F2662">
        <v>424</v>
      </c>
    </row>
    <row r="2663" spans="1:6" x14ac:dyDescent="0.25">
      <c r="A2663" t="s">
        <v>41</v>
      </c>
      <c r="B2663" t="s">
        <v>9</v>
      </c>
      <c r="C2663" t="s">
        <v>42</v>
      </c>
      <c r="D2663" s="1">
        <v>44351</v>
      </c>
      <c r="E2663" s="4">
        <v>3129</v>
      </c>
      <c r="F2663">
        <v>185</v>
      </c>
    </row>
    <row r="2664" spans="1:6" x14ac:dyDescent="0.25">
      <c r="A2664" t="s">
        <v>46</v>
      </c>
      <c r="B2664" t="s">
        <v>6</v>
      </c>
      <c r="C2664" t="s">
        <v>24</v>
      </c>
      <c r="D2664" s="1">
        <v>44351</v>
      </c>
      <c r="E2664" s="4">
        <v>7049</v>
      </c>
      <c r="F2664">
        <v>282</v>
      </c>
    </row>
    <row r="2665" spans="1:6" x14ac:dyDescent="0.25">
      <c r="A2665" t="s">
        <v>13</v>
      </c>
      <c r="B2665" t="s">
        <v>6</v>
      </c>
      <c r="C2665" t="s">
        <v>47</v>
      </c>
      <c r="D2665" s="1">
        <v>44351</v>
      </c>
      <c r="E2665" s="4">
        <v>1498</v>
      </c>
      <c r="F2665">
        <v>63</v>
      </c>
    </row>
    <row r="2666" spans="1:6" x14ac:dyDescent="0.25">
      <c r="A2666" t="s">
        <v>51</v>
      </c>
      <c r="B2666" t="s">
        <v>6</v>
      </c>
      <c r="C2666" t="s">
        <v>35</v>
      </c>
      <c r="D2666" s="1">
        <v>44354</v>
      </c>
      <c r="E2666" s="4">
        <v>1071</v>
      </c>
      <c r="F2666">
        <v>90</v>
      </c>
    </row>
    <row r="2667" spans="1:6" x14ac:dyDescent="0.25">
      <c r="A2667" t="s">
        <v>23</v>
      </c>
      <c r="B2667" t="s">
        <v>11</v>
      </c>
      <c r="C2667" t="s">
        <v>50</v>
      </c>
      <c r="D2667" s="1">
        <v>44354</v>
      </c>
      <c r="E2667" s="4">
        <v>3458</v>
      </c>
      <c r="F2667">
        <v>289</v>
      </c>
    </row>
    <row r="2668" spans="1:6" x14ac:dyDescent="0.25">
      <c r="A2668" t="s">
        <v>39</v>
      </c>
      <c r="B2668" t="s">
        <v>16</v>
      </c>
      <c r="C2668" t="s">
        <v>17</v>
      </c>
      <c r="D2668" s="1">
        <v>44354</v>
      </c>
      <c r="E2668" s="4">
        <v>2261</v>
      </c>
      <c r="F2668">
        <v>91</v>
      </c>
    </row>
    <row r="2669" spans="1:6" x14ac:dyDescent="0.25">
      <c r="A2669" t="s">
        <v>51</v>
      </c>
      <c r="B2669" t="s">
        <v>9</v>
      </c>
      <c r="C2669" t="s">
        <v>47</v>
      </c>
      <c r="D2669" s="1">
        <v>44354</v>
      </c>
      <c r="E2669" s="4">
        <v>8456</v>
      </c>
      <c r="F2669">
        <v>368</v>
      </c>
    </row>
    <row r="2670" spans="1:6" x14ac:dyDescent="0.25">
      <c r="A2670" t="s">
        <v>20</v>
      </c>
      <c r="B2670" t="s">
        <v>11</v>
      </c>
      <c r="C2670" t="s">
        <v>43</v>
      </c>
      <c r="D2670" s="1">
        <v>44354</v>
      </c>
      <c r="E2670" s="4">
        <v>3283</v>
      </c>
      <c r="F2670">
        <v>127</v>
      </c>
    </row>
    <row r="2671" spans="1:6" x14ac:dyDescent="0.25">
      <c r="A2671" t="s">
        <v>41</v>
      </c>
      <c r="B2671" t="s">
        <v>16</v>
      </c>
      <c r="C2671" t="s">
        <v>31</v>
      </c>
      <c r="D2671" s="1">
        <v>44354</v>
      </c>
      <c r="E2671" s="4">
        <v>6307</v>
      </c>
      <c r="F2671">
        <v>263</v>
      </c>
    </row>
    <row r="2672" spans="1:6" x14ac:dyDescent="0.25">
      <c r="A2672" t="s">
        <v>33</v>
      </c>
      <c r="B2672" t="s">
        <v>16</v>
      </c>
      <c r="C2672" t="s">
        <v>35</v>
      </c>
      <c r="D2672" s="1">
        <v>44354</v>
      </c>
      <c r="E2672" s="4">
        <v>2877</v>
      </c>
      <c r="F2672">
        <v>288</v>
      </c>
    </row>
    <row r="2673" spans="1:6" x14ac:dyDescent="0.25">
      <c r="A2673" t="s">
        <v>49</v>
      </c>
      <c r="B2673" t="s">
        <v>16</v>
      </c>
      <c r="C2673" t="s">
        <v>28</v>
      </c>
      <c r="D2673" s="1">
        <v>44354</v>
      </c>
      <c r="E2673" s="4">
        <v>7602</v>
      </c>
      <c r="F2673">
        <v>331</v>
      </c>
    </row>
    <row r="2674" spans="1:6" x14ac:dyDescent="0.25">
      <c r="A2674" t="s">
        <v>15</v>
      </c>
      <c r="B2674" t="s">
        <v>11</v>
      </c>
      <c r="C2674" t="s">
        <v>45</v>
      </c>
      <c r="D2674" s="1">
        <v>44354</v>
      </c>
      <c r="E2674" s="4">
        <v>5460</v>
      </c>
      <c r="F2674">
        <v>304</v>
      </c>
    </row>
    <row r="2675" spans="1:6" x14ac:dyDescent="0.25">
      <c r="A2675" t="s">
        <v>41</v>
      </c>
      <c r="B2675" t="s">
        <v>11</v>
      </c>
      <c r="C2675" t="s">
        <v>35</v>
      </c>
      <c r="D2675" s="1">
        <v>44354</v>
      </c>
      <c r="E2675" s="4">
        <v>364</v>
      </c>
      <c r="F2675">
        <v>41</v>
      </c>
    </row>
    <row r="2676" spans="1:6" x14ac:dyDescent="0.25">
      <c r="A2676" t="s">
        <v>51</v>
      </c>
      <c r="B2676" t="s">
        <v>11</v>
      </c>
      <c r="C2676" t="s">
        <v>36</v>
      </c>
      <c r="D2676" s="1">
        <v>44354</v>
      </c>
      <c r="E2676" s="4">
        <v>7917</v>
      </c>
      <c r="F2676">
        <v>770</v>
      </c>
    </row>
    <row r="2677" spans="1:6" x14ac:dyDescent="0.25">
      <c r="A2677" t="s">
        <v>32</v>
      </c>
      <c r="B2677" t="s">
        <v>27</v>
      </c>
      <c r="C2677" t="s">
        <v>52</v>
      </c>
      <c r="D2677" s="1">
        <v>44354</v>
      </c>
      <c r="E2677" s="4">
        <v>7063</v>
      </c>
      <c r="F2677">
        <v>322</v>
      </c>
    </row>
    <row r="2678" spans="1:6" x14ac:dyDescent="0.25">
      <c r="A2678" t="s">
        <v>8</v>
      </c>
      <c r="B2678" t="s">
        <v>21</v>
      </c>
      <c r="C2678" t="s">
        <v>19</v>
      </c>
      <c r="D2678" s="1">
        <v>44354</v>
      </c>
      <c r="E2678" s="4">
        <v>6580</v>
      </c>
      <c r="F2678">
        <v>275</v>
      </c>
    </row>
    <row r="2679" spans="1:6" x14ac:dyDescent="0.25">
      <c r="A2679" t="s">
        <v>41</v>
      </c>
      <c r="B2679" t="s">
        <v>16</v>
      </c>
      <c r="C2679" t="s">
        <v>7</v>
      </c>
      <c r="D2679" s="1">
        <v>44354</v>
      </c>
      <c r="E2679" s="4">
        <v>4228</v>
      </c>
      <c r="F2679">
        <v>212</v>
      </c>
    </row>
    <row r="2680" spans="1:6" x14ac:dyDescent="0.25">
      <c r="A2680" t="s">
        <v>29</v>
      </c>
      <c r="B2680" t="s">
        <v>27</v>
      </c>
      <c r="C2680" t="s">
        <v>31</v>
      </c>
      <c r="D2680" s="1">
        <v>44354</v>
      </c>
      <c r="E2680" s="4">
        <v>1708</v>
      </c>
      <c r="F2680">
        <v>69</v>
      </c>
    </row>
    <row r="2681" spans="1:6" x14ac:dyDescent="0.25">
      <c r="A2681" t="s">
        <v>39</v>
      </c>
      <c r="B2681" t="s">
        <v>16</v>
      </c>
      <c r="C2681" t="s">
        <v>52</v>
      </c>
      <c r="D2681" s="1">
        <v>44354</v>
      </c>
      <c r="E2681" s="4">
        <v>2737</v>
      </c>
      <c r="F2681">
        <v>115</v>
      </c>
    </row>
    <row r="2682" spans="1:6" x14ac:dyDescent="0.25">
      <c r="A2682" t="s">
        <v>23</v>
      </c>
      <c r="B2682" t="s">
        <v>21</v>
      </c>
      <c r="C2682" t="s">
        <v>52</v>
      </c>
      <c r="D2682" s="1">
        <v>44354</v>
      </c>
      <c r="E2682" s="4">
        <v>2863</v>
      </c>
      <c r="F2682">
        <v>137</v>
      </c>
    </row>
    <row r="2683" spans="1:6" x14ac:dyDescent="0.25">
      <c r="A2683" t="s">
        <v>51</v>
      </c>
      <c r="B2683" t="s">
        <v>6</v>
      </c>
      <c r="C2683" t="s">
        <v>44</v>
      </c>
      <c r="D2683" s="1">
        <v>44354</v>
      </c>
      <c r="E2683" s="4">
        <v>9506</v>
      </c>
      <c r="F2683">
        <v>453</v>
      </c>
    </row>
    <row r="2684" spans="1:6" x14ac:dyDescent="0.25">
      <c r="A2684" t="s">
        <v>23</v>
      </c>
      <c r="B2684" t="s">
        <v>11</v>
      </c>
      <c r="C2684" t="s">
        <v>12</v>
      </c>
      <c r="D2684" s="1">
        <v>44354</v>
      </c>
      <c r="E2684" s="4">
        <v>5789</v>
      </c>
      <c r="F2684">
        <v>414</v>
      </c>
    </row>
    <row r="2685" spans="1:6" x14ac:dyDescent="0.25">
      <c r="A2685" t="s">
        <v>5</v>
      </c>
      <c r="B2685" t="s">
        <v>9</v>
      </c>
      <c r="C2685" t="s">
        <v>38</v>
      </c>
      <c r="D2685" s="1">
        <v>44354</v>
      </c>
      <c r="E2685" s="4">
        <v>1057</v>
      </c>
      <c r="F2685">
        <v>43</v>
      </c>
    </row>
    <row r="2686" spans="1:6" x14ac:dyDescent="0.25">
      <c r="A2686" t="s">
        <v>33</v>
      </c>
      <c r="B2686" t="s">
        <v>11</v>
      </c>
      <c r="C2686" t="s">
        <v>35</v>
      </c>
      <c r="D2686" s="1">
        <v>44354</v>
      </c>
      <c r="E2686" s="4">
        <v>462</v>
      </c>
      <c r="F2686">
        <v>39</v>
      </c>
    </row>
    <row r="2687" spans="1:6" x14ac:dyDescent="0.25">
      <c r="A2687" t="s">
        <v>46</v>
      </c>
      <c r="B2687" t="s">
        <v>6</v>
      </c>
      <c r="C2687" t="s">
        <v>43</v>
      </c>
      <c r="D2687" s="1">
        <v>44354</v>
      </c>
      <c r="E2687" s="4">
        <v>3857</v>
      </c>
      <c r="F2687">
        <v>168</v>
      </c>
    </row>
    <row r="2688" spans="1:6" x14ac:dyDescent="0.25">
      <c r="A2688" t="s">
        <v>23</v>
      </c>
      <c r="B2688" t="s">
        <v>6</v>
      </c>
      <c r="C2688" t="s">
        <v>26</v>
      </c>
      <c r="D2688" s="1">
        <v>44354</v>
      </c>
      <c r="E2688" s="4">
        <v>4186</v>
      </c>
      <c r="F2688">
        <v>280</v>
      </c>
    </row>
    <row r="2689" spans="1:6" x14ac:dyDescent="0.25">
      <c r="A2689" t="s">
        <v>13</v>
      </c>
      <c r="B2689" t="s">
        <v>16</v>
      </c>
      <c r="C2689" t="s">
        <v>35</v>
      </c>
      <c r="D2689" s="1">
        <v>44355</v>
      </c>
      <c r="E2689" s="4">
        <v>1813</v>
      </c>
      <c r="F2689">
        <v>202</v>
      </c>
    </row>
    <row r="2690" spans="1:6" x14ac:dyDescent="0.25">
      <c r="A2690" t="s">
        <v>49</v>
      </c>
      <c r="B2690" t="s">
        <v>16</v>
      </c>
      <c r="C2690" t="s">
        <v>44</v>
      </c>
      <c r="D2690" s="1">
        <v>44355</v>
      </c>
      <c r="E2690" s="4">
        <v>8897</v>
      </c>
      <c r="F2690">
        <v>387</v>
      </c>
    </row>
    <row r="2691" spans="1:6" x14ac:dyDescent="0.25">
      <c r="A2691" t="s">
        <v>40</v>
      </c>
      <c r="B2691" t="s">
        <v>11</v>
      </c>
      <c r="C2691" t="s">
        <v>47</v>
      </c>
      <c r="D2691" s="1">
        <v>44355</v>
      </c>
      <c r="E2691" s="4">
        <v>5026</v>
      </c>
      <c r="F2691">
        <v>210</v>
      </c>
    </row>
    <row r="2692" spans="1:6" x14ac:dyDescent="0.25">
      <c r="A2692" t="s">
        <v>49</v>
      </c>
      <c r="B2692" t="s">
        <v>9</v>
      </c>
      <c r="C2692" t="s">
        <v>44</v>
      </c>
      <c r="D2692" s="1">
        <v>44355</v>
      </c>
      <c r="E2692" s="4">
        <v>5453</v>
      </c>
      <c r="F2692">
        <v>248</v>
      </c>
    </row>
    <row r="2693" spans="1:6" x14ac:dyDescent="0.25">
      <c r="A2693" t="s">
        <v>49</v>
      </c>
      <c r="B2693" t="s">
        <v>9</v>
      </c>
      <c r="C2693" t="s">
        <v>24</v>
      </c>
      <c r="D2693" s="1">
        <v>44355</v>
      </c>
      <c r="E2693" s="4">
        <v>4851</v>
      </c>
      <c r="F2693">
        <v>180</v>
      </c>
    </row>
    <row r="2694" spans="1:6" x14ac:dyDescent="0.25">
      <c r="A2694" t="s">
        <v>10</v>
      </c>
      <c r="B2694" t="s">
        <v>11</v>
      </c>
      <c r="C2694" t="s">
        <v>43</v>
      </c>
      <c r="D2694" s="1">
        <v>44355</v>
      </c>
      <c r="E2694" s="4">
        <v>2205</v>
      </c>
      <c r="F2694">
        <v>89</v>
      </c>
    </row>
    <row r="2695" spans="1:6" x14ac:dyDescent="0.25">
      <c r="A2695" t="s">
        <v>39</v>
      </c>
      <c r="B2695" t="s">
        <v>16</v>
      </c>
      <c r="C2695" t="s">
        <v>31</v>
      </c>
      <c r="D2695" s="1">
        <v>44355</v>
      </c>
      <c r="E2695" s="4">
        <v>3892</v>
      </c>
      <c r="F2695">
        <v>177</v>
      </c>
    </row>
    <row r="2696" spans="1:6" x14ac:dyDescent="0.25">
      <c r="A2696" t="s">
        <v>20</v>
      </c>
      <c r="B2696" t="s">
        <v>9</v>
      </c>
      <c r="C2696" t="s">
        <v>14</v>
      </c>
      <c r="D2696" s="1">
        <v>44355</v>
      </c>
      <c r="E2696" s="4">
        <v>1925</v>
      </c>
      <c r="F2696">
        <v>149</v>
      </c>
    </row>
    <row r="2697" spans="1:6" x14ac:dyDescent="0.25">
      <c r="A2697" t="s">
        <v>20</v>
      </c>
      <c r="B2697" t="s">
        <v>21</v>
      </c>
      <c r="C2697" t="s">
        <v>35</v>
      </c>
      <c r="D2697" s="1">
        <v>44355</v>
      </c>
      <c r="E2697" s="4">
        <v>9240</v>
      </c>
      <c r="F2697">
        <v>910</v>
      </c>
    </row>
    <row r="2698" spans="1:6" x14ac:dyDescent="0.25">
      <c r="A2698" t="s">
        <v>49</v>
      </c>
      <c r="B2698" t="s">
        <v>6</v>
      </c>
      <c r="C2698" t="s">
        <v>30</v>
      </c>
      <c r="D2698" s="1">
        <v>44355</v>
      </c>
      <c r="E2698" s="4">
        <v>10115</v>
      </c>
      <c r="F2698">
        <v>405</v>
      </c>
    </row>
    <row r="2699" spans="1:6" x14ac:dyDescent="0.25">
      <c r="A2699" t="s">
        <v>15</v>
      </c>
      <c r="B2699" t="s">
        <v>27</v>
      </c>
      <c r="C2699" t="s">
        <v>50</v>
      </c>
      <c r="D2699" s="1">
        <v>44355</v>
      </c>
      <c r="E2699" s="4">
        <v>4802</v>
      </c>
      <c r="F2699">
        <v>321</v>
      </c>
    </row>
    <row r="2700" spans="1:6" x14ac:dyDescent="0.25">
      <c r="A2700" t="s">
        <v>15</v>
      </c>
      <c r="B2700" t="s">
        <v>6</v>
      </c>
      <c r="C2700" t="s">
        <v>22</v>
      </c>
      <c r="D2700" s="1">
        <v>44355</v>
      </c>
      <c r="E2700" s="4">
        <v>6860</v>
      </c>
      <c r="F2700">
        <v>770</v>
      </c>
    </row>
    <row r="2701" spans="1:6" x14ac:dyDescent="0.25">
      <c r="A2701" t="s">
        <v>46</v>
      </c>
      <c r="B2701" t="s">
        <v>21</v>
      </c>
      <c r="C2701" t="s">
        <v>24</v>
      </c>
      <c r="D2701" s="1">
        <v>44355</v>
      </c>
      <c r="E2701" s="4">
        <v>777</v>
      </c>
      <c r="F2701">
        <v>30</v>
      </c>
    </row>
    <row r="2702" spans="1:6" x14ac:dyDescent="0.25">
      <c r="A2702" t="s">
        <v>20</v>
      </c>
      <c r="B2702" t="s">
        <v>27</v>
      </c>
      <c r="C2702" t="s">
        <v>22</v>
      </c>
      <c r="D2702" s="1">
        <v>44355</v>
      </c>
      <c r="E2702" s="4">
        <v>6314</v>
      </c>
      <c r="F2702">
        <v>700</v>
      </c>
    </row>
    <row r="2703" spans="1:6" x14ac:dyDescent="0.25">
      <c r="A2703" t="s">
        <v>20</v>
      </c>
      <c r="B2703" t="s">
        <v>16</v>
      </c>
      <c r="C2703" t="s">
        <v>48</v>
      </c>
      <c r="D2703" s="1">
        <v>44355</v>
      </c>
      <c r="E2703" s="4">
        <v>6769</v>
      </c>
      <c r="F2703">
        <v>271</v>
      </c>
    </row>
    <row r="2704" spans="1:6" x14ac:dyDescent="0.25">
      <c r="A2704" t="s">
        <v>49</v>
      </c>
      <c r="B2704" t="s">
        <v>21</v>
      </c>
      <c r="C2704" t="s">
        <v>48</v>
      </c>
      <c r="D2704" s="1">
        <v>44356</v>
      </c>
      <c r="E2704" s="4">
        <v>2793</v>
      </c>
      <c r="F2704">
        <v>112</v>
      </c>
    </row>
    <row r="2705" spans="1:6" x14ac:dyDescent="0.25">
      <c r="A2705" t="s">
        <v>13</v>
      </c>
      <c r="B2705" t="s">
        <v>11</v>
      </c>
      <c r="C2705" t="s">
        <v>30</v>
      </c>
      <c r="D2705" s="1">
        <v>44356</v>
      </c>
      <c r="E2705" s="4">
        <v>5915</v>
      </c>
      <c r="F2705">
        <v>237</v>
      </c>
    </row>
    <row r="2706" spans="1:6" x14ac:dyDescent="0.25">
      <c r="A2706" t="s">
        <v>49</v>
      </c>
      <c r="B2706" t="s">
        <v>16</v>
      </c>
      <c r="C2706" t="s">
        <v>45</v>
      </c>
      <c r="D2706" s="1">
        <v>44356</v>
      </c>
      <c r="E2706" s="4">
        <v>4221</v>
      </c>
      <c r="F2706">
        <v>212</v>
      </c>
    </row>
    <row r="2707" spans="1:6" x14ac:dyDescent="0.25">
      <c r="A2707" t="s">
        <v>29</v>
      </c>
      <c r="B2707" t="s">
        <v>11</v>
      </c>
      <c r="C2707" t="s">
        <v>48</v>
      </c>
      <c r="D2707" s="1">
        <v>44356</v>
      </c>
      <c r="E2707" s="4">
        <v>3535</v>
      </c>
      <c r="F2707">
        <v>136</v>
      </c>
    </row>
    <row r="2708" spans="1:6" x14ac:dyDescent="0.25">
      <c r="A2708" t="s">
        <v>51</v>
      </c>
      <c r="B2708" t="s">
        <v>21</v>
      </c>
      <c r="C2708" t="s">
        <v>14</v>
      </c>
      <c r="D2708" s="1">
        <v>44356</v>
      </c>
      <c r="E2708" s="4">
        <v>3094</v>
      </c>
      <c r="F2708">
        <v>282</v>
      </c>
    </row>
    <row r="2709" spans="1:6" x14ac:dyDescent="0.25">
      <c r="A2709" t="s">
        <v>34</v>
      </c>
      <c r="B2709" t="s">
        <v>9</v>
      </c>
      <c r="C2709" t="s">
        <v>50</v>
      </c>
      <c r="D2709" s="1">
        <v>44356</v>
      </c>
      <c r="E2709" s="4">
        <v>5950</v>
      </c>
      <c r="F2709">
        <v>397</v>
      </c>
    </row>
    <row r="2710" spans="1:6" x14ac:dyDescent="0.25">
      <c r="A2710" t="s">
        <v>23</v>
      </c>
      <c r="B2710" t="s">
        <v>9</v>
      </c>
      <c r="C2710" t="s">
        <v>42</v>
      </c>
      <c r="D2710" s="1">
        <v>44356</v>
      </c>
      <c r="E2710" s="4">
        <v>2394</v>
      </c>
      <c r="F2710">
        <v>126</v>
      </c>
    </row>
    <row r="2711" spans="1:6" x14ac:dyDescent="0.25">
      <c r="A2711" t="s">
        <v>18</v>
      </c>
      <c r="B2711" t="s">
        <v>11</v>
      </c>
      <c r="C2711" t="s">
        <v>19</v>
      </c>
      <c r="D2711" s="1">
        <v>44356</v>
      </c>
      <c r="E2711" s="4">
        <v>3780</v>
      </c>
      <c r="F2711">
        <v>165</v>
      </c>
    </row>
    <row r="2712" spans="1:6" x14ac:dyDescent="0.25">
      <c r="A2712" t="s">
        <v>41</v>
      </c>
      <c r="B2712" t="s">
        <v>27</v>
      </c>
      <c r="C2712" t="s">
        <v>38</v>
      </c>
      <c r="D2712" s="1">
        <v>44356</v>
      </c>
      <c r="E2712" s="4">
        <v>301</v>
      </c>
      <c r="F2712">
        <v>13</v>
      </c>
    </row>
    <row r="2713" spans="1:6" x14ac:dyDescent="0.25">
      <c r="A2713" t="s">
        <v>41</v>
      </c>
      <c r="B2713" t="s">
        <v>21</v>
      </c>
      <c r="C2713" t="s">
        <v>26</v>
      </c>
      <c r="D2713" s="1">
        <v>44356</v>
      </c>
      <c r="E2713" s="4">
        <v>1533</v>
      </c>
      <c r="F2713">
        <v>91</v>
      </c>
    </row>
    <row r="2714" spans="1:6" x14ac:dyDescent="0.25">
      <c r="A2714" t="s">
        <v>20</v>
      </c>
      <c r="B2714" t="s">
        <v>27</v>
      </c>
      <c r="C2714" t="s">
        <v>30</v>
      </c>
      <c r="D2714" s="1">
        <v>44356</v>
      </c>
      <c r="E2714" s="4">
        <v>28</v>
      </c>
      <c r="F2714">
        <v>1</v>
      </c>
    </row>
    <row r="2715" spans="1:6" x14ac:dyDescent="0.25">
      <c r="A2715" t="s">
        <v>34</v>
      </c>
      <c r="B2715" t="s">
        <v>27</v>
      </c>
      <c r="C2715" t="s">
        <v>36</v>
      </c>
      <c r="D2715" s="1">
        <v>44356</v>
      </c>
      <c r="E2715" s="4">
        <v>9436</v>
      </c>
      <c r="F2715">
        <v>1050</v>
      </c>
    </row>
    <row r="2716" spans="1:6" x14ac:dyDescent="0.25">
      <c r="A2716" t="s">
        <v>8</v>
      </c>
      <c r="B2716" t="s">
        <v>16</v>
      </c>
      <c r="C2716" t="s">
        <v>31</v>
      </c>
      <c r="D2716" s="1">
        <v>44356</v>
      </c>
      <c r="E2716" s="4">
        <v>2268</v>
      </c>
      <c r="F2716">
        <v>99</v>
      </c>
    </row>
    <row r="2717" spans="1:6" x14ac:dyDescent="0.25">
      <c r="A2717" t="s">
        <v>18</v>
      </c>
      <c r="B2717" t="s">
        <v>16</v>
      </c>
      <c r="C2717" t="s">
        <v>12</v>
      </c>
      <c r="D2717" s="1">
        <v>44356</v>
      </c>
      <c r="E2717" s="4">
        <v>7574</v>
      </c>
      <c r="F2717">
        <v>583</v>
      </c>
    </row>
    <row r="2718" spans="1:6" x14ac:dyDescent="0.25">
      <c r="A2718" t="s">
        <v>13</v>
      </c>
      <c r="B2718" t="s">
        <v>21</v>
      </c>
      <c r="C2718" t="s">
        <v>43</v>
      </c>
      <c r="D2718" s="1">
        <v>44356</v>
      </c>
      <c r="E2718" s="4">
        <v>1470</v>
      </c>
      <c r="F2718">
        <v>59</v>
      </c>
    </row>
    <row r="2719" spans="1:6" x14ac:dyDescent="0.25">
      <c r="A2719" t="s">
        <v>33</v>
      </c>
      <c r="B2719" t="s">
        <v>27</v>
      </c>
      <c r="C2719" t="s">
        <v>44</v>
      </c>
      <c r="D2719" s="1">
        <v>44356</v>
      </c>
      <c r="E2719" s="4">
        <v>4704</v>
      </c>
      <c r="F2719">
        <v>205</v>
      </c>
    </row>
    <row r="2720" spans="1:6" x14ac:dyDescent="0.25">
      <c r="A2720" t="s">
        <v>32</v>
      </c>
      <c r="B2720" t="s">
        <v>11</v>
      </c>
      <c r="C2720" t="s">
        <v>50</v>
      </c>
      <c r="D2720" s="1">
        <v>44356</v>
      </c>
      <c r="E2720" s="4">
        <v>5481</v>
      </c>
      <c r="F2720">
        <v>457</v>
      </c>
    </row>
    <row r="2721" spans="1:6" x14ac:dyDescent="0.25">
      <c r="A2721" t="s">
        <v>33</v>
      </c>
      <c r="B2721" t="s">
        <v>27</v>
      </c>
      <c r="C2721" t="s">
        <v>26</v>
      </c>
      <c r="D2721" s="1">
        <v>44356</v>
      </c>
      <c r="E2721" s="4">
        <v>5593</v>
      </c>
      <c r="F2721">
        <v>431</v>
      </c>
    </row>
    <row r="2722" spans="1:6" x14ac:dyDescent="0.25">
      <c r="A2722" t="s">
        <v>37</v>
      </c>
      <c r="B2722" t="s">
        <v>27</v>
      </c>
      <c r="C2722" t="s">
        <v>45</v>
      </c>
      <c r="D2722" s="1">
        <v>44357</v>
      </c>
      <c r="E2722" s="4">
        <v>1449</v>
      </c>
      <c r="F2722">
        <v>73</v>
      </c>
    </row>
    <row r="2723" spans="1:6" x14ac:dyDescent="0.25">
      <c r="A2723" t="s">
        <v>39</v>
      </c>
      <c r="B2723" t="s">
        <v>16</v>
      </c>
      <c r="C2723" t="s">
        <v>7</v>
      </c>
      <c r="D2723" s="1">
        <v>44357</v>
      </c>
      <c r="E2723" s="4">
        <v>11788</v>
      </c>
      <c r="F2723">
        <v>621</v>
      </c>
    </row>
    <row r="2724" spans="1:6" x14ac:dyDescent="0.25">
      <c r="A2724" t="s">
        <v>32</v>
      </c>
      <c r="B2724" t="s">
        <v>21</v>
      </c>
      <c r="C2724" t="s">
        <v>30</v>
      </c>
      <c r="D2724" s="1">
        <v>44357</v>
      </c>
      <c r="E2724" s="4">
        <v>5348</v>
      </c>
      <c r="F2724">
        <v>206</v>
      </c>
    </row>
    <row r="2725" spans="1:6" x14ac:dyDescent="0.25">
      <c r="A2725" t="s">
        <v>41</v>
      </c>
      <c r="B2725" t="s">
        <v>11</v>
      </c>
      <c r="C2725" t="s">
        <v>38</v>
      </c>
      <c r="D2725" s="1">
        <v>44357</v>
      </c>
      <c r="E2725" s="4">
        <v>13622</v>
      </c>
      <c r="F2725">
        <v>545</v>
      </c>
    </row>
    <row r="2726" spans="1:6" x14ac:dyDescent="0.25">
      <c r="A2726" t="s">
        <v>29</v>
      </c>
      <c r="B2726" t="s">
        <v>6</v>
      </c>
      <c r="C2726" t="s">
        <v>22</v>
      </c>
      <c r="D2726" s="1">
        <v>44357</v>
      </c>
      <c r="E2726" s="4">
        <v>1897</v>
      </c>
      <c r="F2726">
        <v>146</v>
      </c>
    </row>
    <row r="2727" spans="1:6" x14ac:dyDescent="0.25">
      <c r="A2727" t="s">
        <v>37</v>
      </c>
      <c r="B2727" t="s">
        <v>27</v>
      </c>
      <c r="C2727" t="s">
        <v>26</v>
      </c>
      <c r="D2727" s="1">
        <v>44357</v>
      </c>
      <c r="E2727" s="4">
        <v>4326</v>
      </c>
      <c r="F2727">
        <v>333</v>
      </c>
    </row>
    <row r="2728" spans="1:6" x14ac:dyDescent="0.25">
      <c r="A2728" t="s">
        <v>5</v>
      </c>
      <c r="B2728" t="s">
        <v>6</v>
      </c>
      <c r="C2728" t="s">
        <v>22</v>
      </c>
      <c r="D2728" s="1">
        <v>44357</v>
      </c>
      <c r="E2728" s="4">
        <v>4312</v>
      </c>
      <c r="F2728">
        <v>432</v>
      </c>
    </row>
    <row r="2729" spans="1:6" x14ac:dyDescent="0.25">
      <c r="A2729" t="s">
        <v>25</v>
      </c>
      <c r="B2729" t="s">
        <v>21</v>
      </c>
      <c r="C2729" t="s">
        <v>52</v>
      </c>
      <c r="D2729" s="1">
        <v>44357</v>
      </c>
      <c r="E2729" s="4">
        <v>2835</v>
      </c>
      <c r="F2729">
        <v>119</v>
      </c>
    </row>
    <row r="2730" spans="1:6" x14ac:dyDescent="0.25">
      <c r="A2730" t="s">
        <v>10</v>
      </c>
      <c r="B2730" t="s">
        <v>6</v>
      </c>
      <c r="C2730" t="s">
        <v>26</v>
      </c>
      <c r="D2730" s="1">
        <v>44357</v>
      </c>
      <c r="E2730" s="4">
        <v>3563</v>
      </c>
      <c r="F2730">
        <v>238</v>
      </c>
    </row>
    <row r="2731" spans="1:6" x14ac:dyDescent="0.25">
      <c r="A2731" t="s">
        <v>13</v>
      </c>
      <c r="B2731" t="s">
        <v>27</v>
      </c>
      <c r="C2731" t="s">
        <v>52</v>
      </c>
      <c r="D2731" s="1">
        <v>44358</v>
      </c>
      <c r="E2731" s="4">
        <v>2842</v>
      </c>
      <c r="F2731">
        <v>130</v>
      </c>
    </row>
    <row r="2732" spans="1:6" x14ac:dyDescent="0.25">
      <c r="A2732" t="s">
        <v>8</v>
      </c>
      <c r="B2732" t="s">
        <v>6</v>
      </c>
      <c r="C2732" t="s">
        <v>17</v>
      </c>
      <c r="D2732" s="1">
        <v>44358</v>
      </c>
      <c r="E2732" s="4">
        <v>3255</v>
      </c>
      <c r="F2732">
        <v>126</v>
      </c>
    </row>
    <row r="2733" spans="1:6" x14ac:dyDescent="0.25">
      <c r="A2733" t="s">
        <v>33</v>
      </c>
      <c r="B2733" t="s">
        <v>27</v>
      </c>
      <c r="C2733" t="s">
        <v>30</v>
      </c>
      <c r="D2733" s="1">
        <v>44358</v>
      </c>
      <c r="E2733" s="4">
        <v>6482</v>
      </c>
      <c r="F2733">
        <v>241</v>
      </c>
    </row>
    <row r="2734" spans="1:6" x14ac:dyDescent="0.25">
      <c r="A2734" t="s">
        <v>25</v>
      </c>
      <c r="B2734" t="s">
        <v>6</v>
      </c>
      <c r="C2734" t="s">
        <v>7</v>
      </c>
      <c r="D2734" s="1">
        <v>44358</v>
      </c>
      <c r="E2734" s="4">
        <v>6160</v>
      </c>
      <c r="F2734">
        <v>343</v>
      </c>
    </row>
    <row r="2735" spans="1:6" x14ac:dyDescent="0.25">
      <c r="A2735" t="s">
        <v>18</v>
      </c>
      <c r="B2735" t="s">
        <v>9</v>
      </c>
      <c r="C2735" t="s">
        <v>35</v>
      </c>
      <c r="D2735" s="1">
        <v>44358</v>
      </c>
      <c r="E2735" s="4">
        <v>4263</v>
      </c>
      <c r="F2735">
        <v>356</v>
      </c>
    </row>
    <row r="2736" spans="1:6" x14ac:dyDescent="0.25">
      <c r="A2736" t="s">
        <v>5</v>
      </c>
      <c r="B2736" t="s">
        <v>9</v>
      </c>
      <c r="C2736" t="s">
        <v>17</v>
      </c>
      <c r="D2736" s="1">
        <v>44358</v>
      </c>
      <c r="E2736" s="4">
        <v>3472</v>
      </c>
      <c r="F2736">
        <v>134</v>
      </c>
    </row>
    <row r="2737" spans="1:6" x14ac:dyDescent="0.25">
      <c r="A2737" t="s">
        <v>37</v>
      </c>
      <c r="B2737" t="s">
        <v>21</v>
      </c>
      <c r="C2737" t="s">
        <v>42</v>
      </c>
      <c r="D2737" s="1">
        <v>44358</v>
      </c>
      <c r="E2737" s="4">
        <v>3192</v>
      </c>
      <c r="F2737">
        <v>188</v>
      </c>
    </row>
    <row r="2738" spans="1:6" x14ac:dyDescent="0.25">
      <c r="A2738" t="s">
        <v>15</v>
      </c>
      <c r="B2738" t="s">
        <v>16</v>
      </c>
      <c r="C2738" t="s">
        <v>24</v>
      </c>
      <c r="D2738" s="1">
        <v>44358</v>
      </c>
      <c r="E2738" s="4">
        <v>5810</v>
      </c>
      <c r="F2738">
        <v>243</v>
      </c>
    </row>
    <row r="2739" spans="1:6" x14ac:dyDescent="0.25">
      <c r="A2739" t="s">
        <v>5</v>
      </c>
      <c r="B2739" t="s">
        <v>11</v>
      </c>
      <c r="C2739" t="s">
        <v>52</v>
      </c>
      <c r="D2739" s="1">
        <v>44358</v>
      </c>
      <c r="E2739" s="4">
        <v>728</v>
      </c>
      <c r="F2739">
        <v>34</v>
      </c>
    </row>
    <row r="2740" spans="1:6" x14ac:dyDescent="0.25">
      <c r="A2740" t="s">
        <v>32</v>
      </c>
      <c r="B2740" t="s">
        <v>6</v>
      </c>
      <c r="C2740" t="s">
        <v>42</v>
      </c>
      <c r="D2740" s="1">
        <v>44358</v>
      </c>
      <c r="E2740" s="4">
        <v>1904</v>
      </c>
      <c r="F2740">
        <v>119</v>
      </c>
    </row>
    <row r="2741" spans="1:6" x14ac:dyDescent="0.25">
      <c r="A2741" t="s">
        <v>51</v>
      </c>
      <c r="B2741" t="s">
        <v>6</v>
      </c>
      <c r="C2741" t="s">
        <v>30</v>
      </c>
      <c r="D2741" s="1">
        <v>44358</v>
      </c>
      <c r="E2741" s="4">
        <v>427</v>
      </c>
      <c r="F2741">
        <v>16</v>
      </c>
    </row>
    <row r="2742" spans="1:6" x14ac:dyDescent="0.25">
      <c r="A2742" t="s">
        <v>13</v>
      </c>
      <c r="B2742" t="s">
        <v>11</v>
      </c>
      <c r="C2742" t="s">
        <v>14</v>
      </c>
      <c r="D2742" s="1">
        <v>44358</v>
      </c>
      <c r="E2742" s="4">
        <v>4459</v>
      </c>
      <c r="F2742">
        <v>406</v>
      </c>
    </row>
    <row r="2743" spans="1:6" x14ac:dyDescent="0.25">
      <c r="A2743" t="s">
        <v>13</v>
      </c>
      <c r="B2743" t="s">
        <v>21</v>
      </c>
      <c r="C2743" t="s">
        <v>31</v>
      </c>
      <c r="D2743" s="1">
        <v>44358</v>
      </c>
      <c r="E2743" s="4">
        <v>7413</v>
      </c>
      <c r="F2743">
        <v>297</v>
      </c>
    </row>
    <row r="2744" spans="1:6" x14ac:dyDescent="0.25">
      <c r="A2744" t="s">
        <v>46</v>
      </c>
      <c r="B2744" t="s">
        <v>9</v>
      </c>
      <c r="C2744" t="s">
        <v>36</v>
      </c>
      <c r="D2744" s="1">
        <v>44358</v>
      </c>
      <c r="E2744" s="4">
        <v>1652</v>
      </c>
      <c r="F2744">
        <v>236</v>
      </c>
    </row>
    <row r="2745" spans="1:6" x14ac:dyDescent="0.25">
      <c r="A2745" t="s">
        <v>49</v>
      </c>
      <c r="B2745" t="s">
        <v>21</v>
      </c>
      <c r="C2745" t="s">
        <v>52</v>
      </c>
      <c r="D2745" s="1">
        <v>44358</v>
      </c>
      <c r="E2745" s="4">
        <v>6874</v>
      </c>
      <c r="F2745">
        <v>328</v>
      </c>
    </row>
    <row r="2746" spans="1:6" x14ac:dyDescent="0.25">
      <c r="A2746" t="s">
        <v>13</v>
      </c>
      <c r="B2746" t="s">
        <v>16</v>
      </c>
      <c r="C2746" t="s">
        <v>14</v>
      </c>
      <c r="D2746" s="1">
        <v>44358</v>
      </c>
      <c r="E2746" s="4">
        <v>3822</v>
      </c>
      <c r="F2746">
        <v>319</v>
      </c>
    </row>
    <row r="2747" spans="1:6" x14ac:dyDescent="0.25">
      <c r="A2747" t="s">
        <v>13</v>
      </c>
      <c r="B2747" t="s">
        <v>9</v>
      </c>
      <c r="C2747" t="s">
        <v>7</v>
      </c>
      <c r="D2747" s="1">
        <v>44358</v>
      </c>
      <c r="E2747" s="4">
        <v>1519</v>
      </c>
      <c r="F2747">
        <v>85</v>
      </c>
    </row>
    <row r="2748" spans="1:6" x14ac:dyDescent="0.25">
      <c r="A2748" t="s">
        <v>39</v>
      </c>
      <c r="B2748" t="s">
        <v>11</v>
      </c>
      <c r="C2748" t="s">
        <v>17</v>
      </c>
      <c r="D2748" s="1">
        <v>44358</v>
      </c>
      <c r="E2748" s="4">
        <v>7329</v>
      </c>
      <c r="F2748">
        <v>282</v>
      </c>
    </row>
    <row r="2749" spans="1:6" x14ac:dyDescent="0.25">
      <c r="A2749" t="s">
        <v>49</v>
      </c>
      <c r="B2749" t="s">
        <v>6</v>
      </c>
      <c r="C2749" t="s">
        <v>52</v>
      </c>
      <c r="D2749" s="1">
        <v>44361</v>
      </c>
      <c r="E2749" s="4">
        <v>8379</v>
      </c>
      <c r="F2749">
        <v>381</v>
      </c>
    </row>
    <row r="2750" spans="1:6" x14ac:dyDescent="0.25">
      <c r="A2750" t="s">
        <v>33</v>
      </c>
      <c r="B2750" t="s">
        <v>9</v>
      </c>
      <c r="C2750" t="s">
        <v>42</v>
      </c>
      <c r="D2750" s="1">
        <v>44361</v>
      </c>
      <c r="E2750" s="4">
        <v>5040</v>
      </c>
      <c r="F2750">
        <v>315</v>
      </c>
    </row>
    <row r="2751" spans="1:6" x14ac:dyDescent="0.25">
      <c r="A2751" t="s">
        <v>33</v>
      </c>
      <c r="B2751" t="s">
        <v>6</v>
      </c>
      <c r="C2751" t="s">
        <v>30</v>
      </c>
      <c r="D2751" s="1">
        <v>44361</v>
      </c>
      <c r="E2751" s="4">
        <v>154</v>
      </c>
      <c r="F2751">
        <v>6</v>
      </c>
    </row>
    <row r="2752" spans="1:6" x14ac:dyDescent="0.25">
      <c r="A2752" t="s">
        <v>41</v>
      </c>
      <c r="B2752" t="s">
        <v>9</v>
      </c>
      <c r="C2752" t="s">
        <v>45</v>
      </c>
      <c r="D2752" s="1">
        <v>44361</v>
      </c>
      <c r="E2752" s="4">
        <v>5824</v>
      </c>
      <c r="F2752">
        <v>324</v>
      </c>
    </row>
    <row r="2753" spans="1:6" x14ac:dyDescent="0.25">
      <c r="A2753" t="s">
        <v>39</v>
      </c>
      <c r="B2753" t="s">
        <v>6</v>
      </c>
      <c r="C2753" t="s">
        <v>19</v>
      </c>
      <c r="D2753" s="1">
        <v>44361</v>
      </c>
      <c r="E2753" s="4">
        <v>7532</v>
      </c>
      <c r="F2753">
        <v>343</v>
      </c>
    </row>
    <row r="2754" spans="1:6" x14ac:dyDescent="0.25">
      <c r="A2754" t="s">
        <v>34</v>
      </c>
      <c r="B2754" t="s">
        <v>21</v>
      </c>
      <c r="C2754" t="s">
        <v>42</v>
      </c>
      <c r="D2754" s="1">
        <v>44361</v>
      </c>
      <c r="E2754" s="4">
        <v>1442</v>
      </c>
      <c r="F2754">
        <v>97</v>
      </c>
    </row>
    <row r="2755" spans="1:6" x14ac:dyDescent="0.25">
      <c r="A2755" t="s">
        <v>34</v>
      </c>
      <c r="B2755" t="s">
        <v>27</v>
      </c>
      <c r="C2755" t="s">
        <v>44</v>
      </c>
      <c r="D2755" s="1">
        <v>44361</v>
      </c>
      <c r="E2755" s="4">
        <v>6356</v>
      </c>
      <c r="F2755">
        <v>318</v>
      </c>
    </row>
    <row r="2756" spans="1:6" x14ac:dyDescent="0.25">
      <c r="A2756" t="s">
        <v>18</v>
      </c>
      <c r="B2756" t="s">
        <v>21</v>
      </c>
      <c r="C2756" t="s">
        <v>52</v>
      </c>
      <c r="D2756" s="1">
        <v>44361</v>
      </c>
      <c r="E2756" s="4">
        <v>1365</v>
      </c>
      <c r="F2756">
        <v>69</v>
      </c>
    </row>
    <row r="2757" spans="1:6" x14ac:dyDescent="0.25">
      <c r="A2757" t="s">
        <v>49</v>
      </c>
      <c r="B2757" t="s">
        <v>27</v>
      </c>
      <c r="C2757" t="s">
        <v>26</v>
      </c>
      <c r="D2757" s="1">
        <v>44361</v>
      </c>
      <c r="E2757" s="4">
        <v>427</v>
      </c>
      <c r="F2757">
        <v>33</v>
      </c>
    </row>
    <row r="2758" spans="1:6" x14ac:dyDescent="0.25">
      <c r="A2758" t="s">
        <v>23</v>
      </c>
      <c r="B2758" t="s">
        <v>6</v>
      </c>
      <c r="C2758" t="s">
        <v>28</v>
      </c>
      <c r="D2758" s="1">
        <v>44361</v>
      </c>
      <c r="E2758" s="4">
        <v>15981</v>
      </c>
      <c r="F2758">
        <v>695</v>
      </c>
    </row>
    <row r="2759" spans="1:6" x14ac:dyDescent="0.25">
      <c r="A2759" t="s">
        <v>39</v>
      </c>
      <c r="B2759" t="s">
        <v>11</v>
      </c>
      <c r="C2759" t="s">
        <v>7</v>
      </c>
      <c r="D2759" s="1">
        <v>44361</v>
      </c>
      <c r="E2759" s="4">
        <v>7238</v>
      </c>
      <c r="F2759">
        <v>381</v>
      </c>
    </row>
    <row r="2760" spans="1:6" x14ac:dyDescent="0.25">
      <c r="A2760" t="s">
        <v>34</v>
      </c>
      <c r="B2760" t="s">
        <v>6</v>
      </c>
      <c r="C2760" t="s">
        <v>17</v>
      </c>
      <c r="D2760" s="1">
        <v>44361</v>
      </c>
      <c r="E2760" s="4">
        <v>2919</v>
      </c>
      <c r="F2760">
        <v>109</v>
      </c>
    </row>
    <row r="2761" spans="1:6" x14ac:dyDescent="0.25">
      <c r="A2761" t="s">
        <v>46</v>
      </c>
      <c r="B2761" t="s">
        <v>9</v>
      </c>
      <c r="C2761" t="s">
        <v>22</v>
      </c>
      <c r="D2761" s="1">
        <v>44361</v>
      </c>
      <c r="E2761" s="4">
        <v>2891</v>
      </c>
      <c r="F2761">
        <v>241</v>
      </c>
    </row>
    <row r="2762" spans="1:6" x14ac:dyDescent="0.25">
      <c r="A2762" t="s">
        <v>13</v>
      </c>
      <c r="B2762" t="s">
        <v>21</v>
      </c>
      <c r="C2762" t="s">
        <v>52</v>
      </c>
      <c r="D2762" s="1">
        <v>44361</v>
      </c>
      <c r="E2762" s="4">
        <v>1253</v>
      </c>
      <c r="F2762">
        <v>63</v>
      </c>
    </row>
    <row r="2763" spans="1:6" x14ac:dyDescent="0.25">
      <c r="A2763" t="s">
        <v>15</v>
      </c>
      <c r="B2763" t="s">
        <v>6</v>
      </c>
      <c r="C2763" t="s">
        <v>50</v>
      </c>
      <c r="D2763" s="1">
        <v>44361</v>
      </c>
      <c r="E2763" s="4">
        <v>3052</v>
      </c>
      <c r="F2763">
        <v>278</v>
      </c>
    </row>
    <row r="2764" spans="1:6" x14ac:dyDescent="0.25">
      <c r="A2764" t="s">
        <v>32</v>
      </c>
      <c r="B2764" t="s">
        <v>16</v>
      </c>
      <c r="C2764" t="s">
        <v>42</v>
      </c>
      <c r="D2764" s="1">
        <v>44361</v>
      </c>
      <c r="E2764" s="4">
        <v>6734</v>
      </c>
      <c r="F2764">
        <v>375</v>
      </c>
    </row>
    <row r="2765" spans="1:6" x14ac:dyDescent="0.25">
      <c r="A2765" t="s">
        <v>32</v>
      </c>
      <c r="B2765" t="s">
        <v>6</v>
      </c>
      <c r="C2765" t="s">
        <v>43</v>
      </c>
      <c r="D2765" s="1">
        <v>44361</v>
      </c>
      <c r="E2765" s="4">
        <v>6076</v>
      </c>
      <c r="F2765">
        <v>234</v>
      </c>
    </row>
    <row r="2766" spans="1:6" x14ac:dyDescent="0.25">
      <c r="A2766" t="s">
        <v>41</v>
      </c>
      <c r="B2766" t="s">
        <v>21</v>
      </c>
      <c r="C2766" t="s">
        <v>50</v>
      </c>
      <c r="D2766" s="1">
        <v>44361</v>
      </c>
      <c r="E2766" s="4">
        <v>4613</v>
      </c>
      <c r="F2766">
        <v>308</v>
      </c>
    </row>
    <row r="2767" spans="1:6" x14ac:dyDescent="0.25">
      <c r="A2767" t="s">
        <v>39</v>
      </c>
      <c r="B2767" t="s">
        <v>6</v>
      </c>
      <c r="C2767" t="s">
        <v>17</v>
      </c>
      <c r="D2767" s="1">
        <v>44361</v>
      </c>
      <c r="E2767" s="4">
        <v>2177</v>
      </c>
      <c r="F2767">
        <v>91</v>
      </c>
    </row>
    <row r="2768" spans="1:6" x14ac:dyDescent="0.25">
      <c r="A2768" t="s">
        <v>32</v>
      </c>
      <c r="B2768" t="s">
        <v>6</v>
      </c>
      <c r="C2768" t="s">
        <v>36</v>
      </c>
      <c r="D2768" s="1">
        <v>44361</v>
      </c>
      <c r="E2768" s="4">
        <v>13937</v>
      </c>
      <c r="F2768">
        <v>1540</v>
      </c>
    </row>
    <row r="2769" spans="1:6" x14ac:dyDescent="0.25">
      <c r="A2769" t="s">
        <v>29</v>
      </c>
      <c r="B2769" t="s">
        <v>11</v>
      </c>
      <c r="C2769" t="s">
        <v>30</v>
      </c>
      <c r="D2769" s="1">
        <v>44361</v>
      </c>
      <c r="E2769" s="4">
        <v>889</v>
      </c>
      <c r="F2769">
        <v>33</v>
      </c>
    </row>
    <row r="2770" spans="1:6" x14ac:dyDescent="0.25">
      <c r="A2770" t="s">
        <v>25</v>
      </c>
      <c r="B2770" t="s">
        <v>9</v>
      </c>
      <c r="C2770" t="s">
        <v>35</v>
      </c>
      <c r="D2770" s="1">
        <v>44361</v>
      </c>
      <c r="E2770" s="4">
        <v>2912</v>
      </c>
      <c r="F2770">
        <v>324</v>
      </c>
    </row>
    <row r="2771" spans="1:6" x14ac:dyDescent="0.25">
      <c r="A2771" t="s">
        <v>40</v>
      </c>
      <c r="B2771" t="s">
        <v>9</v>
      </c>
      <c r="C2771" t="s">
        <v>24</v>
      </c>
      <c r="D2771" s="1">
        <v>44361</v>
      </c>
      <c r="E2771" s="4">
        <v>7098</v>
      </c>
      <c r="F2771">
        <v>263</v>
      </c>
    </row>
    <row r="2772" spans="1:6" x14ac:dyDescent="0.25">
      <c r="A2772" t="s">
        <v>32</v>
      </c>
      <c r="B2772" t="s">
        <v>11</v>
      </c>
      <c r="C2772" t="s">
        <v>43</v>
      </c>
      <c r="D2772" s="1">
        <v>44361</v>
      </c>
      <c r="E2772" s="4">
        <v>637</v>
      </c>
      <c r="F2772">
        <v>25</v>
      </c>
    </row>
    <row r="2773" spans="1:6" x14ac:dyDescent="0.25">
      <c r="A2773" t="s">
        <v>32</v>
      </c>
      <c r="B2773" t="s">
        <v>27</v>
      </c>
      <c r="C2773" t="s">
        <v>45</v>
      </c>
      <c r="D2773" s="1">
        <v>44361</v>
      </c>
      <c r="E2773" s="4">
        <v>4529</v>
      </c>
      <c r="F2773">
        <v>252</v>
      </c>
    </row>
    <row r="2774" spans="1:6" x14ac:dyDescent="0.25">
      <c r="A2774" t="s">
        <v>10</v>
      </c>
      <c r="B2774" t="s">
        <v>16</v>
      </c>
      <c r="C2774" t="s">
        <v>45</v>
      </c>
      <c r="D2774" s="1">
        <v>44361</v>
      </c>
      <c r="E2774" s="4">
        <v>6370</v>
      </c>
      <c r="F2774">
        <v>354</v>
      </c>
    </row>
    <row r="2775" spans="1:6" x14ac:dyDescent="0.25">
      <c r="A2775" t="s">
        <v>18</v>
      </c>
      <c r="B2775" t="s">
        <v>16</v>
      </c>
      <c r="C2775" t="s">
        <v>36</v>
      </c>
      <c r="D2775" s="1">
        <v>44361</v>
      </c>
      <c r="E2775" s="4">
        <v>5565</v>
      </c>
      <c r="F2775">
        <v>506</v>
      </c>
    </row>
    <row r="2776" spans="1:6" x14ac:dyDescent="0.25">
      <c r="A2776" t="s">
        <v>41</v>
      </c>
      <c r="B2776" t="s">
        <v>27</v>
      </c>
      <c r="C2776" t="s">
        <v>19</v>
      </c>
      <c r="D2776" s="1">
        <v>44361</v>
      </c>
      <c r="E2776" s="4">
        <v>4151</v>
      </c>
      <c r="F2776">
        <v>167</v>
      </c>
    </row>
    <row r="2777" spans="1:6" x14ac:dyDescent="0.25">
      <c r="A2777" t="s">
        <v>23</v>
      </c>
      <c r="B2777" t="s">
        <v>21</v>
      </c>
      <c r="C2777" t="s">
        <v>31</v>
      </c>
      <c r="D2777" s="1">
        <v>44361</v>
      </c>
      <c r="E2777" s="4">
        <v>8596</v>
      </c>
      <c r="F2777">
        <v>410</v>
      </c>
    </row>
    <row r="2778" spans="1:6" x14ac:dyDescent="0.25">
      <c r="A2778" t="s">
        <v>51</v>
      </c>
      <c r="B2778" t="s">
        <v>16</v>
      </c>
      <c r="C2778" t="s">
        <v>19</v>
      </c>
      <c r="D2778" s="1">
        <v>44361</v>
      </c>
      <c r="E2778" s="4">
        <v>5320</v>
      </c>
      <c r="F2778">
        <v>213</v>
      </c>
    </row>
    <row r="2779" spans="1:6" x14ac:dyDescent="0.25">
      <c r="A2779" t="s">
        <v>37</v>
      </c>
      <c r="B2779" t="s">
        <v>6</v>
      </c>
      <c r="C2779" t="s">
        <v>28</v>
      </c>
      <c r="D2779" s="1">
        <v>44361</v>
      </c>
      <c r="E2779" s="4">
        <v>4571</v>
      </c>
      <c r="F2779">
        <v>170</v>
      </c>
    </row>
    <row r="2780" spans="1:6" x14ac:dyDescent="0.25">
      <c r="A2780" t="s">
        <v>25</v>
      </c>
      <c r="B2780" t="s">
        <v>27</v>
      </c>
      <c r="C2780" t="s">
        <v>14</v>
      </c>
      <c r="D2780" s="1">
        <v>44362</v>
      </c>
      <c r="E2780" s="4">
        <v>8617</v>
      </c>
      <c r="F2780">
        <v>840</v>
      </c>
    </row>
    <row r="2781" spans="1:6" x14ac:dyDescent="0.25">
      <c r="A2781" t="s">
        <v>13</v>
      </c>
      <c r="B2781" t="s">
        <v>6</v>
      </c>
      <c r="C2781" t="s">
        <v>38</v>
      </c>
      <c r="D2781" s="1">
        <v>44362</v>
      </c>
      <c r="E2781" s="4">
        <v>3556</v>
      </c>
      <c r="F2781">
        <v>137</v>
      </c>
    </row>
    <row r="2782" spans="1:6" x14ac:dyDescent="0.25">
      <c r="A2782" t="s">
        <v>34</v>
      </c>
      <c r="B2782" t="s">
        <v>21</v>
      </c>
      <c r="C2782" t="s">
        <v>28</v>
      </c>
      <c r="D2782" s="1">
        <v>44362</v>
      </c>
      <c r="E2782" s="4">
        <v>2401</v>
      </c>
      <c r="F2782">
        <v>93</v>
      </c>
    </row>
    <row r="2783" spans="1:6" x14ac:dyDescent="0.25">
      <c r="A2783" t="s">
        <v>29</v>
      </c>
      <c r="B2783" t="s">
        <v>6</v>
      </c>
      <c r="C2783" t="s">
        <v>45</v>
      </c>
      <c r="D2783" s="1">
        <v>44362</v>
      </c>
      <c r="E2783" s="4">
        <v>672</v>
      </c>
      <c r="F2783">
        <v>34</v>
      </c>
    </row>
    <row r="2784" spans="1:6" x14ac:dyDescent="0.25">
      <c r="A2784" t="s">
        <v>10</v>
      </c>
      <c r="B2784" t="s">
        <v>21</v>
      </c>
      <c r="C2784" t="s">
        <v>35</v>
      </c>
      <c r="D2784" s="1">
        <v>44362</v>
      </c>
      <c r="E2784" s="4">
        <v>2709</v>
      </c>
      <c r="F2784">
        <v>301</v>
      </c>
    </row>
    <row r="2785" spans="1:6" x14ac:dyDescent="0.25">
      <c r="A2785" t="s">
        <v>39</v>
      </c>
      <c r="B2785" t="s">
        <v>16</v>
      </c>
      <c r="C2785" t="s">
        <v>43</v>
      </c>
      <c r="D2785" s="1">
        <v>44362</v>
      </c>
      <c r="E2785" s="4">
        <v>9618</v>
      </c>
      <c r="F2785">
        <v>357</v>
      </c>
    </row>
    <row r="2786" spans="1:6" x14ac:dyDescent="0.25">
      <c r="A2786" t="s">
        <v>39</v>
      </c>
      <c r="B2786" t="s">
        <v>9</v>
      </c>
      <c r="C2786" t="s">
        <v>26</v>
      </c>
      <c r="D2786" s="1">
        <v>44362</v>
      </c>
      <c r="E2786" s="4">
        <v>3367</v>
      </c>
      <c r="F2786">
        <v>241</v>
      </c>
    </row>
    <row r="2787" spans="1:6" x14ac:dyDescent="0.25">
      <c r="A2787" t="s">
        <v>39</v>
      </c>
      <c r="B2787" t="s">
        <v>16</v>
      </c>
      <c r="C2787" t="s">
        <v>35</v>
      </c>
      <c r="D2787" s="1">
        <v>44362</v>
      </c>
      <c r="E2787" s="4">
        <v>4291</v>
      </c>
      <c r="F2787">
        <v>477</v>
      </c>
    </row>
    <row r="2788" spans="1:6" x14ac:dyDescent="0.25">
      <c r="A2788" t="s">
        <v>29</v>
      </c>
      <c r="B2788" t="s">
        <v>9</v>
      </c>
      <c r="C2788" t="s">
        <v>28</v>
      </c>
      <c r="D2788" s="1">
        <v>44362</v>
      </c>
      <c r="E2788" s="4">
        <v>5082</v>
      </c>
      <c r="F2788">
        <v>189</v>
      </c>
    </row>
    <row r="2789" spans="1:6" x14ac:dyDescent="0.25">
      <c r="A2789" t="s">
        <v>18</v>
      </c>
      <c r="B2789" t="s">
        <v>21</v>
      </c>
      <c r="C2789" t="s">
        <v>35</v>
      </c>
      <c r="D2789" s="1">
        <v>44362</v>
      </c>
      <c r="E2789" s="4">
        <v>616</v>
      </c>
      <c r="F2789">
        <v>69</v>
      </c>
    </row>
    <row r="2790" spans="1:6" x14ac:dyDescent="0.25">
      <c r="A2790" t="s">
        <v>15</v>
      </c>
      <c r="B2790" t="s">
        <v>9</v>
      </c>
      <c r="C2790" t="s">
        <v>44</v>
      </c>
      <c r="D2790" s="1">
        <v>44362</v>
      </c>
      <c r="E2790" s="4">
        <v>623</v>
      </c>
      <c r="F2790">
        <v>32</v>
      </c>
    </row>
    <row r="2791" spans="1:6" x14ac:dyDescent="0.25">
      <c r="A2791" t="s">
        <v>8</v>
      </c>
      <c r="B2791" t="s">
        <v>11</v>
      </c>
      <c r="C2791" t="s">
        <v>24</v>
      </c>
      <c r="D2791" s="1">
        <v>44362</v>
      </c>
      <c r="E2791" s="4">
        <v>5425</v>
      </c>
      <c r="F2791">
        <v>227</v>
      </c>
    </row>
    <row r="2792" spans="1:6" x14ac:dyDescent="0.25">
      <c r="A2792" t="s">
        <v>33</v>
      </c>
      <c r="B2792" t="s">
        <v>6</v>
      </c>
      <c r="C2792" t="s">
        <v>7</v>
      </c>
      <c r="D2792" s="1">
        <v>44362</v>
      </c>
      <c r="E2792" s="4">
        <v>1701</v>
      </c>
      <c r="F2792">
        <v>101</v>
      </c>
    </row>
    <row r="2793" spans="1:6" x14ac:dyDescent="0.25">
      <c r="A2793" t="s">
        <v>18</v>
      </c>
      <c r="B2793" t="s">
        <v>11</v>
      </c>
      <c r="C2793" t="s">
        <v>43</v>
      </c>
      <c r="D2793" s="1">
        <v>44362</v>
      </c>
      <c r="E2793" s="4">
        <v>693</v>
      </c>
      <c r="F2793">
        <v>29</v>
      </c>
    </row>
    <row r="2794" spans="1:6" x14ac:dyDescent="0.25">
      <c r="A2794" t="s">
        <v>51</v>
      </c>
      <c r="B2794" t="s">
        <v>9</v>
      </c>
      <c r="C2794" t="s">
        <v>28</v>
      </c>
      <c r="D2794" s="1">
        <v>44362</v>
      </c>
      <c r="E2794" s="4">
        <v>3668</v>
      </c>
      <c r="F2794">
        <v>147</v>
      </c>
    </row>
    <row r="2795" spans="1:6" x14ac:dyDescent="0.25">
      <c r="A2795" t="s">
        <v>39</v>
      </c>
      <c r="B2795" t="s">
        <v>9</v>
      </c>
      <c r="C2795" t="s">
        <v>38</v>
      </c>
      <c r="D2795" s="1">
        <v>44362</v>
      </c>
      <c r="E2795" s="4">
        <v>3752</v>
      </c>
      <c r="F2795">
        <v>157</v>
      </c>
    </row>
    <row r="2796" spans="1:6" x14ac:dyDescent="0.25">
      <c r="A2796" t="s">
        <v>37</v>
      </c>
      <c r="B2796" t="s">
        <v>16</v>
      </c>
      <c r="C2796" t="s">
        <v>14</v>
      </c>
      <c r="D2796" s="1">
        <v>44362</v>
      </c>
      <c r="E2796" s="4">
        <v>1722</v>
      </c>
      <c r="F2796">
        <v>173</v>
      </c>
    </row>
    <row r="2797" spans="1:6" x14ac:dyDescent="0.25">
      <c r="A2797" t="s">
        <v>39</v>
      </c>
      <c r="B2797" t="s">
        <v>16</v>
      </c>
      <c r="C2797" t="s">
        <v>30</v>
      </c>
      <c r="D2797" s="1">
        <v>44362</v>
      </c>
      <c r="E2797" s="4">
        <v>238</v>
      </c>
      <c r="F2797">
        <v>9</v>
      </c>
    </row>
    <row r="2798" spans="1:6" x14ac:dyDescent="0.25">
      <c r="A2798" t="s">
        <v>32</v>
      </c>
      <c r="B2798" t="s">
        <v>27</v>
      </c>
      <c r="C2798" t="s">
        <v>30</v>
      </c>
      <c r="D2798" s="1">
        <v>44362</v>
      </c>
      <c r="E2798" s="4">
        <v>3192</v>
      </c>
      <c r="F2798">
        <v>128</v>
      </c>
    </row>
    <row r="2799" spans="1:6" x14ac:dyDescent="0.25">
      <c r="A2799" t="s">
        <v>34</v>
      </c>
      <c r="B2799" t="s">
        <v>9</v>
      </c>
      <c r="C2799" t="s">
        <v>19</v>
      </c>
      <c r="D2799" s="1">
        <v>44362</v>
      </c>
      <c r="E2799" s="4">
        <v>1113</v>
      </c>
      <c r="F2799">
        <v>49</v>
      </c>
    </row>
    <row r="2800" spans="1:6" x14ac:dyDescent="0.25">
      <c r="A2800" t="s">
        <v>10</v>
      </c>
      <c r="B2800" t="s">
        <v>11</v>
      </c>
      <c r="C2800" t="s">
        <v>24</v>
      </c>
      <c r="D2800" s="1">
        <v>44362</v>
      </c>
      <c r="E2800" s="4">
        <v>63</v>
      </c>
      <c r="F2800">
        <v>3</v>
      </c>
    </row>
    <row r="2801" spans="1:6" x14ac:dyDescent="0.25">
      <c r="A2801" t="s">
        <v>39</v>
      </c>
      <c r="B2801" t="s">
        <v>27</v>
      </c>
      <c r="C2801" t="s">
        <v>24</v>
      </c>
      <c r="D2801" s="1">
        <v>44362</v>
      </c>
      <c r="E2801" s="4">
        <v>5691</v>
      </c>
      <c r="F2801">
        <v>204</v>
      </c>
    </row>
    <row r="2802" spans="1:6" x14ac:dyDescent="0.25">
      <c r="A2802" t="s">
        <v>41</v>
      </c>
      <c r="B2802" t="s">
        <v>27</v>
      </c>
      <c r="C2802" t="s">
        <v>42</v>
      </c>
      <c r="D2802" s="1">
        <v>44362</v>
      </c>
      <c r="E2802" s="4">
        <v>7427</v>
      </c>
      <c r="F2802">
        <v>391</v>
      </c>
    </row>
    <row r="2803" spans="1:6" x14ac:dyDescent="0.25">
      <c r="A2803" t="s">
        <v>5</v>
      </c>
      <c r="B2803" t="s">
        <v>11</v>
      </c>
      <c r="C2803" t="s">
        <v>24</v>
      </c>
      <c r="D2803" s="1">
        <v>44362</v>
      </c>
      <c r="E2803" s="4">
        <v>2142</v>
      </c>
      <c r="F2803">
        <v>77</v>
      </c>
    </row>
    <row r="2804" spans="1:6" x14ac:dyDescent="0.25">
      <c r="A2804" t="s">
        <v>15</v>
      </c>
      <c r="B2804" t="s">
        <v>21</v>
      </c>
      <c r="C2804" t="s">
        <v>48</v>
      </c>
      <c r="D2804" s="1">
        <v>44362</v>
      </c>
      <c r="E2804" s="4">
        <v>1162</v>
      </c>
      <c r="F2804">
        <v>41</v>
      </c>
    </row>
    <row r="2805" spans="1:6" x14ac:dyDescent="0.25">
      <c r="A2805" t="s">
        <v>37</v>
      </c>
      <c r="B2805" t="s">
        <v>21</v>
      </c>
      <c r="C2805" t="s">
        <v>38</v>
      </c>
      <c r="D2805" s="1">
        <v>44362</v>
      </c>
      <c r="E2805" s="4">
        <v>6349</v>
      </c>
      <c r="F2805">
        <v>289</v>
      </c>
    </row>
    <row r="2806" spans="1:6" x14ac:dyDescent="0.25">
      <c r="A2806" t="s">
        <v>34</v>
      </c>
      <c r="B2806" t="s">
        <v>27</v>
      </c>
      <c r="C2806" t="s">
        <v>26</v>
      </c>
      <c r="D2806" s="1">
        <v>44363</v>
      </c>
      <c r="E2806" s="4">
        <v>13391</v>
      </c>
      <c r="F2806">
        <v>910</v>
      </c>
    </row>
    <row r="2807" spans="1:6" x14ac:dyDescent="0.25">
      <c r="A2807" t="s">
        <v>33</v>
      </c>
      <c r="B2807" t="s">
        <v>21</v>
      </c>
      <c r="C2807" t="s">
        <v>47</v>
      </c>
      <c r="D2807" s="1">
        <v>44363</v>
      </c>
      <c r="E2807" s="4">
        <v>1372</v>
      </c>
      <c r="F2807">
        <v>55</v>
      </c>
    </row>
    <row r="2808" spans="1:6" x14ac:dyDescent="0.25">
      <c r="A2808" t="s">
        <v>41</v>
      </c>
      <c r="B2808" t="s">
        <v>21</v>
      </c>
      <c r="C2808" t="s">
        <v>47</v>
      </c>
      <c r="D2808" s="1">
        <v>44363</v>
      </c>
      <c r="E2808" s="4">
        <v>12068</v>
      </c>
      <c r="F2808">
        <v>525</v>
      </c>
    </row>
    <row r="2809" spans="1:6" x14ac:dyDescent="0.25">
      <c r="A2809" t="s">
        <v>13</v>
      </c>
      <c r="B2809" t="s">
        <v>27</v>
      </c>
      <c r="C2809" t="s">
        <v>44</v>
      </c>
      <c r="D2809" s="1">
        <v>44363</v>
      </c>
      <c r="E2809" s="4">
        <v>707</v>
      </c>
      <c r="F2809">
        <v>38</v>
      </c>
    </row>
    <row r="2810" spans="1:6" x14ac:dyDescent="0.25">
      <c r="A2810" t="s">
        <v>25</v>
      </c>
      <c r="B2810" t="s">
        <v>6</v>
      </c>
      <c r="C2810" t="s">
        <v>45</v>
      </c>
      <c r="D2810" s="1">
        <v>44363</v>
      </c>
      <c r="E2810" s="4">
        <v>2492</v>
      </c>
      <c r="F2810">
        <v>125</v>
      </c>
    </row>
    <row r="2811" spans="1:6" x14ac:dyDescent="0.25">
      <c r="A2811" t="s">
        <v>34</v>
      </c>
      <c r="B2811" t="s">
        <v>9</v>
      </c>
      <c r="C2811" t="s">
        <v>26</v>
      </c>
      <c r="D2811" s="1">
        <v>44363</v>
      </c>
      <c r="E2811" s="4">
        <v>1253</v>
      </c>
      <c r="F2811">
        <v>84</v>
      </c>
    </row>
    <row r="2812" spans="1:6" x14ac:dyDescent="0.25">
      <c r="A2812" t="s">
        <v>40</v>
      </c>
      <c r="B2812" t="s">
        <v>11</v>
      </c>
      <c r="C2812" t="s">
        <v>44</v>
      </c>
      <c r="D2812" s="1">
        <v>44363</v>
      </c>
      <c r="E2812" s="4">
        <v>3528</v>
      </c>
      <c r="F2812">
        <v>154</v>
      </c>
    </row>
    <row r="2813" spans="1:6" x14ac:dyDescent="0.25">
      <c r="A2813" t="s">
        <v>8</v>
      </c>
      <c r="B2813" t="s">
        <v>16</v>
      </c>
      <c r="C2813" t="s">
        <v>19</v>
      </c>
      <c r="D2813" s="1">
        <v>44363</v>
      </c>
      <c r="E2813" s="4">
        <v>3626</v>
      </c>
      <c r="F2813">
        <v>152</v>
      </c>
    </row>
    <row r="2814" spans="1:6" x14ac:dyDescent="0.25">
      <c r="A2814" t="s">
        <v>46</v>
      </c>
      <c r="B2814" t="s">
        <v>11</v>
      </c>
      <c r="C2814" t="s">
        <v>19</v>
      </c>
      <c r="D2814" s="1">
        <v>44363</v>
      </c>
      <c r="E2814" s="4">
        <v>287</v>
      </c>
      <c r="F2814">
        <v>12</v>
      </c>
    </row>
    <row r="2815" spans="1:6" x14ac:dyDescent="0.25">
      <c r="A2815" t="s">
        <v>51</v>
      </c>
      <c r="B2815" t="s">
        <v>21</v>
      </c>
      <c r="C2815" t="s">
        <v>47</v>
      </c>
      <c r="D2815" s="1">
        <v>44363</v>
      </c>
      <c r="E2815" s="4">
        <v>5684</v>
      </c>
      <c r="F2815">
        <v>237</v>
      </c>
    </row>
    <row r="2816" spans="1:6" x14ac:dyDescent="0.25">
      <c r="A2816" t="s">
        <v>39</v>
      </c>
      <c r="B2816" t="s">
        <v>16</v>
      </c>
      <c r="C2816" t="s">
        <v>36</v>
      </c>
      <c r="D2816" s="1">
        <v>44363</v>
      </c>
      <c r="E2816" s="4">
        <v>980</v>
      </c>
      <c r="F2816">
        <v>123</v>
      </c>
    </row>
    <row r="2817" spans="1:6" x14ac:dyDescent="0.25">
      <c r="A2817" t="s">
        <v>49</v>
      </c>
      <c r="B2817" t="s">
        <v>21</v>
      </c>
      <c r="C2817" t="s">
        <v>31</v>
      </c>
      <c r="D2817" s="1">
        <v>44364</v>
      </c>
      <c r="E2817" s="4">
        <v>10640</v>
      </c>
      <c r="F2817">
        <v>484</v>
      </c>
    </row>
    <row r="2818" spans="1:6" x14ac:dyDescent="0.25">
      <c r="A2818" t="s">
        <v>18</v>
      </c>
      <c r="B2818" t="s">
        <v>16</v>
      </c>
      <c r="C2818" t="s">
        <v>38</v>
      </c>
      <c r="D2818" s="1">
        <v>44364</v>
      </c>
      <c r="E2818" s="4">
        <v>336</v>
      </c>
      <c r="F2818">
        <v>14</v>
      </c>
    </row>
    <row r="2819" spans="1:6" x14ac:dyDescent="0.25">
      <c r="A2819" t="s">
        <v>39</v>
      </c>
      <c r="B2819" t="s">
        <v>27</v>
      </c>
      <c r="C2819" t="s">
        <v>30</v>
      </c>
      <c r="D2819" s="1">
        <v>44364</v>
      </c>
      <c r="E2819" s="4">
        <v>4445</v>
      </c>
      <c r="F2819">
        <v>178</v>
      </c>
    </row>
    <row r="2820" spans="1:6" x14ac:dyDescent="0.25">
      <c r="A2820" t="s">
        <v>10</v>
      </c>
      <c r="B2820" t="s">
        <v>6</v>
      </c>
      <c r="C2820" t="s">
        <v>35</v>
      </c>
      <c r="D2820" s="1">
        <v>44364</v>
      </c>
      <c r="E2820" s="4">
        <v>140</v>
      </c>
      <c r="F2820">
        <v>12</v>
      </c>
    </row>
    <row r="2821" spans="1:6" x14ac:dyDescent="0.25">
      <c r="A2821" t="s">
        <v>51</v>
      </c>
      <c r="B2821" t="s">
        <v>27</v>
      </c>
      <c r="C2821" t="s">
        <v>43</v>
      </c>
      <c r="D2821" s="1">
        <v>44364</v>
      </c>
      <c r="E2821" s="4">
        <v>11536</v>
      </c>
      <c r="F2821">
        <v>502</v>
      </c>
    </row>
    <row r="2822" spans="1:6" x14ac:dyDescent="0.25">
      <c r="A2822" t="s">
        <v>29</v>
      </c>
      <c r="B2822" t="s">
        <v>11</v>
      </c>
      <c r="C2822" t="s">
        <v>35</v>
      </c>
      <c r="D2822" s="1">
        <v>44364</v>
      </c>
      <c r="E2822" s="4">
        <v>4984</v>
      </c>
      <c r="F2822">
        <v>623</v>
      </c>
    </row>
    <row r="2823" spans="1:6" x14ac:dyDescent="0.25">
      <c r="A2823" t="s">
        <v>18</v>
      </c>
      <c r="B2823" t="s">
        <v>6</v>
      </c>
      <c r="C2823" t="s">
        <v>42</v>
      </c>
      <c r="D2823" s="1">
        <v>44364</v>
      </c>
      <c r="E2823" s="4">
        <v>329</v>
      </c>
      <c r="F2823">
        <v>22</v>
      </c>
    </row>
    <row r="2824" spans="1:6" x14ac:dyDescent="0.25">
      <c r="A2824" t="s">
        <v>13</v>
      </c>
      <c r="B2824" t="s">
        <v>16</v>
      </c>
      <c r="C2824" t="s">
        <v>22</v>
      </c>
      <c r="D2824" s="1">
        <v>44364</v>
      </c>
      <c r="E2824" s="4">
        <v>4886</v>
      </c>
      <c r="F2824">
        <v>489</v>
      </c>
    </row>
    <row r="2825" spans="1:6" x14ac:dyDescent="0.25">
      <c r="A2825" t="s">
        <v>20</v>
      </c>
      <c r="B2825" t="s">
        <v>6</v>
      </c>
      <c r="C2825" t="s">
        <v>14</v>
      </c>
      <c r="D2825" s="1">
        <v>44364</v>
      </c>
      <c r="E2825" s="4">
        <v>8267</v>
      </c>
      <c r="F2825">
        <v>689</v>
      </c>
    </row>
    <row r="2826" spans="1:6" x14ac:dyDescent="0.25">
      <c r="A2826" t="s">
        <v>40</v>
      </c>
      <c r="B2826" t="s">
        <v>9</v>
      </c>
      <c r="C2826" t="s">
        <v>31</v>
      </c>
      <c r="D2826" s="1">
        <v>44364</v>
      </c>
      <c r="E2826" s="4">
        <v>2380</v>
      </c>
      <c r="F2826">
        <v>104</v>
      </c>
    </row>
    <row r="2827" spans="1:6" x14ac:dyDescent="0.25">
      <c r="A2827" t="s">
        <v>20</v>
      </c>
      <c r="B2827" t="s">
        <v>27</v>
      </c>
      <c r="C2827" t="s">
        <v>52</v>
      </c>
      <c r="D2827" s="1">
        <v>44364</v>
      </c>
      <c r="E2827" s="4">
        <v>3675</v>
      </c>
      <c r="F2827">
        <v>160</v>
      </c>
    </row>
    <row r="2828" spans="1:6" x14ac:dyDescent="0.25">
      <c r="A2828" t="s">
        <v>15</v>
      </c>
      <c r="B2828" t="s">
        <v>11</v>
      </c>
      <c r="C2828" t="s">
        <v>35</v>
      </c>
      <c r="D2828" s="1">
        <v>44364</v>
      </c>
      <c r="E2828" s="4">
        <v>273</v>
      </c>
      <c r="F2828">
        <v>35</v>
      </c>
    </row>
    <row r="2829" spans="1:6" x14ac:dyDescent="0.25">
      <c r="A2829" t="s">
        <v>34</v>
      </c>
      <c r="B2829" t="s">
        <v>27</v>
      </c>
      <c r="C2829" t="s">
        <v>47</v>
      </c>
      <c r="D2829" s="1">
        <v>44364</v>
      </c>
      <c r="E2829" s="4">
        <v>1932</v>
      </c>
      <c r="F2829">
        <v>88</v>
      </c>
    </row>
    <row r="2830" spans="1:6" x14ac:dyDescent="0.25">
      <c r="A2830" t="s">
        <v>40</v>
      </c>
      <c r="B2830" t="s">
        <v>16</v>
      </c>
      <c r="C2830" t="s">
        <v>31</v>
      </c>
      <c r="D2830" s="1">
        <v>44364</v>
      </c>
      <c r="E2830" s="4">
        <v>4263</v>
      </c>
      <c r="F2830">
        <v>194</v>
      </c>
    </row>
    <row r="2831" spans="1:6" x14ac:dyDescent="0.25">
      <c r="A2831" t="s">
        <v>39</v>
      </c>
      <c r="B2831" t="s">
        <v>27</v>
      </c>
      <c r="C2831" t="s">
        <v>28</v>
      </c>
      <c r="D2831" s="1">
        <v>44364</v>
      </c>
      <c r="E2831" s="4">
        <v>98</v>
      </c>
      <c r="F2831">
        <v>4</v>
      </c>
    </row>
    <row r="2832" spans="1:6" x14ac:dyDescent="0.25">
      <c r="A2832" t="s">
        <v>33</v>
      </c>
      <c r="B2832" t="s">
        <v>21</v>
      </c>
      <c r="C2832" t="s">
        <v>30</v>
      </c>
      <c r="D2832" s="1">
        <v>44364</v>
      </c>
      <c r="E2832" s="4">
        <v>3227</v>
      </c>
      <c r="F2832">
        <v>130</v>
      </c>
    </row>
    <row r="2833" spans="1:6" x14ac:dyDescent="0.25">
      <c r="A2833" t="s">
        <v>46</v>
      </c>
      <c r="B2833" t="s">
        <v>6</v>
      </c>
      <c r="C2833" t="s">
        <v>52</v>
      </c>
      <c r="D2833" s="1">
        <v>44364</v>
      </c>
      <c r="E2833" s="4">
        <v>1848</v>
      </c>
      <c r="F2833">
        <v>84</v>
      </c>
    </row>
    <row r="2834" spans="1:6" x14ac:dyDescent="0.25">
      <c r="A2834" t="s">
        <v>18</v>
      </c>
      <c r="B2834" t="s">
        <v>9</v>
      </c>
      <c r="C2834" t="s">
        <v>36</v>
      </c>
      <c r="D2834" s="1">
        <v>44364</v>
      </c>
      <c r="E2834" s="4">
        <v>4578</v>
      </c>
      <c r="F2834">
        <v>417</v>
      </c>
    </row>
    <row r="2835" spans="1:6" x14ac:dyDescent="0.25">
      <c r="A2835" t="s">
        <v>51</v>
      </c>
      <c r="B2835" t="s">
        <v>21</v>
      </c>
      <c r="C2835" t="s">
        <v>7</v>
      </c>
      <c r="D2835" s="1">
        <v>44364</v>
      </c>
      <c r="E2835" s="4">
        <v>11445</v>
      </c>
      <c r="F2835">
        <v>603</v>
      </c>
    </row>
    <row r="2836" spans="1:6" x14ac:dyDescent="0.25">
      <c r="A2836" t="s">
        <v>51</v>
      </c>
      <c r="B2836" t="s">
        <v>21</v>
      </c>
      <c r="C2836" t="s">
        <v>26</v>
      </c>
      <c r="D2836" s="1">
        <v>44364</v>
      </c>
      <c r="E2836" s="4">
        <v>7644</v>
      </c>
      <c r="F2836">
        <v>510</v>
      </c>
    </row>
    <row r="2837" spans="1:6" x14ac:dyDescent="0.25">
      <c r="A2837" t="s">
        <v>5</v>
      </c>
      <c r="B2837" t="s">
        <v>27</v>
      </c>
      <c r="C2837" t="s">
        <v>38</v>
      </c>
      <c r="D2837" s="1">
        <v>44364</v>
      </c>
      <c r="E2837" s="4">
        <v>987</v>
      </c>
      <c r="F2837">
        <v>42</v>
      </c>
    </row>
    <row r="2838" spans="1:6" x14ac:dyDescent="0.25">
      <c r="A2838" t="s">
        <v>49</v>
      </c>
      <c r="B2838" t="s">
        <v>21</v>
      </c>
      <c r="C2838" t="s">
        <v>47</v>
      </c>
      <c r="D2838" s="1">
        <v>44364</v>
      </c>
      <c r="E2838" s="4">
        <v>5698</v>
      </c>
      <c r="F2838">
        <v>238</v>
      </c>
    </row>
    <row r="2839" spans="1:6" x14ac:dyDescent="0.25">
      <c r="A2839" t="s">
        <v>33</v>
      </c>
      <c r="B2839" t="s">
        <v>16</v>
      </c>
      <c r="C2839" t="s">
        <v>24</v>
      </c>
      <c r="D2839" s="1">
        <v>44364</v>
      </c>
      <c r="E2839" s="4">
        <v>5453</v>
      </c>
      <c r="F2839">
        <v>228</v>
      </c>
    </row>
    <row r="2840" spans="1:6" x14ac:dyDescent="0.25">
      <c r="A2840" t="s">
        <v>32</v>
      </c>
      <c r="B2840" t="s">
        <v>11</v>
      </c>
      <c r="C2840" t="s">
        <v>31</v>
      </c>
      <c r="D2840" s="1">
        <v>44364</v>
      </c>
      <c r="E2840" s="4">
        <v>2457</v>
      </c>
      <c r="F2840">
        <v>107</v>
      </c>
    </row>
    <row r="2841" spans="1:6" x14ac:dyDescent="0.25">
      <c r="A2841" t="s">
        <v>51</v>
      </c>
      <c r="B2841" t="s">
        <v>6</v>
      </c>
      <c r="C2841" t="s">
        <v>45</v>
      </c>
      <c r="D2841" s="1">
        <v>44364</v>
      </c>
      <c r="E2841" s="4">
        <v>6223</v>
      </c>
      <c r="F2841">
        <v>297</v>
      </c>
    </row>
    <row r="2842" spans="1:6" x14ac:dyDescent="0.25">
      <c r="A2842" t="s">
        <v>8</v>
      </c>
      <c r="B2842" t="s">
        <v>11</v>
      </c>
      <c r="C2842" t="s">
        <v>26</v>
      </c>
      <c r="D2842" s="1">
        <v>44364</v>
      </c>
      <c r="E2842" s="4">
        <v>7</v>
      </c>
      <c r="F2842">
        <v>1</v>
      </c>
    </row>
    <row r="2843" spans="1:6" x14ac:dyDescent="0.25">
      <c r="A2843" t="s">
        <v>32</v>
      </c>
      <c r="B2843" t="s">
        <v>6</v>
      </c>
      <c r="C2843" t="s">
        <v>38</v>
      </c>
      <c r="D2843" s="1">
        <v>44364</v>
      </c>
      <c r="E2843" s="4">
        <v>8036</v>
      </c>
      <c r="F2843">
        <v>335</v>
      </c>
    </row>
    <row r="2844" spans="1:6" x14ac:dyDescent="0.25">
      <c r="A2844" t="s">
        <v>25</v>
      </c>
      <c r="B2844" t="s">
        <v>11</v>
      </c>
      <c r="C2844" t="s">
        <v>17</v>
      </c>
      <c r="D2844" s="1">
        <v>44365</v>
      </c>
      <c r="E2844" s="4">
        <v>1127</v>
      </c>
      <c r="F2844">
        <v>41</v>
      </c>
    </row>
    <row r="2845" spans="1:6" x14ac:dyDescent="0.25">
      <c r="A2845" t="s">
        <v>18</v>
      </c>
      <c r="B2845" t="s">
        <v>6</v>
      </c>
      <c r="C2845" t="s">
        <v>14</v>
      </c>
      <c r="D2845" s="1">
        <v>44365</v>
      </c>
      <c r="E2845" s="4">
        <v>224</v>
      </c>
      <c r="F2845">
        <v>18</v>
      </c>
    </row>
    <row r="2846" spans="1:6" x14ac:dyDescent="0.25">
      <c r="A2846" t="s">
        <v>5</v>
      </c>
      <c r="B2846" t="s">
        <v>21</v>
      </c>
      <c r="C2846" t="s">
        <v>22</v>
      </c>
      <c r="D2846" s="1">
        <v>44365</v>
      </c>
      <c r="E2846" s="4">
        <v>2037</v>
      </c>
      <c r="F2846">
        <v>204</v>
      </c>
    </row>
    <row r="2847" spans="1:6" x14ac:dyDescent="0.25">
      <c r="A2847" t="s">
        <v>25</v>
      </c>
      <c r="B2847" t="s">
        <v>21</v>
      </c>
      <c r="C2847" t="s">
        <v>30</v>
      </c>
      <c r="D2847" s="1">
        <v>44365</v>
      </c>
      <c r="E2847" s="4">
        <v>5950</v>
      </c>
      <c r="F2847">
        <v>206</v>
      </c>
    </row>
    <row r="2848" spans="1:6" x14ac:dyDescent="0.25">
      <c r="A2848" t="s">
        <v>33</v>
      </c>
      <c r="B2848" t="s">
        <v>27</v>
      </c>
      <c r="C2848" t="s">
        <v>22</v>
      </c>
      <c r="D2848" s="1">
        <v>44365</v>
      </c>
      <c r="E2848" s="4">
        <v>4515</v>
      </c>
      <c r="F2848">
        <v>502</v>
      </c>
    </row>
    <row r="2849" spans="1:6" x14ac:dyDescent="0.25">
      <c r="A2849" t="s">
        <v>32</v>
      </c>
      <c r="B2849" t="s">
        <v>16</v>
      </c>
      <c r="C2849" t="s">
        <v>50</v>
      </c>
      <c r="D2849" s="1">
        <v>44365</v>
      </c>
      <c r="E2849" s="4">
        <v>5614</v>
      </c>
      <c r="F2849">
        <v>401</v>
      </c>
    </row>
    <row r="2850" spans="1:6" x14ac:dyDescent="0.25">
      <c r="A2850" t="s">
        <v>25</v>
      </c>
      <c r="B2850" t="s">
        <v>11</v>
      </c>
      <c r="C2850" t="s">
        <v>38</v>
      </c>
      <c r="D2850" s="1">
        <v>44365</v>
      </c>
      <c r="E2850" s="4">
        <v>4837</v>
      </c>
      <c r="F2850">
        <v>187</v>
      </c>
    </row>
    <row r="2851" spans="1:6" x14ac:dyDescent="0.25">
      <c r="A2851" t="s">
        <v>29</v>
      </c>
      <c r="B2851" t="s">
        <v>27</v>
      </c>
      <c r="C2851" t="s">
        <v>24</v>
      </c>
      <c r="D2851" s="1">
        <v>44368</v>
      </c>
      <c r="E2851" s="4">
        <v>4914</v>
      </c>
      <c r="F2851">
        <v>182</v>
      </c>
    </row>
    <row r="2852" spans="1:6" x14ac:dyDescent="0.25">
      <c r="A2852" t="s">
        <v>8</v>
      </c>
      <c r="B2852" t="s">
        <v>9</v>
      </c>
      <c r="C2852" t="s">
        <v>22</v>
      </c>
      <c r="D2852" s="1">
        <v>44368</v>
      </c>
      <c r="E2852" s="4">
        <v>5411</v>
      </c>
      <c r="F2852">
        <v>417</v>
      </c>
    </row>
    <row r="2853" spans="1:6" x14ac:dyDescent="0.25">
      <c r="A2853" t="s">
        <v>5</v>
      </c>
      <c r="B2853" t="s">
        <v>9</v>
      </c>
      <c r="C2853" t="s">
        <v>19</v>
      </c>
      <c r="D2853" s="1">
        <v>44368</v>
      </c>
      <c r="E2853" s="4">
        <v>294</v>
      </c>
      <c r="F2853">
        <v>13</v>
      </c>
    </row>
    <row r="2854" spans="1:6" x14ac:dyDescent="0.25">
      <c r="A2854" t="s">
        <v>20</v>
      </c>
      <c r="B2854" t="s">
        <v>21</v>
      </c>
      <c r="C2854" t="s">
        <v>48</v>
      </c>
      <c r="D2854" s="1">
        <v>44368</v>
      </c>
      <c r="E2854" s="4">
        <v>91</v>
      </c>
      <c r="F2854">
        <v>4</v>
      </c>
    </row>
    <row r="2855" spans="1:6" x14ac:dyDescent="0.25">
      <c r="A2855" t="s">
        <v>40</v>
      </c>
      <c r="B2855" t="s">
        <v>16</v>
      </c>
      <c r="C2855" t="s">
        <v>26</v>
      </c>
      <c r="D2855" s="1">
        <v>44368</v>
      </c>
      <c r="E2855" s="4">
        <v>9527</v>
      </c>
      <c r="F2855">
        <v>561</v>
      </c>
    </row>
    <row r="2856" spans="1:6" x14ac:dyDescent="0.25">
      <c r="A2856" t="s">
        <v>41</v>
      </c>
      <c r="B2856" t="s">
        <v>9</v>
      </c>
      <c r="C2856" t="s">
        <v>30</v>
      </c>
      <c r="D2856" s="1">
        <v>44368</v>
      </c>
      <c r="E2856" s="4">
        <v>8722</v>
      </c>
      <c r="F2856">
        <v>324</v>
      </c>
    </row>
    <row r="2857" spans="1:6" x14ac:dyDescent="0.25">
      <c r="A2857" t="s">
        <v>37</v>
      </c>
      <c r="B2857" t="s">
        <v>27</v>
      </c>
      <c r="C2857" t="s">
        <v>19</v>
      </c>
      <c r="D2857" s="1">
        <v>44368</v>
      </c>
      <c r="E2857" s="4">
        <v>1953</v>
      </c>
      <c r="F2857">
        <v>82</v>
      </c>
    </row>
    <row r="2858" spans="1:6" x14ac:dyDescent="0.25">
      <c r="A2858" t="s">
        <v>39</v>
      </c>
      <c r="B2858" t="s">
        <v>21</v>
      </c>
      <c r="C2858" t="s">
        <v>30</v>
      </c>
      <c r="D2858" s="1">
        <v>44368</v>
      </c>
      <c r="E2858" s="4">
        <v>371</v>
      </c>
      <c r="F2858">
        <v>15</v>
      </c>
    </row>
    <row r="2859" spans="1:6" x14ac:dyDescent="0.25">
      <c r="A2859" t="s">
        <v>8</v>
      </c>
      <c r="B2859" t="s">
        <v>16</v>
      </c>
      <c r="C2859" t="s">
        <v>42</v>
      </c>
      <c r="D2859" s="1">
        <v>44368</v>
      </c>
      <c r="E2859" s="4">
        <v>1106</v>
      </c>
      <c r="F2859">
        <v>70</v>
      </c>
    </row>
    <row r="2860" spans="1:6" x14ac:dyDescent="0.25">
      <c r="A2860" t="s">
        <v>8</v>
      </c>
      <c r="B2860" t="s">
        <v>6</v>
      </c>
      <c r="C2860" t="s">
        <v>14</v>
      </c>
      <c r="D2860" s="1">
        <v>44368</v>
      </c>
      <c r="E2860" s="4">
        <v>2401</v>
      </c>
      <c r="F2860">
        <v>185</v>
      </c>
    </row>
    <row r="2861" spans="1:6" x14ac:dyDescent="0.25">
      <c r="A2861" t="s">
        <v>39</v>
      </c>
      <c r="B2861" t="s">
        <v>9</v>
      </c>
      <c r="C2861" t="s">
        <v>43</v>
      </c>
      <c r="D2861" s="1">
        <v>44368</v>
      </c>
      <c r="E2861" s="4">
        <v>532</v>
      </c>
      <c r="F2861">
        <v>21</v>
      </c>
    </row>
    <row r="2862" spans="1:6" x14ac:dyDescent="0.25">
      <c r="A2862" t="s">
        <v>15</v>
      </c>
      <c r="B2862" t="s">
        <v>9</v>
      </c>
      <c r="C2862" t="s">
        <v>26</v>
      </c>
      <c r="D2862" s="1">
        <v>44368</v>
      </c>
      <c r="E2862" s="4">
        <v>1722</v>
      </c>
      <c r="F2862">
        <v>108</v>
      </c>
    </row>
    <row r="2863" spans="1:6" x14ac:dyDescent="0.25">
      <c r="A2863" t="s">
        <v>49</v>
      </c>
      <c r="B2863" t="s">
        <v>11</v>
      </c>
      <c r="C2863" t="s">
        <v>28</v>
      </c>
      <c r="D2863" s="1">
        <v>44368</v>
      </c>
      <c r="E2863" s="4">
        <v>14707</v>
      </c>
      <c r="F2863">
        <v>545</v>
      </c>
    </row>
    <row r="2864" spans="1:6" x14ac:dyDescent="0.25">
      <c r="A2864" t="s">
        <v>32</v>
      </c>
      <c r="B2864" t="s">
        <v>16</v>
      </c>
      <c r="C2864" t="s">
        <v>12</v>
      </c>
      <c r="D2864" s="1">
        <v>44368</v>
      </c>
      <c r="E2864" s="4">
        <v>476</v>
      </c>
      <c r="F2864">
        <v>32</v>
      </c>
    </row>
    <row r="2865" spans="1:6" x14ac:dyDescent="0.25">
      <c r="A2865" t="s">
        <v>39</v>
      </c>
      <c r="B2865" t="s">
        <v>6</v>
      </c>
      <c r="C2865" t="s">
        <v>31</v>
      </c>
      <c r="D2865" s="1">
        <v>44368</v>
      </c>
      <c r="E2865" s="4">
        <v>763</v>
      </c>
      <c r="F2865">
        <v>35</v>
      </c>
    </row>
    <row r="2866" spans="1:6" x14ac:dyDescent="0.25">
      <c r="A2866" t="s">
        <v>10</v>
      </c>
      <c r="B2866" t="s">
        <v>16</v>
      </c>
      <c r="C2866" t="s">
        <v>19</v>
      </c>
      <c r="D2866" s="1">
        <v>44368</v>
      </c>
      <c r="E2866" s="4">
        <v>3325</v>
      </c>
      <c r="F2866">
        <v>145</v>
      </c>
    </row>
    <row r="2867" spans="1:6" x14ac:dyDescent="0.25">
      <c r="A2867" t="s">
        <v>13</v>
      </c>
      <c r="B2867" t="s">
        <v>21</v>
      </c>
      <c r="C2867" t="s">
        <v>26</v>
      </c>
      <c r="D2867" s="1">
        <v>44368</v>
      </c>
      <c r="E2867" s="4">
        <v>2898</v>
      </c>
      <c r="F2867">
        <v>182</v>
      </c>
    </row>
    <row r="2868" spans="1:6" x14ac:dyDescent="0.25">
      <c r="A2868" t="s">
        <v>32</v>
      </c>
      <c r="B2868" t="s">
        <v>11</v>
      </c>
      <c r="C2868" t="s">
        <v>35</v>
      </c>
      <c r="D2868" s="1">
        <v>44369</v>
      </c>
      <c r="E2868" s="4">
        <v>1022</v>
      </c>
      <c r="F2868">
        <v>114</v>
      </c>
    </row>
    <row r="2869" spans="1:6" x14ac:dyDescent="0.25">
      <c r="A2869" t="s">
        <v>18</v>
      </c>
      <c r="B2869" t="s">
        <v>16</v>
      </c>
      <c r="C2869" t="s">
        <v>31</v>
      </c>
      <c r="D2869" s="1">
        <v>44369</v>
      </c>
      <c r="E2869" s="4">
        <v>4914</v>
      </c>
      <c r="F2869">
        <v>205</v>
      </c>
    </row>
    <row r="2870" spans="1:6" x14ac:dyDescent="0.25">
      <c r="A2870" t="s">
        <v>39</v>
      </c>
      <c r="B2870" t="s">
        <v>27</v>
      </c>
      <c r="C2870" t="s">
        <v>44</v>
      </c>
      <c r="D2870" s="1">
        <v>44369</v>
      </c>
      <c r="E2870" s="4">
        <v>3682</v>
      </c>
      <c r="F2870">
        <v>161</v>
      </c>
    </row>
    <row r="2871" spans="1:6" x14ac:dyDescent="0.25">
      <c r="A2871" t="s">
        <v>15</v>
      </c>
      <c r="B2871" t="s">
        <v>21</v>
      </c>
      <c r="C2871" t="s">
        <v>50</v>
      </c>
      <c r="D2871" s="1">
        <v>44369</v>
      </c>
      <c r="E2871" s="4">
        <v>889</v>
      </c>
      <c r="F2871">
        <v>60</v>
      </c>
    </row>
    <row r="2872" spans="1:6" x14ac:dyDescent="0.25">
      <c r="A2872" t="s">
        <v>25</v>
      </c>
      <c r="B2872" t="s">
        <v>6</v>
      </c>
      <c r="C2872" t="s">
        <v>38</v>
      </c>
      <c r="D2872" s="1">
        <v>44369</v>
      </c>
      <c r="E2872" s="4">
        <v>2177</v>
      </c>
      <c r="F2872">
        <v>99</v>
      </c>
    </row>
    <row r="2873" spans="1:6" x14ac:dyDescent="0.25">
      <c r="A2873" t="s">
        <v>23</v>
      </c>
      <c r="B2873" t="s">
        <v>27</v>
      </c>
      <c r="C2873" t="s">
        <v>30</v>
      </c>
      <c r="D2873" s="1">
        <v>44369</v>
      </c>
      <c r="E2873" s="4">
        <v>2072</v>
      </c>
      <c r="F2873">
        <v>74</v>
      </c>
    </row>
    <row r="2874" spans="1:6" x14ac:dyDescent="0.25">
      <c r="A2874" t="s">
        <v>40</v>
      </c>
      <c r="B2874" t="s">
        <v>16</v>
      </c>
      <c r="C2874" t="s">
        <v>24</v>
      </c>
      <c r="D2874" s="1">
        <v>44369</v>
      </c>
      <c r="E2874" s="4">
        <v>42</v>
      </c>
      <c r="F2874">
        <v>2</v>
      </c>
    </row>
    <row r="2875" spans="1:6" x14ac:dyDescent="0.25">
      <c r="A2875" t="s">
        <v>20</v>
      </c>
      <c r="B2875" t="s">
        <v>6</v>
      </c>
      <c r="C2875" t="s">
        <v>30</v>
      </c>
      <c r="D2875" s="1">
        <v>44369</v>
      </c>
      <c r="E2875" s="4">
        <v>9233</v>
      </c>
      <c r="F2875">
        <v>342</v>
      </c>
    </row>
    <row r="2876" spans="1:6" x14ac:dyDescent="0.25">
      <c r="A2876" t="s">
        <v>20</v>
      </c>
      <c r="B2876" t="s">
        <v>9</v>
      </c>
      <c r="C2876" t="s">
        <v>43</v>
      </c>
      <c r="D2876" s="1">
        <v>44369</v>
      </c>
      <c r="E2876" s="4">
        <v>357</v>
      </c>
      <c r="F2876">
        <v>14</v>
      </c>
    </row>
    <row r="2877" spans="1:6" x14ac:dyDescent="0.25">
      <c r="A2877" t="s">
        <v>20</v>
      </c>
      <c r="B2877" t="s">
        <v>16</v>
      </c>
      <c r="C2877" t="s">
        <v>31</v>
      </c>
      <c r="D2877" s="1">
        <v>44369</v>
      </c>
      <c r="E2877" s="4">
        <v>9128</v>
      </c>
      <c r="F2877">
        <v>435</v>
      </c>
    </row>
    <row r="2878" spans="1:6" x14ac:dyDescent="0.25">
      <c r="A2878" t="s">
        <v>41</v>
      </c>
      <c r="B2878" t="s">
        <v>11</v>
      </c>
      <c r="C2878" t="s">
        <v>7</v>
      </c>
      <c r="D2878" s="1">
        <v>44369</v>
      </c>
      <c r="E2878" s="4">
        <v>3822</v>
      </c>
      <c r="F2878">
        <v>213</v>
      </c>
    </row>
    <row r="2879" spans="1:6" x14ac:dyDescent="0.25">
      <c r="A2879" t="s">
        <v>13</v>
      </c>
      <c r="B2879" t="s">
        <v>21</v>
      </c>
      <c r="C2879" t="s">
        <v>42</v>
      </c>
      <c r="D2879" s="1">
        <v>44369</v>
      </c>
      <c r="E2879" s="4">
        <v>378</v>
      </c>
      <c r="F2879">
        <v>23</v>
      </c>
    </row>
    <row r="2880" spans="1:6" x14ac:dyDescent="0.25">
      <c r="A2880" t="s">
        <v>8</v>
      </c>
      <c r="B2880" t="s">
        <v>6</v>
      </c>
      <c r="C2880" t="s">
        <v>30</v>
      </c>
      <c r="D2880" s="1">
        <v>44369</v>
      </c>
      <c r="E2880" s="4">
        <v>7903</v>
      </c>
      <c r="F2880">
        <v>317</v>
      </c>
    </row>
    <row r="2881" spans="1:6" x14ac:dyDescent="0.25">
      <c r="A2881" t="s">
        <v>41</v>
      </c>
      <c r="B2881" t="s">
        <v>9</v>
      </c>
      <c r="C2881" t="s">
        <v>48</v>
      </c>
      <c r="D2881" s="1">
        <v>44369</v>
      </c>
      <c r="E2881" s="4">
        <v>3759</v>
      </c>
      <c r="F2881">
        <v>151</v>
      </c>
    </row>
    <row r="2882" spans="1:6" x14ac:dyDescent="0.25">
      <c r="A2882" t="s">
        <v>46</v>
      </c>
      <c r="B2882" t="s">
        <v>9</v>
      </c>
      <c r="C2882" t="s">
        <v>43</v>
      </c>
      <c r="D2882" s="1">
        <v>44369</v>
      </c>
      <c r="E2882" s="4">
        <v>7532</v>
      </c>
      <c r="F2882">
        <v>279</v>
      </c>
    </row>
    <row r="2883" spans="1:6" x14ac:dyDescent="0.25">
      <c r="A2883" t="s">
        <v>46</v>
      </c>
      <c r="B2883" t="s">
        <v>11</v>
      </c>
      <c r="C2883" t="s">
        <v>24</v>
      </c>
      <c r="D2883" s="1">
        <v>44369</v>
      </c>
      <c r="E2883" s="4">
        <v>2905</v>
      </c>
      <c r="F2883">
        <v>117</v>
      </c>
    </row>
    <row r="2884" spans="1:6" x14ac:dyDescent="0.25">
      <c r="A2884" t="s">
        <v>49</v>
      </c>
      <c r="B2884" t="s">
        <v>16</v>
      </c>
      <c r="C2884" t="s">
        <v>50</v>
      </c>
      <c r="D2884" s="1">
        <v>44370</v>
      </c>
      <c r="E2884" s="4">
        <v>2268</v>
      </c>
      <c r="F2884">
        <v>189</v>
      </c>
    </row>
    <row r="2885" spans="1:6" x14ac:dyDescent="0.25">
      <c r="A2885" t="s">
        <v>20</v>
      </c>
      <c r="B2885" t="s">
        <v>21</v>
      </c>
      <c r="C2885" t="s">
        <v>14</v>
      </c>
      <c r="D2885" s="1">
        <v>44370</v>
      </c>
      <c r="E2885" s="4">
        <v>3500</v>
      </c>
      <c r="F2885">
        <v>350</v>
      </c>
    </row>
    <row r="2886" spans="1:6" x14ac:dyDescent="0.25">
      <c r="A2886" t="s">
        <v>29</v>
      </c>
      <c r="B2886" t="s">
        <v>21</v>
      </c>
      <c r="C2886" t="s">
        <v>26</v>
      </c>
      <c r="D2886" s="1">
        <v>44370</v>
      </c>
      <c r="E2886" s="4">
        <v>2814</v>
      </c>
      <c r="F2886">
        <v>188</v>
      </c>
    </row>
    <row r="2887" spans="1:6" x14ac:dyDescent="0.25">
      <c r="A2887" t="s">
        <v>49</v>
      </c>
      <c r="B2887" t="s">
        <v>6</v>
      </c>
      <c r="C2887" t="s">
        <v>14</v>
      </c>
      <c r="D2887" s="1">
        <v>44370</v>
      </c>
      <c r="E2887" s="4">
        <v>3801</v>
      </c>
      <c r="F2887">
        <v>317</v>
      </c>
    </row>
    <row r="2888" spans="1:6" x14ac:dyDescent="0.25">
      <c r="A2888" t="s">
        <v>33</v>
      </c>
      <c r="B2888" t="s">
        <v>11</v>
      </c>
      <c r="C2888" t="s">
        <v>7</v>
      </c>
      <c r="D2888" s="1">
        <v>44370</v>
      </c>
      <c r="E2888" s="4">
        <v>5845</v>
      </c>
      <c r="F2888">
        <v>279</v>
      </c>
    </row>
    <row r="2889" spans="1:6" x14ac:dyDescent="0.25">
      <c r="A2889" t="s">
        <v>20</v>
      </c>
      <c r="B2889" t="s">
        <v>11</v>
      </c>
      <c r="C2889" t="s">
        <v>31</v>
      </c>
      <c r="D2889" s="1">
        <v>44371</v>
      </c>
      <c r="E2889" s="4">
        <v>4046</v>
      </c>
      <c r="F2889">
        <v>169</v>
      </c>
    </row>
    <row r="2890" spans="1:6" x14ac:dyDescent="0.25">
      <c r="A2890" t="s">
        <v>40</v>
      </c>
      <c r="B2890" t="s">
        <v>16</v>
      </c>
      <c r="C2890" t="s">
        <v>44</v>
      </c>
      <c r="D2890" s="1">
        <v>44371</v>
      </c>
      <c r="E2890" s="4">
        <v>980</v>
      </c>
      <c r="F2890">
        <v>47</v>
      </c>
    </row>
    <row r="2891" spans="1:6" x14ac:dyDescent="0.25">
      <c r="A2891" t="s">
        <v>33</v>
      </c>
      <c r="B2891" t="s">
        <v>21</v>
      </c>
      <c r="C2891" t="s">
        <v>28</v>
      </c>
      <c r="D2891" s="1">
        <v>44371</v>
      </c>
      <c r="E2891" s="4">
        <v>504</v>
      </c>
      <c r="F2891">
        <v>20</v>
      </c>
    </row>
    <row r="2892" spans="1:6" x14ac:dyDescent="0.25">
      <c r="A2892" t="s">
        <v>23</v>
      </c>
      <c r="B2892" t="s">
        <v>16</v>
      </c>
      <c r="C2892" t="s">
        <v>28</v>
      </c>
      <c r="D2892" s="1">
        <v>44371</v>
      </c>
      <c r="E2892" s="4">
        <v>2443</v>
      </c>
      <c r="F2892">
        <v>107</v>
      </c>
    </row>
    <row r="2893" spans="1:6" x14ac:dyDescent="0.25">
      <c r="A2893" t="s">
        <v>20</v>
      </c>
      <c r="B2893" t="s">
        <v>21</v>
      </c>
      <c r="C2893" t="s">
        <v>28</v>
      </c>
      <c r="D2893" s="1">
        <v>44371</v>
      </c>
      <c r="E2893" s="4">
        <v>9968</v>
      </c>
      <c r="F2893">
        <v>370</v>
      </c>
    </row>
    <row r="2894" spans="1:6" x14ac:dyDescent="0.25">
      <c r="A2894" t="s">
        <v>40</v>
      </c>
      <c r="B2894" t="s">
        <v>9</v>
      </c>
      <c r="C2894" t="s">
        <v>7</v>
      </c>
      <c r="D2894" s="1">
        <v>44372</v>
      </c>
      <c r="E2894" s="4">
        <v>5621</v>
      </c>
      <c r="F2894">
        <v>296</v>
      </c>
    </row>
    <row r="2895" spans="1:6" x14ac:dyDescent="0.25">
      <c r="A2895" t="s">
        <v>41</v>
      </c>
      <c r="B2895" t="s">
        <v>27</v>
      </c>
      <c r="C2895" t="s">
        <v>48</v>
      </c>
      <c r="D2895" s="1">
        <v>44372</v>
      </c>
      <c r="E2895" s="4">
        <v>2191</v>
      </c>
      <c r="F2895">
        <v>79</v>
      </c>
    </row>
    <row r="2896" spans="1:6" x14ac:dyDescent="0.25">
      <c r="A2896" t="s">
        <v>10</v>
      </c>
      <c r="B2896" t="s">
        <v>16</v>
      </c>
      <c r="C2896" t="s">
        <v>48</v>
      </c>
      <c r="D2896" s="1">
        <v>44375</v>
      </c>
      <c r="E2896" s="4">
        <v>4753</v>
      </c>
      <c r="F2896">
        <v>164</v>
      </c>
    </row>
    <row r="2897" spans="1:6" x14ac:dyDescent="0.25">
      <c r="A2897" t="s">
        <v>41</v>
      </c>
      <c r="B2897" t="s">
        <v>21</v>
      </c>
      <c r="C2897" t="s">
        <v>24</v>
      </c>
      <c r="D2897" s="1">
        <v>44375</v>
      </c>
      <c r="E2897" s="4">
        <v>2478</v>
      </c>
      <c r="F2897">
        <v>100</v>
      </c>
    </row>
    <row r="2898" spans="1:6" x14ac:dyDescent="0.25">
      <c r="A2898" t="s">
        <v>10</v>
      </c>
      <c r="B2898" t="s">
        <v>21</v>
      </c>
      <c r="C2898" t="s">
        <v>48</v>
      </c>
      <c r="D2898" s="1">
        <v>44375</v>
      </c>
      <c r="E2898" s="4">
        <v>0</v>
      </c>
      <c r="F2898">
        <v>0</v>
      </c>
    </row>
    <row r="2899" spans="1:6" x14ac:dyDescent="0.25">
      <c r="A2899" t="s">
        <v>33</v>
      </c>
      <c r="B2899" t="s">
        <v>9</v>
      </c>
      <c r="C2899" t="s">
        <v>17</v>
      </c>
      <c r="D2899" s="1">
        <v>44375</v>
      </c>
      <c r="E2899" s="4">
        <v>154</v>
      </c>
      <c r="F2899">
        <v>7</v>
      </c>
    </row>
    <row r="2900" spans="1:6" x14ac:dyDescent="0.25">
      <c r="A2900" t="s">
        <v>15</v>
      </c>
      <c r="B2900" t="s">
        <v>16</v>
      </c>
      <c r="C2900" t="s">
        <v>26</v>
      </c>
      <c r="D2900" s="1">
        <v>44375</v>
      </c>
      <c r="E2900" s="4">
        <v>1197</v>
      </c>
      <c r="F2900">
        <v>86</v>
      </c>
    </row>
    <row r="2901" spans="1:6" x14ac:dyDescent="0.25">
      <c r="A2901" t="s">
        <v>10</v>
      </c>
      <c r="B2901" t="s">
        <v>27</v>
      </c>
      <c r="C2901" t="s">
        <v>35</v>
      </c>
      <c r="D2901" s="1">
        <v>44375</v>
      </c>
      <c r="E2901" s="4">
        <v>1813</v>
      </c>
      <c r="F2901">
        <v>152</v>
      </c>
    </row>
    <row r="2902" spans="1:6" x14ac:dyDescent="0.25">
      <c r="A2902" t="s">
        <v>15</v>
      </c>
      <c r="B2902" t="s">
        <v>21</v>
      </c>
      <c r="C2902" t="s">
        <v>45</v>
      </c>
      <c r="D2902" s="1">
        <v>44375</v>
      </c>
      <c r="E2902" s="4">
        <v>630</v>
      </c>
      <c r="F2902">
        <v>38</v>
      </c>
    </row>
    <row r="2903" spans="1:6" x14ac:dyDescent="0.25">
      <c r="A2903" t="s">
        <v>41</v>
      </c>
      <c r="B2903" t="s">
        <v>16</v>
      </c>
      <c r="C2903" t="s">
        <v>14</v>
      </c>
      <c r="D2903" s="1">
        <v>44375</v>
      </c>
      <c r="E2903" s="4">
        <v>6027</v>
      </c>
      <c r="F2903">
        <v>548</v>
      </c>
    </row>
    <row r="2904" spans="1:6" x14ac:dyDescent="0.25">
      <c r="A2904" t="s">
        <v>15</v>
      </c>
      <c r="B2904" t="s">
        <v>9</v>
      </c>
      <c r="C2904" t="s">
        <v>22</v>
      </c>
      <c r="D2904" s="1">
        <v>44375</v>
      </c>
      <c r="E2904" s="4">
        <v>11809</v>
      </c>
      <c r="F2904">
        <v>1050</v>
      </c>
    </row>
    <row r="2905" spans="1:6" x14ac:dyDescent="0.25">
      <c r="A2905" t="s">
        <v>37</v>
      </c>
      <c r="B2905" t="s">
        <v>16</v>
      </c>
      <c r="C2905" t="s">
        <v>47</v>
      </c>
      <c r="D2905" s="1">
        <v>44375</v>
      </c>
      <c r="E2905" s="4">
        <v>420</v>
      </c>
      <c r="F2905">
        <v>17</v>
      </c>
    </row>
    <row r="2906" spans="1:6" x14ac:dyDescent="0.25">
      <c r="A2906" t="s">
        <v>32</v>
      </c>
      <c r="B2906" t="s">
        <v>21</v>
      </c>
      <c r="C2906" t="s">
        <v>38</v>
      </c>
      <c r="D2906" s="1">
        <v>44375</v>
      </c>
      <c r="E2906" s="4">
        <v>1309</v>
      </c>
      <c r="F2906">
        <v>53</v>
      </c>
    </row>
    <row r="2907" spans="1:6" x14ac:dyDescent="0.25">
      <c r="A2907" t="s">
        <v>10</v>
      </c>
      <c r="B2907" t="s">
        <v>6</v>
      </c>
      <c r="C2907" t="s">
        <v>44</v>
      </c>
      <c r="D2907" s="1">
        <v>44375</v>
      </c>
      <c r="E2907" s="4">
        <v>2520</v>
      </c>
      <c r="F2907">
        <v>110</v>
      </c>
    </row>
    <row r="2908" spans="1:6" x14ac:dyDescent="0.25">
      <c r="A2908" t="s">
        <v>18</v>
      </c>
      <c r="B2908" t="s">
        <v>27</v>
      </c>
      <c r="C2908" t="s">
        <v>24</v>
      </c>
      <c r="D2908" s="1">
        <v>44375</v>
      </c>
      <c r="E2908" s="4">
        <v>3122</v>
      </c>
      <c r="F2908">
        <v>131</v>
      </c>
    </row>
    <row r="2909" spans="1:6" x14ac:dyDescent="0.25">
      <c r="A2909" t="s">
        <v>25</v>
      </c>
      <c r="B2909" t="s">
        <v>16</v>
      </c>
      <c r="C2909" t="s">
        <v>38</v>
      </c>
      <c r="D2909" s="1">
        <v>44375</v>
      </c>
      <c r="E2909" s="4">
        <v>2380</v>
      </c>
      <c r="F2909">
        <v>104</v>
      </c>
    </row>
    <row r="2910" spans="1:6" x14ac:dyDescent="0.25">
      <c r="A2910" t="s">
        <v>41</v>
      </c>
      <c r="B2910" t="s">
        <v>27</v>
      </c>
      <c r="C2910" t="s">
        <v>31</v>
      </c>
      <c r="D2910" s="1">
        <v>44375</v>
      </c>
      <c r="E2910" s="4">
        <v>3668</v>
      </c>
      <c r="F2910">
        <v>167</v>
      </c>
    </row>
    <row r="2911" spans="1:6" x14ac:dyDescent="0.25">
      <c r="A2911" t="s">
        <v>46</v>
      </c>
      <c r="B2911" t="s">
        <v>27</v>
      </c>
      <c r="C2911" t="s">
        <v>12</v>
      </c>
      <c r="D2911" s="1">
        <v>44375</v>
      </c>
      <c r="E2911" s="4">
        <v>2247</v>
      </c>
      <c r="F2911">
        <v>150</v>
      </c>
    </row>
    <row r="2912" spans="1:6" x14ac:dyDescent="0.25">
      <c r="A2912" t="s">
        <v>32</v>
      </c>
      <c r="B2912" t="s">
        <v>16</v>
      </c>
      <c r="C2912" t="s">
        <v>44</v>
      </c>
      <c r="D2912" s="1">
        <v>44375</v>
      </c>
      <c r="E2912" s="4">
        <v>7987</v>
      </c>
      <c r="F2912">
        <v>364</v>
      </c>
    </row>
    <row r="2913" spans="1:6" x14ac:dyDescent="0.25">
      <c r="A2913" t="s">
        <v>39</v>
      </c>
      <c r="B2913" t="s">
        <v>9</v>
      </c>
      <c r="C2913" t="s">
        <v>47</v>
      </c>
      <c r="D2913" s="1">
        <v>44376</v>
      </c>
      <c r="E2913" s="4">
        <v>1736</v>
      </c>
      <c r="F2913">
        <v>73</v>
      </c>
    </row>
    <row r="2914" spans="1:6" x14ac:dyDescent="0.25">
      <c r="A2914" t="s">
        <v>10</v>
      </c>
      <c r="B2914" t="s">
        <v>9</v>
      </c>
      <c r="C2914" t="s">
        <v>31</v>
      </c>
      <c r="D2914" s="1">
        <v>44376</v>
      </c>
      <c r="E2914" s="4">
        <v>5425</v>
      </c>
      <c r="F2914">
        <v>217</v>
      </c>
    </row>
    <row r="2915" spans="1:6" x14ac:dyDescent="0.25">
      <c r="A2915" t="s">
        <v>13</v>
      </c>
      <c r="B2915" t="s">
        <v>16</v>
      </c>
      <c r="C2915" t="s">
        <v>43</v>
      </c>
      <c r="D2915" s="1">
        <v>44376</v>
      </c>
      <c r="E2915" s="4">
        <v>6111</v>
      </c>
      <c r="F2915">
        <v>255</v>
      </c>
    </row>
    <row r="2916" spans="1:6" x14ac:dyDescent="0.25">
      <c r="A2916" t="s">
        <v>49</v>
      </c>
      <c r="B2916" t="s">
        <v>11</v>
      </c>
      <c r="C2916" t="s">
        <v>50</v>
      </c>
      <c r="D2916" s="1">
        <v>44376</v>
      </c>
      <c r="E2916" s="4">
        <v>168</v>
      </c>
      <c r="F2916">
        <v>16</v>
      </c>
    </row>
    <row r="2917" spans="1:6" x14ac:dyDescent="0.25">
      <c r="A2917" t="s">
        <v>8</v>
      </c>
      <c r="B2917" t="s">
        <v>6</v>
      </c>
      <c r="C2917" t="s">
        <v>43</v>
      </c>
      <c r="D2917" s="1">
        <v>44376</v>
      </c>
      <c r="E2917" s="4">
        <v>1925</v>
      </c>
      <c r="F2917">
        <v>75</v>
      </c>
    </row>
    <row r="2918" spans="1:6" x14ac:dyDescent="0.25">
      <c r="A2918" t="s">
        <v>13</v>
      </c>
      <c r="B2918" t="s">
        <v>6</v>
      </c>
      <c r="C2918" t="s">
        <v>50</v>
      </c>
      <c r="D2918" s="1">
        <v>44376</v>
      </c>
      <c r="E2918" s="4">
        <v>4102</v>
      </c>
      <c r="F2918">
        <v>293</v>
      </c>
    </row>
    <row r="2919" spans="1:6" x14ac:dyDescent="0.25">
      <c r="A2919" t="s">
        <v>51</v>
      </c>
      <c r="B2919" t="s">
        <v>27</v>
      </c>
      <c r="C2919" t="s">
        <v>19</v>
      </c>
      <c r="D2919" s="1">
        <v>44376</v>
      </c>
      <c r="E2919" s="4">
        <v>3598</v>
      </c>
      <c r="F2919">
        <v>157</v>
      </c>
    </row>
    <row r="2920" spans="1:6" x14ac:dyDescent="0.25">
      <c r="A2920" t="s">
        <v>34</v>
      </c>
      <c r="B2920" t="s">
        <v>9</v>
      </c>
      <c r="C2920" t="s">
        <v>30</v>
      </c>
      <c r="D2920" s="1">
        <v>44376</v>
      </c>
      <c r="E2920" s="4">
        <v>2667</v>
      </c>
      <c r="F2920">
        <v>103</v>
      </c>
    </row>
    <row r="2921" spans="1:6" x14ac:dyDescent="0.25">
      <c r="A2921" t="s">
        <v>15</v>
      </c>
      <c r="B2921" t="s">
        <v>16</v>
      </c>
      <c r="C2921" t="s">
        <v>7</v>
      </c>
      <c r="D2921" s="1">
        <v>44376</v>
      </c>
      <c r="E2921" s="4">
        <v>1407</v>
      </c>
      <c r="F2921">
        <v>75</v>
      </c>
    </row>
    <row r="2922" spans="1:6" x14ac:dyDescent="0.25">
      <c r="A2922" t="s">
        <v>29</v>
      </c>
      <c r="B2922" t="s">
        <v>21</v>
      </c>
      <c r="C2922" t="s">
        <v>48</v>
      </c>
      <c r="D2922" s="1">
        <v>44376</v>
      </c>
      <c r="E2922" s="4">
        <v>2730</v>
      </c>
      <c r="F2922">
        <v>98</v>
      </c>
    </row>
    <row r="2923" spans="1:6" x14ac:dyDescent="0.25">
      <c r="A2923" t="s">
        <v>34</v>
      </c>
      <c r="B2923" t="s">
        <v>6</v>
      </c>
      <c r="C2923" t="s">
        <v>52</v>
      </c>
      <c r="D2923" s="1">
        <v>44376</v>
      </c>
      <c r="E2923" s="4">
        <v>1785</v>
      </c>
      <c r="F2923">
        <v>82</v>
      </c>
    </row>
    <row r="2924" spans="1:6" x14ac:dyDescent="0.25">
      <c r="A2924" t="s">
        <v>10</v>
      </c>
      <c r="B2924" t="s">
        <v>27</v>
      </c>
      <c r="C2924" t="s">
        <v>47</v>
      </c>
      <c r="D2924" s="1">
        <v>44376</v>
      </c>
      <c r="E2924" s="4">
        <v>5817</v>
      </c>
      <c r="F2924">
        <v>253</v>
      </c>
    </row>
    <row r="2925" spans="1:6" x14ac:dyDescent="0.25">
      <c r="A2925" t="s">
        <v>34</v>
      </c>
      <c r="B2925" t="s">
        <v>16</v>
      </c>
      <c r="C2925" t="s">
        <v>7</v>
      </c>
      <c r="D2925" s="1">
        <v>44376</v>
      </c>
      <c r="E2925" s="4">
        <v>196</v>
      </c>
      <c r="F2925">
        <v>11</v>
      </c>
    </row>
    <row r="2926" spans="1:6" x14ac:dyDescent="0.25">
      <c r="A2926" t="s">
        <v>49</v>
      </c>
      <c r="B2926" t="s">
        <v>27</v>
      </c>
      <c r="C2926" t="s">
        <v>31</v>
      </c>
      <c r="D2926" s="1">
        <v>44376</v>
      </c>
      <c r="E2926" s="4">
        <v>1491</v>
      </c>
      <c r="F2926">
        <v>60</v>
      </c>
    </row>
    <row r="2927" spans="1:6" x14ac:dyDescent="0.25">
      <c r="A2927" t="s">
        <v>18</v>
      </c>
      <c r="B2927" t="s">
        <v>6</v>
      </c>
      <c r="C2927" t="s">
        <v>22</v>
      </c>
      <c r="D2927" s="1">
        <v>44376</v>
      </c>
      <c r="E2927" s="4">
        <v>1162</v>
      </c>
      <c r="F2927">
        <v>97</v>
      </c>
    </row>
    <row r="2928" spans="1:6" x14ac:dyDescent="0.25">
      <c r="A2928" t="s">
        <v>18</v>
      </c>
      <c r="B2928" t="s">
        <v>27</v>
      </c>
      <c r="C2928" t="s">
        <v>28</v>
      </c>
      <c r="D2928" s="1">
        <v>44376</v>
      </c>
      <c r="E2928" s="4">
        <v>1295</v>
      </c>
      <c r="F2928">
        <v>52</v>
      </c>
    </row>
    <row r="2929" spans="1:6" x14ac:dyDescent="0.25">
      <c r="A2929" t="s">
        <v>8</v>
      </c>
      <c r="B2929" t="s">
        <v>11</v>
      </c>
      <c r="C2929" t="s">
        <v>14</v>
      </c>
      <c r="D2929" s="1">
        <v>44376</v>
      </c>
      <c r="E2929" s="4">
        <v>7553</v>
      </c>
      <c r="F2929">
        <v>630</v>
      </c>
    </row>
    <row r="2930" spans="1:6" x14ac:dyDescent="0.25">
      <c r="A2930" t="s">
        <v>25</v>
      </c>
      <c r="B2930" t="s">
        <v>6</v>
      </c>
      <c r="C2930" t="s">
        <v>22</v>
      </c>
      <c r="D2930" s="1">
        <v>44376</v>
      </c>
      <c r="E2930" s="4">
        <v>1106</v>
      </c>
      <c r="F2930">
        <v>93</v>
      </c>
    </row>
    <row r="2931" spans="1:6" x14ac:dyDescent="0.25">
      <c r="A2931" t="s">
        <v>41</v>
      </c>
      <c r="B2931" t="s">
        <v>16</v>
      </c>
      <c r="C2931" t="s">
        <v>48</v>
      </c>
      <c r="D2931" s="1">
        <v>44377</v>
      </c>
      <c r="E2931" s="4">
        <v>427</v>
      </c>
      <c r="F2931">
        <v>18</v>
      </c>
    </row>
    <row r="2932" spans="1:6" x14ac:dyDescent="0.25">
      <c r="A2932" t="s">
        <v>15</v>
      </c>
      <c r="B2932" t="s">
        <v>27</v>
      </c>
      <c r="C2932" t="s">
        <v>7</v>
      </c>
      <c r="D2932" s="1">
        <v>44377</v>
      </c>
      <c r="E2932" s="4">
        <v>84</v>
      </c>
      <c r="F2932">
        <v>4</v>
      </c>
    </row>
    <row r="2933" spans="1:6" x14ac:dyDescent="0.25">
      <c r="A2933" t="s">
        <v>25</v>
      </c>
      <c r="B2933" t="s">
        <v>21</v>
      </c>
      <c r="C2933" t="s">
        <v>50</v>
      </c>
      <c r="D2933" s="1">
        <v>44378</v>
      </c>
      <c r="E2933" s="4">
        <v>4060</v>
      </c>
      <c r="F2933">
        <v>508</v>
      </c>
    </row>
    <row r="2934" spans="1:6" x14ac:dyDescent="0.25">
      <c r="A2934" t="s">
        <v>41</v>
      </c>
      <c r="B2934" t="s">
        <v>21</v>
      </c>
      <c r="C2934" t="s">
        <v>7</v>
      </c>
      <c r="D2934" s="1">
        <v>44378</v>
      </c>
      <c r="E2934" s="4">
        <v>2961</v>
      </c>
      <c r="F2934">
        <v>124</v>
      </c>
    </row>
    <row r="2935" spans="1:6" x14ac:dyDescent="0.25">
      <c r="A2935" t="s">
        <v>41</v>
      </c>
      <c r="B2935" t="s">
        <v>21</v>
      </c>
      <c r="C2935" t="s">
        <v>14</v>
      </c>
      <c r="D2935" s="1">
        <v>44378</v>
      </c>
      <c r="E2935" s="4">
        <v>1939</v>
      </c>
      <c r="F2935">
        <v>162</v>
      </c>
    </row>
    <row r="2936" spans="1:6" x14ac:dyDescent="0.25">
      <c r="A2936" t="s">
        <v>46</v>
      </c>
      <c r="B2936" t="s">
        <v>11</v>
      </c>
      <c r="C2936" t="s">
        <v>52</v>
      </c>
      <c r="D2936" s="1">
        <v>44378</v>
      </c>
      <c r="E2936" s="4">
        <v>4739</v>
      </c>
      <c r="F2936">
        <v>198</v>
      </c>
    </row>
    <row r="2937" spans="1:6" x14ac:dyDescent="0.25">
      <c r="A2937" t="s">
        <v>18</v>
      </c>
      <c r="B2937" t="s">
        <v>9</v>
      </c>
      <c r="C2937" t="s">
        <v>47</v>
      </c>
      <c r="D2937" s="1">
        <v>44378</v>
      </c>
      <c r="E2937" s="4">
        <v>1050</v>
      </c>
      <c r="F2937">
        <v>59</v>
      </c>
    </row>
    <row r="2938" spans="1:6" x14ac:dyDescent="0.25">
      <c r="A2938" t="s">
        <v>13</v>
      </c>
      <c r="B2938" t="s">
        <v>16</v>
      </c>
      <c r="C2938" t="s">
        <v>52</v>
      </c>
      <c r="D2938" s="1">
        <v>44378</v>
      </c>
      <c r="E2938" s="4">
        <v>1540</v>
      </c>
      <c r="F2938">
        <v>70</v>
      </c>
    </row>
    <row r="2939" spans="1:6" x14ac:dyDescent="0.25">
      <c r="A2939" t="s">
        <v>46</v>
      </c>
      <c r="B2939" t="s">
        <v>21</v>
      </c>
      <c r="C2939" t="s">
        <v>38</v>
      </c>
      <c r="D2939" s="1">
        <v>44378</v>
      </c>
      <c r="E2939" s="4">
        <v>3409</v>
      </c>
      <c r="F2939">
        <v>137</v>
      </c>
    </row>
    <row r="2940" spans="1:6" x14ac:dyDescent="0.25">
      <c r="A2940" t="s">
        <v>46</v>
      </c>
      <c r="B2940" t="s">
        <v>21</v>
      </c>
      <c r="C2940" t="s">
        <v>48</v>
      </c>
      <c r="D2940" s="1">
        <v>44378</v>
      </c>
      <c r="E2940" s="4">
        <v>420</v>
      </c>
      <c r="F2940">
        <v>20</v>
      </c>
    </row>
    <row r="2941" spans="1:6" x14ac:dyDescent="0.25">
      <c r="A2941" t="s">
        <v>20</v>
      </c>
      <c r="B2941" t="s">
        <v>11</v>
      </c>
      <c r="C2941" t="s">
        <v>14</v>
      </c>
      <c r="D2941" s="1">
        <v>44378</v>
      </c>
      <c r="E2941" s="4">
        <v>5523</v>
      </c>
      <c r="F2941">
        <v>461</v>
      </c>
    </row>
    <row r="2942" spans="1:6" x14ac:dyDescent="0.25">
      <c r="A2942" t="s">
        <v>49</v>
      </c>
      <c r="B2942" t="s">
        <v>27</v>
      </c>
      <c r="C2942" t="s">
        <v>19</v>
      </c>
      <c r="D2942" s="1">
        <v>44378</v>
      </c>
      <c r="E2942" s="4">
        <v>3969</v>
      </c>
      <c r="F2942">
        <v>209</v>
      </c>
    </row>
    <row r="2943" spans="1:6" x14ac:dyDescent="0.25">
      <c r="A2943" t="s">
        <v>32</v>
      </c>
      <c r="B2943" t="s">
        <v>11</v>
      </c>
      <c r="C2943" t="s">
        <v>45</v>
      </c>
      <c r="D2943" s="1">
        <v>44378</v>
      </c>
      <c r="E2943" s="4">
        <v>952</v>
      </c>
      <c r="F2943">
        <v>60</v>
      </c>
    </row>
    <row r="2944" spans="1:6" x14ac:dyDescent="0.25">
      <c r="A2944" t="s">
        <v>34</v>
      </c>
      <c r="B2944" t="s">
        <v>16</v>
      </c>
      <c r="C2944" t="s">
        <v>48</v>
      </c>
      <c r="D2944" s="1">
        <v>44378</v>
      </c>
      <c r="E2944" s="4">
        <v>1645</v>
      </c>
      <c r="F2944">
        <v>75</v>
      </c>
    </row>
    <row r="2945" spans="1:6" x14ac:dyDescent="0.25">
      <c r="A2945" t="s">
        <v>20</v>
      </c>
      <c r="B2945" t="s">
        <v>16</v>
      </c>
      <c r="C2945" t="s">
        <v>19</v>
      </c>
      <c r="D2945" s="1">
        <v>44378</v>
      </c>
      <c r="E2945" s="4">
        <v>2674</v>
      </c>
      <c r="F2945">
        <v>149</v>
      </c>
    </row>
    <row r="2946" spans="1:6" x14ac:dyDescent="0.25">
      <c r="A2946" t="s">
        <v>33</v>
      </c>
      <c r="B2946" t="s">
        <v>16</v>
      </c>
      <c r="C2946" t="s">
        <v>24</v>
      </c>
      <c r="D2946" s="1">
        <v>44378</v>
      </c>
      <c r="E2946" s="4">
        <v>504</v>
      </c>
      <c r="F2946">
        <v>24</v>
      </c>
    </row>
    <row r="2947" spans="1:6" x14ac:dyDescent="0.25">
      <c r="A2947" t="s">
        <v>51</v>
      </c>
      <c r="B2947" t="s">
        <v>6</v>
      </c>
      <c r="C2947" t="s">
        <v>30</v>
      </c>
      <c r="D2947" s="1">
        <v>44378</v>
      </c>
      <c r="E2947" s="4">
        <v>1484</v>
      </c>
      <c r="F2947">
        <v>212</v>
      </c>
    </row>
    <row r="2948" spans="1:6" x14ac:dyDescent="0.25">
      <c r="A2948" t="s">
        <v>39</v>
      </c>
      <c r="B2948" t="s">
        <v>11</v>
      </c>
      <c r="C2948" t="s">
        <v>52</v>
      </c>
      <c r="D2948" s="1">
        <v>44378</v>
      </c>
      <c r="E2948" s="4">
        <v>3185</v>
      </c>
      <c r="F2948">
        <v>128</v>
      </c>
    </row>
    <row r="2949" spans="1:6" x14ac:dyDescent="0.25">
      <c r="A2949" t="s">
        <v>51</v>
      </c>
      <c r="B2949" t="s">
        <v>27</v>
      </c>
      <c r="C2949" t="s">
        <v>45</v>
      </c>
      <c r="D2949" s="1">
        <v>44378</v>
      </c>
      <c r="E2949" s="4">
        <v>1008</v>
      </c>
      <c r="F2949">
        <v>63</v>
      </c>
    </row>
    <row r="2950" spans="1:6" x14ac:dyDescent="0.25">
      <c r="A2950" t="s">
        <v>20</v>
      </c>
      <c r="B2950" t="s">
        <v>11</v>
      </c>
      <c r="C2950" t="s">
        <v>47</v>
      </c>
      <c r="D2950" s="1">
        <v>44378</v>
      </c>
      <c r="E2950" s="4">
        <v>8134</v>
      </c>
      <c r="F2950">
        <v>429</v>
      </c>
    </row>
    <row r="2951" spans="1:6" x14ac:dyDescent="0.25">
      <c r="A2951" t="s">
        <v>37</v>
      </c>
      <c r="B2951" t="s">
        <v>21</v>
      </c>
      <c r="C2951" t="s">
        <v>17</v>
      </c>
      <c r="D2951" s="1">
        <v>44378</v>
      </c>
      <c r="E2951" s="4">
        <v>924</v>
      </c>
      <c r="F2951">
        <v>66</v>
      </c>
    </row>
    <row r="2952" spans="1:6" x14ac:dyDescent="0.25">
      <c r="A2952" t="s">
        <v>34</v>
      </c>
      <c r="B2952" t="s">
        <v>6</v>
      </c>
      <c r="C2952" t="s">
        <v>42</v>
      </c>
      <c r="D2952" s="1">
        <v>44378</v>
      </c>
      <c r="E2952" s="4">
        <v>3353</v>
      </c>
      <c r="F2952">
        <v>258</v>
      </c>
    </row>
    <row r="2953" spans="1:6" x14ac:dyDescent="0.25">
      <c r="A2953" t="s">
        <v>25</v>
      </c>
      <c r="B2953" t="s">
        <v>9</v>
      </c>
      <c r="C2953" t="s">
        <v>24</v>
      </c>
      <c r="D2953" s="1">
        <v>44378</v>
      </c>
      <c r="E2953" s="4">
        <v>3318</v>
      </c>
      <c r="F2953">
        <v>158</v>
      </c>
    </row>
    <row r="2954" spans="1:6" x14ac:dyDescent="0.25">
      <c r="A2954" t="s">
        <v>41</v>
      </c>
      <c r="B2954" t="s">
        <v>21</v>
      </c>
      <c r="C2954" t="s">
        <v>52</v>
      </c>
      <c r="D2954" s="1">
        <v>44378</v>
      </c>
      <c r="E2954" s="4">
        <v>3094</v>
      </c>
      <c r="F2954">
        <v>135</v>
      </c>
    </row>
    <row r="2955" spans="1:6" x14ac:dyDescent="0.25">
      <c r="A2955" t="s">
        <v>10</v>
      </c>
      <c r="B2955" t="s">
        <v>27</v>
      </c>
      <c r="C2955" t="s">
        <v>17</v>
      </c>
      <c r="D2955" s="1">
        <v>44378</v>
      </c>
      <c r="E2955" s="4">
        <v>511</v>
      </c>
      <c r="F2955">
        <v>37</v>
      </c>
    </row>
    <row r="2956" spans="1:6" x14ac:dyDescent="0.25">
      <c r="A2956" t="s">
        <v>18</v>
      </c>
      <c r="B2956" t="s">
        <v>11</v>
      </c>
      <c r="C2956" t="s">
        <v>24</v>
      </c>
      <c r="D2956" s="1">
        <v>44378</v>
      </c>
      <c r="E2956" s="4">
        <v>2240</v>
      </c>
      <c r="F2956">
        <v>107</v>
      </c>
    </row>
    <row r="2957" spans="1:6" x14ac:dyDescent="0.25">
      <c r="A2957" t="s">
        <v>8</v>
      </c>
      <c r="B2957" t="s">
        <v>27</v>
      </c>
      <c r="C2957" t="s">
        <v>30</v>
      </c>
      <c r="D2957" s="1">
        <v>44378</v>
      </c>
      <c r="E2957" s="4">
        <v>8155</v>
      </c>
      <c r="F2957">
        <v>1610</v>
      </c>
    </row>
    <row r="2958" spans="1:6" x14ac:dyDescent="0.25">
      <c r="A2958" t="s">
        <v>40</v>
      </c>
      <c r="B2958" t="s">
        <v>21</v>
      </c>
      <c r="C2958" t="s">
        <v>44</v>
      </c>
      <c r="D2958" s="1">
        <v>44378</v>
      </c>
      <c r="E2958" s="4">
        <v>1239</v>
      </c>
      <c r="F2958">
        <v>50</v>
      </c>
    </row>
    <row r="2959" spans="1:6" x14ac:dyDescent="0.25">
      <c r="A2959" t="s">
        <v>33</v>
      </c>
      <c r="B2959" t="s">
        <v>27</v>
      </c>
      <c r="C2959" t="s">
        <v>42</v>
      </c>
      <c r="D2959" s="1">
        <v>44378</v>
      </c>
      <c r="E2959" s="4">
        <v>2849</v>
      </c>
      <c r="F2959">
        <v>220</v>
      </c>
    </row>
    <row r="2960" spans="1:6" x14ac:dyDescent="0.25">
      <c r="A2960" t="s">
        <v>15</v>
      </c>
      <c r="B2960" t="s">
        <v>27</v>
      </c>
      <c r="C2960" t="s">
        <v>50</v>
      </c>
      <c r="D2960" s="1">
        <v>44378</v>
      </c>
      <c r="E2960" s="4">
        <v>4515</v>
      </c>
      <c r="F2960">
        <v>452</v>
      </c>
    </row>
    <row r="2961" spans="1:6" x14ac:dyDescent="0.25">
      <c r="A2961" t="s">
        <v>8</v>
      </c>
      <c r="B2961" t="s">
        <v>27</v>
      </c>
      <c r="C2961" t="s">
        <v>47</v>
      </c>
      <c r="D2961" s="1">
        <v>44378</v>
      </c>
      <c r="E2961" s="4">
        <v>3129</v>
      </c>
      <c r="F2961">
        <v>174</v>
      </c>
    </row>
    <row r="2962" spans="1:6" x14ac:dyDescent="0.25">
      <c r="A2962" t="s">
        <v>34</v>
      </c>
      <c r="B2962" t="s">
        <v>6</v>
      </c>
      <c r="C2962" t="s">
        <v>48</v>
      </c>
      <c r="D2962" s="1">
        <v>44378</v>
      </c>
      <c r="E2962" s="4">
        <v>2100</v>
      </c>
      <c r="F2962">
        <v>96</v>
      </c>
    </row>
    <row r="2963" spans="1:6" x14ac:dyDescent="0.25">
      <c r="A2963" t="s">
        <v>37</v>
      </c>
      <c r="B2963" t="s">
        <v>16</v>
      </c>
      <c r="C2963" t="s">
        <v>19</v>
      </c>
      <c r="D2963" s="1">
        <v>44378</v>
      </c>
      <c r="E2963" s="4">
        <v>420</v>
      </c>
      <c r="F2963">
        <v>23</v>
      </c>
    </row>
    <row r="2964" spans="1:6" x14ac:dyDescent="0.25">
      <c r="A2964" t="s">
        <v>40</v>
      </c>
      <c r="B2964" t="s">
        <v>6</v>
      </c>
      <c r="C2964" t="s">
        <v>36</v>
      </c>
      <c r="D2964" s="1">
        <v>44378</v>
      </c>
      <c r="E2964" s="4">
        <v>2667</v>
      </c>
      <c r="F2964">
        <v>178</v>
      </c>
    </row>
    <row r="2965" spans="1:6" x14ac:dyDescent="0.25">
      <c r="A2965" t="s">
        <v>39</v>
      </c>
      <c r="B2965" t="s">
        <v>9</v>
      </c>
      <c r="C2965" t="s">
        <v>52</v>
      </c>
      <c r="D2965" s="1">
        <v>44378</v>
      </c>
      <c r="E2965" s="4">
        <v>2086</v>
      </c>
      <c r="F2965">
        <v>95</v>
      </c>
    </row>
    <row r="2966" spans="1:6" x14ac:dyDescent="0.25">
      <c r="A2966" t="s">
        <v>40</v>
      </c>
      <c r="B2966" t="s">
        <v>6</v>
      </c>
      <c r="C2966" t="s">
        <v>17</v>
      </c>
      <c r="D2966" s="1">
        <v>44378</v>
      </c>
      <c r="E2966" s="4">
        <v>2744</v>
      </c>
      <c r="F2966">
        <v>162</v>
      </c>
    </row>
    <row r="2967" spans="1:6" x14ac:dyDescent="0.25">
      <c r="A2967" t="s">
        <v>32</v>
      </c>
      <c r="B2967" t="s">
        <v>21</v>
      </c>
      <c r="C2967" t="s">
        <v>38</v>
      </c>
      <c r="D2967" s="1">
        <v>44378</v>
      </c>
      <c r="E2967" s="4">
        <v>3283</v>
      </c>
      <c r="F2967">
        <v>137</v>
      </c>
    </row>
    <row r="2968" spans="1:6" x14ac:dyDescent="0.25">
      <c r="A2968" t="s">
        <v>25</v>
      </c>
      <c r="B2968" t="s">
        <v>21</v>
      </c>
      <c r="C2968" t="s">
        <v>52</v>
      </c>
      <c r="D2968" s="1">
        <v>44378</v>
      </c>
      <c r="E2968" s="4">
        <v>1365</v>
      </c>
      <c r="F2968">
        <v>60</v>
      </c>
    </row>
    <row r="2969" spans="1:6" x14ac:dyDescent="0.25">
      <c r="A2969" t="s">
        <v>29</v>
      </c>
      <c r="B2969" t="s">
        <v>9</v>
      </c>
      <c r="C2969" t="s">
        <v>52</v>
      </c>
      <c r="D2969" s="1">
        <v>44378</v>
      </c>
      <c r="E2969" s="4">
        <v>2919</v>
      </c>
      <c r="F2969">
        <v>133</v>
      </c>
    </row>
    <row r="2970" spans="1:6" x14ac:dyDescent="0.25">
      <c r="A2970" t="s">
        <v>40</v>
      </c>
      <c r="B2970" t="s">
        <v>11</v>
      </c>
      <c r="C2970" t="s">
        <v>22</v>
      </c>
      <c r="D2970" s="1">
        <v>44378</v>
      </c>
      <c r="E2970" s="4">
        <v>6601</v>
      </c>
      <c r="F2970">
        <v>441</v>
      </c>
    </row>
    <row r="2971" spans="1:6" x14ac:dyDescent="0.25">
      <c r="A2971" t="s">
        <v>37</v>
      </c>
      <c r="B2971" t="s">
        <v>6</v>
      </c>
      <c r="C2971" t="s">
        <v>45</v>
      </c>
      <c r="D2971" s="1">
        <v>44378</v>
      </c>
      <c r="E2971" s="4">
        <v>3472</v>
      </c>
      <c r="F2971">
        <v>232</v>
      </c>
    </row>
    <row r="2972" spans="1:6" x14ac:dyDescent="0.25">
      <c r="A2972" t="s">
        <v>15</v>
      </c>
      <c r="B2972" t="s">
        <v>9</v>
      </c>
      <c r="C2972" t="s">
        <v>48</v>
      </c>
      <c r="D2972" s="1">
        <v>44378</v>
      </c>
      <c r="E2972" s="4">
        <v>5187</v>
      </c>
      <c r="F2972">
        <v>236</v>
      </c>
    </row>
    <row r="2973" spans="1:6" x14ac:dyDescent="0.25">
      <c r="A2973" t="s">
        <v>39</v>
      </c>
      <c r="B2973" t="s">
        <v>21</v>
      </c>
      <c r="C2973" t="s">
        <v>28</v>
      </c>
      <c r="D2973" s="1">
        <v>44378</v>
      </c>
      <c r="E2973" s="4">
        <v>7805</v>
      </c>
      <c r="F2973">
        <v>840</v>
      </c>
    </row>
    <row r="2974" spans="1:6" x14ac:dyDescent="0.25">
      <c r="A2974" t="s">
        <v>32</v>
      </c>
      <c r="B2974" t="s">
        <v>9</v>
      </c>
      <c r="C2974" t="s">
        <v>24</v>
      </c>
      <c r="D2974" s="1">
        <v>44378</v>
      </c>
      <c r="E2974" s="4">
        <v>10199</v>
      </c>
      <c r="F2974">
        <v>486</v>
      </c>
    </row>
    <row r="2975" spans="1:6" x14ac:dyDescent="0.25">
      <c r="A2975" t="s">
        <v>33</v>
      </c>
      <c r="B2975" t="s">
        <v>21</v>
      </c>
      <c r="C2975" t="s">
        <v>36</v>
      </c>
      <c r="D2975" s="1">
        <v>44378</v>
      </c>
      <c r="E2975" s="4">
        <v>12012</v>
      </c>
      <c r="F2975">
        <v>770</v>
      </c>
    </row>
    <row r="2976" spans="1:6" x14ac:dyDescent="0.25">
      <c r="A2976" t="s">
        <v>40</v>
      </c>
      <c r="B2976" t="s">
        <v>27</v>
      </c>
      <c r="C2976" t="s">
        <v>42</v>
      </c>
      <c r="D2976" s="1">
        <v>44378</v>
      </c>
      <c r="E2976" s="4">
        <v>6776</v>
      </c>
      <c r="F2976">
        <v>424</v>
      </c>
    </row>
    <row r="2977" spans="1:6" x14ac:dyDescent="0.25">
      <c r="A2977" t="s">
        <v>34</v>
      </c>
      <c r="B2977" t="s">
        <v>27</v>
      </c>
      <c r="C2977" t="s">
        <v>31</v>
      </c>
      <c r="D2977" s="1">
        <v>44379</v>
      </c>
      <c r="E2977" s="4">
        <v>5712</v>
      </c>
      <c r="F2977">
        <v>840</v>
      </c>
    </row>
    <row r="2978" spans="1:6" x14ac:dyDescent="0.25">
      <c r="A2978" t="s">
        <v>23</v>
      </c>
      <c r="B2978" t="s">
        <v>6</v>
      </c>
      <c r="C2978" t="s">
        <v>43</v>
      </c>
      <c r="D2978" s="1">
        <v>44379</v>
      </c>
      <c r="E2978" s="4">
        <v>2821</v>
      </c>
      <c r="F2978">
        <v>149</v>
      </c>
    </row>
    <row r="2979" spans="1:6" x14ac:dyDescent="0.25">
      <c r="A2979" t="s">
        <v>10</v>
      </c>
      <c r="B2979" t="s">
        <v>27</v>
      </c>
      <c r="C2979" t="s">
        <v>47</v>
      </c>
      <c r="D2979" s="1">
        <v>44379</v>
      </c>
      <c r="E2979" s="4">
        <v>11753</v>
      </c>
      <c r="F2979">
        <v>692</v>
      </c>
    </row>
    <row r="2980" spans="1:6" x14ac:dyDescent="0.25">
      <c r="A2980" t="s">
        <v>46</v>
      </c>
      <c r="B2980" t="s">
        <v>9</v>
      </c>
      <c r="C2980" t="s">
        <v>7</v>
      </c>
      <c r="D2980" s="1">
        <v>44379</v>
      </c>
      <c r="E2980" s="4">
        <v>819</v>
      </c>
      <c r="F2980">
        <v>35</v>
      </c>
    </row>
    <row r="2981" spans="1:6" x14ac:dyDescent="0.25">
      <c r="A2981" t="s">
        <v>37</v>
      </c>
      <c r="B2981" t="s">
        <v>9</v>
      </c>
      <c r="C2981" t="s">
        <v>26</v>
      </c>
      <c r="D2981" s="1">
        <v>44379</v>
      </c>
      <c r="E2981" s="4">
        <v>3654</v>
      </c>
      <c r="F2981">
        <v>203</v>
      </c>
    </row>
    <row r="2982" spans="1:6" x14ac:dyDescent="0.25">
      <c r="A2982" t="s">
        <v>29</v>
      </c>
      <c r="B2982" t="s">
        <v>21</v>
      </c>
      <c r="C2982" t="s">
        <v>22</v>
      </c>
      <c r="D2982" s="1">
        <v>44379</v>
      </c>
      <c r="E2982" s="4">
        <v>5705</v>
      </c>
      <c r="F2982">
        <v>408</v>
      </c>
    </row>
    <row r="2983" spans="1:6" x14ac:dyDescent="0.25">
      <c r="A2983" t="s">
        <v>8</v>
      </c>
      <c r="B2983" t="s">
        <v>9</v>
      </c>
      <c r="C2983" t="s">
        <v>47</v>
      </c>
      <c r="D2983" s="1">
        <v>44379</v>
      </c>
      <c r="E2983" s="4">
        <v>3017</v>
      </c>
      <c r="F2983">
        <v>178</v>
      </c>
    </row>
    <row r="2984" spans="1:6" x14ac:dyDescent="0.25">
      <c r="A2984" t="s">
        <v>40</v>
      </c>
      <c r="B2984" t="s">
        <v>21</v>
      </c>
      <c r="C2984" t="s">
        <v>31</v>
      </c>
      <c r="D2984" s="1">
        <v>44379</v>
      </c>
      <c r="E2984" s="4">
        <v>5733</v>
      </c>
      <c r="F2984">
        <v>840</v>
      </c>
    </row>
    <row r="2985" spans="1:6" x14ac:dyDescent="0.25">
      <c r="A2985" t="s">
        <v>20</v>
      </c>
      <c r="B2985" t="s">
        <v>16</v>
      </c>
      <c r="C2985" t="s">
        <v>7</v>
      </c>
      <c r="D2985" s="1">
        <v>44379</v>
      </c>
      <c r="E2985" s="4">
        <v>7168</v>
      </c>
      <c r="F2985">
        <v>276</v>
      </c>
    </row>
    <row r="2986" spans="1:6" x14ac:dyDescent="0.25">
      <c r="A2986" t="s">
        <v>10</v>
      </c>
      <c r="B2986" t="s">
        <v>9</v>
      </c>
      <c r="C2986" t="s">
        <v>52</v>
      </c>
      <c r="D2986" s="1">
        <v>44379</v>
      </c>
      <c r="E2986" s="4">
        <v>2072</v>
      </c>
      <c r="F2986">
        <v>87</v>
      </c>
    </row>
    <row r="2987" spans="1:6" x14ac:dyDescent="0.25">
      <c r="A2987" t="s">
        <v>29</v>
      </c>
      <c r="B2987" t="s">
        <v>16</v>
      </c>
      <c r="C2987" t="s">
        <v>14</v>
      </c>
      <c r="D2987" s="1">
        <v>44379</v>
      </c>
      <c r="E2987" s="4">
        <v>2191</v>
      </c>
      <c r="F2987">
        <v>244</v>
      </c>
    </row>
    <row r="2988" spans="1:6" x14ac:dyDescent="0.25">
      <c r="A2988" t="s">
        <v>40</v>
      </c>
      <c r="B2988" t="s">
        <v>27</v>
      </c>
      <c r="C2988" t="s">
        <v>26</v>
      </c>
      <c r="D2988" s="1">
        <v>44379</v>
      </c>
      <c r="E2988" s="4">
        <v>3465</v>
      </c>
      <c r="F2988">
        <v>174</v>
      </c>
    </row>
    <row r="2989" spans="1:6" x14ac:dyDescent="0.25">
      <c r="A2989" t="s">
        <v>33</v>
      </c>
      <c r="B2989" t="s">
        <v>27</v>
      </c>
      <c r="C2989" t="s">
        <v>17</v>
      </c>
      <c r="D2989" s="1">
        <v>44379</v>
      </c>
      <c r="E2989" s="4">
        <v>3395</v>
      </c>
      <c r="F2989">
        <v>200</v>
      </c>
    </row>
    <row r="2990" spans="1:6" x14ac:dyDescent="0.25">
      <c r="A2990" t="s">
        <v>46</v>
      </c>
      <c r="B2990" t="s">
        <v>27</v>
      </c>
      <c r="C2990" t="s">
        <v>28</v>
      </c>
      <c r="D2990" s="1">
        <v>44379</v>
      </c>
      <c r="E2990" s="4">
        <v>3332</v>
      </c>
      <c r="F2990">
        <v>417</v>
      </c>
    </row>
    <row r="2991" spans="1:6" x14ac:dyDescent="0.25">
      <c r="A2991" t="s">
        <v>13</v>
      </c>
      <c r="B2991" t="s">
        <v>6</v>
      </c>
      <c r="C2991" t="s">
        <v>35</v>
      </c>
      <c r="D2991" s="1">
        <v>44379</v>
      </c>
      <c r="E2991" s="4">
        <v>4634</v>
      </c>
      <c r="F2991">
        <v>309</v>
      </c>
    </row>
    <row r="2992" spans="1:6" x14ac:dyDescent="0.25">
      <c r="A2992" t="s">
        <v>49</v>
      </c>
      <c r="B2992" t="s">
        <v>16</v>
      </c>
      <c r="C2992" t="s">
        <v>7</v>
      </c>
      <c r="D2992" s="1">
        <v>44379</v>
      </c>
      <c r="E2992" s="4">
        <v>4193</v>
      </c>
      <c r="F2992">
        <v>175</v>
      </c>
    </row>
    <row r="2993" spans="1:6" x14ac:dyDescent="0.25">
      <c r="A2993" t="s">
        <v>49</v>
      </c>
      <c r="B2993" t="s">
        <v>6</v>
      </c>
      <c r="C2993" t="s">
        <v>35</v>
      </c>
      <c r="D2993" s="1">
        <v>44379</v>
      </c>
      <c r="E2993" s="4">
        <v>1890</v>
      </c>
      <c r="F2993">
        <v>146</v>
      </c>
    </row>
    <row r="2994" spans="1:6" x14ac:dyDescent="0.25">
      <c r="A2994" t="s">
        <v>23</v>
      </c>
      <c r="B2994" t="s">
        <v>21</v>
      </c>
      <c r="C2994" t="s">
        <v>28</v>
      </c>
      <c r="D2994" s="1">
        <v>44379</v>
      </c>
      <c r="E2994" s="4">
        <v>12299</v>
      </c>
      <c r="F2994">
        <v>1400</v>
      </c>
    </row>
    <row r="2995" spans="1:6" x14ac:dyDescent="0.25">
      <c r="A2995" t="s">
        <v>13</v>
      </c>
      <c r="B2995" t="s">
        <v>16</v>
      </c>
      <c r="C2995" t="s">
        <v>48</v>
      </c>
      <c r="D2995" s="1">
        <v>44379</v>
      </c>
      <c r="E2995" s="4">
        <v>1869</v>
      </c>
      <c r="F2995">
        <v>85</v>
      </c>
    </row>
    <row r="2996" spans="1:6" x14ac:dyDescent="0.25">
      <c r="A2996" t="s">
        <v>23</v>
      </c>
      <c r="B2996" t="s">
        <v>11</v>
      </c>
      <c r="C2996" t="s">
        <v>38</v>
      </c>
      <c r="D2996" s="1">
        <v>44379</v>
      </c>
      <c r="E2996" s="4">
        <v>3052</v>
      </c>
      <c r="F2996">
        <v>128</v>
      </c>
    </row>
    <row r="2997" spans="1:6" x14ac:dyDescent="0.25">
      <c r="A2997" t="s">
        <v>20</v>
      </c>
      <c r="B2997" t="s">
        <v>27</v>
      </c>
      <c r="C2997" t="s">
        <v>36</v>
      </c>
      <c r="D2997" s="1">
        <v>44379</v>
      </c>
      <c r="E2997" s="4">
        <v>3451</v>
      </c>
      <c r="F2997">
        <v>216</v>
      </c>
    </row>
    <row r="2998" spans="1:6" x14ac:dyDescent="0.25">
      <c r="A2998" t="s">
        <v>29</v>
      </c>
      <c r="B2998" t="s">
        <v>6</v>
      </c>
      <c r="C2998" t="s">
        <v>48</v>
      </c>
      <c r="D2998" s="1">
        <v>44379</v>
      </c>
      <c r="E2998" s="4">
        <v>5572</v>
      </c>
      <c r="F2998">
        <v>266</v>
      </c>
    </row>
    <row r="2999" spans="1:6" x14ac:dyDescent="0.25">
      <c r="A2999" t="s">
        <v>15</v>
      </c>
      <c r="B2999" t="s">
        <v>27</v>
      </c>
      <c r="C2999" t="s">
        <v>17</v>
      </c>
      <c r="D2999" s="1">
        <v>44379</v>
      </c>
      <c r="E2999" s="4">
        <v>1309</v>
      </c>
      <c r="F2999">
        <v>82</v>
      </c>
    </row>
    <row r="3000" spans="1:6" x14ac:dyDescent="0.25">
      <c r="A3000" t="s">
        <v>46</v>
      </c>
      <c r="B3000" t="s">
        <v>6</v>
      </c>
      <c r="C3000" t="s">
        <v>12</v>
      </c>
      <c r="D3000" s="1">
        <v>44379</v>
      </c>
      <c r="E3000" s="4">
        <v>4963</v>
      </c>
      <c r="F3000">
        <v>199</v>
      </c>
    </row>
    <row r="3001" spans="1:6" x14ac:dyDescent="0.25">
      <c r="A3001" t="s">
        <v>32</v>
      </c>
      <c r="B3001" t="s">
        <v>16</v>
      </c>
      <c r="C3001" t="s">
        <v>43</v>
      </c>
      <c r="D3001" s="1">
        <v>44379</v>
      </c>
      <c r="E3001" s="4">
        <v>6167</v>
      </c>
      <c r="F3001">
        <v>343</v>
      </c>
    </row>
    <row r="3002" spans="1:6" x14ac:dyDescent="0.25">
      <c r="A3002" t="s">
        <v>23</v>
      </c>
      <c r="B3002" t="s">
        <v>16</v>
      </c>
      <c r="C3002" t="s">
        <v>30</v>
      </c>
      <c r="D3002" s="1">
        <v>44379</v>
      </c>
      <c r="E3002" s="4">
        <v>16359</v>
      </c>
      <c r="F3002">
        <v>2030</v>
      </c>
    </row>
    <row r="3003" spans="1:6" x14ac:dyDescent="0.25">
      <c r="A3003" t="s">
        <v>49</v>
      </c>
      <c r="B3003" t="s">
        <v>6</v>
      </c>
      <c r="C3003" t="s">
        <v>24</v>
      </c>
      <c r="D3003" s="1">
        <v>44379</v>
      </c>
      <c r="E3003" s="4">
        <v>175</v>
      </c>
      <c r="F3003">
        <v>9</v>
      </c>
    </row>
    <row r="3004" spans="1:6" x14ac:dyDescent="0.25">
      <c r="A3004" t="s">
        <v>20</v>
      </c>
      <c r="B3004" t="s">
        <v>6</v>
      </c>
      <c r="C3004" t="s">
        <v>7</v>
      </c>
      <c r="D3004" s="1">
        <v>44379</v>
      </c>
      <c r="E3004" s="4">
        <v>6650</v>
      </c>
      <c r="F3004">
        <v>278</v>
      </c>
    </row>
    <row r="3005" spans="1:6" x14ac:dyDescent="0.25">
      <c r="A3005" t="s">
        <v>20</v>
      </c>
      <c r="B3005" t="s">
        <v>27</v>
      </c>
      <c r="C3005" t="s">
        <v>14</v>
      </c>
      <c r="D3005" s="1">
        <v>44382</v>
      </c>
      <c r="E3005" s="4">
        <v>707</v>
      </c>
      <c r="F3005">
        <v>71</v>
      </c>
    </row>
    <row r="3006" spans="1:6" x14ac:dyDescent="0.25">
      <c r="A3006" t="s">
        <v>23</v>
      </c>
      <c r="B3006" t="s">
        <v>16</v>
      </c>
      <c r="C3006" t="s">
        <v>44</v>
      </c>
      <c r="D3006" s="1">
        <v>44382</v>
      </c>
      <c r="E3006" s="4">
        <v>2282</v>
      </c>
      <c r="F3006">
        <v>96</v>
      </c>
    </row>
    <row r="3007" spans="1:6" x14ac:dyDescent="0.25">
      <c r="A3007" t="s">
        <v>29</v>
      </c>
      <c r="B3007" t="s">
        <v>11</v>
      </c>
      <c r="C3007" t="s">
        <v>45</v>
      </c>
      <c r="D3007" s="1">
        <v>44382</v>
      </c>
      <c r="E3007" s="4">
        <v>3745</v>
      </c>
      <c r="F3007">
        <v>235</v>
      </c>
    </row>
    <row r="3008" spans="1:6" x14ac:dyDescent="0.25">
      <c r="A3008" t="s">
        <v>10</v>
      </c>
      <c r="B3008" t="s">
        <v>27</v>
      </c>
      <c r="C3008" t="s">
        <v>22</v>
      </c>
      <c r="D3008" s="1">
        <v>44382</v>
      </c>
      <c r="E3008" s="4">
        <v>5502</v>
      </c>
      <c r="F3008">
        <v>424</v>
      </c>
    </row>
    <row r="3009" spans="1:6" x14ac:dyDescent="0.25">
      <c r="A3009" t="s">
        <v>25</v>
      </c>
      <c r="B3009" t="s">
        <v>6</v>
      </c>
      <c r="C3009" t="s">
        <v>17</v>
      </c>
      <c r="D3009" s="1">
        <v>44382</v>
      </c>
      <c r="E3009" s="4">
        <v>1813</v>
      </c>
      <c r="F3009">
        <v>130</v>
      </c>
    </row>
    <row r="3010" spans="1:6" x14ac:dyDescent="0.25">
      <c r="A3010" t="s">
        <v>10</v>
      </c>
      <c r="B3010" t="s">
        <v>16</v>
      </c>
      <c r="C3010" t="s">
        <v>45</v>
      </c>
      <c r="D3010" s="1">
        <v>44382</v>
      </c>
      <c r="E3010" s="4">
        <v>910</v>
      </c>
      <c r="F3010">
        <v>54</v>
      </c>
    </row>
    <row r="3011" spans="1:6" x14ac:dyDescent="0.25">
      <c r="A3011" t="s">
        <v>29</v>
      </c>
      <c r="B3011" t="s">
        <v>21</v>
      </c>
      <c r="C3011" t="s">
        <v>38</v>
      </c>
      <c r="D3011" s="1">
        <v>44382</v>
      </c>
      <c r="E3011" s="4">
        <v>7350</v>
      </c>
      <c r="F3011">
        <v>294</v>
      </c>
    </row>
    <row r="3012" spans="1:6" x14ac:dyDescent="0.25">
      <c r="A3012" t="s">
        <v>10</v>
      </c>
      <c r="B3012" t="s">
        <v>6</v>
      </c>
      <c r="C3012" t="s">
        <v>31</v>
      </c>
      <c r="D3012" s="1">
        <v>44382</v>
      </c>
      <c r="E3012" s="4">
        <v>1911</v>
      </c>
      <c r="F3012">
        <v>192</v>
      </c>
    </row>
    <row r="3013" spans="1:6" x14ac:dyDescent="0.25">
      <c r="A3013" t="s">
        <v>33</v>
      </c>
      <c r="B3013" t="s">
        <v>16</v>
      </c>
      <c r="C3013" t="s">
        <v>12</v>
      </c>
      <c r="D3013" s="1">
        <v>44382</v>
      </c>
      <c r="E3013" s="4">
        <v>4473</v>
      </c>
      <c r="F3013">
        <v>179</v>
      </c>
    </row>
    <row r="3014" spans="1:6" x14ac:dyDescent="0.25">
      <c r="A3014" t="s">
        <v>29</v>
      </c>
      <c r="B3014" t="s">
        <v>16</v>
      </c>
      <c r="C3014" t="s">
        <v>50</v>
      </c>
      <c r="D3014" s="1">
        <v>44382</v>
      </c>
      <c r="E3014" s="4">
        <v>5908</v>
      </c>
      <c r="F3014">
        <v>657</v>
      </c>
    </row>
    <row r="3015" spans="1:6" x14ac:dyDescent="0.25">
      <c r="A3015" t="s">
        <v>15</v>
      </c>
      <c r="B3015" t="s">
        <v>6</v>
      </c>
      <c r="C3015" t="s">
        <v>42</v>
      </c>
      <c r="D3015" s="1">
        <v>44382</v>
      </c>
      <c r="E3015" s="4">
        <v>3010</v>
      </c>
      <c r="F3015">
        <v>232</v>
      </c>
    </row>
    <row r="3016" spans="1:6" x14ac:dyDescent="0.25">
      <c r="A3016" t="s">
        <v>13</v>
      </c>
      <c r="B3016" t="s">
        <v>21</v>
      </c>
      <c r="C3016" t="s">
        <v>7</v>
      </c>
      <c r="D3016" s="1">
        <v>44383</v>
      </c>
      <c r="E3016" s="4">
        <v>1540</v>
      </c>
      <c r="F3016">
        <v>58</v>
      </c>
    </row>
    <row r="3017" spans="1:6" x14ac:dyDescent="0.25">
      <c r="A3017" t="s">
        <v>37</v>
      </c>
      <c r="B3017" t="s">
        <v>27</v>
      </c>
      <c r="C3017" t="s">
        <v>43</v>
      </c>
      <c r="D3017" s="1">
        <v>44383</v>
      </c>
      <c r="E3017" s="4">
        <v>4543</v>
      </c>
      <c r="F3017">
        <v>253</v>
      </c>
    </row>
    <row r="3018" spans="1:6" x14ac:dyDescent="0.25">
      <c r="A3018" t="s">
        <v>39</v>
      </c>
      <c r="B3018" t="s">
        <v>11</v>
      </c>
      <c r="C3018" t="s">
        <v>31</v>
      </c>
      <c r="D3018" s="1">
        <v>44383</v>
      </c>
      <c r="E3018" s="4">
        <v>3934</v>
      </c>
      <c r="F3018">
        <v>394</v>
      </c>
    </row>
    <row r="3019" spans="1:6" x14ac:dyDescent="0.25">
      <c r="A3019" t="s">
        <v>8</v>
      </c>
      <c r="B3019" t="s">
        <v>11</v>
      </c>
      <c r="C3019" t="s">
        <v>48</v>
      </c>
      <c r="D3019" s="1">
        <v>44383</v>
      </c>
      <c r="E3019" s="4">
        <v>4823</v>
      </c>
      <c r="F3019">
        <v>220</v>
      </c>
    </row>
    <row r="3020" spans="1:6" x14ac:dyDescent="0.25">
      <c r="A3020" t="s">
        <v>15</v>
      </c>
      <c r="B3020" t="s">
        <v>21</v>
      </c>
      <c r="C3020" t="s">
        <v>35</v>
      </c>
      <c r="D3020" s="1">
        <v>44383</v>
      </c>
      <c r="E3020" s="4">
        <v>4382</v>
      </c>
      <c r="F3020">
        <v>366</v>
      </c>
    </row>
    <row r="3021" spans="1:6" x14ac:dyDescent="0.25">
      <c r="A3021" t="s">
        <v>49</v>
      </c>
      <c r="B3021" t="s">
        <v>16</v>
      </c>
      <c r="C3021" t="s">
        <v>45</v>
      </c>
      <c r="D3021" s="1">
        <v>44383</v>
      </c>
      <c r="E3021" s="4">
        <v>6076</v>
      </c>
      <c r="F3021">
        <v>380</v>
      </c>
    </row>
    <row r="3022" spans="1:6" x14ac:dyDescent="0.25">
      <c r="A3022" t="s">
        <v>32</v>
      </c>
      <c r="B3022" t="s">
        <v>9</v>
      </c>
      <c r="C3022" t="s">
        <v>19</v>
      </c>
      <c r="D3022" s="1">
        <v>44383</v>
      </c>
      <c r="E3022" s="4">
        <v>5026</v>
      </c>
      <c r="F3022">
        <v>296</v>
      </c>
    </row>
    <row r="3023" spans="1:6" x14ac:dyDescent="0.25">
      <c r="A3023" t="s">
        <v>13</v>
      </c>
      <c r="B3023" t="s">
        <v>6</v>
      </c>
      <c r="C3023" t="s">
        <v>30</v>
      </c>
      <c r="D3023" s="1">
        <v>44383</v>
      </c>
      <c r="E3023" s="4">
        <v>3640</v>
      </c>
      <c r="F3023">
        <v>607</v>
      </c>
    </row>
    <row r="3024" spans="1:6" x14ac:dyDescent="0.25">
      <c r="A3024" t="s">
        <v>33</v>
      </c>
      <c r="B3024" t="s">
        <v>27</v>
      </c>
      <c r="C3024" t="s">
        <v>52</v>
      </c>
      <c r="D3024" s="1">
        <v>44383</v>
      </c>
      <c r="E3024" s="4">
        <v>6706</v>
      </c>
      <c r="F3024">
        <v>305</v>
      </c>
    </row>
    <row r="3025" spans="1:6" x14ac:dyDescent="0.25">
      <c r="A3025" t="s">
        <v>20</v>
      </c>
      <c r="B3025" t="s">
        <v>27</v>
      </c>
      <c r="C3025" t="s">
        <v>31</v>
      </c>
      <c r="D3025" s="1">
        <v>44383</v>
      </c>
      <c r="E3025" s="4">
        <v>2366</v>
      </c>
      <c r="F3025">
        <v>296</v>
      </c>
    </row>
    <row r="3026" spans="1:6" x14ac:dyDescent="0.25">
      <c r="A3026" t="s">
        <v>33</v>
      </c>
      <c r="B3026" t="s">
        <v>21</v>
      </c>
      <c r="C3026" t="s">
        <v>14</v>
      </c>
      <c r="D3026" s="1">
        <v>44383</v>
      </c>
      <c r="E3026" s="4">
        <v>1736</v>
      </c>
      <c r="F3026">
        <v>174</v>
      </c>
    </row>
    <row r="3027" spans="1:6" x14ac:dyDescent="0.25">
      <c r="A3027" t="s">
        <v>25</v>
      </c>
      <c r="B3027" t="s">
        <v>9</v>
      </c>
      <c r="C3027" t="s">
        <v>35</v>
      </c>
      <c r="D3027" s="1">
        <v>44383</v>
      </c>
      <c r="E3027" s="4">
        <v>469</v>
      </c>
      <c r="F3027">
        <v>40</v>
      </c>
    </row>
    <row r="3028" spans="1:6" x14ac:dyDescent="0.25">
      <c r="A3028" t="s">
        <v>18</v>
      </c>
      <c r="B3028" t="s">
        <v>16</v>
      </c>
      <c r="C3028" t="s">
        <v>14</v>
      </c>
      <c r="D3028" s="1">
        <v>44383</v>
      </c>
      <c r="E3028" s="4">
        <v>2905</v>
      </c>
      <c r="F3028">
        <v>243</v>
      </c>
    </row>
    <row r="3029" spans="1:6" x14ac:dyDescent="0.25">
      <c r="A3029" t="s">
        <v>34</v>
      </c>
      <c r="B3029" t="s">
        <v>6</v>
      </c>
      <c r="C3029" t="s">
        <v>7</v>
      </c>
      <c r="D3029" s="1">
        <v>44383</v>
      </c>
      <c r="E3029" s="4">
        <v>5257</v>
      </c>
      <c r="F3029">
        <v>211</v>
      </c>
    </row>
    <row r="3030" spans="1:6" x14ac:dyDescent="0.25">
      <c r="A3030" t="s">
        <v>33</v>
      </c>
      <c r="B3030" t="s">
        <v>11</v>
      </c>
      <c r="C3030" t="s">
        <v>36</v>
      </c>
      <c r="D3030" s="1">
        <v>44383</v>
      </c>
      <c r="E3030" s="4">
        <v>1806</v>
      </c>
      <c r="F3030">
        <v>139</v>
      </c>
    </row>
    <row r="3031" spans="1:6" x14ac:dyDescent="0.25">
      <c r="A3031" t="s">
        <v>13</v>
      </c>
      <c r="B3031" t="s">
        <v>11</v>
      </c>
      <c r="C3031" t="s">
        <v>31</v>
      </c>
      <c r="D3031" s="1">
        <v>44384</v>
      </c>
      <c r="E3031" s="4">
        <v>3192</v>
      </c>
      <c r="F3031">
        <v>399</v>
      </c>
    </row>
    <row r="3032" spans="1:6" x14ac:dyDescent="0.25">
      <c r="A3032" t="s">
        <v>46</v>
      </c>
      <c r="B3032" t="s">
        <v>16</v>
      </c>
      <c r="C3032" t="s">
        <v>22</v>
      </c>
      <c r="D3032" s="1">
        <v>44384</v>
      </c>
      <c r="E3032" s="4">
        <v>8932</v>
      </c>
      <c r="F3032">
        <v>596</v>
      </c>
    </row>
    <row r="3033" spans="1:6" x14ac:dyDescent="0.25">
      <c r="A3033" t="s">
        <v>18</v>
      </c>
      <c r="B3033" t="s">
        <v>9</v>
      </c>
      <c r="C3033" t="s">
        <v>50</v>
      </c>
      <c r="D3033" s="1">
        <v>44384</v>
      </c>
      <c r="E3033" s="4">
        <v>707</v>
      </c>
      <c r="F3033">
        <v>71</v>
      </c>
    </row>
    <row r="3034" spans="1:6" x14ac:dyDescent="0.25">
      <c r="A3034" t="s">
        <v>46</v>
      </c>
      <c r="B3034" t="s">
        <v>16</v>
      </c>
      <c r="C3034" t="s">
        <v>43</v>
      </c>
      <c r="D3034" s="1">
        <v>44384</v>
      </c>
      <c r="E3034" s="4">
        <v>1519</v>
      </c>
      <c r="F3034">
        <v>90</v>
      </c>
    </row>
    <row r="3035" spans="1:6" x14ac:dyDescent="0.25">
      <c r="A3035" t="s">
        <v>18</v>
      </c>
      <c r="B3035" t="s">
        <v>6</v>
      </c>
      <c r="C3035" t="s">
        <v>24</v>
      </c>
      <c r="D3035" s="1">
        <v>44384</v>
      </c>
      <c r="E3035" s="4">
        <v>7630</v>
      </c>
      <c r="F3035">
        <v>364</v>
      </c>
    </row>
    <row r="3036" spans="1:6" x14ac:dyDescent="0.25">
      <c r="A3036" t="s">
        <v>29</v>
      </c>
      <c r="B3036" t="s">
        <v>16</v>
      </c>
      <c r="C3036" t="s">
        <v>35</v>
      </c>
      <c r="D3036" s="1">
        <v>44384</v>
      </c>
      <c r="E3036" s="4">
        <v>5243</v>
      </c>
      <c r="F3036">
        <v>375</v>
      </c>
    </row>
    <row r="3037" spans="1:6" x14ac:dyDescent="0.25">
      <c r="A3037" t="s">
        <v>41</v>
      </c>
      <c r="B3037" t="s">
        <v>16</v>
      </c>
      <c r="C3037" t="s">
        <v>19</v>
      </c>
      <c r="D3037" s="1">
        <v>44384</v>
      </c>
      <c r="E3037" s="4">
        <v>4676</v>
      </c>
      <c r="F3037">
        <v>276</v>
      </c>
    </row>
    <row r="3038" spans="1:6" x14ac:dyDescent="0.25">
      <c r="A3038" t="s">
        <v>20</v>
      </c>
      <c r="B3038" t="s">
        <v>9</v>
      </c>
      <c r="C3038" t="s">
        <v>12</v>
      </c>
      <c r="D3038" s="1">
        <v>44384</v>
      </c>
      <c r="E3038" s="4">
        <v>2877</v>
      </c>
      <c r="F3038">
        <v>111</v>
      </c>
    </row>
    <row r="3039" spans="1:6" x14ac:dyDescent="0.25">
      <c r="A3039" t="s">
        <v>33</v>
      </c>
      <c r="B3039" t="s">
        <v>27</v>
      </c>
      <c r="C3039" t="s">
        <v>36</v>
      </c>
      <c r="D3039" s="1">
        <v>44384</v>
      </c>
      <c r="E3039" s="4">
        <v>1267</v>
      </c>
      <c r="F3039">
        <v>91</v>
      </c>
    </row>
    <row r="3040" spans="1:6" x14ac:dyDescent="0.25">
      <c r="A3040" t="s">
        <v>15</v>
      </c>
      <c r="B3040" t="s">
        <v>11</v>
      </c>
      <c r="C3040" t="s">
        <v>19</v>
      </c>
      <c r="D3040" s="1">
        <v>44384</v>
      </c>
      <c r="E3040" s="4">
        <v>3584</v>
      </c>
      <c r="F3040">
        <v>200</v>
      </c>
    </row>
    <row r="3041" spans="1:6" x14ac:dyDescent="0.25">
      <c r="A3041" t="s">
        <v>5</v>
      </c>
      <c r="B3041" t="s">
        <v>27</v>
      </c>
      <c r="C3041" t="s">
        <v>44</v>
      </c>
      <c r="D3041" s="1">
        <v>44384</v>
      </c>
      <c r="E3041" s="4">
        <v>1008</v>
      </c>
      <c r="F3041">
        <v>41</v>
      </c>
    </row>
    <row r="3042" spans="1:6" x14ac:dyDescent="0.25">
      <c r="A3042" t="s">
        <v>20</v>
      </c>
      <c r="B3042" t="s">
        <v>9</v>
      </c>
      <c r="C3042" t="s">
        <v>36</v>
      </c>
      <c r="D3042" s="1">
        <v>44384</v>
      </c>
      <c r="E3042" s="4">
        <v>8309</v>
      </c>
      <c r="F3042">
        <v>640</v>
      </c>
    </row>
    <row r="3043" spans="1:6" x14ac:dyDescent="0.25">
      <c r="A3043" t="s">
        <v>39</v>
      </c>
      <c r="B3043" t="s">
        <v>27</v>
      </c>
      <c r="C3043" t="s">
        <v>50</v>
      </c>
      <c r="D3043" s="1">
        <v>44384</v>
      </c>
      <c r="E3043" s="4">
        <v>3689</v>
      </c>
      <c r="F3043">
        <v>369</v>
      </c>
    </row>
    <row r="3044" spans="1:6" x14ac:dyDescent="0.25">
      <c r="A3044" t="s">
        <v>18</v>
      </c>
      <c r="B3044" t="s">
        <v>11</v>
      </c>
      <c r="C3044" t="s">
        <v>22</v>
      </c>
      <c r="D3044" s="1">
        <v>44384</v>
      </c>
      <c r="E3044" s="4">
        <v>5131</v>
      </c>
      <c r="F3044">
        <v>428</v>
      </c>
    </row>
    <row r="3045" spans="1:6" x14ac:dyDescent="0.25">
      <c r="A3045" t="s">
        <v>25</v>
      </c>
      <c r="B3045" t="s">
        <v>11</v>
      </c>
      <c r="C3045" t="s">
        <v>45</v>
      </c>
      <c r="D3045" s="1">
        <v>44384</v>
      </c>
      <c r="E3045" s="4">
        <v>7861</v>
      </c>
      <c r="F3045">
        <v>492</v>
      </c>
    </row>
    <row r="3046" spans="1:6" x14ac:dyDescent="0.25">
      <c r="A3046" t="s">
        <v>13</v>
      </c>
      <c r="B3046" t="s">
        <v>21</v>
      </c>
      <c r="C3046" t="s">
        <v>14</v>
      </c>
      <c r="D3046" s="1">
        <v>44384</v>
      </c>
      <c r="E3046" s="4">
        <v>3122</v>
      </c>
      <c r="F3046">
        <v>313</v>
      </c>
    </row>
    <row r="3047" spans="1:6" x14ac:dyDescent="0.25">
      <c r="A3047" t="s">
        <v>18</v>
      </c>
      <c r="B3047" t="s">
        <v>27</v>
      </c>
      <c r="C3047" t="s">
        <v>31</v>
      </c>
      <c r="D3047" s="1">
        <v>44384</v>
      </c>
      <c r="E3047" s="4">
        <v>1316</v>
      </c>
      <c r="F3047">
        <v>147</v>
      </c>
    </row>
    <row r="3048" spans="1:6" x14ac:dyDescent="0.25">
      <c r="A3048" t="s">
        <v>33</v>
      </c>
      <c r="B3048" t="s">
        <v>11</v>
      </c>
      <c r="C3048" t="s">
        <v>22</v>
      </c>
      <c r="D3048" s="1">
        <v>44384</v>
      </c>
      <c r="E3048" s="4">
        <v>5992</v>
      </c>
      <c r="F3048">
        <v>500</v>
      </c>
    </row>
    <row r="3049" spans="1:6" x14ac:dyDescent="0.25">
      <c r="A3049" t="s">
        <v>18</v>
      </c>
      <c r="B3049" t="s">
        <v>9</v>
      </c>
      <c r="C3049" t="s">
        <v>30</v>
      </c>
      <c r="D3049" s="1">
        <v>44384</v>
      </c>
      <c r="E3049" s="4">
        <v>1533</v>
      </c>
      <c r="F3049">
        <v>219</v>
      </c>
    </row>
    <row r="3050" spans="1:6" x14ac:dyDescent="0.25">
      <c r="A3050" t="s">
        <v>33</v>
      </c>
      <c r="B3050" t="s">
        <v>21</v>
      </c>
      <c r="C3050" t="s">
        <v>30</v>
      </c>
      <c r="D3050" s="1">
        <v>44384</v>
      </c>
      <c r="E3050" s="4">
        <v>5859</v>
      </c>
      <c r="F3050">
        <v>700</v>
      </c>
    </row>
    <row r="3051" spans="1:6" x14ac:dyDescent="0.25">
      <c r="A3051" t="s">
        <v>20</v>
      </c>
      <c r="B3051" t="s">
        <v>21</v>
      </c>
      <c r="C3051" t="s">
        <v>17</v>
      </c>
      <c r="D3051" s="1">
        <v>44384</v>
      </c>
      <c r="E3051" s="4">
        <v>8064</v>
      </c>
      <c r="F3051">
        <v>475</v>
      </c>
    </row>
    <row r="3052" spans="1:6" x14ac:dyDescent="0.25">
      <c r="A3052" t="s">
        <v>29</v>
      </c>
      <c r="B3052" t="s">
        <v>27</v>
      </c>
      <c r="C3052" t="s">
        <v>24</v>
      </c>
      <c r="D3052" s="1">
        <v>44384</v>
      </c>
      <c r="E3052" s="4">
        <v>8470</v>
      </c>
      <c r="F3052">
        <v>385</v>
      </c>
    </row>
    <row r="3053" spans="1:6" x14ac:dyDescent="0.25">
      <c r="A3053" t="s">
        <v>34</v>
      </c>
      <c r="B3053" t="s">
        <v>21</v>
      </c>
      <c r="C3053" t="s">
        <v>30</v>
      </c>
      <c r="D3053" s="1">
        <v>44384</v>
      </c>
      <c r="E3053" s="4">
        <v>364</v>
      </c>
      <c r="F3053">
        <v>73</v>
      </c>
    </row>
    <row r="3054" spans="1:6" x14ac:dyDescent="0.25">
      <c r="A3054" t="s">
        <v>40</v>
      </c>
      <c r="B3054" t="s">
        <v>16</v>
      </c>
      <c r="C3054" t="s">
        <v>17</v>
      </c>
      <c r="D3054" s="1">
        <v>44384</v>
      </c>
      <c r="E3054" s="4">
        <v>2016</v>
      </c>
      <c r="F3054">
        <v>135</v>
      </c>
    </row>
    <row r="3055" spans="1:6" x14ac:dyDescent="0.25">
      <c r="A3055" t="s">
        <v>33</v>
      </c>
      <c r="B3055" t="s">
        <v>16</v>
      </c>
      <c r="C3055" t="s">
        <v>45</v>
      </c>
      <c r="D3055" s="1">
        <v>44384</v>
      </c>
      <c r="E3055" s="4">
        <v>4571</v>
      </c>
      <c r="F3055">
        <v>269</v>
      </c>
    </row>
    <row r="3056" spans="1:6" x14ac:dyDescent="0.25">
      <c r="A3056" t="s">
        <v>25</v>
      </c>
      <c r="B3056" t="s">
        <v>9</v>
      </c>
      <c r="C3056" t="s">
        <v>19</v>
      </c>
      <c r="D3056" s="1">
        <v>44384</v>
      </c>
      <c r="E3056" s="4">
        <v>1813</v>
      </c>
      <c r="F3056">
        <v>101</v>
      </c>
    </row>
    <row r="3057" spans="1:6" x14ac:dyDescent="0.25">
      <c r="A3057" t="s">
        <v>37</v>
      </c>
      <c r="B3057" t="s">
        <v>9</v>
      </c>
      <c r="C3057" t="s">
        <v>30</v>
      </c>
      <c r="D3057" s="1">
        <v>44384</v>
      </c>
      <c r="E3057" s="4">
        <v>2191</v>
      </c>
      <c r="F3057">
        <v>313</v>
      </c>
    </row>
    <row r="3058" spans="1:6" x14ac:dyDescent="0.25">
      <c r="A3058" t="s">
        <v>33</v>
      </c>
      <c r="B3058" t="s">
        <v>6</v>
      </c>
      <c r="C3058" t="s">
        <v>19</v>
      </c>
      <c r="D3058" s="1">
        <v>44384</v>
      </c>
      <c r="E3058" s="4">
        <v>945</v>
      </c>
      <c r="F3058">
        <v>48</v>
      </c>
    </row>
    <row r="3059" spans="1:6" x14ac:dyDescent="0.25">
      <c r="A3059" t="s">
        <v>34</v>
      </c>
      <c r="B3059" t="s">
        <v>6</v>
      </c>
      <c r="C3059" t="s">
        <v>26</v>
      </c>
      <c r="D3059" s="1">
        <v>44384</v>
      </c>
      <c r="E3059" s="4">
        <v>2800</v>
      </c>
      <c r="F3059">
        <v>140</v>
      </c>
    </row>
    <row r="3060" spans="1:6" x14ac:dyDescent="0.25">
      <c r="A3060" t="s">
        <v>40</v>
      </c>
      <c r="B3060" t="s">
        <v>16</v>
      </c>
      <c r="C3060" t="s">
        <v>36</v>
      </c>
      <c r="D3060" s="1">
        <v>44384</v>
      </c>
      <c r="E3060" s="4">
        <v>84</v>
      </c>
      <c r="F3060">
        <v>6</v>
      </c>
    </row>
    <row r="3061" spans="1:6" x14ac:dyDescent="0.25">
      <c r="A3061" t="s">
        <v>8</v>
      </c>
      <c r="B3061" t="s">
        <v>6</v>
      </c>
      <c r="C3061" t="s">
        <v>28</v>
      </c>
      <c r="D3061" s="1">
        <v>44384</v>
      </c>
      <c r="E3061" s="4">
        <v>7994</v>
      </c>
      <c r="F3061">
        <v>980</v>
      </c>
    </row>
    <row r="3062" spans="1:6" x14ac:dyDescent="0.25">
      <c r="A3062" t="s">
        <v>8</v>
      </c>
      <c r="B3062" t="s">
        <v>9</v>
      </c>
      <c r="C3062" t="s">
        <v>48</v>
      </c>
      <c r="D3062" s="1">
        <v>44384</v>
      </c>
      <c r="E3062" s="4">
        <v>7882</v>
      </c>
      <c r="F3062">
        <v>343</v>
      </c>
    </row>
    <row r="3063" spans="1:6" x14ac:dyDescent="0.25">
      <c r="A3063" t="s">
        <v>32</v>
      </c>
      <c r="B3063" t="s">
        <v>16</v>
      </c>
      <c r="C3063" t="s">
        <v>38</v>
      </c>
      <c r="D3063" s="1">
        <v>44384</v>
      </c>
      <c r="E3063" s="4">
        <v>7350</v>
      </c>
      <c r="F3063">
        <v>307</v>
      </c>
    </row>
    <row r="3064" spans="1:6" x14ac:dyDescent="0.25">
      <c r="A3064" t="s">
        <v>5</v>
      </c>
      <c r="B3064" t="s">
        <v>9</v>
      </c>
      <c r="C3064" t="s">
        <v>31</v>
      </c>
      <c r="D3064" s="1">
        <v>44384</v>
      </c>
      <c r="E3064" s="4">
        <v>1988</v>
      </c>
      <c r="F3064">
        <v>199</v>
      </c>
    </row>
    <row r="3065" spans="1:6" x14ac:dyDescent="0.25">
      <c r="A3065" t="s">
        <v>15</v>
      </c>
      <c r="B3065" t="s">
        <v>6</v>
      </c>
      <c r="C3065" t="s">
        <v>28</v>
      </c>
      <c r="D3065" s="1">
        <v>44384</v>
      </c>
      <c r="E3065" s="4">
        <v>6986</v>
      </c>
      <c r="F3065">
        <v>840</v>
      </c>
    </row>
    <row r="3066" spans="1:6" x14ac:dyDescent="0.25">
      <c r="A3066" t="s">
        <v>51</v>
      </c>
      <c r="B3066" t="s">
        <v>6</v>
      </c>
      <c r="C3066" t="s">
        <v>14</v>
      </c>
      <c r="D3066" s="1">
        <v>44385</v>
      </c>
      <c r="E3066" s="4">
        <v>2933</v>
      </c>
      <c r="F3066">
        <v>326</v>
      </c>
    </row>
    <row r="3067" spans="1:6" x14ac:dyDescent="0.25">
      <c r="A3067" t="s">
        <v>37</v>
      </c>
      <c r="B3067" t="s">
        <v>9</v>
      </c>
      <c r="C3067" t="s">
        <v>14</v>
      </c>
      <c r="D3067" s="1">
        <v>44385</v>
      </c>
      <c r="E3067" s="4">
        <v>700</v>
      </c>
      <c r="F3067">
        <v>64</v>
      </c>
    </row>
    <row r="3068" spans="1:6" x14ac:dyDescent="0.25">
      <c r="A3068" t="s">
        <v>23</v>
      </c>
      <c r="B3068" t="s">
        <v>11</v>
      </c>
      <c r="C3068" t="s">
        <v>47</v>
      </c>
      <c r="D3068" s="1">
        <v>44385</v>
      </c>
      <c r="E3068" s="4">
        <v>2338</v>
      </c>
      <c r="F3068">
        <v>124</v>
      </c>
    </row>
    <row r="3069" spans="1:6" x14ac:dyDescent="0.25">
      <c r="A3069" t="s">
        <v>23</v>
      </c>
      <c r="B3069" t="s">
        <v>9</v>
      </c>
      <c r="C3069" t="s">
        <v>52</v>
      </c>
      <c r="D3069" s="1">
        <v>44385</v>
      </c>
      <c r="E3069" s="4">
        <v>3619</v>
      </c>
      <c r="F3069">
        <v>158</v>
      </c>
    </row>
    <row r="3070" spans="1:6" x14ac:dyDescent="0.25">
      <c r="A3070" t="s">
        <v>18</v>
      </c>
      <c r="B3070" t="s">
        <v>21</v>
      </c>
      <c r="C3070" t="s">
        <v>42</v>
      </c>
      <c r="D3070" s="1">
        <v>44385</v>
      </c>
      <c r="E3070" s="4">
        <v>10850</v>
      </c>
      <c r="F3070">
        <v>700</v>
      </c>
    </row>
    <row r="3071" spans="1:6" x14ac:dyDescent="0.25">
      <c r="A3071" t="s">
        <v>49</v>
      </c>
      <c r="B3071" t="s">
        <v>11</v>
      </c>
      <c r="C3071" t="s">
        <v>24</v>
      </c>
      <c r="D3071" s="1">
        <v>44385</v>
      </c>
      <c r="E3071" s="4">
        <v>959</v>
      </c>
      <c r="F3071">
        <v>46</v>
      </c>
    </row>
    <row r="3072" spans="1:6" x14ac:dyDescent="0.25">
      <c r="A3072" t="s">
        <v>37</v>
      </c>
      <c r="B3072" t="s">
        <v>16</v>
      </c>
      <c r="C3072" t="s">
        <v>42</v>
      </c>
      <c r="D3072" s="1">
        <v>44385</v>
      </c>
      <c r="E3072" s="4">
        <v>1022</v>
      </c>
      <c r="F3072">
        <v>69</v>
      </c>
    </row>
    <row r="3073" spans="1:6" x14ac:dyDescent="0.25">
      <c r="A3073" t="s">
        <v>39</v>
      </c>
      <c r="B3073" t="s">
        <v>6</v>
      </c>
      <c r="C3073" t="s">
        <v>7</v>
      </c>
      <c r="D3073" s="1">
        <v>44385</v>
      </c>
      <c r="E3073" s="4">
        <v>5278</v>
      </c>
      <c r="F3073">
        <v>203</v>
      </c>
    </row>
    <row r="3074" spans="1:6" x14ac:dyDescent="0.25">
      <c r="A3074" t="s">
        <v>51</v>
      </c>
      <c r="B3074" t="s">
        <v>21</v>
      </c>
      <c r="C3074" t="s">
        <v>14</v>
      </c>
      <c r="D3074" s="1">
        <v>44385</v>
      </c>
      <c r="E3074" s="4">
        <v>392</v>
      </c>
      <c r="F3074">
        <v>36</v>
      </c>
    </row>
    <row r="3075" spans="1:6" x14ac:dyDescent="0.25">
      <c r="A3075" t="s">
        <v>29</v>
      </c>
      <c r="B3075" t="s">
        <v>21</v>
      </c>
      <c r="C3075" t="s">
        <v>28</v>
      </c>
      <c r="D3075" s="1">
        <v>44385</v>
      </c>
      <c r="E3075" s="4">
        <v>1372</v>
      </c>
      <c r="F3075">
        <v>172</v>
      </c>
    </row>
    <row r="3076" spans="1:6" x14ac:dyDescent="0.25">
      <c r="A3076" t="s">
        <v>23</v>
      </c>
      <c r="B3076" t="s">
        <v>27</v>
      </c>
      <c r="C3076" t="s">
        <v>24</v>
      </c>
      <c r="D3076" s="1">
        <v>44385</v>
      </c>
      <c r="E3076" s="4">
        <v>4844</v>
      </c>
      <c r="F3076">
        <v>255</v>
      </c>
    </row>
    <row r="3077" spans="1:6" x14ac:dyDescent="0.25">
      <c r="A3077" t="s">
        <v>41</v>
      </c>
      <c r="B3077" t="s">
        <v>21</v>
      </c>
      <c r="C3077" t="s">
        <v>47</v>
      </c>
      <c r="D3077" s="1">
        <v>44385</v>
      </c>
      <c r="E3077" s="4">
        <v>7126</v>
      </c>
      <c r="F3077">
        <v>446</v>
      </c>
    </row>
    <row r="3078" spans="1:6" x14ac:dyDescent="0.25">
      <c r="A3078" t="s">
        <v>32</v>
      </c>
      <c r="B3078" t="s">
        <v>11</v>
      </c>
      <c r="C3078" t="s">
        <v>52</v>
      </c>
      <c r="D3078" s="1">
        <v>44385</v>
      </c>
      <c r="E3078" s="4">
        <v>7084</v>
      </c>
      <c r="F3078">
        <v>284</v>
      </c>
    </row>
    <row r="3079" spans="1:6" x14ac:dyDescent="0.25">
      <c r="A3079" t="s">
        <v>33</v>
      </c>
      <c r="B3079" t="s">
        <v>9</v>
      </c>
      <c r="C3079" t="s">
        <v>30</v>
      </c>
      <c r="D3079" s="1">
        <v>44385</v>
      </c>
      <c r="E3079" s="4">
        <v>2996</v>
      </c>
      <c r="F3079">
        <v>600</v>
      </c>
    </row>
    <row r="3080" spans="1:6" x14ac:dyDescent="0.25">
      <c r="A3080" t="s">
        <v>23</v>
      </c>
      <c r="B3080" t="s">
        <v>27</v>
      </c>
      <c r="C3080" t="s">
        <v>22</v>
      </c>
      <c r="D3080" s="1">
        <v>44385</v>
      </c>
      <c r="E3080" s="4">
        <v>1708</v>
      </c>
      <c r="F3080">
        <v>143</v>
      </c>
    </row>
    <row r="3081" spans="1:6" x14ac:dyDescent="0.25">
      <c r="A3081" t="s">
        <v>25</v>
      </c>
      <c r="B3081" t="s">
        <v>16</v>
      </c>
      <c r="C3081" t="s">
        <v>12</v>
      </c>
      <c r="D3081" s="1">
        <v>44385</v>
      </c>
      <c r="E3081" s="4">
        <v>7812</v>
      </c>
      <c r="F3081">
        <v>301</v>
      </c>
    </row>
    <row r="3082" spans="1:6" x14ac:dyDescent="0.25">
      <c r="A3082" t="s">
        <v>20</v>
      </c>
      <c r="B3082" t="s">
        <v>11</v>
      </c>
      <c r="C3082" t="s">
        <v>19</v>
      </c>
      <c r="D3082" s="1">
        <v>44385</v>
      </c>
      <c r="E3082" s="4">
        <v>1498</v>
      </c>
      <c r="F3082">
        <v>79</v>
      </c>
    </row>
    <row r="3083" spans="1:6" x14ac:dyDescent="0.25">
      <c r="A3083" t="s">
        <v>46</v>
      </c>
      <c r="B3083" t="s">
        <v>11</v>
      </c>
      <c r="C3083" t="s">
        <v>43</v>
      </c>
      <c r="D3083" s="1">
        <v>44385</v>
      </c>
      <c r="E3083" s="4">
        <v>455</v>
      </c>
      <c r="F3083">
        <v>24</v>
      </c>
    </row>
    <row r="3084" spans="1:6" x14ac:dyDescent="0.25">
      <c r="A3084" t="s">
        <v>25</v>
      </c>
      <c r="B3084" t="s">
        <v>6</v>
      </c>
      <c r="C3084" t="s">
        <v>44</v>
      </c>
      <c r="D3084" s="1">
        <v>44385</v>
      </c>
      <c r="E3084" s="4">
        <v>553</v>
      </c>
      <c r="F3084">
        <v>26</v>
      </c>
    </row>
    <row r="3085" spans="1:6" x14ac:dyDescent="0.25">
      <c r="A3085" t="s">
        <v>33</v>
      </c>
      <c r="B3085" t="s">
        <v>11</v>
      </c>
      <c r="C3085" t="s">
        <v>42</v>
      </c>
      <c r="D3085" s="1">
        <v>44385</v>
      </c>
      <c r="E3085" s="4">
        <v>4984</v>
      </c>
      <c r="F3085">
        <v>384</v>
      </c>
    </row>
    <row r="3086" spans="1:6" x14ac:dyDescent="0.25">
      <c r="A3086" t="s">
        <v>46</v>
      </c>
      <c r="B3086" t="s">
        <v>21</v>
      </c>
      <c r="C3086" t="s">
        <v>24</v>
      </c>
      <c r="D3086" s="1">
        <v>44385</v>
      </c>
      <c r="E3086" s="4">
        <v>987</v>
      </c>
      <c r="F3086">
        <v>50</v>
      </c>
    </row>
    <row r="3087" spans="1:6" x14ac:dyDescent="0.25">
      <c r="A3087" t="s">
        <v>10</v>
      </c>
      <c r="B3087" t="s">
        <v>11</v>
      </c>
      <c r="C3087" t="s">
        <v>22</v>
      </c>
      <c r="D3087" s="1">
        <v>44385</v>
      </c>
      <c r="E3087" s="4">
        <v>10528</v>
      </c>
      <c r="F3087">
        <v>700</v>
      </c>
    </row>
    <row r="3088" spans="1:6" x14ac:dyDescent="0.25">
      <c r="A3088" t="s">
        <v>18</v>
      </c>
      <c r="B3088" t="s">
        <v>6</v>
      </c>
      <c r="C3088" t="s">
        <v>30</v>
      </c>
      <c r="D3088" s="1">
        <v>44385</v>
      </c>
      <c r="E3088" s="4">
        <v>4151</v>
      </c>
      <c r="F3088">
        <v>519</v>
      </c>
    </row>
    <row r="3089" spans="1:6" x14ac:dyDescent="0.25">
      <c r="A3089" t="s">
        <v>20</v>
      </c>
      <c r="B3089" t="s">
        <v>21</v>
      </c>
      <c r="C3089" t="s">
        <v>47</v>
      </c>
      <c r="D3089" s="1">
        <v>44385</v>
      </c>
      <c r="E3089" s="4">
        <v>3717</v>
      </c>
      <c r="F3089">
        <v>207</v>
      </c>
    </row>
    <row r="3090" spans="1:6" x14ac:dyDescent="0.25">
      <c r="A3090" t="s">
        <v>20</v>
      </c>
      <c r="B3090" t="s">
        <v>9</v>
      </c>
      <c r="C3090" t="s">
        <v>22</v>
      </c>
      <c r="D3090" s="1">
        <v>44385</v>
      </c>
      <c r="E3090" s="4">
        <v>3101</v>
      </c>
      <c r="F3090">
        <v>222</v>
      </c>
    </row>
    <row r="3091" spans="1:6" x14ac:dyDescent="0.25">
      <c r="A3091" t="s">
        <v>40</v>
      </c>
      <c r="B3091" t="s">
        <v>16</v>
      </c>
      <c r="C3091" t="s">
        <v>12</v>
      </c>
      <c r="D3091" s="1">
        <v>44385</v>
      </c>
      <c r="E3091" s="4">
        <v>5383</v>
      </c>
      <c r="F3091">
        <v>216</v>
      </c>
    </row>
    <row r="3092" spans="1:6" x14ac:dyDescent="0.25">
      <c r="A3092" t="s">
        <v>37</v>
      </c>
      <c r="B3092" t="s">
        <v>9</v>
      </c>
      <c r="C3092" t="s">
        <v>45</v>
      </c>
      <c r="D3092" s="1">
        <v>44385</v>
      </c>
      <c r="E3092" s="4">
        <v>1162</v>
      </c>
      <c r="F3092">
        <v>73</v>
      </c>
    </row>
    <row r="3093" spans="1:6" x14ac:dyDescent="0.25">
      <c r="A3093" t="s">
        <v>46</v>
      </c>
      <c r="B3093" t="s">
        <v>6</v>
      </c>
      <c r="C3093" t="s">
        <v>22</v>
      </c>
      <c r="D3093" s="1">
        <v>44385</v>
      </c>
      <c r="E3093" s="4">
        <v>3038</v>
      </c>
      <c r="F3093">
        <v>217</v>
      </c>
    </row>
    <row r="3094" spans="1:6" x14ac:dyDescent="0.25">
      <c r="A3094" t="s">
        <v>40</v>
      </c>
      <c r="B3094" t="s">
        <v>9</v>
      </c>
      <c r="C3094" t="s">
        <v>45</v>
      </c>
      <c r="D3094" s="1">
        <v>44385</v>
      </c>
      <c r="E3094" s="4">
        <v>5236</v>
      </c>
      <c r="F3094">
        <v>308</v>
      </c>
    </row>
    <row r="3095" spans="1:6" x14ac:dyDescent="0.25">
      <c r="A3095" t="s">
        <v>41</v>
      </c>
      <c r="B3095" t="s">
        <v>6</v>
      </c>
      <c r="C3095" t="s">
        <v>42</v>
      </c>
      <c r="D3095" s="1">
        <v>44385</v>
      </c>
      <c r="E3095" s="4">
        <v>7343</v>
      </c>
      <c r="F3095">
        <v>459</v>
      </c>
    </row>
    <row r="3096" spans="1:6" x14ac:dyDescent="0.25">
      <c r="A3096" t="s">
        <v>49</v>
      </c>
      <c r="B3096" t="s">
        <v>21</v>
      </c>
      <c r="C3096" t="s">
        <v>17</v>
      </c>
      <c r="D3096" s="1">
        <v>44385</v>
      </c>
      <c r="E3096" s="4">
        <v>8239</v>
      </c>
      <c r="F3096">
        <v>485</v>
      </c>
    </row>
    <row r="3097" spans="1:6" x14ac:dyDescent="0.25">
      <c r="A3097" t="s">
        <v>10</v>
      </c>
      <c r="B3097" t="s">
        <v>21</v>
      </c>
      <c r="C3097" t="s">
        <v>50</v>
      </c>
      <c r="D3097" s="1">
        <v>44385</v>
      </c>
      <c r="E3097" s="4">
        <v>2513</v>
      </c>
      <c r="F3097">
        <v>359</v>
      </c>
    </row>
    <row r="3098" spans="1:6" x14ac:dyDescent="0.25">
      <c r="A3098" t="s">
        <v>15</v>
      </c>
      <c r="B3098" t="s">
        <v>6</v>
      </c>
      <c r="C3098" t="s">
        <v>43</v>
      </c>
      <c r="D3098" s="1">
        <v>44385</v>
      </c>
      <c r="E3098" s="4">
        <v>4130</v>
      </c>
      <c r="F3098">
        <v>207</v>
      </c>
    </row>
    <row r="3099" spans="1:6" x14ac:dyDescent="0.25">
      <c r="A3099" t="s">
        <v>13</v>
      </c>
      <c r="B3099" t="s">
        <v>9</v>
      </c>
      <c r="C3099" t="s">
        <v>38</v>
      </c>
      <c r="D3099" s="1">
        <v>44385</v>
      </c>
      <c r="E3099" s="4">
        <v>7574</v>
      </c>
      <c r="F3099">
        <v>303</v>
      </c>
    </row>
    <row r="3100" spans="1:6" x14ac:dyDescent="0.25">
      <c r="A3100" t="s">
        <v>23</v>
      </c>
      <c r="B3100" t="s">
        <v>16</v>
      </c>
      <c r="C3100" t="s">
        <v>43</v>
      </c>
      <c r="D3100" s="1">
        <v>44385</v>
      </c>
      <c r="E3100" s="4">
        <v>7154</v>
      </c>
      <c r="F3100">
        <v>358</v>
      </c>
    </row>
    <row r="3101" spans="1:6" x14ac:dyDescent="0.25">
      <c r="A3101" t="s">
        <v>37</v>
      </c>
      <c r="B3101" t="s">
        <v>16</v>
      </c>
      <c r="C3101" t="s">
        <v>31</v>
      </c>
      <c r="D3101" s="1">
        <v>44385</v>
      </c>
      <c r="E3101" s="4">
        <v>217</v>
      </c>
      <c r="F3101">
        <v>22</v>
      </c>
    </row>
    <row r="3102" spans="1:6" x14ac:dyDescent="0.25">
      <c r="A3102" t="s">
        <v>37</v>
      </c>
      <c r="B3102" t="s">
        <v>16</v>
      </c>
      <c r="C3102" t="s">
        <v>12</v>
      </c>
      <c r="D3102" s="1">
        <v>44385</v>
      </c>
      <c r="E3102" s="4">
        <v>2828</v>
      </c>
      <c r="F3102">
        <v>118</v>
      </c>
    </row>
    <row r="3103" spans="1:6" x14ac:dyDescent="0.25">
      <c r="A3103" t="s">
        <v>34</v>
      </c>
      <c r="B3103" t="s">
        <v>27</v>
      </c>
      <c r="C3103" t="s">
        <v>24</v>
      </c>
      <c r="D3103" s="1">
        <v>44385</v>
      </c>
      <c r="E3103" s="4">
        <v>9772</v>
      </c>
      <c r="F3103">
        <v>515</v>
      </c>
    </row>
    <row r="3104" spans="1:6" x14ac:dyDescent="0.25">
      <c r="A3104" t="s">
        <v>8</v>
      </c>
      <c r="B3104" t="s">
        <v>16</v>
      </c>
      <c r="C3104" t="s">
        <v>52</v>
      </c>
      <c r="D3104" s="1">
        <v>44385</v>
      </c>
      <c r="E3104" s="4">
        <v>5656</v>
      </c>
      <c r="F3104">
        <v>227</v>
      </c>
    </row>
    <row r="3105" spans="1:6" x14ac:dyDescent="0.25">
      <c r="A3105" t="s">
        <v>51</v>
      </c>
      <c r="B3105" t="s">
        <v>11</v>
      </c>
      <c r="C3105" t="s">
        <v>22</v>
      </c>
      <c r="D3105" s="1">
        <v>44385</v>
      </c>
      <c r="E3105" s="4">
        <v>1764</v>
      </c>
      <c r="F3105">
        <v>147</v>
      </c>
    </row>
    <row r="3106" spans="1:6" x14ac:dyDescent="0.25">
      <c r="A3106" t="s">
        <v>33</v>
      </c>
      <c r="B3106" t="s">
        <v>27</v>
      </c>
      <c r="C3106" t="s">
        <v>45</v>
      </c>
      <c r="D3106" s="1">
        <v>44385</v>
      </c>
      <c r="E3106" s="4">
        <v>1715</v>
      </c>
      <c r="F3106">
        <v>96</v>
      </c>
    </row>
    <row r="3107" spans="1:6" x14ac:dyDescent="0.25">
      <c r="A3107" t="s">
        <v>49</v>
      </c>
      <c r="B3107" t="s">
        <v>9</v>
      </c>
      <c r="C3107" t="s">
        <v>52</v>
      </c>
      <c r="D3107" s="1">
        <v>44385</v>
      </c>
      <c r="E3107" s="4">
        <v>2982</v>
      </c>
      <c r="F3107">
        <v>136</v>
      </c>
    </row>
    <row r="3108" spans="1:6" x14ac:dyDescent="0.25">
      <c r="A3108" t="s">
        <v>10</v>
      </c>
      <c r="B3108" t="s">
        <v>27</v>
      </c>
      <c r="C3108" t="s">
        <v>36</v>
      </c>
      <c r="D3108" s="1">
        <v>44385</v>
      </c>
      <c r="E3108" s="4">
        <v>973</v>
      </c>
      <c r="F3108">
        <v>70</v>
      </c>
    </row>
    <row r="3109" spans="1:6" x14ac:dyDescent="0.25">
      <c r="A3109" t="s">
        <v>23</v>
      </c>
      <c r="B3109" t="s">
        <v>16</v>
      </c>
      <c r="C3109" t="s">
        <v>26</v>
      </c>
      <c r="D3109" s="1">
        <v>44385</v>
      </c>
      <c r="E3109" s="4">
        <v>5320</v>
      </c>
      <c r="F3109">
        <v>313</v>
      </c>
    </row>
    <row r="3110" spans="1:6" x14ac:dyDescent="0.25">
      <c r="A3110" t="s">
        <v>33</v>
      </c>
      <c r="B3110" t="s">
        <v>21</v>
      </c>
      <c r="C3110" t="s">
        <v>48</v>
      </c>
      <c r="D3110" s="1">
        <v>44385</v>
      </c>
      <c r="E3110" s="4">
        <v>3514</v>
      </c>
      <c r="F3110">
        <v>176</v>
      </c>
    </row>
    <row r="3111" spans="1:6" x14ac:dyDescent="0.25">
      <c r="A3111" t="s">
        <v>10</v>
      </c>
      <c r="B3111" t="s">
        <v>21</v>
      </c>
      <c r="C3111" t="s">
        <v>48</v>
      </c>
      <c r="D3111" s="1">
        <v>44385</v>
      </c>
      <c r="E3111" s="4">
        <v>728</v>
      </c>
      <c r="F3111">
        <v>34</v>
      </c>
    </row>
    <row r="3112" spans="1:6" x14ac:dyDescent="0.25">
      <c r="A3112" t="s">
        <v>13</v>
      </c>
      <c r="B3112" t="s">
        <v>11</v>
      </c>
      <c r="C3112" t="s">
        <v>47</v>
      </c>
      <c r="D3112" s="1">
        <v>44385</v>
      </c>
      <c r="E3112" s="4">
        <v>1029</v>
      </c>
      <c r="F3112">
        <v>55</v>
      </c>
    </row>
    <row r="3113" spans="1:6" x14ac:dyDescent="0.25">
      <c r="A3113" t="s">
        <v>37</v>
      </c>
      <c r="B3113" t="s">
        <v>16</v>
      </c>
      <c r="C3113" t="s">
        <v>44</v>
      </c>
      <c r="D3113" s="1">
        <v>44385</v>
      </c>
      <c r="E3113" s="4">
        <v>4011</v>
      </c>
      <c r="F3113">
        <v>161</v>
      </c>
    </row>
    <row r="3114" spans="1:6" x14ac:dyDescent="0.25">
      <c r="A3114" t="s">
        <v>46</v>
      </c>
      <c r="B3114" t="s">
        <v>21</v>
      </c>
      <c r="C3114" t="s">
        <v>42</v>
      </c>
      <c r="D3114" s="1">
        <v>44386</v>
      </c>
      <c r="E3114" s="4">
        <v>3983</v>
      </c>
      <c r="F3114">
        <v>266</v>
      </c>
    </row>
    <row r="3115" spans="1:6" x14ac:dyDescent="0.25">
      <c r="A3115" t="s">
        <v>15</v>
      </c>
      <c r="B3115" t="s">
        <v>16</v>
      </c>
      <c r="C3115" t="s">
        <v>48</v>
      </c>
      <c r="D3115" s="1">
        <v>44386</v>
      </c>
      <c r="E3115" s="4">
        <v>581</v>
      </c>
      <c r="F3115">
        <v>26</v>
      </c>
    </row>
    <row r="3116" spans="1:6" x14ac:dyDescent="0.25">
      <c r="A3116" t="s">
        <v>18</v>
      </c>
      <c r="B3116" t="s">
        <v>16</v>
      </c>
      <c r="C3116" t="s">
        <v>50</v>
      </c>
      <c r="D3116" s="1">
        <v>44386</v>
      </c>
      <c r="E3116" s="4">
        <v>8127</v>
      </c>
      <c r="F3116">
        <v>1190</v>
      </c>
    </row>
    <row r="3117" spans="1:6" x14ac:dyDescent="0.25">
      <c r="A3117" t="s">
        <v>32</v>
      </c>
      <c r="B3117" t="s">
        <v>16</v>
      </c>
      <c r="C3117" t="s">
        <v>19</v>
      </c>
      <c r="D3117" s="1">
        <v>44386</v>
      </c>
      <c r="E3117" s="4">
        <v>3514</v>
      </c>
      <c r="F3117">
        <v>196</v>
      </c>
    </row>
    <row r="3118" spans="1:6" x14ac:dyDescent="0.25">
      <c r="A3118" t="s">
        <v>37</v>
      </c>
      <c r="B3118" t="s">
        <v>11</v>
      </c>
      <c r="C3118" t="s">
        <v>45</v>
      </c>
      <c r="D3118" s="1">
        <v>44386</v>
      </c>
      <c r="E3118" s="4">
        <v>4914</v>
      </c>
      <c r="F3118">
        <v>273</v>
      </c>
    </row>
    <row r="3119" spans="1:6" x14ac:dyDescent="0.25">
      <c r="A3119" t="s">
        <v>23</v>
      </c>
      <c r="B3119" t="s">
        <v>6</v>
      </c>
      <c r="C3119" t="s">
        <v>52</v>
      </c>
      <c r="D3119" s="1">
        <v>44386</v>
      </c>
      <c r="E3119" s="4">
        <v>8064</v>
      </c>
      <c r="F3119">
        <v>323</v>
      </c>
    </row>
    <row r="3120" spans="1:6" x14ac:dyDescent="0.25">
      <c r="A3120" t="s">
        <v>37</v>
      </c>
      <c r="B3120" t="s">
        <v>16</v>
      </c>
      <c r="C3120" t="s">
        <v>52</v>
      </c>
      <c r="D3120" s="1">
        <v>44386</v>
      </c>
      <c r="E3120" s="4">
        <v>8022</v>
      </c>
      <c r="F3120">
        <v>365</v>
      </c>
    </row>
    <row r="3121" spans="1:6" x14ac:dyDescent="0.25">
      <c r="A3121" t="s">
        <v>10</v>
      </c>
      <c r="B3121" t="s">
        <v>9</v>
      </c>
      <c r="C3121" t="s">
        <v>22</v>
      </c>
      <c r="D3121" s="1">
        <v>44386</v>
      </c>
      <c r="E3121" s="4">
        <v>1981</v>
      </c>
      <c r="F3121">
        <v>142</v>
      </c>
    </row>
    <row r="3122" spans="1:6" x14ac:dyDescent="0.25">
      <c r="A3122" t="s">
        <v>34</v>
      </c>
      <c r="B3122" t="s">
        <v>11</v>
      </c>
      <c r="C3122" t="s">
        <v>12</v>
      </c>
      <c r="D3122" s="1">
        <v>44386</v>
      </c>
      <c r="E3122" s="4">
        <v>2065</v>
      </c>
      <c r="F3122">
        <v>83</v>
      </c>
    </row>
    <row r="3123" spans="1:6" x14ac:dyDescent="0.25">
      <c r="A3123" t="s">
        <v>20</v>
      </c>
      <c r="B3123" t="s">
        <v>11</v>
      </c>
      <c r="C3123" t="s">
        <v>42</v>
      </c>
      <c r="D3123" s="1">
        <v>44386</v>
      </c>
      <c r="E3123" s="4">
        <v>1813</v>
      </c>
      <c r="F3123">
        <v>121</v>
      </c>
    </row>
    <row r="3124" spans="1:6" x14ac:dyDescent="0.25">
      <c r="A3124" t="s">
        <v>8</v>
      </c>
      <c r="B3124" t="s">
        <v>11</v>
      </c>
      <c r="C3124" t="s">
        <v>19</v>
      </c>
      <c r="D3124" s="1">
        <v>44386</v>
      </c>
      <c r="E3124" s="4">
        <v>3038</v>
      </c>
      <c r="F3124">
        <v>152</v>
      </c>
    </row>
    <row r="3125" spans="1:6" x14ac:dyDescent="0.25">
      <c r="A3125" t="s">
        <v>23</v>
      </c>
      <c r="B3125" t="s">
        <v>21</v>
      </c>
      <c r="C3125" t="s">
        <v>19</v>
      </c>
      <c r="D3125" s="1">
        <v>44386</v>
      </c>
      <c r="E3125" s="4">
        <v>12607</v>
      </c>
      <c r="F3125">
        <v>700</v>
      </c>
    </row>
    <row r="3126" spans="1:6" x14ac:dyDescent="0.25">
      <c r="A3126" t="s">
        <v>39</v>
      </c>
      <c r="B3126" t="s">
        <v>11</v>
      </c>
      <c r="C3126" t="s">
        <v>28</v>
      </c>
      <c r="D3126" s="1">
        <v>44386</v>
      </c>
      <c r="E3126" s="4">
        <v>350</v>
      </c>
      <c r="F3126">
        <v>50</v>
      </c>
    </row>
    <row r="3127" spans="1:6" x14ac:dyDescent="0.25">
      <c r="A3127" t="s">
        <v>32</v>
      </c>
      <c r="B3127" t="s">
        <v>16</v>
      </c>
      <c r="C3127" t="s">
        <v>31</v>
      </c>
      <c r="D3127" s="1">
        <v>44386</v>
      </c>
      <c r="E3127" s="4">
        <v>10472</v>
      </c>
      <c r="F3127">
        <v>1330</v>
      </c>
    </row>
    <row r="3128" spans="1:6" x14ac:dyDescent="0.25">
      <c r="A3128" t="s">
        <v>29</v>
      </c>
      <c r="B3128" t="s">
        <v>9</v>
      </c>
      <c r="C3128" t="s">
        <v>28</v>
      </c>
      <c r="D3128" s="1">
        <v>44386</v>
      </c>
      <c r="E3128" s="4">
        <v>7427</v>
      </c>
      <c r="F3128">
        <v>1050</v>
      </c>
    </row>
    <row r="3129" spans="1:6" x14ac:dyDescent="0.25">
      <c r="A3129" t="s">
        <v>10</v>
      </c>
      <c r="B3129" t="s">
        <v>11</v>
      </c>
      <c r="C3129" t="s">
        <v>24</v>
      </c>
      <c r="D3129" s="1">
        <v>44386</v>
      </c>
      <c r="E3129" s="4">
        <v>567</v>
      </c>
      <c r="F3129">
        <v>30</v>
      </c>
    </row>
    <row r="3130" spans="1:6" x14ac:dyDescent="0.25">
      <c r="A3130" t="s">
        <v>5</v>
      </c>
      <c r="B3130" t="s">
        <v>11</v>
      </c>
      <c r="C3130" t="s">
        <v>30</v>
      </c>
      <c r="D3130" s="1">
        <v>44386</v>
      </c>
      <c r="E3130" s="4">
        <v>2107</v>
      </c>
      <c r="F3130">
        <v>301</v>
      </c>
    </row>
    <row r="3131" spans="1:6" x14ac:dyDescent="0.25">
      <c r="A3131" t="s">
        <v>13</v>
      </c>
      <c r="B3131" t="s">
        <v>16</v>
      </c>
      <c r="C3131" t="s">
        <v>47</v>
      </c>
      <c r="D3131" s="1">
        <v>44386</v>
      </c>
      <c r="E3131" s="4">
        <v>343</v>
      </c>
      <c r="F3131">
        <v>19</v>
      </c>
    </row>
    <row r="3132" spans="1:6" x14ac:dyDescent="0.25">
      <c r="A3132" t="s">
        <v>15</v>
      </c>
      <c r="B3132" t="s">
        <v>9</v>
      </c>
      <c r="C3132" t="s">
        <v>43</v>
      </c>
      <c r="D3132" s="1">
        <v>44386</v>
      </c>
      <c r="E3132" s="4">
        <v>2751</v>
      </c>
      <c r="F3132">
        <v>162</v>
      </c>
    </row>
    <row r="3133" spans="1:6" x14ac:dyDescent="0.25">
      <c r="A3133" t="s">
        <v>10</v>
      </c>
      <c r="B3133" t="s">
        <v>11</v>
      </c>
      <c r="C3133" t="s">
        <v>47</v>
      </c>
      <c r="D3133" s="1">
        <v>44389</v>
      </c>
      <c r="E3133" s="4">
        <v>3402</v>
      </c>
      <c r="F3133">
        <v>213</v>
      </c>
    </row>
    <row r="3134" spans="1:6" x14ac:dyDescent="0.25">
      <c r="A3134" t="s">
        <v>10</v>
      </c>
      <c r="B3134" t="s">
        <v>16</v>
      </c>
      <c r="C3134" t="s">
        <v>22</v>
      </c>
      <c r="D3134" s="1">
        <v>44389</v>
      </c>
      <c r="E3134" s="4">
        <v>707</v>
      </c>
      <c r="F3134">
        <v>51</v>
      </c>
    </row>
    <row r="3135" spans="1:6" x14ac:dyDescent="0.25">
      <c r="A3135" t="s">
        <v>18</v>
      </c>
      <c r="B3135" t="s">
        <v>21</v>
      </c>
      <c r="C3135" t="s">
        <v>36</v>
      </c>
      <c r="D3135" s="1">
        <v>44389</v>
      </c>
      <c r="E3135" s="4">
        <v>3430</v>
      </c>
      <c r="F3135">
        <v>245</v>
      </c>
    </row>
    <row r="3136" spans="1:6" x14ac:dyDescent="0.25">
      <c r="A3136" t="s">
        <v>10</v>
      </c>
      <c r="B3136" t="s">
        <v>21</v>
      </c>
      <c r="C3136" t="s">
        <v>38</v>
      </c>
      <c r="D3136" s="1">
        <v>44389</v>
      </c>
      <c r="E3136" s="4">
        <v>5341</v>
      </c>
      <c r="F3136">
        <v>223</v>
      </c>
    </row>
    <row r="3137" spans="1:6" x14ac:dyDescent="0.25">
      <c r="A3137" t="s">
        <v>37</v>
      </c>
      <c r="B3137" t="s">
        <v>11</v>
      </c>
      <c r="C3137" t="s">
        <v>35</v>
      </c>
      <c r="D3137" s="1">
        <v>44389</v>
      </c>
      <c r="E3137" s="4">
        <v>2625</v>
      </c>
      <c r="F3137">
        <v>175</v>
      </c>
    </row>
    <row r="3138" spans="1:6" x14ac:dyDescent="0.25">
      <c r="A3138" t="s">
        <v>15</v>
      </c>
      <c r="B3138" t="s">
        <v>6</v>
      </c>
      <c r="C3138" t="s">
        <v>52</v>
      </c>
      <c r="D3138" s="1">
        <v>44389</v>
      </c>
      <c r="E3138" s="4">
        <v>5285</v>
      </c>
      <c r="F3138">
        <v>221</v>
      </c>
    </row>
    <row r="3139" spans="1:6" x14ac:dyDescent="0.25">
      <c r="A3139" t="s">
        <v>46</v>
      </c>
      <c r="B3139" t="s">
        <v>9</v>
      </c>
      <c r="C3139" t="s">
        <v>24</v>
      </c>
      <c r="D3139" s="1">
        <v>44389</v>
      </c>
      <c r="E3139" s="4">
        <v>4207</v>
      </c>
      <c r="F3139">
        <v>192</v>
      </c>
    </row>
    <row r="3140" spans="1:6" x14ac:dyDescent="0.25">
      <c r="A3140" t="s">
        <v>20</v>
      </c>
      <c r="B3140" t="s">
        <v>6</v>
      </c>
      <c r="C3140" t="s">
        <v>52</v>
      </c>
      <c r="D3140" s="1">
        <v>44389</v>
      </c>
      <c r="E3140" s="4">
        <v>5929</v>
      </c>
      <c r="F3140">
        <v>248</v>
      </c>
    </row>
    <row r="3141" spans="1:6" x14ac:dyDescent="0.25">
      <c r="A3141" t="s">
        <v>41</v>
      </c>
      <c r="B3141" t="s">
        <v>11</v>
      </c>
      <c r="C3141" t="s">
        <v>42</v>
      </c>
      <c r="D3141" s="1">
        <v>44389</v>
      </c>
      <c r="E3141" s="4">
        <v>3864</v>
      </c>
      <c r="F3141">
        <v>242</v>
      </c>
    </row>
    <row r="3142" spans="1:6" x14ac:dyDescent="0.25">
      <c r="A3142" t="s">
        <v>5</v>
      </c>
      <c r="B3142" t="s">
        <v>11</v>
      </c>
      <c r="C3142" t="s">
        <v>48</v>
      </c>
      <c r="D3142" s="1">
        <v>44389</v>
      </c>
      <c r="E3142" s="4">
        <v>3150</v>
      </c>
      <c r="F3142">
        <v>137</v>
      </c>
    </row>
    <row r="3143" spans="1:6" x14ac:dyDescent="0.25">
      <c r="A3143" t="s">
        <v>10</v>
      </c>
      <c r="B3143" t="s">
        <v>6</v>
      </c>
      <c r="C3143" t="s">
        <v>50</v>
      </c>
      <c r="D3143" s="1">
        <v>44389</v>
      </c>
      <c r="E3143" s="4">
        <v>1953</v>
      </c>
      <c r="F3143">
        <v>279</v>
      </c>
    </row>
    <row r="3144" spans="1:6" x14ac:dyDescent="0.25">
      <c r="A3144" t="s">
        <v>25</v>
      </c>
      <c r="B3144" t="s">
        <v>6</v>
      </c>
      <c r="C3144" t="s">
        <v>50</v>
      </c>
      <c r="D3144" s="1">
        <v>44389</v>
      </c>
      <c r="E3144" s="4">
        <v>6601</v>
      </c>
      <c r="F3144">
        <v>661</v>
      </c>
    </row>
    <row r="3145" spans="1:6" x14ac:dyDescent="0.25">
      <c r="A3145" t="s">
        <v>49</v>
      </c>
      <c r="B3145" t="s">
        <v>21</v>
      </c>
      <c r="C3145" t="s">
        <v>12</v>
      </c>
      <c r="D3145" s="1">
        <v>44389</v>
      </c>
      <c r="E3145" s="4">
        <v>8995</v>
      </c>
      <c r="F3145">
        <v>375</v>
      </c>
    </row>
    <row r="3146" spans="1:6" x14ac:dyDescent="0.25">
      <c r="A3146" t="s">
        <v>23</v>
      </c>
      <c r="B3146" t="s">
        <v>6</v>
      </c>
      <c r="C3146" t="s">
        <v>38</v>
      </c>
      <c r="D3146" s="1">
        <v>44389</v>
      </c>
      <c r="E3146" s="4">
        <v>2380</v>
      </c>
      <c r="F3146">
        <v>89</v>
      </c>
    </row>
    <row r="3147" spans="1:6" x14ac:dyDescent="0.25">
      <c r="A3147" t="s">
        <v>23</v>
      </c>
      <c r="B3147" t="s">
        <v>27</v>
      </c>
      <c r="C3147" t="s">
        <v>30</v>
      </c>
      <c r="D3147" s="1">
        <v>44389</v>
      </c>
      <c r="E3147" s="4">
        <v>5992</v>
      </c>
      <c r="F3147">
        <v>1190</v>
      </c>
    </row>
    <row r="3148" spans="1:6" x14ac:dyDescent="0.25">
      <c r="A3148" t="s">
        <v>23</v>
      </c>
      <c r="B3148" t="s">
        <v>16</v>
      </c>
      <c r="C3148" t="s">
        <v>24</v>
      </c>
      <c r="D3148" s="1">
        <v>44389</v>
      </c>
      <c r="E3148" s="4">
        <v>9828</v>
      </c>
      <c r="F3148">
        <v>468</v>
      </c>
    </row>
    <row r="3149" spans="1:6" x14ac:dyDescent="0.25">
      <c r="A3149" t="s">
        <v>18</v>
      </c>
      <c r="B3149" t="s">
        <v>9</v>
      </c>
      <c r="C3149" t="s">
        <v>22</v>
      </c>
      <c r="D3149" s="1">
        <v>44389</v>
      </c>
      <c r="E3149" s="4">
        <v>609</v>
      </c>
      <c r="F3149">
        <v>51</v>
      </c>
    </row>
    <row r="3150" spans="1:6" x14ac:dyDescent="0.25">
      <c r="A3150" t="s">
        <v>5</v>
      </c>
      <c r="B3150" t="s">
        <v>16</v>
      </c>
      <c r="C3150" t="s">
        <v>28</v>
      </c>
      <c r="D3150" s="1">
        <v>44389</v>
      </c>
      <c r="E3150" s="4">
        <v>1001</v>
      </c>
      <c r="F3150">
        <v>112</v>
      </c>
    </row>
    <row r="3151" spans="1:6" x14ac:dyDescent="0.25">
      <c r="A3151" t="s">
        <v>18</v>
      </c>
      <c r="B3151" t="s">
        <v>11</v>
      </c>
      <c r="C3151" t="s">
        <v>31</v>
      </c>
      <c r="D3151" s="1">
        <v>44389</v>
      </c>
      <c r="E3151" s="4">
        <v>5257</v>
      </c>
      <c r="F3151">
        <v>585</v>
      </c>
    </row>
    <row r="3152" spans="1:6" x14ac:dyDescent="0.25">
      <c r="A3152" t="s">
        <v>13</v>
      </c>
      <c r="B3152" t="s">
        <v>11</v>
      </c>
      <c r="C3152" t="s">
        <v>7</v>
      </c>
      <c r="D3152" s="1">
        <v>44389</v>
      </c>
      <c r="E3152" s="4">
        <v>616</v>
      </c>
      <c r="F3152">
        <v>24</v>
      </c>
    </row>
    <row r="3153" spans="1:6" x14ac:dyDescent="0.25">
      <c r="A3153" t="s">
        <v>34</v>
      </c>
      <c r="B3153" t="s">
        <v>6</v>
      </c>
      <c r="C3153" t="s">
        <v>47</v>
      </c>
      <c r="D3153" s="1">
        <v>44389</v>
      </c>
      <c r="E3153" s="4">
        <v>2051</v>
      </c>
      <c r="F3153">
        <v>121</v>
      </c>
    </row>
    <row r="3154" spans="1:6" x14ac:dyDescent="0.25">
      <c r="A3154" t="s">
        <v>33</v>
      </c>
      <c r="B3154" t="s">
        <v>21</v>
      </c>
      <c r="C3154" t="s">
        <v>24</v>
      </c>
      <c r="D3154" s="1">
        <v>44389</v>
      </c>
      <c r="E3154" s="4">
        <v>182</v>
      </c>
      <c r="F3154">
        <v>10</v>
      </c>
    </row>
    <row r="3155" spans="1:6" x14ac:dyDescent="0.25">
      <c r="A3155" t="s">
        <v>39</v>
      </c>
      <c r="B3155" t="s">
        <v>6</v>
      </c>
      <c r="C3155" t="s">
        <v>43</v>
      </c>
      <c r="D3155" s="1">
        <v>44389</v>
      </c>
      <c r="E3155" s="4">
        <v>5383</v>
      </c>
      <c r="F3155">
        <v>270</v>
      </c>
    </row>
    <row r="3156" spans="1:6" x14ac:dyDescent="0.25">
      <c r="A3156" t="s">
        <v>18</v>
      </c>
      <c r="B3156" t="s">
        <v>6</v>
      </c>
      <c r="C3156" t="s">
        <v>17</v>
      </c>
      <c r="D3156" s="1">
        <v>44389</v>
      </c>
      <c r="E3156" s="4">
        <v>987</v>
      </c>
      <c r="F3156">
        <v>71</v>
      </c>
    </row>
    <row r="3157" spans="1:6" x14ac:dyDescent="0.25">
      <c r="A3157" t="s">
        <v>20</v>
      </c>
      <c r="B3157" t="s">
        <v>27</v>
      </c>
      <c r="C3157" t="s">
        <v>12</v>
      </c>
      <c r="D3157" s="1">
        <v>44389</v>
      </c>
      <c r="E3157" s="4">
        <v>2016</v>
      </c>
      <c r="F3157">
        <v>81</v>
      </c>
    </row>
    <row r="3158" spans="1:6" x14ac:dyDescent="0.25">
      <c r="A3158" t="s">
        <v>37</v>
      </c>
      <c r="B3158" t="s">
        <v>9</v>
      </c>
      <c r="C3158" t="s">
        <v>7</v>
      </c>
      <c r="D3158" s="1">
        <v>44389</v>
      </c>
      <c r="E3158" s="4">
        <v>5418</v>
      </c>
      <c r="F3158">
        <v>201</v>
      </c>
    </row>
    <row r="3159" spans="1:6" x14ac:dyDescent="0.25">
      <c r="A3159" t="s">
        <v>8</v>
      </c>
      <c r="B3159" t="s">
        <v>9</v>
      </c>
      <c r="C3159" t="s">
        <v>30</v>
      </c>
      <c r="D3159" s="1">
        <v>44389</v>
      </c>
      <c r="E3159" s="4">
        <v>4550</v>
      </c>
      <c r="F3159">
        <v>569</v>
      </c>
    </row>
    <row r="3160" spans="1:6" x14ac:dyDescent="0.25">
      <c r="A3160" t="s">
        <v>41</v>
      </c>
      <c r="B3160" t="s">
        <v>16</v>
      </c>
      <c r="C3160" t="s">
        <v>12</v>
      </c>
      <c r="D3160" s="1">
        <v>44389</v>
      </c>
      <c r="E3160" s="4">
        <v>1442</v>
      </c>
      <c r="F3160">
        <v>58</v>
      </c>
    </row>
    <row r="3161" spans="1:6" x14ac:dyDescent="0.25">
      <c r="A3161" t="s">
        <v>29</v>
      </c>
      <c r="B3161" t="s">
        <v>21</v>
      </c>
      <c r="C3161" t="s">
        <v>31</v>
      </c>
      <c r="D3161" s="1">
        <v>44389</v>
      </c>
      <c r="E3161" s="4">
        <v>2485</v>
      </c>
      <c r="F3161">
        <v>249</v>
      </c>
    </row>
    <row r="3162" spans="1:6" x14ac:dyDescent="0.25">
      <c r="A3162" t="s">
        <v>20</v>
      </c>
      <c r="B3162" t="s">
        <v>16</v>
      </c>
      <c r="C3162" t="s">
        <v>30</v>
      </c>
      <c r="D3162" s="1">
        <v>44389</v>
      </c>
      <c r="E3162" s="4">
        <v>7574</v>
      </c>
      <c r="F3162">
        <v>1540</v>
      </c>
    </row>
    <row r="3163" spans="1:6" x14ac:dyDescent="0.25">
      <c r="A3163" t="s">
        <v>51</v>
      </c>
      <c r="B3163" t="s">
        <v>16</v>
      </c>
      <c r="C3163" t="s">
        <v>42</v>
      </c>
      <c r="D3163" s="1">
        <v>44389</v>
      </c>
      <c r="E3163" s="4">
        <v>1729</v>
      </c>
      <c r="F3163">
        <v>124</v>
      </c>
    </row>
    <row r="3164" spans="1:6" x14ac:dyDescent="0.25">
      <c r="A3164" t="s">
        <v>23</v>
      </c>
      <c r="B3164" t="s">
        <v>9</v>
      </c>
      <c r="C3164" t="s">
        <v>31</v>
      </c>
      <c r="D3164" s="1">
        <v>44389</v>
      </c>
      <c r="E3164" s="4">
        <v>1078</v>
      </c>
      <c r="F3164">
        <v>135</v>
      </c>
    </row>
    <row r="3165" spans="1:6" x14ac:dyDescent="0.25">
      <c r="A3165" t="s">
        <v>13</v>
      </c>
      <c r="B3165" t="s">
        <v>27</v>
      </c>
      <c r="C3165" t="s">
        <v>24</v>
      </c>
      <c r="D3165" s="1">
        <v>44389</v>
      </c>
      <c r="E3165" s="4">
        <v>70</v>
      </c>
      <c r="F3165">
        <v>4</v>
      </c>
    </row>
    <row r="3166" spans="1:6" x14ac:dyDescent="0.25">
      <c r="A3166" t="s">
        <v>15</v>
      </c>
      <c r="B3166" t="s">
        <v>11</v>
      </c>
      <c r="C3166" t="s">
        <v>26</v>
      </c>
      <c r="D3166" s="1">
        <v>44389</v>
      </c>
      <c r="E3166" s="4">
        <v>8519</v>
      </c>
      <c r="F3166">
        <v>426</v>
      </c>
    </row>
    <row r="3167" spans="1:6" x14ac:dyDescent="0.25">
      <c r="A3167" t="s">
        <v>32</v>
      </c>
      <c r="B3167" t="s">
        <v>27</v>
      </c>
      <c r="C3167" t="s">
        <v>50</v>
      </c>
      <c r="D3167" s="1">
        <v>44389</v>
      </c>
      <c r="E3167" s="4">
        <v>2877</v>
      </c>
      <c r="F3167">
        <v>288</v>
      </c>
    </row>
    <row r="3168" spans="1:6" x14ac:dyDescent="0.25">
      <c r="A3168" t="s">
        <v>10</v>
      </c>
      <c r="B3168" t="s">
        <v>11</v>
      </c>
      <c r="C3168" t="s">
        <v>52</v>
      </c>
      <c r="D3168" s="1">
        <v>44389</v>
      </c>
      <c r="E3168" s="4">
        <v>707</v>
      </c>
      <c r="F3168">
        <v>30</v>
      </c>
    </row>
    <row r="3169" spans="1:6" x14ac:dyDescent="0.25">
      <c r="A3169" t="s">
        <v>40</v>
      </c>
      <c r="B3169" t="s">
        <v>21</v>
      </c>
      <c r="C3169" t="s">
        <v>48</v>
      </c>
      <c r="D3169" s="1">
        <v>44389</v>
      </c>
      <c r="E3169" s="4">
        <v>259</v>
      </c>
      <c r="F3169">
        <v>12</v>
      </c>
    </row>
    <row r="3170" spans="1:6" x14ac:dyDescent="0.25">
      <c r="A3170" t="s">
        <v>49</v>
      </c>
      <c r="B3170" t="s">
        <v>21</v>
      </c>
      <c r="C3170" t="s">
        <v>14</v>
      </c>
      <c r="D3170" s="1">
        <v>44389</v>
      </c>
      <c r="E3170" s="4">
        <v>7511</v>
      </c>
      <c r="F3170">
        <v>840</v>
      </c>
    </row>
    <row r="3171" spans="1:6" x14ac:dyDescent="0.25">
      <c r="A3171" t="s">
        <v>18</v>
      </c>
      <c r="B3171" t="s">
        <v>9</v>
      </c>
      <c r="C3171" t="s">
        <v>24</v>
      </c>
      <c r="D3171" s="1">
        <v>44389</v>
      </c>
      <c r="E3171" s="4">
        <v>1253</v>
      </c>
      <c r="F3171">
        <v>60</v>
      </c>
    </row>
    <row r="3172" spans="1:6" x14ac:dyDescent="0.25">
      <c r="A3172" t="s">
        <v>18</v>
      </c>
      <c r="B3172" t="s">
        <v>6</v>
      </c>
      <c r="C3172" t="s">
        <v>22</v>
      </c>
      <c r="D3172" s="1">
        <v>44389</v>
      </c>
      <c r="E3172" s="4">
        <v>7035</v>
      </c>
      <c r="F3172">
        <v>503</v>
      </c>
    </row>
    <row r="3173" spans="1:6" x14ac:dyDescent="0.25">
      <c r="A3173" t="s">
        <v>32</v>
      </c>
      <c r="B3173" t="s">
        <v>6</v>
      </c>
      <c r="C3173" t="s">
        <v>31</v>
      </c>
      <c r="D3173" s="1">
        <v>44389</v>
      </c>
      <c r="E3173" s="4">
        <v>8624</v>
      </c>
      <c r="F3173">
        <v>980</v>
      </c>
    </row>
    <row r="3174" spans="1:6" x14ac:dyDescent="0.25">
      <c r="A3174" t="s">
        <v>15</v>
      </c>
      <c r="B3174" t="s">
        <v>6</v>
      </c>
      <c r="C3174" t="s">
        <v>12</v>
      </c>
      <c r="D3174" s="1">
        <v>44389</v>
      </c>
      <c r="E3174" s="4">
        <v>4298</v>
      </c>
      <c r="F3174">
        <v>166</v>
      </c>
    </row>
    <row r="3175" spans="1:6" x14ac:dyDescent="0.25">
      <c r="A3175" t="s">
        <v>41</v>
      </c>
      <c r="B3175" t="s">
        <v>6</v>
      </c>
      <c r="C3175" t="s">
        <v>30</v>
      </c>
      <c r="D3175" s="1">
        <v>44389</v>
      </c>
      <c r="E3175" s="4">
        <v>2996</v>
      </c>
      <c r="F3175">
        <v>500</v>
      </c>
    </row>
    <row r="3176" spans="1:6" x14ac:dyDescent="0.25">
      <c r="A3176" t="s">
        <v>20</v>
      </c>
      <c r="B3176" t="s">
        <v>6</v>
      </c>
      <c r="C3176" t="s">
        <v>24</v>
      </c>
      <c r="D3176" s="1">
        <v>44389</v>
      </c>
      <c r="E3176" s="4">
        <v>4774</v>
      </c>
      <c r="F3176">
        <v>228</v>
      </c>
    </row>
    <row r="3177" spans="1:6" x14ac:dyDescent="0.25">
      <c r="A3177" t="s">
        <v>25</v>
      </c>
      <c r="B3177" t="s">
        <v>27</v>
      </c>
      <c r="C3177" t="s">
        <v>31</v>
      </c>
      <c r="D3177" s="1">
        <v>44389</v>
      </c>
      <c r="E3177" s="4">
        <v>4123</v>
      </c>
      <c r="F3177">
        <v>589</v>
      </c>
    </row>
    <row r="3178" spans="1:6" x14ac:dyDescent="0.25">
      <c r="A3178" t="s">
        <v>23</v>
      </c>
      <c r="B3178" t="s">
        <v>27</v>
      </c>
      <c r="C3178" t="s">
        <v>31</v>
      </c>
      <c r="D3178" s="1">
        <v>44389</v>
      </c>
      <c r="E3178" s="4">
        <v>4214</v>
      </c>
      <c r="F3178">
        <v>422</v>
      </c>
    </row>
    <row r="3179" spans="1:6" x14ac:dyDescent="0.25">
      <c r="A3179" t="s">
        <v>29</v>
      </c>
      <c r="B3179" t="s">
        <v>21</v>
      </c>
      <c r="C3179" t="s">
        <v>50</v>
      </c>
      <c r="D3179" s="1">
        <v>44389</v>
      </c>
      <c r="E3179" s="4">
        <v>5670</v>
      </c>
      <c r="F3179">
        <v>840</v>
      </c>
    </row>
    <row r="3180" spans="1:6" x14ac:dyDescent="0.25">
      <c r="A3180" t="s">
        <v>5</v>
      </c>
      <c r="B3180" t="s">
        <v>11</v>
      </c>
      <c r="C3180" t="s">
        <v>52</v>
      </c>
      <c r="D3180" s="1">
        <v>44389</v>
      </c>
      <c r="E3180" s="4">
        <v>8792</v>
      </c>
      <c r="F3180">
        <v>367</v>
      </c>
    </row>
    <row r="3181" spans="1:6" x14ac:dyDescent="0.25">
      <c r="A3181" t="s">
        <v>40</v>
      </c>
      <c r="B3181" t="s">
        <v>27</v>
      </c>
      <c r="C3181" t="s">
        <v>45</v>
      </c>
      <c r="D3181" s="1">
        <v>44389</v>
      </c>
      <c r="E3181" s="4">
        <v>7959</v>
      </c>
      <c r="F3181">
        <v>443</v>
      </c>
    </row>
    <row r="3182" spans="1:6" x14ac:dyDescent="0.25">
      <c r="A3182" t="s">
        <v>15</v>
      </c>
      <c r="B3182" t="s">
        <v>11</v>
      </c>
      <c r="C3182" t="s">
        <v>48</v>
      </c>
      <c r="D3182" s="1">
        <v>44389</v>
      </c>
      <c r="E3182" s="4">
        <v>7056</v>
      </c>
      <c r="F3182">
        <v>353</v>
      </c>
    </row>
    <row r="3183" spans="1:6" x14ac:dyDescent="0.25">
      <c r="A3183" t="s">
        <v>10</v>
      </c>
      <c r="B3183" t="s">
        <v>27</v>
      </c>
      <c r="C3183" t="s">
        <v>14</v>
      </c>
      <c r="D3183" s="1">
        <v>44389</v>
      </c>
      <c r="E3183" s="4">
        <v>126</v>
      </c>
      <c r="F3183">
        <v>13</v>
      </c>
    </row>
    <row r="3184" spans="1:6" x14ac:dyDescent="0.25">
      <c r="A3184" t="s">
        <v>39</v>
      </c>
      <c r="B3184" t="s">
        <v>21</v>
      </c>
      <c r="C3184" t="s">
        <v>35</v>
      </c>
      <c r="D3184" s="1">
        <v>44389</v>
      </c>
      <c r="E3184" s="4">
        <v>427</v>
      </c>
      <c r="F3184">
        <v>33</v>
      </c>
    </row>
    <row r="3185" spans="1:6" x14ac:dyDescent="0.25">
      <c r="A3185" t="s">
        <v>33</v>
      </c>
      <c r="B3185" t="s">
        <v>11</v>
      </c>
      <c r="C3185" t="s">
        <v>24</v>
      </c>
      <c r="D3185" s="1">
        <v>44389</v>
      </c>
      <c r="E3185" s="4">
        <v>7490</v>
      </c>
      <c r="F3185">
        <v>375</v>
      </c>
    </row>
    <row r="3186" spans="1:6" x14ac:dyDescent="0.25">
      <c r="A3186" t="s">
        <v>33</v>
      </c>
      <c r="B3186" t="s">
        <v>16</v>
      </c>
      <c r="C3186" t="s">
        <v>43</v>
      </c>
      <c r="D3186" s="1">
        <v>44389</v>
      </c>
      <c r="E3186" s="4">
        <v>1799</v>
      </c>
      <c r="F3186">
        <v>95</v>
      </c>
    </row>
    <row r="3187" spans="1:6" x14ac:dyDescent="0.25">
      <c r="A3187" t="s">
        <v>18</v>
      </c>
      <c r="B3187" t="s">
        <v>21</v>
      </c>
      <c r="C3187" t="s">
        <v>38</v>
      </c>
      <c r="D3187" s="1">
        <v>44389</v>
      </c>
      <c r="E3187" s="4">
        <v>2856</v>
      </c>
      <c r="F3187">
        <v>119</v>
      </c>
    </row>
    <row r="3188" spans="1:6" x14ac:dyDescent="0.25">
      <c r="A3188" t="s">
        <v>25</v>
      </c>
      <c r="B3188" t="s">
        <v>6</v>
      </c>
      <c r="C3188" t="s">
        <v>12</v>
      </c>
      <c r="D3188" s="1">
        <v>44389</v>
      </c>
      <c r="E3188" s="4">
        <v>1505</v>
      </c>
      <c r="F3188">
        <v>61</v>
      </c>
    </row>
    <row r="3189" spans="1:6" x14ac:dyDescent="0.25">
      <c r="A3189" t="s">
        <v>10</v>
      </c>
      <c r="B3189" t="s">
        <v>27</v>
      </c>
      <c r="C3189" t="s">
        <v>38</v>
      </c>
      <c r="D3189" s="1">
        <v>44389</v>
      </c>
      <c r="E3189" s="4">
        <v>9177</v>
      </c>
      <c r="F3189">
        <v>340</v>
      </c>
    </row>
    <row r="3190" spans="1:6" x14ac:dyDescent="0.25">
      <c r="A3190" t="s">
        <v>41</v>
      </c>
      <c r="B3190" t="s">
        <v>27</v>
      </c>
      <c r="C3190" t="s">
        <v>45</v>
      </c>
      <c r="D3190" s="1">
        <v>44389</v>
      </c>
      <c r="E3190" s="4">
        <v>4977</v>
      </c>
      <c r="F3190">
        <v>277</v>
      </c>
    </row>
    <row r="3191" spans="1:6" x14ac:dyDescent="0.25">
      <c r="A3191" t="s">
        <v>33</v>
      </c>
      <c r="B3191" t="s">
        <v>11</v>
      </c>
      <c r="C3191" t="s">
        <v>26</v>
      </c>
      <c r="D3191" s="1">
        <v>44390</v>
      </c>
      <c r="E3191" s="4">
        <v>6608</v>
      </c>
      <c r="F3191">
        <v>331</v>
      </c>
    </row>
    <row r="3192" spans="1:6" x14ac:dyDescent="0.25">
      <c r="A3192" t="s">
        <v>32</v>
      </c>
      <c r="B3192" t="s">
        <v>16</v>
      </c>
      <c r="C3192" t="s">
        <v>52</v>
      </c>
      <c r="D3192" s="1">
        <v>44390</v>
      </c>
      <c r="E3192" s="4">
        <v>3129</v>
      </c>
      <c r="F3192">
        <v>126</v>
      </c>
    </row>
    <row r="3193" spans="1:6" x14ac:dyDescent="0.25">
      <c r="A3193" t="s">
        <v>46</v>
      </c>
      <c r="B3193" t="s">
        <v>9</v>
      </c>
      <c r="C3193" t="s">
        <v>50</v>
      </c>
      <c r="D3193" s="1">
        <v>44390</v>
      </c>
      <c r="E3193" s="4">
        <v>3248</v>
      </c>
      <c r="F3193">
        <v>325</v>
      </c>
    </row>
    <row r="3194" spans="1:6" x14ac:dyDescent="0.25">
      <c r="A3194" t="s">
        <v>33</v>
      </c>
      <c r="B3194" t="s">
        <v>16</v>
      </c>
      <c r="C3194" t="s">
        <v>44</v>
      </c>
      <c r="D3194" s="1">
        <v>44390</v>
      </c>
      <c r="E3194" s="4">
        <v>7714</v>
      </c>
      <c r="F3194">
        <v>336</v>
      </c>
    </row>
    <row r="3195" spans="1:6" x14ac:dyDescent="0.25">
      <c r="A3195" t="s">
        <v>40</v>
      </c>
      <c r="B3195" t="s">
        <v>6</v>
      </c>
      <c r="C3195" t="s">
        <v>43</v>
      </c>
      <c r="D3195" s="1">
        <v>44390</v>
      </c>
      <c r="E3195" s="4">
        <v>1673</v>
      </c>
      <c r="F3195">
        <v>84</v>
      </c>
    </row>
    <row r="3196" spans="1:6" x14ac:dyDescent="0.25">
      <c r="A3196" t="s">
        <v>10</v>
      </c>
      <c r="B3196" t="s">
        <v>27</v>
      </c>
      <c r="C3196" t="s">
        <v>48</v>
      </c>
      <c r="D3196" s="1">
        <v>44390</v>
      </c>
      <c r="E3196" s="4">
        <v>3409</v>
      </c>
      <c r="F3196">
        <v>149</v>
      </c>
    </row>
    <row r="3197" spans="1:6" x14ac:dyDescent="0.25">
      <c r="A3197" t="s">
        <v>34</v>
      </c>
      <c r="B3197" t="s">
        <v>16</v>
      </c>
      <c r="C3197" t="s">
        <v>43</v>
      </c>
      <c r="D3197" s="1">
        <v>44390</v>
      </c>
      <c r="E3197" s="4">
        <v>4655</v>
      </c>
      <c r="F3197">
        <v>274</v>
      </c>
    </row>
    <row r="3198" spans="1:6" x14ac:dyDescent="0.25">
      <c r="A3198" t="s">
        <v>41</v>
      </c>
      <c r="B3198" t="s">
        <v>16</v>
      </c>
      <c r="C3198" t="s">
        <v>48</v>
      </c>
      <c r="D3198" s="1">
        <v>44390</v>
      </c>
      <c r="E3198" s="4">
        <v>2716</v>
      </c>
      <c r="F3198">
        <v>136</v>
      </c>
    </row>
    <row r="3199" spans="1:6" x14ac:dyDescent="0.25">
      <c r="A3199" t="s">
        <v>18</v>
      </c>
      <c r="B3199" t="s">
        <v>9</v>
      </c>
      <c r="C3199" t="s">
        <v>28</v>
      </c>
      <c r="D3199" s="1">
        <v>44390</v>
      </c>
      <c r="E3199" s="4">
        <v>3717</v>
      </c>
      <c r="F3199">
        <v>465</v>
      </c>
    </row>
    <row r="3200" spans="1:6" x14ac:dyDescent="0.25">
      <c r="A3200" t="s">
        <v>39</v>
      </c>
      <c r="B3200" t="s">
        <v>21</v>
      </c>
      <c r="C3200" t="s">
        <v>36</v>
      </c>
      <c r="D3200" s="1">
        <v>44390</v>
      </c>
      <c r="E3200" s="4">
        <v>2562</v>
      </c>
      <c r="F3200">
        <v>198</v>
      </c>
    </row>
    <row r="3201" spans="1:6" x14ac:dyDescent="0.25">
      <c r="A3201" t="s">
        <v>15</v>
      </c>
      <c r="B3201" t="s">
        <v>21</v>
      </c>
      <c r="C3201" t="s">
        <v>24</v>
      </c>
      <c r="D3201" s="1">
        <v>44390</v>
      </c>
      <c r="E3201" s="4">
        <v>4711</v>
      </c>
      <c r="F3201">
        <v>248</v>
      </c>
    </row>
    <row r="3202" spans="1:6" x14ac:dyDescent="0.25">
      <c r="A3202" t="s">
        <v>34</v>
      </c>
      <c r="B3202" t="s">
        <v>16</v>
      </c>
      <c r="C3202" t="s">
        <v>50</v>
      </c>
      <c r="D3202" s="1">
        <v>44390</v>
      </c>
      <c r="E3202" s="4">
        <v>8316</v>
      </c>
      <c r="F3202">
        <v>1190</v>
      </c>
    </row>
    <row r="3203" spans="1:6" x14ac:dyDescent="0.25">
      <c r="A3203" t="s">
        <v>34</v>
      </c>
      <c r="B3203" t="s">
        <v>16</v>
      </c>
      <c r="C3203" t="s">
        <v>7</v>
      </c>
      <c r="D3203" s="1">
        <v>44390</v>
      </c>
      <c r="E3203" s="4">
        <v>1918</v>
      </c>
      <c r="F3203">
        <v>72</v>
      </c>
    </row>
    <row r="3204" spans="1:6" x14ac:dyDescent="0.25">
      <c r="A3204" t="s">
        <v>34</v>
      </c>
      <c r="B3204" t="s">
        <v>9</v>
      </c>
      <c r="C3204" t="s">
        <v>28</v>
      </c>
      <c r="D3204" s="1">
        <v>44390</v>
      </c>
      <c r="E3204" s="4">
        <v>6069</v>
      </c>
      <c r="F3204">
        <v>840</v>
      </c>
    </row>
    <row r="3205" spans="1:6" x14ac:dyDescent="0.25">
      <c r="A3205" t="s">
        <v>8</v>
      </c>
      <c r="B3205" t="s">
        <v>6</v>
      </c>
      <c r="C3205" t="s">
        <v>45</v>
      </c>
      <c r="D3205" s="1">
        <v>44390</v>
      </c>
      <c r="E3205" s="4">
        <v>3248</v>
      </c>
      <c r="F3205">
        <v>217</v>
      </c>
    </row>
    <row r="3206" spans="1:6" x14ac:dyDescent="0.25">
      <c r="A3206" t="s">
        <v>51</v>
      </c>
      <c r="B3206" t="s">
        <v>16</v>
      </c>
      <c r="C3206" t="s">
        <v>47</v>
      </c>
      <c r="D3206" s="1">
        <v>44390</v>
      </c>
      <c r="E3206" s="4">
        <v>1764</v>
      </c>
      <c r="F3206">
        <v>104</v>
      </c>
    </row>
    <row r="3207" spans="1:6" x14ac:dyDescent="0.25">
      <c r="A3207" t="s">
        <v>25</v>
      </c>
      <c r="B3207" t="s">
        <v>21</v>
      </c>
      <c r="C3207" t="s">
        <v>7</v>
      </c>
      <c r="D3207" s="1">
        <v>44390</v>
      </c>
      <c r="E3207" s="4">
        <v>588</v>
      </c>
      <c r="F3207">
        <v>24</v>
      </c>
    </row>
    <row r="3208" spans="1:6" x14ac:dyDescent="0.25">
      <c r="A3208" t="s">
        <v>33</v>
      </c>
      <c r="B3208" t="s">
        <v>11</v>
      </c>
      <c r="C3208" t="s">
        <v>47</v>
      </c>
      <c r="D3208" s="1">
        <v>44390</v>
      </c>
      <c r="E3208" s="4">
        <v>3493</v>
      </c>
      <c r="F3208">
        <v>219</v>
      </c>
    </row>
    <row r="3209" spans="1:6" x14ac:dyDescent="0.25">
      <c r="A3209" t="s">
        <v>10</v>
      </c>
      <c r="B3209" t="s">
        <v>11</v>
      </c>
      <c r="C3209" t="s">
        <v>48</v>
      </c>
      <c r="D3209" s="1">
        <v>44390</v>
      </c>
      <c r="E3209" s="4">
        <v>6706</v>
      </c>
      <c r="F3209">
        <v>320</v>
      </c>
    </row>
    <row r="3210" spans="1:6" x14ac:dyDescent="0.25">
      <c r="A3210" t="s">
        <v>25</v>
      </c>
      <c r="B3210" t="s">
        <v>11</v>
      </c>
      <c r="C3210" t="s">
        <v>43</v>
      </c>
      <c r="D3210" s="1">
        <v>44390</v>
      </c>
      <c r="E3210" s="4">
        <v>3472</v>
      </c>
      <c r="F3210">
        <v>205</v>
      </c>
    </row>
    <row r="3211" spans="1:6" x14ac:dyDescent="0.25">
      <c r="A3211" t="s">
        <v>29</v>
      </c>
      <c r="B3211" t="s">
        <v>11</v>
      </c>
      <c r="C3211" t="s">
        <v>17</v>
      </c>
      <c r="D3211" s="1">
        <v>44391</v>
      </c>
      <c r="E3211" s="4">
        <v>3367</v>
      </c>
      <c r="F3211">
        <v>241</v>
      </c>
    </row>
    <row r="3212" spans="1:6" x14ac:dyDescent="0.25">
      <c r="A3212" t="s">
        <v>40</v>
      </c>
      <c r="B3212" t="s">
        <v>16</v>
      </c>
      <c r="C3212" t="s">
        <v>38</v>
      </c>
      <c r="D3212" s="1">
        <v>44391</v>
      </c>
      <c r="E3212" s="4">
        <v>3640</v>
      </c>
      <c r="F3212">
        <v>135</v>
      </c>
    </row>
    <row r="3213" spans="1:6" x14ac:dyDescent="0.25">
      <c r="A3213" t="s">
        <v>40</v>
      </c>
      <c r="B3213" t="s">
        <v>11</v>
      </c>
      <c r="C3213" t="s">
        <v>47</v>
      </c>
      <c r="D3213" s="1">
        <v>44391</v>
      </c>
      <c r="E3213" s="4">
        <v>476</v>
      </c>
      <c r="F3213">
        <v>26</v>
      </c>
    </row>
    <row r="3214" spans="1:6" x14ac:dyDescent="0.25">
      <c r="A3214" t="s">
        <v>39</v>
      </c>
      <c r="B3214" t="s">
        <v>9</v>
      </c>
      <c r="C3214" t="s">
        <v>24</v>
      </c>
      <c r="D3214" s="1">
        <v>44391</v>
      </c>
      <c r="E3214" s="4">
        <v>1001</v>
      </c>
      <c r="F3214">
        <v>51</v>
      </c>
    </row>
    <row r="3215" spans="1:6" x14ac:dyDescent="0.25">
      <c r="A3215" t="s">
        <v>33</v>
      </c>
      <c r="B3215" t="s">
        <v>11</v>
      </c>
      <c r="C3215" t="s">
        <v>7</v>
      </c>
      <c r="D3215" s="1">
        <v>44391</v>
      </c>
      <c r="E3215" s="4">
        <v>2009</v>
      </c>
      <c r="F3215">
        <v>75</v>
      </c>
    </row>
    <row r="3216" spans="1:6" x14ac:dyDescent="0.25">
      <c r="A3216" t="s">
        <v>34</v>
      </c>
      <c r="B3216" t="s">
        <v>9</v>
      </c>
      <c r="C3216" t="s">
        <v>22</v>
      </c>
      <c r="D3216" s="1">
        <v>44391</v>
      </c>
      <c r="E3216" s="4">
        <v>3143</v>
      </c>
      <c r="F3216">
        <v>210</v>
      </c>
    </row>
    <row r="3217" spans="1:6" x14ac:dyDescent="0.25">
      <c r="A3217" t="s">
        <v>46</v>
      </c>
      <c r="B3217" t="s">
        <v>27</v>
      </c>
      <c r="C3217" t="s">
        <v>22</v>
      </c>
      <c r="D3217" s="1">
        <v>44391</v>
      </c>
      <c r="E3217" s="4">
        <v>2772</v>
      </c>
      <c r="F3217">
        <v>185</v>
      </c>
    </row>
    <row r="3218" spans="1:6" x14ac:dyDescent="0.25">
      <c r="A3218" t="s">
        <v>10</v>
      </c>
      <c r="B3218" t="s">
        <v>11</v>
      </c>
      <c r="C3218" t="s">
        <v>43</v>
      </c>
      <c r="D3218" s="1">
        <v>44391</v>
      </c>
      <c r="E3218" s="4">
        <v>1666</v>
      </c>
      <c r="F3218">
        <v>93</v>
      </c>
    </row>
    <row r="3219" spans="1:6" x14ac:dyDescent="0.25">
      <c r="A3219" t="s">
        <v>40</v>
      </c>
      <c r="B3219" t="s">
        <v>9</v>
      </c>
      <c r="C3219" t="s">
        <v>50</v>
      </c>
      <c r="D3219" s="1">
        <v>44391</v>
      </c>
      <c r="E3219" s="4">
        <v>5607</v>
      </c>
      <c r="F3219">
        <v>770</v>
      </c>
    </row>
    <row r="3220" spans="1:6" x14ac:dyDescent="0.25">
      <c r="A3220" t="s">
        <v>25</v>
      </c>
      <c r="B3220" t="s">
        <v>16</v>
      </c>
      <c r="C3220" t="s">
        <v>50</v>
      </c>
      <c r="D3220" s="1">
        <v>44391</v>
      </c>
      <c r="E3220" s="4">
        <v>2282</v>
      </c>
      <c r="F3220">
        <v>286</v>
      </c>
    </row>
    <row r="3221" spans="1:6" x14ac:dyDescent="0.25">
      <c r="A3221" t="s">
        <v>20</v>
      </c>
      <c r="B3221" t="s">
        <v>27</v>
      </c>
      <c r="C3221" t="s">
        <v>45</v>
      </c>
      <c r="D3221" s="1">
        <v>44391</v>
      </c>
      <c r="E3221" s="4">
        <v>10955</v>
      </c>
      <c r="F3221">
        <v>700</v>
      </c>
    </row>
    <row r="3222" spans="1:6" x14ac:dyDescent="0.25">
      <c r="A3222" t="s">
        <v>10</v>
      </c>
      <c r="B3222" t="s">
        <v>27</v>
      </c>
      <c r="C3222" t="s">
        <v>45</v>
      </c>
      <c r="D3222" s="1">
        <v>44392</v>
      </c>
      <c r="E3222" s="4">
        <v>259</v>
      </c>
      <c r="F3222">
        <v>15</v>
      </c>
    </row>
    <row r="3223" spans="1:6" x14ac:dyDescent="0.25">
      <c r="A3223" t="s">
        <v>29</v>
      </c>
      <c r="B3223" t="s">
        <v>16</v>
      </c>
      <c r="C3223" t="s">
        <v>42</v>
      </c>
      <c r="D3223" s="1">
        <v>44392</v>
      </c>
      <c r="E3223" s="4">
        <v>5229</v>
      </c>
      <c r="F3223">
        <v>374</v>
      </c>
    </row>
    <row r="3224" spans="1:6" x14ac:dyDescent="0.25">
      <c r="A3224" t="s">
        <v>34</v>
      </c>
      <c r="B3224" t="s">
        <v>6</v>
      </c>
      <c r="C3224" t="s">
        <v>45</v>
      </c>
      <c r="D3224" s="1">
        <v>44392</v>
      </c>
      <c r="E3224" s="4">
        <v>1211</v>
      </c>
      <c r="F3224">
        <v>81</v>
      </c>
    </row>
    <row r="3225" spans="1:6" x14ac:dyDescent="0.25">
      <c r="A3225" t="s">
        <v>5</v>
      </c>
      <c r="B3225" t="s">
        <v>21</v>
      </c>
      <c r="C3225" t="s">
        <v>7</v>
      </c>
      <c r="D3225" s="1">
        <v>44392</v>
      </c>
      <c r="E3225" s="4">
        <v>5313</v>
      </c>
      <c r="F3225">
        <v>197</v>
      </c>
    </row>
    <row r="3226" spans="1:6" x14ac:dyDescent="0.25">
      <c r="A3226" t="s">
        <v>25</v>
      </c>
      <c r="B3226" t="s">
        <v>16</v>
      </c>
      <c r="C3226" t="s">
        <v>31</v>
      </c>
      <c r="D3226" s="1">
        <v>44392</v>
      </c>
      <c r="E3226" s="4">
        <v>10003</v>
      </c>
      <c r="F3226">
        <v>1400</v>
      </c>
    </row>
    <row r="3227" spans="1:6" x14ac:dyDescent="0.25">
      <c r="A3227" t="s">
        <v>13</v>
      </c>
      <c r="B3227" t="s">
        <v>16</v>
      </c>
      <c r="C3227" t="s">
        <v>31</v>
      </c>
      <c r="D3227" s="1">
        <v>44392</v>
      </c>
      <c r="E3227" s="4">
        <v>140</v>
      </c>
      <c r="F3227">
        <v>18</v>
      </c>
    </row>
    <row r="3228" spans="1:6" x14ac:dyDescent="0.25">
      <c r="A3228" t="s">
        <v>13</v>
      </c>
      <c r="B3228" t="s">
        <v>11</v>
      </c>
      <c r="C3228" t="s">
        <v>48</v>
      </c>
      <c r="D3228" s="1">
        <v>44392</v>
      </c>
      <c r="E3228" s="4">
        <v>9345</v>
      </c>
      <c r="F3228">
        <v>425</v>
      </c>
    </row>
    <row r="3229" spans="1:6" x14ac:dyDescent="0.25">
      <c r="A3229" t="s">
        <v>29</v>
      </c>
      <c r="B3229" t="s">
        <v>9</v>
      </c>
      <c r="C3229" t="s">
        <v>36</v>
      </c>
      <c r="D3229" s="1">
        <v>44392</v>
      </c>
      <c r="E3229" s="4">
        <v>4921</v>
      </c>
      <c r="F3229">
        <v>329</v>
      </c>
    </row>
    <row r="3230" spans="1:6" x14ac:dyDescent="0.25">
      <c r="A3230" t="s">
        <v>10</v>
      </c>
      <c r="B3230" t="s">
        <v>21</v>
      </c>
      <c r="C3230" t="s">
        <v>45</v>
      </c>
      <c r="D3230" s="1">
        <v>44392</v>
      </c>
      <c r="E3230" s="4">
        <v>3556</v>
      </c>
      <c r="F3230">
        <v>223</v>
      </c>
    </row>
    <row r="3231" spans="1:6" x14ac:dyDescent="0.25">
      <c r="A3231" t="s">
        <v>32</v>
      </c>
      <c r="B3231" t="s">
        <v>11</v>
      </c>
      <c r="C3231" t="s">
        <v>31</v>
      </c>
      <c r="D3231" s="1">
        <v>44392</v>
      </c>
      <c r="E3231" s="4">
        <v>8988</v>
      </c>
      <c r="F3231">
        <v>1120</v>
      </c>
    </row>
    <row r="3232" spans="1:6" x14ac:dyDescent="0.25">
      <c r="A3232" t="s">
        <v>13</v>
      </c>
      <c r="B3232" t="s">
        <v>27</v>
      </c>
      <c r="C3232" t="s">
        <v>36</v>
      </c>
      <c r="D3232" s="1">
        <v>44393</v>
      </c>
      <c r="E3232" s="4">
        <v>5082</v>
      </c>
      <c r="F3232">
        <v>363</v>
      </c>
    </row>
    <row r="3233" spans="1:6" x14ac:dyDescent="0.25">
      <c r="A3233" t="s">
        <v>51</v>
      </c>
      <c r="B3233" t="s">
        <v>16</v>
      </c>
      <c r="C3233" t="s">
        <v>35</v>
      </c>
      <c r="D3233" s="1">
        <v>44393</v>
      </c>
      <c r="E3233" s="4">
        <v>3808</v>
      </c>
      <c r="F3233">
        <v>318</v>
      </c>
    </row>
    <row r="3234" spans="1:6" x14ac:dyDescent="0.25">
      <c r="A3234" t="s">
        <v>18</v>
      </c>
      <c r="B3234" t="s">
        <v>6</v>
      </c>
      <c r="C3234" t="s">
        <v>31</v>
      </c>
      <c r="D3234" s="1">
        <v>44393</v>
      </c>
      <c r="E3234" s="4">
        <v>203</v>
      </c>
      <c r="F3234">
        <v>23</v>
      </c>
    </row>
    <row r="3235" spans="1:6" x14ac:dyDescent="0.25">
      <c r="A3235" t="s">
        <v>49</v>
      </c>
      <c r="B3235" t="s">
        <v>9</v>
      </c>
      <c r="C3235" t="s">
        <v>24</v>
      </c>
      <c r="D3235" s="1">
        <v>44393</v>
      </c>
      <c r="E3235" s="4">
        <v>560</v>
      </c>
      <c r="F3235">
        <v>27</v>
      </c>
    </row>
    <row r="3236" spans="1:6" x14ac:dyDescent="0.25">
      <c r="A3236" t="s">
        <v>40</v>
      </c>
      <c r="B3236" t="s">
        <v>21</v>
      </c>
      <c r="C3236" t="s">
        <v>43</v>
      </c>
      <c r="D3236" s="1">
        <v>44393</v>
      </c>
      <c r="E3236" s="4">
        <v>7973</v>
      </c>
      <c r="F3236">
        <v>420</v>
      </c>
    </row>
    <row r="3237" spans="1:6" x14ac:dyDescent="0.25">
      <c r="A3237" t="s">
        <v>10</v>
      </c>
      <c r="B3237" t="s">
        <v>27</v>
      </c>
      <c r="C3237" t="s">
        <v>42</v>
      </c>
      <c r="D3237" s="1">
        <v>44393</v>
      </c>
      <c r="E3237" s="4">
        <v>91</v>
      </c>
      <c r="F3237">
        <v>6</v>
      </c>
    </row>
    <row r="3238" spans="1:6" x14ac:dyDescent="0.25">
      <c r="A3238" t="s">
        <v>5</v>
      </c>
      <c r="B3238" t="s">
        <v>9</v>
      </c>
      <c r="C3238" t="s">
        <v>22</v>
      </c>
      <c r="D3238" s="1">
        <v>44393</v>
      </c>
      <c r="E3238" s="4">
        <v>13342</v>
      </c>
      <c r="F3238">
        <v>910</v>
      </c>
    </row>
    <row r="3239" spans="1:6" x14ac:dyDescent="0.25">
      <c r="A3239" t="s">
        <v>20</v>
      </c>
      <c r="B3239" t="s">
        <v>21</v>
      </c>
      <c r="C3239" t="s">
        <v>19</v>
      </c>
      <c r="D3239" s="1">
        <v>44393</v>
      </c>
      <c r="E3239" s="4">
        <v>7406</v>
      </c>
      <c r="F3239">
        <v>436</v>
      </c>
    </row>
    <row r="3240" spans="1:6" x14ac:dyDescent="0.25">
      <c r="A3240" t="s">
        <v>23</v>
      </c>
      <c r="B3240" t="s">
        <v>6</v>
      </c>
      <c r="C3240" t="s">
        <v>22</v>
      </c>
      <c r="D3240" s="1">
        <v>44393</v>
      </c>
      <c r="E3240" s="4">
        <v>7679</v>
      </c>
      <c r="F3240">
        <v>549</v>
      </c>
    </row>
    <row r="3241" spans="1:6" x14ac:dyDescent="0.25">
      <c r="A3241" t="s">
        <v>25</v>
      </c>
      <c r="B3241" t="s">
        <v>16</v>
      </c>
      <c r="C3241" t="s">
        <v>43</v>
      </c>
      <c r="D3241" s="1">
        <v>44393</v>
      </c>
      <c r="E3241" s="4">
        <v>7777</v>
      </c>
      <c r="F3241">
        <v>458</v>
      </c>
    </row>
    <row r="3242" spans="1:6" x14ac:dyDescent="0.25">
      <c r="A3242" t="s">
        <v>33</v>
      </c>
      <c r="B3242" t="s">
        <v>16</v>
      </c>
      <c r="C3242" t="s">
        <v>19</v>
      </c>
      <c r="D3242" s="1">
        <v>44393</v>
      </c>
      <c r="E3242" s="4">
        <v>7315</v>
      </c>
      <c r="F3242">
        <v>407</v>
      </c>
    </row>
    <row r="3243" spans="1:6" x14ac:dyDescent="0.25">
      <c r="A3243" t="s">
        <v>40</v>
      </c>
      <c r="B3243" t="s">
        <v>6</v>
      </c>
      <c r="C3243" t="s">
        <v>45</v>
      </c>
      <c r="D3243" s="1">
        <v>44393</v>
      </c>
      <c r="E3243" s="4">
        <v>4795</v>
      </c>
      <c r="F3243">
        <v>283</v>
      </c>
    </row>
    <row r="3244" spans="1:6" x14ac:dyDescent="0.25">
      <c r="A3244" t="s">
        <v>15</v>
      </c>
      <c r="B3244" t="s">
        <v>27</v>
      </c>
      <c r="C3244" t="s">
        <v>43</v>
      </c>
      <c r="D3244" s="1">
        <v>44393</v>
      </c>
      <c r="E3244" s="4">
        <v>4998</v>
      </c>
      <c r="F3244">
        <v>294</v>
      </c>
    </row>
    <row r="3245" spans="1:6" x14ac:dyDescent="0.25">
      <c r="A3245" t="s">
        <v>34</v>
      </c>
      <c r="B3245" t="s">
        <v>21</v>
      </c>
      <c r="C3245" t="s">
        <v>52</v>
      </c>
      <c r="D3245" s="1">
        <v>44393</v>
      </c>
      <c r="E3245" s="4">
        <v>1890</v>
      </c>
      <c r="F3245">
        <v>86</v>
      </c>
    </row>
    <row r="3246" spans="1:6" x14ac:dyDescent="0.25">
      <c r="A3246" t="s">
        <v>32</v>
      </c>
      <c r="B3246" t="s">
        <v>6</v>
      </c>
      <c r="C3246" t="s">
        <v>28</v>
      </c>
      <c r="D3246" s="1">
        <v>44393</v>
      </c>
      <c r="E3246" s="4">
        <v>4319</v>
      </c>
      <c r="F3246">
        <v>700</v>
      </c>
    </row>
    <row r="3247" spans="1:6" x14ac:dyDescent="0.25">
      <c r="A3247" t="s">
        <v>33</v>
      </c>
      <c r="B3247" t="s">
        <v>11</v>
      </c>
      <c r="C3247" t="s">
        <v>12</v>
      </c>
      <c r="D3247" s="1">
        <v>44393</v>
      </c>
      <c r="E3247" s="4">
        <v>10878</v>
      </c>
      <c r="F3247">
        <v>436</v>
      </c>
    </row>
    <row r="3248" spans="1:6" x14ac:dyDescent="0.25">
      <c r="A3248" t="s">
        <v>8</v>
      </c>
      <c r="B3248" t="s">
        <v>16</v>
      </c>
      <c r="C3248" t="s">
        <v>28</v>
      </c>
      <c r="D3248" s="1">
        <v>44393</v>
      </c>
      <c r="E3248" s="4">
        <v>4627</v>
      </c>
      <c r="F3248">
        <v>515</v>
      </c>
    </row>
    <row r="3249" spans="1:6" x14ac:dyDescent="0.25">
      <c r="A3249" t="s">
        <v>40</v>
      </c>
      <c r="B3249" t="s">
        <v>27</v>
      </c>
      <c r="C3249" t="s">
        <v>7</v>
      </c>
      <c r="D3249" s="1">
        <v>44393</v>
      </c>
      <c r="E3249" s="4">
        <v>2870</v>
      </c>
      <c r="F3249">
        <v>115</v>
      </c>
    </row>
    <row r="3250" spans="1:6" x14ac:dyDescent="0.25">
      <c r="A3250" t="s">
        <v>8</v>
      </c>
      <c r="B3250" t="s">
        <v>21</v>
      </c>
      <c r="C3250" t="s">
        <v>14</v>
      </c>
      <c r="D3250" s="1">
        <v>44393</v>
      </c>
      <c r="E3250" s="4">
        <v>5859</v>
      </c>
      <c r="F3250">
        <v>533</v>
      </c>
    </row>
    <row r="3251" spans="1:6" x14ac:dyDescent="0.25">
      <c r="A3251" t="s">
        <v>49</v>
      </c>
      <c r="B3251" t="s">
        <v>9</v>
      </c>
      <c r="C3251" t="s">
        <v>48</v>
      </c>
      <c r="D3251" s="1">
        <v>44393</v>
      </c>
      <c r="E3251" s="4">
        <v>4417</v>
      </c>
      <c r="F3251">
        <v>221</v>
      </c>
    </row>
    <row r="3252" spans="1:6" x14ac:dyDescent="0.25">
      <c r="A3252" t="s">
        <v>46</v>
      </c>
      <c r="B3252" t="s">
        <v>6</v>
      </c>
      <c r="C3252" t="s">
        <v>44</v>
      </c>
      <c r="D3252" s="1">
        <v>44396</v>
      </c>
      <c r="E3252" s="4">
        <v>413</v>
      </c>
      <c r="F3252">
        <v>18</v>
      </c>
    </row>
    <row r="3253" spans="1:6" x14ac:dyDescent="0.25">
      <c r="A3253" t="s">
        <v>32</v>
      </c>
      <c r="B3253" t="s">
        <v>27</v>
      </c>
      <c r="C3253" t="s">
        <v>14</v>
      </c>
      <c r="D3253" s="1">
        <v>44396</v>
      </c>
      <c r="E3253" s="4">
        <v>2373</v>
      </c>
      <c r="F3253">
        <v>264</v>
      </c>
    </row>
    <row r="3254" spans="1:6" x14ac:dyDescent="0.25">
      <c r="A3254" t="s">
        <v>37</v>
      </c>
      <c r="B3254" t="s">
        <v>27</v>
      </c>
      <c r="C3254" t="s">
        <v>38</v>
      </c>
      <c r="D3254" s="1">
        <v>44396</v>
      </c>
      <c r="E3254" s="4">
        <v>2667</v>
      </c>
      <c r="F3254">
        <v>112</v>
      </c>
    </row>
    <row r="3255" spans="1:6" x14ac:dyDescent="0.25">
      <c r="A3255" t="s">
        <v>29</v>
      </c>
      <c r="B3255" t="s">
        <v>9</v>
      </c>
      <c r="C3255" t="s">
        <v>17</v>
      </c>
      <c r="D3255" s="1">
        <v>44396</v>
      </c>
      <c r="E3255" s="4">
        <v>126</v>
      </c>
      <c r="F3255">
        <v>8</v>
      </c>
    </row>
    <row r="3256" spans="1:6" x14ac:dyDescent="0.25">
      <c r="A3256" t="s">
        <v>18</v>
      </c>
      <c r="B3256" t="s">
        <v>27</v>
      </c>
      <c r="C3256" t="s">
        <v>35</v>
      </c>
      <c r="D3256" s="1">
        <v>44396</v>
      </c>
      <c r="E3256" s="4">
        <v>5362</v>
      </c>
      <c r="F3256">
        <v>383</v>
      </c>
    </row>
    <row r="3257" spans="1:6" x14ac:dyDescent="0.25">
      <c r="A3257" t="s">
        <v>29</v>
      </c>
      <c r="B3257" t="s">
        <v>21</v>
      </c>
      <c r="C3257" t="s">
        <v>42</v>
      </c>
      <c r="D3257" s="1">
        <v>44396</v>
      </c>
      <c r="E3257" s="4">
        <v>1414</v>
      </c>
      <c r="F3257">
        <v>95</v>
      </c>
    </row>
    <row r="3258" spans="1:6" x14ac:dyDescent="0.25">
      <c r="A3258" t="s">
        <v>15</v>
      </c>
      <c r="B3258" t="s">
        <v>6</v>
      </c>
      <c r="C3258" t="s">
        <v>50</v>
      </c>
      <c r="D3258" s="1">
        <v>44396</v>
      </c>
      <c r="E3258" s="4">
        <v>8190</v>
      </c>
      <c r="F3258">
        <v>1190</v>
      </c>
    </row>
    <row r="3259" spans="1:6" x14ac:dyDescent="0.25">
      <c r="A3259" t="s">
        <v>40</v>
      </c>
      <c r="B3259" t="s">
        <v>27</v>
      </c>
      <c r="C3259" t="s">
        <v>28</v>
      </c>
      <c r="D3259" s="1">
        <v>44396</v>
      </c>
      <c r="E3259" s="4">
        <v>2863</v>
      </c>
      <c r="F3259">
        <v>319</v>
      </c>
    </row>
    <row r="3260" spans="1:6" x14ac:dyDescent="0.25">
      <c r="A3260" t="s">
        <v>41</v>
      </c>
      <c r="B3260" t="s">
        <v>27</v>
      </c>
      <c r="C3260" t="s">
        <v>22</v>
      </c>
      <c r="D3260" s="1">
        <v>44396</v>
      </c>
      <c r="E3260" s="4">
        <v>4081</v>
      </c>
      <c r="F3260">
        <v>314</v>
      </c>
    </row>
    <row r="3261" spans="1:6" x14ac:dyDescent="0.25">
      <c r="A3261" t="s">
        <v>5</v>
      </c>
      <c r="B3261" t="s">
        <v>9</v>
      </c>
      <c r="C3261" t="s">
        <v>28</v>
      </c>
      <c r="D3261" s="1">
        <v>44396</v>
      </c>
      <c r="E3261" s="4">
        <v>448</v>
      </c>
      <c r="F3261">
        <v>56</v>
      </c>
    </row>
    <row r="3262" spans="1:6" x14ac:dyDescent="0.25">
      <c r="A3262" t="s">
        <v>39</v>
      </c>
      <c r="B3262" t="s">
        <v>9</v>
      </c>
      <c r="C3262" t="s">
        <v>50</v>
      </c>
      <c r="D3262" s="1">
        <v>44396</v>
      </c>
      <c r="E3262" s="4">
        <v>7070</v>
      </c>
      <c r="F3262">
        <v>700</v>
      </c>
    </row>
    <row r="3263" spans="1:6" x14ac:dyDescent="0.25">
      <c r="A3263" t="s">
        <v>10</v>
      </c>
      <c r="B3263" t="s">
        <v>16</v>
      </c>
      <c r="C3263" t="s">
        <v>24</v>
      </c>
      <c r="D3263" s="1">
        <v>44396</v>
      </c>
      <c r="E3263" s="4">
        <v>2625</v>
      </c>
      <c r="F3263">
        <v>132</v>
      </c>
    </row>
    <row r="3264" spans="1:6" x14ac:dyDescent="0.25">
      <c r="A3264" t="s">
        <v>39</v>
      </c>
      <c r="B3264" t="s">
        <v>6</v>
      </c>
      <c r="C3264" t="s">
        <v>24</v>
      </c>
      <c r="D3264" s="1">
        <v>44396</v>
      </c>
      <c r="E3264" s="4">
        <v>2142</v>
      </c>
      <c r="F3264">
        <v>98</v>
      </c>
    </row>
    <row r="3265" spans="1:6" x14ac:dyDescent="0.25">
      <c r="A3265" t="s">
        <v>41</v>
      </c>
      <c r="B3265" t="s">
        <v>21</v>
      </c>
      <c r="C3265" t="s">
        <v>17</v>
      </c>
      <c r="D3265" s="1">
        <v>44396</v>
      </c>
      <c r="E3265" s="4">
        <v>7182</v>
      </c>
      <c r="F3265">
        <v>513</v>
      </c>
    </row>
    <row r="3266" spans="1:6" x14ac:dyDescent="0.25">
      <c r="A3266" t="s">
        <v>13</v>
      </c>
      <c r="B3266" t="s">
        <v>6</v>
      </c>
      <c r="C3266" t="s">
        <v>22</v>
      </c>
      <c r="D3266" s="1">
        <v>44396</v>
      </c>
      <c r="E3266" s="4">
        <v>3437</v>
      </c>
      <c r="F3266">
        <v>246</v>
      </c>
    </row>
    <row r="3267" spans="1:6" x14ac:dyDescent="0.25">
      <c r="A3267" t="s">
        <v>33</v>
      </c>
      <c r="B3267" t="s">
        <v>16</v>
      </c>
      <c r="C3267" t="s">
        <v>30</v>
      </c>
      <c r="D3267" s="1">
        <v>44396</v>
      </c>
      <c r="E3267" s="4">
        <v>8344</v>
      </c>
      <c r="F3267">
        <v>1400</v>
      </c>
    </row>
    <row r="3268" spans="1:6" x14ac:dyDescent="0.25">
      <c r="A3268" t="s">
        <v>40</v>
      </c>
      <c r="B3268" t="s">
        <v>6</v>
      </c>
      <c r="C3268" t="s">
        <v>22</v>
      </c>
      <c r="D3268" s="1">
        <v>44396</v>
      </c>
      <c r="E3268" s="4">
        <v>9380</v>
      </c>
      <c r="F3268">
        <v>670</v>
      </c>
    </row>
    <row r="3269" spans="1:6" x14ac:dyDescent="0.25">
      <c r="A3269" t="s">
        <v>51</v>
      </c>
      <c r="B3269" t="s">
        <v>16</v>
      </c>
      <c r="C3269" t="s">
        <v>7</v>
      </c>
      <c r="D3269" s="1">
        <v>44396</v>
      </c>
      <c r="E3269" s="4">
        <v>2296</v>
      </c>
      <c r="F3269">
        <v>96</v>
      </c>
    </row>
    <row r="3270" spans="1:6" x14ac:dyDescent="0.25">
      <c r="A3270" t="s">
        <v>37</v>
      </c>
      <c r="B3270" t="s">
        <v>16</v>
      </c>
      <c r="C3270" t="s">
        <v>24</v>
      </c>
      <c r="D3270" s="1">
        <v>44396</v>
      </c>
      <c r="E3270" s="4">
        <v>3787</v>
      </c>
      <c r="F3270">
        <v>173</v>
      </c>
    </row>
    <row r="3271" spans="1:6" x14ac:dyDescent="0.25">
      <c r="A3271" t="s">
        <v>25</v>
      </c>
      <c r="B3271" t="s">
        <v>6</v>
      </c>
      <c r="C3271" t="s">
        <v>22</v>
      </c>
      <c r="D3271" s="1">
        <v>44396</v>
      </c>
      <c r="E3271" s="4">
        <v>7420</v>
      </c>
      <c r="F3271">
        <v>495</v>
      </c>
    </row>
    <row r="3272" spans="1:6" x14ac:dyDescent="0.25">
      <c r="A3272" t="s">
        <v>32</v>
      </c>
      <c r="B3272" t="s">
        <v>9</v>
      </c>
      <c r="C3272" t="s">
        <v>31</v>
      </c>
      <c r="D3272" s="1">
        <v>44396</v>
      </c>
      <c r="E3272" s="4">
        <v>5789</v>
      </c>
      <c r="F3272">
        <v>644</v>
      </c>
    </row>
    <row r="3273" spans="1:6" x14ac:dyDescent="0.25">
      <c r="A3273" t="s">
        <v>15</v>
      </c>
      <c r="B3273" t="s">
        <v>16</v>
      </c>
      <c r="C3273" t="s">
        <v>52</v>
      </c>
      <c r="D3273" s="1">
        <v>44396</v>
      </c>
      <c r="E3273" s="4">
        <v>4893</v>
      </c>
      <c r="F3273">
        <v>196</v>
      </c>
    </row>
    <row r="3274" spans="1:6" x14ac:dyDescent="0.25">
      <c r="A3274" t="s">
        <v>20</v>
      </c>
      <c r="B3274" t="s">
        <v>9</v>
      </c>
      <c r="C3274" t="s">
        <v>26</v>
      </c>
      <c r="D3274" s="1">
        <v>44396</v>
      </c>
      <c r="E3274" s="4">
        <v>3171</v>
      </c>
      <c r="F3274">
        <v>187</v>
      </c>
    </row>
    <row r="3275" spans="1:6" x14ac:dyDescent="0.25">
      <c r="A3275" t="s">
        <v>5</v>
      </c>
      <c r="B3275" t="s">
        <v>9</v>
      </c>
      <c r="C3275" t="s">
        <v>26</v>
      </c>
      <c r="D3275" s="1">
        <v>44396</v>
      </c>
      <c r="E3275" s="4">
        <v>1428</v>
      </c>
      <c r="F3275">
        <v>84</v>
      </c>
    </row>
    <row r="3276" spans="1:6" x14ac:dyDescent="0.25">
      <c r="A3276" t="s">
        <v>20</v>
      </c>
      <c r="B3276" t="s">
        <v>11</v>
      </c>
      <c r="C3276" t="s">
        <v>12</v>
      </c>
      <c r="D3276" s="1">
        <v>44396</v>
      </c>
      <c r="E3276" s="4">
        <v>658</v>
      </c>
      <c r="F3276">
        <v>27</v>
      </c>
    </row>
    <row r="3277" spans="1:6" x14ac:dyDescent="0.25">
      <c r="A3277" t="s">
        <v>40</v>
      </c>
      <c r="B3277" t="s">
        <v>11</v>
      </c>
      <c r="C3277" t="s">
        <v>43</v>
      </c>
      <c r="D3277" s="1">
        <v>44396</v>
      </c>
      <c r="E3277" s="4">
        <v>9338</v>
      </c>
      <c r="F3277">
        <v>550</v>
      </c>
    </row>
    <row r="3278" spans="1:6" x14ac:dyDescent="0.25">
      <c r="A3278" t="s">
        <v>23</v>
      </c>
      <c r="B3278" t="s">
        <v>21</v>
      </c>
      <c r="C3278" t="s">
        <v>17</v>
      </c>
      <c r="D3278" s="1">
        <v>44396</v>
      </c>
      <c r="E3278" s="4">
        <v>3682</v>
      </c>
      <c r="F3278">
        <v>217</v>
      </c>
    </row>
    <row r="3279" spans="1:6" x14ac:dyDescent="0.25">
      <c r="A3279" t="s">
        <v>34</v>
      </c>
      <c r="B3279" t="s">
        <v>27</v>
      </c>
      <c r="C3279" t="s">
        <v>48</v>
      </c>
      <c r="D3279" s="1">
        <v>44396</v>
      </c>
      <c r="E3279" s="4">
        <v>4718</v>
      </c>
      <c r="F3279">
        <v>225</v>
      </c>
    </row>
    <row r="3280" spans="1:6" x14ac:dyDescent="0.25">
      <c r="A3280" t="s">
        <v>46</v>
      </c>
      <c r="B3280" t="s">
        <v>11</v>
      </c>
      <c r="C3280" t="s">
        <v>22</v>
      </c>
      <c r="D3280" s="1">
        <v>44396</v>
      </c>
      <c r="E3280" s="4">
        <v>8701</v>
      </c>
      <c r="F3280">
        <v>670</v>
      </c>
    </row>
    <row r="3281" spans="1:6" x14ac:dyDescent="0.25">
      <c r="A3281" t="s">
        <v>20</v>
      </c>
      <c r="B3281" t="s">
        <v>16</v>
      </c>
      <c r="C3281" t="s">
        <v>48</v>
      </c>
      <c r="D3281" s="1">
        <v>44396</v>
      </c>
      <c r="E3281" s="4">
        <v>3367</v>
      </c>
      <c r="F3281">
        <v>147</v>
      </c>
    </row>
    <row r="3282" spans="1:6" x14ac:dyDescent="0.25">
      <c r="A3282" t="s">
        <v>18</v>
      </c>
      <c r="B3282" t="s">
        <v>27</v>
      </c>
      <c r="C3282" t="s">
        <v>42</v>
      </c>
      <c r="D3282" s="1">
        <v>44396</v>
      </c>
      <c r="E3282" s="4">
        <v>224</v>
      </c>
      <c r="F3282">
        <v>16</v>
      </c>
    </row>
    <row r="3283" spans="1:6" x14ac:dyDescent="0.25">
      <c r="A3283" t="s">
        <v>5</v>
      </c>
      <c r="B3283" t="s">
        <v>27</v>
      </c>
      <c r="C3283" t="s">
        <v>17</v>
      </c>
      <c r="D3283" s="1">
        <v>44396</v>
      </c>
      <c r="E3283" s="4">
        <v>10668</v>
      </c>
      <c r="F3283">
        <v>770</v>
      </c>
    </row>
    <row r="3284" spans="1:6" x14ac:dyDescent="0.25">
      <c r="A3284" t="s">
        <v>10</v>
      </c>
      <c r="B3284" t="s">
        <v>11</v>
      </c>
      <c r="C3284" t="s">
        <v>36</v>
      </c>
      <c r="D3284" s="1">
        <v>44396</v>
      </c>
      <c r="E3284" s="4">
        <v>3878</v>
      </c>
      <c r="F3284">
        <v>299</v>
      </c>
    </row>
    <row r="3285" spans="1:6" x14ac:dyDescent="0.25">
      <c r="A3285" t="s">
        <v>37</v>
      </c>
      <c r="B3285" t="s">
        <v>16</v>
      </c>
      <c r="C3285" t="s">
        <v>7</v>
      </c>
      <c r="D3285" s="1">
        <v>44396</v>
      </c>
      <c r="E3285" s="4">
        <v>1225</v>
      </c>
      <c r="F3285">
        <v>48</v>
      </c>
    </row>
    <row r="3286" spans="1:6" x14ac:dyDescent="0.25">
      <c r="A3286" t="s">
        <v>40</v>
      </c>
      <c r="B3286" t="s">
        <v>11</v>
      </c>
      <c r="C3286" t="s">
        <v>30</v>
      </c>
      <c r="D3286" s="1">
        <v>44396</v>
      </c>
      <c r="E3286" s="4">
        <v>10010</v>
      </c>
      <c r="F3286">
        <v>1400</v>
      </c>
    </row>
    <row r="3287" spans="1:6" x14ac:dyDescent="0.25">
      <c r="A3287" t="s">
        <v>46</v>
      </c>
      <c r="B3287" t="s">
        <v>6</v>
      </c>
      <c r="C3287" t="s">
        <v>52</v>
      </c>
      <c r="D3287" s="1">
        <v>44396</v>
      </c>
      <c r="E3287" s="4">
        <v>5796</v>
      </c>
      <c r="F3287">
        <v>252</v>
      </c>
    </row>
    <row r="3288" spans="1:6" x14ac:dyDescent="0.25">
      <c r="A3288" t="s">
        <v>8</v>
      </c>
      <c r="B3288" t="s">
        <v>27</v>
      </c>
      <c r="C3288" t="s">
        <v>19</v>
      </c>
      <c r="D3288" s="1">
        <v>44396</v>
      </c>
      <c r="E3288" s="4">
        <v>3913</v>
      </c>
      <c r="F3288">
        <v>218</v>
      </c>
    </row>
    <row r="3289" spans="1:6" x14ac:dyDescent="0.25">
      <c r="A3289" t="s">
        <v>15</v>
      </c>
      <c r="B3289" t="s">
        <v>6</v>
      </c>
      <c r="C3289" t="s">
        <v>38</v>
      </c>
      <c r="D3289" s="1">
        <v>44396</v>
      </c>
      <c r="E3289" s="4">
        <v>9842</v>
      </c>
      <c r="F3289">
        <v>394</v>
      </c>
    </row>
    <row r="3290" spans="1:6" x14ac:dyDescent="0.25">
      <c r="A3290" t="s">
        <v>39</v>
      </c>
      <c r="B3290" t="s">
        <v>21</v>
      </c>
      <c r="C3290" t="s">
        <v>7</v>
      </c>
      <c r="D3290" s="1">
        <v>44396</v>
      </c>
      <c r="E3290" s="4">
        <v>7378</v>
      </c>
      <c r="F3290">
        <v>296</v>
      </c>
    </row>
    <row r="3291" spans="1:6" x14ac:dyDescent="0.25">
      <c r="A3291" t="s">
        <v>49</v>
      </c>
      <c r="B3291" t="s">
        <v>27</v>
      </c>
      <c r="C3291" t="s">
        <v>31</v>
      </c>
      <c r="D3291" s="1">
        <v>44396</v>
      </c>
      <c r="E3291" s="4">
        <v>10213</v>
      </c>
      <c r="F3291">
        <v>1470</v>
      </c>
    </row>
    <row r="3292" spans="1:6" x14ac:dyDescent="0.25">
      <c r="A3292" t="s">
        <v>40</v>
      </c>
      <c r="B3292" t="s">
        <v>9</v>
      </c>
      <c r="C3292" t="s">
        <v>31</v>
      </c>
      <c r="D3292" s="1">
        <v>44396</v>
      </c>
      <c r="E3292" s="4">
        <v>6069</v>
      </c>
      <c r="F3292">
        <v>770</v>
      </c>
    </row>
    <row r="3293" spans="1:6" x14ac:dyDescent="0.25">
      <c r="A3293" t="s">
        <v>10</v>
      </c>
      <c r="B3293" t="s">
        <v>27</v>
      </c>
      <c r="C3293" t="s">
        <v>44</v>
      </c>
      <c r="D3293" s="1">
        <v>44397</v>
      </c>
      <c r="E3293" s="4">
        <v>1890</v>
      </c>
      <c r="F3293">
        <v>86</v>
      </c>
    </row>
    <row r="3294" spans="1:6" x14ac:dyDescent="0.25">
      <c r="A3294" t="s">
        <v>51</v>
      </c>
      <c r="B3294" t="s">
        <v>16</v>
      </c>
      <c r="C3294" t="s">
        <v>36</v>
      </c>
      <c r="D3294" s="1">
        <v>44397</v>
      </c>
      <c r="E3294" s="4">
        <v>2660</v>
      </c>
      <c r="F3294">
        <v>167</v>
      </c>
    </row>
    <row r="3295" spans="1:6" x14ac:dyDescent="0.25">
      <c r="A3295" t="s">
        <v>32</v>
      </c>
      <c r="B3295" t="s">
        <v>21</v>
      </c>
      <c r="C3295" t="s">
        <v>19</v>
      </c>
      <c r="D3295" s="1">
        <v>44397</v>
      </c>
      <c r="E3295" s="4">
        <v>651</v>
      </c>
      <c r="F3295">
        <v>33</v>
      </c>
    </row>
    <row r="3296" spans="1:6" x14ac:dyDescent="0.25">
      <c r="A3296" t="s">
        <v>13</v>
      </c>
      <c r="B3296" t="s">
        <v>6</v>
      </c>
      <c r="C3296" t="s">
        <v>17</v>
      </c>
      <c r="D3296" s="1">
        <v>44397</v>
      </c>
      <c r="E3296" s="4">
        <v>2800</v>
      </c>
      <c r="F3296">
        <v>187</v>
      </c>
    </row>
    <row r="3297" spans="1:6" x14ac:dyDescent="0.25">
      <c r="A3297" t="s">
        <v>23</v>
      </c>
      <c r="B3297" t="s">
        <v>27</v>
      </c>
      <c r="C3297" t="s">
        <v>14</v>
      </c>
      <c r="D3297" s="1">
        <v>44397</v>
      </c>
      <c r="E3297" s="4">
        <v>2037</v>
      </c>
      <c r="F3297">
        <v>204</v>
      </c>
    </row>
    <row r="3298" spans="1:6" x14ac:dyDescent="0.25">
      <c r="A3298" t="s">
        <v>40</v>
      </c>
      <c r="B3298" t="s">
        <v>9</v>
      </c>
      <c r="C3298" t="s">
        <v>24</v>
      </c>
      <c r="D3298" s="1">
        <v>44397</v>
      </c>
      <c r="E3298" s="4">
        <v>1001</v>
      </c>
      <c r="F3298">
        <v>48</v>
      </c>
    </row>
    <row r="3299" spans="1:6" x14ac:dyDescent="0.25">
      <c r="A3299" t="s">
        <v>5</v>
      </c>
      <c r="B3299" t="s">
        <v>21</v>
      </c>
      <c r="C3299" t="s">
        <v>19</v>
      </c>
      <c r="D3299" s="1">
        <v>44397</v>
      </c>
      <c r="E3299" s="4">
        <v>140</v>
      </c>
      <c r="F3299">
        <v>7</v>
      </c>
    </row>
    <row r="3300" spans="1:6" x14ac:dyDescent="0.25">
      <c r="A3300" t="s">
        <v>46</v>
      </c>
      <c r="B3300" t="s">
        <v>11</v>
      </c>
      <c r="C3300" t="s">
        <v>36</v>
      </c>
      <c r="D3300" s="1">
        <v>44397</v>
      </c>
      <c r="E3300" s="4">
        <v>1848</v>
      </c>
      <c r="F3300">
        <v>124</v>
      </c>
    </row>
    <row r="3301" spans="1:6" x14ac:dyDescent="0.25">
      <c r="A3301" t="s">
        <v>51</v>
      </c>
      <c r="B3301" t="s">
        <v>27</v>
      </c>
      <c r="C3301" t="s">
        <v>44</v>
      </c>
      <c r="D3301" s="1">
        <v>44397</v>
      </c>
      <c r="E3301" s="4">
        <v>2317</v>
      </c>
      <c r="F3301">
        <v>106</v>
      </c>
    </row>
    <row r="3302" spans="1:6" x14ac:dyDescent="0.25">
      <c r="A3302" t="s">
        <v>8</v>
      </c>
      <c r="B3302" t="s">
        <v>9</v>
      </c>
      <c r="C3302" t="s">
        <v>50</v>
      </c>
      <c r="D3302" s="1">
        <v>44397</v>
      </c>
      <c r="E3302" s="4">
        <v>168</v>
      </c>
      <c r="F3302">
        <v>17</v>
      </c>
    </row>
    <row r="3303" spans="1:6" x14ac:dyDescent="0.25">
      <c r="A3303" t="s">
        <v>20</v>
      </c>
      <c r="B3303" t="s">
        <v>16</v>
      </c>
      <c r="C3303" t="s">
        <v>43</v>
      </c>
      <c r="D3303" s="1">
        <v>44397</v>
      </c>
      <c r="E3303" s="4">
        <v>1365</v>
      </c>
      <c r="F3303">
        <v>76</v>
      </c>
    </row>
    <row r="3304" spans="1:6" x14ac:dyDescent="0.25">
      <c r="A3304" t="s">
        <v>25</v>
      </c>
      <c r="B3304" t="s">
        <v>27</v>
      </c>
      <c r="C3304" t="s">
        <v>22</v>
      </c>
      <c r="D3304" s="1">
        <v>44397</v>
      </c>
      <c r="E3304" s="4">
        <v>3815</v>
      </c>
      <c r="F3304">
        <v>294</v>
      </c>
    </row>
    <row r="3305" spans="1:6" x14ac:dyDescent="0.25">
      <c r="A3305" t="s">
        <v>37</v>
      </c>
      <c r="B3305" t="s">
        <v>21</v>
      </c>
      <c r="C3305" t="s">
        <v>45</v>
      </c>
      <c r="D3305" s="1">
        <v>44397</v>
      </c>
      <c r="E3305" s="4">
        <v>2604</v>
      </c>
      <c r="F3305">
        <v>145</v>
      </c>
    </row>
    <row r="3306" spans="1:6" x14ac:dyDescent="0.25">
      <c r="A3306" t="s">
        <v>18</v>
      </c>
      <c r="B3306" t="s">
        <v>16</v>
      </c>
      <c r="C3306" t="s">
        <v>12</v>
      </c>
      <c r="D3306" s="1">
        <v>44397</v>
      </c>
      <c r="E3306" s="4">
        <v>1253</v>
      </c>
      <c r="F3306">
        <v>49</v>
      </c>
    </row>
    <row r="3307" spans="1:6" x14ac:dyDescent="0.25">
      <c r="A3307" t="s">
        <v>10</v>
      </c>
      <c r="B3307" t="s">
        <v>16</v>
      </c>
      <c r="C3307" t="s">
        <v>12</v>
      </c>
      <c r="D3307" s="1">
        <v>44397</v>
      </c>
      <c r="E3307" s="4">
        <v>3941</v>
      </c>
      <c r="F3307">
        <v>165</v>
      </c>
    </row>
    <row r="3308" spans="1:6" x14ac:dyDescent="0.25">
      <c r="A3308" t="s">
        <v>20</v>
      </c>
      <c r="B3308" t="s">
        <v>11</v>
      </c>
      <c r="C3308" t="s">
        <v>24</v>
      </c>
      <c r="D3308" s="1">
        <v>44397</v>
      </c>
      <c r="E3308" s="4">
        <v>7714</v>
      </c>
      <c r="F3308">
        <v>368</v>
      </c>
    </row>
    <row r="3309" spans="1:6" x14ac:dyDescent="0.25">
      <c r="A3309" t="s">
        <v>18</v>
      </c>
      <c r="B3309" t="s">
        <v>27</v>
      </c>
      <c r="C3309" t="s">
        <v>48</v>
      </c>
      <c r="D3309" s="1">
        <v>44397</v>
      </c>
      <c r="E3309" s="4">
        <v>9912</v>
      </c>
      <c r="F3309">
        <v>472</v>
      </c>
    </row>
    <row r="3310" spans="1:6" x14ac:dyDescent="0.25">
      <c r="A3310" t="s">
        <v>34</v>
      </c>
      <c r="B3310" t="s">
        <v>21</v>
      </c>
      <c r="C3310" t="s">
        <v>47</v>
      </c>
      <c r="D3310" s="1">
        <v>44397</v>
      </c>
      <c r="E3310" s="4">
        <v>14</v>
      </c>
      <c r="F3310">
        <v>1</v>
      </c>
    </row>
    <row r="3311" spans="1:6" x14ac:dyDescent="0.25">
      <c r="A3311" t="s">
        <v>34</v>
      </c>
      <c r="B3311" t="s">
        <v>27</v>
      </c>
      <c r="C3311" t="s">
        <v>7</v>
      </c>
      <c r="D3311" s="1">
        <v>44397</v>
      </c>
      <c r="E3311" s="4">
        <v>3136</v>
      </c>
      <c r="F3311">
        <v>117</v>
      </c>
    </row>
    <row r="3312" spans="1:6" x14ac:dyDescent="0.25">
      <c r="A3312" t="s">
        <v>15</v>
      </c>
      <c r="B3312" t="s">
        <v>27</v>
      </c>
      <c r="C3312" t="s">
        <v>47</v>
      </c>
      <c r="D3312" s="1">
        <v>44397</v>
      </c>
      <c r="E3312" s="4">
        <v>4235</v>
      </c>
      <c r="F3312">
        <v>250</v>
      </c>
    </row>
    <row r="3313" spans="1:6" x14ac:dyDescent="0.25">
      <c r="A3313" t="s">
        <v>5</v>
      </c>
      <c r="B3313" t="s">
        <v>11</v>
      </c>
      <c r="C3313" t="s">
        <v>24</v>
      </c>
      <c r="D3313" s="1">
        <v>44397</v>
      </c>
      <c r="E3313" s="4">
        <v>1827</v>
      </c>
      <c r="F3313">
        <v>97</v>
      </c>
    </row>
    <row r="3314" spans="1:6" x14ac:dyDescent="0.25">
      <c r="A3314" t="s">
        <v>46</v>
      </c>
      <c r="B3314" t="s">
        <v>16</v>
      </c>
      <c r="C3314" t="s">
        <v>14</v>
      </c>
      <c r="D3314" s="1">
        <v>44397</v>
      </c>
      <c r="E3314" s="4">
        <v>4515</v>
      </c>
      <c r="F3314">
        <v>411</v>
      </c>
    </row>
    <row r="3315" spans="1:6" x14ac:dyDescent="0.25">
      <c r="A3315" t="s">
        <v>29</v>
      </c>
      <c r="B3315" t="s">
        <v>27</v>
      </c>
      <c r="C3315" t="s">
        <v>47</v>
      </c>
      <c r="D3315" s="1">
        <v>44397</v>
      </c>
      <c r="E3315" s="4">
        <v>6223</v>
      </c>
      <c r="F3315">
        <v>346</v>
      </c>
    </row>
    <row r="3316" spans="1:6" x14ac:dyDescent="0.25">
      <c r="A3316" t="s">
        <v>34</v>
      </c>
      <c r="B3316" t="s">
        <v>27</v>
      </c>
      <c r="C3316" t="s">
        <v>19</v>
      </c>
      <c r="D3316" s="1">
        <v>44397</v>
      </c>
      <c r="E3316" s="4">
        <v>7196</v>
      </c>
      <c r="F3316">
        <v>400</v>
      </c>
    </row>
    <row r="3317" spans="1:6" x14ac:dyDescent="0.25">
      <c r="A3317" t="s">
        <v>51</v>
      </c>
      <c r="B3317" t="s">
        <v>27</v>
      </c>
      <c r="C3317" t="s">
        <v>22</v>
      </c>
      <c r="D3317" s="1">
        <v>44397</v>
      </c>
      <c r="E3317" s="4">
        <v>1015</v>
      </c>
      <c r="F3317">
        <v>85</v>
      </c>
    </row>
    <row r="3318" spans="1:6" x14ac:dyDescent="0.25">
      <c r="A3318" t="s">
        <v>8</v>
      </c>
      <c r="B3318" t="s">
        <v>6</v>
      </c>
      <c r="C3318" t="s">
        <v>50</v>
      </c>
      <c r="D3318" s="1">
        <v>44397</v>
      </c>
      <c r="E3318" s="4">
        <v>280</v>
      </c>
      <c r="F3318">
        <v>32</v>
      </c>
    </row>
    <row r="3319" spans="1:6" x14ac:dyDescent="0.25">
      <c r="A3319" t="s">
        <v>37</v>
      </c>
      <c r="B3319" t="s">
        <v>11</v>
      </c>
      <c r="C3319" t="s">
        <v>44</v>
      </c>
      <c r="D3319" s="1">
        <v>44397</v>
      </c>
      <c r="E3319" s="4">
        <v>2639</v>
      </c>
      <c r="F3319">
        <v>106</v>
      </c>
    </row>
    <row r="3320" spans="1:6" x14ac:dyDescent="0.25">
      <c r="A3320" t="s">
        <v>33</v>
      </c>
      <c r="B3320" t="s">
        <v>6</v>
      </c>
      <c r="C3320" t="s">
        <v>52</v>
      </c>
      <c r="D3320" s="1">
        <v>44397</v>
      </c>
      <c r="E3320" s="4">
        <v>2933</v>
      </c>
      <c r="F3320">
        <v>128</v>
      </c>
    </row>
    <row r="3321" spans="1:6" x14ac:dyDescent="0.25">
      <c r="A3321" t="s">
        <v>5</v>
      </c>
      <c r="B3321" t="s">
        <v>27</v>
      </c>
      <c r="C3321" t="s">
        <v>50</v>
      </c>
      <c r="D3321" s="1">
        <v>44397</v>
      </c>
      <c r="E3321" s="4">
        <v>4410</v>
      </c>
      <c r="F3321">
        <v>630</v>
      </c>
    </row>
    <row r="3322" spans="1:6" x14ac:dyDescent="0.25">
      <c r="A3322" t="s">
        <v>49</v>
      </c>
      <c r="B3322" t="s">
        <v>21</v>
      </c>
      <c r="C3322" t="s">
        <v>26</v>
      </c>
      <c r="D3322" s="1">
        <v>44397</v>
      </c>
      <c r="E3322" s="4">
        <v>1484</v>
      </c>
      <c r="F3322">
        <v>88</v>
      </c>
    </row>
    <row r="3323" spans="1:6" x14ac:dyDescent="0.25">
      <c r="A3323" t="s">
        <v>15</v>
      </c>
      <c r="B3323" t="s">
        <v>6</v>
      </c>
      <c r="C3323" t="s">
        <v>31</v>
      </c>
      <c r="D3323" s="1">
        <v>44397</v>
      </c>
      <c r="E3323" s="4">
        <v>3143</v>
      </c>
      <c r="F3323">
        <v>393</v>
      </c>
    </row>
    <row r="3324" spans="1:6" x14ac:dyDescent="0.25">
      <c r="A3324" t="s">
        <v>15</v>
      </c>
      <c r="B3324" t="s">
        <v>9</v>
      </c>
      <c r="C3324" t="s">
        <v>7</v>
      </c>
      <c r="D3324" s="1">
        <v>44397</v>
      </c>
      <c r="E3324" s="4">
        <v>6062</v>
      </c>
      <c r="F3324">
        <v>225</v>
      </c>
    </row>
    <row r="3325" spans="1:6" x14ac:dyDescent="0.25">
      <c r="A3325" t="s">
        <v>41</v>
      </c>
      <c r="B3325" t="s">
        <v>16</v>
      </c>
      <c r="C3325" t="s">
        <v>47</v>
      </c>
      <c r="D3325" s="1">
        <v>44397</v>
      </c>
      <c r="E3325" s="4">
        <v>567</v>
      </c>
      <c r="F3325">
        <v>34</v>
      </c>
    </row>
    <row r="3326" spans="1:6" x14ac:dyDescent="0.25">
      <c r="A3326" t="s">
        <v>18</v>
      </c>
      <c r="B3326" t="s">
        <v>11</v>
      </c>
      <c r="C3326" t="s">
        <v>42</v>
      </c>
      <c r="D3326" s="1">
        <v>44397</v>
      </c>
      <c r="E3326" s="4">
        <v>1911</v>
      </c>
      <c r="F3326">
        <v>147</v>
      </c>
    </row>
    <row r="3327" spans="1:6" x14ac:dyDescent="0.25">
      <c r="A3327" t="s">
        <v>8</v>
      </c>
      <c r="B3327" t="s">
        <v>11</v>
      </c>
      <c r="C3327" t="s">
        <v>12</v>
      </c>
      <c r="D3327" s="1">
        <v>44397</v>
      </c>
      <c r="E3327" s="4">
        <v>5663</v>
      </c>
      <c r="F3327">
        <v>210</v>
      </c>
    </row>
    <row r="3328" spans="1:6" x14ac:dyDescent="0.25">
      <c r="A3328" t="s">
        <v>8</v>
      </c>
      <c r="B3328" t="s">
        <v>21</v>
      </c>
      <c r="C3328" t="s">
        <v>50</v>
      </c>
      <c r="D3328" s="1">
        <v>44397</v>
      </c>
      <c r="E3328" s="4">
        <v>112</v>
      </c>
      <c r="F3328">
        <v>13</v>
      </c>
    </row>
    <row r="3329" spans="1:6" x14ac:dyDescent="0.25">
      <c r="A3329" t="s">
        <v>33</v>
      </c>
      <c r="B3329" t="s">
        <v>11</v>
      </c>
      <c r="C3329" t="s">
        <v>19</v>
      </c>
      <c r="D3329" s="1">
        <v>44397</v>
      </c>
      <c r="E3329" s="4">
        <v>1162</v>
      </c>
      <c r="F3329">
        <v>59</v>
      </c>
    </row>
    <row r="3330" spans="1:6" x14ac:dyDescent="0.25">
      <c r="A3330" t="s">
        <v>23</v>
      </c>
      <c r="B3330" t="s">
        <v>16</v>
      </c>
      <c r="C3330" t="s">
        <v>7</v>
      </c>
      <c r="D3330" s="1">
        <v>44397</v>
      </c>
      <c r="E3330" s="4">
        <v>11375</v>
      </c>
      <c r="F3330">
        <v>438</v>
      </c>
    </row>
    <row r="3331" spans="1:6" x14ac:dyDescent="0.25">
      <c r="A3331" t="s">
        <v>39</v>
      </c>
      <c r="B3331" t="s">
        <v>16</v>
      </c>
      <c r="C3331" t="s">
        <v>50</v>
      </c>
      <c r="D3331" s="1">
        <v>44397</v>
      </c>
      <c r="E3331" s="4">
        <v>2464</v>
      </c>
      <c r="F3331">
        <v>352</v>
      </c>
    </row>
    <row r="3332" spans="1:6" x14ac:dyDescent="0.25">
      <c r="A3332" t="s">
        <v>25</v>
      </c>
      <c r="B3332" t="s">
        <v>11</v>
      </c>
      <c r="C3332" t="s">
        <v>22</v>
      </c>
      <c r="D3332" s="1">
        <v>44397</v>
      </c>
      <c r="E3332" s="4">
        <v>1946</v>
      </c>
      <c r="F3332">
        <v>139</v>
      </c>
    </row>
    <row r="3333" spans="1:6" x14ac:dyDescent="0.25">
      <c r="A3333" t="s">
        <v>37</v>
      </c>
      <c r="B3333" t="s">
        <v>21</v>
      </c>
      <c r="C3333" t="s">
        <v>24</v>
      </c>
      <c r="D3333" s="1">
        <v>44397</v>
      </c>
      <c r="E3333" s="4">
        <v>7301</v>
      </c>
      <c r="F3333">
        <v>332</v>
      </c>
    </row>
    <row r="3334" spans="1:6" x14ac:dyDescent="0.25">
      <c r="A3334" t="s">
        <v>23</v>
      </c>
      <c r="B3334" t="s">
        <v>16</v>
      </c>
      <c r="C3334" t="s">
        <v>28</v>
      </c>
      <c r="D3334" s="1">
        <v>44397</v>
      </c>
      <c r="E3334" s="4">
        <v>1029</v>
      </c>
      <c r="F3334">
        <v>147</v>
      </c>
    </row>
    <row r="3335" spans="1:6" x14ac:dyDescent="0.25">
      <c r="A3335" t="s">
        <v>20</v>
      </c>
      <c r="B3335" t="s">
        <v>16</v>
      </c>
      <c r="C3335" t="s">
        <v>38</v>
      </c>
      <c r="D3335" s="1">
        <v>44397</v>
      </c>
      <c r="E3335" s="4">
        <v>11753</v>
      </c>
      <c r="F3335">
        <v>471</v>
      </c>
    </row>
    <row r="3336" spans="1:6" x14ac:dyDescent="0.25">
      <c r="A3336" t="s">
        <v>51</v>
      </c>
      <c r="B3336" t="s">
        <v>9</v>
      </c>
      <c r="C3336" t="s">
        <v>19</v>
      </c>
      <c r="D3336" s="1">
        <v>44397</v>
      </c>
      <c r="E3336" s="4">
        <v>4641</v>
      </c>
      <c r="F3336">
        <v>258</v>
      </c>
    </row>
    <row r="3337" spans="1:6" x14ac:dyDescent="0.25">
      <c r="A3337" t="s">
        <v>23</v>
      </c>
      <c r="B3337" t="s">
        <v>9</v>
      </c>
      <c r="C3337" t="s">
        <v>24</v>
      </c>
      <c r="D3337" s="1">
        <v>44397</v>
      </c>
      <c r="E3337" s="4">
        <v>1372</v>
      </c>
      <c r="F3337">
        <v>69</v>
      </c>
    </row>
    <row r="3338" spans="1:6" x14ac:dyDescent="0.25">
      <c r="A3338" t="s">
        <v>15</v>
      </c>
      <c r="B3338" t="s">
        <v>21</v>
      </c>
      <c r="C3338" t="s">
        <v>28</v>
      </c>
      <c r="D3338" s="1">
        <v>44397</v>
      </c>
      <c r="E3338" s="4">
        <v>2044</v>
      </c>
      <c r="F3338">
        <v>341</v>
      </c>
    </row>
    <row r="3339" spans="1:6" x14ac:dyDescent="0.25">
      <c r="A3339" t="s">
        <v>23</v>
      </c>
      <c r="B3339" t="s">
        <v>21</v>
      </c>
      <c r="C3339" t="s">
        <v>26</v>
      </c>
      <c r="D3339" s="1">
        <v>44397</v>
      </c>
      <c r="E3339" s="4">
        <v>6188</v>
      </c>
      <c r="F3339">
        <v>344</v>
      </c>
    </row>
    <row r="3340" spans="1:6" x14ac:dyDescent="0.25">
      <c r="A3340" t="s">
        <v>40</v>
      </c>
      <c r="B3340" t="s">
        <v>9</v>
      </c>
      <c r="C3340" t="s">
        <v>35</v>
      </c>
      <c r="D3340" s="1">
        <v>44397</v>
      </c>
      <c r="E3340" s="4">
        <v>3969</v>
      </c>
      <c r="F3340">
        <v>284</v>
      </c>
    </row>
    <row r="3341" spans="1:6" x14ac:dyDescent="0.25">
      <c r="A3341" t="s">
        <v>33</v>
      </c>
      <c r="B3341" t="s">
        <v>9</v>
      </c>
      <c r="C3341" t="s">
        <v>12</v>
      </c>
      <c r="D3341" s="1">
        <v>44397</v>
      </c>
      <c r="E3341" s="4">
        <v>1078</v>
      </c>
      <c r="F3341">
        <v>45</v>
      </c>
    </row>
    <row r="3342" spans="1:6" x14ac:dyDescent="0.25">
      <c r="A3342" t="s">
        <v>46</v>
      </c>
      <c r="B3342" t="s">
        <v>27</v>
      </c>
      <c r="C3342" t="s">
        <v>17</v>
      </c>
      <c r="D3342" s="1">
        <v>44397</v>
      </c>
      <c r="E3342" s="4">
        <v>2471</v>
      </c>
      <c r="F3342">
        <v>165</v>
      </c>
    </row>
    <row r="3343" spans="1:6" x14ac:dyDescent="0.25">
      <c r="A3343" t="s">
        <v>29</v>
      </c>
      <c r="B3343" t="s">
        <v>21</v>
      </c>
      <c r="C3343" t="s">
        <v>45</v>
      </c>
      <c r="D3343" s="1">
        <v>44398</v>
      </c>
      <c r="E3343" s="4">
        <v>3185</v>
      </c>
      <c r="F3343">
        <v>188</v>
      </c>
    </row>
    <row r="3344" spans="1:6" x14ac:dyDescent="0.25">
      <c r="A3344" t="s">
        <v>32</v>
      </c>
      <c r="B3344" t="s">
        <v>6</v>
      </c>
      <c r="C3344" t="s">
        <v>26</v>
      </c>
      <c r="D3344" s="1">
        <v>44398</v>
      </c>
      <c r="E3344" s="4">
        <v>4347</v>
      </c>
      <c r="F3344">
        <v>242</v>
      </c>
    </row>
    <row r="3345" spans="1:6" x14ac:dyDescent="0.25">
      <c r="A3345" t="s">
        <v>25</v>
      </c>
      <c r="B3345" t="s">
        <v>21</v>
      </c>
      <c r="C3345" t="s">
        <v>30</v>
      </c>
      <c r="D3345" s="1">
        <v>44398</v>
      </c>
      <c r="E3345" s="4">
        <v>4270</v>
      </c>
      <c r="F3345">
        <v>534</v>
      </c>
    </row>
    <row r="3346" spans="1:6" x14ac:dyDescent="0.25">
      <c r="A3346" t="s">
        <v>5</v>
      </c>
      <c r="B3346" t="s">
        <v>16</v>
      </c>
      <c r="C3346" t="s">
        <v>44</v>
      </c>
      <c r="D3346" s="1">
        <v>44398</v>
      </c>
      <c r="E3346" s="4">
        <v>2520</v>
      </c>
      <c r="F3346">
        <v>101</v>
      </c>
    </row>
    <row r="3347" spans="1:6" x14ac:dyDescent="0.25">
      <c r="A3347" t="s">
        <v>41</v>
      </c>
      <c r="B3347" t="s">
        <v>11</v>
      </c>
      <c r="C3347" t="s">
        <v>35</v>
      </c>
      <c r="D3347" s="1">
        <v>44398</v>
      </c>
      <c r="E3347" s="4">
        <v>924</v>
      </c>
      <c r="F3347">
        <v>72</v>
      </c>
    </row>
    <row r="3348" spans="1:6" x14ac:dyDescent="0.25">
      <c r="A3348" t="s">
        <v>32</v>
      </c>
      <c r="B3348" t="s">
        <v>21</v>
      </c>
      <c r="C3348" t="s">
        <v>17</v>
      </c>
      <c r="D3348" s="1">
        <v>44398</v>
      </c>
      <c r="E3348" s="4">
        <v>4368</v>
      </c>
      <c r="F3348">
        <v>257</v>
      </c>
    </row>
    <row r="3349" spans="1:6" x14ac:dyDescent="0.25">
      <c r="A3349" t="s">
        <v>18</v>
      </c>
      <c r="B3349" t="s">
        <v>21</v>
      </c>
      <c r="C3349" t="s">
        <v>30</v>
      </c>
      <c r="D3349" s="1">
        <v>44398</v>
      </c>
      <c r="E3349" s="4">
        <v>2450</v>
      </c>
      <c r="F3349">
        <v>350</v>
      </c>
    </row>
    <row r="3350" spans="1:6" x14ac:dyDescent="0.25">
      <c r="A3350" t="s">
        <v>18</v>
      </c>
      <c r="B3350" t="s">
        <v>21</v>
      </c>
      <c r="C3350" t="s">
        <v>22</v>
      </c>
      <c r="D3350" s="1">
        <v>44398</v>
      </c>
      <c r="E3350" s="4">
        <v>2044</v>
      </c>
      <c r="F3350">
        <v>171</v>
      </c>
    </row>
    <row r="3351" spans="1:6" x14ac:dyDescent="0.25">
      <c r="A3351" t="s">
        <v>46</v>
      </c>
      <c r="B3351" t="s">
        <v>6</v>
      </c>
      <c r="C3351" t="s">
        <v>31</v>
      </c>
      <c r="D3351" s="1">
        <v>44398</v>
      </c>
      <c r="E3351" s="4">
        <v>3318</v>
      </c>
      <c r="F3351">
        <v>474</v>
      </c>
    </row>
    <row r="3352" spans="1:6" x14ac:dyDescent="0.25">
      <c r="A3352" t="s">
        <v>15</v>
      </c>
      <c r="B3352" t="s">
        <v>9</v>
      </c>
      <c r="C3352" t="s">
        <v>47</v>
      </c>
      <c r="D3352" s="1">
        <v>44398</v>
      </c>
      <c r="E3352" s="4">
        <v>4970</v>
      </c>
      <c r="F3352">
        <v>293</v>
      </c>
    </row>
    <row r="3353" spans="1:6" x14ac:dyDescent="0.25">
      <c r="A3353" t="s">
        <v>8</v>
      </c>
      <c r="B3353" t="s">
        <v>11</v>
      </c>
      <c r="C3353" t="s">
        <v>26</v>
      </c>
      <c r="D3353" s="1">
        <v>44398</v>
      </c>
      <c r="E3353" s="4">
        <v>8939</v>
      </c>
      <c r="F3353">
        <v>471</v>
      </c>
    </row>
    <row r="3354" spans="1:6" x14ac:dyDescent="0.25">
      <c r="A3354" t="s">
        <v>5</v>
      </c>
      <c r="B3354" t="s">
        <v>16</v>
      </c>
      <c r="C3354" t="s">
        <v>14</v>
      </c>
      <c r="D3354" s="1">
        <v>44398</v>
      </c>
      <c r="E3354" s="4">
        <v>6699</v>
      </c>
      <c r="F3354">
        <v>770</v>
      </c>
    </row>
    <row r="3355" spans="1:6" x14ac:dyDescent="0.25">
      <c r="A3355" t="s">
        <v>5</v>
      </c>
      <c r="B3355" t="s">
        <v>21</v>
      </c>
      <c r="C3355" t="s">
        <v>26</v>
      </c>
      <c r="D3355" s="1">
        <v>44398</v>
      </c>
      <c r="E3355" s="4">
        <v>2247</v>
      </c>
      <c r="F3355">
        <v>133</v>
      </c>
    </row>
    <row r="3356" spans="1:6" x14ac:dyDescent="0.25">
      <c r="A3356" t="s">
        <v>34</v>
      </c>
      <c r="B3356" t="s">
        <v>6</v>
      </c>
      <c r="C3356" t="s">
        <v>24</v>
      </c>
      <c r="D3356" s="1">
        <v>44398</v>
      </c>
      <c r="E3356" s="4">
        <v>3717</v>
      </c>
      <c r="F3356">
        <v>169</v>
      </c>
    </row>
    <row r="3357" spans="1:6" x14ac:dyDescent="0.25">
      <c r="A3357" t="s">
        <v>33</v>
      </c>
      <c r="B3357" t="s">
        <v>21</v>
      </c>
      <c r="C3357" t="s">
        <v>12</v>
      </c>
      <c r="D3357" s="1">
        <v>44398</v>
      </c>
      <c r="E3357" s="4">
        <v>5523</v>
      </c>
      <c r="F3357">
        <v>231</v>
      </c>
    </row>
    <row r="3358" spans="1:6" x14ac:dyDescent="0.25">
      <c r="A3358" t="s">
        <v>41</v>
      </c>
      <c r="B3358" t="s">
        <v>6</v>
      </c>
      <c r="C3358" t="s">
        <v>28</v>
      </c>
      <c r="D3358" s="1">
        <v>44398</v>
      </c>
      <c r="E3358" s="4">
        <v>4060</v>
      </c>
      <c r="F3358">
        <v>508</v>
      </c>
    </row>
    <row r="3359" spans="1:6" x14ac:dyDescent="0.25">
      <c r="A3359" t="s">
        <v>8</v>
      </c>
      <c r="B3359" t="s">
        <v>21</v>
      </c>
      <c r="C3359" t="s">
        <v>52</v>
      </c>
      <c r="D3359" s="1">
        <v>44398</v>
      </c>
      <c r="E3359" s="4">
        <v>10381</v>
      </c>
      <c r="F3359">
        <v>433</v>
      </c>
    </row>
    <row r="3360" spans="1:6" x14ac:dyDescent="0.25">
      <c r="A3360" t="s">
        <v>23</v>
      </c>
      <c r="B3360" t="s">
        <v>16</v>
      </c>
      <c r="C3360" t="s">
        <v>38</v>
      </c>
      <c r="D3360" s="1">
        <v>44398</v>
      </c>
      <c r="E3360" s="4">
        <v>3416</v>
      </c>
      <c r="F3360">
        <v>143</v>
      </c>
    </row>
    <row r="3361" spans="1:6" x14ac:dyDescent="0.25">
      <c r="A3361" t="s">
        <v>23</v>
      </c>
      <c r="B3361" t="s">
        <v>9</v>
      </c>
      <c r="C3361" t="s">
        <v>35</v>
      </c>
      <c r="D3361" s="1">
        <v>44398</v>
      </c>
      <c r="E3361" s="4">
        <v>4417</v>
      </c>
      <c r="F3361">
        <v>340</v>
      </c>
    </row>
    <row r="3362" spans="1:6" x14ac:dyDescent="0.25">
      <c r="A3362" t="s">
        <v>13</v>
      </c>
      <c r="B3362" t="s">
        <v>9</v>
      </c>
      <c r="C3362" t="s">
        <v>24</v>
      </c>
      <c r="D3362" s="1">
        <v>44398</v>
      </c>
      <c r="E3362" s="4">
        <v>4221</v>
      </c>
      <c r="F3362">
        <v>212</v>
      </c>
    </row>
    <row r="3363" spans="1:6" x14ac:dyDescent="0.25">
      <c r="A3363" t="s">
        <v>5</v>
      </c>
      <c r="B3363" t="s">
        <v>21</v>
      </c>
      <c r="C3363" t="s">
        <v>35</v>
      </c>
      <c r="D3363" s="1">
        <v>44398</v>
      </c>
      <c r="E3363" s="4">
        <v>721</v>
      </c>
      <c r="F3363">
        <v>49</v>
      </c>
    </row>
    <row r="3364" spans="1:6" x14ac:dyDescent="0.25">
      <c r="A3364" t="s">
        <v>51</v>
      </c>
      <c r="B3364" t="s">
        <v>6</v>
      </c>
      <c r="C3364" t="s">
        <v>22</v>
      </c>
      <c r="D3364" s="1">
        <v>44398</v>
      </c>
      <c r="E3364" s="4">
        <v>2296</v>
      </c>
      <c r="F3364">
        <v>154</v>
      </c>
    </row>
    <row r="3365" spans="1:6" x14ac:dyDescent="0.25">
      <c r="A3365" t="s">
        <v>51</v>
      </c>
      <c r="B3365" t="s">
        <v>11</v>
      </c>
      <c r="C3365" t="s">
        <v>14</v>
      </c>
      <c r="D3365" s="1">
        <v>44398</v>
      </c>
      <c r="E3365" s="4">
        <v>5404</v>
      </c>
      <c r="F3365">
        <v>601</v>
      </c>
    </row>
    <row r="3366" spans="1:6" x14ac:dyDescent="0.25">
      <c r="A3366" t="s">
        <v>8</v>
      </c>
      <c r="B3366" t="s">
        <v>27</v>
      </c>
      <c r="C3366" t="s">
        <v>14</v>
      </c>
      <c r="D3366" s="1">
        <v>44398</v>
      </c>
      <c r="E3366" s="4">
        <v>553</v>
      </c>
      <c r="F3366">
        <v>56</v>
      </c>
    </row>
    <row r="3367" spans="1:6" x14ac:dyDescent="0.25">
      <c r="A3367" t="s">
        <v>15</v>
      </c>
      <c r="B3367" t="s">
        <v>27</v>
      </c>
      <c r="C3367" t="s">
        <v>42</v>
      </c>
      <c r="D3367" s="1">
        <v>44398</v>
      </c>
      <c r="E3367" s="4">
        <v>3724</v>
      </c>
      <c r="F3367">
        <v>266</v>
      </c>
    </row>
    <row r="3368" spans="1:6" x14ac:dyDescent="0.25">
      <c r="A3368" t="s">
        <v>51</v>
      </c>
      <c r="B3368" t="s">
        <v>11</v>
      </c>
      <c r="C3368" t="s">
        <v>19</v>
      </c>
      <c r="D3368" s="1">
        <v>44398</v>
      </c>
      <c r="E3368" s="4">
        <v>1358</v>
      </c>
      <c r="F3368">
        <v>76</v>
      </c>
    </row>
    <row r="3369" spans="1:6" x14ac:dyDescent="0.25">
      <c r="A3369" t="s">
        <v>10</v>
      </c>
      <c r="B3369" t="s">
        <v>16</v>
      </c>
      <c r="C3369" t="s">
        <v>19</v>
      </c>
      <c r="D3369" s="1">
        <v>44398</v>
      </c>
      <c r="E3369" s="4">
        <v>133</v>
      </c>
      <c r="F3369">
        <v>8</v>
      </c>
    </row>
    <row r="3370" spans="1:6" x14ac:dyDescent="0.25">
      <c r="A3370" t="s">
        <v>29</v>
      </c>
      <c r="B3370" t="s">
        <v>27</v>
      </c>
      <c r="C3370" t="s">
        <v>42</v>
      </c>
      <c r="D3370" s="1">
        <v>44398</v>
      </c>
      <c r="E3370" s="4">
        <v>6076</v>
      </c>
      <c r="F3370">
        <v>468</v>
      </c>
    </row>
    <row r="3371" spans="1:6" x14ac:dyDescent="0.25">
      <c r="A3371" t="s">
        <v>5</v>
      </c>
      <c r="B3371" t="s">
        <v>11</v>
      </c>
      <c r="C3371" t="s">
        <v>7</v>
      </c>
      <c r="D3371" s="1">
        <v>44398</v>
      </c>
      <c r="E3371" s="4">
        <v>2744</v>
      </c>
      <c r="F3371">
        <v>102</v>
      </c>
    </row>
    <row r="3372" spans="1:6" x14ac:dyDescent="0.25">
      <c r="A3372" t="s">
        <v>25</v>
      </c>
      <c r="B3372" t="s">
        <v>21</v>
      </c>
      <c r="C3372" t="s">
        <v>17</v>
      </c>
      <c r="D3372" s="1">
        <v>44398</v>
      </c>
      <c r="E3372" s="4">
        <v>2282</v>
      </c>
      <c r="F3372">
        <v>153</v>
      </c>
    </row>
    <row r="3373" spans="1:6" x14ac:dyDescent="0.25">
      <c r="A3373" t="s">
        <v>49</v>
      </c>
      <c r="B3373" t="s">
        <v>6</v>
      </c>
      <c r="C3373" t="s">
        <v>48</v>
      </c>
      <c r="D3373" s="1">
        <v>44398</v>
      </c>
      <c r="E3373" s="4">
        <v>658</v>
      </c>
      <c r="F3373">
        <v>29</v>
      </c>
    </row>
    <row r="3374" spans="1:6" x14ac:dyDescent="0.25">
      <c r="A3374" t="s">
        <v>23</v>
      </c>
      <c r="B3374" t="s">
        <v>6</v>
      </c>
      <c r="C3374" t="s">
        <v>12</v>
      </c>
      <c r="D3374" s="1">
        <v>44398</v>
      </c>
      <c r="E3374" s="4">
        <v>3213</v>
      </c>
      <c r="F3374">
        <v>129</v>
      </c>
    </row>
    <row r="3375" spans="1:6" x14ac:dyDescent="0.25">
      <c r="A3375" t="s">
        <v>46</v>
      </c>
      <c r="B3375" t="s">
        <v>16</v>
      </c>
      <c r="C3375" t="s">
        <v>19</v>
      </c>
      <c r="D3375" s="1">
        <v>44398</v>
      </c>
      <c r="E3375" s="4">
        <v>12621</v>
      </c>
      <c r="F3375">
        <v>665</v>
      </c>
    </row>
    <row r="3376" spans="1:6" x14ac:dyDescent="0.25">
      <c r="A3376" t="s">
        <v>29</v>
      </c>
      <c r="B3376" t="s">
        <v>21</v>
      </c>
      <c r="C3376" t="s">
        <v>35</v>
      </c>
      <c r="D3376" s="1">
        <v>44398</v>
      </c>
      <c r="E3376" s="4">
        <v>6139</v>
      </c>
      <c r="F3376">
        <v>512</v>
      </c>
    </row>
    <row r="3377" spans="1:6" x14ac:dyDescent="0.25">
      <c r="A3377" t="s">
        <v>15</v>
      </c>
      <c r="B3377" t="s">
        <v>6</v>
      </c>
      <c r="C3377" t="s">
        <v>36</v>
      </c>
      <c r="D3377" s="1">
        <v>44398</v>
      </c>
      <c r="E3377" s="4">
        <v>1736</v>
      </c>
      <c r="F3377">
        <v>134</v>
      </c>
    </row>
    <row r="3378" spans="1:6" x14ac:dyDescent="0.25">
      <c r="A3378" t="s">
        <v>37</v>
      </c>
      <c r="B3378" t="s">
        <v>9</v>
      </c>
      <c r="C3378" t="s">
        <v>44</v>
      </c>
      <c r="D3378" s="1">
        <v>44398</v>
      </c>
      <c r="E3378" s="4">
        <v>1575</v>
      </c>
      <c r="F3378">
        <v>69</v>
      </c>
    </row>
    <row r="3379" spans="1:6" x14ac:dyDescent="0.25">
      <c r="A3379" t="s">
        <v>39</v>
      </c>
      <c r="B3379" t="s">
        <v>21</v>
      </c>
      <c r="C3379" t="s">
        <v>48</v>
      </c>
      <c r="D3379" s="1">
        <v>44398</v>
      </c>
      <c r="E3379" s="4">
        <v>12516</v>
      </c>
      <c r="F3379">
        <v>596</v>
      </c>
    </row>
    <row r="3380" spans="1:6" x14ac:dyDescent="0.25">
      <c r="A3380" t="s">
        <v>32</v>
      </c>
      <c r="B3380" t="s">
        <v>27</v>
      </c>
      <c r="C3380" t="s">
        <v>52</v>
      </c>
      <c r="D3380" s="1">
        <v>44398</v>
      </c>
      <c r="E3380" s="4">
        <v>5068</v>
      </c>
      <c r="F3380">
        <v>221</v>
      </c>
    </row>
    <row r="3381" spans="1:6" x14ac:dyDescent="0.25">
      <c r="A3381" t="s">
        <v>33</v>
      </c>
      <c r="B3381" t="s">
        <v>21</v>
      </c>
      <c r="C3381" t="s">
        <v>19</v>
      </c>
      <c r="D3381" s="1">
        <v>44398</v>
      </c>
      <c r="E3381" s="4">
        <v>553</v>
      </c>
      <c r="F3381">
        <v>30</v>
      </c>
    </row>
    <row r="3382" spans="1:6" x14ac:dyDescent="0.25">
      <c r="A3382" t="s">
        <v>23</v>
      </c>
      <c r="B3382" t="s">
        <v>21</v>
      </c>
      <c r="C3382" t="s">
        <v>47</v>
      </c>
      <c r="D3382" s="1">
        <v>44398</v>
      </c>
      <c r="E3382" s="4">
        <v>4221</v>
      </c>
      <c r="F3382">
        <v>249</v>
      </c>
    </row>
    <row r="3383" spans="1:6" x14ac:dyDescent="0.25">
      <c r="A3383" t="s">
        <v>23</v>
      </c>
      <c r="B3383" t="s">
        <v>21</v>
      </c>
      <c r="C3383" t="s">
        <v>35</v>
      </c>
      <c r="D3383" s="1">
        <v>44398</v>
      </c>
      <c r="E3383" s="4">
        <v>7091</v>
      </c>
      <c r="F3383">
        <v>591</v>
      </c>
    </row>
    <row r="3384" spans="1:6" x14ac:dyDescent="0.25">
      <c r="A3384" t="s">
        <v>40</v>
      </c>
      <c r="B3384" t="s">
        <v>16</v>
      </c>
      <c r="C3384" t="s">
        <v>45</v>
      </c>
      <c r="D3384" s="1">
        <v>44398</v>
      </c>
      <c r="E3384" s="4">
        <v>3535</v>
      </c>
      <c r="F3384">
        <v>221</v>
      </c>
    </row>
    <row r="3385" spans="1:6" x14ac:dyDescent="0.25">
      <c r="A3385" t="s">
        <v>40</v>
      </c>
      <c r="B3385" t="s">
        <v>9</v>
      </c>
      <c r="C3385" t="s">
        <v>30</v>
      </c>
      <c r="D3385" s="1">
        <v>44398</v>
      </c>
      <c r="E3385" s="4">
        <v>6202</v>
      </c>
      <c r="F3385">
        <v>1050</v>
      </c>
    </row>
    <row r="3386" spans="1:6" x14ac:dyDescent="0.25">
      <c r="A3386" t="s">
        <v>39</v>
      </c>
      <c r="B3386" t="s">
        <v>9</v>
      </c>
      <c r="C3386" t="s">
        <v>48</v>
      </c>
      <c r="D3386" s="1">
        <v>44398</v>
      </c>
      <c r="E3386" s="4">
        <v>1085</v>
      </c>
      <c r="F3386">
        <v>55</v>
      </c>
    </row>
    <row r="3387" spans="1:6" x14ac:dyDescent="0.25">
      <c r="A3387" t="s">
        <v>10</v>
      </c>
      <c r="B3387" t="s">
        <v>6</v>
      </c>
      <c r="C3387" t="s">
        <v>48</v>
      </c>
      <c r="D3387" s="1">
        <v>44398</v>
      </c>
      <c r="E3387" s="4">
        <v>280</v>
      </c>
      <c r="F3387">
        <v>13</v>
      </c>
    </row>
    <row r="3388" spans="1:6" x14ac:dyDescent="0.25">
      <c r="A3388" t="s">
        <v>8</v>
      </c>
      <c r="B3388" t="s">
        <v>27</v>
      </c>
      <c r="C3388" t="s">
        <v>44</v>
      </c>
      <c r="D3388" s="1">
        <v>44398</v>
      </c>
      <c r="E3388" s="4">
        <v>4193</v>
      </c>
      <c r="F3388">
        <v>183</v>
      </c>
    </row>
    <row r="3389" spans="1:6" x14ac:dyDescent="0.25">
      <c r="A3389" t="s">
        <v>49</v>
      </c>
      <c r="B3389" t="s">
        <v>11</v>
      </c>
      <c r="C3389" t="s">
        <v>35</v>
      </c>
      <c r="D3389" s="1">
        <v>44399</v>
      </c>
      <c r="E3389" s="4">
        <v>9884</v>
      </c>
      <c r="F3389">
        <v>659</v>
      </c>
    </row>
    <row r="3390" spans="1:6" x14ac:dyDescent="0.25">
      <c r="A3390" t="s">
        <v>8</v>
      </c>
      <c r="B3390" t="s">
        <v>27</v>
      </c>
      <c r="C3390" t="s">
        <v>22</v>
      </c>
      <c r="D3390" s="1">
        <v>44399</v>
      </c>
      <c r="E3390" s="4">
        <v>1603</v>
      </c>
      <c r="F3390">
        <v>107</v>
      </c>
    </row>
    <row r="3391" spans="1:6" x14ac:dyDescent="0.25">
      <c r="A3391" t="s">
        <v>13</v>
      </c>
      <c r="B3391" t="s">
        <v>21</v>
      </c>
      <c r="C3391" t="s">
        <v>36</v>
      </c>
      <c r="D3391" s="1">
        <v>44399</v>
      </c>
      <c r="E3391" s="4">
        <v>2324</v>
      </c>
      <c r="F3391">
        <v>155</v>
      </c>
    </row>
    <row r="3392" spans="1:6" x14ac:dyDescent="0.25">
      <c r="A3392" t="s">
        <v>51</v>
      </c>
      <c r="B3392" t="s">
        <v>27</v>
      </c>
      <c r="C3392" t="s">
        <v>24</v>
      </c>
      <c r="D3392" s="1">
        <v>44399</v>
      </c>
      <c r="E3392" s="4">
        <v>3367</v>
      </c>
      <c r="F3392">
        <v>154</v>
      </c>
    </row>
    <row r="3393" spans="1:6" x14ac:dyDescent="0.25">
      <c r="A3393" t="s">
        <v>51</v>
      </c>
      <c r="B3393" t="s">
        <v>6</v>
      </c>
      <c r="C3393" t="s">
        <v>31</v>
      </c>
      <c r="D3393" s="1">
        <v>44399</v>
      </c>
      <c r="E3393" s="4">
        <v>4837</v>
      </c>
      <c r="F3393">
        <v>484</v>
      </c>
    </row>
    <row r="3394" spans="1:6" x14ac:dyDescent="0.25">
      <c r="A3394" t="s">
        <v>39</v>
      </c>
      <c r="B3394" t="s">
        <v>11</v>
      </c>
      <c r="C3394" t="s">
        <v>50</v>
      </c>
      <c r="D3394" s="1">
        <v>44399</v>
      </c>
      <c r="E3394" s="4">
        <v>2149</v>
      </c>
      <c r="F3394">
        <v>215</v>
      </c>
    </row>
    <row r="3395" spans="1:6" x14ac:dyDescent="0.25">
      <c r="A3395" t="s">
        <v>23</v>
      </c>
      <c r="B3395" t="s">
        <v>11</v>
      </c>
      <c r="C3395" t="s">
        <v>7</v>
      </c>
      <c r="D3395" s="1">
        <v>44399</v>
      </c>
      <c r="E3395" s="4">
        <v>784</v>
      </c>
      <c r="F3395">
        <v>31</v>
      </c>
    </row>
    <row r="3396" spans="1:6" x14ac:dyDescent="0.25">
      <c r="A3396" t="s">
        <v>46</v>
      </c>
      <c r="B3396" t="s">
        <v>27</v>
      </c>
      <c r="C3396" t="s">
        <v>45</v>
      </c>
      <c r="D3396" s="1">
        <v>44399</v>
      </c>
      <c r="E3396" s="4">
        <v>3521</v>
      </c>
      <c r="F3396">
        <v>196</v>
      </c>
    </row>
    <row r="3397" spans="1:6" x14ac:dyDescent="0.25">
      <c r="A3397" t="s">
        <v>33</v>
      </c>
      <c r="B3397" t="s">
        <v>16</v>
      </c>
      <c r="C3397" t="s">
        <v>14</v>
      </c>
      <c r="D3397" s="1">
        <v>44399</v>
      </c>
      <c r="E3397" s="4">
        <v>9758</v>
      </c>
      <c r="F3397">
        <v>910</v>
      </c>
    </row>
    <row r="3398" spans="1:6" x14ac:dyDescent="0.25">
      <c r="A3398" t="s">
        <v>20</v>
      </c>
      <c r="B3398" t="s">
        <v>6</v>
      </c>
      <c r="C3398" t="s">
        <v>22</v>
      </c>
      <c r="D3398" s="1">
        <v>44399</v>
      </c>
      <c r="E3398" s="4">
        <v>2954</v>
      </c>
      <c r="F3398">
        <v>228</v>
      </c>
    </row>
    <row r="3399" spans="1:6" x14ac:dyDescent="0.25">
      <c r="A3399" t="s">
        <v>32</v>
      </c>
      <c r="B3399" t="s">
        <v>21</v>
      </c>
      <c r="C3399" t="s">
        <v>48</v>
      </c>
      <c r="D3399" s="1">
        <v>44399</v>
      </c>
      <c r="E3399" s="4">
        <v>1855</v>
      </c>
      <c r="F3399">
        <v>89</v>
      </c>
    </row>
    <row r="3400" spans="1:6" x14ac:dyDescent="0.25">
      <c r="A3400" t="s">
        <v>33</v>
      </c>
      <c r="B3400" t="s">
        <v>27</v>
      </c>
      <c r="C3400" t="s">
        <v>26</v>
      </c>
      <c r="D3400" s="1">
        <v>44399</v>
      </c>
      <c r="E3400" s="4">
        <v>4340</v>
      </c>
      <c r="F3400">
        <v>256</v>
      </c>
    </row>
    <row r="3401" spans="1:6" x14ac:dyDescent="0.25">
      <c r="A3401" t="s">
        <v>49</v>
      </c>
      <c r="B3401" t="s">
        <v>16</v>
      </c>
      <c r="C3401" t="s">
        <v>26</v>
      </c>
      <c r="D3401" s="1">
        <v>44399</v>
      </c>
      <c r="E3401" s="4">
        <v>392</v>
      </c>
      <c r="F3401">
        <v>20</v>
      </c>
    </row>
    <row r="3402" spans="1:6" x14ac:dyDescent="0.25">
      <c r="A3402" t="s">
        <v>15</v>
      </c>
      <c r="B3402" t="s">
        <v>27</v>
      </c>
      <c r="C3402" t="s">
        <v>12</v>
      </c>
      <c r="D3402" s="1">
        <v>44399</v>
      </c>
      <c r="E3402" s="4">
        <v>7630</v>
      </c>
      <c r="F3402">
        <v>306</v>
      </c>
    </row>
    <row r="3403" spans="1:6" x14ac:dyDescent="0.25">
      <c r="A3403" t="s">
        <v>39</v>
      </c>
      <c r="B3403" t="s">
        <v>16</v>
      </c>
      <c r="C3403" t="s">
        <v>26</v>
      </c>
      <c r="D3403" s="1">
        <v>44399</v>
      </c>
      <c r="E3403" s="4">
        <v>7973</v>
      </c>
      <c r="F3403">
        <v>443</v>
      </c>
    </row>
    <row r="3404" spans="1:6" x14ac:dyDescent="0.25">
      <c r="A3404" t="s">
        <v>41</v>
      </c>
      <c r="B3404" t="s">
        <v>21</v>
      </c>
      <c r="C3404" t="s">
        <v>42</v>
      </c>
      <c r="D3404" s="1">
        <v>44399</v>
      </c>
      <c r="E3404" s="4">
        <v>1967</v>
      </c>
      <c r="F3404">
        <v>152</v>
      </c>
    </row>
    <row r="3405" spans="1:6" x14ac:dyDescent="0.25">
      <c r="A3405" t="s">
        <v>41</v>
      </c>
      <c r="B3405" t="s">
        <v>21</v>
      </c>
      <c r="C3405" t="s">
        <v>24</v>
      </c>
      <c r="D3405" s="1">
        <v>44399</v>
      </c>
      <c r="E3405" s="4">
        <v>2989</v>
      </c>
      <c r="F3405">
        <v>158</v>
      </c>
    </row>
    <row r="3406" spans="1:6" x14ac:dyDescent="0.25">
      <c r="A3406" t="s">
        <v>46</v>
      </c>
      <c r="B3406" t="s">
        <v>27</v>
      </c>
      <c r="C3406" t="s">
        <v>42</v>
      </c>
      <c r="D3406" s="1">
        <v>44399</v>
      </c>
      <c r="E3406" s="4">
        <v>182</v>
      </c>
      <c r="F3406">
        <v>14</v>
      </c>
    </row>
    <row r="3407" spans="1:6" x14ac:dyDescent="0.25">
      <c r="A3407" t="s">
        <v>20</v>
      </c>
      <c r="B3407" t="s">
        <v>27</v>
      </c>
      <c r="C3407" t="s">
        <v>50</v>
      </c>
      <c r="D3407" s="1">
        <v>44399</v>
      </c>
      <c r="E3407" s="4">
        <v>5922</v>
      </c>
      <c r="F3407">
        <v>658</v>
      </c>
    </row>
    <row r="3408" spans="1:6" x14ac:dyDescent="0.25">
      <c r="A3408" t="s">
        <v>46</v>
      </c>
      <c r="B3408" t="s">
        <v>27</v>
      </c>
      <c r="C3408" t="s">
        <v>52</v>
      </c>
      <c r="D3408" s="1">
        <v>44399</v>
      </c>
      <c r="E3408" s="4">
        <v>1680</v>
      </c>
      <c r="F3408">
        <v>68</v>
      </c>
    </row>
    <row r="3409" spans="1:6" x14ac:dyDescent="0.25">
      <c r="A3409" t="s">
        <v>33</v>
      </c>
      <c r="B3409" t="s">
        <v>27</v>
      </c>
      <c r="C3409" t="s">
        <v>30</v>
      </c>
      <c r="D3409" s="1">
        <v>44399</v>
      </c>
      <c r="E3409" s="4">
        <v>3997</v>
      </c>
      <c r="F3409">
        <v>500</v>
      </c>
    </row>
    <row r="3410" spans="1:6" x14ac:dyDescent="0.25">
      <c r="A3410" t="s">
        <v>46</v>
      </c>
      <c r="B3410" t="s">
        <v>21</v>
      </c>
      <c r="C3410" t="s">
        <v>17</v>
      </c>
      <c r="D3410" s="1">
        <v>44399</v>
      </c>
      <c r="E3410" s="4">
        <v>1372</v>
      </c>
      <c r="F3410">
        <v>86</v>
      </c>
    </row>
    <row r="3411" spans="1:6" x14ac:dyDescent="0.25">
      <c r="A3411" t="s">
        <v>51</v>
      </c>
      <c r="B3411" t="s">
        <v>9</v>
      </c>
      <c r="C3411" t="s">
        <v>31</v>
      </c>
      <c r="D3411" s="1">
        <v>44399</v>
      </c>
      <c r="E3411" s="4">
        <v>4536</v>
      </c>
      <c r="F3411">
        <v>648</v>
      </c>
    </row>
    <row r="3412" spans="1:6" x14ac:dyDescent="0.25">
      <c r="A3412" t="s">
        <v>8</v>
      </c>
      <c r="B3412" t="s">
        <v>9</v>
      </c>
      <c r="C3412" t="s">
        <v>43</v>
      </c>
      <c r="D3412" s="1">
        <v>44399</v>
      </c>
      <c r="E3412" s="4">
        <v>2898</v>
      </c>
      <c r="F3412">
        <v>145</v>
      </c>
    </row>
    <row r="3413" spans="1:6" x14ac:dyDescent="0.25">
      <c r="A3413" t="s">
        <v>8</v>
      </c>
      <c r="B3413" t="s">
        <v>11</v>
      </c>
      <c r="C3413" t="s">
        <v>47</v>
      </c>
      <c r="D3413" s="1">
        <v>44399</v>
      </c>
      <c r="E3413" s="4">
        <v>4067</v>
      </c>
      <c r="F3413">
        <v>240</v>
      </c>
    </row>
    <row r="3414" spans="1:6" x14ac:dyDescent="0.25">
      <c r="A3414" t="s">
        <v>39</v>
      </c>
      <c r="B3414" t="s">
        <v>9</v>
      </c>
      <c r="C3414" t="s">
        <v>47</v>
      </c>
      <c r="D3414" s="1">
        <v>44400</v>
      </c>
      <c r="E3414" s="4">
        <v>2891</v>
      </c>
      <c r="F3414">
        <v>181</v>
      </c>
    </row>
    <row r="3415" spans="1:6" x14ac:dyDescent="0.25">
      <c r="A3415" t="s">
        <v>20</v>
      </c>
      <c r="B3415" t="s">
        <v>27</v>
      </c>
      <c r="C3415" t="s">
        <v>28</v>
      </c>
      <c r="D3415" s="1">
        <v>44400</v>
      </c>
      <c r="E3415" s="4">
        <v>8001</v>
      </c>
      <c r="F3415">
        <v>910</v>
      </c>
    </row>
    <row r="3416" spans="1:6" x14ac:dyDescent="0.25">
      <c r="A3416" t="s">
        <v>37</v>
      </c>
      <c r="B3416" t="s">
        <v>21</v>
      </c>
      <c r="C3416" t="s">
        <v>28</v>
      </c>
      <c r="D3416" s="1">
        <v>44400</v>
      </c>
      <c r="E3416" s="4">
        <v>6286</v>
      </c>
      <c r="F3416">
        <v>699</v>
      </c>
    </row>
    <row r="3417" spans="1:6" x14ac:dyDescent="0.25">
      <c r="A3417" t="s">
        <v>25</v>
      </c>
      <c r="B3417" t="s">
        <v>9</v>
      </c>
      <c r="C3417" t="s">
        <v>14</v>
      </c>
      <c r="D3417" s="1">
        <v>44400</v>
      </c>
      <c r="E3417" s="4">
        <v>2583</v>
      </c>
      <c r="F3417">
        <v>235</v>
      </c>
    </row>
    <row r="3418" spans="1:6" x14ac:dyDescent="0.25">
      <c r="A3418" t="s">
        <v>29</v>
      </c>
      <c r="B3418" t="s">
        <v>21</v>
      </c>
      <c r="C3418" t="s">
        <v>14</v>
      </c>
      <c r="D3418" s="1">
        <v>44400</v>
      </c>
      <c r="E3418" s="4">
        <v>1512</v>
      </c>
      <c r="F3418">
        <v>168</v>
      </c>
    </row>
    <row r="3419" spans="1:6" x14ac:dyDescent="0.25">
      <c r="A3419" t="s">
        <v>33</v>
      </c>
      <c r="B3419" t="s">
        <v>6</v>
      </c>
      <c r="C3419" t="s">
        <v>47</v>
      </c>
      <c r="D3419" s="1">
        <v>44400</v>
      </c>
      <c r="E3419" s="4">
        <v>693</v>
      </c>
      <c r="F3419">
        <v>41</v>
      </c>
    </row>
    <row r="3420" spans="1:6" x14ac:dyDescent="0.25">
      <c r="A3420" t="s">
        <v>33</v>
      </c>
      <c r="B3420" t="s">
        <v>16</v>
      </c>
      <c r="C3420" t="s">
        <v>31</v>
      </c>
      <c r="D3420" s="1">
        <v>44400</v>
      </c>
      <c r="E3420" s="4">
        <v>119</v>
      </c>
      <c r="F3420">
        <v>14</v>
      </c>
    </row>
    <row r="3421" spans="1:6" x14ac:dyDescent="0.25">
      <c r="A3421" t="s">
        <v>18</v>
      </c>
      <c r="B3421" t="s">
        <v>16</v>
      </c>
      <c r="C3421" t="s">
        <v>31</v>
      </c>
      <c r="D3421" s="1">
        <v>44400</v>
      </c>
      <c r="E3421" s="4">
        <v>6139</v>
      </c>
      <c r="F3421">
        <v>614</v>
      </c>
    </row>
    <row r="3422" spans="1:6" x14ac:dyDescent="0.25">
      <c r="A3422" t="s">
        <v>32</v>
      </c>
      <c r="B3422" t="s">
        <v>27</v>
      </c>
      <c r="C3422" t="s">
        <v>36</v>
      </c>
      <c r="D3422" s="1">
        <v>44400</v>
      </c>
      <c r="E3422" s="4">
        <v>9345</v>
      </c>
      <c r="F3422">
        <v>585</v>
      </c>
    </row>
    <row r="3423" spans="1:6" x14ac:dyDescent="0.25">
      <c r="A3423" t="s">
        <v>32</v>
      </c>
      <c r="B3423" t="s">
        <v>27</v>
      </c>
      <c r="C3423" t="s">
        <v>24</v>
      </c>
      <c r="D3423" s="1">
        <v>44400</v>
      </c>
      <c r="E3423" s="4">
        <v>938</v>
      </c>
      <c r="F3423">
        <v>45</v>
      </c>
    </row>
    <row r="3424" spans="1:6" x14ac:dyDescent="0.25">
      <c r="A3424" t="s">
        <v>8</v>
      </c>
      <c r="B3424" t="s">
        <v>9</v>
      </c>
      <c r="C3424" t="s">
        <v>44</v>
      </c>
      <c r="D3424" s="1">
        <v>44400</v>
      </c>
      <c r="E3424" s="4">
        <v>4732</v>
      </c>
      <c r="F3424">
        <v>198</v>
      </c>
    </row>
    <row r="3425" spans="1:6" x14ac:dyDescent="0.25">
      <c r="A3425" t="s">
        <v>29</v>
      </c>
      <c r="B3425" t="s">
        <v>16</v>
      </c>
      <c r="C3425" t="s">
        <v>48</v>
      </c>
      <c r="D3425" s="1">
        <v>44400</v>
      </c>
      <c r="E3425" s="4">
        <v>49</v>
      </c>
      <c r="F3425">
        <v>3</v>
      </c>
    </row>
    <row r="3426" spans="1:6" x14ac:dyDescent="0.25">
      <c r="A3426" t="s">
        <v>34</v>
      </c>
      <c r="B3426" t="s">
        <v>6</v>
      </c>
      <c r="C3426" t="s">
        <v>17</v>
      </c>
      <c r="D3426" s="1">
        <v>44400</v>
      </c>
      <c r="E3426" s="4">
        <v>2275</v>
      </c>
      <c r="F3426">
        <v>163</v>
      </c>
    </row>
    <row r="3427" spans="1:6" x14ac:dyDescent="0.25">
      <c r="A3427" t="s">
        <v>25</v>
      </c>
      <c r="B3427" t="s">
        <v>6</v>
      </c>
      <c r="C3427" t="s">
        <v>31</v>
      </c>
      <c r="D3427" s="1">
        <v>44400</v>
      </c>
      <c r="E3427" s="4">
        <v>5229</v>
      </c>
      <c r="F3427">
        <v>523</v>
      </c>
    </row>
    <row r="3428" spans="1:6" x14ac:dyDescent="0.25">
      <c r="A3428" t="s">
        <v>15</v>
      </c>
      <c r="B3428" t="s">
        <v>16</v>
      </c>
      <c r="C3428" t="s">
        <v>26</v>
      </c>
      <c r="D3428" s="1">
        <v>44400</v>
      </c>
      <c r="E3428" s="4">
        <v>7518</v>
      </c>
      <c r="F3428">
        <v>418</v>
      </c>
    </row>
    <row r="3429" spans="1:6" x14ac:dyDescent="0.25">
      <c r="A3429" t="s">
        <v>20</v>
      </c>
      <c r="B3429" t="s">
        <v>11</v>
      </c>
      <c r="C3429" t="s">
        <v>50</v>
      </c>
      <c r="D3429" s="1">
        <v>44400</v>
      </c>
      <c r="E3429" s="4">
        <v>924</v>
      </c>
      <c r="F3429">
        <v>103</v>
      </c>
    </row>
    <row r="3430" spans="1:6" x14ac:dyDescent="0.25">
      <c r="A3430" t="s">
        <v>8</v>
      </c>
      <c r="B3430" t="s">
        <v>21</v>
      </c>
      <c r="C3430" t="s">
        <v>22</v>
      </c>
      <c r="D3430" s="1">
        <v>44400</v>
      </c>
      <c r="E3430" s="4">
        <v>3332</v>
      </c>
      <c r="F3430">
        <v>257</v>
      </c>
    </row>
    <row r="3431" spans="1:6" x14ac:dyDescent="0.25">
      <c r="A3431" t="s">
        <v>32</v>
      </c>
      <c r="B3431" t="s">
        <v>16</v>
      </c>
      <c r="C3431" t="s">
        <v>44</v>
      </c>
      <c r="D3431" s="1">
        <v>44400</v>
      </c>
      <c r="E3431" s="4">
        <v>2464</v>
      </c>
      <c r="F3431">
        <v>99</v>
      </c>
    </row>
    <row r="3432" spans="1:6" x14ac:dyDescent="0.25">
      <c r="A3432" t="s">
        <v>41</v>
      </c>
      <c r="B3432" t="s">
        <v>9</v>
      </c>
      <c r="C3432" t="s">
        <v>52</v>
      </c>
      <c r="D3432" s="1">
        <v>44400</v>
      </c>
      <c r="E3432" s="4">
        <v>17381</v>
      </c>
      <c r="F3432">
        <v>700</v>
      </c>
    </row>
    <row r="3433" spans="1:6" x14ac:dyDescent="0.25">
      <c r="A3433" t="s">
        <v>5</v>
      </c>
      <c r="B3433" t="s">
        <v>21</v>
      </c>
      <c r="C3433" t="s">
        <v>50</v>
      </c>
      <c r="D3433" s="1">
        <v>44400</v>
      </c>
      <c r="E3433" s="4">
        <v>2723</v>
      </c>
      <c r="F3433">
        <v>389</v>
      </c>
    </row>
    <row r="3434" spans="1:6" x14ac:dyDescent="0.25">
      <c r="A3434" t="s">
        <v>29</v>
      </c>
      <c r="B3434" t="s">
        <v>27</v>
      </c>
      <c r="C3434" t="s">
        <v>7</v>
      </c>
      <c r="D3434" s="1">
        <v>44400</v>
      </c>
      <c r="E3434" s="4">
        <v>3626</v>
      </c>
      <c r="F3434">
        <v>146</v>
      </c>
    </row>
    <row r="3435" spans="1:6" x14ac:dyDescent="0.25">
      <c r="A3435" t="s">
        <v>20</v>
      </c>
      <c r="B3435" t="s">
        <v>9</v>
      </c>
      <c r="C3435" t="s">
        <v>38</v>
      </c>
      <c r="D3435" s="1">
        <v>44400</v>
      </c>
      <c r="E3435" s="4">
        <v>1176</v>
      </c>
      <c r="F3435">
        <v>48</v>
      </c>
    </row>
    <row r="3436" spans="1:6" x14ac:dyDescent="0.25">
      <c r="A3436" t="s">
        <v>32</v>
      </c>
      <c r="B3436" t="s">
        <v>16</v>
      </c>
      <c r="C3436" t="s">
        <v>30</v>
      </c>
      <c r="D3436" s="1">
        <v>44400</v>
      </c>
      <c r="E3436" s="4">
        <v>3087</v>
      </c>
      <c r="F3436">
        <v>515</v>
      </c>
    </row>
    <row r="3437" spans="1:6" x14ac:dyDescent="0.25">
      <c r="A3437" t="s">
        <v>46</v>
      </c>
      <c r="B3437" t="s">
        <v>9</v>
      </c>
      <c r="C3437" t="s">
        <v>43</v>
      </c>
      <c r="D3437" s="1">
        <v>44400</v>
      </c>
      <c r="E3437" s="4">
        <v>1253</v>
      </c>
      <c r="F3437">
        <v>63</v>
      </c>
    </row>
    <row r="3438" spans="1:6" x14ac:dyDescent="0.25">
      <c r="A3438" t="s">
        <v>32</v>
      </c>
      <c r="B3438" t="s">
        <v>21</v>
      </c>
      <c r="C3438" t="s">
        <v>28</v>
      </c>
      <c r="D3438" s="1">
        <v>44400</v>
      </c>
      <c r="E3438" s="4">
        <v>210</v>
      </c>
      <c r="F3438">
        <v>27</v>
      </c>
    </row>
    <row r="3439" spans="1:6" x14ac:dyDescent="0.25">
      <c r="A3439" t="s">
        <v>39</v>
      </c>
      <c r="B3439" t="s">
        <v>16</v>
      </c>
      <c r="C3439" t="s">
        <v>22</v>
      </c>
      <c r="D3439" s="1">
        <v>44400</v>
      </c>
      <c r="E3439" s="4">
        <v>679</v>
      </c>
      <c r="F3439">
        <v>49</v>
      </c>
    </row>
    <row r="3440" spans="1:6" x14ac:dyDescent="0.25">
      <c r="A3440" t="s">
        <v>18</v>
      </c>
      <c r="B3440" t="s">
        <v>21</v>
      </c>
      <c r="C3440" t="s">
        <v>24</v>
      </c>
      <c r="D3440" s="1">
        <v>44400</v>
      </c>
      <c r="E3440" s="4">
        <v>1421</v>
      </c>
      <c r="F3440">
        <v>68</v>
      </c>
    </row>
    <row r="3441" spans="1:6" x14ac:dyDescent="0.25">
      <c r="A3441" t="s">
        <v>13</v>
      </c>
      <c r="B3441" t="s">
        <v>21</v>
      </c>
      <c r="C3441" t="s">
        <v>28</v>
      </c>
      <c r="D3441" s="1">
        <v>44400</v>
      </c>
      <c r="E3441" s="4">
        <v>3311</v>
      </c>
      <c r="F3441">
        <v>414</v>
      </c>
    </row>
    <row r="3442" spans="1:6" x14ac:dyDescent="0.25">
      <c r="A3442" t="s">
        <v>37</v>
      </c>
      <c r="B3442" t="s">
        <v>21</v>
      </c>
      <c r="C3442" t="s">
        <v>42</v>
      </c>
      <c r="D3442" s="1">
        <v>44400</v>
      </c>
      <c r="E3442" s="4">
        <v>1862</v>
      </c>
      <c r="F3442">
        <v>133</v>
      </c>
    </row>
    <row r="3443" spans="1:6" x14ac:dyDescent="0.25">
      <c r="A3443" t="s">
        <v>13</v>
      </c>
      <c r="B3443" t="s">
        <v>9</v>
      </c>
      <c r="C3443" t="s">
        <v>17</v>
      </c>
      <c r="D3443" s="1">
        <v>44400</v>
      </c>
      <c r="E3443" s="4">
        <v>3199</v>
      </c>
      <c r="F3443">
        <v>189</v>
      </c>
    </row>
    <row r="3444" spans="1:6" x14ac:dyDescent="0.25">
      <c r="A3444" t="s">
        <v>51</v>
      </c>
      <c r="B3444" t="s">
        <v>16</v>
      </c>
      <c r="C3444" t="s">
        <v>52</v>
      </c>
      <c r="D3444" s="1">
        <v>44400</v>
      </c>
      <c r="E3444" s="4">
        <v>2247</v>
      </c>
      <c r="F3444">
        <v>103</v>
      </c>
    </row>
    <row r="3445" spans="1:6" x14ac:dyDescent="0.25">
      <c r="A3445" t="s">
        <v>15</v>
      </c>
      <c r="B3445" t="s">
        <v>21</v>
      </c>
      <c r="C3445" t="s">
        <v>26</v>
      </c>
      <c r="D3445" s="1">
        <v>44400</v>
      </c>
      <c r="E3445" s="4">
        <v>2359</v>
      </c>
      <c r="F3445">
        <v>139</v>
      </c>
    </row>
    <row r="3446" spans="1:6" x14ac:dyDescent="0.25">
      <c r="A3446" t="s">
        <v>34</v>
      </c>
      <c r="B3446" t="s">
        <v>21</v>
      </c>
      <c r="C3446" t="s">
        <v>14</v>
      </c>
      <c r="D3446" s="1">
        <v>44400</v>
      </c>
      <c r="E3446" s="4">
        <v>5026</v>
      </c>
      <c r="F3446">
        <v>559</v>
      </c>
    </row>
    <row r="3447" spans="1:6" x14ac:dyDescent="0.25">
      <c r="A3447" t="s">
        <v>18</v>
      </c>
      <c r="B3447" t="s">
        <v>16</v>
      </c>
      <c r="C3447" t="s">
        <v>28</v>
      </c>
      <c r="D3447" s="1">
        <v>44400</v>
      </c>
      <c r="E3447" s="4">
        <v>6986</v>
      </c>
      <c r="F3447">
        <v>980</v>
      </c>
    </row>
    <row r="3448" spans="1:6" x14ac:dyDescent="0.25">
      <c r="A3448" t="s">
        <v>34</v>
      </c>
      <c r="B3448" t="s">
        <v>9</v>
      </c>
      <c r="C3448" t="s">
        <v>48</v>
      </c>
      <c r="D3448" s="1">
        <v>44400</v>
      </c>
      <c r="E3448" s="4">
        <v>3808</v>
      </c>
      <c r="F3448">
        <v>166</v>
      </c>
    </row>
    <row r="3449" spans="1:6" x14ac:dyDescent="0.25">
      <c r="A3449" t="s">
        <v>51</v>
      </c>
      <c r="B3449" t="s">
        <v>6</v>
      </c>
      <c r="C3449" t="s">
        <v>52</v>
      </c>
      <c r="D3449" s="1">
        <v>44400</v>
      </c>
      <c r="E3449" s="4">
        <v>3703</v>
      </c>
      <c r="F3449">
        <v>155</v>
      </c>
    </row>
    <row r="3450" spans="1:6" x14ac:dyDescent="0.25">
      <c r="A3450" t="s">
        <v>20</v>
      </c>
      <c r="B3450" t="s">
        <v>27</v>
      </c>
      <c r="C3450" t="s">
        <v>30</v>
      </c>
      <c r="D3450" s="1">
        <v>44400</v>
      </c>
      <c r="E3450" s="4">
        <v>4102</v>
      </c>
      <c r="F3450">
        <v>840</v>
      </c>
    </row>
    <row r="3451" spans="1:6" x14ac:dyDescent="0.25">
      <c r="A3451" t="s">
        <v>41</v>
      </c>
      <c r="B3451" t="s">
        <v>16</v>
      </c>
      <c r="C3451" t="s">
        <v>28</v>
      </c>
      <c r="D3451" s="1">
        <v>44400</v>
      </c>
      <c r="E3451" s="4">
        <v>3010</v>
      </c>
      <c r="F3451">
        <v>377</v>
      </c>
    </row>
    <row r="3452" spans="1:6" x14ac:dyDescent="0.25">
      <c r="A3452" t="s">
        <v>13</v>
      </c>
      <c r="B3452" t="s">
        <v>21</v>
      </c>
      <c r="C3452" t="s">
        <v>35</v>
      </c>
      <c r="D3452" s="1">
        <v>44400</v>
      </c>
      <c r="E3452" s="4">
        <v>4970</v>
      </c>
      <c r="F3452">
        <v>332</v>
      </c>
    </row>
    <row r="3453" spans="1:6" x14ac:dyDescent="0.25">
      <c r="A3453" t="s">
        <v>23</v>
      </c>
      <c r="B3453" t="s">
        <v>6</v>
      </c>
      <c r="C3453" t="s">
        <v>28</v>
      </c>
      <c r="D3453" s="1">
        <v>44400</v>
      </c>
      <c r="E3453" s="4">
        <v>4389</v>
      </c>
      <c r="F3453">
        <v>488</v>
      </c>
    </row>
    <row r="3454" spans="1:6" x14ac:dyDescent="0.25">
      <c r="A3454" t="s">
        <v>41</v>
      </c>
      <c r="B3454" t="s">
        <v>9</v>
      </c>
      <c r="C3454" t="s">
        <v>22</v>
      </c>
      <c r="D3454" s="1">
        <v>44403</v>
      </c>
      <c r="E3454" s="4">
        <v>9751</v>
      </c>
      <c r="F3454">
        <v>840</v>
      </c>
    </row>
    <row r="3455" spans="1:6" x14ac:dyDescent="0.25">
      <c r="A3455" t="s">
        <v>18</v>
      </c>
      <c r="B3455" t="s">
        <v>9</v>
      </c>
      <c r="C3455" t="s">
        <v>52</v>
      </c>
      <c r="D3455" s="1">
        <v>44403</v>
      </c>
      <c r="E3455" s="4">
        <v>1477</v>
      </c>
      <c r="F3455">
        <v>68</v>
      </c>
    </row>
    <row r="3456" spans="1:6" x14ac:dyDescent="0.25">
      <c r="A3456" t="s">
        <v>8</v>
      </c>
      <c r="B3456" t="s">
        <v>27</v>
      </c>
      <c r="C3456" t="s">
        <v>36</v>
      </c>
      <c r="D3456" s="1">
        <v>44403</v>
      </c>
      <c r="E3456" s="4">
        <v>3423</v>
      </c>
      <c r="F3456">
        <v>264</v>
      </c>
    </row>
    <row r="3457" spans="1:6" x14ac:dyDescent="0.25">
      <c r="A3457" t="s">
        <v>23</v>
      </c>
      <c r="B3457" t="s">
        <v>21</v>
      </c>
      <c r="C3457" t="s">
        <v>50</v>
      </c>
      <c r="D3457" s="1">
        <v>44403</v>
      </c>
      <c r="E3457" s="4">
        <v>6629</v>
      </c>
      <c r="F3457">
        <v>840</v>
      </c>
    </row>
    <row r="3458" spans="1:6" x14ac:dyDescent="0.25">
      <c r="A3458" t="s">
        <v>46</v>
      </c>
      <c r="B3458" t="s">
        <v>16</v>
      </c>
      <c r="C3458" t="s">
        <v>7</v>
      </c>
      <c r="D3458" s="1">
        <v>44403</v>
      </c>
      <c r="E3458" s="4">
        <v>5964</v>
      </c>
      <c r="F3458">
        <v>249</v>
      </c>
    </row>
    <row r="3459" spans="1:6" x14ac:dyDescent="0.25">
      <c r="A3459" t="s">
        <v>29</v>
      </c>
      <c r="B3459" t="s">
        <v>6</v>
      </c>
      <c r="C3459" t="s">
        <v>26</v>
      </c>
      <c r="D3459" s="1">
        <v>44403</v>
      </c>
      <c r="E3459" s="4">
        <v>5026</v>
      </c>
      <c r="F3459">
        <v>265</v>
      </c>
    </row>
    <row r="3460" spans="1:6" x14ac:dyDescent="0.25">
      <c r="A3460" t="s">
        <v>18</v>
      </c>
      <c r="B3460" t="s">
        <v>11</v>
      </c>
      <c r="C3460" t="s">
        <v>43</v>
      </c>
      <c r="D3460" s="1">
        <v>44403</v>
      </c>
      <c r="E3460" s="4">
        <v>5467</v>
      </c>
      <c r="F3460">
        <v>274</v>
      </c>
    </row>
    <row r="3461" spans="1:6" x14ac:dyDescent="0.25">
      <c r="A3461" t="s">
        <v>8</v>
      </c>
      <c r="B3461" t="s">
        <v>21</v>
      </c>
      <c r="C3461" t="s">
        <v>30</v>
      </c>
      <c r="D3461" s="1">
        <v>44403</v>
      </c>
      <c r="E3461" s="4">
        <v>2842</v>
      </c>
      <c r="F3461">
        <v>406</v>
      </c>
    </row>
    <row r="3462" spans="1:6" x14ac:dyDescent="0.25">
      <c r="A3462" t="s">
        <v>13</v>
      </c>
      <c r="B3462" t="s">
        <v>9</v>
      </c>
      <c r="C3462" t="s">
        <v>26</v>
      </c>
      <c r="D3462" s="1">
        <v>44403</v>
      </c>
      <c r="E3462" s="4">
        <v>2100</v>
      </c>
      <c r="F3462">
        <v>111</v>
      </c>
    </row>
    <row r="3463" spans="1:6" x14ac:dyDescent="0.25">
      <c r="A3463" t="s">
        <v>51</v>
      </c>
      <c r="B3463" t="s">
        <v>11</v>
      </c>
      <c r="C3463" t="s">
        <v>50</v>
      </c>
      <c r="D3463" s="1">
        <v>44403</v>
      </c>
      <c r="E3463" s="4">
        <v>5257</v>
      </c>
      <c r="F3463">
        <v>585</v>
      </c>
    </row>
    <row r="3464" spans="1:6" x14ac:dyDescent="0.25">
      <c r="A3464" t="s">
        <v>40</v>
      </c>
      <c r="B3464" t="s">
        <v>6</v>
      </c>
      <c r="C3464" t="s">
        <v>50</v>
      </c>
      <c r="D3464" s="1">
        <v>44403</v>
      </c>
      <c r="E3464" s="4">
        <v>5208</v>
      </c>
      <c r="F3464">
        <v>521</v>
      </c>
    </row>
    <row r="3465" spans="1:6" x14ac:dyDescent="0.25">
      <c r="A3465" t="s">
        <v>32</v>
      </c>
      <c r="B3465" t="s">
        <v>6</v>
      </c>
      <c r="C3465" t="s">
        <v>17</v>
      </c>
      <c r="D3465" s="1">
        <v>44404</v>
      </c>
      <c r="E3465" s="4">
        <v>2142</v>
      </c>
      <c r="F3465">
        <v>134</v>
      </c>
    </row>
    <row r="3466" spans="1:6" x14ac:dyDescent="0.25">
      <c r="A3466" t="s">
        <v>5</v>
      </c>
      <c r="B3466" t="s">
        <v>11</v>
      </c>
      <c r="C3466" t="s">
        <v>19</v>
      </c>
      <c r="D3466" s="1">
        <v>44404</v>
      </c>
      <c r="E3466" s="4">
        <v>7553</v>
      </c>
      <c r="F3466">
        <v>420</v>
      </c>
    </row>
    <row r="3467" spans="1:6" x14ac:dyDescent="0.25">
      <c r="A3467" t="s">
        <v>23</v>
      </c>
      <c r="B3467" t="s">
        <v>16</v>
      </c>
      <c r="C3467" t="s">
        <v>42</v>
      </c>
      <c r="D3467" s="1">
        <v>44404</v>
      </c>
      <c r="E3467" s="4">
        <v>7126</v>
      </c>
      <c r="F3467">
        <v>476</v>
      </c>
    </row>
    <row r="3468" spans="1:6" x14ac:dyDescent="0.25">
      <c r="A3468" t="s">
        <v>32</v>
      </c>
      <c r="B3468" t="s">
        <v>21</v>
      </c>
      <c r="C3468" t="s">
        <v>24</v>
      </c>
      <c r="D3468" s="1">
        <v>44404</v>
      </c>
      <c r="E3468" s="4">
        <v>3199</v>
      </c>
      <c r="F3468">
        <v>153</v>
      </c>
    </row>
    <row r="3469" spans="1:6" x14ac:dyDescent="0.25">
      <c r="A3469" t="s">
        <v>29</v>
      </c>
      <c r="B3469" t="s">
        <v>27</v>
      </c>
      <c r="C3469" t="s">
        <v>43</v>
      </c>
      <c r="D3469" s="1">
        <v>44404</v>
      </c>
      <c r="E3469" s="4">
        <v>5502</v>
      </c>
      <c r="F3469">
        <v>276</v>
      </c>
    </row>
    <row r="3470" spans="1:6" x14ac:dyDescent="0.25">
      <c r="A3470" t="s">
        <v>23</v>
      </c>
      <c r="B3470" t="s">
        <v>9</v>
      </c>
      <c r="C3470" t="s">
        <v>28</v>
      </c>
      <c r="D3470" s="1">
        <v>44404</v>
      </c>
      <c r="E3470" s="4">
        <v>2569</v>
      </c>
      <c r="F3470">
        <v>286</v>
      </c>
    </row>
    <row r="3471" spans="1:6" x14ac:dyDescent="0.25">
      <c r="A3471" t="s">
        <v>23</v>
      </c>
      <c r="B3471" t="s">
        <v>21</v>
      </c>
      <c r="C3471" t="s">
        <v>52</v>
      </c>
      <c r="D3471" s="1">
        <v>44404</v>
      </c>
      <c r="E3471" s="4">
        <v>1834</v>
      </c>
      <c r="F3471">
        <v>77</v>
      </c>
    </row>
    <row r="3472" spans="1:6" x14ac:dyDescent="0.25">
      <c r="A3472" t="s">
        <v>29</v>
      </c>
      <c r="B3472" t="s">
        <v>9</v>
      </c>
      <c r="C3472" t="s">
        <v>19</v>
      </c>
      <c r="D3472" s="1">
        <v>44404</v>
      </c>
      <c r="E3472" s="4">
        <v>406</v>
      </c>
      <c r="F3472">
        <v>23</v>
      </c>
    </row>
    <row r="3473" spans="1:6" x14ac:dyDescent="0.25">
      <c r="A3473" t="s">
        <v>23</v>
      </c>
      <c r="B3473" t="s">
        <v>27</v>
      </c>
      <c r="C3473" t="s">
        <v>47</v>
      </c>
      <c r="D3473" s="1">
        <v>44404</v>
      </c>
      <c r="E3473" s="4">
        <v>511</v>
      </c>
      <c r="F3473">
        <v>27</v>
      </c>
    </row>
    <row r="3474" spans="1:6" x14ac:dyDescent="0.25">
      <c r="A3474" t="s">
        <v>32</v>
      </c>
      <c r="B3474" t="s">
        <v>9</v>
      </c>
      <c r="C3474" t="s">
        <v>14</v>
      </c>
      <c r="D3474" s="1">
        <v>44404</v>
      </c>
      <c r="E3474" s="4">
        <v>3206</v>
      </c>
      <c r="F3474">
        <v>268</v>
      </c>
    </row>
    <row r="3475" spans="1:6" x14ac:dyDescent="0.25">
      <c r="A3475" t="s">
        <v>32</v>
      </c>
      <c r="B3475" t="s">
        <v>21</v>
      </c>
      <c r="C3475" t="s">
        <v>43</v>
      </c>
      <c r="D3475" s="1">
        <v>44404</v>
      </c>
      <c r="E3475" s="4">
        <v>1316</v>
      </c>
      <c r="F3475">
        <v>74</v>
      </c>
    </row>
    <row r="3476" spans="1:6" x14ac:dyDescent="0.25">
      <c r="A3476" t="s">
        <v>32</v>
      </c>
      <c r="B3476" t="s">
        <v>9</v>
      </c>
      <c r="C3476" t="s">
        <v>48</v>
      </c>
      <c r="D3476" s="1">
        <v>44404</v>
      </c>
      <c r="E3476" s="4">
        <v>2492</v>
      </c>
      <c r="F3476">
        <v>119</v>
      </c>
    </row>
    <row r="3477" spans="1:6" x14ac:dyDescent="0.25">
      <c r="A3477" t="s">
        <v>8</v>
      </c>
      <c r="B3477" t="s">
        <v>6</v>
      </c>
      <c r="C3477" t="s">
        <v>24</v>
      </c>
      <c r="D3477" s="1">
        <v>44404</v>
      </c>
      <c r="E3477" s="4">
        <v>1953</v>
      </c>
      <c r="F3477">
        <v>89</v>
      </c>
    </row>
    <row r="3478" spans="1:6" x14ac:dyDescent="0.25">
      <c r="A3478" t="s">
        <v>25</v>
      </c>
      <c r="B3478" t="s">
        <v>27</v>
      </c>
      <c r="C3478" t="s">
        <v>43</v>
      </c>
      <c r="D3478" s="1">
        <v>44404</v>
      </c>
      <c r="E3478" s="4">
        <v>3983</v>
      </c>
      <c r="F3478">
        <v>210</v>
      </c>
    </row>
    <row r="3479" spans="1:6" x14ac:dyDescent="0.25">
      <c r="A3479" t="s">
        <v>5</v>
      </c>
      <c r="B3479" t="s">
        <v>6</v>
      </c>
      <c r="C3479" t="s">
        <v>24</v>
      </c>
      <c r="D3479" s="1">
        <v>44404</v>
      </c>
      <c r="E3479" s="4">
        <v>336</v>
      </c>
      <c r="F3479">
        <v>16</v>
      </c>
    </row>
    <row r="3480" spans="1:6" x14ac:dyDescent="0.25">
      <c r="A3480" t="s">
        <v>51</v>
      </c>
      <c r="B3480" t="s">
        <v>16</v>
      </c>
      <c r="C3480" t="s">
        <v>30</v>
      </c>
      <c r="D3480" s="1">
        <v>44404</v>
      </c>
      <c r="E3480" s="4">
        <v>6839</v>
      </c>
      <c r="F3480">
        <v>1400</v>
      </c>
    </row>
    <row r="3481" spans="1:6" x14ac:dyDescent="0.25">
      <c r="A3481" t="s">
        <v>15</v>
      </c>
      <c r="B3481" t="s">
        <v>27</v>
      </c>
      <c r="C3481" t="s">
        <v>14</v>
      </c>
      <c r="D3481" s="1">
        <v>44404</v>
      </c>
      <c r="E3481" s="4">
        <v>3444</v>
      </c>
      <c r="F3481">
        <v>287</v>
      </c>
    </row>
    <row r="3482" spans="1:6" x14ac:dyDescent="0.25">
      <c r="A3482" t="s">
        <v>51</v>
      </c>
      <c r="B3482" t="s">
        <v>6</v>
      </c>
      <c r="C3482" t="s">
        <v>35</v>
      </c>
      <c r="D3482" s="1">
        <v>44404</v>
      </c>
      <c r="E3482" s="4">
        <v>4277</v>
      </c>
      <c r="F3482">
        <v>306</v>
      </c>
    </row>
    <row r="3483" spans="1:6" x14ac:dyDescent="0.25">
      <c r="A3483" t="s">
        <v>18</v>
      </c>
      <c r="B3483" t="s">
        <v>21</v>
      </c>
      <c r="C3483" t="s">
        <v>7</v>
      </c>
      <c r="D3483" s="1">
        <v>44404</v>
      </c>
      <c r="E3483" s="4">
        <v>4305</v>
      </c>
      <c r="F3483">
        <v>173</v>
      </c>
    </row>
    <row r="3484" spans="1:6" x14ac:dyDescent="0.25">
      <c r="A3484" t="s">
        <v>5</v>
      </c>
      <c r="B3484" t="s">
        <v>6</v>
      </c>
      <c r="C3484" t="s">
        <v>7</v>
      </c>
      <c r="D3484" s="1">
        <v>44404</v>
      </c>
      <c r="E3484" s="4">
        <v>5663</v>
      </c>
      <c r="F3484">
        <v>227</v>
      </c>
    </row>
    <row r="3485" spans="1:6" x14ac:dyDescent="0.25">
      <c r="A3485" t="s">
        <v>46</v>
      </c>
      <c r="B3485" t="s">
        <v>6</v>
      </c>
      <c r="C3485" t="s">
        <v>35</v>
      </c>
      <c r="D3485" s="1">
        <v>44404</v>
      </c>
      <c r="E3485" s="4">
        <v>7854</v>
      </c>
      <c r="F3485">
        <v>655</v>
      </c>
    </row>
    <row r="3486" spans="1:6" x14ac:dyDescent="0.25">
      <c r="A3486" t="s">
        <v>13</v>
      </c>
      <c r="B3486" t="s">
        <v>11</v>
      </c>
      <c r="C3486" t="s">
        <v>38</v>
      </c>
      <c r="D3486" s="1">
        <v>44404</v>
      </c>
      <c r="E3486" s="4">
        <v>8197</v>
      </c>
      <c r="F3486">
        <v>342</v>
      </c>
    </row>
    <row r="3487" spans="1:6" x14ac:dyDescent="0.25">
      <c r="A3487" t="s">
        <v>13</v>
      </c>
      <c r="B3487" t="s">
        <v>21</v>
      </c>
      <c r="C3487" t="s">
        <v>26</v>
      </c>
      <c r="D3487" s="1">
        <v>44404</v>
      </c>
      <c r="E3487" s="4">
        <v>1316</v>
      </c>
      <c r="F3487">
        <v>78</v>
      </c>
    </row>
    <row r="3488" spans="1:6" x14ac:dyDescent="0.25">
      <c r="A3488" t="s">
        <v>49</v>
      </c>
      <c r="B3488" t="s">
        <v>27</v>
      </c>
      <c r="C3488" t="s">
        <v>17</v>
      </c>
      <c r="D3488" s="1">
        <v>44404</v>
      </c>
      <c r="E3488" s="4">
        <v>4830</v>
      </c>
      <c r="F3488">
        <v>322</v>
      </c>
    </row>
    <row r="3489" spans="1:6" x14ac:dyDescent="0.25">
      <c r="A3489" t="s">
        <v>25</v>
      </c>
      <c r="B3489" t="s">
        <v>9</v>
      </c>
      <c r="C3489" t="s">
        <v>28</v>
      </c>
      <c r="D3489" s="1">
        <v>44404</v>
      </c>
      <c r="E3489" s="4">
        <v>1848</v>
      </c>
      <c r="F3489">
        <v>231</v>
      </c>
    </row>
    <row r="3490" spans="1:6" x14ac:dyDescent="0.25">
      <c r="A3490" t="s">
        <v>46</v>
      </c>
      <c r="B3490" t="s">
        <v>11</v>
      </c>
      <c r="C3490" t="s">
        <v>45</v>
      </c>
      <c r="D3490" s="1">
        <v>44404</v>
      </c>
      <c r="E3490" s="4">
        <v>728</v>
      </c>
      <c r="F3490">
        <v>43</v>
      </c>
    </row>
    <row r="3491" spans="1:6" x14ac:dyDescent="0.25">
      <c r="A3491" t="s">
        <v>23</v>
      </c>
      <c r="B3491" t="s">
        <v>27</v>
      </c>
      <c r="C3491" t="s">
        <v>45</v>
      </c>
      <c r="D3491" s="1">
        <v>44405</v>
      </c>
      <c r="E3491" s="4">
        <v>2793</v>
      </c>
      <c r="F3491">
        <v>165</v>
      </c>
    </row>
    <row r="3492" spans="1:6" x14ac:dyDescent="0.25">
      <c r="A3492" t="s">
        <v>10</v>
      </c>
      <c r="B3492" t="s">
        <v>16</v>
      </c>
      <c r="C3492" t="s">
        <v>31</v>
      </c>
      <c r="D3492" s="1">
        <v>44405</v>
      </c>
      <c r="E3492" s="4">
        <v>3591</v>
      </c>
      <c r="F3492">
        <v>360</v>
      </c>
    </row>
    <row r="3493" spans="1:6" x14ac:dyDescent="0.25">
      <c r="A3493" t="s">
        <v>8</v>
      </c>
      <c r="B3493" t="s">
        <v>9</v>
      </c>
      <c r="C3493" t="s">
        <v>7</v>
      </c>
      <c r="D3493" s="1">
        <v>44405</v>
      </c>
      <c r="E3493" s="4">
        <v>10269</v>
      </c>
      <c r="F3493">
        <v>411</v>
      </c>
    </row>
    <row r="3494" spans="1:6" x14ac:dyDescent="0.25">
      <c r="A3494" t="s">
        <v>40</v>
      </c>
      <c r="B3494" t="s">
        <v>21</v>
      </c>
      <c r="C3494" t="s">
        <v>38</v>
      </c>
      <c r="D3494" s="1">
        <v>44405</v>
      </c>
      <c r="E3494" s="4">
        <v>3878</v>
      </c>
      <c r="F3494">
        <v>144</v>
      </c>
    </row>
    <row r="3495" spans="1:6" x14ac:dyDescent="0.25">
      <c r="A3495" t="s">
        <v>20</v>
      </c>
      <c r="B3495" t="s">
        <v>21</v>
      </c>
      <c r="C3495" t="s">
        <v>50</v>
      </c>
      <c r="D3495" s="1">
        <v>44405</v>
      </c>
      <c r="E3495" s="4">
        <v>826</v>
      </c>
      <c r="F3495">
        <v>118</v>
      </c>
    </row>
    <row r="3496" spans="1:6" x14ac:dyDescent="0.25">
      <c r="A3496" t="s">
        <v>40</v>
      </c>
      <c r="B3496" t="s">
        <v>11</v>
      </c>
      <c r="C3496" t="s">
        <v>38</v>
      </c>
      <c r="D3496" s="1">
        <v>44405</v>
      </c>
      <c r="E3496" s="4">
        <v>3850</v>
      </c>
      <c r="F3496">
        <v>154</v>
      </c>
    </row>
    <row r="3497" spans="1:6" x14ac:dyDescent="0.25">
      <c r="A3497" t="s">
        <v>51</v>
      </c>
      <c r="B3497" t="s">
        <v>11</v>
      </c>
      <c r="C3497" t="s">
        <v>45</v>
      </c>
      <c r="D3497" s="1">
        <v>44405</v>
      </c>
      <c r="E3497" s="4">
        <v>735</v>
      </c>
      <c r="F3497">
        <v>49</v>
      </c>
    </row>
    <row r="3498" spans="1:6" x14ac:dyDescent="0.25">
      <c r="A3498" t="s">
        <v>5</v>
      </c>
      <c r="B3498" t="s">
        <v>9</v>
      </c>
      <c r="C3498" t="s">
        <v>35</v>
      </c>
      <c r="D3498" s="1">
        <v>44405</v>
      </c>
      <c r="E3498" s="4">
        <v>2786</v>
      </c>
      <c r="F3498">
        <v>233</v>
      </c>
    </row>
    <row r="3499" spans="1:6" x14ac:dyDescent="0.25">
      <c r="A3499" t="s">
        <v>25</v>
      </c>
      <c r="B3499" t="s">
        <v>9</v>
      </c>
      <c r="C3499" t="s">
        <v>22</v>
      </c>
      <c r="D3499" s="1">
        <v>44405</v>
      </c>
      <c r="E3499" s="4">
        <v>3108</v>
      </c>
      <c r="F3499">
        <v>222</v>
      </c>
    </row>
    <row r="3500" spans="1:6" x14ac:dyDescent="0.25">
      <c r="A3500" t="s">
        <v>34</v>
      </c>
      <c r="B3500" t="s">
        <v>21</v>
      </c>
      <c r="C3500" t="s">
        <v>28</v>
      </c>
      <c r="D3500" s="1">
        <v>44405</v>
      </c>
      <c r="E3500" s="4">
        <v>2415</v>
      </c>
      <c r="F3500">
        <v>269</v>
      </c>
    </row>
    <row r="3501" spans="1:6" x14ac:dyDescent="0.25">
      <c r="A3501" t="s">
        <v>5</v>
      </c>
      <c r="B3501" t="s">
        <v>16</v>
      </c>
      <c r="C3501" t="s">
        <v>42</v>
      </c>
      <c r="D3501" s="1">
        <v>44405</v>
      </c>
      <c r="E3501" s="4">
        <v>791</v>
      </c>
      <c r="F3501">
        <v>57</v>
      </c>
    </row>
    <row r="3502" spans="1:6" x14ac:dyDescent="0.25">
      <c r="A3502" t="s">
        <v>32</v>
      </c>
      <c r="B3502" t="s">
        <v>16</v>
      </c>
      <c r="C3502" t="s">
        <v>26</v>
      </c>
      <c r="D3502" s="1">
        <v>44405</v>
      </c>
      <c r="E3502" s="4">
        <v>1428</v>
      </c>
      <c r="F3502">
        <v>72</v>
      </c>
    </row>
    <row r="3503" spans="1:6" x14ac:dyDescent="0.25">
      <c r="A3503" t="s">
        <v>40</v>
      </c>
      <c r="B3503" t="s">
        <v>11</v>
      </c>
      <c r="C3503" t="s">
        <v>35</v>
      </c>
      <c r="D3503" s="1">
        <v>44405</v>
      </c>
      <c r="E3503" s="4">
        <v>4165</v>
      </c>
      <c r="F3503">
        <v>321</v>
      </c>
    </row>
    <row r="3504" spans="1:6" x14ac:dyDescent="0.25">
      <c r="A3504" t="s">
        <v>8</v>
      </c>
      <c r="B3504" t="s">
        <v>11</v>
      </c>
      <c r="C3504" t="s">
        <v>45</v>
      </c>
      <c r="D3504" s="1">
        <v>44405</v>
      </c>
      <c r="E3504" s="4">
        <v>3591</v>
      </c>
      <c r="F3504">
        <v>240</v>
      </c>
    </row>
    <row r="3505" spans="1:6" x14ac:dyDescent="0.25">
      <c r="A3505" t="s">
        <v>33</v>
      </c>
      <c r="B3505" t="s">
        <v>6</v>
      </c>
      <c r="C3505" t="s">
        <v>22</v>
      </c>
      <c r="D3505" s="1">
        <v>44405</v>
      </c>
      <c r="E3505" s="4">
        <v>4179</v>
      </c>
      <c r="F3505">
        <v>299</v>
      </c>
    </row>
    <row r="3506" spans="1:6" x14ac:dyDescent="0.25">
      <c r="A3506" t="s">
        <v>34</v>
      </c>
      <c r="B3506" t="s">
        <v>11</v>
      </c>
      <c r="C3506" t="s">
        <v>19</v>
      </c>
      <c r="D3506" s="1">
        <v>44405</v>
      </c>
      <c r="E3506" s="4">
        <v>8855</v>
      </c>
      <c r="F3506">
        <v>443</v>
      </c>
    </row>
    <row r="3507" spans="1:6" x14ac:dyDescent="0.25">
      <c r="A3507" t="s">
        <v>18</v>
      </c>
      <c r="B3507" t="s">
        <v>21</v>
      </c>
      <c r="C3507" t="s">
        <v>17</v>
      </c>
      <c r="D3507" s="1">
        <v>44405</v>
      </c>
      <c r="E3507" s="4">
        <v>6846</v>
      </c>
      <c r="F3507">
        <v>403</v>
      </c>
    </row>
    <row r="3508" spans="1:6" x14ac:dyDescent="0.25">
      <c r="A3508" t="s">
        <v>18</v>
      </c>
      <c r="B3508" t="s">
        <v>6</v>
      </c>
      <c r="C3508" t="s">
        <v>47</v>
      </c>
      <c r="D3508" s="1">
        <v>44405</v>
      </c>
      <c r="E3508" s="4">
        <v>1071</v>
      </c>
      <c r="F3508">
        <v>67</v>
      </c>
    </row>
    <row r="3509" spans="1:6" x14ac:dyDescent="0.25">
      <c r="A3509" t="s">
        <v>20</v>
      </c>
      <c r="B3509" t="s">
        <v>21</v>
      </c>
      <c r="C3509" t="s">
        <v>30</v>
      </c>
      <c r="D3509" s="1">
        <v>44405</v>
      </c>
      <c r="E3509" s="4">
        <v>1253</v>
      </c>
      <c r="F3509">
        <v>157</v>
      </c>
    </row>
    <row r="3510" spans="1:6" x14ac:dyDescent="0.25">
      <c r="A3510" t="s">
        <v>25</v>
      </c>
      <c r="B3510" t="s">
        <v>16</v>
      </c>
      <c r="C3510" t="s">
        <v>38</v>
      </c>
      <c r="D3510" s="1">
        <v>44405</v>
      </c>
      <c r="E3510" s="4">
        <v>3388</v>
      </c>
      <c r="F3510">
        <v>131</v>
      </c>
    </row>
    <row r="3511" spans="1:6" x14ac:dyDescent="0.25">
      <c r="A3511" t="s">
        <v>18</v>
      </c>
      <c r="B3511" t="s">
        <v>9</v>
      </c>
      <c r="C3511" t="s">
        <v>38</v>
      </c>
      <c r="D3511" s="1">
        <v>44405</v>
      </c>
      <c r="E3511" s="4">
        <v>1022</v>
      </c>
      <c r="F3511">
        <v>40</v>
      </c>
    </row>
    <row r="3512" spans="1:6" x14ac:dyDescent="0.25">
      <c r="A3512" t="s">
        <v>41</v>
      </c>
      <c r="B3512" t="s">
        <v>27</v>
      </c>
      <c r="C3512" t="s">
        <v>19</v>
      </c>
      <c r="D3512" s="1">
        <v>44406</v>
      </c>
      <c r="E3512" s="4">
        <v>2079</v>
      </c>
      <c r="F3512">
        <v>116</v>
      </c>
    </row>
    <row r="3513" spans="1:6" x14ac:dyDescent="0.25">
      <c r="A3513" t="s">
        <v>41</v>
      </c>
      <c r="B3513" t="s">
        <v>9</v>
      </c>
      <c r="C3513" t="s">
        <v>47</v>
      </c>
      <c r="D3513" s="1">
        <v>44406</v>
      </c>
      <c r="E3513" s="4">
        <v>2898</v>
      </c>
      <c r="F3513">
        <v>171</v>
      </c>
    </row>
    <row r="3514" spans="1:6" x14ac:dyDescent="0.25">
      <c r="A3514" t="s">
        <v>32</v>
      </c>
      <c r="B3514" t="s">
        <v>21</v>
      </c>
      <c r="C3514" t="s">
        <v>22</v>
      </c>
      <c r="D3514" s="1">
        <v>44406</v>
      </c>
      <c r="E3514" s="4">
        <v>7350</v>
      </c>
      <c r="F3514">
        <v>566</v>
      </c>
    </row>
    <row r="3515" spans="1:6" x14ac:dyDescent="0.25">
      <c r="A3515" t="s">
        <v>39</v>
      </c>
      <c r="B3515" t="s">
        <v>11</v>
      </c>
      <c r="C3515" t="s">
        <v>17</v>
      </c>
      <c r="D3515" s="1">
        <v>44406</v>
      </c>
      <c r="E3515" s="4">
        <v>5831</v>
      </c>
      <c r="F3515">
        <v>389</v>
      </c>
    </row>
    <row r="3516" spans="1:6" x14ac:dyDescent="0.25">
      <c r="A3516" t="s">
        <v>10</v>
      </c>
      <c r="B3516" t="s">
        <v>6</v>
      </c>
      <c r="C3516" t="s">
        <v>24</v>
      </c>
      <c r="D3516" s="1">
        <v>44406</v>
      </c>
      <c r="E3516" s="4">
        <v>4473</v>
      </c>
      <c r="F3516">
        <v>204</v>
      </c>
    </row>
    <row r="3517" spans="1:6" x14ac:dyDescent="0.25">
      <c r="A3517" t="s">
        <v>5</v>
      </c>
      <c r="B3517" t="s">
        <v>27</v>
      </c>
      <c r="C3517" t="s">
        <v>28</v>
      </c>
      <c r="D3517" s="1">
        <v>44406</v>
      </c>
      <c r="E3517" s="4">
        <v>4844</v>
      </c>
      <c r="F3517">
        <v>606</v>
      </c>
    </row>
    <row r="3518" spans="1:6" x14ac:dyDescent="0.25">
      <c r="A3518" t="s">
        <v>29</v>
      </c>
      <c r="B3518" t="s">
        <v>27</v>
      </c>
      <c r="C3518" t="s">
        <v>35</v>
      </c>
      <c r="D3518" s="1">
        <v>44406</v>
      </c>
      <c r="E3518" s="4">
        <v>924</v>
      </c>
      <c r="F3518">
        <v>72</v>
      </c>
    </row>
    <row r="3519" spans="1:6" x14ac:dyDescent="0.25">
      <c r="A3519" t="s">
        <v>39</v>
      </c>
      <c r="B3519" t="s">
        <v>6</v>
      </c>
      <c r="C3519" t="s">
        <v>22</v>
      </c>
      <c r="D3519" s="1">
        <v>44406</v>
      </c>
      <c r="E3519" s="4">
        <v>4879</v>
      </c>
      <c r="F3519">
        <v>326</v>
      </c>
    </row>
    <row r="3520" spans="1:6" x14ac:dyDescent="0.25">
      <c r="A3520" t="s">
        <v>41</v>
      </c>
      <c r="B3520" t="s">
        <v>11</v>
      </c>
      <c r="C3520" t="s">
        <v>52</v>
      </c>
      <c r="D3520" s="1">
        <v>44406</v>
      </c>
      <c r="E3520" s="4">
        <v>4634</v>
      </c>
      <c r="F3520">
        <v>202</v>
      </c>
    </row>
    <row r="3521" spans="1:6" x14ac:dyDescent="0.25">
      <c r="A3521" t="s">
        <v>32</v>
      </c>
      <c r="B3521" t="s">
        <v>9</v>
      </c>
      <c r="C3521" t="s">
        <v>12</v>
      </c>
      <c r="D3521" s="1">
        <v>44406</v>
      </c>
      <c r="E3521" s="4">
        <v>2471</v>
      </c>
      <c r="F3521">
        <v>99</v>
      </c>
    </row>
    <row r="3522" spans="1:6" x14ac:dyDescent="0.25">
      <c r="A3522" t="s">
        <v>8</v>
      </c>
      <c r="B3522" t="s">
        <v>11</v>
      </c>
      <c r="C3522" t="s">
        <v>44</v>
      </c>
      <c r="D3522" s="1">
        <v>44406</v>
      </c>
      <c r="E3522" s="4">
        <v>6902</v>
      </c>
      <c r="F3522">
        <v>314</v>
      </c>
    </row>
    <row r="3523" spans="1:6" x14ac:dyDescent="0.25">
      <c r="A3523" t="s">
        <v>25</v>
      </c>
      <c r="B3523" t="s">
        <v>21</v>
      </c>
      <c r="C3523" t="s">
        <v>36</v>
      </c>
      <c r="D3523" s="1">
        <v>44406</v>
      </c>
      <c r="E3523" s="4">
        <v>4823</v>
      </c>
      <c r="F3523">
        <v>302</v>
      </c>
    </row>
    <row r="3524" spans="1:6" x14ac:dyDescent="0.25">
      <c r="A3524" t="s">
        <v>20</v>
      </c>
      <c r="B3524" t="s">
        <v>27</v>
      </c>
      <c r="C3524" t="s">
        <v>48</v>
      </c>
      <c r="D3524" s="1">
        <v>44406</v>
      </c>
      <c r="E3524" s="4">
        <v>3381</v>
      </c>
      <c r="F3524">
        <v>154</v>
      </c>
    </row>
    <row r="3525" spans="1:6" x14ac:dyDescent="0.25">
      <c r="A3525" t="s">
        <v>40</v>
      </c>
      <c r="B3525" t="s">
        <v>21</v>
      </c>
      <c r="C3525" t="s">
        <v>26</v>
      </c>
      <c r="D3525" s="1">
        <v>44406</v>
      </c>
      <c r="E3525" s="4">
        <v>2863</v>
      </c>
      <c r="F3525">
        <v>151</v>
      </c>
    </row>
    <row r="3526" spans="1:6" x14ac:dyDescent="0.25">
      <c r="A3526" t="s">
        <v>46</v>
      </c>
      <c r="B3526" t="s">
        <v>6</v>
      </c>
      <c r="C3526" t="s">
        <v>36</v>
      </c>
      <c r="D3526" s="1">
        <v>44406</v>
      </c>
      <c r="E3526" s="4">
        <v>2751</v>
      </c>
      <c r="F3526">
        <v>172</v>
      </c>
    </row>
    <row r="3527" spans="1:6" x14ac:dyDescent="0.25">
      <c r="A3527" t="s">
        <v>46</v>
      </c>
      <c r="B3527" t="s">
        <v>27</v>
      </c>
      <c r="C3527" t="s">
        <v>47</v>
      </c>
      <c r="D3527" s="1">
        <v>44406</v>
      </c>
      <c r="E3527" s="4">
        <v>3703</v>
      </c>
      <c r="F3527">
        <v>206</v>
      </c>
    </row>
    <row r="3528" spans="1:6" x14ac:dyDescent="0.25">
      <c r="A3528" t="s">
        <v>23</v>
      </c>
      <c r="B3528" t="s">
        <v>11</v>
      </c>
      <c r="C3528" t="s">
        <v>12</v>
      </c>
      <c r="D3528" s="1">
        <v>44406</v>
      </c>
      <c r="E3528" s="4">
        <v>3556</v>
      </c>
      <c r="F3528">
        <v>137</v>
      </c>
    </row>
    <row r="3529" spans="1:6" x14ac:dyDescent="0.25">
      <c r="A3529" t="s">
        <v>49</v>
      </c>
      <c r="B3529" t="s">
        <v>21</v>
      </c>
      <c r="C3529" t="s">
        <v>47</v>
      </c>
      <c r="D3529" s="1">
        <v>44406</v>
      </c>
      <c r="E3529" s="4">
        <v>1281</v>
      </c>
      <c r="F3529">
        <v>81</v>
      </c>
    </row>
    <row r="3530" spans="1:6" x14ac:dyDescent="0.25">
      <c r="A3530" t="s">
        <v>41</v>
      </c>
      <c r="B3530" t="s">
        <v>9</v>
      </c>
      <c r="C3530" t="s">
        <v>30</v>
      </c>
      <c r="D3530" s="1">
        <v>44406</v>
      </c>
      <c r="E3530" s="4">
        <v>2870</v>
      </c>
      <c r="F3530">
        <v>574</v>
      </c>
    </row>
    <row r="3531" spans="1:6" x14ac:dyDescent="0.25">
      <c r="A3531" t="s">
        <v>34</v>
      </c>
      <c r="B3531" t="s">
        <v>21</v>
      </c>
      <c r="C3531" t="s">
        <v>35</v>
      </c>
      <c r="D3531" s="1">
        <v>44406</v>
      </c>
      <c r="E3531" s="4">
        <v>7476</v>
      </c>
      <c r="F3531">
        <v>576</v>
      </c>
    </row>
    <row r="3532" spans="1:6" x14ac:dyDescent="0.25">
      <c r="A3532" t="s">
        <v>15</v>
      </c>
      <c r="B3532" t="s">
        <v>27</v>
      </c>
      <c r="C3532" t="s">
        <v>28</v>
      </c>
      <c r="D3532" s="1">
        <v>44406</v>
      </c>
      <c r="E3532" s="4">
        <v>4501</v>
      </c>
      <c r="F3532">
        <v>563</v>
      </c>
    </row>
    <row r="3533" spans="1:6" x14ac:dyDescent="0.25">
      <c r="A3533" t="s">
        <v>15</v>
      </c>
      <c r="B3533" t="s">
        <v>9</v>
      </c>
      <c r="C3533" t="s">
        <v>28</v>
      </c>
      <c r="D3533" s="1">
        <v>44406</v>
      </c>
      <c r="E3533" s="4">
        <v>6153</v>
      </c>
      <c r="F3533">
        <v>910</v>
      </c>
    </row>
    <row r="3534" spans="1:6" x14ac:dyDescent="0.25">
      <c r="A3534" t="s">
        <v>32</v>
      </c>
      <c r="B3534" t="s">
        <v>11</v>
      </c>
      <c r="C3534" t="s">
        <v>35</v>
      </c>
      <c r="D3534" s="1">
        <v>44406</v>
      </c>
      <c r="E3534" s="4">
        <v>6496</v>
      </c>
      <c r="F3534">
        <v>434</v>
      </c>
    </row>
    <row r="3535" spans="1:6" x14ac:dyDescent="0.25">
      <c r="A3535" t="s">
        <v>33</v>
      </c>
      <c r="B3535" t="s">
        <v>27</v>
      </c>
      <c r="C3535" t="s">
        <v>7</v>
      </c>
      <c r="D3535" s="1">
        <v>44406</v>
      </c>
      <c r="E3535" s="4">
        <v>1071</v>
      </c>
      <c r="F3535">
        <v>40</v>
      </c>
    </row>
    <row r="3536" spans="1:6" x14ac:dyDescent="0.25">
      <c r="A3536" t="s">
        <v>15</v>
      </c>
      <c r="B3536" t="s">
        <v>9</v>
      </c>
      <c r="C3536" t="s">
        <v>36</v>
      </c>
      <c r="D3536" s="1">
        <v>44406</v>
      </c>
      <c r="E3536" s="4">
        <v>21</v>
      </c>
      <c r="F3536">
        <v>2</v>
      </c>
    </row>
    <row r="3537" spans="1:6" x14ac:dyDescent="0.25">
      <c r="A3537" t="s">
        <v>40</v>
      </c>
      <c r="B3537" t="s">
        <v>21</v>
      </c>
      <c r="C3537" t="s">
        <v>14</v>
      </c>
      <c r="D3537" s="1">
        <v>44406</v>
      </c>
      <c r="E3537" s="4">
        <v>196</v>
      </c>
      <c r="F3537">
        <v>20</v>
      </c>
    </row>
    <row r="3538" spans="1:6" x14ac:dyDescent="0.25">
      <c r="A3538" t="s">
        <v>40</v>
      </c>
      <c r="B3538" t="s">
        <v>27</v>
      </c>
      <c r="C3538" t="s">
        <v>14</v>
      </c>
      <c r="D3538" s="1">
        <v>44406</v>
      </c>
      <c r="E3538" s="4">
        <v>2891</v>
      </c>
      <c r="F3538">
        <v>263</v>
      </c>
    </row>
    <row r="3539" spans="1:6" x14ac:dyDescent="0.25">
      <c r="A3539" t="s">
        <v>41</v>
      </c>
      <c r="B3539" t="s">
        <v>16</v>
      </c>
      <c r="C3539" t="s">
        <v>30</v>
      </c>
      <c r="D3539" s="1">
        <v>44406</v>
      </c>
      <c r="E3539" s="4">
        <v>6167</v>
      </c>
      <c r="F3539">
        <v>910</v>
      </c>
    </row>
    <row r="3540" spans="1:6" x14ac:dyDescent="0.25">
      <c r="A3540" t="s">
        <v>5</v>
      </c>
      <c r="B3540" t="s">
        <v>9</v>
      </c>
      <c r="C3540" t="s">
        <v>17</v>
      </c>
      <c r="D3540" s="1">
        <v>44406</v>
      </c>
      <c r="E3540" s="4">
        <v>2744</v>
      </c>
      <c r="F3540">
        <v>196</v>
      </c>
    </row>
    <row r="3541" spans="1:6" x14ac:dyDescent="0.25">
      <c r="A3541" t="s">
        <v>51</v>
      </c>
      <c r="B3541" t="s">
        <v>16</v>
      </c>
      <c r="C3541" t="s">
        <v>14</v>
      </c>
      <c r="D3541" s="1">
        <v>44406</v>
      </c>
      <c r="E3541" s="4">
        <v>1197</v>
      </c>
      <c r="F3541">
        <v>120</v>
      </c>
    </row>
    <row r="3542" spans="1:6" x14ac:dyDescent="0.25">
      <c r="A3542" t="s">
        <v>33</v>
      </c>
      <c r="B3542" t="s">
        <v>16</v>
      </c>
      <c r="C3542" t="s">
        <v>22</v>
      </c>
      <c r="D3542" s="1">
        <v>44406</v>
      </c>
      <c r="E3542" s="4">
        <v>8568</v>
      </c>
      <c r="F3542">
        <v>572</v>
      </c>
    </row>
    <row r="3543" spans="1:6" x14ac:dyDescent="0.25">
      <c r="A3543" t="s">
        <v>8</v>
      </c>
      <c r="B3543" t="s">
        <v>11</v>
      </c>
      <c r="C3543" t="s">
        <v>36</v>
      </c>
      <c r="D3543" s="1">
        <v>44406</v>
      </c>
      <c r="E3543" s="4">
        <v>2688</v>
      </c>
      <c r="F3543">
        <v>207</v>
      </c>
    </row>
    <row r="3544" spans="1:6" x14ac:dyDescent="0.25">
      <c r="A3544" t="s">
        <v>40</v>
      </c>
      <c r="B3544" t="s">
        <v>27</v>
      </c>
      <c r="C3544" t="s">
        <v>24</v>
      </c>
      <c r="D3544" s="1">
        <v>44406</v>
      </c>
      <c r="E3544" s="4">
        <v>6055</v>
      </c>
      <c r="F3544">
        <v>289</v>
      </c>
    </row>
    <row r="3545" spans="1:6" x14ac:dyDescent="0.25">
      <c r="A3545" t="s">
        <v>40</v>
      </c>
      <c r="B3545" t="s">
        <v>27</v>
      </c>
      <c r="C3545" t="s">
        <v>12</v>
      </c>
      <c r="D3545" s="1">
        <v>44406</v>
      </c>
      <c r="E3545" s="4">
        <v>4662</v>
      </c>
      <c r="F3545">
        <v>173</v>
      </c>
    </row>
    <row r="3546" spans="1:6" x14ac:dyDescent="0.25">
      <c r="A3546" t="s">
        <v>40</v>
      </c>
      <c r="B3546" t="s">
        <v>6</v>
      </c>
      <c r="C3546" t="s">
        <v>47</v>
      </c>
      <c r="D3546" s="1">
        <v>44406</v>
      </c>
      <c r="E3546" s="4">
        <v>9702</v>
      </c>
      <c r="F3546">
        <v>511</v>
      </c>
    </row>
    <row r="3547" spans="1:6" x14ac:dyDescent="0.25">
      <c r="A3547" t="s">
        <v>15</v>
      </c>
      <c r="B3547" t="s">
        <v>11</v>
      </c>
      <c r="C3547" t="s">
        <v>7</v>
      </c>
      <c r="D3547" s="1">
        <v>44406</v>
      </c>
      <c r="E3547" s="4">
        <v>4578</v>
      </c>
      <c r="F3547">
        <v>177</v>
      </c>
    </row>
    <row r="3548" spans="1:6" x14ac:dyDescent="0.25">
      <c r="A3548" t="s">
        <v>13</v>
      </c>
      <c r="B3548" t="s">
        <v>11</v>
      </c>
      <c r="C3548" t="s">
        <v>45</v>
      </c>
      <c r="D3548" s="1">
        <v>44406</v>
      </c>
      <c r="E3548" s="4">
        <v>6286</v>
      </c>
      <c r="F3548">
        <v>393</v>
      </c>
    </row>
    <row r="3549" spans="1:6" x14ac:dyDescent="0.25">
      <c r="A3549" t="s">
        <v>37</v>
      </c>
      <c r="B3549" t="s">
        <v>21</v>
      </c>
      <c r="C3549" t="s">
        <v>38</v>
      </c>
      <c r="D3549" s="1">
        <v>44406</v>
      </c>
      <c r="E3549" s="4">
        <v>11557</v>
      </c>
      <c r="F3549">
        <v>429</v>
      </c>
    </row>
    <row r="3550" spans="1:6" x14ac:dyDescent="0.25">
      <c r="A3550" t="s">
        <v>32</v>
      </c>
      <c r="B3550" t="s">
        <v>21</v>
      </c>
      <c r="C3550" t="s">
        <v>45</v>
      </c>
      <c r="D3550" s="1">
        <v>44406</v>
      </c>
      <c r="E3550" s="4">
        <v>7</v>
      </c>
      <c r="F3550">
        <v>1</v>
      </c>
    </row>
    <row r="3551" spans="1:6" x14ac:dyDescent="0.25">
      <c r="A3551" t="s">
        <v>5</v>
      </c>
      <c r="B3551" t="s">
        <v>6</v>
      </c>
      <c r="C3551" t="s">
        <v>28</v>
      </c>
      <c r="D3551" s="1">
        <v>44406</v>
      </c>
      <c r="E3551" s="4">
        <v>4641</v>
      </c>
      <c r="F3551">
        <v>581</v>
      </c>
    </row>
    <row r="3552" spans="1:6" x14ac:dyDescent="0.25">
      <c r="A3552" t="s">
        <v>33</v>
      </c>
      <c r="B3552" t="s">
        <v>9</v>
      </c>
      <c r="C3552" t="s">
        <v>36</v>
      </c>
      <c r="D3552" s="1">
        <v>44406</v>
      </c>
      <c r="E3552" s="4">
        <v>4872</v>
      </c>
      <c r="F3552">
        <v>348</v>
      </c>
    </row>
    <row r="3553" spans="1:6" x14ac:dyDescent="0.25">
      <c r="A3553" t="s">
        <v>10</v>
      </c>
      <c r="B3553" t="s">
        <v>16</v>
      </c>
      <c r="C3553" t="s">
        <v>14</v>
      </c>
      <c r="D3553" s="1">
        <v>44406</v>
      </c>
      <c r="E3553" s="4">
        <v>1134</v>
      </c>
      <c r="F3553">
        <v>126</v>
      </c>
    </row>
    <row r="3554" spans="1:6" x14ac:dyDescent="0.25">
      <c r="A3554" t="s">
        <v>33</v>
      </c>
      <c r="B3554" t="s">
        <v>11</v>
      </c>
      <c r="C3554" t="s">
        <v>30</v>
      </c>
      <c r="D3554" s="1">
        <v>44406</v>
      </c>
      <c r="E3554" s="4">
        <v>3150</v>
      </c>
      <c r="F3554">
        <v>525</v>
      </c>
    </row>
    <row r="3555" spans="1:6" x14ac:dyDescent="0.25">
      <c r="A3555" t="s">
        <v>46</v>
      </c>
      <c r="B3555" t="s">
        <v>16</v>
      </c>
      <c r="C3555" t="s">
        <v>30</v>
      </c>
      <c r="D3555" s="1">
        <v>44407</v>
      </c>
      <c r="E3555" s="4">
        <v>3871</v>
      </c>
      <c r="F3555">
        <v>770</v>
      </c>
    </row>
    <row r="3556" spans="1:6" x14ac:dyDescent="0.25">
      <c r="A3556" t="s">
        <v>51</v>
      </c>
      <c r="B3556" t="s">
        <v>6</v>
      </c>
      <c r="C3556" t="s">
        <v>50</v>
      </c>
      <c r="D3556" s="1">
        <v>44407</v>
      </c>
      <c r="E3556" s="4">
        <v>6377</v>
      </c>
      <c r="F3556">
        <v>638</v>
      </c>
    </row>
    <row r="3557" spans="1:6" x14ac:dyDescent="0.25">
      <c r="A3557" t="s">
        <v>20</v>
      </c>
      <c r="B3557" t="s">
        <v>16</v>
      </c>
      <c r="C3557" t="s">
        <v>36</v>
      </c>
      <c r="D3557" s="1">
        <v>44407</v>
      </c>
      <c r="E3557" s="4">
        <v>4270</v>
      </c>
      <c r="F3557">
        <v>267</v>
      </c>
    </row>
    <row r="3558" spans="1:6" x14ac:dyDescent="0.25">
      <c r="A3558" t="s">
        <v>5</v>
      </c>
      <c r="B3558" t="s">
        <v>6</v>
      </c>
      <c r="C3558" t="s">
        <v>52</v>
      </c>
      <c r="D3558" s="1">
        <v>44407</v>
      </c>
      <c r="E3558" s="4">
        <v>9044</v>
      </c>
      <c r="F3558">
        <v>394</v>
      </c>
    </row>
    <row r="3559" spans="1:6" x14ac:dyDescent="0.25">
      <c r="A3559" t="s">
        <v>49</v>
      </c>
      <c r="B3559" t="s">
        <v>21</v>
      </c>
      <c r="C3559" t="s">
        <v>42</v>
      </c>
      <c r="D3559" s="1">
        <v>44407</v>
      </c>
      <c r="E3559" s="4">
        <v>9037</v>
      </c>
      <c r="F3559">
        <v>646</v>
      </c>
    </row>
    <row r="3560" spans="1:6" x14ac:dyDescent="0.25">
      <c r="A3560" t="s">
        <v>25</v>
      </c>
      <c r="B3560" t="s">
        <v>21</v>
      </c>
      <c r="C3560" t="s">
        <v>47</v>
      </c>
      <c r="D3560" s="1">
        <v>44407</v>
      </c>
      <c r="E3560" s="4">
        <v>5418</v>
      </c>
      <c r="F3560">
        <v>339</v>
      </c>
    </row>
    <row r="3561" spans="1:6" x14ac:dyDescent="0.25">
      <c r="A3561" t="s">
        <v>13</v>
      </c>
      <c r="B3561" t="s">
        <v>27</v>
      </c>
      <c r="C3561" t="s">
        <v>26</v>
      </c>
      <c r="D3561" s="1">
        <v>44407</v>
      </c>
      <c r="E3561" s="4">
        <v>8043</v>
      </c>
      <c r="F3561">
        <v>403</v>
      </c>
    </row>
    <row r="3562" spans="1:6" x14ac:dyDescent="0.25">
      <c r="A3562" t="s">
        <v>40</v>
      </c>
      <c r="B3562" t="s">
        <v>21</v>
      </c>
      <c r="C3562" t="s">
        <v>47</v>
      </c>
      <c r="D3562" s="1">
        <v>44407</v>
      </c>
      <c r="E3562" s="4">
        <v>6321</v>
      </c>
      <c r="F3562">
        <v>352</v>
      </c>
    </row>
    <row r="3563" spans="1:6" x14ac:dyDescent="0.25">
      <c r="A3563" t="s">
        <v>18</v>
      </c>
      <c r="B3563" t="s">
        <v>9</v>
      </c>
      <c r="C3563" t="s">
        <v>14</v>
      </c>
      <c r="D3563" s="1">
        <v>44407</v>
      </c>
      <c r="E3563" s="4">
        <v>5187</v>
      </c>
      <c r="F3563">
        <v>472</v>
      </c>
    </row>
    <row r="3564" spans="1:6" x14ac:dyDescent="0.25">
      <c r="A3564" t="s">
        <v>37</v>
      </c>
      <c r="B3564" t="s">
        <v>27</v>
      </c>
      <c r="C3564" t="s">
        <v>19</v>
      </c>
      <c r="D3564" s="1">
        <v>44407</v>
      </c>
      <c r="E3564" s="4">
        <v>1813</v>
      </c>
      <c r="F3564">
        <v>96</v>
      </c>
    </row>
    <row r="3565" spans="1:6" x14ac:dyDescent="0.25">
      <c r="A3565" t="s">
        <v>18</v>
      </c>
      <c r="B3565" t="s">
        <v>16</v>
      </c>
      <c r="C3565" t="s">
        <v>30</v>
      </c>
      <c r="D3565" s="1">
        <v>44407</v>
      </c>
      <c r="E3565" s="4">
        <v>1610</v>
      </c>
      <c r="F3565">
        <v>322</v>
      </c>
    </row>
    <row r="3566" spans="1:6" x14ac:dyDescent="0.25">
      <c r="A3566" t="s">
        <v>8</v>
      </c>
      <c r="B3566" t="s">
        <v>11</v>
      </c>
      <c r="C3566" t="s">
        <v>22</v>
      </c>
      <c r="D3566" s="1">
        <v>44407</v>
      </c>
      <c r="E3566" s="4">
        <v>819</v>
      </c>
      <c r="F3566">
        <v>55</v>
      </c>
    </row>
    <row r="3567" spans="1:6" x14ac:dyDescent="0.25">
      <c r="A3567" t="s">
        <v>51</v>
      </c>
      <c r="B3567" t="s">
        <v>9</v>
      </c>
      <c r="C3567" t="s">
        <v>45</v>
      </c>
      <c r="D3567" s="1">
        <v>44407</v>
      </c>
      <c r="E3567" s="4">
        <v>8729</v>
      </c>
      <c r="F3567">
        <v>485</v>
      </c>
    </row>
    <row r="3568" spans="1:6" x14ac:dyDescent="0.25">
      <c r="A3568" t="s">
        <v>40</v>
      </c>
      <c r="B3568" t="s">
        <v>9</v>
      </c>
      <c r="C3568" t="s">
        <v>26</v>
      </c>
      <c r="D3568" s="1">
        <v>44407</v>
      </c>
      <c r="E3568" s="4">
        <v>4697</v>
      </c>
      <c r="F3568">
        <v>261</v>
      </c>
    </row>
    <row r="3569" spans="1:6" x14ac:dyDescent="0.25">
      <c r="A3569" t="s">
        <v>5</v>
      </c>
      <c r="B3569" t="s">
        <v>11</v>
      </c>
      <c r="C3569" t="s">
        <v>14</v>
      </c>
      <c r="D3569" s="1">
        <v>44407</v>
      </c>
      <c r="E3569" s="4">
        <v>2261</v>
      </c>
      <c r="F3569">
        <v>227</v>
      </c>
    </row>
    <row r="3570" spans="1:6" x14ac:dyDescent="0.25">
      <c r="A3570" t="s">
        <v>39</v>
      </c>
      <c r="B3570" t="s">
        <v>11</v>
      </c>
      <c r="C3570" t="s">
        <v>35</v>
      </c>
      <c r="D3570" s="1">
        <v>44407</v>
      </c>
      <c r="E3570" s="4">
        <v>2604</v>
      </c>
      <c r="F3570">
        <v>201</v>
      </c>
    </row>
    <row r="3571" spans="1:6" x14ac:dyDescent="0.25">
      <c r="A3571" t="s">
        <v>40</v>
      </c>
      <c r="B3571" t="s">
        <v>9</v>
      </c>
      <c r="C3571" t="s">
        <v>48</v>
      </c>
      <c r="D3571" s="1">
        <v>44407</v>
      </c>
      <c r="E3571" s="4">
        <v>7441</v>
      </c>
      <c r="F3571">
        <v>373</v>
      </c>
    </row>
    <row r="3572" spans="1:6" x14ac:dyDescent="0.25">
      <c r="A3572" t="s">
        <v>10</v>
      </c>
      <c r="B3572" t="s">
        <v>9</v>
      </c>
      <c r="C3572" t="s">
        <v>43</v>
      </c>
      <c r="D3572" s="1">
        <v>44407</v>
      </c>
      <c r="E3572" s="4">
        <v>1988</v>
      </c>
      <c r="F3572">
        <v>111</v>
      </c>
    </row>
    <row r="3573" spans="1:6" x14ac:dyDescent="0.25">
      <c r="A3573" t="s">
        <v>10</v>
      </c>
      <c r="B3573" t="s">
        <v>6</v>
      </c>
      <c r="C3573" t="s">
        <v>22</v>
      </c>
      <c r="D3573" s="1">
        <v>44407</v>
      </c>
      <c r="E3573" s="4">
        <v>7910</v>
      </c>
      <c r="F3573">
        <v>660</v>
      </c>
    </row>
    <row r="3574" spans="1:6" x14ac:dyDescent="0.25">
      <c r="A3574" t="s">
        <v>5</v>
      </c>
      <c r="B3574" t="s">
        <v>16</v>
      </c>
      <c r="C3574" t="s">
        <v>31</v>
      </c>
      <c r="D3574" s="1">
        <v>44407</v>
      </c>
      <c r="E3574" s="4">
        <v>1309</v>
      </c>
      <c r="F3574">
        <v>164</v>
      </c>
    </row>
    <row r="3575" spans="1:6" x14ac:dyDescent="0.25">
      <c r="A3575" t="s">
        <v>23</v>
      </c>
      <c r="B3575" t="s">
        <v>6</v>
      </c>
      <c r="C3575" t="s">
        <v>42</v>
      </c>
      <c r="D3575" s="1">
        <v>44407</v>
      </c>
      <c r="E3575" s="4">
        <v>2821</v>
      </c>
      <c r="F3575">
        <v>189</v>
      </c>
    </row>
    <row r="3576" spans="1:6" x14ac:dyDescent="0.25">
      <c r="A3576" t="s">
        <v>18</v>
      </c>
      <c r="B3576" t="s">
        <v>11</v>
      </c>
      <c r="C3576" t="s">
        <v>38</v>
      </c>
      <c r="D3576" s="1">
        <v>44407</v>
      </c>
      <c r="E3576" s="4">
        <v>4270</v>
      </c>
      <c r="F3576">
        <v>171</v>
      </c>
    </row>
    <row r="3577" spans="1:6" x14ac:dyDescent="0.25">
      <c r="A3577" t="s">
        <v>32</v>
      </c>
      <c r="B3577" t="s">
        <v>11</v>
      </c>
      <c r="C3577" t="s">
        <v>19</v>
      </c>
      <c r="D3577" s="1">
        <v>44407</v>
      </c>
      <c r="E3577" s="4">
        <v>1547</v>
      </c>
      <c r="F3577">
        <v>86</v>
      </c>
    </row>
    <row r="3578" spans="1:6" x14ac:dyDescent="0.25">
      <c r="A3578" t="s">
        <v>51</v>
      </c>
      <c r="B3578" t="s">
        <v>9</v>
      </c>
      <c r="C3578" t="s">
        <v>52</v>
      </c>
      <c r="D3578" s="1">
        <v>44407</v>
      </c>
      <c r="E3578" s="4">
        <v>5677</v>
      </c>
      <c r="F3578">
        <v>247</v>
      </c>
    </row>
    <row r="3579" spans="1:6" x14ac:dyDescent="0.25">
      <c r="A3579" t="s">
        <v>25</v>
      </c>
      <c r="B3579" t="s">
        <v>16</v>
      </c>
      <c r="C3579" t="s">
        <v>19</v>
      </c>
      <c r="D3579" s="1">
        <v>44407</v>
      </c>
      <c r="E3579" s="4">
        <v>4060</v>
      </c>
      <c r="F3579">
        <v>203</v>
      </c>
    </row>
    <row r="3580" spans="1:6" x14ac:dyDescent="0.25">
      <c r="A3580" t="s">
        <v>18</v>
      </c>
      <c r="B3580" t="s">
        <v>27</v>
      </c>
      <c r="C3580" t="s">
        <v>50</v>
      </c>
      <c r="D3580" s="1">
        <v>44407</v>
      </c>
      <c r="E3580" s="4">
        <v>4158</v>
      </c>
      <c r="F3580">
        <v>520</v>
      </c>
    </row>
    <row r="3581" spans="1:6" x14ac:dyDescent="0.25">
      <c r="A3581" t="s">
        <v>41</v>
      </c>
      <c r="B3581" t="s">
        <v>6</v>
      </c>
      <c r="C3581" t="s">
        <v>14</v>
      </c>
      <c r="D3581" s="1">
        <v>44407</v>
      </c>
      <c r="E3581" s="4">
        <v>4284</v>
      </c>
      <c r="F3581">
        <v>357</v>
      </c>
    </row>
    <row r="3582" spans="1:6" x14ac:dyDescent="0.25">
      <c r="A3582" t="s">
        <v>46</v>
      </c>
      <c r="B3582" t="s">
        <v>27</v>
      </c>
      <c r="C3582" t="s">
        <v>24</v>
      </c>
      <c r="D3582" s="1">
        <v>44407</v>
      </c>
      <c r="E3582" s="4">
        <v>7406</v>
      </c>
      <c r="F3582">
        <v>353</v>
      </c>
    </row>
    <row r="3583" spans="1:6" x14ac:dyDescent="0.25">
      <c r="A3583" t="s">
        <v>46</v>
      </c>
      <c r="B3583" t="s">
        <v>16</v>
      </c>
      <c r="C3583" t="s">
        <v>24</v>
      </c>
      <c r="D3583" s="1">
        <v>44407</v>
      </c>
      <c r="E3583" s="4">
        <v>434</v>
      </c>
      <c r="F3583">
        <v>22</v>
      </c>
    </row>
    <row r="3584" spans="1:6" x14ac:dyDescent="0.25">
      <c r="A3584" t="s">
        <v>10</v>
      </c>
      <c r="B3584" t="s">
        <v>27</v>
      </c>
      <c r="C3584" t="s">
        <v>50</v>
      </c>
      <c r="D3584" s="1">
        <v>44407</v>
      </c>
      <c r="E3584" s="4">
        <v>1456</v>
      </c>
      <c r="F3584">
        <v>208</v>
      </c>
    </row>
    <row r="3585" spans="1:6" x14ac:dyDescent="0.25">
      <c r="A3585" t="s">
        <v>51</v>
      </c>
      <c r="B3585" t="s">
        <v>6</v>
      </c>
      <c r="C3585" t="s">
        <v>19</v>
      </c>
      <c r="D3585" s="1">
        <v>44407</v>
      </c>
      <c r="E3585" s="4">
        <v>2898</v>
      </c>
      <c r="F3585">
        <v>145</v>
      </c>
    </row>
    <row r="3586" spans="1:6" x14ac:dyDescent="0.25">
      <c r="A3586" t="s">
        <v>49</v>
      </c>
      <c r="B3586" t="s">
        <v>6</v>
      </c>
      <c r="C3586" t="s">
        <v>17</v>
      </c>
      <c r="D3586" s="1">
        <v>44407</v>
      </c>
      <c r="E3586" s="4">
        <v>6741</v>
      </c>
      <c r="F3586">
        <v>422</v>
      </c>
    </row>
    <row r="3587" spans="1:6" x14ac:dyDescent="0.25">
      <c r="A3587" t="s">
        <v>20</v>
      </c>
      <c r="B3587" t="s">
        <v>6</v>
      </c>
      <c r="C3587" t="s">
        <v>42</v>
      </c>
      <c r="D3587" s="1">
        <v>44407</v>
      </c>
      <c r="E3587" s="4">
        <v>8554</v>
      </c>
      <c r="F3587">
        <v>535</v>
      </c>
    </row>
    <row r="3588" spans="1:6" x14ac:dyDescent="0.25">
      <c r="A3588" t="s">
        <v>37</v>
      </c>
      <c r="B3588" t="s">
        <v>27</v>
      </c>
      <c r="C3588" t="s">
        <v>12</v>
      </c>
      <c r="D3588" s="1">
        <v>44407</v>
      </c>
      <c r="E3588" s="4">
        <v>3115</v>
      </c>
      <c r="F3588">
        <v>125</v>
      </c>
    </row>
    <row r="3589" spans="1:6" x14ac:dyDescent="0.25">
      <c r="A3589" t="s">
        <v>29</v>
      </c>
      <c r="B3589" t="s">
        <v>16</v>
      </c>
      <c r="C3589" t="s">
        <v>45</v>
      </c>
      <c r="D3589" s="1">
        <v>44407</v>
      </c>
      <c r="E3589" s="4">
        <v>4781</v>
      </c>
      <c r="F3589">
        <v>282</v>
      </c>
    </row>
    <row r="3590" spans="1:6" x14ac:dyDescent="0.25">
      <c r="A3590" t="s">
        <v>15</v>
      </c>
      <c r="B3590" t="s">
        <v>21</v>
      </c>
      <c r="C3590" t="s">
        <v>30</v>
      </c>
      <c r="D3590" s="1">
        <v>44407</v>
      </c>
      <c r="E3590" s="4">
        <v>6230</v>
      </c>
      <c r="F3590">
        <v>770</v>
      </c>
    </row>
    <row r="3591" spans="1:6" x14ac:dyDescent="0.25">
      <c r="A3591" t="s">
        <v>51</v>
      </c>
      <c r="B3591" t="s">
        <v>11</v>
      </c>
      <c r="C3591" t="s">
        <v>52</v>
      </c>
      <c r="D3591" s="1">
        <v>44407</v>
      </c>
      <c r="E3591" s="4">
        <v>7098</v>
      </c>
      <c r="F3591">
        <v>323</v>
      </c>
    </row>
    <row r="3592" spans="1:6" x14ac:dyDescent="0.25">
      <c r="A3592" t="s">
        <v>41</v>
      </c>
      <c r="B3592" t="s">
        <v>11</v>
      </c>
      <c r="C3592" t="s">
        <v>31</v>
      </c>
      <c r="D3592" s="1">
        <v>44407</v>
      </c>
      <c r="E3592" s="4">
        <v>6223</v>
      </c>
      <c r="F3592">
        <v>770</v>
      </c>
    </row>
    <row r="3593" spans="1:6" x14ac:dyDescent="0.25">
      <c r="A3593" t="s">
        <v>46</v>
      </c>
      <c r="B3593" t="s">
        <v>9</v>
      </c>
      <c r="C3593" t="s">
        <v>12</v>
      </c>
      <c r="D3593" s="1">
        <v>44407</v>
      </c>
      <c r="E3593" s="4">
        <v>1722</v>
      </c>
      <c r="F3593">
        <v>69</v>
      </c>
    </row>
    <row r="3594" spans="1:6" x14ac:dyDescent="0.25">
      <c r="A3594" t="s">
        <v>40</v>
      </c>
      <c r="B3594" t="s">
        <v>9</v>
      </c>
      <c r="C3594" t="s">
        <v>36</v>
      </c>
      <c r="D3594" s="1">
        <v>44407</v>
      </c>
      <c r="E3594" s="4">
        <v>5215</v>
      </c>
      <c r="F3594">
        <v>348</v>
      </c>
    </row>
    <row r="3595" spans="1:6" x14ac:dyDescent="0.25">
      <c r="A3595" t="s">
        <v>41</v>
      </c>
      <c r="B3595" t="s">
        <v>11</v>
      </c>
      <c r="C3595" t="s">
        <v>14</v>
      </c>
      <c r="D3595" s="1">
        <v>44407</v>
      </c>
      <c r="E3595" s="4">
        <v>3458</v>
      </c>
      <c r="F3595">
        <v>346</v>
      </c>
    </row>
    <row r="3596" spans="1:6" x14ac:dyDescent="0.25">
      <c r="A3596" t="s">
        <v>33</v>
      </c>
      <c r="B3596" t="s">
        <v>9</v>
      </c>
      <c r="C3596" t="s">
        <v>19</v>
      </c>
      <c r="D3596" s="1">
        <v>44407</v>
      </c>
      <c r="E3596" s="4">
        <v>1246</v>
      </c>
      <c r="F3596">
        <v>63</v>
      </c>
    </row>
    <row r="3597" spans="1:6" x14ac:dyDescent="0.25">
      <c r="A3597" t="s">
        <v>15</v>
      </c>
      <c r="B3597" t="s">
        <v>16</v>
      </c>
      <c r="C3597" t="s">
        <v>12</v>
      </c>
      <c r="D3597" s="1">
        <v>44407</v>
      </c>
      <c r="E3597" s="4">
        <v>4837</v>
      </c>
      <c r="F3597">
        <v>202</v>
      </c>
    </row>
    <row r="3598" spans="1:6" x14ac:dyDescent="0.25">
      <c r="A3598" t="s">
        <v>51</v>
      </c>
      <c r="B3598" t="s">
        <v>11</v>
      </c>
      <c r="C3598" t="s">
        <v>24</v>
      </c>
      <c r="D3598" s="1">
        <v>44407</v>
      </c>
      <c r="E3598" s="4">
        <v>6643</v>
      </c>
      <c r="F3598">
        <v>302</v>
      </c>
    </row>
    <row r="3599" spans="1:6" x14ac:dyDescent="0.25">
      <c r="A3599" t="s">
        <v>23</v>
      </c>
      <c r="B3599" t="s">
        <v>16</v>
      </c>
      <c r="C3599" t="s">
        <v>48</v>
      </c>
      <c r="D3599" s="1">
        <v>44407</v>
      </c>
      <c r="E3599" s="4">
        <v>6944</v>
      </c>
      <c r="F3599">
        <v>348</v>
      </c>
    </row>
    <row r="3600" spans="1:6" x14ac:dyDescent="0.25">
      <c r="A3600" t="s">
        <v>13</v>
      </c>
      <c r="B3600" t="s">
        <v>11</v>
      </c>
      <c r="C3600" t="s">
        <v>22</v>
      </c>
      <c r="D3600" s="1">
        <v>44407</v>
      </c>
      <c r="E3600" s="4">
        <v>1876</v>
      </c>
      <c r="F3600">
        <v>157</v>
      </c>
    </row>
    <row r="3601" spans="1:6" x14ac:dyDescent="0.25">
      <c r="A3601" t="s">
        <v>49</v>
      </c>
      <c r="B3601" t="s">
        <v>16</v>
      </c>
      <c r="C3601" t="s">
        <v>24</v>
      </c>
      <c r="D3601" s="1">
        <v>44410</v>
      </c>
      <c r="E3601" s="4">
        <v>3080</v>
      </c>
      <c r="F3601">
        <v>147</v>
      </c>
    </row>
    <row r="3602" spans="1:6" x14ac:dyDescent="0.25">
      <c r="A3602" t="s">
        <v>18</v>
      </c>
      <c r="B3602" t="s">
        <v>16</v>
      </c>
      <c r="C3602" t="s">
        <v>48</v>
      </c>
      <c r="D3602" s="1">
        <v>44410</v>
      </c>
      <c r="E3602" s="4">
        <v>3885</v>
      </c>
      <c r="F3602">
        <v>195</v>
      </c>
    </row>
    <row r="3603" spans="1:6" x14ac:dyDescent="0.25">
      <c r="A3603" t="s">
        <v>39</v>
      </c>
      <c r="B3603" t="s">
        <v>27</v>
      </c>
      <c r="C3603" t="s">
        <v>17</v>
      </c>
      <c r="D3603" s="1">
        <v>44410</v>
      </c>
      <c r="E3603" s="4">
        <v>938</v>
      </c>
      <c r="F3603">
        <v>56</v>
      </c>
    </row>
    <row r="3604" spans="1:6" x14ac:dyDescent="0.25">
      <c r="A3604" t="s">
        <v>13</v>
      </c>
      <c r="B3604" t="s">
        <v>21</v>
      </c>
      <c r="C3604" t="s">
        <v>42</v>
      </c>
      <c r="D3604" s="1">
        <v>44410</v>
      </c>
      <c r="E3604" s="4">
        <v>8183</v>
      </c>
      <c r="F3604">
        <v>546</v>
      </c>
    </row>
    <row r="3605" spans="1:6" x14ac:dyDescent="0.25">
      <c r="A3605" t="s">
        <v>51</v>
      </c>
      <c r="B3605" t="s">
        <v>27</v>
      </c>
      <c r="C3605" t="s">
        <v>17</v>
      </c>
      <c r="D3605" s="1">
        <v>44410</v>
      </c>
      <c r="E3605" s="4">
        <v>1736</v>
      </c>
      <c r="F3605">
        <v>103</v>
      </c>
    </row>
    <row r="3606" spans="1:6" x14ac:dyDescent="0.25">
      <c r="A3606" t="s">
        <v>33</v>
      </c>
      <c r="B3606" t="s">
        <v>16</v>
      </c>
      <c r="C3606" t="s">
        <v>26</v>
      </c>
      <c r="D3606" s="1">
        <v>44410</v>
      </c>
      <c r="E3606" s="4">
        <v>2800</v>
      </c>
      <c r="F3606">
        <v>165</v>
      </c>
    </row>
    <row r="3607" spans="1:6" x14ac:dyDescent="0.25">
      <c r="A3607" t="s">
        <v>37</v>
      </c>
      <c r="B3607" t="s">
        <v>27</v>
      </c>
      <c r="C3607" t="s">
        <v>48</v>
      </c>
      <c r="D3607" s="1">
        <v>44410</v>
      </c>
      <c r="E3607" s="4">
        <v>6321</v>
      </c>
      <c r="F3607">
        <v>317</v>
      </c>
    </row>
    <row r="3608" spans="1:6" x14ac:dyDescent="0.25">
      <c r="A3608" t="s">
        <v>29</v>
      </c>
      <c r="B3608" t="s">
        <v>11</v>
      </c>
      <c r="C3608" t="s">
        <v>35</v>
      </c>
      <c r="D3608" s="1">
        <v>44410</v>
      </c>
      <c r="E3608" s="4">
        <v>5369</v>
      </c>
      <c r="F3608">
        <v>384</v>
      </c>
    </row>
    <row r="3609" spans="1:6" x14ac:dyDescent="0.25">
      <c r="A3609" t="s">
        <v>37</v>
      </c>
      <c r="B3609" t="s">
        <v>6</v>
      </c>
      <c r="C3609" t="s">
        <v>14</v>
      </c>
      <c r="D3609" s="1">
        <v>44410</v>
      </c>
      <c r="E3609" s="4">
        <v>8288</v>
      </c>
      <c r="F3609">
        <v>840</v>
      </c>
    </row>
    <row r="3610" spans="1:6" x14ac:dyDescent="0.25">
      <c r="A3610" t="s">
        <v>37</v>
      </c>
      <c r="B3610" t="s">
        <v>21</v>
      </c>
      <c r="C3610" t="s">
        <v>31</v>
      </c>
      <c r="D3610" s="1">
        <v>44410</v>
      </c>
      <c r="E3610" s="4">
        <v>2387</v>
      </c>
      <c r="F3610">
        <v>299</v>
      </c>
    </row>
    <row r="3611" spans="1:6" x14ac:dyDescent="0.25">
      <c r="A3611" t="s">
        <v>10</v>
      </c>
      <c r="B3611" t="s">
        <v>6</v>
      </c>
      <c r="C3611" t="s">
        <v>17</v>
      </c>
      <c r="D3611" s="1">
        <v>44410</v>
      </c>
      <c r="E3611" s="4">
        <v>6293</v>
      </c>
      <c r="F3611">
        <v>450</v>
      </c>
    </row>
    <row r="3612" spans="1:6" x14ac:dyDescent="0.25">
      <c r="A3612" t="s">
        <v>29</v>
      </c>
      <c r="B3612" t="s">
        <v>11</v>
      </c>
      <c r="C3612" t="s">
        <v>28</v>
      </c>
      <c r="D3612" s="1">
        <v>44410</v>
      </c>
      <c r="E3612" s="4">
        <v>329</v>
      </c>
      <c r="F3612">
        <v>42</v>
      </c>
    </row>
    <row r="3613" spans="1:6" x14ac:dyDescent="0.25">
      <c r="A3613" t="s">
        <v>18</v>
      </c>
      <c r="B3613" t="s">
        <v>6</v>
      </c>
      <c r="C3613" t="s">
        <v>52</v>
      </c>
      <c r="D3613" s="1">
        <v>44410</v>
      </c>
      <c r="E3613" s="4">
        <v>5600</v>
      </c>
      <c r="F3613">
        <v>234</v>
      </c>
    </row>
    <row r="3614" spans="1:6" x14ac:dyDescent="0.25">
      <c r="A3614" t="s">
        <v>34</v>
      </c>
      <c r="B3614" t="s">
        <v>27</v>
      </c>
      <c r="C3614" t="s">
        <v>12</v>
      </c>
      <c r="D3614" s="1">
        <v>44410</v>
      </c>
      <c r="E3614" s="4">
        <v>56</v>
      </c>
      <c r="F3614">
        <v>3</v>
      </c>
    </row>
    <row r="3615" spans="1:6" x14ac:dyDescent="0.25">
      <c r="A3615" t="s">
        <v>25</v>
      </c>
      <c r="B3615" t="s">
        <v>27</v>
      </c>
      <c r="C3615" t="s">
        <v>36</v>
      </c>
      <c r="D3615" s="1">
        <v>44410</v>
      </c>
      <c r="E3615" s="4">
        <v>6111</v>
      </c>
      <c r="F3615">
        <v>382</v>
      </c>
    </row>
    <row r="3616" spans="1:6" x14ac:dyDescent="0.25">
      <c r="A3616" t="s">
        <v>29</v>
      </c>
      <c r="B3616" t="s">
        <v>6</v>
      </c>
      <c r="C3616" t="s">
        <v>52</v>
      </c>
      <c r="D3616" s="1">
        <v>44410</v>
      </c>
      <c r="E3616" s="4">
        <v>12502</v>
      </c>
      <c r="F3616">
        <v>544</v>
      </c>
    </row>
    <row r="3617" spans="1:6" x14ac:dyDescent="0.25">
      <c r="A3617" t="s">
        <v>41</v>
      </c>
      <c r="B3617" t="s">
        <v>16</v>
      </c>
      <c r="C3617" t="s">
        <v>26</v>
      </c>
      <c r="D3617" s="1">
        <v>44410</v>
      </c>
      <c r="E3617" s="4">
        <v>4382</v>
      </c>
      <c r="F3617">
        <v>231</v>
      </c>
    </row>
    <row r="3618" spans="1:6" x14ac:dyDescent="0.25">
      <c r="A3618" t="s">
        <v>41</v>
      </c>
      <c r="B3618" t="s">
        <v>6</v>
      </c>
      <c r="C3618" t="s">
        <v>7</v>
      </c>
      <c r="D3618" s="1">
        <v>44410</v>
      </c>
      <c r="E3618" s="4">
        <v>1827</v>
      </c>
      <c r="F3618">
        <v>71</v>
      </c>
    </row>
    <row r="3619" spans="1:6" x14ac:dyDescent="0.25">
      <c r="A3619" t="s">
        <v>20</v>
      </c>
      <c r="B3619" t="s">
        <v>27</v>
      </c>
      <c r="C3619" t="s">
        <v>24</v>
      </c>
      <c r="D3619" s="1">
        <v>44410</v>
      </c>
      <c r="E3619" s="4">
        <v>8974</v>
      </c>
      <c r="F3619">
        <v>428</v>
      </c>
    </row>
    <row r="3620" spans="1:6" x14ac:dyDescent="0.25">
      <c r="A3620" t="s">
        <v>33</v>
      </c>
      <c r="B3620" t="s">
        <v>9</v>
      </c>
      <c r="C3620" t="s">
        <v>50</v>
      </c>
      <c r="D3620" s="1">
        <v>44410</v>
      </c>
      <c r="E3620" s="4">
        <v>2975</v>
      </c>
      <c r="F3620">
        <v>372</v>
      </c>
    </row>
    <row r="3621" spans="1:6" x14ac:dyDescent="0.25">
      <c r="A3621" t="s">
        <v>15</v>
      </c>
      <c r="B3621" t="s">
        <v>9</v>
      </c>
      <c r="C3621" t="s">
        <v>17</v>
      </c>
      <c r="D3621" s="1">
        <v>44410</v>
      </c>
      <c r="E3621" s="4">
        <v>525</v>
      </c>
      <c r="F3621">
        <v>31</v>
      </c>
    </row>
    <row r="3622" spans="1:6" x14ac:dyDescent="0.25">
      <c r="A3622" t="s">
        <v>18</v>
      </c>
      <c r="B3622" t="s">
        <v>11</v>
      </c>
      <c r="C3622" t="s">
        <v>50</v>
      </c>
      <c r="D3622" s="1">
        <v>44410</v>
      </c>
      <c r="E3622" s="4">
        <v>2919</v>
      </c>
      <c r="F3622">
        <v>365</v>
      </c>
    </row>
    <row r="3623" spans="1:6" x14ac:dyDescent="0.25">
      <c r="A3623" t="s">
        <v>39</v>
      </c>
      <c r="B3623" t="s">
        <v>16</v>
      </c>
      <c r="C3623" t="s">
        <v>31</v>
      </c>
      <c r="D3623" s="1">
        <v>44410</v>
      </c>
      <c r="E3623" s="4">
        <v>6069</v>
      </c>
      <c r="F3623">
        <v>770</v>
      </c>
    </row>
    <row r="3624" spans="1:6" x14ac:dyDescent="0.25">
      <c r="A3624" t="s">
        <v>39</v>
      </c>
      <c r="B3624" t="s">
        <v>6</v>
      </c>
      <c r="C3624" t="s">
        <v>30</v>
      </c>
      <c r="D3624" s="1">
        <v>44410</v>
      </c>
      <c r="E3624" s="4">
        <v>5537</v>
      </c>
      <c r="F3624">
        <v>693</v>
      </c>
    </row>
    <row r="3625" spans="1:6" x14ac:dyDescent="0.25">
      <c r="A3625" t="s">
        <v>49</v>
      </c>
      <c r="B3625" t="s">
        <v>11</v>
      </c>
      <c r="C3625" t="s">
        <v>7</v>
      </c>
      <c r="D3625" s="1">
        <v>44410</v>
      </c>
      <c r="E3625" s="4">
        <v>8841</v>
      </c>
      <c r="F3625">
        <v>328</v>
      </c>
    </row>
    <row r="3626" spans="1:6" x14ac:dyDescent="0.25">
      <c r="A3626" t="s">
        <v>34</v>
      </c>
      <c r="B3626" t="s">
        <v>21</v>
      </c>
      <c r="C3626" t="s">
        <v>43</v>
      </c>
      <c r="D3626" s="1">
        <v>44410</v>
      </c>
      <c r="E3626" s="4">
        <v>4606</v>
      </c>
      <c r="F3626">
        <v>243</v>
      </c>
    </row>
    <row r="3627" spans="1:6" x14ac:dyDescent="0.25">
      <c r="A3627" t="s">
        <v>40</v>
      </c>
      <c r="B3627" t="s">
        <v>11</v>
      </c>
      <c r="C3627" t="s">
        <v>28</v>
      </c>
      <c r="D3627" s="1">
        <v>44410</v>
      </c>
      <c r="E3627" s="4">
        <v>91</v>
      </c>
      <c r="F3627">
        <v>16</v>
      </c>
    </row>
    <row r="3628" spans="1:6" x14ac:dyDescent="0.25">
      <c r="A3628" t="s">
        <v>37</v>
      </c>
      <c r="B3628" t="s">
        <v>6</v>
      </c>
      <c r="C3628" t="s">
        <v>42</v>
      </c>
      <c r="D3628" s="1">
        <v>44410</v>
      </c>
      <c r="E3628" s="4">
        <v>2303</v>
      </c>
      <c r="F3628">
        <v>165</v>
      </c>
    </row>
    <row r="3629" spans="1:6" x14ac:dyDescent="0.25">
      <c r="A3629" t="s">
        <v>25</v>
      </c>
      <c r="B3629" t="s">
        <v>21</v>
      </c>
      <c r="C3629" t="s">
        <v>28</v>
      </c>
      <c r="D3629" s="1">
        <v>44410</v>
      </c>
      <c r="E3629" s="4">
        <v>1393</v>
      </c>
      <c r="F3629">
        <v>175</v>
      </c>
    </row>
    <row r="3630" spans="1:6" x14ac:dyDescent="0.25">
      <c r="A3630" t="s">
        <v>8</v>
      </c>
      <c r="B3630" t="s">
        <v>21</v>
      </c>
      <c r="C3630" t="s">
        <v>47</v>
      </c>
      <c r="D3630" s="1">
        <v>44410</v>
      </c>
      <c r="E3630" s="4">
        <v>2744</v>
      </c>
      <c r="F3630">
        <v>172</v>
      </c>
    </row>
    <row r="3631" spans="1:6" x14ac:dyDescent="0.25">
      <c r="A3631" t="s">
        <v>25</v>
      </c>
      <c r="B3631" t="s">
        <v>6</v>
      </c>
      <c r="C3631" t="s">
        <v>36</v>
      </c>
      <c r="D3631" s="1">
        <v>44410</v>
      </c>
      <c r="E3631" s="4">
        <v>5579</v>
      </c>
      <c r="F3631">
        <v>399</v>
      </c>
    </row>
    <row r="3632" spans="1:6" x14ac:dyDescent="0.25">
      <c r="A3632" t="s">
        <v>25</v>
      </c>
      <c r="B3632" t="s">
        <v>9</v>
      </c>
      <c r="C3632" t="s">
        <v>50</v>
      </c>
      <c r="D3632" s="1">
        <v>44410</v>
      </c>
      <c r="E3632" s="4">
        <v>1036</v>
      </c>
      <c r="F3632">
        <v>148</v>
      </c>
    </row>
    <row r="3633" spans="1:6" x14ac:dyDescent="0.25">
      <c r="A3633" t="s">
        <v>40</v>
      </c>
      <c r="B3633" t="s">
        <v>9</v>
      </c>
      <c r="C3633" t="s">
        <v>14</v>
      </c>
      <c r="D3633" s="1">
        <v>44410</v>
      </c>
      <c r="E3633" s="4">
        <v>2135</v>
      </c>
      <c r="F3633">
        <v>238</v>
      </c>
    </row>
    <row r="3634" spans="1:6" x14ac:dyDescent="0.25">
      <c r="A3634" t="s">
        <v>8</v>
      </c>
      <c r="B3634" t="s">
        <v>16</v>
      </c>
      <c r="C3634" t="s">
        <v>42</v>
      </c>
      <c r="D3634" s="1">
        <v>44410</v>
      </c>
      <c r="E3634" s="4">
        <v>10514</v>
      </c>
      <c r="F3634">
        <v>840</v>
      </c>
    </row>
    <row r="3635" spans="1:6" x14ac:dyDescent="0.25">
      <c r="A3635" t="s">
        <v>13</v>
      </c>
      <c r="B3635" t="s">
        <v>11</v>
      </c>
      <c r="C3635" t="s">
        <v>35</v>
      </c>
      <c r="D3635" s="1">
        <v>44410</v>
      </c>
      <c r="E3635" s="4">
        <v>2100</v>
      </c>
      <c r="F3635">
        <v>162</v>
      </c>
    </row>
    <row r="3636" spans="1:6" x14ac:dyDescent="0.25">
      <c r="A3636" t="s">
        <v>13</v>
      </c>
      <c r="B3636" t="s">
        <v>11</v>
      </c>
      <c r="C3636" t="s">
        <v>52</v>
      </c>
      <c r="D3636" s="1">
        <v>44410</v>
      </c>
      <c r="E3636" s="4">
        <v>4536</v>
      </c>
      <c r="F3636">
        <v>182</v>
      </c>
    </row>
    <row r="3637" spans="1:6" x14ac:dyDescent="0.25">
      <c r="A3637" t="s">
        <v>37</v>
      </c>
      <c r="B3637" t="s">
        <v>11</v>
      </c>
      <c r="C3637" t="s">
        <v>31</v>
      </c>
      <c r="D3637" s="1">
        <v>44411</v>
      </c>
      <c r="E3637" s="4">
        <v>4942</v>
      </c>
      <c r="F3637">
        <v>550</v>
      </c>
    </row>
    <row r="3638" spans="1:6" x14ac:dyDescent="0.25">
      <c r="A3638" t="s">
        <v>23</v>
      </c>
      <c r="B3638" t="s">
        <v>6</v>
      </c>
      <c r="C3638" t="s">
        <v>36</v>
      </c>
      <c r="D3638" s="1">
        <v>44411</v>
      </c>
      <c r="E3638" s="4">
        <v>7392</v>
      </c>
      <c r="F3638">
        <v>493</v>
      </c>
    </row>
    <row r="3639" spans="1:6" x14ac:dyDescent="0.25">
      <c r="A3639" t="s">
        <v>51</v>
      </c>
      <c r="B3639" t="s">
        <v>11</v>
      </c>
      <c r="C3639" t="s">
        <v>30</v>
      </c>
      <c r="D3639" s="1">
        <v>44411</v>
      </c>
      <c r="E3639" s="4">
        <v>210</v>
      </c>
      <c r="F3639">
        <v>27</v>
      </c>
    </row>
    <row r="3640" spans="1:6" x14ac:dyDescent="0.25">
      <c r="A3640" t="s">
        <v>20</v>
      </c>
      <c r="B3640" t="s">
        <v>21</v>
      </c>
      <c r="C3640" t="s">
        <v>14</v>
      </c>
      <c r="D3640" s="1">
        <v>44411</v>
      </c>
      <c r="E3640" s="4">
        <v>2604</v>
      </c>
      <c r="F3640">
        <v>217</v>
      </c>
    </row>
    <row r="3641" spans="1:6" x14ac:dyDescent="0.25">
      <c r="A3641" t="s">
        <v>46</v>
      </c>
      <c r="B3641" t="s">
        <v>21</v>
      </c>
      <c r="C3641" t="s">
        <v>30</v>
      </c>
      <c r="D3641" s="1">
        <v>44411</v>
      </c>
      <c r="E3641" s="4">
        <v>21</v>
      </c>
      <c r="F3641">
        <v>3</v>
      </c>
    </row>
    <row r="3642" spans="1:6" x14ac:dyDescent="0.25">
      <c r="A3642" t="s">
        <v>29</v>
      </c>
      <c r="B3642" t="s">
        <v>16</v>
      </c>
      <c r="C3642" t="s">
        <v>7</v>
      </c>
      <c r="D3642" s="1">
        <v>44411</v>
      </c>
      <c r="E3642" s="4">
        <v>3157</v>
      </c>
      <c r="F3642">
        <v>132</v>
      </c>
    </row>
    <row r="3643" spans="1:6" x14ac:dyDescent="0.25">
      <c r="A3643" t="s">
        <v>34</v>
      </c>
      <c r="B3643" t="s">
        <v>27</v>
      </c>
      <c r="C3643" t="s">
        <v>42</v>
      </c>
      <c r="D3643" s="1">
        <v>44411</v>
      </c>
      <c r="E3643" s="4">
        <v>4557</v>
      </c>
      <c r="F3643">
        <v>351</v>
      </c>
    </row>
    <row r="3644" spans="1:6" x14ac:dyDescent="0.25">
      <c r="A3644" t="s">
        <v>37</v>
      </c>
      <c r="B3644" t="s">
        <v>16</v>
      </c>
      <c r="C3644" t="s">
        <v>17</v>
      </c>
      <c r="D3644" s="1">
        <v>44411</v>
      </c>
      <c r="E3644" s="4">
        <v>4942</v>
      </c>
      <c r="F3644">
        <v>353</v>
      </c>
    </row>
    <row r="3645" spans="1:6" x14ac:dyDescent="0.25">
      <c r="A3645" t="s">
        <v>25</v>
      </c>
      <c r="B3645" t="s">
        <v>27</v>
      </c>
      <c r="C3645" t="s">
        <v>47</v>
      </c>
      <c r="D3645" s="1">
        <v>44411</v>
      </c>
      <c r="E3645" s="4">
        <v>10787</v>
      </c>
      <c r="F3645">
        <v>635</v>
      </c>
    </row>
    <row r="3646" spans="1:6" x14ac:dyDescent="0.25">
      <c r="A3646" t="s">
        <v>13</v>
      </c>
      <c r="B3646" t="s">
        <v>27</v>
      </c>
      <c r="C3646" t="s">
        <v>43</v>
      </c>
      <c r="D3646" s="1">
        <v>44411</v>
      </c>
      <c r="E3646" s="4">
        <v>6433</v>
      </c>
      <c r="F3646">
        <v>339</v>
      </c>
    </row>
    <row r="3647" spans="1:6" x14ac:dyDescent="0.25">
      <c r="A3647" t="s">
        <v>8</v>
      </c>
      <c r="B3647" t="s">
        <v>11</v>
      </c>
      <c r="C3647" t="s">
        <v>24</v>
      </c>
      <c r="D3647" s="1">
        <v>44411</v>
      </c>
      <c r="E3647" s="4">
        <v>9268</v>
      </c>
      <c r="F3647">
        <v>422</v>
      </c>
    </row>
    <row r="3648" spans="1:6" x14ac:dyDescent="0.25">
      <c r="A3648" t="s">
        <v>23</v>
      </c>
      <c r="B3648" t="s">
        <v>6</v>
      </c>
      <c r="C3648" t="s">
        <v>7</v>
      </c>
      <c r="D3648" s="1">
        <v>44411</v>
      </c>
      <c r="E3648" s="4">
        <v>2681</v>
      </c>
      <c r="F3648">
        <v>104</v>
      </c>
    </row>
    <row r="3649" spans="1:6" x14ac:dyDescent="0.25">
      <c r="A3649" t="s">
        <v>8</v>
      </c>
      <c r="B3649" t="s">
        <v>11</v>
      </c>
      <c r="C3649" t="s">
        <v>30</v>
      </c>
      <c r="D3649" s="1">
        <v>44411</v>
      </c>
      <c r="E3649" s="4">
        <v>1393</v>
      </c>
      <c r="F3649">
        <v>279</v>
      </c>
    </row>
    <row r="3650" spans="1:6" x14ac:dyDescent="0.25">
      <c r="A3650" t="s">
        <v>20</v>
      </c>
      <c r="B3650" t="s">
        <v>16</v>
      </c>
      <c r="C3650" t="s">
        <v>47</v>
      </c>
      <c r="D3650" s="1">
        <v>44411</v>
      </c>
      <c r="E3650" s="4">
        <v>1274</v>
      </c>
      <c r="F3650">
        <v>75</v>
      </c>
    </row>
    <row r="3651" spans="1:6" x14ac:dyDescent="0.25">
      <c r="A3651" t="s">
        <v>37</v>
      </c>
      <c r="B3651" t="s">
        <v>11</v>
      </c>
      <c r="C3651" t="s">
        <v>50</v>
      </c>
      <c r="D3651" s="1">
        <v>44411</v>
      </c>
      <c r="E3651" s="4">
        <v>12369</v>
      </c>
      <c r="F3651">
        <v>1400</v>
      </c>
    </row>
    <row r="3652" spans="1:6" x14ac:dyDescent="0.25">
      <c r="A3652" t="s">
        <v>37</v>
      </c>
      <c r="B3652" t="s">
        <v>16</v>
      </c>
      <c r="C3652" t="s">
        <v>36</v>
      </c>
      <c r="D3652" s="1">
        <v>44411</v>
      </c>
      <c r="E3652" s="4">
        <v>2492</v>
      </c>
      <c r="F3652">
        <v>192</v>
      </c>
    </row>
    <row r="3653" spans="1:6" x14ac:dyDescent="0.25">
      <c r="A3653" t="s">
        <v>49</v>
      </c>
      <c r="B3653" t="s">
        <v>6</v>
      </c>
      <c r="C3653" t="s">
        <v>26</v>
      </c>
      <c r="D3653" s="1">
        <v>44411</v>
      </c>
      <c r="E3653" s="4">
        <v>3115</v>
      </c>
      <c r="F3653">
        <v>184</v>
      </c>
    </row>
    <row r="3654" spans="1:6" x14ac:dyDescent="0.25">
      <c r="A3654" t="s">
        <v>5</v>
      </c>
      <c r="B3654" t="s">
        <v>27</v>
      </c>
      <c r="C3654" t="s">
        <v>24</v>
      </c>
      <c r="D3654" s="1">
        <v>44411</v>
      </c>
      <c r="E3654" s="4">
        <v>6664</v>
      </c>
      <c r="F3654">
        <v>303</v>
      </c>
    </row>
    <row r="3655" spans="1:6" x14ac:dyDescent="0.25">
      <c r="A3655" t="s">
        <v>15</v>
      </c>
      <c r="B3655" t="s">
        <v>16</v>
      </c>
      <c r="C3655" t="s">
        <v>30</v>
      </c>
      <c r="D3655" s="1">
        <v>44411</v>
      </c>
      <c r="E3655" s="4">
        <v>5859</v>
      </c>
      <c r="F3655">
        <v>700</v>
      </c>
    </row>
    <row r="3656" spans="1:6" x14ac:dyDescent="0.25">
      <c r="A3656" t="s">
        <v>39</v>
      </c>
      <c r="B3656" t="s">
        <v>6</v>
      </c>
      <c r="C3656" t="s">
        <v>45</v>
      </c>
      <c r="D3656" s="1">
        <v>44411</v>
      </c>
      <c r="E3656" s="4">
        <v>3486</v>
      </c>
      <c r="F3656">
        <v>233</v>
      </c>
    </row>
    <row r="3657" spans="1:6" x14ac:dyDescent="0.25">
      <c r="A3657" t="s">
        <v>33</v>
      </c>
      <c r="B3657" t="s">
        <v>11</v>
      </c>
      <c r="C3657" t="s">
        <v>45</v>
      </c>
      <c r="D3657" s="1">
        <v>44411</v>
      </c>
      <c r="E3657" s="4">
        <v>4963</v>
      </c>
      <c r="F3657">
        <v>276</v>
      </c>
    </row>
    <row r="3658" spans="1:6" x14ac:dyDescent="0.25">
      <c r="A3658" t="s">
        <v>40</v>
      </c>
      <c r="B3658" t="s">
        <v>9</v>
      </c>
      <c r="C3658" t="s">
        <v>22</v>
      </c>
      <c r="D3658" s="1">
        <v>44411</v>
      </c>
      <c r="E3658" s="4">
        <v>6321</v>
      </c>
      <c r="F3658">
        <v>422</v>
      </c>
    </row>
    <row r="3659" spans="1:6" x14ac:dyDescent="0.25">
      <c r="A3659" t="s">
        <v>15</v>
      </c>
      <c r="B3659" t="s">
        <v>27</v>
      </c>
      <c r="C3659" t="s">
        <v>7</v>
      </c>
      <c r="D3659" s="1">
        <v>44411</v>
      </c>
      <c r="E3659" s="4">
        <v>4249</v>
      </c>
      <c r="F3659">
        <v>164</v>
      </c>
    </row>
    <row r="3660" spans="1:6" x14ac:dyDescent="0.25">
      <c r="A3660" t="s">
        <v>13</v>
      </c>
      <c r="B3660" t="s">
        <v>21</v>
      </c>
      <c r="C3660" t="s">
        <v>45</v>
      </c>
      <c r="D3660" s="1">
        <v>44411</v>
      </c>
      <c r="E3660" s="4">
        <v>427</v>
      </c>
      <c r="F3660">
        <v>27</v>
      </c>
    </row>
    <row r="3661" spans="1:6" x14ac:dyDescent="0.25">
      <c r="A3661" t="s">
        <v>51</v>
      </c>
      <c r="B3661" t="s">
        <v>27</v>
      </c>
      <c r="C3661" t="s">
        <v>30</v>
      </c>
      <c r="D3661" s="1">
        <v>44411</v>
      </c>
      <c r="E3661" s="4">
        <v>1029</v>
      </c>
      <c r="F3661">
        <v>129</v>
      </c>
    </row>
    <row r="3662" spans="1:6" x14ac:dyDescent="0.25">
      <c r="A3662" t="s">
        <v>13</v>
      </c>
      <c r="B3662" t="s">
        <v>6</v>
      </c>
      <c r="C3662" t="s">
        <v>24</v>
      </c>
      <c r="D3662" s="1">
        <v>44411</v>
      </c>
      <c r="E3662" s="4">
        <v>3388</v>
      </c>
      <c r="F3662">
        <v>170</v>
      </c>
    </row>
    <row r="3663" spans="1:6" x14ac:dyDescent="0.25">
      <c r="A3663" t="s">
        <v>29</v>
      </c>
      <c r="B3663" t="s">
        <v>16</v>
      </c>
      <c r="C3663" t="s">
        <v>38</v>
      </c>
      <c r="D3663" s="1">
        <v>44411</v>
      </c>
      <c r="E3663" s="4">
        <v>6314</v>
      </c>
      <c r="F3663">
        <v>234</v>
      </c>
    </row>
    <row r="3664" spans="1:6" x14ac:dyDescent="0.25">
      <c r="A3664" t="s">
        <v>51</v>
      </c>
      <c r="B3664" t="s">
        <v>16</v>
      </c>
      <c r="C3664" t="s">
        <v>45</v>
      </c>
      <c r="D3664" s="1">
        <v>44411</v>
      </c>
      <c r="E3664" s="4">
        <v>1918</v>
      </c>
      <c r="F3664">
        <v>107</v>
      </c>
    </row>
    <row r="3665" spans="1:6" x14ac:dyDescent="0.25">
      <c r="A3665" t="s">
        <v>15</v>
      </c>
      <c r="B3665" t="s">
        <v>9</v>
      </c>
      <c r="C3665" t="s">
        <v>35</v>
      </c>
      <c r="D3665" s="1">
        <v>44411</v>
      </c>
      <c r="E3665" s="4">
        <v>5775</v>
      </c>
      <c r="F3665">
        <v>482</v>
      </c>
    </row>
    <row r="3666" spans="1:6" x14ac:dyDescent="0.25">
      <c r="A3666" t="s">
        <v>41</v>
      </c>
      <c r="B3666" t="s">
        <v>27</v>
      </c>
      <c r="C3666" t="s">
        <v>50</v>
      </c>
      <c r="D3666" s="1">
        <v>44411</v>
      </c>
      <c r="E3666" s="4">
        <v>2121</v>
      </c>
      <c r="F3666">
        <v>266</v>
      </c>
    </row>
    <row r="3667" spans="1:6" x14ac:dyDescent="0.25">
      <c r="A3667" t="s">
        <v>23</v>
      </c>
      <c r="B3667" t="s">
        <v>21</v>
      </c>
      <c r="C3667" t="s">
        <v>24</v>
      </c>
      <c r="D3667" s="1">
        <v>44411</v>
      </c>
      <c r="E3667" s="4">
        <v>4312</v>
      </c>
      <c r="F3667">
        <v>227</v>
      </c>
    </row>
    <row r="3668" spans="1:6" x14ac:dyDescent="0.25">
      <c r="A3668" t="s">
        <v>10</v>
      </c>
      <c r="B3668" t="s">
        <v>6</v>
      </c>
      <c r="C3668" t="s">
        <v>38</v>
      </c>
      <c r="D3668" s="1">
        <v>44411</v>
      </c>
      <c r="E3668" s="4">
        <v>2681</v>
      </c>
      <c r="F3668">
        <v>108</v>
      </c>
    </row>
    <row r="3669" spans="1:6" x14ac:dyDescent="0.25">
      <c r="A3669" t="s">
        <v>20</v>
      </c>
      <c r="B3669" t="s">
        <v>6</v>
      </c>
      <c r="C3669" t="s">
        <v>35</v>
      </c>
      <c r="D3669" s="1">
        <v>44411</v>
      </c>
      <c r="E3669" s="4">
        <v>4858</v>
      </c>
      <c r="F3669">
        <v>405</v>
      </c>
    </row>
    <row r="3670" spans="1:6" x14ac:dyDescent="0.25">
      <c r="A3670" t="s">
        <v>18</v>
      </c>
      <c r="B3670" t="s">
        <v>9</v>
      </c>
      <c r="C3670" t="s">
        <v>19</v>
      </c>
      <c r="D3670" s="1">
        <v>44412</v>
      </c>
      <c r="E3670" s="4">
        <v>2947</v>
      </c>
      <c r="F3670">
        <v>156</v>
      </c>
    </row>
    <row r="3671" spans="1:6" x14ac:dyDescent="0.25">
      <c r="A3671" t="s">
        <v>49</v>
      </c>
      <c r="B3671" t="s">
        <v>21</v>
      </c>
      <c r="C3671" t="s">
        <v>7</v>
      </c>
      <c r="D3671" s="1">
        <v>44412</v>
      </c>
      <c r="E3671" s="4">
        <v>903</v>
      </c>
      <c r="F3671">
        <v>35</v>
      </c>
    </row>
    <row r="3672" spans="1:6" x14ac:dyDescent="0.25">
      <c r="A3672" t="s">
        <v>23</v>
      </c>
      <c r="B3672" t="s">
        <v>6</v>
      </c>
      <c r="C3672" t="s">
        <v>19</v>
      </c>
      <c r="D3672" s="1">
        <v>44412</v>
      </c>
      <c r="E3672" s="4">
        <v>6503</v>
      </c>
      <c r="F3672">
        <v>383</v>
      </c>
    </row>
    <row r="3673" spans="1:6" x14ac:dyDescent="0.25">
      <c r="A3673" t="s">
        <v>23</v>
      </c>
      <c r="B3673" t="s">
        <v>11</v>
      </c>
      <c r="C3673" t="s">
        <v>48</v>
      </c>
      <c r="D3673" s="1">
        <v>44412</v>
      </c>
      <c r="E3673" s="4">
        <v>1638</v>
      </c>
      <c r="F3673">
        <v>78</v>
      </c>
    </row>
    <row r="3674" spans="1:6" x14ac:dyDescent="0.25">
      <c r="A3674" t="s">
        <v>15</v>
      </c>
      <c r="B3674" t="s">
        <v>6</v>
      </c>
      <c r="C3674" t="s">
        <v>7</v>
      </c>
      <c r="D3674" s="1">
        <v>44412</v>
      </c>
      <c r="E3674" s="4">
        <v>4046</v>
      </c>
      <c r="F3674">
        <v>162</v>
      </c>
    </row>
    <row r="3675" spans="1:6" x14ac:dyDescent="0.25">
      <c r="A3675" t="s">
        <v>25</v>
      </c>
      <c r="B3675" t="s">
        <v>11</v>
      </c>
      <c r="C3675" t="s">
        <v>14</v>
      </c>
      <c r="D3675" s="1">
        <v>44412</v>
      </c>
      <c r="E3675" s="4">
        <v>1393</v>
      </c>
      <c r="F3675">
        <v>140</v>
      </c>
    </row>
    <row r="3676" spans="1:6" x14ac:dyDescent="0.25">
      <c r="A3676" t="s">
        <v>13</v>
      </c>
      <c r="B3676" t="s">
        <v>27</v>
      </c>
      <c r="C3676" t="s">
        <v>42</v>
      </c>
      <c r="D3676" s="1">
        <v>44412</v>
      </c>
      <c r="E3676" s="4">
        <v>5565</v>
      </c>
      <c r="F3676">
        <v>429</v>
      </c>
    </row>
    <row r="3677" spans="1:6" x14ac:dyDescent="0.25">
      <c r="A3677" t="s">
        <v>41</v>
      </c>
      <c r="B3677" t="s">
        <v>16</v>
      </c>
      <c r="C3677" t="s">
        <v>44</v>
      </c>
      <c r="D3677" s="1">
        <v>44412</v>
      </c>
      <c r="E3677" s="4">
        <v>4480</v>
      </c>
      <c r="F3677">
        <v>180</v>
      </c>
    </row>
    <row r="3678" spans="1:6" x14ac:dyDescent="0.25">
      <c r="A3678" t="s">
        <v>32</v>
      </c>
      <c r="B3678" t="s">
        <v>27</v>
      </c>
      <c r="C3678" t="s">
        <v>35</v>
      </c>
      <c r="D3678" s="1">
        <v>44412</v>
      </c>
      <c r="E3678" s="4">
        <v>5110</v>
      </c>
      <c r="F3678">
        <v>365</v>
      </c>
    </row>
    <row r="3679" spans="1:6" x14ac:dyDescent="0.25">
      <c r="A3679" t="s">
        <v>10</v>
      </c>
      <c r="B3679" t="s">
        <v>16</v>
      </c>
      <c r="C3679" t="s">
        <v>36</v>
      </c>
      <c r="D3679" s="1">
        <v>44412</v>
      </c>
      <c r="E3679" s="4">
        <v>3640</v>
      </c>
      <c r="F3679">
        <v>280</v>
      </c>
    </row>
    <row r="3680" spans="1:6" x14ac:dyDescent="0.25">
      <c r="A3680" t="s">
        <v>39</v>
      </c>
      <c r="B3680" t="s">
        <v>21</v>
      </c>
      <c r="C3680" t="s">
        <v>30</v>
      </c>
      <c r="D3680" s="1">
        <v>44412</v>
      </c>
      <c r="E3680" s="4">
        <v>3325</v>
      </c>
      <c r="F3680">
        <v>665</v>
      </c>
    </row>
    <row r="3681" spans="1:6" x14ac:dyDescent="0.25">
      <c r="A3681" t="s">
        <v>15</v>
      </c>
      <c r="B3681" t="s">
        <v>16</v>
      </c>
      <c r="C3681" t="s">
        <v>22</v>
      </c>
      <c r="D3681" s="1">
        <v>44412</v>
      </c>
      <c r="E3681" s="4">
        <v>2786</v>
      </c>
      <c r="F3681">
        <v>186</v>
      </c>
    </row>
    <row r="3682" spans="1:6" x14ac:dyDescent="0.25">
      <c r="A3682" t="s">
        <v>13</v>
      </c>
      <c r="B3682" t="s">
        <v>27</v>
      </c>
      <c r="C3682" t="s">
        <v>47</v>
      </c>
      <c r="D3682" s="1">
        <v>44412</v>
      </c>
      <c r="E3682" s="4">
        <v>1827</v>
      </c>
      <c r="F3682">
        <v>108</v>
      </c>
    </row>
    <row r="3683" spans="1:6" x14ac:dyDescent="0.25">
      <c r="A3683" t="s">
        <v>20</v>
      </c>
      <c r="B3683" t="s">
        <v>9</v>
      </c>
      <c r="C3683" t="s">
        <v>24</v>
      </c>
      <c r="D3683" s="1">
        <v>44412</v>
      </c>
      <c r="E3683" s="4">
        <v>3178</v>
      </c>
      <c r="F3683">
        <v>152</v>
      </c>
    </row>
    <row r="3684" spans="1:6" x14ac:dyDescent="0.25">
      <c r="A3684" t="s">
        <v>15</v>
      </c>
      <c r="B3684" t="s">
        <v>16</v>
      </c>
      <c r="C3684" t="s">
        <v>24</v>
      </c>
      <c r="D3684" s="1">
        <v>44412</v>
      </c>
      <c r="E3684" s="4">
        <v>5516</v>
      </c>
      <c r="F3684">
        <v>276</v>
      </c>
    </row>
    <row r="3685" spans="1:6" x14ac:dyDescent="0.25">
      <c r="A3685" t="s">
        <v>46</v>
      </c>
      <c r="B3685" t="s">
        <v>9</v>
      </c>
      <c r="C3685" t="s">
        <v>30</v>
      </c>
      <c r="D3685" s="1">
        <v>44412</v>
      </c>
      <c r="E3685" s="4">
        <v>4970</v>
      </c>
      <c r="F3685">
        <v>980</v>
      </c>
    </row>
    <row r="3686" spans="1:6" x14ac:dyDescent="0.25">
      <c r="A3686" t="s">
        <v>49</v>
      </c>
      <c r="B3686" t="s">
        <v>6</v>
      </c>
      <c r="C3686" t="s">
        <v>22</v>
      </c>
      <c r="D3686" s="1">
        <v>44412</v>
      </c>
      <c r="E3686" s="4">
        <v>4683</v>
      </c>
      <c r="F3686">
        <v>361</v>
      </c>
    </row>
    <row r="3687" spans="1:6" x14ac:dyDescent="0.25">
      <c r="A3687" t="s">
        <v>39</v>
      </c>
      <c r="B3687" t="s">
        <v>27</v>
      </c>
      <c r="C3687" t="s">
        <v>48</v>
      </c>
      <c r="D3687" s="1">
        <v>44412</v>
      </c>
      <c r="E3687" s="4">
        <v>7644</v>
      </c>
      <c r="F3687">
        <v>348</v>
      </c>
    </row>
    <row r="3688" spans="1:6" x14ac:dyDescent="0.25">
      <c r="A3688" t="s">
        <v>37</v>
      </c>
      <c r="B3688" t="s">
        <v>27</v>
      </c>
      <c r="C3688" t="s">
        <v>35</v>
      </c>
      <c r="D3688" s="1">
        <v>44412</v>
      </c>
      <c r="E3688" s="4">
        <v>3094</v>
      </c>
      <c r="F3688">
        <v>258</v>
      </c>
    </row>
    <row r="3689" spans="1:6" x14ac:dyDescent="0.25">
      <c r="A3689" t="s">
        <v>32</v>
      </c>
      <c r="B3689" t="s">
        <v>9</v>
      </c>
      <c r="C3689" t="s">
        <v>50</v>
      </c>
      <c r="D3689" s="1">
        <v>44412</v>
      </c>
      <c r="E3689" s="4">
        <v>3521</v>
      </c>
      <c r="F3689">
        <v>353</v>
      </c>
    </row>
    <row r="3690" spans="1:6" x14ac:dyDescent="0.25">
      <c r="A3690" t="s">
        <v>13</v>
      </c>
      <c r="B3690" t="s">
        <v>9</v>
      </c>
      <c r="C3690" t="s">
        <v>31</v>
      </c>
      <c r="D3690" s="1">
        <v>44412</v>
      </c>
      <c r="E3690" s="4">
        <v>399</v>
      </c>
      <c r="F3690">
        <v>40</v>
      </c>
    </row>
    <row r="3691" spans="1:6" x14ac:dyDescent="0.25">
      <c r="A3691" t="s">
        <v>29</v>
      </c>
      <c r="B3691" t="s">
        <v>16</v>
      </c>
      <c r="C3691" t="s">
        <v>28</v>
      </c>
      <c r="D3691" s="1">
        <v>44412</v>
      </c>
      <c r="E3691" s="4">
        <v>4081</v>
      </c>
      <c r="F3691">
        <v>454</v>
      </c>
    </row>
    <row r="3692" spans="1:6" x14ac:dyDescent="0.25">
      <c r="A3692" t="s">
        <v>49</v>
      </c>
      <c r="B3692" t="s">
        <v>21</v>
      </c>
      <c r="C3692" t="s">
        <v>52</v>
      </c>
      <c r="D3692" s="1">
        <v>44412</v>
      </c>
      <c r="E3692" s="4">
        <v>6993</v>
      </c>
      <c r="F3692">
        <v>318</v>
      </c>
    </row>
    <row r="3693" spans="1:6" x14ac:dyDescent="0.25">
      <c r="A3693" t="s">
        <v>5</v>
      </c>
      <c r="B3693" t="s">
        <v>11</v>
      </c>
      <c r="C3693" t="s">
        <v>43</v>
      </c>
      <c r="D3693" s="1">
        <v>44412</v>
      </c>
      <c r="E3693" s="4">
        <v>2114</v>
      </c>
      <c r="F3693">
        <v>118</v>
      </c>
    </row>
    <row r="3694" spans="1:6" x14ac:dyDescent="0.25">
      <c r="A3694" t="s">
        <v>5</v>
      </c>
      <c r="B3694" t="s">
        <v>9</v>
      </c>
      <c r="C3694" t="s">
        <v>47</v>
      </c>
      <c r="D3694" s="1">
        <v>44412</v>
      </c>
      <c r="E3694" s="4">
        <v>6314</v>
      </c>
      <c r="F3694">
        <v>372</v>
      </c>
    </row>
    <row r="3695" spans="1:6" x14ac:dyDescent="0.25">
      <c r="A3695" t="s">
        <v>40</v>
      </c>
      <c r="B3695" t="s">
        <v>16</v>
      </c>
      <c r="C3695" t="s">
        <v>52</v>
      </c>
      <c r="D3695" s="1">
        <v>44412</v>
      </c>
      <c r="E3695" s="4">
        <v>7245</v>
      </c>
      <c r="F3695">
        <v>290</v>
      </c>
    </row>
    <row r="3696" spans="1:6" x14ac:dyDescent="0.25">
      <c r="A3696" t="s">
        <v>46</v>
      </c>
      <c r="B3696" t="s">
        <v>21</v>
      </c>
      <c r="C3696" t="s">
        <v>44</v>
      </c>
      <c r="D3696" s="1">
        <v>44412</v>
      </c>
      <c r="E3696" s="4">
        <v>4284</v>
      </c>
      <c r="F3696">
        <v>179</v>
      </c>
    </row>
    <row r="3697" spans="1:6" x14ac:dyDescent="0.25">
      <c r="A3697" t="s">
        <v>18</v>
      </c>
      <c r="B3697" t="s">
        <v>21</v>
      </c>
      <c r="C3697" t="s">
        <v>44</v>
      </c>
      <c r="D3697" s="1">
        <v>44412</v>
      </c>
      <c r="E3697" s="4">
        <v>203</v>
      </c>
      <c r="F3697">
        <v>10</v>
      </c>
    </row>
    <row r="3698" spans="1:6" x14ac:dyDescent="0.25">
      <c r="A3698" t="s">
        <v>46</v>
      </c>
      <c r="B3698" t="s">
        <v>11</v>
      </c>
      <c r="C3698" t="s">
        <v>42</v>
      </c>
      <c r="D3698" s="1">
        <v>44412</v>
      </c>
      <c r="E3698" s="4">
        <v>4970</v>
      </c>
      <c r="F3698">
        <v>332</v>
      </c>
    </row>
    <row r="3699" spans="1:6" x14ac:dyDescent="0.25">
      <c r="A3699" t="s">
        <v>20</v>
      </c>
      <c r="B3699" t="s">
        <v>11</v>
      </c>
      <c r="C3699" t="s">
        <v>31</v>
      </c>
      <c r="D3699" s="1">
        <v>44412</v>
      </c>
      <c r="E3699" s="4">
        <v>1386</v>
      </c>
      <c r="F3699">
        <v>139</v>
      </c>
    </row>
    <row r="3700" spans="1:6" x14ac:dyDescent="0.25">
      <c r="A3700" t="s">
        <v>13</v>
      </c>
      <c r="B3700" t="s">
        <v>27</v>
      </c>
      <c r="C3700" t="s">
        <v>30</v>
      </c>
      <c r="D3700" s="1">
        <v>44412</v>
      </c>
      <c r="E3700" s="4">
        <v>2443</v>
      </c>
      <c r="F3700">
        <v>349</v>
      </c>
    </row>
    <row r="3701" spans="1:6" x14ac:dyDescent="0.25">
      <c r="A3701" t="s">
        <v>49</v>
      </c>
      <c r="B3701" t="s">
        <v>16</v>
      </c>
      <c r="C3701" t="s">
        <v>12</v>
      </c>
      <c r="D3701" s="1">
        <v>44412</v>
      </c>
      <c r="E3701" s="4">
        <v>8386</v>
      </c>
      <c r="F3701">
        <v>350</v>
      </c>
    </row>
    <row r="3702" spans="1:6" x14ac:dyDescent="0.25">
      <c r="A3702" t="s">
        <v>39</v>
      </c>
      <c r="B3702" t="s">
        <v>27</v>
      </c>
      <c r="C3702" t="s">
        <v>7</v>
      </c>
      <c r="D3702" s="1">
        <v>44412</v>
      </c>
      <c r="E3702" s="4">
        <v>1176</v>
      </c>
      <c r="F3702">
        <v>44</v>
      </c>
    </row>
    <row r="3703" spans="1:6" x14ac:dyDescent="0.25">
      <c r="A3703" t="s">
        <v>5</v>
      </c>
      <c r="B3703" t="s">
        <v>6</v>
      </c>
      <c r="C3703" t="s">
        <v>44</v>
      </c>
      <c r="D3703" s="1">
        <v>44412</v>
      </c>
      <c r="E3703" s="4">
        <v>8582</v>
      </c>
      <c r="F3703">
        <v>391</v>
      </c>
    </row>
    <row r="3704" spans="1:6" x14ac:dyDescent="0.25">
      <c r="A3704" t="s">
        <v>5</v>
      </c>
      <c r="B3704" t="s">
        <v>11</v>
      </c>
      <c r="C3704" t="s">
        <v>17</v>
      </c>
      <c r="D3704" s="1">
        <v>44412</v>
      </c>
      <c r="E3704" s="4">
        <v>8148</v>
      </c>
      <c r="F3704">
        <v>510</v>
      </c>
    </row>
    <row r="3705" spans="1:6" x14ac:dyDescent="0.25">
      <c r="A3705" t="s">
        <v>34</v>
      </c>
      <c r="B3705" t="s">
        <v>27</v>
      </c>
      <c r="C3705" t="s">
        <v>52</v>
      </c>
      <c r="D3705" s="1">
        <v>44412</v>
      </c>
      <c r="E3705" s="4">
        <v>448</v>
      </c>
      <c r="F3705">
        <v>18</v>
      </c>
    </row>
    <row r="3706" spans="1:6" x14ac:dyDescent="0.25">
      <c r="A3706" t="s">
        <v>51</v>
      </c>
      <c r="B3706" t="s">
        <v>6</v>
      </c>
      <c r="C3706" t="s">
        <v>42</v>
      </c>
      <c r="D3706" s="1">
        <v>44412</v>
      </c>
      <c r="E3706" s="4">
        <v>7175</v>
      </c>
      <c r="F3706">
        <v>449</v>
      </c>
    </row>
    <row r="3707" spans="1:6" x14ac:dyDescent="0.25">
      <c r="A3707" t="s">
        <v>29</v>
      </c>
      <c r="B3707" t="s">
        <v>16</v>
      </c>
      <c r="C3707" t="s">
        <v>26</v>
      </c>
      <c r="D3707" s="1">
        <v>44412</v>
      </c>
      <c r="E3707" s="4">
        <v>4151</v>
      </c>
      <c r="F3707">
        <v>231</v>
      </c>
    </row>
    <row r="3708" spans="1:6" x14ac:dyDescent="0.25">
      <c r="A3708" t="s">
        <v>23</v>
      </c>
      <c r="B3708" t="s">
        <v>9</v>
      </c>
      <c r="C3708" t="s">
        <v>7</v>
      </c>
      <c r="D3708" s="1">
        <v>44412</v>
      </c>
      <c r="E3708" s="4">
        <v>406</v>
      </c>
      <c r="F3708">
        <v>16</v>
      </c>
    </row>
    <row r="3709" spans="1:6" x14ac:dyDescent="0.25">
      <c r="A3709" t="s">
        <v>46</v>
      </c>
      <c r="B3709" t="s">
        <v>6</v>
      </c>
      <c r="C3709" t="s">
        <v>45</v>
      </c>
      <c r="D3709" s="1">
        <v>44412</v>
      </c>
      <c r="E3709" s="4">
        <v>1043</v>
      </c>
      <c r="F3709">
        <v>70</v>
      </c>
    </row>
    <row r="3710" spans="1:6" x14ac:dyDescent="0.25">
      <c r="A3710" t="s">
        <v>49</v>
      </c>
      <c r="B3710" t="s">
        <v>11</v>
      </c>
      <c r="C3710" t="s">
        <v>17</v>
      </c>
      <c r="D3710" s="1">
        <v>44412</v>
      </c>
      <c r="E3710" s="4">
        <v>4291</v>
      </c>
      <c r="F3710">
        <v>307</v>
      </c>
    </row>
    <row r="3711" spans="1:6" x14ac:dyDescent="0.25">
      <c r="A3711" t="s">
        <v>32</v>
      </c>
      <c r="B3711" t="s">
        <v>21</v>
      </c>
      <c r="C3711" t="s">
        <v>36</v>
      </c>
      <c r="D3711" s="1">
        <v>44412</v>
      </c>
      <c r="E3711" s="4">
        <v>3542</v>
      </c>
      <c r="F3711">
        <v>222</v>
      </c>
    </row>
    <row r="3712" spans="1:6" x14ac:dyDescent="0.25">
      <c r="A3712" t="s">
        <v>32</v>
      </c>
      <c r="B3712" t="s">
        <v>11</v>
      </c>
      <c r="C3712" t="s">
        <v>7</v>
      </c>
      <c r="D3712" s="1">
        <v>44412</v>
      </c>
      <c r="E3712" s="4">
        <v>7056</v>
      </c>
      <c r="F3712">
        <v>262</v>
      </c>
    </row>
    <row r="3713" spans="1:6" x14ac:dyDescent="0.25">
      <c r="A3713" t="s">
        <v>29</v>
      </c>
      <c r="B3713" t="s">
        <v>27</v>
      </c>
      <c r="C3713" t="s">
        <v>14</v>
      </c>
      <c r="D3713" s="1">
        <v>44412</v>
      </c>
      <c r="E3713" s="4">
        <v>3969</v>
      </c>
      <c r="F3713">
        <v>331</v>
      </c>
    </row>
    <row r="3714" spans="1:6" x14ac:dyDescent="0.25">
      <c r="A3714" t="s">
        <v>39</v>
      </c>
      <c r="B3714" t="s">
        <v>11</v>
      </c>
      <c r="C3714" t="s">
        <v>45</v>
      </c>
      <c r="D3714" s="1">
        <v>44412</v>
      </c>
      <c r="E3714" s="4">
        <v>15365</v>
      </c>
      <c r="F3714">
        <v>1050</v>
      </c>
    </row>
    <row r="3715" spans="1:6" x14ac:dyDescent="0.25">
      <c r="A3715" t="s">
        <v>32</v>
      </c>
      <c r="B3715" t="s">
        <v>11</v>
      </c>
      <c r="C3715" t="s">
        <v>44</v>
      </c>
      <c r="D3715" s="1">
        <v>44412</v>
      </c>
      <c r="E3715" s="4">
        <v>6139</v>
      </c>
      <c r="F3715">
        <v>267</v>
      </c>
    </row>
    <row r="3716" spans="1:6" x14ac:dyDescent="0.25">
      <c r="A3716" t="s">
        <v>20</v>
      </c>
      <c r="B3716" t="s">
        <v>21</v>
      </c>
      <c r="C3716" t="s">
        <v>36</v>
      </c>
      <c r="D3716" s="1">
        <v>44412</v>
      </c>
      <c r="E3716" s="4">
        <v>5936</v>
      </c>
      <c r="F3716">
        <v>457</v>
      </c>
    </row>
    <row r="3717" spans="1:6" x14ac:dyDescent="0.25">
      <c r="A3717" t="s">
        <v>39</v>
      </c>
      <c r="B3717" t="s">
        <v>9</v>
      </c>
      <c r="C3717" t="s">
        <v>38</v>
      </c>
      <c r="D3717" s="1">
        <v>44412</v>
      </c>
      <c r="E3717" s="4">
        <v>7028</v>
      </c>
      <c r="F3717">
        <v>293</v>
      </c>
    </row>
    <row r="3718" spans="1:6" x14ac:dyDescent="0.25">
      <c r="A3718" t="s">
        <v>39</v>
      </c>
      <c r="B3718" t="s">
        <v>21</v>
      </c>
      <c r="C3718" t="s">
        <v>31</v>
      </c>
      <c r="D3718" s="1">
        <v>44412</v>
      </c>
      <c r="E3718" s="4">
        <v>7525</v>
      </c>
      <c r="F3718">
        <v>910</v>
      </c>
    </row>
    <row r="3719" spans="1:6" x14ac:dyDescent="0.25">
      <c r="A3719" t="s">
        <v>40</v>
      </c>
      <c r="B3719" t="s">
        <v>6</v>
      </c>
      <c r="C3719" t="s">
        <v>12</v>
      </c>
      <c r="D3719" s="1">
        <v>44412</v>
      </c>
      <c r="E3719" s="4">
        <v>3843</v>
      </c>
      <c r="F3719">
        <v>148</v>
      </c>
    </row>
    <row r="3720" spans="1:6" x14ac:dyDescent="0.25">
      <c r="A3720" t="s">
        <v>37</v>
      </c>
      <c r="B3720" t="s">
        <v>9</v>
      </c>
      <c r="C3720" t="s">
        <v>24</v>
      </c>
      <c r="D3720" s="1">
        <v>44412</v>
      </c>
      <c r="E3720" s="4">
        <v>994</v>
      </c>
      <c r="F3720">
        <v>53</v>
      </c>
    </row>
    <row r="3721" spans="1:6" x14ac:dyDescent="0.25">
      <c r="A3721" t="s">
        <v>18</v>
      </c>
      <c r="B3721" t="s">
        <v>21</v>
      </c>
      <c r="C3721" t="s">
        <v>12</v>
      </c>
      <c r="D3721" s="1">
        <v>44412</v>
      </c>
      <c r="E3721" s="4">
        <v>917</v>
      </c>
      <c r="F3721">
        <v>34</v>
      </c>
    </row>
    <row r="3722" spans="1:6" x14ac:dyDescent="0.25">
      <c r="A3722" t="s">
        <v>33</v>
      </c>
      <c r="B3722" t="s">
        <v>16</v>
      </c>
      <c r="C3722" t="s">
        <v>48</v>
      </c>
      <c r="D3722" s="1">
        <v>44412</v>
      </c>
      <c r="E3722" s="4">
        <v>2429</v>
      </c>
      <c r="F3722">
        <v>106</v>
      </c>
    </row>
    <row r="3723" spans="1:6" x14ac:dyDescent="0.25">
      <c r="A3723" t="s">
        <v>37</v>
      </c>
      <c r="B3723" t="s">
        <v>6</v>
      </c>
      <c r="C3723" t="s">
        <v>47</v>
      </c>
      <c r="D3723" s="1">
        <v>44412</v>
      </c>
      <c r="E3723" s="4">
        <v>1855</v>
      </c>
      <c r="F3723">
        <v>98</v>
      </c>
    </row>
    <row r="3724" spans="1:6" x14ac:dyDescent="0.25">
      <c r="A3724" t="s">
        <v>5</v>
      </c>
      <c r="B3724" t="s">
        <v>11</v>
      </c>
      <c r="C3724" t="s">
        <v>26</v>
      </c>
      <c r="D3724" s="1">
        <v>44412</v>
      </c>
      <c r="E3724" s="4">
        <v>1582</v>
      </c>
      <c r="F3724">
        <v>80</v>
      </c>
    </row>
    <row r="3725" spans="1:6" x14ac:dyDescent="0.25">
      <c r="A3725" t="s">
        <v>5</v>
      </c>
      <c r="B3725" t="s">
        <v>16</v>
      </c>
      <c r="C3725" t="s">
        <v>43</v>
      </c>
      <c r="D3725" s="1">
        <v>44412</v>
      </c>
      <c r="E3725" s="4">
        <v>6258</v>
      </c>
      <c r="F3725">
        <v>348</v>
      </c>
    </row>
    <row r="3726" spans="1:6" x14ac:dyDescent="0.25">
      <c r="A3726" t="s">
        <v>34</v>
      </c>
      <c r="B3726" t="s">
        <v>9</v>
      </c>
      <c r="C3726" t="s">
        <v>7</v>
      </c>
      <c r="D3726" s="1">
        <v>44412</v>
      </c>
      <c r="E3726" s="4">
        <v>3584</v>
      </c>
      <c r="F3726">
        <v>138</v>
      </c>
    </row>
    <row r="3727" spans="1:6" x14ac:dyDescent="0.25">
      <c r="A3727" t="s">
        <v>20</v>
      </c>
      <c r="B3727" t="s">
        <v>21</v>
      </c>
      <c r="C3727" t="s">
        <v>28</v>
      </c>
      <c r="D3727" s="1">
        <v>44412</v>
      </c>
      <c r="E3727" s="4">
        <v>4837</v>
      </c>
      <c r="F3727">
        <v>840</v>
      </c>
    </row>
    <row r="3728" spans="1:6" x14ac:dyDescent="0.25">
      <c r="A3728" t="s">
        <v>37</v>
      </c>
      <c r="B3728" t="s">
        <v>21</v>
      </c>
      <c r="C3728" t="s">
        <v>30</v>
      </c>
      <c r="D3728" s="1">
        <v>44412</v>
      </c>
      <c r="E3728" s="4">
        <v>8988</v>
      </c>
      <c r="F3728">
        <v>1120</v>
      </c>
    </row>
    <row r="3729" spans="1:6" x14ac:dyDescent="0.25">
      <c r="A3729" t="s">
        <v>51</v>
      </c>
      <c r="B3729" t="s">
        <v>27</v>
      </c>
      <c r="C3729" t="s">
        <v>48</v>
      </c>
      <c r="D3729" s="1">
        <v>44412</v>
      </c>
      <c r="E3729" s="4">
        <v>1036</v>
      </c>
      <c r="F3729">
        <v>46</v>
      </c>
    </row>
    <row r="3730" spans="1:6" x14ac:dyDescent="0.25">
      <c r="A3730" t="s">
        <v>8</v>
      </c>
      <c r="B3730" t="s">
        <v>9</v>
      </c>
      <c r="C3730" t="s">
        <v>35</v>
      </c>
      <c r="D3730" s="1">
        <v>44413</v>
      </c>
      <c r="E3730" s="4">
        <v>7070</v>
      </c>
      <c r="F3730">
        <v>590</v>
      </c>
    </row>
    <row r="3731" spans="1:6" x14ac:dyDescent="0.25">
      <c r="A3731" t="s">
        <v>25</v>
      </c>
      <c r="B3731" t="s">
        <v>6</v>
      </c>
      <c r="C3731" t="s">
        <v>14</v>
      </c>
      <c r="D3731" s="1">
        <v>44413</v>
      </c>
      <c r="E3731" s="4">
        <v>10409</v>
      </c>
      <c r="F3731">
        <v>840</v>
      </c>
    </row>
    <row r="3732" spans="1:6" x14ac:dyDescent="0.25">
      <c r="A3732" t="s">
        <v>29</v>
      </c>
      <c r="B3732" t="s">
        <v>21</v>
      </c>
      <c r="C3732" t="s">
        <v>43</v>
      </c>
      <c r="D3732" s="1">
        <v>44413</v>
      </c>
      <c r="E3732" s="4">
        <v>3920</v>
      </c>
      <c r="F3732">
        <v>207</v>
      </c>
    </row>
    <row r="3733" spans="1:6" x14ac:dyDescent="0.25">
      <c r="A3733" t="s">
        <v>29</v>
      </c>
      <c r="B3733" t="s">
        <v>9</v>
      </c>
      <c r="C3733" t="s">
        <v>47</v>
      </c>
      <c r="D3733" s="1">
        <v>44413</v>
      </c>
      <c r="E3733" s="4">
        <v>2758</v>
      </c>
      <c r="F3733">
        <v>154</v>
      </c>
    </row>
    <row r="3734" spans="1:6" x14ac:dyDescent="0.25">
      <c r="A3734" t="s">
        <v>39</v>
      </c>
      <c r="B3734" t="s">
        <v>21</v>
      </c>
      <c r="C3734" t="s">
        <v>43</v>
      </c>
      <c r="D3734" s="1">
        <v>44413</v>
      </c>
      <c r="E3734" s="4">
        <v>1512</v>
      </c>
      <c r="F3734">
        <v>89</v>
      </c>
    </row>
    <row r="3735" spans="1:6" x14ac:dyDescent="0.25">
      <c r="A3735" t="s">
        <v>32</v>
      </c>
      <c r="B3735" t="s">
        <v>21</v>
      </c>
      <c r="C3735" t="s">
        <v>50</v>
      </c>
      <c r="D3735" s="1">
        <v>44413</v>
      </c>
      <c r="E3735" s="4">
        <v>5719</v>
      </c>
      <c r="F3735">
        <v>700</v>
      </c>
    </row>
    <row r="3736" spans="1:6" x14ac:dyDescent="0.25">
      <c r="A3736" t="s">
        <v>37</v>
      </c>
      <c r="B3736" t="s">
        <v>16</v>
      </c>
      <c r="C3736" t="s">
        <v>26</v>
      </c>
      <c r="D3736" s="1">
        <v>44413</v>
      </c>
      <c r="E3736" s="4">
        <v>910</v>
      </c>
      <c r="F3736">
        <v>48</v>
      </c>
    </row>
    <row r="3737" spans="1:6" x14ac:dyDescent="0.25">
      <c r="A3737" t="s">
        <v>23</v>
      </c>
      <c r="B3737" t="s">
        <v>9</v>
      </c>
      <c r="C3737" t="s">
        <v>14</v>
      </c>
      <c r="D3737" s="1">
        <v>44413</v>
      </c>
      <c r="E3737" s="4">
        <v>4361</v>
      </c>
      <c r="F3737">
        <v>364</v>
      </c>
    </row>
    <row r="3738" spans="1:6" x14ac:dyDescent="0.25">
      <c r="A3738" t="s">
        <v>8</v>
      </c>
      <c r="B3738" t="s">
        <v>27</v>
      </c>
      <c r="C3738" t="s">
        <v>50</v>
      </c>
      <c r="D3738" s="1">
        <v>44413</v>
      </c>
      <c r="E3738" s="4">
        <v>4613</v>
      </c>
      <c r="F3738">
        <v>1540</v>
      </c>
    </row>
    <row r="3739" spans="1:6" x14ac:dyDescent="0.25">
      <c r="A3739" t="s">
        <v>40</v>
      </c>
      <c r="B3739" t="s">
        <v>21</v>
      </c>
      <c r="C3739" t="s">
        <v>50</v>
      </c>
      <c r="D3739" s="1">
        <v>44413</v>
      </c>
      <c r="E3739" s="4">
        <v>9177</v>
      </c>
      <c r="F3739">
        <v>599</v>
      </c>
    </row>
    <row r="3740" spans="1:6" x14ac:dyDescent="0.25">
      <c r="A3740" t="s">
        <v>10</v>
      </c>
      <c r="B3740" t="s">
        <v>6</v>
      </c>
      <c r="C3740" t="s">
        <v>42</v>
      </c>
      <c r="D3740" s="1">
        <v>44413</v>
      </c>
      <c r="E3740" s="4">
        <v>1715</v>
      </c>
      <c r="F3740">
        <v>498</v>
      </c>
    </row>
    <row r="3741" spans="1:6" x14ac:dyDescent="0.25">
      <c r="A3741" t="s">
        <v>39</v>
      </c>
      <c r="B3741" t="s">
        <v>21</v>
      </c>
      <c r="C3741" t="s">
        <v>38</v>
      </c>
      <c r="D3741" s="1">
        <v>44413</v>
      </c>
      <c r="E3741" s="4">
        <v>1295</v>
      </c>
      <c r="F3741">
        <v>33</v>
      </c>
    </row>
    <row r="3742" spans="1:6" x14ac:dyDescent="0.25">
      <c r="A3742" t="s">
        <v>23</v>
      </c>
      <c r="B3742" t="s">
        <v>9</v>
      </c>
      <c r="C3742" t="s">
        <v>26</v>
      </c>
      <c r="D3742" s="1">
        <v>44413</v>
      </c>
      <c r="E3742" s="4">
        <v>112</v>
      </c>
      <c r="F3742">
        <v>26</v>
      </c>
    </row>
    <row r="3743" spans="1:6" x14ac:dyDescent="0.25">
      <c r="A3743" t="s">
        <v>49</v>
      </c>
      <c r="B3743" t="s">
        <v>11</v>
      </c>
      <c r="C3743" t="s">
        <v>47</v>
      </c>
      <c r="D3743" s="1">
        <v>44413</v>
      </c>
      <c r="E3743" s="4">
        <v>1869</v>
      </c>
      <c r="F3743">
        <v>228</v>
      </c>
    </row>
    <row r="3744" spans="1:6" x14ac:dyDescent="0.25">
      <c r="A3744" t="s">
        <v>29</v>
      </c>
      <c r="B3744" t="s">
        <v>9</v>
      </c>
      <c r="C3744" t="s">
        <v>30</v>
      </c>
      <c r="D3744" s="1">
        <v>44413</v>
      </c>
      <c r="E3744" s="4">
        <v>2100</v>
      </c>
      <c r="F3744">
        <v>700</v>
      </c>
    </row>
    <row r="3745" spans="1:6" x14ac:dyDescent="0.25">
      <c r="A3745" t="s">
        <v>40</v>
      </c>
      <c r="B3745" t="s">
        <v>16</v>
      </c>
      <c r="C3745" t="s">
        <v>28</v>
      </c>
      <c r="D3745" s="1">
        <v>44413</v>
      </c>
      <c r="E3745" s="4">
        <v>1890</v>
      </c>
      <c r="F3745">
        <v>584</v>
      </c>
    </row>
    <row r="3746" spans="1:6" x14ac:dyDescent="0.25">
      <c r="A3746" t="s">
        <v>40</v>
      </c>
      <c r="B3746" t="s">
        <v>11</v>
      </c>
      <c r="C3746" t="s">
        <v>12</v>
      </c>
      <c r="D3746" s="1">
        <v>44413</v>
      </c>
      <c r="E3746" s="4">
        <v>2387</v>
      </c>
      <c r="F3746">
        <v>76</v>
      </c>
    </row>
    <row r="3747" spans="1:6" x14ac:dyDescent="0.25">
      <c r="A3747" t="s">
        <v>41</v>
      </c>
      <c r="B3747" t="s">
        <v>9</v>
      </c>
      <c r="C3747" t="s">
        <v>28</v>
      </c>
      <c r="D3747" s="1">
        <v>44413</v>
      </c>
      <c r="E3747" s="4">
        <v>8015</v>
      </c>
      <c r="F3747">
        <v>1190</v>
      </c>
    </row>
    <row r="3748" spans="1:6" x14ac:dyDescent="0.25">
      <c r="A3748" t="s">
        <v>10</v>
      </c>
      <c r="B3748" t="s">
        <v>21</v>
      </c>
      <c r="C3748" t="s">
        <v>47</v>
      </c>
      <c r="D3748" s="1">
        <v>44413</v>
      </c>
      <c r="E3748" s="4">
        <v>1134</v>
      </c>
      <c r="F3748">
        <v>78</v>
      </c>
    </row>
    <row r="3749" spans="1:6" x14ac:dyDescent="0.25">
      <c r="A3749" t="s">
        <v>15</v>
      </c>
      <c r="B3749" t="s">
        <v>11</v>
      </c>
      <c r="C3749" t="s">
        <v>17</v>
      </c>
      <c r="D3749" s="1">
        <v>44413</v>
      </c>
      <c r="E3749" s="4">
        <v>6335</v>
      </c>
      <c r="F3749">
        <v>127</v>
      </c>
    </row>
    <row r="3750" spans="1:6" x14ac:dyDescent="0.25">
      <c r="A3750" t="s">
        <v>5</v>
      </c>
      <c r="B3750" t="s">
        <v>11</v>
      </c>
      <c r="C3750" t="s">
        <v>35</v>
      </c>
      <c r="D3750" s="1">
        <v>44413</v>
      </c>
      <c r="E3750" s="4">
        <v>2303</v>
      </c>
      <c r="F3750">
        <v>245</v>
      </c>
    </row>
    <row r="3751" spans="1:6" x14ac:dyDescent="0.25">
      <c r="A3751" t="s">
        <v>37</v>
      </c>
      <c r="B3751" t="s">
        <v>21</v>
      </c>
      <c r="C3751" t="s">
        <v>12</v>
      </c>
      <c r="D3751" s="1">
        <v>44413</v>
      </c>
      <c r="E3751" s="4">
        <v>7637</v>
      </c>
      <c r="F3751">
        <v>24</v>
      </c>
    </row>
    <row r="3752" spans="1:6" x14ac:dyDescent="0.25">
      <c r="A3752" t="s">
        <v>23</v>
      </c>
      <c r="B3752" t="s">
        <v>27</v>
      </c>
      <c r="C3752" t="s">
        <v>52</v>
      </c>
      <c r="D3752" s="1">
        <v>44413</v>
      </c>
      <c r="E3752" s="4">
        <v>2401</v>
      </c>
      <c r="F3752">
        <v>387</v>
      </c>
    </row>
    <row r="3753" spans="1:6" x14ac:dyDescent="0.25">
      <c r="A3753" t="s">
        <v>10</v>
      </c>
      <c r="B3753" t="s">
        <v>27</v>
      </c>
      <c r="C3753" t="s">
        <v>24</v>
      </c>
      <c r="D3753" s="1">
        <v>44413</v>
      </c>
      <c r="E3753" s="4">
        <v>4795</v>
      </c>
      <c r="F3753">
        <v>91</v>
      </c>
    </row>
    <row r="3754" spans="1:6" x14ac:dyDescent="0.25">
      <c r="A3754" t="s">
        <v>37</v>
      </c>
      <c r="B3754" t="s">
        <v>9</v>
      </c>
      <c r="C3754" t="s">
        <v>17</v>
      </c>
      <c r="D3754" s="1">
        <v>44413</v>
      </c>
      <c r="E3754" s="4">
        <v>1610</v>
      </c>
      <c r="F3754">
        <v>499</v>
      </c>
    </row>
    <row r="3755" spans="1:6" x14ac:dyDescent="0.25">
      <c r="A3755" t="s">
        <v>33</v>
      </c>
      <c r="B3755" t="s">
        <v>11</v>
      </c>
      <c r="C3755" t="s">
        <v>38</v>
      </c>
      <c r="D3755" s="1">
        <v>44413</v>
      </c>
      <c r="E3755" s="4">
        <v>5110</v>
      </c>
      <c r="F3755">
        <v>160</v>
      </c>
    </row>
    <row r="3756" spans="1:6" x14ac:dyDescent="0.25">
      <c r="A3756" t="s">
        <v>34</v>
      </c>
      <c r="B3756" t="s">
        <v>9</v>
      </c>
      <c r="C3756" t="s">
        <v>17</v>
      </c>
      <c r="D3756" s="1">
        <v>44413</v>
      </c>
      <c r="E3756" s="4">
        <v>1904</v>
      </c>
      <c r="F3756">
        <v>353</v>
      </c>
    </row>
    <row r="3757" spans="1:6" x14ac:dyDescent="0.25">
      <c r="A3757" t="s">
        <v>13</v>
      </c>
      <c r="B3757" t="s">
        <v>6</v>
      </c>
      <c r="C3757" t="s">
        <v>12</v>
      </c>
      <c r="D3757" s="1">
        <v>44413</v>
      </c>
      <c r="E3757" s="4">
        <v>10451</v>
      </c>
      <c r="F3757">
        <v>219</v>
      </c>
    </row>
    <row r="3758" spans="1:6" x14ac:dyDescent="0.25">
      <c r="A3758" t="s">
        <v>25</v>
      </c>
      <c r="B3758" t="s">
        <v>6</v>
      </c>
      <c r="C3758" t="s">
        <v>35</v>
      </c>
      <c r="D3758" s="1">
        <v>44413</v>
      </c>
      <c r="E3758" s="4">
        <v>931</v>
      </c>
      <c r="F3758">
        <v>361</v>
      </c>
    </row>
    <row r="3759" spans="1:6" x14ac:dyDescent="0.25">
      <c r="A3759" t="s">
        <v>32</v>
      </c>
      <c r="B3759" t="s">
        <v>27</v>
      </c>
      <c r="C3759" t="s">
        <v>44</v>
      </c>
      <c r="D3759" s="1">
        <v>44413</v>
      </c>
      <c r="E3759" s="4">
        <v>8281</v>
      </c>
      <c r="F3759">
        <v>9</v>
      </c>
    </row>
    <row r="3760" spans="1:6" x14ac:dyDescent="0.25">
      <c r="A3760" t="s">
        <v>5</v>
      </c>
      <c r="B3760" t="s">
        <v>21</v>
      </c>
      <c r="C3760" t="s">
        <v>28</v>
      </c>
      <c r="D3760" s="1">
        <v>44413</v>
      </c>
      <c r="E3760" s="4">
        <v>5523</v>
      </c>
      <c r="F3760">
        <v>97</v>
      </c>
    </row>
    <row r="3761" spans="1:6" x14ac:dyDescent="0.25">
      <c r="A3761" t="s">
        <v>34</v>
      </c>
      <c r="B3761" t="s">
        <v>9</v>
      </c>
      <c r="C3761" t="s">
        <v>47</v>
      </c>
      <c r="D3761" s="1">
        <v>44414</v>
      </c>
      <c r="E3761" s="4">
        <v>1330</v>
      </c>
      <c r="F3761">
        <v>130</v>
      </c>
    </row>
    <row r="3762" spans="1:6" x14ac:dyDescent="0.25">
      <c r="A3762" t="s">
        <v>20</v>
      </c>
      <c r="B3762" t="s">
        <v>11</v>
      </c>
      <c r="C3762" t="s">
        <v>44</v>
      </c>
      <c r="D3762" s="1">
        <v>44414</v>
      </c>
      <c r="E3762" s="4">
        <v>6363</v>
      </c>
      <c r="F3762">
        <v>564</v>
      </c>
    </row>
    <row r="3763" spans="1:6" x14ac:dyDescent="0.25">
      <c r="A3763" t="s">
        <v>33</v>
      </c>
      <c r="B3763" t="s">
        <v>9</v>
      </c>
      <c r="C3763" t="s">
        <v>17</v>
      </c>
      <c r="D3763" s="1">
        <v>44414</v>
      </c>
      <c r="E3763" s="4">
        <v>6867</v>
      </c>
      <c r="F3763">
        <v>38</v>
      </c>
    </row>
    <row r="3764" spans="1:6" x14ac:dyDescent="0.25">
      <c r="A3764" t="s">
        <v>32</v>
      </c>
      <c r="B3764" t="s">
        <v>27</v>
      </c>
      <c r="C3764" t="s">
        <v>12</v>
      </c>
      <c r="D3764" s="1">
        <v>44414</v>
      </c>
      <c r="E3764" s="4">
        <v>3703</v>
      </c>
      <c r="F3764">
        <v>95</v>
      </c>
    </row>
    <row r="3765" spans="1:6" x14ac:dyDescent="0.25">
      <c r="A3765" t="s">
        <v>8</v>
      </c>
      <c r="B3765" t="s">
        <v>9</v>
      </c>
      <c r="C3765" t="s">
        <v>52</v>
      </c>
      <c r="D3765" s="1">
        <v>44414</v>
      </c>
      <c r="E3765" s="4">
        <v>546</v>
      </c>
      <c r="F3765">
        <v>96</v>
      </c>
    </row>
    <row r="3766" spans="1:6" x14ac:dyDescent="0.25">
      <c r="A3766" t="s">
        <v>25</v>
      </c>
      <c r="B3766" t="s">
        <v>21</v>
      </c>
      <c r="C3766" t="s">
        <v>26</v>
      </c>
      <c r="D3766" s="1">
        <v>44414</v>
      </c>
      <c r="E3766" s="4">
        <v>5257</v>
      </c>
      <c r="F3766">
        <v>180</v>
      </c>
    </row>
    <row r="3767" spans="1:6" x14ac:dyDescent="0.25">
      <c r="A3767" t="s">
        <v>34</v>
      </c>
      <c r="B3767" t="s">
        <v>21</v>
      </c>
      <c r="C3767" t="s">
        <v>50</v>
      </c>
      <c r="D3767" s="1">
        <v>44414</v>
      </c>
      <c r="E3767" s="4">
        <v>3444</v>
      </c>
      <c r="F3767">
        <v>207</v>
      </c>
    </row>
    <row r="3768" spans="1:6" x14ac:dyDescent="0.25">
      <c r="A3768" t="s">
        <v>33</v>
      </c>
      <c r="B3768" t="s">
        <v>21</v>
      </c>
      <c r="C3768" t="s">
        <v>44</v>
      </c>
      <c r="D3768" s="1">
        <v>44414</v>
      </c>
      <c r="E3768" s="4">
        <v>630</v>
      </c>
      <c r="F3768">
        <v>134</v>
      </c>
    </row>
    <row r="3769" spans="1:6" x14ac:dyDescent="0.25">
      <c r="A3769" t="s">
        <v>5</v>
      </c>
      <c r="B3769" t="s">
        <v>6</v>
      </c>
      <c r="C3769" t="s">
        <v>43</v>
      </c>
      <c r="D3769" s="1">
        <v>44414</v>
      </c>
      <c r="E3769" s="4">
        <v>364</v>
      </c>
      <c r="F3769">
        <v>68</v>
      </c>
    </row>
    <row r="3770" spans="1:6" x14ac:dyDescent="0.25">
      <c r="A3770" t="s">
        <v>13</v>
      </c>
      <c r="B3770" t="s">
        <v>16</v>
      </c>
      <c r="C3770" t="s">
        <v>42</v>
      </c>
      <c r="D3770" s="1">
        <v>44414</v>
      </c>
      <c r="E3770" s="4">
        <v>8568</v>
      </c>
      <c r="F3770">
        <v>173</v>
      </c>
    </row>
    <row r="3771" spans="1:6" x14ac:dyDescent="0.25">
      <c r="A3771" t="s">
        <v>40</v>
      </c>
      <c r="B3771" t="s">
        <v>9</v>
      </c>
      <c r="C3771" t="s">
        <v>19</v>
      </c>
      <c r="D3771" s="1">
        <v>44414</v>
      </c>
      <c r="E3771" s="4">
        <v>1309</v>
      </c>
      <c r="F3771">
        <v>700</v>
      </c>
    </row>
    <row r="3772" spans="1:6" x14ac:dyDescent="0.25">
      <c r="A3772" t="s">
        <v>34</v>
      </c>
      <c r="B3772" t="s">
        <v>21</v>
      </c>
      <c r="C3772" t="s">
        <v>26</v>
      </c>
      <c r="D3772" s="1">
        <v>44414</v>
      </c>
      <c r="E3772" s="4">
        <v>5936</v>
      </c>
      <c r="F3772">
        <v>80</v>
      </c>
    </row>
    <row r="3773" spans="1:6" x14ac:dyDescent="0.25">
      <c r="A3773" t="s">
        <v>51</v>
      </c>
      <c r="B3773" t="s">
        <v>16</v>
      </c>
      <c r="C3773" t="s">
        <v>38</v>
      </c>
      <c r="D3773" s="1">
        <v>44414</v>
      </c>
      <c r="E3773" s="4">
        <v>3514</v>
      </c>
      <c r="F3773">
        <v>127</v>
      </c>
    </row>
    <row r="3774" spans="1:6" x14ac:dyDescent="0.25">
      <c r="A3774" t="s">
        <v>13</v>
      </c>
      <c r="B3774" t="s">
        <v>27</v>
      </c>
      <c r="C3774" t="s">
        <v>12</v>
      </c>
      <c r="D3774" s="1">
        <v>44414</v>
      </c>
      <c r="E3774" s="4">
        <v>14</v>
      </c>
      <c r="F3774">
        <v>177</v>
      </c>
    </row>
    <row r="3775" spans="1:6" x14ac:dyDescent="0.25">
      <c r="A3775" t="s">
        <v>41</v>
      </c>
      <c r="B3775" t="s">
        <v>27</v>
      </c>
      <c r="C3775" t="s">
        <v>35</v>
      </c>
      <c r="D3775" s="1">
        <v>44414</v>
      </c>
      <c r="E3775" s="4">
        <v>7679</v>
      </c>
      <c r="F3775">
        <v>61</v>
      </c>
    </row>
    <row r="3776" spans="1:6" x14ac:dyDescent="0.25">
      <c r="A3776" t="s">
        <v>33</v>
      </c>
      <c r="B3776" t="s">
        <v>27</v>
      </c>
      <c r="C3776" t="s">
        <v>38</v>
      </c>
      <c r="D3776" s="1">
        <v>44414</v>
      </c>
      <c r="E3776" s="4">
        <v>3528</v>
      </c>
      <c r="F3776">
        <v>168</v>
      </c>
    </row>
    <row r="3777" spans="1:6" x14ac:dyDescent="0.25">
      <c r="A3777" t="s">
        <v>41</v>
      </c>
      <c r="B3777" t="s">
        <v>27</v>
      </c>
      <c r="C3777" t="s">
        <v>43</v>
      </c>
      <c r="D3777" s="1">
        <v>44414</v>
      </c>
      <c r="E3777" s="4">
        <v>7672</v>
      </c>
      <c r="F3777">
        <v>136</v>
      </c>
    </row>
    <row r="3778" spans="1:6" x14ac:dyDescent="0.25">
      <c r="A3778" t="s">
        <v>46</v>
      </c>
      <c r="B3778" t="s">
        <v>6</v>
      </c>
      <c r="C3778" t="s">
        <v>50</v>
      </c>
      <c r="D3778" s="1">
        <v>44414</v>
      </c>
      <c r="E3778" s="4">
        <v>336</v>
      </c>
      <c r="F3778">
        <v>147</v>
      </c>
    </row>
    <row r="3779" spans="1:6" x14ac:dyDescent="0.25">
      <c r="A3779" t="s">
        <v>39</v>
      </c>
      <c r="B3779" t="s">
        <v>27</v>
      </c>
      <c r="C3779" t="s">
        <v>36</v>
      </c>
      <c r="D3779" s="1">
        <v>44414</v>
      </c>
      <c r="E3779" s="4">
        <v>8680</v>
      </c>
      <c r="F3779">
        <v>317</v>
      </c>
    </row>
    <row r="3780" spans="1:6" x14ac:dyDescent="0.25">
      <c r="A3780" t="s">
        <v>8</v>
      </c>
      <c r="B3780" t="s">
        <v>21</v>
      </c>
      <c r="C3780" t="s">
        <v>36</v>
      </c>
      <c r="D3780" s="1">
        <v>44414</v>
      </c>
      <c r="E3780" s="4">
        <v>1085</v>
      </c>
      <c r="F3780">
        <v>657</v>
      </c>
    </row>
    <row r="3781" spans="1:6" x14ac:dyDescent="0.25">
      <c r="A3781" t="s">
        <v>39</v>
      </c>
      <c r="B3781" t="s">
        <v>11</v>
      </c>
      <c r="C3781" t="s">
        <v>22</v>
      </c>
      <c r="D3781" s="1">
        <v>44414</v>
      </c>
      <c r="E3781" s="4">
        <v>1876</v>
      </c>
      <c r="F3781">
        <v>1120</v>
      </c>
    </row>
    <row r="3782" spans="1:6" x14ac:dyDescent="0.25">
      <c r="A3782" t="s">
        <v>40</v>
      </c>
      <c r="B3782" t="s">
        <v>11</v>
      </c>
      <c r="C3782" t="s">
        <v>7</v>
      </c>
      <c r="D3782" s="1">
        <v>44414</v>
      </c>
      <c r="E3782" s="4">
        <v>6377</v>
      </c>
      <c r="F3782">
        <v>85</v>
      </c>
    </row>
    <row r="3783" spans="1:6" x14ac:dyDescent="0.25">
      <c r="A3783" t="s">
        <v>46</v>
      </c>
      <c r="B3783" t="s">
        <v>21</v>
      </c>
      <c r="C3783" t="s">
        <v>36</v>
      </c>
      <c r="D3783" s="1">
        <v>44414</v>
      </c>
      <c r="E3783" s="4">
        <v>245</v>
      </c>
      <c r="F3783">
        <v>491</v>
      </c>
    </row>
    <row r="3784" spans="1:6" x14ac:dyDescent="0.25">
      <c r="A3784" t="s">
        <v>5</v>
      </c>
      <c r="B3784" t="s">
        <v>16</v>
      </c>
      <c r="C3784" t="s">
        <v>19</v>
      </c>
      <c r="D3784" s="1">
        <v>44414</v>
      </c>
      <c r="E3784" s="4">
        <v>9807</v>
      </c>
      <c r="F3784">
        <v>231</v>
      </c>
    </row>
    <row r="3785" spans="1:6" x14ac:dyDescent="0.25">
      <c r="A3785" t="s">
        <v>34</v>
      </c>
      <c r="B3785" t="s">
        <v>6</v>
      </c>
      <c r="C3785" t="s">
        <v>44</v>
      </c>
      <c r="D3785" s="1">
        <v>44414</v>
      </c>
      <c r="E3785" s="4">
        <v>6069</v>
      </c>
      <c r="F3785">
        <v>25</v>
      </c>
    </row>
    <row r="3786" spans="1:6" x14ac:dyDescent="0.25">
      <c r="A3786" t="s">
        <v>20</v>
      </c>
      <c r="B3786" t="s">
        <v>27</v>
      </c>
      <c r="C3786" t="s">
        <v>44</v>
      </c>
      <c r="D3786" s="1">
        <v>44414</v>
      </c>
      <c r="E3786" s="4">
        <v>3619</v>
      </c>
      <c r="F3786">
        <v>257</v>
      </c>
    </row>
    <row r="3787" spans="1:6" x14ac:dyDescent="0.25">
      <c r="A3787" t="s">
        <v>40</v>
      </c>
      <c r="B3787" t="s">
        <v>21</v>
      </c>
      <c r="C3787" t="s">
        <v>24</v>
      </c>
      <c r="D3787" s="1">
        <v>44414</v>
      </c>
      <c r="E3787" s="4">
        <v>1204</v>
      </c>
      <c r="F3787">
        <v>343</v>
      </c>
    </row>
    <row r="3788" spans="1:6" x14ac:dyDescent="0.25">
      <c r="A3788" t="s">
        <v>5</v>
      </c>
      <c r="B3788" t="s">
        <v>11</v>
      </c>
      <c r="C3788" t="s">
        <v>31</v>
      </c>
      <c r="D3788" s="1">
        <v>44414</v>
      </c>
      <c r="E3788" s="4">
        <v>4774</v>
      </c>
      <c r="F3788">
        <v>689</v>
      </c>
    </row>
    <row r="3789" spans="1:6" x14ac:dyDescent="0.25">
      <c r="A3789" t="s">
        <v>39</v>
      </c>
      <c r="B3789" t="s">
        <v>27</v>
      </c>
      <c r="C3789" t="s">
        <v>30</v>
      </c>
      <c r="D3789" s="1">
        <v>44414</v>
      </c>
      <c r="E3789" s="4">
        <v>2835</v>
      </c>
      <c r="F3789">
        <v>229</v>
      </c>
    </row>
    <row r="3790" spans="1:6" x14ac:dyDescent="0.25">
      <c r="A3790" t="s">
        <v>37</v>
      </c>
      <c r="B3790" t="s">
        <v>11</v>
      </c>
      <c r="C3790" t="s">
        <v>48</v>
      </c>
      <c r="D3790" s="1">
        <v>44414</v>
      </c>
      <c r="E3790" s="4">
        <v>7798</v>
      </c>
      <c r="F3790">
        <v>89</v>
      </c>
    </row>
    <row r="3791" spans="1:6" x14ac:dyDescent="0.25">
      <c r="A3791" t="s">
        <v>15</v>
      </c>
      <c r="B3791" t="s">
        <v>6</v>
      </c>
      <c r="C3791" t="s">
        <v>26</v>
      </c>
      <c r="D3791" s="1">
        <v>44414</v>
      </c>
      <c r="E3791" s="4">
        <v>2723</v>
      </c>
      <c r="F3791">
        <v>121</v>
      </c>
    </row>
    <row r="3792" spans="1:6" x14ac:dyDescent="0.25">
      <c r="A3792" t="s">
        <v>46</v>
      </c>
      <c r="B3792" t="s">
        <v>27</v>
      </c>
      <c r="C3792" t="s">
        <v>19</v>
      </c>
      <c r="D3792" s="1">
        <v>44414</v>
      </c>
      <c r="E3792" s="4">
        <v>5257</v>
      </c>
      <c r="F3792">
        <v>84</v>
      </c>
    </row>
    <row r="3793" spans="1:6" x14ac:dyDescent="0.25">
      <c r="A3793" t="s">
        <v>29</v>
      </c>
      <c r="B3793" t="s">
        <v>27</v>
      </c>
      <c r="C3793" t="s">
        <v>45</v>
      </c>
      <c r="D3793" s="1">
        <v>44414</v>
      </c>
      <c r="E3793" s="4">
        <v>525</v>
      </c>
      <c r="F3793">
        <v>112</v>
      </c>
    </row>
    <row r="3794" spans="1:6" x14ac:dyDescent="0.25">
      <c r="A3794" t="s">
        <v>34</v>
      </c>
      <c r="B3794" t="s">
        <v>6</v>
      </c>
      <c r="C3794" t="s">
        <v>30</v>
      </c>
      <c r="D3794" s="1">
        <v>44414</v>
      </c>
      <c r="E3794" s="4">
        <v>1141</v>
      </c>
      <c r="F3794">
        <v>1470</v>
      </c>
    </row>
    <row r="3795" spans="1:6" x14ac:dyDescent="0.25">
      <c r="A3795" t="s">
        <v>51</v>
      </c>
      <c r="B3795" t="s">
        <v>21</v>
      </c>
      <c r="C3795" t="s">
        <v>48</v>
      </c>
      <c r="D3795" s="1">
        <v>44414</v>
      </c>
      <c r="E3795" s="4">
        <v>4760</v>
      </c>
      <c r="F3795">
        <v>23</v>
      </c>
    </row>
    <row r="3796" spans="1:6" x14ac:dyDescent="0.25">
      <c r="A3796" t="s">
        <v>49</v>
      </c>
      <c r="B3796" t="s">
        <v>21</v>
      </c>
      <c r="C3796" t="s">
        <v>19</v>
      </c>
      <c r="D3796" s="1">
        <v>44414</v>
      </c>
      <c r="E3796" s="4">
        <v>5404</v>
      </c>
      <c r="F3796">
        <v>383</v>
      </c>
    </row>
    <row r="3797" spans="1:6" x14ac:dyDescent="0.25">
      <c r="A3797" t="s">
        <v>18</v>
      </c>
      <c r="B3797" t="s">
        <v>11</v>
      </c>
      <c r="C3797" t="s">
        <v>30</v>
      </c>
      <c r="D3797" s="1">
        <v>44414</v>
      </c>
      <c r="E3797" s="4">
        <v>3479</v>
      </c>
      <c r="F3797">
        <v>682</v>
      </c>
    </row>
    <row r="3798" spans="1:6" x14ac:dyDescent="0.25">
      <c r="A3798" t="s">
        <v>33</v>
      </c>
      <c r="B3798" t="s">
        <v>21</v>
      </c>
      <c r="C3798" t="s">
        <v>52</v>
      </c>
      <c r="D3798" s="1">
        <v>44414</v>
      </c>
      <c r="E3798" s="4">
        <v>210</v>
      </c>
      <c r="F3798">
        <v>292</v>
      </c>
    </row>
    <row r="3799" spans="1:6" x14ac:dyDescent="0.25">
      <c r="A3799" t="s">
        <v>34</v>
      </c>
      <c r="B3799" t="s">
        <v>6</v>
      </c>
      <c r="C3799" t="s">
        <v>19</v>
      </c>
      <c r="D3799" s="1">
        <v>44414</v>
      </c>
      <c r="E3799" s="4">
        <v>6132</v>
      </c>
      <c r="F3799">
        <v>150</v>
      </c>
    </row>
    <row r="3800" spans="1:6" x14ac:dyDescent="0.25">
      <c r="A3800" t="s">
        <v>25</v>
      </c>
      <c r="B3800" t="s">
        <v>6</v>
      </c>
      <c r="C3800" t="s">
        <v>19</v>
      </c>
      <c r="D3800" s="1">
        <v>44414</v>
      </c>
      <c r="E3800" s="4">
        <v>7133</v>
      </c>
      <c r="F3800">
        <v>201</v>
      </c>
    </row>
    <row r="3801" spans="1:6" x14ac:dyDescent="0.25">
      <c r="A3801" t="s">
        <v>15</v>
      </c>
      <c r="B3801" t="s">
        <v>27</v>
      </c>
      <c r="C3801" t="s">
        <v>30</v>
      </c>
      <c r="D3801" s="1">
        <v>44417</v>
      </c>
      <c r="E3801" s="4">
        <v>3738</v>
      </c>
      <c r="F3801">
        <v>840</v>
      </c>
    </row>
    <row r="3802" spans="1:6" x14ac:dyDescent="0.25">
      <c r="A3802" t="s">
        <v>25</v>
      </c>
      <c r="B3802" t="s">
        <v>27</v>
      </c>
      <c r="C3802" t="s">
        <v>48</v>
      </c>
      <c r="D3802" s="1">
        <v>44417</v>
      </c>
      <c r="E3802" s="4">
        <v>5544</v>
      </c>
      <c r="F3802">
        <v>43</v>
      </c>
    </row>
    <row r="3803" spans="1:6" x14ac:dyDescent="0.25">
      <c r="A3803" t="s">
        <v>46</v>
      </c>
      <c r="B3803" t="s">
        <v>11</v>
      </c>
      <c r="C3803" t="s">
        <v>44</v>
      </c>
      <c r="D3803" s="1">
        <v>44417</v>
      </c>
      <c r="E3803" s="4">
        <v>5740</v>
      </c>
      <c r="F3803">
        <v>7</v>
      </c>
    </row>
    <row r="3804" spans="1:6" x14ac:dyDescent="0.25">
      <c r="A3804" t="s">
        <v>25</v>
      </c>
      <c r="B3804" t="s">
        <v>11</v>
      </c>
      <c r="C3804" t="s">
        <v>44</v>
      </c>
      <c r="D3804" s="1">
        <v>44417</v>
      </c>
      <c r="E3804" s="4">
        <v>1120</v>
      </c>
      <c r="F3804">
        <v>249</v>
      </c>
    </row>
    <row r="3805" spans="1:6" x14ac:dyDescent="0.25">
      <c r="A3805" t="s">
        <v>29</v>
      </c>
      <c r="B3805" t="s">
        <v>21</v>
      </c>
      <c r="C3805" t="s">
        <v>52</v>
      </c>
      <c r="D3805" s="1">
        <v>44417</v>
      </c>
      <c r="E3805" s="4">
        <v>11550</v>
      </c>
      <c r="F3805">
        <v>72</v>
      </c>
    </row>
    <row r="3806" spans="1:6" x14ac:dyDescent="0.25">
      <c r="A3806" t="s">
        <v>46</v>
      </c>
      <c r="B3806" t="s">
        <v>27</v>
      </c>
      <c r="C3806" t="s">
        <v>31</v>
      </c>
      <c r="D3806" s="1">
        <v>44417</v>
      </c>
      <c r="E3806" s="4">
        <v>3339</v>
      </c>
      <c r="F3806">
        <v>49</v>
      </c>
    </row>
    <row r="3807" spans="1:6" x14ac:dyDescent="0.25">
      <c r="A3807" t="s">
        <v>13</v>
      </c>
      <c r="B3807" t="s">
        <v>11</v>
      </c>
      <c r="C3807" t="s">
        <v>19</v>
      </c>
      <c r="D3807" s="1">
        <v>44417</v>
      </c>
      <c r="E3807" s="4">
        <v>7490</v>
      </c>
      <c r="F3807">
        <v>129</v>
      </c>
    </row>
    <row r="3808" spans="1:6" x14ac:dyDescent="0.25">
      <c r="A3808" t="s">
        <v>41</v>
      </c>
      <c r="B3808" t="s">
        <v>9</v>
      </c>
      <c r="C3808" t="s">
        <v>36</v>
      </c>
      <c r="D3808" s="1">
        <v>44417</v>
      </c>
      <c r="E3808" s="4">
        <v>3885</v>
      </c>
      <c r="F3808">
        <v>471</v>
      </c>
    </row>
    <row r="3809" spans="1:6" x14ac:dyDescent="0.25">
      <c r="A3809" t="s">
        <v>15</v>
      </c>
      <c r="B3809" t="s">
        <v>21</v>
      </c>
      <c r="C3809" t="s">
        <v>52</v>
      </c>
      <c r="D3809" s="1">
        <v>44417</v>
      </c>
      <c r="E3809" s="4">
        <v>2751</v>
      </c>
      <c r="F3809">
        <v>203</v>
      </c>
    </row>
    <row r="3810" spans="1:6" x14ac:dyDescent="0.25">
      <c r="A3810" t="s">
        <v>23</v>
      </c>
      <c r="B3810" t="s">
        <v>11</v>
      </c>
      <c r="C3810" t="s">
        <v>17</v>
      </c>
      <c r="D3810" s="1">
        <v>44417</v>
      </c>
      <c r="E3810" s="4">
        <v>3535</v>
      </c>
      <c r="F3810">
        <v>296</v>
      </c>
    </row>
    <row r="3811" spans="1:6" x14ac:dyDescent="0.25">
      <c r="A3811" t="s">
        <v>5</v>
      </c>
      <c r="B3811" t="s">
        <v>6</v>
      </c>
      <c r="C3811" t="s">
        <v>17</v>
      </c>
      <c r="D3811" s="1">
        <v>44417</v>
      </c>
      <c r="E3811" s="4">
        <v>1505</v>
      </c>
      <c r="F3811">
        <v>605</v>
      </c>
    </row>
    <row r="3812" spans="1:6" x14ac:dyDescent="0.25">
      <c r="A3812" t="s">
        <v>39</v>
      </c>
      <c r="B3812" t="s">
        <v>27</v>
      </c>
      <c r="C3812" t="s">
        <v>24</v>
      </c>
      <c r="D3812" s="1">
        <v>44417</v>
      </c>
      <c r="E3812" s="4">
        <v>2548</v>
      </c>
      <c r="F3812">
        <v>34</v>
      </c>
    </row>
    <row r="3813" spans="1:6" x14ac:dyDescent="0.25">
      <c r="A3813" t="s">
        <v>15</v>
      </c>
      <c r="B3813" t="s">
        <v>16</v>
      </c>
      <c r="C3813" t="s">
        <v>44</v>
      </c>
      <c r="D3813" s="1">
        <v>44417</v>
      </c>
      <c r="E3813" s="4">
        <v>10213</v>
      </c>
      <c r="F3813">
        <v>459</v>
      </c>
    </row>
    <row r="3814" spans="1:6" x14ac:dyDescent="0.25">
      <c r="A3814" t="s">
        <v>41</v>
      </c>
      <c r="B3814" t="s">
        <v>6</v>
      </c>
      <c r="C3814" t="s">
        <v>19</v>
      </c>
      <c r="D3814" s="1">
        <v>44417</v>
      </c>
      <c r="E3814" s="4">
        <v>784</v>
      </c>
      <c r="F3814">
        <v>111</v>
      </c>
    </row>
    <row r="3815" spans="1:6" x14ac:dyDescent="0.25">
      <c r="A3815" t="s">
        <v>37</v>
      </c>
      <c r="B3815" t="s">
        <v>6</v>
      </c>
      <c r="C3815" t="s">
        <v>22</v>
      </c>
      <c r="D3815" s="1">
        <v>44417</v>
      </c>
      <c r="E3815" s="4">
        <v>7140</v>
      </c>
      <c r="F3815">
        <v>153</v>
      </c>
    </row>
    <row r="3816" spans="1:6" x14ac:dyDescent="0.25">
      <c r="A3816" t="s">
        <v>34</v>
      </c>
      <c r="B3816" t="s">
        <v>21</v>
      </c>
      <c r="C3816" t="s">
        <v>42</v>
      </c>
      <c r="D3816" s="1">
        <v>44417</v>
      </c>
      <c r="E3816" s="4">
        <v>4102</v>
      </c>
      <c r="F3816">
        <v>170</v>
      </c>
    </row>
    <row r="3817" spans="1:6" x14ac:dyDescent="0.25">
      <c r="A3817" t="s">
        <v>49</v>
      </c>
      <c r="B3817" t="s">
        <v>27</v>
      </c>
      <c r="C3817" t="s">
        <v>24</v>
      </c>
      <c r="D3817" s="1">
        <v>44417</v>
      </c>
      <c r="E3817" s="4">
        <v>14</v>
      </c>
      <c r="F3817">
        <v>770</v>
      </c>
    </row>
    <row r="3818" spans="1:6" x14ac:dyDescent="0.25">
      <c r="A3818" t="s">
        <v>40</v>
      </c>
      <c r="B3818" t="s">
        <v>16</v>
      </c>
      <c r="C3818" t="s">
        <v>44</v>
      </c>
      <c r="D3818" s="1">
        <v>44417</v>
      </c>
      <c r="E3818" s="4">
        <v>3451</v>
      </c>
      <c r="F3818">
        <v>180</v>
      </c>
    </row>
    <row r="3819" spans="1:6" x14ac:dyDescent="0.25">
      <c r="A3819" t="s">
        <v>10</v>
      </c>
      <c r="B3819" t="s">
        <v>21</v>
      </c>
      <c r="C3819" t="s">
        <v>35</v>
      </c>
      <c r="D3819" s="1">
        <v>44417</v>
      </c>
      <c r="E3819" s="4">
        <v>4326</v>
      </c>
      <c r="F3819">
        <v>550</v>
      </c>
    </row>
    <row r="3820" spans="1:6" x14ac:dyDescent="0.25">
      <c r="A3820" t="s">
        <v>37</v>
      </c>
      <c r="B3820" t="s">
        <v>21</v>
      </c>
      <c r="C3820" t="s">
        <v>36</v>
      </c>
      <c r="D3820" s="1">
        <v>44417</v>
      </c>
      <c r="E3820" s="4">
        <v>1953</v>
      </c>
      <c r="F3820">
        <v>315</v>
      </c>
    </row>
    <row r="3821" spans="1:6" x14ac:dyDescent="0.25">
      <c r="A3821" t="s">
        <v>13</v>
      </c>
      <c r="B3821" t="s">
        <v>11</v>
      </c>
      <c r="C3821" t="s">
        <v>28</v>
      </c>
      <c r="D3821" s="1">
        <v>44417</v>
      </c>
      <c r="E3821" s="4">
        <v>9331</v>
      </c>
      <c r="F3821">
        <v>612</v>
      </c>
    </row>
    <row r="3822" spans="1:6" x14ac:dyDescent="0.25">
      <c r="A3822" t="s">
        <v>32</v>
      </c>
      <c r="B3822" t="s">
        <v>9</v>
      </c>
      <c r="C3822" t="s">
        <v>43</v>
      </c>
      <c r="D3822" s="1">
        <v>44417</v>
      </c>
      <c r="E3822" s="4">
        <v>7595</v>
      </c>
      <c r="F3822">
        <v>205</v>
      </c>
    </row>
    <row r="3823" spans="1:6" x14ac:dyDescent="0.25">
      <c r="A3823" t="s">
        <v>51</v>
      </c>
      <c r="B3823" t="s">
        <v>16</v>
      </c>
      <c r="C3823" t="s">
        <v>22</v>
      </c>
      <c r="D3823" s="1">
        <v>44417</v>
      </c>
      <c r="E3823" s="4">
        <v>1813</v>
      </c>
      <c r="F3823">
        <v>9</v>
      </c>
    </row>
    <row r="3824" spans="1:6" x14ac:dyDescent="0.25">
      <c r="A3824" t="s">
        <v>15</v>
      </c>
      <c r="B3824" t="s">
        <v>9</v>
      </c>
      <c r="C3824" t="s">
        <v>45</v>
      </c>
      <c r="D3824" s="1">
        <v>44417</v>
      </c>
      <c r="E3824" s="4">
        <v>5362</v>
      </c>
      <c r="F3824">
        <v>387</v>
      </c>
    </row>
    <row r="3825" spans="1:6" x14ac:dyDescent="0.25">
      <c r="A3825" t="s">
        <v>20</v>
      </c>
      <c r="B3825" t="s">
        <v>16</v>
      </c>
      <c r="C3825" t="s">
        <v>24</v>
      </c>
      <c r="D3825" s="1">
        <v>44417</v>
      </c>
      <c r="E3825" s="4">
        <v>3941</v>
      </c>
      <c r="F3825">
        <v>199</v>
      </c>
    </row>
    <row r="3826" spans="1:6" x14ac:dyDescent="0.25">
      <c r="A3826" t="s">
        <v>32</v>
      </c>
      <c r="B3826" t="s">
        <v>6</v>
      </c>
      <c r="C3826" t="s">
        <v>52</v>
      </c>
      <c r="D3826" s="1">
        <v>44417</v>
      </c>
      <c r="E3826" s="4">
        <v>686</v>
      </c>
      <c r="F3826">
        <v>159</v>
      </c>
    </row>
    <row r="3827" spans="1:6" x14ac:dyDescent="0.25">
      <c r="A3827" t="s">
        <v>37</v>
      </c>
      <c r="B3827" t="s">
        <v>16</v>
      </c>
      <c r="C3827" t="s">
        <v>30</v>
      </c>
      <c r="D3827" s="1">
        <v>44417</v>
      </c>
      <c r="E3827" s="4">
        <v>903</v>
      </c>
      <c r="F3827">
        <v>254</v>
      </c>
    </row>
    <row r="3828" spans="1:6" x14ac:dyDescent="0.25">
      <c r="A3828" t="s">
        <v>34</v>
      </c>
      <c r="B3828" t="s">
        <v>27</v>
      </c>
      <c r="C3828" t="s">
        <v>38</v>
      </c>
      <c r="D3828" s="1">
        <v>44417</v>
      </c>
      <c r="E3828" s="4">
        <v>4270</v>
      </c>
      <c r="F3828">
        <v>104</v>
      </c>
    </row>
    <row r="3829" spans="1:6" x14ac:dyDescent="0.25">
      <c r="A3829" t="s">
        <v>10</v>
      </c>
      <c r="B3829" t="s">
        <v>16</v>
      </c>
      <c r="C3829" t="s">
        <v>43</v>
      </c>
      <c r="D3829" s="1">
        <v>44417</v>
      </c>
      <c r="E3829" s="4">
        <v>4312</v>
      </c>
      <c r="F3829">
        <v>199</v>
      </c>
    </row>
    <row r="3830" spans="1:6" x14ac:dyDescent="0.25">
      <c r="A3830" t="s">
        <v>34</v>
      </c>
      <c r="B3830" t="s">
        <v>9</v>
      </c>
      <c r="C3830" t="s">
        <v>36</v>
      </c>
      <c r="D3830" s="1">
        <v>44417</v>
      </c>
      <c r="E3830" s="4">
        <v>2471</v>
      </c>
      <c r="F3830">
        <v>32</v>
      </c>
    </row>
    <row r="3831" spans="1:6" x14ac:dyDescent="0.25">
      <c r="A3831" t="s">
        <v>49</v>
      </c>
      <c r="B3831" t="s">
        <v>9</v>
      </c>
      <c r="C3831" t="s">
        <v>7</v>
      </c>
      <c r="D3831" s="1">
        <v>44417</v>
      </c>
      <c r="E3831" s="4">
        <v>5341</v>
      </c>
      <c r="F3831">
        <v>191</v>
      </c>
    </row>
    <row r="3832" spans="1:6" x14ac:dyDescent="0.25">
      <c r="A3832" t="s">
        <v>29</v>
      </c>
      <c r="B3832" t="s">
        <v>11</v>
      </c>
      <c r="C3832" t="s">
        <v>26</v>
      </c>
      <c r="D3832" s="1">
        <v>44417</v>
      </c>
      <c r="E3832" s="4">
        <v>4522</v>
      </c>
      <c r="F3832">
        <v>266</v>
      </c>
    </row>
    <row r="3833" spans="1:6" x14ac:dyDescent="0.25">
      <c r="A3833" t="s">
        <v>10</v>
      </c>
      <c r="B3833" t="s">
        <v>6</v>
      </c>
      <c r="C3833" t="s">
        <v>19</v>
      </c>
      <c r="D3833" s="1">
        <v>44417</v>
      </c>
      <c r="E3833" s="4">
        <v>8099</v>
      </c>
      <c r="F3833">
        <v>110</v>
      </c>
    </row>
    <row r="3834" spans="1:6" x14ac:dyDescent="0.25">
      <c r="A3834" t="s">
        <v>37</v>
      </c>
      <c r="B3834" t="s">
        <v>27</v>
      </c>
      <c r="C3834" t="s">
        <v>28</v>
      </c>
      <c r="D3834" s="1">
        <v>44417</v>
      </c>
      <c r="E3834" s="4">
        <v>4739</v>
      </c>
      <c r="F3834">
        <v>980</v>
      </c>
    </row>
    <row r="3835" spans="1:6" x14ac:dyDescent="0.25">
      <c r="A3835" t="s">
        <v>34</v>
      </c>
      <c r="B3835" t="s">
        <v>6</v>
      </c>
      <c r="C3835" t="s">
        <v>12</v>
      </c>
      <c r="D3835" s="1">
        <v>44417</v>
      </c>
      <c r="E3835" s="4">
        <v>210</v>
      </c>
      <c r="F3835">
        <v>206</v>
      </c>
    </row>
    <row r="3836" spans="1:6" x14ac:dyDescent="0.25">
      <c r="A3836" t="s">
        <v>34</v>
      </c>
      <c r="B3836" t="s">
        <v>27</v>
      </c>
      <c r="C3836" t="s">
        <v>45</v>
      </c>
      <c r="D3836" s="1">
        <v>44417</v>
      </c>
      <c r="E3836" s="4">
        <v>3703</v>
      </c>
      <c r="F3836">
        <v>75</v>
      </c>
    </row>
    <row r="3837" spans="1:6" x14ac:dyDescent="0.25">
      <c r="A3837" t="s">
        <v>18</v>
      </c>
      <c r="B3837" t="s">
        <v>6</v>
      </c>
      <c r="C3837" t="s">
        <v>26</v>
      </c>
      <c r="D3837" s="1">
        <v>44417</v>
      </c>
      <c r="E3837" s="4">
        <v>4984</v>
      </c>
      <c r="F3837">
        <v>142</v>
      </c>
    </row>
    <row r="3838" spans="1:6" x14ac:dyDescent="0.25">
      <c r="A3838" t="s">
        <v>32</v>
      </c>
      <c r="B3838" t="s">
        <v>9</v>
      </c>
      <c r="C3838" t="s">
        <v>22</v>
      </c>
      <c r="D3838" s="1">
        <v>44418</v>
      </c>
      <c r="E3838" s="4">
        <v>8218</v>
      </c>
      <c r="F3838">
        <v>181</v>
      </c>
    </row>
    <row r="3839" spans="1:6" x14ac:dyDescent="0.25">
      <c r="A3839" t="s">
        <v>13</v>
      </c>
      <c r="B3839" t="s">
        <v>9</v>
      </c>
      <c r="C3839" t="s">
        <v>7</v>
      </c>
      <c r="D3839" s="1">
        <v>44418</v>
      </c>
      <c r="E3839" s="4">
        <v>581</v>
      </c>
      <c r="F3839">
        <v>297</v>
      </c>
    </row>
    <row r="3840" spans="1:6" x14ac:dyDescent="0.25">
      <c r="A3840" t="s">
        <v>41</v>
      </c>
      <c r="B3840" t="s">
        <v>16</v>
      </c>
      <c r="C3840" t="s">
        <v>22</v>
      </c>
      <c r="D3840" s="1">
        <v>44418</v>
      </c>
      <c r="E3840" s="4">
        <v>2289</v>
      </c>
      <c r="F3840">
        <v>597</v>
      </c>
    </row>
    <row r="3841" spans="1:6" x14ac:dyDescent="0.25">
      <c r="A3841" t="s">
        <v>15</v>
      </c>
      <c r="B3841" t="s">
        <v>21</v>
      </c>
      <c r="C3841" t="s">
        <v>17</v>
      </c>
      <c r="D3841" s="1">
        <v>44418</v>
      </c>
      <c r="E3841" s="4">
        <v>2086</v>
      </c>
      <c r="F3841">
        <v>521</v>
      </c>
    </row>
    <row r="3842" spans="1:6" x14ac:dyDescent="0.25">
      <c r="A3842" t="s">
        <v>18</v>
      </c>
      <c r="B3842" t="s">
        <v>21</v>
      </c>
      <c r="C3842" t="s">
        <v>48</v>
      </c>
      <c r="D3842" s="1">
        <v>44418</v>
      </c>
      <c r="E3842" s="4">
        <v>3822</v>
      </c>
      <c r="F3842">
        <v>280</v>
      </c>
    </row>
    <row r="3843" spans="1:6" x14ac:dyDescent="0.25">
      <c r="A3843" t="s">
        <v>20</v>
      </c>
      <c r="B3843" t="s">
        <v>11</v>
      </c>
      <c r="C3843" t="s">
        <v>45</v>
      </c>
      <c r="D3843" s="1">
        <v>44418</v>
      </c>
      <c r="E3843" s="4">
        <v>1127</v>
      </c>
      <c r="F3843">
        <v>171</v>
      </c>
    </row>
    <row r="3844" spans="1:6" x14ac:dyDescent="0.25">
      <c r="A3844" t="s">
        <v>41</v>
      </c>
      <c r="B3844" t="s">
        <v>9</v>
      </c>
      <c r="C3844" t="s">
        <v>7</v>
      </c>
      <c r="D3844" s="1">
        <v>44418</v>
      </c>
      <c r="E3844" s="4">
        <v>6048</v>
      </c>
      <c r="F3844">
        <v>48</v>
      </c>
    </row>
    <row r="3845" spans="1:6" x14ac:dyDescent="0.25">
      <c r="A3845" t="s">
        <v>5</v>
      </c>
      <c r="B3845" t="s">
        <v>11</v>
      </c>
      <c r="C3845" t="s">
        <v>28</v>
      </c>
      <c r="D3845" s="1">
        <v>44418</v>
      </c>
      <c r="E3845" s="4">
        <v>1708</v>
      </c>
      <c r="F3845">
        <v>200</v>
      </c>
    </row>
    <row r="3846" spans="1:6" x14ac:dyDescent="0.25">
      <c r="A3846" t="s">
        <v>37</v>
      </c>
      <c r="B3846" t="s">
        <v>9</v>
      </c>
      <c r="C3846" t="s">
        <v>42</v>
      </c>
      <c r="D3846" s="1">
        <v>44418</v>
      </c>
      <c r="E3846" s="4">
        <v>406</v>
      </c>
      <c r="F3846">
        <v>495</v>
      </c>
    </row>
    <row r="3847" spans="1:6" x14ac:dyDescent="0.25">
      <c r="A3847" t="s">
        <v>37</v>
      </c>
      <c r="B3847" t="s">
        <v>27</v>
      </c>
      <c r="C3847" t="s">
        <v>44</v>
      </c>
      <c r="D3847" s="1">
        <v>44418</v>
      </c>
      <c r="E3847" s="4">
        <v>9072</v>
      </c>
      <c r="F3847">
        <v>170</v>
      </c>
    </row>
    <row r="3848" spans="1:6" x14ac:dyDescent="0.25">
      <c r="A3848" t="s">
        <v>8</v>
      </c>
      <c r="B3848" t="s">
        <v>9</v>
      </c>
      <c r="C3848" t="s">
        <v>12</v>
      </c>
      <c r="D3848" s="1">
        <v>44418</v>
      </c>
      <c r="E3848" s="4">
        <v>3563</v>
      </c>
      <c r="F3848">
        <v>77</v>
      </c>
    </row>
    <row r="3849" spans="1:6" x14ac:dyDescent="0.25">
      <c r="A3849" t="s">
        <v>34</v>
      </c>
      <c r="B3849" t="s">
        <v>9</v>
      </c>
      <c r="C3849" t="s">
        <v>24</v>
      </c>
      <c r="D3849" s="1">
        <v>44418</v>
      </c>
      <c r="E3849" s="4">
        <v>6811</v>
      </c>
      <c r="F3849">
        <v>213</v>
      </c>
    </row>
    <row r="3850" spans="1:6" x14ac:dyDescent="0.25">
      <c r="A3850" t="s">
        <v>5</v>
      </c>
      <c r="B3850" t="s">
        <v>27</v>
      </c>
      <c r="C3850" t="s">
        <v>38</v>
      </c>
      <c r="D3850" s="1">
        <v>44418</v>
      </c>
      <c r="E3850" s="4">
        <v>1813</v>
      </c>
      <c r="F3850">
        <v>63</v>
      </c>
    </row>
    <row r="3851" spans="1:6" x14ac:dyDescent="0.25">
      <c r="A3851" t="s">
        <v>40</v>
      </c>
      <c r="B3851" t="s">
        <v>16</v>
      </c>
      <c r="C3851" t="s">
        <v>7</v>
      </c>
      <c r="D3851" s="1">
        <v>44418</v>
      </c>
      <c r="E3851" s="4">
        <v>1155</v>
      </c>
      <c r="F3851">
        <v>35</v>
      </c>
    </row>
    <row r="3852" spans="1:6" x14ac:dyDescent="0.25">
      <c r="A3852" t="s">
        <v>15</v>
      </c>
      <c r="B3852" t="s">
        <v>9</v>
      </c>
      <c r="C3852" t="s">
        <v>26</v>
      </c>
      <c r="D3852" s="1">
        <v>44418</v>
      </c>
      <c r="E3852" s="4">
        <v>1470</v>
      </c>
      <c r="F3852">
        <v>11</v>
      </c>
    </row>
    <row r="3853" spans="1:6" x14ac:dyDescent="0.25">
      <c r="A3853" t="s">
        <v>18</v>
      </c>
      <c r="B3853" t="s">
        <v>16</v>
      </c>
      <c r="C3853" t="s">
        <v>17</v>
      </c>
      <c r="D3853" s="1">
        <v>44418</v>
      </c>
      <c r="E3853" s="4">
        <v>2870</v>
      </c>
      <c r="F3853">
        <v>73</v>
      </c>
    </row>
    <row r="3854" spans="1:6" x14ac:dyDescent="0.25">
      <c r="A3854" t="s">
        <v>15</v>
      </c>
      <c r="B3854" t="s">
        <v>11</v>
      </c>
      <c r="C3854" t="s">
        <v>52</v>
      </c>
      <c r="D3854" s="1">
        <v>44418</v>
      </c>
      <c r="E3854" s="4">
        <v>2912</v>
      </c>
      <c r="F3854">
        <v>23</v>
      </c>
    </row>
    <row r="3855" spans="1:6" x14ac:dyDescent="0.25">
      <c r="A3855" t="s">
        <v>32</v>
      </c>
      <c r="B3855" t="s">
        <v>6</v>
      </c>
      <c r="C3855" t="s">
        <v>45</v>
      </c>
      <c r="D3855" s="1">
        <v>44418</v>
      </c>
      <c r="E3855" s="4">
        <v>6650</v>
      </c>
      <c r="F3855">
        <v>315</v>
      </c>
    </row>
    <row r="3856" spans="1:6" x14ac:dyDescent="0.25">
      <c r="A3856" t="s">
        <v>32</v>
      </c>
      <c r="B3856" t="s">
        <v>16</v>
      </c>
      <c r="C3856" t="s">
        <v>45</v>
      </c>
      <c r="D3856" s="1">
        <v>44418</v>
      </c>
      <c r="E3856" s="4">
        <v>336</v>
      </c>
      <c r="F3856">
        <v>74</v>
      </c>
    </row>
    <row r="3857" spans="1:6" x14ac:dyDescent="0.25">
      <c r="A3857" t="s">
        <v>20</v>
      </c>
      <c r="B3857" t="s">
        <v>9</v>
      </c>
      <c r="C3857" t="s">
        <v>44</v>
      </c>
      <c r="D3857" s="1">
        <v>44418</v>
      </c>
      <c r="E3857" s="4">
        <v>1372</v>
      </c>
      <c r="F3857">
        <v>116</v>
      </c>
    </row>
    <row r="3858" spans="1:6" x14ac:dyDescent="0.25">
      <c r="A3858" t="s">
        <v>23</v>
      </c>
      <c r="B3858" t="s">
        <v>9</v>
      </c>
      <c r="C3858" t="s">
        <v>36</v>
      </c>
      <c r="D3858" s="1">
        <v>44418</v>
      </c>
      <c r="E3858" s="4">
        <v>2800</v>
      </c>
      <c r="F3858">
        <v>353</v>
      </c>
    </row>
    <row r="3859" spans="1:6" x14ac:dyDescent="0.25">
      <c r="A3859" t="s">
        <v>32</v>
      </c>
      <c r="B3859" t="s">
        <v>9</v>
      </c>
      <c r="C3859" t="s">
        <v>42</v>
      </c>
      <c r="D3859" s="1">
        <v>44418</v>
      </c>
      <c r="E3859" s="4">
        <v>2534</v>
      </c>
      <c r="F3859">
        <v>770</v>
      </c>
    </row>
    <row r="3860" spans="1:6" x14ac:dyDescent="0.25">
      <c r="A3860" t="s">
        <v>10</v>
      </c>
      <c r="B3860" t="s">
        <v>9</v>
      </c>
      <c r="C3860" t="s">
        <v>44</v>
      </c>
      <c r="D3860" s="1">
        <v>44418</v>
      </c>
      <c r="E3860" s="4">
        <v>4858</v>
      </c>
      <c r="F3860">
        <v>347</v>
      </c>
    </row>
    <row r="3861" spans="1:6" x14ac:dyDescent="0.25">
      <c r="A3861" t="s">
        <v>46</v>
      </c>
      <c r="B3861" t="s">
        <v>11</v>
      </c>
      <c r="C3861" t="s">
        <v>47</v>
      </c>
      <c r="D3861" s="1">
        <v>44418</v>
      </c>
      <c r="E3861" s="4">
        <v>2891</v>
      </c>
      <c r="F3861">
        <v>514</v>
      </c>
    </row>
    <row r="3862" spans="1:6" x14ac:dyDescent="0.25">
      <c r="A3862" t="s">
        <v>5</v>
      </c>
      <c r="B3862" t="s">
        <v>16</v>
      </c>
      <c r="C3862" t="s">
        <v>7</v>
      </c>
      <c r="D3862" s="1">
        <v>44418</v>
      </c>
      <c r="E3862" s="4">
        <v>2205</v>
      </c>
      <c r="F3862">
        <v>292</v>
      </c>
    </row>
    <row r="3863" spans="1:6" x14ac:dyDescent="0.25">
      <c r="A3863" t="s">
        <v>49</v>
      </c>
      <c r="B3863" t="s">
        <v>16</v>
      </c>
      <c r="C3863" t="s">
        <v>43</v>
      </c>
      <c r="D3863" s="1">
        <v>44418</v>
      </c>
      <c r="E3863" s="4">
        <v>9660</v>
      </c>
      <c r="F3863">
        <v>76</v>
      </c>
    </row>
    <row r="3864" spans="1:6" x14ac:dyDescent="0.25">
      <c r="A3864" t="s">
        <v>34</v>
      </c>
      <c r="B3864" t="s">
        <v>11</v>
      </c>
      <c r="C3864" t="s">
        <v>45</v>
      </c>
      <c r="D3864" s="1">
        <v>44418</v>
      </c>
      <c r="E3864" s="4">
        <v>1974</v>
      </c>
      <c r="F3864">
        <v>68</v>
      </c>
    </row>
    <row r="3865" spans="1:6" x14ac:dyDescent="0.25">
      <c r="A3865" t="s">
        <v>18</v>
      </c>
      <c r="B3865" t="s">
        <v>27</v>
      </c>
      <c r="C3865" t="s">
        <v>45</v>
      </c>
      <c r="D3865" s="1">
        <v>44418</v>
      </c>
      <c r="E3865" s="4">
        <v>5565</v>
      </c>
      <c r="F3865">
        <v>339</v>
      </c>
    </row>
    <row r="3866" spans="1:6" x14ac:dyDescent="0.25">
      <c r="A3866" t="s">
        <v>37</v>
      </c>
      <c r="B3866" t="s">
        <v>27</v>
      </c>
      <c r="C3866" t="s">
        <v>14</v>
      </c>
      <c r="D3866" s="1">
        <v>44418</v>
      </c>
      <c r="E3866" s="4">
        <v>6006</v>
      </c>
      <c r="F3866">
        <v>445</v>
      </c>
    </row>
    <row r="3867" spans="1:6" x14ac:dyDescent="0.25">
      <c r="A3867" t="s">
        <v>46</v>
      </c>
      <c r="B3867" t="s">
        <v>16</v>
      </c>
      <c r="C3867" t="s">
        <v>12</v>
      </c>
      <c r="D3867" s="1">
        <v>44418</v>
      </c>
      <c r="E3867" s="4">
        <v>7392</v>
      </c>
      <c r="F3867">
        <v>180</v>
      </c>
    </row>
    <row r="3868" spans="1:6" x14ac:dyDescent="0.25">
      <c r="A3868" t="s">
        <v>34</v>
      </c>
      <c r="B3868" t="s">
        <v>9</v>
      </c>
      <c r="C3868" t="s">
        <v>44</v>
      </c>
      <c r="D3868" s="1">
        <v>44418</v>
      </c>
      <c r="E3868" s="4">
        <v>5943</v>
      </c>
      <c r="F3868">
        <v>290</v>
      </c>
    </row>
    <row r="3869" spans="1:6" x14ac:dyDescent="0.25">
      <c r="A3869" t="s">
        <v>49</v>
      </c>
      <c r="B3869" t="s">
        <v>9</v>
      </c>
      <c r="C3869" t="s">
        <v>14</v>
      </c>
      <c r="D3869" s="1">
        <v>44418</v>
      </c>
      <c r="E3869" s="4">
        <v>11277</v>
      </c>
      <c r="F3869">
        <v>910</v>
      </c>
    </row>
    <row r="3870" spans="1:6" x14ac:dyDescent="0.25">
      <c r="A3870" t="s">
        <v>8</v>
      </c>
      <c r="B3870" t="s">
        <v>6</v>
      </c>
      <c r="C3870" t="s">
        <v>38</v>
      </c>
      <c r="D3870" s="1">
        <v>44418</v>
      </c>
      <c r="E3870" s="4">
        <v>2541</v>
      </c>
      <c r="F3870">
        <v>271</v>
      </c>
    </row>
    <row r="3871" spans="1:6" x14ac:dyDescent="0.25">
      <c r="A3871" t="s">
        <v>20</v>
      </c>
      <c r="B3871" t="s">
        <v>6</v>
      </c>
      <c r="C3871" t="s">
        <v>48</v>
      </c>
      <c r="D3871" s="1">
        <v>44418</v>
      </c>
      <c r="E3871" s="4">
        <v>5642</v>
      </c>
      <c r="F3871">
        <v>288</v>
      </c>
    </row>
    <row r="3872" spans="1:6" x14ac:dyDescent="0.25">
      <c r="A3872" t="s">
        <v>29</v>
      </c>
      <c r="B3872" t="s">
        <v>16</v>
      </c>
      <c r="C3872" t="s">
        <v>52</v>
      </c>
      <c r="D3872" s="1">
        <v>44418</v>
      </c>
      <c r="E3872" s="4">
        <v>1197</v>
      </c>
      <c r="F3872">
        <v>507</v>
      </c>
    </row>
    <row r="3873" spans="1:6" x14ac:dyDescent="0.25">
      <c r="A3873" t="s">
        <v>33</v>
      </c>
      <c r="B3873" t="s">
        <v>27</v>
      </c>
      <c r="C3873" t="s">
        <v>19</v>
      </c>
      <c r="D3873" s="1">
        <v>44418</v>
      </c>
      <c r="E3873" s="4">
        <v>1400</v>
      </c>
      <c r="F3873">
        <v>176</v>
      </c>
    </row>
    <row r="3874" spans="1:6" x14ac:dyDescent="0.25">
      <c r="A3874" t="s">
        <v>5</v>
      </c>
      <c r="B3874" t="s">
        <v>27</v>
      </c>
      <c r="C3874" t="s">
        <v>35</v>
      </c>
      <c r="D3874" s="1">
        <v>44418</v>
      </c>
      <c r="E3874" s="4">
        <v>2688</v>
      </c>
      <c r="F3874">
        <v>182</v>
      </c>
    </row>
    <row r="3875" spans="1:6" x14ac:dyDescent="0.25">
      <c r="A3875" t="s">
        <v>34</v>
      </c>
      <c r="B3875" t="s">
        <v>9</v>
      </c>
      <c r="C3875" t="s">
        <v>14</v>
      </c>
      <c r="D3875" s="1">
        <v>44418</v>
      </c>
      <c r="E3875" s="4">
        <v>1050</v>
      </c>
      <c r="F3875">
        <v>669</v>
      </c>
    </row>
    <row r="3876" spans="1:6" x14ac:dyDescent="0.25">
      <c r="A3876" t="s">
        <v>51</v>
      </c>
      <c r="B3876" t="s">
        <v>6</v>
      </c>
      <c r="C3876" t="s">
        <v>28</v>
      </c>
      <c r="D3876" s="1">
        <v>44418</v>
      </c>
      <c r="E3876" s="4">
        <v>6181</v>
      </c>
      <c r="F3876">
        <v>770</v>
      </c>
    </row>
    <row r="3877" spans="1:6" x14ac:dyDescent="0.25">
      <c r="A3877" t="s">
        <v>39</v>
      </c>
      <c r="B3877" t="s">
        <v>16</v>
      </c>
      <c r="C3877" t="s">
        <v>17</v>
      </c>
      <c r="D3877" s="1">
        <v>44418</v>
      </c>
      <c r="E3877" s="4">
        <v>6377</v>
      </c>
      <c r="F3877">
        <v>208</v>
      </c>
    </row>
    <row r="3878" spans="1:6" x14ac:dyDescent="0.25">
      <c r="A3878" t="s">
        <v>13</v>
      </c>
      <c r="B3878" t="s">
        <v>11</v>
      </c>
      <c r="C3878" t="s">
        <v>30</v>
      </c>
      <c r="D3878" s="1">
        <v>44418</v>
      </c>
      <c r="E3878" s="4">
        <v>2457</v>
      </c>
      <c r="F3878">
        <v>133</v>
      </c>
    </row>
    <row r="3879" spans="1:6" x14ac:dyDescent="0.25">
      <c r="A3879" t="s">
        <v>10</v>
      </c>
      <c r="B3879" t="s">
        <v>21</v>
      </c>
      <c r="C3879" t="s">
        <v>24</v>
      </c>
      <c r="D3879" s="1">
        <v>44418</v>
      </c>
      <c r="E3879" s="4">
        <v>2695</v>
      </c>
      <c r="F3879">
        <v>474</v>
      </c>
    </row>
    <row r="3880" spans="1:6" x14ac:dyDescent="0.25">
      <c r="A3880" t="s">
        <v>39</v>
      </c>
      <c r="B3880" t="s">
        <v>9</v>
      </c>
      <c r="C3880" t="s">
        <v>35</v>
      </c>
      <c r="D3880" s="1">
        <v>44418</v>
      </c>
      <c r="E3880" s="4">
        <v>7812</v>
      </c>
      <c r="F3880">
        <v>468</v>
      </c>
    </row>
    <row r="3881" spans="1:6" x14ac:dyDescent="0.25">
      <c r="A3881" t="s">
        <v>46</v>
      </c>
      <c r="B3881" t="s">
        <v>27</v>
      </c>
      <c r="C3881" t="s">
        <v>44</v>
      </c>
      <c r="D3881" s="1">
        <v>44418</v>
      </c>
      <c r="E3881" s="4">
        <v>4438</v>
      </c>
      <c r="F3881">
        <v>23</v>
      </c>
    </row>
    <row r="3882" spans="1:6" x14ac:dyDescent="0.25">
      <c r="A3882" t="s">
        <v>33</v>
      </c>
      <c r="B3882" t="s">
        <v>9</v>
      </c>
      <c r="C3882" t="s">
        <v>48</v>
      </c>
      <c r="D3882" s="1">
        <v>44418</v>
      </c>
      <c r="E3882" s="4">
        <v>154</v>
      </c>
      <c r="F3882">
        <v>32</v>
      </c>
    </row>
    <row r="3883" spans="1:6" x14ac:dyDescent="0.25">
      <c r="A3883" t="s">
        <v>37</v>
      </c>
      <c r="B3883" t="s">
        <v>6</v>
      </c>
      <c r="C3883" t="s">
        <v>12</v>
      </c>
      <c r="D3883" s="1">
        <v>44418</v>
      </c>
      <c r="E3883" s="4">
        <v>6587</v>
      </c>
      <c r="F3883">
        <v>203</v>
      </c>
    </row>
    <row r="3884" spans="1:6" x14ac:dyDescent="0.25">
      <c r="A3884" t="s">
        <v>10</v>
      </c>
      <c r="B3884" t="s">
        <v>11</v>
      </c>
      <c r="C3884" t="s">
        <v>7</v>
      </c>
      <c r="D3884" s="1">
        <v>44418</v>
      </c>
      <c r="E3884" s="4">
        <v>1918</v>
      </c>
      <c r="F3884">
        <v>70</v>
      </c>
    </row>
    <row r="3885" spans="1:6" x14ac:dyDescent="0.25">
      <c r="A3885" t="s">
        <v>23</v>
      </c>
      <c r="B3885" t="s">
        <v>9</v>
      </c>
      <c r="C3885" t="s">
        <v>22</v>
      </c>
      <c r="D3885" s="1">
        <v>44418</v>
      </c>
      <c r="E3885" s="4">
        <v>1904</v>
      </c>
      <c r="F3885">
        <v>142</v>
      </c>
    </row>
    <row r="3886" spans="1:6" x14ac:dyDescent="0.25">
      <c r="A3886" t="s">
        <v>49</v>
      </c>
      <c r="B3886" t="s">
        <v>27</v>
      </c>
      <c r="C3886" t="s">
        <v>35</v>
      </c>
      <c r="D3886" s="1">
        <v>44418</v>
      </c>
      <c r="E3886" s="4">
        <v>5369</v>
      </c>
      <c r="F3886">
        <v>352</v>
      </c>
    </row>
    <row r="3887" spans="1:6" x14ac:dyDescent="0.25">
      <c r="A3887" t="s">
        <v>13</v>
      </c>
      <c r="B3887" t="s">
        <v>27</v>
      </c>
      <c r="C3887" t="s">
        <v>17</v>
      </c>
      <c r="D3887" s="1">
        <v>44418</v>
      </c>
      <c r="E3887" s="4">
        <v>5698</v>
      </c>
      <c r="F3887">
        <v>103</v>
      </c>
    </row>
    <row r="3888" spans="1:6" x14ac:dyDescent="0.25">
      <c r="A3888" t="s">
        <v>33</v>
      </c>
      <c r="B3888" t="s">
        <v>21</v>
      </c>
      <c r="C3888" t="s">
        <v>22</v>
      </c>
      <c r="D3888" s="1">
        <v>44419</v>
      </c>
      <c r="E3888" s="4">
        <v>3570</v>
      </c>
      <c r="F3888">
        <v>56</v>
      </c>
    </row>
    <row r="3889" spans="1:6" x14ac:dyDescent="0.25">
      <c r="A3889" t="s">
        <v>15</v>
      </c>
      <c r="B3889" t="s">
        <v>16</v>
      </c>
      <c r="C3889" t="s">
        <v>35</v>
      </c>
      <c r="D3889" s="1">
        <v>44419</v>
      </c>
      <c r="E3889" s="4">
        <v>4928</v>
      </c>
      <c r="F3889">
        <v>205</v>
      </c>
    </row>
    <row r="3890" spans="1:6" x14ac:dyDescent="0.25">
      <c r="A3890" t="s">
        <v>37</v>
      </c>
      <c r="B3890" t="s">
        <v>16</v>
      </c>
      <c r="C3890" t="s">
        <v>14</v>
      </c>
      <c r="D3890" s="1">
        <v>44419</v>
      </c>
      <c r="E3890" s="4">
        <v>3584</v>
      </c>
      <c r="F3890">
        <v>368</v>
      </c>
    </row>
    <row r="3891" spans="1:6" x14ac:dyDescent="0.25">
      <c r="A3891" t="s">
        <v>18</v>
      </c>
      <c r="B3891" t="s">
        <v>11</v>
      </c>
      <c r="C3891" t="s">
        <v>7</v>
      </c>
      <c r="D3891" s="1">
        <v>44419</v>
      </c>
      <c r="E3891" s="4">
        <v>8218</v>
      </c>
      <c r="F3891">
        <v>31</v>
      </c>
    </row>
    <row r="3892" spans="1:6" x14ac:dyDescent="0.25">
      <c r="A3892" t="s">
        <v>49</v>
      </c>
      <c r="B3892" t="s">
        <v>11</v>
      </c>
      <c r="C3892" t="s">
        <v>42</v>
      </c>
      <c r="D3892" s="1">
        <v>44419</v>
      </c>
      <c r="E3892" s="4">
        <v>3437</v>
      </c>
      <c r="F3892">
        <v>345</v>
      </c>
    </row>
    <row r="3893" spans="1:6" x14ac:dyDescent="0.25">
      <c r="A3893" t="s">
        <v>20</v>
      </c>
      <c r="B3893" t="s">
        <v>21</v>
      </c>
      <c r="C3893" t="s">
        <v>38</v>
      </c>
      <c r="D3893" s="1">
        <v>44419</v>
      </c>
      <c r="E3893" s="4">
        <v>469</v>
      </c>
      <c r="F3893">
        <v>70</v>
      </c>
    </row>
    <row r="3894" spans="1:6" x14ac:dyDescent="0.25">
      <c r="A3894" t="s">
        <v>51</v>
      </c>
      <c r="B3894" t="s">
        <v>9</v>
      </c>
      <c r="C3894" t="s">
        <v>14</v>
      </c>
      <c r="D3894" s="1">
        <v>44419</v>
      </c>
      <c r="E3894" s="4">
        <v>28</v>
      </c>
      <c r="F3894">
        <v>980</v>
      </c>
    </row>
    <row r="3895" spans="1:6" x14ac:dyDescent="0.25">
      <c r="A3895" t="s">
        <v>40</v>
      </c>
      <c r="B3895" t="s">
        <v>11</v>
      </c>
      <c r="C3895" t="s">
        <v>42</v>
      </c>
      <c r="D3895" s="1">
        <v>44419</v>
      </c>
      <c r="E3895" s="4">
        <v>623</v>
      </c>
      <c r="F3895">
        <v>63</v>
      </c>
    </row>
    <row r="3896" spans="1:6" x14ac:dyDescent="0.25">
      <c r="A3896" t="s">
        <v>51</v>
      </c>
      <c r="B3896" t="s">
        <v>21</v>
      </c>
      <c r="C3896" t="s">
        <v>19</v>
      </c>
      <c r="D3896" s="1">
        <v>44419</v>
      </c>
      <c r="E3896" s="4">
        <v>2982</v>
      </c>
      <c r="F3896">
        <v>280</v>
      </c>
    </row>
    <row r="3897" spans="1:6" x14ac:dyDescent="0.25">
      <c r="A3897" t="s">
        <v>34</v>
      </c>
      <c r="B3897" t="s">
        <v>16</v>
      </c>
      <c r="C3897" t="s">
        <v>26</v>
      </c>
      <c r="D3897" s="1">
        <v>44419</v>
      </c>
      <c r="E3897" s="4">
        <v>5649</v>
      </c>
      <c r="F3897">
        <v>103</v>
      </c>
    </row>
    <row r="3898" spans="1:6" x14ac:dyDescent="0.25">
      <c r="A3898" t="s">
        <v>29</v>
      </c>
      <c r="B3898" t="s">
        <v>21</v>
      </c>
      <c r="C3898" t="s">
        <v>17</v>
      </c>
      <c r="D3898" s="1">
        <v>44419</v>
      </c>
      <c r="E3898" s="4">
        <v>4935</v>
      </c>
      <c r="F3898">
        <v>327</v>
      </c>
    </row>
    <row r="3899" spans="1:6" x14ac:dyDescent="0.25">
      <c r="A3899" t="s">
        <v>40</v>
      </c>
      <c r="B3899" t="s">
        <v>11</v>
      </c>
      <c r="C3899" t="s">
        <v>36</v>
      </c>
      <c r="D3899" s="1">
        <v>44419</v>
      </c>
      <c r="E3899" s="4">
        <v>5166</v>
      </c>
      <c r="F3899">
        <v>547</v>
      </c>
    </row>
    <row r="3900" spans="1:6" x14ac:dyDescent="0.25">
      <c r="A3900" t="s">
        <v>51</v>
      </c>
      <c r="B3900" t="s">
        <v>9</v>
      </c>
      <c r="C3900" t="s">
        <v>24</v>
      </c>
      <c r="D3900" s="1">
        <v>44419</v>
      </c>
      <c r="E3900" s="4">
        <v>2051</v>
      </c>
      <c r="F3900">
        <v>115</v>
      </c>
    </row>
    <row r="3901" spans="1:6" x14ac:dyDescent="0.25">
      <c r="A3901" t="s">
        <v>15</v>
      </c>
      <c r="B3901" t="s">
        <v>11</v>
      </c>
      <c r="C3901" t="s">
        <v>42</v>
      </c>
      <c r="D3901" s="1">
        <v>44419</v>
      </c>
      <c r="E3901" s="4">
        <v>2989</v>
      </c>
      <c r="F3901">
        <v>147</v>
      </c>
    </row>
    <row r="3902" spans="1:6" x14ac:dyDescent="0.25">
      <c r="A3902" t="s">
        <v>32</v>
      </c>
      <c r="B3902" t="s">
        <v>9</v>
      </c>
      <c r="C3902" t="s">
        <v>36</v>
      </c>
      <c r="D3902" s="1">
        <v>44419</v>
      </c>
      <c r="E3902" s="4">
        <v>2303</v>
      </c>
      <c r="F3902">
        <v>452</v>
      </c>
    </row>
    <row r="3903" spans="1:6" x14ac:dyDescent="0.25">
      <c r="A3903" t="s">
        <v>46</v>
      </c>
      <c r="B3903" t="s">
        <v>11</v>
      </c>
      <c r="C3903" t="s">
        <v>12</v>
      </c>
      <c r="D3903" s="1">
        <v>44419</v>
      </c>
      <c r="E3903" s="4">
        <v>10773</v>
      </c>
      <c r="F3903">
        <v>165</v>
      </c>
    </row>
    <row r="3904" spans="1:6" x14ac:dyDescent="0.25">
      <c r="A3904" t="s">
        <v>13</v>
      </c>
      <c r="B3904" t="s">
        <v>16</v>
      </c>
      <c r="C3904" t="s">
        <v>22</v>
      </c>
      <c r="D3904" s="1">
        <v>44420</v>
      </c>
      <c r="E3904" s="4">
        <v>6923</v>
      </c>
      <c r="F3904">
        <v>69</v>
      </c>
    </row>
    <row r="3905" spans="1:6" x14ac:dyDescent="0.25">
      <c r="A3905" t="s">
        <v>10</v>
      </c>
      <c r="B3905" t="s">
        <v>21</v>
      </c>
      <c r="C3905" t="s">
        <v>19</v>
      </c>
      <c r="D3905" s="1">
        <v>44420</v>
      </c>
      <c r="E3905" s="4">
        <v>1708</v>
      </c>
      <c r="F3905">
        <v>43</v>
      </c>
    </row>
    <row r="3906" spans="1:6" x14ac:dyDescent="0.25">
      <c r="A3906" t="s">
        <v>51</v>
      </c>
      <c r="B3906" t="s">
        <v>9</v>
      </c>
      <c r="C3906" t="s">
        <v>36</v>
      </c>
      <c r="D3906" s="1">
        <v>44420</v>
      </c>
      <c r="E3906" s="4">
        <v>6944</v>
      </c>
      <c r="F3906">
        <v>202</v>
      </c>
    </row>
    <row r="3907" spans="1:6" x14ac:dyDescent="0.25">
      <c r="A3907" t="s">
        <v>46</v>
      </c>
      <c r="B3907" t="s">
        <v>9</v>
      </c>
      <c r="C3907" t="s">
        <v>31</v>
      </c>
      <c r="D3907" s="1">
        <v>44420</v>
      </c>
      <c r="E3907" s="4">
        <v>2373</v>
      </c>
      <c r="F3907">
        <v>1330</v>
      </c>
    </row>
    <row r="3908" spans="1:6" x14ac:dyDescent="0.25">
      <c r="A3908" t="s">
        <v>33</v>
      </c>
      <c r="B3908" t="s">
        <v>9</v>
      </c>
      <c r="C3908" t="s">
        <v>26</v>
      </c>
      <c r="D3908" s="1">
        <v>44420</v>
      </c>
      <c r="E3908" s="4">
        <v>10976</v>
      </c>
      <c r="F3908">
        <v>230</v>
      </c>
    </row>
    <row r="3909" spans="1:6" x14ac:dyDescent="0.25">
      <c r="A3909" t="s">
        <v>18</v>
      </c>
      <c r="B3909" t="s">
        <v>27</v>
      </c>
      <c r="C3909" t="s">
        <v>24</v>
      </c>
      <c r="D3909" s="1">
        <v>44420</v>
      </c>
      <c r="E3909" s="4">
        <v>5110</v>
      </c>
      <c r="F3909">
        <v>139</v>
      </c>
    </row>
    <row r="3910" spans="1:6" x14ac:dyDescent="0.25">
      <c r="A3910" t="s">
        <v>41</v>
      </c>
      <c r="B3910" t="s">
        <v>21</v>
      </c>
      <c r="C3910" t="s">
        <v>31</v>
      </c>
      <c r="D3910" s="1">
        <v>44420</v>
      </c>
      <c r="E3910" s="4">
        <v>8323</v>
      </c>
      <c r="F3910">
        <v>323</v>
      </c>
    </row>
    <row r="3911" spans="1:6" x14ac:dyDescent="0.25">
      <c r="A3911" t="s">
        <v>46</v>
      </c>
      <c r="B3911" t="s">
        <v>9</v>
      </c>
      <c r="C3911" t="s">
        <v>36</v>
      </c>
      <c r="D3911" s="1">
        <v>44420</v>
      </c>
      <c r="E3911" s="4">
        <v>1008</v>
      </c>
      <c r="F3911">
        <v>174</v>
      </c>
    </row>
    <row r="3912" spans="1:6" x14ac:dyDescent="0.25">
      <c r="A3912" t="s">
        <v>46</v>
      </c>
      <c r="B3912" t="s">
        <v>16</v>
      </c>
      <c r="C3912" t="s">
        <v>44</v>
      </c>
      <c r="D3912" s="1">
        <v>44420</v>
      </c>
      <c r="E3912" s="4">
        <v>1449</v>
      </c>
      <c r="F3912">
        <v>505</v>
      </c>
    </row>
    <row r="3913" spans="1:6" x14ac:dyDescent="0.25">
      <c r="A3913" t="s">
        <v>41</v>
      </c>
      <c r="B3913" t="s">
        <v>27</v>
      </c>
      <c r="C3913" t="s">
        <v>7</v>
      </c>
      <c r="D3913" s="1">
        <v>44420</v>
      </c>
      <c r="E3913" s="4">
        <v>1127</v>
      </c>
      <c r="F3913">
        <v>270</v>
      </c>
    </row>
    <row r="3914" spans="1:6" x14ac:dyDescent="0.25">
      <c r="A3914" t="s">
        <v>20</v>
      </c>
      <c r="B3914" t="s">
        <v>27</v>
      </c>
      <c r="C3914" t="s">
        <v>38</v>
      </c>
      <c r="D3914" s="1">
        <v>44420</v>
      </c>
      <c r="E3914" s="4">
        <v>8512</v>
      </c>
      <c r="F3914">
        <v>248</v>
      </c>
    </row>
    <row r="3915" spans="1:6" x14ac:dyDescent="0.25">
      <c r="A3915" t="s">
        <v>39</v>
      </c>
      <c r="B3915" t="s">
        <v>16</v>
      </c>
      <c r="C3915" t="s">
        <v>48</v>
      </c>
      <c r="D3915" s="1">
        <v>44420</v>
      </c>
      <c r="E3915" s="4">
        <v>3521</v>
      </c>
      <c r="F3915">
        <v>78</v>
      </c>
    </row>
    <row r="3916" spans="1:6" x14ac:dyDescent="0.25">
      <c r="A3916" t="s">
        <v>46</v>
      </c>
      <c r="B3916" t="s">
        <v>9</v>
      </c>
      <c r="C3916" t="s">
        <v>28</v>
      </c>
      <c r="D3916" s="1">
        <v>44420</v>
      </c>
      <c r="E3916" s="4">
        <v>7693</v>
      </c>
      <c r="F3916">
        <v>1050</v>
      </c>
    </row>
    <row r="3917" spans="1:6" x14ac:dyDescent="0.25">
      <c r="A3917" t="s">
        <v>29</v>
      </c>
      <c r="B3917" t="s">
        <v>9</v>
      </c>
      <c r="C3917" t="s">
        <v>35</v>
      </c>
      <c r="D3917" s="1">
        <v>44420</v>
      </c>
      <c r="E3917" s="4">
        <v>3906</v>
      </c>
      <c r="F3917">
        <v>137</v>
      </c>
    </row>
    <row r="3918" spans="1:6" x14ac:dyDescent="0.25">
      <c r="A3918" t="s">
        <v>46</v>
      </c>
      <c r="B3918" t="s">
        <v>11</v>
      </c>
      <c r="C3918" t="s">
        <v>50</v>
      </c>
      <c r="D3918" s="1">
        <v>44420</v>
      </c>
      <c r="E3918" s="4">
        <v>1869</v>
      </c>
      <c r="F3918">
        <v>238</v>
      </c>
    </row>
    <row r="3919" spans="1:6" x14ac:dyDescent="0.25">
      <c r="A3919" t="s">
        <v>29</v>
      </c>
      <c r="B3919" t="s">
        <v>16</v>
      </c>
      <c r="C3919" t="s">
        <v>30</v>
      </c>
      <c r="D3919" s="1">
        <v>44420</v>
      </c>
      <c r="E3919" s="4">
        <v>4410</v>
      </c>
      <c r="F3919">
        <v>243</v>
      </c>
    </row>
    <row r="3920" spans="1:6" x14ac:dyDescent="0.25">
      <c r="A3920" t="s">
        <v>37</v>
      </c>
      <c r="B3920" t="s">
        <v>6</v>
      </c>
      <c r="C3920" t="s">
        <v>17</v>
      </c>
      <c r="D3920" s="1">
        <v>44420</v>
      </c>
      <c r="E3920" s="4">
        <v>210</v>
      </c>
      <c r="F3920">
        <v>458</v>
      </c>
    </row>
    <row r="3921" spans="1:6" x14ac:dyDescent="0.25">
      <c r="A3921" t="s">
        <v>51</v>
      </c>
      <c r="B3921" t="s">
        <v>11</v>
      </c>
      <c r="C3921" t="s">
        <v>48</v>
      </c>
      <c r="D3921" s="1">
        <v>44420</v>
      </c>
      <c r="E3921" s="4">
        <v>2590</v>
      </c>
      <c r="F3921">
        <v>284</v>
      </c>
    </row>
    <row r="3922" spans="1:6" x14ac:dyDescent="0.25">
      <c r="A3922" t="s">
        <v>34</v>
      </c>
      <c r="B3922" t="s">
        <v>16</v>
      </c>
      <c r="C3922" t="s">
        <v>24</v>
      </c>
      <c r="D3922" s="1">
        <v>44420</v>
      </c>
      <c r="E3922" s="4">
        <v>5670</v>
      </c>
      <c r="F3922">
        <v>128</v>
      </c>
    </row>
    <row r="3923" spans="1:6" x14ac:dyDescent="0.25">
      <c r="A3923" t="s">
        <v>15</v>
      </c>
      <c r="B3923" t="s">
        <v>21</v>
      </c>
      <c r="C3923" t="s">
        <v>38</v>
      </c>
      <c r="D3923" s="1">
        <v>44420</v>
      </c>
      <c r="E3923" s="4">
        <v>4088</v>
      </c>
      <c r="F3923">
        <v>400</v>
      </c>
    </row>
    <row r="3924" spans="1:6" x14ac:dyDescent="0.25">
      <c r="A3924" t="s">
        <v>41</v>
      </c>
      <c r="B3924" t="s">
        <v>11</v>
      </c>
      <c r="C3924" t="s">
        <v>47</v>
      </c>
      <c r="D3924" s="1">
        <v>44420</v>
      </c>
      <c r="E3924" s="4">
        <v>378</v>
      </c>
      <c r="F3924">
        <v>386</v>
      </c>
    </row>
    <row r="3925" spans="1:6" x14ac:dyDescent="0.25">
      <c r="A3925" t="s">
        <v>46</v>
      </c>
      <c r="B3925" t="s">
        <v>27</v>
      </c>
      <c r="C3925" t="s">
        <v>35</v>
      </c>
      <c r="D3925" s="1">
        <v>44420</v>
      </c>
      <c r="E3925" s="4">
        <v>119</v>
      </c>
      <c r="F3925">
        <v>416</v>
      </c>
    </row>
    <row r="3926" spans="1:6" x14ac:dyDescent="0.25">
      <c r="A3926" t="s">
        <v>18</v>
      </c>
      <c r="B3926" t="s">
        <v>16</v>
      </c>
      <c r="C3926" t="s">
        <v>43</v>
      </c>
      <c r="D3926" s="1">
        <v>44420</v>
      </c>
      <c r="E3926" s="4">
        <v>532</v>
      </c>
      <c r="F3926">
        <v>280</v>
      </c>
    </row>
    <row r="3927" spans="1:6" x14ac:dyDescent="0.25">
      <c r="A3927" t="s">
        <v>49</v>
      </c>
      <c r="B3927" t="s">
        <v>27</v>
      </c>
      <c r="C3927" t="s">
        <v>36</v>
      </c>
      <c r="D3927" s="1">
        <v>44420</v>
      </c>
      <c r="E3927" s="4">
        <v>8099</v>
      </c>
      <c r="F3927">
        <v>129</v>
      </c>
    </row>
    <row r="3928" spans="1:6" x14ac:dyDescent="0.25">
      <c r="A3928" t="s">
        <v>23</v>
      </c>
      <c r="B3928" t="s">
        <v>27</v>
      </c>
      <c r="C3928" t="s">
        <v>35</v>
      </c>
      <c r="D3928" s="1">
        <v>44420</v>
      </c>
      <c r="E3928" s="4">
        <v>5803</v>
      </c>
      <c r="F3928">
        <v>114</v>
      </c>
    </row>
    <row r="3929" spans="1:6" x14ac:dyDescent="0.25">
      <c r="A3929" t="s">
        <v>23</v>
      </c>
      <c r="B3929" t="s">
        <v>9</v>
      </c>
      <c r="C3929" t="s">
        <v>45</v>
      </c>
      <c r="D3929" s="1">
        <v>44420</v>
      </c>
      <c r="E3929" s="4">
        <v>2590</v>
      </c>
      <c r="F3929">
        <v>77</v>
      </c>
    </row>
    <row r="3930" spans="1:6" x14ac:dyDescent="0.25">
      <c r="A3930" t="s">
        <v>34</v>
      </c>
      <c r="B3930" t="s">
        <v>11</v>
      </c>
      <c r="C3930" t="s">
        <v>28</v>
      </c>
      <c r="D3930" s="1">
        <v>44420</v>
      </c>
      <c r="E3930" s="4">
        <v>10815</v>
      </c>
      <c r="F3930">
        <v>276</v>
      </c>
    </row>
    <row r="3931" spans="1:6" x14ac:dyDescent="0.25">
      <c r="A3931" t="s">
        <v>34</v>
      </c>
      <c r="B3931" t="s">
        <v>11</v>
      </c>
      <c r="C3931" t="s">
        <v>22</v>
      </c>
      <c r="D3931" s="1">
        <v>44420</v>
      </c>
      <c r="E3931" s="4">
        <v>5033</v>
      </c>
      <c r="F3931">
        <v>547</v>
      </c>
    </row>
    <row r="3932" spans="1:6" x14ac:dyDescent="0.25">
      <c r="A3932" t="s">
        <v>8</v>
      </c>
      <c r="B3932" t="s">
        <v>6</v>
      </c>
      <c r="C3932" t="s">
        <v>7</v>
      </c>
      <c r="D3932" s="1">
        <v>44420</v>
      </c>
      <c r="E3932" s="4">
        <v>1267</v>
      </c>
      <c r="F3932">
        <v>335</v>
      </c>
    </row>
    <row r="3933" spans="1:6" x14ac:dyDescent="0.25">
      <c r="A3933" t="s">
        <v>37</v>
      </c>
      <c r="B3933" t="s">
        <v>27</v>
      </c>
      <c r="C3933" t="s">
        <v>45</v>
      </c>
      <c r="D3933" s="1">
        <v>44420</v>
      </c>
      <c r="E3933" s="4">
        <v>301</v>
      </c>
      <c r="F3933">
        <v>553</v>
      </c>
    </row>
    <row r="3934" spans="1:6" x14ac:dyDescent="0.25">
      <c r="A3934" t="s">
        <v>51</v>
      </c>
      <c r="B3934" t="s">
        <v>16</v>
      </c>
      <c r="C3934" t="s">
        <v>19</v>
      </c>
      <c r="D3934" s="1">
        <v>44420</v>
      </c>
      <c r="E3934" s="4">
        <v>1099</v>
      </c>
      <c r="F3934">
        <v>356</v>
      </c>
    </row>
    <row r="3935" spans="1:6" x14ac:dyDescent="0.25">
      <c r="A3935" t="s">
        <v>8</v>
      </c>
      <c r="B3935" t="s">
        <v>11</v>
      </c>
      <c r="C3935" t="s">
        <v>7</v>
      </c>
      <c r="D3935" s="1">
        <v>44420</v>
      </c>
      <c r="E3935" s="4">
        <v>2394</v>
      </c>
      <c r="F3935">
        <v>121</v>
      </c>
    </row>
    <row r="3936" spans="1:6" x14ac:dyDescent="0.25">
      <c r="A3936" t="s">
        <v>25</v>
      </c>
      <c r="B3936" t="s">
        <v>11</v>
      </c>
      <c r="C3936" t="s">
        <v>12</v>
      </c>
      <c r="D3936" s="1">
        <v>44420</v>
      </c>
      <c r="E3936" s="4">
        <v>651</v>
      </c>
      <c r="F3936">
        <v>362</v>
      </c>
    </row>
    <row r="3937" spans="1:6" x14ac:dyDescent="0.25">
      <c r="A3937" t="s">
        <v>18</v>
      </c>
      <c r="B3937" t="s">
        <v>11</v>
      </c>
      <c r="C3937" t="s">
        <v>26</v>
      </c>
      <c r="D3937" s="1">
        <v>44420</v>
      </c>
      <c r="E3937" s="4">
        <v>1666</v>
      </c>
      <c r="F3937">
        <v>415</v>
      </c>
    </row>
    <row r="3938" spans="1:6" x14ac:dyDescent="0.25">
      <c r="A3938" t="s">
        <v>33</v>
      </c>
      <c r="B3938" t="s">
        <v>27</v>
      </c>
      <c r="C3938" t="s">
        <v>28</v>
      </c>
      <c r="D3938" s="1">
        <v>44420</v>
      </c>
      <c r="E3938" s="4">
        <v>5271</v>
      </c>
      <c r="F3938">
        <v>310</v>
      </c>
    </row>
    <row r="3939" spans="1:6" x14ac:dyDescent="0.25">
      <c r="A3939" t="s">
        <v>37</v>
      </c>
      <c r="B3939" t="s">
        <v>21</v>
      </c>
      <c r="C3939" t="s">
        <v>50</v>
      </c>
      <c r="D3939" s="1">
        <v>44420</v>
      </c>
      <c r="E3939" s="4">
        <v>5012</v>
      </c>
      <c r="F3939">
        <v>117</v>
      </c>
    </row>
    <row r="3940" spans="1:6" x14ac:dyDescent="0.25">
      <c r="A3940" t="s">
        <v>34</v>
      </c>
      <c r="B3940" t="s">
        <v>27</v>
      </c>
      <c r="C3940" t="s">
        <v>22</v>
      </c>
      <c r="D3940" s="1">
        <v>44420</v>
      </c>
      <c r="E3940" s="4">
        <v>14595</v>
      </c>
      <c r="F3940">
        <v>661</v>
      </c>
    </row>
    <row r="3941" spans="1:6" x14ac:dyDescent="0.25">
      <c r="A3941" t="s">
        <v>20</v>
      </c>
      <c r="B3941" t="s">
        <v>27</v>
      </c>
      <c r="C3941" t="s">
        <v>52</v>
      </c>
      <c r="D3941" s="1">
        <v>44420</v>
      </c>
      <c r="E3941" s="4">
        <v>1232</v>
      </c>
      <c r="F3941">
        <v>24</v>
      </c>
    </row>
    <row r="3942" spans="1:6" x14ac:dyDescent="0.25">
      <c r="A3942" t="s">
        <v>49</v>
      </c>
      <c r="B3942" t="s">
        <v>21</v>
      </c>
      <c r="C3942" t="s">
        <v>31</v>
      </c>
      <c r="D3942" s="1">
        <v>44420</v>
      </c>
      <c r="E3942" s="4">
        <v>7147</v>
      </c>
      <c r="F3942">
        <v>910</v>
      </c>
    </row>
    <row r="3943" spans="1:6" x14ac:dyDescent="0.25">
      <c r="A3943" t="s">
        <v>23</v>
      </c>
      <c r="B3943" t="s">
        <v>9</v>
      </c>
      <c r="C3943" t="s">
        <v>17</v>
      </c>
      <c r="D3943" s="1">
        <v>44420</v>
      </c>
      <c r="E3943" s="4">
        <v>2030</v>
      </c>
      <c r="F3943">
        <v>14</v>
      </c>
    </row>
    <row r="3944" spans="1:6" x14ac:dyDescent="0.25">
      <c r="A3944" t="s">
        <v>29</v>
      </c>
      <c r="B3944" t="s">
        <v>16</v>
      </c>
      <c r="C3944" t="s">
        <v>22</v>
      </c>
      <c r="D3944" s="1">
        <v>44420</v>
      </c>
      <c r="E3944" s="4">
        <v>1624</v>
      </c>
      <c r="F3944">
        <v>241</v>
      </c>
    </row>
    <row r="3945" spans="1:6" x14ac:dyDescent="0.25">
      <c r="A3945" t="s">
        <v>51</v>
      </c>
      <c r="B3945" t="s">
        <v>16</v>
      </c>
      <c r="C3945" t="s">
        <v>48</v>
      </c>
      <c r="D3945" s="1">
        <v>44420</v>
      </c>
      <c r="E3945" s="4">
        <v>3066</v>
      </c>
      <c r="F3945">
        <v>444</v>
      </c>
    </row>
    <row r="3946" spans="1:6" x14ac:dyDescent="0.25">
      <c r="A3946" t="s">
        <v>37</v>
      </c>
      <c r="B3946" t="s">
        <v>21</v>
      </c>
      <c r="C3946" t="s">
        <v>52</v>
      </c>
      <c r="D3946" s="1">
        <v>44420</v>
      </c>
      <c r="E3946" s="4">
        <v>980</v>
      </c>
      <c r="F3946">
        <v>210</v>
      </c>
    </row>
    <row r="3947" spans="1:6" x14ac:dyDescent="0.25">
      <c r="A3947" t="s">
        <v>51</v>
      </c>
      <c r="B3947" t="s">
        <v>21</v>
      </c>
      <c r="C3947" t="s">
        <v>36</v>
      </c>
      <c r="D3947" s="1">
        <v>44420</v>
      </c>
      <c r="E3947" s="4">
        <v>2464</v>
      </c>
      <c r="F3947">
        <v>145</v>
      </c>
    </row>
    <row r="3948" spans="1:6" x14ac:dyDescent="0.25">
      <c r="A3948" t="s">
        <v>49</v>
      </c>
      <c r="B3948" t="s">
        <v>9</v>
      </c>
      <c r="C3948" t="s">
        <v>47</v>
      </c>
      <c r="D3948" s="1">
        <v>44420</v>
      </c>
      <c r="E3948" s="4">
        <v>7924</v>
      </c>
      <c r="F3948">
        <v>374</v>
      </c>
    </row>
    <row r="3949" spans="1:6" x14ac:dyDescent="0.25">
      <c r="A3949" t="s">
        <v>34</v>
      </c>
      <c r="B3949" t="s">
        <v>27</v>
      </c>
      <c r="C3949" t="s">
        <v>14</v>
      </c>
      <c r="D3949" s="1">
        <v>44420</v>
      </c>
      <c r="E3949" s="4">
        <v>9289</v>
      </c>
      <c r="F3949">
        <v>700</v>
      </c>
    </row>
    <row r="3950" spans="1:6" x14ac:dyDescent="0.25">
      <c r="A3950" t="s">
        <v>32</v>
      </c>
      <c r="B3950" t="s">
        <v>27</v>
      </c>
      <c r="C3950" t="s">
        <v>26</v>
      </c>
      <c r="D3950" s="1">
        <v>44420</v>
      </c>
      <c r="E3950" s="4">
        <v>7630</v>
      </c>
      <c r="F3950">
        <v>129</v>
      </c>
    </row>
    <row r="3951" spans="1:6" x14ac:dyDescent="0.25">
      <c r="A3951" t="s">
        <v>10</v>
      </c>
      <c r="B3951" t="s">
        <v>9</v>
      </c>
      <c r="C3951" t="s">
        <v>24</v>
      </c>
      <c r="D3951" s="1">
        <v>44420</v>
      </c>
      <c r="E3951" s="4">
        <v>3731</v>
      </c>
      <c r="F3951">
        <v>253</v>
      </c>
    </row>
    <row r="3952" spans="1:6" x14ac:dyDescent="0.25">
      <c r="A3952" t="s">
        <v>20</v>
      </c>
      <c r="B3952" t="s">
        <v>6</v>
      </c>
      <c r="C3952" t="s">
        <v>17</v>
      </c>
      <c r="D3952" s="1">
        <v>44420</v>
      </c>
      <c r="E3952" s="4">
        <v>6727</v>
      </c>
      <c r="F3952">
        <v>106</v>
      </c>
    </row>
    <row r="3953" spans="1:6" x14ac:dyDescent="0.25">
      <c r="A3953" t="s">
        <v>39</v>
      </c>
      <c r="B3953" t="s">
        <v>6</v>
      </c>
      <c r="C3953" t="s">
        <v>42</v>
      </c>
      <c r="D3953" s="1">
        <v>44420</v>
      </c>
      <c r="E3953" s="4">
        <v>1610</v>
      </c>
      <c r="F3953">
        <v>286</v>
      </c>
    </row>
    <row r="3954" spans="1:6" x14ac:dyDescent="0.25">
      <c r="A3954" t="s">
        <v>5</v>
      </c>
      <c r="B3954" t="s">
        <v>9</v>
      </c>
      <c r="C3954" t="s">
        <v>14</v>
      </c>
      <c r="D3954" s="1">
        <v>44420</v>
      </c>
      <c r="E3954" s="4">
        <v>1043</v>
      </c>
      <c r="F3954">
        <v>249</v>
      </c>
    </row>
    <row r="3955" spans="1:6" x14ac:dyDescent="0.25">
      <c r="A3955" t="s">
        <v>23</v>
      </c>
      <c r="B3955" t="s">
        <v>21</v>
      </c>
      <c r="C3955" t="s">
        <v>22</v>
      </c>
      <c r="D3955" s="1">
        <v>44420</v>
      </c>
      <c r="E3955" s="4">
        <v>5880</v>
      </c>
      <c r="F3955">
        <v>350</v>
      </c>
    </row>
    <row r="3956" spans="1:6" x14ac:dyDescent="0.25">
      <c r="A3956" t="s">
        <v>23</v>
      </c>
      <c r="B3956" t="s">
        <v>11</v>
      </c>
      <c r="C3956" t="s">
        <v>31</v>
      </c>
      <c r="D3956" s="1">
        <v>44420</v>
      </c>
      <c r="E3956" s="4">
        <v>7294</v>
      </c>
      <c r="F3956">
        <v>1330</v>
      </c>
    </row>
    <row r="3957" spans="1:6" x14ac:dyDescent="0.25">
      <c r="A3957" t="s">
        <v>51</v>
      </c>
      <c r="B3957" t="s">
        <v>11</v>
      </c>
      <c r="C3957" t="s">
        <v>38</v>
      </c>
      <c r="D3957" s="1">
        <v>44420</v>
      </c>
      <c r="E3957" s="4">
        <v>987</v>
      </c>
      <c r="F3957">
        <v>110</v>
      </c>
    </row>
    <row r="3958" spans="1:6" x14ac:dyDescent="0.25">
      <c r="A3958" t="s">
        <v>39</v>
      </c>
      <c r="B3958" t="s">
        <v>16</v>
      </c>
      <c r="C3958" t="s">
        <v>43</v>
      </c>
      <c r="D3958" s="1">
        <v>44421</v>
      </c>
      <c r="E3958" s="4">
        <v>2247</v>
      </c>
      <c r="F3958">
        <v>179</v>
      </c>
    </row>
    <row r="3959" spans="1:6" x14ac:dyDescent="0.25">
      <c r="A3959" t="s">
        <v>32</v>
      </c>
      <c r="B3959" t="s">
        <v>27</v>
      </c>
      <c r="C3959" t="s">
        <v>17</v>
      </c>
      <c r="D3959" s="1">
        <v>44421</v>
      </c>
      <c r="E3959" s="4">
        <v>1183</v>
      </c>
      <c r="F3959">
        <v>178</v>
      </c>
    </row>
    <row r="3960" spans="1:6" x14ac:dyDescent="0.25">
      <c r="A3960" t="s">
        <v>41</v>
      </c>
      <c r="B3960" t="s">
        <v>11</v>
      </c>
      <c r="C3960" t="s">
        <v>12</v>
      </c>
      <c r="D3960" s="1">
        <v>44421</v>
      </c>
      <c r="E3960" s="4">
        <v>4368</v>
      </c>
      <c r="F3960">
        <v>145</v>
      </c>
    </row>
    <row r="3961" spans="1:6" x14ac:dyDescent="0.25">
      <c r="A3961" t="s">
        <v>29</v>
      </c>
      <c r="B3961" t="s">
        <v>6</v>
      </c>
      <c r="C3961" t="s">
        <v>50</v>
      </c>
      <c r="D3961" s="1">
        <v>44421</v>
      </c>
      <c r="E3961" s="4">
        <v>8764</v>
      </c>
      <c r="F3961">
        <v>840</v>
      </c>
    </row>
    <row r="3962" spans="1:6" x14ac:dyDescent="0.25">
      <c r="A3962" t="s">
        <v>51</v>
      </c>
      <c r="B3962" t="s">
        <v>6</v>
      </c>
      <c r="C3962" t="s">
        <v>47</v>
      </c>
      <c r="D3962" s="1">
        <v>44421</v>
      </c>
      <c r="E3962" s="4">
        <v>1246</v>
      </c>
      <c r="F3962">
        <v>158</v>
      </c>
    </row>
    <row r="3963" spans="1:6" x14ac:dyDescent="0.25">
      <c r="A3963" t="s">
        <v>23</v>
      </c>
      <c r="B3963" t="s">
        <v>9</v>
      </c>
      <c r="C3963" t="s">
        <v>44</v>
      </c>
      <c r="D3963" s="1">
        <v>44421</v>
      </c>
      <c r="E3963" s="4">
        <v>364</v>
      </c>
      <c r="F3963">
        <v>60</v>
      </c>
    </row>
    <row r="3964" spans="1:6" x14ac:dyDescent="0.25">
      <c r="A3964" t="s">
        <v>51</v>
      </c>
      <c r="B3964" t="s">
        <v>27</v>
      </c>
      <c r="C3964" t="s">
        <v>47</v>
      </c>
      <c r="D3964" s="1">
        <v>44421</v>
      </c>
      <c r="E3964" s="4">
        <v>7700</v>
      </c>
      <c r="F3964">
        <v>9</v>
      </c>
    </row>
    <row r="3965" spans="1:6" x14ac:dyDescent="0.25">
      <c r="A3965" t="s">
        <v>15</v>
      </c>
      <c r="B3965" t="s">
        <v>21</v>
      </c>
      <c r="C3965" t="s">
        <v>22</v>
      </c>
      <c r="D3965" s="1">
        <v>44421</v>
      </c>
      <c r="E3965" s="4">
        <v>2016</v>
      </c>
      <c r="F3965">
        <v>132</v>
      </c>
    </row>
    <row r="3966" spans="1:6" x14ac:dyDescent="0.25">
      <c r="A3966" t="s">
        <v>34</v>
      </c>
      <c r="B3966" t="s">
        <v>6</v>
      </c>
      <c r="C3966" t="s">
        <v>31</v>
      </c>
      <c r="D3966" s="1">
        <v>44421</v>
      </c>
      <c r="E3966" s="4">
        <v>1190</v>
      </c>
      <c r="F3966">
        <v>332</v>
      </c>
    </row>
    <row r="3967" spans="1:6" x14ac:dyDescent="0.25">
      <c r="A3967" t="s">
        <v>32</v>
      </c>
      <c r="B3967" t="s">
        <v>27</v>
      </c>
      <c r="C3967" t="s">
        <v>43</v>
      </c>
      <c r="D3967" s="1">
        <v>44421</v>
      </c>
      <c r="E3967" s="4">
        <v>7098</v>
      </c>
      <c r="F3967">
        <v>206</v>
      </c>
    </row>
    <row r="3968" spans="1:6" x14ac:dyDescent="0.25">
      <c r="A3968" t="s">
        <v>34</v>
      </c>
      <c r="B3968" t="s">
        <v>11</v>
      </c>
      <c r="C3968" t="s">
        <v>50</v>
      </c>
      <c r="D3968" s="1">
        <v>44421</v>
      </c>
      <c r="E3968" s="4">
        <v>210</v>
      </c>
      <c r="F3968">
        <v>344</v>
      </c>
    </row>
    <row r="3969" spans="1:6" x14ac:dyDescent="0.25">
      <c r="A3969" t="s">
        <v>5</v>
      </c>
      <c r="B3969" t="s">
        <v>21</v>
      </c>
      <c r="C3969" t="s">
        <v>52</v>
      </c>
      <c r="D3969" s="1">
        <v>44421</v>
      </c>
      <c r="E3969" s="4">
        <v>2730</v>
      </c>
      <c r="F3969">
        <v>56</v>
      </c>
    </row>
    <row r="3970" spans="1:6" x14ac:dyDescent="0.25">
      <c r="A3970" t="s">
        <v>39</v>
      </c>
      <c r="B3970" t="s">
        <v>21</v>
      </c>
      <c r="C3970" t="s">
        <v>24</v>
      </c>
      <c r="D3970" s="1">
        <v>44421</v>
      </c>
      <c r="E3970" s="4">
        <v>7539</v>
      </c>
      <c r="F3970">
        <v>54</v>
      </c>
    </row>
    <row r="3971" spans="1:6" x14ac:dyDescent="0.25">
      <c r="A3971" t="s">
        <v>23</v>
      </c>
      <c r="B3971" t="s">
        <v>9</v>
      </c>
      <c r="C3971" t="s">
        <v>47</v>
      </c>
      <c r="D3971" s="1">
        <v>44421</v>
      </c>
      <c r="E3971" s="4">
        <v>1918</v>
      </c>
      <c r="F3971">
        <v>147</v>
      </c>
    </row>
    <row r="3972" spans="1:6" x14ac:dyDescent="0.25">
      <c r="A3972" t="s">
        <v>10</v>
      </c>
      <c r="B3972" t="s">
        <v>27</v>
      </c>
      <c r="C3972" t="s">
        <v>31</v>
      </c>
      <c r="D3972" s="1">
        <v>44421</v>
      </c>
      <c r="E3972" s="4">
        <v>8512</v>
      </c>
      <c r="F3972">
        <v>234</v>
      </c>
    </row>
    <row r="3973" spans="1:6" x14ac:dyDescent="0.25">
      <c r="A3973" t="s">
        <v>49</v>
      </c>
      <c r="B3973" t="s">
        <v>16</v>
      </c>
      <c r="C3973" t="s">
        <v>48</v>
      </c>
      <c r="D3973" s="1">
        <v>44421</v>
      </c>
      <c r="E3973" s="4">
        <v>6853</v>
      </c>
      <c r="F3973">
        <v>7</v>
      </c>
    </row>
    <row r="3974" spans="1:6" x14ac:dyDescent="0.25">
      <c r="A3974" t="s">
        <v>29</v>
      </c>
      <c r="B3974" t="s">
        <v>21</v>
      </c>
      <c r="C3974" t="s">
        <v>47</v>
      </c>
      <c r="D3974" s="1">
        <v>44421</v>
      </c>
      <c r="E3974" s="4">
        <v>1029</v>
      </c>
      <c r="F3974">
        <v>223</v>
      </c>
    </row>
    <row r="3975" spans="1:6" x14ac:dyDescent="0.25">
      <c r="A3975" t="s">
        <v>10</v>
      </c>
      <c r="B3975" t="s">
        <v>6</v>
      </c>
      <c r="C3975" t="s">
        <v>35</v>
      </c>
      <c r="D3975" s="1">
        <v>44421</v>
      </c>
      <c r="E3975" s="4">
        <v>1092</v>
      </c>
      <c r="F3975">
        <v>840</v>
      </c>
    </row>
    <row r="3976" spans="1:6" x14ac:dyDescent="0.25">
      <c r="A3976" t="s">
        <v>39</v>
      </c>
      <c r="B3976" t="s">
        <v>9</v>
      </c>
      <c r="C3976" t="s">
        <v>43</v>
      </c>
      <c r="D3976" s="1">
        <v>44421</v>
      </c>
      <c r="E3976" s="4">
        <v>5971</v>
      </c>
      <c r="F3976">
        <v>171</v>
      </c>
    </row>
    <row r="3977" spans="1:6" x14ac:dyDescent="0.25">
      <c r="A3977" t="s">
        <v>46</v>
      </c>
      <c r="B3977" t="s">
        <v>21</v>
      </c>
      <c r="C3977" t="s">
        <v>12</v>
      </c>
      <c r="D3977" s="1">
        <v>44421</v>
      </c>
      <c r="E3977" s="4">
        <v>5425</v>
      </c>
      <c r="F3977">
        <v>318</v>
      </c>
    </row>
    <row r="3978" spans="1:6" x14ac:dyDescent="0.25">
      <c r="A3978" t="s">
        <v>39</v>
      </c>
      <c r="B3978" t="s">
        <v>9</v>
      </c>
      <c r="C3978" t="s">
        <v>30</v>
      </c>
      <c r="D3978" s="1">
        <v>44421</v>
      </c>
      <c r="E3978" s="4">
        <v>4088</v>
      </c>
      <c r="F3978">
        <v>252</v>
      </c>
    </row>
    <row r="3979" spans="1:6" x14ac:dyDescent="0.25">
      <c r="A3979" t="s">
        <v>32</v>
      </c>
      <c r="B3979" t="s">
        <v>16</v>
      </c>
      <c r="C3979" t="s">
        <v>48</v>
      </c>
      <c r="D3979" s="1">
        <v>44421</v>
      </c>
      <c r="E3979" s="4">
        <v>4606</v>
      </c>
      <c r="F3979">
        <v>239</v>
      </c>
    </row>
    <row r="3980" spans="1:6" x14ac:dyDescent="0.25">
      <c r="A3980" t="s">
        <v>8</v>
      </c>
      <c r="B3980" t="s">
        <v>16</v>
      </c>
      <c r="C3980" t="s">
        <v>17</v>
      </c>
      <c r="D3980" s="1">
        <v>44421</v>
      </c>
      <c r="E3980" s="4">
        <v>1659</v>
      </c>
      <c r="F3980">
        <v>19</v>
      </c>
    </row>
    <row r="3981" spans="1:6" x14ac:dyDescent="0.25">
      <c r="A3981" t="s">
        <v>25</v>
      </c>
      <c r="B3981" t="s">
        <v>9</v>
      </c>
      <c r="C3981" t="s">
        <v>31</v>
      </c>
      <c r="D3981" s="1">
        <v>44421</v>
      </c>
      <c r="E3981" s="4">
        <v>1246</v>
      </c>
      <c r="F3981">
        <v>455</v>
      </c>
    </row>
    <row r="3982" spans="1:6" x14ac:dyDescent="0.25">
      <c r="A3982" t="s">
        <v>39</v>
      </c>
      <c r="B3982" t="s">
        <v>21</v>
      </c>
      <c r="C3982" t="s">
        <v>45</v>
      </c>
      <c r="D3982" s="1">
        <v>44421</v>
      </c>
      <c r="E3982" s="4">
        <v>3521</v>
      </c>
      <c r="F3982">
        <v>227</v>
      </c>
    </row>
    <row r="3983" spans="1:6" x14ac:dyDescent="0.25">
      <c r="A3983" t="s">
        <v>37</v>
      </c>
      <c r="B3983" t="s">
        <v>21</v>
      </c>
      <c r="C3983" t="s">
        <v>44</v>
      </c>
      <c r="D3983" s="1">
        <v>44421</v>
      </c>
      <c r="E3983" s="4">
        <v>5292</v>
      </c>
      <c r="F3983">
        <v>217</v>
      </c>
    </row>
    <row r="3984" spans="1:6" x14ac:dyDescent="0.25">
      <c r="A3984" t="s">
        <v>39</v>
      </c>
      <c r="B3984" t="s">
        <v>27</v>
      </c>
      <c r="C3984" t="s">
        <v>28</v>
      </c>
      <c r="D3984" s="1">
        <v>44421</v>
      </c>
      <c r="E3984" s="4">
        <v>6412</v>
      </c>
      <c r="F3984">
        <v>770</v>
      </c>
    </row>
    <row r="3985" spans="1:6" x14ac:dyDescent="0.25">
      <c r="A3985" t="s">
        <v>34</v>
      </c>
      <c r="B3985" t="s">
        <v>11</v>
      </c>
      <c r="C3985" t="s">
        <v>31</v>
      </c>
      <c r="D3985" s="1">
        <v>44421</v>
      </c>
      <c r="E3985" s="4">
        <v>3738</v>
      </c>
      <c r="F3985">
        <v>151</v>
      </c>
    </row>
    <row r="3986" spans="1:6" x14ac:dyDescent="0.25">
      <c r="A3986" t="s">
        <v>46</v>
      </c>
      <c r="B3986" t="s">
        <v>11</v>
      </c>
      <c r="C3986" t="s">
        <v>14</v>
      </c>
      <c r="D3986" s="1">
        <v>44421</v>
      </c>
      <c r="E3986" s="4">
        <v>1351</v>
      </c>
      <c r="F3986">
        <v>455</v>
      </c>
    </row>
    <row r="3987" spans="1:6" x14ac:dyDescent="0.25">
      <c r="A3987" t="s">
        <v>29</v>
      </c>
      <c r="B3987" t="s">
        <v>9</v>
      </c>
      <c r="C3987" t="s">
        <v>7</v>
      </c>
      <c r="D3987" s="1">
        <v>44421</v>
      </c>
      <c r="E3987" s="4">
        <v>7553</v>
      </c>
      <c r="F3987">
        <v>577</v>
      </c>
    </row>
    <row r="3988" spans="1:6" x14ac:dyDescent="0.25">
      <c r="A3988" t="s">
        <v>41</v>
      </c>
      <c r="B3988" t="s">
        <v>16</v>
      </c>
      <c r="C3988" t="s">
        <v>35</v>
      </c>
      <c r="D3988" s="1">
        <v>44421</v>
      </c>
      <c r="E3988" s="4">
        <v>10185</v>
      </c>
      <c r="F3988">
        <v>88</v>
      </c>
    </row>
    <row r="3989" spans="1:6" x14ac:dyDescent="0.25">
      <c r="A3989" t="s">
        <v>10</v>
      </c>
      <c r="B3989" t="s">
        <v>27</v>
      </c>
      <c r="C3989" t="s">
        <v>43</v>
      </c>
      <c r="D3989" s="1">
        <v>44421</v>
      </c>
      <c r="E3989" s="4">
        <v>13881</v>
      </c>
      <c r="F3989">
        <v>294</v>
      </c>
    </row>
    <row r="3990" spans="1:6" x14ac:dyDescent="0.25">
      <c r="A3990" t="s">
        <v>23</v>
      </c>
      <c r="B3990" t="s">
        <v>21</v>
      </c>
      <c r="C3990" t="s">
        <v>44</v>
      </c>
      <c r="D3990" s="1">
        <v>44421</v>
      </c>
      <c r="E3990" s="4">
        <v>7812</v>
      </c>
      <c r="F3990">
        <v>78</v>
      </c>
    </row>
    <row r="3991" spans="1:6" x14ac:dyDescent="0.25">
      <c r="A3991" t="s">
        <v>49</v>
      </c>
      <c r="B3991" t="s">
        <v>9</v>
      </c>
      <c r="C3991" t="s">
        <v>35</v>
      </c>
      <c r="D3991" s="1">
        <v>44421</v>
      </c>
      <c r="E3991" s="4">
        <v>3591</v>
      </c>
      <c r="F3991">
        <v>507</v>
      </c>
    </row>
    <row r="3992" spans="1:6" x14ac:dyDescent="0.25">
      <c r="A3992" t="s">
        <v>33</v>
      </c>
      <c r="B3992" t="s">
        <v>6</v>
      </c>
      <c r="C3992" t="s">
        <v>30</v>
      </c>
      <c r="D3992" s="1">
        <v>44421</v>
      </c>
      <c r="E3992" s="4">
        <v>2380</v>
      </c>
      <c r="F3992">
        <v>115</v>
      </c>
    </row>
    <row r="3993" spans="1:6" x14ac:dyDescent="0.25">
      <c r="A3993" t="s">
        <v>29</v>
      </c>
      <c r="B3993" t="s">
        <v>11</v>
      </c>
      <c r="C3993" t="s">
        <v>50</v>
      </c>
      <c r="D3993" s="1">
        <v>44421</v>
      </c>
      <c r="E3993" s="4">
        <v>1092</v>
      </c>
      <c r="F3993">
        <v>980</v>
      </c>
    </row>
    <row r="3994" spans="1:6" x14ac:dyDescent="0.25">
      <c r="A3994" t="s">
        <v>51</v>
      </c>
      <c r="B3994" t="s">
        <v>27</v>
      </c>
      <c r="C3994" t="s">
        <v>50</v>
      </c>
      <c r="D3994" s="1">
        <v>44421</v>
      </c>
      <c r="E3994" s="4">
        <v>168</v>
      </c>
      <c r="F3994">
        <v>17</v>
      </c>
    </row>
    <row r="3995" spans="1:6" x14ac:dyDescent="0.25">
      <c r="A3995" t="s">
        <v>34</v>
      </c>
      <c r="B3995" t="s">
        <v>21</v>
      </c>
      <c r="C3995" t="s">
        <v>24</v>
      </c>
      <c r="D3995" s="1">
        <v>44421</v>
      </c>
      <c r="E3995" s="4">
        <v>5649</v>
      </c>
      <c r="F3995">
        <v>182</v>
      </c>
    </row>
    <row r="3996" spans="1:6" x14ac:dyDescent="0.25">
      <c r="A3996" t="s">
        <v>20</v>
      </c>
      <c r="B3996" t="s">
        <v>21</v>
      </c>
      <c r="C3996" t="s">
        <v>24</v>
      </c>
      <c r="D3996" s="1">
        <v>44421</v>
      </c>
      <c r="E3996" s="4">
        <v>4928</v>
      </c>
      <c r="F3996">
        <v>573</v>
      </c>
    </row>
    <row r="3997" spans="1:6" x14ac:dyDescent="0.25">
      <c r="A3997" t="s">
        <v>39</v>
      </c>
      <c r="B3997" t="s">
        <v>6</v>
      </c>
      <c r="C3997" t="s">
        <v>52</v>
      </c>
      <c r="D3997" s="1">
        <v>44421</v>
      </c>
      <c r="E3997" s="4">
        <v>1148</v>
      </c>
      <c r="F3997">
        <v>265</v>
      </c>
    </row>
    <row r="3998" spans="1:6" x14ac:dyDescent="0.25">
      <c r="A3998" t="s">
        <v>8</v>
      </c>
      <c r="B3998" t="s">
        <v>21</v>
      </c>
      <c r="C3998" t="s">
        <v>42</v>
      </c>
      <c r="D3998" s="1">
        <v>44421</v>
      </c>
      <c r="E3998" s="4">
        <v>1463</v>
      </c>
      <c r="F3998">
        <v>9</v>
      </c>
    </row>
    <row r="3999" spans="1:6" x14ac:dyDescent="0.25">
      <c r="A3999" t="s">
        <v>37</v>
      </c>
      <c r="B3999" t="s">
        <v>16</v>
      </c>
      <c r="C3999" t="s">
        <v>45</v>
      </c>
      <c r="D3999" s="1">
        <v>44424</v>
      </c>
      <c r="E3999" s="4">
        <v>588</v>
      </c>
      <c r="F3999">
        <v>130</v>
      </c>
    </row>
    <row r="4000" spans="1:6" x14ac:dyDescent="0.25">
      <c r="A4000" t="s">
        <v>46</v>
      </c>
      <c r="B4000" t="s">
        <v>21</v>
      </c>
      <c r="C4000" t="s">
        <v>45</v>
      </c>
      <c r="D4000" s="1">
        <v>44424</v>
      </c>
      <c r="E4000" s="4">
        <v>1218</v>
      </c>
      <c r="F4000">
        <v>9</v>
      </c>
    </row>
    <row r="4001" spans="1:6" x14ac:dyDescent="0.25">
      <c r="A4001" t="s">
        <v>18</v>
      </c>
      <c r="B4001" t="s">
        <v>16</v>
      </c>
      <c r="C4001" t="s">
        <v>7</v>
      </c>
      <c r="D4001" s="1">
        <v>44424</v>
      </c>
      <c r="E4001" s="4">
        <v>2310</v>
      </c>
      <c r="F4001">
        <v>15</v>
      </c>
    </row>
    <row r="4002" spans="1:6" x14ac:dyDescent="0.25">
      <c r="A4002" t="s">
        <v>23</v>
      </c>
      <c r="B4002" t="s">
        <v>9</v>
      </c>
      <c r="C4002" t="s">
        <v>19</v>
      </c>
      <c r="D4002" s="1">
        <v>44424</v>
      </c>
      <c r="E4002" s="4">
        <v>3682</v>
      </c>
      <c r="F4002">
        <v>300</v>
      </c>
    </row>
    <row r="4003" spans="1:6" x14ac:dyDescent="0.25">
      <c r="A4003" t="s">
        <v>37</v>
      </c>
      <c r="B4003" t="s">
        <v>21</v>
      </c>
      <c r="C4003" t="s">
        <v>22</v>
      </c>
      <c r="D4003" s="1">
        <v>44424</v>
      </c>
      <c r="E4003" s="4">
        <v>4550</v>
      </c>
      <c r="F4003">
        <v>160</v>
      </c>
    </row>
    <row r="4004" spans="1:6" x14ac:dyDescent="0.25">
      <c r="A4004" t="s">
        <v>29</v>
      </c>
      <c r="B4004" t="s">
        <v>11</v>
      </c>
      <c r="C4004" t="s">
        <v>43</v>
      </c>
      <c r="D4004" s="1">
        <v>44424</v>
      </c>
      <c r="E4004" s="4">
        <v>3521</v>
      </c>
      <c r="F4004">
        <v>290</v>
      </c>
    </row>
    <row r="4005" spans="1:6" x14ac:dyDescent="0.25">
      <c r="A4005" t="s">
        <v>10</v>
      </c>
      <c r="B4005" t="s">
        <v>6</v>
      </c>
      <c r="C4005" t="s">
        <v>43</v>
      </c>
      <c r="D4005" s="1">
        <v>44424</v>
      </c>
      <c r="E4005" s="4">
        <v>504</v>
      </c>
      <c r="F4005">
        <v>486</v>
      </c>
    </row>
    <row r="4006" spans="1:6" x14ac:dyDescent="0.25">
      <c r="A4006" t="s">
        <v>41</v>
      </c>
      <c r="B4006" t="s">
        <v>9</v>
      </c>
      <c r="C4006" t="s">
        <v>24</v>
      </c>
      <c r="D4006" s="1">
        <v>44424</v>
      </c>
      <c r="E4006" s="4">
        <v>2912</v>
      </c>
      <c r="F4006">
        <v>342</v>
      </c>
    </row>
    <row r="4007" spans="1:6" x14ac:dyDescent="0.25">
      <c r="A4007" t="s">
        <v>41</v>
      </c>
      <c r="B4007" t="s">
        <v>16</v>
      </c>
      <c r="C4007" t="s">
        <v>43</v>
      </c>
      <c r="D4007" s="1">
        <v>44424</v>
      </c>
      <c r="E4007" s="4">
        <v>1862</v>
      </c>
      <c r="F4007">
        <v>7</v>
      </c>
    </row>
    <row r="4008" spans="1:6" x14ac:dyDescent="0.25">
      <c r="A4008" t="s">
        <v>8</v>
      </c>
      <c r="B4008" t="s">
        <v>16</v>
      </c>
      <c r="C4008" t="s">
        <v>35</v>
      </c>
      <c r="D4008" s="1">
        <v>44424</v>
      </c>
      <c r="E4008" s="4">
        <v>11158</v>
      </c>
      <c r="F4008">
        <v>135</v>
      </c>
    </row>
    <row r="4009" spans="1:6" x14ac:dyDescent="0.25">
      <c r="A4009" t="s">
        <v>8</v>
      </c>
      <c r="B4009" t="s">
        <v>9</v>
      </c>
      <c r="C4009" t="s">
        <v>24</v>
      </c>
      <c r="D4009" s="1">
        <v>44424</v>
      </c>
      <c r="E4009" s="4">
        <v>3171</v>
      </c>
      <c r="F4009">
        <v>506</v>
      </c>
    </row>
    <row r="4010" spans="1:6" x14ac:dyDescent="0.25">
      <c r="A4010" t="s">
        <v>39</v>
      </c>
      <c r="B4010" t="s">
        <v>11</v>
      </c>
      <c r="C4010" t="s">
        <v>19</v>
      </c>
      <c r="D4010" s="1">
        <v>44424</v>
      </c>
      <c r="E4010" s="4">
        <v>11767</v>
      </c>
      <c r="F4010">
        <v>394</v>
      </c>
    </row>
    <row r="4011" spans="1:6" x14ac:dyDescent="0.25">
      <c r="A4011" t="s">
        <v>49</v>
      </c>
      <c r="B4011" t="s">
        <v>27</v>
      </c>
      <c r="C4011" t="s">
        <v>38</v>
      </c>
      <c r="D4011" s="1">
        <v>44424</v>
      </c>
      <c r="E4011" s="4">
        <v>6699</v>
      </c>
      <c r="F4011">
        <v>90</v>
      </c>
    </row>
    <row r="4012" spans="1:6" x14ac:dyDescent="0.25">
      <c r="A4012" t="s">
        <v>23</v>
      </c>
      <c r="B4012" t="s">
        <v>21</v>
      </c>
      <c r="C4012" t="s">
        <v>12</v>
      </c>
      <c r="D4012" s="1">
        <v>44424</v>
      </c>
      <c r="E4012" s="4">
        <v>2380</v>
      </c>
      <c r="F4012">
        <v>274</v>
      </c>
    </row>
    <row r="4013" spans="1:6" x14ac:dyDescent="0.25">
      <c r="A4013" t="s">
        <v>51</v>
      </c>
      <c r="B4013" t="s">
        <v>6</v>
      </c>
      <c r="C4013" t="s">
        <v>44</v>
      </c>
      <c r="D4013" s="1">
        <v>44424</v>
      </c>
      <c r="E4013" s="4">
        <v>2618</v>
      </c>
      <c r="F4013">
        <v>443</v>
      </c>
    </row>
    <row r="4014" spans="1:6" x14ac:dyDescent="0.25">
      <c r="A4014" t="s">
        <v>20</v>
      </c>
      <c r="B4014" t="s">
        <v>21</v>
      </c>
      <c r="C4014" t="s">
        <v>45</v>
      </c>
      <c r="D4014" s="1">
        <v>44424</v>
      </c>
      <c r="E4014" s="4">
        <v>8715</v>
      </c>
      <c r="F4014">
        <v>324</v>
      </c>
    </row>
    <row r="4015" spans="1:6" x14ac:dyDescent="0.25">
      <c r="A4015" t="s">
        <v>33</v>
      </c>
      <c r="B4015" t="s">
        <v>11</v>
      </c>
      <c r="C4015" t="s">
        <v>52</v>
      </c>
      <c r="D4015" s="1">
        <v>44424</v>
      </c>
      <c r="E4015" s="4">
        <v>1239</v>
      </c>
      <c r="F4015">
        <v>233</v>
      </c>
    </row>
    <row r="4016" spans="1:6" x14ac:dyDescent="0.25">
      <c r="A4016" t="s">
        <v>41</v>
      </c>
      <c r="B4016" t="s">
        <v>9</v>
      </c>
      <c r="C4016" t="s">
        <v>31</v>
      </c>
      <c r="D4016" s="1">
        <v>44424</v>
      </c>
      <c r="E4016" s="4">
        <v>10458</v>
      </c>
      <c r="F4016">
        <v>306</v>
      </c>
    </row>
    <row r="4017" spans="1:6" x14ac:dyDescent="0.25">
      <c r="A4017" t="s">
        <v>10</v>
      </c>
      <c r="B4017" t="s">
        <v>9</v>
      </c>
      <c r="C4017" t="s">
        <v>12</v>
      </c>
      <c r="D4017" s="1">
        <v>44424</v>
      </c>
      <c r="E4017" s="4">
        <v>1134</v>
      </c>
      <c r="F4017">
        <v>101</v>
      </c>
    </row>
    <row r="4018" spans="1:6" x14ac:dyDescent="0.25">
      <c r="A4018" t="s">
        <v>37</v>
      </c>
      <c r="B4018" t="s">
        <v>11</v>
      </c>
      <c r="C4018" t="s">
        <v>14</v>
      </c>
      <c r="D4018" s="1">
        <v>44424</v>
      </c>
      <c r="E4018" s="4">
        <v>4298</v>
      </c>
      <c r="F4018">
        <v>408</v>
      </c>
    </row>
    <row r="4019" spans="1:6" x14ac:dyDescent="0.25">
      <c r="A4019" t="s">
        <v>20</v>
      </c>
      <c r="B4019" t="s">
        <v>21</v>
      </c>
      <c r="C4019" t="s">
        <v>52</v>
      </c>
      <c r="D4019" s="1">
        <v>44424</v>
      </c>
      <c r="E4019" s="4">
        <v>3269</v>
      </c>
      <c r="F4019">
        <v>265</v>
      </c>
    </row>
    <row r="4020" spans="1:6" x14ac:dyDescent="0.25">
      <c r="A4020" t="s">
        <v>40</v>
      </c>
      <c r="B4020" t="s">
        <v>6</v>
      </c>
      <c r="C4020" t="s">
        <v>48</v>
      </c>
      <c r="D4020" s="1">
        <v>44424</v>
      </c>
      <c r="E4020" s="4">
        <v>6671</v>
      </c>
      <c r="F4020">
        <v>88</v>
      </c>
    </row>
    <row r="4021" spans="1:6" x14ac:dyDescent="0.25">
      <c r="A4021" t="s">
        <v>8</v>
      </c>
      <c r="B4021" t="s">
        <v>6</v>
      </c>
      <c r="C4021" t="s">
        <v>35</v>
      </c>
      <c r="D4021" s="1">
        <v>44424</v>
      </c>
      <c r="E4021" s="4">
        <v>3276</v>
      </c>
      <c r="F4021">
        <v>512</v>
      </c>
    </row>
    <row r="4022" spans="1:6" x14ac:dyDescent="0.25">
      <c r="A4022" t="s">
        <v>33</v>
      </c>
      <c r="B4022" t="s">
        <v>6</v>
      </c>
      <c r="C4022" t="s">
        <v>48</v>
      </c>
      <c r="D4022" s="1">
        <v>44424</v>
      </c>
      <c r="E4022" s="4">
        <v>2205</v>
      </c>
      <c r="F4022">
        <v>414</v>
      </c>
    </row>
    <row r="4023" spans="1:6" x14ac:dyDescent="0.25">
      <c r="A4023" t="s">
        <v>8</v>
      </c>
      <c r="B4023" t="s">
        <v>16</v>
      </c>
      <c r="C4023" t="s">
        <v>30</v>
      </c>
      <c r="D4023" s="1">
        <v>44424</v>
      </c>
      <c r="E4023" s="4">
        <v>2457</v>
      </c>
      <c r="F4023">
        <v>150</v>
      </c>
    </row>
    <row r="4024" spans="1:6" x14ac:dyDescent="0.25">
      <c r="A4024" t="s">
        <v>23</v>
      </c>
      <c r="B4024" t="s">
        <v>16</v>
      </c>
      <c r="C4024" t="s">
        <v>12</v>
      </c>
      <c r="D4024" s="1">
        <v>44424</v>
      </c>
      <c r="E4024" s="4">
        <v>5187</v>
      </c>
      <c r="F4024">
        <v>130</v>
      </c>
    </row>
    <row r="4025" spans="1:6" x14ac:dyDescent="0.25">
      <c r="A4025" t="s">
        <v>49</v>
      </c>
      <c r="B4025" t="s">
        <v>21</v>
      </c>
      <c r="C4025" t="s">
        <v>48</v>
      </c>
      <c r="D4025" s="1">
        <v>44424</v>
      </c>
      <c r="E4025" s="4">
        <v>504</v>
      </c>
      <c r="F4025">
        <v>121</v>
      </c>
    </row>
    <row r="4026" spans="1:6" x14ac:dyDescent="0.25">
      <c r="A4026" t="s">
        <v>5</v>
      </c>
      <c r="B4026" t="s">
        <v>27</v>
      </c>
      <c r="C4026" t="s">
        <v>47</v>
      </c>
      <c r="D4026" s="1">
        <v>44424</v>
      </c>
      <c r="E4026" s="4">
        <v>3451</v>
      </c>
      <c r="F4026">
        <v>42</v>
      </c>
    </row>
    <row r="4027" spans="1:6" x14ac:dyDescent="0.25">
      <c r="A4027" t="s">
        <v>29</v>
      </c>
      <c r="B4027" t="s">
        <v>11</v>
      </c>
      <c r="C4027" t="s">
        <v>22</v>
      </c>
      <c r="D4027" s="1">
        <v>44424</v>
      </c>
      <c r="E4027" s="4">
        <v>798</v>
      </c>
      <c r="F4027">
        <v>392</v>
      </c>
    </row>
    <row r="4028" spans="1:6" x14ac:dyDescent="0.25">
      <c r="A4028" t="s">
        <v>49</v>
      </c>
      <c r="B4028" t="s">
        <v>11</v>
      </c>
      <c r="C4028" t="s">
        <v>19</v>
      </c>
      <c r="D4028" s="1">
        <v>44424</v>
      </c>
      <c r="E4028" s="4">
        <v>9219</v>
      </c>
      <c r="F4028">
        <v>124</v>
      </c>
    </row>
    <row r="4029" spans="1:6" x14ac:dyDescent="0.25">
      <c r="A4029" t="s">
        <v>18</v>
      </c>
      <c r="B4029" t="s">
        <v>11</v>
      </c>
      <c r="C4029" t="s">
        <v>35</v>
      </c>
      <c r="D4029" s="1">
        <v>44424</v>
      </c>
      <c r="E4029" s="4">
        <v>7042</v>
      </c>
      <c r="F4029">
        <v>246</v>
      </c>
    </row>
    <row r="4030" spans="1:6" x14ac:dyDescent="0.25">
      <c r="A4030" t="s">
        <v>39</v>
      </c>
      <c r="B4030" t="s">
        <v>21</v>
      </c>
      <c r="C4030" t="s">
        <v>22</v>
      </c>
      <c r="D4030" s="1">
        <v>44424</v>
      </c>
      <c r="E4030" s="4">
        <v>3815</v>
      </c>
      <c r="F4030">
        <v>405</v>
      </c>
    </row>
    <row r="4031" spans="1:6" x14ac:dyDescent="0.25">
      <c r="A4031" t="s">
        <v>13</v>
      </c>
      <c r="B4031" t="s">
        <v>9</v>
      </c>
      <c r="C4031" t="s">
        <v>45</v>
      </c>
      <c r="D4031" s="1">
        <v>44424</v>
      </c>
      <c r="E4031" s="4">
        <v>6076</v>
      </c>
      <c r="F4031">
        <v>74</v>
      </c>
    </row>
    <row r="4032" spans="1:6" x14ac:dyDescent="0.25">
      <c r="A4032" t="s">
        <v>8</v>
      </c>
      <c r="B4032" t="s">
        <v>16</v>
      </c>
      <c r="C4032" t="s">
        <v>44</v>
      </c>
      <c r="D4032" s="1">
        <v>44424</v>
      </c>
      <c r="E4032" s="4">
        <v>5740</v>
      </c>
      <c r="F4032">
        <v>123</v>
      </c>
    </row>
    <row r="4033" spans="1:6" x14ac:dyDescent="0.25">
      <c r="A4033" t="s">
        <v>25</v>
      </c>
      <c r="B4033" t="s">
        <v>16</v>
      </c>
      <c r="C4033" t="s">
        <v>14</v>
      </c>
      <c r="D4033" s="1">
        <v>44424</v>
      </c>
      <c r="E4033" s="4">
        <v>6734</v>
      </c>
      <c r="F4033">
        <v>310</v>
      </c>
    </row>
    <row r="4034" spans="1:6" x14ac:dyDescent="0.25">
      <c r="A4034" t="s">
        <v>29</v>
      </c>
      <c r="B4034" t="s">
        <v>11</v>
      </c>
      <c r="C4034" t="s">
        <v>38</v>
      </c>
      <c r="D4034" s="1">
        <v>44424</v>
      </c>
      <c r="E4034" s="4">
        <v>8029</v>
      </c>
      <c r="F4034">
        <v>178</v>
      </c>
    </row>
    <row r="4035" spans="1:6" x14ac:dyDescent="0.25">
      <c r="A4035" t="s">
        <v>29</v>
      </c>
      <c r="B4035" t="s">
        <v>11</v>
      </c>
      <c r="C4035" t="s">
        <v>12</v>
      </c>
      <c r="D4035" s="1">
        <v>44424</v>
      </c>
      <c r="E4035" s="4">
        <v>5159</v>
      </c>
      <c r="F4035">
        <v>35</v>
      </c>
    </row>
    <row r="4036" spans="1:6" x14ac:dyDescent="0.25">
      <c r="A4036" t="s">
        <v>39</v>
      </c>
      <c r="B4036" t="s">
        <v>27</v>
      </c>
      <c r="C4036" t="s">
        <v>19</v>
      </c>
      <c r="D4036" s="1">
        <v>44424</v>
      </c>
      <c r="E4036" s="4">
        <v>2513</v>
      </c>
      <c r="F4036">
        <v>374</v>
      </c>
    </row>
    <row r="4037" spans="1:6" x14ac:dyDescent="0.25">
      <c r="A4037" t="s">
        <v>5</v>
      </c>
      <c r="B4037" t="s">
        <v>6</v>
      </c>
      <c r="C4037" t="s">
        <v>48</v>
      </c>
      <c r="D4037" s="1">
        <v>44424</v>
      </c>
      <c r="E4037" s="4">
        <v>693</v>
      </c>
      <c r="F4037">
        <v>195</v>
      </c>
    </row>
    <row r="4038" spans="1:6" x14ac:dyDescent="0.25">
      <c r="A4038" t="s">
        <v>18</v>
      </c>
      <c r="B4038" t="s">
        <v>9</v>
      </c>
      <c r="C4038" t="s">
        <v>26</v>
      </c>
      <c r="D4038" s="1">
        <v>44424</v>
      </c>
      <c r="E4038" s="4">
        <v>238</v>
      </c>
      <c r="F4038">
        <v>29</v>
      </c>
    </row>
    <row r="4039" spans="1:6" x14ac:dyDescent="0.25">
      <c r="A4039" t="s">
        <v>18</v>
      </c>
      <c r="B4039" t="s">
        <v>27</v>
      </c>
      <c r="C4039" t="s">
        <v>7</v>
      </c>
      <c r="D4039" s="1">
        <v>44424</v>
      </c>
      <c r="E4039" s="4">
        <v>1078</v>
      </c>
      <c r="F4039">
        <v>443</v>
      </c>
    </row>
    <row r="4040" spans="1:6" x14ac:dyDescent="0.25">
      <c r="A4040" t="s">
        <v>33</v>
      </c>
      <c r="B4040" t="s">
        <v>9</v>
      </c>
      <c r="C4040" t="s">
        <v>35</v>
      </c>
      <c r="D4040" s="1">
        <v>44424</v>
      </c>
      <c r="E4040" s="4">
        <v>1295</v>
      </c>
      <c r="F4040">
        <v>23</v>
      </c>
    </row>
    <row r="4041" spans="1:6" x14ac:dyDescent="0.25">
      <c r="A4041" t="s">
        <v>33</v>
      </c>
      <c r="B4041" t="s">
        <v>21</v>
      </c>
      <c r="C4041" t="s">
        <v>26</v>
      </c>
      <c r="D4041" s="1">
        <v>44424</v>
      </c>
      <c r="E4041" s="4">
        <v>8897</v>
      </c>
      <c r="F4041">
        <v>349</v>
      </c>
    </row>
    <row r="4042" spans="1:6" x14ac:dyDescent="0.25">
      <c r="A4042" t="s">
        <v>34</v>
      </c>
      <c r="B4042" t="s">
        <v>9</v>
      </c>
      <c r="C4042" t="s">
        <v>45</v>
      </c>
      <c r="D4042" s="1">
        <v>44424</v>
      </c>
      <c r="E4042" s="4">
        <v>938</v>
      </c>
      <c r="F4042">
        <v>254</v>
      </c>
    </row>
    <row r="4043" spans="1:6" x14ac:dyDescent="0.25">
      <c r="A4043" t="s">
        <v>25</v>
      </c>
      <c r="B4043" t="s">
        <v>27</v>
      </c>
      <c r="C4043" t="s">
        <v>38</v>
      </c>
      <c r="D4043" s="1">
        <v>44425</v>
      </c>
      <c r="E4043" s="4">
        <v>6181</v>
      </c>
      <c r="F4043">
        <v>24</v>
      </c>
    </row>
    <row r="4044" spans="1:6" x14ac:dyDescent="0.25">
      <c r="A4044" t="s">
        <v>34</v>
      </c>
      <c r="B4044" t="s">
        <v>21</v>
      </c>
      <c r="C4044" t="s">
        <v>22</v>
      </c>
      <c r="D4044" s="1">
        <v>44425</v>
      </c>
      <c r="E4044" s="4">
        <v>3157</v>
      </c>
      <c r="F4044">
        <v>221</v>
      </c>
    </row>
    <row r="4045" spans="1:6" x14ac:dyDescent="0.25">
      <c r="A4045" t="s">
        <v>51</v>
      </c>
      <c r="B4045" t="s">
        <v>11</v>
      </c>
      <c r="C4045" t="s">
        <v>31</v>
      </c>
      <c r="D4045" s="1">
        <v>44425</v>
      </c>
      <c r="E4045" s="4">
        <v>5488</v>
      </c>
      <c r="F4045">
        <v>131</v>
      </c>
    </row>
    <row r="4046" spans="1:6" x14ac:dyDescent="0.25">
      <c r="A4046" t="s">
        <v>13</v>
      </c>
      <c r="B4046" t="s">
        <v>27</v>
      </c>
      <c r="C4046" t="s">
        <v>31</v>
      </c>
      <c r="D4046" s="1">
        <v>44425</v>
      </c>
      <c r="E4046" s="4">
        <v>1169</v>
      </c>
      <c r="F4046">
        <v>343</v>
      </c>
    </row>
    <row r="4047" spans="1:6" x14ac:dyDescent="0.25">
      <c r="A4047" t="s">
        <v>15</v>
      </c>
      <c r="B4047" t="s">
        <v>16</v>
      </c>
      <c r="C4047" t="s">
        <v>7</v>
      </c>
      <c r="D4047" s="1">
        <v>44425</v>
      </c>
      <c r="E4047" s="4">
        <v>819</v>
      </c>
      <c r="F4047">
        <v>75</v>
      </c>
    </row>
    <row r="4048" spans="1:6" x14ac:dyDescent="0.25">
      <c r="A4048" t="s">
        <v>25</v>
      </c>
      <c r="B4048" t="s">
        <v>11</v>
      </c>
      <c r="C4048" t="s">
        <v>7</v>
      </c>
      <c r="D4048" s="1">
        <v>44425</v>
      </c>
      <c r="E4048" s="4">
        <v>140</v>
      </c>
      <c r="F4048">
        <v>214</v>
      </c>
    </row>
    <row r="4049" spans="1:6" x14ac:dyDescent="0.25">
      <c r="A4049" t="s">
        <v>33</v>
      </c>
      <c r="B4049" t="s">
        <v>11</v>
      </c>
      <c r="C4049" t="s">
        <v>43</v>
      </c>
      <c r="D4049" s="1">
        <v>44425</v>
      </c>
      <c r="E4049" s="4">
        <v>1022</v>
      </c>
      <c r="F4049">
        <v>380</v>
      </c>
    </row>
    <row r="4050" spans="1:6" x14ac:dyDescent="0.25">
      <c r="A4050" t="s">
        <v>25</v>
      </c>
      <c r="B4050" t="s">
        <v>27</v>
      </c>
      <c r="C4050" t="s">
        <v>35</v>
      </c>
      <c r="D4050" s="1">
        <v>44425</v>
      </c>
      <c r="E4050" s="4">
        <v>2968</v>
      </c>
      <c r="F4050">
        <v>247</v>
      </c>
    </row>
    <row r="4051" spans="1:6" x14ac:dyDescent="0.25">
      <c r="A4051" t="s">
        <v>40</v>
      </c>
      <c r="B4051" t="s">
        <v>27</v>
      </c>
      <c r="C4051" t="s">
        <v>30</v>
      </c>
      <c r="D4051" s="1">
        <v>44425</v>
      </c>
      <c r="E4051" s="4">
        <v>9037</v>
      </c>
      <c r="F4051">
        <v>108</v>
      </c>
    </row>
    <row r="4052" spans="1:6" x14ac:dyDescent="0.25">
      <c r="A4052" t="s">
        <v>46</v>
      </c>
      <c r="B4052" t="s">
        <v>9</v>
      </c>
      <c r="C4052" t="s">
        <v>17</v>
      </c>
      <c r="D4052" s="1">
        <v>44425</v>
      </c>
      <c r="E4052" s="4">
        <v>9093</v>
      </c>
      <c r="F4052">
        <v>222</v>
      </c>
    </row>
    <row r="4053" spans="1:6" x14ac:dyDescent="0.25">
      <c r="A4053" t="s">
        <v>10</v>
      </c>
      <c r="B4053" t="s">
        <v>27</v>
      </c>
      <c r="C4053" t="s">
        <v>12</v>
      </c>
      <c r="D4053" s="1">
        <v>44425</v>
      </c>
      <c r="E4053" s="4">
        <v>966</v>
      </c>
      <c r="F4053">
        <v>26</v>
      </c>
    </row>
    <row r="4054" spans="1:6" x14ac:dyDescent="0.25">
      <c r="A4054" t="s">
        <v>49</v>
      </c>
      <c r="B4054" t="s">
        <v>6</v>
      </c>
      <c r="C4054" t="s">
        <v>45</v>
      </c>
      <c r="D4054" s="1">
        <v>44425</v>
      </c>
      <c r="E4054" s="4">
        <v>5887</v>
      </c>
      <c r="F4054">
        <v>359</v>
      </c>
    </row>
    <row r="4055" spans="1:6" x14ac:dyDescent="0.25">
      <c r="A4055" t="s">
        <v>37</v>
      </c>
      <c r="B4055" t="s">
        <v>11</v>
      </c>
      <c r="C4055" t="s">
        <v>30</v>
      </c>
      <c r="D4055" s="1">
        <v>44425</v>
      </c>
      <c r="E4055" s="4">
        <v>3108</v>
      </c>
      <c r="F4055">
        <v>352</v>
      </c>
    </row>
    <row r="4056" spans="1:6" x14ac:dyDescent="0.25">
      <c r="A4056" t="s">
        <v>41</v>
      </c>
      <c r="B4056" t="s">
        <v>27</v>
      </c>
      <c r="C4056" t="s">
        <v>12</v>
      </c>
      <c r="D4056" s="1">
        <v>44425</v>
      </c>
      <c r="E4056" s="4">
        <v>5208</v>
      </c>
      <c r="F4056">
        <v>241</v>
      </c>
    </row>
    <row r="4057" spans="1:6" x14ac:dyDescent="0.25">
      <c r="A4057" t="s">
        <v>18</v>
      </c>
      <c r="B4057" t="s">
        <v>16</v>
      </c>
      <c r="C4057" t="s">
        <v>45</v>
      </c>
      <c r="D4057" s="1">
        <v>44425</v>
      </c>
      <c r="E4057" s="4">
        <v>1099</v>
      </c>
      <c r="F4057">
        <v>63</v>
      </c>
    </row>
    <row r="4058" spans="1:6" x14ac:dyDescent="0.25">
      <c r="A4058" t="s">
        <v>39</v>
      </c>
      <c r="B4058" t="s">
        <v>6</v>
      </c>
      <c r="C4058" t="s">
        <v>31</v>
      </c>
      <c r="D4058" s="1">
        <v>44425</v>
      </c>
      <c r="E4058" s="4">
        <v>350</v>
      </c>
      <c r="F4058">
        <v>105</v>
      </c>
    </row>
    <row r="4059" spans="1:6" x14ac:dyDescent="0.25">
      <c r="A4059" t="s">
        <v>8</v>
      </c>
      <c r="B4059" t="s">
        <v>21</v>
      </c>
      <c r="C4059" t="s">
        <v>38</v>
      </c>
      <c r="D4059" s="1">
        <v>44425</v>
      </c>
      <c r="E4059" s="4">
        <v>5404</v>
      </c>
      <c r="F4059">
        <v>79</v>
      </c>
    </row>
    <row r="4060" spans="1:6" x14ac:dyDescent="0.25">
      <c r="A4060" t="s">
        <v>51</v>
      </c>
      <c r="B4060" t="s">
        <v>27</v>
      </c>
      <c r="C4060" t="s">
        <v>31</v>
      </c>
      <c r="D4060" s="1">
        <v>44425</v>
      </c>
      <c r="E4060" s="4">
        <v>4116</v>
      </c>
      <c r="F4060">
        <v>677</v>
      </c>
    </row>
    <row r="4061" spans="1:6" x14ac:dyDescent="0.25">
      <c r="A4061" t="s">
        <v>29</v>
      </c>
      <c r="B4061" t="s">
        <v>21</v>
      </c>
      <c r="C4061" t="s">
        <v>24</v>
      </c>
      <c r="D4061" s="1">
        <v>44425</v>
      </c>
      <c r="E4061" s="4">
        <v>11445</v>
      </c>
      <c r="F4061">
        <v>279</v>
      </c>
    </row>
    <row r="4062" spans="1:6" x14ac:dyDescent="0.25">
      <c r="A4062" t="s">
        <v>18</v>
      </c>
      <c r="B4062" t="s">
        <v>27</v>
      </c>
      <c r="C4062" t="s">
        <v>52</v>
      </c>
      <c r="D4062" s="1">
        <v>44425</v>
      </c>
      <c r="E4062" s="4">
        <v>7525</v>
      </c>
      <c r="F4062">
        <v>144</v>
      </c>
    </row>
    <row r="4063" spans="1:6" x14ac:dyDescent="0.25">
      <c r="A4063" t="s">
        <v>13</v>
      </c>
      <c r="B4063" t="s">
        <v>27</v>
      </c>
      <c r="C4063" t="s">
        <v>14</v>
      </c>
      <c r="D4063" s="1">
        <v>44425</v>
      </c>
      <c r="E4063" s="4">
        <v>1197</v>
      </c>
      <c r="F4063">
        <v>341</v>
      </c>
    </row>
    <row r="4064" spans="1:6" x14ac:dyDescent="0.25">
      <c r="A4064" t="s">
        <v>10</v>
      </c>
      <c r="B4064" t="s">
        <v>27</v>
      </c>
      <c r="C4064" t="s">
        <v>7</v>
      </c>
      <c r="D4064" s="1">
        <v>44425</v>
      </c>
      <c r="E4064" s="4">
        <v>1946</v>
      </c>
      <c r="F4064">
        <v>340</v>
      </c>
    </row>
    <row r="4065" spans="1:6" x14ac:dyDescent="0.25">
      <c r="A4065" t="s">
        <v>23</v>
      </c>
      <c r="B4065" t="s">
        <v>6</v>
      </c>
      <c r="C4065" t="s">
        <v>44</v>
      </c>
      <c r="D4065" s="1">
        <v>44425</v>
      </c>
      <c r="E4065" s="4">
        <v>1197</v>
      </c>
      <c r="F4065">
        <v>9</v>
      </c>
    </row>
    <row r="4066" spans="1:6" x14ac:dyDescent="0.25">
      <c r="A4066" t="s">
        <v>34</v>
      </c>
      <c r="B4066" t="s">
        <v>27</v>
      </c>
      <c r="C4066" t="s">
        <v>50</v>
      </c>
      <c r="D4066" s="1">
        <v>44425</v>
      </c>
      <c r="E4066" s="4">
        <v>322</v>
      </c>
      <c r="F4066">
        <v>25</v>
      </c>
    </row>
    <row r="4067" spans="1:6" x14ac:dyDescent="0.25">
      <c r="A4067" t="s">
        <v>33</v>
      </c>
      <c r="B4067" t="s">
        <v>6</v>
      </c>
      <c r="C4067" t="s">
        <v>45</v>
      </c>
      <c r="D4067" s="1">
        <v>44425</v>
      </c>
      <c r="E4067" s="4">
        <v>1463</v>
      </c>
      <c r="F4067">
        <v>136</v>
      </c>
    </row>
    <row r="4068" spans="1:6" x14ac:dyDescent="0.25">
      <c r="A4068" t="s">
        <v>41</v>
      </c>
      <c r="B4068" t="s">
        <v>21</v>
      </c>
      <c r="C4068" t="s">
        <v>43</v>
      </c>
      <c r="D4068" s="1">
        <v>44425</v>
      </c>
      <c r="E4068" s="4">
        <v>3465</v>
      </c>
      <c r="F4068">
        <v>288</v>
      </c>
    </row>
    <row r="4069" spans="1:6" x14ac:dyDescent="0.25">
      <c r="A4069" t="s">
        <v>32</v>
      </c>
      <c r="B4069" t="s">
        <v>21</v>
      </c>
      <c r="C4069" t="s">
        <v>26</v>
      </c>
      <c r="D4069" s="1">
        <v>44426</v>
      </c>
      <c r="E4069" s="4">
        <v>9170</v>
      </c>
      <c r="F4069">
        <v>61</v>
      </c>
    </row>
    <row r="4070" spans="1:6" x14ac:dyDescent="0.25">
      <c r="A4070" t="s">
        <v>23</v>
      </c>
      <c r="B4070" t="s">
        <v>27</v>
      </c>
      <c r="C4070" t="s">
        <v>19</v>
      </c>
      <c r="D4070" s="1">
        <v>44426</v>
      </c>
      <c r="E4070" s="4">
        <v>350</v>
      </c>
      <c r="F4070">
        <v>360</v>
      </c>
    </row>
    <row r="4071" spans="1:6" x14ac:dyDescent="0.25">
      <c r="A4071" t="s">
        <v>49</v>
      </c>
      <c r="B4071" t="s">
        <v>16</v>
      </c>
      <c r="C4071" t="s">
        <v>42</v>
      </c>
      <c r="D4071" s="1">
        <v>44426</v>
      </c>
      <c r="E4071" s="4">
        <v>5250</v>
      </c>
      <c r="F4071">
        <v>459</v>
      </c>
    </row>
    <row r="4072" spans="1:6" x14ac:dyDescent="0.25">
      <c r="A4072" t="s">
        <v>37</v>
      </c>
      <c r="B4072" t="s">
        <v>21</v>
      </c>
      <c r="C4072" t="s">
        <v>19</v>
      </c>
      <c r="D4072" s="1">
        <v>44426</v>
      </c>
      <c r="E4072" s="4">
        <v>4984</v>
      </c>
      <c r="F4072">
        <v>53</v>
      </c>
    </row>
    <row r="4073" spans="1:6" x14ac:dyDescent="0.25">
      <c r="A4073" t="s">
        <v>40</v>
      </c>
      <c r="B4073" t="s">
        <v>11</v>
      </c>
      <c r="C4073" t="s">
        <v>50</v>
      </c>
      <c r="D4073" s="1">
        <v>44426</v>
      </c>
      <c r="E4073" s="4">
        <v>2331</v>
      </c>
      <c r="F4073">
        <v>419</v>
      </c>
    </row>
    <row r="4074" spans="1:6" x14ac:dyDescent="0.25">
      <c r="A4074" t="s">
        <v>51</v>
      </c>
      <c r="B4074" t="s">
        <v>16</v>
      </c>
      <c r="C4074" t="s">
        <v>26</v>
      </c>
      <c r="D4074" s="1">
        <v>44426</v>
      </c>
      <c r="E4074" s="4">
        <v>903</v>
      </c>
      <c r="F4074">
        <v>566</v>
      </c>
    </row>
    <row r="4075" spans="1:6" x14ac:dyDescent="0.25">
      <c r="A4075" t="s">
        <v>10</v>
      </c>
      <c r="B4075" t="s">
        <v>21</v>
      </c>
      <c r="C4075" t="s">
        <v>42</v>
      </c>
      <c r="D4075" s="1">
        <v>44426</v>
      </c>
      <c r="E4075" s="4">
        <v>7357</v>
      </c>
      <c r="F4075">
        <v>209</v>
      </c>
    </row>
    <row r="4076" spans="1:6" x14ac:dyDescent="0.25">
      <c r="A4076" t="s">
        <v>33</v>
      </c>
      <c r="B4076" t="s">
        <v>9</v>
      </c>
      <c r="C4076" t="s">
        <v>44</v>
      </c>
      <c r="D4076" s="1">
        <v>44426</v>
      </c>
      <c r="E4076" s="4">
        <v>1379</v>
      </c>
      <c r="F4076">
        <v>78</v>
      </c>
    </row>
    <row r="4077" spans="1:6" x14ac:dyDescent="0.25">
      <c r="A4077" t="s">
        <v>32</v>
      </c>
      <c r="B4077" t="s">
        <v>16</v>
      </c>
      <c r="C4077" t="s">
        <v>7</v>
      </c>
      <c r="D4077" s="1">
        <v>44426</v>
      </c>
      <c r="E4077" s="4">
        <v>1148</v>
      </c>
      <c r="F4077">
        <v>18</v>
      </c>
    </row>
    <row r="4078" spans="1:6" x14ac:dyDescent="0.25">
      <c r="A4078" t="s">
        <v>23</v>
      </c>
      <c r="B4078" t="s">
        <v>16</v>
      </c>
      <c r="C4078" t="s">
        <v>14</v>
      </c>
      <c r="D4078" s="1">
        <v>44426</v>
      </c>
      <c r="E4078" s="4">
        <v>1820</v>
      </c>
      <c r="F4078">
        <v>132</v>
      </c>
    </row>
    <row r="4079" spans="1:6" x14ac:dyDescent="0.25">
      <c r="A4079" t="s">
        <v>46</v>
      </c>
      <c r="B4079" t="s">
        <v>16</v>
      </c>
      <c r="C4079" t="s">
        <v>31</v>
      </c>
      <c r="D4079" s="1">
        <v>44426</v>
      </c>
      <c r="E4079" s="4">
        <v>4998</v>
      </c>
      <c r="F4079">
        <v>171</v>
      </c>
    </row>
    <row r="4080" spans="1:6" x14ac:dyDescent="0.25">
      <c r="A4080" t="s">
        <v>5</v>
      </c>
      <c r="B4080" t="s">
        <v>21</v>
      </c>
      <c r="C4080" t="s">
        <v>43</v>
      </c>
      <c r="D4080" s="1">
        <v>44426</v>
      </c>
      <c r="E4080" s="4">
        <v>5236</v>
      </c>
      <c r="F4080">
        <v>5</v>
      </c>
    </row>
    <row r="4081" spans="1:6" x14ac:dyDescent="0.25">
      <c r="A4081" t="s">
        <v>18</v>
      </c>
      <c r="B4081" t="s">
        <v>16</v>
      </c>
      <c r="C4081" t="s">
        <v>19</v>
      </c>
      <c r="D4081" s="1">
        <v>44426</v>
      </c>
      <c r="E4081" s="4">
        <v>2457</v>
      </c>
      <c r="F4081">
        <v>71</v>
      </c>
    </row>
    <row r="4082" spans="1:6" x14ac:dyDescent="0.25">
      <c r="A4082" t="s">
        <v>41</v>
      </c>
      <c r="B4082" t="s">
        <v>27</v>
      </c>
      <c r="C4082" t="s">
        <v>47</v>
      </c>
      <c r="D4082" s="1">
        <v>44426</v>
      </c>
      <c r="E4082" s="4">
        <v>1764</v>
      </c>
      <c r="F4082">
        <v>332</v>
      </c>
    </row>
    <row r="4083" spans="1:6" x14ac:dyDescent="0.25">
      <c r="A4083" t="s">
        <v>25</v>
      </c>
      <c r="B4083" t="s">
        <v>6</v>
      </c>
      <c r="C4083" t="s">
        <v>43</v>
      </c>
      <c r="D4083" s="1">
        <v>44426</v>
      </c>
      <c r="E4083" s="4">
        <v>4802</v>
      </c>
      <c r="F4083">
        <v>259</v>
      </c>
    </row>
    <row r="4084" spans="1:6" x14ac:dyDescent="0.25">
      <c r="A4084" t="s">
        <v>18</v>
      </c>
      <c r="B4084" t="s">
        <v>11</v>
      </c>
      <c r="C4084" t="s">
        <v>47</v>
      </c>
      <c r="D4084" s="1">
        <v>44426</v>
      </c>
      <c r="E4084" s="4">
        <v>9443</v>
      </c>
      <c r="F4084">
        <v>147</v>
      </c>
    </row>
    <row r="4085" spans="1:6" x14ac:dyDescent="0.25">
      <c r="A4085" t="s">
        <v>40</v>
      </c>
      <c r="B4085" t="s">
        <v>21</v>
      </c>
      <c r="C4085" t="s">
        <v>19</v>
      </c>
      <c r="D4085" s="1">
        <v>44426</v>
      </c>
      <c r="E4085" s="4">
        <v>5152</v>
      </c>
      <c r="F4085">
        <v>228</v>
      </c>
    </row>
    <row r="4086" spans="1:6" x14ac:dyDescent="0.25">
      <c r="A4086" t="s">
        <v>20</v>
      </c>
      <c r="B4086" t="s">
        <v>21</v>
      </c>
      <c r="C4086" t="s">
        <v>42</v>
      </c>
      <c r="D4086" s="1">
        <v>44426</v>
      </c>
      <c r="E4086" s="4">
        <v>2576</v>
      </c>
      <c r="F4086">
        <v>481</v>
      </c>
    </row>
    <row r="4087" spans="1:6" x14ac:dyDescent="0.25">
      <c r="A4087" t="s">
        <v>34</v>
      </c>
      <c r="B4087" t="s">
        <v>11</v>
      </c>
      <c r="C4087" t="s">
        <v>42</v>
      </c>
      <c r="D4087" s="1">
        <v>44426</v>
      </c>
      <c r="E4087" s="4">
        <v>4585</v>
      </c>
      <c r="F4087">
        <v>326</v>
      </c>
    </row>
    <row r="4088" spans="1:6" x14ac:dyDescent="0.25">
      <c r="A4088" t="s">
        <v>25</v>
      </c>
      <c r="B4088" t="s">
        <v>16</v>
      </c>
      <c r="C4088" t="s">
        <v>45</v>
      </c>
      <c r="D4088" s="1">
        <v>44426</v>
      </c>
      <c r="E4088" s="4">
        <v>4991</v>
      </c>
      <c r="F4088">
        <v>15</v>
      </c>
    </row>
    <row r="4089" spans="1:6" x14ac:dyDescent="0.25">
      <c r="A4089" t="s">
        <v>40</v>
      </c>
      <c r="B4089" t="s">
        <v>21</v>
      </c>
      <c r="C4089" t="s">
        <v>35</v>
      </c>
      <c r="D4089" s="1">
        <v>44426</v>
      </c>
      <c r="E4089" s="4">
        <v>8190</v>
      </c>
      <c r="F4089">
        <v>54</v>
      </c>
    </row>
    <row r="4090" spans="1:6" x14ac:dyDescent="0.25">
      <c r="A4090" t="s">
        <v>40</v>
      </c>
      <c r="B4090" t="s">
        <v>21</v>
      </c>
      <c r="C4090" t="s">
        <v>30</v>
      </c>
      <c r="D4090" s="1">
        <v>44426</v>
      </c>
      <c r="E4090" s="4">
        <v>3675</v>
      </c>
      <c r="F4090">
        <v>1330</v>
      </c>
    </row>
    <row r="4091" spans="1:6" x14ac:dyDescent="0.25">
      <c r="A4091" t="s">
        <v>32</v>
      </c>
      <c r="B4091" t="s">
        <v>6</v>
      </c>
      <c r="C4091" t="s">
        <v>38</v>
      </c>
      <c r="D4091" s="1">
        <v>44426</v>
      </c>
      <c r="E4091" s="4">
        <v>4130</v>
      </c>
      <c r="F4091">
        <v>274</v>
      </c>
    </row>
    <row r="4092" spans="1:6" x14ac:dyDescent="0.25">
      <c r="A4092" t="s">
        <v>23</v>
      </c>
      <c r="B4092" t="s">
        <v>6</v>
      </c>
      <c r="C4092" t="s">
        <v>26</v>
      </c>
      <c r="D4092" s="1">
        <v>44426</v>
      </c>
      <c r="E4092" s="4">
        <v>2625</v>
      </c>
      <c r="F4092">
        <v>211</v>
      </c>
    </row>
    <row r="4093" spans="1:6" x14ac:dyDescent="0.25">
      <c r="A4093" t="s">
        <v>20</v>
      </c>
      <c r="B4093" t="s">
        <v>16</v>
      </c>
      <c r="C4093" t="s">
        <v>14</v>
      </c>
      <c r="D4093" s="1">
        <v>44426</v>
      </c>
      <c r="E4093" s="4">
        <v>9331</v>
      </c>
      <c r="F4093">
        <v>238</v>
      </c>
    </row>
    <row r="4094" spans="1:6" x14ac:dyDescent="0.25">
      <c r="A4094" t="s">
        <v>29</v>
      </c>
      <c r="B4094" t="s">
        <v>6</v>
      </c>
      <c r="C4094" t="s">
        <v>42</v>
      </c>
      <c r="D4094" s="1">
        <v>44426</v>
      </c>
      <c r="E4094" s="4">
        <v>2702</v>
      </c>
      <c r="F4094">
        <v>286</v>
      </c>
    </row>
    <row r="4095" spans="1:6" x14ac:dyDescent="0.25">
      <c r="A4095" t="s">
        <v>49</v>
      </c>
      <c r="B4095" t="s">
        <v>6</v>
      </c>
      <c r="C4095" t="s">
        <v>36</v>
      </c>
      <c r="D4095" s="1">
        <v>44426</v>
      </c>
      <c r="E4095" s="4">
        <v>1736</v>
      </c>
      <c r="F4095">
        <v>483</v>
      </c>
    </row>
    <row r="4096" spans="1:6" x14ac:dyDescent="0.25">
      <c r="A4096" t="s">
        <v>32</v>
      </c>
      <c r="B4096" t="s">
        <v>9</v>
      </c>
      <c r="C4096" t="s">
        <v>28</v>
      </c>
      <c r="D4096" s="1">
        <v>44426</v>
      </c>
      <c r="E4096" s="4">
        <v>3640</v>
      </c>
      <c r="F4096">
        <v>185</v>
      </c>
    </row>
    <row r="4097" spans="1:6" x14ac:dyDescent="0.25">
      <c r="A4097" t="s">
        <v>46</v>
      </c>
      <c r="B4097" t="s">
        <v>11</v>
      </c>
      <c r="C4097" t="s">
        <v>17</v>
      </c>
      <c r="D4097" s="1">
        <v>44426</v>
      </c>
      <c r="E4097" s="4">
        <v>2212</v>
      </c>
      <c r="F4097">
        <v>336</v>
      </c>
    </row>
    <row r="4098" spans="1:6" x14ac:dyDescent="0.25">
      <c r="A4098" t="s">
        <v>18</v>
      </c>
      <c r="B4098" t="s">
        <v>27</v>
      </c>
      <c r="C4098" t="s">
        <v>30</v>
      </c>
      <c r="D4098" s="1">
        <v>44426</v>
      </c>
      <c r="E4098" s="4">
        <v>3003</v>
      </c>
      <c r="F4098">
        <v>605</v>
      </c>
    </row>
    <row r="4099" spans="1:6" x14ac:dyDescent="0.25">
      <c r="A4099" t="s">
        <v>23</v>
      </c>
      <c r="B4099" t="s">
        <v>27</v>
      </c>
      <c r="C4099" t="s">
        <v>48</v>
      </c>
      <c r="D4099" s="1">
        <v>44426</v>
      </c>
      <c r="E4099" s="4">
        <v>4011</v>
      </c>
      <c r="F4099">
        <v>142</v>
      </c>
    </row>
    <row r="4100" spans="1:6" x14ac:dyDescent="0.25">
      <c r="A4100" t="s">
        <v>5</v>
      </c>
      <c r="B4100" t="s">
        <v>11</v>
      </c>
      <c r="C4100" t="s">
        <v>50</v>
      </c>
      <c r="D4100" s="1">
        <v>44426</v>
      </c>
      <c r="E4100" s="4">
        <v>3451</v>
      </c>
      <c r="F4100">
        <v>267</v>
      </c>
    </row>
    <row r="4101" spans="1:6" x14ac:dyDescent="0.25">
      <c r="A4101" t="s">
        <v>25</v>
      </c>
      <c r="B4101" t="s">
        <v>11</v>
      </c>
      <c r="C4101" t="s">
        <v>31</v>
      </c>
      <c r="D4101" s="1">
        <v>44427</v>
      </c>
      <c r="E4101" s="4">
        <v>4214</v>
      </c>
      <c r="F4101">
        <v>53</v>
      </c>
    </row>
    <row r="4102" spans="1:6" x14ac:dyDescent="0.25">
      <c r="A4102" t="s">
        <v>33</v>
      </c>
      <c r="B4102" t="s">
        <v>6</v>
      </c>
      <c r="C4102" t="s">
        <v>43</v>
      </c>
      <c r="D4102" s="1">
        <v>44427</v>
      </c>
      <c r="E4102" s="4">
        <v>10598</v>
      </c>
      <c r="F4102">
        <v>153</v>
      </c>
    </row>
    <row r="4103" spans="1:6" x14ac:dyDescent="0.25">
      <c r="A4103" t="s">
        <v>25</v>
      </c>
      <c r="B4103" t="s">
        <v>16</v>
      </c>
      <c r="C4103" t="s">
        <v>26</v>
      </c>
      <c r="D4103" s="1">
        <v>44427</v>
      </c>
      <c r="E4103" s="4">
        <v>4844</v>
      </c>
      <c r="F4103">
        <v>9</v>
      </c>
    </row>
    <row r="4104" spans="1:6" x14ac:dyDescent="0.25">
      <c r="A4104" t="s">
        <v>39</v>
      </c>
      <c r="B4104" t="s">
        <v>27</v>
      </c>
      <c r="C4104" t="s">
        <v>22</v>
      </c>
      <c r="D4104" s="1">
        <v>44427</v>
      </c>
      <c r="E4104" s="4">
        <v>5600</v>
      </c>
      <c r="F4104">
        <v>698</v>
      </c>
    </row>
    <row r="4105" spans="1:6" x14ac:dyDescent="0.25">
      <c r="A4105" t="s">
        <v>23</v>
      </c>
      <c r="B4105" t="s">
        <v>6</v>
      </c>
      <c r="C4105" t="s">
        <v>24</v>
      </c>
      <c r="D4105" s="1">
        <v>44427</v>
      </c>
      <c r="E4105" s="4">
        <v>3584</v>
      </c>
      <c r="F4105">
        <v>364</v>
      </c>
    </row>
    <row r="4106" spans="1:6" x14ac:dyDescent="0.25">
      <c r="A4106" t="s">
        <v>33</v>
      </c>
      <c r="B4106" t="s">
        <v>6</v>
      </c>
      <c r="C4106" t="s">
        <v>7</v>
      </c>
      <c r="D4106" s="1">
        <v>44427</v>
      </c>
      <c r="E4106" s="4">
        <v>63</v>
      </c>
      <c r="F4106">
        <v>326</v>
      </c>
    </row>
    <row r="4107" spans="1:6" x14ac:dyDescent="0.25">
      <c r="A4107" t="s">
        <v>25</v>
      </c>
      <c r="B4107" t="s">
        <v>11</v>
      </c>
      <c r="C4107" t="s">
        <v>19</v>
      </c>
      <c r="D4107" s="1">
        <v>44427</v>
      </c>
      <c r="E4107" s="4">
        <v>5355</v>
      </c>
      <c r="F4107">
        <v>34</v>
      </c>
    </row>
    <row r="4108" spans="1:6" x14ac:dyDescent="0.25">
      <c r="A4108" t="s">
        <v>10</v>
      </c>
      <c r="B4108" t="s">
        <v>9</v>
      </c>
      <c r="C4108" t="s">
        <v>38</v>
      </c>
      <c r="D4108" s="1">
        <v>44427</v>
      </c>
      <c r="E4108" s="4">
        <v>714</v>
      </c>
      <c r="F4108">
        <v>10</v>
      </c>
    </row>
    <row r="4109" spans="1:6" x14ac:dyDescent="0.25">
      <c r="A4109" t="s">
        <v>29</v>
      </c>
      <c r="B4109" t="s">
        <v>11</v>
      </c>
      <c r="C4109" t="s">
        <v>30</v>
      </c>
      <c r="D4109" s="1">
        <v>44427</v>
      </c>
      <c r="E4109" s="4">
        <v>3549</v>
      </c>
      <c r="F4109">
        <v>97</v>
      </c>
    </row>
    <row r="4110" spans="1:6" x14ac:dyDescent="0.25">
      <c r="A4110" t="s">
        <v>18</v>
      </c>
      <c r="B4110" t="s">
        <v>9</v>
      </c>
      <c r="C4110" t="s">
        <v>36</v>
      </c>
      <c r="D4110" s="1">
        <v>44427</v>
      </c>
      <c r="E4110" s="4">
        <v>2975</v>
      </c>
      <c r="F4110">
        <v>198</v>
      </c>
    </row>
    <row r="4111" spans="1:6" x14ac:dyDescent="0.25">
      <c r="A4111" t="s">
        <v>40</v>
      </c>
      <c r="B4111" t="s">
        <v>9</v>
      </c>
      <c r="C4111" t="s">
        <v>44</v>
      </c>
      <c r="D4111" s="1">
        <v>44427</v>
      </c>
      <c r="E4111" s="4">
        <v>10570</v>
      </c>
      <c r="F4111">
        <v>502</v>
      </c>
    </row>
    <row r="4112" spans="1:6" x14ac:dyDescent="0.25">
      <c r="A4112" t="s">
        <v>51</v>
      </c>
      <c r="B4112" t="s">
        <v>16</v>
      </c>
      <c r="C4112" t="s">
        <v>24</v>
      </c>
      <c r="D4112" s="1">
        <v>44428</v>
      </c>
      <c r="E4112" s="4">
        <v>413</v>
      </c>
      <c r="F4112">
        <v>98</v>
      </c>
    </row>
    <row r="4113" spans="1:6" x14ac:dyDescent="0.25">
      <c r="A4113" t="s">
        <v>18</v>
      </c>
      <c r="B4113" t="s">
        <v>11</v>
      </c>
      <c r="C4113" t="s">
        <v>44</v>
      </c>
      <c r="D4113" s="1">
        <v>44428</v>
      </c>
      <c r="E4113" s="4">
        <v>4389</v>
      </c>
      <c r="F4113">
        <v>129</v>
      </c>
    </row>
    <row r="4114" spans="1:6" x14ac:dyDescent="0.25">
      <c r="A4114" t="s">
        <v>15</v>
      </c>
      <c r="B4114" t="s">
        <v>11</v>
      </c>
      <c r="C4114" t="s">
        <v>22</v>
      </c>
      <c r="D4114" s="1">
        <v>44428</v>
      </c>
      <c r="E4114" s="4">
        <v>4249</v>
      </c>
      <c r="F4114">
        <v>677</v>
      </c>
    </row>
    <row r="4115" spans="1:6" x14ac:dyDescent="0.25">
      <c r="A4115" t="s">
        <v>51</v>
      </c>
      <c r="B4115" t="s">
        <v>9</v>
      </c>
      <c r="C4115" t="s">
        <v>22</v>
      </c>
      <c r="D4115" s="1">
        <v>44428</v>
      </c>
      <c r="E4115" s="4">
        <v>2135</v>
      </c>
      <c r="F4115">
        <v>189</v>
      </c>
    </row>
    <row r="4116" spans="1:6" x14ac:dyDescent="0.25">
      <c r="A4116" t="s">
        <v>51</v>
      </c>
      <c r="B4116" t="s">
        <v>9</v>
      </c>
      <c r="C4116" t="s">
        <v>35</v>
      </c>
      <c r="D4116" s="1">
        <v>44428</v>
      </c>
      <c r="E4116" s="4">
        <v>4361</v>
      </c>
      <c r="F4116">
        <v>307</v>
      </c>
    </row>
    <row r="4117" spans="1:6" x14ac:dyDescent="0.25">
      <c r="A4117" t="s">
        <v>33</v>
      </c>
      <c r="B4117" t="s">
        <v>21</v>
      </c>
      <c r="C4117" t="s">
        <v>28</v>
      </c>
      <c r="D4117" s="1">
        <v>44428</v>
      </c>
      <c r="E4117" s="4">
        <v>10220</v>
      </c>
      <c r="F4117">
        <v>557</v>
      </c>
    </row>
    <row r="4118" spans="1:6" x14ac:dyDescent="0.25">
      <c r="A4118" t="s">
        <v>8</v>
      </c>
      <c r="B4118" t="s">
        <v>6</v>
      </c>
      <c r="C4118" t="s">
        <v>44</v>
      </c>
      <c r="D4118" s="1">
        <v>44428</v>
      </c>
      <c r="E4118" s="4">
        <v>9933</v>
      </c>
      <c r="F4118">
        <v>314</v>
      </c>
    </row>
    <row r="4119" spans="1:6" x14ac:dyDescent="0.25">
      <c r="A4119" t="s">
        <v>15</v>
      </c>
      <c r="B4119" t="s">
        <v>27</v>
      </c>
      <c r="C4119" t="s">
        <v>24</v>
      </c>
      <c r="D4119" s="1">
        <v>44428</v>
      </c>
      <c r="E4119" s="4">
        <v>1421</v>
      </c>
      <c r="F4119">
        <v>55</v>
      </c>
    </row>
    <row r="4120" spans="1:6" x14ac:dyDescent="0.25">
      <c r="A4120" t="s">
        <v>51</v>
      </c>
      <c r="B4120" t="s">
        <v>16</v>
      </c>
      <c r="C4120" t="s">
        <v>12</v>
      </c>
      <c r="D4120" s="1">
        <v>44428</v>
      </c>
      <c r="E4120" s="4">
        <v>2163</v>
      </c>
      <c r="F4120">
        <v>116</v>
      </c>
    </row>
    <row r="4121" spans="1:6" x14ac:dyDescent="0.25">
      <c r="A4121" t="s">
        <v>34</v>
      </c>
      <c r="B4121" t="s">
        <v>9</v>
      </c>
      <c r="C4121" t="s">
        <v>52</v>
      </c>
      <c r="D4121" s="1">
        <v>44428</v>
      </c>
      <c r="E4121" s="4">
        <v>3892</v>
      </c>
      <c r="F4121">
        <v>200</v>
      </c>
    </row>
    <row r="4122" spans="1:6" x14ac:dyDescent="0.25">
      <c r="A4122" t="s">
        <v>34</v>
      </c>
      <c r="B4122" t="s">
        <v>16</v>
      </c>
      <c r="C4122" t="s">
        <v>17</v>
      </c>
      <c r="D4122" s="1">
        <v>44428</v>
      </c>
      <c r="E4122" s="4">
        <v>7826</v>
      </c>
      <c r="F4122">
        <v>393</v>
      </c>
    </row>
    <row r="4123" spans="1:6" x14ac:dyDescent="0.25">
      <c r="A4123" t="s">
        <v>23</v>
      </c>
      <c r="B4123" t="s">
        <v>27</v>
      </c>
      <c r="C4123" t="s">
        <v>43</v>
      </c>
      <c r="D4123" s="1">
        <v>44428</v>
      </c>
      <c r="E4123" s="4">
        <v>2149</v>
      </c>
      <c r="F4123">
        <v>196</v>
      </c>
    </row>
    <row r="4124" spans="1:6" x14ac:dyDescent="0.25">
      <c r="A4124" t="s">
        <v>49</v>
      </c>
      <c r="B4124" t="s">
        <v>27</v>
      </c>
      <c r="C4124" t="s">
        <v>47</v>
      </c>
      <c r="D4124" s="1">
        <v>44428</v>
      </c>
      <c r="E4124" s="4">
        <v>1330</v>
      </c>
      <c r="F4124">
        <v>274</v>
      </c>
    </row>
    <row r="4125" spans="1:6" x14ac:dyDescent="0.25">
      <c r="A4125" t="s">
        <v>32</v>
      </c>
      <c r="B4125" t="s">
        <v>6</v>
      </c>
      <c r="C4125" t="s">
        <v>36</v>
      </c>
      <c r="D4125" s="1">
        <v>44428</v>
      </c>
      <c r="E4125" s="4">
        <v>1407</v>
      </c>
      <c r="F4125">
        <v>235</v>
      </c>
    </row>
    <row r="4126" spans="1:6" x14ac:dyDescent="0.25">
      <c r="A4126" t="s">
        <v>29</v>
      </c>
      <c r="B4126" t="s">
        <v>11</v>
      </c>
      <c r="C4126" t="s">
        <v>19</v>
      </c>
      <c r="D4126" s="1">
        <v>44428</v>
      </c>
      <c r="E4126" s="4">
        <v>4088</v>
      </c>
      <c r="F4126">
        <v>3</v>
      </c>
    </row>
    <row r="4127" spans="1:6" x14ac:dyDescent="0.25">
      <c r="A4127" t="s">
        <v>5</v>
      </c>
      <c r="B4127" t="s">
        <v>16</v>
      </c>
      <c r="C4127" t="s">
        <v>17</v>
      </c>
      <c r="D4127" s="1">
        <v>44428</v>
      </c>
      <c r="E4127" s="4">
        <v>1834</v>
      </c>
      <c r="F4127">
        <v>366</v>
      </c>
    </row>
    <row r="4128" spans="1:6" x14ac:dyDescent="0.25">
      <c r="A4128" t="s">
        <v>49</v>
      </c>
      <c r="B4128" t="s">
        <v>6</v>
      </c>
      <c r="C4128" t="s">
        <v>44</v>
      </c>
      <c r="D4128" s="1">
        <v>44428</v>
      </c>
      <c r="E4128" s="4">
        <v>7056</v>
      </c>
      <c r="F4128">
        <v>67</v>
      </c>
    </row>
    <row r="4129" spans="1:6" x14ac:dyDescent="0.25">
      <c r="A4129" t="s">
        <v>5</v>
      </c>
      <c r="B4129" t="s">
        <v>9</v>
      </c>
      <c r="C4129" t="s">
        <v>30</v>
      </c>
      <c r="D4129" s="1">
        <v>44428</v>
      </c>
      <c r="E4129" s="4">
        <v>4662</v>
      </c>
      <c r="F4129">
        <v>1400</v>
      </c>
    </row>
    <row r="4130" spans="1:6" x14ac:dyDescent="0.25">
      <c r="A4130" t="s">
        <v>46</v>
      </c>
      <c r="B4130" t="s">
        <v>6</v>
      </c>
      <c r="C4130" t="s">
        <v>30</v>
      </c>
      <c r="D4130" s="1">
        <v>44428</v>
      </c>
      <c r="E4130" s="4">
        <v>3801</v>
      </c>
      <c r="F4130">
        <v>9</v>
      </c>
    </row>
    <row r="4131" spans="1:6" x14ac:dyDescent="0.25">
      <c r="A4131" t="s">
        <v>34</v>
      </c>
      <c r="B4131" t="s">
        <v>6</v>
      </c>
      <c r="C4131" t="s">
        <v>28</v>
      </c>
      <c r="D4131" s="1">
        <v>44428</v>
      </c>
      <c r="E4131" s="4">
        <v>2443</v>
      </c>
      <c r="F4131">
        <v>312</v>
      </c>
    </row>
    <row r="4132" spans="1:6" x14ac:dyDescent="0.25">
      <c r="A4132" t="s">
        <v>10</v>
      </c>
      <c r="B4132" t="s">
        <v>6</v>
      </c>
      <c r="C4132" t="s">
        <v>47</v>
      </c>
      <c r="D4132" s="1">
        <v>44428</v>
      </c>
      <c r="E4132" s="4">
        <v>3717</v>
      </c>
      <c r="F4132">
        <v>60</v>
      </c>
    </row>
    <row r="4133" spans="1:6" x14ac:dyDescent="0.25">
      <c r="A4133" t="s">
        <v>25</v>
      </c>
      <c r="B4133" t="s">
        <v>21</v>
      </c>
      <c r="C4133" t="s">
        <v>48</v>
      </c>
      <c r="D4133" s="1">
        <v>44428</v>
      </c>
      <c r="E4133" s="4">
        <v>5740</v>
      </c>
      <c r="F4133">
        <v>114</v>
      </c>
    </row>
    <row r="4134" spans="1:6" x14ac:dyDescent="0.25">
      <c r="A4134" t="s">
        <v>18</v>
      </c>
      <c r="B4134" t="s">
        <v>11</v>
      </c>
      <c r="C4134" t="s">
        <v>19</v>
      </c>
      <c r="D4134" s="1">
        <v>44428</v>
      </c>
      <c r="E4134" s="4">
        <v>4921</v>
      </c>
      <c r="F4134">
        <v>154</v>
      </c>
    </row>
    <row r="4135" spans="1:6" x14ac:dyDescent="0.25">
      <c r="A4135" t="s">
        <v>8</v>
      </c>
      <c r="B4135" t="s">
        <v>6</v>
      </c>
      <c r="C4135" t="s">
        <v>31</v>
      </c>
      <c r="D4135" s="1">
        <v>44428</v>
      </c>
      <c r="E4135" s="4">
        <v>1806</v>
      </c>
      <c r="F4135">
        <v>1190</v>
      </c>
    </row>
    <row r="4136" spans="1:6" x14ac:dyDescent="0.25">
      <c r="A4136" t="s">
        <v>46</v>
      </c>
      <c r="B4136" t="s">
        <v>27</v>
      </c>
      <c r="C4136" t="s">
        <v>38</v>
      </c>
      <c r="D4136" s="1">
        <v>44428</v>
      </c>
      <c r="E4136" s="4">
        <v>5460</v>
      </c>
      <c r="F4136">
        <v>330</v>
      </c>
    </row>
    <row r="4137" spans="1:6" x14ac:dyDescent="0.25">
      <c r="A4137" t="s">
        <v>13</v>
      </c>
      <c r="B4137" t="s">
        <v>9</v>
      </c>
      <c r="C4137" t="s">
        <v>30</v>
      </c>
      <c r="D4137" s="1">
        <v>44428</v>
      </c>
      <c r="E4137" s="4">
        <v>8449</v>
      </c>
      <c r="F4137">
        <v>208</v>
      </c>
    </row>
    <row r="4138" spans="1:6" x14ac:dyDescent="0.25">
      <c r="A4138" t="s">
        <v>49</v>
      </c>
      <c r="B4138" t="s">
        <v>16</v>
      </c>
      <c r="C4138" t="s">
        <v>30</v>
      </c>
      <c r="D4138" s="1">
        <v>44428</v>
      </c>
      <c r="E4138" s="4">
        <v>7329</v>
      </c>
      <c r="F4138">
        <v>770</v>
      </c>
    </row>
    <row r="4139" spans="1:6" x14ac:dyDescent="0.25">
      <c r="A4139" t="s">
        <v>29</v>
      </c>
      <c r="B4139" t="s">
        <v>21</v>
      </c>
      <c r="C4139" t="s">
        <v>26</v>
      </c>
      <c r="D4139" s="1">
        <v>44428</v>
      </c>
      <c r="E4139" s="4">
        <v>9149</v>
      </c>
      <c r="F4139">
        <v>275</v>
      </c>
    </row>
    <row r="4140" spans="1:6" x14ac:dyDescent="0.25">
      <c r="A4140" t="s">
        <v>34</v>
      </c>
      <c r="B4140" t="s">
        <v>27</v>
      </c>
      <c r="C4140" t="s">
        <v>26</v>
      </c>
      <c r="D4140" s="1">
        <v>44428</v>
      </c>
      <c r="E4140" s="4">
        <v>11074</v>
      </c>
      <c r="F4140">
        <v>318</v>
      </c>
    </row>
    <row r="4141" spans="1:6" x14ac:dyDescent="0.25">
      <c r="A4141" t="s">
        <v>13</v>
      </c>
      <c r="B4141" t="s">
        <v>27</v>
      </c>
      <c r="C4141" t="s">
        <v>7</v>
      </c>
      <c r="D4141" s="1">
        <v>44428</v>
      </c>
      <c r="E4141" s="4">
        <v>3416</v>
      </c>
      <c r="F4141">
        <v>374</v>
      </c>
    </row>
    <row r="4142" spans="1:6" x14ac:dyDescent="0.25">
      <c r="A4142" t="s">
        <v>39</v>
      </c>
      <c r="B4142" t="s">
        <v>27</v>
      </c>
      <c r="C4142" t="s">
        <v>31</v>
      </c>
      <c r="D4142" s="1">
        <v>44428</v>
      </c>
      <c r="E4142" s="4">
        <v>2044</v>
      </c>
      <c r="F4142">
        <v>71</v>
      </c>
    </row>
    <row r="4143" spans="1:6" x14ac:dyDescent="0.25">
      <c r="A4143" t="s">
        <v>8</v>
      </c>
      <c r="B4143" t="s">
        <v>9</v>
      </c>
      <c r="C4143" t="s">
        <v>36</v>
      </c>
      <c r="D4143" s="1">
        <v>44428</v>
      </c>
      <c r="E4143" s="4">
        <v>4991</v>
      </c>
      <c r="F4143">
        <v>366</v>
      </c>
    </row>
    <row r="4144" spans="1:6" x14ac:dyDescent="0.25">
      <c r="A4144" t="s">
        <v>15</v>
      </c>
      <c r="B4144" t="s">
        <v>9</v>
      </c>
      <c r="C4144" t="s">
        <v>24</v>
      </c>
      <c r="D4144" s="1">
        <v>44428</v>
      </c>
      <c r="E4144" s="4">
        <v>6706</v>
      </c>
      <c r="F4144">
        <v>157</v>
      </c>
    </row>
    <row r="4145" spans="1:6" x14ac:dyDescent="0.25">
      <c r="A4145" t="s">
        <v>18</v>
      </c>
      <c r="B4145" t="s">
        <v>27</v>
      </c>
      <c r="C4145" t="s">
        <v>26</v>
      </c>
      <c r="D4145" s="1">
        <v>44428</v>
      </c>
      <c r="E4145" s="4">
        <v>4431</v>
      </c>
      <c r="F4145">
        <v>320</v>
      </c>
    </row>
    <row r="4146" spans="1:6" x14ac:dyDescent="0.25">
      <c r="A4146" t="s">
        <v>32</v>
      </c>
      <c r="B4146" t="s">
        <v>16</v>
      </c>
      <c r="C4146" t="s">
        <v>28</v>
      </c>
      <c r="D4146" s="1">
        <v>44428</v>
      </c>
      <c r="E4146" s="4">
        <v>2191</v>
      </c>
      <c r="F4146">
        <v>910</v>
      </c>
    </row>
    <row r="4147" spans="1:6" x14ac:dyDescent="0.25">
      <c r="A4147" t="s">
        <v>34</v>
      </c>
      <c r="B4147" t="s">
        <v>11</v>
      </c>
      <c r="C4147" t="s">
        <v>26</v>
      </c>
      <c r="D4147" s="1">
        <v>44428</v>
      </c>
      <c r="E4147" s="4">
        <v>10003</v>
      </c>
      <c r="F4147">
        <v>307</v>
      </c>
    </row>
    <row r="4148" spans="1:6" x14ac:dyDescent="0.25">
      <c r="A4148" t="s">
        <v>51</v>
      </c>
      <c r="B4148" t="s">
        <v>16</v>
      </c>
      <c r="C4148" t="s">
        <v>31</v>
      </c>
      <c r="D4148" s="1">
        <v>44428</v>
      </c>
      <c r="E4148" s="4">
        <v>2394</v>
      </c>
      <c r="F4148">
        <v>1120</v>
      </c>
    </row>
    <row r="4149" spans="1:6" x14ac:dyDescent="0.25">
      <c r="A4149" t="s">
        <v>40</v>
      </c>
      <c r="B4149" t="s">
        <v>9</v>
      </c>
      <c r="C4149" t="s">
        <v>47</v>
      </c>
      <c r="D4149" s="1">
        <v>44428</v>
      </c>
      <c r="E4149" s="4">
        <v>4193</v>
      </c>
      <c r="F4149">
        <v>107</v>
      </c>
    </row>
    <row r="4150" spans="1:6" x14ac:dyDescent="0.25">
      <c r="A4150" t="s">
        <v>5</v>
      </c>
      <c r="B4150" t="s">
        <v>9</v>
      </c>
      <c r="C4150" t="s">
        <v>48</v>
      </c>
      <c r="D4150" s="1">
        <v>44428</v>
      </c>
      <c r="E4150" s="4">
        <v>7168</v>
      </c>
      <c r="F4150">
        <v>307</v>
      </c>
    </row>
    <row r="4151" spans="1:6" x14ac:dyDescent="0.25">
      <c r="A4151" t="s">
        <v>39</v>
      </c>
      <c r="B4151" t="s">
        <v>16</v>
      </c>
      <c r="C4151" t="s">
        <v>14</v>
      </c>
      <c r="D4151" s="1">
        <v>44428</v>
      </c>
      <c r="E4151" s="4">
        <v>3164</v>
      </c>
      <c r="F4151">
        <v>770</v>
      </c>
    </row>
    <row r="4152" spans="1:6" x14ac:dyDescent="0.25">
      <c r="A4152" t="s">
        <v>33</v>
      </c>
      <c r="B4152" t="s">
        <v>6</v>
      </c>
      <c r="C4152" t="s">
        <v>14</v>
      </c>
      <c r="D4152" s="1">
        <v>44428</v>
      </c>
      <c r="E4152" s="4">
        <v>3654</v>
      </c>
      <c r="F4152">
        <v>41</v>
      </c>
    </row>
    <row r="4153" spans="1:6" x14ac:dyDescent="0.25">
      <c r="A4153" t="s">
        <v>40</v>
      </c>
      <c r="B4153" t="s">
        <v>27</v>
      </c>
      <c r="C4153" t="s">
        <v>52</v>
      </c>
      <c r="D4153" s="1">
        <v>44428</v>
      </c>
      <c r="E4153" s="4">
        <v>1176</v>
      </c>
      <c r="F4153">
        <v>281</v>
      </c>
    </row>
    <row r="4154" spans="1:6" x14ac:dyDescent="0.25">
      <c r="A4154" t="s">
        <v>34</v>
      </c>
      <c r="B4154" t="s">
        <v>16</v>
      </c>
      <c r="C4154" t="s">
        <v>42</v>
      </c>
      <c r="D4154" s="1">
        <v>44428</v>
      </c>
      <c r="E4154" s="4">
        <v>9317</v>
      </c>
      <c r="F4154">
        <v>347</v>
      </c>
    </row>
    <row r="4155" spans="1:6" x14ac:dyDescent="0.25">
      <c r="A4155" t="s">
        <v>49</v>
      </c>
      <c r="B4155" t="s">
        <v>27</v>
      </c>
      <c r="C4155" t="s">
        <v>30</v>
      </c>
      <c r="D4155" s="1">
        <v>44428</v>
      </c>
      <c r="E4155" s="4">
        <v>6188</v>
      </c>
      <c r="F4155">
        <v>263</v>
      </c>
    </row>
    <row r="4156" spans="1:6" x14ac:dyDescent="0.25">
      <c r="A4156" t="s">
        <v>29</v>
      </c>
      <c r="B4156" t="s">
        <v>6</v>
      </c>
      <c r="C4156" t="s">
        <v>47</v>
      </c>
      <c r="D4156" s="1">
        <v>44428</v>
      </c>
      <c r="E4156" s="4">
        <v>644</v>
      </c>
      <c r="F4156">
        <v>270</v>
      </c>
    </row>
    <row r="4157" spans="1:6" x14ac:dyDescent="0.25">
      <c r="A4157" t="s">
        <v>49</v>
      </c>
      <c r="B4157" t="s">
        <v>9</v>
      </c>
      <c r="C4157" t="s">
        <v>44</v>
      </c>
      <c r="D4157" s="1">
        <v>44428</v>
      </c>
      <c r="E4157" s="4">
        <v>1239</v>
      </c>
      <c r="F4157">
        <v>282</v>
      </c>
    </row>
    <row r="4158" spans="1:6" x14ac:dyDescent="0.25">
      <c r="A4158" t="s">
        <v>18</v>
      </c>
      <c r="B4158" t="s">
        <v>27</v>
      </c>
      <c r="C4158" t="s">
        <v>36</v>
      </c>
      <c r="D4158" s="1">
        <v>44428</v>
      </c>
      <c r="E4158" s="4">
        <v>5586</v>
      </c>
      <c r="F4158">
        <v>590</v>
      </c>
    </row>
    <row r="4159" spans="1:6" x14ac:dyDescent="0.25">
      <c r="A4159" t="s">
        <v>25</v>
      </c>
      <c r="B4159" t="s">
        <v>16</v>
      </c>
      <c r="C4159" t="s">
        <v>48</v>
      </c>
      <c r="D4159" s="1">
        <v>44428</v>
      </c>
      <c r="E4159" s="4">
        <v>2674</v>
      </c>
      <c r="F4159">
        <v>104</v>
      </c>
    </row>
    <row r="4160" spans="1:6" x14ac:dyDescent="0.25">
      <c r="A4160" t="s">
        <v>39</v>
      </c>
      <c r="B4160" t="s">
        <v>11</v>
      </c>
      <c r="C4160" t="s">
        <v>14</v>
      </c>
      <c r="D4160" s="1">
        <v>44428</v>
      </c>
      <c r="E4160" s="4">
        <v>3787</v>
      </c>
      <c r="F4160">
        <v>275</v>
      </c>
    </row>
    <row r="4161" spans="1:6" x14ac:dyDescent="0.25">
      <c r="A4161" t="s">
        <v>8</v>
      </c>
      <c r="B4161" t="s">
        <v>6</v>
      </c>
      <c r="C4161" t="s">
        <v>48</v>
      </c>
      <c r="D4161" s="1">
        <v>44428</v>
      </c>
      <c r="E4161" s="4">
        <v>2135</v>
      </c>
      <c r="F4161">
        <v>48</v>
      </c>
    </row>
    <row r="4162" spans="1:6" x14ac:dyDescent="0.25">
      <c r="A4162" t="s">
        <v>46</v>
      </c>
      <c r="B4162" t="s">
        <v>21</v>
      </c>
      <c r="C4162" t="s">
        <v>43</v>
      </c>
      <c r="D4162" s="1">
        <v>44428</v>
      </c>
      <c r="E4162" s="4">
        <v>658</v>
      </c>
      <c r="F4162">
        <v>15</v>
      </c>
    </row>
    <row r="4163" spans="1:6" x14ac:dyDescent="0.25">
      <c r="A4163" t="s">
        <v>29</v>
      </c>
      <c r="B4163" t="s">
        <v>27</v>
      </c>
      <c r="C4163" t="s">
        <v>31</v>
      </c>
      <c r="D4163" s="1">
        <v>44428</v>
      </c>
      <c r="E4163" s="4">
        <v>5334</v>
      </c>
      <c r="F4163">
        <v>428</v>
      </c>
    </row>
    <row r="4164" spans="1:6" x14ac:dyDescent="0.25">
      <c r="A4164" t="s">
        <v>37</v>
      </c>
      <c r="B4164" t="s">
        <v>16</v>
      </c>
      <c r="C4164" t="s">
        <v>35</v>
      </c>
      <c r="D4164" s="1">
        <v>44428</v>
      </c>
      <c r="E4164" s="4">
        <v>4585</v>
      </c>
      <c r="F4164">
        <v>310</v>
      </c>
    </row>
    <row r="4165" spans="1:6" x14ac:dyDescent="0.25">
      <c r="A4165" t="s">
        <v>5</v>
      </c>
      <c r="B4165" t="s">
        <v>21</v>
      </c>
      <c r="C4165" t="s">
        <v>30</v>
      </c>
      <c r="D4165" s="1">
        <v>44431</v>
      </c>
      <c r="E4165" s="4">
        <v>4900</v>
      </c>
      <c r="F4165">
        <v>700</v>
      </c>
    </row>
    <row r="4166" spans="1:6" x14ac:dyDescent="0.25">
      <c r="A4166" t="s">
        <v>25</v>
      </c>
      <c r="B4166" t="s">
        <v>9</v>
      </c>
      <c r="C4166" t="s">
        <v>48</v>
      </c>
      <c r="D4166" s="1">
        <v>44431</v>
      </c>
      <c r="E4166" s="4">
        <v>6391</v>
      </c>
      <c r="F4166">
        <v>87</v>
      </c>
    </row>
    <row r="4167" spans="1:6" x14ac:dyDescent="0.25">
      <c r="A4167" t="s">
        <v>20</v>
      </c>
      <c r="B4167" t="s">
        <v>11</v>
      </c>
      <c r="C4167" t="s">
        <v>22</v>
      </c>
      <c r="D4167" s="1">
        <v>44431</v>
      </c>
      <c r="E4167" s="4">
        <v>5341</v>
      </c>
      <c r="F4167">
        <v>212</v>
      </c>
    </row>
    <row r="4168" spans="1:6" x14ac:dyDescent="0.25">
      <c r="A4168" t="s">
        <v>23</v>
      </c>
      <c r="B4168" t="s">
        <v>9</v>
      </c>
      <c r="C4168" t="s">
        <v>12</v>
      </c>
      <c r="D4168" s="1">
        <v>44431</v>
      </c>
      <c r="E4168" s="4">
        <v>9569</v>
      </c>
      <c r="F4168">
        <v>101</v>
      </c>
    </row>
    <row r="4169" spans="1:6" x14ac:dyDescent="0.25">
      <c r="A4169" t="s">
        <v>32</v>
      </c>
      <c r="B4169" t="s">
        <v>21</v>
      </c>
      <c r="C4169" t="s">
        <v>42</v>
      </c>
      <c r="D4169" s="1">
        <v>44431</v>
      </c>
      <c r="E4169" s="4">
        <v>875</v>
      </c>
      <c r="F4169">
        <v>259</v>
      </c>
    </row>
    <row r="4170" spans="1:6" x14ac:dyDescent="0.25">
      <c r="A4170" t="s">
        <v>10</v>
      </c>
      <c r="B4170" t="s">
        <v>9</v>
      </c>
      <c r="C4170" t="s">
        <v>42</v>
      </c>
      <c r="D4170" s="1">
        <v>44431</v>
      </c>
      <c r="E4170" s="4">
        <v>7490</v>
      </c>
      <c r="F4170">
        <v>700</v>
      </c>
    </row>
    <row r="4171" spans="1:6" x14ac:dyDescent="0.25">
      <c r="A4171" t="s">
        <v>49</v>
      </c>
      <c r="B4171" t="s">
        <v>11</v>
      </c>
      <c r="C4171" t="s">
        <v>22</v>
      </c>
      <c r="D4171" s="1">
        <v>44431</v>
      </c>
      <c r="E4171" s="4">
        <v>1330</v>
      </c>
      <c r="F4171">
        <v>151</v>
      </c>
    </row>
    <row r="4172" spans="1:6" x14ac:dyDescent="0.25">
      <c r="A4172" t="s">
        <v>10</v>
      </c>
      <c r="B4172" t="s">
        <v>6</v>
      </c>
      <c r="C4172" t="s">
        <v>28</v>
      </c>
      <c r="D4172" s="1">
        <v>44431</v>
      </c>
      <c r="E4172" s="4">
        <v>8218</v>
      </c>
      <c r="F4172">
        <v>88</v>
      </c>
    </row>
    <row r="4173" spans="1:6" x14ac:dyDescent="0.25">
      <c r="A4173" t="s">
        <v>33</v>
      </c>
      <c r="B4173" t="s">
        <v>16</v>
      </c>
      <c r="C4173" t="s">
        <v>38</v>
      </c>
      <c r="D4173" s="1">
        <v>44431</v>
      </c>
      <c r="E4173" s="4">
        <v>3409</v>
      </c>
      <c r="F4173">
        <v>147</v>
      </c>
    </row>
    <row r="4174" spans="1:6" x14ac:dyDescent="0.25">
      <c r="A4174" t="s">
        <v>51</v>
      </c>
      <c r="B4174" t="s">
        <v>11</v>
      </c>
      <c r="C4174" t="s">
        <v>42</v>
      </c>
      <c r="D4174" s="1">
        <v>44431</v>
      </c>
      <c r="E4174" s="4">
        <v>847</v>
      </c>
      <c r="F4174">
        <v>189</v>
      </c>
    </row>
    <row r="4175" spans="1:6" x14ac:dyDescent="0.25">
      <c r="A4175" t="s">
        <v>18</v>
      </c>
      <c r="B4175" t="s">
        <v>11</v>
      </c>
      <c r="C4175" t="s">
        <v>17</v>
      </c>
      <c r="D4175" s="1">
        <v>44431</v>
      </c>
      <c r="E4175" s="4">
        <v>13965</v>
      </c>
      <c r="F4175">
        <v>112</v>
      </c>
    </row>
    <row r="4176" spans="1:6" x14ac:dyDescent="0.25">
      <c r="A4176" t="s">
        <v>10</v>
      </c>
      <c r="B4176" t="s">
        <v>11</v>
      </c>
      <c r="C4176" t="s">
        <v>44</v>
      </c>
      <c r="D4176" s="1">
        <v>44431</v>
      </c>
      <c r="E4176" s="4">
        <v>6867</v>
      </c>
      <c r="F4176">
        <v>88</v>
      </c>
    </row>
    <row r="4177" spans="1:6" x14ac:dyDescent="0.25">
      <c r="A4177" t="s">
        <v>46</v>
      </c>
      <c r="B4177" t="s">
        <v>27</v>
      </c>
      <c r="C4177" t="s">
        <v>7</v>
      </c>
      <c r="D4177" s="1">
        <v>44431</v>
      </c>
      <c r="E4177" s="4">
        <v>2968</v>
      </c>
      <c r="F4177">
        <v>198</v>
      </c>
    </row>
    <row r="4178" spans="1:6" x14ac:dyDescent="0.25">
      <c r="A4178" t="s">
        <v>10</v>
      </c>
      <c r="B4178" t="s">
        <v>11</v>
      </c>
      <c r="C4178" t="s">
        <v>42</v>
      </c>
      <c r="D4178" s="1">
        <v>44431</v>
      </c>
      <c r="E4178" s="4">
        <v>3122</v>
      </c>
      <c r="F4178">
        <v>285</v>
      </c>
    </row>
    <row r="4179" spans="1:6" x14ac:dyDescent="0.25">
      <c r="A4179" t="s">
        <v>37</v>
      </c>
      <c r="B4179" t="s">
        <v>9</v>
      </c>
      <c r="C4179" t="s">
        <v>28</v>
      </c>
      <c r="D4179" s="1">
        <v>44431</v>
      </c>
      <c r="E4179" s="4">
        <v>3171</v>
      </c>
      <c r="F4179">
        <v>350</v>
      </c>
    </row>
    <row r="4180" spans="1:6" x14ac:dyDescent="0.25">
      <c r="A4180" t="s">
        <v>10</v>
      </c>
      <c r="B4180" t="s">
        <v>27</v>
      </c>
      <c r="C4180" t="s">
        <v>35</v>
      </c>
      <c r="D4180" s="1">
        <v>44431</v>
      </c>
      <c r="E4180" s="4">
        <v>1211</v>
      </c>
      <c r="F4180">
        <v>268</v>
      </c>
    </row>
    <row r="4181" spans="1:6" x14ac:dyDescent="0.25">
      <c r="A4181" t="s">
        <v>41</v>
      </c>
      <c r="B4181" t="s">
        <v>27</v>
      </c>
      <c r="C4181" t="s">
        <v>31</v>
      </c>
      <c r="D4181" s="1">
        <v>44431</v>
      </c>
      <c r="E4181" s="4">
        <v>2492</v>
      </c>
      <c r="F4181">
        <v>154</v>
      </c>
    </row>
    <row r="4182" spans="1:6" x14ac:dyDescent="0.25">
      <c r="A4182" t="s">
        <v>18</v>
      </c>
      <c r="B4182" t="s">
        <v>21</v>
      </c>
      <c r="C4182" t="s">
        <v>28</v>
      </c>
      <c r="D4182" s="1">
        <v>44431</v>
      </c>
      <c r="E4182" s="4">
        <v>357</v>
      </c>
      <c r="F4182">
        <v>770</v>
      </c>
    </row>
    <row r="4183" spans="1:6" x14ac:dyDescent="0.25">
      <c r="A4183" t="s">
        <v>25</v>
      </c>
      <c r="B4183" t="s">
        <v>16</v>
      </c>
      <c r="C4183" t="s">
        <v>17</v>
      </c>
      <c r="D4183" s="1">
        <v>44431</v>
      </c>
      <c r="E4183" s="4">
        <v>4732</v>
      </c>
      <c r="F4183">
        <v>168</v>
      </c>
    </row>
    <row r="4184" spans="1:6" x14ac:dyDescent="0.25">
      <c r="A4184" t="s">
        <v>15</v>
      </c>
      <c r="B4184" t="s">
        <v>27</v>
      </c>
      <c r="C4184" t="s">
        <v>36</v>
      </c>
      <c r="D4184" s="1">
        <v>44431</v>
      </c>
      <c r="E4184" s="4">
        <v>7609</v>
      </c>
      <c r="F4184">
        <v>437</v>
      </c>
    </row>
    <row r="4185" spans="1:6" x14ac:dyDescent="0.25">
      <c r="A4185" t="s">
        <v>18</v>
      </c>
      <c r="B4185" t="s">
        <v>6</v>
      </c>
      <c r="C4185" t="s">
        <v>50</v>
      </c>
      <c r="D4185" s="1">
        <v>44431</v>
      </c>
      <c r="E4185" s="4">
        <v>4123</v>
      </c>
      <c r="F4185">
        <v>226</v>
      </c>
    </row>
    <row r="4186" spans="1:6" x14ac:dyDescent="0.25">
      <c r="A4186" t="s">
        <v>25</v>
      </c>
      <c r="B4186" t="s">
        <v>11</v>
      </c>
      <c r="C4186" t="s">
        <v>17</v>
      </c>
      <c r="D4186" s="1">
        <v>44431</v>
      </c>
      <c r="E4186" s="4">
        <v>1897</v>
      </c>
      <c r="F4186">
        <v>313</v>
      </c>
    </row>
    <row r="4187" spans="1:6" x14ac:dyDescent="0.25">
      <c r="A4187" t="s">
        <v>32</v>
      </c>
      <c r="B4187" t="s">
        <v>11</v>
      </c>
      <c r="C4187" t="s">
        <v>48</v>
      </c>
      <c r="D4187" s="1">
        <v>44431</v>
      </c>
      <c r="E4187" s="4">
        <v>3612</v>
      </c>
      <c r="F4187">
        <v>31</v>
      </c>
    </row>
    <row r="4188" spans="1:6" x14ac:dyDescent="0.25">
      <c r="A4188" t="s">
        <v>39</v>
      </c>
      <c r="B4188" t="s">
        <v>21</v>
      </c>
      <c r="C4188" t="s">
        <v>26</v>
      </c>
      <c r="D4188" s="1">
        <v>44431</v>
      </c>
      <c r="E4188" s="4">
        <v>9618</v>
      </c>
      <c r="F4188">
        <v>1</v>
      </c>
    </row>
    <row r="4189" spans="1:6" x14ac:dyDescent="0.25">
      <c r="A4189" t="s">
        <v>15</v>
      </c>
      <c r="B4189" t="s">
        <v>9</v>
      </c>
      <c r="C4189" t="s">
        <v>19</v>
      </c>
      <c r="D4189" s="1">
        <v>44431</v>
      </c>
      <c r="E4189" s="4">
        <v>637</v>
      </c>
      <c r="F4189">
        <v>130</v>
      </c>
    </row>
    <row r="4190" spans="1:6" x14ac:dyDescent="0.25">
      <c r="A4190" t="s">
        <v>29</v>
      </c>
      <c r="B4190" t="s">
        <v>6</v>
      </c>
      <c r="C4190" t="s">
        <v>17</v>
      </c>
      <c r="D4190" s="1">
        <v>44431</v>
      </c>
      <c r="E4190" s="4">
        <v>1106</v>
      </c>
      <c r="F4190">
        <v>142</v>
      </c>
    </row>
    <row r="4191" spans="1:6" x14ac:dyDescent="0.25">
      <c r="A4191" t="s">
        <v>15</v>
      </c>
      <c r="B4191" t="s">
        <v>6</v>
      </c>
      <c r="C4191" t="s">
        <v>45</v>
      </c>
      <c r="D4191" s="1">
        <v>44431</v>
      </c>
      <c r="E4191" s="4">
        <v>392</v>
      </c>
      <c r="F4191">
        <v>5</v>
      </c>
    </row>
    <row r="4192" spans="1:6" x14ac:dyDescent="0.25">
      <c r="A4192" t="s">
        <v>23</v>
      </c>
      <c r="B4192" t="s">
        <v>27</v>
      </c>
      <c r="C4192" t="s">
        <v>36</v>
      </c>
      <c r="D4192" s="1">
        <v>44431</v>
      </c>
      <c r="E4192" s="4">
        <v>1323</v>
      </c>
      <c r="F4192">
        <v>19</v>
      </c>
    </row>
    <row r="4193" spans="1:6" x14ac:dyDescent="0.25">
      <c r="A4193" t="s">
        <v>20</v>
      </c>
      <c r="B4193" t="s">
        <v>16</v>
      </c>
      <c r="C4193" t="s">
        <v>17</v>
      </c>
      <c r="D4193" s="1">
        <v>44431</v>
      </c>
      <c r="E4193" s="4">
        <v>490</v>
      </c>
      <c r="F4193">
        <v>156</v>
      </c>
    </row>
    <row r="4194" spans="1:6" x14ac:dyDescent="0.25">
      <c r="A4194" t="s">
        <v>37</v>
      </c>
      <c r="B4194" t="s">
        <v>11</v>
      </c>
      <c r="C4194" t="s">
        <v>12</v>
      </c>
      <c r="D4194" s="1">
        <v>44431</v>
      </c>
      <c r="E4194" s="4">
        <v>13258</v>
      </c>
      <c r="F4194">
        <v>189</v>
      </c>
    </row>
    <row r="4195" spans="1:6" x14ac:dyDescent="0.25">
      <c r="A4195" t="s">
        <v>33</v>
      </c>
      <c r="B4195" t="s">
        <v>9</v>
      </c>
      <c r="C4195" t="s">
        <v>22</v>
      </c>
      <c r="D4195" s="1">
        <v>44431</v>
      </c>
      <c r="E4195" s="4">
        <v>4025</v>
      </c>
      <c r="F4195">
        <v>99</v>
      </c>
    </row>
    <row r="4196" spans="1:6" x14ac:dyDescent="0.25">
      <c r="A4196" t="s">
        <v>46</v>
      </c>
      <c r="B4196" t="s">
        <v>27</v>
      </c>
      <c r="C4196" t="s">
        <v>48</v>
      </c>
      <c r="D4196" s="1">
        <v>44431</v>
      </c>
      <c r="E4196" s="4">
        <v>4144</v>
      </c>
      <c r="F4196">
        <v>221</v>
      </c>
    </row>
    <row r="4197" spans="1:6" x14ac:dyDescent="0.25">
      <c r="A4197" t="s">
        <v>46</v>
      </c>
      <c r="B4197" t="s">
        <v>21</v>
      </c>
      <c r="C4197" t="s">
        <v>19</v>
      </c>
      <c r="D4197" s="1">
        <v>44431</v>
      </c>
      <c r="E4197" s="4">
        <v>2219</v>
      </c>
      <c r="F4197">
        <v>163</v>
      </c>
    </row>
    <row r="4198" spans="1:6" x14ac:dyDescent="0.25">
      <c r="A4198" t="s">
        <v>13</v>
      </c>
      <c r="B4198" t="s">
        <v>9</v>
      </c>
      <c r="C4198" t="s">
        <v>47</v>
      </c>
      <c r="D4198" s="1">
        <v>44431</v>
      </c>
      <c r="E4198" s="4">
        <v>3248</v>
      </c>
      <c r="F4198">
        <v>22</v>
      </c>
    </row>
    <row r="4199" spans="1:6" x14ac:dyDescent="0.25">
      <c r="A4199" t="s">
        <v>25</v>
      </c>
      <c r="B4199" t="s">
        <v>9</v>
      </c>
      <c r="C4199" t="s">
        <v>42</v>
      </c>
      <c r="D4199" s="1">
        <v>44431</v>
      </c>
      <c r="E4199" s="4">
        <v>9660</v>
      </c>
      <c r="F4199">
        <v>58</v>
      </c>
    </row>
    <row r="4200" spans="1:6" x14ac:dyDescent="0.25">
      <c r="A4200" t="s">
        <v>51</v>
      </c>
      <c r="B4200" t="s">
        <v>9</v>
      </c>
      <c r="C4200" t="s">
        <v>30</v>
      </c>
      <c r="D4200" s="1">
        <v>44431</v>
      </c>
      <c r="E4200" s="4">
        <v>1078</v>
      </c>
      <c r="F4200">
        <v>770</v>
      </c>
    </row>
    <row r="4201" spans="1:6" x14ac:dyDescent="0.25">
      <c r="A4201" t="s">
        <v>13</v>
      </c>
      <c r="B4201" t="s">
        <v>21</v>
      </c>
      <c r="C4201" t="s">
        <v>31</v>
      </c>
      <c r="D4201" s="1">
        <v>44431</v>
      </c>
      <c r="E4201" s="4">
        <v>3248</v>
      </c>
      <c r="F4201">
        <v>210</v>
      </c>
    </row>
    <row r="4202" spans="1:6" x14ac:dyDescent="0.25">
      <c r="A4202" t="s">
        <v>32</v>
      </c>
      <c r="B4202" t="s">
        <v>6</v>
      </c>
      <c r="C4202" t="s">
        <v>24</v>
      </c>
      <c r="D4202" s="1">
        <v>44431</v>
      </c>
      <c r="E4202" s="4">
        <v>4046</v>
      </c>
      <c r="F4202">
        <v>341</v>
      </c>
    </row>
    <row r="4203" spans="1:6" x14ac:dyDescent="0.25">
      <c r="A4203" t="s">
        <v>5</v>
      </c>
      <c r="B4203" t="s">
        <v>11</v>
      </c>
      <c r="C4203" t="s">
        <v>45</v>
      </c>
      <c r="D4203" s="1">
        <v>44431</v>
      </c>
      <c r="E4203" s="4">
        <v>2695</v>
      </c>
      <c r="F4203">
        <v>45</v>
      </c>
    </row>
    <row r="4204" spans="1:6" x14ac:dyDescent="0.25">
      <c r="A4204" t="s">
        <v>40</v>
      </c>
      <c r="B4204" t="s">
        <v>27</v>
      </c>
      <c r="C4204" t="s">
        <v>35</v>
      </c>
      <c r="D4204" s="1">
        <v>44431</v>
      </c>
      <c r="E4204" s="4">
        <v>3591</v>
      </c>
      <c r="F4204">
        <v>237</v>
      </c>
    </row>
    <row r="4205" spans="1:6" x14ac:dyDescent="0.25">
      <c r="A4205" t="s">
        <v>46</v>
      </c>
      <c r="B4205" t="s">
        <v>6</v>
      </c>
      <c r="C4205" t="s">
        <v>26</v>
      </c>
      <c r="D4205" s="1">
        <v>44431</v>
      </c>
      <c r="E4205" s="4">
        <v>3073</v>
      </c>
      <c r="F4205">
        <v>279</v>
      </c>
    </row>
    <row r="4206" spans="1:6" x14ac:dyDescent="0.25">
      <c r="A4206" t="s">
        <v>39</v>
      </c>
      <c r="B4206" t="s">
        <v>16</v>
      </c>
      <c r="C4206" t="s">
        <v>47</v>
      </c>
      <c r="D4206" s="1">
        <v>44431</v>
      </c>
      <c r="E4206" s="4">
        <v>2604</v>
      </c>
      <c r="F4206">
        <v>492</v>
      </c>
    </row>
    <row r="4207" spans="1:6" x14ac:dyDescent="0.25">
      <c r="A4207" t="s">
        <v>18</v>
      </c>
      <c r="B4207" t="s">
        <v>6</v>
      </c>
      <c r="C4207" t="s">
        <v>35</v>
      </c>
      <c r="D4207" s="1">
        <v>44431</v>
      </c>
      <c r="E4207" s="4">
        <v>798</v>
      </c>
      <c r="F4207">
        <v>4</v>
      </c>
    </row>
    <row r="4208" spans="1:6" x14ac:dyDescent="0.25">
      <c r="A4208" t="s">
        <v>51</v>
      </c>
      <c r="B4208" t="s">
        <v>16</v>
      </c>
      <c r="C4208" t="s">
        <v>28</v>
      </c>
      <c r="D4208" s="1">
        <v>44431</v>
      </c>
      <c r="E4208" s="4">
        <v>6517</v>
      </c>
      <c r="F4208">
        <v>252</v>
      </c>
    </row>
    <row r="4209" spans="1:6" x14ac:dyDescent="0.25">
      <c r="A4209" t="s">
        <v>25</v>
      </c>
      <c r="B4209" t="s">
        <v>6</v>
      </c>
      <c r="C4209" t="s">
        <v>47</v>
      </c>
      <c r="D4209" s="1">
        <v>44431</v>
      </c>
      <c r="E4209" s="4">
        <v>3220</v>
      </c>
      <c r="F4209">
        <v>11</v>
      </c>
    </row>
    <row r="4210" spans="1:6" x14ac:dyDescent="0.25">
      <c r="A4210" t="s">
        <v>5</v>
      </c>
      <c r="B4210" t="s">
        <v>21</v>
      </c>
      <c r="C4210" t="s">
        <v>42</v>
      </c>
      <c r="D4210" s="1">
        <v>44431</v>
      </c>
      <c r="E4210" s="4">
        <v>7931</v>
      </c>
      <c r="F4210">
        <v>175</v>
      </c>
    </row>
    <row r="4211" spans="1:6" x14ac:dyDescent="0.25">
      <c r="A4211" t="s">
        <v>15</v>
      </c>
      <c r="B4211" t="s">
        <v>21</v>
      </c>
      <c r="C4211" t="s">
        <v>50</v>
      </c>
      <c r="D4211" s="1">
        <v>44431</v>
      </c>
      <c r="E4211" s="4">
        <v>728</v>
      </c>
      <c r="F4211">
        <v>28</v>
      </c>
    </row>
    <row r="4212" spans="1:6" x14ac:dyDescent="0.25">
      <c r="A4212" t="s">
        <v>15</v>
      </c>
      <c r="B4212" t="s">
        <v>27</v>
      </c>
      <c r="C4212" t="s">
        <v>31</v>
      </c>
      <c r="D4212" s="1">
        <v>44432</v>
      </c>
      <c r="E4212" s="4">
        <v>4368</v>
      </c>
      <c r="F4212">
        <v>339</v>
      </c>
    </row>
    <row r="4213" spans="1:6" x14ac:dyDescent="0.25">
      <c r="A4213" t="s">
        <v>13</v>
      </c>
      <c r="B4213" t="s">
        <v>11</v>
      </c>
      <c r="C4213" t="s">
        <v>44</v>
      </c>
      <c r="D4213" s="1">
        <v>44432</v>
      </c>
      <c r="E4213" s="4">
        <v>2583</v>
      </c>
      <c r="F4213">
        <v>135</v>
      </c>
    </row>
    <row r="4214" spans="1:6" x14ac:dyDescent="0.25">
      <c r="A4214" t="s">
        <v>8</v>
      </c>
      <c r="B4214" t="s">
        <v>16</v>
      </c>
      <c r="C4214" t="s">
        <v>24</v>
      </c>
      <c r="D4214" s="1">
        <v>44432</v>
      </c>
      <c r="E4214" s="4">
        <v>1113</v>
      </c>
      <c r="F4214">
        <v>348</v>
      </c>
    </row>
    <row r="4215" spans="1:6" x14ac:dyDescent="0.25">
      <c r="A4215" t="s">
        <v>41</v>
      </c>
      <c r="B4215" t="s">
        <v>16</v>
      </c>
      <c r="C4215" t="s">
        <v>38</v>
      </c>
      <c r="D4215" s="1">
        <v>44432</v>
      </c>
      <c r="E4215" s="4">
        <v>665</v>
      </c>
      <c r="F4215">
        <v>556</v>
      </c>
    </row>
    <row r="4216" spans="1:6" x14ac:dyDescent="0.25">
      <c r="A4216" t="s">
        <v>33</v>
      </c>
      <c r="B4216" t="s">
        <v>9</v>
      </c>
      <c r="C4216" t="s">
        <v>24</v>
      </c>
      <c r="D4216" s="1">
        <v>44432</v>
      </c>
      <c r="E4216" s="4">
        <v>2653</v>
      </c>
      <c r="F4216">
        <v>84</v>
      </c>
    </row>
    <row r="4217" spans="1:6" x14ac:dyDescent="0.25">
      <c r="A4217" t="s">
        <v>20</v>
      </c>
      <c r="B4217" t="s">
        <v>6</v>
      </c>
      <c r="C4217" t="s">
        <v>28</v>
      </c>
      <c r="D4217" s="1">
        <v>44432</v>
      </c>
      <c r="E4217" s="4">
        <v>7910</v>
      </c>
      <c r="F4217">
        <v>576</v>
      </c>
    </row>
    <row r="4218" spans="1:6" x14ac:dyDescent="0.25">
      <c r="A4218" t="s">
        <v>8</v>
      </c>
      <c r="B4218" t="s">
        <v>21</v>
      </c>
      <c r="C4218" t="s">
        <v>26</v>
      </c>
      <c r="D4218" s="1">
        <v>44432</v>
      </c>
      <c r="E4218" s="4">
        <v>2870</v>
      </c>
      <c r="F4218">
        <v>133</v>
      </c>
    </row>
    <row r="4219" spans="1:6" x14ac:dyDescent="0.25">
      <c r="A4219" t="s">
        <v>39</v>
      </c>
      <c r="B4219" t="s">
        <v>27</v>
      </c>
      <c r="C4219" t="s">
        <v>26</v>
      </c>
      <c r="D4219" s="1">
        <v>44432</v>
      </c>
      <c r="E4219" s="4">
        <v>6237</v>
      </c>
      <c r="F4219">
        <v>518</v>
      </c>
    </row>
    <row r="4220" spans="1:6" x14ac:dyDescent="0.25">
      <c r="A4220" t="s">
        <v>29</v>
      </c>
      <c r="B4220" t="s">
        <v>27</v>
      </c>
      <c r="C4220" t="s">
        <v>28</v>
      </c>
      <c r="D4220" s="1">
        <v>44432</v>
      </c>
      <c r="E4220" s="4">
        <v>2884</v>
      </c>
      <c r="F4220">
        <v>2170</v>
      </c>
    </row>
    <row r="4221" spans="1:6" x14ac:dyDescent="0.25">
      <c r="A4221" t="s">
        <v>49</v>
      </c>
      <c r="B4221" t="s">
        <v>6</v>
      </c>
      <c r="C4221" t="s">
        <v>30</v>
      </c>
      <c r="D4221" s="1">
        <v>44432</v>
      </c>
      <c r="E4221" s="4">
        <v>6237</v>
      </c>
      <c r="F4221">
        <v>910</v>
      </c>
    </row>
    <row r="4222" spans="1:6" x14ac:dyDescent="0.25">
      <c r="A4222" t="s">
        <v>25</v>
      </c>
      <c r="B4222" t="s">
        <v>27</v>
      </c>
      <c r="C4222" t="s">
        <v>19</v>
      </c>
      <c r="D4222" s="1">
        <v>44432</v>
      </c>
      <c r="E4222" s="4">
        <v>2205</v>
      </c>
      <c r="F4222">
        <v>370</v>
      </c>
    </row>
    <row r="4223" spans="1:6" x14ac:dyDescent="0.25">
      <c r="A4223" t="s">
        <v>37</v>
      </c>
      <c r="B4223" t="s">
        <v>9</v>
      </c>
      <c r="C4223" t="s">
        <v>12</v>
      </c>
      <c r="D4223" s="1">
        <v>44432</v>
      </c>
      <c r="E4223" s="4">
        <v>4221</v>
      </c>
      <c r="F4223">
        <v>292</v>
      </c>
    </row>
    <row r="4224" spans="1:6" x14ac:dyDescent="0.25">
      <c r="A4224" t="s">
        <v>8</v>
      </c>
      <c r="B4224" t="s">
        <v>6</v>
      </c>
      <c r="C4224" t="s">
        <v>30</v>
      </c>
      <c r="D4224" s="1">
        <v>44432</v>
      </c>
      <c r="E4224" s="4">
        <v>1638</v>
      </c>
      <c r="F4224">
        <v>514</v>
      </c>
    </row>
    <row r="4225" spans="1:6" x14ac:dyDescent="0.25">
      <c r="A4225" t="s">
        <v>51</v>
      </c>
      <c r="B4225" t="s">
        <v>21</v>
      </c>
      <c r="C4225" t="s">
        <v>38</v>
      </c>
      <c r="D4225" s="1">
        <v>44432</v>
      </c>
      <c r="E4225" s="4">
        <v>8701</v>
      </c>
      <c r="F4225">
        <v>15</v>
      </c>
    </row>
    <row r="4226" spans="1:6" x14ac:dyDescent="0.25">
      <c r="A4226" t="s">
        <v>32</v>
      </c>
      <c r="B4226" t="s">
        <v>11</v>
      </c>
      <c r="C4226" t="s">
        <v>30</v>
      </c>
      <c r="D4226" s="1">
        <v>44432</v>
      </c>
      <c r="E4226" s="4">
        <v>8519</v>
      </c>
      <c r="F4226">
        <v>770</v>
      </c>
    </row>
    <row r="4227" spans="1:6" x14ac:dyDescent="0.25">
      <c r="A4227" t="s">
        <v>25</v>
      </c>
      <c r="B4227" t="s">
        <v>27</v>
      </c>
      <c r="C4227" t="s">
        <v>26</v>
      </c>
      <c r="D4227" s="1">
        <v>44432</v>
      </c>
      <c r="E4227" s="4">
        <v>4732</v>
      </c>
      <c r="F4227">
        <v>89</v>
      </c>
    </row>
    <row r="4228" spans="1:6" x14ac:dyDescent="0.25">
      <c r="A4228" t="s">
        <v>51</v>
      </c>
      <c r="B4228" t="s">
        <v>27</v>
      </c>
      <c r="C4228" t="s">
        <v>12</v>
      </c>
      <c r="D4228" s="1">
        <v>44432</v>
      </c>
      <c r="E4228" s="4">
        <v>98</v>
      </c>
      <c r="F4228">
        <v>249</v>
      </c>
    </row>
    <row r="4229" spans="1:6" x14ac:dyDescent="0.25">
      <c r="A4229" t="s">
        <v>46</v>
      </c>
      <c r="B4229" t="s">
        <v>21</v>
      </c>
      <c r="C4229" t="s">
        <v>52</v>
      </c>
      <c r="D4229" s="1">
        <v>44432</v>
      </c>
      <c r="E4229" s="4">
        <v>6783</v>
      </c>
      <c r="F4229">
        <v>49</v>
      </c>
    </row>
    <row r="4230" spans="1:6" x14ac:dyDescent="0.25">
      <c r="A4230" t="s">
        <v>29</v>
      </c>
      <c r="B4230" t="s">
        <v>9</v>
      </c>
      <c r="C4230" t="s">
        <v>43</v>
      </c>
      <c r="D4230" s="1">
        <v>44432</v>
      </c>
      <c r="E4230" s="4">
        <v>4025</v>
      </c>
      <c r="F4230">
        <v>18</v>
      </c>
    </row>
    <row r="4231" spans="1:6" x14ac:dyDescent="0.25">
      <c r="A4231" t="s">
        <v>41</v>
      </c>
      <c r="B4231" t="s">
        <v>6</v>
      </c>
      <c r="C4231" t="s">
        <v>50</v>
      </c>
      <c r="D4231" s="1">
        <v>44432</v>
      </c>
      <c r="E4231" s="4">
        <v>2695</v>
      </c>
      <c r="F4231">
        <v>297</v>
      </c>
    </row>
    <row r="4232" spans="1:6" x14ac:dyDescent="0.25">
      <c r="A4232" t="s">
        <v>46</v>
      </c>
      <c r="B4232" t="s">
        <v>6</v>
      </c>
      <c r="C4232" t="s">
        <v>48</v>
      </c>
      <c r="D4232" s="1">
        <v>44432</v>
      </c>
      <c r="E4232" s="4">
        <v>3899</v>
      </c>
      <c r="F4232">
        <v>25</v>
      </c>
    </row>
    <row r="4233" spans="1:6" x14ac:dyDescent="0.25">
      <c r="A4233" t="s">
        <v>51</v>
      </c>
      <c r="B4233" t="s">
        <v>21</v>
      </c>
      <c r="C4233" t="s">
        <v>22</v>
      </c>
      <c r="D4233" s="1">
        <v>44432</v>
      </c>
      <c r="E4233" s="4">
        <v>3759</v>
      </c>
      <c r="F4233">
        <v>57</v>
      </c>
    </row>
    <row r="4234" spans="1:6" x14ac:dyDescent="0.25">
      <c r="A4234" t="s">
        <v>40</v>
      </c>
      <c r="B4234" t="s">
        <v>11</v>
      </c>
      <c r="C4234" t="s">
        <v>48</v>
      </c>
      <c r="D4234" s="1">
        <v>44432</v>
      </c>
      <c r="E4234" s="4">
        <v>8785</v>
      </c>
      <c r="F4234">
        <v>18</v>
      </c>
    </row>
    <row r="4235" spans="1:6" x14ac:dyDescent="0.25">
      <c r="A4235" t="s">
        <v>5</v>
      </c>
      <c r="B4235" t="s">
        <v>16</v>
      </c>
      <c r="C4235" t="s">
        <v>30</v>
      </c>
      <c r="D4235" s="1">
        <v>44432</v>
      </c>
      <c r="E4235" s="4">
        <v>7861</v>
      </c>
      <c r="F4235">
        <v>282</v>
      </c>
    </row>
    <row r="4236" spans="1:6" x14ac:dyDescent="0.25">
      <c r="A4236" t="s">
        <v>32</v>
      </c>
      <c r="B4236" t="s">
        <v>16</v>
      </c>
      <c r="C4236" t="s">
        <v>24</v>
      </c>
      <c r="D4236" s="1">
        <v>44432</v>
      </c>
      <c r="E4236" s="4">
        <v>1785</v>
      </c>
      <c r="F4236">
        <v>604</v>
      </c>
    </row>
    <row r="4237" spans="1:6" x14ac:dyDescent="0.25">
      <c r="A4237" t="s">
        <v>51</v>
      </c>
      <c r="B4237" t="s">
        <v>9</v>
      </c>
      <c r="C4237" t="s">
        <v>12</v>
      </c>
      <c r="D4237" s="1">
        <v>44432</v>
      </c>
      <c r="E4237" s="4">
        <v>679</v>
      </c>
      <c r="F4237">
        <v>188</v>
      </c>
    </row>
    <row r="4238" spans="1:6" x14ac:dyDescent="0.25">
      <c r="A4238" t="s">
        <v>8</v>
      </c>
      <c r="B4238" t="s">
        <v>11</v>
      </c>
      <c r="C4238" t="s">
        <v>17</v>
      </c>
      <c r="D4238" s="1">
        <v>44432</v>
      </c>
      <c r="E4238" s="4">
        <v>14364</v>
      </c>
      <c r="F4238">
        <v>43</v>
      </c>
    </row>
    <row r="4239" spans="1:6" x14ac:dyDescent="0.25">
      <c r="A4239" t="s">
        <v>23</v>
      </c>
      <c r="B4239" t="s">
        <v>21</v>
      </c>
      <c r="C4239" t="s">
        <v>7</v>
      </c>
      <c r="D4239" s="1">
        <v>44432</v>
      </c>
      <c r="E4239" s="4">
        <v>3059</v>
      </c>
      <c r="F4239">
        <v>174</v>
      </c>
    </row>
    <row r="4240" spans="1:6" x14ac:dyDescent="0.25">
      <c r="A4240" t="s">
        <v>40</v>
      </c>
      <c r="B4240" t="s">
        <v>6</v>
      </c>
      <c r="C4240" t="s">
        <v>14</v>
      </c>
      <c r="D4240" s="1">
        <v>44432</v>
      </c>
      <c r="E4240" s="4">
        <v>1946</v>
      </c>
      <c r="F4240">
        <v>40</v>
      </c>
    </row>
    <row r="4241" spans="1:6" x14ac:dyDescent="0.25">
      <c r="A4241" t="s">
        <v>18</v>
      </c>
      <c r="B4241" t="s">
        <v>6</v>
      </c>
      <c r="C4241" t="s">
        <v>14</v>
      </c>
      <c r="D4241" s="1">
        <v>44432</v>
      </c>
      <c r="E4241" s="4">
        <v>3381</v>
      </c>
      <c r="F4241">
        <v>423</v>
      </c>
    </row>
    <row r="4242" spans="1:6" x14ac:dyDescent="0.25">
      <c r="A4242" t="s">
        <v>39</v>
      </c>
      <c r="B4242" t="s">
        <v>11</v>
      </c>
      <c r="C4242" t="s">
        <v>30</v>
      </c>
      <c r="D4242" s="1">
        <v>44432</v>
      </c>
      <c r="E4242" s="4">
        <v>5922</v>
      </c>
      <c r="F4242">
        <v>654</v>
      </c>
    </row>
    <row r="4243" spans="1:6" x14ac:dyDescent="0.25">
      <c r="A4243" t="s">
        <v>25</v>
      </c>
      <c r="B4243" t="s">
        <v>27</v>
      </c>
      <c r="C4243" t="s">
        <v>28</v>
      </c>
      <c r="D4243" s="1">
        <v>44432</v>
      </c>
      <c r="E4243" s="4">
        <v>763</v>
      </c>
      <c r="F4243">
        <v>341</v>
      </c>
    </row>
    <row r="4244" spans="1:6" x14ac:dyDescent="0.25">
      <c r="A4244" t="s">
        <v>49</v>
      </c>
      <c r="B4244" t="s">
        <v>27</v>
      </c>
      <c r="C4244" t="s">
        <v>50</v>
      </c>
      <c r="D4244" s="1">
        <v>44432</v>
      </c>
      <c r="E4244" s="4">
        <v>1113</v>
      </c>
      <c r="F4244">
        <v>373</v>
      </c>
    </row>
    <row r="4245" spans="1:6" x14ac:dyDescent="0.25">
      <c r="A4245" t="s">
        <v>40</v>
      </c>
      <c r="B4245" t="s">
        <v>9</v>
      </c>
      <c r="C4245" t="s">
        <v>28</v>
      </c>
      <c r="D4245" s="1">
        <v>44432</v>
      </c>
      <c r="E4245" s="4">
        <v>2765</v>
      </c>
      <c r="F4245">
        <v>500</v>
      </c>
    </row>
    <row r="4246" spans="1:6" x14ac:dyDescent="0.25">
      <c r="A4246" t="s">
        <v>41</v>
      </c>
      <c r="B4246" t="s">
        <v>6</v>
      </c>
      <c r="C4246" t="s">
        <v>26</v>
      </c>
      <c r="D4246" s="1">
        <v>44432</v>
      </c>
      <c r="E4246" s="4">
        <v>917</v>
      </c>
      <c r="F4246">
        <v>173</v>
      </c>
    </row>
    <row r="4247" spans="1:6" x14ac:dyDescent="0.25">
      <c r="A4247" t="s">
        <v>15</v>
      </c>
      <c r="B4247" t="s">
        <v>21</v>
      </c>
      <c r="C4247" t="s">
        <v>7</v>
      </c>
      <c r="D4247" s="1">
        <v>44433</v>
      </c>
      <c r="E4247" s="4">
        <v>119</v>
      </c>
      <c r="F4247">
        <v>349</v>
      </c>
    </row>
    <row r="4248" spans="1:6" x14ac:dyDescent="0.25">
      <c r="A4248" t="s">
        <v>15</v>
      </c>
      <c r="B4248" t="s">
        <v>11</v>
      </c>
      <c r="C4248" t="s">
        <v>24</v>
      </c>
      <c r="D4248" s="1">
        <v>44433</v>
      </c>
      <c r="E4248" s="4">
        <v>2919</v>
      </c>
      <c r="F4248">
        <v>177</v>
      </c>
    </row>
    <row r="4249" spans="1:6" x14ac:dyDescent="0.25">
      <c r="A4249" t="s">
        <v>23</v>
      </c>
      <c r="B4249" t="s">
        <v>6</v>
      </c>
      <c r="C4249" t="s">
        <v>31</v>
      </c>
      <c r="D4249" s="1">
        <v>44433</v>
      </c>
      <c r="E4249" s="4">
        <v>4060</v>
      </c>
      <c r="F4249">
        <v>196</v>
      </c>
    </row>
    <row r="4250" spans="1:6" x14ac:dyDescent="0.25">
      <c r="A4250" t="s">
        <v>51</v>
      </c>
      <c r="B4250" t="s">
        <v>6</v>
      </c>
      <c r="C4250" t="s">
        <v>48</v>
      </c>
      <c r="D4250" s="1">
        <v>44433</v>
      </c>
      <c r="E4250" s="4">
        <v>6846</v>
      </c>
      <c r="F4250">
        <v>136</v>
      </c>
    </row>
    <row r="4251" spans="1:6" x14ac:dyDescent="0.25">
      <c r="A4251" t="s">
        <v>32</v>
      </c>
      <c r="B4251" t="s">
        <v>9</v>
      </c>
      <c r="C4251" t="s">
        <v>47</v>
      </c>
      <c r="D4251" s="1">
        <v>44433</v>
      </c>
      <c r="E4251" s="4">
        <v>1148</v>
      </c>
      <c r="F4251">
        <v>500</v>
      </c>
    </row>
    <row r="4252" spans="1:6" x14ac:dyDescent="0.25">
      <c r="A4252" t="s">
        <v>25</v>
      </c>
      <c r="B4252" t="s">
        <v>27</v>
      </c>
      <c r="C4252" t="s">
        <v>24</v>
      </c>
      <c r="D4252" s="1">
        <v>44433</v>
      </c>
      <c r="E4252" s="4">
        <v>1085</v>
      </c>
      <c r="F4252">
        <v>5</v>
      </c>
    </row>
    <row r="4253" spans="1:6" x14ac:dyDescent="0.25">
      <c r="A4253" t="s">
        <v>32</v>
      </c>
      <c r="B4253" t="s">
        <v>11</v>
      </c>
      <c r="C4253" t="s">
        <v>38</v>
      </c>
      <c r="D4253" s="1">
        <v>44433</v>
      </c>
      <c r="E4253" s="4">
        <v>2128</v>
      </c>
      <c r="F4253">
        <v>88</v>
      </c>
    </row>
    <row r="4254" spans="1:6" x14ac:dyDescent="0.25">
      <c r="A4254" t="s">
        <v>10</v>
      </c>
      <c r="B4254" t="s">
        <v>9</v>
      </c>
      <c r="C4254" t="s">
        <v>14</v>
      </c>
      <c r="D4254" s="1">
        <v>44433</v>
      </c>
      <c r="E4254" s="4">
        <v>2884</v>
      </c>
      <c r="F4254">
        <v>127</v>
      </c>
    </row>
    <row r="4255" spans="1:6" x14ac:dyDescent="0.25">
      <c r="A4255" t="s">
        <v>8</v>
      </c>
      <c r="B4255" t="s">
        <v>11</v>
      </c>
      <c r="C4255" t="s">
        <v>50</v>
      </c>
      <c r="D4255" s="1">
        <v>44433</v>
      </c>
      <c r="E4255" s="4">
        <v>2569</v>
      </c>
      <c r="F4255">
        <v>700</v>
      </c>
    </row>
    <row r="4256" spans="1:6" x14ac:dyDescent="0.25">
      <c r="A4256" t="s">
        <v>40</v>
      </c>
      <c r="B4256" t="s">
        <v>11</v>
      </c>
      <c r="C4256" t="s">
        <v>24</v>
      </c>
      <c r="D4256" s="1">
        <v>44434</v>
      </c>
      <c r="E4256" s="4">
        <v>602</v>
      </c>
      <c r="F4256">
        <v>274</v>
      </c>
    </row>
    <row r="4257" spans="1:6" x14ac:dyDescent="0.25">
      <c r="A4257" t="s">
        <v>18</v>
      </c>
      <c r="B4257" t="s">
        <v>9</v>
      </c>
      <c r="C4257" t="s">
        <v>43</v>
      </c>
      <c r="D4257" s="1">
        <v>44434</v>
      </c>
      <c r="E4257" s="4">
        <v>4585</v>
      </c>
      <c r="F4257">
        <v>60</v>
      </c>
    </row>
    <row r="4258" spans="1:6" x14ac:dyDescent="0.25">
      <c r="A4258" t="s">
        <v>10</v>
      </c>
      <c r="B4258" t="s">
        <v>16</v>
      </c>
      <c r="C4258" t="s">
        <v>38</v>
      </c>
      <c r="D4258" s="1">
        <v>44434</v>
      </c>
      <c r="E4258" s="4">
        <v>3717</v>
      </c>
      <c r="F4258">
        <v>174</v>
      </c>
    </row>
    <row r="4259" spans="1:6" x14ac:dyDescent="0.25">
      <c r="A4259" t="s">
        <v>51</v>
      </c>
      <c r="B4259" t="s">
        <v>27</v>
      </c>
      <c r="C4259" t="s">
        <v>26</v>
      </c>
      <c r="D4259" s="1">
        <v>44434</v>
      </c>
      <c r="E4259" s="4">
        <v>2667</v>
      </c>
      <c r="F4259">
        <v>91</v>
      </c>
    </row>
    <row r="4260" spans="1:6" x14ac:dyDescent="0.25">
      <c r="A4260" t="s">
        <v>39</v>
      </c>
      <c r="B4260" t="s">
        <v>16</v>
      </c>
      <c r="C4260" t="s">
        <v>44</v>
      </c>
      <c r="D4260" s="1">
        <v>44434</v>
      </c>
      <c r="E4260" s="4">
        <v>9450</v>
      </c>
      <c r="F4260">
        <v>347</v>
      </c>
    </row>
    <row r="4261" spans="1:6" x14ac:dyDescent="0.25">
      <c r="A4261" t="s">
        <v>40</v>
      </c>
      <c r="B4261" t="s">
        <v>16</v>
      </c>
      <c r="C4261" t="s">
        <v>14</v>
      </c>
      <c r="D4261" s="1">
        <v>44434</v>
      </c>
      <c r="E4261" s="4">
        <v>1750</v>
      </c>
      <c r="F4261">
        <v>112</v>
      </c>
    </row>
    <row r="4262" spans="1:6" x14ac:dyDescent="0.25">
      <c r="A4262" t="s">
        <v>37</v>
      </c>
      <c r="B4262" t="s">
        <v>21</v>
      </c>
      <c r="C4262" t="s">
        <v>26</v>
      </c>
      <c r="D4262" s="1">
        <v>44434</v>
      </c>
      <c r="E4262" s="4">
        <v>1715</v>
      </c>
      <c r="F4262">
        <v>39</v>
      </c>
    </row>
    <row r="4263" spans="1:6" x14ac:dyDescent="0.25">
      <c r="A4263" t="s">
        <v>8</v>
      </c>
      <c r="B4263" t="s">
        <v>27</v>
      </c>
      <c r="C4263" t="s">
        <v>26</v>
      </c>
      <c r="D4263" s="1">
        <v>44434</v>
      </c>
      <c r="E4263" s="4">
        <v>6664</v>
      </c>
      <c r="F4263">
        <v>346</v>
      </c>
    </row>
    <row r="4264" spans="1:6" x14ac:dyDescent="0.25">
      <c r="A4264" t="s">
        <v>5</v>
      </c>
      <c r="B4264" t="s">
        <v>21</v>
      </c>
      <c r="C4264" t="s">
        <v>44</v>
      </c>
      <c r="D4264" s="1">
        <v>44434</v>
      </c>
      <c r="E4264" s="4">
        <v>3990</v>
      </c>
      <c r="F4264">
        <v>160</v>
      </c>
    </row>
    <row r="4265" spans="1:6" x14ac:dyDescent="0.25">
      <c r="A4265" t="s">
        <v>5</v>
      </c>
      <c r="B4265" t="s">
        <v>6</v>
      </c>
      <c r="C4265" t="s">
        <v>38</v>
      </c>
      <c r="D4265" s="1">
        <v>44434</v>
      </c>
      <c r="E4265" s="4">
        <v>5418</v>
      </c>
      <c r="F4265">
        <v>201</v>
      </c>
    </row>
    <row r="4266" spans="1:6" x14ac:dyDescent="0.25">
      <c r="A4266" t="s">
        <v>34</v>
      </c>
      <c r="B4266" t="s">
        <v>11</v>
      </c>
      <c r="C4266" t="s">
        <v>14</v>
      </c>
      <c r="D4266" s="1">
        <v>44434</v>
      </c>
      <c r="E4266" s="4">
        <v>7063</v>
      </c>
      <c r="F4266">
        <v>700</v>
      </c>
    </row>
    <row r="4267" spans="1:6" x14ac:dyDescent="0.25">
      <c r="A4267" t="s">
        <v>51</v>
      </c>
      <c r="B4267" t="s">
        <v>21</v>
      </c>
      <c r="C4267" t="s">
        <v>42</v>
      </c>
      <c r="D4267" s="1">
        <v>44434</v>
      </c>
      <c r="E4267" s="4">
        <v>6349</v>
      </c>
      <c r="F4267">
        <v>489</v>
      </c>
    </row>
    <row r="4268" spans="1:6" x14ac:dyDescent="0.25">
      <c r="A4268" t="s">
        <v>10</v>
      </c>
      <c r="B4268" t="s">
        <v>27</v>
      </c>
      <c r="C4268" t="s">
        <v>30</v>
      </c>
      <c r="D4268" s="1">
        <v>44434</v>
      </c>
      <c r="E4268" s="4">
        <v>7616</v>
      </c>
      <c r="F4268">
        <v>980</v>
      </c>
    </row>
    <row r="4269" spans="1:6" x14ac:dyDescent="0.25">
      <c r="A4269" t="s">
        <v>39</v>
      </c>
      <c r="B4269" t="s">
        <v>16</v>
      </c>
      <c r="C4269" t="s">
        <v>24</v>
      </c>
      <c r="D4269" s="1">
        <v>44434</v>
      </c>
      <c r="E4269" s="4">
        <v>6419</v>
      </c>
      <c r="F4269">
        <v>292</v>
      </c>
    </row>
    <row r="4270" spans="1:6" x14ac:dyDescent="0.25">
      <c r="A4270" t="s">
        <v>15</v>
      </c>
      <c r="B4270" t="s">
        <v>27</v>
      </c>
      <c r="C4270" t="s">
        <v>22</v>
      </c>
      <c r="D4270" s="1">
        <v>44434</v>
      </c>
      <c r="E4270" s="4">
        <v>5369</v>
      </c>
      <c r="F4270">
        <v>448</v>
      </c>
    </row>
    <row r="4271" spans="1:6" x14ac:dyDescent="0.25">
      <c r="A4271" t="s">
        <v>32</v>
      </c>
      <c r="B4271" t="s">
        <v>16</v>
      </c>
      <c r="C4271" t="s">
        <v>22</v>
      </c>
      <c r="D4271" s="1">
        <v>44434</v>
      </c>
      <c r="E4271" s="4">
        <v>1911</v>
      </c>
      <c r="F4271">
        <v>160</v>
      </c>
    </row>
    <row r="4272" spans="1:6" x14ac:dyDescent="0.25">
      <c r="A4272" t="s">
        <v>37</v>
      </c>
      <c r="B4272" t="s">
        <v>6</v>
      </c>
      <c r="C4272" t="s">
        <v>50</v>
      </c>
      <c r="D4272" s="1">
        <v>44434</v>
      </c>
      <c r="E4272" s="4">
        <v>10248</v>
      </c>
      <c r="F4272">
        <v>1120</v>
      </c>
    </row>
    <row r="4273" spans="1:6" x14ac:dyDescent="0.25">
      <c r="A4273" t="s">
        <v>32</v>
      </c>
      <c r="B4273" t="s">
        <v>21</v>
      </c>
      <c r="C4273" t="s">
        <v>47</v>
      </c>
      <c r="D4273" s="1">
        <v>44434</v>
      </c>
      <c r="E4273" s="4">
        <v>3738</v>
      </c>
      <c r="F4273">
        <v>234</v>
      </c>
    </row>
    <row r="4274" spans="1:6" x14ac:dyDescent="0.25">
      <c r="A4274" t="s">
        <v>51</v>
      </c>
      <c r="B4274" t="s">
        <v>21</v>
      </c>
      <c r="C4274" t="s">
        <v>52</v>
      </c>
      <c r="D4274" s="1">
        <v>44434</v>
      </c>
      <c r="E4274" s="4">
        <v>11277</v>
      </c>
      <c r="F4274">
        <v>470</v>
      </c>
    </row>
    <row r="4275" spans="1:6" x14ac:dyDescent="0.25">
      <c r="A4275" t="s">
        <v>5</v>
      </c>
      <c r="B4275" t="s">
        <v>9</v>
      </c>
      <c r="C4275" t="s">
        <v>45</v>
      </c>
      <c r="D4275" s="1">
        <v>44434</v>
      </c>
      <c r="E4275" s="4">
        <v>1680</v>
      </c>
      <c r="F4275">
        <v>99</v>
      </c>
    </row>
    <row r="4276" spans="1:6" x14ac:dyDescent="0.25">
      <c r="A4276" t="s">
        <v>32</v>
      </c>
      <c r="B4276" t="s">
        <v>21</v>
      </c>
      <c r="C4276" t="s">
        <v>35</v>
      </c>
      <c r="D4276" s="1">
        <v>44434</v>
      </c>
      <c r="E4276" s="4">
        <v>3136</v>
      </c>
      <c r="F4276">
        <v>262</v>
      </c>
    </row>
    <row r="4277" spans="1:6" x14ac:dyDescent="0.25">
      <c r="A4277" t="s">
        <v>29</v>
      </c>
      <c r="B4277" t="s">
        <v>6</v>
      </c>
      <c r="C4277" t="s">
        <v>35</v>
      </c>
      <c r="D4277" s="1">
        <v>44434</v>
      </c>
      <c r="E4277" s="4">
        <v>6818</v>
      </c>
      <c r="F4277">
        <v>487</v>
      </c>
    </row>
    <row r="4278" spans="1:6" x14ac:dyDescent="0.25">
      <c r="A4278" t="s">
        <v>20</v>
      </c>
      <c r="B4278" t="s">
        <v>9</v>
      </c>
      <c r="C4278" t="s">
        <v>47</v>
      </c>
      <c r="D4278" s="1">
        <v>44434</v>
      </c>
      <c r="E4278" s="4">
        <v>4494</v>
      </c>
      <c r="F4278">
        <v>237</v>
      </c>
    </row>
    <row r="4279" spans="1:6" x14ac:dyDescent="0.25">
      <c r="A4279" t="s">
        <v>41</v>
      </c>
      <c r="B4279" t="s">
        <v>27</v>
      </c>
      <c r="C4279" t="s">
        <v>17</v>
      </c>
      <c r="D4279" s="1">
        <v>44434</v>
      </c>
      <c r="E4279" s="4">
        <v>2611</v>
      </c>
      <c r="F4279">
        <v>187</v>
      </c>
    </row>
    <row r="4280" spans="1:6" x14ac:dyDescent="0.25">
      <c r="A4280" t="s">
        <v>34</v>
      </c>
      <c r="B4280" t="s">
        <v>11</v>
      </c>
      <c r="C4280" t="s">
        <v>7</v>
      </c>
      <c r="D4280" s="1">
        <v>44434</v>
      </c>
      <c r="E4280" s="4">
        <v>7231</v>
      </c>
      <c r="F4280">
        <v>279</v>
      </c>
    </row>
    <row r="4281" spans="1:6" x14ac:dyDescent="0.25">
      <c r="A4281" t="s">
        <v>23</v>
      </c>
      <c r="B4281" t="s">
        <v>11</v>
      </c>
      <c r="C4281" t="s">
        <v>19</v>
      </c>
      <c r="D4281" s="1">
        <v>44434</v>
      </c>
      <c r="E4281" s="4">
        <v>2114</v>
      </c>
      <c r="F4281">
        <v>112</v>
      </c>
    </row>
    <row r="4282" spans="1:6" x14ac:dyDescent="0.25">
      <c r="A4282" t="s">
        <v>29</v>
      </c>
      <c r="B4282" t="s">
        <v>9</v>
      </c>
      <c r="C4282" t="s">
        <v>22</v>
      </c>
      <c r="D4282" s="1">
        <v>44434</v>
      </c>
      <c r="E4282" s="4">
        <v>10731</v>
      </c>
      <c r="F4282">
        <v>770</v>
      </c>
    </row>
    <row r="4283" spans="1:6" x14ac:dyDescent="0.25">
      <c r="A4283" t="s">
        <v>40</v>
      </c>
      <c r="B4283" t="s">
        <v>16</v>
      </c>
      <c r="C4283" t="s">
        <v>47</v>
      </c>
      <c r="D4283" s="1">
        <v>44434</v>
      </c>
      <c r="E4283" s="4">
        <v>2625</v>
      </c>
      <c r="F4283">
        <v>139</v>
      </c>
    </row>
    <row r="4284" spans="1:6" x14ac:dyDescent="0.25">
      <c r="A4284" t="s">
        <v>25</v>
      </c>
      <c r="B4284" t="s">
        <v>9</v>
      </c>
      <c r="C4284" t="s">
        <v>26</v>
      </c>
      <c r="D4284" s="1">
        <v>44434</v>
      </c>
      <c r="E4284" s="4">
        <v>2408</v>
      </c>
      <c r="F4284">
        <v>134</v>
      </c>
    </row>
    <row r="4285" spans="1:6" x14ac:dyDescent="0.25">
      <c r="A4285" t="s">
        <v>41</v>
      </c>
      <c r="B4285" t="s">
        <v>6</v>
      </c>
      <c r="C4285" t="s">
        <v>17</v>
      </c>
      <c r="D4285" s="1">
        <v>44434</v>
      </c>
      <c r="E4285" s="4">
        <v>5999</v>
      </c>
      <c r="F4285">
        <v>400</v>
      </c>
    </row>
    <row r="4286" spans="1:6" x14ac:dyDescent="0.25">
      <c r="A4286" t="s">
        <v>37</v>
      </c>
      <c r="B4286" t="s">
        <v>9</v>
      </c>
      <c r="C4286" t="s">
        <v>43</v>
      </c>
      <c r="D4286" s="1">
        <v>44434</v>
      </c>
      <c r="E4286" s="4">
        <v>1820</v>
      </c>
      <c r="F4286">
        <v>96</v>
      </c>
    </row>
    <row r="4287" spans="1:6" x14ac:dyDescent="0.25">
      <c r="A4287" t="s">
        <v>46</v>
      </c>
      <c r="B4287" t="s">
        <v>6</v>
      </c>
      <c r="C4287" t="s">
        <v>43</v>
      </c>
      <c r="D4287" s="1">
        <v>44434</v>
      </c>
      <c r="E4287" s="4">
        <v>1890</v>
      </c>
      <c r="F4287">
        <v>95</v>
      </c>
    </row>
    <row r="4288" spans="1:6" x14ac:dyDescent="0.25">
      <c r="A4288" t="s">
        <v>25</v>
      </c>
      <c r="B4288" t="s">
        <v>21</v>
      </c>
      <c r="C4288" t="s">
        <v>12</v>
      </c>
      <c r="D4288" s="1">
        <v>44434</v>
      </c>
      <c r="E4288" s="4">
        <v>336</v>
      </c>
      <c r="F4288">
        <v>14</v>
      </c>
    </row>
    <row r="4289" spans="1:6" x14ac:dyDescent="0.25">
      <c r="A4289" t="s">
        <v>51</v>
      </c>
      <c r="B4289" t="s">
        <v>11</v>
      </c>
      <c r="C4289" t="s">
        <v>43</v>
      </c>
      <c r="D4289" s="1">
        <v>44434</v>
      </c>
      <c r="E4289" s="4">
        <v>7630</v>
      </c>
      <c r="F4289">
        <v>449</v>
      </c>
    </row>
    <row r="4290" spans="1:6" x14ac:dyDescent="0.25">
      <c r="A4290" t="s">
        <v>20</v>
      </c>
      <c r="B4290" t="s">
        <v>27</v>
      </c>
      <c r="C4290" t="s">
        <v>26</v>
      </c>
      <c r="D4290" s="1">
        <v>44435</v>
      </c>
      <c r="E4290" s="4">
        <v>3822</v>
      </c>
      <c r="F4290">
        <v>225</v>
      </c>
    </row>
    <row r="4291" spans="1:6" x14ac:dyDescent="0.25">
      <c r="A4291" t="s">
        <v>25</v>
      </c>
      <c r="B4291" t="s">
        <v>11</v>
      </c>
      <c r="C4291" t="s">
        <v>38</v>
      </c>
      <c r="D4291" s="1">
        <v>44435</v>
      </c>
      <c r="E4291" s="4">
        <v>1911</v>
      </c>
      <c r="F4291">
        <v>77</v>
      </c>
    </row>
    <row r="4292" spans="1:6" x14ac:dyDescent="0.25">
      <c r="A4292" t="s">
        <v>23</v>
      </c>
      <c r="B4292" t="s">
        <v>6</v>
      </c>
      <c r="C4292" t="s">
        <v>35</v>
      </c>
      <c r="D4292" s="1">
        <v>44435</v>
      </c>
      <c r="E4292" s="4">
        <v>2380</v>
      </c>
      <c r="F4292">
        <v>184</v>
      </c>
    </row>
    <row r="4293" spans="1:6" x14ac:dyDescent="0.25">
      <c r="A4293" t="s">
        <v>33</v>
      </c>
      <c r="B4293" t="s">
        <v>6</v>
      </c>
      <c r="C4293" t="s">
        <v>35</v>
      </c>
      <c r="D4293" s="1">
        <v>44435</v>
      </c>
      <c r="E4293" s="4">
        <v>5950</v>
      </c>
      <c r="F4293">
        <v>397</v>
      </c>
    </row>
    <row r="4294" spans="1:6" x14ac:dyDescent="0.25">
      <c r="A4294" t="s">
        <v>40</v>
      </c>
      <c r="B4294" t="s">
        <v>27</v>
      </c>
      <c r="C4294" t="s">
        <v>48</v>
      </c>
      <c r="D4294" s="1">
        <v>44435</v>
      </c>
      <c r="E4294" s="4">
        <v>5817</v>
      </c>
      <c r="F4294">
        <v>277</v>
      </c>
    </row>
    <row r="4295" spans="1:6" x14ac:dyDescent="0.25">
      <c r="A4295" t="s">
        <v>13</v>
      </c>
      <c r="B4295" t="s">
        <v>16</v>
      </c>
      <c r="C4295" t="s">
        <v>30</v>
      </c>
      <c r="D4295" s="1">
        <v>44435</v>
      </c>
      <c r="E4295" s="4">
        <v>1694</v>
      </c>
      <c r="F4295">
        <v>242</v>
      </c>
    </row>
    <row r="4296" spans="1:6" x14ac:dyDescent="0.25">
      <c r="A4296" t="s">
        <v>39</v>
      </c>
      <c r="B4296" t="s">
        <v>16</v>
      </c>
      <c r="C4296" t="s">
        <v>45</v>
      </c>
      <c r="D4296" s="1">
        <v>44435</v>
      </c>
      <c r="E4296" s="4">
        <v>119</v>
      </c>
      <c r="F4296">
        <v>8</v>
      </c>
    </row>
    <row r="4297" spans="1:6" x14ac:dyDescent="0.25">
      <c r="A4297" t="s">
        <v>37</v>
      </c>
      <c r="B4297" t="s">
        <v>11</v>
      </c>
      <c r="C4297" t="s">
        <v>36</v>
      </c>
      <c r="D4297" s="1">
        <v>44435</v>
      </c>
      <c r="E4297" s="4">
        <v>28</v>
      </c>
      <c r="F4297">
        <v>3</v>
      </c>
    </row>
    <row r="4298" spans="1:6" x14ac:dyDescent="0.25">
      <c r="A4298" t="s">
        <v>25</v>
      </c>
      <c r="B4298" t="s">
        <v>27</v>
      </c>
      <c r="C4298" t="s">
        <v>17</v>
      </c>
      <c r="D4298" s="1">
        <v>44435</v>
      </c>
      <c r="E4298" s="4">
        <v>5362</v>
      </c>
      <c r="F4298">
        <v>383</v>
      </c>
    </row>
    <row r="4299" spans="1:6" x14ac:dyDescent="0.25">
      <c r="A4299" t="s">
        <v>49</v>
      </c>
      <c r="B4299" t="s">
        <v>16</v>
      </c>
      <c r="C4299" t="s">
        <v>19</v>
      </c>
      <c r="D4299" s="1">
        <v>44435</v>
      </c>
      <c r="E4299" s="4">
        <v>9667</v>
      </c>
      <c r="F4299">
        <v>509</v>
      </c>
    </row>
    <row r="4300" spans="1:6" x14ac:dyDescent="0.25">
      <c r="A4300" t="s">
        <v>23</v>
      </c>
      <c r="B4300" t="s">
        <v>16</v>
      </c>
      <c r="C4300" t="s">
        <v>52</v>
      </c>
      <c r="D4300" s="1">
        <v>44435</v>
      </c>
      <c r="E4300" s="4">
        <v>5257</v>
      </c>
      <c r="F4300">
        <v>229</v>
      </c>
    </row>
    <row r="4301" spans="1:6" x14ac:dyDescent="0.25">
      <c r="A4301" t="s">
        <v>41</v>
      </c>
      <c r="B4301" t="s">
        <v>9</v>
      </c>
      <c r="C4301" t="s">
        <v>26</v>
      </c>
      <c r="D4301" s="1">
        <v>44435</v>
      </c>
      <c r="E4301" s="4">
        <v>7098</v>
      </c>
      <c r="F4301">
        <v>418</v>
      </c>
    </row>
    <row r="4302" spans="1:6" x14ac:dyDescent="0.25">
      <c r="A4302" t="s">
        <v>29</v>
      </c>
      <c r="B4302" t="s">
        <v>9</v>
      </c>
      <c r="C4302" t="s">
        <v>12</v>
      </c>
      <c r="D4302" s="1">
        <v>44435</v>
      </c>
      <c r="E4302" s="4">
        <v>8792</v>
      </c>
      <c r="F4302">
        <v>326</v>
      </c>
    </row>
    <row r="4303" spans="1:6" x14ac:dyDescent="0.25">
      <c r="A4303" t="s">
        <v>49</v>
      </c>
      <c r="B4303" t="s">
        <v>27</v>
      </c>
      <c r="C4303" t="s">
        <v>48</v>
      </c>
      <c r="D4303" s="1">
        <v>44438</v>
      </c>
      <c r="E4303" s="4">
        <v>2261</v>
      </c>
      <c r="F4303">
        <v>114</v>
      </c>
    </row>
    <row r="4304" spans="1:6" x14ac:dyDescent="0.25">
      <c r="A4304" t="s">
        <v>13</v>
      </c>
      <c r="B4304" t="s">
        <v>27</v>
      </c>
      <c r="C4304" t="s">
        <v>28</v>
      </c>
      <c r="D4304" s="1">
        <v>44438</v>
      </c>
      <c r="E4304" s="4">
        <v>4235</v>
      </c>
      <c r="F4304">
        <v>471</v>
      </c>
    </row>
    <row r="4305" spans="1:6" x14ac:dyDescent="0.25">
      <c r="A4305" t="s">
        <v>32</v>
      </c>
      <c r="B4305" t="s">
        <v>9</v>
      </c>
      <c r="C4305" t="s">
        <v>17</v>
      </c>
      <c r="D4305" s="1">
        <v>44438</v>
      </c>
      <c r="E4305" s="4">
        <v>8736</v>
      </c>
      <c r="F4305">
        <v>514</v>
      </c>
    </row>
    <row r="4306" spans="1:6" x14ac:dyDescent="0.25">
      <c r="A4306" t="s">
        <v>51</v>
      </c>
      <c r="B4306" t="s">
        <v>27</v>
      </c>
      <c r="C4306" t="s">
        <v>42</v>
      </c>
      <c r="D4306" s="1">
        <v>44438</v>
      </c>
      <c r="E4306" s="4">
        <v>4438</v>
      </c>
      <c r="F4306">
        <v>317</v>
      </c>
    </row>
    <row r="4307" spans="1:6" x14ac:dyDescent="0.25">
      <c r="A4307" t="s">
        <v>37</v>
      </c>
      <c r="B4307" t="s">
        <v>6</v>
      </c>
      <c r="C4307" t="s">
        <v>38</v>
      </c>
      <c r="D4307" s="1">
        <v>44438</v>
      </c>
      <c r="E4307" s="4">
        <v>777</v>
      </c>
      <c r="F4307">
        <v>29</v>
      </c>
    </row>
    <row r="4308" spans="1:6" x14ac:dyDescent="0.25">
      <c r="A4308" t="s">
        <v>18</v>
      </c>
      <c r="B4308" t="s">
        <v>16</v>
      </c>
      <c r="C4308" t="s">
        <v>47</v>
      </c>
      <c r="D4308" s="1">
        <v>44438</v>
      </c>
      <c r="E4308" s="4">
        <v>1092</v>
      </c>
      <c r="F4308">
        <v>69</v>
      </c>
    </row>
    <row r="4309" spans="1:6" x14ac:dyDescent="0.25">
      <c r="A4309" t="s">
        <v>25</v>
      </c>
      <c r="B4309" t="s">
        <v>16</v>
      </c>
      <c r="C4309" t="s">
        <v>22</v>
      </c>
      <c r="D4309" s="1">
        <v>44438</v>
      </c>
      <c r="E4309" s="4">
        <v>4452</v>
      </c>
      <c r="F4309">
        <v>318</v>
      </c>
    </row>
    <row r="4310" spans="1:6" x14ac:dyDescent="0.25">
      <c r="A4310" t="s">
        <v>10</v>
      </c>
      <c r="B4310" t="s">
        <v>21</v>
      </c>
      <c r="C4310" t="s">
        <v>12</v>
      </c>
      <c r="D4310" s="1">
        <v>44438</v>
      </c>
      <c r="E4310" s="4">
        <v>5299</v>
      </c>
      <c r="F4310">
        <v>197</v>
      </c>
    </row>
    <row r="4311" spans="1:6" x14ac:dyDescent="0.25">
      <c r="A4311" t="s">
        <v>29</v>
      </c>
      <c r="B4311" t="s">
        <v>6</v>
      </c>
      <c r="C4311" t="s">
        <v>14</v>
      </c>
      <c r="D4311" s="1">
        <v>44438</v>
      </c>
      <c r="E4311" s="4">
        <v>5019</v>
      </c>
      <c r="F4311">
        <v>457</v>
      </c>
    </row>
    <row r="4312" spans="1:6" x14ac:dyDescent="0.25">
      <c r="A4312" t="s">
        <v>46</v>
      </c>
      <c r="B4312" t="s">
        <v>11</v>
      </c>
      <c r="C4312" t="s">
        <v>35</v>
      </c>
      <c r="D4312" s="1">
        <v>44438</v>
      </c>
      <c r="E4312" s="4">
        <v>2982</v>
      </c>
      <c r="F4312">
        <v>199</v>
      </c>
    </row>
    <row r="4313" spans="1:6" x14ac:dyDescent="0.25">
      <c r="A4313" t="s">
        <v>10</v>
      </c>
      <c r="B4313" t="s">
        <v>9</v>
      </c>
      <c r="C4313" t="s">
        <v>30</v>
      </c>
      <c r="D4313" s="1">
        <v>44438</v>
      </c>
      <c r="E4313" s="4">
        <v>7602</v>
      </c>
      <c r="F4313">
        <v>980</v>
      </c>
    </row>
    <row r="4314" spans="1:6" x14ac:dyDescent="0.25">
      <c r="A4314" t="s">
        <v>13</v>
      </c>
      <c r="B4314" t="s">
        <v>27</v>
      </c>
      <c r="C4314" t="s">
        <v>44</v>
      </c>
      <c r="D4314" s="1">
        <v>44438</v>
      </c>
      <c r="E4314" s="4">
        <v>8183</v>
      </c>
      <c r="F4314">
        <v>341</v>
      </c>
    </row>
    <row r="4315" spans="1:6" x14ac:dyDescent="0.25">
      <c r="A4315" t="s">
        <v>20</v>
      </c>
      <c r="B4315" t="s">
        <v>6</v>
      </c>
      <c r="C4315" t="s">
        <v>12</v>
      </c>
      <c r="D4315" s="1">
        <v>44438</v>
      </c>
      <c r="E4315" s="4">
        <v>3325</v>
      </c>
      <c r="F4315">
        <v>139</v>
      </c>
    </row>
    <row r="4316" spans="1:6" x14ac:dyDescent="0.25">
      <c r="A4316" t="s">
        <v>40</v>
      </c>
      <c r="B4316" t="s">
        <v>16</v>
      </c>
      <c r="C4316" t="s">
        <v>35</v>
      </c>
      <c r="D4316" s="1">
        <v>44438</v>
      </c>
      <c r="E4316" s="4">
        <v>4557</v>
      </c>
      <c r="F4316">
        <v>351</v>
      </c>
    </row>
    <row r="4317" spans="1:6" x14ac:dyDescent="0.25">
      <c r="A4317" t="s">
        <v>25</v>
      </c>
      <c r="B4317" t="s">
        <v>21</v>
      </c>
      <c r="C4317" t="s">
        <v>35</v>
      </c>
      <c r="D4317" s="1">
        <v>44439</v>
      </c>
      <c r="E4317" s="4">
        <v>2856</v>
      </c>
      <c r="F4317">
        <v>238</v>
      </c>
    </row>
    <row r="4318" spans="1:6" x14ac:dyDescent="0.25">
      <c r="A4318" t="s">
        <v>18</v>
      </c>
      <c r="B4318" t="s">
        <v>11</v>
      </c>
      <c r="C4318" t="s">
        <v>52</v>
      </c>
      <c r="D4318" s="1">
        <v>44439</v>
      </c>
      <c r="E4318" s="4">
        <v>6930</v>
      </c>
      <c r="F4318">
        <v>302</v>
      </c>
    </row>
    <row r="4319" spans="1:6" x14ac:dyDescent="0.25">
      <c r="A4319" t="s">
        <v>10</v>
      </c>
      <c r="B4319" t="s">
        <v>16</v>
      </c>
      <c r="C4319" t="s">
        <v>7</v>
      </c>
      <c r="D4319" s="1">
        <v>44439</v>
      </c>
      <c r="E4319" s="4">
        <v>8708</v>
      </c>
      <c r="F4319">
        <v>363</v>
      </c>
    </row>
    <row r="4320" spans="1:6" x14ac:dyDescent="0.25">
      <c r="A4320" t="s">
        <v>51</v>
      </c>
      <c r="B4320" t="s">
        <v>27</v>
      </c>
      <c r="C4320" t="s">
        <v>14</v>
      </c>
      <c r="D4320" s="1">
        <v>44439</v>
      </c>
      <c r="E4320" s="4">
        <v>1386</v>
      </c>
      <c r="F4320">
        <v>126</v>
      </c>
    </row>
    <row r="4321" spans="1:6" x14ac:dyDescent="0.25">
      <c r="A4321" t="s">
        <v>32</v>
      </c>
      <c r="B4321" t="s">
        <v>6</v>
      </c>
      <c r="C4321" t="s">
        <v>48</v>
      </c>
      <c r="D4321" s="1">
        <v>44439</v>
      </c>
      <c r="E4321" s="4">
        <v>35</v>
      </c>
      <c r="F4321">
        <v>2</v>
      </c>
    </row>
    <row r="4322" spans="1:6" x14ac:dyDescent="0.25">
      <c r="A4322" t="s">
        <v>23</v>
      </c>
      <c r="B4322" t="s">
        <v>27</v>
      </c>
      <c r="C4322" t="s">
        <v>50</v>
      </c>
      <c r="D4322" s="1">
        <v>44439</v>
      </c>
      <c r="E4322" s="4">
        <v>133</v>
      </c>
      <c r="F4322">
        <v>17</v>
      </c>
    </row>
    <row r="4323" spans="1:6" x14ac:dyDescent="0.25">
      <c r="A4323" t="s">
        <v>20</v>
      </c>
      <c r="B4323" t="s">
        <v>21</v>
      </c>
      <c r="C4323" t="s">
        <v>26</v>
      </c>
      <c r="D4323" s="1">
        <v>44439</v>
      </c>
      <c r="E4323" s="4">
        <v>7637</v>
      </c>
      <c r="F4323">
        <v>425</v>
      </c>
    </row>
    <row r="4324" spans="1:6" x14ac:dyDescent="0.25">
      <c r="A4324" t="s">
        <v>10</v>
      </c>
      <c r="B4324" t="s">
        <v>6</v>
      </c>
      <c r="C4324" t="s">
        <v>7</v>
      </c>
      <c r="D4324" s="1">
        <v>44439</v>
      </c>
      <c r="E4324" s="4">
        <v>2233</v>
      </c>
      <c r="F4324">
        <v>94</v>
      </c>
    </row>
    <row r="4325" spans="1:6" x14ac:dyDescent="0.25">
      <c r="A4325" t="s">
        <v>15</v>
      </c>
      <c r="B4325" t="s">
        <v>11</v>
      </c>
      <c r="C4325" t="s">
        <v>50</v>
      </c>
      <c r="D4325" s="1">
        <v>44439</v>
      </c>
      <c r="E4325" s="4">
        <v>1302</v>
      </c>
      <c r="F4325">
        <v>163</v>
      </c>
    </row>
    <row r="4326" spans="1:6" x14ac:dyDescent="0.25">
      <c r="A4326" t="s">
        <v>39</v>
      </c>
      <c r="B4326" t="s">
        <v>9</v>
      </c>
      <c r="C4326" t="s">
        <v>17</v>
      </c>
      <c r="D4326" s="1">
        <v>44439</v>
      </c>
      <c r="E4326" s="4">
        <v>1757</v>
      </c>
      <c r="F4326">
        <v>104</v>
      </c>
    </row>
    <row r="4327" spans="1:6" x14ac:dyDescent="0.25">
      <c r="A4327" t="s">
        <v>20</v>
      </c>
      <c r="B4327" t="s">
        <v>9</v>
      </c>
      <c r="C4327" t="s">
        <v>14</v>
      </c>
      <c r="D4327" s="1">
        <v>44439</v>
      </c>
      <c r="E4327" s="4">
        <v>1225</v>
      </c>
      <c r="F4327">
        <v>103</v>
      </c>
    </row>
    <row r="4328" spans="1:6" x14ac:dyDescent="0.25">
      <c r="A4328" t="s">
        <v>34</v>
      </c>
      <c r="B4328" t="s">
        <v>21</v>
      </c>
      <c r="C4328" t="s">
        <v>48</v>
      </c>
      <c r="D4328" s="1">
        <v>44439</v>
      </c>
      <c r="E4328" s="4">
        <v>4676</v>
      </c>
      <c r="F4328">
        <v>213</v>
      </c>
    </row>
    <row r="4329" spans="1:6" x14ac:dyDescent="0.25">
      <c r="A4329" t="s">
        <v>5</v>
      </c>
      <c r="B4329" t="s">
        <v>16</v>
      </c>
      <c r="C4329" t="s">
        <v>12</v>
      </c>
      <c r="D4329" s="1">
        <v>44439</v>
      </c>
      <c r="E4329" s="4">
        <v>343</v>
      </c>
      <c r="F4329">
        <v>13</v>
      </c>
    </row>
    <row r="4330" spans="1:6" x14ac:dyDescent="0.25">
      <c r="A4330" t="s">
        <v>33</v>
      </c>
      <c r="B4330" t="s">
        <v>21</v>
      </c>
      <c r="C4330" t="s">
        <v>17</v>
      </c>
      <c r="D4330" s="1">
        <v>44439</v>
      </c>
      <c r="E4330" s="4">
        <v>3024</v>
      </c>
      <c r="F4330">
        <v>216</v>
      </c>
    </row>
    <row r="4331" spans="1:6" x14ac:dyDescent="0.25">
      <c r="A4331" t="s">
        <v>33</v>
      </c>
      <c r="B4331" t="s">
        <v>21</v>
      </c>
      <c r="C4331" t="s">
        <v>31</v>
      </c>
      <c r="D4331" s="1">
        <v>44439</v>
      </c>
      <c r="E4331" s="4">
        <v>322</v>
      </c>
      <c r="F4331">
        <v>33</v>
      </c>
    </row>
    <row r="4332" spans="1:6" x14ac:dyDescent="0.25">
      <c r="A4332" t="s">
        <v>8</v>
      </c>
      <c r="B4332" t="s">
        <v>16</v>
      </c>
      <c r="C4332" t="s">
        <v>31</v>
      </c>
      <c r="D4332" s="1">
        <v>44439</v>
      </c>
      <c r="E4332" s="4">
        <v>4424</v>
      </c>
      <c r="F4332">
        <v>632</v>
      </c>
    </row>
    <row r="4333" spans="1:6" x14ac:dyDescent="0.25">
      <c r="A4333" t="s">
        <v>37</v>
      </c>
      <c r="B4333" t="s">
        <v>6</v>
      </c>
      <c r="C4333" t="s">
        <v>35</v>
      </c>
      <c r="D4333" s="1">
        <v>44439</v>
      </c>
      <c r="E4333" s="4">
        <v>3213</v>
      </c>
      <c r="F4333">
        <v>230</v>
      </c>
    </row>
    <row r="4334" spans="1:6" x14ac:dyDescent="0.25">
      <c r="A4334" t="s">
        <v>20</v>
      </c>
      <c r="B4334" t="s">
        <v>11</v>
      </c>
      <c r="C4334" t="s">
        <v>48</v>
      </c>
      <c r="D4334" s="1">
        <v>44439</v>
      </c>
      <c r="E4334" s="4">
        <v>1631</v>
      </c>
      <c r="F4334">
        <v>75</v>
      </c>
    </row>
    <row r="4335" spans="1:6" x14ac:dyDescent="0.25">
      <c r="A4335" t="s">
        <v>49</v>
      </c>
      <c r="B4335" t="s">
        <v>21</v>
      </c>
      <c r="C4335" t="s">
        <v>38</v>
      </c>
      <c r="D4335" s="1">
        <v>44439</v>
      </c>
      <c r="E4335" s="4">
        <v>2695</v>
      </c>
      <c r="F4335">
        <v>108</v>
      </c>
    </row>
    <row r="4336" spans="1:6" x14ac:dyDescent="0.25">
      <c r="A4336" t="s">
        <v>41</v>
      </c>
      <c r="B4336" t="s">
        <v>9</v>
      </c>
      <c r="C4336" t="s">
        <v>42</v>
      </c>
      <c r="D4336" s="1">
        <v>44439</v>
      </c>
      <c r="E4336" s="4">
        <v>3297</v>
      </c>
      <c r="F4336">
        <v>236</v>
      </c>
    </row>
    <row r="4337" spans="1:6" x14ac:dyDescent="0.25">
      <c r="A4337" t="s">
        <v>29</v>
      </c>
      <c r="B4337" t="s">
        <v>27</v>
      </c>
      <c r="C4337" t="s">
        <v>50</v>
      </c>
      <c r="D4337" s="1">
        <v>44439</v>
      </c>
      <c r="E4337" s="4">
        <v>1316</v>
      </c>
      <c r="F4337">
        <v>132</v>
      </c>
    </row>
    <row r="4338" spans="1:6" x14ac:dyDescent="0.25">
      <c r="A4338" t="s">
        <v>25</v>
      </c>
      <c r="B4338" t="s">
        <v>6</v>
      </c>
      <c r="C4338" t="s">
        <v>42</v>
      </c>
      <c r="D4338" s="1">
        <v>44439</v>
      </c>
      <c r="E4338" s="4">
        <v>2100</v>
      </c>
      <c r="F4338">
        <v>132</v>
      </c>
    </row>
    <row r="4339" spans="1:6" x14ac:dyDescent="0.25">
      <c r="A4339" t="s">
        <v>39</v>
      </c>
      <c r="B4339" t="s">
        <v>16</v>
      </c>
      <c r="C4339" t="s">
        <v>42</v>
      </c>
      <c r="D4339" s="1">
        <v>44439</v>
      </c>
      <c r="E4339" s="4">
        <v>3703</v>
      </c>
      <c r="F4339">
        <v>285</v>
      </c>
    </row>
    <row r="4340" spans="1:6" x14ac:dyDescent="0.25">
      <c r="A4340" t="s">
        <v>10</v>
      </c>
      <c r="B4340" t="s">
        <v>27</v>
      </c>
      <c r="C4340" t="s">
        <v>28</v>
      </c>
      <c r="D4340" s="1">
        <v>44439</v>
      </c>
      <c r="E4340" s="4">
        <v>378</v>
      </c>
      <c r="F4340">
        <v>54</v>
      </c>
    </row>
    <row r="4341" spans="1:6" x14ac:dyDescent="0.25">
      <c r="A4341" t="s">
        <v>41</v>
      </c>
      <c r="B4341" t="s">
        <v>6</v>
      </c>
      <c r="C4341" t="s">
        <v>45</v>
      </c>
      <c r="D4341" s="1">
        <v>44439</v>
      </c>
      <c r="E4341" s="4">
        <v>8323</v>
      </c>
      <c r="F4341">
        <v>490</v>
      </c>
    </row>
    <row r="4342" spans="1:6" x14ac:dyDescent="0.25">
      <c r="A4342" t="s">
        <v>10</v>
      </c>
      <c r="B4342" t="s">
        <v>16</v>
      </c>
      <c r="C4342" t="s">
        <v>52</v>
      </c>
      <c r="D4342" s="1">
        <v>44439</v>
      </c>
      <c r="E4342" s="4">
        <v>8190</v>
      </c>
      <c r="F4342">
        <v>357</v>
      </c>
    </row>
    <row r="4343" spans="1:6" x14ac:dyDescent="0.25">
      <c r="A4343" t="s">
        <v>34</v>
      </c>
      <c r="B4343" t="s">
        <v>16</v>
      </c>
      <c r="C4343" t="s">
        <v>31</v>
      </c>
      <c r="D4343" s="1">
        <v>44439</v>
      </c>
      <c r="E4343" s="4">
        <v>5446</v>
      </c>
      <c r="F4343">
        <v>606</v>
      </c>
    </row>
    <row r="4344" spans="1:6" x14ac:dyDescent="0.25">
      <c r="A4344" t="s">
        <v>20</v>
      </c>
      <c r="B4344" t="s">
        <v>21</v>
      </c>
      <c r="C4344" t="s">
        <v>31</v>
      </c>
      <c r="D4344" s="1">
        <v>44439</v>
      </c>
      <c r="E4344" s="4">
        <v>1043</v>
      </c>
      <c r="F4344">
        <v>116</v>
      </c>
    </row>
    <row r="4345" spans="1:6" x14ac:dyDescent="0.25">
      <c r="A4345" t="s">
        <v>46</v>
      </c>
      <c r="B4345" t="s">
        <v>16</v>
      </c>
      <c r="C4345" t="s">
        <v>52</v>
      </c>
      <c r="D4345" s="1">
        <v>44439</v>
      </c>
      <c r="E4345" s="4">
        <v>6825</v>
      </c>
      <c r="F4345">
        <v>311</v>
      </c>
    </row>
    <row r="4346" spans="1:6" x14ac:dyDescent="0.25">
      <c r="A4346" t="s">
        <v>13</v>
      </c>
      <c r="B4346" t="s">
        <v>21</v>
      </c>
      <c r="C4346" t="s">
        <v>30</v>
      </c>
      <c r="D4346" s="1">
        <v>44439</v>
      </c>
      <c r="E4346" s="4">
        <v>2891</v>
      </c>
      <c r="F4346">
        <v>579</v>
      </c>
    </row>
    <row r="4347" spans="1:6" x14ac:dyDescent="0.25">
      <c r="A4347" t="s">
        <v>49</v>
      </c>
      <c r="B4347" t="s">
        <v>27</v>
      </c>
      <c r="C4347" t="s">
        <v>22</v>
      </c>
      <c r="D4347" s="1">
        <v>44439</v>
      </c>
      <c r="E4347" s="4">
        <v>4347</v>
      </c>
      <c r="F4347">
        <v>335</v>
      </c>
    </row>
    <row r="4348" spans="1:6" x14ac:dyDescent="0.25">
      <c r="A4348" t="s">
        <v>23</v>
      </c>
      <c r="B4348" t="s">
        <v>11</v>
      </c>
      <c r="C4348" t="s">
        <v>35</v>
      </c>
      <c r="D4348" s="1">
        <v>44439</v>
      </c>
      <c r="E4348" s="4">
        <v>8484</v>
      </c>
      <c r="F4348">
        <v>700</v>
      </c>
    </row>
    <row r="4349" spans="1:6" x14ac:dyDescent="0.25">
      <c r="A4349" t="s">
        <v>46</v>
      </c>
      <c r="B4349" t="s">
        <v>27</v>
      </c>
      <c r="C4349" t="s">
        <v>50</v>
      </c>
      <c r="D4349" s="1">
        <v>44439</v>
      </c>
      <c r="E4349" s="4">
        <v>6419</v>
      </c>
      <c r="F4349">
        <v>910</v>
      </c>
    </row>
    <row r="4350" spans="1:6" x14ac:dyDescent="0.25">
      <c r="A4350" t="s">
        <v>29</v>
      </c>
      <c r="B4350" t="s">
        <v>9</v>
      </c>
      <c r="C4350" t="s">
        <v>26</v>
      </c>
      <c r="D4350" s="1">
        <v>44439</v>
      </c>
      <c r="E4350" s="4">
        <v>735</v>
      </c>
      <c r="F4350">
        <v>41</v>
      </c>
    </row>
    <row r="4351" spans="1:6" x14ac:dyDescent="0.25">
      <c r="A4351" t="s">
        <v>20</v>
      </c>
      <c r="B4351" t="s">
        <v>21</v>
      </c>
      <c r="C4351" t="s">
        <v>43</v>
      </c>
      <c r="D4351" s="1">
        <v>44439</v>
      </c>
      <c r="E4351" s="4">
        <v>4599</v>
      </c>
      <c r="F4351">
        <v>243</v>
      </c>
    </row>
    <row r="4352" spans="1:6" x14ac:dyDescent="0.25">
      <c r="A4352" t="s">
        <v>20</v>
      </c>
      <c r="B4352" t="s">
        <v>11</v>
      </c>
      <c r="C4352" t="s">
        <v>52</v>
      </c>
      <c r="D4352" s="1">
        <v>44439</v>
      </c>
      <c r="E4352" s="4">
        <v>12222</v>
      </c>
      <c r="F4352">
        <v>532</v>
      </c>
    </row>
    <row r="4353" spans="1:6" x14ac:dyDescent="0.25">
      <c r="A4353" t="s">
        <v>32</v>
      </c>
      <c r="B4353" t="s">
        <v>16</v>
      </c>
      <c r="C4353" t="s">
        <v>14</v>
      </c>
      <c r="D4353" s="1">
        <v>44439</v>
      </c>
      <c r="E4353" s="4">
        <v>9401</v>
      </c>
      <c r="F4353">
        <v>910</v>
      </c>
    </row>
    <row r="4354" spans="1:6" x14ac:dyDescent="0.25">
      <c r="A4354" t="s">
        <v>10</v>
      </c>
      <c r="B4354" t="s">
        <v>11</v>
      </c>
      <c r="C4354" t="s">
        <v>50</v>
      </c>
      <c r="D4354" s="1">
        <v>44439</v>
      </c>
      <c r="E4354" s="4">
        <v>1729</v>
      </c>
      <c r="F4354">
        <v>217</v>
      </c>
    </row>
    <row r="4355" spans="1:6" x14ac:dyDescent="0.25">
      <c r="A4355" t="s">
        <v>51</v>
      </c>
      <c r="B4355" t="s">
        <v>11</v>
      </c>
      <c r="C4355" t="s">
        <v>47</v>
      </c>
      <c r="D4355" s="1">
        <v>44439</v>
      </c>
      <c r="E4355" s="4">
        <v>4193</v>
      </c>
      <c r="F4355">
        <v>247</v>
      </c>
    </row>
    <row r="4356" spans="1:6" x14ac:dyDescent="0.25">
      <c r="A4356" t="s">
        <v>37</v>
      </c>
      <c r="B4356" t="s">
        <v>9</v>
      </c>
      <c r="C4356" t="s">
        <v>47</v>
      </c>
      <c r="D4356" s="1">
        <v>44439</v>
      </c>
      <c r="E4356" s="4">
        <v>2317</v>
      </c>
      <c r="F4356">
        <v>145</v>
      </c>
    </row>
    <row r="4357" spans="1:6" x14ac:dyDescent="0.25">
      <c r="A4357" t="s">
        <v>20</v>
      </c>
      <c r="B4357" t="s">
        <v>11</v>
      </c>
      <c r="C4357" t="s">
        <v>43</v>
      </c>
      <c r="D4357" s="1">
        <v>44439</v>
      </c>
      <c r="E4357" s="4">
        <v>1575</v>
      </c>
      <c r="F4357">
        <v>83</v>
      </c>
    </row>
    <row r="4358" spans="1:6" x14ac:dyDescent="0.25">
      <c r="A4358" t="s">
        <v>29</v>
      </c>
      <c r="B4358" t="s">
        <v>16</v>
      </c>
      <c r="C4358" t="s">
        <v>47</v>
      </c>
      <c r="D4358" s="1">
        <v>44439</v>
      </c>
      <c r="E4358" s="4">
        <v>2142</v>
      </c>
      <c r="F4358">
        <v>119</v>
      </c>
    </row>
    <row r="4359" spans="1:6" x14ac:dyDescent="0.25">
      <c r="A4359" t="s">
        <v>10</v>
      </c>
      <c r="B4359" t="s">
        <v>6</v>
      </c>
      <c r="C4359" t="s">
        <v>52</v>
      </c>
      <c r="D4359" s="1">
        <v>44439</v>
      </c>
      <c r="E4359" s="4">
        <v>2079</v>
      </c>
      <c r="F4359">
        <v>95</v>
      </c>
    </row>
    <row r="4360" spans="1:6" x14ac:dyDescent="0.25">
      <c r="A4360" t="s">
        <v>46</v>
      </c>
      <c r="B4360" t="s">
        <v>9</v>
      </c>
      <c r="C4360" t="s">
        <v>42</v>
      </c>
      <c r="D4360" s="1">
        <v>44439</v>
      </c>
      <c r="E4360" s="4">
        <v>3626</v>
      </c>
      <c r="F4360">
        <v>259</v>
      </c>
    </row>
    <row r="4361" spans="1:6" x14ac:dyDescent="0.25">
      <c r="A4361" t="s">
        <v>34</v>
      </c>
      <c r="B4361" t="s">
        <v>9</v>
      </c>
      <c r="C4361" t="s">
        <v>38</v>
      </c>
      <c r="D4361" s="1">
        <v>44439</v>
      </c>
      <c r="E4361" s="4">
        <v>5768</v>
      </c>
      <c r="F4361">
        <v>231</v>
      </c>
    </row>
    <row r="4362" spans="1:6" x14ac:dyDescent="0.25">
      <c r="A4362" t="s">
        <v>25</v>
      </c>
      <c r="B4362" t="s">
        <v>11</v>
      </c>
      <c r="C4362" t="s">
        <v>30</v>
      </c>
      <c r="D4362" s="1">
        <v>44439</v>
      </c>
      <c r="E4362" s="4">
        <v>1764</v>
      </c>
      <c r="F4362">
        <v>294</v>
      </c>
    </row>
    <row r="4363" spans="1:6" x14ac:dyDescent="0.25">
      <c r="A4363" t="s">
        <v>39</v>
      </c>
      <c r="B4363" t="s">
        <v>21</v>
      </c>
      <c r="C4363" t="s">
        <v>50</v>
      </c>
      <c r="D4363" s="1">
        <v>44440</v>
      </c>
      <c r="E4363" s="4">
        <v>588</v>
      </c>
      <c r="F4363">
        <v>84</v>
      </c>
    </row>
    <row r="4364" spans="1:6" x14ac:dyDescent="0.25">
      <c r="A4364" t="s">
        <v>40</v>
      </c>
      <c r="B4364" t="s">
        <v>21</v>
      </c>
      <c r="C4364" t="s">
        <v>45</v>
      </c>
      <c r="D4364" s="1">
        <v>44440</v>
      </c>
      <c r="E4364" s="4">
        <v>8890</v>
      </c>
      <c r="F4364">
        <v>593</v>
      </c>
    </row>
    <row r="4365" spans="1:6" x14ac:dyDescent="0.25">
      <c r="A4365" t="s">
        <v>15</v>
      </c>
      <c r="B4365" t="s">
        <v>27</v>
      </c>
      <c r="C4365" t="s">
        <v>35</v>
      </c>
      <c r="D4365" s="1">
        <v>44440</v>
      </c>
      <c r="E4365" s="4">
        <v>1526</v>
      </c>
      <c r="F4365">
        <v>118</v>
      </c>
    </row>
    <row r="4366" spans="1:6" x14ac:dyDescent="0.25">
      <c r="A4366" t="s">
        <v>15</v>
      </c>
      <c r="B4366" t="s">
        <v>9</v>
      </c>
      <c r="C4366" t="s">
        <v>22</v>
      </c>
      <c r="D4366" s="1">
        <v>44440</v>
      </c>
      <c r="E4366" s="4">
        <v>1897</v>
      </c>
      <c r="F4366">
        <v>136</v>
      </c>
    </row>
    <row r="4367" spans="1:6" x14ac:dyDescent="0.25">
      <c r="A4367" t="s">
        <v>20</v>
      </c>
      <c r="B4367" t="s">
        <v>11</v>
      </c>
      <c r="C4367" t="s">
        <v>30</v>
      </c>
      <c r="D4367" s="1">
        <v>44440</v>
      </c>
      <c r="E4367" s="4">
        <v>7623</v>
      </c>
      <c r="F4367">
        <v>1120</v>
      </c>
    </row>
    <row r="4368" spans="1:6" x14ac:dyDescent="0.25">
      <c r="A4368" t="s">
        <v>13</v>
      </c>
      <c r="B4368" t="s">
        <v>21</v>
      </c>
      <c r="C4368" t="s">
        <v>44</v>
      </c>
      <c r="D4368" s="1">
        <v>44440</v>
      </c>
      <c r="E4368" s="4">
        <v>5033</v>
      </c>
      <c r="F4368">
        <v>202</v>
      </c>
    </row>
    <row r="4369" spans="1:6" x14ac:dyDescent="0.25">
      <c r="A4369" t="s">
        <v>34</v>
      </c>
      <c r="B4369" t="s">
        <v>6</v>
      </c>
      <c r="C4369" t="s">
        <v>14</v>
      </c>
      <c r="D4369" s="1">
        <v>44440</v>
      </c>
      <c r="E4369" s="4">
        <v>5502</v>
      </c>
      <c r="F4369">
        <v>612</v>
      </c>
    </row>
    <row r="4370" spans="1:6" x14ac:dyDescent="0.25">
      <c r="A4370" t="s">
        <v>51</v>
      </c>
      <c r="B4370" t="s">
        <v>9</v>
      </c>
      <c r="C4370" t="s">
        <v>43</v>
      </c>
      <c r="D4370" s="1">
        <v>44440</v>
      </c>
      <c r="E4370" s="4">
        <v>2107</v>
      </c>
      <c r="F4370">
        <v>118</v>
      </c>
    </row>
    <row r="4371" spans="1:6" x14ac:dyDescent="0.25">
      <c r="A4371" t="s">
        <v>32</v>
      </c>
      <c r="B4371" t="s">
        <v>11</v>
      </c>
      <c r="C4371" t="s">
        <v>43</v>
      </c>
      <c r="D4371" s="1">
        <v>44440</v>
      </c>
      <c r="E4371" s="4">
        <v>10927</v>
      </c>
      <c r="F4371">
        <v>547</v>
      </c>
    </row>
    <row r="4372" spans="1:6" x14ac:dyDescent="0.25">
      <c r="A4372" t="s">
        <v>41</v>
      </c>
      <c r="B4372" t="s">
        <v>6</v>
      </c>
      <c r="C4372" t="s">
        <v>44</v>
      </c>
      <c r="D4372" s="1">
        <v>44440</v>
      </c>
      <c r="E4372" s="4">
        <v>77</v>
      </c>
      <c r="F4372">
        <v>4</v>
      </c>
    </row>
    <row r="4373" spans="1:6" x14ac:dyDescent="0.25">
      <c r="A4373" t="s">
        <v>5</v>
      </c>
      <c r="B4373" t="s">
        <v>9</v>
      </c>
      <c r="C4373" t="s">
        <v>19</v>
      </c>
      <c r="D4373" s="1">
        <v>44440</v>
      </c>
      <c r="E4373" s="4">
        <v>3815</v>
      </c>
      <c r="F4373">
        <v>225</v>
      </c>
    </row>
    <row r="4374" spans="1:6" x14ac:dyDescent="0.25">
      <c r="A4374" t="s">
        <v>15</v>
      </c>
      <c r="B4374" t="s">
        <v>11</v>
      </c>
      <c r="C4374" t="s">
        <v>43</v>
      </c>
      <c r="D4374" s="1">
        <v>44440</v>
      </c>
      <c r="E4374" s="4">
        <v>1036</v>
      </c>
      <c r="F4374">
        <v>58</v>
      </c>
    </row>
    <row r="4375" spans="1:6" x14ac:dyDescent="0.25">
      <c r="A4375" t="s">
        <v>34</v>
      </c>
      <c r="B4375" t="s">
        <v>21</v>
      </c>
      <c r="C4375" t="s">
        <v>12</v>
      </c>
      <c r="D4375" s="1">
        <v>44440</v>
      </c>
      <c r="E4375" s="4">
        <v>4557</v>
      </c>
      <c r="F4375">
        <v>169</v>
      </c>
    </row>
    <row r="4376" spans="1:6" x14ac:dyDescent="0.25">
      <c r="A4376" t="s">
        <v>13</v>
      </c>
      <c r="B4376" t="s">
        <v>16</v>
      </c>
      <c r="C4376" t="s">
        <v>24</v>
      </c>
      <c r="D4376" s="1">
        <v>44440</v>
      </c>
      <c r="E4376" s="4">
        <v>5950</v>
      </c>
      <c r="F4376">
        <v>271</v>
      </c>
    </row>
    <row r="4377" spans="1:6" x14ac:dyDescent="0.25">
      <c r="A4377" t="s">
        <v>40</v>
      </c>
      <c r="B4377" t="s">
        <v>6</v>
      </c>
      <c r="C4377" t="s">
        <v>24</v>
      </c>
      <c r="D4377" s="1">
        <v>44440</v>
      </c>
      <c r="E4377" s="4">
        <v>3143</v>
      </c>
      <c r="F4377">
        <v>158</v>
      </c>
    </row>
    <row r="4378" spans="1:6" x14ac:dyDescent="0.25">
      <c r="A4378" t="s">
        <v>37</v>
      </c>
      <c r="B4378" t="s">
        <v>9</v>
      </c>
      <c r="C4378" t="s">
        <v>22</v>
      </c>
      <c r="D4378" s="1">
        <v>44440</v>
      </c>
      <c r="E4378" s="4">
        <v>5474</v>
      </c>
      <c r="F4378">
        <v>391</v>
      </c>
    </row>
    <row r="4379" spans="1:6" x14ac:dyDescent="0.25">
      <c r="A4379" t="s">
        <v>49</v>
      </c>
      <c r="B4379" t="s">
        <v>16</v>
      </c>
      <c r="C4379" t="s">
        <v>14</v>
      </c>
      <c r="D4379" s="1">
        <v>44440</v>
      </c>
      <c r="E4379" s="4">
        <v>8155</v>
      </c>
      <c r="F4379">
        <v>910</v>
      </c>
    </row>
    <row r="4380" spans="1:6" x14ac:dyDescent="0.25">
      <c r="A4380" t="s">
        <v>49</v>
      </c>
      <c r="B4380" t="s">
        <v>21</v>
      </c>
      <c r="C4380" t="s">
        <v>28</v>
      </c>
      <c r="D4380" s="1">
        <v>44440</v>
      </c>
      <c r="E4380" s="4">
        <v>4571</v>
      </c>
      <c r="F4380">
        <v>508</v>
      </c>
    </row>
    <row r="4381" spans="1:6" x14ac:dyDescent="0.25">
      <c r="A4381" t="s">
        <v>8</v>
      </c>
      <c r="B4381" t="s">
        <v>16</v>
      </c>
      <c r="C4381" t="s">
        <v>36</v>
      </c>
      <c r="D4381" s="1">
        <v>44440</v>
      </c>
      <c r="E4381" s="4">
        <v>3059</v>
      </c>
      <c r="F4381">
        <v>204</v>
      </c>
    </row>
    <row r="4382" spans="1:6" x14ac:dyDescent="0.25">
      <c r="A4382" t="s">
        <v>23</v>
      </c>
      <c r="B4382" t="s">
        <v>6</v>
      </c>
      <c r="C4382" t="s">
        <v>30</v>
      </c>
      <c r="D4382" s="1">
        <v>44440</v>
      </c>
      <c r="E4382" s="4">
        <v>5334</v>
      </c>
      <c r="F4382">
        <v>910</v>
      </c>
    </row>
    <row r="4383" spans="1:6" x14ac:dyDescent="0.25">
      <c r="A4383" t="s">
        <v>41</v>
      </c>
      <c r="B4383" t="s">
        <v>11</v>
      </c>
      <c r="C4383" t="s">
        <v>45</v>
      </c>
      <c r="D4383" s="1">
        <v>44440</v>
      </c>
      <c r="E4383" s="4">
        <v>2527</v>
      </c>
      <c r="F4383">
        <v>169</v>
      </c>
    </row>
    <row r="4384" spans="1:6" x14ac:dyDescent="0.25">
      <c r="A4384" t="s">
        <v>20</v>
      </c>
      <c r="B4384" t="s">
        <v>21</v>
      </c>
      <c r="C4384" t="s">
        <v>48</v>
      </c>
      <c r="D4384" s="1">
        <v>44440</v>
      </c>
      <c r="E4384" s="4">
        <v>4417</v>
      </c>
      <c r="F4384">
        <v>201</v>
      </c>
    </row>
    <row r="4385" spans="1:6" x14ac:dyDescent="0.25">
      <c r="A4385" t="s">
        <v>34</v>
      </c>
      <c r="B4385" t="s">
        <v>16</v>
      </c>
      <c r="C4385" t="s">
        <v>19</v>
      </c>
      <c r="D4385" s="1">
        <v>44440</v>
      </c>
      <c r="E4385" s="4">
        <v>7476</v>
      </c>
      <c r="F4385">
        <v>374</v>
      </c>
    </row>
    <row r="4386" spans="1:6" x14ac:dyDescent="0.25">
      <c r="A4386" t="s">
        <v>41</v>
      </c>
      <c r="B4386" t="s">
        <v>16</v>
      </c>
      <c r="C4386" t="s">
        <v>17</v>
      </c>
      <c r="D4386" s="1">
        <v>44440</v>
      </c>
      <c r="E4386" s="4">
        <v>2408</v>
      </c>
      <c r="F4386">
        <v>142</v>
      </c>
    </row>
    <row r="4387" spans="1:6" x14ac:dyDescent="0.25">
      <c r="A4387" t="s">
        <v>32</v>
      </c>
      <c r="B4387" t="s">
        <v>6</v>
      </c>
      <c r="C4387" t="s">
        <v>50</v>
      </c>
      <c r="D4387" s="1">
        <v>44440</v>
      </c>
      <c r="E4387" s="4">
        <v>6300</v>
      </c>
      <c r="F4387">
        <v>700</v>
      </c>
    </row>
    <row r="4388" spans="1:6" x14ac:dyDescent="0.25">
      <c r="A4388" t="s">
        <v>49</v>
      </c>
      <c r="B4388" t="s">
        <v>11</v>
      </c>
      <c r="C4388" t="s">
        <v>50</v>
      </c>
      <c r="D4388" s="1">
        <v>44440</v>
      </c>
      <c r="E4388" s="4">
        <v>4641</v>
      </c>
      <c r="F4388">
        <v>465</v>
      </c>
    </row>
    <row r="4389" spans="1:6" x14ac:dyDescent="0.25">
      <c r="A4389" t="s">
        <v>51</v>
      </c>
      <c r="B4389" t="s">
        <v>21</v>
      </c>
      <c r="C4389" t="s">
        <v>24</v>
      </c>
      <c r="D4389" s="1">
        <v>44440</v>
      </c>
      <c r="E4389" s="4">
        <v>3563</v>
      </c>
      <c r="F4389">
        <v>188</v>
      </c>
    </row>
    <row r="4390" spans="1:6" x14ac:dyDescent="0.25">
      <c r="A4390" t="s">
        <v>25</v>
      </c>
      <c r="B4390" t="s">
        <v>16</v>
      </c>
      <c r="C4390" t="s">
        <v>30</v>
      </c>
      <c r="D4390" s="1">
        <v>44440</v>
      </c>
      <c r="E4390" s="4">
        <v>1036</v>
      </c>
      <c r="F4390">
        <v>173</v>
      </c>
    </row>
    <row r="4391" spans="1:6" x14ac:dyDescent="0.25">
      <c r="A4391" t="s">
        <v>5</v>
      </c>
      <c r="B4391" t="s">
        <v>9</v>
      </c>
      <c r="C4391" t="s">
        <v>42</v>
      </c>
      <c r="D4391" s="1">
        <v>44440</v>
      </c>
      <c r="E4391" s="4">
        <v>2051</v>
      </c>
      <c r="F4391">
        <v>147</v>
      </c>
    </row>
    <row r="4392" spans="1:6" x14ac:dyDescent="0.25">
      <c r="A4392" t="s">
        <v>51</v>
      </c>
      <c r="B4392" t="s">
        <v>11</v>
      </c>
      <c r="C4392" t="s">
        <v>35</v>
      </c>
      <c r="D4392" s="1">
        <v>44440</v>
      </c>
      <c r="E4392" s="4">
        <v>4305</v>
      </c>
      <c r="F4392">
        <v>287</v>
      </c>
    </row>
    <row r="4393" spans="1:6" x14ac:dyDescent="0.25">
      <c r="A4393" t="s">
        <v>34</v>
      </c>
      <c r="B4393" t="s">
        <v>27</v>
      </c>
      <c r="C4393" t="s">
        <v>43</v>
      </c>
      <c r="D4393" s="1">
        <v>44440</v>
      </c>
      <c r="E4393" s="4">
        <v>16702</v>
      </c>
      <c r="F4393">
        <v>910</v>
      </c>
    </row>
    <row r="4394" spans="1:6" x14ac:dyDescent="0.25">
      <c r="A4394" t="s">
        <v>20</v>
      </c>
      <c r="B4394" t="s">
        <v>6</v>
      </c>
      <c r="C4394" t="s">
        <v>31</v>
      </c>
      <c r="D4394" s="1">
        <v>44440</v>
      </c>
      <c r="E4394" s="4">
        <v>4172</v>
      </c>
      <c r="F4394">
        <v>596</v>
      </c>
    </row>
    <row r="4395" spans="1:6" x14ac:dyDescent="0.25">
      <c r="A4395" t="s">
        <v>20</v>
      </c>
      <c r="B4395" t="s">
        <v>16</v>
      </c>
      <c r="C4395" t="s">
        <v>28</v>
      </c>
      <c r="D4395" s="1">
        <v>44440</v>
      </c>
      <c r="E4395" s="4">
        <v>4256</v>
      </c>
      <c r="F4395">
        <v>473</v>
      </c>
    </row>
    <row r="4396" spans="1:6" x14ac:dyDescent="0.25">
      <c r="A4396" t="s">
        <v>51</v>
      </c>
      <c r="B4396" t="s">
        <v>6</v>
      </c>
      <c r="C4396" t="s">
        <v>24</v>
      </c>
      <c r="D4396" s="1">
        <v>44440</v>
      </c>
      <c r="E4396" s="4">
        <v>4053</v>
      </c>
      <c r="F4396">
        <v>214</v>
      </c>
    </row>
    <row r="4397" spans="1:6" x14ac:dyDescent="0.25">
      <c r="A4397" t="s">
        <v>49</v>
      </c>
      <c r="B4397" t="s">
        <v>16</v>
      </c>
      <c r="C4397" t="s">
        <v>50</v>
      </c>
      <c r="D4397" s="1">
        <v>44441</v>
      </c>
      <c r="E4397" s="4">
        <v>5138</v>
      </c>
      <c r="F4397">
        <v>700</v>
      </c>
    </row>
    <row r="4398" spans="1:6" x14ac:dyDescent="0.25">
      <c r="A4398" t="s">
        <v>37</v>
      </c>
      <c r="B4398" t="s">
        <v>27</v>
      </c>
      <c r="C4398" t="s">
        <v>7</v>
      </c>
      <c r="D4398" s="1">
        <v>44441</v>
      </c>
      <c r="E4398" s="4">
        <v>2303</v>
      </c>
      <c r="F4398">
        <v>86</v>
      </c>
    </row>
    <row r="4399" spans="1:6" x14ac:dyDescent="0.25">
      <c r="A4399" t="s">
        <v>8</v>
      </c>
      <c r="B4399" t="s">
        <v>9</v>
      </c>
      <c r="C4399" t="s">
        <v>45</v>
      </c>
      <c r="D4399" s="1">
        <v>44441</v>
      </c>
      <c r="E4399" s="4">
        <v>693</v>
      </c>
      <c r="F4399">
        <v>41</v>
      </c>
    </row>
    <row r="4400" spans="1:6" x14ac:dyDescent="0.25">
      <c r="A4400" t="s">
        <v>51</v>
      </c>
      <c r="B4400" t="s">
        <v>21</v>
      </c>
      <c r="C4400" t="s">
        <v>45</v>
      </c>
      <c r="D4400" s="1">
        <v>44441</v>
      </c>
      <c r="E4400" s="4">
        <v>3850</v>
      </c>
      <c r="F4400">
        <v>214</v>
      </c>
    </row>
    <row r="4401" spans="1:6" x14ac:dyDescent="0.25">
      <c r="A4401" t="s">
        <v>41</v>
      </c>
      <c r="B4401" t="s">
        <v>21</v>
      </c>
      <c r="C4401" t="s">
        <v>36</v>
      </c>
      <c r="D4401" s="1">
        <v>44441</v>
      </c>
      <c r="E4401" s="4">
        <v>371</v>
      </c>
      <c r="F4401">
        <v>24</v>
      </c>
    </row>
    <row r="4402" spans="1:6" x14ac:dyDescent="0.25">
      <c r="A4402" t="s">
        <v>10</v>
      </c>
      <c r="B4402" t="s">
        <v>9</v>
      </c>
      <c r="C4402" t="s">
        <v>28</v>
      </c>
      <c r="D4402" s="1">
        <v>44441</v>
      </c>
      <c r="E4402" s="4">
        <v>3836</v>
      </c>
      <c r="F4402">
        <v>480</v>
      </c>
    </row>
    <row r="4403" spans="1:6" x14ac:dyDescent="0.25">
      <c r="A4403" t="s">
        <v>34</v>
      </c>
      <c r="B4403" t="s">
        <v>9</v>
      </c>
      <c r="C4403" t="s">
        <v>43</v>
      </c>
      <c r="D4403" s="1">
        <v>44441</v>
      </c>
      <c r="E4403" s="4">
        <v>2499</v>
      </c>
      <c r="F4403">
        <v>147</v>
      </c>
    </row>
    <row r="4404" spans="1:6" x14ac:dyDescent="0.25">
      <c r="A4404" t="s">
        <v>39</v>
      </c>
      <c r="B4404" t="s">
        <v>11</v>
      </c>
      <c r="C4404" t="s">
        <v>24</v>
      </c>
      <c r="D4404" s="1">
        <v>44441</v>
      </c>
      <c r="E4404" s="4">
        <v>3906</v>
      </c>
      <c r="F4404">
        <v>196</v>
      </c>
    </row>
    <row r="4405" spans="1:6" x14ac:dyDescent="0.25">
      <c r="A4405" t="s">
        <v>8</v>
      </c>
      <c r="B4405" t="s">
        <v>16</v>
      </c>
      <c r="C4405" t="s">
        <v>19</v>
      </c>
      <c r="D4405" s="1">
        <v>44441</v>
      </c>
      <c r="E4405" s="4">
        <v>3451</v>
      </c>
      <c r="F4405">
        <v>173</v>
      </c>
    </row>
    <row r="4406" spans="1:6" x14ac:dyDescent="0.25">
      <c r="A4406" t="s">
        <v>25</v>
      </c>
      <c r="B4406" t="s">
        <v>6</v>
      </c>
      <c r="C4406" t="s">
        <v>24</v>
      </c>
      <c r="D4406" s="1">
        <v>44441</v>
      </c>
      <c r="E4406" s="4">
        <v>3731</v>
      </c>
      <c r="F4406">
        <v>187</v>
      </c>
    </row>
    <row r="4407" spans="1:6" x14ac:dyDescent="0.25">
      <c r="A4407" t="s">
        <v>25</v>
      </c>
      <c r="B4407" t="s">
        <v>9</v>
      </c>
      <c r="C4407" t="s">
        <v>43</v>
      </c>
      <c r="D4407" s="1">
        <v>44441</v>
      </c>
      <c r="E4407" s="4">
        <v>2548</v>
      </c>
      <c r="F4407">
        <v>135</v>
      </c>
    </row>
    <row r="4408" spans="1:6" x14ac:dyDescent="0.25">
      <c r="A4408" t="s">
        <v>25</v>
      </c>
      <c r="B4408" t="s">
        <v>16</v>
      </c>
      <c r="C4408" t="s">
        <v>24</v>
      </c>
      <c r="D4408" s="1">
        <v>44441</v>
      </c>
      <c r="E4408" s="4">
        <v>1232</v>
      </c>
      <c r="F4408">
        <v>56</v>
      </c>
    </row>
    <row r="4409" spans="1:6" x14ac:dyDescent="0.25">
      <c r="A4409" t="s">
        <v>18</v>
      </c>
      <c r="B4409" t="s">
        <v>6</v>
      </c>
      <c r="C4409" t="s">
        <v>12</v>
      </c>
      <c r="D4409" s="1">
        <v>44441</v>
      </c>
      <c r="E4409" s="4">
        <v>112</v>
      </c>
      <c r="F4409">
        <v>5</v>
      </c>
    </row>
    <row r="4410" spans="1:6" x14ac:dyDescent="0.25">
      <c r="A4410" t="s">
        <v>51</v>
      </c>
      <c r="B4410" t="s">
        <v>9</v>
      </c>
      <c r="C4410" t="s">
        <v>28</v>
      </c>
      <c r="D4410" s="1">
        <v>44441</v>
      </c>
      <c r="E4410" s="4">
        <v>2226</v>
      </c>
      <c r="F4410">
        <v>318</v>
      </c>
    </row>
    <row r="4411" spans="1:6" x14ac:dyDescent="0.25">
      <c r="A4411" t="s">
        <v>33</v>
      </c>
      <c r="B4411" t="s">
        <v>27</v>
      </c>
      <c r="C4411" t="s">
        <v>44</v>
      </c>
      <c r="D4411" s="1">
        <v>44441</v>
      </c>
      <c r="E4411" s="4">
        <v>8890</v>
      </c>
      <c r="F4411">
        <v>405</v>
      </c>
    </row>
    <row r="4412" spans="1:6" x14ac:dyDescent="0.25">
      <c r="A4412" t="s">
        <v>46</v>
      </c>
      <c r="B4412" t="s">
        <v>27</v>
      </c>
      <c r="C4412" t="s">
        <v>26</v>
      </c>
      <c r="D4412" s="1">
        <v>44441</v>
      </c>
      <c r="E4412" s="4">
        <v>4270</v>
      </c>
      <c r="F4412">
        <v>225</v>
      </c>
    </row>
    <row r="4413" spans="1:6" x14ac:dyDescent="0.25">
      <c r="A4413" t="s">
        <v>15</v>
      </c>
      <c r="B4413" t="s">
        <v>11</v>
      </c>
      <c r="C4413" t="s">
        <v>31</v>
      </c>
      <c r="D4413" s="1">
        <v>44441</v>
      </c>
      <c r="E4413" s="4">
        <v>2639</v>
      </c>
      <c r="F4413">
        <v>377</v>
      </c>
    </row>
    <row r="4414" spans="1:6" x14ac:dyDescent="0.25">
      <c r="A4414" t="s">
        <v>15</v>
      </c>
      <c r="B4414" t="s">
        <v>11</v>
      </c>
      <c r="C4414" t="s">
        <v>30</v>
      </c>
      <c r="D4414" s="1">
        <v>44441</v>
      </c>
      <c r="E4414" s="4">
        <v>4774</v>
      </c>
      <c r="F4414">
        <v>770</v>
      </c>
    </row>
    <row r="4415" spans="1:6" x14ac:dyDescent="0.25">
      <c r="A4415" t="s">
        <v>41</v>
      </c>
      <c r="B4415" t="s">
        <v>21</v>
      </c>
      <c r="C4415" t="s">
        <v>12</v>
      </c>
      <c r="D4415" s="1">
        <v>44441</v>
      </c>
      <c r="E4415" s="4">
        <v>7847</v>
      </c>
      <c r="F4415">
        <v>291</v>
      </c>
    </row>
    <row r="4416" spans="1:6" x14ac:dyDescent="0.25">
      <c r="A4416" t="s">
        <v>10</v>
      </c>
      <c r="B4416" t="s">
        <v>6</v>
      </c>
      <c r="C4416" t="s">
        <v>12</v>
      </c>
      <c r="D4416" s="1">
        <v>44441</v>
      </c>
      <c r="E4416" s="4">
        <v>5677</v>
      </c>
      <c r="F4416">
        <v>237</v>
      </c>
    </row>
    <row r="4417" spans="1:6" x14ac:dyDescent="0.25">
      <c r="A4417" t="s">
        <v>46</v>
      </c>
      <c r="B4417" t="s">
        <v>16</v>
      </c>
      <c r="C4417" t="s">
        <v>36</v>
      </c>
      <c r="D4417" s="1">
        <v>44441</v>
      </c>
      <c r="E4417" s="4">
        <v>3808</v>
      </c>
      <c r="F4417">
        <v>254</v>
      </c>
    </row>
    <row r="4418" spans="1:6" x14ac:dyDescent="0.25">
      <c r="A4418" t="s">
        <v>5</v>
      </c>
      <c r="B4418" t="s">
        <v>21</v>
      </c>
      <c r="C4418" t="s">
        <v>36</v>
      </c>
      <c r="D4418" s="1">
        <v>44442</v>
      </c>
      <c r="E4418" s="4">
        <v>7091</v>
      </c>
      <c r="F4418">
        <v>444</v>
      </c>
    </row>
    <row r="4419" spans="1:6" x14ac:dyDescent="0.25">
      <c r="A4419" t="s">
        <v>29</v>
      </c>
      <c r="B4419" t="s">
        <v>11</v>
      </c>
      <c r="C4419" t="s">
        <v>36</v>
      </c>
      <c r="D4419" s="1">
        <v>44442</v>
      </c>
      <c r="E4419" s="4">
        <v>2177</v>
      </c>
      <c r="F4419">
        <v>168</v>
      </c>
    </row>
    <row r="4420" spans="1:6" x14ac:dyDescent="0.25">
      <c r="A4420" t="s">
        <v>40</v>
      </c>
      <c r="B4420" t="s">
        <v>16</v>
      </c>
      <c r="C4420" t="s">
        <v>26</v>
      </c>
      <c r="D4420" s="1">
        <v>44442</v>
      </c>
      <c r="E4420" s="4">
        <v>847</v>
      </c>
      <c r="F4420">
        <v>45</v>
      </c>
    </row>
    <row r="4421" spans="1:6" x14ac:dyDescent="0.25">
      <c r="A4421" t="s">
        <v>40</v>
      </c>
      <c r="B4421" t="s">
        <v>16</v>
      </c>
      <c r="C4421" t="s">
        <v>24</v>
      </c>
      <c r="D4421" s="1">
        <v>44442</v>
      </c>
      <c r="E4421" s="4">
        <v>1890</v>
      </c>
      <c r="F4421">
        <v>95</v>
      </c>
    </row>
    <row r="4422" spans="1:6" x14ac:dyDescent="0.25">
      <c r="A4422" t="s">
        <v>10</v>
      </c>
      <c r="B4422" t="s">
        <v>16</v>
      </c>
      <c r="C4422" t="s">
        <v>50</v>
      </c>
      <c r="D4422" s="1">
        <v>44442</v>
      </c>
      <c r="E4422" s="4">
        <v>3472</v>
      </c>
      <c r="F4422">
        <v>434</v>
      </c>
    </row>
    <row r="4423" spans="1:6" x14ac:dyDescent="0.25">
      <c r="A4423" t="s">
        <v>10</v>
      </c>
      <c r="B4423" t="s">
        <v>21</v>
      </c>
      <c r="C4423" t="s">
        <v>44</v>
      </c>
      <c r="D4423" s="1">
        <v>44442</v>
      </c>
      <c r="E4423" s="4">
        <v>6594</v>
      </c>
      <c r="F4423">
        <v>275</v>
      </c>
    </row>
    <row r="4424" spans="1:6" x14ac:dyDescent="0.25">
      <c r="A4424" t="s">
        <v>8</v>
      </c>
      <c r="B4424" t="s">
        <v>21</v>
      </c>
      <c r="C4424" t="s">
        <v>44</v>
      </c>
      <c r="D4424" s="1">
        <v>44442</v>
      </c>
      <c r="E4424" s="4">
        <v>6727</v>
      </c>
      <c r="F4424">
        <v>306</v>
      </c>
    </row>
    <row r="4425" spans="1:6" x14ac:dyDescent="0.25">
      <c r="A4425" t="s">
        <v>39</v>
      </c>
      <c r="B4425" t="s">
        <v>16</v>
      </c>
      <c r="C4425" t="s">
        <v>36</v>
      </c>
      <c r="D4425" s="1">
        <v>44442</v>
      </c>
      <c r="E4425" s="4">
        <v>4606</v>
      </c>
      <c r="F4425">
        <v>329</v>
      </c>
    </row>
    <row r="4426" spans="1:6" x14ac:dyDescent="0.25">
      <c r="A4426" t="s">
        <v>39</v>
      </c>
      <c r="B4426" t="s">
        <v>6</v>
      </c>
      <c r="C4426" t="s">
        <v>17</v>
      </c>
      <c r="D4426" s="1">
        <v>44442</v>
      </c>
      <c r="E4426" s="4">
        <v>9996</v>
      </c>
      <c r="F4426">
        <v>625</v>
      </c>
    </row>
    <row r="4427" spans="1:6" x14ac:dyDescent="0.25">
      <c r="A4427" t="s">
        <v>40</v>
      </c>
      <c r="B4427" t="s">
        <v>11</v>
      </c>
      <c r="C4427" t="s">
        <v>44</v>
      </c>
      <c r="D4427" s="1">
        <v>44442</v>
      </c>
      <c r="E4427" s="4">
        <v>4599</v>
      </c>
      <c r="F4427">
        <v>184</v>
      </c>
    </row>
    <row r="4428" spans="1:6" x14ac:dyDescent="0.25">
      <c r="A4428" t="s">
        <v>29</v>
      </c>
      <c r="B4428" t="s">
        <v>9</v>
      </c>
      <c r="C4428" t="s">
        <v>48</v>
      </c>
      <c r="D4428" s="1">
        <v>44442</v>
      </c>
      <c r="E4428" s="4">
        <v>2142</v>
      </c>
      <c r="F4428">
        <v>102</v>
      </c>
    </row>
    <row r="4429" spans="1:6" x14ac:dyDescent="0.25">
      <c r="A4429" t="s">
        <v>13</v>
      </c>
      <c r="B4429" t="s">
        <v>11</v>
      </c>
      <c r="C4429" t="s">
        <v>24</v>
      </c>
      <c r="D4429" s="1">
        <v>44442</v>
      </c>
      <c r="E4429" s="4">
        <v>1736</v>
      </c>
      <c r="F4429">
        <v>79</v>
      </c>
    </row>
    <row r="4430" spans="1:6" x14ac:dyDescent="0.25">
      <c r="A4430" t="s">
        <v>25</v>
      </c>
      <c r="B4430" t="s">
        <v>27</v>
      </c>
      <c r="C4430" t="s">
        <v>44</v>
      </c>
      <c r="D4430" s="1">
        <v>44442</v>
      </c>
      <c r="E4430" s="4">
        <v>3115</v>
      </c>
      <c r="F4430">
        <v>136</v>
      </c>
    </row>
    <row r="4431" spans="1:6" x14ac:dyDescent="0.25">
      <c r="A4431" t="s">
        <v>5</v>
      </c>
      <c r="B4431" t="s">
        <v>27</v>
      </c>
      <c r="C4431" t="s">
        <v>45</v>
      </c>
      <c r="D4431" s="1">
        <v>44445</v>
      </c>
      <c r="E4431" s="4">
        <v>2975</v>
      </c>
      <c r="F4431">
        <v>175</v>
      </c>
    </row>
    <row r="4432" spans="1:6" x14ac:dyDescent="0.25">
      <c r="A4432" t="s">
        <v>25</v>
      </c>
      <c r="B4432" t="s">
        <v>16</v>
      </c>
      <c r="C4432" t="s">
        <v>36</v>
      </c>
      <c r="D4432" s="1">
        <v>44445</v>
      </c>
      <c r="E4432" s="4">
        <v>1589</v>
      </c>
      <c r="F4432">
        <v>114</v>
      </c>
    </row>
    <row r="4433" spans="1:6" x14ac:dyDescent="0.25">
      <c r="A4433" t="s">
        <v>51</v>
      </c>
      <c r="B4433" t="s">
        <v>11</v>
      </c>
      <c r="C4433" t="s">
        <v>12</v>
      </c>
      <c r="D4433" s="1">
        <v>44445</v>
      </c>
      <c r="E4433" s="4">
        <v>2198</v>
      </c>
      <c r="F4433">
        <v>88</v>
      </c>
    </row>
    <row r="4434" spans="1:6" x14ac:dyDescent="0.25">
      <c r="A4434" t="s">
        <v>18</v>
      </c>
      <c r="B4434" t="s">
        <v>9</v>
      </c>
      <c r="C4434" t="s">
        <v>17</v>
      </c>
      <c r="D4434" s="1">
        <v>44445</v>
      </c>
      <c r="E4434" s="4">
        <v>8393</v>
      </c>
      <c r="F4434">
        <v>600</v>
      </c>
    </row>
    <row r="4435" spans="1:6" x14ac:dyDescent="0.25">
      <c r="A4435" t="s">
        <v>13</v>
      </c>
      <c r="B4435" t="s">
        <v>6</v>
      </c>
      <c r="C4435" t="s">
        <v>43</v>
      </c>
      <c r="D4435" s="1">
        <v>44445</v>
      </c>
      <c r="E4435" s="4">
        <v>4158</v>
      </c>
      <c r="F4435">
        <v>231</v>
      </c>
    </row>
    <row r="4436" spans="1:6" x14ac:dyDescent="0.25">
      <c r="A4436" t="s">
        <v>13</v>
      </c>
      <c r="B4436" t="s">
        <v>16</v>
      </c>
      <c r="C4436" t="s">
        <v>7</v>
      </c>
      <c r="D4436" s="1">
        <v>44445</v>
      </c>
      <c r="E4436" s="4">
        <v>3563</v>
      </c>
      <c r="F4436">
        <v>138</v>
      </c>
    </row>
    <row r="4437" spans="1:6" x14ac:dyDescent="0.25">
      <c r="A4437" t="s">
        <v>10</v>
      </c>
      <c r="B4437" t="s">
        <v>11</v>
      </c>
      <c r="C4437" t="s">
        <v>31</v>
      </c>
      <c r="D4437" s="1">
        <v>44445</v>
      </c>
      <c r="E4437" s="4">
        <v>11844</v>
      </c>
      <c r="F4437">
        <v>1680</v>
      </c>
    </row>
    <row r="4438" spans="1:6" x14ac:dyDescent="0.25">
      <c r="A4438" t="s">
        <v>41</v>
      </c>
      <c r="B4438" t="s">
        <v>21</v>
      </c>
      <c r="C4438" t="s">
        <v>19</v>
      </c>
      <c r="D4438" s="1">
        <v>44445</v>
      </c>
      <c r="E4438" s="4">
        <v>7847</v>
      </c>
      <c r="F4438">
        <v>413</v>
      </c>
    </row>
    <row r="4439" spans="1:6" x14ac:dyDescent="0.25">
      <c r="A4439" t="s">
        <v>25</v>
      </c>
      <c r="B4439" t="s">
        <v>21</v>
      </c>
      <c r="C4439" t="s">
        <v>42</v>
      </c>
      <c r="D4439" s="1">
        <v>44445</v>
      </c>
      <c r="E4439" s="4">
        <v>9233</v>
      </c>
      <c r="F4439">
        <v>616</v>
      </c>
    </row>
    <row r="4440" spans="1:6" x14ac:dyDescent="0.25">
      <c r="A4440" t="s">
        <v>25</v>
      </c>
      <c r="B4440" t="s">
        <v>16</v>
      </c>
      <c r="C4440" t="s">
        <v>52</v>
      </c>
      <c r="D4440" s="1">
        <v>44445</v>
      </c>
      <c r="E4440" s="4">
        <v>2485</v>
      </c>
      <c r="F4440">
        <v>100</v>
      </c>
    </row>
    <row r="4441" spans="1:6" x14ac:dyDescent="0.25">
      <c r="A4441" t="s">
        <v>33</v>
      </c>
      <c r="B4441" t="s">
        <v>16</v>
      </c>
      <c r="C4441" t="s">
        <v>35</v>
      </c>
      <c r="D4441" s="1">
        <v>44445</v>
      </c>
      <c r="E4441" s="4">
        <v>7686</v>
      </c>
      <c r="F4441">
        <v>513</v>
      </c>
    </row>
    <row r="4442" spans="1:6" x14ac:dyDescent="0.25">
      <c r="A4442" t="s">
        <v>49</v>
      </c>
      <c r="B4442" t="s">
        <v>9</v>
      </c>
      <c r="C4442" t="s">
        <v>42</v>
      </c>
      <c r="D4442" s="1">
        <v>44445</v>
      </c>
      <c r="E4442" s="4">
        <v>4725</v>
      </c>
      <c r="F4442">
        <v>364</v>
      </c>
    </row>
    <row r="4443" spans="1:6" x14ac:dyDescent="0.25">
      <c r="A4443" t="s">
        <v>40</v>
      </c>
      <c r="B4443" t="s">
        <v>16</v>
      </c>
      <c r="C4443" t="s">
        <v>48</v>
      </c>
      <c r="D4443" s="1">
        <v>44445</v>
      </c>
      <c r="E4443" s="4">
        <v>7819</v>
      </c>
      <c r="F4443">
        <v>391</v>
      </c>
    </row>
    <row r="4444" spans="1:6" x14ac:dyDescent="0.25">
      <c r="A4444" t="s">
        <v>32</v>
      </c>
      <c r="B4444" t="s">
        <v>27</v>
      </c>
      <c r="C4444" t="s">
        <v>22</v>
      </c>
      <c r="D4444" s="1">
        <v>44445</v>
      </c>
      <c r="E4444" s="4">
        <v>189</v>
      </c>
      <c r="F4444">
        <v>16</v>
      </c>
    </row>
    <row r="4445" spans="1:6" x14ac:dyDescent="0.25">
      <c r="A4445" t="s">
        <v>46</v>
      </c>
      <c r="B4445" t="s">
        <v>9</v>
      </c>
      <c r="C4445" t="s">
        <v>44</v>
      </c>
      <c r="D4445" s="1">
        <v>44445</v>
      </c>
      <c r="E4445" s="4">
        <v>2996</v>
      </c>
      <c r="F4445">
        <v>120</v>
      </c>
    </row>
    <row r="4446" spans="1:6" x14ac:dyDescent="0.25">
      <c r="A4446" t="s">
        <v>10</v>
      </c>
      <c r="B4446" t="s">
        <v>16</v>
      </c>
      <c r="C4446" t="s">
        <v>30</v>
      </c>
      <c r="D4446" s="1">
        <v>44445</v>
      </c>
      <c r="E4446" s="4">
        <v>917</v>
      </c>
      <c r="F4446">
        <v>153</v>
      </c>
    </row>
    <row r="4447" spans="1:6" x14ac:dyDescent="0.25">
      <c r="A4447" t="s">
        <v>10</v>
      </c>
      <c r="B4447" t="s">
        <v>11</v>
      </c>
      <c r="C4447" t="s">
        <v>17</v>
      </c>
      <c r="D4447" s="1">
        <v>44445</v>
      </c>
      <c r="E4447" s="4">
        <v>1792</v>
      </c>
      <c r="F4447">
        <v>128</v>
      </c>
    </row>
    <row r="4448" spans="1:6" x14ac:dyDescent="0.25">
      <c r="A4448" t="s">
        <v>15</v>
      </c>
      <c r="B4448" t="s">
        <v>9</v>
      </c>
      <c r="C4448" t="s">
        <v>44</v>
      </c>
      <c r="D4448" s="1">
        <v>44445</v>
      </c>
      <c r="E4448" s="4">
        <v>9485</v>
      </c>
      <c r="F4448">
        <v>432</v>
      </c>
    </row>
    <row r="4449" spans="1:6" x14ac:dyDescent="0.25">
      <c r="A4449" t="s">
        <v>5</v>
      </c>
      <c r="B4449" t="s">
        <v>9</v>
      </c>
      <c r="C4449" t="s">
        <v>50</v>
      </c>
      <c r="D4449" s="1">
        <v>44445</v>
      </c>
      <c r="E4449" s="4">
        <v>3829</v>
      </c>
      <c r="F4449">
        <v>426</v>
      </c>
    </row>
    <row r="4450" spans="1:6" x14ac:dyDescent="0.25">
      <c r="A4450" t="s">
        <v>23</v>
      </c>
      <c r="B4450" t="s">
        <v>11</v>
      </c>
      <c r="C4450" t="s">
        <v>45</v>
      </c>
      <c r="D4450" s="1">
        <v>44445</v>
      </c>
      <c r="E4450" s="4">
        <v>2191</v>
      </c>
      <c r="F4450">
        <v>147</v>
      </c>
    </row>
    <row r="4451" spans="1:6" x14ac:dyDescent="0.25">
      <c r="A4451" t="s">
        <v>18</v>
      </c>
      <c r="B4451" t="s">
        <v>6</v>
      </c>
      <c r="C4451" t="s">
        <v>28</v>
      </c>
      <c r="D4451" s="1">
        <v>44445</v>
      </c>
      <c r="E4451" s="4">
        <v>3073</v>
      </c>
      <c r="F4451">
        <v>342</v>
      </c>
    </row>
    <row r="4452" spans="1:6" x14ac:dyDescent="0.25">
      <c r="A4452" t="s">
        <v>49</v>
      </c>
      <c r="B4452" t="s">
        <v>6</v>
      </c>
      <c r="C4452" t="s">
        <v>38</v>
      </c>
      <c r="D4452" s="1">
        <v>44445</v>
      </c>
      <c r="E4452" s="4">
        <v>777</v>
      </c>
      <c r="F4452">
        <v>32</v>
      </c>
    </row>
    <row r="4453" spans="1:6" x14ac:dyDescent="0.25">
      <c r="A4453" t="s">
        <v>41</v>
      </c>
      <c r="B4453" t="s">
        <v>16</v>
      </c>
      <c r="C4453" t="s">
        <v>50</v>
      </c>
      <c r="D4453" s="1">
        <v>44445</v>
      </c>
      <c r="E4453" s="4">
        <v>3374</v>
      </c>
      <c r="F4453">
        <v>375</v>
      </c>
    </row>
    <row r="4454" spans="1:6" x14ac:dyDescent="0.25">
      <c r="A4454" t="s">
        <v>41</v>
      </c>
      <c r="B4454" t="s">
        <v>16</v>
      </c>
      <c r="C4454" t="s">
        <v>42</v>
      </c>
      <c r="D4454" s="1">
        <v>44445</v>
      </c>
      <c r="E4454" s="4">
        <v>3542</v>
      </c>
      <c r="F4454">
        <v>253</v>
      </c>
    </row>
    <row r="4455" spans="1:6" x14ac:dyDescent="0.25">
      <c r="A4455" t="s">
        <v>32</v>
      </c>
      <c r="B4455" t="s">
        <v>11</v>
      </c>
      <c r="C4455" t="s">
        <v>28</v>
      </c>
      <c r="D4455" s="1">
        <v>44445</v>
      </c>
      <c r="E4455" s="4">
        <v>11011</v>
      </c>
      <c r="F4455">
        <v>1400</v>
      </c>
    </row>
    <row r="4456" spans="1:6" x14ac:dyDescent="0.25">
      <c r="A4456" t="s">
        <v>34</v>
      </c>
      <c r="B4456" t="s">
        <v>11</v>
      </c>
      <c r="C4456" t="s">
        <v>24</v>
      </c>
      <c r="D4456" s="1">
        <v>44445</v>
      </c>
      <c r="E4456" s="4">
        <v>3206</v>
      </c>
      <c r="F4456">
        <v>169</v>
      </c>
    </row>
    <row r="4457" spans="1:6" x14ac:dyDescent="0.25">
      <c r="A4457" t="s">
        <v>5</v>
      </c>
      <c r="B4457" t="s">
        <v>27</v>
      </c>
      <c r="C4457" t="s">
        <v>52</v>
      </c>
      <c r="D4457" s="1">
        <v>44445</v>
      </c>
      <c r="E4457" s="4">
        <v>2261</v>
      </c>
      <c r="F4457">
        <v>95</v>
      </c>
    </row>
    <row r="4458" spans="1:6" x14ac:dyDescent="0.25">
      <c r="A4458" t="s">
        <v>49</v>
      </c>
      <c r="B4458" t="s">
        <v>21</v>
      </c>
      <c r="C4458" t="s">
        <v>30</v>
      </c>
      <c r="D4458" s="1">
        <v>44445</v>
      </c>
      <c r="E4458" s="4">
        <v>3332</v>
      </c>
      <c r="F4458">
        <v>667</v>
      </c>
    </row>
    <row r="4459" spans="1:6" x14ac:dyDescent="0.25">
      <c r="A4459" t="s">
        <v>40</v>
      </c>
      <c r="B4459" t="s">
        <v>27</v>
      </c>
      <c r="C4459" t="s">
        <v>19</v>
      </c>
      <c r="D4459" s="1">
        <v>44445</v>
      </c>
      <c r="E4459" s="4">
        <v>2660</v>
      </c>
      <c r="F4459">
        <v>140</v>
      </c>
    </row>
    <row r="4460" spans="1:6" x14ac:dyDescent="0.25">
      <c r="A4460" t="s">
        <v>39</v>
      </c>
      <c r="B4460" t="s">
        <v>11</v>
      </c>
      <c r="C4460" t="s">
        <v>12</v>
      </c>
      <c r="D4460" s="1">
        <v>44445</v>
      </c>
      <c r="E4460" s="4">
        <v>2758</v>
      </c>
      <c r="F4460">
        <v>103</v>
      </c>
    </row>
    <row r="4461" spans="1:6" x14ac:dyDescent="0.25">
      <c r="A4461" t="s">
        <v>34</v>
      </c>
      <c r="B4461" t="s">
        <v>21</v>
      </c>
      <c r="C4461" t="s">
        <v>17</v>
      </c>
      <c r="D4461" s="1">
        <v>44446</v>
      </c>
      <c r="E4461" s="4">
        <v>6727</v>
      </c>
      <c r="F4461">
        <v>421</v>
      </c>
    </row>
    <row r="4462" spans="1:6" x14ac:dyDescent="0.25">
      <c r="A4462" t="s">
        <v>10</v>
      </c>
      <c r="B4462" t="s">
        <v>6</v>
      </c>
      <c r="C4462" t="s">
        <v>14</v>
      </c>
      <c r="D4462" s="1">
        <v>44446</v>
      </c>
      <c r="E4462" s="4">
        <v>7329</v>
      </c>
      <c r="F4462">
        <v>667</v>
      </c>
    </row>
    <row r="4463" spans="1:6" x14ac:dyDescent="0.25">
      <c r="A4463" t="s">
        <v>33</v>
      </c>
      <c r="B4463" t="s">
        <v>6</v>
      </c>
      <c r="C4463" t="s">
        <v>42</v>
      </c>
      <c r="D4463" s="1">
        <v>44446</v>
      </c>
      <c r="E4463" s="4">
        <v>3353</v>
      </c>
      <c r="F4463">
        <v>210</v>
      </c>
    </row>
    <row r="4464" spans="1:6" x14ac:dyDescent="0.25">
      <c r="A4464" t="s">
        <v>10</v>
      </c>
      <c r="B4464" t="s">
        <v>9</v>
      </c>
      <c r="C4464" t="s">
        <v>36</v>
      </c>
      <c r="D4464" s="1">
        <v>44446</v>
      </c>
      <c r="E4464" s="4">
        <v>1876</v>
      </c>
      <c r="F4464">
        <v>134</v>
      </c>
    </row>
    <row r="4465" spans="1:6" x14ac:dyDescent="0.25">
      <c r="A4465" t="s">
        <v>18</v>
      </c>
      <c r="B4465" t="s">
        <v>11</v>
      </c>
      <c r="C4465" t="s">
        <v>12</v>
      </c>
      <c r="D4465" s="1">
        <v>44446</v>
      </c>
      <c r="E4465" s="4">
        <v>7693</v>
      </c>
      <c r="F4465">
        <v>321</v>
      </c>
    </row>
    <row r="4466" spans="1:6" x14ac:dyDescent="0.25">
      <c r="A4466" t="s">
        <v>40</v>
      </c>
      <c r="B4466" t="s">
        <v>27</v>
      </c>
      <c r="C4466" t="s">
        <v>47</v>
      </c>
      <c r="D4466" s="1">
        <v>44446</v>
      </c>
      <c r="E4466" s="4">
        <v>4858</v>
      </c>
      <c r="F4466">
        <v>270</v>
      </c>
    </row>
    <row r="4467" spans="1:6" x14ac:dyDescent="0.25">
      <c r="A4467" t="s">
        <v>13</v>
      </c>
      <c r="B4467" t="s">
        <v>11</v>
      </c>
      <c r="C4467" t="s">
        <v>12</v>
      </c>
      <c r="D4467" s="1">
        <v>44446</v>
      </c>
      <c r="E4467" s="4">
        <v>378</v>
      </c>
      <c r="F4467">
        <v>15</v>
      </c>
    </row>
    <row r="4468" spans="1:6" x14ac:dyDescent="0.25">
      <c r="A4468" t="s">
        <v>29</v>
      </c>
      <c r="B4468" t="s">
        <v>16</v>
      </c>
      <c r="C4468" t="s">
        <v>44</v>
      </c>
      <c r="D4468" s="1">
        <v>44446</v>
      </c>
      <c r="E4468" s="4">
        <v>7175</v>
      </c>
      <c r="F4468">
        <v>299</v>
      </c>
    </row>
    <row r="4469" spans="1:6" x14ac:dyDescent="0.25">
      <c r="A4469" t="s">
        <v>41</v>
      </c>
      <c r="B4469" t="s">
        <v>27</v>
      </c>
      <c r="C4469" t="s">
        <v>28</v>
      </c>
      <c r="D4469" s="1">
        <v>44446</v>
      </c>
      <c r="E4469" s="4">
        <v>1148</v>
      </c>
      <c r="F4469">
        <v>192</v>
      </c>
    </row>
    <row r="4470" spans="1:6" x14ac:dyDescent="0.25">
      <c r="A4470" t="s">
        <v>23</v>
      </c>
      <c r="B4470" t="s">
        <v>6</v>
      </c>
      <c r="C4470" t="s">
        <v>48</v>
      </c>
      <c r="D4470" s="1">
        <v>44446</v>
      </c>
      <c r="E4470" s="4">
        <v>6167</v>
      </c>
      <c r="F4470">
        <v>294</v>
      </c>
    </row>
    <row r="4471" spans="1:6" x14ac:dyDescent="0.25">
      <c r="A4471" t="s">
        <v>39</v>
      </c>
      <c r="B4471" t="s">
        <v>6</v>
      </c>
      <c r="C4471" t="s">
        <v>38</v>
      </c>
      <c r="D4471" s="1">
        <v>44446</v>
      </c>
      <c r="E4471" s="4">
        <v>6475</v>
      </c>
      <c r="F4471">
        <v>240</v>
      </c>
    </row>
    <row r="4472" spans="1:6" x14ac:dyDescent="0.25">
      <c r="A4472" t="s">
        <v>29</v>
      </c>
      <c r="B4472" t="s">
        <v>6</v>
      </c>
      <c r="C4472" t="s">
        <v>24</v>
      </c>
      <c r="D4472" s="1">
        <v>44446</v>
      </c>
      <c r="E4472" s="4">
        <v>3353</v>
      </c>
      <c r="F4472">
        <v>153</v>
      </c>
    </row>
    <row r="4473" spans="1:6" x14ac:dyDescent="0.25">
      <c r="A4473" t="s">
        <v>13</v>
      </c>
      <c r="B4473" t="s">
        <v>6</v>
      </c>
      <c r="C4473" t="s">
        <v>26</v>
      </c>
      <c r="D4473" s="1">
        <v>44446</v>
      </c>
      <c r="E4473" s="4">
        <v>980</v>
      </c>
      <c r="F4473">
        <v>58</v>
      </c>
    </row>
    <row r="4474" spans="1:6" x14ac:dyDescent="0.25">
      <c r="A4474" t="s">
        <v>18</v>
      </c>
      <c r="B4474" t="s">
        <v>11</v>
      </c>
      <c r="C4474" t="s">
        <v>36</v>
      </c>
      <c r="D4474" s="1">
        <v>44446</v>
      </c>
      <c r="E4474" s="4">
        <v>4494</v>
      </c>
      <c r="F4474">
        <v>321</v>
      </c>
    </row>
    <row r="4475" spans="1:6" x14ac:dyDescent="0.25">
      <c r="A4475" t="s">
        <v>20</v>
      </c>
      <c r="B4475" t="s">
        <v>21</v>
      </c>
      <c r="C4475" t="s">
        <v>12</v>
      </c>
      <c r="D4475" s="1">
        <v>44446</v>
      </c>
      <c r="E4475" s="4">
        <v>3409</v>
      </c>
      <c r="F4475">
        <v>137</v>
      </c>
    </row>
    <row r="4476" spans="1:6" x14ac:dyDescent="0.25">
      <c r="A4476" t="s">
        <v>23</v>
      </c>
      <c r="B4476" t="s">
        <v>27</v>
      </c>
      <c r="C4476" t="s">
        <v>7</v>
      </c>
      <c r="D4476" s="1">
        <v>44446</v>
      </c>
      <c r="E4476" s="4">
        <v>1435</v>
      </c>
      <c r="F4476">
        <v>56</v>
      </c>
    </row>
    <row r="4477" spans="1:6" x14ac:dyDescent="0.25">
      <c r="A4477" t="s">
        <v>51</v>
      </c>
      <c r="B4477" t="s">
        <v>9</v>
      </c>
      <c r="C4477" t="s">
        <v>44</v>
      </c>
      <c r="D4477" s="1">
        <v>44446</v>
      </c>
      <c r="E4477" s="4">
        <v>6839</v>
      </c>
      <c r="F4477">
        <v>311</v>
      </c>
    </row>
    <row r="4478" spans="1:6" x14ac:dyDescent="0.25">
      <c r="A4478" t="s">
        <v>15</v>
      </c>
      <c r="B4478" t="s">
        <v>27</v>
      </c>
      <c r="C4478" t="s">
        <v>26</v>
      </c>
      <c r="D4478" s="1">
        <v>44446</v>
      </c>
      <c r="E4478" s="4">
        <v>10801</v>
      </c>
      <c r="F4478">
        <v>569</v>
      </c>
    </row>
    <row r="4479" spans="1:6" x14ac:dyDescent="0.25">
      <c r="A4479" t="s">
        <v>46</v>
      </c>
      <c r="B4479" t="s">
        <v>6</v>
      </c>
      <c r="C4479" t="s">
        <v>47</v>
      </c>
      <c r="D4479" s="1">
        <v>44446</v>
      </c>
      <c r="E4479" s="4">
        <v>609</v>
      </c>
      <c r="F4479">
        <v>34</v>
      </c>
    </row>
    <row r="4480" spans="1:6" x14ac:dyDescent="0.25">
      <c r="A4480" t="s">
        <v>23</v>
      </c>
      <c r="B4480" t="s">
        <v>16</v>
      </c>
      <c r="C4480" t="s">
        <v>22</v>
      </c>
      <c r="D4480" s="1">
        <v>44446</v>
      </c>
      <c r="E4480" s="4">
        <v>5334</v>
      </c>
      <c r="F4480">
        <v>445</v>
      </c>
    </row>
    <row r="4481" spans="1:6" x14ac:dyDescent="0.25">
      <c r="A4481" t="s">
        <v>5</v>
      </c>
      <c r="B4481" t="s">
        <v>27</v>
      </c>
      <c r="C4481" t="s">
        <v>43</v>
      </c>
      <c r="D4481" s="1">
        <v>44446</v>
      </c>
      <c r="E4481" s="4">
        <v>4641</v>
      </c>
      <c r="F4481">
        <v>258</v>
      </c>
    </row>
    <row r="4482" spans="1:6" x14ac:dyDescent="0.25">
      <c r="A4482" t="s">
        <v>39</v>
      </c>
      <c r="B4482" t="s">
        <v>6</v>
      </c>
      <c r="C4482" t="s">
        <v>14</v>
      </c>
      <c r="D4482" s="1">
        <v>44446</v>
      </c>
      <c r="E4482" s="4">
        <v>3185</v>
      </c>
      <c r="F4482">
        <v>290</v>
      </c>
    </row>
    <row r="4483" spans="1:6" x14ac:dyDescent="0.25">
      <c r="A4483" t="s">
        <v>37</v>
      </c>
      <c r="B4483" t="s">
        <v>6</v>
      </c>
      <c r="C4483" t="s">
        <v>28</v>
      </c>
      <c r="D4483" s="1">
        <v>44446</v>
      </c>
      <c r="E4483" s="4">
        <v>1330</v>
      </c>
      <c r="F4483">
        <v>148</v>
      </c>
    </row>
    <row r="4484" spans="1:6" x14ac:dyDescent="0.25">
      <c r="A4484" t="s">
        <v>25</v>
      </c>
      <c r="B4484" t="s">
        <v>6</v>
      </c>
      <c r="C4484" t="s">
        <v>30</v>
      </c>
      <c r="D4484" s="1">
        <v>44446</v>
      </c>
      <c r="E4484" s="4">
        <v>707</v>
      </c>
      <c r="F4484">
        <v>118</v>
      </c>
    </row>
    <row r="4485" spans="1:6" x14ac:dyDescent="0.25">
      <c r="A4485" t="s">
        <v>34</v>
      </c>
      <c r="B4485" t="s">
        <v>11</v>
      </c>
      <c r="C4485" t="s">
        <v>38</v>
      </c>
      <c r="D4485" s="1">
        <v>44446</v>
      </c>
      <c r="E4485" s="4">
        <v>1617</v>
      </c>
      <c r="F4485">
        <v>68</v>
      </c>
    </row>
    <row r="4486" spans="1:6" x14ac:dyDescent="0.25">
      <c r="A4486" t="s">
        <v>20</v>
      </c>
      <c r="B4486" t="s">
        <v>6</v>
      </c>
      <c r="C4486" t="s">
        <v>26</v>
      </c>
      <c r="D4486" s="1">
        <v>44446</v>
      </c>
      <c r="E4486" s="4">
        <v>1218</v>
      </c>
      <c r="F4486">
        <v>72</v>
      </c>
    </row>
    <row r="4487" spans="1:6" x14ac:dyDescent="0.25">
      <c r="A4487" t="s">
        <v>51</v>
      </c>
      <c r="B4487" t="s">
        <v>16</v>
      </c>
      <c r="C4487" t="s">
        <v>43</v>
      </c>
      <c r="D4487" s="1">
        <v>44446</v>
      </c>
      <c r="E4487" s="4">
        <v>2037</v>
      </c>
      <c r="F4487">
        <v>102</v>
      </c>
    </row>
    <row r="4488" spans="1:6" x14ac:dyDescent="0.25">
      <c r="A4488" t="s">
        <v>32</v>
      </c>
      <c r="B4488" t="s">
        <v>6</v>
      </c>
      <c r="C4488" t="s">
        <v>22</v>
      </c>
      <c r="D4488" s="1">
        <v>44446</v>
      </c>
      <c r="E4488" s="4">
        <v>2261</v>
      </c>
      <c r="F4488">
        <v>174</v>
      </c>
    </row>
    <row r="4489" spans="1:6" x14ac:dyDescent="0.25">
      <c r="A4489" t="s">
        <v>37</v>
      </c>
      <c r="B4489" t="s">
        <v>6</v>
      </c>
      <c r="C4489" t="s">
        <v>31</v>
      </c>
      <c r="D4489" s="1">
        <v>44447</v>
      </c>
      <c r="E4489" s="4">
        <v>3773</v>
      </c>
      <c r="F4489">
        <v>378</v>
      </c>
    </row>
    <row r="4490" spans="1:6" x14ac:dyDescent="0.25">
      <c r="A4490" t="s">
        <v>46</v>
      </c>
      <c r="B4490" t="s">
        <v>11</v>
      </c>
      <c r="C4490" t="s">
        <v>24</v>
      </c>
      <c r="D4490" s="1">
        <v>44447</v>
      </c>
      <c r="E4490" s="4">
        <v>49</v>
      </c>
      <c r="F4490">
        <v>3</v>
      </c>
    </row>
    <row r="4491" spans="1:6" x14ac:dyDescent="0.25">
      <c r="A4491" t="s">
        <v>40</v>
      </c>
      <c r="B4491" t="s">
        <v>21</v>
      </c>
      <c r="C4491" t="s">
        <v>28</v>
      </c>
      <c r="D4491" s="1">
        <v>44447</v>
      </c>
      <c r="E4491" s="4">
        <v>4753</v>
      </c>
      <c r="F4491">
        <v>595</v>
      </c>
    </row>
    <row r="4492" spans="1:6" x14ac:dyDescent="0.25">
      <c r="A4492" t="s">
        <v>23</v>
      </c>
      <c r="B4492" t="s">
        <v>21</v>
      </c>
      <c r="C4492" t="s">
        <v>31</v>
      </c>
      <c r="D4492" s="1">
        <v>44447</v>
      </c>
      <c r="E4492" s="4">
        <v>1491</v>
      </c>
      <c r="F4492">
        <v>150</v>
      </c>
    </row>
    <row r="4493" spans="1:6" x14ac:dyDescent="0.25">
      <c r="A4493" t="s">
        <v>46</v>
      </c>
      <c r="B4493" t="s">
        <v>16</v>
      </c>
      <c r="C4493" t="s">
        <v>38</v>
      </c>
      <c r="D4493" s="1">
        <v>44447</v>
      </c>
      <c r="E4493" s="4">
        <v>5691</v>
      </c>
      <c r="F4493">
        <v>211</v>
      </c>
    </row>
    <row r="4494" spans="1:6" x14ac:dyDescent="0.25">
      <c r="A4494" t="s">
        <v>49</v>
      </c>
      <c r="B4494" t="s">
        <v>11</v>
      </c>
      <c r="C4494" t="s">
        <v>14</v>
      </c>
      <c r="D4494" s="1">
        <v>44447</v>
      </c>
      <c r="E4494" s="4">
        <v>6356</v>
      </c>
      <c r="F4494">
        <v>530</v>
      </c>
    </row>
    <row r="4495" spans="1:6" x14ac:dyDescent="0.25">
      <c r="A4495" t="s">
        <v>37</v>
      </c>
      <c r="B4495" t="s">
        <v>27</v>
      </c>
      <c r="C4495" t="s">
        <v>22</v>
      </c>
      <c r="D4495" s="1">
        <v>44447</v>
      </c>
      <c r="E4495" s="4">
        <v>4277</v>
      </c>
      <c r="F4495">
        <v>286</v>
      </c>
    </row>
    <row r="4496" spans="1:6" x14ac:dyDescent="0.25">
      <c r="A4496" t="s">
        <v>49</v>
      </c>
      <c r="B4496" t="s">
        <v>21</v>
      </c>
      <c r="C4496" t="s">
        <v>45</v>
      </c>
      <c r="D4496" s="1">
        <v>44447</v>
      </c>
      <c r="E4496" s="4">
        <v>10717</v>
      </c>
      <c r="F4496">
        <v>596</v>
      </c>
    </row>
    <row r="4497" spans="1:6" x14ac:dyDescent="0.25">
      <c r="A4497" t="s">
        <v>29</v>
      </c>
      <c r="B4497" t="s">
        <v>6</v>
      </c>
      <c r="C4497" t="s">
        <v>19</v>
      </c>
      <c r="D4497" s="1">
        <v>44447</v>
      </c>
      <c r="E4497" s="4">
        <v>5852</v>
      </c>
      <c r="F4497">
        <v>345</v>
      </c>
    </row>
    <row r="4498" spans="1:6" x14ac:dyDescent="0.25">
      <c r="A4498" t="s">
        <v>41</v>
      </c>
      <c r="B4498" t="s">
        <v>11</v>
      </c>
      <c r="C4498" t="s">
        <v>50</v>
      </c>
      <c r="D4498" s="1">
        <v>44447</v>
      </c>
      <c r="E4498" s="4">
        <v>3108</v>
      </c>
      <c r="F4498">
        <v>389</v>
      </c>
    </row>
    <row r="4499" spans="1:6" x14ac:dyDescent="0.25">
      <c r="A4499" t="s">
        <v>39</v>
      </c>
      <c r="B4499" t="s">
        <v>27</v>
      </c>
      <c r="C4499" t="s">
        <v>43</v>
      </c>
      <c r="D4499" s="1">
        <v>44447</v>
      </c>
      <c r="E4499" s="4">
        <v>4291</v>
      </c>
      <c r="F4499">
        <v>253</v>
      </c>
    </row>
    <row r="4500" spans="1:6" x14ac:dyDescent="0.25">
      <c r="A4500" t="s">
        <v>37</v>
      </c>
      <c r="B4500" t="s">
        <v>6</v>
      </c>
      <c r="C4500" t="s">
        <v>7</v>
      </c>
      <c r="D4500" s="1">
        <v>44447</v>
      </c>
      <c r="E4500" s="4">
        <v>749</v>
      </c>
      <c r="F4500">
        <v>32</v>
      </c>
    </row>
    <row r="4501" spans="1:6" x14ac:dyDescent="0.25">
      <c r="A4501" t="s">
        <v>10</v>
      </c>
      <c r="B4501" t="s">
        <v>11</v>
      </c>
      <c r="C4501" t="s">
        <v>30</v>
      </c>
      <c r="D4501" s="1">
        <v>44447</v>
      </c>
      <c r="E4501" s="4">
        <v>8701</v>
      </c>
      <c r="F4501">
        <v>1120</v>
      </c>
    </row>
    <row r="4502" spans="1:6" x14ac:dyDescent="0.25">
      <c r="A4502" t="s">
        <v>5</v>
      </c>
      <c r="B4502" t="s">
        <v>16</v>
      </c>
      <c r="C4502" t="s">
        <v>50</v>
      </c>
      <c r="D4502" s="1">
        <v>44447</v>
      </c>
      <c r="E4502" s="4">
        <v>5334</v>
      </c>
      <c r="F4502">
        <v>534</v>
      </c>
    </row>
    <row r="4503" spans="1:6" x14ac:dyDescent="0.25">
      <c r="A4503" t="s">
        <v>39</v>
      </c>
      <c r="B4503" t="s">
        <v>21</v>
      </c>
      <c r="C4503" t="s">
        <v>19</v>
      </c>
      <c r="D4503" s="1">
        <v>44447</v>
      </c>
      <c r="E4503" s="4">
        <v>5292</v>
      </c>
      <c r="F4503">
        <v>265</v>
      </c>
    </row>
    <row r="4504" spans="1:6" x14ac:dyDescent="0.25">
      <c r="A4504" t="s">
        <v>37</v>
      </c>
      <c r="B4504" t="s">
        <v>21</v>
      </c>
      <c r="C4504" t="s">
        <v>48</v>
      </c>
      <c r="D4504" s="1">
        <v>44447</v>
      </c>
      <c r="E4504" s="4">
        <v>2184</v>
      </c>
      <c r="F4504">
        <v>110</v>
      </c>
    </row>
    <row r="4505" spans="1:6" x14ac:dyDescent="0.25">
      <c r="A4505" t="s">
        <v>29</v>
      </c>
      <c r="B4505" t="s">
        <v>9</v>
      </c>
      <c r="C4505" t="s">
        <v>45</v>
      </c>
      <c r="D4505" s="1">
        <v>44447</v>
      </c>
      <c r="E4505" s="4">
        <v>4060</v>
      </c>
      <c r="F4505">
        <v>226</v>
      </c>
    </row>
    <row r="4506" spans="1:6" x14ac:dyDescent="0.25">
      <c r="A4506" t="s">
        <v>41</v>
      </c>
      <c r="B4506" t="s">
        <v>6</v>
      </c>
      <c r="C4506" t="s">
        <v>52</v>
      </c>
      <c r="D4506" s="1">
        <v>44447</v>
      </c>
      <c r="E4506" s="4">
        <v>1785</v>
      </c>
      <c r="F4506">
        <v>75</v>
      </c>
    </row>
    <row r="4507" spans="1:6" x14ac:dyDescent="0.25">
      <c r="A4507" t="s">
        <v>40</v>
      </c>
      <c r="B4507" t="s">
        <v>6</v>
      </c>
      <c r="C4507" t="s">
        <v>31</v>
      </c>
      <c r="D4507" s="1">
        <v>44447</v>
      </c>
      <c r="E4507" s="4">
        <v>4228</v>
      </c>
      <c r="F4507">
        <v>423</v>
      </c>
    </row>
    <row r="4508" spans="1:6" x14ac:dyDescent="0.25">
      <c r="A4508" t="s">
        <v>15</v>
      </c>
      <c r="B4508" t="s">
        <v>27</v>
      </c>
      <c r="C4508" t="s">
        <v>19</v>
      </c>
      <c r="D4508" s="1">
        <v>44447</v>
      </c>
      <c r="E4508" s="4">
        <v>3941</v>
      </c>
      <c r="F4508">
        <v>232</v>
      </c>
    </row>
    <row r="4509" spans="1:6" x14ac:dyDescent="0.25">
      <c r="A4509" t="s">
        <v>23</v>
      </c>
      <c r="B4509" t="s">
        <v>16</v>
      </c>
      <c r="C4509" t="s">
        <v>17</v>
      </c>
      <c r="D4509" s="1">
        <v>44447</v>
      </c>
      <c r="E4509" s="4">
        <v>280</v>
      </c>
      <c r="F4509">
        <v>18</v>
      </c>
    </row>
    <row r="4510" spans="1:6" x14ac:dyDescent="0.25">
      <c r="A4510" t="s">
        <v>51</v>
      </c>
      <c r="B4510" t="s">
        <v>21</v>
      </c>
      <c r="C4510" t="s">
        <v>43</v>
      </c>
      <c r="D4510" s="1">
        <v>44447</v>
      </c>
      <c r="E4510" s="4">
        <v>2177</v>
      </c>
      <c r="F4510">
        <v>121</v>
      </c>
    </row>
    <row r="4511" spans="1:6" x14ac:dyDescent="0.25">
      <c r="A4511" t="s">
        <v>18</v>
      </c>
      <c r="B4511" t="s">
        <v>6</v>
      </c>
      <c r="C4511" t="s">
        <v>43</v>
      </c>
      <c r="D4511" s="1">
        <v>44447</v>
      </c>
      <c r="E4511" s="4">
        <v>11123</v>
      </c>
      <c r="F4511">
        <v>655</v>
      </c>
    </row>
    <row r="4512" spans="1:6" x14ac:dyDescent="0.25">
      <c r="A4512" t="s">
        <v>29</v>
      </c>
      <c r="B4512" t="s">
        <v>16</v>
      </c>
      <c r="C4512" t="s">
        <v>36</v>
      </c>
      <c r="D4512" s="1">
        <v>44447</v>
      </c>
      <c r="E4512" s="4">
        <v>1904</v>
      </c>
      <c r="F4512">
        <v>127</v>
      </c>
    </row>
    <row r="4513" spans="1:6" x14ac:dyDescent="0.25">
      <c r="A4513" t="s">
        <v>23</v>
      </c>
      <c r="B4513" t="s">
        <v>21</v>
      </c>
      <c r="C4513" t="s">
        <v>45</v>
      </c>
      <c r="D4513" s="1">
        <v>44447</v>
      </c>
      <c r="E4513" s="4">
        <v>294</v>
      </c>
      <c r="F4513">
        <v>20</v>
      </c>
    </row>
    <row r="4514" spans="1:6" x14ac:dyDescent="0.25">
      <c r="A4514" t="s">
        <v>41</v>
      </c>
      <c r="B4514" t="s">
        <v>11</v>
      </c>
      <c r="C4514" t="s">
        <v>22</v>
      </c>
      <c r="D4514" s="1">
        <v>44447</v>
      </c>
      <c r="E4514" s="4">
        <v>14</v>
      </c>
      <c r="F4514">
        <v>1</v>
      </c>
    </row>
    <row r="4515" spans="1:6" x14ac:dyDescent="0.25">
      <c r="A4515" t="s">
        <v>37</v>
      </c>
      <c r="B4515" t="s">
        <v>21</v>
      </c>
      <c r="C4515" t="s">
        <v>47</v>
      </c>
      <c r="D4515" s="1">
        <v>44447</v>
      </c>
      <c r="E4515" s="4">
        <v>6587</v>
      </c>
      <c r="F4515">
        <v>388</v>
      </c>
    </row>
    <row r="4516" spans="1:6" x14ac:dyDescent="0.25">
      <c r="A4516" t="s">
        <v>32</v>
      </c>
      <c r="B4516" t="s">
        <v>27</v>
      </c>
      <c r="C4516" t="s">
        <v>45</v>
      </c>
      <c r="D4516" s="1">
        <v>44447</v>
      </c>
      <c r="E4516" s="4">
        <v>3136</v>
      </c>
      <c r="F4516">
        <v>185</v>
      </c>
    </row>
    <row r="4517" spans="1:6" x14ac:dyDescent="0.25">
      <c r="A4517" t="s">
        <v>5</v>
      </c>
      <c r="B4517" t="s">
        <v>21</v>
      </c>
      <c r="C4517" t="s">
        <v>14</v>
      </c>
      <c r="D4517" s="1">
        <v>44447</v>
      </c>
      <c r="E4517" s="4">
        <v>1463</v>
      </c>
      <c r="F4517">
        <v>122</v>
      </c>
    </row>
    <row r="4518" spans="1:6" x14ac:dyDescent="0.25">
      <c r="A4518" t="s">
        <v>18</v>
      </c>
      <c r="B4518" t="s">
        <v>9</v>
      </c>
      <c r="C4518" t="s">
        <v>44</v>
      </c>
      <c r="D4518" s="1">
        <v>44447</v>
      </c>
      <c r="E4518" s="4">
        <v>3045</v>
      </c>
      <c r="F4518">
        <v>133</v>
      </c>
    </row>
    <row r="4519" spans="1:6" x14ac:dyDescent="0.25">
      <c r="A4519" t="s">
        <v>34</v>
      </c>
      <c r="B4519" t="s">
        <v>27</v>
      </c>
      <c r="C4519" t="s">
        <v>44</v>
      </c>
      <c r="D4519" s="1">
        <v>44447</v>
      </c>
      <c r="E4519" s="4">
        <v>4473</v>
      </c>
      <c r="F4519">
        <v>204</v>
      </c>
    </row>
    <row r="4520" spans="1:6" x14ac:dyDescent="0.25">
      <c r="A4520" t="s">
        <v>46</v>
      </c>
      <c r="B4520" t="s">
        <v>16</v>
      </c>
      <c r="C4520" t="s">
        <v>28</v>
      </c>
      <c r="D4520" s="1">
        <v>44447</v>
      </c>
      <c r="E4520" s="4">
        <v>4886</v>
      </c>
      <c r="F4520">
        <v>698</v>
      </c>
    </row>
    <row r="4521" spans="1:6" x14ac:dyDescent="0.25">
      <c r="A4521" t="s">
        <v>15</v>
      </c>
      <c r="B4521" t="s">
        <v>9</v>
      </c>
      <c r="C4521" t="s">
        <v>31</v>
      </c>
      <c r="D4521" s="1">
        <v>44447</v>
      </c>
      <c r="E4521" s="4">
        <v>1624</v>
      </c>
      <c r="F4521">
        <v>232</v>
      </c>
    </row>
    <row r="4522" spans="1:6" x14ac:dyDescent="0.25">
      <c r="A4522" t="s">
        <v>49</v>
      </c>
      <c r="B4522" t="s">
        <v>21</v>
      </c>
      <c r="C4522" t="s">
        <v>24</v>
      </c>
      <c r="D4522" s="1">
        <v>44447</v>
      </c>
      <c r="E4522" s="4">
        <v>2121</v>
      </c>
      <c r="F4522">
        <v>97</v>
      </c>
    </row>
    <row r="4523" spans="1:6" x14ac:dyDescent="0.25">
      <c r="A4523" t="s">
        <v>32</v>
      </c>
      <c r="B4523" t="s">
        <v>6</v>
      </c>
      <c r="C4523" t="s">
        <v>43</v>
      </c>
      <c r="D4523" s="1">
        <v>44447</v>
      </c>
      <c r="E4523" s="4">
        <v>1638</v>
      </c>
      <c r="F4523">
        <v>87</v>
      </c>
    </row>
    <row r="4524" spans="1:6" x14ac:dyDescent="0.25">
      <c r="A4524" t="s">
        <v>41</v>
      </c>
      <c r="B4524" t="s">
        <v>16</v>
      </c>
      <c r="C4524" t="s">
        <v>31</v>
      </c>
      <c r="D4524" s="1">
        <v>44447</v>
      </c>
      <c r="E4524" s="4">
        <v>2772</v>
      </c>
      <c r="F4524">
        <v>347</v>
      </c>
    </row>
    <row r="4525" spans="1:6" x14ac:dyDescent="0.25">
      <c r="A4525" t="s">
        <v>5</v>
      </c>
      <c r="B4525" t="s">
        <v>21</v>
      </c>
      <c r="C4525" t="s">
        <v>24</v>
      </c>
      <c r="D4525" s="1">
        <v>44447</v>
      </c>
      <c r="E4525" s="4">
        <v>5110</v>
      </c>
      <c r="F4525">
        <v>269</v>
      </c>
    </row>
    <row r="4526" spans="1:6" x14ac:dyDescent="0.25">
      <c r="A4526" t="s">
        <v>29</v>
      </c>
      <c r="B4526" t="s">
        <v>21</v>
      </c>
      <c r="C4526" t="s">
        <v>44</v>
      </c>
      <c r="D4526" s="1">
        <v>44447</v>
      </c>
      <c r="E4526" s="4">
        <v>5012</v>
      </c>
      <c r="F4526">
        <v>218</v>
      </c>
    </row>
    <row r="4527" spans="1:6" x14ac:dyDescent="0.25">
      <c r="A4527" t="s">
        <v>49</v>
      </c>
      <c r="B4527" t="s">
        <v>27</v>
      </c>
      <c r="C4527" t="s">
        <v>12</v>
      </c>
      <c r="D4527" s="1">
        <v>44447</v>
      </c>
      <c r="E4527" s="4">
        <v>6447</v>
      </c>
      <c r="F4527">
        <v>269</v>
      </c>
    </row>
    <row r="4528" spans="1:6" x14ac:dyDescent="0.25">
      <c r="A4528" t="s">
        <v>29</v>
      </c>
      <c r="B4528" t="s">
        <v>6</v>
      </c>
      <c r="C4528" t="s">
        <v>44</v>
      </c>
      <c r="D4528" s="1">
        <v>44447</v>
      </c>
      <c r="E4528" s="4">
        <v>5306</v>
      </c>
      <c r="F4528">
        <v>242</v>
      </c>
    </row>
    <row r="4529" spans="1:6" x14ac:dyDescent="0.25">
      <c r="A4529" t="s">
        <v>34</v>
      </c>
      <c r="B4529" t="s">
        <v>11</v>
      </c>
      <c r="C4529" t="s">
        <v>44</v>
      </c>
      <c r="D4529" s="1">
        <v>44447</v>
      </c>
      <c r="E4529" s="4">
        <v>5593</v>
      </c>
      <c r="F4529">
        <v>234</v>
      </c>
    </row>
    <row r="4530" spans="1:6" x14ac:dyDescent="0.25">
      <c r="A4530" t="s">
        <v>13</v>
      </c>
      <c r="B4530" t="s">
        <v>21</v>
      </c>
      <c r="C4530" t="s">
        <v>19</v>
      </c>
      <c r="D4530" s="1">
        <v>44447</v>
      </c>
      <c r="E4530" s="4">
        <v>9597</v>
      </c>
      <c r="F4530">
        <v>506</v>
      </c>
    </row>
    <row r="4531" spans="1:6" x14ac:dyDescent="0.25">
      <c r="A4531" t="s">
        <v>20</v>
      </c>
      <c r="B4531" t="s">
        <v>27</v>
      </c>
      <c r="C4531" t="s">
        <v>22</v>
      </c>
      <c r="D4531" s="1">
        <v>44447</v>
      </c>
      <c r="E4531" s="4">
        <v>3906</v>
      </c>
      <c r="F4531">
        <v>326</v>
      </c>
    </row>
    <row r="4532" spans="1:6" x14ac:dyDescent="0.25">
      <c r="A4532" t="s">
        <v>13</v>
      </c>
      <c r="B4532" t="s">
        <v>27</v>
      </c>
      <c r="C4532" t="s">
        <v>22</v>
      </c>
      <c r="D4532" s="1">
        <v>44447</v>
      </c>
      <c r="E4532" s="4">
        <v>2352</v>
      </c>
      <c r="F4532">
        <v>181</v>
      </c>
    </row>
    <row r="4533" spans="1:6" x14ac:dyDescent="0.25">
      <c r="A4533" t="s">
        <v>39</v>
      </c>
      <c r="B4533" t="s">
        <v>11</v>
      </c>
      <c r="C4533" t="s">
        <v>7</v>
      </c>
      <c r="D4533" s="1">
        <v>44447</v>
      </c>
      <c r="E4533" s="4">
        <v>2842</v>
      </c>
      <c r="F4533">
        <v>106</v>
      </c>
    </row>
    <row r="4534" spans="1:6" x14ac:dyDescent="0.25">
      <c r="A4534" t="s">
        <v>51</v>
      </c>
      <c r="B4534" t="s">
        <v>21</v>
      </c>
      <c r="C4534" t="s">
        <v>7</v>
      </c>
      <c r="D4534" s="1">
        <v>44448</v>
      </c>
      <c r="E4534" s="4">
        <v>1036</v>
      </c>
      <c r="F4534">
        <v>44</v>
      </c>
    </row>
    <row r="4535" spans="1:6" x14ac:dyDescent="0.25">
      <c r="A4535" t="s">
        <v>20</v>
      </c>
      <c r="B4535" t="s">
        <v>9</v>
      </c>
      <c r="C4535" t="s">
        <v>7</v>
      </c>
      <c r="D4535" s="1">
        <v>44448</v>
      </c>
      <c r="E4535" s="4">
        <v>2821</v>
      </c>
      <c r="F4535">
        <v>113</v>
      </c>
    </row>
    <row r="4536" spans="1:6" x14ac:dyDescent="0.25">
      <c r="A4536" t="s">
        <v>46</v>
      </c>
      <c r="B4536" t="s">
        <v>9</v>
      </c>
      <c r="C4536" t="s">
        <v>45</v>
      </c>
      <c r="D4536" s="1">
        <v>44448</v>
      </c>
      <c r="E4536" s="4">
        <v>1988</v>
      </c>
      <c r="F4536">
        <v>117</v>
      </c>
    </row>
    <row r="4537" spans="1:6" x14ac:dyDescent="0.25">
      <c r="A4537" t="s">
        <v>51</v>
      </c>
      <c r="B4537" t="s">
        <v>21</v>
      </c>
      <c r="C4537" t="s">
        <v>28</v>
      </c>
      <c r="D4537" s="1">
        <v>44448</v>
      </c>
      <c r="E4537" s="4">
        <v>2891</v>
      </c>
      <c r="F4537">
        <v>362</v>
      </c>
    </row>
    <row r="4538" spans="1:6" x14ac:dyDescent="0.25">
      <c r="A4538" t="s">
        <v>32</v>
      </c>
      <c r="B4538" t="s">
        <v>27</v>
      </c>
      <c r="C4538" t="s">
        <v>7</v>
      </c>
      <c r="D4538" s="1">
        <v>44448</v>
      </c>
      <c r="E4538" s="4">
        <v>5068</v>
      </c>
      <c r="F4538">
        <v>188</v>
      </c>
    </row>
    <row r="4539" spans="1:6" x14ac:dyDescent="0.25">
      <c r="A4539" t="s">
        <v>10</v>
      </c>
      <c r="B4539" t="s">
        <v>11</v>
      </c>
      <c r="C4539" t="s">
        <v>35</v>
      </c>
      <c r="D4539" s="1">
        <v>44448</v>
      </c>
      <c r="E4539" s="4">
        <v>126</v>
      </c>
      <c r="F4539">
        <v>10</v>
      </c>
    </row>
    <row r="4540" spans="1:6" x14ac:dyDescent="0.25">
      <c r="A4540" t="s">
        <v>18</v>
      </c>
      <c r="B4540" t="s">
        <v>21</v>
      </c>
      <c r="C4540" t="s">
        <v>47</v>
      </c>
      <c r="D4540" s="1">
        <v>44448</v>
      </c>
      <c r="E4540" s="4">
        <v>2506</v>
      </c>
      <c r="F4540">
        <v>132</v>
      </c>
    </row>
    <row r="4541" spans="1:6" x14ac:dyDescent="0.25">
      <c r="A4541" t="s">
        <v>32</v>
      </c>
      <c r="B4541" t="s">
        <v>6</v>
      </c>
      <c r="C4541" t="s">
        <v>19</v>
      </c>
      <c r="D4541" s="1">
        <v>44448</v>
      </c>
      <c r="E4541" s="4">
        <v>882</v>
      </c>
      <c r="F4541">
        <v>49</v>
      </c>
    </row>
    <row r="4542" spans="1:6" x14ac:dyDescent="0.25">
      <c r="A4542" t="s">
        <v>46</v>
      </c>
      <c r="B4542" t="s">
        <v>16</v>
      </c>
      <c r="C4542" t="s">
        <v>17</v>
      </c>
      <c r="D4542" s="1">
        <v>44448</v>
      </c>
      <c r="E4542" s="4">
        <v>3150</v>
      </c>
      <c r="F4542">
        <v>186</v>
      </c>
    </row>
    <row r="4543" spans="1:6" x14ac:dyDescent="0.25">
      <c r="A4543" t="s">
        <v>33</v>
      </c>
      <c r="B4543" t="s">
        <v>6</v>
      </c>
      <c r="C4543" t="s">
        <v>50</v>
      </c>
      <c r="D4543" s="1">
        <v>44448</v>
      </c>
      <c r="E4543" s="4">
        <v>3332</v>
      </c>
      <c r="F4543">
        <v>371</v>
      </c>
    </row>
    <row r="4544" spans="1:6" x14ac:dyDescent="0.25">
      <c r="A4544" t="s">
        <v>51</v>
      </c>
      <c r="B4544" t="s">
        <v>21</v>
      </c>
      <c r="C4544" t="s">
        <v>47</v>
      </c>
      <c r="D4544" s="1">
        <v>44448</v>
      </c>
      <c r="E4544" s="4">
        <v>10017</v>
      </c>
      <c r="F4544">
        <v>528</v>
      </c>
    </row>
    <row r="4545" spans="1:6" x14ac:dyDescent="0.25">
      <c r="A4545" t="s">
        <v>23</v>
      </c>
      <c r="B4545" t="s">
        <v>27</v>
      </c>
      <c r="C4545" t="s">
        <v>12</v>
      </c>
      <c r="D4545" s="1">
        <v>44448</v>
      </c>
      <c r="E4545" s="4">
        <v>4977</v>
      </c>
      <c r="F4545">
        <v>192</v>
      </c>
    </row>
    <row r="4546" spans="1:6" x14ac:dyDescent="0.25">
      <c r="A4546" t="s">
        <v>5</v>
      </c>
      <c r="B4546" t="s">
        <v>11</v>
      </c>
      <c r="C4546" t="s">
        <v>47</v>
      </c>
      <c r="D4546" s="1">
        <v>44448</v>
      </c>
      <c r="E4546" s="4">
        <v>1050</v>
      </c>
      <c r="F4546">
        <v>56</v>
      </c>
    </row>
    <row r="4547" spans="1:6" x14ac:dyDescent="0.25">
      <c r="A4547" t="s">
        <v>39</v>
      </c>
      <c r="B4547" t="s">
        <v>27</v>
      </c>
      <c r="C4547" t="s">
        <v>47</v>
      </c>
      <c r="D4547" s="1">
        <v>44448</v>
      </c>
      <c r="E4547" s="4">
        <v>2163</v>
      </c>
      <c r="F4547">
        <v>121</v>
      </c>
    </row>
    <row r="4548" spans="1:6" x14ac:dyDescent="0.25">
      <c r="A4548" t="s">
        <v>41</v>
      </c>
      <c r="B4548" t="s">
        <v>6</v>
      </c>
      <c r="C4548" t="s">
        <v>48</v>
      </c>
      <c r="D4548" s="1">
        <v>44448</v>
      </c>
      <c r="E4548" s="4">
        <v>2835</v>
      </c>
      <c r="F4548">
        <v>135</v>
      </c>
    </row>
    <row r="4549" spans="1:6" x14ac:dyDescent="0.25">
      <c r="A4549" t="s">
        <v>37</v>
      </c>
      <c r="B4549" t="s">
        <v>11</v>
      </c>
      <c r="C4549" t="s">
        <v>17</v>
      </c>
      <c r="D4549" s="1">
        <v>44448</v>
      </c>
      <c r="E4549" s="4">
        <v>5313</v>
      </c>
      <c r="F4549">
        <v>380</v>
      </c>
    </row>
    <row r="4550" spans="1:6" x14ac:dyDescent="0.25">
      <c r="A4550" t="s">
        <v>23</v>
      </c>
      <c r="B4550" t="s">
        <v>6</v>
      </c>
      <c r="C4550" t="s">
        <v>14</v>
      </c>
      <c r="D4550" s="1">
        <v>44448</v>
      </c>
      <c r="E4550" s="4">
        <v>4725</v>
      </c>
      <c r="F4550">
        <v>394</v>
      </c>
    </row>
    <row r="4551" spans="1:6" x14ac:dyDescent="0.25">
      <c r="A4551" t="s">
        <v>37</v>
      </c>
      <c r="B4551" t="s">
        <v>27</v>
      </c>
      <c r="C4551" t="s">
        <v>24</v>
      </c>
      <c r="D4551" s="1">
        <v>44448</v>
      </c>
      <c r="E4551" s="4">
        <v>1911</v>
      </c>
      <c r="F4551">
        <v>91</v>
      </c>
    </row>
    <row r="4552" spans="1:6" x14ac:dyDescent="0.25">
      <c r="A4552" t="s">
        <v>13</v>
      </c>
      <c r="B4552" t="s">
        <v>16</v>
      </c>
      <c r="C4552" t="s">
        <v>19</v>
      </c>
      <c r="D4552" s="1">
        <v>44449</v>
      </c>
      <c r="E4552" s="4">
        <v>4424</v>
      </c>
      <c r="F4552">
        <v>261</v>
      </c>
    </row>
    <row r="4553" spans="1:6" x14ac:dyDescent="0.25">
      <c r="A4553" t="s">
        <v>25</v>
      </c>
      <c r="B4553" t="s">
        <v>27</v>
      </c>
      <c r="C4553" t="s">
        <v>52</v>
      </c>
      <c r="D4553" s="1">
        <v>44449</v>
      </c>
      <c r="E4553" s="4">
        <v>539</v>
      </c>
      <c r="F4553">
        <v>23</v>
      </c>
    </row>
    <row r="4554" spans="1:6" x14ac:dyDescent="0.25">
      <c r="A4554" t="s">
        <v>8</v>
      </c>
      <c r="B4554" t="s">
        <v>27</v>
      </c>
      <c r="C4554" t="s">
        <v>31</v>
      </c>
      <c r="D4554" s="1">
        <v>44449</v>
      </c>
      <c r="E4554" s="4">
        <v>4200</v>
      </c>
      <c r="F4554">
        <v>420</v>
      </c>
    </row>
    <row r="4555" spans="1:6" x14ac:dyDescent="0.25">
      <c r="A4555" t="s">
        <v>32</v>
      </c>
      <c r="B4555" t="s">
        <v>6</v>
      </c>
      <c r="C4555" t="s">
        <v>30</v>
      </c>
      <c r="D4555" s="1">
        <v>44449</v>
      </c>
      <c r="E4555" s="4">
        <v>4053</v>
      </c>
      <c r="F4555">
        <v>840</v>
      </c>
    </row>
    <row r="4556" spans="1:6" x14ac:dyDescent="0.25">
      <c r="A4556" t="s">
        <v>15</v>
      </c>
      <c r="B4556" t="s">
        <v>11</v>
      </c>
      <c r="C4556" t="s">
        <v>12</v>
      </c>
      <c r="D4556" s="1">
        <v>44449</v>
      </c>
      <c r="E4556" s="4">
        <v>2310</v>
      </c>
      <c r="F4556">
        <v>86</v>
      </c>
    </row>
    <row r="4557" spans="1:6" x14ac:dyDescent="0.25">
      <c r="A4557" t="s">
        <v>32</v>
      </c>
      <c r="B4557" t="s">
        <v>9</v>
      </c>
      <c r="C4557" t="s">
        <v>26</v>
      </c>
      <c r="D4557" s="1">
        <v>44449</v>
      </c>
      <c r="E4557" s="4">
        <v>7140</v>
      </c>
      <c r="F4557">
        <v>376</v>
      </c>
    </row>
    <row r="4558" spans="1:6" x14ac:dyDescent="0.25">
      <c r="A4558" t="s">
        <v>37</v>
      </c>
      <c r="B4558" t="s">
        <v>16</v>
      </c>
      <c r="C4558" t="s">
        <v>48</v>
      </c>
      <c r="D4558" s="1">
        <v>44449</v>
      </c>
      <c r="E4558" s="4">
        <v>511</v>
      </c>
      <c r="F4558">
        <v>25</v>
      </c>
    </row>
    <row r="4559" spans="1:6" x14ac:dyDescent="0.25">
      <c r="A4559" t="s">
        <v>15</v>
      </c>
      <c r="B4559" t="s">
        <v>21</v>
      </c>
      <c r="C4559" t="s">
        <v>31</v>
      </c>
      <c r="D4559" s="1">
        <v>44449</v>
      </c>
      <c r="E4559" s="4">
        <v>3584</v>
      </c>
      <c r="F4559">
        <v>399</v>
      </c>
    </row>
    <row r="4560" spans="1:6" x14ac:dyDescent="0.25">
      <c r="A4560" t="s">
        <v>46</v>
      </c>
      <c r="B4560" t="s">
        <v>21</v>
      </c>
      <c r="C4560" t="s">
        <v>31</v>
      </c>
      <c r="D4560" s="1">
        <v>44449</v>
      </c>
      <c r="E4560" s="4">
        <v>2184</v>
      </c>
      <c r="F4560">
        <v>312</v>
      </c>
    </row>
    <row r="4561" spans="1:6" x14ac:dyDescent="0.25">
      <c r="A4561" t="s">
        <v>51</v>
      </c>
      <c r="B4561" t="s">
        <v>27</v>
      </c>
      <c r="C4561" t="s">
        <v>36</v>
      </c>
      <c r="D4561" s="1">
        <v>44449</v>
      </c>
      <c r="E4561" s="4">
        <v>2506</v>
      </c>
      <c r="F4561">
        <v>193</v>
      </c>
    </row>
    <row r="4562" spans="1:6" x14ac:dyDescent="0.25">
      <c r="A4562" t="s">
        <v>29</v>
      </c>
      <c r="B4562" t="s">
        <v>16</v>
      </c>
      <c r="C4562" t="s">
        <v>19</v>
      </c>
      <c r="D4562" s="1">
        <v>44449</v>
      </c>
      <c r="E4562" s="4">
        <v>3066</v>
      </c>
      <c r="F4562">
        <v>162</v>
      </c>
    </row>
    <row r="4563" spans="1:6" x14ac:dyDescent="0.25">
      <c r="A4563" t="s">
        <v>15</v>
      </c>
      <c r="B4563" t="s">
        <v>21</v>
      </c>
      <c r="C4563" t="s">
        <v>19</v>
      </c>
      <c r="D4563" s="1">
        <v>44449</v>
      </c>
      <c r="E4563" s="4">
        <v>2611</v>
      </c>
      <c r="F4563">
        <v>131</v>
      </c>
    </row>
    <row r="4564" spans="1:6" x14ac:dyDescent="0.25">
      <c r="A4564" t="s">
        <v>32</v>
      </c>
      <c r="B4564" t="s">
        <v>21</v>
      </c>
      <c r="C4564" t="s">
        <v>30</v>
      </c>
      <c r="D4564" s="1">
        <v>44449</v>
      </c>
      <c r="E4564" s="4">
        <v>1981</v>
      </c>
      <c r="F4564">
        <v>283</v>
      </c>
    </row>
    <row r="4565" spans="1:6" x14ac:dyDescent="0.25">
      <c r="A4565" t="s">
        <v>18</v>
      </c>
      <c r="B4565" t="s">
        <v>6</v>
      </c>
      <c r="C4565" t="s">
        <v>38</v>
      </c>
      <c r="D4565" s="1">
        <v>44449</v>
      </c>
      <c r="E4565" s="4">
        <v>2303</v>
      </c>
      <c r="F4565">
        <v>96</v>
      </c>
    </row>
    <row r="4566" spans="1:6" x14ac:dyDescent="0.25">
      <c r="A4566" t="s">
        <v>41</v>
      </c>
      <c r="B4566" t="s">
        <v>27</v>
      </c>
      <c r="C4566" t="s">
        <v>38</v>
      </c>
      <c r="D4566" s="1">
        <v>44449</v>
      </c>
      <c r="E4566" s="4">
        <v>574</v>
      </c>
      <c r="F4566">
        <v>23</v>
      </c>
    </row>
    <row r="4567" spans="1:6" x14ac:dyDescent="0.25">
      <c r="A4567" t="s">
        <v>13</v>
      </c>
      <c r="B4567" t="s">
        <v>16</v>
      </c>
      <c r="C4567" t="s">
        <v>14</v>
      </c>
      <c r="D4567" s="1">
        <v>44449</v>
      </c>
      <c r="E4567" s="4">
        <v>9611</v>
      </c>
      <c r="F4567">
        <v>840</v>
      </c>
    </row>
    <row r="4568" spans="1:6" x14ac:dyDescent="0.25">
      <c r="A4568" t="s">
        <v>41</v>
      </c>
      <c r="B4568" t="s">
        <v>27</v>
      </c>
      <c r="C4568" t="s">
        <v>52</v>
      </c>
      <c r="D4568" s="1">
        <v>44449</v>
      </c>
      <c r="E4568" s="4">
        <v>1624</v>
      </c>
      <c r="F4568">
        <v>68</v>
      </c>
    </row>
    <row r="4569" spans="1:6" x14ac:dyDescent="0.25">
      <c r="A4569" t="s">
        <v>49</v>
      </c>
      <c r="B4569" t="s">
        <v>27</v>
      </c>
      <c r="C4569" t="s">
        <v>43</v>
      </c>
      <c r="D4569" s="1">
        <v>44449</v>
      </c>
      <c r="E4569" s="4">
        <v>5369</v>
      </c>
      <c r="F4569">
        <v>283</v>
      </c>
    </row>
    <row r="4570" spans="1:6" x14ac:dyDescent="0.25">
      <c r="A4570" t="s">
        <v>32</v>
      </c>
      <c r="B4570" t="s">
        <v>21</v>
      </c>
      <c r="C4570" t="s">
        <v>31</v>
      </c>
      <c r="D4570" s="1">
        <v>44449</v>
      </c>
      <c r="E4570" s="4">
        <v>441</v>
      </c>
      <c r="F4570">
        <v>49</v>
      </c>
    </row>
    <row r="4571" spans="1:6" x14ac:dyDescent="0.25">
      <c r="A4571" t="s">
        <v>13</v>
      </c>
      <c r="B4571" t="s">
        <v>16</v>
      </c>
      <c r="C4571" t="s">
        <v>45</v>
      </c>
      <c r="D4571" s="1">
        <v>44449</v>
      </c>
      <c r="E4571" s="4">
        <v>4998</v>
      </c>
      <c r="F4571">
        <v>334</v>
      </c>
    </row>
    <row r="4572" spans="1:6" x14ac:dyDescent="0.25">
      <c r="A4572" t="s">
        <v>40</v>
      </c>
      <c r="B4572" t="s">
        <v>27</v>
      </c>
      <c r="C4572" t="s">
        <v>50</v>
      </c>
      <c r="D4572" s="1">
        <v>44449</v>
      </c>
      <c r="E4572" s="4">
        <v>588</v>
      </c>
      <c r="F4572">
        <v>84</v>
      </c>
    </row>
    <row r="4573" spans="1:6" x14ac:dyDescent="0.25">
      <c r="A4573" t="s">
        <v>25</v>
      </c>
      <c r="B4573" t="s">
        <v>9</v>
      </c>
      <c r="C4573" t="s">
        <v>52</v>
      </c>
      <c r="D4573" s="1">
        <v>44449</v>
      </c>
      <c r="E4573" s="4">
        <v>6776</v>
      </c>
      <c r="F4573">
        <v>308</v>
      </c>
    </row>
    <row r="4574" spans="1:6" x14ac:dyDescent="0.25">
      <c r="A4574" t="s">
        <v>18</v>
      </c>
      <c r="B4574" t="s">
        <v>16</v>
      </c>
      <c r="C4574" t="s">
        <v>52</v>
      </c>
      <c r="D4574" s="1">
        <v>44449</v>
      </c>
      <c r="E4574" s="4">
        <v>2919</v>
      </c>
      <c r="F4574">
        <v>127</v>
      </c>
    </row>
    <row r="4575" spans="1:6" x14ac:dyDescent="0.25">
      <c r="A4575" t="s">
        <v>51</v>
      </c>
      <c r="B4575" t="s">
        <v>27</v>
      </c>
      <c r="C4575" t="s">
        <v>28</v>
      </c>
      <c r="D4575" s="1">
        <v>44449</v>
      </c>
      <c r="E4575" s="4">
        <v>8001</v>
      </c>
      <c r="F4575">
        <v>980</v>
      </c>
    </row>
    <row r="4576" spans="1:6" x14ac:dyDescent="0.25">
      <c r="A4576" t="s">
        <v>15</v>
      </c>
      <c r="B4576" t="s">
        <v>6</v>
      </c>
      <c r="C4576" t="s">
        <v>17</v>
      </c>
      <c r="D4576" s="1">
        <v>44449</v>
      </c>
      <c r="E4576" s="4">
        <v>2478</v>
      </c>
      <c r="F4576">
        <v>146</v>
      </c>
    </row>
    <row r="4577" spans="1:6" x14ac:dyDescent="0.25">
      <c r="A4577" t="s">
        <v>5</v>
      </c>
      <c r="B4577" t="s">
        <v>6</v>
      </c>
      <c r="C4577" t="s">
        <v>47</v>
      </c>
      <c r="D4577" s="1">
        <v>44449</v>
      </c>
      <c r="E4577" s="4">
        <v>924</v>
      </c>
      <c r="F4577">
        <v>49</v>
      </c>
    </row>
    <row r="4578" spans="1:6" x14ac:dyDescent="0.25">
      <c r="A4578" t="s">
        <v>39</v>
      </c>
      <c r="B4578" t="s">
        <v>11</v>
      </c>
      <c r="C4578" t="s">
        <v>36</v>
      </c>
      <c r="D4578" s="1">
        <v>44449</v>
      </c>
      <c r="E4578" s="4">
        <v>3290</v>
      </c>
      <c r="F4578">
        <v>254</v>
      </c>
    </row>
    <row r="4579" spans="1:6" x14ac:dyDescent="0.25">
      <c r="A4579" t="s">
        <v>51</v>
      </c>
      <c r="B4579" t="s">
        <v>9</v>
      </c>
      <c r="C4579" t="s">
        <v>50</v>
      </c>
      <c r="D4579" s="1">
        <v>44449</v>
      </c>
      <c r="E4579" s="4">
        <v>1708</v>
      </c>
      <c r="F4579">
        <v>171</v>
      </c>
    </row>
    <row r="4580" spans="1:6" x14ac:dyDescent="0.25">
      <c r="A4580" t="s">
        <v>40</v>
      </c>
      <c r="B4580" t="s">
        <v>6</v>
      </c>
      <c r="C4580" t="s">
        <v>42</v>
      </c>
      <c r="D4580" s="1">
        <v>44449</v>
      </c>
      <c r="E4580" s="4">
        <v>1309</v>
      </c>
      <c r="F4580">
        <v>82</v>
      </c>
    </row>
    <row r="4581" spans="1:6" x14ac:dyDescent="0.25">
      <c r="A4581" t="s">
        <v>8</v>
      </c>
      <c r="B4581" t="s">
        <v>27</v>
      </c>
      <c r="C4581" t="s">
        <v>42</v>
      </c>
      <c r="D4581" s="1">
        <v>44449</v>
      </c>
      <c r="E4581" s="4">
        <v>4977</v>
      </c>
      <c r="F4581">
        <v>312</v>
      </c>
    </row>
    <row r="4582" spans="1:6" x14ac:dyDescent="0.25">
      <c r="A4582" t="s">
        <v>18</v>
      </c>
      <c r="B4582" t="s">
        <v>27</v>
      </c>
      <c r="C4582" t="s">
        <v>17</v>
      </c>
      <c r="D4582" s="1">
        <v>44449</v>
      </c>
      <c r="E4582" s="4">
        <v>140</v>
      </c>
      <c r="F4582">
        <v>9</v>
      </c>
    </row>
    <row r="4583" spans="1:6" x14ac:dyDescent="0.25">
      <c r="A4583" t="s">
        <v>49</v>
      </c>
      <c r="B4583" t="s">
        <v>16</v>
      </c>
      <c r="C4583" t="s">
        <v>22</v>
      </c>
      <c r="D4583" s="1">
        <v>44449</v>
      </c>
      <c r="E4583" s="4">
        <v>6433</v>
      </c>
      <c r="F4583">
        <v>460</v>
      </c>
    </row>
    <row r="4584" spans="1:6" x14ac:dyDescent="0.25">
      <c r="A4584" t="s">
        <v>18</v>
      </c>
      <c r="B4584" t="s">
        <v>6</v>
      </c>
      <c r="C4584" t="s">
        <v>19</v>
      </c>
      <c r="D4584" s="1">
        <v>44449</v>
      </c>
      <c r="E4584" s="4">
        <v>2009</v>
      </c>
      <c r="F4584">
        <v>119</v>
      </c>
    </row>
    <row r="4585" spans="1:6" x14ac:dyDescent="0.25">
      <c r="A4585" t="s">
        <v>15</v>
      </c>
      <c r="B4585" t="s">
        <v>21</v>
      </c>
      <c r="C4585" t="s">
        <v>14</v>
      </c>
      <c r="D4585" s="1">
        <v>44449</v>
      </c>
      <c r="E4585" s="4">
        <v>5922</v>
      </c>
      <c r="F4585">
        <v>593</v>
      </c>
    </row>
    <row r="4586" spans="1:6" x14ac:dyDescent="0.25">
      <c r="A4586" t="s">
        <v>8</v>
      </c>
      <c r="B4586" t="s">
        <v>27</v>
      </c>
      <c r="C4586" t="s">
        <v>45</v>
      </c>
      <c r="D4586" s="1">
        <v>44449</v>
      </c>
      <c r="E4586" s="4">
        <v>10395</v>
      </c>
      <c r="F4586">
        <v>612</v>
      </c>
    </row>
    <row r="4587" spans="1:6" x14ac:dyDescent="0.25">
      <c r="A4587" t="s">
        <v>37</v>
      </c>
      <c r="B4587" t="s">
        <v>27</v>
      </c>
      <c r="C4587" t="s">
        <v>31</v>
      </c>
      <c r="D4587" s="1">
        <v>44449</v>
      </c>
      <c r="E4587" s="4">
        <v>3052</v>
      </c>
      <c r="F4587">
        <v>340</v>
      </c>
    </row>
    <row r="4588" spans="1:6" x14ac:dyDescent="0.25">
      <c r="A4588" t="s">
        <v>18</v>
      </c>
      <c r="B4588" t="s">
        <v>16</v>
      </c>
      <c r="C4588" t="s">
        <v>42</v>
      </c>
      <c r="D4588" s="1">
        <v>44449</v>
      </c>
      <c r="E4588" s="4">
        <v>1561</v>
      </c>
      <c r="F4588">
        <v>112</v>
      </c>
    </row>
    <row r="4589" spans="1:6" x14ac:dyDescent="0.25">
      <c r="A4589" t="s">
        <v>51</v>
      </c>
      <c r="B4589" t="s">
        <v>21</v>
      </c>
      <c r="C4589" t="s">
        <v>50</v>
      </c>
      <c r="D4589" s="1">
        <v>44449</v>
      </c>
      <c r="E4589" s="4">
        <v>5810</v>
      </c>
      <c r="F4589">
        <v>840</v>
      </c>
    </row>
    <row r="4590" spans="1:6" x14ac:dyDescent="0.25">
      <c r="A4590" t="s">
        <v>20</v>
      </c>
      <c r="B4590" t="s">
        <v>6</v>
      </c>
      <c r="C4590" t="s">
        <v>43</v>
      </c>
      <c r="D4590" s="1">
        <v>44449</v>
      </c>
      <c r="E4590" s="4">
        <v>378</v>
      </c>
      <c r="F4590">
        <v>21</v>
      </c>
    </row>
    <row r="4591" spans="1:6" x14ac:dyDescent="0.25">
      <c r="A4591" t="s">
        <v>41</v>
      </c>
      <c r="B4591" t="s">
        <v>16</v>
      </c>
      <c r="C4591" t="s">
        <v>52</v>
      </c>
      <c r="D4591" s="1">
        <v>44449</v>
      </c>
      <c r="E4591" s="4">
        <v>966</v>
      </c>
      <c r="F4591">
        <v>44</v>
      </c>
    </row>
    <row r="4592" spans="1:6" x14ac:dyDescent="0.25">
      <c r="A4592" t="s">
        <v>5</v>
      </c>
      <c r="B4592" t="s">
        <v>27</v>
      </c>
      <c r="C4592" t="s">
        <v>26</v>
      </c>
      <c r="D4592" s="1">
        <v>44449</v>
      </c>
      <c r="E4592" s="4">
        <v>3353</v>
      </c>
      <c r="F4592">
        <v>168</v>
      </c>
    </row>
    <row r="4593" spans="1:6" x14ac:dyDescent="0.25">
      <c r="A4593" t="s">
        <v>41</v>
      </c>
      <c r="B4593" t="s">
        <v>9</v>
      </c>
      <c r="C4593" t="s">
        <v>19</v>
      </c>
      <c r="D4593" s="1">
        <v>44449</v>
      </c>
      <c r="E4593" s="4">
        <v>3780</v>
      </c>
      <c r="F4593">
        <v>199</v>
      </c>
    </row>
    <row r="4594" spans="1:6" x14ac:dyDescent="0.25">
      <c r="A4594" t="s">
        <v>15</v>
      </c>
      <c r="B4594" t="s">
        <v>21</v>
      </c>
      <c r="C4594" t="s">
        <v>36</v>
      </c>
      <c r="D4594" s="1">
        <v>44449</v>
      </c>
      <c r="E4594" s="4">
        <v>9170</v>
      </c>
      <c r="F4594">
        <v>655</v>
      </c>
    </row>
    <row r="4595" spans="1:6" x14ac:dyDescent="0.25">
      <c r="A4595" t="s">
        <v>23</v>
      </c>
      <c r="B4595" t="s">
        <v>6</v>
      </c>
      <c r="C4595" t="s">
        <v>47</v>
      </c>
      <c r="D4595" s="1">
        <v>44449</v>
      </c>
      <c r="E4595" s="4">
        <v>6482</v>
      </c>
      <c r="F4595">
        <v>361</v>
      </c>
    </row>
    <row r="4596" spans="1:6" x14ac:dyDescent="0.25">
      <c r="A4596" t="s">
        <v>40</v>
      </c>
      <c r="B4596" t="s">
        <v>27</v>
      </c>
      <c r="C4596" t="s">
        <v>36</v>
      </c>
      <c r="D4596" s="1">
        <v>44449</v>
      </c>
      <c r="E4596" s="4">
        <v>13146</v>
      </c>
      <c r="F4596">
        <v>910</v>
      </c>
    </row>
    <row r="4597" spans="1:6" x14ac:dyDescent="0.25">
      <c r="A4597" t="s">
        <v>37</v>
      </c>
      <c r="B4597" t="s">
        <v>21</v>
      </c>
      <c r="C4597" t="s">
        <v>7</v>
      </c>
      <c r="D4597" s="1">
        <v>44452</v>
      </c>
      <c r="E4597" s="4">
        <v>2142</v>
      </c>
      <c r="F4597">
        <v>90</v>
      </c>
    </row>
    <row r="4598" spans="1:6" x14ac:dyDescent="0.25">
      <c r="A4598" t="s">
        <v>8</v>
      </c>
      <c r="B4598" t="s">
        <v>27</v>
      </c>
      <c r="C4598" t="s">
        <v>28</v>
      </c>
      <c r="D4598" s="1">
        <v>44452</v>
      </c>
      <c r="E4598" s="4">
        <v>1638</v>
      </c>
      <c r="F4598">
        <v>182</v>
      </c>
    </row>
    <row r="4599" spans="1:6" x14ac:dyDescent="0.25">
      <c r="A4599" t="s">
        <v>46</v>
      </c>
      <c r="B4599" t="s">
        <v>9</v>
      </c>
      <c r="C4599" t="s">
        <v>19</v>
      </c>
      <c r="D4599" s="1">
        <v>44452</v>
      </c>
      <c r="E4599" s="4">
        <v>1911</v>
      </c>
      <c r="F4599">
        <v>107</v>
      </c>
    </row>
    <row r="4600" spans="1:6" x14ac:dyDescent="0.25">
      <c r="A4600" t="s">
        <v>23</v>
      </c>
      <c r="B4600" t="s">
        <v>11</v>
      </c>
      <c r="C4600" t="s">
        <v>44</v>
      </c>
      <c r="D4600" s="1">
        <v>44452</v>
      </c>
      <c r="E4600" s="4">
        <v>1085</v>
      </c>
      <c r="F4600">
        <v>46</v>
      </c>
    </row>
    <row r="4601" spans="1:6" x14ac:dyDescent="0.25">
      <c r="A4601" t="s">
        <v>49</v>
      </c>
      <c r="B4601" t="s">
        <v>6</v>
      </c>
      <c r="C4601" t="s">
        <v>31</v>
      </c>
      <c r="D4601" s="1">
        <v>44452</v>
      </c>
      <c r="E4601" s="4">
        <v>5271</v>
      </c>
      <c r="F4601">
        <v>770</v>
      </c>
    </row>
    <row r="4602" spans="1:6" x14ac:dyDescent="0.25">
      <c r="A4602" t="s">
        <v>29</v>
      </c>
      <c r="B4602" t="s">
        <v>11</v>
      </c>
      <c r="C4602" t="s">
        <v>31</v>
      </c>
      <c r="D4602" s="1">
        <v>44452</v>
      </c>
      <c r="E4602" s="4">
        <v>2828</v>
      </c>
      <c r="F4602">
        <v>283</v>
      </c>
    </row>
    <row r="4603" spans="1:6" x14ac:dyDescent="0.25">
      <c r="A4603" t="s">
        <v>23</v>
      </c>
      <c r="B4603" t="s">
        <v>16</v>
      </c>
      <c r="C4603" t="s">
        <v>45</v>
      </c>
      <c r="D4603" s="1">
        <v>44452</v>
      </c>
      <c r="E4603" s="4">
        <v>12068</v>
      </c>
      <c r="F4603">
        <v>770</v>
      </c>
    </row>
    <row r="4604" spans="1:6" x14ac:dyDescent="0.25">
      <c r="A4604" t="s">
        <v>13</v>
      </c>
      <c r="B4604" t="s">
        <v>9</v>
      </c>
      <c r="C4604" t="s">
        <v>48</v>
      </c>
      <c r="D4604" s="1">
        <v>44452</v>
      </c>
      <c r="E4604" s="4">
        <v>4774</v>
      </c>
      <c r="F4604">
        <v>208</v>
      </c>
    </row>
    <row r="4605" spans="1:6" x14ac:dyDescent="0.25">
      <c r="A4605" t="s">
        <v>15</v>
      </c>
      <c r="B4605" t="s">
        <v>16</v>
      </c>
      <c r="C4605" t="s">
        <v>19</v>
      </c>
      <c r="D4605" s="1">
        <v>44452</v>
      </c>
      <c r="E4605" s="4">
        <v>1148</v>
      </c>
      <c r="F4605">
        <v>64</v>
      </c>
    </row>
    <row r="4606" spans="1:6" x14ac:dyDescent="0.25">
      <c r="A4606" t="s">
        <v>41</v>
      </c>
      <c r="B4606" t="s">
        <v>16</v>
      </c>
      <c r="C4606" t="s">
        <v>14</v>
      </c>
      <c r="D4606" s="1">
        <v>44452</v>
      </c>
      <c r="E4606" s="4">
        <v>651</v>
      </c>
      <c r="F4606">
        <v>55</v>
      </c>
    </row>
    <row r="4607" spans="1:6" x14ac:dyDescent="0.25">
      <c r="A4607" t="s">
        <v>34</v>
      </c>
      <c r="B4607" t="s">
        <v>27</v>
      </c>
      <c r="C4607" t="s">
        <v>17</v>
      </c>
      <c r="D4607" s="1">
        <v>44452</v>
      </c>
      <c r="E4607" s="4">
        <v>5019</v>
      </c>
      <c r="F4607">
        <v>296</v>
      </c>
    </row>
    <row r="4608" spans="1:6" x14ac:dyDescent="0.25">
      <c r="A4608" t="s">
        <v>29</v>
      </c>
      <c r="B4608" t="s">
        <v>27</v>
      </c>
      <c r="C4608" t="s">
        <v>38</v>
      </c>
      <c r="D4608" s="1">
        <v>44452</v>
      </c>
      <c r="E4608" s="4">
        <v>8442</v>
      </c>
      <c r="F4608">
        <v>352</v>
      </c>
    </row>
    <row r="4609" spans="1:6" x14ac:dyDescent="0.25">
      <c r="A4609" t="s">
        <v>23</v>
      </c>
      <c r="B4609" t="s">
        <v>11</v>
      </c>
      <c r="C4609" t="s">
        <v>36</v>
      </c>
      <c r="D4609" s="1">
        <v>44452</v>
      </c>
      <c r="E4609" s="4">
        <v>2835</v>
      </c>
      <c r="F4609">
        <v>189</v>
      </c>
    </row>
    <row r="4610" spans="1:6" x14ac:dyDescent="0.25">
      <c r="A4610" t="s">
        <v>13</v>
      </c>
      <c r="B4610" t="s">
        <v>27</v>
      </c>
      <c r="C4610" t="s">
        <v>19</v>
      </c>
      <c r="D4610" s="1">
        <v>44452</v>
      </c>
      <c r="E4610" s="4">
        <v>1771</v>
      </c>
      <c r="F4610">
        <v>89</v>
      </c>
    </row>
    <row r="4611" spans="1:6" x14ac:dyDescent="0.25">
      <c r="A4611" t="s">
        <v>49</v>
      </c>
      <c r="B4611" t="s">
        <v>6</v>
      </c>
      <c r="C4611" t="s">
        <v>47</v>
      </c>
      <c r="D4611" s="1">
        <v>44452</v>
      </c>
      <c r="E4611" s="4">
        <v>2569</v>
      </c>
      <c r="F4611">
        <v>136</v>
      </c>
    </row>
    <row r="4612" spans="1:6" x14ac:dyDescent="0.25">
      <c r="A4612" t="s">
        <v>40</v>
      </c>
      <c r="B4612" t="s">
        <v>6</v>
      </c>
      <c r="C4612" t="s">
        <v>52</v>
      </c>
      <c r="D4612" s="1">
        <v>44452</v>
      </c>
      <c r="E4612" s="4">
        <v>2814</v>
      </c>
      <c r="F4612">
        <v>128</v>
      </c>
    </row>
    <row r="4613" spans="1:6" x14ac:dyDescent="0.25">
      <c r="A4613" t="s">
        <v>13</v>
      </c>
      <c r="B4613" t="s">
        <v>9</v>
      </c>
      <c r="C4613" t="s">
        <v>19</v>
      </c>
      <c r="D4613" s="1">
        <v>44452</v>
      </c>
      <c r="E4613" s="4">
        <v>1701</v>
      </c>
      <c r="F4613">
        <v>90</v>
      </c>
    </row>
    <row r="4614" spans="1:6" x14ac:dyDescent="0.25">
      <c r="A4614" t="s">
        <v>33</v>
      </c>
      <c r="B4614" t="s">
        <v>16</v>
      </c>
      <c r="C4614" t="s">
        <v>42</v>
      </c>
      <c r="D4614" s="1">
        <v>44452</v>
      </c>
      <c r="E4614" s="4">
        <v>7266</v>
      </c>
      <c r="F4614">
        <v>519</v>
      </c>
    </row>
    <row r="4615" spans="1:6" x14ac:dyDescent="0.25">
      <c r="A4615" t="s">
        <v>25</v>
      </c>
      <c r="B4615" t="s">
        <v>11</v>
      </c>
      <c r="C4615" t="s">
        <v>28</v>
      </c>
      <c r="D4615" s="1">
        <v>44453</v>
      </c>
      <c r="E4615" s="4">
        <v>2520</v>
      </c>
      <c r="F4615">
        <v>420</v>
      </c>
    </row>
    <row r="4616" spans="1:6" x14ac:dyDescent="0.25">
      <c r="A4616" t="s">
        <v>10</v>
      </c>
      <c r="B4616" t="s">
        <v>21</v>
      </c>
      <c r="C4616" t="s">
        <v>14</v>
      </c>
      <c r="D4616" s="1">
        <v>44453</v>
      </c>
      <c r="E4616" s="4">
        <v>1911</v>
      </c>
      <c r="F4616">
        <v>174</v>
      </c>
    </row>
    <row r="4617" spans="1:6" x14ac:dyDescent="0.25">
      <c r="A4617" t="s">
        <v>33</v>
      </c>
      <c r="B4617" t="s">
        <v>27</v>
      </c>
      <c r="C4617" t="s">
        <v>48</v>
      </c>
      <c r="D4617" s="1">
        <v>44453</v>
      </c>
      <c r="E4617" s="4">
        <v>10304</v>
      </c>
      <c r="F4617">
        <v>469</v>
      </c>
    </row>
    <row r="4618" spans="1:6" x14ac:dyDescent="0.25">
      <c r="A4618" t="s">
        <v>8</v>
      </c>
      <c r="B4618" t="s">
        <v>11</v>
      </c>
      <c r="C4618" t="s">
        <v>38</v>
      </c>
      <c r="D4618" s="1">
        <v>44453</v>
      </c>
      <c r="E4618" s="4">
        <v>8533</v>
      </c>
      <c r="F4618">
        <v>317</v>
      </c>
    </row>
    <row r="4619" spans="1:6" x14ac:dyDescent="0.25">
      <c r="A4619" t="s">
        <v>8</v>
      </c>
      <c r="B4619" t="s">
        <v>21</v>
      </c>
      <c r="C4619" t="s">
        <v>35</v>
      </c>
      <c r="D4619" s="1">
        <v>44453</v>
      </c>
      <c r="E4619" s="4">
        <v>3864</v>
      </c>
      <c r="F4619">
        <v>276</v>
      </c>
    </row>
    <row r="4620" spans="1:6" x14ac:dyDescent="0.25">
      <c r="A4620" t="s">
        <v>25</v>
      </c>
      <c r="B4620" t="s">
        <v>6</v>
      </c>
      <c r="C4620" t="s">
        <v>38</v>
      </c>
      <c r="D4620" s="1">
        <v>44453</v>
      </c>
      <c r="E4620" s="4">
        <v>8470</v>
      </c>
      <c r="F4620">
        <v>314</v>
      </c>
    </row>
    <row r="4621" spans="1:6" x14ac:dyDescent="0.25">
      <c r="A4621" t="s">
        <v>33</v>
      </c>
      <c r="B4621" t="s">
        <v>27</v>
      </c>
      <c r="C4621" t="s">
        <v>50</v>
      </c>
      <c r="D4621" s="1">
        <v>44453</v>
      </c>
      <c r="E4621" s="4">
        <v>12110</v>
      </c>
      <c r="F4621">
        <v>1540</v>
      </c>
    </row>
    <row r="4622" spans="1:6" x14ac:dyDescent="0.25">
      <c r="A4622" t="s">
        <v>41</v>
      </c>
      <c r="B4622" t="s">
        <v>9</v>
      </c>
      <c r="C4622" t="s">
        <v>12</v>
      </c>
      <c r="D4622" s="1">
        <v>44453</v>
      </c>
      <c r="E4622" s="4">
        <v>4067</v>
      </c>
      <c r="F4622">
        <v>163</v>
      </c>
    </row>
    <row r="4623" spans="1:6" x14ac:dyDescent="0.25">
      <c r="A4623" t="s">
        <v>10</v>
      </c>
      <c r="B4623" t="s">
        <v>6</v>
      </c>
      <c r="C4623" t="s">
        <v>45</v>
      </c>
      <c r="D4623" s="1">
        <v>44453</v>
      </c>
      <c r="E4623" s="4">
        <v>504</v>
      </c>
      <c r="F4623">
        <v>28</v>
      </c>
    </row>
    <row r="4624" spans="1:6" x14ac:dyDescent="0.25">
      <c r="A4624" t="s">
        <v>10</v>
      </c>
      <c r="B4624" t="s">
        <v>11</v>
      </c>
      <c r="C4624" t="s">
        <v>38</v>
      </c>
      <c r="D4624" s="1">
        <v>44453</v>
      </c>
      <c r="E4624" s="4">
        <v>840</v>
      </c>
      <c r="F4624">
        <v>34</v>
      </c>
    </row>
    <row r="4625" spans="1:6" x14ac:dyDescent="0.25">
      <c r="A4625" t="s">
        <v>41</v>
      </c>
      <c r="B4625" t="s">
        <v>9</v>
      </c>
      <c r="C4625" t="s">
        <v>14</v>
      </c>
      <c r="D4625" s="1">
        <v>44453</v>
      </c>
      <c r="E4625" s="4">
        <v>2905</v>
      </c>
      <c r="F4625">
        <v>243</v>
      </c>
    </row>
    <row r="4626" spans="1:6" x14ac:dyDescent="0.25">
      <c r="A4626" t="s">
        <v>51</v>
      </c>
      <c r="B4626" t="s">
        <v>6</v>
      </c>
      <c r="C4626" t="s">
        <v>45</v>
      </c>
      <c r="D4626" s="1">
        <v>44453</v>
      </c>
      <c r="E4626" s="4">
        <v>4851</v>
      </c>
      <c r="F4626">
        <v>304</v>
      </c>
    </row>
    <row r="4627" spans="1:6" x14ac:dyDescent="0.25">
      <c r="A4627" t="s">
        <v>33</v>
      </c>
      <c r="B4627" t="s">
        <v>9</v>
      </c>
      <c r="C4627" t="s">
        <v>7</v>
      </c>
      <c r="D4627" s="1">
        <v>44453</v>
      </c>
      <c r="E4627" s="4">
        <v>812</v>
      </c>
      <c r="F4627">
        <v>33</v>
      </c>
    </row>
    <row r="4628" spans="1:6" x14ac:dyDescent="0.25">
      <c r="A4628" t="s">
        <v>51</v>
      </c>
      <c r="B4628" t="s">
        <v>6</v>
      </c>
      <c r="C4628" t="s">
        <v>26</v>
      </c>
      <c r="D4628" s="1">
        <v>44453</v>
      </c>
      <c r="E4628" s="4">
        <v>973</v>
      </c>
      <c r="F4628">
        <v>55</v>
      </c>
    </row>
    <row r="4629" spans="1:6" x14ac:dyDescent="0.25">
      <c r="A4629" t="s">
        <v>10</v>
      </c>
      <c r="B4629" t="s">
        <v>21</v>
      </c>
      <c r="C4629" t="s">
        <v>28</v>
      </c>
      <c r="D4629" s="1">
        <v>44453</v>
      </c>
      <c r="E4629" s="4">
        <v>1841</v>
      </c>
      <c r="F4629">
        <v>231</v>
      </c>
    </row>
    <row r="4630" spans="1:6" x14ac:dyDescent="0.25">
      <c r="A4630" t="s">
        <v>20</v>
      </c>
      <c r="B4630" t="s">
        <v>6</v>
      </c>
      <c r="C4630" t="s">
        <v>50</v>
      </c>
      <c r="D4630" s="1">
        <v>44453</v>
      </c>
      <c r="E4630" s="4">
        <v>1659</v>
      </c>
      <c r="F4630">
        <v>237</v>
      </c>
    </row>
    <row r="4631" spans="1:6" x14ac:dyDescent="0.25">
      <c r="A4631" t="s">
        <v>10</v>
      </c>
      <c r="B4631" t="s">
        <v>21</v>
      </c>
      <c r="C4631" t="s">
        <v>7</v>
      </c>
      <c r="D4631" s="1">
        <v>44453</v>
      </c>
      <c r="E4631" s="4">
        <v>3129</v>
      </c>
      <c r="F4631">
        <v>131</v>
      </c>
    </row>
    <row r="4632" spans="1:6" x14ac:dyDescent="0.25">
      <c r="A4632" t="s">
        <v>49</v>
      </c>
      <c r="B4632" t="s">
        <v>9</v>
      </c>
      <c r="C4632" t="s">
        <v>31</v>
      </c>
      <c r="D4632" s="1">
        <v>44453</v>
      </c>
      <c r="E4632" s="4">
        <v>1421</v>
      </c>
      <c r="F4632">
        <v>158</v>
      </c>
    </row>
    <row r="4633" spans="1:6" x14ac:dyDescent="0.25">
      <c r="A4633" t="s">
        <v>8</v>
      </c>
      <c r="B4633" t="s">
        <v>9</v>
      </c>
      <c r="C4633" t="s">
        <v>28</v>
      </c>
      <c r="D4633" s="1">
        <v>44453</v>
      </c>
      <c r="E4633" s="4">
        <v>595</v>
      </c>
      <c r="F4633">
        <v>75</v>
      </c>
    </row>
    <row r="4634" spans="1:6" x14ac:dyDescent="0.25">
      <c r="A4634" t="s">
        <v>20</v>
      </c>
      <c r="B4634" t="s">
        <v>9</v>
      </c>
      <c r="C4634" t="s">
        <v>30</v>
      </c>
      <c r="D4634" s="1">
        <v>44453</v>
      </c>
      <c r="E4634" s="4">
        <v>7210</v>
      </c>
      <c r="F4634">
        <v>1050</v>
      </c>
    </row>
    <row r="4635" spans="1:6" x14ac:dyDescent="0.25">
      <c r="A4635" t="s">
        <v>49</v>
      </c>
      <c r="B4635" t="s">
        <v>11</v>
      </c>
      <c r="C4635" t="s">
        <v>44</v>
      </c>
      <c r="D4635" s="1">
        <v>44453</v>
      </c>
      <c r="E4635" s="4">
        <v>7798</v>
      </c>
      <c r="F4635">
        <v>312</v>
      </c>
    </row>
    <row r="4636" spans="1:6" x14ac:dyDescent="0.25">
      <c r="A4636" t="s">
        <v>49</v>
      </c>
      <c r="B4636" t="s">
        <v>16</v>
      </c>
      <c r="C4636" t="s">
        <v>28</v>
      </c>
      <c r="D4636" s="1">
        <v>44453</v>
      </c>
      <c r="E4636" s="4">
        <v>11004</v>
      </c>
      <c r="F4636">
        <v>1190</v>
      </c>
    </row>
    <row r="4637" spans="1:6" x14ac:dyDescent="0.25">
      <c r="A4637" t="s">
        <v>8</v>
      </c>
      <c r="B4637" t="s">
        <v>11</v>
      </c>
      <c r="C4637" t="s">
        <v>31</v>
      </c>
      <c r="D4637" s="1">
        <v>44453</v>
      </c>
      <c r="E4637" s="4">
        <v>6524</v>
      </c>
      <c r="F4637">
        <v>910</v>
      </c>
    </row>
    <row r="4638" spans="1:6" x14ac:dyDescent="0.25">
      <c r="A4638" t="s">
        <v>46</v>
      </c>
      <c r="B4638" t="s">
        <v>27</v>
      </c>
      <c r="C4638" t="s">
        <v>36</v>
      </c>
      <c r="D4638" s="1">
        <v>44453</v>
      </c>
      <c r="E4638" s="4">
        <v>6272</v>
      </c>
      <c r="F4638">
        <v>392</v>
      </c>
    </row>
    <row r="4639" spans="1:6" x14ac:dyDescent="0.25">
      <c r="A4639" t="s">
        <v>34</v>
      </c>
      <c r="B4639" t="s">
        <v>21</v>
      </c>
      <c r="C4639" t="s">
        <v>45</v>
      </c>
      <c r="D4639" s="1">
        <v>44453</v>
      </c>
      <c r="E4639" s="4">
        <v>3899</v>
      </c>
      <c r="F4639">
        <v>230</v>
      </c>
    </row>
    <row r="4640" spans="1:6" x14ac:dyDescent="0.25">
      <c r="A4640" t="s">
        <v>29</v>
      </c>
      <c r="B4640" t="s">
        <v>6</v>
      </c>
      <c r="C4640" t="s">
        <v>22</v>
      </c>
      <c r="D4640" s="1">
        <v>44453</v>
      </c>
      <c r="E4640" s="4">
        <v>2156</v>
      </c>
      <c r="F4640">
        <v>144</v>
      </c>
    </row>
    <row r="4641" spans="1:6" x14ac:dyDescent="0.25">
      <c r="A4641" t="s">
        <v>39</v>
      </c>
      <c r="B4641" t="s">
        <v>9</v>
      </c>
      <c r="C4641" t="s">
        <v>36</v>
      </c>
      <c r="D4641" s="1">
        <v>44453</v>
      </c>
      <c r="E4641" s="4">
        <v>1645</v>
      </c>
      <c r="F4641">
        <v>127</v>
      </c>
    </row>
    <row r="4642" spans="1:6" x14ac:dyDescent="0.25">
      <c r="A4642" t="s">
        <v>33</v>
      </c>
      <c r="B4642" t="s">
        <v>6</v>
      </c>
      <c r="C4642" t="s">
        <v>44</v>
      </c>
      <c r="D4642" s="1">
        <v>44454</v>
      </c>
      <c r="E4642" s="4">
        <v>7882</v>
      </c>
      <c r="F4642">
        <v>359</v>
      </c>
    </row>
    <row r="4643" spans="1:6" x14ac:dyDescent="0.25">
      <c r="A4643" t="s">
        <v>29</v>
      </c>
      <c r="B4643" t="s">
        <v>11</v>
      </c>
      <c r="C4643" t="s">
        <v>14</v>
      </c>
      <c r="D4643" s="1">
        <v>44454</v>
      </c>
      <c r="E4643" s="4">
        <v>784</v>
      </c>
      <c r="F4643">
        <v>72</v>
      </c>
    </row>
    <row r="4644" spans="1:6" x14ac:dyDescent="0.25">
      <c r="A4644" t="s">
        <v>41</v>
      </c>
      <c r="B4644" t="s">
        <v>21</v>
      </c>
      <c r="C4644" t="s">
        <v>26</v>
      </c>
      <c r="D4644" s="1">
        <v>44454</v>
      </c>
      <c r="E4644" s="4">
        <v>5411</v>
      </c>
      <c r="F4644">
        <v>301</v>
      </c>
    </row>
    <row r="4645" spans="1:6" x14ac:dyDescent="0.25">
      <c r="A4645" t="s">
        <v>40</v>
      </c>
      <c r="B4645" t="s">
        <v>6</v>
      </c>
      <c r="C4645" t="s">
        <v>7</v>
      </c>
      <c r="D4645" s="1">
        <v>44454</v>
      </c>
      <c r="E4645" s="4">
        <v>6013</v>
      </c>
      <c r="F4645">
        <v>251</v>
      </c>
    </row>
    <row r="4646" spans="1:6" x14ac:dyDescent="0.25">
      <c r="A4646" t="s">
        <v>51</v>
      </c>
      <c r="B4646" t="s">
        <v>9</v>
      </c>
      <c r="C4646" t="s">
        <v>17</v>
      </c>
      <c r="D4646" s="1">
        <v>44454</v>
      </c>
      <c r="E4646" s="4">
        <v>259</v>
      </c>
      <c r="F4646">
        <v>17</v>
      </c>
    </row>
    <row r="4647" spans="1:6" x14ac:dyDescent="0.25">
      <c r="A4647" t="s">
        <v>33</v>
      </c>
      <c r="B4647" t="s">
        <v>6</v>
      </c>
      <c r="C4647" t="s">
        <v>28</v>
      </c>
      <c r="D4647" s="1">
        <v>44454</v>
      </c>
      <c r="E4647" s="4">
        <v>4921</v>
      </c>
      <c r="F4647">
        <v>547</v>
      </c>
    </row>
    <row r="4648" spans="1:6" x14ac:dyDescent="0.25">
      <c r="A4648" t="s">
        <v>32</v>
      </c>
      <c r="B4648" t="s">
        <v>27</v>
      </c>
      <c r="C4648" t="s">
        <v>30</v>
      </c>
      <c r="D4648" s="1">
        <v>44454</v>
      </c>
      <c r="E4648" s="4">
        <v>4179</v>
      </c>
      <c r="F4648">
        <v>840</v>
      </c>
    </row>
    <row r="4649" spans="1:6" x14ac:dyDescent="0.25">
      <c r="A4649" t="s">
        <v>25</v>
      </c>
      <c r="B4649" t="s">
        <v>21</v>
      </c>
      <c r="C4649" t="s">
        <v>24</v>
      </c>
      <c r="D4649" s="1">
        <v>44454</v>
      </c>
      <c r="E4649" s="4">
        <v>5691</v>
      </c>
      <c r="F4649">
        <v>285</v>
      </c>
    </row>
    <row r="4650" spans="1:6" x14ac:dyDescent="0.25">
      <c r="A4650" t="s">
        <v>20</v>
      </c>
      <c r="B4650" t="s">
        <v>27</v>
      </c>
      <c r="C4650" t="s">
        <v>35</v>
      </c>
      <c r="D4650" s="1">
        <v>44454</v>
      </c>
      <c r="E4650" s="4">
        <v>3815</v>
      </c>
      <c r="F4650">
        <v>255</v>
      </c>
    </row>
    <row r="4651" spans="1:6" x14ac:dyDescent="0.25">
      <c r="A4651" t="s">
        <v>8</v>
      </c>
      <c r="B4651" t="s">
        <v>6</v>
      </c>
      <c r="C4651" t="s">
        <v>22</v>
      </c>
      <c r="D4651" s="1">
        <v>44454</v>
      </c>
      <c r="E4651" s="4">
        <v>714</v>
      </c>
      <c r="F4651">
        <v>55</v>
      </c>
    </row>
    <row r="4652" spans="1:6" x14ac:dyDescent="0.25">
      <c r="A4652" t="s">
        <v>23</v>
      </c>
      <c r="B4652" t="s">
        <v>27</v>
      </c>
      <c r="C4652" t="s">
        <v>44</v>
      </c>
      <c r="D4652" s="1">
        <v>44454</v>
      </c>
      <c r="E4652" s="4">
        <v>3290</v>
      </c>
      <c r="F4652">
        <v>144</v>
      </c>
    </row>
    <row r="4653" spans="1:6" x14ac:dyDescent="0.25">
      <c r="A4653" t="s">
        <v>5</v>
      </c>
      <c r="B4653" t="s">
        <v>11</v>
      </c>
      <c r="C4653" t="s">
        <v>38</v>
      </c>
      <c r="D4653" s="1">
        <v>44454</v>
      </c>
      <c r="E4653" s="4">
        <v>1400</v>
      </c>
      <c r="F4653">
        <v>54</v>
      </c>
    </row>
    <row r="4654" spans="1:6" x14ac:dyDescent="0.25">
      <c r="A4654" t="s">
        <v>46</v>
      </c>
      <c r="B4654" t="s">
        <v>21</v>
      </c>
      <c r="C4654" t="s">
        <v>28</v>
      </c>
      <c r="D4654" s="1">
        <v>44454</v>
      </c>
      <c r="E4654" s="4">
        <v>3283</v>
      </c>
      <c r="F4654">
        <v>411</v>
      </c>
    </row>
    <row r="4655" spans="1:6" x14ac:dyDescent="0.25">
      <c r="A4655" t="s">
        <v>39</v>
      </c>
      <c r="B4655" t="s">
        <v>9</v>
      </c>
      <c r="C4655" t="s">
        <v>19</v>
      </c>
      <c r="D4655" s="1">
        <v>44454</v>
      </c>
      <c r="E4655" s="4">
        <v>4767</v>
      </c>
      <c r="F4655">
        <v>251</v>
      </c>
    </row>
    <row r="4656" spans="1:6" x14ac:dyDescent="0.25">
      <c r="A4656" t="s">
        <v>15</v>
      </c>
      <c r="B4656" t="s">
        <v>6</v>
      </c>
      <c r="C4656" t="s">
        <v>24</v>
      </c>
      <c r="D4656" s="1">
        <v>44454</v>
      </c>
      <c r="E4656" s="4">
        <v>1365</v>
      </c>
      <c r="F4656">
        <v>69</v>
      </c>
    </row>
    <row r="4657" spans="1:6" x14ac:dyDescent="0.25">
      <c r="A4657" t="s">
        <v>8</v>
      </c>
      <c r="B4657" t="s">
        <v>27</v>
      </c>
      <c r="C4657" t="s">
        <v>52</v>
      </c>
      <c r="D4657" s="1">
        <v>44454</v>
      </c>
      <c r="E4657" s="4">
        <v>2303</v>
      </c>
      <c r="F4657">
        <v>101</v>
      </c>
    </row>
    <row r="4658" spans="1:6" x14ac:dyDescent="0.25">
      <c r="A4658" t="s">
        <v>41</v>
      </c>
      <c r="B4658" t="s">
        <v>21</v>
      </c>
      <c r="C4658" t="s">
        <v>28</v>
      </c>
      <c r="D4658" s="1">
        <v>44454</v>
      </c>
      <c r="E4658" s="4">
        <v>2345</v>
      </c>
      <c r="F4658">
        <v>261</v>
      </c>
    </row>
    <row r="4659" spans="1:6" x14ac:dyDescent="0.25">
      <c r="A4659" t="s">
        <v>5</v>
      </c>
      <c r="B4659" t="s">
        <v>6</v>
      </c>
      <c r="C4659" t="s">
        <v>22</v>
      </c>
      <c r="D4659" s="1">
        <v>44454</v>
      </c>
      <c r="E4659" s="4">
        <v>2611</v>
      </c>
      <c r="F4659">
        <v>201</v>
      </c>
    </row>
    <row r="4660" spans="1:6" x14ac:dyDescent="0.25">
      <c r="A4660" t="s">
        <v>13</v>
      </c>
      <c r="B4660" t="s">
        <v>9</v>
      </c>
      <c r="C4660" t="s">
        <v>42</v>
      </c>
      <c r="D4660" s="1">
        <v>44454</v>
      </c>
      <c r="E4660" s="4">
        <v>9569</v>
      </c>
      <c r="F4660">
        <v>684</v>
      </c>
    </row>
    <row r="4661" spans="1:6" x14ac:dyDescent="0.25">
      <c r="A4661" t="s">
        <v>46</v>
      </c>
      <c r="B4661" t="s">
        <v>6</v>
      </c>
      <c r="C4661" t="s">
        <v>19</v>
      </c>
      <c r="D4661" s="1">
        <v>44454</v>
      </c>
      <c r="E4661" s="4">
        <v>7049</v>
      </c>
      <c r="F4661">
        <v>415</v>
      </c>
    </row>
    <row r="4662" spans="1:6" x14ac:dyDescent="0.25">
      <c r="A4662" t="s">
        <v>32</v>
      </c>
      <c r="B4662" t="s">
        <v>27</v>
      </c>
      <c r="C4662" t="s">
        <v>31</v>
      </c>
      <c r="D4662" s="1">
        <v>44454</v>
      </c>
      <c r="E4662" s="4">
        <v>6083</v>
      </c>
      <c r="F4662">
        <v>676</v>
      </c>
    </row>
    <row r="4663" spans="1:6" x14ac:dyDescent="0.25">
      <c r="A4663" t="s">
        <v>18</v>
      </c>
      <c r="B4663" t="s">
        <v>21</v>
      </c>
      <c r="C4663" t="s">
        <v>19</v>
      </c>
      <c r="D4663" s="1">
        <v>44454</v>
      </c>
      <c r="E4663" s="4">
        <v>1708</v>
      </c>
      <c r="F4663">
        <v>95</v>
      </c>
    </row>
    <row r="4664" spans="1:6" x14ac:dyDescent="0.25">
      <c r="A4664" t="s">
        <v>32</v>
      </c>
      <c r="B4664" t="s">
        <v>27</v>
      </c>
      <c r="C4664" t="s">
        <v>28</v>
      </c>
      <c r="D4664" s="1">
        <v>44454</v>
      </c>
      <c r="E4664" s="4">
        <v>7490</v>
      </c>
      <c r="F4664">
        <v>840</v>
      </c>
    </row>
    <row r="4665" spans="1:6" x14ac:dyDescent="0.25">
      <c r="A4665" t="s">
        <v>20</v>
      </c>
      <c r="B4665" t="s">
        <v>11</v>
      </c>
      <c r="C4665" t="s">
        <v>28</v>
      </c>
      <c r="D4665" s="1">
        <v>44454</v>
      </c>
      <c r="E4665" s="4">
        <v>10500</v>
      </c>
      <c r="F4665">
        <v>1750</v>
      </c>
    </row>
    <row r="4666" spans="1:6" x14ac:dyDescent="0.25">
      <c r="A4666" t="s">
        <v>18</v>
      </c>
      <c r="B4666" t="s">
        <v>27</v>
      </c>
      <c r="C4666" t="s">
        <v>19</v>
      </c>
      <c r="D4666" s="1">
        <v>44454</v>
      </c>
      <c r="E4666" s="4">
        <v>602</v>
      </c>
      <c r="F4666">
        <v>36</v>
      </c>
    </row>
    <row r="4667" spans="1:6" x14ac:dyDescent="0.25">
      <c r="A4667" t="s">
        <v>32</v>
      </c>
      <c r="B4667" t="s">
        <v>21</v>
      </c>
      <c r="C4667" t="s">
        <v>12</v>
      </c>
      <c r="D4667" s="1">
        <v>44454</v>
      </c>
      <c r="E4667" s="4">
        <v>6524</v>
      </c>
      <c r="F4667">
        <v>251</v>
      </c>
    </row>
    <row r="4668" spans="1:6" x14ac:dyDescent="0.25">
      <c r="A4668" t="s">
        <v>37</v>
      </c>
      <c r="B4668" t="s">
        <v>6</v>
      </c>
      <c r="C4668" t="s">
        <v>26</v>
      </c>
      <c r="D4668" s="1">
        <v>44454</v>
      </c>
      <c r="E4668" s="4">
        <v>9366</v>
      </c>
      <c r="F4668">
        <v>469</v>
      </c>
    </row>
    <row r="4669" spans="1:6" x14ac:dyDescent="0.25">
      <c r="A4669" t="s">
        <v>33</v>
      </c>
      <c r="B4669" t="s">
        <v>9</v>
      </c>
      <c r="C4669" t="s">
        <v>47</v>
      </c>
      <c r="D4669" s="1">
        <v>44454</v>
      </c>
      <c r="E4669" s="4">
        <v>9338</v>
      </c>
      <c r="F4669">
        <v>492</v>
      </c>
    </row>
    <row r="4670" spans="1:6" x14ac:dyDescent="0.25">
      <c r="A4670" t="s">
        <v>37</v>
      </c>
      <c r="B4670" t="s">
        <v>9</v>
      </c>
      <c r="C4670" t="s">
        <v>48</v>
      </c>
      <c r="D4670" s="1">
        <v>44454</v>
      </c>
      <c r="E4670" s="4">
        <v>644</v>
      </c>
      <c r="F4670">
        <v>31</v>
      </c>
    </row>
    <row r="4671" spans="1:6" x14ac:dyDescent="0.25">
      <c r="A4671" t="s">
        <v>25</v>
      </c>
      <c r="B4671" t="s">
        <v>6</v>
      </c>
      <c r="C4671" t="s">
        <v>45</v>
      </c>
      <c r="D4671" s="1">
        <v>44454</v>
      </c>
      <c r="E4671" s="4">
        <v>4802</v>
      </c>
      <c r="F4671">
        <v>267</v>
      </c>
    </row>
    <row r="4672" spans="1:6" x14ac:dyDescent="0.25">
      <c r="A4672" t="s">
        <v>37</v>
      </c>
      <c r="B4672" t="s">
        <v>27</v>
      </c>
      <c r="C4672" t="s">
        <v>52</v>
      </c>
      <c r="D4672" s="1">
        <v>44454</v>
      </c>
      <c r="E4672" s="4">
        <v>1981</v>
      </c>
      <c r="F4672">
        <v>87</v>
      </c>
    </row>
    <row r="4673" spans="1:6" x14ac:dyDescent="0.25">
      <c r="A4673" t="s">
        <v>41</v>
      </c>
      <c r="B4673" t="s">
        <v>6</v>
      </c>
      <c r="C4673" t="s">
        <v>36</v>
      </c>
      <c r="D4673" s="1">
        <v>44454</v>
      </c>
      <c r="E4673" s="4">
        <v>476</v>
      </c>
      <c r="F4673">
        <v>30</v>
      </c>
    </row>
    <row r="4674" spans="1:6" x14ac:dyDescent="0.25">
      <c r="A4674" t="s">
        <v>25</v>
      </c>
      <c r="B4674" t="s">
        <v>27</v>
      </c>
      <c r="C4674" t="s">
        <v>14</v>
      </c>
      <c r="D4674" s="1">
        <v>44454</v>
      </c>
      <c r="E4674" s="4">
        <v>3682</v>
      </c>
      <c r="F4674">
        <v>335</v>
      </c>
    </row>
    <row r="4675" spans="1:6" x14ac:dyDescent="0.25">
      <c r="A4675" t="s">
        <v>13</v>
      </c>
      <c r="B4675" t="s">
        <v>6</v>
      </c>
      <c r="C4675" t="s">
        <v>52</v>
      </c>
      <c r="D4675" s="1">
        <v>44454</v>
      </c>
      <c r="E4675" s="4">
        <v>1918</v>
      </c>
      <c r="F4675">
        <v>80</v>
      </c>
    </row>
    <row r="4676" spans="1:6" x14ac:dyDescent="0.25">
      <c r="A4676" t="s">
        <v>41</v>
      </c>
      <c r="B4676" t="s">
        <v>27</v>
      </c>
      <c r="C4676" t="s">
        <v>44</v>
      </c>
      <c r="D4676" s="1">
        <v>44454</v>
      </c>
      <c r="E4676" s="4">
        <v>1645</v>
      </c>
      <c r="F4676">
        <v>72</v>
      </c>
    </row>
    <row r="4677" spans="1:6" x14ac:dyDescent="0.25">
      <c r="A4677" t="s">
        <v>37</v>
      </c>
      <c r="B4677" t="s">
        <v>11</v>
      </c>
      <c r="C4677" t="s">
        <v>24</v>
      </c>
      <c r="D4677" s="1">
        <v>44454</v>
      </c>
      <c r="E4677" s="4">
        <v>826</v>
      </c>
      <c r="F4677">
        <v>44</v>
      </c>
    </row>
    <row r="4678" spans="1:6" x14ac:dyDescent="0.25">
      <c r="A4678" t="s">
        <v>10</v>
      </c>
      <c r="B4678" t="s">
        <v>9</v>
      </c>
      <c r="C4678" t="s">
        <v>26</v>
      </c>
      <c r="D4678" s="1">
        <v>44454</v>
      </c>
      <c r="E4678" s="4">
        <v>13734</v>
      </c>
      <c r="F4678">
        <v>840</v>
      </c>
    </row>
    <row r="4679" spans="1:6" x14ac:dyDescent="0.25">
      <c r="A4679" t="s">
        <v>25</v>
      </c>
      <c r="B4679" t="s">
        <v>21</v>
      </c>
      <c r="C4679" t="s">
        <v>44</v>
      </c>
      <c r="D4679" s="1">
        <v>44454</v>
      </c>
      <c r="E4679" s="4">
        <v>4200</v>
      </c>
      <c r="F4679">
        <v>168</v>
      </c>
    </row>
    <row r="4680" spans="1:6" x14ac:dyDescent="0.25">
      <c r="A4680" t="s">
        <v>23</v>
      </c>
      <c r="B4680" t="s">
        <v>21</v>
      </c>
      <c r="C4680" t="s">
        <v>36</v>
      </c>
      <c r="D4680" s="1">
        <v>44454</v>
      </c>
      <c r="E4680" s="4">
        <v>49</v>
      </c>
      <c r="F4680">
        <v>4</v>
      </c>
    </row>
    <row r="4681" spans="1:6" x14ac:dyDescent="0.25">
      <c r="A4681" t="s">
        <v>32</v>
      </c>
      <c r="B4681" t="s">
        <v>9</v>
      </c>
      <c r="C4681" t="s">
        <v>35</v>
      </c>
      <c r="D4681" s="1">
        <v>44455</v>
      </c>
      <c r="E4681" s="4">
        <v>3507</v>
      </c>
      <c r="F4681">
        <v>293</v>
      </c>
    </row>
    <row r="4682" spans="1:6" x14ac:dyDescent="0.25">
      <c r="A4682" t="s">
        <v>18</v>
      </c>
      <c r="B4682" t="s">
        <v>11</v>
      </c>
      <c r="C4682" t="s">
        <v>45</v>
      </c>
      <c r="D4682" s="1">
        <v>44455</v>
      </c>
      <c r="E4682" s="4">
        <v>3535</v>
      </c>
      <c r="F4682">
        <v>236</v>
      </c>
    </row>
    <row r="4683" spans="1:6" x14ac:dyDescent="0.25">
      <c r="A4683" t="s">
        <v>51</v>
      </c>
      <c r="B4683" t="s">
        <v>27</v>
      </c>
      <c r="C4683" t="s">
        <v>43</v>
      </c>
      <c r="D4683" s="1">
        <v>44455</v>
      </c>
      <c r="E4683" s="4">
        <v>11774</v>
      </c>
      <c r="F4683">
        <v>693</v>
      </c>
    </row>
    <row r="4684" spans="1:6" x14ac:dyDescent="0.25">
      <c r="A4684" t="s">
        <v>15</v>
      </c>
      <c r="B4684" t="s">
        <v>21</v>
      </c>
      <c r="C4684" t="s">
        <v>45</v>
      </c>
      <c r="D4684" s="1">
        <v>44455</v>
      </c>
      <c r="E4684" s="4">
        <v>6664</v>
      </c>
      <c r="F4684">
        <v>371</v>
      </c>
    </row>
    <row r="4685" spans="1:6" x14ac:dyDescent="0.25">
      <c r="A4685" t="s">
        <v>33</v>
      </c>
      <c r="B4685" t="s">
        <v>9</v>
      </c>
      <c r="C4685" t="s">
        <v>52</v>
      </c>
      <c r="D4685" s="1">
        <v>44455</v>
      </c>
      <c r="E4685" s="4">
        <v>3157</v>
      </c>
      <c r="F4685">
        <v>132</v>
      </c>
    </row>
    <row r="4686" spans="1:6" x14ac:dyDescent="0.25">
      <c r="A4686" t="s">
        <v>41</v>
      </c>
      <c r="B4686" t="s">
        <v>21</v>
      </c>
      <c r="C4686" t="s">
        <v>30</v>
      </c>
      <c r="D4686" s="1">
        <v>44455</v>
      </c>
      <c r="E4686" s="4">
        <v>4494</v>
      </c>
      <c r="F4686">
        <v>562</v>
      </c>
    </row>
    <row r="4687" spans="1:6" x14ac:dyDescent="0.25">
      <c r="A4687" t="s">
        <v>20</v>
      </c>
      <c r="B4687" t="s">
        <v>27</v>
      </c>
      <c r="C4687" t="s">
        <v>47</v>
      </c>
      <c r="D4687" s="1">
        <v>44455</v>
      </c>
      <c r="E4687" s="4">
        <v>3458</v>
      </c>
      <c r="F4687">
        <v>217</v>
      </c>
    </row>
    <row r="4688" spans="1:6" x14ac:dyDescent="0.25">
      <c r="A4688" t="s">
        <v>29</v>
      </c>
      <c r="B4688" t="s">
        <v>27</v>
      </c>
      <c r="C4688" t="s">
        <v>30</v>
      </c>
      <c r="D4688" s="1">
        <v>44455</v>
      </c>
      <c r="E4688" s="4">
        <v>469</v>
      </c>
      <c r="F4688">
        <v>94</v>
      </c>
    </row>
    <row r="4689" spans="1:6" x14ac:dyDescent="0.25">
      <c r="A4689" t="s">
        <v>46</v>
      </c>
      <c r="B4689" t="s">
        <v>6</v>
      </c>
      <c r="C4689" t="s">
        <v>7</v>
      </c>
      <c r="D4689" s="1">
        <v>44455</v>
      </c>
      <c r="E4689" s="4">
        <v>2520</v>
      </c>
      <c r="F4689">
        <v>101</v>
      </c>
    </row>
    <row r="4690" spans="1:6" x14ac:dyDescent="0.25">
      <c r="A4690" t="s">
        <v>25</v>
      </c>
      <c r="B4690" t="s">
        <v>16</v>
      </c>
      <c r="C4690" t="s">
        <v>44</v>
      </c>
      <c r="D4690" s="1">
        <v>44455</v>
      </c>
      <c r="E4690" s="4">
        <v>3563</v>
      </c>
      <c r="F4690">
        <v>155</v>
      </c>
    </row>
    <row r="4691" spans="1:6" x14ac:dyDescent="0.25">
      <c r="A4691" t="s">
        <v>32</v>
      </c>
      <c r="B4691" t="s">
        <v>16</v>
      </c>
      <c r="C4691" t="s">
        <v>47</v>
      </c>
      <c r="D4691" s="1">
        <v>44455</v>
      </c>
      <c r="E4691" s="4">
        <v>581</v>
      </c>
      <c r="F4691">
        <v>31</v>
      </c>
    </row>
    <row r="4692" spans="1:6" x14ac:dyDescent="0.25">
      <c r="A4692" t="s">
        <v>37</v>
      </c>
      <c r="B4692" t="s">
        <v>21</v>
      </c>
      <c r="C4692" t="s">
        <v>43</v>
      </c>
      <c r="D4692" s="1">
        <v>44455</v>
      </c>
      <c r="E4692" s="4">
        <v>3899</v>
      </c>
      <c r="F4692">
        <v>230</v>
      </c>
    </row>
    <row r="4693" spans="1:6" x14ac:dyDescent="0.25">
      <c r="A4693" t="s">
        <v>34</v>
      </c>
      <c r="B4693" t="s">
        <v>11</v>
      </c>
      <c r="C4693" t="s">
        <v>17</v>
      </c>
      <c r="D4693" s="1">
        <v>44455</v>
      </c>
      <c r="E4693" s="4">
        <v>2884</v>
      </c>
      <c r="F4693">
        <v>170</v>
      </c>
    </row>
    <row r="4694" spans="1:6" x14ac:dyDescent="0.25">
      <c r="A4694" t="s">
        <v>15</v>
      </c>
      <c r="B4694" t="s">
        <v>9</v>
      </c>
      <c r="C4694" t="s">
        <v>38</v>
      </c>
      <c r="D4694" s="1">
        <v>44455</v>
      </c>
      <c r="E4694" s="4">
        <v>2933</v>
      </c>
      <c r="F4694">
        <v>123</v>
      </c>
    </row>
    <row r="4695" spans="1:6" x14ac:dyDescent="0.25">
      <c r="A4695" t="s">
        <v>8</v>
      </c>
      <c r="B4695" t="s">
        <v>16</v>
      </c>
      <c r="C4695" t="s">
        <v>47</v>
      </c>
      <c r="D4695" s="1">
        <v>44455</v>
      </c>
      <c r="E4695" s="4">
        <v>2576</v>
      </c>
      <c r="F4695">
        <v>144</v>
      </c>
    </row>
    <row r="4696" spans="1:6" x14ac:dyDescent="0.25">
      <c r="A4696" t="s">
        <v>39</v>
      </c>
      <c r="B4696" t="s">
        <v>9</v>
      </c>
      <c r="C4696" t="s">
        <v>28</v>
      </c>
      <c r="D4696" s="1">
        <v>44455</v>
      </c>
      <c r="E4696" s="4">
        <v>4228</v>
      </c>
      <c r="F4696">
        <v>604</v>
      </c>
    </row>
    <row r="4697" spans="1:6" x14ac:dyDescent="0.25">
      <c r="A4697" t="s">
        <v>41</v>
      </c>
      <c r="B4697" t="s">
        <v>16</v>
      </c>
      <c r="C4697" t="s">
        <v>7</v>
      </c>
      <c r="D4697" s="1">
        <v>44455</v>
      </c>
      <c r="E4697" s="4">
        <v>5194</v>
      </c>
      <c r="F4697">
        <v>217</v>
      </c>
    </row>
    <row r="4698" spans="1:6" x14ac:dyDescent="0.25">
      <c r="A4698" t="s">
        <v>13</v>
      </c>
      <c r="B4698" t="s">
        <v>16</v>
      </c>
      <c r="C4698" t="s">
        <v>12</v>
      </c>
      <c r="D4698" s="1">
        <v>44455</v>
      </c>
      <c r="E4698" s="4">
        <v>987</v>
      </c>
      <c r="F4698">
        <v>42</v>
      </c>
    </row>
    <row r="4699" spans="1:6" x14ac:dyDescent="0.25">
      <c r="A4699" t="s">
        <v>23</v>
      </c>
      <c r="B4699" t="s">
        <v>21</v>
      </c>
      <c r="C4699" t="s">
        <v>38</v>
      </c>
      <c r="D4699" s="1">
        <v>44455</v>
      </c>
      <c r="E4699" s="4">
        <v>1904</v>
      </c>
      <c r="F4699">
        <v>77</v>
      </c>
    </row>
    <row r="4700" spans="1:6" x14ac:dyDescent="0.25">
      <c r="A4700" t="s">
        <v>10</v>
      </c>
      <c r="B4700" t="s">
        <v>6</v>
      </c>
      <c r="C4700" t="s">
        <v>36</v>
      </c>
      <c r="D4700" s="1">
        <v>44455</v>
      </c>
      <c r="E4700" s="4">
        <v>875</v>
      </c>
      <c r="F4700">
        <v>63</v>
      </c>
    </row>
    <row r="4701" spans="1:6" x14ac:dyDescent="0.25">
      <c r="A4701" t="s">
        <v>49</v>
      </c>
      <c r="B4701" t="s">
        <v>11</v>
      </c>
      <c r="C4701" t="s">
        <v>45</v>
      </c>
      <c r="D4701" s="1">
        <v>44455</v>
      </c>
      <c r="E4701" s="4">
        <v>350</v>
      </c>
      <c r="F4701">
        <v>21</v>
      </c>
    </row>
    <row r="4702" spans="1:6" x14ac:dyDescent="0.25">
      <c r="A4702" t="s">
        <v>13</v>
      </c>
      <c r="B4702" t="s">
        <v>9</v>
      </c>
      <c r="C4702" t="s">
        <v>12</v>
      </c>
      <c r="D4702" s="1">
        <v>44455</v>
      </c>
      <c r="E4702" s="4">
        <v>5208</v>
      </c>
      <c r="F4702">
        <v>217</v>
      </c>
    </row>
    <row r="4703" spans="1:6" x14ac:dyDescent="0.25">
      <c r="A4703" t="s">
        <v>34</v>
      </c>
      <c r="B4703" t="s">
        <v>16</v>
      </c>
      <c r="C4703" t="s">
        <v>44</v>
      </c>
      <c r="D4703" s="1">
        <v>44455</v>
      </c>
      <c r="E4703" s="4">
        <v>6615</v>
      </c>
      <c r="F4703">
        <v>265</v>
      </c>
    </row>
    <row r="4704" spans="1:6" x14ac:dyDescent="0.25">
      <c r="A4704" t="s">
        <v>37</v>
      </c>
      <c r="B4704" t="s">
        <v>6</v>
      </c>
      <c r="C4704" t="s">
        <v>52</v>
      </c>
      <c r="D4704" s="1">
        <v>44455</v>
      </c>
      <c r="E4704" s="4">
        <v>2205</v>
      </c>
      <c r="F4704">
        <v>89</v>
      </c>
    </row>
    <row r="4705" spans="1:6" x14ac:dyDescent="0.25">
      <c r="A4705" t="s">
        <v>51</v>
      </c>
      <c r="B4705" t="s">
        <v>21</v>
      </c>
      <c r="C4705" t="s">
        <v>31</v>
      </c>
      <c r="D4705" s="1">
        <v>44455</v>
      </c>
      <c r="E4705" s="4">
        <v>7658</v>
      </c>
      <c r="F4705">
        <v>770</v>
      </c>
    </row>
    <row r="4706" spans="1:6" x14ac:dyDescent="0.25">
      <c r="A4706" t="s">
        <v>29</v>
      </c>
      <c r="B4706" t="s">
        <v>27</v>
      </c>
      <c r="C4706" t="s">
        <v>48</v>
      </c>
      <c r="D4706" s="1">
        <v>44455</v>
      </c>
      <c r="E4706" s="4">
        <v>8834</v>
      </c>
      <c r="F4706">
        <v>442</v>
      </c>
    </row>
    <row r="4707" spans="1:6" x14ac:dyDescent="0.25">
      <c r="A4707" t="s">
        <v>10</v>
      </c>
      <c r="B4707" t="s">
        <v>9</v>
      </c>
      <c r="C4707" t="s">
        <v>19</v>
      </c>
      <c r="D4707" s="1">
        <v>44455</v>
      </c>
      <c r="E4707" s="4">
        <v>1029</v>
      </c>
      <c r="F4707">
        <v>55</v>
      </c>
    </row>
    <row r="4708" spans="1:6" x14ac:dyDescent="0.25">
      <c r="A4708" t="s">
        <v>34</v>
      </c>
      <c r="B4708" t="s">
        <v>16</v>
      </c>
      <c r="C4708" t="s">
        <v>22</v>
      </c>
      <c r="D4708" s="1">
        <v>44455</v>
      </c>
      <c r="E4708" s="4">
        <v>854</v>
      </c>
      <c r="F4708">
        <v>57</v>
      </c>
    </row>
    <row r="4709" spans="1:6" x14ac:dyDescent="0.25">
      <c r="A4709" t="s">
        <v>25</v>
      </c>
      <c r="B4709" t="s">
        <v>27</v>
      </c>
      <c r="C4709" t="s">
        <v>7</v>
      </c>
      <c r="D4709" s="1">
        <v>44455</v>
      </c>
      <c r="E4709" s="4">
        <v>1337</v>
      </c>
      <c r="F4709">
        <v>56</v>
      </c>
    </row>
    <row r="4710" spans="1:6" x14ac:dyDescent="0.25">
      <c r="A4710" t="s">
        <v>33</v>
      </c>
      <c r="B4710" t="s">
        <v>6</v>
      </c>
      <c r="C4710" t="s">
        <v>38</v>
      </c>
      <c r="D4710" s="1">
        <v>44455</v>
      </c>
      <c r="E4710" s="4">
        <v>2366</v>
      </c>
      <c r="F4710">
        <v>99</v>
      </c>
    </row>
    <row r="4711" spans="1:6" x14ac:dyDescent="0.25">
      <c r="A4711" t="s">
        <v>25</v>
      </c>
      <c r="B4711" t="s">
        <v>11</v>
      </c>
      <c r="C4711" t="s">
        <v>50</v>
      </c>
      <c r="D4711" s="1">
        <v>44455</v>
      </c>
      <c r="E4711" s="4">
        <v>4158</v>
      </c>
      <c r="F4711">
        <v>594</v>
      </c>
    </row>
    <row r="4712" spans="1:6" x14ac:dyDescent="0.25">
      <c r="A4712" t="s">
        <v>37</v>
      </c>
      <c r="B4712" t="s">
        <v>27</v>
      </c>
      <c r="C4712" t="s">
        <v>50</v>
      </c>
      <c r="D4712" s="1">
        <v>44456</v>
      </c>
      <c r="E4712" s="4">
        <v>4067</v>
      </c>
      <c r="F4712">
        <v>581</v>
      </c>
    </row>
    <row r="4713" spans="1:6" x14ac:dyDescent="0.25">
      <c r="A4713" t="s">
        <v>13</v>
      </c>
      <c r="B4713" t="s">
        <v>16</v>
      </c>
      <c r="C4713" t="s">
        <v>36</v>
      </c>
      <c r="D4713" s="1">
        <v>44456</v>
      </c>
      <c r="E4713" s="4">
        <v>4522</v>
      </c>
      <c r="F4713">
        <v>283</v>
      </c>
    </row>
    <row r="4714" spans="1:6" x14ac:dyDescent="0.25">
      <c r="A4714" t="s">
        <v>32</v>
      </c>
      <c r="B4714" t="s">
        <v>16</v>
      </c>
      <c r="C4714" t="s">
        <v>17</v>
      </c>
      <c r="D4714" s="1">
        <v>44456</v>
      </c>
      <c r="E4714" s="4">
        <v>2751</v>
      </c>
      <c r="F4714">
        <v>162</v>
      </c>
    </row>
    <row r="4715" spans="1:6" x14ac:dyDescent="0.25">
      <c r="A4715" t="s">
        <v>46</v>
      </c>
      <c r="B4715" t="s">
        <v>16</v>
      </c>
      <c r="C4715" t="s">
        <v>35</v>
      </c>
      <c r="D4715" s="1">
        <v>44456</v>
      </c>
      <c r="E4715" s="4">
        <v>973</v>
      </c>
      <c r="F4715">
        <v>70</v>
      </c>
    </row>
    <row r="4716" spans="1:6" x14ac:dyDescent="0.25">
      <c r="A4716" t="s">
        <v>10</v>
      </c>
      <c r="B4716" t="s">
        <v>16</v>
      </c>
      <c r="C4716" t="s">
        <v>28</v>
      </c>
      <c r="D4716" s="1">
        <v>44456</v>
      </c>
      <c r="E4716" s="4">
        <v>10332</v>
      </c>
      <c r="F4716">
        <v>1260</v>
      </c>
    </row>
    <row r="4717" spans="1:6" x14ac:dyDescent="0.25">
      <c r="A4717" t="s">
        <v>32</v>
      </c>
      <c r="B4717" t="s">
        <v>16</v>
      </c>
      <c r="C4717" t="s">
        <v>35</v>
      </c>
      <c r="D4717" s="1">
        <v>44456</v>
      </c>
      <c r="E4717" s="4">
        <v>3605</v>
      </c>
      <c r="F4717">
        <v>241</v>
      </c>
    </row>
    <row r="4718" spans="1:6" x14ac:dyDescent="0.25">
      <c r="A4718" t="s">
        <v>51</v>
      </c>
      <c r="B4718" t="s">
        <v>9</v>
      </c>
      <c r="C4718" t="s">
        <v>26</v>
      </c>
      <c r="D4718" s="1">
        <v>44456</v>
      </c>
      <c r="E4718" s="4">
        <v>11865</v>
      </c>
      <c r="F4718">
        <v>625</v>
      </c>
    </row>
    <row r="4719" spans="1:6" x14ac:dyDescent="0.25">
      <c r="A4719" t="s">
        <v>8</v>
      </c>
      <c r="B4719" t="s">
        <v>27</v>
      </c>
      <c r="C4719" t="s">
        <v>7</v>
      </c>
      <c r="D4719" s="1">
        <v>44456</v>
      </c>
      <c r="E4719" s="4">
        <v>567</v>
      </c>
      <c r="F4719">
        <v>24</v>
      </c>
    </row>
    <row r="4720" spans="1:6" x14ac:dyDescent="0.25">
      <c r="A4720" t="s">
        <v>10</v>
      </c>
      <c r="B4720" t="s">
        <v>27</v>
      </c>
      <c r="C4720" t="s">
        <v>52</v>
      </c>
      <c r="D4720" s="1">
        <v>44456</v>
      </c>
      <c r="E4720" s="4">
        <v>413</v>
      </c>
      <c r="F4720">
        <v>19</v>
      </c>
    </row>
    <row r="4721" spans="1:6" x14ac:dyDescent="0.25">
      <c r="A4721" t="s">
        <v>10</v>
      </c>
      <c r="B4721" t="s">
        <v>9</v>
      </c>
      <c r="C4721" t="s">
        <v>50</v>
      </c>
      <c r="D4721" s="1">
        <v>44456</v>
      </c>
      <c r="E4721" s="4">
        <v>2107</v>
      </c>
      <c r="F4721">
        <v>264</v>
      </c>
    </row>
    <row r="4722" spans="1:6" x14ac:dyDescent="0.25">
      <c r="A4722" t="s">
        <v>46</v>
      </c>
      <c r="B4722" t="s">
        <v>27</v>
      </c>
      <c r="C4722" t="s">
        <v>43</v>
      </c>
      <c r="D4722" s="1">
        <v>44456</v>
      </c>
      <c r="E4722" s="4">
        <v>5236</v>
      </c>
      <c r="F4722">
        <v>276</v>
      </c>
    </row>
    <row r="4723" spans="1:6" x14ac:dyDescent="0.25">
      <c r="A4723" t="s">
        <v>39</v>
      </c>
      <c r="B4723" t="s">
        <v>6</v>
      </c>
      <c r="C4723" t="s">
        <v>48</v>
      </c>
      <c r="D4723" s="1">
        <v>44456</v>
      </c>
      <c r="E4723" s="4">
        <v>12831</v>
      </c>
      <c r="F4723">
        <v>611</v>
      </c>
    </row>
    <row r="4724" spans="1:6" x14ac:dyDescent="0.25">
      <c r="A4724" t="s">
        <v>46</v>
      </c>
      <c r="B4724" t="s">
        <v>9</v>
      </c>
      <c r="C4724" t="s">
        <v>22</v>
      </c>
      <c r="D4724" s="1">
        <v>44456</v>
      </c>
      <c r="E4724" s="4">
        <v>11249</v>
      </c>
      <c r="F4724">
        <v>840</v>
      </c>
    </row>
    <row r="4725" spans="1:6" x14ac:dyDescent="0.25">
      <c r="A4725" t="s">
        <v>51</v>
      </c>
      <c r="B4725" t="s">
        <v>9</v>
      </c>
      <c r="C4725" t="s">
        <v>48</v>
      </c>
      <c r="D4725" s="1">
        <v>44456</v>
      </c>
      <c r="E4725" s="4">
        <v>4053</v>
      </c>
      <c r="F4725">
        <v>177</v>
      </c>
    </row>
    <row r="4726" spans="1:6" x14ac:dyDescent="0.25">
      <c r="A4726" t="s">
        <v>49</v>
      </c>
      <c r="B4726" t="s">
        <v>16</v>
      </c>
      <c r="C4726" t="s">
        <v>31</v>
      </c>
      <c r="D4726" s="1">
        <v>44456</v>
      </c>
      <c r="E4726" s="4">
        <v>2205</v>
      </c>
      <c r="F4726">
        <v>245</v>
      </c>
    </row>
    <row r="4727" spans="1:6" x14ac:dyDescent="0.25">
      <c r="A4727" t="s">
        <v>29</v>
      </c>
      <c r="B4727" t="s">
        <v>11</v>
      </c>
      <c r="C4727" t="s">
        <v>44</v>
      </c>
      <c r="D4727" s="1">
        <v>44456</v>
      </c>
      <c r="E4727" s="4">
        <v>3640</v>
      </c>
      <c r="F4727">
        <v>166</v>
      </c>
    </row>
    <row r="4728" spans="1:6" x14ac:dyDescent="0.25">
      <c r="A4728" t="s">
        <v>41</v>
      </c>
      <c r="B4728" t="s">
        <v>21</v>
      </c>
      <c r="C4728" t="s">
        <v>48</v>
      </c>
      <c r="D4728" s="1">
        <v>44456</v>
      </c>
      <c r="E4728" s="4">
        <v>8267</v>
      </c>
      <c r="F4728">
        <v>394</v>
      </c>
    </row>
    <row r="4729" spans="1:6" x14ac:dyDescent="0.25">
      <c r="A4729" t="s">
        <v>25</v>
      </c>
      <c r="B4729" t="s">
        <v>21</v>
      </c>
      <c r="C4729" t="s">
        <v>38</v>
      </c>
      <c r="D4729" s="1">
        <v>44456</v>
      </c>
      <c r="E4729" s="4">
        <v>2450</v>
      </c>
      <c r="F4729">
        <v>103</v>
      </c>
    </row>
    <row r="4730" spans="1:6" x14ac:dyDescent="0.25">
      <c r="A4730" t="s">
        <v>29</v>
      </c>
      <c r="B4730" t="s">
        <v>27</v>
      </c>
      <c r="C4730" t="s">
        <v>52</v>
      </c>
      <c r="D4730" s="1">
        <v>44456</v>
      </c>
      <c r="E4730" s="4">
        <v>10199</v>
      </c>
      <c r="F4730">
        <v>408</v>
      </c>
    </row>
    <row r="4731" spans="1:6" x14ac:dyDescent="0.25">
      <c r="A4731" t="s">
        <v>18</v>
      </c>
      <c r="B4731" t="s">
        <v>27</v>
      </c>
      <c r="C4731" t="s">
        <v>22</v>
      </c>
      <c r="D4731" s="1">
        <v>44456</v>
      </c>
      <c r="E4731" s="4">
        <v>6174</v>
      </c>
      <c r="F4731">
        <v>441</v>
      </c>
    </row>
    <row r="4732" spans="1:6" x14ac:dyDescent="0.25">
      <c r="A4732" t="s">
        <v>49</v>
      </c>
      <c r="B4732" t="s">
        <v>6</v>
      </c>
      <c r="C4732" t="s">
        <v>12</v>
      </c>
      <c r="D4732" s="1">
        <v>44456</v>
      </c>
      <c r="E4732" s="4">
        <v>3934</v>
      </c>
      <c r="F4732">
        <v>152</v>
      </c>
    </row>
    <row r="4733" spans="1:6" x14ac:dyDescent="0.25">
      <c r="A4733" t="s">
        <v>51</v>
      </c>
      <c r="B4733" t="s">
        <v>16</v>
      </c>
      <c r="C4733" t="s">
        <v>17</v>
      </c>
      <c r="D4733" s="1">
        <v>44456</v>
      </c>
      <c r="E4733" s="4">
        <v>1848</v>
      </c>
      <c r="F4733">
        <v>116</v>
      </c>
    </row>
    <row r="4734" spans="1:6" x14ac:dyDescent="0.25">
      <c r="A4734" t="s">
        <v>32</v>
      </c>
      <c r="B4734" t="s">
        <v>21</v>
      </c>
      <c r="C4734" t="s">
        <v>52</v>
      </c>
      <c r="D4734" s="1">
        <v>44456</v>
      </c>
      <c r="E4734" s="4">
        <v>2079</v>
      </c>
      <c r="F4734">
        <v>87</v>
      </c>
    </row>
    <row r="4735" spans="1:6" x14ac:dyDescent="0.25">
      <c r="A4735" t="s">
        <v>41</v>
      </c>
      <c r="B4735" t="s">
        <v>11</v>
      </c>
      <c r="C4735" t="s">
        <v>44</v>
      </c>
      <c r="D4735" s="1">
        <v>44456</v>
      </c>
      <c r="E4735" s="4">
        <v>434</v>
      </c>
      <c r="F4735">
        <v>20</v>
      </c>
    </row>
    <row r="4736" spans="1:6" x14ac:dyDescent="0.25">
      <c r="A4736" t="s">
        <v>8</v>
      </c>
      <c r="B4736" t="s">
        <v>11</v>
      </c>
      <c r="C4736" t="s">
        <v>43</v>
      </c>
      <c r="D4736" s="1">
        <v>44456</v>
      </c>
      <c r="E4736" s="4">
        <v>889</v>
      </c>
      <c r="F4736">
        <v>47</v>
      </c>
    </row>
    <row r="4737" spans="1:6" x14ac:dyDescent="0.25">
      <c r="A4737" t="s">
        <v>10</v>
      </c>
      <c r="B4737" t="s">
        <v>16</v>
      </c>
      <c r="C4737" t="s">
        <v>47</v>
      </c>
      <c r="D4737" s="1">
        <v>44456</v>
      </c>
      <c r="E4737" s="4">
        <v>3472</v>
      </c>
      <c r="F4737">
        <v>193</v>
      </c>
    </row>
    <row r="4738" spans="1:6" x14ac:dyDescent="0.25">
      <c r="A4738" t="s">
        <v>32</v>
      </c>
      <c r="B4738" t="s">
        <v>27</v>
      </c>
      <c r="C4738" t="s">
        <v>42</v>
      </c>
      <c r="D4738" s="1">
        <v>44456</v>
      </c>
      <c r="E4738" s="4">
        <v>8183</v>
      </c>
      <c r="F4738">
        <v>512</v>
      </c>
    </row>
    <row r="4739" spans="1:6" x14ac:dyDescent="0.25">
      <c r="A4739" t="s">
        <v>34</v>
      </c>
      <c r="B4739" t="s">
        <v>6</v>
      </c>
      <c r="C4739" t="s">
        <v>43</v>
      </c>
      <c r="D4739" s="1">
        <v>44456</v>
      </c>
      <c r="E4739" s="4">
        <v>3990</v>
      </c>
      <c r="F4739">
        <v>222</v>
      </c>
    </row>
    <row r="4740" spans="1:6" x14ac:dyDescent="0.25">
      <c r="A4740" t="s">
        <v>33</v>
      </c>
      <c r="B4740" t="s">
        <v>6</v>
      </c>
      <c r="C4740" t="s">
        <v>36</v>
      </c>
      <c r="D4740" s="1">
        <v>44456</v>
      </c>
      <c r="E4740" s="4">
        <v>4529</v>
      </c>
      <c r="F4740">
        <v>302</v>
      </c>
    </row>
    <row r="4741" spans="1:6" x14ac:dyDescent="0.25">
      <c r="A4741" t="s">
        <v>15</v>
      </c>
      <c r="B4741" t="s">
        <v>16</v>
      </c>
      <c r="C4741" t="s">
        <v>17</v>
      </c>
      <c r="D4741" s="1">
        <v>44456</v>
      </c>
      <c r="E4741" s="4">
        <v>9268</v>
      </c>
      <c r="F4741">
        <v>662</v>
      </c>
    </row>
    <row r="4742" spans="1:6" x14ac:dyDescent="0.25">
      <c r="A4742" t="s">
        <v>49</v>
      </c>
      <c r="B4742" t="s">
        <v>21</v>
      </c>
      <c r="C4742" t="s">
        <v>43</v>
      </c>
      <c r="D4742" s="1">
        <v>44456</v>
      </c>
      <c r="E4742" s="4">
        <v>12103</v>
      </c>
      <c r="F4742">
        <v>637</v>
      </c>
    </row>
    <row r="4743" spans="1:6" x14ac:dyDescent="0.25">
      <c r="A4743" t="s">
        <v>25</v>
      </c>
      <c r="B4743" t="s">
        <v>6</v>
      </c>
      <c r="C4743" t="s">
        <v>48</v>
      </c>
      <c r="D4743" s="1">
        <v>44456</v>
      </c>
      <c r="E4743" s="4">
        <v>6615</v>
      </c>
      <c r="F4743">
        <v>288</v>
      </c>
    </row>
    <row r="4744" spans="1:6" x14ac:dyDescent="0.25">
      <c r="A4744" t="s">
        <v>20</v>
      </c>
      <c r="B4744" t="s">
        <v>16</v>
      </c>
      <c r="C4744" t="s">
        <v>26</v>
      </c>
      <c r="D4744" s="1">
        <v>44459</v>
      </c>
      <c r="E4744" s="4">
        <v>2338</v>
      </c>
      <c r="F4744">
        <v>138</v>
      </c>
    </row>
    <row r="4745" spans="1:6" x14ac:dyDescent="0.25">
      <c r="A4745" t="s">
        <v>51</v>
      </c>
      <c r="B4745" t="s">
        <v>16</v>
      </c>
      <c r="C4745" t="s">
        <v>44</v>
      </c>
      <c r="D4745" s="1">
        <v>44459</v>
      </c>
      <c r="E4745" s="4">
        <v>5523</v>
      </c>
      <c r="F4745">
        <v>252</v>
      </c>
    </row>
    <row r="4746" spans="1:6" x14ac:dyDescent="0.25">
      <c r="A4746" t="s">
        <v>25</v>
      </c>
      <c r="B4746" t="s">
        <v>9</v>
      </c>
      <c r="C4746" t="s">
        <v>47</v>
      </c>
      <c r="D4746" s="1">
        <v>44459</v>
      </c>
      <c r="E4746" s="4">
        <v>210</v>
      </c>
      <c r="F4746">
        <v>13</v>
      </c>
    </row>
    <row r="4747" spans="1:6" x14ac:dyDescent="0.25">
      <c r="A4747" t="s">
        <v>13</v>
      </c>
      <c r="B4747" t="s">
        <v>11</v>
      </c>
      <c r="C4747" t="s">
        <v>42</v>
      </c>
      <c r="D4747" s="1">
        <v>44459</v>
      </c>
      <c r="E4747" s="4">
        <v>7602</v>
      </c>
      <c r="F4747">
        <v>543</v>
      </c>
    </row>
    <row r="4748" spans="1:6" x14ac:dyDescent="0.25">
      <c r="A4748" t="s">
        <v>41</v>
      </c>
      <c r="B4748" t="s">
        <v>27</v>
      </c>
      <c r="C4748" t="s">
        <v>24</v>
      </c>
      <c r="D4748" s="1">
        <v>44459</v>
      </c>
      <c r="E4748" s="4">
        <v>1603</v>
      </c>
      <c r="F4748">
        <v>77</v>
      </c>
    </row>
    <row r="4749" spans="1:6" x14ac:dyDescent="0.25">
      <c r="A4749" t="s">
        <v>34</v>
      </c>
      <c r="B4749" t="s">
        <v>6</v>
      </c>
      <c r="C4749" t="s">
        <v>35</v>
      </c>
      <c r="D4749" s="1">
        <v>44459</v>
      </c>
      <c r="E4749" s="4">
        <v>4354</v>
      </c>
      <c r="F4749">
        <v>335</v>
      </c>
    </row>
    <row r="4750" spans="1:6" x14ac:dyDescent="0.25">
      <c r="A4750" t="s">
        <v>25</v>
      </c>
      <c r="B4750" t="s">
        <v>9</v>
      </c>
      <c r="C4750" t="s">
        <v>12</v>
      </c>
      <c r="D4750" s="1">
        <v>44459</v>
      </c>
      <c r="E4750" s="4">
        <v>609</v>
      </c>
      <c r="F4750">
        <v>25</v>
      </c>
    </row>
    <row r="4751" spans="1:6" x14ac:dyDescent="0.25">
      <c r="A4751" t="s">
        <v>39</v>
      </c>
      <c r="B4751" t="s">
        <v>11</v>
      </c>
      <c r="C4751" t="s">
        <v>44</v>
      </c>
      <c r="D4751" s="1">
        <v>44459</v>
      </c>
      <c r="E4751" s="4">
        <v>175</v>
      </c>
      <c r="F4751">
        <v>8</v>
      </c>
    </row>
    <row r="4752" spans="1:6" x14ac:dyDescent="0.25">
      <c r="A4752" t="s">
        <v>49</v>
      </c>
      <c r="B4752" t="s">
        <v>11</v>
      </c>
      <c r="C4752" t="s">
        <v>26</v>
      </c>
      <c r="D4752" s="1">
        <v>44459</v>
      </c>
      <c r="E4752" s="4">
        <v>3675</v>
      </c>
      <c r="F4752">
        <v>205</v>
      </c>
    </row>
    <row r="4753" spans="1:6" x14ac:dyDescent="0.25">
      <c r="A4753" t="s">
        <v>5</v>
      </c>
      <c r="B4753" t="s">
        <v>16</v>
      </c>
      <c r="C4753" t="s">
        <v>45</v>
      </c>
      <c r="D4753" s="1">
        <v>44459</v>
      </c>
      <c r="E4753" s="4">
        <v>2940</v>
      </c>
      <c r="F4753">
        <v>184</v>
      </c>
    </row>
    <row r="4754" spans="1:6" x14ac:dyDescent="0.25">
      <c r="A4754" t="s">
        <v>8</v>
      </c>
      <c r="B4754" t="s">
        <v>6</v>
      </c>
      <c r="C4754" t="s">
        <v>14</v>
      </c>
      <c r="D4754" s="1">
        <v>44459</v>
      </c>
      <c r="E4754" s="4">
        <v>854</v>
      </c>
      <c r="F4754">
        <v>95</v>
      </c>
    </row>
    <row r="4755" spans="1:6" x14ac:dyDescent="0.25">
      <c r="A4755" t="s">
        <v>13</v>
      </c>
      <c r="B4755" t="s">
        <v>21</v>
      </c>
      <c r="C4755" t="s">
        <v>38</v>
      </c>
      <c r="D4755" s="1">
        <v>44459</v>
      </c>
      <c r="E4755" s="4">
        <v>2639</v>
      </c>
      <c r="F4755">
        <v>102</v>
      </c>
    </row>
    <row r="4756" spans="1:6" x14ac:dyDescent="0.25">
      <c r="A4756" t="s">
        <v>41</v>
      </c>
      <c r="B4756" t="s">
        <v>27</v>
      </c>
      <c r="C4756" t="s">
        <v>42</v>
      </c>
      <c r="D4756" s="1">
        <v>44459</v>
      </c>
      <c r="E4756" s="4">
        <v>14777</v>
      </c>
      <c r="F4756">
        <v>1120</v>
      </c>
    </row>
    <row r="4757" spans="1:6" x14ac:dyDescent="0.25">
      <c r="A4757" t="s">
        <v>8</v>
      </c>
      <c r="B4757" t="s">
        <v>21</v>
      </c>
      <c r="C4757" t="s">
        <v>19</v>
      </c>
      <c r="D4757" s="1">
        <v>44459</v>
      </c>
      <c r="E4757" s="4">
        <v>6020</v>
      </c>
      <c r="F4757">
        <v>335</v>
      </c>
    </row>
    <row r="4758" spans="1:6" x14ac:dyDescent="0.25">
      <c r="A4758" t="s">
        <v>33</v>
      </c>
      <c r="B4758" t="s">
        <v>9</v>
      </c>
      <c r="C4758" t="s">
        <v>45</v>
      </c>
      <c r="D4758" s="1">
        <v>44459</v>
      </c>
      <c r="E4758" s="4">
        <v>1974</v>
      </c>
      <c r="F4758">
        <v>110</v>
      </c>
    </row>
    <row r="4759" spans="1:6" x14ac:dyDescent="0.25">
      <c r="A4759" t="s">
        <v>32</v>
      </c>
      <c r="B4759" t="s">
        <v>11</v>
      </c>
      <c r="C4759" t="s">
        <v>50</v>
      </c>
      <c r="D4759" s="1">
        <v>44459</v>
      </c>
      <c r="E4759" s="4">
        <v>4067</v>
      </c>
      <c r="F4759">
        <v>581</v>
      </c>
    </row>
    <row r="4760" spans="1:6" x14ac:dyDescent="0.25">
      <c r="A4760" t="s">
        <v>49</v>
      </c>
      <c r="B4760" t="s">
        <v>11</v>
      </c>
      <c r="C4760" t="s">
        <v>12</v>
      </c>
      <c r="D4760" s="1">
        <v>44459</v>
      </c>
      <c r="E4760" s="4">
        <v>5712</v>
      </c>
      <c r="F4760">
        <v>229</v>
      </c>
    </row>
    <row r="4761" spans="1:6" x14ac:dyDescent="0.25">
      <c r="A4761" t="s">
        <v>49</v>
      </c>
      <c r="B4761" t="s">
        <v>6</v>
      </c>
      <c r="C4761" t="s">
        <v>19</v>
      </c>
      <c r="D4761" s="1">
        <v>44459</v>
      </c>
      <c r="E4761" s="4">
        <v>5425</v>
      </c>
      <c r="F4761">
        <v>286</v>
      </c>
    </row>
    <row r="4762" spans="1:6" x14ac:dyDescent="0.25">
      <c r="A4762" t="s">
        <v>49</v>
      </c>
      <c r="B4762" t="s">
        <v>6</v>
      </c>
      <c r="C4762" t="s">
        <v>42</v>
      </c>
      <c r="D4762" s="1">
        <v>44459</v>
      </c>
      <c r="E4762" s="4">
        <v>182</v>
      </c>
      <c r="F4762">
        <v>14</v>
      </c>
    </row>
    <row r="4763" spans="1:6" x14ac:dyDescent="0.25">
      <c r="A4763" t="s">
        <v>46</v>
      </c>
      <c r="B4763" t="s">
        <v>9</v>
      </c>
      <c r="C4763" t="s">
        <v>35</v>
      </c>
      <c r="D4763" s="1">
        <v>44459</v>
      </c>
      <c r="E4763" s="4">
        <v>567</v>
      </c>
      <c r="F4763">
        <v>48</v>
      </c>
    </row>
    <row r="4764" spans="1:6" x14ac:dyDescent="0.25">
      <c r="A4764" t="s">
        <v>32</v>
      </c>
      <c r="B4764" t="s">
        <v>9</v>
      </c>
      <c r="C4764" t="s">
        <v>52</v>
      </c>
      <c r="D4764" s="1">
        <v>44459</v>
      </c>
      <c r="E4764" s="4">
        <v>5418</v>
      </c>
      <c r="F4764">
        <v>236</v>
      </c>
    </row>
    <row r="4765" spans="1:6" x14ac:dyDescent="0.25">
      <c r="A4765" t="s">
        <v>37</v>
      </c>
      <c r="B4765" t="s">
        <v>16</v>
      </c>
      <c r="C4765" t="s">
        <v>38</v>
      </c>
      <c r="D4765" s="1">
        <v>44459</v>
      </c>
      <c r="E4765" s="4">
        <v>2667</v>
      </c>
      <c r="F4765">
        <v>103</v>
      </c>
    </row>
    <row r="4766" spans="1:6" x14ac:dyDescent="0.25">
      <c r="A4766" t="s">
        <v>20</v>
      </c>
      <c r="B4766" t="s">
        <v>21</v>
      </c>
      <c r="C4766" t="s">
        <v>44</v>
      </c>
      <c r="D4766" s="1">
        <v>44459</v>
      </c>
      <c r="E4766" s="4">
        <v>5712</v>
      </c>
      <c r="F4766">
        <v>249</v>
      </c>
    </row>
    <row r="4767" spans="1:6" x14ac:dyDescent="0.25">
      <c r="A4767" t="s">
        <v>39</v>
      </c>
      <c r="B4767" t="s">
        <v>6</v>
      </c>
      <c r="C4767" t="s">
        <v>19</v>
      </c>
      <c r="D4767" s="1">
        <v>44459</v>
      </c>
      <c r="E4767" s="4">
        <v>2170</v>
      </c>
      <c r="F4767">
        <v>128</v>
      </c>
    </row>
    <row r="4768" spans="1:6" x14ac:dyDescent="0.25">
      <c r="A4768" t="s">
        <v>37</v>
      </c>
      <c r="B4768" t="s">
        <v>11</v>
      </c>
      <c r="C4768" t="s">
        <v>19</v>
      </c>
      <c r="D4768" s="1">
        <v>44459</v>
      </c>
      <c r="E4768" s="4">
        <v>847</v>
      </c>
      <c r="F4768">
        <v>45</v>
      </c>
    </row>
    <row r="4769" spans="1:6" x14ac:dyDescent="0.25">
      <c r="A4769" t="s">
        <v>32</v>
      </c>
      <c r="B4769" t="s">
        <v>11</v>
      </c>
      <c r="C4769" t="s">
        <v>17</v>
      </c>
      <c r="D4769" s="1">
        <v>44459</v>
      </c>
      <c r="E4769" s="4">
        <v>2891</v>
      </c>
      <c r="F4769">
        <v>171</v>
      </c>
    </row>
    <row r="4770" spans="1:6" x14ac:dyDescent="0.25">
      <c r="A4770" t="s">
        <v>5</v>
      </c>
      <c r="B4770" t="s">
        <v>11</v>
      </c>
      <c r="C4770" t="s">
        <v>42</v>
      </c>
      <c r="D4770" s="1">
        <v>44460</v>
      </c>
      <c r="E4770" s="4">
        <v>798</v>
      </c>
      <c r="F4770">
        <v>54</v>
      </c>
    </row>
    <row r="4771" spans="1:6" x14ac:dyDescent="0.25">
      <c r="A4771" t="s">
        <v>49</v>
      </c>
      <c r="B4771" t="s">
        <v>27</v>
      </c>
      <c r="C4771" t="s">
        <v>28</v>
      </c>
      <c r="D4771" s="1">
        <v>44460</v>
      </c>
      <c r="E4771" s="4">
        <v>2891</v>
      </c>
      <c r="F4771">
        <v>482</v>
      </c>
    </row>
    <row r="4772" spans="1:6" x14ac:dyDescent="0.25">
      <c r="A4772" t="s">
        <v>23</v>
      </c>
      <c r="B4772" t="s">
        <v>11</v>
      </c>
      <c r="C4772" t="s">
        <v>22</v>
      </c>
      <c r="D4772" s="1">
        <v>44460</v>
      </c>
      <c r="E4772" s="4">
        <v>13293</v>
      </c>
      <c r="F4772">
        <v>1050</v>
      </c>
    </row>
    <row r="4773" spans="1:6" x14ac:dyDescent="0.25">
      <c r="A4773" t="s">
        <v>15</v>
      </c>
      <c r="B4773" t="s">
        <v>16</v>
      </c>
      <c r="C4773" t="s">
        <v>28</v>
      </c>
      <c r="D4773" s="1">
        <v>44460</v>
      </c>
      <c r="E4773" s="4">
        <v>6860</v>
      </c>
      <c r="F4773">
        <v>840</v>
      </c>
    </row>
    <row r="4774" spans="1:6" x14ac:dyDescent="0.25">
      <c r="A4774" t="s">
        <v>49</v>
      </c>
      <c r="B4774" t="s">
        <v>27</v>
      </c>
      <c r="C4774" t="s">
        <v>52</v>
      </c>
      <c r="D4774" s="1">
        <v>44460</v>
      </c>
      <c r="E4774" s="4">
        <v>1603</v>
      </c>
      <c r="F4774">
        <v>70</v>
      </c>
    </row>
    <row r="4775" spans="1:6" x14ac:dyDescent="0.25">
      <c r="A4775" t="s">
        <v>39</v>
      </c>
      <c r="B4775" t="s">
        <v>6</v>
      </c>
      <c r="C4775" t="s">
        <v>28</v>
      </c>
      <c r="D4775" s="1">
        <v>44460</v>
      </c>
      <c r="E4775" s="4">
        <v>3325</v>
      </c>
      <c r="F4775">
        <v>416</v>
      </c>
    </row>
    <row r="4776" spans="1:6" x14ac:dyDescent="0.25">
      <c r="A4776" t="s">
        <v>34</v>
      </c>
      <c r="B4776" t="s">
        <v>21</v>
      </c>
      <c r="C4776" t="s">
        <v>44</v>
      </c>
      <c r="D4776" s="1">
        <v>44460</v>
      </c>
      <c r="E4776" s="4">
        <v>1799</v>
      </c>
      <c r="F4776">
        <v>79</v>
      </c>
    </row>
    <row r="4777" spans="1:6" x14ac:dyDescent="0.25">
      <c r="A4777" t="s">
        <v>32</v>
      </c>
      <c r="B4777" t="s">
        <v>11</v>
      </c>
      <c r="C4777" t="s">
        <v>24</v>
      </c>
      <c r="D4777" s="1">
        <v>44460</v>
      </c>
      <c r="E4777" s="4">
        <v>5579</v>
      </c>
      <c r="F4777">
        <v>294</v>
      </c>
    </row>
    <row r="4778" spans="1:6" x14ac:dyDescent="0.25">
      <c r="A4778" t="s">
        <v>13</v>
      </c>
      <c r="B4778" t="s">
        <v>9</v>
      </c>
      <c r="C4778" t="s">
        <v>35</v>
      </c>
      <c r="D4778" s="1">
        <v>44460</v>
      </c>
      <c r="E4778" s="4">
        <v>749</v>
      </c>
      <c r="F4778">
        <v>63</v>
      </c>
    </row>
    <row r="4779" spans="1:6" x14ac:dyDescent="0.25">
      <c r="A4779" t="s">
        <v>34</v>
      </c>
      <c r="B4779" t="s">
        <v>16</v>
      </c>
      <c r="C4779" t="s">
        <v>36</v>
      </c>
      <c r="D4779" s="1">
        <v>44460</v>
      </c>
      <c r="E4779" s="4">
        <v>3003</v>
      </c>
      <c r="F4779">
        <v>231</v>
      </c>
    </row>
    <row r="4780" spans="1:6" x14ac:dyDescent="0.25">
      <c r="A4780" t="s">
        <v>18</v>
      </c>
      <c r="B4780" t="s">
        <v>16</v>
      </c>
      <c r="C4780" t="s">
        <v>35</v>
      </c>
      <c r="D4780" s="1">
        <v>44460</v>
      </c>
      <c r="E4780" s="4">
        <v>3927</v>
      </c>
      <c r="F4780">
        <v>303</v>
      </c>
    </row>
    <row r="4781" spans="1:6" x14ac:dyDescent="0.25">
      <c r="A4781" t="s">
        <v>39</v>
      </c>
      <c r="B4781" t="s">
        <v>6</v>
      </c>
      <c r="C4781" t="s">
        <v>36</v>
      </c>
      <c r="D4781" s="1">
        <v>44460</v>
      </c>
      <c r="E4781" s="4">
        <v>252</v>
      </c>
      <c r="F4781">
        <v>16</v>
      </c>
    </row>
    <row r="4782" spans="1:6" x14ac:dyDescent="0.25">
      <c r="A4782" t="s">
        <v>40</v>
      </c>
      <c r="B4782" t="s">
        <v>6</v>
      </c>
      <c r="C4782" t="s">
        <v>19</v>
      </c>
      <c r="D4782" s="1">
        <v>44460</v>
      </c>
      <c r="E4782" s="4">
        <v>2611</v>
      </c>
      <c r="F4782">
        <v>131</v>
      </c>
    </row>
    <row r="4783" spans="1:6" x14ac:dyDescent="0.25">
      <c r="A4783" t="s">
        <v>46</v>
      </c>
      <c r="B4783" t="s">
        <v>6</v>
      </c>
      <c r="C4783" t="s">
        <v>14</v>
      </c>
      <c r="D4783" s="1">
        <v>44460</v>
      </c>
      <c r="E4783" s="4">
        <v>7357</v>
      </c>
      <c r="F4783">
        <v>669</v>
      </c>
    </row>
    <row r="4784" spans="1:6" x14ac:dyDescent="0.25">
      <c r="A4784" t="s">
        <v>37</v>
      </c>
      <c r="B4784" t="s">
        <v>9</v>
      </c>
      <c r="C4784" t="s">
        <v>36</v>
      </c>
      <c r="D4784" s="1">
        <v>44460</v>
      </c>
      <c r="E4784" s="4">
        <v>5229</v>
      </c>
      <c r="F4784">
        <v>327</v>
      </c>
    </row>
    <row r="4785" spans="1:6" x14ac:dyDescent="0.25">
      <c r="A4785" t="s">
        <v>40</v>
      </c>
      <c r="B4785" t="s">
        <v>21</v>
      </c>
      <c r="C4785" t="s">
        <v>17</v>
      </c>
      <c r="D4785" s="1">
        <v>44460</v>
      </c>
      <c r="E4785" s="4">
        <v>3220</v>
      </c>
      <c r="F4785">
        <v>215</v>
      </c>
    </row>
    <row r="4786" spans="1:6" x14ac:dyDescent="0.25">
      <c r="A4786" t="s">
        <v>5</v>
      </c>
      <c r="B4786" t="s">
        <v>21</v>
      </c>
      <c r="C4786" t="s">
        <v>45</v>
      </c>
      <c r="D4786" s="1">
        <v>44460</v>
      </c>
      <c r="E4786" s="4">
        <v>1400</v>
      </c>
      <c r="F4786">
        <v>83</v>
      </c>
    </row>
    <row r="4787" spans="1:6" x14ac:dyDescent="0.25">
      <c r="A4787" t="s">
        <v>49</v>
      </c>
      <c r="B4787" t="s">
        <v>11</v>
      </c>
      <c r="C4787" t="s">
        <v>43</v>
      </c>
      <c r="D4787" s="1">
        <v>44460</v>
      </c>
      <c r="E4787" s="4">
        <v>1582</v>
      </c>
      <c r="F4787">
        <v>80</v>
      </c>
    </row>
    <row r="4788" spans="1:6" x14ac:dyDescent="0.25">
      <c r="A4788" t="s">
        <v>39</v>
      </c>
      <c r="B4788" t="s">
        <v>6</v>
      </c>
      <c r="C4788" t="s">
        <v>47</v>
      </c>
      <c r="D4788" s="1">
        <v>44460</v>
      </c>
      <c r="E4788" s="4">
        <v>14</v>
      </c>
      <c r="F4788">
        <v>1</v>
      </c>
    </row>
    <row r="4789" spans="1:6" x14ac:dyDescent="0.25">
      <c r="A4789" t="s">
        <v>40</v>
      </c>
      <c r="B4789" t="s">
        <v>21</v>
      </c>
      <c r="C4789" t="s">
        <v>12</v>
      </c>
      <c r="D4789" s="1">
        <v>44460</v>
      </c>
      <c r="E4789" s="4">
        <v>2275</v>
      </c>
      <c r="F4789">
        <v>91</v>
      </c>
    </row>
    <row r="4790" spans="1:6" x14ac:dyDescent="0.25">
      <c r="A4790" t="s">
        <v>25</v>
      </c>
      <c r="B4790" t="s">
        <v>11</v>
      </c>
      <c r="C4790" t="s">
        <v>48</v>
      </c>
      <c r="D4790" s="1">
        <v>44460</v>
      </c>
      <c r="E4790" s="4">
        <v>819</v>
      </c>
      <c r="F4790">
        <v>38</v>
      </c>
    </row>
    <row r="4791" spans="1:6" x14ac:dyDescent="0.25">
      <c r="A4791" t="s">
        <v>5</v>
      </c>
      <c r="B4791" t="s">
        <v>27</v>
      </c>
      <c r="C4791" t="s">
        <v>48</v>
      </c>
      <c r="D4791" s="1">
        <v>44460</v>
      </c>
      <c r="E4791" s="4">
        <v>3514</v>
      </c>
      <c r="F4791">
        <v>153</v>
      </c>
    </row>
    <row r="4792" spans="1:6" x14ac:dyDescent="0.25">
      <c r="A4792" t="s">
        <v>13</v>
      </c>
      <c r="B4792" t="s">
        <v>16</v>
      </c>
      <c r="C4792" t="s">
        <v>35</v>
      </c>
      <c r="D4792" s="1">
        <v>44460</v>
      </c>
      <c r="E4792" s="4">
        <v>4417</v>
      </c>
      <c r="F4792">
        <v>369</v>
      </c>
    </row>
    <row r="4793" spans="1:6" x14ac:dyDescent="0.25">
      <c r="A4793" t="s">
        <v>49</v>
      </c>
      <c r="B4793" t="s">
        <v>9</v>
      </c>
      <c r="C4793" t="s">
        <v>28</v>
      </c>
      <c r="D4793" s="1">
        <v>44460</v>
      </c>
      <c r="E4793" s="4">
        <v>2401</v>
      </c>
      <c r="F4793">
        <v>401</v>
      </c>
    </row>
    <row r="4794" spans="1:6" x14ac:dyDescent="0.25">
      <c r="A4794" t="s">
        <v>33</v>
      </c>
      <c r="B4794" t="s">
        <v>27</v>
      </c>
      <c r="C4794" t="s">
        <v>12</v>
      </c>
      <c r="D4794" s="1">
        <v>44460</v>
      </c>
      <c r="E4794" s="4">
        <v>5257</v>
      </c>
      <c r="F4794">
        <v>203</v>
      </c>
    </row>
    <row r="4795" spans="1:6" x14ac:dyDescent="0.25">
      <c r="A4795" t="s">
        <v>29</v>
      </c>
      <c r="B4795" t="s">
        <v>9</v>
      </c>
      <c r="C4795" t="s">
        <v>44</v>
      </c>
      <c r="D4795" s="1">
        <v>44460</v>
      </c>
      <c r="E4795" s="4">
        <v>3269</v>
      </c>
      <c r="F4795">
        <v>137</v>
      </c>
    </row>
    <row r="4796" spans="1:6" x14ac:dyDescent="0.25">
      <c r="A4796" t="s">
        <v>8</v>
      </c>
      <c r="B4796" t="s">
        <v>11</v>
      </c>
      <c r="C4796" t="s">
        <v>42</v>
      </c>
      <c r="D4796" s="1">
        <v>44460</v>
      </c>
      <c r="E4796" s="4">
        <v>3080</v>
      </c>
      <c r="F4796">
        <v>220</v>
      </c>
    </row>
    <row r="4797" spans="1:6" x14ac:dyDescent="0.25">
      <c r="A4797" t="s">
        <v>41</v>
      </c>
      <c r="B4797" t="s">
        <v>27</v>
      </c>
      <c r="C4797" t="s">
        <v>14</v>
      </c>
      <c r="D4797" s="1">
        <v>44460</v>
      </c>
      <c r="E4797" s="4">
        <v>3857</v>
      </c>
      <c r="F4797">
        <v>322</v>
      </c>
    </row>
    <row r="4798" spans="1:6" x14ac:dyDescent="0.25">
      <c r="A4798" t="s">
        <v>46</v>
      </c>
      <c r="B4798" t="s">
        <v>11</v>
      </c>
      <c r="C4798" t="s">
        <v>31</v>
      </c>
      <c r="D4798" s="1">
        <v>44460</v>
      </c>
      <c r="E4798" s="4">
        <v>1624</v>
      </c>
      <c r="F4798">
        <v>203</v>
      </c>
    </row>
    <row r="4799" spans="1:6" x14ac:dyDescent="0.25">
      <c r="A4799" t="s">
        <v>5</v>
      </c>
      <c r="B4799" t="s">
        <v>27</v>
      </c>
      <c r="C4799" t="s">
        <v>42</v>
      </c>
      <c r="D4799" s="1">
        <v>44460</v>
      </c>
      <c r="E4799" s="4">
        <v>1554</v>
      </c>
      <c r="F4799">
        <v>120</v>
      </c>
    </row>
    <row r="4800" spans="1:6" x14ac:dyDescent="0.25">
      <c r="A4800" t="s">
        <v>34</v>
      </c>
      <c r="B4800" t="s">
        <v>11</v>
      </c>
      <c r="C4800" t="s">
        <v>52</v>
      </c>
      <c r="D4800" s="1">
        <v>44460</v>
      </c>
      <c r="E4800" s="4">
        <v>3395</v>
      </c>
      <c r="F4800">
        <v>148</v>
      </c>
    </row>
    <row r="4801" spans="1:6" x14ac:dyDescent="0.25">
      <c r="A4801" t="s">
        <v>37</v>
      </c>
      <c r="B4801" t="s">
        <v>27</v>
      </c>
      <c r="C4801" t="s">
        <v>26</v>
      </c>
      <c r="D4801" s="1">
        <v>44460</v>
      </c>
      <c r="E4801" s="4">
        <v>3969</v>
      </c>
      <c r="F4801">
        <v>209</v>
      </c>
    </row>
    <row r="4802" spans="1:6" x14ac:dyDescent="0.25">
      <c r="A4802" t="s">
        <v>25</v>
      </c>
      <c r="B4802" t="s">
        <v>16</v>
      </c>
      <c r="C4802" t="s">
        <v>47</v>
      </c>
      <c r="D4802" s="1">
        <v>44460</v>
      </c>
      <c r="E4802" s="4">
        <v>2590</v>
      </c>
      <c r="F4802">
        <v>162</v>
      </c>
    </row>
    <row r="4803" spans="1:6" x14ac:dyDescent="0.25">
      <c r="A4803" t="s">
        <v>23</v>
      </c>
      <c r="B4803" t="s">
        <v>16</v>
      </c>
      <c r="C4803" t="s">
        <v>50</v>
      </c>
      <c r="D4803" s="1">
        <v>44460</v>
      </c>
      <c r="E4803" s="4">
        <v>3948</v>
      </c>
      <c r="F4803">
        <v>494</v>
      </c>
    </row>
    <row r="4804" spans="1:6" x14ac:dyDescent="0.25">
      <c r="A4804" t="s">
        <v>34</v>
      </c>
      <c r="B4804" t="s">
        <v>27</v>
      </c>
      <c r="C4804" t="s">
        <v>47</v>
      </c>
      <c r="D4804" s="1">
        <v>44460</v>
      </c>
      <c r="E4804" s="4">
        <v>833</v>
      </c>
      <c r="F4804">
        <v>53</v>
      </c>
    </row>
    <row r="4805" spans="1:6" x14ac:dyDescent="0.25">
      <c r="A4805" t="s">
        <v>46</v>
      </c>
      <c r="B4805" t="s">
        <v>6</v>
      </c>
      <c r="C4805" t="s">
        <v>38</v>
      </c>
      <c r="D4805" s="1">
        <v>44460</v>
      </c>
      <c r="E4805" s="4">
        <v>5789</v>
      </c>
      <c r="F4805">
        <v>242</v>
      </c>
    </row>
    <row r="4806" spans="1:6" x14ac:dyDescent="0.25">
      <c r="A4806" t="s">
        <v>49</v>
      </c>
      <c r="B4806" t="s">
        <v>6</v>
      </c>
      <c r="C4806" t="s">
        <v>7</v>
      </c>
      <c r="D4806" s="1">
        <v>44460</v>
      </c>
      <c r="E4806" s="4">
        <v>2443</v>
      </c>
      <c r="F4806">
        <v>94</v>
      </c>
    </row>
    <row r="4807" spans="1:6" x14ac:dyDescent="0.25">
      <c r="A4807" t="s">
        <v>8</v>
      </c>
      <c r="B4807" t="s">
        <v>16</v>
      </c>
      <c r="C4807" t="s">
        <v>12</v>
      </c>
      <c r="D4807" s="1">
        <v>44460</v>
      </c>
      <c r="E4807" s="4">
        <v>6720</v>
      </c>
      <c r="F4807">
        <v>249</v>
      </c>
    </row>
    <row r="4808" spans="1:6" x14ac:dyDescent="0.25">
      <c r="A4808" t="s">
        <v>51</v>
      </c>
      <c r="B4808" t="s">
        <v>6</v>
      </c>
      <c r="C4808" t="s">
        <v>7</v>
      </c>
      <c r="D4808" s="1">
        <v>44460</v>
      </c>
      <c r="E4808" s="4">
        <v>7322</v>
      </c>
      <c r="F4808">
        <v>272</v>
      </c>
    </row>
    <row r="4809" spans="1:6" x14ac:dyDescent="0.25">
      <c r="A4809" t="s">
        <v>10</v>
      </c>
      <c r="B4809" t="s">
        <v>11</v>
      </c>
      <c r="C4809" t="s">
        <v>26</v>
      </c>
      <c r="D4809" s="1">
        <v>44460</v>
      </c>
      <c r="E4809" s="4">
        <v>903</v>
      </c>
      <c r="F4809">
        <v>51</v>
      </c>
    </row>
    <row r="4810" spans="1:6" x14ac:dyDescent="0.25">
      <c r="A4810" t="s">
        <v>39</v>
      </c>
      <c r="B4810" t="s">
        <v>9</v>
      </c>
      <c r="C4810" t="s">
        <v>7</v>
      </c>
      <c r="D4810" s="1">
        <v>44460</v>
      </c>
      <c r="E4810" s="4">
        <v>3927</v>
      </c>
      <c r="F4810">
        <v>152</v>
      </c>
    </row>
    <row r="4811" spans="1:6" x14ac:dyDescent="0.25">
      <c r="A4811" t="s">
        <v>37</v>
      </c>
      <c r="B4811" t="s">
        <v>16</v>
      </c>
      <c r="C4811" t="s">
        <v>47</v>
      </c>
      <c r="D4811" s="1">
        <v>44460</v>
      </c>
      <c r="E4811" s="4">
        <v>7182</v>
      </c>
      <c r="F4811">
        <v>423</v>
      </c>
    </row>
    <row r="4812" spans="1:6" x14ac:dyDescent="0.25">
      <c r="A4812" t="s">
        <v>39</v>
      </c>
      <c r="B4812" t="s">
        <v>21</v>
      </c>
      <c r="C4812" t="s">
        <v>44</v>
      </c>
      <c r="D4812" s="1">
        <v>44460</v>
      </c>
      <c r="E4812" s="4">
        <v>8155</v>
      </c>
      <c r="F4812">
        <v>355</v>
      </c>
    </row>
    <row r="4813" spans="1:6" x14ac:dyDescent="0.25">
      <c r="A4813" t="s">
        <v>23</v>
      </c>
      <c r="B4813" t="s">
        <v>9</v>
      </c>
      <c r="C4813" t="s">
        <v>43</v>
      </c>
      <c r="D4813" s="1">
        <v>44460</v>
      </c>
      <c r="E4813" s="4">
        <v>3549</v>
      </c>
      <c r="F4813">
        <v>198</v>
      </c>
    </row>
    <row r="4814" spans="1:6" x14ac:dyDescent="0.25">
      <c r="A4814" t="s">
        <v>49</v>
      </c>
      <c r="B4814" t="s">
        <v>9</v>
      </c>
      <c r="C4814" t="s">
        <v>17</v>
      </c>
      <c r="D4814" s="1">
        <v>44460</v>
      </c>
      <c r="E4814" s="4">
        <v>1995</v>
      </c>
      <c r="F4814">
        <v>125</v>
      </c>
    </row>
    <row r="4815" spans="1:6" x14ac:dyDescent="0.25">
      <c r="A4815" t="s">
        <v>41</v>
      </c>
      <c r="B4815" t="s">
        <v>21</v>
      </c>
      <c r="C4815" t="s">
        <v>45</v>
      </c>
      <c r="D4815" s="1">
        <v>44460</v>
      </c>
      <c r="E4815" s="4">
        <v>2961</v>
      </c>
      <c r="F4815">
        <v>198</v>
      </c>
    </row>
    <row r="4816" spans="1:6" x14ac:dyDescent="0.25">
      <c r="A4816" t="s">
        <v>13</v>
      </c>
      <c r="B4816" t="s">
        <v>16</v>
      </c>
      <c r="C4816" t="s">
        <v>44</v>
      </c>
      <c r="D4816" s="1">
        <v>44460</v>
      </c>
      <c r="E4816" s="4">
        <v>6258</v>
      </c>
      <c r="F4816">
        <v>285</v>
      </c>
    </row>
    <row r="4817" spans="1:6" x14ac:dyDescent="0.25">
      <c r="A4817" t="s">
        <v>37</v>
      </c>
      <c r="B4817" t="s">
        <v>27</v>
      </c>
      <c r="C4817" t="s">
        <v>17</v>
      </c>
      <c r="D4817" s="1">
        <v>44461</v>
      </c>
      <c r="E4817" s="4">
        <v>2954</v>
      </c>
      <c r="F4817">
        <v>197</v>
      </c>
    </row>
    <row r="4818" spans="1:6" x14ac:dyDescent="0.25">
      <c r="A4818" t="s">
        <v>40</v>
      </c>
      <c r="B4818" t="s">
        <v>16</v>
      </c>
      <c r="C4818" t="s">
        <v>43</v>
      </c>
      <c r="D4818" s="1">
        <v>44461</v>
      </c>
      <c r="E4818" s="4">
        <v>1519</v>
      </c>
      <c r="F4818">
        <v>76</v>
      </c>
    </row>
    <row r="4819" spans="1:6" x14ac:dyDescent="0.25">
      <c r="A4819" t="s">
        <v>37</v>
      </c>
      <c r="B4819" t="s">
        <v>27</v>
      </c>
      <c r="C4819" t="s">
        <v>42</v>
      </c>
      <c r="D4819" s="1">
        <v>44461</v>
      </c>
      <c r="E4819" s="4">
        <v>2814</v>
      </c>
      <c r="F4819">
        <v>188</v>
      </c>
    </row>
    <row r="4820" spans="1:6" x14ac:dyDescent="0.25">
      <c r="A4820" t="s">
        <v>46</v>
      </c>
      <c r="B4820" t="s">
        <v>27</v>
      </c>
      <c r="C4820" t="s">
        <v>14</v>
      </c>
      <c r="D4820" s="1">
        <v>44461</v>
      </c>
      <c r="E4820" s="4">
        <v>3864</v>
      </c>
      <c r="F4820">
        <v>387</v>
      </c>
    </row>
    <row r="4821" spans="1:6" x14ac:dyDescent="0.25">
      <c r="A4821" t="s">
        <v>40</v>
      </c>
      <c r="B4821" t="s">
        <v>9</v>
      </c>
      <c r="C4821" t="s">
        <v>12</v>
      </c>
      <c r="D4821" s="1">
        <v>44461</v>
      </c>
      <c r="E4821" s="4">
        <v>4970</v>
      </c>
      <c r="F4821">
        <v>192</v>
      </c>
    </row>
    <row r="4822" spans="1:6" x14ac:dyDescent="0.25">
      <c r="A4822" t="s">
        <v>41</v>
      </c>
      <c r="B4822" t="s">
        <v>16</v>
      </c>
      <c r="C4822" t="s">
        <v>24</v>
      </c>
      <c r="D4822" s="1">
        <v>44461</v>
      </c>
      <c r="E4822" s="4">
        <v>1974</v>
      </c>
      <c r="F4822">
        <v>94</v>
      </c>
    </row>
    <row r="4823" spans="1:6" x14ac:dyDescent="0.25">
      <c r="A4823" t="s">
        <v>18</v>
      </c>
      <c r="B4823" t="s">
        <v>6</v>
      </c>
      <c r="C4823" t="s">
        <v>44</v>
      </c>
      <c r="D4823" s="1">
        <v>44461</v>
      </c>
      <c r="E4823" s="4">
        <v>266</v>
      </c>
      <c r="F4823">
        <v>12</v>
      </c>
    </row>
    <row r="4824" spans="1:6" x14ac:dyDescent="0.25">
      <c r="A4824" t="s">
        <v>29</v>
      </c>
      <c r="B4824" t="s">
        <v>27</v>
      </c>
      <c r="C4824" t="s">
        <v>22</v>
      </c>
      <c r="D4824" s="1">
        <v>44461</v>
      </c>
      <c r="E4824" s="4">
        <v>5537</v>
      </c>
      <c r="F4824">
        <v>370</v>
      </c>
    </row>
    <row r="4825" spans="1:6" x14ac:dyDescent="0.25">
      <c r="A4825" t="s">
        <v>5</v>
      </c>
      <c r="B4825" t="s">
        <v>16</v>
      </c>
      <c r="C4825" t="s">
        <v>38</v>
      </c>
      <c r="D4825" s="1">
        <v>44461</v>
      </c>
      <c r="E4825" s="4">
        <v>49</v>
      </c>
      <c r="F4825">
        <v>2</v>
      </c>
    </row>
    <row r="4826" spans="1:6" x14ac:dyDescent="0.25">
      <c r="A4826" t="s">
        <v>13</v>
      </c>
      <c r="B4826" t="s">
        <v>21</v>
      </c>
      <c r="C4826" t="s">
        <v>22</v>
      </c>
      <c r="D4826" s="1">
        <v>44461</v>
      </c>
      <c r="E4826" s="4">
        <v>6027</v>
      </c>
      <c r="F4826">
        <v>503</v>
      </c>
    </row>
    <row r="4827" spans="1:6" x14ac:dyDescent="0.25">
      <c r="A4827" t="s">
        <v>33</v>
      </c>
      <c r="B4827" t="s">
        <v>11</v>
      </c>
      <c r="C4827" t="s">
        <v>31</v>
      </c>
      <c r="D4827" s="1">
        <v>44461</v>
      </c>
      <c r="E4827" s="4">
        <v>2338</v>
      </c>
      <c r="F4827">
        <v>260</v>
      </c>
    </row>
    <row r="4828" spans="1:6" x14ac:dyDescent="0.25">
      <c r="A4828" t="s">
        <v>39</v>
      </c>
      <c r="B4828" t="s">
        <v>9</v>
      </c>
      <c r="C4828" t="s">
        <v>26</v>
      </c>
      <c r="D4828" s="1">
        <v>44461</v>
      </c>
      <c r="E4828" s="4">
        <v>3948</v>
      </c>
      <c r="F4828">
        <v>220</v>
      </c>
    </row>
    <row r="4829" spans="1:6" x14ac:dyDescent="0.25">
      <c r="A4829" t="s">
        <v>18</v>
      </c>
      <c r="B4829" t="s">
        <v>16</v>
      </c>
      <c r="C4829" t="s">
        <v>26</v>
      </c>
      <c r="D4829" s="1">
        <v>44461</v>
      </c>
      <c r="E4829" s="4">
        <v>1526</v>
      </c>
      <c r="F4829">
        <v>90</v>
      </c>
    </row>
    <row r="4830" spans="1:6" x14ac:dyDescent="0.25">
      <c r="A4830" t="s">
        <v>37</v>
      </c>
      <c r="B4830" t="s">
        <v>21</v>
      </c>
      <c r="C4830" t="s">
        <v>14</v>
      </c>
      <c r="D4830" s="1">
        <v>44461</v>
      </c>
      <c r="E4830" s="4">
        <v>924</v>
      </c>
      <c r="F4830">
        <v>77</v>
      </c>
    </row>
    <row r="4831" spans="1:6" x14ac:dyDescent="0.25">
      <c r="A4831" t="s">
        <v>25</v>
      </c>
      <c r="B4831" t="s">
        <v>9</v>
      </c>
      <c r="C4831" t="s">
        <v>38</v>
      </c>
      <c r="D4831" s="1">
        <v>44461</v>
      </c>
      <c r="E4831" s="4">
        <v>5607</v>
      </c>
      <c r="F4831">
        <v>234</v>
      </c>
    </row>
    <row r="4832" spans="1:6" x14ac:dyDescent="0.25">
      <c r="A4832" t="s">
        <v>5</v>
      </c>
      <c r="B4832" t="s">
        <v>6</v>
      </c>
      <c r="C4832" t="s">
        <v>35</v>
      </c>
      <c r="D4832" s="1">
        <v>44461</v>
      </c>
      <c r="E4832" s="4">
        <v>217</v>
      </c>
      <c r="F4832">
        <v>19</v>
      </c>
    </row>
    <row r="4833" spans="1:6" x14ac:dyDescent="0.25">
      <c r="A4833" t="s">
        <v>8</v>
      </c>
      <c r="B4833" t="s">
        <v>21</v>
      </c>
      <c r="C4833" t="s">
        <v>24</v>
      </c>
      <c r="D4833" s="1">
        <v>44461</v>
      </c>
      <c r="E4833" s="4">
        <v>924</v>
      </c>
      <c r="F4833">
        <v>44</v>
      </c>
    </row>
    <row r="4834" spans="1:6" x14ac:dyDescent="0.25">
      <c r="A4834" t="s">
        <v>39</v>
      </c>
      <c r="B4834" t="s">
        <v>9</v>
      </c>
      <c r="C4834" t="s">
        <v>42</v>
      </c>
      <c r="D4834" s="1">
        <v>44461</v>
      </c>
      <c r="E4834" s="4">
        <v>2709</v>
      </c>
      <c r="F4834">
        <v>194</v>
      </c>
    </row>
    <row r="4835" spans="1:6" x14ac:dyDescent="0.25">
      <c r="A4835" t="s">
        <v>18</v>
      </c>
      <c r="B4835" t="s">
        <v>11</v>
      </c>
      <c r="C4835" t="s">
        <v>28</v>
      </c>
      <c r="D4835" s="1">
        <v>44461</v>
      </c>
      <c r="E4835" s="4">
        <v>7966</v>
      </c>
      <c r="F4835">
        <v>1120</v>
      </c>
    </row>
    <row r="4836" spans="1:6" x14ac:dyDescent="0.25">
      <c r="A4836" t="s">
        <v>13</v>
      </c>
      <c r="B4836" t="s">
        <v>6</v>
      </c>
      <c r="C4836" t="s">
        <v>38</v>
      </c>
      <c r="D4836" s="1">
        <v>44461</v>
      </c>
      <c r="E4836" s="4">
        <v>5719</v>
      </c>
      <c r="F4836">
        <v>239</v>
      </c>
    </row>
    <row r="4837" spans="1:6" x14ac:dyDescent="0.25">
      <c r="A4837" t="s">
        <v>34</v>
      </c>
      <c r="B4837" t="s">
        <v>9</v>
      </c>
      <c r="C4837" t="s">
        <v>31</v>
      </c>
      <c r="D4837" s="1">
        <v>44461</v>
      </c>
      <c r="E4837" s="4">
        <v>3444</v>
      </c>
      <c r="F4837">
        <v>431</v>
      </c>
    </row>
    <row r="4838" spans="1:6" x14ac:dyDescent="0.25">
      <c r="A4838" t="s">
        <v>37</v>
      </c>
      <c r="B4838" t="s">
        <v>11</v>
      </c>
      <c r="C4838" t="s">
        <v>43</v>
      </c>
      <c r="D4838" s="1">
        <v>44461</v>
      </c>
      <c r="E4838" s="4">
        <v>4606</v>
      </c>
      <c r="F4838">
        <v>256</v>
      </c>
    </row>
    <row r="4839" spans="1:6" x14ac:dyDescent="0.25">
      <c r="A4839" t="s">
        <v>8</v>
      </c>
      <c r="B4839" t="s">
        <v>16</v>
      </c>
      <c r="C4839" t="s">
        <v>22</v>
      </c>
      <c r="D4839" s="1">
        <v>44461</v>
      </c>
      <c r="E4839" s="4">
        <v>8946</v>
      </c>
      <c r="F4839">
        <v>597</v>
      </c>
    </row>
    <row r="4840" spans="1:6" x14ac:dyDescent="0.25">
      <c r="A4840" t="s">
        <v>37</v>
      </c>
      <c r="B4840" t="s">
        <v>11</v>
      </c>
      <c r="C4840" t="s">
        <v>42</v>
      </c>
      <c r="D4840" s="1">
        <v>44461</v>
      </c>
      <c r="E4840" s="4">
        <v>3577</v>
      </c>
      <c r="F4840">
        <v>276</v>
      </c>
    </row>
    <row r="4841" spans="1:6" x14ac:dyDescent="0.25">
      <c r="A4841" t="s">
        <v>8</v>
      </c>
      <c r="B4841" t="s">
        <v>11</v>
      </c>
      <c r="C4841" t="s">
        <v>52</v>
      </c>
      <c r="D4841" s="1">
        <v>44461</v>
      </c>
      <c r="E4841" s="4">
        <v>13692</v>
      </c>
      <c r="F4841">
        <v>548</v>
      </c>
    </row>
    <row r="4842" spans="1:6" x14ac:dyDescent="0.25">
      <c r="A4842" t="s">
        <v>20</v>
      </c>
      <c r="B4842" t="s">
        <v>6</v>
      </c>
      <c r="C4842" t="s">
        <v>14</v>
      </c>
      <c r="D4842" s="1">
        <v>44461</v>
      </c>
      <c r="E4842" s="4">
        <v>3332</v>
      </c>
      <c r="F4842">
        <v>278</v>
      </c>
    </row>
    <row r="4843" spans="1:6" x14ac:dyDescent="0.25">
      <c r="A4843" t="s">
        <v>18</v>
      </c>
      <c r="B4843" t="s">
        <v>27</v>
      </c>
      <c r="C4843" t="s">
        <v>47</v>
      </c>
      <c r="D4843" s="1">
        <v>44461</v>
      </c>
      <c r="E4843" s="4">
        <v>3514</v>
      </c>
      <c r="F4843">
        <v>220</v>
      </c>
    </row>
    <row r="4844" spans="1:6" x14ac:dyDescent="0.25">
      <c r="A4844" t="s">
        <v>20</v>
      </c>
      <c r="B4844" t="s">
        <v>6</v>
      </c>
      <c r="C4844" t="s">
        <v>38</v>
      </c>
      <c r="D4844" s="1">
        <v>44461</v>
      </c>
      <c r="E4844" s="4">
        <v>728</v>
      </c>
      <c r="F4844">
        <v>27</v>
      </c>
    </row>
    <row r="4845" spans="1:6" x14ac:dyDescent="0.25">
      <c r="A4845" t="s">
        <v>13</v>
      </c>
      <c r="B4845" t="s">
        <v>11</v>
      </c>
      <c r="C4845" t="s">
        <v>14</v>
      </c>
      <c r="D4845" s="1">
        <v>44461</v>
      </c>
      <c r="E4845" s="4">
        <v>10696</v>
      </c>
      <c r="F4845">
        <v>910</v>
      </c>
    </row>
    <row r="4846" spans="1:6" x14ac:dyDescent="0.25">
      <c r="A4846" t="s">
        <v>37</v>
      </c>
      <c r="B4846" t="s">
        <v>6</v>
      </c>
      <c r="C4846" t="s">
        <v>24</v>
      </c>
      <c r="D4846" s="1">
        <v>44461</v>
      </c>
      <c r="E4846" s="4">
        <v>19446</v>
      </c>
      <c r="F4846">
        <v>910</v>
      </c>
    </row>
    <row r="4847" spans="1:6" x14ac:dyDescent="0.25">
      <c r="A4847" t="s">
        <v>15</v>
      </c>
      <c r="B4847" t="s">
        <v>9</v>
      </c>
      <c r="C4847" t="s">
        <v>30</v>
      </c>
      <c r="D4847" s="1">
        <v>44461</v>
      </c>
      <c r="E4847" s="4">
        <v>7805</v>
      </c>
      <c r="F4847">
        <v>1120</v>
      </c>
    </row>
    <row r="4848" spans="1:6" x14ac:dyDescent="0.25">
      <c r="A4848" t="s">
        <v>13</v>
      </c>
      <c r="B4848" t="s">
        <v>6</v>
      </c>
      <c r="C4848" t="s">
        <v>45</v>
      </c>
      <c r="D4848" s="1">
        <v>44461</v>
      </c>
      <c r="E4848" s="4">
        <v>3150</v>
      </c>
      <c r="F4848">
        <v>197</v>
      </c>
    </row>
    <row r="4849" spans="1:6" x14ac:dyDescent="0.25">
      <c r="A4849" t="s">
        <v>20</v>
      </c>
      <c r="B4849" t="s">
        <v>6</v>
      </c>
      <c r="C4849" t="s">
        <v>47</v>
      </c>
      <c r="D4849" s="1">
        <v>44461</v>
      </c>
      <c r="E4849" s="4">
        <v>6657</v>
      </c>
      <c r="F4849">
        <v>392</v>
      </c>
    </row>
    <row r="4850" spans="1:6" x14ac:dyDescent="0.25">
      <c r="A4850" t="s">
        <v>18</v>
      </c>
      <c r="B4850" t="s">
        <v>16</v>
      </c>
      <c r="C4850" t="s">
        <v>24</v>
      </c>
      <c r="D4850" s="1">
        <v>44462</v>
      </c>
      <c r="E4850" s="4">
        <v>504</v>
      </c>
      <c r="F4850">
        <v>24</v>
      </c>
    </row>
    <row r="4851" spans="1:6" x14ac:dyDescent="0.25">
      <c r="A4851" t="s">
        <v>33</v>
      </c>
      <c r="B4851" t="s">
        <v>11</v>
      </c>
      <c r="C4851" t="s">
        <v>28</v>
      </c>
      <c r="D4851" s="1">
        <v>44462</v>
      </c>
      <c r="E4851" s="4">
        <v>2926</v>
      </c>
      <c r="F4851">
        <v>488</v>
      </c>
    </row>
    <row r="4852" spans="1:6" x14ac:dyDescent="0.25">
      <c r="A4852" t="s">
        <v>51</v>
      </c>
      <c r="B4852" t="s">
        <v>21</v>
      </c>
      <c r="C4852" t="s">
        <v>35</v>
      </c>
      <c r="D4852" s="1">
        <v>44462</v>
      </c>
      <c r="E4852" s="4">
        <v>5026</v>
      </c>
      <c r="F4852">
        <v>387</v>
      </c>
    </row>
    <row r="4853" spans="1:6" x14ac:dyDescent="0.25">
      <c r="A4853" t="s">
        <v>5</v>
      </c>
      <c r="B4853" t="s">
        <v>16</v>
      </c>
      <c r="C4853" t="s">
        <v>36</v>
      </c>
      <c r="D4853" s="1">
        <v>44462</v>
      </c>
      <c r="E4853" s="4">
        <v>3451</v>
      </c>
      <c r="F4853">
        <v>216</v>
      </c>
    </row>
    <row r="4854" spans="1:6" x14ac:dyDescent="0.25">
      <c r="A4854" t="s">
        <v>34</v>
      </c>
      <c r="B4854" t="s">
        <v>11</v>
      </c>
      <c r="C4854" t="s">
        <v>30</v>
      </c>
      <c r="D4854" s="1">
        <v>44462</v>
      </c>
      <c r="E4854" s="4">
        <v>2296</v>
      </c>
      <c r="F4854">
        <v>460</v>
      </c>
    </row>
    <row r="4855" spans="1:6" x14ac:dyDescent="0.25">
      <c r="A4855" t="s">
        <v>49</v>
      </c>
      <c r="B4855" t="s">
        <v>11</v>
      </c>
      <c r="C4855" t="s">
        <v>36</v>
      </c>
      <c r="D4855" s="1">
        <v>44462</v>
      </c>
      <c r="E4855" s="4">
        <v>2912</v>
      </c>
      <c r="F4855">
        <v>182</v>
      </c>
    </row>
    <row r="4856" spans="1:6" x14ac:dyDescent="0.25">
      <c r="A4856" t="s">
        <v>29</v>
      </c>
      <c r="B4856" t="s">
        <v>27</v>
      </c>
      <c r="C4856" t="s">
        <v>26</v>
      </c>
      <c r="D4856" s="1">
        <v>44462</v>
      </c>
      <c r="E4856" s="4">
        <v>3913</v>
      </c>
      <c r="F4856">
        <v>206</v>
      </c>
    </row>
    <row r="4857" spans="1:6" x14ac:dyDescent="0.25">
      <c r="A4857" t="s">
        <v>25</v>
      </c>
      <c r="B4857" t="s">
        <v>9</v>
      </c>
      <c r="C4857" t="s">
        <v>45</v>
      </c>
      <c r="D4857" s="1">
        <v>44462</v>
      </c>
      <c r="E4857" s="4">
        <v>1554</v>
      </c>
      <c r="F4857">
        <v>104</v>
      </c>
    </row>
    <row r="4858" spans="1:6" x14ac:dyDescent="0.25">
      <c r="A4858" t="s">
        <v>51</v>
      </c>
      <c r="B4858" t="s">
        <v>11</v>
      </c>
      <c r="C4858" t="s">
        <v>26</v>
      </c>
      <c r="D4858" s="1">
        <v>44462</v>
      </c>
      <c r="E4858" s="4">
        <v>1113</v>
      </c>
      <c r="F4858">
        <v>59</v>
      </c>
    </row>
    <row r="4859" spans="1:6" x14ac:dyDescent="0.25">
      <c r="A4859" t="s">
        <v>39</v>
      </c>
      <c r="B4859" t="s">
        <v>27</v>
      </c>
      <c r="C4859" t="s">
        <v>45</v>
      </c>
      <c r="D4859" s="1">
        <v>44462</v>
      </c>
      <c r="E4859" s="4">
        <v>7434</v>
      </c>
      <c r="F4859">
        <v>496</v>
      </c>
    </row>
    <row r="4860" spans="1:6" x14ac:dyDescent="0.25">
      <c r="A4860" t="s">
        <v>39</v>
      </c>
      <c r="B4860" t="s">
        <v>6</v>
      </c>
      <c r="C4860" t="s">
        <v>50</v>
      </c>
      <c r="D4860" s="1">
        <v>44462</v>
      </c>
      <c r="E4860" s="4">
        <v>10472</v>
      </c>
      <c r="F4860">
        <v>1470</v>
      </c>
    </row>
    <row r="4861" spans="1:6" x14ac:dyDescent="0.25">
      <c r="A4861" t="s">
        <v>20</v>
      </c>
      <c r="B4861" t="s">
        <v>11</v>
      </c>
      <c r="C4861" t="s">
        <v>36</v>
      </c>
      <c r="D4861" s="1">
        <v>44462</v>
      </c>
      <c r="E4861" s="4">
        <v>5747</v>
      </c>
      <c r="F4861">
        <v>360</v>
      </c>
    </row>
    <row r="4862" spans="1:6" x14ac:dyDescent="0.25">
      <c r="A4862" t="s">
        <v>51</v>
      </c>
      <c r="B4862" t="s">
        <v>21</v>
      </c>
      <c r="C4862" t="s">
        <v>44</v>
      </c>
      <c r="D4862" s="1">
        <v>44462</v>
      </c>
      <c r="E4862" s="4">
        <v>5908</v>
      </c>
      <c r="F4862">
        <v>237</v>
      </c>
    </row>
    <row r="4863" spans="1:6" x14ac:dyDescent="0.25">
      <c r="A4863" t="s">
        <v>39</v>
      </c>
      <c r="B4863" t="s">
        <v>11</v>
      </c>
      <c r="C4863" t="s">
        <v>26</v>
      </c>
      <c r="D4863" s="1">
        <v>44462</v>
      </c>
      <c r="E4863" s="4">
        <v>3311</v>
      </c>
      <c r="F4863">
        <v>175</v>
      </c>
    </row>
    <row r="4864" spans="1:6" x14ac:dyDescent="0.25">
      <c r="A4864" t="s">
        <v>46</v>
      </c>
      <c r="B4864" t="s">
        <v>9</v>
      </c>
      <c r="C4864" t="s">
        <v>47</v>
      </c>
      <c r="D4864" s="1">
        <v>44462</v>
      </c>
      <c r="E4864" s="4">
        <v>3843</v>
      </c>
      <c r="F4864">
        <v>203</v>
      </c>
    </row>
    <row r="4865" spans="1:6" x14ac:dyDescent="0.25">
      <c r="A4865" t="s">
        <v>18</v>
      </c>
      <c r="B4865" t="s">
        <v>9</v>
      </c>
      <c r="C4865" t="s">
        <v>35</v>
      </c>
      <c r="D4865" s="1">
        <v>44462</v>
      </c>
      <c r="E4865" s="4">
        <v>7371</v>
      </c>
      <c r="F4865">
        <v>567</v>
      </c>
    </row>
    <row r="4866" spans="1:6" x14ac:dyDescent="0.25">
      <c r="A4866" t="s">
        <v>39</v>
      </c>
      <c r="B4866" t="s">
        <v>27</v>
      </c>
      <c r="C4866" t="s">
        <v>14</v>
      </c>
      <c r="D4866" s="1">
        <v>44462</v>
      </c>
      <c r="E4866" s="4">
        <v>3115</v>
      </c>
      <c r="F4866">
        <v>347</v>
      </c>
    </row>
    <row r="4867" spans="1:6" x14ac:dyDescent="0.25">
      <c r="A4867" t="s">
        <v>32</v>
      </c>
      <c r="B4867" t="s">
        <v>9</v>
      </c>
      <c r="C4867" t="s">
        <v>7</v>
      </c>
      <c r="D4867" s="1">
        <v>44462</v>
      </c>
      <c r="E4867" s="4">
        <v>217</v>
      </c>
      <c r="F4867">
        <v>9</v>
      </c>
    </row>
    <row r="4868" spans="1:6" x14ac:dyDescent="0.25">
      <c r="A4868" t="s">
        <v>49</v>
      </c>
      <c r="B4868" t="s">
        <v>27</v>
      </c>
      <c r="C4868" t="s">
        <v>44</v>
      </c>
      <c r="D4868" s="1">
        <v>44462</v>
      </c>
      <c r="E4868" s="4">
        <v>2849</v>
      </c>
      <c r="F4868">
        <v>124</v>
      </c>
    </row>
    <row r="4869" spans="1:6" x14ac:dyDescent="0.25">
      <c r="A4869" t="s">
        <v>18</v>
      </c>
      <c r="B4869" t="s">
        <v>21</v>
      </c>
      <c r="C4869" t="s">
        <v>45</v>
      </c>
      <c r="D4869" s="1">
        <v>44462</v>
      </c>
      <c r="E4869" s="4">
        <v>11109</v>
      </c>
      <c r="F4869">
        <v>695</v>
      </c>
    </row>
    <row r="4870" spans="1:6" x14ac:dyDescent="0.25">
      <c r="A4870" t="s">
        <v>13</v>
      </c>
      <c r="B4870" t="s">
        <v>21</v>
      </c>
      <c r="C4870" t="s">
        <v>52</v>
      </c>
      <c r="D4870" s="1">
        <v>44462</v>
      </c>
      <c r="E4870" s="4">
        <v>3822</v>
      </c>
      <c r="F4870">
        <v>174</v>
      </c>
    </row>
    <row r="4871" spans="1:6" x14ac:dyDescent="0.25">
      <c r="A4871" t="s">
        <v>39</v>
      </c>
      <c r="B4871" t="s">
        <v>16</v>
      </c>
      <c r="C4871" t="s">
        <v>28</v>
      </c>
      <c r="D4871" s="1">
        <v>44462</v>
      </c>
      <c r="E4871" s="4">
        <v>4935</v>
      </c>
      <c r="F4871">
        <v>840</v>
      </c>
    </row>
    <row r="4872" spans="1:6" x14ac:dyDescent="0.25">
      <c r="A4872" t="s">
        <v>18</v>
      </c>
      <c r="B4872" t="s">
        <v>16</v>
      </c>
      <c r="C4872" t="s">
        <v>36</v>
      </c>
      <c r="D4872" s="1">
        <v>44462</v>
      </c>
      <c r="E4872" s="4">
        <v>2184</v>
      </c>
      <c r="F4872">
        <v>168</v>
      </c>
    </row>
    <row r="4873" spans="1:6" x14ac:dyDescent="0.25">
      <c r="A4873" t="s">
        <v>41</v>
      </c>
      <c r="B4873" t="s">
        <v>6</v>
      </c>
      <c r="C4873" t="s">
        <v>24</v>
      </c>
      <c r="D4873" s="1">
        <v>44462</v>
      </c>
      <c r="E4873" s="4">
        <v>196</v>
      </c>
      <c r="F4873">
        <v>10</v>
      </c>
    </row>
    <row r="4874" spans="1:6" x14ac:dyDescent="0.25">
      <c r="A4874" t="s">
        <v>20</v>
      </c>
      <c r="B4874" t="s">
        <v>9</v>
      </c>
      <c r="C4874" t="s">
        <v>35</v>
      </c>
      <c r="D4874" s="1">
        <v>44462</v>
      </c>
      <c r="E4874" s="4">
        <v>8743</v>
      </c>
      <c r="F4874">
        <v>625</v>
      </c>
    </row>
    <row r="4875" spans="1:6" x14ac:dyDescent="0.25">
      <c r="A4875" t="s">
        <v>37</v>
      </c>
      <c r="B4875" t="s">
        <v>11</v>
      </c>
      <c r="C4875" t="s">
        <v>28</v>
      </c>
      <c r="D4875" s="1">
        <v>44462</v>
      </c>
      <c r="E4875" s="4">
        <v>4158</v>
      </c>
      <c r="F4875">
        <v>520</v>
      </c>
    </row>
    <row r="4876" spans="1:6" x14ac:dyDescent="0.25">
      <c r="A4876" t="s">
        <v>51</v>
      </c>
      <c r="B4876" t="s">
        <v>27</v>
      </c>
      <c r="C4876" t="s">
        <v>7</v>
      </c>
      <c r="D4876" s="1">
        <v>44462</v>
      </c>
      <c r="E4876" s="4">
        <v>1015</v>
      </c>
      <c r="F4876">
        <v>41</v>
      </c>
    </row>
    <row r="4877" spans="1:6" x14ac:dyDescent="0.25">
      <c r="A4877" t="s">
        <v>32</v>
      </c>
      <c r="B4877" t="s">
        <v>11</v>
      </c>
      <c r="C4877" t="s">
        <v>14</v>
      </c>
      <c r="D4877" s="1">
        <v>44462</v>
      </c>
      <c r="E4877" s="4">
        <v>2156</v>
      </c>
      <c r="F4877">
        <v>240</v>
      </c>
    </row>
    <row r="4878" spans="1:6" x14ac:dyDescent="0.25">
      <c r="A4878" t="s">
        <v>49</v>
      </c>
      <c r="B4878" t="s">
        <v>21</v>
      </c>
      <c r="C4878" t="s">
        <v>36</v>
      </c>
      <c r="D4878" s="1">
        <v>44462</v>
      </c>
      <c r="E4878" s="4">
        <v>3906</v>
      </c>
      <c r="F4878">
        <v>301</v>
      </c>
    </row>
    <row r="4879" spans="1:6" x14ac:dyDescent="0.25">
      <c r="A4879" t="s">
        <v>5</v>
      </c>
      <c r="B4879" t="s">
        <v>9</v>
      </c>
      <c r="C4879" t="s">
        <v>44</v>
      </c>
      <c r="D4879" s="1">
        <v>44462</v>
      </c>
      <c r="E4879" s="4">
        <v>7749</v>
      </c>
      <c r="F4879">
        <v>337</v>
      </c>
    </row>
    <row r="4880" spans="1:6" x14ac:dyDescent="0.25">
      <c r="A4880" t="s">
        <v>33</v>
      </c>
      <c r="B4880" t="s">
        <v>11</v>
      </c>
      <c r="C4880" t="s">
        <v>14</v>
      </c>
      <c r="D4880" s="1">
        <v>44462</v>
      </c>
      <c r="E4880" s="4">
        <v>1008</v>
      </c>
      <c r="F4880">
        <v>92</v>
      </c>
    </row>
    <row r="4881" spans="1:6" x14ac:dyDescent="0.25">
      <c r="A4881" t="s">
        <v>32</v>
      </c>
      <c r="B4881" t="s">
        <v>11</v>
      </c>
      <c r="C4881" t="s">
        <v>42</v>
      </c>
      <c r="D4881" s="1">
        <v>44462</v>
      </c>
      <c r="E4881" s="4">
        <v>861</v>
      </c>
      <c r="F4881">
        <v>58</v>
      </c>
    </row>
    <row r="4882" spans="1:6" x14ac:dyDescent="0.25">
      <c r="A4882" t="s">
        <v>41</v>
      </c>
      <c r="B4882" t="s">
        <v>6</v>
      </c>
      <c r="C4882" t="s">
        <v>47</v>
      </c>
      <c r="D4882" s="1">
        <v>44462</v>
      </c>
      <c r="E4882" s="4">
        <v>1925</v>
      </c>
      <c r="F4882">
        <v>107</v>
      </c>
    </row>
    <row r="4883" spans="1:6" x14ac:dyDescent="0.25">
      <c r="A4883" t="s">
        <v>33</v>
      </c>
      <c r="B4883" t="s">
        <v>6</v>
      </c>
      <c r="C4883" t="s">
        <v>24</v>
      </c>
      <c r="D4883" s="1">
        <v>44462</v>
      </c>
      <c r="E4883" s="4">
        <v>5691</v>
      </c>
      <c r="F4883">
        <v>271</v>
      </c>
    </row>
    <row r="4884" spans="1:6" x14ac:dyDescent="0.25">
      <c r="A4884" t="s">
        <v>23</v>
      </c>
      <c r="B4884" t="s">
        <v>21</v>
      </c>
      <c r="C4884" t="s">
        <v>43</v>
      </c>
      <c r="D4884" s="1">
        <v>44462</v>
      </c>
      <c r="E4884" s="4">
        <v>686</v>
      </c>
      <c r="F4884">
        <v>39</v>
      </c>
    </row>
    <row r="4885" spans="1:6" x14ac:dyDescent="0.25">
      <c r="A4885" t="s">
        <v>13</v>
      </c>
      <c r="B4885" t="s">
        <v>27</v>
      </c>
      <c r="C4885" t="s">
        <v>38</v>
      </c>
      <c r="D4885" s="1">
        <v>44462</v>
      </c>
      <c r="E4885" s="4">
        <v>5460</v>
      </c>
      <c r="F4885">
        <v>219</v>
      </c>
    </row>
    <row r="4886" spans="1:6" x14ac:dyDescent="0.25">
      <c r="A4886" t="s">
        <v>37</v>
      </c>
      <c r="B4886" t="s">
        <v>11</v>
      </c>
      <c r="C4886" t="s">
        <v>38</v>
      </c>
      <c r="D4886" s="1">
        <v>44462</v>
      </c>
      <c r="E4886" s="4">
        <v>1477</v>
      </c>
      <c r="F4886">
        <v>57</v>
      </c>
    </row>
    <row r="4887" spans="1:6" x14ac:dyDescent="0.25">
      <c r="A4887" t="s">
        <v>41</v>
      </c>
      <c r="B4887" t="s">
        <v>11</v>
      </c>
      <c r="C4887" t="s">
        <v>43</v>
      </c>
      <c r="D4887" s="1">
        <v>44462</v>
      </c>
      <c r="E4887" s="4">
        <v>2107</v>
      </c>
      <c r="F4887">
        <v>111</v>
      </c>
    </row>
    <row r="4888" spans="1:6" x14ac:dyDescent="0.25">
      <c r="A4888" t="s">
        <v>20</v>
      </c>
      <c r="B4888" t="s">
        <v>16</v>
      </c>
      <c r="C4888" t="s">
        <v>44</v>
      </c>
      <c r="D4888" s="1">
        <v>44462</v>
      </c>
      <c r="E4888" s="4">
        <v>1638</v>
      </c>
      <c r="F4888">
        <v>75</v>
      </c>
    </row>
    <row r="4889" spans="1:6" x14ac:dyDescent="0.25">
      <c r="A4889" t="s">
        <v>37</v>
      </c>
      <c r="B4889" t="s">
        <v>9</v>
      </c>
      <c r="C4889" t="s">
        <v>31</v>
      </c>
      <c r="D4889" s="1">
        <v>44462</v>
      </c>
      <c r="E4889" s="4">
        <v>119</v>
      </c>
      <c r="F4889">
        <v>17</v>
      </c>
    </row>
    <row r="4890" spans="1:6" x14ac:dyDescent="0.25">
      <c r="A4890" t="s">
        <v>8</v>
      </c>
      <c r="B4890" t="s">
        <v>27</v>
      </c>
      <c r="C4890" t="s">
        <v>17</v>
      </c>
      <c r="D4890" s="1">
        <v>44463</v>
      </c>
      <c r="E4890" s="4">
        <v>2212</v>
      </c>
      <c r="F4890">
        <v>148</v>
      </c>
    </row>
    <row r="4891" spans="1:6" x14ac:dyDescent="0.25">
      <c r="A4891" t="s">
        <v>13</v>
      </c>
      <c r="B4891" t="s">
        <v>6</v>
      </c>
      <c r="C4891" t="s">
        <v>36</v>
      </c>
      <c r="D4891" s="1">
        <v>44463</v>
      </c>
      <c r="E4891" s="4">
        <v>1267</v>
      </c>
      <c r="F4891">
        <v>80</v>
      </c>
    </row>
    <row r="4892" spans="1:6" x14ac:dyDescent="0.25">
      <c r="A4892" t="s">
        <v>23</v>
      </c>
      <c r="B4892" t="s">
        <v>27</v>
      </c>
      <c r="C4892" t="s">
        <v>28</v>
      </c>
      <c r="D4892" s="1">
        <v>44463</v>
      </c>
      <c r="E4892" s="4">
        <v>1729</v>
      </c>
      <c r="F4892">
        <v>217</v>
      </c>
    </row>
    <row r="4893" spans="1:6" x14ac:dyDescent="0.25">
      <c r="A4893" t="s">
        <v>40</v>
      </c>
      <c r="B4893" t="s">
        <v>27</v>
      </c>
      <c r="C4893" t="s">
        <v>44</v>
      </c>
      <c r="D4893" s="1">
        <v>44463</v>
      </c>
      <c r="E4893" s="4">
        <v>2128</v>
      </c>
      <c r="F4893">
        <v>97</v>
      </c>
    </row>
    <row r="4894" spans="1:6" x14ac:dyDescent="0.25">
      <c r="A4894" t="s">
        <v>39</v>
      </c>
      <c r="B4894" t="s">
        <v>9</v>
      </c>
      <c r="C4894" t="s">
        <v>22</v>
      </c>
      <c r="D4894" s="1">
        <v>44463</v>
      </c>
      <c r="E4894" s="4">
        <v>6286</v>
      </c>
      <c r="F4894">
        <v>420</v>
      </c>
    </row>
    <row r="4895" spans="1:6" x14ac:dyDescent="0.25">
      <c r="A4895" t="s">
        <v>8</v>
      </c>
      <c r="B4895" t="s">
        <v>21</v>
      </c>
      <c r="C4895" t="s">
        <v>17</v>
      </c>
      <c r="D4895" s="1">
        <v>44463</v>
      </c>
      <c r="E4895" s="4">
        <v>4536</v>
      </c>
      <c r="F4895">
        <v>324</v>
      </c>
    </row>
    <row r="4896" spans="1:6" x14ac:dyDescent="0.25">
      <c r="A4896" t="s">
        <v>5</v>
      </c>
      <c r="B4896" t="s">
        <v>21</v>
      </c>
      <c r="C4896" t="s">
        <v>48</v>
      </c>
      <c r="D4896" s="1">
        <v>44463</v>
      </c>
      <c r="E4896" s="4">
        <v>6426</v>
      </c>
      <c r="F4896">
        <v>280</v>
      </c>
    </row>
    <row r="4897" spans="1:6" x14ac:dyDescent="0.25">
      <c r="A4897" t="s">
        <v>39</v>
      </c>
      <c r="B4897" t="s">
        <v>11</v>
      </c>
      <c r="C4897" t="s">
        <v>47</v>
      </c>
      <c r="D4897" s="1">
        <v>44463</v>
      </c>
      <c r="E4897" s="4">
        <v>1428</v>
      </c>
      <c r="F4897">
        <v>90</v>
      </c>
    </row>
    <row r="4898" spans="1:6" x14ac:dyDescent="0.25">
      <c r="A4898" t="s">
        <v>18</v>
      </c>
      <c r="B4898" t="s">
        <v>21</v>
      </c>
      <c r="C4898" t="s">
        <v>50</v>
      </c>
      <c r="D4898" s="1">
        <v>44463</v>
      </c>
      <c r="E4898" s="4">
        <v>882</v>
      </c>
      <c r="F4898">
        <v>126</v>
      </c>
    </row>
    <row r="4899" spans="1:6" x14ac:dyDescent="0.25">
      <c r="A4899" t="s">
        <v>34</v>
      </c>
      <c r="B4899" t="s">
        <v>27</v>
      </c>
      <c r="C4899" t="s">
        <v>36</v>
      </c>
      <c r="D4899" s="1">
        <v>44463</v>
      </c>
      <c r="E4899" s="4">
        <v>3493</v>
      </c>
      <c r="F4899">
        <v>269</v>
      </c>
    </row>
    <row r="4900" spans="1:6" x14ac:dyDescent="0.25">
      <c r="A4900" t="s">
        <v>8</v>
      </c>
      <c r="B4900" t="s">
        <v>6</v>
      </c>
      <c r="C4900" t="s">
        <v>43</v>
      </c>
      <c r="D4900" s="1">
        <v>44463</v>
      </c>
      <c r="E4900" s="4">
        <v>1274</v>
      </c>
      <c r="F4900">
        <v>68</v>
      </c>
    </row>
    <row r="4901" spans="1:6" x14ac:dyDescent="0.25">
      <c r="A4901" t="s">
        <v>5</v>
      </c>
      <c r="B4901" t="s">
        <v>6</v>
      </c>
      <c r="C4901" t="s">
        <v>30</v>
      </c>
      <c r="D4901" s="1">
        <v>44463</v>
      </c>
      <c r="E4901" s="4">
        <v>1561</v>
      </c>
      <c r="F4901">
        <v>196</v>
      </c>
    </row>
    <row r="4902" spans="1:6" x14ac:dyDescent="0.25">
      <c r="A4902" t="s">
        <v>15</v>
      </c>
      <c r="B4902" t="s">
        <v>21</v>
      </c>
      <c r="C4902" t="s">
        <v>44</v>
      </c>
      <c r="D4902" s="1">
        <v>44463</v>
      </c>
      <c r="E4902" s="4">
        <v>4242</v>
      </c>
      <c r="F4902">
        <v>177</v>
      </c>
    </row>
    <row r="4903" spans="1:6" x14ac:dyDescent="0.25">
      <c r="A4903" t="s">
        <v>49</v>
      </c>
      <c r="B4903" t="s">
        <v>9</v>
      </c>
      <c r="C4903" t="s">
        <v>45</v>
      </c>
      <c r="D4903" s="1">
        <v>44463</v>
      </c>
      <c r="E4903" s="4">
        <v>238</v>
      </c>
      <c r="F4903">
        <v>14</v>
      </c>
    </row>
    <row r="4904" spans="1:6" x14ac:dyDescent="0.25">
      <c r="A4904" t="s">
        <v>23</v>
      </c>
      <c r="B4904" t="s">
        <v>11</v>
      </c>
      <c r="C4904" t="s">
        <v>50</v>
      </c>
      <c r="D4904" s="1">
        <v>44463</v>
      </c>
      <c r="E4904" s="4">
        <v>6412</v>
      </c>
      <c r="F4904">
        <v>700</v>
      </c>
    </row>
    <row r="4905" spans="1:6" x14ac:dyDescent="0.25">
      <c r="A4905" t="s">
        <v>33</v>
      </c>
      <c r="B4905" t="s">
        <v>6</v>
      </c>
      <c r="C4905" t="s">
        <v>12</v>
      </c>
      <c r="D4905" s="1">
        <v>44463</v>
      </c>
      <c r="E4905" s="4">
        <v>567</v>
      </c>
      <c r="F4905">
        <v>23</v>
      </c>
    </row>
    <row r="4906" spans="1:6" x14ac:dyDescent="0.25">
      <c r="A4906" t="s">
        <v>33</v>
      </c>
      <c r="B4906" t="s">
        <v>11</v>
      </c>
      <c r="C4906" t="s">
        <v>35</v>
      </c>
      <c r="D4906" s="1">
        <v>44463</v>
      </c>
      <c r="E4906" s="4">
        <v>5313</v>
      </c>
      <c r="F4906">
        <v>380</v>
      </c>
    </row>
    <row r="4907" spans="1:6" x14ac:dyDescent="0.25">
      <c r="A4907" t="s">
        <v>37</v>
      </c>
      <c r="B4907" t="s">
        <v>16</v>
      </c>
      <c r="C4907" t="s">
        <v>28</v>
      </c>
      <c r="D4907" s="1">
        <v>44463</v>
      </c>
      <c r="E4907" s="4">
        <v>4039</v>
      </c>
      <c r="F4907">
        <v>449</v>
      </c>
    </row>
    <row r="4908" spans="1:6" x14ac:dyDescent="0.25">
      <c r="A4908" t="s">
        <v>33</v>
      </c>
      <c r="B4908" t="s">
        <v>9</v>
      </c>
      <c r="C4908" t="s">
        <v>31</v>
      </c>
      <c r="D4908" s="1">
        <v>44463</v>
      </c>
      <c r="E4908" s="4">
        <v>2569</v>
      </c>
      <c r="F4908">
        <v>257</v>
      </c>
    </row>
    <row r="4909" spans="1:6" x14ac:dyDescent="0.25">
      <c r="A4909" t="s">
        <v>18</v>
      </c>
      <c r="B4909" t="s">
        <v>21</v>
      </c>
      <c r="C4909" t="s">
        <v>14</v>
      </c>
      <c r="D4909" s="1">
        <v>44463</v>
      </c>
      <c r="E4909" s="4">
        <v>9345</v>
      </c>
      <c r="F4909">
        <v>770</v>
      </c>
    </row>
    <row r="4910" spans="1:6" x14ac:dyDescent="0.25">
      <c r="A4910" t="s">
        <v>15</v>
      </c>
      <c r="B4910" t="s">
        <v>11</v>
      </c>
      <c r="C4910" t="s">
        <v>38</v>
      </c>
      <c r="D4910" s="1">
        <v>44463</v>
      </c>
      <c r="E4910" s="4">
        <v>7987</v>
      </c>
      <c r="F4910">
        <v>308</v>
      </c>
    </row>
    <row r="4911" spans="1:6" x14ac:dyDescent="0.25">
      <c r="A4911" t="s">
        <v>32</v>
      </c>
      <c r="B4911" t="s">
        <v>6</v>
      </c>
      <c r="C4911" t="s">
        <v>35</v>
      </c>
      <c r="D4911" s="1">
        <v>44463</v>
      </c>
      <c r="E4911" s="4">
        <v>1344</v>
      </c>
      <c r="F4911">
        <v>90</v>
      </c>
    </row>
    <row r="4912" spans="1:6" x14ac:dyDescent="0.25">
      <c r="A4912" t="s">
        <v>40</v>
      </c>
      <c r="B4912" t="s">
        <v>9</v>
      </c>
      <c r="C4912" t="s">
        <v>38</v>
      </c>
      <c r="D4912" s="1">
        <v>44463</v>
      </c>
      <c r="E4912" s="4">
        <v>4424</v>
      </c>
      <c r="F4912">
        <v>171</v>
      </c>
    </row>
    <row r="4913" spans="1:6" x14ac:dyDescent="0.25">
      <c r="A4913" t="s">
        <v>46</v>
      </c>
      <c r="B4913" t="s">
        <v>21</v>
      </c>
      <c r="C4913" t="s">
        <v>7</v>
      </c>
      <c r="D4913" s="1">
        <v>44463</v>
      </c>
      <c r="E4913" s="4">
        <v>2002</v>
      </c>
      <c r="F4913">
        <v>77</v>
      </c>
    </row>
    <row r="4914" spans="1:6" x14ac:dyDescent="0.25">
      <c r="A4914" t="s">
        <v>15</v>
      </c>
      <c r="B4914" t="s">
        <v>21</v>
      </c>
      <c r="C4914" t="s">
        <v>43</v>
      </c>
      <c r="D4914" s="1">
        <v>44463</v>
      </c>
      <c r="E4914" s="4">
        <v>3780</v>
      </c>
      <c r="F4914">
        <v>189</v>
      </c>
    </row>
    <row r="4915" spans="1:6" x14ac:dyDescent="0.25">
      <c r="A4915" t="s">
        <v>15</v>
      </c>
      <c r="B4915" t="s">
        <v>27</v>
      </c>
      <c r="C4915" t="s">
        <v>48</v>
      </c>
      <c r="D4915" s="1">
        <v>44463</v>
      </c>
      <c r="E4915" s="4">
        <v>266</v>
      </c>
      <c r="F4915">
        <v>13</v>
      </c>
    </row>
    <row r="4916" spans="1:6" x14ac:dyDescent="0.25">
      <c r="A4916" t="s">
        <v>46</v>
      </c>
      <c r="B4916" t="s">
        <v>11</v>
      </c>
      <c r="C4916" t="s">
        <v>7</v>
      </c>
      <c r="D4916" s="1">
        <v>44463</v>
      </c>
      <c r="E4916" s="4">
        <v>931</v>
      </c>
      <c r="F4916">
        <v>36</v>
      </c>
    </row>
    <row r="4917" spans="1:6" x14ac:dyDescent="0.25">
      <c r="A4917" t="s">
        <v>41</v>
      </c>
      <c r="B4917" t="s">
        <v>9</v>
      </c>
      <c r="C4917" t="s">
        <v>43</v>
      </c>
      <c r="D4917" s="1">
        <v>44463</v>
      </c>
      <c r="E4917" s="4">
        <v>203</v>
      </c>
      <c r="F4917">
        <v>11</v>
      </c>
    </row>
    <row r="4918" spans="1:6" x14ac:dyDescent="0.25">
      <c r="A4918" t="s">
        <v>13</v>
      </c>
      <c r="B4918" t="s">
        <v>16</v>
      </c>
      <c r="C4918" t="s">
        <v>38</v>
      </c>
      <c r="D4918" s="1">
        <v>44463</v>
      </c>
      <c r="E4918" s="4">
        <v>4536</v>
      </c>
      <c r="F4918">
        <v>182</v>
      </c>
    </row>
    <row r="4919" spans="1:6" x14ac:dyDescent="0.25">
      <c r="A4919" t="s">
        <v>46</v>
      </c>
      <c r="B4919" t="s">
        <v>21</v>
      </c>
      <c r="C4919" t="s">
        <v>35</v>
      </c>
      <c r="D4919" s="1">
        <v>44463</v>
      </c>
      <c r="E4919" s="4">
        <v>910</v>
      </c>
      <c r="F4919">
        <v>61</v>
      </c>
    </row>
    <row r="4920" spans="1:6" x14ac:dyDescent="0.25">
      <c r="A4920" t="s">
        <v>39</v>
      </c>
      <c r="B4920" t="s">
        <v>9</v>
      </c>
      <c r="C4920" t="s">
        <v>31</v>
      </c>
      <c r="D4920" s="1">
        <v>44463</v>
      </c>
      <c r="E4920" s="4">
        <v>812</v>
      </c>
      <c r="F4920">
        <v>82</v>
      </c>
    </row>
    <row r="4921" spans="1:6" x14ac:dyDescent="0.25">
      <c r="A4921" t="s">
        <v>51</v>
      </c>
      <c r="B4921" t="s">
        <v>6</v>
      </c>
      <c r="C4921" t="s">
        <v>38</v>
      </c>
      <c r="D4921" s="1">
        <v>44463</v>
      </c>
      <c r="E4921" s="4">
        <v>1267</v>
      </c>
      <c r="F4921">
        <v>51</v>
      </c>
    </row>
    <row r="4922" spans="1:6" x14ac:dyDescent="0.25">
      <c r="A4922" t="s">
        <v>33</v>
      </c>
      <c r="B4922" t="s">
        <v>11</v>
      </c>
      <c r="C4922" t="s">
        <v>44</v>
      </c>
      <c r="D4922" s="1">
        <v>44463</v>
      </c>
      <c r="E4922" s="4">
        <v>1631</v>
      </c>
      <c r="F4922">
        <v>71</v>
      </c>
    </row>
    <row r="4923" spans="1:6" x14ac:dyDescent="0.25">
      <c r="A4923" t="s">
        <v>25</v>
      </c>
      <c r="B4923" t="s">
        <v>9</v>
      </c>
      <c r="C4923" t="s">
        <v>30</v>
      </c>
      <c r="D4923" s="1">
        <v>44463</v>
      </c>
      <c r="E4923" s="4">
        <v>8911</v>
      </c>
      <c r="F4923">
        <v>1120</v>
      </c>
    </row>
    <row r="4924" spans="1:6" x14ac:dyDescent="0.25">
      <c r="A4924" t="s">
        <v>15</v>
      </c>
      <c r="B4924" t="s">
        <v>9</v>
      </c>
      <c r="C4924" t="s">
        <v>52</v>
      </c>
      <c r="D4924" s="1">
        <v>44463</v>
      </c>
      <c r="E4924" s="4">
        <v>7</v>
      </c>
      <c r="F4924">
        <v>1</v>
      </c>
    </row>
    <row r="4925" spans="1:6" x14ac:dyDescent="0.25">
      <c r="A4925" t="s">
        <v>8</v>
      </c>
      <c r="B4925" t="s">
        <v>6</v>
      </c>
      <c r="C4925" t="s">
        <v>47</v>
      </c>
      <c r="D4925" s="1">
        <v>44463</v>
      </c>
      <c r="E4925" s="4">
        <v>2436</v>
      </c>
      <c r="F4925">
        <v>129</v>
      </c>
    </row>
    <row r="4926" spans="1:6" x14ac:dyDescent="0.25">
      <c r="A4926" t="s">
        <v>5</v>
      </c>
      <c r="B4926" t="s">
        <v>16</v>
      </c>
      <c r="C4926" t="s">
        <v>26</v>
      </c>
      <c r="D4926" s="1">
        <v>44463</v>
      </c>
      <c r="E4926" s="4">
        <v>3689</v>
      </c>
      <c r="F4926">
        <v>217</v>
      </c>
    </row>
    <row r="4927" spans="1:6" x14ac:dyDescent="0.25">
      <c r="A4927" t="s">
        <v>39</v>
      </c>
      <c r="B4927" t="s">
        <v>11</v>
      </c>
      <c r="C4927" t="s">
        <v>38</v>
      </c>
      <c r="D4927" s="1">
        <v>44463</v>
      </c>
      <c r="E4927" s="4">
        <v>1036</v>
      </c>
      <c r="F4927">
        <v>42</v>
      </c>
    </row>
    <row r="4928" spans="1:6" x14ac:dyDescent="0.25">
      <c r="A4928" t="s">
        <v>20</v>
      </c>
      <c r="B4928" t="s">
        <v>6</v>
      </c>
      <c r="C4928" t="s">
        <v>44</v>
      </c>
      <c r="D4928" s="1">
        <v>44463</v>
      </c>
      <c r="E4928" s="4">
        <v>1540</v>
      </c>
      <c r="F4928">
        <v>62</v>
      </c>
    </row>
    <row r="4929" spans="1:6" x14ac:dyDescent="0.25">
      <c r="A4929" t="s">
        <v>46</v>
      </c>
      <c r="B4929" t="s">
        <v>11</v>
      </c>
      <c r="C4929" t="s">
        <v>28</v>
      </c>
      <c r="D4929" s="1">
        <v>44463</v>
      </c>
      <c r="E4929" s="4">
        <v>5446</v>
      </c>
      <c r="F4929">
        <v>606</v>
      </c>
    </row>
    <row r="4930" spans="1:6" x14ac:dyDescent="0.25">
      <c r="A4930" t="s">
        <v>13</v>
      </c>
      <c r="B4930" t="s">
        <v>16</v>
      </c>
      <c r="C4930" t="s">
        <v>26</v>
      </c>
      <c r="D4930" s="1">
        <v>44463</v>
      </c>
      <c r="E4930" s="4">
        <v>3367</v>
      </c>
      <c r="F4930">
        <v>199</v>
      </c>
    </row>
    <row r="4931" spans="1:6" x14ac:dyDescent="0.25">
      <c r="A4931" t="s">
        <v>33</v>
      </c>
      <c r="B4931" t="s">
        <v>16</v>
      </c>
      <c r="C4931" t="s">
        <v>7</v>
      </c>
      <c r="D4931" s="1">
        <v>44463</v>
      </c>
      <c r="E4931" s="4">
        <v>12005</v>
      </c>
      <c r="F4931">
        <v>501</v>
      </c>
    </row>
    <row r="4932" spans="1:6" x14ac:dyDescent="0.25">
      <c r="A4932" t="s">
        <v>8</v>
      </c>
      <c r="B4932" t="s">
        <v>6</v>
      </c>
      <c r="C4932" t="s">
        <v>26</v>
      </c>
      <c r="D4932" s="1">
        <v>44463</v>
      </c>
      <c r="E4932" s="4">
        <v>1904</v>
      </c>
      <c r="F4932">
        <v>96</v>
      </c>
    </row>
    <row r="4933" spans="1:6" x14ac:dyDescent="0.25">
      <c r="A4933" t="s">
        <v>39</v>
      </c>
      <c r="B4933" t="s">
        <v>27</v>
      </c>
      <c r="C4933" t="s">
        <v>38</v>
      </c>
      <c r="D4933" s="1">
        <v>44463</v>
      </c>
      <c r="E4933" s="4">
        <v>6643</v>
      </c>
      <c r="F4933">
        <v>277</v>
      </c>
    </row>
    <row r="4934" spans="1:6" x14ac:dyDescent="0.25">
      <c r="A4934" t="s">
        <v>46</v>
      </c>
      <c r="B4934" t="s">
        <v>16</v>
      </c>
      <c r="C4934" t="s">
        <v>48</v>
      </c>
      <c r="D4934" s="1">
        <v>44463</v>
      </c>
      <c r="E4934" s="4">
        <v>910</v>
      </c>
      <c r="F4934">
        <v>46</v>
      </c>
    </row>
    <row r="4935" spans="1:6" x14ac:dyDescent="0.25">
      <c r="A4935" t="s">
        <v>46</v>
      </c>
      <c r="B4935" t="s">
        <v>9</v>
      </c>
      <c r="C4935" t="s">
        <v>48</v>
      </c>
      <c r="D4935" s="1">
        <v>44463</v>
      </c>
      <c r="E4935" s="4">
        <v>2289</v>
      </c>
      <c r="F4935">
        <v>100</v>
      </c>
    </row>
    <row r="4936" spans="1:6" x14ac:dyDescent="0.25">
      <c r="A4936" t="s">
        <v>49</v>
      </c>
      <c r="B4936" t="s">
        <v>27</v>
      </c>
      <c r="C4936" t="s">
        <v>42</v>
      </c>
      <c r="D4936" s="1">
        <v>44466</v>
      </c>
      <c r="E4936" s="4">
        <v>1029</v>
      </c>
      <c r="F4936">
        <v>65</v>
      </c>
    </row>
    <row r="4937" spans="1:6" x14ac:dyDescent="0.25">
      <c r="A4937" t="s">
        <v>8</v>
      </c>
      <c r="B4937" t="s">
        <v>9</v>
      </c>
      <c r="C4937" t="s">
        <v>22</v>
      </c>
      <c r="D4937" s="1">
        <v>44466</v>
      </c>
      <c r="E4937" s="4">
        <v>4620</v>
      </c>
      <c r="F4937">
        <v>308</v>
      </c>
    </row>
    <row r="4938" spans="1:6" x14ac:dyDescent="0.25">
      <c r="A4938" t="s">
        <v>20</v>
      </c>
      <c r="B4938" t="s">
        <v>9</v>
      </c>
      <c r="C4938" t="s">
        <v>17</v>
      </c>
      <c r="D4938" s="1">
        <v>44466</v>
      </c>
      <c r="E4938" s="4">
        <v>931</v>
      </c>
      <c r="F4938">
        <v>55</v>
      </c>
    </row>
    <row r="4939" spans="1:6" x14ac:dyDescent="0.25">
      <c r="A4939" t="s">
        <v>20</v>
      </c>
      <c r="B4939" t="s">
        <v>27</v>
      </c>
      <c r="C4939" t="s">
        <v>43</v>
      </c>
      <c r="D4939" s="1">
        <v>44466</v>
      </c>
      <c r="E4939" s="4">
        <v>777</v>
      </c>
      <c r="F4939">
        <v>44</v>
      </c>
    </row>
    <row r="4940" spans="1:6" x14ac:dyDescent="0.25">
      <c r="A4940" t="s">
        <v>15</v>
      </c>
      <c r="B4940" t="s">
        <v>11</v>
      </c>
      <c r="C4940" t="s">
        <v>36</v>
      </c>
      <c r="D4940" s="1">
        <v>44466</v>
      </c>
      <c r="E4940" s="4">
        <v>11788</v>
      </c>
      <c r="F4940">
        <v>770</v>
      </c>
    </row>
    <row r="4941" spans="1:6" x14ac:dyDescent="0.25">
      <c r="A4941" t="s">
        <v>51</v>
      </c>
      <c r="B4941" t="s">
        <v>21</v>
      </c>
      <c r="C4941" t="s">
        <v>17</v>
      </c>
      <c r="D4941" s="1">
        <v>44466</v>
      </c>
      <c r="E4941" s="4">
        <v>6153</v>
      </c>
      <c r="F4941">
        <v>362</v>
      </c>
    </row>
    <row r="4942" spans="1:6" x14ac:dyDescent="0.25">
      <c r="A4942" t="s">
        <v>5</v>
      </c>
      <c r="B4942" t="s">
        <v>11</v>
      </c>
      <c r="C4942" t="s">
        <v>12</v>
      </c>
      <c r="D4942" s="1">
        <v>44466</v>
      </c>
      <c r="E4942" s="4">
        <v>6909</v>
      </c>
      <c r="F4942">
        <v>256</v>
      </c>
    </row>
    <row r="4943" spans="1:6" x14ac:dyDescent="0.25">
      <c r="A4943" t="s">
        <v>20</v>
      </c>
      <c r="B4943" t="s">
        <v>21</v>
      </c>
      <c r="C4943" t="s">
        <v>22</v>
      </c>
      <c r="D4943" s="1">
        <v>44466</v>
      </c>
      <c r="E4943" s="4">
        <v>2639</v>
      </c>
      <c r="F4943">
        <v>176</v>
      </c>
    </row>
    <row r="4944" spans="1:6" x14ac:dyDescent="0.25">
      <c r="A4944" t="s">
        <v>39</v>
      </c>
      <c r="B4944" t="s">
        <v>27</v>
      </c>
      <c r="C4944" t="s">
        <v>12</v>
      </c>
      <c r="D4944" s="1">
        <v>44466</v>
      </c>
      <c r="E4944" s="4">
        <v>6643</v>
      </c>
      <c r="F4944">
        <v>266</v>
      </c>
    </row>
    <row r="4945" spans="1:6" x14ac:dyDescent="0.25">
      <c r="A4945" t="s">
        <v>10</v>
      </c>
      <c r="B4945" t="s">
        <v>21</v>
      </c>
      <c r="C4945" t="s">
        <v>36</v>
      </c>
      <c r="D4945" s="1">
        <v>44466</v>
      </c>
      <c r="E4945" s="4">
        <v>1624</v>
      </c>
      <c r="F4945">
        <v>109</v>
      </c>
    </row>
    <row r="4946" spans="1:6" x14ac:dyDescent="0.25">
      <c r="A4946" t="s">
        <v>18</v>
      </c>
      <c r="B4946" t="s">
        <v>9</v>
      </c>
      <c r="C4946" t="s">
        <v>48</v>
      </c>
      <c r="D4946" s="1">
        <v>44466</v>
      </c>
      <c r="E4946" s="4">
        <v>8365</v>
      </c>
      <c r="F4946">
        <v>399</v>
      </c>
    </row>
    <row r="4947" spans="1:6" x14ac:dyDescent="0.25">
      <c r="A4947" t="s">
        <v>5</v>
      </c>
      <c r="B4947" t="s">
        <v>6</v>
      </c>
      <c r="C4947" t="s">
        <v>50</v>
      </c>
      <c r="D4947" s="1">
        <v>44466</v>
      </c>
      <c r="E4947" s="4">
        <v>371</v>
      </c>
      <c r="F4947">
        <v>38</v>
      </c>
    </row>
    <row r="4948" spans="1:6" x14ac:dyDescent="0.25">
      <c r="A4948" t="s">
        <v>33</v>
      </c>
      <c r="B4948" t="s">
        <v>27</v>
      </c>
      <c r="C4948" t="s">
        <v>14</v>
      </c>
      <c r="D4948" s="1">
        <v>44466</v>
      </c>
      <c r="E4948" s="4">
        <v>3976</v>
      </c>
      <c r="F4948">
        <v>362</v>
      </c>
    </row>
    <row r="4949" spans="1:6" x14ac:dyDescent="0.25">
      <c r="A4949" t="s">
        <v>41</v>
      </c>
      <c r="B4949" t="s">
        <v>16</v>
      </c>
      <c r="C4949" t="s">
        <v>45</v>
      </c>
      <c r="D4949" s="1">
        <v>44466</v>
      </c>
      <c r="E4949" s="4">
        <v>11830</v>
      </c>
      <c r="F4949">
        <v>770</v>
      </c>
    </row>
    <row r="4950" spans="1:6" x14ac:dyDescent="0.25">
      <c r="A4950" t="s">
        <v>49</v>
      </c>
      <c r="B4950" t="s">
        <v>27</v>
      </c>
      <c r="C4950" t="s">
        <v>7</v>
      </c>
      <c r="D4950" s="1">
        <v>44466</v>
      </c>
      <c r="E4950" s="4">
        <v>3556</v>
      </c>
      <c r="F4950">
        <v>137</v>
      </c>
    </row>
    <row r="4951" spans="1:6" x14ac:dyDescent="0.25">
      <c r="A4951" t="s">
        <v>33</v>
      </c>
      <c r="B4951" t="s">
        <v>27</v>
      </c>
      <c r="C4951" t="s">
        <v>31</v>
      </c>
      <c r="D4951" s="1">
        <v>44467</v>
      </c>
      <c r="E4951" s="4">
        <v>1778</v>
      </c>
      <c r="F4951">
        <v>223</v>
      </c>
    </row>
    <row r="4952" spans="1:6" x14ac:dyDescent="0.25">
      <c r="A4952" t="s">
        <v>40</v>
      </c>
      <c r="B4952" t="s">
        <v>16</v>
      </c>
      <c r="C4952" t="s">
        <v>30</v>
      </c>
      <c r="D4952" s="1">
        <v>44467</v>
      </c>
      <c r="E4952" s="4">
        <v>2394</v>
      </c>
      <c r="F4952">
        <v>399</v>
      </c>
    </row>
    <row r="4953" spans="1:6" x14ac:dyDescent="0.25">
      <c r="A4953" t="s">
        <v>25</v>
      </c>
      <c r="B4953" t="s">
        <v>6</v>
      </c>
      <c r="C4953" t="s">
        <v>28</v>
      </c>
      <c r="D4953" s="1">
        <v>44467</v>
      </c>
      <c r="E4953" s="4">
        <v>6524</v>
      </c>
      <c r="F4953">
        <v>700</v>
      </c>
    </row>
    <row r="4954" spans="1:6" x14ac:dyDescent="0.25">
      <c r="A4954" t="s">
        <v>34</v>
      </c>
      <c r="B4954" t="s">
        <v>16</v>
      </c>
      <c r="C4954" t="s">
        <v>47</v>
      </c>
      <c r="D4954" s="1">
        <v>44467</v>
      </c>
      <c r="E4954" s="4">
        <v>6293</v>
      </c>
      <c r="F4954">
        <v>350</v>
      </c>
    </row>
    <row r="4955" spans="1:6" x14ac:dyDescent="0.25">
      <c r="A4955" t="s">
        <v>13</v>
      </c>
      <c r="B4955" t="s">
        <v>16</v>
      </c>
      <c r="C4955" t="s">
        <v>17</v>
      </c>
      <c r="D4955" s="1">
        <v>44467</v>
      </c>
      <c r="E4955" s="4">
        <v>4067</v>
      </c>
      <c r="F4955">
        <v>291</v>
      </c>
    </row>
    <row r="4956" spans="1:6" x14ac:dyDescent="0.25">
      <c r="A4956" t="s">
        <v>46</v>
      </c>
      <c r="B4956" t="s">
        <v>21</v>
      </c>
      <c r="C4956" t="s">
        <v>50</v>
      </c>
      <c r="D4956" s="1">
        <v>44467</v>
      </c>
      <c r="E4956" s="4">
        <v>3374</v>
      </c>
      <c r="F4956">
        <v>482</v>
      </c>
    </row>
    <row r="4957" spans="1:6" x14ac:dyDescent="0.25">
      <c r="A4957" t="s">
        <v>18</v>
      </c>
      <c r="B4957" t="s">
        <v>16</v>
      </c>
      <c r="C4957" t="s">
        <v>44</v>
      </c>
      <c r="D4957" s="1">
        <v>44467</v>
      </c>
      <c r="E4957" s="4">
        <v>2954</v>
      </c>
      <c r="F4957">
        <v>135</v>
      </c>
    </row>
    <row r="4958" spans="1:6" x14ac:dyDescent="0.25">
      <c r="A4958" t="s">
        <v>25</v>
      </c>
      <c r="B4958" t="s">
        <v>21</v>
      </c>
      <c r="C4958" t="s">
        <v>31</v>
      </c>
      <c r="D4958" s="1">
        <v>44467</v>
      </c>
      <c r="E4958" s="4">
        <v>3864</v>
      </c>
      <c r="F4958">
        <v>387</v>
      </c>
    </row>
    <row r="4959" spans="1:6" x14ac:dyDescent="0.25">
      <c r="A4959" t="s">
        <v>40</v>
      </c>
      <c r="B4959" t="s">
        <v>21</v>
      </c>
      <c r="C4959" t="s">
        <v>7</v>
      </c>
      <c r="D4959" s="1">
        <v>44467</v>
      </c>
      <c r="E4959" s="4">
        <v>252</v>
      </c>
      <c r="F4959">
        <v>11</v>
      </c>
    </row>
    <row r="4960" spans="1:6" x14ac:dyDescent="0.25">
      <c r="A4960" t="s">
        <v>34</v>
      </c>
      <c r="B4960" t="s">
        <v>9</v>
      </c>
      <c r="C4960" t="s">
        <v>19</v>
      </c>
      <c r="D4960" s="1">
        <v>44467</v>
      </c>
      <c r="E4960" s="4">
        <v>441</v>
      </c>
      <c r="F4960">
        <v>23</v>
      </c>
    </row>
    <row r="4961" spans="1:6" x14ac:dyDescent="0.25">
      <c r="A4961" t="s">
        <v>40</v>
      </c>
      <c r="B4961" t="s">
        <v>9</v>
      </c>
      <c r="C4961" t="s">
        <v>42</v>
      </c>
      <c r="D4961" s="1">
        <v>44467</v>
      </c>
      <c r="E4961" s="4">
        <v>6510</v>
      </c>
      <c r="F4961">
        <v>434</v>
      </c>
    </row>
    <row r="4962" spans="1:6" x14ac:dyDescent="0.25">
      <c r="A4962" t="s">
        <v>23</v>
      </c>
      <c r="B4962" t="s">
        <v>9</v>
      </c>
      <c r="C4962" t="s">
        <v>30</v>
      </c>
      <c r="D4962" s="1">
        <v>44467</v>
      </c>
      <c r="E4962" s="4">
        <v>11095</v>
      </c>
      <c r="F4962">
        <v>1400</v>
      </c>
    </row>
    <row r="4963" spans="1:6" x14ac:dyDescent="0.25">
      <c r="A4963" t="s">
        <v>15</v>
      </c>
      <c r="B4963" t="s">
        <v>6</v>
      </c>
      <c r="C4963" t="s">
        <v>35</v>
      </c>
      <c r="D4963" s="1">
        <v>44467</v>
      </c>
      <c r="E4963" s="4">
        <v>21</v>
      </c>
      <c r="F4963">
        <v>2</v>
      </c>
    </row>
    <row r="4964" spans="1:6" x14ac:dyDescent="0.25">
      <c r="A4964" t="s">
        <v>51</v>
      </c>
      <c r="B4964" t="s">
        <v>6</v>
      </c>
      <c r="C4964" t="s">
        <v>36</v>
      </c>
      <c r="D4964" s="1">
        <v>44467</v>
      </c>
      <c r="E4964" s="4">
        <v>5124</v>
      </c>
      <c r="F4964">
        <v>366</v>
      </c>
    </row>
    <row r="4965" spans="1:6" x14ac:dyDescent="0.25">
      <c r="A4965" t="s">
        <v>20</v>
      </c>
      <c r="B4965" t="s">
        <v>16</v>
      </c>
      <c r="C4965" t="s">
        <v>50</v>
      </c>
      <c r="D4965" s="1">
        <v>44467</v>
      </c>
      <c r="E4965" s="4">
        <v>1995</v>
      </c>
      <c r="F4965">
        <v>200</v>
      </c>
    </row>
    <row r="4966" spans="1:6" x14ac:dyDescent="0.25">
      <c r="A4966" t="s">
        <v>5</v>
      </c>
      <c r="B4966" t="s">
        <v>16</v>
      </c>
      <c r="C4966" t="s">
        <v>22</v>
      </c>
      <c r="D4966" s="1">
        <v>44467</v>
      </c>
      <c r="E4966" s="4">
        <v>2219</v>
      </c>
      <c r="F4966">
        <v>171</v>
      </c>
    </row>
    <row r="4967" spans="1:6" x14ac:dyDescent="0.25">
      <c r="A4967" t="s">
        <v>33</v>
      </c>
      <c r="B4967" t="s">
        <v>16</v>
      </c>
      <c r="C4967" t="s">
        <v>47</v>
      </c>
      <c r="D4967" s="1">
        <v>44467</v>
      </c>
      <c r="E4967" s="4">
        <v>7728</v>
      </c>
      <c r="F4967">
        <v>455</v>
      </c>
    </row>
    <row r="4968" spans="1:6" x14ac:dyDescent="0.25">
      <c r="A4968" t="s">
        <v>18</v>
      </c>
      <c r="B4968" t="s">
        <v>27</v>
      </c>
      <c r="C4968" t="s">
        <v>44</v>
      </c>
      <c r="D4968" s="1">
        <v>44467</v>
      </c>
      <c r="E4968" s="4">
        <v>11312</v>
      </c>
      <c r="F4968">
        <v>492</v>
      </c>
    </row>
    <row r="4969" spans="1:6" x14ac:dyDescent="0.25">
      <c r="A4969" t="s">
        <v>25</v>
      </c>
      <c r="B4969" t="s">
        <v>11</v>
      </c>
      <c r="C4969" t="s">
        <v>52</v>
      </c>
      <c r="D4969" s="1">
        <v>44467</v>
      </c>
      <c r="E4969" s="4">
        <v>826</v>
      </c>
      <c r="F4969">
        <v>36</v>
      </c>
    </row>
    <row r="4970" spans="1:6" x14ac:dyDescent="0.25">
      <c r="A4970" t="s">
        <v>34</v>
      </c>
      <c r="B4970" t="s">
        <v>11</v>
      </c>
      <c r="C4970" t="s">
        <v>48</v>
      </c>
      <c r="D4970" s="1">
        <v>44467</v>
      </c>
      <c r="E4970" s="4">
        <v>12502</v>
      </c>
      <c r="F4970">
        <v>596</v>
      </c>
    </row>
    <row r="4971" spans="1:6" x14ac:dyDescent="0.25">
      <c r="A4971" t="s">
        <v>10</v>
      </c>
      <c r="B4971" t="s">
        <v>16</v>
      </c>
      <c r="C4971" t="s">
        <v>42</v>
      </c>
      <c r="D4971" s="1">
        <v>44467</v>
      </c>
      <c r="E4971" s="4">
        <v>7063</v>
      </c>
      <c r="F4971">
        <v>442</v>
      </c>
    </row>
    <row r="4972" spans="1:6" x14ac:dyDescent="0.25">
      <c r="A4972" t="s">
        <v>41</v>
      </c>
      <c r="B4972" t="s">
        <v>21</v>
      </c>
      <c r="C4972" t="s">
        <v>38</v>
      </c>
      <c r="D4972" s="1">
        <v>44468</v>
      </c>
      <c r="E4972" s="4">
        <v>3591</v>
      </c>
      <c r="F4972">
        <v>139</v>
      </c>
    </row>
    <row r="4973" spans="1:6" x14ac:dyDescent="0.25">
      <c r="A4973" t="s">
        <v>8</v>
      </c>
      <c r="B4973" t="s">
        <v>16</v>
      </c>
      <c r="C4973" t="s">
        <v>7</v>
      </c>
      <c r="D4973" s="1">
        <v>44468</v>
      </c>
      <c r="E4973" s="4">
        <v>511</v>
      </c>
      <c r="F4973">
        <v>22</v>
      </c>
    </row>
    <row r="4974" spans="1:6" x14ac:dyDescent="0.25">
      <c r="A4974" t="s">
        <v>34</v>
      </c>
      <c r="B4974" t="s">
        <v>27</v>
      </c>
      <c r="C4974" t="s">
        <v>30</v>
      </c>
      <c r="D4974" s="1">
        <v>44468</v>
      </c>
      <c r="E4974" s="4">
        <v>4305</v>
      </c>
      <c r="F4974">
        <v>615</v>
      </c>
    </row>
    <row r="4975" spans="1:6" x14ac:dyDescent="0.25">
      <c r="A4975" t="s">
        <v>5</v>
      </c>
      <c r="B4975" t="s">
        <v>27</v>
      </c>
      <c r="C4975" t="s">
        <v>19</v>
      </c>
      <c r="D4975" s="1">
        <v>44468</v>
      </c>
      <c r="E4975" s="4">
        <v>301</v>
      </c>
      <c r="F4975">
        <v>18</v>
      </c>
    </row>
    <row r="4976" spans="1:6" x14ac:dyDescent="0.25">
      <c r="A4976" t="s">
        <v>29</v>
      </c>
      <c r="B4976" t="s">
        <v>11</v>
      </c>
      <c r="C4976" t="s">
        <v>52</v>
      </c>
      <c r="D4976" s="1">
        <v>44468</v>
      </c>
      <c r="E4976" s="4">
        <v>1701</v>
      </c>
      <c r="F4976">
        <v>74</v>
      </c>
    </row>
    <row r="4977" spans="1:6" x14ac:dyDescent="0.25">
      <c r="A4977" t="s">
        <v>49</v>
      </c>
      <c r="B4977" t="s">
        <v>16</v>
      </c>
      <c r="C4977" t="s">
        <v>35</v>
      </c>
      <c r="D4977" s="1">
        <v>44468</v>
      </c>
      <c r="E4977" s="4">
        <v>5698</v>
      </c>
      <c r="F4977">
        <v>407</v>
      </c>
    </row>
    <row r="4978" spans="1:6" x14ac:dyDescent="0.25">
      <c r="A4978" t="s">
        <v>39</v>
      </c>
      <c r="B4978" t="s">
        <v>27</v>
      </c>
      <c r="C4978" t="s">
        <v>35</v>
      </c>
      <c r="D4978" s="1">
        <v>44468</v>
      </c>
      <c r="E4978" s="4">
        <v>994</v>
      </c>
      <c r="F4978">
        <v>77</v>
      </c>
    </row>
    <row r="4979" spans="1:6" x14ac:dyDescent="0.25">
      <c r="A4979" t="s">
        <v>5</v>
      </c>
      <c r="B4979" t="s">
        <v>27</v>
      </c>
      <c r="C4979" t="s">
        <v>22</v>
      </c>
      <c r="D4979" s="1">
        <v>44468</v>
      </c>
      <c r="E4979" s="4">
        <v>1869</v>
      </c>
      <c r="F4979">
        <v>134</v>
      </c>
    </row>
    <row r="4980" spans="1:6" x14ac:dyDescent="0.25">
      <c r="A4980" t="s">
        <v>51</v>
      </c>
      <c r="B4980" t="s">
        <v>6</v>
      </c>
      <c r="C4980" t="s">
        <v>43</v>
      </c>
      <c r="D4980" s="1">
        <v>44468</v>
      </c>
      <c r="E4980" s="4">
        <v>6650</v>
      </c>
      <c r="F4980">
        <v>370</v>
      </c>
    </row>
    <row r="4981" spans="1:6" x14ac:dyDescent="0.25">
      <c r="A4981" t="s">
        <v>18</v>
      </c>
      <c r="B4981" t="s">
        <v>11</v>
      </c>
      <c r="C4981" t="s">
        <v>48</v>
      </c>
      <c r="D4981" s="1">
        <v>44468</v>
      </c>
      <c r="E4981" s="4">
        <v>4424</v>
      </c>
      <c r="F4981">
        <v>202</v>
      </c>
    </row>
    <row r="4982" spans="1:6" x14ac:dyDescent="0.25">
      <c r="A4982" t="s">
        <v>8</v>
      </c>
      <c r="B4982" t="s">
        <v>27</v>
      </c>
      <c r="C4982" t="s">
        <v>43</v>
      </c>
      <c r="D4982" s="1">
        <v>44468</v>
      </c>
      <c r="E4982" s="4">
        <v>4928</v>
      </c>
      <c r="F4982">
        <v>247</v>
      </c>
    </row>
    <row r="4983" spans="1:6" x14ac:dyDescent="0.25">
      <c r="A4983" t="s">
        <v>40</v>
      </c>
      <c r="B4983" t="s">
        <v>16</v>
      </c>
      <c r="C4983" t="s">
        <v>50</v>
      </c>
      <c r="D4983" s="1">
        <v>44468</v>
      </c>
      <c r="E4983" s="4">
        <v>9471</v>
      </c>
      <c r="F4983">
        <v>1190</v>
      </c>
    </row>
    <row r="4984" spans="1:6" x14ac:dyDescent="0.25">
      <c r="A4984" t="s">
        <v>49</v>
      </c>
      <c r="B4984" t="s">
        <v>9</v>
      </c>
      <c r="C4984" t="s">
        <v>22</v>
      </c>
      <c r="D4984" s="1">
        <v>44468</v>
      </c>
      <c r="E4984" s="4">
        <v>2940</v>
      </c>
      <c r="F4984">
        <v>196</v>
      </c>
    </row>
    <row r="4985" spans="1:6" x14ac:dyDescent="0.25">
      <c r="A4985" t="s">
        <v>29</v>
      </c>
      <c r="B4985" t="s">
        <v>21</v>
      </c>
      <c r="C4985" t="s">
        <v>7</v>
      </c>
      <c r="D4985" s="1">
        <v>44468</v>
      </c>
      <c r="E4985" s="4">
        <v>308</v>
      </c>
      <c r="F4985">
        <v>12</v>
      </c>
    </row>
    <row r="4986" spans="1:6" x14ac:dyDescent="0.25">
      <c r="A4986" t="s">
        <v>25</v>
      </c>
      <c r="B4986" t="s">
        <v>16</v>
      </c>
      <c r="C4986" t="s">
        <v>42</v>
      </c>
      <c r="D4986" s="1">
        <v>44468</v>
      </c>
      <c r="E4986" s="4">
        <v>896</v>
      </c>
      <c r="F4986">
        <v>60</v>
      </c>
    </row>
    <row r="4987" spans="1:6" x14ac:dyDescent="0.25">
      <c r="A4987" t="s">
        <v>8</v>
      </c>
      <c r="B4987" t="s">
        <v>27</v>
      </c>
      <c r="C4987" t="s">
        <v>12</v>
      </c>
      <c r="D4987" s="1">
        <v>44468</v>
      </c>
      <c r="E4987" s="4">
        <v>1365</v>
      </c>
      <c r="F4987">
        <v>51</v>
      </c>
    </row>
    <row r="4988" spans="1:6" x14ac:dyDescent="0.25">
      <c r="A4988" t="s">
        <v>46</v>
      </c>
      <c r="B4988" t="s">
        <v>9</v>
      </c>
      <c r="C4988" t="s">
        <v>52</v>
      </c>
      <c r="D4988" s="1">
        <v>44468</v>
      </c>
      <c r="E4988" s="4">
        <v>2681</v>
      </c>
      <c r="F4988">
        <v>108</v>
      </c>
    </row>
    <row r="4989" spans="1:6" x14ac:dyDescent="0.25">
      <c r="A4989" t="s">
        <v>8</v>
      </c>
      <c r="B4989" t="s">
        <v>11</v>
      </c>
      <c r="C4989" t="s">
        <v>35</v>
      </c>
      <c r="D4989" s="1">
        <v>44468</v>
      </c>
      <c r="E4989" s="4">
        <v>728</v>
      </c>
      <c r="F4989">
        <v>61</v>
      </c>
    </row>
    <row r="4990" spans="1:6" x14ac:dyDescent="0.25">
      <c r="A4990" t="s">
        <v>39</v>
      </c>
      <c r="B4990" t="s">
        <v>6</v>
      </c>
      <c r="C4990" t="s">
        <v>12</v>
      </c>
      <c r="D4990" s="1">
        <v>44468</v>
      </c>
      <c r="E4990" s="4">
        <v>3738</v>
      </c>
      <c r="F4990">
        <v>144</v>
      </c>
    </row>
    <row r="4991" spans="1:6" x14ac:dyDescent="0.25">
      <c r="A4991" t="s">
        <v>49</v>
      </c>
      <c r="B4991" t="s">
        <v>6</v>
      </c>
      <c r="C4991" t="s">
        <v>14</v>
      </c>
      <c r="D4991" s="1">
        <v>44468</v>
      </c>
      <c r="E4991" s="4">
        <v>10997</v>
      </c>
      <c r="F4991">
        <v>910</v>
      </c>
    </row>
    <row r="4992" spans="1:6" x14ac:dyDescent="0.25">
      <c r="A4992" t="s">
        <v>37</v>
      </c>
      <c r="B4992" t="s">
        <v>11</v>
      </c>
      <c r="C4992" t="s">
        <v>52</v>
      </c>
      <c r="D4992" s="1">
        <v>44468</v>
      </c>
      <c r="E4992" s="4">
        <v>7357</v>
      </c>
      <c r="F4992">
        <v>335</v>
      </c>
    </row>
    <row r="4993" spans="1:6" x14ac:dyDescent="0.25">
      <c r="A4993" t="s">
        <v>51</v>
      </c>
      <c r="B4993" t="s">
        <v>11</v>
      </c>
      <c r="C4993" t="s">
        <v>36</v>
      </c>
      <c r="D4993" s="1">
        <v>44469</v>
      </c>
      <c r="E4993" s="4">
        <v>7952</v>
      </c>
      <c r="F4993">
        <v>568</v>
      </c>
    </row>
    <row r="4994" spans="1:6" x14ac:dyDescent="0.25">
      <c r="A4994" t="s">
        <v>46</v>
      </c>
      <c r="B4994" t="s">
        <v>9</v>
      </c>
      <c r="C4994" t="s">
        <v>26</v>
      </c>
      <c r="D4994" s="1">
        <v>44469</v>
      </c>
      <c r="E4994" s="4">
        <v>6006</v>
      </c>
      <c r="F4994">
        <v>301</v>
      </c>
    </row>
    <row r="4995" spans="1:6" x14ac:dyDescent="0.25">
      <c r="A4995" t="s">
        <v>46</v>
      </c>
      <c r="B4995" t="s">
        <v>11</v>
      </c>
      <c r="C4995" t="s">
        <v>26</v>
      </c>
      <c r="D4995" s="1">
        <v>44469</v>
      </c>
      <c r="E4995" s="4">
        <v>3955</v>
      </c>
      <c r="F4995">
        <v>220</v>
      </c>
    </row>
    <row r="4996" spans="1:6" x14ac:dyDescent="0.25">
      <c r="A4996" t="s">
        <v>51</v>
      </c>
      <c r="B4996" t="s">
        <v>6</v>
      </c>
      <c r="C4996" t="s">
        <v>17</v>
      </c>
      <c r="D4996" s="1">
        <v>44469</v>
      </c>
      <c r="E4996" s="4">
        <v>1827</v>
      </c>
      <c r="F4996">
        <v>122</v>
      </c>
    </row>
    <row r="4997" spans="1:6" x14ac:dyDescent="0.25">
      <c r="A4997" t="s">
        <v>40</v>
      </c>
      <c r="B4997" t="s">
        <v>21</v>
      </c>
      <c r="C4997" t="s">
        <v>42</v>
      </c>
      <c r="D4997" s="1">
        <v>44469</v>
      </c>
      <c r="E4997" s="4">
        <v>448</v>
      </c>
      <c r="F4997">
        <v>32</v>
      </c>
    </row>
    <row r="4998" spans="1:6" x14ac:dyDescent="0.25">
      <c r="A4998" t="s">
        <v>51</v>
      </c>
      <c r="B4998" t="s">
        <v>21</v>
      </c>
      <c r="C4998" t="s">
        <v>12</v>
      </c>
      <c r="D4998" s="1">
        <v>44469</v>
      </c>
      <c r="E4998" s="4">
        <v>2541</v>
      </c>
      <c r="F4998">
        <v>95</v>
      </c>
    </row>
    <row r="4999" spans="1:6" x14ac:dyDescent="0.25">
      <c r="A4999" t="s">
        <v>55</v>
      </c>
      <c r="B4999" t="s">
        <v>21</v>
      </c>
      <c r="C4999" t="s">
        <v>43</v>
      </c>
      <c r="D4999" s="1">
        <v>44470</v>
      </c>
      <c r="E4999" s="4">
        <v>6706</v>
      </c>
      <c r="F4999">
        <v>320</v>
      </c>
    </row>
    <row r="5000" spans="1:6" x14ac:dyDescent="0.25">
      <c r="A5000" t="s">
        <v>15</v>
      </c>
      <c r="B5000" t="s">
        <v>27</v>
      </c>
      <c r="C5000" t="s">
        <v>35</v>
      </c>
      <c r="D5000" s="1">
        <v>44470</v>
      </c>
      <c r="E5000" s="4">
        <v>9611</v>
      </c>
      <c r="F5000">
        <v>566</v>
      </c>
    </row>
    <row r="5001" spans="1:6" x14ac:dyDescent="0.25">
      <c r="A5001" t="s">
        <v>20</v>
      </c>
      <c r="B5001" t="s">
        <v>9</v>
      </c>
      <c r="C5001" t="s">
        <v>44</v>
      </c>
      <c r="D5001" s="1">
        <v>44470</v>
      </c>
      <c r="E5001" s="4">
        <v>833</v>
      </c>
      <c r="F5001">
        <v>37</v>
      </c>
    </row>
    <row r="5002" spans="1:6" x14ac:dyDescent="0.25">
      <c r="A5002" t="s">
        <v>32</v>
      </c>
      <c r="B5002" t="s">
        <v>21</v>
      </c>
      <c r="C5002" t="s">
        <v>31</v>
      </c>
      <c r="D5002" s="1">
        <v>44470</v>
      </c>
      <c r="E5002" s="4">
        <v>8862</v>
      </c>
      <c r="F5002">
        <v>770</v>
      </c>
    </row>
    <row r="5003" spans="1:6" x14ac:dyDescent="0.25">
      <c r="A5003" t="s">
        <v>33</v>
      </c>
      <c r="B5003" t="s">
        <v>11</v>
      </c>
      <c r="C5003" t="s">
        <v>31</v>
      </c>
      <c r="D5003" s="1">
        <v>44470</v>
      </c>
      <c r="E5003" s="4">
        <v>1351</v>
      </c>
      <c r="F5003">
        <v>113</v>
      </c>
    </row>
    <row r="5004" spans="1:6" x14ac:dyDescent="0.25">
      <c r="A5004" t="s">
        <v>18</v>
      </c>
      <c r="B5004" t="s">
        <v>16</v>
      </c>
      <c r="C5004" t="s">
        <v>28</v>
      </c>
      <c r="D5004" s="1">
        <v>44470</v>
      </c>
      <c r="E5004" s="4">
        <v>6587</v>
      </c>
      <c r="F5004">
        <v>840</v>
      </c>
    </row>
    <row r="5005" spans="1:6" x14ac:dyDescent="0.25">
      <c r="A5005" t="s">
        <v>5</v>
      </c>
      <c r="B5005" t="s">
        <v>9</v>
      </c>
      <c r="C5005" t="s">
        <v>44</v>
      </c>
      <c r="D5005" s="1">
        <v>44470</v>
      </c>
      <c r="E5005" s="4">
        <v>2009</v>
      </c>
      <c r="F5005">
        <v>92</v>
      </c>
    </row>
    <row r="5006" spans="1:6" x14ac:dyDescent="0.25">
      <c r="A5006" t="s">
        <v>40</v>
      </c>
      <c r="B5006" t="s">
        <v>6</v>
      </c>
      <c r="C5006" t="s">
        <v>26</v>
      </c>
      <c r="D5006" s="1">
        <v>44470</v>
      </c>
      <c r="E5006" s="4">
        <v>3262</v>
      </c>
      <c r="F5006">
        <v>297</v>
      </c>
    </row>
    <row r="5007" spans="1:6" x14ac:dyDescent="0.25">
      <c r="A5007" t="s">
        <v>32</v>
      </c>
      <c r="B5007" t="s">
        <v>6</v>
      </c>
      <c r="C5007" t="s">
        <v>38</v>
      </c>
      <c r="D5007" s="1">
        <v>44470</v>
      </c>
      <c r="E5007" s="4">
        <v>4977</v>
      </c>
      <c r="F5007">
        <v>185</v>
      </c>
    </row>
    <row r="5008" spans="1:6" x14ac:dyDescent="0.25">
      <c r="A5008" t="s">
        <v>32</v>
      </c>
      <c r="B5008" t="s">
        <v>21</v>
      </c>
      <c r="C5008" t="s">
        <v>43</v>
      </c>
      <c r="D5008" s="1">
        <v>44470</v>
      </c>
      <c r="E5008" s="4">
        <v>8071</v>
      </c>
      <c r="F5008">
        <v>404</v>
      </c>
    </row>
    <row r="5009" spans="1:6" x14ac:dyDescent="0.25">
      <c r="A5009" t="s">
        <v>46</v>
      </c>
      <c r="B5009" t="s">
        <v>27</v>
      </c>
      <c r="C5009" t="s">
        <v>36</v>
      </c>
      <c r="D5009" s="1">
        <v>44470</v>
      </c>
      <c r="E5009" s="4">
        <v>7014</v>
      </c>
      <c r="F5009">
        <v>770</v>
      </c>
    </row>
    <row r="5010" spans="1:6" x14ac:dyDescent="0.25">
      <c r="A5010" t="s">
        <v>49</v>
      </c>
      <c r="B5010" t="s">
        <v>9</v>
      </c>
      <c r="C5010" t="s">
        <v>47</v>
      </c>
      <c r="D5010" s="1">
        <v>44470</v>
      </c>
      <c r="E5010" s="4">
        <v>2443</v>
      </c>
      <c r="F5010">
        <v>163</v>
      </c>
    </row>
    <row r="5011" spans="1:6" x14ac:dyDescent="0.25">
      <c r="A5011" t="s">
        <v>34</v>
      </c>
      <c r="B5011" t="s">
        <v>21</v>
      </c>
      <c r="C5011" t="s">
        <v>22</v>
      </c>
      <c r="D5011" s="1">
        <v>44470</v>
      </c>
      <c r="E5011" s="4">
        <v>4529</v>
      </c>
      <c r="F5011">
        <v>453</v>
      </c>
    </row>
    <row r="5012" spans="1:6" x14ac:dyDescent="0.25">
      <c r="A5012" t="s">
        <v>5</v>
      </c>
      <c r="B5012" t="s">
        <v>9</v>
      </c>
      <c r="C5012" t="s">
        <v>22</v>
      </c>
      <c r="D5012" s="1">
        <v>44470</v>
      </c>
      <c r="E5012" s="4">
        <v>5411</v>
      </c>
      <c r="F5012">
        <v>602</v>
      </c>
    </row>
    <row r="5013" spans="1:6" x14ac:dyDescent="0.25">
      <c r="A5013" t="s">
        <v>56</v>
      </c>
      <c r="B5013" t="s">
        <v>6</v>
      </c>
      <c r="C5013" t="s">
        <v>28</v>
      </c>
      <c r="D5013" s="1">
        <v>44470</v>
      </c>
      <c r="E5013" s="4">
        <v>1715</v>
      </c>
      <c r="F5013">
        <v>215</v>
      </c>
    </row>
    <row r="5014" spans="1:6" x14ac:dyDescent="0.25">
      <c r="A5014" t="s">
        <v>46</v>
      </c>
      <c r="B5014" t="s">
        <v>27</v>
      </c>
      <c r="C5014" t="s">
        <v>35</v>
      </c>
      <c r="D5014" s="1">
        <v>44470</v>
      </c>
      <c r="E5014" s="4">
        <v>3500</v>
      </c>
      <c r="F5014">
        <v>195</v>
      </c>
    </row>
    <row r="5015" spans="1:6" x14ac:dyDescent="0.25">
      <c r="A5015" t="s">
        <v>18</v>
      </c>
      <c r="B5015" t="s">
        <v>16</v>
      </c>
      <c r="C5015" t="s">
        <v>44</v>
      </c>
      <c r="D5015" s="1">
        <v>44470</v>
      </c>
      <c r="E5015" s="4">
        <v>8218</v>
      </c>
      <c r="F5015">
        <v>374</v>
      </c>
    </row>
    <row r="5016" spans="1:6" x14ac:dyDescent="0.25">
      <c r="A5016" t="s">
        <v>20</v>
      </c>
      <c r="B5016" t="s">
        <v>9</v>
      </c>
      <c r="C5016" t="s">
        <v>17</v>
      </c>
      <c r="D5016" s="1">
        <v>44470</v>
      </c>
      <c r="E5016" s="4">
        <v>5999</v>
      </c>
      <c r="F5016">
        <v>261</v>
      </c>
    </row>
    <row r="5017" spans="1:6" x14ac:dyDescent="0.25">
      <c r="A5017" t="s">
        <v>39</v>
      </c>
      <c r="B5017" t="s">
        <v>27</v>
      </c>
      <c r="C5017" t="s">
        <v>28</v>
      </c>
      <c r="D5017" s="1">
        <v>44470</v>
      </c>
      <c r="E5017" s="4">
        <v>7714</v>
      </c>
      <c r="F5017">
        <v>1260</v>
      </c>
    </row>
    <row r="5018" spans="1:6" x14ac:dyDescent="0.25">
      <c r="A5018" t="s">
        <v>51</v>
      </c>
      <c r="B5018" t="s">
        <v>9</v>
      </c>
      <c r="C5018" t="s">
        <v>26</v>
      </c>
      <c r="D5018" s="1">
        <v>44470</v>
      </c>
      <c r="E5018" s="4">
        <v>28</v>
      </c>
      <c r="F5018">
        <v>3</v>
      </c>
    </row>
    <row r="5019" spans="1:6" x14ac:dyDescent="0.25">
      <c r="A5019" t="s">
        <v>8</v>
      </c>
      <c r="B5019" t="s">
        <v>6</v>
      </c>
      <c r="C5019" t="s">
        <v>24</v>
      </c>
      <c r="D5019" s="1">
        <v>44470</v>
      </c>
      <c r="E5019" s="4">
        <v>987</v>
      </c>
      <c r="F5019">
        <v>55</v>
      </c>
    </row>
    <row r="5020" spans="1:6" x14ac:dyDescent="0.25">
      <c r="A5020" t="s">
        <v>53</v>
      </c>
      <c r="B5020" t="s">
        <v>6</v>
      </c>
      <c r="C5020" t="s">
        <v>52</v>
      </c>
      <c r="D5020" s="1">
        <v>44470</v>
      </c>
      <c r="E5020" s="4">
        <v>3864</v>
      </c>
      <c r="F5020">
        <v>322</v>
      </c>
    </row>
    <row r="5021" spans="1:6" x14ac:dyDescent="0.25">
      <c r="A5021" t="s">
        <v>5</v>
      </c>
      <c r="B5021" t="s">
        <v>6</v>
      </c>
      <c r="C5021" t="s">
        <v>14</v>
      </c>
      <c r="D5021" s="1">
        <v>44470</v>
      </c>
      <c r="E5021" s="4">
        <v>6447</v>
      </c>
      <c r="F5021">
        <v>1050</v>
      </c>
    </row>
    <row r="5022" spans="1:6" x14ac:dyDescent="0.25">
      <c r="A5022" t="s">
        <v>32</v>
      </c>
      <c r="B5022" t="s">
        <v>27</v>
      </c>
      <c r="C5022" t="s">
        <v>30</v>
      </c>
      <c r="D5022" s="1">
        <v>44470</v>
      </c>
      <c r="E5022" s="4">
        <v>8169</v>
      </c>
      <c r="F5022">
        <v>409</v>
      </c>
    </row>
    <row r="5023" spans="1:6" x14ac:dyDescent="0.25">
      <c r="A5023" t="s">
        <v>10</v>
      </c>
      <c r="B5023" t="s">
        <v>9</v>
      </c>
      <c r="C5023" t="s">
        <v>35</v>
      </c>
      <c r="D5023" s="1">
        <v>44470</v>
      </c>
      <c r="E5023" s="4">
        <v>2828</v>
      </c>
      <c r="F5023">
        <v>149</v>
      </c>
    </row>
    <row r="5024" spans="1:6" x14ac:dyDescent="0.25">
      <c r="A5024" t="s">
        <v>40</v>
      </c>
      <c r="B5024" t="s">
        <v>9</v>
      </c>
      <c r="C5024" t="s">
        <v>12</v>
      </c>
      <c r="D5024" s="1">
        <v>44470</v>
      </c>
      <c r="E5024" s="4">
        <v>5145</v>
      </c>
      <c r="F5024">
        <v>322</v>
      </c>
    </row>
    <row r="5025" spans="1:6" x14ac:dyDescent="0.25">
      <c r="A5025" t="s">
        <v>33</v>
      </c>
      <c r="B5025" t="s">
        <v>9</v>
      </c>
      <c r="C5025" t="s">
        <v>48</v>
      </c>
      <c r="D5025" s="1">
        <v>44470</v>
      </c>
      <c r="E5025" s="4">
        <v>2520</v>
      </c>
      <c r="F5025">
        <v>101</v>
      </c>
    </row>
    <row r="5026" spans="1:6" x14ac:dyDescent="0.25">
      <c r="A5026" t="s">
        <v>56</v>
      </c>
      <c r="B5026" t="s">
        <v>11</v>
      </c>
      <c r="C5026" t="s">
        <v>22</v>
      </c>
      <c r="D5026" s="1">
        <v>44470</v>
      </c>
      <c r="E5026" s="4">
        <v>5180</v>
      </c>
      <c r="F5026">
        <v>648</v>
      </c>
    </row>
    <row r="5027" spans="1:6" x14ac:dyDescent="0.25">
      <c r="A5027" t="s">
        <v>15</v>
      </c>
      <c r="B5027" t="s">
        <v>21</v>
      </c>
      <c r="C5027" t="s">
        <v>31</v>
      </c>
      <c r="D5027" s="1">
        <v>44470</v>
      </c>
      <c r="E5027" s="4">
        <v>13286</v>
      </c>
      <c r="F5027">
        <v>980</v>
      </c>
    </row>
    <row r="5028" spans="1:6" x14ac:dyDescent="0.25">
      <c r="A5028" t="s">
        <v>49</v>
      </c>
      <c r="B5028" t="s">
        <v>6</v>
      </c>
      <c r="C5028" t="s">
        <v>24</v>
      </c>
      <c r="D5028" s="1">
        <v>44470</v>
      </c>
      <c r="E5028" s="4">
        <v>6482</v>
      </c>
      <c r="F5028">
        <v>342</v>
      </c>
    </row>
    <row r="5029" spans="1:6" x14ac:dyDescent="0.25">
      <c r="A5029" t="s">
        <v>25</v>
      </c>
      <c r="B5029" t="s">
        <v>27</v>
      </c>
      <c r="C5029" t="s">
        <v>42</v>
      </c>
      <c r="D5029" s="1">
        <v>44470</v>
      </c>
      <c r="E5029" s="4">
        <v>6069</v>
      </c>
      <c r="F5029">
        <v>434</v>
      </c>
    </row>
    <row r="5030" spans="1:6" x14ac:dyDescent="0.25">
      <c r="A5030" t="s">
        <v>18</v>
      </c>
      <c r="B5030" t="s">
        <v>9</v>
      </c>
      <c r="C5030" t="s">
        <v>35</v>
      </c>
      <c r="D5030" s="1">
        <v>44470</v>
      </c>
      <c r="E5030" s="4">
        <v>6041</v>
      </c>
      <c r="F5030">
        <v>318</v>
      </c>
    </row>
    <row r="5031" spans="1:6" x14ac:dyDescent="0.25">
      <c r="A5031" t="s">
        <v>49</v>
      </c>
      <c r="B5031" t="s">
        <v>6</v>
      </c>
      <c r="C5031" t="s">
        <v>38</v>
      </c>
      <c r="D5031" s="1">
        <v>44470</v>
      </c>
      <c r="E5031" s="4">
        <v>1757</v>
      </c>
      <c r="F5031">
        <v>68</v>
      </c>
    </row>
    <row r="5032" spans="1:6" x14ac:dyDescent="0.25">
      <c r="A5032" t="s">
        <v>46</v>
      </c>
      <c r="B5032" t="s">
        <v>21</v>
      </c>
      <c r="C5032" t="s">
        <v>47</v>
      </c>
      <c r="D5032" s="1">
        <v>44470</v>
      </c>
      <c r="E5032" s="4">
        <v>11704</v>
      </c>
      <c r="F5032">
        <v>700</v>
      </c>
    </row>
    <row r="5033" spans="1:6" x14ac:dyDescent="0.25">
      <c r="A5033" t="s">
        <v>33</v>
      </c>
      <c r="B5033" t="s">
        <v>9</v>
      </c>
      <c r="C5033" t="s">
        <v>43</v>
      </c>
      <c r="D5033" s="1">
        <v>44470</v>
      </c>
      <c r="E5033" s="4">
        <v>2380</v>
      </c>
      <c r="F5033">
        <v>119</v>
      </c>
    </row>
    <row r="5034" spans="1:6" x14ac:dyDescent="0.25">
      <c r="A5034" t="s">
        <v>56</v>
      </c>
      <c r="B5034" t="s">
        <v>27</v>
      </c>
      <c r="C5034" t="s">
        <v>19</v>
      </c>
      <c r="D5034" s="1">
        <v>44470</v>
      </c>
      <c r="E5034" s="4">
        <v>2625</v>
      </c>
      <c r="F5034">
        <v>165</v>
      </c>
    </row>
    <row r="5035" spans="1:6" x14ac:dyDescent="0.25">
      <c r="A5035" t="s">
        <v>39</v>
      </c>
      <c r="B5035" t="s">
        <v>9</v>
      </c>
      <c r="C5035" t="s">
        <v>30</v>
      </c>
      <c r="D5035" s="1">
        <v>44470</v>
      </c>
      <c r="E5035" s="4">
        <v>5502</v>
      </c>
      <c r="F5035">
        <v>306</v>
      </c>
    </row>
    <row r="5036" spans="1:6" x14ac:dyDescent="0.25">
      <c r="A5036" t="s">
        <v>34</v>
      </c>
      <c r="B5036" t="s">
        <v>11</v>
      </c>
      <c r="C5036" t="s">
        <v>24</v>
      </c>
      <c r="D5036" s="1">
        <v>44470</v>
      </c>
      <c r="E5036" s="4">
        <v>686</v>
      </c>
      <c r="F5036">
        <v>35</v>
      </c>
    </row>
    <row r="5037" spans="1:6" x14ac:dyDescent="0.25">
      <c r="A5037" t="s">
        <v>46</v>
      </c>
      <c r="B5037" t="s">
        <v>11</v>
      </c>
      <c r="C5037" t="s">
        <v>45</v>
      </c>
      <c r="D5037" s="1">
        <v>44470</v>
      </c>
      <c r="E5037" s="4">
        <v>1785</v>
      </c>
      <c r="F5037">
        <v>82</v>
      </c>
    </row>
    <row r="5038" spans="1:6" x14ac:dyDescent="0.25">
      <c r="A5038" t="s">
        <v>20</v>
      </c>
      <c r="B5038" t="s">
        <v>6</v>
      </c>
      <c r="C5038" t="s">
        <v>28</v>
      </c>
      <c r="D5038" s="1">
        <v>44470</v>
      </c>
      <c r="E5038" s="4">
        <v>12873</v>
      </c>
      <c r="F5038">
        <v>2170</v>
      </c>
    </row>
    <row r="5039" spans="1:6" x14ac:dyDescent="0.25">
      <c r="A5039" t="s">
        <v>32</v>
      </c>
      <c r="B5039" t="s">
        <v>6</v>
      </c>
      <c r="C5039" t="s">
        <v>44</v>
      </c>
      <c r="D5039" s="1">
        <v>44470</v>
      </c>
      <c r="E5039" s="4">
        <v>3017</v>
      </c>
      <c r="F5039">
        <v>138</v>
      </c>
    </row>
    <row r="5040" spans="1:6" x14ac:dyDescent="0.25">
      <c r="A5040" t="s">
        <v>56</v>
      </c>
      <c r="B5040" t="s">
        <v>9</v>
      </c>
      <c r="C5040" t="s">
        <v>52</v>
      </c>
      <c r="D5040" s="1">
        <v>44470</v>
      </c>
      <c r="E5040" s="4">
        <v>5264</v>
      </c>
      <c r="F5040">
        <v>527</v>
      </c>
    </row>
    <row r="5041" spans="1:6" x14ac:dyDescent="0.25">
      <c r="A5041" t="s">
        <v>51</v>
      </c>
      <c r="B5041" t="s">
        <v>27</v>
      </c>
      <c r="C5041" t="s">
        <v>47</v>
      </c>
      <c r="D5041" s="1">
        <v>44470</v>
      </c>
      <c r="E5041" s="4">
        <v>4935</v>
      </c>
      <c r="F5041">
        <v>291</v>
      </c>
    </row>
    <row r="5042" spans="1:6" x14ac:dyDescent="0.25">
      <c r="A5042" t="s">
        <v>49</v>
      </c>
      <c r="B5042" t="s">
        <v>27</v>
      </c>
      <c r="C5042" t="s">
        <v>12</v>
      </c>
      <c r="D5042" s="1">
        <v>44470</v>
      </c>
      <c r="E5042" s="4">
        <v>2681</v>
      </c>
      <c r="F5042">
        <v>168</v>
      </c>
    </row>
    <row r="5043" spans="1:6" x14ac:dyDescent="0.25">
      <c r="A5043" t="s">
        <v>15</v>
      </c>
      <c r="B5043" t="s">
        <v>11</v>
      </c>
      <c r="C5043" t="s">
        <v>45</v>
      </c>
      <c r="D5043" s="1">
        <v>44473</v>
      </c>
      <c r="E5043" s="4">
        <v>2765</v>
      </c>
      <c r="F5043">
        <v>116</v>
      </c>
    </row>
    <row r="5044" spans="1:6" x14ac:dyDescent="0.25">
      <c r="A5044" t="s">
        <v>40</v>
      </c>
      <c r="B5044" t="s">
        <v>21</v>
      </c>
      <c r="C5044" t="s">
        <v>45</v>
      </c>
      <c r="D5044" s="1">
        <v>44473</v>
      </c>
      <c r="E5044" s="4">
        <v>21</v>
      </c>
      <c r="F5044">
        <v>1</v>
      </c>
    </row>
    <row r="5045" spans="1:6" x14ac:dyDescent="0.25">
      <c r="A5045" t="s">
        <v>53</v>
      </c>
      <c r="B5045" t="s">
        <v>21</v>
      </c>
      <c r="C5045" t="s">
        <v>38</v>
      </c>
      <c r="D5045" s="1">
        <v>44473</v>
      </c>
      <c r="E5045" s="4">
        <v>707</v>
      </c>
      <c r="F5045">
        <v>27</v>
      </c>
    </row>
    <row r="5046" spans="1:6" x14ac:dyDescent="0.25">
      <c r="A5046" t="s">
        <v>15</v>
      </c>
      <c r="B5046" t="s">
        <v>21</v>
      </c>
      <c r="C5046" t="s">
        <v>52</v>
      </c>
      <c r="D5046" s="1">
        <v>44473</v>
      </c>
      <c r="E5046" s="4">
        <v>966</v>
      </c>
      <c r="F5046">
        <v>97</v>
      </c>
    </row>
    <row r="5047" spans="1:6" x14ac:dyDescent="0.25">
      <c r="A5047" t="s">
        <v>57</v>
      </c>
      <c r="B5047" t="s">
        <v>9</v>
      </c>
      <c r="C5047" t="s">
        <v>42</v>
      </c>
      <c r="D5047" s="1">
        <v>44473</v>
      </c>
      <c r="E5047" s="4">
        <v>5593</v>
      </c>
      <c r="F5047">
        <v>400</v>
      </c>
    </row>
    <row r="5048" spans="1:6" x14ac:dyDescent="0.25">
      <c r="A5048" t="s">
        <v>33</v>
      </c>
      <c r="B5048" t="s">
        <v>27</v>
      </c>
      <c r="C5048" t="s">
        <v>30</v>
      </c>
      <c r="D5048" s="1">
        <v>44473</v>
      </c>
      <c r="E5048" s="4">
        <v>8043</v>
      </c>
      <c r="F5048">
        <v>447</v>
      </c>
    </row>
    <row r="5049" spans="1:6" x14ac:dyDescent="0.25">
      <c r="A5049" t="s">
        <v>37</v>
      </c>
      <c r="B5049" t="s">
        <v>11</v>
      </c>
      <c r="C5049" t="s">
        <v>45</v>
      </c>
      <c r="D5049" s="1">
        <v>44473</v>
      </c>
      <c r="E5049" s="4">
        <v>14168</v>
      </c>
      <c r="F5049">
        <v>591</v>
      </c>
    </row>
    <row r="5050" spans="1:6" x14ac:dyDescent="0.25">
      <c r="A5050" t="s">
        <v>55</v>
      </c>
      <c r="B5050" t="s">
        <v>11</v>
      </c>
      <c r="C5050" t="s">
        <v>24</v>
      </c>
      <c r="D5050" s="1">
        <v>44473</v>
      </c>
      <c r="E5050" s="4">
        <v>11235</v>
      </c>
      <c r="F5050">
        <v>625</v>
      </c>
    </row>
    <row r="5051" spans="1:6" x14ac:dyDescent="0.25">
      <c r="A5051" t="s">
        <v>40</v>
      </c>
      <c r="B5051" t="s">
        <v>11</v>
      </c>
      <c r="C5051" t="s">
        <v>19</v>
      </c>
      <c r="D5051" s="1">
        <v>44473</v>
      </c>
      <c r="E5051" s="4">
        <v>8491</v>
      </c>
      <c r="F5051">
        <v>531</v>
      </c>
    </row>
    <row r="5052" spans="1:6" x14ac:dyDescent="0.25">
      <c r="A5052" t="s">
        <v>53</v>
      </c>
      <c r="B5052" t="s">
        <v>9</v>
      </c>
      <c r="C5052" t="s">
        <v>45</v>
      </c>
      <c r="D5052" s="1">
        <v>44473</v>
      </c>
      <c r="E5052" s="4">
        <v>2786</v>
      </c>
      <c r="F5052">
        <v>122</v>
      </c>
    </row>
    <row r="5053" spans="1:6" x14ac:dyDescent="0.25">
      <c r="A5053" t="s">
        <v>46</v>
      </c>
      <c r="B5053" t="s">
        <v>27</v>
      </c>
      <c r="C5053" t="s">
        <v>12</v>
      </c>
      <c r="D5053" s="1">
        <v>44473</v>
      </c>
      <c r="E5053" s="4">
        <v>8666</v>
      </c>
      <c r="F5053">
        <v>578</v>
      </c>
    </row>
    <row r="5054" spans="1:6" x14ac:dyDescent="0.25">
      <c r="A5054" t="s">
        <v>13</v>
      </c>
      <c r="B5054" t="s">
        <v>11</v>
      </c>
      <c r="C5054" t="s">
        <v>30</v>
      </c>
      <c r="D5054" s="1">
        <v>44473</v>
      </c>
      <c r="E5054" s="4">
        <v>7672</v>
      </c>
      <c r="F5054">
        <v>427</v>
      </c>
    </row>
    <row r="5055" spans="1:6" x14ac:dyDescent="0.25">
      <c r="A5055" t="s">
        <v>32</v>
      </c>
      <c r="B5055" t="s">
        <v>11</v>
      </c>
      <c r="C5055" t="s">
        <v>30</v>
      </c>
      <c r="D5055" s="1">
        <v>44473</v>
      </c>
      <c r="E5055" s="4">
        <v>175</v>
      </c>
      <c r="F5055">
        <v>9</v>
      </c>
    </row>
    <row r="5056" spans="1:6" x14ac:dyDescent="0.25">
      <c r="A5056" t="s">
        <v>53</v>
      </c>
      <c r="B5056" t="s">
        <v>6</v>
      </c>
      <c r="C5056" t="s">
        <v>36</v>
      </c>
      <c r="D5056" s="1">
        <v>44473</v>
      </c>
      <c r="E5056" s="4">
        <v>5201</v>
      </c>
      <c r="F5056">
        <v>578</v>
      </c>
    </row>
    <row r="5057" spans="1:6" x14ac:dyDescent="0.25">
      <c r="A5057" t="s">
        <v>23</v>
      </c>
      <c r="B5057" t="s">
        <v>6</v>
      </c>
      <c r="C5057" t="s">
        <v>14</v>
      </c>
      <c r="D5057" s="1">
        <v>44473</v>
      </c>
      <c r="E5057" s="4">
        <v>10647</v>
      </c>
      <c r="F5057">
        <v>1540</v>
      </c>
    </row>
    <row r="5058" spans="1:6" x14ac:dyDescent="0.25">
      <c r="A5058" t="s">
        <v>25</v>
      </c>
      <c r="B5058" t="s">
        <v>21</v>
      </c>
      <c r="C5058" t="s">
        <v>19</v>
      </c>
      <c r="D5058" s="1">
        <v>44473</v>
      </c>
      <c r="E5058" s="4">
        <v>7868</v>
      </c>
      <c r="F5058">
        <v>438</v>
      </c>
    </row>
    <row r="5059" spans="1:6" x14ac:dyDescent="0.25">
      <c r="A5059" t="s">
        <v>40</v>
      </c>
      <c r="B5059" t="s">
        <v>16</v>
      </c>
      <c r="C5059" t="s">
        <v>36</v>
      </c>
      <c r="D5059" s="1">
        <v>44473</v>
      </c>
      <c r="E5059" s="4">
        <v>6447</v>
      </c>
      <c r="F5059">
        <v>840</v>
      </c>
    </row>
    <row r="5060" spans="1:6" x14ac:dyDescent="0.25">
      <c r="A5060" t="s">
        <v>57</v>
      </c>
      <c r="B5060" t="s">
        <v>21</v>
      </c>
      <c r="C5060" t="s">
        <v>26</v>
      </c>
      <c r="D5060" s="1">
        <v>44473</v>
      </c>
      <c r="E5060" s="4">
        <v>2681</v>
      </c>
      <c r="F5060">
        <v>244</v>
      </c>
    </row>
    <row r="5061" spans="1:6" x14ac:dyDescent="0.25">
      <c r="A5061" t="s">
        <v>20</v>
      </c>
      <c r="B5061" t="s">
        <v>6</v>
      </c>
      <c r="C5061" t="s">
        <v>42</v>
      </c>
      <c r="D5061" s="1">
        <v>44473</v>
      </c>
      <c r="E5061" s="4">
        <v>2499</v>
      </c>
      <c r="F5061">
        <v>179</v>
      </c>
    </row>
    <row r="5062" spans="1:6" x14ac:dyDescent="0.25">
      <c r="A5062" t="s">
        <v>18</v>
      </c>
      <c r="B5062" t="s">
        <v>6</v>
      </c>
      <c r="C5062" t="s">
        <v>14</v>
      </c>
      <c r="D5062" s="1">
        <v>44473</v>
      </c>
      <c r="E5062" s="4">
        <v>2597</v>
      </c>
      <c r="F5062">
        <v>371</v>
      </c>
    </row>
    <row r="5063" spans="1:6" x14ac:dyDescent="0.25">
      <c r="A5063" t="s">
        <v>57</v>
      </c>
      <c r="B5063" t="s">
        <v>16</v>
      </c>
      <c r="C5063" t="s">
        <v>17</v>
      </c>
      <c r="D5063" s="1">
        <v>44473</v>
      </c>
      <c r="E5063" s="4">
        <v>700</v>
      </c>
      <c r="F5063">
        <v>34</v>
      </c>
    </row>
    <row r="5064" spans="1:6" x14ac:dyDescent="0.25">
      <c r="A5064" t="s">
        <v>8</v>
      </c>
      <c r="B5064" t="s">
        <v>11</v>
      </c>
      <c r="C5064" t="s">
        <v>43</v>
      </c>
      <c r="D5064" s="1">
        <v>44474</v>
      </c>
      <c r="E5064" s="4">
        <v>5383</v>
      </c>
      <c r="F5064">
        <v>245</v>
      </c>
    </row>
    <row r="5065" spans="1:6" x14ac:dyDescent="0.25">
      <c r="A5065" t="s">
        <v>40</v>
      </c>
      <c r="B5065" t="s">
        <v>16</v>
      </c>
      <c r="C5065" t="s">
        <v>47</v>
      </c>
      <c r="D5065" s="1">
        <v>44474</v>
      </c>
      <c r="E5065" s="4">
        <v>8267</v>
      </c>
      <c r="F5065">
        <v>552</v>
      </c>
    </row>
    <row r="5066" spans="1:6" x14ac:dyDescent="0.25">
      <c r="A5066" t="s">
        <v>23</v>
      </c>
      <c r="B5066" t="s">
        <v>21</v>
      </c>
      <c r="C5066" t="s">
        <v>14</v>
      </c>
      <c r="D5066" s="1">
        <v>44474</v>
      </c>
      <c r="E5066" s="4">
        <v>13251</v>
      </c>
      <c r="F5066">
        <v>2240</v>
      </c>
    </row>
    <row r="5067" spans="1:6" x14ac:dyDescent="0.25">
      <c r="A5067" t="s">
        <v>23</v>
      </c>
      <c r="B5067" t="s">
        <v>6</v>
      </c>
      <c r="C5067" t="s">
        <v>12</v>
      </c>
      <c r="D5067" s="1">
        <v>44474</v>
      </c>
      <c r="E5067" s="4">
        <v>6643</v>
      </c>
      <c r="F5067">
        <v>416</v>
      </c>
    </row>
    <row r="5068" spans="1:6" x14ac:dyDescent="0.25">
      <c r="A5068" t="s">
        <v>37</v>
      </c>
      <c r="B5068" t="s">
        <v>6</v>
      </c>
      <c r="C5068" t="s">
        <v>14</v>
      </c>
      <c r="D5068" s="1">
        <v>44474</v>
      </c>
      <c r="E5068" s="4">
        <v>2100</v>
      </c>
      <c r="F5068">
        <v>350</v>
      </c>
    </row>
    <row r="5069" spans="1:6" x14ac:dyDescent="0.25">
      <c r="A5069" t="s">
        <v>40</v>
      </c>
      <c r="B5069" t="s">
        <v>27</v>
      </c>
      <c r="C5069" t="s">
        <v>47</v>
      </c>
      <c r="D5069" s="1">
        <v>44474</v>
      </c>
      <c r="E5069" s="4">
        <v>2534</v>
      </c>
      <c r="F5069">
        <v>169</v>
      </c>
    </row>
    <row r="5070" spans="1:6" x14ac:dyDescent="0.25">
      <c r="A5070" t="s">
        <v>49</v>
      </c>
      <c r="B5070" t="s">
        <v>27</v>
      </c>
      <c r="C5070" t="s">
        <v>38</v>
      </c>
      <c r="D5070" s="1">
        <v>44474</v>
      </c>
      <c r="E5070" s="4">
        <v>5768</v>
      </c>
      <c r="F5070">
        <v>222</v>
      </c>
    </row>
    <row r="5071" spans="1:6" x14ac:dyDescent="0.25">
      <c r="A5071" t="s">
        <v>51</v>
      </c>
      <c r="B5071" t="s">
        <v>16</v>
      </c>
      <c r="C5071" t="s">
        <v>35</v>
      </c>
      <c r="D5071" s="1">
        <v>44474</v>
      </c>
      <c r="E5071" s="4">
        <v>4438</v>
      </c>
      <c r="F5071">
        <v>262</v>
      </c>
    </row>
    <row r="5072" spans="1:6" x14ac:dyDescent="0.25">
      <c r="A5072" t="s">
        <v>33</v>
      </c>
      <c r="B5072" t="s">
        <v>16</v>
      </c>
      <c r="C5072" t="s">
        <v>22</v>
      </c>
      <c r="D5072" s="1">
        <v>44474</v>
      </c>
      <c r="E5072" s="4">
        <v>6321</v>
      </c>
      <c r="F5072">
        <v>700</v>
      </c>
    </row>
    <row r="5073" spans="1:6" x14ac:dyDescent="0.25">
      <c r="A5073" t="s">
        <v>37</v>
      </c>
      <c r="B5073" t="s">
        <v>11</v>
      </c>
      <c r="C5073" t="s">
        <v>28</v>
      </c>
      <c r="D5073" s="1">
        <v>44474</v>
      </c>
      <c r="E5073" s="4">
        <v>2107</v>
      </c>
      <c r="F5073">
        <v>264</v>
      </c>
    </row>
    <row r="5074" spans="1:6" x14ac:dyDescent="0.25">
      <c r="A5074" t="s">
        <v>10</v>
      </c>
      <c r="B5074" t="s">
        <v>11</v>
      </c>
      <c r="C5074" t="s">
        <v>52</v>
      </c>
      <c r="D5074" s="1">
        <v>44474</v>
      </c>
      <c r="E5074" s="4">
        <v>12187</v>
      </c>
      <c r="F5074">
        <v>1050</v>
      </c>
    </row>
    <row r="5075" spans="1:6" x14ac:dyDescent="0.25">
      <c r="A5075" t="s">
        <v>33</v>
      </c>
      <c r="B5075" t="s">
        <v>16</v>
      </c>
      <c r="C5075" t="s">
        <v>24</v>
      </c>
      <c r="D5075" s="1">
        <v>44474</v>
      </c>
      <c r="E5075" s="4">
        <v>9919</v>
      </c>
      <c r="F5075">
        <v>552</v>
      </c>
    </row>
    <row r="5076" spans="1:6" x14ac:dyDescent="0.25">
      <c r="A5076" t="s">
        <v>10</v>
      </c>
      <c r="B5076" t="s">
        <v>11</v>
      </c>
      <c r="C5076" t="s">
        <v>35</v>
      </c>
      <c r="D5076" s="1">
        <v>44474</v>
      </c>
      <c r="E5076" s="4">
        <v>4445</v>
      </c>
      <c r="F5076">
        <v>262</v>
      </c>
    </row>
    <row r="5077" spans="1:6" x14ac:dyDescent="0.25">
      <c r="A5077" t="s">
        <v>46</v>
      </c>
      <c r="B5077" t="s">
        <v>9</v>
      </c>
      <c r="C5077" t="s">
        <v>43</v>
      </c>
      <c r="D5077" s="1">
        <v>44474</v>
      </c>
      <c r="E5077" s="4">
        <v>9317</v>
      </c>
      <c r="F5077">
        <v>424</v>
      </c>
    </row>
    <row r="5078" spans="1:6" x14ac:dyDescent="0.25">
      <c r="A5078" t="s">
        <v>18</v>
      </c>
      <c r="B5078" t="s">
        <v>9</v>
      </c>
      <c r="C5078" t="s">
        <v>38</v>
      </c>
      <c r="D5078" s="1">
        <v>44474</v>
      </c>
      <c r="E5078" s="4">
        <v>4879</v>
      </c>
      <c r="F5078">
        <v>188</v>
      </c>
    </row>
    <row r="5079" spans="1:6" x14ac:dyDescent="0.25">
      <c r="A5079" t="s">
        <v>25</v>
      </c>
      <c r="B5079" t="s">
        <v>6</v>
      </c>
      <c r="C5079" t="s">
        <v>24</v>
      </c>
      <c r="D5079" s="1">
        <v>44474</v>
      </c>
      <c r="E5079" s="4">
        <v>1484</v>
      </c>
      <c r="F5079">
        <v>75</v>
      </c>
    </row>
    <row r="5080" spans="1:6" x14ac:dyDescent="0.25">
      <c r="A5080" t="s">
        <v>40</v>
      </c>
      <c r="B5080" t="s">
        <v>27</v>
      </c>
      <c r="C5080" t="s">
        <v>52</v>
      </c>
      <c r="D5080" s="1">
        <v>44474</v>
      </c>
      <c r="E5080" s="4">
        <v>8659</v>
      </c>
      <c r="F5080">
        <v>840</v>
      </c>
    </row>
    <row r="5081" spans="1:6" x14ac:dyDescent="0.25">
      <c r="A5081" t="s">
        <v>20</v>
      </c>
      <c r="B5081" t="s">
        <v>9</v>
      </c>
      <c r="C5081" t="s">
        <v>31</v>
      </c>
      <c r="D5081" s="1">
        <v>44474</v>
      </c>
      <c r="E5081" s="4">
        <v>623</v>
      </c>
      <c r="F5081">
        <v>52</v>
      </c>
    </row>
    <row r="5082" spans="1:6" x14ac:dyDescent="0.25">
      <c r="A5082" t="s">
        <v>51</v>
      </c>
      <c r="B5082" t="s">
        <v>6</v>
      </c>
      <c r="C5082" t="s">
        <v>31</v>
      </c>
      <c r="D5082" s="1">
        <v>44474</v>
      </c>
      <c r="E5082" s="4">
        <v>13552</v>
      </c>
      <c r="F5082">
        <v>1050</v>
      </c>
    </row>
    <row r="5083" spans="1:6" x14ac:dyDescent="0.25">
      <c r="A5083" t="s">
        <v>55</v>
      </c>
      <c r="B5083" t="s">
        <v>21</v>
      </c>
      <c r="C5083" t="s">
        <v>14</v>
      </c>
      <c r="D5083" s="1">
        <v>44474</v>
      </c>
      <c r="E5083" s="4">
        <v>5523</v>
      </c>
      <c r="F5083">
        <v>910</v>
      </c>
    </row>
    <row r="5084" spans="1:6" x14ac:dyDescent="0.25">
      <c r="A5084" t="s">
        <v>51</v>
      </c>
      <c r="B5084" t="s">
        <v>16</v>
      </c>
      <c r="C5084" t="s">
        <v>17</v>
      </c>
      <c r="D5084" s="1">
        <v>44474</v>
      </c>
      <c r="E5084" s="4">
        <v>4578</v>
      </c>
      <c r="F5084">
        <v>209</v>
      </c>
    </row>
    <row r="5085" spans="1:6" x14ac:dyDescent="0.25">
      <c r="A5085" t="s">
        <v>41</v>
      </c>
      <c r="B5085" t="s">
        <v>11</v>
      </c>
      <c r="C5085" t="s">
        <v>28</v>
      </c>
      <c r="D5085" s="1">
        <v>44474</v>
      </c>
      <c r="E5085" s="4">
        <v>224</v>
      </c>
      <c r="F5085">
        <v>28</v>
      </c>
    </row>
    <row r="5086" spans="1:6" x14ac:dyDescent="0.25">
      <c r="A5086" t="s">
        <v>5</v>
      </c>
      <c r="B5086" t="s">
        <v>21</v>
      </c>
      <c r="C5086" t="s">
        <v>48</v>
      </c>
      <c r="D5086" s="1">
        <v>44474</v>
      </c>
      <c r="E5086" s="4">
        <v>1351</v>
      </c>
      <c r="F5086">
        <v>51</v>
      </c>
    </row>
    <row r="5087" spans="1:6" x14ac:dyDescent="0.25">
      <c r="A5087" t="s">
        <v>18</v>
      </c>
      <c r="B5087" t="s">
        <v>27</v>
      </c>
      <c r="C5087" t="s">
        <v>47</v>
      </c>
      <c r="D5087" s="1">
        <v>44474</v>
      </c>
      <c r="E5087" s="4">
        <v>12369</v>
      </c>
      <c r="F5087">
        <v>770</v>
      </c>
    </row>
    <row r="5088" spans="1:6" x14ac:dyDescent="0.25">
      <c r="A5088" t="s">
        <v>33</v>
      </c>
      <c r="B5088" t="s">
        <v>21</v>
      </c>
      <c r="C5088" t="s">
        <v>22</v>
      </c>
      <c r="D5088" s="1">
        <v>44474</v>
      </c>
      <c r="E5088" s="4">
        <v>1351</v>
      </c>
      <c r="F5088">
        <v>151</v>
      </c>
    </row>
    <row r="5089" spans="1:6" x14ac:dyDescent="0.25">
      <c r="A5089" t="s">
        <v>55</v>
      </c>
      <c r="B5089" t="s">
        <v>9</v>
      </c>
      <c r="C5089" t="s">
        <v>26</v>
      </c>
      <c r="D5089" s="1">
        <v>44474</v>
      </c>
      <c r="E5089" s="4">
        <v>6251</v>
      </c>
      <c r="F5089">
        <v>521</v>
      </c>
    </row>
    <row r="5090" spans="1:6" x14ac:dyDescent="0.25">
      <c r="A5090" t="s">
        <v>54</v>
      </c>
      <c r="B5090" t="s">
        <v>27</v>
      </c>
      <c r="C5090" t="s">
        <v>44</v>
      </c>
      <c r="D5090" s="1">
        <v>44474</v>
      </c>
      <c r="E5090" s="4">
        <v>9793</v>
      </c>
      <c r="F5090">
        <v>446</v>
      </c>
    </row>
    <row r="5091" spans="1:6" x14ac:dyDescent="0.25">
      <c r="A5091" t="s">
        <v>18</v>
      </c>
      <c r="B5091" t="s">
        <v>21</v>
      </c>
      <c r="C5091" t="s">
        <v>28</v>
      </c>
      <c r="D5091" s="1">
        <v>44474</v>
      </c>
      <c r="E5091" s="4">
        <v>1092</v>
      </c>
      <c r="F5091">
        <v>182</v>
      </c>
    </row>
    <row r="5092" spans="1:6" x14ac:dyDescent="0.25">
      <c r="A5092" t="s">
        <v>41</v>
      </c>
      <c r="B5092" t="s">
        <v>16</v>
      </c>
      <c r="C5092" t="s">
        <v>50</v>
      </c>
      <c r="D5092" s="1">
        <v>44474</v>
      </c>
      <c r="E5092" s="4">
        <v>4081</v>
      </c>
      <c r="F5092">
        <v>178</v>
      </c>
    </row>
    <row r="5093" spans="1:6" x14ac:dyDescent="0.25">
      <c r="A5093" t="s">
        <v>53</v>
      </c>
      <c r="B5093" t="s">
        <v>6</v>
      </c>
      <c r="C5093" t="s">
        <v>22</v>
      </c>
      <c r="D5093" s="1">
        <v>44474</v>
      </c>
      <c r="E5093" s="4">
        <v>1911</v>
      </c>
      <c r="F5093">
        <v>192</v>
      </c>
    </row>
    <row r="5094" spans="1:6" x14ac:dyDescent="0.25">
      <c r="A5094" t="s">
        <v>18</v>
      </c>
      <c r="B5094" t="s">
        <v>16</v>
      </c>
      <c r="C5094" t="s">
        <v>17</v>
      </c>
      <c r="D5094" s="1">
        <v>44474</v>
      </c>
      <c r="E5094" s="4">
        <v>8554</v>
      </c>
      <c r="F5094">
        <v>408</v>
      </c>
    </row>
    <row r="5095" spans="1:6" x14ac:dyDescent="0.25">
      <c r="A5095" t="s">
        <v>46</v>
      </c>
      <c r="B5095" t="s">
        <v>16</v>
      </c>
      <c r="C5095" t="s">
        <v>47</v>
      </c>
      <c r="D5095" s="1">
        <v>44474</v>
      </c>
      <c r="E5095" s="4">
        <v>3584</v>
      </c>
      <c r="F5095">
        <v>239</v>
      </c>
    </row>
    <row r="5096" spans="1:6" x14ac:dyDescent="0.25">
      <c r="A5096" t="s">
        <v>56</v>
      </c>
      <c r="B5096" t="s">
        <v>16</v>
      </c>
      <c r="C5096" t="s">
        <v>48</v>
      </c>
      <c r="D5096" s="1">
        <v>44474</v>
      </c>
      <c r="E5096" s="4">
        <v>3283</v>
      </c>
      <c r="F5096">
        <v>132</v>
      </c>
    </row>
    <row r="5097" spans="1:6" x14ac:dyDescent="0.25">
      <c r="A5097" t="s">
        <v>39</v>
      </c>
      <c r="B5097" t="s">
        <v>16</v>
      </c>
      <c r="C5097" t="s">
        <v>43</v>
      </c>
      <c r="D5097" s="1">
        <v>44474</v>
      </c>
      <c r="E5097" s="4">
        <v>2107</v>
      </c>
      <c r="F5097">
        <v>96</v>
      </c>
    </row>
    <row r="5098" spans="1:6" x14ac:dyDescent="0.25">
      <c r="A5098" t="s">
        <v>37</v>
      </c>
      <c r="B5098" t="s">
        <v>9</v>
      </c>
      <c r="C5098" t="s">
        <v>47</v>
      </c>
      <c r="D5098" s="1">
        <v>44474</v>
      </c>
      <c r="E5098" s="4">
        <v>2891</v>
      </c>
      <c r="F5098">
        <v>171</v>
      </c>
    </row>
    <row r="5099" spans="1:6" x14ac:dyDescent="0.25">
      <c r="A5099" t="s">
        <v>40</v>
      </c>
      <c r="B5099" t="s">
        <v>11</v>
      </c>
      <c r="C5099" t="s">
        <v>47</v>
      </c>
      <c r="D5099" s="1">
        <v>44474</v>
      </c>
      <c r="E5099" s="4">
        <v>2513</v>
      </c>
      <c r="F5099">
        <v>168</v>
      </c>
    </row>
    <row r="5100" spans="1:6" x14ac:dyDescent="0.25">
      <c r="A5100" t="s">
        <v>49</v>
      </c>
      <c r="B5100" t="s">
        <v>11</v>
      </c>
      <c r="C5100" t="s">
        <v>31</v>
      </c>
      <c r="D5100" s="1">
        <v>44474</v>
      </c>
      <c r="E5100" s="4">
        <v>1232</v>
      </c>
      <c r="F5100">
        <v>103</v>
      </c>
    </row>
    <row r="5101" spans="1:6" x14ac:dyDescent="0.25">
      <c r="A5101" t="s">
        <v>5</v>
      </c>
      <c r="B5101" t="s">
        <v>9</v>
      </c>
      <c r="C5101" t="s">
        <v>28</v>
      </c>
      <c r="D5101" s="1">
        <v>44474</v>
      </c>
      <c r="E5101" s="4">
        <v>3178</v>
      </c>
      <c r="F5101">
        <v>398</v>
      </c>
    </row>
    <row r="5102" spans="1:6" x14ac:dyDescent="0.25">
      <c r="A5102" t="s">
        <v>23</v>
      </c>
      <c r="B5102" t="s">
        <v>16</v>
      </c>
      <c r="C5102" t="s">
        <v>42</v>
      </c>
      <c r="D5102" s="1">
        <v>44474</v>
      </c>
      <c r="E5102" s="4">
        <v>2037</v>
      </c>
      <c r="F5102">
        <v>136</v>
      </c>
    </row>
    <row r="5103" spans="1:6" x14ac:dyDescent="0.25">
      <c r="A5103" t="s">
        <v>15</v>
      </c>
      <c r="B5103" t="s">
        <v>9</v>
      </c>
      <c r="C5103" t="s">
        <v>7</v>
      </c>
      <c r="D5103" s="1">
        <v>44474</v>
      </c>
      <c r="E5103" s="4">
        <v>4102</v>
      </c>
      <c r="F5103">
        <v>257</v>
      </c>
    </row>
    <row r="5104" spans="1:6" x14ac:dyDescent="0.25">
      <c r="A5104" t="s">
        <v>54</v>
      </c>
      <c r="B5104" t="s">
        <v>27</v>
      </c>
      <c r="C5104" t="s">
        <v>43</v>
      </c>
      <c r="D5104" s="1">
        <v>44474</v>
      </c>
      <c r="E5104" s="4">
        <v>1106</v>
      </c>
      <c r="F5104">
        <v>51</v>
      </c>
    </row>
    <row r="5105" spans="1:6" x14ac:dyDescent="0.25">
      <c r="A5105" t="s">
        <v>20</v>
      </c>
      <c r="B5105" t="s">
        <v>6</v>
      </c>
      <c r="C5105" t="s">
        <v>36</v>
      </c>
      <c r="D5105" s="1">
        <v>44474</v>
      </c>
      <c r="E5105" s="4">
        <v>1127</v>
      </c>
      <c r="F5105">
        <v>161</v>
      </c>
    </row>
    <row r="5106" spans="1:6" x14ac:dyDescent="0.25">
      <c r="A5106" t="s">
        <v>56</v>
      </c>
      <c r="B5106" t="s">
        <v>27</v>
      </c>
      <c r="C5106" t="s">
        <v>30</v>
      </c>
      <c r="D5106" s="1">
        <v>44474</v>
      </c>
      <c r="E5106" s="4">
        <v>714</v>
      </c>
      <c r="F5106">
        <v>36</v>
      </c>
    </row>
    <row r="5107" spans="1:6" x14ac:dyDescent="0.25">
      <c r="A5107" t="s">
        <v>20</v>
      </c>
      <c r="B5107" t="s">
        <v>27</v>
      </c>
      <c r="C5107" t="s">
        <v>45</v>
      </c>
      <c r="D5107" s="1">
        <v>44474</v>
      </c>
      <c r="E5107" s="4">
        <v>14322</v>
      </c>
      <c r="F5107">
        <v>651</v>
      </c>
    </row>
    <row r="5108" spans="1:6" x14ac:dyDescent="0.25">
      <c r="A5108" t="s">
        <v>40</v>
      </c>
      <c r="B5108" t="s">
        <v>21</v>
      </c>
      <c r="C5108" t="s">
        <v>12</v>
      </c>
      <c r="D5108" s="1">
        <v>44474</v>
      </c>
      <c r="E5108" s="4">
        <v>17430</v>
      </c>
      <c r="F5108">
        <v>1120</v>
      </c>
    </row>
    <row r="5109" spans="1:6" x14ac:dyDescent="0.25">
      <c r="A5109" t="s">
        <v>39</v>
      </c>
      <c r="B5109" t="s">
        <v>21</v>
      </c>
      <c r="C5109" t="s">
        <v>35</v>
      </c>
      <c r="D5109" s="1">
        <v>44474</v>
      </c>
      <c r="E5109" s="4">
        <v>560</v>
      </c>
      <c r="F5109">
        <v>33</v>
      </c>
    </row>
    <row r="5110" spans="1:6" x14ac:dyDescent="0.25">
      <c r="A5110" t="s">
        <v>25</v>
      </c>
      <c r="B5110" t="s">
        <v>11</v>
      </c>
      <c r="C5110" t="s">
        <v>52</v>
      </c>
      <c r="D5110" s="1">
        <v>44474</v>
      </c>
      <c r="E5110" s="4">
        <v>2247</v>
      </c>
      <c r="F5110">
        <v>225</v>
      </c>
    </row>
    <row r="5111" spans="1:6" x14ac:dyDescent="0.25">
      <c r="A5111" t="s">
        <v>56</v>
      </c>
      <c r="B5111" t="s">
        <v>16</v>
      </c>
      <c r="C5111" t="s">
        <v>42</v>
      </c>
      <c r="D5111" s="1">
        <v>44474</v>
      </c>
      <c r="E5111" s="4">
        <v>10402</v>
      </c>
      <c r="F5111">
        <v>651</v>
      </c>
    </row>
    <row r="5112" spans="1:6" x14ac:dyDescent="0.25">
      <c r="A5112" t="s">
        <v>23</v>
      </c>
      <c r="B5112" t="s">
        <v>16</v>
      </c>
      <c r="C5112" t="s">
        <v>14</v>
      </c>
      <c r="D5112" s="1">
        <v>44474</v>
      </c>
      <c r="E5112" s="4">
        <v>4676</v>
      </c>
      <c r="F5112">
        <v>770</v>
      </c>
    </row>
    <row r="5113" spans="1:6" x14ac:dyDescent="0.25">
      <c r="A5113" t="s">
        <v>46</v>
      </c>
      <c r="B5113" t="s">
        <v>27</v>
      </c>
      <c r="C5113" t="s">
        <v>38</v>
      </c>
      <c r="D5113" s="1">
        <v>44474</v>
      </c>
      <c r="E5113" s="4">
        <v>5439</v>
      </c>
      <c r="F5113">
        <v>202</v>
      </c>
    </row>
    <row r="5114" spans="1:6" x14ac:dyDescent="0.25">
      <c r="A5114" t="s">
        <v>34</v>
      </c>
      <c r="B5114" t="s">
        <v>27</v>
      </c>
      <c r="C5114" t="s">
        <v>38</v>
      </c>
      <c r="D5114" s="1">
        <v>44474</v>
      </c>
      <c r="E5114" s="4">
        <v>5418</v>
      </c>
      <c r="F5114">
        <v>217</v>
      </c>
    </row>
    <row r="5115" spans="1:6" x14ac:dyDescent="0.25">
      <c r="A5115" t="s">
        <v>25</v>
      </c>
      <c r="B5115" t="s">
        <v>16</v>
      </c>
      <c r="C5115" t="s">
        <v>43</v>
      </c>
      <c r="D5115" s="1">
        <v>44474</v>
      </c>
      <c r="E5115" s="4">
        <v>2793</v>
      </c>
      <c r="F5115">
        <v>140</v>
      </c>
    </row>
    <row r="5116" spans="1:6" x14ac:dyDescent="0.25">
      <c r="A5116" t="s">
        <v>18</v>
      </c>
      <c r="B5116" t="s">
        <v>27</v>
      </c>
      <c r="C5116" t="s">
        <v>28</v>
      </c>
      <c r="D5116" s="1">
        <v>44474</v>
      </c>
      <c r="E5116" s="4">
        <v>8477</v>
      </c>
      <c r="F5116">
        <v>1400</v>
      </c>
    </row>
    <row r="5117" spans="1:6" x14ac:dyDescent="0.25">
      <c r="A5117" t="s">
        <v>49</v>
      </c>
      <c r="B5117" t="s">
        <v>27</v>
      </c>
      <c r="C5117" t="s">
        <v>42</v>
      </c>
      <c r="D5117" s="1">
        <v>44474</v>
      </c>
      <c r="E5117" s="4">
        <v>6041</v>
      </c>
      <c r="F5117">
        <v>378</v>
      </c>
    </row>
    <row r="5118" spans="1:6" x14ac:dyDescent="0.25">
      <c r="A5118" t="s">
        <v>29</v>
      </c>
      <c r="B5118" t="s">
        <v>6</v>
      </c>
      <c r="C5118" t="s">
        <v>31</v>
      </c>
      <c r="D5118" s="1">
        <v>44474</v>
      </c>
      <c r="E5118" s="4">
        <v>11137</v>
      </c>
      <c r="F5118">
        <v>910</v>
      </c>
    </row>
    <row r="5119" spans="1:6" x14ac:dyDescent="0.25">
      <c r="A5119" t="s">
        <v>46</v>
      </c>
      <c r="B5119" t="s">
        <v>21</v>
      </c>
      <c r="C5119" t="s">
        <v>38</v>
      </c>
      <c r="D5119" s="1">
        <v>44474</v>
      </c>
      <c r="E5119" s="4">
        <v>2681</v>
      </c>
      <c r="F5119">
        <v>108</v>
      </c>
    </row>
    <row r="5120" spans="1:6" x14ac:dyDescent="0.25">
      <c r="A5120" t="s">
        <v>41</v>
      </c>
      <c r="B5120" t="s">
        <v>9</v>
      </c>
      <c r="C5120" t="s">
        <v>50</v>
      </c>
      <c r="D5120" s="1">
        <v>44474</v>
      </c>
      <c r="E5120" s="4">
        <v>1127</v>
      </c>
      <c r="F5120">
        <v>49</v>
      </c>
    </row>
    <row r="5121" spans="1:6" x14ac:dyDescent="0.25">
      <c r="A5121" t="s">
        <v>15</v>
      </c>
      <c r="B5121" t="s">
        <v>27</v>
      </c>
      <c r="C5121" t="s">
        <v>47</v>
      </c>
      <c r="D5121" s="1">
        <v>44474</v>
      </c>
      <c r="E5121" s="4">
        <v>11683</v>
      </c>
      <c r="F5121">
        <v>700</v>
      </c>
    </row>
    <row r="5122" spans="1:6" x14ac:dyDescent="0.25">
      <c r="A5122" t="s">
        <v>53</v>
      </c>
      <c r="B5122" t="s">
        <v>16</v>
      </c>
      <c r="C5122" t="s">
        <v>35</v>
      </c>
      <c r="D5122" s="1">
        <v>44475</v>
      </c>
      <c r="E5122" s="4">
        <v>2758</v>
      </c>
      <c r="F5122">
        <v>163</v>
      </c>
    </row>
    <row r="5123" spans="1:6" x14ac:dyDescent="0.25">
      <c r="A5123" t="s">
        <v>20</v>
      </c>
      <c r="B5123" t="s">
        <v>27</v>
      </c>
      <c r="C5123" t="s">
        <v>48</v>
      </c>
      <c r="D5123" s="1">
        <v>44475</v>
      </c>
      <c r="E5123" s="4">
        <v>6258</v>
      </c>
      <c r="F5123">
        <v>251</v>
      </c>
    </row>
    <row r="5124" spans="1:6" x14ac:dyDescent="0.25">
      <c r="A5124" t="s">
        <v>10</v>
      </c>
      <c r="B5124" t="s">
        <v>21</v>
      </c>
      <c r="C5124" t="s">
        <v>7</v>
      </c>
      <c r="D5124" s="1">
        <v>44475</v>
      </c>
      <c r="E5124" s="4">
        <v>3885</v>
      </c>
      <c r="F5124">
        <v>259</v>
      </c>
    </row>
    <row r="5125" spans="1:6" x14ac:dyDescent="0.25">
      <c r="A5125" t="s">
        <v>53</v>
      </c>
      <c r="B5125" t="s">
        <v>11</v>
      </c>
      <c r="C5125" t="s">
        <v>28</v>
      </c>
      <c r="D5125" s="1">
        <v>44475</v>
      </c>
      <c r="E5125" s="4">
        <v>1386</v>
      </c>
      <c r="F5125">
        <v>174</v>
      </c>
    </row>
    <row r="5126" spans="1:6" x14ac:dyDescent="0.25">
      <c r="A5126" t="s">
        <v>15</v>
      </c>
      <c r="B5126" t="s">
        <v>9</v>
      </c>
      <c r="C5126" t="s">
        <v>28</v>
      </c>
      <c r="D5126" s="1">
        <v>44475</v>
      </c>
      <c r="E5126" s="4">
        <v>2968</v>
      </c>
      <c r="F5126">
        <v>424</v>
      </c>
    </row>
    <row r="5127" spans="1:6" x14ac:dyDescent="0.25">
      <c r="A5127" t="s">
        <v>23</v>
      </c>
      <c r="B5127" t="s">
        <v>11</v>
      </c>
      <c r="C5127" t="s">
        <v>7</v>
      </c>
      <c r="D5127" s="1">
        <v>44475</v>
      </c>
      <c r="E5127" s="4">
        <v>749</v>
      </c>
      <c r="F5127">
        <v>47</v>
      </c>
    </row>
    <row r="5128" spans="1:6" x14ac:dyDescent="0.25">
      <c r="A5128" t="s">
        <v>18</v>
      </c>
      <c r="B5128" t="s">
        <v>21</v>
      </c>
      <c r="C5128" t="s">
        <v>52</v>
      </c>
      <c r="D5128" s="1">
        <v>44475</v>
      </c>
      <c r="E5128" s="4">
        <v>2492</v>
      </c>
      <c r="F5128">
        <v>227</v>
      </c>
    </row>
    <row r="5129" spans="1:6" x14ac:dyDescent="0.25">
      <c r="A5129" t="s">
        <v>13</v>
      </c>
      <c r="B5129" t="s">
        <v>27</v>
      </c>
      <c r="C5129" t="s">
        <v>31</v>
      </c>
      <c r="D5129" s="1">
        <v>44475</v>
      </c>
      <c r="E5129" s="4">
        <v>5684</v>
      </c>
      <c r="F5129">
        <v>438</v>
      </c>
    </row>
    <row r="5130" spans="1:6" x14ac:dyDescent="0.25">
      <c r="A5130" t="s">
        <v>10</v>
      </c>
      <c r="B5130" t="s">
        <v>16</v>
      </c>
      <c r="C5130" t="s">
        <v>38</v>
      </c>
      <c r="D5130" s="1">
        <v>44475</v>
      </c>
      <c r="E5130" s="4">
        <v>2282</v>
      </c>
      <c r="F5130">
        <v>88</v>
      </c>
    </row>
    <row r="5131" spans="1:6" x14ac:dyDescent="0.25">
      <c r="A5131" t="s">
        <v>10</v>
      </c>
      <c r="B5131" t="s">
        <v>6</v>
      </c>
      <c r="C5131" t="s">
        <v>45</v>
      </c>
      <c r="D5131" s="1">
        <v>44475</v>
      </c>
      <c r="E5131" s="4">
        <v>2695</v>
      </c>
      <c r="F5131">
        <v>113</v>
      </c>
    </row>
    <row r="5132" spans="1:6" x14ac:dyDescent="0.25">
      <c r="A5132" t="s">
        <v>57</v>
      </c>
      <c r="B5132" t="s">
        <v>6</v>
      </c>
      <c r="C5132" t="s">
        <v>12</v>
      </c>
      <c r="D5132" s="1">
        <v>44475</v>
      </c>
      <c r="E5132" s="4">
        <v>5649</v>
      </c>
      <c r="F5132">
        <v>354</v>
      </c>
    </row>
    <row r="5133" spans="1:6" x14ac:dyDescent="0.25">
      <c r="A5133" t="s">
        <v>33</v>
      </c>
      <c r="B5133" t="s">
        <v>9</v>
      </c>
      <c r="C5133" t="s">
        <v>28</v>
      </c>
      <c r="D5133" s="1">
        <v>44475</v>
      </c>
      <c r="E5133" s="4">
        <v>1022</v>
      </c>
      <c r="F5133">
        <v>128</v>
      </c>
    </row>
    <row r="5134" spans="1:6" x14ac:dyDescent="0.25">
      <c r="A5134" t="s">
        <v>20</v>
      </c>
      <c r="B5134" t="s">
        <v>6</v>
      </c>
      <c r="C5134" t="s">
        <v>14</v>
      </c>
      <c r="D5134" s="1">
        <v>44475</v>
      </c>
      <c r="E5134" s="4">
        <v>5404</v>
      </c>
      <c r="F5134">
        <v>676</v>
      </c>
    </row>
    <row r="5135" spans="1:6" x14ac:dyDescent="0.25">
      <c r="A5135" t="s">
        <v>53</v>
      </c>
      <c r="B5135" t="s">
        <v>16</v>
      </c>
      <c r="C5135" t="s">
        <v>50</v>
      </c>
      <c r="D5135" s="1">
        <v>44475</v>
      </c>
      <c r="E5135" s="4">
        <v>6160</v>
      </c>
      <c r="F5135">
        <v>268</v>
      </c>
    </row>
    <row r="5136" spans="1:6" x14ac:dyDescent="0.25">
      <c r="A5136" t="s">
        <v>41</v>
      </c>
      <c r="B5136" t="s">
        <v>16</v>
      </c>
      <c r="C5136" t="s">
        <v>31</v>
      </c>
      <c r="D5136" s="1">
        <v>44475</v>
      </c>
      <c r="E5136" s="4">
        <v>8680</v>
      </c>
      <c r="F5136">
        <v>620</v>
      </c>
    </row>
    <row r="5137" spans="1:6" x14ac:dyDescent="0.25">
      <c r="A5137" t="s">
        <v>13</v>
      </c>
      <c r="B5137" t="s">
        <v>9</v>
      </c>
      <c r="C5137" t="s">
        <v>19</v>
      </c>
      <c r="D5137" s="1">
        <v>44475</v>
      </c>
      <c r="E5137" s="4">
        <v>2786</v>
      </c>
      <c r="F5137">
        <v>155</v>
      </c>
    </row>
    <row r="5138" spans="1:6" x14ac:dyDescent="0.25">
      <c r="A5138" t="s">
        <v>51</v>
      </c>
      <c r="B5138" t="s">
        <v>6</v>
      </c>
      <c r="C5138" t="s">
        <v>45</v>
      </c>
      <c r="D5138" s="1">
        <v>44475</v>
      </c>
      <c r="E5138" s="4">
        <v>1785</v>
      </c>
      <c r="F5138">
        <v>78</v>
      </c>
    </row>
    <row r="5139" spans="1:6" x14ac:dyDescent="0.25">
      <c r="A5139" t="s">
        <v>32</v>
      </c>
      <c r="B5139" t="s">
        <v>9</v>
      </c>
      <c r="C5139" t="s">
        <v>24</v>
      </c>
      <c r="D5139" s="1">
        <v>44475</v>
      </c>
      <c r="E5139" s="4">
        <v>413</v>
      </c>
      <c r="F5139">
        <v>21</v>
      </c>
    </row>
    <row r="5140" spans="1:6" x14ac:dyDescent="0.25">
      <c r="A5140" t="s">
        <v>56</v>
      </c>
      <c r="B5140" t="s">
        <v>16</v>
      </c>
      <c r="C5140" t="s">
        <v>36</v>
      </c>
      <c r="D5140" s="1">
        <v>44475</v>
      </c>
      <c r="E5140" s="4">
        <v>11508</v>
      </c>
      <c r="F5140">
        <v>1260</v>
      </c>
    </row>
    <row r="5141" spans="1:6" x14ac:dyDescent="0.25">
      <c r="A5141" t="s">
        <v>49</v>
      </c>
      <c r="B5141" t="s">
        <v>16</v>
      </c>
      <c r="C5141" t="s">
        <v>26</v>
      </c>
      <c r="D5141" s="1">
        <v>44475</v>
      </c>
      <c r="E5141" s="4">
        <v>945</v>
      </c>
      <c r="F5141">
        <v>86</v>
      </c>
    </row>
    <row r="5142" spans="1:6" x14ac:dyDescent="0.25">
      <c r="A5142" t="s">
        <v>29</v>
      </c>
      <c r="B5142" t="s">
        <v>21</v>
      </c>
      <c r="C5142" t="s">
        <v>14</v>
      </c>
      <c r="D5142" s="1">
        <v>44475</v>
      </c>
      <c r="E5142" s="4">
        <v>1869</v>
      </c>
      <c r="F5142">
        <v>234</v>
      </c>
    </row>
    <row r="5143" spans="1:6" x14ac:dyDescent="0.25">
      <c r="A5143" t="s">
        <v>37</v>
      </c>
      <c r="B5143" t="s">
        <v>11</v>
      </c>
      <c r="C5143" t="s">
        <v>14</v>
      </c>
      <c r="D5143" s="1">
        <v>44475</v>
      </c>
      <c r="E5143" s="4">
        <v>2618</v>
      </c>
      <c r="F5143">
        <v>374</v>
      </c>
    </row>
    <row r="5144" spans="1:6" x14ac:dyDescent="0.25">
      <c r="A5144" t="s">
        <v>46</v>
      </c>
      <c r="B5144" t="s">
        <v>21</v>
      </c>
      <c r="C5144" t="s">
        <v>42</v>
      </c>
      <c r="D5144" s="1">
        <v>44476</v>
      </c>
      <c r="E5144" s="4">
        <v>1512</v>
      </c>
      <c r="F5144">
        <v>101</v>
      </c>
    </row>
    <row r="5145" spans="1:6" x14ac:dyDescent="0.25">
      <c r="A5145" t="s">
        <v>13</v>
      </c>
      <c r="B5145" t="s">
        <v>21</v>
      </c>
      <c r="C5145" t="s">
        <v>12</v>
      </c>
      <c r="D5145" s="1">
        <v>44476</v>
      </c>
      <c r="E5145" s="4">
        <v>5460</v>
      </c>
      <c r="F5145">
        <v>364</v>
      </c>
    </row>
    <row r="5146" spans="1:6" x14ac:dyDescent="0.25">
      <c r="A5146" t="s">
        <v>49</v>
      </c>
      <c r="B5146" t="s">
        <v>21</v>
      </c>
      <c r="C5146" t="s">
        <v>14</v>
      </c>
      <c r="D5146" s="1">
        <v>44476</v>
      </c>
      <c r="E5146" s="4">
        <v>4487</v>
      </c>
      <c r="F5146">
        <v>641</v>
      </c>
    </row>
    <row r="5147" spans="1:6" x14ac:dyDescent="0.25">
      <c r="A5147" t="s">
        <v>56</v>
      </c>
      <c r="B5147" t="s">
        <v>9</v>
      </c>
      <c r="C5147" t="s">
        <v>47</v>
      </c>
      <c r="D5147" s="1">
        <v>44476</v>
      </c>
      <c r="E5147" s="4">
        <v>1519</v>
      </c>
      <c r="F5147">
        <v>95</v>
      </c>
    </row>
    <row r="5148" spans="1:6" x14ac:dyDescent="0.25">
      <c r="A5148" t="s">
        <v>53</v>
      </c>
      <c r="B5148" t="s">
        <v>9</v>
      </c>
      <c r="C5148" t="s">
        <v>7</v>
      </c>
      <c r="D5148" s="1">
        <v>44476</v>
      </c>
      <c r="E5148" s="4">
        <v>4375</v>
      </c>
      <c r="F5148">
        <v>313</v>
      </c>
    </row>
    <row r="5149" spans="1:6" x14ac:dyDescent="0.25">
      <c r="A5149" t="s">
        <v>37</v>
      </c>
      <c r="B5149" t="s">
        <v>11</v>
      </c>
      <c r="C5149" t="s">
        <v>43</v>
      </c>
      <c r="D5149" s="1">
        <v>44476</v>
      </c>
      <c r="E5149" s="4">
        <v>11214</v>
      </c>
      <c r="F5149">
        <v>510</v>
      </c>
    </row>
    <row r="5150" spans="1:6" x14ac:dyDescent="0.25">
      <c r="A5150" t="s">
        <v>13</v>
      </c>
      <c r="B5150" t="s">
        <v>11</v>
      </c>
      <c r="C5150" t="s">
        <v>44</v>
      </c>
      <c r="D5150" s="1">
        <v>44476</v>
      </c>
      <c r="E5150" s="4">
        <v>1820</v>
      </c>
      <c r="F5150">
        <v>80</v>
      </c>
    </row>
    <row r="5151" spans="1:6" x14ac:dyDescent="0.25">
      <c r="A5151" t="s">
        <v>8</v>
      </c>
      <c r="B5151" t="s">
        <v>11</v>
      </c>
      <c r="C5151" t="s">
        <v>30</v>
      </c>
      <c r="D5151" s="1">
        <v>44476</v>
      </c>
      <c r="E5151" s="4">
        <v>6342</v>
      </c>
      <c r="F5151">
        <v>334</v>
      </c>
    </row>
    <row r="5152" spans="1:6" x14ac:dyDescent="0.25">
      <c r="A5152" t="s">
        <v>8</v>
      </c>
      <c r="B5152" t="s">
        <v>21</v>
      </c>
      <c r="C5152" t="s">
        <v>36</v>
      </c>
      <c r="D5152" s="1">
        <v>44476</v>
      </c>
      <c r="E5152" s="4">
        <v>3808</v>
      </c>
      <c r="F5152">
        <v>476</v>
      </c>
    </row>
    <row r="5153" spans="1:6" x14ac:dyDescent="0.25">
      <c r="A5153" t="s">
        <v>32</v>
      </c>
      <c r="B5153" t="s">
        <v>21</v>
      </c>
      <c r="C5153" t="s">
        <v>28</v>
      </c>
      <c r="D5153" s="1">
        <v>44476</v>
      </c>
      <c r="E5153" s="4">
        <v>5915</v>
      </c>
      <c r="F5153">
        <v>840</v>
      </c>
    </row>
    <row r="5154" spans="1:6" x14ac:dyDescent="0.25">
      <c r="A5154" t="s">
        <v>8</v>
      </c>
      <c r="B5154" t="s">
        <v>11</v>
      </c>
      <c r="C5154" t="s">
        <v>7</v>
      </c>
      <c r="D5154" s="1">
        <v>44476</v>
      </c>
      <c r="E5154" s="4">
        <v>15274</v>
      </c>
      <c r="F5154">
        <v>980</v>
      </c>
    </row>
    <row r="5155" spans="1:6" x14ac:dyDescent="0.25">
      <c r="A5155" t="s">
        <v>51</v>
      </c>
      <c r="B5155" t="s">
        <v>9</v>
      </c>
      <c r="C5155" t="s">
        <v>31</v>
      </c>
      <c r="D5155" s="1">
        <v>44476</v>
      </c>
      <c r="E5155" s="4">
        <v>1176</v>
      </c>
      <c r="F5155">
        <v>84</v>
      </c>
    </row>
    <row r="5156" spans="1:6" x14ac:dyDescent="0.25">
      <c r="A5156" t="s">
        <v>5</v>
      </c>
      <c r="B5156" t="s">
        <v>6</v>
      </c>
      <c r="C5156" t="s">
        <v>30</v>
      </c>
      <c r="D5156" s="1">
        <v>44476</v>
      </c>
      <c r="E5156" s="4">
        <v>4403</v>
      </c>
      <c r="F5156">
        <v>245</v>
      </c>
    </row>
    <row r="5157" spans="1:6" x14ac:dyDescent="0.25">
      <c r="A5157" t="s">
        <v>37</v>
      </c>
      <c r="B5157" t="s">
        <v>27</v>
      </c>
      <c r="C5157" t="s">
        <v>36</v>
      </c>
      <c r="D5157" s="1">
        <v>44476</v>
      </c>
      <c r="E5157" s="4">
        <v>483</v>
      </c>
      <c r="F5157">
        <v>69</v>
      </c>
    </row>
    <row r="5158" spans="1:6" x14ac:dyDescent="0.25">
      <c r="A5158" t="s">
        <v>20</v>
      </c>
      <c r="B5158" t="s">
        <v>9</v>
      </c>
      <c r="C5158" t="s">
        <v>22</v>
      </c>
      <c r="D5158" s="1">
        <v>44476</v>
      </c>
      <c r="E5158" s="4">
        <v>7805</v>
      </c>
      <c r="F5158">
        <v>840</v>
      </c>
    </row>
    <row r="5159" spans="1:6" x14ac:dyDescent="0.25">
      <c r="A5159" t="s">
        <v>33</v>
      </c>
      <c r="B5159" t="s">
        <v>27</v>
      </c>
      <c r="C5159" t="s">
        <v>52</v>
      </c>
      <c r="D5159" s="1">
        <v>44476</v>
      </c>
      <c r="E5159" s="4">
        <v>4641</v>
      </c>
      <c r="F5159">
        <v>465</v>
      </c>
    </row>
    <row r="5160" spans="1:6" x14ac:dyDescent="0.25">
      <c r="A5160" t="s">
        <v>49</v>
      </c>
      <c r="B5160" t="s">
        <v>11</v>
      </c>
      <c r="C5160" t="s">
        <v>50</v>
      </c>
      <c r="D5160" s="1">
        <v>44476</v>
      </c>
      <c r="E5160" s="4">
        <v>12138</v>
      </c>
      <c r="F5160">
        <v>506</v>
      </c>
    </row>
    <row r="5161" spans="1:6" x14ac:dyDescent="0.25">
      <c r="A5161" t="s">
        <v>10</v>
      </c>
      <c r="B5161" t="s">
        <v>11</v>
      </c>
      <c r="C5161" t="s">
        <v>12</v>
      </c>
      <c r="D5161" s="1">
        <v>44476</v>
      </c>
      <c r="E5161" s="4">
        <v>14371</v>
      </c>
      <c r="F5161">
        <v>980</v>
      </c>
    </row>
    <row r="5162" spans="1:6" x14ac:dyDescent="0.25">
      <c r="A5162" t="s">
        <v>20</v>
      </c>
      <c r="B5162" t="s">
        <v>27</v>
      </c>
      <c r="C5162" t="s">
        <v>19</v>
      </c>
      <c r="D5162" s="1">
        <v>44476</v>
      </c>
      <c r="E5162" s="4">
        <v>4774</v>
      </c>
      <c r="F5162">
        <v>299</v>
      </c>
    </row>
    <row r="5163" spans="1:6" x14ac:dyDescent="0.25">
      <c r="A5163" t="s">
        <v>57</v>
      </c>
      <c r="B5163" t="s">
        <v>16</v>
      </c>
      <c r="C5163" t="s">
        <v>31</v>
      </c>
      <c r="D5163" s="1">
        <v>44476</v>
      </c>
      <c r="E5163" s="4">
        <v>1722</v>
      </c>
      <c r="F5163">
        <v>123</v>
      </c>
    </row>
    <row r="5164" spans="1:6" x14ac:dyDescent="0.25">
      <c r="A5164" t="s">
        <v>15</v>
      </c>
      <c r="B5164" t="s">
        <v>27</v>
      </c>
      <c r="C5164" t="s">
        <v>44</v>
      </c>
      <c r="D5164" s="1">
        <v>44476</v>
      </c>
      <c r="E5164" s="4">
        <v>6531</v>
      </c>
      <c r="F5164">
        <v>273</v>
      </c>
    </row>
    <row r="5165" spans="1:6" x14ac:dyDescent="0.25">
      <c r="A5165" t="s">
        <v>53</v>
      </c>
      <c r="B5165" t="s">
        <v>27</v>
      </c>
      <c r="C5165" t="s">
        <v>17</v>
      </c>
      <c r="D5165" s="1">
        <v>44476</v>
      </c>
      <c r="E5165" s="4">
        <v>11333</v>
      </c>
      <c r="F5165">
        <v>493</v>
      </c>
    </row>
    <row r="5166" spans="1:6" x14ac:dyDescent="0.25">
      <c r="A5166" t="s">
        <v>56</v>
      </c>
      <c r="B5166" t="s">
        <v>21</v>
      </c>
      <c r="C5166" t="s">
        <v>50</v>
      </c>
      <c r="D5166" s="1">
        <v>44476</v>
      </c>
      <c r="E5166" s="4">
        <v>7546</v>
      </c>
      <c r="F5166">
        <v>343</v>
      </c>
    </row>
    <row r="5167" spans="1:6" x14ac:dyDescent="0.25">
      <c r="A5167" t="s">
        <v>37</v>
      </c>
      <c r="B5167" t="s">
        <v>27</v>
      </c>
      <c r="C5167" t="s">
        <v>31</v>
      </c>
      <c r="D5167" s="1">
        <v>44476</v>
      </c>
      <c r="E5167" s="4">
        <v>539</v>
      </c>
      <c r="F5167">
        <v>45</v>
      </c>
    </row>
    <row r="5168" spans="1:6" x14ac:dyDescent="0.25">
      <c r="A5168" t="s">
        <v>41</v>
      </c>
      <c r="B5168" t="s">
        <v>6</v>
      </c>
      <c r="C5168" t="s">
        <v>45</v>
      </c>
      <c r="D5168" s="1">
        <v>44476</v>
      </c>
      <c r="E5168" s="4">
        <v>8946</v>
      </c>
      <c r="F5168">
        <v>407</v>
      </c>
    </row>
    <row r="5169" spans="1:6" x14ac:dyDescent="0.25">
      <c r="A5169" t="s">
        <v>57</v>
      </c>
      <c r="B5169" t="s">
        <v>11</v>
      </c>
      <c r="C5169" t="s">
        <v>12</v>
      </c>
      <c r="D5169" s="1">
        <v>44476</v>
      </c>
      <c r="E5169" s="4">
        <v>784</v>
      </c>
      <c r="F5169">
        <v>49</v>
      </c>
    </row>
    <row r="5170" spans="1:6" x14ac:dyDescent="0.25">
      <c r="A5170" t="s">
        <v>39</v>
      </c>
      <c r="B5170" t="s">
        <v>27</v>
      </c>
      <c r="C5170" t="s">
        <v>7</v>
      </c>
      <c r="D5170" s="1">
        <v>44476</v>
      </c>
      <c r="E5170" s="4">
        <v>560</v>
      </c>
      <c r="F5170">
        <v>38</v>
      </c>
    </row>
    <row r="5171" spans="1:6" x14ac:dyDescent="0.25">
      <c r="A5171" t="s">
        <v>39</v>
      </c>
      <c r="B5171" t="s">
        <v>21</v>
      </c>
      <c r="C5171" t="s">
        <v>43</v>
      </c>
      <c r="D5171" s="1">
        <v>44476</v>
      </c>
      <c r="E5171" s="4">
        <v>756</v>
      </c>
      <c r="F5171">
        <v>35</v>
      </c>
    </row>
    <row r="5172" spans="1:6" x14ac:dyDescent="0.25">
      <c r="A5172" t="s">
        <v>53</v>
      </c>
      <c r="B5172" t="s">
        <v>11</v>
      </c>
      <c r="C5172" t="s">
        <v>12</v>
      </c>
      <c r="D5172" s="1">
        <v>44476</v>
      </c>
      <c r="E5172" s="4">
        <v>350</v>
      </c>
      <c r="F5172">
        <v>22</v>
      </c>
    </row>
    <row r="5173" spans="1:6" x14ac:dyDescent="0.25">
      <c r="A5173" t="s">
        <v>56</v>
      </c>
      <c r="B5173" t="s">
        <v>6</v>
      </c>
      <c r="C5173" t="s">
        <v>31</v>
      </c>
      <c r="D5173" s="1">
        <v>44476</v>
      </c>
      <c r="E5173" s="4">
        <v>2352</v>
      </c>
      <c r="F5173">
        <v>168</v>
      </c>
    </row>
    <row r="5174" spans="1:6" x14ac:dyDescent="0.25">
      <c r="A5174" t="s">
        <v>49</v>
      </c>
      <c r="B5174" t="s">
        <v>16</v>
      </c>
      <c r="C5174" t="s">
        <v>43</v>
      </c>
      <c r="D5174" s="1">
        <v>44476</v>
      </c>
      <c r="E5174" s="4">
        <v>7917</v>
      </c>
      <c r="F5174">
        <v>377</v>
      </c>
    </row>
    <row r="5175" spans="1:6" x14ac:dyDescent="0.25">
      <c r="A5175" t="s">
        <v>33</v>
      </c>
      <c r="B5175" t="s">
        <v>9</v>
      </c>
      <c r="C5175" t="s">
        <v>35</v>
      </c>
      <c r="D5175" s="1">
        <v>44476</v>
      </c>
      <c r="E5175" s="4">
        <v>8043</v>
      </c>
      <c r="F5175">
        <v>424</v>
      </c>
    </row>
    <row r="5176" spans="1:6" x14ac:dyDescent="0.25">
      <c r="A5176" t="s">
        <v>56</v>
      </c>
      <c r="B5176" t="s">
        <v>11</v>
      </c>
      <c r="C5176" t="s">
        <v>43</v>
      </c>
      <c r="D5176" s="1">
        <v>44476</v>
      </c>
      <c r="E5176" s="4">
        <v>2499</v>
      </c>
      <c r="F5176">
        <v>119</v>
      </c>
    </row>
    <row r="5177" spans="1:6" x14ac:dyDescent="0.25">
      <c r="A5177" t="s">
        <v>20</v>
      </c>
      <c r="B5177" t="s">
        <v>16</v>
      </c>
      <c r="C5177" t="s">
        <v>38</v>
      </c>
      <c r="D5177" s="1">
        <v>44476</v>
      </c>
      <c r="E5177" s="4">
        <v>91</v>
      </c>
      <c r="F5177">
        <v>4</v>
      </c>
    </row>
    <row r="5178" spans="1:6" x14ac:dyDescent="0.25">
      <c r="A5178" t="s">
        <v>8</v>
      </c>
      <c r="B5178" t="s">
        <v>16</v>
      </c>
      <c r="C5178" t="s">
        <v>14</v>
      </c>
      <c r="D5178" s="1">
        <v>44476</v>
      </c>
      <c r="E5178" s="4">
        <v>4487</v>
      </c>
      <c r="F5178">
        <v>641</v>
      </c>
    </row>
    <row r="5179" spans="1:6" x14ac:dyDescent="0.25">
      <c r="A5179" t="s">
        <v>39</v>
      </c>
      <c r="B5179" t="s">
        <v>11</v>
      </c>
      <c r="C5179" t="s">
        <v>36</v>
      </c>
      <c r="D5179" s="1">
        <v>44476</v>
      </c>
      <c r="E5179" s="4">
        <v>11641</v>
      </c>
      <c r="F5179">
        <v>1260</v>
      </c>
    </row>
    <row r="5180" spans="1:6" x14ac:dyDescent="0.25">
      <c r="A5180" t="s">
        <v>20</v>
      </c>
      <c r="B5180" t="s">
        <v>16</v>
      </c>
      <c r="C5180" t="s">
        <v>30</v>
      </c>
      <c r="D5180" s="1">
        <v>44476</v>
      </c>
      <c r="E5180" s="4">
        <v>3955</v>
      </c>
      <c r="F5180">
        <v>209</v>
      </c>
    </row>
    <row r="5181" spans="1:6" x14ac:dyDescent="0.25">
      <c r="A5181" t="s">
        <v>15</v>
      </c>
      <c r="B5181" t="s">
        <v>21</v>
      </c>
      <c r="C5181" t="s">
        <v>19</v>
      </c>
      <c r="D5181" s="1">
        <v>44476</v>
      </c>
      <c r="E5181" s="4">
        <v>20594</v>
      </c>
      <c r="F5181">
        <v>1120</v>
      </c>
    </row>
    <row r="5182" spans="1:6" x14ac:dyDescent="0.25">
      <c r="A5182" t="s">
        <v>41</v>
      </c>
      <c r="B5182" t="s">
        <v>27</v>
      </c>
      <c r="C5182" t="s">
        <v>45</v>
      </c>
      <c r="D5182" s="1">
        <v>44476</v>
      </c>
      <c r="E5182" s="4">
        <v>8652</v>
      </c>
      <c r="F5182">
        <v>377</v>
      </c>
    </row>
    <row r="5183" spans="1:6" x14ac:dyDescent="0.25">
      <c r="A5183" t="s">
        <v>40</v>
      </c>
      <c r="B5183" t="s">
        <v>11</v>
      </c>
      <c r="C5183" t="s">
        <v>30</v>
      </c>
      <c r="D5183" s="1">
        <v>44476</v>
      </c>
      <c r="E5183" s="4">
        <v>3234</v>
      </c>
      <c r="F5183">
        <v>171</v>
      </c>
    </row>
    <row r="5184" spans="1:6" x14ac:dyDescent="0.25">
      <c r="A5184" t="s">
        <v>20</v>
      </c>
      <c r="B5184" t="s">
        <v>27</v>
      </c>
      <c r="C5184" t="s">
        <v>30</v>
      </c>
      <c r="D5184" s="1">
        <v>44476</v>
      </c>
      <c r="E5184" s="4">
        <v>3654</v>
      </c>
      <c r="F5184">
        <v>193</v>
      </c>
    </row>
    <row r="5185" spans="1:6" x14ac:dyDescent="0.25">
      <c r="A5185" t="s">
        <v>57</v>
      </c>
      <c r="B5185" t="s">
        <v>27</v>
      </c>
      <c r="C5185" t="s">
        <v>48</v>
      </c>
      <c r="D5185" s="1">
        <v>44476</v>
      </c>
      <c r="E5185" s="4">
        <v>2926</v>
      </c>
      <c r="F5185">
        <v>113</v>
      </c>
    </row>
    <row r="5186" spans="1:6" x14ac:dyDescent="0.25">
      <c r="A5186" t="s">
        <v>53</v>
      </c>
      <c r="B5186" t="s">
        <v>27</v>
      </c>
      <c r="C5186" t="s">
        <v>47</v>
      </c>
      <c r="D5186" s="1">
        <v>44476</v>
      </c>
      <c r="E5186" s="4">
        <v>3983</v>
      </c>
      <c r="F5186">
        <v>249</v>
      </c>
    </row>
    <row r="5187" spans="1:6" x14ac:dyDescent="0.25">
      <c r="A5187" t="s">
        <v>46</v>
      </c>
      <c r="B5187" t="s">
        <v>16</v>
      </c>
      <c r="C5187" t="s">
        <v>31</v>
      </c>
      <c r="D5187" s="1">
        <v>44476</v>
      </c>
      <c r="E5187" s="4">
        <v>3297</v>
      </c>
      <c r="F5187">
        <v>275</v>
      </c>
    </row>
    <row r="5188" spans="1:6" x14ac:dyDescent="0.25">
      <c r="A5188" t="s">
        <v>40</v>
      </c>
      <c r="B5188" t="s">
        <v>27</v>
      </c>
      <c r="C5188" t="s">
        <v>43</v>
      </c>
      <c r="D5188" s="1">
        <v>44476</v>
      </c>
      <c r="E5188" s="4">
        <v>15792</v>
      </c>
      <c r="F5188">
        <v>770</v>
      </c>
    </row>
    <row r="5189" spans="1:6" x14ac:dyDescent="0.25">
      <c r="A5189" t="s">
        <v>10</v>
      </c>
      <c r="B5189" t="s">
        <v>11</v>
      </c>
      <c r="C5189" t="s">
        <v>30</v>
      </c>
      <c r="D5189" s="1">
        <v>44476</v>
      </c>
      <c r="E5189" s="4">
        <v>1246</v>
      </c>
      <c r="F5189">
        <v>70</v>
      </c>
    </row>
    <row r="5190" spans="1:6" x14ac:dyDescent="0.25">
      <c r="A5190" t="s">
        <v>33</v>
      </c>
      <c r="B5190" t="s">
        <v>11</v>
      </c>
      <c r="C5190" t="s">
        <v>45</v>
      </c>
      <c r="D5190" s="1">
        <v>44476</v>
      </c>
      <c r="E5190" s="4">
        <v>13230</v>
      </c>
      <c r="F5190">
        <v>602</v>
      </c>
    </row>
    <row r="5191" spans="1:6" x14ac:dyDescent="0.25">
      <c r="A5191" t="s">
        <v>39</v>
      </c>
      <c r="B5191" t="s">
        <v>11</v>
      </c>
      <c r="C5191" t="s">
        <v>35</v>
      </c>
      <c r="D5191" s="1">
        <v>44476</v>
      </c>
      <c r="E5191" s="4">
        <v>3101</v>
      </c>
      <c r="F5191">
        <v>164</v>
      </c>
    </row>
    <row r="5192" spans="1:6" x14ac:dyDescent="0.25">
      <c r="A5192" t="s">
        <v>40</v>
      </c>
      <c r="B5192" t="s">
        <v>21</v>
      </c>
      <c r="C5192" t="s">
        <v>47</v>
      </c>
      <c r="D5192" s="1">
        <v>44476</v>
      </c>
      <c r="E5192" s="4">
        <v>11438</v>
      </c>
      <c r="F5192">
        <v>673</v>
      </c>
    </row>
    <row r="5193" spans="1:6" x14ac:dyDescent="0.25">
      <c r="A5193" t="s">
        <v>46</v>
      </c>
      <c r="B5193" t="s">
        <v>16</v>
      </c>
      <c r="C5193" t="s">
        <v>12</v>
      </c>
      <c r="D5193" s="1">
        <v>44476</v>
      </c>
      <c r="E5193" s="4">
        <v>6188</v>
      </c>
      <c r="F5193">
        <v>413</v>
      </c>
    </row>
    <row r="5194" spans="1:6" x14ac:dyDescent="0.25">
      <c r="A5194" t="s">
        <v>25</v>
      </c>
      <c r="B5194" t="s">
        <v>16</v>
      </c>
      <c r="C5194" t="s">
        <v>45</v>
      </c>
      <c r="D5194" s="1">
        <v>44476</v>
      </c>
      <c r="E5194" s="4">
        <v>9016</v>
      </c>
      <c r="F5194">
        <v>376</v>
      </c>
    </row>
    <row r="5195" spans="1:6" x14ac:dyDescent="0.25">
      <c r="A5195" t="s">
        <v>41</v>
      </c>
      <c r="B5195" t="s">
        <v>9</v>
      </c>
      <c r="C5195" t="s">
        <v>31</v>
      </c>
      <c r="D5195" s="1">
        <v>44476</v>
      </c>
      <c r="E5195" s="4">
        <v>3934</v>
      </c>
      <c r="F5195">
        <v>328</v>
      </c>
    </row>
    <row r="5196" spans="1:6" x14ac:dyDescent="0.25">
      <c r="A5196" t="s">
        <v>54</v>
      </c>
      <c r="B5196" t="s">
        <v>16</v>
      </c>
      <c r="C5196" t="s">
        <v>28</v>
      </c>
      <c r="D5196" s="1">
        <v>44476</v>
      </c>
      <c r="E5196" s="4">
        <v>2114</v>
      </c>
      <c r="F5196">
        <v>302</v>
      </c>
    </row>
    <row r="5197" spans="1:6" x14ac:dyDescent="0.25">
      <c r="A5197" t="s">
        <v>13</v>
      </c>
      <c r="B5197" t="s">
        <v>27</v>
      </c>
      <c r="C5197" t="s">
        <v>45</v>
      </c>
      <c r="D5197" s="1">
        <v>44476</v>
      </c>
      <c r="E5197" s="4">
        <v>4564</v>
      </c>
      <c r="F5197">
        <v>191</v>
      </c>
    </row>
    <row r="5198" spans="1:6" x14ac:dyDescent="0.25">
      <c r="A5198" t="s">
        <v>33</v>
      </c>
      <c r="B5198" t="s">
        <v>16</v>
      </c>
      <c r="C5198" t="s">
        <v>36</v>
      </c>
      <c r="D5198" s="1">
        <v>44476</v>
      </c>
      <c r="E5198" s="4">
        <v>8183</v>
      </c>
      <c r="F5198">
        <v>910</v>
      </c>
    </row>
    <row r="5199" spans="1:6" x14ac:dyDescent="0.25">
      <c r="A5199" t="s">
        <v>54</v>
      </c>
      <c r="B5199" t="s">
        <v>11</v>
      </c>
      <c r="C5199" t="s">
        <v>31</v>
      </c>
      <c r="D5199" s="1">
        <v>44476</v>
      </c>
      <c r="E5199" s="4">
        <v>3101</v>
      </c>
      <c r="F5199">
        <v>259</v>
      </c>
    </row>
    <row r="5200" spans="1:6" x14ac:dyDescent="0.25">
      <c r="A5200" t="s">
        <v>29</v>
      </c>
      <c r="B5200" t="s">
        <v>6</v>
      </c>
      <c r="C5200" t="s">
        <v>35</v>
      </c>
      <c r="D5200" s="1">
        <v>44476</v>
      </c>
      <c r="E5200" s="4">
        <v>1183</v>
      </c>
      <c r="F5200">
        <v>66</v>
      </c>
    </row>
    <row r="5201" spans="1:6" x14ac:dyDescent="0.25">
      <c r="A5201" t="s">
        <v>18</v>
      </c>
      <c r="B5201" t="s">
        <v>6</v>
      </c>
      <c r="C5201" t="s">
        <v>12</v>
      </c>
      <c r="D5201" s="1">
        <v>44476</v>
      </c>
      <c r="E5201" s="4">
        <v>5915</v>
      </c>
      <c r="F5201">
        <v>348</v>
      </c>
    </row>
    <row r="5202" spans="1:6" x14ac:dyDescent="0.25">
      <c r="A5202" t="s">
        <v>29</v>
      </c>
      <c r="B5202" t="s">
        <v>21</v>
      </c>
      <c r="C5202" t="s">
        <v>50</v>
      </c>
      <c r="D5202" s="1">
        <v>44476</v>
      </c>
      <c r="E5202" s="4">
        <v>5411</v>
      </c>
      <c r="F5202">
        <v>226</v>
      </c>
    </row>
    <row r="5203" spans="1:6" x14ac:dyDescent="0.25">
      <c r="A5203" t="s">
        <v>32</v>
      </c>
      <c r="B5203" t="s">
        <v>6</v>
      </c>
      <c r="C5203" t="s">
        <v>43</v>
      </c>
      <c r="D5203" s="1">
        <v>44476</v>
      </c>
      <c r="E5203" s="4">
        <v>8960</v>
      </c>
      <c r="F5203">
        <v>408</v>
      </c>
    </row>
    <row r="5204" spans="1:6" x14ac:dyDescent="0.25">
      <c r="A5204" t="s">
        <v>33</v>
      </c>
      <c r="B5204" t="s">
        <v>21</v>
      </c>
      <c r="C5204" t="s">
        <v>45</v>
      </c>
      <c r="D5204" s="1">
        <v>44476</v>
      </c>
      <c r="E5204" s="4">
        <v>3108</v>
      </c>
      <c r="F5204">
        <v>130</v>
      </c>
    </row>
    <row r="5205" spans="1:6" x14ac:dyDescent="0.25">
      <c r="A5205" t="s">
        <v>40</v>
      </c>
      <c r="B5205" t="s">
        <v>27</v>
      </c>
      <c r="C5205" t="s">
        <v>45</v>
      </c>
      <c r="D5205" s="1">
        <v>44476</v>
      </c>
      <c r="E5205" s="4">
        <v>588</v>
      </c>
      <c r="F5205">
        <v>26</v>
      </c>
    </row>
    <row r="5206" spans="1:6" x14ac:dyDescent="0.25">
      <c r="A5206" t="s">
        <v>8</v>
      </c>
      <c r="B5206" t="s">
        <v>9</v>
      </c>
      <c r="C5206" t="s">
        <v>42</v>
      </c>
      <c r="D5206" s="1">
        <v>44476</v>
      </c>
      <c r="E5206" s="4">
        <v>3962</v>
      </c>
      <c r="F5206">
        <v>283</v>
      </c>
    </row>
    <row r="5207" spans="1:6" x14ac:dyDescent="0.25">
      <c r="A5207" t="s">
        <v>39</v>
      </c>
      <c r="B5207" t="s">
        <v>9</v>
      </c>
      <c r="C5207" t="s">
        <v>42</v>
      </c>
      <c r="D5207" s="1">
        <v>44476</v>
      </c>
      <c r="E5207" s="4">
        <v>6013</v>
      </c>
      <c r="F5207">
        <v>401</v>
      </c>
    </row>
    <row r="5208" spans="1:6" x14ac:dyDescent="0.25">
      <c r="A5208" t="s">
        <v>37</v>
      </c>
      <c r="B5208" t="s">
        <v>16</v>
      </c>
      <c r="C5208" t="s">
        <v>7</v>
      </c>
      <c r="D5208" s="1">
        <v>44476</v>
      </c>
      <c r="E5208" s="4">
        <v>1204</v>
      </c>
      <c r="F5208">
        <v>86</v>
      </c>
    </row>
    <row r="5209" spans="1:6" x14ac:dyDescent="0.25">
      <c r="A5209" t="s">
        <v>8</v>
      </c>
      <c r="B5209" t="s">
        <v>6</v>
      </c>
      <c r="C5209" t="s">
        <v>14</v>
      </c>
      <c r="D5209" s="1">
        <v>44476</v>
      </c>
      <c r="E5209" s="4">
        <v>9926</v>
      </c>
      <c r="F5209">
        <v>1680</v>
      </c>
    </row>
    <row r="5210" spans="1:6" x14ac:dyDescent="0.25">
      <c r="A5210" t="s">
        <v>23</v>
      </c>
      <c r="B5210" t="s">
        <v>16</v>
      </c>
      <c r="C5210" t="s">
        <v>28</v>
      </c>
      <c r="D5210" s="1">
        <v>44476</v>
      </c>
      <c r="E5210" s="4">
        <v>6580</v>
      </c>
      <c r="F5210">
        <v>1120</v>
      </c>
    </row>
    <row r="5211" spans="1:6" x14ac:dyDescent="0.25">
      <c r="A5211" t="s">
        <v>57</v>
      </c>
      <c r="B5211" t="s">
        <v>21</v>
      </c>
      <c r="C5211" t="s">
        <v>14</v>
      </c>
      <c r="D5211" s="1">
        <v>44476</v>
      </c>
      <c r="E5211" s="4">
        <v>3346</v>
      </c>
      <c r="F5211">
        <v>419</v>
      </c>
    </row>
    <row r="5212" spans="1:6" x14ac:dyDescent="0.25">
      <c r="A5212" t="s">
        <v>51</v>
      </c>
      <c r="B5212" t="s">
        <v>6</v>
      </c>
      <c r="C5212" t="s">
        <v>26</v>
      </c>
      <c r="D5212" s="1">
        <v>44476</v>
      </c>
      <c r="E5212" s="4">
        <v>11627</v>
      </c>
      <c r="F5212">
        <v>910</v>
      </c>
    </row>
    <row r="5213" spans="1:6" x14ac:dyDescent="0.25">
      <c r="A5213" t="s">
        <v>53</v>
      </c>
      <c r="B5213" t="s">
        <v>21</v>
      </c>
      <c r="C5213" t="s">
        <v>14</v>
      </c>
      <c r="D5213" s="1">
        <v>44476</v>
      </c>
      <c r="E5213" s="4">
        <v>6132</v>
      </c>
      <c r="F5213">
        <v>910</v>
      </c>
    </row>
    <row r="5214" spans="1:6" x14ac:dyDescent="0.25">
      <c r="A5214" t="s">
        <v>32</v>
      </c>
      <c r="B5214" t="s">
        <v>21</v>
      </c>
      <c r="C5214" t="s">
        <v>14</v>
      </c>
      <c r="D5214" s="1">
        <v>44476</v>
      </c>
      <c r="E5214" s="4">
        <v>8512</v>
      </c>
      <c r="F5214">
        <v>1050</v>
      </c>
    </row>
    <row r="5215" spans="1:6" x14ac:dyDescent="0.25">
      <c r="A5215" t="s">
        <v>41</v>
      </c>
      <c r="B5215" t="s">
        <v>11</v>
      </c>
      <c r="C5215" t="s">
        <v>19</v>
      </c>
      <c r="D5215" s="1">
        <v>44477</v>
      </c>
      <c r="E5215" s="4">
        <v>8267</v>
      </c>
      <c r="F5215">
        <v>460</v>
      </c>
    </row>
    <row r="5216" spans="1:6" x14ac:dyDescent="0.25">
      <c r="A5216" t="s">
        <v>49</v>
      </c>
      <c r="B5216" t="s">
        <v>11</v>
      </c>
      <c r="C5216" t="s">
        <v>24</v>
      </c>
      <c r="D5216" s="1">
        <v>44477</v>
      </c>
      <c r="E5216" s="4">
        <v>3290</v>
      </c>
      <c r="F5216">
        <v>174</v>
      </c>
    </row>
    <row r="5217" spans="1:6" x14ac:dyDescent="0.25">
      <c r="A5217" t="s">
        <v>20</v>
      </c>
      <c r="B5217" t="s">
        <v>9</v>
      </c>
      <c r="C5217" t="s">
        <v>48</v>
      </c>
      <c r="D5217" s="1">
        <v>44477</v>
      </c>
      <c r="E5217" s="4">
        <v>1540</v>
      </c>
      <c r="F5217">
        <v>58</v>
      </c>
    </row>
    <row r="5218" spans="1:6" x14ac:dyDescent="0.25">
      <c r="A5218" t="s">
        <v>13</v>
      </c>
      <c r="B5218" t="s">
        <v>11</v>
      </c>
      <c r="C5218" t="s">
        <v>12</v>
      </c>
      <c r="D5218" s="1">
        <v>44477</v>
      </c>
      <c r="E5218" s="4">
        <v>6783</v>
      </c>
      <c r="F5218">
        <v>399</v>
      </c>
    </row>
    <row r="5219" spans="1:6" x14ac:dyDescent="0.25">
      <c r="A5219" t="s">
        <v>5</v>
      </c>
      <c r="B5219" t="s">
        <v>16</v>
      </c>
      <c r="C5219" t="s">
        <v>45</v>
      </c>
      <c r="D5219" s="1">
        <v>44477</v>
      </c>
      <c r="E5219" s="4">
        <v>105</v>
      </c>
      <c r="F5219">
        <v>5</v>
      </c>
    </row>
    <row r="5220" spans="1:6" x14ac:dyDescent="0.25">
      <c r="A5220" t="s">
        <v>40</v>
      </c>
      <c r="B5220" t="s">
        <v>21</v>
      </c>
      <c r="C5220" t="s">
        <v>28</v>
      </c>
      <c r="D5220" s="1">
        <v>44477</v>
      </c>
      <c r="E5220" s="4">
        <v>7924</v>
      </c>
      <c r="F5220">
        <v>980</v>
      </c>
    </row>
    <row r="5221" spans="1:6" x14ac:dyDescent="0.25">
      <c r="A5221" t="s">
        <v>34</v>
      </c>
      <c r="B5221" t="s">
        <v>21</v>
      </c>
      <c r="C5221" t="s">
        <v>26</v>
      </c>
      <c r="D5221" s="1">
        <v>44477</v>
      </c>
      <c r="E5221" s="4">
        <v>4151</v>
      </c>
      <c r="F5221">
        <v>346</v>
      </c>
    </row>
    <row r="5222" spans="1:6" x14ac:dyDescent="0.25">
      <c r="A5222" t="s">
        <v>49</v>
      </c>
      <c r="B5222" t="s">
        <v>11</v>
      </c>
      <c r="C5222" t="s">
        <v>26</v>
      </c>
      <c r="D5222" s="1">
        <v>44477</v>
      </c>
      <c r="E5222" s="4">
        <v>441</v>
      </c>
      <c r="F5222">
        <v>41</v>
      </c>
    </row>
    <row r="5223" spans="1:6" x14ac:dyDescent="0.25">
      <c r="A5223" t="s">
        <v>40</v>
      </c>
      <c r="B5223" t="s">
        <v>21</v>
      </c>
      <c r="C5223" t="s">
        <v>31</v>
      </c>
      <c r="D5223" s="1">
        <v>44477</v>
      </c>
      <c r="E5223" s="4">
        <v>1295</v>
      </c>
      <c r="F5223">
        <v>108</v>
      </c>
    </row>
    <row r="5224" spans="1:6" x14ac:dyDescent="0.25">
      <c r="A5224" t="s">
        <v>25</v>
      </c>
      <c r="B5224" t="s">
        <v>27</v>
      </c>
      <c r="C5224" t="s">
        <v>26</v>
      </c>
      <c r="D5224" s="1">
        <v>44477</v>
      </c>
      <c r="E5224" s="4">
        <v>1715</v>
      </c>
      <c r="F5224">
        <v>132</v>
      </c>
    </row>
    <row r="5225" spans="1:6" x14ac:dyDescent="0.25">
      <c r="A5225" t="s">
        <v>29</v>
      </c>
      <c r="B5225" t="s">
        <v>16</v>
      </c>
      <c r="C5225" t="s">
        <v>43</v>
      </c>
      <c r="D5225" s="1">
        <v>44477</v>
      </c>
      <c r="E5225" s="4">
        <v>14623</v>
      </c>
      <c r="F5225">
        <v>665</v>
      </c>
    </row>
    <row r="5226" spans="1:6" x14ac:dyDescent="0.25">
      <c r="A5226" t="s">
        <v>40</v>
      </c>
      <c r="B5226" t="s">
        <v>16</v>
      </c>
      <c r="C5226" t="s">
        <v>31</v>
      </c>
      <c r="D5226" s="1">
        <v>44477</v>
      </c>
      <c r="E5226" s="4">
        <v>5222</v>
      </c>
      <c r="F5226">
        <v>436</v>
      </c>
    </row>
    <row r="5227" spans="1:6" x14ac:dyDescent="0.25">
      <c r="A5227" t="s">
        <v>5</v>
      </c>
      <c r="B5227" t="s">
        <v>9</v>
      </c>
      <c r="C5227" t="s">
        <v>43</v>
      </c>
      <c r="D5227" s="1">
        <v>44477</v>
      </c>
      <c r="E5227" s="4">
        <v>112</v>
      </c>
      <c r="F5227">
        <v>6</v>
      </c>
    </row>
    <row r="5228" spans="1:6" x14ac:dyDescent="0.25">
      <c r="A5228" t="s">
        <v>51</v>
      </c>
      <c r="B5228" t="s">
        <v>27</v>
      </c>
      <c r="C5228" t="s">
        <v>44</v>
      </c>
      <c r="D5228" s="1">
        <v>44477</v>
      </c>
      <c r="E5228" s="4">
        <v>399</v>
      </c>
      <c r="F5228">
        <v>17</v>
      </c>
    </row>
    <row r="5229" spans="1:6" x14ac:dyDescent="0.25">
      <c r="A5229" t="s">
        <v>41</v>
      </c>
      <c r="B5229" t="s">
        <v>6</v>
      </c>
      <c r="C5229" t="s">
        <v>50</v>
      </c>
      <c r="D5229" s="1">
        <v>44477</v>
      </c>
      <c r="E5229" s="4">
        <v>3941</v>
      </c>
      <c r="F5229">
        <v>172</v>
      </c>
    </row>
    <row r="5230" spans="1:6" x14ac:dyDescent="0.25">
      <c r="A5230" t="s">
        <v>29</v>
      </c>
      <c r="B5230" t="s">
        <v>21</v>
      </c>
      <c r="C5230" t="s">
        <v>44</v>
      </c>
      <c r="D5230" s="1">
        <v>44477</v>
      </c>
      <c r="E5230" s="4">
        <v>3052</v>
      </c>
      <c r="F5230">
        <v>133</v>
      </c>
    </row>
    <row r="5231" spans="1:6" x14ac:dyDescent="0.25">
      <c r="A5231" t="s">
        <v>5</v>
      </c>
      <c r="B5231" t="s">
        <v>16</v>
      </c>
      <c r="C5231" t="s">
        <v>50</v>
      </c>
      <c r="D5231" s="1">
        <v>44477</v>
      </c>
      <c r="E5231" s="4">
        <v>10101</v>
      </c>
      <c r="F5231">
        <v>460</v>
      </c>
    </row>
    <row r="5232" spans="1:6" x14ac:dyDescent="0.25">
      <c r="A5232" t="s">
        <v>32</v>
      </c>
      <c r="B5232" t="s">
        <v>16</v>
      </c>
      <c r="C5232" t="s">
        <v>36</v>
      </c>
      <c r="D5232" s="1">
        <v>44477</v>
      </c>
      <c r="E5232" s="4">
        <v>322</v>
      </c>
      <c r="F5232">
        <v>36</v>
      </c>
    </row>
    <row r="5233" spans="1:6" x14ac:dyDescent="0.25">
      <c r="A5233" t="s">
        <v>41</v>
      </c>
      <c r="B5233" t="s">
        <v>11</v>
      </c>
      <c r="C5233" t="s">
        <v>24</v>
      </c>
      <c r="D5233" s="1">
        <v>44477</v>
      </c>
      <c r="E5233" s="4">
        <v>5243</v>
      </c>
      <c r="F5233">
        <v>276</v>
      </c>
    </row>
    <row r="5234" spans="1:6" x14ac:dyDescent="0.25">
      <c r="A5234" t="s">
        <v>10</v>
      </c>
      <c r="B5234" t="s">
        <v>9</v>
      </c>
      <c r="C5234" t="s">
        <v>50</v>
      </c>
      <c r="D5234" s="1">
        <v>44477</v>
      </c>
      <c r="E5234" s="4">
        <v>6314</v>
      </c>
      <c r="F5234">
        <v>275</v>
      </c>
    </row>
    <row r="5235" spans="1:6" x14ac:dyDescent="0.25">
      <c r="A5235" t="s">
        <v>46</v>
      </c>
      <c r="B5235" t="s">
        <v>21</v>
      </c>
      <c r="C5235" t="s">
        <v>17</v>
      </c>
      <c r="D5235" s="1">
        <v>44477</v>
      </c>
      <c r="E5235" s="4">
        <v>343</v>
      </c>
      <c r="F5235">
        <v>17</v>
      </c>
    </row>
    <row r="5236" spans="1:6" x14ac:dyDescent="0.25">
      <c r="A5236" t="s">
        <v>55</v>
      </c>
      <c r="B5236" t="s">
        <v>11</v>
      </c>
      <c r="C5236" t="s">
        <v>47</v>
      </c>
      <c r="D5236" s="1">
        <v>44477</v>
      </c>
      <c r="E5236" s="4">
        <v>1883</v>
      </c>
      <c r="F5236">
        <v>126</v>
      </c>
    </row>
    <row r="5237" spans="1:6" x14ac:dyDescent="0.25">
      <c r="A5237" t="s">
        <v>18</v>
      </c>
      <c r="B5237" t="s">
        <v>6</v>
      </c>
      <c r="C5237" t="s">
        <v>19</v>
      </c>
      <c r="D5237" s="1">
        <v>44477</v>
      </c>
      <c r="E5237" s="4">
        <v>8750</v>
      </c>
      <c r="F5237">
        <v>547</v>
      </c>
    </row>
    <row r="5238" spans="1:6" x14ac:dyDescent="0.25">
      <c r="A5238" t="s">
        <v>15</v>
      </c>
      <c r="B5238" t="s">
        <v>16</v>
      </c>
      <c r="C5238" t="s">
        <v>50</v>
      </c>
      <c r="D5238" s="1">
        <v>44477</v>
      </c>
      <c r="E5238" s="4">
        <v>11704</v>
      </c>
      <c r="F5238">
        <v>488</v>
      </c>
    </row>
    <row r="5239" spans="1:6" x14ac:dyDescent="0.25">
      <c r="A5239" t="s">
        <v>5</v>
      </c>
      <c r="B5239" t="s">
        <v>6</v>
      </c>
      <c r="C5239" t="s">
        <v>12</v>
      </c>
      <c r="D5239" s="1">
        <v>44477</v>
      </c>
      <c r="E5239" s="4">
        <v>5159</v>
      </c>
      <c r="F5239">
        <v>344</v>
      </c>
    </row>
    <row r="5240" spans="1:6" x14ac:dyDescent="0.25">
      <c r="A5240" t="s">
        <v>49</v>
      </c>
      <c r="B5240" t="s">
        <v>6</v>
      </c>
      <c r="C5240" t="s">
        <v>28</v>
      </c>
      <c r="D5240" s="1">
        <v>44477</v>
      </c>
      <c r="E5240" s="4">
        <v>5201</v>
      </c>
      <c r="F5240">
        <v>840</v>
      </c>
    </row>
    <row r="5241" spans="1:6" x14ac:dyDescent="0.25">
      <c r="A5241" t="s">
        <v>15</v>
      </c>
      <c r="B5241" t="s">
        <v>27</v>
      </c>
      <c r="C5241" t="s">
        <v>12</v>
      </c>
      <c r="D5241" s="1">
        <v>44477</v>
      </c>
      <c r="E5241" s="4">
        <v>12061</v>
      </c>
      <c r="F5241">
        <v>840</v>
      </c>
    </row>
    <row r="5242" spans="1:6" x14ac:dyDescent="0.25">
      <c r="A5242" t="s">
        <v>18</v>
      </c>
      <c r="B5242" t="s">
        <v>27</v>
      </c>
      <c r="C5242" t="s">
        <v>43</v>
      </c>
      <c r="D5242" s="1">
        <v>44477</v>
      </c>
      <c r="E5242" s="4">
        <v>9100</v>
      </c>
      <c r="F5242">
        <v>434</v>
      </c>
    </row>
    <row r="5243" spans="1:6" x14ac:dyDescent="0.25">
      <c r="A5243" t="s">
        <v>49</v>
      </c>
      <c r="B5243" t="s">
        <v>21</v>
      </c>
      <c r="C5243" t="s">
        <v>30</v>
      </c>
      <c r="D5243" s="1">
        <v>44477</v>
      </c>
      <c r="E5243" s="4">
        <v>4676</v>
      </c>
      <c r="F5243">
        <v>260</v>
      </c>
    </row>
    <row r="5244" spans="1:6" x14ac:dyDescent="0.25">
      <c r="A5244" t="s">
        <v>23</v>
      </c>
      <c r="B5244" t="s">
        <v>6</v>
      </c>
      <c r="C5244" t="s">
        <v>7</v>
      </c>
      <c r="D5244" s="1">
        <v>44477</v>
      </c>
      <c r="E5244" s="4">
        <v>11669</v>
      </c>
      <c r="F5244">
        <v>700</v>
      </c>
    </row>
    <row r="5245" spans="1:6" x14ac:dyDescent="0.25">
      <c r="A5245" t="s">
        <v>40</v>
      </c>
      <c r="B5245" t="s">
        <v>9</v>
      </c>
      <c r="C5245" t="s">
        <v>47</v>
      </c>
      <c r="D5245" s="1">
        <v>44477</v>
      </c>
      <c r="E5245" s="4">
        <v>11277</v>
      </c>
      <c r="F5245">
        <v>700</v>
      </c>
    </row>
    <row r="5246" spans="1:6" x14ac:dyDescent="0.25">
      <c r="A5246" t="s">
        <v>10</v>
      </c>
      <c r="B5246" t="s">
        <v>16</v>
      </c>
      <c r="C5246" t="s">
        <v>12</v>
      </c>
      <c r="D5246" s="1">
        <v>44477</v>
      </c>
      <c r="E5246" s="4">
        <v>539</v>
      </c>
      <c r="F5246">
        <v>34</v>
      </c>
    </row>
    <row r="5247" spans="1:6" x14ac:dyDescent="0.25">
      <c r="A5247" t="s">
        <v>54</v>
      </c>
      <c r="B5247" t="s">
        <v>9</v>
      </c>
      <c r="C5247" t="s">
        <v>36</v>
      </c>
      <c r="D5247" s="1">
        <v>44477</v>
      </c>
      <c r="E5247" s="4">
        <v>10983</v>
      </c>
      <c r="F5247">
        <v>1540</v>
      </c>
    </row>
    <row r="5248" spans="1:6" x14ac:dyDescent="0.25">
      <c r="A5248" t="s">
        <v>55</v>
      </c>
      <c r="B5248" t="s">
        <v>9</v>
      </c>
      <c r="C5248" t="s">
        <v>44</v>
      </c>
      <c r="D5248" s="1">
        <v>44477</v>
      </c>
      <c r="E5248" s="4">
        <v>3962</v>
      </c>
      <c r="F5248">
        <v>181</v>
      </c>
    </row>
    <row r="5249" spans="1:6" x14ac:dyDescent="0.25">
      <c r="A5249" t="s">
        <v>34</v>
      </c>
      <c r="B5249" t="s">
        <v>6</v>
      </c>
      <c r="C5249" t="s">
        <v>50</v>
      </c>
      <c r="D5249" s="1">
        <v>44477</v>
      </c>
      <c r="E5249" s="4">
        <v>9933</v>
      </c>
      <c r="F5249">
        <v>414</v>
      </c>
    </row>
    <row r="5250" spans="1:6" x14ac:dyDescent="0.25">
      <c r="A5250" t="s">
        <v>39</v>
      </c>
      <c r="B5250" t="s">
        <v>16</v>
      </c>
      <c r="C5250" t="s">
        <v>22</v>
      </c>
      <c r="D5250" s="1">
        <v>44477</v>
      </c>
      <c r="E5250" s="4">
        <v>5488</v>
      </c>
      <c r="F5250">
        <v>686</v>
      </c>
    </row>
    <row r="5251" spans="1:6" x14ac:dyDescent="0.25">
      <c r="A5251" t="s">
        <v>34</v>
      </c>
      <c r="B5251" t="s">
        <v>6</v>
      </c>
      <c r="C5251" t="s">
        <v>43</v>
      </c>
      <c r="D5251" s="1">
        <v>44477</v>
      </c>
      <c r="E5251" s="4">
        <v>5152</v>
      </c>
      <c r="F5251">
        <v>235</v>
      </c>
    </row>
    <row r="5252" spans="1:6" x14ac:dyDescent="0.25">
      <c r="A5252" t="s">
        <v>13</v>
      </c>
      <c r="B5252" t="s">
        <v>21</v>
      </c>
      <c r="C5252" t="s">
        <v>50</v>
      </c>
      <c r="D5252" s="1">
        <v>44477</v>
      </c>
      <c r="E5252" s="4">
        <v>4193</v>
      </c>
      <c r="F5252">
        <v>191</v>
      </c>
    </row>
    <row r="5253" spans="1:6" x14ac:dyDescent="0.25">
      <c r="A5253" t="s">
        <v>29</v>
      </c>
      <c r="B5253" t="s">
        <v>16</v>
      </c>
      <c r="C5253" t="s">
        <v>22</v>
      </c>
      <c r="D5253" s="1">
        <v>44477</v>
      </c>
      <c r="E5253" s="4">
        <v>7343</v>
      </c>
      <c r="F5253">
        <v>770</v>
      </c>
    </row>
    <row r="5254" spans="1:6" x14ac:dyDescent="0.25">
      <c r="A5254" t="s">
        <v>49</v>
      </c>
      <c r="B5254" t="s">
        <v>16</v>
      </c>
      <c r="C5254" t="s">
        <v>47</v>
      </c>
      <c r="D5254" s="1">
        <v>44477</v>
      </c>
      <c r="E5254" s="4">
        <v>3234</v>
      </c>
      <c r="F5254">
        <v>216</v>
      </c>
    </row>
    <row r="5255" spans="1:6" x14ac:dyDescent="0.25">
      <c r="A5255" t="s">
        <v>56</v>
      </c>
      <c r="B5255" t="s">
        <v>9</v>
      </c>
      <c r="C5255" t="s">
        <v>45</v>
      </c>
      <c r="D5255" s="1">
        <v>44477</v>
      </c>
      <c r="E5255" s="4">
        <v>4284</v>
      </c>
      <c r="F5255">
        <v>179</v>
      </c>
    </row>
    <row r="5256" spans="1:6" x14ac:dyDescent="0.25">
      <c r="A5256" t="s">
        <v>33</v>
      </c>
      <c r="B5256" t="s">
        <v>21</v>
      </c>
      <c r="C5256" t="s">
        <v>31</v>
      </c>
      <c r="D5256" s="1">
        <v>44477</v>
      </c>
      <c r="E5256" s="4">
        <v>13762</v>
      </c>
      <c r="F5256">
        <v>980</v>
      </c>
    </row>
    <row r="5257" spans="1:6" x14ac:dyDescent="0.25">
      <c r="A5257" t="s">
        <v>25</v>
      </c>
      <c r="B5257" t="s">
        <v>11</v>
      </c>
      <c r="C5257" t="s">
        <v>14</v>
      </c>
      <c r="D5257" s="1">
        <v>44477</v>
      </c>
      <c r="E5257" s="4">
        <v>2814</v>
      </c>
      <c r="F5257">
        <v>352</v>
      </c>
    </row>
    <row r="5258" spans="1:6" x14ac:dyDescent="0.25">
      <c r="A5258" t="s">
        <v>15</v>
      </c>
      <c r="B5258" t="s">
        <v>11</v>
      </c>
      <c r="C5258" t="s">
        <v>7</v>
      </c>
      <c r="D5258" s="1">
        <v>44477</v>
      </c>
      <c r="E5258" s="4">
        <v>4347</v>
      </c>
      <c r="F5258">
        <v>290</v>
      </c>
    </row>
    <row r="5259" spans="1:6" x14ac:dyDescent="0.25">
      <c r="A5259" t="s">
        <v>15</v>
      </c>
      <c r="B5259" t="s">
        <v>16</v>
      </c>
      <c r="C5259" t="s">
        <v>42</v>
      </c>
      <c r="D5259" s="1">
        <v>44480</v>
      </c>
      <c r="E5259" s="4">
        <v>5691</v>
      </c>
      <c r="F5259">
        <v>407</v>
      </c>
    </row>
    <row r="5260" spans="1:6" x14ac:dyDescent="0.25">
      <c r="A5260" t="s">
        <v>57</v>
      </c>
      <c r="B5260" t="s">
        <v>11</v>
      </c>
      <c r="C5260" t="s">
        <v>17</v>
      </c>
      <c r="D5260" s="1">
        <v>44480</v>
      </c>
      <c r="E5260" s="4">
        <v>2401</v>
      </c>
      <c r="F5260">
        <v>110</v>
      </c>
    </row>
    <row r="5261" spans="1:6" x14ac:dyDescent="0.25">
      <c r="A5261" t="s">
        <v>20</v>
      </c>
      <c r="B5261" t="s">
        <v>9</v>
      </c>
      <c r="C5261" t="s">
        <v>42</v>
      </c>
      <c r="D5261" s="1">
        <v>44480</v>
      </c>
      <c r="E5261" s="4">
        <v>2989</v>
      </c>
      <c r="F5261">
        <v>200</v>
      </c>
    </row>
    <row r="5262" spans="1:6" x14ac:dyDescent="0.25">
      <c r="A5262" t="s">
        <v>56</v>
      </c>
      <c r="B5262" t="s">
        <v>21</v>
      </c>
      <c r="C5262" t="s">
        <v>22</v>
      </c>
      <c r="D5262" s="1">
        <v>44480</v>
      </c>
      <c r="E5262" s="4">
        <v>2632</v>
      </c>
      <c r="F5262">
        <v>264</v>
      </c>
    </row>
    <row r="5263" spans="1:6" x14ac:dyDescent="0.25">
      <c r="A5263" t="s">
        <v>46</v>
      </c>
      <c r="B5263" t="s">
        <v>21</v>
      </c>
      <c r="C5263" t="s">
        <v>43</v>
      </c>
      <c r="D5263" s="1">
        <v>44480</v>
      </c>
      <c r="E5263" s="4">
        <v>1008</v>
      </c>
      <c r="F5263">
        <v>46</v>
      </c>
    </row>
    <row r="5264" spans="1:6" x14ac:dyDescent="0.25">
      <c r="A5264" t="s">
        <v>10</v>
      </c>
      <c r="B5264" t="s">
        <v>27</v>
      </c>
      <c r="C5264" t="s">
        <v>50</v>
      </c>
      <c r="D5264" s="1">
        <v>44480</v>
      </c>
      <c r="E5264" s="4">
        <v>805</v>
      </c>
      <c r="F5264">
        <v>37</v>
      </c>
    </row>
    <row r="5265" spans="1:6" x14ac:dyDescent="0.25">
      <c r="A5265" t="s">
        <v>18</v>
      </c>
      <c r="B5265" t="s">
        <v>11</v>
      </c>
      <c r="C5265" t="s">
        <v>44</v>
      </c>
      <c r="D5265" s="1">
        <v>44480</v>
      </c>
      <c r="E5265" s="4">
        <v>9303</v>
      </c>
      <c r="F5265">
        <v>405</v>
      </c>
    </row>
    <row r="5266" spans="1:6" x14ac:dyDescent="0.25">
      <c r="A5266" t="s">
        <v>46</v>
      </c>
      <c r="B5266" t="s">
        <v>6</v>
      </c>
      <c r="C5266" t="s">
        <v>19</v>
      </c>
      <c r="D5266" s="1">
        <v>44480</v>
      </c>
      <c r="E5266" s="4">
        <v>5964</v>
      </c>
      <c r="F5266">
        <v>373</v>
      </c>
    </row>
    <row r="5267" spans="1:6" x14ac:dyDescent="0.25">
      <c r="A5267" t="s">
        <v>8</v>
      </c>
      <c r="B5267" t="s">
        <v>9</v>
      </c>
      <c r="C5267" t="s">
        <v>7</v>
      </c>
      <c r="D5267" s="1">
        <v>44480</v>
      </c>
      <c r="E5267" s="4">
        <v>3374</v>
      </c>
      <c r="F5267">
        <v>211</v>
      </c>
    </row>
    <row r="5268" spans="1:6" x14ac:dyDescent="0.25">
      <c r="A5268" t="s">
        <v>23</v>
      </c>
      <c r="B5268" t="s">
        <v>21</v>
      </c>
      <c r="C5268" t="s">
        <v>28</v>
      </c>
      <c r="D5268" s="1">
        <v>44480</v>
      </c>
      <c r="E5268" s="4">
        <v>6818</v>
      </c>
      <c r="F5268">
        <v>840</v>
      </c>
    </row>
    <row r="5269" spans="1:6" x14ac:dyDescent="0.25">
      <c r="A5269" t="s">
        <v>23</v>
      </c>
      <c r="B5269" t="s">
        <v>16</v>
      </c>
      <c r="C5269" t="s">
        <v>26</v>
      </c>
      <c r="D5269" s="1">
        <v>44480</v>
      </c>
      <c r="E5269" s="4">
        <v>5131</v>
      </c>
      <c r="F5269">
        <v>395</v>
      </c>
    </row>
    <row r="5270" spans="1:6" x14ac:dyDescent="0.25">
      <c r="A5270" t="s">
        <v>32</v>
      </c>
      <c r="B5270" t="s">
        <v>27</v>
      </c>
      <c r="C5270" t="s">
        <v>50</v>
      </c>
      <c r="D5270" s="1">
        <v>44480</v>
      </c>
      <c r="E5270" s="4">
        <v>1337</v>
      </c>
      <c r="F5270">
        <v>61</v>
      </c>
    </row>
    <row r="5271" spans="1:6" x14ac:dyDescent="0.25">
      <c r="A5271" t="s">
        <v>29</v>
      </c>
      <c r="B5271" t="s">
        <v>11</v>
      </c>
      <c r="C5271" t="s">
        <v>30</v>
      </c>
      <c r="D5271" s="1">
        <v>44480</v>
      </c>
      <c r="E5271" s="4">
        <v>23807</v>
      </c>
      <c r="F5271">
        <v>1330</v>
      </c>
    </row>
    <row r="5272" spans="1:6" x14ac:dyDescent="0.25">
      <c r="A5272" t="s">
        <v>34</v>
      </c>
      <c r="B5272" t="s">
        <v>16</v>
      </c>
      <c r="C5272" t="s">
        <v>7</v>
      </c>
      <c r="D5272" s="1">
        <v>44480</v>
      </c>
      <c r="E5272" s="4">
        <v>2730</v>
      </c>
      <c r="F5272">
        <v>171</v>
      </c>
    </row>
    <row r="5273" spans="1:6" x14ac:dyDescent="0.25">
      <c r="A5273" t="s">
        <v>49</v>
      </c>
      <c r="B5273" t="s">
        <v>16</v>
      </c>
      <c r="C5273" t="s">
        <v>17</v>
      </c>
      <c r="D5273" s="1">
        <v>44480</v>
      </c>
      <c r="E5273" s="4">
        <v>7448</v>
      </c>
      <c r="F5273">
        <v>339</v>
      </c>
    </row>
    <row r="5274" spans="1:6" x14ac:dyDescent="0.25">
      <c r="A5274" t="s">
        <v>20</v>
      </c>
      <c r="B5274" t="s">
        <v>6</v>
      </c>
      <c r="C5274" t="s">
        <v>12</v>
      </c>
      <c r="D5274" s="1">
        <v>44480</v>
      </c>
      <c r="E5274" s="4">
        <v>7154</v>
      </c>
      <c r="F5274">
        <v>477</v>
      </c>
    </row>
    <row r="5275" spans="1:6" x14ac:dyDescent="0.25">
      <c r="A5275" t="s">
        <v>46</v>
      </c>
      <c r="B5275" t="s">
        <v>27</v>
      </c>
      <c r="C5275" t="s">
        <v>47</v>
      </c>
      <c r="D5275" s="1">
        <v>44480</v>
      </c>
      <c r="E5275" s="4">
        <v>14301</v>
      </c>
      <c r="F5275">
        <v>840</v>
      </c>
    </row>
    <row r="5276" spans="1:6" x14ac:dyDescent="0.25">
      <c r="A5276" t="s">
        <v>25</v>
      </c>
      <c r="B5276" t="s">
        <v>6</v>
      </c>
      <c r="C5276" t="s">
        <v>12</v>
      </c>
      <c r="D5276" s="1">
        <v>44480</v>
      </c>
      <c r="E5276" s="4">
        <v>448</v>
      </c>
      <c r="F5276">
        <v>27</v>
      </c>
    </row>
    <row r="5277" spans="1:6" x14ac:dyDescent="0.25">
      <c r="A5277" t="s">
        <v>33</v>
      </c>
      <c r="B5277" t="s">
        <v>27</v>
      </c>
      <c r="C5277" t="s">
        <v>35</v>
      </c>
      <c r="D5277" s="1">
        <v>44480</v>
      </c>
      <c r="E5277" s="4">
        <v>6258</v>
      </c>
      <c r="F5277">
        <v>330</v>
      </c>
    </row>
    <row r="5278" spans="1:6" x14ac:dyDescent="0.25">
      <c r="A5278" t="s">
        <v>53</v>
      </c>
      <c r="B5278" t="s">
        <v>11</v>
      </c>
      <c r="C5278" t="s">
        <v>22</v>
      </c>
      <c r="D5278" s="1">
        <v>44480</v>
      </c>
      <c r="E5278" s="4">
        <v>749</v>
      </c>
      <c r="F5278">
        <v>94</v>
      </c>
    </row>
    <row r="5279" spans="1:6" x14ac:dyDescent="0.25">
      <c r="A5279" t="s">
        <v>29</v>
      </c>
      <c r="B5279" t="s">
        <v>6</v>
      </c>
      <c r="C5279" t="s">
        <v>38</v>
      </c>
      <c r="D5279" s="1">
        <v>44480</v>
      </c>
      <c r="E5279" s="4">
        <v>2982</v>
      </c>
      <c r="F5279">
        <v>115</v>
      </c>
    </row>
    <row r="5280" spans="1:6" x14ac:dyDescent="0.25">
      <c r="A5280" t="s">
        <v>20</v>
      </c>
      <c r="B5280" t="s">
        <v>9</v>
      </c>
      <c r="C5280" t="s">
        <v>19</v>
      </c>
      <c r="D5280" s="1">
        <v>44480</v>
      </c>
      <c r="E5280" s="4">
        <v>4396</v>
      </c>
      <c r="F5280">
        <v>259</v>
      </c>
    </row>
    <row r="5281" spans="1:6" x14ac:dyDescent="0.25">
      <c r="A5281" t="s">
        <v>41</v>
      </c>
      <c r="B5281" t="s">
        <v>16</v>
      </c>
      <c r="C5281" t="s">
        <v>43</v>
      </c>
      <c r="D5281" s="1">
        <v>44480</v>
      </c>
      <c r="E5281" s="4">
        <v>2786</v>
      </c>
      <c r="F5281">
        <v>140</v>
      </c>
    </row>
    <row r="5282" spans="1:6" x14ac:dyDescent="0.25">
      <c r="A5282" t="s">
        <v>23</v>
      </c>
      <c r="B5282" t="s">
        <v>21</v>
      </c>
      <c r="C5282" t="s">
        <v>31</v>
      </c>
      <c r="D5282" s="1">
        <v>44480</v>
      </c>
      <c r="E5282" s="4">
        <v>5117</v>
      </c>
      <c r="F5282">
        <v>366</v>
      </c>
    </row>
    <row r="5283" spans="1:6" x14ac:dyDescent="0.25">
      <c r="A5283" t="s">
        <v>34</v>
      </c>
      <c r="B5283" t="s">
        <v>16</v>
      </c>
      <c r="C5283" t="s">
        <v>52</v>
      </c>
      <c r="D5283" s="1">
        <v>44480</v>
      </c>
      <c r="E5283" s="4">
        <v>168</v>
      </c>
      <c r="F5283">
        <v>16</v>
      </c>
    </row>
    <row r="5284" spans="1:6" x14ac:dyDescent="0.25">
      <c r="A5284" t="s">
        <v>41</v>
      </c>
      <c r="B5284" t="s">
        <v>11</v>
      </c>
      <c r="C5284" t="s">
        <v>22</v>
      </c>
      <c r="D5284" s="1">
        <v>44480</v>
      </c>
      <c r="E5284" s="4">
        <v>10871</v>
      </c>
      <c r="F5284">
        <v>1120</v>
      </c>
    </row>
    <row r="5285" spans="1:6" x14ac:dyDescent="0.25">
      <c r="A5285" t="s">
        <v>29</v>
      </c>
      <c r="B5285" t="s">
        <v>27</v>
      </c>
      <c r="C5285" t="s">
        <v>19</v>
      </c>
      <c r="D5285" s="1">
        <v>44480</v>
      </c>
      <c r="E5285" s="4">
        <v>13048</v>
      </c>
      <c r="F5285">
        <v>770</v>
      </c>
    </row>
    <row r="5286" spans="1:6" x14ac:dyDescent="0.25">
      <c r="A5286" t="s">
        <v>40</v>
      </c>
      <c r="B5286" t="s">
        <v>6</v>
      </c>
      <c r="C5286" t="s">
        <v>36</v>
      </c>
      <c r="D5286" s="1">
        <v>44480</v>
      </c>
      <c r="E5286" s="4">
        <v>3787</v>
      </c>
      <c r="F5286">
        <v>474</v>
      </c>
    </row>
    <row r="5287" spans="1:6" x14ac:dyDescent="0.25">
      <c r="A5287" t="s">
        <v>49</v>
      </c>
      <c r="B5287" t="s">
        <v>6</v>
      </c>
      <c r="C5287" t="s">
        <v>36</v>
      </c>
      <c r="D5287" s="1">
        <v>44480</v>
      </c>
      <c r="E5287" s="4">
        <v>3689</v>
      </c>
      <c r="F5287">
        <v>410</v>
      </c>
    </row>
    <row r="5288" spans="1:6" x14ac:dyDescent="0.25">
      <c r="A5288" t="s">
        <v>46</v>
      </c>
      <c r="B5288" t="s">
        <v>11</v>
      </c>
      <c r="C5288" t="s">
        <v>14</v>
      </c>
      <c r="D5288" s="1">
        <v>44480</v>
      </c>
      <c r="E5288" s="4">
        <v>98</v>
      </c>
      <c r="F5288">
        <v>13</v>
      </c>
    </row>
    <row r="5289" spans="1:6" x14ac:dyDescent="0.25">
      <c r="A5289" t="s">
        <v>41</v>
      </c>
      <c r="B5289" t="s">
        <v>21</v>
      </c>
      <c r="C5289" t="s">
        <v>12</v>
      </c>
      <c r="D5289" s="1">
        <v>44480</v>
      </c>
      <c r="E5289" s="4">
        <v>658</v>
      </c>
      <c r="F5289">
        <v>39</v>
      </c>
    </row>
    <row r="5290" spans="1:6" x14ac:dyDescent="0.25">
      <c r="A5290" t="s">
        <v>41</v>
      </c>
      <c r="B5290" t="s">
        <v>6</v>
      </c>
      <c r="C5290" t="s">
        <v>17</v>
      </c>
      <c r="D5290" s="1">
        <v>44480</v>
      </c>
      <c r="E5290" s="4">
        <v>518</v>
      </c>
      <c r="F5290">
        <v>23</v>
      </c>
    </row>
    <row r="5291" spans="1:6" x14ac:dyDescent="0.25">
      <c r="A5291" t="s">
        <v>29</v>
      </c>
      <c r="B5291" t="s">
        <v>11</v>
      </c>
      <c r="C5291" t="s">
        <v>24</v>
      </c>
      <c r="D5291" s="1">
        <v>44480</v>
      </c>
      <c r="E5291" s="4">
        <v>1652</v>
      </c>
      <c r="F5291">
        <v>87</v>
      </c>
    </row>
    <row r="5292" spans="1:6" x14ac:dyDescent="0.25">
      <c r="A5292" t="s">
        <v>13</v>
      </c>
      <c r="B5292" t="s">
        <v>21</v>
      </c>
      <c r="C5292" t="s">
        <v>48</v>
      </c>
      <c r="D5292" s="1">
        <v>44480</v>
      </c>
      <c r="E5292" s="4">
        <v>7063</v>
      </c>
      <c r="F5292">
        <v>283</v>
      </c>
    </row>
    <row r="5293" spans="1:6" x14ac:dyDescent="0.25">
      <c r="A5293" t="s">
        <v>13</v>
      </c>
      <c r="B5293" t="s">
        <v>6</v>
      </c>
      <c r="C5293" t="s">
        <v>44</v>
      </c>
      <c r="D5293" s="1">
        <v>44480</v>
      </c>
      <c r="E5293" s="4">
        <v>11599</v>
      </c>
      <c r="F5293">
        <v>505</v>
      </c>
    </row>
    <row r="5294" spans="1:6" x14ac:dyDescent="0.25">
      <c r="A5294" t="s">
        <v>39</v>
      </c>
      <c r="B5294" t="s">
        <v>11</v>
      </c>
      <c r="C5294" t="s">
        <v>19</v>
      </c>
      <c r="D5294" s="1">
        <v>44480</v>
      </c>
      <c r="E5294" s="4">
        <v>7791</v>
      </c>
      <c r="F5294">
        <v>459</v>
      </c>
    </row>
    <row r="5295" spans="1:6" x14ac:dyDescent="0.25">
      <c r="A5295" t="s">
        <v>49</v>
      </c>
      <c r="B5295" t="s">
        <v>16</v>
      </c>
      <c r="C5295" t="s">
        <v>24</v>
      </c>
      <c r="D5295" s="1">
        <v>44480</v>
      </c>
      <c r="E5295" s="4">
        <v>3766</v>
      </c>
      <c r="F5295">
        <v>199</v>
      </c>
    </row>
    <row r="5296" spans="1:6" x14ac:dyDescent="0.25">
      <c r="A5296" t="s">
        <v>37</v>
      </c>
      <c r="B5296" t="s">
        <v>27</v>
      </c>
      <c r="C5296" t="s">
        <v>26</v>
      </c>
      <c r="D5296" s="1">
        <v>44480</v>
      </c>
      <c r="E5296" s="4">
        <v>6447</v>
      </c>
      <c r="F5296">
        <v>496</v>
      </c>
    </row>
    <row r="5297" spans="1:6" x14ac:dyDescent="0.25">
      <c r="A5297" t="s">
        <v>5</v>
      </c>
      <c r="B5297" t="s">
        <v>27</v>
      </c>
      <c r="C5297" t="s">
        <v>45</v>
      </c>
      <c r="D5297" s="1">
        <v>44480</v>
      </c>
      <c r="E5297" s="4">
        <v>5271</v>
      </c>
      <c r="F5297">
        <v>220</v>
      </c>
    </row>
    <row r="5298" spans="1:6" x14ac:dyDescent="0.25">
      <c r="A5298" t="s">
        <v>29</v>
      </c>
      <c r="B5298" t="s">
        <v>9</v>
      </c>
      <c r="C5298" t="s">
        <v>26</v>
      </c>
      <c r="D5298" s="1">
        <v>44480</v>
      </c>
      <c r="E5298" s="4">
        <v>3696</v>
      </c>
      <c r="F5298">
        <v>336</v>
      </c>
    </row>
    <row r="5299" spans="1:6" x14ac:dyDescent="0.25">
      <c r="A5299" t="s">
        <v>29</v>
      </c>
      <c r="B5299" t="s">
        <v>27</v>
      </c>
      <c r="C5299" t="s">
        <v>38</v>
      </c>
      <c r="D5299" s="1">
        <v>44481</v>
      </c>
      <c r="E5299" s="4">
        <v>182</v>
      </c>
      <c r="F5299">
        <v>7</v>
      </c>
    </row>
    <row r="5300" spans="1:6" x14ac:dyDescent="0.25">
      <c r="A5300" t="s">
        <v>57</v>
      </c>
      <c r="B5300" t="s">
        <v>9</v>
      </c>
      <c r="C5300" t="s">
        <v>22</v>
      </c>
      <c r="D5300" s="1">
        <v>44481</v>
      </c>
      <c r="E5300" s="4">
        <v>7224</v>
      </c>
      <c r="F5300">
        <v>910</v>
      </c>
    </row>
    <row r="5301" spans="1:6" x14ac:dyDescent="0.25">
      <c r="A5301" t="s">
        <v>57</v>
      </c>
      <c r="B5301" t="s">
        <v>27</v>
      </c>
      <c r="C5301" t="s">
        <v>43</v>
      </c>
      <c r="D5301" s="1">
        <v>44481</v>
      </c>
      <c r="E5301" s="4">
        <v>2681</v>
      </c>
      <c r="F5301">
        <v>135</v>
      </c>
    </row>
    <row r="5302" spans="1:6" x14ac:dyDescent="0.25">
      <c r="A5302" t="s">
        <v>55</v>
      </c>
      <c r="B5302" t="s">
        <v>6</v>
      </c>
      <c r="C5302" t="s">
        <v>26</v>
      </c>
      <c r="D5302" s="1">
        <v>44481</v>
      </c>
      <c r="E5302" s="4">
        <v>9345</v>
      </c>
      <c r="F5302">
        <v>840</v>
      </c>
    </row>
    <row r="5303" spans="1:6" x14ac:dyDescent="0.25">
      <c r="A5303" t="s">
        <v>8</v>
      </c>
      <c r="B5303" t="s">
        <v>9</v>
      </c>
      <c r="C5303" t="s">
        <v>24</v>
      </c>
      <c r="D5303" s="1">
        <v>44481</v>
      </c>
      <c r="E5303" s="4">
        <v>1435</v>
      </c>
      <c r="F5303">
        <v>80</v>
      </c>
    </row>
    <row r="5304" spans="1:6" x14ac:dyDescent="0.25">
      <c r="A5304" t="s">
        <v>49</v>
      </c>
      <c r="B5304" t="s">
        <v>27</v>
      </c>
      <c r="C5304" t="s">
        <v>22</v>
      </c>
      <c r="D5304" s="1">
        <v>44481</v>
      </c>
      <c r="E5304" s="4">
        <v>4746</v>
      </c>
      <c r="F5304">
        <v>475</v>
      </c>
    </row>
    <row r="5305" spans="1:6" x14ac:dyDescent="0.25">
      <c r="A5305" t="s">
        <v>56</v>
      </c>
      <c r="B5305" t="s">
        <v>16</v>
      </c>
      <c r="C5305" t="s">
        <v>12</v>
      </c>
      <c r="D5305" s="1">
        <v>44481</v>
      </c>
      <c r="E5305" s="4">
        <v>14987</v>
      </c>
      <c r="F5305">
        <v>910</v>
      </c>
    </row>
    <row r="5306" spans="1:6" x14ac:dyDescent="0.25">
      <c r="A5306" t="s">
        <v>23</v>
      </c>
      <c r="B5306" t="s">
        <v>21</v>
      </c>
      <c r="C5306" t="s">
        <v>42</v>
      </c>
      <c r="D5306" s="1">
        <v>44481</v>
      </c>
      <c r="E5306" s="4">
        <v>2338</v>
      </c>
      <c r="F5306">
        <v>147</v>
      </c>
    </row>
    <row r="5307" spans="1:6" x14ac:dyDescent="0.25">
      <c r="A5307" t="s">
        <v>53</v>
      </c>
      <c r="B5307" t="s">
        <v>27</v>
      </c>
      <c r="C5307" t="s">
        <v>22</v>
      </c>
      <c r="D5307" s="1">
        <v>44481</v>
      </c>
      <c r="E5307" s="4">
        <v>1687</v>
      </c>
      <c r="F5307">
        <v>211</v>
      </c>
    </row>
    <row r="5308" spans="1:6" x14ac:dyDescent="0.25">
      <c r="A5308" t="s">
        <v>10</v>
      </c>
      <c r="B5308" t="s">
        <v>9</v>
      </c>
      <c r="C5308" t="s">
        <v>28</v>
      </c>
      <c r="D5308" s="1">
        <v>44481</v>
      </c>
      <c r="E5308" s="4">
        <v>2065</v>
      </c>
      <c r="F5308">
        <v>259</v>
      </c>
    </row>
    <row r="5309" spans="1:6" x14ac:dyDescent="0.25">
      <c r="A5309" t="s">
        <v>29</v>
      </c>
      <c r="B5309" t="s">
        <v>6</v>
      </c>
      <c r="C5309" t="s">
        <v>14</v>
      </c>
      <c r="D5309" s="1">
        <v>44481</v>
      </c>
      <c r="E5309" s="4">
        <v>287</v>
      </c>
      <c r="F5309">
        <v>48</v>
      </c>
    </row>
    <row r="5310" spans="1:6" x14ac:dyDescent="0.25">
      <c r="A5310" t="s">
        <v>29</v>
      </c>
      <c r="B5310" t="s">
        <v>27</v>
      </c>
      <c r="C5310" t="s">
        <v>36</v>
      </c>
      <c r="D5310" s="1">
        <v>44481</v>
      </c>
      <c r="E5310" s="4">
        <v>77</v>
      </c>
      <c r="F5310">
        <v>10</v>
      </c>
    </row>
    <row r="5311" spans="1:6" x14ac:dyDescent="0.25">
      <c r="A5311" t="s">
        <v>46</v>
      </c>
      <c r="B5311" t="s">
        <v>6</v>
      </c>
      <c r="C5311" t="s">
        <v>17</v>
      </c>
      <c r="D5311" s="1">
        <v>44481</v>
      </c>
      <c r="E5311" s="4">
        <v>5537</v>
      </c>
      <c r="F5311">
        <v>241</v>
      </c>
    </row>
    <row r="5312" spans="1:6" x14ac:dyDescent="0.25">
      <c r="A5312" t="s">
        <v>53</v>
      </c>
      <c r="B5312" t="s">
        <v>27</v>
      </c>
      <c r="C5312" t="s">
        <v>28</v>
      </c>
      <c r="D5312" s="1">
        <v>44481</v>
      </c>
      <c r="E5312" s="4">
        <v>8498</v>
      </c>
      <c r="F5312">
        <v>1400</v>
      </c>
    </row>
    <row r="5313" spans="1:6" x14ac:dyDescent="0.25">
      <c r="A5313" t="s">
        <v>55</v>
      </c>
      <c r="B5313" t="s">
        <v>11</v>
      </c>
      <c r="C5313" t="s">
        <v>44</v>
      </c>
      <c r="D5313" s="1">
        <v>44481</v>
      </c>
      <c r="E5313" s="4">
        <v>9744</v>
      </c>
      <c r="F5313">
        <v>424</v>
      </c>
    </row>
    <row r="5314" spans="1:6" x14ac:dyDescent="0.25">
      <c r="A5314" t="s">
        <v>20</v>
      </c>
      <c r="B5314" t="s">
        <v>21</v>
      </c>
      <c r="C5314" t="s">
        <v>14</v>
      </c>
      <c r="D5314" s="1">
        <v>44481</v>
      </c>
      <c r="E5314" s="4">
        <v>9401</v>
      </c>
      <c r="F5314">
        <v>1190</v>
      </c>
    </row>
    <row r="5315" spans="1:6" x14ac:dyDescent="0.25">
      <c r="A5315" t="s">
        <v>40</v>
      </c>
      <c r="B5315" t="s">
        <v>16</v>
      </c>
      <c r="C5315" t="s">
        <v>30</v>
      </c>
      <c r="D5315" s="1">
        <v>44481</v>
      </c>
      <c r="E5315" s="4">
        <v>1211</v>
      </c>
      <c r="F5315">
        <v>68</v>
      </c>
    </row>
    <row r="5316" spans="1:6" x14ac:dyDescent="0.25">
      <c r="A5316" t="s">
        <v>15</v>
      </c>
      <c r="B5316" t="s">
        <v>27</v>
      </c>
      <c r="C5316" t="s">
        <v>48</v>
      </c>
      <c r="D5316" s="1">
        <v>44481</v>
      </c>
      <c r="E5316" s="4">
        <v>5908</v>
      </c>
      <c r="F5316">
        <v>228</v>
      </c>
    </row>
    <row r="5317" spans="1:6" x14ac:dyDescent="0.25">
      <c r="A5317" t="s">
        <v>23</v>
      </c>
      <c r="B5317" t="s">
        <v>21</v>
      </c>
      <c r="C5317" t="s">
        <v>50</v>
      </c>
      <c r="D5317" s="1">
        <v>44481</v>
      </c>
      <c r="E5317" s="4">
        <v>7042</v>
      </c>
      <c r="F5317">
        <v>294</v>
      </c>
    </row>
    <row r="5318" spans="1:6" x14ac:dyDescent="0.25">
      <c r="A5318" t="s">
        <v>41</v>
      </c>
      <c r="B5318" t="s">
        <v>27</v>
      </c>
      <c r="C5318" t="s">
        <v>44</v>
      </c>
      <c r="D5318" s="1">
        <v>44481</v>
      </c>
      <c r="E5318" s="4">
        <v>9807</v>
      </c>
      <c r="F5318">
        <v>409</v>
      </c>
    </row>
    <row r="5319" spans="1:6" x14ac:dyDescent="0.25">
      <c r="A5319" t="s">
        <v>33</v>
      </c>
      <c r="B5319" t="s">
        <v>16</v>
      </c>
      <c r="C5319" t="s">
        <v>52</v>
      </c>
      <c r="D5319" s="1">
        <v>44481</v>
      </c>
      <c r="E5319" s="4">
        <v>6111</v>
      </c>
      <c r="F5319">
        <v>556</v>
      </c>
    </row>
    <row r="5320" spans="1:6" x14ac:dyDescent="0.25">
      <c r="A5320" t="s">
        <v>41</v>
      </c>
      <c r="B5320" t="s">
        <v>11</v>
      </c>
      <c r="C5320" t="s">
        <v>52</v>
      </c>
      <c r="D5320" s="1">
        <v>44481</v>
      </c>
      <c r="E5320" s="4">
        <v>2611</v>
      </c>
      <c r="F5320">
        <v>262</v>
      </c>
    </row>
    <row r="5321" spans="1:6" x14ac:dyDescent="0.25">
      <c r="A5321" t="s">
        <v>56</v>
      </c>
      <c r="B5321" t="s">
        <v>21</v>
      </c>
      <c r="C5321" t="s">
        <v>47</v>
      </c>
      <c r="D5321" s="1">
        <v>44481</v>
      </c>
      <c r="E5321" s="4">
        <v>12691</v>
      </c>
      <c r="F5321">
        <v>770</v>
      </c>
    </row>
    <row r="5322" spans="1:6" x14ac:dyDescent="0.25">
      <c r="A5322" t="s">
        <v>8</v>
      </c>
      <c r="B5322" t="s">
        <v>11</v>
      </c>
      <c r="C5322" t="s">
        <v>52</v>
      </c>
      <c r="D5322" s="1">
        <v>44481</v>
      </c>
      <c r="E5322" s="4">
        <v>952</v>
      </c>
      <c r="F5322">
        <v>87</v>
      </c>
    </row>
    <row r="5323" spans="1:6" x14ac:dyDescent="0.25">
      <c r="A5323" t="s">
        <v>34</v>
      </c>
      <c r="B5323" t="s">
        <v>16</v>
      </c>
      <c r="C5323" t="s">
        <v>28</v>
      </c>
      <c r="D5323" s="1">
        <v>44481</v>
      </c>
      <c r="E5323" s="4">
        <v>16793</v>
      </c>
      <c r="F5323">
        <v>2380</v>
      </c>
    </row>
    <row r="5324" spans="1:6" x14ac:dyDescent="0.25">
      <c r="A5324" t="s">
        <v>46</v>
      </c>
      <c r="B5324" t="s">
        <v>9</v>
      </c>
      <c r="C5324" t="s">
        <v>22</v>
      </c>
      <c r="D5324" s="1">
        <v>44481</v>
      </c>
      <c r="E5324" s="4">
        <v>840</v>
      </c>
      <c r="F5324">
        <v>105</v>
      </c>
    </row>
    <row r="5325" spans="1:6" x14ac:dyDescent="0.25">
      <c r="A5325" t="s">
        <v>13</v>
      </c>
      <c r="B5325" t="s">
        <v>27</v>
      </c>
      <c r="C5325" t="s">
        <v>44</v>
      </c>
      <c r="D5325" s="1">
        <v>44481</v>
      </c>
      <c r="E5325" s="4">
        <v>7126</v>
      </c>
      <c r="F5325">
        <v>297</v>
      </c>
    </row>
    <row r="5326" spans="1:6" x14ac:dyDescent="0.25">
      <c r="A5326" t="s">
        <v>20</v>
      </c>
      <c r="B5326" t="s">
        <v>21</v>
      </c>
      <c r="C5326" t="s">
        <v>42</v>
      </c>
      <c r="D5326" s="1">
        <v>44481</v>
      </c>
      <c r="E5326" s="4">
        <v>9541</v>
      </c>
      <c r="F5326">
        <v>637</v>
      </c>
    </row>
    <row r="5327" spans="1:6" x14ac:dyDescent="0.25">
      <c r="A5327" t="s">
        <v>18</v>
      </c>
      <c r="B5327" t="s">
        <v>21</v>
      </c>
      <c r="C5327" t="s">
        <v>50</v>
      </c>
      <c r="D5327" s="1">
        <v>44481</v>
      </c>
      <c r="E5327" s="4">
        <v>1750</v>
      </c>
      <c r="F5327">
        <v>73</v>
      </c>
    </row>
    <row r="5328" spans="1:6" x14ac:dyDescent="0.25">
      <c r="A5328" t="s">
        <v>10</v>
      </c>
      <c r="B5328" t="s">
        <v>6</v>
      </c>
      <c r="C5328" t="s">
        <v>52</v>
      </c>
      <c r="D5328" s="1">
        <v>44481</v>
      </c>
      <c r="E5328" s="4">
        <v>7553</v>
      </c>
      <c r="F5328">
        <v>770</v>
      </c>
    </row>
    <row r="5329" spans="1:6" x14ac:dyDescent="0.25">
      <c r="A5329" t="s">
        <v>25</v>
      </c>
      <c r="B5329" t="s">
        <v>11</v>
      </c>
      <c r="C5329" t="s">
        <v>45</v>
      </c>
      <c r="D5329" s="1">
        <v>44481</v>
      </c>
      <c r="E5329" s="4">
        <v>3689</v>
      </c>
      <c r="F5329">
        <v>161</v>
      </c>
    </row>
    <row r="5330" spans="1:6" x14ac:dyDescent="0.25">
      <c r="A5330" t="s">
        <v>53</v>
      </c>
      <c r="B5330" t="s">
        <v>27</v>
      </c>
      <c r="C5330" t="s">
        <v>42</v>
      </c>
      <c r="D5330" s="1">
        <v>44482</v>
      </c>
      <c r="E5330" s="4">
        <v>4207</v>
      </c>
      <c r="F5330">
        <v>301</v>
      </c>
    </row>
    <row r="5331" spans="1:6" x14ac:dyDescent="0.25">
      <c r="A5331" t="s">
        <v>56</v>
      </c>
      <c r="B5331" t="s">
        <v>27</v>
      </c>
      <c r="C5331" t="s">
        <v>35</v>
      </c>
      <c r="D5331" s="1">
        <v>44482</v>
      </c>
      <c r="E5331" s="4">
        <v>6930</v>
      </c>
      <c r="F5331">
        <v>365</v>
      </c>
    </row>
    <row r="5332" spans="1:6" x14ac:dyDescent="0.25">
      <c r="A5332" t="s">
        <v>15</v>
      </c>
      <c r="B5332" t="s">
        <v>9</v>
      </c>
      <c r="C5332" t="s">
        <v>19</v>
      </c>
      <c r="D5332" s="1">
        <v>44482</v>
      </c>
      <c r="E5332" s="4">
        <v>6279</v>
      </c>
      <c r="F5332">
        <v>349</v>
      </c>
    </row>
    <row r="5333" spans="1:6" x14ac:dyDescent="0.25">
      <c r="A5333" t="s">
        <v>10</v>
      </c>
      <c r="B5333" t="s">
        <v>11</v>
      </c>
      <c r="C5333" t="s">
        <v>22</v>
      </c>
      <c r="D5333" s="1">
        <v>44482</v>
      </c>
      <c r="E5333" s="4">
        <v>1085</v>
      </c>
      <c r="F5333">
        <v>136</v>
      </c>
    </row>
    <row r="5334" spans="1:6" x14ac:dyDescent="0.25">
      <c r="A5334" t="s">
        <v>46</v>
      </c>
      <c r="B5334" t="s">
        <v>6</v>
      </c>
      <c r="C5334" t="s">
        <v>52</v>
      </c>
      <c r="D5334" s="1">
        <v>44482</v>
      </c>
      <c r="E5334" s="4">
        <v>5012</v>
      </c>
      <c r="F5334">
        <v>456</v>
      </c>
    </row>
    <row r="5335" spans="1:6" x14ac:dyDescent="0.25">
      <c r="A5335" t="s">
        <v>32</v>
      </c>
      <c r="B5335" t="s">
        <v>9</v>
      </c>
      <c r="C5335" t="s">
        <v>17</v>
      </c>
      <c r="D5335" s="1">
        <v>44482</v>
      </c>
      <c r="E5335" s="4">
        <v>3983</v>
      </c>
      <c r="F5335">
        <v>190</v>
      </c>
    </row>
    <row r="5336" spans="1:6" x14ac:dyDescent="0.25">
      <c r="A5336" t="s">
        <v>33</v>
      </c>
      <c r="B5336" t="s">
        <v>21</v>
      </c>
      <c r="C5336" t="s">
        <v>12</v>
      </c>
      <c r="D5336" s="1">
        <v>44482</v>
      </c>
      <c r="E5336" s="4">
        <v>3766</v>
      </c>
      <c r="F5336">
        <v>252</v>
      </c>
    </row>
    <row r="5337" spans="1:6" x14ac:dyDescent="0.25">
      <c r="A5337" t="s">
        <v>56</v>
      </c>
      <c r="B5337" t="s">
        <v>9</v>
      </c>
      <c r="C5337" t="s">
        <v>44</v>
      </c>
      <c r="D5337" s="1">
        <v>44482</v>
      </c>
      <c r="E5337" s="4">
        <v>17164</v>
      </c>
      <c r="F5337">
        <v>700</v>
      </c>
    </row>
    <row r="5338" spans="1:6" x14ac:dyDescent="0.25">
      <c r="A5338" t="s">
        <v>29</v>
      </c>
      <c r="B5338" t="s">
        <v>11</v>
      </c>
      <c r="C5338" t="s">
        <v>14</v>
      </c>
      <c r="D5338" s="1">
        <v>44482</v>
      </c>
      <c r="E5338" s="4">
        <v>5362</v>
      </c>
      <c r="F5338">
        <v>910</v>
      </c>
    </row>
    <row r="5339" spans="1:6" x14ac:dyDescent="0.25">
      <c r="A5339" t="s">
        <v>18</v>
      </c>
      <c r="B5339" t="s">
        <v>27</v>
      </c>
      <c r="C5339" t="s">
        <v>24</v>
      </c>
      <c r="D5339" s="1">
        <v>44482</v>
      </c>
      <c r="E5339" s="4">
        <v>8778</v>
      </c>
      <c r="F5339">
        <v>488</v>
      </c>
    </row>
    <row r="5340" spans="1:6" x14ac:dyDescent="0.25">
      <c r="A5340" t="s">
        <v>39</v>
      </c>
      <c r="B5340" t="s">
        <v>11</v>
      </c>
      <c r="C5340" t="s">
        <v>22</v>
      </c>
      <c r="D5340" s="1">
        <v>44482</v>
      </c>
      <c r="E5340" s="4">
        <v>4529</v>
      </c>
      <c r="F5340">
        <v>453</v>
      </c>
    </row>
    <row r="5341" spans="1:6" x14ac:dyDescent="0.25">
      <c r="A5341" t="s">
        <v>25</v>
      </c>
      <c r="B5341" t="s">
        <v>9</v>
      </c>
      <c r="C5341" t="s">
        <v>26</v>
      </c>
      <c r="D5341" s="1">
        <v>44482</v>
      </c>
      <c r="E5341" s="4">
        <v>6566</v>
      </c>
      <c r="F5341">
        <v>506</v>
      </c>
    </row>
    <row r="5342" spans="1:6" x14ac:dyDescent="0.25">
      <c r="A5342" t="s">
        <v>34</v>
      </c>
      <c r="B5342" t="s">
        <v>9</v>
      </c>
      <c r="C5342" t="s">
        <v>28</v>
      </c>
      <c r="D5342" s="1">
        <v>44482</v>
      </c>
      <c r="E5342" s="4">
        <v>1421</v>
      </c>
      <c r="F5342">
        <v>203</v>
      </c>
    </row>
    <row r="5343" spans="1:6" x14ac:dyDescent="0.25">
      <c r="A5343" t="s">
        <v>53</v>
      </c>
      <c r="B5343" t="s">
        <v>9</v>
      </c>
      <c r="C5343" t="s">
        <v>43</v>
      </c>
      <c r="D5343" s="1">
        <v>44482</v>
      </c>
      <c r="E5343" s="4">
        <v>12614</v>
      </c>
      <c r="F5343">
        <v>601</v>
      </c>
    </row>
    <row r="5344" spans="1:6" x14ac:dyDescent="0.25">
      <c r="A5344" t="s">
        <v>41</v>
      </c>
      <c r="B5344" t="s">
        <v>11</v>
      </c>
      <c r="C5344" t="s">
        <v>42</v>
      </c>
      <c r="D5344" s="1">
        <v>44482</v>
      </c>
      <c r="E5344" s="4">
        <v>1680</v>
      </c>
      <c r="F5344">
        <v>105</v>
      </c>
    </row>
    <row r="5345" spans="1:6" x14ac:dyDescent="0.25">
      <c r="A5345" t="s">
        <v>37</v>
      </c>
      <c r="B5345" t="s">
        <v>27</v>
      </c>
      <c r="C5345" t="s">
        <v>17</v>
      </c>
      <c r="D5345" s="1">
        <v>44482</v>
      </c>
      <c r="E5345" s="4">
        <v>1526</v>
      </c>
      <c r="F5345">
        <v>67</v>
      </c>
    </row>
    <row r="5346" spans="1:6" x14ac:dyDescent="0.25">
      <c r="A5346" t="s">
        <v>37</v>
      </c>
      <c r="B5346" t="s">
        <v>27</v>
      </c>
      <c r="C5346" t="s">
        <v>38</v>
      </c>
      <c r="D5346" s="1">
        <v>44482</v>
      </c>
      <c r="E5346" s="4">
        <v>6188</v>
      </c>
      <c r="F5346">
        <v>230</v>
      </c>
    </row>
    <row r="5347" spans="1:6" x14ac:dyDescent="0.25">
      <c r="A5347" t="s">
        <v>29</v>
      </c>
      <c r="B5347" t="s">
        <v>9</v>
      </c>
      <c r="C5347" t="s">
        <v>44</v>
      </c>
      <c r="D5347" s="1">
        <v>44482</v>
      </c>
      <c r="E5347" s="4">
        <v>4557</v>
      </c>
      <c r="F5347">
        <v>190</v>
      </c>
    </row>
    <row r="5348" spans="1:6" x14ac:dyDescent="0.25">
      <c r="A5348" t="s">
        <v>10</v>
      </c>
      <c r="B5348" t="s">
        <v>6</v>
      </c>
      <c r="C5348" t="s">
        <v>36</v>
      </c>
      <c r="D5348" s="1">
        <v>44482</v>
      </c>
      <c r="E5348" s="4">
        <v>322</v>
      </c>
      <c r="F5348">
        <v>41</v>
      </c>
    </row>
    <row r="5349" spans="1:6" x14ac:dyDescent="0.25">
      <c r="A5349" t="s">
        <v>46</v>
      </c>
      <c r="B5349" t="s">
        <v>9</v>
      </c>
      <c r="C5349" t="s">
        <v>38</v>
      </c>
      <c r="D5349" s="1">
        <v>44482</v>
      </c>
      <c r="E5349" s="4">
        <v>21</v>
      </c>
      <c r="F5349">
        <v>1</v>
      </c>
    </row>
    <row r="5350" spans="1:6" x14ac:dyDescent="0.25">
      <c r="A5350" t="s">
        <v>34</v>
      </c>
      <c r="B5350" t="s">
        <v>16</v>
      </c>
      <c r="C5350" t="s">
        <v>35</v>
      </c>
      <c r="D5350" s="1">
        <v>44482</v>
      </c>
      <c r="E5350" s="4">
        <v>4039</v>
      </c>
      <c r="F5350">
        <v>213</v>
      </c>
    </row>
    <row r="5351" spans="1:6" x14ac:dyDescent="0.25">
      <c r="A5351" t="s">
        <v>8</v>
      </c>
      <c r="B5351" t="s">
        <v>16</v>
      </c>
      <c r="C5351" t="s">
        <v>28</v>
      </c>
      <c r="D5351" s="1">
        <v>44482</v>
      </c>
      <c r="E5351" s="4">
        <v>2261</v>
      </c>
      <c r="F5351">
        <v>377</v>
      </c>
    </row>
    <row r="5352" spans="1:6" x14ac:dyDescent="0.25">
      <c r="A5352" t="s">
        <v>56</v>
      </c>
      <c r="B5352" t="s">
        <v>16</v>
      </c>
      <c r="C5352" t="s">
        <v>28</v>
      </c>
      <c r="D5352" s="1">
        <v>44482</v>
      </c>
      <c r="E5352" s="4">
        <v>15407</v>
      </c>
      <c r="F5352">
        <v>2170</v>
      </c>
    </row>
    <row r="5353" spans="1:6" x14ac:dyDescent="0.25">
      <c r="A5353" t="s">
        <v>57</v>
      </c>
      <c r="B5353" t="s">
        <v>21</v>
      </c>
      <c r="C5353" t="s">
        <v>28</v>
      </c>
      <c r="D5353" s="1">
        <v>44482</v>
      </c>
      <c r="E5353" s="4">
        <v>16240</v>
      </c>
      <c r="F5353">
        <v>2310</v>
      </c>
    </row>
    <row r="5354" spans="1:6" x14ac:dyDescent="0.25">
      <c r="A5354" t="s">
        <v>20</v>
      </c>
      <c r="B5354" t="s">
        <v>16</v>
      </c>
      <c r="C5354" t="s">
        <v>42</v>
      </c>
      <c r="D5354" s="1">
        <v>44482</v>
      </c>
      <c r="E5354" s="4">
        <v>12453</v>
      </c>
      <c r="F5354">
        <v>770</v>
      </c>
    </row>
    <row r="5355" spans="1:6" x14ac:dyDescent="0.25">
      <c r="A5355" t="s">
        <v>56</v>
      </c>
      <c r="B5355" t="s">
        <v>21</v>
      </c>
      <c r="C5355" t="s">
        <v>7</v>
      </c>
      <c r="D5355" s="1">
        <v>44482</v>
      </c>
      <c r="E5355" s="4">
        <v>3668</v>
      </c>
      <c r="F5355">
        <v>245</v>
      </c>
    </row>
    <row r="5356" spans="1:6" x14ac:dyDescent="0.25">
      <c r="A5356" t="s">
        <v>46</v>
      </c>
      <c r="B5356" t="s">
        <v>16</v>
      </c>
      <c r="C5356" t="s">
        <v>38</v>
      </c>
      <c r="D5356" s="1">
        <v>44482</v>
      </c>
      <c r="E5356" s="4">
        <v>5299</v>
      </c>
      <c r="F5356">
        <v>212</v>
      </c>
    </row>
    <row r="5357" spans="1:6" x14ac:dyDescent="0.25">
      <c r="A5357" t="s">
        <v>34</v>
      </c>
      <c r="B5357" t="s">
        <v>21</v>
      </c>
      <c r="C5357" t="s">
        <v>12</v>
      </c>
      <c r="D5357" s="1">
        <v>44482</v>
      </c>
      <c r="E5357" s="4">
        <v>294</v>
      </c>
      <c r="F5357">
        <v>20</v>
      </c>
    </row>
    <row r="5358" spans="1:6" x14ac:dyDescent="0.25">
      <c r="A5358" t="s">
        <v>41</v>
      </c>
      <c r="B5358" t="s">
        <v>6</v>
      </c>
      <c r="C5358" t="s">
        <v>47</v>
      </c>
      <c r="D5358" s="1">
        <v>44482</v>
      </c>
      <c r="E5358" s="4">
        <v>6349</v>
      </c>
      <c r="F5358">
        <v>424</v>
      </c>
    </row>
    <row r="5359" spans="1:6" x14ac:dyDescent="0.25">
      <c r="A5359" t="s">
        <v>41</v>
      </c>
      <c r="B5359" t="s">
        <v>27</v>
      </c>
      <c r="C5359" t="s">
        <v>30</v>
      </c>
      <c r="D5359" s="1">
        <v>44482</v>
      </c>
      <c r="E5359" s="4">
        <v>1344</v>
      </c>
      <c r="F5359">
        <v>68</v>
      </c>
    </row>
    <row r="5360" spans="1:6" x14ac:dyDescent="0.25">
      <c r="A5360" t="s">
        <v>13</v>
      </c>
      <c r="B5360" t="s">
        <v>6</v>
      </c>
      <c r="C5360" t="s">
        <v>50</v>
      </c>
      <c r="D5360" s="1">
        <v>44482</v>
      </c>
      <c r="E5360" s="4">
        <v>12852</v>
      </c>
      <c r="F5360">
        <v>559</v>
      </c>
    </row>
    <row r="5361" spans="1:6" x14ac:dyDescent="0.25">
      <c r="A5361" t="s">
        <v>46</v>
      </c>
      <c r="B5361" t="s">
        <v>27</v>
      </c>
      <c r="C5361" t="s">
        <v>43</v>
      </c>
      <c r="D5361" s="1">
        <v>44483</v>
      </c>
      <c r="E5361" s="4">
        <v>2310</v>
      </c>
      <c r="F5361">
        <v>105</v>
      </c>
    </row>
    <row r="5362" spans="1:6" x14ac:dyDescent="0.25">
      <c r="A5362" t="s">
        <v>23</v>
      </c>
      <c r="B5362" t="s">
        <v>27</v>
      </c>
      <c r="C5362" t="s">
        <v>7</v>
      </c>
      <c r="D5362" s="1">
        <v>44483</v>
      </c>
      <c r="E5362" s="4">
        <v>4431</v>
      </c>
      <c r="F5362">
        <v>277</v>
      </c>
    </row>
    <row r="5363" spans="1:6" x14ac:dyDescent="0.25">
      <c r="A5363" t="s">
        <v>5</v>
      </c>
      <c r="B5363" t="s">
        <v>6</v>
      </c>
      <c r="C5363" t="s">
        <v>19</v>
      </c>
      <c r="D5363" s="1">
        <v>44483</v>
      </c>
      <c r="E5363" s="4">
        <v>7546</v>
      </c>
      <c r="F5363">
        <v>444</v>
      </c>
    </row>
    <row r="5364" spans="1:6" x14ac:dyDescent="0.25">
      <c r="A5364" t="s">
        <v>37</v>
      </c>
      <c r="B5364" t="s">
        <v>16</v>
      </c>
      <c r="C5364" t="s">
        <v>19</v>
      </c>
      <c r="D5364" s="1">
        <v>44483</v>
      </c>
      <c r="E5364" s="4">
        <v>5887</v>
      </c>
      <c r="F5364">
        <v>368</v>
      </c>
    </row>
    <row r="5365" spans="1:6" x14ac:dyDescent="0.25">
      <c r="A5365" t="s">
        <v>15</v>
      </c>
      <c r="B5365" t="s">
        <v>9</v>
      </c>
      <c r="C5365" t="s">
        <v>26</v>
      </c>
      <c r="D5365" s="1">
        <v>44483</v>
      </c>
      <c r="E5365" s="4">
        <v>6979</v>
      </c>
      <c r="F5365">
        <v>537</v>
      </c>
    </row>
    <row r="5366" spans="1:6" x14ac:dyDescent="0.25">
      <c r="A5366" t="s">
        <v>15</v>
      </c>
      <c r="B5366" t="s">
        <v>6</v>
      </c>
      <c r="C5366" t="s">
        <v>31</v>
      </c>
      <c r="D5366" s="1">
        <v>44483</v>
      </c>
      <c r="E5366" s="4">
        <v>4928</v>
      </c>
      <c r="F5366">
        <v>352</v>
      </c>
    </row>
    <row r="5367" spans="1:6" x14ac:dyDescent="0.25">
      <c r="A5367" t="s">
        <v>33</v>
      </c>
      <c r="B5367" t="s">
        <v>6</v>
      </c>
      <c r="C5367" t="s">
        <v>26</v>
      </c>
      <c r="D5367" s="1">
        <v>44483</v>
      </c>
      <c r="E5367" s="4">
        <v>2933</v>
      </c>
      <c r="F5367">
        <v>267</v>
      </c>
    </row>
    <row r="5368" spans="1:6" x14ac:dyDescent="0.25">
      <c r="A5368" t="s">
        <v>41</v>
      </c>
      <c r="B5368" t="s">
        <v>9</v>
      </c>
      <c r="C5368" t="s">
        <v>43</v>
      </c>
      <c r="D5368" s="1">
        <v>44483</v>
      </c>
      <c r="E5368" s="4">
        <v>4767</v>
      </c>
      <c r="F5368">
        <v>217</v>
      </c>
    </row>
    <row r="5369" spans="1:6" x14ac:dyDescent="0.25">
      <c r="A5369" t="s">
        <v>8</v>
      </c>
      <c r="B5369" t="s">
        <v>21</v>
      </c>
      <c r="C5369" t="s">
        <v>24</v>
      </c>
      <c r="D5369" s="1">
        <v>44483</v>
      </c>
      <c r="E5369" s="4">
        <v>1722</v>
      </c>
      <c r="F5369">
        <v>91</v>
      </c>
    </row>
    <row r="5370" spans="1:6" x14ac:dyDescent="0.25">
      <c r="A5370" t="s">
        <v>29</v>
      </c>
      <c r="B5370" t="s">
        <v>11</v>
      </c>
      <c r="C5370" t="s">
        <v>22</v>
      </c>
      <c r="D5370" s="1">
        <v>44483</v>
      </c>
      <c r="E5370" s="4">
        <v>1295</v>
      </c>
      <c r="F5370">
        <v>130</v>
      </c>
    </row>
    <row r="5371" spans="1:6" x14ac:dyDescent="0.25">
      <c r="A5371" t="s">
        <v>15</v>
      </c>
      <c r="B5371" t="s">
        <v>9</v>
      </c>
      <c r="C5371" t="s">
        <v>38</v>
      </c>
      <c r="D5371" s="1">
        <v>44483</v>
      </c>
      <c r="E5371" s="4">
        <v>1890</v>
      </c>
      <c r="F5371">
        <v>70</v>
      </c>
    </row>
    <row r="5372" spans="1:6" x14ac:dyDescent="0.25">
      <c r="A5372" t="s">
        <v>53</v>
      </c>
      <c r="B5372" t="s">
        <v>9</v>
      </c>
      <c r="C5372" t="s">
        <v>12</v>
      </c>
      <c r="D5372" s="1">
        <v>44483</v>
      </c>
      <c r="E5372" s="4">
        <v>6286</v>
      </c>
      <c r="F5372">
        <v>420</v>
      </c>
    </row>
    <row r="5373" spans="1:6" x14ac:dyDescent="0.25">
      <c r="A5373" t="s">
        <v>32</v>
      </c>
      <c r="B5373" t="s">
        <v>6</v>
      </c>
      <c r="C5373" t="s">
        <v>35</v>
      </c>
      <c r="D5373" s="1">
        <v>44483</v>
      </c>
      <c r="E5373" s="4">
        <v>749</v>
      </c>
      <c r="F5373">
        <v>42</v>
      </c>
    </row>
    <row r="5374" spans="1:6" x14ac:dyDescent="0.25">
      <c r="A5374" t="s">
        <v>56</v>
      </c>
      <c r="B5374" t="s">
        <v>27</v>
      </c>
      <c r="C5374" t="s">
        <v>45</v>
      </c>
      <c r="D5374" s="1">
        <v>44483</v>
      </c>
      <c r="E5374" s="4">
        <v>5950</v>
      </c>
      <c r="F5374">
        <v>271</v>
      </c>
    </row>
    <row r="5375" spans="1:6" x14ac:dyDescent="0.25">
      <c r="A5375" t="s">
        <v>32</v>
      </c>
      <c r="B5375" t="s">
        <v>16</v>
      </c>
      <c r="C5375" t="s">
        <v>28</v>
      </c>
      <c r="D5375" s="1">
        <v>44484</v>
      </c>
      <c r="E5375" s="4">
        <v>3745</v>
      </c>
      <c r="F5375">
        <v>469</v>
      </c>
    </row>
    <row r="5376" spans="1:6" x14ac:dyDescent="0.25">
      <c r="A5376" t="s">
        <v>13</v>
      </c>
      <c r="B5376" t="s">
        <v>21</v>
      </c>
      <c r="C5376" t="s">
        <v>26</v>
      </c>
      <c r="D5376" s="1">
        <v>44484</v>
      </c>
      <c r="E5376" s="4">
        <v>2240</v>
      </c>
      <c r="F5376">
        <v>173</v>
      </c>
    </row>
    <row r="5377" spans="1:6" x14ac:dyDescent="0.25">
      <c r="A5377" t="s">
        <v>34</v>
      </c>
      <c r="B5377" t="s">
        <v>11</v>
      </c>
      <c r="C5377" t="s">
        <v>26</v>
      </c>
      <c r="D5377" s="1">
        <v>44484</v>
      </c>
      <c r="E5377" s="4">
        <v>4445</v>
      </c>
      <c r="F5377">
        <v>371</v>
      </c>
    </row>
    <row r="5378" spans="1:6" x14ac:dyDescent="0.25">
      <c r="A5378" t="s">
        <v>51</v>
      </c>
      <c r="B5378" t="s">
        <v>6</v>
      </c>
      <c r="C5378" t="s">
        <v>7</v>
      </c>
      <c r="D5378" s="1">
        <v>44484</v>
      </c>
      <c r="E5378" s="4">
        <v>1358</v>
      </c>
      <c r="F5378">
        <v>91</v>
      </c>
    </row>
    <row r="5379" spans="1:6" x14ac:dyDescent="0.25">
      <c r="A5379" t="s">
        <v>53</v>
      </c>
      <c r="B5379" t="s">
        <v>21</v>
      </c>
      <c r="C5379" t="s">
        <v>44</v>
      </c>
      <c r="D5379" s="1">
        <v>44484</v>
      </c>
      <c r="E5379" s="4">
        <v>10549</v>
      </c>
      <c r="F5379">
        <v>480</v>
      </c>
    </row>
    <row r="5380" spans="1:6" x14ac:dyDescent="0.25">
      <c r="A5380" t="s">
        <v>20</v>
      </c>
      <c r="B5380" t="s">
        <v>27</v>
      </c>
      <c r="C5380" t="s">
        <v>38</v>
      </c>
      <c r="D5380" s="1">
        <v>44484</v>
      </c>
      <c r="E5380" s="4">
        <v>3129</v>
      </c>
      <c r="F5380">
        <v>116</v>
      </c>
    </row>
    <row r="5381" spans="1:6" x14ac:dyDescent="0.25">
      <c r="A5381" t="s">
        <v>39</v>
      </c>
      <c r="B5381" t="s">
        <v>9</v>
      </c>
      <c r="C5381" t="s">
        <v>12</v>
      </c>
      <c r="D5381" s="1">
        <v>44484</v>
      </c>
      <c r="E5381" s="4">
        <v>3612</v>
      </c>
      <c r="F5381">
        <v>241</v>
      </c>
    </row>
    <row r="5382" spans="1:6" x14ac:dyDescent="0.25">
      <c r="A5382" t="s">
        <v>8</v>
      </c>
      <c r="B5382" t="s">
        <v>27</v>
      </c>
      <c r="C5382" t="s">
        <v>7</v>
      </c>
      <c r="D5382" s="1">
        <v>44484</v>
      </c>
      <c r="E5382" s="4">
        <v>5243</v>
      </c>
      <c r="F5382">
        <v>350</v>
      </c>
    </row>
    <row r="5383" spans="1:6" x14ac:dyDescent="0.25">
      <c r="A5383" t="s">
        <v>33</v>
      </c>
      <c r="B5383" t="s">
        <v>16</v>
      </c>
      <c r="C5383" t="s">
        <v>47</v>
      </c>
      <c r="D5383" s="1">
        <v>44484</v>
      </c>
      <c r="E5383" s="4">
        <v>189</v>
      </c>
      <c r="F5383">
        <v>12</v>
      </c>
    </row>
    <row r="5384" spans="1:6" x14ac:dyDescent="0.25">
      <c r="A5384" t="s">
        <v>34</v>
      </c>
      <c r="B5384" t="s">
        <v>21</v>
      </c>
      <c r="C5384" t="s">
        <v>35</v>
      </c>
      <c r="D5384" s="1">
        <v>44484</v>
      </c>
      <c r="E5384" s="4">
        <v>3766</v>
      </c>
      <c r="F5384">
        <v>210</v>
      </c>
    </row>
    <row r="5385" spans="1:6" x14ac:dyDescent="0.25">
      <c r="A5385" t="s">
        <v>40</v>
      </c>
      <c r="B5385" t="s">
        <v>27</v>
      </c>
      <c r="C5385" t="s">
        <v>42</v>
      </c>
      <c r="D5385" s="1">
        <v>44484</v>
      </c>
      <c r="E5385" s="4">
        <v>2989</v>
      </c>
      <c r="F5385">
        <v>200</v>
      </c>
    </row>
    <row r="5386" spans="1:6" x14ac:dyDescent="0.25">
      <c r="A5386" t="s">
        <v>15</v>
      </c>
      <c r="B5386" t="s">
        <v>6</v>
      </c>
      <c r="C5386" t="s">
        <v>42</v>
      </c>
      <c r="D5386" s="1">
        <v>44484</v>
      </c>
      <c r="E5386" s="4">
        <v>4298</v>
      </c>
      <c r="F5386">
        <v>307</v>
      </c>
    </row>
    <row r="5387" spans="1:6" x14ac:dyDescent="0.25">
      <c r="A5387" t="s">
        <v>18</v>
      </c>
      <c r="B5387" t="s">
        <v>6</v>
      </c>
      <c r="C5387" t="s">
        <v>7</v>
      </c>
      <c r="D5387" s="1">
        <v>44484</v>
      </c>
      <c r="E5387" s="4">
        <v>9331</v>
      </c>
      <c r="F5387">
        <v>667</v>
      </c>
    </row>
    <row r="5388" spans="1:6" x14ac:dyDescent="0.25">
      <c r="A5388" t="s">
        <v>23</v>
      </c>
      <c r="B5388" t="s">
        <v>6</v>
      </c>
      <c r="C5388" t="s">
        <v>22</v>
      </c>
      <c r="D5388" s="1">
        <v>44484</v>
      </c>
      <c r="E5388" s="4">
        <v>5747</v>
      </c>
      <c r="F5388">
        <v>639</v>
      </c>
    </row>
    <row r="5389" spans="1:6" x14ac:dyDescent="0.25">
      <c r="A5389" t="s">
        <v>15</v>
      </c>
      <c r="B5389" t="s">
        <v>27</v>
      </c>
      <c r="C5389" t="s">
        <v>43</v>
      </c>
      <c r="D5389" s="1">
        <v>44484</v>
      </c>
      <c r="E5389" s="4">
        <v>10451</v>
      </c>
      <c r="F5389">
        <v>476</v>
      </c>
    </row>
    <row r="5390" spans="1:6" x14ac:dyDescent="0.25">
      <c r="A5390" t="s">
        <v>53</v>
      </c>
      <c r="B5390" t="s">
        <v>9</v>
      </c>
      <c r="C5390" t="s">
        <v>36</v>
      </c>
      <c r="D5390" s="1">
        <v>44484</v>
      </c>
      <c r="E5390" s="4">
        <v>11144</v>
      </c>
      <c r="F5390">
        <v>1400</v>
      </c>
    </row>
    <row r="5391" spans="1:6" x14ac:dyDescent="0.25">
      <c r="A5391" t="s">
        <v>25</v>
      </c>
      <c r="B5391" t="s">
        <v>6</v>
      </c>
      <c r="C5391" t="s">
        <v>7</v>
      </c>
      <c r="D5391" s="1">
        <v>44484</v>
      </c>
      <c r="E5391" s="4">
        <v>7504</v>
      </c>
      <c r="F5391">
        <v>536</v>
      </c>
    </row>
    <row r="5392" spans="1:6" x14ac:dyDescent="0.25">
      <c r="A5392" t="s">
        <v>40</v>
      </c>
      <c r="B5392" t="s">
        <v>9</v>
      </c>
      <c r="C5392" t="s">
        <v>50</v>
      </c>
      <c r="D5392" s="1">
        <v>44484</v>
      </c>
      <c r="E5392" s="4">
        <v>2590</v>
      </c>
      <c r="F5392">
        <v>113</v>
      </c>
    </row>
    <row r="5393" spans="1:6" x14ac:dyDescent="0.25">
      <c r="A5393" t="s">
        <v>20</v>
      </c>
      <c r="B5393" t="s">
        <v>16</v>
      </c>
      <c r="C5393" t="s">
        <v>31</v>
      </c>
      <c r="D5393" s="1">
        <v>44484</v>
      </c>
      <c r="E5393" s="4">
        <v>8610</v>
      </c>
      <c r="F5393">
        <v>615</v>
      </c>
    </row>
    <row r="5394" spans="1:6" x14ac:dyDescent="0.25">
      <c r="A5394" t="s">
        <v>13</v>
      </c>
      <c r="B5394" t="s">
        <v>27</v>
      </c>
      <c r="C5394" t="s">
        <v>12</v>
      </c>
      <c r="D5394" s="1">
        <v>44484</v>
      </c>
      <c r="E5394" s="4">
        <v>5180</v>
      </c>
      <c r="F5394">
        <v>346</v>
      </c>
    </row>
    <row r="5395" spans="1:6" x14ac:dyDescent="0.25">
      <c r="A5395" t="s">
        <v>37</v>
      </c>
      <c r="B5395" t="s">
        <v>21</v>
      </c>
      <c r="C5395" t="s">
        <v>47</v>
      </c>
      <c r="D5395" s="1">
        <v>44484</v>
      </c>
      <c r="E5395" s="4">
        <v>5866</v>
      </c>
      <c r="F5395">
        <v>392</v>
      </c>
    </row>
    <row r="5396" spans="1:6" x14ac:dyDescent="0.25">
      <c r="A5396" t="s">
        <v>34</v>
      </c>
      <c r="B5396" t="s">
        <v>6</v>
      </c>
      <c r="C5396" t="s">
        <v>36</v>
      </c>
      <c r="D5396" s="1">
        <v>44484</v>
      </c>
      <c r="E5396" s="4">
        <v>1204</v>
      </c>
      <c r="F5396">
        <v>134</v>
      </c>
    </row>
    <row r="5397" spans="1:6" x14ac:dyDescent="0.25">
      <c r="A5397" t="s">
        <v>23</v>
      </c>
      <c r="B5397" t="s">
        <v>11</v>
      </c>
      <c r="C5397" t="s">
        <v>47</v>
      </c>
      <c r="D5397" s="1">
        <v>44484</v>
      </c>
      <c r="E5397" s="4">
        <v>1855</v>
      </c>
      <c r="F5397">
        <v>124</v>
      </c>
    </row>
    <row r="5398" spans="1:6" x14ac:dyDescent="0.25">
      <c r="A5398" t="s">
        <v>33</v>
      </c>
      <c r="B5398" t="s">
        <v>21</v>
      </c>
      <c r="C5398" t="s">
        <v>30</v>
      </c>
      <c r="D5398" s="1">
        <v>44484</v>
      </c>
      <c r="E5398" s="4">
        <v>553</v>
      </c>
      <c r="F5398">
        <v>30</v>
      </c>
    </row>
    <row r="5399" spans="1:6" x14ac:dyDescent="0.25">
      <c r="A5399" t="s">
        <v>33</v>
      </c>
      <c r="B5399" t="s">
        <v>27</v>
      </c>
      <c r="C5399" t="s">
        <v>44</v>
      </c>
      <c r="D5399" s="1">
        <v>44484</v>
      </c>
      <c r="E5399" s="4">
        <v>7567</v>
      </c>
      <c r="F5399">
        <v>316</v>
      </c>
    </row>
    <row r="5400" spans="1:6" x14ac:dyDescent="0.25">
      <c r="A5400" t="s">
        <v>34</v>
      </c>
      <c r="B5400" t="s">
        <v>9</v>
      </c>
      <c r="C5400" t="s">
        <v>19</v>
      </c>
      <c r="D5400" s="1">
        <v>44484</v>
      </c>
      <c r="E5400" s="4">
        <v>2534</v>
      </c>
      <c r="F5400">
        <v>141</v>
      </c>
    </row>
    <row r="5401" spans="1:6" x14ac:dyDescent="0.25">
      <c r="A5401" t="s">
        <v>40</v>
      </c>
      <c r="B5401" t="s">
        <v>6</v>
      </c>
      <c r="C5401" t="s">
        <v>7</v>
      </c>
      <c r="D5401" s="1">
        <v>44484</v>
      </c>
      <c r="E5401" s="4">
        <v>5999</v>
      </c>
      <c r="F5401">
        <v>400</v>
      </c>
    </row>
    <row r="5402" spans="1:6" x14ac:dyDescent="0.25">
      <c r="A5402" t="s">
        <v>57</v>
      </c>
      <c r="B5402" t="s">
        <v>21</v>
      </c>
      <c r="C5402" t="s">
        <v>35</v>
      </c>
      <c r="D5402" s="1">
        <v>44484</v>
      </c>
      <c r="E5402" s="4">
        <v>6601</v>
      </c>
      <c r="F5402">
        <v>389</v>
      </c>
    </row>
    <row r="5403" spans="1:6" x14ac:dyDescent="0.25">
      <c r="A5403" t="s">
        <v>13</v>
      </c>
      <c r="B5403" t="s">
        <v>27</v>
      </c>
      <c r="C5403" t="s">
        <v>42</v>
      </c>
      <c r="D5403" s="1">
        <v>44484</v>
      </c>
      <c r="E5403" s="4">
        <v>8554</v>
      </c>
      <c r="F5403">
        <v>611</v>
      </c>
    </row>
    <row r="5404" spans="1:6" x14ac:dyDescent="0.25">
      <c r="A5404" t="s">
        <v>10</v>
      </c>
      <c r="B5404" t="s">
        <v>11</v>
      </c>
      <c r="C5404" t="s">
        <v>19</v>
      </c>
      <c r="D5404" s="1">
        <v>44484</v>
      </c>
      <c r="E5404" s="4">
        <v>2436</v>
      </c>
      <c r="F5404">
        <v>144</v>
      </c>
    </row>
    <row r="5405" spans="1:6" x14ac:dyDescent="0.25">
      <c r="A5405" t="s">
        <v>41</v>
      </c>
      <c r="B5405" t="s">
        <v>21</v>
      </c>
      <c r="C5405" t="s">
        <v>44</v>
      </c>
      <c r="D5405" s="1">
        <v>44484</v>
      </c>
      <c r="E5405" s="4">
        <v>3997</v>
      </c>
      <c r="F5405">
        <v>174</v>
      </c>
    </row>
    <row r="5406" spans="1:6" x14ac:dyDescent="0.25">
      <c r="A5406" t="s">
        <v>25</v>
      </c>
      <c r="B5406" t="s">
        <v>6</v>
      </c>
      <c r="C5406" t="s">
        <v>22</v>
      </c>
      <c r="D5406" s="1">
        <v>44484</v>
      </c>
      <c r="E5406" s="4">
        <v>7014</v>
      </c>
      <c r="F5406">
        <v>910</v>
      </c>
    </row>
    <row r="5407" spans="1:6" x14ac:dyDescent="0.25">
      <c r="A5407" t="s">
        <v>25</v>
      </c>
      <c r="B5407" t="s">
        <v>21</v>
      </c>
      <c r="C5407" t="s">
        <v>26</v>
      </c>
      <c r="D5407" s="1">
        <v>44484</v>
      </c>
      <c r="E5407" s="4">
        <v>4298</v>
      </c>
      <c r="F5407">
        <v>391</v>
      </c>
    </row>
    <row r="5408" spans="1:6" x14ac:dyDescent="0.25">
      <c r="A5408" t="s">
        <v>5</v>
      </c>
      <c r="B5408" t="s">
        <v>27</v>
      </c>
      <c r="C5408" t="s">
        <v>47</v>
      </c>
      <c r="D5408" s="1">
        <v>44484</v>
      </c>
      <c r="E5408" s="4">
        <v>3500</v>
      </c>
      <c r="F5408">
        <v>219</v>
      </c>
    </row>
    <row r="5409" spans="1:6" x14ac:dyDescent="0.25">
      <c r="A5409" t="s">
        <v>10</v>
      </c>
      <c r="B5409" t="s">
        <v>16</v>
      </c>
      <c r="C5409" t="s">
        <v>26</v>
      </c>
      <c r="D5409" s="1">
        <v>44487</v>
      </c>
      <c r="E5409" s="4">
        <v>4158</v>
      </c>
      <c r="F5409">
        <v>320</v>
      </c>
    </row>
    <row r="5410" spans="1:6" x14ac:dyDescent="0.25">
      <c r="A5410" t="s">
        <v>53</v>
      </c>
      <c r="B5410" t="s">
        <v>6</v>
      </c>
      <c r="C5410" t="s">
        <v>48</v>
      </c>
      <c r="D5410" s="1">
        <v>44487</v>
      </c>
      <c r="E5410" s="4">
        <v>7560</v>
      </c>
      <c r="F5410">
        <v>291</v>
      </c>
    </row>
    <row r="5411" spans="1:6" x14ac:dyDescent="0.25">
      <c r="A5411" t="s">
        <v>49</v>
      </c>
      <c r="B5411" t="s">
        <v>9</v>
      </c>
      <c r="C5411" t="s">
        <v>22</v>
      </c>
      <c r="D5411" s="1">
        <v>44487</v>
      </c>
      <c r="E5411" s="4">
        <v>5453</v>
      </c>
      <c r="F5411">
        <v>606</v>
      </c>
    </row>
    <row r="5412" spans="1:6" x14ac:dyDescent="0.25">
      <c r="A5412" t="s">
        <v>49</v>
      </c>
      <c r="B5412" t="s">
        <v>21</v>
      </c>
      <c r="C5412" t="s">
        <v>52</v>
      </c>
      <c r="D5412" s="1">
        <v>44487</v>
      </c>
      <c r="E5412" s="4">
        <v>7763</v>
      </c>
      <c r="F5412">
        <v>700</v>
      </c>
    </row>
    <row r="5413" spans="1:6" x14ac:dyDescent="0.25">
      <c r="A5413" t="s">
        <v>49</v>
      </c>
      <c r="B5413" t="s">
        <v>21</v>
      </c>
      <c r="C5413" t="s">
        <v>12</v>
      </c>
      <c r="D5413" s="1">
        <v>44487</v>
      </c>
      <c r="E5413" s="4">
        <v>9373</v>
      </c>
      <c r="F5413">
        <v>586</v>
      </c>
    </row>
    <row r="5414" spans="1:6" x14ac:dyDescent="0.25">
      <c r="A5414" t="s">
        <v>39</v>
      </c>
      <c r="B5414" t="s">
        <v>27</v>
      </c>
      <c r="C5414" t="s">
        <v>12</v>
      </c>
      <c r="D5414" s="1">
        <v>44487</v>
      </c>
      <c r="E5414" s="4">
        <v>1281</v>
      </c>
      <c r="F5414">
        <v>86</v>
      </c>
    </row>
    <row r="5415" spans="1:6" x14ac:dyDescent="0.25">
      <c r="A5415" t="s">
        <v>53</v>
      </c>
      <c r="B5415" t="s">
        <v>16</v>
      </c>
      <c r="C5415" t="s">
        <v>14</v>
      </c>
      <c r="D5415" s="1">
        <v>44487</v>
      </c>
      <c r="E5415" s="4">
        <v>3633</v>
      </c>
      <c r="F5415">
        <v>606</v>
      </c>
    </row>
    <row r="5416" spans="1:6" x14ac:dyDescent="0.25">
      <c r="A5416" t="s">
        <v>54</v>
      </c>
      <c r="B5416" t="s">
        <v>9</v>
      </c>
      <c r="C5416" t="s">
        <v>35</v>
      </c>
      <c r="D5416" s="1">
        <v>44487</v>
      </c>
      <c r="E5416" s="4">
        <v>280</v>
      </c>
      <c r="F5416">
        <v>15</v>
      </c>
    </row>
    <row r="5417" spans="1:6" x14ac:dyDescent="0.25">
      <c r="A5417" t="s">
        <v>23</v>
      </c>
      <c r="B5417" t="s">
        <v>27</v>
      </c>
      <c r="C5417" t="s">
        <v>42</v>
      </c>
      <c r="D5417" s="1">
        <v>44487</v>
      </c>
      <c r="E5417" s="4">
        <v>17752</v>
      </c>
      <c r="F5417">
        <v>1190</v>
      </c>
    </row>
    <row r="5418" spans="1:6" x14ac:dyDescent="0.25">
      <c r="A5418" t="s">
        <v>51</v>
      </c>
      <c r="B5418" t="s">
        <v>21</v>
      </c>
      <c r="C5418" t="s">
        <v>50</v>
      </c>
      <c r="D5418" s="1">
        <v>44487</v>
      </c>
      <c r="E5418" s="4">
        <v>847</v>
      </c>
      <c r="F5418">
        <v>39</v>
      </c>
    </row>
    <row r="5419" spans="1:6" x14ac:dyDescent="0.25">
      <c r="A5419" t="s">
        <v>39</v>
      </c>
      <c r="B5419" t="s">
        <v>11</v>
      </c>
      <c r="C5419" t="s">
        <v>7</v>
      </c>
      <c r="D5419" s="1">
        <v>44487</v>
      </c>
      <c r="E5419" s="4">
        <v>1638</v>
      </c>
      <c r="F5419">
        <v>117</v>
      </c>
    </row>
    <row r="5420" spans="1:6" x14ac:dyDescent="0.25">
      <c r="A5420" t="s">
        <v>25</v>
      </c>
      <c r="B5420" t="s">
        <v>11</v>
      </c>
      <c r="C5420" t="s">
        <v>35</v>
      </c>
      <c r="D5420" s="1">
        <v>44487</v>
      </c>
      <c r="E5420" s="4">
        <v>1589</v>
      </c>
      <c r="F5420">
        <v>94</v>
      </c>
    </row>
    <row r="5421" spans="1:6" x14ac:dyDescent="0.25">
      <c r="A5421" t="s">
        <v>56</v>
      </c>
      <c r="B5421" t="s">
        <v>6</v>
      </c>
      <c r="C5421" t="s">
        <v>30</v>
      </c>
      <c r="D5421" s="1">
        <v>44487</v>
      </c>
      <c r="E5421" s="4">
        <v>7574</v>
      </c>
      <c r="F5421">
        <v>421</v>
      </c>
    </row>
    <row r="5422" spans="1:6" x14ac:dyDescent="0.25">
      <c r="A5422" t="s">
        <v>56</v>
      </c>
      <c r="B5422" t="s">
        <v>6</v>
      </c>
      <c r="C5422" t="s">
        <v>36</v>
      </c>
      <c r="D5422" s="1">
        <v>44487</v>
      </c>
      <c r="E5422" s="4">
        <v>11564</v>
      </c>
      <c r="F5422">
        <v>1680</v>
      </c>
    </row>
    <row r="5423" spans="1:6" x14ac:dyDescent="0.25">
      <c r="A5423" t="s">
        <v>33</v>
      </c>
      <c r="B5423" t="s">
        <v>27</v>
      </c>
      <c r="C5423" t="s">
        <v>31</v>
      </c>
      <c r="D5423" s="1">
        <v>44487</v>
      </c>
      <c r="E5423" s="4">
        <v>784</v>
      </c>
      <c r="F5423">
        <v>56</v>
      </c>
    </row>
    <row r="5424" spans="1:6" x14ac:dyDescent="0.25">
      <c r="A5424" t="s">
        <v>39</v>
      </c>
      <c r="B5424" t="s">
        <v>9</v>
      </c>
      <c r="C5424" t="s">
        <v>7</v>
      </c>
      <c r="D5424" s="1">
        <v>44487</v>
      </c>
      <c r="E5424" s="4">
        <v>2100</v>
      </c>
      <c r="F5424">
        <v>132</v>
      </c>
    </row>
    <row r="5425" spans="1:6" x14ac:dyDescent="0.25">
      <c r="A5425" t="s">
        <v>25</v>
      </c>
      <c r="B5425" t="s">
        <v>16</v>
      </c>
      <c r="C5425" t="s">
        <v>28</v>
      </c>
      <c r="D5425" s="1">
        <v>44487</v>
      </c>
      <c r="E5425" s="4">
        <v>10640</v>
      </c>
      <c r="F5425">
        <v>1540</v>
      </c>
    </row>
    <row r="5426" spans="1:6" x14ac:dyDescent="0.25">
      <c r="A5426" t="s">
        <v>32</v>
      </c>
      <c r="B5426" t="s">
        <v>9</v>
      </c>
      <c r="C5426" t="s">
        <v>28</v>
      </c>
      <c r="D5426" s="1">
        <v>44487</v>
      </c>
      <c r="E5426" s="4">
        <v>6006</v>
      </c>
      <c r="F5426">
        <v>980</v>
      </c>
    </row>
    <row r="5427" spans="1:6" x14ac:dyDescent="0.25">
      <c r="A5427" t="s">
        <v>40</v>
      </c>
      <c r="B5427" t="s">
        <v>6</v>
      </c>
      <c r="C5427" t="s">
        <v>47</v>
      </c>
      <c r="D5427" s="1">
        <v>44487</v>
      </c>
      <c r="E5427" s="4">
        <v>483</v>
      </c>
      <c r="F5427">
        <v>31</v>
      </c>
    </row>
    <row r="5428" spans="1:6" x14ac:dyDescent="0.25">
      <c r="A5428" t="s">
        <v>33</v>
      </c>
      <c r="B5428" t="s">
        <v>21</v>
      </c>
      <c r="C5428" t="s">
        <v>28</v>
      </c>
      <c r="D5428" s="1">
        <v>44487</v>
      </c>
      <c r="E5428" s="4">
        <v>13804</v>
      </c>
      <c r="F5428">
        <v>1960</v>
      </c>
    </row>
    <row r="5429" spans="1:6" x14ac:dyDescent="0.25">
      <c r="A5429" t="s">
        <v>54</v>
      </c>
      <c r="B5429" t="s">
        <v>11</v>
      </c>
      <c r="C5429" t="s">
        <v>48</v>
      </c>
      <c r="D5429" s="1">
        <v>44487</v>
      </c>
      <c r="E5429" s="4">
        <v>2975</v>
      </c>
      <c r="F5429">
        <v>115</v>
      </c>
    </row>
    <row r="5430" spans="1:6" x14ac:dyDescent="0.25">
      <c r="A5430" t="s">
        <v>40</v>
      </c>
      <c r="B5430" t="s">
        <v>16</v>
      </c>
      <c r="C5430" t="s">
        <v>44</v>
      </c>
      <c r="D5430" s="1">
        <v>44487</v>
      </c>
      <c r="E5430" s="4">
        <v>1407</v>
      </c>
      <c r="F5430">
        <v>62</v>
      </c>
    </row>
    <row r="5431" spans="1:6" x14ac:dyDescent="0.25">
      <c r="A5431" t="s">
        <v>41</v>
      </c>
      <c r="B5431" t="s">
        <v>27</v>
      </c>
      <c r="C5431" t="s">
        <v>22</v>
      </c>
      <c r="D5431" s="1">
        <v>44487</v>
      </c>
      <c r="E5431" s="4">
        <v>245</v>
      </c>
      <c r="F5431">
        <v>31</v>
      </c>
    </row>
    <row r="5432" spans="1:6" x14ac:dyDescent="0.25">
      <c r="A5432" t="s">
        <v>34</v>
      </c>
      <c r="B5432" t="s">
        <v>6</v>
      </c>
      <c r="C5432" t="s">
        <v>14</v>
      </c>
      <c r="D5432" s="1">
        <v>44487</v>
      </c>
      <c r="E5432" s="4">
        <v>1106</v>
      </c>
      <c r="F5432">
        <v>139</v>
      </c>
    </row>
    <row r="5433" spans="1:6" x14ac:dyDescent="0.25">
      <c r="A5433" t="s">
        <v>15</v>
      </c>
      <c r="B5433" t="s">
        <v>16</v>
      </c>
      <c r="C5433" t="s">
        <v>28</v>
      </c>
      <c r="D5433" s="1">
        <v>44487</v>
      </c>
      <c r="E5433" s="4">
        <v>1169</v>
      </c>
      <c r="F5433">
        <v>167</v>
      </c>
    </row>
    <row r="5434" spans="1:6" x14ac:dyDescent="0.25">
      <c r="A5434" t="s">
        <v>34</v>
      </c>
      <c r="B5434" t="s">
        <v>27</v>
      </c>
      <c r="C5434" t="s">
        <v>50</v>
      </c>
      <c r="D5434" s="1">
        <v>44487</v>
      </c>
      <c r="E5434" s="4">
        <v>343</v>
      </c>
      <c r="F5434">
        <v>16</v>
      </c>
    </row>
    <row r="5435" spans="1:6" x14ac:dyDescent="0.25">
      <c r="A5435" t="s">
        <v>41</v>
      </c>
      <c r="B5435" t="s">
        <v>27</v>
      </c>
      <c r="C5435" t="s">
        <v>17</v>
      </c>
      <c r="D5435" s="1">
        <v>44487</v>
      </c>
      <c r="E5435" s="4">
        <v>5558</v>
      </c>
      <c r="F5435">
        <v>242</v>
      </c>
    </row>
    <row r="5436" spans="1:6" x14ac:dyDescent="0.25">
      <c r="A5436" t="s">
        <v>32</v>
      </c>
      <c r="B5436" t="s">
        <v>9</v>
      </c>
      <c r="C5436" t="s">
        <v>47</v>
      </c>
      <c r="D5436" s="1">
        <v>44487</v>
      </c>
      <c r="E5436" s="4">
        <v>357</v>
      </c>
      <c r="F5436">
        <v>23</v>
      </c>
    </row>
    <row r="5437" spans="1:6" x14ac:dyDescent="0.25">
      <c r="A5437" t="s">
        <v>25</v>
      </c>
      <c r="B5437" t="s">
        <v>27</v>
      </c>
      <c r="C5437" t="s">
        <v>52</v>
      </c>
      <c r="D5437" s="1">
        <v>44487</v>
      </c>
      <c r="E5437" s="4">
        <v>28</v>
      </c>
      <c r="F5437">
        <v>3</v>
      </c>
    </row>
    <row r="5438" spans="1:6" x14ac:dyDescent="0.25">
      <c r="A5438" t="s">
        <v>33</v>
      </c>
      <c r="B5438" t="s">
        <v>9</v>
      </c>
      <c r="C5438" t="s">
        <v>17</v>
      </c>
      <c r="D5438" s="1">
        <v>44487</v>
      </c>
      <c r="E5438" s="4">
        <v>3192</v>
      </c>
      <c r="F5438">
        <v>146</v>
      </c>
    </row>
    <row r="5439" spans="1:6" x14ac:dyDescent="0.25">
      <c r="A5439" t="s">
        <v>49</v>
      </c>
      <c r="B5439" t="s">
        <v>11</v>
      </c>
      <c r="C5439" t="s">
        <v>44</v>
      </c>
      <c r="D5439" s="1">
        <v>44487</v>
      </c>
      <c r="E5439" s="4">
        <v>3493</v>
      </c>
      <c r="F5439">
        <v>146</v>
      </c>
    </row>
    <row r="5440" spans="1:6" x14ac:dyDescent="0.25">
      <c r="A5440" t="s">
        <v>34</v>
      </c>
      <c r="B5440" t="s">
        <v>9</v>
      </c>
      <c r="C5440" t="s">
        <v>44</v>
      </c>
      <c r="D5440" s="1">
        <v>44487</v>
      </c>
      <c r="E5440" s="4">
        <v>6335</v>
      </c>
      <c r="F5440">
        <v>264</v>
      </c>
    </row>
    <row r="5441" spans="1:6" x14ac:dyDescent="0.25">
      <c r="A5441" t="s">
        <v>10</v>
      </c>
      <c r="B5441" t="s">
        <v>21</v>
      </c>
      <c r="C5441" t="s">
        <v>12</v>
      </c>
      <c r="D5441" s="1">
        <v>44487</v>
      </c>
      <c r="E5441" s="4">
        <v>12474</v>
      </c>
      <c r="F5441">
        <v>840</v>
      </c>
    </row>
    <row r="5442" spans="1:6" x14ac:dyDescent="0.25">
      <c r="A5442" t="s">
        <v>33</v>
      </c>
      <c r="B5442" t="s">
        <v>9</v>
      </c>
      <c r="C5442" t="s">
        <v>7</v>
      </c>
      <c r="D5442" s="1">
        <v>44487</v>
      </c>
      <c r="E5442" s="4">
        <v>630</v>
      </c>
      <c r="F5442">
        <v>45</v>
      </c>
    </row>
    <row r="5443" spans="1:6" x14ac:dyDescent="0.25">
      <c r="A5443" t="s">
        <v>40</v>
      </c>
      <c r="B5443" t="s">
        <v>21</v>
      </c>
      <c r="C5443" t="s">
        <v>48</v>
      </c>
      <c r="D5443" s="1">
        <v>44487</v>
      </c>
      <c r="E5443" s="4">
        <v>6657</v>
      </c>
      <c r="F5443">
        <v>267</v>
      </c>
    </row>
    <row r="5444" spans="1:6" x14ac:dyDescent="0.25">
      <c r="A5444" t="s">
        <v>49</v>
      </c>
      <c r="B5444" t="s">
        <v>21</v>
      </c>
      <c r="C5444" t="s">
        <v>22</v>
      </c>
      <c r="D5444" s="1">
        <v>44487</v>
      </c>
      <c r="E5444" s="4">
        <v>2275</v>
      </c>
      <c r="F5444">
        <v>253</v>
      </c>
    </row>
    <row r="5445" spans="1:6" x14ac:dyDescent="0.25">
      <c r="A5445" t="s">
        <v>37</v>
      </c>
      <c r="B5445" t="s">
        <v>9</v>
      </c>
      <c r="C5445" t="s">
        <v>22</v>
      </c>
      <c r="D5445" s="1">
        <v>44487</v>
      </c>
      <c r="E5445" s="4">
        <v>5110</v>
      </c>
      <c r="F5445">
        <v>511</v>
      </c>
    </row>
    <row r="5446" spans="1:6" x14ac:dyDescent="0.25">
      <c r="A5446" t="s">
        <v>8</v>
      </c>
      <c r="B5446" t="s">
        <v>21</v>
      </c>
      <c r="C5446" t="s">
        <v>30</v>
      </c>
      <c r="D5446" s="1">
        <v>44487</v>
      </c>
      <c r="E5446" s="4">
        <v>1743</v>
      </c>
      <c r="F5446">
        <v>88</v>
      </c>
    </row>
    <row r="5447" spans="1:6" x14ac:dyDescent="0.25">
      <c r="A5447" t="s">
        <v>49</v>
      </c>
      <c r="B5447" t="s">
        <v>9</v>
      </c>
      <c r="C5447" t="s">
        <v>24</v>
      </c>
      <c r="D5447" s="1">
        <v>44487</v>
      </c>
      <c r="E5447" s="4">
        <v>6860</v>
      </c>
      <c r="F5447">
        <v>343</v>
      </c>
    </row>
    <row r="5448" spans="1:6" x14ac:dyDescent="0.25">
      <c r="A5448" t="s">
        <v>37</v>
      </c>
      <c r="B5448" t="s">
        <v>6</v>
      </c>
      <c r="C5448" t="s">
        <v>30</v>
      </c>
      <c r="D5448" s="1">
        <v>44487</v>
      </c>
      <c r="E5448" s="4">
        <v>9940</v>
      </c>
      <c r="F5448">
        <v>524</v>
      </c>
    </row>
    <row r="5449" spans="1:6" x14ac:dyDescent="0.25">
      <c r="A5449" t="s">
        <v>10</v>
      </c>
      <c r="B5449" t="s">
        <v>16</v>
      </c>
      <c r="C5449" t="s">
        <v>28</v>
      </c>
      <c r="D5449" s="1">
        <v>44487</v>
      </c>
      <c r="E5449" s="4">
        <v>896</v>
      </c>
      <c r="F5449">
        <v>150</v>
      </c>
    </row>
    <row r="5450" spans="1:6" x14ac:dyDescent="0.25">
      <c r="A5450" t="s">
        <v>54</v>
      </c>
      <c r="B5450" t="s">
        <v>27</v>
      </c>
      <c r="C5450" t="s">
        <v>26</v>
      </c>
      <c r="D5450" s="1">
        <v>44487</v>
      </c>
      <c r="E5450" s="4">
        <v>1757</v>
      </c>
      <c r="F5450">
        <v>136</v>
      </c>
    </row>
    <row r="5451" spans="1:6" x14ac:dyDescent="0.25">
      <c r="A5451" t="s">
        <v>34</v>
      </c>
      <c r="B5451" t="s">
        <v>27</v>
      </c>
      <c r="C5451" t="s">
        <v>30</v>
      </c>
      <c r="D5451" s="1">
        <v>44487</v>
      </c>
      <c r="E5451" s="4">
        <v>1568</v>
      </c>
      <c r="F5451">
        <v>88</v>
      </c>
    </row>
    <row r="5452" spans="1:6" x14ac:dyDescent="0.25">
      <c r="A5452" t="s">
        <v>56</v>
      </c>
      <c r="B5452" t="s">
        <v>11</v>
      </c>
      <c r="C5452" t="s">
        <v>36</v>
      </c>
      <c r="D5452" s="1">
        <v>44487</v>
      </c>
      <c r="E5452" s="4">
        <v>6454</v>
      </c>
      <c r="F5452">
        <v>910</v>
      </c>
    </row>
    <row r="5453" spans="1:6" x14ac:dyDescent="0.25">
      <c r="A5453" t="s">
        <v>10</v>
      </c>
      <c r="B5453" t="s">
        <v>6</v>
      </c>
      <c r="C5453" t="s">
        <v>44</v>
      </c>
      <c r="D5453" s="1">
        <v>44487</v>
      </c>
      <c r="E5453" s="4">
        <v>497</v>
      </c>
      <c r="F5453">
        <v>23</v>
      </c>
    </row>
    <row r="5454" spans="1:6" x14ac:dyDescent="0.25">
      <c r="A5454" t="s">
        <v>18</v>
      </c>
      <c r="B5454" t="s">
        <v>11</v>
      </c>
      <c r="C5454" t="s">
        <v>12</v>
      </c>
      <c r="D5454" s="1">
        <v>44487</v>
      </c>
      <c r="E5454" s="4">
        <v>7210</v>
      </c>
      <c r="F5454">
        <v>425</v>
      </c>
    </row>
    <row r="5455" spans="1:6" x14ac:dyDescent="0.25">
      <c r="A5455" t="s">
        <v>40</v>
      </c>
      <c r="B5455" t="s">
        <v>16</v>
      </c>
      <c r="C5455" t="s">
        <v>28</v>
      </c>
      <c r="D5455" s="1">
        <v>44487</v>
      </c>
      <c r="E5455" s="4">
        <v>11319</v>
      </c>
      <c r="F5455">
        <v>1610</v>
      </c>
    </row>
    <row r="5456" spans="1:6" x14ac:dyDescent="0.25">
      <c r="A5456" t="s">
        <v>23</v>
      </c>
      <c r="B5456" t="s">
        <v>27</v>
      </c>
      <c r="C5456" t="s">
        <v>47</v>
      </c>
      <c r="D5456" s="1">
        <v>44487</v>
      </c>
      <c r="E5456" s="4">
        <v>10388</v>
      </c>
      <c r="F5456">
        <v>693</v>
      </c>
    </row>
    <row r="5457" spans="1:6" x14ac:dyDescent="0.25">
      <c r="A5457" t="s">
        <v>37</v>
      </c>
      <c r="B5457" t="s">
        <v>21</v>
      </c>
      <c r="C5457" t="s">
        <v>26</v>
      </c>
      <c r="D5457" s="1">
        <v>44487</v>
      </c>
      <c r="E5457" s="4">
        <v>2086</v>
      </c>
      <c r="F5457">
        <v>161</v>
      </c>
    </row>
    <row r="5458" spans="1:6" x14ac:dyDescent="0.25">
      <c r="A5458" t="s">
        <v>5</v>
      </c>
      <c r="B5458" t="s">
        <v>27</v>
      </c>
      <c r="C5458" t="s">
        <v>30</v>
      </c>
      <c r="D5458" s="1">
        <v>44487</v>
      </c>
      <c r="E5458" s="4">
        <v>8750</v>
      </c>
      <c r="F5458">
        <v>487</v>
      </c>
    </row>
    <row r="5459" spans="1:6" x14ac:dyDescent="0.25">
      <c r="A5459" t="s">
        <v>13</v>
      </c>
      <c r="B5459" t="s">
        <v>16</v>
      </c>
      <c r="C5459" t="s">
        <v>14</v>
      </c>
      <c r="D5459" s="1">
        <v>44488</v>
      </c>
      <c r="E5459" s="4">
        <v>5775</v>
      </c>
      <c r="F5459">
        <v>840</v>
      </c>
    </row>
    <row r="5460" spans="1:6" x14ac:dyDescent="0.25">
      <c r="A5460" t="s">
        <v>51</v>
      </c>
      <c r="B5460" t="s">
        <v>21</v>
      </c>
      <c r="C5460" t="s">
        <v>52</v>
      </c>
      <c r="D5460" s="1">
        <v>44488</v>
      </c>
      <c r="E5460" s="4">
        <v>16604</v>
      </c>
      <c r="F5460">
        <v>1680</v>
      </c>
    </row>
    <row r="5461" spans="1:6" x14ac:dyDescent="0.25">
      <c r="A5461" t="s">
        <v>23</v>
      </c>
      <c r="B5461" t="s">
        <v>16</v>
      </c>
      <c r="C5461" t="s">
        <v>7</v>
      </c>
      <c r="D5461" s="1">
        <v>44488</v>
      </c>
      <c r="E5461" s="4">
        <v>5348</v>
      </c>
      <c r="F5461">
        <v>357</v>
      </c>
    </row>
    <row r="5462" spans="1:6" x14ac:dyDescent="0.25">
      <c r="A5462" t="s">
        <v>57</v>
      </c>
      <c r="B5462" t="s">
        <v>27</v>
      </c>
      <c r="C5462" t="s">
        <v>35</v>
      </c>
      <c r="D5462" s="1">
        <v>44488</v>
      </c>
      <c r="E5462" s="4">
        <v>4613</v>
      </c>
      <c r="F5462">
        <v>257</v>
      </c>
    </row>
    <row r="5463" spans="1:6" x14ac:dyDescent="0.25">
      <c r="A5463" t="s">
        <v>41</v>
      </c>
      <c r="B5463" t="s">
        <v>6</v>
      </c>
      <c r="C5463" t="s">
        <v>7</v>
      </c>
      <c r="D5463" s="1">
        <v>44488</v>
      </c>
      <c r="E5463" s="4">
        <v>6811</v>
      </c>
      <c r="F5463">
        <v>487</v>
      </c>
    </row>
    <row r="5464" spans="1:6" x14ac:dyDescent="0.25">
      <c r="A5464" t="s">
        <v>23</v>
      </c>
      <c r="B5464" t="s">
        <v>11</v>
      </c>
      <c r="C5464" t="s">
        <v>38</v>
      </c>
      <c r="D5464" s="1">
        <v>44488</v>
      </c>
      <c r="E5464" s="4">
        <v>1330</v>
      </c>
      <c r="F5464">
        <v>50</v>
      </c>
    </row>
    <row r="5465" spans="1:6" x14ac:dyDescent="0.25">
      <c r="A5465" t="s">
        <v>57</v>
      </c>
      <c r="B5465" t="s">
        <v>16</v>
      </c>
      <c r="C5465" t="s">
        <v>44</v>
      </c>
      <c r="D5465" s="1">
        <v>44488</v>
      </c>
      <c r="E5465" s="4">
        <v>11501</v>
      </c>
      <c r="F5465">
        <v>523</v>
      </c>
    </row>
    <row r="5466" spans="1:6" x14ac:dyDescent="0.25">
      <c r="A5466" t="s">
        <v>34</v>
      </c>
      <c r="B5466" t="s">
        <v>16</v>
      </c>
      <c r="C5466" t="s">
        <v>12</v>
      </c>
      <c r="D5466" s="1">
        <v>44488</v>
      </c>
      <c r="E5466" s="4">
        <v>1407</v>
      </c>
      <c r="F5466">
        <v>94</v>
      </c>
    </row>
    <row r="5467" spans="1:6" x14ac:dyDescent="0.25">
      <c r="A5467" t="s">
        <v>57</v>
      </c>
      <c r="B5467" t="s">
        <v>16</v>
      </c>
      <c r="C5467" t="s">
        <v>19</v>
      </c>
      <c r="D5467" s="1">
        <v>44488</v>
      </c>
      <c r="E5467" s="4">
        <v>4249</v>
      </c>
      <c r="F5467">
        <v>266</v>
      </c>
    </row>
    <row r="5468" spans="1:6" x14ac:dyDescent="0.25">
      <c r="A5468" t="s">
        <v>32</v>
      </c>
      <c r="B5468" t="s">
        <v>11</v>
      </c>
      <c r="C5468" t="s">
        <v>26</v>
      </c>
      <c r="D5468" s="1">
        <v>44488</v>
      </c>
      <c r="E5468" s="4">
        <v>13377</v>
      </c>
      <c r="F5468">
        <v>1190</v>
      </c>
    </row>
    <row r="5469" spans="1:6" x14ac:dyDescent="0.25">
      <c r="A5469" t="s">
        <v>34</v>
      </c>
      <c r="B5469" t="s">
        <v>21</v>
      </c>
      <c r="C5469" t="s">
        <v>28</v>
      </c>
      <c r="D5469" s="1">
        <v>44488</v>
      </c>
      <c r="E5469" s="4">
        <v>3514</v>
      </c>
      <c r="F5469">
        <v>440</v>
      </c>
    </row>
    <row r="5470" spans="1:6" x14ac:dyDescent="0.25">
      <c r="A5470" t="s">
        <v>33</v>
      </c>
      <c r="B5470" t="s">
        <v>16</v>
      </c>
      <c r="C5470" t="s">
        <v>19</v>
      </c>
      <c r="D5470" s="1">
        <v>44488</v>
      </c>
      <c r="E5470" s="4">
        <v>1960</v>
      </c>
      <c r="F5470">
        <v>123</v>
      </c>
    </row>
    <row r="5471" spans="1:6" x14ac:dyDescent="0.25">
      <c r="A5471" t="s">
        <v>55</v>
      </c>
      <c r="B5471" t="s">
        <v>9</v>
      </c>
      <c r="C5471" t="s">
        <v>45</v>
      </c>
      <c r="D5471" s="1">
        <v>44488</v>
      </c>
      <c r="E5471" s="4">
        <v>9954</v>
      </c>
      <c r="F5471">
        <v>453</v>
      </c>
    </row>
    <row r="5472" spans="1:6" x14ac:dyDescent="0.25">
      <c r="A5472" t="s">
        <v>39</v>
      </c>
      <c r="B5472" t="s">
        <v>21</v>
      </c>
      <c r="C5472" t="s">
        <v>52</v>
      </c>
      <c r="D5472" s="1">
        <v>44488</v>
      </c>
      <c r="E5472" s="4">
        <v>5775</v>
      </c>
      <c r="F5472">
        <v>525</v>
      </c>
    </row>
    <row r="5473" spans="1:6" x14ac:dyDescent="0.25">
      <c r="A5473" t="s">
        <v>18</v>
      </c>
      <c r="B5473" t="s">
        <v>6</v>
      </c>
      <c r="C5473" t="s">
        <v>28</v>
      </c>
      <c r="D5473" s="1">
        <v>44488</v>
      </c>
      <c r="E5473" s="4">
        <v>12537</v>
      </c>
      <c r="F5473">
        <v>1820</v>
      </c>
    </row>
    <row r="5474" spans="1:6" x14ac:dyDescent="0.25">
      <c r="A5474" t="s">
        <v>39</v>
      </c>
      <c r="B5474" t="s">
        <v>11</v>
      </c>
      <c r="C5474" t="s">
        <v>48</v>
      </c>
      <c r="D5474" s="1">
        <v>44488</v>
      </c>
      <c r="E5474" s="4">
        <v>875</v>
      </c>
      <c r="F5474">
        <v>33</v>
      </c>
    </row>
    <row r="5475" spans="1:6" x14ac:dyDescent="0.25">
      <c r="A5475" t="s">
        <v>57</v>
      </c>
      <c r="B5475" t="s">
        <v>27</v>
      </c>
      <c r="C5475" t="s">
        <v>52</v>
      </c>
      <c r="D5475" s="1">
        <v>44488</v>
      </c>
      <c r="E5475" s="4">
        <v>3220</v>
      </c>
      <c r="F5475">
        <v>322</v>
      </c>
    </row>
    <row r="5476" spans="1:6" x14ac:dyDescent="0.25">
      <c r="A5476" t="s">
        <v>57</v>
      </c>
      <c r="B5476" t="s">
        <v>16</v>
      </c>
      <c r="C5476" t="s">
        <v>22</v>
      </c>
      <c r="D5476" s="1">
        <v>44488</v>
      </c>
      <c r="E5476" s="4">
        <v>2408</v>
      </c>
      <c r="F5476">
        <v>268</v>
      </c>
    </row>
    <row r="5477" spans="1:6" x14ac:dyDescent="0.25">
      <c r="A5477" t="s">
        <v>5</v>
      </c>
      <c r="B5477" t="s">
        <v>11</v>
      </c>
      <c r="C5477" t="s">
        <v>24</v>
      </c>
      <c r="D5477" s="1">
        <v>44488</v>
      </c>
      <c r="E5477" s="4">
        <v>10892</v>
      </c>
      <c r="F5477">
        <v>545</v>
      </c>
    </row>
    <row r="5478" spans="1:6" x14ac:dyDescent="0.25">
      <c r="A5478" t="s">
        <v>34</v>
      </c>
      <c r="B5478" t="s">
        <v>21</v>
      </c>
      <c r="C5478" t="s">
        <v>17</v>
      </c>
      <c r="D5478" s="1">
        <v>44488</v>
      </c>
      <c r="E5478" s="4">
        <v>6706</v>
      </c>
      <c r="F5478">
        <v>305</v>
      </c>
    </row>
    <row r="5479" spans="1:6" x14ac:dyDescent="0.25">
      <c r="A5479" t="s">
        <v>23</v>
      </c>
      <c r="B5479" t="s">
        <v>9</v>
      </c>
      <c r="C5479" t="s">
        <v>14</v>
      </c>
      <c r="D5479" s="1">
        <v>44488</v>
      </c>
      <c r="E5479" s="4">
        <v>4599</v>
      </c>
      <c r="F5479">
        <v>657</v>
      </c>
    </row>
    <row r="5480" spans="1:6" x14ac:dyDescent="0.25">
      <c r="A5480" t="s">
        <v>13</v>
      </c>
      <c r="B5480" t="s">
        <v>21</v>
      </c>
      <c r="C5480" t="s">
        <v>7</v>
      </c>
      <c r="D5480" s="1">
        <v>44488</v>
      </c>
      <c r="E5480" s="4">
        <v>5068</v>
      </c>
      <c r="F5480">
        <v>338</v>
      </c>
    </row>
    <row r="5481" spans="1:6" x14ac:dyDescent="0.25">
      <c r="A5481" t="s">
        <v>32</v>
      </c>
      <c r="B5481" t="s">
        <v>9</v>
      </c>
      <c r="C5481" t="s">
        <v>19</v>
      </c>
      <c r="D5481" s="1">
        <v>44488</v>
      </c>
      <c r="E5481" s="4">
        <v>11830</v>
      </c>
      <c r="F5481">
        <v>696</v>
      </c>
    </row>
    <row r="5482" spans="1:6" x14ac:dyDescent="0.25">
      <c r="A5482" t="s">
        <v>54</v>
      </c>
      <c r="B5482" t="s">
        <v>21</v>
      </c>
      <c r="C5482" t="s">
        <v>43</v>
      </c>
      <c r="D5482" s="1">
        <v>44488</v>
      </c>
      <c r="E5482" s="4">
        <v>5894</v>
      </c>
      <c r="F5482">
        <v>268</v>
      </c>
    </row>
    <row r="5483" spans="1:6" x14ac:dyDescent="0.25">
      <c r="A5483" t="s">
        <v>41</v>
      </c>
      <c r="B5483" t="s">
        <v>27</v>
      </c>
      <c r="C5483" t="s">
        <v>47</v>
      </c>
      <c r="D5483" s="1">
        <v>44488</v>
      </c>
      <c r="E5483" s="4">
        <v>21</v>
      </c>
      <c r="F5483">
        <v>2</v>
      </c>
    </row>
    <row r="5484" spans="1:6" x14ac:dyDescent="0.25">
      <c r="A5484" t="s">
        <v>34</v>
      </c>
      <c r="B5484" t="s">
        <v>21</v>
      </c>
      <c r="C5484" t="s">
        <v>31</v>
      </c>
      <c r="D5484" s="1">
        <v>44488</v>
      </c>
      <c r="E5484" s="4">
        <v>371</v>
      </c>
      <c r="F5484">
        <v>29</v>
      </c>
    </row>
    <row r="5485" spans="1:6" x14ac:dyDescent="0.25">
      <c r="A5485" t="s">
        <v>5</v>
      </c>
      <c r="B5485" t="s">
        <v>11</v>
      </c>
      <c r="C5485" t="s">
        <v>43</v>
      </c>
      <c r="D5485" s="1">
        <v>44488</v>
      </c>
      <c r="E5485" s="4">
        <v>9275</v>
      </c>
      <c r="F5485">
        <v>442</v>
      </c>
    </row>
    <row r="5486" spans="1:6" x14ac:dyDescent="0.25">
      <c r="A5486" t="s">
        <v>18</v>
      </c>
      <c r="B5486" t="s">
        <v>11</v>
      </c>
      <c r="C5486" t="s">
        <v>35</v>
      </c>
      <c r="D5486" s="1">
        <v>44488</v>
      </c>
      <c r="E5486" s="4">
        <v>3087</v>
      </c>
      <c r="F5486">
        <v>182</v>
      </c>
    </row>
    <row r="5487" spans="1:6" x14ac:dyDescent="0.25">
      <c r="A5487" t="s">
        <v>13</v>
      </c>
      <c r="B5487" t="s">
        <v>6</v>
      </c>
      <c r="C5487" t="s">
        <v>31</v>
      </c>
      <c r="D5487" s="1">
        <v>44488</v>
      </c>
      <c r="E5487" s="4">
        <v>6496</v>
      </c>
      <c r="F5487">
        <v>464</v>
      </c>
    </row>
    <row r="5488" spans="1:6" x14ac:dyDescent="0.25">
      <c r="A5488" t="s">
        <v>40</v>
      </c>
      <c r="B5488" t="s">
        <v>9</v>
      </c>
      <c r="C5488" t="s">
        <v>17</v>
      </c>
      <c r="D5488" s="1">
        <v>44488</v>
      </c>
      <c r="E5488" s="4">
        <v>6664</v>
      </c>
      <c r="F5488">
        <v>318</v>
      </c>
    </row>
    <row r="5489" spans="1:6" x14ac:dyDescent="0.25">
      <c r="A5489" t="s">
        <v>18</v>
      </c>
      <c r="B5489" t="s">
        <v>11</v>
      </c>
      <c r="C5489" t="s">
        <v>26</v>
      </c>
      <c r="D5489" s="1">
        <v>44488</v>
      </c>
      <c r="E5489" s="4">
        <v>6356</v>
      </c>
      <c r="F5489">
        <v>489</v>
      </c>
    </row>
    <row r="5490" spans="1:6" x14ac:dyDescent="0.25">
      <c r="A5490" t="s">
        <v>18</v>
      </c>
      <c r="B5490" t="s">
        <v>9</v>
      </c>
      <c r="C5490" t="s">
        <v>14</v>
      </c>
      <c r="D5490" s="1">
        <v>44488</v>
      </c>
      <c r="E5490" s="4">
        <v>3668</v>
      </c>
      <c r="F5490">
        <v>459</v>
      </c>
    </row>
    <row r="5491" spans="1:6" x14ac:dyDescent="0.25">
      <c r="A5491" t="s">
        <v>34</v>
      </c>
      <c r="B5491" t="s">
        <v>9</v>
      </c>
      <c r="C5491" t="s">
        <v>30</v>
      </c>
      <c r="D5491" s="1">
        <v>44488</v>
      </c>
      <c r="E5491" s="4">
        <v>2709</v>
      </c>
      <c r="F5491">
        <v>136</v>
      </c>
    </row>
    <row r="5492" spans="1:6" x14ac:dyDescent="0.25">
      <c r="A5492" t="s">
        <v>15</v>
      </c>
      <c r="B5492" t="s">
        <v>16</v>
      </c>
      <c r="C5492" t="s">
        <v>38</v>
      </c>
      <c r="D5492" s="1">
        <v>44488</v>
      </c>
      <c r="E5492" s="4">
        <v>3031</v>
      </c>
      <c r="F5492">
        <v>117</v>
      </c>
    </row>
    <row r="5493" spans="1:6" x14ac:dyDescent="0.25">
      <c r="A5493" t="s">
        <v>57</v>
      </c>
      <c r="B5493" t="s">
        <v>16</v>
      </c>
      <c r="C5493" t="s">
        <v>28</v>
      </c>
      <c r="D5493" s="1">
        <v>44489</v>
      </c>
      <c r="E5493" s="4">
        <v>889</v>
      </c>
      <c r="F5493">
        <v>127</v>
      </c>
    </row>
    <row r="5494" spans="1:6" x14ac:dyDescent="0.25">
      <c r="A5494" t="s">
        <v>20</v>
      </c>
      <c r="B5494" t="s">
        <v>21</v>
      </c>
      <c r="C5494" t="s">
        <v>45</v>
      </c>
      <c r="D5494" s="1">
        <v>44489</v>
      </c>
      <c r="E5494" s="4">
        <v>13223</v>
      </c>
      <c r="F5494">
        <v>575</v>
      </c>
    </row>
    <row r="5495" spans="1:6" x14ac:dyDescent="0.25">
      <c r="A5495" t="s">
        <v>54</v>
      </c>
      <c r="B5495" t="s">
        <v>16</v>
      </c>
      <c r="C5495" t="s">
        <v>26</v>
      </c>
      <c r="D5495" s="1">
        <v>44489</v>
      </c>
      <c r="E5495" s="4">
        <v>1603</v>
      </c>
      <c r="F5495">
        <v>124</v>
      </c>
    </row>
    <row r="5496" spans="1:6" x14ac:dyDescent="0.25">
      <c r="A5496" t="s">
        <v>20</v>
      </c>
      <c r="B5496" t="s">
        <v>9</v>
      </c>
      <c r="C5496" t="s">
        <v>35</v>
      </c>
      <c r="D5496" s="1">
        <v>44489</v>
      </c>
      <c r="E5496" s="4">
        <v>4606</v>
      </c>
      <c r="F5496">
        <v>243</v>
      </c>
    </row>
    <row r="5497" spans="1:6" x14ac:dyDescent="0.25">
      <c r="A5497" t="s">
        <v>13</v>
      </c>
      <c r="B5497" t="s">
        <v>11</v>
      </c>
      <c r="C5497" t="s">
        <v>7</v>
      </c>
      <c r="D5497" s="1">
        <v>44489</v>
      </c>
      <c r="E5497" s="4">
        <v>2345</v>
      </c>
      <c r="F5497">
        <v>147</v>
      </c>
    </row>
    <row r="5498" spans="1:6" x14ac:dyDescent="0.25">
      <c r="A5498" t="s">
        <v>5</v>
      </c>
      <c r="B5498" t="s">
        <v>11</v>
      </c>
      <c r="C5498" t="s">
        <v>30</v>
      </c>
      <c r="D5498" s="1">
        <v>44489</v>
      </c>
      <c r="E5498" s="4">
        <v>4522</v>
      </c>
      <c r="F5498">
        <v>252</v>
      </c>
    </row>
    <row r="5499" spans="1:6" x14ac:dyDescent="0.25">
      <c r="A5499" t="s">
        <v>39</v>
      </c>
      <c r="B5499" t="s">
        <v>16</v>
      </c>
      <c r="C5499" t="s">
        <v>7</v>
      </c>
      <c r="D5499" s="1">
        <v>44489</v>
      </c>
      <c r="E5499" s="4">
        <v>20503</v>
      </c>
      <c r="F5499">
        <v>1470</v>
      </c>
    </row>
    <row r="5500" spans="1:6" x14ac:dyDescent="0.25">
      <c r="A5500" t="s">
        <v>32</v>
      </c>
      <c r="B5500" t="s">
        <v>6</v>
      </c>
      <c r="C5500" t="s">
        <v>24</v>
      </c>
      <c r="D5500" s="1">
        <v>44489</v>
      </c>
      <c r="E5500" s="4">
        <v>42</v>
      </c>
      <c r="F5500">
        <v>3</v>
      </c>
    </row>
    <row r="5501" spans="1:6" x14ac:dyDescent="0.25">
      <c r="A5501" t="s">
        <v>55</v>
      </c>
      <c r="B5501" t="s">
        <v>6</v>
      </c>
      <c r="C5501" t="s">
        <v>42</v>
      </c>
      <c r="D5501" s="1">
        <v>44489</v>
      </c>
      <c r="E5501" s="4">
        <v>8659</v>
      </c>
      <c r="F5501">
        <v>542</v>
      </c>
    </row>
    <row r="5502" spans="1:6" x14ac:dyDescent="0.25">
      <c r="A5502" t="s">
        <v>25</v>
      </c>
      <c r="B5502" t="s">
        <v>16</v>
      </c>
      <c r="C5502" t="s">
        <v>24</v>
      </c>
      <c r="D5502" s="1">
        <v>44489</v>
      </c>
      <c r="E5502" s="4">
        <v>11242</v>
      </c>
      <c r="F5502">
        <v>563</v>
      </c>
    </row>
    <row r="5503" spans="1:6" x14ac:dyDescent="0.25">
      <c r="A5503" t="s">
        <v>56</v>
      </c>
      <c r="B5503" t="s">
        <v>9</v>
      </c>
      <c r="C5503" t="s">
        <v>7</v>
      </c>
      <c r="D5503" s="1">
        <v>44489</v>
      </c>
      <c r="E5503" s="4">
        <v>7518</v>
      </c>
      <c r="F5503">
        <v>502</v>
      </c>
    </row>
    <row r="5504" spans="1:6" x14ac:dyDescent="0.25">
      <c r="A5504" t="s">
        <v>41</v>
      </c>
      <c r="B5504" t="s">
        <v>6</v>
      </c>
      <c r="C5504" t="s">
        <v>36</v>
      </c>
      <c r="D5504" s="1">
        <v>44489</v>
      </c>
      <c r="E5504" s="4">
        <v>5495</v>
      </c>
      <c r="F5504">
        <v>611</v>
      </c>
    </row>
    <row r="5505" spans="1:6" x14ac:dyDescent="0.25">
      <c r="A5505" t="s">
        <v>54</v>
      </c>
      <c r="B5505" t="s">
        <v>9</v>
      </c>
      <c r="C5505" t="s">
        <v>17</v>
      </c>
      <c r="D5505" s="1">
        <v>44489</v>
      </c>
      <c r="E5505" s="4">
        <v>12110</v>
      </c>
      <c r="F5505">
        <v>577</v>
      </c>
    </row>
    <row r="5506" spans="1:6" x14ac:dyDescent="0.25">
      <c r="A5506" t="s">
        <v>55</v>
      </c>
      <c r="B5506" t="s">
        <v>16</v>
      </c>
      <c r="C5506" t="s">
        <v>19</v>
      </c>
      <c r="D5506" s="1">
        <v>44489</v>
      </c>
      <c r="E5506" s="4">
        <v>1568</v>
      </c>
      <c r="F5506">
        <v>88</v>
      </c>
    </row>
    <row r="5507" spans="1:6" x14ac:dyDescent="0.25">
      <c r="A5507" t="s">
        <v>18</v>
      </c>
      <c r="B5507" t="s">
        <v>21</v>
      </c>
      <c r="C5507" t="s">
        <v>36</v>
      </c>
      <c r="D5507" s="1">
        <v>44489</v>
      </c>
      <c r="E5507" s="4">
        <v>14273</v>
      </c>
      <c r="F5507">
        <v>1610</v>
      </c>
    </row>
    <row r="5508" spans="1:6" x14ac:dyDescent="0.25">
      <c r="A5508" t="s">
        <v>57</v>
      </c>
      <c r="B5508" t="s">
        <v>6</v>
      </c>
      <c r="C5508" t="s">
        <v>7</v>
      </c>
      <c r="D5508" s="1">
        <v>44489</v>
      </c>
      <c r="E5508" s="4">
        <v>833</v>
      </c>
      <c r="F5508">
        <v>53</v>
      </c>
    </row>
    <row r="5509" spans="1:6" x14ac:dyDescent="0.25">
      <c r="A5509" t="s">
        <v>53</v>
      </c>
      <c r="B5509" t="s">
        <v>6</v>
      </c>
      <c r="C5509" t="s">
        <v>50</v>
      </c>
      <c r="D5509" s="1">
        <v>44489</v>
      </c>
      <c r="E5509" s="4">
        <v>3073</v>
      </c>
      <c r="F5509">
        <v>134</v>
      </c>
    </row>
    <row r="5510" spans="1:6" x14ac:dyDescent="0.25">
      <c r="A5510" t="s">
        <v>5</v>
      </c>
      <c r="B5510" t="s">
        <v>16</v>
      </c>
      <c r="C5510" t="s">
        <v>35</v>
      </c>
      <c r="D5510" s="1">
        <v>44489</v>
      </c>
      <c r="E5510" s="4">
        <v>10346</v>
      </c>
      <c r="F5510">
        <v>609</v>
      </c>
    </row>
    <row r="5511" spans="1:6" x14ac:dyDescent="0.25">
      <c r="A5511" t="s">
        <v>37</v>
      </c>
      <c r="B5511" t="s">
        <v>21</v>
      </c>
      <c r="C5511" t="s">
        <v>31</v>
      </c>
      <c r="D5511" s="1">
        <v>44489</v>
      </c>
      <c r="E5511" s="4">
        <v>3577</v>
      </c>
      <c r="F5511">
        <v>299</v>
      </c>
    </row>
    <row r="5512" spans="1:6" x14ac:dyDescent="0.25">
      <c r="A5512" t="s">
        <v>49</v>
      </c>
      <c r="B5512" t="s">
        <v>21</v>
      </c>
      <c r="C5512" t="s">
        <v>36</v>
      </c>
      <c r="D5512" s="1">
        <v>44489</v>
      </c>
      <c r="E5512" s="4">
        <v>6909</v>
      </c>
      <c r="F5512">
        <v>840</v>
      </c>
    </row>
    <row r="5513" spans="1:6" x14ac:dyDescent="0.25">
      <c r="A5513" t="s">
        <v>56</v>
      </c>
      <c r="B5513" t="s">
        <v>16</v>
      </c>
      <c r="C5513" t="s">
        <v>14</v>
      </c>
      <c r="D5513" s="1">
        <v>44489</v>
      </c>
      <c r="E5513" s="4">
        <v>4165</v>
      </c>
      <c r="F5513">
        <v>695</v>
      </c>
    </row>
    <row r="5514" spans="1:6" x14ac:dyDescent="0.25">
      <c r="A5514" t="s">
        <v>41</v>
      </c>
      <c r="B5514" t="s">
        <v>16</v>
      </c>
      <c r="C5514" t="s">
        <v>48</v>
      </c>
      <c r="D5514" s="1">
        <v>44489</v>
      </c>
      <c r="E5514" s="4">
        <v>6307</v>
      </c>
      <c r="F5514">
        <v>243</v>
      </c>
    </row>
    <row r="5515" spans="1:6" x14ac:dyDescent="0.25">
      <c r="A5515" t="s">
        <v>18</v>
      </c>
      <c r="B5515" t="s">
        <v>6</v>
      </c>
      <c r="C5515" t="s">
        <v>50</v>
      </c>
      <c r="D5515" s="1">
        <v>44489</v>
      </c>
      <c r="E5515" s="4">
        <v>1106</v>
      </c>
      <c r="F5515">
        <v>51</v>
      </c>
    </row>
    <row r="5516" spans="1:6" x14ac:dyDescent="0.25">
      <c r="A5516" t="s">
        <v>46</v>
      </c>
      <c r="B5516" t="s">
        <v>9</v>
      </c>
      <c r="C5516" t="s">
        <v>50</v>
      </c>
      <c r="D5516" s="1">
        <v>44489</v>
      </c>
      <c r="E5516" s="4">
        <v>1610</v>
      </c>
      <c r="F5516">
        <v>68</v>
      </c>
    </row>
    <row r="5517" spans="1:6" x14ac:dyDescent="0.25">
      <c r="A5517" t="s">
        <v>57</v>
      </c>
      <c r="B5517" t="s">
        <v>11</v>
      </c>
      <c r="C5517" t="s">
        <v>48</v>
      </c>
      <c r="D5517" s="1">
        <v>44489</v>
      </c>
      <c r="E5517" s="4">
        <v>3710</v>
      </c>
      <c r="F5517">
        <v>143</v>
      </c>
    </row>
    <row r="5518" spans="1:6" x14ac:dyDescent="0.25">
      <c r="A5518" t="s">
        <v>56</v>
      </c>
      <c r="B5518" t="s">
        <v>27</v>
      </c>
      <c r="C5518" t="s">
        <v>17</v>
      </c>
      <c r="D5518" s="1">
        <v>44489</v>
      </c>
      <c r="E5518" s="4">
        <v>7259</v>
      </c>
      <c r="F5518">
        <v>316</v>
      </c>
    </row>
    <row r="5519" spans="1:6" x14ac:dyDescent="0.25">
      <c r="A5519" t="s">
        <v>51</v>
      </c>
      <c r="B5519" t="s">
        <v>9</v>
      </c>
      <c r="C5519" t="s">
        <v>48</v>
      </c>
      <c r="D5519" s="1">
        <v>44489</v>
      </c>
      <c r="E5519" s="4">
        <v>5523</v>
      </c>
      <c r="F5519">
        <v>205</v>
      </c>
    </row>
    <row r="5520" spans="1:6" x14ac:dyDescent="0.25">
      <c r="A5520" t="s">
        <v>32</v>
      </c>
      <c r="B5520" t="s">
        <v>6</v>
      </c>
      <c r="C5520" t="s">
        <v>45</v>
      </c>
      <c r="D5520" s="1">
        <v>44489</v>
      </c>
      <c r="E5520" s="4">
        <v>2121</v>
      </c>
      <c r="F5520">
        <v>97</v>
      </c>
    </row>
    <row r="5521" spans="1:6" x14ac:dyDescent="0.25">
      <c r="A5521" t="s">
        <v>23</v>
      </c>
      <c r="B5521" t="s">
        <v>16</v>
      </c>
      <c r="C5521" t="s">
        <v>47</v>
      </c>
      <c r="D5521" s="1">
        <v>44489</v>
      </c>
      <c r="E5521" s="4">
        <v>3227</v>
      </c>
      <c r="F5521">
        <v>202</v>
      </c>
    </row>
    <row r="5522" spans="1:6" x14ac:dyDescent="0.25">
      <c r="A5522" t="s">
        <v>5</v>
      </c>
      <c r="B5522" t="s">
        <v>16</v>
      </c>
      <c r="C5522" t="s">
        <v>42</v>
      </c>
      <c r="D5522" s="1">
        <v>44489</v>
      </c>
      <c r="E5522" s="4">
        <v>2905</v>
      </c>
      <c r="F5522">
        <v>194</v>
      </c>
    </row>
    <row r="5523" spans="1:6" x14ac:dyDescent="0.25">
      <c r="A5523" t="s">
        <v>18</v>
      </c>
      <c r="B5523" t="s">
        <v>21</v>
      </c>
      <c r="C5523" t="s">
        <v>22</v>
      </c>
      <c r="D5523" s="1">
        <v>44489</v>
      </c>
      <c r="E5523" s="4">
        <v>1827</v>
      </c>
      <c r="F5523">
        <v>229</v>
      </c>
    </row>
    <row r="5524" spans="1:6" x14ac:dyDescent="0.25">
      <c r="A5524" t="s">
        <v>10</v>
      </c>
      <c r="B5524" t="s">
        <v>21</v>
      </c>
      <c r="C5524" t="s">
        <v>36</v>
      </c>
      <c r="D5524" s="1">
        <v>44489</v>
      </c>
      <c r="E5524" s="4">
        <v>987</v>
      </c>
      <c r="F5524">
        <v>110</v>
      </c>
    </row>
    <row r="5525" spans="1:6" x14ac:dyDescent="0.25">
      <c r="A5525" t="s">
        <v>29</v>
      </c>
      <c r="B5525" t="s">
        <v>11</v>
      </c>
      <c r="C5525" t="s">
        <v>19</v>
      </c>
      <c r="D5525" s="1">
        <v>44489</v>
      </c>
      <c r="E5525" s="4">
        <v>7056</v>
      </c>
      <c r="F5525">
        <v>392</v>
      </c>
    </row>
    <row r="5526" spans="1:6" x14ac:dyDescent="0.25">
      <c r="A5526" t="s">
        <v>20</v>
      </c>
      <c r="B5526" t="s">
        <v>21</v>
      </c>
      <c r="C5526" t="s">
        <v>47</v>
      </c>
      <c r="D5526" s="1">
        <v>44489</v>
      </c>
      <c r="E5526" s="4">
        <v>5579</v>
      </c>
      <c r="F5526">
        <v>372</v>
      </c>
    </row>
    <row r="5527" spans="1:6" x14ac:dyDescent="0.25">
      <c r="A5527" t="s">
        <v>55</v>
      </c>
      <c r="B5527" t="s">
        <v>9</v>
      </c>
      <c r="C5527" t="s">
        <v>48</v>
      </c>
      <c r="D5527" s="1">
        <v>44489</v>
      </c>
      <c r="E5527" s="4">
        <v>7350</v>
      </c>
      <c r="F5527">
        <v>273</v>
      </c>
    </row>
    <row r="5528" spans="1:6" x14ac:dyDescent="0.25">
      <c r="A5528" t="s">
        <v>8</v>
      </c>
      <c r="B5528" t="s">
        <v>6</v>
      </c>
      <c r="C5528" t="s">
        <v>31</v>
      </c>
      <c r="D5528" s="1">
        <v>44489</v>
      </c>
      <c r="E5528" s="4">
        <v>22358</v>
      </c>
      <c r="F5528">
        <v>1890</v>
      </c>
    </row>
    <row r="5529" spans="1:6" x14ac:dyDescent="0.25">
      <c r="A5529" t="s">
        <v>29</v>
      </c>
      <c r="B5529" t="s">
        <v>16</v>
      </c>
      <c r="C5529" t="s">
        <v>47</v>
      </c>
      <c r="D5529" s="1">
        <v>44489</v>
      </c>
      <c r="E5529" s="4">
        <v>665</v>
      </c>
      <c r="F5529">
        <v>42</v>
      </c>
    </row>
    <row r="5530" spans="1:6" x14ac:dyDescent="0.25">
      <c r="A5530" t="s">
        <v>49</v>
      </c>
      <c r="B5530" t="s">
        <v>11</v>
      </c>
      <c r="C5530" t="s">
        <v>22</v>
      </c>
      <c r="D5530" s="1">
        <v>44489</v>
      </c>
      <c r="E5530" s="4">
        <v>798</v>
      </c>
      <c r="F5530">
        <v>89</v>
      </c>
    </row>
    <row r="5531" spans="1:6" x14ac:dyDescent="0.25">
      <c r="A5531" t="s">
        <v>37</v>
      </c>
      <c r="B5531" t="s">
        <v>21</v>
      </c>
      <c r="C5531" t="s">
        <v>52</v>
      </c>
      <c r="D5531" s="1">
        <v>44489</v>
      </c>
      <c r="E5531" s="4">
        <v>5558</v>
      </c>
      <c r="F5531">
        <v>556</v>
      </c>
    </row>
    <row r="5532" spans="1:6" x14ac:dyDescent="0.25">
      <c r="A5532" t="s">
        <v>41</v>
      </c>
      <c r="B5532" t="s">
        <v>9</v>
      </c>
      <c r="C5532" t="s">
        <v>7</v>
      </c>
      <c r="D5532" s="1">
        <v>44489</v>
      </c>
      <c r="E5532" s="4">
        <v>6818</v>
      </c>
      <c r="F5532">
        <v>455</v>
      </c>
    </row>
    <row r="5533" spans="1:6" x14ac:dyDescent="0.25">
      <c r="A5533" t="s">
        <v>32</v>
      </c>
      <c r="B5533" t="s">
        <v>11</v>
      </c>
      <c r="C5533" t="s">
        <v>35</v>
      </c>
      <c r="D5533" s="1">
        <v>44489</v>
      </c>
      <c r="E5533" s="4">
        <v>9303</v>
      </c>
      <c r="F5533">
        <v>548</v>
      </c>
    </row>
    <row r="5534" spans="1:6" x14ac:dyDescent="0.25">
      <c r="A5534" t="s">
        <v>57</v>
      </c>
      <c r="B5534" t="s">
        <v>9</v>
      </c>
      <c r="C5534" t="s">
        <v>7</v>
      </c>
      <c r="D5534" s="1">
        <v>44489</v>
      </c>
      <c r="E5534" s="4">
        <v>2940</v>
      </c>
      <c r="F5534">
        <v>196</v>
      </c>
    </row>
    <row r="5535" spans="1:6" x14ac:dyDescent="0.25">
      <c r="A5535" t="s">
        <v>32</v>
      </c>
      <c r="B5535" t="s">
        <v>9</v>
      </c>
      <c r="C5535" t="s">
        <v>22</v>
      </c>
      <c r="D5535" s="1">
        <v>44489</v>
      </c>
      <c r="E5535" s="4">
        <v>546</v>
      </c>
      <c r="F5535">
        <v>61</v>
      </c>
    </row>
    <row r="5536" spans="1:6" x14ac:dyDescent="0.25">
      <c r="A5536" t="s">
        <v>41</v>
      </c>
      <c r="B5536" t="s">
        <v>6</v>
      </c>
      <c r="C5536" t="s">
        <v>14</v>
      </c>
      <c r="D5536" s="1">
        <v>44489</v>
      </c>
      <c r="E5536" s="4">
        <v>8001</v>
      </c>
      <c r="F5536">
        <v>980</v>
      </c>
    </row>
    <row r="5537" spans="1:6" x14ac:dyDescent="0.25">
      <c r="A5537" t="s">
        <v>55</v>
      </c>
      <c r="B5537" t="s">
        <v>11</v>
      </c>
      <c r="C5537" t="s">
        <v>52</v>
      </c>
      <c r="D5537" s="1">
        <v>44489</v>
      </c>
      <c r="E5537" s="4">
        <v>10052</v>
      </c>
      <c r="F5537">
        <v>980</v>
      </c>
    </row>
    <row r="5538" spans="1:6" x14ac:dyDescent="0.25">
      <c r="A5538" t="s">
        <v>10</v>
      </c>
      <c r="B5538" t="s">
        <v>11</v>
      </c>
      <c r="C5538" t="s">
        <v>45</v>
      </c>
      <c r="D5538" s="1">
        <v>44489</v>
      </c>
      <c r="E5538" s="4">
        <v>1449</v>
      </c>
      <c r="F5538">
        <v>63</v>
      </c>
    </row>
    <row r="5539" spans="1:6" x14ac:dyDescent="0.25">
      <c r="A5539" t="s">
        <v>41</v>
      </c>
      <c r="B5539" t="s">
        <v>21</v>
      </c>
      <c r="C5539" t="s">
        <v>38</v>
      </c>
      <c r="D5539" s="1">
        <v>44489</v>
      </c>
      <c r="E5539" s="4">
        <v>3710</v>
      </c>
      <c r="F5539">
        <v>149</v>
      </c>
    </row>
    <row r="5540" spans="1:6" x14ac:dyDescent="0.25">
      <c r="A5540" t="s">
        <v>49</v>
      </c>
      <c r="B5540" t="s">
        <v>6</v>
      </c>
      <c r="C5540" t="s">
        <v>14</v>
      </c>
      <c r="D5540" s="1">
        <v>44489</v>
      </c>
      <c r="E5540" s="4">
        <v>2576</v>
      </c>
      <c r="F5540">
        <v>368</v>
      </c>
    </row>
    <row r="5541" spans="1:6" x14ac:dyDescent="0.25">
      <c r="A5541" t="s">
        <v>51</v>
      </c>
      <c r="B5541" t="s">
        <v>27</v>
      </c>
      <c r="C5541" t="s">
        <v>17</v>
      </c>
      <c r="D5541" s="1">
        <v>44489</v>
      </c>
      <c r="E5541" s="4">
        <v>4242</v>
      </c>
      <c r="F5541">
        <v>193</v>
      </c>
    </row>
    <row r="5542" spans="1:6" x14ac:dyDescent="0.25">
      <c r="A5542" t="s">
        <v>13</v>
      </c>
      <c r="B5542" t="s">
        <v>27</v>
      </c>
      <c r="C5542" t="s">
        <v>17</v>
      </c>
      <c r="D5542" s="1">
        <v>44489</v>
      </c>
      <c r="E5542" s="4">
        <v>2527</v>
      </c>
      <c r="F5542">
        <v>110</v>
      </c>
    </row>
    <row r="5543" spans="1:6" x14ac:dyDescent="0.25">
      <c r="A5543" t="s">
        <v>54</v>
      </c>
      <c r="B5543" t="s">
        <v>16</v>
      </c>
      <c r="C5543" t="s">
        <v>30</v>
      </c>
      <c r="D5543" s="1">
        <v>44489</v>
      </c>
      <c r="E5543" s="4">
        <v>10255</v>
      </c>
      <c r="F5543">
        <v>570</v>
      </c>
    </row>
    <row r="5544" spans="1:6" x14ac:dyDescent="0.25">
      <c r="A5544" t="s">
        <v>56</v>
      </c>
      <c r="B5544" t="s">
        <v>16</v>
      </c>
      <c r="C5544" t="s">
        <v>44</v>
      </c>
      <c r="D5544" s="1">
        <v>44489</v>
      </c>
      <c r="E5544" s="4">
        <v>1365</v>
      </c>
      <c r="F5544">
        <v>57</v>
      </c>
    </row>
    <row r="5545" spans="1:6" x14ac:dyDescent="0.25">
      <c r="A5545" t="s">
        <v>33</v>
      </c>
      <c r="B5545" t="s">
        <v>16</v>
      </c>
      <c r="C5545" t="s">
        <v>48</v>
      </c>
      <c r="D5545" s="1">
        <v>44489</v>
      </c>
      <c r="E5545" s="4">
        <v>1358</v>
      </c>
      <c r="F5545">
        <v>51</v>
      </c>
    </row>
    <row r="5546" spans="1:6" x14ac:dyDescent="0.25">
      <c r="A5546" t="s">
        <v>8</v>
      </c>
      <c r="B5546" t="s">
        <v>11</v>
      </c>
      <c r="C5546" t="s">
        <v>48</v>
      </c>
      <c r="D5546" s="1">
        <v>44489</v>
      </c>
      <c r="E5546" s="4">
        <v>2443</v>
      </c>
      <c r="F5546">
        <v>94</v>
      </c>
    </row>
    <row r="5547" spans="1:6" x14ac:dyDescent="0.25">
      <c r="A5547" t="s">
        <v>33</v>
      </c>
      <c r="B5547" t="s">
        <v>9</v>
      </c>
      <c r="C5547" t="s">
        <v>24</v>
      </c>
      <c r="D5547" s="1">
        <v>44489</v>
      </c>
      <c r="E5547" s="4">
        <v>2856</v>
      </c>
      <c r="F5547">
        <v>159</v>
      </c>
    </row>
    <row r="5548" spans="1:6" x14ac:dyDescent="0.25">
      <c r="A5548" t="s">
        <v>13</v>
      </c>
      <c r="B5548" t="s">
        <v>27</v>
      </c>
      <c r="C5548" t="s">
        <v>26</v>
      </c>
      <c r="D5548" s="1">
        <v>44489</v>
      </c>
      <c r="E5548" s="4">
        <v>1477</v>
      </c>
      <c r="F5548">
        <v>135</v>
      </c>
    </row>
    <row r="5549" spans="1:6" x14ac:dyDescent="0.25">
      <c r="A5549" t="s">
        <v>41</v>
      </c>
      <c r="B5549" t="s">
        <v>16</v>
      </c>
      <c r="C5549" t="s">
        <v>19</v>
      </c>
      <c r="D5549" s="1">
        <v>44490</v>
      </c>
      <c r="E5549" s="4">
        <v>1323</v>
      </c>
      <c r="F5549">
        <v>74</v>
      </c>
    </row>
    <row r="5550" spans="1:6" x14ac:dyDescent="0.25">
      <c r="A5550" t="s">
        <v>57</v>
      </c>
      <c r="B5550" t="s">
        <v>6</v>
      </c>
      <c r="C5550" t="s">
        <v>38</v>
      </c>
      <c r="D5550" s="1">
        <v>44490</v>
      </c>
      <c r="E5550" s="4">
        <v>7371</v>
      </c>
      <c r="F5550">
        <v>295</v>
      </c>
    </row>
    <row r="5551" spans="1:6" x14ac:dyDescent="0.25">
      <c r="A5551" t="s">
        <v>20</v>
      </c>
      <c r="B5551" t="s">
        <v>16</v>
      </c>
      <c r="C5551" t="s">
        <v>19</v>
      </c>
      <c r="D5551" s="1">
        <v>44490</v>
      </c>
      <c r="E5551" s="4">
        <v>4718</v>
      </c>
      <c r="F5551">
        <v>278</v>
      </c>
    </row>
    <row r="5552" spans="1:6" x14ac:dyDescent="0.25">
      <c r="A5552" t="s">
        <v>33</v>
      </c>
      <c r="B5552" t="s">
        <v>27</v>
      </c>
      <c r="C5552" t="s">
        <v>38</v>
      </c>
      <c r="D5552" s="1">
        <v>44490</v>
      </c>
      <c r="E5552" s="4">
        <v>2114</v>
      </c>
      <c r="F5552">
        <v>79</v>
      </c>
    </row>
    <row r="5553" spans="1:6" x14ac:dyDescent="0.25">
      <c r="A5553" t="s">
        <v>20</v>
      </c>
      <c r="B5553" t="s">
        <v>27</v>
      </c>
      <c r="C5553" t="s">
        <v>52</v>
      </c>
      <c r="D5553" s="1">
        <v>44490</v>
      </c>
      <c r="E5553" s="4">
        <v>11032</v>
      </c>
      <c r="F5553">
        <v>980</v>
      </c>
    </row>
    <row r="5554" spans="1:6" x14ac:dyDescent="0.25">
      <c r="A5554" t="s">
        <v>39</v>
      </c>
      <c r="B5554" t="s">
        <v>16</v>
      </c>
      <c r="C5554" t="s">
        <v>44</v>
      </c>
      <c r="D5554" s="1">
        <v>44490</v>
      </c>
      <c r="E5554" s="4">
        <v>1680</v>
      </c>
      <c r="F5554">
        <v>74</v>
      </c>
    </row>
    <row r="5555" spans="1:6" x14ac:dyDescent="0.25">
      <c r="A5555" t="s">
        <v>25</v>
      </c>
      <c r="B5555" t="s">
        <v>6</v>
      </c>
      <c r="C5555" t="s">
        <v>42</v>
      </c>
      <c r="D5555" s="1">
        <v>44490</v>
      </c>
      <c r="E5555" s="4">
        <v>770</v>
      </c>
      <c r="F5555">
        <v>52</v>
      </c>
    </row>
    <row r="5556" spans="1:6" x14ac:dyDescent="0.25">
      <c r="A5556" t="s">
        <v>54</v>
      </c>
      <c r="B5556" t="s">
        <v>11</v>
      </c>
      <c r="C5556" t="s">
        <v>24</v>
      </c>
      <c r="D5556" s="1">
        <v>44490</v>
      </c>
      <c r="E5556" s="4">
        <v>1106</v>
      </c>
      <c r="F5556">
        <v>56</v>
      </c>
    </row>
    <row r="5557" spans="1:6" x14ac:dyDescent="0.25">
      <c r="A5557" t="s">
        <v>18</v>
      </c>
      <c r="B5557" t="s">
        <v>16</v>
      </c>
      <c r="C5557" t="s">
        <v>43</v>
      </c>
      <c r="D5557" s="1">
        <v>44490</v>
      </c>
      <c r="E5557" s="4">
        <v>3612</v>
      </c>
      <c r="F5557">
        <v>172</v>
      </c>
    </row>
    <row r="5558" spans="1:6" x14ac:dyDescent="0.25">
      <c r="A5558" t="s">
        <v>29</v>
      </c>
      <c r="B5558" t="s">
        <v>27</v>
      </c>
      <c r="C5558" t="s">
        <v>17</v>
      </c>
      <c r="D5558" s="1">
        <v>44490</v>
      </c>
      <c r="E5558" s="4">
        <v>1687</v>
      </c>
      <c r="F5558">
        <v>81</v>
      </c>
    </row>
    <row r="5559" spans="1:6" x14ac:dyDescent="0.25">
      <c r="A5559" t="s">
        <v>53</v>
      </c>
      <c r="B5559" t="s">
        <v>6</v>
      </c>
      <c r="C5559" t="s">
        <v>35</v>
      </c>
      <c r="D5559" s="1">
        <v>44490</v>
      </c>
      <c r="E5559" s="4">
        <v>6797</v>
      </c>
      <c r="F5559">
        <v>378</v>
      </c>
    </row>
    <row r="5560" spans="1:6" x14ac:dyDescent="0.25">
      <c r="A5560" t="s">
        <v>56</v>
      </c>
      <c r="B5560" t="s">
        <v>16</v>
      </c>
      <c r="C5560" t="s">
        <v>30</v>
      </c>
      <c r="D5560" s="1">
        <v>44490</v>
      </c>
      <c r="E5560" s="4">
        <v>12908</v>
      </c>
      <c r="F5560">
        <v>646</v>
      </c>
    </row>
    <row r="5561" spans="1:6" x14ac:dyDescent="0.25">
      <c r="A5561" t="s">
        <v>39</v>
      </c>
      <c r="B5561" t="s">
        <v>21</v>
      </c>
      <c r="C5561" t="s">
        <v>31</v>
      </c>
      <c r="D5561" s="1">
        <v>44490</v>
      </c>
      <c r="E5561" s="4">
        <v>4886</v>
      </c>
      <c r="F5561">
        <v>376</v>
      </c>
    </row>
    <row r="5562" spans="1:6" x14ac:dyDescent="0.25">
      <c r="A5562" t="s">
        <v>49</v>
      </c>
      <c r="B5562" t="s">
        <v>21</v>
      </c>
      <c r="C5562" t="s">
        <v>44</v>
      </c>
      <c r="D5562" s="1">
        <v>44491</v>
      </c>
      <c r="E5562" s="4">
        <v>3136</v>
      </c>
      <c r="F5562">
        <v>131</v>
      </c>
    </row>
    <row r="5563" spans="1:6" x14ac:dyDescent="0.25">
      <c r="A5563" t="s">
        <v>57</v>
      </c>
      <c r="B5563" t="s">
        <v>6</v>
      </c>
      <c r="C5563" t="s">
        <v>24</v>
      </c>
      <c r="D5563" s="1">
        <v>44491</v>
      </c>
      <c r="E5563" s="4">
        <v>434</v>
      </c>
      <c r="F5563">
        <v>22</v>
      </c>
    </row>
    <row r="5564" spans="1:6" x14ac:dyDescent="0.25">
      <c r="A5564" t="s">
        <v>5</v>
      </c>
      <c r="B5564" t="s">
        <v>9</v>
      </c>
      <c r="C5564" t="s">
        <v>47</v>
      </c>
      <c r="D5564" s="1">
        <v>44491</v>
      </c>
      <c r="E5564" s="4">
        <v>1771</v>
      </c>
      <c r="F5564">
        <v>119</v>
      </c>
    </row>
    <row r="5565" spans="1:6" x14ac:dyDescent="0.25">
      <c r="A5565" t="s">
        <v>32</v>
      </c>
      <c r="B5565" t="s">
        <v>11</v>
      </c>
      <c r="C5565" t="s">
        <v>44</v>
      </c>
      <c r="D5565" s="1">
        <v>44491</v>
      </c>
      <c r="E5565" s="4">
        <v>6783</v>
      </c>
      <c r="F5565">
        <v>309</v>
      </c>
    </row>
    <row r="5566" spans="1:6" x14ac:dyDescent="0.25">
      <c r="A5566" t="s">
        <v>10</v>
      </c>
      <c r="B5566" t="s">
        <v>9</v>
      </c>
      <c r="C5566" t="s">
        <v>36</v>
      </c>
      <c r="D5566" s="1">
        <v>44491</v>
      </c>
      <c r="E5566" s="4">
        <v>2660</v>
      </c>
      <c r="F5566">
        <v>380</v>
      </c>
    </row>
    <row r="5567" spans="1:6" x14ac:dyDescent="0.25">
      <c r="A5567" t="s">
        <v>15</v>
      </c>
      <c r="B5567" t="s">
        <v>27</v>
      </c>
      <c r="C5567" t="s">
        <v>19</v>
      </c>
      <c r="D5567" s="1">
        <v>44491</v>
      </c>
      <c r="E5567" s="4">
        <v>6293</v>
      </c>
      <c r="F5567">
        <v>350</v>
      </c>
    </row>
    <row r="5568" spans="1:6" x14ac:dyDescent="0.25">
      <c r="A5568" t="s">
        <v>8</v>
      </c>
      <c r="B5568" t="s">
        <v>6</v>
      </c>
      <c r="C5568" t="s">
        <v>48</v>
      </c>
      <c r="D5568" s="1">
        <v>44491</v>
      </c>
      <c r="E5568" s="4">
        <v>8442</v>
      </c>
      <c r="F5568">
        <v>338</v>
      </c>
    </row>
    <row r="5569" spans="1:6" x14ac:dyDescent="0.25">
      <c r="A5569" t="s">
        <v>20</v>
      </c>
      <c r="B5569" t="s">
        <v>27</v>
      </c>
      <c r="C5569" t="s">
        <v>50</v>
      </c>
      <c r="D5569" s="1">
        <v>44491</v>
      </c>
      <c r="E5569" s="4">
        <v>9107</v>
      </c>
      <c r="F5569">
        <v>380</v>
      </c>
    </row>
    <row r="5570" spans="1:6" x14ac:dyDescent="0.25">
      <c r="A5570" t="s">
        <v>18</v>
      </c>
      <c r="B5570" t="s">
        <v>16</v>
      </c>
      <c r="C5570" t="s">
        <v>38</v>
      </c>
      <c r="D5570" s="1">
        <v>44491</v>
      </c>
      <c r="E5570" s="4">
        <v>371</v>
      </c>
      <c r="F5570">
        <v>15</v>
      </c>
    </row>
    <row r="5571" spans="1:6" x14ac:dyDescent="0.25">
      <c r="A5571" t="s">
        <v>40</v>
      </c>
      <c r="B5571" t="s">
        <v>21</v>
      </c>
      <c r="C5571" t="s">
        <v>42</v>
      </c>
      <c r="D5571" s="1">
        <v>44491</v>
      </c>
      <c r="E5571" s="4">
        <v>5432</v>
      </c>
      <c r="F5571">
        <v>388</v>
      </c>
    </row>
    <row r="5572" spans="1:6" x14ac:dyDescent="0.25">
      <c r="A5572" t="s">
        <v>23</v>
      </c>
      <c r="B5572" t="s">
        <v>9</v>
      </c>
      <c r="C5572" t="s">
        <v>52</v>
      </c>
      <c r="D5572" s="1">
        <v>44491</v>
      </c>
      <c r="E5572" s="4">
        <v>581</v>
      </c>
      <c r="F5572">
        <v>53</v>
      </c>
    </row>
    <row r="5573" spans="1:6" x14ac:dyDescent="0.25">
      <c r="A5573" t="s">
        <v>23</v>
      </c>
      <c r="B5573" t="s">
        <v>21</v>
      </c>
      <c r="C5573" t="s">
        <v>12</v>
      </c>
      <c r="D5573" s="1">
        <v>44491</v>
      </c>
      <c r="E5573" s="4">
        <v>805</v>
      </c>
      <c r="F5573">
        <v>48</v>
      </c>
    </row>
    <row r="5574" spans="1:6" x14ac:dyDescent="0.25">
      <c r="A5574" t="s">
        <v>46</v>
      </c>
      <c r="B5574" t="s">
        <v>9</v>
      </c>
      <c r="C5574" t="s">
        <v>42</v>
      </c>
      <c r="D5574" s="1">
        <v>44491</v>
      </c>
      <c r="E5574" s="4">
        <v>7497</v>
      </c>
      <c r="F5574">
        <v>500</v>
      </c>
    </row>
    <row r="5575" spans="1:6" x14ac:dyDescent="0.25">
      <c r="A5575" t="s">
        <v>54</v>
      </c>
      <c r="B5575" t="s">
        <v>11</v>
      </c>
      <c r="C5575" t="s">
        <v>19</v>
      </c>
      <c r="D5575" s="1">
        <v>44491</v>
      </c>
      <c r="E5575" s="4">
        <v>3990</v>
      </c>
      <c r="F5575">
        <v>250</v>
      </c>
    </row>
    <row r="5576" spans="1:6" x14ac:dyDescent="0.25">
      <c r="A5576" t="s">
        <v>29</v>
      </c>
      <c r="B5576" t="s">
        <v>21</v>
      </c>
      <c r="C5576" t="s">
        <v>36</v>
      </c>
      <c r="D5576" s="1">
        <v>44491</v>
      </c>
      <c r="E5576" s="4">
        <v>294</v>
      </c>
      <c r="F5576">
        <v>42</v>
      </c>
    </row>
    <row r="5577" spans="1:6" x14ac:dyDescent="0.25">
      <c r="A5577" t="s">
        <v>33</v>
      </c>
      <c r="B5577" t="s">
        <v>6</v>
      </c>
      <c r="C5577" t="s">
        <v>17</v>
      </c>
      <c r="D5577" s="1">
        <v>44491</v>
      </c>
      <c r="E5577" s="4">
        <v>5215</v>
      </c>
      <c r="F5577">
        <v>238</v>
      </c>
    </row>
    <row r="5578" spans="1:6" x14ac:dyDescent="0.25">
      <c r="A5578" t="s">
        <v>5</v>
      </c>
      <c r="B5578" t="s">
        <v>27</v>
      </c>
      <c r="C5578" t="s">
        <v>42</v>
      </c>
      <c r="D5578" s="1">
        <v>44491</v>
      </c>
      <c r="E5578" s="4">
        <v>8925</v>
      </c>
      <c r="F5578">
        <v>595</v>
      </c>
    </row>
    <row r="5579" spans="1:6" x14ac:dyDescent="0.25">
      <c r="A5579" t="s">
        <v>23</v>
      </c>
      <c r="B5579" t="s">
        <v>9</v>
      </c>
      <c r="C5579" t="s">
        <v>35</v>
      </c>
      <c r="D5579" s="1">
        <v>44491</v>
      </c>
      <c r="E5579" s="4">
        <v>4746</v>
      </c>
      <c r="F5579">
        <v>250</v>
      </c>
    </row>
    <row r="5580" spans="1:6" x14ac:dyDescent="0.25">
      <c r="A5580" t="s">
        <v>56</v>
      </c>
      <c r="B5580" t="s">
        <v>9</v>
      </c>
      <c r="C5580" t="s">
        <v>48</v>
      </c>
      <c r="D5580" s="1">
        <v>44491</v>
      </c>
      <c r="E5580" s="4">
        <v>10269</v>
      </c>
      <c r="F5580">
        <v>381</v>
      </c>
    </row>
    <row r="5581" spans="1:6" x14ac:dyDescent="0.25">
      <c r="A5581" t="s">
        <v>18</v>
      </c>
      <c r="B5581" t="s">
        <v>21</v>
      </c>
      <c r="C5581" t="s">
        <v>42</v>
      </c>
      <c r="D5581" s="1">
        <v>44491</v>
      </c>
      <c r="E5581" s="4">
        <v>5383</v>
      </c>
      <c r="F5581">
        <v>385</v>
      </c>
    </row>
    <row r="5582" spans="1:6" x14ac:dyDescent="0.25">
      <c r="A5582" t="s">
        <v>23</v>
      </c>
      <c r="B5582" t="s">
        <v>21</v>
      </c>
      <c r="C5582" t="s">
        <v>30</v>
      </c>
      <c r="D5582" s="1">
        <v>44491</v>
      </c>
      <c r="E5582" s="4">
        <v>7889</v>
      </c>
      <c r="F5582">
        <v>439</v>
      </c>
    </row>
    <row r="5583" spans="1:6" x14ac:dyDescent="0.25">
      <c r="A5583" t="s">
        <v>29</v>
      </c>
      <c r="B5583" t="s">
        <v>9</v>
      </c>
      <c r="C5583" t="s">
        <v>43</v>
      </c>
      <c r="D5583" s="1">
        <v>44491</v>
      </c>
      <c r="E5583" s="4">
        <v>6300</v>
      </c>
      <c r="F5583">
        <v>315</v>
      </c>
    </row>
    <row r="5584" spans="1:6" x14ac:dyDescent="0.25">
      <c r="A5584" t="s">
        <v>40</v>
      </c>
      <c r="B5584" t="s">
        <v>6</v>
      </c>
      <c r="C5584" t="s">
        <v>43</v>
      </c>
      <c r="D5584" s="1">
        <v>44491</v>
      </c>
      <c r="E5584" s="4">
        <v>7455</v>
      </c>
      <c r="F5584">
        <v>373</v>
      </c>
    </row>
    <row r="5585" spans="1:6" x14ac:dyDescent="0.25">
      <c r="A5585" t="s">
        <v>53</v>
      </c>
      <c r="B5585" t="s">
        <v>21</v>
      </c>
      <c r="C5585" t="s">
        <v>19</v>
      </c>
      <c r="D5585" s="1">
        <v>44491</v>
      </c>
      <c r="E5585" s="4">
        <v>10843</v>
      </c>
      <c r="F5585">
        <v>603</v>
      </c>
    </row>
    <row r="5586" spans="1:6" x14ac:dyDescent="0.25">
      <c r="A5586" t="s">
        <v>29</v>
      </c>
      <c r="B5586" t="s">
        <v>11</v>
      </c>
      <c r="C5586" t="s">
        <v>26</v>
      </c>
      <c r="D5586" s="1">
        <v>44491</v>
      </c>
      <c r="E5586" s="4">
        <v>3829</v>
      </c>
      <c r="F5586">
        <v>349</v>
      </c>
    </row>
    <row r="5587" spans="1:6" x14ac:dyDescent="0.25">
      <c r="A5587" t="s">
        <v>23</v>
      </c>
      <c r="B5587" t="s">
        <v>27</v>
      </c>
      <c r="C5587" t="s">
        <v>19</v>
      </c>
      <c r="D5587" s="1">
        <v>44491</v>
      </c>
      <c r="E5587" s="4">
        <v>1806</v>
      </c>
      <c r="F5587">
        <v>107</v>
      </c>
    </row>
    <row r="5588" spans="1:6" x14ac:dyDescent="0.25">
      <c r="A5588" t="s">
        <v>41</v>
      </c>
      <c r="B5588" t="s">
        <v>9</v>
      </c>
      <c r="C5588" t="s">
        <v>48</v>
      </c>
      <c r="D5588" s="1">
        <v>44491</v>
      </c>
      <c r="E5588" s="4">
        <v>5159</v>
      </c>
      <c r="F5588">
        <v>192</v>
      </c>
    </row>
    <row r="5589" spans="1:6" x14ac:dyDescent="0.25">
      <c r="A5589" t="s">
        <v>41</v>
      </c>
      <c r="B5589" t="s">
        <v>21</v>
      </c>
      <c r="C5589" t="s">
        <v>7</v>
      </c>
      <c r="D5589" s="1">
        <v>44491</v>
      </c>
      <c r="E5589" s="4">
        <v>7749</v>
      </c>
      <c r="F5589">
        <v>485</v>
      </c>
    </row>
    <row r="5590" spans="1:6" x14ac:dyDescent="0.25">
      <c r="A5590" t="s">
        <v>46</v>
      </c>
      <c r="B5590" t="s">
        <v>6</v>
      </c>
      <c r="C5590" t="s">
        <v>43</v>
      </c>
      <c r="D5590" s="1">
        <v>44491</v>
      </c>
      <c r="E5590" s="4">
        <v>7210</v>
      </c>
      <c r="F5590">
        <v>361</v>
      </c>
    </row>
    <row r="5591" spans="1:6" x14ac:dyDescent="0.25">
      <c r="A5591" t="s">
        <v>41</v>
      </c>
      <c r="B5591" t="s">
        <v>11</v>
      </c>
      <c r="C5591" t="s">
        <v>36</v>
      </c>
      <c r="D5591" s="1">
        <v>44491</v>
      </c>
      <c r="E5591" s="4">
        <v>11781</v>
      </c>
      <c r="F5591">
        <v>1680</v>
      </c>
    </row>
    <row r="5592" spans="1:6" x14ac:dyDescent="0.25">
      <c r="A5592" t="s">
        <v>56</v>
      </c>
      <c r="B5592" t="s">
        <v>9</v>
      </c>
      <c r="C5592" t="s">
        <v>50</v>
      </c>
      <c r="D5592" s="1">
        <v>44491</v>
      </c>
      <c r="E5592" s="4">
        <v>1785</v>
      </c>
      <c r="F5592">
        <v>82</v>
      </c>
    </row>
    <row r="5593" spans="1:6" x14ac:dyDescent="0.25">
      <c r="A5593" t="s">
        <v>41</v>
      </c>
      <c r="B5593" t="s">
        <v>11</v>
      </c>
      <c r="C5593" t="s">
        <v>17</v>
      </c>
      <c r="D5593" s="1">
        <v>44491</v>
      </c>
      <c r="E5593" s="4">
        <v>4837</v>
      </c>
      <c r="F5593">
        <v>220</v>
      </c>
    </row>
    <row r="5594" spans="1:6" x14ac:dyDescent="0.25">
      <c r="A5594" t="s">
        <v>13</v>
      </c>
      <c r="B5594" t="s">
        <v>21</v>
      </c>
      <c r="C5594" t="s">
        <v>47</v>
      </c>
      <c r="D5594" s="1">
        <v>44491</v>
      </c>
      <c r="E5594" s="4">
        <v>9030</v>
      </c>
      <c r="F5594">
        <v>565</v>
      </c>
    </row>
    <row r="5595" spans="1:6" x14ac:dyDescent="0.25">
      <c r="A5595" t="s">
        <v>23</v>
      </c>
      <c r="B5595" t="s">
        <v>27</v>
      </c>
      <c r="C5595" t="s">
        <v>14</v>
      </c>
      <c r="D5595" s="1">
        <v>44491</v>
      </c>
      <c r="E5595" s="4">
        <v>469</v>
      </c>
      <c r="F5595">
        <v>59</v>
      </c>
    </row>
    <row r="5596" spans="1:6" x14ac:dyDescent="0.25">
      <c r="A5596" t="s">
        <v>49</v>
      </c>
      <c r="B5596" t="s">
        <v>21</v>
      </c>
      <c r="C5596" t="s">
        <v>26</v>
      </c>
      <c r="D5596" s="1">
        <v>44491</v>
      </c>
      <c r="E5596" s="4">
        <v>805</v>
      </c>
      <c r="F5596">
        <v>68</v>
      </c>
    </row>
    <row r="5597" spans="1:6" x14ac:dyDescent="0.25">
      <c r="A5597" t="s">
        <v>53</v>
      </c>
      <c r="B5597" t="s">
        <v>6</v>
      </c>
      <c r="C5597" t="s">
        <v>17</v>
      </c>
      <c r="D5597" s="1">
        <v>44491</v>
      </c>
      <c r="E5597" s="4">
        <v>2639</v>
      </c>
      <c r="F5597">
        <v>126</v>
      </c>
    </row>
    <row r="5598" spans="1:6" x14ac:dyDescent="0.25">
      <c r="A5598" t="s">
        <v>55</v>
      </c>
      <c r="B5598" t="s">
        <v>27</v>
      </c>
      <c r="C5598" t="s">
        <v>30</v>
      </c>
      <c r="D5598" s="1">
        <v>44491</v>
      </c>
      <c r="E5598" s="4">
        <v>2842</v>
      </c>
      <c r="F5598">
        <v>150</v>
      </c>
    </row>
    <row r="5599" spans="1:6" x14ac:dyDescent="0.25">
      <c r="A5599" t="s">
        <v>25</v>
      </c>
      <c r="B5599" t="s">
        <v>6</v>
      </c>
      <c r="C5599" t="s">
        <v>36</v>
      </c>
      <c r="D5599" s="1">
        <v>44491</v>
      </c>
      <c r="E5599" s="4">
        <v>2625</v>
      </c>
      <c r="F5599">
        <v>375</v>
      </c>
    </row>
    <row r="5600" spans="1:6" x14ac:dyDescent="0.25">
      <c r="A5600" t="s">
        <v>10</v>
      </c>
      <c r="B5600" t="s">
        <v>16</v>
      </c>
      <c r="C5600" t="s">
        <v>31</v>
      </c>
      <c r="D5600" s="1">
        <v>44491</v>
      </c>
      <c r="E5600" s="4">
        <v>4543</v>
      </c>
      <c r="F5600">
        <v>325</v>
      </c>
    </row>
    <row r="5601" spans="1:6" x14ac:dyDescent="0.25">
      <c r="A5601" t="s">
        <v>8</v>
      </c>
      <c r="B5601" t="s">
        <v>6</v>
      </c>
      <c r="C5601" t="s">
        <v>45</v>
      </c>
      <c r="D5601" s="1">
        <v>44491</v>
      </c>
      <c r="E5601" s="4">
        <v>18907</v>
      </c>
      <c r="F5601">
        <v>840</v>
      </c>
    </row>
    <row r="5602" spans="1:6" x14ac:dyDescent="0.25">
      <c r="A5602" t="s">
        <v>10</v>
      </c>
      <c r="B5602" t="s">
        <v>27</v>
      </c>
      <c r="C5602" t="s">
        <v>22</v>
      </c>
      <c r="D5602" s="1">
        <v>44491</v>
      </c>
      <c r="E5602" s="4">
        <v>9016</v>
      </c>
      <c r="F5602">
        <v>1120</v>
      </c>
    </row>
    <row r="5603" spans="1:6" x14ac:dyDescent="0.25">
      <c r="A5603" t="s">
        <v>20</v>
      </c>
      <c r="B5603" t="s">
        <v>9</v>
      </c>
      <c r="C5603" t="s">
        <v>45</v>
      </c>
      <c r="D5603" s="1">
        <v>44491</v>
      </c>
      <c r="E5603" s="4">
        <v>10815</v>
      </c>
      <c r="F5603">
        <v>451</v>
      </c>
    </row>
    <row r="5604" spans="1:6" x14ac:dyDescent="0.25">
      <c r="A5604" t="s">
        <v>56</v>
      </c>
      <c r="B5604" t="s">
        <v>16</v>
      </c>
      <c r="C5604" t="s">
        <v>43</v>
      </c>
      <c r="D5604" s="1">
        <v>44491</v>
      </c>
      <c r="E5604" s="4">
        <v>5824</v>
      </c>
      <c r="F5604">
        <v>292</v>
      </c>
    </row>
    <row r="5605" spans="1:6" x14ac:dyDescent="0.25">
      <c r="A5605" t="s">
        <v>34</v>
      </c>
      <c r="B5605" t="s">
        <v>9</v>
      </c>
      <c r="C5605" t="s">
        <v>43</v>
      </c>
      <c r="D5605" s="1">
        <v>44491</v>
      </c>
      <c r="E5605" s="4">
        <v>6496</v>
      </c>
      <c r="F5605">
        <v>325</v>
      </c>
    </row>
    <row r="5606" spans="1:6" x14ac:dyDescent="0.25">
      <c r="A5606" t="s">
        <v>39</v>
      </c>
      <c r="B5606" t="s">
        <v>21</v>
      </c>
      <c r="C5606" t="s">
        <v>12</v>
      </c>
      <c r="D5606" s="1">
        <v>44491</v>
      </c>
      <c r="E5606" s="4">
        <v>7441</v>
      </c>
      <c r="F5606">
        <v>438</v>
      </c>
    </row>
    <row r="5607" spans="1:6" x14ac:dyDescent="0.25">
      <c r="A5607" t="s">
        <v>49</v>
      </c>
      <c r="B5607" t="s">
        <v>16</v>
      </c>
      <c r="C5607" t="s">
        <v>7</v>
      </c>
      <c r="D5607" s="1">
        <v>44491</v>
      </c>
      <c r="E5607" s="4">
        <v>8799</v>
      </c>
      <c r="F5607">
        <v>629</v>
      </c>
    </row>
    <row r="5608" spans="1:6" x14ac:dyDescent="0.25">
      <c r="A5608" t="s">
        <v>55</v>
      </c>
      <c r="B5608" t="s">
        <v>27</v>
      </c>
      <c r="C5608" t="s">
        <v>45</v>
      </c>
      <c r="D5608" s="1">
        <v>44491</v>
      </c>
      <c r="E5608" s="4">
        <v>3570</v>
      </c>
      <c r="F5608">
        <v>149</v>
      </c>
    </row>
    <row r="5609" spans="1:6" x14ac:dyDescent="0.25">
      <c r="A5609" t="s">
        <v>23</v>
      </c>
      <c r="B5609" t="s">
        <v>9</v>
      </c>
      <c r="C5609" t="s">
        <v>43</v>
      </c>
      <c r="D5609" s="1">
        <v>44491</v>
      </c>
      <c r="E5609" s="4">
        <v>721</v>
      </c>
      <c r="F5609">
        <v>37</v>
      </c>
    </row>
    <row r="5610" spans="1:6" x14ac:dyDescent="0.25">
      <c r="A5610" t="s">
        <v>57</v>
      </c>
      <c r="B5610" t="s">
        <v>11</v>
      </c>
      <c r="C5610" t="s">
        <v>22</v>
      </c>
      <c r="D5610" s="1">
        <v>44494</v>
      </c>
      <c r="E5610" s="4">
        <v>6972</v>
      </c>
      <c r="F5610">
        <v>698</v>
      </c>
    </row>
    <row r="5611" spans="1:6" x14ac:dyDescent="0.25">
      <c r="A5611" t="s">
        <v>18</v>
      </c>
      <c r="B5611" t="s">
        <v>16</v>
      </c>
      <c r="C5611" t="s">
        <v>35</v>
      </c>
      <c r="D5611" s="1">
        <v>44494</v>
      </c>
      <c r="E5611" s="4">
        <v>1435</v>
      </c>
      <c r="F5611">
        <v>80</v>
      </c>
    </row>
    <row r="5612" spans="1:6" x14ac:dyDescent="0.25">
      <c r="A5612" t="s">
        <v>39</v>
      </c>
      <c r="B5612" t="s">
        <v>6</v>
      </c>
      <c r="C5612" t="s">
        <v>45</v>
      </c>
      <c r="D5612" s="1">
        <v>44494</v>
      </c>
      <c r="E5612" s="4">
        <v>6678</v>
      </c>
      <c r="F5612">
        <v>279</v>
      </c>
    </row>
    <row r="5613" spans="1:6" x14ac:dyDescent="0.25">
      <c r="A5613" t="s">
        <v>13</v>
      </c>
      <c r="B5613" t="s">
        <v>21</v>
      </c>
      <c r="C5613" t="s">
        <v>36</v>
      </c>
      <c r="D5613" s="1">
        <v>44494</v>
      </c>
      <c r="E5613" s="4">
        <v>3647</v>
      </c>
      <c r="F5613">
        <v>521</v>
      </c>
    </row>
    <row r="5614" spans="1:6" x14ac:dyDescent="0.25">
      <c r="A5614" t="s">
        <v>29</v>
      </c>
      <c r="B5614" t="s">
        <v>16</v>
      </c>
      <c r="C5614" t="s">
        <v>45</v>
      </c>
      <c r="D5614" s="1">
        <v>44494</v>
      </c>
      <c r="E5614" s="4">
        <v>2016</v>
      </c>
      <c r="F5614">
        <v>84</v>
      </c>
    </row>
    <row r="5615" spans="1:6" x14ac:dyDescent="0.25">
      <c r="A5615" t="s">
        <v>54</v>
      </c>
      <c r="B5615" t="s">
        <v>27</v>
      </c>
      <c r="C5615" t="s">
        <v>30</v>
      </c>
      <c r="D5615" s="1">
        <v>44494</v>
      </c>
      <c r="E5615" s="4">
        <v>11655</v>
      </c>
      <c r="F5615">
        <v>648</v>
      </c>
    </row>
    <row r="5616" spans="1:6" x14ac:dyDescent="0.25">
      <c r="A5616" t="s">
        <v>56</v>
      </c>
      <c r="B5616" t="s">
        <v>16</v>
      </c>
      <c r="C5616" t="s">
        <v>47</v>
      </c>
      <c r="D5616" s="1">
        <v>44494</v>
      </c>
      <c r="E5616" s="4">
        <v>15596</v>
      </c>
      <c r="F5616">
        <v>980</v>
      </c>
    </row>
    <row r="5617" spans="1:6" x14ac:dyDescent="0.25">
      <c r="A5617" t="s">
        <v>25</v>
      </c>
      <c r="B5617" t="s">
        <v>11</v>
      </c>
      <c r="C5617" t="s">
        <v>12</v>
      </c>
      <c r="D5617" s="1">
        <v>44494</v>
      </c>
      <c r="E5617" s="4">
        <v>3626</v>
      </c>
      <c r="F5617">
        <v>214</v>
      </c>
    </row>
    <row r="5618" spans="1:6" x14ac:dyDescent="0.25">
      <c r="A5618" t="s">
        <v>49</v>
      </c>
      <c r="B5618" t="s">
        <v>11</v>
      </c>
      <c r="C5618" t="s">
        <v>28</v>
      </c>
      <c r="D5618" s="1">
        <v>44494</v>
      </c>
      <c r="E5618" s="4">
        <v>4312</v>
      </c>
      <c r="F5618">
        <v>700</v>
      </c>
    </row>
    <row r="5619" spans="1:6" x14ac:dyDescent="0.25">
      <c r="A5619" t="s">
        <v>13</v>
      </c>
      <c r="B5619" t="s">
        <v>16</v>
      </c>
      <c r="C5619" t="s">
        <v>42</v>
      </c>
      <c r="D5619" s="1">
        <v>44494</v>
      </c>
      <c r="E5619" s="4">
        <v>7042</v>
      </c>
      <c r="F5619">
        <v>441</v>
      </c>
    </row>
    <row r="5620" spans="1:6" x14ac:dyDescent="0.25">
      <c r="A5620" t="s">
        <v>8</v>
      </c>
      <c r="B5620" t="s">
        <v>6</v>
      </c>
      <c r="C5620" t="s">
        <v>19</v>
      </c>
      <c r="D5620" s="1">
        <v>44494</v>
      </c>
      <c r="E5620" s="4">
        <v>1575</v>
      </c>
      <c r="F5620">
        <v>99</v>
      </c>
    </row>
    <row r="5621" spans="1:6" x14ac:dyDescent="0.25">
      <c r="A5621" t="s">
        <v>51</v>
      </c>
      <c r="B5621" t="s">
        <v>21</v>
      </c>
      <c r="C5621" t="s">
        <v>48</v>
      </c>
      <c r="D5621" s="1">
        <v>44495</v>
      </c>
      <c r="E5621" s="4">
        <v>8645</v>
      </c>
      <c r="F5621">
        <v>321</v>
      </c>
    </row>
    <row r="5622" spans="1:6" x14ac:dyDescent="0.25">
      <c r="A5622" t="s">
        <v>8</v>
      </c>
      <c r="B5622" t="s">
        <v>6</v>
      </c>
      <c r="C5622" t="s">
        <v>35</v>
      </c>
      <c r="D5622" s="1">
        <v>44495</v>
      </c>
      <c r="E5622" s="4">
        <v>2485</v>
      </c>
      <c r="F5622">
        <v>147</v>
      </c>
    </row>
    <row r="5623" spans="1:6" x14ac:dyDescent="0.25">
      <c r="A5623" t="s">
        <v>25</v>
      </c>
      <c r="B5623" t="s">
        <v>27</v>
      </c>
      <c r="C5623" t="s">
        <v>48</v>
      </c>
      <c r="D5623" s="1">
        <v>44495</v>
      </c>
      <c r="E5623" s="4">
        <v>8001</v>
      </c>
      <c r="F5623">
        <v>297</v>
      </c>
    </row>
    <row r="5624" spans="1:6" x14ac:dyDescent="0.25">
      <c r="A5624" t="s">
        <v>33</v>
      </c>
      <c r="B5624" t="s">
        <v>9</v>
      </c>
      <c r="C5624" t="s">
        <v>14</v>
      </c>
      <c r="D5624" s="1">
        <v>44495</v>
      </c>
      <c r="E5624" s="4">
        <v>9107</v>
      </c>
      <c r="F5624">
        <v>1540</v>
      </c>
    </row>
    <row r="5625" spans="1:6" x14ac:dyDescent="0.25">
      <c r="A5625" t="s">
        <v>29</v>
      </c>
      <c r="B5625" t="s">
        <v>27</v>
      </c>
      <c r="C5625" t="s">
        <v>42</v>
      </c>
      <c r="D5625" s="1">
        <v>44495</v>
      </c>
      <c r="E5625" s="4">
        <v>3752</v>
      </c>
      <c r="F5625">
        <v>268</v>
      </c>
    </row>
    <row r="5626" spans="1:6" x14ac:dyDescent="0.25">
      <c r="A5626" t="s">
        <v>40</v>
      </c>
      <c r="B5626" t="s">
        <v>11</v>
      </c>
      <c r="C5626" t="s">
        <v>42</v>
      </c>
      <c r="D5626" s="1">
        <v>44495</v>
      </c>
      <c r="E5626" s="4">
        <v>518</v>
      </c>
      <c r="F5626">
        <v>37</v>
      </c>
    </row>
    <row r="5627" spans="1:6" x14ac:dyDescent="0.25">
      <c r="A5627" t="s">
        <v>39</v>
      </c>
      <c r="B5627" t="s">
        <v>6</v>
      </c>
      <c r="C5627" t="s">
        <v>31</v>
      </c>
      <c r="D5627" s="1">
        <v>44495</v>
      </c>
      <c r="E5627" s="4">
        <v>2751</v>
      </c>
      <c r="F5627">
        <v>212</v>
      </c>
    </row>
    <row r="5628" spans="1:6" x14ac:dyDescent="0.25">
      <c r="A5628" t="s">
        <v>25</v>
      </c>
      <c r="B5628" t="s">
        <v>11</v>
      </c>
      <c r="C5628" t="s">
        <v>36</v>
      </c>
      <c r="D5628" s="1">
        <v>44495</v>
      </c>
      <c r="E5628" s="4">
        <v>8246</v>
      </c>
      <c r="F5628">
        <v>1050</v>
      </c>
    </row>
    <row r="5629" spans="1:6" x14ac:dyDescent="0.25">
      <c r="A5629" t="s">
        <v>54</v>
      </c>
      <c r="B5629" t="s">
        <v>6</v>
      </c>
      <c r="C5629" t="s">
        <v>48</v>
      </c>
      <c r="D5629" s="1">
        <v>44495</v>
      </c>
      <c r="E5629" s="4">
        <v>11620</v>
      </c>
      <c r="F5629">
        <v>465</v>
      </c>
    </row>
    <row r="5630" spans="1:6" x14ac:dyDescent="0.25">
      <c r="A5630" t="s">
        <v>29</v>
      </c>
      <c r="B5630" t="s">
        <v>9</v>
      </c>
      <c r="C5630" t="s">
        <v>35</v>
      </c>
      <c r="D5630" s="1">
        <v>44495</v>
      </c>
      <c r="E5630" s="4">
        <v>11578</v>
      </c>
      <c r="F5630">
        <v>610</v>
      </c>
    </row>
    <row r="5631" spans="1:6" x14ac:dyDescent="0.25">
      <c r="A5631" t="s">
        <v>56</v>
      </c>
      <c r="B5631" t="s">
        <v>9</v>
      </c>
      <c r="C5631" t="s">
        <v>35</v>
      </c>
      <c r="D5631" s="1">
        <v>44495</v>
      </c>
      <c r="E5631" s="4">
        <v>2163</v>
      </c>
      <c r="F5631">
        <v>128</v>
      </c>
    </row>
    <row r="5632" spans="1:6" x14ac:dyDescent="0.25">
      <c r="A5632" t="s">
        <v>13</v>
      </c>
      <c r="B5632" t="s">
        <v>11</v>
      </c>
      <c r="C5632" t="s">
        <v>47</v>
      </c>
      <c r="D5632" s="1">
        <v>44495</v>
      </c>
      <c r="E5632" s="4">
        <v>13006</v>
      </c>
      <c r="F5632">
        <v>840</v>
      </c>
    </row>
    <row r="5633" spans="1:6" x14ac:dyDescent="0.25">
      <c r="A5633" t="s">
        <v>23</v>
      </c>
      <c r="B5633" t="s">
        <v>9</v>
      </c>
      <c r="C5633" t="s">
        <v>47</v>
      </c>
      <c r="D5633" s="1">
        <v>44495</v>
      </c>
      <c r="E5633" s="4">
        <v>9275</v>
      </c>
      <c r="F5633">
        <v>546</v>
      </c>
    </row>
    <row r="5634" spans="1:6" x14ac:dyDescent="0.25">
      <c r="A5634" t="s">
        <v>23</v>
      </c>
      <c r="B5634" t="s">
        <v>6</v>
      </c>
      <c r="C5634" t="s">
        <v>24</v>
      </c>
      <c r="D5634" s="1">
        <v>44495</v>
      </c>
      <c r="E5634" s="4">
        <v>280</v>
      </c>
      <c r="F5634">
        <v>16</v>
      </c>
    </row>
    <row r="5635" spans="1:6" x14ac:dyDescent="0.25">
      <c r="A5635" t="s">
        <v>53</v>
      </c>
      <c r="B5635" t="s">
        <v>6</v>
      </c>
      <c r="C5635" t="s">
        <v>45</v>
      </c>
      <c r="D5635" s="1">
        <v>44495</v>
      </c>
      <c r="E5635" s="4">
        <v>1253</v>
      </c>
      <c r="F5635">
        <v>53</v>
      </c>
    </row>
    <row r="5636" spans="1:6" x14ac:dyDescent="0.25">
      <c r="A5636" t="s">
        <v>20</v>
      </c>
      <c r="B5636" t="s">
        <v>21</v>
      </c>
      <c r="C5636" t="s">
        <v>52</v>
      </c>
      <c r="D5636" s="1">
        <v>44495</v>
      </c>
      <c r="E5636" s="4">
        <v>3262</v>
      </c>
      <c r="F5636">
        <v>272</v>
      </c>
    </row>
    <row r="5637" spans="1:6" x14ac:dyDescent="0.25">
      <c r="A5637" t="s">
        <v>54</v>
      </c>
      <c r="B5637" t="s">
        <v>9</v>
      </c>
      <c r="C5637" t="s">
        <v>38</v>
      </c>
      <c r="D5637" s="1">
        <v>44495</v>
      </c>
      <c r="E5637" s="4">
        <v>4907</v>
      </c>
      <c r="F5637">
        <v>189</v>
      </c>
    </row>
    <row r="5638" spans="1:6" x14ac:dyDescent="0.25">
      <c r="A5638" t="s">
        <v>39</v>
      </c>
      <c r="B5638" t="s">
        <v>27</v>
      </c>
      <c r="C5638" t="s">
        <v>36</v>
      </c>
      <c r="D5638" s="1">
        <v>44495</v>
      </c>
      <c r="E5638" s="4">
        <v>3150</v>
      </c>
      <c r="F5638">
        <v>350</v>
      </c>
    </row>
    <row r="5639" spans="1:6" x14ac:dyDescent="0.25">
      <c r="A5639" t="s">
        <v>10</v>
      </c>
      <c r="B5639" t="s">
        <v>16</v>
      </c>
      <c r="C5639" t="s">
        <v>24</v>
      </c>
      <c r="D5639" s="1">
        <v>44495</v>
      </c>
      <c r="E5639" s="4">
        <v>13426</v>
      </c>
      <c r="F5639">
        <v>672</v>
      </c>
    </row>
    <row r="5640" spans="1:6" x14ac:dyDescent="0.25">
      <c r="A5640" t="s">
        <v>29</v>
      </c>
      <c r="B5640" t="s">
        <v>6</v>
      </c>
      <c r="C5640" t="s">
        <v>7</v>
      </c>
      <c r="D5640" s="1">
        <v>44495</v>
      </c>
      <c r="E5640" s="4">
        <v>9947</v>
      </c>
      <c r="F5640">
        <v>700</v>
      </c>
    </row>
    <row r="5641" spans="1:6" x14ac:dyDescent="0.25">
      <c r="A5641" t="s">
        <v>55</v>
      </c>
      <c r="B5641" t="s">
        <v>27</v>
      </c>
      <c r="C5641" t="s">
        <v>19</v>
      </c>
      <c r="D5641" s="1">
        <v>44495</v>
      </c>
      <c r="E5641" s="4">
        <v>4704</v>
      </c>
      <c r="F5641">
        <v>262</v>
      </c>
    </row>
    <row r="5642" spans="1:6" x14ac:dyDescent="0.25">
      <c r="A5642" t="s">
        <v>46</v>
      </c>
      <c r="B5642" t="s">
        <v>16</v>
      </c>
      <c r="C5642" t="s">
        <v>48</v>
      </c>
      <c r="D5642" s="1">
        <v>44495</v>
      </c>
      <c r="E5642" s="4">
        <v>3605</v>
      </c>
      <c r="F5642">
        <v>139</v>
      </c>
    </row>
    <row r="5643" spans="1:6" x14ac:dyDescent="0.25">
      <c r="A5643" t="s">
        <v>10</v>
      </c>
      <c r="B5643" t="s">
        <v>21</v>
      </c>
      <c r="C5643" t="s">
        <v>52</v>
      </c>
      <c r="D5643" s="1">
        <v>44495</v>
      </c>
      <c r="E5643" s="4">
        <v>4263</v>
      </c>
      <c r="F5643">
        <v>356</v>
      </c>
    </row>
    <row r="5644" spans="1:6" x14ac:dyDescent="0.25">
      <c r="A5644" t="s">
        <v>55</v>
      </c>
      <c r="B5644" t="s">
        <v>16</v>
      </c>
      <c r="C5644" t="s">
        <v>30</v>
      </c>
      <c r="D5644" s="1">
        <v>44495</v>
      </c>
      <c r="E5644" s="4">
        <v>4921</v>
      </c>
      <c r="F5644">
        <v>247</v>
      </c>
    </row>
    <row r="5645" spans="1:6" x14ac:dyDescent="0.25">
      <c r="A5645" t="s">
        <v>41</v>
      </c>
      <c r="B5645" t="s">
        <v>11</v>
      </c>
      <c r="C5645" t="s">
        <v>38</v>
      </c>
      <c r="D5645" s="1">
        <v>44495</v>
      </c>
      <c r="E5645" s="4">
        <v>11445</v>
      </c>
      <c r="F5645">
        <v>441</v>
      </c>
    </row>
    <row r="5646" spans="1:6" x14ac:dyDescent="0.25">
      <c r="A5646" t="s">
        <v>32</v>
      </c>
      <c r="B5646" t="s">
        <v>6</v>
      </c>
      <c r="C5646" t="s">
        <v>28</v>
      </c>
      <c r="D5646" s="1">
        <v>44495</v>
      </c>
      <c r="E5646" s="4">
        <v>7518</v>
      </c>
      <c r="F5646">
        <v>910</v>
      </c>
    </row>
    <row r="5647" spans="1:6" x14ac:dyDescent="0.25">
      <c r="A5647" t="s">
        <v>46</v>
      </c>
      <c r="B5647" t="s">
        <v>6</v>
      </c>
      <c r="C5647" t="s">
        <v>28</v>
      </c>
      <c r="D5647" s="1">
        <v>44495</v>
      </c>
      <c r="E5647" s="4">
        <v>7245</v>
      </c>
      <c r="F5647">
        <v>910</v>
      </c>
    </row>
    <row r="5648" spans="1:6" x14ac:dyDescent="0.25">
      <c r="A5648" t="s">
        <v>51</v>
      </c>
      <c r="B5648" t="s">
        <v>11</v>
      </c>
      <c r="C5648" t="s">
        <v>52</v>
      </c>
      <c r="D5648" s="1">
        <v>44495</v>
      </c>
      <c r="E5648" s="4">
        <v>2415</v>
      </c>
      <c r="F5648">
        <v>202</v>
      </c>
    </row>
    <row r="5649" spans="1:6" x14ac:dyDescent="0.25">
      <c r="A5649" t="s">
        <v>8</v>
      </c>
      <c r="B5649" t="s">
        <v>21</v>
      </c>
      <c r="C5649" t="s">
        <v>44</v>
      </c>
      <c r="D5649" s="1">
        <v>44495</v>
      </c>
      <c r="E5649" s="4">
        <v>9079</v>
      </c>
      <c r="F5649">
        <v>413</v>
      </c>
    </row>
    <row r="5650" spans="1:6" x14ac:dyDescent="0.25">
      <c r="A5650" t="s">
        <v>55</v>
      </c>
      <c r="B5650" t="s">
        <v>9</v>
      </c>
      <c r="C5650" t="s">
        <v>28</v>
      </c>
      <c r="D5650" s="1">
        <v>44495</v>
      </c>
      <c r="E5650" s="4">
        <v>1673</v>
      </c>
      <c r="F5650">
        <v>279</v>
      </c>
    </row>
    <row r="5651" spans="1:6" x14ac:dyDescent="0.25">
      <c r="A5651" t="s">
        <v>33</v>
      </c>
      <c r="B5651" t="s">
        <v>11</v>
      </c>
      <c r="C5651" t="s">
        <v>12</v>
      </c>
      <c r="D5651" s="1">
        <v>44495</v>
      </c>
      <c r="E5651" s="4">
        <v>518</v>
      </c>
      <c r="F5651">
        <v>35</v>
      </c>
    </row>
    <row r="5652" spans="1:6" x14ac:dyDescent="0.25">
      <c r="A5652" t="s">
        <v>39</v>
      </c>
      <c r="B5652" t="s">
        <v>11</v>
      </c>
      <c r="C5652" t="s">
        <v>52</v>
      </c>
      <c r="D5652" s="1">
        <v>44495</v>
      </c>
      <c r="E5652" s="4">
        <v>2758</v>
      </c>
      <c r="F5652">
        <v>276</v>
      </c>
    </row>
    <row r="5653" spans="1:6" x14ac:dyDescent="0.25">
      <c r="A5653" t="s">
        <v>32</v>
      </c>
      <c r="B5653" t="s">
        <v>6</v>
      </c>
      <c r="C5653" t="s">
        <v>42</v>
      </c>
      <c r="D5653" s="1">
        <v>44495</v>
      </c>
      <c r="E5653" s="4">
        <v>2296</v>
      </c>
      <c r="F5653">
        <v>144</v>
      </c>
    </row>
    <row r="5654" spans="1:6" x14ac:dyDescent="0.25">
      <c r="A5654" t="s">
        <v>56</v>
      </c>
      <c r="B5654" t="s">
        <v>11</v>
      </c>
      <c r="C5654" t="s">
        <v>50</v>
      </c>
      <c r="D5654" s="1">
        <v>44495</v>
      </c>
      <c r="E5654" s="4">
        <v>1890</v>
      </c>
      <c r="F5654">
        <v>79</v>
      </c>
    </row>
    <row r="5655" spans="1:6" x14ac:dyDescent="0.25">
      <c r="A5655" t="s">
        <v>20</v>
      </c>
      <c r="B5655" t="s">
        <v>16</v>
      </c>
      <c r="C5655" t="s">
        <v>14</v>
      </c>
      <c r="D5655" s="1">
        <v>44495</v>
      </c>
      <c r="E5655" s="4">
        <v>518</v>
      </c>
      <c r="F5655">
        <v>87</v>
      </c>
    </row>
    <row r="5656" spans="1:6" x14ac:dyDescent="0.25">
      <c r="A5656" t="s">
        <v>46</v>
      </c>
      <c r="B5656" t="s">
        <v>11</v>
      </c>
      <c r="C5656" t="s">
        <v>30</v>
      </c>
      <c r="D5656" s="1">
        <v>44495</v>
      </c>
      <c r="E5656" s="4">
        <v>140</v>
      </c>
      <c r="F5656">
        <v>7</v>
      </c>
    </row>
    <row r="5657" spans="1:6" x14ac:dyDescent="0.25">
      <c r="A5657" t="s">
        <v>46</v>
      </c>
      <c r="B5657" t="s">
        <v>21</v>
      </c>
      <c r="C5657" t="s">
        <v>19</v>
      </c>
      <c r="D5657" s="1">
        <v>44495</v>
      </c>
      <c r="E5657" s="4">
        <v>13293</v>
      </c>
      <c r="F5657">
        <v>770</v>
      </c>
    </row>
    <row r="5658" spans="1:6" x14ac:dyDescent="0.25">
      <c r="A5658" t="s">
        <v>13</v>
      </c>
      <c r="B5658" t="s">
        <v>6</v>
      </c>
      <c r="C5658" t="s">
        <v>28</v>
      </c>
      <c r="D5658" s="1">
        <v>44495</v>
      </c>
      <c r="E5658" s="4">
        <v>9506</v>
      </c>
      <c r="F5658">
        <v>1610</v>
      </c>
    </row>
    <row r="5659" spans="1:6" x14ac:dyDescent="0.25">
      <c r="A5659" t="s">
        <v>53</v>
      </c>
      <c r="B5659" t="s">
        <v>16</v>
      </c>
      <c r="C5659" t="s">
        <v>22</v>
      </c>
      <c r="D5659" s="1">
        <v>44495</v>
      </c>
      <c r="E5659" s="4">
        <v>12222</v>
      </c>
      <c r="F5659">
        <v>1330</v>
      </c>
    </row>
    <row r="5660" spans="1:6" x14ac:dyDescent="0.25">
      <c r="A5660" t="s">
        <v>46</v>
      </c>
      <c r="B5660" t="s">
        <v>11</v>
      </c>
      <c r="C5660" t="s">
        <v>7</v>
      </c>
      <c r="D5660" s="1">
        <v>44495</v>
      </c>
      <c r="E5660" s="4">
        <v>2030</v>
      </c>
      <c r="F5660">
        <v>145</v>
      </c>
    </row>
    <row r="5661" spans="1:6" x14ac:dyDescent="0.25">
      <c r="A5661" t="s">
        <v>53</v>
      </c>
      <c r="B5661" t="s">
        <v>27</v>
      </c>
      <c r="C5661" t="s">
        <v>35</v>
      </c>
      <c r="D5661" s="1">
        <v>44495</v>
      </c>
      <c r="E5661" s="4">
        <v>4235</v>
      </c>
      <c r="F5661">
        <v>236</v>
      </c>
    </row>
    <row r="5662" spans="1:6" x14ac:dyDescent="0.25">
      <c r="A5662" t="s">
        <v>46</v>
      </c>
      <c r="B5662" t="s">
        <v>11</v>
      </c>
      <c r="C5662" t="s">
        <v>42</v>
      </c>
      <c r="D5662" s="1">
        <v>44495</v>
      </c>
      <c r="E5662" s="4">
        <v>3010</v>
      </c>
      <c r="F5662">
        <v>201</v>
      </c>
    </row>
    <row r="5663" spans="1:6" x14ac:dyDescent="0.25">
      <c r="A5663" t="s">
        <v>40</v>
      </c>
      <c r="B5663" t="s">
        <v>27</v>
      </c>
      <c r="C5663" t="s">
        <v>7</v>
      </c>
      <c r="D5663" s="1">
        <v>44495</v>
      </c>
      <c r="E5663" s="4">
        <v>5656</v>
      </c>
      <c r="F5663">
        <v>378</v>
      </c>
    </row>
    <row r="5664" spans="1:6" x14ac:dyDescent="0.25">
      <c r="A5664" t="s">
        <v>20</v>
      </c>
      <c r="B5664" t="s">
        <v>11</v>
      </c>
      <c r="C5664" t="s">
        <v>26</v>
      </c>
      <c r="D5664" s="1">
        <v>44495</v>
      </c>
      <c r="E5664" s="4">
        <v>9751</v>
      </c>
      <c r="F5664">
        <v>770</v>
      </c>
    </row>
    <row r="5665" spans="1:6" x14ac:dyDescent="0.25">
      <c r="A5665" t="s">
        <v>41</v>
      </c>
      <c r="B5665" t="s">
        <v>16</v>
      </c>
      <c r="C5665" t="s">
        <v>12</v>
      </c>
      <c r="D5665" s="1">
        <v>44495</v>
      </c>
      <c r="E5665" s="4">
        <v>6412</v>
      </c>
      <c r="F5665">
        <v>378</v>
      </c>
    </row>
    <row r="5666" spans="1:6" x14ac:dyDescent="0.25">
      <c r="A5666" t="s">
        <v>18</v>
      </c>
      <c r="B5666" t="s">
        <v>11</v>
      </c>
      <c r="C5666" t="s">
        <v>38</v>
      </c>
      <c r="D5666" s="1">
        <v>44495</v>
      </c>
      <c r="E5666" s="4">
        <v>420</v>
      </c>
      <c r="F5666">
        <v>16</v>
      </c>
    </row>
    <row r="5667" spans="1:6" x14ac:dyDescent="0.25">
      <c r="A5667" t="s">
        <v>15</v>
      </c>
      <c r="B5667" t="s">
        <v>27</v>
      </c>
      <c r="C5667" t="s">
        <v>24</v>
      </c>
      <c r="D5667" s="1">
        <v>44495</v>
      </c>
      <c r="E5667" s="4">
        <v>5635</v>
      </c>
      <c r="F5667">
        <v>282</v>
      </c>
    </row>
    <row r="5668" spans="1:6" x14ac:dyDescent="0.25">
      <c r="A5668" t="s">
        <v>10</v>
      </c>
      <c r="B5668" t="s">
        <v>16</v>
      </c>
      <c r="C5668" t="s">
        <v>36</v>
      </c>
      <c r="D5668" s="1">
        <v>44495</v>
      </c>
      <c r="E5668" s="4">
        <v>8351</v>
      </c>
      <c r="F5668">
        <v>1190</v>
      </c>
    </row>
    <row r="5669" spans="1:6" x14ac:dyDescent="0.25">
      <c r="A5669" t="s">
        <v>18</v>
      </c>
      <c r="B5669" t="s">
        <v>21</v>
      </c>
      <c r="C5669" t="s">
        <v>38</v>
      </c>
      <c r="D5669" s="1">
        <v>44495</v>
      </c>
      <c r="E5669" s="4">
        <v>364</v>
      </c>
      <c r="F5669">
        <v>15</v>
      </c>
    </row>
    <row r="5670" spans="1:6" x14ac:dyDescent="0.25">
      <c r="A5670" t="s">
        <v>13</v>
      </c>
      <c r="B5670" t="s">
        <v>6</v>
      </c>
      <c r="C5670" t="s">
        <v>26</v>
      </c>
      <c r="D5670" s="1">
        <v>44496</v>
      </c>
      <c r="E5670" s="4">
        <v>7518</v>
      </c>
      <c r="F5670">
        <v>579</v>
      </c>
    </row>
    <row r="5671" spans="1:6" x14ac:dyDescent="0.25">
      <c r="A5671" t="s">
        <v>23</v>
      </c>
      <c r="B5671" t="s">
        <v>27</v>
      </c>
      <c r="C5671" t="s">
        <v>24</v>
      </c>
      <c r="D5671" s="1">
        <v>44496</v>
      </c>
      <c r="E5671" s="4">
        <v>10409</v>
      </c>
      <c r="F5671">
        <v>548</v>
      </c>
    </row>
    <row r="5672" spans="1:6" x14ac:dyDescent="0.25">
      <c r="A5672" t="s">
        <v>46</v>
      </c>
      <c r="B5672" t="s">
        <v>6</v>
      </c>
      <c r="C5672" t="s">
        <v>30</v>
      </c>
      <c r="D5672" s="1">
        <v>44496</v>
      </c>
      <c r="E5672" s="4">
        <v>2303</v>
      </c>
      <c r="F5672">
        <v>116</v>
      </c>
    </row>
    <row r="5673" spans="1:6" x14ac:dyDescent="0.25">
      <c r="A5673" t="s">
        <v>57</v>
      </c>
      <c r="B5673" t="s">
        <v>21</v>
      </c>
      <c r="C5673" t="s">
        <v>47</v>
      </c>
      <c r="D5673" s="1">
        <v>44496</v>
      </c>
      <c r="E5673" s="4">
        <v>9331</v>
      </c>
      <c r="F5673">
        <v>584</v>
      </c>
    </row>
    <row r="5674" spans="1:6" x14ac:dyDescent="0.25">
      <c r="A5674" t="s">
        <v>37</v>
      </c>
      <c r="B5674" t="s">
        <v>21</v>
      </c>
      <c r="C5674" t="s">
        <v>43</v>
      </c>
      <c r="D5674" s="1">
        <v>44496</v>
      </c>
      <c r="E5674" s="4">
        <v>392</v>
      </c>
      <c r="F5674">
        <v>18</v>
      </c>
    </row>
    <row r="5675" spans="1:6" x14ac:dyDescent="0.25">
      <c r="A5675" t="s">
        <v>54</v>
      </c>
      <c r="B5675" t="s">
        <v>21</v>
      </c>
      <c r="C5675" t="s">
        <v>14</v>
      </c>
      <c r="D5675" s="1">
        <v>44496</v>
      </c>
      <c r="E5675" s="4">
        <v>1568</v>
      </c>
      <c r="F5675">
        <v>262</v>
      </c>
    </row>
    <row r="5676" spans="1:6" x14ac:dyDescent="0.25">
      <c r="A5676" t="s">
        <v>57</v>
      </c>
      <c r="B5676" t="s">
        <v>27</v>
      </c>
      <c r="C5676" t="s">
        <v>12</v>
      </c>
      <c r="D5676" s="1">
        <v>44496</v>
      </c>
      <c r="E5676" s="4">
        <v>5033</v>
      </c>
      <c r="F5676">
        <v>297</v>
      </c>
    </row>
    <row r="5677" spans="1:6" x14ac:dyDescent="0.25">
      <c r="A5677" t="s">
        <v>56</v>
      </c>
      <c r="B5677" t="s">
        <v>27</v>
      </c>
      <c r="C5677" t="s">
        <v>14</v>
      </c>
      <c r="D5677" s="1">
        <v>44496</v>
      </c>
      <c r="E5677" s="4">
        <v>4550</v>
      </c>
      <c r="F5677">
        <v>569</v>
      </c>
    </row>
    <row r="5678" spans="1:6" x14ac:dyDescent="0.25">
      <c r="A5678" t="s">
        <v>5</v>
      </c>
      <c r="B5678" t="s">
        <v>16</v>
      </c>
      <c r="C5678" t="s">
        <v>14</v>
      </c>
      <c r="D5678" s="1">
        <v>44496</v>
      </c>
      <c r="E5678" s="4">
        <v>6202</v>
      </c>
      <c r="F5678">
        <v>1050</v>
      </c>
    </row>
    <row r="5679" spans="1:6" x14ac:dyDescent="0.25">
      <c r="A5679" t="s">
        <v>15</v>
      </c>
      <c r="B5679" t="s">
        <v>16</v>
      </c>
      <c r="C5679" t="s">
        <v>52</v>
      </c>
      <c r="D5679" s="1">
        <v>44496</v>
      </c>
      <c r="E5679" s="4">
        <v>6230</v>
      </c>
      <c r="F5679">
        <v>520</v>
      </c>
    </row>
    <row r="5680" spans="1:6" x14ac:dyDescent="0.25">
      <c r="A5680" t="s">
        <v>25</v>
      </c>
      <c r="B5680" t="s">
        <v>11</v>
      </c>
      <c r="C5680" t="s">
        <v>38</v>
      </c>
      <c r="D5680" s="1">
        <v>44496</v>
      </c>
      <c r="E5680" s="4">
        <v>5376</v>
      </c>
      <c r="F5680">
        <v>200</v>
      </c>
    </row>
    <row r="5681" spans="1:6" x14ac:dyDescent="0.25">
      <c r="A5681" t="s">
        <v>39</v>
      </c>
      <c r="B5681" t="s">
        <v>21</v>
      </c>
      <c r="C5681" t="s">
        <v>48</v>
      </c>
      <c r="D5681" s="1">
        <v>44496</v>
      </c>
      <c r="E5681" s="4">
        <v>11410</v>
      </c>
      <c r="F5681">
        <v>457</v>
      </c>
    </row>
    <row r="5682" spans="1:6" x14ac:dyDescent="0.25">
      <c r="A5682" t="s">
        <v>40</v>
      </c>
      <c r="B5682" t="s">
        <v>21</v>
      </c>
      <c r="C5682" t="s">
        <v>50</v>
      </c>
      <c r="D5682" s="1">
        <v>44496</v>
      </c>
      <c r="E5682" s="4">
        <v>3192</v>
      </c>
      <c r="F5682">
        <v>133</v>
      </c>
    </row>
    <row r="5683" spans="1:6" x14ac:dyDescent="0.25">
      <c r="A5683" t="s">
        <v>40</v>
      </c>
      <c r="B5683" t="s">
        <v>9</v>
      </c>
      <c r="C5683" t="s">
        <v>35</v>
      </c>
      <c r="D5683" s="1">
        <v>44496</v>
      </c>
      <c r="E5683" s="4">
        <v>4886</v>
      </c>
      <c r="F5683">
        <v>272</v>
      </c>
    </row>
    <row r="5684" spans="1:6" x14ac:dyDescent="0.25">
      <c r="A5684" t="s">
        <v>56</v>
      </c>
      <c r="B5684" t="s">
        <v>11</v>
      </c>
      <c r="C5684" t="s">
        <v>17</v>
      </c>
      <c r="D5684" s="1">
        <v>44496</v>
      </c>
      <c r="E5684" s="4">
        <v>3304</v>
      </c>
      <c r="F5684">
        <v>151</v>
      </c>
    </row>
    <row r="5685" spans="1:6" x14ac:dyDescent="0.25">
      <c r="A5685" t="s">
        <v>29</v>
      </c>
      <c r="B5685" t="s">
        <v>16</v>
      </c>
      <c r="C5685" t="s">
        <v>44</v>
      </c>
      <c r="D5685" s="1">
        <v>44496</v>
      </c>
      <c r="E5685" s="4">
        <v>469</v>
      </c>
      <c r="F5685">
        <v>22</v>
      </c>
    </row>
    <row r="5686" spans="1:6" x14ac:dyDescent="0.25">
      <c r="A5686" t="s">
        <v>51</v>
      </c>
      <c r="B5686" t="s">
        <v>6</v>
      </c>
      <c r="C5686" t="s">
        <v>36</v>
      </c>
      <c r="D5686" s="1">
        <v>44496</v>
      </c>
      <c r="E5686" s="4">
        <v>3304</v>
      </c>
      <c r="F5686">
        <v>368</v>
      </c>
    </row>
    <row r="5687" spans="1:6" x14ac:dyDescent="0.25">
      <c r="A5687" t="s">
        <v>32</v>
      </c>
      <c r="B5687" t="s">
        <v>16</v>
      </c>
      <c r="C5687" t="s">
        <v>38</v>
      </c>
      <c r="D5687" s="1">
        <v>44496</v>
      </c>
      <c r="E5687" s="4">
        <v>4375</v>
      </c>
      <c r="F5687">
        <v>175</v>
      </c>
    </row>
    <row r="5688" spans="1:6" x14ac:dyDescent="0.25">
      <c r="A5688" t="s">
        <v>20</v>
      </c>
      <c r="B5688" t="s">
        <v>27</v>
      </c>
      <c r="C5688" t="s">
        <v>44</v>
      </c>
      <c r="D5688" s="1">
        <v>44496</v>
      </c>
      <c r="E5688" s="4">
        <v>2751</v>
      </c>
      <c r="F5688">
        <v>115</v>
      </c>
    </row>
    <row r="5689" spans="1:6" x14ac:dyDescent="0.25">
      <c r="A5689" t="s">
        <v>49</v>
      </c>
      <c r="B5689" t="s">
        <v>9</v>
      </c>
      <c r="C5689" t="s">
        <v>42</v>
      </c>
      <c r="D5689" s="1">
        <v>44496</v>
      </c>
      <c r="E5689" s="4">
        <v>7896</v>
      </c>
      <c r="F5689">
        <v>494</v>
      </c>
    </row>
    <row r="5690" spans="1:6" x14ac:dyDescent="0.25">
      <c r="A5690" t="s">
        <v>40</v>
      </c>
      <c r="B5690" t="s">
        <v>21</v>
      </c>
      <c r="C5690" t="s">
        <v>43</v>
      </c>
      <c r="D5690" s="1">
        <v>44496</v>
      </c>
      <c r="E5690" s="4">
        <v>9345</v>
      </c>
      <c r="F5690">
        <v>425</v>
      </c>
    </row>
    <row r="5691" spans="1:6" x14ac:dyDescent="0.25">
      <c r="A5691" t="s">
        <v>56</v>
      </c>
      <c r="B5691" t="s">
        <v>21</v>
      </c>
      <c r="C5691" t="s">
        <v>14</v>
      </c>
      <c r="D5691" s="1">
        <v>44496</v>
      </c>
      <c r="E5691" s="4">
        <v>5355</v>
      </c>
      <c r="F5691">
        <v>910</v>
      </c>
    </row>
    <row r="5692" spans="1:6" x14ac:dyDescent="0.25">
      <c r="A5692" t="s">
        <v>55</v>
      </c>
      <c r="B5692" t="s">
        <v>11</v>
      </c>
      <c r="C5692" t="s">
        <v>17</v>
      </c>
      <c r="D5692" s="1">
        <v>44496</v>
      </c>
      <c r="E5692" s="4">
        <v>14</v>
      </c>
      <c r="F5692">
        <v>1</v>
      </c>
    </row>
    <row r="5693" spans="1:6" x14ac:dyDescent="0.25">
      <c r="A5693" t="s">
        <v>53</v>
      </c>
      <c r="B5693" t="s">
        <v>21</v>
      </c>
      <c r="C5693" t="s">
        <v>28</v>
      </c>
      <c r="D5693" s="1">
        <v>44496</v>
      </c>
      <c r="E5693" s="4">
        <v>5460</v>
      </c>
      <c r="F5693">
        <v>683</v>
      </c>
    </row>
    <row r="5694" spans="1:6" x14ac:dyDescent="0.25">
      <c r="A5694" t="s">
        <v>41</v>
      </c>
      <c r="B5694" t="s">
        <v>9</v>
      </c>
      <c r="C5694" t="s">
        <v>24</v>
      </c>
      <c r="D5694" s="1">
        <v>44496</v>
      </c>
      <c r="E5694" s="4">
        <v>1141</v>
      </c>
      <c r="F5694">
        <v>64</v>
      </c>
    </row>
    <row r="5695" spans="1:6" x14ac:dyDescent="0.25">
      <c r="A5695" t="s">
        <v>8</v>
      </c>
      <c r="B5695" t="s">
        <v>6</v>
      </c>
      <c r="C5695" t="s">
        <v>38</v>
      </c>
      <c r="D5695" s="1">
        <v>44496</v>
      </c>
      <c r="E5695" s="4">
        <v>1932</v>
      </c>
      <c r="F5695">
        <v>75</v>
      </c>
    </row>
    <row r="5696" spans="1:6" x14ac:dyDescent="0.25">
      <c r="A5696" t="s">
        <v>49</v>
      </c>
      <c r="B5696" t="s">
        <v>9</v>
      </c>
      <c r="C5696" t="s">
        <v>31</v>
      </c>
      <c r="D5696" s="1">
        <v>44496</v>
      </c>
      <c r="E5696" s="4">
        <v>1330</v>
      </c>
      <c r="F5696">
        <v>103</v>
      </c>
    </row>
    <row r="5697" spans="1:6" x14ac:dyDescent="0.25">
      <c r="A5697" t="s">
        <v>34</v>
      </c>
      <c r="B5697" t="s">
        <v>6</v>
      </c>
      <c r="C5697" t="s">
        <v>42</v>
      </c>
      <c r="D5697" s="1">
        <v>44496</v>
      </c>
      <c r="E5697" s="4">
        <v>12103</v>
      </c>
      <c r="F5697">
        <v>840</v>
      </c>
    </row>
    <row r="5698" spans="1:6" x14ac:dyDescent="0.25">
      <c r="A5698" t="s">
        <v>54</v>
      </c>
      <c r="B5698" t="s">
        <v>9</v>
      </c>
      <c r="C5698" t="s">
        <v>26</v>
      </c>
      <c r="D5698" s="1">
        <v>44496</v>
      </c>
      <c r="E5698" s="4">
        <v>6643</v>
      </c>
      <c r="F5698">
        <v>511</v>
      </c>
    </row>
    <row r="5699" spans="1:6" x14ac:dyDescent="0.25">
      <c r="A5699" t="s">
        <v>53</v>
      </c>
      <c r="B5699" t="s">
        <v>11</v>
      </c>
      <c r="C5699" t="s">
        <v>45</v>
      </c>
      <c r="D5699" s="1">
        <v>44496</v>
      </c>
      <c r="E5699" s="4">
        <v>6034</v>
      </c>
      <c r="F5699">
        <v>275</v>
      </c>
    </row>
    <row r="5700" spans="1:6" x14ac:dyDescent="0.25">
      <c r="A5700" t="s">
        <v>5</v>
      </c>
      <c r="B5700" t="s">
        <v>27</v>
      </c>
      <c r="C5700" t="s">
        <v>7</v>
      </c>
      <c r="D5700" s="1">
        <v>44496</v>
      </c>
      <c r="E5700" s="4">
        <v>6664</v>
      </c>
      <c r="F5700">
        <v>476</v>
      </c>
    </row>
    <row r="5701" spans="1:6" x14ac:dyDescent="0.25">
      <c r="A5701" t="s">
        <v>56</v>
      </c>
      <c r="B5701" t="s">
        <v>11</v>
      </c>
      <c r="C5701" t="s">
        <v>7</v>
      </c>
      <c r="D5701" s="1">
        <v>44496</v>
      </c>
      <c r="E5701" s="4">
        <v>13797</v>
      </c>
      <c r="F5701">
        <v>980</v>
      </c>
    </row>
    <row r="5702" spans="1:6" x14ac:dyDescent="0.25">
      <c r="A5702" t="s">
        <v>54</v>
      </c>
      <c r="B5702" t="s">
        <v>21</v>
      </c>
      <c r="C5702" t="s">
        <v>31</v>
      </c>
      <c r="D5702" s="1">
        <v>44496</v>
      </c>
      <c r="E5702" s="4">
        <v>1659</v>
      </c>
      <c r="F5702">
        <v>139</v>
      </c>
    </row>
    <row r="5703" spans="1:6" x14ac:dyDescent="0.25">
      <c r="A5703" t="s">
        <v>25</v>
      </c>
      <c r="B5703" t="s">
        <v>6</v>
      </c>
      <c r="C5703" t="s">
        <v>17</v>
      </c>
      <c r="D5703" s="1">
        <v>44496</v>
      </c>
      <c r="E5703" s="4">
        <v>1890</v>
      </c>
      <c r="F5703">
        <v>83</v>
      </c>
    </row>
    <row r="5704" spans="1:6" x14ac:dyDescent="0.25">
      <c r="A5704" t="s">
        <v>41</v>
      </c>
      <c r="B5704" t="s">
        <v>6</v>
      </c>
      <c r="C5704" t="s">
        <v>26</v>
      </c>
      <c r="D5704" s="1">
        <v>44496</v>
      </c>
      <c r="E5704" s="4">
        <v>112</v>
      </c>
      <c r="F5704">
        <v>10</v>
      </c>
    </row>
    <row r="5705" spans="1:6" x14ac:dyDescent="0.25">
      <c r="A5705" t="s">
        <v>40</v>
      </c>
      <c r="B5705" t="s">
        <v>16</v>
      </c>
      <c r="C5705" t="s">
        <v>26</v>
      </c>
      <c r="D5705" s="1">
        <v>44496</v>
      </c>
      <c r="E5705" s="4">
        <v>329</v>
      </c>
      <c r="F5705">
        <v>28</v>
      </c>
    </row>
    <row r="5706" spans="1:6" x14ac:dyDescent="0.25">
      <c r="A5706" t="s">
        <v>37</v>
      </c>
      <c r="B5706" t="s">
        <v>11</v>
      </c>
      <c r="C5706" t="s">
        <v>7</v>
      </c>
      <c r="D5706" s="1">
        <v>44496</v>
      </c>
      <c r="E5706" s="4">
        <v>10829</v>
      </c>
      <c r="F5706">
        <v>677</v>
      </c>
    </row>
    <row r="5707" spans="1:6" x14ac:dyDescent="0.25">
      <c r="A5707" t="s">
        <v>32</v>
      </c>
      <c r="B5707" t="s">
        <v>27</v>
      </c>
      <c r="C5707" t="s">
        <v>36</v>
      </c>
      <c r="D5707" s="1">
        <v>44496</v>
      </c>
      <c r="E5707" s="4">
        <v>8302</v>
      </c>
      <c r="F5707">
        <v>1050</v>
      </c>
    </row>
    <row r="5708" spans="1:6" x14ac:dyDescent="0.25">
      <c r="A5708" t="s">
        <v>55</v>
      </c>
      <c r="B5708" t="s">
        <v>16</v>
      </c>
      <c r="C5708" t="s">
        <v>47</v>
      </c>
      <c r="D5708" s="1">
        <v>44496</v>
      </c>
      <c r="E5708" s="4">
        <v>4123</v>
      </c>
      <c r="F5708">
        <v>243</v>
      </c>
    </row>
    <row r="5709" spans="1:6" x14ac:dyDescent="0.25">
      <c r="A5709" t="s">
        <v>34</v>
      </c>
      <c r="B5709" t="s">
        <v>27</v>
      </c>
      <c r="C5709" t="s">
        <v>14</v>
      </c>
      <c r="D5709" s="1">
        <v>44496</v>
      </c>
      <c r="E5709" s="4">
        <v>5684</v>
      </c>
      <c r="F5709">
        <v>700</v>
      </c>
    </row>
    <row r="5710" spans="1:6" x14ac:dyDescent="0.25">
      <c r="A5710" t="s">
        <v>34</v>
      </c>
      <c r="B5710" t="s">
        <v>27</v>
      </c>
      <c r="C5710" t="s">
        <v>24</v>
      </c>
      <c r="D5710" s="1">
        <v>44496</v>
      </c>
      <c r="E5710" s="4">
        <v>581</v>
      </c>
      <c r="F5710">
        <v>31</v>
      </c>
    </row>
    <row r="5711" spans="1:6" x14ac:dyDescent="0.25">
      <c r="A5711" t="s">
        <v>25</v>
      </c>
      <c r="B5711" t="s">
        <v>27</v>
      </c>
      <c r="C5711" t="s">
        <v>44</v>
      </c>
      <c r="D5711" s="1">
        <v>44496</v>
      </c>
      <c r="E5711" s="4">
        <v>1869</v>
      </c>
      <c r="F5711">
        <v>78</v>
      </c>
    </row>
    <row r="5712" spans="1:6" x14ac:dyDescent="0.25">
      <c r="A5712" t="s">
        <v>33</v>
      </c>
      <c r="B5712" t="s">
        <v>9</v>
      </c>
      <c r="C5712" t="s">
        <v>19</v>
      </c>
      <c r="D5712" s="1">
        <v>44496</v>
      </c>
      <c r="E5712" s="4">
        <v>6881</v>
      </c>
      <c r="F5712">
        <v>405</v>
      </c>
    </row>
    <row r="5713" spans="1:6" x14ac:dyDescent="0.25">
      <c r="A5713" t="s">
        <v>5</v>
      </c>
      <c r="B5713" t="s">
        <v>11</v>
      </c>
      <c r="C5713" t="s">
        <v>7</v>
      </c>
      <c r="D5713" s="1">
        <v>44496</v>
      </c>
      <c r="E5713" s="4">
        <v>1554</v>
      </c>
      <c r="F5713">
        <v>98</v>
      </c>
    </row>
    <row r="5714" spans="1:6" x14ac:dyDescent="0.25">
      <c r="A5714" t="s">
        <v>54</v>
      </c>
      <c r="B5714" t="s">
        <v>21</v>
      </c>
      <c r="C5714" t="s">
        <v>17</v>
      </c>
      <c r="D5714" s="1">
        <v>44496</v>
      </c>
      <c r="E5714" s="4">
        <v>5061</v>
      </c>
      <c r="F5714">
        <v>221</v>
      </c>
    </row>
    <row r="5715" spans="1:6" x14ac:dyDescent="0.25">
      <c r="A5715" t="s">
        <v>40</v>
      </c>
      <c r="B5715" t="s">
        <v>6</v>
      </c>
      <c r="C5715" t="s">
        <v>17</v>
      </c>
      <c r="D5715" s="1">
        <v>44496</v>
      </c>
      <c r="E5715" s="4">
        <v>4655</v>
      </c>
      <c r="F5715">
        <v>212</v>
      </c>
    </row>
    <row r="5716" spans="1:6" x14ac:dyDescent="0.25">
      <c r="A5716" t="s">
        <v>32</v>
      </c>
      <c r="B5716" t="s">
        <v>27</v>
      </c>
      <c r="C5716" t="s">
        <v>12</v>
      </c>
      <c r="D5716" s="1">
        <v>44496</v>
      </c>
      <c r="E5716" s="4">
        <v>4067</v>
      </c>
      <c r="F5716">
        <v>255</v>
      </c>
    </row>
    <row r="5717" spans="1:6" x14ac:dyDescent="0.25">
      <c r="A5717" t="s">
        <v>46</v>
      </c>
      <c r="B5717" t="s">
        <v>11</v>
      </c>
      <c r="C5717" t="s">
        <v>19</v>
      </c>
      <c r="D5717" s="1">
        <v>44496</v>
      </c>
      <c r="E5717" s="4">
        <v>4529</v>
      </c>
      <c r="F5717">
        <v>267</v>
      </c>
    </row>
    <row r="5718" spans="1:6" x14ac:dyDescent="0.25">
      <c r="A5718" t="s">
        <v>33</v>
      </c>
      <c r="B5718" t="s">
        <v>27</v>
      </c>
      <c r="C5718" t="s">
        <v>22</v>
      </c>
      <c r="D5718" s="1">
        <v>44496</v>
      </c>
      <c r="E5718" s="4">
        <v>19159</v>
      </c>
      <c r="F5718">
        <v>2380</v>
      </c>
    </row>
    <row r="5719" spans="1:6" x14ac:dyDescent="0.25">
      <c r="A5719" t="s">
        <v>10</v>
      </c>
      <c r="B5719" t="s">
        <v>27</v>
      </c>
      <c r="C5719" t="s">
        <v>19</v>
      </c>
      <c r="D5719" s="1">
        <v>44496</v>
      </c>
      <c r="E5719" s="4">
        <v>4340</v>
      </c>
      <c r="F5719">
        <v>272</v>
      </c>
    </row>
    <row r="5720" spans="1:6" x14ac:dyDescent="0.25">
      <c r="A5720" t="s">
        <v>41</v>
      </c>
      <c r="B5720" t="s">
        <v>11</v>
      </c>
      <c r="C5720" t="s">
        <v>47</v>
      </c>
      <c r="D5720" s="1">
        <v>44496</v>
      </c>
      <c r="E5720" s="4">
        <v>7679</v>
      </c>
      <c r="F5720">
        <v>452</v>
      </c>
    </row>
    <row r="5721" spans="1:6" x14ac:dyDescent="0.25">
      <c r="A5721" t="s">
        <v>25</v>
      </c>
      <c r="B5721" t="s">
        <v>11</v>
      </c>
      <c r="C5721" t="s">
        <v>28</v>
      </c>
      <c r="D5721" s="1">
        <v>44496</v>
      </c>
      <c r="E5721" s="4">
        <v>714</v>
      </c>
      <c r="F5721">
        <v>90</v>
      </c>
    </row>
    <row r="5722" spans="1:6" x14ac:dyDescent="0.25">
      <c r="A5722" t="s">
        <v>34</v>
      </c>
      <c r="B5722" t="s">
        <v>9</v>
      </c>
      <c r="C5722" t="s">
        <v>48</v>
      </c>
      <c r="D5722" s="1">
        <v>44496</v>
      </c>
      <c r="E5722" s="4">
        <v>3801</v>
      </c>
      <c r="F5722">
        <v>141</v>
      </c>
    </row>
    <row r="5723" spans="1:6" x14ac:dyDescent="0.25">
      <c r="A5723" t="s">
        <v>57</v>
      </c>
      <c r="B5723" t="s">
        <v>27</v>
      </c>
      <c r="C5723" t="s">
        <v>28</v>
      </c>
      <c r="D5723" s="1">
        <v>44496</v>
      </c>
      <c r="E5723" s="4">
        <v>6461</v>
      </c>
      <c r="F5723">
        <v>840</v>
      </c>
    </row>
    <row r="5724" spans="1:6" x14ac:dyDescent="0.25">
      <c r="A5724" t="s">
        <v>23</v>
      </c>
      <c r="B5724" t="s">
        <v>16</v>
      </c>
      <c r="C5724" t="s">
        <v>44</v>
      </c>
      <c r="D5724" s="1">
        <v>44496</v>
      </c>
      <c r="E5724" s="4">
        <v>7539</v>
      </c>
      <c r="F5724">
        <v>328</v>
      </c>
    </row>
    <row r="5725" spans="1:6" x14ac:dyDescent="0.25">
      <c r="A5725" t="s">
        <v>49</v>
      </c>
      <c r="B5725" t="s">
        <v>9</v>
      </c>
      <c r="C5725" t="s">
        <v>52</v>
      </c>
      <c r="D5725" s="1">
        <v>44496</v>
      </c>
      <c r="E5725" s="4">
        <v>6524</v>
      </c>
      <c r="F5725">
        <v>594</v>
      </c>
    </row>
    <row r="5726" spans="1:6" x14ac:dyDescent="0.25">
      <c r="A5726" t="s">
        <v>53</v>
      </c>
      <c r="B5726" t="s">
        <v>21</v>
      </c>
      <c r="C5726" t="s">
        <v>35</v>
      </c>
      <c r="D5726" s="1">
        <v>44497</v>
      </c>
      <c r="E5726" s="4">
        <v>7721</v>
      </c>
      <c r="F5726">
        <v>455</v>
      </c>
    </row>
    <row r="5727" spans="1:6" x14ac:dyDescent="0.25">
      <c r="A5727" t="s">
        <v>34</v>
      </c>
      <c r="B5727" t="s">
        <v>16</v>
      </c>
      <c r="C5727" t="s">
        <v>50</v>
      </c>
      <c r="D5727" s="1">
        <v>44497</v>
      </c>
      <c r="E5727" s="4">
        <v>3619</v>
      </c>
      <c r="F5727">
        <v>158</v>
      </c>
    </row>
    <row r="5728" spans="1:6" x14ac:dyDescent="0.25">
      <c r="A5728" t="s">
        <v>34</v>
      </c>
      <c r="B5728" t="s">
        <v>9</v>
      </c>
      <c r="C5728" t="s">
        <v>7</v>
      </c>
      <c r="D5728" s="1">
        <v>44497</v>
      </c>
      <c r="E5728" s="4">
        <v>8015</v>
      </c>
      <c r="F5728">
        <v>573</v>
      </c>
    </row>
    <row r="5729" spans="1:6" x14ac:dyDescent="0.25">
      <c r="A5729" t="s">
        <v>13</v>
      </c>
      <c r="B5729" t="s">
        <v>16</v>
      </c>
      <c r="C5729" t="s">
        <v>45</v>
      </c>
      <c r="D5729" s="1">
        <v>44497</v>
      </c>
      <c r="E5729" s="4">
        <v>5866</v>
      </c>
      <c r="F5729">
        <v>267</v>
      </c>
    </row>
    <row r="5730" spans="1:6" x14ac:dyDescent="0.25">
      <c r="A5730" t="s">
        <v>49</v>
      </c>
      <c r="B5730" t="s">
        <v>6</v>
      </c>
      <c r="C5730" t="s">
        <v>30</v>
      </c>
      <c r="D5730" s="1">
        <v>44497</v>
      </c>
      <c r="E5730" s="4">
        <v>2835</v>
      </c>
      <c r="F5730">
        <v>158</v>
      </c>
    </row>
    <row r="5731" spans="1:6" x14ac:dyDescent="0.25">
      <c r="A5731" t="s">
        <v>46</v>
      </c>
      <c r="B5731" t="s">
        <v>21</v>
      </c>
      <c r="C5731" t="s">
        <v>35</v>
      </c>
      <c r="D5731" s="1">
        <v>44497</v>
      </c>
      <c r="E5731" s="4">
        <v>10227</v>
      </c>
      <c r="F5731">
        <v>569</v>
      </c>
    </row>
    <row r="5732" spans="1:6" x14ac:dyDescent="0.25">
      <c r="A5732" t="s">
        <v>39</v>
      </c>
      <c r="B5732" t="s">
        <v>16</v>
      </c>
      <c r="C5732" t="s">
        <v>52</v>
      </c>
      <c r="D5732" s="1">
        <v>44497</v>
      </c>
      <c r="E5732" s="4">
        <v>2555</v>
      </c>
      <c r="F5732">
        <v>233</v>
      </c>
    </row>
    <row r="5733" spans="1:6" x14ac:dyDescent="0.25">
      <c r="A5733" t="s">
        <v>25</v>
      </c>
      <c r="B5733" t="s">
        <v>11</v>
      </c>
      <c r="C5733" t="s">
        <v>26</v>
      </c>
      <c r="D5733" s="1">
        <v>44497</v>
      </c>
      <c r="E5733" s="4">
        <v>77</v>
      </c>
      <c r="F5733">
        <v>7</v>
      </c>
    </row>
    <row r="5734" spans="1:6" x14ac:dyDescent="0.25">
      <c r="A5734" t="s">
        <v>29</v>
      </c>
      <c r="B5734" t="s">
        <v>11</v>
      </c>
      <c r="C5734" t="s">
        <v>42</v>
      </c>
      <c r="D5734" s="1">
        <v>44497</v>
      </c>
      <c r="E5734" s="4">
        <v>5138</v>
      </c>
      <c r="F5734">
        <v>343</v>
      </c>
    </row>
    <row r="5735" spans="1:6" x14ac:dyDescent="0.25">
      <c r="A5735" t="s">
        <v>5</v>
      </c>
      <c r="B5735" t="s">
        <v>21</v>
      </c>
      <c r="C5735" t="s">
        <v>19</v>
      </c>
      <c r="D5735" s="1">
        <v>44497</v>
      </c>
      <c r="E5735" s="4">
        <v>6930</v>
      </c>
      <c r="F5735">
        <v>408</v>
      </c>
    </row>
    <row r="5736" spans="1:6" x14ac:dyDescent="0.25">
      <c r="A5736" t="s">
        <v>56</v>
      </c>
      <c r="B5736" t="s">
        <v>21</v>
      </c>
      <c r="C5736" t="s">
        <v>48</v>
      </c>
      <c r="D5736" s="1">
        <v>44497</v>
      </c>
      <c r="E5736" s="4">
        <v>5817</v>
      </c>
      <c r="F5736">
        <v>233</v>
      </c>
    </row>
    <row r="5737" spans="1:6" x14ac:dyDescent="0.25">
      <c r="A5737" t="s">
        <v>37</v>
      </c>
      <c r="B5737" t="s">
        <v>9</v>
      </c>
      <c r="C5737" t="s">
        <v>48</v>
      </c>
      <c r="D5737" s="1">
        <v>44497</v>
      </c>
      <c r="E5737" s="4">
        <v>4445</v>
      </c>
      <c r="F5737">
        <v>171</v>
      </c>
    </row>
    <row r="5738" spans="1:6" x14ac:dyDescent="0.25">
      <c r="A5738" t="s">
        <v>18</v>
      </c>
      <c r="B5738" t="s">
        <v>21</v>
      </c>
      <c r="C5738" t="s">
        <v>30</v>
      </c>
      <c r="D5738" s="1">
        <v>44497</v>
      </c>
      <c r="E5738" s="4">
        <v>23702</v>
      </c>
      <c r="F5738">
        <v>1190</v>
      </c>
    </row>
    <row r="5739" spans="1:6" x14ac:dyDescent="0.25">
      <c r="A5739" t="s">
        <v>56</v>
      </c>
      <c r="B5739" t="s">
        <v>11</v>
      </c>
      <c r="C5739" t="s">
        <v>14</v>
      </c>
      <c r="D5739" s="1">
        <v>44497</v>
      </c>
      <c r="E5739" s="4">
        <v>12236</v>
      </c>
      <c r="F5739">
        <v>2030</v>
      </c>
    </row>
    <row r="5740" spans="1:6" x14ac:dyDescent="0.25">
      <c r="A5740" t="s">
        <v>37</v>
      </c>
      <c r="B5740" t="s">
        <v>6</v>
      </c>
      <c r="C5740" t="s">
        <v>19</v>
      </c>
      <c r="D5740" s="1">
        <v>44497</v>
      </c>
      <c r="E5740" s="4">
        <v>13244</v>
      </c>
      <c r="F5740">
        <v>840</v>
      </c>
    </row>
    <row r="5741" spans="1:6" x14ac:dyDescent="0.25">
      <c r="A5741" t="s">
        <v>49</v>
      </c>
      <c r="B5741" t="s">
        <v>9</v>
      </c>
      <c r="C5741" t="s">
        <v>14</v>
      </c>
      <c r="D5741" s="1">
        <v>44497</v>
      </c>
      <c r="E5741" s="4">
        <v>5236</v>
      </c>
      <c r="F5741">
        <v>840</v>
      </c>
    </row>
    <row r="5742" spans="1:6" x14ac:dyDescent="0.25">
      <c r="A5742" t="s">
        <v>15</v>
      </c>
      <c r="B5742" t="s">
        <v>16</v>
      </c>
      <c r="C5742" t="s">
        <v>43</v>
      </c>
      <c r="D5742" s="1">
        <v>44497</v>
      </c>
      <c r="E5742" s="4">
        <v>833</v>
      </c>
      <c r="F5742">
        <v>38</v>
      </c>
    </row>
    <row r="5743" spans="1:6" x14ac:dyDescent="0.25">
      <c r="A5743" t="s">
        <v>40</v>
      </c>
      <c r="B5743" t="s">
        <v>6</v>
      </c>
      <c r="C5743" t="s">
        <v>44</v>
      </c>
      <c r="D5743" s="1">
        <v>44497</v>
      </c>
      <c r="E5743" s="4">
        <v>5271</v>
      </c>
      <c r="F5743">
        <v>240</v>
      </c>
    </row>
    <row r="5744" spans="1:6" x14ac:dyDescent="0.25">
      <c r="A5744" t="s">
        <v>46</v>
      </c>
      <c r="B5744" t="s">
        <v>11</v>
      </c>
      <c r="C5744" t="s">
        <v>17</v>
      </c>
      <c r="D5744" s="1">
        <v>44497</v>
      </c>
      <c r="E5744" s="4">
        <v>2142</v>
      </c>
      <c r="F5744">
        <v>98</v>
      </c>
    </row>
    <row r="5745" spans="1:6" x14ac:dyDescent="0.25">
      <c r="A5745" t="s">
        <v>15</v>
      </c>
      <c r="B5745" t="s">
        <v>27</v>
      </c>
      <c r="C5745" t="s">
        <v>42</v>
      </c>
      <c r="D5745" s="1">
        <v>44497</v>
      </c>
      <c r="E5745" s="4">
        <v>12733</v>
      </c>
      <c r="F5745">
        <v>770</v>
      </c>
    </row>
    <row r="5746" spans="1:6" x14ac:dyDescent="0.25">
      <c r="A5746" t="s">
        <v>51</v>
      </c>
      <c r="B5746" t="s">
        <v>16</v>
      </c>
      <c r="C5746" t="s">
        <v>45</v>
      </c>
      <c r="D5746" s="1">
        <v>44497</v>
      </c>
      <c r="E5746" s="4">
        <v>203</v>
      </c>
      <c r="F5746">
        <v>9</v>
      </c>
    </row>
    <row r="5747" spans="1:6" x14ac:dyDescent="0.25">
      <c r="A5747" t="s">
        <v>33</v>
      </c>
      <c r="B5747" t="s">
        <v>21</v>
      </c>
      <c r="C5747" t="s">
        <v>42</v>
      </c>
      <c r="D5747" s="1">
        <v>44497</v>
      </c>
      <c r="E5747" s="4">
        <v>259</v>
      </c>
      <c r="F5747">
        <v>18</v>
      </c>
    </row>
    <row r="5748" spans="1:6" x14ac:dyDescent="0.25">
      <c r="A5748" t="s">
        <v>5</v>
      </c>
      <c r="B5748" t="s">
        <v>21</v>
      </c>
      <c r="C5748" t="s">
        <v>24</v>
      </c>
      <c r="D5748" s="1">
        <v>44497</v>
      </c>
      <c r="E5748" s="4">
        <v>4557</v>
      </c>
      <c r="F5748">
        <v>228</v>
      </c>
    </row>
    <row r="5749" spans="1:6" x14ac:dyDescent="0.25">
      <c r="A5749" t="s">
        <v>32</v>
      </c>
      <c r="B5749" t="s">
        <v>11</v>
      </c>
      <c r="C5749" t="s">
        <v>52</v>
      </c>
      <c r="D5749" s="1">
        <v>44497</v>
      </c>
      <c r="E5749" s="4">
        <v>5656</v>
      </c>
      <c r="F5749">
        <v>472</v>
      </c>
    </row>
    <row r="5750" spans="1:6" x14ac:dyDescent="0.25">
      <c r="A5750" t="s">
        <v>41</v>
      </c>
      <c r="B5750" t="s">
        <v>11</v>
      </c>
      <c r="C5750" t="s">
        <v>48</v>
      </c>
      <c r="D5750" s="1">
        <v>44497</v>
      </c>
      <c r="E5750" s="4">
        <v>6496</v>
      </c>
      <c r="F5750">
        <v>260</v>
      </c>
    </row>
    <row r="5751" spans="1:6" x14ac:dyDescent="0.25">
      <c r="A5751" t="s">
        <v>37</v>
      </c>
      <c r="B5751" t="s">
        <v>16</v>
      </c>
      <c r="C5751" t="s">
        <v>36</v>
      </c>
      <c r="D5751" s="1">
        <v>44497</v>
      </c>
      <c r="E5751" s="4">
        <v>2849</v>
      </c>
      <c r="F5751">
        <v>317</v>
      </c>
    </row>
    <row r="5752" spans="1:6" x14ac:dyDescent="0.25">
      <c r="A5752" t="s">
        <v>53</v>
      </c>
      <c r="B5752" t="s">
        <v>9</v>
      </c>
      <c r="C5752" t="s">
        <v>48</v>
      </c>
      <c r="D5752" s="1">
        <v>44497</v>
      </c>
      <c r="E5752" s="4">
        <v>3514</v>
      </c>
      <c r="F5752">
        <v>136</v>
      </c>
    </row>
    <row r="5753" spans="1:6" x14ac:dyDescent="0.25">
      <c r="A5753" t="s">
        <v>34</v>
      </c>
      <c r="B5753" t="s">
        <v>6</v>
      </c>
      <c r="C5753" t="s">
        <v>7</v>
      </c>
      <c r="D5753" s="1">
        <v>44497</v>
      </c>
      <c r="E5753" s="4">
        <v>4438</v>
      </c>
      <c r="F5753">
        <v>278</v>
      </c>
    </row>
    <row r="5754" spans="1:6" x14ac:dyDescent="0.25">
      <c r="A5754" t="s">
        <v>15</v>
      </c>
      <c r="B5754" t="s">
        <v>27</v>
      </c>
      <c r="C5754" t="s">
        <v>52</v>
      </c>
      <c r="D5754" s="1">
        <v>44497</v>
      </c>
      <c r="E5754" s="4">
        <v>1904</v>
      </c>
      <c r="F5754">
        <v>191</v>
      </c>
    </row>
    <row r="5755" spans="1:6" x14ac:dyDescent="0.25">
      <c r="A5755" t="s">
        <v>39</v>
      </c>
      <c r="B5755" t="s">
        <v>27</v>
      </c>
      <c r="C5755" t="s">
        <v>47</v>
      </c>
      <c r="D5755" s="1">
        <v>44497</v>
      </c>
      <c r="E5755" s="4">
        <v>7665</v>
      </c>
      <c r="F5755">
        <v>451</v>
      </c>
    </row>
    <row r="5756" spans="1:6" x14ac:dyDescent="0.25">
      <c r="A5756" t="s">
        <v>39</v>
      </c>
      <c r="B5756" t="s">
        <v>11</v>
      </c>
      <c r="C5756" t="s">
        <v>50</v>
      </c>
      <c r="D5756" s="1">
        <v>44497</v>
      </c>
      <c r="E5756" s="4">
        <v>13671</v>
      </c>
      <c r="F5756">
        <v>570</v>
      </c>
    </row>
    <row r="5757" spans="1:6" x14ac:dyDescent="0.25">
      <c r="A5757" t="s">
        <v>13</v>
      </c>
      <c r="B5757" t="s">
        <v>27</v>
      </c>
      <c r="C5757" t="s">
        <v>7</v>
      </c>
      <c r="D5757" s="1">
        <v>44497</v>
      </c>
      <c r="E5757" s="4">
        <v>13244</v>
      </c>
      <c r="F5757">
        <v>840</v>
      </c>
    </row>
    <row r="5758" spans="1:6" x14ac:dyDescent="0.25">
      <c r="A5758" t="s">
        <v>29</v>
      </c>
      <c r="B5758" t="s">
        <v>6</v>
      </c>
      <c r="C5758" t="s">
        <v>45</v>
      </c>
      <c r="D5758" s="1">
        <v>44497</v>
      </c>
      <c r="E5758" s="4">
        <v>7518</v>
      </c>
      <c r="F5758">
        <v>314</v>
      </c>
    </row>
    <row r="5759" spans="1:6" x14ac:dyDescent="0.25">
      <c r="A5759" t="s">
        <v>56</v>
      </c>
      <c r="B5759" t="s">
        <v>27</v>
      </c>
      <c r="C5759" t="s">
        <v>31</v>
      </c>
      <c r="D5759" s="1">
        <v>44497</v>
      </c>
      <c r="E5759" s="4">
        <v>6650</v>
      </c>
      <c r="F5759">
        <v>555</v>
      </c>
    </row>
    <row r="5760" spans="1:6" x14ac:dyDescent="0.25">
      <c r="A5760" t="s">
        <v>54</v>
      </c>
      <c r="B5760" t="s">
        <v>21</v>
      </c>
      <c r="C5760" t="s">
        <v>50</v>
      </c>
      <c r="D5760" s="1">
        <v>44497</v>
      </c>
      <c r="E5760" s="4">
        <v>5943</v>
      </c>
      <c r="F5760">
        <v>271</v>
      </c>
    </row>
    <row r="5761" spans="1:6" x14ac:dyDescent="0.25">
      <c r="A5761" t="s">
        <v>34</v>
      </c>
      <c r="B5761" t="s">
        <v>16</v>
      </c>
      <c r="C5761" t="s">
        <v>47</v>
      </c>
      <c r="D5761" s="1">
        <v>44497</v>
      </c>
      <c r="E5761" s="4">
        <v>14154</v>
      </c>
      <c r="F5761">
        <v>910</v>
      </c>
    </row>
    <row r="5762" spans="1:6" x14ac:dyDescent="0.25">
      <c r="A5762" t="s">
        <v>37</v>
      </c>
      <c r="B5762" t="s">
        <v>21</v>
      </c>
      <c r="C5762" t="s">
        <v>35</v>
      </c>
      <c r="D5762" s="1">
        <v>44497</v>
      </c>
      <c r="E5762" s="4">
        <v>11508</v>
      </c>
      <c r="F5762">
        <v>606</v>
      </c>
    </row>
    <row r="5763" spans="1:6" x14ac:dyDescent="0.25">
      <c r="A5763" t="s">
        <v>46</v>
      </c>
      <c r="B5763" t="s">
        <v>9</v>
      </c>
      <c r="C5763" t="s">
        <v>52</v>
      </c>
      <c r="D5763" s="1">
        <v>44497</v>
      </c>
      <c r="E5763" s="4">
        <v>6300</v>
      </c>
      <c r="F5763">
        <v>630</v>
      </c>
    </row>
    <row r="5764" spans="1:6" x14ac:dyDescent="0.25">
      <c r="A5764" t="s">
        <v>53</v>
      </c>
      <c r="B5764" t="s">
        <v>27</v>
      </c>
      <c r="C5764" t="s">
        <v>26</v>
      </c>
      <c r="D5764" s="1">
        <v>44498</v>
      </c>
      <c r="E5764" s="4">
        <v>315</v>
      </c>
      <c r="F5764">
        <v>27</v>
      </c>
    </row>
    <row r="5765" spans="1:6" x14ac:dyDescent="0.25">
      <c r="A5765" t="s">
        <v>5</v>
      </c>
      <c r="B5765" t="s">
        <v>11</v>
      </c>
      <c r="C5765" t="s">
        <v>12</v>
      </c>
      <c r="D5765" s="1">
        <v>44498</v>
      </c>
      <c r="E5765" s="4">
        <v>1022</v>
      </c>
      <c r="F5765">
        <v>64</v>
      </c>
    </row>
    <row r="5766" spans="1:6" x14ac:dyDescent="0.25">
      <c r="A5766" t="s">
        <v>15</v>
      </c>
      <c r="B5766" t="s">
        <v>21</v>
      </c>
      <c r="C5766" t="s">
        <v>26</v>
      </c>
      <c r="D5766" s="1">
        <v>44498</v>
      </c>
      <c r="E5766" s="4">
        <v>3850</v>
      </c>
      <c r="F5766">
        <v>321</v>
      </c>
    </row>
    <row r="5767" spans="1:6" x14ac:dyDescent="0.25">
      <c r="A5767" t="s">
        <v>15</v>
      </c>
      <c r="B5767" t="s">
        <v>11</v>
      </c>
      <c r="C5767" t="s">
        <v>22</v>
      </c>
      <c r="D5767" s="1">
        <v>44498</v>
      </c>
      <c r="E5767" s="4">
        <v>1841</v>
      </c>
      <c r="F5767">
        <v>185</v>
      </c>
    </row>
    <row r="5768" spans="1:6" x14ac:dyDescent="0.25">
      <c r="A5768" t="s">
        <v>54</v>
      </c>
      <c r="B5768" t="s">
        <v>6</v>
      </c>
      <c r="C5768" t="s">
        <v>22</v>
      </c>
      <c r="D5768" s="1">
        <v>44498</v>
      </c>
      <c r="E5768" s="4">
        <v>2191</v>
      </c>
      <c r="F5768">
        <v>274</v>
      </c>
    </row>
    <row r="5769" spans="1:6" x14ac:dyDescent="0.25">
      <c r="A5769" t="s">
        <v>29</v>
      </c>
      <c r="B5769" t="s">
        <v>6</v>
      </c>
      <c r="C5769" t="s">
        <v>52</v>
      </c>
      <c r="D5769" s="1">
        <v>44498</v>
      </c>
      <c r="E5769" s="4">
        <v>5943</v>
      </c>
      <c r="F5769">
        <v>595</v>
      </c>
    </row>
    <row r="5770" spans="1:6" x14ac:dyDescent="0.25">
      <c r="A5770" t="s">
        <v>29</v>
      </c>
      <c r="B5770" t="s">
        <v>21</v>
      </c>
      <c r="C5770" t="s">
        <v>43</v>
      </c>
      <c r="D5770" s="1">
        <v>44498</v>
      </c>
      <c r="E5770" s="4">
        <v>5635</v>
      </c>
      <c r="F5770">
        <v>282</v>
      </c>
    </row>
    <row r="5771" spans="1:6" x14ac:dyDescent="0.25">
      <c r="A5771" t="s">
        <v>10</v>
      </c>
      <c r="B5771" t="s">
        <v>9</v>
      </c>
      <c r="C5771" t="s">
        <v>7</v>
      </c>
      <c r="D5771" s="1">
        <v>44498</v>
      </c>
      <c r="E5771" s="4">
        <v>350</v>
      </c>
      <c r="F5771">
        <v>22</v>
      </c>
    </row>
    <row r="5772" spans="1:6" x14ac:dyDescent="0.25">
      <c r="A5772" t="s">
        <v>49</v>
      </c>
      <c r="B5772" t="s">
        <v>16</v>
      </c>
      <c r="C5772" t="s">
        <v>31</v>
      </c>
      <c r="D5772" s="1">
        <v>44498</v>
      </c>
      <c r="E5772" s="4">
        <v>10500</v>
      </c>
      <c r="F5772">
        <v>770</v>
      </c>
    </row>
    <row r="5773" spans="1:6" x14ac:dyDescent="0.25">
      <c r="A5773" t="s">
        <v>57</v>
      </c>
      <c r="B5773" t="s">
        <v>9</v>
      </c>
      <c r="C5773" t="s">
        <v>35</v>
      </c>
      <c r="D5773" s="1">
        <v>44498</v>
      </c>
      <c r="E5773" s="4">
        <v>9107</v>
      </c>
      <c r="F5773">
        <v>506</v>
      </c>
    </row>
    <row r="5774" spans="1:6" x14ac:dyDescent="0.25">
      <c r="A5774" t="s">
        <v>33</v>
      </c>
      <c r="B5774" t="s">
        <v>21</v>
      </c>
      <c r="C5774" t="s">
        <v>50</v>
      </c>
      <c r="D5774" s="1">
        <v>44498</v>
      </c>
      <c r="E5774" s="4">
        <v>1169</v>
      </c>
      <c r="F5774">
        <v>51</v>
      </c>
    </row>
    <row r="5775" spans="1:6" x14ac:dyDescent="0.25">
      <c r="A5775" t="s">
        <v>5</v>
      </c>
      <c r="B5775" t="s">
        <v>9</v>
      </c>
      <c r="C5775" t="s">
        <v>17</v>
      </c>
      <c r="D5775" s="1">
        <v>44498</v>
      </c>
      <c r="E5775" s="4">
        <v>2191</v>
      </c>
      <c r="F5775">
        <v>96</v>
      </c>
    </row>
    <row r="5776" spans="1:6" x14ac:dyDescent="0.25">
      <c r="A5776" t="s">
        <v>8</v>
      </c>
      <c r="B5776" t="s">
        <v>21</v>
      </c>
      <c r="C5776" t="s">
        <v>47</v>
      </c>
      <c r="D5776" s="1">
        <v>44498</v>
      </c>
      <c r="E5776" s="4">
        <v>6475</v>
      </c>
      <c r="F5776">
        <v>432</v>
      </c>
    </row>
    <row r="5777" spans="1:6" x14ac:dyDescent="0.25">
      <c r="A5777" t="s">
        <v>29</v>
      </c>
      <c r="B5777" t="s">
        <v>27</v>
      </c>
      <c r="C5777" t="s">
        <v>44</v>
      </c>
      <c r="D5777" s="1">
        <v>44498</v>
      </c>
      <c r="E5777" s="4">
        <v>2751</v>
      </c>
      <c r="F5777">
        <v>126</v>
      </c>
    </row>
    <row r="5778" spans="1:6" x14ac:dyDescent="0.25">
      <c r="A5778" t="s">
        <v>51</v>
      </c>
      <c r="B5778" t="s">
        <v>6</v>
      </c>
      <c r="C5778" t="s">
        <v>22</v>
      </c>
      <c r="D5778" s="1">
        <v>44498</v>
      </c>
      <c r="E5778" s="4">
        <v>3346</v>
      </c>
      <c r="F5778">
        <v>372</v>
      </c>
    </row>
    <row r="5779" spans="1:6" x14ac:dyDescent="0.25">
      <c r="A5779" t="s">
        <v>54</v>
      </c>
      <c r="B5779" t="s">
        <v>11</v>
      </c>
      <c r="C5779" t="s">
        <v>36</v>
      </c>
      <c r="D5779" s="1">
        <v>44501</v>
      </c>
      <c r="E5779" s="4">
        <v>5124</v>
      </c>
      <c r="F5779">
        <v>570</v>
      </c>
    </row>
    <row r="5780" spans="1:6" x14ac:dyDescent="0.25">
      <c r="A5780" t="s">
        <v>56</v>
      </c>
      <c r="B5780" t="s">
        <v>6</v>
      </c>
      <c r="C5780" t="s">
        <v>44</v>
      </c>
      <c r="D5780" s="1">
        <v>44501</v>
      </c>
      <c r="E5780" s="4">
        <v>168</v>
      </c>
      <c r="F5780">
        <v>7</v>
      </c>
    </row>
    <row r="5781" spans="1:6" x14ac:dyDescent="0.25">
      <c r="A5781" t="s">
        <v>33</v>
      </c>
      <c r="B5781" t="s">
        <v>16</v>
      </c>
      <c r="C5781" t="s">
        <v>42</v>
      </c>
      <c r="D5781" s="1">
        <v>44501</v>
      </c>
      <c r="E5781" s="4">
        <v>7252</v>
      </c>
      <c r="F5781">
        <v>454</v>
      </c>
    </row>
    <row r="5782" spans="1:6" x14ac:dyDescent="0.25">
      <c r="A5782" t="s">
        <v>39</v>
      </c>
      <c r="B5782" t="s">
        <v>9</v>
      </c>
      <c r="C5782" t="s">
        <v>45</v>
      </c>
      <c r="D5782" s="1">
        <v>44501</v>
      </c>
      <c r="E5782" s="4">
        <v>5243</v>
      </c>
      <c r="F5782">
        <v>228</v>
      </c>
    </row>
    <row r="5783" spans="1:6" x14ac:dyDescent="0.25">
      <c r="A5783" t="s">
        <v>34</v>
      </c>
      <c r="B5783" t="s">
        <v>21</v>
      </c>
      <c r="C5783" t="s">
        <v>7</v>
      </c>
      <c r="D5783" s="1">
        <v>44501</v>
      </c>
      <c r="E5783" s="4">
        <v>3248</v>
      </c>
      <c r="F5783">
        <v>203</v>
      </c>
    </row>
    <row r="5784" spans="1:6" x14ac:dyDescent="0.25">
      <c r="A5784" t="s">
        <v>49</v>
      </c>
      <c r="B5784" t="s">
        <v>21</v>
      </c>
      <c r="C5784" t="s">
        <v>48</v>
      </c>
      <c r="D5784" s="1">
        <v>44501</v>
      </c>
      <c r="E5784" s="4">
        <v>5397</v>
      </c>
      <c r="F5784">
        <v>200</v>
      </c>
    </row>
    <row r="5785" spans="1:6" x14ac:dyDescent="0.25">
      <c r="A5785" t="s">
        <v>18</v>
      </c>
      <c r="B5785" t="s">
        <v>27</v>
      </c>
      <c r="C5785" t="s">
        <v>31</v>
      </c>
      <c r="D5785" s="1">
        <v>44501</v>
      </c>
      <c r="E5785" s="4">
        <v>5117</v>
      </c>
      <c r="F5785">
        <v>394</v>
      </c>
    </row>
    <row r="5786" spans="1:6" x14ac:dyDescent="0.25">
      <c r="A5786" t="s">
        <v>15</v>
      </c>
      <c r="B5786" t="s">
        <v>27</v>
      </c>
      <c r="C5786" t="s">
        <v>14</v>
      </c>
      <c r="D5786" s="1">
        <v>44501</v>
      </c>
      <c r="E5786" s="4">
        <v>231</v>
      </c>
      <c r="F5786">
        <v>29</v>
      </c>
    </row>
    <row r="5787" spans="1:6" x14ac:dyDescent="0.25">
      <c r="A5787" t="s">
        <v>49</v>
      </c>
      <c r="B5787" t="s">
        <v>16</v>
      </c>
      <c r="C5787" t="s">
        <v>50</v>
      </c>
      <c r="D5787" s="1">
        <v>44501</v>
      </c>
      <c r="E5787" s="4">
        <v>6503</v>
      </c>
      <c r="F5787">
        <v>283</v>
      </c>
    </row>
    <row r="5788" spans="1:6" x14ac:dyDescent="0.25">
      <c r="A5788" t="s">
        <v>57</v>
      </c>
      <c r="B5788" t="s">
        <v>6</v>
      </c>
      <c r="C5788" t="s">
        <v>30</v>
      </c>
      <c r="D5788" s="1">
        <v>44501</v>
      </c>
      <c r="E5788" s="4">
        <v>10717</v>
      </c>
      <c r="F5788">
        <v>536</v>
      </c>
    </row>
    <row r="5789" spans="1:6" x14ac:dyDescent="0.25">
      <c r="A5789" t="s">
        <v>49</v>
      </c>
      <c r="B5789" t="s">
        <v>6</v>
      </c>
      <c r="C5789" t="s">
        <v>48</v>
      </c>
      <c r="D5789" s="1">
        <v>44501</v>
      </c>
      <c r="E5789" s="4">
        <v>7917</v>
      </c>
      <c r="F5789">
        <v>305</v>
      </c>
    </row>
    <row r="5790" spans="1:6" x14ac:dyDescent="0.25">
      <c r="A5790" t="s">
        <v>54</v>
      </c>
      <c r="B5790" t="s">
        <v>9</v>
      </c>
      <c r="C5790" t="s">
        <v>30</v>
      </c>
      <c r="D5790" s="1">
        <v>44501</v>
      </c>
      <c r="E5790" s="4">
        <v>15764</v>
      </c>
      <c r="F5790">
        <v>910</v>
      </c>
    </row>
    <row r="5791" spans="1:6" x14ac:dyDescent="0.25">
      <c r="A5791" t="s">
        <v>32</v>
      </c>
      <c r="B5791" t="s">
        <v>11</v>
      </c>
      <c r="C5791" t="s">
        <v>42</v>
      </c>
      <c r="D5791" s="1">
        <v>44501</v>
      </c>
      <c r="E5791" s="4">
        <v>11340</v>
      </c>
      <c r="F5791">
        <v>770</v>
      </c>
    </row>
    <row r="5792" spans="1:6" x14ac:dyDescent="0.25">
      <c r="A5792" t="s">
        <v>41</v>
      </c>
      <c r="B5792" t="s">
        <v>21</v>
      </c>
      <c r="C5792" t="s">
        <v>24</v>
      </c>
      <c r="D5792" s="1">
        <v>44501</v>
      </c>
      <c r="E5792" s="4">
        <v>5530</v>
      </c>
      <c r="F5792">
        <v>292</v>
      </c>
    </row>
    <row r="5793" spans="1:6" x14ac:dyDescent="0.25">
      <c r="A5793" t="s">
        <v>53</v>
      </c>
      <c r="B5793" t="s">
        <v>21</v>
      </c>
      <c r="C5793" t="s">
        <v>36</v>
      </c>
      <c r="D5793" s="1">
        <v>44501</v>
      </c>
      <c r="E5793" s="4">
        <v>2149</v>
      </c>
      <c r="F5793">
        <v>239</v>
      </c>
    </row>
    <row r="5794" spans="1:6" x14ac:dyDescent="0.25">
      <c r="A5794" t="s">
        <v>5</v>
      </c>
      <c r="B5794" t="s">
        <v>11</v>
      </c>
      <c r="C5794" t="s">
        <v>31</v>
      </c>
      <c r="D5794" s="1">
        <v>44502</v>
      </c>
      <c r="E5794" s="4">
        <v>1855</v>
      </c>
      <c r="F5794">
        <v>155</v>
      </c>
    </row>
    <row r="5795" spans="1:6" x14ac:dyDescent="0.25">
      <c r="A5795" t="s">
        <v>18</v>
      </c>
      <c r="B5795" t="s">
        <v>27</v>
      </c>
      <c r="C5795" t="s">
        <v>45</v>
      </c>
      <c r="D5795" s="1">
        <v>44502</v>
      </c>
      <c r="E5795" s="4">
        <v>6174</v>
      </c>
      <c r="F5795">
        <v>269</v>
      </c>
    </row>
    <row r="5796" spans="1:6" x14ac:dyDescent="0.25">
      <c r="A5796" t="s">
        <v>55</v>
      </c>
      <c r="B5796" t="s">
        <v>6</v>
      </c>
      <c r="C5796" t="s">
        <v>50</v>
      </c>
      <c r="D5796" s="1">
        <v>44502</v>
      </c>
      <c r="E5796" s="4">
        <v>9814</v>
      </c>
      <c r="F5796">
        <v>447</v>
      </c>
    </row>
    <row r="5797" spans="1:6" x14ac:dyDescent="0.25">
      <c r="A5797" t="s">
        <v>39</v>
      </c>
      <c r="B5797" t="s">
        <v>9</v>
      </c>
      <c r="C5797" t="s">
        <v>35</v>
      </c>
      <c r="D5797" s="1">
        <v>44502</v>
      </c>
      <c r="E5797" s="4">
        <v>10220</v>
      </c>
      <c r="F5797">
        <v>602</v>
      </c>
    </row>
    <row r="5798" spans="1:6" x14ac:dyDescent="0.25">
      <c r="A5798" t="s">
        <v>20</v>
      </c>
      <c r="B5798" t="s">
        <v>27</v>
      </c>
      <c r="C5798" t="s">
        <v>14</v>
      </c>
      <c r="D5798" s="1">
        <v>44502</v>
      </c>
      <c r="E5798" s="4">
        <v>294</v>
      </c>
      <c r="F5798">
        <v>49</v>
      </c>
    </row>
    <row r="5799" spans="1:6" x14ac:dyDescent="0.25">
      <c r="A5799" t="s">
        <v>34</v>
      </c>
      <c r="B5799" t="s">
        <v>6</v>
      </c>
      <c r="C5799" t="s">
        <v>52</v>
      </c>
      <c r="D5799" s="1">
        <v>44502</v>
      </c>
      <c r="E5799" s="4">
        <v>9226</v>
      </c>
      <c r="F5799">
        <v>910</v>
      </c>
    </row>
    <row r="5800" spans="1:6" x14ac:dyDescent="0.25">
      <c r="A5800" t="s">
        <v>37</v>
      </c>
      <c r="B5800" t="s">
        <v>27</v>
      </c>
      <c r="C5800" t="s">
        <v>48</v>
      </c>
      <c r="D5800" s="1">
        <v>44502</v>
      </c>
      <c r="E5800" s="4">
        <v>8701</v>
      </c>
      <c r="F5800">
        <v>349</v>
      </c>
    </row>
    <row r="5801" spans="1:6" x14ac:dyDescent="0.25">
      <c r="A5801" t="s">
        <v>34</v>
      </c>
      <c r="B5801" t="s">
        <v>11</v>
      </c>
      <c r="C5801" t="s">
        <v>43</v>
      </c>
      <c r="D5801" s="1">
        <v>44502</v>
      </c>
      <c r="E5801" s="4">
        <v>6139</v>
      </c>
      <c r="F5801">
        <v>307</v>
      </c>
    </row>
    <row r="5802" spans="1:6" x14ac:dyDescent="0.25">
      <c r="A5802" t="s">
        <v>32</v>
      </c>
      <c r="B5802" t="s">
        <v>9</v>
      </c>
      <c r="C5802" t="s">
        <v>43</v>
      </c>
      <c r="D5802" s="1">
        <v>44502</v>
      </c>
      <c r="E5802" s="4">
        <v>3675</v>
      </c>
      <c r="F5802">
        <v>175</v>
      </c>
    </row>
    <row r="5803" spans="1:6" x14ac:dyDescent="0.25">
      <c r="A5803" t="s">
        <v>46</v>
      </c>
      <c r="B5803" t="s">
        <v>9</v>
      </c>
      <c r="C5803" t="s">
        <v>14</v>
      </c>
      <c r="D5803" s="1">
        <v>44502</v>
      </c>
      <c r="E5803" s="4">
        <v>10164</v>
      </c>
      <c r="F5803">
        <v>1470</v>
      </c>
    </row>
    <row r="5804" spans="1:6" x14ac:dyDescent="0.25">
      <c r="A5804" t="s">
        <v>8</v>
      </c>
      <c r="B5804" t="s">
        <v>27</v>
      </c>
      <c r="C5804" t="s">
        <v>19</v>
      </c>
      <c r="D5804" s="1">
        <v>44502</v>
      </c>
      <c r="E5804" s="4">
        <v>16751</v>
      </c>
      <c r="F5804">
        <v>980</v>
      </c>
    </row>
    <row r="5805" spans="1:6" x14ac:dyDescent="0.25">
      <c r="A5805" t="s">
        <v>56</v>
      </c>
      <c r="B5805" t="s">
        <v>6</v>
      </c>
      <c r="C5805" t="s">
        <v>43</v>
      </c>
      <c r="D5805" s="1">
        <v>44502</v>
      </c>
      <c r="E5805" s="4">
        <v>14476</v>
      </c>
      <c r="F5805">
        <v>700</v>
      </c>
    </row>
    <row r="5806" spans="1:6" x14ac:dyDescent="0.25">
      <c r="A5806" t="s">
        <v>54</v>
      </c>
      <c r="B5806" t="s">
        <v>27</v>
      </c>
      <c r="C5806" t="s">
        <v>22</v>
      </c>
      <c r="D5806" s="1">
        <v>44502</v>
      </c>
      <c r="E5806" s="4">
        <v>8883</v>
      </c>
      <c r="F5806">
        <v>980</v>
      </c>
    </row>
    <row r="5807" spans="1:6" x14ac:dyDescent="0.25">
      <c r="A5807" t="s">
        <v>33</v>
      </c>
      <c r="B5807" t="s">
        <v>27</v>
      </c>
      <c r="C5807" t="s">
        <v>48</v>
      </c>
      <c r="D5807" s="1">
        <v>44502</v>
      </c>
      <c r="E5807" s="4">
        <v>4991</v>
      </c>
      <c r="F5807">
        <v>185</v>
      </c>
    </row>
    <row r="5808" spans="1:6" x14ac:dyDescent="0.25">
      <c r="A5808" t="s">
        <v>46</v>
      </c>
      <c r="B5808" t="s">
        <v>6</v>
      </c>
      <c r="C5808" t="s">
        <v>12</v>
      </c>
      <c r="D5808" s="1">
        <v>44502</v>
      </c>
      <c r="E5808" s="4">
        <v>10213</v>
      </c>
      <c r="F5808">
        <v>601</v>
      </c>
    </row>
    <row r="5809" spans="1:6" x14ac:dyDescent="0.25">
      <c r="A5809" t="s">
        <v>34</v>
      </c>
      <c r="B5809" t="s">
        <v>16</v>
      </c>
      <c r="C5809" t="s">
        <v>14</v>
      </c>
      <c r="D5809" s="1">
        <v>44502</v>
      </c>
      <c r="E5809" s="4">
        <v>11557</v>
      </c>
      <c r="F5809">
        <v>1960</v>
      </c>
    </row>
    <row r="5810" spans="1:6" x14ac:dyDescent="0.25">
      <c r="A5810" t="s">
        <v>18</v>
      </c>
      <c r="B5810" t="s">
        <v>16</v>
      </c>
      <c r="C5810" t="s">
        <v>7</v>
      </c>
      <c r="D5810" s="1">
        <v>44502</v>
      </c>
      <c r="E5810" s="4">
        <v>5110</v>
      </c>
      <c r="F5810">
        <v>320</v>
      </c>
    </row>
    <row r="5811" spans="1:6" x14ac:dyDescent="0.25">
      <c r="A5811" t="s">
        <v>55</v>
      </c>
      <c r="B5811" t="s">
        <v>11</v>
      </c>
      <c r="C5811" t="s">
        <v>50</v>
      </c>
      <c r="D5811" s="1">
        <v>44502</v>
      </c>
      <c r="E5811" s="4">
        <v>5740</v>
      </c>
      <c r="F5811">
        <v>250</v>
      </c>
    </row>
    <row r="5812" spans="1:6" x14ac:dyDescent="0.25">
      <c r="A5812" t="s">
        <v>53</v>
      </c>
      <c r="B5812" t="s">
        <v>11</v>
      </c>
      <c r="C5812" t="s">
        <v>26</v>
      </c>
      <c r="D5812" s="1">
        <v>44502</v>
      </c>
      <c r="E5812" s="4">
        <v>15295</v>
      </c>
      <c r="F5812">
        <v>1190</v>
      </c>
    </row>
    <row r="5813" spans="1:6" x14ac:dyDescent="0.25">
      <c r="A5813" t="s">
        <v>18</v>
      </c>
      <c r="B5813" t="s">
        <v>27</v>
      </c>
      <c r="C5813" t="s">
        <v>35</v>
      </c>
      <c r="D5813" s="1">
        <v>44502</v>
      </c>
      <c r="E5813" s="4">
        <v>2737</v>
      </c>
      <c r="F5813">
        <v>153</v>
      </c>
    </row>
    <row r="5814" spans="1:6" x14ac:dyDescent="0.25">
      <c r="A5814" t="s">
        <v>34</v>
      </c>
      <c r="B5814" t="s">
        <v>16</v>
      </c>
      <c r="C5814" t="s">
        <v>31</v>
      </c>
      <c r="D5814" s="1">
        <v>44502</v>
      </c>
      <c r="E5814" s="4">
        <v>1946</v>
      </c>
      <c r="F5814">
        <v>150</v>
      </c>
    </row>
    <row r="5815" spans="1:6" x14ac:dyDescent="0.25">
      <c r="A5815" t="s">
        <v>25</v>
      </c>
      <c r="B5815" t="s">
        <v>27</v>
      </c>
      <c r="C5815" t="s">
        <v>35</v>
      </c>
      <c r="D5815" s="1">
        <v>44502</v>
      </c>
      <c r="E5815" s="4">
        <v>8232</v>
      </c>
      <c r="F5815">
        <v>434</v>
      </c>
    </row>
    <row r="5816" spans="1:6" x14ac:dyDescent="0.25">
      <c r="A5816" t="s">
        <v>51</v>
      </c>
      <c r="B5816" t="s">
        <v>9</v>
      </c>
      <c r="C5816" t="s">
        <v>52</v>
      </c>
      <c r="D5816" s="1">
        <v>44502</v>
      </c>
      <c r="E5816" s="4">
        <v>637</v>
      </c>
      <c r="F5816">
        <v>64</v>
      </c>
    </row>
    <row r="5817" spans="1:6" x14ac:dyDescent="0.25">
      <c r="A5817" t="s">
        <v>57</v>
      </c>
      <c r="B5817" t="s">
        <v>27</v>
      </c>
      <c r="C5817" t="s">
        <v>24</v>
      </c>
      <c r="D5817" s="1">
        <v>44502</v>
      </c>
      <c r="E5817" s="4">
        <v>9681</v>
      </c>
      <c r="F5817">
        <v>510</v>
      </c>
    </row>
    <row r="5818" spans="1:6" x14ac:dyDescent="0.25">
      <c r="A5818" t="s">
        <v>49</v>
      </c>
      <c r="B5818" t="s">
        <v>21</v>
      </c>
      <c r="C5818" t="s">
        <v>28</v>
      </c>
      <c r="D5818" s="1">
        <v>44502</v>
      </c>
      <c r="E5818" s="4">
        <v>13048</v>
      </c>
      <c r="F5818">
        <v>2170</v>
      </c>
    </row>
    <row r="5819" spans="1:6" x14ac:dyDescent="0.25">
      <c r="A5819" t="s">
        <v>25</v>
      </c>
      <c r="B5819" t="s">
        <v>6</v>
      </c>
      <c r="C5819" t="s">
        <v>31</v>
      </c>
      <c r="D5819" s="1">
        <v>44502</v>
      </c>
      <c r="E5819" s="4">
        <v>1106</v>
      </c>
      <c r="F5819">
        <v>86</v>
      </c>
    </row>
    <row r="5820" spans="1:6" x14ac:dyDescent="0.25">
      <c r="A5820" t="s">
        <v>49</v>
      </c>
      <c r="B5820" t="s">
        <v>16</v>
      </c>
      <c r="C5820" t="s">
        <v>38</v>
      </c>
      <c r="D5820" s="1">
        <v>44502</v>
      </c>
      <c r="E5820" s="4">
        <v>5656</v>
      </c>
      <c r="F5820">
        <v>218</v>
      </c>
    </row>
    <row r="5821" spans="1:6" x14ac:dyDescent="0.25">
      <c r="A5821" t="s">
        <v>8</v>
      </c>
      <c r="B5821" t="s">
        <v>6</v>
      </c>
      <c r="C5821" t="s">
        <v>26</v>
      </c>
      <c r="D5821" s="1">
        <v>44502</v>
      </c>
      <c r="E5821" s="4">
        <v>693</v>
      </c>
      <c r="F5821">
        <v>63</v>
      </c>
    </row>
    <row r="5822" spans="1:6" x14ac:dyDescent="0.25">
      <c r="A5822" t="s">
        <v>18</v>
      </c>
      <c r="B5822" t="s">
        <v>16</v>
      </c>
      <c r="C5822" t="s">
        <v>22</v>
      </c>
      <c r="D5822" s="1">
        <v>44502</v>
      </c>
      <c r="E5822" s="4">
        <v>10143</v>
      </c>
      <c r="F5822">
        <v>1260</v>
      </c>
    </row>
    <row r="5823" spans="1:6" x14ac:dyDescent="0.25">
      <c r="A5823" t="s">
        <v>40</v>
      </c>
      <c r="B5823" t="s">
        <v>16</v>
      </c>
      <c r="C5823" t="s">
        <v>42</v>
      </c>
      <c r="D5823" s="1">
        <v>44502</v>
      </c>
      <c r="E5823" s="4">
        <v>2058</v>
      </c>
      <c r="F5823">
        <v>147</v>
      </c>
    </row>
    <row r="5824" spans="1:6" x14ac:dyDescent="0.25">
      <c r="A5824" t="s">
        <v>53</v>
      </c>
      <c r="B5824" t="s">
        <v>16</v>
      </c>
      <c r="C5824" t="s">
        <v>44</v>
      </c>
      <c r="D5824" s="1">
        <v>44502</v>
      </c>
      <c r="E5824" s="4">
        <v>9331</v>
      </c>
      <c r="F5824">
        <v>389</v>
      </c>
    </row>
    <row r="5825" spans="1:6" x14ac:dyDescent="0.25">
      <c r="A5825" t="s">
        <v>25</v>
      </c>
      <c r="B5825" t="s">
        <v>6</v>
      </c>
      <c r="C5825" t="s">
        <v>52</v>
      </c>
      <c r="D5825" s="1">
        <v>44502</v>
      </c>
      <c r="E5825" s="4">
        <v>2870</v>
      </c>
      <c r="F5825">
        <v>240</v>
      </c>
    </row>
    <row r="5826" spans="1:6" x14ac:dyDescent="0.25">
      <c r="A5826" t="s">
        <v>15</v>
      </c>
      <c r="B5826" t="s">
        <v>6</v>
      </c>
      <c r="C5826" t="s">
        <v>38</v>
      </c>
      <c r="D5826" s="1">
        <v>44502</v>
      </c>
      <c r="E5826" s="4">
        <v>2163</v>
      </c>
      <c r="F5826">
        <v>84</v>
      </c>
    </row>
    <row r="5827" spans="1:6" x14ac:dyDescent="0.25">
      <c r="A5827" t="s">
        <v>53</v>
      </c>
      <c r="B5827" t="s">
        <v>6</v>
      </c>
      <c r="C5827" t="s">
        <v>43</v>
      </c>
      <c r="D5827" s="1">
        <v>44502</v>
      </c>
      <c r="E5827" s="4">
        <v>10241</v>
      </c>
      <c r="F5827">
        <v>466</v>
      </c>
    </row>
    <row r="5828" spans="1:6" x14ac:dyDescent="0.25">
      <c r="A5828" t="s">
        <v>18</v>
      </c>
      <c r="B5828" t="s">
        <v>6</v>
      </c>
      <c r="C5828" t="s">
        <v>44</v>
      </c>
      <c r="D5828" s="1">
        <v>44502</v>
      </c>
      <c r="E5828" s="4">
        <v>1134</v>
      </c>
      <c r="F5828">
        <v>50</v>
      </c>
    </row>
    <row r="5829" spans="1:6" x14ac:dyDescent="0.25">
      <c r="A5829" t="s">
        <v>37</v>
      </c>
      <c r="B5829" t="s">
        <v>27</v>
      </c>
      <c r="C5829" t="s">
        <v>50</v>
      </c>
      <c r="D5829" s="1">
        <v>44502</v>
      </c>
      <c r="E5829" s="4">
        <v>2814</v>
      </c>
      <c r="F5829">
        <v>118</v>
      </c>
    </row>
    <row r="5830" spans="1:6" x14ac:dyDescent="0.25">
      <c r="A5830" t="s">
        <v>33</v>
      </c>
      <c r="B5830" t="s">
        <v>6</v>
      </c>
      <c r="C5830" t="s">
        <v>38</v>
      </c>
      <c r="D5830" s="1">
        <v>44502</v>
      </c>
      <c r="E5830" s="4">
        <v>14609</v>
      </c>
      <c r="F5830">
        <v>585</v>
      </c>
    </row>
    <row r="5831" spans="1:6" x14ac:dyDescent="0.25">
      <c r="A5831" t="s">
        <v>25</v>
      </c>
      <c r="B5831" t="s">
        <v>21</v>
      </c>
      <c r="C5831" t="s">
        <v>45</v>
      </c>
      <c r="D5831" s="1">
        <v>44502</v>
      </c>
      <c r="E5831" s="4">
        <v>9058</v>
      </c>
      <c r="F5831">
        <v>394</v>
      </c>
    </row>
    <row r="5832" spans="1:6" x14ac:dyDescent="0.25">
      <c r="A5832" t="s">
        <v>23</v>
      </c>
      <c r="B5832" t="s">
        <v>21</v>
      </c>
      <c r="C5832" t="s">
        <v>44</v>
      </c>
      <c r="D5832" s="1">
        <v>44502</v>
      </c>
      <c r="E5832" s="4">
        <v>4711</v>
      </c>
      <c r="F5832">
        <v>197</v>
      </c>
    </row>
    <row r="5833" spans="1:6" x14ac:dyDescent="0.25">
      <c r="A5833" t="s">
        <v>53</v>
      </c>
      <c r="B5833" t="s">
        <v>16</v>
      </c>
      <c r="C5833" t="s">
        <v>30</v>
      </c>
      <c r="D5833" s="1">
        <v>44502</v>
      </c>
      <c r="E5833" s="4">
        <v>2310</v>
      </c>
      <c r="F5833">
        <v>116</v>
      </c>
    </row>
    <row r="5834" spans="1:6" x14ac:dyDescent="0.25">
      <c r="A5834" t="s">
        <v>10</v>
      </c>
      <c r="B5834" t="s">
        <v>11</v>
      </c>
      <c r="C5834" t="s">
        <v>28</v>
      </c>
      <c r="D5834" s="1">
        <v>44502</v>
      </c>
      <c r="E5834" s="4">
        <v>3668</v>
      </c>
      <c r="F5834">
        <v>612</v>
      </c>
    </row>
    <row r="5835" spans="1:6" x14ac:dyDescent="0.25">
      <c r="A5835" t="s">
        <v>34</v>
      </c>
      <c r="B5835" t="s">
        <v>9</v>
      </c>
      <c r="C5835" t="s">
        <v>31</v>
      </c>
      <c r="D5835" s="1">
        <v>44502</v>
      </c>
      <c r="E5835" s="4">
        <v>8379</v>
      </c>
      <c r="F5835">
        <v>599</v>
      </c>
    </row>
    <row r="5836" spans="1:6" x14ac:dyDescent="0.25">
      <c r="A5836" t="s">
        <v>23</v>
      </c>
      <c r="B5836" t="s">
        <v>27</v>
      </c>
      <c r="C5836" t="s">
        <v>38</v>
      </c>
      <c r="D5836" s="1">
        <v>44502</v>
      </c>
      <c r="E5836" s="4">
        <v>7868</v>
      </c>
      <c r="F5836">
        <v>303</v>
      </c>
    </row>
    <row r="5837" spans="1:6" x14ac:dyDescent="0.25">
      <c r="A5837" t="s">
        <v>23</v>
      </c>
      <c r="B5837" t="s">
        <v>11</v>
      </c>
      <c r="C5837" t="s">
        <v>42</v>
      </c>
      <c r="D5837" s="1">
        <v>44502</v>
      </c>
      <c r="E5837" s="4">
        <v>3535</v>
      </c>
      <c r="F5837">
        <v>221</v>
      </c>
    </row>
    <row r="5838" spans="1:6" x14ac:dyDescent="0.25">
      <c r="A5838" t="s">
        <v>10</v>
      </c>
      <c r="B5838" t="s">
        <v>27</v>
      </c>
      <c r="C5838" t="s">
        <v>42</v>
      </c>
      <c r="D5838" s="1">
        <v>44502</v>
      </c>
      <c r="E5838" s="4">
        <v>4277</v>
      </c>
      <c r="F5838">
        <v>286</v>
      </c>
    </row>
    <row r="5839" spans="1:6" x14ac:dyDescent="0.25">
      <c r="A5839" t="s">
        <v>57</v>
      </c>
      <c r="B5839" t="s">
        <v>16</v>
      </c>
      <c r="C5839" t="s">
        <v>7</v>
      </c>
      <c r="D5839" s="1">
        <v>44502</v>
      </c>
      <c r="E5839" s="4">
        <v>1890</v>
      </c>
      <c r="F5839">
        <v>135</v>
      </c>
    </row>
    <row r="5840" spans="1:6" x14ac:dyDescent="0.25">
      <c r="A5840" t="s">
        <v>34</v>
      </c>
      <c r="B5840" t="s">
        <v>11</v>
      </c>
      <c r="C5840" t="s">
        <v>52</v>
      </c>
      <c r="D5840" s="1">
        <v>44502</v>
      </c>
      <c r="E5840" s="4">
        <v>2149</v>
      </c>
      <c r="F5840">
        <v>196</v>
      </c>
    </row>
    <row r="5841" spans="1:6" x14ac:dyDescent="0.25">
      <c r="A5841" t="s">
        <v>37</v>
      </c>
      <c r="B5841" t="s">
        <v>9</v>
      </c>
      <c r="C5841" t="s">
        <v>12</v>
      </c>
      <c r="D5841" s="1">
        <v>44502</v>
      </c>
      <c r="E5841" s="4">
        <v>595</v>
      </c>
      <c r="F5841">
        <v>35</v>
      </c>
    </row>
    <row r="5842" spans="1:6" x14ac:dyDescent="0.25">
      <c r="A5842" t="s">
        <v>32</v>
      </c>
      <c r="B5842" t="s">
        <v>6</v>
      </c>
      <c r="C5842" t="s">
        <v>12</v>
      </c>
      <c r="D5842" s="1">
        <v>44502</v>
      </c>
      <c r="E5842" s="4">
        <v>4438</v>
      </c>
      <c r="F5842">
        <v>262</v>
      </c>
    </row>
    <row r="5843" spans="1:6" x14ac:dyDescent="0.25">
      <c r="A5843" t="s">
        <v>46</v>
      </c>
      <c r="B5843" t="s">
        <v>6</v>
      </c>
      <c r="C5843" t="s">
        <v>24</v>
      </c>
      <c r="D5843" s="1">
        <v>44502</v>
      </c>
      <c r="E5843" s="4">
        <v>2863</v>
      </c>
      <c r="F5843">
        <v>151</v>
      </c>
    </row>
    <row r="5844" spans="1:6" x14ac:dyDescent="0.25">
      <c r="A5844" t="s">
        <v>49</v>
      </c>
      <c r="B5844" t="s">
        <v>27</v>
      </c>
      <c r="C5844" t="s">
        <v>47</v>
      </c>
      <c r="D5844" s="1">
        <v>44502</v>
      </c>
      <c r="E5844" s="4">
        <v>5964</v>
      </c>
      <c r="F5844">
        <v>373</v>
      </c>
    </row>
    <row r="5845" spans="1:6" x14ac:dyDescent="0.25">
      <c r="A5845" t="s">
        <v>51</v>
      </c>
      <c r="B5845" t="s">
        <v>11</v>
      </c>
      <c r="C5845" t="s">
        <v>50</v>
      </c>
      <c r="D5845" s="1">
        <v>44502</v>
      </c>
      <c r="E5845" s="4">
        <v>5341</v>
      </c>
      <c r="F5845">
        <v>243</v>
      </c>
    </row>
    <row r="5846" spans="1:6" x14ac:dyDescent="0.25">
      <c r="A5846" t="s">
        <v>54</v>
      </c>
      <c r="B5846" t="s">
        <v>16</v>
      </c>
      <c r="C5846" t="s">
        <v>17</v>
      </c>
      <c r="D5846" s="1">
        <v>44502</v>
      </c>
      <c r="E5846" s="4">
        <v>10556</v>
      </c>
      <c r="F5846">
        <v>480</v>
      </c>
    </row>
    <row r="5847" spans="1:6" x14ac:dyDescent="0.25">
      <c r="A5847" t="s">
        <v>37</v>
      </c>
      <c r="B5847" t="s">
        <v>6</v>
      </c>
      <c r="C5847" t="s">
        <v>26</v>
      </c>
      <c r="D5847" s="1">
        <v>44502</v>
      </c>
      <c r="E5847" s="4">
        <v>7476</v>
      </c>
      <c r="F5847">
        <v>576</v>
      </c>
    </row>
    <row r="5848" spans="1:6" x14ac:dyDescent="0.25">
      <c r="A5848" t="s">
        <v>46</v>
      </c>
      <c r="B5848" t="s">
        <v>16</v>
      </c>
      <c r="C5848" t="s">
        <v>7</v>
      </c>
      <c r="D5848" s="1">
        <v>44502</v>
      </c>
      <c r="E5848" s="4">
        <v>210</v>
      </c>
      <c r="F5848">
        <v>14</v>
      </c>
    </row>
    <row r="5849" spans="1:6" x14ac:dyDescent="0.25">
      <c r="A5849" t="s">
        <v>49</v>
      </c>
      <c r="B5849" t="s">
        <v>6</v>
      </c>
      <c r="C5849" t="s">
        <v>19</v>
      </c>
      <c r="D5849" s="1">
        <v>44502</v>
      </c>
      <c r="E5849" s="4">
        <v>2611</v>
      </c>
      <c r="F5849">
        <v>154</v>
      </c>
    </row>
    <row r="5850" spans="1:6" x14ac:dyDescent="0.25">
      <c r="A5850" t="s">
        <v>37</v>
      </c>
      <c r="B5850" t="s">
        <v>27</v>
      </c>
      <c r="C5850" t="s">
        <v>43</v>
      </c>
      <c r="D5850" s="1">
        <v>44502</v>
      </c>
      <c r="E5850" s="4">
        <v>812</v>
      </c>
      <c r="F5850">
        <v>41</v>
      </c>
    </row>
    <row r="5851" spans="1:6" x14ac:dyDescent="0.25">
      <c r="A5851" t="s">
        <v>33</v>
      </c>
      <c r="B5851" t="s">
        <v>16</v>
      </c>
      <c r="C5851" t="s">
        <v>45</v>
      </c>
      <c r="D5851" s="1">
        <v>44502</v>
      </c>
      <c r="E5851" s="4">
        <v>6853</v>
      </c>
      <c r="F5851">
        <v>312</v>
      </c>
    </row>
    <row r="5852" spans="1:6" x14ac:dyDescent="0.25">
      <c r="A5852" t="s">
        <v>46</v>
      </c>
      <c r="B5852" t="s">
        <v>11</v>
      </c>
      <c r="C5852" t="s">
        <v>35</v>
      </c>
      <c r="D5852" s="1">
        <v>44502</v>
      </c>
      <c r="E5852" s="4">
        <v>9632</v>
      </c>
      <c r="F5852">
        <v>567</v>
      </c>
    </row>
    <row r="5853" spans="1:6" x14ac:dyDescent="0.25">
      <c r="A5853" t="s">
        <v>20</v>
      </c>
      <c r="B5853" t="s">
        <v>16</v>
      </c>
      <c r="C5853" t="s">
        <v>48</v>
      </c>
      <c r="D5853" s="1">
        <v>44502</v>
      </c>
      <c r="E5853" s="4">
        <v>2163</v>
      </c>
      <c r="F5853">
        <v>87</v>
      </c>
    </row>
    <row r="5854" spans="1:6" x14ac:dyDescent="0.25">
      <c r="A5854" t="s">
        <v>55</v>
      </c>
      <c r="B5854" t="s">
        <v>27</v>
      </c>
      <c r="C5854" t="s">
        <v>22</v>
      </c>
      <c r="D5854" s="1">
        <v>44502</v>
      </c>
      <c r="E5854" s="4">
        <v>280</v>
      </c>
      <c r="F5854">
        <v>28</v>
      </c>
    </row>
    <row r="5855" spans="1:6" x14ac:dyDescent="0.25">
      <c r="A5855" t="s">
        <v>34</v>
      </c>
      <c r="B5855" t="s">
        <v>27</v>
      </c>
      <c r="C5855" t="s">
        <v>7</v>
      </c>
      <c r="D5855" s="1">
        <v>44502</v>
      </c>
      <c r="E5855" s="4">
        <v>140</v>
      </c>
      <c r="F5855">
        <v>10</v>
      </c>
    </row>
    <row r="5856" spans="1:6" x14ac:dyDescent="0.25">
      <c r="A5856" t="s">
        <v>54</v>
      </c>
      <c r="B5856" t="s">
        <v>27</v>
      </c>
      <c r="C5856" t="s">
        <v>52</v>
      </c>
      <c r="D5856" s="1">
        <v>44503</v>
      </c>
      <c r="E5856" s="4">
        <v>3388</v>
      </c>
      <c r="F5856">
        <v>308</v>
      </c>
    </row>
    <row r="5857" spans="1:6" x14ac:dyDescent="0.25">
      <c r="A5857" t="s">
        <v>23</v>
      </c>
      <c r="B5857" t="s">
        <v>11</v>
      </c>
      <c r="C5857" t="s">
        <v>36</v>
      </c>
      <c r="D5857" s="1">
        <v>44503</v>
      </c>
      <c r="E5857" s="4">
        <v>2723</v>
      </c>
      <c r="F5857">
        <v>389</v>
      </c>
    </row>
    <row r="5858" spans="1:6" x14ac:dyDescent="0.25">
      <c r="A5858" t="s">
        <v>23</v>
      </c>
      <c r="B5858" t="s">
        <v>27</v>
      </c>
      <c r="C5858" t="s">
        <v>36</v>
      </c>
      <c r="D5858" s="1">
        <v>44503</v>
      </c>
      <c r="E5858" s="4">
        <v>14826</v>
      </c>
      <c r="F5858">
        <v>2100</v>
      </c>
    </row>
    <row r="5859" spans="1:6" x14ac:dyDescent="0.25">
      <c r="A5859" t="s">
        <v>32</v>
      </c>
      <c r="B5859" t="s">
        <v>21</v>
      </c>
      <c r="C5859" t="s">
        <v>48</v>
      </c>
      <c r="D5859" s="1">
        <v>44503</v>
      </c>
      <c r="E5859" s="4">
        <v>371</v>
      </c>
      <c r="F5859">
        <v>14</v>
      </c>
    </row>
    <row r="5860" spans="1:6" x14ac:dyDescent="0.25">
      <c r="A5860" t="s">
        <v>41</v>
      </c>
      <c r="B5860" t="s">
        <v>16</v>
      </c>
      <c r="C5860" t="s">
        <v>45</v>
      </c>
      <c r="D5860" s="1">
        <v>44503</v>
      </c>
      <c r="E5860" s="4">
        <v>7182</v>
      </c>
      <c r="F5860">
        <v>327</v>
      </c>
    </row>
    <row r="5861" spans="1:6" x14ac:dyDescent="0.25">
      <c r="A5861" t="s">
        <v>46</v>
      </c>
      <c r="B5861" t="s">
        <v>16</v>
      </c>
      <c r="C5861" t="s">
        <v>44</v>
      </c>
      <c r="D5861" s="1">
        <v>44503</v>
      </c>
      <c r="E5861" s="4">
        <v>10941</v>
      </c>
      <c r="F5861">
        <v>498</v>
      </c>
    </row>
    <row r="5862" spans="1:6" x14ac:dyDescent="0.25">
      <c r="A5862" t="s">
        <v>39</v>
      </c>
      <c r="B5862" t="s">
        <v>11</v>
      </c>
      <c r="C5862" t="s">
        <v>43</v>
      </c>
      <c r="D5862" s="1">
        <v>44503</v>
      </c>
      <c r="E5862" s="4">
        <v>5523</v>
      </c>
      <c r="F5862">
        <v>252</v>
      </c>
    </row>
    <row r="5863" spans="1:6" x14ac:dyDescent="0.25">
      <c r="A5863" t="s">
        <v>23</v>
      </c>
      <c r="B5863" t="s">
        <v>6</v>
      </c>
      <c r="C5863" t="s">
        <v>35</v>
      </c>
      <c r="D5863" s="1">
        <v>44503</v>
      </c>
      <c r="E5863" s="4">
        <v>7623</v>
      </c>
      <c r="F5863">
        <v>402</v>
      </c>
    </row>
    <row r="5864" spans="1:6" x14ac:dyDescent="0.25">
      <c r="A5864" t="s">
        <v>46</v>
      </c>
      <c r="B5864" t="s">
        <v>27</v>
      </c>
      <c r="C5864" t="s">
        <v>44</v>
      </c>
      <c r="D5864" s="1">
        <v>44503</v>
      </c>
      <c r="E5864" s="4">
        <v>1596</v>
      </c>
      <c r="F5864">
        <v>73</v>
      </c>
    </row>
    <row r="5865" spans="1:6" x14ac:dyDescent="0.25">
      <c r="A5865" t="s">
        <v>41</v>
      </c>
      <c r="B5865" t="s">
        <v>21</v>
      </c>
      <c r="C5865" t="s">
        <v>28</v>
      </c>
      <c r="D5865" s="1">
        <v>44503</v>
      </c>
      <c r="E5865" s="4">
        <v>1267</v>
      </c>
      <c r="F5865">
        <v>159</v>
      </c>
    </row>
    <row r="5866" spans="1:6" x14ac:dyDescent="0.25">
      <c r="A5866" t="s">
        <v>56</v>
      </c>
      <c r="B5866" t="s">
        <v>27</v>
      </c>
      <c r="C5866" t="s">
        <v>38</v>
      </c>
      <c r="D5866" s="1">
        <v>44503</v>
      </c>
      <c r="E5866" s="4">
        <v>5824</v>
      </c>
      <c r="F5866">
        <v>224</v>
      </c>
    </row>
    <row r="5867" spans="1:6" x14ac:dyDescent="0.25">
      <c r="A5867" t="s">
        <v>57</v>
      </c>
      <c r="B5867" t="s">
        <v>27</v>
      </c>
      <c r="C5867" t="s">
        <v>30</v>
      </c>
      <c r="D5867" s="1">
        <v>44503</v>
      </c>
      <c r="E5867" s="4">
        <v>6237</v>
      </c>
      <c r="F5867">
        <v>312</v>
      </c>
    </row>
    <row r="5868" spans="1:6" x14ac:dyDescent="0.25">
      <c r="A5868" t="s">
        <v>25</v>
      </c>
      <c r="B5868" t="s">
        <v>27</v>
      </c>
      <c r="C5868" t="s">
        <v>22</v>
      </c>
      <c r="D5868" s="1">
        <v>44503</v>
      </c>
      <c r="E5868" s="4">
        <v>9688</v>
      </c>
      <c r="F5868">
        <v>1050</v>
      </c>
    </row>
    <row r="5869" spans="1:6" x14ac:dyDescent="0.25">
      <c r="A5869" t="s">
        <v>15</v>
      </c>
      <c r="B5869" t="s">
        <v>6</v>
      </c>
      <c r="C5869" t="s">
        <v>35</v>
      </c>
      <c r="D5869" s="1">
        <v>44503</v>
      </c>
      <c r="E5869" s="4">
        <v>10857</v>
      </c>
      <c r="F5869">
        <v>604</v>
      </c>
    </row>
    <row r="5870" spans="1:6" x14ac:dyDescent="0.25">
      <c r="A5870" t="s">
        <v>34</v>
      </c>
      <c r="B5870" t="s">
        <v>11</v>
      </c>
      <c r="C5870" t="s">
        <v>31</v>
      </c>
      <c r="D5870" s="1">
        <v>44503</v>
      </c>
      <c r="E5870" s="4">
        <v>14868</v>
      </c>
      <c r="F5870">
        <v>1050</v>
      </c>
    </row>
    <row r="5871" spans="1:6" x14ac:dyDescent="0.25">
      <c r="A5871" t="s">
        <v>53</v>
      </c>
      <c r="B5871" t="s">
        <v>9</v>
      </c>
      <c r="C5871" t="s">
        <v>26</v>
      </c>
      <c r="D5871" s="1">
        <v>44503</v>
      </c>
      <c r="E5871" s="4">
        <v>917</v>
      </c>
      <c r="F5871">
        <v>77</v>
      </c>
    </row>
    <row r="5872" spans="1:6" x14ac:dyDescent="0.25">
      <c r="A5872" t="s">
        <v>20</v>
      </c>
      <c r="B5872" t="s">
        <v>27</v>
      </c>
      <c r="C5872" t="s">
        <v>28</v>
      </c>
      <c r="D5872" s="1">
        <v>44503</v>
      </c>
      <c r="E5872" s="4">
        <v>11543</v>
      </c>
      <c r="F5872">
        <v>1680</v>
      </c>
    </row>
    <row r="5873" spans="1:6" x14ac:dyDescent="0.25">
      <c r="A5873" t="s">
        <v>32</v>
      </c>
      <c r="B5873" t="s">
        <v>16</v>
      </c>
      <c r="C5873" t="s">
        <v>19</v>
      </c>
      <c r="D5873" s="1">
        <v>44503</v>
      </c>
      <c r="E5873" s="4">
        <v>4193</v>
      </c>
      <c r="F5873">
        <v>233</v>
      </c>
    </row>
    <row r="5874" spans="1:6" x14ac:dyDescent="0.25">
      <c r="A5874" t="s">
        <v>20</v>
      </c>
      <c r="B5874" t="s">
        <v>16</v>
      </c>
      <c r="C5874" t="s">
        <v>36</v>
      </c>
      <c r="D5874" s="1">
        <v>44503</v>
      </c>
      <c r="E5874" s="4">
        <v>7784</v>
      </c>
      <c r="F5874">
        <v>980</v>
      </c>
    </row>
    <row r="5875" spans="1:6" x14ac:dyDescent="0.25">
      <c r="A5875" t="s">
        <v>15</v>
      </c>
      <c r="B5875" t="s">
        <v>11</v>
      </c>
      <c r="C5875" t="s">
        <v>50</v>
      </c>
      <c r="D5875" s="1">
        <v>44503</v>
      </c>
      <c r="E5875" s="4">
        <v>10346</v>
      </c>
      <c r="F5875">
        <v>450</v>
      </c>
    </row>
    <row r="5876" spans="1:6" x14ac:dyDescent="0.25">
      <c r="A5876" t="s">
        <v>10</v>
      </c>
      <c r="B5876" t="s">
        <v>16</v>
      </c>
      <c r="C5876" t="s">
        <v>14</v>
      </c>
      <c r="D5876" s="1">
        <v>44503</v>
      </c>
      <c r="E5876" s="4">
        <v>2352</v>
      </c>
      <c r="F5876">
        <v>336</v>
      </c>
    </row>
    <row r="5877" spans="1:6" x14ac:dyDescent="0.25">
      <c r="A5877" t="s">
        <v>34</v>
      </c>
      <c r="B5877" t="s">
        <v>11</v>
      </c>
      <c r="C5877" t="s">
        <v>48</v>
      </c>
      <c r="D5877" s="1">
        <v>44503</v>
      </c>
      <c r="E5877" s="4">
        <v>259</v>
      </c>
      <c r="F5877">
        <v>10</v>
      </c>
    </row>
    <row r="5878" spans="1:6" x14ac:dyDescent="0.25">
      <c r="A5878" t="s">
        <v>25</v>
      </c>
      <c r="B5878" t="s">
        <v>27</v>
      </c>
      <c r="C5878" t="s">
        <v>17</v>
      </c>
      <c r="D5878" s="1">
        <v>44503</v>
      </c>
      <c r="E5878" s="4">
        <v>3262</v>
      </c>
      <c r="F5878">
        <v>156</v>
      </c>
    </row>
    <row r="5879" spans="1:6" x14ac:dyDescent="0.25">
      <c r="A5879" t="s">
        <v>40</v>
      </c>
      <c r="B5879" t="s">
        <v>16</v>
      </c>
      <c r="C5879" t="s">
        <v>38</v>
      </c>
      <c r="D5879" s="1">
        <v>44503</v>
      </c>
      <c r="E5879" s="4">
        <v>4963</v>
      </c>
      <c r="F5879">
        <v>184</v>
      </c>
    </row>
    <row r="5880" spans="1:6" x14ac:dyDescent="0.25">
      <c r="A5880" t="s">
        <v>8</v>
      </c>
      <c r="B5880" t="s">
        <v>9</v>
      </c>
      <c r="C5880" t="s">
        <v>43</v>
      </c>
      <c r="D5880" s="1">
        <v>44503</v>
      </c>
      <c r="E5880" s="4">
        <v>4326</v>
      </c>
      <c r="F5880">
        <v>206</v>
      </c>
    </row>
    <row r="5881" spans="1:6" x14ac:dyDescent="0.25">
      <c r="A5881" t="s">
        <v>41</v>
      </c>
      <c r="B5881" t="s">
        <v>16</v>
      </c>
      <c r="C5881" t="s">
        <v>42</v>
      </c>
      <c r="D5881" s="1">
        <v>44503</v>
      </c>
      <c r="E5881" s="4">
        <v>7504</v>
      </c>
      <c r="F5881">
        <v>501</v>
      </c>
    </row>
    <row r="5882" spans="1:6" x14ac:dyDescent="0.25">
      <c r="A5882" t="s">
        <v>32</v>
      </c>
      <c r="B5882" t="s">
        <v>16</v>
      </c>
      <c r="C5882" t="s">
        <v>43</v>
      </c>
      <c r="D5882" s="1">
        <v>44503</v>
      </c>
      <c r="E5882" s="4">
        <v>14329</v>
      </c>
      <c r="F5882">
        <v>700</v>
      </c>
    </row>
    <row r="5883" spans="1:6" x14ac:dyDescent="0.25">
      <c r="A5883" t="s">
        <v>37</v>
      </c>
      <c r="B5883" t="s">
        <v>11</v>
      </c>
      <c r="C5883" t="s">
        <v>30</v>
      </c>
      <c r="D5883" s="1">
        <v>44503</v>
      </c>
      <c r="E5883" s="4">
        <v>5593</v>
      </c>
      <c r="F5883">
        <v>295</v>
      </c>
    </row>
    <row r="5884" spans="1:6" x14ac:dyDescent="0.25">
      <c r="A5884" t="s">
        <v>20</v>
      </c>
      <c r="B5884" t="s">
        <v>11</v>
      </c>
      <c r="C5884" t="s">
        <v>14</v>
      </c>
      <c r="D5884" s="1">
        <v>44503</v>
      </c>
      <c r="E5884" s="4">
        <v>2114</v>
      </c>
      <c r="F5884">
        <v>302</v>
      </c>
    </row>
    <row r="5885" spans="1:6" x14ac:dyDescent="0.25">
      <c r="A5885" t="s">
        <v>39</v>
      </c>
      <c r="B5885" t="s">
        <v>16</v>
      </c>
      <c r="C5885" t="s">
        <v>14</v>
      </c>
      <c r="D5885" s="1">
        <v>44503</v>
      </c>
      <c r="E5885" s="4">
        <v>8435</v>
      </c>
      <c r="F5885">
        <v>1050</v>
      </c>
    </row>
    <row r="5886" spans="1:6" x14ac:dyDescent="0.25">
      <c r="A5886" t="s">
        <v>5</v>
      </c>
      <c r="B5886" t="s">
        <v>21</v>
      </c>
      <c r="C5886" t="s">
        <v>42</v>
      </c>
      <c r="D5886" s="1">
        <v>44503</v>
      </c>
      <c r="E5886" s="4">
        <v>5817</v>
      </c>
      <c r="F5886">
        <v>416</v>
      </c>
    </row>
    <row r="5887" spans="1:6" x14ac:dyDescent="0.25">
      <c r="A5887" t="s">
        <v>18</v>
      </c>
      <c r="B5887" t="s">
        <v>6</v>
      </c>
      <c r="C5887" t="s">
        <v>24</v>
      </c>
      <c r="D5887" s="1">
        <v>44503</v>
      </c>
      <c r="E5887" s="4">
        <v>7028</v>
      </c>
      <c r="F5887">
        <v>352</v>
      </c>
    </row>
    <row r="5888" spans="1:6" x14ac:dyDescent="0.25">
      <c r="A5888" t="s">
        <v>53</v>
      </c>
      <c r="B5888" t="s">
        <v>21</v>
      </c>
      <c r="C5888" t="s">
        <v>17</v>
      </c>
      <c r="D5888" s="1">
        <v>44503</v>
      </c>
      <c r="E5888" s="4">
        <v>2765</v>
      </c>
      <c r="F5888">
        <v>132</v>
      </c>
    </row>
    <row r="5889" spans="1:6" x14ac:dyDescent="0.25">
      <c r="A5889" t="s">
        <v>41</v>
      </c>
      <c r="B5889" t="s">
        <v>11</v>
      </c>
      <c r="C5889" t="s">
        <v>31</v>
      </c>
      <c r="D5889" s="1">
        <v>44503</v>
      </c>
      <c r="E5889" s="4">
        <v>1365</v>
      </c>
      <c r="F5889">
        <v>98</v>
      </c>
    </row>
    <row r="5890" spans="1:6" x14ac:dyDescent="0.25">
      <c r="A5890" t="s">
        <v>53</v>
      </c>
      <c r="B5890" t="s">
        <v>9</v>
      </c>
      <c r="C5890" t="s">
        <v>38</v>
      </c>
      <c r="D5890" s="1">
        <v>44503</v>
      </c>
      <c r="E5890" s="4">
        <v>15050</v>
      </c>
      <c r="F5890">
        <v>602</v>
      </c>
    </row>
    <row r="5891" spans="1:6" x14ac:dyDescent="0.25">
      <c r="A5891" t="s">
        <v>15</v>
      </c>
      <c r="B5891" t="s">
        <v>11</v>
      </c>
      <c r="C5891" t="s">
        <v>24</v>
      </c>
      <c r="D5891" s="1">
        <v>44503</v>
      </c>
      <c r="E5891" s="4">
        <v>6237</v>
      </c>
      <c r="F5891">
        <v>312</v>
      </c>
    </row>
    <row r="5892" spans="1:6" x14ac:dyDescent="0.25">
      <c r="A5892" t="s">
        <v>57</v>
      </c>
      <c r="B5892" t="s">
        <v>11</v>
      </c>
      <c r="C5892" t="s">
        <v>50</v>
      </c>
      <c r="D5892" s="1">
        <v>44503</v>
      </c>
      <c r="E5892" s="4">
        <v>1708</v>
      </c>
      <c r="F5892">
        <v>72</v>
      </c>
    </row>
    <row r="5893" spans="1:6" x14ac:dyDescent="0.25">
      <c r="A5893" t="s">
        <v>34</v>
      </c>
      <c r="B5893" t="s">
        <v>27</v>
      </c>
      <c r="C5893" t="s">
        <v>43</v>
      </c>
      <c r="D5893" s="1">
        <v>44503</v>
      </c>
      <c r="E5893" s="4">
        <v>1575</v>
      </c>
      <c r="F5893">
        <v>72</v>
      </c>
    </row>
    <row r="5894" spans="1:6" x14ac:dyDescent="0.25">
      <c r="A5894" t="s">
        <v>57</v>
      </c>
      <c r="B5894" t="s">
        <v>11</v>
      </c>
      <c r="C5894" t="s">
        <v>45</v>
      </c>
      <c r="D5894" s="1">
        <v>44503</v>
      </c>
      <c r="E5894" s="4">
        <v>16513</v>
      </c>
      <c r="F5894">
        <v>770</v>
      </c>
    </row>
    <row r="5895" spans="1:6" x14ac:dyDescent="0.25">
      <c r="A5895" t="s">
        <v>25</v>
      </c>
      <c r="B5895" t="s">
        <v>6</v>
      </c>
      <c r="C5895" t="s">
        <v>38</v>
      </c>
      <c r="D5895" s="1">
        <v>44503</v>
      </c>
      <c r="E5895" s="4">
        <v>12033</v>
      </c>
      <c r="F5895">
        <v>463</v>
      </c>
    </row>
    <row r="5896" spans="1:6" x14ac:dyDescent="0.25">
      <c r="A5896" t="s">
        <v>37</v>
      </c>
      <c r="B5896" t="s">
        <v>11</v>
      </c>
      <c r="C5896" t="s">
        <v>48</v>
      </c>
      <c r="D5896" s="1">
        <v>44503</v>
      </c>
      <c r="E5896" s="4">
        <v>1365</v>
      </c>
      <c r="F5896">
        <v>51</v>
      </c>
    </row>
    <row r="5897" spans="1:6" x14ac:dyDescent="0.25">
      <c r="A5897" t="s">
        <v>41</v>
      </c>
      <c r="B5897" t="s">
        <v>27</v>
      </c>
      <c r="C5897" t="s">
        <v>14</v>
      </c>
      <c r="D5897" s="1">
        <v>44503</v>
      </c>
      <c r="E5897" s="4">
        <v>6433</v>
      </c>
      <c r="F5897">
        <v>910</v>
      </c>
    </row>
    <row r="5898" spans="1:6" x14ac:dyDescent="0.25">
      <c r="A5898" t="s">
        <v>51</v>
      </c>
      <c r="B5898" t="s">
        <v>21</v>
      </c>
      <c r="C5898" t="s">
        <v>12</v>
      </c>
      <c r="D5898" s="1">
        <v>44503</v>
      </c>
      <c r="E5898" s="4">
        <v>7560</v>
      </c>
      <c r="F5898">
        <v>445</v>
      </c>
    </row>
    <row r="5899" spans="1:6" x14ac:dyDescent="0.25">
      <c r="A5899" t="s">
        <v>54</v>
      </c>
      <c r="B5899" t="s">
        <v>27</v>
      </c>
      <c r="C5899" t="s">
        <v>35</v>
      </c>
      <c r="D5899" s="1">
        <v>44503</v>
      </c>
      <c r="E5899" s="4">
        <v>9058</v>
      </c>
      <c r="F5899">
        <v>504</v>
      </c>
    </row>
    <row r="5900" spans="1:6" x14ac:dyDescent="0.25">
      <c r="A5900" t="s">
        <v>54</v>
      </c>
      <c r="B5900" t="s">
        <v>9</v>
      </c>
      <c r="C5900" t="s">
        <v>7</v>
      </c>
      <c r="D5900" s="1">
        <v>44504</v>
      </c>
      <c r="E5900" s="4">
        <v>2471</v>
      </c>
      <c r="F5900">
        <v>155</v>
      </c>
    </row>
    <row r="5901" spans="1:6" x14ac:dyDescent="0.25">
      <c r="A5901" t="s">
        <v>39</v>
      </c>
      <c r="B5901" t="s">
        <v>11</v>
      </c>
      <c r="C5901" t="s">
        <v>24</v>
      </c>
      <c r="D5901" s="1">
        <v>44504</v>
      </c>
      <c r="E5901" s="4">
        <v>4830</v>
      </c>
      <c r="F5901">
        <v>242</v>
      </c>
    </row>
    <row r="5902" spans="1:6" x14ac:dyDescent="0.25">
      <c r="A5902" t="s">
        <v>15</v>
      </c>
      <c r="B5902" t="s">
        <v>27</v>
      </c>
      <c r="C5902" t="s">
        <v>22</v>
      </c>
      <c r="D5902" s="1">
        <v>44504</v>
      </c>
      <c r="E5902" s="4">
        <v>6153</v>
      </c>
      <c r="F5902">
        <v>684</v>
      </c>
    </row>
    <row r="5903" spans="1:6" x14ac:dyDescent="0.25">
      <c r="A5903" t="s">
        <v>39</v>
      </c>
      <c r="B5903" t="s">
        <v>11</v>
      </c>
      <c r="C5903" t="s">
        <v>42</v>
      </c>
      <c r="D5903" s="1">
        <v>44504</v>
      </c>
      <c r="E5903" s="4">
        <v>2100</v>
      </c>
      <c r="F5903">
        <v>132</v>
      </c>
    </row>
    <row r="5904" spans="1:6" x14ac:dyDescent="0.25">
      <c r="A5904" t="s">
        <v>32</v>
      </c>
      <c r="B5904" t="s">
        <v>11</v>
      </c>
      <c r="C5904" t="s">
        <v>47</v>
      </c>
      <c r="D5904" s="1">
        <v>44504</v>
      </c>
      <c r="E5904" s="4">
        <v>4095</v>
      </c>
      <c r="F5904">
        <v>273</v>
      </c>
    </row>
    <row r="5905" spans="1:6" x14ac:dyDescent="0.25">
      <c r="A5905" t="s">
        <v>49</v>
      </c>
      <c r="B5905" t="s">
        <v>27</v>
      </c>
      <c r="C5905" t="s">
        <v>43</v>
      </c>
      <c r="D5905" s="1">
        <v>44504</v>
      </c>
      <c r="E5905" s="4">
        <v>1029</v>
      </c>
      <c r="F5905">
        <v>49</v>
      </c>
    </row>
    <row r="5906" spans="1:6" x14ac:dyDescent="0.25">
      <c r="A5906" t="s">
        <v>15</v>
      </c>
      <c r="B5906" t="s">
        <v>9</v>
      </c>
      <c r="C5906" t="s">
        <v>17</v>
      </c>
      <c r="D5906" s="1">
        <v>44504</v>
      </c>
      <c r="E5906" s="4">
        <v>5964</v>
      </c>
      <c r="F5906">
        <v>272</v>
      </c>
    </row>
    <row r="5907" spans="1:6" x14ac:dyDescent="0.25">
      <c r="A5907" t="s">
        <v>23</v>
      </c>
      <c r="B5907" t="s">
        <v>11</v>
      </c>
      <c r="C5907" t="s">
        <v>28</v>
      </c>
      <c r="D5907" s="1">
        <v>44504</v>
      </c>
      <c r="E5907" s="4">
        <v>6076</v>
      </c>
      <c r="F5907">
        <v>980</v>
      </c>
    </row>
    <row r="5908" spans="1:6" x14ac:dyDescent="0.25">
      <c r="A5908" t="s">
        <v>46</v>
      </c>
      <c r="B5908" t="s">
        <v>16</v>
      </c>
      <c r="C5908" t="s">
        <v>30</v>
      </c>
      <c r="D5908" s="1">
        <v>44504</v>
      </c>
      <c r="E5908" s="4">
        <v>10423</v>
      </c>
      <c r="F5908">
        <v>522</v>
      </c>
    </row>
    <row r="5909" spans="1:6" x14ac:dyDescent="0.25">
      <c r="A5909" t="s">
        <v>5</v>
      </c>
      <c r="B5909" t="s">
        <v>9</v>
      </c>
      <c r="C5909" t="s">
        <v>31</v>
      </c>
      <c r="D5909" s="1">
        <v>44504</v>
      </c>
      <c r="E5909" s="4">
        <v>658</v>
      </c>
      <c r="F5909">
        <v>51</v>
      </c>
    </row>
    <row r="5910" spans="1:6" x14ac:dyDescent="0.25">
      <c r="A5910" t="s">
        <v>32</v>
      </c>
      <c r="B5910" t="s">
        <v>21</v>
      </c>
      <c r="C5910" t="s">
        <v>44</v>
      </c>
      <c r="D5910" s="1">
        <v>44504</v>
      </c>
      <c r="E5910" s="4">
        <v>1288</v>
      </c>
      <c r="F5910">
        <v>59</v>
      </c>
    </row>
    <row r="5911" spans="1:6" x14ac:dyDescent="0.25">
      <c r="A5911" t="s">
        <v>53</v>
      </c>
      <c r="B5911" t="s">
        <v>16</v>
      </c>
      <c r="C5911" t="s">
        <v>47</v>
      </c>
      <c r="D5911" s="1">
        <v>44504</v>
      </c>
      <c r="E5911" s="4">
        <v>4879</v>
      </c>
      <c r="F5911">
        <v>326</v>
      </c>
    </row>
    <row r="5912" spans="1:6" x14ac:dyDescent="0.25">
      <c r="A5912" t="s">
        <v>56</v>
      </c>
      <c r="B5912" t="s">
        <v>27</v>
      </c>
      <c r="C5912" t="s">
        <v>47</v>
      </c>
      <c r="D5912" s="1">
        <v>44504</v>
      </c>
      <c r="E5912" s="4">
        <v>2030</v>
      </c>
      <c r="F5912">
        <v>127</v>
      </c>
    </row>
    <row r="5913" spans="1:6" x14ac:dyDescent="0.25">
      <c r="A5913" t="s">
        <v>29</v>
      </c>
      <c r="B5913" t="s">
        <v>27</v>
      </c>
      <c r="C5913" t="s">
        <v>24</v>
      </c>
      <c r="D5913" s="1">
        <v>44504</v>
      </c>
      <c r="E5913" s="4">
        <v>756</v>
      </c>
      <c r="F5913">
        <v>40</v>
      </c>
    </row>
    <row r="5914" spans="1:6" x14ac:dyDescent="0.25">
      <c r="A5914" t="s">
        <v>37</v>
      </c>
      <c r="B5914" t="s">
        <v>21</v>
      </c>
      <c r="C5914" t="s">
        <v>24</v>
      </c>
      <c r="D5914" s="1">
        <v>44504</v>
      </c>
      <c r="E5914" s="4">
        <v>4207</v>
      </c>
      <c r="F5914">
        <v>234</v>
      </c>
    </row>
    <row r="5915" spans="1:6" x14ac:dyDescent="0.25">
      <c r="A5915" t="s">
        <v>51</v>
      </c>
      <c r="B5915" t="s">
        <v>21</v>
      </c>
      <c r="C5915" t="s">
        <v>42</v>
      </c>
      <c r="D5915" s="1">
        <v>44504</v>
      </c>
      <c r="E5915" s="4">
        <v>10528</v>
      </c>
      <c r="F5915">
        <v>770</v>
      </c>
    </row>
    <row r="5916" spans="1:6" x14ac:dyDescent="0.25">
      <c r="A5916" t="s">
        <v>29</v>
      </c>
      <c r="B5916" t="s">
        <v>6</v>
      </c>
      <c r="C5916" t="s">
        <v>22</v>
      </c>
      <c r="D5916" s="1">
        <v>44504</v>
      </c>
      <c r="E5916" s="4">
        <v>5593</v>
      </c>
      <c r="F5916">
        <v>700</v>
      </c>
    </row>
    <row r="5917" spans="1:6" x14ac:dyDescent="0.25">
      <c r="A5917" t="s">
        <v>57</v>
      </c>
      <c r="B5917" t="s">
        <v>21</v>
      </c>
      <c r="C5917" t="s">
        <v>22</v>
      </c>
      <c r="D5917" s="1">
        <v>44504</v>
      </c>
      <c r="E5917" s="4">
        <v>3794</v>
      </c>
      <c r="F5917">
        <v>380</v>
      </c>
    </row>
    <row r="5918" spans="1:6" x14ac:dyDescent="0.25">
      <c r="A5918" t="s">
        <v>25</v>
      </c>
      <c r="B5918" t="s">
        <v>9</v>
      </c>
      <c r="C5918" t="s">
        <v>31</v>
      </c>
      <c r="D5918" s="1">
        <v>44504</v>
      </c>
      <c r="E5918" s="4">
        <v>4277</v>
      </c>
      <c r="F5918">
        <v>306</v>
      </c>
    </row>
    <row r="5919" spans="1:6" x14ac:dyDescent="0.25">
      <c r="A5919" t="s">
        <v>10</v>
      </c>
      <c r="B5919" t="s">
        <v>6</v>
      </c>
      <c r="C5919" t="s">
        <v>30</v>
      </c>
      <c r="D5919" s="1">
        <v>44504</v>
      </c>
      <c r="E5919" s="4">
        <v>5075</v>
      </c>
      <c r="F5919">
        <v>282</v>
      </c>
    </row>
    <row r="5920" spans="1:6" x14ac:dyDescent="0.25">
      <c r="A5920" t="s">
        <v>41</v>
      </c>
      <c r="B5920" t="s">
        <v>16</v>
      </c>
      <c r="C5920" t="s">
        <v>38</v>
      </c>
      <c r="D5920" s="1">
        <v>44504</v>
      </c>
      <c r="E5920" s="4">
        <v>1841</v>
      </c>
      <c r="F5920">
        <v>69</v>
      </c>
    </row>
    <row r="5921" spans="1:6" x14ac:dyDescent="0.25">
      <c r="A5921" t="s">
        <v>57</v>
      </c>
      <c r="B5921" t="s">
        <v>11</v>
      </c>
      <c r="C5921" t="s">
        <v>44</v>
      </c>
      <c r="D5921" s="1">
        <v>44504</v>
      </c>
      <c r="E5921" s="4">
        <v>3549</v>
      </c>
      <c r="F5921">
        <v>148</v>
      </c>
    </row>
    <row r="5922" spans="1:6" x14ac:dyDescent="0.25">
      <c r="A5922" t="s">
        <v>39</v>
      </c>
      <c r="B5922" t="s">
        <v>6</v>
      </c>
      <c r="C5922" t="s">
        <v>30</v>
      </c>
      <c r="D5922" s="1">
        <v>44504</v>
      </c>
      <c r="E5922" s="4">
        <v>5383</v>
      </c>
      <c r="F5922">
        <v>284</v>
      </c>
    </row>
    <row r="5923" spans="1:6" x14ac:dyDescent="0.25">
      <c r="A5923" t="s">
        <v>46</v>
      </c>
      <c r="B5923" t="s">
        <v>27</v>
      </c>
      <c r="C5923" t="s">
        <v>48</v>
      </c>
      <c r="D5923" s="1">
        <v>44504</v>
      </c>
      <c r="E5923" s="4">
        <v>10472</v>
      </c>
      <c r="F5923">
        <v>419</v>
      </c>
    </row>
    <row r="5924" spans="1:6" x14ac:dyDescent="0.25">
      <c r="A5924" t="s">
        <v>39</v>
      </c>
      <c r="B5924" t="s">
        <v>21</v>
      </c>
      <c r="C5924" t="s">
        <v>47</v>
      </c>
      <c r="D5924" s="1">
        <v>44504</v>
      </c>
      <c r="E5924" s="4">
        <v>2464</v>
      </c>
      <c r="F5924">
        <v>145</v>
      </c>
    </row>
    <row r="5925" spans="1:6" x14ac:dyDescent="0.25">
      <c r="A5925" t="s">
        <v>55</v>
      </c>
      <c r="B5925" t="s">
        <v>11</v>
      </c>
      <c r="C5925" t="s">
        <v>36</v>
      </c>
      <c r="D5925" s="1">
        <v>44504</v>
      </c>
      <c r="E5925" s="4">
        <v>4151</v>
      </c>
      <c r="F5925">
        <v>593</v>
      </c>
    </row>
    <row r="5926" spans="1:6" x14ac:dyDescent="0.25">
      <c r="A5926" t="s">
        <v>41</v>
      </c>
      <c r="B5926" t="s">
        <v>9</v>
      </c>
      <c r="C5926" t="s">
        <v>45</v>
      </c>
      <c r="D5926" s="1">
        <v>44504</v>
      </c>
      <c r="E5926" s="4">
        <v>1064</v>
      </c>
      <c r="F5926">
        <v>45</v>
      </c>
    </row>
    <row r="5927" spans="1:6" x14ac:dyDescent="0.25">
      <c r="A5927" t="s">
        <v>25</v>
      </c>
      <c r="B5927" t="s">
        <v>16</v>
      </c>
      <c r="C5927" t="s">
        <v>50</v>
      </c>
      <c r="D5927" s="1">
        <v>44504</v>
      </c>
      <c r="E5927" s="4">
        <v>1764</v>
      </c>
      <c r="F5927">
        <v>77</v>
      </c>
    </row>
    <row r="5928" spans="1:6" x14ac:dyDescent="0.25">
      <c r="A5928" t="s">
        <v>33</v>
      </c>
      <c r="B5928" t="s">
        <v>27</v>
      </c>
      <c r="C5928" t="s">
        <v>50</v>
      </c>
      <c r="D5928" s="1">
        <v>44504</v>
      </c>
      <c r="E5928" s="4">
        <v>8134</v>
      </c>
      <c r="F5928">
        <v>339</v>
      </c>
    </row>
    <row r="5929" spans="1:6" x14ac:dyDescent="0.25">
      <c r="A5929" t="s">
        <v>53</v>
      </c>
      <c r="B5929" t="s">
        <v>11</v>
      </c>
      <c r="C5929" t="s">
        <v>48</v>
      </c>
      <c r="D5929" s="1">
        <v>44504</v>
      </c>
      <c r="E5929" s="4">
        <v>9625</v>
      </c>
      <c r="F5929">
        <v>371</v>
      </c>
    </row>
    <row r="5930" spans="1:6" x14ac:dyDescent="0.25">
      <c r="A5930" t="s">
        <v>10</v>
      </c>
      <c r="B5930" t="s">
        <v>27</v>
      </c>
      <c r="C5930" t="s">
        <v>52</v>
      </c>
      <c r="D5930" s="1">
        <v>44504</v>
      </c>
      <c r="E5930" s="4">
        <v>9639</v>
      </c>
      <c r="F5930">
        <v>770</v>
      </c>
    </row>
    <row r="5931" spans="1:6" x14ac:dyDescent="0.25">
      <c r="A5931" t="s">
        <v>40</v>
      </c>
      <c r="B5931" t="s">
        <v>9</v>
      </c>
      <c r="C5931" t="s">
        <v>52</v>
      </c>
      <c r="D5931" s="1">
        <v>44504</v>
      </c>
      <c r="E5931" s="4">
        <v>1932</v>
      </c>
      <c r="F5931">
        <v>194</v>
      </c>
    </row>
    <row r="5932" spans="1:6" x14ac:dyDescent="0.25">
      <c r="A5932" t="s">
        <v>10</v>
      </c>
      <c r="B5932" t="s">
        <v>27</v>
      </c>
      <c r="C5932" t="s">
        <v>26</v>
      </c>
      <c r="D5932" s="1">
        <v>44504</v>
      </c>
      <c r="E5932" s="4">
        <v>10003</v>
      </c>
      <c r="F5932">
        <v>770</v>
      </c>
    </row>
    <row r="5933" spans="1:6" x14ac:dyDescent="0.25">
      <c r="A5933" t="s">
        <v>18</v>
      </c>
      <c r="B5933" t="s">
        <v>9</v>
      </c>
      <c r="C5933" t="s">
        <v>45</v>
      </c>
      <c r="D5933" s="1">
        <v>44504</v>
      </c>
      <c r="E5933" s="4">
        <v>9919</v>
      </c>
      <c r="F5933">
        <v>432</v>
      </c>
    </row>
    <row r="5934" spans="1:6" x14ac:dyDescent="0.25">
      <c r="A5934" t="s">
        <v>23</v>
      </c>
      <c r="B5934" t="s">
        <v>9</v>
      </c>
      <c r="C5934" t="s">
        <v>48</v>
      </c>
      <c r="D5934" s="1">
        <v>44504</v>
      </c>
      <c r="E5934" s="4">
        <v>4851</v>
      </c>
      <c r="F5934">
        <v>180</v>
      </c>
    </row>
    <row r="5935" spans="1:6" x14ac:dyDescent="0.25">
      <c r="A5935" t="s">
        <v>55</v>
      </c>
      <c r="B5935" t="s">
        <v>27</v>
      </c>
      <c r="C5935" t="s">
        <v>17</v>
      </c>
      <c r="D5935" s="1">
        <v>44504</v>
      </c>
      <c r="E5935" s="4">
        <v>1610</v>
      </c>
      <c r="F5935">
        <v>77</v>
      </c>
    </row>
    <row r="5936" spans="1:6" x14ac:dyDescent="0.25">
      <c r="A5936" t="s">
        <v>55</v>
      </c>
      <c r="B5936" t="s">
        <v>16</v>
      </c>
      <c r="C5936" t="s">
        <v>7</v>
      </c>
      <c r="D5936" s="1">
        <v>44504</v>
      </c>
      <c r="E5936" s="4">
        <v>3689</v>
      </c>
      <c r="F5936">
        <v>264</v>
      </c>
    </row>
    <row r="5937" spans="1:6" x14ac:dyDescent="0.25">
      <c r="A5937" t="s">
        <v>51</v>
      </c>
      <c r="B5937" t="s">
        <v>16</v>
      </c>
      <c r="C5937" t="s">
        <v>52</v>
      </c>
      <c r="D5937" s="1">
        <v>44504</v>
      </c>
      <c r="E5937" s="4">
        <v>2555</v>
      </c>
      <c r="F5937">
        <v>256</v>
      </c>
    </row>
    <row r="5938" spans="1:6" x14ac:dyDescent="0.25">
      <c r="A5938" t="s">
        <v>23</v>
      </c>
      <c r="B5938" t="s">
        <v>27</v>
      </c>
      <c r="C5938" t="s">
        <v>22</v>
      </c>
      <c r="D5938" s="1">
        <v>44504</v>
      </c>
      <c r="E5938" s="4">
        <v>2485</v>
      </c>
      <c r="F5938">
        <v>249</v>
      </c>
    </row>
    <row r="5939" spans="1:6" x14ac:dyDescent="0.25">
      <c r="A5939" t="s">
        <v>32</v>
      </c>
      <c r="B5939" t="s">
        <v>9</v>
      </c>
      <c r="C5939" t="s">
        <v>45</v>
      </c>
      <c r="D5939" s="1">
        <v>44505</v>
      </c>
      <c r="E5939" s="4">
        <v>2933</v>
      </c>
      <c r="F5939">
        <v>123</v>
      </c>
    </row>
    <row r="5940" spans="1:6" x14ac:dyDescent="0.25">
      <c r="A5940" t="s">
        <v>53</v>
      </c>
      <c r="B5940" t="s">
        <v>9</v>
      </c>
      <c r="C5940" t="s">
        <v>42</v>
      </c>
      <c r="D5940" s="1">
        <v>44505</v>
      </c>
      <c r="E5940" s="4">
        <v>7378</v>
      </c>
      <c r="F5940">
        <v>527</v>
      </c>
    </row>
    <row r="5941" spans="1:6" x14ac:dyDescent="0.25">
      <c r="A5941" t="s">
        <v>33</v>
      </c>
      <c r="B5941" t="s">
        <v>16</v>
      </c>
      <c r="C5941" t="s">
        <v>50</v>
      </c>
      <c r="D5941" s="1">
        <v>44505</v>
      </c>
      <c r="E5941" s="4">
        <v>9744</v>
      </c>
      <c r="F5941">
        <v>406</v>
      </c>
    </row>
    <row r="5942" spans="1:6" x14ac:dyDescent="0.25">
      <c r="A5942" t="s">
        <v>32</v>
      </c>
      <c r="B5942" t="s">
        <v>21</v>
      </c>
      <c r="C5942" t="s">
        <v>19</v>
      </c>
      <c r="D5942" s="1">
        <v>44505</v>
      </c>
      <c r="E5942" s="4">
        <v>7588</v>
      </c>
      <c r="F5942">
        <v>447</v>
      </c>
    </row>
    <row r="5943" spans="1:6" x14ac:dyDescent="0.25">
      <c r="A5943" t="s">
        <v>25</v>
      </c>
      <c r="B5943" t="s">
        <v>11</v>
      </c>
      <c r="C5943" t="s">
        <v>19</v>
      </c>
      <c r="D5943" s="1">
        <v>44505</v>
      </c>
      <c r="E5943" s="4">
        <v>14672</v>
      </c>
      <c r="F5943">
        <v>840</v>
      </c>
    </row>
    <row r="5944" spans="1:6" x14ac:dyDescent="0.25">
      <c r="A5944" t="s">
        <v>29</v>
      </c>
      <c r="B5944" t="s">
        <v>11</v>
      </c>
      <c r="C5944" t="s">
        <v>47</v>
      </c>
      <c r="D5944" s="1">
        <v>44505</v>
      </c>
      <c r="E5944" s="4">
        <v>3724</v>
      </c>
      <c r="F5944">
        <v>220</v>
      </c>
    </row>
    <row r="5945" spans="1:6" x14ac:dyDescent="0.25">
      <c r="A5945" t="s">
        <v>49</v>
      </c>
      <c r="B5945" t="s">
        <v>6</v>
      </c>
      <c r="C5945" t="s">
        <v>17</v>
      </c>
      <c r="D5945" s="1">
        <v>44505</v>
      </c>
      <c r="E5945" s="4">
        <v>1421</v>
      </c>
      <c r="F5945">
        <v>68</v>
      </c>
    </row>
    <row r="5946" spans="1:6" x14ac:dyDescent="0.25">
      <c r="A5946" t="s">
        <v>57</v>
      </c>
      <c r="B5946" t="s">
        <v>6</v>
      </c>
      <c r="C5946" t="s">
        <v>36</v>
      </c>
      <c r="D5946" s="1">
        <v>44505</v>
      </c>
      <c r="E5946" s="4">
        <v>11648</v>
      </c>
      <c r="F5946">
        <v>1470</v>
      </c>
    </row>
    <row r="5947" spans="1:6" x14ac:dyDescent="0.25">
      <c r="A5947" t="s">
        <v>32</v>
      </c>
      <c r="B5947" t="s">
        <v>21</v>
      </c>
      <c r="C5947" t="s">
        <v>42</v>
      </c>
      <c r="D5947" s="1">
        <v>44505</v>
      </c>
      <c r="E5947" s="4">
        <v>6216</v>
      </c>
      <c r="F5947">
        <v>444</v>
      </c>
    </row>
    <row r="5948" spans="1:6" x14ac:dyDescent="0.25">
      <c r="A5948" t="s">
        <v>49</v>
      </c>
      <c r="B5948" t="s">
        <v>16</v>
      </c>
      <c r="C5948" t="s">
        <v>52</v>
      </c>
      <c r="D5948" s="1">
        <v>44505</v>
      </c>
      <c r="E5948" s="4">
        <v>3290</v>
      </c>
      <c r="F5948">
        <v>300</v>
      </c>
    </row>
    <row r="5949" spans="1:6" x14ac:dyDescent="0.25">
      <c r="A5949" t="s">
        <v>53</v>
      </c>
      <c r="B5949" t="s">
        <v>27</v>
      </c>
      <c r="C5949" t="s">
        <v>19</v>
      </c>
      <c r="D5949" s="1">
        <v>44505</v>
      </c>
      <c r="E5949" s="4">
        <v>1778</v>
      </c>
      <c r="F5949">
        <v>99</v>
      </c>
    </row>
    <row r="5950" spans="1:6" x14ac:dyDescent="0.25">
      <c r="A5950" t="s">
        <v>40</v>
      </c>
      <c r="B5950" t="s">
        <v>9</v>
      </c>
      <c r="C5950" t="s">
        <v>7</v>
      </c>
      <c r="D5950" s="1">
        <v>44505</v>
      </c>
      <c r="E5950" s="4">
        <v>13587</v>
      </c>
      <c r="F5950">
        <v>980</v>
      </c>
    </row>
    <row r="5951" spans="1:6" x14ac:dyDescent="0.25">
      <c r="A5951" t="s">
        <v>56</v>
      </c>
      <c r="B5951" t="s">
        <v>21</v>
      </c>
      <c r="C5951" t="s">
        <v>24</v>
      </c>
      <c r="D5951" s="1">
        <v>44505</v>
      </c>
      <c r="E5951" s="4">
        <v>1029</v>
      </c>
      <c r="F5951">
        <v>58</v>
      </c>
    </row>
    <row r="5952" spans="1:6" x14ac:dyDescent="0.25">
      <c r="A5952" t="s">
        <v>57</v>
      </c>
      <c r="B5952" t="s">
        <v>9</v>
      </c>
      <c r="C5952" t="s">
        <v>28</v>
      </c>
      <c r="D5952" s="1">
        <v>44505</v>
      </c>
      <c r="E5952" s="4">
        <v>9261</v>
      </c>
      <c r="F5952">
        <v>1330</v>
      </c>
    </row>
    <row r="5953" spans="1:6" x14ac:dyDescent="0.25">
      <c r="A5953" t="s">
        <v>46</v>
      </c>
      <c r="B5953" t="s">
        <v>6</v>
      </c>
      <c r="C5953" t="s">
        <v>35</v>
      </c>
      <c r="D5953" s="1">
        <v>44505</v>
      </c>
      <c r="E5953" s="4">
        <v>13776</v>
      </c>
      <c r="F5953">
        <v>700</v>
      </c>
    </row>
    <row r="5954" spans="1:6" x14ac:dyDescent="0.25">
      <c r="A5954" t="s">
        <v>32</v>
      </c>
      <c r="B5954" t="s">
        <v>16</v>
      </c>
      <c r="C5954" t="s">
        <v>26</v>
      </c>
      <c r="D5954" s="1">
        <v>44505</v>
      </c>
      <c r="E5954" s="4">
        <v>16555</v>
      </c>
      <c r="F5954">
        <v>1260</v>
      </c>
    </row>
    <row r="5955" spans="1:6" x14ac:dyDescent="0.25">
      <c r="A5955" t="s">
        <v>34</v>
      </c>
      <c r="B5955" t="s">
        <v>11</v>
      </c>
      <c r="C5955" t="s">
        <v>35</v>
      </c>
      <c r="D5955" s="1">
        <v>44505</v>
      </c>
      <c r="E5955" s="4">
        <v>4536</v>
      </c>
      <c r="F5955">
        <v>252</v>
      </c>
    </row>
    <row r="5956" spans="1:6" x14ac:dyDescent="0.25">
      <c r="A5956" t="s">
        <v>40</v>
      </c>
      <c r="B5956" t="s">
        <v>6</v>
      </c>
      <c r="C5956" t="s">
        <v>50</v>
      </c>
      <c r="D5956" s="1">
        <v>44505</v>
      </c>
      <c r="E5956" s="4">
        <v>8162</v>
      </c>
      <c r="F5956">
        <v>341</v>
      </c>
    </row>
    <row r="5957" spans="1:6" x14ac:dyDescent="0.25">
      <c r="A5957" t="s">
        <v>32</v>
      </c>
      <c r="B5957" t="s">
        <v>6</v>
      </c>
      <c r="C5957" t="s">
        <v>52</v>
      </c>
      <c r="D5957" s="1">
        <v>44505</v>
      </c>
      <c r="E5957" s="4">
        <v>350</v>
      </c>
      <c r="F5957">
        <v>32</v>
      </c>
    </row>
    <row r="5958" spans="1:6" x14ac:dyDescent="0.25">
      <c r="A5958" t="s">
        <v>15</v>
      </c>
      <c r="B5958" t="s">
        <v>27</v>
      </c>
      <c r="C5958" t="s">
        <v>36</v>
      </c>
      <c r="D5958" s="1">
        <v>44505</v>
      </c>
      <c r="E5958" s="4">
        <v>5110</v>
      </c>
      <c r="F5958">
        <v>700</v>
      </c>
    </row>
    <row r="5959" spans="1:6" x14ac:dyDescent="0.25">
      <c r="A5959" t="s">
        <v>18</v>
      </c>
      <c r="B5959" t="s">
        <v>21</v>
      </c>
      <c r="C5959" t="s">
        <v>43</v>
      </c>
      <c r="D5959" s="1">
        <v>44505</v>
      </c>
      <c r="E5959" s="4">
        <v>4326</v>
      </c>
      <c r="F5959">
        <v>217</v>
      </c>
    </row>
    <row r="5960" spans="1:6" x14ac:dyDescent="0.25">
      <c r="A5960" t="s">
        <v>57</v>
      </c>
      <c r="B5960" t="s">
        <v>9</v>
      </c>
      <c r="C5960" t="s">
        <v>50</v>
      </c>
      <c r="D5960" s="1">
        <v>44505</v>
      </c>
      <c r="E5960" s="4">
        <v>595</v>
      </c>
      <c r="F5960">
        <v>26</v>
      </c>
    </row>
    <row r="5961" spans="1:6" x14ac:dyDescent="0.25">
      <c r="A5961" t="s">
        <v>46</v>
      </c>
      <c r="B5961" t="s">
        <v>6</v>
      </c>
      <c r="C5961" t="s">
        <v>7</v>
      </c>
      <c r="D5961" s="1">
        <v>44505</v>
      </c>
      <c r="E5961" s="4">
        <v>5551</v>
      </c>
      <c r="F5961">
        <v>347</v>
      </c>
    </row>
    <row r="5962" spans="1:6" x14ac:dyDescent="0.25">
      <c r="A5962" t="s">
        <v>54</v>
      </c>
      <c r="B5962" t="s">
        <v>9</v>
      </c>
      <c r="C5962" t="s">
        <v>44</v>
      </c>
      <c r="D5962" s="1">
        <v>44505</v>
      </c>
      <c r="E5962" s="4">
        <v>13188</v>
      </c>
      <c r="F5962">
        <v>550</v>
      </c>
    </row>
    <row r="5963" spans="1:6" x14ac:dyDescent="0.25">
      <c r="A5963" t="s">
        <v>33</v>
      </c>
      <c r="B5963" t="s">
        <v>6</v>
      </c>
      <c r="C5963" t="s">
        <v>44</v>
      </c>
      <c r="D5963" s="1">
        <v>44505</v>
      </c>
      <c r="E5963" s="4">
        <v>1099</v>
      </c>
      <c r="F5963">
        <v>50</v>
      </c>
    </row>
    <row r="5964" spans="1:6" x14ac:dyDescent="0.25">
      <c r="A5964" t="s">
        <v>57</v>
      </c>
      <c r="B5964" t="s">
        <v>27</v>
      </c>
      <c r="C5964" t="s">
        <v>14</v>
      </c>
      <c r="D5964" s="1">
        <v>44505</v>
      </c>
      <c r="E5964" s="4">
        <v>13839</v>
      </c>
      <c r="F5964">
        <v>2310</v>
      </c>
    </row>
    <row r="5965" spans="1:6" x14ac:dyDescent="0.25">
      <c r="A5965" t="s">
        <v>39</v>
      </c>
      <c r="B5965" t="s">
        <v>16</v>
      </c>
      <c r="C5965" t="s">
        <v>36</v>
      </c>
      <c r="D5965" s="1">
        <v>44505</v>
      </c>
      <c r="E5965" s="4">
        <v>14868</v>
      </c>
      <c r="F5965">
        <v>2100</v>
      </c>
    </row>
    <row r="5966" spans="1:6" x14ac:dyDescent="0.25">
      <c r="A5966" t="s">
        <v>5</v>
      </c>
      <c r="B5966" t="s">
        <v>27</v>
      </c>
      <c r="C5966" t="s">
        <v>12</v>
      </c>
      <c r="D5966" s="1">
        <v>44505</v>
      </c>
      <c r="E5966" s="4">
        <v>2814</v>
      </c>
      <c r="F5966">
        <v>166</v>
      </c>
    </row>
    <row r="5967" spans="1:6" x14ac:dyDescent="0.25">
      <c r="A5967" t="s">
        <v>41</v>
      </c>
      <c r="B5967" t="s">
        <v>11</v>
      </c>
      <c r="C5967" t="s">
        <v>50</v>
      </c>
      <c r="D5967" s="1">
        <v>44505</v>
      </c>
      <c r="E5967" s="4">
        <v>5691</v>
      </c>
      <c r="F5967">
        <v>238</v>
      </c>
    </row>
    <row r="5968" spans="1:6" x14ac:dyDescent="0.25">
      <c r="A5968" t="s">
        <v>39</v>
      </c>
      <c r="B5968" t="s">
        <v>6</v>
      </c>
      <c r="C5968" t="s">
        <v>50</v>
      </c>
      <c r="D5968" s="1">
        <v>44505</v>
      </c>
      <c r="E5968" s="4">
        <v>2331</v>
      </c>
      <c r="F5968">
        <v>98</v>
      </c>
    </row>
    <row r="5969" spans="1:6" x14ac:dyDescent="0.25">
      <c r="A5969" t="s">
        <v>46</v>
      </c>
      <c r="B5969" t="s">
        <v>16</v>
      </c>
      <c r="C5969" t="s">
        <v>17</v>
      </c>
      <c r="D5969" s="1">
        <v>44505</v>
      </c>
      <c r="E5969" s="4">
        <v>532</v>
      </c>
      <c r="F5969">
        <v>25</v>
      </c>
    </row>
    <row r="5970" spans="1:6" x14ac:dyDescent="0.25">
      <c r="A5970" t="s">
        <v>40</v>
      </c>
      <c r="B5970" t="s">
        <v>11</v>
      </c>
      <c r="C5970" t="s">
        <v>35</v>
      </c>
      <c r="D5970" s="1">
        <v>44505</v>
      </c>
      <c r="E5970" s="4">
        <v>13846</v>
      </c>
      <c r="F5970">
        <v>840</v>
      </c>
    </row>
    <row r="5971" spans="1:6" x14ac:dyDescent="0.25">
      <c r="A5971" t="s">
        <v>49</v>
      </c>
      <c r="B5971" t="s">
        <v>11</v>
      </c>
      <c r="C5971" t="s">
        <v>43</v>
      </c>
      <c r="D5971" s="1">
        <v>44505</v>
      </c>
      <c r="E5971" s="4">
        <v>7854</v>
      </c>
      <c r="F5971">
        <v>374</v>
      </c>
    </row>
    <row r="5972" spans="1:6" x14ac:dyDescent="0.25">
      <c r="A5972" t="s">
        <v>5</v>
      </c>
      <c r="B5972" t="s">
        <v>21</v>
      </c>
      <c r="C5972" t="s">
        <v>28</v>
      </c>
      <c r="D5972" s="1">
        <v>44505</v>
      </c>
      <c r="E5972" s="4">
        <v>2037</v>
      </c>
      <c r="F5972">
        <v>291</v>
      </c>
    </row>
    <row r="5973" spans="1:6" x14ac:dyDescent="0.25">
      <c r="A5973" t="s">
        <v>39</v>
      </c>
      <c r="B5973" t="s">
        <v>9</v>
      </c>
      <c r="C5973" t="s">
        <v>36</v>
      </c>
      <c r="D5973" s="1">
        <v>44505</v>
      </c>
      <c r="E5973" s="4">
        <v>5425</v>
      </c>
      <c r="F5973">
        <v>679</v>
      </c>
    </row>
    <row r="5974" spans="1:6" x14ac:dyDescent="0.25">
      <c r="A5974" t="s">
        <v>20</v>
      </c>
      <c r="B5974" t="s">
        <v>16</v>
      </c>
      <c r="C5974" t="s">
        <v>50</v>
      </c>
      <c r="D5974" s="1">
        <v>44505</v>
      </c>
      <c r="E5974" s="4">
        <v>1232</v>
      </c>
      <c r="F5974">
        <v>56</v>
      </c>
    </row>
    <row r="5975" spans="1:6" x14ac:dyDescent="0.25">
      <c r="A5975" t="s">
        <v>5</v>
      </c>
      <c r="B5975" t="s">
        <v>16</v>
      </c>
      <c r="C5975" t="s">
        <v>12</v>
      </c>
      <c r="D5975" s="1">
        <v>44505</v>
      </c>
      <c r="E5975" s="4">
        <v>5320</v>
      </c>
      <c r="F5975">
        <v>313</v>
      </c>
    </row>
    <row r="5976" spans="1:6" x14ac:dyDescent="0.25">
      <c r="A5976" t="s">
        <v>15</v>
      </c>
      <c r="B5976" t="s">
        <v>11</v>
      </c>
      <c r="C5976" t="s">
        <v>43</v>
      </c>
      <c r="D5976" s="1">
        <v>44505</v>
      </c>
      <c r="E5976" s="4">
        <v>0</v>
      </c>
      <c r="F5976">
        <v>0</v>
      </c>
    </row>
    <row r="5977" spans="1:6" x14ac:dyDescent="0.25">
      <c r="A5977" t="s">
        <v>39</v>
      </c>
      <c r="B5977" t="s">
        <v>9</v>
      </c>
      <c r="C5977" t="s">
        <v>44</v>
      </c>
      <c r="D5977" s="1">
        <v>44505</v>
      </c>
      <c r="E5977" s="4">
        <v>4767</v>
      </c>
      <c r="F5977">
        <v>208</v>
      </c>
    </row>
    <row r="5978" spans="1:6" x14ac:dyDescent="0.25">
      <c r="A5978" t="s">
        <v>49</v>
      </c>
      <c r="B5978" t="s">
        <v>9</v>
      </c>
      <c r="C5978" t="s">
        <v>48</v>
      </c>
      <c r="D5978" s="1">
        <v>44505</v>
      </c>
      <c r="E5978" s="4">
        <v>7049</v>
      </c>
      <c r="F5978">
        <v>262</v>
      </c>
    </row>
    <row r="5979" spans="1:6" x14ac:dyDescent="0.25">
      <c r="A5979" t="s">
        <v>18</v>
      </c>
      <c r="B5979" t="s">
        <v>9</v>
      </c>
      <c r="C5979" t="s">
        <v>24</v>
      </c>
      <c r="D5979" s="1">
        <v>44505</v>
      </c>
      <c r="E5979" s="4">
        <v>168</v>
      </c>
      <c r="F5979">
        <v>9</v>
      </c>
    </row>
    <row r="5980" spans="1:6" x14ac:dyDescent="0.25">
      <c r="A5980" t="s">
        <v>40</v>
      </c>
      <c r="B5980" t="s">
        <v>11</v>
      </c>
      <c r="C5980" t="s">
        <v>52</v>
      </c>
      <c r="D5980" s="1">
        <v>44505</v>
      </c>
      <c r="E5980" s="4">
        <v>3542</v>
      </c>
      <c r="F5980">
        <v>355</v>
      </c>
    </row>
    <row r="5981" spans="1:6" x14ac:dyDescent="0.25">
      <c r="A5981" t="s">
        <v>15</v>
      </c>
      <c r="B5981" t="s">
        <v>11</v>
      </c>
      <c r="C5981" t="s">
        <v>38</v>
      </c>
      <c r="D5981" s="1">
        <v>44505</v>
      </c>
      <c r="E5981" s="4">
        <v>8407</v>
      </c>
      <c r="F5981">
        <v>324</v>
      </c>
    </row>
    <row r="5982" spans="1:6" x14ac:dyDescent="0.25">
      <c r="A5982" t="s">
        <v>25</v>
      </c>
      <c r="B5982" t="s">
        <v>27</v>
      </c>
      <c r="C5982" t="s">
        <v>14</v>
      </c>
      <c r="D5982" s="1">
        <v>44505</v>
      </c>
      <c r="E5982" s="4">
        <v>4655</v>
      </c>
      <c r="F5982">
        <v>770</v>
      </c>
    </row>
    <row r="5983" spans="1:6" x14ac:dyDescent="0.25">
      <c r="A5983" t="s">
        <v>10</v>
      </c>
      <c r="B5983" t="s">
        <v>6</v>
      </c>
      <c r="C5983" t="s">
        <v>24</v>
      </c>
      <c r="D5983" s="1">
        <v>44505</v>
      </c>
      <c r="E5983" s="4">
        <v>3990</v>
      </c>
      <c r="F5983">
        <v>222</v>
      </c>
    </row>
    <row r="5984" spans="1:6" x14ac:dyDescent="0.25">
      <c r="A5984" t="s">
        <v>23</v>
      </c>
      <c r="B5984" t="s">
        <v>27</v>
      </c>
      <c r="C5984" t="s">
        <v>44</v>
      </c>
      <c r="D5984" s="1">
        <v>44505</v>
      </c>
      <c r="E5984" s="4">
        <v>4900</v>
      </c>
      <c r="F5984">
        <v>214</v>
      </c>
    </row>
    <row r="5985" spans="1:6" x14ac:dyDescent="0.25">
      <c r="A5985" t="s">
        <v>53</v>
      </c>
      <c r="B5985" t="s">
        <v>11</v>
      </c>
      <c r="C5985" t="s">
        <v>36</v>
      </c>
      <c r="D5985" s="1">
        <v>44505</v>
      </c>
      <c r="E5985" s="4">
        <v>5362</v>
      </c>
      <c r="F5985">
        <v>770</v>
      </c>
    </row>
    <row r="5986" spans="1:6" x14ac:dyDescent="0.25">
      <c r="A5986" t="s">
        <v>25</v>
      </c>
      <c r="B5986" t="s">
        <v>11</v>
      </c>
      <c r="C5986" t="s">
        <v>7</v>
      </c>
      <c r="D5986" s="1">
        <v>44505</v>
      </c>
      <c r="E5986" s="4">
        <v>8057</v>
      </c>
      <c r="F5986">
        <v>576</v>
      </c>
    </row>
    <row r="5987" spans="1:6" x14ac:dyDescent="0.25">
      <c r="A5987" t="s">
        <v>13</v>
      </c>
      <c r="B5987" t="s">
        <v>6</v>
      </c>
      <c r="C5987" t="s">
        <v>22</v>
      </c>
      <c r="D5987" s="1">
        <v>44505</v>
      </c>
      <c r="E5987" s="4">
        <v>4585</v>
      </c>
      <c r="F5987">
        <v>574</v>
      </c>
    </row>
    <row r="5988" spans="1:6" x14ac:dyDescent="0.25">
      <c r="A5988" t="s">
        <v>13</v>
      </c>
      <c r="B5988" t="s">
        <v>16</v>
      </c>
      <c r="C5988" t="s">
        <v>36</v>
      </c>
      <c r="D5988" s="1">
        <v>44505</v>
      </c>
      <c r="E5988" s="4">
        <v>5082</v>
      </c>
      <c r="F5988">
        <v>700</v>
      </c>
    </row>
    <row r="5989" spans="1:6" x14ac:dyDescent="0.25">
      <c r="A5989" t="s">
        <v>40</v>
      </c>
      <c r="B5989" t="s">
        <v>21</v>
      </c>
      <c r="C5989" t="s">
        <v>35</v>
      </c>
      <c r="D5989" s="1">
        <v>44505</v>
      </c>
      <c r="E5989" s="4">
        <v>5747</v>
      </c>
      <c r="F5989">
        <v>303</v>
      </c>
    </row>
    <row r="5990" spans="1:6" x14ac:dyDescent="0.25">
      <c r="A5990" t="s">
        <v>56</v>
      </c>
      <c r="B5990" t="s">
        <v>9</v>
      </c>
      <c r="C5990" t="s">
        <v>14</v>
      </c>
      <c r="D5990" s="1">
        <v>44505</v>
      </c>
      <c r="E5990" s="4">
        <v>5467</v>
      </c>
      <c r="F5990">
        <v>910</v>
      </c>
    </row>
    <row r="5991" spans="1:6" x14ac:dyDescent="0.25">
      <c r="A5991" t="s">
        <v>15</v>
      </c>
      <c r="B5991" t="s">
        <v>11</v>
      </c>
      <c r="C5991" t="s">
        <v>26</v>
      </c>
      <c r="D5991" s="1">
        <v>44505</v>
      </c>
      <c r="E5991" s="4">
        <v>1722</v>
      </c>
      <c r="F5991">
        <v>157</v>
      </c>
    </row>
    <row r="5992" spans="1:6" x14ac:dyDescent="0.25">
      <c r="A5992" t="s">
        <v>18</v>
      </c>
      <c r="B5992" t="s">
        <v>16</v>
      </c>
      <c r="C5992" t="s">
        <v>47</v>
      </c>
      <c r="D5992" s="1">
        <v>44505</v>
      </c>
      <c r="E5992" s="4">
        <v>5733</v>
      </c>
      <c r="F5992">
        <v>338</v>
      </c>
    </row>
    <row r="5993" spans="1:6" x14ac:dyDescent="0.25">
      <c r="A5993" t="s">
        <v>49</v>
      </c>
      <c r="B5993" t="s">
        <v>27</v>
      </c>
      <c r="C5993" t="s">
        <v>14</v>
      </c>
      <c r="D5993" s="1">
        <v>44505</v>
      </c>
      <c r="E5993" s="4">
        <v>5208</v>
      </c>
      <c r="F5993">
        <v>770</v>
      </c>
    </row>
    <row r="5994" spans="1:6" x14ac:dyDescent="0.25">
      <c r="A5994" t="s">
        <v>13</v>
      </c>
      <c r="B5994" t="s">
        <v>16</v>
      </c>
      <c r="C5994" t="s">
        <v>26</v>
      </c>
      <c r="D5994" s="1">
        <v>44505</v>
      </c>
      <c r="E5994" s="4">
        <v>1302</v>
      </c>
      <c r="F5994">
        <v>109</v>
      </c>
    </row>
    <row r="5995" spans="1:6" x14ac:dyDescent="0.25">
      <c r="A5995" t="s">
        <v>25</v>
      </c>
      <c r="B5995" t="s">
        <v>11</v>
      </c>
      <c r="C5995" t="s">
        <v>31</v>
      </c>
      <c r="D5995" s="1">
        <v>44505</v>
      </c>
      <c r="E5995" s="4">
        <v>322</v>
      </c>
      <c r="F5995">
        <v>27</v>
      </c>
    </row>
    <row r="5996" spans="1:6" x14ac:dyDescent="0.25">
      <c r="A5996" t="s">
        <v>20</v>
      </c>
      <c r="B5996" t="s">
        <v>16</v>
      </c>
      <c r="C5996" t="s">
        <v>12</v>
      </c>
      <c r="D5996" s="1">
        <v>44505</v>
      </c>
      <c r="E5996" s="4">
        <v>2100</v>
      </c>
      <c r="F5996">
        <v>140</v>
      </c>
    </row>
    <row r="5997" spans="1:6" x14ac:dyDescent="0.25">
      <c r="A5997" t="s">
        <v>10</v>
      </c>
      <c r="B5997" t="s">
        <v>11</v>
      </c>
      <c r="C5997" t="s">
        <v>24</v>
      </c>
      <c r="D5997" s="1">
        <v>44505</v>
      </c>
      <c r="E5997" s="4">
        <v>11907</v>
      </c>
      <c r="F5997">
        <v>596</v>
      </c>
    </row>
    <row r="5998" spans="1:6" x14ac:dyDescent="0.25">
      <c r="A5998" t="s">
        <v>34</v>
      </c>
      <c r="B5998" t="s">
        <v>27</v>
      </c>
      <c r="C5998" t="s">
        <v>36</v>
      </c>
      <c r="D5998" s="1">
        <v>44505</v>
      </c>
      <c r="E5998" s="4">
        <v>10171</v>
      </c>
      <c r="F5998">
        <v>1120</v>
      </c>
    </row>
    <row r="5999" spans="1:6" x14ac:dyDescent="0.25">
      <c r="A5999" t="s">
        <v>55</v>
      </c>
      <c r="B5999" t="s">
        <v>16</v>
      </c>
      <c r="C5999" t="s">
        <v>38</v>
      </c>
      <c r="D5999" s="1">
        <v>44505</v>
      </c>
      <c r="E5999" s="4">
        <v>11662</v>
      </c>
      <c r="F5999">
        <v>467</v>
      </c>
    </row>
    <row r="6000" spans="1:6" x14ac:dyDescent="0.25">
      <c r="A6000" t="s">
        <v>20</v>
      </c>
      <c r="B6000" t="s">
        <v>16</v>
      </c>
      <c r="C6000" t="s">
        <v>52</v>
      </c>
      <c r="D6000" s="1">
        <v>44508</v>
      </c>
      <c r="E6000" s="4">
        <v>5698</v>
      </c>
      <c r="F6000">
        <v>518</v>
      </c>
    </row>
    <row r="6001" spans="1:6" x14ac:dyDescent="0.25">
      <c r="A6001" t="s">
        <v>40</v>
      </c>
      <c r="B6001" t="s">
        <v>9</v>
      </c>
      <c r="C6001" t="s">
        <v>26</v>
      </c>
      <c r="D6001" s="1">
        <v>44508</v>
      </c>
      <c r="E6001" s="4">
        <v>1876</v>
      </c>
      <c r="F6001">
        <v>157</v>
      </c>
    </row>
    <row r="6002" spans="1:6" x14ac:dyDescent="0.25">
      <c r="A6002" t="s">
        <v>57</v>
      </c>
      <c r="B6002" t="s">
        <v>11</v>
      </c>
      <c r="C6002" t="s">
        <v>35</v>
      </c>
      <c r="D6002" s="1">
        <v>44508</v>
      </c>
      <c r="E6002" s="4">
        <v>14287</v>
      </c>
      <c r="F6002">
        <v>770</v>
      </c>
    </row>
    <row r="6003" spans="1:6" x14ac:dyDescent="0.25">
      <c r="A6003" t="s">
        <v>29</v>
      </c>
      <c r="B6003" t="s">
        <v>21</v>
      </c>
      <c r="C6003" t="s">
        <v>22</v>
      </c>
      <c r="D6003" s="1">
        <v>44508</v>
      </c>
      <c r="E6003" s="4">
        <v>10255</v>
      </c>
      <c r="F6003">
        <v>1260</v>
      </c>
    </row>
    <row r="6004" spans="1:6" x14ac:dyDescent="0.25">
      <c r="A6004" t="s">
        <v>46</v>
      </c>
      <c r="B6004" t="s">
        <v>6</v>
      </c>
      <c r="C6004" t="s">
        <v>44</v>
      </c>
      <c r="D6004" s="1">
        <v>44508</v>
      </c>
      <c r="E6004" s="4">
        <v>2191</v>
      </c>
      <c r="F6004">
        <v>96</v>
      </c>
    </row>
    <row r="6005" spans="1:6" x14ac:dyDescent="0.25">
      <c r="A6005" t="s">
        <v>32</v>
      </c>
      <c r="B6005" t="s">
        <v>9</v>
      </c>
      <c r="C6005" t="s">
        <v>38</v>
      </c>
      <c r="D6005" s="1">
        <v>44508</v>
      </c>
      <c r="E6005" s="4">
        <v>6629</v>
      </c>
      <c r="F6005">
        <v>266</v>
      </c>
    </row>
    <row r="6006" spans="1:6" x14ac:dyDescent="0.25">
      <c r="A6006" t="s">
        <v>13</v>
      </c>
      <c r="B6006" t="s">
        <v>9</v>
      </c>
      <c r="C6006" t="s">
        <v>48</v>
      </c>
      <c r="D6006" s="1">
        <v>44508</v>
      </c>
      <c r="E6006" s="4">
        <v>9800</v>
      </c>
      <c r="F6006">
        <v>363</v>
      </c>
    </row>
    <row r="6007" spans="1:6" x14ac:dyDescent="0.25">
      <c r="A6007" t="s">
        <v>46</v>
      </c>
      <c r="B6007" t="s">
        <v>21</v>
      </c>
      <c r="C6007" t="s">
        <v>14</v>
      </c>
      <c r="D6007" s="1">
        <v>44508</v>
      </c>
      <c r="E6007" s="4">
        <v>6132</v>
      </c>
      <c r="F6007">
        <v>1050</v>
      </c>
    </row>
    <row r="6008" spans="1:6" x14ac:dyDescent="0.25">
      <c r="A6008" t="s">
        <v>53</v>
      </c>
      <c r="B6008" t="s">
        <v>11</v>
      </c>
      <c r="C6008" t="s">
        <v>50</v>
      </c>
      <c r="D6008" s="1">
        <v>44508</v>
      </c>
      <c r="E6008" s="4">
        <v>5999</v>
      </c>
      <c r="F6008">
        <v>273</v>
      </c>
    </row>
    <row r="6009" spans="1:6" x14ac:dyDescent="0.25">
      <c r="A6009" t="s">
        <v>33</v>
      </c>
      <c r="B6009" t="s">
        <v>6</v>
      </c>
      <c r="C6009" t="s">
        <v>36</v>
      </c>
      <c r="D6009" s="1">
        <v>44508</v>
      </c>
      <c r="E6009" s="4">
        <v>1281</v>
      </c>
      <c r="F6009">
        <v>143</v>
      </c>
    </row>
    <row r="6010" spans="1:6" x14ac:dyDescent="0.25">
      <c r="A6010" t="s">
        <v>5</v>
      </c>
      <c r="B6010" t="s">
        <v>11</v>
      </c>
      <c r="C6010" t="s">
        <v>42</v>
      </c>
      <c r="D6010" s="1">
        <v>44508</v>
      </c>
      <c r="E6010" s="4">
        <v>5201</v>
      </c>
      <c r="F6010">
        <v>326</v>
      </c>
    </row>
    <row r="6011" spans="1:6" x14ac:dyDescent="0.25">
      <c r="A6011" t="s">
        <v>55</v>
      </c>
      <c r="B6011" t="s">
        <v>6</v>
      </c>
      <c r="C6011" t="s">
        <v>30</v>
      </c>
      <c r="D6011" s="1">
        <v>44508</v>
      </c>
      <c r="E6011" s="4">
        <v>9331</v>
      </c>
      <c r="F6011">
        <v>519</v>
      </c>
    </row>
    <row r="6012" spans="1:6" x14ac:dyDescent="0.25">
      <c r="A6012" t="s">
        <v>53</v>
      </c>
      <c r="B6012" t="s">
        <v>11</v>
      </c>
      <c r="C6012" t="s">
        <v>52</v>
      </c>
      <c r="D6012" s="1">
        <v>44508</v>
      </c>
      <c r="E6012" s="4">
        <v>1442</v>
      </c>
      <c r="F6012">
        <v>132</v>
      </c>
    </row>
    <row r="6013" spans="1:6" x14ac:dyDescent="0.25">
      <c r="A6013" t="s">
        <v>41</v>
      </c>
      <c r="B6013" t="s">
        <v>9</v>
      </c>
      <c r="C6013" t="s">
        <v>52</v>
      </c>
      <c r="D6013" s="1">
        <v>44508</v>
      </c>
      <c r="E6013" s="4">
        <v>987</v>
      </c>
      <c r="F6013">
        <v>99</v>
      </c>
    </row>
    <row r="6014" spans="1:6" x14ac:dyDescent="0.25">
      <c r="A6014" t="s">
        <v>57</v>
      </c>
      <c r="B6014" t="s">
        <v>9</v>
      </c>
      <c r="C6014" t="s">
        <v>12</v>
      </c>
      <c r="D6014" s="1">
        <v>44508</v>
      </c>
      <c r="E6014" s="4">
        <v>3213</v>
      </c>
      <c r="F6014">
        <v>189</v>
      </c>
    </row>
    <row r="6015" spans="1:6" x14ac:dyDescent="0.25">
      <c r="A6015" t="s">
        <v>33</v>
      </c>
      <c r="B6015" t="s">
        <v>11</v>
      </c>
      <c r="C6015" t="s">
        <v>38</v>
      </c>
      <c r="D6015" s="1">
        <v>44508</v>
      </c>
      <c r="E6015" s="4">
        <v>12376</v>
      </c>
      <c r="F6015">
        <v>459</v>
      </c>
    </row>
    <row r="6016" spans="1:6" x14ac:dyDescent="0.25">
      <c r="A6016" t="s">
        <v>40</v>
      </c>
      <c r="B6016" t="s">
        <v>16</v>
      </c>
      <c r="C6016" t="s">
        <v>22</v>
      </c>
      <c r="D6016" s="1">
        <v>44508</v>
      </c>
      <c r="E6016" s="4">
        <v>5789</v>
      </c>
      <c r="F6016">
        <v>579</v>
      </c>
    </row>
    <row r="6017" spans="1:6" x14ac:dyDescent="0.25">
      <c r="A6017" t="s">
        <v>8</v>
      </c>
      <c r="B6017" t="s">
        <v>16</v>
      </c>
      <c r="C6017" t="s">
        <v>42</v>
      </c>
      <c r="D6017" s="1">
        <v>44508</v>
      </c>
      <c r="E6017" s="4">
        <v>630</v>
      </c>
      <c r="F6017">
        <v>45</v>
      </c>
    </row>
    <row r="6018" spans="1:6" x14ac:dyDescent="0.25">
      <c r="A6018" t="s">
        <v>8</v>
      </c>
      <c r="B6018" t="s">
        <v>11</v>
      </c>
      <c r="C6018" t="s">
        <v>19</v>
      </c>
      <c r="D6018" s="1">
        <v>44508</v>
      </c>
      <c r="E6018" s="4">
        <v>413</v>
      </c>
      <c r="F6018">
        <v>25</v>
      </c>
    </row>
    <row r="6019" spans="1:6" x14ac:dyDescent="0.25">
      <c r="A6019" t="s">
        <v>8</v>
      </c>
      <c r="B6019" t="s">
        <v>6</v>
      </c>
      <c r="C6019" t="s">
        <v>47</v>
      </c>
      <c r="D6019" s="1">
        <v>44508</v>
      </c>
      <c r="E6019" s="4">
        <v>7357</v>
      </c>
      <c r="F6019">
        <v>433</v>
      </c>
    </row>
    <row r="6020" spans="1:6" x14ac:dyDescent="0.25">
      <c r="A6020" t="s">
        <v>37</v>
      </c>
      <c r="B6020" t="s">
        <v>27</v>
      </c>
      <c r="C6020" t="s">
        <v>12</v>
      </c>
      <c r="D6020" s="1">
        <v>44509</v>
      </c>
      <c r="E6020" s="4">
        <v>8281</v>
      </c>
      <c r="F6020">
        <v>488</v>
      </c>
    </row>
    <row r="6021" spans="1:6" x14ac:dyDescent="0.25">
      <c r="A6021" t="s">
        <v>15</v>
      </c>
      <c r="B6021" t="s">
        <v>6</v>
      </c>
      <c r="C6021" t="s">
        <v>14</v>
      </c>
      <c r="D6021" s="1">
        <v>44509</v>
      </c>
      <c r="E6021" s="4">
        <v>5348</v>
      </c>
      <c r="F6021">
        <v>669</v>
      </c>
    </row>
    <row r="6022" spans="1:6" x14ac:dyDescent="0.25">
      <c r="A6022" t="s">
        <v>20</v>
      </c>
      <c r="B6022" t="s">
        <v>16</v>
      </c>
      <c r="C6022" t="s">
        <v>45</v>
      </c>
      <c r="D6022" s="1">
        <v>44509</v>
      </c>
      <c r="E6022" s="4">
        <v>7504</v>
      </c>
      <c r="F6022">
        <v>327</v>
      </c>
    </row>
    <row r="6023" spans="1:6" x14ac:dyDescent="0.25">
      <c r="A6023" t="s">
        <v>55</v>
      </c>
      <c r="B6023" t="s">
        <v>9</v>
      </c>
      <c r="C6023" t="s">
        <v>12</v>
      </c>
      <c r="D6023" s="1">
        <v>44509</v>
      </c>
      <c r="E6023" s="4">
        <v>4060</v>
      </c>
      <c r="F6023">
        <v>254</v>
      </c>
    </row>
    <row r="6024" spans="1:6" x14ac:dyDescent="0.25">
      <c r="A6024" t="s">
        <v>46</v>
      </c>
      <c r="B6024" t="s">
        <v>21</v>
      </c>
      <c r="C6024" t="s">
        <v>24</v>
      </c>
      <c r="D6024" s="1">
        <v>44509</v>
      </c>
      <c r="E6024" s="4">
        <v>756</v>
      </c>
      <c r="F6024">
        <v>38</v>
      </c>
    </row>
    <row r="6025" spans="1:6" x14ac:dyDescent="0.25">
      <c r="A6025" t="s">
        <v>5</v>
      </c>
      <c r="B6025" t="s">
        <v>6</v>
      </c>
      <c r="C6025" t="s">
        <v>17</v>
      </c>
      <c r="D6025" s="1">
        <v>44509</v>
      </c>
      <c r="E6025" s="4">
        <v>1603</v>
      </c>
      <c r="F6025">
        <v>70</v>
      </c>
    </row>
    <row r="6026" spans="1:6" x14ac:dyDescent="0.25">
      <c r="A6026" t="s">
        <v>56</v>
      </c>
      <c r="B6026" t="s">
        <v>21</v>
      </c>
      <c r="C6026" t="s">
        <v>35</v>
      </c>
      <c r="D6026" s="1">
        <v>44509</v>
      </c>
      <c r="E6026" s="4">
        <v>2786</v>
      </c>
      <c r="F6026">
        <v>155</v>
      </c>
    </row>
    <row r="6027" spans="1:6" x14ac:dyDescent="0.25">
      <c r="A6027" t="s">
        <v>46</v>
      </c>
      <c r="B6027" t="s">
        <v>27</v>
      </c>
      <c r="C6027" t="s">
        <v>30</v>
      </c>
      <c r="D6027" s="1">
        <v>44509</v>
      </c>
      <c r="E6027" s="4">
        <v>3304</v>
      </c>
      <c r="F6027">
        <v>166</v>
      </c>
    </row>
    <row r="6028" spans="1:6" x14ac:dyDescent="0.25">
      <c r="A6028" t="s">
        <v>41</v>
      </c>
      <c r="B6028" t="s">
        <v>16</v>
      </c>
      <c r="C6028" t="s">
        <v>47</v>
      </c>
      <c r="D6028" s="1">
        <v>44509</v>
      </c>
      <c r="E6028" s="4">
        <v>5348</v>
      </c>
      <c r="F6028">
        <v>335</v>
      </c>
    </row>
    <row r="6029" spans="1:6" x14ac:dyDescent="0.25">
      <c r="A6029" t="s">
        <v>8</v>
      </c>
      <c r="B6029" t="s">
        <v>21</v>
      </c>
      <c r="C6029" t="s">
        <v>38</v>
      </c>
      <c r="D6029" s="1">
        <v>44509</v>
      </c>
      <c r="E6029" s="4">
        <v>1344</v>
      </c>
      <c r="F6029">
        <v>54</v>
      </c>
    </row>
    <row r="6030" spans="1:6" x14ac:dyDescent="0.25">
      <c r="A6030" t="s">
        <v>40</v>
      </c>
      <c r="B6030" t="s">
        <v>27</v>
      </c>
      <c r="C6030" t="s">
        <v>24</v>
      </c>
      <c r="D6030" s="1">
        <v>44509</v>
      </c>
      <c r="E6030" s="4">
        <v>4571</v>
      </c>
      <c r="F6030">
        <v>241</v>
      </c>
    </row>
    <row r="6031" spans="1:6" x14ac:dyDescent="0.25">
      <c r="A6031" t="s">
        <v>49</v>
      </c>
      <c r="B6031" t="s">
        <v>27</v>
      </c>
      <c r="C6031" t="s">
        <v>50</v>
      </c>
      <c r="D6031" s="1">
        <v>44509</v>
      </c>
      <c r="E6031" s="4">
        <v>4641</v>
      </c>
      <c r="F6031">
        <v>202</v>
      </c>
    </row>
    <row r="6032" spans="1:6" x14ac:dyDescent="0.25">
      <c r="A6032" t="s">
        <v>56</v>
      </c>
      <c r="B6032" t="s">
        <v>21</v>
      </c>
      <c r="C6032" t="s">
        <v>42</v>
      </c>
      <c r="D6032" s="1">
        <v>44509</v>
      </c>
      <c r="E6032" s="4">
        <v>1638</v>
      </c>
      <c r="F6032">
        <v>117</v>
      </c>
    </row>
    <row r="6033" spans="1:6" x14ac:dyDescent="0.25">
      <c r="A6033" t="s">
        <v>55</v>
      </c>
      <c r="B6033" t="s">
        <v>9</v>
      </c>
      <c r="C6033" t="s">
        <v>43</v>
      </c>
      <c r="D6033" s="1">
        <v>44509</v>
      </c>
      <c r="E6033" s="4">
        <v>8442</v>
      </c>
      <c r="F6033">
        <v>384</v>
      </c>
    </row>
    <row r="6034" spans="1:6" x14ac:dyDescent="0.25">
      <c r="A6034" t="s">
        <v>46</v>
      </c>
      <c r="B6034" t="s">
        <v>9</v>
      </c>
      <c r="C6034" t="s">
        <v>19</v>
      </c>
      <c r="D6034" s="1">
        <v>44509</v>
      </c>
      <c r="E6034" s="4">
        <v>1512</v>
      </c>
      <c r="F6034">
        <v>89</v>
      </c>
    </row>
    <row r="6035" spans="1:6" x14ac:dyDescent="0.25">
      <c r="A6035" t="s">
        <v>56</v>
      </c>
      <c r="B6035" t="s">
        <v>11</v>
      </c>
      <c r="C6035" t="s">
        <v>45</v>
      </c>
      <c r="D6035" s="1">
        <v>44509</v>
      </c>
      <c r="E6035" s="4">
        <v>1218</v>
      </c>
      <c r="F6035">
        <v>51</v>
      </c>
    </row>
    <row r="6036" spans="1:6" x14ac:dyDescent="0.25">
      <c r="A6036" t="s">
        <v>23</v>
      </c>
      <c r="B6036" t="s">
        <v>27</v>
      </c>
      <c r="C6036" t="s">
        <v>43</v>
      </c>
      <c r="D6036" s="1">
        <v>44509</v>
      </c>
      <c r="E6036" s="4">
        <v>7700</v>
      </c>
      <c r="F6036">
        <v>367</v>
      </c>
    </row>
    <row r="6037" spans="1:6" x14ac:dyDescent="0.25">
      <c r="A6037" t="s">
        <v>55</v>
      </c>
      <c r="B6037" t="s">
        <v>16</v>
      </c>
      <c r="C6037" t="s">
        <v>17</v>
      </c>
      <c r="D6037" s="1">
        <v>44509</v>
      </c>
      <c r="E6037" s="4">
        <v>8414</v>
      </c>
      <c r="F6037">
        <v>366</v>
      </c>
    </row>
    <row r="6038" spans="1:6" x14ac:dyDescent="0.25">
      <c r="A6038" t="s">
        <v>53</v>
      </c>
      <c r="B6038" t="s">
        <v>16</v>
      </c>
      <c r="C6038" t="s">
        <v>26</v>
      </c>
      <c r="D6038" s="1">
        <v>44509</v>
      </c>
      <c r="E6038" s="4">
        <v>1771</v>
      </c>
      <c r="F6038">
        <v>148</v>
      </c>
    </row>
    <row r="6039" spans="1:6" x14ac:dyDescent="0.25">
      <c r="A6039" t="s">
        <v>20</v>
      </c>
      <c r="B6039" t="s">
        <v>21</v>
      </c>
      <c r="C6039" t="s">
        <v>28</v>
      </c>
      <c r="D6039" s="1">
        <v>44509</v>
      </c>
      <c r="E6039" s="4">
        <v>12551</v>
      </c>
      <c r="F6039">
        <v>2100</v>
      </c>
    </row>
    <row r="6040" spans="1:6" x14ac:dyDescent="0.25">
      <c r="A6040" t="s">
        <v>54</v>
      </c>
      <c r="B6040" t="s">
        <v>21</v>
      </c>
      <c r="C6040" t="s">
        <v>44</v>
      </c>
      <c r="D6040" s="1">
        <v>44509</v>
      </c>
      <c r="E6040" s="4">
        <v>609</v>
      </c>
      <c r="F6040">
        <v>27</v>
      </c>
    </row>
    <row r="6041" spans="1:6" x14ac:dyDescent="0.25">
      <c r="A6041" t="s">
        <v>56</v>
      </c>
      <c r="B6041" t="s">
        <v>21</v>
      </c>
      <c r="C6041" t="s">
        <v>44</v>
      </c>
      <c r="D6041" s="1">
        <v>44509</v>
      </c>
      <c r="E6041" s="4">
        <v>4865</v>
      </c>
      <c r="F6041">
        <v>203</v>
      </c>
    </row>
    <row r="6042" spans="1:6" x14ac:dyDescent="0.25">
      <c r="A6042" t="s">
        <v>13</v>
      </c>
      <c r="B6042" t="s">
        <v>11</v>
      </c>
      <c r="C6042" t="s">
        <v>14</v>
      </c>
      <c r="D6042" s="1">
        <v>44509</v>
      </c>
      <c r="E6042" s="4">
        <v>1939</v>
      </c>
      <c r="F6042">
        <v>277</v>
      </c>
    </row>
    <row r="6043" spans="1:6" x14ac:dyDescent="0.25">
      <c r="A6043" t="s">
        <v>49</v>
      </c>
      <c r="B6043" t="s">
        <v>6</v>
      </c>
      <c r="C6043" t="s">
        <v>22</v>
      </c>
      <c r="D6043" s="1">
        <v>44509</v>
      </c>
      <c r="E6043" s="4">
        <v>4865</v>
      </c>
      <c r="F6043">
        <v>609</v>
      </c>
    </row>
    <row r="6044" spans="1:6" x14ac:dyDescent="0.25">
      <c r="A6044" t="s">
        <v>54</v>
      </c>
      <c r="B6044" t="s">
        <v>27</v>
      </c>
      <c r="C6044" t="s">
        <v>36</v>
      </c>
      <c r="D6044" s="1">
        <v>44509</v>
      </c>
      <c r="E6044" s="4">
        <v>5656</v>
      </c>
      <c r="F6044">
        <v>840</v>
      </c>
    </row>
    <row r="6045" spans="1:6" x14ac:dyDescent="0.25">
      <c r="A6045" t="s">
        <v>51</v>
      </c>
      <c r="B6045" t="s">
        <v>11</v>
      </c>
      <c r="C6045" t="s">
        <v>45</v>
      </c>
      <c r="D6045" s="1">
        <v>44509</v>
      </c>
      <c r="E6045" s="4">
        <v>3479</v>
      </c>
      <c r="F6045">
        <v>145</v>
      </c>
    </row>
    <row r="6046" spans="1:6" x14ac:dyDescent="0.25">
      <c r="A6046" t="s">
        <v>54</v>
      </c>
      <c r="B6046" t="s">
        <v>16</v>
      </c>
      <c r="C6046" t="s">
        <v>50</v>
      </c>
      <c r="D6046" s="1">
        <v>44509</v>
      </c>
      <c r="E6046" s="4">
        <v>21</v>
      </c>
      <c r="F6046">
        <v>1</v>
      </c>
    </row>
    <row r="6047" spans="1:6" x14ac:dyDescent="0.25">
      <c r="A6047" t="s">
        <v>46</v>
      </c>
      <c r="B6047" t="s">
        <v>6</v>
      </c>
      <c r="C6047" t="s">
        <v>47</v>
      </c>
      <c r="D6047" s="1">
        <v>44510</v>
      </c>
      <c r="E6047" s="4">
        <v>7119</v>
      </c>
      <c r="F6047">
        <v>475</v>
      </c>
    </row>
    <row r="6048" spans="1:6" x14ac:dyDescent="0.25">
      <c r="A6048" t="s">
        <v>13</v>
      </c>
      <c r="B6048" t="s">
        <v>6</v>
      </c>
      <c r="C6048" t="s">
        <v>17</v>
      </c>
      <c r="D6048" s="1">
        <v>44510</v>
      </c>
      <c r="E6048" s="4">
        <v>2422</v>
      </c>
      <c r="F6048">
        <v>111</v>
      </c>
    </row>
    <row r="6049" spans="1:6" x14ac:dyDescent="0.25">
      <c r="A6049" t="s">
        <v>29</v>
      </c>
      <c r="B6049" t="s">
        <v>11</v>
      </c>
      <c r="C6049" t="s">
        <v>43</v>
      </c>
      <c r="D6049" s="1">
        <v>44510</v>
      </c>
      <c r="E6049" s="4">
        <v>4354</v>
      </c>
      <c r="F6049">
        <v>198</v>
      </c>
    </row>
    <row r="6050" spans="1:6" x14ac:dyDescent="0.25">
      <c r="A6050" t="s">
        <v>46</v>
      </c>
      <c r="B6050" t="s">
        <v>21</v>
      </c>
      <c r="C6050" t="s">
        <v>26</v>
      </c>
      <c r="D6050" s="1">
        <v>44510</v>
      </c>
      <c r="E6050" s="4">
        <v>10080</v>
      </c>
      <c r="F6050">
        <v>910</v>
      </c>
    </row>
    <row r="6051" spans="1:6" x14ac:dyDescent="0.25">
      <c r="A6051" t="s">
        <v>33</v>
      </c>
      <c r="B6051" t="s">
        <v>27</v>
      </c>
      <c r="C6051" t="s">
        <v>28</v>
      </c>
      <c r="D6051" s="1">
        <v>44510</v>
      </c>
      <c r="E6051" s="4">
        <v>6517</v>
      </c>
      <c r="F6051">
        <v>840</v>
      </c>
    </row>
    <row r="6052" spans="1:6" x14ac:dyDescent="0.25">
      <c r="A6052" t="s">
        <v>41</v>
      </c>
      <c r="B6052" t="s">
        <v>9</v>
      </c>
      <c r="C6052" t="s">
        <v>44</v>
      </c>
      <c r="D6052" s="1">
        <v>44510</v>
      </c>
      <c r="E6052" s="4">
        <v>6475</v>
      </c>
      <c r="F6052">
        <v>270</v>
      </c>
    </row>
    <row r="6053" spans="1:6" x14ac:dyDescent="0.25">
      <c r="A6053" t="s">
        <v>10</v>
      </c>
      <c r="B6053" t="s">
        <v>16</v>
      </c>
      <c r="C6053" t="s">
        <v>35</v>
      </c>
      <c r="D6053" s="1">
        <v>44510</v>
      </c>
      <c r="E6053" s="4">
        <v>5789</v>
      </c>
      <c r="F6053">
        <v>305</v>
      </c>
    </row>
    <row r="6054" spans="1:6" x14ac:dyDescent="0.25">
      <c r="A6054" t="s">
        <v>15</v>
      </c>
      <c r="B6054" t="s">
        <v>9</v>
      </c>
      <c r="C6054" t="s">
        <v>44</v>
      </c>
      <c r="D6054" s="1">
        <v>44510</v>
      </c>
      <c r="E6054" s="4">
        <v>8764</v>
      </c>
      <c r="F6054">
        <v>366</v>
      </c>
    </row>
    <row r="6055" spans="1:6" x14ac:dyDescent="0.25">
      <c r="A6055" t="s">
        <v>33</v>
      </c>
      <c r="B6055" t="s">
        <v>21</v>
      </c>
      <c r="C6055" t="s">
        <v>24</v>
      </c>
      <c r="D6055" s="1">
        <v>44510</v>
      </c>
      <c r="E6055" s="4">
        <v>6181</v>
      </c>
      <c r="F6055">
        <v>344</v>
      </c>
    </row>
    <row r="6056" spans="1:6" x14ac:dyDescent="0.25">
      <c r="A6056" t="s">
        <v>23</v>
      </c>
      <c r="B6056" t="s">
        <v>6</v>
      </c>
      <c r="C6056" t="s">
        <v>52</v>
      </c>
      <c r="D6056" s="1">
        <v>44510</v>
      </c>
      <c r="E6056" s="4">
        <v>4480</v>
      </c>
      <c r="F6056">
        <v>448</v>
      </c>
    </row>
    <row r="6057" spans="1:6" x14ac:dyDescent="0.25">
      <c r="A6057" t="s">
        <v>10</v>
      </c>
      <c r="B6057" t="s">
        <v>21</v>
      </c>
      <c r="C6057" t="s">
        <v>50</v>
      </c>
      <c r="D6057" s="1">
        <v>44510</v>
      </c>
      <c r="E6057" s="4">
        <v>3528</v>
      </c>
      <c r="F6057">
        <v>147</v>
      </c>
    </row>
    <row r="6058" spans="1:6" x14ac:dyDescent="0.25">
      <c r="A6058" t="s">
        <v>37</v>
      </c>
      <c r="B6058" t="s">
        <v>9</v>
      </c>
      <c r="C6058" t="s">
        <v>50</v>
      </c>
      <c r="D6058" s="1">
        <v>44510</v>
      </c>
      <c r="E6058" s="4">
        <v>5418</v>
      </c>
      <c r="F6058">
        <v>226</v>
      </c>
    </row>
    <row r="6059" spans="1:6" x14ac:dyDescent="0.25">
      <c r="A6059" t="s">
        <v>41</v>
      </c>
      <c r="B6059" t="s">
        <v>6</v>
      </c>
      <c r="C6059" t="s">
        <v>24</v>
      </c>
      <c r="D6059" s="1">
        <v>44510</v>
      </c>
      <c r="E6059" s="4">
        <v>5327</v>
      </c>
      <c r="F6059">
        <v>296</v>
      </c>
    </row>
    <row r="6060" spans="1:6" x14ac:dyDescent="0.25">
      <c r="A6060" t="s">
        <v>56</v>
      </c>
      <c r="B6060" t="s">
        <v>16</v>
      </c>
      <c r="C6060" t="s">
        <v>17</v>
      </c>
      <c r="D6060" s="1">
        <v>44510</v>
      </c>
      <c r="E6060" s="4">
        <v>3675</v>
      </c>
      <c r="F6060">
        <v>160</v>
      </c>
    </row>
    <row r="6061" spans="1:6" x14ac:dyDescent="0.25">
      <c r="A6061" t="s">
        <v>46</v>
      </c>
      <c r="B6061" t="s">
        <v>6</v>
      </c>
      <c r="C6061" t="s">
        <v>50</v>
      </c>
      <c r="D6061" s="1">
        <v>44510</v>
      </c>
      <c r="E6061" s="4">
        <v>6307</v>
      </c>
      <c r="F6061">
        <v>263</v>
      </c>
    </row>
    <row r="6062" spans="1:6" x14ac:dyDescent="0.25">
      <c r="A6062" t="s">
        <v>23</v>
      </c>
      <c r="B6062" t="s">
        <v>11</v>
      </c>
      <c r="C6062" t="s">
        <v>22</v>
      </c>
      <c r="D6062" s="1">
        <v>44510</v>
      </c>
      <c r="E6062" s="4">
        <v>7343</v>
      </c>
      <c r="F6062">
        <v>910</v>
      </c>
    </row>
    <row r="6063" spans="1:6" x14ac:dyDescent="0.25">
      <c r="A6063" t="s">
        <v>39</v>
      </c>
      <c r="B6063" t="s">
        <v>11</v>
      </c>
      <c r="C6063" t="s">
        <v>26</v>
      </c>
      <c r="D6063" s="1">
        <v>44510</v>
      </c>
      <c r="E6063" s="4">
        <v>4214</v>
      </c>
      <c r="F6063">
        <v>352</v>
      </c>
    </row>
    <row r="6064" spans="1:6" x14ac:dyDescent="0.25">
      <c r="A6064" t="s">
        <v>56</v>
      </c>
      <c r="B6064" t="s">
        <v>16</v>
      </c>
      <c r="C6064" t="s">
        <v>19</v>
      </c>
      <c r="D6064" s="1">
        <v>44510</v>
      </c>
      <c r="E6064" s="4">
        <v>3073</v>
      </c>
      <c r="F6064">
        <v>181</v>
      </c>
    </row>
    <row r="6065" spans="1:6" x14ac:dyDescent="0.25">
      <c r="A6065" t="s">
        <v>5</v>
      </c>
      <c r="B6065" t="s">
        <v>27</v>
      </c>
      <c r="C6065" t="s">
        <v>36</v>
      </c>
      <c r="D6065" s="1">
        <v>44510</v>
      </c>
      <c r="E6065" s="4">
        <v>5810</v>
      </c>
      <c r="F6065">
        <v>840</v>
      </c>
    </row>
    <row r="6066" spans="1:6" x14ac:dyDescent="0.25">
      <c r="A6066" t="s">
        <v>20</v>
      </c>
      <c r="B6066" t="s">
        <v>16</v>
      </c>
      <c r="C6066" t="s">
        <v>43</v>
      </c>
      <c r="D6066" s="1">
        <v>44510</v>
      </c>
      <c r="E6066" s="4">
        <v>1078</v>
      </c>
      <c r="F6066">
        <v>49</v>
      </c>
    </row>
    <row r="6067" spans="1:6" x14ac:dyDescent="0.25">
      <c r="A6067" t="s">
        <v>41</v>
      </c>
      <c r="B6067" t="s">
        <v>27</v>
      </c>
      <c r="C6067" t="s">
        <v>36</v>
      </c>
      <c r="D6067" s="1">
        <v>44510</v>
      </c>
      <c r="E6067" s="4">
        <v>5019</v>
      </c>
      <c r="F6067">
        <v>558</v>
      </c>
    </row>
    <row r="6068" spans="1:6" x14ac:dyDescent="0.25">
      <c r="A6068" t="s">
        <v>33</v>
      </c>
      <c r="B6068" t="s">
        <v>27</v>
      </c>
      <c r="C6068" t="s">
        <v>7</v>
      </c>
      <c r="D6068" s="1">
        <v>44510</v>
      </c>
      <c r="E6068" s="4">
        <v>2800</v>
      </c>
      <c r="F6068">
        <v>175</v>
      </c>
    </row>
    <row r="6069" spans="1:6" x14ac:dyDescent="0.25">
      <c r="A6069" t="s">
        <v>55</v>
      </c>
      <c r="B6069" t="s">
        <v>27</v>
      </c>
      <c r="C6069" t="s">
        <v>43</v>
      </c>
      <c r="D6069" s="1">
        <v>44510</v>
      </c>
      <c r="E6069" s="4">
        <v>10633</v>
      </c>
      <c r="F6069">
        <v>484</v>
      </c>
    </row>
    <row r="6070" spans="1:6" x14ac:dyDescent="0.25">
      <c r="A6070" t="s">
        <v>51</v>
      </c>
      <c r="B6070" t="s">
        <v>6</v>
      </c>
      <c r="C6070" t="s">
        <v>47</v>
      </c>
      <c r="D6070" s="1">
        <v>44510</v>
      </c>
      <c r="E6070" s="4">
        <v>1666</v>
      </c>
      <c r="F6070">
        <v>105</v>
      </c>
    </row>
    <row r="6071" spans="1:6" x14ac:dyDescent="0.25">
      <c r="A6071" t="s">
        <v>20</v>
      </c>
      <c r="B6071" t="s">
        <v>21</v>
      </c>
      <c r="C6071" t="s">
        <v>43</v>
      </c>
      <c r="D6071" s="1">
        <v>44510</v>
      </c>
      <c r="E6071" s="4">
        <v>5131</v>
      </c>
      <c r="F6071">
        <v>257</v>
      </c>
    </row>
    <row r="6072" spans="1:6" x14ac:dyDescent="0.25">
      <c r="A6072" t="s">
        <v>32</v>
      </c>
      <c r="B6072" t="s">
        <v>6</v>
      </c>
      <c r="C6072" t="s">
        <v>36</v>
      </c>
      <c r="D6072" s="1">
        <v>44510</v>
      </c>
      <c r="E6072" s="4">
        <v>2527</v>
      </c>
      <c r="F6072">
        <v>361</v>
      </c>
    </row>
    <row r="6073" spans="1:6" x14ac:dyDescent="0.25">
      <c r="A6073" t="s">
        <v>37</v>
      </c>
      <c r="B6073" t="s">
        <v>11</v>
      </c>
      <c r="C6073" t="s">
        <v>22</v>
      </c>
      <c r="D6073" s="1">
        <v>44510</v>
      </c>
      <c r="E6073" s="4">
        <v>1491</v>
      </c>
      <c r="F6073">
        <v>166</v>
      </c>
    </row>
    <row r="6074" spans="1:6" x14ac:dyDescent="0.25">
      <c r="A6074" t="s">
        <v>25</v>
      </c>
      <c r="B6074" t="s">
        <v>27</v>
      </c>
      <c r="C6074" t="s">
        <v>19</v>
      </c>
      <c r="D6074" s="1">
        <v>44510</v>
      </c>
      <c r="E6074" s="4">
        <v>2422</v>
      </c>
      <c r="F6074">
        <v>143</v>
      </c>
    </row>
    <row r="6075" spans="1:6" x14ac:dyDescent="0.25">
      <c r="A6075" t="s">
        <v>39</v>
      </c>
      <c r="B6075" t="s">
        <v>27</v>
      </c>
      <c r="C6075" t="s">
        <v>45</v>
      </c>
      <c r="D6075" s="1">
        <v>44510</v>
      </c>
      <c r="E6075" s="4">
        <v>12838</v>
      </c>
      <c r="F6075">
        <v>535</v>
      </c>
    </row>
    <row r="6076" spans="1:6" x14ac:dyDescent="0.25">
      <c r="A6076" t="s">
        <v>56</v>
      </c>
      <c r="B6076" t="s">
        <v>16</v>
      </c>
      <c r="C6076" t="s">
        <v>24</v>
      </c>
      <c r="D6076" s="1">
        <v>44510</v>
      </c>
      <c r="E6076" s="4">
        <v>18249</v>
      </c>
      <c r="F6076">
        <v>980</v>
      </c>
    </row>
    <row r="6077" spans="1:6" x14ac:dyDescent="0.25">
      <c r="A6077" t="s">
        <v>23</v>
      </c>
      <c r="B6077" t="s">
        <v>21</v>
      </c>
      <c r="C6077" t="s">
        <v>22</v>
      </c>
      <c r="D6077" s="1">
        <v>44510</v>
      </c>
      <c r="E6077" s="4">
        <v>1624</v>
      </c>
      <c r="F6077">
        <v>203</v>
      </c>
    </row>
    <row r="6078" spans="1:6" x14ac:dyDescent="0.25">
      <c r="A6078" t="s">
        <v>51</v>
      </c>
      <c r="B6078" t="s">
        <v>9</v>
      </c>
      <c r="C6078" t="s">
        <v>30</v>
      </c>
      <c r="D6078" s="1">
        <v>44511</v>
      </c>
      <c r="E6078" s="4">
        <v>175</v>
      </c>
      <c r="F6078">
        <v>10</v>
      </c>
    </row>
    <row r="6079" spans="1:6" x14ac:dyDescent="0.25">
      <c r="A6079" t="s">
        <v>25</v>
      </c>
      <c r="B6079" t="s">
        <v>9</v>
      </c>
      <c r="C6079" t="s">
        <v>38</v>
      </c>
      <c r="D6079" s="1">
        <v>44511</v>
      </c>
      <c r="E6079" s="4">
        <v>4837</v>
      </c>
      <c r="F6079">
        <v>180</v>
      </c>
    </row>
    <row r="6080" spans="1:6" x14ac:dyDescent="0.25">
      <c r="A6080" t="s">
        <v>13</v>
      </c>
      <c r="B6080" t="s">
        <v>11</v>
      </c>
      <c r="C6080" t="s">
        <v>38</v>
      </c>
      <c r="D6080" s="1">
        <v>44511</v>
      </c>
      <c r="E6080" s="4">
        <v>315</v>
      </c>
      <c r="F6080">
        <v>13</v>
      </c>
    </row>
    <row r="6081" spans="1:6" x14ac:dyDescent="0.25">
      <c r="A6081" t="s">
        <v>39</v>
      </c>
      <c r="B6081" t="s">
        <v>27</v>
      </c>
      <c r="C6081" t="s">
        <v>35</v>
      </c>
      <c r="D6081" s="1">
        <v>44511</v>
      </c>
      <c r="E6081" s="4">
        <v>1218</v>
      </c>
      <c r="F6081">
        <v>72</v>
      </c>
    </row>
    <row r="6082" spans="1:6" x14ac:dyDescent="0.25">
      <c r="A6082" t="s">
        <v>34</v>
      </c>
      <c r="B6082" t="s">
        <v>9</v>
      </c>
      <c r="C6082" t="s">
        <v>36</v>
      </c>
      <c r="D6082" s="1">
        <v>44511</v>
      </c>
      <c r="E6082" s="4">
        <v>28</v>
      </c>
      <c r="F6082">
        <v>4</v>
      </c>
    </row>
    <row r="6083" spans="1:6" x14ac:dyDescent="0.25">
      <c r="A6083" t="s">
        <v>13</v>
      </c>
      <c r="B6083" t="s">
        <v>11</v>
      </c>
      <c r="C6083" t="s">
        <v>50</v>
      </c>
      <c r="D6083" s="1">
        <v>44511</v>
      </c>
      <c r="E6083" s="4">
        <v>3353</v>
      </c>
      <c r="F6083">
        <v>153</v>
      </c>
    </row>
    <row r="6084" spans="1:6" x14ac:dyDescent="0.25">
      <c r="A6084" t="s">
        <v>29</v>
      </c>
      <c r="B6084" t="s">
        <v>9</v>
      </c>
      <c r="C6084" t="s">
        <v>36</v>
      </c>
      <c r="D6084" s="1">
        <v>44511</v>
      </c>
      <c r="E6084" s="4">
        <v>3101</v>
      </c>
      <c r="F6084">
        <v>443</v>
      </c>
    </row>
    <row r="6085" spans="1:6" x14ac:dyDescent="0.25">
      <c r="A6085" t="s">
        <v>51</v>
      </c>
      <c r="B6085" t="s">
        <v>11</v>
      </c>
      <c r="C6085" t="s">
        <v>22</v>
      </c>
      <c r="D6085" s="1">
        <v>44511</v>
      </c>
      <c r="E6085" s="4">
        <v>2639</v>
      </c>
      <c r="F6085">
        <v>294</v>
      </c>
    </row>
    <row r="6086" spans="1:6" x14ac:dyDescent="0.25">
      <c r="A6086" t="s">
        <v>56</v>
      </c>
      <c r="B6086" t="s">
        <v>21</v>
      </c>
      <c r="C6086" t="s">
        <v>52</v>
      </c>
      <c r="D6086" s="1">
        <v>44511</v>
      </c>
      <c r="E6086" s="4">
        <v>791</v>
      </c>
      <c r="F6086">
        <v>72</v>
      </c>
    </row>
    <row r="6087" spans="1:6" x14ac:dyDescent="0.25">
      <c r="A6087" t="s">
        <v>32</v>
      </c>
      <c r="B6087" t="s">
        <v>27</v>
      </c>
      <c r="C6087" t="s">
        <v>7</v>
      </c>
      <c r="D6087" s="1">
        <v>44511</v>
      </c>
      <c r="E6087" s="4">
        <v>4746</v>
      </c>
      <c r="F6087">
        <v>339</v>
      </c>
    </row>
    <row r="6088" spans="1:6" x14ac:dyDescent="0.25">
      <c r="A6088" t="s">
        <v>5</v>
      </c>
      <c r="B6088" t="s">
        <v>16</v>
      </c>
      <c r="C6088" t="s">
        <v>24</v>
      </c>
      <c r="D6088" s="1">
        <v>44511</v>
      </c>
      <c r="E6088" s="4">
        <v>4389</v>
      </c>
      <c r="F6088">
        <v>231</v>
      </c>
    </row>
    <row r="6089" spans="1:6" x14ac:dyDescent="0.25">
      <c r="A6089" t="s">
        <v>54</v>
      </c>
      <c r="B6089" t="s">
        <v>27</v>
      </c>
      <c r="C6089" t="s">
        <v>17</v>
      </c>
      <c r="D6089" s="1">
        <v>44511</v>
      </c>
      <c r="E6089" s="4">
        <v>2975</v>
      </c>
      <c r="F6089">
        <v>130</v>
      </c>
    </row>
    <row r="6090" spans="1:6" x14ac:dyDescent="0.25">
      <c r="A6090" t="s">
        <v>53</v>
      </c>
      <c r="B6090" t="s">
        <v>9</v>
      </c>
      <c r="C6090" t="s">
        <v>24</v>
      </c>
      <c r="D6090" s="1">
        <v>44511</v>
      </c>
      <c r="E6090" s="4">
        <v>7686</v>
      </c>
      <c r="F6090">
        <v>427</v>
      </c>
    </row>
    <row r="6091" spans="1:6" x14ac:dyDescent="0.25">
      <c r="A6091" t="s">
        <v>15</v>
      </c>
      <c r="B6091" t="s">
        <v>21</v>
      </c>
      <c r="C6091" t="s">
        <v>12</v>
      </c>
      <c r="D6091" s="1">
        <v>44511</v>
      </c>
      <c r="E6091" s="4">
        <v>10626</v>
      </c>
      <c r="F6091">
        <v>626</v>
      </c>
    </row>
    <row r="6092" spans="1:6" x14ac:dyDescent="0.25">
      <c r="A6092" t="s">
        <v>57</v>
      </c>
      <c r="B6092" t="s">
        <v>16</v>
      </c>
      <c r="C6092" t="s">
        <v>12</v>
      </c>
      <c r="D6092" s="1">
        <v>44511</v>
      </c>
      <c r="E6092" s="4">
        <v>6419</v>
      </c>
      <c r="F6092">
        <v>378</v>
      </c>
    </row>
    <row r="6093" spans="1:6" x14ac:dyDescent="0.25">
      <c r="A6093" t="s">
        <v>41</v>
      </c>
      <c r="B6093" t="s">
        <v>21</v>
      </c>
      <c r="C6093" t="s">
        <v>31</v>
      </c>
      <c r="D6093" s="1">
        <v>44511</v>
      </c>
      <c r="E6093" s="4">
        <v>8029</v>
      </c>
      <c r="F6093">
        <v>618</v>
      </c>
    </row>
    <row r="6094" spans="1:6" x14ac:dyDescent="0.25">
      <c r="A6094" t="s">
        <v>37</v>
      </c>
      <c r="B6094" t="s">
        <v>11</v>
      </c>
      <c r="C6094" t="s">
        <v>26</v>
      </c>
      <c r="D6094" s="1">
        <v>44511</v>
      </c>
      <c r="E6094" s="4">
        <v>14357</v>
      </c>
      <c r="F6094">
        <v>1190</v>
      </c>
    </row>
    <row r="6095" spans="1:6" x14ac:dyDescent="0.25">
      <c r="A6095" t="s">
        <v>32</v>
      </c>
      <c r="B6095" t="s">
        <v>27</v>
      </c>
      <c r="C6095" t="s">
        <v>17</v>
      </c>
      <c r="D6095" s="1">
        <v>44511</v>
      </c>
      <c r="E6095" s="4">
        <v>6517</v>
      </c>
      <c r="F6095">
        <v>297</v>
      </c>
    </row>
    <row r="6096" spans="1:6" x14ac:dyDescent="0.25">
      <c r="A6096" t="s">
        <v>57</v>
      </c>
      <c r="B6096" t="s">
        <v>6</v>
      </c>
      <c r="C6096" t="s">
        <v>19</v>
      </c>
      <c r="D6096" s="1">
        <v>44511</v>
      </c>
      <c r="E6096" s="4">
        <v>19453</v>
      </c>
      <c r="F6096">
        <v>1120</v>
      </c>
    </row>
    <row r="6097" spans="1:6" x14ac:dyDescent="0.25">
      <c r="A6097" t="s">
        <v>53</v>
      </c>
      <c r="B6097" t="s">
        <v>27</v>
      </c>
      <c r="C6097" t="s">
        <v>45</v>
      </c>
      <c r="D6097" s="1">
        <v>44511</v>
      </c>
      <c r="E6097" s="4">
        <v>8652</v>
      </c>
      <c r="F6097">
        <v>377</v>
      </c>
    </row>
    <row r="6098" spans="1:6" x14ac:dyDescent="0.25">
      <c r="A6098" t="s">
        <v>25</v>
      </c>
      <c r="B6098" t="s">
        <v>16</v>
      </c>
      <c r="C6098" t="s">
        <v>7</v>
      </c>
      <c r="D6098" s="1">
        <v>44511</v>
      </c>
      <c r="E6098" s="4">
        <v>2562</v>
      </c>
      <c r="F6098">
        <v>161</v>
      </c>
    </row>
    <row r="6099" spans="1:6" x14ac:dyDescent="0.25">
      <c r="A6099" t="s">
        <v>57</v>
      </c>
      <c r="B6099" t="s">
        <v>6</v>
      </c>
      <c r="C6099" t="s">
        <v>52</v>
      </c>
      <c r="D6099" s="1">
        <v>44511</v>
      </c>
      <c r="E6099" s="4">
        <v>10353</v>
      </c>
      <c r="F6099">
        <v>840</v>
      </c>
    </row>
    <row r="6100" spans="1:6" x14ac:dyDescent="0.25">
      <c r="A6100" t="s">
        <v>53</v>
      </c>
      <c r="B6100" t="s">
        <v>11</v>
      </c>
      <c r="C6100" t="s">
        <v>30</v>
      </c>
      <c r="D6100" s="1">
        <v>44511</v>
      </c>
      <c r="E6100" s="4">
        <v>4480</v>
      </c>
      <c r="F6100">
        <v>249</v>
      </c>
    </row>
    <row r="6101" spans="1:6" x14ac:dyDescent="0.25">
      <c r="A6101" t="s">
        <v>15</v>
      </c>
      <c r="B6101" t="s">
        <v>16</v>
      </c>
      <c r="C6101" t="s">
        <v>26</v>
      </c>
      <c r="D6101" s="1">
        <v>44511</v>
      </c>
      <c r="E6101" s="4">
        <v>959</v>
      </c>
      <c r="F6101">
        <v>74</v>
      </c>
    </row>
    <row r="6102" spans="1:6" x14ac:dyDescent="0.25">
      <c r="A6102" t="s">
        <v>57</v>
      </c>
      <c r="B6102" t="s">
        <v>16</v>
      </c>
      <c r="C6102" t="s">
        <v>24</v>
      </c>
      <c r="D6102" s="1">
        <v>44511</v>
      </c>
      <c r="E6102" s="4">
        <v>4648</v>
      </c>
      <c r="F6102">
        <v>245</v>
      </c>
    </row>
    <row r="6103" spans="1:6" x14ac:dyDescent="0.25">
      <c r="A6103" t="s">
        <v>23</v>
      </c>
      <c r="B6103" t="s">
        <v>6</v>
      </c>
      <c r="C6103" t="s">
        <v>44</v>
      </c>
      <c r="D6103" s="1">
        <v>44511</v>
      </c>
      <c r="E6103" s="4">
        <v>11788</v>
      </c>
      <c r="F6103">
        <v>492</v>
      </c>
    </row>
    <row r="6104" spans="1:6" x14ac:dyDescent="0.25">
      <c r="A6104" t="s">
        <v>53</v>
      </c>
      <c r="B6104" t="s">
        <v>27</v>
      </c>
      <c r="C6104" t="s">
        <v>48</v>
      </c>
      <c r="D6104" s="1">
        <v>44511</v>
      </c>
      <c r="E6104" s="4">
        <v>2142</v>
      </c>
      <c r="F6104">
        <v>80</v>
      </c>
    </row>
    <row r="6105" spans="1:6" x14ac:dyDescent="0.25">
      <c r="A6105" t="s">
        <v>40</v>
      </c>
      <c r="B6105" t="s">
        <v>27</v>
      </c>
      <c r="C6105" t="s">
        <v>31</v>
      </c>
      <c r="D6105" s="1">
        <v>44511</v>
      </c>
      <c r="E6105" s="4">
        <v>294</v>
      </c>
      <c r="F6105">
        <v>25</v>
      </c>
    </row>
    <row r="6106" spans="1:6" x14ac:dyDescent="0.25">
      <c r="A6106" t="s">
        <v>54</v>
      </c>
      <c r="B6106" t="s">
        <v>16</v>
      </c>
      <c r="C6106" t="s">
        <v>47</v>
      </c>
      <c r="D6106" s="1">
        <v>44511</v>
      </c>
      <c r="E6106" s="4">
        <v>1449</v>
      </c>
      <c r="F6106">
        <v>86</v>
      </c>
    </row>
    <row r="6107" spans="1:6" x14ac:dyDescent="0.25">
      <c r="A6107" t="s">
        <v>51</v>
      </c>
      <c r="B6107" t="s">
        <v>6</v>
      </c>
      <c r="C6107" t="s">
        <v>44</v>
      </c>
      <c r="D6107" s="1">
        <v>44511</v>
      </c>
      <c r="E6107" s="4">
        <v>4039</v>
      </c>
      <c r="F6107">
        <v>176</v>
      </c>
    </row>
    <row r="6108" spans="1:6" x14ac:dyDescent="0.25">
      <c r="A6108" t="s">
        <v>10</v>
      </c>
      <c r="B6108" t="s">
        <v>21</v>
      </c>
      <c r="C6108" t="s">
        <v>24</v>
      </c>
      <c r="D6108" s="1">
        <v>44511</v>
      </c>
      <c r="E6108" s="4">
        <v>1918</v>
      </c>
      <c r="F6108">
        <v>101</v>
      </c>
    </row>
    <row r="6109" spans="1:6" x14ac:dyDescent="0.25">
      <c r="A6109" t="s">
        <v>23</v>
      </c>
      <c r="B6109" t="s">
        <v>27</v>
      </c>
      <c r="C6109" t="s">
        <v>45</v>
      </c>
      <c r="D6109" s="1">
        <v>44511</v>
      </c>
      <c r="E6109" s="4">
        <v>280</v>
      </c>
      <c r="F6109">
        <v>12</v>
      </c>
    </row>
    <row r="6110" spans="1:6" x14ac:dyDescent="0.25">
      <c r="A6110" t="s">
        <v>29</v>
      </c>
      <c r="B6110" t="s">
        <v>27</v>
      </c>
      <c r="C6110" t="s">
        <v>12</v>
      </c>
      <c r="D6110" s="1">
        <v>44511</v>
      </c>
      <c r="E6110" s="4">
        <v>1162</v>
      </c>
      <c r="F6110">
        <v>78</v>
      </c>
    </row>
    <row r="6111" spans="1:6" x14ac:dyDescent="0.25">
      <c r="A6111" t="s">
        <v>54</v>
      </c>
      <c r="B6111" t="s">
        <v>16</v>
      </c>
      <c r="C6111" t="s">
        <v>19</v>
      </c>
      <c r="D6111" s="1">
        <v>44511</v>
      </c>
      <c r="E6111" s="4">
        <v>266</v>
      </c>
      <c r="F6111">
        <v>16</v>
      </c>
    </row>
    <row r="6112" spans="1:6" x14ac:dyDescent="0.25">
      <c r="A6112" t="s">
        <v>46</v>
      </c>
      <c r="B6112" t="s">
        <v>21</v>
      </c>
      <c r="C6112" t="s">
        <v>12</v>
      </c>
      <c r="D6112" s="1">
        <v>44511</v>
      </c>
      <c r="E6112" s="4">
        <v>679</v>
      </c>
      <c r="F6112">
        <v>46</v>
      </c>
    </row>
    <row r="6113" spans="1:6" x14ac:dyDescent="0.25">
      <c r="A6113" t="s">
        <v>34</v>
      </c>
      <c r="B6113" t="s">
        <v>9</v>
      </c>
      <c r="C6113" t="s">
        <v>12</v>
      </c>
      <c r="D6113" s="1">
        <v>44511</v>
      </c>
      <c r="E6113" s="4">
        <v>9373</v>
      </c>
      <c r="F6113">
        <v>552</v>
      </c>
    </row>
    <row r="6114" spans="1:6" x14ac:dyDescent="0.25">
      <c r="A6114" t="s">
        <v>32</v>
      </c>
      <c r="B6114" t="s">
        <v>21</v>
      </c>
      <c r="C6114" t="s">
        <v>52</v>
      </c>
      <c r="D6114" s="1">
        <v>44511</v>
      </c>
      <c r="E6114" s="4">
        <v>5880</v>
      </c>
      <c r="F6114">
        <v>588</v>
      </c>
    </row>
    <row r="6115" spans="1:6" x14ac:dyDescent="0.25">
      <c r="A6115" t="s">
        <v>53</v>
      </c>
      <c r="B6115" t="s">
        <v>6</v>
      </c>
      <c r="C6115" t="s">
        <v>19</v>
      </c>
      <c r="D6115" s="1">
        <v>44511</v>
      </c>
      <c r="E6115" s="4">
        <v>5173</v>
      </c>
      <c r="F6115">
        <v>324</v>
      </c>
    </row>
    <row r="6116" spans="1:6" x14ac:dyDescent="0.25">
      <c r="A6116" t="s">
        <v>8</v>
      </c>
      <c r="B6116" t="s">
        <v>16</v>
      </c>
      <c r="C6116" t="s">
        <v>19</v>
      </c>
      <c r="D6116" s="1">
        <v>44511</v>
      </c>
      <c r="E6116" s="4">
        <v>973</v>
      </c>
      <c r="F6116">
        <v>58</v>
      </c>
    </row>
    <row r="6117" spans="1:6" x14ac:dyDescent="0.25">
      <c r="A6117" t="s">
        <v>33</v>
      </c>
      <c r="B6117" t="s">
        <v>6</v>
      </c>
      <c r="C6117" t="s">
        <v>22</v>
      </c>
      <c r="D6117" s="1">
        <v>44511</v>
      </c>
      <c r="E6117" s="4">
        <v>16303</v>
      </c>
      <c r="F6117">
        <v>1820</v>
      </c>
    </row>
    <row r="6118" spans="1:6" x14ac:dyDescent="0.25">
      <c r="A6118" t="s">
        <v>56</v>
      </c>
      <c r="B6118" t="s">
        <v>9</v>
      </c>
      <c r="C6118" t="s">
        <v>19</v>
      </c>
      <c r="D6118" s="1">
        <v>44511</v>
      </c>
      <c r="E6118" s="4">
        <v>12999</v>
      </c>
      <c r="F6118">
        <v>840</v>
      </c>
    </row>
    <row r="6119" spans="1:6" x14ac:dyDescent="0.25">
      <c r="A6119" t="s">
        <v>57</v>
      </c>
      <c r="B6119" t="s">
        <v>6</v>
      </c>
      <c r="C6119" t="s">
        <v>50</v>
      </c>
      <c r="D6119" s="1">
        <v>44512</v>
      </c>
      <c r="E6119" s="4">
        <v>6293</v>
      </c>
      <c r="F6119">
        <v>274</v>
      </c>
    </row>
    <row r="6120" spans="1:6" x14ac:dyDescent="0.25">
      <c r="A6120" t="s">
        <v>10</v>
      </c>
      <c r="B6120" t="s">
        <v>21</v>
      </c>
      <c r="C6120" t="s">
        <v>19</v>
      </c>
      <c r="D6120" s="1">
        <v>44512</v>
      </c>
      <c r="E6120" s="4">
        <v>3479</v>
      </c>
      <c r="F6120">
        <v>194</v>
      </c>
    </row>
    <row r="6121" spans="1:6" x14ac:dyDescent="0.25">
      <c r="A6121" t="s">
        <v>32</v>
      </c>
      <c r="B6121" t="s">
        <v>6</v>
      </c>
      <c r="C6121" t="s">
        <v>17</v>
      </c>
      <c r="D6121" s="1">
        <v>44512</v>
      </c>
      <c r="E6121" s="4">
        <v>2625</v>
      </c>
      <c r="F6121">
        <v>120</v>
      </c>
    </row>
    <row r="6122" spans="1:6" x14ac:dyDescent="0.25">
      <c r="A6122" t="s">
        <v>39</v>
      </c>
      <c r="B6122" t="s">
        <v>27</v>
      </c>
      <c r="C6122" t="s">
        <v>31</v>
      </c>
      <c r="D6122" s="1">
        <v>44512</v>
      </c>
      <c r="E6122" s="4">
        <v>4060</v>
      </c>
      <c r="F6122">
        <v>313</v>
      </c>
    </row>
    <row r="6123" spans="1:6" x14ac:dyDescent="0.25">
      <c r="A6123" t="s">
        <v>29</v>
      </c>
      <c r="B6123" t="s">
        <v>6</v>
      </c>
      <c r="C6123" t="s">
        <v>17</v>
      </c>
      <c r="D6123" s="1">
        <v>44512</v>
      </c>
      <c r="E6123" s="4">
        <v>5495</v>
      </c>
      <c r="F6123">
        <v>239</v>
      </c>
    </row>
    <row r="6124" spans="1:6" x14ac:dyDescent="0.25">
      <c r="A6124" t="s">
        <v>20</v>
      </c>
      <c r="B6124" t="s">
        <v>9</v>
      </c>
      <c r="C6124" t="s">
        <v>52</v>
      </c>
      <c r="D6124" s="1">
        <v>44512</v>
      </c>
      <c r="E6124" s="4">
        <v>3605</v>
      </c>
      <c r="F6124">
        <v>301</v>
      </c>
    </row>
    <row r="6125" spans="1:6" x14ac:dyDescent="0.25">
      <c r="A6125" t="s">
        <v>33</v>
      </c>
      <c r="B6125" t="s">
        <v>11</v>
      </c>
      <c r="C6125" t="s">
        <v>48</v>
      </c>
      <c r="D6125" s="1">
        <v>44512</v>
      </c>
      <c r="E6125" s="4">
        <v>532</v>
      </c>
      <c r="F6125">
        <v>21</v>
      </c>
    </row>
    <row r="6126" spans="1:6" x14ac:dyDescent="0.25">
      <c r="A6126" t="s">
        <v>57</v>
      </c>
      <c r="B6126" t="s">
        <v>21</v>
      </c>
      <c r="C6126" t="s">
        <v>24</v>
      </c>
      <c r="D6126" s="1">
        <v>44512</v>
      </c>
      <c r="E6126" s="4">
        <v>10206</v>
      </c>
      <c r="F6126">
        <v>511</v>
      </c>
    </row>
    <row r="6127" spans="1:6" x14ac:dyDescent="0.25">
      <c r="A6127" t="s">
        <v>5</v>
      </c>
      <c r="B6127" t="s">
        <v>9</v>
      </c>
      <c r="C6127" t="s">
        <v>52</v>
      </c>
      <c r="D6127" s="1">
        <v>44512</v>
      </c>
      <c r="E6127" s="4">
        <v>7462</v>
      </c>
      <c r="F6127">
        <v>622</v>
      </c>
    </row>
    <row r="6128" spans="1:6" x14ac:dyDescent="0.25">
      <c r="A6128" t="s">
        <v>8</v>
      </c>
      <c r="B6128" t="s">
        <v>16</v>
      </c>
      <c r="C6128" t="s">
        <v>7</v>
      </c>
      <c r="D6128" s="1">
        <v>44512</v>
      </c>
      <c r="E6128" s="4">
        <v>2247</v>
      </c>
      <c r="F6128">
        <v>150</v>
      </c>
    </row>
    <row r="6129" spans="1:6" x14ac:dyDescent="0.25">
      <c r="A6129" t="s">
        <v>37</v>
      </c>
      <c r="B6129" t="s">
        <v>6</v>
      </c>
      <c r="C6129" t="s">
        <v>45</v>
      </c>
      <c r="D6129" s="1">
        <v>44512</v>
      </c>
      <c r="E6129" s="4">
        <v>7021</v>
      </c>
      <c r="F6129">
        <v>293</v>
      </c>
    </row>
    <row r="6130" spans="1:6" x14ac:dyDescent="0.25">
      <c r="A6130" t="s">
        <v>25</v>
      </c>
      <c r="B6130" t="s">
        <v>27</v>
      </c>
      <c r="C6130" t="s">
        <v>24</v>
      </c>
      <c r="D6130" s="1">
        <v>44512</v>
      </c>
      <c r="E6130" s="4">
        <v>11977</v>
      </c>
      <c r="F6130">
        <v>631</v>
      </c>
    </row>
    <row r="6131" spans="1:6" x14ac:dyDescent="0.25">
      <c r="A6131" t="s">
        <v>40</v>
      </c>
      <c r="B6131" t="s">
        <v>6</v>
      </c>
      <c r="C6131" t="s">
        <v>45</v>
      </c>
      <c r="D6131" s="1">
        <v>44512</v>
      </c>
      <c r="E6131" s="4">
        <v>952</v>
      </c>
      <c r="F6131">
        <v>42</v>
      </c>
    </row>
    <row r="6132" spans="1:6" x14ac:dyDescent="0.25">
      <c r="A6132" t="s">
        <v>54</v>
      </c>
      <c r="B6132" t="s">
        <v>9</v>
      </c>
      <c r="C6132" t="s">
        <v>14</v>
      </c>
      <c r="D6132" s="1">
        <v>44515</v>
      </c>
      <c r="E6132" s="4">
        <v>9240</v>
      </c>
      <c r="F6132">
        <v>1540</v>
      </c>
    </row>
    <row r="6133" spans="1:6" x14ac:dyDescent="0.25">
      <c r="A6133" t="s">
        <v>37</v>
      </c>
      <c r="B6133" t="s">
        <v>16</v>
      </c>
      <c r="C6133" t="s">
        <v>35</v>
      </c>
      <c r="D6133" s="1">
        <v>44515</v>
      </c>
      <c r="E6133" s="4">
        <v>6972</v>
      </c>
      <c r="F6133">
        <v>388</v>
      </c>
    </row>
    <row r="6134" spans="1:6" x14ac:dyDescent="0.25">
      <c r="A6134" t="s">
        <v>13</v>
      </c>
      <c r="B6134" t="s">
        <v>11</v>
      </c>
      <c r="C6134" t="s">
        <v>24</v>
      </c>
      <c r="D6134" s="1">
        <v>44515</v>
      </c>
      <c r="E6134" s="4">
        <v>4648</v>
      </c>
      <c r="F6134">
        <v>233</v>
      </c>
    </row>
    <row r="6135" spans="1:6" x14ac:dyDescent="0.25">
      <c r="A6135" t="s">
        <v>51</v>
      </c>
      <c r="B6135" t="s">
        <v>16</v>
      </c>
      <c r="C6135" t="s">
        <v>43</v>
      </c>
      <c r="D6135" s="1">
        <v>44515</v>
      </c>
      <c r="E6135" s="4">
        <v>4704</v>
      </c>
      <c r="F6135">
        <v>224</v>
      </c>
    </row>
    <row r="6136" spans="1:6" x14ac:dyDescent="0.25">
      <c r="A6136" t="s">
        <v>41</v>
      </c>
      <c r="B6136" t="s">
        <v>21</v>
      </c>
      <c r="C6136" t="s">
        <v>36</v>
      </c>
      <c r="D6136" s="1">
        <v>44515</v>
      </c>
      <c r="E6136" s="4">
        <v>3563</v>
      </c>
      <c r="F6136">
        <v>396</v>
      </c>
    </row>
    <row r="6137" spans="1:6" x14ac:dyDescent="0.25">
      <c r="A6137" t="s">
        <v>8</v>
      </c>
      <c r="B6137" t="s">
        <v>9</v>
      </c>
      <c r="C6137" t="s">
        <v>50</v>
      </c>
      <c r="D6137" s="1">
        <v>44515</v>
      </c>
      <c r="E6137" s="4">
        <v>5516</v>
      </c>
      <c r="F6137">
        <v>240</v>
      </c>
    </row>
    <row r="6138" spans="1:6" x14ac:dyDescent="0.25">
      <c r="A6138" t="s">
        <v>41</v>
      </c>
      <c r="B6138" t="s">
        <v>9</v>
      </c>
      <c r="C6138" t="s">
        <v>12</v>
      </c>
      <c r="D6138" s="1">
        <v>44515</v>
      </c>
      <c r="E6138" s="4">
        <v>4599</v>
      </c>
      <c r="F6138">
        <v>307</v>
      </c>
    </row>
    <row r="6139" spans="1:6" x14ac:dyDescent="0.25">
      <c r="A6139" t="s">
        <v>13</v>
      </c>
      <c r="B6139" t="s">
        <v>16</v>
      </c>
      <c r="C6139" t="s">
        <v>52</v>
      </c>
      <c r="D6139" s="1">
        <v>44515</v>
      </c>
      <c r="E6139" s="4">
        <v>3780</v>
      </c>
      <c r="F6139">
        <v>344</v>
      </c>
    </row>
    <row r="6140" spans="1:6" x14ac:dyDescent="0.25">
      <c r="A6140" t="s">
        <v>57</v>
      </c>
      <c r="B6140" t="s">
        <v>16</v>
      </c>
      <c r="C6140" t="s">
        <v>50</v>
      </c>
      <c r="D6140" s="1">
        <v>44515</v>
      </c>
      <c r="E6140" s="4">
        <v>5880</v>
      </c>
      <c r="F6140">
        <v>256</v>
      </c>
    </row>
    <row r="6141" spans="1:6" x14ac:dyDescent="0.25">
      <c r="A6141" t="s">
        <v>10</v>
      </c>
      <c r="B6141" t="s">
        <v>16</v>
      </c>
      <c r="C6141" t="s">
        <v>45</v>
      </c>
      <c r="D6141" s="1">
        <v>44515</v>
      </c>
      <c r="E6141" s="4">
        <v>6692</v>
      </c>
      <c r="F6141">
        <v>291</v>
      </c>
    </row>
    <row r="6142" spans="1:6" x14ac:dyDescent="0.25">
      <c r="A6142" t="s">
        <v>20</v>
      </c>
      <c r="B6142" t="s">
        <v>9</v>
      </c>
      <c r="C6142" t="s">
        <v>50</v>
      </c>
      <c r="D6142" s="1">
        <v>44515</v>
      </c>
      <c r="E6142" s="4">
        <v>5047</v>
      </c>
      <c r="F6142">
        <v>230</v>
      </c>
    </row>
    <row r="6143" spans="1:6" x14ac:dyDescent="0.25">
      <c r="A6143" t="s">
        <v>23</v>
      </c>
      <c r="B6143" t="s">
        <v>16</v>
      </c>
      <c r="C6143" t="s">
        <v>50</v>
      </c>
      <c r="D6143" s="1">
        <v>44515</v>
      </c>
      <c r="E6143" s="4">
        <v>7441</v>
      </c>
      <c r="F6143">
        <v>339</v>
      </c>
    </row>
    <row r="6144" spans="1:6" x14ac:dyDescent="0.25">
      <c r="A6144" t="s">
        <v>25</v>
      </c>
      <c r="B6144" t="s">
        <v>21</v>
      </c>
      <c r="C6144" t="s">
        <v>44</v>
      </c>
      <c r="D6144" s="1">
        <v>44515</v>
      </c>
      <c r="E6144" s="4">
        <v>1428</v>
      </c>
      <c r="F6144">
        <v>60</v>
      </c>
    </row>
    <row r="6145" spans="1:6" x14ac:dyDescent="0.25">
      <c r="A6145" t="s">
        <v>56</v>
      </c>
      <c r="B6145" t="s">
        <v>11</v>
      </c>
      <c r="C6145" t="s">
        <v>48</v>
      </c>
      <c r="D6145" s="1">
        <v>44515</v>
      </c>
      <c r="E6145" s="4">
        <v>9765</v>
      </c>
      <c r="F6145">
        <v>376</v>
      </c>
    </row>
    <row r="6146" spans="1:6" x14ac:dyDescent="0.25">
      <c r="A6146" t="s">
        <v>37</v>
      </c>
      <c r="B6146" t="s">
        <v>6</v>
      </c>
      <c r="C6146" t="s">
        <v>22</v>
      </c>
      <c r="D6146" s="1">
        <v>44515</v>
      </c>
      <c r="E6146" s="4">
        <v>4767</v>
      </c>
      <c r="F6146">
        <v>477</v>
      </c>
    </row>
    <row r="6147" spans="1:6" x14ac:dyDescent="0.25">
      <c r="A6147" t="s">
        <v>20</v>
      </c>
      <c r="B6147" t="s">
        <v>6</v>
      </c>
      <c r="C6147" t="s">
        <v>19</v>
      </c>
      <c r="D6147" s="1">
        <v>44515</v>
      </c>
      <c r="E6147" s="4">
        <v>1085</v>
      </c>
      <c r="F6147">
        <v>64</v>
      </c>
    </row>
    <row r="6148" spans="1:6" x14ac:dyDescent="0.25">
      <c r="A6148" t="s">
        <v>32</v>
      </c>
      <c r="B6148" t="s">
        <v>16</v>
      </c>
      <c r="C6148" t="s">
        <v>52</v>
      </c>
      <c r="D6148" s="1">
        <v>44515</v>
      </c>
      <c r="E6148" s="4">
        <v>9688</v>
      </c>
      <c r="F6148">
        <v>910</v>
      </c>
    </row>
    <row r="6149" spans="1:6" x14ac:dyDescent="0.25">
      <c r="A6149" t="s">
        <v>41</v>
      </c>
      <c r="B6149" t="s">
        <v>21</v>
      </c>
      <c r="C6149" t="s">
        <v>47</v>
      </c>
      <c r="D6149" s="1">
        <v>44515</v>
      </c>
      <c r="E6149" s="4">
        <v>1211</v>
      </c>
      <c r="F6149">
        <v>72</v>
      </c>
    </row>
    <row r="6150" spans="1:6" x14ac:dyDescent="0.25">
      <c r="A6150" t="s">
        <v>57</v>
      </c>
      <c r="B6150" t="s">
        <v>27</v>
      </c>
      <c r="C6150" t="s">
        <v>19</v>
      </c>
      <c r="D6150" s="1">
        <v>44515</v>
      </c>
      <c r="E6150" s="4">
        <v>5208</v>
      </c>
      <c r="F6150">
        <v>290</v>
      </c>
    </row>
    <row r="6151" spans="1:6" x14ac:dyDescent="0.25">
      <c r="A6151" t="s">
        <v>41</v>
      </c>
      <c r="B6151" t="s">
        <v>16</v>
      </c>
      <c r="C6151" t="s">
        <v>14</v>
      </c>
      <c r="D6151" s="1">
        <v>44515</v>
      </c>
      <c r="E6151" s="4">
        <v>1715</v>
      </c>
      <c r="F6151">
        <v>245</v>
      </c>
    </row>
    <row r="6152" spans="1:6" x14ac:dyDescent="0.25">
      <c r="A6152" t="s">
        <v>15</v>
      </c>
      <c r="B6152" t="s">
        <v>6</v>
      </c>
      <c r="C6152" t="s">
        <v>19</v>
      </c>
      <c r="D6152" s="1">
        <v>44515</v>
      </c>
      <c r="E6152" s="4">
        <v>8435</v>
      </c>
      <c r="F6152">
        <v>528</v>
      </c>
    </row>
    <row r="6153" spans="1:6" x14ac:dyDescent="0.25">
      <c r="A6153" t="s">
        <v>23</v>
      </c>
      <c r="B6153" t="s">
        <v>11</v>
      </c>
      <c r="C6153" t="s">
        <v>24</v>
      </c>
      <c r="D6153" s="1">
        <v>44515</v>
      </c>
      <c r="E6153" s="4">
        <v>3549</v>
      </c>
      <c r="F6153">
        <v>178</v>
      </c>
    </row>
    <row r="6154" spans="1:6" x14ac:dyDescent="0.25">
      <c r="A6154" t="s">
        <v>23</v>
      </c>
      <c r="B6154" t="s">
        <v>9</v>
      </c>
      <c r="C6154" t="s">
        <v>24</v>
      </c>
      <c r="D6154" s="1">
        <v>44515</v>
      </c>
      <c r="E6154" s="4">
        <v>7980</v>
      </c>
      <c r="F6154">
        <v>444</v>
      </c>
    </row>
    <row r="6155" spans="1:6" x14ac:dyDescent="0.25">
      <c r="A6155" t="s">
        <v>39</v>
      </c>
      <c r="B6155" t="s">
        <v>11</v>
      </c>
      <c r="C6155" t="s">
        <v>17</v>
      </c>
      <c r="D6155" s="1">
        <v>44515</v>
      </c>
      <c r="E6155" s="4">
        <v>5278</v>
      </c>
      <c r="F6155">
        <v>230</v>
      </c>
    </row>
    <row r="6156" spans="1:6" x14ac:dyDescent="0.25">
      <c r="A6156" t="s">
        <v>18</v>
      </c>
      <c r="B6156" t="s">
        <v>6</v>
      </c>
      <c r="C6156" t="s">
        <v>36</v>
      </c>
      <c r="D6156" s="1">
        <v>44515</v>
      </c>
      <c r="E6156" s="4">
        <v>12950</v>
      </c>
      <c r="F6156">
        <v>1610</v>
      </c>
    </row>
    <row r="6157" spans="1:6" x14ac:dyDescent="0.25">
      <c r="A6157" t="s">
        <v>49</v>
      </c>
      <c r="B6157" t="s">
        <v>9</v>
      </c>
      <c r="C6157" t="s">
        <v>30</v>
      </c>
      <c r="D6157" s="1">
        <v>44515</v>
      </c>
      <c r="E6157" s="4">
        <v>3612</v>
      </c>
      <c r="F6157">
        <v>201</v>
      </c>
    </row>
    <row r="6158" spans="1:6" x14ac:dyDescent="0.25">
      <c r="A6158" t="s">
        <v>13</v>
      </c>
      <c r="B6158" t="s">
        <v>16</v>
      </c>
      <c r="C6158" t="s">
        <v>17</v>
      </c>
      <c r="D6158" s="1">
        <v>44515</v>
      </c>
      <c r="E6158" s="4">
        <v>7511</v>
      </c>
      <c r="F6158">
        <v>342</v>
      </c>
    </row>
    <row r="6159" spans="1:6" x14ac:dyDescent="0.25">
      <c r="A6159" t="s">
        <v>40</v>
      </c>
      <c r="B6159" t="s">
        <v>6</v>
      </c>
      <c r="C6159" t="s">
        <v>28</v>
      </c>
      <c r="D6159" s="1">
        <v>44515</v>
      </c>
      <c r="E6159" s="4">
        <v>889</v>
      </c>
      <c r="F6159">
        <v>112</v>
      </c>
    </row>
    <row r="6160" spans="1:6" x14ac:dyDescent="0.25">
      <c r="A6160" t="s">
        <v>20</v>
      </c>
      <c r="B6160" t="s">
        <v>9</v>
      </c>
      <c r="C6160" t="s">
        <v>7</v>
      </c>
      <c r="D6160" s="1">
        <v>44515</v>
      </c>
      <c r="E6160" s="4">
        <v>9366</v>
      </c>
      <c r="F6160">
        <v>586</v>
      </c>
    </row>
    <row r="6161" spans="1:6" x14ac:dyDescent="0.25">
      <c r="A6161" t="s">
        <v>23</v>
      </c>
      <c r="B6161" t="s">
        <v>11</v>
      </c>
      <c r="C6161" t="s">
        <v>17</v>
      </c>
      <c r="D6161" s="1">
        <v>44515</v>
      </c>
      <c r="E6161" s="4">
        <v>12159</v>
      </c>
      <c r="F6161">
        <v>579</v>
      </c>
    </row>
    <row r="6162" spans="1:6" x14ac:dyDescent="0.25">
      <c r="A6162" t="s">
        <v>25</v>
      </c>
      <c r="B6162" t="s">
        <v>16</v>
      </c>
      <c r="C6162" t="s">
        <v>52</v>
      </c>
      <c r="D6162" s="1">
        <v>44515</v>
      </c>
      <c r="E6162" s="4">
        <v>1302</v>
      </c>
      <c r="F6162">
        <v>109</v>
      </c>
    </row>
    <row r="6163" spans="1:6" x14ac:dyDescent="0.25">
      <c r="A6163" t="s">
        <v>8</v>
      </c>
      <c r="B6163" t="s">
        <v>21</v>
      </c>
      <c r="C6163" t="s">
        <v>43</v>
      </c>
      <c r="D6163" s="1">
        <v>44515</v>
      </c>
      <c r="E6163" s="4">
        <v>2254</v>
      </c>
      <c r="F6163">
        <v>108</v>
      </c>
    </row>
    <row r="6164" spans="1:6" x14ac:dyDescent="0.25">
      <c r="A6164" t="s">
        <v>15</v>
      </c>
      <c r="B6164" t="s">
        <v>21</v>
      </c>
      <c r="C6164" t="s">
        <v>30</v>
      </c>
      <c r="D6164" s="1">
        <v>44515</v>
      </c>
      <c r="E6164" s="4">
        <v>1540</v>
      </c>
      <c r="F6164">
        <v>86</v>
      </c>
    </row>
    <row r="6165" spans="1:6" x14ac:dyDescent="0.25">
      <c r="A6165" t="s">
        <v>33</v>
      </c>
      <c r="B6165" t="s">
        <v>6</v>
      </c>
      <c r="C6165" t="s">
        <v>43</v>
      </c>
      <c r="D6165" s="1">
        <v>44515</v>
      </c>
      <c r="E6165" s="4">
        <v>7868</v>
      </c>
      <c r="F6165">
        <v>375</v>
      </c>
    </row>
    <row r="6166" spans="1:6" x14ac:dyDescent="0.25">
      <c r="A6166" t="s">
        <v>15</v>
      </c>
      <c r="B6166" t="s">
        <v>6</v>
      </c>
      <c r="C6166" t="s">
        <v>26</v>
      </c>
      <c r="D6166" s="1">
        <v>44515</v>
      </c>
      <c r="E6166" s="4">
        <v>3689</v>
      </c>
      <c r="F6166">
        <v>308</v>
      </c>
    </row>
    <row r="6167" spans="1:6" x14ac:dyDescent="0.25">
      <c r="A6167" t="s">
        <v>13</v>
      </c>
      <c r="B6167" t="s">
        <v>9</v>
      </c>
      <c r="C6167" t="s">
        <v>45</v>
      </c>
      <c r="D6167" s="1">
        <v>44515</v>
      </c>
      <c r="E6167" s="4">
        <v>8540</v>
      </c>
      <c r="F6167">
        <v>372</v>
      </c>
    </row>
    <row r="6168" spans="1:6" x14ac:dyDescent="0.25">
      <c r="A6168" t="s">
        <v>29</v>
      </c>
      <c r="B6168" t="s">
        <v>21</v>
      </c>
      <c r="C6168" t="s">
        <v>52</v>
      </c>
      <c r="D6168" s="1">
        <v>44515</v>
      </c>
      <c r="E6168" s="4">
        <v>1589</v>
      </c>
      <c r="F6168">
        <v>133</v>
      </c>
    </row>
    <row r="6169" spans="1:6" x14ac:dyDescent="0.25">
      <c r="A6169" t="s">
        <v>8</v>
      </c>
      <c r="B6169" t="s">
        <v>11</v>
      </c>
      <c r="C6169" t="s">
        <v>42</v>
      </c>
      <c r="D6169" s="1">
        <v>44515</v>
      </c>
      <c r="E6169" s="4">
        <v>6468</v>
      </c>
      <c r="F6169">
        <v>432</v>
      </c>
    </row>
    <row r="6170" spans="1:6" x14ac:dyDescent="0.25">
      <c r="A6170" t="s">
        <v>51</v>
      </c>
      <c r="B6170" t="s">
        <v>16</v>
      </c>
      <c r="C6170" t="s">
        <v>38</v>
      </c>
      <c r="D6170" s="1">
        <v>44515</v>
      </c>
      <c r="E6170" s="4">
        <v>9562</v>
      </c>
      <c r="F6170">
        <v>383</v>
      </c>
    </row>
    <row r="6171" spans="1:6" x14ac:dyDescent="0.25">
      <c r="A6171" t="s">
        <v>10</v>
      </c>
      <c r="B6171" t="s">
        <v>21</v>
      </c>
      <c r="C6171" t="s">
        <v>48</v>
      </c>
      <c r="D6171" s="1">
        <v>44515</v>
      </c>
      <c r="E6171" s="4">
        <v>11704</v>
      </c>
      <c r="F6171">
        <v>434</v>
      </c>
    </row>
    <row r="6172" spans="1:6" x14ac:dyDescent="0.25">
      <c r="A6172" t="s">
        <v>29</v>
      </c>
      <c r="B6172" t="s">
        <v>9</v>
      </c>
      <c r="C6172" t="s">
        <v>42</v>
      </c>
      <c r="D6172" s="1">
        <v>44515</v>
      </c>
      <c r="E6172" s="4">
        <v>11347</v>
      </c>
      <c r="F6172">
        <v>840</v>
      </c>
    </row>
    <row r="6173" spans="1:6" x14ac:dyDescent="0.25">
      <c r="A6173" t="s">
        <v>20</v>
      </c>
      <c r="B6173" t="s">
        <v>9</v>
      </c>
      <c r="C6173" t="s">
        <v>24</v>
      </c>
      <c r="D6173" s="1">
        <v>44515</v>
      </c>
      <c r="E6173" s="4">
        <v>9184</v>
      </c>
      <c r="F6173">
        <v>484</v>
      </c>
    </row>
    <row r="6174" spans="1:6" x14ac:dyDescent="0.25">
      <c r="A6174" t="s">
        <v>37</v>
      </c>
      <c r="B6174" t="s">
        <v>16</v>
      </c>
      <c r="C6174" t="s">
        <v>48</v>
      </c>
      <c r="D6174" s="1">
        <v>44515</v>
      </c>
      <c r="E6174" s="4">
        <v>8435</v>
      </c>
      <c r="F6174">
        <v>313</v>
      </c>
    </row>
    <row r="6175" spans="1:6" x14ac:dyDescent="0.25">
      <c r="A6175" t="s">
        <v>8</v>
      </c>
      <c r="B6175" t="s">
        <v>6</v>
      </c>
      <c r="C6175" t="s">
        <v>42</v>
      </c>
      <c r="D6175" s="1">
        <v>44515</v>
      </c>
      <c r="E6175" s="4">
        <v>6993</v>
      </c>
      <c r="F6175">
        <v>500</v>
      </c>
    </row>
    <row r="6176" spans="1:6" x14ac:dyDescent="0.25">
      <c r="A6176" t="s">
        <v>13</v>
      </c>
      <c r="B6176" t="s">
        <v>6</v>
      </c>
      <c r="C6176" t="s">
        <v>42</v>
      </c>
      <c r="D6176" s="1">
        <v>44515</v>
      </c>
      <c r="E6176" s="4">
        <v>952</v>
      </c>
      <c r="F6176">
        <v>64</v>
      </c>
    </row>
    <row r="6177" spans="1:6" x14ac:dyDescent="0.25">
      <c r="A6177" t="s">
        <v>10</v>
      </c>
      <c r="B6177" t="s">
        <v>27</v>
      </c>
      <c r="C6177" t="s">
        <v>45</v>
      </c>
      <c r="D6177" s="1">
        <v>44515</v>
      </c>
      <c r="E6177" s="4">
        <v>7343</v>
      </c>
      <c r="F6177">
        <v>334</v>
      </c>
    </row>
    <row r="6178" spans="1:6" x14ac:dyDescent="0.25">
      <c r="A6178" t="s">
        <v>53</v>
      </c>
      <c r="B6178" t="s">
        <v>16</v>
      </c>
      <c r="C6178" t="s">
        <v>31</v>
      </c>
      <c r="D6178" s="1">
        <v>44515</v>
      </c>
      <c r="E6178" s="4">
        <v>13013</v>
      </c>
      <c r="F6178">
        <v>980</v>
      </c>
    </row>
    <row r="6179" spans="1:6" x14ac:dyDescent="0.25">
      <c r="A6179" t="s">
        <v>20</v>
      </c>
      <c r="B6179" t="s">
        <v>27</v>
      </c>
      <c r="C6179" t="s">
        <v>43</v>
      </c>
      <c r="D6179" s="1">
        <v>44515</v>
      </c>
      <c r="E6179" s="4">
        <v>4340</v>
      </c>
      <c r="F6179">
        <v>207</v>
      </c>
    </row>
    <row r="6180" spans="1:6" x14ac:dyDescent="0.25">
      <c r="A6180" t="s">
        <v>54</v>
      </c>
      <c r="B6180" t="s">
        <v>16</v>
      </c>
      <c r="C6180" t="s">
        <v>12</v>
      </c>
      <c r="D6180" s="1">
        <v>44515</v>
      </c>
      <c r="E6180" s="4">
        <v>5565</v>
      </c>
      <c r="F6180">
        <v>371</v>
      </c>
    </row>
    <row r="6181" spans="1:6" x14ac:dyDescent="0.25">
      <c r="A6181" t="s">
        <v>18</v>
      </c>
      <c r="B6181" t="s">
        <v>9</v>
      </c>
      <c r="C6181" t="s">
        <v>31</v>
      </c>
      <c r="D6181" s="1">
        <v>44515</v>
      </c>
      <c r="E6181" s="4">
        <v>882</v>
      </c>
      <c r="F6181">
        <v>74</v>
      </c>
    </row>
    <row r="6182" spans="1:6" x14ac:dyDescent="0.25">
      <c r="A6182" t="s">
        <v>49</v>
      </c>
      <c r="B6182" t="s">
        <v>16</v>
      </c>
      <c r="C6182" t="s">
        <v>36</v>
      </c>
      <c r="D6182" s="1">
        <v>44515</v>
      </c>
      <c r="E6182" s="4">
        <v>700</v>
      </c>
      <c r="F6182">
        <v>78</v>
      </c>
    </row>
    <row r="6183" spans="1:6" x14ac:dyDescent="0.25">
      <c r="A6183" t="s">
        <v>54</v>
      </c>
      <c r="B6183" t="s">
        <v>16</v>
      </c>
      <c r="C6183" t="s">
        <v>52</v>
      </c>
      <c r="D6183" s="1">
        <v>44515</v>
      </c>
      <c r="E6183" s="4">
        <v>6433</v>
      </c>
      <c r="F6183">
        <v>644</v>
      </c>
    </row>
    <row r="6184" spans="1:6" x14ac:dyDescent="0.25">
      <c r="A6184" t="s">
        <v>54</v>
      </c>
      <c r="B6184" t="s">
        <v>6</v>
      </c>
      <c r="C6184" t="s">
        <v>12</v>
      </c>
      <c r="D6184" s="1">
        <v>44515</v>
      </c>
      <c r="E6184" s="4">
        <v>2856</v>
      </c>
      <c r="F6184">
        <v>191</v>
      </c>
    </row>
    <row r="6185" spans="1:6" x14ac:dyDescent="0.25">
      <c r="A6185" t="s">
        <v>13</v>
      </c>
      <c r="B6185" t="s">
        <v>16</v>
      </c>
      <c r="C6185" t="s">
        <v>22</v>
      </c>
      <c r="D6185" s="1">
        <v>44515</v>
      </c>
      <c r="E6185" s="4">
        <v>301</v>
      </c>
      <c r="F6185">
        <v>38</v>
      </c>
    </row>
    <row r="6186" spans="1:6" x14ac:dyDescent="0.25">
      <c r="A6186" t="s">
        <v>56</v>
      </c>
      <c r="B6186" t="s">
        <v>9</v>
      </c>
      <c r="C6186" t="s">
        <v>38</v>
      </c>
      <c r="D6186" s="1">
        <v>44515</v>
      </c>
      <c r="E6186" s="4">
        <v>8372</v>
      </c>
      <c r="F6186">
        <v>335</v>
      </c>
    </row>
    <row r="6187" spans="1:6" x14ac:dyDescent="0.25">
      <c r="A6187" t="s">
        <v>29</v>
      </c>
      <c r="B6187" t="s">
        <v>16</v>
      </c>
      <c r="C6187" t="s">
        <v>42</v>
      </c>
      <c r="D6187" s="1">
        <v>44515</v>
      </c>
      <c r="E6187" s="4">
        <v>5229</v>
      </c>
      <c r="F6187">
        <v>349</v>
      </c>
    </row>
    <row r="6188" spans="1:6" x14ac:dyDescent="0.25">
      <c r="A6188" t="s">
        <v>23</v>
      </c>
      <c r="B6188" t="s">
        <v>11</v>
      </c>
      <c r="C6188" t="s">
        <v>50</v>
      </c>
      <c r="D6188" s="1">
        <v>44515</v>
      </c>
      <c r="E6188" s="4">
        <v>12257</v>
      </c>
      <c r="F6188">
        <v>558</v>
      </c>
    </row>
    <row r="6189" spans="1:6" x14ac:dyDescent="0.25">
      <c r="A6189" t="s">
        <v>39</v>
      </c>
      <c r="B6189" t="s">
        <v>27</v>
      </c>
      <c r="C6189" t="s">
        <v>14</v>
      </c>
      <c r="D6189" s="1">
        <v>44515</v>
      </c>
      <c r="E6189" s="4">
        <v>1932</v>
      </c>
      <c r="F6189">
        <v>322</v>
      </c>
    </row>
    <row r="6190" spans="1:6" x14ac:dyDescent="0.25">
      <c r="A6190" t="s">
        <v>8</v>
      </c>
      <c r="B6190" t="s">
        <v>27</v>
      </c>
      <c r="C6190" t="s">
        <v>45</v>
      </c>
      <c r="D6190" s="1">
        <v>44515</v>
      </c>
      <c r="E6190" s="4">
        <v>1561</v>
      </c>
      <c r="F6190">
        <v>68</v>
      </c>
    </row>
    <row r="6191" spans="1:6" x14ac:dyDescent="0.25">
      <c r="A6191" t="s">
        <v>39</v>
      </c>
      <c r="B6191" t="s">
        <v>27</v>
      </c>
      <c r="C6191" t="s">
        <v>52</v>
      </c>
      <c r="D6191" s="1">
        <v>44515</v>
      </c>
      <c r="E6191" s="4">
        <v>2884</v>
      </c>
      <c r="F6191">
        <v>241</v>
      </c>
    </row>
    <row r="6192" spans="1:6" x14ac:dyDescent="0.25">
      <c r="A6192" t="s">
        <v>51</v>
      </c>
      <c r="B6192" t="s">
        <v>9</v>
      </c>
      <c r="C6192" t="s">
        <v>14</v>
      </c>
      <c r="D6192" s="1">
        <v>44515</v>
      </c>
      <c r="E6192" s="4">
        <v>11494</v>
      </c>
      <c r="F6192">
        <v>1890</v>
      </c>
    </row>
    <row r="6193" spans="1:6" x14ac:dyDescent="0.25">
      <c r="A6193" t="s">
        <v>15</v>
      </c>
      <c r="B6193" t="s">
        <v>21</v>
      </c>
      <c r="C6193" t="s">
        <v>50</v>
      </c>
      <c r="D6193" s="1">
        <v>44515</v>
      </c>
      <c r="E6193" s="4">
        <v>8400</v>
      </c>
      <c r="F6193">
        <v>350</v>
      </c>
    </row>
    <row r="6194" spans="1:6" x14ac:dyDescent="0.25">
      <c r="A6194" t="s">
        <v>49</v>
      </c>
      <c r="B6194" t="s">
        <v>9</v>
      </c>
      <c r="C6194" t="s">
        <v>26</v>
      </c>
      <c r="D6194" s="1">
        <v>44515</v>
      </c>
      <c r="E6194" s="4">
        <v>9737</v>
      </c>
      <c r="F6194">
        <v>770</v>
      </c>
    </row>
    <row r="6195" spans="1:6" x14ac:dyDescent="0.25">
      <c r="A6195" t="s">
        <v>53</v>
      </c>
      <c r="B6195" t="s">
        <v>6</v>
      </c>
      <c r="C6195" t="s">
        <v>12</v>
      </c>
      <c r="D6195" s="1">
        <v>44515</v>
      </c>
      <c r="E6195" s="4">
        <v>2184</v>
      </c>
      <c r="F6195">
        <v>146</v>
      </c>
    </row>
    <row r="6196" spans="1:6" x14ac:dyDescent="0.25">
      <c r="A6196" t="s">
        <v>13</v>
      </c>
      <c r="B6196" t="s">
        <v>11</v>
      </c>
      <c r="C6196" t="s">
        <v>43</v>
      </c>
      <c r="D6196" s="1">
        <v>44515</v>
      </c>
      <c r="E6196" s="4">
        <v>13195</v>
      </c>
      <c r="F6196">
        <v>600</v>
      </c>
    </row>
    <row r="6197" spans="1:6" x14ac:dyDescent="0.25">
      <c r="A6197" t="s">
        <v>37</v>
      </c>
      <c r="B6197" t="s">
        <v>27</v>
      </c>
      <c r="C6197" t="s">
        <v>35</v>
      </c>
      <c r="D6197" s="1">
        <v>44515</v>
      </c>
      <c r="E6197" s="4">
        <v>1778</v>
      </c>
      <c r="F6197">
        <v>99</v>
      </c>
    </row>
    <row r="6198" spans="1:6" x14ac:dyDescent="0.25">
      <c r="A6198" t="s">
        <v>46</v>
      </c>
      <c r="B6198" t="s">
        <v>11</v>
      </c>
      <c r="C6198" t="s">
        <v>52</v>
      </c>
      <c r="D6198" s="1">
        <v>44515</v>
      </c>
      <c r="E6198" s="4">
        <v>2044</v>
      </c>
      <c r="F6198">
        <v>205</v>
      </c>
    </row>
    <row r="6199" spans="1:6" x14ac:dyDescent="0.25">
      <c r="A6199" t="s">
        <v>15</v>
      </c>
      <c r="B6199" t="s">
        <v>9</v>
      </c>
      <c r="C6199" t="s">
        <v>42</v>
      </c>
      <c r="D6199" s="1">
        <v>44515</v>
      </c>
      <c r="E6199" s="4">
        <v>2835</v>
      </c>
      <c r="F6199">
        <v>203</v>
      </c>
    </row>
    <row r="6200" spans="1:6" x14ac:dyDescent="0.25">
      <c r="A6200" t="s">
        <v>40</v>
      </c>
      <c r="B6200" t="s">
        <v>11</v>
      </c>
      <c r="C6200" t="s">
        <v>17</v>
      </c>
      <c r="D6200" s="1">
        <v>44515</v>
      </c>
      <c r="E6200" s="4">
        <v>154</v>
      </c>
      <c r="F6200">
        <v>7</v>
      </c>
    </row>
    <row r="6201" spans="1:6" x14ac:dyDescent="0.25">
      <c r="A6201" t="s">
        <v>34</v>
      </c>
      <c r="B6201" t="s">
        <v>11</v>
      </c>
      <c r="C6201" t="s">
        <v>7</v>
      </c>
      <c r="D6201" s="1">
        <v>44515</v>
      </c>
      <c r="E6201" s="4">
        <v>3346</v>
      </c>
      <c r="F6201">
        <v>210</v>
      </c>
    </row>
    <row r="6202" spans="1:6" x14ac:dyDescent="0.25">
      <c r="A6202" t="s">
        <v>13</v>
      </c>
      <c r="B6202" t="s">
        <v>11</v>
      </c>
      <c r="C6202" t="s">
        <v>48</v>
      </c>
      <c r="D6202" s="1">
        <v>44515</v>
      </c>
      <c r="E6202" s="4">
        <v>6188</v>
      </c>
      <c r="F6202">
        <v>248</v>
      </c>
    </row>
    <row r="6203" spans="1:6" x14ac:dyDescent="0.25">
      <c r="A6203" t="s">
        <v>34</v>
      </c>
      <c r="B6203" t="s">
        <v>21</v>
      </c>
      <c r="C6203" t="s">
        <v>24</v>
      </c>
      <c r="D6203" s="1">
        <v>44515</v>
      </c>
      <c r="E6203" s="4">
        <v>6209</v>
      </c>
      <c r="F6203">
        <v>311</v>
      </c>
    </row>
    <row r="6204" spans="1:6" x14ac:dyDescent="0.25">
      <c r="A6204" t="s">
        <v>39</v>
      </c>
      <c r="B6204" t="s">
        <v>6</v>
      </c>
      <c r="C6204" t="s">
        <v>26</v>
      </c>
      <c r="D6204" s="1">
        <v>44515</v>
      </c>
      <c r="E6204" s="4">
        <v>17255</v>
      </c>
      <c r="F6204">
        <v>1470</v>
      </c>
    </row>
    <row r="6205" spans="1:6" x14ac:dyDescent="0.25">
      <c r="A6205" t="s">
        <v>5</v>
      </c>
      <c r="B6205" t="s">
        <v>16</v>
      </c>
      <c r="C6205" t="s">
        <v>17</v>
      </c>
      <c r="D6205" s="1">
        <v>44515</v>
      </c>
      <c r="E6205" s="4">
        <v>4676</v>
      </c>
      <c r="F6205">
        <v>204</v>
      </c>
    </row>
    <row r="6206" spans="1:6" x14ac:dyDescent="0.25">
      <c r="A6206" t="s">
        <v>51</v>
      </c>
      <c r="B6206" t="s">
        <v>16</v>
      </c>
      <c r="C6206" t="s">
        <v>28</v>
      </c>
      <c r="D6206" s="1">
        <v>44515</v>
      </c>
      <c r="E6206" s="4">
        <v>1211</v>
      </c>
      <c r="F6206">
        <v>152</v>
      </c>
    </row>
    <row r="6207" spans="1:6" x14ac:dyDescent="0.25">
      <c r="A6207" t="s">
        <v>39</v>
      </c>
      <c r="B6207" t="s">
        <v>16</v>
      </c>
      <c r="C6207" t="s">
        <v>48</v>
      </c>
      <c r="D6207" s="1">
        <v>44515</v>
      </c>
      <c r="E6207" s="4">
        <v>7749</v>
      </c>
      <c r="F6207">
        <v>310</v>
      </c>
    </row>
    <row r="6208" spans="1:6" x14ac:dyDescent="0.25">
      <c r="A6208" t="s">
        <v>51</v>
      </c>
      <c r="B6208" t="s">
        <v>6</v>
      </c>
      <c r="C6208" t="s">
        <v>12</v>
      </c>
      <c r="D6208" s="1">
        <v>44515</v>
      </c>
      <c r="E6208" s="4">
        <v>7168</v>
      </c>
      <c r="F6208">
        <v>448</v>
      </c>
    </row>
    <row r="6209" spans="1:6" x14ac:dyDescent="0.25">
      <c r="A6209" t="s">
        <v>33</v>
      </c>
      <c r="B6209" t="s">
        <v>9</v>
      </c>
      <c r="C6209" t="s">
        <v>30</v>
      </c>
      <c r="D6209" s="1">
        <v>44515</v>
      </c>
      <c r="E6209" s="4">
        <v>14700</v>
      </c>
      <c r="F6209">
        <v>770</v>
      </c>
    </row>
    <row r="6210" spans="1:6" x14ac:dyDescent="0.25">
      <c r="A6210" t="s">
        <v>53</v>
      </c>
      <c r="B6210" t="s">
        <v>11</v>
      </c>
      <c r="C6210" t="s">
        <v>17</v>
      </c>
      <c r="D6210" s="1">
        <v>44516</v>
      </c>
      <c r="E6210" s="4">
        <v>6951</v>
      </c>
      <c r="F6210">
        <v>331</v>
      </c>
    </row>
    <row r="6211" spans="1:6" x14ac:dyDescent="0.25">
      <c r="A6211" t="s">
        <v>41</v>
      </c>
      <c r="B6211" t="s">
        <v>9</v>
      </c>
      <c r="C6211" t="s">
        <v>38</v>
      </c>
      <c r="D6211" s="1">
        <v>44516</v>
      </c>
      <c r="E6211" s="4">
        <v>4718</v>
      </c>
      <c r="F6211">
        <v>182</v>
      </c>
    </row>
    <row r="6212" spans="1:6" x14ac:dyDescent="0.25">
      <c r="A6212" t="s">
        <v>55</v>
      </c>
      <c r="B6212" t="s">
        <v>9</v>
      </c>
      <c r="C6212" t="s">
        <v>19</v>
      </c>
      <c r="D6212" s="1">
        <v>44516</v>
      </c>
      <c r="E6212" s="4">
        <v>203</v>
      </c>
      <c r="F6212">
        <v>13</v>
      </c>
    </row>
    <row r="6213" spans="1:6" x14ac:dyDescent="0.25">
      <c r="A6213" t="s">
        <v>56</v>
      </c>
      <c r="B6213" t="s">
        <v>21</v>
      </c>
      <c r="C6213" t="s">
        <v>17</v>
      </c>
      <c r="D6213" s="1">
        <v>44516</v>
      </c>
      <c r="E6213" s="4">
        <v>7798</v>
      </c>
      <c r="F6213">
        <v>355</v>
      </c>
    </row>
    <row r="6214" spans="1:6" x14ac:dyDescent="0.25">
      <c r="A6214" t="s">
        <v>15</v>
      </c>
      <c r="B6214" t="s">
        <v>21</v>
      </c>
      <c r="C6214" t="s">
        <v>47</v>
      </c>
      <c r="D6214" s="1">
        <v>44516</v>
      </c>
      <c r="E6214" s="4">
        <v>4263</v>
      </c>
      <c r="F6214">
        <v>267</v>
      </c>
    </row>
    <row r="6215" spans="1:6" x14ac:dyDescent="0.25">
      <c r="A6215" t="s">
        <v>13</v>
      </c>
      <c r="B6215" t="s">
        <v>16</v>
      </c>
      <c r="C6215" t="s">
        <v>7</v>
      </c>
      <c r="D6215" s="1">
        <v>44516</v>
      </c>
      <c r="E6215" s="4">
        <v>4074</v>
      </c>
      <c r="F6215">
        <v>255</v>
      </c>
    </row>
    <row r="6216" spans="1:6" x14ac:dyDescent="0.25">
      <c r="A6216" t="s">
        <v>10</v>
      </c>
      <c r="B6216" t="s">
        <v>9</v>
      </c>
      <c r="C6216" t="s">
        <v>42</v>
      </c>
      <c r="D6216" s="1">
        <v>44516</v>
      </c>
      <c r="E6216" s="4">
        <v>469</v>
      </c>
      <c r="F6216">
        <v>32</v>
      </c>
    </row>
    <row r="6217" spans="1:6" x14ac:dyDescent="0.25">
      <c r="A6217" t="s">
        <v>51</v>
      </c>
      <c r="B6217" t="s">
        <v>9</v>
      </c>
      <c r="C6217" t="s">
        <v>36</v>
      </c>
      <c r="D6217" s="1">
        <v>44516</v>
      </c>
      <c r="E6217" s="4">
        <v>2128</v>
      </c>
      <c r="F6217">
        <v>266</v>
      </c>
    </row>
    <row r="6218" spans="1:6" x14ac:dyDescent="0.25">
      <c r="A6218" t="s">
        <v>34</v>
      </c>
      <c r="B6218" t="s">
        <v>27</v>
      </c>
      <c r="C6218" t="s">
        <v>28</v>
      </c>
      <c r="D6218" s="1">
        <v>44516</v>
      </c>
      <c r="E6218" s="4">
        <v>6636</v>
      </c>
      <c r="F6218">
        <v>1120</v>
      </c>
    </row>
    <row r="6219" spans="1:6" x14ac:dyDescent="0.25">
      <c r="A6219" t="s">
        <v>53</v>
      </c>
      <c r="B6219" t="s">
        <v>9</v>
      </c>
      <c r="C6219" t="s">
        <v>30</v>
      </c>
      <c r="D6219" s="1">
        <v>44516</v>
      </c>
      <c r="E6219" s="4">
        <v>126</v>
      </c>
      <c r="F6219">
        <v>7</v>
      </c>
    </row>
    <row r="6220" spans="1:6" x14ac:dyDescent="0.25">
      <c r="A6220" t="s">
        <v>51</v>
      </c>
      <c r="B6220" t="s">
        <v>21</v>
      </c>
      <c r="C6220" t="s">
        <v>44</v>
      </c>
      <c r="D6220" s="1">
        <v>44516</v>
      </c>
      <c r="E6220" s="4">
        <v>6643</v>
      </c>
      <c r="F6220">
        <v>289</v>
      </c>
    </row>
    <row r="6221" spans="1:6" x14ac:dyDescent="0.25">
      <c r="A6221" t="s">
        <v>25</v>
      </c>
      <c r="B6221" t="s">
        <v>9</v>
      </c>
      <c r="C6221" t="s">
        <v>35</v>
      </c>
      <c r="D6221" s="1">
        <v>44516</v>
      </c>
      <c r="E6221" s="4">
        <v>4081</v>
      </c>
      <c r="F6221">
        <v>241</v>
      </c>
    </row>
    <row r="6222" spans="1:6" x14ac:dyDescent="0.25">
      <c r="A6222" t="s">
        <v>39</v>
      </c>
      <c r="B6222" t="s">
        <v>21</v>
      </c>
      <c r="C6222" t="s">
        <v>26</v>
      </c>
      <c r="D6222" s="1">
        <v>44516</v>
      </c>
      <c r="E6222" s="4">
        <v>2744</v>
      </c>
      <c r="F6222">
        <v>229</v>
      </c>
    </row>
    <row r="6223" spans="1:6" x14ac:dyDescent="0.25">
      <c r="A6223" t="s">
        <v>54</v>
      </c>
      <c r="B6223" t="s">
        <v>21</v>
      </c>
      <c r="C6223" t="s">
        <v>35</v>
      </c>
      <c r="D6223" s="1">
        <v>44516</v>
      </c>
      <c r="E6223" s="4">
        <v>4788</v>
      </c>
      <c r="F6223">
        <v>252</v>
      </c>
    </row>
    <row r="6224" spans="1:6" x14ac:dyDescent="0.25">
      <c r="A6224" t="s">
        <v>8</v>
      </c>
      <c r="B6224" t="s">
        <v>11</v>
      </c>
      <c r="C6224" t="s">
        <v>47</v>
      </c>
      <c r="D6224" s="1">
        <v>44516</v>
      </c>
      <c r="E6224" s="4">
        <v>763</v>
      </c>
      <c r="F6224">
        <v>45</v>
      </c>
    </row>
    <row r="6225" spans="1:6" x14ac:dyDescent="0.25">
      <c r="A6225" t="s">
        <v>51</v>
      </c>
      <c r="B6225" t="s">
        <v>9</v>
      </c>
      <c r="C6225" t="s">
        <v>22</v>
      </c>
      <c r="D6225" s="1">
        <v>44516</v>
      </c>
      <c r="E6225" s="4">
        <v>6531</v>
      </c>
      <c r="F6225">
        <v>700</v>
      </c>
    </row>
    <row r="6226" spans="1:6" x14ac:dyDescent="0.25">
      <c r="A6226" t="s">
        <v>46</v>
      </c>
      <c r="B6226" t="s">
        <v>21</v>
      </c>
      <c r="C6226" t="s">
        <v>48</v>
      </c>
      <c r="D6226" s="1">
        <v>44516</v>
      </c>
      <c r="E6226" s="4">
        <v>2891</v>
      </c>
      <c r="F6226">
        <v>116</v>
      </c>
    </row>
    <row r="6227" spans="1:6" x14ac:dyDescent="0.25">
      <c r="A6227" t="s">
        <v>34</v>
      </c>
      <c r="B6227" t="s">
        <v>6</v>
      </c>
      <c r="C6227" t="s">
        <v>24</v>
      </c>
      <c r="D6227" s="1">
        <v>44516</v>
      </c>
      <c r="E6227" s="4">
        <v>1666</v>
      </c>
      <c r="F6227">
        <v>84</v>
      </c>
    </row>
    <row r="6228" spans="1:6" x14ac:dyDescent="0.25">
      <c r="A6228" t="s">
        <v>55</v>
      </c>
      <c r="B6228" t="s">
        <v>16</v>
      </c>
      <c r="C6228" t="s">
        <v>24</v>
      </c>
      <c r="D6228" s="1">
        <v>44516</v>
      </c>
      <c r="E6228" s="4">
        <v>3395</v>
      </c>
      <c r="F6228">
        <v>170</v>
      </c>
    </row>
    <row r="6229" spans="1:6" x14ac:dyDescent="0.25">
      <c r="A6229" t="s">
        <v>23</v>
      </c>
      <c r="B6229" t="s">
        <v>11</v>
      </c>
      <c r="C6229" t="s">
        <v>45</v>
      </c>
      <c r="D6229" s="1">
        <v>44516</v>
      </c>
      <c r="E6229" s="4">
        <v>12257</v>
      </c>
      <c r="F6229">
        <v>533</v>
      </c>
    </row>
    <row r="6230" spans="1:6" x14ac:dyDescent="0.25">
      <c r="A6230" t="s">
        <v>41</v>
      </c>
      <c r="B6230" t="s">
        <v>27</v>
      </c>
      <c r="C6230" t="s">
        <v>12</v>
      </c>
      <c r="D6230" s="1">
        <v>44516</v>
      </c>
      <c r="E6230" s="4">
        <v>5453</v>
      </c>
      <c r="F6230">
        <v>321</v>
      </c>
    </row>
    <row r="6231" spans="1:6" x14ac:dyDescent="0.25">
      <c r="A6231" t="s">
        <v>25</v>
      </c>
      <c r="B6231" t="s">
        <v>21</v>
      </c>
      <c r="C6231" t="s">
        <v>47</v>
      </c>
      <c r="D6231" s="1">
        <v>44516</v>
      </c>
      <c r="E6231" s="4">
        <v>4074</v>
      </c>
      <c r="F6231">
        <v>240</v>
      </c>
    </row>
    <row r="6232" spans="1:6" x14ac:dyDescent="0.25">
      <c r="A6232" t="s">
        <v>46</v>
      </c>
      <c r="B6232" t="s">
        <v>16</v>
      </c>
      <c r="C6232" t="s">
        <v>36</v>
      </c>
      <c r="D6232" s="1">
        <v>44516</v>
      </c>
      <c r="E6232" s="4">
        <v>6895</v>
      </c>
      <c r="F6232">
        <v>980</v>
      </c>
    </row>
    <row r="6233" spans="1:6" x14ac:dyDescent="0.25">
      <c r="A6233" t="s">
        <v>34</v>
      </c>
      <c r="B6233" t="s">
        <v>21</v>
      </c>
      <c r="C6233" t="s">
        <v>47</v>
      </c>
      <c r="D6233" s="1">
        <v>44516</v>
      </c>
      <c r="E6233" s="4">
        <v>3605</v>
      </c>
      <c r="F6233">
        <v>213</v>
      </c>
    </row>
    <row r="6234" spans="1:6" x14ac:dyDescent="0.25">
      <c r="A6234" t="s">
        <v>40</v>
      </c>
      <c r="B6234" t="s">
        <v>6</v>
      </c>
      <c r="C6234" t="s">
        <v>24</v>
      </c>
      <c r="D6234" s="1">
        <v>44516</v>
      </c>
      <c r="E6234" s="4">
        <v>3213</v>
      </c>
      <c r="F6234">
        <v>170</v>
      </c>
    </row>
    <row r="6235" spans="1:6" x14ac:dyDescent="0.25">
      <c r="A6235" t="s">
        <v>13</v>
      </c>
      <c r="B6235" t="s">
        <v>11</v>
      </c>
      <c r="C6235" t="s">
        <v>45</v>
      </c>
      <c r="D6235" s="1">
        <v>44516</v>
      </c>
      <c r="E6235" s="4">
        <v>350</v>
      </c>
      <c r="F6235">
        <v>15</v>
      </c>
    </row>
    <row r="6236" spans="1:6" x14ac:dyDescent="0.25">
      <c r="A6236" t="s">
        <v>51</v>
      </c>
      <c r="B6236" t="s">
        <v>9</v>
      </c>
      <c r="C6236" t="s">
        <v>24</v>
      </c>
      <c r="D6236" s="1">
        <v>44516</v>
      </c>
      <c r="E6236" s="4">
        <v>5796</v>
      </c>
      <c r="F6236">
        <v>306</v>
      </c>
    </row>
    <row r="6237" spans="1:6" x14ac:dyDescent="0.25">
      <c r="A6237" t="s">
        <v>18</v>
      </c>
      <c r="B6237" t="s">
        <v>27</v>
      </c>
      <c r="C6237" t="s">
        <v>36</v>
      </c>
      <c r="D6237" s="1">
        <v>44516</v>
      </c>
      <c r="E6237" s="4">
        <v>3773</v>
      </c>
      <c r="F6237">
        <v>539</v>
      </c>
    </row>
    <row r="6238" spans="1:6" x14ac:dyDescent="0.25">
      <c r="A6238" t="s">
        <v>39</v>
      </c>
      <c r="B6238" t="s">
        <v>16</v>
      </c>
      <c r="C6238" t="s">
        <v>24</v>
      </c>
      <c r="D6238" s="1">
        <v>44516</v>
      </c>
      <c r="E6238" s="4">
        <v>1771</v>
      </c>
      <c r="F6238">
        <v>94</v>
      </c>
    </row>
    <row r="6239" spans="1:6" x14ac:dyDescent="0.25">
      <c r="A6239" t="s">
        <v>34</v>
      </c>
      <c r="B6239" t="s">
        <v>11</v>
      </c>
      <c r="C6239" t="s">
        <v>22</v>
      </c>
      <c r="D6239" s="1">
        <v>44516</v>
      </c>
      <c r="E6239" s="4">
        <v>3934</v>
      </c>
      <c r="F6239">
        <v>394</v>
      </c>
    </row>
    <row r="6240" spans="1:6" x14ac:dyDescent="0.25">
      <c r="A6240" t="s">
        <v>23</v>
      </c>
      <c r="B6240" t="s">
        <v>9</v>
      </c>
      <c r="C6240" t="s">
        <v>38</v>
      </c>
      <c r="D6240" s="1">
        <v>44516</v>
      </c>
      <c r="E6240" s="4">
        <v>1512</v>
      </c>
      <c r="F6240">
        <v>59</v>
      </c>
    </row>
    <row r="6241" spans="1:6" x14ac:dyDescent="0.25">
      <c r="A6241" t="s">
        <v>13</v>
      </c>
      <c r="B6241" t="s">
        <v>21</v>
      </c>
      <c r="C6241" t="s">
        <v>19</v>
      </c>
      <c r="D6241" s="1">
        <v>44516</v>
      </c>
      <c r="E6241" s="4">
        <v>7392</v>
      </c>
      <c r="F6241">
        <v>435</v>
      </c>
    </row>
    <row r="6242" spans="1:6" x14ac:dyDescent="0.25">
      <c r="A6242" t="s">
        <v>13</v>
      </c>
      <c r="B6242" t="s">
        <v>27</v>
      </c>
      <c r="C6242" t="s">
        <v>47</v>
      </c>
      <c r="D6242" s="1">
        <v>44516</v>
      </c>
      <c r="E6242" s="4">
        <v>7070</v>
      </c>
      <c r="F6242">
        <v>442</v>
      </c>
    </row>
    <row r="6243" spans="1:6" x14ac:dyDescent="0.25">
      <c r="A6243" t="s">
        <v>34</v>
      </c>
      <c r="B6243" t="s">
        <v>6</v>
      </c>
      <c r="C6243" t="s">
        <v>35</v>
      </c>
      <c r="D6243" s="1">
        <v>44516</v>
      </c>
      <c r="E6243" s="4">
        <v>15414</v>
      </c>
      <c r="F6243">
        <v>840</v>
      </c>
    </row>
    <row r="6244" spans="1:6" x14ac:dyDescent="0.25">
      <c r="A6244" t="s">
        <v>54</v>
      </c>
      <c r="B6244" t="s">
        <v>6</v>
      </c>
      <c r="C6244" t="s">
        <v>14</v>
      </c>
      <c r="D6244" s="1">
        <v>44516</v>
      </c>
      <c r="E6244" s="4">
        <v>10822</v>
      </c>
      <c r="F6244">
        <v>1820</v>
      </c>
    </row>
    <row r="6245" spans="1:6" x14ac:dyDescent="0.25">
      <c r="A6245" t="s">
        <v>55</v>
      </c>
      <c r="B6245" t="s">
        <v>16</v>
      </c>
      <c r="C6245" t="s">
        <v>14</v>
      </c>
      <c r="D6245" s="1">
        <v>44516</v>
      </c>
      <c r="E6245" s="4">
        <v>11879</v>
      </c>
      <c r="F6245">
        <v>1470</v>
      </c>
    </row>
    <row r="6246" spans="1:6" x14ac:dyDescent="0.25">
      <c r="A6246" t="s">
        <v>56</v>
      </c>
      <c r="B6246" t="s">
        <v>21</v>
      </c>
      <c r="C6246" t="s">
        <v>45</v>
      </c>
      <c r="D6246" s="1">
        <v>44516</v>
      </c>
      <c r="E6246" s="4">
        <v>9282</v>
      </c>
      <c r="F6246">
        <v>387</v>
      </c>
    </row>
    <row r="6247" spans="1:6" x14ac:dyDescent="0.25">
      <c r="A6247" t="s">
        <v>23</v>
      </c>
      <c r="B6247" t="s">
        <v>9</v>
      </c>
      <c r="C6247" t="s">
        <v>28</v>
      </c>
      <c r="D6247" s="1">
        <v>44516</v>
      </c>
      <c r="E6247" s="4">
        <v>10983</v>
      </c>
      <c r="F6247">
        <v>1540</v>
      </c>
    </row>
    <row r="6248" spans="1:6" x14ac:dyDescent="0.25">
      <c r="A6248" t="s">
        <v>33</v>
      </c>
      <c r="B6248" t="s">
        <v>27</v>
      </c>
      <c r="C6248" t="s">
        <v>36</v>
      </c>
      <c r="D6248" s="1">
        <v>44516</v>
      </c>
      <c r="E6248" s="4">
        <v>1554</v>
      </c>
      <c r="F6248">
        <v>222</v>
      </c>
    </row>
    <row r="6249" spans="1:6" x14ac:dyDescent="0.25">
      <c r="A6249" t="s">
        <v>10</v>
      </c>
      <c r="B6249" t="s">
        <v>27</v>
      </c>
      <c r="C6249" t="s">
        <v>7</v>
      </c>
      <c r="D6249" s="1">
        <v>44516</v>
      </c>
      <c r="E6249" s="4">
        <v>2443</v>
      </c>
      <c r="F6249">
        <v>175</v>
      </c>
    </row>
    <row r="6250" spans="1:6" x14ac:dyDescent="0.25">
      <c r="A6250" t="s">
        <v>33</v>
      </c>
      <c r="B6250" t="s">
        <v>11</v>
      </c>
      <c r="C6250" t="s">
        <v>52</v>
      </c>
      <c r="D6250" s="1">
        <v>44516</v>
      </c>
      <c r="E6250" s="4">
        <v>8736</v>
      </c>
      <c r="F6250">
        <v>770</v>
      </c>
    </row>
    <row r="6251" spans="1:6" x14ac:dyDescent="0.25">
      <c r="A6251" t="s">
        <v>53</v>
      </c>
      <c r="B6251" t="s">
        <v>27</v>
      </c>
      <c r="C6251" t="s">
        <v>52</v>
      </c>
      <c r="D6251" s="1">
        <v>44516</v>
      </c>
      <c r="E6251" s="4">
        <v>3542</v>
      </c>
      <c r="F6251">
        <v>322</v>
      </c>
    </row>
    <row r="6252" spans="1:6" x14ac:dyDescent="0.25">
      <c r="A6252" t="s">
        <v>10</v>
      </c>
      <c r="B6252" t="s">
        <v>27</v>
      </c>
      <c r="C6252" t="s">
        <v>38</v>
      </c>
      <c r="D6252" s="1">
        <v>44516</v>
      </c>
      <c r="E6252" s="4">
        <v>6230</v>
      </c>
      <c r="F6252">
        <v>250</v>
      </c>
    </row>
    <row r="6253" spans="1:6" x14ac:dyDescent="0.25">
      <c r="A6253" t="s">
        <v>34</v>
      </c>
      <c r="B6253" t="s">
        <v>11</v>
      </c>
      <c r="C6253" t="s">
        <v>17</v>
      </c>
      <c r="D6253" s="1">
        <v>44517</v>
      </c>
      <c r="E6253" s="4">
        <v>5845</v>
      </c>
      <c r="F6253">
        <v>255</v>
      </c>
    </row>
    <row r="6254" spans="1:6" x14ac:dyDescent="0.25">
      <c r="A6254" t="s">
        <v>46</v>
      </c>
      <c r="B6254" t="s">
        <v>27</v>
      </c>
      <c r="C6254" t="s">
        <v>26</v>
      </c>
      <c r="D6254" s="1">
        <v>44517</v>
      </c>
      <c r="E6254" s="4">
        <v>1484</v>
      </c>
      <c r="F6254">
        <v>124</v>
      </c>
    </row>
    <row r="6255" spans="1:6" x14ac:dyDescent="0.25">
      <c r="A6255" t="s">
        <v>57</v>
      </c>
      <c r="B6255" t="s">
        <v>11</v>
      </c>
      <c r="C6255" t="s">
        <v>28</v>
      </c>
      <c r="D6255" s="1">
        <v>44517</v>
      </c>
      <c r="E6255" s="4">
        <v>1288</v>
      </c>
      <c r="F6255">
        <v>184</v>
      </c>
    </row>
    <row r="6256" spans="1:6" x14ac:dyDescent="0.25">
      <c r="A6256" t="s">
        <v>29</v>
      </c>
      <c r="B6256" t="s">
        <v>6</v>
      </c>
      <c r="C6256" t="s">
        <v>47</v>
      </c>
      <c r="D6256" s="1">
        <v>44517</v>
      </c>
      <c r="E6256" s="4">
        <v>2513</v>
      </c>
      <c r="F6256">
        <v>168</v>
      </c>
    </row>
    <row r="6257" spans="1:6" x14ac:dyDescent="0.25">
      <c r="A6257" t="s">
        <v>49</v>
      </c>
      <c r="B6257" t="s">
        <v>9</v>
      </c>
      <c r="C6257" t="s">
        <v>36</v>
      </c>
      <c r="D6257" s="1">
        <v>44517</v>
      </c>
      <c r="E6257" s="4">
        <v>3682</v>
      </c>
      <c r="F6257">
        <v>461</v>
      </c>
    </row>
    <row r="6258" spans="1:6" x14ac:dyDescent="0.25">
      <c r="A6258" t="s">
        <v>29</v>
      </c>
      <c r="B6258" t="s">
        <v>11</v>
      </c>
      <c r="C6258" t="s">
        <v>48</v>
      </c>
      <c r="D6258" s="1">
        <v>44517</v>
      </c>
      <c r="E6258" s="4">
        <v>3514</v>
      </c>
      <c r="F6258">
        <v>131</v>
      </c>
    </row>
    <row r="6259" spans="1:6" x14ac:dyDescent="0.25">
      <c r="A6259" t="s">
        <v>56</v>
      </c>
      <c r="B6259" t="s">
        <v>6</v>
      </c>
      <c r="C6259" t="s">
        <v>24</v>
      </c>
      <c r="D6259" s="1">
        <v>44517</v>
      </c>
      <c r="E6259" s="4">
        <v>3626</v>
      </c>
      <c r="F6259">
        <v>182</v>
      </c>
    </row>
    <row r="6260" spans="1:6" x14ac:dyDescent="0.25">
      <c r="A6260" t="s">
        <v>25</v>
      </c>
      <c r="B6260" t="s">
        <v>6</v>
      </c>
      <c r="C6260" t="s">
        <v>47</v>
      </c>
      <c r="D6260" s="1">
        <v>44517</v>
      </c>
      <c r="E6260" s="4">
        <v>5950</v>
      </c>
      <c r="F6260">
        <v>350</v>
      </c>
    </row>
    <row r="6261" spans="1:6" x14ac:dyDescent="0.25">
      <c r="A6261" t="s">
        <v>53</v>
      </c>
      <c r="B6261" t="s">
        <v>11</v>
      </c>
      <c r="C6261" t="s">
        <v>7</v>
      </c>
      <c r="D6261" s="1">
        <v>44517</v>
      </c>
      <c r="E6261" s="4">
        <v>18858</v>
      </c>
      <c r="F6261">
        <v>1330</v>
      </c>
    </row>
    <row r="6262" spans="1:6" x14ac:dyDescent="0.25">
      <c r="A6262" t="s">
        <v>46</v>
      </c>
      <c r="B6262" t="s">
        <v>11</v>
      </c>
      <c r="C6262" t="s">
        <v>24</v>
      </c>
      <c r="D6262" s="1">
        <v>44517</v>
      </c>
      <c r="E6262" s="4">
        <v>1911</v>
      </c>
      <c r="F6262">
        <v>96</v>
      </c>
    </row>
    <row r="6263" spans="1:6" x14ac:dyDescent="0.25">
      <c r="A6263" t="s">
        <v>55</v>
      </c>
      <c r="B6263" t="s">
        <v>16</v>
      </c>
      <c r="C6263" t="s">
        <v>52</v>
      </c>
      <c r="D6263" s="1">
        <v>44517</v>
      </c>
      <c r="E6263" s="4">
        <v>8358</v>
      </c>
      <c r="F6263">
        <v>770</v>
      </c>
    </row>
    <row r="6264" spans="1:6" x14ac:dyDescent="0.25">
      <c r="A6264" t="s">
        <v>41</v>
      </c>
      <c r="B6264" t="s">
        <v>21</v>
      </c>
      <c r="C6264" t="s">
        <v>19</v>
      </c>
      <c r="D6264" s="1">
        <v>44517</v>
      </c>
      <c r="E6264" s="4">
        <v>3801</v>
      </c>
      <c r="F6264">
        <v>224</v>
      </c>
    </row>
    <row r="6265" spans="1:6" x14ac:dyDescent="0.25">
      <c r="A6265" t="s">
        <v>8</v>
      </c>
      <c r="B6265" t="s">
        <v>27</v>
      </c>
      <c r="C6265" t="s">
        <v>26</v>
      </c>
      <c r="D6265" s="1">
        <v>44517</v>
      </c>
      <c r="E6265" s="4">
        <v>11557</v>
      </c>
      <c r="F6265">
        <v>980</v>
      </c>
    </row>
    <row r="6266" spans="1:6" x14ac:dyDescent="0.25">
      <c r="A6266" t="s">
        <v>8</v>
      </c>
      <c r="B6266" t="s">
        <v>6</v>
      </c>
      <c r="C6266" t="s">
        <v>28</v>
      </c>
      <c r="D6266" s="1">
        <v>44517</v>
      </c>
      <c r="E6266" s="4">
        <v>742</v>
      </c>
      <c r="F6266">
        <v>124</v>
      </c>
    </row>
    <row r="6267" spans="1:6" x14ac:dyDescent="0.25">
      <c r="A6267" t="s">
        <v>18</v>
      </c>
      <c r="B6267" t="s">
        <v>9</v>
      </c>
      <c r="C6267" t="s">
        <v>47</v>
      </c>
      <c r="D6267" s="1">
        <v>44517</v>
      </c>
      <c r="E6267" s="4">
        <v>2170</v>
      </c>
      <c r="F6267">
        <v>145</v>
      </c>
    </row>
    <row r="6268" spans="1:6" x14ac:dyDescent="0.25">
      <c r="A6268" t="s">
        <v>18</v>
      </c>
      <c r="B6268" t="s">
        <v>11</v>
      </c>
      <c r="C6268" t="s">
        <v>47</v>
      </c>
      <c r="D6268" s="1">
        <v>44517</v>
      </c>
      <c r="E6268" s="4">
        <v>5817</v>
      </c>
      <c r="F6268">
        <v>343</v>
      </c>
    </row>
    <row r="6269" spans="1:6" x14ac:dyDescent="0.25">
      <c r="A6269" t="s">
        <v>51</v>
      </c>
      <c r="B6269" t="s">
        <v>6</v>
      </c>
      <c r="C6269" t="s">
        <v>52</v>
      </c>
      <c r="D6269" s="1">
        <v>44517</v>
      </c>
      <c r="E6269" s="4">
        <v>3843</v>
      </c>
      <c r="F6269">
        <v>321</v>
      </c>
    </row>
    <row r="6270" spans="1:6" x14ac:dyDescent="0.25">
      <c r="A6270" t="s">
        <v>56</v>
      </c>
      <c r="B6270" t="s">
        <v>11</v>
      </c>
      <c r="C6270" t="s">
        <v>44</v>
      </c>
      <c r="D6270" s="1">
        <v>44517</v>
      </c>
      <c r="E6270" s="4">
        <v>8302</v>
      </c>
      <c r="F6270">
        <v>346</v>
      </c>
    </row>
    <row r="6271" spans="1:6" x14ac:dyDescent="0.25">
      <c r="A6271" t="s">
        <v>51</v>
      </c>
      <c r="B6271" t="s">
        <v>6</v>
      </c>
      <c r="C6271" t="s">
        <v>24</v>
      </c>
      <c r="D6271" s="1">
        <v>44517</v>
      </c>
      <c r="E6271" s="4">
        <v>42</v>
      </c>
      <c r="F6271">
        <v>3</v>
      </c>
    </row>
    <row r="6272" spans="1:6" x14ac:dyDescent="0.25">
      <c r="A6272" t="s">
        <v>8</v>
      </c>
      <c r="B6272" t="s">
        <v>21</v>
      </c>
      <c r="C6272" t="s">
        <v>35</v>
      </c>
      <c r="D6272" s="1">
        <v>44517</v>
      </c>
      <c r="E6272" s="4">
        <v>4088</v>
      </c>
      <c r="F6272">
        <v>216</v>
      </c>
    </row>
    <row r="6273" spans="1:6" x14ac:dyDescent="0.25">
      <c r="A6273" t="s">
        <v>57</v>
      </c>
      <c r="B6273" t="s">
        <v>11</v>
      </c>
      <c r="C6273" t="s">
        <v>36</v>
      </c>
      <c r="D6273" s="1">
        <v>44517</v>
      </c>
      <c r="E6273" s="4">
        <v>7126</v>
      </c>
      <c r="F6273">
        <v>770</v>
      </c>
    </row>
    <row r="6274" spans="1:6" x14ac:dyDescent="0.25">
      <c r="A6274" t="s">
        <v>56</v>
      </c>
      <c r="B6274" t="s">
        <v>27</v>
      </c>
      <c r="C6274" t="s">
        <v>24</v>
      </c>
      <c r="D6274" s="1">
        <v>44517</v>
      </c>
      <c r="E6274" s="4">
        <v>2296</v>
      </c>
      <c r="F6274">
        <v>128</v>
      </c>
    </row>
    <row r="6275" spans="1:6" x14ac:dyDescent="0.25">
      <c r="A6275" t="s">
        <v>54</v>
      </c>
      <c r="B6275" t="s">
        <v>9</v>
      </c>
      <c r="C6275" t="s">
        <v>19</v>
      </c>
      <c r="D6275" s="1">
        <v>44517</v>
      </c>
      <c r="E6275" s="4">
        <v>14483</v>
      </c>
      <c r="F6275">
        <v>840</v>
      </c>
    </row>
    <row r="6276" spans="1:6" x14ac:dyDescent="0.25">
      <c r="A6276" t="s">
        <v>40</v>
      </c>
      <c r="B6276" t="s">
        <v>11</v>
      </c>
      <c r="C6276" t="s">
        <v>22</v>
      </c>
      <c r="D6276" s="1">
        <v>44517</v>
      </c>
      <c r="E6276" s="4">
        <v>6167</v>
      </c>
      <c r="F6276">
        <v>617</v>
      </c>
    </row>
    <row r="6277" spans="1:6" x14ac:dyDescent="0.25">
      <c r="A6277" t="s">
        <v>40</v>
      </c>
      <c r="B6277" t="s">
        <v>16</v>
      </c>
      <c r="C6277" t="s">
        <v>43</v>
      </c>
      <c r="D6277" s="1">
        <v>44517</v>
      </c>
      <c r="E6277" s="4">
        <v>7042</v>
      </c>
      <c r="F6277">
        <v>336</v>
      </c>
    </row>
    <row r="6278" spans="1:6" x14ac:dyDescent="0.25">
      <c r="A6278" t="s">
        <v>41</v>
      </c>
      <c r="B6278" t="s">
        <v>6</v>
      </c>
      <c r="C6278" t="s">
        <v>35</v>
      </c>
      <c r="D6278" s="1">
        <v>44517</v>
      </c>
      <c r="E6278" s="4">
        <v>4515</v>
      </c>
      <c r="F6278">
        <v>251</v>
      </c>
    </row>
    <row r="6279" spans="1:6" x14ac:dyDescent="0.25">
      <c r="A6279" t="s">
        <v>25</v>
      </c>
      <c r="B6279" t="s">
        <v>9</v>
      </c>
      <c r="C6279" t="s">
        <v>47</v>
      </c>
      <c r="D6279" s="1">
        <v>44517</v>
      </c>
      <c r="E6279" s="4">
        <v>9863</v>
      </c>
      <c r="F6279">
        <v>581</v>
      </c>
    </row>
    <row r="6280" spans="1:6" x14ac:dyDescent="0.25">
      <c r="A6280" t="s">
        <v>8</v>
      </c>
      <c r="B6280" t="s">
        <v>9</v>
      </c>
      <c r="C6280" t="s">
        <v>31</v>
      </c>
      <c r="D6280" s="1">
        <v>44517</v>
      </c>
      <c r="E6280" s="4">
        <v>12663</v>
      </c>
      <c r="F6280">
        <v>1050</v>
      </c>
    </row>
    <row r="6281" spans="1:6" x14ac:dyDescent="0.25">
      <c r="A6281" t="s">
        <v>13</v>
      </c>
      <c r="B6281" t="s">
        <v>9</v>
      </c>
      <c r="C6281" t="s">
        <v>38</v>
      </c>
      <c r="D6281" s="1">
        <v>44517</v>
      </c>
      <c r="E6281" s="4">
        <v>6580</v>
      </c>
      <c r="F6281">
        <v>254</v>
      </c>
    </row>
    <row r="6282" spans="1:6" x14ac:dyDescent="0.25">
      <c r="A6282" t="s">
        <v>25</v>
      </c>
      <c r="B6282" t="s">
        <v>9</v>
      </c>
      <c r="C6282" t="s">
        <v>43</v>
      </c>
      <c r="D6282" s="1">
        <v>44517</v>
      </c>
      <c r="E6282" s="4">
        <v>9737</v>
      </c>
      <c r="F6282">
        <v>443</v>
      </c>
    </row>
    <row r="6283" spans="1:6" x14ac:dyDescent="0.25">
      <c r="A6283" t="s">
        <v>53</v>
      </c>
      <c r="B6283" t="s">
        <v>11</v>
      </c>
      <c r="C6283" t="s">
        <v>35</v>
      </c>
      <c r="D6283" s="1">
        <v>44517</v>
      </c>
      <c r="E6283" s="4">
        <v>10192</v>
      </c>
      <c r="F6283">
        <v>600</v>
      </c>
    </row>
    <row r="6284" spans="1:6" x14ac:dyDescent="0.25">
      <c r="A6284" t="s">
        <v>23</v>
      </c>
      <c r="B6284" t="s">
        <v>16</v>
      </c>
      <c r="C6284" t="s">
        <v>22</v>
      </c>
      <c r="D6284" s="1">
        <v>44517</v>
      </c>
      <c r="E6284" s="4">
        <v>10283</v>
      </c>
      <c r="F6284">
        <v>1120</v>
      </c>
    </row>
    <row r="6285" spans="1:6" x14ac:dyDescent="0.25">
      <c r="A6285" t="s">
        <v>41</v>
      </c>
      <c r="B6285" t="s">
        <v>9</v>
      </c>
      <c r="C6285" t="s">
        <v>35</v>
      </c>
      <c r="D6285" s="1">
        <v>44517</v>
      </c>
      <c r="E6285" s="4">
        <v>8918</v>
      </c>
      <c r="F6285">
        <v>525</v>
      </c>
    </row>
    <row r="6286" spans="1:6" x14ac:dyDescent="0.25">
      <c r="A6286" t="s">
        <v>49</v>
      </c>
      <c r="B6286" t="s">
        <v>6</v>
      </c>
      <c r="C6286" t="s">
        <v>50</v>
      </c>
      <c r="D6286" s="1">
        <v>44517</v>
      </c>
      <c r="E6286" s="4">
        <v>16086</v>
      </c>
      <c r="F6286">
        <v>671</v>
      </c>
    </row>
    <row r="6287" spans="1:6" x14ac:dyDescent="0.25">
      <c r="A6287" t="s">
        <v>10</v>
      </c>
      <c r="B6287" t="s">
        <v>27</v>
      </c>
      <c r="C6287" t="s">
        <v>14</v>
      </c>
      <c r="D6287" s="1">
        <v>44517</v>
      </c>
      <c r="E6287" s="4">
        <v>5957</v>
      </c>
      <c r="F6287">
        <v>770</v>
      </c>
    </row>
    <row r="6288" spans="1:6" x14ac:dyDescent="0.25">
      <c r="A6288" t="s">
        <v>51</v>
      </c>
      <c r="B6288" t="s">
        <v>11</v>
      </c>
      <c r="C6288" t="s">
        <v>24</v>
      </c>
      <c r="D6288" s="1">
        <v>44517</v>
      </c>
      <c r="E6288" s="4">
        <v>1904</v>
      </c>
      <c r="F6288">
        <v>101</v>
      </c>
    </row>
    <row r="6289" spans="1:6" x14ac:dyDescent="0.25">
      <c r="A6289" t="s">
        <v>49</v>
      </c>
      <c r="B6289" t="s">
        <v>21</v>
      </c>
      <c r="C6289" t="s">
        <v>38</v>
      </c>
      <c r="D6289" s="1">
        <v>44517</v>
      </c>
      <c r="E6289" s="4">
        <v>735</v>
      </c>
      <c r="F6289">
        <v>28</v>
      </c>
    </row>
    <row r="6290" spans="1:6" x14ac:dyDescent="0.25">
      <c r="A6290" t="s">
        <v>10</v>
      </c>
      <c r="B6290" t="s">
        <v>6</v>
      </c>
      <c r="C6290" t="s">
        <v>28</v>
      </c>
      <c r="D6290" s="1">
        <v>44517</v>
      </c>
      <c r="E6290" s="4">
        <v>3955</v>
      </c>
      <c r="F6290">
        <v>660</v>
      </c>
    </row>
    <row r="6291" spans="1:6" x14ac:dyDescent="0.25">
      <c r="A6291" t="s">
        <v>13</v>
      </c>
      <c r="B6291" t="s">
        <v>11</v>
      </c>
      <c r="C6291" t="s">
        <v>52</v>
      </c>
      <c r="D6291" s="1">
        <v>44517</v>
      </c>
      <c r="E6291" s="4">
        <v>15127</v>
      </c>
      <c r="F6291">
        <v>1260</v>
      </c>
    </row>
    <row r="6292" spans="1:6" x14ac:dyDescent="0.25">
      <c r="A6292" t="s">
        <v>5</v>
      </c>
      <c r="B6292" t="s">
        <v>21</v>
      </c>
      <c r="C6292" t="s">
        <v>47</v>
      </c>
      <c r="D6292" s="1">
        <v>44517</v>
      </c>
      <c r="E6292" s="4">
        <v>2261</v>
      </c>
      <c r="F6292">
        <v>151</v>
      </c>
    </row>
    <row r="6293" spans="1:6" x14ac:dyDescent="0.25">
      <c r="A6293" t="s">
        <v>29</v>
      </c>
      <c r="B6293" t="s">
        <v>21</v>
      </c>
      <c r="C6293" t="s">
        <v>45</v>
      </c>
      <c r="D6293" s="1">
        <v>44517</v>
      </c>
      <c r="E6293" s="4">
        <v>9079</v>
      </c>
      <c r="F6293">
        <v>379</v>
      </c>
    </row>
    <row r="6294" spans="1:6" x14ac:dyDescent="0.25">
      <c r="A6294" t="s">
        <v>46</v>
      </c>
      <c r="B6294" t="s">
        <v>27</v>
      </c>
      <c r="C6294" t="s">
        <v>24</v>
      </c>
      <c r="D6294" s="1">
        <v>44517</v>
      </c>
      <c r="E6294" s="4">
        <v>7315</v>
      </c>
      <c r="F6294">
        <v>385</v>
      </c>
    </row>
    <row r="6295" spans="1:6" x14ac:dyDescent="0.25">
      <c r="A6295" t="s">
        <v>49</v>
      </c>
      <c r="B6295" t="s">
        <v>16</v>
      </c>
      <c r="C6295" t="s">
        <v>22</v>
      </c>
      <c r="D6295" s="1">
        <v>44517</v>
      </c>
      <c r="E6295" s="4">
        <v>5992</v>
      </c>
      <c r="F6295">
        <v>770</v>
      </c>
    </row>
    <row r="6296" spans="1:6" x14ac:dyDescent="0.25">
      <c r="A6296" t="s">
        <v>57</v>
      </c>
      <c r="B6296" t="s">
        <v>21</v>
      </c>
      <c r="C6296" t="s">
        <v>31</v>
      </c>
      <c r="D6296" s="1">
        <v>44517</v>
      </c>
      <c r="E6296" s="4">
        <v>476</v>
      </c>
      <c r="F6296">
        <v>37</v>
      </c>
    </row>
    <row r="6297" spans="1:6" x14ac:dyDescent="0.25">
      <c r="A6297" t="s">
        <v>49</v>
      </c>
      <c r="B6297" t="s">
        <v>27</v>
      </c>
      <c r="C6297" t="s">
        <v>19</v>
      </c>
      <c r="D6297" s="1">
        <v>44517</v>
      </c>
      <c r="E6297" s="4">
        <v>5572</v>
      </c>
      <c r="F6297">
        <v>310</v>
      </c>
    </row>
    <row r="6298" spans="1:6" x14ac:dyDescent="0.25">
      <c r="A6298" t="s">
        <v>57</v>
      </c>
      <c r="B6298" t="s">
        <v>11</v>
      </c>
      <c r="C6298" t="s">
        <v>14</v>
      </c>
      <c r="D6298" s="1">
        <v>44517</v>
      </c>
      <c r="E6298" s="4">
        <v>2548</v>
      </c>
      <c r="F6298">
        <v>425</v>
      </c>
    </row>
    <row r="6299" spans="1:6" x14ac:dyDescent="0.25">
      <c r="A6299" t="s">
        <v>29</v>
      </c>
      <c r="B6299" t="s">
        <v>16</v>
      </c>
      <c r="C6299" t="s">
        <v>17</v>
      </c>
      <c r="D6299" s="1">
        <v>44517</v>
      </c>
      <c r="E6299" s="4">
        <v>7483</v>
      </c>
      <c r="F6299">
        <v>326</v>
      </c>
    </row>
    <row r="6300" spans="1:6" x14ac:dyDescent="0.25">
      <c r="A6300" t="s">
        <v>23</v>
      </c>
      <c r="B6300" t="s">
        <v>11</v>
      </c>
      <c r="C6300" t="s">
        <v>14</v>
      </c>
      <c r="D6300" s="1">
        <v>44517</v>
      </c>
      <c r="E6300" s="4">
        <v>9513</v>
      </c>
      <c r="F6300">
        <v>1610</v>
      </c>
    </row>
    <row r="6301" spans="1:6" x14ac:dyDescent="0.25">
      <c r="A6301" t="s">
        <v>56</v>
      </c>
      <c r="B6301" t="s">
        <v>27</v>
      </c>
      <c r="C6301" t="s">
        <v>43</v>
      </c>
      <c r="D6301" s="1">
        <v>44517</v>
      </c>
      <c r="E6301" s="4">
        <v>8176</v>
      </c>
      <c r="F6301">
        <v>390</v>
      </c>
    </row>
    <row r="6302" spans="1:6" x14ac:dyDescent="0.25">
      <c r="A6302" t="s">
        <v>18</v>
      </c>
      <c r="B6302" t="s">
        <v>6</v>
      </c>
      <c r="C6302" t="s">
        <v>45</v>
      </c>
      <c r="D6302" s="1">
        <v>44517</v>
      </c>
      <c r="E6302" s="4">
        <v>3220</v>
      </c>
      <c r="F6302">
        <v>135</v>
      </c>
    </row>
    <row r="6303" spans="1:6" x14ac:dyDescent="0.25">
      <c r="A6303" t="s">
        <v>5</v>
      </c>
      <c r="B6303" t="s">
        <v>9</v>
      </c>
      <c r="C6303" t="s">
        <v>12</v>
      </c>
      <c r="D6303" s="1">
        <v>44517</v>
      </c>
      <c r="E6303" s="4">
        <v>6216</v>
      </c>
      <c r="F6303">
        <v>415</v>
      </c>
    </row>
    <row r="6304" spans="1:6" x14ac:dyDescent="0.25">
      <c r="A6304" t="s">
        <v>10</v>
      </c>
      <c r="B6304" t="s">
        <v>6</v>
      </c>
      <c r="C6304" t="s">
        <v>50</v>
      </c>
      <c r="D6304" s="1">
        <v>44517</v>
      </c>
      <c r="E6304" s="4">
        <v>1848</v>
      </c>
      <c r="F6304">
        <v>84</v>
      </c>
    </row>
    <row r="6305" spans="1:6" x14ac:dyDescent="0.25">
      <c r="A6305" t="s">
        <v>49</v>
      </c>
      <c r="B6305" t="s">
        <v>21</v>
      </c>
      <c r="C6305" t="s">
        <v>31</v>
      </c>
      <c r="D6305" s="1">
        <v>44517</v>
      </c>
      <c r="E6305" s="4">
        <v>651</v>
      </c>
      <c r="F6305">
        <v>47</v>
      </c>
    </row>
    <row r="6306" spans="1:6" x14ac:dyDescent="0.25">
      <c r="A6306" t="s">
        <v>40</v>
      </c>
      <c r="B6306" t="s">
        <v>27</v>
      </c>
      <c r="C6306" t="s">
        <v>19</v>
      </c>
      <c r="D6306" s="1">
        <v>44517</v>
      </c>
      <c r="E6306" s="4">
        <v>483</v>
      </c>
      <c r="F6306">
        <v>31</v>
      </c>
    </row>
    <row r="6307" spans="1:6" x14ac:dyDescent="0.25">
      <c r="A6307" t="s">
        <v>25</v>
      </c>
      <c r="B6307" t="s">
        <v>6</v>
      </c>
      <c r="C6307" t="s">
        <v>50</v>
      </c>
      <c r="D6307" s="1">
        <v>44517</v>
      </c>
      <c r="E6307" s="4">
        <v>5418</v>
      </c>
      <c r="F6307">
        <v>226</v>
      </c>
    </row>
    <row r="6308" spans="1:6" x14ac:dyDescent="0.25">
      <c r="A6308" t="s">
        <v>15</v>
      </c>
      <c r="B6308" t="s">
        <v>6</v>
      </c>
      <c r="C6308" t="s">
        <v>22</v>
      </c>
      <c r="D6308" s="1">
        <v>44517</v>
      </c>
      <c r="E6308" s="4">
        <v>798</v>
      </c>
      <c r="F6308">
        <v>100</v>
      </c>
    </row>
    <row r="6309" spans="1:6" x14ac:dyDescent="0.25">
      <c r="A6309" t="s">
        <v>20</v>
      </c>
      <c r="B6309" t="s">
        <v>16</v>
      </c>
      <c r="C6309" t="s">
        <v>24</v>
      </c>
      <c r="D6309" s="1">
        <v>44517</v>
      </c>
      <c r="E6309" s="4">
        <v>7588</v>
      </c>
      <c r="F6309">
        <v>380</v>
      </c>
    </row>
    <row r="6310" spans="1:6" x14ac:dyDescent="0.25">
      <c r="A6310" t="s">
        <v>54</v>
      </c>
      <c r="B6310" t="s">
        <v>11</v>
      </c>
      <c r="C6310" t="s">
        <v>42</v>
      </c>
      <c r="D6310" s="1">
        <v>44517</v>
      </c>
      <c r="E6310" s="4">
        <v>5586</v>
      </c>
      <c r="F6310">
        <v>350</v>
      </c>
    </row>
    <row r="6311" spans="1:6" x14ac:dyDescent="0.25">
      <c r="A6311" t="s">
        <v>53</v>
      </c>
      <c r="B6311" t="s">
        <v>21</v>
      </c>
      <c r="C6311" t="s">
        <v>7</v>
      </c>
      <c r="D6311" s="1">
        <v>44517</v>
      </c>
      <c r="E6311" s="4">
        <v>9576</v>
      </c>
      <c r="F6311">
        <v>639</v>
      </c>
    </row>
    <row r="6312" spans="1:6" x14ac:dyDescent="0.25">
      <c r="A6312" t="s">
        <v>29</v>
      </c>
      <c r="B6312" t="s">
        <v>21</v>
      </c>
      <c r="C6312" t="s">
        <v>48</v>
      </c>
      <c r="D6312" s="1">
        <v>44517</v>
      </c>
      <c r="E6312" s="4">
        <v>819</v>
      </c>
      <c r="F6312">
        <v>32</v>
      </c>
    </row>
    <row r="6313" spans="1:6" x14ac:dyDescent="0.25">
      <c r="A6313" t="s">
        <v>56</v>
      </c>
      <c r="B6313" t="s">
        <v>21</v>
      </c>
      <c r="C6313" t="s">
        <v>19</v>
      </c>
      <c r="D6313" s="1">
        <v>44517</v>
      </c>
      <c r="E6313" s="4">
        <v>8799</v>
      </c>
      <c r="F6313">
        <v>489</v>
      </c>
    </row>
    <row r="6314" spans="1:6" x14ac:dyDescent="0.25">
      <c r="A6314" t="s">
        <v>29</v>
      </c>
      <c r="B6314" t="s">
        <v>16</v>
      </c>
      <c r="C6314" t="s">
        <v>48</v>
      </c>
      <c r="D6314" s="1">
        <v>44517</v>
      </c>
      <c r="E6314" s="4">
        <v>5285</v>
      </c>
      <c r="F6314">
        <v>204</v>
      </c>
    </row>
    <row r="6315" spans="1:6" x14ac:dyDescent="0.25">
      <c r="A6315" t="s">
        <v>8</v>
      </c>
      <c r="B6315" t="s">
        <v>16</v>
      </c>
      <c r="C6315" t="s">
        <v>47</v>
      </c>
      <c r="D6315" s="1">
        <v>44517</v>
      </c>
      <c r="E6315" s="4">
        <v>224</v>
      </c>
      <c r="F6315">
        <v>15</v>
      </c>
    </row>
    <row r="6316" spans="1:6" x14ac:dyDescent="0.25">
      <c r="A6316" t="s">
        <v>34</v>
      </c>
      <c r="B6316" t="s">
        <v>21</v>
      </c>
      <c r="C6316" t="s">
        <v>52</v>
      </c>
      <c r="D6316" s="1">
        <v>44517</v>
      </c>
      <c r="E6316" s="4">
        <v>5740</v>
      </c>
      <c r="F6316">
        <v>574</v>
      </c>
    </row>
    <row r="6317" spans="1:6" x14ac:dyDescent="0.25">
      <c r="A6317" t="s">
        <v>15</v>
      </c>
      <c r="B6317" t="s">
        <v>11</v>
      </c>
      <c r="C6317" t="s">
        <v>19</v>
      </c>
      <c r="D6317" s="1">
        <v>44517</v>
      </c>
      <c r="E6317" s="4">
        <v>1645</v>
      </c>
      <c r="F6317">
        <v>92</v>
      </c>
    </row>
    <row r="6318" spans="1:6" x14ac:dyDescent="0.25">
      <c r="A6318" t="s">
        <v>15</v>
      </c>
      <c r="B6318" t="s">
        <v>6</v>
      </c>
      <c r="C6318" t="s">
        <v>44</v>
      </c>
      <c r="D6318" s="1">
        <v>44517</v>
      </c>
      <c r="E6318" s="4">
        <v>2870</v>
      </c>
      <c r="F6318">
        <v>131</v>
      </c>
    </row>
    <row r="6319" spans="1:6" x14ac:dyDescent="0.25">
      <c r="A6319" t="s">
        <v>55</v>
      </c>
      <c r="B6319" t="s">
        <v>6</v>
      </c>
      <c r="C6319" t="s">
        <v>52</v>
      </c>
      <c r="D6319" s="1">
        <v>44517</v>
      </c>
      <c r="E6319" s="4">
        <v>476</v>
      </c>
      <c r="F6319">
        <v>40</v>
      </c>
    </row>
    <row r="6320" spans="1:6" x14ac:dyDescent="0.25">
      <c r="A6320" t="s">
        <v>56</v>
      </c>
      <c r="B6320" t="s">
        <v>27</v>
      </c>
      <c r="C6320" t="s">
        <v>48</v>
      </c>
      <c r="D6320" s="1">
        <v>44517</v>
      </c>
      <c r="E6320" s="4">
        <v>2702</v>
      </c>
      <c r="F6320">
        <v>109</v>
      </c>
    </row>
    <row r="6321" spans="1:6" x14ac:dyDescent="0.25">
      <c r="A6321" t="s">
        <v>18</v>
      </c>
      <c r="B6321" t="s">
        <v>9</v>
      </c>
      <c r="C6321" t="s">
        <v>22</v>
      </c>
      <c r="D6321" s="1">
        <v>44517</v>
      </c>
      <c r="E6321" s="4">
        <v>4214</v>
      </c>
      <c r="F6321">
        <v>469</v>
      </c>
    </row>
    <row r="6322" spans="1:6" x14ac:dyDescent="0.25">
      <c r="A6322" t="s">
        <v>34</v>
      </c>
      <c r="B6322" t="s">
        <v>6</v>
      </c>
      <c r="C6322" t="s">
        <v>47</v>
      </c>
      <c r="D6322" s="1">
        <v>44517</v>
      </c>
      <c r="E6322" s="4">
        <v>3969</v>
      </c>
      <c r="F6322">
        <v>234</v>
      </c>
    </row>
    <row r="6323" spans="1:6" x14ac:dyDescent="0.25">
      <c r="A6323" t="s">
        <v>37</v>
      </c>
      <c r="B6323" t="s">
        <v>9</v>
      </c>
      <c r="C6323" t="s">
        <v>17</v>
      </c>
      <c r="D6323" s="1">
        <v>44517</v>
      </c>
      <c r="E6323" s="4">
        <v>2247</v>
      </c>
      <c r="F6323">
        <v>103</v>
      </c>
    </row>
    <row r="6324" spans="1:6" x14ac:dyDescent="0.25">
      <c r="A6324" t="s">
        <v>8</v>
      </c>
      <c r="B6324" t="s">
        <v>9</v>
      </c>
      <c r="C6324" t="s">
        <v>44</v>
      </c>
      <c r="D6324" s="1">
        <v>44518</v>
      </c>
      <c r="E6324" s="4">
        <v>364</v>
      </c>
      <c r="F6324">
        <v>16</v>
      </c>
    </row>
    <row r="6325" spans="1:6" x14ac:dyDescent="0.25">
      <c r="A6325" t="s">
        <v>54</v>
      </c>
      <c r="B6325" t="s">
        <v>11</v>
      </c>
      <c r="C6325" t="s">
        <v>44</v>
      </c>
      <c r="D6325" s="1">
        <v>44518</v>
      </c>
      <c r="E6325" s="4">
        <v>427</v>
      </c>
      <c r="F6325">
        <v>20</v>
      </c>
    </row>
    <row r="6326" spans="1:6" x14ac:dyDescent="0.25">
      <c r="A6326" t="s">
        <v>18</v>
      </c>
      <c r="B6326" t="s">
        <v>16</v>
      </c>
      <c r="C6326" t="s">
        <v>19</v>
      </c>
      <c r="D6326" s="1">
        <v>44518</v>
      </c>
      <c r="E6326" s="4">
        <v>3458</v>
      </c>
      <c r="F6326">
        <v>193</v>
      </c>
    </row>
    <row r="6327" spans="1:6" x14ac:dyDescent="0.25">
      <c r="A6327" t="s">
        <v>23</v>
      </c>
      <c r="B6327" t="s">
        <v>27</v>
      </c>
      <c r="C6327" t="s">
        <v>48</v>
      </c>
      <c r="D6327" s="1">
        <v>44518</v>
      </c>
      <c r="E6327" s="4">
        <v>588</v>
      </c>
      <c r="F6327">
        <v>22</v>
      </c>
    </row>
    <row r="6328" spans="1:6" x14ac:dyDescent="0.25">
      <c r="A6328" t="s">
        <v>8</v>
      </c>
      <c r="B6328" t="s">
        <v>9</v>
      </c>
      <c r="C6328" t="s">
        <v>47</v>
      </c>
      <c r="D6328" s="1">
        <v>44518</v>
      </c>
      <c r="E6328" s="4">
        <v>13531</v>
      </c>
      <c r="F6328">
        <v>840</v>
      </c>
    </row>
    <row r="6329" spans="1:6" x14ac:dyDescent="0.25">
      <c r="A6329" t="s">
        <v>37</v>
      </c>
      <c r="B6329" t="s">
        <v>9</v>
      </c>
      <c r="C6329" t="s">
        <v>38</v>
      </c>
      <c r="D6329" s="1">
        <v>44518</v>
      </c>
      <c r="E6329" s="4">
        <v>1876</v>
      </c>
      <c r="F6329">
        <v>73</v>
      </c>
    </row>
    <row r="6330" spans="1:6" x14ac:dyDescent="0.25">
      <c r="A6330" t="s">
        <v>10</v>
      </c>
      <c r="B6330" t="s">
        <v>21</v>
      </c>
      <c r="C6330" t="s">
        <v>22</v>
      </c>
      <c r="D6330" s="1">
        <v>44518</v>
      </c>
      <c r="E6330" s="4">
        <v>756</v>
      </c>
      <c r="F6330">
        <v>76</v>
      </c>
    </row>
    <row r="6331" spans="1:6" x14ac:dyDescent="0.25">
      <c r="A6331" t="s">
        <v>20</v>
      </c>
      <c r="B6331" t="s">
        <v>6</v>
      </c>
      <c r="C6331" t="s">
        <v>17</v>
      </c>
      <c r="D6331" s="1">
        <v>44518</v>
      </c>
      <c r="E6331" s="4">
        <v>1890</v>
      </c>
      <c r="F6331">
        <v>86</v>
      </c>
    </row>
    <row r="6332" spans="1:6" x14ac:dyDescent="0.25">
      <c r="A6332" t="s">
        <v>37</v>
      </c>
      <c r="B6332" t="s">
        <v>21</v>
      </c>
      <c r="C6332" t="s">
        <v>14</v>
      </c>
      <c r="D6332" s="1">
        <v>44518</v>
      </c>
      <c r="E6332" s="4">
        <v>350</v>
      </c>
      <c r="F6332">
        <v>50</v>
      </c>
    </row>
    <row r="6333" spans="1:6" x14ac:dyDescent="0.25">
      <c r="A6333" t="s">
        <v>5</v>
      </c>
      <c r="B6333" t="s">
        <v>27</v>
      </c>
      <c r="C6333" t="s">
        <v>43</v>
      </c>
      <c r="D6333" s="1">
        <v>44518</v>
      </c>
      <c r="E6333" s="4">
        <v>7728</v>
      </c>
      <c r="F6333">
        <v>352</v>
      </c>
    </row>
    <row r="6334" spans="1:6" x14ac:dyDescent="0.25">
      <c r="A6334" t="s">
        <v>56</v>
      </c>
      <c r="B6334" t="s">
        <v>27</v>
      </c>
      <c r="C6334" t="s">
        <v>12</v>
      </c>
      <c r="D6334" s="1">
        <v>44518</v>
      </c>
      <c r="E6334" s="4">
        <v>3073</v>
      </c>
      <c r="F6334">
        <v>205</v>
      </c>
    </row>
    <row r="6335" spans="1:6" x14ac:dyDescent="0.25">
      <c r="A6335" t="s">
        <v>20</v>
      </c>
      <c r="B6335" t="s">
        <v>11</v>
      </c>
      <c r="C6335" t="s">
        <v>38</v>
      </c>
      <c r="D6335" s="1">
        <v>44518</v>
      </c>
      <c r="E6335" s="4">
        <v>9534</v>
      </c>
      <c r="F6335">
        <v>367</v>
      </c>
    </row>
    <row r="6336" spans="1:6" x14ac:dyDescent="0.25">
      <c r="A6336" t="s">
        <v>49</v>
      </c>
      <c r="B6336" t="s">
        <v>11</v>
      </c>
      <c r="C6336" t="s">
        <v>35</v>
      </c>
      <c r="D6336" s="1">
        <v>44518</v>
      </c>
      <c r="E6336" s="4">
        <v>10255</v>
      </c>
      <c r="F6336">
        <v>604</v>
      </c>
    </row>
    <row r="6337" spans="1:6" x14ac:dyDescent="0.25">
      <c r="A6337" t="s">
        <v>40</v>
      </c>
      <c r="B6337" t="s">
        <v>16</v>
      </c>
      <c r="C6337" t="s">
        <v>45</v>
      </c>
      <c r="D6337" s="1">
        <v>44518</v>
      </c>
      <c r="E6337" s="4">
        <v>1869</v>
      </c>
      <c r="F6337">
        <v>82</v>
      </c>
    </row>
    <row r="6338" spans="1:6" x14ac:dyDescent="0.25">
      <c r="A6338" t="s">
        <v>18</v>
      </c>
      <c r="B6338" t="s">
        <v>9</v>
      </c>
      <c r="C6338" t="s">
        <v>19</v>
      </c>
      <c r="D6338" s="1">
        <v>44518</v>
      </c>
      <c r="E6338" s="4">
        <v>3374</v>
      </c>
      <c r="F6338">
        <v>188</v>
      </c>
    </row>
    <row r="6339" spans="1:6" x14ac:dyDescent="0.25">
      <c r="A6339" t="s">
        <v>46</v>
      </c>
      <c r="B6339" t="s">
        <v>9</v>
      </c>
      <c r="C6339" t="s">
        <v>31</v>
      </c>
      <c r="D6339" s="1">
        <v>44518</v>
      </c>
      <c r="E6339" s="4">
        <v>10206</v>
      </c>
      <c r="F6339">
        <v>700</v>
      </c>
    </row>
    <row r="6340" spans="1:6" x14ac:dyDescent="0.25">
      <c r="A6340" t="s">
        <v>10</v>
      </c>
      <c r="B6340" t="s">
        <v>11</v>
      </c>
      <c r="C6340" t="s">
        <v>43</v>
      </c>
      <c r="D6340" s="1">
        <v>44519</v>
      </c>
      <c r="E6340" s="4">
        <v>9142</v>
      </c>
      <c r="F6340">
        <v>416</v>
      </c>
    </row>
    <row r="6341" spans="1:6" x14ac:dyDescent="0.25">
      <c r="A6341" t="s">
        <v>46</v>
      </c>
      <c r="B6341" t="s">
        <v>11</v>
      </c>
      <c r="C6341" t="s">
        <v>28</v>
      </c>
      <c r="D6341" s="1">
        <v>44519</v>
      </c>
      <c r="E6341" s="4">
        <v>5908</v>
      </c>
      <c r="F6341">
        <v>840</v>
      </c>
    </row>
    <row r="6342" spans="1:6" x14ac:dyDescent="0.25">
      <c r="A6342" t="s">
        <v>8</v>
      </c>
      <c r="B6342" t="s">
        <v>16</v>
      </c>
      <c r="C6342" t="s">
        <v>35</v>
      </c>
      <c r="D6342" s="1">
        <v>44519</v>
      </c>
      <c r="E6342" s="4">
        <v>6006</v>
      </c>
      <c r="F6342">
        <v>354</v>
      </c>
    </row>
    <row r="6343" spans="1:6" x14ac:dyDescent="0.25">
      <c r="A6343" t="s">
        <v>46</v>
      </c>
      <c r="B6343" t="s">
        <v>27</v>
      </c>
      <c r="C6343" t="s">
        <v>42</v>
      </c>
      <c r="D6343" s="1">
        <v>44519</v>
      </c>
      <c r="E6343" s="4">
        <v>3717</v>
      </c>
      <c r="F6343">
        <v>266</v>
      </c>
    </row>
    <row r="6344" spans="1:6" x14ac:dyDescent="0.25">
      <c r="A6344" t="s">
        <v>15</v>
      </c>
      <c r="B6344" t="s">
        <v>11</v>
      </c>
      <c r="C6344" t="s">
        <v>47</v>
      </c>
      <c r="D6344" s="1">
        <v>44519</v>
      </c>
      <c r="E6344" s="4">
        <v>4522</v>
      </c>
      <c r="F6344">
        <v>302</v>
      </c>
    </row>
    <row r="6345" spans="1:6" x14ac:dyDescent="0.25">
      <c r="A6345" t="s">
        <v>5</v>
      </c>
      <c r="B6345" t="s">
        <v>11</v>
      </c>
      <c r="C6345" t="s">
        <v>22</v>
      </c>
      <c r="D6345" s="1">
        <v>44519</v>
      </c>
      <c r="E6345" s="4">
        <v>16114</v>
      </c>
      <c r="F6345">
        <v>1820</v>
      </c>
    </row>
    <row r="6346" spans="1:6" x14ac:dyDescent="0.25">
      <c r="A6346" t="s">
        <v>34</v>
      </c>
      <c r="B6346" t="s">
        <v>11</v>
      </c>
      <c r="C6346" t="s">
        <v>44</v>
      </c>
      <c r="D6346" s="1">
        <v>44519</v>
      </c>
      <c r="E6346" s="4">
        <v>5495</v>
      </c>
      <c r="F6346">
        <v>250</v>
      </c>
    </row>
    <row r="6347" spans="1:6" x14ac:dyDescent="0.25">
      <c r="A6347" t="s">
        <v>40</v>
      </c>
      <c r="B6347" t="s">
        <v>9</v>
      </c>
      <c r="C6347" t="s">
        <v>28</v>
      </c>
      <c r="D6347" s="1">
        <v>44519</v>
      </c>
      <c r="E6347" s="4">
        <v>8820</v>
      </c>
      <c r="F6347">
        <v>1470</v>
      </c>
    </row>
    <row r="6348" spans="1:6" x14ac:dyDescent="0.25">
      <c r="A6348" t="s">
        <v>34</v>
      </c>
      <c r="B6348" t="s">
        <v>6</v>
      </c>
      <c r="C6348" t="s">
        <v>48</v>
      </c>
      <c r="D6348" s="1">
        <v>44519</v>
      </c>
      <c r="E6348" s="4">
        <v>12215</v>
      </c>
      <c r="F6348">
        <v>489</v>
      </c>
    </row>
    <row r="6349" spans="1:6" x14ac:dyDescent="0.25">
      <c r="A6349" t="s">
        <v>20</v>
      </c>
      <c r="B6349" t="s">
        <v>21</v>
      </c>
      <c r="C6349" t="s">
        <v>7</v>
      </c>
      <c r="D6349" s="1">
        <v>44519</v>
      </c>
      <c r="E6349" s="4">
        <v>6832</v>
      </c>
      <c r="F6349">
        <v>456</v>
      </c>
    </row>
    <row r="6350" spans="1:6" x14ac:dyDescent="0.25">
      <c r="A6350" t="s">
        <v>29</v>
      </c>
      <c r="B6350" t="s">
        <v>27</v>
      </c>
      <c r="C6350" t="s">
        <v>43</v>
      </c>
      <c r="D6350" s="1">
        <v>44519</v>
      </c>
      <c r="E6350" s="4">
        <v>1974</v>
      </c>
      <c r="F6350">
        <v>99</v>
      </c>
    </row>
    <row r="6351" spans="1:6" x14ac:dyDescent="0.25">
      <c r="A6351" t="s">
        <v>34</v>
      </c>
      <c r="B6351" t="s">
        <v>21</v>
      </c>
      <c r="C6351" t="s">
        <v>38</v>
      </c>
      <c r="D6351" s="1">
        <v>44519</v>
      </c>
      <c r="E6351" s="4">
        <v>6986</v>
      </c>
      <c r="F6351">
        <v>280</v>
      </c>
    </row>
    <row r="6352" spans="1:6" x14ac:dyDescent="0.25">
      <c r="A6352" t="s">
        <v>25</v>
      </c>
      <c r="B6352" t="s">
        <v>16</v>
      </c>
      <c r="C6352" t="s">
        <v>17</v>
      </c>
      <c r="D6352" s="1">
        <v>44519</v>
      </c>
      <c r="E6352" s="4">
        <v>11354</v>
      </c>
      <c r="F6352">
        <v>541</v>
      </c>
    </row>
    <row r="6353" spans="1:6" x14ac:dyDescent="0.25">
      <c r="A6353" t="s">
        <v>15</v>
      </c>
      <c r="B6353" t="s">
        <v>21</v>
      </c>
      <c r="C6353" t="s">
        <v>38</v>
      </c>
      <c r="D6353" s="1">
        <v>44519</v>
      </c>
      <c r="E6353" s="4">
        <v>7343</v>
      </c>
      <c r="F6353">
        <v>272</v>
      </c>
    </row>
    <row r="6354" spans="1:6" x14ac:dyDescent="0.25">
      <c r="A6354" t="s">
        <v>13</v>
      </c>
      <c r="B6354" t="s">
        <v>16</v>
      </c>
      <c r="C6354" t="s">
        <v>28</v>
      </c>
      <c r="D6354" s="1">
        <v>44519</v>
      </c>
      <c r="E6354" s="4">
        <v>11326</v>
      </c>
      <c r="F6354">
        <v>1890</v>
      </c>
    </row>
    <row r="6355" spans="1:6" x14ac:dyDescent="0.25">
      <c r="A6355" t="s">
        <v>5</v>
      </c>
      <c r="B6355" t="s">
        <v>9</v>
      </c>
      <c r="C6355" t="s">
        <v>50</v>
      </c>
      <c r="D6355" s="1">
        <v>44519</v>
      </c>
      <c r="E6355" s="4">
        <v>1582</v>
      </c>
      <c r="F6355">
        <v>69</v>
      </c>
    </row>
    <row r="6356" spans="1:6" x14ac:dyDescent="0.25">
      <c r="A6356" t="s">
        <v>57</v>
      </c>
      <c r="B6356" t="s">
        <v>6</v>
      </c>
      <c r="C6356" t="s">
        <v>42</v>
      </c>
      <c r="D6356" s="1">
        <v>44519</v>
      </c>
      <c r="E6356" s="4">
        <v>6713</v>
      </c>
      <c r="F6356">
        <v>480</v>
      </c>
    </row>
    <row r="6357" spans="1:6" x14ac:dyDescent="0.25">
      <c r="A6357" t="s">
        <v>40</v>
      </c>
      <c r="B6357" t="s">
        <v>16</v>
      </c>
      <c r="C6357" t="s">
        <v>19</v>
      </c>
      <c r="D6357" s="1">
        <v>44519</v>
      </c>
      <c r="E6357" s="4">
        <v>11473</v>
      </c>
      <c r="F6357">
        <v>638</v>
      </c>
    </row>
    <row r="6358" spans="1:6" x14ac:dyDescent="0.25">
      <c r="A6358" t="s">
        <v>25</v>
      </c>
      <c r="B6358" t="s">
        <v>9</v>
      </c>
      <c r="C6358" t="s">
        <v>19</v>
      </c>
      <c r="D6358" s="1">
        <v>44519</v>
      </c>
      <c r="E6358" s="4">
        <v>6153</v>
      </c>
      <c r="F6358">
        <v>385</v>
      </c>
    </row>
    <row r="6359" spans="1:6" x14ac:dyDescent="0.25">
      <c r="A6359" t="s">
        <v>5</v>
      </c>
      <c r="B6359" t="s">
        <v>6</v>
      </c>
      <c r="C6359" t="s">
        <v>38</v>
      </c>
      <c r="D6359" s="1">
        <v>44519</v>
      </c>
      <c r="E6359" s="4">
        <v>539</v>
      </c>
      <c r="F6359">
        <v>21</v>
      </c>
    </row>
    <row r="6360" spans="1:6" x14ac:dyDescent="0.25">
      <c r="A6360" t="s">
        <v>5</v>
      </c>
      <c r="B6360" t="s">
        <v>16</v>
      </c>
      <c r="C6360" t="s">
        <v>47</v>
      </c>
      <c r="D6360" s="1">
        <v>44519</v>
      </c>
      <c r="E6360" s="4">
        <v>12607</v>
      </c>
      <c r="F6360">
        <v>840</v>
      </c>
    </row>
    <row r="6361" spans="1:6" x14ac:dyDescent="0.25">
      <c r="A6361" t="s">
        <v>41</v>
      </c>
      <c r="B6361" t="s">
        <v>27</v>
      </c>
      <c r="C6361" t="s">
        <v>19</v>
      </c>
      <c r="D6361" s="1">
        <v>44519</v>
      </c>
      <c r="E6361" s="4">
        <v>1617</v>
      </c>
      <c r="F6361">
        <v>90</v>
      </c>
    </row>
    <row r="6362" spans="1:6" x14ac:dyDescent="0.25">
      <c r="A6362" t="s">
        <v>29</v>
      </c>
      <c r="B6362" t="s">
        <v>21</v>
      </c>
      <c r="C6362" t="s">
        <v>38</v>
      </c>
      <c r="D6362" s="1">
        <v>44519</v>
      </c>
      <c r="E6362" s="4">
        <v>1428</v>
      </c>
      <c r="F6362">
        <v>55</v>
      </c>
    </row>
    <row r="6363" spans="1:6" x14ac:dyDescent="0.25">
      <c r="A6363" t="s">
        <v>29</v>
      </c>
      <c r="B6363" t="s">
        <v>16</v>
      </c>
      <c r="C6363" t="s">
        <v>31</v>
      </c>
      <c r="D6363" s="1">
        <v>44519</v>
      </c>
      <c r="E6363" s="4">
        <v>4333</v>
      </c>
      <c r="F6363">
        <v>334</v>
      </c>
    </row>
    <row r="6364" spans="1:6" x14ac:dyDescent="0.25">
      <c r="A6364" t="s">
        <v>15</v>
      </c>
      <c r="B6364" t="s">
        <v>16</v>
      </c>
      <c r="C6364" t="s">
        <v>47</v>
      </c>
      <c r="D6364" s="1">
        <v>44519</v>
      </c>
      <c r="E6364" s="4">
        <v>5537</v>
      </c>
      <c r="F6364">
        <v>370</v>
      </c>
    </row>
    <row r="6365" spans="1:6" x14ac:dyDescent="0.25">
      <c r="A6365" t="s">
        <v>53</v>
      </c>
      <c r="B6365" t="s">
        <v>16</v>
      </c>
      <c r="C6365" t="s">
        <v>19</v>
      </c>
      <c r="D6365" s="1">
        <v>44519</v>
      </c>
      <c r="E6365" s="4">
        <v>4858</v>
      </c>
      <c r="F6365">
        <v>270</v>
      </c>
    </row>
    <row r="6366" spans="1:6" x14ac:dyDescent="0.25">
      <c r="A6366" t="s">
        <v>33</v>
      </c>
      <c r="B6366" t="s">
        <v>6</v>
      </c>
      <c r="C6366" t="s">
        <v>7</v>
      </c>
      <c r="D6366" s="1">
        <v>44519</v>
      </c>
      <c r="E6366" s="4">
        <v>5467</v>
      </c>
      <c r="F6366">
        <v>391</v>
      </c>
    </row>
    <row r="6367" spans="1:6" x14ac:dyDescent="0.25">
      <c r="A6367" t="s">
        <v>10</v>
      </c>
      <c r="B6367" t="s">
        <v>9</v>
      </c>
      <c r="C6367" t="s">
        <v>22</v>
      </c>
      <c r="D6367" s="1">
        <v>44519</v>
      </c>
      <c r="E6367" s="4">
        <v>7476</v>
      </c>
      <c r="F6367">
        <v>910</v>
      </c>
    </row>
    <row r="6368" spans="1:6" x14ac:dyDescent="0.25">
      <c r="A6368" t="s">
        <v>57</v>
      </c>
      <c r="B6368" t="s">
        <v>9</v>
      </c>
      <c r="C6368" t="s">
        <v>26</v>
      </c>
      <c r="D6368" s="1">
        <v>44519</v>
      </c>
      <c r="E6368" s="4">
        <v>2380</v>
      </c>
      <c r="F6368">
        <v>217</v>
      </c>
    </row>
    <row r="6369" spans="1:6" x14ac:dyDescent="0.25">
      <c r="A6369" t="s">
        <v>40</v>
      </c>
      <c r="B6369" t="s">
        <v>11</v>
      </c>
      <c r="C6369" t="s">
        <v>12</v>
      </c>
      <c r="D6369" s="1">
        <v>44519</v>
      </c>
      <c r="E6369" s="4">
        <v>2681</v>
      </c>
      <c r="F6369">
        <v>168</v>
      </c>
    </row>
    <row r="6370" spans="1:6" x14ac:dyDescent="0.25">
      <c r="A6370" t="s">
        <v>55</v>
      </c>
      <c r="B6370" t="s">
        <v>21</v>
      </c>
      <c r="C6370" t="s">
        <v>17</v>
      </c>
      <c r="D6370" s="1">
        <v>44519</v>
      </c>
      <c r="E6370" s="4">
        <v>3276</v>
      </c>
      <c r="F6370">
        <v>143</v>
      </c>
    </row>
    <row r="6371" spans="1:6" x14ac:dyDescent="0.25">
      <c r="A6371" t="s">
        <v>32</v>
      </c>
      <c r="B6371" t="s">
        <v>16</v>
      </c>
      <c r="C6371" t="s">
        <v>48</v>
      </c>
      <c r="D6371" s="1">
        <v>44519</v>
      </c>
      <c r="E6371" s="4">
        <v>6174</v>
      </c>
      <c r="F6371">
        <v>229</v>
      </c>
    </row>
    <row r="6372" spans="1:6" x14ac:dyDescent="0.25">
      <c r="A6372" t="s">
        <v>54</v>
      </c>
      <c r="B6372" t="s">
        <v>27</v>
      </c>
      <c r="C6372" t="s">
        <v>42</v>
      </c>
      <c r="D6372" s="1">
        <v>44519</v>
      </c>
      <c r="E6372" s="4">
        <v>2387</v>
      </c>
      <c r="F6372">
        <v>160</v>
      </c>
    </row>
    <row r="6373" spans="1:6" x14ac:dyDescent="0.25">
      <c r="A6373" t="s">
        <v>10</v>
      </c>
      <c r="B6373" t="s">
        <v>11</v>
      </c>
      <c r="C6373" t="s">
        <v>38</v>
      </c>
      <c r="D6373" s="1">
        <v>44519</v>
      </c>
      <c r="E6373" s="4">
        <v>2716</v>
      </c>
      <c r="F6373">
        <v>109</v>
      </c>
    </row>
    <row r="6374" spans="1:6" x14ac:dyDescent="0.25">
      <c r="A6374" t="s">
        <v>34</v>
      </c>
      <c r="B6374" t="s">
        <v>16</v>
      </c>
      <c r="C6374" t="s">
        <v>26</v>
      </c>
      <c r="D6374" s="1">
        <v>44519</v>
      </c>
      <c r="E6374" s="4">
        <v>10654</v>
      </c>
      <c r="F6374">
        <v>910</v>
      </c>
    </row>
    <row r="6375" spans="1:6" x14ac:dyDescent="0.25">
      <c r="A6375" t="s">
        <v>10</v>
      </c>
      <c r="B6375" t="s">
        <v>16</v>
      </c>
      <c r="C6375" t="s">
        <v>44</v>
      </c>
      <c r="D6375" s="1">
        <v>44519</v>
      </c>
      <c r="E6375" s="4">
        <v>4508</v>
      </c>
      <c r="F6375">
        <v>205</v>
      </c>
    </row>
    <row r="6376" spans="1:6" x14ac:dyDescent="0.25">
      <c r="A6376" t="s">
        <v>8</v>
      </c>
      <c r="B6376" t="s">
        <v>9</v>
      </c>
      <c r="C6376" t="s">
        <v>36</v>
      </c>
      <c r="D6376" s="1">
        <v>44519</v>
      </c>
      <c r="E6376" s="4">
        <v>5383</v>
      </c>
      <c r="F6376">
        <v>673</v>
      </c>
    </row>
    <row r="6377" spans="1:6" x14ac:dyDescent="0.25">
      <c r="A6377" t="s">
        <v>10</v>
      </c>
      <c r="B6377" t="s">
        <v>16</v>
      </c>
      <c r="C6377" t="s">
        <v>42</v>
      </c>
      <c r="D6377" s="1">
        <v>44519</v>
      </c>
      <c r="E6377" s="4">
        <v>5775</v>
      </c>
      <c r="F6377">
        <v>385</v>
      </c>
    </row>
    <row r="6378" spans="1:6" x14ac:dyDescent="0.25">
      <c r="A6378" t="s">
        <v>37</v>
      </c>
      <c r="B6378" t="s">
        <v>9</v>
      </c>
      <c r="C6378" t="s">
        <v>14</v>
      </c>
      <c r="D6378" s="1">
        <v>44519</v>
      </c>
      <c r="E6378" s="4">
        <v>12313</v>
      </c>
      <c r="F6378">
        <v>1750</v>
      </c>
    </row>
    <row r="6379" spans="1:6" x14ac:dyDescent="0.25">
      <c r="A6379" t="s">
        <v>46</v>
      </c>
      <c r="B6379" t="s">
        <v>21</v>
      </c>
      <c r="C6379" t="s">
        <v>22</v>
      </c>
      <c r="D6379" s="1">
        <v>44519</v>
      </c>
      <c r="E6379" s="4">
        <v>3829</v>
      </c>
      <c r="F6379">
        <v>426</v>
      </c>
    </row>
    <row r="6380" spans="1:6" x14ac:dyDescent="0.25">
      <c r="A6380" t="s">
        <v>25</v>
      </c>
      <c r="B6380" t="s">
        <v>9</v>
      </c>
      <c r="C6380" t="s">
        <v>17</v>
      </c>
      <c r="D6380" s="1">
        <v>44519</v>
      </c>
      <c r="E6380" s="4">
        <v>2975</v>
      </c>
      <c r="F6380">
        <v>142</v>
      </c>
    </row>
    <row r="6381" spans="1:6" x14ac:dyDescent="0.25">
      <c r="A6381" t="s">
        <v>15</v>
      </c>
      <c r="B6381" t="s">
        <v>16</v>
      </c>
      <c r="C6381" t="s">
        <v>7</v>
      </c>
      <c r="D6381" s="1">
        <v>44519</v>
      </c>
      <c r="E6381" s="4">
        <v>2009</v>
      </c>
      <c r="F6381">
        <v>134</v>
      </c>
    </row>
    <row r="6382" spans="1:6" x14ac:dyDescent="0.25">
      <c r="A6382" t="s">
        <v>10</v>
      </c>
      <c r="B6382" t="s">
        <v>6</v>
      </c>
      <c r="C6382" t="s">
        <v>31</v>
      </c>
      <c r="D6382" s="1">
        <v>44519</v>
      </c>
      <c r="E6382" s="4">
        <v>812</v>
      </c>
      <c r="F6382">
        <v>58</v>
      </c>
    </row>
    <row r="6383" spans="1:6" x14ac:dyDescent="0.25">
      <c r="A6383" t="s">
        <v>33</v>
      </c>
      <c r="B6383" t="s">
        <v>9</v>
      </c>
      <c r="C6383" t="s">
        <v>42</v>
      </c>
      <c r="D6383" s="1">
        <v>44519</v>
      </c>
      <c r="E6383" s="4">
        <v>1106</v>
      </c>
      <c r="F6383">
        <v>70</v>
      </c>
    </row>
    <row r="6384" spans="1:6" x14ac:dyDescent="0.25">
      <c r="A6384" t="s">
        <v>23</v>
      </c>
      <c r="B6384" t="s">
        <v>21</v>
      </c>
      <c r="C6384" t="s">
        <v>36</v>
      </c>
      <c r="D6384" s="1">
        <v>44519</v>
      </c>
      <c r="E6384" s="4">
        <v>5495</v>
      </c>
      <c r="F6384">
        <v>687</v>
      </c>
    </row>
    <row r="6385" spans="1:6" x14ac:dyDescent="0.25">
      <c r="A6385" t="s">
        <v>40</v>
      </c>
      <c r="B6385" t="s">
        <v>6</v>
      </c>
      <c r="C6385" t="s">
        <v>52</v>
      </c>
      <c r="D6385" s="1">
        <v>44519</v>
      </c>
      <c r="E6385" s="4">
        <v>2016</v>
      </c>
      <c r="F6385">
        <v>168</v>
      </c>
    </row>
    <row r="6386" spans="1:6" x14ac:dyDescent="0.25">
      <c r="A6386" t="s">
        <v>8</v>
      </c>
      <c r="B6386" t="s">
        <v>27</v>
      </c>
      <c r="C6386" t="s">
        <v>28</v>
      </c>
      <c r="D6386" s="1">
        <v>44519</v>
      </c>
      <c r="E6386" s="4">
        <v>4459</v>
      </c>
      <c r="F6386">
        <v>770</v>
      </c>
    </row>
    <row r="6387" spans="1:6" x14ac:dyDescent="0.25">
      <c r="A6387" t="s">
        <v>18</v>
      </c>
      <c r="B6387" t="s">
        <v>16</v>
      </c>
      <c r="C6387" t="s">
        <v>31</v>
      </c>
      <c r="D6387" s="1">
        <v>44519</v>
      </c>
      <c r="E6387" s="4">
        <v>98</v>
      </c>
      <c r="F6387">
        <v>9</v>
      </c>
    </row>
    <row r="6388" spans="1:6" x14ac:dyDescent="0.25">
      <c r="A6388" t="s">
        <v>54</v>
      </c>
      <c r="B6388" t="s">
        <v>16</v>
      </c>
      <c r="C6388" t="s">
        <v>22</v>
      </c>
      <c r="D6388" s="1">
        <v>44519</v>
      </c>
      <c r="E6388" s="4">
        <v>448</v>
      </c>
      <c r="F6388">
        <v>56</v>
      </c>
    </row>
    <row r="6389" spans="1:6" x14ac:dyDescent="0.25">
      <c r="A6389" t="s">
        <v>23</v>
      </c>
      <c r="B6389" t="s">
        <v>11</v>
      </c>
      <c r="C6389" t="s">
        <v>19</v>
      </c>
      <c r="D6389" s="1">
        <v>44519</v>
      </c>
      <c r="E6389" s="4">
        <v>4270</v>
      </c>
      <c r="F6389">
        <v>238</v>
      </c>
    </row>
    <row r="6390" spans="1:6" x14ac:dyDescent="0.25">
      <c r="A6390" t="s">
        <v>46</v>
      </c>
      <c r="B6390" t="s">
        <v>6</v>
      </c>
      <c r="C6390" t="s">
        <v>26</v>
      </c>
      <c r="D6390" s="1">
        <v>44519</v>
      </c>
      <c r="E6390" s="4">
        <v>322</v>
      </c>
      <c r="F6390">
        <v>27</v>
      </c>
    </row>
    <row r="6391" spans="1:6" x14ac:dyDescent="0.25">
      <c r="A6391" t="s">
        <v>33</v>
      </c>
      <c r="B6391" t="s">
        <v>6</v>
      </c>
      <c r="C6391" t="s">
        <v>50</v>
      </c>
      <c r="D6391" s="1">
        <v>44519</v>
      </c>
      <c r="E6391" s="4">
        <v>7378</v>
      </c>
      <c r="F6391">
        <v>308</v>
      </c>
    </row>
    <row r="6392" spans="1:6" x14ac:dyDescent="0.25">
      <c r="A6392" t="s">
        <v>40</v>
      </c>
      <c r="B6392" t="s">
        <v>27</v>
      </c>
      <c r="C6392" t="s">
        <v>38</v>
      </c>
      <c r="D6392" s="1">
        <v>44519</v>
      </c>
      <c r="E6392" s="4">
        <v>259</v>
      </c>
      <c r="F6392">
        <v>10</v>
      </c>
    </row>
    <row r="6393" spans="1:6" x14ac:dyDescent="0.25">
      <c r="A6393" t="s">
        <v>33</v>
      </c>
      <c r="B6393" t="s">
        <v>11</v>
      </c>
      <c r="C6393" t="s">
        <v>24</v>
      </c>
      <c r="D6393" s="1">
        <v>44519</v>
      </c>
      <c r="E6393" s="4">
        <v>6405</v>
      </c>
      <c r="F6393">
        <v>321</v>
      </c>
    </row>
    <row r="6394" spans="1:6" x14ac:dyDescent="0.25">
      <c r="A6394" t="s">
        <v>8</v>
      </c>
      <c r="B6394" t="s">
        <v>11</v>
      </c>
      <c r="C6394" t="s">
        <v>22</v>
      </c>
      <c r="D6394" s="1">
        <v>44519</v>
      </c>
      <c r="E6394" s="4">
        <v>945</v>
      </c>
      <c r="F6394">
        <v>95</v>
      </c>
    </row>
    <row r="6395" spans="1:6" x14ac:dyDescent="0.25">
      <c r="A6395" t="s">
        <v>13</v>
      </c>
      <c r="B6395" t="s">
        <v>11</v>
      </c>
      <c r="C6395" t="s">
        <v>31</v>
      </c>
      <c r="D6395" s="1">
        <v>44519</v>
      </c>
      <c r="E6395" s="4">
        <v>1519</v>
      </c>
      <c r="F6395">
        <v>127</v>
      </c>
    </row>
    <row r="6396" spans="1:6" x14ac:dyDescent="0.25">
      <c r="A6396" t="s">
        <v>54</v>
      </c>
      <c r="B6396" t="s">
        <v>6</v>
      </c>
      <c r="C6396" t="s">
        <v>28</v>
      </c>
      <c r="D6396" s="1">
        <v>44519</v>
      </c>
      <c r="E6396" s="4">
        <v>3143</v>
      </c>
      <c r="F6396">
        <v>449</v>
      </c>
    </row>
    <row r="6397" spans="1:6" x14ac:dyDescent="0.25">
      <c r="A6397" t="s">
        <v>32</v>
      </c>
      <c r="B6397" t="s">
        <v>11</v>
      </c>
      <c r="C6397" t="s">
        <v>14</v>
      </c>
      <c r="D6397" s="1">
        <v>44519</v>
      </c>
      <c r="E6397" s="4">
        <v>13461</v>
      </c>
      <c r="F6397">
        <v>2240</v>
      </c>
    </row>
    <row r="6398" spans="1:6" x14ac:dyDescent="0.25">
      <c r="A6398" t="s">
        <v>54</v>
      </c>
      <c r="B6398" t="s">
        <v>16</v>
      </c>
      <c r="C6398" t="s">
        <v>48</v>
      </c>
      <c r="D6398" s="1">
        <v>44519</v>
      </c>
      <c r="E6398" s="4">
        <v>10227</v>
      </c>
      <c r="F6398">
        <v>410</v>
      </c>
    </row>
    <row r="6399" spans="1:6" x14ac:dyDescent="0.25">
      <c r="A6399" t="s">
        <v>56</v>
      </c>
      <c r="B6399" t="s">
        <v>6</v>
      </c>
      <c r="C6399" t="s">
        <v>17</v>
      </c>
      <c r="D6399" s="1">
        <v>44522</v>
      </c>
      <c r="E6399" s="4">
        <v>10094</v>
      </c>
      <c r="F6399">
        <v>481</v>
      </c>
    </row>
    <row r="6400" spans="1:6" x14ac:dyDescent="0.25">
      <c r="A6400" t="s">
        <v>33</v>
      </c>
      <c r="B6400" t="s">
        <v>16</v>
      </c>
      <c r="C6400" t="s">
        <v>28</v>
      </c>
      <c r="D6400" s="1">
        <v>44522</v>
      </c>
      <c r="E6400" s="4">
        <v>7</v>
      </c>
      <c r="F6400">
        <v>2</v>
      </c>
    </row>
    <row r="6401" spans="1:6" x14ac:dyDescent="0.25">
      <c r="A6401" t="s">
        <v>51</v>
      </c>
      <c r="B6401" t="s">
        <v>16</v>
      </c>
      <c r="C6401" t="s">
        <v>14</v>
      </c>
      <c r="D6401" s="1">
        <v>44522</v>
      </c>
      <c r="E6401" s="4">
        <v>2352</v>
      </c>
      <c r="F6401">
        <v>294</v>
      </c>
    </row>
    <row r="6402" spans="1:6" x14ac:dyDescent="0.25">
      <c r="A6402" t="s">
        <v>25</v>
      </c>
      <c r="B6402" t="s">
        <v>6</v>
      </c>
      <c r="C6402" t="s">
        <v>19</v>
      </c>
      <c r="D6402" s="1">
        <v>44522</v>
      </c>
      <c r="E6402" s="4">
        <v>2282</v>
      </c>
      <c r="F6402">
        <v>135</v>
      </c>
    </row>
    <row r="6403" spans="1:6" x14ac:dyDescent="0.25">
      <c r="A6403" t="s">
        <v>55</v>
      </c>
      <c r="B6403" t="s">
        <v>27</v>
      </c>
      <c r="C6403" t="s">
        <v>28</v>
      </c>
      <c r="D6403" s="1">
        <v>44522</v>
      </c>
      <c r="E6403" s="4">
        <v>11585</v>
      </c>
      <c r="F6403">
        <v>1470</v>
      </c>
    </row>
    <row r="6404" spans="1:6" x14ac:dyDescent="0.25">
      <c r="A6404" t="s">
        <v>10</v>
      </c>
      <c r="B6404" t="s">
        <v>6</v>
      </c>
      <c r="C6404" t="s">
        <v>12</v>
      </c>
      <c r="D6404" s="1">
        <v>44522</v>
      </c>
      <c r="E6404" s="4">
        <v>8799</v>
      </c>
      <c r="F6404">
        <v>518</v>
      </c>
    </row>
    <row r="6405" spans="1:6" x14ac:dyDescent="0.25">
      <c r="A6405" t="s">
        <v>5</v>
      </c>
      <c r="B6405" t="s">
        <v>9</v>
      </c>
      <c r="C6405" t="s">
        <v>42</v>
      </c>
      <c r="D6405" s="1">
        <v>44522</v>
      </c>
      <c r="E6405" s="4">
        <v>2646</v>
      </c>
      <c r="F6405">
        <v>177</v>
      </c>
    </row>
    <row r="6406" spans="1:6" x14ac:dyDescent="0.25">
      <c r="A6406" t="s">
        <v>8</v>
      </c>
      <c r="B6406" t="s">
        <v>27</v>
      </c>
      <c r="C6406" t="s">
        <v>50</v>
      </c>
      <c r="D6406" s="1">
        <v>44522</v>
      </c>
      <c r="E6406" s="4">
        <v>2919</v>
      </c>
      <c r="F6406">
        <v>127</v>
      </c>
    </row>
    <row r="6407" spans="1:6" x14ac:dyDescent="0.25">
      <c r="A6407" t="s">
        <v>25</v>
      </c>
      <c r="B6407" t="s">
        <v>27</v>
      </c>
      <c r="C6407" t="s">
        <v>31</v>
      </c>
      <c r="D6407" s="1">
        <v>44522</v>
      </c>
      <c r="E6407" s="4">
        <v>3507</v>
      </c>
      <c r="F6407">
        <v>270</v>
      </c>
    </row>
    <row r="6408" spans="1:6" x14ac:dyDescent="0.25">
      <c r="A6408" t="s">
        <v>37</v>
      </c>
      <c r="B6408" t="s">
        <v>21</v>
      </c>
      <c r="C6408" t="s">
        <v>17</v>
      </c>
      <c r="D6408" s="1">
        <v>44522</v>
      </c>
      <c r="E6408" s="4">
        <v>9044</v>
      </c>
      <c r="F6408">
        <v>431</v>
      </c>
    </row>
    <row r="6409" spans="1:6" x14ac:dyDescent="0.25">
      <c r="A6409" t="s">
        <v>25</v>
      </c>
      <c r="B6409" t="s">
        <v>21</v>
      </c>
      <c r="C6409" t="s">
        <v>42</v>
      </c>
      <c r="D6409" s="1">
        <v>44522</v>
      </c>
      <c r="E6409" s="4">
        <v>9016</v>
      </c>
      <c r="F6409">
        <v>564</v>
      </c>
    </row>
    <row r="6410" spans="1:6" x14ac:dyDescent="0.25">
      <c r="A6410" t="s">
        <v>56</v>
      </c>
      <c r="B6410" t="s">
        <v>11</v>
      </c>
      <c r="C6410" t="s">
        <v>28</v>
      </c>
      <c r="D6410" s="1">
        <v>44522</v>
      </c>
      <c r="E6410" s="4">
        <v>7924</v>
      </c>
      <c r="F6410">
        <v>1330</v>
      </c>
    </row>
    <row r="6411" spans="1:6" x14ac:dyDescent="0.25">
      <c r="A6411" t="s">
        <v>39</v>
      </c>
      <c r="B6411" t="s">
        <v>16</v>
      </c>
      <c r="C6411" t="s">
        <v>19</v>
      </c>
      <c r="D6411" s="1">
        <v>44522</v>
      </c>
      <c r="E6411" s="4">
        <v>294</v>
      </c>
      <c r="F6411">
        <v>17</v>
      </c>
    </row>
    <row r="6412" spans="1:6" x14ac:dyDescent="0.25">
      <c r="A6412" t="s">
        <v>55</v>
      </c>
      <c r="B6412" t="s">
        <v>16</v>
      </c>
      <c r="C6412" t="s">
        <v>26</v>
      </c>
      <c r="D6412" s="1">
        <v>44522</v>
      </c>
      <c r="E6412" s="4">
        <v>1463</v>
      </c>
      <c r="F6412">
        <v>133</v>
      </c>
    </row>
    <row r="6413" spans="1:6" x14ac:dyDescent="0.25">
      <c r="A6413" t="s">
        <v>5</v>
      </c>
      <c r="B6413" t="s">
        <v>6</v>
      </c>
      <c r="C6413" t="s">
        <v>24</v>
      </c>
      <c r="D6413" s="1">
        <v>44522</v>
      </c>
      <c r="E6413" s="4">
        <v>17423</v>
      </c>
      <c r="F6413">
        <v>910</v>
      </c>
    </row>
    <row r="6414" spans="1:6" x14ac:dyDescent="0.25">
      <c r="A6414" t="s">
        <v>51</v>
      </c>
      <c r="B6414" t="s">
        <v>21</v>
      </c>
      <c r="C6414" t="s">
        <v>35</v>
      </c>
      <c r="D6414" s="1">
        <v>44522</v>
      </c>
      <c r="E6414" s="4">
        <v>10129</v>
      </c>
      <c r="F6414">
        <v>563</v>
      </c>
    </row>
    <row r="6415" spans="1:6" x14ac:dyDescent="0.25">
      <c r="A6415" t="s">
        <v>41</v>
      </c>
      <c r="B6415" t="s">
        <v>11</v>
      </c>
      <c r="C6415" t="s">
        <v>12</v>
      </c>
      <c r="D6415" s="1">
        <v>44522</v>
      </c>
      <c r="E6415" s="4">
        <v>11977</v>
      </c>
      <c r="F6415">
        <v>770</v>
      </c>
    </row>
    <row r="6416" spans="1:6" x14ac:dyDescent="0.25">
      <c r="A6416" t="s">
        <v>56</v>
      </c>
      <c r="B6416" t="s">
        <v>6</v>
      </c>
      <c r="C6416" t="s">
        <v>42</v>
      </c>
      <c r="D6416" s="1">
        <v>44522</v>
      </c>
      <c r="E6416" s="4">
        <v>2576</v>
      </c>
      <c r="F6416">
        <v>161</v>
      </c>
    </row>
    <row r="6417" spans="1:6" x14ac:dyDescent="0.25">
      <c r="A6417" t="s">
        <v>18</v>
      </c>
      <c r="B6417" t="s">
        <v>27</v>
      </c>
      <c r="C6417" t="s">
        <v>30</v>
      </c>
      <c r="D6417" s="1">
        <v>44522</v>
      </c>
      <c r="E6417" s="4">
        <v>1414</v>
      </c>
      <c r="F6417">
        <v>71</v>
      </c>
    </row>
    <row r="6418" spans="1:6" x14ac:dyDescent="0.25">
      <c r="A6418" t="s">
        <v>49</v>
      </c>
      <c r="B6418" t="s">
        <v>21</v>
      </c>
      <c r="C6418" t="s">
        <v>50</v>
      </c>
      <c r="D6418" s="1">
        <v>44522</v>
      </c>
      <c r="E6418" s="4">
        <v>10661</v>
      </c>
      <c r="F6418">
        <v>485</v>
      </c>
    </row>
    <row r="6419" spans="1:6" x14ac:dyDescent="0.25">
      <c r="A6419" t="s">
        <v>51</v>
      </c>
      <c r="B6419" t="s">
        <v>16</v>
      </c>
      <c r="C6419" t="s">
        <v>26</v>
      </c>
      <c r="D6419" s="1">
        <v>44522</v>
      </c>
      <c r="E6419" s="4">
        <v>2821</v>
      </c>
      <c r="F6419">
        <v>236</v>
      </c>
    </row>
    <row r="6420" spans="1:6" x14ac:dyDescent="0.25">
      <c r="A6420" t="s">
        <v>39</v>
      </c>
      <c r="B6420" t="s">
        <v>6</v>
      </c>
      <c r="C6420" t="s">
        <v>42</v>
      </c>
      <c r="D6420" s="1">
        <v>44522</v>
      </c>
      <c r="E6420" s="4">
        <v>350</v>
      </c>
      <c r="F6420">
        <v>24</v>
      </c>
    </row>
    <row r="6421" spans="1:6" x14ac:dyDescent="0.25">
      <c r="A6421" t="s">
        <v>40</v>
      </c>
      <c r="B6421" t="s">
        <v>9</v>
      </c>
      <c r="C6421" t="s">
        <v>48</v>
      </c>
      <c r="D6421" s="1">
        <v>44522</v>
      </c>
      <c r="E6421" s="4">
        <v>6944</v>
      </c>
      <c r="F6421">
        <v>278</v>
      </c>
    </row>
    <row r="6422" spans="1:6" x14ac:dyDescent="0.25">
      <c r="A6422" t="s">
        <v>18</v>
      </c>
      <c r="B6422" t="s">
        <v>16</v>
      </c>
      <c r="C6422" t="s">
        <v>52</v>
      </c>
      <c r="D6422" s="1">
        <v>44522</v>
      </c>
      <c r="E6422" s="4">
        <v>8057</v>
      </c>
      <c r="F6422">
        <v>700</v>
      </c>
    </row>
    <row r="6423" spans="1:6" x14ac:dyDescent="0.25">
      <c r="A6423" t="s">
        <v>39</v>
      </c>
      <c r="B6423" t="s">
        <v>27</v>
      </c>
      <c r="C6423" t="s">
        <v>24</v>
      </c>
      <c r="D6423" s="1">
        <v>44522</v>
      </c>
      <c r="E6423" s="4">
        <v>13440</v>
      </c>
      <c r="F6423">
        <v>700</v>
      </c>
    </row>
    <row r="6424" spans="1:6" x14ac:dyDescent="0.25">
      <c r="A6424" t="s">
        <v>33</v>
      </c>
      <c r="B6424" t="s">
        <v>11</v>
      </c>
      <c r="C6424" t="s">
        <v>26</v>
      </c>
      <c r="D6424" s="1">
        <v>44522</v>
      </c>
      <c r="E6424" s="4">
        <v>4480</v>
      </c>
      <c r="F6424">
        <v>374</v>
      </c>
    </row>
    <row r="6425" spans="1:6" x14ac:dyDescent="0.25">
      <c r="A6425" t="s">
        <v>40</v>
      </c>
      <c r="B6425" t="s">
        <v>11</v>
      </c>
      <c r="C6425" t="s">
        <v>7</v>
      </c>
      <c r="D6425" s="1">
        <v>44522</v>
      </c>
      <c r="E6425" s="4">
        <v>1218</v>
      </c>
      <c r="F6425">
        <v>77</v>
      </c>
    </row>
    <row r="6426" spans="1:6" x14ac:dyDescent="0.25">
      <c r="A6426" t="s">
        <v>5</v>
      </c>
      <c r="B6426" t="s">
        <v>11</v>
      </c>
      <c r="C6426" t="s">
        <v>38</v>
      </c>
      <c r="D6426" s="1">
        <v>44522</v>
      </c>
      <c r="E6426" s="4">
        <v>2261</v>
      </c>
      <c r="F6426">
        <v>87</v>
      </c>
    </row>
    <row r="6427" spans="1:6" x14ac:dyDescent="0.25">
      <c r="A6427" t="s">
        <v>39</v>
      </c>
      <c r="B6427" t="s">
        <v>9</v>
      </c>
      <c r="C6427" t="s">
        <v>52</v>
      </c>
      <c r="D6427" s="1">
        <v>44522</v>
      </c>
      <c r="E6427" s="4">
        <v>8904</v>
      </c>
      <c r="F6427">
        <v>910</v>
      </c>
    </row>
    <row r="6428" spans="1:6" x14ac:dyDescent="0.25">
      <c r="A6428" t="s">
        <v>15</v>
      </c>
      <c r="B6428" t="s">
        <v>21</v>
      </c>
      <c r="C6428" t="s">
        <v>45</v>
      </c>
      <c r="D6428" s="1">
        <v>44522</v>
      </c>
      <c r="E6428" s="4">
        <v>6804</v>
      </c>
      <c r="F6428">
        <v>296</v>
      </c>
    </row>
    <row r="6429" spans="1:6" x14ac:dyDescent="0.25">
      <c r="A6429" t="s">
        <v>34</v>
      </c>
      <c r="B6429" t="s">
        <v>21</v>
      </c>
      <c r="C6429" t="s">
        <v>44</v>
      </c>
      <c r="D6429" s="1">
        <v>44522</v>
      </c>
      <c r="E6429" s="4">
        <v>11753</v>
      </c>
      <c r="F6429">
        <v>490</v>
      </c>
    </row>
    <row r="6430" spans="1:6" x14ac:dyDescent="0.25">
      <c r="A6430" t="s">
        <v>51</v>
      </c>
      <c r="B6430" t="s">
        <v>16</v>
      </c>
      <c r="C6430" t="s">
        <v>42</v>
      </c>
      <c r="D6430" s="1">
        <v>44522</v>
      </c>
      <c r="E6430" s="4">
        <v>5103</v>
      </c>
      <c r="F6430">
        <v>365</v>
      </c>
    </row>
    <row r="6431" spans="1:6" x14ac:dyDescent="0.25">
      <c r="A6431" t="s">
        <v>34</v>
      </c>
      <c r="B6431" t="s">
        <v>6</v>
      </c>
      <c r="C6431" t="s">
        <v>30</v>
      </c>
      <c r="D6431" s="1">
        <v>44522</v>
      </c>
      <c r="E6431" s="4">
        <v>5922</v>
      </c>
      <c r="F6431">
        <v>329</v>
      </c>
    </row>
    <row r="6432" spans="1:6" x14ac:dyDescent="0.25">
      <c r="A6432" t="s">
        <v>5</v>
      </c>
      <c r="B6432" t="s">
        <v>11</v>
      </c>
      <c r="C6432" t="s">
        <v>36</v>
      </c>
      <c r="D6432" s="1">
        <v>44522</v>
      </c>
      <c r="E6432" s="4">
        <v>10297</v>
      </c>
      <c r="F6432">
        <v>1470</v>
      </c>
    </row>
    <row r="6433" spans="1:6" x14ac:dyDescent="0.25">
      <c r="A6433" t="s">
        <v>29</v>
      </c>
      <c r="B6433" t="s">
        <v>11</v>
      </c>
      <c r="C6433" t="s">
        <v>17</v>
      </c>
      <c r="D6433" s="1">
        <v>44522</v>
      </c>
      <c r="E6433" s="4">
        <v>2219</v>
      </c>
      <c r="F6433">
        <v>106</v>
      </c>
    </row>
    <row r="6434" spans="1:6" x14ac:dyDescent="0.25">
      <c r="A6434" t="s">
        <v>55</v>
      </c>
      <c r="B6434" t="s">
        <v>6</v>
      </c>
      <c r="C6434" t="s">
        <v>43</v>
      </c>
      <c r="D6434" s="1">
        <v>44522</v>
      </c>
      <c r="E6434" s="4">
        <v>623</v>
      </c>
      <c r="F6434">
        <v>32</v>
      </c>
    </row>
    <row r="6435" spans="1:6" x14ac:dyDescent="0.25">
      <c r="A6435" t="s">
        <v>13</v>
      </c>
      <c r="B6435" t="s">
        <v>16</v>
      </c>
      <c r="C6435" t="s">
        <v>50</v>
      </c>
      <c r="D6435" s="1">
        <v>44522</v>
      </c>
      <c r="E6435" s="4">
        <v>518</v>
      </c>
      <c r="F6435">
        <v>22</v>
      </c>
    </row>
    <row r="6436" spans="1:6" x14ac:dyDescent="0.25">
      <c r="A6436" t="s">
        <v>32</v>
      </c>
      <c r="B6436" t="s">
        <v>27</v>
      </c>
      <c r="C6436" t="s">
        <v>31</v>
      </c>
      <c r="D6436" s="1">
        <v>44522</v>
      </c>
      <c r="E6436" s="4">
        <v>15197</v>
      </c>
      <c r="F6436">
        <v>1260</v>
      </c>
    </row>
    <row r="6437" spans="1:6" x14ac:dyDescent="0.25">
      <c r="A6437" t="s">
        <v>18</v>
      </c>
      <c r="B6437" t="s">
        <v>11</v>
      </c>
      <c r="C6437" t="s">
        <v>28</v>
      </c>
      <c r="D6437" s="1">
        <v>44522</v>
      </c>
      <c r="E6437" s="4">
        <v>3885</v>
      </c>
      <c r="F6437">
        <v>555</v>
      </c>
    </row>
    <row r="6438" spans="1:6" x14ac:dyDescent="0.25">
      <c r="A6438" t="s">
        <v>57</v>
      </c>
      <c r="B6438" t="s">
        <v>9</v>
      </c>
      <c r="C6438" t="s">
        <v>52</v>
      </c>
      <c r="D6438" s="1">
        <v>44522</v>
      </c>
      <c r="E6438" s="4">
        <v>77</v>
      </c>
      <c r="F6438">
        <v>8</v>
      </c>
    </row>
    <row r="6439" spans="1:6" x14ac:dyDescent="0.25">
      <c r="A6439" t="s">
        <v>13</v>
      </c>
      <c r="B6439" t="s">
        <v>21</v>
      </c>
      <c r="C6439" t="s">
        <v>28</v>
      </c>
      <c r="D6439" s="1">
        <v>44522</v>
      </c>
      <c r="E6439" s="4">
        <v>1449</v>
      </c>
      <c r="F6439">
        <v>182</v>
      </c>
    </row>
    <row r="6440" spans="1:6" x14ac:dyDescent="0.25">
      <c r="A6440" t="s">
        <v>32</v>
      </c>
      <c r="B6440" t="s">
        <v>11</v>
      </c>
      <c r="C6440" t="s">
        <v>22</v>
      </c>
      <c r="D6440" s="1">
        <v>44522</v>
      </c>
      <c r="E6440" s="4">
        <v>3381</v>
      </c>
      <c r="F6440">
        <v>339</v>
      </c>
    </row>
    <row r="6441" spans="1:6" x14ac:dyDescent="0.25">
      <c r="A6441" t="s">
        <v>55</v>
      </c>
      <c r="B6441" t="s">
        <v>27</v>
      </c>
      <c r="C6441" t="s">
        <v>50</v>
      </c>
      <c r="D6441" s="1">
        <v>44522</v>
      </c>
      <c r="E6441" s="4">
        <v>5467</v>
      </c>
      <c r="F6441">
        <v>228</v>
      </c>
    </row>
    <row r="6442" spans="1:6" x14ac:dyDescent="0.25">
      <c r="A6442" t="s">
        <v>57</v>
      </c>
      <c r="B6442" t="s">
        <v>27</v>
      </c>
      <c r="C6442" t="s">
        <v>50</v>
      </c>
      <c r="D6442" s="1">
        <v>44522</v>
      </c>
      <c r="E6442" s="4">
        <v>3626</v>
      </c>
      <c r="F6442">
        <v>165</v>
      </c>
    </row>
    <row r="6443" spans="1:6" x14ac:dyDescent="0.25">
      <c r="A6443" t="s">
        <v>33</v>
      </c>
      <c r="B6443" t="s">
        <v>21</v>
      </c>
      <c r="C6443" t="s">
        <v>17</v>
      </c>
      <c r="D6443" s="1">
        <v>44522</v>
      </c>
      <c r="E6443" s="4">
        <v>4459</v>
      </c>
      <c r="F6443">
        <v>194</v>
      </c>
    </row>
    <row r="6444" spans="1:6" x14ac:dyDescent="0.25">
      <c r="A6444" t="s">
        <v>10</v>
      </c>
      <c r="B6444" t="s">
        <v>27</v>
      </c>
      <c r="C6444" t="s">
        <v>48</v>
      </c>
      <c r="D6444" s="1">
        <v>44522</v>
      </c>
      <c r="E6444" s="4">
        <v>2541</v>
      </c>
      <c r="F6444">
        <v>102</v>
      </c>
    </row>
    <row r="6445" spans="1:6" x14ac:dyDescent="0.25">
      <c r="A6445" t="s">
        <v>56</v>
      </c>
      <c r="B6445" t="s">
        <v>16</v>
      </c>
      <c r="C6445" t="s">
        <v>52</v>
      </c>
      <c r="D6445" s="1">
        <v>44522</v>
      </c>
      <c r="E6445" s="4">
        <v>12208</v>
      </c>
      <c r="F6445">
        <v>1050</v>
      </c>
    </row>
    <row r="6446" spans="1:6" x14ac:dyDescent="0.25">
      <c r="A6446" t="s">
        <v>37</v>
      </c>
      <c r="B6446" t="s">
        <v>16</v>
      </c>
      <c r="C6446" t="s">
        <v>17</v>
      </c>
      <c r="D6446" s="1">
        <v>44522</v>
      </c>
      <c r="E6446" s="4">
        <v>6370</v>
      </c>
      <c r="F6446">
        <v>290</v>
      </c>
    </row>
    <row r="6447" spans="1:6" x14ac:dyDescent="0.25">
      <c r="A6447" t="s">
        <v>32</v>
      </c>
      <c r="B6447" t="s">
        <v>27</v>
      </c>
      <c r="C6447" t="s">
        <v>26</v>
      </c>
      <c r="D6447" s="1">
        <v>44522</v>
      </c>
      <c r="E6447" s="4">
        <v>2198</v>
      </c>
      <c r="F6447">
        <v>170</v>
      </c>
    </row>
    <row r="6448" spans="1:6" x14ac:dyDescent="0.25">
      <c r="A6448" t="s">
        <v>15</v>
      </c>
      <c r="B6448" t="s">
        <v>27</v>
      </c>
      <c r="C6448" t="s">
        <v>30</v>
      </c>
      <c r="D6448" s="1">
        <v>44522</v>
      </c>
      <c r="E6448" s="4">
        <v>4424</v>
      </c>
      <c r="F6448">
        <v>246</v>
      </c>
    </row>
    <row r="6449" spans="1:6" x14ac:dyDescent="0.25">
      <c r="A6449" t="s">
        <v>23</v>
      </c>
      <c r="B6449" t="s">
        <v>9</v>
      </c>
      <c r="C6449" t="s">
        <v>19</v>
      </c>
      <c r="D6449" s="1">
        <v>44522</v>
      </c>
      <c r="E6449" s="4">
        <v>4921</v>
      </c>
      <c r="F6449">
        <v>274</v>
      </c>
    </row>
    <row r="6450" spans="1:6" x14ac:dyDescent="0.25">
      <c r="A6450" t="s">
        <v>13</v>
      </c>
      <c r="B6450" t="s">
        <v>27</v>
      </c>
      <c r="C6450" t="s">
        <v>52</v>
      </c>
      <c r="D6450" s="1">
        <v>44522</v>
      </c>
      <c r="E6450" s="4">
        <v>6300</v>
      </c>
      <c r="F6450">
        <v>630</v>
      </c>
    </row>
    <row r="6451" spans="1:6" x14ac:dyDescent="0.25">
      <c r="A6451" t="s">
        <v>13</v>
      </c>
      <c r="B6451" t="s">
        <v>9</v>
      </c>
      <c r="C6451" t="s">
        <v>36</v>
      </c>
      <c r="D6451" s="1">
        <v>44522</v>
      </c>
      <c r="E6451" s="4">
        <v>18011</v>
      </c>
      <c r="F6451">
        <v>2030</v>
      </c>
    </row>
    <row r="6452" spans="1:6" x14ac:dyDescent="0.25">
      <c r="A6452" t="s">
        <v>13</v>
      </c>
      <c r="B6452" t="s">
        <v>21</v>
      </c>
      <c r="C6452" t="s">
        <v>45</v>
      </c>
      <c r="D6452" s="1">
        <v>44522</v>
      </c>
      <c r="E6452" s="4">
        <v>6832</v>
      </c>
      <c r="F6452">
        <v>285</v>
      </c>
    </row>
    <row r="6453" spans="1:6" x14ac:dyDescent="0.25">
      <c r="A6453" t="s">
        <v>18</v>
      </c>
      <c r="B6453" t="s">
        <v>27</v>
      </c>
      <c r="C6453" t="s">
        <v>42</v>
      </c>
      <c r="D6453" s="1">
        <v>44523</v>
      </c>
      <c r="E6453" s="4">
        <v>1708</v>
      </c>
      <c r="F6453">
        <v>114</v>
      </c>
    </row>
    <row r="6454" spans="1:6" x14ac:dyDescent="0.25">
      <c r="A6454" t="s">
        <v>13</v>
      </c>
      <c r="B6454" t="s">
        <v>11</v>
      </c>
      <c r="C6454" t="s">
        <v>28</v>
      </c>
      <c r="D6454" s="1">
        <v>44523</v>
      </c>
      <c r="E6454" s="4">
        <v>1736</v>
      </c>
      <c r="F6454">
        <v>290</v>
      </c>
    </row>
    <row r="6455" spans="1:6" x14ac:dyDescent="0.25">
      <c r="A6455" t="s">
        <v>13</v>
      </c>
      <c r="B6455" t="s">
        <v>6</v>
      </c>
      <c r="C6455" t="s">
        <v>14</v>
      </c>
      <c r="D6455" s="1">
        <v>44523</v>
      </c>
      <c r="E6455" s="4">
        <v>3934</v>
      </c>
      <c r="F6455">
        <v>656</v>
      </c>
    </row>
    <row r="6456" spans="1:6" x14ac:dyDescent="0.25">
      <c r="A6456" t="s">
        <v>20</v>
      </c>
      <c r="B6456" t="s">
        <v>6</v>
      </c>
      <c r="C6456" t="s">
        <v>22</v>
      </c>
      <c r="D6456" s="1">
        <v>44523</v>
      </c>
      <c r="E6456" s="4">
        <v>1365</v>
      </c>
      <c r="F6456">
        <v>152</v>
      </c>
    </row>
    <row r="6457" spans="1:6" x14ac:dyDescent="0.25">
      <c r="A6457" t="s">
        <v>39</v>
      </c>
      <c r="B6457" t="s">
        <v>6</v>
      </c>
      <c r="C6457" t="s">
        <v>35</v>
      </c>
      <c r="D6457" s="1">
        <v>44523</v>
      </c>
      <c r="E6457" s="4">
        <v>10437</v>
      </c>
      <c r="F6457">
        <v>550</v>
      </c>
    </row>
    <row r="6458" spans="1:6" x14ac:dyDescent="0.25">
      <c r="A6458" t="s">
        <v>18</v>
      </c>
      <c r="B6458" t="s">
        <v>11</v>
      </c>
      <c r="C6458" t="s">
        <v>19</v>
      </c>
      <c r="D6458" s="1">
        <v>44523</v>
      </c>
      <c r="E6458" s="4">
        <v>6587</v>
      </c>
      <c r="F6458">
        <v>366</v>
      </c>
    </row>
    <row r="6459" spans="1:6" x14ac:dyDescent="0.25">
      <c r="A6459" t="s">
        <v>53</v>
      </c>
      <c r="B6459" t="s">
        <v>16</v>
      </c>
      <c r="C6459" t="s">
        <v>42</v>
      </c>
      <c r="D6459" s="1">
        <v>44523</v>
      </c>
      <c r="E6459" s="4">
        <v>7994</v>
      </c>
      <c r="F6459">
        <v>571</v>
      </c>
    </row>
    <row r="6460" spans="1:6" x14ac:dyDescent="0.25">
      <c r="A6460" t="s">
        <v>5</v>
      </c>
      <c r="B6460" t="s">
        <v>27</v>
      </c>
      <c r="C6460" t="s">
        <v>19</v>
      </c>
      <c r="D6460" s="1">
        <v>44523</v>
      </c>
      <c r="E6460" s="4">
        <v>9114</v>
      </c>
      <c r="F6460">
        <v>537</v>
      </c>
    </row>
    <row r="6461" spans="1:6" x14ac:dyDescent="0.25">
      <c r="A6461" t="s">
        <v>8</v>
      </c>
      <c r="B6461" t="s">
        <v>21</v>
      </c>
      <c r="C6461" t="s">
        <v>19</v>
      </c>
      <c r="D6461" s="1">
        <v>44523</v>
      </c>
      <c r="E6461" s="4">
        <v>371</v>
      </c>
      <c r="F6461">
        <v>24</v>
      </c>
    </row>
    <row r="6462" spans="1:6" x14ac:dyDescent="0.25">
      <c r="A6462" t="s">
        <v>37</v>
      </c>
      <c r="B6462" t="s">
        <v>9</v>
      </c>
      <c r="C6462" t="s">
        <v>43</v>
      </c>
      <c r="D6462" s="1">
        <v>44523</v>
      </c>
      <c r="E6462" s="4">
        <v>4865</v>
      </c>
      <c r="F6462">
        <v>232</v>
      </c>
    </row>
    <row r="6463" spans="1:6" x14ac:dyDescent="0.25">
      <c r="A6463" t="s">
        <v>41</v>
      </c>
      <c r="B6463" t="s">
        <v>16</v>
      </c>
      <c r="C6463" t="s">
        <v>44</v>
      </c>
      <c r="D6463" s="1">
        <v>44523</v>
      </c>
      <c r="E6463" s="4">
        <v>11123</v>
      </c>
      <c r="F6463">
        <v>464</v>
      </c>
    </row>
    <row r="6464" spans="1:6" x14ac:dyDescent="0.25">
      <c r="A6464" t="s">
        <v>37</v>
      </c>
      <c r="B6464" t="s">
        <v>11</v>
      </c>
      <c r="C6464" t="s">
        <v>38</v>
      </c>
      <c r="D6464" s="1">
        <v>44523</v>
      </c>
      <c r="E6464" s="4">
        <v>8687</v>
      </c>
      <c r="F6464">
        <v>335</v>
      </c>
    </row>
    <row r="6465" spans="1:6" x14ac:dyDescent="0.25">
      <c r="A6465" t="s">
        <v>39</v>
      </c>
      <c r="B6465" t="s">
        <v>21</v>
      </c>
      <c r="C6465" t="s">
        <v>24</v>
      </c>
      <c r="D6465" s="1">
        <v>44523</v>
      </c>
      <c r="E6465" s="4">
        <v>714</v>
      </c>
      <c r="F6465">
        <v>36</v>
      </c>
    </row>
    <row r="6466" spans="1:6" x14ac:dyDescent="0.25">
      <c r="A6466" t="s">
        <v>49</v>
      </c>
      <c r="B6466" t="s">
        <v>27</v>
      </c>
      <c r="C6466" t="s">
        <v>48</v>
      </c>
      <c r="D6466" s="1">
        <v>44523</v>
      </c>
      <c r="E6466" s="4">
        <v>3346</v>
      </c>
      <c r="F6466">
        <v>134</v>
      </c>
    </row>
    <row r="6467" spans="1:6" x14ac:dyDescent="0.25">
      <c r="A6467" t="s">
        <v>15</v>
      </c>
      <c r="B6467" t="s">
        <v>16</v>
      </c>
      <c r="C6467" t="s">
        <v>22</v>
      </c>
      <c r="D6467" s="1">
        <v>44523</v>
      </c>
      <c r="E6467" s="4">
        <v>3773</v>
      </c>
      <c r="F6467">
        <v>420</v>
      </c>
    </row>
    <row r="6468" spans="1:6" x14ac:dyDescent="0.25">
      <c r="A6468" t="s">
        <v>33</v>
      </c>
      <c r="B6468" t="s">
        <v>16</v>
      </c>
      <c r="C6468" t="s">
        <v>31</v>
      </c>
      <c r="D6468" s="1">
        <v>44523</v>
      </c>
      <c r="E6468" s="4">
        <v>2464</v>
      </c>
      <c r="F6468">
        <v>206</v>
      </c>
    </row>
    <row r="6469" spans="1:6" x14ac:dyDescent="0.25">
      <c r="A6469" t="s">
        <v>34</v>
      </c>
      <c r="B6469" t="s">
        <v>11</v>
      </c>
      <c r="C6469" t="s">
        <v>36</v>
      </c>
      <c r="D6469" s="1">
        <v>44523</v>
      </c>
      <c r="E6469" s="4">
        <v>7518</v>
      </c>
      <c r="F6469">
        <v>910</v>
      </c>
    </row>
    <row r="6470" spans="1:6" x14ac:dyDescent="0.25">
      <c r="A6470" t="s">
        <v>15</v>
      </c>
      <c r="B6470" t="s">
        <v>27</v>
      </c>
      <c r="C6470" t="s">
        <v>28</v>
      </c>
      <c r="D6470" s="1">
        <v>44523</v>
      </c>
      <c r="E6470" s="4">
        <v>5278</v>
      </c>
      <c r="F6470">
        <v>770</v>
      </c>
    </row>
    <row r="6471" spans="1:6" x14ac:dyDescent="0.25">
      <c r="A6471" t="s">
        <v>51</v>
      </c>
      <c r="B6471" t="s">
        <v>16</v>
      </c>
      <c r="C6471" t="s">
        <v>7</v>
      </c>
      <c r="D6471" s="1">
        <v>44523</v>
      </c>
      <c r="E6471" s="4">
        <v>7763</v>
      </c>
      <c r="F6471">
        <v>486</v>
      </c>
    </row>
    <row r="6472" spans="1:6" x14ac:dyDescent="0.25">
      <c r="A6472" t="s">
        <v>40</v>
      </c>
      <c r="B6472" t="s">
        <v>11</v>
      </c>
      <c r="C6472" t="s">
        <v>24</v>
      </c>
      <c r="D6472" s="1">
        <v>44523</v>
      </c>
      <c r="E6472" s="4">
        <v>2443</v>
      </c>
      <c r="F6472">
        <v>129</v>
      </c>
    </row>
    <row r="6473" spans="1:6" x14ac:dyDescent="0.25">
      <c r="A6473" t="s">
        <v>13</v>
      </c>
      <c r="B6473" t="s">
        <v>27</v>
      </c>
      <c r="C6473" t="s">
        <v>35</v>
      </c>
      <c r="D6473" s="1">
        <v>44523</v>
      </c>
      <c r="E6473" s="4">
        <v>4235</v>
      </c>
      <c r="F6473">
        <v>250</v>
      </c>
    </row>
    <row r="6474" spans="1:6" x14ac:dyDescent="0.25">
      <c r="A6474" t="s">
        <v>41</v>
      </c>
      <c r="B6474" t="s">
        <v>27</v>
      </c>
      <c r="C6474" t="s">
        <v>50</v>
      </c>
      <c r="D6474" s="1">
        <v>44523</v>
      </c>
      <c r="E6474" s="4">
        <v>4928</v>
      </c>
      <c r="F6474">
        <v>224</v>
      </c>
    </row>
    <row r="6475" spans="1:6" x14ac:dyDescent="0.25">
      <c r="A6475" t="s">
        <v>8</v>
      </c>
      <c r="B6475" t="s">
        <v>9</v>
      </c>
      <c r="C6475" t="s">
        <v>48</v>
      </c>
      <c r="D6475" s="1">
        <v>44523</v>
      </c>
      <c r="E6475" s="4">
        <v>3528</v>
      </c>
      <c r="F6475">
        <v>131</v>
      </c>
    </row>
    <row r="6476" spans="1:6" x14ac:dyDescent="0.25">
      <c r="A6476" t="s">
        <v>54</v>
      </c>
      <c r="B6476" t="s">
        <v>16</v>
      </c>
      <c r="C6476" t="s">
        <v>35</v>
      </c>
      <c r="D6476" s="1">
        <v>44523</v>
      </c>
      <c r="E6476" s="4">
        <v>9177</v>
      </c>
      <c r="F6476">
        <v>483</v>
      </c>
    </row>
    <row r="6477" spans="1:6" x14ac:dyDescent="0.25">
      <c r="A6477" t="s">
        <v>10</v>
      </c>
      <c r="B6477" t="s">
        <v>9</v>
      </c>
      <c r="C6477" t="s">
        <v>52</v>
      </c>
      <c r="D6477" s="1">
        <v>44523</v>
      </c>
      <c r="E6477" s="4">
        <v>15680</v>
      </c>
      <c r="F6477">
        <v>1330</v>
      </c>
    </row>
    <row r="6478" spans="1:6" x14ac:dyDescent="0.25">
      <c r="A6478" t="s">
        <v>51</v>
      </c>
      <c r="B6478" t="s">
        <v>9</v>
      </c>
      <c r="C6478" t="s">
        <v>19</v>
      </c>
      <c r="D6478" s="1">
        <v>44523</v>
      </c>
      <c r="E6478" s="4">
        <v>16443</v>
      </c>
      <c r="F6478">
        <v>980</v>
      </c>
    </row>
    <row r="6479" spans="1:6" x14ac:dyDescent="0.25">
      <c r="A6479" t="s">
        <v>39</v>
      </c>
      <c r="B6479" t="s">
        <v>16</v>
      </c>
      <c r="C6479" t="s">
        <v>50</v>
      </c>
      <c r="D6479" s="1">
        <v>44523</v>
      </c>
      <c r="E6479" s="4">
        <v>7308</v>
      </c>
      <c r="F6479">
        <v>333</v>
      </c>
    </row>
    <row r="6480" spans="1:6" x14ac:dyDescent="0.25">
      <c r="A6480" t="s">
        <v>37</v>
      </c>
      <c r="B6480" t="s">
        <v>6</v>
      </c>
      <c r="C6480" t="s">
        <v>38</v>
      </c>
      <c r="D6480" s="1">
        <v>44523</v>
      </c>
      <c r="E6480" s="4">
        <v>5481</v>
      </c>
      <c r="F6480">
        <v>203</v>
      </c>
    </row>
    <row r="6481" spans="1:6" x14ac:dyDescent="0.25">
      <c r="A6481" t="s">
        <v>20</v>
      </c>
      <c r="B6481" t="s">
        <v>16</v>
      </c>
      <c r="C6481" t="s">
        <v>26</v>
      </c>
      <c r="D6481" s="1">
        <v>44523</v>
      </c>
      <c r="E6481" s="4">
        <v>847</v>
      </c>
      <c r="F6481">
        <v>66</v>
      </c>
    </row>
    <row r="6482" spans="1:6" x14ac:dyDescent="0.25">
      <c r="A6482" t="s">
        <v>37</v>
      </c>
      <c r="B6482" t="s">
        <v>11</v>
      </c>
      <c r="C6482" t="s">
        <v>47</v>
      </c>
      <c r="D6482" s="1">
        <v>44524</v>
      </c>
      <c r="E6482" s="4">
        <v>3150</v>
      </c>
      <c r="F6482">
        <v>210</v>
      </c>
    </row>
    <row r="6483" spans="1:6" x14ac:dyDescent="0.25">
      <c r="A6483" t="s">
        <v>46</v>
      </c>
      <c r="B6483" t="s">
        <v>9</v>
      </c>
      <c r="C6483" t="s">
        <v>45</v>
      </c>
      <c r="D6483" s="1">
        <v>44524</v>
      </c>
      <c r="E6483" s="4">
        <v>7427</v>
      </c>
      <c r="F6483">
        <v>310</v>
      </c>
    </row>
    <row r="6484" spans="1:6" x14ac:dyDescent="0.25">
      <c r="A6484" t="s">
        <v>18</v>
      </c>
      <c r="B6484" t="s">
        <v>21</v>
      </c>
      <c r="C6484" t="s">
        <v>12</v>
      </c>
      <c r="D6484" s="1">
        <v>44524</v>
      </c>
      <c r="E6484" s="4">
        <v>2548</v>
      </c>
      <c r="F6484">
        <v>170</v>
      </c>
    </row>
    <row r="6485" spans="1:6" x14ac:dyDescent="0.25">
      <c r="A6485" t="s">
        <v>55</v>
      </c>
      <c r="B6485" t="s">
        <v>27</v>
      </c>
      <c r="C6485" t="s">
        <v>47</v>
      </c>
      <c r="D6485" s="1">
        <v>44524</v>
      </c>
      <c r="E6485" s="4">
        <v>3913</v>
      </c>
      <c r="F6485">
        <v>231</v>
      </c>
    </row>
    <row r="6486" spans="1:6" x14ac:dyDescent="0.25">
      <c r="A6486" t="s">
        <v>51</v>
      </c>
      <c r="B6486" t="s">
        <v>6</v>
      </c>
      <c r="C6486" t="s">
        <v>28</v>
      </c>
      <c r="D6486" s="1">
        <v>44524</v>
      </c>
      <c r="E6486" s="4">
        <v>14140</v>
      </c>
      <c r="F6486">
        <v>2030</v>
      </c>
    </row>
    <row r="6487" spans="1:6" x14ac:dyDescent="0.25">
      <c r="A6487" t="s">
        <v>53</v>
      </c>
      <c r="B6487" t="s">
        <v>11</v>
      </c>
      <c r="C6487" t="s">
        <v>24</v>
      </c>
      <c r="D6487" s="1">
        <v>44524</v>
      </c>
      <c r="E6487" s="4">
        <v>1008</v>
      </c>
      <c r="F6487">
        <v>54</v>
      </c>
    </row>
    <row r="6488" spans="1:6" x14ac:dyDescent="0.25">
      <c r="A6488" t="s">
        <v>54</v>
      </c>
      <c r="B6488" t="s">
        <v>16</v>
      </c>
      <c r="C6488" t="s">
        <v>24</v>
      </c>
      <c r="D6488" s="1">
        <v>44524</v>
      </c>
      <c r="E6488" s="4">
        <v>5985</v>
      </c>
      <c r="F6488">
        <v>333</v>
      </c>
    </row>
    <row r="6489" spans="1:6" x14ac:dyDescent="0.25">
      <c r="A6489" t="s">
        <v>8</v>
      </c>
      <c r="B6489" t="s">
        <v>21</v>
      </c>
      <c r="C6489" t="s">
        <v>26</v>
      </c>
      <c r="D6489" s="1">
        <v>44524</v>
      </c>
      <c r="E6489" s="4">
        <v>4172</v>
      </c>
      <c r="F6489">
        <v>380</v>
      </c>
    </row>
    <row r="6490" spans="1:6" x14ac:dyDescent="0.25">
      <c r="A6490" t="s">
        <v>56</v>
      </c>
      <c r="B6490" t="s">
        <v>6</v>
      </c>
      <c r="C6490" t="s">
        <v>7</v>
      </c>
      <c r="D6490" s="1">
        <v>44524</v>
      </c>
      <c r="E6490" s="4">
        <v>5838</v>
      </c>
      <c r="F6490">
        <v>417</v>
      </c>
    </row>
    <row r="6491" spans="1:6" x14ac:dyDescent="0.25">
      <c r="A6491" t="s">
        <v>51</v>
      </c>
      <c r="B6491" t="s">
        <v>21</v>
      </c>
      <c r="C6491" t="s">
        <v>36</v>
      </c>
      <c r="D6491" s="1">
        <v>44524</v>
      </c>
      <c r="E6491" s="4">
        <v>5215</v>
      </c>
      <c r="F6491">
        <v>770</v>
      </c>
    </row>
    <row r="6492" spans="1:6" x14ac:dyDescent="0.25">
      <c r="A6492" t="s">
        <v>8</v>
      </c>
      <c r="B6492" t="s">
        <v>9</v>
      </c>
      <c r="C6492" t="s">
        <v>52</v>
      </c>
      <c r="D6492" s="1">
        <v>44524</v>
      </c>
      <c r="E6492" s="4">
        <v>4795</v>
      </c>
      <c r="F6492">
        <v>436</v>
      </c>
    </row>
    <row r="6493" spans="1:6" x14ac:dyDescent="0.25">
      <c r="A6493" t="s">
        <v>32</v>
      </c>
      <c r="B6493" t="s">
        <v>6</v>
      </c>
      <c r="C6493" t="s">
        <v>50</v>
      </c>
      <c r="D6493" s="1">
        <v>44524</v>
      </c>
      <c r="E6493" s="4">
        <v>1155</v>
      </c>
      <c r="F6493">
        <v>51</v>
      </c>
    </row>
    <row r="6494" spans="1:6" x14ac:dyDescent="0.25">
      <c r="A6494" t="s">
        <v>54</v>
      </c>
      <c r="B6494" t="s">
        <v>11</v>
      </c>
      <c r="C6494" t="s">
        <v>45</v>
      </c>
      <c r="D6494" s="1">
        <v>44524</v>
      </c>
      <c r="E6494" s="4">
        <v>3325</v>
      </c>
      <c r="F6494">
        <v>152</v>
      </c>
    </row>
    <row r="6495" spans="1:6" x14ac:dyDescent="0.25">
      <c r="A6495" t="s">
        <v>5</v>
      </c>
      <c r="B6495" t="s">
        <v>16</v>
      </c>
      <c r="C6495" t="s">
        <v>30</v>
      </c>
      <c r="D6495" s="1">
        <v>44524</v>
      </c>
      <c r="E6495" s="4">
        <v>4116</v>
      </c>
      <c r="F6495">
        <v>229</v>
      </c>
    </row>
    <row r="6496" spans="1:6" x14ac:dyDescent="0.25">
      <c r="A6496" t="s">
        <v>15</v>
      </c>
      <c r="B6496" t="s">
        <v>16</v>
      </c>
      <c r="C6496" t="s">
        <v>24</v>
      </c>
      <c r="D6496" s="1">
        <v>44524</v>
      </c>
      <c r="E6496" s="4">
        <v>9849</v>
      </c>
      <c r="F6496">
        <v>493</v>
      </c>
    </row>
    <row r="6497" spans="1:6" x14ac:dyDescent="0.25">
      <c r="A6497" t="s">
        <v>39</v>
      </c>
      <c r="B6497" t="s">
        <v>6</v>
      </c>
      <c r="C6497" t="s">
        <v>22</v>
      </c>
      <c r="D6497" s="1">
        <v>44524</v>
      </c>
      <c r="E6497" s="4">
        <v>3976</v>
      </c>
      <c r="F6497">
        <v>442</v>
      </c>
    </row>
    <row r="6498" spans="1:6" x14ac:dyDescent="0.25">
      <c r="A6498" t="s">
        <v>39</v>
      </c>
      <c r="B6498" t="s">
        <v>6</v>
      </c>
      <c r="C6498" t="s">
        <v>14</v>
      </c>
      <c r="D6498" s="1">
        <v>44524</v>
      </c>
      <c r="E6498" s="4">
        <v>7175</v>
      </c>
      <c r="F6498">
        <v>1190</v>
      </c>
    </row>
    <row r="6499" spans="1:6" x14ac:dyDescent="0.25">
      <c r="A6499" t="s">
        <v>56</v>
      </c>
      <c r="B6499" t="s">
        <v>27</v>
      </c>
      <c r="C6499" t="s">
        <v>7</v>
      </c>
      <c r="D6499" s="1">
        <v>44524</v>
      </c>
      <c r="E6499" s="4">
        <v>19677</v>
      </c>
      <c r="F6499">
        <v>1260</v>
      </c>
    </row>
    <row r="6500" spans="1:6" x14ac:dyDescent="0.25">
      <c r="A6500" t="s">
        <v>5</v>
      </c>
      <c r="B6500" t="s">
        <v>21</v>
      </c>
      <c r="C6500" t="s">
        <v>17</v>
      </c>
      <c r="D6500" s="1">
        <v>44524</v>
      </c>
      <c r="E6500" s="4">
        <v>7000</v>
      </c>
      <c r="F6500">
        <v>334</v>
      </c>
    </row>
    <row r="6501" spans="1:6" x14ac:dyDescent="0.25">
      <c r="A6501" t="s">
        <v>40</v>
      </c>
      <c r="B6501" t="s">
        <v>9</v>
      </c>
      <c r="C6501" t="s">
        <v>44</v>
      </c>
      <c r="D6501" s="1">
        <v>44524</v>
      </c>
      <c r="E6501" s="4">
        <v>2037</v>
      </c>
      <c r="F6501">
        <v>85</v>
      </c>
    </row>
    <row r="6502" spans="1:6" x14ac:dyDescent="0.25">
      <c r="A6502" t="s">
        <v>51</v>
      </c>
      <c r="B6502" t="s">
        <v>16</v>
      </c>
      <c r="C6502" t="s">
        <v>48</v>
      </c>
      <c r="D6502" s="1">
        <v>44524</v>
      </c>
      <c r="E6502" s="4">
        <v>5866</v>
      </c>
      <c r="F6502">
        <v>235</v>
      </c>
    </row>
    <row r="6503" spans="1:6" x14ac:dyDescent="0.25">
      <c r="A6503" t="s">
        <v>34</v>
      </c>
      <c r="B6503" t="s">
        <v>6</v>
      </c>
      <c r="C6503" t="s">
        <v>31</v>
      </c>
      <c r="D6503" s="1">
        <v>44524</v>
      </c>
      <c r="E6503" s="4">
        <v>4298</v>
      </c>
      <c r="F6503">
        <v>307</v>
      </c>
    </row>
    <row r="6504" spans="1:6" x14ac:dyDescent="0.25">
      <c r="A6504" t="s">
        <v>15</v>
      </c>
      <c r="B6504" t="s">
        <v>9</v>
      </c>
      <c r="C6504" t="s">
        <v>50</v>
      </c>
      <c r="D6504" s="1">
        <v>44524</v>
      </c>
      <c r="E6504" s="4">
        <v>9100</v>
      </c>
      <c r="F6504">
        <v>396</v>
      </c>
    </row>
    <row r="6505" spans="1:6" x14ac:dyDescent="0.25">
      <c r="A6505" t="s">
        <v>5</v>
      </c>
      <c r="B6505" t="s">
        <v>27</v>
      </c>
      <c r="C6505" t="s">
        <v>22</v>
      </c>
      <c r="D6505" s="1">
        <v>44524</v>
      </c>
      <c r="E6505" s="4">
        <v>280</v>
      </c>
      <c r="F6505">
        <v>35</v>
      </c>
    </row>
    <row r="6506" spans="1:6" x14ac:dyDescent="0.25">
      <c r="A6506" t="s">
        <v>5</v>
      </c>
      <c r="B6506" t="s">
        <v>21</v>
      </c>
      <c r="C6506" t="s">
        <v>36</v>
      </c>
      <c r="D6506" s="1">
        <v>44524</v>
      </c>
      <c r="E6506" s="4">
        <v>3745</v>
      </c>
      <c r="F6506">
        <v>469</v>
      </c>
    </row>
    <row r="6507" spans="1:6" x14ac:dyDescent="0.25">
      <c r="A6507" t="s">
        <v>15</v>
      </c>
      <c r="B6507" t="s">
        <v>9</v>
      </c>
      <c r="C6507" t="s">
        <v>36</v>
      </c>
      <c r="D6507" s="1">
        <v>44524</v>
      </c>
      <c r="E6507" s="4">
        <v>4522</v>
      </c>
      <c r="F6507">
        <v>503</v>
      </c>
    </row>
    <row r="6508" spans="1:6" x14ac:dyDescent="0.25">
      <c r="A6508" t="s">
        <v>25</v>
      </c>
      <c r="B6508" t="s">
        <v>21</v>
      </c>
      <c r="C6508" t="s">
        <v>48</v>
      </c>
      <c r="D6508" s="1">
        <v>44524</v>
      </c>
      <c r="E6508" s="4">
        <v>1414</v>
      </c>
      <c r="F6508">
        <v>55</v>
      </c>
    </row>
    <row r="6509" spans="1:6" x14ac:dyDescent="0.25">
      <c r="A6509" t="s">
        <v>29</v>
      </c>
      <c r="B6509" t="s">
        <v>21</v>
      </c>
      <c r="C6509" t="s">
        <v>30</v>
      </c>
      <c r="D6509" s="1">
        <v>44524</v>
      </c>
      <c r="E6509" s="4">
        <v>7357</v>
      </c>
      <c r="F6509">
        <v>409</v>
      </c>
    </row>
    <row r="6510" spans="1:6" x14ac:dyDescent="0.25">
      <c r="A6510" t="s">
        <v>23</v>
      </c>
      <c r="B6510" t="s">
        <v>16</v>
      </c>
      <c r="C6510" t="s">
        <v>12</v>
      </c>
      <c r="D6510" s="1">
        <v>44524</v>
      </c>
      <c r="E6510" s="4">
        <v>6643</v>
      </c>
      <c r="F6510">
        <v>443</v>
      </c>
    </row>
    <row r="6511" spans="1:6" x14ac:dyDescent="0.25">
      <c r="A6511" t="s">
        <v>25</v>
      </c>
      <c r="B6511" t="s">
        <v>11</v>
      </c>
      <c r="C6511" t="s">
        <v>30</v>
      </c>
      <c r="D6511" s="1">
        <v>44524</v>
      </c>
      <c r="E6511" s="4">
        <v>2457</v>
      </c>
      <c r="F6511">
        <v>130</v>
      </c>
    </row>
    <row r="6512" spans="1:6" x14ac:dyDescent="0.25">
      <c r="A6512" t="s">
        <v>41</v>
      </c>
      <c r="B6512" t="s">
        <v>6</v>
      </c>
      <c r="C6512" t="s">
        <v>48</v>
      </c>
      <c r="D6512" s="1">
        <v>44524</v>
      </c>
      <c r="E6512" s="4">
        <v>7924</v>
      </c>
      <c r="F6512">
        <v>305</v>
      </c>
    </row>
    <row r="6513" spans="1:6" x14ac:dyDescent="0.25">
      <c r="A6513" t="s">
        <v>10</v>
      </c>
      <c r="B6513" t="s">
        <v>27</v>
      </c>
      <c r="C6513" t="s">
        <v>35</v>
      </c>
      <c r="D6513" s="1">
        <v>44524</v>
      </c>
      <c r="E6513" s="4">
        <v>4410</v>
      </c>
      <c r="F6513">
        <v>245</v>
      </c>
    </row>
    <row r="6514" spans="1:6" x14ac:dyDescent="0.25">
      <c r="A6514" t="s">
        <v>32</v>
      </c>
      <c r="B6514" t="s">
        <v>16</v>
      </c>
      <c r="C6514" t="s">
        <v>24</v>
      </c>
      <c r="D6514" s="1">
        <v>44524</v>
      </c>
      <c r="E6514" s="4">
        <v>9779</v>
      </c>
      <c r="F6514">
        <v>515</v>
      </c>
    </row>
    <row r="6515" spans="1:6" x14ac:dyDescent="0.25">
      <c r="A6515" t="s">
        <v>39</v>
      </c>
      <c r="B6515" t="s">
        <v>11</v>
      </c>
      <c r="C6515" t="s">
        <v>14</v>
      </c>
      <c r="D6515" s="1">
        <v>44524</v>
      </c>
      <c r="E6515" s="4">
        <v>1358</v>
      </c>
      <c r="F6515">
        <v>194</v>
      </c>
    </row>
    <row r="6516" spans="1:6" x14ac:dyDescent="0.25">
      <c r="A6516" t="s">
        <v>20</v>
      </c>
      <c r="B6516" t="s">
        <v>27</v>
      </c>
      <c r="C6516" t="s">
        <v>42</v>
      </c>
      <c r="D6516" s="1">
        <v>44524</v>
      </c>
      <c r="E6516" s="4">
        <v>112</v>
      </c>
      <c r="F6516">
        <v>7</v>
      </c>
    </row>
    <row r="6517" spans="1:6" x14ac:dyDescent="0.25">
      <c r="A6517" t="s">
        <v>34</v>
      </c>
      <c r="B6517" t="s">
        <v>6</v>
      </c>
      <c r="C6517" t="s">
        <v>22</v>
      </c>
      <c r="D6517" s="1">
        <v>44524</v>
      </c>
      <c r="E6517" s="4">
        <v>10808</v>
      </c>
      <c r="F6517">
        <v>1190</v>
      </c>
    </row>
    <row r="6518" spans="1:6" x14ac:dyDescent="0.25">
      <c r="A6518" t="s">
        <v>32</v>
      </c>
      <c r="B6518" t="s">
        <v>27</v>
      </c>
      <c r="C6518" t="s">
        <v>45</v>
      </c>
      <c r="D6518" s="1">
        <v>44524</v>
      </c>
      <c r="E6518" s="4">
        <v>609</v>
      </c>
      <c r="F6518">
        <v>27</v>
      </c>
    </row>
    <row r="6519" spans="1:6" x14ac:dyDescent="0.25">
      <c r="A6519" t="s">
        <v>5</v>
      </c>
      <c r="B6519" t="s">
        <v>21</v>
      </c>
      <c r="C6519" t="s">
        <v>26</v>
      </c>
      <c r="D6519" s="1">
        <v>44524</v>
      </c>
      <c r="E6519" s="4">
        <v>3591</v>
      </c>
      <c r="F6519">
        <v>277</v>
      </c>
    </row>
    <row r="6520" spans="1:6" x14ac:dyDescent="0.25">
      <c r="A6520" t="s">
        <v>23</v>
      </c>
      <c r="B6520" t="s">
        <v>21</v>
      </c>
      <c r="C6520" t="s">
        <v>19</v>
      </c>
      <c r="D6520" s="1">
        <v>44524</v>
      </c>
      <c r="E6520" s="4">
        <v>3521</v>
      </c>
      <c r="F6520">
        <v>196</v>
      </c>
    </row>
    <row r="6521" spans="1:6" x14ac:dyDescent="0.25">
      <c r="A6521" t="s">
        <v>33</v>
      </c>
      <c r="B6521" t="s">
        <v>16</v>
      </c>
      <c r="C6521" t="s">
        <v>7</v>
      </c>
      <c r="D6521" s="1">
        <v>44524</v>
      </c>
      <c r="E6521" s="4">
        <v>3129</v>
      </c>
      <c r="F6521">
        <v>196</v>
      </c>
    </row>
    <row r="6522" spans="1:6" x14ac:dyDescent="0.25">
      <c r="A6522" t="s">
        <v>37</v>
      </c>
      <c r="B6522" t="s">
        <v>21</v>
      </c>
      <c r="C6522" t="s">
        <v>19</v>
      </c>
      <c r="D6522" s="1">
        <v>44524</v>
      </c>
      <c r="E6522" s="4">
        <v>4445</v>
      </c>
      <c r="F6522">
        <v>262</v>
      </c>
    </row>
    <row r="6523" spans="1:6" x14ac:dyDescent="0.25">
      <c r="A6523" t="s">
        <v>55</v>
      </c>
      <c r="B6523" t="s">
        <v>27</v>
      </c>
      <c r="C6523" t="s">
        <v>14</v>
      </c>
      <c r="D6523" s="1">
        <v>44524</v>
      </c>
      <c r="E6523" s="4">
        <v>3682</v>
      </c>
      <c r="F6523">
        <v>614</v>
      </c>
    </row>
    <row r="6524" spans="1:6" x14ac:dyDescent="0.25">
      <c r="A6524" t="s">
        <v>29</v>
      </c>
      <c r="B6524" t="s">
        <v>16</v>
      </c>
      <c r="C6524" t="s">
        <v>12</v>
      </c>
      <c r="D6524" s="1">
        <v>44524</v>
      </c>
      <c r="E6524" s="4">
        <v>1687</v>
      </c>
      <c r="F6524">
        <v>100</v>
      </c>
    </row>
    <row r="6525" spans="1:6" x14ac:dyDescent="0.25">
      <c r="A6525" t="s">
        <v>5</v>
      </c>
      <c r="B6525" t="s">
        <v>6</v>
      </c>
      <c r="C6525" t="s">
        <v>45</v>
      </c>
      <c r="D6525" s="1">
        <v>44524</v>
      </c>
      <c r="E6525" s="4">
        <v>3738</v>
      </c>
      <c r="F6525">
        <v>163</v>
      </c>
    </row>
    <row r="6526" spans="1:6" x14ac:dyDescent="0.25">
      <c r="A6526" t="s">
        <v>8</v>
      </c>
      <c r="B6526" t="s">
        <v>16</v>
      </c>
      <c r="C6526" t="s">
        <v>48</v>
      </c>
      <c r="D6526" s="1">
        <v>44524</v>
      </c>
      <c r="E6526" s="4">
        <v>1113</v>
      </c>
      <c r="F6526">
        <v>45</v>
      </c>
    </row>
    <row r="6527" spans="1:6" x14ac:dyDescent="0.25">
      <c r="A6527" t="s">
        <v>39</v>
      </c>
      <c r="B6527" t="s">
        <v>27</v>
      </c>
      <c r="C6527" t="s">
        <v>38</v>
      </c>
      <c r="D6527" s="1">
        <v>44524</v>
      </c>
      <c r="E6527" s="4">
        <v>7581</v>
      </c>
      <c r="F6527">
        <v>281</v>
      </c>
    </row>
    <row r="6528" spans="1:6" x14ac:dyDescent="0.25">
      <c r="A6528" t="s">
        <v>46</v>
      </c>
      <c r="B6528" t="s">
        <v>6</v>
      </c>
      <c r="C6528" t="s">
        <v>36</v>
      </c>
      <c r="D6528" s="1">
        <v>44524</v>
      </c>
      <c r="E6528" s="4">
        <v>3430</v>
      </c>
      <c r="F6528">
        <v>382</v>
      </c>
    </row>
    <row r="6529" spans="1:6" x14ac:dyDescent="0.25">
      <c r="A6529" t="s">
        <v>8</v>
      </c>
      <c r="B6529" t="s">
        <v>9</v>
      </c>
      <c r="C6529" t="s">
        <v>26</v>
      </c>
      <c r="D6529" s="1">
        <v>44524</v>
      </c>
      <c r="E6529" s="4">
        <v>4830</v>
      </c>
      <c r="F6529">
        <v>440</v>
      </c>
    </row>
    <row r="6530" spans="1:6" x14ac:dyDescent="0.25">
      <c r="A6530" t="s">
        <v>40</v>
      </c>
      <c r="B6530" t="s">
        <v>27</v>
      </c>
      <c r="C6530" t="s">
        <v>17</v>
      </c>
      <c r="D6530" s="1">
        <v>44524</v>
      </c>
      <c r="E6530" s="4">
        <v>8736</v>
      </c>
      <c r="F6530">
        <v>380</v>
      </c>
    </row>
    <row r="6531" spans="1:6" x14ac:dyDescent="0.25">
      <c r="A6531" t="s">
        <v>32</v>
      </c>
      <c r="B6531" t="s">
        <v>11</v>
      </c>
      <c r="C6531" t="s">
        <v>24</v>
      </c>
      <c r="D6531" s="1">
        <v>44524</v>
      </c>
      <c r="E6531" s="4">
        <v>686</v>
      </c>
      <c r="F6531">
        <v>37</v>
      </c>
    </row>
    <row r="6532" spans="1:6" x14ac:dyDescent="0.25">
      <c r="A6532" t="s">
        <v>23</v>
      </c>
      <c r="B6532" t="s">
        <v>6</v>
      </c>
      <c r="C6532" t="s">
        <v>38</v>
      </c>
      <c r="D6532" s="1">
        <v>44524</v>
      </c>
      <c r="E6532" s="4">
        <v>8211</v>
      </c>
      <c r="F6532">
        <v>316</v>
      </c>
    </row>
    <row r="6533" spans="1:6" x14ac:dyDescent="0.25">
      <c r="A6533" t="s">
        <v>54</v>
      </c>
      <c r="B6533" t="s">
        <v>6</v>
      </c>
      <c r="C6533" t="s">
        <v>36</v>
      </c>
      <c r="D6533" s="1">
        <v>44524</v>
      </c>
      <c r="E6533" s="4">
        <v>15743</v>
      </c>
      <c r="F6533">
        <v>1960</v>
      </c>
    </row>
    <row r="6534" spans="1:6" x14ac:dyDescent="0.25">
      <c r="A6534" t="s">
        <v>10</v>
      </c>
      <c r="B6534" t="s">
        <v>16</v>
      </c>
      <c r="C6534" t="s">
        <v>47</v>
      </c>
      <c r="D6534" s="1">
        <v>44524</v>
      </c>
      <c r="E6534" s="4">
        <v>3549</v>
      </c>
      <c r="F6534">
        <v>237</v>
      </c>
    </row>
    <row r="6535" spans="1:6" x14ac:dyDescent="0.25">
      <c r="A6535" t="s">
        <v>32</v>
      </c>
      <c r="B6535" t="s">
        <v>27</v>
      </c>
      <c r="C6535" t="s">
        <v>47</v>
      </c>
      <c r="D6535" s="1">
        <v>44524</v>
      </c>
      <c r="E6535" s="4">
        <v>3472</v>
      </c>
      <c r="F6535">
        <v>217</v>
      </c>
    </row>
    <row r="6536" spans="1:6" x14ac:dyDescent="0.25">
      <c r="A6536" t="s">
        <v>56</v>
      </c>
      <c r="B6536" t="s">
        <v>27</v>
      </c>
      <c r="C6536" t="s">
        <v>22</v>
      </c>
      <c r="D6536" s="1">
        <v>44524</v>
      </c>
      <c r="E6536" s="4">
        <v>5348</v>
      </c>
      <c r="F6536">
        <v>669</v>
      </c>
    </row>
    <row r="6537" spans="1:6" x14ac:dyDescent="0.25">
      <c r="A6537" t="s">
        <v>41</v>
      </c>
      <c r="B6537" t="s">
        <v>21</v>
      </c>
      <c r="C6537" t="s">
        <v>43</v>
      </c>
      <c r="D6537" s="1">
        <v>44524</v>
      </c>
      <c r="E6537" s="4">
        <v>5299</v>
      </c>
      <c r="F6537">
        <v>241</v>
      </c>
    </row>
    <row r="6538" spans="1:6" x14ac:dyDescent="0.25">
      <c r="A6538" t="s">
        <v>56</v>
      </c>
      <c r="B6538" t="s">
        <v>9</v>
      </c>
      <c r="C6538" t="s">
        <v>17</v>
      </c>
      <c r="D6538" s="1">
        <v>44524</v>
      </c>
      <c r="E6538" s="4">
        <v>7294</v>
      </c>
      <c r="F6538">
        <v>348</v>
      </c>
    </row>
    <row r="6539" spans="1:6" x14ac:dyDescent="0.25">
      <c r="A6539" t="s">
        <v>41</v>
      </c>
      <c r="B6539" t="s">
        <v>21</v>
      </c>
      <c r="C6539" t="s">
        <v>14</v>
      </c>
      <c r="D6539" s="1">
        <v>44524</v>
      </c>
      <c r="E6539" s="4">
        <v>12166</v>
      </c>
      <c r="F6539">
        <v>2030</v>
      </c>
    </row>
    <row r="6540" spans="1:6" x14ac:dyDescent="0.25">
      <c r="A6540" t="s">
        <v>34</v>
      </c>
      <c r="B6540" t="s">
        <v>21</v>
      </c>
      <c r="C6540" t="s">
        <v>50</v>
      </c>
      <c r="D6540" s="1">
        <v>44524</v>
      </c>
      <c r="E6540" s="4">
        <v>3843</v>
      </c>
      <c r="F6540">
        <v>175</v>
      </c>
    </row>
    <row r="6541" spans="1:6" x14ac:dyDescent="0.25">
      <c r="A6541" t="s">
        <v>53</v>
      </c>
      <c r="B6541" t="s">
        <v>21</v>
      </c>
      <c r="C6541" t="s">
        <v>48</v>
      </c>
      <c r="D6541" s="1">
        <v>44524</v>
      </c>
      <c r="E6541" s="4">
        <v>2170</v>
      </c>
      <c r="F6541">
        <v>87</v>
      </c>
    </row>
    <row r="6542" spans="1:6" x14ac:dyDescent="0.25">
      <c r="A6542" t="s">
        <v>39</v>
      </c>
      <c r="B6542" t="s">
        <v>6</v>
      </c>
      <c r="C6542" t="s">
        <v>43</v>
      </c>
      <c r="D6542" s="1">
        <v>44524</v>
      </c>
      <c r="E6542" s="4">
        <v>7805</v>
      </c>
      <c r="F6542">
        <v>391</v>
      </c>
    </row>
    <row r="6543" spans="1:6" x14ac:dyDescent="0.25">
      <c r="A6543" t="s">
        <v>29</v>
      </c>
      <c r="B6543" t="s">
        <v>16</v>
      </c>
      <c r="C6543" t="s">
        <v>36</v>
      </c>
      <c r="D6543" s="1">
        <v>44525</v>
      </c>
      <c r="E6543" s="4">
        <v>2709</v>
      </c>
      <c r="F6543">
        <v>387</v>
      </c>
    </row>
    <row r="6544" spans="1:6" x14ac:dyDescent="0.25">
      <c r="A6544" t="s">
        <v>20</v>
      </c>
      <c r="B6544" t="s">
        <v>21</v>
      </c>
      <c r="C6544" t="s">
        <v>44</v>
      </c>
      <c r="D6544" s="1">
        <v>44525</v>
      </c>
      <c r="E6544" s="4">
        <v>2905</v>
      </c>
      <c r="F6544">
        <v>133</v>
      </c>
    </row>
    <row r="6545" spans="1:6" x14ac:dyDescent="0.25">
      <c r="A6545" t="s">
        <v>13</v>
      </c>
      <c r="B6545" t="s">
        <v>11</v>
      </c>
      <c r="C6545" t="s">
        <v>19</v>
      </c>
      <c r="D6545" s="1">
        <v>44525</v>
      </c>
      <c r="E6545" s="4">
        <v>3045</v>
      </c>
      <c r="F6545">
        <v>170</v>
      </c>
    </row>
    <row r="6546" spans="1:6" x14ac:dyDescent="0.25">
      <c r="A6546" t="s">
        <v>57</v>
      </c>
      <c r="B6546" t="s">
        <v>16</v>
      </c>
      <c r="C6546" t="s">
        <v>45</v>
      </c>
      <c r="D6546" s="1">
        <v>44525</v>
      </c>
      <c r="E6546" s="4">
        <v>3199</v>
      </c>
      <c r="F6546">
        <v>134</v>
      </c>
    </row>
    <row r="6547" spans="1:6" x14ac:dyDescent="0.25">
      <c r="A6547" t="s">
        <v>8</v>
      </c>
      <c r="B6547" t="s">
        <v>6</v>
      </c>
      <c r="C6547" t="s">
        <v>22</v>
      </c>
      <c r="D6547" s="1">
        <v>44525</v>
      </c>
      <c r="E6547" s="4">
        <v>6860</v>
      </c>
      <c r="F6547">
        <v>770</v>
      </c>
    </row>
    <row r="6548" spans="1:6" x14ac:dyDescent="0.25">
      <c r="A6548" t="s">
        <v>56</v>
      </c>
      <c r="B6548" t="s">
        <v>27</v>
      </c>
      <c r="C6548" t="s">
        <v>28</v>
      </c>
      <c r="D6548" s="1">
        <v>44525</v>
      </c>
      <c r="E6548" s="4">
        <v>7777</v>
      </c>
      <c r="F6548">
        <v>1120</v>
      </c>
    </row>
    <row r="6549" spans="1:6" x14ac:dyDescent="0.25">
      <c r="A6549" t="s">
        <v>29</v>
      </c>
      <c r="B6549" t="s">
        <v>6</v>
      </c>
      <c r="C6549" t="s">
        <v>43</v>
      </c>
      <c r="D6549" s="1">
        <v>44525</v>
      </c>
      <c r="E6549" s="4">
        <v>16709</v>
      </c>
      <c r="F6549">
        <v>840</v>
      </c>
    </row>
    <row r="6550" spans="1:6" x14ac:dyDescent="0.25">
      <c r="A6550" t="s">
        <v>29</v>
      </c>
      <c r="B6550" t="s">
        <v>16</v>
      </c>
      <c r="C6550" t="s">
        <v>28</v>
      </c>
      <c r="D6550" s="1">
        <v>44525</v>
      </c>
      <c r="E6550" s="4">
        <v>5642</v>
      </c>
      <c r="F6550">
        <v>910</v>
      </c>
    </row>
    <row r="6551" spans="1:6" x14ac:dyDescent="0.25">
      <c r="A6551" t="s">
        <v>32</v>
      </c>
      <c r="B6551" t="s">
        <v>16</v>
      </c>
      <c r="C6551" t="s">
        <v>44</v>
      </c>
      <c r="D6551" s="1">
        <v>44525</v>
      </c>
      <c r="E6551" s="4">
        <v>1848</v>
      </c>
      <c r="F6551">
        <v>81</v>
      </c>
    </row>
    <row r="6552" spans="1:6" x14ac:dyDescent="0.25">
      <c r="A6552" t="s">
        <v>53</v>
      </c>
      <c r="B6552" t="s">
        <v>6</v>
      </c>
      <c r="C6552" t="s">
        <v>47</v>
      </c>
      <c r="D6552" s="1">
        <v>44525</v>
      </c>
      <c r="E6552" s="4">
        <v>4711</v>
      </c>
      <c r="F6552">
        <v>278</v>
      </c>
    </row>
    <row r="6553" spans="1:6" x14ac:dyDescent="0.25">
      <c r="A6553" t="s">
        <v>8</v>
      </c>
      <c r="B6553" t="s">
        <v>16</v>
      </c>
      <c r="C6553" t="s">
        <v>36</v>
      </c>
      <c r="D6553" s="1">
        <v>44525</v>
      </c>
      <c r="E6553" s="4">
        <v>5831</v>
      </c>
      <c r="F6553">
        <v>840</v>
      </c>
    </row>
    <row r="6554" spans="1:6" x14ac:dyDescent="0.25">
      <c r="A6554" t="s">
        <v>13</v>
      </c>
      <c r="B6554" t="s">
        <v>6</v>
      </c>
      <c r="C6554" t="s">
        <v>38</v>
      </c>
      <c r="D6554" s="1">
        <v>44525</v>
      </c>
      <c r="E6554" s="4">
        <v>15967</v>
      </c>
      <c r="F6554">
        <v>615</v>
      </c>
    </row>
    <row r="6555" spans="1:6" x14ac:dyDescent="0.25">
      <c r="A6555" t="s">
        <v>39</v>
      </c>
      <c r="B6555" t="s">
        <v>21</v>
      </c>
      <c r="C6555" t="s">
        <v>30</v>
      </c>
      <c r="D6555" s="1">
        <v>44525</v>
      </c>
      <c r="E6555" s="4">
        <v>6510</v>
      </c>
      <c r="F6555">
        <v>343</v>
      </c>
    </row>
    <row r="6556" spans="1:6" x14ac:dyDescent="0.25">
      <c r="A6556" t="s">
        <v>23</v>
      </c>
      <c r="B6556" t="s">
        <v>16</v>
      </c>
      <c r="C6556" t="s">
        <v>31</v>
      </c>
      <c r="D6556" s="1">
        <v>44525</v>
      </c>
      <c r="E6556" s="4">
        <v>91</v>
      </c>
      <c r="F6556">
        <v>7</v>
      </c>
    </row>
    <row r="6557" spans="1:6" x14ac:dyDescent="0.25">
      <c r="A6557" t="s">
        <v>40</v>
      </c>
      <c r="B6557" t="s">
        <v>16</v>
      </c>
      <c r="C6557" t="s">
        <v>7</v>
      </c>
      <c r="D6557" s="1">
        <v>44525</v>
      </c>
      <c r="E6557" s="4">
        <v>6286</v>
      </c>
      <c r="F6557">
        <v>449</v>
      </c>
    </row>
    <row r="6558" spans="1:6" x14ac:dyDescent="0.25">
      <c r="A6558" t="s">
        <v>49</v>
      </c>
      <c r="B6558" t="s">
        <v>9</v>
      </c>
      <c r="C6558" t="s">
        <v>44</v>
      </c>
      <c r="D6558" s="1">
        <v>44525</v>
      </c>
      <c r="E6558" s="4">
        <v>8512</v>
      </c>
      <c r="F6558">
        <v>355</v>
      </c>
    </row>
    <row r="6559" spans="1:6" x14ac:dyDescent="0.25">
      <c r="A6559" t="s">
        <v>39</v>
      </c>
      <c r="B6559" t="s">
        <v>21</v>
      </c>
      <c r="C6559" t="s">
        <v>28</v>
      </c>
      <c r="D6559" s="1">
        <v>44525</v>
      </c>
      <c r="E6559" s="4">
        <v>3472</v>
      </c>
      <c r="F6559">
        <v>496</v>
      </c>
    </row>
    <row r="6560" spans="1:6" x14ac:dyDescent="0.25">
      <c r="A6560" t="s">
        <v>25</v>
      </c>
      <c r="B6560" t="s">
        <v>16</v>
      </c>
      <c r="C6560" t="s">
        <v>30</v>
      </c>
      <c r="D6560" s="1">
        <v>44525</v>
      </c>
      <c r="E6560" s="4">
        <v>10556</v>
      </c>
      <c r="F6560">
        <v>528</v>
      </c>
    </row>
    <row r="6561" spans="1:6" x14ac:dyDescent="0.25">
      <c r="A6561" t="s">
        <v>25</v>
      </c>
      <c r="B6561" t="s">
        <v>16</v>
      </c>
      <c r="C6561" t="s">
        <v>22</v>
      </c>
      <c r="D6561" s="1">
        <v>44525</v>
      </c>
      <c r="E6561" s="4">
        <v>4830</v>
      </c>
      <c r="F6561">
        <v>604</v>
      </c>
    </row>
    <row r="6562" spans="1:6" x14ac:dyDescent="0.25">
      <c r="A6562" t="s">
        <v>5</v>
      </c>
      <c r="B6562" t="s">
        <v>21</v>
      </c>
      <c r="C6562" t="s">
        <v>12</v>
      </c>
      <c r="D6562" s="1">
        <v>44525</v>
      </c>
      <c r="E6562" s="4">
        <v>854</v>
      </c>
      <c r="F6562">
        <v>54</v>
      </c>
    </row>
    <row r="6563" spans="1:6" x14ac:dyDescent="0.25">
      <c r="A6563" t="s">
        <v>34</v>
      </c>
      <c r="B6563" t="s">
        <v>16</v>
      </c>
      <c r="C6563" t="s">
        <v>45</v>
      </c>
      <c r="D6563" s="1">
        <v>44526</v>
      </c>
      <c r="E6563" s="4">
        <v>364</v>
      </c>
      <c r="F6563">
        <v>16</v>
      </c>
    </row>
    <row r="6564" spans="1:6" x14ac:dyDescent="0.25">
      <c r="A6564" t="s">
        <v>41</v>
      </c>
      <c r="B6564" t="s">
        <v>16</v>
      </c>
      <c r="C6564" t="s">
        <v>7</v>
      </c>
      <c r="D6564" s="1">
        <v>44526</v>
      </c>
      <c r="E6564" s="4">
        <v>11781</v>
      </c>
      <c r="F6564">
        <v>770</v>
      </c>
    </row>
    <row r="6565" spans="1:6" x14ac:dyDescent="0.25">
      <c r="A6565" t="s">
        <v>57</v>
      </c>
      <c r="B6565" t="s">
        <v>11</v>
      </c>
      <c r="C6565" t="s">
        <v>52</v>
      </c>
      <c r="D6565" s="1">
        <v>44526</v>
      </c>
      <c r="E6565" s="4">
        <v>2044</v>
      </c>
      <c r="F6565">
        <v>171</v>
      </c>
    </row>
    <row r="6566" spans="1:6" x14ac:dyDescent="0.25">
      <c r="A6566" t="s">
        <v>10</v>
      </c>
      <c r="B6566" t="s">
        <v>21</v>
      </c>
      <c r="C6566" t="s">
        <v>31</v>
      </c>
      <c r="D6566" s="1">
        <v>44526</v>
      </c>
      <c r="E6566" s="4">
        <v>2898</v>
      </c>
      <c r="F6566">
        <v>242</v>
      </c>
    </row>
    <row r="6567" spans="1:6" x14ac:dyDescent="0.25">
      <c r="A6567" t="s">
        <v>46</v>
      </c>
      <c r="B6567" t="s">
        <v>11</v>
      </c>
      <c r="C6567" t="s">
        <v>22</v>
      </c>
      <c r="D6567" s="1">
        <v>44526</v>
      </c>
      <c r="E6567" s="4">
        <v>3192</v>
      </c>
      <c r="F6567">
        <v>355</v>
      </c>
    </row>
    <row r="6568" spans="1:6" x14ac:dyDescent="0.25">
      <c r="A6568" t="s">
        <v>8</v>
      </c>
      <c r="B6568" t="s">
        <v>27</v>
      </c>
      <c r="C6568" t="s">
        <v>22</v>
      </c>
      <c r="D6568" s="1">
        <v>44526</v>
      </c>
      <c r="E6568" s="4">
        <v>10990</v>
      </c>
      <c r="F6568">
        <v>1400</v>
      </c>
    </row>
    <row r="6569" spans="1:6" x14ac:dyDescent="0.25">
      <c r="A6569" t="s">
        <v>20</v>
      </c>
      <c r="B6569" t="s">
        <v>21</v>
      </c>
      <c r="C6569" t="s">
        <v>31</v>
      </c>
      <c r="D6569" s="1">
        <v>44526</v>
      </c>
      <c r="E6569" s="4">
        <v>1974</v>
      </c>
      <c r="F6569">
        <v>152</v>
      </c>
    </row>
    <row r="6570" spans="1:6" x14ac:dyDescent="0.25">
      <c r="A6570" t="s">
        <v>10</v>
      </c>
      <c r="B6570" t="s">
        <v>21</v>
      </c>
      <c r="C6570" t="s">
        <v>38</v>
      </c>
      <c r="D6570" s="1">
        <v>44526</v>
      </c>
      <c r="E6570" s="4">
        <v>357</v>
      </c>
      <c r="F6570">
        <v>14</v>
      </c>
    </row>
    <row r="6571" spans="1:6" x14ac:dyDescent="0.25">
      <c r="A6571" t="s">
        <v>29</v>
      </c>
      <c r="B6571" t="s">
        <v>11</v>
      </c>
      <c r="C6571" t="s">
        <v>52</v>
      </c>
      <c r="D6571" s="1">
        <v>44526</v>
      </c>
      <c r="E6571" s="4">
        <v>7812</v>
      </c>
      <c r="F6571">
        <v>700</v>
      </c>
    </row>
    <row r="6572" spans="1:6" x14ac:dyDescent="0.25">
      <c r="A6572" t="s">
        <v>37</v>
      </c>
      <c r="B6572" t="s">
        <v>16</v>
      </c>
      <c r="C6572" t="s">
        <v>24</v>
      </c>
      <c r="D6572" s="1">
        <v>44526</v>
      </c>
      <c r="E6572" s="4">
        <v>6202</v>
      </c>
      <c r="F6572">
        <v>327</v>
      </c>
    </row>
    <row r="6573" spans="1:6" x14ac:dyDescent="0.25">
      <c r="A6573" t="s">
        <v>51</v>
      </c>
      <c r="B6573" t="s">
        <v>21</v>
      </c>
      <c r="C6573" t="s">
        <v>31</v>
      </c>
      <c r="D6573" s="1">
        <v>44526</v>
      </c>
      <c r="E6573" s="4">
        <v>12068</v>
      </c>
      <c r="F6573">
        <v>910</v>
      </c>
    </row>
    <row r="6574" spans="1:6" x14ac:dyDescent="0.25">
      <c r="A6574" t="s">
        <v>34</v>
      </c>
      <c r="B6574" t="s">
        <v>9</v>
      </c>
      <c r="C6574" t="s">
        <v>42</v>
      </c>
      <c r="D6574" s="1">
        <v>44526</v>
      </c>
      <c r="E6574" s="4">
        <v>6363</v>
      </c>
      <c r="F6574">
        <v>455</v>
      </c>
    </row>
    <row r="6575" spans="1:6" x14ac:dyDescent="0.25">
      <c r="A6575" t="s">
        <v>20</v>
      </c>
      <c r="B6575" t="s">
        <v>11</v>
      </c>
      <c r="C6575" t="s">
        <v>50</v>
      </c>
      <c r="D6575" s="1">
        <v>44526</v>
      </c>
      <c r="E6575" s="4">
        <v>6006</v>
      </c>
      <c r="F6575">
        <v>251</v>
      </c>
    </row>
    <row r="6576" spans="1:6" x14ac:dyDescent="0.25">
      <c r="A6576" t="s">
        <v>18</v>
      </c>
      <c r="B6576" t="s">
        <v>6</v>
      </c>
      <c r="C6576" t="s">
        <v>35</v>
      </c>
      <c r="D6576" s="1">
        <v>44526</v>
      </c>
      <c r="E6576" s="4">
        <v>5579</v>
      </c>
      <c r="F6576">
        <v>310</v>
      </c>
    </row>
    <row r="6577" spans="1:6" x14ac:dyDescent="0.25">
      <c r="A6577" t="s">
        <v>13</v>
      </c>
      <c r="B6577" t="s">
        <v>9</v>
      </c>
      <c r="C6577" t="s">
        <v>50</v>
      </c>
      <c r="D6577" s="1">
        <v>44526</v>
      </c>
      <c r="E6577" s="4">
        <v>2590</v>
      </c>
      <c r="F6577">
        <v>108</v>
      </c>
    </row>
    <row r="6578" spans="1:6" x14ac:dyDescent="0.25">
      <c r="A6578" t="s">
        <v>29</v>
      </c>
      <c r="B6578" t="s">
        <v>11</v>
      </c>
      <c r="C6578" t="s">
        <v>38</v>
      </c>
      <c r="D6578" s="1">
        <v>44526</v>
      </c>
      <c r="E6578" s="4">
        <v>3066</v>
      </c>
      <c r="F6578">
        <v>118</v>
      </c>
    </row>
    <row r="6579" spans="1:6" x14ac:dyDescent="0.25">
      <c r="A6579" t="s">
        <v>18</v>
      </c>
      <c r="B6579" t="s">
        <v>6</v>
      </c>
      <c r="C6579" t="s">
        <v>47</v>
      </c>
      <c r="D6579" s="1">
        <v>44526</v>
      </c>
      <c r="E6579" s="4">
        <v>4627</v>
      </c>
      <c r="F6579">
        <v>309</v>
      </c>
    </row>
    <row r="6580" spans="1:6" x14ac:dyDescent="0.25">
      <c r="A6580" t="s">
        <v>53</v>
      </c>
      <c r="B6580" t="s">
        <v>21</v>
      </c>
      <c r="C6580" t="s">
        <v>42</v>
      </c>
      <c r="D6580" s="1">
        <v>44526</v>
      </c>
      <c r="E6580" s="4">
        <v>2422</v>
      </c>
      <c r="F6580">
        <v>152</v>
      </c>
    </row>
    <row r="6581" spans="1:6" x14ac:dyDescent="0.25">
      <c r="A6581" t="s">
        <v>53</v>
      </c>
      <c r="B6581" t="s">
        <v>21</v>
      </c>
      <c r="C6581" t="s">
        <v>50</v>
      </c>
      <c r="D6581" s="1">
        <v>44526</v>
      </c>
      <c r="E6581" s="4">
        <v>11718</v>
      </c>
      <c r="F6581">
        <v>489</v>
      </c>
    </row>
    <row r="6582" spans="1:6" x14ac:dyDescent="0.25">
      <c r="A6582" t="s">
        <v>51</v>
      </c>
      <c r="B6582" t="s">
        <v>27</v>
      </c>
      <c r="C6582" t="s">
        <v>38</v>
      </c>
      <c r="D6582" s="1">
        <v>44526</v>
      </c>
      <c r="E6582" s="4">
        <v>4942</v>
      </c>
      <c r="F6582">
        <v>198</v>
      </c>
    </row>
    <row r="6583" spans="1:6" x14ac:dyDescent="0.25">
      <c r="A6583" t="s">
        <v>34</v>
      </c>
      <c r="B6583" t="s">
        <v>6</v>
      </c>
      <c r="C6583" t="s">
        <v>26</v>
      </c>
      <c r="D6583" s="1">
        <v>44526</v>
      </c>
      <c r="E6583" s="4">
        <v>364</v>
      </c>
      <c r="F6583">
        <v>31</v>
      </c>
    </row>
    <row r="6584" spans="1:6" x14ac:dyDescent="0.25">
      <c r="A6584" t="s">
        <v>54</v>
      </c>
      <c r="B6584" t="s">
        <v>21</v>
      </c>
      <c r="C6584" t="s">
        <v>28</v>
      </c>
      <c r="D6584" s="1">
        <v>44526</v>
      </c>
      <c r="E6584" s="4">
        <v>9863</v>
      </c>
      <c r="F6584">
        <v>1610</v>
      </c>
    </row>
    <row r="6585" spans="1:6" x14ac:dyDescent="0.25">
      <c r="A6585" t="s">
        <v>15</v>
      </c>
      <c r="B6585" t="s">
        <v>9</v>
      </c>
      <c r="C6585" t="s">
        <v>52</v>
      </c>
      <c r="D6585" s="1">
        <v>44526</v>
      </c>
      <c r="E6585" s="4">
        <v>938</v>
      </c>
      <c r="F6585">
        <v>94</v>
      </c>
    </row>
    <row r="6586" spans="1:6" x14ac:dyDescent="0.25">
      <c r="A6586" t="s">
        <v>25</v>
      </c>
      <c r="B6586" t="s">
        <v>9</v>
      </c>
      <c r="C6586" t="s">
        <v>22</v>
      </c>
      <c r="D6586" s="1">
        <v>44526</v>
      </c>
      <c r="E6586" s="4">
        <v>10829</v>
      </c>
      <c r="F6586">
        <v>1190</v>
      </c>
    </row>
    <row r="6587" spans="1:6" x14ac:dyDescent="0.25">
      <c r="A6587" t="s">
        <v>18</v>
      </c>
      <c r="B6587" t="s">
        <v>11</v>
      </c>
      <c r="C6587" t="s">
        <v>42</v>
      </c>
      <c r="D6587" s="1">
        <v>44526</v>
      </c>
      <c r="E6587" s="4">
        <v>9135</v>
      </c>
      <c r="F6587">
        <v>609</v>
      </c>
    </row>
    <row r="6588" spans="1:6" x14ac:dyDescent="0.25">
      <c r="A6588" t="s">
        <v>20</v>
      </c>
      <c r="B6588" t="s">
        <v>21</v>
      </c>
      <c r="C6588" t="s">
        <v>36</v>
      </c>
      <c r="D6588" s="1">
        <v>44526</v>
      </c>
      <c r="E6588" s="4">
        <v>427</v>
      </c>
      <c r="F6588">
        <v>54</v>
      </c>
    </row>
    <row r="6589" spans="1:6" x14ac:dyDescent="0.25">
      <c r="A6589" t="s">
        <v>56</v>
      </c>
      <c r="B6589" t="s">
        <v>11</v>
      </c>
      <c r="C6589" t="s">
        <v>52</v>
      </c>
      <c r="D6589" s="1">
        <v>44526</v>
      </c>
      <c r="E6589" s="4">
        <v>11480</v>
      </c>
      <c r="F6589">
        <v>1120</v>
      </c>
    </row>
    <row r="6590" spans="1:6" x14ac:dyDescent="0.25">
      <c r="A6590" t="s">
        <v>8</v>
      </c>
      <c r="B6590" t="s">
        <v>21</v>
      </c>
      <c r="C6590" t="s">
        <v>50</v>
      </c>
      <c r="D6590" s="1">
        <v>44526</v>
      </c>
      <c r="E6590" s="4">
        <v>2919</v>
      </c>
      <c r="F6590">
        <v>122</v>
      </c>
    </row>
    <row r="6591" spans="1:6" x14ac:dyDescent="0.25">
      <c r="A6591" t="s">
        <v>33</v>
      </c>
      <c r="B6591" t="s">
        <v>21</v>
      </c>
      <c r="C6591" t="s">
        <v>19</v>
      </c>
      <c r="D6591" s="1">
        <v>44526</v>
      </c>
      <c r="E6591" s="4">
        <v>9282</v>
      </c>
      <c r="F6591">
        <v>546</v>
      </c>
    </row>
    <row r="6592" spans="1:6" x14ac:dyDescent="0.25">
      <c r="A6592" t="s">
        <v>20</v>
      </c>
      <c r="B6592" t="s">
        <v>11</v>
      </c>
      <c r="C6592" t="s">
        <v>52</v>
      </c>
      <c r="D6592" s="1">
        <v>44526</v>
      </c>
      <c r="E6592" s="4">
        <v>12593</v>
      </c>
      <c r="F6592">
        <v>1050</v>
      </c>
    </row>
    <row r="6593" spans="1:6" x14ac:dyDescent="0.25">
      <c r="A6593" t="s">
        <v>49</v>
      </c>
      <c r="B6593" t="s">
        <v>11</v>
      </c>
      <c r="C6593" t="s">
        <v>12</v>
      </c>
      <c r="D6593" s="1">
        <v>44526</v>
      </c>
      <c r="E6593" s="4">
        <v>2758</v>
      </c>
      <c r="F6593">
        <v>173</v>
      </c>
    </row>
    <row r="6594" spans="1:6" x14ac:dyDescent="0.25">
      <c r="A6594" t="s">
        <v>5</v>
      </c>
      <c r="B6594" t="s">
        <v>9</v>
      </c>
      <c r="C6594" t="s">
        <v>48</v>
      </c>
      <c r="D6594" s="1">
        <v>44526</v>
      </c>
      <c r="E6594" s="4">
        <v>8659</v>
      </c>
      <c r="F6594">
        <v>321</v>
      </c>
    </row>
    <row r="6595" spans="1:6" x14ac:dyDescent="0.25">
      <c r="A6595" t="s">
        <v>20</v>
      </c>
      <c r="B6595" t="s">
        <v>11</v>
      </c>
      <c r="C6595" t="s">
        <v>48</v>
      </c>
      <c r="D6595" s="1">
        <v>44526</v>
      </c>
      <c r="E6595" s="4">
        <v>10360</v>
      </c>
      <c r="F6595">
        <v>415</v>
      </c>
    </row>
    <row r="6596" spans="1:6" x14ac:dyDescent="0.25">
      <c r="A6596" t="s">
        <v>39</v>
      </c>
      <c r="B6596" t="s">
        <v>11</v>
      </c>
      <c r="C6596" t="s">
        <v>30</v>
      </c>
      <c r="D6596" s="1">
        <v>44526</v>
      </c>
      <c r="E6596" s="4">
        <v>3136</v>
      </c>
      <c r="F6596">
        <v>157</v>
      </c>
    </row>
    <row r="6597" spans="1:6" x14ac:dyDescent="0.25">
      <c r="A6597" t="s">
        <v>40</v>
      </c>
      <c r="B6597" t="s">
        <v>11</v>
      </c>
      <c r="C6597" t="s">
        <v>31</v>
      </c>
      <c r="D6597" s="1">
        <v>44526</v>
      </c>
      <c r="E6597" s="4">
        <v>287</v>
      </c>
      <c r="F6597">
        <v>24</v>
      </c>
    </row>
    <row r="6598" spans="1:6" x14ac:dyDescent="0.25">
      <c r="A6598" t="s">
        <v>46</v>
      </c>
      <c r="B6598" t="s">
        <v>9</v>
      </c>
      <c r="C6598" t="s">
        <v>17</v>
      </c>
      <c r="D6598" s="1">
        <v>44526</v>
      </c>
      <c r="E6598" s="4">
        <v>721</v>
      </c>
      <c r="F6598">
        <v>32</v>
      </c>
    </row>
    <row r="6599" spans="1:6" x14ac:dyDescent="0.25">
      <c r="A6599" t="s">
        <v>10</v>
      </c>
      <c r="B6599" t="s">
        <v>16</v>
      </c>
      <c r="C6599" t="s">
        <v>50</v>
      </c>
      <c r="D6599" s="1">
        <v>44526</v>
      </c>
      <c r="E6599" s="4">
        <v>11613</v>
      </c>
      <c r="F6599">
        <v>505</v>
      </c>
    </row>
    <row r="6600" spans="1:6" x14ac:dyDescent="0.25">
      <c r="A6600" t="s">
        <v>32</v>
      </c>
      <c r="B6600" t="s">
        <v>16</v>
      </c>
      <c r="C6600" t="s">
        <v>35</v>
      </c>
      <c r="D6600" s="1">
        <v>44526</v>
      </c>
      <c r="E6600" s="4">
        <v>9352</v>
      </c>
      <c r="F6600">
        <v>493</v>
      </c>
    </row>
    <row r="6601" spans="1:6" x14ac:dyDescent="0.25">
      <c r="A6601" t="s">
        <v>23</v>
      </c>
      <c r="B6601" t="s">
        <v>6</v>
      </c>
      <c r="C6601" t="s">
        <v>42</v>
      </c>
      <c r="D6601" s="1">
        <v>44526</v>
      </c>
      <c r="E6601" s="4">
        <v>4025</v>
      </c>
      <c r="F6601">
        <v>288</v>
      </c>
    </row>
    <row r="6602" spans="1:6" x14ac:dyDescent="0.25">
      <c r="A6602" t="s">
        <v>46</v>
      </c>
      <c r="B6602" t="s">
        <v>27</v>
      </c>
      <c r="C6602" t="s">
        <v>50</v>
      </c>
      <c r="D6602" s="1">
        <v>44526</v>
      </c>
      <c r="E6602" s="4">
        <v>13181</v>
      </c>
      <c r="F6602">
        <v>550</v>
      </c>
    </row>
    <row r="6603" spans="1:6" x14ac:dyDescent="0.25">
      <c r="A6603" t="s">
        <v>46</v>
      </c>
      <c r="B6603" t="s">
        <v>9</v>
      </c>
      <c r="C6603" t="s">
        <v>26</v>
      </c>
      <c r="D6603" s="1">
        <v>44526</v>
      </c>
      <c r="E6603" s="4">
        <v>2240</v>
      </c>
      <c r="F6603">
        <v>204</v>
      </c>
    </row>
    <row r="6604" spans="1:6" x14ac:dyDescent="0.25">
      <c r="A6604" t="s">
        <v>54</v>
      </c>
      <c r="B6604" t="s">
        <v>27</v>
      </c>
      <c r="C6604" t="s">
        <v>31</v>
      </c>
      <c r="D6604" s="1">
        <v>44526</v>
      </c>
      <c r="E6604" s="4">
        <v>7826</v>
      </c>
      <c r="F6604">
        <v>653</v>
      </c>
    </row>
    <row r="6605" spans="1:6" x14ac:dyDescent="0.25">
      <c r="A6605" t="s">
        <v>29</v>
      </c>
      <c r="B6605" t="s">
        <v>27</v>
      </c>
      <c r="C6605" t="s">
        <v>22</v>
      </c>
      <c r="D6605" s="1">
        <v>44526</v>
      </c>
      <c r="E6605" s="4">
        <v>1463</v>
      </c>
      <c r="F6605">
        <v>147</v>
      </c>
    </row>
    <row r="6606" spans="1:6" x14ac:dyDescent="0.25">
      <c r="A6606" t="s">
        <v>25</v>
      </c>
      <c r="B6606" t="s">
        <v>27</v>
      </c>
      <c r="C6606" t="s">
        <v>30</v>
      </c>
      <c r="D6606" s="1">
        <v>44526</v>
      </c>
      <c r="E6606" s="4">
        <v>8624</v>
      </c>
      <c r="F6606">
        <v>432</v>
      </c>
    </row>
    <row r="6607" spans="1:6" x14ac:dyDescent="0.25">
      <c r="A6607" t="s">
        <v>53</v>
      </c>
      <c r="B6607" t="s">
        <v>11</v>
      </c>
      <c r="C6607" t="s">
        <v>14</v>
      </c>
      <c r="D6607" s="1">
        <v>44526</v>
      </c>
      <c r="E6607" s="4">
        <v>8638</v>
      </c>
      <c r="F6607">
        <v>1470</v>
      </c>
    </row>
    <row r="6608" spans="1:6" x14ac:dyDescent="0.25">
      <c r="A6608" t="s">
        <v>23</v>
      </c>
      <c r="B6608" t="s">
        <v>27</v>
      </c>
      <c r="C6608" t="s">
        <v>50</v>
      </c>
      <c r="D6608" s="1">
        <v>44526</v>
      </c>
      <c r="E6608" s="4">
        <v>6951</v>
      </c>
      <c r="F6608">
        <v>303</v>
      </c>
    </row>
    <row r="6609" spans="1:6" x14ac:dyDescent="0.25">
      <c r="A6609" t="s">
        <v>13</v>
      </c>
      <c r="B6609" t="s">
        <v>9</v>
      </c>
      <c r="C6609" t="s">
        <v>52</v>
      </c>
      <c r="D6609" s="1">
        <v>44526</v>
      </c>
      <c r="E6609" s="4">
        <v>1127</v>
      </c>
      <c r="F6609">
        <v>94</v>
      </c>
    </row>
    <row r="6610" spans="1:6" x14ac:dyDescent="0.25">
      <c r="A6610" t="s">
        <v>40</v>
      </c>
      <c r="B6610" t="s">
        <v>16</v>
      </c>
      <c r="C6610" t="s">
        <v>48</v>
      </c>
      <c r="D6610" s="1">
        <v>44526</v>
      </c>
      <c r="E6610" s="4">
        <v>406</v>
      </c>
      <c r="F6610">
        <v>16</v>
      </c>
    </row>
    <row r="6611" spans="1:6" x14ac:dyDescent="0.25">
      <c r="A6611" t="s">
        <v>37</v>
      </c>
      <c r="B6611" t="s">
        <v>27</v>
      </c>
      <c r="C6611" t="s">
        <v>45</v>
      </c>
      <c r="D6611" s="1">
        <v>44526</v>
      </c>
      <c r="E6611" s="4">
        <v>6720</v>
      </c>
      <c r="F6611">
        <v>306</v>
      </c>
    </row>
    <row r="6612" spans="1:6" x14ac:dyDescent="0.25">
      <c r="A6612" t="s">
        <v>32</v>
      </c>
      <c r="B6612" t="s">
        <v>16</v>
      </c>
      <c r="C6612" t="s">
        <v>31</v>
      </c>
      <c r="D6612" s="1">
        <v>44529</v>
      </c>
      <c r="E6612" s="4">
        <v>2625</v>
      </c>
      <c r="F6612">
        <v>202</v>
      </c>
    </row>
    <row r="6613" spans="1:6" x14ac:dyDescent="0.25">
      <c r="A6613" t="s">
        <v>15</v>
      </c>
      <c r="B6613" t="s">
        <v>21</v>
      </c>
      <c r="C6613" t="s">
        <v>7</v>
      </c>
      <c r="D6613" s="1">
        <v>44529</v>
      </c>
      <c r="E6613" s="4">
        <v>980</v>
      </c>
      <c r="F6613">
        <v>70</v>
      </c>
    </row>
    <row r="6614" spans="1:6" x14ac:dyDescent="0.25">
      <c r="A6614" t="s">
        <v>5</v>
      </c>
      <c r="B6614" t="s">
        <v>27</v>
      </c>
      <c r="C6614" t="s">
        <v>26</v>
      </c>
      <c r="D6614" s="1">
        <v>44529</v>
      </c>
      <c r="E6614" s="4">
        <v>5061</v>
      </c>
      <c r="F6614">
        <v>461</v>
      </c>
    </row>
    <row r="6615" spans="1:6" x14ac:dyDescent="0.25">
      <c r="A6615" t="s">
        <v>54</v>
      </c>
      <c r="B6615" t="s">
        <v>21</v>
      </c>
      <c r="C6615" t="s">
        <v>12</v>
      </c>
      <c r="D6615" s="1">
        <v>44529</v>
      </c>
      <c r="E6615" s="4">
        <v>6979</v>
      </c>
      <c r="F6615">
        <v>437</v>
      </c>
    </row>
    <row r="6616" spans="1:6" x14ac:dyDescent="0.25">
      <c r="A6616" t="s">
        <v>51</v>
      </c>
      <c r="B6616" t="s">
        <v>27</v>
      </c>
      <c r="C6616" t="s">
        <v>43</v>
      </c>
      <c r="D6616" s="1">
        <v>44529</v>
      </c>
      <c r="E6616" s="4">
        <v>18382</v>
      </c>
      <c r="F6616">
        <v>840</v>
      </c>
    </row>
    <row r="6617" spans="1:6" x14ac:dyDescent="0.25">
      <c r="A6617" t="s">
        <v>46</v>
      </c>
      <c r="B6617" t="s">
        <v>9</v>
      </c>
      <c r="C6617" t="s">
        <v>44</v>
      </c>
      <c r="D6617" s="1">
        <v>44529</v>
      </c>
      <c r="E6617" s="4">
        <v>798</v>
      </c>
      <c r="F6617">
        <v>37</v>
      </c>
    </row>
    <row r="6618" spans="1:6" x14ac:dyDescent="0.25">
      <c r="A6618" t="s">
        <v>8</v>
      </c>
      <c r="B6618" t="s">
        <v>16</v>
      </c>
      <c r="C6618" t="s">
        <v>17</v>
      </c>
      <c r="D6618" s="1">
        <v>44529</v>
      </c>
      <c r="E6618" s="4">
        <v>1197</v>
      </c>
      <c r="F6618">
        <v>53</v>
      </c>
    </row>
    <row r="6619" spans="1:6" x14ac:dyDescent="0.25">
      <c r="A6619" t="s">
        <v>51</v>
      </c>
      <c r="B6619" t="s">
        <v>21</v>
      </c>
      <c r="C6619" t="s">
        <v>26</v>
      </c>
      <c r="D6619" s="1">
        <v>44529</v>
      </c>
      <c r="E6619" s="4">
        <v>2639</v>
      </c>
      <c r="F6619">
        <v>220</v>
      </c>
    </row>
    <row r="6620" spans="1:6" x14ac:dyDescent="0.25">
      <c r="A6620" t="s">
        <v>25</v>
      </c>
      <c r="B6620" t="s">
        <v>21</v>
      </c>
      <c r="C6620" t="s">
        <v>7</v>
      </c>
      <c r="D6620" s="1">
        <v>44529</v>
      </c>
      <c r="E6620" s="4">
        <v>8729</v>
      </c>
      <c r="F6620">
        <v>582</v>
      </c>
    </row>
    <row r="6621" spans="1:6" x14ac:dyDescent="0.25">
      <c r="A6621" t="s">
        <v>32</v>
      </c>
      <c r="B6621" t="s">
        <v>6</v>
      </c>
      <c r="C6621" t="s">
        <v>48</v>
      </c>
      <c r="D6621" s="1">
        <v>44529</v>
      </c>
      <c r="E6621" s="4">
        <v>8190</v>
      </c>
      <c r="F6621">
        <v>328</v>
      </c>
    </row>
    <row r="6622" spans="1:6" x14ac:dyDescent="0.25">
      <c r="A6622" t="s">
        <v>49</v>
      </c>
      <c r="B6622" t="s">
        <v>16</v>
      </c>
      <c r="C6622" t="s">
        <v>14</v>
      </c>
      <c r="D6622" s="1">
        <v>44529</v>
      </c>
      <c r="E6622" s="4">
        <v>9044</v>
      </c>
      <c r="F6622">
        <v>1120</v>
      </c>
    </row>
    <row r="6623" spans="1:6" x14ac:dyDescent="0.25">
      <c r="A6623" t="s">
        <v>5</v>
      </c>
      <c r="B6623" t="s">
        <v>27</v>
      </c>
      <c r="C6623" t="s">
        <v>50</v>
      </c>
      <c r="D6623" s="1">
        <v>44529</v>
      </c>
      <c r="E6623" s="4">
        <v>7119</v>
      </c>
      <c r="F6623">
        <v>324</v>
      </c>
    </row>
    <row r="6624" spans="1:6" x14ac:dyDescent="0.25">
      <c r="A6624" t="s">
        <v>5</v>
      </c>
      <c r="B6624" t="s">
        <v>11</v>
      </c>
      <c r="C6624" t="s">
        <v>28</v>
      </c>
      <c r="D6624" s="1">
        <v>44529</v>
      </c>
      <c r="E6624" s="4">
        <v>1155</v>
      </c>
      <c r="F6624">
        <v>145</v>
      </c>
    </row>
    <row r="6625" spans="1:6" x14ac:dyDescent="0.25">
      <c r="A6625" t="s">
        <v>49</v>
      </c>
      <c r="B6625" t="s">
        <v>11</v>
      </c>
      <c r="C6625" t="s">
        <v>14</v>
      </c>
      <c r="D6625" s="1">
        <v>44529</v>
      </c>
      <c r="E6625" s="4">
        <v>7294</v>
      </c>
      <c r="F6625">
        <v>1190</v>
      </c>
    </row>
    <row r="6626" spans="1:6" x14ac:dyDescent="0.25">
      <c r="A6626" t="s">
        <v>54</v>
      </c>
      <c r="B6626" t="s">
        <v>9</v>
      </c>
      <c r="C6626" t="s">
        <v>22</v>
      </c>
      <c r="D6626" s="1">
        <v>44529</v>
      </c>
      <c r="E6626" s="4">
        <v>12999</v>
      </c>
      <c r="F6626">
        <v>1610</v>
      </c>
    </row>
    <row r="6627" spans="1:6" x14ac:dyDescent="0.25">
      <c r="A6627" t="s">
        <v>34</v>
      </c>
      <c r="B6627" t="s">
        <v>11</v>
      </c>
      <c r="C6627" t="s">
        <v>19</v>
      </c>
      <c r="D6627" s="1">
        <v>44529</v>
      </c>
      <c r="E6627" s="4">
        <v>5593</v>
      </c>
      <c r="F6627">
        <v>350</v>
      </c>
    </row>
    <row r="6628" spans="1:6" x14ac:dyDescent="0.25">
      <c r="A6628" t="s">
        <v>46</v>
      </c>
      <c r="B6628" t="s">
        <v>16</v>
      </c>
      <c r="C6628" t="s">
        <v>19</v>
      </c>
      <c r="D6628" s="1">
        <v>44529</v>
      </c>
      <c r="E6628" s="4">
        <v>2513</v>
      </c>
      <c r="F6628">
        <v>148</v>
      </c>
    </row>
    <row r="6629" spans="1:6" x14ac:dyDescent="0.25">
      <c r="A6629" t="s">
        <v>40</v>
      </c>
      <c r="B6629" t="s">
        <v>9</v>
      </c>
      <c r="C6629" t="s">
        <v>19</v>
      </c>
      <c r="D6629" s="1">
        <v>44529</v>
      </c>
      <c r="E6629" s="4">
        <v>8547</v>
      </c>
      <c r="F6629">
        <v>475</v>
      </c>
    </row>
    <row r="6630" spans="1:6" x14ac:dyDescent="0.25">
      <c r="A6630" t="s">
        <v>34</v>
      </c>
      <c r="B6630" t="s">
        <v>27</v>
      </c>
      <c r="C6630" t="s">
        <v>31</v>
      </c>
      <c r="D6630" s="1">
        <v>44529</v>
      </c>
      <c r="E6630" s="4">
        <v>2408</v>
      </c>
      <c r="F6630">
        <v>172</v>
      </c>
    </row>
    <row r="6631" spans="1:6" x14ac:dyDescent="0.25">
      <c r="A6631" t="s">
        <v>10</v>
      </c>
      <c r="B6631" t="s">
        <v>16</v>
      </c>
      <c r="C6631" t="s">
        <v>17</v>
      </c>
      <c r="D6631" s="1">
        <v>44529</v>
      </c>
      <c r="E6631" s="4">
        <v>1316</v>
      </c>
      <c r="F6631">
        <v>58</v>
      </c>
    </row>
    <row r="6632" spans="1:6" x14ac:dyDescent="0.25">
      <c r="A6632" t="s">
        <v>57</v>
      </c>
      <c r="B6632" t="s">
        <v>21</v>
      </c>
      <c r="C6632" t="s">
        <v>36</v>
      </c>
      <c r="D6632" s="1">
        <v>44529</v>
      </c>
      <c r="E6632" s="4">
        <v>1274</v>
      </c>
      <c r="F6632">
        <v>160</v>
      </c>
    </row>
    <row r="6633" spans="1:6" x14ac:dyDescent="0.25">
      <c r="A6633" t="s">
        <v>39</v>
      </c>
      <c r="B6633" t="s">
        <v>9</v>
      </c>
      <c r="C6633" t="s">
        <v>28</v>
      </c>
      <c r="D6633" s="1">
        <v>44529</v>
      </c>
      <c r="E6633" s="4">
        <v>6601</v>
      </c>
      <c r="F6633">
        <v>840</v>
      </c>
    </row>
    <row r="6634" spans="1:6" x14ac:dyDescent="0.25">
      <c r="A6634" t="s">
        <v>54</v>
      </c>
      <c r="B6634" t="s">
        <v>6</v>
      </c>
      <c r="C6634" t="s">
        <v>50</v>
      </c>
      <c r="D6634" s="1">
        <v>44529</v>
      </c>
      <c r="E6634" s="4">
        <v>1442</v>
      </c>
      <c r="F6634">
        <v>66</v>
      </c>
    </row>
    <row r="6635" spans="1:6" x14ac:dyDescent="0.25">
      <c r="A6635" t="s">
        <v>54</v>
      </c>
      <c r="B6635" t="s">
        <v>11</v>
      </c>
      <c r="C6635" t="s">
        <v>52</v>
      </c>
      <c r="D6635" s="1">
        <v>44529</v>
      </c>
      <c r="E6635" s="4">
        <v>3318</v>
      </c>
      <c r="F6635">
        <v>277</v>
      </c>
    </row>
    <row r="6636" spans="1:6" x14ac:dyDescent="0.25">
      <c r="A6636" t="s">
        <v>32</v>
      </c>
      <c r="B6636" t="s">
        <v>11</v>
      </c>
      <c r="C6636" t="s">
        <v>28</v>
      </c>
      <c r="D6636" s="1">
        <v>44529</v>
      </c>
      <c r="E6636" s="4">
        <v>2926</v>
      </c>
      <c r="F6636">
        <v>418</v>
      </c>
    </row>
    <row r="6637" spans="1:6" x14ac:dyDescent="0.25">
      <c r="A6637" t="s">
        <v>18</v>
      </c>
      <c r="B6637" t="s">
        <v>6</v>
      </c>
      <c r="C6637" t="s">
        <v>42</v>
      </c>
      <c r="D6637" s="1">
        <v>44529</v>
      </c>
      <c r="E6637" s="4">
        <v>16065</v>
      </c>
      <c r="F6637">
        <v>980</v>
      </c>
    </row>
    <row r="6638" spans="1:6" x14ac:dyDescent="0.25">
      <c r="A6638" t="s">
        <v>33</v>
      </c>
      <c r="B6638" t="s">
        <v>27</v>
      </c>
      <c r="C6638" t="s">
        <v>47</v>
      </c>
      <c r="D6638" s="1">
        <v>44529</v>
      </c>
      <c r="E6638" s="4">
        <v>12572</v>
      </c>
      <c r="F6638">
        <v>770</v>
      </c>
    </row>
    <row r="6639" spans="1:6" x14ac:dyDescent="0.25">
      <c r="A6639" t="s">
        <v>54</v>
      </c>
      <c r="B6639" t="s">
        <v>6</v>
      </c>
      <c r="C6639" t="s">
        <v>24</v>
      </c>
      <c r="D6639" s="1">
        <v>44529</v>
      </c>
      <c r="E6639" s="4">
        <v>11886</v>
      </c>
      <c r="F6639">
        <v>661</v>
      </c>
    </row>
    <row r="6640" spans="1:6" x14ac:dyDescent="0.25">
      <c r="A6640" t="s">
        <v>13</v>
      </c>
      <c r="B6640" t="s">
        <v>27</v>
      </c>
      <c r="C6640" t="s">
        <v>36</v>
      </c>
      <c r="D6640" s="1">
        <v>44529</v>
      </c>
      <c r="E6640" s="4">
        <v>8701</v>
      </c>
      <c r="F6640">
        <v>980</v>
      </c>
    </row>
    <row r="6641" spans="1:6" x14ac:dyDescent="0.25">
      <c r="A6641" t="s">
        <v>56</v>
      </c>
      <c r="B6641" t="s">
        <v>27</v>
      </c>
      <c r="C6641" t="s">
        <v>50</v>
      </c>
      <c r="D6641" s="1">
        <v>44529</v>
      </c>
      <c r="E6641" s="4">
        <v>6272</v>
      </c>
      <c r="F6641">
        <v>273</v>
      </c>
    </row>
    <row r="6642" spans="1:6" x14ac:dyDescent="0.25">
      <c r="A6642" t="s">
        <v>40</v>
      </c>
      <c r="B6642" t="s">
        <v>21</v>
      </c>
      <c r="C6642" t="s">
        <v>7</v>
      </c>
      <c r="D6642" s="1">
        <v>44529</v>
      </c>
      <c r="E6642" s="4">
        <v>9394</v>
      </c>
      <c r="F6642">
        <v>671</v>
      </c>
    </row>
    <row r="6643" spans="1:6" x14ac:dyDescent="0.25">
      <c r="A6643" t="s">
        <v>8</v>
      </c>
      <c r="B6643" t="s">
        <v>9</v>
      </c>
      <c r="C6643" t="s">
        <v>30</v>
      </c>
      <c r="D6643" s="1">
        <v>44529</v>
      </c>
      <c r="E6643" s="4">
        <v>1603</v>
      </c>
      <c r="F6643">
        <v>81</v>
      </c>
    </row>
    <row r="6644" spans="1:6" x14ac:dyDescent="0.25">
      <c r="A6644" t="s">
        <v>10</v>
      </c>
      <c r="B6644" t="s">
        <v>16</v>
      </c>
      <c r="C6644" t="s">
        <v>22</v>
      </c>
      <c r="D6644" s="1">
        <v>44529</v>
      </c>
      <c r="E6644" s="4">
        <v>7070</v>
      </c>
      <c r="F6644">
        <v>700</v>
      </c>
    </row>
    <row r="6645" spans="1:6" x14ac:dyDescent="0.25">
      <c r="A6645" t="s">
        <v>20</v>
      </c>
      <c r="B6645" t="s">
        <v>21</v>
      </c>
      <c r="C6645" t="s">
        <v>35</v>
      </c>
      <c r="D6645" s="1">
        <v>44529</v>
      </c>
      <c r="E6645" s="4">
        <v>1484</v>
      </c>
      <c r="F6645">
        <v>83</v>
      </c>
    </row>
    <row r="6646" spans="1:6" x14ac:dyDescent="0.25">
      <c r="A6646" t="s">
        <v>32</v>
      </c>
      <c r="B6646" t="s">
        <v>9</v>
      </c>
      <c r="C6646" t="s">
        <v>52</v>
      </c>
      <c r="D6646" s="1">
        <v>44529</v>
      </c>
      <c r="E6646" s="4">
        <v>2807</v>
      </c>
      <c r="F6646">
        <v>256</v>
      </c>
    </row>
    <row r="6647" spans="1:6" x14ac:dyDescent="0.25">
      <c r="A6647" t="s">
        <v>57</v>
      </c>
      <c r="B6647" t="s">
        <v>27</v>
      </c>
      <c r="C6647" t="s">
        <v>45</v>
      </c>
      <c r="D6647" s="1">
        <v>44529</v>
      </c>
      <c r="E6647" s="4">
        <v>6853</v>
      </c>
      <c r="F6647">
        <v>286</v>
      </c>
    </row>
    <row r="6648" spans="1:6" x14ac:dyDescent="0.25">
      <c r="A6648" t="s">
        <v>5</v>
      </c>
      <c r="B6648" t="s">
        <v>6</v>
      </c>
      <c r="C6648" t="s">
        <v>22</v>
      </c>
      <c r="D6648" s="1">
        <v>44529</v>
      </c>
      <c r="E6648" s="4">
        <v>8876</v>
      </c>
      <c r="F6648">
        <v>910</v>
      </c>
    </row>
    <row r="6649" spans="1:6" x14ac:dyDescent="0.25">
      <c r="A6649" t="s">
        <v>8</v>
      </c>
      <c r="B6649" t="s">
        <v>16</v>
      </c>
      <c r="C6649" t="s">
        <v>52</v>
      </c>
      <c r="D6649" s="1">
        <v>44530</v>
      </c>
      <c r="E6649" s="4">
        <v>9583</v>
      </c>
      <c r="F6649">
        <v>770</v>
      </c>
    </row>
    <row r="6650" spans="1:6" x14ac:dyDescent="0.25">
      <c r="A6650" t="s">
        <v>40</v>
      </c>
      <c r="B6650" t="s">
        <v>21</v>
      </c>
      <c r="C6650" t="s">
        <v>17</v>
      </c>
      <c r="D6650" s="1">
        <v>44530</v>
      </c>
      <c r="E6650" s="4">
        <v>9996</v>
      </c>
      <c r="F6650">
        <v>455</v>
      </c>
    </row>
    <row r="6651" spans="1:6" x14ac:dyDescent="0.25">
      <c r="A6651" t="s">
        <v>51</v>
      </c>
      <c r="B6651" t="s">
        <v>21</v>
      </c>
      <c r="C6651" t="s">
        <v>45</v>
      </c>
      <c r="D6651" s="1">
        <v>44530</v>
      </c>
      <c r="E6651" s="4">
        <v>17185</v>
      </c>
      <c r="F6651">
        <v>700</v>
      </c>
    </row>
    <row r="6652" spans="1:6" x14ac:dyDescent="0.25">
      <c r="A6652" t="s">
        <v>41</v>
      </c>
      <c r="B6652" t="s">
        <v>16</v>
      </c>
      <c r="C6652" t="s">
        <v>35</v>
      </c>
      <c r="D6652" s="1">
        <v>44530</v>
      </c>
      <c r="E6652" s="4">
        <v>13391</v>
      </c>
      <c r="F6652">
        <v>700</v>
      </c>
    </row>
    <row r="6653" spans="1:6" x14ac:dyDescent="0.25">
      <c r="A6653" t="s">
        <v>34</v>
      </c>
      <c r="B6653" t="s">
        <v>27</v>
      </c>
      <c r="C6653" t="s">
        <v>47</v>
      </c>
      <c r="D6653" s="1">
        <v>44530</v>
      </c>
      <c r="E6653" s="4">
        <v>13111</v>
      </c>
      <c r="F6653">
        <v>910</v>
      </c>
    </row>
    <row r="6654" spans="1:6" x14ac:dyDescent="0.25">
      <c r="A6654" t="s">
        <v>29</v>
      </c>
      <c r="B6654" t="s">
        <v>9</v>
      </c>
      <c r="C6654" t="s">
        <v>47</v>
      </c>
      <c r="D6654" s="1">
        <v>44530</v>
      </c>
      <c r="E6654" s="4">
        <v>3241</v>
      </c>
      <c r="F6654">
        <v>191</v>
      </c>
    </row>
    <row r="6655" spans="1:6" x14ac:dyDescent="0.25">
      <c r="A6655" t="s">
        <v>8</v>
      </c>
      <c r="B6655" t="s">
        <v>21</v>
      </c>
      <c r="C6655" t="s">
        <v>31</v>
      </c>
      <c r="D6655" s="1">
        <v>44530</v>
      </c>
      <c r="E6655" s="4">
        <v>11564</v>
      </c>
      <c r="F6655">
        <v>840</v>
      </c>
    </row>
    <row r="6656" spans="1:6" x14ac:dyDescent="0.25">
      <c r="A6656" t="s">
        <v>39</v>
      </c>
      <c r="B6656" t="s">
        <v>16</v>
      </c>
      <c r="C6656" t="s">
        <v>42</v>
      </c>
      <c r="D6656" s="1">
        <v>44530</v>
      </c>
      <c r="E6656" s="4">
        <v>4998</v>
      </c>
      <c r="F6656">
        <v>357</v>
      </c>
    </row>
    <row r="6657" spans="1:6" x14ac:dyDescent="0.25">
      <c r="A6657" t="s">
        <v>33</v>
      </c>
      <c r="B6657" t="s">
        <v>27</v>
      </c>
      <c r="C6657" t="s">
        <v>17</v>
      </c>
      <c r="D6657" s="1">
        <v>44530</v>
      </c>
      <c r="E6657" s="4">
        <v>3605</v>
      </c>
      <c r="F6657">
        <v>164</v>
      </c>
    </row>
    <row r="6658" spans="1:6" x14ac:dyDescent="0.25">
      <c r="A6658" t="s">
        <v>39</v>
      </c>
      <c r="B6658" t="s">
        <v>21</v>
      </c>
      <c r="C6658" t="s">
        <v>45</v>
      </c>
      <c r="D6658" s="1">
        <v>44530</v>
      </c>
      <c r="E6658" s="4">
        <v>238</v>
      </c>
      <c r="F6658">
        <v>10</v>
      </c>
    </row>
    <row r="6659" spans="1:6" x14ac:dyDescent="0.25">
      <c r="A6659" t="s">
        <v>5</v>
      </c>
      <c r="B6659" t="s">
        <v>9</v>
      </c>
      <c r="C6659" t="s">
        <v>26</v>
      </c>
      <c r="D6659" s="1">
        <v>44530</v>
      </c>
      <c r="E6659" s="4">
        <v>3325</v>
      </c>
      <c r="F6659">
        <v>256</v>
      </c>
    </row>
    <row r="6660" spans="1:6" x14ac:dyDescent="0.25">
      <c r="A6660" t="s">
        <v>20</v>
      </c>
      <c r="B6660" t="s">
        <v>11</v>
      </c>
      <c r="C6660" t="s">
        <v>24</v>
      </c>
      <c r="D6660" s="1">
        <v>44530</v>
      </c>
      <c r="E6660" s="4">
        <v>5936</v>
      </c>
      <c r="F6660">
        <v>313</v>
      </c>
    </row>
    <row r="6661" spans="1:6" x14ac:dyDescent="0.25">
      <c r="A6661" t="s">
        <v>39</v>
      </c>
      <c r="B6661" t="s">
        <v>6</v>
      </c>
      <c r="C6661" t="s">
        <v>52</v>
      </c>
      <c r="D6661" s="1">
        <v>44530</v>
      </c>
      <c r="E6661" s="4">
        <v>140</v>
      </c>
      <c r="F6661">
        <v>13</v>
      </c>
    </row>
    <row r="6662" spans="1:6" x14ac:dyDescent="0.25">
      <c r="A6662" t="s">
        <v>34</v>
      </c>
      <c r="B6662" t="s">
        <v>6</v>
      </c>
      <c r="C6662" t="s">
        <v>38</v>
      </c>
      <c r="D6662" s="1">
        <v>44530</v>
      </c>
      <c r="E6662" s="4">
        <v>378</v>
      </c>
      <c r="F6662">
        <v>14</v>
      </c>
    </row>
    <row r="6663" spans="1:6" x14ac:dyDescent="0.25">
      <c r="A6663" t="s">
        <v>13</v>
      </c>
      <c r="B6663" t="s">
        <v>21</v>
      </c>
      <c r="C6663" t="s">
        <v>24</v>
      </c>
      <c r="D6663" s="1">
        <v>44530</v>
      </c>
      <c r="E6663" s="4">
        <v>2849</v>
      </c>
      <c r="F6663">
        <v>150</v>
      </c>
    </row>
    <row r="6664" spans="1:6" x14ac:dyDescent="0.25">
      <c r="A6664" t="s">
        <v>5</v>
      </c>
      <c r="B6664" t="s">
        <v>21</v>
      </c>
      <c r="C6664" t="s">
        <v>7</v>
      </c>
      <c r="D6664" s="1">
        <v>44530</v>
      </c>
      <c r="E6664" s="4">
        <v>1827</v>
      </c>
      <c r="F6664">
        <v>115</v>
      </c>
    </row>
    <row r="6665" spans="1:6" x14ac:dyDescent="0.25">
      <c r="A6665" t="s">
        <v>33</v>
      </c>
      <c r="B6665" t="s">
        <v>6</v>
      </c>
      <c r="C6665" t="s">
        <v>47</v>
      </c>
      <c r="D6665" s="1">
        <v>44530</v>
      </c>
      <c r="E6665" s="4">
        <v>133</v>
      </c>
      <c r="F6665">
        <v>9</v>
      </c>
    </row>
    <row r="6666" spans="1:6" x14ac:dyDescent="0.25">
      <c r="A6666" t="s">
        <v>54</v>
      </c>
      <c r="B6666" t="s">
        <v>11</v>
      </c>
      <c r="C6666" t="s">
        <v>30</v>
      </c>
      <c r="D6666" s="1">
        <v>44530</v>
      </c>
      <c r="E6666" s="4">
        <v>8988</v>
      </c>
      <c r="F6666">
        <v>450</v>
      </c>
    </row>
    <row r="6667" spans="1:6" x14ac:dyDescent="0.25">
      <c r="A6667" t="s">
        <v>34</v>
      </c>
      <c r="B6667" t="s">
        <v>6</v>
      </c>
      <c r="C6667" t="s">
        <v>44</v>
      </c>
      <c r="D6667" s="1">
        <v>44530</v>
      </c>
      <c r="E6667" s="4">
        <v>4242</v>
      </c>
      <c r="F6667">
        <v>193</v>
      </c>
    </row>
    <row r="6668" spans="1:6" x14ac:dyDescent="0.25">
      <c r="A6668" t="s">
        <v>25</v>
      </c>
      <c r="B6668" t="s">
        <v>6</v>
      </c>
      <c r="C6668" t="s">
        <v>26</v>
      </c>
      <c r="D6668" s="1">
        <v>44530</v>
      </c>
      <c r="E6668" s="4">
        <v>8512</v>
      </c>
      <c r="F6668">
        <v>700</v>
      </c>
    </row>
    <row r="6669" spans="1:6" x14ac:dyDescent="0.25">
      <c r="A6669" t="s">
        <v>34</v>
      </c>
      <c r="B6669" t="s">
        <v>16</v>
      </c>
      <c r="C6669" t="s">
        <v>38</v>
      </c>
      <c r="D6669" s="1">
        <v>44530</v>
      </c>
      <c r="E6669" s="4">
        <v>4011</v>
      </c>
      <c r="F6669">
        <v>155</v>
      </c>
    </row>
    <row r="6670" spans="1:6" x14ac:dyDescent="0.25">
      <c r="A6670" t="s">
        <v>5</v>
      </c>
      <c r="B6670" t="s">
        <v>21</v>
      </c>
      <c r="C6670" t="s">
        <v>45</v>
      </c>
      <c r="D6670" s="1">
        <v>44531</v>
      </c>
      <c r="E6670" s="4">
        <v>10941</v>
      </c>
      <c r="F6670">
        <v>498</v>
      </c>
    </row>
    <row r="6671" spans="1:6" x14ac:dyDescent="0.25">
      <c r="A6671" t="s">
        <v>8</v>
      </c>
      <c r="B6671" t="s">
        <v>11</v>
      </c>
      <c r="C6671" t="s">
        <v>38</v>
      </c>
      <c r="D6671" s="1">
        <v>44531</v>
      </c>
      <c r="E6671" s="4">
        <v>5894</v>
      </c>
      <c r="F6671">
        <v>227</v>
      </c>
    </row>
    <row r="6672" spans="1:6" x14ac:dyDescent="0.25">
      <c r="A6672" t="s">
        <v>56</v>
      </c>
      <c r="B6672" t="s">
        <v>11</v>
      </c>
      <c r="C6672" t="s">
        <v>24</v>
      </c>
      <c r="D6672" s="1">
        <v>44531</v>
      </c>
      <c r="E6672" s="4">
        <v>3983</v>
      </c>
      <c r="F6672">
        <v>200</v>
      </c>
    </row>
    <row r="6673" spans="1:6" x14ac:dyDescent="0.25">
      <c r="A6673" t="s">
        <v>54</v>
      </c>
      <c r="B6673" t="s">
        <v>9</v>
      </c>
      <c r="C6673" t="s">
        <v>50</v>
      </c>
      <c r="D6673" s="1">
        <v>44531</v>
      </c>
      <c r="E6673" s="4">
        <v>2821</v>
      </c>
      <c r="F6673">
        <v>118</v>
      </c>
    </row>
    <row r="6674" spans="1:6" x14ac:dyDescent="0.25">
      <c r="A6674" t="s">
        <v>8</v>
      </c>
      <c r="B6674" t="s">
        <v>6</v>
      </c>
      <c r="C6674" t="s">
        <v>36</v>
      </c>
      <c r="D6674" s="1">
        <v>44531</v>
      </c>
      <c r="E6674" s="4">
        <v>7189</v>
      </c>
      <c r="F6674">
        <v>770</v>
      </c>
    </row>
    <row r="6675" spans="1:6" x14ac:dyDescent="0.25">
      <c r="A6675" t="s">
        <v>57</v>
      </c>
      <c r="B6675" t="s">
        <v>27</v>
      </c>
      <c r="C6675" t="s">
        <v>26</v>
      </c>
      <c r="D6675" s="1">
        <v>44531</v>
      </c>
      <c r="E6675" s="4">
        <v>2051</v>
      </c>
      <c r="F6675">
        <v>187</v>
      </c>
    </row>
    <row r="6676" spans="1:6" x14ac:dyDescent="0.25">
      <c r="A6676" t="s">
        <v>53</v>
      </c>
      <c r="B6676" t="s">
        <v>6</v>
      </c>
      <c r="C6676" t="s">
        <v>28</v>
      </c>
      <c r="D6676" s="1">
        <v>44531</v>
      </c>
      <c r="E6676" s="4">
        <v>4697</v>
      </c>
      <c r="F6676">
        <v>588</v>
      </c>
    </row>
    <row r="6677" spans="1:6" x14ac:dyDescent="0.25">
      <c r="A6677" t="s">
        <v>51</v>
      </c>
      <c r="B6677" t="s">
        <v>6</v>
      </c>
      <c r="C6677" t="s">
        <v>48</v>
      </c>
      <c r="D6677" s="1">
        <v>44531</v>
      </c>
      <c r="E6677" s="4">
        <v>6909</v>
      </c>
      <c r="F6677">
        <v>277</v>
      </c>
    </row>
    <row r="6678" spans="1:6" x14ac:dyDescent="0.25">
      <c r="A6678" t="s">
        <v>37</v>
      </c>
      <c r="B6678" t="s">
        <v>16</v>
      </c>
      <c r="C6678" t="s">
        <v>26</v>
      </c>
      <c r="D6678" s="1">
        <v>44531</v>
      </c>
      <c r="E6678" s="4">
        <v>1792</v>
      </c>
      <c r="F6678">
        <v>138</v>
      </c>
    </row>
    <row r="6679" spans="1:6" x14ac:dyDescent="0.25">
      <c r="A6679" t="s">
        <v>51</v>
      </c>
      <c r="B6679" t="s">
        <v>6</v>
      </c>
      <c r="C6679" t="s">
        <v>17</v>
      </c>
      <c r="D6679" s="1">
        <v>44532</v>
      </c>
      <c r="E6679" s="4">
        <v>287</v>
      </c>
      <c r="F6679">
        <v>14</v>
      </c>
    </row>
    <row r="6680" spans="1:6" x14ac:dyDescent="0.25">
      <c r="A6680" t="s">
        <v>20</v>
      </c>
      <c r="B6680" t="s">
        <v>21</v>
      </c>
      <c r="C6680" t="s">
        <v>22</v>
      </c>
      <c r="D6680" s="1">
        <v>44532</v>
      </c>
      <c r="E6680" s="4">
        <v>4970</v>
      </c>
      <c r="F6680">
        <v>622</v>
      </c>
    </row>
    <row r="6681" spans="1:6" x14ac:dyDescent="0.25">
      <c r="A6681" t="s">
        <v>25</v>
      </c>
      <c r="B6681" t="s">
        <v>16</v>
      </c>
      <c r="C6681" t="s">
        <v>44</v>
      </c>
      <c r="D6681" s="1">
        <v>44532</v>
      </c>
      <c r="E6681" s="4">
        <v>7077</v>
      </c>
      <c r="F6681">
        <v>295</v>
      </c>
    </row>
    <row r="6682" spans="1:6" x14ac:dyDescent="0.25">
      <c r="A6682" t="s">
        <v>18</v>
      </c>
      <c r="B6682" t="s">
        <v>27</v>
      </c>
      <c r="C6682" t="s">
        <v>50</v>
      </c>
      <c r="D6682" s="1">
        <v>44532</v>
      </c>
      <c r="E6682" s="4">
        <v>5110</v>
      </c>
      <c r="F6682">
        <v>213</v>
      </c>
    </row>
    <row r="6683" spans="1:6" x14ac:dyDescent="0.25">
      <c r="A6683" t="s">
        <v>51</v>
      </c>
      <c r="B6683" t="s">
        <v>27</v>
      </c>
      <c r="C6683" t="s">
        <v>26</v>
      </c>
      <c r="D6683" s="1">
        <v>44532</v>
      </c>
      <c r="E6683" s="4">
        <v>2702</v>
      </c>
      <c r="F6683">
        <v>226</v>
      </c>
    </row>
    <row r="6684" spans="1:6" x14ac:dyDescent="0.25">
      <c r="A6684" t="s">
        <v>5</v>
      </c>
      <c r="B6684" t="s">
        <v>11</v>
      </c>
      <c r="C6684" t="s">
        <v>50</v>
      </c>
      <c r="D6684" s="1">
        <v>44532</v>
      </c>
      <c r="E6684" s="4">
        <v>13377</v>
      </c>
      <c r="F6684">
        <v>558</v>
      </c>
    </row>
    <row r="6685" spans="1:6" x14ac:dyDescent="0.25">
      <c r="A6685" t="s">
        <v>33</v>
      </c>
      <c r="B6685" t="s">
        <v>27</v>
      </c>
      <c r="C6685" t="s">
        <v>26</v>
      </c>
      <c r="D6685" s="1">
        <v>44532</v>
      </c>
      <c r="E6685" s="4">
        <v>2268</v>
      </c>
      <c r="F6685">
        <v>189</v>
      </c>
    </row>
    <row r="6686" spans="1:6" x14ac:dyDescent="0.25">
      <c r="A6686" t="s">
        <v>39</v>
      </c>
      <c r="B6686" t="s">
        <v>21</v>
      </c>
      <c r="C6686" t="s">
        <v>42</v>
      </c>
      <c r="D6686" s="1">
        <v>44532</v>
      </c>
      <c r="E6686" s="4">
        <v>280</v>
      </c>
      <c r="F6686">
        <v>18</v>
      </c>
    </row>
    <row r="6687" spans="1:6" x14ac:dyDescent="0.25">
      <c r="A6687" t="s">
        <v>18</v>
      </c>
      <c r="B6687" t="s">
        <v>27</v>
      </c>
      <c r="C6687" t="s">
        <v>26</v>
      </c>
      <c r="D6687" s="1">
        <v>44532</v>
      </c>
      <c r="E6687" s="4">
        <v>15561</v>
      </c>
      <c r="F6687">
        <v>1190</v>
      </c>
    </row>
    <row r="6688" spans="1:6" x14ac:dyDescent="0.25">
      <c r="A6688" t="s">
        <v>51</v>
      </c>
      <c r="B6688" t="s">
        <v>11</v>
      </c>
      <c r="C6688" t="s">
        <v>31</v>
      </c>
      <c r="D6688" s="1">
        <v>44532</v>
      </c>
      <c r="E6688" s="4">
        <v>6426</v>
      </c>
      <c r="F6688">
        <v>459</v>
      </c>
    </row>
    <row r="6689" spans="1:6" x14ac:dyDescent="0.25">
      <c r="A6689" t="s">
        <v>39</v>
      </c>
      <c r="B6689" t="s">
        <v>11</v>
      </c>
      <c r="C6689" t="s">
        <v>38</v>
      </c>
      <c r="D6689" s="1">
        <v>44532</v>
      </c>
      <c r="E6689" s="4">
        <v>4011</v>
      </c>
      <c r="F6689">
        <v>149</v>
      </c>
    </row>
    <row r="6690" spans="1:6" x14ac:dyDescent="0.25">
      <c r="A6690" t="s">
        <v>32</v>
      </c>
      <c r="B6690" t="s">
        <v>9</v>
      </c>
      <c r="C6690" t="s">
        <v>31</v>
      </c>
      <c r="D6690" s="1">
        <v>44532</v>
      </c>
      <c r="E6690" s="4">
        <v>14</v>
      </c>
      <c r="F6690">
        <v>1</v>
      </c>
    </row>
    <row r="6691" spans="1:6" x14ac:dyDescent="0.25">
      <c r="A6691" t="s">
        <v>41</v>
      </c>
      <c r="B6691" t="s">
        <v>9</v>
      </c>
      <c r="C6691" t="s">
        <v>26</v>
      </c>
      <c r="D6691" s="1">
        <v>44532</v>
      </c>
      <c r="E6691" s="4">
        <v>735</v>
      </c>
      <c r="F6691">
        <v>57</v>
      </c>
    </row>
    <row r="6692" spans="1:6" x14ac:dyDescent="0.25">
      <c r="A6692" t="s">
        <v>49</v>
      </c>
      <c r="B6692" t="s">
        <v>27</v>
      </c>
      <c r="C6692" t="s">
        <v>7</v>
      </c>
      <c r="D6692" s="1">
        <v>44532</v>
      </c>
      <c r="E6692" s="4">
        <v>2296</v>
      </c>
      <c r="F6692">
        <v>144</v>
      </c>
    </row>
    <row r="6693" spans="1:6" x14ac:dyDescent="0.25">
      <c r="A6693" t="s">
        <v>49</v>
      </c>
      <c r="B6693" t="s">
        <v>16</v>
      </c>
      <c r="C6693" t="s">
        <v>48</v>
      </c>
      <c r="D6693" s="1">
        <v>44532</v>
      </c>
      <c r="E6693" s="4">
        <v>3661</v>
      </c>
      <c r="F6693">
        <v>141</v>
      </c>
    </row>
    <row r="6694" spans="1:6" x14ac:dyDescent="0.25">
      <c r="A6694" t="s">
        <v>8</v>
      </c>
      <c r="B6694" t="s">
        <v>21</v>
      </c>
      <c r="C6694" t="s">
        <v>7</v>
      </c>
      <c r="D6694" s="1">
        <v>44532</v>
      </c>
      <c r="E6694" s="4">
        <v>10857</v>
      </c>
      <c r="F6694">
        <v>770</v>
      </c>
    </row>
    <row r="6695" spans="1:6" x14ac:dyDescent="0.25">
      <c r="A6695" t="s">
        <v>39</v>
      </c>
      <c r="B6695" t="s">
        <v>9</v>
      </c>
      <c r="C6695" t="s">
        <v>19</v>
      </c>
      <c r="D6695" s="1">
        <v>44532</v>
      </c>
      <c r="E6695" s="4">
        <v>7301</v>
      </c>
      <c r="F6695">
        <v>457</v>
      </c>
    </row>
    <row r="6696" spans="1:6" x14ac:dyDescent="0.25">
      <c r="A6696" t="s">
        <v>57</v>
      </c>
      <c r="B6696" t="s">
        <v>16</v>
      </c>
      <c r="C6696" t="s">
        <v>26</v>
      </c>
      <c r="D6696" s="1">
        <v>44532</v>
      </c>
      <c r="E6696" s="4">
        <v>3472</v>
      </c>
      <c r="F6696">
        <v>316</v>
      </c>
    </row>
    <row r="6697" spans="1:6" x14ac:dyDescent="0.25">
      <c r="A6697" t="s">
        <v>49</v>
      </c>
      <c r="B6697" t="s">
        <v>11</v>
      </c>
      <c r="C6697" t="s">
        <v>17</v>
      </c>
      <c r="D6697" s="1">
        <v>44532</v>
      </c>
      <c r="E6697" s="4">
        <v>3276</v>
      </c>
      <c r="F6697">
        <v>143</v>
      </c>
    </row>
    <row r="6698" spans="1:6" x14ac:dyDescent="0.25">
      <c r="A6698" t="s">
        <v>20</v>
      </c>
      <c r="B6698" t="s">
        <v>9</v>
      </c>
      <c r="C6698" t="s">
        <v>47</v>
      </c>
      <c r="D6698" s="1">
        <v>44532</v>
      </c>
      <c r="E6698" s="4">
        <v>4340</v>
      </c>
      <c r="F6698">
        <v>290</v>
      </c>
    </row>
    <row r="6699" spans="1:6" x14ac:dyDescent="0.25">
      <c r="A6699" t="s">
        <v>40</v>
      </c>
      <c r="B6699" t="s">
        <v>21</v>
      </c>
      <c r="C6699" t="s">
        <v>19</v>
      </c>
      <c r="D6699" s="1">
        <v>44532</v>
      </c>
      <c r="E6699" s="4">
        <v>4711</v>
      </c>
      <c r="F6699">
        <v>278</v>
      </c>
    </row>
    <row r="6700" spans="1:6" x14ac:dyDescent="0.25">
      <c r="A6700" t="s">
        <v>23</v>
      </c>
      <c r="B6700" t="s">
        <v>9</v>
      </c>
      <c r="C6700" t="s">
        <v>36</v>
      </c>
      <c r="D6700" s="1">
        <v>44532</v>
      </c>
      <c r="E6700" s="4">
        <v>364</v>
      </c>
      <c r="F6700">
        <v>52</v>
      </c>
    </row>
    <row r="6701" spans="1:6" x14ac:dyDescent="0.25">
      <c r="A6701" t="s">
        <v>5</v>
      </c>
      <c r="B6701" t="s">
        <v>21</v>
      </c>
      <c r="C6701" t="s">
        <v>31</v>
      </c>
      <c r="D6701" s="1">
        <v>44532</v>
      </c>
      <c r="E6701" s="4">
        <v>12026</v>
      </c>
      <c r="F6701">
        <v>840</v>
      </c>
    </row>
    <row r="6702" spans="1:6" x14ac:dyDescent="0.25">
      <c r="A6702" t="s">
        <v>20</v>
      </c>
      <c r="B6702" t="s">
        <v>27</v>
      </c>
      <c r="C6702" t="s">
        <v>22</v>
      </c>
      <c r="D6702" s="1">
        <v>44532</v>
      </c>
      <c r="E6702" s="4">
        <v>15561</v>
      </c>
      <c r="F6702">
        <v>1960</v>
      </c>
    </row>
    <row r="6703" spans="1:6" x14ac:dyDescent="0.25">
      <c r="A6703" t="s">
        <v>34</v>
      </c>
      <c r="B6703" t="s">
        <v>27</v>
      </c>
      <c r="C6703" t="s">
        <v>17</v>
      </c>
      <c r="D6703" s="1">
        <v>44532</v>
      </c>
      <c r="E6703" s="4">
        <v>3822</v>
      </c>
      <c r="F6703">
        <v>182</v>
      </c>
    </row>
    <row r="6704" spans="1:6" x14ac:dyDescent="0.25">
      <c r="A6704" t="s">
        <v>54</v>
      </c>
      <c r="B6704" t="s">
        <v>21</v>
      </c>
      <c r="C6704" t="s">
        <v>7</v>
      </c>
      <c r="D6704" s="1">
        <v>44532</v>
      </c>
      <c r="E6704" s="4">
        <v>2793</v>
      </c>
      <c r="F6704">
        <v>175</v>
      </c>
    </row>
    <row r="6705" spans="1:6" x14ac:dyDescent="0.25">
      <c r="A6705" t="s">
        <v>40</v>
      </c>
      <c r="B6705" t="s">
        <v>21</v>
      </c>
      <c r="C6705" t="s">
        <v>24</v>
      </c>
      <c r="D6705" s="1">
        <v>44532</v>
      </c>
      <c r="E6705" s="4">
        <v>301</v>
      </c>
      <c r="F6705">
        <v>17</v>
      </c>
    </row>
    <row r="6706" spans="1:6" x14ac:dyDescent="0.25">
      <c r="A6706" t="s">
        <v>18</v>
      </c>
      <c r="B6706" t="s">
        <v>9</v>
      </c>
      <c r="C6706" t="s">
        <v>30</v>
      </c>
      <c r="D6706" s="1">
        <v>44532</v>
      </c>
      <c r="E6706" s="4">
        <v>1470</v>
      </c>
      <c r="F6706">
        <v>74</v>
      </c>
    </row>
    <row r="6707" spans="1:6" x14ac:dyDescent="0.25">
      <c r="A6707" t="s">
        <v>34</v>
      </c>
      <c r="B6707" t="s">
        <v>21</v>
      </c>
      <c r="C6707" t="s">
        <v>19</v>
      </c>
      <c r="D6707" s="1">
        <v>44532</v>
      </c>
      <c r="E6707" s="4">
        <v>3045</v>
      </c>
      <c r="F6707">
        <v>180</v>
      </c>
    </row>
    <row r="6708" spans="1:6" x14ac:dyDescent="0.25">
      <c r="A6708" t="s">
        <v>55</v>
      </c>
      <c r="B6708" t="s">
        <v>21</v>
      </c>
      <c r="C6708" t="s">
        <v>50</v>
      </c>
      <c r="D6708" s="1">
        <v>44532</v>
      </c>
      <c r="E6708" s="4">
        <v>8190</v>
      </c>
      <c r="F6708">
        <v>373</v>
      </c>
    </row>
    <row r="6709" spans="1:6" x14ac:dyDescent="0.25">
      <c r="A6709" t="s">
        <v>10</v>
      </c>
      <c r="B6709" t="s">
        <v>16</v>
      </c>
      <c r="C6709" t="s">
        <v>7</v>
      </c>
      <c r="D6709" s="1">
        <v>44532</v>
      </c>
      <c r="E6709" s="4">
        <v>11851</v>
      </c>
      <c r="F6709">
        <v>840</v>
      </c>
    </row>
    <row r="6710" spans="1:6" x14ac:dyDescent="0.25">
      <c r="A6710" t="s">
        <v>23</v>
      </c>
      <c r="B6710" t="s">
        <v>11</v>
      </c>
      <c r="C6710" t="s">
        <v>35</v>
      </c>
      <c r="D6710" s="1">
        <v>44532</v>
      </c>
      <c r="E6710" s="4">
        <v>4389</v>
      </c>
      <c r="F6710">
        <v>244</v>
      </c>
    </row>
    <row r="6711" spans="1:6" x14ac:dyDescent="0.25">
      <c r="A6711" t="s">
        <v>34</v>
      </c>
      <c r="B6711" t="s">
        <v>6</v>
      </c>
      <c r="C6711" t="s">
        <v>28</v>
      </c>
      <c r="D6711" s="1">
        <v>44532</v>
      </c>
      <c r="E6711" s="4">
        <v>4802</v>
      </c>
      <c r="F6711">
        <v>601</v>
      </c>
    </row>
    <row r="6712" spans="1:6" x14ac:dyDescent="0.25">
      <c r="A6712" t="s">
        <v>40</v>
      </c>
      <c r="B6712" t="s">
        <v>9</v>
      </c>
      <c r="C6712" t="s">
        <v>30</v>
      </c>
      <c r="D6712" s="1">
        <v>44532</v>
      </c>
      <c r="E6712" s="4">
        <v>5103</v>
      </c>
      <c r="F6712">
        <v>256</v>
      </c>
    </row>
    <row r="6713" spans="1:6" x14ac:dyDescent="0.25">
      <c r="A6713" t="s">
        <v>54</v>
      </c>
      <c r="B6713" t="s">
        <v>16</v>
      </c>
      <c r="C6713" t="s">
        <v>42</v>
      </c>
      <c r="D6713" s="1">
        <v>44532</v>
      </c>
      <c r="E6713" s="4">
        <v>12411</v>
      </c>
      <c r="F6713">
        <v>910</v>
      </c>
    </row>
    <row r="6714" spans="1:6" x14ac:dyDescent="0.25">
      <c r="A6714" t="s">
        <v>51</v>
      </c>
      <c r="B6714" t="s">
        <v>21</v>
      </c>
      <c r="C6714" t="s">
        <v>24</v>
      </c>
      <c r="D6714" s="1">
        <v>44532</v>
      </c>
      <c r="E6714" s="4">
        <v>1743</v>
      </c>
      <c r="F6714">
        <v>97</v>
      </c>
    </row>
    <row r="6715" spans="1:6" x14ac:dyDescent="0.25">
      <c r="A6715" t="s">
        <v>15</v>
      </c>
      <c r="B6715" t="s">
        <v>9</v>
      </c>
      <c r="C6715" t="s">
        <v>45</v>
      </c>
      <c r="D6715" s="1">
        <v>44532</v>
      </c>
      <c r="E6715" s="4">
        <v>6839</v>
      </c>
      <c r="F6715">
        <v>311</v>
      </c>
    </row>
    <row r="6716" spans="1:6" x14ac:dyDescent="0.25">
      <c r="A6716" t="s">
        <v>32</v>
      </c>
      <c r="B6716" t="s">
        <v>16</v>
      </c>
      <c r="C6716" t="s">
        <v>22</v>
      </c>
      <c r="D6716" s="1">
        <v>44532</v>
      </c>
      <c r="E6716" s="4">
        <v>4172</v>
      </c>
      <c r="F6716">
        <v>522</v>
      </c>
    </row>
    <row r="6717" spans="1:6" x14ac:dyDescent="0.25">
      <c r="A6717" t="s">
        <v>55</v>
      </c>
      <c r="B6717" t="s">
        <v>21</v>
      </c>
      <c r="C6717" t="s">
        <v>26</v>
      </c>
      <c r="D6717" s="1">
        <v>44532</v>
      </c>
      <c r="E6717" s="4">
        <v>5425</v>
      </c>
      <c r="F6717">
        <v>453</v>
      </c>
    </row>
    <row r="6718" spans="1:6" x14ac:dyDescent="0.25">
      <c r="A6718" t="s">
        <v>32</v>
      </c>
      <c r="B6718" t="s">
        <v>6</v>
      </c>
      <c r="C6718" t="s">
        <v>7</v>
      </c>
      <c r="D6718" s="1">
        <v>44532</v>
      </c>
      <c r="E6718" s="4">
        <v>4466</v>
      </c>
      <c r="F6718">
        <v>298</v>
      </c>
    </row>
    <row r="6719" spans="1:6" x14ac:dyDescent="0.25">
      <c r="A6719" t="s">
        <v>23</v>
      </c>
      <c r="B6719" t="s">
        <v>27</v>
      </c>
      <c r="C6719" t="s">
        <v>35</v>
      </c>
      <c r="D6719" s="1">
        <v>44532</v>
      </c>
      <c r="E6719" s="4">
        <v>6951</v>
      </c>
      <c r="F6719">
        <v>366</v>
      </c>
    </row>
    <row r="6720" spans="1:6" x14ac:dyDescent="0.25">
      <c r="A6720" t="s">
        <v>15</v>
      </c>
      <c r="B6720" t="s">
        <v>27</v>
      </c>
      <c r="C6720" t="s">
        <v>17</v>
      </c>
      <c r="D6720" s="1">
        <v>44532</v>
      </c>
      <c r="E6720" s="4">
        <v>448</v>
      </c>
      <c r="F6720">
        <v>20</v>
      </c>
    </row>
    <row r="6721" spans="1:6" x14ac:dyDescent="0.25">
      <c r="A6721" t="s">
        <v>41</v>
      </c>
      <c r="B6721" t="s">
        <v>6</v>
      </c>
      <c r="C6721" t="s">
        <v>44</v>
      </c>
      <c r="D6721" s="1">
        <v>44532</v>
      </c>
      <c r="E6721" s="4">
        <v>6062</v>
      </c>
      <c r="F6721">
        <v>276</v>
      </c>
    </row>
    <row r="6722" spans="1:6" x14ac:dyDescent="0.25">
      <c r="A6722" t="s">
        <v>51</v>
      </c>
      <c r="B6722" t="s">
        <v>21</v>
      </c>
      <c r="C6722" t="s">
        <v>22</v>
      </c>
      <c r="D6722" s="1">
        <v>44532</v>
      </c>
      <c r="E6722" s="4">
        <v>8078</v>
      </c>
      <c r="F6722">
        <v>840</v>
      </c>
    </row>
    <row r="6723" spans="1:6" x14ac:dyDescent="0.25">
      <c r="A6723" t="s">
        <v>29</v>
      </c>
      <c r="B6723" t="s">
        <v>21</v>
      </c>
      <c r="C6723" t="s">
        <v>28</v>
      </c>
      <c r="D6723" s="1">
        <v>44532</v>
      </c>
      <c r="E6723" s="4">
        <v>5271</v>
      </c>
      <c r="F6723">
        <v>910</v>
      </c>
    </row>
    <row r="6724" spans="1:6" x14ac:dyDescent="0.25">
      <c r="A6724" t="s">
        <v>23</v>
      </c>
      <c r="B6724" t="s">
        <v>21</v>
      </c>
      <c r="C6724" t="s">
        <v>24</v>
      </c>
      <c r="D6724" s="1">
        <v>44533</v>
      </c>
      <c r="E6724" s="4">
        <v>3318</v>
      </c>
      <c r="F6724">
        <v>185</v>
      </c>
    </row>
    <row r="6725" spans="1:6" x14ac:dyDescent="0.25">
      <c r="A6725" t="s">
        <v>34</v>
      </c>
      <c r="B6725" t="s">
        <v>11</v>
      </c>
      <c r="C6725" t="s">
        <v>50</v>
      </c>
      <c r="D6725" s="1">
        <v>44533</v>
      </c>
      <c r="E6725" s="4">
        <v>17360</v>
      </c>
      <c r="F6725">
        <v>700</v>
      </c>
    </row>
    <row r="6726" spans="1:6" x14ac:dyDescent="0.25">
      <c r="A6726" t="s">
        <v>33</v>
      </c>
      <c r="B6726" t="s">
        <v>11</v>
      </c>
      <c r="C6726" t="s">
        <v>43</v>
      </c>
      <c r="D6726" s="1">
        <v>44533</v>
      </c>
      <c r="E6726" s="4">
        <v>13349</v>
      </c>
      <c r="F6726">
        <v>668</v>
      </c>
    </row>
    <row r="6727" spans="1:6" x14ac:dyDescent="0.25">
      <c r="A6727" t="s">
        <v>49</v>
      </c>
      <c r="B6727" t="s">
        <v>6</v>
      </c>
      <c r="C6727" t="s">
        <v>43</v>
      </c>
      <c r="D6727" s="1">
        <v>44533</v>
      </c>
      <c r="E6727" s="4">
        <v>910</v>
      </c>
      <c r="F6727">
        <v>42</v>
      </c>
    </row>
    <row r="6728" spans="1:6" x14ac:dyDescent="0.25">
      <c r="A6728" t="s">
        <v>40</v>
      </c>
      <c r="B6728" t="s">
        <v>27</v>
      </c>
      <c r="C6728" t="s">
        <v>12</v>
      </c>
      <c r="D6728" s="1">
        <v>44533</v>
      </c>
      <c r="E6728" s="4">
        <v>5747</v>
      </c>
      <c r="F6728">
        <v>339</v>
      </c>
    </row>
    <row r="6729" spans="1:6" x14ac:dyDescent="0.25">
      <c r="A6729" t="s">
        <v>49</v>
      </c>
      <c r="B6729" t="s">
        <v>16</v>
      </c>
      <c r="C6729" t="s">
        <v>35</v>
      </c>
      <c r="D6729" s="1">
        <v>44533</v>
      </c>
      <c r="E6729" s="4">
        <v>5915</v>
      </c>
      <c r="F6729">
        <v>329</v>
      </c>
    </row>
    <row r="6730" spans="1:6" x14ac:dyDescent="0.25">
      <c r="A6730" t="s">
        <v>15</v>
      </c>
      <c r="B6730" t="s">
        <v>21</v>
      </c>
      <c r="C6730" t="s">
        <v>28</v>
      </c>
      <c r="D6730" s="1">
        <v>44533</v>
      </c>
      <c r="E6730" s="4">
        <v>5313</v>
      </c>
      <c r="F6730">
        <v>770</v>
      </c>
    </row>
    <row r="6731" spans="1:6" x14ac:dyDescent="0.25">
      <c r="A6731" t="s">
        <v>20</v>
      </c>
      <c r="B6731" t="s">
        <v>11</v>
      </c>
      <c r="C6731" t="s">
        <v>43</v>
      </c>
      <c r="D6731" s="1">
        <v>44533</v>
      </c>
      <c r="E6731" s="4">
        <v>10437</v>
      </c>
      <c r="F6731">
        <v>475</v>
      </c>
    </row>
    <row r="6732" spans="1:6" x14ac:dyDescent="0.25">
      <c r="A6732" t="s">
        <v>15</v>
      </c>
      <c r="B6732" t="s">
        <v>6</v>
      </c>
      <c r="C6732" t="s">
        <v>50</v>
      </c>
      <c r="D6732" s="1">
        <v>44533</v>
      </c>
      <c r="E6732" s="4">
        <v>1890</v>
      </c>
      <c r="F6732">
        <v>79</v>
      </c>
    </row>
    <row r="6733" spans="1:6" x14ac:dyDescent="0.25">
      <c r="A6733" t="s">
        <v>39</v>
      </c>
      <c r="B6733" t="s">
        <v>6</v>
      </c>
      <c r="C6733" t="s">
        <v>12</v>
      </c>
      <c r="D6733" s="1">
        <v>44533</v>
      </c>
      <c r="E6733" s="4">
        <v>1596</v>
      </c>
      <c r="F6733">
        <v>107</v>
      </c>
    </row>
    <row r="6734" spans="1:6" x14ac:dyDescent="0.25">
      <c r="A6734" t="s">
        <v>25</v>
      </c>
      <c r="B6734" t="s">
        <v>6</v>
      </c>
      <c r="C6734" t="s">
        <v>45</v>
      </c>
      <c r="D6734" s="1">
        <v>44533</v>
      </c>
      <c r="E6734" s="4">
        <v>9646</v>
      </c>
      <c r="F6734">
        <v>402</v>
      </c>
    </row>
    <row r="6735" spans="1:6" x14ac:dyDescent="0.25">
      <c r="A6735" t="s">
        <v>34</v>
      </c>
      <c r="B6735" t="s">
        <v>11</v>
      </c>
      <c r="C6735" t="s">
        <v>28</v>
      </c>
      <c r="D6735" s="1">
        <v>44533</v>
      </c>
      <c r="E6735" s="4">
        <v>15778</v>
      </c>
      <c r="F6735">
        <v>2660</v>
      </c>
    </row>
    <row r="6736" spans="1:6" x14ac:dyDescent="0.25">
      <c r="A6736" t="s">
        <v>49</v>
      </c>
      <c r="B6736" t="s">
        <v>9</v>
      </c>
      <c r="C6736" t="s">
        <v>35</v>
      </c>
      <c r="D6736" s="1">
        <v>44533</v>
      </c>
      <c r="E6736" s="4">
        <v>11494</v>
      </c>
      <c r="F6736">
        <v>639</v>
      </c>
    </row>
    <row r="6737" spans="1:6" x14ac:dyDescent="0.25">
      <c r="A6737" t="s">
        <v>51</v>
      </c>
      <c r="B6737" t="s">
        <v>27</v>
      </c>
      <c r="C6737" t="s">
        <v>24</v>
      </c>
      <c r="D6737" s="1">
        <v>44533</v>
      </c>
      <c r="E6737" s="4">
        <v>12110</v>
      </c>
      <c r="F6737">
        <v>606</v>
      </c>
    </row>
    <row r="6738" spans="1:6" x14ac:dyDescent="0.25">
      <c r="A6738" t="s">
        <v>40</v>
      </c>
      <c r="B6738" t="s">
        <v>27</v>
      </c>
      <c r="C6738" t="s">
        <v>22</v>
      </c>
      <c r="D6738" s="1">
        <v>44536</v>
      </c>
      <c r="E6738" s="4">
        <v>10108</v>
      </c>
      <c r="F6738">
        <v>1120</v>
      </c>
    </row>
    <row r="6739" spans="1:6" x14ac:dyDescent="0.25">
      <c r="A6739" t="s">
        <v>57</v>
      </c>
      <c r="B6739" t="s">
        <v>11</v>
      </c>
      <c r="C6739" t="s">
        <v>31</v>
      </c>
      <c r="D6739" s="1">
        <v>44536</v>
      </c>
      <c r="E6739" s="4">
        <v>1596</v>
      </c>
      <c r="F6739">
        <v>114</v>
      </c>
    </row>
    <row r="6740" spans="1:6" x14ac:dyDescent="0.25">
      <c r="A6740" t="s">
        <v>46</v>
      </c>
      <c r="B6740" t="s">
        <v>21</v>
      </c>
      <c r="C6740" t="s">
        <v>44</v>
      </c>
      <c r="D6740" s="1">
        <v>44536</v>
      </c>
      <c r="E6740" s="4">
        <v>5159</v>
      </c>
      <c r="F6740">
        <v>215</v>
      </c>
    </row>
    <row r="6741" spans="1:6" x14ac:dyDescent="0.25">
      <c r="A6741" t="s">
        <v>40</v>
      </c>
      <c r="B6741" t="s">
        <v>27</v>
      </c>
      <c r="C6741" t="s">
        <v>26</v>
      </c>
      <c r="D6741" s="1">
        <v>44536</v>
      </c>
      <c r="E6741" s="4">
        <v>5614</v>
      </c>
      <c r="F6741">
        <v>432</v>
      </c>
    </row>
    <row r="6742" spans="1:6" x14ac:dyDescent="0.25">
      <c r="A6742" t="s">
        <v>55</v>
      </c>
      <c r="B6742" t="s">
        <v>6</v>
      </c>
      <c r="C6742" t="s">
        <v>38</v>
      </c>
      <c r="D6742" s="1">
        <v>44536</v>
      </c>
      <c r="E6742" s="4">
        <v>18837</v>
      </c>
      <c r="F6742">
        <v>698</v>
      </c>
    </row>
    <row r="6743" spans="1:6" x14ac:dyDescent="0.25">
      <c r="A6743" t="s">
        <v>29</v>
      </c>
      <c r="B6743" t="s">
        <v>21</v>
      </c>
      <c r="C6743" t="s">
        <v>24</v>
      </c>
      <c r="D6743" s="1">
        <v>44536</v>
      </c>
      <c r="E6743" s="4">
        <v>4774</v>
      </c>
      <c r="F6743">
        <v>266</v>
      </c>
    </row>
    <row r="6744" spans="1:6" x14ac:dyDescent="0.25">
      <c r="A6744" t="s">
        <v>46</v>
      </c>
      <c r="B6744" t="s">
        <v>27</v>
      </c>
      <c r="C6744" t="s">
        <v>52</v>
      </c>
      <c r="D6744" s="1">
        <v>44536</v>
      </c>
      <c r="E6744" s="4">
        <v>9163</v>
      </c>
      <c r="F6744">
        <v>910</v>
      </c>
    </row>
    <row r="6745" spans="1:6" x14ac:dyDescent="0.25">
      <c r="A6745" t="s">
        <v>8</v>
      </c>
      <c r="B6745" t="s">
        <v>9</v>
      </c>
      <c r="C6745" t="s">
        <v>45</v>
      </c>
      <c r="D6745" s="1">
        <v>44536</v>
      </c>
      <c r="E6745" s="4">
        <v>4298</v>
      </c>
      <c r="F6745">
        <v>196</v>
      </c>
    </row>
    <row r="6746" spans="1:6" x14ac:dyDescent="0.25">
      <c r="A6746" t="s">
        <v>39</v>
      </c>
      <c r="B6746" t="s">
        <v>9</v>
      </c>
      <c r="C6746" t="s">
        <v>50</v>
      </c>
      <c r="D6746" s="1">
        <v>44536</v>
      </c>
      <c r="E6746" s="4">
        <v>2583</v>
      </c>
      <c r="F6746">
        <v>118</v>
      </c>
    </row>
    <row r="6747" spans="1:6" x14ac:dyDescent="0.25">
      <c r="A6747" t="s">
        <v>49</v>
      </c>
      <c r="B6747" t="s">
        <v>27</v>
      </c>
      <c r="C6747" t="s">
        <v>45</v>
      </c>
      <c r="D6747" s="1">
        <v>44536</v>
      </c>
      <c r="E6747" s="4">
        <v>5376</v>
      </c>
      <c r="F6747">
        <v>234</v>
      </c>
    </row>
    <row r="6748" spans="1:6" x14ac:dyDescent="0.25">
      <c r="A6748" t="s">
        <v>33</v>
      </c>
      <c r="B6748" t="s">
        <v>16</v>
      </c>
      <c r="C6748" t="s">
        <v>17</v>
      </c>
      <c r="D6748" s="1">
        <v>44536</v>
      </c>
      <c r="E6748" s="4">
        <v>10234</v>
      </c>
      <c r="F6748">
        <v>488</v>
      </c>
    </row>
    <row r="6749" spans="1:6" x14ac:dyDescent="0.25">
      <c r="A6749" t="s">
        <v>5</v>
      </c>
      <c r="B6749" t="s">
        <v>6</v>
      </c>
      <c r="C6749" t="s">
        <v>26</v>
      </c>
      <c r="D6749" s="1">
        <v>44536</v>
      </c>
      <c r="E6749" s="4">
        <v>5754</v>
      </c>
      <c r="F6749">
        <v>443</v>
      </c>
    </row>
    <row r="6750" spans="1:6" x14ac:dyDescent="0.25">
      <c r="A6750" t="s">
        <v>23</v>
      </c>
      <c r="B6750" t="s">
        <v>21</v>
      </c>
      <c r="C6750" t="s">
        <v>26</v>
      </c>
      <c r="D6750" s="1">
        <v>44536</v>
      </c>
      <c r="E6750" s="4">
        <v>4431</v>
      </c>
      <c r="F6750">
        <v>370</v>
      </c>
    </row>
    <row r="6751" spans="1:6" x14ac:dyDescent="0.25">
      <c r="A6751" t="s">
        <v>41</v>
      </c>
      <c r="B6751" t="s">
        <v>11</v>
      </c>
      <c r="C6751" t="s">
        <v>26</v>
      </c>
      <c r="D6751" s="1">
        <v>44536</v>
      </c>
      <c r="E6751" s="4">
        <v>3010</v>
      </c>
      <c r="F6751">
        <v>251</v>
      </c>
    </row>
    <row r="6752" spans="1:6" x14ac:dyDescent="0.25">
      <c r="A6752" t="s">
        <v>29</v>
      </c>
      <c r="B6752" t="s">
        <v>16</v>
      </c>
      <c r="C6752" t="s">
        <v>14</v>
      </c>
      <c r="D6752" s="1">
        <v>44536</v>
      </c>
      <c r="E6752" s="4">
        <v>8365</v>
      </c>
      <c r="F6752">
        <v>1190</v>
      </c>
    </row>
    <row r="6753" spans="1:6" x14ac:dyDescent="0.25">
      <c r="A6753" t="s">
        <v>53</v>
      </c>
      <c r="B6753" t="s">
        <v>9</v>
      </c>
      <c r="C6753" t="s">
        <v>52</v>
      </c>
      <c r="D6753" s="1">
        <v>44536</v>
      </c>
      <c r="E6753" s="4">
        <v>4263</v>
      </c>
      <c r="F6753">
        <v>388</v>
      </c>
    </row>
    <row r="6754" spans="1:6" x14ac:dyDescent="0.25">
      <c r="A6754" t="s">
        <v>55</v>
      </c>
      <c r="B6754" t="s">
        <v>9</v>
      </c>
      <c r="C6754" t="s">
        <v>38</v>
      </c>
      <c r="D6754" s="1">
        <v>44536</v>
      </c>
      <c r="E6754" s="4">
        <v>2821</v>
      </c>
      <c r="F6754">
        <v>109</v>
      </c>
    </row>
    <row r="6755" spans="1:6" x14ac:dyDescent="0.25">
      <c r="A6755" t="s">
        <v>23</v>
      </c>
      <c r="B6755" t="s">
        <v>6</v>
      </c>
      <c r="C6755" t="s">
        <v>28</v>
      </c>
      <c r="D6755" s="1">
        <v>44536</v>
      </c>
      <c r="E6755" s="4">
        <v>3724</v>
      </c>
      <c r="F6755">
        <v>621</v>
      </c>
    </row>
    <row r="6756" spans="1:6" x14ac:dyDescent="0.25">
      <c r="A6756" t="s">
        <v>41</v>
      </c>
      <c r="B6756" t="s">
        <v>21</v>
      </c>
      <c r="C6756" t="s">
        <v>52</v>
      </c>
      <c r="D6756" s="1">
        <v>44536</v>
      </c>
      <c r="E6756" s="4">
        <v>5068</v>
      </c>
      <c r="F6756">
        <v>507</v>
      </c>
    </row>
    <row r="6757" spans="1:6" x14ac:dyDescent="0.25">
      <c r="A6757" t="s">
        <v>39</v>
      </c>
      <c r="B6757" t="s">
        <v>27</v>
      </c>
      <c r="C6757" t="s">
        <v>44</v>
      </c>
      <c r="D6757" s="1">
        <v>44536</v>
      </c>
      <c r="E6757" s="4">
        <v>4522</v>
      </c>
      <c r="F6757">
        <v>206</v>
      </c>
    </row>
    <row r="6758" spans="1:6" x14ac:dyDescent="0.25">
      <c r="A6758" t="s">
        <v>33</v>
      </c>
      <c r="B6758" t="s">
        <v>11</v>
      </c>
      <c r="C6758" t="s">
        <v>28</v>
      </c>
      <c r="D6758" s="1">
        <v>44536</v>
      </c>
      <c r="E6758" s="4">
        <v>245</v>
      </c>
      <c r="F6758">
        <v>41</v>
      </c>
    </row>
    <row r="6759" spans="1:6" x14ac:dyDescent="0.25">
      <c r="A6759" t="s">
        <v>18</v>
      </c>
      <c r="B6759" t="s">
        <v>6</v>
      </c>
      <c r="C6759" t="s">
        <v>52</v>
      </c>
      <c r="D6759" s="1">
        <v>44536</v>
      </c>
      <c r="E6759" s="4">
        <v>3661</v>
      </c>
      <c r="F6759">
        <v>306</v>
      </c>
    </row>
    <row r="6760" spans="1:6" x14ac:dyDescent="0.25">
      <c r="A6760" t="s">
        <v>8</v>
      </c>
      <c r="B6760" t="s">
        <v>16</v>
      </c>
      <c r="C6760" t="s">
        <v>44</v>
      </c>
      <c r="D6760" s="1">
        <v>44536</v>
      </c>
      <c r="E6760" s="4">
        <v>9205</v>
      </c>
      <c r="F6760">
        <v>401</v>
      </c>
    </row>
    <row r="6761" spans="1:6" x14ac:dyDescent="0.25">
      <c r="A6761" t="s">
        <v>8</v>
      </c>
      <c r="B6761" t="s">
        <v>27</v>
      </c>
      <c r="C6761" t="s">
        <v>43</v>
      </c>
      <c r="D6761" s="1">
        <v>44536</v>
      </c>
      <c r="E6761" s="4">
        <v>413</v>
      </c>
      <c r="F6761">
        <v>19</v>
      </c>
    </row>
    <row r="6762" spans="1:6" x14ac:dyDescent="0.25">
      <c r="A6762" t="s">
        <v>46</v>
      </c>
      <c r="B6762" t="s">
        <v>27</v>
      </c>
      <c r="C6762" t="s">
        <v>17</v>
      </c>
      <c r="D6762" s="1">
        <v>44536</v>
      </c>
      <c r="E6762" s="4">
        <v>9772</v>
      </c>
      <c r="F6762">
        <v>466</v>
      </c>
    </row>
    <row r="6763" spans="1:6" x14ac:dyDescent="0.25">
      <c r="A6763" t="s">
        <v>56</v>
      </c>
      <c r="B6763" t="s">
        <v>21</v>
      </c>
      <c r="C6763" t="s">
        <v>12</v>
      </c>
      <c r="D6763" s="1">
        <v>44536</v>
      </c>
      <c r="E6763" s="4">
        <v>1029</v>
      </c>
      <c r="F6763">
        <v>61</v>
      </c>
    </row>
    <row r="6764" spans="1:6" x14ac:dyDescent="0.25">
      <c r="A6764" t="s">
        <v>53</v>
      </c>
      <c r="B6764" t="s">
        <v>27</v>
      </c>
      <c r="C6764" t="s">
        <v>14</v>
      </c>
      <c r="D6764" s="1">
        <v>44536</v>
      </c>
      <c r="E6764" s="4">
        <v>1456</v>
      </c>
      <c r="F6764">
        <v>243</v>
      </c>
    </row>
    <row r="6765" spans="1:6" x14ac:dyDescent="0.25">
      <c r="A6765" t="s">
        <v>51</v>
      </c>
      <c r="B6765" t="s">
        <v>11</v>
      </c>
      <c r="C6765" t="s">
        <v>38</v>
      </c>
      <c r="D6765" s="1">
        <v>44536</v>
      </c>
      <c r="E6765" s="4">
        <v>938</v>
      </c>
      <c r="F6765">
        <v>37</v>
      </c>
    </row>
    <row r="6766" spans="1:6" x14ac:dyDescent="0.25">
      <c r="A6766" t="s">
        <v>57</v>
      </c>
      <c r="B6766" t="s">
        <v>11</v>
      </c>
      <c r="C6766" t="s">
        <v>42</v>
      </c>
      <c r="D6766" s="1">
        <v>44536</v>
      </c>
      <c r="E6766" s="4">
        <v>9884</v>
      </c>
      <c r="F6766">
        <v>700</v>
      </c>
    </row>
    <row r="6767" spans="1:6" x14ac:dyDescent="0.25">
      <c r="A6767" t="s">
        <v>29</v>
      </c>
      <c r="B6767" t="s">
        <v>27</v>
      </c>
      <c r="C6767" t="s">
        <v>26</v>
      </c>
      <c r="D6767" s="1">
        <v>44536</v>
      </c>
      <c r="E6767" s="4">
        <v>3577</v>
      </c>
      <c r="F6767">
        <v>326</v>
      </c>
    </row>
    <row r="6768" spans="1:6" x14ac:dyDescent="0.25">
      <c r="A6768" t="s">
        <v>39</v>
      </c>
      <c r="B6768" t="s">
        <v>21</v>
      </c>
      <c r="C6768" t="s">
        <v>22</v>
      </c>
      <c r="D6768" s="1">
        <v>44536</v>
      </c>
      <c r="E6768" s="4">
        <v>2681</v>
      </c>
      <c r="F6768">
        <v>269</v>
      </c>
    </row>
    <row r="6769" spans="1:6" x14ac:dyDescent="0.25">
      <c r="A6769" t="s">
        <v>5</v>
      </c>
      <c r="B6769" t="s">
        <v>11</v>
      </c>
      <c r="C6769" t="s">
        <v>19</v>
      </c>
      <c r="D6769" s="1">
        <v>44536</v>
      </c>
      <c r="E6769" s="4">
        <v>8197</v>
      </c>
      <c r="F6769">
        <v>513</v>
      </c>
    </row>
    <row r="6770" spans="1:6" x14ac:dyDescent="0.25">
      <c r="A6770" t="s">
        <v>25</v>
      </c>
      <c r="B6770" t="s">
        <v>21</v>
      </c>
      <c r="C6770" t="s">
        <v>31</v>
      </c>
      <c r="D6770" s="1">
        <v>44536</v>
      </c>
      <c r="E6770" s="4">
        <v>1757</v>
      </c>
      <c r="F6770">
        <v>126</v>
      </c>
    </row>
    <row r="6771" spans="1:6" x14ac:dyDescent="0.25">
      <c r="A6771" t="s">
        <v>25</v>
      </c>
      <c r="B6771" t="s">
        <v>21</v>
      </c>
      <c r="C6771" t="s">
        <v>30</v>
      </c>
      <c r="D6771" s="1">
        <v>44536</v>
      </c>
      <c r="E6771" s="4">
        <v>6972</v>
      </c>
      <c r="F6771">
        <v>388</v>
      </c>
    </row>
    <row r="6772" spans="1:6" x14ac:dyDescent="0.25">
      <c r="A6772" t="s">
        <v>40</v>
      </c>
      <c r="B6772" t="s">
        <v>27</v>
      </c>
      <c r="C6772" t="s">
        <v>36</v>
      </c>
      <c r="D6772" s="1">
        <v>44536</v>
      </c>
      <c r="E6772" s="4">
        <v>6258</v>
      </c>
      <c r="F6772">
        <v>696</v>
      </c>
    </row>
    <row r="6773" spans="1:6" x14ac:dyDescent="0.25">
      <c r="A6773" t="s">
        <v>18</v>
      </c>
      <c r="B6773" t="s">
        <v>27</v>
      </c>
      <c r="C6773" t="s">
        <v>14</v>
      </c>
      <c r="D6773" s="1">
        <v>44536</v>
      </c>
      <c r="E6773" s="4">
        <v>945</v>
      </c>
      <c r="F6773">
        <v>135</v>
      </c>
    </row>
    <row r="6774" spans="1:6" x14ac:dyDescent="0.25">
      <c r="A6774" t="s">
        <v>20</v>
      </c>
      <c r="B6774" t="s">
        <v>27</v>
      </c>
      <c r="C6774" t="s">
        <v>12</v>
      </c>
      <c r="D6774" s="1">
        <v>44536</v>
      </c>
      <c r="E6774" s="4">
        <v>10808</v>
      </c>
      <c r="F6774">
        <v>700</v>
      </c>
    </row>
    <row r="6775" spans="1:6" x14ac:dyDescent="0.25">
      <c r="A6775" t="s">
        <v>40</v>
      </c>
      <c r="B6775" t="s">
        <v>27</v>
      </c>
      <c r="C6775" t="s">
        <v>44</v>
      </c>
      <c r="D6775" s="1">
        <v>44536</v>
      </c>
      <c r="E6775" s="4">
        <v>217</v>
      </c>
      <c r="F6775">
        <v>10</v>
      </c>
    </row>
    <row r="6776" spans="1:6" x14ac:dyDescent="0.25">
      <c r="A6776" t="s">
        <v>20</v>
      </c>
      <c r="B6776" t="s">
        <v>11</v>
      </c>
      <c r="C6776" t="s">
        <v>22</v>
      </c>
      <c r="D6776" s="1">
        <v>44536</v>
      </c>
      <c r="E6776" s="4">
        <v>1694</v>
      </c>
      <c r="F6776">
        <v>212</v>
      </c>
    </row>
    <row r="6777" spans="1:6" x14ac:dyDescent="0.25">
      <c r="A6777" t="s">
        <v>54</v>
      </c>
      <c r="B6777" t="s">
        <v>11</v>
      </c>
      <c r="C6777" t="s">
        <v>28</v>
      </c>
      <c r="D6777" s="1">
        <v>44536</v>
      </c>
      <c r="E6777" s="4">
        <v>7161</v>
      </c>
      <c r="F6777">
        <v>1050</v>
      </c>
    </row>
    <row r="6778" spans="1:6" x14ac:dyDescent="0.25">
      <c r="A6778" t="s">
        <v>10</v>
      </c>
      <c r="B6778" t="s">
        <v>16</v>
      </c>
      <c r="C6778" t="s">
        <v>43</v>
      </c>
      <c r="D6778" s="1">
        <v>44536</v>
      </c>
      <c r="E6778" s="4">
        <v>798</v>
      </c>
      <c r="F6778">
        <v>40</v>
      </c>
    </row>
    <row r="6779" spans="1:6" x14ac:dyDescent="0.25">
      <c r="A6779" t="s">
        <v>49</v>
      </c>
      <c r="B6779" t="s">
        <v>6</v>
      </c>
      <c r="C6779" t="s">
        <v>45</v>
      </c>
      <c r="D6779" s="1">
        <v>44536</v>
      </c>
      <c r="E6779" s="4">
        <v>1043</v>
      </c>
      <c r="F6779">
        <v>48</v>
      </c>
    </row>
    <row r="6780" spans="1:6" x14ac:dyDescent="0.25">
      <c r="A6780" t="s">
        <v>13</v>
      </c>
      <c r="B6780" t="s">
        <v>16</v>
      </c>
      <c r="C6780" t="s">
        <v>38</v>
      </c>
      <c r="D6780" s="1">
        <v>44536</v>
      </c>
      <c r="E6780" s="4">
        <v>4270</v>
      </c>
      <c r="F6780">
        <v>171</v>
      </c>
    </row>
    <row r="6781" spans="1:6" x14ac:dyDescent="0.25">
      <c r="A6781" t="s">
        <v>29</v>
      </c>
      <c r="B6781" t="s">
        <v>9</v>
      </c>
      <c r="C6781" t="s">
        <v>48</v>
      </c>
      <c r="D6781" s="1">
        <v>44536</v>
      </c>
      <c r="E6781" s="4">
        <v>3129</v>
      </c>
      <c r="F6781">
        <v>121</v>
      </c>
    </row>
    <row r="6782" spans="1:6" x14ac:dyDescent="0.25">
      <c r="A6782" t="s">
        <v>15</v>
      </c>
      <c r="B6782" t="s">
        <v>16</v>
      </c>
      <c r="C6782" t="s">
        <v>35</v>
      </c>
      <c r="D6782" s="1">
        <v>44536</v>
      </c>
      <c r="E6782" s="4">
        <v>2205</v>
      </c>
      <c r="F6782">
        <v>130</v>
      </c>
    </row>
    <row r="6783" spans="1:6" x14ac:dyDescent="0.25">
      <c r="A6783" t="s">
        <v>41</v>
      </c>
      <c r="B6783" t="s">
        <v>16</v>
      </c>
      <c r="C6783" t="s">
        <v>36</v>
      </c>
      <c r="D6783" s="1">
        <v>44536</v>
      </c>
      <c r="E6783" s="4">
        <v>1897</v>
      </c>
      <c r="F6783">
        <v>238</v>
      </c>
    </row>
    <row r="6784" spans="1:6" x14ac:dyDescent="0.25">
      <c r="A6784" t="s">
        <v>13</v>
      </c>
      <c r="B6784" t="s">
        <v>6</v>
      </c>
      <c r="C6784" t="s">
        <v>19</v>
      </c>
      <c r="D6784" s="1">
        <v>44536</v>
      </c>
      <c r="E6784" s="4">
        <v>5481</v>
      </c>
      <c r="F6784">
        <v>305</v>
      </c>
    </row>
    <row r="6785" spans="1:6" x14ac:dyDescent="0.25">
      <c r="A6785" t="s">
        <v>15</v>
      </c>
      <c r="B6785" t="s">
        <v>11</v>
      </c>
      <c r="C6785" t="s">
        <v>17</v>
      </c>
      <c r="D6785" s="1">
        <v>44536</v>
      </c>
      <c r="E6785" s="4">
        <v>6797</v>
      </c>
      <c r="F6785">
        <v>324</v>
      </c>
    </row>
    <row r="6786" spans="1:6" x14ac:dyDescent="0.25">
      <c r="A6786" t="s">
        <v>37</v>
      </c>
      <c r="B6786" t="s">
        <v>21</v>
      </c>
      <c r="C6786" t="s">
        <v>30</v>
      </c>
      <c r="D6786" s="1">
        <v>44536</v>
      </c>
      <c r="E6786" s="4">
        <v>7315</v>
      </c>
      <c r="F6786">
        <v>366</v>
      </c>
    </row>
    <row r="6787" spans="1:6" x14ac:dyDescent="0.25">
      <c r="A6787" t="s">
        <v>40</v>
      </c>
      <c r="B6787" t="s">
        <v>21</v>
      </c>
      <c r="C6787" t="s">
        <v>44</v>
      </c>
      <c r="D6787" s="1">
        <v>44536</v>
      </c>
      <c r="E6787" s="4">
        <v>5467</v>
      </c>
      <c r="F6787">
        <v>238</v>
      </c>
    </row>
    <row r="6788" spans="1:6" x14ac:dyDescent="0.25">
      <c r="A6788" t="s">
        <v>55</v>
      </c>
      <c r="B6788" t="s">
        <v>27</v>
      </c>
      <c r="C6788" t="s">
        <v>7</v>
      </c>
      <c r="D6788" s="1">
        <v>44536</v>
      </c>
      <c r="E6788" s="4">
        <v>10234</v>
      </c>
      <c r="F6788">
        <v>700</v>
      </c>
    </row>
    <row r="6789" spans="1:6" x14ac:dyDescent="0.25">
      <c r="A6789" t="s">
        <v>40</v>
      </c>
      <c r="B6789" t="s">
        <v>27</v>
      </c>
      <c r="C6789" t="s">
        <v>50</v>
      </c>
      <c r="D6789" s="1">
        <v>44536</v>
      </c>
      <c r="E6789" s="4">
        <v>10773</v>
      </c>
      <c r="F6789">
        <v>490</v>
      </c>
    </row>
    <row r="6790" spans="1:6" x14ac:dyDescent="0.25">
      <c r="A6790" t="s">
        <v>29</v>
      </c>
      <c r="B6790" t="s">
        <v>9</v>
      </c>
      <c r="C6790" t="s">
        <v>22</v>
      </c>
      <c r="D6790" s="1">
        <v>44537</v>
      </c>
      <c r="E6790" s="4">
        <v>8442</v>
      </c>
      <c r="F6790">
        <v>910</v>
      </c>
    </row>
    <row r="6791" spans="1:6" x14ac:dyDescent="0.25">
      <c r="A6791" t="s">
        <v>33</v>
      </c>
      <c r="B6791" t="s">
        <v>21</v>
      </c>
      <c r="C6791" t="s">
        <v>35</v>
      </c>
      <c r="D6791" s="1">
        <v>44537</v>
      </c>
      <c r="E6791" s="4">
        <v>10815</v>
      </c>
      <c r="F6791">
        <v>570</v>
      </c>
    </row>
    <row r="6792" spans="1:6" x14ac:dyDescent="0.25">
      <c r="A6792" t="s">
        <v>39</v>
      </c>
      <c r="B6792" t="s">
        <v>27</v>
      </c>
      <c r="C6792" t="s">
        <v>30</v>
      </c>
      <c r="D6792" s="1">
        <v>44537</v>
      </c>
      <c r="E6792" s="4">
        <v>7630</v>
      </c>
      <c r="F6792">
        <v>382</v>
      </c>
    </row>
    <row r="6793" spans="1:6" x14ac:dyDescent="0.25">
      <c r="A6793" t="s">
        <v>57</v>
      </c>
      <c r="B6793" t="s">
        <v>21</v>
      </c>
      <c r="C6793" t="s">
        <v>38</v>
      </c>
      <c r="D6793" s="1">
        <v>44537</v>
      </c>
      <c r="E6793" s="4">
        <v>1078</v>
      </c>
      <c r="F6793">
        <v>42</v>
      </c>
    </row>
    <row r="6794" spans="1:6" x14ac:dyDescent="0.25">
      <c r="A6794" t="s">
        <v>29</v>
      </c>
      <c r="B6794" t="s">
        <v>9</v>
      </c>
      <c r="C6794" t="s">
        <v>28</v>
      </c>
      <c r="D6794" s="1">
        <v>44537</v>
      </c>
      <c r="E6794" s="4">
        <v>10647</v>
      </c>
      <c r="F6794">
        <v>1750</v>
      </c>
    </row>
    <row r="6795" spans="1:6" x14ac:dyDescent="0.25">
      <c r="A6795" t="s">
        <v>39</v>
      </c>
      <c r="B6795" t="s">
        <v>6</v>
      </c>
      <c r="C6795" t="s">
        <v>7</v>
      </c>
      <c r="D6795" s="1">
        <v>44537</v>
      </c>
      <c r="E6795" s="4">
        <v>10703</v>
      </c>
      <c r="F6795">
        <v>669</v>
      </c>
    </row>
    <row r="6796" spans="1:6" x14ac:dyDescent="0.25">
      <c r="A6796" t="s">
        <v>32</v>
      </c>
      <c r="B6796" t="s">
        <v>21</v>
      </c>
      <c r="C6796" t="s">
        <v>17</v>
      </c>
      <c r="D6796" s="1">
        <v>44537</v>
      </c>
      <c r="E6796" s="4">
        <v>7490</v>
      </c>
      <c r="F6796">
        <v>326</v>
      </c>
    </row>
    <row r="6797" spans="1:6" x14ac:dyDescent="0.25">
      <c r="A6797" t="s">
        <v>54</v>
      </c>
      <c r="B6797" t="s">
        <v>16</v>
      </c>
      <c r="C6797" t="s">
        <v>31</v>
      </c>
      <c r="D6797" s="1">
        <v>44537</v>
      </c>
      <c r="E6797" s="4">
        <v>14028</v>
      </c>
      <c r="F6797">
        <v>1190</v>
      </c>
    </row>
    <row r="6798" spans="1:6" x14ac:dyDescent="0.25">
      <c r="A6798" t="s">
        <v>29</v>
      </c>
      <c r="B6798" t="s">
        <v>9</v>
      </c>
      <c r="C6798" t="s">
        <v>7</v>
      </c>
      <c r="D6798" s="1">
        <v>44537</v>
      </c>
      <c r="E6798" s="4">
        <v>2541</v>
      </c>
      <c r="F6798">
        <v>182</v>
      </c>
    </row>
    <row r="6799" spans="1:6" x14ac:dyDescent="0.25">
      <c r="A6799" t="s">
        <v>23</v>
      </c>
      <c r="B6799" t="s">
        <v>16</v>
      </c>
      <c r="C6799" t="s">
        <v>30</v>
      </c>
      <c r="D6799" s="1">
        <v>44537</v>
      </c>
      <c r="E6799" s="4">
        <v>1925</v>
      </c>
      <c r="F6799">
        <v>97</v>
      </c>
    </row>
    <row r="6800" spans="1:6" x14ac:dyDescent="0.25">
      <c r="A6800" t="s">
        <v>20</v>
      </c>
      <c r="B6800" t="s">
        <v>11</v>
      </c>
      <c r="C6800" t="s">
        <v>30</v>
      </c>
      <c r="D6800" s="1">
        <v>44537</v>
      </c>
      <c r="E6800" s="4">
        <v>6433</v>
      </c>
      <c r="F6800">
        <v>322</v>
      </c>
    </row>
    <row r="6801" spans="1:6" x14ac:dyDescent="0.25">
      <c r="A6801" t="s">
        <v>15</v>
      </c>
      <c r="B6801" t="s">
        <v>21</v>
      </c>
      <c r="C6801" t="s">
        <v>36</v>
      </c>
      <c r="D6801" s="1">
        <v>44537</v>
      </c>
      <c r="E6801" s="4">
        <v>91</v>
      </c>
      <c r="F6801">
        <v>12</v>
      </c>
    </row>
    <row r="6802" spans="1:6" x14ac:dyDescent="0.25">
      <c r="A6802" t="s">
        <v>46</v>
      </c>
      <c r="B6802" t="s">
        <v>16</v>
      </c>
      <c r="C6802" t="s">
        <v>26</v>
      </c>
      <c r="D6802" s="1">
        <v>44537</v>
      </c>
      <c r="E6802" s="4">
        <v>9310</v>
      </c>
      <c r="F6802">
        <v>700</v>
      </c>
    </row>
    <row r="6803" spans="1:6" x14ac:dyDescent="0.25">
      <c r="A6803" t="s">
        <v>25</v>
      </c>
      <c r="B6803" t="s">
        <v>9</v>
      </c>
      <c r="C6803" t="s">
        <v>36</v>
      </c>
      <c r="D6803" s="1">
        <v>44537</v>
      </c>
      <c r="E6803" s="4">
        <v>6699</v>
      </c>
      <c r="F6803">
        <v>770</v>
      </c>
    </row>
    <row r="6804" spans="1:6" x14ac:dyDescent="0.25">
      <c r="A6804" t="s">
        <v>56</v>
      </c>
      <c r="B6804" t="s">
        <v>11</v>
      </c>
      <c r="C6804" t="s">
        <v>12</v>
      </c>
      <c r="D6804" s="1">
        <v>44537</v>
      </c>
      <c r="E6804" s="4">
        <v>16751</v>
      </c>
      <c r="F6804">
        <v>1120</v>
      </c>
    </row>
    <row r="6805" spans="1:6" x14ac:dyDescent="0.25">
      <c r="A6805" t="s">
        <v>23</v>
      </c>
      <c r="B6805" t="s">
        <v>9</v>
      </c>
      <c r="C6805" t="s">
        <v>22</v>
      </c>
      <c r="D6805" s="1">
        <v>44537</v>
      </c>
      <c r="E6805" s="4">
        <v>1218</v>
      </c>
      <c r="F6805">
        <v>153</v>
      </c>
    </row>
    <row r="6806" spans="1:6" x14ac:dyDescent="0.25">
      <c r="A6806" t="s">
        <v>40</v>
      </c>
      <c r="B6806" t="s">
        <v>6</v>
      </c>
      <c r="C6806" t="s">
        <v>19</v>
      </c>
      <c r="D6806" s="1">
        <v>44537</v>
      </c>
      <c r="E6806" s="4">
        <v>6314</v>
      </c>
      <c r="F6806">
        <v>372</v>
      </c>
    </row>
    <row r="6807" spans="1:6" x14ac:dyDescent="0.25">
      <c r="A6807" t="s">
        <v>41</v>
      </c>
      <c r="B6807" t="s">
        <v>16</v>
      </c>
      <c r="C6807" t="s">
        <v>26</v>
      </c>
      <c r="D6807" s="1">
        <v>44537</v>
      </c>
      <c r="E6807" s="4">
        <v>11781</v>
      </c>
      <c r="F6807">
        <v>910</v>
      </c>
    </row>
    <row r="6808" spans="1:6" x14ac:dyDescent="0.25">
      <c r="A6808" t="s">
        <v>20</v>
      </c>
      <c r="B6808" t="s">
        <v>11</v>
      </c>
      <c r="C6808" t="s">
        <v>35</v>
      </c>
      <c r="D6808" s="1">
        <v>44537</v>
      </c>
      <c r="E6808" s="4">
        <v>7063</v>
      </c>
      <c r="F6808">
        <v>372</v>
      </c>
    </row>
    <row r="6809" spans="1:6" x14ac:dyDescent="0.25">
      <c r="A6809" t="s">
        <v>29</v>
      </c>
      <c r="B6809" t="s">
        <v>16</v>
      </c>
      <c r="C6809" t="s">
        <v>38</v>
      </c>
      <c r="D6809" s="1">
        <v>44537</v>
      </c>
      <c r="E6809" s="4">
        <v>6692</v>
      </c>
      <c r="F6809">
        <v>248</v>
      </c>
    </row>
    <row r="6810" spans="1:6" x14ac:dyDescent="0.25">
      <c r="A6810" t="s">
        <v>5</v>
      </c>
      <c r="B6810" t="s">
        <v>27</v>
      </c>
      <c r="C6810" t="s">
        <v>24</v>
      </c>
      <c r="D6810" s="1">
        <v>44537</v>
      </c>
      <c r="E6810" s="4">
        <v>1764</v>
      </c>
      <c r="F6810">
        <v>93</v>
      </c>
    </row>
    <row r="6811" spans="1:6" x14ac:dyDescent="0.25">
      <c r="A6811" t="s">
        <v>55</v>
      </c>
      <c r="B6811" t="s">
        <v>6</v>
      </c>
      <c r="C6811" t="s">
        <v>45</v>
      </c>
      <c r="D6811" s="1">
        <v>44537</v>
      </c>
      <c r="E6811" s="4">
        <v>1624</v>
      </c>
      <c r="F6811">
        <v>74</v>
      </c>
    </row>
    <row r="6812" spans="1:6" x14ac:dyDescent="0.25">
      <c r="A6812" t="s">
        <v>23</v>
      </c>
      <c r="B6812" t="s">
        <v>9</v>
      </c>
      <c r="C6812" t="s">
        <v>50</v>
      </c>
      <c r="D6812" s="1">
        <v>44537</v>
      </c>
      <c r="E6812" s="4">
        <v>812</v>
      </c>
      <c r="F6812">
        <v>36</v>
      </c>
    </row>
    <row r="6813" spans="1:6" x14ac:dyDescent="0.25">
      <c r="A6813" t="s">
        <v>41</v>
      </c>
      <c r="B6813" t="s">
        <v>21</v>
      </c>
      <c r="C6813" t="s">
        <v>42</v>
      </c>
      <c r="D6813" s="1">
        <v>44537</v>
      </c>
      <c r="E6813" s="4">
        <v>4613</v>
      </c>
      <c r="F6813">
        <v>308</v>
      </c>
    </row>
    <row r="6814" spans="1:6" x14ac:dyDescent="0.25">
      <c r="A6814" t="s">
        <v>13</v>
      </c>
      <c r="B6814" t="s">
        <v>21</v>
      </c>
      <c r="C6814" t="s">
        <v>43</v>
      </c>
      <c r="D6814" s="1">
        <v>44537</v>
      </c>
      <c r="E6814" s="4">
        <v>6356</v>
      </c>
      <c r="F6814">
        <v>289</v>
      </c>
    </row>
    <row r="6815" spans="1:6" x14ac:dyDescent="0.25">
      <c r="A6815" t="s">
        <v>46</v>
      </c>
      <c r="B6815" t="s">
        <v>21</v>
      </c>
      <c r="C6815" t="s">
        <v>50</v>
      </c>
      <c r="D6815" s="1">
        <v>44537</v>
      </c>
      <c r="E6815" s="4">
        <v>13286</v>
      </c>
      <c r="F6815">
        <v>554</v>
      </c>
    </row>
    <row r="6816" spans="1:6" x14ac:dyDescent="0.25">
      <c r="A6816" t="s">
        <v>32</v>
      </c>
      <c r="B6816" t="s">
        <v>9</v>
      </c>
      <c r="C6816" t="s">
        <v>7</v>
      </c>
      <c r="D6816" s="1">
        <v>44537</v>
      </c>
      <c r="E6816" s="4">
        <v>7819</v>
      </c>
      <c r="F6816">
        <v>559</v>
      </c>
    </row>
    <row r="6817" spans="1:6" x14ac:dyDescent="0.25">
      <c r="A6817" t="s">
        <v>15</v>
      </c>
      <c r="B6817" t="s">
        <v>21</v>
      </c>
      <c r="C6817" t="s">
        <v>44</v>
      </c>
      <c r="D6817" s="1">
        <v>44537</v>
      </c>
      <c r="E6817" s="4">
        <v>14476</v>
      </c>
      <c r="F6817">
        <v>604</v>
      </c>
    </row>
    <row r="6818" spans="1:6" x14ac:dyDescent="0.25">
      <c r="A6818" t="s">
        <v>20</v>
      </c>
      <c r="B6818" t="s">
        <v>27</v>
      </c>
      <c r="C6818" t="s">
        <v>7</v>
      </c>
      <c r="D6818" s="1">
        <v>44537</v>
      </c>
      <c r="E6818" s="4">
        <v>6139</v>
      </c>
      <c r="F6818">
        <v>410</v>
      </c>
    </row>
    <row r="6819" spans="1:6" x14ac:dyDescent="0.25">
      <c r="A6819" t="s">
        <v>13</v>
      </c>
      <c r="B6819" t="s">
        <v>21</v>
      </c>
      <c r="C6819" t="s">
        <v>35</v>
      </c>
      <c r="D6819" s="1">
        <v>44537</v>
      </c>
      <c r="E6819" s="4">
        <v>4123</v>
      </c>
      <c r="F6819">
        <v>243</v>
      </c>
    </row>
    <row r="6820" spans="1:6" x14ac:dyDescent="0.25">
      <c r="A6820" t="s">
        <v>37</v>
      </c>
      <c r="B6820" t="s">
        <v>6</v>
      </c>
      <c r="C6820" t="s">
        <v>12</v>
      </c>
      <c r="D6820" s="1">
        <v>44537</v>
      </c>
      <c r="E6820" s="4">
        <v>6258</v>
      </c>
      <c r="F6820">
        <v>369</v>
      </c>
    </row>
    <row r="6821" spans="1:6" x14ac:dyDescent="0.25">
      <c r="A6821" t="s">
        <v>5</v>
      </c>
      <c r="B6821" t="s">
        <v>16</v>
      </c>
      <c r="C6821" t="s">
        <v>38</v>
      </c>
      <c r="D6821" s="1">
        <v>44537</v>
      </c>
      <c r="E6821" s="4">
        <v>1610</v>
      </c>
      <c r="F6821">
        <v>60</v>
      </c>
    </row>
    <row r="6822" spans="1:6" x14ac:dyDescent="0.25">
      <c r="A6822" t="s">
        <v>51</v>
      </c>
      <c r="B6822" t="s">
        <v>11</v>
      </c>
      <c r="C6822" t="s">
        <v>19</v>
      </c>
      <c r="D6822" s="1">
        <v>44537</v>
      </c>
      <c r="E6822" s="4">
        <v>2919</v>
      </c>
      <c r="F6822">
        <v>183</v>
      </c>
    </row>
    <row r="6823" spans="1:6" x14ac:dyDescent="0.25">
      <c r="A6823" t="s">
        <v>10</v>
      </c>
      <c r="B6823" t="s">
        <v>9</v>
      </c>
      <c r="C6823" t="s">
        <v>14</v>
      </c>
      <c r="D6823" s="1">
        <v>44537</v>
      </c>
      <c r="E6823" s="4">
        <v>3409</v>
      </c>
      <c r="F6823">
        <v>569</v>
      </c>
    </row>
    <row r="6824" spans="1:6" x14ac:dyDescent="0.25">
      <c r="A6824" t="s">
        <v>57</v>
      </c>
      <c r="B6824" t="s">
        <v>11</v>
      </c>
      <c r="C6824" t="s">
        <v>24</v>
      </c>
      <c r="D6824" s="1">
        <v>44537</v>
      </c>
      <c r="E6824" s="4">
        <v>1288</v>
      </c>
      <c r="F6824">
        <v>72</v>
      </c>
    </row>
    <row r="6825" spans="1:6" x14ac:dyDescent="0.25">
      <c r="A6825" t="s">
        <v>51</v>
      </c>
      <c r="B6825" t="s">
        <v>16</v>
      </c>
      <c r="C6825" t="s">
        <v>19</v>
      </c>
      <c r="D6825" s="1">
        <v>44537</v>
      </c>
      <c r="E6825" s="4">
        <v>12005</v>
      </c>
      <c r="F6825">
        <v>667</v>
      </c>
    </row>
    <row r="6826" spans="1:6" x14ac:dyDescent="0.25">
      <c r="A6826" t="s">
        <v>25</v>
      </c>
      <c r="B6826" t="s">
        <v>16</v>
      </c>
      <c r="C6826" t="s">
        <v>26</v>
      </c>
      <c r="D6826" s="1">
        <v>44537</v>
      </c>
      <c r="E6826" s="4">
        <v>10241</v>
      </c>
      <c r="F6826">
        <v>840</v>
      </c>
    </row>
    <row r="6827" spans="1:6" x14ac:dyDescent="0.25">
      <c r="A6827" t="s">
        <v>25</v>
      </c>
      <c r="B6827" t="s">
        <v>6</v>
      </c>
      <c r="C6827" t="s">
        <v>14</v>
      </c>
      <c r="D6827" s="1">
        <v>44537</v>
      </c>
      <c r="E6827" s="4">
        <v>2611</v>
      </c>
      <c r="F6827">
        <v>327</v>
      </c>
    </row>
    <row r="6828" spans="1:6" x14ac:dyDescent="0.25">
      <c r="A6828" t="s">
        <v>23</v>
      </c>
      <c r="B6828" t="s">
        <v>9</v>
      </c>
      <c r="C6828" t="s">
        <v>26</v>
      </c>
      <c r="D6828" s="1">
        <v>44537</v>
      </c>
      <c r="E6828" s="4">
        <v>2065</v>
      </c>
      <c r="F6828">
        <v>173</v>
      </c>
    </row>
    <row r="6829" spans="1:6" x14ac:dyDescent="0.25">
      <c r="A6829" t="s">
        <v>10</v>
      </c>
      <c r="B6829" t="s">
        <v>27</v>
      </c>
      <c r="C6829" t="s">
        <v>43</v>
      </c>
      <c r="D6829" s="1">
        <v>44537</v>
      </c>
      <c r="E6829" s="4">
        <v>6041</v>
      </c>
      <c r="F6829">
        <v>275</v>
      </c>
    </row>
    <row r="6830" spans="1:6" x14ac:dyDescent="0.25">
      <c r="A6830" t="s">
        <v>32</v>
      </c>
      <c r="B6830" t="s">
        <v>11</v>
      </c>
      <c r="C6830" t="s">
        <v>7</v>
      </c>
      <c r="D6830" s="1">
        <v>44537</v>
      </c>
      <c r="E6830" s="4">
        <v>8162</v>
      </c>
      <c r="F6830">
        <v>511</v>
      </c>
    </row>
    <row r="6831" spans="1:6" x14ac:dyDescent="0.25">
      <c r="A6831" t="s">
        <v>13</v>
      </c>
      <c r="B6831" t="s">
        <v>11</v>
      </c>
      <c r="C6831" t="s">
        <v>36</v>
      </c>
      <c r="D6831" s="1">
        <v>44537</v>
      </c>
      <c r="E6831" s="4">
        <v>6027</v>
      </c>
      <c r="F6831">
        <v>840</v>
      </c>
    </row>
    <row r="6832" spans="1:6" x14ac:dyDescent="0.25">
      <c r="A6832" t="s">
        <v>49</v>
      </c>
      <c r="B6832" t="s">
        <v>21</v>
      </c>
      <c r="C6832" t="s">
        <v>45</v>
      </c>
      <c r="D6832" s="1">
        <v>44537</v>
      </c>
      <c r="E6832" s="4">
        <v>3101</v>
      </c>
      <c r="F6832">
        <v>135</v>
      </c>
    </row>
    <row r="6833" spans="1:6" x14ac:dyDescent="0.25">
      <c r="A6833" t="s">
        <v>46</v>
      </c>
      <c r="B6833" t="s">
        <v>16</v>
      </c>
      <c r="C6833" t="s">
        <v>24</v>
      </c>
      <c r="D6833" s="1">
        <v>44537</v>
      </c>
      <c r="E6833" s="4">
        <v>22729</v>
      </c>
      <c r="F6833">
        <v>1120</v>
      </c>
    </row>
    <row r="6834" spans="1:6" x14ac:dyDescent="0.25">
      <c r="A6834" t="s">
        <v>53</v>
      </c>
      <c r="B6834" t="s">
        <v>21</v>
      </c>
      <c r="C6834" t="s">
        <v>31</v>
      </c>
      <c r="D6834" s="1">
        <v>44537</v>
      </c>
      <c r="E6834" s="4">
        <v>371</v>
      </c>
      <c r="F6834">
        <v>27</v>
      </c>
    </row>
    <row r="6835" spans="1:6" x14ac:dyDescent="0.25">
      <c r="A6835" t="s">
        <v>37</v>
      </c>
      <c r="B6835" t="s">
        <v>11</v>
      </c>
      <c r="C6835" t="s">
        <v>12</v>
      </c>
      <c r="D6835" s="1">
        <v>44537</v>
      </c>
      <c r="E6835" s="4">
        <v>8120</v>
      </c>
      <c r="F6835">
        <v>508</v>
      </c>
    </row>
    <row r="6836" spans="1:6" x14ac:dyDescent="0.25">
      <c r="A6836" t="s">
        <v>32</v>
      </c>
      <c r="B6836" t="s">
        <v>6</v>
      </c>
      <c r="C6836" t="s">
        <v>22</v>
      </c>
      <c r="D6836" s="1">
        <v>44537</v>
      </c>
      <c r="E6836" s="4">
        <v>1995</v>
      </c>
      <c r="F6836">
        <v>222</v>
      </c>
    </row>
    <row r="6837" spans="1:6" x14ac:dyDescent="0.25">
      <c r="A6837" t="s">
        <v>56</v>
      </c>
      <c r="B6837" t="s">
        <v>6</v>
      </c>
      <c r="C6837" t="s">
        <v>45</v>
      </c>
      <c r="D6837" s="1">
        <v>44537</v>
      </c>
      <c r="E6837" s="4">
        <v>1610</v>
      </c>
      <c r="F6837">
        <v>74</v>
      </c>
    </row>
    <row r="6838" spans="1:6" x14ac:dyDescent="0.25">
      <c r="A6838" t="s">
        <v>18</v>
      </c>
      <c r="B6838" t="s">
        <v>27</v>
      </c>
      <c r="C6838" t="s">
        <v>38</v>
      </c>
      <c r="D6838" s="1">
        <v>44537</v>
      </c>
      <c r="E6838" s="4">
        <v>8099</v>
      </c>
      <c r="F6838">
        <v>312</v>
      </c>
    </row>
    <row r="6839" spans="1:6" x14ac:dyDescent="0.25">
      <c r="A6839" t="s">
        <v>34</v>
      </c>
      <c r="B6839" t="s">
        <v>9</v>
      </c>
      <c r="C6839" t="s">
        <v>14</v>
      </c>
      <c r="D6839" s="1">
        <v>44537</v>
      </c>
      <c r="E6839" s="4">
        <v>14063</v>
      </c>
      <c r="F6839">
        <v>1750</v>
      </c>
    </row>
    <row r="6840" spans="1:6" x14ac:dyDescent="0.25">
      <c r="A6840" t="s">
        <v>23</v>
      </c>
      <c r="B6840" t="s">
        <v>27</v>
      </c>
      <c r="C6840" t="s">
        <v>12</v>
      </c>
      <c r="D6840" s="1">
        <v>44538</v>
      </c>
      <c r="E6840" s="4">
        <v>16058</v>
      </c>
      <c r="F6840">
        <v>1050</v>
      </c>
    </row>
    <row r="6841" spans="1:6" x14ac:dyDescent="0.25">
      <c r="A6841" t="s">
        <v>29</v>
      </c>
      <c r="B6841" t="s">
        <v>9</v>
      </c>
      <c r="C6841" t="s">
        <v>45</v>
      </c>
      <c r="D6841" s="1">
        <v>44538</v>
      </c>
      <c r="E6841" s="4">
        <v>2268</v>
      </c>
      <c r="F6841">
        <v>104</v>
      </c>
    </row>
    <row r="6842" spans="1:6" x14ac:dyDescent="0.25">
      <c r="A6842" t="s">
        <v>34</v>
      </c>
      <c r="B6842" t="s">
        <v>11</v>
      </c>
      <c r="C6842" t="s">
        <v>38</v>
      </c>
      <c r="D6842" s="1">
        <v>44538</v>
      </c>
      <c r="E6842" s="4">
        <v>371</v>
      </c>
      <c r="F6842">
        <v>14</v>
      </c>
    </row>
    <row r="6843" spans="1:6" x14ac:dyDescent="0.25">
      <c r="A6843" t="s">
        <v>49</v>
      </c>
      <c r="B6843" t="s">
        <v>21</v>
      </c>
      <c r="C6843" t="s">
        <v>7</v>
      </c>
      <c r="D6843" s="1">
        <v>44538</v>
      </c>
      <c r="E6843" s="4">
        <v>5943</v>
      </c>
      <c r="F6843">
        <v>425</v>
      </c>
    </row>
    <row r="6844" spans="1:6" x14ac:dyDescent="0.25">
      <c r="A6844" t="s">
        <v>51</v>
      </c>
      <c r="B6844" t="s">
        <v>21</v>
      </c>
      <c r="C6844" t="s">
        <v>30</v>
      </c>
      <c r="D6844" s="1">
        <v>44538</v>
      </c>
      <c r="E6844" s="4">
        <v>5810</v>
      </c>
      <c r="F6844">
        <v>306</v>
      </c>
    </row>
    <row r="6845" spans="1:6" x14ac:dyDescent="0.25">
      <c r="A6845" t="s">
        <v>32</v>
      </c>
      <c r="B6845" t="s">
        <v>11</v>
      </c>
      <c r="C6845" t="s">
        <v>43</v>
      </c>
      <c r="D6845" s="1">
        <v>44538</v>
      </c>
      <c r="E6845" s="4">
        <v>12159</v>
      </c>
      <c r="F6845">
        <v>553</v>
      </c>
    </row>
    <row r="6846" spans="1:6" x14ac:dyDescent="0.25">
      <c r="A6846" t="s">
        <v>41</v>
      </c>
      <c r="B6846" t="s">
        <v>27</v>
      </c>
      <c r="C6846" t="s">
        <v>7</v>
      </c>
      <c r="D6846" s="1">
        <v>44538</v>
      </c>
      <c r="E6846" s="4">
        <v>11746</v>
      </c>
      <c r="F6846">
        <v>840</v>
      </c>
    </row>
    <row r="6847" spans="1:6" x14ac:dyDescent="0.25">
      <c r="A6847" t="s">
        <v>13</v>
      </c>
      <c r="B6847" t="s">
        <v>16</v>
      </c>
      <c r="C6847" t="s">
        <v>24</v>
      </c>
      <c r="D6847" s="1">
        <v>44538</v>
      </c>
      <c r="E6847" s="4">
        <v>3479</v>
      </c>
      <c r="F6847">
        <v>194</v>
      </c>
    </row>
    <row r="6848" spans="1:6" x14ac:dyDescent="0.25">
      <c r="A6848" t="s">
        <v>13</v>
      </c>
      <c r="B6848" t="s">
        <v>27</v>
      </c>
      <c r="C6848" t="s">
        <v>28</v>
      </c>
      <c r="D6848" s="1">
        <v>44538</v>
      </c>
      <c r="E6848" s="4">
        <v>18018</v>
      </c>
      <c r="F6848">
        <v>3010</v>
      </c>
    </row>
    <row r="6849" spans="1:6" x14ac:dyDescent="0.25">
      <c r="A6849" t="s">
        <v>53</v>
      </c>
      <c r="B6849" t="s">
        <v>16</v>
      </c>
      <c r="C6849" t="s">
        <v>48</v>
      </c>
      <c r="D6849" s="1">
        <v>44538</v>
      </c>
      <c r="E6849" s="4">
        <v>6188</v>
      </c>
      <c r="F6849">
        <v>248</v>
      </c>
    </row>
    <row r="6850" spans="1:6" x14ac:dyDescent="0.25">
      <c r="A6850" t="s">
        <v>29</v>
      </c>
      <c r="B6850" t="s">
        <v>21</v>
      </c>
      <c r="C6850" t="s">
        <v>47</v>
      </c>
      <c r="D6850" s="1">
        <v>44538</v>
      </c>
      <c r="E6850" s="4">
        <v>3472</v>
      </c>
      <c r="F6850">
        <v>205</v>
      </c>
    </row>
    <row r="6851" spans="1:6" x14ac:dyDescent="0.25">
      <c r="A6851" t="s">
        <v>37</v>
      </c>
      <c r="B6851" t="s">
        <v>9</v>
      </c>
      <c r="C6851" t="s">
        <v>24</v>
      </c>
      <c r="D6851" s="1">
        <v>44538</v>
      </c>
      <c r="E6851" s="4">
        <v>10640</v>
      </c>
      <c r="F6851">
        <v>560</v>
      </c>
    </row>
    <row r="6852" spans="1:6" x14ac:dyDescent="0.25">
      <c r="A6852" t="s">
        <v>5</v>
      </c>
      <c r="B6852" t="s">
        <v>11</v>
      </c>
      <c r="C6852" t="s">
        <v>26</v>
      </c>
      <c r="D6852" s="1">
        <v>44538</v>
      </c>
      <c r="E6852" s="4">
        <v>5936</v>
      </c>
      <c r="F6852">
        <v>495</v>
      </c>
    </row>
    <row r="6853" spans="1:6" x14ac:dyDescent="0.25">
      <c r="A6853" t="s">
        <v>57</v>
      </c>
      <c r="B6853" t="s">
        <v>9</v>
      </c>
      <c r="C6853" t="s">
        <v>24</v>
      </c>
      <c r="D6853" s="1">
        <v>44538</v>
      </c>
      <c r="E6853" s="4">
        <v>8988</v>
      </c>
      <c r="F6853">
        <v>474</v>
      </c>
    </row>
    <row r="6854" spans="1:6" x14ac:dyDescent="0.25">
      <c r="A6854" t="s">
        <v>57</v>
      </c>
      <c r="B6854" t="s">
        <v>16</v>
      </c>
      <c r="C6854" t="s">
        <v>47</v>
      </c>
      <c r="D6854" s="1">
        <v>44538</v>
      </c>
      <c r="E6854" s="4">
        <v>5915</v>
      </c>
      <c r="F6854">
        <v>348</v>
      </c>
    </row>
    <row r="6855" spans="1:6" x14ac:dyDescent="0.25">
      <c r="A6855" t="s">
        <v>37</v>
      </c>
      <c r="B6855" t="s">
        <v>27</v>
      </c>
      <c r="C6855" t="s">
        <v>30</v>
      </c>
      <c r="D6855" s="1">
        <v>44538</v>
      </c>
      <c r="E6855" s="4">
        <v>917</v>
      </c>
      <c r="F6855">
        <v>46</v>
      </c>
    </row>
    <row r="6856" spans="1:6" x14ac:dyDescent="0.25">
      <c r="A6856" t="s">
        <v>49</v>
      </c>
      <c r="B6856" t="s">
        <v>11</v>
      </c>
      <c r="C6856" t="s">
        <v>45</v>
      </c>
      <c r="D6856" s="1">
        <v>44538</v>
      </c>
      <c r="E6856" s="4">
        <v>13363</v>
      </c>
      <c r="F6856">
        <v>557</v>
      </c>
    </row>
    <row r="6857" spans="1:6" x14ac:dyDescent="0.25">
      <c r="A6857" t="s">
        <v>29</v>
      </c>
      <c r="B6857" t="s">
        <v>27</v>
      </c>
      <c r="C6857" t="s">
        <v>30</v>
      </c>
      <c r="D6857" s="1">
        <v>44538</v>
      </c>
      <c r="E6857" s="4">
        <v>11592</v>
      </c>
      <c r="F6857">
        <v>580</v>
      </c>
    </row>
    <row r="6858" spans="1:6" x14ac:dyDescent="0.25">
      <c r="A6858" t="s">
        <v>55</v>
      </c>
      <c r="B6858" t="s">
        <v>21</v>
      </c>
      <c r="C6858" t="s">
        <v>47</v>
      </c>
      <c r="D6858" s="1">
        <v>44538</v>
      </c>
      <c r="E6858" s="4">
        <v>9450</v>
      </c>
      <c r="F6858">
        <v>591</v>
      </c>
    </row>
    <row r="6859" spans="1:6" x14ac:dyDescent="0.25">
      <c r="A6859" t="s">
        <v>29</v>
      </c>
      <c r="B6859" t="s">
        <v>6</v>
      </c>
      <c r="C6859" t="s">
        <v>26</v>
      </c>
      <c r="D6859" s="1">
        <v>44538</v>
      </c>
      <c r="E6859" s="4">
        <v>1071</v>
      </c>
      <c r="F6859">
        <v>83</v>
      </c>
    </row>
    <row r="6860" spans="1:6" x14ac:dyDescent="0.25">
      <c r="A6860" t="s">
        <v>54</v>
      </c>
      <c r="B6860" t="s">
        <v>11</v>
      </c>
      <c r="C6860" t="s">
        <v>43</v>
      </c>
      <c r="D6860" s="1">
        <v>44538</v>
      </c>
      <c r="E6860" s="4">
        <v>805</v>
      </c>
      <c r="F6860">
        <v>41</v>
      </c>
    </row>
    <row r="6861" spans="1:6" x14ac:dyDescent="0.25">
      <c r="A6861" t="s">
        <v>23</v>
      </c>
      <c r="B6861" t="s">
        <v>6</v>
      </c>
      <c r="C6861" t="s">
        <v>26</v>
      </c>
      <c r="D6861" s="1">
        <v>44538</v>
      </c>
      <c r="E6861" s="4">
        <v>1897</v>
      </c>
      <c r="F6861">
        <v>159</v>
      </c>
    </row>
    <row r="6862" spans="1:6" x14ac:dyDescent="0.25">
      <c r="A6862" t="s">
        <v>55</v>
      </c>
      <c r="B6862" t="s">
        <v>16</v>
      </c>
      <c r="C6862" t="s">
        <v>48</v>
      </c>
      <c r="D6862" s="1">
        <v>44538</v>
      </c>
      <c r="E6862" s="4">
        <v>3962</v>
      </c>
      <c r="F6862">
        <v>147</v>
      </c>
    </row>
    <row r="6863" spans="1:6" x14ac:dyDescent="0.25">
      <c r="A6863" t="s">
        <v>40</v>
      </c>
      <c r="B6863" t="s">
        <v>21</v>
      </c>
      <c r="C6863" t="s">
        <v>14</v>
      </c>
      <c r="D6863" s="1">
        <v>44538</v>
      </c>
      <c r="E6863" s="4">
        <v>7980</v>
      </c>
      <c r="F6863">
        <v>980</v>
      </c>
    </row>
    <row r="6864" spans="1:6" x14ac:dyDescent="0.25">
      <c r="A6864" t="s">
        <v>41</v>
      </c>
      <c r="B6864" t="s">
        <v>9</v>
      </c>
      <c r="C6864" t="s">
        <v>42</v>
      </c>
      <c r="D6864" s="1">
        <v>44539</v>
      </c>
      <c r="E6864" s="4">
        <v>10990</v>
      </c>
      <c r="F6864">
        <v>700</v>
      </c>
    </row>
    <row r="6865" spans="1:6" x14ac:dyDescent="0.25">
      <c r="A6865" t="s">
        <v>51</v>
      </c>
      <c r="B6865" t="s">
        <v>16</v>
      </c>
      <c r="C6865" t="s">
        <v>24</v>
      </c>
      <c r="D6865" s="1">
        <v>44539</v>
      </c>
      <c r="E6865" s="4">
        <v>1680</v>
      </c>
      <c r="F6865">
        <v>84</v>
      </c>
    </row>
    <row r="6866" spans="1:6" x14ac:dyDescent="0.25">
      <c r="A6866" t="s">
        <v>46</v>
      </c>
      <c r="B6866" t="s">
        <v>27</v>
      </c>
      <c r="C6866" t="s">
        <v>45</v>
      </c>
      <c r="D6866" s="1">
        <v>44539</v>
      </c>
      <c r="E6866" s="4">
        <v>1204</v>
      </c>
      <c r="F6866">
        <v>53</v>
      </c>
    </row>
    <row r="6867" spans="1:6" x14ac:dyDescent="0.25">
      <c r="A6867" t="s">
        <v>29</v>
      </c>
      <c r="B6867" t="s">
        <v>16</v>
      </c>
      <c r="C6867" t="s">
        <v>7</v>
      </c>
      <c r="D6867" s="1">
        <v>44539</v>
      </c>
      <c r="E6867" s="4">
        <v>3514</v>
      </c>
      <c r="F6867">
        <v>235</v>
      </c>
    </row>
    <row r="6868" spans="1:6" x14ac:dyDescent="0.25">
      <c r="A6868" t="s">
        <v>25</v>
      </c>
      <c r="B6868" t="s">
        <v>27</v>
      </c>
      <c r="C6868" t="s">
        <v>47</v>
      </c>
      <c r="D6868" s="1">
        <v>44539</v>
      </c>
      <c r="E6868" s="4">
        <v>1666</v>
      </c>
      <c r="F6868">
        <v>105</v>
      </c>
    </row>
    <row r="6869" spans="1:6" x14ac:dyDescent="0.25">
      <c r="A6869" t="s">
        <v>54</v>
      </c>
      <c r="B6869" t="s">
        <v>6</v>
      </c>
      <c r="C6869" t="s">
        <v>47</v>
      </c>
      <c r="D6869" s="1">
        <v>44539</v>
      </c>
      <c r="E6869" s="4">
        <v>21</v>
      </c>
      <c r="F6869">
        <v>2</v>
      </c>
    </row>
    <row r="6870" spans="1:6" x14ac:dyDescent="0.25">
      <c r="A6870" t="s">
        <v>25</v>
      </c>
      <c r="B6870" t="s">
        <v>21</v>
      </c>
      <c r="C6870" t="s">
        <v>28</v>
      </c>
      <c r="D6870" s="1">
        <v>44539</v>
      </c>
      <c r="E6870" s="4">
        <v>2506</v>
      </c>
      <c r="F6870">
        <v>418</v>
      </c>
    </row>
    <row r="6871" spans="1:6" x14ac:dyDescent="0.25">
      <c r="A6871" t="s">
        <v>53</v>
      </c>
      <c r="B6871" t="s">
        <v>21</v>
      </c>
      <c r="C6871" t="s">
        <v>22</v>
      </c>
      <c r="D6871" s="1">
        <v>44539</v>
      </c>
      <c r="E6871" s="4">
        <v>4431</v>
      </c>
      <c r="F6871">
        <v>493</v>
      </c>
    </row>
    <row r="6872" spans="1:6" x14ac:dyDescent="0.25">
      <c r="A6872" t="s">
        <v>29</v>
      </c>
      <c r="B6872" t="s">
        <v>6</v>
      </c>
      <c r="C6872" t="s">
        <v>28</v>
      </c>
      <c r="D6872" s="1">
        <v>44539</v>
      </c>
      <c r="E6872" s="4">
        <v>2660</v>
      </c>
      <c r="F6872">
        <v>380</v>
      </c>
    </row>
    <row r="6873" spans="1:6" x14ac:dyDescent="0.25">
      <c r="A6873" t="s">
        <v>25</v>
      </c>
      <c r="B6873" t="s">
        <v>6</v>
      </c>
      <c r="C6873" t="s">
        <v>48</v>
      </c>
      <c r="D6873" s="1">
        <v>44539</v>
      </c>
      <c r="E6873" s="4">
        <v>10913</v>
      </c>
      <c r="F6873">
        <v>437</v>
      </c>
    </row>
    <row r="6874" spans="1:6" x14ac:dyDescent="0.25">
      <c r="A6874" t="s">
        <v>55</v>
      </c>
      <c r="B6874" t="s">
        <v>9</v>
      </c>
      <c r="C6874" t="s">
        <v>50</v>
      </c>
      <c r="D6874" s="1">
        <v>44539</v>
      </c>
      <c r="E6874" s="4">
        <v>9513</v>
      </c>
      <c r="F6874">
        <v>433</v>
      </c>
    </row>
    <row r="6875" spans="1:6" x14ac:dyDescent="0.25">
      <c r="A6875" t="s">
        <v>53</v>
      </c>
      <c r="B6875" t="s">
        <v>9</v>
      </c>
      <c r="C6875" t="s">
        <v>44</v>
      </c>
      <c r="D6875" s="1">
        <v>44539</v>
      </c>
      <c r="E6875" s="4">
        <v>7973</v>
      </c>
      <c r="F6875">
        <v>333</v>
      </c>
    </row>
    <row r="6876" spans="1:6" x14ac:dyDescent="0.25">
      <c r="A6876" t="s">
        <v>56</v>
      </c>
      <c r="B6876" t="s">
        <v>27</v>
      </c>
      <c r="C6876" t="s">
        <v>36</v>
      </c>
      <c r="D6876" s="1">
        <v>44539</v>
      </c>
      <c r="E6876" s="4">
        <v>11928</v>
      </c>
      <c r="F6876">
        <v>1330</v>
      </c>
    </row>
    <row r="6877" spans="1:6" x14ac:dyDescent="0.25">
      <c r="A6877" t="s">
        <v>40</v>
      </c>
      <c r="B6877" t="s">
        <v>11</v>
      </c>
      <c r="C6877" t="s">
        <v>50</v>
      </c>
      <c r="D6877" s="1">
        <v>44539</v>
      </c>
      <c r="E6877" s="4">
        <v>574</v>
      </c>
      <c r="F6877">
        <v>25</v>
      </c>
    </row>
    <row r="6878" spans="1:6" x14ac:dyDescent="0.25">
      <c r="A6878" t="s">
        <v>8</v>
      </c>
      <c r="B6878" t="s">
        <v>21</v>
      </c>
      <c r="C6878" t="s">
        <v>12</v>
      </c>
      <c r="D6878" s="1">
        <v>44539</v>
      </c>
      <c r="E6878" s="4">
        <v>10563</v>
      </c>
      <c r="F6878">
        <v>622</v>
      </c>
    </row>
    <row r="6879" spans="1:6" x14ac:dyDescent="0.25">
      <c r="A6879" t="s">
        <v>23</v>
      </c>
      <c r="B6879" t="s">
        <v>11</v>
      </c>
      <c r="C6879" t="s">
        <v>44</v>
      </c>
      <c r="D6879" s="1">
        <v>44539</v>
      </c>
      <c r="E6879" s="4">
        <v>3234</v>
      </c>
      <c r="F6879">
        <v>135</v>
      </c>
    </row>
    <row r="6880" spans="1:6" x14ac:dyDescent="0.25">
      <c r="A6880" t="s">
        <v>20</v>
      </c>
      <c r="B6880" t="s">
        <v>11</v>
      </c>
      <c r="C6880" t="s">
        <v>47</v>
      </c>
      <c r="D6880" s="1">
        <v>44539</v>
      </c>
      <c r="E6880" s="4">
        <v>336</v>
      </c>
      <c r="F6880">
        <v>20</v>
      </c>
    </row>
    <row r="6881" spans="1:6" x14ac:dyDescent="0.25">
      <c r="A6881" t="s">
        <v>53</v>
      </c>
      <c r="B6881" t="s">
        <v>16</v>
      </c>
      <c r="C6881" t="s">
        <v>52</v>
      </c>
      <c r="D6881" s="1">
        <v>44539</v>
      </c>
      <c r="E6881" s="4">
        <v>2023</v>
      </c>
      <c r="F6881">
        <v>184</v>
      </c>
    </row>
    <row r="6882" spans="1:6" x14ac:dyDescent="0.25">
      <c r="A6882" t="s">
        <v>8</v>
      </c>
      <c r="B6882" t="s">
        <v>11</v>
      </c>
      <c r="C6882" t="s">
        <v>36</v>
      </c>
      <c r="D6882" s="1">
        <v>44539</v>
      </c>
      <c r="E6882" s="4">
        <v>8456</v>
      </c>
      <c r="F6882">
        <v>1050</v>
      </c>
    </row>
    <row r="6883" spans="1:6" x14ac:dyDescent="0.25">
      <c r="A6883" t="s">
        <v>49</v>
      </c>
      <c r="B6883" t="s">
        <v>6</v>
      </c>
      <c r="C6883" t="s">
        <v>52</v>
      </c>
      <c r="D6883" s="1">
        <v>44539</v>
      </c>
      <c r="E6883" s="4">
        <v>11130</v>
      </c>
      <c r="F6883">
        <v>980</v>
      </c>
    </row>
    <row r="6884" spans="1:6" x14ac:dyDescent="0.25">
      <c r="A6884" t="s">
        <v>10</v>
      </c>
      <c r="B6884" t="s">
        <v>9</v>
      </c>
      <c r="C6884" t="s">
        <v>38</v>
      </c>
      <c r="D6884" s="1">
        <v>44539</v>
      </c>
      <c r="E6884" s="4">
        <v>5593</v>
      </c>
      <c r="F6884">
        <v>224</v>
      </c>
    </row>
    <row r="6885" spans="1:6" x14ac:dyDescent="0.25">
      <c r="A6885" t="s">
        <v>46</v>
      </c>
      <c r="B6885" t="s">
        <v>21</v>
      </c>
      <c r="C6885" t="s">
        <v>52</v>
      </c>
      <c r="D6885" s="1">
        <v>44539</v>
      </c>
      <c r="E6885" s="4">
        <v>1631</v>
      </c>
      <c r="F6885">
        <v>164</v>
      </c>
    </row>
    <row r="6886" spans="1:6" x14ac:dyDescent="0.25">
      <c r="A6886" t="s">
        <v>46</v>
      </c>
      <c r="B6886" t="s">
        <v>9</v>
      </c>
      <c r="C6886" t="s">
        <v>12</v>
      </c>
      <c r="D6886" s="1">
        <v>44539</v>
      </c>
      <c r="E6886" s="4">
        <v>5754</v>
      </c>
      <c r="F6886">
        <v>339</v>
      </c>
    </row>
    <row r="6887" spans="1:6" x14ac:dyDescent="0.25">
      <c r="A6887" t="s">
        <v>54</v>
      </c>
      <c r="B6887" t="s">
        <v>27</v>
      </c>
      <c r="C6887" t="s">
        <v>48</v>
      </c>
      <c r="D6887" s="1">
        <v>44539</v>
      </c>
      <c r="E6887" s="4">
        <v>1449</v>
      </c>
      <c r="F6887">
        <v>54</v>
      </c>
    </row>
    <row r="6888" spans="1:6" x14ac:dyDescent="0.25">
      <c r="A6888" t="s">
        <v>25</v>
      </c>
      <c r="B6888" t="s">
        <v>21</v>
      </c>
      <c r="C6888" t="s">
        <v>52</v>
      </c>
      <c r="D6888" s="1">
        <v>44539</v>
      </c>
      <c r="E6888" s="4">
        <v>7063</v>
      </c>
      <c r="F6888">
        <v>589</v>
      </c>
    </row>
    <row r="6889" spans="1:6" x14ac:dyDescent="0.25">
      <c r="A6889" t="s">
        <v>39</v>
      </c>
      <c r="B6889" t="s">
        <v>6</v>
      </c>
      <c r="C6889" t="s">
        <v>36</v>
      </c>
      <c r="D6889" s="1">
        <v>44539</v>
      </c>
      <c r="E6889" s="4">
        <v>3486</v>
      </c>
      <c r="F6889">
        <v>388</v>
      </c>
    </row>
    <row r="6890" spans="1:6" x14ac:dyDescent="0.25">
      <c r="A6890" t="s">
        <v>55</v>
      </c>
      <c r="B6890" t="s">
        <v>16</v>
      </c>
      <c r="C6890" t="s">
        <v>36</v>
      </c>
      <c r="D6890" s="1">
        <v>44540</v>
      </c>
      <c r="E6890" s="4">
        <v>5887</v>
      </c>
      <c r="F6890">
        <v>655</v>
      </c>
    </row>
    <row r="6891" spans="1:6" x14ac:dyDescent="0.25">
      <c r="A6891" t="s">
        <v>37</v>
      </c>
      <c r="B6891" t="s">
        <v>11</v>
      </c>
      <c r="C6891" t="s">
        <v>42</v>
      </c>
      <c r="D6891" s="1">
        <v>44540</v>
      </c>
      <c r="E6891" s="4">
        <v>6734</v>
      </c>
      <c r="F6891">
        <v>421</v>
      </c>
    </row>
    <row r="6892" spans="1:6" x14ac:dyDescent="0.25">
      <c r="A6892" t="s">
        <v>32</v>
      </c>
      <c r="B6892" t="s">
        <v>27</v>
      </c>
      <c r="C6892" t="s">
        <v>22</v>
      </c>
      <c r="D6892" s="1">
        <v>44540</v>
      </c>
      <c r="E6892" s="4">
        <v>4879</v>
      </c>
      <c r="F6892">
        <v>610</v>
      </c>
    </row>
    <row r="6893" spans="1:6" x14ac:dyDescent="0.25">
      <c r="A6893" t="s">
        <v>37</v>
      </c>
      <c r="B6893" t="s">
        <v>16</v>
      </c>
      <c r="C6893" t="s">
        <v>52</v>
      </c>
      <c r="D6893" s="1">
        <v>44540</v>
      </c>
      <c r="E6893" s="4">
        <v>7854</v>
      </c>
      <c r="F6893">
        <v>700</v>
      </c>
    </row>
    <row r="6894" spans="1:6" x14ac:dyDescent="0.25">
      <c r="A6894" t="s">
        <v>39</v>
      </c>
      <c r="B6894" t="s">
        <v>16</v>
      </c>
      <c r="C6894" t="s">
        <v>47</v>
      </c>
      <c r="D6894" s="1">
        <v>44540</v>
      </c>
      <c r="E6894" s="4">
        <v>11431</v>
      </c>
      <c r="F6894">
        <v>673</v>
      </c>
    </row>
    <row r="6895" spans="1:6" x14ac:dyDescent="0.25">
      <c r="A6895" t="s">
        <v>51</v>
      </c>
      <c r="B6895" t="s">
        <v>16</v>
      </c>
      <c r="C6895" t="s">
        <v>22</v>
      </c>
      <c r="D6895" s="1">
        <v>44540</v>
      </c>
      <c r="E6895" s="4">
        <v>4725</v>
      </c>
      <c r="F6895">
        <v>525</v>
      </c>
    </row>
    <row r="6896" spans="1:6" x14ac:dyDescent="0.25">
      <c r="A6896" t="s">
        <v>39</v>
      </c>
      <c r="B6896" t="s">
        <v>27</v>
      </c>
      <c r="C6896" t="s">
        <v>50</v>
      </c>
      <c r="D6896" s="1">
        <v>44540</v>
      </c>
      <c r="E6896" s="4">
        <v>4095</v>
      </c>
      <c r="F6896">
        <v>171</v>
      </c>
    </row>
    <row r="6897" spans="1:6" x14ac:dyDescent="0.25">
      <c r="A6897" t="s">
        <v>46</v>
      </c>
      <c r="B6897" t="s">
        <v>16</v>
      </c>
      <c r="C6897" t="s">
        <v>14</v>
      </c>
      <c r="D6897" s="1">
        <v>44540</v>
      </c>
      <c r="E6897" s="4">
        <v>210</v>
      </c>
      <c r="F6897">
        <v>35</v>
      </c>
    </row>
    <row r="6898" spans="1:6" x14ac:dyDescent="0.25">
      <c r="A6898" t="s">
        <v>8</v>
      </c>
      <c r="B6898" t="s">
        <v>6</v>
      </c>
      <c r="C6898" t="s">
        <v>17</v>
      </c>
      <c r="D6898" s="1">
        <v>44540</v>
      </c>
      <c r="E6898" s="4">
        <v>5061</v>
      </c>
      <c r="F6898">
        <v>221</v>
      </c>
    </row>
    <row r="6899" spans="1:6" x14ac:dyDescent="0.25">
      <c r="A6899" t="s">
        <v>46</v>
      </c>
      <c r="B6899" t="s">
        <v>21</v>
      </c>
      <c r="C6899" t="s">
        <v>45</v>
      </c>
      <c r="D6899" s="1">
        <v>44540</v>
      </c>
      <c r="E6899" s="4">
        <v>1351</v>
      </c>
      <c r="F6899">
        <v>57</v>
      </c>
    </row>
    <row r="6900" spans="1:6" x14ac:dyDescent="0.25">
      <c r="A6900" t="s">
        <v>56</v>
      </c>
      <c r="B6900" t="s">
        <v>27</v>
      </c>
      <c r="C6900" t="s">
        <v>42</v>
      </c>
      <c r="D6900" s="1">
        <v>44540</v>
      </c>
      <c r="E6900" s="4">
        <v>4886</v>
      </c>
      <c r="F6900">
        <v>326</v>
      </c>
    </row>
    <row r="6901" spans="1:6" x14ac:dyDescent="0.25">
      <c r="A6901" t="s">
        <v>32</v>
      </c>
      <c r="B6901" t="s">
        <v>16</v>
      </c>
      <c r="C6901" t="s">
        <v>47</v>
      </c>
      <c r="D6901" s="1">
        <v>44540</v>
      </c>
      <c r="E6901" s="4">
        <v>4480</v>
      </c>
      <c r="F6901">
        <v>299</v>
      </c>
    </row>
    <row r="6902" spans="1:6" x14ac:dyDescent="0.25">
      <c r="A6902" t="s">
        <v>32</v>
      </c>
      <c r="B6902" t="s">
        <v>9</v>
      </c>
      <c r="C6902" t="s">
        <v>26</v>
      </c>
      <c r="D6902" s="1">
        <v>44540</v>
      </c>
      <c r="E6902" s="4">
        <v>6573</v>
      </c>
      <c r="F6902">
        <v>548</v>
      </c>
    </row>
    <row r="6903" spans="1:6" x14ac:dyDescent="0.25">
      <c r="A6903" t="s">
        <v>54</v>
      </c>
      <c r="B6903" t="s">
        <v>27</v>
      </c>
      <c r="C6903" t="s">
        <v>38</v>
      </c>
      <c r="D6903" s="1">
        <v>44543</v>
      </c>
      <c r="E6903" s="4">
        <v>371</v>
      </c>
      <c r="F6903">
        <v>15</v>
      </c>
    </row>
    <row r="6904" spans="1:6" x14ac:dyDescent="0.25">
      <c r="A6904" t="s">
        <v>56</v>
      </c>
      <c r="B6904" t="s">
        <v>27</v>
      </c>
      <c r="C6904" t="s">
        <v>26</v>
      </c>
      <c r="D6904" s="1">
        <v>44543</v>
      </c>
      <c r="E6904" s="4">
        <v>469</v>
      </c>
      <c r="F6904">
        <v>43</v>
      </c>
    </row>
    <row r="6905" spans="1:6" x14ac:dyDescent="0.25">
      <c r="A6905" t="s">
        <v>34</v>
      </c>
      <c r="B6905" t="s">
        <v>9</v>
      </c>
      <c r="C6905" t="s">
        <v>45</v>
      </c>
      <c r="D6905" s="1">
        <v>44543</v>
      </c>
      <c r="E6905" s="4">
        <v>1043</v>
      </c>
      <c r="F6905">
        <v>48</v>
      </c>
    </row>
    <row r="6906" spans="1:6" x14ac:dyDescent="0.25">
      <c r="A6906" t="s">
        <v>41</v>
      </c>
      <c r="B6906" t="s">
        <v>27</v>
      </c>
      <c r="C6906" t="s">
        <v>42</v>
      </c>
      <c r="D6906" s="1">
        <v>44543</v>
      </c>
      <c r="E6906" s="4">
        <v>7721</v>
      </c>
      <c r="F6906">
        <v>515</v>
      </c>
    </row>
    <row r="6907" spans="1:6" x14ac:dyDescent="0.25">
      <c r="A6907" t="s">
        <v>56</v>
      </c>
      <c r="B6907" t="s">
        <v>11</v>
      </c>
      <c r="C6907" t="s">
        <v>26</v>
      </c>
      <c r="D6907" s="1">
        <v>44543</v>
      </c>
      <c r="E6907" s="4">
        <v>2359</v>
      </c>
      <c r="F6907">
        <v>197</v>
      </c>
    </row>
    <row r="6908" spans="1:6" x14ac:dyDescent="0.25">
      <c r="A6908" t="s">
        <v>20</v>
      </c>
      <c r="B6908" t="s">
        <v>16</v>
      </c>
      <c r="C6908" t="s">
        <v>47</v>
      </c>
      <c r="D6908" s="1">
        <v>44543</v>
      </c>
      <c r="E6908" s="4">
        <v>5460</v>
      </c>
      <c r="F6908">
        <v>342</v>
      </c>
    </row>
    <row r="6909" spans="1:6" x14ac:dyDescent="0.25">
      <c r="A6909" t="s">
        <v>10</v>
      </c>
      <c r="B6909" t="s">
        <v>21</v>
      </c>
      <c r="C6909" t="s">
        <v>45</v>
      </c>
      <c r="D6909" s="1">
        <v>44543</v>
      </c>
      <c r="E6909" s="4">
        <v>7595</v>
      </c>
      <c r="F6909">
        <v>346</v>
      </c>
    </row>
    <row r="6910" spans="1:6" x14ac:dyDescent="0.25">
      <c r="A6910" t="s">
        <v>25</v>
      </c>
      <c r="B6910" t="s">
        <v>21</v>
      </c>
      <c r="C6910" t="s">
        <v>14</v>
      </c>
      <c r="D6910" s="1">
        <v>44543</v>
      </c>
      <c r="E6910" s="4">
        <v>1106</v>
      </c>
      <c r="F6910">
        <v>185</v>
      </c>
    </row>
    <row r="6911" spans="1:6" x14ac:dyDescent="0.25">
      <c r="A6911" t="s">
        <v>39</v>
      </c>
      <c r="B6911" t="s">
        <v>21</v>
      </c>
      <c r="C6911" t="s">
        <v>44</v>
      </c>
      <c r="D6911" s="1">
        <v>44543</v>
      </c>
      <c r="E6911" s="4">
        <v>1050</v>
      </c>
      <c r="F6911">
        <v>44</v>
      </c>
    </row>
    <row r="6912" spans="1:6" x14ac:dyDescent="0.25">
      <c r="A6912" t="s">
        <v>55</v>
      </c>
      <c r="B6912" t="s">
        <v>16</v>
      </c>
      <c r="C6912" t="s">
        <v>44</v>
      </c>
      <c r="D6912" s="1">
        <v>44543</v>
      </c>
      <c r="E6912" s="4">
        <v>2618</v>
      </c>
      <c r="F6912">
        <v>114</v>
      </c>
    </row>
    <row r="6913" spans="1:6" x14ac:dyDescent="0.25">
      <c r="A6913" t="s">
        <v>49</v>
      </c>
      <c r="B6913" t="s">
        <v>11</v>
      </c>
      <c r="C6913" t="s">
        <v>42</v>
      </c>
      <c r="D6913" s="1">
        <v>44543</v>
      </c>
      <c r="E6913" s="4">
        <v>2947</v>
      </c>
      <c r="F6913">
        <v>197</v>
      </c>
    </row>
    <row r="6914" spans="1:6" x14ac:dyDescent="0.25">
      <c r="A6914" t="s">
        <v>51</v>
      </c>
      <c r="B6914" t="s">
        <v>9</v>
      </c>
      <c r="C6914" t="s">
        <v>28</v>
      </c>
      <c r="D6914" s="1">
        <v>44543</v>
      </c>
      <c r="E6914" s="4">
        <v>10290</v>
      </c>
      <c r="F6914">
        <v>1470</v>
      </c>
    </row>
    <row r="6915" spans="1:6" x14ac:dyDescent="0.25">
      <c r="A6915" t="s">
        <v>13</v>
      </c>
      <c r="B6915" t="s">
        <v>6</v>
      </c>
      <c r="C6915" t="s">
        <v>48</v>
      </c>
      <c r="D6915" s="1">
        <v>44543</v>
      </c>
      <c r="E6915" s="4">
        <v>9548</v>
      </c>
      <c r="F6915">
        <v>368</v>
      </c>
    </row>
    <row r="6916" spans="1:6" x14ac:dyDescent="0.25">
      <c r="A6916" t="s">
        <v>23</v>
      </c>
      <c r="B6916" t="s">
        <v>6</v>
      </c>
      <c r="C6916" t="s">
        <v>48</v>
      </c>
      <c r="D6916" s="1">
        <v>44543</v>
      </c>
      <c r="E6916" s="4">
        <v>8666</v>
      </c>
      <c r="F6916">
        <v>347</v>
      </c>
    </row>
    <row r="6917" spans="1:6" x14ac:dyDescent="0.25">
      <c r="A6917" t="s">
        <v>8</v>
      </c>
      <c r="B6917" t="s">
        <v>11</v>
      </c>
      <c r="C6917" t="s">
        <v>14</v>
      </c>
      <c r="D6917" s="1">
        <v>44543</v>
      </c>
      <c r="E6917" s="4">
        <v>3598</v>
      </c>
      <c r="F6917">
        <v>514</v>
      </c>
    </row>
    <row r="6918" spans="1:6" x14ac:dyDescent="0.25">
      <c r="A6918" t="s">
        <v>37</v>
      </c>
      <c r="B6918" t="s">
        <v>9</v>
      </c>
      <c r="C6918" t="s">
        <v>19</v>
      </c>
      <c r="D6918" s="1">
        <v>44543</v>
      </c>
      <c r="E6918" s="4">
        <v>13608</v>
      </c>
      <c r="F6918">
        <v>840</v>
      </c>
    </row>
    <row r="6919" spans="1:6" x14ac:dyDescent="0.25">
      <c r="A6919" t="s">
        <v>51</v>
      </c>
      <c r="B6919" t="s">
        <v>27</v>
      </c>
      <c r="C6919" t="s">
        <v>36</v>
      </c>
      <c r="D6919" s="1">
        <v>44543</v>
      </c>
      <c r="E6919" s="4">
        <v>2408</v>
      </c>
      <c r="F6919">
        <v>301</v>
      </c>
    </row>
    <row r="6920" spans="1:6" x14ac:dyDescent="0.25">
      <c r="A6920" t="s">
        <v>37</v>
      </c>
      <c r="B6920" t="s">
        <v>6</v>
      </c>
      <c r="C6920" t="s">
        <v>48</v>
      </c>
      <c r="D6920" s="1">
        <v>44543</v>
      </c>
      <c r="E6920" s="4">
        <v>5656</v>
      </c>
      <c r="F6920">
        <v>210</v>
      </c>
    </row>
    <row r="6921" spans="1:6" x14ac:dyDescent="0.25">
      <c r="A6921" t="s">
        <v>15</v>
      </c>
      <c r="B6921" t="s">
        <v>9</v>
      </c>
      <c r="C6921" t="s">
        <v>48</v>
      </c>
      <c r="D6921" s="1">
        <v>44543</v>
      </c>
      <c r="E6921" s="4">
        <v>9730</v>
      </c>
      <c r="F6921">
        <v>361</v>
      </c>
    </row>
    <row r="6922" spans="1:6" x14ac:dyDescent="0.25">
      <c r="A6922" t="s">
        <v>15</v>
      </c>
      <c r="B6922" t="s">
        <v>6</v>
      </c>
      <c r="C6922" t="s">
        <v>45</v>
      </c>
      <c r="D6922" s="1">
        <v>44543</v>
      </c>
      <c r="E6922" s="4">
        <v>13475</v>
      </c>
      <c r="F6922">
        <v>562</v>
      </c>
    </row>
    <row r="6923" spans="1:6" x14ac:dyDescent="0.25">
      <c r="A6923" t="s">
        <v>8</v>
      </c>
      <c r="B6923" t="s">
        <v>9</v>
      </c>
      <c r="C6923" t="s">
        <v>14</v>
      </c>
      <c r="D6923" s="1">
        <v>44543</v>
      </c>
      <c r="E6923" s="4">
        <v>4109</v>
      </c>
      <c r="F6923">
        <v>685</v>
      </c>
    </row>
    <row r="6924" spans="1:6" x14ac:dyDescent="0.25">
      <c r="A6924" t="s">
        <v>5</v>
      </c>
      <c r="B6924" t="s">
        <v>6</v>
      </c>
      <c r="C6924" t="s">
        <v>47</v>
      </c>
      <c r="D6924" s="1">
        <v>44543</v>
      </c>
      <c r="E6924" s="4">
        <v>5054</v>
      </c>
      <c r="F6924">
        <v>316</v>
      </c>
    </row>
    <row r="6925" spans="1:6" x14ac:dyDescent="0.25">
      <c r="A6925" t="s">
        <v>37</v>
      </c>
      <c r="B6925" t="s">
        <v>16</v>
      </c>
      <c r="C6925" t="s">
        <v>47</v>
      </c>
      <c r="D6925" s="1">
        <v>44543</v>
      </c>
      <c r="E6925" s="4">
        <v>11228</v>
      </c>
      <c r="F6925">
        <v>700</v>
      </c>
    </row>
    <row r="6926" spans="1:6" x14ac:dyDescent="0.25">
      <c r="A6926" t="s">
        <v>10</v>
      </c>
      <c r="B6926" t="s">
        <v>9</v>
      </c>
      <c r="C6926" t="s">
        <v>19</v>
      </c>
      <c r="D6926" s="1">
        <v>44543</v>
      </c>
      <c r="E6926" s="4">
        <v>4550</v>
      </c>
      <c r="F6926">
        <v>253</v>
      </c>
    </row>
    <row r="6927" spans="1:6" x14ac:dyDescent="0.25">
      <c r="A6927" t="s">
        <v>55</v>
      </c>
      <c r="B6927" t="s">
        <v>11</v>
      </c>
      <c r="C6927" t="s">
        <v>30</v>
      </c>
      <c r="D6927" s="1">
        <v>44543</v>
      </c>
      <c r="E6927" s="4">
        <v>14700</v>
      </c>
      <c r="F6927">
        <v>840</v>
      </c>
    </row>
    <row r="6928" spans="1:6" x14ac:dyDescent="0.25">
      <c r="A6928" t="s">
        <v>55</v>
      </c>
      <c r="B6928" t="s">
        <v>21</v>
      </c>
      <c r="C6928" t="s">
        <v>22</v>
      </c>
      <c r="D6928" s="1">
        <v>44543</v>
      </c>
      <c r="E6928" s="4">
        <v>266</v>
      </c>
      <c r="F6928">
        <v>30</v>
      </c>
    </row>
    <row r="6929" spans="1:6" x14ac:dyDescent="0.25">
      <c r="A6929" t="s">
        <v>20</v>
      </c>
      <c r="B6929" t="s">
        <v>11</v>
      </c>
      <c r="C6929" t="s">
        <v>45</v>
      </c>
      <c r="D6929" s="1">
        <v>44543</v>
      </c>
      <c r="E6929" s="4">
        <v>3297</v>
      </c>
      <c r="F6929">
        <v>138</v>
      </c>
    </row>
    <row r="6930" spans="1:6" x14ac:dyDescent="0.25">
      <c r="A6930" t="s">
        <v>55</v>
      </c>
      <c r="B6930" t="s">
        <v>11</v>
      </c>
      <c r="C6930" t="s">
        <v>42</v>
      </c>
      <c r="D6930" s="1">
        <v>44543</v>
      </c>
      <c r="E6930" s="4">
        <v>14959</v>
      </c>
      <c r="F6930">
        <v>980</v>
      </c>
    </row>
    <row r="6931" spans="1:6" x14ac:dyDescent="0.25">
      <c r="A6931" t="s">
        <v>23</v>
      </c>
      <c r="B6931" t="s">
        <v>21</v>
      </c>
      <c r="C6931" t="s">
        <v>35</v>
      </c>
      <c r="D6931" s="1">
        <v>44543</v>
      </c>
      <c r="E6931" s="4">
        <v>322</v>
      </c>
      <c r="F6931">
        <v>17</v>
      </c>
    </row>
    <row r="6932" spans="1:6" x14ac:dyDescent="0.25">
      <c r="A6932" t="s">
        <v>18</v>
      </c>
      <c r="B6932" t="s">
        <v>21</v>
      </c>
      <c r="C6932" t="s">
        <v>24</v>
      </c>
      <c r="D6932" s="1">
        <v>44543</v>
      </c>
      <c r="E6932" s="4">
        <v>2135</v>
      </c>
      <c r="F6932">
        <v>113</v>
      </c>
    </row>
    <row r="6933" spans="1:6" x14ac:dyDescent="0.25">
      <c r="A6933" t="s">
        <v>15</v>
      </c>
      <c r="B6933" t="s">
        <v>11</v>
      </c>
      <c r="C6933" t="s">
        <v>31</v>
      </c>
      <c r="D6933" s="1">
        <v>44543</v>
      </c>
      <c r="E6933" s="4">
        <v>17073</v>
      </c>
      <c r="F6933">
        <v>1190</v>
      </c>
    </row>
    <row r="6934" spans="1:6" x14ac:dyDescent="0.25">
      <c r="A6934" t="s">
        <v>18</v>
      </c>
      <c r="B6934" t="s">
        <v>11</v>
      </c>
      <c r="C6934" t="s">
        <v>50</v>
      </c>
      <c r="D6934" s="1">
        <v>44543</v>
      </c>
      <c r="E6934" s="4">
        <v>3010</v>
      </c>
      <c r="F6934">
        <v>126</v>
      </c>
    </row>
    <row r="6935" spans="1:6" x14ac:dyDescent="0.25">
      <c r="A6935" t="s">
        <v>49</v>
      </c>
      <c r="B6935" t="s">
        <v>6</v>
      </c>
      <c r="C6935" t="s">
        <v>7</v>
      </c>
      <c r="D6935" s="1">
        <v>44543</v>
      </c>
      <c r="E6935" s="4">
        <v>4522</v>
      </c>
      <c r="F6935">
        <v>302</v>
      </c>
    </row>
    <row r="6936" spans="1:6" x14ac:dyDescent="0.25">
      <c r="A6936" t="s">
        <v>37</v>
      </c>
      <c r="B6936" t="s">
        <v>11</v>
      </c>
      <c r="C6936" t="s">
        <v>31</v>
      </c>
      <c r="D6936" s="1">
        <v>44544</v>
      </c>
      <c r="E6936" s="4">
        <v>5068</v>
      </c>
      <c r="F6936">
        <v>423</v>
      </c>
    </row>
    <row r="6937" spans="1:6" x14ac:dyDescent="0.25">
      <c r="A6937" t="s">
        <v>23</v>
      </c>
      <c r="B6937" t="s">
        <v>21</v>
      </c>
      <c r="C6937" t="s">
        <v>45</v>
      </c>
      <c r="D6937" s="1">
        <v>44544</v>
      </c>
      <c r="E6937" s="4">
        <v>3591</v>
      </c>
      <c r="F6937">
        <v>164</v>
      </c>
    </row>
    <row r="6938" spans="1:6" x14ac:dyDescent="0.25">
      <c r="A6938" t="s">
        <v>40</v>
      </c>
      <c r="B6938" t="s">
        <v>9</v>
      </c>
      <c r="C6938" t="s">
        <v>43</v>
      </c>
      <c r="D6938" s="1">
        <v>44544</v>
      </c>
      <c r="E6938" s="4">
        <v>2702</v>
      </c>
      <c r="F6938">
        <v>136</v>
      </c>
    </row>
    <row r="6939" spans="1:6" x14ac:dyDescent="0.25">
      <c r="A6939" t="s">
        <v>33</v>
      </c>
      <c r="B6939" t="s">
        <v>16</v>
      </c>
      <c r="C6939" t="s">
        <v>30</v>
      </c>
      <c r="D6939" s="1">
        <v>44544</v>
      </c>
      <c r="E6939" s="4">
        <v>12817</v>
      </c>
      <c r="F6939">
        <v>641</v>
      </c>
    </row>
    <row r="6940" spans="1:6" x14ac:dyDescent="0.25">
      <c r="A6940" t="s">
        <v>13</v>
      </c>
      <c r="B6940" t="s">
        <v>16</v>
      </c>
      <c r="C6940" t="s">
        <v>35</v>
      </c>
      <c r="D6940" s="1">
        <v>44544</v>
      </c>
      <c r="E6940" s="4">
        <v>3465</v>
      </c>
      <c r="F6940">
        <v>183</v>
      </c>
    </row>
    <row r="6941" spans="1:6" x14ac:dyDescent="0.25">
      <c r="A6941" t="s">
        <v>5</v>
      </c>
      <c r="B6941" t="s">
        <v>16</v>
      </c>
      <c r="C6941" t="s">
        <v>52</v>
      </c>
      <c r="D6941" s="1">
        <v>44544</v>
      </c>
      <c r="E6941" s="4">
        <v>12453</v>
      </c>
      <c r="F6941">
        <v>1120</v>
      </c>
    </row>
    <row r="6942" spans="1:6" x14ac:dyDescent="0.25">
      <c r="A6942" t="s">
        <v>49</v>
      </c>
      <c r="B6942" t="s">
        <v>9</v>
      </c>
      <c r="C6942" t="s">
        <v>12</v>
      </c>
      <c r="D6942" s="1">
        <v>44544</v>
      </c>
      <c r="E6942" s="4">
        <v>3185</v>
      </c>
      <c r="F6942">
        <v>188</v>
      </c>
    </row>
    <row r="6943" spans="1:6" x14ac:dyDescent="0.25">
      <c r="A6943" t="s">
        <v>15</v>
      </c>
      <c r="B6943" t="s">
        <v>16</v>
      </c>
      <c r="C6943" t="s">
        <v>30</v>
      </c>
      <c r="D6943" s="1">
        <v>44544</v>
      </c>
      <c r="E6943" s="4">
        <v>9660</v>
      </c>
      <c r="F6943">
        <v>483</v>
      </c>
    </row>
    <row r="6944" spans="1:6" x14ac:dyDescent="0.25">
      <c r="A6944" t="s">
        <v>5</v>
      </c>
      <c r="B6944" t="s">
        <v>11</v>
      </c>
      <c r="C6944" t="s">
        <v>35</v>
      </c>
      <c r="D6944" s="1">
        <v>44544</v>
      </c>
      <c r="E6944" s="4">
        <v>9268</v>
      </c>
      <c r="F6944">
        <v>546</v>
      </c>
    </row>
    <row r="6945" spans="1:6" x14ac:dyDescent="0.25">
      <c r="A6945" t="s">
        <v>5</v>
      </c>
      <c r="B6945" t="s">
        <v>6</v>
      </c>
      <c r="C6945" t="s">
        <v>28</v>
      </c>
      <c r="D6945" s="1">
        <v>44544</v>
      </c>
      <c r="E6945" s="4">
        <v>7924</v>
      </c>
      <c r="F6945">
        <v>980</v>
      </c>
    </row>
    <row r="6946" spans="1:6" x14ac:dyDescent="0.25">
      <c r="A6946" t="s">
        <v>54</v>
      </c>
      <c r="B6946" t="s">
        <v>9</v>
      </c>
      <c r="C6946" t="s">
        <v>42</v>
      </c>
      <c r="D6946" s="1">
        <v>44544</v>
      </c>
      <c r="E6946" s="4">
        <v>3318</v>
      </c>
      <c r="F6946">
        <v>237</v>
      </c>
    </row>
    <row r="6947" spans="1:6" x14ac:dyDescent="0.25">
      <c r="A6947" t="s">
        <v>54</v>
      </c>
      <c r="B6947" t="s">
        <v>27</v>
      </c>
      <c r="C6947" t="s">
        <v>19</v>
      </c>
      <c r="D6947" s="1">
        <v>44544</v>
      </c>
      <c r="E6947" s="4">
        <v>1162</v>
      </c>
      <c r="F6947">
        <v>69</v>
      </c>
    </row>
    <row r="6948" spans="1:6" x14ac:dyDescent="0.25">
      <c r="A6948" t="s">
        <v>41</v>
      </c>
      <c r="B6948" t="s">
        <v>21</v>
      </c>
      <c r="C6948" t="s">
        <v>48</v>
      </c>
      <c r="D6948" s="1">
        <v>44544</v>
      </c>
      <c r="E6948" s="4">
        <v>12467</v>
      </c>
      <c r="F6948">
        <v>499</v>
      </c>
    </row>
    <row r="6949" spans="1:6" x14ac:dyDescent="0.25">
      <c r="A6949" t="s">
        <v>10</v>
      </c>
      <c r="B6949" t="s">
        <v>9</v>
      </c>
      <c r="C6949" t="s">
        <v>48</v>
      </c>
      <c r="D6949" s="1">
        <v>44544</v>
      </c>
      <c r="E6949" s="4">
        <v>7231</v>
      </c>
      <c r="F6949">
        <v>268</v>
      </c>
    </row>
    <row r="6950" spans="1:6" x14ac:dyDescent="0.25">
      <c r="A6950" t="s">
        <v>20</v>
      </c>
      <c r="B6950" t="s">
        <v>21</v>
      </c>
      <c r="C6950" t="s">
        <v>38</v>
      </c>
      <c r="D6950" s="1">
        <v>44544</v>
      </c>
      <c r="E6950" s="4">
        <v>455</v>
      </c>
      <c r="F6950">
        <v>17</v>
      </c>
    </row>
    <row r="6951" spans="1:6" x14ac:dyDescent="0.25">
      <c r="A6951" t="s">
        <v>25</v>
      </c>
      <c r="B6951" t="s">
        <v>9</v>
      </c>
      <c r="C6951" t="s">
        <v>12</v>
      </c>
      <c r="D6951" s="1">
        <v>44544</v>
      </c>
      <c r="E6951" s="4">
        <v>13006</v>
      </c>
      <c r="F6951">
        <v>770</v>
      </c>
    </row>
    <row r="6952" spans="1:6" x14ac:dyDescent="0.25">
      <c r="A6952" t="s">
        <v>29</v>
      </c>
      <c r="B6952" t="s">
        <v>11</v>
      </c>
      <c r="C6952" t="s">
        <v>35</v>
      </c>
      <c r="D6952" s="1">
        <v>44544</v>
      </c>
      <c r="E6952" s="4">
        <v>7014</v>
      </c>
      <c r="F6952">
        <v>390</v>
      </c>
    </row>
    <row r="6953" spans="1:6" x14ac:dyDescent="0.25">
      <c r="A6953" t="s">
        <v>49</v>
      </c>
      <c r="B6953" t="s">
        <v>27</v>
      </c>
      <c r="C6953" t="s">
        <v>44</v>
      </c>
      <c r="D6953" s="1">
        <v>44544</v>
      </c>
      <c r="E6953" s="4">
        <v>3591</v>
      </c>
      <c r="F6953">
        <v>157</v>
      </c>
    </row>
    <row r="6954" spans="1:6" x14ac:dyDescent="0.25">
      <c r="A6954" t="s">
        <v>57</v>
      </c>
      <c r="B6954" t="s">
        <v>9</v>
      </c>
      <c r="C6954" t="s">
        <v>45</v>
      </c>
      <c r="D6954" s="1">
        <v>44544</v>
      </c>
      <c r="E6954" s="4">
        <v>4032</v>
      </c>
      <c r="F6954">
        <v>168</v>
      </c>
    </row>
    <row r="6955" spans="1:6" x14ac:dyDescent="0.25">
      <c r="A6955" t="s">
        <v>25</v>
      </c>
      <c r="B6955" t="s">
        <v>21</v>
      </c>
      <c r="C6955" t="s">
        <v>50</v>
      </c>
      <c r="D6955" s="1">
        <v>44544</v>
      </c>
      <c r="E6955" s="4">
        <v>9044</v>
      </c>
      <c r="F6955">
        <v>377</v>
      </c>
    </row>
    <row r="6956" spans="1:6" x14ac:dyDescent="0.25">
      <c r="A6956" t="s">
        <v>15</v>
      </c>
      <c r="B6956" t="s">
        <v>6</v>
      </c>
      <c r="C6956" t="s">
        <v>12</v>
      </c>
      <c r="D6956" s="1">
        <v>44544</v>
      </c>
      <c r="E6956" s="4">
        <v>4256</v>
      </c>
      <c r="F6956">
        <v>284</v>
      </c>
    </row>
    <row r="6957" spans="1:6" x14ac:dyDescent="0.25">
      <c r="A6957" t="s">
        <v>13</v>
      </c>
      <c r="B6957" t="s">
        <v>21</v>
      </c>
      <c r="C6957" t="s">
        <v>44</v>
      </c>
      <c r="D6957" s="1">
        <v>44544</v>
      </c>
      <c r="E6957" s="4">
        <v>1848</v>
      </c>
      <c r="F6957">
        <v>84</v>
      </c>
    </row>
    <row r="6958" spans="1:6" x14ac:dyDescent="0.25">
      <c r="A6958" t="s">
        <v>53</v>
      </c>
      <c r="B6958" t="s">
        <v>16</v>
      </c>
      <c r="C6958" t="s">
        <v>17</v>
      </c>
      <c r="D6958" s="1">
        <v>44544</v>
      </c>
      <c r="E6958" s="4">
        <v>1743</v>
      </c>
      <c r="F6958">
        <v>76</v>
      </c>
    </row>
    <row r="6959" spans="1:6" x14ac:dyDescent="0.25">
      <c r="A6959" t="s">
        <v>55</v>
      </c>
      <c r="B6959" t="s">
        <v>11</v>
      </c>
      <c r="C6959" t="s">
        <v>19</v>
      </c>
      <c r="D6959" s="1">
        <v>44544</v>
      </c>
      <c r="E6959" s="4">
        <v>6125</v>
      </c>
      <c r="F6959">
        <v>361</v>
      </c>
    </row>
    <row r="6960" spans="1:6" x14ac:dyDescent="0.25">
      <c r="A6960" t="s">
        <v>51</v>
      </c>
      <c r="B6960" t="s">
        <v>11</v>
      </c>
      <c r="C6960" t="s">
        <v>7</v>
      </c>
      <c r="D6960" s="1">
        <v>44544</v>
      </c>
      <c r="E6960" s="4">
        <v>7063</v>
      </c>
      <c r="F6960">
        <v>442</v>
      </c>
    </row>
    <row r="6961" spans="1:6" x14ac:dyDescent="0.25">
      <c r="A6961" t="s">
        <v>13</v>
      </c>
      <c r="B6961" t="s">
        <v>16</v>
      </c>
      <c r="C6961" t="s">
        <v>19</v>
      </c>
      <c r="D6961" s="1">
        <v>44544</v>
      </c>
      <c r="E6961" s="4">
        <v>3101</v>
      </c>
      <c r="F6961">
        <v>194</v>
      </c>
    </row>
    <row r="6962" spans="1:6" x14ac:dyDescent="0.25">
      <c r="A6962" t="s">
        <v>13</v>
      </c>
      <c r="B6962" t="s">
        <v>6</v>
      </c>
      <c r="C6962" t="s">
        <v>36</v>
      </c>
      <c r="D6962" s="1">
        <v>44544</v>
      </c>
      <c r="E6962" s="4">
        <v>2954</v>
      </c>
      <c r="F6962">
        <v>422</v>
      </c>
    </row>
    <row r="6963" spans="1:6" x14ac:dyDescent="0.25">
      <c r="A6963" t="s">
        <v>15</v>
      </c>
      <c r="B6963" t="s">
        <v>9</v>
      </c>
      <c r="C6963" t="s">
        <v>22</v>
      </c>
      <c r="D6963" s="1">
        <v>44544</v>
      </c>
      <c r="E6963" s="4">
        <v>4060</v>
      </c>
      <c r="F6963">
        <v>508</v>
      </c>
    </row>
    <row r="6964" spans="1:6" x14ac:dyDescent="0.25">
      <c r="A6964" t="s">
        <v>32</v>
      </c>
      <c r="B6964" t="s">
        <v>9</v>
      </c>
      <c r="C6964" t="s">
        <v>44</v>
      </c>
      <c r="D6964" s="1">
        <v>44544</v>
      </c>
      <c r="E6964" s="4">
        <v>6384</v>
      </c>
      <c r="F6964">
        <v>266</v>
      </c>
    </row>
    <row r="6965" spans="1:6" x14ac:dyDescent="0.25">
      <c r="A6965" t="s">
        <v>8</v>
      </c>
      <c r="B6965" t="s">
        <v>27</v>
      </c>
      <c r="C6965" t="s">
        <v>47</v>
      </c>
      <c r="D6965" s="1">
        <v>44544</v>
      </c>
      <c r="E6965" s="4">
        <v>7350</v>
      </c>
      <c r="F6965">
        <v>490</v>
      </c>
    </row>
    <row r="6966" spans="1:6" x14ac:dyDescent="0.25">
      <c r="A6966" t="s">
        <v>29</v>
      </c>
      <c r="B6966" t="s">
        <v>9</v>
      </c>
      <c r="C6966" t="s">
        <v>50</v>
      </c>
      <c r="D6966" s="1">
        <v>44544</v>
      </c>
      <c r="E6966" s="4">
        <v>6902</v>
      </c>
      <c r="F6966">
        <v>288</v>
      </c>
    </row>
    <row r="6967" spans="1:6" x14ac:dyDescent="0.25">
      <c r="A6967" t="s">
        <v>33</v>
      </c>
      <c r="B6967" t="s">
        <v>27</v>
      </c>
      <c r="C6967" t="s">
        <v>12</v>
      </c>
      <c r="D6967" s="1">
        <v>44544</v>
      </c>
      <c r="E6967" s="4">
        <v>105</v>
      </c>
      <c r="F6967">
        <v>7</v>
      </c>
    </row>
    <row r="6968" spans="1:6" x14ac:dyDescent="0.25">
      <c r="A6968" t="s">
        <v>20</v>
      </c>
      <c r="B6968" t="s">
        <v>16</v>
      </c>
      <c r="C6968" t="s">
        <v>35</v>
      </c>
      <c r="D6968" s="1">
        <v>44544</v>
      </c>
      <c r="E6968" s="4">
        <v>3094</v>
      </c>
      <c r="F6968">
        <v>182</v>
      </c>
    </row>
    <row r="6969" spans="1:6" x14ac:dyDescent="0.25">
      <c r="A6969" t="s">
        <v>25</v>
      </c>
      <c r="B6969" t="s">
        <v>9</v>
      </c>
      <c r="C6969" t="s">
        <v>52</v>
      </c>
      <c r="D6969" s="1">
        <v>44544</v>
      </c>
      <c r="E6969" s="4">
        <v>11354</v>
      </c>
      <c r="F6969">
        <v>1120</v>
      </c>
    </row>
    <row r="6970" spans="1:6" x14ac:dyDescent="0.25">
      <c r="A6970" t="s">
        <v>15</v>
      </c>
      <c r="B6970" t="s">
        <v>11</v>
      </c>
      <c r="C6970" t="s">
        <v>14</v>
      </c>
      <c r="D6970" s="1">
        <v>44544</v>
      </c>
      <c r="E6970" s="4">
        <v>2093</v>
      </c>
      <c r="F6970">
        <v>262</v>
      </c>
    </row>
    <row r="6971" spans="1:6" x14ac:dyDescent="0.25">
      <c r="A6971" t="s">
        <v>32</v>
      </c>
      <c r="B6971" t="s">
        <v>21</v>
      </c>
      <c r="C6971" t="s">
        <v>30</v>
      </c>
      <c r="D6971" s="1">
        <v>44544</v>
      </c>
      <c r="E6971" s="4">
        <v>4319</v>
      </c>
      <c r="F6971">
        <v>240</v>
      </c>
    </row>
    <row r="6972" spans="1:6" x14ac:dyDescent="0.25">
      <c r="A6972" t="s">
        <v>33</v>
      </c>
      <c r="B6972" t="s">
        <v>6</v>
      </c>
      <c r="C6972" t="s">
        <v>45</v>
      </c>
      <c r="D6972" s="1">
        <v>44544</v>
      </c>
      <c r="E6972" s="4">
        <v>7714</v>
      </c>
      <c r="F6972">
        <v>336</v>
      </c>
    </row>
    <row r="6973" spans="1:6" x14ac:dyDescent="0.25">
      <c r="A6973" t="s">
        <v>34</v>
      </c>
      <c r="B6973" t="s">
        <v>27</v>
      </c>
      <c r="C6973" t="s">
        <v>26</v>
      </c>
      <c r="D6973" s="1">
        <v>44544</v>
      </c>
      <c r="E6973" s="4">
        <v>3430</v>
      </c>
      <c r="F6973">
        <v>286</v>
      </c>
    </row>
    <row r="6974" spans="1:6" x14ac:dyDescent="0.25">
      <c r="A6974" t="s">
        <v>5</v>
      </c>
      <c r="B6974" t="s">
        <v>21</v>
      </c>
      <c r="C6974" t="s">
        <v>52</v>
      </c>
      <c r="D6974" s="1">
        <v>44544</v>
      </c>
      <c r="E6974" s="4">
        <v>10514</v>
      </c>
      <c r="F6974">
        <v>910</v>
      </c>
    </row>
    <row r="6975" spans="1:6" x14ac:dyDescent="0.25">
      <c r="A6975" t="s">
        <v>5</v>
      </c>
      <c r="B6975" t="s">
        <v>9</v>
      </c>
      <c r="C6975" t="s">
        <v>24</v>
      </c>
      <c r="D6975" s="1">
        <v>44544</v>
      </c>
      <c r="E6975" s="4">
        <v>2436</v>
      </c>
      <c r="F6975">
        <v>122</v>
      </c>
    </row>
    <row r="6976" spans="1:6" x14ac:dyDescent="0.25">
      <c r="A6976" t="s">
        <v>18</v>
      </c>
      <c r="B6976" t="s">
        <v>16</v>
      </c>
      <c r="C6976" t="s">
        <v>30</v>
      </c>
      <c r="D6976" s="1">
        <v>44544</v>
      </c>
      <c r="E6976" s="4">
        <v>18368</v>
      </c>
      <c r="F6976">
        <v>1050</v>
      </c>
    </row>
    <row r="6977" spans="1:6" x14ac:dyDescent="0.25">
      <c r="A6977" t="s">
        <v>23</v>
      </c>
      <c r="B6977" t="s">
        <v>16</v>
      </c>
      <c r="C6977" t="s">
        <v>17</v>
      </c>
      <c r="D6977" s="1">
        <v>44544</v>
      </c>
      <c r="E6977" s="4">
        <v>9135</v>
      </c>
      <c r="F6977">
        <v>416</v>
      </c>
    </row>
    <row r="6978" spans="1:6" x14ac:dyDescent="0.25">
      <c r="A6978" t="s">
        <v>33</v>
      </c>
      <c r="B6978" t="s">
        <v>6</v>
      </c>
      <c r="C6978" t="s">
        <v>42</v>
      </c>
      <c r="D6978" s="1">
        <v>44544</v>
      </c>
      <c r="E6978" s="4">
        <v>3990</v>
      </c>
      <c r="F6978">
        <v>285</v>
      </c>
    </row>
    <row r="6979" spans="1:6" x14ac:dyDescent="0.25">
      <c r="A6979" t="s">
        <v>49</v>
      </c>
      <c r="B6979" t="s">
        <v>6</v>
      </c>
      <c r="C6979" t="s">
        <v>44</v>
      </c>
      <c r="D6979" s="1">
        <v>44544</v>
      </c>
      <c r="E6979" s="4">
        <v>10136</v>
      </c>
      <c r="F6979">
        <v>441</v>
      </c>
    </row>
    <row r="6980" spans="1:6" x14ac:dyDescent="0.25">
      <c r="A6980" t="s">
        <v>51</v>
      </c>
      <c r="B6980" t="s">
        <v>6</v>
      </c>
      <c r="C6980" t="s">
        <v>43</v>
      </c>
      <c r="D6980" s="1">
        <v>44545</v>
      </c>
      <c r="E6980" s="4">
        <v>2982</v>
      </c>
      <c r="F6980">
        <v>142</v>
      </c>
    </row>
    <row r="6981" spans="1:6" x14ac:dyDescent="0.25">
      <c r="A6981" t="s">
        <v>54</v>
      </c>
      <c r="B6981" t="s">
        <v>21</v>
      </c>
      <c r="C6981" t="s">
        <v>22</v>
      </c>
      <c r="D6981" s="1">
        <v>44545</v>
      </c>
      <c r="E6981" s="4">
        <v>7203</v>
      </c>
      <c r="F6981">
        <v>770</v>
      </c>
    </row>
    <row r="6982" spans="1:6" x14ac:dyDescent="0.25">
      <c r="A6982" t="s">
        <v>10</v>
      </c>
      <c r="B6982" t="s">
        <v>6</v>
      </c>
      <c r="C6982" t="s">
        <v>19</v>
      </c>
      <c r="D6982" s="1">
        <v>44545</v>
      </c>
      <c r="E6982" s="4">
        <v>15484</v>
      </c>
      <c r="F6982">
        <v>980</v>
      </c>
    </row>
    <row r="6983" spans="1:6" x14ac:dyDescent="0.25">
      <c r="A6983" t="s">
        <v>56</v>
      </c>
      <c r="B6983" t="s">
        <v>16</v>
      </c>
      <c r="C6983" t="s">
        <v>35</v>
      </c>
      <c r="D6983" s="1">
        <v>44545</v>
      </c>
      <c r="E6983" s="4">
        <v>9226</v>
      </c>
      <c r="F6983">
        <v>513</v>
      </c>
    </row>
    <row r="6984" spans="1:6" x14ac:dyDescent="0.25">
      <c r="A6984" t="s">
        <v>53</v>
      </c>
      <c r="B6984" t="s">
        <v>16</v>
      </c>
      <c r="C6984" t="s">
        <v>24</v>
      </c>
      <c r="D6984" s="1">
        <v>44545</v>
      </c>
      <c r="E6984" s="4">
        <v>13727</v>
      </c>
      <c r="F6984">
        <v>700</v>
      </c>
    </row>
    <row r="6985" spans="1:6" x14ac:dyDescent="0.25">
      <c r="A6985" t="s">
        <v>37</v>
      </c>
      <c r="B6985" t="s">
        <v>27</v>
      </c>
      <c r="C6985" t="s">
        <v>19</v>
      </c>
      <c r="D6985" s="1">
        <v>44545</v>
      </c>
      <c r="E6985" s="4">
        <v>2891</v>
      </c>
      <c r="F6985">
        <v>181</v>
      </c>
    </row>
    <row r="6986" spans="1:6" x14ac:dyDescent="0.25">
      <c r="A6986" t="s">
        <v>49</v>
      </c>
      <c r="B6986" t="s">
        <v>21</v>
      </c>
      <c r="C6986" t="s">
        <v>43</v>
      </c>
      <c r="D6986" s="1">
        <v>44545</v>
      </c>
      <c r="E6986" s="4">
        <v>5957</v>
      </c>
      <c r="F6986">
        <v>298</v>
      </c>
    </row>
    <row r="6987" spans="1:6" x14ac:dyDescent="0.25">
      <c r="A6987" t="s">
        <v>23</v>
      </c>
      <c r="B6987" t="s">
        <v>6</v>
      </c>
      <c r="C6987" t="s">
        <v>36</v>
      </c>
      <c r="D6987" s="1">
        <v>44545</v>
      </c>
      <c r="E6987" s="4">
        <v>6818</v>
      </c>
      <c r="F6987">
        <v>770</v>
      </c>
    </row>
    <row r="6988" spans="1:6" x14ac:dyDescent="0.25">
      <c r="A6988" t="s">
        <v>18</v>
      </c>
      <c r="B6988" t="s">
        <v>9</v>
      </c>
      <c r="C6988" t="s">
        <v>48</v>
      </c>
      <c r="D6988" s="1">
        <v>44545</v>
      </c>
      <c r="E6988" s="4">
        <v>8701</v>
      </c>
      <c r="F6988">
        <v>349</v>
      </c>
    </row>
    <row r="6989" spans="1:6" x14ac:dyDescent="0.25">
      <c r="A6989" t="s">
        <v>13</v>
      </c>
      <c r="B6989" t="s">
        <v>21</v>
      </c>
      <c r="C6989" t="s">
        <v>14</v>
      </c>
      <c r="D6989" s="1">
        <v>44545</v>
      </c>
      <c r="E6989" s="4">
        <v>1575</v>
      </c>
      <c r="F6989">
        <v>225</v>
      </c>
    </row>
    <row r="6990" spans="1:6" x14ac:dyDescent="0.25">
      <c r="A6990" t="s">
        <v>54</v>
      </c>
      <c r="B6990" t="s">
        <v>11</v>
      </c>
      <c r="C6990" t="s">
        <v>38</v>
      </c>
      <c r="D6990" s="1">
        <v>44545</v>
      </c>
      <c r="E6990" s="4">
        <v>14392</v>
      </c>
      <c r="F6990">
        <v>576</v>
      </c>
    </row>
    <row r="6991" spans="1:6" x14ac:dyDescent="0.25">
      <c r="A6991" t="s">
        <v>55</v>
      </c>
      <c r="B6991" t="s">
        <v>6</v>
      </c>
      <c r="C6991" t="s">
        <v>36</v>
      </c>
      <c r="D6991" s="1">
        <v>44545</v>
      </c>
      <c r="E6991" s="4">
        <v>2982</v>
      </c>
      <c r="F6991">
        <v>426</v>
      </c>
    </row>
    <row r="6992" spans="1:6" x14ac:dyDescent="0.25">
      <c r="A6992" t="s">
        <v>56</v>
      </c>
      <c r="B6992" t="s">
        <v>21</v>
      </c>
      <c r="C6992" t="s">
        <v>26</v>
      </c>
      <c r="D6992" s="1">
        <v>44545</v>
      </c>
      <c r="E6992" s="4">
        <v>6706</v>
      </c>
      <c r="F6992">
        <v>610</v>
      </c>
    </row>
    <row r="6993" spans="1:6" x14ac:dyDescent="0.25">
      <c r="A6993" t="s">
        <v>57</v>
      </c>
      <c r="B6993" t="s">
        <v>16</v>
      </c>
      <c r="C6993" t="s">
        <v>38</v>
      </c>
      <c r="D6993" s="1">
        <v>44545</v>
      </c>
      <c r="E6993" s="4">
        <v>2842</v>
      </c>
      <c r="F6993">
        <v>114</v>
      </c>
    </row>
    <row r="6994" spans="1:6" x14ac:dyDescent="0.25">
      <c r="A6994" t="s">
        <v>15</v>
      </c>
      <c r="B6994" t="s">
        <v>16</v>
      </c>
      <c r="C6994" t="s">
        <v>44</v>
      </c>
      <c r="D6994" s="1">
        <v>44545</v>
      </c>
      <c r="E6994" s="4">
        <v>1512</v>
      </c>
      <c r="F6994">
        <v>69</v>
      </c>
    </row>
    <row r="6995" spans="1:6" x14ac:dyDescent="0.25">
      <c r="A6995" t="s">
        <v>53</v>
      </c>
      <c r="B6995" t="s">
        <v>16</v>
      </c>
      <c r="C6995" t="s">
        <v>43</v>
      </c>
      <c r="D6995" s="1">
        <v>44545</v>
      </c>
      <c r="E6995" s="4">
        <v>2086</v>
      </c>
      <c r="F6995">
        <v>105</v>
      </c>
    </row>
    <row r="6996" spans="1:6" x14ac:dyDescent="0.25">
      <c r="A6996" t="s">
        <v>13</v>
      </c>
      <c r="B6996" t="s">
        <v>6</v>
      </c>
      <c r="C6996" t="s">
        <v>43</v>
      </c>
      <c r="D6996" s="1">
        <v>44545</v>
      </c>
      <c r="E6996" s="4">
        <v>4613</v>
      </c>
      <c r="F6996">
        <v>220</v>
      </c>
    </row>
    <row r="6997" spans="1:6" x14ac:dyDescent="0.25">
      <c r="A6997" t="s">
        <v>40</v>
      </c>
      <c r="B6997" t="s">
        <v>21</v>
      </c>
      <c r="C6997" t="s">
        <v>30</v>
      </c>
      <c r="D6997" s="1">
        <v>44545</v>
      </c>
      <c r="E6997" s="4">
        <v>770</v>
      </c>
      <c r="F6997">
        <v>39</v>
      </c>
    </row>
    <row r="6998" spans="1:6" x14ac:dyDescent="0.25">
      <c r="A6998" t="s">
        <v>56</v>
      </c>
      <c r="B6998" t="s">
        <v>21</v>
      </c>
      <c r="C6998" t="s">
        <v>38</v>
      </c>
      <c r="D6998" s="1">
        <v>44545</v>
      </c>
      <c r="E6998" s="4">
        <v>15113</v>
      </c>
      <c r="F6998">
        <v>582</v>
      </c>
    </row>
    <row r="6999" spans="1:6" x14ac:dyDescent="0.25">
      <c r="A6999" t="s">
        <v>18</v>
      </c>
      <c r="B6999" t="s">
        <v>11</v>
      </c>
      <c r="C6999" t="s">
        <v>24</v>
      </c>
      <c r="D6999" s="1">
        <v>44545</v>
      </c>
      <c r="E6999" s="4">
        <v>2534</v>
      </c>
      <c r="F6999">
        <v>127</v>
      </c>
    </row>
    <row r="7000" spans="1:6" x14ac:dyDescent="0.25">
      <c r="A7000" t="s">
        <v>29</v>
      </c>
      <c r="B7000" t="s">
        <v>11</v>
      </c>
      <c r="C7000" t="s">
        <v>12</v>
      </c>
      <c r="D7000" s="1">
        <v>44545</v>
      </c>
      <c r="E7000" s="4">
        <v>1764</v>
      </c>
      <c r="F7000">
        <v>104</v>
      </c>
    </row>
    <row r="7001" spans="1:6" x14ac:dyDescent="0.25">
      <c r="A7001" t="s">
        <v>37</v>
      </c>
      <c r="B7001" t="s">
        <v>21</v>
      </c>
      <c r="C7001" t="s">
        <v>7</v>
      </c>
      <c r="D7001" s="1">
        <v>44546</v>
      </c>
      <c r="E7001" s="4">
        <v>4529</v>
      </c>
      <c r="F7001">
        <v>324</v>
      </c>
    </row>
    <row r="7002" spans="1:6" x14ac:dyDescent="0.25">
      <c r="A7002" t="s">
        <v>10</v>
      </c>
      <c r="B7002" t="s">
        <v>11</v>
      </c>
      <c r="C7002" t="s">
        <v>47</v>
      </c>
      <c r="D7002" s="1">
        <v>44546</v>
      </c>
      <c r="E7002" s="4">
        <v>5243</v>
      </c>
      <c r="F7002">
        <v>309</v>
      </c>
    </row>
    <row r="7003" spans="1:6" x14ac:dyDescent="0.25">
      <c r="A7003" t="s">
        <v>41</v>
      </c>
      <c r="B7003" t="s">
        <v>16</v>
      </c>
      <c r="C7003" t="s">
        <v>30</v>
      </c>
      <c r="D7003" s="1">
        <v>44546</v>
      </c>
      <c r="E7003" s="4">
        <v>4732</v>
      </c>
      <c r="F7003">
        <v>237</v>
      </c>
    </row>
    <row r="7004" spans="1:6" x14ac:dyDescent="0.25">
      <c r="A7004" t="s">
        <v>54</v>
      </c>
      <c r="B7004" t="s">
        <v>21</v>
      </c>
      <c r="C7004" t="s">
        <v>45</v>
      </c>
      <c r="D7004" s="1">
        <v>44546</v>
      </c>
      <c r="E7004" s="4">
        <v>5670</v>
      </c>
      <c r="F7004">
        <v>237</v>
      </c>
    </row>
    <row r="7005" spans="1:6" x14ac:dyDescent="0.25">
      <c r="A7005" t="s">
        <v>51</v>
      </c>
      <c r="B7005" t="s">
        <v>16</v>
      </c>
      <c r="C7005" t="s">
        <v>12</v>
      </c>
      <c r="D7005" s="1">
        <v>44546</v>
      </c>
      <c r="E7005" s="4">
        <v>2044</v>
      </c>
      <c r="F7005">
        <v>128</v>
      </c>
    </row>
    <row r="7006" spans="1:6" x14ac:dyDescent="0.25">
      <c r="A7006" t="s">
        <v>49</v>
      </c>
      <c r="B7006" t="s">
        <v>27</v>
      </c>
      <c r="C7006" t="s">
        <v>17</v>
      </c>
      <c r="D7006" s="1">
        <v>44546</v>
      </c>
      <c r="E7006" s="4">
        <v>5096</v>
      </c>
      <c r="F7006">
        <v>222</v>
      </c>
    </row>
    <row r="7007" spans="1:6" x14ac:dyDescent="0.25">
      <c r="A7007" t="s">
        <v>32</v>
      </c>
      <c r="B7007" t="s">
        <v>21</v>
      </c>
      <c r="C7007" t="s">
        <v>45</v>
      </c>
      <c r="D7007" s="1">
        <v>44546</v>
      </c>
      <c r="E7007" s="4">
        <v>9429</v>
      </c>
      <c r="F7007">
        <v>393</v>
      </c>
    </row>
    <row r="7008" spans="1:6" x14ac:dyDescent="0.25">
      <c r="A7008" t="s">
        <v>46</v>
      </c>
      <c r="B7008" t="s">
        <v>27</v>
      </c>
      <c r="C7008" t="s">
        <v>31</v>
      </c>
      <c r="D7008" s="1">
        <v>44546</v>
      </c>
      <c r="E7008" s="4">
        <v>1344</v>
      </c>
      <c r="F7008">
        <v>96</v>
      </c>
    </row>
    <row r="7009" spans="1:6" x14ac:dyDescent="0.25">
      <c r="A7009" t="s">
        <v>55</v>
      </c>
      <c r="B7009" t="s">
        <v>21</v>
      </c>
      <c r="C7009" t="s">
        <v>38</v>
      </c>
      <c r="D7009" s="1">
        <v>44546</v>
      </c>
      <c r="E7009" s="4">
        <v>3717</v>
      </c>
      <c r="F7009">
        <v>149</v>
      </c>
    </row>
    <row r="7010" spans="1:6" x14ac:dyDescent="0.25">
      <c r="A7010" t="s">
        <v>13</v>
      </c>
      <c r="B7010" t="s">
        <v>16</v>
      </c>
      <c r="C7010" t="s">
        <v>48</v>
      </c>
      <c r="D7010" s="1">
        <v>44546</v>
      </c>
      <c r="E7010" s="4">
        <v>7749</v>
      </c>
      <c r="F7010">
        <v>299</v>
      </c>
    </row>
    <row r="7011" spans="1:6" x14ac:dyDescent="0.25">
      <c r="A7011" t="s">
        <v>10</v>
      </c>
      <c r="B7011" t="s">
        <v>21</v>
      </c>
      <c r="C7011" t="s">
        <v>43</v>
      </c>
      <c r="D7011" s="1">
        <v>44546</v>
      </c>
      <c r="E7011" s="4">
        <v>2408</v>
      </c>
      <c r="F7011">
        <v>121</v>
      </c>
    </row>
    <row r="7012" spans="1:6" x14ac:dyDescent="0.25">
      <c r="A7012" t="s">
        <v>18</v>
      </c>
      <c r="B7012" t="s">
        <v>6</v>
      </c>
      <c r="C7012" t="s">
        <v>17</v>
      </c>
      <c r="D7012" s="1">
        <v>44546</v>
      </c>
      <c r="E7012" s="4">
        <v>8169</v>
      </c>
      <c r="F7012">
        <v>389</v>
      </c>
    </row>
    <row r="7013" spans="1:6" x14ac:dyDescent="0.25">
      <c r="A7013" t="s">
        <v>37</v>
      </c>
      <c r="B7013" t="s">
        <v>6</v>
      </c>
      <c r="C7013" t="s">
        <v>52</v>
      </c>
      <c r="D7013" s="1">
        <v>44546</v>
      </c>
      <c r="E7013" s="4">
        <v>8834</v>
      </c>
      <c r="F7013">
        <v>770</v>
      </c>
    </row>
    <row r="7014" spans="1:6" x14ac:dyDescent="0.25">
      <c r="A7014" t="s">
        <v>15</v>
      </c>
      <c r="B7014" t="s">
        <v>21</v>
      </c>
      <c r="C7014" t="s">
        <v>43</v>
      </c>
      <c r="D7014" s="1">
        <v>44546</v>
      </c>
      <c r="E7014" s="4">
        <v>483</v>
      </c>
      <c r="F7014">
        <v>23</v>
      </c>
    </row>
    <row r="7015" spans="1:6" x14ac:dyDescent="0.25">
      <c r="A7015" t="s">
        <v>8</v>
      </c>
      <c r="B7015" t="s">
        <v>21</v>
      </c>
      <c r="C7015" t="s">
        <v>28</v>
      </c>
      <c r="D7015" s="1">
        <v>44546</v>
      </c>
      <c r="E7015" s="4">
        <v>10990</v>
      </c>
      <c r="F7015">
        <v>1540</v>
      </c>
    </row>
    <row r="7016" spans="1:6" x14ac:dyDescent="0.25">
      <c r="A7016" t="s">
        <v>54</v>
      </c>
      <c r="B7016" t="s">
        <v>27</v>
      </c>
      <c r="C7016" t="s">
        <v>14</v>
      </c>
      <c r="D7016" s="1">
        <v>44546</v>
      </c>
      <c r="E7016" s="4">
        <v>4368</v>
      </c>
      <c r="F7016">
        <v>624</v>
      </c>
    </row>
    <row r="7017" spans="1:6" x14ac:dyDescent="0.25">
      <c r="A7017" t="s">
        <v>37</v>
      </c>
      <c r="B7017" t="s">
        <v>6</v>
      </c>
      <c r="C7017" t="s">
        <v>44</v>
      </c>
      <c r="D7017" s="1">
        <v>44546</v>
      </c>
      <c r="E7017" s="4">
        <v>3108</v>
      </c>
      <c r="F7017">
        <v>136</v>
      </c>
    </row>
    <row r="7018" spans="1:6" x14ac:dyDescent="0.25">
      <c r="A7018" t="s">
        <v>29</v>
      </c>
      <c r="B7018" t="s">
        <v>6</v>
      </c>
      <c r="C7018" t="s">
        <v>50</v>
      </c>
      <c r="D7018" s="1">
        <v>44546</v>
      </c>
      <c r="E7018" s="4">
        <v>8589</v>
      </c>
      <c r="F7018">
        <v>358</v>
      </c>
    </row>
    <row r="7019" spans="1:6" x14ac:dyDescent="0.25">
      <c r="A7019" t="s">
        <v>20</v>
      </c>
      <c r="B7019" t="s">
        <v>6</v>
      </c>
      <c r="C7019" t="s">
        <v>43</v>
      </c>
      <c r="D7019" s="1">
        <v>44546</v>
      </c>
      <c r="E7019" s="4">
        <v>2121</v>
      </c>
      <c r="F7019">
        <v>101</v>
      </c>
    </row>
    <row r="7020" spans="1:6" x14ac:dyDescent="0.25">
      <c r="A7020" t="s">
        <v>55</v>
      </c>
      <c r="B7020" t="s">
        <v>21</v>
      </c>
      <c r="C7020" t="s">
        <v>45</v>
      </c>
      <c r="D7020" s="1">
        <v>44546</v>
      </c>
      <c r="E7020" s="4">
        <v>2562</v>
      </c>
      <c r="F7020">
        <v>107</v>
      </c>
    </row>
    <row r="7021" spans="1:6" x14ac:dyDescent="0.25">
      <c r="A7021" t="s">
        <v>34</v>
      </c>
      <c r="B7021" t="s">
        <v>6</v>
      </c>
      <c r="C7021" t="s">
        <v>19</v>
      </c>
      <c r="D7021" s="1">
        <v>44546</v>
      </c>
      <c r="E7021" s="4">
        <v>10535</v>
      </c>
      <c r="F7021">
        <v>586</v>
      </c>
    </row>
    <row r="7022" spans="1:6" x14ac:dyDescent="0.25">
      <c r="A7022" t="s">
        <v>39</v>
      </c>
      <c r="B7022" t="s">
        <v>9</v>
      </c>
      <c r="C7022" t="s">
        <v>38</v>
      </c>
      <c r="D7022" s="1">
        <v>44546</v>
      </c>
      <c r="E7022" s="4">
        <v>2016</v>
      </c>
      <c r="F7022">
        <v>75</v>
      </c>
    </row>
    <row r="7023" spans="1:6" x14ac:dyDescent="0.25">
      <c r="A7023" t="s">
        <v>46</v>
      </c>
      <c r="B7023" t="s">
        <v>6</v>
      </c>
      <c r="C7023" t="s">
        <v>31</v>
      </c>
      <c r="D7023" s="1">
        <v>44546</v>
      </c>
      <c r="E7023" s="4">
        <v>2982</v>
      </c>
      <c r="F7023">
        <v>230</v>
      </c>
    </row>
    <row r="7024" spans="1:6" x14ac:dyDescent="0.25">
      <c r="A7024" t="s">
        <v>46</v>
      </c>
      <c r="B7024" t="s">
        <v>9</v>
      </c>
      <c r="C7024" t="s">
        <v>48</v>
      </c>
      <c r="D7024" s="1">
        <v>44546</v>
      </c>
      <c r="E7024" s="4">
        <v>5936</v>
      </c>
      <c r="F7024">
        <v>220</v>
      </c>
    </row>
    <row r="7025" spans="1:6" x14ac:dyDescent="0.25">
      <c r="A7025" t="s">
        <v>51</v>
      </c>
      <c r="B7025" t="s">
        <v>27</v>
      </c>
      <c r="C7025" t="s">
        <v>50</v>
      </c>
      <c r="D7025" s="1">
        <v>44546</v>
      </c>
      <c r="E7025" s="4">
        <v>6643</v>
      </c>
      <c r="F7025">
        <v>289</v>
      </c>
    </row>
    <row r="7026" spans="1:6" x14ac:dyDescent="0.25">
      <c r="A7026" t="s">
        <v>46</v>
      </c>
      <c r="B7026" t="s">
        <v>16</v>
      </c>
      <c r="C7026" t="s">
        <v>42</v>
      </c>
      <c r="D7026" s="1">
        <v>44546</v>
      </c>
      <c r="E7026" s="4">
        <v>6181</v>
      </c>
      <c r="F7026">
        <v>413</v>
      </c>
    </row>
    <row r="7027" spans="1:6" x14ac:dyDescent="0.25">
      <c r="A7027" t="s">
        <v>33</v>
      </c>
      <c r="B7027" t="s">
        <v>11</v>
      </c>
      <c r="C7027" t="s">
        <v>42</v>
      </c>
      <c r="D7027" s="1">
        <v>44546</v>
      </c>
      <c r="E7027" s="4">
        <v>6958</v>
      </c>
      <c r="F7027">
        <v>497</v>
      </c>
    </row>
    <row r="7028" spans="1:6" x14ac:dyDescent="0.25">
      <c r="A7028" t="s">
        <v>10</v>
      </c>
      <c r="B7028" t="s">
        <v>16</v>
      </c>
      <c r="C7028" t="s">
        <v>48</v>
      </c>
      <c r="D7028" s="1">
        <v>44546</v>
      </c>
      <c r="E7028" s="4">
        <v>3346</v>
      </c>
      <c r="F7028">
        <v>134</v>
      </c>
    </row>
    <row r="7029" spans="1:6" x14ac:dyDescent="0.25">
      <c r="A7029" t="s">
        <v>54</v>
      </c>
      <c r="B7029" t="s">
        <v>27</v>
      </c>
      <c r="C7029" t="s">
        <v>7</v>
      </c>
      <c r="D7029" s="1">
        <v>44546</v>
      </c>
      <c r="E7029" s="4">
        <v>7434</v>
      </c>
      <c r="F7029">
        <v>496</v>
      </c>
    </row>
    <row r="7030" spans="1:6" x14ac:dyDescent="0.25">
      <c r="A7030" t="s">
        <v>53</v>
      </c>
      <c r="B7030" t="s">
        <v>21</v>
      </c>
      <c r="C7030" t="s">
        <v>52</v>
      </c>
      <c r="D7030" s="1">
        <v>44546</v>
      </c>
      <c r="E7030" s="4">
        <v>210</v>
      </c>
      <c r="F7030">
        <v>20</v>
      </c>
    </row>
    <row r="7031" spans="1:6" x14ac:dyDescent="0.25">
      <c r="A7031" t="s">
        <v>18</v>
      </c>
      <c r="B7031" t="s">
        <v>9</v>
      </c>
      <c r="C7031" t="s">
        <v>52</v>
      </c>
      <c r="D7031" s="1">
        <v>44546</v>
      </c>
      <c r="E7031" s="4">
        <v>7637</v>
      </c>
      <c r="F7031">
        <v>695</v>
      </c>
    </row>
    <row r="7032" spans="1:6" x14ac:dyDescent="0.25">
      <c r="A7032" t="s">
        <v>20</v>
      </c>
      <c r="B7032" t="s">
        <v>11</v>
      </c>
      <c r="C7032" t="s">
        <v>36</v>
      </c>
      <c r="D7032" s="1">
        <v>44546</v>
      </c>
      <c r="E7032" s="4">
        <v>18004</v>
      </c>
      <c r="F7032">
        <v>2030</v>
      </c>
    </row>
    <row r="7033" spans="1:6" x14ac:dyDescent="0.25">
      <c r="A7033" t="s">
        <v>39</v>
      </c>
      <c r="B7033" t="s">
        <v>21</v>
      </c>
      <c r="C7033" t="s">
        <v>36</v>
      </c>
      <c r="D7033" s="1">
        <v>44547</v>
      </c>
      <c r="E7033" s="4">
        <v>7189</v>
      </c>
      <c r="F7033">
        <v>1050</v>
      </c>
    </row>
    <row r="7034" spans="1:6" x14ac:dyDescent="0.25">
      <c r="A7034" t="s">
        <v>34</v>
      </c>
      <c r="B7034" t="s">
        <v>9</v>
      </c>
      <c r="C7034" t="s">
        <v>47</v>
      </c>
      <c r="D7034" s="1">
        <v>44547</v>
      </c>
      <c r="E7034" s="4">
        <v>10864</v>
      </c>
      <c r="F7034">
        <v>700</v>
      </c>
    </row>
    <row r="7035" spans="1:6" x14ac:dyDescent="0.25">
      <c r="A7035" t="s">
        <v>51</v>
      </c>
      <c r="B7035" t="s">
        <v>11</v>
      </c>
      <c r="C7035" t="s">
        <v>47</v>
      </c>
      <c r="D7035" s="1">
        <v>44547</v>
      </c>
      <c r="E7035" s="4">
        <v>19880</v>
      </c>
      <c r="F7035">
        <v>1190</v>
      </c>
    </row>
    <row r="7036" spans="1:6" x14ac:dyDescent="0.25">
      <c r="A7036" t="s">
        <v>10</v>
      </c>
      <c r="B7036" t="s">
        <v>9</v>
      </c>
      <c r="C7036" t="s">
        <v>44</v>
      </c>
      <c r="D7036" s="1">
        <v>44547</v>
      </c>
      <c r="E7036" s="4">
        <v>5817</v>
      </c>
      <c r="F7036">
        <v>243</v>
      </c>
    </row>
    <row r="7037" spans="1:6" x14ac:dyDescent="0.25">
      <c r="A7037" t="s">
        <v>41</v>
      </c>
      <c r="B7037" t="s">
        <v>11</v>
      </c>
      <c r="C7037" t="s">
        <v>44</v>
      </c>
      <c r="D7037" s="1">
        <v>44547</v>
      </c>
      <c r="E7037" s="4">
        <v>2912</v>
      </c>
      <c r="F7037">
        <v>122</v>
      </c>
    </row>
    <row r="7038" spans="1:6" x14ac:dyDescent="0.25">
      <c r="A7038" t="s">
        <v>25</v>
      </c>
      <c r="B7038" t="s">
        <v>11</v>
      </c>
      <c r="C7038" t="s">
        <v>43</v>
      </c>
      <c r="D7038" s="1">
        <v>44547</v>
      </c>
      <c r="E7038" s="4">
        <v>11641</v>
      </c>
      <c r="F7038">
        <v>555</v>
      </c>
    </row>
    <row r="7039" spans="1:6" x14ac:dyDescent="0.25">
      <c r="A7039" t="s">
        <v>54</v>
      </c>
      <c r="B7039" t="s">
        <v>6</v>
      </c>
      <c r="C7039" t="s">
        <v>17</v>
      </c>
      <c r="D7039" s="1">
        <v>44547</v>
      </c>
      <c r="E7039" s="4">
        <v>14693</v>
      </c>
      <c r="F7039">
        <v>700</v>
      </c>
    </row>
    <row r="7040" spans="1:6" x14ac:dyDescent="0.25">
      <c r="A7040" t="s">
        <v>53</v>
      </c>
      <c r="B7040" t="s">
        <v>27</v>
      </c>
      <c r="C7040" t="s">
        <v>43</v>
      </c>
      <c r="D7040" s="1">
        <v>44547</v>
      </c>
      <c r="E7040" s="4">
        <v>12544</v>
      </c>
      <c r="F7040">
        <v>598</v>
      </c>
    </row>
    <row r="7041" spans="1:6" x14ac:dyDescent="0.25">
      <c r="A7041" t="s">
        <v>33</v>
      </c>
      <c r="B7041" t="s">
        <v>9</v>
      </c>
      <c r="C7041" t="s">
        <v>44</v>
      </c>
      <c r="D7041" s="1">
        <v>44547</v>
      </c>
      <c r="E7041" s="4">
        <v>3591</v>
      </c>
      <c r="F7041">
        <v>150</v>
      </c>
    </row>
    <row r="7042" spans="1:6" x14ac:dyDescent="0.25">
      <c r="A7042" t="s">
        <v>25</v>
      </c>
      <c r="B7042" t="s">
        <v>21</v>
      </c>
      <c r="C7042" t="s">
        <v>24</v>
      </c>
      <c r="D7042" s="1">
        <v>44547</v>
      </c>
      <c r="E7042" s="4">
        <v>707</v>
      </c>
      <c r="F7042">
        <v>38</v>
      </c>
    </row>
    <row r="7043" spans="1:6" x14ac:dyDescent="0.25">
      <c r="A7043" t="s">
        <v>15</v>
      </c>
      <c r="B7043" t="s">
        <v>21</v>
      </c>
      <c r="C7043" t="s">
        <v>14</v>
      </c>
      <c r="D7043" s="1">
        <v>44547</v>
      </c>
      <c r="E7043" s="4">
        <v>826</v>
      </c>
      <c r="F7043">
        <v>118</v>
      </c>
    </row>
    <row r="7044" spans="1:6" x14ac:dyDescent="0.25">
      <c r="A7044" t="s">
        <v>23</v>
      </c>
      <c r="B7044" t="s">
        <v>11</v>
      </c>
      <c r="C7044" t="s">
        <v>12</v>
      </c>
      <c r="D7044" s="1">
        <v>44547</v>
      </c>
      <c r="E7044" s="4">
        <v>10122</v>
      </c>
      <c r="F7044">
        <v>633</v>
      </c>
    </row>
    <row r="7045" spans="1:6" x14ac:dyDescent="0.25">
      <c r="A7045" t="s">
        <v>49</v>
      </c>
      <c r="B7045" t="s">
        <v>21</v>
      </c>
      <c r="C7045" t="s">
        <v>24</v>
      </c>
      <c r="D7045" s="1">
        <v>44547</v>
      </c>
      <c r="E7045" s="4">
        <v>25130</v>
      </c>
      <c r="F7045">
        <v>1330</v>
      </c>
    </row>
    <row r="7046" spans="1:6" x14ac:dyDescent="0.25">
      <c r="A7046" t="s">
        <v>5</v>
      </c>
      <c r="B7046" t="s">
        <v>6</v>
      </c>
      <c r="C7046" t="s">
        <v>43</v>
      </c>
      <c r="D7046" s="1">
        <v>44547</v>
      </c>
      <c r="E7046" s="4">
        <v>18508</v>
      </c>
      <c r="F7046">
        <v>910</v>
      </c>
    </row>
    <row r="7047" spans="1:6" x14ac:dyDescent="0.25">
      <c r="A7047" t="s">
        <v>18</v>
      </c>
      <c r="B7047" t="s">
        <v>11</v>
      </c>
      <c r="C7047" t="s">
        <v>14</v>
      </c>
      <c r="D7047" s="1">
        <v>44547</v>
      </c>
      <c r="E7047" s="4">
        <v>6776</v>
      </c>
      <c r="F7047">
        <v>840</v>
      </c>
    </row>
    <row r="7048" spans="1:6" x14ac:dyDescent="0.25">
      <c r="A7048" t="s">
        <v>40</v>
      </c>
      <c r="B7048" t="s">
        <v>9</v>
      </c>
      <c r="C7048" t="s">
        <v>24</v>
      </c>
      <c r="D7048" s="1">
        <v>44547</v>
      </c>
      <c r="E7048" s="4">
        <v>9443</v>
      </c>
      <c r="F7048">
        <v>473</v>
      </c>
    </row>
    <row r="7049" spans="1:6" x14ac:dyDescent="0.25">
      <c r="A7049" t="s">
        <v>5</v>
      </c>
      <c r="B7049" t="s">
        <v>16</v>
      </c>
      <c r="C7049" t="s">
        <v>48</v>
      </c>
      <c r="D7049" s="1">
        <v>44547</v>
      </c>
      <c r="E7049" s="4">
        <v>462</v>
      </c>
      <c r="F7049">
        <v>19</v>
      </c>
    </row>
    <row r="7050" spans="1:6" x14ac:dyDescent="0.25">
      <c r="A7050" t="s">
        <v>37</v>
      </c>
      <c r="B7050" t="s">
        <v>21</v>
      </c>
      <c r="C7050" t="s">
        <v>44</v>
      </c>
      <c r="D7050" s="1">
        <v>44547</v>
      </c>
      <c r="E7050" s="4">
        <v>9324</v>
      </c>
      <c r="F7050">
        <v>406</v>
      </c>
    </row>
    <row r="7051" spans="1:6" x14ac:dyDescent="0.25">
      <c r="A7051" t="s">
        <v>54</v>
      </c>
      <c r="B7051" t="s">
        <v>9</v>
      </c>
      <c r="C7051" t="s">
        <v>43</v>
      </c>
      <c r="D7051" s="1">
        <v>44547</v>
      </c>
      <c r="E7051" s="4">
        <v>8057</v>
      </c>
      <c r="F7051">
        <v>384</v>
      </c>
    </row>
    <row r="7052" spans="1:6" x14ac:dyDescent="0.25">
      <c r="A7052" t="s">
        <v>15</v>
      </c>
      <c r="B7052" t="s">
        <v>9</v>
      </c>
      <c r="C7052" t="s">
        <v>24</v>
      </c>
      <c r="D7052" s="1">
        <v>44547</v>
      </c>
      <c r="E7052" s="4">
        <v>1085</v>
      </c>
      <c r="F7052">
        <v>61</v>
      </c>
    </row>
    <row r="7053" spans="1:6" x14ac:dyDescent="0.25">
      <c r="A7053" t="s">
        <v>33</v>
      </c>
      <c r="B7053" t="s">
        <v>21</v>
      </c>
      <c r="C7053" t="s">
        <v>26</v>
      </c>
      <c r="D7053" s="1">
        <v>44547</v>
      </c>
      <c r="E7053" s="4">
        <v>2086</v>
      </c>
      <c r="F7053">
        <v>161</v>
      </c>
    </row>
    <row r="7054" spans="1:6" x14ac:dyDescent="0.25">
      <c r="A7054" t="s">
        <v>39</v>
      </c>
      <c r="B7054" t="s">
        <v>9</v>
      </c>
      <c r="C7054" t="s">
        <v>17</v>
      </c>
      <c r="D7054" s="1">
        <v>44547</v>
      </c>
      <c r="E7054" s="4">
        <v>2674</v>
      </c>
      <c r="F7054">
        <v>122</v>
      </c>
    </row>
    <row r="7055" spans="1:6" x14ac:dyDescent="0.25">
      <c r="A7055" t="s">
        <v>33</v>
      </c>
      <c r="B7055" t="s">
        <v>11</v>
      </c>
      <c r="C7055" t="s">
        <v>50</v>
      </c>
      <c r="D7055" s="1">
        <v>44547</v>
      </c>
      <c r="E7055" s="4">
        <v>8267</v>
      </c>
      <c r="F7055">
        <v>376</v>
      </c>
    </row>
    <row r="7056" spans="1:6" x14ac:dyDescent="0.25">
      <c r="A7056" t="s">
        <v>57</v>
      </c>
      <c r="B7056" t="s">
        <v>11</v>
      </c>
      <c r="C7056" t="s">
        <v>38</v>
      </c>
      <c r="D7056" s="1">
        <v>44547</v>
      </c>
      <c r="E7056" s="4">
        <v>511</v>
      </c>
      <c r="F7056">
        <v>21</v>
      </c>
    </row>
    <row r="7057" spans="1:6" x14ac:dyDescent="0.25">
      <c r="A7057" t="s">
        <v>18</v>
      </c>
      <c r="B7057" t="s">
        <v>6</v>
      </c>
      <c r="C7057" t="s">
        <v>26</v>
      </c>
      <c r="D7057" s="1">
        <v>44547</v>
      </c>
      <c r="E7057" s="4">
        <v>6615</v>
      </c>
      <c r="F7057">
        <v>509</v>
      </c>
    </row>
    <row r="7058" spans="1:6" x14ac:dyDescent="0.25">
      <c r="A7058" t="s">
        <v>46</v>
      </c>
      <c r="B7058" t="s">
        <v>6</v>
      </c>
      <c r="C7058" t="s">
        <v>22</v>
      </c>
      <c r="D7058" s="1">
        <v>44547</v>
      </c>
      <c r="E7058" s="4">
        <v>4816</v>
      </c>
      <c r="F7058">
        <v>536</v>
      </c>
    </row>
    <row r="7059" spans="1:6" x14ac:dyDescent="0.25">
      <c r="A7059" t="s">
        <v>55</v>
      </c>
      <c r="B7059" t="s">
        <v>27</v>
      </c>
      <c r="C7059" t="s">
        <v>35</v>
      </c>
      <c r="D7059" s="1">
        <v>44547</v>
      </c>
      <c r="E7059" s="4">
        <v>49</v>
      </c>
      <c r="F7059">
        <v>3</v>
      </c>
    </row>
    <row r="7060" spans="1:6" x14ac:dyDescent="0.25">
      <c r="A7060" t="s">
        <v>53</v>
      </c>
      <c r="B7060" t="s">
        <v>27</v>
      </c>
      <c r="C7060" t="s">
        <v>50</v>
      </c>
      <c r="D7060" s="1">
        <v>44547</v>
      </c>
      <c r="E7060" s="4">
        <v>6069</v>
      </c>
      <c r="F7060">
        <v>253</v>
      </c>
    </row>
    <row r="7061" spans="1:6" x14ac:dyDescent="0.25">
      <c r="A7061" t="s">
        <v>53</v>
      </c>
      <c r="B7061" t="s">
        <v>6</v>
      </c>
      <c r="C7061" t="s">
        <v>26</v>
      </c>
      <c r="D7061" s="1">
        <v>44547</v>
      </c>
      <c r="E7061" s="4">
        <v>5656</v>
      </c>
      <c r="F7061">
        <v>436</v>
      </c>
    </row>
    <row r="7062" spans="1:6" x14ac:dyDescent="0.25">
      <c r="A7062" t="s">
        <v>8</v>
      </c>
      <c r="B7062" t="s">
        <v>11</v>
      </c>
      <c r="C7062" t="s">
        <v>50</v>
      </c>
      <c r="D7062" s="1">
        <v>44547</v>
      </c>
      <c r="E7062" s="4">
        <v>7525</v>
      </c>
      <c r="F7062">
        <v>328</v>
      </c>
    </row>
    <row r="7063" spans="1:6" x14ac:dyDescent="0.25">
      <c r="A7063" t="s">
        <v>20</v>
      </c>
      <c r="B7063" t="s">
        <v>6</v>
      </c>
      <c r="C7063" t="s">
        <v>35</v>
      </c>
      <c r="D7063" s="1">
        <v>44547</v>
      </c>
      <c r="E7063" s="4">
        <v>12383</v>
      </c>
      <c r="F7063">
        <v>688</v>
      </c>
    </row>
    <row r="7064" spans="1:6" x14ac:dyDescent="0.25">
      <c r="A7064" t="s">
        <v>40</v>
      </c>
      <c r="B7064" t="s">
        <v>11</v>
      </c>
      <c r="C7064" t="s">
        <v>43</v>
      </c>
      <c r="D7064" s="1">
        <v>44547</v>
      </c>
      <c r="E7064" s="4">
        <v>3157</v>
      </c>
      <c r="F7064">
        <v>158</v>
      </c>
    </row>
    <row r="7065" spans="1:6" x14ac:dyDescent="0.25">
      <c r="A7065" t="s">
        <v>51</v>
      </c>
      <c r="B7065" t="s">
        <v>11</v>
      </c>
      <c r="C7065" t="s">
        <v>36</v>
      </c>
      <c r="D7065" s="1">
        <v>44547</v>
      </c>
      <c r="E7065" s="4">
        <v>10528</v>
      </c>
      <c r="F7065">
        <v>1330</v>
      </c>
    </row>
    <row r="7066" spans="1:6" x14ac:dyDescent="0.25">
      <c r="A7066" t="s">
        <v>15</v>
      </c>
      <c r="B7066" t="s">
        <v>9</v>
      </c>
      <c r="C7066" t="s">
        <v>43</v>
      </c>
      <c r="D7066" s="1">
        <v>44547</v>
      </c>
      <c r="E7066" s="4">
        <v>6412</v>
      </c>
      <c r="F7066">
        <v>321</v>
      </c>
    </row>
    <row r="7067" spans="1:6" x14ac:dyDescent="0.25">
      <c r="A7067" t="s">
        <v>20</v>
      </c>
      <c r="B7067" t="s">
        <v>21</v>
      </c>
      <c r="C7067" t="s">
        <v>17</v>
      </c>
      <c r="D7067" s="1">
        <v>44547</v>
      </c>
      <c r="E7067" s="4">
        <v>2569</v>
      </c>
      <c r="F7067">
        <v>123</v>
      </c>
    </row>
    <row r="7068" spans="1:6" x14ac:dyDescent="0.25">
      <c r="A7068" t="s">
        <v>5</v>
      </c>
      <c r="B7068" t="s">
        <v>16</v>
      </c>
      <c r="C7068" t="s">
        <v>22</v>
      </c>
      <c r="D7068" s="1">
        <v>44547</v>
      </c>
      <c r="E7068" s="4">
        <v>6643</v>
      </c>
      <c r="F7068">
        <v>770</v>
      </c>
    </row>
    <row r="7069" spans="1:6" x14ac:dyDescent="0.25">
      <c r="A7069" t="s">
        <v>18</v>
      </c>
      <c r="B7069" t="s">
        <v>9</v>
      </c>
      <c r="C7069" t="s">
        <v>44</v>
      </c>
      <c r="D7069" s="1">
        <v>44547</v>
      </c>
      <c r="E7069" s="4">
        <v>2534</v>
      </c>
      <c r="F7069">
        <v>111</v>
      </c>
    </row>
    <row r="7070" spans="1:6" x14ac:dyDescent="0.25">
      <c r="A7070" t="s">
        <v>54</v>
      </c>
      <c r="B7070" t="s">
        <v>6</v>
      </c>
      <c r="C7070" t="s">
        <v>31</v>
      </c>
      <c r="D7070" s="1">
        <v>44547</v>
      </c>
      <c r="E7070" s="4">
        <v>917</v>
      </c>
      <c r="F7070">
        <v>77</v>
      </c>
    </row>
    <row r="7071" spans="1:6" x14ac:dyDescent="0.25">
      <c r="A7071" t="s">
        <v>53</v>
      </c>
      <c r="B7071" t="s">
        <v>9</v>
      </c>
      <c r="C7071" t="s">
        <v>50</v>
      </c>
      <c r="D7071" s="1">
        <v>44547</v>
      </c>
      <c r="E7071" s="4">
        <v>4088</v>
      </c>
      <c r="F7071">
        <v>186</v>
      </c>
    </row>
    <row r="7072" spans="1:6" x14ac:dyDescent="0.25">
      <c r="A7072" t="s">
        <v>40</v>
      </c>
      <c r="B7072" t="s">
        <v>21</v>
      </c>
      <c r="C7072" t="s">
        <v>52</v>
      </c>
      <c r="D7072" s="1">
        <v>44547</v>
      </c>
      <c r="E7072" s="4">
        <v>7084</v>
      </c>
      <c r="F7072">
        <v>700</v>
      </c>
    </row>
    <row r="7073" spans="1:6" x14ac:dyDescent="0.25">
      <c r="A7073" t="s">
        <v>15</v>
      </c>
      <c r="B7073" t="s">
        <v>11</v>
      </c>
      <c r="C7073" t="s">
        <v>30</v>
      </c>
      <c r="D7073" s="1">
        <v>44547</v>
      </c>
      <c r="E7073" s="4">
        <v>9240</v>
      </c>
      <c r="F7073">
        <v>487</v>
      </c>
    </row>
    <row r="7074" spans="1:6" x14ac:dyDescent="0.25">
      <c r="A7074" t="s">
        <v>41</v>
      </c>
      <c r="B7074" t="s">
        <v>11</v>
      </c>
      <c r="C7074" t="s">
        <v>45</v>
      </c>
      <c r="D7074" s="1">
        <v>44547</v>
      </c>
      <c r="E7074" s="4">
        <v>8169</v>
      </c>
      <c r="F7074">
        <v>372</v>
      </c>
    </row>
    <row r="7075" spans="1:6" x14ac:dyDescent="0.25">
      <c r="A7075" t="s">
        <v>33</v>
      </c>
      <c r="B7075" t="s">
        <v>27</v>
      </c>
      <c r="C7075" t="s">
        <v>14</v>
      </c>
      <c r="D7075" s="1">
        <v>44547</v>
      </c>
      <c r="E7075" s="4">
        <v>12131</v>
      </c>
      <c r="F7075">
        <v>1750</v>
      </c>
    </row>
    <row r="7076" spans="1:6" x14ac:dyDescent="0.25">
      <c r="A7076" t="s">
        <v>39</v>
      </c>
      <c r="B7076" t="s">
        <v>11</v>
      </c>
      <c r="C7076" t="s">
        <v>12</v>
      </c>
      <c r="D7076" s="1">
        <v>44547</v>
      </c>
      <c r="E7076" s="4">
        <v>13587</v>
      </c>
      <c r="F7076">
        <v>910</v>
      </c>
    </row>
    <row r="7077" spans="1:6" x14ac:dyDescent="0.25">
      <c r="A7077" t="s">
        <v>34</v>
      </c>
      <c r="B7077" t="s">
        <v>16</v>
      </c>
      <c r="C7077" t="s">
        <v>30</v>
      </c>
      <c r="D7077" s="1">
        <v>44547</v>
      </c>
      <c r="E7077" s="4">
        <v>5530</v>
      </c>
      <c r="F7077">
        <v>292</v>
      </c>
    </row>
    <row r="7078" spans="1:6" x14ac:dyDescent="0.25">
      <c r="A7078" t="s">
        <v>57</v>
      </c>
      <c r="B7078" t="s">
        <v>9</v>
      </c>
      <c r="C7078" t="s">
        <v>36</v>
      </c>
      <c r="D7078" s="1">
        <v>44547</v>
      </c>
      <c r="E7078" s="4">
        <v>1260</v>
      </c>
      <c r="F7078">
        <v>158</v>
      </c>
    </row>
    <row r="7079" spans="1:6" x14ac:dyDescent="0.25">
      <c r="A7079" t="s">
        <v>37</v>
      </c>
      <c r="B7079" t="s">
        <v>27</v>
      </c>
      <c r="C7079" t="s">
        <v>52</v>
      </c>
      <c r="D7079" s="1">
        <v>44547</v>
      </c>
      <c r="E7079" s="4">
        <v>9478</v>
      </c>
      <c r="F7079">
        <v>840</v>
      </c>
    </row>
    <row r="7080" spans="1:6" x14ac:dyDescent="0.25">
      <c r="A7080" t="s">
        <v>39</v>
      </c>
      <c r="B7080" t="s">
        <v>27</v>
      </c>
      <c r="C7080" t="s">
        <v>22</v>
      </c>
      <c r="D7080" s="1">
        <v>44547</v>
      </c>
      <c r="E7080" s="4">
        <v>868</v>
      </c>
      <c r="F7080">
        <v>109</v>
      </c>
    </row>
    <row r="7081" spans="1:6" x14ac:dyDescent="0.25">
      <c r="A7081" t="s">
        <v>51</v>
      </c>
      <c r="B7081" t="s">
        <v>11</v>
      </c>
      <c r="C7081" t="s">
        <v>42</v>
      </c>
      <c r="D7081" s="1">
        <v>44547</v>
      </c>
      <c r="E7081" s="4">
        <v>2555</v>
      </c>
      <c r="F7081">
        <v>171</v>
      </c>
    </row>
    <row r="7082" spans="1:6" x14ac:dyDescent="0.25">
      <c r="A7082" t="s">
        <v>29</v>
      </c>
      <c r="B7082" t="s">
        <v>11</v>
      </c>
      <c r="C7082" t="s">
        <v>50</v>
      </c>
      <c r="D7082" s="1">
        <v>44547</v>
      </c>
      <c r="E7082" s="4">
        <v>3213</v>
      </c>
      <c r="F7082">
        <v>134</v>
      </c>
    </row>
    <row r="7083" spans="1:6" x14ac:dyDescent="0.25">
      <c r="A7083" t="s">
        <v>29</v>
      </c>
      <c r="B7083" t="s">
        <v>11</v>
      </c>
      <c r="C7083" t="s">
        <v>7</v>
      </c>
      <c r="D7083" s="1">
        <v>44547</v>
      </c>
      <c r="E7083" s="4">
        <v>6524</v>
      </c>
      <c r="F7083">
        <v>435</v>
      </c>
    </row>
    <row r="7084" spans="1:6" x14ac:dyDescent="0.25">
      <c r="A7084" t="s">
        <v>23</v>
      </c>
      <c r="B7084" t="s">
        <v>16</v>
      </c>
      <c r="C7084" t="s">
        <v>19</v>
      </c>
      <c r="D7084" s="1">
        <v>44547</v>
      </c>
      <c r="E7084" s="4">
        <v>336</v>
      </c>
      <c r="F7084">
        <v>19</v>
      </c>
    </row>
    <row r="7085" spans="1:6" x14ac:dyDescent="0.25">
      <c r="A7085" t="s">
        <v>5</v>
      </c>
      <c r="B7085" t="s">
        <v>16</v>
      </c>
      <c r="C7085" t="s">
        <v>26</v>
      </c>
      <c r="D7085" s="1">
        <v>44547</v>
      </c>
      <c r="E7085" s="4">
        <v>420</v>
      </c>
      <c r="F7085">
        <v>35</v>
      </c>
    </row>
    <row r="7086" spans="1:6" x14ac:dyDescent="0.25">
      <c r="A7086" t="s">
        <v>8</v>
      </c>
      <c r="B7086" t="s">
        <v>16</v>
      </c>
      <c r="C7086" t="s">
        <v>43</v>
      </c>
      <c r="D7086" s="1">
        <v>44547</v>
      </c>
      <c r="E7086" s="4">
        <v>3745</v>
      </c>
      <c r="F7086">
        <v>179</v>
      </c>
    </row>
    <row r="7087" spans="1:6" x14ac:dyDescent="0.25">
      <c r="A7087" t="s">
        <v>5</v>
      </c>
      <c r="B7087" t="s">
        <v>9</v>
      </c>
      <c r="C7087" t="s">
        <v>14</v>
      </c>
      <c r="D7087" s="1">
        <v>44547</v>
      </c>
      <c r="E7087" s="4">
        <v>9702</v>
      </c>
      <c r="F7087">
        <v>1610</v>
      </c>
    </row>
    <row r="7088" spans="1:6" x14ac:dyDescent="0.25">
      <c r="A7088" t="s">
        <v>41</v>
      </c>
      <c r="B7088" t="s">
        <v>6</v>
      </c>
      <c r="C7088" t="s">
        <v>52</v>
      </c>
      <c r="D7088" s="1">
        <v>44547</v>
      </c>
      <c r="E7088" s="4">
        <v>1239</v>
      </c>
      <c r="F7088">
        <v>113</v>
      </c>
    </row>
    <row r="7089" spans="1:6" x14ac:dyDescent="0.25">
      <c r="A7089" t="s">
        <v>37</v>
      </c>
      <c r="B7089" t="s">
        <v>27</v>
      </c>
      <c r="C7089" t="s">
        <v>47</v>
      </c>
      <c r="D7089" s="1">
        <v>44547</v>
      </c>
      <c r="E7089" s="4">
        <v>2674</v>
      </c>
      <c r="F7089">
        <v>168</v>
      </c>
    </row>
    <row r="7090" spans="1:6" x14ac:dyDescent="0.25">
      <c r="A7090" t="s">
        <v>57</v>
      </c>
      <c r="B7090" t="s">
        <v>9</v>
      </c>
      <c r="C7090" t="s">
        <v>43</v>
      </c>
      <c r="D7090" s="1">
        <v>44547</v>
      </c>
      <c r="E7090" s="4">
        <v>7693</v>
      </c>
      <c r="F7090">
        <v>367</v>
      </c>
    </row>
    <row r="7091" spans="1:6" x14ac:dyDescent="0.25">
      <c r="A7091" t="s">
        <v>55</v>
      </c>
      <c r="B7091" t="s">
        <v>27</v>
      </c>
      <c r="C7091" t="s">
        <v>31</v>
      </c>
      <c r="D7091" s="1">
        <v>44547</v>
      </c>
      <c r="E7091" s="4">
        <v>4718</v>
      </c>
      <c r="F7091">
        <v>337</v>
      </c>
    </row>
    <row r="7092" spans="1:6" x14ac:dyDescent="0.25">
      <c r="A7092" t="s">
        <v>23</v>
      </c>
      <c r="B7092" t="s">
        <v>16</v>
      </c>
      <c r="C7092" t="s">
        <v>24</v>
      </c>
      <c r="D7092" s="1">
        <v>44550</v>
      </c>
      <c r="E7092" s="4">
        <v>896</v>
      </c>
      <c r="F7092">
        <v>48</v>
      </c>
    </row>
    <row r="7093" spans="1:6" x14ac:dyDescent="0.25">
      <c r="A7093" t="s">
        <v>56</v>
      </c>
      <c r="B7093" t="s">
        <v>11</v>
      </c>
      <c r="C7093" t="s">
        <v>38</v>
      </c>
      <c r="D7093" s="1">
        <v>44550</v>
      </c>
      <c r="E7093" s="4">
        <v>7616</v>
      </c>
      <c r="F7093">
        <v>305</v>
      </c>
    </row>
    <row r="7094" spans="1:6" x14ac:dyDescent="0.25">
      <c r="A7094" t="s">
        <v>32</v>
      </c>
      <c r="B7094" t="s">
        <v>11</v>
      </c>
      <c r="C7094" t="s">
        <v>50</v>
      </c>
      <c r="D7094" s="1">
        <v>44550</v>
      </c>
      <c r="E7094" s="4">
        <v>11165</v>
      </c>
      <c r="F7094">
        <v>508</v>
      </c>
    </row>
    <row r="7095" spans="1:6" x14ac:dyDescent="0.25">
      <c r="A7095" t="s">
        <v>46</v>
      </c>
      <c r="B7095" t="s">
        <v>9</v>
      </c>
      <c r="C7095" t="s">
        <v>24</v>
      </c>
      <c r="D7095" s="1">
        <v>44550</v>
      </c>
      <c r="E7095" s="4">
        <v>15540</v>
      </c>
      <c r="F7095">
        <v>840</v>
      </c>
    </row>
    <row r="7096" spans="1:6" x14ac:dyDescent="0.25">
      <c r="A7096" t="s">
        <v>55</v>
      </c>
      <c r="B7096" t="s">
        <v>6</v>
      </c>
      <c r="C7096" t="s">
        <v>31</v>
      </c>
      <c r="D7096" s="1">
        <v>44550</v>
      </c>
      <c r="E7096" s="4">
        <v>8316</v>
      </c>
      <c r="F7096">
        <v>640</v>
      </c>
    </row>
    <row r="7097" spans="1:6" x14ac:dyDescent="0.25">
      <c r="A7097" t="s">
        <v>49</v>
      </c>
      <c r="B7097" t="s">
        <v>11</v>
      </c>
      <c r="C7097" t="s">
        <v>47</v>
      </c>
      <c r="D7097" s="1">
        <v>44550</v>
      </c>
      <c r="E7097" s="4">
        <v>19579</v>
      </c>
      <c r="F7097">
        <v>1190</v>
      </c>
    </row>
    <row r="7098" spans="1:6" x14ac:dyDescent="0.25">
      <c r="A7098" t="s">
        <v>32</v>
      </c>
      <c r="B7098" t="s">
        <v>27</v>
      </c>
      <c r="C7098" t="s">
        <v>48</v>
      </c>
      <c r="D7098" s="1">
        <v>44550</v>
      </c>
      <c r="E7098" s="4">
        <v>7602</v>
      </c>
      <c r="F7098">
        <v>293</v>
      </c>
    </row>
    <row r="7099" spans="1:6" x14ac:dyDescent="0.25">
      <c r="A7099" t="s">
        <v>39</v>
      </c>
      <c r="B7099" t="s">
        <v>16</v>
      </c>
      <c r="C7099" t="s">
        <v>12</v>
      </c>
      <c r="D7099" s="1">
        <v>44550</v>
      </c>
      <c r="E7099" s="4">
        <v>1995</v>
      </c>
      <c r="F7099">
        <v>118</v>
      </c>
    </row>
    <row r="7100" spans="1:6" x14ac:dyDescent="0.25">
      <c r="A7100" t="s">
        <v>5</v>
      </c>
      <c r="B7100" t="s">
        <v>16</v>
      </c>
      <c r="C7100" t="s">
        <v>19</v>
      </c>
      <c r="D7100" s="1">
        <v>44550</v>
      </c>
      <c r="E7100" s="4">
        <v>6174</v>
      </c>
      <c r="F7100">
        <v>343</v>
      </c>
    </row>
    <row r="7101" spans="1:6" x14ac:dyDescent="0.25">
      <c r="A7101" t="s">
        <v>54</v>
      </c>
      <c r="B7101" t="s">
        <v>21</v>
      </c>
      <c r="C7101" t="s">
        <v>52</v>
      </c>
      <c r="D7101" s="1">
        <v>44550</v>
      </c>
      <c r="E7101" s="4">
        <v>5159</v>
      </c>
      <c r="F7101">
        <v>516</v>
      </c>
    </row>
    <row r="7102" spans="1:6" x14ac:dyDescent="0.25">
      <c r="A7102" t="s">
        <v>39</v>
      </c>
      <c r="B7102" t="s">
        <v>9</v>
      </c>
      <c r="C7102" t="s">
        <v>14</v>
      </c>
      <c r="D7102" s="1">
        <v>44550</v>
      </c>
      <c r="E7102" s="4">
        <v>10388</v>
      </c>
      <c r="F7102">
        <v>1330</v>
      </c>
    </row>
    <row r="7103" spans="1:6" x14ac:dyDescent="0.25">
      <c r="A7103" t="s">
        <v>34</v>
      </c>
      <c r="B7103" t="s">
        <v>11</v>
      </c>
      <c r="C7103" t="s">
        <v>14</v>
      </c>
      <c r="D7103" s="1">
        <v>44550</v>
      </c>
      <c r="E7103" s="4">
        <v>4018</v>
      </c>
      <c r="F7103">
        <v>503</v>
      </c>
    </row>
    <row r="7104" spans="1:6" x14ac:dyDescent="0.25">
      <c r="A7104" t="s">
        <v>18</v>
      </c>
      <c r="B7104" t="s">
        <v>9</v>
      </c>
      <c r="C7104" t="s">
        <v>42</v>
      </c>
      <c r="D7104" s="1">
        <v>44550</v>
      </c>
      <c r="E7104" s="4">
        <v>1848</v>
      </c>
      <c r="F7104">
        <v>132</v>
      </c>
    </row>
    <row r="7105" spans="1:6" x14ac:dyDescent="0.25">
      <c r="A7105" t="s">
        <v>8</v>
      </c>
      <c r="B7105" t="s">
        <v>9</v>
      </c>
      <c r="C7105" t="s">
        <v>38</v>
      </c>
      <c r="D7105" s="1">
        <v>44550</v>
      </c>
      <c r="E7105" s="4">
        <v>2569</v>
      </c>
      <c r="F7105">
        <v>96</v>
      </c>
    </row>
    <row r="7106" spans="1:6" x14ac:dyDescent="0.25">
      <c r="A7106" t="s">
        <v>51</v>
      </c>
      <c r="B7106" t="s">
        <v>21</v>
      </c>
      <c r="C7106" t="s">
        <v>43</v>
      </c>
      <c r="D7106" s="1">
        <v>44550</v>
      </c>
      <c r="E7106" s="4">
        <v>14210</v>
      </c>
      <c r="F7106">
        <v>677</v>
      </c>
    </row>
    <row r="7107" spans="1:6" x14ac:dyDescent="0.25">
      <c r="A7107" t="s">
        <v>8</v>
      </c>
      <c r="B7107" t="s">
        <v>9</v>
      </c>
      <c r="C7107" t="s">
        <v>19</v>
      </c>
      <c r="D7107" s="1">
        <v>44550</v>
      </c>
      <c r="E7107" s="4">
        <v>2975</v>
      </c>
      <c r="F7107">
        <v>186</v>
      </c>
    </row>
    <row r="7108" spans="1:6" x14ac:dyDescent="0.25">
      <c r="A7108" t="s">
        <v>15</v>
      </c>
      <c r="B7108" t="s">
        <v>6</v>
      </c>
      <c r="C7108" t="s">
        <v>24</v>
      </c>
      <c r="D7108" s="1">
        <v>44550</v>
      </c>
      <c r="E7108" s="4">
        <v>4389</v>
      </c>
      <c r="F7108">
        <v>244</v>
      </c>
    </row>
    <row r="7109" spans="1:6" x14ac:dyDescent="0.25">
      <c r="A7109" t="s">
        <v>54</v>
      </c>
      <c r="B7109" t="s">
        <v>11</v>
      </c>
      <c r="C7109" t="s">
        <v>14</v>
      </c>
      <c r="D7109" s="1">
        <v>44550</v>
      </c>
      <c r="E7109" s="4">
        <v>12831</v>
      </c>
      <c r="F7109">
        <v>1610</v>
      </c>
    </row>
    <row r="7110" spans="1:6" x14ac:dyDescent="0.25">
      <c r="A7110" t="s">
        <v>37</v>
      </c>
      <c r="B7110" t="s">
        <v>21</v>
      </c>
      <c r="C7110" t="s">
        <v>42</v>
      </c>
      <c r="D7110" s="1">
        <v>44550</v>
      </c>
      <c r="E7110" s="4">
        <v>931</v>
      </c>
      <c r="F7110">
        <v>59</v>
      </c>
    </row>
    <row r="7111" spans="1:6" x14ac:dyDescent="0.25">
      <c r="A7111" t="s">
        <v>34</v>
      </c>
      <c r="B7111" t="s">
        <v>11</v>
      </c>
      <c r="C7111" t="s">
        <v>30</v>
      </c>
      <c r="D7111" s="1">
        <v>44550</v>
      </c>
      <c r="E7111" s="4">
        <v>5166</v>
      </c>
      <c r="F7111">
        <v>272</v>
      </c>
    </row>
    <row r="7112" spans="1:6" x14ac:dyDescent="0.25">
      <c r="A7112" t="s">
        <v>55</v>
      </c>
      <c r="B7112" t="s">
        <v>11</v>
      </c>
      <c r="C7112" t="s">
        <v>14</v>
      </c>
      <c r="D7112" s="1">
        <v>44550</v>
      </c>
      <c r="E7112" s="4">
        <v>2170</v>
      </c>
      <c r="F7112">
        <v>362</v>
      </c>
    </row>
    <row r="7113" spans="1:6" x14ac:dyDescent="0.25">
      <c r="A7113" t="s">
        <v>32</v>
      </c>
      <c r="B7113" t="s">
        <v>21</v>
      </c>
      <c r="C7113" t="s">
        <v>7</v>
      </c>
      <c r="D7113" s="1">
        <v>44550</v>
      </c>
      <c r="E7113" s="4">
        <v>5271</v>
      </c>
      <c r="F7113">
        <v>330</v>
      </c>
    </row>
    <row r="7114" spans="1:6" x14ac:dyDescent="0.25">
      <c r="A7114" t="s">
        <v>13</v>
      </c>
      <c r="B7114" t="s">
        <v>16</v>
      </c>
      <c r="C7114" t="s">
        <v>31</v>
      </c>
      <c r="D7114" s="1">
        <v>44550</v>
      </c>
      <c r="E7114" s="4">
        <v>7665</v>
      </c>
      <c r="F7114">
        <v>590</v>
      </c>
    </row>
    <row r="7115" spans="1:6" x14ac:dyDescent="0.25">
      <c r="A7115" t="s">
        <v>20</v>
      </c>
      <c r="B7115" t="s">
        <v>21</v>
      </c>
      <c r="C7115" t="s">
        <v>19</v>
      </c>
      <c r="D7115" s="1">
        <v>44550</v>
      </c>
      <c r="E7115" s="4">
        <v>693</v>
      </c>
      <c r="F7115">
        <v>39</v>
      </c>
    </row>
    <row r="7116" spans="1:6" x14ac:dyDescent="0.25">
      <c r="A7116" t="s">
        <v>51</v>
      </c>
      <c r="B7116" t="s">
        <v>16</v>
      </c>
      <c r="C7116" t="s">
        <v>50</v>
      </c>
      <c r="D7116" s="1">
        <v>44550</v>
      </c>
      <c r="E7116" s="4">
        <v>49</v>
      </c>
      <c r="F7116">
        <v>3</v>
      </c>
    </row>
    <row r="7117" spans="1:6" x14ac:dyDescent="0.25">
      <c r="A7117" t="s">
        <v>55</v>
      </c>
      <c r="B7117" t="s">
        <v>6</v>
      </c>
      <c r="C7117" t="s">
        <v>22</v>
      </c>
      <c r="D7117" s="1">
        <v>44550</v>
      </c>
      <c r="E7117" s="4">
        <v>6405</v>
      </c>
      <c r="F7117">
        <v>700</v>
      </c>
    </row>
    <row r="7118" spans="1:6" x14ac:dyDescent="0.25">
      <c r="A7118" t="s">
        <v>18</v>
      </c>
      <c r="B7118" t="s">
        <v>9</v>
      </c>
      <c r="C7118" t="s">
        <v>36</v>
      </c>
      <c r="D7118" s="1">
        <v>44550</v>
      </c>
      <c r="E7118" s="4">
        <v>8211</v>
      </c>
      <c r="F7118">
        <v>1190</v>
      </c>
    </row>
    <row r="7119" spans="1:6" x14ac:dyDescent="0.25">
      <c r="A7119" t="s">
        <v>41</v>
      </c>
      <c r="B7119" t="s">
        <v>9</v>
      </c>
      <c r="C7119" t="s">
        <v>30</v>
      </c>
      <c r="D7119" s="1">
        <v>44550</v>
      </c>
      <c r="E7119" s="4">
        <v>14763</v>
      </c>
      <c r="F7119">
        <v>770</v>
      </c>
    </row>
    <row r="7120" spans="1:6" x14ac:dyDescent="0.25">
      <c r="A7120" t="s">
        <v>29</v>
      </c>
      <c r="B7120" t="s">
        <v>16</v>
      </c>
      <c r="C7120" t="s">
        <v>50</v>
      </c>
      <c r="D7120" s="1">
        <v>44550</v>
      </c>
      <c r="E7120" s="4">
        <v>4732</v>
      </c>
      <c r="F7120">
        <v>216</v>
      </c>
    </row>
    <row r="7121" spans="1:6" x14ac:dyDescent="0.25">
      <c r="A7121" t="s">
        <v>37</v>
      </c>
      <c r="B7121" t="s">
        <v>21</v>
      </c>
      <c r="C7121" t="s">
        <v>48</v>
      </c>
      <c r="D7121" s="1">
        <v>44550</v>
      </c>
      <c r="E7121" s="4">
        <v>7203</v>
      </c>
      <c r="F7121">
        <v>278</v>
      </c>
    </row>
    <row r="7122" spans="1:6" x14ac:dyDescent="0.25">
      <c r="A7122" t="s">
        <v>55</v>
      </c>
      <c r="B7122" t="s">
        <v>21</v>
      </c>
      <c r="C7122" t="s">
        <v>24</v>
      </c>
      <c r="D7122" s="1">
        <v>44550</v>
      </c>
      <c r="E7122" s="4">
        <v>2618</v>
      </c>
      <c r="F7122">
        <v>131</v>
      </c>
    </row>
    <row r="7123" spans="1:6" x14ac:dyDescent="0.25">
      <c r="A7123" t="s">
        <v>25</v>
      </c>
      <c r="B7123" t="s">
        <v>21</v>
      </c>
      <c r="C7123" t="s">
        <v>22</v>
      </c>
      <c r="D7123" s="1">
        <v>44550</v>
      </c>
      <c r="E7123" s="4">
        <v>6328</v>
      </c>
      <c r="F7123">
        <v>633</v>
      </c>
    </row>
    <row r="7124" spans="1:6" x14ac:dyDescent="0.25">
      <c r="A7124" t="s">
        <v>40</v>
      </c>
      <c r="B7124" t="s">
        <v>6</v>
      </c>
      <c r="C7124" t="s">
        <v>42</v>
      </c>
      <c r="D7124" s="1">
        <v>44550</v>
      </c>
      <c r="E7124" s="4">
        <v>5600</v>
      </c>
      <c r="F7124">
        <v>400</v>
      </c>
    </row>
    <row r="7125" spans="1:6" x14ac:dyDescent="0.25">
      <c r="A7125" t="s">
        <v>51</v>
      </c>
      <c r="B7125" t="s">
        <v>11</v>
      </c>
      <c r="C7125" t="s">
        <v>43</v>
      </c>
      <c r="D7125" s="1">
        <v>44550</v>
      </c>
      <c r="E7125" s="4">
        <v>11123</v>
      </c>
      <c r="F7125">
        <v>557</v>
      </c>
    </row>
    <row r="7126" spans="1:6" x14ac:dyDescent="0.25">
      <c r="A7126" t="s">
        <v>34</v>
      </c>
      <c r="B7126" t="s">
        <v>6</v>
      </c>
      <c r="C7126" t="s">
        <v>17</v>
      </c>
      <c r="D7126" s="1">
        <v>44550</v>
      </c>
      <c r="E7126" s="4">
        <v>1435</v>
      </c>
      <c r="F7126">
        <v>66</v>
      </c>
    </row>
    <row r="7127" spans="1:6" x14ac:dyDescent="0.25">
      <c r="A7127" t="s">
        <v>55</v>
      </c>
      <c r="B7127" t="s">
        <v>6</v>
      </c>
      <c r="C7127" t="s">
        <v>28</v>
      </c>
      <c r="D7127" s="1">
        <v>44550</v>
      </c>
      <c r="E7127" s="4">
        <v>13881</v>
      </c>
      <c r="F7127">
        <v>2310</v>
      </c>
    </row>
    <row r="7128" spans="1:6" x14ac:dyDescent="0.25">
      <c r="A7128" t="s">
        <v>23</v>
      </c>
      <c r="B7128" t="s">
        <v>9</v>
      </c>
      <c r="C7128" t="s">
        <v>42</v>
      </c>
      <c r="D7128" s="1">
        <v>44551</v>
      </c>
      <c r="E7128" s="4">
        <v>10738</v>
      </c>
      <c r="F7128">
        <v>770</v>
      </c>
    </row>
    <row r="7129" spans="1:6" x14ac:dyDescent="0.25">
      <c r="A7129" t="s">
        <v>54</v>
      </c>
      <c r="B7129" t="s">
        <v>9</v>
      </c>
      <c r="C7129" t="s">
        <v>31</v>
      </c>
      <c r="D7129" s="1">
        <v>44551</v>
      </c>
      <c r="E7129" s="4">
        <v>2100</v>
      </c>
      <c r="F7129">
        <v>162</v>
      </c>
    </row>
    <row r="7130" spans="1:6" x14ac:dyDescent="0.25">
      <c r="A7130" t="s">
        <v>41</v>
      </c>
      <c r="B7130" t="s">
        <v>11</v>
      </c>
      <c r="C7130" t="s">
        <v>43</v>
      </c>
      <c r="D7130" s="1">
        <v>44551</v>
      </c>
      <c r="E7130" s="4">
        <v>4767</v>
      </c>
      <c r="F7130">
        <v>217</v>
      </c>
    </row>
    <row r="7131" spans="1:6" x14ac:dyDescent="0.25">
      <c r="A7131" t="s">
        <v>25</v>
      </c>
      <c r="B7131" t="s">
        <v>11</v>
      </c>
      <c r="C7131" t="s">
        <v>47</v>
      </c>
      <c r="D7131" s="1">
        <v>44551</v>
      </c>
      <c r="E7131" s="4">
        <v>4634</v>
      </c>
      <c r="F7131">
        <v>273</v>
      </c>
    </row>
    <row r="7132" spans="1:6" x14ac:dyDescent="0.25">
      <c r="A7132" t="s">
        <v>53</v>
      </c>
      <c r="B7132" t="s">
        <v>27</v>
      </c>
      <c r="C7132" t="s">
        <v>12</v>
      </c>
      <c r="D7132" s="1">
        <v>44551</v>
      </c>
      <c r="E7132" s="4">
        <v>1246</v>
      </c>
      <c r="F7132">
        <v>78</v>
      </c>
    </row>
    <row r="7133" spans="1:6" x14ac:dyDescent="0.25">
      <c r="A7133" t="s">
        <v>10</v>
      </c>
      <c r="B7133" t="s">
        <v>9</v>
      </c>
      <c r="C7133" t="s">
        <v>26</v>
      </c>
      <c r="D7133" s="1">
        <v>44551</v>
      </c>
      <c r="E7133" s="4">
        <v>2688</v>
      </c>
      <c r="F7133">
        <v>224</v>
      </c>
    </row>
    <row r="7134" spans="1:6" x14ac:dyDescent="0.25">
      <c r="A7134" t="s">
        <v>33</v>
      </c>
      <c r="B7134" t="s">
        <v>21</v>
      </c>
      <c r="C7134" t="s">
        <v>47</v>
      </c>
      <c r="D7134" s="1">
        <v>44551</v>
      </c>
      <c r="E7134" s="4">
        <v>5271</v>
      </c>
      <c r="F7134">
        <v>311</v>
      </c>
    </row>
    <row r="7135" spans="1:6" x14ac:dyDescent="0.25">
      <c r="A7135" t="s">
        <v>13</v>
      </c>
      <c r="B7135" t="s">
        <v>9</v>
      </c>
      <c r="C7135" t="s">
        <v>28</v>
      </c>
      <c r="D7135" s="1">
        <v>44551</v>
      </c>
      <c r="E7135" s="4">
        <v>7679</v>
      </c>
      <c r="F7135">
        <v>1120</v>
      </c>
    </row>
    <row r="7136" spans="1:6" x14ac:dyDescent="0.25">
      <c r="A7136" t="s">
        <v>39</v>
      </c>
      <c r="B7136" t="s">
        <v>9</v>
      </c>
      <c r="C7136" t="s">
        <v>22</v>
      </c>
      <c r="D7136" s="1">
        <v>44551</v>
      </c>
      <c r="E7136" s="4">
        <v>5810</v>
      </c>
      <c r="F7136">
        <v>646</v>
      </c>
    </row>
    <row r="7137" spans="1:6" x14ac:dyDescent="0.25">
      <c r="A7137" t="s">
        <v>49</v>
      </c>
      <c r="B7137" t="s">
        <v>6</v>
      </c>
      <c r="C7137" t="s">
        <v>35</v>
      </c>
      <c r="D7137" s="1">
        <v>44551</v>
      </c>
      <c r="E7137" s="4">
        <v>3983</v>
      </c>
      <c r="F7137">
        <v>210</v>
      </c>
    </row>
    <row r="7138" spans="1:6" x14ac:dyDescent="0.25">
      <c r="A7138" t="s">
        <v>54</v>
      </c>
      <c r="B7138" t="s">
        <v>11</v>
      </c>
      <c r="C7138" t="s">
        <v>35</v>
      </c>
      <c r="D7138" s="1">
        <v>44551</v>
      </c>
      <c r="E7138" s="4">
        <v>17906</v>
      </c>
      <c r="F7138">
        <v>910</v>
      </c>
    </row>
    <row r="7139" spans="1:6" x14ac:dyDescent="0.25">
      <c r="A7139" t="s">
        <v>37</v>
      </c>
      <c r="B7139" t="s">
        <v>16</v>
      </c>
      <c r="C7139" t="s">
        <v>50</v>
      </c>
      <c r="D7139" s="1">
        <v>44551</v>
      </c>
      <c r="E7139" s="4">
        <v>6818</v>
      </c>
      <c r="F7139">
        <v>285</v>
      </c>
    </row>
    <row r="7140" spans="1:6" x14ac:dyDescent="0.25">
      <c r="A7140" t="s">
        <v>57</v>
      </c>
      <c r="B7140" t="s">
        <v>6</v>
      </c>
      <c r="C7140" t="s">
        <v>45</v>
      </c>
      <c r="D7140" s="1">
        <v>44551</v>
      </c>
      <c r="E7140" s="4">
        <v>7609</v>
      </c>
      <c r="F7140">
        <v>346</v>
      </c>
    </row>
    <row r="7141" spans="1:6" x14ac:dyDescent="0.25">
      <c r="A7141" t="s">
        <v>34</v>
      </c>
      <c r="B7141" t="s">
        <v>27</v>
      </c>
      <c r="C7141" t="s">
        <v>52</v>
      </c>
      <c r="D7141" s="1">
        <v>44551</v>
      </c>
      <c r="E7141" s="4">
        <v>11438</v>
      </c>
      <c r="F7141">
        <v>1050</v>
      </c>
    </row>
    <row r="7142" spans="1:6" x14ac:dyDescent="0.25">
      <c r="A7142" t="s">
        <v>56</v>
      </c>
      <c r="B7142" t="s">
        <v>6</v>
      </c>
      <c r="C7142" t="s">
        <v>52</v>
      </c>
      <c r="D7142" s="1">
        <v>44551</v>
      </c>
      <c r="E7142" s="4">
        <v>1176</v>
      </c>
      <c r="F7142">
        <v>118</v>
      </c>
    </row>
    <row r="7143" spans="1:6" x14ac:dyDescent="0.25">
      <c r="A7143" t="s">
        <v>20</v>
      </c>
      <c r="B7143" t="s">
        <v>21</v>
      </c>
      <c r="C7143" t="s">
        <v>24</v>
      </c>
      <c r="D7143" s="1">
        <v>44551</v>
      </c>
      <c r="E7143" s="4">
        <v>6699</v>
      </c>
      <c r="F7143">
        <v>373</v>
      </c>
    </row>
    <row r="7144" spans="1:6" x14ac:dyDescent="0.25">
      <c r="A7144" t="s">
        <v>29</v>
      </c>
      <c r="B7144" t="s">
        <v>9</v>
      </c>
      <c r="C7144" t="s">
        <v>19</v>
      </c>
      <c r="D7144" s="1">
        <v>44551</v>
      </c>
      <c r="E7144" s="4">
        <v>448</v>
      </c>
      <c r="F7144">
        <v>27</v>
      </c>
    </row>
    <row r="7145" spans="1:6" x14ac:dyDescent="0.25">
      <c r="A7145" t="s">
        <v>23</v>
      </c>
      <c r="B7145" t="s">
        <v>21</v>
      </c>
      <c r="C7145" t="s">
        <v>43</v>
      </c>
      <c r="D7145" s="1">
        <v>44551</v>
      </c>
      <c r="E7145" s="4">
        <v>2555</v>
      </c>
      <c r="F7145">
        <v>117</v>
      </c>
    </row>
    <row r="7146" spans="1:6" x14ac:dyDescent="0.25">
      <c r="A7146" t="s">
        <v>40</v>
      </c>
      <c r="B7146" t="s">
        <v>16</v>
      </c>
      <c r="C7146" t="s">
        <v>17</v>
      </c>
      <c r="D7146" s="1">
        <v>44551</v>
      </c>
      <c r="E7146" s="4">
        <v>10143</v>
      </c>
      <c r="F7146">
        <v>462</v>
      </c>
    </row>
    <row r="7147" spans="1:6" x14ac:dyDescent="0.25">
      <c r="A7147" t="s">
        <v>18</v>
      </c>
      <c r="B7147" t="s">
        <v>9</v>
      </c>
      <c r="C7147" t="s">
        <v>7</v>
      </c>
      <c r="D7147" s="1">
        <v>44551</v>
      </c>
      <c r="E7147" s="4">
        <v>10808</v>
      </c>
      <c r="F7147">
        <v>700</v>
      </c>
    </row>
    <row r="7148" spans="1:6" x14ac:dyDescent="0.25">
      <c r="A7148" t="s">
        <v>54</v>
      </c>
      <c r="B7148" t="s">
        <v>27</v>
      </c>
      <c r="C7148" t="s">
        <v>24</v>
      </c>
      <c r="D7148" s="1">
        <v>44551</v>
      </c>
      <c r="E7148" s="4">
        <v>560</v>
      </c>
      <c r="F7148">
        <v>30</v>
      </c>
    </row>
    <row r="7149" spans="1:6" x14ac:dyDescent="0.25">
      <c r="A7149" t="s">
        <v>39</v>
      </c>
      <c r="B7149" t="s">
        <v>11</v>
      </c>
      <c r="C7149" t="s">
        <v>28</v>
      </c>
      <c r="D7149" s="1">
        <v>44551</v>
      </c>
      <c r="E7149" s="4">
        <v>5460</v>
      </c>
      <c r="F7149">
        <v>683</v>
      </c>
    </row>
    <row r="7150" spans="1:6" x14ac:dyDescent="0.25">
      <c r="A7150" t="s">
        <v>33</v>
      </c>
      <c r="B7150" t="s">
        <v>6</v>
      </c>
      <c r="C7150" t="s">
        <v>12</v>
      </c>
      <c r="D7150" s="1">
        <v>44551</v>
      </c>
      <c r="E7150" s="4">
        <v>3654</v>
      </c>
      <c r="F7150">
        <v>229</v>
      </c>
    </row>
    <row r="7151" spans="1:6" x14ac:dyDescent="0.25">
      <c r="A7151" t="s">
        <v>39</v>
      </c>
      <c r="B7151" t="s">
        <v>27</v>
      </c>
      <c r="C7151" t="s">
        <v>48</v>
      </c>
      <c r="D7151" s="1">
        <v>44551</v>
      </c>
      <c r="E7151" s="4">
        <v>4515</v>
      </c>
      <c r="F7151">
        <v>174</v>
      </c>
    </row>
    <row r="7152" spans="1:6" x14ac:dyDescent="0.25">
      <c r="A7152" t="s">
        <v>23</v>
      </c>
      <c r="B7152" t="s">
        <v>9</v>
      </c>
      <c r="C7152" t="s">
        <v>12</v>
      </c>
      <c r="D7152" s="1">
        <v>44551</v>
      </c>
      <c r="E7152" s="4">
        <v>4515</v>
      </c>
      <c r="F7152">
        <v>283</v>
      </c>
    </row>
    <row r="7153" spans="1:6" x14ac:dyDescent="0.25">
      <c r="A7153" t="s">
        <v>54</v>
      </c>
      <c r="B7153" t="s">
        <v>16</v>
      </c>
      <c r="C7153" t="s">
        <v>45</v>
      </c>
      <c r="D7153" s="1">
        <v>44551</v>
      </c>
      <c r="E7153" s="4">
        <v>3724</v>
      </c>
      <c r="F7153">
        <v>156</v>
      </c>
    </row>
    <row r="7154" spans="1:6" x14ac:dyDescent="0.25">
      <c r="A7154" t="s">
        <v>33</v>
      </c>
      <c r="B7154" t="s">
        <v>9</v>
      </c>
      <c r="C7154" t="s">
        <v>26</v>
      </c>
      <c r="D7154" s="1">
        <v>44551</v>
      </c>
      <c r="E7154" s="4">
        <v>532</v>
      </c>
      <c r="F7154">
        <v>49</v>
      </c>
    </row>
    <row r="7155" spans="1:6" x14ac:dyDescent="0.25">
      <c r="A7155" t="s">
        <v>37</v>
      </c>
      <c r="B7155" t="s">
        <v>6</v>
      </c>
      <c r="C7155" t="s">
        <v>42</v>
      </c>
      <c r="D7155" s="1">
        <v>44551</v>
      </c>
      <c r="E7155" s="4">
        <v>882</v>
      </c>
      <c r="F7155">
        <v>59</v>
      </c>
    </row>
    <row r="7156" spans="1:6" x14ac:dyDescent="0.25">
      <c r="A7156" t="s">
        <v>33</v>
      </c>
      <c r="B7156" t="s">
        <v>11</v>
      </c>
      <c r="C7156" t="s">
        <v>47</v>
      </c>
      <c r="D7156" s="1">
        <v>44551</v>
      </c>
      <c r="E7156" s="4">
        <v>5488</v>
      </c>
      <c r="F7156">
        <v>366</v>
      </c>
    </row>
    <row r="7157" spans="1:6" x14ac:dyDescent="0.25">
      <c r="A7157" t="s">
        <v>46</v>
      </c>
      <c r="B7157" t="s">
        <v>11</v>
      </c>
      <c r="C7157" t="s">
        <v>50</v>
      </c>
      <c r="D7157" s="1">
        <v>44551</v>
      </c>
      <c r="E7157" s="4">
        <v>6650</v>
      </c>
      <c r="F7157">
        <v>290</v>
      </c>
    </row>
    <row r="7158" spans="1:6" x14ac:dyDescent="0.25">
      <c r="A7158" t="s">
        <v>10</v>
      </c>
      <c r="B7158" t="s">
        <v>21</v>
      </c>
      <c r="C7158" t="s">
        <v>42</v>
      </c>
      <c r="D7158" s="1">
        <v>44551</v>
      </c>
      <c r="E7158" s="4">
        <v>9450</v>
      </c>
      <c r="F7158">
        <v>630</v>
      </c>
    </row>
    <row r="7159" spans="1:6" x14ac:dyDescent="0.25">
      <c r="A7159" t="s">
        <v>8</v>
      </c>
      <c r="B7159" t="s">
        <v>27</v>
      </c>
      <c r="C7159" t="s">
        <v>14</v>
      </c>
      <c r="D7159" s="1">
        <v>44551</v>
      </c>
      <c r="E7159" s="4">
        <v>2338</v>
      </c>
      <c r="F7159">
        <v>293</v>
      </c>
    </row>
    <row r="7160" spans="1:6" x14ac:dyDescent="0.25">
      <c r="A7160" t="s">
        <v>32</v>
      </c>
      <c r="B7160" t="s">
        <v>11</v>
      </c>
      <c r="C7160" t="s">
        <v>45</v>
      </c>
      <c r="D7160" s="1">
        <v>44551</v>
      </c>
      <c r="E7160" s="4">
        <v>2086</v>
      </c>
      <c r="F7160">
        <v>91</v>
      </c>
    </row>
    <row r="7161" spans="1:6" x14ac:dyDescent="0.25">
      <c r="A7161" t="s">
        <v>34</v>
      </c>
      <c r="B7161" t="s">
        <v>9</v>
      </c>
      <c r="C7161" t="s">
        <v>38</v>
      </c>
      <c r="D7161" s="1">
        <v>44551</v>
      </c>
      <c r="E7161" s="4">
        <v>9331</v>
      </c>
      <c r="F7161">
        <v>346</v>
      </c>
    </row>
    <row r="7162" spans="1:6" x14ac:dyDescent="0.25">
      <c r="A7162" t="s">
        <v>18</v>
      </c>
      <c r="B7162" t="s">
        <v>27</v>
      </c>
      <c r="C7162" t="s">
        <v>44</v>
      </c>
      <c r="D7162" s="1">
        <v>44551</v>
      </c>
      <c r="E7162" s="4">
        <v>154</v>
      </c>
      <c r="F7162">
        <v>7</v>
      </c>
    </row>
    <row r="7163" spans="1:6" x14ac:dyDescent="0.25">
      <c r="A7163" t="s">
        <v>51</v>
      </c>
      <c r="B7163" t="s">
        <v>9</v>
      </c>
      <c r="C7163" t="s">
        <v>17</v>
      </c>
      <c r="D7163" s="1">
        <v>44551</v>
      </c>
      <c r="E7163" s="4">
        <v>5033</v>
      </c>
      <c r="F7163">
        <v>229</v>
      </c>
    </row>
    <row r="7164" spans="1:6" x14ac:dyDescent="0.25">
      <c r="A7164" t="s">
        <v>55</v>
      </c>
      <c r="B7164" t="s">
        <v>21</v>
      </c>
      <c r="C7164" t="s">
        <v>30</v>
      </c>
      <c r="D7164" s="1">
        <v>44551</v>
      </c>
      <c r="E7164" s="4">
        <v>1554</v>
      </c>
      <c r="F7164">
        <v>82</v>
      </c>
    </row>
    <row r="7165" spans="1:6" x14ac:dyDescent="0.25">
      <c r="A7165" t="s">
        <v>5</v>
      </c>
      <c r="B7165" t="s">
        <v>9</v>
      </c>
      <c r="C7165" t="s">
        <v>45</v>
      </c>
      <c r="D7165" s="1">
        <v>44551</v>
      </c>
      <c r="E7165" s="4">
        <v>294</v>
      </c>
      <c r="F7165">
        <v>14</v>
      </c>
    </row>
    <row r="7166" spans="1:6" x14ac:dyDescent="0.25">
      <c r="A7166" t="s">
        <v>49</v>
      </c>
      <c r="B7166" t="s">
        <v>11</v>
      </c>
      <c r="C7166" t="s">
        <v>48</v>
      </c>
      <c r="D7166" s="1">
        <v>44551</v>
      </c>
      <c r="E7166" s="4">
        <v>840</v>
      </c>
      <c r="F7166">
        <v>34</v>
      </c>
    </row>
    <row r="7167" spans="1:6" x14ac:dyDescent="0.25">
      <c r="A7167" t="s">
        <v>13</v>
      </c>
      <c r="B7167" t="s">
        <v>27</v>
      </c>
      <c r="C7167" t="s">
        <v>38</v>
      </c>
      <c r="D7167" s="1">
        <v>44551</v>
      </c>
      <c r="E7167" s="4">
        <v>13594</v>
      </c>
      <c r="F7167">
        <v>523</v>
      </c>
    </row>
    <row r="7168" spans="1:6" x14ac:dyDescent="0.25">
      <c r="A7168" t="s">
        <v>18</v>
      </c>
      <c r="B7168" t="s">
        <v>9</v>
      </c>
      <c r="C7168" t="s">
        <v>28</v>
      </c>
      <c r="D7168" s="1">
        <v>44551</v>
      </c>
      <c r="E7168" s="4">
        <v>1309</v>
      </c>
      <c r="F7168">
        <v>187</v>
      </c>
    </row>
    <row r="7169" spans="1:6" x14ac:dyDescent="0.25">
      <c r="A7169" t="s">
        <v>37</v>
      </c>
      <c r="B7169" t="s">
        <v>9</v>
      </c>
      <c r="C7169" t="s">
        <v>45</v>
      </c>
      <c r="D7169" s="1">
        <v>44551</v>
      </c>
      <c r="E7169" s="4">
        <v>10633</v>
      </c>
      <c r="F7169">
        <v>484</v>
      </c>
    </row>
    <row r="7170" spans="1:6" x14ac:dyDescent="0.25">
      <c r="A7170" t="s">
        <v>46</v>
      </c>
      <c r="B7170" t="s">
        <v>9</v>
      </c>
      <c r="C7170" t="s">
        <v>35</v>
      </c>
      <c r="D7170" s="1">
        <v>44551</v>
      </c>
      <c r="E7170" s="4">
        <v>4648</v>
      </c>
      <c r="F7170">
        <v>274</v>
      </c>
    </row>
    <row r="7171" spans="1:6" x14ac:dyDescent="0.25">
      <c r="A7171" t="s">
        <v>55</v>
      </c>
      <c r="B7171" t="s">
        <v>6</v>
      </c>
      <c r="C7171" t="s">
        <v>14</v>
      </c>
      <c r="D7171" s="1">
        <v>44551</v>
      </c>
      <c r="E7171" s="4">
        <v>5901</v>
      </c>
      <c r="F7171">
        <v>770</v>
      </c>
    </row>
    <row r="7172" spans="1:6" x14ac:dyDescent="0.25">
      <c r="A7172" t="s">
        <v>39</v>
      </c>
      <c r="B7172" t="s">
        <v>6</v>
      </c>
      <c r="C7172" t="s">
        <v>44</v>
      </c>
      <c r="D7172" s="1">
        <v>44551</v>
      </c>
      <c r="E7172" s="4">
        <v>5733</v>
      </c>
      <c r="F7172">
        <v>239</v>
      </c>
    </row>
    <row r="7173" spans="1:6" x14ac:dyDescent="0.25">
      <c r="A7173" t="s">
        <v>13</v>
      </c>
      <c r="B7173" t="s">
        <v>9</v>
      </c>
      <c r="C7173" t="s">
        <v>17</v>
      </c>
      <c r="D7173" s="1">
        <v>44551</v>
      </c>
      <c r="E7173" s="4">
        <v>4466</v>
      </c>
      <c r="F7173">
        <v>195</v>
      </c>
    </row>
    <row r="7174" spans="1:6" x14ac:dyDescent="0.25">
      <c r="A7174" t="s">
        <v>5</v>
      </c>
      <c r="B7174" t="s">
        <v>6</v>
      </c>
      <c r="C7174" t="s">
        <v>42</v>
      </c>
      <c r="D7174" s="1">
        <v>44551</v>
      </c>
      <c r="E7174" s="4">
        <v>714</v>
      </c>
      <c r="F7174">
        <v>45</v>
      </c>
    </row>
    <row r="7175" spans="1:6" x14ac:dyDescent="0.25">
      <c r="A7175" t="s">
        <v>10</v>
      </c>
      <c r="B7175" t="s">
        <v>9</v>
      </c>
      <c r="C7175" t="s">
        <v>12</v>
      </c>
      <c r="D7175" s="1">
        <v>44551</v>
      </c>
      <c r="E7175" s="4">
        <v>2093</v>
      </c>
      <c r="F7175">
        <v>140</v>
      </c>
    </row>
    <row r="7176" spans="1:6" x14ac:dyDescent="0.25">
      <c r="A7176" t="s">
        <v>20</v>
      </c>
      <c r="B7176" t="s">
        <v>21</v>
      </c>
      <c r="C7176" t="s">
        <v>26</v>
      </c>
      <c r="D7176" s="1">
        <v>44551</v>
      </c>
      <c r="E7176" s="4">
        <v>7770</v>
      </c>
      <c r="F7176">
        <v>700</v>
      </c>
    </row>
    <row r="7177" spans="1:6" x14ac:dyDescent="0.25">
      <c r="A7177" t="s">
        <v>15</v>
      </c>
      <c r="B7177" t="s">
        <v>27</v>
      </c>
      <c r="C7177" t="s">
        <v>50</v>
      </c>
      <c r="D7177" s="1">
        <v>44551</v>
      </c>
      <c r="E7177" s="4">
        <v>4137</v>
      </c>
      <c r="F7177">
        <v>173</v>
      </c>
    </row>
    <row r="7178" spans="1:6" x14ac:dyDescent="0.25">
      <c r="A7178" t="s">
        <v>54</v>
      </c>
      <c r="B7178" t="s">
        <v>21</v>
      </c>
      <c r="C7178" t="s">
        <v>42</v>
      </c>
      <c r="D7178" s="1">
        <v>44551</v>
      </c>
      <c r="E7178" s="4">
        <v>17920</v>
      </c>
      <c r="F7178">
        <v>1260</v>
      </c>
    </row>
    <row r="7179" spans="1:6" x14ac:dyDescent="0.25">
      <c r="A7179" t="s">
        <v>29</v>
      </c>
      <c r="B7179" t="s">
        <v>21</v>
      </c>
      <c r="C7179" t="s">
        <v>12</v>
      </c>
      <c r="D7179" s="1">
        <v>44551</v>
      </c>
      <c r="E7179" s="4">
        <v>5208</v>
      </c>
      <c r="F7179">
        <v>348</v>
      </c>
    </row>
    <row r="7180" spans="1:6" x14ac:dyDescent="0.25">
      <c r="A7180" t="s">
        <v>39</v>
      </c>
      <c r="B7180" t="s">
        <v>9</v>
      </c>
      <c r="C7180" t="s">
        <v>48</v>
      </c>
      <c r="D7180" s="1">
        <v>44551</v>
      </c>
      <c r="E7180" s="4">
        <v>6734</v>
      </c>
      <c r="F7180">
        <v>250</v>
      </c>
    </row>
    <row r="7181" spans="1:6" x14ac:dyDescent="0.25">
      <c r="A7181" t="s">
        <v>55</v>
      </c>
      <c r="B7181" t="s">
        <v>9</v>
      </c>
      <c r="C7181" t="s">
        <v>31</v>
      </c>
      <c r="D7181" s="1">
        <v>44551</v>
      </c>
      <c r="E7181" s="4">
        <v>7938</v>
      </c>
      <c r="F7181">
        <v>662</v>
      </c>
    </row>
    <row r="7182" spans="1:6" x14ac:dyDescent="0.25">
      <c r="A7182" t="s">
        <v>54</v>
      </c>
      <c r="B7182" t="s">
        <v>16</v>
      </c>
      <c r="C7182" t="s">
        <v>43</v>
      </c>
      <c r="D7182" s="1">
        <v>44551</v>
      </c>
      <c r="E7182" s="4">
        <v>588</v>
      </c>
      <c r="F7182">
        <v>28</v>
      </c>
    </row>
    <row r="7183" spans="1:6" x14ac:dyDescent="0.25">
      <c r="A7183" t="s">
        <v>20</v>
      </c>
      <c r="B7183" t="s">
        <v>27</v>
      </c>
      <c r="C7183" t="s">
        <v>24</v>
      </c>
      <c r="D7183" s="1">
        <v>44551</v>
      </c>
      <c r="E7183" s="4">
        <v>5593</v>
      </c>
      <c r="F7183">
        <v>311</v>
      </c>
    </row>
    <row r="7184" spans="1:6" x14ac:dyDescent="0.25">
      <c r="A7184" t="s">
        <v>20</v>
      </c>
      <c r="B7184" t="s">
        <v>6</v>
      </c>
      <c r="C7184" t="s">
        <v>48</v>
      </c>
      <c r="D7184" s="1">
        <v>44551</v>
      </c>
      <c r="E7184" s="4">
        <v>3850</v>
      </c>
      <c r="F7184">
        <v>154</v>
      </c>
    </row>
    <row r="7185" spans="1:6" x14ac:dyDescent="0.25">
      <c r="A7185" t="s">
        <v>13</v>
      </c>
      <c r="B7185" t="s">
        <v>9</v>
      </c>
      <c r="C7185" t="s">
        <v>31</v>
      </c>
      <c r="D7185" s="1">
        <v>44552</v>
      </c>
      <c r="E7185" s="4">
        <v>7420</v>
      </c>
      <c r="F7185">
        <v>530</v>
      </c>
    </row>
    <row r="7186" spans="1:6" x14ac:dyDescent="0.25">
      <c r="A7186" t="s">
        <v>34</v>
      </c>
      <c r="B7186" t="s">
        <v>16</v>
      </c>
      <c r="C7186" t="s">
        <v>36</v>
      </c>
      <c r="D7186" s="1">
        <v>44552</v>
      </c>
      <c r="E7186" s="4">
        <v>8253</v>
      </c>
      <c r="F7186">
        <v>1190</v>
      </c>
    </row>
    <row r="7187" spans="1:6" x14ac:dyDescent="0.25">
      <c r="A7187" t="s">
        <v>5</v>
      </c>
      <c r="B7187" t="s">
        <v>27</v>
      </c>
      <c r="C7187" t="s">
        <v>14</v>
      </c>
      <c r="D7187" s="1">
        <v>44552</v>
      </c>
      <c r="E7187" s="4">
        <v>5327</v>
      </c>
      <c r="F7187">
        <v>910</v>
      </c>
    </row>
    <row r="7188" spans="1:6" x14ac:dyDescent="0.25">
      <c r="A7188" t="s">
        <v>40</v>
      </c>
      <c r="B7188" t="s">
        <v>6</v>
      </c>
      <c r="C7188" t="s">
        <v>14</v>
      </c>
      <c r="D7188" s="1">
        <v>44552</v>
      </c>
      <c r="E7188" s="4">
        <v>5754</v>
      </c>
      <c r="F7188">
        <v>980</v>
      </c>
    </row>
    <row r="7189" spans="1:6" x14ac:dyDescent="0.25">
      <c r="A7189" t="s">
        <v>8</v>
      </c>
      <c r="B7189" t="s">
        <v>9</v>
      </c>
      <c r="C7189" t="s">
        <v>22</v>
      </c>
      <c r="D7189" s="1">
        <v>44552</v>
      </c>
      <c r="E7189" s="4">
        <v>4263</v>
      </c>
      <c r="F7189">
        <v>474</v>
      </c>
    </row>
    <row r="7190" spans="1:6" x14ac:dyDescent="0.25">
      <c r="A7190" t="s">
        <v>34</v>
      </c>
      <c r="B7190" t="s">
        <v>16</v>
      </c>
      <c r="C7190" t="s">
        <v>42</v>
      </c>
      <c r="D7190" s="1">
        <v>44552</v>
      </c>
      <c r="E7190" s="4">
        <v>15603</v>
      </c>
      <c r="F7190">
        <v>1050</v>
      </c>
    </row>
    <row r="7191" spans="1:6" x14ac:dyDescent="0.25">
      <c r="A7191" t="s">
        <v>33</v>
      </c>
      <c r="B7191" t="s">
        <v>16</v>
      </c>
      <c r="C7191" t="s">
        <v>35</v>
      </c>
      <c r="D7191" s="1">
        <v>44552</v>
      </c>
      <c r="E7191" s="4">
        <v>5628</v>
      </c>
      <c r="F7191">
        <v>332</v>
      </c>
    </row>
    <row r="7192" spans="1:6" x14ac:dyDescent="0.25">
      <c r="A7192" t="s">
        <v>15</v>
      </c>
      <c r="B7192" t="s">
        <v>21</v>
      </c>
      <c r="C7192" t="s">
        <v>42</v>
      </c>
      <c r="D7192" s="1">
        <v>44552</v>
      </c>
      <c r="E7192" s="4">
        <v>2639</v>
      </c>
      <c r="F7192">
        <v>189</v>
      </c>
    </row>
    <row r="7193" spans="1:6" x14ac:dyDescent="0.25">
      <c r="A7193" t="s">
        <v>18</v>
      </c>
      <c r="B7193" t="s">
        <v>27</v>
      </c>
      <c r="C7193" t="s">
        <v>52</v>
      </c>
      <c r="D7193" s="1">
        <v>44552</v>
      </c>
      <c r="E7193" s="4">
        <v>5138</v>
      </c>
      <c r="F7193">
        <v>514</v>
      </c>
    </row>
    <row r="7194" spans="1:6" x14ac:dyDescent="0.25">
      <c r="A7194" t="s">
        <v>37</v>
      </c>
      <c r="B7194" t="s">
        <v>9</v>
      </c>
      <c r="C7194" t="s">
        <v>44</v>
      </c>
      <c r="D7194" s="1">
        <v>44552</v>
      </c>
      <c r="E7194" s="4">
        <v>9135</v>
      </c>
      <c r="F7194">
        <v>398</v>
      </c>
    </row>
    <row r="7195" spans="1:6" x14ac:dyDescent="0.25">
      <c r="A7195" t="s">
        <v>39</v>
      </c>
      <c r="B7195" t="s">
        <v>9</v>
      </c>
      <c r="C7195" t="s">
        <v>43</v>
      </c>
      <c r="D7195" s="1">
        <v>44552</v>
      </c>
      <c r="E7195" s="4">
        <v>742</v>
      </c>
      <c r="F7195">
        <v>36</v>
      </c>
    </row>
    <row r="7196" spans="1:6" x14ac:dyDescent="0.25">
      <c r="A7196" t="s">
        <v>10</v>
      </c>
      <c r="B7196" t="s">
        <v>27</v>
      </c>
      <c r="C7196" t="s">
        <v>31</v>
      </c>
      <c r="D7196" s="1">
        <v>44552</v>
      </c>
      <c r="E7196" s="4">
        <v>10192</v>
      </c>
      <c r="F7196">
        <v>700</v>
      </c>
    </row>
    <row r="7197" spans="1:6" x14ac:dyDescent="0.25">
      <c r="A7197" t="s">
        <v>49</v>
      </c>
      <c r="B7197" t="s">
        <v>6</v>
      </c>
      <c r="C7197" t="s">
        <v>42</v>
      </c>
      <c r="D7197" s="1">
        <v>44552</v>
      </c>
      <c r="E7197" s="4">
        <v>2051</v>
      </c>
      <c r="F7197">
        <v>147</v>
      </c>
    </row>
    <row r="7198" spans="1:6" x14ac:dyDescent="0.25">
      <c r="A7198" t="s">
        <v>5</v>
      </c>
      <c r="B7198" t="s">
        <v>9</v>
      </c>
      <c r="C7198" t="s">
        <v>30</v>
      </c>
      <c r="D7198" s="1">
        <v>44552</v>
      </c>
      <c r="E7198" s="4">
        <v>560</v>
      </c>
      <c r="F7198">
        <v>32</v>
      </c>
    </row>
    <row r="7199" spans="1:6" x14ac:dyDescent="0.25">
      <c r="A7199" t="s">
        <v>18</v>
      </c>
      <c r="B7199" t="s">
        <v>6</v>
      </c>
      <c r="C7199" t="s">
        <v>30</v>
      </c>
      <c r="D7199" s="1">
        <v>44552</v>
      </c>
      <c r="E7199" s="4">
        <v>77</v>
      </c>
      <c r="F7199">
        <v>5</v>
      </c>
    </row>
    <row r="7200" spans="1:6" x14ac:dyDescent="0.25">
      <c r="A7200" t="s">
        <v>54</v>
      </c>
      <c r="B7200" t="s">
        <v>16</v>
      </c>
      <c r="C7200" t="s">
        <v>38</v>
      </c>
      <c r="D7200" s="1">
        <v>44552</v>
      </c>
      <c r="E7200" s="4">
        <v>3402</v>
      </c>
      <c r="F7200">
        <v>126</v>
      </c>
    </row>
    <row r="7201" spans="1:6" x14ac:dyDescent="0.25">
      <c r="A7201" t="s">
        <v>54</v>
      </c>
      <c r="B7201" t="s">
        <v>11</v>
      </c>
      <c r="C7201" t="s">
        <v>47</v>
      </c>
      <c r="D7201" s="1">
        <v>44552</v>
      </c>
      <c r="E7201" s="4">
        <v>7385</v>
      </c>
      <c r="F7201">
        <v>435</v>
      </c>
    </row>
    <row r="7202" spans="1:6" x14ac:dyDescent="0.25">
      <c r="A7202" t="s">
        <v>33</v>
      </c>
      <c r="B7202" t="s">
        <v>9</v>
      </c>
      <c r="C7202" t="s">
        <v>36</v>
      </c>
      <c r="D7202" s="1">
        <v>44552</v>
      </c>
      <c r="E7202" s="4">
        <v>5845</v>
      </c>
      <c r="F7202">
        <v>650</v>
      </c>
    </row>
    <row r="7203" spans="1:6" x14ac:dyDescent="0.25">
      <c r="A7203" t="s">
        <v>34</v>
      </c>
      <c r="B7203" t="s">
        <v>16</v>
      </c>
      <c r="C7203" t="s">
        <v>22</v>
      </c>
      <c r="D7203" s="1">
        <v>44552</v>
      </c>
      <c r="E7203" s="4">
        <v>13741</v>
      </c>
      <c r="F7203">
        <v>1540</v>
      </c>
    </row>
    <row r="7204" spans="1:6" x14ac:dyDescent="0.25">
      <c r="A7204" t="s">
        <v>29</v>
      </c>
      <c r="B7204" t="s">
        <v>16</v>
      </c>
      <c r="C7204" t="s">
        <v>30</v>
      </c>
      <c r="D7204" s="1">
        <v>44552</v>
      </c>
      <c r="E7204" s="4">
        <v>5803</v>
      </c>
      <c r="F7204">
        <v>306</v>
      </c>
    </row>
    <row r="7205" spans="1:6" x14ac:dyDescent="0.25">
      <c r="A7205" t="s">
        <v>8</v>
      </c>
      <c r="B7205" t="s">
        <v>11</v>
      </c>
      <c r="C7205" t="s">
        <v>35</v>
      </c>
      <c r="D7205" s="1">
        <v>44552</v>
      </c>
      <c r="E7205" s="4">
        <v>6958</v>
      </c>
      <c r="F7205">
        <v>410</v>
      </c>
    </row>
    <row r="7206" spans="1:6" x14ac:dyDescent="0.25">
      <c r="A7206" t="s">
        <v>40</v>
      </c>
      <c r="B7206" t="s">
        <v>9</v>
      </c>
      <c r="C7206" t="s">
        <v>42</v>
      </c>
      <c r="D7206" s="1">
        <v>44552</v>
      </c>
      <c r="E7206" s="4">
        <v>9877</v>
      </c>
      <c r="F7206">
        <v>659</v>
      </c>
    </row>
    <row r="7207" spans="1:6" x14ac:dyDescent="0.25">
      <c r="A7207" t="s">
        <v>32</v>
      </c>
      <c r="B7207" t="s">
        <v>9</v>
      </c>
      <c r="C7207" t="s">
        <v>50</v>
      </c>
      <c r="D7207" s="1">
        <v>44552</v>
      </c>
      <c r="E7207" s="4">
        <v>9065</v>
      </c>
      <c r="F7207">
        <v>395</v>
      </c>
    </row>
    <row r="7208" spans="1:6" x14ac:dyDescent="0.25">
      <c r="A7208" t="s">
        <v>57</v>
      </c>
      <c r="B7208" t="s">
        <v>11</v>
      </c>
      <c r="C7208" t="s">
        <v>19</v>
      </c>
      <c r="D7208" s="1">
        <v>44552</v>
      </c>
      <c r="E7208" s="4">
        <v>2968</v>
      </c>
      <c r="F7208">
        <v>175</v>
      </c>
    </row>
    <row r="7209" spans="1:6" x14ac:dyDescent="0.25">
      <c r="A7209" t="s">
        <v>39</v>
      </c>
      <c r="B7209" t="s">
        <v>11</v>
      </c>
      <c r="C7209" t="s">
        <v>31</v>
      </c>
      <c r="D7209" s="1">
        <v>44552</v>
      </c>
      <c r="E7209" s="4">
        <v>819</v>
      </c>
      <c r="F7209">
        <v>59</v>
      </c>
    </row>
    <row r="7210" spans="1:6" x14ac:dyDescent="0.25">
      <c r="A7210" t="s">
        <v>10</v>
      </c>
      <c r="B7210" t="s">
        <v>21</v>
      </c>
      <c r="C7210" t="s">
        <v>44</v>
      </c>
      <c r="D7210" s="1">
        <v>44552</v>
      </c>
      <c r="E7210" s="4">
        <v>7777</v>
      </c>
      <c r="F7210">
        <v>325</v>
      </c>
    </row>
    <row r="7211" spans="1:6" x14ac:dyDescent="0.25">
      <c r="A7211" t="s">
        <v>46</v>
      </c>
      <c r="B7211" t="s">
        <v>21</v>
      </c>
      <c r="C7211" t="s">
        <v>36</v>
      </c>
      <c r="D7211" s="1">
        <v>44552</v>
      </c>
      <c r="E7211" s="4">
        <v>7</v>
      </c>
      <c r="F7211">
        <v>1</v>
      </c>
    </row>
    <row r="7212" spans="1:6" x14ac:dyDescent="0.25">
      <c r="A7212" t="s">
        <v>37</v>
      </c>
      <c r="B7212" t="s">
        <v>27</v>
      </c>
      <c r="C7212" t="s">
        <v>44</v>
      </c>
      <c r="D7212" s="1">
        <v>44552</v>
      </c>
      <c r="E7212" s="4">
        <v>5845</v>
      </c>
      <c r="F7212">
        <v>255</v>
      </c>
    </row>
    <row r="7213" spans="1:6" x14ac:dyDescent="0.25">
      <c r="A7213" t="s">
        <v>37</v>
      </c>
      <c r="B7213" t="s">
        <v>11</v>
      </c>
      <c r="C7213" t="s">
        <v>24</v>
      </c>
      <c r="D7213" s="1">
        <v>44552</v>
      </c>
      <c r="E7213" s="4">
        <v>2702</v>
      </c>
      <c r="F7213">
        <v>136</v>
      </c>
    </row>
    <row r="7214" spans="1:6" x14ac:dyDescent="0.25">
      <c r="A7214" t="s">
        <v>46</v>
      </c>
      <c r="B7214" t="s">
        <v>11</v>
      </c>
      <c r="C7214" t="s">
        <v>12</v>
      </c>
      <c r="D7214" s="1">
        <v>44552</v>
      </c>
      <c r="E7214" s="4">
        <v>4144</v>
      </c>
      <c r="F7214">
        <v>259</v>
      </c>
    </row>
    <row r="7215" spans="1:6" x14ac:dyDescent="0.25">
      <c r="A7215" t="s">
        <v>20</v>
      </c>
      <c r="B7215" t="s">
        <v>16</v>
      </c>
      <c r="C7215" t="s">
        <v>7</v>
      </c>
      <c r="D7215" s="1">
        <v>44552</v>
      </c>
      <c r="E7215" s="4">
        <v>854</v>
      </c>
      <c r="F7215">
        <v>54</v>
      </c>
    </row>
    <row r="7216" spans="1:6" x14ac:dyDescent="0.25">
      <c r="A7216" t="s">
        <v>18</v>
      </c>
      <c r="B7216" t="s">
        <v>21</v>
      </c>
      <c r="C7216" t="s">
        <v>47</v>
      </c>
      <c r="D7216" s="1">
        <v>44553</v>
      </c>
      <c r="E7216" s="4">
        <v>8288</v>
      </c>
      <c r="F7216">
        <v>488</v>
      </c>
    </row>
    <row r="7217" spans="1:6" x14ac:dyDescent="0.25">
      <c r="A7217" t="s">
        <v>13</v>
      </c>
      <c r="B7217" t="s">
        <v>27</v>
      </c>
      <c r="C7217" t="s">
        <v>43</v>
      </c>
      <c r="D7217" s="1">
        <v>44553</v>
      </c>
      <c r="E7217" s="4">
        <v>11515</v>
      </c>
      <c r="F7217">
        <v>524</v>
      </c>
    </row>
    <row r="7218" spans="1:6" x14ac:dyDescent="0.25">
      <c r="A7218" t="s">
        <v>32</v>
      </c>
      <c r="B7218" t="s">
        <v>27</v>
      </c>
      <c r="C7218" t="s">
        <v>14</v>
      </c>
      <c r="D7218" s="1">
        <v>44553</v>
      </c>
      <c r="E7218" s="4">
        <v>6685</v>
      </c>
      <c r="F7218">
        <v>840</v>
      </c>
    </row>
    <row r="7219" spans="1:6" x14ac:dyDescent="0.25">
      <c r="A7219" t="s">
        <v>51</v>
      </c>
      <c r="B7219" t="s">
        <v>11</v>
      </c>
      <c r="C7219" t="s">
        <v>12</v>
      </c>
      <c r="D7219" s="1">
        <v>44553</v>
      </c>
      <c r="E7219" s="4">
        <v>2996</v>
      </c>
      <c r="F7219">
        <v>177</v>
      </c>
    </row>
    <row r="7220" spans="1:6" x14ac:dyDescent="0.25">
      <c r="A7220" t="s">
        <v>15</v>
      </c>
      <c r="B7220" t="s">
        <v>11</v>
      </c>
      <c r="C7220" t="s">
        <v>52</v>
      </c>
      <c r="D7220" s="1">
        <v>44553</v>
      </c>
      <c r="E7220" s="4">
        <v>1120</v>
      </c>
      <c r="F7220">
        <v>94</v>
      </c>
    </row>
    <row r="7221" spans="1:6" x14ac:dyDescent="0.25">
      <c r="A7221" t="s">
        <v>5</v>
      </c>
      <c r="B7221" t="s">
        <v>16</v>
      </c>
      <c r="C7221" t="s">
        <v>7</v>
      </c>
      <c r="D7221" s="1">
        <v>44553</v>
      </c>
      <c r="E7221" s="4">
        <v>476</v>
      </c>
      <c r="F7221">
        <v>32</v>
      </c>
    </row>
    <row r="7222" spans="1:6" x14ac:dyDescent="0.25">
      <c r="A7222" t="s">
        <v>25</v>
      </c>
      <c r="B7222" t="s">
        <v>21</v>
      </c>
      <c r="C7222" t="s">
        <v>35</v>
      </c>
      <c r="D7222" s="1">
        <v>44553</v>
      </c>
      <c r="E7222" s="4">
        <v>11914</v>
      </c>
      <c r="F7222">
        <v>700</v>
      </c>
    </row>
    <row r="7223" spans="1:6" x14ac:dyDescent="0.25">
      <c r="A7223" t="s">
        <v>34</v>
      </c>
      <c r="B7223" t="s">
        <v>11</v>
      </c>
      <c r="C7223" t="s">
        <v>42</v>
      </c>
      <c r="D7223" s="1">
        <v>44553</v>
      </c>
      <c r="E7223" s="4">
        <v>6524</v>
      </c>
      <c r="F7223">
        <v>435</v>
      </c>
    </row>
    <row r="7224" spans="1:6" x14ac:dyDescent="0.25">
      <c r="A7224" t="s">
        <v>33</v>
      </c>
      <c r="B7224" t="s">
        <v>16</v>
      </c>
      <c r="C7224" t="s">
        <v>43</v>
      </c>
      <c r="D7224" s="1">
        <v>44553</v>
      </c>
      <c r="E7224" s="4">
        <v>672</v>
      </c>
      <c r="F7224">
        <v>32</v>
      </c>
    </row>
    <row r="7225" spans="1:6" x14ac:dyDescent="0.25">
      <c r="A7225" t="s">
        <v>49</v>
      </c>
      <c r="B7225" t="s">
        <v>16</v>
      </c>
      <c r="C7225" t="s">
        <v>42</v>
      </c>
      <c r="D7225" s="1">
        <v>44553</v>
      </c>
      <c r="E7225" s="4">
        <v>1470</v>
      </c>
      <c r="F7225">
        <v>98</v>
      </c>
    </row>
    <row r="7226" spans="1:6" x14ac:dyDescent="0.25">
      <c r="A7226" t="s">
        <v>41</v>
      </c>
      <c r="B7226" t="s">
        <v>27</v>
      </c>
      <c r="C7226" t="s">
        <v>43</v>
      </c>
      <c r="D7226" s="1">
        <v>44553</v>
      </c>
      <c r="E7226" s="4">
        <v>16289</v>
      </c>
      <c r="F7226">
        <v>840</v>
      </c>
    </row>
    <row r="7227" spans="1:6" x14ac:dyDescent="0.25">
      <c r="A7227" t="s">
        <v>18</v>
      </c>
      <c r="B7227" t="s">
        <v>27</v>
      </c>
      <c r="C7227" t="s">
        <v>12</v>
      </c>
      <c r="D7227" s="1">
        <v>44553</v>
      </c>
      <c r="E7227" s="4">
        <v>4032</v>
      </c>
      <c r="F7227">
        <v>269</v>
      </c>
    </row>
    <row r="7228" spans="1:6" x14ac:dyDescent="0.25">
      <c r="A7228" t="s">
        <v>56</v>
      </c>
      <c r="B7228" t="s">
        <v>27</v>
      </c>
      <c r="C7228" t="s">
        <v>52</v>
      </c>
      <c r="D7228" s="1">
        <v>44553</v>
      </c>
      <c r="E7228" s="4">
        <v>3290</v>
      </c>
      <c r="F7228">
        <v>329</v>
      </c>
    </row>
    <row r="7229" spans="1:6" x14ac:dyDescent="0.25">
      <c r="A7229" t="s">
        <v>10</v>
      </c>
      <c r="B7229" t="s">
        <v>21</v>
      </c>
      <c r="C7229" t="s">
        <v>17</v>
      </c>
      <c r="D7229" s="1">
        <v>44553</v>
      </c>
      <c r="E7229" s="4">
        <v>6881</v>
      </c>
      <c r="F7229">
        <v>328</v>
      </c>
    </row>
    <row r="7230" spans="1:6" x14ac:dyDescent="0.25">
      <c r="A7230" t="s">
        <v>15</v>
      </c>
      <c r="B7230" t="s">
        <v>11</v>
      </c>
      <c r="C7230" t="s">
        <v>42</v>
      </c>
      <c r="D7230" s="1">
        <v>44553</v>
      </c>
      <c r="E7230" s="4">
        <v>5719</v>
      </c>
      <c r="F7230">
        <v>358</v>
      </c>
    </row>
    <row r="7231" spans="1:6" x14ac:dyDescent="0.25">
      <c r="A7231" t="s">
        <v>40</v>
      </c>
      <c r="B7231" t="s">
        <v>16</v>
      </c>
      <c r="C7231" t="s">
        <v>12</v>
      </c>
      <c r="D7231" s="1">
        <v>44553</v>
      </c>
      <c r="E7231" s="4">
        <v>7805</v>
      </c>
      <c r="F7231">
        <v>521</v>
      </c>
    </row>
    <row r="7232" spans="1:6" x14ac:dyDescent="0.25">
      <c r="A7232" t="s">
        <v>34</v>
      </c>
      <c r="B7232" t="s">
        <v>21</v>
      </c>
      <c r="C7232" t="s">
        <v>30</v>
      </c>
      <c r="D7232" s="1">
        <v>44553</v>
      </c>
      <c r="E7232" s="4">
        <v>10850</v>
      </c>
      <c r="F7232">
        <v>572</v>
      </c>
    </row>
    <row r="7233" spans="1:6" x14ac:dyDescent="0.25">
      <c r="A7233" t="s">
        <v>34</v>
      </c>
      <c r="B7233" t="s">
        <v>16</v>
      </c>
      <c r="C7233" t="s">
        <v>17</v>
      </c>
      <c r="D7233" s="1">
        <v>44553</v>
      </c>
      <c r="E7233" s="4">
        <v>679</v>
      </c>
      <c r="F7233">
        <v>30</v>
      </c>
    </row>
    <row r="7234" spans="1:6" x14ac:dyDescent="0.25">
      <c r="A7234" t="s">
        <v>37</v>
      </c>
      <c r="B7234" t="s">
        <v>6</v>
      </c>
      <c r="C7234" t="s">
        <v>47</v>
      </c>
      <c r="D7234" s="1">
        <v>44553</v>
      </c>
      <c r="E7234" s="4">
        <v>1414</v>
      </c>
      <c r="F7234">
        <v>95</v>
      </c>
    </row>
    <row r="7235" spans="1:6" x14ac:dyDescent="0.25">
      <c r="A7235" t="s">
        <v>56</v>
      </c>
      <c r="B7235" t="s">
        <v>9</v>
      </c>
      <c r="C7235" t="s">
        <v>30</v>
      </c>
      <c r="D7235" s="1">
        <v>44553</v>
      </c>
      <c r="E7235" s="4">
        <v>4151</v>
      </c>
      <c r="F7235">
        <v>208</v>
      </c>
    </row>
    <row r="7236" spans="1:6" x14ac:dyDescent="0.25">
      <c r="A7236" t="s">
        <v>51</v>
      </c>
      <c r="B7236" t="s">
        <v>27</v>
      </c>
      <c r="C7236" t="s">
        <v>19</v>
      </c>
      <c r="D7236" s="1">
        <v>44553</v>
      </c>
      <c r="E7236" s="4">
        <v>497</v>
      </c>
      <c r="F7236">
        <v>28</v>
      </c>
    </row>
    <row r="7237" spans="1:6" x14ac:dyDescent="0.25">
      <c r="A7237" t="s">
        <v>55</v>
      </c>
      <c r="B7237" t="s">
        <v>6</v>
      </c>
      <c r="C7237" t="s">
        <v>17</v>
      </c>
      <c r="D7237" s="1">
        <v>44553</v>
      </c>
      <c r="E7237" s="4">
        <v>3626</v>
      </c>
      <c r="F7237">
        <v>165</v>
      </c>
    </row>
    <row r="7238" spans="1:6" x14ac:dyDescent="0.25">
      <c r="A7238" t="s">
        <v>20</v>
      </c>
      <c r="B7238" t="s">
        <v>11</v>
      </c>
      <c r="C7238" t="s">
        <v>28</v>
      </c>
      <c r="D7238" s="1">
        <v>44554</v>
      </c>
      <c r="E7238" s="4">
        <v>11459</v>
      </c>
      <c r="F7238">
        <v>1400</v>
      </c>
    </row>
    <row r="7239" spans="1:6" x14ac:dyDescent="0.25">
      <c r="A7239" t="s">
        <v>10</v>
      </c>
      <c r="B7239" t="s">
        <v>9</v>
      </c>
      <c r="C7239" t="s">
        <v>31</v>
      </c>
      <c r="D7239" s="1">
        <v>44554</v>
      </c>
      <c r="E7239" s="4">
        <v>1113</v>
      </c>
      <c r="F7239">
        <v>80</v>
      </c>
    </row>
    <row r="7240" spans="1:6" x14ac:dyDescent="0.25">
      <c r="A7240" t="s">
        <v>55</v>
      </c>
      <c r="B7240" t="s">
        <v>16</v>
      </c>
      <c r="C7240" t="s">
        <v>31</v>
      </c>
      <c r="D7240" s="1">
        <v>44554</v>
      </c>
      <c r="E7240" s="4">
        <v>4305</v>
      </c>
      <c r="F7240">
        <v>308</v>
      </c>
    </row>
    <row r="7241" spans="1:6" x14ac:dyDescent="0.25">
      <c r="A7241" t="s">
        <v>18</v>
      </c>
      <c r="B7241" t="s">
        <v>21</v>
      </c>
      <c r="C7241" t="s">
        <v>14</v>
      </c>
      <c r="D7241" s="1">
        <v>44554</v>
      </c>
      <c r="E7241" s="4">
        <v>2674</v>
      </c>
      <c r="F7241">
        <v>335</v>
      </c>
    </row>
    <row r="7242" spans="1:6" x14ac:dyDescent="0.25">
      <c r="A7242" t="s">
        <v>55</v>
      </c>
      <c r="B7242" t="s">
        <v>21</v>
      </c>
      <c r="C7242" t="s">
        <v>12</v>
      </c>
      <c r="D7242" s="1">
        <v>44554</v>
      </c>
      <c r="E7242" s="4">
        <v>3136</v>
      </c>
      <c r="F7242">
        <v>196</v>
      </c>
    </row>
    <row r="7243" spans="1:6" x14ac:dyDescent="0.25">
      <c r="A7243" t="s">
        <v>57</v>
      </c>
      <c r="B7243" t="s">
        <v>21</v>
      </c>
      <c r="C7243" t="s">
        <v>52</v>
      </c>
      <c r="D7243" s="1">
        <v>44554</v>
      </c>
      <c r="E7243" s="4">
        <v>7455</v>
      </c>
      <c r="F7243">
        <v>678</v>
      </c>
    </row>
    <row r="7244" spans="1:6" x14ac:dyDescent="0.25">
      <c r="A7244" t="s">
        <v>5</v>
      </c>
      <c r="B7244" t="s">
        <v>11</v>
      </c>
      <c r="C7244" t="s">
        <v>45</v>
      </c>
      <c r="D7244" s="1">
        <v>44554</v>
      </c>
      <c r="E7244" s="4">
        <v>3409</v>
      </c>
      <c r="F7244">
        <v>149</v>
      </c>
    </row>
    <row r="7245" spans="1:6" x14ac:dyDescent="0.25">
      <c r="A7245" t="s">
        <v>49</v>
      </c>
      <c r="B7245" t="s">
        <v>16</v>
      </c>
      <c r="C7245" t="s">
        <v>44</v>
      </c>
      <c r="D7245" s="1">
        <v>44554</v>
      </c>
      <c r="E7245" s="4">
        <v>707</v>
      </c>
      <c r="F7245">
        <v>30</v>
      </c>
    </row>
    <row r="7246" spans="1:6" x14ac:dyDescent="0.25">
      <c r="A7246" t="s">
        <v>40</v>
      </c>
      <c r="B7246" t="s">
        <v>6</v>
      </c>
      <c r="C7246" t="s">
        <v>22</v>
      </c>
      <c r="D7246" s="1">
        <v>44554</v>
      </c>
      <c r="E7246" s="4">
        <v>5761</v>
      </c>
      <c r="F7246">
        <v>641</v>
      </c>
    </row>
    <row r="7247" spans="1:6" x14ac:dyDescent="0.25">
      <c r="A7247" t="s">
        <v>33</v>
      </c>
      <c r="B7247" t="s">
        <v>21</v>
      </c>
      <c r="C7247" t="s">
        <v>43</v>
      </c>
      <c r="D7247" s="1">
        <v>44554</v>
      </c>
      <c r="E7247" s="4">
        <v>11116</v>
      </c>
      <c r="F7247">
        <v>530</v>
      </c>
    </row>
    <row r="7248" spans="1:6" x14ac:dyDescent="0.25">
      <c r="A7248" t="s">
        <v>23</v>
      </c>
      <c r="B7248" t="s">
        <v>21</v>
      </c>
      <c r="C7248" t="s">
        <v>17</v>
      </c>
      <c r="D7248" s="1">
        <v>44554</v>
      </c>
      <c r="E7248" s="4">
        <v>8729</v>
      </c>
      <c r="F7248">
        <v>380</v>
      </c>
    </row>
    <row r="7249" spans="1:6" x14ac:dyDescent="0.25">
      <c r="A7249" t="s">
        <v>46</v>
      </c>
      <c r="B7249" t="s">
        <v>6</v>
      </c>
      <c r="C7249" t="s">
        <v>48</v>
      </c>
      <c r="D7249" s="1">
        <v>44554</v>
      </c>
      <c r="E7249" s="4">
        <v>15148</v>
      </c>
      <c r="F7249">
        <v>583</v>
      </c>
    </row>
    <row r="7250" spans="1:6" x14ac:dyDescent="0.25">
      <c r="A7250" t="s">
        <v>15</v>
      </c>
      <c r="B7250" t="s">
        <v>6</v>
      </c>
      <c r="C7250" t="s">
        <v>7</v>
      </c>
      <c r="D7250" s="1">
        <v>44554</v>
      </c>
      <c r="E7250" s="4">
        <v>20405</v>
      </c>
      <c r="F7250">
        <v>1260</v>
      </c>
    </row>
    <row r="7251" spans="1:6" x14ac:dyDescent="0.25">
      <c r="A7251" t="s">
        <v>37</v>
      </c>
      <c r="B7251" t="s">
        <v>21</v>
      </c>
      <c r="C7251" t="s">
        <v>50</v>
      </c>
      <c r="D7251" s="1">
        <v>44554</v>
      </c>
      <c r="E7251" s="4">
        <v>1568</v>
      </c>
      <c r="F7251">
        <v>69</v>
      </c>
    </row>
    <row r="7252" spans="1:6" x14ac:dyDescent="0.25">
      <c r="A7252" t="s">
        <v>53</v>
      </c>
      <c r="B7252" t="s">
        <v>9</v>
      </c>
      <c r="C7252" t="s">
        <v>31</v>
      </c>
      <c r="D7252" s="1">
        <v>44554</v>
      </c>
      <c r="E7252" s="4">
        <v>4543</v>
      </c>
      <c r="F7252">
        <v>379</v>
      </c>
    </row>
    <row r="7253" spans="1:6" x14ac:dyDescent="0.25">
      <c r="A7253" t="s">
        <v>8</v>
      </c>
      <c r="B7253" t="s">
        <v>16</v>
      </c>
      <c r="C7253" t="s">
        <v>38</v>
      </c>
      <c r="D7253" s="1">
        <v>44554</v>
      </c>
      <c r="E7253" s="4">
        <v>553</v>
      </c>
      <c r="F7253">
        <v>21</v>
      </c>
    </row>
    <row r="7254" spans="1:6" x14ac:dyDescent="0.25">
      <c r="A7254" t="s">
        <v>15</v>
      </c>
      <c r="B7254" t="s">
        <v>9</v>
      </c>
      <c r="C7254" t="s">
        <v>47</v>
      </c>
      <c r="D7254" s="1">
        <v>44554</v>
      </c>
      <c r="E7254" s="4">
        <v>2877</v>
      </c>
      <c r="F7254">
        <v>192</v>
      </c>
    </row>
    <row r="7255" spans="1:6" x14ac:dyDescent="0.25">
      <c r="A7255" t="s">
        <v>34</v>
      </c>
      <c r="B7255" t="s">
        <v>6</v>
      </c>
      <c r="C7255" t="s">
        <v>45</v>
      </c>
      <c r="D7255" s="1">
        <v>44554</v>
      </c>
      <c r="E7255" s="4">
        <v>9030</v>
      </c>
      <c r="F7255">
        <v>411</v>
      </c>
    </row>
    <row r="7256" spans="1:6" x14ac:dyDescent="0.25">
      <c r="A7256" t="s">
        <v>55</v>
      </c>
      <c r="B7256" t="s">
        <v>6</v>
      </c>
      <c r="C7256" t="s">
        <v>12</v>
      </c>
      <c r="D7256" s="1">
        <v>44554</v>
      </c>
      <c r="E7256" s="4">
        <v>9709</v>
      </c>
      <c r="F7256">
        <v>607</v>
      </c>
    </row>
    <row r="7257" spans="1:6" x14ac:dyDescent="0.25">
      <c r="A7257" t="s">
        <v>51</v>
      </c>
      <c r="B7257" t="s">
        <v>27</v>
      </c>
      <c r="C7257" t="s">
        <v>45</v>
      </c>
      <c r="D7257" s="1">
        <v>44554</v>
      </c>
      <c r="E7257" s="4">
        <v>5586</v>
      </c>
      <c r="F7257">
        <v>243</v>
      </c>
    </row>
    <row r="7258" spans="1:6" x14ac:dyDescent="0.25">
      <c r="A7258" t="s">
        <v>57</v>
      </c>
      <c r="B7258" t="s">
        <v>6</v>
      </c>
      <c r="C7258" t="s">
        <v>28</v>
      </c>
      <c r="D7258" s="1">
        <v>44554</v>
      </c>
      <c r="E7258" s="4">
        <v>17031</v>
      </c>
      <c r="F7258">
        <v>2450</v>
      </c>
    </row>
    <row r="7259" spans="1:6" x14ac:dyDescent="0.25">
      <c r="A7259" t="s">
        <v>37</v>
      </c>
      <c r="B7259" t="s">
        <v>11</v>
      </c>
      <c r="C7259" t="s">
        <v>50</v>
      </c>
      <c r="D7259" s="1">
        <v>44554</v>
      </c>
      <c r="E7259" s="4">
        <v>1176</v>
      </c>
      <c r="F7259">
        <v>54</v>
      </c>
    </row>
    <row r="7260" spans="1:6" x14ac:dyDescent="0.25">
      <c r="A7260" t="s">
        <v>46</v>
      </c>
      <c r="B7260" t="s">
        <v>16</v>
      </c>
      <c r="C7260" t="s">
        <v>50</v>
      </c>
      <c r="D7260" s="1">
        <v>44554</v>
      </c>
      <c r="E7260" s="4">
        <v>9387</v>
      </c>
      <c r="F7260">
        <v>392</v>
      </c>
    </row>
    <row r="7261" spans="1:6" x14ac:dyDescent="0.25">
      <c r="A7261" t="s">
        <v>39</v>
      </c>
      <c r="B7261" t="s">
        <v>16</v>
      </c>
      <c r="C7261" t="s">
        <v>38</v>
      </c>
      <c r="D7261" s="1">
        <v>44554</v>
      </c>
      <c r="E7261" s="4">
        <v>5208</v>
      </c>
      <c r="F7261">
        <v>209</v>
      </c>
    </row>
    <row r="7262" spans="1:6" x14ac:dyDescent="0.25">
      <c r="A7262" t="s">
        <v>32</v>
      </c>
      <c r="B7262" t="s">
        <v>16</v>
      </c>
      <c r="C7262" t="s">
        <v>45</v>
      </c>
      <c r="D7262" s="1">
        <v>44554</v>
      </c>
      <c r="E7262" s="4">
        <v>5460</v>
      </c>
      <c r="F7262">
        <v>249</v>
      </c>
    </row>
    <row r="7263" spans="1:6" x14ac:dyDescent="0.25">
      <c r="A7263" t="s">
        <v>51</v>
      </c>
      <c r="B7263" t="s">
        <v>16</v>
      </c>
      <c r="C7263" t="s">
        <v>44</v>
      </c>
      <c r="D7263" s="1">
        <v>44554</v>
      </c>
      <c r="E7263" s="4">
        <v>9100</v>
      </c>
      <c r="F7263">
        <v>396</v>
      </c>
    </row>
    <row r="7264" spans="1:6" x14ac:dyDescent="0.25">
      <c r="A7264" t="s">
        <v>57</v>
      </c>
      <c r="B7264" t="s">
        <v>27</v>
      </c>
      <c r="C7264" t="s">
        <v>44</v>
      </c>
      <c r="D7264" s="1">
        <v>44554</v>
      </c>
      <c r="E7264" s="4">
        <v>1043</v>
      </c>
      <c r="F7264">
        <v>46</v>
      </c>
    </row>
    <row r="7265" spans="1:6" x14ac:dyDescent="0.25">
      <c r="A7265" t="s">
        <v>57</v>
      </c>
      <c r="B7265" t="s">
        <v>11</v>
      </c>
      <c r="C7265" t="s">
        <v>47</v>
      </c>
      <c r="D7265" s="1">
        <v>44557</v>
      </c>
      <c r="E7265" s="4">
        <v>2933</v>
      </c>
      <c r="F7265">
        <v>184</v>
      </c>
    </row>
    <row r="7266" spans="1:6" x14ac:dyDescent="0.25">
      <c r="A7266" t="s">
        <v>51</v>
      </c>
      <c r="B7266" t="s">
        <v>21</v>
      </c>
      <c r="C7266" t="s">
        <v>17</v>
      </c>
      <c r="D7266" s="1">
        <v>44557</v>
      </c>
      <c r="E7266" s="4">
        <v>966</v>
      </c>
      <c r="F7266">
        <v>42</v>
      </c>
    </row>
    <row r="7267" spans="1:6" x14ac:dyDescent="0.25">
      <c r="A7267" t="s">
        <v>18</v>
      </c>
      <c r="B7267" t="s">
        <v>16</v>
      </c>
      <c r="C7267" t="s">
        <v>14</v>
      </c>
      <c r="D7267" s="1">
        <v>44557</v>
      </c>
      <c r="E7267" s="4">
        <v>3066</v>
      </c>
      <c r="F7267">
        <v>438</v>
      </c>
    </row>
    <row r="7268" spans="1:6" x14ac:dyDescent="0.25">
      <c r="A7268" t="s">
        <v>13</v>
      </c>
      <c r="B7268" t="s">
        <v>11</v>
      </c>
      <c r="C7268" t="s">
        <v>22</v>
      </c>
      <c r="D7268" s="1">
        <v>44557</v>
      </c>
      <c r="E7268" s="4">
        <v>1407</v>
      </c>
      <c r="F7268">
        <v>141</v>
      </c>
    </row>
    <row r="7269" spans="1:6" x14ac:dyDescent="0.25">
      <c r="A7269" t="s">
        <v>33</v>
      </c>
      <c r="B7269" t="s">
        <v>9</v>
      </c>
      <c r="C7269" t="s">
        <v>45</v>
      </c>
      <c r="D7269" s="1">
        <v>44557</v>
      </c>
      <c r="E7269" s="4">
        <v>7707</v>
      </c>
      <c r="F7269">
        <v>336</v>
      </c>
    </row>
    <row r="7270" spans="1:6" x14ac:dyDescent="0.25">
      <c r="A7270" t="s">
        <v>13</v>
      </c>
      <c r="B7270" t="s">
        <v>9</v>
      </c>
      <c r="C7270" t="s">
        <v>14</v>
      </c>
      <c r="D7270" s="1">
        <v>44557</v>
      </c>
      <c r="E7270" s="4">
        <v>3962</v>
      </c>
      <c r="F7270">
        <v>661</v>
      </c>
    </row>
    <row r="7271" spans="1:6" x14ac:dyDescent="0.25">
      <c r="A7271" t="s">
        <v>53</v>
      </c>
      <c r="B7271" t="s">
        <v>11</v>
      </c>
      <c r="C7271" t="s">
        <v>47</v>
      </c>
      <c r="D7271" s="1">
        <v>44557</v>
      </c>
      <c r="E7271" s="4">
        <v>5054</v>
      </c>
      <c r="F7271">
        <v>298</v>
      </c>
    </row>
    <row r="7272" spans="1:6" x14ac:dyDescent="0.25">
      <c r="A7272" t="s">
        <v>33</v>
      </c>
      <c r="B7272" t="s">
        <v>6</v>
      </c>
      <c r="C7272" t="s">
        <v>35</v>
      </c>
      <c r="D7272" s="1">
        <v>44557</v>
      </c>
      <c r="E7272" s="4">
        <v>3437</v>
      </c>
      <c r="F7272">
        <v>181</v>
      </c>
    </row>
    <row r="7273" spans="1:6" x14ac:dyDescent="0.25">
      <c r="A7273" t="s">
        <v>54</v>
      </c>
      <c r="B7273" t="s">
        <v>6</v>
      </c>
      <c r="C7273" t="s">
        <v>26</v>
      </c>
      <c r="D7273" s="1">
        <v>44557</v>
      </c>
      <c r="E7273" s="4">
        <v>2142</v>
      </c>
      <c r="F7273">
        <v>165</v>
      </c>
    </row>
    <row r="7274" spans="1:6" x14ac:dyDescent="0.25">
      <c r="A7274" t="s">
        <v>10</v>
      </c>
      <c r="B7274" t="s">
        <v>11</v>
      </c>
      <c r="C7274" t="s">
        <v>26</v>
      </c>
      <c r="D7274" s="1">
        <v>44557</v>
      </c>
      <c r="E7274" s="4">
        <v>1757</v>
      </c>
      <c r="F7274">
        <v>160</v>
      </c>
    </row>
    <row r="7275" spans="1:6" x14ac:dyDescent="0.25">
      <c r="A7275" t="s">
        <v>53</v>
      </c>
      <c r="B7275" t="s">
        <v>27</v>
      </c>
      <c r="C7275" t="s">
        <v>31</v>
      </c>
      <c r="D7275" s="1">
        <v>44557</v>
      </c>
      <c r="E7275" s="4">
        <v>3948</v>
      </c>
      <c r="F7275">
        <v>304</v>
      </c>
    </row>
    <row r="7276" spans="1:6" x14ac:dyDescent="0.25">
      <c r="A7276" t="s">
        <v>25</v>
      </c>
      <c r="B7276" t="s">
        <v>21</v>
      </c>
      <c r="C7276" t="s">
        <v>38</v>
      </c>
      <c r="D7276" s="1">
        <v>44557</v>
      </c>
      <c r="E7276" s="4">
        <v>4039</v>
      </c>
      <c r="F7276">
        <v>156</v>
      </c>
    </row>
    <row r="7277" spans="1:6" x14ac:dyDescent="0.25">
      <c r="A7277" t="s">
        <v>8</v>
      </c>
      <c r="B7277" t="s">
        <v>6</v>
      </c>
      <c r="C7277" t="s">
        <v>44</v>
      </c>
      <c r="D7277" s="1">
        <v>44557</v>
      </c>
      <c r="E7277" s="4">
        <v>343</v>
      </c>
      <c r="F7277">
        <v>15</v>
      </c>
    </row>
    <row r="7278" spans="1:6" x14ac:dyDescent="0.25">
      <c r="A7278" t="s">
        <v>18</v>
      </c>
      <c r="B7278" t="s">
        <v>16</v>
      </c>
      <c r="C7278" t="s">
        <v>36</v>
      </c>
      <c r="D7278" s="1">
        <v>44557</v>
      </c>
      <c r="E7278" s="4">
        <v>4858</v>
      </c>
      <c r="F7278">
        <v>694</v>
      </c>
    </row>
    <row r="7279" spans="1:6" x14ac:dyDescent="0.25">
      <c r="A7279" t="s">
        <v>18</v>
      </c>
      <c r="B7279" t="s">
        <v>11</v>
      </c>
      <c r="C7279" t="s">
        <v>43</v>
      </c>
      <c r="D7279" s="1">
        <v>44557</v>
      </c>
      <c r="E7279" s="4">
        <v>11837</v>
      </c>
      <c r="F7279">
        <v>539</v>
      </c>
    </row>
    <row r="7280" spans="1:6" x14ac:dyDescent="0.25">
      <c r="A7280" t="s">
        <v>5</v>
      </c>
      <c r="B7280" t="s">
        <v>27</v>
      </c>
      <c r="C7280" t="s">
        <v>48</v>
      </c>
      <c r="D7280" s="1">
        <v>44557</v>
      </c>
      <c r="E7280" s="4">
        <v>6643</v>
      </c>
      <c r="F7280">
        <v>247</v>
      </c>
    </row>
    <row r="7281" spans="1:6" x14ac:dyDescent="0.25">
      <c r="A7281" t="s">
        <v>41</v>
      </c>
      <c r="B7281" t="s">
        <v>21</v>
      </c>
      <c r="C7281" t="s">
        <v>26</v>
      </c>
      <c r="D7281" s="1">
        <v>44557</v>
      </c>
      <c r="E7281" s="4">
        <v>28</v>
      </c>
      <c r="F7281">
        <v>3</v>
      </c>
    </row>
    <row r="7282" spans="1:6" x14ac:dyDescent="0.25">
      <c r="A7282" t="s">
        <v>10</v>
      </c>
      <c r="B7282" t="s">
        <v>27</v>
      </c>
      <c r="C7282" t="s">
        <v>28</v>
      </c>
      <c r="D7282" s="1">
        <v>44557</v>
      </c>
      <c r="E7282" s="4">
        <v>10640</v>
      </c>
      <c r="F7282">
        <v>1330</v>
      </c>
    </row>
    <row r="7283" spans="1:6" x14ac:dyDescent="0.25">
      <c r="A7283" t="s">
        <v>46</v>
      </c>
      <c r="B7283" t="s">
        <v>9</v>
      </c>
      <c r="C7283" t="s">
        <v>36</v>
      </c>
      <c r="D7283" s="1">
        <v>44557</v>
      </c>
      <c r="E7283" s="4">
        <v>3276</v>
      </c>
      <c r="F7283">
        <v>468</v>
      </c>
    </row>
    <row r="7284" spans="1:6" x14ac:dyDescent="0.25">
      <c r="A7284" t="s">
        <v>37</v>
      </c>
      <c r="B7284" t="s">
        <v>21</v>
      </c>
      <c r="C7284" t="s">
        <v>28</v>
      </c>
      <c r="D7284" s="1">
        <v>44557</v>
      </c>
      <c r="E7284" s="4">
        <v>5824</v>
      </c>
      <c r="F7284">
        <v>700</v>
      </c>
    </row>
    <row r="7285" spans="1:6" x14ac:dyDescent="0.25">
      <c r="A7285" t="s">
        <v>57</v>
      </c>
      <c r="B7285" t="s">
        <v>21</v>
      </c>
      <c r="C7285" t="s">
        <v>19</v>
      </c>
      <c r="D7285" s="1">
        <v>44557</v>
      </c>
      <c r="E7285" s="4">
        <v>10507</v>
      </c>
      <c r="F7285">
        <v>584</v>
      </c>
    </row>
    <row r="7286" spans="1:6" x14ac:dyDescent="0.25">
      <c r="A7286" t="s">
        <v>20</v>
      </c>
      <c r="B7286" t="s">
        <v>11</v>
      </c>
      <c r="C7286" t="s">
        <v>19</v>
      </c>
      <c r="D7286" s="1">
        <v>44557</v>
      </c>
      <c r="E7286" s="4">
        <v>9240</v>
      </c>
      <c r="F7286">
        <v>514</v>
      </c>
    </row>
    <row r="7287" spans="1:6" x14ac:dyDescent="0.25">
      <c r="A7287" t="s">
        <v>15</v>
      </c>
      <c r="B7287" t="s">
        <v>6</v>
      </c>
      <c r="C7287" t="s">
        <v>52</v>
      </c>
      <c r="D7287" s="1">
        <v>44557</v>
      </c>
      <c r="E7287" s="4">
        <v>8274</v>
      </c>
      <c r="F7287">
        <v>840</v>
      </c>
    </row>
    <row r="7288" spans="1:6" x14ac:dyDescent="0.25">
      <c r="A7288" t="s">
        <v>32</v>
      </c>
      <c r="B7288" t="s">
        <v>11</v>
      </c>
      <c r="C7288" t="s">
        <v>38</v>
      </c>
      <c r="D7288" s="1">
        <v>44557</v>
      </c>
      <c r="E7288" s="4">
        <v>147</v>
      </c>
      <c r="F7288">
        <v>6</v>
      </c>
    </row>
    <row r="7289" spans="1:6" x14ac:dyDescent="0.25">
      <c r="A7289" t="s">
        <v>55</v>
      </c>
      <c r="B7289" t="s">
        <v>27</v>
      </c>
      <c r="C7289" t="s">
        <v>38</v>
      </c>
      <c r="D7289" s="1">
        <v>44557</v>
      </c>
      <c r="E7289" s="4">
        <v>14700</v>
      </c>
      <c r="F7289">
        <v>588</v>
      </c>
    </row>
    <row r="7290" spans="1:6" x14ac:dyDescent="0.25">
      <c r="A7290" t="s">
        <v>23</v>
      </c>
      <c r="B7290" t="s">
        <v>21</v>
      </c>
      <c r="C7290" t="s">
        <v>7</v>
      </c>
      <c r="D7290" s="1">
        <v>44557</v>
      </c>
      <c r="E7290" s="4">
        <v>4053</v>
      </c>
      <c r="F7290">
        <v>254</v>
      </c>
    </row>
    <row r="7291" spans="1:6" x14ac:dyDescent="0.25">
      <c r="A7291" t="s">
        <v>18</v>
      </c>
      <c r="B7291" t="s">
        <v>27</v>
      </c>
      <c r="C7291" t="s">
        <v>19</v>
      </c>
      <c r="D7291" s="1">
        <v>44557</v>
      </c>
      <c r="E7291" s="4">
        <v>10332</v>
      </c>
      <c r="F7291">
        <v>574</v>
      </c>
    </row>
    <row r="7292" spans="1:6" x14ac:dyDescent="0.25">
      <c r="A7292" t="s">
        <v>23</v>
      </c>
      <c r="B7292" t="s">
        <v>11</v>
      </c>
      <c r="C7292" t="s">
        <v>52</v>
      </c>
      <c r="D7292" s="1">
        <v>44557</v>
      </c>
      <c r="E7292" s="4">
        <v>8218</v>
      </c>
      <c r="F7292">
        <v>685</v>
      </c>
    </row>
    <row r="7293" spans="1:6" x14ac:dyDescent="0.25">
      <c r="A7293" t="s">
        <v>51</v>
      </c>
      <c r="B7293" t="s">
        <v>11</v>
      </c>
      <c r="C7293" t="s">
        <v>35</v>
      </c>
      <c r="D7293" s="1">
        <v>44557</v>
      </c>
      <c r="E7293" s="4">
        <v>8127</v>
      </c>
      <c r="F7293">
        <v>452</v>
      </c>
    </row>
    <row r="7294" spans="1:6" x14ac:dyDescent="0.25">
      <c r="A7294" t="s">
        <v>8</v>
      </c>
      <c r="B7294" t="s">
        <v>16</v>
      </c>
      <c r="C7294" t="s">
        <v>50</v>
      </c>
      <c r="D7294" s="1">
        <v>44557</v>
      </c>
      <c r="E7294" s="4">
        <v>749</v>
      </c>
      <c r="F7294">
        <v>33</v>
      </c>
    </row>
    <row r="7295" spans="1:6" x14ac:dyDescent="0.25">
      <c r="A7295" t="s">
        <v>32</v>
      </c>
      <c r="B7295" t="s">
        <v>11</v>
      </c>
      <c r="C7295" t="s">
        <v>31</v>
      </c>
      <c r="D7295" s="1">
        <v>44557</v>
      </c>
      <c r="E7295" s="4">
        <v>896</v>
      </c>
      <c r="F7295">
        <v>69</v>
      </c>
    </row>
    <row r="7296" spans="1:6" x14ac:dyDescent="0.25">
      <c r="A7296" t="s">
        <v>41</v>
      </c>
      <c r="B7296" t="s">
        <v>9</v>
      </c>
      <c r="C7296" t="s">
        <v>36</v>
      </c>
      <c r="D7296" s="1">
        <v>44557</v>
      </c>
      <c r="E7296" s="4">
        <v>7728</v>
      </c>
      <c r="F7296">
        <v>840</v>
      </c>
    </row>
    <row r="7297" spans="1:6" x14ac:dyDescent="0.25">
      <c r="A7297" t="s">
        <v>41</v>
      </c>
      <c r="B7297" t="s">
        <v>21</v>
      </c>
      <c r="C7297" t="s">
        <v>17</v>
      </c>
      <c r="D7297" s="1">
        <v>44557</v>
      </c>
      <c r="E7297" s="4">
        <v>1449</v>
      </c>
      <c r="F7297">
        <v>66</v>
      </c>
    </row>
    <row r="7298" spans="1:6" x14ac:dyDescent="0.25">
      <c r="A7298" t="s">
        <v>55</v>
      </c>
      <c r="B7298" t="s">
        <v>27</v>
      </c>
      <c r="C7298" t="s">
        <v>12</v>
      </c>
      <c r="D7298" s="1">
        <v>44557</v>
      </c>
      <c r="E7298" s="4">
        <v>6643</v>
      </c>
      <c r="F7298">
        <v>416</v>
      </c>
    </row>
    <row r="7299" spans="1:6" x14ac:dyDescent="0.25">
      <c r="A7299" t="s">
        <v>54</v>
      </c>
      <c r="B7299" t="s">
        <v>27</v>
      </c>
      <c r="C7299" t="s">
        <v>45</v>
      </c>
      <c r="D7299" s="1">
        <v>44557</v>
      </c>
      <c r="E7299" s="4">
        <v>1267</v>
      </c>
      <c r="F7299">
        <v>56</v>
      </c>
    </row>
    <row r="7300" spans="1:6" x14ac:dyDescent="0.25">
      <c r="A7300" t="s">
        <v>41</v>
      </c>
      <c r="B7300" t="s">
        <v>6</v>
      </c>
      <c r="C7300" t="s">
        <v>12</v>
      </c>
      <c r="D7300" s="1">
        <v>44557</v>
      </c>
      <c r="E7300" s="4">
        <v>6048</v>
      </c>
      <c r="F7300">
        <v>404</v>
      </c>
    </row>
    <row r="7301" spans="1:6" x14ac:dyDescent="0.25">
      <c r="A7301" t="s">
        <v>37</v>
      </c>
      <c r="B7301" t="s">
        <v>16</v>
      </c>
      <c r="C7301" t="s">
        <v>30</v>
      </c>
      <c r="D7301" s="1">
        <v>44557</v>
      </c>
      <c r="E7301" s="4">
        <v>4130</v>
      </c>
      <c r="F7301">
        <v>230</v>
      </c>
    </row>
    <row r="7302" spans="1:6" x14ac:dyDescent="0.25">
      <c r="A7302" t="s">
        <v>37</v>
      </c>
      <c r="B7302" t="s">
        <v>9</v>
      </c>
      <c r="C7302" t="s">
        <v>31</v>
      </c>
      <c r="D7302" s="1">
        <v>44557</v>
      </c>
      <c r="E7302" s="4">
        <v>11627</v>
      </c>
      <c r="F7302">
        <v>840</v>
      </c>
    </row>
    <row r="7303" spans="1:6" x14ac:dyDescent="0.25">
      <c r="A7303" t="s">
        <v>25</v>
      </c>
      <c r="B7303" t="s">
        <v>27</v>
      </c>
      <c r="C7303" t="s">
        <v>12</v>
      </c>
      <c r="D7303" s="1">
        <v>44557</v>
      </c>
      <c r="E7303" s="4">
        <v>3395</v>
      </c>
      <c r="F7303">
        <v>200</v>
      </c>
    </row>
    <row r="7304" spans="1:6" x14ac:dyDescent="0.25">
      <c r="A7304" t="s">
        <v>20</v>
      </c>
      <c r="B7304" t="s">
        <v>27</v>
      </c>
      <c r="C7304" t="s">
        <v>17</v>
      </c>
      <c r="D7304" s="1">
        <v>44557</v>
      </c>
      <c r="E7304" s="4">
        <v>3101</v>
      </c>
      <c r="F7304">
        <v>135</v>
      </c>
    </row>
    <row r="7305" spans="1:6" x14ac:dyDescent="0.25">
      <c r="A7305" t="s">
        <v>5</v>
      </c>
      <c r="B7305" t="s">
        <v>6</v>
      </c>
      <c r="C7305" t="s">
        <v>36</v>
      </c>
      <c r="D7305" s="1">
        <v>44557</v>
      </c>
      <c r="E7305" s="4">
        <v>469</v>
      </c>
      <c r="F7305">
        <v>59</v>
      </c>
    </row>
    <row r="7306" spans="1:6" x14ac:dyDescent="0.25">
      <c r="A7306" t="s">
        <v>53</v>
      </c>
      <c r="B7306" t="s">
        <v>6</v>
      </c>
      <c r="C7306" t="s">
        <v>31</v>
      </c>
      <c r="D7306" s="1">
        <v>44557</v>
      </c>
      <c r="E7306" s="4">
        <v>4620</v>
      </c>
      <c r="F7306">
        <v>356</v>
      </c>
    </row>
    <row r="7307" spans="1:6" x14ac:dyDescent="0.25">
      <c r="A7307" t="s">
        <v>20</v>
      </c>
      <c r="B7307" t="s">
        <v>9</v>
      </c>
      <c r="C7307" t="s">
        <v>26</v>
      </c>
      <c r="D7307" s="1">
        <v>44557</v>
      </c>
      <c r="E7307" s="4">
        <v>10437</v>
      </c>
      <c r="F7307">
        <v>980</v>
      </c>
    </row>
    <row r="7308" spans="1:6" x14ac:dyDescent="0.25">
      <c r="A7308" t="s">
        <v>56</v>
      </c>
      <c r="B7308" t="s">
        <v>16</v>
      </c>
      <c r="C7308" t="s">
        <v>22</v>
      </c>
      <c r="D7308" s="1">
        <v>44557</v>
      </c>
      <c r="E7308" s="4">
        <v>6083</v>
      </c>
      <c r="F7308">
        <v>770</v>
      </c>
    </row>
    <row r="7309" spans="1:6" x14ac:dyDescent="0.25">
      <c r="A7309" t="s">
        <v>29</v>
      </c>
      <c r="B7309" t="s">
        <v>11</v>
      </c>
      <c r="C7309" t="s">
        <v>44</v>
      </c>
      <c r="D7309" s="1">
        <v>44557</v>
      </c>
      <c r="E7309" s="4">
        <v>231</v>
      </c>
      <c r="F7309">
        <v>11</v>
      </c>
    </row>
    <row r="7310" spans="1:6" x14ac:dyDescent="0.25">
      <c r="A7310" t="s">
        <v>8</v>
      </c>
      <c r="B7310" t="s">
        <v>27</v>
      </c>
      <c r="C7310" t="s">
        <v>42</v>
      </c>
      <c r="D7310" s="1">
        <v>44557</v>
      </c>
      <c r="E7310" s="4">
        <v>525</v>
      </c>
      <c r="F7310">
        <v>33</v>
      </c>
    </row>
    <row r="7311" spans="1:6" x14ac:dyDescent="0.25">
      <c r="A7311" t="s">
        <v>51</v>
      </c>
      <c r="B7311" t="s">
        <v>6</v>
      </c>
      <c r="C7311" t="s">
        <v>14</v>
      </c>
      <c r="D7311" s="1">
        <v>44557</v>
      </c>
      <c r="E7311" s="4">
        <v>5215</v>
      </c>
      <c r="F7311">
        <v>770</v>
      </c>
    </row>
    <row r="7312" spans="1:6" x14ac:dyDescent="0.25">
      <c r="A7312" t="s">
        <v>55</v>
      </c>
      <c r="B7312" t="s">
        <v>11</v>
      </c>
      <c r="C7312" t="s">
        <v>31</v>
      </c>
      <c r="D7312" s="1">
        <v>44557</v>
      </c>
      <c r="E7312" s="4">
        <v>4788</v>
      </c>
      <c r="F7312">
        <v>342</v>
      </c>
    </row>
    <row r="7313" spans="1:6" x14ac:dyDescent="0.25">
      <c r="A7313" t="s">
        <v>10</v>
      </c>
      <c r="B7313" t="s">
        <v>27</v>
      </c>
      <c r="C7313" t="s">
        <v>44</v>
      </c>
      <c r="D7313" s="1">
        <v>44557</v>
      </c>
      <c r="E7313" s="4">
        <v>2359</v>
      </c>
      <c r="F7313">
        <v>108</v>
      </c>
    </row>
    <row r="7314" spans="1:6" x14ac:dyDescent="0.25">
      <c r="A7314" t="s">
        <v>15</v>
      </c>
      <c r="B7314" t="s">
        <v>6</v>
      </c>
      <c r="C7314" t="s">
        <v>36</v>
      </c>
      <c r="D7314" s="1">
        <v>44557</v>
      </c>
      <c r="E7314" s="4">
        <v>4116</v>
      </c>
      <c r="F7314">
        <v>588</v>
      </c>
    </row>
    <row r="7315" spans="1:6" x14ac:dyDescent="0.25">
      <c r="A7315" t="s">
        <v>8</v>
      </c>
      <c r="B7315" t="s">
        <v>27</v>
      </c>
      <c r="C7315" t="s">
        <v>30</v>
      </c>
      <c r="D7315" s="1">
        <v>44557</v>
      </c>
      <c r="E7315" s="4">
        <v>5803</v>
      </c>
      <c r="F7315">
        <v>306</v>
      </c>
    </row>
    <row r="7316" spans="1:6" x14ac:dyDescent="0.25">
      <c r="A7316" t="s">
        <v>5</v>
      </c>
      <c r="B7316" t="s">
        <v>21</v>
      </c>
      <c r="C7316" t="s">
        <v>30</v>
      </c>
      <c r="D7316" s="1">
        <v>44557</v>
      </c>
      <c r="E7316" s="4">
        <v>5299</v>
      </c>
      <c r="F7316">
        <v>265</v>
      </c>
    </row>
    <row r="7317" spans="1:6" x14ac:dyDescent="0.25">
      <c r="A7317" t="s">
        <v>51</v>
      </c>
      <c r="B7317" t="s">
        <v>27</v>
      </c>
      <c r="C7317" t="s">
        <v>35</v>
      </c>
      <c r="D7317" s="1">
        <v>44558</v>
      </c>
      <c r="E7317" s="4">
        <v>301</v>
      </c>
      <c r="F7317">
        <v>17</v>
      </c>
    </row>
    <row r="7318" spans="1:6" x14ac:dyDescent="0.25">
      <c r="A7318" t="s">
        <v>54</v>
      </c>
      <c r="B7318" t="s">
        <v>11</v>
      </c>
      <c r="C7318" t="s">
        <v>22</v>
      </c>
      <c r="D7318" s="1">
        <v>44558</v>
      </c>
      <c r="E7318" s="4">
        <v>14175</v>
      </c>
      <c r="F7318">
        <v>1400</v>
      </c>
    </row>
    <row r="7319" spans="1:6" x14ac:dyDescent="0.25">
      <c r="A7319" t="s">
        <v>51</v>
      </c>
      <c r="B7319" t="s">
        <v>27</v>
      </c>
      <c r="C7319" t="s">
        <v>52</v>
      </c>
      <c r="D7319" s="1">
        <v>44558</v>
      </c>
      <c r="E7319" s="4">
        <v>1750</v>
      </c>
      <c r="F7319">
        <v>175</v>
      </c>
    </row>
    <row r="7320" spans="1:6" x14ac:dyDescent="0.25">
      <c r="A7320" t="s">
        <v>51</v>
      </c>
      <c r="B7320" t="s">
        <v>27</v>
      </c>
      <c r="C7320" t="s">
        <v>42</v>
      </c>
      <c r="D7320" s="1">
        <v>44558</v>
      </c>
      <c r="E7320" s="4">
        <v>336</v>
      </c>
      <c r="F7320">
        <v>21</v>
      </c>
    </row>
    <row r="7321" spans="1:6" x14ac:dyDescent="0.25">
      <c r="A7321" t="s">
        <v>10</v>
      </c>
      <c r="B7321" t="s">
        <v>21</v>
      </c>
      <c r="C7321" t="s">
        <v>47</v>
      </c>
      <c r="D7321" s="1">
        <v>44558</v>
      </c>
      <c r="E7321" s="4">
        <v>9170</v>
      </c>
      <c r="F7321">
        <v>612</v>
      </c>
    </row>
    <row r="7322" spans="1:6" x14ac:dyDescent="0.25">
      <c r="A7322" t="s">
        <v>49</v>
      </c>
      <c r="B7322" t="s">
        <v>9</v>
      </c>
      <c r="C7322" t="s">
        <v>38</v>
      </c>
      <c r="D7322" s="1">
        <v>44558</v>
      </c>
      <c r="E7322" s="4">
        <v>2044</v>
      </c>
      <c r="F7322">
        <v>76</v>
      </c>
    </row>
    <row r="7323" spans="1:6" x14ac:dyDescent="0.25">
      <c r="A7323" t="s">
        <v>32</v>
      </c>
      <c r="B7323" t="s">
        <v>21</v>
      </c>
      <c r="C7323" t="s">
        <v>35</v>
      </c>
      <c r="D7323" s="1">
        <v>44558</v>
      </c>
      <c r="E7323" s="4">
        <v>7980</v>
      </c>
      <c r="F7323">
        <v>444</v>
      </c>
    </row>
    <row r="7324" spans="1:6" x14ac:dyDescent="0.25">
      <c r="A7324" t="s">
        <v>56</v>
      </c>
      <c r="B7324" t="s">
        <v>9</v>
      </c>
      <c r="C7324" t="s">
        <v>24</v>
      </c>
      <c r="D7324" s="1">
        <v>44558</v>
      </c>
      <c r="E7324" s="4">
        <v>7749</v>
      </c>
      <c r="F7324">
        <v>431</v>
      </c>
    </row>
    <row r="7325" spans="1:6" x14ac:dyDescent="0.25">
      <c r="A7325" t="s">
        <v>41</v>
      </c>
      <c r="B7325" t="s">
        <v>16</v>
      </c>
      <c r="C7325" t="s">
        <v>52</v>
      </c>
      <c r="D7325" s="1">
        <v>44558</v>
      </c>
      <c r="E7325" s="4">
        <v>3423</v>
      </c>
      <c r="F7325">
        <v>312</v>
      </c>
    </row>
    <row r="7326" spans="1:6" x14ac:dyDescent="0.25">
      <c r="A7326" t="s">
        <v>10</v>
      </c>
      <c r="B7326" t="s">
        <v>11</v>
      </c>
      <c r="C7326" t="s">
        <v>42</v>
      </c>
      <c r="D7326" s="1">
        <v>44558</v>
      </c>
      <c r="E7326" s="4">
        <v>3311</v>
      </c>
      <c r="F7326">
        <v>221</v>
      </c>
    </row>
    <row r="7327" spans="1:6" x14ac:dyDescent="0.25">
      <c r="A7327" t="s">
        <v>13</v>
      </c>
      <c r="B7327" t="s">
        <v>27</v>
      </c>
      <c r="C7327" t="s">
        <v>19</v>
      </c>
      <c r="D7327" s="1">
        <v>44558</v>
      </c>
      <c r="E7327" s="4">
        <v>5642</v>
      </c>
      <c r="F7327">
        <v>314</v>
      </c>
    </row>
    <row r="7328" spans="1:6" x14ac:dyDescent="0.25">
      <c r="A7328" t="s">
        <v>15</v>
      </c>
      <c r="B7328" t="s">
        <v>6</v>
      </c>
      <c r="C7328" t="s">
        <v>17</v>
      </c>
      <c r="D7328" s="1">
        <v>44558</v>
      </c>
      <c r="E7328" s="4">
        <v>35</v>
      </c>
      <c r="F7328">
        <v>2</v>
      </c>
    </row>
    <row r="7329" spans="1:6" x14ac:dyDescent="0.25">
      <c r="A7329" t="s">
        <v>56</v>
      </c>
      <c r="B7329" t="s">
        <v>6</v>
      </c>
      <c r="C7329" t="s">
        <v>38</v>
      </c>
      <c r="D7329" s="1">
        <v>44558</v>
      </c>
      <c r="E7329" s="4">
        <v>4900</v>
      </c>
      <c r="F7329">
        <v>182</v>
      </c>
    </row>
    <row r="7330" spans="1:6" x14ac:dyDescent="0.25">
      <c r="A7330" t="s">
        <v>25</v>
      </c>
      <c r="B7330" t="s">
        <v>11</v>
      </c>
      <c r="C7330" t="s">
        <v>48</v>
      </c>
      <c r="D7330" s="1">
        <v>44558</v>
      </c>
      <c r="E7330" s="4">
        <v>13608</v>
      </c>
      <c r="F7330">
        <v>524</v>
      </c>
    </row>
    <row r="7331" spans="1:6" x14ac:dyDescent="0.25">
      <c r="A7331" t="s">
        <v>15</v>
      </c>
      <c r="B7331" t="s">
        <v>21</v>
      </c>
      <c r="C7331" t="s">
        <v>22</v>
      </c>
      <c r="D7331" s="1">
        <v>44558</v>
      </c>
      <c r="E7331" s="4">
        <v>5866</v>
      </c>
      <c r="F7331">
        <v>652</v>
      </c>
    </row>
    <row r="7332" spans="1:6" x14ac:dyDescent="0.25">
      <c r="A7332" t="s">
        <v>51</v>
      </c>
      <c r="B7332" t="s">
        <v>6</v>
      </c>
      <c r="C7332" t="s">
        <v>19</v>
      </c>
      <c r="D7332" s="1">
        <v>44558</v>
      </c>
      <c r="E7332" s="4">
        <v>3514</v>
      </c>
      <c r="F7332">
        <v>207</v>
      </c>
    </row>
    <row r="7333" spans="1:6" x14ac:dyDescent="0.25">
      <c r="A7333" t="s">
        <v>55</v>
      </c>
      <c r="B7333" t="s">
        <v>27</v>
      </c>
      <c r="C7333" t="s">
        <v>26</v>
      </c>
      <c r="D7333" s="1">
        <v>44558</v>
      </c>
      <c r="E7333" s="4">
        <v>6328</v>
      </c>
      <c r="F7333">
        <v>576</v>
      </c>
    </row>
    <row r="7334" spans="1:6" x14ac:dyDescent="0.25">
      <c r="A7334" t="s">
        <v>20</v>
      </c>
      <c r="B7334" t="s">
        <v>27</v>
      </c>
      <c r="C7334" t="s">
        <v>31</v>
      </c>
      <c r="D7334" s="1">
        <v>44558</v>
      </c>
      <c r="E7334" s="4">
        <v>1631</v>
      </c>
      <c r="F7334">
        <v>136</v>
      </c>
    </row>
    <row r="7335" spans="1:6" x14ac:dyDescent="0.25">
      <c r="A7335" t="s">
        <v>56</v>
      </c>
      <c r="B7335" t="s">
        <v>9</v>
      </c>
      <c r="C7335" t="s">
        <v>36</v>
      </c>
      <c r="D7335" s="1">
        <v>44558</v>
      </c>
      <c r="E7335" s="4">
        <v>553</v>
      </c>
      <c r="F7335">
        <v>70</v>
      </c>
    </row>
    <row r="7336" spans="1:6" x14ac:dyDescent="0.25">
      <c r="A7336" t="s">
        <v>46</v>
      </c>
      <c r="B7336" t="s">
        <v>27</v>
      </c>
      <c r="C7336" t="s">
        <v>22</v>
      </c>
      <c r="D7336" s="1">
        <v>44558</v>
      </c>
      <c r="E7336" s="4">
        <v>7651</v>
      </c>
      <c r="F7336">
        <v>840</v>
      </c>
    </row>
    <row r="7337" spans="1:6" x14ac:dyDescent="0.25">
      <c r="A7337" t="s">
        <v>23</v>
      </c>
      <c r="B7337" t="s">
        <v>21</v>
      </c>
      <c r="C7337" t="s">
        <v>47</v>
      </c>
      <c r="D7337" s="1">
        <v>44558</v>
      </c>
      <c r="E7337" s="4">
        <v>2548</v>
      </c>
      <c r="F7337">
        <v>160</v>
      </c>
    </row>
    <row r="7338" spans="1:6" x14ac:dyDescent="0.25">
      <c r="A7338" t="s">
        <v>32</v>
      </c>
      <c r="B7338" t="s">
        <v>21</v>
      </c>
      <c r="C7338" t="s">
        <v>22</v>
      </c>
      <c r="D7338" s="1">
        <v>44558</v>
      </c>
      <c r="E7338" s="4">
        <v>2114</v>
      </c>
      <c r="F7338">
        <v>235</v>
      </c>
    </row>
    <row r="7339" spans="1:6" x14ac:dyDescent="0.25">
      <c r="A7339" t="s">
        <v>55</v>
      </c>
      <c r="B7339" t="s">
        <v>21</v>
      </c>
      <c r="C7339" t="s">
        <v>7</v>
      </c>
      <c r="D7339" s="1">
        <v>44558</v>
      </c>
      <c r="E7339" s="4">
        <v>2597</v>
      </c>
      <c r="F7339">
        <v>163</v>
      </c>
    </row>
    <row r="7340" spans="1:6" x14ac:dyDescent="0.25">
      <c r="A7340" t="s">
        <v>37</v>
      </c>
      <c r="B7340" t="s">
        <v>21</v>
      </c>
      <c r="C7340" t="s">
        <v>36</v>
      </c>
      <c r="D7340" s="1">
        <v>44558</v>
      </c>
      <c r="E7340" s="4">
        <v>6846</v>
      </c>
      <c r="F7340">
        <v>980</v>
      </c>
    </row>
    <row r="7341" spans="1:6" x14ac:dyDescent="0.25">
      <c r="A7341" t="s">
        <v>40</v>
      </c>
      <c r="B7341" t="s">
        <v>6</v>
      </c>
      <c r="C7341" t="s">
        <v>12</v>
      </c>
      <c r="D7341" s="1">
        <v>44558</v>
      </c>
      <c r="E7341" s="4">
        <v>4389</v>
      </c>
      <c r="F7341">
        <v>293</v>
      </c>
    </row>
    <row r="7342" spans="1:6" x14ac:dyDescent="0.25">
      <c r="A7342" t="s">
        <v>55</v>
      </c>
      <c r="B7342" t="s">
        <v>6</v>
      </c>
      <c r="C7342" t="s">
        <v>19</v>
      </c>
      <c r="D7342" s="1">
        <v>44558</v>
      </c>
      <c r="E7342" s="4">
        <v>6657</v>
      </c>
      <c r="F7342">
        <v>392</v>
      </c>
    </row>
    <row r="7343" spans="1:6" x14ac:dyDescent="0.25">
      <c r="A7343" t="s">
        <v>41</v>
      </c>
      <c r="B7343" t="s">
        <v>27</v>
      </c>
      <c r="C7343" t="s">
        <v>48</v>
      </c>
      <c r="D7343" s="1">
        <v>44558</v>
      </c>
      <c r="E7343" s="4">
        <v>5110</v>
      </c>
      <c r="F7343">
        <v>197</v>
      </c>
    </row>
    <row r="7344" spans="1:6" x14ac:dyDescent="0.25">
      <c r="A7344" t="s">
        <v>23</v>
      </c>
      <c r="B7344" t="s">
        <v>11</v>
      </c>
      <c r="C7344" t="s">
        <v>26</v>
      </c>
      <c r="D7344" s="1">
        <v>44559</v>
      </c>
      <c r="E7344" s="4">
        <v>1491</v>
      </c>
      <c r="F7344">
        <v>125</v>
      </c>
    </row>
    <row r="7345" spans="1:6" x14ac:dyDescent="0.25">
      <c r="A7345" t="s">
        <v>13</v>
      </c>
      <c r="B7345" t="s">
        <v>6</v>
      </c>
      <c r="C7345" t="s">
        <v>47</v>
      </c>
      <c r="D7345" s="1">
        <v>44559</v>
      </c>
      <c r="E7345" s="4">
        <v>9079</v>
      </c>
      <c r="F7345">
        <v>606</v>
      </c>
    </row>
    <row r="7346" spans="1:6" x14ac:dyDescent="0.25">
      <c r="A7346" t="s">
        <v>25</v>
      </c>
      <c r="B7346" t="s">
        <v>6</v>
      </c>
      <c r="C7346" t="s">
        <v>44</v>
      </c>
      <c r="D7346" s="1">
        <v>44559</v>
      </c>
      <c r="E7346" s="4">
        <v>2499</v>
      </c>
      <c r="F7346">
        <v>109</v>
      </c>
    </row>
    <row r="7347" spans="1:6" x14ac:dyDescent="0.25">
      <c r="A7347" t="s">
        <v>37</v>
      </c>
      <c r="B7347" t="s">
        <v>16</v>
      </c>
      <c r="C7347" t="s">
        <v>38</v>
      </c>
      <c r="D7347" s="1">
        <v>44559</v>
      </c>
      <c r="E7347" s="4">
        <v>5096</v>
      </c>
      <c r="F7347">
        <v>204</v>
      </c>
    </row>
    <row r="7348" spans="1:6" x14ac:dyDescent="0.25">
      <c r="A7348" t="s">
        <v>29</v>
      </c>
      <c r="B7348" t="s">
        <v>9</v>
      </c>
      <c r="C7348" t="s">
        <v>14</v>
      </c>
      <c r="D7348" s="1">
        <v>44559</v>
      </c>
      <c r="E7348" s="4">
        <v>6020</v>
      </c>
      <c r="F7348">
        <v>980</v>
      </c>
    </row>
    <row r="7349" spans="1:6" x14ac:dyDescent="0.25">
      <c r="A7349" t="s">
        <v>55</v>
      </c>
      <c r="B7349" t="s">
        <v>11</v>
      </c>
      <c r="C7349" t="s">
        <v>38</v>
      </c>
      <c r="D7349" s="1">
        <v>44559</v>
      </c>
      <c r="E7349" s="4">
        <v>4662</v>
      </c>
      <c r="F7349">
        <v>180</v>
      </c>
    </row>
    <row r="7350" spans="1:6" x14ac:dyDescent="0.25">
      <c r="A7350" t="s">
        <v>53</v>
      </c>
      <c r="B7350" t="s">
        <v>9</v>
      </c>
      <c r="C7350" t="s">
        <v>22</v>
      </c>
      <c r="D7350" s="1">
        <v>44559</v>
      </c>
      <c r="E7350" s="4">
        <v>6678</v>
      </c>
      <c r="F7350">
        <v>668</v>
      </c>
    </row>
    <row r="7351" spans="1:6" x14ac:dyDescent="0.25">
      <c r="A7351" t="s">
        <v>20</v>
      </c>
      <c r="B7351" t="s">
        <v>6</v>
      </c>
      <c r="C7351" t="s">
        <v>52</v>
      </c>
      <c r="D7351" s="1">
        <v>44559</v>
      </c>
      <c r="E7351" s="4">
        <v>6615</v>
      </c>
      <c r="F7351">
        <v>662</v>
      </c>
    </row>
    <row r="7352" spans="1:6" x14ac:dyDescent="0.25">
      <c r="A7352" t="s">
        <v>41</v>
      </c>
      <c r="B7352" t="s">
        <v>9</v>
      </c>
      <c r="C7352" t="s">
        <v>14</v>
      </c>
      <c r="D7352" s="1">
        <v>44559</v>
      </c>
      <c r="E7352" s="4">
        <v>4900</v>
      </c>
      <c r="F7352">
        <v>700</v>
      </c>
    </row>
    <row r="7353" spans="1:6" x14ac:dyDescent="0.25">
      <c r="A7353" t="s">
        <v>53</v>
      </c>
      <c r="B7353" t="s">
        <v>27</v>
      </c>
      <c r="C7353" t="s">
        <v>44</v>
      </c>
      <c r="D7353" s="1">
        <v>44559</v>
      </c>
      <c r="E7353" s="4">
        <v>2772</v>
      </c>
      <c r="F7353">
        <v>126</v>
      </c>
    </row>
    <row r="7354" spans="1:6" x14ac:dyDescent="0.25">
      <c r="A7354" t="s">
        <v>46</v>
      </c>
      <c r="B7354" t="s">
        <v>6</v>
      </c>
      <c r="C7354" t="s">
        <v>38</v>
      </c>
      <c r="D7354" s="1">
        <v>44559</v>
      </c>
      <c r="E7354" s="4">
        <v>1890</v>
      </c>
      <c r="F7354">
        <v>76</v>
      </c>
    </row>
    <row r="7355" spans="1:6" x14ac:dyDescent="0.25">
      <c r="A7355" t="s">
        <v>8</v>
      </c>
      <c r="B7355" t="s">
        <v>6</v>
      </c>
      <c r="C7355" t="s">
        <v>50</v>
      </c>
      <c r="D7355" s="1">
        <v>44559</v>
      </c>
      <c r="E7355" s="4">
        <v>7329</v>
      </c>
      <c r="F7355">
        <v>319</v>
      </c>
    </row>
    <row r="7356" spans="1:6" x14ac:dyDescent="0.25">
      <c r="A7356" t="s">
        <v>33</v>
      </c>
      <c r="B7356" t="s">
        <v>16</v>
      </c>
      <c r="C7356" t="s">
        <v>44</v>
      </c>
      <c r="D7356" s="1">
        <v>44559</v>
      </c>
      <c r="E7356" s="4">
        <v>266</v>
      </c>
      <c r="F7356">
        <v>12</v>
      </c>
    </row>
    <row r="7357" spans="1:6" x14ac:dyDescent="0.25">
      <c r="A7357" t="s">
        <v>15</v>
      </c>
      <c r="B7357" t="s">
        <v>9</v>
      </c>
      <c r="C7357" t="s">
        <v>31</v>
      </c>
      <c r="D7357" s="1">
        <v>44559</v>
      </c>
      <c r="E7357" s="4">
        <v>21</v>
      </c>
      <c r="F7357">
        <v>2</v>
      </c>
    </row>
    <row r="7358" spans="1:6" x14ac:dyDescent="0.25">
      <c r="A7358" t="s">
        <v>51</v>
      </c>
      <c r="B7358" t="s">
        <v>27</v>
      </c>
      <c r="C7358" t="s">
        <v>22</v>
      </c>
      <c r="D7358" s="1">
        <v>44559</v>
      </c>
      <c r="E7358" s="4">
        <v>2891</v>
      </c>
      <c r="F7358">
        <v>362</v>
      </c>
    </row>
    <row r="7359" spans="1:6" x14ac:dyDescent="0.25">
      <c r="A7359" t="s">
        <v>23</v>
      </c>
      <c r="B7359" t="s">
        <v>16</v>
      </c>
      <c r="C7359" t="s">
        <v>36</v>
      </c>
      <c r="D7359" s="1">
        <v>44559</v>
      </c>
      <c r="E7359" s="4">
        <v>21007</v>
      </c>
      <c r="F7359">
        <v>3010</v>
      </c>
    </row>
    <row r="7360" spans="1:6" x14ac:dyDescent="0.25">
      <c r="A7360" t="s">
        <v>29</v>
      </c>
      <c r="B7360" t="s">
        <v>27</v>
      </c>
      <c r="C7360" t="s">
        <v>28</v>
      </c>
      <c r="D7360" s="1">
        <v>44559</v>
      </c>
      <c r="E7360" s="4">
        <v>6391</v>
      </c>
      <c r="F7360">
        <v>910</v>
      </c>
    </row>
    <row r="7361" spans="1:6" x14ac:dyDescent="0.25">
      <c r="A7361" t="s">
        <v>39</v>
      </c>
      <c r="B7361" t="s">
        <v>9</v>
      </c>
      <c r="C7361" t="s">
        <v>26</v>
      </c>
      <c r="D7361" s="1">
        <v>44559</v>
      </c>
      <c r="E7361" s="4">
        <v>3024</v>
      </c>
      <c r="F7361">
        <v>252</v>
      </c>
    </row>
    <row r="7362" spans="1:6" x14ac:dyDescent="0.25">
      <c r="A7362" t="s">
        <v>23</v>
      </c>
      <c r="B7362" t="s">
        <v>16</v>
      </c>
      <c r="C7362" t="s">
        <v>45</v>
      </c>
      <c r="D7362" s="1">
        <v>44559</v>
      </c>
      <c r="E7362" s="4">
        <v>15057</v>
      </c>
      <c r="F7362">
        <v>685</v>
      </c>
    </row>
    <row r="7363" spans="1:6" x14ac:dyDescent="0.25">
      <c r="A7363" t="s">
        <v>33</v>
      </c>
      <c r="B7363" t="s">
        <v>6</v>
      </c>
      <c r="C7363" t="s">
        <v>31</v>
      </c>
      <c r="D7363" s="1">
        <v>44559</v>
      </c>
      <c r="E7363" s="4">
        <v>7546</v>
      </c>
      <c r="F7363">
        <v>629</v>
      </c>
    </row>
    <row r="7364" spans="1:6" x14ac:dyDescent="0.25">
      <c r="A7364" t="s">
        <v>55</v>
      </c>
      <c r="B7364" t="s">
        <v>16</v>
      </c>
      <c r="C7364" t="s">
        <v>50</v>
      </c>
      <c r="D7364" s="1">
        <v>44559</v>
      </c>
      <c r="E7364" s="4">
        <v>1498</v>
      </c>
      <c r="F7364">
        <v>63</v>
      </c>
    </row>
    <row r="7365" spans="1:6" x14ac:dyDescent="0.25">
      <c r="A7365" t="s">
        <v>56</v>
      </c>
      <c r="B7365" t="s">
        <v>11</v>
      </c>
      <c r="C7365" t="s">
        <v>31</v>
      </c>
      <c r="D7365" s="1">
        <v>44559</v>
      </c>
      <c r="E7365" s="4">
        <v>19509</v>
      </c>
      <c r="F7365">
        <v>1610</v>
      </c>
    </row>
    <row r="7366" spans="1:6" x14ac:dyDescent="0.25">
      <c r="A7366" t="s">
        <v>37</v>
      </c>
      <c r="B7366" t="s">
        <v>9</v>
      </c>
      <c r="C7366" t="s">
        <v>35</v>
      </c>
      <c r="D7366" s="1">
        <v>44559</v>
      </c>
      <c r="E7366" s="4">
        <v>13741</v>
      </c>
      <c r="F7366">
        <v>700</v>
      </c>
    </row>
    <row r="7367" spans="1:6" x14ac:dyDescent="0.25">
      <c r="A7367" t="s">
        <v>8</v>
      </c>
      <c r="B7367" t="s">
        <v>27</v>
      </c>
      <c r="C7367" t="s">
        <v>38</v>
      </c>
      <c r="D7367" s="1">
        <v>44559</v>
      </c>
      <c r="E7367" s="4">
        <v>1365</v>
      </c>
      <c r="F7367">
        <v>51</v>
      </c>
    </row>
    <row r="7368" spans="1:6" x14ac:dyDescent="0.25">
      <c r="A7368" t="s">
        <v>8</v>
      </c>
      <c r="B7368" t="s">
        <v>6</v>
      </c>
      <c r="C7368" t="s">
        <v>43</v>
      </c>
      <c r="D7368" s="1">
        <v>44559</v>
      </c>
      <c r="E7368" s="4">
        <v>9422</v>
      </c>
      <c r="F7368">
        <v>429</v>
      </c>
    </row>
    <row r="7369" spans="1:6" x14ac:dyDescent="0.25">
      <c r="A7369" t="s">
        <v>49</v>
      </c>
      <c r="B7369" t="s">
        <v>6</v>
      </c>
      <c r="C7369" t="s">
        <v>12</v>
      </c>
      <c r="D7369" s="1">
        <v>44559</v>
      </c>
      <c r="E7369" s="4">
        <v>7630</v>
      </c>
      <c r="F7369">
        <v>449</v>
      </c>
    </row>
    <row r="7370" spans="1:6" x14ac:dyDescent="0.25">
      <c r="A7370" t="s">
        <v>10</v>
      </c>
      <c r="B7370" t="s">
        <v>21</v>
      </c>
      <c r="C7370" t="s">
        <v>14</v>
      </c>
      <c r="D7370" s="1">
        <v>44559</v>
      </c>
      <c r="E7370" s="4">
        <v>3486</v>
      </c>
      <c r="F7370">
        <v>498</v>
      </c>
    </row>
    <row r="7371" spans="1:6" x14ac:dyDescent="0.25">
      <c r="A7371" t="s">
        <v>56</v>
      </c>
      <c r="B7371" t="s">
        <v>27</v>
      </c>
      <c r="C7371" t="s">
        <v>44</v>
      </c>
      <c r="D7371" s="1">
        <v>44559</v>
      </c>
      <c r="E7371" s="4">
        <v>1967</v>
      </c>
      <c r="F7371">
        <v>90</v>
      </c>
    </row>
    <row r="7372" spans="1:6" x14ac:dyDescent="0.25">
      <c r="A7372" t="s">
        <v>40</v>
      </c>
      <c r="B7372" t="s">
        <v>9</v>
      </c>
      <c r="C7372" t="s">
        <v>31</v>
      </c>
      <c r="D7372" s="1">
        <v>44559</v>
      </c>
      <c r="E7372" s="4">
        <v>4732</v>
      </c>
      <c r="F7372">
        <v>338</v>
      </c>
    </row>
    <row r="7373" spans="1:6" x14ac:dyDescent="0.25">
      <c r="A7373" t="s">
        <v>33</v>
      </c>
      <c r="B7373" t="s">
        <v>9</v>
      </c>
      <c r="C7373" t="s">
        <v>31</v>
      </c>
      <c r="D7373" s="1">
        <v>44559</v>
      </c>
      <c r="E7373" s="4">
        <v>1792</v>
      </c>
      <c r="F7373">
        <v>150</v>
      </c>
    </row>
    <row r="7374" spans="1:6" x14ac:dyDescent="0.25">
      <c r="A7374" t="s">
        <v>33</v>
      </c>
      <c r="B7374" t="s">
        <v>6</v>
      </c>
      <c r="C7374" t="s">
        <v>14</v>
      </c>
      <c r="D7374" s="1">
        <v>44559</v>
      </c>
      <c r="E7374" s="4">
        <v>9212</v>
      </c>
      <c r="F7374">
        <v>1540</v>
      </c>
    </row>
    <row r="7375" spans="1:6" x14ac:dyDescent="0.25">
      <c r="A7375" t="s">
        <v>10</v>
      </c>
      <c r="B7375" t="s">
        <v>6</v>
      </c>
      <c r="C7375" t="s">
        <v>35</v>
      </c>
      <c r="D7375" s="1">
        <v>44559</v>
      </c>
      <c r="E7375" s="4">
        <v>8036</v>
      </c>
      <c r="F7375">
        <v>473</v>
      </c>
    </row>
    <row r="7376" spans="1:6" x14ac:dyDescent="0.25">
      <c r="A7376" t="s">
        <v>23</v>
      </c>
      <c r="B7376" t="s">
        <v>6</v>
      </c>
      <c r="C7376" t="s">
        <v>30</v>
      </c>
      <c r="D7376" s="1">
        <v>44559</v>
      </c>
      <c r="E7376" s="4">
        <v>2009</v>
      </c>
      <c r="F7376">
        <v>101</v>
      </c>
    </row>
    <row r="7377" spans="1:6" x14ac:dyDescent="0.25">
      <c r="A7377" t="s">
        <v>57</v>
      </c>
      <c r="B7377" t="s">
        <v>21</v>
      </c>
      <c r="C7377" t="s">
        <v>17</v>
      </c>
      <c r="D7377" s="1">
        <v>44559</v>
      </c>
      <c r="E7377" s="4">
        <v>847</v>
      </c>
      <c r="F7377">
        <v>39</v>
      </c>
    </row>
    <row r="7378" spans="1:6" x14ac:dyDescent="0.25">
      <c r="A7378" t="s">
        <v>18</v>
      </c>
      <c r="B7378" t="s">
        <v>9</v>
      </c>
      <c r="C7378" t="s">
        <v>26</v>
      </c>
      <c r="D7378" s="1">
        <v>44559</v>
      </c>
      <c r="E7378" s="4">
        <v>4907</v>
      </c>
      <c r="F7378">
        <v>409</v>
      </c>
    </row>
    <row r="7379" spans="1:6" x14ac:dyDescent="0.25">
      <c r="A7379" t="s">
        <v>53</v>
      </c>
      <c r="B7379" t="s">
        <v>6</v>
      </c>
      <c r="C7379" t="s">
        <v>14</v>
      </c>
      <c r="D7379" s="1">
        <v>44559</v>
      </c>
      <c r="E7379" s="4">
        <v>3374</v>
      </c>
      <c r="F7379">
        <v>482</v>
      </c>
    </row>
    <row r="7380" spans="1:6" x14ac:dyDescent="0.25">
      <c r="A7380" t="s">
        <v>8</v>
      </c>
      <c r="B7380" t="s">
        <v>27</v>
      </c>
      <c r="C7380" t="s">
        <v>52</v>
      </c>
      <c r="D7380" s="1">
        <v>44559</v>
      </c>
      <c r="E7380" s="4">
        <v>7063</v>
      </c>
      <c r="F7380">
        <v>643</v>
      </c>
    </row>
    <row r="7381" spans="1:6" x14ac:dyDescent="0.25">
      <c r="A7381" t="s">
        <v>57</v>
      </c>
      <c r="B7381" t="s">
        <v>9</v>
      </c>
      <c r="C7381" t="s">
        <v>14</v>
      </c>
      <c r="D7381" s="1">
        <v>44559</v>
      </c>
      <c r="E7381" s="4">
        <v>9310</v>
      </c>
      <c r="F7381">
        <v>1190</v>
      </c>
    </row>
    <row r="7382" spans="1:6" x14ac:dyDescent="0.25">
      <c r="A7382" t="s">
        <v>8</v>
      </c>
      <c r="B7382" t="s">
        <v>11</v>
      </c>
      <c r="C7382" t="s">
        <v>24</v>
      </c>
      <c r="D7382" s="1">
        <v>44559</v>
      </c>
      <c r="E7382" s="4">
        <v>4543</v>
      </c>
      <c r="F7382">
        <v>253</v>
      </c>
    </row>
    <row r="7383" spans="1:6" x14ac:dyDescent="0.25">
      <c r="A7383" t="s">
        <v>25</v>
      </c>
      <c r="B7383" t="s">
        <v>16</v>
      </c>
      <c r="C7383" t="s">
        <v>47</v>
      </c>
      <c r="D7383" s="1">
        <v>44559</v>
      </c>
      <c r="E7383" s="4">
        <v>5754</v>
      </c>
      <c r="F7383">
        <v>339</v>
      </c>
    </row>
    <row r="7384" spans="1:6" x14ac:dyDescent="0.25">
      <c r="A7384" t="s">
        <v>57</v>
      </c>
      <c r="B7384" t="s">
        <v>16</v>
      </c>
      <c r="C7384" t="s">
        <v>36</v>
      </c>
      <c r="D7384" s="1">
        <v>44559</v>
      </c>
      <c r="E7384" s="4">
        <v>7441</v>
      </c>
      <c r="F7384">
        <v>1050</v>
      </c>
    </row>
    <row r="7385" spans="1:6" x14ac:dyDescent="0.25">
      <c r="A7385" t="s">
        <v>55</v>
      </c>
      <c r="B7385" t="s">
        <v>11</v>
      </c>
      <c r="C7385" t="s">
        <v>45</v>
      </c>
      <c r="D7385" s="1">
        <v>44559</v>
      </c>
      <c r="E7385" s="4">
        <v>938</v>
      </c>
      <c r="F7385">
        <v>41</v>
      </c>
    </row>
    <row r="7386" spans="1:6" x14ac:dyDescent="0.25">
      <c r="A7386" t="s">
        <v>13</v>
      </c>
      <c r="B7386" t="s">
        <v>6</v>
      </c>
      <c r="C7386" t="s">
        <v>7</v>
      </c>
      <c r="D7386" s="1">
        <v>44559</v>
      </c>
      <c r="E7386" s="4">
        <v>1764</v>
      </c>
      <c r="F7386">
        <v>118</v>
      </c>
    </row>
    <row r="7387" spans="1:6" x14ac:dyDescent="0.25">
      <c r="A7387" t="s">
        <v>46</v>
      </c>
      <c r="B7387" t="s">
        <v>27</v>
      </c>
      <c r="C7387" t="s">
        <v>28</v>
      </c>
      <c r="D7387" s="1">
        <v>44559</v>
      </c>
      <c r="E7387" s="4">
        <v>5999</v>
      </c>
      <c r="F7387">
        <v>980</v>
      </c>
    </row>
    <row r="7388" spans="1:6" x14ac:dyDescent="0.25">
      <c r="A7388" t="s">
        <v>32</v>
      </c>
      <c r="B7388" t="s">
        <v>11</v>
      </c>
      <c r="C7388" t="s">
        <v>36</v>
      </c>
      <c r="D7388" s="1">
        <v>44559</v>
      </c>
      <c r="E7388" s="4">
        <v>3668</v>
      </c>
      <c r="F7388">
        <v>459</v>
      </c>
    </row>
    <row r="7389" spans="1:6" x14ac:dyDescent="0.25">
      <c r="A7389" t="s">
        <v>20</v>
      </c>
      <c r="B7389" t="s">
        <v>6</v>
      </c>
      <c r="C7389" t="s">
        <v>44</v>
      </c>
      <c r="D7389" s="1">
        <v>44559</v>
      </c>
      <c r="E7389" s="4">
        <v>2184</v>
      </c>
      <c r="F7389">
        <v>100</v>
      </c>
    </row>
    <row r="7390" spans="1:6" x14ac:dyDescent="0.25">
      <c r="A7390" t="s">
        <v>51</v>
      </c>
      <c r="B7390" t="s">
        <v>27</v>
      </c>
      <c r="C7390" t="s">
        <v>30</v>
      </c>
      <c r="D7390" s="1">
        <v>44559</v>
      </c>
      <c r="E7390" s="4">
        <v>2870</v>
      </c>
      <c r="F7390">
        <v>160</v>
      </c>
    </row>
    <row r="7391" spans="1:6" x14ac:dyDescent="0.25">
      <c r="A7391" t="s">
        <v>54</v>
      </c>
      <c r="B7391" t="s">
        <v>9</v>
      </c>
      <c r="C7391" t="s">
        <v>45</v>
      </c>
      <c r="D7391" s="1">
        <v>44559</v>
      </c>
      <c r="E7391" s="4">
        <v>5635</v>
      </c>
      <c r="F7391">
        <v>235</v>
      </c>
    </row>
    <row r="7392" spans="1:6" x14ac:dyDescent="0.25">
      <c r="A7392" t="s">
        <v>56</v>
      </c>
      <c r="B7392" t="s">
        <v>16</v>
      </c>
      <c r="C7392" t="s">
        <v>45</v>
      </c>
      <c r="D7392" s="1">
        <v>44559</v>
      </c>
      <c r="E7392" s="4">
        <v>602</v>
      </c>
      <c r="F7392">
        <v>27</v>
      </c>
    </row>
    <row r="7393" spans="1:6" x14ac:dyDescent="0.25">
      <c r="A7393" t="s">
        <v>32</v>
      </c>
      <c r="B7393" t="s">
        <v>16</v>
      </c>
      <c r="C7393" t="s">
        <v>17</v>
      </c>
      <c r="D7393" s="1">
        <v>44559</v>
      </c>
      <c r="E7393" s="4">
        <v>798</v>
      </c>
      <c r="F7393">
        <v>37</v>
      </c>
    </row>
    <row r="7394" spans="1:6" x14ac:dyDescent="0.25">
      <c r="A7394" t="s">
        <v>5</v>
      </c>
      <c r="B7394" t="s">
        <v>11</v>
      </c>
      <c r="C7394" t="s">
        <v>48</v>
      </c>
      <c r="D7394" s="1">
        <v>44559</v>
      </c>
      <c r="E7394" s="4">
        <v>1694</v>
      </c>
      <c r="F7394">
        <v>63</v>
      </c>
    </row>
    <row r="7395" spans="1:6" x14ac:dyDescent="0.25">
      <c r="A7395" t="s">
        <v>29</v>
      </c>
      <c r="B7395" t="s">
        <v>11</v>
      </c>
      <c r="C7395" t="s">
        <v>36</v>
      </c>
      <c r="D7395" s="1">
        <v>44559</v>
      </c>
      <c r="E7395" s="4">
        <v>7798</v>
      </c>
      <c r="F7395">
        <v>980</v>
      </c>
    </row>
    <row r="7396" spans="1:6" x14ac:dyDescent="0.25">
      <c r="A7396" t="s">
        <v>15</v>
      </c>
      <c r="B7396" t="s">
        <v>16</v>
      </c>
      <c r="C7396" t="s">
        <v>19</v>
      </c>
      <c r="D7396" s="1">
        <v>44559</v>
      </c>
      <c r="E7396" s="4">
        <v>1372</v>
      </c>
      <c r="F7396">
        <v>81</v>
      </c>
    </row>
    <row r="7397" spans="1:6" x14ac:dyDescent="0.25">
      <c r="A7397" t="s">
        <v>56</v>
      </c>
      <c r="B7397" t="s">
        <v>6</v>
      </c>
      <c r="C7397" t="s">
        <v>50</v>
      </c>
      <c r="D7397" s="1">
        <v>44559</v>
      </c>
      <c r="E7397" s="4">
        <v>11102</v>
      </c>
      <c r="F7397">
        <v>483</v>
      </c>
    </row>
    <row r="7398" spans="1:6" x14ac:dyDescent="0.25">
      <c r="A7398" t="s">
        <v>23</v>
      </c>
      <c r="B7398" t="s">
        <v>27</v>
      </c>
      <c r="C7398" t="s">
        <v>52</v>
      </c>
      <c r="D7398" s="1">
        <v>44559</v>
      </c>
      <c r="E7398" s="4">
        <v>5397</v>
      </c>
      <c r="F7398">
        <v>540</v>
      </c>
    </row>
    <row r="7399" spans="1:6" x14ac:dyDescent="0.25">
      <c r="A7399" t="s">
        <v>54</v>
      </c>
      <c r="B7399" t="s">
        <v>9</v>
      </c>
      <c r="C7399" t="s">
        <v>48</v>
      </c>
      <c r="D7399" s="1">
        <v>44559</v>
      </c>
      <c r="E7399" s="4">
        <v>1778</v>
      </c>
      <c r="F7399">
        <v>69</v>
      </c>
    </row>
    <row r="7400" spans="1:6" x14ac:dyDescent="0.25">
      <c r="A7400" t="s">
        <v>40</v>
      </c>
      <c r="B7400" t="s">
        <v>9</v>
      </c>
      <c r="C7400" t="s">
        <v>22</v>
      </c>
      <c r="D7400" s="1">
        <v>44559</v>
      </c>
      <c r="E7400" s="4">
        <v>3374</v>
      </c>
      <c r="F7400">
        <v>338</v>
      </c>
    </row>
    <row r="7401" spans="1:6" x14ac:dyDescent="0.25">
      <c r="A7401" t="s">
        <v>46</v>
      </c>
      <c r="B7401" t="s">
        <v>21</v>
      </c>
      <c r="C7401" t="s">
        <v>28</v>
      </c>
      <c r="D7401" s="1">
        <v>44559</v>
      </c>
      <c r="E7401" s="4">
        <v>8022</v>
      </c>
      <c r="F7401">
        <v>1120</v>
      </c>
    </row>
    <row r="7402" spans="1:6" x14ac:dyDescent="0.25">
      <c r="A7402" t="s">
        <v>39</v>
      </c>
      <c r="B7402" t="s">
        <v>9</v>
      </c>
      <c r="C7402" t="s">
        <v>31</v>
      </c>
      <c r="D7402" s="1">
        <v>44559</v>
      </c>
      <c r="E7402" s="4">
        <v>8071</v>
      </c>
      <c r="F7402">
        <v>577</v>
      </c>
    </row>
    <row r="7403" spans="1:6" x14ac:dyDescent="0.25">
      <c r="A7403" t="s">
        <v>29</v>
      </c>
      <c r="B7403" t="s">
        <v>27</v>
      </c>
      <c r="C7403" t="s">
        <v>47</v>
      </c>
      <c r="D7403" s="1">
        <v>44560</v>
      </c>
      <c r="E7403" s="4">
        <v>3465</v>
      </c>
      <c r="F7403">
        <v>231</v>
      </c>
    </row>
    <row r="7404" spans="1:6" x14ac:dyDescent="0.25">
      <c r="A7404" t="s">
        <v>39</v>
      </c>
      <c r="B7404" t="s">
        <v>6</v>
      </c>
      <c r="C7404" t="s">
        <v>19</v>
      </c>
      <c r="D7404" s="1">
        <v>44560</v>
      </c>
      <c r="E7404" s="4">
        <v>8960</v>
      </c>
      <c r="F7404">
        <v>560</v>
      </c>
    </row>
    <row r="7405" spans="1:6" x14ac:dyDescent="0.25">
      <c r="A7405" t="s">
        <v>15</v>
      </c>
      <c r="B7405" t="s">
        <v>6</v>
      </c>
      <c r="C7405" t="s">
        <v>47</v>
      </c>
      <c r="D7405" s="1">
        <v>44560</v>
      </c>
      <c r="E7405" s="4">
        <v>11438</v>
      </c>
      <c r="F7405">
        <v>770</v>
      </c>
    </row>
    <row r="7406" spans="1:6" x14ac:dyDescent="0.25">
      <c r="A7406" t="s">
        <v>8</v>
      </c>
      <c r="B7406" t="s">
        <v>11</v>
      </c>
      <c r="C7406" t="s">
        <v>17</v>
      </c>
      <c r="D7406" s="1">
        <v>44560</v>
      </c>
      <c r="E7406" s="4">
        <v>8624</v>
      </c>
      <c r="F7406">
        <v>375</v>
      </c>
    </row>
    <row r="7407" spans="1:6" x14ac:dyDescent="0.25">
      <c r="A7407" t="s">
        <v>25</v>
      </c>
      <c r="B7407" t="s">
        <v>9</v>
      </c>
      <c r="C7407" t="s">
        <v>24</v>
      </c>
      <c r="D7407" s="1">
        <v>44560</v>
      </c>
      <c r="E7407" s="4">
        <v>7021</v>
      </c>
      <c r="F7407">
        <v>391</v>
      </c>
    </row>
    <row r="7408" spans="1:6" x14ac:dyDescent="0.25">
      <c r="A7408" t="s">
        <v>25</v>
      </c>
      <c r="B7408" t="s">
        <v>27</v>
      </c>
      <c r="C7408" t="s">
        <v>7</v>
      </c>
      <c r="D7408" s="1">
        <v>44560</v>
      </c>
      <c r="E7408" s="4">
        <v>3934</v>
      </c>
      <c r="F7408">
        <v>281</v>
      </c>
    </row>
    <row r="7409" spans="1:6" x14ac:dyDescent="0.25">
      <c r="A7409" t="s">
        <v>54</v>
      </c>
      <c r="B7409" t="s">
        <v>11</v>
      </c>
      <c r="C7409" t="s">
        <v>17</v>
      </c>
      <c r="D7409" s="1">
        <v>44560</v>
      </c>
      <c r="E7409" s="4">
        <v>8575</v>
      </c>
      <c r="F7409">
        <v>409</v>
      </c>
    </row>
    <row r="7410" spans="1:6" x14ac:dyDescent="0.25">
      <c r="A7410" t="s">
        <v>32</v>
      </c>
      <c r="B7410" t="s">
        <v>6</v>
      </c>
      <c r="C7410" t="s">
        <v>26</v>
      </c>
      <c r="D7410" s="1">
        <v>44560</v>
      </c>
      <c r="E7410" s="4">
        <v>2842</v>
      </c>
      <c r="F7410">
        <v>237</v>
      </c>
    </row>
    <row r="7411" spans="1:6" x14ac:dyDescent="0.25">
      <c r="A7411" t="s">
        <v>41</v>
      </c>
      <c r="B7411" t="s">
        <v>9</v>
      </c>
      <c r="C7411" t="s">
        <v>17</v>
      </c>
      <c r="D7411" s="1">
        <v>44560</v>
      </c>
      <c r="E7411" s="4">
        <v>4368</v>
      </c>
      <c r="F7411">
        <v>208</v>
      </c>
    </row>
    <row r="7412" spans="1:6" x14ac:dyDescent="0.25">
      <c r="A7412" t="s">
        <v>51</v>
      </c>
      <c r="B7412" t="s">
        <v>27</v>
      </c>
      <c r="C7412" t="s">
        <v>12</v>
      </c>
      <c r="D7412" s="1">
        <v>44560</v>
      </c>
      <c r="E7412" s="4">
        <v>553</v>
      </c>
      <c r="F7412">
        <v>35</v>
      </c>
    </row>
    <row r="7413" spans="1:6" x14ac:dyDescent="0.25">
      <c r="A7413" t="s">
        <v>40</v>
      </c>
      <c r="B7413" t="s">
        <v>11</v>
      </c>
      <c r="C7413" t="s">
        <v>45</v>
      </c>
      <c r="D7413" s="1">
        <v>44560</v>
      </c>
      <c r="E7413" s="4">
        <v>7609</v>
      </c>
      <c r="F7413">
        <v>346</v>
      </c>
    </row>
    <row r="7414" spans="1:6" x14ac:dyDescent="0.25">
      <c r="A7414" t="s">
        <v>55</v>
      </c>
      <c r="B7414" t="s">
        <v>9</v>
      </c>
      <c r="C7414" t="s">
        <v>14</v>
      </c>
      <c r="D7414" s="1">
        <v>44560</v>
      </c>
      <c r="E7414" s="4">
        <v>644</v>
      </c>
      <c r="F7414">
        <v>81</v>
      </c>
    </row>
    <row r="7415" spans="1:6" x14ac:dyDescent="0.25">
      <c r="A7415" t="s">
        <v>29</v>
      </c>
      <c r="B7415" t="s">
        <v>27</v>
      </c>
      <c r="C7415" t="s">
        <v>31</v>
      </c>
      <c r="D7415" s="1">
        <v>44560</v>
      </c>
      <c r="E7415" s="4">
        <v>12726</v>
      </c>
      <c r="F7415">
        <v>1050</v>
      </c>
    </row>
    <row r="7416" spans="1:6" x14ac:dyDescent="0.25">
      <c r="A7416" t="s">
        <v>49</v>
      </c>
      <c r="B7416" t="s">
        <v>11</v>
      </c>
      <c r="C7416" t="s">
        <v>52</v>
      </c>
      <c r="D7416" s="1">
        <v>44560</v>
      </c>
      <c r="E7416" s="4">
        <v>2639</v>
      </c>
      <c r="F7416">
        <v>220</v>
      </c>
    </row>
    <row r="7417" spans="1:6" x14ac:dyDescent="0.25">
      <c r="A7417" t="s">
        <v>40</v>
      </c>
      <c r="B7417" t="s">
        <v>11</v>
      </c>
      <c r="C7417" t="s">
        <v>28</v>
      </c>
      <c r="D7417" s="1">
        <v>44560</v>
      </c>
      <c r="E7417" s="4">
        <v>8701</v>
      </c>
      <c r="F7417">
        <v>1120</v>
      </c>
    </row>
    <row r="7418" spans="1:6" x14ac:dyDescent="0.25">
      <c r="A7418" t="s">
        <v>39</v>
      </c>
      <c r="B7418" t="s">
        <v>6</v>
      </c>
      <c r="C7418" t="s">
        <v>17</v>
      </c>
      <c r="D7418" s="1">
        <v>44560</v>
      </c>
      <c r="E7418" s="4">
        <v>35</v>
      </c>
      <c r="F7418">
        <v>2</v>
      </c>
    </row>
    <row r="7419" spans="1:6" x14ac:dyDescent="0.25">
      <c r="A7419" t="s">
        <v>56</v>
      </c>
      <c r="B7419" t="s">
        <v>9</v>
      </c>
      <c r="C7419" t="s">
        <v>43</v>
      </c>
      <c r="D7419" s="1">
        <v>44560</v>
      </c>
      <c r="E7419" s="4">
        <v>2506</v>
      </c>
      <c r="F7419">
        <v>120</v>
      </c>
    </row>
    <row r="7420" spans="1:6" x14ac:dyDescent="0.25">
      <c r="A7420" t="s">
        <v>40</v>
      </c>
      <c r="B7420" t="s">
        <v>11</v>
      </c>
      <c r="C7420" t="s">
        <v>44</v>
      </c>
      <c r="D7420" s="1">
        <v>44560</v>
      </c>
      <c r="E7420" s="4">
        <v>13783</v>
      </c>
      <c r="F7420">
        <v>600</v>
      </c>
    </row>
    <row r="7421" spans="1:6" x14ac:dyDescent="0.25">
      <c r="A7421" t="s">
        <v>13</v>
      </c>
      <c r="B7421" t="s">
        <v>27</v>
      </c>
      <c r="C7421" t="s">
        <v>48</v>
      </c>
      <c r="D7421" s="1">
        <v>44560</v>
      </c>
      <c r="E7421" s="4">
        <v>8988</v>
      </c>
      <c r="F7421">
        <v>346</v>
      </c>
    </row>
    <row r="7422" spans="1:6" x14ac:dyDescent="0.25">
      <c r="A7422" t="s">
        <v>49</v>
      </c>
      <c r="B7422" t="s">
        <v>27</v>
      </c>
      <c r="C7422" t="s">
        <v>24</v>
      </c>
      <c r="D7422" s="1">
        <v>44560</v>
      </c>
      <c r="E7422" s="4">
        <v>13909</v>
      </c>
      <c r="F7422">
        <v>770</v>
      </c>
    </row>
    <row r="7423" spans="1:6" x14ac:dyDescent="0.25">
      <c r="A7423" t="s">
        <v>34</v>
      </c>
      <c r="B7423" t="s">
        <v>9</v>
      </c>
      <c r="C7423" t="s">
        <v>22</v>
      </c>
      <c r="D7423" s="1">
        <v>44560</v>
      </c>
      <c r="E7423" s="4">
        <v>1869</v>
      </c>
      <c r="F7423">
        <v>208</v>
      </c>
    </row>
    <row r="7424" spans="1:6" x14ac:dyDescent="0.25">
      <c r="A7424" t="s">
        <v>32</v>
      </c>
      <c r="B7424" t="s">
        <v>27</v>
      </c>
      <c r="C7424" t="s">
        <v>19</v>
      </c>
      <c r="D7424" s="1">
        <v>44560</v>
      </c>
      <c r="E7424" s="4">
        <v>3787</v>
      </c>
      <c r="F7424">
        <v>211</v>
      </c>
    </row>
    <row r="7425" spans="1:6" x14ac:dyDescent="0.25">
      <c r="A7425" t="s">
        <v>57</v>
      </c>
      <c r="B7425" t="s">
        <v>27</v>
      </c>
      <c r="C7425" t="s">
        <v>17</v>
      </c>
      <c r="D7425" s="1">
        <v>44560</v>
      </c>
      <c r="E7425" s="4">
        <v>770</v>
      </c>
      <c r="F7425">
        <v>37</v>
      </c>
    </row>
    <row r="7426" spans="1:6" x14ac:dyDescent="0.25">
      <c r="A7426" t="s">
        <v>41</v>
      </c>
      <c r="B7426" t="s">
        <v>27</v>
      </c>
      <c r="C7426" t="s">
        <v>35</v>
      </c>
      <c r="D7426" s="1">
        <v>44560</v>
      </c>
      <c r="E7426" s="4">
        <v>15379</v>
      </c>
      <c r="F7426">
        <v>840</v>
      </c>
    </row>
    <row r="7427" spans="1:6" x14ac:dyDescent="0.25">
      <c r="A7427" t="s">
        <v>57</v>
      </c>
      <c r="B7427" t="s">
        <v>21</v>
      </c>
      <c r="C7427" t="s">
        <v>12</v>
      </c>
      <c r="D7427" s="1">
        <v>44560</v>
      </c>
      <c r="E7427" s="4">
        <v>4886</v>
      </c>
      <c r="F7427">
        <v>288</v>
      </c>
    </row>
    <row r="7428" spans="1:6" x14ac:dyDescent="0.25">
      <c r="A7428" t="s">
        <v>5</v>
      </c>
      <c r="B7428" t="s">
        <v>27</v>
      </c>
      <c r="C7428" t="s">
        <v>44</v>
      </c>
      <c r="D7428" s="1">
        <v>44560</v>
      </c>
      <c r="E7428" s="4">
        <v>7644</v>
      </c>
      <c r="F7428">
        <v>333</v>
      </c>
    </row>
    <row r="7429" spans="1:6" x14ac:dyDescent="0.25">
      <c r="A7429" t="s">
        <v>46</v>
      </c>
      <c r="B7429" t="s">
        <v>21</v>
      </c>
      <c r="C7429" t="s">
        <v>7</v>
      </c>
      <c r="D7429" s="1">
        <v>44560</v>
      </c>
      <c r="E7429" s="4">
        <v>6279</v>
      </c>
      <c r="F7429">
        <v>393</v>
      </c>
    </row>
    <row r="7430" spans="1:6" x14ac:dyDescent="0.25">
      <c r="A7430" t="s">
        <v>37</v>
      </c>
      <c r="B7430" t="s">
        <v>9</v>
      </c>
      <c r="C7430" t="s">
        <v>52</v>
      </c>
      <c r="D7430" s="1">
        <v>44560</v>
      </c>
      <c r="E7430" s="4">
        <v>13923</v>
      </c>
      <c r="F7430">
        <v>1260</v>
      </c>
    </row>
    <row r="7431" spans="1:6" x14ac:dyDescent="0.25">
      <c r="A7431" t="s">
        <v>20</v>
      </c>
      <c r="B7431" t="s">
        <v>21</v>
      </c>
      <c r="C7431" t="s">
        <v>12</v>
      </c>
      <c r="D7431" s="1">
        <v>44560</v>
      </c>
      <c r="E7431" s="4">
        <v>1428</v>
      </c>
      <c r="F7431">
        <v>84</v>
      </c>
    </row>
    <row r="7432" spans="1:6" x14ac:dyDescent="0.25">
      <c r="A7432" t="s">
        <v>29</v>
      </c>
      <c r="B7432" t="s">
        <v>27</v>
      </c>
      <c r="C7432" t="s">
        <v>52</v>
      </c>
      <c r="D7432" s="1">
        <v>44560</v>
      </c>
      <c r="E7432" s="4">
        <v>3969</v>
      </c>
      <c r="F7432">
        <v>397</v>
      </c>
    </row>
    <row r="7433" spans="1:6" x14ac:dyDescent="0.25">
      <c r="A7433" t="s">
        <v>33</v>
      </c>
      <c r="B7433" t="s">
        <v>11</v>
      </c>
      <c r="C7433" t="s">
        <v>7</v>
      </c>
      <c r="D7433" s="1">
        <v>44561</v>
      </c>
      <c r="E7433" s="4">
        <v>11872</v>
      </c>
      <c r="F7433">
        <v>770</v>
      </c>
    </row>
    <row r="7434" spans="1:6" x14ac:dyDescent="0.25">
      <c r="A7434" t="s">
        <v>40</v>
      </c>
      <c r="B7434" t="s">
        <v>21</v>
      </c>
      <c r="C7434" t="s">
        <v>38</v>
      </c>
      <c r="D7434" s="1">
        <v>44561</v>
      </c>
      <c r="E7434" s="4">
        <v>8442</v>
      </c>
      <c r="F7434">
        <v>313</v>
      </c>
    </row>
    <row r="7435" spans="1:6" x14ac:dyDescent="0.25">
      <c r="A7435" t="s">
        <v>10</v>
      </c>
      <c r="B7435" t="s">
        <v>6</v>
      </c>
      <c r="C7435" t="s">
        <v>47</v>
      </c>
      <c r="D7435" s="1">
        <v>44561</v>
      </c>
      <c r="E7435" s="4">
        <v>4830</v>
      </c>
      <c r="F7435">
        <v>302</v>
      </c>
    </row>
    <row r="7436" spans="1:6" x14ac:dyDescent="0.25">
      <c r="A7436" t="s">
        <v>32</v>
      </c>
      <c r="B7436" t="s">
        <v>16</v>
      </c>
      <c r="C7436" t="s">
        <v>14</v>
      </c>
      <c r="D7436" s="1">
        <v>44561</v>
      </c>
      <c r="E7436" s="4">
        <v>6671</v>
      </c>
      <c r="F7436">
        <v>840</v>
      </c>
    </row>
    <row r="7437" spans="1:6" x14ac:dyDescent="0.25">
      <c r="A7437" t="s">
        <v>56</v>
      </c>
      <c r="B7437" t="s">
        <v>11</v>
      </c>
      <c r="C7437" t="s">
        <v>19</v>
      </c>
      <c r="D7437" s="1">
        <v>44561</v>
      </c>
      <c r="E7437" s="4">
        <v>5712</v>
      </c>
      <c r="F7437">
        <v>336</v>
      </c>
    </row>
    <row r="7438" spans="1:6" x14ac:dyDescent="0.25">
      <c r="A7438" t="s">
        <v>29</v>
      </c>
      <c r="B7438" t="s">
        <v>16</v>
      </c>
      <c r="C7438" t="s">
        <v>24</v>
      </c>
      <c r="D7438" s="1">
        <v>44561</v>
      </c>
      <c r="E7438" s="4">
        <v>1925</v>
      </c>
      <c r="F7438">
        <v>97</v>
      </c>
    </row>
    <row r="7439" spans="1:6" x14ac:dyDescent="0.25">
      <c r="A7439" t="s">
        <v>32</v>
      </c>
      <c r="B7439" t="s">
        <v>16</v>
      </c>
      <c r="C7439" t="s">
        <v>50</v>
      </c>
      <c r="D7439" s="1">
        <v>44561</v>
      </c>
      <c r="E7439" s="4">
        <v>6398</v>
      </c>
      <c r="F7439">
        <v>291</v>
      </c>
    </row>
    <row r="7440" spans="1:6" x14ac:dyDescent="0.25">
      <c r="A7440" t="s">
        <v>34</v>
      </c>
      <c r="B7440" t="s">
        <v>16</v>
      </c>
      <c r="C7440" t="s">
        <v>44</v>
      </c>
      <c r="D7440" s="1">
        <v>44561</v>
      </c>
      <c r="E7440" s="4">
        <v>11263</v>
      </c>
      <c r="F7440">
        <v>470</v>
      </c>
    </row>
    <row r="7441" spans="1:6" x14ac:dyDescent="0.25">
      <c r="A7441" t="s">
        <v>20</v>
      </c>
      <c r="B7441" t="s">
        <v>6</v>
      </c>
      <c r="C7441" t="s">
        <v>47</v>
      </c>
      <c r="D7441" s="1">
        <v>44561</v>
      </c>
      <c r="E7441" s="4">
        <v>7854</v>
      </c>
      <c r="F7441">
        <v>491</v>
      </c>
    </row>
    <row r="7442" spans="1:6" x14ac:dyDescent="0.25">
      <c r="A7442" t="s">
        <v>33</v>
      </c>
      <c r="B7442" t="s">
        <v>11</v>
      </c>
      <c r="C7442" t="s">
        <v>35</v>
      </c>
      <c r="D7442" s="1">
        <v>44561</v>
      </c>
      <c r="E7442" s="4">
        <v>8309</v>
      </c>
      <c r="F7442">
        <v>462</v>
      </c>
    </row>
    <row r="7443" spans="1:6" x14ac:dyDescent="0.25">
      <c r="A7443" t="s">
        <v>25</v>
      </c>
      <c r="B7443" t="s">
        <v>9</v>
      </c>
      <c r="C7443" t="s">
        <v>42</v>
      </c>
      <c r="D7443" s="1">
        <v>44561</v>
      </c>
      <c r="E7443" s="4">
        <v>2751</v>
      </c>
      <c r="F7443">
        <v>197</v>
      </c>
    </row>
    <row r="7444" spans="1:6" x14ac:dyDescent="0.25">
      <c r="A7444" t="s">
        <v>20</v>
      </c>
      <c r="B7444" t="s">
        <v>6</v>
      </c>
      <c r="C7444" t="s">
        <v>50</v>
      </c>
      <c r="D7444" s="1">
        <v>44561</v>
      </c>
      <c r="E7444" s="4">
        <v>2212</v>
      </c>
      <c r="F7444">
        <v>93</v>
      </c>
    </row>
    <row r="7445" spans="1:6" x14ac:dyDescent="0.25">
      <c r="A7445" t="s">
        <v>13</v>
      </c>
      <c r="B7445" t="s">
        <v>27</v>
      </c>
      <c r="C7445" t="s">
        <v>24</v>
      </c>
      <c r="D7445" s="1">
        <v>44561</v>
      </c>
      <c r="E7445" s="4">
        <v>308</v>
      </c>
      <c r="F7445">
        <v>16</v>
      </c>
    </row>
    <row r="7446" spans="1:6" x14ac:dyDescent="0.25">
      <c r="A7446" t="s">
        <v>20</v>
      </c>
      <c r="B7446" t="s">
        <v>21</v>
      </c>
      <c r="C7446" t="s">
        <v>50</v>
      </c>
      <c r="D7446" s="1">
        <v>44561</v>
      </c>
      <c r="E7446" s="4">
        <v>4438</v>
      </c>
      <c r="F7446">
        <v>193</v>
      </c>
    </row>
    <row r="7447" spans="1:6" x14ac:dyDescent="0.25">
      <c r="A7447" t="s">
        <v>51</v>
      </c>
      <c r="B7447" t="s">
        <v>21</v>
      </c>
      <c r="C7447" t="s">
        <v>28</v>
      </c>
      <c r="D7447" s="1">
        <v>44561</v>
      </c>
      <c r="E7447" s="4">
        <v>2296</v>
      </c>
      <c r="F7447">
        <v>287</v>
      </c>
    </row>
    <row r="7448" spans="1:6" x14ac:dyDescent="0.25">
      <c r="A7448" t="s">
        <v>39</v>
      </c>
      <c r="B7448" t="s">
        <v>21</v>
      </c>
      <c r="C7448" t="s">
        <v>14</v>
      </c>
      <c r="D7448" s="1">
        <v>44561</v>
      </c>
      <c r="E7448" s="4">
        <v>126</v>
      </c>
      <c r="F7448">
        <v>18</v>
      </c>
    </row>
    <row r="7449" spans="1:6" x14ac:dyDescent="0.25">
      <c r="A7449" t="s">
        <v>13</v>
      </c>
      <c r="B7449" t="s">
        <v>16</v>
      </c>
      <c r="C7449" t="s">
        <v>44</v>
      </c>
      <c r="D7449" s="1">
        <v>44561</v>
      </c>
      <c r="E7449" s="4">
        <v>6657</v>
      </c>
      <c r="F7449">
        <v>290</v>
      </c>
    </row>
    <row r="7450" spans="1:6" x14ac:dyDescent="0.25">
      <c r="A7450" t="s">
        <v>51</v>
      </c>
      <c r="B7450" t="s">
        <v>11</v>
      </c>
      <c r="C7450" t="s">
        <v>30</v>
      </c>
      <c r="D7450" s="1">
        <v>44561</v>
      </c>
      <c r="E7450" s="4">
        <v>2156</v>
      </c>
      <c r="F7450">
        <v>108</v>
      </c>
    </row>
    <row r="7451" spans="1:6" x14ac:dyDescent="0.25">
      <c r="A7451" t="s">
        <v>41</v>
      </c>
      <c r="B7451" t="s">
        <v>27</v>
      </c>
      <c r="C7451" t="s">
        <v>38</v>
      </c>
      <c r="D7451" s="1">
        <v>44561</v>
      </c>
      <c r="E7451" s="4">
        <v>8736</v>
      </c>
      <c r="F7451">
        <v>336</v>
      </c>
    </row>
    <row r="7452" spans="1:6" x14ac:dyDescent="0.25">
      <c r="A7452" t="s">
        <v>49</v>
      </c>
      <c r="B7452" t="s">
        <v>16</v>
      </c>
      <c r="C7452" t="s">
        <v>12</v>
      </c>
      <c r="D7452" s="1">
        <v>44561</v>
      </c>
      <c r="E7452" s="4">
        <v>1225</v>
      </c>
      <c r="F7452">
        <v>77</v>
      </c>
    </row>
    <row r="7453" spans="1:6" x14ac:dyDescent="0.25">
      <c r="A7453" t="s">
        <v>46</v>
      </c>
      <c r="B7453" t="s">
        <v>21</v>
      </c>
      <c r="C7453" t="s">
        <v>30</v>
      </c>
      <c r="D7453" s="1">
        <v>44561</v>
      </c>
      <c r="E7453" s="4">
        <v>3766</v>
      </c>
      <c r="F7453">
        <v>189</v>
      </c>
    </row>
    <row r="7454" spans="1:6" x14ac:dyDescent="0.25">
      <c r="A7454" t="s">
        <v>20</v>
      </c>
      <c r="B7454" t="s">
        <v>9</v>
      </c>
      <c r="C7454" t="s">
        <v>14</v>
      </c>
      <c r="D7454" s="1">
        <v>44564</v>
      </c>
      <c r="E7454" s="4">
        <v>5355</v>
      </c>
      <c r="F7454">
        <v>910</v>
      </c>
    </row>
    <row r="7455" spans="1:6" x14ac:dyDescent="0.25">
      <c r="A7455" t="s">
        <v>33</v>
      </c>
      <c r="B7455" t="s">
        <v>6</v>
      </c>
      <c r="C7455" t="s">
        <v>30</v>
      </c>
      <c r="D7455" s="1">
        <v>44564</v>
      </c>
      <c r="E7455" s="4">
        <v>3297</v>
      </c>
      <c r="F7455">
        <v>184</v>
      </c>
    </row>
    <row r="7456" spans="1:6" x14ac:dyDescent="0.25">
      <c r="A7456" t="s">
        <v>15</v>
      </c>
      <c r="B7456" t="s">
        <v>6</v>
      </c>
      <c r="C7456" t="s">
        <v>30</v>
      </c>
      <c r="D7456" s="1">
        <v>44564</v>
      </c>
      <c r="E7456" s="4">
        <v>3899</v>
      </c>
      <c r="F7456">
        <v>217</v>
      </c>
    </row>
    <row r="7457" spans="1:6" x14ac:dyDescent="0.25">
      <c r="A7457" t="s">
        <v>15</v>
      </c>
      <c r="B7457" t="s">
        <v>11</v>
      </c>
      <c r="C7457" t="s">
        <v>36</v>
      </c>
      <c r="D7457" s="1">
        <v>44564</v>
      </c>
      <c r="E7457" s="4">
        <v>1113</v>
      </c>
      <c r="F7457">
        <v>159</v>
      </c>
    </row>
    <row r="7458" spans="1:6" x14ac:dyDescent="0.25">
      <c r="A7458" t="s">
        <v>53</v>
      </c>
      <c r="B7458" t="s">
        <v>9</v>
      </c>
      <c r="C7458" t="s">
        <v>28</v>
      </c>
      <c r="D7458" s="1">
        <v>44564</v>
      </c>
      <c r="E7458" s="4">
        <v>6580</v>
      </c>
      <c r="F7458">
        <v>1120</v>
      </c>
    </row>
    <row r="7459" spans="1:6" x14ac:dyDescent="0.25">
      <c r="A7459" t="s">
        <v>32</v>
      </c>
      <c r="B7459" t="s">
        <v>9</v>
      </c>
      <c r="C7459" t="s">
        <v>42</v>
      </c>
      <c r="D7459" s="1">
        <v>44564</v>
      </c>
      <c r="E7459" s="4">
        <v>7420</v>
      </c>
      <c r="F7459">
        <v>464</v>
      </c>
    </row>
    <row r="7460" spans="1:6" x14ac:dyDescent="0.25">
      <c r="A7460" t="s">
        <v>57</v>
      </c>
      <c r="B7460" t="s">
        <v>6</v>
      </c>
      <c r="C7460" t="s">
        <v>44</v>
      </c>
      <c r="D7460" s="1">
        <v>44564</v>
      </c>
      <c r="E7460" s="4">
        <v>2632</v>
      </c>
      <c r="F7460">
        <v>115</v>
      </c>
    </row>
    <row r="7461" spans="1:6" x14ac:dyDescent="0.25">
      <c r="A7461" t="s">
        <v>13</v>
      </c>
      <c r="B7461" t="s">
        <v>27</v>
      </c>
      <c r="C7461" t="s">
        <v>50</v>
      </c>
      <c r="D7461" s="1">
        <v>44564</v>
      </c>
      <c r="E7461" s="4">
        <v>11368</v>
      </c>
      <c r="F7461">
        <v>474</v>
      </c>
    </row>
    <row r="7462" spans="1:6" x14ac:dyDescent="0.25">
      <c r="A7462" t="s">
        <v>10</v>
      </c>
      <c r="B7462" t="s">
        <v>11</v>
      </c>
      <c r="C7462" t="s">
        <v>36</v>
      </c>
      <c r="D7462" s="1">
        <v>44564</v>
      </c>
      <c r="E7462" s="4">
        <v>2520</v>
      </c>
      <c r="F7462">
        <v>280</v>
      </c>
    </row>
    <row r="7463" spans="1:6" x14ac:dyDescent="0.25">
      <c r="A7463" t="s">
        <v>34</v>
      </c>
      <c r="B7463" t="s">
        <v>27</v>
      </c>
      <c r="C7463" t="s">
        <v>45</v>
      </c>
      <c r="D7463" s="1">
        <v>44564</v>
      </c>
      <c r="E7463" s="4">
        <v>1897</v>
      </c>
      <c r="F7463">
        <v>83</v>
      </c>
    </row>
    <row r="7464" spans="1:6" x14ac:dyDescent="0.25">
      <c r="A7464" t="s">
        <v>13</v>
      </c>
      <c r="B7464" t="s">
        <v>9</v>
      </c>
      <c r="C7464" t="s">
        <v>42</v>
      </c>
      <c r="D7464" s="1">
        <v>44564</v>
      </c>
      <c r="E7464" s="4">
        <v>3031</v>
      </c>
      <c r="F7464">
        <v>203</v>
      </c>
    </row>
    <row r="7465" spans="1:6" x14ac:dyDescent="0.25">
      <c r="A7465" t="s">
        <v>25</v>
      </c>
      <c r="B7465" t="s">
        <v>27</v>
      </c>
      <c r="C7465" t="s">
        <v>43</v>
      </c>
      <c r="D7465" s="1">
        <v>44564</v>
      </c>
      <c r="E7465" s="4">
        <v>8764</v>
      </c>
      <c r="F7465">
        <v>399</v>
      </c>
    </row>
    <row r="7466" spans="1:6" x14ac:dyDescent="0.25">
      <c r="A7466" t="s">
        <v>51</v>
      </c>
      <c r="B7466" t="s">
        <v>16</v>
      </c>
      <c r="C7466" t="s">
        <v>31</v>
      </c>
      <c r="D7466" s="1">
        <v>44564</v>
      </c>
      <c r="E7466" s="4">
        <v>6153</v>
      </c>
      <c r="F7466">
        <v>513</v>
      </c>
    </row>
    <row r="7467" spans="1:6" x14ac:dyDescent="0.25">
      <c r="A7467" t="s">
        <v>8</v>
      </c>
      <c r="B7467" t="s">
        <v>11</v>
      </c>
      <c r="C7467" t="s">
        <v>26</v>
      </c>
      <c r="D7467" s="1">
        <v>44564</v>
      </c>
      <c r="E7467" s="4">
        <v>2422</v>
      </c>
      <c r="F7467">
        <v>202</v>
      </c>
    </row>
    <row r="7468" spans="1:6" x14ac:dyDescent="0.25">
      <c r="A7468" t="s">
        <v>55</v>
      </c>
      <c r="B7468" t="s">
        <v>9</v>
      </c>
      <c r="C7468" t="s">
        <v>17</v>
      </c>
      <c r="D7468" s="1">
        <v>44564</v>
      </c>
      <c r="E7468" s="4">
        <v>1862</v>
      </c>
      <c r="F7468">
        <v>81</v>
      </c>
    </row>
    <row r="7469" spans="1:6" x14ac:dyDescent="0.25">
      <c r="A7469" t="s">
        <v>39</v>
      </c>
      <c r="B7469" t="s">
        <v>21</v>
      </c>
      <c r="C7469" t="s">
        <v>19</v>
      </c>
      <c r="D7469" s="1">
        <v>44564</v>
      </c>
      <c r="E7469" s="4">
        <v>8400</v>
      </c>
      <c r="F7469">
        <v>467</v>
      </c>
    </row>
    <row r="7470" spans="1:6" x14ac:dyDescent="0.25">
      <c r="A7470" t="s">
        <v>8</v>
      </c>
      <c r="B7470" t="s">
        <v>11</v>
      </c>
      <c r="C7470" t="s">
        <v>45</v>
      </c>
      <c r="D7470" s="1">
        <v>44564</v>
      </c>
      <c r="E7470" s="4">
        <v>4011</v>
      </c>
      <c r="F7470">
        <v>175</v>
      </c>
    </row>
    <row r="7471" spans="1:6" x14ac:dyDescent="0.25">
      <c r="A7471" t="s">
        <v>33</v>
      </c>
      <c r="B7471" t="s">
        <v>9</v>
      </c>
      <c r="C7471" t="s">
        <v>12</v>
      </c>
      <c r="D7471" s="1">
        <v>44564</v>
      </c>
      <c r="E7471" s="4">
        <v>19026</v>
      </c>
      <c r="F7471">
        <v>1260</v>
      </c>
    </row>
    <row r="7472" spans="1:6" x14ac:dyDescent="0.25">
      <c r="A7472" t="s">
        <v>33</v>
      </c>
      <c r="B7472" t="s">
        <v>11</v>
      </c>
      <c r="C7472" t="s">
        <v>19</v>
      </c>
      <c r="D7472" s="1">
        <v>44564</v>
      </c>
      <c r="E7472" s="4">
        <v>2660</v>
      </c>
      <c r="F7472">
        <v>148</v>
      </c>
    </row>
    <row r="7473" spans="1:6" x14ac:dyDescent="0.25">
      <c r="A7473" t="s">
        <v>20</v>
      </c>
      <c r="B7473" t="s">
        <v>27</v>
      </c>
      <c r="C7473" t="s">
        <v>26</v>
      </c>
      <c r="D7473" s="1">
        <v>44564</v>
      </c>
      <c r="E7473" s="4">
        <v>15386</v>
      </c>
      <c r="F7473">
        <v>1190</v>
      </c>
    </row>
    <row r="7474" spans="1:6" x14ac:dyDescent="0.25">
      <c r="A7474" t="s">
        <v>29</v>
      </c>
      <c r="B7474" t="s">
        <v>11</v>
      </c>
      <c r="C7474" t="s">
        <v>31</v>
      </c>
      <c r="D7474" s="1">
        <v>44564</v>
      </c>
      <c r="E7474" s="4">
        <v>2065</v>
      </c>
      <c r="F7474">
        <v>173</v>
      </c>
    </row>
    <row r="7475" spans="1:6" x14ac:dyDescent="0.25">
      <c r="A7475" t="s">
        <v>23</v>
      </c>
      <c r="B7475" t="s">
        <v>6</v>
      </c>
      <c r="C7475" t="s">
        <v>31</v>
      </c>
      <c r="D7475" s="1">
        <v>44564</v>
      </c>
      <c r="E7475" s="4">
        <v>2968</v>
      </c>
      <c r="F7475">
        <v>248</v>
      </c>
    </row>
    <row r="7476" spans="1:6" x14ac:dyDescent="0.25">
      <c r="A7476" t="s">
        <v>53</v>
      </c>
      <c r="B7476" t="s">
        <v>11</v>
      </c>
      <c r="C7476" t="s">
        <v>44</v>
      </c>
      <c r="D7476" s="1">
        <v>44564</v>
      </c>
      <c r="E7476" s="4">
        <v>9772</v>
      </c>
      <c r="F7476">
        <v>445</v>
      </c>
    </row>
    <row r="7477" spans="1:6" x14ac:dyDescent="0.25">
      <c r="A7477" t="s">
        <v>57</v>
      </c>
      <c r="B7477" t="s">
        <v>16</v>
      </c>
      <c r="C7477" t="s">
        <v>14</v>
      </c>
      <c r="D7477" s="1">
        <v>44564</v>
      </c>
      <c r="E7477" s="4">
        <v>1274</v>
      </c>
      <c r="F7477">
        <v>213</v>
      </c>
    </row>
    <row r="7478" spans="1:6" x14ac:dyDescent="0.25">
      <c r="A7478" t="s">
        <v>55</v>
      </c>
      <c r="B7478" t="s">
        <v>16</v>
      </c>
      <c r="C7478" t="s">
        <v>35</v>
      </c>
      <c r="D7478" s="1">
        <v>44564</v>
      </c>
      <c r="E7478" s="4">
        <v>5047</v>
      </c>
      <c r="F7478">
        <v>266</v>
      </c>
    </row>
    <row r="7479" spans="1:6" x14ac:dyDescent="0.25">
      <c r="A7479" t="s">
        <v>32</v>
      </c>
      <c r="B7479" t="s">
        <v>16</v>
      </c>
      <c r="C7479" t="s">
        <v>30</v>
      </c>
      <c r="D7479" s="1">
        <v>44564</v>
      </c>
      <c r="E7479" s="4">
        <v>1967</v>
      </c>
      <c r="F7479">
        <v>104</v>
      </c>
    </row>
    <row r="7480" spans="1:6" x14ac:dyDescent="0.25">
      <c r="A7480" t="s">
        <v>33</v>
      </c>
      <c r="B7480" t="s">
        <v>11</v>
      </c>
      <c r="C7480" t="s">
        <v>14</v>
      </c>
      <c r="D7480" s="1">
        <v>44564</v>
      </c>
      <c r="E7480" s="4">
        <v>5075</v>
      </c>
      <c r="F7480">
        <v>700</v>
      </c>
    </row>
    <row r="7481" spans="1:6" x14ac:dyDescent="0.25">
      <c r="A7481" t="s">
        <v>23</v>
      </c>
      <c r="B7481" t="s">
        <v>16</v>
      </c>
      <c r="C7481" t="s">
        <v>43</v>
      </c>
      <c r="D7481" s="1">
        <v>44564</v>
      </c>
      <c r="E7481" s="4">
        <v>4536</v>
      </c>
      <c r="F7481">
        <v>207</v>
      </c>
    </row>
    <row r="7482" spans="1:6" x14ac:dyDescent="0.25">
      <c r="A7482" t="s">
        <v>25</v>
      </c>
      <c r="B7482" t="s">
        <v>11</v>
      </c>
      <c r="C7482" t="s">
        <v>17</v>
      </c>
      <c r="D7482" s="1">
        <v>44564</v>
      </c>
      <c r="E7482" s="4">
        <v>126</v>
      </c>
      <c r="F7482">
        <v>6</v>
      </c>
    </row>
    <row r="7483" spans="1:6" x14ac:dyDescent="0.25">
      <c r="A7483" t="s">
        <v>25</v>
      </c>
      <c r="B7483" t="s">
        <v>16</v>
      </c>
      <c r="C7483" t="s">
        <v>19</v>
      </c>
      <c r="D7483" s="1">
        <v>44564</v>
      </c>
      <c r="E7483" s="4">
        <v>2646</v>
      </c>
      <c r="F7483">
        <v>156</v>
      </c>
    </row>
    <row r="7484" spans="1:6" x14ac:dyDescent="0.25">
      <c r="A7484" t="s">
        <v>18</v>
      </c>
      <c r="B7484" t="s">
        <v>9</v>
      </c>
      <c r="C7484" t="s">
        <v>50</v>
      </c>
      <c r="D7484" s="1">
        <v>44564</v>
      </c>
      <c r="E7484" s="4">
        <v>2576</v>
      </c>
      <c r="F7484">
        <v>108</v>
      </c>
    </row>
    <row r="7485" spans="1:6" x14ac:dyDescent="0.25">
      <c r="A7485" t="s">
        <v>49</v>
      </c>
      <c r="B7485" t="s">
        <v>11</v>
      </c>
      <c r="C7485" t="s">
        <v>30</v>
      </c>
      <c r="D7485" s="1">
        <v>44564</v>
      </c>
      <c r="E7485" s="4">
        <v>8337</v>
      </c>
      <c r="F7485">
        <v>464</v>
      </c>
    </row>
    <row r="7486" spans="1:6" x14ac:dyDescent="0.25">
      <c r="A7486" t="s">
        <v>46</v>
      </c>
      <c r="B7486" t="s">
        <v>21</v>
      </c>
      <c r="C7486" t="s">
        <v>31</v>
      </c>
      <c r="D7486" s="1">
        <v>44564</v>
      </c>
      <c r="E7486" s="4">
        <v>3885</v>
      </c>
      <c r="F7486">
        <v>299</v>
      </c>
    </row>
    <row r="7487" spans="1:6" x14ac:dyDescent="0.25">
      <c r="A7487" t="s">
        <v>23</v>
      </c>
      <c r="B7487" t="s">
        <v>6</v>
      </c>
      <c r="C7487" t="s">
        <v>43</v>
      </c>
      <c r="D7487" s="1">
        <v>44564</v>
      </c>
      <c r="E7487" s="4">
        <v>8085</v>
      </c>
      <c r="F7487">
        <v>405</v>
      </c>
    </row>
    <row r="7488" spans="1:6" x14ac:dyDescent="0.25">
      <c r="A7488" t="s">
        <v>18</v>
      </c>
      <c r="B7488" t="s">
        <v>9</v>
      </c>
      <c r="C7488" t="s">
        <v>17</v>
      </c>
      <c r="D7488" s="1">
        <v>44564</v>
      </c>
      <c r="E7488" s="4">
        <v>5544</v>
      </c>
      <c r="F7488">
        <v>242</v>
      </c>
    </row>
    <row r="7489" spans="1:6" x14ac:dyDescent="0.25">
      <c r="A7489" t="s">
        <v>37</v>
      </c>
      <c r="B7489" t="s">
        <v>11</v>
      </c>
      <c r="C7489" t="s">
        <v>35</v>
      </c>
      <c r="D7489" s="1">
        <v>44564</v>
      </c>
      <c r="E7489" s="4">
        <v>5250</v>
      </c>
      <c r="F7489">
        <v>277</v>
      </c>
    </row>
    <row r="7490" spans="1:6" x14ac:dyDescent="0.25">
      <c r="A7490" t="s">
        <v>23</v>
      </c>
      <c r="B7490" t="s">
        <v>11</v>
      </c>
      <c r="C7490" t="s">
        <v>48</v>
      </c>
      <c r="D7490" s="1">
        <v>44564</v>
      </c>
      <c r="E7490" s="4">
        <v>4788</v>
      </c>
      <c r="F7490">
        <v>192</v>
      </c>
    </row>
    <row r="7491" spans="1:6" x14ac:dyDescent="0.25">
      <c r="A7491" t="s">
        <v>8</v>
      </c>
      <c r="B7491" t="s">
        <v>27</v>
      </c>
      <c r="C7491" t="s">
        <v>35</v>
      </c>
      <c r="D7491" s="1">
        <v>44564</v>
      </c>
      <c r="E7491" s="4">
        <v>3717</v>
      </c>
      <c r="F7491">
        <v>196</v>
      </c>
    </row>
    <row r="7492" spans="1:6" x14ac:dyDescent="0.25">
      <c r="A7492" t="s">
        <v>39</v>
      </c>
      <c r="B7492" t="s">
        <v>27</v>
      </c>
      <c r="C7492" t="s">
        <v>43</v>
      </c>
      <c r="D7492" s="1">
        <v>44564</v>
      </c>
      <c r="E7492" s="4">
        <v>4165</v>
      </c>
      <c r="F7492">
        <v>190</v>
      </c>
    </row>
    <row r="7493" spans="1:6" x14ac:dyDescent="0.25">
      <c r="A7493" t="s">
        <v>5</v>
      </c>
      <c r="B7493" t="s">
        <v>21</v>
      </c>
      <c r="C7493" t="s">
        <v>44</v>
      </c>
      <c r="D7493" s="1">
        <v>44564</v>
      </c>
      <c r="E7493" s="4">
        <v>1813</v>
      </c>
      <c r="F7493">
        <v>83</v>
      </c>
    </row>
    <row r="7494" spans="1:6" x14ac:dyDescent="0.25">
      <c r="A7494" t="s">
        <v>57</v>
      </c>
      <c r="B7494" t="s">
        <v>21</v>
      </c>
      <c r="C7494" t="s">
        <v>42</v>
      </c>
      <c r="D7494" s="1">
        <v>44564</v>
      </c>
      <c r="E7494" s="4">
        <v>5005</v>
      </c>
      <c r="F7494">
        <v>358</v>
      </c>
    </row>
    <row r="7495" spans="1:6" x14ac:dyDescent="0.25">
      <c r="A7495" t="s">
        <v>53</v>
      </c>
      <c r="B7495" t="s">
        <v>6</v>
      </c>
      <c r="C7495" t="s">
        <v>42</v>
      </c>
      <c r="D7495" s="1">
        <v>44564</v>
      </c>
      <c r="E7495" s="4">
        <v>13538</v>
      </c>
      <c r="F7495">
        <v>910</v>
      </c>
    </row>
    <row r="7496" spans="1:6" x14ac:dyDescent="0.25">
      <c r="A7496" t="s">
        <v>18</v>
      </c>
      <c r="B7496" t="s">
        <v>16</v>
      </c>
      <c r="C7496" t="s">
        <v>24</v>
      </c>
      <c r="D7496" s="1">
        <v>44564</v>
      </c>
      <c r="E7496" s="4">
        <v>8715</v>
      </c>
      <c r="F7496">
        <v>485</v>
      </c>
    </row>
    <row r="7497" spans="1:6" x14ac:dyDescent="0.25">
      <c r="A7497" t="s">
        <v>41</v>
      </c>
      <c r="B7497" t="s">
        <v>27</v>
      </c>
      <c r="C7497" t="s">
        <v>31</v>
      </c>
      <c r="D7497" s="1">
        <v>44564</v>
      </c>
      <c r="E7497" s="4">
        <v>2905</v>
      </c>
      <c r="F7497">
        <v>243</v>
      </c>
    </row>
    <row r="7498" spans="1:6" x14ac:dyDescent="0.25">
      <c r="A7498" t="s">
        <v>10</v>
      </c>
      <c r="B7498" t="s">
        <v>11</v>
      </c>
      <c r="C7498" t="s">
        <v>44</v>
      </c>
      <c r="D7498" s="1">
        <v>44564</v>
      </c>
      <c r="E7498" s="4">
        <v>1197</v>
      </c>
      <c r="F7498">
        <v>50</v>
      </c>
    </row>
    <row r="7499" spans="1:6" x14ac:dyDescent="0.25">
      <c r="A7499" t="s">
        <v>10</v>
      </c>
      <c r="B7499" t="s">
        <v>11</v>
      </c>
      <c r="C7499" t="s">
        <v>48</v>
      </c>
      <c r="D7499" s="1">
        <v>44564</v>
      </c>
      <c r="E7499" s="4">
        <v>3843</v>
      </c>
      <c r="F7499">
        <v>148</v>
      </c>
    </row>
    <row r="7500" spans="1:6" x14ac:dyDescent="0.25">
      <c r="A7500" t="s">
        <v>37</v>
      </c>
      <c r="B7500" t="s">
        <v>6</v>
      </c>
      <c r="C7500" t="s">
        <v>7</v>
      </c>
      <c r="D7500" s="1">
        <v>44564</v>
      </c>
      <c r="E7500" s="4">
        <v>3234</v>
      </c>
      <c r="F7500">
        <v>231</v>
      </c>
    </row>
    <row r="7501" spans="1:6" x14ac:dyDescent="0.25">
      <c r="A7501" t="s">
        <v>18</v>
      </c>
      <c r="B7501" t="s">
        <v>16</v>
      </c>
      <c r="C7501" t="s">
        <v>12</v>
      </c>
      <c r="D7501" s="1">
        <v>44564</v>
      </c>
      <c r="E7501" s="4">
        <v>756</v>
      </c>
      <c r="F7501">
        <v>48</v>
      </c>
    </row>
    <row r="7502" spans="1:6" x14ac:dyDescent="0.25">
      <c r="A7502" t="s">
        <v>46</v>
      </c>
      <c r="B7502" t="s">
        <v>11</v>
      </c>
      <c r="C7502" t="s">
        <v>48</v>
      </c>
      <c r="D7502" s="1">
        <v>44564</v>
      </c>
      <c r="E7502" s="4">
        <v>2961</v>
      </c>
      <c r="F7502">
        <v>110</v>
      </c>
    </row>
    <row r="7503" spans="1:6" x14ac:dyDescent="0.25">
      <c r="A7503" t="s">
        <v>41</v>
      </c>
      <c r="B7503" t="s">
        <v>11</v>
      </c>
      <c r="C7503" t="s">
        <v>14</v>
      </c>
      <c r="D7503" s="1">
        <v>44564</v>
      </c>
      <c r="E7503" s="4">
        <v>12425</v>
      </c>
      <c r="F7503">
        <v>2100</v>
      </c>
    </row>
    <row r="7504" spans="1:6" x14ac:dyDescent="0.25">
      <c r="A7504" t="s">
        <v>53</v>
      </c>
      <c r="B7504" t="s">
        <v>6</v>
      </c>
      <c r="C7504" t="s">
        <v>7</v>
      </c>
      <c r="D7504" s="1">
        <v>44564</v>
      </c>
      <c r="E7504" s="4">
        <v>6139</v>
      </c>
      <c r="F7504">
        <v>439</v>
      </c>
    </row>
    <row r="7505" spans="1:6" x14ac:dyDescent="0.25">
      <c r="A7505" t="s">
        <v>49</v>
      </c>
      <c r="B7505" t="s">
        <v>9</v>
      </c>
      <c r="C7505" t="s">
        <v>43</v>
      </c>
      <c r="D7505" s="1">
        <v>44565</v>
      </c>
      <c r="E7505" s="4">
        <v>3619</v>
      </c>
      <c r="F7505">
        <v>173</v>
      </c>
    </row>
    <row r="7506" spans="1:6" x14ac:dyDescent="0.25">
      <c r="A7506" t="s">
        <v>25</v>
      </c>
      <c r="B7506" t="s">
        <v>16</v>
      </c>
      <c r="C7506" t="s">
        <v>12</v>
      </c>
      <c r="D7506" s="1">
        <v>44565</v>
      </c>
      <c r="E7506" s="4">
        <v>1225</v>
      </c>
      <c r="F7506">
        <v>77</v>
      </c>
    </row>
    <row r="7507" spans="1:6" x14ac:dyDescent="0.25">
      <c r="A7507" t="s">
        <v>5</v>
      </c>
      <c r="B7507" t="s">
        <v>6</v>
      </c>
      <c r="C7507" t="s">
        <v>31</v>
      </c>
      <c r="D7507" s="1">
        <v>44565</v>
      </c>
      <c r="E7507" s="4">
        <v>8827</v>
      </c>
      <c r="F7507">
        <v>631</v>
      </c>
    </row>
    <row r="7508" spans="1:6" x14ac:dyDescent="0.25">
      <c r="A7508" t="s">
        <v>20</v>
      </c>
      <c r="B7508" t="s">
        <v>9</v>
      </c>
      <c r="C7508" t="s">
        <v>38</v>
      </c>
      <c r="D7508" s="1">
        <v>44565</v>
      </c>
      <c r="E7508" s="4">
        <v>6398</v>
      </c>
      <c r="F7508">
        <v>256</v>
      </c>
    </row>
    <row r="7509" spans="1:6" x14ac:dyDescent="0.25">
      <c r="A7509" t="s">
        <v>34</v>
      </c>
      <c r="B7509" t="s">
        <v>27</v>
      </c>
      <c r="C7509" t="s">
        <v>12</v>
      </c>
      <c r="D7509" s="1">
        <v>44565</v>
      </c>
      <c r="E7509" s="4">
        <v>588</v>
      </c>
      <c r="F7509">
        <v>35</v>
      </c>
    </row>
    <row r="7510" spans="1:6" x14ac:dyDescent="0.25">
      <c r="A7510" t="s">
        <v>18</v>
      </c>
      <c r="B7510" t="s">
        <v>21</v>
      </c>
      <c r="C7510" t="s">
        <v>17</v>
      </c>
      <c r="D7510" s="1">
        <v>44565</v>
      </c>
      <c r="E7510" s="4">
        <v>3948</v>
      </c>
      <c r="F7510">
        <v>180</v>
      </c>
    </row>
    <row r="7511" spans="1:6" x14ac:dyDescent="0.25">
      <c r="A7511" t="s">
        <v>32</v>
      </c>
      <c r="B7511" t="s">
        <v>11</v>
      </c>
      <c r="C7511" t="s">
        <v>17</v>
      </c>
      <c r="D7511" s="1">
        <v>44565</v>
      </c>
      <c r="E7511" s="4">
        <v>6349</v>
      </c>
      <c r="F7511">
        <v>289</v>
      </c>
    </row>
    <row r="7512" spans="1:6" x14ac:dyDescent="0.25">
      <c r="A7512" t="s">
        <v>15</v>
      </c>
      <c r="B7512" t="s">
        <v>11</v>
      </c>
      <c r="C7512" t="s">
        <v>44</v>
      </c>
      <c r="D7512" s="1">
        <v>44565</v>
      </c>
      <c r="E7512" s="4">
        <v>4893</v>
      </c>
      <c r="F7512">
        <v>223</v>
      </c>
    </row>
    <row r="7513" spans="1:6" x14ac:dyDescent="0.25">
      <c r="A7513" t="s">
        <v>23</v>
      </c>
      <c r="B7513" t="s">
        <v>6</v>
      </c>
      <c r="C7513" t="s">
        <v>17</v>
      </c>
      <c r="D7513" s="1">
        <v>44565</v>
      </c>
      <c r="E7513" s="4">
        <v>5320</v>
      </c>
      <c r="F7513">
        <v>232</v>
      </c>
    </row>
    <row r="7514" spans="1:6" x14ac:dyDescent="0.25">
      <c r="A7514" t="s">
        <v>57</v>
      </c>
      <c r="B7514" t="s">
        <v>16</v>
      </c>
      <c r="C7514" t="s">
        <v>52</v>
      </c>
      <c r="D7514" s="1">
        <v>44565</v>
      </c>
      <c r="E7514" s="4">
        <v>5719</v>
      </c>
      <c r="F7514">
        <v>520</v>
      </c>
    </row>
    <row r="7515" spans="1:6" x14ac:dyDescent="0.25">
      <c r="A7515" t="s">
        <v>49</v>
      </c>
      <c r="B7515" t="s">
        <v>16</v>
      </c>
      <c r="C7515" t="s">
        <v>28</v>
      </c>
      <c r="D7515" s="1">
        <v>44565</v>
      </c>
      <c r="E7515" s="4">
        <v>6692</v>
      </c>
      <c r="F7515">
        <v>840</v>
      </c>
    </row>
    <row r="7516" spans="1:6" x14ac:dyDescent="0.25">
      <c r="A7516" t="s">
        <v>13</v>
      </c>
      <c r="B7516" t="s">
        <v>6</v>
      </c>
      <c r="C7516" t="s">
        <v>24</v>
      </c>
      <c r="D7516" s="1">
        <v>44565</v>
      </c>
      <c r="E7516" s="4">
        <v>16345</v>
      </c>
      <c r="F7516">
        <v>840</v>
      </c>
    </row>
    <row r="7517" spans="1:6" x14ac:dyDescent="0.25">
      <c r="A7517" t="s">
        <v>20</v>
      </c>
      <c r="B7517" t="s">
        <v>6</v>
      </c>
      <c r="C7517" t="s">
        <v>24</v>
      </c>
      <c r="D7517" s="1">
        <v>44565</v>
      </c>
      <c r="E7517" s="4">
        <v>10290</v>
      </c>
      <c r="F7517">
        <v>572</v>
      </c>
    </row>
    <row r="7518" spans="1:6" x14ac:dyDescent="0.25">
      <c r="A7518" t="s">
        <v>46</v>
      </c>
      <c r="B7518" t="s">
        <v>11</v>
      </c>
      <c r="C7518" t="s">
        <v>44</v>
      </c>
      <c r="D7518" s="1">
        <v>44565</v>
      </c>
      <c r="E7518" s="4">
        <v>8022</v>
      </c>
      <c r="F7518">
        <v>349</v>
      </c>
    </row>
    <row r="7519" spans="1:6" x14ac:dyDescent="0.25">
      <c r="A7519" t="s">
        <v>33</v>
      </c>
      <c r="B7519" t="s">
        <v>6</v>
      </c>
      <c r="C7519" t="s">
        <v>48</v>
      </c>
      <c r="D7519" s="1">
        <v>44565</v>
      </c>
      <c r="E7519" s="4">
        <v>770</v>
      </c>
      <c r="F7519">
        <v>31</v>
      </c>
    </row>
    <row r="7520" spans="1:6" x14ac:dyDescent="0.25">
      <c r="A7520" t="s">
        <v>37</v>
      </c>
      <c r="B7520" t="s">
        <v>27</v>
      </c>
      <c r="C7520" t="s">
        <v>28</v>
      </c>
      <c r="D7520" s="1">
        <v>44565</v>
      </c>
      <c r="E7520" s="4">
        <v>3465</v>
      </c>
      <c r="F7520">
        <v>495</v>
      </c>
    </row>
    <row r="7521" spans="1:6" x14ac:dyDescent="0.25">
      <c r="A7521" t="s">
        <v>51</v>
      </c>
      <c r="B7521" t="s">
        <v>6</v>
      </c>
      <c r="C7521" t="s">
        <v>42</v>
      </c>
      <c r="D7521" s="1">
        <v>44565</v>
      </c>
      <c r="E7521" s="4">
        <v>12327</v>
      </c>
      <c r="F7521">
        <v>910</v>
      </c>
    </row>
    <row r="7522" spans="1:6" x14ac:dyDescent="0.25">
      <c r="A7522" t="s">
        <v>55</v>
      </c>
      <c r="B7522" t="s">
        <v>21</v>
      </c>
      <c r="C7522" t="s">
        <v>19</v>
      </c>
      <c r="D7522" s="1">
        <v>44565</v>
      </c>
      <c r="E7522" s="4">
        <v>12369</v>
      </c>
      <c r="F7522">
        <v>700</v>
      </c>
    </row>
    <row r="7523" spans="1:6" x14ac:dyDescent="0.25">
      <c r="A7523" t="s">
        <v>40</v>
      </c>
      <c r="B7523" t="s">
        <v>21</v>
      </c>
      <c r="C7523" t="s">
        <v>26</v>
      </c>
      <c r="D7523" s="1">
        <v>44565</v>
      </c>
      <c r="E7523" s="4">
        <v>3696</v>
      </c>
      <c r="F7523">
        <v>308</v>
      </c>
    </row>
    <row r="7524" spans="1:6" x14ac:dyDescent="0.25">
      <c r="A7524" t="s">
        <v>55</v>
      </c>
      <c r="B7524" t="s">
        <v>6</v>
      </c>
      <c r="C7524" t="s">
        <v>48</v>
      </c>
      <c r="D7524" s="1">
        <v>44565</v>
      </c>
      <c r="E7524" s="4">
        <v>5397</v>
      </c>
      <c r="F7524">
        <v>208</v>
      </c>
    </row>
    <row r="7525" spans="1:6" x14ac:dyDescent="0.25">
      <c r="A7525" t="s">
        <v>53</v>
      </c>
      <c r="B7525" t="s">
        <v>9</v>
      </c>
      <c r="C7525" t="s">
        <v>47</v>
      </c>
      <c r="D7525" s="1">
        <v>44565</v>
      </c>
      <c r="E7525" s="4">
        <v>1449</v>
      </c>
      <c r="F7525">
        <v>86</v>
      </c>
    </row>
    <row r="7526" spans="1:6" x14ac:dyDescent="0.25">
      <c r="A7526" t="s">
        <v>53</v>
      </c>
      <c r="B7526" t="s">
        <v>11</v>
      </c>
      <c r="C7526" t="s">
        <v>19</v>
      </c>
      <c r="D7526" s="1">
        <v>44565</v>
      </c>
      <c r="E7526" s="4">
        <v>13013</v>
      </c>
      <c r="F7526">
        <v>840</v>
      </c>
    </row>
    <row r="7527" spans="1:6" x14ac:dyDescent="0.25">
      <c r="A7527" t="s">
        <v>5</v>
      </c>
      <c r="B7527" t="s">
        <v>16</v>
      </c>
      <c r="C7527" t="s">
        <v>44</v>
      </c>
      <c r="D7527" s="1">
        <v>44565</v>
      </c>
      <c r="E7527" s="4">
        <v>6447</v>
      </c>
      <c r="F7527">
        <v>281</v>
      </c>
    </row>
    <row r="7528" spans="1:6" x14ac:dyDescent="0.25">
      <c r="A7528" t="s">
        <v>15</v>
      </c>
      <c r="B7528" t="s">
        <v>16</v>
      </c>
      <c r="C7528" t="s">
        <v>12</v>
      </c>
      <c r="D7528" s="1">
        <v>44565</v>
      </c>
      <c r="E7528" s="4">
        <v>7980</v>
      </c>
      <c r="F7528">
        <v>470</v>
      </c>
    </row>
    <row r="7529" spans="1:6" x14ac:dyDescent="0.25">
      <c r="A7529" t="s">
        <v>46</v>
      </c>
      <c r="B7529" t="s">
        <v>11</v>
      </c>
      <c r="C7529" t="s">
        <v>31</v>
      </c>
      <c r="D7529" s="1">
        <v>44565</v>
      </c>
      <c r="E7529" s="4">
        <v>2485</v>
      </c>
      <c r="F7529">
        <v>192</v>
      </c>
    </row>
    <row r="7530" spans="1:6" x14ac:dyDescent="0.25">
      <c r="A7530" t="s">
        <v>29</v>
      </c>
      <c r="B7530" t="s">
        <v>9</v>
      </c>
      <c r="C7530" t="s">
        <v>24</v>
      </c>
      <c r="D7530" s="1">
        <v>44565</v>
      </c>
      <c r="E7530" s="4">
        <v>7826</v>
      </c>
      <c r="F7530">
        <v>435</v>
      </c>
    </row>
    <row r="7531" spans="1:6" x14ac:dyDescent="0.25">
      <c r="A7531" t="s">
        <v>29</v>
      </c>
      <c r="B7531" t="s">
        <v>16</v>
      </c>
      <c r="C7531" t="s">
        <v>35</v>
      </c>
      <c r="D7531" s="1">
        <v>44565</v>
      </c>
      <c r="E7531" s="4">
        <v>20097</v>
      </c>
      <c r="F7531">
        <v>1050</v>
      </c>
    </row>
    <row r="7532" spans="1:6" x14ac:dyDescent="0.25">
      <c r="A7532" t="s">
        <v>51</v>
      </c>
      <c r="B7532" t="s">
        <v>11</v>
      </c>
      <c r="C7532" t="s">
        <v>44</v>
      </c>
      <c r="D7532" s="1">
        <v>44565</v>
      </c>
      <c r="E7532" s="4">
        <v>3857</v>
      </c>
      <c r="F7532">
        <v>161</v>
      </c>
    </row>
    <row r="7533" spans="1:6" x14ac:dyDescent="0.25">
      <c r="A7533" t="s">
        <v>51</v>
      </c>
      <c r="B7533" t="s">
        <v>27</v>
      </c>
      <c r="C7533" t="s">
        <v>7</v>
      </c>
      <c r="D7533" s="1">
        <v>44565</v>
      </c>
      <c r="E7533" s="4">
        <v>168</v>
      </c>
      <c r="F7533">
        <v>12</v>
      </c>
    </row>
    <row r="7534" spans="1:6" x14ac:dyDescent="0.25">
      <c r="A7534" t="s">
        <v>29</v>
      </c>
      <c r="B7534" t="s">
        <v>21</v>
      </c>
      <c r="C7534" t="s">
        <v>42</v>
      </c>
      <c r="D7534" s="1">
        <v>44565</v>
      </c>
      <c r="E7534" s="4">
        <v>308</v>
      </c>
      <c r="F7534">
        <v>21</v>
      </c>
    </row>
    <row r="7535" spans="1:6" x14ac:dyDescent="0.25">
      <c r="A7535" t="s">
        <v>34</v>
      </c>
      <c r="B7535" t="s">
        <v>11</v>
      </c>
      <c r="C7535" t="s">
        <v>47</v>
      </c>
      <c r="D7535" s="1">
        <v>44565</v>
      </c>
      <c r="E7535" s="4">
        <v>5964</v>
      </c>
      <c r="F7535">
        <v>373</v>
      </c>
    </row>
    <row r="7536" spans="1:6" x14ac:dyDescent="0.25">
      <c r="A7536" t="s">
        <v>34</v>
      </c>
      <c r="B7536" t="s">
        <v>6</v>
      </c>
      <c r="C7536" t="s">
        <v>12</v>
      </c>
      <c r="D7536" s="1">
        <v>44565</v>
      </c>
      <c r="E7536" s="4">
        <v>1344</v>
      </c>
      <c r="F7536">
        <v>84</v>
      </c>
    </row>
    <row r="7537" spans="1:6" x14ac:dyDescent="0.25">
      <c r="A7537" t="s">
        <v>25</v>
      </c>
      <c r="B7537" t="s">
        <v>21</v>
      </c>
      <c r="C7537" t="s">
        <v>43</v>
      </c>
      <c r="D7537" s="1">
        <v>44565</v>
      </c>
      <c r="E7537" s="4">
        <v>2100</v>
      </c>
      <c r="F7537">
        <v>96</v>
      </c>
    </row>
    <row r="7538" spans="1:6" x14ac:dyDescent="0.25">
      <c r="A7538" t="s">
        <v>41</v>
      </c>
      <c r="B7538" t="s">
        <v>27</v>
      </c>
      <c r="C7538" t="s">
        <v>24</v>
      </c>
      <c r="D7538" s="1">
        <v>44565</v>
      </c>
      <c r="E7538" s="4">
        <v>1988</v>
      </c>
      <c r="F7538">
        <v>100</v>
      </c>
    </row>
    <row r="7539" spans="1:6" x14ac:dyDescent="0.25">
      <c r="A7539" t="s">
        <v>46</v>
      </c>
      <c r="B7539" t="s">
        <v>9</v>
      </c>
      <c r="C7539" t="s">
        <v>30</v>
      </c>
      <c r="D7539" s="1">
        <v>44565</v>
      </c>
      <c r="E7539" s="4">
        <v>3255</v>
      </c>
      <c r="F7539">
        <v>181</v>
      </c>
    </row>
    <row r="7540" spans="1:6" x14ac:dyDescent="0.25">
      <c r="A7540" t="s">
        <v>53</v>
      </c>
      <c r="B7540" t="s">
        <v>27</v>
      </c>
      <c r="C7540" t="s">
        <v>36</v>
      </c>
      <c r="D7540" s="1">
        <v>44565</v>
      </c>
      <c r="E7540" s="4">
        <v>17206</v>
      </c>
      <c r="F7540">
        <v>2450</v>
      </c>
    </row>
    <row r="7541" spans="1:6" x14ac:dyDescent="0.25">
      <c r="A7541" t="s">
        <v>37</v>
      </c>
      <c r="B7541" t="s">
        <v>21</v>
      </c>
      <c r="C7541" t="s">
        <v>38</v>
      </c>
      <c r="D7541" s="1">
        <v>44565</v>
      </c>
      <c r="E7541" s="4">
        <v>602</v>
      </c>
      <c r="F7541">
        <v>24</v>
      </c>
    </row>
    <row r="7542" spans="1:6" x14ac:dyDescent="0.25">
      <c r="A7542" t="s">
        <v>5</v>
      </c>
      <c r="B7542" t="s">
        <v>6</v>
      </c>
      <c r="C7542" t="s">
        <v>35</v>
      </c>
      <c r="D7542" s="1">
        <v>44565</v>
      </c>
      <c r="E7542" s="4">
        <v>1281</v>
      </c>
      <c r="F7542">
        <v>76</v>
      </c>
    </row>
    <row r="7543" spans="1:6" x14ac:dyDescent="0.25">
      <c r="A7543" t="s">
        <v>40</v>
      </c>
      <c r="B7543" t="s">
        <v>16</v>
      </c>
      <c r="C7543" t="s">
        <v>24</v>
      </c>
      <c r="D7543" s="1">
        <v>44565</v>
      </c>
      <c r="E7543" s="4">
        <v>1148</v>
      </c>
      <c r="F7543">
        <v>64</v>
      </c>
    </row>
    <row r="7544" spans="1:6" x14ac:dyDescent="0.25">
      <c r="A7544" t="s">
        <v>18</v>
      </c>
      <c r="B7544" t="s">
        <v>21</v>
      </c>
      <c r="C7544" t="s">
        <v>7</v>
      </c>
      <c r="D7544" s="1">
        <v>44565</v>
      </c>
      <c r="E7544" s="4">
        <v>13636</v>
      </c>
      <c r="F7544">
        <v>840</v>
      </c>
    </row>
    <row r="7545" spans="1:6" x14ac:dyDescent="0.25">
      <c r="A7545" t="s">
        <v>41</v>
      </c>
      <c r="B7545" t="s">
        <v>6</v>
      </c>
      <c r="C7545" t="s">
        <v>19</v>
      </c>
      <c r="D7545" s="1">
        <v>44565</v>
      </c>
      <c r="E7545" s="4">
        <v>8274</v>
      </c>
      <c r="F7545">
        <v>460</v>
      </c>
    </row>
    <row r="7546" spans="1:6" x14ac:dyDescent="0.25">
      <c r="A7546" t="s">
        <v>51</v>
      </c>
      <c r="B7546" t="s">
        <v>6</v>
      </c>
      <c r="C7546" t="s">
        <v>35</v>
      </c>
      <c r="D7546" s="1">
        <v>44565</v>
      </c>
      <c r="E7546" s="4">
        <v>3878</v>
      </c>
      <c r="F7546">
        <v>229</v>
      </c>
    </row>
    <row r="7547" spans="1:6" x14ac:dyDescent="0.25">
      <c r="A7547" t="s">
        <v>57</v>
      </c>
      <c r="B7547" t="s">
        <v>21</v>
      </c>
      <c r="C7547" t="s">
        <v>48</v>
      </c>
      <c r="D7547" s="1">
        <v>44565</v>
      </c>
      <c r="E7547" s="4">
        <v>17129</v>
      </c>
      <c r="F7547">
        <v>635</v>
      </c>
    </row>
    <row r="7548" spans="1:6" x14ac:dyDescent="0.25">
      <c r="A7548" t="s">
        <v>8</v>
      </c>
      <c r="B7548" t="s">
        <v>21</v>
      </c>
      <c r="C7548" t="s">
        <v>52</v>
      </c>
      <c r="D7548" s="1">
        <v>44565</v>
      </c>
      <c r="E7548" s="4">
        <v>4781</v>
      </c>
      <c r="F7548">
        <v>435</v>
      </c>
    </row>
    <row r="7549" spans="1:6" x14ac:dyDescent="0.25">
      <c r="A7549" t="s">
        <v>33</v>
      </c>
      <c r="B7549" t="s">
        <v>9</v>
      </c>
      <c r="C7549" t="s">
        <v>22</v>
      </c>
      <c r="D7549" s="1">
        <v>44565</v>
      </c>
      <c r="E7549" s="4">
        <v>4550</v>
      </c>
      <c r="F7549">
        <v>506</v>
      </c>
    </row>
    <row r="7550" spans="1:6" x14ac:dyDescent="0.25">
      <c r="A7550" t="s">
        <v>18</v>
      </c>
      <c r="B7550" t="s">
        <v>9</v>
      </c>
      <c r="C7550" t="s">
        <v>43</v>
      </c>
      <c r="D7550" s="1">
        <v>44565</v>
      </c>
      <c r="E7550" s="4">
        <v>1449</v>
      </c>
      <c r="F7550">
        <v>66</v>
      </c>
    </row>
    <row r="7551" spans="1:6" x14ac:dyDescent="0.25">
      <c r="A7551" t="s">
        <v>55</v>
      </c>
      <c r="B7551" t="s">
        <v>11</v>
      </c>
      <c r="C7551" t="s">
        <v>12</v>
      </c>
      <c r="D7551" s="1">
        <v>44565</v>
      </c>
      <c r="E7551" s="4">
        <v>17304</v>
      </c>
      <c r="F7551">
        <v>1050</v>
      </c>
    </row>
    <row r="7552" spans="1:6" x14ac:dyDescent="0.25">
      <c r="A7552" t="s">
        <v>8</v>
      </c>
      <c r="B7552" t="s">
        <v>9</v>
      </c>
      <c r="C7552" t="s">
        <v>28</v>
      </c>
      <c r="D7552" s="1">
        <v>44565</v>
      </c>
      <c r="E7552" s="4">
        <v>5502</v>
      </c>
      <c r="F7552">
        <v>688</v>
      </c>
    </row>
    <row r="7553" spans="1:6" x14ac:dyDescent="0.25">
      <c r="A7553" t="s">
        <v>15</v>
      </c>
      <c r="B7553" t="s">
        <v>16</v>
      </c>
      <c r="C7553" t="s">
        <v>45</v>
      </c>
      <c r="D7553" s="1">
        <v>44565</v>
      </c>
      <c r="E7553" s="4">
        <v>5145</v>
      </c>
      <c r="F7553">
        <v>224</v>
      </c>
    </row>
    <row r="7554" spans="1:6" x14ac:dyDescent="0.25">
      <c r="A7554" t="s">
        <v>46</v>
      </c>
      <c r="B7554" t="s">
        <v>16</v>
      </c>
      <c r="C7554" t="s">
        <v>28</v>
      </c>
      <c r="D7554" s="1">
        <v>44565</v>
      </c>
      <c r="E7554" s="4">
        <v>1708</v>
      </c>
      <c r="F7554">
        <v>214</v>
      </c>
    </row>
    <row r="7555" spans="1:6" x14ac:dyDescent="0.25">
      <c r="A7555" t="s">
        <v>18</v>
      </c>
      <c r="B7555" t="s">
        <v>11</v>
      </c>
      <c r="C7555" t="s">
        <v>36</v>
      </c>
      <c r="D7555" s="1">
        <v>44565</v>
      </c>
      <c r="E7555" s="4">
        <v>8239</v>
      </c>
      <c r="F7555">
        <v>1190</v>
      </c>
    </row>
    <row r="7556" spans="1:6" x14ac:dyDescent="0.25">
      <c r="A7556" t="s">
        <v>54</v>
      </c>
      <c r="B7556" t="s">
        <v>16</v>
      </c>
      <c r="C7556" t="s">
        <v>44</v>
      </c>
      <c r="D7556" s="1">
        <v>44565</v>
      </c>
      <c r="E7556" s="4">
        <v>9583</v>
      </c>
      <c r="F7556">
        <v>417</v>
      </c>
    </row>
    <row r="7557" spans="1:6" x14ac:dyDescent="0.25">
      <c r="A7557" t="s">
        <v>57</v>
      </c>
      <c r="B7557" t="s">
        <v>9</v>
      </c>
      <c r="C7557" t="s">
        <v>31</v>
      </c>
      <c r="D7557" s="1">
        <v>44566</v>
      </c>
      <c r="E7557" s="4">
        <v>9387</v>
      </c>
      <c r="F7557">
        <v>770</v>
      </c>
    </row>
    <row r="7558" spans="1:6" x14ac:dyDescent="0.25">
      <c r="A7558" t="s">
        <v>8</v>
      </c>
      <c r="B7558" t="s">
        <v>16</v>
      </c>
      <c r="C7558" t="s">
        <v>45</v>
      </c>
      <c r="D7558" s="1">
        <v>44566</v>
      </c>
      <c r="E7558" s="4">
        <v>5649</v>
      </c>
      <c r="F7558">
        <v>246</v>
      </c>
    </row>
    <row r="7559" spans="1:6" x14ac:dyDescent="0.25">
      <c r="A7559" t="s">
        <v>25</v>
      </c>
      <c r="B7559" t="s">
        <v>11</v>
      </c>
      <c r="C7559" t="s">
        <v>42</v>
      </c>
      <c r="D7559" s="1">
        <v>44566</v>
      </c>
      <c r="E7559" s="4">
        <v>10857</v>
      </c>
      <c r="F7559">
        <v>679</v>
      </c>
    </row>
    <row r="7560" spans="1:6" x14ac:dyDescent="0.25">
      <c r="A7560" t="s">
        <v>20</v>
      </c>
      <c r="B7560" t="s">
        <v>11</v>
      </c>
      <c r="C7560" t="s">
        <v>7</v>
      </c>
      <c r="D7560" s="1">
        <v>44566</v>
      </c>
      <c r="E7560" s="4">
        <v>4802</v>
      </c>
      <c r="F7560">
        <v>343</v>
      </c>
    </row>
    <row r="7561" spans="1:6" x14ac:dyDescent="0.25">
      <c r="A7561" t="s">
        <v>8</v>
      </c>
      <c r="B7561" t="s">
        <v>9</v>
      </c>
      <c r="C7561" t="s">
        <v>35</v>
      </c>
      <c r="D7561" s="1">
        <v>44566</v>
      </c>
      <c r="E7561" s="4">
        <v>3647</v>
      </c>
      <c r="F7561">
        <v>203</v>
      </c>
    </row>
    <row r="7562" spans="1:6" x14ac:dyDescent="0.25">
      <c r="A7562" t="s">
        <v>51</v>
      </c>
      <c r="B7562" t="s">
        <v>9</v>
      </c>
      <c r="C7562" t="s">
        <v>7</v>
      </c>
      <c r="D7562" s="1">
        <v>44566</v>
      </c>
      <c r="E7562" s="4">
        <v>2737</v>
      </c>
      <c r="F7562">
        <v>172</v>
      </c>
    </row>
    <row r="7563" spans="1:6" x14ac:dyDescent="0.25">
      <c r="A7563" t="s">
        <v>18</v>
      </c>
      <c r="B7563" t="s">
        <v>6</v>
      </c>
      <c r="C7563" t="s">
        <v>48</v>
      </c>
      <c r="D7563" s="1">
        <v>44566</v>
      </c>
      <c r="E7563" s="4">
        <v>2905</v>
      </c>
      <c r="F7563">
        <v>112</v>
      </c>
    </row>
    <row r="7564" spans="1:6" x14ac:dyDescent="0.25">
      <c r="A7564" t="s">
        <v>53</v>
      </c>
      <c r="B7564" t="s">
        <v>9</v>
      </c>
      <c r="C7564" t="s">
        <v>19</v>
      </c>
      <c r="D7564" s="1">
        <v>44566</v>
      </c>
      <c r="E7564" s="4">
        <v>11641</v>
      </c>
      <c r="F7564">
        <v>647</v>
      </c>
    </row>
    <row r="7565" spans="1:6" x14ac:dyDescent="0.25">
      <c r="A7565" t="s">
        <v>37</v>
      </c>
      <c r="B7565" t="s">
        <v>16</v>
      </c>
      <c r="C7565" t="s">
        <v>28</v>
      </c>
      <c r="D7565" s="1">
        <v>44566</v>
      </c>
      <c r="E7565" s="4">
        <v>4963</v>
      </c>
      <c r="F7565">
        <v>840</v>
      </c>
    </row>
    <row r="7566" spans="1:6" x14ac:dyDescent="0.25">
      <c r="A7566" t="s">
        <v>57</v>
      </c>
      <c r="B7566" t="s">
        <v>16</v>
      </c>
      <c r="C7566" t="s">
        <v>35</v>
      </c>
      <c r="D7566" s="1">
        <v>44566</v>
      </c>
      <c r="E7566" s="4">
        <v>3822</v>
      </c>
      <c r="F7566">
        <v>213</v>
      </c>
    </row>
    <row r="7567" spans="1:6" x14ac:dyDescent="0.25">
      <c r="A7567" t="s">
        <v>18</v>
      </c>
      <c r="B7567" t="s">
        <v>16</v>
      </c>
      <c r="C7567" t="s">
        <v>48</v>
      </c>
      <c r="D7567" s="1">
        <v>44566</v>
      </c>
      <c r="E7567" s="4">
        <v>2240</v>
      </c>
      <c r="F7567">
        <v>90</v>
      </c>
    </row>
    <row r="7568" spans="1:6" x14ac:dyDescent="0.25">
      <c r="A7568" t="s">
        <v>20</v>
      </c>
      <c r="B7568" t="s">
        <v>16</v>
      </c>
      <c r="C7568" t="s">
        <v>17</v>
      </c>
      <c r="D7568" s="1">
        <v>44566</v>
      </c>
      <c r="E7568" s="4">
        <v>14546</v>
      </c>
      <c r="F7568">
        <v>633</v>
      </c>
    </row>
    <row r="7569" spans="1:6" x14ac:dyDescent="0.25">
      <c r="A7569" t="s">
        <v>29</v>
      </c>
      <c r="B7569" t="s">
        <v>11</v>
      </c>
      <c r="C7569" t="s">
        <v>28</v>
      </c>
      <c r="D7569" s="1">
        <v>44566</v>
      </c>
      <c r="E7569" s="4">
        <v>3556</v>
      </c>
      <c r="F7569">
        <v>593</v>
      </c>
    </row>
    <row r="7570" spans="1:6" x14ac:dyDescent="0.25">
      <c r="A7570" t="s">
        <v>57</v>
      </c>
      <c r="B7570" t="s">
        <v>11</v>
      </c>
      <c r="C7570" t="s">
        <v>7</v>
      </c>
      <c r="D7570" s="1">
        <v>44566</v>
      </c>
      <c r="E7570" s="4">
        <v>784</v>
      </c>
      <c r="F7570">
        <v>53</v>
      </c>
    </row>
    <row r="7571" spans="1:6" x14ac:dyDescent="0.25">
      <c r="A7571" t="s">
        <v>56</v>
      </c>
      <c r="B7571" t="s">
        <v>16</v>
      </c>
      <c r="C7571" t="s">
        <v>31</v>
      </c>
      <c r="D7571" s="1">
        <v>44566</v>
      </c>
      <c r="E7571" s="4">
        <v>49</v>
      </c>
      <c r="F7571">
        <v>4</v>
      </c>
    </row>
    <row r="7572" spans="1:6" x14ac:dyDescent="0.25">
      <c r="A7572" t="s">
        <v>54</v>
      </c>
      <c r="B7572" t="s">
        <v>9</v>
      </c>
      <c r="C7572" t="s">
        <v>52</v>
      </c>
      <c r="D7572" s="1">
        <v>44566</v>
      </c>
      <c r="E7572" s="4">
        <v>2653</v>
      </c>
      <c r="F7572">
        <v>266</v>
      </c>
    </row>
    <row r="7573" spans="1:6" x14ac:dyDescent="0.25">
      <c r="A7573" t="s">
        <v>54</v>
      </c>
      <c r="B7573" t="s">
        <v>6</v>
      </c>
      <c r="C7573" t="s">
        <v>19</v>
      </c>
      <c r="D7573" s="1">
        <v>44566</v>
      </c>
      <c r="E7573" s="4">
        <v>6979</v>
      </c>
      <c r="F7573">
        <v>437</v>
      </c>
    </row>
    <row r="7574" spans="1:6" x14ac:dyDescent="0.25">
      <c r="A7574" t="s">
        <v>10</v>
      </c>
      <c r="B7574" t="s">
        <v>9</v>
      </c>
      <c r="C7574" t="s">
        <v>45</v>
      </c>
      <c r="D7574" s="1">
        <v>44566</v>
      </c>
      <c r="E7574" s="4">
        <v>7945</v>
      </c>
      <c r="F7574">
        <v>332</v>
      </c>
    </row>
    <row r="7575" spans="1:6" x14ac:dyDescent="0.25">
      <c r="A7575" t="s">
        <v>15</v>
      </c>
      <c r="B7575" t="s">
        <v>9</v>
      </c>
      <c r="C7575" t="s">
        <v>14</v>
      </c>
      <c r="D7575" s="1">
        <v>44566</v>
      </c>
      <c r="E7575" s="4">
        <v>9016</v>
      </c>
      <c r="F7575">
        <v>1260</v>
      </c>
    </row>
    <row r="7576" spans="1:6" x14ac:dyDescent="0.25">
      <c r="A7576" t="s">
        <v>23</v>
      </c>
      <c r="B7576" t="s">
        <v>27</v>
      </c>
      <c r="C7576" t="s">
        <v>31</v>
      </c>
      <c r="D7576" s="1">
        <v>44566</v>
      </c>
      <c r="E7576" s="4">
        <v>6713</v>
      </c>
      <c r="F7576">
        <v>560</v>
      </c>
    </row>
    <row r="7577" spans="1:6" x14ac:dyDescent="0.25">
      <c r="A7577" t="s">
        <v>53</v>
      </c>
      <c r="B7577" t="s">
        <v>11</v>
      </c>
      <c r="C7577" t="s">
        <v>38</v>
      </c>
      <c r="D7577" s="1">
        <v>44566</v>
      </c>
      <c r="E7577" s="4">
        <v>7364</v>
      </c>
      <c r="F7577">
        <v>273</v>
      </c>
    </row>
    <row r="7578" spans="1:6" x14ac:dyDescent="0.25">
      <c r="A7578" t="s">
        <v>49</v>
      </c>
      <c r="B7578" t="s">
        <v>9</v>
      </c>
      <c r="C7578" t="s">
        <v>50</v>
      </c>
      <c r="D7578" s="1">
        <v>44566</v>
      </c>
      <c r="E7578" s="4">
        <v>5761</v>
      </c>
      <c r="F7578">
        <v>251</v>
      </c>
    </row>
    <row r="7579" spans="1:6" x14ac:dyDescent="0.25">
      <c r="A7579" t="s">
        <v>20</v>
      </c>
      <c r="B7579" t="s">
        <v>11</v>
      </c>
      <c r="C7579" t="s">
        <v>12</v>
      </c>
      <c r="D7579" s="1">
        <v>44566</v>
      </c>
      <c r="E7579" s="4">
        <v>9870</v>
      </c>
      <c r="F7579">
        <v>581</v>
      </c>
    </row>
    <row r="7580" spans="1:6" x14ac:dyDescent="0.25">
      <c r="A7580" t="s">
        <v>10</v>
      </c>
      <c r="B7580" t="s">
        <v>27</v>
      </c>
      <c r="C7580" t="s">
        <v>24</v>
      </c>
      <c r="D7580" s="1">
        <v>44566</v>
      </c>
      <c r="E7580" s="4">
        <v>7231</v>
      </c>
      <c r="F7580">
        <v>381</v>
      </c>
    </row>
    <row r="7581" spans="1:6" x14ac:dyDescent="0.25">
      <c r="A7581" t="s">
        <v>13</v>
      </c>
      <c r="B7581" t="s">
        <v>21</v>
      </c>
      <c r="C7581" t="s">
        <v>17</v>
      </c>
      <c r="D7581" s="1">
        <v>44566</v>
      </c>
      <c r="E7581" s="4">
        <v>13923</v>
      </c>
      <c r="F7581">
        <v>633</v>
      </c>
    </row>
    <row r="7582" spans="1:6" x14ac:dyDescent="0.25">
      <c r="A7582" t="s">
        <v>49</v>
      </c>
      <c r="B7582" t="s">
        <v>9</v>
      </c>
      <c r="C7582" t="s">
        <v>45</v>
      </c>
      <c r="D7582" s="1">
        <v>44566</v>
      </c>
      <c r="E7582" s="4">
        <v>7357</v>
      </c>
      <c r="F7582">
        <v>307</v>
      </c>
    </row>
    <row r="7583" spans="1:6" x14ac:dyDescent="0.25">
      <c r="A7583" t="s">
        <v>53</v>
      </c>
      <c r="B7583" t="s">
        <v>9</v>
      </c>
      <c r="C7583" t="s">
        <v>17</v>
      </c>
      <c r="D7583" s="1">
        <v>44566</v>
      </c>
      <c r="E7583" s="4">
        <v>8869</v>
      </c>
      <c r="F7583">
        <v>404</v>
      </c>
    </row>
    <row r="7584" spans="1:6" x14ac:dyDescent="0.25">
      <c r="A7584" t="s">
        <v>34</v>
      </c>
      <c r="B7584" t="s">
        <v>9</v>
      </c>
      <c r="C7584" t="s">
        <v>24</v>
      </c>
      <c r="D7584" s="1">
        <v>44566</v>
      </c>
      <c r="E7584" s="4">
        <v>17731</v>
      </c>
      <c r="F7584">
        <v>910</v>
      </c>
    </row>
    <row r="7585" spans="1:6" x14ac:dyDescent="0.25">
      <c r="A7585" t="s">
        <v>13</v>
      </c>
      <c r="B7585" t="s">
        <v>21</v>
      </c>
      <c r="C7585" t="s">
        <v>30</v>
      </c>
      <c r="D7585" s="1">
        <v>44566</v>
      </c>
      <c r="E7585" s="4">
        <v>14462</v>
      </c>
      <c r="F7585">
        <v>770</v>
      </c>
    </row>
    <row r="7586" spans="1:6" x14ac:dyDescent="0.25">
      <c r="A7586" t="s">
        <v>39</v>
      </c>
      <c r="B7586" t="s">
        <v>21</v>
      </c>
      <c r="C7586" t="s">
        <v>38</v>
      </c>
      <c r="D7586" s="1">
        <v>44566</v>
      </c>
      <c r="E7586" s="4">
        <v>1302</v>
      </c>
      <c r="F7586">
        <v>53</v>
      </c>
    </row>
    <row r="7587" spans="1:6" x14ac:dyDescent="0.25">
      <c r="A7587" t="s">
        <v>41</v>
      </c>
      <c r="B7587" t="s">
        <v>6</v>
      </c>
      <c r="C7587" t="s">
        <v>22</v>
      </c>
      <c r="D7587" s="1">
        <v>44566</v>
      </c>
      <c r="E7587" s="4">
        <v>10038</v>
      </c>
      <c r="F7587">
        <v>1120</v>
      </c>
    </row>
    <row r="7588" spans="1:6" x14ac:dyDescent="0.25">
      <c r="A7588" t="s">
        <v>37</v>
      </c>
      <c r="B7588" t="s">
        <v>11</v>
      </c>
      <c r="C7588" t="s">
        <v>52</v>
      </c>
      <c r="D7588" s="1">
        <v>44566</v>
      </c>
      <c r="E7588" s="4">
        <v>14245</v>
      </c>
      <c r="F7588">
        <v>1400</v>
      </c>
    </row>
    <row r="7589" spans="1:6" x14ac:dyDescent="0.25">
      <c r="A7589" t="s">
        <v>5</v>
      </c>
      <c r="B7589" t="s">
        <v>16</v>
      </c>
      <c r="C7589" t="s">
        <v>31</v>
      </c>
      <c r="D7589" s="1">
        <v>44566</v>
      </c>
      <c r="E7589" s="4">
        <v>3311</v>
      </c>
      <c r="F7589">
        <v>276</v>
      </c>
    </row>
    <row r="7590" spans="1:6" x14ac:dyDescent="0.25">
      <c r="A7590" t="s">
        <v>53</v>
      </c>
      <c r="B7590" t="s">
        <v>27</v>
      </c>
      <c r="C7590" t="s">
        <v>7</v>
      </c>
      <c r="D7590" s="1">
        <v>44566</v>
      </c>
      <c r="E7590" s="4">
        <v>10122</v>
      </c>
      <c r="F7590">
        <v>633</v>
      </c>
    </row>
    <row r="7591" spans="1:6" x14ac:dyDescent="0.25">
      <c r="A7591" t="s">
        <v>55</v>
      </c>
      <c r="B7591" t="s">
        <v>9</v>
      </c>
      <c r="C7591" t="s">
        <v>35</v>
      </c>
      <c r="D7591" s="1">
        <v>44566</v>
      </c>
      <c r="E7591" s="4">
        <v>6874</v>
      </c>
      <c r="F7591">
        <v>382</v>
      </c>
    </row>
    <row r="7592" spans="1:6" x14ac:dyDescent="0.25">
      <c r="A7592" t="s">
        <v>49</v>
      </c>
      <c r="B7592" t="s">
        <v>6</v>
      </c>
      <c r="C7592" t="s">
        <v>31</v>
      </c>
      <c r="D7592" s="1">
        <v>44566</v>
      </c>
      <c r="E7592" s="4">
        <v>17164</v>
      </c>
      <c r="F7592">
        <v>1330</v>
      </c>
    </row>
    <row r="7593" spans="1:6" x14ac:dyDescent="0.25">
      <c r="A7593" t="s">
        <v>15</v>
      </c>
      <c r="B7593" t="s">
        <v>27</v>
      </c>
      <c r="C7593" t="s">
        <v>45</v>
      </c>
      <c r="D7593" s="1">
        <v>44566</v>
      </c>
      <c r="E7593" s="4">
        <v>1589</v>
      </c>
      <c r="F7593">
        <v>73</v>
      </c>
    </row>
    <row r="7594" spans="1:6" x14ac:dyDescent="0.25">
      <c r="A7594" t="s">
        <v>25</v>
      </c>
      <c r="B7594" t="s">
        <v>27</v>
      </c>
      <c r="C7594" t="s">
        <v>45</v>
      </c>
      <c r="D7594" s="1">
        <v>44566</v>
      </c>
      <c r="E7594" s="4">
        <v>9142</v>
      </c>
      <c r="F7594">
        <v>416</v>
      </c>
    </row>
    <row r="7595" spans="1:6" x14ac:dyDescent="0.25">
      <c r="A7595" t="s">
        <v>55</v>
      </c>
      <c r="B7595" t="s">
        <v>11</v>
      </c>
      <c r="C7595" t="s">
        <v>43</v>
      </c>
      <c r="D7595" s="1">
        <v>44566</v>
      </c>
      <c r="E7595" s="4">
        <v>3227</v>
      </c>
      <c r="F7595">
        <v>154</v>
      </c>
    </row>
    <row r="7596" spans="1:6" x14ac:dyDescent="0.25">
      <c r="A7596" t="s">
        <v>20</v>
      </c>
      <c r="B7596" t="s">
        <v>21</v>
      </c>
      <c r="C7596" t="s">
        <v>30</v>
      </c>
      <c r="D7596" s="1">
        <v>44566</v>
      </c>
      <c r="E7596" s="4">
        <v>3500</v>
      </c>
      <c r="F7596">
        <v>175</v>
      </c>
    </row>
    <row r="7597" spans="1:6" x14ac:dyDescent="0.25">
      <c r="A7597" t="s">
        <v>10</v>
      </c>
      <c r="B7597" t="s">
        <v>11</v>
      </c>
      <c r="C7597" t="s">
        <v>7</v>
      </c>
      <c r="D7597" s="1">
        <v>44566</v>
      </c>
      <c r="E7597" s="4">
        <v>5222</v>
      </c>
      <c r="F7597">
        <v>327</v>
      </c>
    </row>
    <row r="7598" spans="1:6" x14ac:dyDescent="0.25">
      <c r="A7598" t="s">
        <v>13</v>
      </c>
      <c r="B7598" t="s">
        <v>11</v>
      </c>
      <c r="C7598" t="s">
        <v>35</v>
      </c>
      <c r="D7598" s="1">
        <v>44566</v>
      </c>
      <c r="E7598" s="4">
        <v>7497</v>
      </c>
      <c r="F7598">
        <v>417</v>
      </c>
    </row>
    <row r="7599" spans="1:6" x14ac:dyDescent="0.25">
      <c r="A7599" t="s">
        <v>20</v>
      </c>
      <c r="B7599" t="s">
        <v>11</v>
      </c>
      <c r="C7599" t="s">
        <v>31</v>
      </c>
      <c r="D7599" s="1">
        <v>44566</v>
      </c>
      <c r="E7599" s="4">
        <v>6916</v>
      </c>
      <c r="F7599">
        <v>494</v>
      </c>
    </row>
    <row r="7600" spans="1:6" x14ac:dyDescent="0.25">
      <c r="A7600" t="s">
        <v>40</v>
      </c>
      <c r="B7600" t="s">
        <v>11</v>
      </c>
      <c r="C7600" t="s">
        <v>14</v>
      </c>
      <c r="D7600" s="1">
        <v>44566</v>
      </c>
      <c r="E7600" s="4">
        <v>10248</v>
      </c>
      <c r="F7600">
        <v>1260</v>
      </c>
    </row>
    <row r="7601" spans="1:6" x14ac:dyDescent="0.25">
      <c r="A7601" t="s">
        <v>51</v>
      </c>
      <c r="B7601" t="s">
        <v>11</v>
      </c>
      <c r="C7601" t="s">
        <v>14</v>
      </c>
      <c r="D7601" s="1">
        <v>44566</v>
      </c>
      <c r="E7601" s="4">
        <v>5040</v>
      </c>
      <c r="F7601">
        <v>630</v>
      </c>
    </row>
    <row r="7602" spans="1:6" x14ac:dyDescent="0.25">
      <c r="A7602" t="s">
        <v>15</v>
      </c>
      <c r="B7602" t="s">
        <v>11</v>
      </c>
      <c r="C7602" t="s">
        <v>48</v>
      </c>
      <c r="D7602" s="1">
        <v>44566</v>
      </c>
      <c r="E7602" s="4">
        <v>2093</v>
      </c>
      <c r="F7602">
        <v>78</v>
      </c>
    </row>
    <row r="7603" spans="1:6" x14ac:dyDescent="0.25">
      <c r="A7603" t="s">
        <v>20</v>
      </c>
      <c r="B7603" t="s">
        <v>16</v>
      </c>
      <c r="C7603" t="s">
        <v>44</v>
      </c>
      <c r="D7603" s="1">
        <v>44566</v>
      </c>
      <c r="E7603" s="4">
        <v>8939</v>
      </c>
      <c r="F7603">
        <v>407</v>
      </c>
    </row>
    <row r="7604" spans="1:6" x14ac:dyDescent="0.25">
      <c r="A7604" t="s">
        <v>13</v>
      </c>
      <c r="B7604" t="s">
        <v>9</v>
      </c>
      <c r="C7604" t="s">
        <v>44</v>
      </c>
      <c r="D7604" s="1">
        <v>44566</v>
      </c>
      <c r="E7604" s="4">
        <v>2177</v>
      </c>
      <c r="F7604">
        <v>99</v>
      </c>
    </row>
    <row r="7605" spans="1:6" x14ac:dyDescent="0.25">
      <c r="A7605" t="s">
        <v>29</v>
      </c>
      <c r="B7605" t="s">
        <v>27</v>
      </c>
      <c r="C7605" t="s">
        <v>45</v>
      </c>
      <c r="D7605" s="1">
        <v>44566</v>
      </c>
      <c r="E7605" s="4">
        <v>10395</v>
      </c>
      <c r="F7605">
        <v>473</v>
      </c>
    </row>
    <row r="7606" spans="1:6" x14ac:dyDescent="0.25">
      <c r="A7606" t="s">
        <v>25</v>
      </c>
      <c r="B7606" t="s">
        <v>11</v>
      </c>
      <c r="C7606" t="s">
        <v>24</v>
      </c>
      <c r="D7606" s="1">
        <v>44566</v>
      </c>
      <c r="E7606" s="4">
        <v>10738</v>
      </c>
      <c r="F7606">
        <v>566</v>
      </c>
    </row>
    <row r="7607" spans="1:6" x14ac:dyDescent="0.25">
      <c r="A7607" t="s">
        <v>41</v>
      </c>
      <c r="B7607" t="s">
        <v>6</v>
      </c>
      <c r="C7607" t="s">
        <v>42</v>
      </c>
      <c r="D7607" s="1">
        <v>44567</v>
      </c>
      <c r="E7607" s="4">
        <v>6867</v>
      </c>
      <c r="F7607">
        <v>491</v>
      </c>
    </row>
    <row r="7608" spans="1:6" x14ac:dyDescent="0.25">
      <c r="A7608" t="s">
        <v>15</v>
      </c>
      <c r="B7608" t="s">
        <v>16</v>
      </c>
      <c r="C7608" t="s">
        <v>14</v>
      </c>
      <c r="D7608" s="1">
        <v>44567</v>
      </c>
      <c r="E7608" s="4">
        <v>6454</v>
      </c>
      <c r="F7608">
        <v>1050</v>
      </c>
    </row>
    <row r="7609" spans="1:6" x14ac:dyDescent="0.25">
      <c r="A7609" t="s">
        <v>53</v>
      </c>
      <c r="B7609" t="s">
        <v>16</v>
      </c>
      <c r="C7609" t="s">
        <v>38</v>
      </c>
      <c r="D7609" s="1">
        <v>44567</v>
      </c>
      <c r="E7609" s="4">
        <v>1267</v>
      </c>
      <c r="F7609">
        <v>51</v>
      </c>
    </row>
    <row r="7610" spans="1:6" x14ac:dyDescent="0.25">
      <c r="A7610" t="s">
        <v>51</v>
      </c>
      <c r="B7610" t="s">
        <v>27</v>
      </c>
      <c r="C7610" t="s">
        <v>31</v>
      </c>
      <c r="D7610" s="1">
        <v>44567</v>
      </c>
      <c r="E7610" s="4">
        <v>343</v>
      </c>
      <c r="F7610">
        <v>27</v>
      </c>
    </row>
    <row r="7611" spans="1:6" x14ac:dyDescent="0.25">
      <c r="A7611" t="s">
        <v>54</v>
      </c>
      <c r="B7611" t="s">
        <v>21</v>
      </c>
      <c r="C7611" t="s">
        <v>36</v>
      </c>
      <c r="D7611" s="1">
        <v>44567</v>
      </c>
      <c r="E7611" s="4">
        <v>1029</v>
      </c>
      <c r="F7611">
        <v>147</v>
      </c>
    </row>
    <row r="7612" spans="1:6" x14ac:dyDescent="0.25">
      <c r="A7612" t="s">
        <v>20</v>
      </c>
      <c r="B7612" t="s">
        <v>27</v>
      </c>
      <c r="C7612" t="s">
        <v>36</v>
      </c>
      <c r="D7612" s="1">
        <v>44567</v>
      </c>
      <c r="E7612" s="4">
        <v>3836</v>
      </c>
      <c r="F7612">
        <v>480</v>
      </c>
    </row>
    <row r="7613" spans="1:6" x14ac:dyDescent="0.25">
      <c r="A7613" t="s">
        <v>39</v>
      </c>
      <c r="B7613" t="s">
        <v>27</v>
      </c>
      <c r="C7613" t="s">
        <v>26</v>
      </c>
      <c r="D7613" s="1">
        <v>44567</v>
      </c>
      <c r="E7613" s="4">
        <v>4011</v>
      </c>
      <c r="F7613">
        <v>365</v>
      </c>
    </row>
    <row r="7614" spans="1:6" x14ac:dyDescent="0.25">
      <c r="A7614" t="s">
        <v>51</v>
      </c>
      <c r="B7614" t="s">
        <v>6</v>
      </c>
      <c r="C7614" t="s">
        <v>30</v>
      </c>
      <c r="D7614" s="1">
        <v>44567</v>
      </c>
      <c r="E7614" s="4">
        <v>4508</v>
      </c>
      <c r="F7614">
        <v>251</v>
      </c>
    </row>
    <row r="7615" spans="1:6" x14ac:dyDescent="0.25">
      <c r="A7615" t="s">
        <v>25</v>
      </c>
      <c r="B7615" t="s">
        <v>16</v>
      </c>
      <c r="C7615" t="s">
        <v>35</v>
      </c>
      <c r="D7615" s="1">
        <v>44567</v>
      </c>
      <c r="E7615" s="4">
        <v>6013</v>
      </c>
      <c r="F7615">
        <v>354</v>
      </c>
    </row>
    <row r="7616" spans="1:6" x14ac:dyDescent="0.25">
      <c r="A7616" t="s">
        <v>23</v>
      </c>
      <c r="B7616" t="s">
        <v>21</v>
      </c>
      <c r="C7616" t="s">
        <v>38</v>
      </c>
      <c r="D7616" s="1">
        <v>44567</v>
      </c>
      <c r="E7616" s="4">
        <v>469</v>
      </c>
      <c r="F7616">
        <v>19</v>
      </c>
    </row>
    <row r="7617" spans="1:6" x14ac:dyDescent="0.25">
      <c r="A7617" t="s">
        <v>54</v>
      </c>
      <c r="B7617" t="s">
        <v>6</v>
      </c>
      <c r="C7617" t="s">
        <v>42</v>
      </c>
      <c r="D7617" s="1">
        <v>44567</v>
      </c>
      <c r="E7617" s="4">
        <v>5117</v>
      </c>
      <c r="F7617">
        <v>342</v>
      </c>
    </row>
    <row r="7618" spans="1:6" x14ac:dyDescent="0.25">
      <c r="A7618" t="s">
        <v>20</v>
      </c>
      <c r="B7618" t="s">
        <v>27</v>
      </c>
      <c r="C7618" t="s">
        <v>35</v>
      </c>
      <c r="D7618" s="1">
        <v>44567</v>
      </c>
      <c r="E7618" s="4">
        <v>3913</v>
      </c>
      <c r="F7618">
        <v>218</v>
      </c>
    </row>
    <row r="7619" spans="1:6" x14ac:dyDescent="0.25">
      <c r="A7619" t="s">
        <v>34</v>
      </c>
      <c r="B7619" t="s">
        <v>27</v>
      </c>
      <c r="C7619" t="s">
        <v>22</v>
      </c>
      <c r="D7619" s="1">
        <v>44567</v>
      </c>
      <c r="E7619" s="4">
        <v>9289</v>
      </c>
      <c r="F7619">
        <v>910</v>
      </c>
    </row>
    <row r="7620" spans="1:6" x14ac:dyDescent="0.25">
      <c r="A7620" t="s">
        <v>34</v>
      </c>
      <c r="B7620" t="s">
        <v>27</v>
      </c>
      <c r="C7620" t="s">
        <v>48</v>
      </c>
      <c r="D7620" s="1">
        <v>44567</v>
      </c>
      <c r="E7620" s="4">
        <v>4179</v>
      </c>
      <c r="F7620">
        <v>155</v>
      </c>
    </row>
    <row r="7621" spans="1:6" x14ac:dyDescent="0.25">
      <c r="A7621" t="s">
        <v>15</v>
      </c>
      <c r="B7621" t="s">
        <v>9</v>
      </c>
      <c r="C7621" t="s">
        <v>30</v>
      </c>
      <c r="D7621" s="1">
        <v>44567</v>
      </c>
      <c r="E7621" s="4">
        <v>1715</v>
      </c>
      <c r="F7621">
        <v>86</v>
      </c>
    </row>
    <row r="7622" spans="1:6" x14ac:dyDescent="0.25">
      <c r="A7622" t="s">
        <v>10</v>
      </c>
      <c r="B7622" t="s">
        <v>9</v>
      </c>
      <c r="C7622" t="s">
        <v>24</v>
      </c>
      <c r="D7622" s="1">
        <v>44567</v>
      </c>
      <c r="E7622" s="4">
        <v>791</v>
      </c>
      <c r="F7622">
        <v>40</v>
      </c>
    </row>
    <row r="7623" spans="1:6" x14ac:dyDescent="0.25">
      <c r="A7623" t="s">
        <v>41</v>
      </c>
      <c r="B7623" t="s">
        <v>9</v>
      </c>
      <c r="C7623" t="s">
        <v>47</v>
      </c>
      <c r="D7623" s="1">
        <v>44567</v>
      </c>
      <c r="E7623" s="4">
        <v>9954</v>
      </c>
      <c r="F7623">
        <v>586</v>
      </c>
    </row>
    <row r="7624" spans="1:6" x14ac:dyDescent="0.25">
      <c r="A7624" t="s">
        <v>54</v>
      </c>
      <c r="B7624" t="s">
        <v>21</v>
      </c>
      <c r="C7624" t="s">
        <v>47</v>
      </c>
      <c r="D7624" s="1">
        <v>44567</v>
      </c>
      <c r="E7624" s="4">
        <v>20090</v>
      </c>
      <c r="F7624">
        <v>1260</v>
      </c>
    </row>
    <row r="7625" spans="1:6" x14ac:dyDescent="0.25">
      <c r="A7625" t="s">
        <v>13</v>
      </c>
      <c r="B7625" t="s">
        <v>11</v>
      </c>
      <c r="C7625" t="s">
        <v>42</v>
      </c>
      <c r="D7625" s="1">
        <v>44567</v>
      </c>
      <c r="E7625" s="4">
        <v>651</v>
      </c>
      <c r="F7625">
        <v>44</v>
      </c>
    </row>
    <row r="7626" spans="1:6" x14ac:dyDescent="0.25">
      <c r="A7626" t="s">
        <v>8</v>
      </c>
      <c r="B7626" t="s">
        <v>6</v>
      </c>
      <c r="C7626" t="s">
        <v>12</v>
      </c>
      <c r="D7626" s="1">
        <v>44567</v>
      </c>
      <c r="E7626" s="4">
        <v>5159</v>
      </c>
      <c r="F7626">
        <v>323</v>
      </c>
    </row>
    <row r="7627" spans="1:6" x14ac:dyDescent="0.25">
      <c r="A7627" t="s">
        <v>8</v>
      </c>
      <c r="B7627" t="s">
        <v>21</v>
      </c>
      <c r="C7627" t="s">
        <v>45</v>
      </c>
      <c r="D7627" s="1">
        <v>44567</v>
      </c>
      <c r="E7627" s="4">
        <v>3745</v>
      </c>
      <c r="F7627">
        <v>157</v>
      </c>
    </row>
    <row r="7628" spans="1:6" x14ac:dyDescent="0.25">
      <c r="A7628" t="s">
        <v>57</v>
      </c>
      <c r="B7628" t="s">
        <v>9</v>
      </c>
      <c r="C7628" t="s">
        <v>38</v>
      </c>
      <c r="D7628" s="1">
        <v>44567</v>
      </c>
      <c r="E7628" s="4">
        <v>4102</v>
      </c>
      <c r="F7628">
        <v>152</v>
      </c>
    </row>
    <row r="7629" spans="1:6" x14ac:dyDescent="0.25">
      <c r="A7629" t="s">
        <v>23</v>
      </c>
      <c r="B7629" t="s">
        <v>9</v>
      </c>
      <c r="C7629" t="s">
        <v>30</v>
      </c>
      <c r="D7629" s="1">
        <v>44567</v>
      </c>
      <c r="E7629" s="4">
        <v>2177</v>
      </c>
      <c r="F7629">
        <v>109</v>
      </c>
    </row>
    <row r="7630" spans="1:6" x14ac:dyDescent="0.25">
      <c r="A7630" t="s">
        <v>18</v>
      </c>
      <c r="B7630" t="s">
        <v>16</v>
      </c>
      <c r="C7630" t="s">
        <v>50</v>
      </c>
      <c r="D7630" s="1">
        <v>44567</v>
      </c>
      <c r="E7630" s="4">
        <v>7182</v>
      </c>
      <c r="F7630">
        <v>327</v>
      </c>
    </row>
    <row r="7631" spans="1:6" x14ac:dyDescent="0.25">
      <c r="A7631" t="s">
        <v>51</v>
      </c>
      <c r="B7631" t="s">
        <v>9</v>
      </c>
      <c r="C7631" t="s">
        <v>42</v>
      </c>
      <c r="D7631" s="1">
        <v>44567</v>
      </c>
      <c r="E7631" s="4">
        <v>1456</v>
      </c>
      <c r="F7631">
        <v>98</v>
      </c>
    </row>
    <row r="7632" spans="1:6" x14ac:dyDescent="0.25">
      <c r="A7632" t="s">
        <v>57</v>
      </c>
      <c r="B7632" t="s">
        <v>6</v>
      </c>
      <c r="C7632" t="s">
        <v>35</v>
      </c>
      <c r="D7632" s="1">
        <v>44567</v>
      </c>
      <c r="E7632" s="4">
        <v>6783</v>
      </c>
      <c r="F7632">
        <v>357</v>
      </c>
    </row>
    <row r="7633" spans="1:6" x14ac:dyDescent="0.25">
      <c r="A7633" t="s">
        <v>41</v>
      </c>
      <c r="B7633" t="s">
        <v>21</v>
      </c>
      <c r="C7633" t="s">
        <v>30</v>
      </c>
      <c r="D7633" s="1">
        <v>44567</v>
      </c>
      <c r="E7633" s="4">
        <v>6006</v>
      </c>
      <c r="F7633">
        <v>301</v>
      </c>
    </row>
    <row r="7634" spans="1:6" x14ac:dyDescent="0.25">
      <c r="A7634" t="s">
        <v>18</v>
      </c>
      <c r="B7634" t="s">
        <v>11</v>
      </c>
      <c r="C7634" t="s">
        <v>17</v>
      </c>
      <c r="D7634" s="1">
        <v>44567</v>
      </c>
      <c r="E7634" s="4">
        <v>392</v>
      </c>
      <c r="F7634">
        <v>19</v>
      </c>
    </row>
    <row r="7635" spans="1:6" x14ac:dyDescent="0.25">
      <c r="A7635" t="s">
        <v>54</v>
      </c>
      <c r="B7635" t="s">
        <v>16</v>
      </c>
      <c r="C7635" t="s">
        <v>36</v>
      </c>
      <c r="D7635" s="1">
        <v>44567</v>
      </c>
      <c r="E7635" s="4">
        <v>1715</v>
      </c>
      <c r="F7635">
        <v>245</v>
      </c>
    </row>
    <row r="7636" spans="1:6" x14ac:dyDescent="0.25">
      <c r="A7636" t="s">
        <v>18</v>
      </c>
      <c r="B7636" t="s">
        <v>11</v>
      </c>
      <c r="C7636" t="s">
        <v>31</v>
      </c>
      <c r="D7636" s="1">
        <v>44567</v>
      </c>
      <c r="E7636" s="4">
        <v>13657</v>
      </c>
      <c r="F7636">
        <v>1120</v>
      </c>
    </row>
    <row r="7637" spans="1:6" x14ac:dyDescent="0.25">
      <c r="A7637" t="s">
        <v>57</v>
      </c>
      <c r="B7637" t="s">
        <v>11</v>
      </c>
      <c r="C7637" t="s">
        <v>30</v>
      </c>
      <c r="D7637" s="1">
        <v>44567</v>
      </c>
      <c r="E7637" s="4">
        <v>5215</v>
      </c>
      <c r="F7637">
        <v>275</v>
      </c>
    </row>
    <row r="7638" spans="1:6" x14ac:dyDescent="0.25">
      <c r="A7638" t="s">
        <v>51</v>
      </c>
      <c r="B7638" t="s">
        <v>9</v>
      </c>
      <c r="C7638" t="s">
        <v>50</v>
      </c>
      <c r="D7638" s="1">
        <v>44567</v>
      </c>
      <c r="E7638" s="4">
        <v>4221</v>
      </c>
      <c r="F7638">
        <v>176</v>
      </c>
    </row>
    <row r="7639" spans="1:6" x14ac:dyDescent="0.25">
      <c r="A7639" t="s">
        <v>23</v>
      </c>
      <c r="B7639" t="s">
        <v>6</v>
      </c>
      <c r="C7639" t="s">
        <v>19</v>
      </c>
      <c r="D7639" s="1">
        <v>44567</v>
      </c>
      <c r="E7639" s="4">
        <v>7112</v>
      </c>
      <c r="F7639">
        <v>419</v>
      </c>
    </row>
    <row r="7640" spans="1:6" x14ac:dyDescent="0.25">
      <c r="A7640" t="s">
        <v>40</v>
      </c>
      <c r="B7640" t="s">
        <v>11</v>
      </c>
      <c r="C7640" t="s">
        <v>26</v>
      </c>
      <c r="D7640" s="1">
        <v>44567</v>
      </c>
      <c r="E7640" s="4">
        <v>5810</v>
      </c>
      <c r="F7640">
        <v>447</v>
      </c>
    </row>
    <row r="7641" spans="1:6" x14ac:dyDescent="0.25">
      <c r="A7641" t="s">
        <v>49</v>
      </c>
      <c r="B7641" t="s">
        <v>16</v>
      </c>
      <c r="C7641" t="s">
        <v>30</v>
      </c>
      <c r="D7641" s="1">
        <v>44567</v>
      </c>
      <c r="E7641" s="4">
        <v>7700</v>
      </c>
      <c r="F7641">
        <v>406</v>
      </c>
    </row>
    <row r="7642" spans="1:6" x14ac:dyDescent="0.25">
      <c r="A7642" t="s">
        <v>10</v>
      </c>
      <c r="B7642" t="s">
        <v>9</v>
      </c>
      <c r="C7642" t="s">
        <v>17</v>
      </c>
      <c r="D7642" s="1">
        <v>44567</v>
      </c>
      <c r="E7642" s="4">
        <v>8652</v>
      </c>
      <c r="F7642">
        <v>394</v>
      </c>
    </row>
    <row r="7643" spans="1:6" x14ac:dyDescent="0.25">
      <c r="A7643" t="s">
        <v>32</v>
      </c>
      <c r="B7643" t="s">
        <v>9</v>
      </c>
      <c r="C7643" t="s">
        <v>12</v>
      </c>
      <c r="D7643" s="1">
        <v>44567</v>
      </c>
      <c r="E7643" s="4">
        <v>12390</v>
      </c>
      <c r="F7643">
        <v>770</v>
      </c>
    </row>
    <row r="7644" spans="1:6" x14ac:dyDescent="0.25">
      <c r="A7644" t="s">
        <v>54</v>
      </c>
      <c r="B7644" t="s">
        <v>9</v>
      </c>
      <c r="C7644" t="s">
        <v>24</v>
      </c>
      <c r="D7644" s="1">
        <v>44567</v>
      </c>
      <c r="E7644" s="4">
        <v>6202</v>
      </c>
      <c r="F7644">
        <v>345</v>
      </c>
    </row>
    <row r="7645" spans="1:6" x14ac:dyDescent="0.25">
      <c r="A7645" t="s">
        <v>10</v>
      </c>
      <c r="B7645" t="s">
        <v>9</v>
      </c>
      <c r="C7645" t="s">
        <v>43</v>
      </c>
      <c r="D7645" s="1">
        <v>44567</v>
      </c>
      <c r="E7645" s="4">
        <v>6608</v>
      </c>
      <c r="F7645">
        <v>331</v>
      </c>
    </row>
    <row r="7646" spans="1:6" x14ac:dyDescent="0.25">
      <c r="A7646" t="s">
        <v>55</v>
      </c>
      <c r="B7646" t="s">
        <v>16</v>
      </c>
      <c r="C7646" t="s">
        <v>22</v>
      </c>
      <c r="D7646" s="1">
        <v>44567</v>
      </c>
      <c r="E7646" s="4">
        <v>8561</v>
      </c>
      <c r="F7646">
        <v>1050</v>
      </c>
    </row>
    <row r="7647" spans="1:6" x14ac:dyDescent="0.25">
      <c r="A7647" t="s">
        <v>20</v>
      </c>
      <c r="B7647" t="s">
        <v>6</v>
      </c>
      <c r="C7647" t="s">
        <v>7</v>
      </c>
      <c r="D7647" s="1">
        <v>44567</v>
      </c>
      <c r="E7647" s="4">
        <v>833</v>
      </c>
      <c r="F7647">
        <v>60</v>
      </c>
    </row>
    <row r="7648" spans="1:6" x14ac:dyDescent="0.25">
      <c r="A7648" t="s">
        <v>41</v>
      </c>
      <c r="B7648" t="s">
        <v>6</v>
      </c>
      <c r="C7648" t="s">
        <v>38</v>
      </c>
      <c r="D7648" s="1">
        <v>44567</v>
      </c>
      <c r="E7648" s="4">
        <v>10381</v>
      </c>
      <c r="F7648">
        <v>385</v>
      </c>
    </row>
    <row r="7649" spans="1:6" x14ac:dyDescent="0.25">
      <c r="A7649" t="s">
        <v>25</v>
      </c>
      <c r="B7649" t="s">
        <v>16</v>
      </c>
      <c r="C7649" t="s">
        <v>38</v>
      </c>
      <c r="D7649" s="1">
        <v>44567</v>
      </c>
      <c r="E7649" s="4">
        <v>378</v>
      </c>
      <c r="F7649">
        <v>14</v>
      </c>
    </row>
    <row r="7650" spans="1:6" x14ac:dyDescent="0.25">
      <c r="A7650" t="s">
        <v>49</v>
      </c>
      <c r="B7650" t="s">
        <v>27</v>
      </c>
      <c r="C7650" t="s">
        <v>26</v>
      </c>
      <c r="D7650" s="1">
        <v>44567</v>
      </c>
      <c r="E7650" s="4">
        <v>301</v>
      </c>
      <c r="F7650">
        <v>28</v>
      </c>
    </row>
    <row r="7651" spans="1:6" x14ac:dyDescent="0.25">
      <c r="A7651" t="s">
        <v>55</v>
      </c>
      <c r="B7651" t="s">
        <v>11</v>
      </c>
      <c r="C7651" t="s">
        <v>35</v>
      </c>
      <c r="D7651" s="1">
        <v>44567</v>
      </c>
      <c r="E7651" s="4">
        <v>4900</v>
      </c>
      <c r="F7651">
        <v>258</v>
      </c>
    </row>
    <row r="7652" spans="1:6" x14ac:dyDescent="0.25">
      <c r="A7652" t="s">
        <v>8</v>
      </c>
      <c r="B7652" t="s">
        <v>6</v>
      </c>
      <c r="C7652" t="s">
        <v>30</v>
      </c>
      <c r="D7652" s="1">
        <v>44567</v>
      </c>
      <c r="E7652" s="4">
        <v>4053</v>
      </c>
      <c r="F7652">
        <v>214</v>
      </c>
    </row>
    <row r="7653" spans="1:6" x14ac:dyDescent="0.25">
      <c r="A7653" t="s">
        <v>41</v>
      </c>
      <c r="B7653" t="s">
        <v>16</v>
      </c>
      <c r="C7653" t="s">
        <v>24</v>
      </c>
      <c r="D7653" s="1">
        <v>44567</v>
      </c>
      <c r="E7653" s="4">
        <v>8281</v>
      </c>
      <c r="F7653">
        <v>415</v>
      </c>
    </row>
    <row r="7654" spans="1:6" x14ac:dyDescent="0.25">
      <c r="A7654" t="s">
        <v>54</v>
      </c>
      <c r="B7654" t="s">
        <v>21</v>
      </c>
      <c r="C7654" t="s">
        <v>24</v>
      </c>
      <c r="D7654" s="1">
        <v>44567</v>
      </c>
      <c r="E7654" s="4">
        <v>2905</v>
      </c>
      <c r="F7654">
        <v>153</v>
      </c>
    </row>
    <row r="7655" spans="1:6" x14ac:dyDescent="0.25">
      <c r="A7655" t="s">
        <v>25</v>
      </c>
      <c r="B7655" t="s">
        <v>6</v>
      </c>
      <c r="C7655" t="s">
        <v>35</v>
      </c>
      <c r="D7655" s="1">
        <v>44567</v>
      </c>
      <c r="E7655" s="4">
        <v>13111</v>
      </c>
      <c r="F7655">
        <v>691</v>
      </c>
    </row>
    <row r="7656" spans="1:6" x14ac:dyDescent="0.25">
      <c r="A7656" t="s">
        <v>55</v>
      </c>
      <c r="B7656" t="s">
        <v>6</v>
      </c>
      <c r="C7656" t="s">
        <v>24</v>
      </c>
      <c r="D7656" s="1">
        <v>44567</v>
      </c>
      <c r="E7656" s="4">
        <v>4403</v>
      </c>
      <c r="F7656">
        <v>232</v>
      </c>
    </row>
    <row r="7657" spans="1:6" x14ac:dyDescent="0.25">
      <c r="A7657" t="s">
        <v>56</v>
      </c>
      <c r="B7657" t="s">
        <v>21</v>
      </c>
      <c r="C7657" t="s">
        <v>28</v>
      </c>
      <c r="D7657" s="1">
        <v>44567</v>
      </c>
      <c r="E7657" s="4">
        <v>266</v>
      </c>
      <c r="F7657">
        <v>34</v>
      </c>
    </row>
    <row r="7658" spans="1:6" x14ac:dyDescent="0.25">
      <c r="A7658" t="s">
        <v>15</v>
      </c>
      <c r="B7658" t="s">
        <v>27</v>
      </c>
      <c r="C7658" t="s">
        <v>7</v>
      </c>
      <c r="D7658" s="1">
        <v>44567</v>
      </c>
      <c r="E7658" s="4">
        <v>875</v>
      </c>
      <c r="F7658">
        <v>59</v>
      </c>
    </row>
    <row r="7659" spans="1:6" x14ac:dyDescent="0.25">
      <c r="A7659" t="s">
        <v>55</v>
      </c>
      <c r="B7659" t="s">
        <v>9</v>
      </c>
      <c r="C7659" t="s">
        <v>30</v>
      </c>
      <c r="D7659" s="1">
        <v>44567</v>
      </c>
      <c r="E7659" s="4">
        <v>3381</v>
      </c>
      <c r="F7659">
        <v>170</v>
      </c>
    </row>
    <row r="7660" spans="1:6" x14ac:dyDescent="0.25">
      <c r="A7660" t="s">
        <v>5</v>
      </c>
      <c r="B7660" t="s">
        <v>27</v>
      </c>
      <c r="C7660" t="s">
        <v>35</v>
      </c>
      <c r="D7660" s="1">
        <v>44567</v>
      </c>
      <c r="E7660" s="4">
        <v>7588</v>
      </c>
      <c r="F7660">
        <v>422</v>
      </c>
    </row>
    <row r="7661" spans="1:6" x14ac:dyDescent="0.25">
      <c r="A7661" t="s">
        <v>13</v>
      </c>
      <c r="B7661" t="s">
        <v>9</v>
      </c>
      <c r="C7661" t="s">
        <v>7</v>
      </c>
      <c r="D7661" s="1">
        <v>44567</v>
      </c>
      <c r="E7661" s="4">
        <v>1092</v>
      </c>
      <c r="F7661">
        <v>78</v>
      </c>
    </row>
    <row r="7662" spans="1:6" x14ac:dyDescent="0.25">
      <c r="A7662" t="s">
        <v>53</v>
      </c>
      <c r="B7662" t="s">
        <v>9</v>
      </c>
      <c r="C7662" t="s">
        <v>14</v>
      </c>
      <c r="D7662" s="1">
        <v>44567</v>
      </c>
      <c r="E7662" s="4">
        <v>3899</v>
      </c>
      <c r="F7662">
        <v>488</v>
      </c>
    </row>
    <row r="7663" spans="1:6" x14ac:dyDescent="0.25">
      <c r="A7663" t="s">
        <v>34</v>
      </c>
      <c r="B7663" t="s">
        <v>9</v>
      </c>
      <c r="C7663" t="s">
        <v>17</v>
      </c>
      <c r="D7663" s="1">
        <v>44567</v>
      </c>
      <c r="E7663" s="4">
        <v>7812</v>
      </c>
      <c r="F7663">
        <v>356</v>
      </c>
    </row>
    <row r="7664" spans="1:6" x14ac:dyDescent="0.25">
      <c r="A7664" t="s">
        <v>32</v>
      </c>
      <c r="B7664" t="s">
        <v>27</v>
      </c>
      <c r="C7664" t="s">
        <v>43</v>
      </c>
      <c r="D7664" s="1">
        <v>44567</v>
      </c>
      <c r="E7664" s="4">
        <v>4697</v>
      </c>
      <c r="F7664">
        <v>214</v>
      </c>
    </row>
    <row r="7665" spans="1:6" x14ac:dyDescent="0.25">
      <c r="A7665" t="s">
        <v>39</v>
      </c>
      <c r="B7665" t="s">
        <v>9</v>
      </c>
      <c r="C7665" t="s">
        <v>24</v>
      </c>
      <c r="D7665" s="1">
        <v>44567</v>
      </c>
      <c r="E7665" s="4">
        <v>7168</v>
      </c>
      <c r="F7665">
        <v>378</v>
      </c>
    </row>
    <row r="7666" spans="1:6" x14ac:dyDescent="0.25">
      <c r="A7666" t="s">
        <v>20</v>
      </c>
      <c r="B7666" t="s">
        <v>9</v>
      </c>
      <c r="C7666" t="s">
        <v>28</v>
      </c>
      <c r="D7666" s="1">
        <v>44567</v>
      </c>
      <c r="E7666" s="4">
        <v>8260</v>
      </c>
      <c r="F7666">
        <v>1400</v>
      </c>
    </row>
    <row r="7667" spans="1:6" x14ac:dyDescent="0.25">
      <c r="A7667" t="s">
        <v>55</v>
      </c>
      <c r="B7667" t="s">
        <v>21</v>
      </c>
      <c r="C7667" t="s">
        <v>28</v>
      </c>
      <c r="D7667" s="1">
        <v>44567</v>
      </c>
      <c r="E7667" s="4">
        <v>1827</v>
      </c>
      <c r="F7667">
        <v>261</v>
      </c>
    </row>
    <row r="7668" spans="1:6" x14ac:dyDescent="0.25">
      <c r="A7668" t="s">
        <v>13</v>
      </c>
      <c r="B7668" t="s">
        <v>6</v>
      </c>
      <c r="C7668" t="s">
        <v>45</v>
      </c>
      <c r="D7668" s="1">
        <v>44568</v>
      </c>
      <c r="E7668" s="4">
        <v>15806</v>
      </c>
      <c r="F7668">
        <v>659</v>
      </c>
    </row>
    <row r="7669" spans="1:6" x14ac:dyDescent="0.25">
      <c r="A7669" t="s">
        <v>55</v>
      </c>
      <c r="B7669" t="s">
        <v>6</v>
      </c>
      <c r="C7669" t="s">
        <v>7</v>
      </c>
      <c r="D7669" s="1">
        <v>44568</v>
      </c>
      <c r="E7669" s="4">
        <v>4067</v>
      </c>
      <c r="F7669">
        <v>255</v>
      </c>
    </row>
    <row r="7670" spans="1:6" x14ac:dyDescent="0.25">
      <c r="A7670" t="s">
        <v>34</v>
      </c>
      <c r="B7670" t="s">
        <v>9</v>
      </c>
      <c r="C7670" t="s">
        <v>50</v>
      </c>
      <c r="D7670" s="1">
        <v>44568</v>
      </c>
      <c r="E7670" s="4">
        <v>4088</v>
      </c>
      <c r="F7670">
        <v>178</v>
      </c>
    </row>
    <row r="7671" spans="1:6" x14ac:dyDescent="0.25">
      <c r="A7671" t="s">
        <v>54</v>
      </c>
      <c r="B7671" t="s">
        <v>6</v>
      </c>
      <c r="C7671" t="s">
        <v>7</v>
      </c>
      <c r="D7671" s="1">
        <v>44568</v>
      </c>
      <c r="E7671" s="4">
        <v>5467</v>
      </c>
      <c r="F7671">
        <v>391</v>
      </c>
    </row>
    <row r="7672" spans="1:6" x14ac:dyDescent="0.25">
      <c r="A7672" t="s">
        <v>13</v>
      </c>
      <c r="B7672" t="s">
        <v>9</v>
      </c>
      <c r="C7672" t="s">
        <v>22</v>
      </c>
      <c r="D7672" s="1">
        <v>44568</v>
      </c>
      <c r="E7672" s="4">
        <v>6790</v>
      </c>
      <c r="F7672">
        <v>770</v>
      </c>
    </row>
    <row r="7673" spans="1:6" x14ac:dyDescent="0.25">
      <c r="A7673" t="s">
        <v>29</v>
      </c>
      <c r="B7673" t="s">
        <v>16</v>
      </c>
      <c r="C7673" t="s">
        <v>52</v>
      </c>
      <c r="D7673" s="1">
        <v>44568</v>
      </c>
      <c r="E7673" s="4">
        <v>2786</v>
      </c>
      <c r="F7673">
        <v>279</v>
      </c>
    </row>
    <row r="7674" spans="1:6" x14ac:dyDescent="0.25">
      <c r="A7674" t="s">
        <v>49</v>
      </c>
      <c r="B7674" t="s">
        <v>6</v>
      </c>
      <c r="C7674" t="s">
        <v>26</v>
      </c>
      <c r="D7674" s="1">
        <v>44568</v>
      </c>
      <c r="E7674" s="4">
        <v>4172</v>
      </c>
      <c r="F7674">
        <v>348</v>
      </c>
    </row>
    <row r="7675" spans="1:6" x14ac:dyDescent="0.25">
      <c r="A7675" t="s">
        <v>34</v>
      </c>
      <c r="B7675" t="s">
        <v>9</v>
      </c>
      <c r="C7675" t="s">
        <v>26</v>
      </c>
      <c r="D7675" s="1">
        <v>44568</v>
      </c>
      <c r="E7675" s="4">
        <v>1897</v>
      </c>
      <c r="F7675">
        <v>159</v>
      </c>
    </row>
    <row r="7676" spans="1:6" x14ac:dyDescent="0.25">
      <c r="A7676" t="s">
        <v>15</v>
      </c>
      <c r="B7676" t="s">
        <v>11</v>
      </c>
      <c r="C7676" t="s">
        <v>28</v>
      </c>
      <c r="D7676" s="1">
        <v>44568</v>
      </c>
      <c r="E7676" s="4">
        <v>2296</v>
      </c>
      <c r="F7676">
        <v>383</v>
      </c>
    </row>
    <row r="7677" spans="1:6" x14ac:dyDescent="0.25">
      <c r="A7677" t="s">
        <v>54</v>
      </c>
      <c r="B7677" t="s">
        <v>27</v>
      </c>
      <c r="C7677" t="s">
        <v>12</v>
      </c>
      <c r="D7677" s="1">
        <v>44568</v>
      </c>
      <c r="E7677" s="4">
        <v>658</v>
      </c>
      <c r="F7677">
        <v>39</v>
      </c>
    </row>
    <row r="7678" spans="1:6" x14ac:dyDescent="0.25">
      <c r="A7678" t="s">
        <v>15</v>
      </c>
      <c r="B7678" t="s">
        <v>11</v>
      </c>
      <c r="C7678" t="s">
        <v>35</v>
      </c>
      <c r="D7678" s="1">
        <v>44568</v>
      </c>
      <c r="E7678" s="4">
        <v>9303</v>
      </c>
      <c r="F7678">
        <v>490</v>
      </c>
    </row>
    <row r="7679" spans="1:6" x14ac:dyDescent="0.25">
      <c r="A7679" t="s">
        <v>33</v>
      </c>
      <c r="B7679" t="s">
        <v>11</v>
      </c>
      <c r="C7679" t="s">
        <v>22</v>
      </c>
      <c r="D7679" s="1">
        <v>44568</v>
      </c>
      <c r="E7679" s="4">
        <v>11711</v>
      </c>
      <c r="F7679">
        <v>1330</v>
      </c>
    </row>
    <row r="7680" spans="1:6" x14ac:dyDescent="0.25">
      <c r="A7680" t="s">
        <v>55</v>
      </c>
      <c r="B7680" t="s">
        <v>9</v>
      </c>
      <c r="C7680" t="s">
        <v>47</v>
      </c>
      <c r="D7680" s="1">
        <v>44568</v>
      </c>
      <c r="E7680" s="4">
        <v>245</v>
      </c>
      <c r="F7680">
        <v>15</v>
      </c>
    </row>
    <row r="7681" spans="1:6" x14ac:dyDescent="0.25">
      <c r="A7681" t="s">
        <v>25</v>
      </c>
      <c r="B7681" t="s">
        <v>9</v>
      </c>
      <c r="C7681" t="s">
        <v>30</v>
      </c>
      <c r="D7681" s="1">
        <v>44568</v>
      </c>
      <c r="E7681" s="4">
        <v>9303</v>
      </c>
      <c r="F7681">
        <v>466</v>
      </c>
    </row>
    <row r="7682" spans="1:6" x14ac:dyDescent="0.25">
      <c r="A7682" t="s">
        <v>51</v>
      </c>
      <c r="B7682" t="s">
        <v>11</v>
      </c>
      <c r="C7682" t="s">
        <v>48</v>
      </c>
      <c r="D7682" s="1">
        <v>44568</v>
      </c>
      <c r="E7682" s="4">
        <v>3059</v>
      </c>
      <c r="F7682">
        <v>118</v>
      </c>
    </row>
    <row r="7683" spans="1:6" x14ac:dyDescent="0.25">
      <c r="A7683" t="s">
        <v>33</v>
      </c>
      <c r="B7683" t="s">
        <v>11</v>
      </c>
      <c r="C7683" t="s">
        <v>44</v>
      </c>
      <c r="D7683" s="1">
        <v>44568</v>
      </c>
      <c r="E7683" s="4">
        <v>9233</v>
      </c>
      <c r="F7683">
        <v>402</v>
      </c>
    </row>
    <row r="7684" spans="1:6" x14ac:dyDescent="0.25">
      <c r="A7684" t="s">
        <v>46</v>
      </c>
      <c r="B7684" t="s">
        <v>6</v>
      </c>
      <c r="C7684" t="s">
        <v>45</v>
      </c>
      <c r="D7684" s="1">
        <v>44568</v>
      </c>
      <c r="E7684" s="4">
        <v>3640</v>
      </c>
      <c r="F7684">
        <v>159</v>
      </c>
    </row>
    <row r="7685" spans="1:6" x14ac:dyDescent="0.25">
      <c r="A7685" t="s">
        <v>29</v>
      </c>
      <c r="B7685" t="s">
        <v>6</v>
      </c>
      <c r="C7685" t="s">
        <v>36</v>
      </c>
      <c r="D7685" s="1">
        <v>44571</v>
      </c>
      <c r="E7685" s="4">
        <v>13328</v>
      </c>
      <c r="F7685">
        <v>1890</v>
      </c>
    </row>
    <row r="7686" spans="1:6" x14ac:dyDescent="0.25">
      <c r="A7686" t="s">
        <v>39</v>
      </c>
      <c r="B7686" t="s">
        <v>27</v>
      </c>
      <c r="C7686" t="s">
        <v>19</v>
      </c>
      <c r="D7686" s="1">
        <v>44571</v>
      </c>
      <c r="E7686" s="4">
        <v>3437</v>
      </c>
      <c r="F7686">
        <v>191</v>
      </c>
    </row>
    <row r="7687" spans="1:6" x14ac:dyDescent="0.25">
      <c r="A7687" t="s">
        <v>10</v>
      </c>
      <c r="B7687" t="s">
        <v>16</v>
      </c>
      <c r="C7687" t="s">
        <v>30</v>
      </c>
      <c r="D7687" s="1">
        <v>44571</v>
      </c>
      <c r="E7687" s="4">
        <v>2807</v>
      </c>
      <c r="F7687">
        <v>141</v>
      </c>
    </row>
    <row r="7688" spans="1:6" x14ac:dyDescent="0.25">
      <c r="A7688" t="s">
        <v>25</v>
      </c>
      <c r="B7688" t="s">
        <v>9</v>
      </c>
      <c r="C7688" t="s">
        <v>45</v>
      </c>
      <c r="D7688" s="1">
        <v>44571</v>
      </c>
      <c r="E7688" s="4">
        <v>5838</v>
      </c>
      <c r="F7688">
        <v>244</v>
      </c>
    </row>
    <row r="7689" spans="1:6" x14ac:dyDescent="0.25">
      <c r="A7689" t="s">
        <v>37</v>
      </c>
      <c r="B7689" t="s">
        <v>27</v>
      </c>
      <c r="C7689" t="s">
        <v>24</v>
      </c>
      <c r="D7689" s="1">
        <v>44571</v>
      </c>
      <c r="E7689" s="4">
        <v>7938</v>
      </c>
      <c r="F7689">
        <v>441</v>
      </c>
    </row>
    <row r="7690" spans="1:6" x14ac:dyDescent="0.25">
      <c r="A7690" t="s">
        <v>15</v>
      </c>
      <c r="B7690" t="s">
        <v>16</v>
      </c>
      <c r="C7690" t="s">
        <v>17</v>
      </c>
      <c r="D7690" s="1">
        <v>44571</v>
      </c>
      <c r="E7690" s="4">
        <v>1771</v>
      </c>
      <c r="F7690">
        <v>85</v>
      </c>
    </row>
    <row r="7691" spans="1:6" x14ac:dyDescent="0.25">
      <c r="A7691" t="s">
        <v>55</v>
      </c>
      <c r="B7691" t="s">
        <v>9</v>
      </c>
      <c r="C7691" t="s">
        <v>36</v>
      </c>
      <c r="D7691" s="1">
        <v>44571</v>
      </c>
      <c r="E7691" s="4">
        <v>2457</v>
      </c>
      <c r="F7691">
        <v>273</v>
      </c>
    </row>
    <row r="7692" spans="1:6" x14ac:dyDescent="0.25">
      <c r="A7692" t="s">
        <v>37</v>
      </c>
      <c r="B7692" t="s">
        <v>27</v>
      </c>
      <c r="C7692" t="s">
        <v>42</v>
      </c>
      <c r="D7692" s="1">
        <v>44571</v>
      </c>
      <c r="E7692" s="4">
        <v>2919</v>
      </c>
      <c r="F7692">
        <v>183</v>
      </c>
    </row>
    <row r="7693" spans="1:6" x14ac:dyDescent="0.25">
      <c r="A7693" t="s">
        <v>41</v>
      </c>
      <c r="B7693" t="s">
        <v>11</v>
      </c>
      <c r="C7693" t="s">
        <v>30</v>
      </c>
      <c r="D7693" s="1">
        <v>44571</v>
      </c>
      <c r="E7693" s="4">
        <v>4221</v>
      </c>
      <c r="F7693">
        <v>223</v>
      </c>
    </row>
    <row r="7694" spans="1:6" x14ac:dyDescent="0.25">
      <c r="A7694" t="s">
        <v>53</v>
      </c>
      <c r="B7694" t="s">
        <v>21</v>
      </c>
      <c r="C7694" t="s">
        <v>43</v>
      </c>
      <c r="D7694" s="1">
        <v>44571</v>
      </c>
      <c r="E7694" s="4">
        <v>3668</v>
      </c>
      <c r="F7694">
        <v>167</v>
      </c>
    </row>
    <row r="7695" spans="1:6" x14ac:dyDescent="0.25">
      <c r="A7695" t="s">
        <v>54</v>
      </c>
      <c r="B7695" t="s">
        <v>16</v>
      </c>
      <c r="C7695" t="s">
        <v>7</v>
      </c>
      <c r="D7695" s="1">
        <v>44571</v>
      </c>
      <c r="E7695" s="4">
        <v>6062</v>
      </c>
      <c r="F7695">
        <v>379</v>
      </c>
    </row>
    <row r="7696" spans="1:6" x14ac:dyDescent="0.25">
      <c r="A7696" t="s">
        <v>37</v>
      </c>
      <c r="B7696" t="s">
        <v>16</v>
      </c>
      <c r="C7696" t="s">
        <v>12</v>
      </c>
      <c r="D7696" s="1">
        <v>44571</v>
      </c>
      <c r="E7696" s="4">
        <v>1190</v>
      </c>
      <c r="F7696">
        <v>80</v>
      </c>
    </row>
    <row r="7697" spans="1:6" x14ac:dyDescent="0.25">
      <c r="A7697" t="s">
        <v>20</v>
      </c>
      <c r="B7697" t="s">
        <v>16</v>
      </c>
      <c r="C7697" t="s">
        <v>28</v>
      </c>
      <c r="D7697" s="1">
        <v>44571</v>
      </c>
      <c r="E7697" s="4">
        <v>2856</v>
      </c>
      <c r="F7697">
        <v>476</v>
      </c>
    </row>
    <row r="7698" spans="1:6" x14ac:dyDescent="0.25">
      <c r="A7698" t="s">
        <v>34</v>
      </c>
      <c r="B7698" t="s">
        <v>16</v>
      </c>
      <c r="C7698" t="s">
        <v>24</v>
      </c>
      <c r="D7698" s="1">
        <v>44571</v>
      </c>
      <c r="E7698" s="4">
        <v>6755</v>
      </c>
      <c r="F7698">
        <v>356</v>
      </c>
    </row>
    <row r="7699" spans="1:6" x14ac:dyDescent="0.25">
      <c r="A7699" t="s">
        <v>41</v>
      </c>
      <c r="B7699" t="s">
        <v>9</v>
      </c>
      <c r="C7699" t="s">
        <v>22</v>
      </c>
      <c r="D7699" s="1">
        <v>44571</v>
      </c>
      <c r="E7699" s="4">
        <v>15946</v>
      </c>
      <c r="F7699">
        <v>1960</v>
      </c>
    </row>
    <row r="7700" spans="1:6" x14ac:dyDescent="0.25">
      <c r="A7700" t="s">
        <v>37</v>
      </c>
      <c r="B7700" t="s">
        <v>6</v>
      </c>
      <c r="C7700" t="s">
        <v>17</v>
      </c>
      <c r="D7700" s="1">
        <v>44571</v>
      </c>
      <c r="E7700" s="4">
        <v>1568</v>
      </c>
      <c r="F7700">
        <v>72</v>
      </c>
    </row>
    <row r="7701" spans="1:6" x14ac:dyDescent="0.25">
      <c r="A7701" t="s">
        <v>53</v>
      </c>
      <c r="B7701" t="s">
        <v>16</v>
      </c>
      <c r="C7701" t="s">
        <v>12</v>
      </c>
      <c r="D7701" s="1">
        <v>44571</v>
      </c>
      <c r="E7701" s="4">
        <v>9044</v>
      </c>
      <c r="F7701">
        <v>603</v>
      </c>
    </row>
    <row r="7702" spans="1:6" x14ac:dyDescent="0.25">
      <c r="A7702" t="s">
        <v>15</v>
      </c>
      <c r="B7702" t="s">
        <v>16</v>
      </c>
      <c r="C7702" t="s">
        <v>36</v>
      </c>
      <c r="D7702" s="1">
        <v>44571</v>
      </c>
      <c r="E7702" s="4">
        <v>16492</v>
      </c>
      <c r="F7702">
        <v>2380</v>
      </c>
    </row>
    <row r="7703" spans="1:6" x14ac:dyDescent="0.25">
      <c r="A7703" t="s">
        <v>56</v>
      </c>
      <c r="B7703" t="s">
        <v>11</v>
      </c>
      <c r="C7703" t="s">
        <v>30</v>
      </c>
      <c r="D7703" s="1">
        <v>44571</v>
      </c>
      <c r="E7703" s="4">
        <v>2198</v>
      </c>
      <c r="F7703">
        <v>123</v>
      </c>
    </row>
    <row r="7704" spans="1:6" x14ac:dyDescent="0.25">
      <c r="A7704" t="s">
        <v>53</v>
      </c>
      <c r="B7704" t="s">
        <v>27</v>
      </c>
      <c r="C7704" t="s">
        <v>30</v>
      </c>
      <c r="D7704" s="1">
        <v>44571</v>
      </c>
      <c r="E7704" s="4">
        <v>8015</v>
      </c>
      <c r="F7704">
        <v>446</v>
      </c>
    </row>
    <row r="7705" spans="1:6" x14ac:dyDescent="0.25">
      <c r="A7705" t="s">
        <v>5</v>
      </c>
      <c r="B7705" t="s">
        <v>21</v>
      </c>
      <c r="C7705" t="s">
        <v>43</v>
      </c>
      <c r="D7705" s="1">
        <v>44571</v>
      </c>
      <c r="E7705" s="4">
        <v>1813</v>
      </c>
      <c r="F7705">
        <v>83</v>
      </c>
    </row>
    <row r="7706" spans="1:6" x14ac:dyDescent="0.25">
      <c r="A7706" t="s">
        <v>23</v>
      </c>
      <c r="B7706" t="s">
        <v>9</v>
      </c>
      <c r="C7706" t="s">
        <v>44</v>
      </c>
      <c r="D7706" s="1">
        <v>44571</v>
      </c>
      <c r="E7706" s="4">
        <v>1792</v>
      </c>
      <c r="F7706">
        <v>82</v>
      </c>
    </row>
    <row r="7707" spans="1:6" x14ac:dyDescent="0.25">
      <c r="A7707" t="s">
        <v>51</v>
      </c>
      <c r="B7707" t="s">
        <v>21</v>
      </c>
      <c r="C7707" t="s">
        <v>47</v>
      </c>
      <c r="D7707" s="1">
        <v>44571</v>
      </c>
      <c r="E7707" s="4">
        <v>9695</v>
      </c>
      <c r="F7707">
        <v>647</v>
      </c>
    </row>
    <row r="7708" spans="1:6" x14ac:dyDescent="0.25">
      <c r="A7708" t="s">
        <v>5</v>
      </c>
      <c r="B7708" t="s">
        <v>9</v>
      </c>
      <c r="C7708" t="s">
        <v>35</v>
      </c>
      <c r="D7708" s="1">
        <v>44571</v>
      </c>
      <c r="E7708" s="4">
        <v>238</v>
      </c>
      <c r="F7708">
        <v>14</v>
      </c>
    </row>
    <row r="7709" spans="1:6" x14ac:dyDescent="0.25">
      <c r="A7709" t="s">
        <v>57</v>
      </c>
      <c r="B7709" t="s">
        <v>6</v>
      </c>
      <c r="C7709" t="s">
        <v>14</v>
      </c>
      <c r="D7709" s="1">
        <v>44571</v>
      </c>
      <c r="E7709" s="4">
        <v>175</v>
      </c>
      <c r="F7709">
        <v>30</v>
      </c>
    </row>
    <row r="7710" spans="1:6" x14ac:dyDescent="0.25">
      <c r="A7710" t="s">
        <v>46</v>
      </c>
      <c r="B7710" t="s">
        <v>16</v>
      </c>
      <c r="C7710" t="s">
        <v>45</v>
      </c>
      <c r="D7710" s="1">
        <v>44571</v>
      </c>
      <c r="E7710" s="4">
        <v>6069</v>
      </c>
      <c r="F7710">
        <v>264</v>
      </c>
    </row>
    <row r="7711" spans="1:6" x14ac:dyDescent="0.25">
      <c r="A7711" t="s">
        <v>13</v>
      </c>
      <c r="B7711" t="s">
        <v>9</v>
      </c>
      <c r="C7711" t="s">
        <v>35</v>
      </c>
      <c r="D7711" s="1">
        <v>44571</v>
      </c>
      <c r="E7711" s="4">
        <v>9310</v>
      </c>
      <c r="F7711">
        <v>518</v>
      </c>
    </row>
    <row r="7712" spans="1:6" x14ac:dyDescent="0.25">
      <c r="A7712" t="s">
        <v>46</v>
      </c>
      <c r="B7712" t="s">
        <v>27</v>
      </c>
      <c r="C7712" t="s">
        <v>7</v>
      </c>
      <c r="D7712" s="1">
        <v>44571</v>
      </c>
      <c r="E7712" s="4">
        <v>15036</v>
      </c>
      <c r="F7712">
        <v>910</v>
      </c>
    </row>
    <row r="7713" spans="1:6" x14ac:dyDescent="0.25">
      <c r="A7713" t="s">
        <v>5</v>
      </c>
      <c r="B7713" t="s">
        <v>6</v>
      </c>
      <c r="C7713" t="s">
        <v>50</v>
      </c>
      <c r="D7713" s="1">
        <v>44571</v>
      </c>
      <c r="E7713" s="4">
        <v>2450</v>
      </c>
      <c r="F7713">
        <v>103</v>
      </c>
    </row>
    <row r="7714" spans="1:6" x14ac:dyDescent="0.25">
      <c r="A7714" t="s">
        <v>25</v>
      </c>
      <c r="B7714" t="s">
        <v>9</v>
      </c>
      <c r="C7714" t="s">
        <v>28</v>
      </c>
      <c r="D7714" s="1">
        <v>44571</v>
      </c>
      <c r="E7714" s="4">
        <v>3801</v>
      </c>
      <c r="F7714">
        <v>634</v>
      </c>
    </row>
    <row r="7715" spans="1:6" x14ac:dyDescent="0.25">
      <c r="A7715" t="s">
        <v>55</v>
      </c>
      <c r="B7715" t="s">
        <v>27</v>
      </c>
      <c r="C7715" t="s">
        <v>52</v>
      </c>
      <c r="D7715" s="1">
        <v>44571</v>
      </c>
      <c r="E7715" s="4">
        <v>3836</v>
      </c>
      <c r="F7715">
        <v>349</v>
      </c>
    </row>
    <row r="7716" spans="1:6" x14ac:dyDescent="0.25">
      <c r="A7716" t="s">
        <v>10</v>
      </c>
      <c r="B7716" t="s">
        <v>6</v>
      </c>
      <c r="C7716" t="s">
        <v>38</v>
      </c>
      <c r="D7716" s="1">
        <v>44571</v>
      </c>
      <c r="E7716" s="4">
        <v>4256</v>
      </c>
      <c r="F7716">
        <v>164</v>
      </c>
    </row>
    <row r="7717" spans="1:6" x14ac:dyDescent="0.25">
      <c r="A7717" t="s">
        <v>53</v>
      </c>
      <c r="B7717" t="s">
        <v>6</v>
      </c>
      <c r="C7717" t="s">
        <v>44</v>
      </c>
      <c r="D7717" s="1">
        <v>44571</v>
      </c>
      <c r="E7717" s="4">
        <v>3500</v>
      </c>
      <c r="F7717">
        <v>153</v>
      </c>
    </row>
    <row r="7718" spans="1:6" x14ac:dyDescent="0.25">
      <c r="A7718" t="s">
        <v>29</v>
      </c>
      <c r="B7718" t="s">
        <v>21</v>
      </c>
      <c r="C7718" t="s">
        <v>35</v>
      </c>
      <c r="D7718" s="1">
        <v>44571</v>
      </c>
      <c r="E7718" s="4">
        <v>11550</v>
      </c>
      <c r="F7718">
        <v>642</v>
      </c>
    </row>
    <row r="7719" spans="1:6" x14ac:dyDescent="0.25">
      <c r="A7719" t="s">
        <v>40</v>
      </c>
      <c r="B7719" t="s">
        <v>9</v>
      </c>
      <c r="C7719" t="s">
        <v>36</v>
      </c>
      <c r="D7719" s="1">
        <v>44571</v>
      </c>
      <c r="E7719" s="4">
        <v>966</v>
      </c>
      <c r="F7719">
        <v>138</v>
      </c>
    </row>
    <row r="7720" spans="1:6" x14ac:dyDescent="0.25">
      <c r="A7720" t="s">
        <v>18</v>
      </c>
      <c r="B7720" t="s">
        <v>21</v>
      </c>
      <c r="C7720" t="s">
        <v>26</v>
      </c>
      <c r="D7720" s="1">
        <v>44571</v>
      </c>
      <c r="E7720" s="4">
        <v>9800</v>
      </c>
      <c r="F7720">
        <v>910</v>
      </c>
    </row>
    <row r="7721" spans="1:6" x14ac:dyDescent="0.25">
      <c r="A7721" t="s">
        <v>18</v>
      </c>
      <c r="B7721" t="s">
        <v>11</v>
      </c>
      <c r="C7721" t="s">
        <v>7</v>
      </c>
      <c r="D7721" s="1">
        <v>44571</v>
      </c>
      <c r="E7721" s="4">
        <v>2310</v>
      </c>
      <c r="F7721">
        <v>154</v>
      </c>
    </row>
    <row r="7722" spans="1:6" x14ac:dyDescent="0.25">
      <c r="A7722" t="s">
        <v>18</v>
      </c>
      <c r="B7722" t="s">
        <v>9</v>
      </c>
      <c r="C7722" t="s">
        <v>12</v>
      </c>
      <c r="D7722" s="1">
        <v>44571</v>
      </c>
      <c r="E7722" s="4">
        <v>3402</v>
      </c>
      <c r="F7722">
        <v>201</v>
      </c>
    </row>
    <row r="7723" spans="1:6" x14ac:dyDescent="0.25">
      <c r="A7723" t="s">
        <v>40</v>
      </c>
      <c r="B7723" t="s">
        <v>27</v>
      </c>
      <c r="C7723" t="s">
        <v>28</v>
      </c>
      <c r="D7723" s="1">
        <v>44571</v>
      </c>
      <c r="E7723" s="4">
        <v>2338</v>
      </c>
      <c r="F7723">
        <v>293</v>
      </c>
    </row>
    <row r="7724" spans="1:6" x14ac:dyDescent="0.25">
      <c r="A7724" t="s">
        <v>13</v>
      </c>
      <c r="B7724" t="s">
        <v>9</v>
      </c>
      <c r="C7724" t="s">
        <v>24</v>
      </c>
      <c r="D7724" s="1">
        <v>44571</v>
      </c>
      <c r="E7724" s="4">
        <v>11767</v>
      </c>
      <c r="F7724">
        <v>654</v>
      </c>
    </row>
    <row r="7725" spans="1:6" x14ac:dyDescent="0.25">
      <c r="A7725" t="s">
        <v>49</v>
      </c>
      <c r="B7725" t="s">
        <v>16</v>
      </c>
      <c r="C7725" t="s">
        <v>45</v>
      </c>
      <c r="D7725" s="1">
        <v>44571</v>
      </c>
      <c r="E7725" s="4">
        <v>2310</v>
      </c>
      <c r="F7725">
        <v>101</v>
      </c>
    </row>
    <row r="7726" spans="1:6" x14ac:dyDescent="0.25">
      <c r="A7726" t="s">
        <v>56</v>
      </c>
      <c r="B7726" t="s">
        <v>6</v>
      </c>
      <c r="C7726" t="s">
        <v>12</v>
      </c>
      <c r="D7726" s="1">
        <v>44572</v>
      </c>
      <c r="E7726" s="4">
        <v>2499</v>
      </c>
      <c r="F7726">
        <v>147</v>
      </c>
    </row>
    <row r="7727" spans="1:6" x14ac:dyDescent="0.25">
      <c r="A7727" t="s">
        <v>8</v>
      </c>
      <c r="B7727" t="s">
        <v>9</v>
      </c>
      <c r="C7727" t="s">
        <v>17</v>
      </c>
      <c r="D7727" s="1">
        <v>44572</v>
      </c>
      <c r="E7727" s="4">
        <v>693</v>
      </c>
      <c r="F7727">
        <v>31</v>
      </c>
    </row>
    <row r="7728" spans="1:6" x14ac:dyDescent="0.25">
      <c r="A7728" t="s">
        <v>49</v>
      </c>
      <c r="B7728" t="s">
        <v>21</v>
      </c>
      <c r="C7728" t="s">
        <v>17</v>
      </c>
      <c r="D7728" s="1">
        <v>44572</v>
      </c>
      <c r="E7728" s="4">
        <v>5943</v>
      </c>
      <c r="F7728">
        <v>271</v>
      </c>
    </row>
    <row r="7729" spans="1:6" x14ac:dyDescent="0.25">
      <c r="A7729" t="s">
        <v>13</v>
      </c>
      <c r="B7729" t="s">
        <v>21</v>
      </c>
      <c r="C7729" t="s">
        <v>42</v>
      </c>
      <c r="D7729" s="1">
        <v>44572</v>
      </c>
      <c r="E7729" s="4">
        <v>2828</v>
      </c>
      <c r="F7729">
        <v>189</v>
      </c>
    </row>
    <row r="7730" spans="1:6" x14ac:dyDescent="0.25">
      <c r="A7730" t="s">
        <v>34</v>
      </c>
      <c r="B7730" t="s">
        <v>27</v>
      </c>
      <c r="C7730" t="s">
        <v>19</v>
      </c>
      <c r="D7730" s="1">
        <v>44572</v>
      </c>
      <c r="E7730" s="4">
        <v>861</v>
      </c>
      <c r="F7730">
        <v>51</v>
      </c>
    </row>
    <row r="7731" spans="1:6" x14ac:dyDescent="0.25">
      <c r="A7731" t="s">
        <v>57</v>
      </c>
      <c r="B7731" t="s">
        <v>21</v>
      </c>
      <c r="C7731" t="s">
        <v>43</v>
      </c>
      <c r="D7731" s="1">
        <v>44572</v>
      </c>
      <c r="E7731" s="4">
        <v>833</v>
      </c>
      <c r="F7731">
        <v>38</v>
      </c>
    </row>
    <row r="7732" spans="1:6" x14ac:dyDescent="0.25">
      <c r="A7732" t="s">
        <v>56</v>
      </c>
      <c r="B7732" t="s">
        <v>9</v>
      </c>
      <c r="C7732" t="s">
        <v>26</v>
      </c>
      <c r="D7732" s="1">
        <v>44572</v>
      </c>
      <c r="E7732" s="4">
        <v>3255</v>
      </c>
      <c r="F7732">
        <v>296</v>
      </c>
    </row>
    <row r="7733" spans="1:6" x14ac:dyDescent="0.25">
      <c r="A7733" t="s">
        <v>5</v>
      </c>
      <c r="B7733" t="s">
        <v>6</v>
      </c>
      <c r="C7733" t="s">
        <v>48</v>
      </c>
      <c r="D7733" s="1">
        <v>44572</v>
      </c>
      <c r="E7733" s="4">
        <v>2184</v>
      </c>
      <c r="F7733">
        <v>81</v>
      </c>
    </row>
    <row r="7734" spans="1:6" x14ac:dyDescent="0.25">
      <c r="A7734" t="s">
        <v>10</v>
      </c>
      <c r="B7734" t="s">
        <v>11</v>
      </c>
      <c r="C7734" t="s">
        <v>14</v>
      </c>
      <c r="D7734" s="1">
        <v>44572</v>
      </c>
      <c r="E7734" s="4">
        <v>3360</v>
      </c>
      <c r="F7734">
        <v>420</v>
      </c>
    </row>
    <row r="7735" spans="1:6" x14ac:dyDescent="0.25">
      <c r="A7735" t="s">
        <v>53</v>
      </c>
      <c r="B7735" t="s">
        <v>21</v>
      </c>
      <c r="C7735" t="s">
        <v>30</v>
      </c>
      <c r="D7735" s="1">
        <v>44572</v>
      </c>
      <c r="E7735" s="4">
        <v>3227</v>
      </c>
      <c r="F7735">
        <v>170</v>
      </c>
    </row>
    <row r="7736" spans="1:6" x14ac:dyDescent="0.25">
      <c r="A7736" t="s">
        <v>37</v>
      </c>
      <c r="B7736" t="s">
        <v>16</v>
      </c>
      <c r="C7736" t="s">
        <v>22</v>
      </c>
      <c r="D7736" s="1">
        <v>44572</v>
      </c>
      <c r="E7736" s="4">
        <v>8792</v>
      </c>
      <c r="F7736">
        <v>910</v>
      </c>
    </row>
    <row r="7737" spans="1:6" x14ac:dyDescent="0.25">
      <c r="A7737" t="s">
        <v>32</v>
      </c>
      <c r="B7737" t="s">
        <v>27</v>
      </c>
      <c r="C7737" t="s">
        <v>38</v>
      </c>
      <c r="D7737" s="1">
        <v>44572</v>
      </c>
      <c r="E7737" s="4">
        <v>819</v>
      </c>
      <c r="F7737">
        <v>31</v>
      </c>
    </row>
    <row r="7738" spans="1:6" x14ac:dyDescent="0.25">
      <c r="A7738" t="s">
        <v>29</v>
      </c>
      <c r="B7738" t="s">
        <v>21</v>
      </c>
      <c r="C7738" t="s">
        <v>19</v>
      </c>
      <c r="D7738" s="1">
        <v>44572</v>
      </c>
      <c r="E7738" s="4">
        <v>1106</v>
      </c>
      <c r="F7738">
        <v>70</v>
      </c>
    </row>
    <row r="7739" spans="1:6" x14ac:dyDescent="0.25">
      <c r="A7739" t="s">
        <v>40</v>
      </c>
      <c r="B7739" t="s">
        <v>11</v>
      </c>
      <c r="C7739" t="s">
        <v>48</v>
      </c>
      <c r="D7739" s="1">
        <v>44572</v>
      </c>
      <c r="E7739" s="4">
        <v>910</v>
      </c>
      <c r="F7739">
        <v>37</v>
      </c>
    </row>
    <row r="7740" spans="1:6" x14ac:dyDescent="0.25">
      <c r="A7740" t="s">
        <v>23</v>
      </c>
      <c r="B7740" t="s">
        <v>27</v>
      </c>
      <c r="C7740" t="s">
        <v>28</v>
      </c>
      <c r="D7740" s="1">
        <v>44572</v>
      </c>
      <c r="E7740" s="4">
        <v>15925</v>
      </c>
      <c r="F7740">
        <v>2660</v>
      </c>
    </row>
    <row r="7741" spans="1:6" x14ac:dyDescent="0.25">
      <c r="A7741" t="s">
        <v>15</v>
      </c>
      <c r="B7741" t="s">
        <v>21</v>
      </c>
      <c r="C7741" t="s">
        <v>17</v>
      </c>
      <c r="D7741" s="1">
        <v>44572</v>
      </c>
      <c r="E7741" s="4">
        <v>329</v>
      </c>
      <c r="F7741">
        <v>15</v>
      </c>
    </row>
    <row r="7742" spans="1:6" x14ac:dyDescent="0.25">
      <c r="A7742" t="s">
        <v>32</v>
      </c>
      <c r="B7742" t="s">
        <v>6</v>
      </c>
      <c r="C7742" t="s">
        <v>31</v>
      </c>
      <c r="D7742" s="1">
        <v>44572</v>
      </c>
      <c r="E7742" s="4">
        <v>2905</v>
      </c>
      <c r="F7742">
        <v>208</v>
      </c>
    </row>
    <row r="7743" spans="1:6" x14ac:dyDescent="0.25">
      <c r="A7743" t="s">
        <v>8</v>
      </c>
      <c r="B7743" t="s">
        <v>6</v>
      </c>
      <c r="C7743" t="s">
        <v>52</v>
      </c>
      <c r="D7743" s="1">
        <v>44572</v>
      </c>
      <c r="E7743" s="4">
        <v>2562</v>
      </c>
      <c r="F7743">
        <v>214</v>
      </c>
    </row>
    <row r="7744" spans="1:6" x14ac:dyDescent="0.25">
      <c r="A7744" t="s">
        <v>10</v>
      </c>
      <c r="B7744" t="s">
        <v>11</v>
      </c>
      <c r="C7744" t="s">
        <v>17</v>
      </c>
      <c r="D7744" s="1">
        <v>44572</v>
      </c>
      <c r="E7744" s="4">
        <v>16317</v>
      </c>
      <c r="F7744">
        <v>770</v>
      </c>
    </row>
    <row r="7745" spans="1:6" x14ac:dyDescent="0.25">
      <c r="A7745" t="s">
        <v>32</v>
      </c>
      <c r="B7745" t="s">
        <v>6</v>
      </c>
      <c r="C7745" t="s">
        <v>47</v>
      </c>
      <c r="D7745" s="1">
        <v>44572</v>
      </c>
      <c r="E7745" s="4">
        <v>1022</v>
      </c>
      <c r="F7745">
        <v>61</v>
      </c>
    </row>
    <row r="7746" spans="1:6" x14ac:dyDescent="0.25">
      <c r="A7746" t="s">
        <v>23</v>
      </c>
      <c r="B7746" t="s">
        <v>16</v>
      </c>
      <c r="C7746" t="s">
        <v>35</v>
      </c>
      <c r="D7746" s="1">
        <v>44572</v>
      </c>
      <c r="E7746" s="4">
        <v>10724</v>
      </c>
      <c r="F7746">
        <v>565</v>
      </c>
    </row>
    <row r="7747" spans="1:6" x14ac:dyDescent="0.25">
      <c r="A7747" t="s">
        <v>54</v>
      </c>
      <c r="B7747" t="s">
        <v>11</v>
      </c>
      <c r="C7747" t="s">
        <v>12</v>
      </c>
      <c r="D7747" s="1">
        <v>44572</v>
      </c>
      <c r="E7747" s="4">
        <v>5908</v>
      </c>
      <c r="F7747">
        <v>394</v>
      </c>
    </row>
    <row r="7748" spans="1:6" x14ac:dyDescent="0.25">
      <c r="A7748" t="s">
        <v>32</v>
      </c>
      <c r="B7748" t="s">
        <v>16</v>
      </c>
      <c r="C7748" t="s">
        <v>7</v>
      </c>
      <c r="D7748" s="1">
        <v>44572</v>
      </c>
      <c r="E7748" s="4">
        <v>7889</v>
      </c>
      <c r="F7748">
        <v>494</v>
      </c>
    </row>
    <row r="7749" spans="1:6" x14ac:dyDescent="0.25">
      <c r="A7749" t="s">
        <v>46</v>
      </c>
      <c r="B7749" t="s">
        <v>27</v>
      </c>
      <c r="C7749" t="s">
        <v>14</v>
      </c>
      <c r="D7749" s="1">
        <v>44572</v>
      </c>
      <c r="E7749" s="4">
        <v>8211</v>
      </c>
      <c r="F7749">
        <v>1050</v>
      </c>
    </row>
    <row r="7750" spans="1:6" x14ac:dyDescent="0.25">
      <c r="A7750" t="s">
        <v>56</v>
      </c>
      <c r="B7750" t="s">
        <v>16</v>
      </c>
      <c r="C7750" t="s">
        <v>7</v>
      </c>
      <c r="D7750" s="1">
        <v>44572</v>
      </c>
      <c r="E7750" s="4">
        <v>3227</v>
      </c>
      <c r="F7750">
        <v>216</v>
      </c>
    </row>
    <row r="7751" spans="1:6" x14ac:dyDescent="0.25">
      <c r="A7751" t="s">
        <v>57</v>
      </c>
      <c r="B7751" t="s">
        <v>6</v>
      </c>
      <c r="C7751" t="s">
        <v>26</v>
      </c>
      <c r="D7751" s="1">
        <v>44572</v>
      </c>
      <c r="E7751" s="4">
        <v>2303</v>
      </c>
      <c r="F7751">
        <v>192</v>
      </c>
    </row>
    <row r="7752" spans="1:6" x14ac:dyDescent="0.25">
      <c r="A7752" t="s">
        <v>53</v>
      </c>
      <c r="B7752" t="s">
        <v>21</v>
      </c>
      <c r="C7752" t="s">
        <v>47</v>
      </c>
      <c r="D7752" s="1">
        <v>44572</v>
      </c>
      <c r="E7752" s="4">
        <v>1456</v>
      </c>
      <c r="F7752">
        <v>98</v>
      </c>
    </row>
    <row r="7753" spans="1:6" x14ac:dyDescent="0.25">
      <c r="A7753" t="s">
        <v>55</v>
      </c>
      <c r="B7753" t="s">
        <v>16</v>
      </c>
      <c r="C7753" t="s">
        <v>12</v>
      </c>
      <c r="D7753" s="1">
        <v>44572</v>
      </c>
      <c r="E7753" s="4">
        <v>4487</v>
      </c>
      <c r="F7753">
        <v>264</v>
      </c>
    </row>
    <row r="7754" spans="1:6" x14ac:dyDescent="0.25">
      <c r="A7754" t="s">
        <v>49</v>
      </c>
      <c r="B7754" t="s">
        <v>27</v>
      </c>
      <c r="C7754" t="s">
        <v>28</v>
      </c>
      <c r="D7754" s="1">
        <v>44572</v>
      </c>
      <c r="E7754" s="4">
        <v>5467</v>
      </c>
      <c r="F7754">
        <v>770</v>
      </c>
    </row>
    <row r="7755" spans="1:6" x14ac:dyDescent="0.25">
      <c r="A7755" t="s">
        <v>39</v>
      </c>
      <c r="B7755" t="s">
        <v>16</v>
      </c>
      <c r="C7755" t="s">
        <v>28</v>
      </c>
      <c r="D7755" s="1">
        <v>44572</v>
      </c>
      <c r="E7755" s="4">
        <v>6083</v>
      </c>
      <c r="F7755">
        <v>770</v>
      </c>
    </row>
    <row r="7756" spans="1:6" x14ac:dyDescent="0.25">
      <c r="A7756" t="s">
        <v>56</v>
      </c>
      <c r="B7756" t="s">
        <v>6</v>
      </c>
      <c r="C7756" t="s">
        <v>35</v>
      </c>
      <c r="D7756" s="1">
        <v>44572</v>
      </c>
      <c r="E7756" s="4">
        <v>3402</v>
      </c>
      <c r="F7756">
        <v>189</v>
      </c>
    </row>
    <row r="7757" spans="1:6" x14ac:dyDescent="0.25">
      <c r="A7757" t="s">
        <v>23</v>
      </c>
      <c r="B7757" t="s">
        <v>9</v>
      </c>
      <c r="C7757" t="s">
        <v>31</v>
      </c>
      <c r="D7757" s="1">
        <v>44572</v>
      </c>
      <c r="E7757" s="4">
        <v>7840</v>
      </c>
      <c r="F7757">
        <v>560</v>
      </c>
    </row>
    <row r="7758" spans="1:6" x14ac:dyDescent="0.25">
      <c r="A7758" t="s">
        <v>40</v>
      </c>
      <c r="B7758" t="s">
        <v>16</v>
      </c>
      <c r="C7758" t="s">
        <v>14</v>
      </c>
      <c r="D7758" s="1">
        <v>44572</v>
      </c>
      <c r="E7758" s="4">
        <v>7560</v>
      </c>
      <c r="F7758">
        <v>1050</v>
      </c>
    </row>
    <row r="7759" spans="1:6" x14ac:dyDescent="0.25">
      <c r="A7759" t="s">
        <v>57</v>
      </c>
      <c r="B7759" t="s">
        <v>27</v>
      </c>
      <c r="C7759" t="s">
        <v>7</v>
      </c>
      <c r="D7759" s="1">
        <v>44572</v>
      </c>
      <c r="E7759" s="4">
        <v>4004</v>
      </c>
      <c r="F7759">
        <v>286</v>
      </c>
    </row>
    <row r="7760" spans="1:6" x14ac:dyDescent="0.25">
      <c r="A7760" t="s">
        <v>13</v>
      </c>
      <c r="B7760" t="s">
        <v>9</v>
      </c>
      <c r="C7760" t="s">
        <v>30</v>
      </c>
      <c r="D7760" s="1">
        <v>44572</v>
      </c>
      <c r="E7760" s="4">
        <v>2947</v>
      </c>
      <c r="F7760">
        <v>164</v>
      </c>
    </row>
    <row r="7761" spans="1:6" x14ac:dyDescent="0.25">
      <c r="A7761" t="s">
        <v>25</v>
      </c>
      <c r="B7761" t="s">
        <v>16</v>
      </c>
      <c r="C7761" t="s">
        <v>48</v>
      </c>
      <c r="D7761" s="1">
        <v>44572</v>
      </c>
      <c r="E7761" s="4">
        <v>1078</v>
      </c>
      <c r="F7761">
        <v>40</v>
      </c>
    </row>
    <row r="7762" spans="1:6" x14ac:dyDescent="0.25">
      <c r="A7762" t="s">
        <v>57</v>
      </c>
      <c r="B7762" t="s">
        <v>11</v>
      </c>
      <c r="C7762" t="s">
        <v>26</v>
      </c>
      <c r="D7762" s="1">
        <v>44572</v>
      </c>
      <c r="E7762" s="4">
        <v>11620</v>
      </c>
      <c r="F7762">
        <v>1050</v>
      </c>
    </row>
    <row r="7763" spans="1:6" x14ac:dyDescent="0.25">
      <c r="A7763" t="s">
        <v>54</v>
      </c>
      <c r="B7763" t="s">
        <v>9</v>
      </c>
      <c r="C7763" t="s">
        <v>47</v>
      </c>
      <c r="D7763" s="1">
        <v>44572</v>
      </c>
      <c r="E7763" s="4">
        <v>6699</v>
      </c>
      <c r="F7763">
        <v>419</v>
      </c>
    </row>
    <row r="7764" spans="1:6" x14ac:dyDescent="0.25">
      <c r="A7764" t="s">
        <v>18</v>
      </c>
      <c r="B7764" t="s">
        <v>6</v>
      </c>
      <c r="C7764" t="s">
        <v>22</v>
      </c>
      <c r="D7764" s="1">
        <v>44572</v>
      </c>
      <c r="E7764" s="4">
        <v>4984</v>
      </c>
      <c r="F7764">
        <v>623</v>
      </c>
    </row>
    <row r="7765" spans="1:6" x14ac:dyDescent="0.25">
      <c r="A7765" t="s">
        <v>49</v>
      </c>
      <c r="B7765" t="s">
        <v>11</v>
      </c>
      <c r="C7765" t="s">
        <v>7</v>
      </c>
      <c r="D7765" s="1">
        <v>44572</v>
      </c>
      <c r="E7765" s="4">
        <v>1309</v>
      </c>
      <c r="F7765">
        <v>82</v>
      </c>
    </row>
    <row r="7766" spans="1:6" x14ac:dyDescent="0.25">
      <c r="A7766" t="s">
        <v>13</v>
      </c>
      <c r="B7766" t="s">
        <v>9</v>
      </c>
      <c r="C7766" t="s">
        <v>12</v>
      </c>
      <c r="D7766" s="1">
        <v>44572</v>
      </c>
      <c r="E7766" s="4">
        <v>8827</v>
      </c>
      <c r="F7766">
        <v>589</v>
      </c>
    </row>
    <row r="7767" spans="1:6" x14ac:dyDescent="0.25">
      <c r="A7767" t="s">
        <v>8</v>
      </c>
      <c r="B7767" t="s">
        <v>27</v>
      </c>
      <c r="C7767" t="s">
        <v>36</v>
      </c>
      <c r="D7767" s="1">
        <v>44572</v>
      </c>
      <c r="E7767" s="4">
        <v>6244</v>
      </c>
      <c r="F7767">
        <v>770</v>
      </c>
    </row>
    <row r="7768" spans="1:6" x14ac:dyDescent="0.25">
      <c r="A7768" t="s">
        <v>33</v>
      </c>
      <c r="B7768" t="s">
        <v>16</v>
      </c>
      <c r="C7768" t="s">
        <v>26</v>
      </c>
      <c r="D7768" s="1">
        <v>44572</v>
      </c>
      <c r="E7768" s="4">
        <v>8274</v>
      </c>
      <c r="F7768">
        <v>770</v>
      </c>
    </row>
    <row r="7769" spans="1:6" x14ac:dyDescent="0.25">
      <c r="A7769" t="s">
        <v>46</v>
      </c>
      <c r="B7769" t="s">
        <v>9</v>
      </c>
      <c r="C7769" t="s">
        <v>28</v>
      </c>
      <c r="D7769" s="1">
        <v>44572</v>
      </c>
      <c r="E7769" s="4">
        <v>6321</v>
      </c>
      <c r="F7769">
        <v>1050</v>
      </c>
    </row>
    <row r="7770" spans="1:6" x14ac:dyDescent="0.25">
      <c r="A7770" t="s">
        <v>18</v>
      </c>
      <c r="B7770" t="s">
        <v>27</v>
      </c>
      <c r="C7770" t="s">
        <v>17</v>
      </c>
      <c r="D7770" s="1">
        <v>44572</v>
      </c>
      <c r="E7770" s="4">
        <v>8883</v>
      </c>
      <c r="F7770">
        <v>423</v>
      </c>
    </row>
    <row r="7771" spans="1:6" x14ac:dyDescent="0.25">
      <c r="A7771" t="s">
        <v>40</v>
      </c>
      <c r="B7771" t="s">
        <v>27</v>
      </c>
      <c r="C7771" t="s">
        <v>35</v>
      </c>
      <c r="D7771" s="1">
        <v>44572</v>
      </c>
      <c r="E7771" s="4">
        <v>6069</v>
      </c>
      <c r="F7771">
        <v>357</v>
      </c>
    </row>
    <row r="7772" spans="1:6" x14ac:dyDescent="0.25">
      <c r="A7772" t="s">
        <v>33</v>
      </c>
      <c r="B7772" t="s">
        <v>21</v>
      </c>
      <c r="C7772" t="s">
        <v>36</v>
      </c>
      <c r="D7772" s="1">
        <v>44572</v>
      </c>
      <c r="E7772" s="4">
        <v>4522</v>
      </c>
      <c r="F7772">
        <v>646</v>
      </c>
    </row>
    <row r="7773" spans="1:6" x14ac:dyDescent="0.25">
      <c r="A7773" t="s">
        <v>53</v>
      </c>
      <c r="B7773" t="s">
        <v>21</v>
      </c>
      <c r="C7773" t="s">
        <v>26</v>
      </c>
      <c r="D7773" s="1">
        <v>44572</v>
      </c>
      <c r="E7773" s="4">
        <v>1890</v>
      </c>
      <c r="F7773">
        <v>172</v>
      </c>
    </row>
    <row r="7774" spans="1:6" x14ac:dyDescent="0.25">
      <c r="A7774" t="s">
        <v>37</v>
      </c>
      <c r="B7774" t="s">
        <v>11</v>
      </c>
      <c r="C7774" t="s">
        <v>17</v>
      </c>
      <c r="D7774" s="1">
        <v>44572</v>
      </c>
      <c r="E7774" s="4">
        <v>2086</v>
      </c>
      <c r="F7774">
        <v>95</v>
      </c>
    </row>
    <row r="7775" spans="1:6" x14ac:dyDescent="0.25">
      <c r="A7775" t="s">
        <v>37</v>
      </c>
      <c r="B7775" t="s">
        <v>9</v>
      </c>
      <c r="C7775" t="s">
        <v>26</v>
      </c>
      <c r="D7775" s="1">
        <v>44572</v>
      </c>
      <c r="E7775" s="4">
        <v>12530</v>
      </c>
      <c r="F7775">
        <v>1120</v>
      </c>
    </row>
    <row r="7776" spans="1:6" x14ac:dyDescent="0.25">
      <c r="A7776" t="s">
        <v>40</v>
      </c>
      <c r="B7776" t="s">
        <v>9</v>
      </c>
      <c r="C7776" t="s">
        <v>38</v>
      </c>
      <c r="D7776" s="1">
        <v>44572</v>
      </c>
      <c r="E7776" s="4">
        <v>6237</v>
      </c>
      <c r="F7776">
        <v>240</v>
      </c>
    </row>
    <row r="7777" spans="1:6" x14ac:dyDescent="0.25">
      <c r="A7777" t="s">
        <v>18</v>
      </c>
      <c r="B7777" t="s">
        <v>6</v>
      </c>
      <c r="C7777" t="s">
        <v>43</v>
      </c>
      <c r="D7777" s="1">
        <v>44572</v>
      </c>
      <c r="E7777" s="4">
        <v>1701</v>
      </c>
      <c r="F7777">
        <v>81</v>
      </c>
    </row>
    <row r="7778" spans="1:6" x14ac:dyDescent="0.25">
      <c r="A7778" t="s">
        <v>54</v>
      </c>
      <c r="B7778" t="s">
        <v>27</v>
      </c>
      <c r="C7778" t="s">
        <v>28</v>
      </c>
      <c r="D7778" s="1">
        <v>44572</v>
      </c>
      <c r="E7778" s="4">
        <v>476</v>
      </c>
      <c r="F7778">
        <v>68</v>
      </c>
    </row>
    <row r="7779" spans="1:6" x14ac:dyDescent="0.25">
      <c r="A7779" t="s">
        <v>39</v>
      </c>
      <c r="B7779" t="s">
        <v>16</v>
      </c>
      <c r="C7779" t="s">
        <v>31</v>
      </c>
      <c r="D7779" s="1">
        <v>44572</v>
      </c>
      <c r="E7779" s="4">
        <v>11305</v>
      </c>
      <c r="F7779">
        <v>910</v>
      </c>
    </row>
    <row r="7780" spans="1:6" x14ac:dyDescent="0.25">
      <c r="A7780" t="s">
        <v>40</v>
      </c>
      <c r="B7780" t="s">
        <v>16</v>
      </c>
      <c r="C7780" t="s">
        <v>35</v>
      </c>
      <c r="D7780" s="1">
        <v>44572</v>
      </c>
      <c r="E7780" s="4">
        <v>8666</v>
      </c>
      <c r="F7780">
        <v>482</v>
      </c>
    </row>
    <row r="7781" spans="1:6" x14ac:dyDescent="0.25">
      <c r="A7781" t="s">
        <v>53</v>
      </c>
      <c r="B7781" t="s">
        <v>6</v>
      </c>
      <c r="C7781" t="s">
        <v>38</v>
      </c>
      <c r="D7781" s="1">
        <v>44572</v>
      </c>
      <c r="E7781" s="4">
        <v>1015</v>
      </c>
      <c r="F7781">
        <v>41</v>
      </c>
    </row>
    <row r="7782" spans="1:6" x14ac:dyDescent="0.25">
      <c r="A7782" t="s">
        <v>51</v>
      </c>
      <c r="B7782" t="s">
        <v>21</v>
      </c>
      <c r="C7782" t="s">
        <v>38</v>
      </c>
      <c r="D7782" s="1">
        <v>44572</v>
      </c>
      <c r="E7782" s="4">
        <v>11991</v>
      </c>
      <c r="F7782">
        <v>445</v>
      </c>
    </row>
    <row r="7783" spans="1:6" x14ac:dyDescent="0.25">
      <c r="A7783" t="s">
        <v>57</v>
      </c>
      <c r="B7783" t="s">
        <v>6</v>
      </c>
      <c r="C7783" t="s">
        <v>22</v>
      </c>
      <c r="D7783" s="1">
        <v>44572</v>
      </c>
      <c r="E7783" s="4">
        <v>3479</v>
      </c>
      <c r="F7783">
        <v>435</v>
      </c>
    </row>
    <row r="7784" spans="1:6" x14ac:dyDescent="0.25">
      <c r="A7784" t="s">
        <v>49</v>
      </c>
      <c r="B7784" t="s">
        <v>9</v>
      </c>
      <c r="C7784" t="s">
        <v>7</v>
      </c>
      <c r="D7784" s="1">
        <v>44573</v>
      </c>
      <c r="E7784" s="4">
        <v>6909</v>
      </c>
      <c r="F7784">
        <v>432</v>
      </c>
    </row>
    <row r="7785" spans="1:6" x14ac:dyDescent="0.25">
      <c r="A7785" t="s">
        <v>40</v>
      </c>
      <c r="B7785" t="s">
        <v>9</v>
      </c>
      <c r="C7785" t="s">
        <v>14</v>
      </c>
      <c r="D7785" s="1">
        <v>44573</v>
      </c>
      <c r="E7785" s="4">
        <v>3087</v>
      </c>
      <c r="F7785">
        <v>441</v>
      </c>
    </row>
    <row r="7786" spans="1:6" x14ac:dyDescent="0.25">
      <c r="A7786" t="s">
        <v>33</v>
      </c>
      <c r="B7786" t="s">
        <v>21</v>
      </c>
      <c r="C7786" t="s">
        <v>7</v>
      </c>
      <c r="D7786" s="1">
        <v>44573</v>
      </c>
      <c r="E7786" s="4">
        <v>2618</v>
      </c>
      <c r="F7786">
        <v>175</v>
      </c>
    </row>
    <row r="7787" spans="1:6" x14ac:dyDescent="0.25">
      <c r="A7787" t="s">
        <v>56</v>
      </c>
      <c r="B7787" t="s">
        <v>11</v>
      </c>
      <c r="C7787" t="s">
        <v>35</v>
      </c>
      <c r="D7787" s="1">
        <v>44573</v>
      </c>
      <c r="E7787" s="4">
        <v>6125</v>
      </c>
      <c r="F7787">
        <v>341</v>
      </c>
    </row>
    <row r="7788" spans="1:6" x14ac:dyDescent="0.25">
      <c r="A7788" t="s">
        <v>54</v>
      </c>
      <c r="B7788" t="s">
        <v>21</v>
      </c>
      <c r="C7788" t="s">
        <v>38</v>
      </c>
      <c r="D7788" s="1">
        <v>44573</v>
      </c>
      <c r="E7788" s="4">
        <v>13797</v>
      </c>
      <c r="F7788">
        <v>552</v>
      </c>
    </row>
    <row r="7789" spans="1:6" x14ac:dyDescent="0.25">
      <c r="A7789" t="s">
        <v>49</v>
      </c>
      <c r="B7789" t="s">
        <v>11</v>
      </c>
      <c r="C7789" t="s">
        <v>19</v>
      </c>
      <c r="D7789" s="1">
        <v>44573</v>
      </c>
      <c r="E7789" s="4">
        <v>10003</v>
      </c>
      <c r="F7789">
        <v>626</v>
      </c>
    </row>
    <row r="7790" spans="1:6" x14ac:dyDescent="0.25">
      <c r="A7790" t="s">
        <v>23</v>
      </c>
      <c r="B7790" t="s">
        <v>11</v>
      </c>
      <c r="C7790" t="s">
        <v>30</v>
      </c>
      <c r="D7790" s="1">
        <v>44573</v>
      </c>
      <c r="E7790" s="4">
        <v>9471</v>
      </c>
      <c r="F7790">
        <v>499</v>
      </c>
    </row>
    <row r="7791" spans="1:6" x14ac:dyDescent="0.25">
      <c r="A7791" t="s">
        <v>33</v>
      </c>
      <c r="B7791" t="s">
        <v>27</v>
      </c>
      <c r="C7791" t="s">
        <v>24</v>
      </c>
      <c r="D7791" s="1">
        <v>44573</v>
      </c>
      <c r="E7791" s="4">
        <v>2170</v>
      </c>
      <c r="F7791">
        <v>115</v>
      </c>
    </row>
    <row r="7792" spans="1:6" x14ac:dyDescent="0.25">
      <c r="A7792" t="s">
        <v>39</v>
      </c>
      <c r="B7792" t="s">
        <v>6</v>
      </c>
      <c r="C7792" t="s">
        <v>48</v>
      </c>
      <c r="D7792" s="1">
        <v>44573</v>
      </c>
      <c r="E7792" s="4">
        <v>6202</v>
      </c>
      <c r="F7792">
        <v>239</v>
      </c>
    </row>
    <row r="7793" spans="1:6" x14ac:dyDescent="0.25">
      <c r="A7793" t="s">
        <v>8</v>
      </c>
      <c r="B7793" t="s">
        <v>27</v>
      </c>
      <c r="C7793" t="s">
        <v>31</v>
      </c>
      <c r="D7793" s="1">
        <v>44573</v>
      </c>
      <c r="E7793" s="4">
        <v>10031</v>
      </c>
      <c r="F7793">
        <v>770</v>
      </c>
    </row>
    <row r="7794" spans="1:6" x14ac:dyDescent="0.25">
      <c r="A7794" t="s">
        <v>39</v>
      </c>
      <c r="B7794" t="s">
        <v>6</v>
      </c>
      <c r="C7794" t="s">
        <v>47</v>
      </c>
      <c r="D7794" s="1">
        <v>44573</v>
      </c>
      <c r="E7794" s="4">
        <v>3766</v>
      </c>
      <c r="F7794">
        <v>252</v>
      </c>
    </row>
    <row r="7795" spans="1:6" x14ac:dyDescent="0.25">
      <c r="A7795" t="s">
        <v>57</v>
      </c>
      <c r="B7795" t="s">
        <v>27</v>
      </c>
      <c r="C7795" t="s">
        <v>31</v>
      </c>
      <c r="D7795" s="1">
        <v>44573</v>
      </c>
      <c r="E7795" s="4">
        <v>105</v>
      </c>
      <c r="F7795">
        <v>8</v>
      </c>
    </row>
    <row r="7796" spans="1:6" x14ac:dyDescent="0.25">
      <c r="A7796" t="s">
        <v>13</v>
      </c>
      <c r="B7796" t="s">
        <v>21</v>
      </c>
      <c r="C7796" t="s">
        <v>52</v>
      </c>
      <c r="D7796" s="1">
        <v>44573</v>
      </c>
      <c r="E7796" s="4">
        <v>2695</v>
      </c>
      <c r="F7796">
        <v>225</v>
      </c>
    </row>
    <row r="7797" spans="1:6" x14ac:dyDescent="0.25">
      <c r="A7797" t="s">
        <v>29</v>
      </c>
      <c r="B7797" t="s">
        <v>21</v>
      </c>
      <c r="C7797" t="s">
        <v>17</v>
      </c>
      <c r="D7797" s="1">
        <v>44573</v>
      </c>
      <c r="E7797" s="4">
        <v>196</v>
      </c>
      <c r="F7797">
        <v>9</v>
      </c>
    </row>
    <row r="7798" spans="1:6" x14ac:dyDescent="0.25">
      <c r="A7798" t="s">
        <v>10</v>
      </c>
      <c r="B7798" t="s">
        <v>21</v>
      </c>
      <c r="C7798" t="s">
        <v>30</v>
      </c>
      <c r="D7798" s="1">
        <v>44573</v>
      </c>
      <c r="E7798" s="4">
        <v>7287</v>
      </c>
      <c r="F7798">
        <v>365</v>
      </c>
    </row>
    <row r="7799" spans="1:6" x14ac:dyDescent="0.25">
      <c r="A7799" t="s">
        <v>57</v>
      </c>
      <c r="B7799" t="s">
        <v>9</v>
      </c>
      <c r="C7799" t="s">
        <v>48</v>
      </c>
      <c r="D7799" s="1">
        <v>44573</v>
      </c>
      <c r="E7799" s="4">
        <v>15610</v>
      </c>
      <c r="F7799">
        <v>625</v>
      </c>
    </row>
    <row r="7800" spans="1:6" x14ac:dyDescent="0.25">
      <c r="A7800" t="s">
        <v>57</v>
      </c>
      <c r="B7800" t="s">
        <v>21</v>
      </c>
      <c r="C7800" t="s">
        <v>7</v>
      </c>
      <c r="D7800" s="1">
        <v>44573</v>
      </c>
      <c r="E7800" s="4">
        <v>3192</v>
      </c>
      <c r="F7800">
        <v>228</v>
      </c>
    </row>
    <row r="7801" spans="1:6" x14ac:dyDescent="0.25">
      <c r="A7801" t="s">
        <v>32</v>
      </c>
      <c r="B7801" t="s">
        <v>9</v>
      </c>
      <c r="C7801" t="s">
        <v>36</v>
      </c>
      <c r="D7801" s="1">
        <v>44573</v>
      </c>
      <c r="E7801" s="4">
        <v>9107</v>
      </c>
      <c r="F7801">
        <v>1120</v>
      </c>
    </row>
    <row r="7802" spans="1:6" x14ac:dyDescent="0.25">
      <c r="A7802" t="s">
        <v>32</v>
      </c>
      <c r="B7802" t="s">
        <v>11</v>
      </c>
      <c r="C7802" t="s">
        <v>12</v>
      </c>
      <c r="D7802" s="1">
        <v>44573</v>
      </c>
      <c r="E7802" s="4">
        <v>9387</v>
      </c>
      <c r="F7802">
        <v>587</v>
      </c>
    </row>
    <row r="7803" spans="1:6" x14ac:dyDescent="0.25">
      <c r="A7803" t="s">
        <v>29</v>
      </c>
      <c r="B7803" t="s">
        <v>16</v>
      </c>
      <c r="C7803" t="s">
        <v>26</v>
      </c>
      <c r="D7803" s="1">
        <v>44573</v>
      </c>
      <c r="E7803" s="4">
        <v>2261</v>
      </c>
      <c r="F7803">
        <v>174</v>
      </c>
    </row>
    <row r="7804" spans="1:6" x14ac:dyDescent="0.25">
      <c r="A7804" t="s">
        <v>29</v>
      </c>
      <c r="B7804" t="s">
        <v>27</v>
      </c>
      <c r="C7804" t="s">
        <v>14</v>
      </c>
      <c r="D7804" s="1">
        <v>44573</v>
      </c>
      <c r="E7804" s="4">
        <v>7434</v>
      </c>
      <c r="F7804">
        <v>910</v>
      </c>
    </row>
    <row r="7805" spans="1:6" x14ac:dyDescent="0.25">
      <c r="A7805" t="s">
        <v>56</v>
      </c>
      <c r="B7805" t="s">
        <v>11</v>
      </c>
      <c r="C7805" t="s">
        <v>42</v>
      </c>
      <c r="D7805" s="1">
        <v>44573</v>
      </c>
      <c r="E7805" s="4">
        <v>868</v>
      </c>
      <c r="F7805">
        <v>62</v>
      </c>
    </row>
    <row r="7806" spans="1:6" x14ac:dyDescent="0.25">
      <c r="A7806" t="s">
        <v>33</v>
      </c>
      <c r="B7806" t="s">
        <v>27</v>
      </c>
      <c r="C7806" t="s">
        <v>19</v>
      </c>
      <c r="D7806" s="1">
        <v>44573</v>
      </c>
      <c r="E7806" s="4">
        <v>5824</v>
      </c>
      <c r="F7806">
        <v>364</v>
      </c>
    </row>
    <row r="7807" spans="1:6" x14ac:dyDescent="0.25">
      <c r="A7807" t="s">
        <v>8</v>
      </c>
      <c r="B7807" t="s">
        <v>27</v>
      </c>
      <c r="C7807" t="s">
        <v>48</v>
      </c>
      <c r="D7807" s="1">
        <v>44573</v>
      </c>
      <c r="E7807" s="4">
        <v>5803</v>
      </c>
      <c r="F7807">
        <v>233</v>
      </c>
    </row>
    <row r="7808" spans="1:6" x14ac:dyDescent="0.25">
      <c r="A7808" t="s">
        <v>32</v>
      </c>
      <c r="B7808" t="s">
        <v>11</v>
      </c>
      <c r="C7808" t="s">
        <v>48</v>
      </c>
      <c r="D7808" s="1">
        <v>44573</v>
      </c>
      <c r="E7808" s="4">
        <v>3059</v>
      </c>
      <c r="F7808">
        <v>114</v>
      </c>
    </row>
    <row r="7809" spans="1:6" x14ac:dyDescent="0.25">
      <c r="A7809" t="s">
        <v>54</v>
      </c>
      <c r="B7809" t="s">
        <v>6</v>
      </c>
      <c r="C7809" t="s">
        <v>52</v>
      </c>
      <c r="D7809" s="1">
        <v>44573</v>
      </c>
      <c r="E7809" s="4">
        <v>2548</v>
      </c>
      <c r="F7809">
        <v>213</v>
      </c>
    </row>
    <row r="7810" spans="1:6" x14ac:dyDescent="0.25">
      <c r="A7810" t="s">
        <v>39</v>
      </c>
      <c r="B7810" t="s">
        <v>6</v>
      </c>
      <c r="C7810" t="s">
        <v>38</v>
      </c>
      <c r="D7810" s="1">
        <v>44573</v>
      </c>
      <c r="E7810" s="4">
        <v>8295</v>
      </c>
      <c r="F7810">
        <v>308</v>
      </c>
    </row>
    <row r="7811" spans="1:6" x14ac:dyDescent="0.25">
      <c r="A7811" t="s">
        <v>49</v>
      </c>
      <c r="B7811" t="s">
        <v>9</v>
      </c>
      <c r="C7811" t="s">
        <v>28</v>
      </c>
      <c r="D7811" s="1">
        <v>44573</v>
      </c>
      <c r="E7811" s="4">
        <v>4494</v>
      </c>
      <c r="F7811">
        <v>770</v>
      </c>
    </row>
    <row r="7812" spans="1:6" x14ac:dyDescent="0.25">
      <c r="A7812" t="s">
        <v>10</v>
      </c>
      <c r="B7812" t="s">
        <v>6</v>
      </c>
      <c r="C7812" t="s">
        <v>22</v>
      </c>
      <c r="D7812" s="1">
        <v>44573</v>
      </c>
      <c r="E7812" s="4">
        <v>2051</v>
      </c>
      <c r="F7812">
        <v>228</v>
      </c>
    </row>
    <row r="7813" spans="1:6" x14ac:dyDescent="0.25">
      <c r="A7813" t="s">
        <v>55</v>
      </c>
      <c r="B7813" t="s">
        <v>9</v>
      </c>
      <c r="C7813" t="s">
        <v>24</v>
      </c>
      <c r="D7813" s="1">
        <v>44573</v>
      </c>
      <c r="E7813" s="4">
        <v>16835</v>
      </c>
      <c r="F7813">
        <v>910</v>
      </c>
    </row>
    <row r="7814" spans="1:6" x14ac:dyDescent="0.25">
      <c r="A7814" t="s">
        <v>13</v>
      </c>
      <c r="B7814" t="s">
        <v>21</v>
      </c>
      <c r="C7814" t="s">
        <v>22</v>
      </c>
      <c r="D7814" s="1">
        <v>44573</v>
      </c>
      <c r="E7814" s="4">
        <v>8274</v>
      </c>
      <c r="F7814">
        <v>1050</v>
      </c>
    </row>
    <row r="7815" spans="1:6" x14ac:dyDescent="0.25">
      <c r="A7815" t="s">
        <v>49</v>
      </c>
      <c r="B7815" t="s">
        <v>27</v>
      </c>
      <c r="C7815" t="s">
        <v>36</v>
      </c>
      <c r="D7815" s="1">
        <v>44573</v>
      </c>
      <c r="E7815" s="4">
        <v>5103</v>
      </c>
      <c r="F7815">
        <v>700</v>
      </c>
    </row>
    <row r="7816" spans="1:6" x14ac:dyDescent="0.25">
      <c r="A7816" t="s">
        <v>15</v>
      </c>
      <c r="B7816" t="s">
        <v>6</v>
      </c>
      <c r="C7816" t="s">
        <v>43</v>
      </c>
      <c r="D7816" s="1">
        <v>44573</v>
      </c>
      <c r="E7816" s="4">
        <v>140</v>
      </c>
      <c r="F7816">
        <v>7</v>
      </c>
    </row>
    <row r="7817" spans="1:6" x14ac:dyDescent="0.25">
      <c r="A7817" t="s">
        <v>55</v>
      </c>
      <c r="B7817" t="s">
        <v>27</v>
      </c>
      <c r="C7817" t="s">
        <v>42</v>
      </c>
      <c r="D7817" s="1">
        <v>44573</v>
      </c>
      <c r="E7817" s="4">
        <v>238</v>
      </c>
      <c r="F7817">
        <v>16</v>
      </c>
    </row>
    <row r="7818" spans="1:6" x14ac:dyDescent="0.25">
      <c r="A7818" t="s">
        <v>40</v>
      </c>
      <c r="B7818" t="s">
        <v>16</v>
      </c>
      <c r="C7818" t="s">
        <v>52</v>
      </c>
      <c r="D7818" s="1">
        <v>44573</v>
      </c>
      <c r="E7818" s="4">
        <v>11844</v>
      </c>
      <c r="F7818">
        <v>980</v>
      </c>
    </row>
    <row r="7819" spans="1:6" x14ac:dyDescent="0.25">
      <c r="A7819" t="s">
        <v>5</v>
      </c>
      <c r="B7819" t="s">
        <v>11</v>
      </c>
      <c r="C7819" t="s">
        <v>52</v>
      </c>
      <c r="D7819" s="1">
        <v>44573</v>
      </c>
      <c r="E7819" s="4">
        <v>11648</v>
      </c>
      <c r="F7819">
        <v>1050</v>
      </c>
    </row>
    <row r="7820" spans="1:6" x14ac:dyDescent="0.25">
      <c r="A7820" t="s">
        <v>55</v>
      </c>
      <c r="B7820" t="s">
        <v>11</v>
      </c>
      <c r="C7820" t="s">
        <v>48</v>
      </c>
      <c r="D7820" s="1">
        <v>44573</v>
      </c>
      <c r="E7820" s="4">
        <v>10885</v>
      </c>
      <c r="F7820">
        <v>404</v>
      </c>
    </row>
    <row r="7821" spans="1:6" x14ac:dyDescent="0.25">
      <c r="A7821" t="s">
        <v>5</v>
      </c>
      <c r="B7821" t="s">
        <v>11</v>
      </c>
      <c r="C7821" t="s">
        <v>47</v>
      </c>
      <c r="D7821" s="1">
        <v>44573</v>
      </c>
      <c r="E7821" s="4">
        <v>6447</v>
      </c>
      <c r="F7821">
        <v>380</v>
      </c>
    </row>
    <row r="7822" spans="1:6" x14ac:dyDescent="0.25">
      <c r="A7822" t="s">
        <v>49</v>
      </c>
      <c r="B7822" t="s">
        <v>9</v>
      </c>
      <c r="C7822" t="s">
        <v>17</v>
      </c>
      <c r="D7822" s="1">
        <v>44573</v>
      </c>
      <c r="E7822" s="4">
        <v>3577</v>
      </c>
      <c r="F7822">
        <v>171</v>
      </c>
    </row>
    <row r="7823" spans="1:6" x14ac:dyDescent="0.25">
      <c r="A7823" t="s">
        <v>41</v>
      </c>
      <c r="B7823" t="s">
        <v>16</v>
      </c>
      <c r="C7823" t="s">
        <v>28</v>
      </c>
      <c r="D7823" s="1">
        <v>44573</v>
      </c>
      <c r="E7823" s="4">
        <v>1722</v>
      </c>
      <c r="F7823">
        <v>246</v>
      </c>
    </row>
    <row r="7824" spans="1:6" x14ac:dyDescent="0.25">
      <c r="A7824" t="s">
        <v>10</v>
      </c>
      <c r="B7824" t="s">
        <v>16</v>
      </c>
      <c r="C7824" t="s">
        <v>19</v>
      </c>
      <c r="D7824" s="1">
        <v>44573</v>
      </c>
      <c r="E7824" s="4">
        <v>5376</v>
      </c>
      <c r="F7824">
        <v>299</v>
      </c>
    </row>
    <row r="7825" spans="1:6" x14ac:dyDescent="0.25">
      <c r="A7825" t="s">
        <v>37</v>
      </c>
      <c r="B7825" t="s">
        <v>27</v>
      </c>
      <c r="C7825" t="s">
        <v>22</v>
      </c>
      <c r="D7825" s="1">
        <v>44573</v>
      </c>
      <c r="E7825" s="4">
        <v>5166</v>
      </c>
      <c r="F7825">
        <v>517</v>
      </c>
    </row>
    <row r="7826" spans="1:6" x14ac:dyDescent="0.25">
      <c r="A7826" t="s">
        <v>51</v>
      </c>
      <c r="B7826" t="s">
        <v>6</v>
      </c>
      <c r="C7826" t="s">
        <v>38</v>
      </c>
      <c r="D7826" s="1">
        <v>44573</v>
      </c>
      <c r="E7826" s="4">
        <v>5509</v>
      </c>
      <c r="F7826">
        <v>205</v>
      </c>
    </row>
    <row r="7827" spans="1:6" x14ac:dyDescent="0.25">
      <c r="A7827" t="s">
        <v>18</v>
      </c>
      <c r="B7827" t="s">
        <v>16</v>
      </c>
      <c r="C7827" t="s">
        <v>45</v>
      </c>
      <c r="D7827" s="1">
        <v>44573</v>
      </c>
      <c r="E7827" s="4">
        <v>7350</v>
      </c>
      <c r="F7827">
        <v>320</v>
      </c>
    </row>
    <row r="7828" spans="1:6" x14ac:dyDescent="0.25">
      <c r="A7828" t="s">
        <v>25</v>
      </c>
      <c r="B7828" t="s">
        <v>16</v>
      </c>
      <c r="C7828" t="s">
        <v>31</v>
      </c>
      <c r="D7828" s="1">
        <v>44573</v>
      </c>
      <c r="E7828" s="4">
        <v>5831</v>
      </c>
      <c r="F7828">
        <v>449</v>
      </c>
    </row>
    <row r="7829" spans="1:6" x14ac:dyDescent="0.25">
      <c r="A7829" t="s">
        <v>55</v>
      </c>
      <c r="B7829" t="s">
        <v>6</v>
      </c>
      <c r="C7829" t="s">
        <v>35</v>
      </c>
      <c r="D7829" s="1">
        <v>44573</v>
      </c>
      <c r="E7829" s="4">
        <v>5166</v>
      </c>
      <c r="F7829">
        <v>304</v>
      </c>
    </row>
    <row r="7830" spans="1:6" x14ac:dyDescent="0.25">
      <c r="A7830" t="s">
        <v>39</v>
      </c>
      <c r="B7830" t="s">
        <v>27</v>
      </c>
      <c r="C7830" t="s">
        <v>42</v>
      </c>
      <c r="D7830" s="1">
        <v>44573</v>
      </c>
      <c r="E7830" s="4">
        <v>10808</v>
      </c>
      <c r="F7830">
        <v>700</v>
      </c>
    </row>
    <row r="7831" spans="1:6" x14ac:dyDescent="0.25">
      <c r="A7831" t="s">
        <v>8</v>
      </c>
      <c r="B7831" t="s">
        <v>21</v>
      </c>
      <c r="C7831" t="s">
        <v>14</v>
      </c>
      <c r="D7831" s="1">
        <v>44573</v>
      </c>
      <c r="E7831" s="4">
        <v>18494</v>
      </c>
      <c r="F7831">
        <v>2660</v>
      </c>
    </row>
    <row r="7832" spans="1:6" x14ac:dyDescent="0.25">
      <c r="A7832" t="s">
        <v>33</v>
      </c>
      <c r="B7832" t="s">
        <v>11</v>
      </c>
      <c r="C7832" t="s">
        <v>36</v>
      </c>
      <c r="D7832" s="1">
        <v>44573</v>
      </c>
      <c r="E7832" s="4">
        <v>4613</v>
      </c>
      <c r="F7832">
        <v>659</v>
      </c>
    </row>
    <row r="7833" spans="1:6" x14ac:dyDescent="0.25">
      <c r="A7833" t="s">
        <v>8</v>
      </c>
      <c r="B7833" t="s">
        <v>11</v>
      </c>
      <c r="C7833" t="s">
        <v>28</v>
      </c>
      <c r="D7833" s="1">
        <v>44573</v>
      </c>
      <c r="E7833" s="4">
        <v>10276</v>
      </c>
      <c r="F7833">
        <v>1260</v>
      </c>
    </row>
    <row r="7834" spans="1:6" x14ac:dyDescent="0.25">
      <c r="A7834" t="s">
        <v>5</v>
      </c>
      <c r="B7834" t="s">
        <v>27</v>
      </c>
      <c r="C7834" t="s">
        <v>17</v>
      </c>
      <c r="D7834" s="1">
        <v>44573</v>
      </c>
      <c r="E7834" s="4">
        <v>8722</v>
      </c>
      <c r="F7834">
        <v>380</v>
      </c>
    </row>
    <row r="7835" spans="1:6" x14ac:dyDescent="0.25">
      <c r="A7835" t="s">
        <v>20</v>
      </c>
      <c r="B7835" t="s">
        <v>11</v>
      </c>
      <c r="C7835" t="s">
        <v>42</v>
      </c>
      <c r="D7835" s="1">
        <v>44573</v>
      </c>
      <c r="E7835" s="4">
        <v>13293</v>
      </c>
      <c r="F7835">
        <v>910</v>
      </c>
    </row>
    <row r="7836" spans="1:6" x14ac:dyDescent="0.25">
      <c r="A7836" t="s">
        <v>32</v>
      </c>
      <c r="B7836" t="s">
        <v>6</v>
      </c>
      <c r="C7836" t="s">
        <v>30</v>
      </c>
      <c r="D7836" s="1">
        <v>44573</v>
      </c>
      <c r="E7836" s="4">
        <v>6307</v>
      </c>
      <c r="F7836">
        <v>351</v>
      </c>
    </row>
    <row r="7837" spans="1:6" x14ac:dyDescent="0.25">
      <c r="A7837" t="s">
        <v>54</v>
      </c>
      <c r="B7837" t="s">
        <v>6</v>
      </c>
      <c r="C7837" t="s">
        <v>35</v>
      </c>
      <c r="D7837" s="1">
        <v>44573</v>
      </c>
      <c r="E7837" s="4">
        <v>4074</v>
      </c>
      <c r="F7837">
        <v>240</v>
      </c>
    </row>
    <row r="7838" spans="1:6" x14ac:dyDescent="0.25">
      <c r="A7838" t="s">
        <v>55</v>
      </c>
      <c r="B7838" t="s">
        <v>21</v>
      </c>
      <c r="C7838" t="s">
        <v>36</v>
      </c>
      <c r="D7838" s="1">
        <v>44573</v>
      </c>
      <c r="E7838" s="4">
        <v>3612</v>
      </c>
      <c r="F7838">
        <v>516</v>
      </c>
    </row>
    <row r="7839" spans="1:6" x14ac:dyDescent="0.25">
      <c r="A7839" t="s">
        <v>34</v>
      </c>
      <c r="B7839" t="s">
        <v>21</v>
      </c>
      <c r="C7839" t="s">
        <v>14</v>
      </c>
      <c r="D7839" s="1">
        <v>44573</v>
      </c>
      <c r="E7839" s="4">
        <v>8526</v>
      </c>
      <c r="F7839">
        <v>1400</v>
      </c>
    </row>
    <row r="7840" spans="1:6" x14ac:dyDescent="0.25">
      <c r="A7840" t="s">
        <v>18</v>
      </c>
      <c r="B7840" t="s">
        <v>27</v>
      </c>
      <c r="C7840" t="s">
        <v>7</v>
      </c>
      <c r="D7840" s="1">
        <v>44574</v>
      </c>
      <c r="E7840" s="4">
        <v>3297</v>
      </c>
      <c r="F7840">
        <v>220</v>
      </c>
    </row>
    <row r="7841" spans="1:6" x14ac:dyDescent="0.25">
      <c r="A7841" t="s">
        <v>29</v>
      </c>
      <c r="B7841" t="s">
        <v>9</v>
      </c>
      <c r="C7841" t="s">
        <v>12</v>
      </c>
      <c r="D7841" s="1">
        <v>44574</v>
      </c>
      <c r="E7841" s="4">
        <v>2072</v>
      </c>
      <c r="F7841">
        <v>130</v>
      </c>
    </row>
    <row r="7842" spans="1:6" x14ac:dyDescent="0.25">
      <c r="A7842" t="s">
        <v>41</v>
      </c>
      <c r="B7842" t="s">
        <v>21</v>
      </c>
      <c r="C7842" t="s">
        <v>50</v>
      </c>
      <c r="D7842" s="1">
        <v>44574</v>
      </c>
      <c r="E7842" s="4">
        <v>392</v>
      </c>
      <c r="F7842">
        <v>18</v>
      </c>
    </row>
    <row r="7843" spans="1:6" x14ac:dyDescent="0.25">
      <c r="A7843" t="s">
        <v>46</v>
      </c>
      <c r="B7843" t="s">
        <v>11</v>
      </c>
      <c r="C7843" t="s">
        <v>26</v>
      </c>
      <c r="D7843" s="1">
        <v>44574</v>
      </c>
      <c r="E7843" s="4">
        <v>5439</v>
      </c>
      <c r="F7843">
        <v>419</v>
      </c>
    </row>
    <row r="7844" spans="1:6" x14ac:dyDescent="0.25">
      <c r="A7844" t="s">
        <v>57</v>
      </c>
      <c r="B7844" t="s">
        <v>9</v>
      </c>
      <c r="C7844" t="s">
        <v>17</v>
      </c>
      <c r="D7844" s="1">
        <v>44574</v>
      </c>
      <c r="E7844" s="4">
        <v>2128</v>
      </c>
      <c r="F7844">
        <v>93</v>
      </c>
    </row>
    <row r="7845" spans="1:6" x14ac:dyDescent="0.25">
      <c r="A7845" t="s">
        <v>13</v>
      </c>
      <c r="B7845" t="s">
        <v>16</v>
      </c>
      <c r="C7845" t="s">
        <v>43</v>
      </c>
      <c r="D7845" s="1">
        <v>44574</v>
      </c>
      <c r="E7845" s="4">
        <v>5754</v>
      </c>
      <c r="F7845">
        <v>288</v>
      </c>
    </row>
    <row r="7846" spans="1:6" x14ac:dyDescent="0.25">
      <c r="A7846" t="s">
        <v>53</v>
      </c>
      <c r="B7846" t="s">
        <v>16</v>
      </c>
      <c r="C7846" t="s">
        <v>36</v>
      </c>
      <c r="D7846" s="1">
        <v>44574</v>
      </c>
      <c r="E7846" s="4">
        <v>4025</v>
      </c>
      <c r="F7846">
        <v>575</v>
      </c>
    </row>
    <row r="7847" spans="1:6" x14ac:dyDescent="0.25">
      <c r="A7847" t="s">
        <v>54</v>
      </c>
      <c r="B7847" t="s">
        <v>27</v>
      </c>
      <c r="C7847" t="s">
        <v>50</v>
      </c>
      <c r="D7847" s="1">
        <v>44574</v>
      </c>
      <c r="E7847" s="4">
        <v>1960</v>
      </c>
      <c r="F7847">
        <v>86</v>
      </c>
    </row>
    <row r="7848" spans="1:6" x14ac:dyDescent="0.25">
      <c r="A7848" t="s">
        <v>51</v>
      </c>
      <c r="B7848" t="s">
        <v>9</v>
      </c>
      <c r="C7848" t="s">
        <v>43</v>
      </c>
      <c r="D7848" s="1">
        <v>44574</v>
      </c>
      <c r="E7848" s="4">
        <v>4984</v>
      </c>
      <c r="F7848">
        <v>250</v>
      </c>
    </row>
    <row r="7849" spans="1:6" x14ac:dyDescent="0.25">
      <c r="A7849" t="s">
        <v>10</v>
      </c>
      <c r="B7849" t="s">
        <v>11</v>
      </c>
      <c r="C7849" t="s">
        <v>31</v>
      </c>
      <c r="D7849" s="1">
        <v>44574</v>
      </c>
      <c r="E7849" s="4">
        <v>11235</v>
      </c>
      <c r="F7849">
        <v>840</v>
      </c>
    </row>
    <row r="7850" spans="1:6" x14ac:dyDescent="0.25">
      <c r="A7850" t="s">
        <v>56</v>
      </c>
      <c r="B7850" t="s">
        <v>21</v>
      </c>
      <c r="C7850" t="s">
        <v>36</v>
      </c>
      <c r="D7850" s="1">
        <v>44574</v>
      </c>
      <c r="E7850" s="4">
        <v>6181</v>
      </c>
      <c r="F7850">
        <v>687</v>
      </c>
    </row>
    <row r="7851" spans="1:6" x14ac:dyDescent="0.25">
      <c r="A7851" t="s">
        <v>20</v>
      </c>
      <c r="B7851" t="s">
        <v>27</v>
      </c>
      <c r="C7851" t="s">
        <v>47</v>
      </c>
      <c r="D7851" s="1">
        <v>44574</v>
      </c>
      <c r="E7851" s="4">
        <v>11277</v>
      </c>
      <c r="F7851">
        <v>664</v>
      </c>
    </row>
    <row r="7852" spans="1:6" x14ac:dyDescent="0.25">
      <c r="A7852" t="s">
        <v>33</v>
      </c>
      <c r="B7852" t="s">
        <v>21</v>
      </c>
      <c r="C7852" t="s">
        <v>48</v>
      </c>
      <c r="D7852" s="1">
        <v>44574</v>
      </c>
      <c r="E7852" s="4">
        <v>12320</v>
      </c>
      <c r="F7852">
        <v>493</v>
      </c>
    </row>
    <row r="7853" spans="1:6" x14ac:dyDescent="0.25">
      <c r="A7853" t="s">
        <v>23</v>
      </c>
      <c r="B7853" t="s">
        <v>6</v>
      </c>
      <c r="C7853" t="s">
        <v>50</v>
      </c>
      <c r="D7853" s="1">
        <v>44574</v>
      </c>
      <c r="E7853" s="4">
        <v>819</v>
      </c>
      <c r="F7853">
        <v>36</v>
      </c>
    </row>
    <row r="7854" spans="1:6" x14ac:dyDescent="0.25">
      <c r="A7854" t="s">
        <v>32</v>
      </c>
      <c r="B7854" t="s">
        <v>6</v>
      </c>
      <c r="C7854" t="s">
        <v>19</v>
      </c>
      <c r="D7854" s="1">
        <v>44574</v>
      </c>
      <c r="E7854" s="4">
        <v>4151</v>
      </c>
      <c r="F7854">
        <v>231</v>
      </c>
    </row>
    <row r="7855" spans="1:6" x14ac:dyDescent="0.25">
      <c r="A7855" t="s">
        <v>41</v>
      </c>
      <c r="B7855" t="s">
        <v>27</v>
      </c>
      <c r="C7855" t="s">
        <v>52</v>
      </c>
      <c r="D7855" s="1">
        <v>44574</v>
      </c>
      <c r="E7855" s="4">
        <v>7070</v>
      </c>
      <c r="F7855">
        <v>700</v>
      </c>
    </row>
    <row r="7856" spans="1:6" x14ac:dyDescent="0.25">
      <c r="A7856" t="s">
        <v>32</v>
      </c>
      <c r="B7856" t="s">
        <v>21</v>
      </c>
      <c r="C7856" t="s">
        <v>24</v>
      </c>
      <c r="D7856" s="1">
        <v>44574</v>
      </c>
      <c r="E7856" s="4">
        <v>2485</v>
      </c>
      <c r="F7856">
        <v>131</v>
      </c>
    </row>
    <row r="7857" spans="1:6" x14ac:dyDescent="0.25">
      <c r="A7857" t="s">
        <v>39</v>
      </c>
      <c r="B7857" t="s">
        <v>16</v>
      </c>
      <c r="C7857" t="s">
        <v>17</v>
      </c>
      <c r="D7857" s="1">
        <v>44574</v>
      </c>
      <c r="E7857" s="4">
        <v>2436</v>
      </c>
      <c r="F7857">
        <v>111</v>
      </c>
    </row>
    <row r="7858" spans="1:6" x14ac:dyDescent="0.25">
      <c r="A7858" t="s">
        <v>56</v>
      </c>
      <c r="B7858" t="s">
        <v>9</v>
      </c>
      <c r="C7858" t="s">
        <v>28</v>
      </c>
      <c r="D7858" s="1">
        <v>44574</v>
      </c>
      <c r="E7858" s="4">
        <v>20146</v>
      </c>
      <c r="F7858">
        <v>3360</v>
      </c>
    </row>
    <row r="7859" spans="1:6" x14ac:dyDescent="0.25">
      <c r="A7859" t="s">
        <v>5</v>
      </c>
      <c r="B7859" t="s">
        <v>27</v>
      </c>
      <c r="C7859" t="s">
        <v>28</v>
      </c>
      <c r="D7859" s="1">
        <v>44574</v>
      </c>
      <c r="E7859" s="4">
        <v>5873</v>
      </c>
      <c r="F7859">
        <v>980</v>
      </c>
    </row>
    <row r="7860" spans="1:6" x14ac:dyDescent="0.25">
      <c r="A7860" t="s">
        <v>41</v>
      </c>
      <c r="B7860" t="s">
        <v>16</v>
      </c>
      <c r="C7860" t="s">
        <v>17</v>
      </c>
      <c r="D7860" s="1">
        <v>44574</v>
      </c>
      <c r="E7860" s="4">
        <v>42</v>
      </c>
      <c r="F7860">
        <v>2</v>
      </c>
    </row>
    <row r="7861" spans="1:6" x14ac:dyDescent="0.25">
      <c r="A7861" t="s">
        <v>32</v>
      </c>
      <c r="B7861" t="s">
        <v>16</v>
      </c>
      <c r="C7861" t="s">
        <v>12</v>
      </c>
      <c r="D7861" s="1">
        <v>44574</v>
      </c>
      <c r="E7861" s="4">
        <v>4599</v>
      </c>
      <c r="F7861">
        <v>271</v>
      </c>
    </row>
    <row r="7862" spans="1:6" x14ac:dyDescent="0.25">
      <c r="A7862" t="s">
        <v>29</v>
      </c>
      <c r="B7862" t="s">
        <v>27</v>
      </c>
      <c r="C7862" t="s">
        <v>35</v>
      </c>
      <c r="D7862" s="1">
        <v>44574</v>
      </c>
      <c r="E7862" s="4">
        <v>4172</v>
      </c>
      <c r="F7862">
        <v>232</v>
      </c>
    </row>
    <row r="7863" spans="1:6" x14ac:dyDescent="0.25">
      <c r="A7863" t="s">
        <v>57</v>
      </c>
      <c r="B7863" t="s">
        <v>11</v>
      </c>
      <c r="C7863" t="s">
        <v>43</v>
      </c>
      <c r="D7863" s="1">
        <v>44574</v>
      </c>
      <c r="E7863" s="4">
        <v>784</v>
      </c>
      <c r="F7863">
        <v>40</v>
      </c>
    </row>
    <row r="7864" spans="1:6" x14ac:dyDescent="0.25">
      <c r="A7864" t="s">
        <v>34</v>
      </c>
      <c r="B7864" t="s">
        <v>27</v>
      </c>
      <c r="C7864" t="s">
        <v>44</v>
      </c>
      <c r="D7864" s="1">
        <v>44574</v>
      </c>
      <c r="E7864" s="4">
        <v>882</v>
      </c>
      <c r="F7864">
        <v>37</v>
      </c>
    </row>
    <row r="7865" spans="1:6" x14ac:dyDescent="0.25">
      <c r="A7865" t="s">
        <v>25</v>
      </c>
      <c r="B7865" t="s">
        <v>6</v>
      </c>
      <c r="C7865" t="s">
        <v>30</v>
      </c>
      <c r="D7865" s="1">
        <v>44574</v>
      </c>
      <c r="E7865" s="4">
        <v>6748</v>
      </c>
      <c r="F7865">
        <v>375</v>
      </c>
    </row>
    <row r="7866" spans="1:6" x14ac:dyDescent="0.25">
      <c r="A7866" t="s">
        <v>18</v>
      </c>
      <c r="B7866" t="s">
        <v>27</v>
      </c>
      <c r="C7866" t="s">
        <v>48</v>
      </c>
      <c r="D7866" s="1">
        <v>44574</v>
      </c>
      <c r="E7866" s="4">
        <v>3073</v>
      </c>
      <c r="F7866">
        <v>123</v>
      </c>
    </row>
    <row r="7867" spans="1:6" x14ac:dyDescent="0.25">
      <c r="A7867" t="s">
        <v>51</v>
      </c>
      <c r="B7867" t="s">
        <v>11</v>
      </c>
      <c r="C7867" t="s">
        <v>28</v>
      </c>
      <c r="D7867" s="1">
        <v>44574</v>
      </c>
      <c r="E7867" s="4">
        <v>6174</v>
      </c>
      <c r="F7867">
        <v>910</v>
      </c>
    </row>
    <row r="7868" spans="1:6" x14ac:dyDescent="0.25">
      <c r="A7868" t="s">
        <v>25</v>
      </c>
      <c r="B7868" t="s">
        <v>11</v>
      </c>
      <c r="C7868" t="s">
        <v>44</v>
      </c>
      <c r="D7868" s="1">
        <v>44574</v>
      </c>
      <c r="E7868" s="4">
        <v>3360</v>
      </c>
      <c r="F7868">
        <v>147</v>
      </c>
    </row>
    <row r="7869" spans="1:6" x14ac:dyDescent="0.25">
      <c r="A7869" t="s">
        <v>33</v>
      </c>
      <c r="B7869" t="s">
        <v>27</v>
      </c>
      <c r="C7869" t="s">
        <v>42</v>
      </c>
      <c r="D7869" s="1">
        <v>44574</v>
      </c>
      <c r="E7869" s="4">
        <v>5845</v>
      </c>
      <c r="F7869">
        <v>390</v>
      </c>
    </row>
    <row r="7870" spans="1:6" x14ac:dyDescent="0.25">
      <c r="A7870" t="s">
        <v>25</v>
      </c>
      <c r="B7870" t="s">
        <v>27</v>
      </c>
      <c r="C7870" t="s">
        <v>38</v>
      </c>
      <c r="D7870" s="1">
        <v>44574</v>
      </c>
      <c r="E7870" s="4">
        <v>7735</v>
      </c>
      <c r="F7870">
        <v>287</v>
      </c>
    </row>
    <row r="7871" spans="1:6" x14ac:dyDescent="0.25">
      <c r="A7871" t="s">
        <v>54</v>
      </c>
      <c r="B7871" t="s">
        <v>6</v>
      </c>
      <c r="C7871" t="s">
        <v>44</v>
      </c>
      <c r="D7871" s="1">
        <v>44574</v>
      </c>
      <c r="E7871" s="4">
        <v>10969</v>
      </c>
      <c r="F7871">
        <v>458</v>
      </c>
    </row>
    <row r="7872" spans="1:6" x14ac:dyDescent="0.25">
      <c r="A7872" t="s">
        <v>25</v>
      </c>
      <c r="B7872" t="s">
        <v>21</v>
      </c>
      <c r="C7872" t="s">
        <v>12</v>
      </c>
      <c r="D7872" s="1">
        <v>44574</v>
      </c>
      <c r="E7872" s="4">
        <v>9562</v>
      </c>
      <c r="F7872">
        <v>563</v>
      </c>
    </row>
    <row r="7873" spans="1:6" x14ac:dyDescent="0.25">
      <c r="A7873" t="s">
        <v>40</v>
      </c>
      <c r="B7873" t="s">
        <v>16</v>
      </c>
      <c r="C7873" t="s">
        <v>50</v>
      </c>
      <c r="D7873" s="1">
        <v>44574</v>
      </c>
      <c r="E7873" s="4">
        <v>6020</v>
      </c>
      <c r="F7873">
        <v>262</v>
      </c>
    </row>
    <row r="7874" spans="1:6" x14ac:dyDescent="0.25">
      <c r="A7874" t="s">
        <v>10</v>
      </c>
      <c r="B7874" t="s">
        <v>27</v>
      </c>
      <c r="C7874" t="s">
        <v>17</v>
      </c>
      <c r="D7874" s="1">
        <v>44574</v>
      </c>
      <c r="E7874" s="4">
        <v>9667</v>
      </c>
      <c r="F7874">
        <v>421</v>
      </c>
    </row>
    <row r="7875" spans="1:6" x14ac:dyDescent="0.25">
      <c r="A7875" t="s">
        <v>41</v>
      </c>
      <c r="B7875" t="s">
        <v>21</v>
      </c>
      <c r="C7875" t="s">
        <v>35</v>
      </c>
      <c r="D7875" s="1">
        <v>44574</v>
      </c>
      <c r="E7875" s="4">
        <v>4130</v>
      </c>
      <c r="F7875">
        <v>218</v>
      </c>
    </row>
    <row r="7876" spans="1:6" x14ac:dyDescent="0.25">
      <c r="A7876" t="s">
        <v>18</v>
      </c>
      <c r="B7876" t="s">
        <v>11</v>
      </c>
      <c r="C7876" t="s">
        <v>22</v>
      </c>
      <c r="D7876" s="1">
        <v>44574</v>
      </c>
      <c r="E7876" s="4">
        <v>10220</v>
      </c>
      <c r="F7876">
        <v>1120</v>
      </c>
    </row>
    <row r="7877" spans="1:6" x14ac:dyDescent="0.25">
      <c r="A7877" t="s">
        <v>34</v>
      </c>
      <c r="B7877" t="s">
        <v>21</v>
      </c>
      <c r="C7877" t="s">
        <v>48</v>
      </c>
      <c r="D7877" s="1">
        <v>44574</v>
      </c>
      <c r="E7877" s="4">
        <v>16338</v>
      </c>
      <c r="F7877">
        <v>629</v>
      </c>
    </row>
    <row r="7878" spans="1:6" x14ac:dyDescent="0.25">
      <c r="A7878" t="s">
        <v>37</v>
      </c>
      <c r="B7878" t="s">
        <v>11</v>
      </c>
      <c r="C7878" t="s">
        <v>36</v>
      </c>
      <c r="D7878" s="1">
        <v>44574</v>
      </c>
      <c r="E7878" s="4">
        <v>8400</v>
      </c>
      <c r="F7878">
        <v>1050</v>
      </c>
    </row>
    <row r="7879" spans="1:6" x14ac:dyDescent="0.25">
      <c r="A7879" t="s">
        <v>37</v>
      </c>
      <c r="B7879" t="s">
        <v>21</v>
      </c>
      <c r="C7879" t="s">
        <v>22</v>
      </c>
      <c r="D7879" s="1">
        <v>44574</v>
      </c>
      <c r="E7879" s="4">
        <v>3668</v>
      </c>
      <c r="F7879">
        <v>459</v>
      </c>
    </row>
    <row r="7880" spans="1:6" x14ac:dyDescent="0.25">
      <c r="A7880" t="s">
        <v>29</v>
      </c>
      <c r="B7880" t="s">
        <v>6</v>
      </c>
      <c r="C7880" t="s">
        <v>30</v>
      </c>
      <c r="D7880" s="1">
        <v>44574</v>
      </c>
      <c r="E7880" s="4">
        <v>5047</v>
      </c>
      <c r="F7880">
        <v>253</v>
      </c>
    </row>
    <row r="7881" spans="1:6" x14ac:dyDescent="0.25">
      <c r="A7881" t="s">
        <v>53</v>
      </c>
      <c r="B7881" t="s">
        <v>16</v>
      </c>
      <c r="C7881" t="s">
        <v>45</v>
      </c>
      <c r="D7881" s="1">
        <v>44574</v>
      </c>
      <c r="E7881" s="4">
        <v>4732</v>
      </c>
      <c r="F7881">
        <v>216</v>
      </c>
    </row>
    <row r="7882" spans="1:6" x14ac:dyDescent="0.25">
      <c r="A7882" t="s">
        <v>57</v>
      </c>
      <c r="B7882" t="s">
        <v>27</v>
      </c>
      <c r="C7882" t="s">
        <v>42</v>
      </c>
      <c r="D7882" s="1">
        <v>44574</v>
      </c>
      <c r="E7882" s="4">
        <v>7728</v>
      </c>
      <c r="F7882">
        <v>552</v>
      </c>
    </row>
    <row r="7883" spans="1:6" x14ac:dyDescent="0.25">
      <c r="A7883" t="s">
        <v>54</v>
      </c>
      <c r="B7883" t="s">
        <v>6</v>
      </c>
      <c r="C7883" t="s">
        <v>45</v>
      </c>
      <c r="D7883" s="1">
        <v>44574</v>
      </c>
      <c r="E7883" s="4">
        <v>6370</v>
      </c>
      <c r="F7883">
        <v>266</v>
      </c>
    </row>
    <row r="7884" spans="1:6" x14ac:dyDescent="0.25">
      <c r="A7884" t="s">
        <v>51</v>
      </c>
      <c r="B7884" t="s">
        <v>9</v>
      </c>
      <c r="C7884" t="s">
        <v>44</v>
      </c>
      <c r="D7884" s="1">
        <v>44574</v>
      </c>
      <c r="E7884" s="4">
        <v>3304</v>
      </c>
      <c r="F7884">
        <v>151</v>
      </c>
    </row>
    <row r="7885" spans="1:6" x14ac:dyDescent="0.25">
      <c r="A7885" t="s">
        <v>55</v>
      </c>
      <c r="B7885" t="s">
        <v>6</v>
      </c>
      <c r="C7885" t="s">
        <v>44</v>
      </c>
      <c r="D7885" s="1">
        <v>44574</v>
      </c>
      <c r="E7885" s="4">
        <v>2107</v>
      </c>
      <c r="F7885">
        <v>96</v>
      </c>
    </row>
    <row r="7886" spans="1:6" x14ac:dyDescent="0.25">
      <c r="A7886" t="s">
        <v>32</v>
      </c>
      <c r="B7886" t="s">
        <v>27</v>
      </c>
      <c r="C7886" t="s">
        <v>24</v>
      </c>
      <c r="D7886" s="1">
        <v>44574</v>
      </c>
      <c r="E7886" s="4">
        <v>11536</v>
      </c>
      <c r="F7886">
        <v>577</v>
      </c>
    </row>
    <row r="7887" spans="1:6" x14ac:dyDescent="0.25">
      <c r="A7887" t="s">
        <v>13</v>
      </c>
      <c r="B7887" t="s">
        <v>9</v>
      </c>
      <c r="C7887" t="s">
        <v>26</v>
      </c>
      <c r="D7887" s="1">
        <v>44575</v>
      </c>
      <c r="E7887" s="4">
        <v>10164</v>
      </c>
      <c r="F7887">
        <v>910</v>
      </c>
    </row>
    <row r="7888" spans="1:6" x14ac:dyDescent="0.25">
      <c r="A7888" t="s">
        <v>15</v>
      </c>
      <c r="B7888" t="s">
        <v>21</v>
      </c>
      <c r="C7888" t="s">
        <v>35</v>
      </c>
      <c r="D7888" s="1">
        <v>44575</v>
      </c>
      <c r="E7888" s="4">
        <v>9275</v>
      </c>
      <c r="F7888">
        <v>516</v>
      </c>
    </row>
    <row r="7889" spans="1:6" x14ac:dyDescent="0.25">
      <c r="A7889" t="s">
        <v>8</v>
      </c>
      <c r="B7889" t="s">
        <v>16</v>
      </c>
      <c r="C7889" t="s">
        <v>26</v>
      </c>
      <c r="D7889" s="1">
        <v>44575</v>
      </c>
      <c r="E7889" s="4">
        <v>6314</v>
      </c>
      <c r="F7889">
        <v>486</v>
      </c>
    </row>
    <row r="7890" spans="1:6" x14ac:dyDescent="0.25">
      <c r="A7890" t="s">
        <v>55</v>
      </c>
      <c r="B7890" t="s">
        <v>9</v>
      </c>
      <c r="C7890" t="s">
        <v>52</v>
      </c>
      <c r="D7890" s="1">
        <v>44575</v>
      </c>
      <c r="E7890" s="4">
        <v>1547</v>
      </c>
      <c r="F7890">
        <v>155</v>
      </c>
    </row>
    <row r="7891" spans="1:6" x14ac:dyDescent="0.25">
      <c r="A7891" t="s">
        <v>51</v>
      </c>
      <c r="B7891" t="s">
        <v>9</v>
      </c>
      <c r="C7891" t="s">
        <v>12</v>
      </c>
      <c r="D7891" s="1">
        <v>44575</v>
      </c>
      <c r="E7891" s="4">
        <v>1778</v>
      </c>
      <c r="F7891">
        <v>112</v>
      </c>
    </row>
    <row r="7892" spans="1:6" x14ac:dyDescent="0.25">
      <c r="A7892" t="s">
        <v>57</v>
      </c>
      <c r="B7892" t="s">
        <v>27</v>
      </c>
      <c r="C7892" t="s">
        <v>36</v>
      </c>
      <c r="D7892" s="1">
        <v>44575</v>
      </c>
      <c r="E7892" s="4">
        <v>5264</v>
      </c>
      <c r="F7892">
        <v>585</v>
      </c>
    </row>
    <row r="7893" spans="1:6" x14ac:dyDescent="0.25">
      <c r="A7893" t="s">
        <v>54</v>
      </c>
      <c r="B7893" t="s">
        <v>6</v>
      </c>
      <c r="C7893" t="s">
        <v>30</v>
      </c>
      <c r="D7893" s="1">
        <v>44575</v>
      </c>
      <c r="E7893" s="4">
        <v>2765</v>
      </c>
      <c r="F7893">
        <v>139</v>
      </c>
    </row>
    <row r="7894" spans="1:6" x14ac:dyDescent="0.25">
      <c r="A7894" t="s">
        <v>54</v>
      </c>
      <c r="B7894" t="s">
        <v>11</v>
      </c>
      <c r="C7894" t="s">
        <v>7</v>
      </c>
      <c r="D7894" s="1">
        <v>44575</v>
      </c>
      <c r="E7894" s="4">
        <v>1022</v>
      </c>
      <c r="F7894">
        <v>64</v>
      </c>
    </row>
    <row r="7895" spans="1:6" x14ac:dyDescent="0.25">
      <c r="A7895" t="s">
        <v>54</v>
      </c>
      <c r="B7895" t="s">
        <v>9</v>
      </c>
      <c r="C7895" t="s">
        <v>12</v>
      </c>
      <c r="D7895" s="1">
        <v>44575</v>
      </c>
      <c r="E7895" s="4">
        <v>7882</v>
      </c>
      <c r="F7895">
        <v>464</v>
      </c>
    </row>
    <row r="7896" spans="1:6" x14ac:dyDescent="0.25">
      <c r="A7896" t="s">
        <v>33</v>
      </c>
      <c r="B7896" t="s">
        <v>27</v>
      </c>
      <c r="C7896" t="s">
        <v>43</v>
      </c>
      <c r="D7896" s="1">
        <v>44575</v>
      </c>
      <c r="E7896" s="4">
        <v>18788</v>
      </c>
      <c r="F7896">
        <v>910</v>
      </c>
    </row>
    <row r="7897" spans="1:6" x14ac:dyDescent="0.25">
      <c r="A7897" t="s">
        <v>32</v>
      </c>
      <c r="B7897" t="s">
        <v>9</v>
      </c>
      <c r="C7897" t="s">
        <v>35</v>
      </c>
      <c r="D7897" s="1">
        <v>44575</v>
      </c>
      <c r="E7897" s="4">
        <v>1274</v>
      </c>
      <c r="F7897">
        <v>75</v>
      </c>
    </row>
    <row r="7898" spans="1:6" x14ac:dyDescent="0.25">
      <c r="A7898" t="s">
        <v>34</v>
      </c>
      <c r="B7898" t="s">
        <v>11</v>
      </c>
      <c r="C7898" t="s">
        <v>12</v>
      </c>
      <c r="D7898" s="1">
        <v>44575</v>
      </c>
      <c r="E7898" s="4">
        <v>4088</v>
      </c>
      <c r="F7898">
        <v>241</v>
      </c>
    </row>
    <row r="7899" spans="1:6" x14ac:dyDescent="0.25">
      <c r="A7899" t="s">
        <v>23</v>
      </c>
      <c r="B7899" t="s">
        <v>21</v>
      </c>
      <c r="C7899" t="s">
        <v>48</v>
      </c>
      <c r="D7899" s="1">
        <v>44575</v>
      </c>
      <c r="E7899" s="4">
        <v>4816</v>
      </c>
      <c r="F7899">
        <v>179</v>
      </c>
    </row>
    <row r="7900" spans="1:6" x14ac:dyDescent="0.25">
      <c r="A7900" t="s">
        <v>46</v>
      </c>
      <c r="B7900" t="s">
        <v>11</v>
      </c>
      <c r="C7900" t="s">
        <v>43</v>
      </c>
      <c r="D7900" s="1">
        <v>44575</v>
      </c>
      <c r="E7900" s="4">
        <v>651</v>
      </c>
      <c r="F7900">
        <v>30</v>
      </c>
    </row>
    <row r="7901" spans="1:6" x14ac:dyDescent="0.25">
      <c r="A7901" t="s">
        <v>37</v>
      </c>
      <c r="B7901" t="s">
        <v>27</v>
      </c>
      <c r="C7901" t="s">
        <v>14</v>
      </c>
      <c r="D7901" s="1">
        <v>44575</v>
      </c>
      <c r="E7901" s="4">
        <v>1414</v>
      </c>
      <c r="F7901">
        <v>236</v>
      </c>
    </row>
    <row r="7902" spans="1:6" x14ac:dyDescent="0.25">
      <c r="A7902" t="s">
        <v>37</v>
      </c>
      <c r="B7902" t="s">
        <v>9</v>
      </c>
      <c r="C7902" t="s">
        <v>42</v>
      </c>
      <c r="D7902" s="1">
        <v>44575</v>
      </c>
      <c r="E7902" s="4">
        <v>700</v>
      </c>
      <c r="F7902">
        <v>50</v>
      </c>
    </row>
    <row r="7903" spans="1:6" x14ac:dyDescent="0.25">
      <c r="A7903" t="s">
        <v>25</v>
      </c>
      <c r="B7903" t="s">
        <v>9</v>
      </c>
      <c r="C7903" t="s">
        <v>50</v>
      </c>
      <c r="D7903" s="1">
        <v>44575</v>
      </c>
      <c r="E7903" s="4">
        <v>1932</v>
      </c>
      <c r="F7903">
        <v>81</v>
      </c>
    </row>
    <row r="7904" spans="1:6" x14ac:dyDescent="0.25">
      <c r="A7904" t="s">
        <v>13</v>
      </c>
      <c r="B7904" t="s">
        <v>21</v>
      </c>
      <c r="C7904" t="s">
        <v>31</v>
      </c>
      <c r="D7904" s="1">
        <v>44575</v>
      </c>
      <c r="E7904" s="4">
        <v>3570</v>
      </c>
      <c r="F7904">
        <v>255</v>
      </c>
    </row>
    <row r="7905" spans="1:6" x14ac:dyDescent="0.25">
      <c r="A7905" t="s">
        <v>53</v>
      </c>
      <c r="B7905" t="s">
        <v>21</v>
      </c>
      <c r="C7905" t="s">
        <v>45</v>
      </c>
      <c r="D7905" s="1">
        <v>44575</v>
      </c>
      <c r="E7905" s="4">
        <v>3122</v>
      </c>
      <c r="F7905">
        <v>142</v>
      </c>
    </row>
    <row r="7906" spans="1:6" x14ac:dyDescent="0.25">
      <c r="A7906" t="s">
        <v>25</v>
      </c>
      <c r="B7906" t="s">
        <v>16</v>
      </c>
      <c r="C7906" t="s">
        <v>14</v>
      </c>
      <c r="D7906" s="1">
        <v>44575</v>
      </c>
      <c r="E7906" s="4">
        <v>588</v>
      </c>
      <c r="F7906">
        <v>74</v>
      </c>
    </row>
    <row r="7907" spans="1:6" x14ac:dyDescent="0.25">
      <c r="A7907" t="s">
        <v>13</v>
      </c>
      <c r="B7907" t="s">
        <v>6</v>
      </c>
      <c r="C7907" t="s">
        <v>12</v>
      </c>
      <c r="D7907" s="1">
        <v>44575</v>
      </c>
      <c r="E7907" s="4">
        <v>5236</v>
      </c>
      <c r="F7907">
        <v>328</v>
      </c>
    </row>
    <row r="7908" spans="1:6" x14ac:dyDescent="0.25">
      <c r="A7908" t="s">
        <v>33</v>
      </c>
      <c r="B7908" t="s">
        <v>11</v>
      </c>
      <c r="C7908" t="s">
        <v>17</v>
      </c>
      <c r="D7908" s="1">
        <v>44575</v>
      </c>
      <c r="E7908" s="4">
        <v>4221</v>
      </c>
      <c r="F7908">
        <v>192</v>
      </c>
    </row>
    <row r="7909" spans="1:6" x14ac:dyDescent="0.25">
      <c r="A7909" t="s">
        <v>20</v>
      </c>
      <c r="B7909" t="s">
        <v>6</v>
      </c>
      <c r="C7909" t="s">
        <v>45</v>
      </c>
      <c r="D7909" s="1">
        <v>44575</v>
      </c>
      <c r="E7909" s="4">
        <v>420</v>
      </c>
      <c r="F7909">
        <v>20</v>
      </c>
    </row>
    <row r="7910" spans="1:6" x14ac:dyDescent="0.25">
      <c r="A7910" t="s">
        <v>29</v>
      </c>
      <c r="B7910" t="s">
        <v>9</v>
      </c>
      <c r="C7910" t="s">
        <v>52</v>
      </c>
      <c r="D7910" s="1">
        <v>44575</v>
      </c>
      <c r="E7910" s="4">
        <v>5705</v>
      </c>
      <c r="F7910">
        <v>571</v>
      </c>
    </row>
    <row r="7911" spans="1:6" x14ac:dyDescent="0.25">
      <c r="A7911" t="s">
        <v>13</v>
      </c>
      <c r="B7911" t="s">
        <v>27</v>
      </c>
      <c r="C7911" t="s">
        <v>22</v>
      </c>
      <c r="D7911" s="1">
        <v>44575</v>
      </c>
      <c r="E7911" s="4">
        <v>14504</v>
      </c>
      <c r="F7911">
        <v>1820</v>
      </c>
    </row>
    <row r="7912" spans="1:6" x14ac:dyDescent="0.25">
      <c r="A7912" t="s">
        <v>23</v>
      </c>
      <c r="B7912" t="s">
        <v>27</v>
      </c>
      <c r="C7912" t="s">
        <v>17</v>
      </c>
      <c r="D7912" s="1">
        <v>44575</v>
      </c>
      <c r="E7912" s="4">
        <v>12726</v>
      </c>
      <c r="F7912">
        <v>606</v>
      </c>
    </row>
    <row r="7913" spans="1:6" x14ac:dyDescent="0.25">
      <c r="A7913" t="s">
        <v>46</v>
      </c>
      <c r="B7913" t="s">
        <v>6</v>
      </c>
      <c r="C7913" t="s">
        <v>14</v>
      </c>
      <c r="D7913" s="1">
        <v>44575</v>
      </c>
      <c r="E7913" s="4">
        <v>2947</v>
      </c>
      <c r="F7913">
        <v>369</v>
      </c>
    </row>
    <row r="7914" spans="1:6" x14ac:dyDescent="0.25">
      <c r="A7914" t="s">
        <v>18</v>
      </c>
      <c r="B7914" t="s">
        <v>6</v>
      </c>
      <c r="C7914" t="s">
        <v>38</v>
      </c>
      <c r="D7914" s="1">
        <v>44575</v>
      </c>
      <c r="E7914" s="4">
        <v>12467</v>
      </c>
      <c r="F7914">
        <v>462</v>
      </c>
    </row>
    <row r="7915" spans="1:6" x14ac:dyDescent="0.25">
      <c r="A7915" t="s">
        <v>49</v>
      </c>
      <c r="B7915" t="s">
        <v>27</v>
      </c>
      <c r="C7915" t="s">
        <v>52</v>
      </c>
      <c r="D7915" s="1">
        <v>44575</v>
      </c>
      <c r="E7915" s="4">
        <v>6923</v>
      </c>
      <c r="F7915">
        <v>630</v>
      </c>
    </row>
    <row r="7916" spans="1:6" x14ac:dyDescent="0.25">
      <c r="A7916" t="s">
        <v>34</v>
      </c>
      <c r="B7916" t="s">
        <v>16</v>
      </c>
      <c r="C7916" t="s">
        <v>48</v>
      </c>
      <c r="D7916" s="1">
        <v>44575</v>
      </c>
      <c r="E7916" s="4">
        <v>1547</v>
      </c>
      <c r="F7916">
        <v>62</v>
      </c>
    </row>
    <row r="7917" spans="1:6" x14ac:dyDescent="0.25">
      <c r="A7917" t="s">
        <v>54</v>
      </c>
      <c r="B7917" t="s">
        <v>21</v>
      </c>
      <c r="C7917" t="s">
        <v>48</v>
      </c>
      <c r="D7917" s="1">
        <v>44575</v>
      </c>
      <c r="E7917" s="4">
        <v>4312</v>
      </c>
      <c r="F7917">
        <v>173</v>
      </c>
    </row>
    <row r="7918" spans="1:6" x14ac:dyDescent="0.25">
      <c r="A7918" t="s">
        <v>40</v>
      </c>
      <c r="B7918" t="s">
        <v>6</v>
      </c>
      <c r="C7918" t="s">
        <v>48</v>
      </c>
      <c r="D7918" s="1">
        <v>44575</v>
      </c>
      <c r="E7918" s="4">
        <v>7672</v>
      </c>
      <c r="F7918">
        <v>296</v>
      </c>
    </row>
    <row r="7919" spans="1:6" x14ac:dyDescent="0.25">
      <c r="A7919" t="s">
        <v>51</v>
      </c>
      <c r="B7919" t="s">
        <v>16</v>
      </c>
      <c r="C7919" t="s">
        <v>36</v>
      </c>
      <c r="D7919" s="1">
        <v>44575</v>
      </c>
      <c r="E7919" s="4">
        <v>4690</v>
      </c>
      <c r="F7919">
        <v>522</v>
      </c>
    </row>
    <row r="7920" spans="1:6" x14ac:dyDescent="0.25">
      <c r="A7920" t="s">
        <v>13</v>
      </c>
      <c r="B7920" t="s">
        <v>6</v>
      </c>
      <c r="C7920" t="s">
        <v>35</v>
      </c>
      <c r="D7920" s="1">
        <v>44575</v>
      </c>
      <c r="E7920" s="4">
        <v>11361</v>
      </c>
      <c r="F7920">
        <v>598</v>
      </c>
    </row>
    <row r="7921" spans="1:6" x14ac:dyDescent="0.25">
      <c r="A7921" t="s">
        <v>5</v>
      </c>
      <c r="B7921" t="s">
        <v>16</v>
      </c>
      <c r="C7921" t="s">
        <v>36</v>
      </c>
      <c r="D7921" s="1">
        <v>44575</v>
      </c>
      <c r="E7921" s="4">
        <v>2877</v>
      </c>
      <c r="F7921">
        <v>320</v>
      </c>
    </row>
    <row r="7922" spans="1:6" x14ac:dyDescent="0.25">
      <c r="A7922" t="s">
        <v>10</v>
      </c>
      <c r="B7922" t="s">
        <v>16</v>
      </c>
      <c r="C7922" t="s">
        <v>52</v>
      </c>
      <c r="D7922" s="1">
        <v>44575</v>
      </c>
      <c r="E7922" s="4">
        <v>4900</v>
      </c>
      <c r="F7922">
        <v>446</v>
      </c>
    </row>
    <row r="7923" spans="1:6" x14ac:dyDescent="0.25">
      <c r="A7923" t="s">
        <v>13</v>
      </c>
      <c r="B7923" t="s">
        <v>9</v>
      </c>
      <c r="C7923" t="s">
        <v>43</v>
      </c>
      <c r="D7923" s="1">
        <v>44575</v>
      </c>
      <c r="E7923" s="4">
        <v>3955</v>
      </c>
      <c r="F7923">
        <v>198</v>
      </c>
    </row>
    <row r="7924" spans="1:6" x14ac:dyDescent="0.25">
      <c r="A7924" t="s">
        <v>56</v>
      </c>
      <c r="B7924" t="s">
        <v>6</v>
      </c>
      <c r="C7924" t="s">
        <v>48</v>
      </c>
      <c r="D7924" s="1">
        <v>44575</v>
      </c>
      <c r="E7924" s="4">
        <v>10948</v>
      </c>
      <c r="F7924">
        <v>438</v>
      </c>
    </row>
    <row r="7925" spans="1:6" x14ac:dyDescent="0.25">
      <c r="A7925" t="s">
        <v>20</v>
      </c>
      <c r="B7925" t="s">
        <v>9</v>
      </c>
      <c r="C7925" t="s">
        <v>30</v>
      </c>
      <c r="D7925" s="1">
        <v>44575</v>
      </c>
      <c r="E7925" s="4">
        <v>6041</v>
      </c>
      <c r="F7925">
        <v>336</v>
      </c>
    </row>
    <row r="7926" spans="1:6" x14ac:dyDescent="0.25">
      <c r="A7926" t="s">
        <v>5</v>
      </c>
      <c r="B7926" t="s">
        <v>21</v>
      </c>
      <c r="C7926" t="s">
        <v>50</v>
      </c>
      <c r="D7926" s="1">
        <v>44575</v>
      </c>
      <c r="E7926" s="4">
        <v>6020</v>
      </c>
      <c r="F7926">
        <v>262</v>
      </c>
    </row>
    <row r="7927" spans="1:6" x14ac:dyDescent="0.25">
      <c r="A7927" t="s">
        <v>25</v>
      </c>
      <c r="B7927" t="s">
        <v>6</v>
      </c>
      <c r="C7927" t="s">
        <v>28</v>
      </c>
      <c r="D7927" s="1">
        <v>44575</v>
      </c>
      <c r="E7927" s="4">
        <v>14098</v>
      </c>
      <c r="F7927">
        <v>1750</v>
      </c>
    </row>
    <row r="7928" spans="1:6" x14ac:dyDescent="0.25">
      <c r="A7928" t="s">
        <v>41</v>
      </c>
      <c r="B7928" t="s">
        <v>6</v>
      </c>
      <c r="C7928" t="s">
        <v>43</v>
      </c>
      <c r="D7928" s="1">
        <v>44575</v>
      </c>
      <c r="E7928" s="4">
        <v>8715</v>
      </c>
      <c r="F7928">
        <v>397</v>
      </c>
    </row>
    <row r="7929" spans="1:6" x14ac:dyDescent="0.25">
      <c r="A7929" t="s">
        <v>51</v>
      </c>
      <c r="B7929" t="s">
        <v>21</v>
      </c>
      <c r="C7929" t="s">
        <v>14</v>
      </c>
      <c r="D7929" s="1">
        <v>44575</v>
      </c>
      <c r="E7929" s="4">
        <v>2702</v>
      </c>
      <c r="F7929">
        <v>451</v>
      </c>
    </row>
    <row r="7930" spans="1:6" x14ac:dyDescent="0.25">
      <c r="A7930" t="s">
        <v>33</v>
      </c>
      <c r="B7930" t="s">
        <v>11</v>
      </c>
      <c r="C7930" t="s">
        <v>30</v>
      </c>
      <c r="D7930" s="1">
        <v>44575</v>
      </c>
      <c r="E7930" s="4">
        <v>10899</v>
      </c>
      <c r="F7930">
        <v>574</v>
      </c>
    </row>
    <row r="7931" spans="1:6" x14ac:dyDescent="0.25">
      <c r="A7931" t="s">
        <v>54</v>
      </c>
      <c r="B7931" t="s">
        <v>11</v>
      </c>
      <c r="C7931" t="s">
        <v>26</v>
      </c>
      <c r="D7931" s="1">
        <v>44575</v>
      </c>
      <c r="E7931" s="4">
        <v>2597</v>
      </c>
      <c r="F7931">
        <v>237</v>
      </c>
    </row>
    <row r="7932" spans="1:6" x14ac:dyDescent="0.25">
      <c r="A7932" t="s">
        <v>51</v>
      </c>
      <c r="B7932" t="s">
        <v>6</v>
      </c>
      <c r="C7932" t="s">
        <v>50</v>
      </c>
      <c r="D7932" s="1">
        <v>44575</v>
      </c>
      <c r="E7932" s="4">
        <v>8050</v>
      </c>
      <c r="F7932">
        <v>336</v>
      </c>
    </row>
    <row r="7933" spans="1:6" x14ac:dyDescent="0.25">
      <c r="A7933" t="s">
        <v>23</v>
      </c>
      <c r="B7933" t="s">
        <v>11</v>
      </c>
      <c r="C7933" t="s">
        <v>43</v>
      </c>
      <c r="D7933" s="1">
        <v>44575</v>
      </c>
      <c r="E7933" s="4">
        <v>1596</v>
      </c>
      <c r="F7933">
        <v>76</v>
      </c>
    </row>
    <row r="7934" spans="1:6" x14ac:dyDescent="0.25">
      <c r="A7934" t="s">
        <v>18</v>
      </c>
      <c r="B7934" t="s">
        <v>21</v>
      </c>
      <c r="C7934" t="s">
        <v>19</v>
      </c>
      <c r="D7934" s="1">
        <v>44578</v>
      </c>
      <c r="E7934" s="4">
        <v>455</v>
      </c>
      <c r="F7934">
        <v>29</v>
      </c>
    </row>
    <row r="7935" spans="1:6" x14ac:dyDescent="0.25">
      <c r="A7935" t="s">
        <v>15</v>
      </c>
      <c r="B7935" t="s">
        <v>11</v>
      </c>
      <c r="C7935" t="s">
        <v>12</v>
      </c>
      <c r="D7935" s="1">
        <v>44578</v>
      </c>
      <c r="E7935" s="4">
        <v>7980</v>
      </c>
      <c r="F7935">
        <v>470</v>
      </c>
    </row>
    <row r="7936" spans="1:6" x14ac:dyDescent="0.25">
      <c r="A7936" t="s">
        <v>20</v>
      </c>
      <c r="B7936" t="s">
        <v>6</v>
      </c>
      <c r="C7936" t="s">
        <v>31</v>
      </c>
      <c r="D7936" s="1">
        <v>44578</v>
      </c>
      <c r="E7936" s="4">
        <v>3199</v>
      </c>
      <c r="F7936">
        <v>267</v>
      </c>
    </row>
    <row r="7937" spans="1:6" x14ac:dyDescent="0.25">
      <c r="A7937" t="s">
        <v>32</v>
      </c>
      <c r="B7937" t="s">
        <v>16</v>
      </c>
      <c r="C7937" t="s">
        <v>42</v>
      </c>
      <c r="D7937" s="1">
        <v>44578</v>
      </c>
      <c r="E7937" s="4">
        <v>3248</v>
      </c>
      <c r="F7937">
        <v>203</v>
      </c>
    </row>
    <row r="7938" spans="1:6" x14ac:dyDescent="0.25">
      <c r="A7938" t="s">
        <v>56</v>
      </c>
      <c r="B7938" t="s">
        <v>21</v>
      </c>
      <c r="C7938" t="s">
        <v>31</v>
      </c>
      <c r="D7938" s="1">
        <v>44578</v>
      </c>
      <c r="E7938" s="4">
        <v>6531</v>
      </c>
      <c r="F7938">
        <v>545</v>
      </c>
    </row>
    <row r="7939" spans="1:6" x14ac:dyDescent="0.25">
      <c r="A7939" t="s">
        <v>33</v>
      </c>
      <c r="B7939" t="s">
        <v>6</v>
      </c>
      <c r="C7939" t="s">
        <v>24</v>
      </c>
      <c r="D7939" s="1">
        <v>44578</v>
      </c>
      <c r="E7939" s="4">
        <v>6258</v>
      </c>
      <c r="F7939">
        <v>313</v>
      </c>
    </row>
    <row r="7940" spans="1:6" x14ac:dyDescent="0.25">
      <c r="A7940" t="s">
        <v>39</v>
      </c>
      <c r="B7940" t="s">
        <v>21</v>
      </c>
      <c r="C7940" t="s">
        <v>50</v>
      </c>
      <c r="D7940" s="1">
        <v>44578</v>
      </c>
      <c r="E7940" s="4">
        <v>1092</v>
      </c>
      <c r="F7940">
        <v>50</v>
      </c>
    </row>
    <row r="7941" spans="1:6" x14ac:dyDescent="0.25">
      <c r="A7941" t="s">
        <v>25</v>
      </c>
      <c r="B7941" t="s">
        <v>16</v>
      </c>
      <c r="C7941" t="s">
        <v>36</v>
      </c>
      <c r="D7941" s="1">
        <v>44578</v>
      </c>
      <c r="E7941" s="4">
        <v>2415</v>
      </c>
      <c r="F7941">
        <v>269</v>
      </c>
    </row>
    <row r="7942" spans="1:6" x14ac:dyDescent="0.25">
      <c r="A7942" t="s">
        <v>46</v>
      </c>
      <c r="B7942" t="s">
        <v>16</v>
      </c>
      <c r="C7942" t="s">
        <v>35</v>
      </c>
      <c r="D7942" s="1">
        <v>44578</v>
      </c>
      <c r="E7942" s="4">
        <v>12369</v>
      </c>
      <c r="F7942">
        <v>651</v>
      </c>
    </row>
    <row r="7943" spans="1:6" x14ac:dyDescent="0.25">
      <c r="A7943" t="s">
        <v>29</v>
      </c>
      <c r="B7943" t="s">
        <v>16</v>
      </c>
      <c r="C7943" t="s">
        <v>19</v>
      </c>
      <c r="D7943" s="1">
        <v>44578</v>
      </c>
      <c r="E7943" s="4">
        <v>2667</v>
      </c>
      <c r="F7943">
        <v>157</v>
      </c>
    </row>
    <row r="7944" spans="1:6" x14ac:dyDescent="0.25">
      <c r="A7944" t="s">
        <v>57</v>
      </c>
      <c r="B7944" t="s">
        <v>16</v>
      </c>
      <c r="C7944" t="s">
        <v>42</v>
      </c>
      <c r="D7944" s="1">
        <v>44578</v>
      </c>
      <c r="E7944" s="4">
        <v>357</v>
      </c>
      <c r="F7944">
        <v>24</v>
      </c>
    </row>
    <row r="7945" spans="1:6" x14ac:dyDescent="0.25">
      <c r="A7945" t="s">
        <v>56</v>
      </c>
      <c r="B7945" t="s">
        <v>16</v>
      </c>
      <c r="C7945" t="s">
        <v>50</v>
      </c>
      <c r="D7945" s="1">
        <v>44578</v>
      </c>
      <c r="E7945" s="4">
        <v>63</v>
      </c>
      <c r="F7945">
        <v>3</v>
      </c>
    </row>
    <row r="7946" spans="1:6" x14ac:dyDescent="0.25">
      <c r="A7946" t="s">
        <v>29</v>
      </c>
      <c r="B7946" t="s">
        <v>9</v>
      </c>
      <c r="C7946" t="s">
        <v>30</v>
      </c>
      <c r="D7946" s="1">
        <v>44578</v>
      </c>
      <c r="E7946" s="4">
        <v>9177</v>
      </c>
      <c r="F7946">
        <v>510</v>
      </c>
    </row>
    <row r="7947" spans="1:6" x14ac:dyDescent="0.25">
      <c r="A7947" t="s">
        <v>41</v>
      </c>
      <c r="B7947" t="s">
        <v>27</v>
      </c>
      <c r="C7947" t="s">
        <v>26</v>
      </c>
      <c r="D7947" s="1">
        <v>44578</v>
      </c>
      <c r="E7947" s="4">
        <v>11291</v>
      </c>
      <c r="F7947">
        <v>910</v>
      </c>
    </row>
    <row r="7948" spans="1:6" x14ac:dyDescent="0.25">
      <c r="A7948" t="s">
        <v>33</v>
      </c>
      <c r="B7948" t="s">
        <v>16</v>
      </c>
      <c r="C7948" t="s">
        <v>12</v>
      </c>
      <c r="D7948" s="1">
        <v>44578</v>
      </c>
      <c r="E7948" s="4">
        <v>5446</v>
      </c>
      <c r="F7948">
        <v>364</v>
      </c>
    </row>
    <row r="7949" spans="1:6" x14ac:dyDescent="0.25">
      <c r="A7949" t="s">
        <v>55</v>
      </c>
      <c r="B7949" t="s">
        <v>9</v>
      </c>
      <c r="C7949" t="s">
        <v>22</v>
      </c>
      <c r="D7949" s="1">
        <v>44578</v>
      </c>
      <c r="E7949" s="4">
        <v>11977</v>
      </c>
      <c r="F7949">
        <v>1470</v>
      </c>
    </row>
    <row r="7950" spans="1:6" x14ac:dyDescent="0.25">
      <c r="A7950" t="s">
        <v>25</v>
      </c>
      <c r="B7950" t="s">
        <v>6</v>
      </c>
      <c r="C7950" t="s">
        <v>43</v>
      </c>
      <c r="D7950" s="1">
        <v>44578</v>
      </c>
      <c r="E7950" s="4">
        <v>6209</v>
      </c>
      <c r="F7950">
        <v>311</v>
      </c>
    </row>
    <row r="7951" spans="1:6" x14ac:dyDescent="0.25">
      <c r="A7951" t="s">
        <v>39</v>
      </c>
      <c r="B7951" t="s">
        <v>27</v>
      </c>
      <c r="C7951" t="s">
        <v>17</v>
      </c>
      <c r="D7951" s="1">
        <v>44578</v>
      </c>
      <c r="E7951" s="4">
        <v>11249</v>
      </c>
      <c r="F7951">
        <v>512</v>
      </c>
    </row>
    <row r="7952" spans="1:6" x14ac:dyDescent="0.25">
      <c r="A7952" t="s">
        <v>5</v>
      </c>
      <c r="B7952" t="s">
        <v>27</v>
      </c>
      <c r="C7952" t="s">
        <v>52</v>
      </c>
      <c r="D7952" s="1">
        <v>44578</v>
      </c>
      <c r="E7952" s="4">
        <v>2912</v>
      </c>
      <c r="F7952">
        <v>243</v>
      </c>
    </row>
    <row r="7953" spans="1:6" x14ac:dyDescent="0.25">
      <c r="A7953" t="s">
        <v>40</v>
      </c>
      <c r="B7953" t="s">
        <v>27</v>
      </c>
      <c r="C7953" t="s">
        <v>14</v>
      </c>
      <c r="D7953" s="1">
        <v>44578</v>
      </c>
      <c r="E7953" s="4">
        <v>15806</v>
      </c>
      <c r="F7953">
        <v>2240</v>
      </c>
    </row>
    <row r="7954" spans="1:6" x14ac:dyDescent="0.25">
      <c r="A7954" t="s">
        <v>23</v>
      </c>
      <c r="B7954" t="s">
        <v>16</v>
      </c>
      <c r="C7954" t="s">
        <v>52</v>
      </c>
      <c r="D7954" s="1">
        <v>44578</v>
      </c>
      <c r="E7954" s="4">
        <v>10101</v>
      </c>
      <c r="F7954">
        <v>980</v>
      </c>
    </row>
    <row r="7955" spans="1:6" x14ac:dyDescent="0.25">
      <c r="A7955" t="s">
        <v>37</v>
      </c>
      <c r="B7955" t="s">
        <v>9</v>
      </c>
      <c r="C7955" t="s">
        <v>28</v>
      </c>
      <c r="D7955" s="1">
        <v>44578</v>
      </c>
      <c r="E7955" s="4">
        <v>7651</v>
      </c>
      <c r="F7955">
        <v>1120</v>
      </c>
    </row>
    <row r="7956" spans="1:6" x14ac:dyDescent="0.25">
      <c r="A7956" t="s">
        <v>5</v>
      </c>
      <c r="B7956" t="s">
        <v>21</v>
      </c>
      <c r="C7956" t="s">
        <v>35</v>
      </c>
      <c r="D7956" s="1">
        <v>44578</v>
      </c>
      <c r="E7956" s="4">
        <v>4046</v>
      </c>
      <c r="F7956">
        <v>213</v>
      </c>
    </row>
    <row r="7957" spans="1:6" x14ac:dyDescent="0.25">
      <c r="A7957" t="s">
        <v>51</v>
      </c>
      <c r="B7957" t="s">
        <v>9</v>
      </c>
      <c r="C7957" t="s">
        <v>47</v>
      </c>
      <c r="D7957" s="1">
        <v>44578</v>
      </c>
      <c r="E7957" s="4">
        <v>4494</v>
      </c>
      <c r="F7957">
        <v>300</v>
      </c>
    </row>
    <row r="7958" spans="1:6" x14ac:dyDescent="0.25">
      <c r="A7958" t="s">
        <v>55</v>
      </c>
      <c r="B7958" t="s">
        <v>27</v>
      </c>
      <c r="C7958" t="s">
        <v>36</v>
      </c>
      <c r="D7958" s="1">
        <v>44578</v>
      </c>
      <c r="E7958" s="4">
        <v>6069</v>
      </c>
      <c r="F7958">
        <v>840</v>
      </c>
    </row>
    <row r="7959" spans="1:6" x14ac:dyDescent="0.25">
      <c r="A7959" t="s">
        <v>32</v>
      </c>
      <c r="B7959" t="s">
        <v>21</v>
      </c>
      <c r="C7959" t="s">
        <v>26</v>
      </c>
      <c r="D7959" s="1">
        <v>44578</v>
      </c>
      <c r="E7959" s="4">
        <v>9751</v>
      </c>
      <c r="F7959">
        <v>910</v>
      </c>
    </row>
    <row r="7960" spans="1:6" x14ac:dyDescent="0.25">
      <c r="A7960" t="s">
        <v>13</v>
      </c>
      <c r="B7960" t="s">
        <v>16</v>
      </c>
      <c r="C7960" t="s">
        <v>30</v>
      </c>
      <c r="D7960" s="1">
        <v>44578</v>
      </c>
      <c r="E7960" s="4">
        <v>4158</v>
      </c>
      <c r="F7960">
        <v>208</v>
      </c>
    </row>
    <row r="7961" spans="1:6" x14ac:dyDescent="0.25">
      <c r="A7961" t="s">
        <v>53</v>
      </c>
      <c r="B7961" t="s">
        <v>9</v>
      </c>
      <c r="C7961" t="s">
        <v>35</v>
      </c>
      <c r="D7961" s="1">
        <v>44578</v>
      </c>
      <c r="E7961" s="4">
        <v>3003</v>
      </c>
      <c r="F7961">
        <v>167</v>
      </c>
    </row>
    <row r="7962" spans="1:6" x14ac:dyDescent="0.25">
      <c r="A7962" t="s">
        <v>15</v>
      </c>
      <c r="B7962" t="s">
        <v>6</v>
      </c>
      <c r="C7962" t="s">
        <v>48</v>
      </c>
      <c r="D7962" s="1">
        <v>44578</v>
      </c>
      <c r="E7962" s="4">
        <v>3612</v>
      </c>
      <c r="F7962">
        <v>134</v>
      </c>
    </row>
    <row r="7963" spans="1:6" x14ac:dyDescent="0.25">
      <c r="A7963" t="s">
        <v>37</v>
      </c>
      <c r="B7963" t="s">
        <v>16</v>
      </c>
      <c r="C7963" t="s">
        <v>14</v>
      </c>
      <c r="D7963" s="1">
        <v>44578</v>
      </c>
      <c r="E7963" s="4">
        <v>13265</v>
      </c>
      <c r="F7963">
        <v>2240</v>
      </c>
    </row>
    <row r="7964" spans="1:6" x14ac:dyDescent="0.25">
      <c r="A7964" t="s">
        <v>55</v>
      </c>
      <c r="B7964" t="s">
        <v>16</v>
      </c>
      <c r="C7964" t="s">
        <v>45</v>
      </c>
      <c r="D7964" s="1">
        <v>44578</v>
      </c>
      <c r="E7964" s="4">
        <v>2688</v>
      </c>
      <c r="F7964">
        <v>123</v>
      </c>
    </row>
    <row r="7965" spans="1:6" x14ac:dyDescent="0.25">
      <c r="A7965" t="s">
        <v>34</v>
      </c>
      <c r="B7965" t="s">
        <v>21</v>
      </c>
      <c r="C7965" t="s">
        <v>43</v>
      </c>
      <c r="D7965" s="1">
        <v>44578</v>
      </c>
      <c r="E7965" s="4">
        <v>7469</v>
      </c>
      <c r="F7965">
        <v>340</v>
      </c>
    </row>
    <row r="7966" spans="1:6" x14ac:dyDescent="0.25">
      <c r="A7966" t="s">
        <v>53</v>
      </c>
      <c r="B7966" t="s">
        <v>6</v>
      </c>
      <c r="C7966" t="s">
        <v>30</v>
      </c>
      <c r="D7966" s="1">
        <v>44578</v>
      </c>
      <c r="E7966" s="4">
        <v>1785</v>
      </c>
      <c r="F7966">
        <v>94</v>
      </c>
    </row>
    <row r="7967" spans="1:6" x14ac:dyDescent="0.25">
      <c r="A7967" t="s">
        <v>5</v>
      </c>
      <c r="B7967" t="s">
        <v>6</v>
      </c>
      <c r="C7967" t="s">
        <v>7</v>
      </c>
      <c r="D7967" s="1">
        <v>44578</v>
      </c>
      <c r="E7967" s="4">
        <v>5670</v>
      </c>
      <c r="F7967">
        <v>405</v>
      </c>
    </row>
    <row r="7968" spans="1:6" x14ac:dyDescent="0.25">
      <c r="A7968" t="s">
        <v>55</v>
      </c>
      <c r="B7968" t="s">
        <v>9</v>
      </c>
      <c r="C7968" t="s">
        <v>7</v>
      </c>
      <c r="D7968" s="1">
        <v>44578</v>
      </c>
      <c r="E7968" s="4">
        <v>420</v>
      </c>
      <c r="F7968">
        <v>27</v>
      </c>
    </row>
    <row r="7969" spans="1:6" x14ac:dyDescent="0.25">
      <c r="A7969" t="s">
        <v>15</v>
      </c>
      <c r="B7969" t="s">
        <v>27</v>
      </c>
      <c r="C7969" t="s">
        <v>26</v>
      </c>
      <c r="D7969" s="1">
        <v>44578</v>
      </c>
      <c r="E7969" s="4">
        <v>7714</v>
      </c>
      <c r="F7969">
        <v>700</v>
      </c>
    </row>
    <row r="7970" spans="1:6" x14ac:dyDescent="0.25">
      <c r="A7970" t="s">
        <v>53</v>
      </c>
      <c r="B7970" t="s">
        <v>16</v>
      </c>
      <c r="C7970" t="s">
        <v>28</v>
      </c>
      <c r="D7970" s="1">
        <v>44578</v>
      </c>
      <c r="E7970" s="4">
        <v>3031</v>
      </c>
      <c r="F7970">
        <v>433</v>
      </c>
    </row>
    <row r="7971" spans="1:6" x14ac:dyDescent="0.25">
      <c r="A7971" t="s">
        <v>39</v>
      </c>
      <c r="B7971" t="s">
        <v>21</v>
      </c>
      <c r="C7971" t="s">
        <v>17</v>
      </c>
      <c r="D7971" s="1">
        <v>44578</v>
      </c>
      <c r="E7971" s="4">
        <v>10654</v>
      </c>
      <c r="F7971">
        <v>464</v>
      </c>
    </row>
    <row r="7972" spans="1:6" x14ac:dyDescent="0.25">
      <c r="A7972" t="s">
        <v>53</v>
      </c>
      <c r="B7972" t="s">
        <v>27</v>
      </c>
      <c r="C7972" t="s">
        <v>24</v>
      </c>
      <c r="D7972" s="1">
        <v>44578</v>
      </c>
      <c r="E7972" s="4">
        <v>3255</v>
      </c>
      <c r="F7972">
        <v>163</v>
      </c>
    </row>
    <row r="7973" spans="1:6" x14ac:dyDescent="0.25">
      <c r="A7973" t="s">
        <v>57</v>
      </c>
      <c r="B7973" t="s">
        <v>27</v>
      </c>
      <c r="C7973" t="s">
        <v>22</v>
      </c>
      <c r="D7973" s="1">
        <v>44578</v>
      </c>
      <c r="E7973" s="4">
        <v>1001</v>
      </c>
      <c r="F7973">
        <v>101</v>
      </c>
    </row>
    <row r="7974" spans="1:6" x14ac:dyDescent="0.25">
      <c r="A7974" t="s">
        <v>8</v>
      </c>
      <c r="B7974" t="s">
        <v>16</v>
      </c>
      <c r="C7974" t="s">
        <v>12</v>
      </c>
      <c r="D7974" s="1">
        <v>44578</v>
      </c>
      <c r="E7974" s="4">
        <v>9051</v>
      </c>
      <c r="F7974">
        <v>604</v>
      </c>
    </row>
    <row r="7975" spans="1:6" x14ac:dyDescent="0.25">
      <c r="A7975" t="s">
        <v>49</v>
      </c>
      <c r="B7975" t="s">
        <v>21</v>
      </c>
      <c r="C7975" t="s">
        <v>35</v>
      </c>
      <c r="D7975" s="1">
        <v>44578</v>
      </c>
      <c r="E7975" s="4">
        <v>11172</v>
      </c>
      <c r="F7975">
        <v>621</v>
      </c>
    </row>
    <row r="7976" spans="1:6" x14ac:dyDescent="0.25">
      <c r="A7976" t="s">
        <v>39</v>
      </c>
      <c r="B7976" t="s">
        <v>21</v>
      </c>
      <c r="C7976" t="s">
        <v>7</v>
      </c>
      <c r="D7976" s="1">
        <v>44578</v>
      </c>
      <c r="E7976" s="4">
        <v>1680</v>
      </c>
      <c r="F7976">
        <v>120</v>
      </c>
    </row>
    <row r="7977" spans="1:6" x14ac:dyDescent="0.25">
      <c r="A7977" t="s">
        <v>25</v>
      </c>
      <c r="B7977" t="s">
        <v>27</v>
      </c>
      <c r="C7977" t="s">
        <v>50</v>
      </c>
      <c r="D7977" s="1">
        <v>44578</v>
      </c>
      <c r="E7977" s="4">
        <v>6223</v>
      </c>
      <c r="F7977">
        <v>271</v>
      </c>
    </row>
    <row r="7978" spans="1:6" x14ac:dyDescent="0.25">
      <c r="A7978" t="s">
        <v>55</v>
      </c>
      <c r="B7978" t="s">
        <v>21</v>
      </c>
      <c r="C7978" t="s">
        <v>35</v>
      </c>
      <c r="D7978" s="1">
        <v>44578</v>
      </c>
      <c r="E7978" s="4">
        <v>1547</v>
      </c>
      <c r="F7978">
        <v>82</v>
      </c>
    </row>
    <row r="7979" spans="1:6" x14ac:dyDescent="0.25">
      <c r="A7979" t="s">
        <v>51</v>
      </c>
      <c r="B7979" t="s">
        <v>11</v>
      </c>
      <c r="C7979" t="s">
        <v>17</v>
      </c>
      <c r="D7979" s="1">
        <v>44578</v>
      </c>
      <c r="E7979" s="4">
        <v>13013</v>
      </c>
      <c r="F7979">
        <v>620</v>
      </c>
    </row>
    <row r="7980" spans="1:6" x14ac:dyDescent="0.25">
      <c r="A7980" t="s">
        <v>39</v>
      </c>
      <c r="B7980" t="s">
        <v>11</v>
      </c>
      <c r="C7980" t="s">
        <v>45</v>
      </c>
      <c r="D7980" s="1">
        <v>44578</v>
      </c>
      <c r="E7980" s="4">
        <v>3787</v>
      </c>
      <c r="F7980">
        <v>173</v>
      </c>
    </row>
    <row r="7981" spans="1:6" x14ac:dyDescent="0.25">
      <c r="A7981" t="s">
        <v>56</v>
      </c>
      <c r="B7981" t="s">
        <v>11</v>
      </c>
      <c r="C7981" t="s">
        <v>47</v>
      </c>
      <c r="D7981" s="1">
        <v>44578</v>
      </c>
      <c r="E7981" s="4">
        <v>2870</v>
      </c>
      <c r="F7981">
        <v>169</v>
      </c>
    </row>
    <row r="7982" spans="1:6" x14ac:dyDescent="0.25">
      <c r="A7982" t="s">
        <v>34</v>
      </c>
      <c r="B7982" t="s">
        <v>9</v>
      </c>
      <c r="C7982" t="s">
        <v>52</v>
      </c>
      <c r="D7982" s="1">
        <v>44578</v>
      </c>
      <c r="E7982" s="4">
        <v>4529</v>
      </c>
      <c r="F7982">
        <v>412</v>
      </c>
    </row>
    <row r="7983" spans="1:6" x14ac:dyDescent="0.25">
      <c r="A7983" t="s">
        <v>18</v>
      </c>
      <c r="B7983" t="s">
        <v>11</v>
      </c>
      <c r="C7983" t="s">
        <v>52</v>
      </c>
      <c r="D7983" s="1">
        <v>44578</v>
      </c>
      <c r="E7983" s="4">
        <v>17724</v>
      </c>
      <c r="F7983">
        <v>1610</v>
      </c>
    </row>
    <row r="7984" spans="1:6" x14ac:dyDescent="0.25">
      <c r="A7984" t="s">
        <v>15</v>
      </c>
      <c r="B7984" t="s">
        <v>27</v>
      </c>
      <c r="C7984" t="s">
        <v>38</v>
      </c>
      <c r="D7984" s="1">
        <v>44578</v>
      </c>
      <c r="E7984" s="4">
        <v>7679</v>
      </c>
      <c r="F7984">
        <v>308</v>
      </c>
    </row>
    <row r="7985" spans="1:6" x14ac:dyDescent="0.25">
      <c r="A7985" t="s">
        <v>57</v>
      </c>
      <c r="B7985" t="s">
        <v>6</v>
      </c>
      <c r="C7985" t="s">
        <v>43</v>
      </c>
      <c r="D7985" s="1">
        <v>44578</v>
      </c>
      <c r="E7985" s="4">
        <v>4669</v>
      </c>
      <c r="F7985">
        <v>234</v>
      </c>
    </row>
    <row r="7986" spans="1:6" x14ac:dyDescent="0.25">
      <c r="A7986" t="s">
        <v>23</v>
      </c>
      <c r="B7986" t="s">
        <v>9</v>
      </c>
      <c r="C7986" t="s">
        <v>45</v>
      </c>
      <c r="D7986" s="1">
        <v>44578</v>
      </c>
      <c r="E7986" s="4">
        <v>1666</v>
      </c>
      <c r="F7986">
        <v>73</v>
      </c>
    </row>
    <row r="7987" spans="1:6" x14ac:dyDescent="0.25">
      <c r="A7987" t="s">
        <v>23</v>
      </c>
      <c r="B7987" t="s">
        <v>9</v>
      </c>
      <c r="C7987" t="s">
        <v>17</v>
      </c>
      <c r="D7987" s="1">
        <v>44578</v>
      </c>
      <c r="E7987" s="4">
        <v>679</v>
      </c>
      <c r="F7987">
        <v>30</v>
      </c>
    </row>
    <row r="7988" spans="1:6" x14ac:dyDescent="0.25">
      <c r="A7988" t="s">
        <v>20</v>
      </c>
      <c r="B7988" t="s">
        <v>21</v>
      </c>
      <c r="C7988" t="s">
        <v>48</v>
      </c>
      <c r="D7988" s="1">
        <v>44578</v>
      </c>
      <c r="E7988" s="4">
        <v>4088</v>
      </c>
      <c r="F7988">
        <v>164</v>
      </c>
    </row>
    <row r="7989" spans="1:6" x14ac:dyDescent="0.25">
      <c r="A7989" t="s">
        <v>5</v>
      </c>
      <c r="B7989" t="s">
        <v>21</v>
      </c>
      <c r="C7989" t="s">
        <v>14</v>
      </c>
      <c r="D7989" s="1">
        <v>44578</v>
      </c>
      <c r="E7989" s="4">
        <v>6440</v>
      </c>
      <c r="F7989">
        <v>910</v>
      </c>
    </row>
    <row r="7990" spans="1:6" x14ac:dyDescent="0.25">
      <c r="A7990" t="s">
        <v>53</v>
      </c>
      <c r="B7990" t="s">
        <v>16</v>
      </c>
      <c r="C7990" t="s">
        <v>7</v>
      </c>
      <c r="D7990" s="1">
        <v>44578</v>
      </c>
      <c r="E7990" s="4">
        <v>3332</v>
      </c>
      <c r="F7990">
        <v>223</v>
      </c>
    </row>
    <row r="7991" spans="1:6" x14ac:dyDescent="0.25">
      <c r="A7991" t="s">
        <v>33</v>
      </c>
      <c r="B7991" t="s">
        <v>9</v>
      </c>
      <c r="C7991" t="s">
        <v>38</v>
      </c>
      <c r="D7991" s="1">
        <v>44578</v>
      </c>
      <c r="E7991" s="4">
        <v>5467</v>
      </c>
      <c r="F7991">
        <v>203</v>
      </c>
    </row>
    <row r="7992" spans="1:6" x14ac:dyDescent="0.25">
      <c r="A7992" t="s">
        <v>46</v>
      </c>
      <c r="B7992" t="s">
        <v>16</v>
      </c>
      <c r="C7992" t="s">
        <v>43</v>
      </c>
      <c r="D7992" s="1">
        <v>44578</v>
      </c>
      <c r="E7992" s="4">
        <v>4767</v>
      </c>
      <c r="F7992">
        <v>227</v>
      </c>
    </row>
    <row r="7993" spans="1:6" x14ac:dyDescent="0.25">
      <c r="A7993" t="s">
        <v>29</v>
      </c>
      <c r="B7993" t="s">
        <v>9</v>
      </c>
      <c r="C7993" t="s">
        <v>17</v>
      </c>
      <c r="D7993" s="1">
        <v>44578</v>
      </c>
      <c r="E7993" s="4">
        <v>6664</v>
      </c>
      <c r="F7993">
        <v>318</v>
      </c>
    </row>
    <row r="7994" spans="1:6" x14ac:dyDescent="0.25">
      <c r="A7994" t="s">
        <v>40</v>
      </c>
      <c r="B7994" t="s">
        <v>9</v>
      </c>
      <c r="C7994" t="s">
        <v>45</v>
      </c>
      <c r="D7994" s="1">
        <v>44578</v>
      </c>
      <c r="E7994" s="4">
        <v>12383</v>
      </c>
      <c r="F7994">
        <v>539</v>
      </c>
    </row>
    <row r="7995" spans="1:6" x14ac:dyDescent="0.25">
      <c r="A7995" t="s">
        <v>55</v>
      </c>
      <c r="B7995" t="s">
        <v>16</v>
      </c>
      <c r="C7995" t="s">
        <v>42</v>
      </c>
      <c r="D7995" s="1">
        <v>44578</v>
      </c>
      <c r="E7995" s="4">
        <v>7427</v>
      </c>
      <c r="F7995">
        <v>531</v>
      </c>
    </row>
    <row r="7996" spans="1:6" x14ac:dyDescent="0.25">
      <c r="A7996" t="s">
        <v>29</v>
      </c>
      <c r="B7996" t="s">
        <v>6</v>
      </c>
      <c r="C7996" t="s">
        <v>48</v>
      </c>
      <c r="D7996" s="1">
        <v>44578</v>
      </c>
      <c r="E7996" s="4">
        <v>7105</v>
      </c>
      <c r="F7996">
        <v>274</v>
      </c>
    </row>
    <row r="7997" spans="1:6" x14ac:dyDescent="0.25">
      <c r="A7997" t="s">
        <v>20</v>
      </c>
      <c r="B7997" t="s">
        <v>9</v>
      </c>
      <c r="C7997" t="s">
        <v>12</v>
      </c>
      <c r="D7997" s="1">
        <v>44578</v>
      </c>
      <c r="E7997" s="4">
        <v>4648</v>
      </c>
      <c r="F7997">
        <v>274</v>
      </c>
    </row>
    <row r="7998" spans="1:6" x14ac:dyDescent="0.25">
      <c r="A7998" t="s">
        <v>5</v>
      </c>
      <c r="B7998" t="s">
        <v>9</v>
      </c>
      <c r="C7998" t="s">
        <v>7</v>
      </c>
      <c r="D7998" s="1">
        <v>44578</v>
      </c>
      <c r="E7998" s="4">
        <v>3038</v>
      </c>
      <c r="F7998">
        <v>190</v>
      </c>
    </row>
    <row r="7999" spans="1:6" x14ac:dyDescent="0.25">
      <c r="A7999" t="s">
        <v>32</v>
      </c>
      <c r="B7999" t="s">
        <v>21</v>
      </c>
      <c r="C7999" t="s">
        <v>12</v>
      </c>
      <c r="D7999" s="1">
        <v>44578</v>
      </c>
      <c r="E7999" s="4">
        <v>4592</v>
      </c>
      <c r="F7999">
        <v>287</v>
      </c>
    </row>
    <row r="8000" spans="1:6" x14ac:dyDescent="0.25">
      <c r="A8000" t="s">
        <v>5</v>
      </c>
      <c r="B8000" t="s">
        <v>9</v>
      </c>
      <c r="C8000" t="s">
        <v>36</v>
      </c>
      <c r="D8000" s="1">
        <v>44578</v>
      </c>
      <c r="E8000" s="4">
        <v>3213</v>
      </c>
      <c r="F8000">
        <v>459</v>
      </c>
    </row>
    <row r="8001" spans="1:6" x14ac:dyDescent="0.25">
      <c r="A8001" t="s">
        <v>10</v>
      </c>
      <c r="B8001" t="s">
        <v>6</v>
      </c>
      <c r="C8001" t="s">
        <v>48</v>
      </c>
      <c r="D8001" s="1">
        <v>44578</v>
      </c>
      <c r="E8001" s="4">
        <v>4046</v>
      </c>
      <c r="F8001">
        <v>150</v>
      </c>
    </row>
    <row r="8002" spans="1:6" x14ac:dyDescent="0.25">
      <c r="A8002" t="s">
        <v>33</v>
      </c>
      <c r="B8002" t="s">
        <v>21</v>
      </c>
      <c r="C8002" t="s">
        <v>52</v>
      </c>
      <c r="D8002" s="1">
        <v>44578</v>
      </c>
      <c r="E8002" s="4">
        <v>3479</v>
      </c>
      <c r="F8002">
        <v>290</v>
      </c>
    </row>
    <row r="8003" spans="1:6" x14ac:dyDescent="0.25">
      <c r="A8003" t="s">
        <v>5</v>
      </c>
      <c r="B8003" t="s">
        <v>6</v>
      </c>
      <c r="C8003" t="s">
        <v>52</v>
      </c>
      <c r="D8003" s="1">
        <v>44578</v>
      </c>
      <c r="E8003" s="4">
        <v>8568</v>
      </c>
      <c r="F8003">
        <v>840</v>
      </c>
    </row>
    <row r="8004" spans="1:6" x14ac:dyDescent="0.25">
      <c r="A8004" t="s">
        <v>5</v>
      </c>
      <c r="B8004" t="s">
        <v>6</v>
      </c>
      <c r="C8004" t="s">
        <v>44</v>
      </c>
      <c r="D8004" s="1">
        <v>44578</v>
      </c>
      <c r="E8004" s="4">
        <v>9009</v>
      </c>
      <c r="F8004">
        <v>392</v>
      </c>
    </row>
    <row r="8005" spans="1:6" x14ac:dyDescent="0.25">
      <c r="A8005" t="s">
        <v>13</v>
      </c>
      <c r="B8005" t="s">
        <v>16</v>
      </c>
      <c r="C8005" t="s">
        <v>12</v>
      </c>
      <c r="D8005" s="1">
        <v>44578</v>
      </c>
      <c r="E8005" s="4">
        <v>21</v>
      </c>
      <c r="F8005">
        <v>2</v>
      </c>
    </row>
    <row r="8006" spans="1:6" x14ac:dyDescent="0.25">
      <c r="A8006" t="s">
        <v>57</v>
      </c>
      <c r="B8006" t="s">
        <v>27</v>
      </c>
      <c r="C8006" t="s">
        <v>47</v>
      </c>
      <c r="D8006" s="1">
        <v>44578</v>
      </c>
      <c r="E8006" s="4">
        <v>19950</v>
      </c>
      <c r="F8006">
        <v>1260</v>
      </c>
    </row>
    <row r="8007" spans="1:6" x14ac:dyDescent="0.25">
      <c r="A8007" t="s">
        <v>5</v>
      </c>
      <c r="B8007" t="s">
        <v>9</v>
      </c>
      <c r="C8007" t="s">
        <v>38</v>
      </c>
      <c r="D8007" s="1">
        <v>44578</v>
      </c>
      <c r="E8007" s="4">
        <v>9625</v>
      </c>
      <c r="F8007">
        <v>357</v>
      </c>
    </row>
    <row r="8008" spans="1:6" x14ac:dyDescent="0.25">
      <c r="A8008" t="s">
        <v>15</v>
      </c>
      <c r="B8008" t="s">
        <v>16</v>
      </c>
      <c r="C8008" t="s">
        <v>48</v>
      </c>
      <c r="D8008" s="1">
        <v>44578</v>
      </c>
      <c r="E8008" s="4">
        <v>7168</v>
      </c>
      <c r="F8008">
        <v>276</v>
      </c>
    </row>
    <row r="8009" spans="1:6" x14ac:dyDescent="0.25">
      <c r="A8009" t="s">
        <v>51</v>
      </c>
      <c r="B8009" t="s">
        <v>21</v>
      </c>
      <c r="C8009" t="s">
        <v>7</v>
      </c>
      <c r="D8009" s="1">
        <v>44578</v>
      </c>
      <c r="E8009" s="4">
        <v>2170</v>
      </c>
      <c r="F8009">
        <v>145</v>
      </c>
    </row>
    <row r="8010" spans="1:6" x14ac:dyDescent="0.25">
      <c r="A8010" t="s">
        <v>57</v>
      </c>
      <c r="B8010" t="s">
        <v>16</v>
      </c>
      <c r="C8010" t="s">
        <v>43</v>
      </c>
      <c r="D8010" s="1">
        <v>44578</v>
      </c>
      <c r="E8010" s="4">
        <v>4564</v>
      </c>
      <c r="F8010">
        <v>208</v>
      </c>
    </row>
    <row r="8011" spans="1:6" x14ac:dyDescent="0.25">
      <c r="A8011" t="s">
        <v>18</v>
      </c>
      <c r="B8011" t="s">
        <v>11</v>
      </c>
      <c r="C8011" t="s">
        <v>45</v>
      </c>
      <c r="D8011" s="1">
        <v>44578</v>
      </c>
      <c r="E8011" s="4">
        <v>3927</v>
      </c>
      <c r="F8011">
        <v>171</v>
      </c>
    </row>
    <row r="8012" spans="1:6" x14ac:dyDescent="0.25">
      <c r="A8012" t="s">
        <v>25</v>
      </c>
      <c r="B8012" t="s">
        <v>9</v>
      </c>
      <c r="C8012" t="s">
        <v>7</v>
      </c>
      <c r="D8012" s="1">
        <v>44578</v>
      </c>
      <c r="E8012" s="4">
        <v>6573</v>
      </c>
      <c r="F8012">
        <v>470</v>
      </c>
    </row>
    <row r="8013" spans="1:6" x14ac:dyDescent="0.25">
      <c r="A8013" t="s">
        <v>25</v>
      </c>
      <c r="B8013" t="s">
        <v>21</v>
      </c>
      <c r="C8013" t="s">
        <v>17</v>
      </c>
      <c r="D8013" s="1">
        <v>44579</v>
      </c>
      <c r="E8013" s="4">
        <v>476</v>
      </c>
      <c r="F8013">
        <v>23</v>
      </c>
    </row>
    <row r="8014" spans="1:6" x14ac:dyDescent="0.25">
      <c r="A8014" t="s">
        <v>55</v>
      </c>
      <c r="B8014" t="s">
        <v>11</v>
      </c>
      <c r="C8014" t="s">
        <v>26</v>
      </c>
      <c r="D8014" s="1">
        <v>44579</v>
      </c>
      <c r="E8014" s="4">
        <v>1715</v>
      </c>
      <c r="F8014">
        <v>132</v>
      </c>
    </row>
    <row r="8015" spans="1:6" x14ac:dyDescent="0.25">
      <c r="A8015" t="s">
        <v>10</v>
      </c>
      <c r="B8015" t="s">
        <v>27</v>
      </c>
      <c r="C8015" t="s">
        <v>36</v>
      </c>
      <c r="D8015" s="1">
        <v>44579</v>
      </c>
      <c r="E8015" s="4">
        <v>13608</v>
      </c>
      <c r="F8015">
        <v>1540</v>
      </c>
    </row>
    <row r="8016" spans="1:6" x14ac:dyDescent="0.25">
      <c r="A8016" t="s">
        <v>57</v>
      </c>
      <c r="B8016" t="s">
        <v>21</v>
      </c>
      <c r="C8016" t="s">
        <v>50</v>
      </c>
      <c r="D8016" s="1">
        <v>44579</v>
      </c>
      <c r="E8016" s="4">
        <v>1141</v>
      </c>
      <c r="F8016">
        <v>52</v>
      </c>
    </row>
    <row r="8017" spans="1:6" x14ac:dyDescent="0.25">
      <c r="A8017" t="s">
        <v>29</v>
      </c>
      <c r="B8017" t="s">
        <v>6</v>
      </c>
      <c r="C8017" t="s">
        <v>12</v>
      </c>
      <c r="D8017" s="1">
        <v>44579</v>
      </c>
      <c r="E8017" s="4">
        <v>2107</v>
      </c>
      <c r="F8017">
        <v>124</v>
      </c>
    </row>
    <row r="8018" spans="1:6" x14ac:dyDescent="0.25">
      <c r="A8018" t="s">
        <v>41</v>
      </c>
      <c r="B8018" t="s">
        <v>6</v>
      </c>
      <c r="C8018" t="s">
        <v>28</v>
      </c>
      <c r="D8018" s="1">
        <v>44579</v>
      </c>
      <c r="E8018" s="4">
        <v>5124</v>
      </c>
      <c r="F8018">
        <v>840</v>
      </c>
    </row>
    <row r="8019" spans="1:6" x14ac:dyDescent="0.25">
      <c r="A8019" t="s">
        <v>20</v>
      </c>
      <c r="B8019" t="s">
        <v>9</v>
      </c>
      <c r="C8019" t="s">
        <v>43</v>
      </c>
      <c r="D8019" s="1">
        <v>44579</v>
      </c>
      <c r="E8019" s="4">
        <v>5761</v>
      </c>
      <c r="F8019">
        <v>262</v>
      </c>
    </row>
    <row r="8020" spans="1:6" x14ac:dyDescent="0.25">
      <c r="A8020" t="s">
        <v>29</v>
      </c>
      <c r="B8020" t="s">
        <v>21</v>
      </c>
      <c r="C8020" t="s">
        <v>7</v>
      </c>
      <c r="D8020" s="1">
        <v>44579</v>
      </c>
      <c r="E8020" s="4">
        <v>9569</v>
      </c>
      <c r="F8020">
        <v>684</v>
      </c>
    </row>
    <row r="8021" spans="1:6" x14ac:dyDescent="0.25">
      <c r="A8021" t="s">
        <v>46</v>
      </c>
      <c r="B8021" t="s">
        <v>6</v>
      </c>
      <c r="C8021" t="s">
        <v>42</v>
      </c>
      <c r="D8021" s="1">
        <v>44579</v>
      </c>
      <c r="E8021" s="4">
        <v>1680</v>
      </c>
      <c r="F8021">
        <v>105</v>
      </c>
    </row>
    <row r="8022" spans="1:6" x14ac:dyDescent="0.25">
      <c r="A8022" t="s">
        <v>29</v>
      </c>
      <c r="B8022" t="s">
        <v>9</v>
      </c>
      <c r="C8022" t="s">
        <v>38</v>
      </c>
      <c r="D8022" s="1">
        <v>44579</v>
      </c>
      <c r="E8022" s="4">
        <v>1358</v>
      </c>
      <c r="F8022">
        <v>51</v>
      </c>
    </row>
    <row r="8023" spans="1:6" x14ac:dyDescent="0.25">
      <c r="A8023" t="s">
        <v>57</v>
      </c>
      <c r="B8023" t="s">
        <v>9</v>
      </c>
      <c r="C8023" t="s">
        <v>19</v>
      </c>
      <c r="D8023" s="1">
        <v>44579</v>
      </c>
      <c r="E8023" s="4">
        <v>12572</v>
      </c>
      <c r="F8023">
        <v>699</v>
      </c>
    </row>
    <row r="8024" spans="1:6" x14ac:dyDescent="0.25">
      <c r="A8024" t="s">
        <v>18</v>
      </c>
      <c r="B8024" t="s">
        <v>11</v>
      </c>
      <c r="C8024" t="s">
        <v>30</v>
      </c>
      <c r="D8024" s="1">
        <v>44579</v>
      </c>
      <c r="E8024" s="4">
        <v>10157</v>
      </c>
      <c r="F8024">
        <v>508</v>
      </c>
    </row>
    <row r="8025" spans="1:6" x14ac:dyDescent="0.25">
      <c r="A8025" t="s">
        <v>13</v>
      </c>
      <c r="B8025" t="s">
        <v>6</v>
      </c>
      <c r="C8025" t="s">
        <v>52</v>
      </c>
      <c r="D8025" s="1">
        <v>44579</v>
      </c>
      <c r="E8025" s="4">
        <v>11711</v>
      </c>
      <c r="F8025">
        <v>1050</v>
      </c>
    </row>
    <row r="8026" spans="1:6" x14ac:dyDescent="0.25">
      <c r="A8026" t="s">
        <v>39</v>
      </c>
      <c r="B8026" t="s">
        <v>9</v>
      </c>
      <c r="C8026" t="s">
        <v>47</v>
      </c>
      <c r="D8026" s="1">
        <v>44580</v>
      </c>
      <c r="E8026" s="4">
        <v>3493</v>
      </c>
      <c r="F8026">
        <v>233</v>
      </c>
    </row>
    <row r="8027" spans="1:6" x14ac:dyDescent="0.25">
      <c r="A8027" t="s">
        <v>41</v>
      </c>
      <c r="B8027" t="s">
        <v>11</v>
      </c>
      <c r="C8027" t="s">
        <v>7</v>
      </c>
      <c r="D8027" s="1">
        <v>44580</v>
      </c>
      <c r="E8027" s="4">
        <v>1218</v>
      </c>
      <c r="F8027">
        <v>82</v>
      </c>
    </row>
    <row r="8028" spans="1:6" x14ac:dyDescent="0.25">
      <c r="A8028" t="s">
        <v>53</v>
      </c>
      <c r="B8028" t="s">
        <v>27</v>
      </c>
      <c r="C8028" t="s">
        <v>38</v>
      </c>
      <c r="D8028" s="1">
        <v>44580</v>
      </c>
      <c r="E8028" s="4">
        <v>532</v>
      </c>
      <c r="F8028">
        <v>20</v>
      </c>
    </row>
    <row r="8029" spans="1:6" x14ac:dyDescent="0.25">
      <c r="A8029" t="s">
        <v>8</v>
      </c>
      <c r="B8029" t="s">
        <v>11</v>
      </c>
      <c r="C8029" t="s">
        <v>31</v>
      </c>
      <c r="D8029" s="1">
        <v>44580</v>
      </c>
      <c r="E8029" s="4">
        <v>651</v>
      </c>
      <c r="F8029">
        <v>51</v>
      </c>
    </row>
    <row r="8030" spans="1:6" x14ac:dyDescent="0.25">
      <c r="A8030" t="s">
        <v>37</v>
      </c>
      <c r="B8030" t="s">
        <v>6</v>
      </c>
      <c r="C8030" t="s">
        <v>35</v>
      </c>
      <c r="D8030" s="1">
        <v>44580</v>
      </c>
      <c r="E8030" s="4">
        <v>9121</v>
      </c>
      <c r="F8030">
        <v>537</v>
      </c>
    </row>
    <row r="8031" spans="1:6" x14ac:dyDescent="0.25">
      <c r="A8031" t="s">
        <v>37</v>
      </c>
      <c r="B8031" t="s">
        <v>27</v>
      </c>
      <c r="C8031" t="s">
        <v>7</v>
      </c>
      <c r="D8031" s="1">
        <v>44580</v>
      </c>
      <c r="E8031" s="4">
        <v>3185</v>
      </c>
      <c r="F8031">
        <v>213</v>
      </c>
    </row>
    <row r="8032" spans="1:6" x14ac:dyDescent="0.25">
      <c r="A8032" t="s">
        <v>29</v>
      </c>
      <c r="B8032" t="s">
        <v>27</v>
      </c>
      <c r="C8032" t="s">
        <v>50</v>
      </c>
      <c r="D8032" s="1">
        <v>44580</v>
      </c>
      <c r="E8032" s="4">
        <v>1841</v>
      </c>
      <c r="F8032">
        <v>77</v>
      </c>
    </row>
    <row r="8033" spans="1:6" x14ac:dyDescent="0.25">
      <c r="A8033" t="s">
        <v>56</v>
      </c>
      <c r="B8033" t="s">
        <v>16</v>
      </c>
      <c r="C8033" t="s">
        <v>38</v>
      </c>
      <c r="D8033" s="1">
        <v>44580</v>
      </c>
      <c r="E8033" s="4">
        <v>11046</v>
      </c>
      <c r="F8033">
        <v>410</v>
      </c>
    </row>
    <row r="8034" spans="1:6" x14ac:dyDescent="0.25">
      <c r="A8034" t="s">
        <v>57</v>
      </c>
      <c r="B8034" t="s">
        <v>6</v>
      </c>
      <c r="C8034" t="s">
        <v>48</v>
      </c>
      <c r="D8034" s="1">
        <v>44580</v>
      </c>
      <c r="E8034" s="4">
        <v>11802</v>
      </c>
      <c r="F8034">
        <v>454</v>
      </c>
    </row>
    <row r="8035" spans="1:6" x14ac:dyDescent="0.25">
      <c r="A8035" t="s">
        <v>46</v>
      </c>
      <c r="B8035" t="s">
        <v>16</v>
      </c>
      <c r="C8035" t="s">
        <v>22</v>
      </c>
      <c r="D8035" s="1">
        <v>44580</v>
      </c>
      <c r="E8035" s="4">
        <v>3941</v>
      </c>
      <c r="F8035">
        <v>395</v>
      </c>
    </row>
    <row r="8036" spans="1:6" x14ac:dyDescent="0.25">
      <c r="A8036" t="s">
        <v>13</v>
      </c>
      <c r="B8036" t="s">
        <v>9</v>
      </c>
      <c r="C8036" t="s">
        <v>47</v>
      </c>
      <c r="D8036" s="1">
        <v>44580</v>
      </c>
      <c r="E8036" s="4">
        <v>1001</v>
      </c>
      <c r="F8036">
        <v>59</v>
      </c>
    </row>
    <row r="8037" spans="1:6" x14ac:dyDescent="0.25">
      <c r="A8037" t="s">
        <v>23</v>
      </c>
      <c r="B8037" t="s">
        <v>6</v>
      </c>
      <c r="C8037" t="s">
        <v>47</v>
      </c>
      <c r="D8037" s="1">
        <v>44580</v>
      </c>
      <c r="E8037" s="4">
        <v>10129</v>
      </c>
      <c r="F8037">
        <v>676</v>
      </c>
    </row>
    <row r="8038" spans="1:6" x14ac:dyDescent="0.25">
      <c r="A8038" t="s">
        <v>13</v>
      </c>
      <c r="B8038" t="s">
        <v>6</v>
      </c>
      <c r="C8038" t="s">
        <v>30</v>
      </c>
      <c r="D8038" s="1">
        <v>44580</v>
      </c>
      <c r="E8038" s="4">
        <v>7210</v>
      </c>
      <c r="F8038">
        <v>361</v>
      </c>
    </row>
    <row r="8039" spans="1:6" x14ac:dyDescent="0.25">
      <c r="A8039" t="s">
        <v>15</v>
      </c>
      <c r="B8039" t="s">
        <v>16</v>
      </c>
      <c r="C8039" t="s">
        <v>31</v>
      </c>
      <c r="D8039" s="1">
        <v>44580</v>
      </c>
      <c r="E8039" s="4">
        <v>2933</v>
      </c>
      <c r="F8039">
        <v>210</v>
      </c>
    </row>
    <row r="8040" spans="1:6" x14ac:dyDescent="0.25">
      <c r="A8040" t="s">
        <v>8</v>
      </c>
      <c r="B8040" t="s">
        <v>16</v>
      </c>
      <c r="C8040" t="s">
        <v>30</v>
      </c>
      <c r="D8040" s="1">
        <v>44580</v>
      </c>
      <c r="E8040" s="4">
        <v>7217</v>
      </c>
      <c r="F8040">
        <v>401</v>
      </c>
    </row>
    <row r="8041" spans="1:6" x14ac:dyDescent="0.25">
      <c r="A8041" t="s">
        <v>49</v>
      </c>
      <c r="B8041" t="s">
        <v>27</v>
      </c>
      <c r="C8041" t="s">
        <v>31</v>
      </c>
      <c r="D8041" s="1">
        <v>44580</v>
      </c>
      <c r="E8041" s="4">
        <v>8813</v>
      </c>
      <c r="F8041">
        <v>678</v>
      </c>
    </row>
    <row r="8042" spans="1:6" x14ac:dyDescent="0.25">
      <c r="A8042" t="s">
        <v>25</v>
      </c>
      <c r="B8042" t="s">
        <v>21</v>
      </c>
      <c r="C8042" t="s">
        <v>36</v>
      </c>
      <c r="D8042" s="1">
        <v>44580</v>
      </c>
      <c r="E8042" s="4">
        <v>1729</v>
      </c>
      <c r="F8042">
        <v>247</v>
      </c>
    </row>
    <row r="8043" spans="1:6" x14ac:dyDescent="0.25">
      <c r="A8043" t="s">
        <v>37</v>
      </c>
      <c r="B8043" t="s">
        <v>6</v>
      </c>
      <c r="C8043" t="s">
        <v>36</v>
      </c>
      <c r="D8043" s="1">
        <v>44580</v>
      </c>
      <c r="E8043" s="4">
        <v>483</v>
      </c>
      <c r="F8043">
        <v>61</v>
      </c>
    </row>
    <row r="8044" spans="1:6" x14ac:dyDescent="0.25">
      <c r="A8044" t="s">
        <v>10</v>
      </c>
      <c r="B8044" t="s">
        <v>27</v>
      </c>
      <c r="C8044" t="s">
        <v>30</v>
      </c>
      <c r="D8044" s="1">
        <v>44580</v>
      </c>
      <c r="E8044" s="4">
        <v>13398</v>
      </c>
      <c r="F8044">
        <v>700</v>
      </c>
    </row>
    <row r="8045" spans="1:6" x14ac:dyDescent="0.25">
      <c r="A8045" t="s">
        <v>15</v>
      </c>
      <c r="B8045" t="s">
        <v>21</v>
      </c>
      <c r="C8045" t="s">
        <v>24</v>
      </c>
      <c r="D8045" s="1">
        <v>44580</v>
      </c>
      <c r="E8045" s="4">
        <v>2044</v>
      </c>
      <c r="F8045">
        <v>103</v>
      </c>
    </row>
    <row r="8046" spans="1:6" x14ac:dyDescent="0.25">
      <c r="A8046" t="s">
        <v>29</v>
      </c>
      <c r="B8046" t="s">
        <v>21</v>
      </c>
      <c r="C8046" t="s">
        <v>31</v>
      </c>
      <c r="D8046" s="1">
        <v>44580</v>
      </c>
      <c r="E8046" s="4">
        <v>6797</v>
      </c>
      <c r="F8046">
        <v>523</v>
      </c>
    </row>
    <row r="8047" spans="1:6" x14ac:dyDescent="0.25">
      <c r="A8047" t="s">
        <v>23</v>
      </c>
      <c r="B8047" t="s">
        <v>27</v>
      </c>
      <c r="C8047" t="s">
        <v>26</v>
      </c>
      <c r="D8047" s="1">
        <v>44580</v>
      </c>
      <c r="E8047" s="4">
        <v>9016</v>
      </c>
      <c r="F8047">
        <v>840</v>
      </c>
    </row>
    <row r="8048" spans="1:6" x14ac:dyDescent="0.25">
      <c r="A8048" t="s">
        <v>54</v>
      </c>
      <c r="B8048" t="s">
        <v>11</v>
      </c>
      <c r="C8048" t="s">
        <v>50</v>
      </c>
      <c r="D8048" s="1">
        <v>44580</v>
      </c>
      <c r="E8048" s="4">
        <v>2527</v>
      </c>
      <c r="F8048">
        <v>110</v>
      </c>
    </row>
    <row r="8049" spans="1:6" x14ac:dyDescent="0.25">
      <c r="A8049" t="s">
        <v>56</v>
      </c>
      <c r="B8049" t="s">
        <v>9</v>
      </c>
      <c r="C8049" t="s">
        <v>42</v>
      </c>
      <c r="D8049" s="1">
        <v>44580</v>
      </c>
      <c r="E8049" s="4">
        <v>5544</v>
      </c>
      <c r="F8049">
        <v>396</v>
      </c>
    </row>
    <row r="8050" spans="1:6" x14ac:dyDescent="0.25">
      <c r="A8050" t="s">
        <v>40</v>
      </c>
      <c r="B8050" t="s">
        <v>6</v>
      </c>
      <c r="C8050" t="s">
        <v>38</v>
      </c>
      <c r="D8050" s="1">
        <v>44580</v>
      </c>
      <c r="E8050" s="4">
        <v>658</v>
      </c>
      <c r="F8050">
        <v>26</v>
      </c>
    </row>
    <row r="8051" spans="1:6" x14ac:dyDescent="0.25">
      <c r="A8051" t="s">
        <v>56</v>
      </c>
      <c r="B8051" t="s">
        <v>21</v>
      </c>
      <c r="C8051" t="s">
        <v>30</v>
      </c>
      <c r="D8051" s="1">
        <v>44580</v>
      </c>
      <c r="E8051" s="4">
        <v>3059</v>
      </c>
      <c r="F8051">
        <v>170</v>
      </c>
    </row>
    <row r="8052" spans="1:6" x14ac:dyDescent="0.25">
      <c r="A8052" t="s">
        <v>40</v>
      </c>
      <c r="B8052" t="s">
        <v>6</v>
      </c>
      <c r="C8052" t="s">
        <v>35</v>
      </c>
      <c r="D8052" s="1">
        <v>44580</v>
      </c>
      <c r="E8052" s="4">
        <v>1813</v>
      </c>
      <c r="F8052">
        <v>107</v>
      </c>
    </row>
    <row r="8053" spans="1:6" x14ac:dyDescent="0.25">
      <c r="A8053" t="s">
        <v>29</v>
      </c>
      <c r="B8053" t="s">
        <v>11</v>
      </c>
      <c r="C8053" t="s">
        <v>45</v>
      </c>
      <c r="D8053" s="1">
        <v>44580</v>
      </c>
      <c r="E8053" s="4">
        <v>9856</v>
      </c>
      <c r="F8053">
        <v>429</v>
      </c>
    </row>
    <row r="8054" spans="1:6" x14ac:dyDescent="0.25">
      <c r="A8054" t="s">
        <v>29</v>
      </c>
      <c r="B8054" t="s">
        <v>27</v>
      </c>
      <c r="C8054" t="s">
        <v>7</v>
      </c>
      <c r="D8054" s="1">
        <v>44580</v>
      </c>
      <c r="E8054" s="4">
        <v>10696</v>
      </c>
      <c r="F8054">
        <v>700</v>
      </c>
    </row>
    <row r="8055" spans="1:6" x14ac:dyDescent="0.25">
      <c r="A8055" t="s">
        <v>8</v>
      </c>
      <c r="B8055" t="s">
        <v>6</v>
      </c>
      <c r="C8055" t="s">
        <v>7</v>
      </c>
      <c r="D8055" s="1">
        <v>44580</v>
      </c>
      <c r="E8055" s="4">
        <v>931</v>
      </c>
      <c r="F8055">
        <v>63</v>
      </c>
    </row>
    <row r="8056" spans="1:6" x14ac:dyDescent="0.25">
      <c r="A8056" t="s">
        <v>37</v>
      </c>
      <c r="B8056" t="s">
        <v>6</v>
      </c>
      <c r="C8056" t="s">
        <v>50</v>
      </c>
      <c r="D8056" s="1">
        <v>44581</v>
      </c>
      <c r="E8056" s="4">
        <v>1330</v>
      </c>
      <c r="F8056">
        <v>58</v>
      </c>
    </row>
    <row r="8057" spans="1:6" x14ac:dyDescent="0.25">
      <c r="A8057" t="s">
        <v>13</v>
      </c>
      <c r="B8057" t="s">
        <v>27</v>
      </c>
      <c r="C8057" t="s">
        <v>14</v>
      </c>
      <c r="D8057" s="1">
        <v>44581</v>
      </c>
      <c r="E8057" s="4">
        <v>3878</v>
      </c>
      <c r="F8057">
        <v>554</v>
      </c>
    </row>
    <row r="8058" spans="1:6" x14ac:dyDescent="0.25">
      <c r="A8058" t="s">
        <v>57</v>
      </c>
      <c r="B8058" t="s">
        <v>6</v>
      </c>
      <c r="C8058" t="s">
        <v>47</v>
      </c>
      <c r="D8058" s="1">
        <v>44581</v>
      </c>
      <c r="E8058" s="4">
        <v>1904</v>
      </c>
      <c r="F8058">
        <v>119</v>
      </c>
    </row>
    <row r="8059" spans="1:6" x14ac:dyDescent="0.25">
      <c r="A8059" t="s">
        <v>53</v>
      </c>
      <c r="B8059" t="s">
        <v>21</v>
      </c>
      <c r="C8059" t="s">
        <v>24</v>
      </c>
      <c r="D8059" s="1">
        <v>44581</v>
      </c>
      <c r="E8059" s="4">
        <v>1603</v>
      </c>
      <c r="F8059">
        <v>90</v>
      </c>
    </row>
    <row r="8060" spans="1:6" x14ac:dyDescent="0.25">
      <c r="A8060" t="s">
        <v>18</v>
      </c>
      <c r="B8060" t="s">
        <v>6</v>
      </c>
      <c r="C8060" t="s">
        <v>31</v>
      </c>
      <c r="D8060" s="1">
        <v>44581</v>
      </c>
      <c r="E8060" s="4">
        <v>15638</v>
      </c>
      <c r="F8060">
        <v>1330</v>
      </c>
    </row>
    <row r="8061" spans="1:6" x14ac:dyDescent="0.25">
      <c r="A8061" t="s">
        <v>34</v>
      </c>
      <c r="B8061" t="s">
        <v>9</v>
      </c>
      <c r="C8061" t="s">
        <v>35</v>
      </c>
      <c r="D8061" s="1">
        <v>44581</v>
      </c>
      <c r="E8061" s="4">
        <v>7595</v>
      </c>
      <c r="F8061">
        <v>447</v>
      </c>
    </row>
    <row r="8062" spans="1:6" x14ac:dyDescent="0.25">
      <c r="A8062" t="s">
        <v>46</v>
      </c>
      <c r="B8062" t="s">
        <v>9</v>
      </c>
      <c r="C8062" t="s">
        <v>47</v>
      </c>
      <c r="D8062" s="1">
        <v>44581</v>
      </c>
      <c r="E8062" s="4">
        <v>5075</v>
      </c>
      <c r="F8062">
        <v>339</v>
      </c>
    </row>
    <row r="8063" spans="1:6" x14ac:dyDescent="0.25">
      <c r="A8063" t="s">
        <v>54</v>
      </c>
      <c r="B8063" t="s">
        <v>9</v>
      </c>
      <c r="C8063" t="s">
        <v>28</v>
      </c>
      <c r="D8063" s="1">
        <v>44581</v>
      </c>
      <c r="E8063" s="4">
        <v>707</v>
      </c>
      <c r="F8063">
        <v>89</v>
      </c>
    </row>
    <row r="8064" spans="1:6" x14ac:dyDescent="0.25">
      <c r="A8064" t="s">
        <v>13</v>
      </c>
      <c r="B8064" t="s">
        <v>27</v>
      </c>
      <c r="C8064" t="s">
        <v>30</v>
      </c>
      <c r="D8064" s="1">
        <v>44581</v>
      </c>
      <c r="E8064" s="4">
        <v>4809</v>
      </c>
      <c r="F8064">
        <v>241</v>
      </c>
    </row>
    <row r="8065" spans="1:6" x14ac:dyDescent="0.25">
      <c r="A8065" t="s">
        <v>34</v>
      </c>
      <c r="B8065" t="s">
        <v>21</v>
      </c>
      <c r="C8065" t="s">
        <v>42</v>
      </c>
      <c r="D8065" s="1">
        <v>44581</v>
      </c>
      <c r="E8065" s="4">
        <v>5775</v>
      </c>
      <c r="F8065">
        <v>361</v>
      </c>
    </row>
    <row r="8066" spans="1:6" x14ac:dyDescent="0.25">
      <c r="A8066" t="s">
        <v>32</v>
      </c>
      <c r="B8066" t="s">
        <v>21</v>
      </c>
      <c r="C8066" t="s">
        <v>38</v>
      </c>
      <c r="D8066" s="1">
        <v>44581</v>
      </c>
      <c r="E8066" s="4">
        <v>4858</v>
      </c>
      <c r="F8066">
        <v>180</v>
      </c>
    </row>
    <row r="8067" spans="1:6" x14ac:dyDescent="0.25">
      <c r="A8067" t="s">
        <v>29</v>
      </c>
      <c r="B8067" t="s">
        <v>6</v>
      </c>
      <c r="C8067" t="s">
        <v>24</v>
      </c>
      <c r="D8067" s="1">
        <v>44581</v>
      </c>
      <c r="E8067" s="4">
        <v>4753</v>
      </c>
      <c r="F8067">
        <v>251</v>
      </c>
    </row>
    <row r="8068" spans="1:6" x14ac:dyDescent="0.25">
      <c r="A8068" t="s">
        <v>57</v>
      </c>
      <c r="B8068" t="s">
        <v>21</v>
      </c>
      <c r="C8068" t="s">
        <v>30</v>
      </c>
      <c r="D8068" s="1">
        <v>44581</v>
      </c>
      <c r="E8068" s="4">
        <v>3416</v>
      </c>
      <c r="F8068">
        <v>171</v>
      </c>
    </row>
    <row r="8069" spans="1:6" x14ac:dyDescent="0.25">
      <c r="A8069" t="s">
        <v>15</v>
      </c>
      <c r="B8069" t="s">
        <v>6</v>
      </c>
      <c r="C8069" t="s">
        <v>28</v>
      </c>
      <c r="D8069" s="1">
        <v>44581</v>
      </c>
      <c r="E8069" s="4">
        <v>3374</v>
      </c>
      <c r="F8069">
        <v>563</v>
      </c>
    </row>
    <row r="8070" spans="1:6" x14ac:dyDescent="0.25">
      <c r="A8070" t="s">
        <v>25</v>
      </c>
      <c r="B8070" t="s">
        <v>27</v>
      </c>
      <c r="C8070" t="s">
        <v>28</v>
      </c>
      <c r="D8070" s="1">
        <v>44581</v>
      </c>
      <c r="E8070" s="4">
        <v>6972</v>
      </c>
      <c r="F8070">
        <v>980</v>
      </c>
    </row>
    <row r="8071" spans="1:6" x14ac:dyDescent="0.25">
      <c r="A8071" t="s">
        <v>53</v>
      </c>
      <c r="B8071" t="s">
        <v>6</v>
      </c>
      <c r="C8071" t="s">
        <v>24</v>
      </c>
      <c r="D8071" s="1">
        <v>44581</v>
      </c>
      <c r="E8071" s="4">
        <v>1022</v>
      </c>
      <c r="F8071">
        <v>57</v>
      </c>
    </row>
    <row r="8072" spans="1:6" x14ac:dyDescent="0.25">
      <c r="A8072" t="s">
        <v>53</v>
      </c>
      <c r="B8072" t="s">
        <v>21</v>
      </c>
      <c r="C8072" t="s">
        <v>12</v>
      </c>
      <c r="D8072" s="1">
        <v>44581</v>
      </c>
      <c r="E8072" s="4">
        <v>1519</v>
      </c>
      <c r="F8072">
        <v>90</v>
      </c>
    </row>
    <row r="8073" spans="1:6" x14ac:dyDescent="0.25">
      <c r="A8073" t="s">
        <v>32</v>
      </c>
      <c r="B8073" t="s">
        <v>27</v>
      </c>
      <c r="C8073" t="s">
        <v>52</v>
      </c>
      <c r="D8073" s="1">
        <v>44581</v>
      </c>
      <c r="E8073" s="4">
        <v>11284</v>
      </c>
      <c r="F8073">
        <v>1120</v>
      </c>
    </row>
    <row r="8074" spans="1:6" x14ac:dyDescent="0.25">
      <c r="A8074" t="s">
        <v>33</v>
      </c>
      <c r="B8074" t="s">
        <v>16</v>
      </c>
      <c r="C8074" t="s">
        <v>38</v>
      </c>
      <c r="D8074" s="1">
        <v>44581</v>
      </c>
      <c r="E8074" s="4">
        <v>12348</v>
      </c>
      <c r="F8074">
        <v>494</v>
      </c>
    </row>
    <row r="8075" spans="1:6" x14ac:dyDescent="0.25">
      <c r="A8075" t="s">
        <v>5</v>
      </c>
      <c r="B8075" t="s">
        <v>27</v>
      </c>
      <c r="C8075" t="s">
        <v>31</v>
      </c>
      <c r="D8075" s="1">
        <v>44581</v>
      </c>
      <c r="E8075" s="4">
        <v>4053</v>
      </c>
      <c r="F8075">
        <v>338</v>
      </c>
    </row>
    <row r="8076" spans="1:6" x14ac:dyDescent="0.25">
      <c r="A8076" t="s">
        <v>49</v>
      </c>
      <c r="B8076" t="s">
        <v>11</v>
      </c>
      <c r="C8076" t="s">
        <v>36</v>
      </c>
      <c r="D8076" s="1">
        <v>44581</v>
      </c>
      <c r="E8076" s="4">
        <v>1484</v>
      </c>
      <c r="F8076">
        <v>186</v>
      </c>
    </row>
    <row r="8077" spans="1:6" x14ac:dyDescent="0.25">
      <c r="A8077" t="s">
        <v>34</v>
      </c>
      <c r="B8077" t="s">
        <v>16</v>
      </c>
      <c r="C8077" t="s">
        <v>19</v>
      </c>
      <c r="D8077" s="1">
        <v>44581</v>
      </c>
      <c r="E8077" s="4">
        <v>1407</v>
      </c>
      <c r="F8077">
        <v>83</v>
      </c>
    </row>
    <row r="8078" spans="1:6" x14ac:dyDescent="0.25">
      <c r="A8078" t="s">
        <v>55</v>
      </c>
      <c r="B8078" t="s">
        <v>21</v>
      </c>
      <c r="C8078" t="s">
        <v>48</v>
      </c>
      <c r="D8078" s="1">
        <v>44581</v>
      </c>
      <c r="E8078" s="4">
        <v>8274</v>
      </c>
      <c r="F8078">
        <v>319</v>
      </c>
    </row>
    <row r="8079" spans="1:6" x14ac:dyDescent="0.25">
      <c r="A8079" t="s">
        <v>55</v>
      </c>
      <c r="B8079" t="s">
        <v>16</v>
      </c>
      <c r="C8079" t="s">
        <v>43</v>
      </c>
      <c r="D8079" s="1">
        <v>44581</v>
      </c>
      <c r="E8079" s="4">
        <v>10626</v>
      </c>
      <c r="F8079">
        <v>532</v>
      </c>
    </row>
    <row r="8080" spans="1:6" x14ac:dyDescent="0.25">
      <c r="A8080" t="s">
        <v>53</v>
      </c>
      <c r="B8080" t="s">
        <v>11</v>
      </c>
      <c r="C8080" t="s">
        <v>43</v>
      </c>
      <c r="D8080" s="1">
        <v>44581</v>
      </c>
      <c r="E8080" s="4">
        <v>13951</v>
      </c>
      <c r="F8080">
        <v>698</v>
      </c>
    </row>
    <row r="8081" spans="1:6" x14ac:dyDescent="0.25">
      <c r="A8081" t="s">
        <v>32</v>
      </c>
      <c r="B8081" t="s">
        <v>27</v>
      </c>
      <c r="C8081" t="s">
        <v>28</v>
      </c>
      <c r="D8081" s="1">
        <v>44581</v>
      </c>
      <c r="E8081" s="4">
        <v>4641</v>
      </c>
      <c r="F8081">
        <v>663</v>
      </c>
    </row>
    <row r="8082" spans="1:6" x14ac:dyDescent="0.25">
      <c r="A8082" t="s">
        <v>20</v>
      </c>
      <c r="B8082" t="s">
        <v>9</v>
      </c>
      <c r="C8082" t="s">
        <v>36</v>
      </c>
      <c r="D8082" s="1">
        <v>44581</v>
      </c>
      <c r="E8082" s="4">
        <v>7175</v>
      </c>
      <c r="F8082">
        <v>1050</v>
      </c>
    </row>
    <row r="8083" spans="1:6" x14ac:dyDescent="0.25">
      <c r="A8083" t="s">
        <v>57</v>
      </c>
      <c r="B8083" t="s">
        <v>27</v>
      </c>
      <c r="C8083" t="s">
        <v>38</v>
      </c>
      <c r="D8083" s="1">
        <v>44582</v>
      </c>
      <c r="E8083" s="4">
        <v>5747</v>
      </c>
      <c r="F8083">
        <v>222</v>
      </c>
    </row>
    <row r="8084" spans="1:6" x14ac:dyDescent="0.25">
      <c r="A8084" t="s">
        <v>54</v>
      </c>
      <c r="B8084" t="s">
        <v>16</v>
      </c>
      <c r="C8084" t="s">
        <v>14</v>
      </c>
      <c r="D8084" s="1">
        <v>44582</v>
      </c>
      <c r="E8084" s="4">
        <v>3325</v>
      </c>
      <c r="F8084">
        <v>416</v>
      </c>
    </row>
    <row r="8085" spans="1:6" x14ac:dyDescent="0.25">
      <c r="A8085" t="s">
        <v>18</v>
      </c>
      <c r="B8085" t="s">
        <v>16</v>
      </c>
      <c r="C8085" t="s">
        <v>42</v>
      </c>
      <c r="D8085" s="1">
        <v>44582</v>
      </c>
      <c r="E8085" s="4">
        <v>3752</v>
      </c>
      <c r="F8085">
        <v>235</v>
      </c>
    </row>
    <row r="8086" spans="1:6" x14ac:dyDescent="0.25">
      <c r="A8086" t="s">
        <v>57</v>
      </c>
      <c r="B8086" t="s">
        <v>21</v>
      </c>
      <c r="C8086" t="s">
        <v>45</v>
      </c>
      <c r="D8086" s="1">
        <v>44582</v>
      </c>
      <c r="E8086" s="4">
        <v>3787</v>
      </c>
      <c r="F8086">
        <v>165</v>
      </c>
    </row>
    <row r="8087" spans="1:6" x14ac:dyDescent="0.25">
      <c r="A8087" t="s">
        <v>40</v>
      </c>
      <c r="B8087" t="s">
        <v>27</v>
      </c>
      <c r="C8087" t="s">
        <v>30</v>
      </c>
      <c r="D8087" s="1">
        <v>44582</v>
      </c>
      <c r="E8087" s="4">
        <v>4277</v>
      </c>
      <c r="F8087">
        <v>238</v>
      </c>
    </row>
    <row r="8088" spans="1:6" x14ac:dyDescent="0.25">
      <c r="A8088" t="s">
        <v>33</v>
      </c>
      <c r="B8088" t="s">
        <v>21</v>
      </c>
      <c r="C8088" t="s">
        <v>44</v>
      </c>
      <c r="D8088" s="1">
        <v>44582</v>
      </c>
      <c r="E8088" s="4">
        <v>3626</v>
      </c>
      <c r="F8088">
        <v>158</v>
      </c>
    </row>
    <row r="8089" spans="1:6" x14ac:dyDescent="0.25">
      <c r="A8089" t="s">
        <v>25</v>
      </c>
      <c r="B8089" t="s">
        <v>16</v>
      </c>
      <c r="C8089" t="s">
        <v>42</v>
      </c>
      <c r="D8089" s="1">
        <v>44582</v>
      </c>
      <c r="E8089" s="4">
        <v>5789</v>
      </c>
      <c r="F8089">
        <v>362</v>
      </c>
    </row>
    <row r="8090" spans="1:6" x14ac:dyDescent="0.25">
      <c r="A8090" t="s">
        <v>40</v>
      </c>
      <c r="B8090" t="s">
        <v>11</v>
      </c>
      <c r="C8090" t="s">
        <v>38</v>
      </c>
      <c r="D8090" s="1">
        <v>44582</v>
      </c>
      <c r="E8090" s="4">
        <v>14217</v>
      </c>
      <c r="F8090">
        <v>527</v>
      </c>
    </row>
    <row r="8091" spans="1:6" x14ac:dyDescent="0.25">
      <c r="A8091" t="s">
        <v>57</v>
      </c>
      <c r="B8091" t="s">
        <v>9</v>
      </c>
      <c r="C8091" t="s">
        <v>30</v>
      </c>
      <c r="D8091" s="1">
        <v>44582</v>
      </c>
      <c r="E8091" s="4">
        <v>532</v>
      </c>
      <c r="F8091">
        <v>27</v>
      </c>
    </row>
    <row r="8092" spans="1:6" x14ac:dyDescent="0.25">
      <c r="A8092" t="s">
        <v>34</v>
      </c>
      <c r="B8092" t="s">
        <v>27</v>
      </c>
      <c r="C8092" t="s">
        <v>42</v>
      </c>
      <c r="D8092" s="1">
        <v>44582</v>
      </c>
      <c r="E8092" s="4">
        <v>707</v>
      </c>
      <c r="F8092">
        <v>48</v>
      </c>
    </row>
    <row r="8093" spans="1:6" x14ac:dyDescent="0.25">
      <c r="A8093" t="s">
        <v>23</v>
      </c>
      <c r="B8093" t="s">
        <v>9</v>
      </c>
      <c r="C8093" t="s">
        <v>7</v>
      </c>
      <c r="D8093" s="1">
        <v>44582</v>
      </c>
      <c r="E8093" s="4">
        <v>10136</v>
      </c>
      <c r="F8093">
        <v>676</v>
      </c>
    </row>
    <row r="8094" spans="1:6" x14ac:dyDescent="0.25">
      <c r="A8094" t="s">
        <v>39</v>
      </c>
      <c r="B8094" t="s">
        <v>6</v>
      </c>
      <c r="C8094" t="s">
        <v>24</v>
      </c>
      <c r="D8094" s="1">
        <v>44585</v>
      </c>
      <c r="E8094" s="4">
        <v>819</v>
      </c>
      <c r="F8094">
        <v>41</v>
      </c>
    </row>
    <row r="8095" spans="1:6" x14ac:dyDescent="0.25">
      <c r="A8095" t="s">
        <v>10</v>
      </c>
      <c r="B8095" t="s">
        <v>6</v>
      </c>
      <c r="C8095" t="s">
        <v>26</v>
      </c>
      <c r="D8095" s="1">
        <v>44585</v>
      </c>
      <c r="E8095" s="4">
        <v>6216</v>
      </c>
      <c r="F8095">
        <v>518</v>
      </c>
    </row>
    <row r="8096" spans="1:6" x14ac:dyDescent="0.25">
      <c r="A8096" t="s">
        <v>10</v>
      </c>
      <c r="B8096" t="s">
        <v>21</v>
      </c>
      <c r="C8096" t="s">
        <v>26</v>
      </c>
      <c r="D8096" s="1">
        <v>44585</v>
      </c>
      <c r="E8096" s="4">
        <v>1400</v>
      </c>
      <c r="F8096">
        <v>117</v>
      </c>
    </row>
    <row r="8097" spans="1:6" x14ac:dyDescent="0.25">
      <c r="A8097" t="s">
        <v>51</v>
      </c>
      <c r="B8097" t="s">
        <v>11</v>
      </c>
      <c r="C8097" t="s">
        <v>26</v>
      </c>
      <c r="D8097" s="1">
        <v>44585</v>
      </c>
      <c r="E8097" s="4">
        <v>2016</v>
      </c>
      <c r="F8097">
        <v>168</v>
      </c>
    </row>
    <row r="8098" spans="1:6" x14ac:dyDescent="0.25">
      <c r="A8098" t="s">
        <v>33</v>
      </c>
      <c r="B8098" t="s">
        <v>9</v>
      </c>
      <c r="C8098" t="s">
        <v>50</v>
      </c>
      <c r="D8098" s="1">
        <v>44585</v>
      </c>
      <c r="E8098" s="4">
        <v>2114</v>
      </c>
      <c r="F8098">
        <v>92</v>
      </c>
    </row>
    <row r="8099" spans="1:6" x14ac:dyDescent="0.25">
      <c r="A8099" t="s">
        <v>49</v>
      </c>
      <c r="B8099" t="s">
        <v>27</v>
      </c>
      <c r="C8099" t="s">
        <v>30</v>
      </c>
      <c r="D8099" s="1">
        <v>44585</v>
      </c>
      <c r="E8099" s="4">
        <v>10087</v>
      </c>
      <c r="F8099">
        <v>561</v>
      </c>
    </row>
    <row r="8100" spans="1:6" x14ac:dyDescent="0.25">
      <c r="A8100" t="s">
        <v>13</v>
      </c>
      <c r="B8100" t="s">
        <v>21</v>
      </c>
      <c r="C8100" t="s">
        <v>38</v>
      </c>
      <c r="D8100" s="1">
        <v>44585</v>
      </c>
      <c r="E8100" s="4">
        <v>6909</v>
      </c>
      <c r="F8100">
        <v>256</v>
      </c>
    </row>
    <row r="8101" spans="1:6" x14ac:dyDescent="0.25">
      <c r="A8101" t="s">
        <v>34</v>
      </c>
      <c r="B8101" t="s">
        <v>27</v>
      </c>
      <c r="C8101" t="s">
        <v>35</v>
      </c>
      <c r="D8101" s="1">
        <v>44585</v>
      </c>
      <c r="E8101" s="4">
        <v>497</v>
      </c>
      <c r="F8101">
        <v>28</v>
      </c>
    </row>
    <row r="8102" spans="1:6" x14ac:dyDescent="0.25">
      <c r="A8102" t="s">
        <v>33</v>
      </c>
      <c r="B8102" t="s">
        <v>6</v>
      </c>
      <c r="C8102" t="s">
        <v>28</v>
      </c>
      <c r="D8102" s="1">
        <v>44585</v>
      </c>
      <c r="E8102" s="4">
        <v>4466</v>
      </c>
      <c r="F8102">
        <v>559</v>
      </c>
    </row>
    <row r="8103" spans="1:6" x14ac:dyDescent="0.25">
      <c r="A8103" t="s">
        <v>18</v>
      </c>
      <c r="B8103" t="s">
        <v>11</v>
      </c>
      <c r="C8103" t="s">
        <v>48</v>
      </c>
      <c r="D8103" s="1">
        <v>44585</v>
      </c>
      <c r="E8103" s="4">
        <v>2772</v>
      </c>
      <c r="F8103">
        <v>111</v>
      </c>
    </row>
    <row r="8104" spans="1:6" x14ac:dyDescent="0.25">
      <c r="A8104" t="s">
        <v>55</v>
      </c>
      <c r="B8104" t="s">
        <v>11</v>
      </c>
      <c r="C8104" t="s">
        <v>28</v>
      </c>
      <c r="D8104" s="1">
        <v>44585</v>
      </c>
      <c r="E8104" s="4">
        <v>4732</v>
      </c>
      <c r="F8104">
        <v>592</v>
      </c>
    </row>
    <row r="8105" spans="1:6" x14ac:dyDescent="0.25">
      <c r="A8105" t="s">
        <v>46</v>
      </c>
      <c r="B8105" t="s">
        <v>11</v>
      </c>
      <c r="C8105" t="s">
        <v>38</v>
      </c>
      <c r="D8105" s="1">
        <v>44585</v>
      </c>
      <c r="E8105" s="4">
        <v>791</v>
      </c>
      <c r="F8105">
        <v>32</v>
      </c>
    </row>
    <row r="8106" spans="1:6" x14ac:dyDescent="0.25">
      <c r="A8106" t="s">
        <v>56</v>
      </c>
      <c r="B8106" t="s">
        <v>16</v>
      </c>
      <c r="C8106" t="s">
        <v>26</v>
      </c>
      <c r="D8106" s="1">
        <v>44585</v>
      </c>
      <c r="E8106" s="4">
        <v>20181</v>
      </c>
      <c r="F8106">
        <v>1680</v>
      </c>
    </row>
    <row r="8107" spans="1:6" x14ac:dyDescent="0.25">
      <c r="A8107" t="s">
        <v>8</v>
      </c>
      <c r="B8107" t="s">
        <v>9</v>
      </c>
      <c r="C8107" t="s">
        <v>12</v>
      </c>
      <c r="D8107" s="1">
        <v>44585</v>
      </c>
      <c r="E8107" s="4">
        <v>2702</v>
      </c>
      <c r="F8107">
        <v>169</v>
      </c>
    </row>
    <row r="8108" spans="1:6" x14ac:dyDescent="0.25">
      <c r="A8108" t="s">
        <v>8</v>
      </c>
      <c r="B8108" t="s">
        <v>16</v>
      </c>
      <c r="C8108" t="s">
        <v>22</v>
      </c>
      <c r="D8108" s="1">
        <v>44585</v>
      </c>
      <c r="E8108" s="4">
        <v>994</v>
      </c>
      <c r="F8108">
        <v>125</v>
      </c>
    </row>
    <row r="8109" spans="1:6" x14ac:dyDescent="0.25">
      <c r="A8109" t="s">
        <v>15</v>
      </c>
      <c r="B8109" t="s">
        <v>9</v>
      </c>
      <c r="C8109" t="s">
        <v>12</v>
      </c>
      <c r="D8109" s="1">
        <v>44585</v>
      </c>
      <c r="E8109" s="4">
        <v>6762</v>
      </c>
      <c r="F8109">
        <v>398</v>
      </c>
    </row>
    <row r="8110" spans="1:6" x14ac:dyDescent="0.25">
      <c r="A8110" t="s">
        <v>51</v>
      </c>
      <c r="B8110" t="s">
        <v>21</v>
      </c>
      <c r="C8110" t="s">
        <v>19</v>
      </c>
      <c r="D8110" s="1">
        <v>44585</v>
      </c>
      <c r="E8110" s="4">
        <v>13874</v>
      </c>
      <c r="F8110">
        <v>840</v>
      </c>
    </row>
    <row r="8111" spans="1:6" x14ac:dyDescent="0.25">
      <c r="A8111" t="s">
        <v>34</v>
      </c>
      <c r="B8111" t="s">
        <v>21</v>
      </c>
      <c r="C8111" t="s">
        <v>45</v>
      </c>
      <c r="D8111" s="1">
        <v>44585</v>
      </c>
      <c r="E8111" s="4">
        <v>4557</v>
      </c>
      <c r="F8111">
        <v>190</v>
      </c>
    </row>
    <row r="8112" spans="1:6" x14ac:dyDescent="0.25">
      <c r="A8112" t="s">
        <v>39</v>
      </c>
      <c r="B8112" t="s">
        <v>16</v>
      </c>
      <c r="C8112" t="s">
        <v>35</v>
      </c>
      <c r="D8112" s="1">
        <v>44585</v>
      </c>
      <c r="E8112" s="4">
        <v>9898</v>
      </c>
      <c r="F8112">
        <v>550</v>
      </c>
    </row>
    <row r="8113" spans="1:6" x14ac:dyDescent="0.25">
      <c r="A8113" t="s">
        <v>32</v>
      </c>
      <c r="B8113" t="s">
        <v>21</v>
      </c>
      <c r="C8113" t="s">
        <v>36</v>
      </c>
      <c r="D8113" s="1">
        <v>44586</v>
      </c>
      <c r="E8113" s="4">
        <v>4284</v>
      </c>
      <c r="F8113">
        <v>476</v>
      </c>
    </row>
    <row r="8114" spans="1:6" x14ac:dyDescent="0.25">
      <c r="A8114" t="s">
        <v>25</v>
      </c>
      <c r="B8114" t="s">
        <v>27</v>
      </c>
      <c r="C8114" t="s">
        <v>36</v>
      </c>
      <c r="D8114" s="1">
        <v>44586</v>
      </c>
      <c r="E8114" s="4">
        <v>4473</v>
      </c>
      <c r="F8114">
        <v>497</v>
      </c>
    </row>
    <row r="8115" spans="1:6" x14ac:dyDescent="0.25">
      <c r="A8115" t="s">
        <v>56</v>
      </c>
      <c r="B8115" t="s">
        <v>9</v>
      </c>
      <c r="C8115" t="s">
        <v>12</v>
      </c>
      <c r="D8115" s="1">
        <v>44586</v>
      </c>
      <c r="E8115" s="4">
        <v>1666</v>
      </c>
      <c r="F8115">
        <v>98</v>
      </c>
    </row>
    <row r="8116" spans="1:6" x14ac:dyDescent="0.25">
      <c r="A8116" t="s">
        <v>46</v>
      </c>
      <c r="B8116" t="s">
        <v>27</v>
      </c>
      <c r="C8116" t="s">
        <v>19</v>
      </c>
      <c r="D8116" s="1">
        <v>44586</v>
      </c>
      <c r="E8116" s="4">
        <v>7049</v>
      </c>
      <c r="F8116">
        <v>441</v>
      </c>
    </row>
    <row r="8117" spans="1:6" x14ac:dyDescent="0.25">
      <c r="A8117" t="s">
        <v>41</v>
      </c>
      <c r="B8117" t="s">
        <v>27</v>
      </c>
      <c r="C8117" t="s">
        <v>28</v>
      </c>
      <c r="D8117" s="1">
        <v>44586</v>
      </c>
      <c r="E8117" s="4">
        <v>4879</v>
      </c>
      <c r="F8117">
        <v>610</v>
      </c>
    </row>
    <row r="8118" spans="1:6" x14ac:dyDescent="0.25">
      <c r="A8118" t="s">
        <v>37</v>
      </c>
      <c r="B8118" t="s">
        <v>11</v>
      </c>
      <c r="C8118" t="s">
        <v>19</v>
      </c>
      <c r="D8118" s="1">
        <v>44586</v>
      </c>
      <c r="E8118" s="4">
        <v>301</v>
      </c>
      <c r="F8118">
        <v>19</v>
      </c>
    </row>
    <row r="8119" spans="1:6" x14ac:dyDescent="0.25">
      <c r="A8119" t="s">
        <v>10</v>
      </c>
      <c r="B8119" t="s">
        <v>21</v>
      </c>
      <c r="C8119" t="s">
        <v>35</v>
      </c>
      <c r="D8119" s="1">
        <v>44586</v>
      </c>
      <c r="E8119" s="4">
        <v>10801</v>
      </c>
      <c r="F8119">
        <v>636</v>
      </c>
    </row>
    <row r="8120" spans="1:6" x14ac:dyDescent="0.25">
      <c r="A8120" t="s">
        <v>57</v>
      </c>
      <c r="B8120" t="s">
        <v>16</v>
      </c>
      <c r="C8120" t="s">
        <v>30</v>
      </c>
      <c r="D8120" s="1">
        <v>44586</v>
      </c>
      <c r="E8120" s="4">
        <v>1967</v>
      </c>
      <c r="F8120">
        <v>99</v>
      </c>
    </row>
    <row r="8121" spans="1:6" x14ac:dyDescent="0.25">
      <c r="A8121" t="s">
        <v>34</v>
      </c>
      <c r="B8121" t="s">
        <v>21</v>
      </c>
      <c r="C8121" t="s">
        <v>36</v>
      </c>
      <c r="D8121" s="1">
        <v>44586</v>
      </c>
      <c r="E8121" s="4">
        <v>4809</v>
      </c>
      <c r="F8121">
        <v>535</v>
      </c>
    </row>
    <row r="8122" spans="1:6" x14ac:dyDescent="0.25">
      <c r="A8122" t="s">
        <v>51</v>
      </c>
      <c r="B8122" t="s">
        <v>9</v>
      </c>
      <c r="C8122" t="s">
        <v>35</v>
      </c>
      <c r="D8122" s="1">
        <v>44586</v>
      </c>
      <c r="E8122" s="4">
        <v>3451</v>
      </c>
      <c r="F8122">
        <v>203</v>
      </c>
    </row>
    <row r="8123" spans="1:6" x14ac:dyDescent="0.25">
      <c r="A8123" t="s">
        <v>32</v>
      </c>
      <c r="B8123" t="s">
        <v>21</v>
      </c>
      <c r="C8123" t="s">
        <v>47</v>
      </c>
      <c r="D8123" s="1">
        <v>44586</v>
      </c>
      <c r="E8123" s="4">
        <v>4186</v>
      </c>
      <c r="F8123">
        <v>247</v>
      </c>
    </row>
    <row r="8124" spans="1:6" x14ac:dyDescent="0.25">
      <c r="A8124" t="s">
        <v>5</v>
      </c>
      <c r="B8124" t="s">
        <v>27</v>
      </c>
      <c r="C8124" t="s">
        <v>38</v>
      </c>
      <c r="D8124" s="1">
        <v>44586</v>
      </c>
      <c r="E8124" s="4">
        <v>14</v>
      </c>
      <c r="F8124">
        <v>1</v>
      </c>
    </row>
    <row r="8125" spans="1:6" x14ac:dyDescent="0.25">
      <c r="A8125" t="s">
        <v>13</v>
      </c>
      <c r="B8125" t="s">
        <v>11</v>
      </c>
      <c r="C8125" t="s">
        <v>17</v>
      </c>
      <c r="D8125" s="1">
        <v>44586</v>
      </c>
      <c r="E8125" s="4">
        <v>5649</v>
      </c>
      <c r="F8125">
        <v>257</v>
      </c>
    </row>
    <row r="8126" spans="1:6" x14ac:dyDescent="0.25">
      <c r="A8126" t="s">
        <v>37</v>
      </c>
      <c r="B8126" t="s">
        <v>21</v>
      </c>
      <c r="C8126" t="s">
        <v>12</v>
      </c>
      <c r="D8126" s="1">
        <v>44586</v>
      </c>
      <c r="E8126" s="4">
        <v>4396</v>
      </c>
      <c r="F8126">
        <v>294</v>
      </c>
    </row>
    <row r="8127" spans="1:6" x14ac:dyDescent="0.25">
      <c r="A8127" t="s">
        <v>54</v>
      </c>
      <c r="B8127" t="s">
        <v>21</v>
      </c>
      <c r="C8127" t="s">
        <v>19</v>
      </c>
      <c r="D8127" s="1">
        <v>44586</v>
      </c>
      <c r="E8127" s="4">
        <v>4669</v>
      </c>
      <c r="F8127">
        <v>260</v>
      </c>
    </row>
    <row r="8128" spans="1:6" x14ac:dyDescent="0.25">
      <c r="A8128" t="s">
        <v>49</v>
      </c>
      <c r="B8128" t="s">
        <v>21</v>
      </c>
      <c r="C8128" t="s">
        <v>42</v>
      </c>
      <c r="D8128" s="1">
        <v>44586</v>
      </c>
      <c r="E8128" s="4">
        <v>9772</v>
      </c>
      <c r="F8128">
        <v>611</v>
      </c>
    </row>
    <row r="8129" spans="1:6" x14ac:dyDescent="0.25">
      <c r="A8129" t="s">
        <v>46</v>
      </c>
      <c r="B8129" t="s">
        <v>11</v>
      </c>
      <c r="C8129" t="s">
        <v>47</v>
      </c>
      <c r="D8129" s="1">
        <v>44586</v>
      </c>
      <c r="E8129" s="4">
        <v>308</v>
      </c>
      <c r="F8129">
        <v>19</v>
      </c>
    </row>
    <row r="8130" spans="1:6" x14ac:dyDescent="0.25">
      <c r="A8130" t="s">
        <v>18</v>
      </c>
      <c r="B8130" t="s">
        <v>21</v>
      </c>
      <c r="C8130" t="s">
        <v>48</v>
      </c>
      <c r="D8130" s="1">
        <v>44586</v>
      </c>
      <c r="E8130" s="4">
        <v>9380</v>
      </c>
      <c r="F8130">
        <v>348</v>
      </c>
    </row>
    <row r="8131" spans="1:6" x14ac:dyDescent="0.25">
      <c r="A8131" t="s">
        <v>32</v>
      </c>
      <c r="B8131" t="s">
        <v>9</v>
      </c>
      <c r="C8131" t="s">
        <v>30</v>
      </c>
      <c r="D8131" s="1">
        <v>44586</v>
      </c>
      <c r="E8131" s="4">
        <v>5999</v>
      </c>
      <c r="F8131">
        <v>316</v>
      </c>
    </row>
    <row r="8132" spans="1:6" x14ac:dyDescent="0.25">
      <c r="A8132" t="s">
        <v>32</v>
      </c>
      <c r="B8132" t="s">
        <v>27</v>
      </c>
      <c r="C8132" t="s">
        <v>42</v>
      </c>
      <c r="D8132" s="1">
        <v>44586</v>
      </c>
      <c r="E8132" s="4">
        <v>826</v>
      </c>
      <c r="F8132">
        <v>56</v>
      </c>
    </row>
    <row r="8133" spans="1:6" x14ac:dyDescent="0.25">
      <c r="A8133" t="s">
        <v>8</v>
      </c>
      <c r="B8133" t="s">
        <v>11</v>
      </c>
      <c r="C8133" t="s">
        <v>12</v>
      </c>
      <c r="D8133" s="1">
        <v>44586</v>
      </c>
      <c r="E8133" s="4">
        <v>3255</v>
      </c>
      <c r="F8133">
        <v>217</v>
      </c>
    </row>
    <row r="8134" spans="1:6" x14ac:dyDescent="0.25">
      <c r="A8134" t="s">
        <v>46</v>
      </c>
      <c r="B8134" t="s">
        <v>9</v>
      </c>
      <c r="C8134" t="s">
        <v>7</v>
      </c>
      <c r="D8134" s="1">
        <v>44586</v>
      </c>
      <c r="E8134" s="4">
        <v>3500</v>
      </c>
      <c r="F8134">
        <v>234</v>
      </c>
    </row>
    <row r="8135" spans="1:6" x14ac:dyDescent="0.25">
      <c r="A8135" t="s">
        <v>37</v>
      </c>
      <c r="B8135" t="s">
        <v>16</v>
      </c>
      <c r="C8135" t="s">
        <v>45</v>
      </c>
      <c r="D8135" s="1">
        <v>44586</v>
      </c>
      <c r="E8135" s="4">
        <v>19061</v>
      </c>
      <c r="F8135">
        <v>770</v>
      </c>
    </row>
    <row r="8136" spans="1:6" x14ac:dyDescent="0.25">
      <c r="A8136" t="s">
        <v>56</v>
      </c>
      <c r="B8136" t="s">
        <v>6</v>
      </c>
      <c r="C8136" t="s">
        <v>22</v>
      </c>
      <c r="D8136" s="1">
        <v>44586</v>
      </c>
      <c r="E8136" s="4">
        <v>15183</v>
      </c>
      <c r="F8136">
        <v>1680</v>
      </c>
    </row>
    <row r="8137" spans="1:6" x14ac:dyDescent="0.25">
      <c r="A8137" t="s">
        <v>20</v>
      </c>
      <c r="B8137" t="s">
        <v>6</v>
      </c>
      <c r="C8137" t="s">
        <v>26</v>
      </c>
      <c r="D8137" s="1">
        <v>44586</v>
      </c>
      <c r="E8137" s="4">
        <v>4865</v>
      </c>
      <c r="F8137">
        <v>375</v>
      </c>
    </row>
    <row r="8138" spans="1:6" x14ac:dyDescent="0.25">
      <c r="A8138" t="s">
        <v>41</v>
      </c>
      <c r="B8138" t="s">
        <v>16</v>
      </c>
      <c r="C8138" t="s">
        <v>22</v>
      </c>
      <c r="D8138" s="1">
        <v>44586</v>
      </c>
      <c r="E8138" s="4">
        <v>1512</v>
      </c>
      <c r="F8138">
        <v>189</v>
      </c>
    </row>
    <row r="8139" spans="1:6" x14ac:dyDescent="0.25">
      <c r="A8139" t="s">
        <v>51</v>
      </c>
      <c r="B8139" t="s">
        <v>27</v>
      </c>
      <c r="C8139" t="s">
        <v>48</v>
      </c>
      <c r="D8139" s="1">
        <v>44587</v>
      </c>
      <c r="E8139" s="4">
        <v>5789</v>
      </c>
      <c r="F8139">
        <v>215</v>
      </c>
    </row>
    <row r="8140" spans="1:6" x14ac:dyDescent="0.25">
      <c r="A8140" t="s">
        <v>51</v>
      </c>
      <c r="B8140" t="s">
        <v>9</v>
      </c>
      <c r="C8140" t="s">
        <v>45</v>
      </c>
      <c r="D8140" s="1">
        <v>44587</v>
      </c>
      <c r="E8140" s="4">
        <v>2310</v>
      </c>
      <c r="F8140">
        <v>97</v>
      </c>
    </row>
    <row r="8141" spans="1:6" x14ac:dyDescent="0.25">
      <c r="A8141" t="s">
        <v>39</v>
      </c>
      <c r="B8141" t="s">
        <v>11</v>
      </c>
      <c r="C8141" t="s">
        <v>44</v>
      </c>
      <c r="D8141" s="1">
        <v>44587</v>
      </c>
      <c r="E8141" s="4">
        <v>13069</v>
      </c>
      <c r="F8141">
        <v>595</v>
      </c>
    </row>
    <row r="8142" spans="1:6" x14ac:dyDescent="0.25">
      <c r="A8142" t="s">
        <v>8</v>
      </c>
      <c r="B8142" t="s">
        <v>21</v>
      </c>
      <c r="C8142" t="s">
        <v>22</v>
      </c>
      <c r="D8142" s="1">
        <v>44587</v>
      </c>
      <c r="E8142" s="4">
        <v>10066</v>
      </c>
      <c r="F8142">
        <v>980</v>
      </c>
    </row>
    <row r="8143" spans="1:6" x14ac:dyDescent="0.25">
      <c r="A8143" t="s">
        <v>40</v>
      </c>
      <c r="B8143" t="s">
        <v>21</v>
      </c>
      <c r="C8143" t="s">
        <v>36</v>
      </c>
      <c r="D8143" s="1">
        <v>44587</v>
      </c>
      <c r="E8143" s="4">
        <v>1428</v>
      </c>
      <c r="F8143">
        <v>159</v>
      </c>
    </row>
    <row r="8144" spans="1:6" x14ac:dyDescent="0.25">
      <c r="A8144" t="s">
        <v>5</v>
      </c>
      <c r="B8144" t="s">
        <v>21</v>
      </c>
      <c r="C8144" t="s">
        <v>38</v>
      </c>
      <c r="D8144" s="1">
        <v>44587</v>
      </c>
      <c r="E8144" s="4">
        <v>5999</v>
      </c>
      <c r="F8144">
        <v>240</v>
      </c>
    </row>
    <row r="8145" spans="1:6" x14ac:dyDescent="0.25">
      <c r="A8145" t="s">
        <v>40</v>
      </c>
      <c r="B8145" t="s">
        <v>21</v>
      </c>
      <c r="C8145" t="s">
        <v>22</v>
      </c>
      <c r="D8145" s="1">
        <v>44587</v>
      </c>
      <c r="E8145" s="4">
        <v>7434</v>
      </c>
      <c r="F8145">
        <v>770</v>
      </c>
    </row>
    <row r="8146" spans="1:6" x14ac:dyDescent="0.25">
      <c r="A8146" t="s">
        <v>5</v>
      </c>
      <c r="B8146" t="s">
        <v>9</v>
      </c>
      <c r="C8146" t="s">
        <v>19</v>
      </c>
      <c r="D8146" s="1">
        <v>44587</v>
      </c>
      <c r="E8146" s="4">
        <v>63</v>
      </c>
      <c r="F8146">
        <v>4</v>
      </c>
    </row>
    <row r="8147" spans="1:6" x14ac:dyDescent="0.25">
      <c r="A8147" t="s">
        <v>41</v>
      </c>
      <c r="B8147" t="s">
        <v>11</v>
      </c>
      <c r="C8147" t="s">
        <v>35</v>
      </c>
      <c r="D8147" s="1">
        <v>44587</v>
      </c>
      <c r="E8147" s="4">
        <v>15953</v>
      </c>
      <c r="F8147">
        <v>910</v>
      </c>
    </row>
    <row r="8148" spans="1:6" x14ac:dyDescent="0.25">
      <c r="A8148" t="s">
        <v>41</v>
      </c>
      <c r="B8148" t="s">
        <v>21</v>
      </c>
      <c r="C8148" t="s">
        <v>22</v>
      </c>
      <c r="D8148" s="1">
        <v>44587</v>
      </c>
      <c r="E8148" s="4">
        <v>1918</v>
      </c>
      <c r="F8148">
        <v>214</v>
      </c>
    </row>
    <row r="8149" spans="1:6" x14ac:dyDescent="0.25">
      <c r="A8149" t="s">
        <v>5</v>
      </c>
      <c r="B8149" t="s">
        <v>21</v>
      </c>
      <c r="C8149" t="s">
        <v>22</v>
      </c>
      <c r="D8149" s="1">
        <v>44587</v>
      </c>
      <c r="E8149" s="4">
        <v>392</v>
      </c>
      <c r="F8149">
        <v>40</v>
      </c>
    </row>
    <row r="8150" spans="1:6" x14ac:dyDescent="0.25">
      <c r="A8150" t="s">
        <v>37</v>
      </c>
      <c r="B8150" t="s">
        <v>9</v>
      </c>
      <c r="C8150" t="s">
        <v>30</v>
      </c>
      <c r="D8150" s="1">
        <v>44587</v>
      </c>
      <c r="E8150" s="4">
        <v>16121</v>
      </c>
      <c r="F8150">
        <v>910</v>
      </c>
    </row>
    <row r="8151" spans="1:6" x14ac:dyDescent="0.25">
      <c r="A8151" t="s">
        <v>54</v>
      </c>
      <c r="B8151" t="s">
        <v>6</v>
      </c>
      <c r="C8151" t="s">
        <v>38</v>
      </c>
      <c r="D8151" s="1">
        <v>44587</v>
      </c>
      <c r="E8151" s="4">
        <v>7630</v>
      </c>
      <c r="F8151">
        <v>294</v>
      </c>
    </row>
    <row r="8152" spans="1:6" x14ac:dyDescent="0.25">
      <c r="A8152" t="s">
        <v>49</v>
      </c>
      <c r="B8152" t="s">
        <v>21</v>
      </c>
      <c r="C8152" t="s">
        <v>19</v>
      </c>
      <c r="D8152" s="1">
        <v>44587</v>
      </c>
      <c r="E8152" s="4">
        <v>4319</v>
      </c>
      <c r="F8152">
        <v>255</v>
      </c>
    </row>
    <row r="8153" spans="1:6" x14ac:dyDescent="0.25">
      <c r="A8153" t="s">
        <v>20</v>
      </c>
      <c r="B8153" t="s">
        <v>11</v>
      </c>
      <c r="C8153" t="s">
        <v>17</v>
      </c>
      <c r="D8153" s="1">
        <v>44587</v>
      </c>
      <c r="E8153" s="4">
        <v>5530</v>
      </c>
      <c r="F8153">
        <v>241</v>
      </c>
    </row>
    <row r="8154" spans="1:6" x14ac:dyDescent="0.25">
      <c r="A8154" t="s">
        <v>5</v>
      </c>
      <c r="B8154" t="s">
        <v>16</v>
      </c>
      <c r="C8154" t="s">
        <v>28</v>
      </c>
      <c r="D8154" s="1">
        <v>44587</v>
      </c>
      <c r="E8154" s="4">
        <v>1596</v>
      </c>
      <c r="F8154">
        <v>266</v>
      </c>
    </row>
    <row r="8155" spans="1:6" x14ac:dyDescent="0.25">
      <c r="A8155" t="s">
        <v>55</v>
      </c>
      <c r="B8155" t="s">
        <v>21</v>
      </c>
      <c r="C8155" t="s">
        <v>42</v>
      </c>
      <c r="D8155" s="1">
        <v>44587</v>
      </c>
      <c r="E8155" s="4">
        <v>1855</v>
      </c>
      <c r="F8155">
        <v>116</v>
      </c>
    </row>
    <row r="8156" spans="1:6" x14ac:dyDescent="0.25">
      <c r="A8156" t="s">
        <v>33</v>
      </c>
      <c r="B8156" t="s">
        <v>9</v>
      </c>
      <c r="C8156" t="s">
        <v>52</v>
      </c>
      <c r="D8156" s="1">
        <v>44587</v>
      </c>
      <c r="E8156" s="4">
        <v>8092</v>
      </c>
      <c r="F8156">
        <v>675</v>
      </c>
    </row>
    <row r="8157" spans="1:6" x14ac:dyDescent="0.25">
      <c r="A8157" t="s">
        <v>54</v>
      </c>
      <c r="B8157" t="s">
        <v>27</v>
      </c>
      <c r="C8157" t="s">
        <v>47</v>
      </c>
      <c r="D8157" s="1">
        <v>44587</v>
      </c>
      <c r="E8157" s="4">
        <v>10094</v>
      </c>
      <c r="F8157">
        <v>673</v>
      </c>
    </row>
    <row r="8158" spans="1:6" x14ac:dyDescent="0.25">
      <c r="A8158" t="s">
        <v>25</v>
      </c>
      <c r="B8158" t="s">
        <v>9</v>
      </c>
      <c r="C8158" t="s">
        <v>44</v>
      </c>
      <c r="D8158" s="1">
        <v>44587</v>
      </c>
      <c r="E8158" s="4">
        <v>3815</v>
      </c>
      <c r="F8158">
        <v>159</v>
      </c>
    </row>
    <row r="8159" spans="1:6" x14ac:dyDescent="0.25">
      <c r="A8159" t="s">
        <v>46</v>
      </c>
      <c r="B8159" t="s">
        <v>16</v>
      </c>
      <c r="C8159" t="s">
        <v>52</v>
      </c>
      <c r="D8159" s="1">
        <v>44587</v>
      </c>
      <c r="E8159" s="4">
        <v>18536</v>
      </c>
      <c r="F8159">
        <v>1540</v>
      </c>
    </row>
    <row r="8160" spans="1:6" x14ac:dyDescent="0.25">
      <c r="A8160" t="s">
        <v>51</v>
      </c>
      <c r="B8160" t="s">
        <v>16</v>
      </c>
      <c r="C8160" t="s">
        <v>30</v>
      </c>
      <c r="D8160" s="1">
        <v>44587</v>
      </c>
      <c r="E8160" s="4">
        <v>4319</v>
      </c>
      <c r="F8160">
        <v>216</v>
      </c>
    </row>
    <row r="8161" spans="1:6" x14ac:dyDescent="0.25">
      <c r="A8161" t="s">
        <v>46</v>
      </c>
      <c r="B8161" t="s">
        <v>11</v>
      </c>
      <c r="C8161" t="s">
        <v>36</v>
      </c>
      <c r="D8161" s="1">
        <v>44587</v>
      </c>
      <c r="E8161" s="4">
        <v>56</v>
      </c>
      <c r="F8161">
        <v>7</v>
      </c>
    </row>
    <row r="8162" spans="1:6" x14ac:dyDescent="0.25">
      <c r="A8162" t="s">
        <v>55</v>
      </c>
      <c r="B8162" t="s">
        <v>16</v>
      </c>
      <c r="C8162" t="s">
        <v>28</v>
      </c>
      <c r="D8162" s="1">
        <v>44587</v>
      </c>
      <c r="E8162" s="4">
        <v>9107</v>
      </c>
      <c r="F8162">
        <v>1540</v>
      </c>
    </row>
    <row r="8163" spans="1:6" x14ac:dyDescent="0.25">
      <c r="A8163" t="s">
        <v>54</v>
      </c>
      <c r="B8163" t="s">
        <v>6</v>
      </c>
      <c r="C8163" t="s">
        <v>43</v>
      </c>
      <c r="D8163" s="1">
        <v>44587</v>
      </c>
      <c r="E8163" s="4">
        <v>1127</v>
      </c>
      <c r="F8163">
        <v>52</v>
      </c>
    </row>
    <row r="8164" spans="1:6" x14ac:dyDescent="0.25">
      <c r="A8164" t="s">
        <v>29</v>
      </c>
      <c r="B8164" t="s">
        <v>27</v>
      </c>
      <c r="C8164" t="s">
        <v>48</v>
      </c>
      <c r="D8164" s="1">
        <v>44587</v>
      </c>
      <c r="E8164" s="4">
        <v>3171</v>
      </c>
      <c r="F8164">
        <v>118</v>
      </c>
    </row>
    <row r="8165" spans="1:6" x14ac:dyDescent="0.25">
      <c r="A8165" t="s">
        <v>49</v>
      </c>
      <c r="B8165" t="s">
        <v>9</v>
      </c>
      <c r="C8165" t="s">
        <v>19</v>
      </c>
      <c r="D8165" s="1">
        <v>44587</v>
      </c>
      <c r="E8165" s="4">
        <v>3787</v>
      </c>
      <c r="F8165">
        <v>211</v>
      </c>
    </row>
    <row r="8166" spans="1:6" x14ac:dyDescent="0.25">
      <c r="A8166" t="s">
        <v>57</v>
      </c>
      <c r="B8166" t="s">
        <v>21</v>
      </c>
      <c r="C8166" t="s">
        <v>44</v>
      </c>
      <c r="D8166" s="1">
        <v>44587</v>
      </c>
      <c r="E8166" s="4">
        <v>3374</v>
      </c>
      <c r="F8166">
        <v>141</v>
      </c>
    </row>
    <row r="8167" spans="1:6" x14ac:dyDescent="0.25">
      <c r="A8167" t="s">
        <v>56</v>
      </c>
      <c r="B8167" t="s">
        <v>9</v>
      </c>
      <c r="C8167" t="s">
        <v>22</v>
      </c>
      <c r="D8167" s="1">
        <v>44587</v>
      </c>
      <c r="E8167" s="4">
        <v>5222</v>
      </c>
      <c r="F8167">
        <v>653</v>
      </c>
    </row>
    <row r="8168" spans="1:6" x14ac:dyDescent="0.25">
      <c r="A8168" t="s">
        <v>39</v>
      </c>
      <c r="B8168" t="s">
        <v>16</v>
      </c>
      <c r="C8168" t="s">
        <v>30</v>
      </c>
      <c r="D8168" s="1">
        <v>44587</v>
      </c>
      <c r="E8168" s="4">
        <v>11683</v>
      </c>
      <c r="F8168">
        <v>650</v>
      </c>
    </row>
    <row r="8169" spans="1:6" x14ac:dyDescent="0.25">
      <c r="A8169" t="s">
        <v>41</v>
      </c>
      <c r="B8169" t="s">
        <v>21</v>
      </c>
      <c r="C8169" t="s">
        <v>45</v>
      </c>
      <c r="D8169" s="1">
        <v>44587</v>
      </c>
      <c r="E8169" s="4">
        <v>6664</v>
      </c>
      <c r="F8169">
        <v>278</v>
      </c>
    </row>
    <row r="8170" spans="1:6" x14ac:dyDescent="0.25">
      <c r="A8170" t="s">
        <v>25</v>
      </c>
      <c r="B8170" t="s">
        <v>11</v>
      </c>
      <c r="C8170" t="s">
        <v>50</v>
      </c>
      <c r="D8170" s="1">
        <v>44587</v>
      </c>
      <c r="E8170" s="4">
        <v>10794</v>
      </c>
      <c r="F8170">
        <v>470</v>
      </c>
    </row>
    <row r="8171" spans="1:6" x14ac:dyDescent="0.25">
      <c r="A8171" t="s">
        <v>20</v>
      </c>
      <c r="B8171" t="s">
        <v>16</v>
      </c>
      <c r="C8171" t="s">
        <v>22</v>
      </c>
      <c r="D8171" s="1">
        <v>44587</v>
      </c>
      <c r="E8171" s="4">
        <v>2954</v>
      </c>
      <c r="F8171">
        <v>296</v>
      </c>
    </row>
    <row r="8172" spans="1:6" x14ac:dyDescent="0.25">
      <c r="A8172" t="s">
        <v>55</v>
      </c>
      <c r="B8172" t="s">
        <v>9</v>
      </c>
      <c r="C8172" t="s">
        <v>42</v>
      </c>
      <c r="D8172" s="1">
        <v>44587</v>
      </c>
      <c r="E8172" s="4">
        <v>1470</v>
      </c>
      <c r="F8172">
        <v>105</v>
      </c>
    </row>
    <row r="8173" spans="1:6" x14ac:dyDescent="0.25">
      <c r="A8173" t="s">
        <v>32</v>
      </c>
      <c r="B8173" t="s">
        <v>9</v>
      </c>
      <c r="C8173" t="s">
        <v>14</v>
      </c>
      <c r="D8173" s="1">
        <v>44587</v>
      </c>
      <c r="E8173" s="4">
        <v>5649</v>
      </c>
      <c r="F8173">
        <v>840</v>
      </c>
    </row>
    <row r="8174" spans="1:6" x14ac:dyDescent="0.25">
      <c r="A8174" t="s">
        <v>53</v>
      </c>
      <c r="B8174" t="s">
        <v>11</v>
      </c>
      <c r="C8174" t="s">
        <v>42</v>
      </c>
      <c r="D8174" s="1">
        <v>44587</v>
      </c>
      <c r="E8174" s="4">
        <v>4746</v>
      </c>
      <c r="F8174">
        <v>339</v>
      </c>
    </row>
    <row r="8175" spans="1:6" x14ac:dyDescent="0.25">
      <c r="A8175" t="s">
        <v>18</v>
      </c>
      <c r="B8175" t="s">
        <v>21</v>
      </c>
      <c r="C8175" t="s">
        <v>31</v>
      </c>
      <c r="D8175" s="1">
        <v>44587</v>
      </c>
      <c r="E8175" s="4">
        <v>1736</v>
      </c>
      <c r="F8175">
        <v>124</v>
      </c>
    </row>
    <row r="8176" spans="1:6" x14ac:dyDescent="0.25">
      <c r="A8176" t="s">
        <v>37</v>
      </c>
      <c r="B8176" t="s">
        <v>6</v>
      </c>
      <c r="C8176" t="s">
        <v>24</v>
      </c>
      <c r="D8176" s="1">
        <v>44587</v>
      </c>
      <c r="E8176" s="4">
        <v>1225</v>
      </c>
      <c r="F8176">
        <v>62</v>
      </c>
    </row>
    <row r="8177" spans="1:6" x14ac:dyDescent="0.25">
      <c r="A8177" t="s">
        <v>49</v>
      </c>
      <c r="B8177" t="s">
        <v>6</v>
      </c>
      <c r="C8177" t="s">
        <v>47</v>
      </c>
      <c r="D8177" s="1">
        <v>44587</v>
      </c>
      <c r="E8177" s="4">
        <v>7805</v>
      </c>
      <c r="F8177">
        <v>488</v>
      </c>
    </row>
    <row r="8178" spans="1:6" x14ac:dyDescent="0.25">
      <c r="A8178" t="s">
        <v>56</v>
      </c>
      <c r="B8178" t="s">
        <v>6</v>
      </c>
      <c r="C8178" t="s">
        <v>47</v>
      </c>
      <c r="D8178" s="1">
        <v>44587</v>
      </c>
      <c r="E8178" s="4">
        <v>7889</v>
      </c>
      <c r="F8178">
        <v>494</v>
      </c>
    </row>
    <row r="8179" spans="1:6" x14ac:dyDescent="0.25">
      <c r="A8179" t="s">
        <v>41</v>
      </c>
      <c r="B8179" t="s">
        <v>9</v>
      </c>
      <c r="C8179" t="s">
        <v>28</v>
      </c>
      <c r="D8179" s="1">
        <v>44587</v>
      </c>
      <c r="E8179" s="4">
        <v>5922</v>
      </c>
      <c r="F8179">
        <v>770</v>
      </c>
    </row>
    <row r="8180" spans="1:6" x14ac:dyDescent="0.25">
      <c r="A8180" t="s">
        <v>23</v>
      </c>
      <c r="B8180" t="s">
        <v>16</v>
      </c>
      <c r="C8180" t="s">
        <v>38</v>
      </c>
      <c r="D8180" s="1">
        <v>44587</v>
      </c>
      <c r="E8180" s="4">
        <v>4494</v>
      </c>
      <c r="F8180">
        <v>167</v>
      </c>
    </row>
    <row r="8181" spans="1:6" x14ac:dyDescent="0.25">
      <c r="A8181" t="s">
        <v>8</v>
      </c>
      <c r="B8181" t="s">
        <v>27</v>
      </c>
      <c r="C8181" t="s">
        <v>12</v>
      </c>
      <c r="D8181" s="1">
        <v>44587</v>
      </c>
      <c r="E8181" s="4">
        <v>4396</v>
      </c>
      <c r="F8181">
        <v>275</v>
      </c>
    </row>
    <row r="8182" spans="1:6" x14ac:dyDescent="0.25">
      <c r="A8182" t="s">
        <v>33</v>
      </c>
      <c r="B8182" t="s">
        <v>21</v>
      </c>
      <c r="C8182" t="s">
        <v>38</v>
      </c>
      <c r="D8182" s="1">
        <v>44587</v>
      </c>
      <c r="E8182" s="4">
        <v>11627</v>
      </c>
      <c r="F8182">
        <v>466</v>
      </c>
    </row>
    <row r="8183" spans="1:6" x14ac:dyDescent="0.25">
      <c r="A8183" t="s">
        <v>32</v>
      </c>
      <c r="B8183" t="s">
        <v>9</v>
      </c>
      <c r="C8183" t="s">
        <v>48</v>
      </c>
      <c r="D8183" s="1">
        <v>44587</v>
      </c>
      <c r="E8183" s="4">
        <v>2863</v>
      </c>
      <c r="F8183">
        <v>107</v>
      </c>
    </row>
    <row r="8184" spans="1:6" x14ac:dyDescent="0.25">
      <c r="A8184" t="s">
        <v>51</v>
      </c>
      <c r="B8184" t="s">
        <v>27</v>
      </c>
      <c r="C8184" t="s">
        <v>28</v>
      </c>
      <c r="D8184" s="1">
        <v>44587</v>
      </c>
      <c r="E8184" s="4">
        <v>7609</v>
      </c>
      <c r="F8184">
        <v>980</v>
      </c>
    </row>
    <row r="8185" spans="1:6" x14ac:dyDescent="0.25">
      <c r="A8185" t="s">
        <v>29</v>
      </c>
      <c r="B8185" t="s">
        <v>21</v>
      </c>
      <c r="C8185" t="s">
        <v>26</v>
      </c>
      <c r="D8185" s="1">
        <v>44587</v>
      </c>
      <c r="E8185" s="4">
        <v>6104</v>
      </c>
      <c r="F8185">
        <v>509</v>
      </c>
    </row>
    <row r="8186" spans="1:6" x14ac:dyDescent="0.25">
      <c r="A8186" t="s">
        <v>33</v>
      </c>
      <c r="B8186" t="s">
        <v>16</v>
      </c>
      <c r="C8186" t="s">
        <v>14</v>
      </c>
      <c r="D8186" s="1">
        <v>44587</v>
      </c>
      <c r="E8186" s="4">
        <v>420</v>
      </c>
      <c r="F8186">
        <v>70</v>
      </c>
    </row>
    <row r="8187" spans="1:6" x14ac:dyDescent="0.25">
      <c r="A8187" t="s">
        <v>29</v>
      </c>
      <c r="B8187" t="s">
        <v>6</v>
      </c>
      <c r="C8187" t="s">
        <v>44</v>
      </c>
      <c r="D8187" s="1">
        <v>44587</v>
      </c>
      <c r="E8187" s="4">
        <v>1575</v>
      </c>
      <c r="F8187">
        <v>72</v>
      </c>
    </row>
    <row r="8188" spans="1:6" x14ac:dyDescent="0.25">
      <c r="A8188" t="s">
        <v>39</v>
      </c>
      <c r="B8188" t="s">
        <v>6</v>
      </c>
      <c r="C8188" t="s">
        <v>28</v>
      </c>
      <c r="D8188" s="1">
        <v>44587</v>
      </c>
      <c r="E8188" s="4">
        <v>2639</v>
      </c>
      <c r="F8188">
        <v>377</v>
      </c>
    </row>
    <row r="8189" spans="1:6" x14ac:dyDescent="0.25">
      <c r="A8189" t="s">
        <v>20</v>
      </c>
      <c r="B8189" t="s">
        <v>11</v>
      </c>
      <c r="C8189" t="s">
        <v>44</v>
      </c>
      <c r="D8189" s="1">
        <v>44587</v>
      </c>
      <c r="E8189" s="4">
        <v>19488</v>
      </c>
      <c r="F8189">
        <v>910</v>
      </c>
    </row>
    <row r="8190" spans="1:6" x14ac:dyDescent="0.25">
      <c r="A8190" t="s">
        <v>55</v>
      </c>
      <c r="B8190" t="s">
        <v>21</v>
      </c>
      <c r="C8190" t="s">
        <v>44</v>
      </c>
      <c r="D8190" s="1">
        <v>44587</v>
      </c>
      <c r="E8190" s="4">
        <v>14119</v>
      </c>
      <c r="F8190">
        <v>589</v>
      </c>
    </row>
    <row r="8191" spans="1:6" x14ac:dyDescent="0.25">
      <c r="A8191" t="s">
        <v>56</v>
      </c>
      <c r="B8191" t="s">
        <v>21</v>
      </c>
      <c r="C8191" t="s">
        <v>43</v>
      </c>
      <c r="D8191" s="1">
        <v>44587</v>
      </c>
      <c r="E8191" s="4">
        <v>973</v>
      </c>
      <c r="F8191">
        <v>49</v>
      </c>
    </row>
    <row r="8192" spans="1:6" x14ac:dyDescent="0.25">
      <c r="A8192" t="s">
        <v>10</v>
      </c>
      <c r="B8192" t="s">
        <v>6</v>
      </c>
      <c r="C8192" t="s">
        <v>43</v>
      </c>
      <c r="D8192" s="1">
        <v>44587</v>
      </c>
      <c r="E8192" s="4">
        <v>13230</v>
      </c>
      <c r="F8192">
        <v>630</v>
      </c>
    </row>
    <row r="8193" spans="1:6" x14ac:dyDescent="0.25">
      <c r="A8193" t="s">
        <v>34</v>
      </c>
      <c r="B8193" t="s">
        <v>16</v>
      </c>
      <c r="C8193" t="s">
        <v>43</v>
      </c>
      <c r="D8193" s="1">
        <v>44587</v>
      </c>
      <c r="E8193" s="4">
        <v>1687</v>
      </c>
      <c r="F8193">
        <v>77</v>
      </c>
    </row>
    <row r="8194" spans="1:6" x14ac:dyDescent="0.25">
      <c r="A8194" t="s">
        <v>57</v>
      </c>
      <c r="B8194" t="s">
        <v>16</v>
      </c>
      <c r="C8194" t="s">
        <v>48</v>
      </c>
      <c r="D8194" s="1">
        <v>44587</v>
      </c>
      <c r="E8194" s="4">
        <v>8659</v>
      </c>
      <c r="F8194">
        <v>334</v>
      </c>
    </row>
    <row r="8195" spans="1:6" x14ac:dyDescent="0.25">
      <c r="A8195" t="s">
        <v>41</v>
      </c>
      <c r="B8195" t="s">
        <v>6</v>
      </c>
      <c r="C8195" t="s">
        <v>31</v>
      </c>
      <c r="D8195" s="1">
        <v>44587</v>
      </c>
      <c r="E8195" s="4">
        <v>6951</v>
      </c>
      <c r="F8195">
        <v>535</v>
      </c>
    </row>
    <row r="8196" spans="1:6" x14ac:dyDescent="0.25">
      <c r="A8196" t="s">
        <v>13</v>
      </c>
      <c r="B8196" t="s">
        <v>11</v>
      </c>
      <c r="C8196" t="s">
        <v>26</v>
      </c>
      <c r="D8196" s="1">
        <v>44587</v>
      </c>
      <c r="E8196" s="4">
        <v>2142</v>
      </c>
      <c r="F8196">
        <v>165</v>
      </c>
    </row>
    <row r="8197" spans="1:6" x14ac:dyDescent="0.25">
      <c r="A8197" t="s">
        <v>20</v>
      </c>
      <c r="B8197" t="s">
        <v>6</v>
      </c>
      <c r="C8197" t="s">
        <v>38</v>
      </c>
      <c r="D8197" s="1">
        <v>44587</v>
      </c>
      <c r="E8197" s="4">
        <v>11536</v>
      </c>
      <c r="F8197">
        <v>444</v>
      </c>
    </row>
    <row r="8198" spans="1:6" x14ac:dyDescent="0.25">
      <c r="A8198" t="s">
        <v>25</v>
      </c>
      <c r="B8198" t="s">
        <v>11</v>
      </c>
      <c r="C8198" t="s">
        <v>22</v>
      </c>
      <c r="D8198" s="1">
        <v>44588</v>
      </c>
      <c r="E8198" s="4">
        <v>3178</v>
      </c>
      <c r="F8198">
        <v>354</v>
      </c>
    </row>
    <row r="8199" spans="1:6" x14ac:dyDescent="0.25">
      <c r="A8199" t="s">
        <v>10</v>
      </c>
      <c r="B8199" t="s">
        <v>6</v>
      </c>
      <c r="C8199" t="s">
        <v>17</v>
      </c>
      <c r="D8199" s="1">
        <v>44588</v>
      </c>
      <c r="E8199" s="4">
        <v>4970</v>
      </c>
      <c r="F8199">
        <v>217</v>
      </c>
    </row>
    <row r="8200" spans="1:6" x14ac:dyDescent="0.25">
      <c r="A8200" t="s">
        <v>5</v>
      </c>
      <c r="B8200" t="s">
        <v>11</v>
      </c>
      <c r="C8200" t="s">
        <v>44</v>
      </c>
      <c r="D8200" s="1">
        <v>44588</v>
      </c>
      <c r="E8200" s="4">
        <v>4606</v>
      </c>
      <c r="F8200">
        <v>210</v>
      </c>
    </row>
    <row r="8201" spans="1:6" x14ac:dyDescent="0.25">
      <c r="A8201" t="s">
        <v>10</v>
      </c>
      <c r="B8201" t="s">
        <v>21</v>
      </c>
      <c r="C8201" t="s">
        <v>28</v>
      </c>
      <c r="D8201" s="1">
        <v>44588</v>
      </c>
      <c r="E8201" s="4">
        <v>6615</v>
      </c>
      <c r="F8201">
        <v>840</v>
      </c>
    </row>
    <row r="8202" spans="1:6" x14ac:dyDescent="0.25">
      <c r="A8202" t="s">
        <v>37</v>
      </c>
      <c r="B8202" t="s">
        <v>21</v>
      </c>
      <c r="C8202" t="s">
        <v>45</v>
      </c>
      <c r="D8202" s="1">
        <v>44588</v>
      </c>
      <c r="E8202" s="4">
        <v>3360</v>
      </c>
      <c r="F8202">
        <v>140</v>
      </c>
    </row>
    <row r="8203" spans="1:6" x14ac:dyDescent="0.25">
      <c r="A8203" t="s">
        <v>41</v>
      </c>
      <c r="B8203" t="s">
        <v>9</v>
      </c>
      <c r="C8203" t="s">
        <v>19</v>
      </c>
      <c r="D8203" s="1">
        <v>44588</v>
      </c>
      <c r="E8203" s="4">
        <v>2324</v>
      </c>
      <c r="F8203">
        <v>137</v>
      </c>
    </row>
    <row r="8204" spans="1:6" x14ac:dyDescent="0.25">
      <c r="A8204" t="s">
        <v>56</v>
      </c>
      <c r="B8204" t="s">
        <v>6</v>
      </c>
      <c r="C8204" t="s">
        <v>26</v>
      </c>
      <c r="D8204" s="1">
        <v>44588</v>
      </c>
      <c r="E8204" s="4">
        <v>1771</v>
      </c>
      <c r="F8204">
        <v>161</v>
      </c>
    </row>
    <row r="8205" spans="1:6" x14ac:dyDescent="0.25">
      <c r="A8205" t="s">
        <v>15</v>
      </c>
      <c r="B8205" t="s">
        <v>27</v>
      </c>
      <c r="C8205" t="s">
        <v>31</v>
      </c>
      <c r="D8205" s="1">
        <v>44588</v>
      </c>
      <c r="E8205" s="4">
        <v>11956</v>
      </c>
      <c r="F8205">
        <v>840</v>
      </c>
    </row>
    <row r="8206" spans="1:6" x14ac:dyDescent="0.25">
      <c r="A8206" t="s">
        <v>37</v>
      </c>
      <c r="B8206" t="s">
        <v>9</v>
      </c>
      <c r="C8206" t="s">
        <v>36</v>
      </c>
      <c r="D8206" s="1">
        <v>44588</v>
      </c>
      <c r="E8206" s="4">
        <v>8239</v>
      </c>
      <c r="F8206">
        <v>910</v>
      </c>
    </row>
    <row r="8207" spans="1:6" x14ac:dyDescent="0.25">
      <c r="A8207" t="s">
        <v>56</v>
      </c>
      <c r="B8207" t="s">
        <v>6</v>
      </c>
      <c r="C8207" t="s">
        <v>14</v>
      </c>
      <c r="D8207" s="1">
        <v>44588</v>
      </c>
      <c r="E8207" s="4">
        <v>448</v>
      </c>
      <c r="F8207">
        <v>64</v>
      </c>
    </row>
    <row r="8208" spans="1:6" x14ac:dyDescent="0.25">
      <c r="A8208" t="s">
        <v>33</v>
      </c>
      <c r="B8208" t="s">
        <v>21</v>
      </c>
      <c r="C8208" t="s">
        <v>14</v>
      </c>
      <c r="D8208" s="1">
        <v>44588</v>
      </c>
      <c r="E8208" s="4">
        <v>546</v>
      </c>
      <c r="F8208">
        <v>69</v>
      </c>
    </row>
    <row r="8209" spans="1:6" x14ac:dyDescent="0.25">
      <c r="A8209" t="s">
        <v>40</v>
      </c>
      <c r="B8209" t="s">
        <v>11</v>
      </c>
      <c r="C8209" t="s">
        <v>36</v>
      </c>
      <c r="D8209" s="1">
        <v>44588</v>
      </c>
      <c r="E8209" s="4">
        <v>6867</v>
      </c>
      <c r="F8209">
        <v>770</v>
      </c>
    </row>
    <row r="8210" spans="1:6" x14ac:dyDescent="0.25">
      <c r="A8210" t="s">
        <v>23</v>
      </c>
      <c r="B8210" t="s">
        <v>6</v>
      </c>
      <c r="C8210" t="s">
        <v>45</v>
      </c>
      <c r="D8210" s="1">
        <v>44588</v>
      </c>
      <c r="E8210" s="4">
        <v>6328</v>
      </c>
      <c r="F8210">
        <v>288</v>
      </c>
    </row>
    <row r="8211" spans="1:6" x14ac:dyDescent="0.25">
      <c r="A8211" t="s">
        <v>55</v>
      </c>
      <c r="B8211" t="s">
        <v>21</v>
      </c>
      <c r="C8211" t="s">
        <v>52</v>
      </c>
      <c r="D8211" s="1">
        <v>44588</v>
      </c>
      <c r="E8211" s="4">
        <v>1330</v>
      </c>
      <c r="F8211">
        <v>133</v>
      </c>
    </row>
    <row r="8212" spans="1:6" x14ac:dyDescent="0.25">
      <c r="A8212" t="s">
        <v>51</v>
      </c>
      <c r="B8212" t="s">
        <v>27</v>
      </c>
      <c r="C8212" t="s">
        <v>14</v>
      </c>
      <c r="D8212" s="1">
        <v>44588</v>
      </c>
      <c r="E8212" s="4">
        <v>1778</v>
      </c>
      <c r="F8212">
        <v>254</v>
      </c>
    </row>
    <row r="8213" spans="1:6" x14ac:dyDescent="0.25">
      <c r="A8213" t="s">
        <v>8</v>
      </c>
      <c r="B8213" t="s">
        <v>27</v>
      </c>
      <c r="C8213" t="s">
        <v>44</v>
      </c>
      <c r="D8213" s="1">
        <v>44588</v>
      </c>
      <c r="E8213" s="4">
        <v>4963</v>
      </c>
      <c r="F8213">
        <v>207</v>
      </c>
    </row>
    <row r="8214" spans="1:6" x14ac:dyDescent="0.25">
      <c r="A8214" t="s">
        <v>10</v>
      </c>
      <c r="B8214" t="s">
        <v>11</v>
      </c>
      <c r="C8214" t="s">
        <v>50</v>
      </c>
      <c r="D8214" s="1">
        <v>44588</v>
      </c>
      <c r="E8214" s="4">
        <v>11900</v>
      </c>
      <c r="F8214">
        <v>496</v>
      </c>
    </row>
    <row r="8215" spans="1:6" x14ac:dyDescent="0.25">
      <c r="A8215" t="s">
        <v>20</v>
      </c>
      <c r="B8215" t="s">
        <v>6</v>
      </c>
      <c r="C8215" t="s">
        <v>30</v>
      </c>
      <c r="D8215" s="1">
        <v>44588</v>
      </c>
      <c r="E8215" s="4">
        <v>12600</v>
      </c>
      <c r="F8215">
        <v>630</v>
      </c>
    </row>
    <row r="8216" spans="1:6" x14ac:dyDescent="0.25">
      <c r="A8216" t="s">
        <v>37</v>
      </c>
      <c r="B8216" t="s">
        <v>16</v>
      </c>
      <c r="C8216" t="s">
        <v>42</v>
      </c>
      <c r="D8216" s="1">
        <v>44588</v>
      </c>
      <c r="E8216" s="4">
        <v>2772</v>
      </c>
      <c r="F8216">
        <v>185</v>
      </c>
    </row>
    <row r="8217" spans="1:6" x14ac:dyDescent="0.25">
      <c r="A8217" t="s">
        <v>37</v>
      </c>
      <c r="B8217" t="s">
        <v>16</v>
      </c>
      <c r="C8217" t="s">
        <v>44</v>
      </c>
      <c r="D8217" s="1">
        <v>44588</v>
      </c>
      <c r="E8217" s="4">
        <v>2940</v>
      </c>
      <c r="F8217">
        <v>123</v>
      </c>
    </row>
    <row r="8218" spans="1:6" x14ac:dyDescent="0.25">
      <c r="A8218" t="s">
        <v>18</v>
      </c>
      <c r="B8218" t="s">
        <v>21</v>
      </c>
      <c r="C8218" t="s">
        <v>44</v>
      </c>
      <c r="D8218" s="1">
        <v>44588</v>
      </c>
      <c r="E8218" s="4">
        <v>3311</v>
      </c>
      <c r="F8218">
        <v>144</v>
      </c>
    </row>
    <row r="8219" spans="1:6" x14ac:dyDescent="0.25">
      <c r="A8219" t="s">
        <v>10</v>
      </c>
      <c r="B8219" t="s">
        <v>9</v>
      </c>
      <c r="C8219" t="s">
        <v>47</v>
      </c>
      <c r="D8219" s="1">
        <v>44588</v>
      </c>
      <c r="E8219" s="4">
        <v>8015</v>
      </c>
      <c r="F8219">
        <v>472</v>
      </c>
    </row>
    <row r="8220" spans="1:6" x14ac:dyDescent="0.25">
      <c r="A8220" t="s">
        <v>57</v>
      </c>
      <c r="B8220" t="s">
        <v>9</v>
      </c>
      <c r="C8220" t="s">
        <v>44</v>
      </c>
      <c r="D8220" s="1">
        <v>44588</v>
      </c>
      <c r="E8220" s="4">
        <v>6076</v>
      </c>
      <c r="F8220">
        <v>265</v>
      </c>
    </row>
    <row r="8221" spans="1:6" x14ac:dyDescent="0.25">
      <c r="A8221" t="s">
        <v>55</v>
      </c>
      <c r="B8221" t="s">
        <v>27</v>
      </c>
      <c r="C8221" t="s">
        <v>48</v>
      </c>
      <c r="D8221" s="1">
        <v>44588</v>
      </c>
      <c r="E8221" s="4">
        <v>2002</v>
      </c>
      <c r="F8221">
        <v>75</v>
      </c>
    </row>
    <row r="8222" spans="1:6" x14ac:dyDescent="0.25">
      <c r="A8222" t="s">
        <v>39</v>
      </c>
      <c r="B8222" t="s">
        <v>16</v>
      </c>
      <c r="C8222" t="s">
        <v>45</v>
      </c>
      <c r="D8222" s="1">
        <v>44588</v>
      </c>
      <c r="E8222" s="4">
        <v>1267</v>
      </c>
      <c r="F8222">
        <v>53</v>
      </c>
    </row>
    <row r="8223" spans="1:6" x14ac:dyDescent="0.25">
      <c r="A8223" t="s">
        <v>13</v>
      </c>
      <c r="B8223" t="s">
        <v>16</v>
      </c>
      <c r="C8223" t="s">
        <v>47</v>
      </c>
      <c r="D8223" s="1">
        <v>44589</v>
      </c>
      <c r="E8223" s="4">
        <v>20048</v>
      </c>
      <c r="F8223">
        <v>1190</v>
      </c>
    </row>
    <row r="8224" spans="1:6" x14ac:dyDescent="0.25">
      <c r="A8224" t="s">
        <v>53</v>
      </c>
      <c r="B8224" t="s">
        <v>11</v>
      </c>
      <c r="C8224" t="s">
        <v>31</v>
      </c>
      <c r="D8224" s="1">
        <v>44589</v>
      </c>
      <c r="E8224" s="4">
        <v>686</v>
      </c>
      <c r="F8224">
        <v>58</v>
      </c>
    </row>
    <row r="8225" spans="1:6" x14ac:dyDescent="0.25">
      <c r="A8225" t="s">
        <v>37</v>
      </c>
      <c r="B8225" t="s">
        <v>16</v>
      </c>
      <c r="C8225" t="s">
        <v>31</v>
      </c>
      <c r="D8225" s="1">
        <v>44589</v>
      </c>
      <c r="E8225" s="4">
        <v>2212</v>
      </c>
      <c r="F8225">
        <v>158</v>
      </c>
    </row>
    <row r="8226" spans="1:6" x14ac:dyDescent="0.25">
      <c r="A8226" t="s">
        <v>8</v>
      </c>
      <c r="B8226" t="s">
        <v>21</v>
      </c>
      <c r="C8226" t="s">
        <v>48</v>
      </c>
      <c r="D8226" s="1">
        <v>44589</v>
      </c>
      <c r="E8226" s="4">
        <v>1533</v>
      </c>
      <c r="F8226">
        <v>62</v>
      </c>
    </row>
    <row r="8227" spans="1:6" x14ac:dyDescent="0.25">
      <c r="A8227" t="s">
        <v>29</v>
      </c>
      <c r="B8227" t="s">
        <v>6</v>
      </c>
      <c r="C8227" t="s">
        <v>19</v>
      </c>
      <c r="D8227" s="1">
        <v>44589</v>
      </c>
      <c r="E8227" s="4">
        <v>1414</v>
      </c>
      <c r="F8227">
        <v>84</v>
      </c>
    </row>
    <row r="8228" spans="1:6" x14ac:dyDescent="0.25">
      <c r="A8228" t="s">
        <v>37</v>
      </c>
      <c r="B8228" t="s">
        <v>6</v>
      </c>
      <c r="C8228" t="s">
        <v>31</v>
      </c>
      <c r="D8228" s="1">
        <v>44589</v>
      </c>
      <c r="E8228" s="4">
        <v>42</v>
      </c>
      <c r="F8228">
        <v>3</v>
      </c>
    </row>
    <row r="8229" spans="1:6" x14ac:dyDescent="0.25">
      <c r="A8229" t="s">
        <v>56</v>
      </c>
      <c r="B8229" t="s">
        <v>6</v>
      </c>
      <c r="C8229" t="s">
        <v>19</v>
      </c>
      <c r="D8229" s="1">
        <v>44589</v>
      </c>
      <c r="E8229" s="4">
        <v>12236</v>
      </c>
      <c r="F8229">
        <v>770</v>
      </c>
    </row>
    <row r="8230" spans="1:6" x14ac:dyDescent="0.25">
      <c r="A8230" t="s">
        <v>8</v>
      </c>
      <c r="B8230" t="s">
        <v>27</v>
      </c>
      <c r="C8230" t="s">
        <v>24</v>
      </c>
      <c r="D8230" s="1">
        <v>44589</v>
      </c>
      <c r="E8230" s="4">
        <v>3766</v>
      </c>
      <c r="F8230">
        <v>189</v>
      </c>
    </row>
    <row r="8231" spans="1:6" x14ac:dyDescent="0.25">
      <c r="A8231" t="s">
        <v>8</v>
      </c>
      <c r="B8231" t="s">
        <v>27</v>
      </c>
      <c r="C8231" t="s">
        <v>17</v>
      </c>
      <c r="D8231" s="1">
        <v>44589</v>
      </c>
      <c r="E8231" s="4">
        <v>2030</v>
      </c>
      <c r="F8231">
        <v>93</v>
      </c>
    </row>
    <row r="8232" spans="1:6" x14ac:dyDescent="0.25">
      <c r="A8232" t="s">
        <v>25</v>
      </c>
      <c r="B8232" t="s">
        <v>9</v>
      </c>
      <c r="C8232" t="s">
        <v>14</v>
      </c>
      <c r="D8232" s="1">
        <v>44589</v>
      </c>
      <c r="E8232" s="4">
        <v>651</v>
      </c>
      <c r="F8232">
        <v>109</v>
      </c>
    </row>
    <row r="8233" spans="1:6" x14ac:dyDescent="0.25">
      <c r="A8233" t="s">
        <v>39</v>
      </c>
      <c r="B8233" t="s">
        <v>16</v>
      </c>
      <c r="C8233" t="s">
        <v>26</v>
      </c>
      <c r="D8233" s="1">
        <v>44589</v>
      </c>
      <c r="E8233" s="4">
        <v>3822</v>
      </c>
      <c r="F8233">
        <v>319</v>
      </c>
    </row>
    <row r="8234" spans="1:6" x14ac:dyDescent="0.25">
      <c r="A8234" t="s">
        <v>10</v>
      </c>
      <c r="B8234" t="s">
        <v>6</v>
      </c>
      <c r="C8234" t="s">
        <v>14</v>
      </c>
      <c r="D8234" s="1">
        <v>44589</v>
      </c>
      <c r="E8234" s="4">
        <v>420</v>
      </c>
      <c r="F8234">
        <v>53</v>
      </c>
    </row>
    <row r="8235" spans="1:6" x14ac:dyDescent="0.25">
      <c r="A8235" t="s">
        <v>49</v>
      </c>
      <c r="B8235" t="s">
        <v>27</v>
      </c>
      <c r="C8235" t="s">
        <v>35</v>
      </c>
      <c r="D8235" s="1">
        <v>44589</v>
      </c>
      <c r="E8235" s="4">
        <v>3570</v>
      </c>
      <c r="F8235">
        <v>199</v>
      </c>
    </row>
    <row r="8236" spans="1:6" x14ac:dyDescent="0.25">
      <c r="A8236" t="s">
        <v>5</v>
      </c>
      <c r="B8236" t="s">
        <v>11</v>
      </c>
      <c r="C8236" t="s">
        <v>17</v>
      </c>
      <c r="D8236" s="1">
        <v>44589</v>
      </c>
      <c r="E8236" s="4">
        <v>17962</v>
      </c>
      <c r="F8236">
        <v>840</v>
      </c>
    </row>
    <row r="8237" spans="1:6" x14ac:dyDescent="0.25">
      <c r="A8237" t="s">
        <v>55</v>
      </c>
      <c r="B8237" t="s">
        <v>27</v>
      </c>
      <c r="C8237" t="s">
        <v>24</v>
      </c>
      <c r="D8237" s="1">
        <v>44589</v>
      </c>
      <c r="E8237" s="4">
        <v>5649</v>
      </c>
      <c r="F8237">
        <v>314</v>
      </c>
    </row>
    <row r="8238" spans="1:6" x14ac:dyDescent="0.25">
      <c r="A8238" t="s">
        <v>37</v>
      </c>
      <c r="B8238" t="s">
        <v>16</v>
      </c>
      <c r="C8238" t="s">
        <v>43</v>
      </c>
      <c r="D8238" s="1">
        <v>44589</v>
      </c>
      <c r="E8238" s="4">
        <v>1344</v>
      </c>
      <c r="F8238">
        <v>62</v>
      </c>
    </row>
    <row r="8239" spans="1:6" x14ac:dyDescent="0.25">
      <c r="A8239" t="s">
        <v>54</v>
      </c>
      <c r="B8239" t="s">
        <v>21</v>
      </c>
      <c r="C8239" t="s">
        <v>26</v>
      </c>
      <c r="D8239" s="1">
        <v>44589</v>
      </c>
      <c r="E8239" s="4">
        <v>5341</v>
      </c>
      <c r="F8239">
        <v>411</v>
      </c>
    </row>
    <row r="8240" spans="1:6" x14ac:dyDescent="0.25">
      <c r="A8240" t="s">
        <v>33</v>
      </c>
      <c r="B8240" t="s">
        <v>6</v>
      </c>
      <c r="C8240" t="s">
        <v>19</v>
      </c>
      <c r="D8240" s="1">
        <v>44589</v>
      </c>
      <c r="E8240" s="4">
        <v>168</v>
      </c>
      <c r="F8240">
        <v>10</v>
      </c>
    </row>
    <row r="8241" spans="1:6" x14ac:dyDescent="0.25">
      <c r="A8241" t="s">
        <v>37</v>
      </c>
      <c r="B8241" t="s">
        <v>9</v>
      </c>
      <c r="C8241" t="s">
        <v>7</v>
      </c>
      <c r="D8241" s="1">
        <v>44589</v>
      </c>
      <c r="E8241" s="4">
        <v>17885</v>
      </c>
      <c r="F8241">
        <v>1120</v>
      </c>
    </row>
    <row r="8242" spans="1:6" x14ac:dyDescent="0.25">
      <c r="A8242" t="s">
        <v>54</v>
      </c>
      <c r="B8242" t="s">
        <v>21</v>
      </c>
      <c r="C8242" t="s">
        <v>30</v>
      </c>
      <c r="D8242" s="1">
        <v>44589</v>
      </c>
      <c r="E8242" s="4">
        <v>10731</v>
      </c>
      <c r="F8242">
        <v>537</v>
      </c>
    </row>
    <row r="8243" spans="1:6" x14ac:dyDescent="0.25">
      <c r="A8243" t="s">
        <v>8</v>
      </c>
      <c r="B8243" t="s">
        <v>16</v>
      </c>
      <c r="C8243" t="s">
        <v>24</v>
      </c>
      <c r="D8243" s="1">
        <v>44589</v>
      </c>
      <c r="E8243" s="4">
        <v>6748</v>
      </c>
      <c r="F8243">
        <v>338</v>
      </c>
    </row>
    <row r="8244" spans="1:6" x14ac:dyDescent="0.25">
      <c r="A8244" t="s">
        <v>5</v>
      </c>
      <c r="B8244" t="s">
        <v>11</v>
      </c>
      <c r="C8244" t="s">
        <v>14</v>
      </c>
      <c r="D8244" s="1">
        <v>44589</v>
      </c>
      <c r="E8244" s="4">
        <v>2114</v>
      </c>
      <c r="F8244">
        <v>353</v>
      </c>
    </row>
    <row r="8245" spans="1:6" x14ac:dyDescent="0.25">
      <c r="A8245" t="s">
        <v>8</v>
      </c>
      <c r="B8245" t="s">
        <v>16</v>
      </c>
      <c r="C8245" t="s">
        <v>31</v>
      </c>
      <c r="D8245" s="1">
        <v>44589</v>
      </c>
      <c r="E8245" s="4">
        <v>12334</v>
      </c>
      <c r="F8245">
        <v>980</v>
      </c>
    </row>
    <row r="8246" spans="1:6" x14ac:dyDescent="0.25">
      <c r="A8246" t="s">
        <v>33</v>
      </c>
      <c r="B8246" t="s">
        <v>9</v>
      </c>
      <c r="C8246" t="s">
        <v>47</v>
      </c>
      <c r="D8246" s="1">
        <v>44589</v>
      </c>
      <c r="E8246" s="4">
        <v>2548</v>
      </c>
      <c r="F8246">
        <v>170</v>
      </c>
    </row>
    <row r="8247" spans="1:6" x14ac:dyDescent="0.25">
      <c r="A8247" t="s">
        <v>34</v>
      </c>
      <c r="B8247" t="s">
        <v>11</v>
      </c>
      <c r="C8247" t="s">
        <v>45</v>
      </c>
      <c r="D8247" s="1">
        <v>44589</v>
      </c>
      <c r="E8247" s="4">
        <v>5348</v>
      </c>
      <c r="F8247">
        <v>233</v>
      </c>
    </row>
    <row r="8248" spans="1:6" x14ac:dyDescent="0.25">
      <c r="A8248" t="s">
        <v>32</v>
      </c>
      <c r="B8248" t="s">
        <v>11</v>
      </c>
      <c r="C8248" t="s">
        <v>19</v>
      </c>
      <c r="D8248" s="1">
        <v>44589</v>
      </c>
      <c r="E8248" s="4">
        <v>210</v>
      </c>
      <c r="F8248">
        <v>12</v>
      </c>
    </row>
    <row r="8249" spans="1:6" x14ac:dyDescent="0.25">
      <c r="A8249" t="s">
        <v>55</v>
      </c>
      <c r="B8249" t="s">
        <v>11</v>
      </c>
      <c r="C8249" t="s">
        <v>7</v>
      </c>
      <c r="D8249" s="1">
        <v>44589</v>
      </c>
      <c r="E8249" s="4">
        <v>13160</v>
      </c>
      <c r="F8249">
        <v>910</v>
      </c>
    </row>
    <row r="8250" spans="1:6" x14ac:dyDescent="0.25">
      <c r="A8250" t="s">
        <v>8</v>
      </c>
      <c r="B8250" t="s">
        <v>21</v>
      </c>
      <c r="C8250" t="s">
        <v>42</v>
      </c>
      <c r="D8250" s="1">
        <v>44589</v>
      </c>
      <c r="E8250" s="4">
        <v>7658</v>
      </c>
      <c r="F8250">
        <v>547</v>
      </c>
    </row>
    <row r="8251" spans="1:6" x14ac:dyDescent="0.25">
      <c r="A8251" t="s">
        <v>49</v>
      </c>
      <c r="B8251" t="s">
        <v>11</v>
      </c>
      <c r="C8251" t="s">
        <v>38</v>
      </c>
      <c r="D8251" s="1">
        <v>44589</v>
      </c>
      <c r="E8251" s="4">
        <v>6531</v>
      </c>
      <c r="F8251">
        <v>242</v>
      </c>
    </row>
    <row r="8252" spans="1:6" x14ac:dyDescent="0.25">
      <c r="A8252" t="s">
        <v>40</v>
      </c>
      <c r="B8252" t="s">
        <v>6</v>
      </c>
      <c r="C8252" t="s">
        <v>31</v>
      </c>
      <c r="D8252" s="1">
        <v>44589</v>
      </c>
      <c r="E8252" s="4">
        <v>3213</v>
      </c>
      <c r="F8252">
        <v>268</v>
      </c>
    </row>
    <row r="8253" spans="1:6" x14ac:dyDescent="0.25">
      <c r="A8253" t="s">
        <v>8</v>
      </c>
      <c r="B8253" t="s">
        <v>21</v>
      </c>
      <c r="C8253" t="s">
        <v>17</v>
      </c>
      <c r="D8253" s="1">
        <v>44589</v>
      </c>
      <c r="E8253" s="4">
        <v>1708</v>
      </c>
      <c r="F8253">
        <v>82</v>
      </c>
    </row>
    <row r="8254" spans="1:6" x14ac:dyDescent="0.25">
      <c r="A8254" t="s">
        <v>10</v>
      </c>
      <c r="B8254" t="s">
        <v>6</v>
      </c>
      <c r="C8254" t="s">
        <v>42</v>
      </c>
      <c r="D8254" s="1">
        <v>44589</v>
      </c>
      <c r="E8254" s="4">
        <v>4627</v>
      </c>
      <c r="F8254">
        <v>290</v>
      </c>
    </row>
    <row r="8255" spans="1:6" x14ac:dyDescent="0.25">
      <c r="A8255" t="s">
        <v>33</v>
      </c>
      <c r="B8255" t="s">
        <v>27</v>
      </c>
      <c r="C8255" t="s">
        <v>45</v>
      </c>
      <c r="D8255" s="1">
        <v>44589</v>
      </c>
      <c r="E8255" s="4">
        <v>1246</v>
      </c>
      <c r="F8255">
        <v>52</v>
      </c>
    </row>
    <row r="8256" spans="1:6" x14ac:dyDescent="0.25">
      <c r="A8256" t="s">
        <v>25</v>
      </c>
      <c r="B8256" t="s">
        <v>9</v>
      </c>
      <c r="C8256" t="s">
        <v>48</v>
      </c>
      <c r="D8256" s="1">
        <v>44589</v>
      </c>
      <c r="E8256" s="4">
        <v>10066</v>
      </c>
      <c r="F8256">
        <v>373</v>
      </c>
    </row>
    <row r="8257" spans="1:6" x14ac:dyDescent="0.25">
      <c r="A8257" t="s">
        <v>57</v>
      </c>
      <c r="B8257" t="s">
        <v>9</v>
      </c>
      <c r="C8257" t="s">
        <v>47</v>
      </c>
      <c r="D8257" s="1">
        <v>44589</v>
      </c>
      <c r="E8257" s="4">
        <v>4109</v>
      </c>
      <c r="F8257">
        <v>242</v>
      </c>
    </row>
    <row r="8258" spans="1:6" x14ac:dyDescent="0.25">
      <c r="A8258" t="s">
        <v>8</v>
      </c>
      <c r="B8258" t="s">
        <v>11</v>
      </c>
      <c r="C8258" t="s">
        <v>44</v>
      </c>
      <c r="D8258" s="1">
        <v>44589</v>
      </c>
      <c r="E8258" s="4">
        <v>4081</v>
      </c>
      <c r="F8258">
        <v>178</v>
      </c>
    </row>
    <row r="8259" spans="1:6" x14ac:dyDescent="0.25">
      <c r="A8259" t="s">
        <v>23</v>
      </c>
      <c r="B8259" t="s">
        <v>27</v>
      </c>
      <c r="C8259" t="s">
        <v>30</v>
      </c>
      <c r="D8259" s="1">
        <v>44589</v>
      </c>
      <c r="E8259" s="4">
        <v>1561</v>
      </c>
      <c r="F8259">
        <v>87</v>
      </c>
    </row>
    <row r="8260" spans="1:6" x14ac:dyDescent="0.25">
      <c r="A8260" t="s">
        <v>56</v>
      </c>
      <c r="B8260" t="s">
        <v>9</v>
      </c>
      <c r="C8260" t="s">
        <v>31</v>
      </c>
      <c r="D8260" s="1">
        <v>44589</v>
      </c>
      <c r="E8260" s="4">
        <v>2366</v>
      </c>
      <c r="F8260">
        <v>182</v>
      </c>
    </row>
    <row r="8261" spans="1:6" x14ac:dyDescent="0.25">
      <c r="A8261" t="s">
        <v>10</v>
      </c>
      <c r="B8261" t="s">
        <v>9</v>
      </c>
      <c r="C8261" t="s">
        <v>30</v>
      </c>
      <c r="D8261" s="1">
        <v>44589</v>
      </c>
      <c r="E8261" s="4">
        <v>154</v>
      </c>
      <c r="F8261">
        <v>9</v>
      </c>
    </row>
    <row r="8262" spans="1:6" x14ac:dyDescent="0.25">
      <c r="A8262" t="s">
        <v>23</v>
      </c>
      <c r="B8262" t="s">
        <v>21</v>
      </c>
      <c r="C8262" t="s">
        <v>52</v>
      </c>
      <c r="D8262" s="1">
        <v>44589</v>
      </c>
      <c r="E8262" s="4">
        <v>4921</v>
      </c>
      <c r="F8262">
        <v>411</v>
      </c>
    </row>
    <row r="8263" spans="1:6" x14ac:dyDescent="0.25">
      <c r="A8263" t="s">
        <v>23</v>
      </c>
      <c r="B8263" t="s">
        <v>16</v>
      </c>
      <c r="C8263" t="s">
        <v>48</v>
      </c>
      <c r="D8263" s="1">
        <v>44589</v>
      </c>
      <c r="E8263" s="4">
        <v>7483</v>
      </c>
      <c r="F8263">
        <v>300</v>
      </c>
    </row>
    <row r="8264" spans="1:6" x14ac:dyDescent="0.25">
      <c r="A8264" t="s">
        <v>23</v>
      </c>
      <c r="B8264" t="s">
        <v>11</v>
      </c>
      <c r="C8264" t="s">
        <v>31</v>
      </c>
      <c r="D8264" s="1">
        <v>44589</v>
      </c>
      <c r="E8264" s="4">
        <v>10024</v>
      </c>
      <c r="F8264">
        <v>840</v>
      </c>
    </row>
    <row r="8265" spans="1:6" x14ac:dyDescent="0.25">
      <c r="A8265" t="s">
        <v>51</v>
      </c>
      <c r="B8265" t="s">
        <v>16</v>
      </c>
      <c r="C8265" t="s">
        <v>47</v>
      </c>
      <c r="D8265" s="1">
        <v>44589</v>
      </c>
      <c r="E8265" s="4">
        <v>8078</v>
      </c>
      <c r="F8265">
        <v>539</v>
      </c>
    </row>
    <row r="8266" spans="1:6" x14ac:dyDescent="0.25">
      <c r="A8266" t="s">
        <v>41</v>
      </c>
      <c r="B8266" t="s">
        <v>6</v>
      </c>
      <c r="C8266" t="s">
        <v>30</v>
      </c>
      <c r="D8266" s="1">
        <v>44589</v>
      </c>
      <c r="E8266" s="4">
        <v>3143</v>
      </c>
      <c r="F8266">
        <v>158</v>
      </c>
    </row>
    <row r="8267" spans="1:6" x14ac:dyDescent="0.25">
      <c r="A8267" t="s">
        <v>33</v>
      </c>
      <c r="B8267" t="s">
        <v>6</v>
      </c>
      <c r="C8267" t="s">
        <v>52</v>
      </c>
      <c r="D8267" s="1">
        <v>44589</v>
      </c>
      <c r="E8267" s="4">
        <v>8568</v>
      </c>
      <c r="F8267">
        <v>770</v>
      </c>
    </row>
    <row r="8268" spans="1:6" x14ac:dyDescent="0.25">
      <c r="A8268" t="s">
        <v>5</v>
      </c>
      <c r="B8268" t="s">
        <v>16</v>
      </c>
      <c r="C8268" t="s">
        <v>43</v>
      </c>
      <c r="D8268" s="1">
        <v>44589</v>
      </c>
      <c r="E8268" s="4">
        <v>16135</v>
      </c>
      <c r="F8268">
        <v>840</v>
      </c>
    </row>
    <row r="8269" spans="1:6" x14ac:dyDescent="0.25">
      <c r="A8269" t="s">
        <v>49</v>
      </c>
      <c r="B8269" t="s">
        <v>21</v>
      </c>
      <c r="C8269" t="s">
        <v>47</v>
      </c>
      <c r="D8269" s="1">
        <v>44589</v>
      </c>
      <c r="E8269" s="4">
        <v>6377</v>
      </c>
      <c r="F8269">
        <v>376</v>
      </c>
    </row>
    <row r="8270" spans="1:6" x14ac:dyDescent="0.25">
      <c r="A8270" t="s">
        <v>29</v>
      </c>
      <c r="B8270" t="s">
        <v>6</v>
      </c>
      <c r="C8270" t="s">
        <v>42</v>
      </c>
      <c r="D8270" s="1">
        <v>44589</v>
      </c>
      <c r="E8270" s="4">
        <v>77</v>
      </c>
      <c r="F8270">
        <v>6</v>
      </c>
    </row>
    <row r="8271" spans="1:6" x14ac:dyDescent="0.25">
      <c r="A8271" t="s">
        <v>32</v>
      </c>
      <c r="B8271" t="s">
        <v>21</v>
      </c>
      <c r="C8271" t="s">
        <v>50</v>
      </c>
      <c r="D8271" s="1">
        <v>44589</v>
      </c>
      <c r="E8271" s="4">
        <v>5383</v>
      </c>
      <c r="F8271">
        <v>245</v>
      </c>
    </row>
    <row r="8272" spans="1:6" x14ac:dyDescent="0.25">
      <c r="A8272" t="s">
        <v>37</v>
      </c>
      <c r="B8272" t="s">
        <v>6</v>
      </c>
      <c r="C8272" t="s">
        <v>28</v>
      </c>
      <c r="D8272" s="1">
        <v>44589</v>
      </c>
      <c r="E8272" s="4">
        <v>4515</v>
      </c>
      <c r="F8272">
        <v>645</v>
      </c>
    </row>
    <row r="8273" spans="1:6" x14ac:dyDescent="0.25">
      <c r="A8273" t="s">
        <v>10</v>
      </c>
      <c r="B8273" t="s">
        <v>6</v>
      </c>
      <c r="C8273" t="s">
        <v>7</v>
      </c>
      <c r="D8273" s="1">
        <v>44589</v>
      </c>
      <c r="E8273" s="4">
        <v>7119</v>
      </c>
      <c r="F8273">
        <v>445</v>
      </c>
    </row>
    <row r="8274" spans="1:6" x14ac:dyDescent="0.25">
      <c r="A8274" t="s">
        <v>10</v>
      </c>
      <c r="B8274" t="s">
        <v>27</v>
      </c>
      <c r="C8274" t="s">
        <v>47</v>
      </c>
      <c r="D8274" s="1">
        <v>44589</v>
      </c>
      <c r="E8274" s="4">
        <v>4529</v>
      </c>
      <c r="F8274">
        <v>267</v>
      </c>
    </row>
    <row r="8275" spans="1:6" x14ac:dyDescent="0.25">
      <c r="A8275" t="s">
        <v>29</v>
      </c>
      <c r="B8275" t="s">
        <v>9</v>
      </c>
      <c r="C8275" t="s">
        <v>31</v>
      </c>
      <c r="D8275" s="1">
        <v>44589</v>
      </c>
      <c r="E8275" s="4">
        <v>11018</v>
      </c>
      <c r="F8275">
        <v>840</v>
      </c>
    </row>
    <row r="8276" spans="1:6" x14ac:dyDescent="0.25">
      <c r="A8276" t="s">
        <v>57</v>
      </c>
      <c r="B8276" t="s">
        <v>6</v>
      </c>
      <c r="C8276" t="s">
        <v>31</v>
      </c>
      <c r="D8276" s="1">
        <v>44589</v>
      </c>
      <c r="E8276" s="4">
        <v>1792</v>
      </c>
      <c r="F8276">
        <v>150</v>
      </c>
    </row>
    <row r="8277" spans="1:6" x14ac:dyDescent="0.25">
      <c r="A8277" t="s">
        <v>51</v>
      </c>
      <c r="B8277" t="s">
        <v>9</v>
      </c>
      <c r="C8277" t="s">
        <v>38</v>
      </c>
      <c r="D8277" s="1">
        <v>44589</v>
      </c>
      <c r="E8277" s="4">
        <v>10983</v>
      </c>
      <c r="F8277">
        <v>440</v>
      </c>
    </row>
    <row r="8278" spans="1:6" x14ac:dyDescent="0.25">
      <c r="A8278" t="s">
        <v>18</v>
      </c>
      <c r="B8278" t="s">
        <v>16</v>
      </c>
      <c r="C8278" t="s">
        <v>26</v>
      </c>
      <c r="D8278" s="1">
        <v>44589</v>
      </c>
      <c r="E8278" s="4">
        <v>2674</v>
      </c>
      <c r="F8278">
        <v>244</v>
      </c>
    </row>
    <row r="8279" spans="1:6" x14ac:dyDescent="0.25">
      <c r="A8279" t="s">
        <v>32</v>
      </c>
      <c r="B8279" t="s">
        <v>27</v>
      </c>
      <c r="C8279" t="s">
        <v>44</v>
      </c>
      <c r="D8279" s="1">
        <v>44589</v>
      </c>
      <c r="E8279" s="4">
        <v>3136</v>
      </c>
      <c r="F8279">
        <v>131</v>
      </c>
    </row>
    <row r="8280" spans="1:6" x14ac:dyDescent="0.25">
      <c r="A8280" t="s">
        <v>55</v>
      </c>
      <c r="B8280" t="s">
        <v>6</v>
      </c>
      <c r="C8280" t="s">
        <v>47</v>
      </c>
      <c r="D8280" s="1">
        <v>44589</v>
      </c>
      <c r="E8280" s="4">
        <v>623</v>
      </c>
      <c r="F8280">
        <v>39</v>
      </c>
    </row>
    <row r="8281" spans="1:6" x14ac:dyDescent="0.25">
      <c r="A8281" t="s">
        <v>18</v>
      </c>
      <c r="B8281" t="s">
        <v>27</v>
      </c>
      <c r="C8281" t="s">
        <v>22</v>
      </c>
      <c r="D8281" s="1">
        <v>44589</v>
      </c>
      <c r="E8281" s="4">
        <v>2345</v>
      </c>
      <c r="F8281">
        <v>294</v>
      </c>
    </row>
    <row r="8282" spans="1:6" x14ac:dyDescent="0.25">
      <c r="A8282" t="s">
        <v>10</v>
      </c>
      <c r="B8282" t="s">
        <v>27</v>
      </c>
      <c r="C8282" t="s">
        <v>12</v>
      </c>
      <c r="D8282" s="1">
        <v>44589</v>
      </c>
      <c r="E8282" s="4">
        <v>3031</v>
      </c>
      <c r="F8282">
        <v>190</v>
      </c>
    </row>
    <row r="8283" spans="1:6" x14ac:dyDescent="0.25">
      <c r="A8283" t="s">
        <v>55</v>
      </c>
      <c r="B8283" t="s">
        <v>27</v>
      </c>
      <c r="C8283" t="s">
        <v>44</v>
      </c>
      <c r="D8283" s="1">
        <v>44589</v>
      </c>
      <c r="E8283" s="4">
        <v>4046</v>
      </c>
      <c r="F8283">
        <v>169</v>
      </c>
    </row>
    <row r="8284" spans="1:6" x14ac:dyDescent="0.25">
      <c r="A8284" t="s">
        <v>18</v>
      </c>
      <c r="B8284" t="s">
        <v>21</v>
      </c>
      <c r="C8284" t="s">
        <v>35</v>
      </c>
      <c r="D8284" s="1">
        <v>44589</v>
      </c>
      <c r="E8284" s="4">
        <v>6013</v>
      </c>
      <c r="F8284">
        <v>317</v>
      </c>
    </row>
    <row r="8285" spans="1:6" x14ac:dyDescent="0.25">
      <c r="A8285" t="s">
        <v>37</v>
      </c>
      <c r="B8285" t="s">
        <v>6</v>
      </c>
      <c r="C8285" t="s">
        <v>43</v>
      </c>
      <c r="D8285" s="1">
        <v>44589</v>
      </c>
      <c r="E8285" s="4">
        <v>3850</v>
      </c>
      <c r="F8285">
        <v>184</v>
      </c>
    </row>
    <row r="8286" spans="1:6" x14ac:dyDescent="0.25">
      <c r="A8286" t="s">
        <v>18</v>
      </c>
      <c r="B8286" t="s">
        <v>21</v>
      </c>
      <c r="C8286" t="s">
        <v>45</v>
      </c>
      <c r="D8286" s="1">
        <v>44589</v>
      </c>
      <c r="E8286" s="4">
        <v>8106</v>
      </c>
      <c r="F8286">
        <v>338</v>
      </c>
    </row>
    <row r="8287" spans="1:6" x14ac:dyDescent="0.25">
      <c r="A8287" t="s">
        <v>40</v>
      </c>
      <c r="B8287" t="s">
        <v>6</v>
      </c>
      <c r="C8287" t="s">
        <v>30</v>
      </c>
      <c r="D8287" s="1">
        <v>44589</v>
      </c>
      <c r="E8287" s="4">
        <v>714</v>
      </c>
      <c r="F8287">
        <v>38</v>
      </c>
    </row>
    <row r="8288" spans="1:6" x14ac:dyDescent="0.25">
      <c r="A8288" t="s">
        <v>39</v>
      </c>
      <c r="B8288" t="s">
        <v>11</v>
      </c>
      <c r="C8288" t="s">
        <v>47</v>
      </c>
      <c r="D8288" s="1">
        <v>44589</v>
      </c>
      <c r="E8288" s="4">
        <v>105</v>
      </c>
      <c r="F8288">
        <v>7</v>
      </c>
    </row>
    <row r="8289" spans="1:6" x14ac:dyDescent="0.25">
      <c r="A8289" t="s">
        <v>57</v>
      </c>
      <c r="B8289" t="s">
        <v>6</v>
      </c>
      <c r="C8289" t="s">
        <v>17</v>
      </c>
      <c r="D8289" s="1">
        <v>44589</v>
      </c>
      <c r="E8289" s="4">
        <v>938</v>
      </c>
      <c r="F8289">
        <v>43</v>
      </c>
    </row>
    <row r="8290" spans="1:6" x14ac:dyDescent="0.25">
      <c r="A8290" t="s">
        <v>15</v>
      </c>
      <c r="B8290" t="s">
        <v>21</v>
      </c>
      <c r="C8290" t="s">
        <v>48</v>
      </c>
      <c r="D8290" s="1">
        <v>44589</v>
      </c>
      <c r="E8290" s="4">
        <v>5320</v>
      </c>
      <c r="F8290">
        <v>205</v>
      </c>
    </row>
    <row r="8291" spans="1:6" x14ac:dyDescent="0.25">
      <c r="A8291" t="s">
        <v>55</v>
      </c>
      <c r="B8291" t="s">
        <v>21</v>
      </c>
      <c r="C8291" t="s">
        <v>31</v>
      </c>
      <c r="D8291" s="1">
        <v>44589</v>
      </c>
      <c r="E8291" s="4">
        <v>7784</v>
      </c>
      <c r="F8291">
        <v>649</v>
      </c>
    </row>
    <row r="8292" spans="1:6" x14ac:dyDescent="0.25">
      <c r="A8292" t="s">
        <v>55</v>
      </c>
      <c r="B8292" t="s">
        <v>11</v>
      </c>
      <c r="C8292" t="s">
        <v>22</v>
      </c>
      <c r="D8292" s="1">
        <v>44589</v>
      </c>
      <c r="E8292" s="4">
        <v>644</v>
      </c>
      <c r="F8292">
        <v>81</v>
      </c>
    </row>
    <row r="8293" spans="1:6" x14ac:dyDescent="0.25">
      <c r="A8293" t="s">
        <v>37</v>
      </c>
      <c r="B8293" t="s">
        <v>11</v>
      </c>
      <c r="C8293" t="s">
        <v>44</v>
      </c>
      <c r="D8293" s="1">
        <v>44589</v>
      </c>
      <c r="E8293" s="4">
        <v>12320</v>
      </c>
      <c r="F8293">
        <v>536</v>
      </c>
    </row>
    <row r="8294" spans="1:6" x14ac:dyDescent="0.25">
      <c r="A8294" t="s">
        <v>15</v>
      </c>
      <c r="B8294" t="s">
        <v>9</v>
      </c>
      <c r="C8294" t="s">
        <v>35</v>
      </c>
      <c r="D8294" s="1">
        <v>44592</v>
      </c>
      <c r="E8294" s="4">
        <v>9989</v>
      </c>
      <c r="F8294">
        <v>526</v>
      </c>
    </row>
    <row r="8295" spans="1:6" x14ac:dyDescent="0.25">
      <c r="A8295" t="s">
        <v>40</v>
      </c>
      <c r="B8295" t="s">
        <v>27</v>
      </c>
      <c r="C8295" t="s">
        <v>48</v>
      </c>
      <c r="D8295" s="1">
        <v>44592</v>
      </c>
      <c r="E8295" s="4">
        <v>5334</v>
      </c>
      <c r="F8295">
        <v>198</v>
      </c>
    </row>
    <row r="8296" spans="1:6" x14ac:dyDescent="0.25">
      <c r="A8296" t="s">
        <v>32</v>
      </c>
      <c r="B8296" t="s">
        <v>6</v>
      </c>
      <c r="C8296" t="s">
        <v>14</v>
      </c>
      <c r="D8296" s="1">
        <v>44592</v>
      </c>
      <c r="E8296" s="4">
        <v>7364</v>
      </c>
      <c r="F8296">
        <v>910</v>
      </c>
    </row>
    <row r="8297" spans="1:6" x14ac:dyDescent="0.25">
      <c r="A8297" t="s">
        <v>32</v>
      </c>
      <c r="B8297" t="s">
        <v>27</v>
      </c>
      <c r="C8297" t="s">
        <v>35</v>
      </c>
      <c r="D8297" s="1">
        <v>44592</v>
      </c>
      <c r="E8297" s="4">
        <v>595</v>
      </c>
      <c r="F8297">
        <v>32</v>
      </c>
    </row>
    <row r="8298" spans="1:6" x14ac:dyDescent="0.25">
      <c r="A8298" t="s">
        <v>49</v>
      </c>
      <c r="B8298" t="s">
        <v>16</v>
      </c>
      <c r="C8298" t="s">
        <v>19</v>
      </c>
      <c r="D8298" s="1">
        <v>44592</v>
      </c>
      <c r="E8298" s="4">
        <v>8330</v>
      </c>
      <c r="F8298">
        <v>521</v>
      </c>
    </row>
    <row r="8299" spans="1:6" x14ac:dyDescent="0.25">
      <c r="A8299" t="s">
        <v>34</v>
      </c>
      <c r="B8299" t="s">
        <v>16</v>
      </c>
      <c r="C8299" t="s">
        <v>45</v>
      </c>
      <c r="D8299" s="1">
        <v>44593</v>
      </c>
      <c r="E8299" s="4">
        <v>840</v>
      </c>
      <c r="F8299">
        <v>39</v>
      </c>
    </row>
    <row r="8300" spans="1:6" x14ac:dyDescent="0.25">
      <c r="A8300" t="s">
        <v>56</v>
      </c>
      <c r="B8300" t="s">
        <v>6</v>
      </c>
      <c r="C8300" t="s">
        <v>12</v>
      </c>
      <c r="D8300" s="1">
        <v>44593</v>
      </c>
      <c r="E8300" s="4">
        <v>13454</v>
      </c>
      <c r="F8300">
        <v>1120</v>
      </c>
    </row>
    <row r="8301" spans="1:6" x14ac:dyDescent="0.25">
      <c r="A8301" t="s">
        <v>55</v>
      </c>
      <c r="B8301" t="s">
        <v>21</v>
      </c>
      <c r="C8301" t="s">
        <v>43</v>
      </c>
      <c r="D8301" s="1">
        <v>44593</v>
      </c>
      <c r="E8301" s="4">
        <v>3157</v>
      </c>
      <c r="F8301">
        <v>158</v>
      </c>
    </row>
    <row r="8302" spans="1:6" x14ac:dyDescent="0.25">
      <c r="A8302" t="s">
        <v>37</v>
      </c>
      <c r="B8302" t="s">
        <v>27</v>
      </c>
      <c r="C8302" t="s">
        <v>12</v>
      </c>
      <c r="D8302" s="1">
        <v>44593</v>
      </c>
      <c r="E8302" s="4">
        <v>2261</v>
      </c>
      <c r="F8302">
        <v>162</v>
      </c>
    </row>
    <row r="8303" spans="1:6" x14ac:dyDescent="0.25">
      <c r="A8303" t="s">
        <v>13</v>
      </c>
      <c r="B8303" t="s">
        <v>9</v>
      </c>
      <c r="C8303" t="s">
        <v>26</v>
      </c>
      <c r="D8303" s="1">
        <v>44593</v>
      </c>
      <c r="E8303" s="4">
        <v>8764</v>
      </c>
      <c r="F8303">
        <v>516</v>
      </c>
    </row>
    <row r="8304" spans="1:6" x14ac:dyDescent="0.25">
      <c r="A8304" t="s">
        <v>56</v>
      </c>
      <c r="B8304" t="s">
        <v>6</v>
      </c>
      <c r="C8304" t="s">
        <v>44</v>
      </c>
      <c r="D8304" s="1">
        <v>44593</v>
      </c>
      <c r="E8304" s="4">
        <v>5761</v>
      </c>
      <c r="F8304">
        <v>251</v>
      </c>
    </row>
    <row r="8305" spans="1:6" x14ac:dyDescent="0.25">
      <c r="A8305" t="s">
        <v>23</v>
      </c>
      <c r="B8305" t="s">
        <v>16</v>
      </c>
      <c r="C8305" t="s">
        <v>24</v>
      </c>
      <c r="D8305" s="1">
        <v>44593</v>
      </c>
      <c r="E8305" s="4">
        <v>6097</v>
      </c>
      <c r="F8305">
        <v>266</v>
      </c>
    </row>
    <row r="8306" spans="1:6" x14ac:dyDescent="0.25">
      <c r="A8306" t="s">
        <v>56</v>
      </c>
      <c r="B8306" t="s">
        <v>6</v>
      </c>
      <c r="C8306" t="s">
        <v>24</v>
      </c>
      <c r="D8306" s="1">
        <v>44593</v>
      </c>
      <c r="E8306" s="4">
        <v>5551</v>
      </c>
      <c r="F8306">
        <v>265</v>
      </c>
    </row>
    <row r="8307" spans="1:6" x14ac:dyDescent="0.25">
      <c r="A8307" t="s">
        <v>53</v>
      </c>
      <c r="B8307" t="s">
        <v>9</v>
      </c>
      <c r="C8307" t="s">
        <v>7</v>
      </c>
      <c r="D8307" s="1">
        <v>44593</v>
      </c>
      <c r="E8307" s="4">
        <v>4942</v>
      </c>
      <c r="F8307">
        <v>215</v>
      </c>
    </row>
    <row r="8308" spans="1:6" x14ac:dyDescent="0.25">
      <c r="A8308" t="s">
        <v>13</v>
      </c>
      <c r="B8308" t="s">
        <v>11</v>
      </c>
      <c r="C8308" t="s">
        <v>12</v>
      </c>
      <c r="D8308" s="1">
        <v>44593</v>
      </c>
      <c r="E8308" s="4">
        <v>12383</v>
      </c>
      <c r="F8308">
        <v>910</v>
      </c>
    </row>
    <row r="8309" spans="1:6" x14ac:dyDescent="0.25">
      <c r="A8309" t="s">
        <v>15</v>
      </c>
      <c r="B8309" t="s">
        <v>21</v>
      </c>
      <c r="C8309" t="s">
        <v>7</v>
      </c>
      <c r="D8309" s="1">
        <v>44593</v>
      </c>
      <c r="E8309" s="4">
        <v>1393</v>
      </c>
      <c r="F8309">
        <v>67</v>
      </c>
    </row>
    <row r="8310" spans="1:6" x14ac:dyDescent="0.25">
      <c r="A8310" t="s">
        <v>56</v>
      </c>
      <c r="B8310" t="s">
        <v>21</v>
      </c>
      <c r="C8310" t="s">
        <v>22</v>
      </c>
      <c r="D8310" s="1">
        <v>44593</v>
      </c>
      <c r="E8310" s="4">
        <v>26138</v>
      </c>
      <c r="F8310">
        <v>1050</v>
      </c>
    </row>
    <row r="8311" spans="1:6" x14ac:dyDescent="0.25">
      <c r="A8311" t="s">
        <v>25</v>
      </c>
      <c r="B8311" t="s">
        <v>27</v>
      </c>
      <c r="C8311" t="s">
        <v>48</v>
      </c>
      <c r="D8311" s="1">
        <v>44593</v>
      </c>
      <c r="E8311" s="4">
        <v>9093</v>
      </c>
      <c r="F8311">
        <v>396</v>
      </c>
    </row>
    <row r="8312" spans="1:6" x14ac:dyDescent="0.25">
      <c r="A8312" t="s">
        <v>54</v>
      </c>
      <c r="B8312" t="s">
        <v>9</v>
      </c>
      <c r="C8312" t="s">
        <v>35</v>
      </c>
      <c r="D8312" s="1">
        <v>44593</v>
      </c>
      <c r="E8312" s="4">
        <v>13517</v>
      </c>
      <c r="F8312">
        <v>980</v>
      </c>
    </row>
    <row r="8313" spans="1:6" x14ac:dyDescent="0.25">
      <c r="A8313" t="s">
        <v>15</v>
      </c>
      <c r="B8313" t="s">
        <v>11</v>
      </c>
      <c r="C8313" t="s">
        <v>45</v>
      </c>
      <c r="D8313" s="1">
        <v>44593</v>
      </c>
      <c r="E8313" s="4">
        <v>13391</v>
      </c>
      <c r="F8313">
        <v>609</v>
      </c>
    </row>
    <row r="8314" spans="1:6" x14ac:dyDescent="0.25">
      <c r="A8314" t="s">
        <v>33</v>
      </c>
      <c r="B8314" t="s">
        <v>21</v>
      </c>
      <c r="C8314" t="s">
        <v>47</v>
      </c>
      <c r="D8314" s="1">
        <v>44593</v>
      </c>
      <c r="E8314" s="4">
        <v>1253</v>
      </c>
      <c r="F8314">
        <v>126</v>
      </c>
    </row>
    <row r="8315" spans="1:6" x14ac:dyDescent="0.25">
      <c r="A8315" t="s">
        <v>15</v>
      </c>
      <c r="B8315" t="s">
        <v>27</v>
      </c>
      <c r="C8315" t="s">
        <v>22</v>
      </c>
      <c r="D8315" s="1">
        <v>44593</v>
      </c>
      <c r="E8315" s="4">
        <v>6923</v>
      </c>
      <c r="F8315">
        <v>289</v>
      </c>
    </row>
    <row r="8316" spans="1:6" x14ac:dyDescent="0.25">
      <c r="A8316" t="s">
        <v>54</v>
      </c>
      <c r="B8316" t="s">
        <v>21</v>
      </c>
      <c r="C8316" t="s">
        <v>38</v>
      </c>
      <c r="D8316" s="1">
        <v>44593</v>
      </c>
      <c r="E8316" s="4">
        <v>10780</v>
      </c>
      <c r="F8316">
        <v>490</v>
      </c>
    </row>
    <row r="8317" spans="1:6" x14ac:dyDescent="0.25">
      <c r="A8317" t="s">
        <v>5</v>
      </c>
      <c r="B8317" t="s">
        <v>11</v>
      </c>
      <c r="C8317" t="s">
        <v>30</v>
      </c>
      <c r="D8317" s="1">
        <v>44593</v>
      </c>
      <c r="E8317" s="4">
        <v>1197</v>
      </c>
      <c r="F8317">
        <v>42</v>
      </c>
    </row>
    <row r="8318" spans="1:6" x14ac:dyDescent="0.25">
      <c r="A8318" t="s">
        <v>37</v>
      </c>
      <c r="B8318" t="s">
        <v>9</v>
      </c>
      <c r="C8318" t="s">
        <v>30</v>
      </c>
      <c r="D8318" s="1">
        <v>44593</v>
      </c>
      <c r="E8318" s="4">
        <v>1512</v>
      </c>
      <c r="F8318">
        <v>61</v>
      </c>
    </row>
    <row r="8319" spans="1:6" x14ac:dyDescent="0.25">
      <c r="A8319" t="s">
        <v>18</v>
      </c>
      <c r="B8319" t="s">
        <v>21</v>
      </c>
      <c r="C8319" t="s">
        <v>14</v>
      </c>
      <c r="D8319" s="1">
        <v>44593</v>
      </c>
      <c r="E8319" s="4">
        <v>4109</v>
      </c>
      <c r="F8319">
        <v>165</v>
      </c>
    </row>
    <row r="8320" spans="1:6" x14ac:dyDescent="0.25">
      <c r="A8320" t="s">
        <v>51</v>
      </c>
      <c r="B8320" t="s">
        <v>9</v>
      </c>
      <c r="C8320" t="s">
        <v>12</v>
      </c>
      <c r="D8320" s="1">
        <v>44593</v>
      </c>
      <c r="E8320" s="4">
        <v>12425</v>
      </c>
      <c r="F8320">
        <v>1260</v>
      </c>
    </row>
    <row r="8321" spans="1:6" x14ac:dyDescent="0.25">
      <c r="A8321" t="s">
        <v>57</v>
      </c>
      <c r="B8321" t="s">
        <v>6</v>
      </c>
      <c r="C8321" t="s">
        <v>44</v>
      </c>
      <c r="D8321" s="1">
        <v>44593</v>
      </c>
      <c r="E8321" s="4">
        <v>6860</v>
      </c>
      <c r="F8321">
        <v>275</v>
      </c>
    </row>
    <row r="8322" spans="1:6" x14ac:dyDescent="0.25">
      <c r="A8322" t="s">
        <v>37</v>
      </c>
      <c r="B8322" t="s">
        <v>6</v>
      </c>
      <c r="C8322" t="s">
        <v>35</v>
      </c>
      <c r="D8322" s="1">
        <v>44593</v>
      </c>
      <c r="E8322" s="4">
        <v>2695</v>
      </c>
      <c r="F8322">
        <v>193</v>
      </c>
    </row>
    <row r="8323" spans="1:6" x14ac:dyDescent="0.25">
      <c r="A8323" t="s">
        <v>18</v>
      </c>
      <c r="B8323" t="s">
        <v>11</v>
      </c>
      <c r="C8323" t="s">
        <v>44</v>
      </c>
      <c r="D8323" s="1">
        <v>44593</v>
      </c>
      <c r="E8323" s="4">
        <v>5726</v>
      </c>
      <c r="F8323">
        <v>261</v>
      </c>
    </row>
    <row r="8324" spans="1:6" x14ac:dyDescent="0.25">
      <c r="A8324" t="s">
        <v>51</v>
      </c>
      <c r="B8324" t="s">
        <v>21</v>
      </c>
      <c r="C8324" t="s">
        <v>31</v>
      </c>
      <c r="D8324" s="1">
        <v>44593</v>
      </c>
      <c r="E8324" s="4">
        <v>10416</v>
      </c>
      <c r="F8324">
        <v>453</v>
      </c>
    </row>
    <row r="8325" spans="1:6" x14ac:dyDescent="0.25">
      <c r="A8325" t="s">
        <v>41</v>
      </c>
      <c r="B8325" t="s">
        <v>9</v>
      </c>
      <c r="C8325" t="s">
        <v>12</v>
      </c>
      <c r="D8325" s="1">
        <v>44593</v>
      </c>
      <c r="E8325" s="4">
        <v>2002</v>
      </c>
      <c r="F8325">
        <v>143</v>
      </c>
    </row>
    <row r="8326" spans="1:6" x14ac:dyDescent="0.25">
      <c r="A8326" t="s">
        <v>13</v>
      </c>
      <c r="B8326" t="s">
        <v>16</v>
      </c>
      <c r="C8326" t="s">
        <v>52</v>
      </c>
      <c r="D8326" s="1">
        <v>44593</v>
      </c>
      <c r="E8326" s="4">
        <v>1330</v>
      </c>
      <c r="F8326">
        <v>84</v>
      </c>
    </row>
    <row r="8327" spans="1:6" x14ac:dyDescent="0.25">
      <c r="A8327" t="s">
        <v>49</v>
      </c>
      <c r="B8327" t="s">
        <v>21</v>
      </c>
      <c r="C8327" t="s">
        <v>7</v>
      </c>
      <c r="D8327" s="1">
        <v>44593</v>
      </c>
      <c r="E8327" s="4">
        <v>5901</v>
      </c>
      <c r="F8327">
        <v>281</v>
      </c>
    </row>
    <row r="8328" spans="1:6" x14ac:dyDescent="0.25">
      <c r="A8328" t="s">
        <v>18</v>
      </c>
      <c r="B8328" t="s">
        <v>9</v>
      </c>
      <c r="C8328" t="s">
        <v>47</v>
      </c>
      <c r="D8328" s="1">
        <v>44593</v>
      </c>
      <c r="E8328" s="4">
        <v>10220</v>
      </c>
      <c r="F8328">
        <v>1120</v>
      </c>
    </row>
    <row r="8329" spans="1:6" x14ac:dyDescent="0.25">
      <c r="A8329" t="s">
        <v>34</v>
      </c>
      <c r="B8329" t="s">
        <v>11</v>
      </c>
      <c r="C8329" t="s">
        <v>44</v>
      </c>
      <c r="D8329" s="1">
        <v>44593</v>
      </c>
      <c r="E8329" s="4">
        <v>10262</v>
      </c>
      <c r="F8329">
        <v>428</v>
      </c>
    </row>
    <row r="8330" spans="1:6" x14ac:dyDescent="0.25">
      <c r="A8330" t="s">
        <v>40</v>
      </c>
      <c r="B8330" t="s">
        <v>6</v>
      </c>
      <c r="C8330" t="s">
        <v>19</v>
      </c>
      <c r="D8330" s="1">
        <v>44593</v>
      </c>
      <c r="E8330" s="4">
        <v>4459</v>
      </c>
      <c r="F8330">
        <v>213</v>
      </c>
    </row>
    <row r="8331" spans="1:6" x14ac:dyDescent="0.25">
      <c r="A8331" t="s">
        <v>39</v>
      </c>
      <c r="B8331" t="s">
        <v>6</v>
      </c>
      <c r="C8331" t="s">
        <v>45</v>
      </c>
      <c r="D8331" s="1">
        <v>44593</v>
      </c>
      <c r="E8331" s="4">
        <v>2387</v>
      </c>
      <c r="F8331">
        <v>100</v>
      </c>
    </row>
    <row r="8332" spans="1:6" x14ac:dyDescent="0.25">
      <c r="A8332" t="s">
        <v>56</v>
      </c>
      <c r="B8332" t="s">
        <v>11</v>
      </c>
      <c r="C8332" t="s">
        <v>48</v>
      </c>
      <c r="D8332" s="1">
        <v>44593</v>
      </c>
      <c r="E8332" s="4">
        <v>6748</v>
      </c>
      <c r="F8332">
        <v>270</v>
      </c>
    </row>
    <row r="8333" spans="1:6" x14ac:dyDescent="0.25">
      <c r="A8333" t="s">
        <v>10</v>
      </c>
      <c r="B8333" t="s">
        <v>9</v>
      </c>
      <c r="C8333" t="s">
        <v>24</v>
      </c>
      <c r="D8333" s="1">
        <v>44593</v>
      </c>
      <c r="E8333" s="4">
        <v>5852</v>
      </c>
      <c r="F8333">
        <v>293</v>
      </c>
    </row>
    <row r="8334" spans="1:6" x14ac:dyDescent="0.25">
      <c r="A8334" t="s">
        <v>40</v>
      </c>
      <c r="B8334" t="s">
        <v>16</v>
      </c>
      <c r="C8334" t="s">
        <v>47</v>
      </c>
      <c r="D8334" s="1">
        <v>44594</v>
      </c>
      <c r="E8334" s="4">
        <v>10157</v>
      </c>
      <c r="F8334">
        <v>1260</v>
      </c>
    </row>
    <row r="8335" spans="1:6" x14ac:dyDescent="0.25">
      <c r="A8335" t="s">
        <v>20</v>
      </c>
      <c r="B8335" t="s">
        <v>21</v>
      </c>
      <c r="C8335" t="s">
        <v>45</v>
      </c>
      <c r="D8335" s="1">
        <v>44594</v>
      </c>
      <c r="E8335" s="4">
        <v>5852</v>
      </c>
      <c r="F8335">
        <v>217</v>
      </c>
    </row>
    <row r="8336" spans="1:6" x14ac:dyDescent="0.25">
      <c r="A8336" t="s">
        <v>25</v>
      </c>
      <c r="B8336" t="s">
        <v>6</v>
      </c>
      <c r="C8336" t="s">
        <v>19</v>
      </c>
      <c r="D8336" s="1">
        <v>44594</v>
      </c>
      <c r="E8336" s="4">
        <v>1974</v>
      </c>
      <c r="F8336">
        <v>117</v>
      </c>
    </row>
    <row r="8337" spans="1:6" x14ac:dyDescent="0.25">
      <c r="A8337" t="s">
        <v>13</v>
      </c>
      <c r="B8337" t="s">
        <v>11</v>
      </c>
      <c r="C8337" t="s">
        <v>24</v>
      </c>
      <c r="D8337" s="1">
        <v>44594</v>
      </c>
      <c r="E8337" s="4">
        <v>2163</v>
      </c>
      <c r="F8337">
        <v>99</v>
      </c>
    </row>
    <row r="8338" spans="1:6" x14ac:dyDescent="0.25">
      <c r="A8338" t="s">
        <v>56</v>
      </c>
      <c r="B8338" t="s">
        <v>27</v>
      </c>
      <c r="C8338" t="s">
        <v>35</v>
      </c>
      <c r="D8338" s="1">
        <v>44594</v>
      </c>
      <c r="E8338" s="4">
        <v>5789</v>
      </c>
      <c r="F8338">
        <v>414</v>
      </c>
    </row>
    <row r="8339" spans="1:6" x14ac:dyDescent="0.25">
      <c r="A8339" t="s">
        <v>29</v>
      </c>
      <c r="B8339" t="s">
        <v>11</v>
      </c>
      <c r="C8339" t="s">
        <v>43</v>
      </c>
      <c r="D8339" s="1">
        <v>44594</v>
      </c>
      <c r="E8339" s="4">
        <v>1274</v>
      </c>
      <c r="F8339">
        <v>51</v>
      </c>
    </row>
    <row r="8340" spans="1:6" x14ac:dyDescent="0.25">
      <c r="A8340" t="s">
        <v>37</v>
      </c>
      <c r="B8340" t="s">
        <v>11</v>
      </c>
      <c r="C8340" t="s">
        <v>43</v>
      </c>
      <c r="D8340" s="1">
        <v>44594</v>
      </c>
      <c r="E8340" s="4">
        <v>8792</v>
      </c>
      <c r="F8340">
        <v>440</v>
      </c>
    </row>
    <row r="8341" spans="1:6" x14ac:dyDescent="0.25">
      <c r="A8341" t="s">
        <v>37</v>
      </c>
      <c r="B8341" t="s">
        <v>6</v>
      </c>
      <c r="C8341" t="s">
        <v>14</v>
      </c>
      <c r="D8341" s="1">
        <v>44594</v>
      </c>
      <c r="E8341" s="4">
        <v>2422</v>
      </c>
      <c r="F8341">
        <v>101</v>
      </c>
    </row>
    <row r="8342" spans="1:6" x14ac:dyDescent="0.25">
      <c r="A8342" t="s">
        <v>32</v>
      </c>
      <c r="B8342" t="s">
        <v>27</v>
      </c>
      <c r="C8342" t="s">
        <v>14</v>
      </c>
      <c r="D8342" s="1">
        <v>44594</v>
      </c>
      <c r="E8342" s="4">
        <v>3339</v>
      </c>
      <c r="F8342">
        <v>124</v>
      </c>
    </row>
    <row r="8343" spans="1:6" x14ac:dyDescent="0.25">
      <c r="A8343" t="s">
        <v>33</v>
      </c>
      <c r="B8343" t="s">
        <v>16</v>
      </c>
      <c r="C8343" t="s">
        <v>30</v>
      </c>
      <c r="D8343" s="1">
        <v>44594</v>
      </c>
      <c r="E8343" s="4">
        <v>4452</v>
      </c>
      <c r="F8343">
        <v>159</v>
      </c>
    </row>
    <row r="8344" spans="1:6" x14ac:dyDescent="0.25">
      <c r="A8344" t="s">
        <v>40</v>
      </c>
      <c r="B8344" t="s">
        <v>21</v>
      </c>
      <c r="C8344" t="s">
        <v>28</v>
      </c>
      <c r="D8344" s="1">
        <v>44594</v>
      </c>
      <c r="E8344" s="4">
        <v>8904</v>
      </c>
      <c r="F8344">
        <v>330</v>
      </c>
    </row>
    <row r="8345" spans="1:6" x14ac:dyDescent="0.25">
      <c r="A8345" t="s">
        <v>32</v>
      </c>
      <c r="B8345" t="s">
        <v>27</v>
      </c>
      <c r="C8345" t="s">
        <v>48</v>
      </c>
      <c r="D8345" s="1">
        <v>44594</v>
      </c>
      <c r="E8345" s="4">
        <v>6412</v>
      </c>
      <c r="F8345">
        <v>306</v>
      </c>
    </row>
    <row r="8346" spans="1:6" x14ac:dyDescent="0.25">
      <c r="A8346" t="s">
        <v>41</v>
      </c>
      <c r="B8346" t="s">
        <v>27</v>
      </c>
      <c r="C8346" t="s">
        <v>28</v>
      </c>
      <c r="D8346" s="1">
        <v>44594</v>
      </c>
      <c r="E8346" s="4">
        <v>2996</v>
      </c>
      <c r="F8346">
        <v>120</v>
      </c>
    </row>
    <row r="8347" spans="1:6" x14ac:dyDescent="0.25">
      <c r="A8347" t="s">
        <v>18</v>
      </c>
      <c r="B8347" t="s">
        <v>6</v>
      </c>
      <c r="C8347" t="s">
        <v>48</v>
      </c>
      <c r="D8347" s="1">
        <v>44594</v>
      </c>
      <c r="E8347" s="4">
        <v>1729</v>
      </c>
      <c r="F8347">
        <v>73</v>
      </c>
    </row>
    <row r="8348" spans="1:6" x14ac:dyDescent="0.25">
      <c r="A8348" t="s">
        <v>37</v>
      </c>
      <c r="B8348" t="s">
        <v>16</v>
      </c>
      <c r="C8348" t="s">
        <v>28</v>
      </c>
      <c r="D8348" s="1">
        <v>44594</v>
      </c>
      <c r="E8348" s="4">
        <v>8554</v>
      </c>
      <c r="F8348">
        <v>357</v>
      </c>
    </row>
    <row r="8349" spans="1:6" x14ac:dyDescent="0.25">
      <c r="A8349" t="s">
        <v>25</v>
      </c>
      <c r="B8349" t="s">
        <v>6</v>
      </c>
      <c r="C8349" t="s">
        <v>43</v>
      </c>
      <c r="D8349" s="1">
        <v>44594</v>
      </c>
      <c r="E8349" s="4">
        <v>6790</v>
      </c>
      <c r="F8349">
        <v>272</v>
      </c>
    </row>
    <row r="8350" spans="1:6" x14ac:dyDescent="0.25">
      <c r="A8350" t="s">
        <v>10</v>
      </c>
      <c r="B8350" t="s">
        <v>21</v>
      </c>
      <c r="C8350" t="s">
        <v>26</v>
      </c>
      <c r="D8350" s="1">
        <v>44594</v>
      </c>
      <c r="E8350" s="4">
        <v>4172</v>
      </c>
      <c r="F8350">
        <v>261</v>
      </c>
    </row>
    <row r="8351" spans="1:6" x14ac:dyDescent="0.25">
      <c r="A8351" t="s">
        <v>51</v>
      </c>
      <c r="B8351" t="s">
        <v>21</v>
      </c>
      <c r="C8351" t="s">
        <v>30</v>
      </c>
      <c r="D8351" s="1">
        <v>44594</v>
      </c>
      <c r="E8351" s="4">
        <v>8666</v>
      </c>
      <c r="F8351">
        <v>310</v>
      </c>
    </row>
    <row r="8352" spans="1:6" x14ac:dyDescent="0.25">
      <c r="A8352" t="s">
        <v>18</v>
      </c>
      <c r="B8352" t="s">
        <v>6</v>
      </c>
      <c r="C8352" t="s">
        <v>31</v>
      </c>
      <c r="D8352" s="1">
        <v>44594</v>
      </c>
      <c r="E8352" s="4">
        <v>882</v>
      </c>
      <c r="F8352">
        <v>39</v>
      </c>
    </row>
    <row r="8353" spans="1:6" x14ac:dyDescent="0.25">
      <c r="A8353" t="s">
        <v>25</v>
      </c>
      <c r="B8353" t="s">
        <v>11</v>
      </c>
      <c r="C8353" t="s">
        <v>36</v>
      </c>
      <c r="D8353" s="1">
        <v>44594</v>
      </c>
      <c r="E8353" s="4">
        <v>10108</v>
      </c>
      <c r="F8353">
        <v>440</v>
      </c>
    </row>
    <row r="8354" spans="1:6" x14ac:dyDescent="0.25">
      <c r="A8354" t="s">
        <v>5</v>
      </c>
      <c r="B8354" t="s">
        <v>11</v>
      </c>
      <c r="C8354" t="s">
        <v>31</v>
      </c>
      <c r="D8354" s="1">
        <v>44595</v>
      </c>
      <c r="E8354" s="4">
        <v>70</v>
      </c>
      <c r="F8354">
        <v>4</v>
      </c>
    </row>
    <row r="8355" spans="1:6" x14ac:dyDescent="0.25">
      <c r="A8355" t="s">
        <v>54</v>
      </c>
      <c r="B8355" t="s">
        <v>11</v>
      </c>
      <c r="C8355" t="s">
        <v>22</v>
      </c>
      <c r="D8355" s="1">
        <v>44595</v>
      </c>
      <c r="E8355" s="4">
        <v>1799</v>
      </c>
      <c r="F8355">
        <v>86</v>
      </c>
    </row>
    <row r="8356" spans="1:6" x14ac:dyDescent="0.25">
      <c r="A8356" t="s">
        <v>37</v>
      </c>
      <c r="B8356" t="s">
        <v>21</v>
      </c>
      <c r="C8356" t="s">
        <v>7</v>
      </c>
      <c r="D8356" s="1">
        <v>44595</v>
      </c>
      <c r="E8356" s="4">
        <v>399</v>
      </c>
      <c r="F8356">
        <v>18</v>
      </c>
    </row>
    <row r="8357" spans="1:6" x14ac:dyDescent="0.25">
      <c r="A8357" t="s">
        <v>51</v>
      </c>
      <c r="B8357" t="s">
        <v>9</v>
      </c>
      <c r="C8357" t="s">
        <v>30</v>
      </c>
      <c r="D8357" s="1">
        <v>44595</v>
      </c>
      <c r="E8357" s="4">
        <v>10920</v>
      </c>
      <c r="F8357">
        <v>420</v>
      </c>
    </row>
    <row r="8358" spans="1:6" x14ac:dyDescent="0.25">
      <c r="A8358" t="s">
        <v>55</v>
      </c>
      <c r="B8358" t="s">
        <v>6</v>
      </c>
      <c r="C8358" t="s">
        <v>7</v>
      </c>
      <c r="D8358" s="1">
        <v>44595</v>
      </c>
      <c r="E8358" s="4">
        <v>1148</v>
      </c>
      <c r="F8358">
        <v>53</v>
      </c>
    </row>
    <row r="8359" spans="1:6" x14ac:dyDescent="0.25">
      <c r="A8359" t="s">
        <v>39</v>
      </c>
      <c r="B8359" t="s">
        <v>11</v>
      </c>
      <c r="C8359" t="s">
        <v>44</v>
      </c>
      <c r="D8359" s="1">
        <v>44595</v>
      </c>
      <c r="E8359" s="4">
        <v>1498</v>
      </c>
      <c r="F8359">
        <v>63</v>
      </c>
    </row>
    <row r="8360" spans="1:6" x14ac:dyDescent="0.25">
      <c r="A8360" t="s">
        <v>57</v>
      </c>
      <c r="B8360" t="s">
        <v>9</v>
      </c>
      <c r="C8360" t="s">
        <v>22</v>
      </c>
      <c r="D8360" s="1">
        <v>44595</v>
      </c>
      <c r="E8360" s="4">
        <v>6279</v>
      </c>
      <c r="F8360">
        <v>252</v>
      </c>
    </row>
    <row r="8361" spans="1:6" x14ac:dyDescent="0.25">
      <c r="A8361" t="s">
        <v>55</v>
      </c>
      <c r="B8361" t="s">
        <v>6</v>
      </c>
      <c r="C8361" t="s">
        <v>50</v>
      </c>
      <c r="D8361" s="1">
        <v>44595</v>
      </c>
      <c r="E8361" s="4">
        <v>4900</v>
      </c>
      <c r="F8361">
        <v>223</v>
      </c>
    </row>
    <row r="8362" spans="1:6" x14ac:dyDescent="0.25">
      <c r="A8362" t="s">
        <v>49</v>
      </c>
      <c r="B8362" t="s">
        <v>21</v>
      </c>
      <c r="C8362" t="s">
        <v>52</v>
      </c>
      <c r="D8362" s="1">
        <v>44595</v>
      </c>
      <c r="E8362" s="4">
        <v>2849</v>
      </c>
      <c r="F8362">
        <v>220</v>
      </c>
    </row>
    <row r="8363" spans="1:6" x14ac:dyDescent="0.25">
      <c r="A8363" t="s">
        <v>23</v>
      </c>
      <c r="B8363" t="s">
        <v>6</v>
      </c>
      <c r="C8363" t="s">
        <v>12</v>
      </c>
      <c r="D8363" s="1">
        <v>44595</v>
      </c>
      <c r="E8363" s="4">
        <v>5621</v>
      </c>
      <c r="F8363">
        <v>402</v>
      </c>
    </row>
    <row r="8364" spans="1:6" x14ac:dyDescent="0.25">
      <c r="A8364" t="s">
        <v>29</v>
      </c>
      <c r="B8364" t="s">
        <v>9</v>
      </c>
      <c r="C8364" t="s">
        <v>12</v>
      </c>
      <c r="D8364" s="1">
        <v>44595</v>
      </c>
      <c r="E8364" s="4">
        <v>6097</v>
      </c>
      <c r="F8364">
        <v>509</v>
      </c>
    </row>
    <row r="8365" spans="1:6" x14ac:dyDescent="0.25">
      <c r="A8365" t="s">
        <v>10</v>
      </c>
      <c r="B8365" t="s">
        <v>16</v>
      </c>
      <c r="C8365" t="s">
        <v>30</v>
      </c>
      <c r="D8365" s="1">
        <v>44595</v>
      </c>
      <c r="E8365" s="4">
        <v>1442</v>
      </c>
      <c r="F8365">
        <v>49</v>
      </c>
    </row>
    <row r="8366" spans="1:6" x14ac:dyDescent="0.25">
      <c r="A8366" t="s">
        <v>33</v>
      </c>
      <c r="B8366" t="s">
        <v>21</v>
      </c>
      <c r="C8366" t="s">
        <v>7</v>
      </c>
      <c r="D8366" s="1">
        <v>44595</v>
      </c>
      <c r="E8366" s="4">
        <v>2954</v>
      </c>
      <c r="F8366">
        <v>119</v>
      </c>
    </row>
    <row r="8367" spans="1:6" x14ac:dyDescent="0.25">
      <c r="A8367" t="s">
        <v>57</v>
      </c>
      <c r="B8367" t="s">
        <v>27</v>
      </c>
      <c r="C8367" t="s">
        <v>43</v>
      </c>
      <c r="D8367" s="1">
        <v>44595</v>
      </c>
      <c r="E8367" s="4">
        <v>8841</v>
      </c>
      <c r="F8367">
        <v>443</v>
      </c>
    </row>
    <row r="8368" spans="1:6" x14ac:dyDescent="0.25">
      <c r="A8368" t="s">
        <v>25</v>
      </c>
      <c r="B8368" t="s">
        <v>16</v>
      </c>
      <c r="C8368" t="s">
        <v>44</v>
      </c>
      <c r="D8368" s="1">
        <v>44595</v>
      </c>
      <c r="E8368" s="4">
        <v>3941</v>
      </c>
      <c r="F8368">
        <v>152</v>
      </c>
    </row>
    <row r="8369" spans="1:6" x14ac:dyDescent="0.25">
      <c r="A8369" t="s">
        <v>15</v>
      </c>
      <c r="B8369" t="s">
        <v>6</v>
      </c>
      <c r="C8369" t="s">
        <v>47</v>
      </c>
      <c r="D8369" s="1">
        <v>44595</v>
      </c>
      <c r="E8369" s="4">
        <v>9079</v>
      </c>
      <c r="F8369">
        <v>1330</v>
      </c>
    </row>
    <row r="8370" spans="1:6" x14ac:dyDescent="0.25">
      <c r="A8370" t="s">
        <v>41</v>
      </c>
      <c r="B8370" t="s">
        <v>11</v>
      </c>
      <c r="C8370" t="s">
        <v>7</v>
      </c>
      <c r="D8370" s="1">
        <v>44595</v>
      </c>
      <c r="E8370" s="4">
        <v>1715</v>
      </c>
      <c r="F8370">
        <v>82</v>
      </c>
    </row>
    <row r="8371" spans="1:6" x14ac:dyDescent="0.25">
      <c r="A8371" t="s">
        <v>25</v>
      </c>
      <c r="B8371" t="s">
        <v>11</v>
      </c>
      <c r="C8371" t="s">
        <v>19</v>
      </c>
      <c r="D8371" s="1">
        <v>44595</v>
      </c>
      <c r="E8371" s="4">
        <v>266</v>
      </c>
      <c r="F8371">
        <v>15</v>
      </c>
    </row>
    <row r="8372" spans="1:6" x14ac:dyDescent="0.25">
      <c r="A8372" t="s">
        <v>20</v>
      </c>
      <c r="B8372" t="s">
        <v>27</v>
      </c>
      <c r="C8372" t="s">
        <v>36</v>
      </c>
      <c r="D8372" s="1">
        <v>44595</v>
      </c>
      <c r="E8372" s="4">
        <v>1316</v>
      </c>
      <c r="F8372">
        <v>60</v>
      </c>
    </row>
    <row r="8373" spans="1:6" x14ac:dyDescent="0.25">
      <c r="A8373" t="s">
        <v>13</v>
      </c>
      <c r="B8373" t="s">
        <v>9</v>
      </c>
      <c r="C8373" t="s">
        <v>31</v>
      </c>
      <c r="D8373" s="1">
        <v>44595</v>
      </c>
      <c r="E8373" s="4">
        <v>3948</v>
      </c>
      <c r="F8373">
        <v>180</v>
      </c>
    </row>
    <row r="8374" spans="1:6" x14ac:dyDescent="0.25">
      <c r="A8374" t="s">
        <v>46</v>
      </c>
      <c r="B8374" t="s">
        <v>6</v>
      </c>
      <c r="C8374" t="s">
        <v>30</v>
      </c>
      <c r="D8374" s="1">
        <v>44595</v>
      </c>
      <c r="E8374" s="4">
        <v>77</v>
      </c>
      <c r="F8374">
        <v>3</v>
      </c>
    </row>
    <row r="8375" spans="1:6" x14ac:dyDescent="0.25">
      <c r="A8375" t="s">
        <v>46</v>
      </c>
      <c r="B8375" t="s">
        <v>27</v>
      </c>
      <c r="C8375" t="s">
        <v>42</v>
      </c>
      <c r="D8375" s="1">
        <v>44595</v>
      </c>
      <c r="E8375" s="4">
        <v>4466</v>
      </c>
      <c r="F8375">
        <v>344</v>
      </c>
    </row>
    <row r="8376" spans="1:6" x14ac:dyDescent="0.25">
      <c r="A8376" t="s">
        <v>53</v>
      </c>
      <c r="B8376" t="s">
        <v>21</v>
      </c>
      <c r="C8376" t="s">
        <v>44</v>
      </c>
      <c r="D8376" s="1">
        <v>44595</v>
      </c>
      <c r="E8376" s="4">
        <v>4578</v>
      </c>
      <c r="F8376">
        <v>191</v>
      </c>
    </row>
    <row r="8377" spans="1:6" x14ac:dyDescent="0.25">
      <c r="A8377" t="s">
        <v>55</v>
      </c>
      <c r="B8377" t="s">
        <v>6</v>
      </c>
      <c r="C8377" t="s">
        <v>31</v>
      </c>
      <c r="D8377" s="1">
        <v>44595</v>
      </c>
      <c r="E8377" s="4">
        <v>966</v>
      </c>
      <c r="F8377">
        <v>38</v>
      </c>
    </row>
    <row r="8378" spans="1:6" x14ac:dyDescent="0.25">
      <c r="A8378" t="s">
        <v>34</v>
      </c>
      <c r="B8378" t="s">
        <v>16</v>
      </c>
      <c r="C8378" t="s">
        <v>36</v>
      </c>
      <c r="D8378" s="1">
        <v>44595</v>
      </c>
      <c r="E8378" s="4">
        <v>539</v>
      </c>
      <c r="F8378">
        <v>29</v>
      </c>
    </row>
    <row r="8379" spans="1:6" x14ac:dyDescent="0.25">
      <c r="A8379" t="s">
        <v>49</v>
      </c>
      <c r="B8379" t="s">
        <v>11</v>
      </c>
      <c r="C8379" t="s">
        <v>19</v>
      </c>
      <c r="D8379" s="1">
        <v>44595</v>
      </c>
      <c r="E8379" s="4">
        <v>413</v>
      </c>
      <c r="F8379">
        <v>20</v>
      </c>
    </row>
    <row r="8380" spans="1:6" x14ac:dyDescent="0.25">
      <c r="A8380" t="s">
        <v>15</v>
      </c>
      <c r="B8380" t="s">
        <v>11</v>
      </c>
      <c r="C8380" t="s">
        <v>44</v>
      </c>
      <c r="D8380" s="1">
        <v>44595</v>
      </c>
      <c r="E8380" s="4">
        <v>217</v>
      </c>
      <c r="F8380">
        <v>10</v>
      </c>
    </row>
    <row r="8381" spans="1:6" x14ac:dyDescent="0.25">
      <c r="A8381" t="s">
        <v>23</v>
      </c>
      <c r="B8381" t="s">
        <v>16</v>
      </c>
      <c r="C8381" t="s">
        <v>30</v>
      </c>
      <c r="D8381" s="1">
        <v>44595</v>
      </c>
      <c r="E8381" s="4">
        <v>10913</v>
      </c>
      <c r="F8381">
        <v>390</v>
      </c>
    </row>
    <row r="8382" spans="1:6" x14ac:dyDescent="0.25">
      <c r="A8382" t="s">
        <v>46</v>
      </c>
      <c r="B8382" t="s">
        <v>9</v>
      </c>
      <c r="C8382" t="s">
        <v>44</v>
      </c>
      <c r="D8382" s="1">
        <v>44595</v>
      </c>
      <c r="E8382" s="4">
        <v>714</v>
      </c>
      <c r="F8382">
        <v>27</v>
      </c>
    </row>
    <row r="8383" spans="1:6" x14ac:dyDescent="0.25">
      <c r="A8383" t="s">
        <v>23</v>
      </c>
      <c r="B8383" t="s">
        <v>21</v>
      </c>
      <c r="C8383" t="s">
        <v>38</v>
      </c>
      <c r="D8383" s="1">
        <v>44595</v>
      </c>
      <c r="E8383" s="4">
        <v>8351</v>
      </c>
      <c r="F8383">
        <v>418</v>
      </c>
    </row>
    <row r="8384" spans="1:6" x14ac:dyDescent="0.25">
      <c r="A8384" t="s">
        <v>25</v>
      </c>
      <c r="B8384" t="s">
        <v>27</v>
      </c>
      <c r="C8384" t="s">
        <v>7</v>
      </c>
      <c r="D8384" s="1">
        <v>44595</v>
      </c>
      <c r="E8384" s="4">
        <v>6622</v>
      </c>
      <c r="F8384">
        <v>255</v>
      </c>
    </row>
    <row r="8385" spans="1:6" x14ac:dyDescent="0.25">
      <c r="A8385" t="s">
        <v>5</v>
      </c>
      <c r="B8385" t="s">
        <v>11</v>
      </c>
      <c r="C8385" t="s">
        <v>50</v>
      </c>
      <c r="D8385" s="1">
        <v>44595</v>
      </c>
      <c r="E8385" s="4">
        <v>637</v>
      </c>
      <c r="F8385">
        <v>32</v>
      </c>
    </row>
    <row r="8386" spans="1:6" x14ac:dyDescent="0.25">
      <c r="A8386" t="s">
        <v>5</v>
      </c>
      <c r="B8386" t="s">
        <v>16</v>
      </c>
      <c r="C8386" t="s">
        <v>52</v>
      </c>
      <c r="D8386" s="1">
        <v>44595</v>
      </c>
      <c r="E8386" s="4">
        <v>7413</v>
      </c>
      <c r="F8386">
        <v>571</v>
      </c>
    </row>
    <row r="8387" spans="1:6" x14ac:dyDescent="0.25">
      <c r="A8387" t="s">
        <v>8</v>
      </c>
      <c r="B8387" t="s">
        <v>9</v>
      </c>
      <c r="C8387" t="s">
        <v>45</v>
      </c>
      <c r="D8387" s="1">
        <v>44595</v>
      </c>
      <c r="E8387" s="4">
        <v>8666</v>
      </c>
      <c r="F8387">
        <v>377</v>
      </c>
    </row>
    <row r="8388" spans="1:6" x14ac:dyDescent="0.25">
      <c r="A8388" t="s">
        <v>23</v>
      </c>
      <c r="B8388" t="s">
        <v>11</v>
      </c>
      <c r="C8388" t="s">
        <v>38</v>
      </c>
      <c r="D8388" s="1">
        <v>44595</v>
      </c>
      <c r="E8388" s="4">
        <v>4116</v>
      </c>
      <c r="F8388">
        <v>229</v>
      </c>
    </row>
    <row r="8389" spans="1:6" x14ac:dyDescent="0.25">
      <c r="A8389" t="s">
        <v>40</v>
      </c>
      <c r="B8389" t="s">
        <v>6</v>
      </c>
      <c r="C8389" t="s">
        <v>26</v>
      </c>
      <c r="D8389" s="1">
        <v>44595</v>
      </c>
      <c r="E8389" s="4">
        <v>5446</v>
      </c>
      <c r="F8389">
        <v>419</v>
      </c>
    </row>
    <row r="8390" spans="1:6" x14ac:dyDescent="0.25">
      <c r="A8390" t="s">
        <v>57</v>
      </c>
      <c r="B8390" t="s">
        <v>6</v>
      </c>
      <c r="C8390" t="s">
        <v>38</v>
      </c>
      <c r="D8390" s="1">
        <v>44595</v>
      </c>
      <c r="E8390" s="4">
        <v>2695</v>
      </c>
      <c r="F8390">
        <v>118</v>
      </c>
    </row>
    <row r="8391" spans="1:6" x14ac:dyDescent="0.25">
      <c r="A8391" t="s">
        <v>32</v>
      </c>
      <c r="B8391" t="s">
        <v>6</v>
      </c>
      <c r="C8391" t="s">
        <v>26</v>
      </c>
      <c r="D8391" s="1">
        <v>44595</v>
      </c>
      <c r="E8391" s="4">
        <v>1897</v>
      </c>
      <c r="F8391">
        <v>136</v>
      </c>
    </row>
    <row r="8392" spans="1:6" x14ac:dyDescent="0.25">
      <c r="A8392" t="s">
        <v>56</v>
      </c>
      <c r="B8392" t="s">
        <v>6</v>
      </c>
      <c r="C8392" t="s">
        <v>30</v>
      </c>
      <c r="D8392" s="1">
        <v>44595</v>
      </c>
      <c r="E8392" s="4">
        <v>8827</v>
      </c>
      <c r="F8392">
        <v>295</v>
      </c>
    </row>
    <row r="8393" spans="1:6" x14ac:dyDescent="0.25">
      <c r="A8393" t="s">
        <v>5</v>
      </c>
      <c r="B8393" t="s">
        <v>6</v>
      </c>
      <c r="C8393" t="s">
        <v>28</v>
      </c>
      <c r="D8393" s="1">
        <v>44595</v>
      </c>
      <c r="E8393" s="4">
        <v>2464</v>
      </c>
      <c r="F8393">
        <v>103</v>
      </c>
    </row>
    <row r="8394" spans="1:6" x14ac:dyDescent="0.25">
      <c r="A8394" t="s">
        <v>15</v>
      </c>
      <c r="B8394" t="s">
        <v>16</v>
      </c>
      <c r="C8394" t="s">
        <v>52</v>
      </c>
      <c r="D8394" s="1">
        <v>44595</v>
      </c>
      <c r="E8394" s="4">
        <v>1869</v>
      </c>
      <c r="F8394">
        <v>170</v>
      </c>
    </row>
    <row r="8395" spans="1:6" x14ac:dyDescent="0.25">
      <c r="A8395" t="s">
        <v>34</v>
      </c>
      <c r="B8395" t="s">
        <v>9</v>
      </c>
      <c r="C8395" t="s">
        <v>45</v>
      </c>
      <c r="D8395" s="1">
        <v>44595</v>
      </c>
      <c r="E8395" s="4">
        <v>924</v>
      </c>
      <c r="F8395">
        <v>37</v>
      </c>
    </row>
    <row r="8396" spans="1:6" x14ac:dyDescent="0.25">
      <c r="A8396" t="s">
        <v>33</v>
      </c>
      <c r="B8396" t="s">
        <v>6</v>
      </c>
      <c r="C8396" t="s">
        <v>19</v>
      </c>
      <c r="D8396" s="1">
        <v>44595</v>
      </c>
      <c r="E8396" s="4">
        <v>6916</v>
      </c>
      <c r="F8396">
        <v>364</v>
      </c>
    </row>
    <row r="8397" spans="1:6" x14ac:dyDescent="0.25">
      <c r="A8397" t="s">
        <v>15</v>
      </c>
      <c r="B8397" t="s">
        <v>21</v>
      </c>
      <c r="C8397" t="s">
        <v>14</v>
      </c>
      <c r="D8397" s="1">
        <v>44595</v>
      </c>
      <c r="E8397" s="4">
        <v>4200</v>
      </c>
      <c r="F8397">
        <v>183</v>
      </c>
    </row>
    <row r="8398" spans="1:6" x14ac:dyDescent="0.25">
      <c r="A8398" t="s">
        <v>46</v>
      </c>
      <c r="B8398" t="s">
        <v>9</v>
      </c>
      <c r="C8398" t="s">
        <v>45</v>
      </c>
      <c r="D8398" s="1">
        <v>44596</v>
      </c>
      <c r="E8398" s="4">
        <v>3990</v>
      </c>
      <c r="F8398">
        <v>167</v>
      </c>
    </row>
    <row r="8399" spans="1:6" x14ac:dyDescent="0.25">
      <c r="A8399" t="s">
        <v>18</v>
      </c>
      <c r="B8399" t="s">
        <v>21</v>
      </c>
      <c r="C8399" t="s">
        <v>19</v>
      </c>
      <c r="D8399" s="1">
        <v>44596</v>
      </c>
      <c r="E8399" s="4">
        <v>3157</v>
      </c>
      <c r="F8399">
        <v>186</v>
      </c>
    </row>
    <row r="8400" spans="1:6" x14ac:dyDescent="0.25">
      <c r="A8400" t="s">
        <v>13</v>
      </c>
      <c r="B8400" t="s">
        <v>6</v>
      </c>
      <c r="C8400" t="s">
        <v>47</v>
      </c>
      <c r="D8400" s="1">
        <v>44596</v>
      </c>
      <c r="E8400" s="4">
        <v>2331</v>
      </c>
      <c r="F8400">
        <v>212</v>
      </c>
    </row>
    <row r="8401" spans="1:6" x14ac:dyDescent="0.25">
      <c r="A8401" t="s">
        <v>10</v>
      </c>
      <c r="B8401" t="s">
        <v>21</v>
      </c>
      <c r="C8401" t="s">
        <v>31</v>
      </c>
      <c r="D8401" s="1">
        <v>44596</v>
      </c>
      <c r="E8401" s="4">
        <v>2702</v>
      </c>
      <c r="F8401">
        <v>109</v>
      </c>
    </row>
    <row r="8402" spans="1:6" x14ac:dyDescent="0.25">
      <c r="A8402" t="s">
        <v>34</v>
      </c>
      <c r="B8402" t="s">
        <v>11</v>
      </c>
      <c r="C8402" t="s">
        <v>50</v>
      </c>
      <c r="D8402" s="1">
        <v>44596</v>
      </c>
      <c r="E8402" s="4">
        <v>1638</v>
      </c>
      <c r="F8402">
        <v>87</v>
      </c>
    </row>
    <row r="8403" spans="1:6" x14ac:dyDescent="0.25">
      <c r="A8403" t="s">
        <v>34</v>
      </c>
      <c r="B8403" t="s">
        <v>27</v>
      </c>
      <c r="C8403" t="s">
        <v>19</v>
      </c>
      <c r="D8403" s="1">
        <v>44596</v>
      </c>
      <c r="E8403" s="4">
        <v>6657</v>
      </c>
      <c r="F8403">
        <v>317</v>
      </c>
    </row>
    <row r="8404" spans="1:6" x14ac:dyDescent="0.25">
      <c r="A8404" t="s">
        <v>32</v>
      </c>
      <c r="B8404" t="s">
        <v>11</v>
      </c>
      <c r="C8404" t="s">
        <v>44</v>
      </c>
      <c r="D8404" s="1">
        <v>44596</v>
      </c>
      <c r="E8404" s="4">
        <v>11816</v>
      </c>
      <c r="F8404">
        <v>538</v>
      </c>
    </row>
    <row r="8405" spans="1:6" x14ac:dyDescent="0.25">
      <c r="A8405" t="s">
        <v>39</v>
      </c>
      <c r="B8405" t="s">
        <v>21</v>
      </c>
      <c r="C8405" t="s">
        <v>50</v>
      </c>
      <c r="D8405" s="1">
        <v>44596</v>
      </c>
      <c r="E8405" s="4">
        <v>13496</v>
      </c>
      <c r="F8405">
        <v>614</v>
      </c>
    </row>
    <row r="8406" spans="1:6" x14ac:dyDescent="0.25">
      <c r="A8406" t="s">
        <v>23</v>
      </c>
      <c r="B8406" t="s">
        <v>27</v>
      </c>
      <c r="C8406" t="s">
        <v>12</v>
      </c>
      <c r="D8406" s="1">
        <v>44596</v>
      </c>
      <c r="E8406" s="4">
        <v>21882</v>
      </c>
      <c r="F8406">
        <v>1960</v>
      </c>
    </row>
    <row r="8407" spans="1:6" x14ac:dyDescent="0.25">
      <c r="A8407" t="s">
        <v>40</v>
      </c>
      <c r="B8407" t="s">
        <v>27</v>
      </c>
      <c r="C8407" t="s">
        <v>26</v>
      </c>
      <c r="D8407" s="1">
        <v>44596</v>
      </c>
      <c r="E8407" s="4">
        <v>413</v>
      </c>
      <c r="F8407">
        <v>25</v>
      </c>
    </row>
    <row r="8408" spans="1:6" x14ac:dyDescent="0.25">
      <c r="A8408" t="s">
        <v>55</v>
      </c>
      <c r="B8408" t="s">
        <v>6</v>
      </c>
      <c r="C8408" t="s">
        <v>38</v>
      </c>
      <c r="D8408" s="1">
        <v>44596</v>
      </c>
      <c r="E8408" s="4">
        <v>6825</v>
      </c>
      <c r="F8408">
        <v>360</v>
      </c>
    </row>
    <row r="8409" spans="1:6" x14ac:dyDescent="0.25">
      <c r="A8409" t="s">
        <v>20</v>
      </c>
      <c r="B8409" t="s">
        <v>27</v>
      </c>
      <c r="C8409" t="s">
        <v>14</v>
      </c>
      <c r="D8409" s="1">
        <v>44596</v>
      </c>
      <c r="E8409" s="4">
        <v>3143</v>
      </c>
      <c r="F8409">
        <v>143</v>
      </c>
    </row>
    <row r="8410" spans="1:6" x14ac:dyDescent="0.25">
      <c r="A8410" t="s">
        <v>29</v>
      </c>
      <c r="B8410" t="s">
        <v>9</v>
      </c>
      <c r="C8410" t="s">
        <v>7</v>
      </c>
      <c r="D8410" s="1">
        <v>44596</v>
      </c>
      <c r="E8410" s="4">
        <v>7658</v>
      </c>
      <c r="F8410">
        <v>365</v>
      </c>
    </row>
    <row r="8411" spans="1:6" x14ac:dyDescent="0.25">
      <c r="A8411" t="s">
        <v>51</v>
      </c>
      <c r="B8411" t="s">
        <v>9</v>
      </c>
      <c r="C8411" t="s">
        <v>7</v>
      </c>
      <c r="D8411" s="1">
        <v>44596</v>
      </c>
      <c r="E8411" s="4">
        <v>6867</v>
      </c>
      <c r="F8411">
        <v>299</v>
      </c>
    </row>
    <row r="8412" spans="1:6" x14ac:dyDescent="0.25">
      <c r="A8412" t="s">
        <v>15</v>
      </c>
      <c r="B8412" t="s">
        <v>16</v>
      </c>
      <c r="C8412" t="s">
        <v>24</v>
      </c>
      <c r="D8412" s="1">
        <v>44596</v>
      </c>
      <c r="E8412" s="4">
        <v>1974</v>
      </c>
      <c r="F8412">
        <v>94</v>
      </c>
    </row>
    <row r="8413" spans="1:6" x14ac:dyDescent="0.25">
      <c r="A8413" t="s">
        <v>37</v>
      </c>
      <c r="B8413" t="s">
        <v>16</v>
      </c>
      <c r="C8413" t="s">
        <v>22</v>
      </c>
      <c r="D8413" s="1">
        <v>44596</v>
      </c>
      <c r="E8413" s="4">
        <v>4095</v>
      </c>
      <c r="F8413">
        <v>179</v>
      </c>
    </row>
    <row r="8414" spans="1:6" x14ac:dyDescent="0.25">
      <c r="A8414" t="s">
        <v>55</v>
      </c>
      <c r="B8414" t="s">
        <v>6</v>
      </c>
      <c r="C8414" t="s">
        <v>26</v>
      </c>
      <c r="D8414" s="1">
        <v>44596</v>
      </c>
      <c r="E8414" s="4">
        <v>5383</v>
      </c>
      <c r="F8414">
        <v>385</v>
      </c>
    </row>
    <row r="8415" spans="1:6" x14ac:dyDescent="0.25">
      <c r="A8415" t="s">
        <v>55</v>
      </c>
      <c r="B8415" t="s">
        <v>27</v>
      </c>
      <c r="C8415" t="s">
        <v>24</v>
      </c>
      <c r="D8415" s="1">
        <v>44596</v>
      </c>
      <c r="E8415" s="4">
        <v>819</v>
      </c>
      <c r="F8415">
        <v>35</v>
      </c>
    </row>
    <row r="8416" spans="1:6" x14ac:dyDescent="0.25">
      <c r="A8416" t="s">
        <v>41</v>
      </c>
      <c r="B8416" t="s">
        <v>6</v>
      </c>
      <c r="C8416" t="s">
        <v>36</v>
      </c>
      <c r="D8416" s="1">
        <v>44596</v>
      </c>
      <c r="E8416" s="4">
        <v>420</v>
      </c>
      <c r="F8416">
        <v>18</v>
      </c>
    </row>
    <row r="8417" spans="1:6" x14ac:dyDescent="0.25">
      <c r="A8417" t="s">
        <v>8</v>
      </c>
      <c r="B8417" t="s">
        <v>9</v>
      </c>
      <c r="C8417" t="s">
        <v>24</v>
      </c>
      <c r="D8417" s="1">
        <v>44596</v>
      </c>
      <c r="E8417" s="4">
        <v>8330</v>
      </c>
      <c r="F8417">
        <v>417</v>
      </c>
    </row>
    <row r="8418" spans="1:6" x14ac:dyDescent="0.25">
      <c r="A8418" t="s">
        <v>20</v>
      </c>
      <c r="B8418" t="s">
        <v>9</v>
      </c>
      <c r="C8418" t="s">
        <v>50</v>
      </c>
      <c r="D8418" s="1">
        <v>44596</v>
      </c>
      <c r="E8418" s="4">
        <v>1953</v>
      </c>
      <c r="F8418">
        <v>115</v>
      </c>
    </row>
    <row r="8419" spans="1:6" x14ac:dyDescent="0.25">
      <c r="A8419" t="s">
        <v>23</v>
      </c>
      <c r="B8419" t="s">
        <v>27</v>
      </c>
      <c r="C8419" t="s">
        <v>28</v>
      </c>
      <c r="D8419" s="1">
        <v>44596</v>
      </c>
      <c r="E8419" s="4">
        <v>12530</v>
      </c>
      <c r="F8419">
        <v>482</v>
      </c>
    </row>
    <row r="8420" spans="1:6" x14ac:dyDescent="0.25">
      <c r="A8420" t="s">
        <v>8</v>
      </c>
      <c r="B8420" t="s">
        <v>6</v>
      </c>
      <c r="C8420" t="s">
        <v>28</v>
      </c>
      <c r="D8420" s="1">
        <v>44596</v>
      </c>
      <c r="E8420" s="4">
        <v>7889</v>
      </c>
      <c r="F8420">
        <v>304</v>
      </c>
    </row>
    <row r="8421" spans="1:6" x14ac:dyDescent="0.25">
      <c r="A8421" t="s">
        <v>41</v>
      </c>
      <c r="B8421" t="s">
        <v>16</v>
      </c>
      <c r="C8421" t="s">
        <v>45</v>
      </c>
      <c r="D8421" s="1">
        <v>44596</v>
      </c>
      <c r="E8421" s="4">
        <v>5572</v>
      </c>
      <c r="F8421">
        <v>215</v>
      </c>
    </row>
    <row r="8422" spans="1:6" x14ac:dyDescent="0.25">
      <c r="A8422" t="s">
        <v>8</v>
      </c>
      <c r="B8422" t="s">
        <v>16</v>
      </c>
      <c r="C8422" t="s">
        <v>24</v>
      </c>
      <c r="D8422" s="1">
        <v>44596</v>
      </c>
      <c r="E8422" s="4">
        <v>8624</v>
      </c>
      <c r="F8422">
        <v>360</v>
      </c>
    </row>
    <row r="8423" spans="1:6" x14ac:dyDescent="0.25">
      <c r="A8423" t="s">
        <v>53</v>
      </c>
      <c r="B8423" t="s">
        <v>11</v>
      </c>
      <c r="C8423" t="s">
        <v>31</v>
      </c>
      <c r="D8423" s="1">
        <v>44599</v>
      </c>
      <c r="E8423" s="4">
        <v>8463</v>
      </c>
      <c r="F8423">
        <v>326</v>
      </c>
    </row>
    <row r="8424" spans="1:6" x14ac:dyDescent="0.25">
      <c r="A8424" t="s">
        <v>10</v>
      </c>
      <c r="B8424" t="s">
        <v>11</v>
      </c>
      <c r="C8424" t="s">
        <v>47</v>
      </c>
      <c r="D8424" s="1">
        <v>44599</v>
      </c>
      <c r="E8424" s="4">
        <v>4102</v>
      </c>
      <c r="F8424">
        <v>513</v>
      </c>
    </row>
    <row r="8425" spans="1:6" x14ac:dyDescent="0.25">
      <c r="A8425" t="s">
        <v>20</v>
      </c>
      <c r="B8425" t="s">
        <v>11</v>
      </c>
      <c r="C8425" t="s">
        <v>28</v>
      </c>
      <c r="D8425" s="1">
        <v>44599</v>
      </c>
      <c r="E8425" s="4">
        <v>7322</v>
      </c>
      <c r="F8425">
        <v>253</v>
      </c>
    </row>
    <row r="8426" spans="1:6" x14ac:dyDescent="0.25">
      <c r="A8426" t="s">
        <v>10</v>
      </c>
      <c r="B8426" t="s">
        <v>9</v>
      </c>
      <c r="C8426" t="s">
        <v>31</v>
      </c>
      <c r="D8426" s="1">
        <v>44599</v>
      </c>
      <c r="E8426" s="4">
        <v>2163</v>
      </c>
      <c r="F8426">
        <v>84</v>
      </c>
    </row>
    <row r="8427" spans="1:6" x14ac:dyDescent="0.25">
      <c r="A8427" t="s">
        <v>55</v>
      </c>
      <c r="B8427" t="s">
        <v>16</v>
      </c>
      <c r="C8427" t="s">
        <v>31</v>
      </c>
      <c r="D8427" s="1">
        <v>44599</v>
      </c>
      <c r="E8427" s="4">
        <v>1834</v>
      </c>
      <c r="F8427">
        <v>84</v>
      </c>
    </row>
    <row r="8428" spans="1:6" x14ac:dyDescent="0.25">
      <c r="A8428" t="s">
        <v>15</v>
      </c>
      <c r="B8428" t="s">
        <v>11</v>
      </c>
      <c r="C8428" t="s">
        <v>12</v>
      </c>
      <c r="D8428" s="1">
        <v>44599</v>
      </c>
      <c r="E8428" s="4">
        <v>3493</v>
      </c>
      <c r="F8428">
        <v>233</v>
      </c>
    </row>
    <row r="8429" spans="1:6" x14ac:dyDescent="0.25">
      <c r="A8429" t="s">
        <v>54</v>
      </c>
      <c r="B8429" t="s">
        <v>21</v>
      </c>
      <c r="C8429" t="s">
        <v>45</v>
      </c>
      <c r="D8429" s="1">
        <v>44599</v>
      </c>
      <c r="E8429" s="4">
        <v>4130</v>
      </c>
      <c r="F8429">
        <v>180</v>
      </c>
    </row>
    <row r="8430" spans="1:6" x14ac:dyDescent="0.25">
      <c r="A8430" t="s">
        <v>20</v>
      </c>
      <c r="B8430" t="s">
        <v>6</v>
      </c>
      <c r="C8430" t="s">
        <v>31</v>
      </c>
      <c r="D8430" s="1">
        <v>44599</v>
      </c>
      <c r="E8430" s="4">
        <v>15449</v>
      </c>
      <c r="F8430">
        <v>595</v>
      </c>
    </row>
    <row r="8431" spans="1:6" x14ac:dyDescent="0.25">
      <c r="A8431" t="s">
        <v>5</v>
      </c>
      <c r="B8431" t="s">
        <v>16</v>
      </c>
      <c r="C8431" t="s">
        <v>45</v>
      </c>
      <c r="D8431" s="1">
        <v>44599</v>
      </c>
      <c r="E8431" s="4">
        <v>9807</v>
      </c>
      <c r="F8431">
        <v>409</v>
      </c>
    </row>
    <row r="8432" spans="1:6" x14ac:dyDescent="0.25">
      <c r="A8432" t="s">
        <v>54</v>
      </c>
      <c r="B8432" t="s">
        <v>6</v>
      </c>
      <c r="C8432" t="s">
        <v>38</v>
      </c>
      <c r="D8432" s="1">
        <v>44599</v>
      </c>
      <c r="E8432" s="4">
        <v>2114</v>
      </c>
      <c r="F8432">
        <v>97</v>
      </c>
    </row>
    <row r="8433" spans="1:6" x14ac:dyDescent="0.25">
      <c r="A8433" t="s">
        <v>49</v>
      </c>
      <c r="B8433" t="s">
        <v>21</v>
      </c>
      <c r="C8433" t="s">
        <v>19</v>
      </c>
      <c r="D8433" s="1">
        <v>44599</v>
      </c>
      <c r="E8433" s="4">
        <v>3675</v>
      </c>
      <c r="F8433">
        <v>230</v>
      </c>
    </row>
    <row r="8434" spans="1:6" x14ac:dyDescent="0.25">
      <c r="A8434" t="s">
        <v>49</v>
      </c>
      <c r="B8434" t="s">
        <v>27</v>
      </c>
      <c r="C8434" t="s">
        <v>17</v>
      </c>
      <c r="D8434" s="1">
        <v>44599</v>
      </c>
      <c r="E8434" s="4">
        <v>9345</v>
      </c>
      <c r="F8434">
        <v>492</v>
      </c>
    </row>
    <row r="8435" spans="1:6" x14ac:dyDescent="0.25">
      <c r="A8435" t="s">
        <v>49</v>
      </c>
      <c r="B8435" t="s">
        <v>27</v>
      </c>
      <c r="C8435" t="s">
        <v>38</v>
      </c>
      <c r="D8435" s="1">
        <v>44599</v>
      </c>
      <c r="E8435" s="4">
        <v>378</v>
      </c>
      <c r="F8435">
        <v>19</v>
      </c>
    </row>
    <row r="8436" spans="1:6" x14ac:dyDescent="0.25">
      <c r="A8436" t="s">
        <v>54</v>
      </c>
      <c r="B8436" t="s">
        <v>21</v>
      </c>
      <c r="C8436" t="s">
        <v>14</v>
      </c>
      <c r="D8436" s="1">
        <v>44599</v>
      </c>
      <c r="E8436" s="4">
        <v>5656</v>
      </c>
      <c r="F8436">
        <v>227</v>
      </c>
    </row>
    <row r="8437" spans="1:6" x14ac:dyDescent="0.25">
      <c r="A8437" t="s">
        <v>53</v>
      </c>
      <c r="B8437" t="s">
        <v>27</v>
      </c>
      <c r="C8437" t="s">
        <v>43</v>
      </c>
      <c r="D8437" s="1">
        <v>44599</v>
      </c>
      <c r="E8437" s="4">
        <v>11669</v>
      </c>
      <c r="F8437">
        <v>556</v>
      </c>
    </row>
    <row r="8438" spans="1:6" x14ac:dyDescent="0.25">
      <c r="A8438" t="s">
        <v>25</v>
      </c>
      <c r="B8438" t="s">
        <v>9</v>
      </c>
      <c r="C8438" t="s">
        <v>36</v>
      </c>
      <c r="D8438" s="1">
        <v>44599</v>
      </c>
      <c r="E8438" s="4">
        <v>2569</v>
      </c>
      <c r="F8438">
        <v>112</v>
      </c>
    </row>
    <row r="8439" spans="1:6" x14ac:dyDescent="0.25">
      <c r="A8439" t="s">
        <v>20</v>
      </c>
      <c r="B8439" t="s">
        <v>11</v>
      </c>
      <c r="C8439" t="s">
        <v>50</v>
      </c>
      <c r="D8439" s="1">
        <v>44599</v>
      </c>
      <c r="E8439" s="4">
        <v>476</v>
      </c>
      <c r="F8439">
        <v>23</v>
      </c>
    </row>
    <row r="8440" spans="1:6" x14ac:dyDescent="0.25">
      <c r="A8440" t="s">
        <v>25</v>
      </c>
      <c r="B8440" t="s">
        <v>21</v>
      </c>
      <c r="C8440" t="s">
        <v>44</v>
      </c>
      <c r="D8440" s="1">
        <v>44599</v>
      </c>
      <c r="E8440" s="4">
        <v>3479</v>
      </c>
      <c r="F8440">
        <v>129</v>
      </c>
    </row>
    <row r="8441" spans="1:6" x14ac:dyDescent="0.25">
      <c r="A8441" t="s">
        <v>32</v>
      </c>
      <c r="B8441" t="s">
        <v>16</v>
      </c>
      <c r="C8441" t="s">
        <v>28</v>
      </c>
      <c r="D8441" s="1">
        <v>44600</v>
      </c>
      <c r="E8441" s="4">
        <v>10430</v>
      </c>
      <c r="F8441">
        <v>435</v>
      </c>
    </row>
    <row r="8442" spans="1:6" x14ac:dyDescent="0.25">
      <c r="A8442" t="s">
        <v>33</v>
      </c>
      <c r="B8442" t="s">
        <v>6</v>
      </c>
      <c r="C8442" t="s">
        <v>30</v>
      </c>
      <c r="D8442" s="1">
        <v>44600</v>
      </c>
      <c r="E8442" s="4">
        <v>1274</v>
      </c>
      <c r="F8442">
        <v>51</v>
      </c>
    </row>
    <row r="8443" spans="1:6" x14ac:dyDescent="0.25">
      <c r="A8443" t="s">
        <v>39</v>
      </c>
      <c r="B8443" t="s">
        <v>27</v>
      </c>
      <c r="C8443" t="s">
        <v>19</v>
      </c>
      <c r="D8443" s="1">
        <v>44600</v>
      </c>
      <c r="E8443" s="4">
        <v>2506</v>
      </c>
      <c r="F8443">
        <v>157</v>
      </c>
    </row>
    <row r="8444" spans="1:6" x14ac:dyDescent="0.25">
      <c r="A8444" t="s">
        <v>51</v>
      </c>
      <c r="B8444" t="s">
        <v>27</v>
      </c>
      <c r="C8444" t="s">
        <v>48</v>
      </c>
      <c r="D8444" s="1">
        <v>44600</v>
      </c>
      <c r="E8444" s="4">
        <v>2149</v>
      </c>
      <c r="F8444">
        <v>94</v>
      </c>
    </row>
    <row r="8445" spans="1:6" x14ac:dyDescent="0.25">
      <c r="A8445" t="s">
        <v>39</v>
      </c>
      <c r="B8445" t="s">
        <v>21</v>
      </c>
      <c r="C8445" t="s">
        <v>36</v>
      </c>
      <c r="D8445" s="1">
        <v>44600</v>
      </c>
      <c r="E8445" s="4">
        <v>2884</v>
      </c>
      <c r="F8445">
        <v>138</v>
      </c>
    </row>
    <row r="8446" spans="1:6" x14ac:dyDescent="0.25">
      <c r="A8446" t="s">
        <v>40</v>
      </c>
      <c r="B8446" t="s">
        <v>27</v>
      </c>
      <c r="C8446" t="s">
        <v>22</v>
      </c>
      <c r="D8446" s="1">
        <v>44600</v>
      </c>
      <c r="E8446" s="4">
        <v>602</v>
      </c>
      <c r="F8446">
        <v>26</v>
      </c>
    </row>
    <row r="8447" spans="1:6" x14ac:dyDescent="0.25">
      <c r="A8447" t="s">
        <v>57</v>
      </c>
      <c r="B8447" t="s">
        <v>11</v>
      </c>
      <c r="C8447" t="s">
        <v>47</v>
      </c>
      <c r="D8447" s="1">
        <v>44600</v>
      </c>
      <c r="E8447" s="4">
        <v>12894</v>
      </c>
      <c r="F8447">
        <v>1190</v>
      </c>
    </row>
    <row r="8448" spans="1:6" x14ac:dyDescent="0.25">
      <c r="A8448" t="s">
        <v>57</v>
      </c>
      <c r="B8448" t="s">
        <v>11</v>
      </c>
      <c r="C8448" t="s">
        <v>52</v>
      </c>
      <c r="D8448" s="1">
        <v>44600</v>
      </c>
      <c r="E8448" s="4">
        <v>1372</v>
      </c>
      <c r="F8448">
        <v>106</v>
      </c>
    </row>
    <row r="8449" spans="1:6" x14ac:dyDescent="0.25">
      <c r="A8449" t="s">
        <v>51</v>
      </c>
      <c r="B8449" t="s">
        <v>21</v>
      </c>
      <c r="C8449" t="s">
        <v>52</v>
      </c>
      <c r="D8449" s="1">
        <v>44600</v>
      </c>
      <c r="E8449" s="4">
        <v>2254</v>
      </c>
      <c r="F8449">
        <v>161</v>
      </c>
    </row>
    <row r="8450" spans="1:6" x14ac:dyDescent="0.25">
      <c r="A8450" t="s">
        <v>29</v>
      </c>
      <c r="B8450" t="s">
        <v>27</v>
      </c>
      <c r="C8450" t="s">
        <v>47</v>
      </c>
      <c r="D8450" s="1">
        <v>44600</v>
      </c>
      <c r="E8450" s="4">
        <v>7546</v>
      </c>
      <c r="F8450">
        <v>1050</v>
      </c>
    </row>
    <row r="8451" spans="1:6" x14ac:dyDescent="0.25">
      <c r="A8451" t="s">
        <v>51</v>
      </c>
      <c r="B8451" t="s">
        <v>21</v>
      </c>
      <c r="C8451" t="s">
        <v>17</v>
      </c>
      <c r="D8451" s="1">
        <v>44600</v>
      </c>
      <c r="E8451" s="4">
        <v>3262</v>
      </c>
      <c r="F8451">
        <v>142</v>
      </c>
    </row>
    <row r="8452" spans="1:6" x14ac:dyDescent="0.25">
      <c r="A8452" t="s">
        <v>25</v>
      </c>
      <c r="B8452" t="s">
        <v>27</v>
      </c>
      <c r="C8452" t="s">
        <v>36</v>
      </c>
      <c r="D8452" s="1">
        <v>44600</v>
      </c>
      <c r="E8452" s="4">
        <v>9247</v>
      </c>
      <c r="F8452">
        <v>403</v>
      </c>
    </row>
    <row r="8453" spans="1:6" x14ac:dyDescent="0.25">
      <c r="A8453" t="s">
        <v>29</v>
      </c>
      <c r="B8453" t="s">
        <v>11</v>
      </c>
      <c r="C8453" t="s">
        <v>48</v>
      </c>
      <c r="D8453" s="1">
        <v>44600</v>
      </c>
      <c r="E8453" s="4">
        <v>6202</v>
      </c>
      <c r="F8453">
        <v>296</v>
      </c>
    </row>
    <row r="8454" spans="1:6" x14ac:dyDescent="0.25">
      <c r="A8454" t="s">
        <v>15</v>
      </c>
      <c r="B8454" t="s">
        <v>6</v>
      </c>
      <c r="C8454" t="s">
        <v>30</v>
      </c>
      <c r="D8454" s="1">
        <v>44600</v>
      </c>
      <c r="E8454" s="4">
        <v>5145</v>
      </c>
      <c r="F8454">
        <v>178</v>
      </c>
    </row>
    <row r="8455" spans="1:6" x14ac:dyDescent="0.25">
      <c r="A8455" t="s">
        <v>56</v>
      </c>
      <c r="B8455" t="s">
        <v>11</v>
      </c>
      <c r="C8455" t="s">
        <v>35</v>
      </c>
      <c r="D8455" s="1">
        <v>44600</v>
      </c>
      <c r="E8455" s="4">
        <v>8862</v>
      </c>
      <c r="F8455">
        <v>682</v>
      </c>
    </row>
    <row r="8456" spans="1:6" x14ac:dyDescent="0.25">
      <c r="A8456" t="s">
        <v>8</v>
      </c>
      <c r="B8456" t="s">
        <v>27</v>
      </c>
      <c r="C8456" t="s">
        <v>22</v>
      </c>
      <c r="D8456" s="1">
        <v>44600</v>
      </c>
      <c r="E8456" s="4">
        <v>7238</v>
      </c>
      <c r="F8456">
        <v>302</v>
      </c>
    </row>
    <row r="8457" spans="1:6" x14ac:dyDescent="0.25">
      <c r="A8457" t="s">
        <v>37</v>
      </c>
      <c r="B8457" t="s">
        <v>16</v>
      </c>
      <c r="C8457" t="s">
        <v>38</v>
      </c>
      <c r="D8457" s="1">
        <v>44600</v>
      </c>
      <c r="E8457" s="4">
        <v>217</v>
      </c>
      <c r="F8457">
        <v>10</v>
      </c>
    </row>
    <row r="8458" spans="1:6" x14ac:dyDescent="0.25">
      <c r="A8458" t="s">
        <v>33</v>
      </c>
      <c r="B8458" t="s">
        <v>6</v>
      </c>
      <c r="C8458" t="s">
        <v>24</v>
      </c>
      <c r="D8458" s="1">
        <v>44600</v>
      </c>
      <c r="E8458" s="4">
        <v>1043</v>
      </c>
      <c r="F8458">
        <v>42</v>
      </c>
    </row>
    <row r="8459" spans="1:6" x14ac:dyDescent="0.25">
      <c r="A8459" t="s">
        <v>8</v>
      </c>
      <c r="B8459" t="s">
        <v>27</v>
      </c>
      <c r="C8459" t="s">
        <v>24</v>
      </c>
      <c r="D8459" s="1">
        <v>44600</v>
      </c>
      <c r="E8459" s="4">
        <v>5495</v>
      </c>
      <c r="F8459">
        <v>275</v>
      </c>
    </row>
    <row r="8460" spans="1:6" x14ac:dyDescent="0.25">
      <c r="A8460" t="s">
        <v>41</v>
      </c>
      <c r="B8460" t="s">
        <v>21</v>
      </c>
      <c r="C8460" t="s">
        <v>50</v>
      </c>
      <c r="D8460" s="1">
        <v>44600</v>
      </c>
      <c r="E8460" s="4">
        <v>1792</v>
      </c>
      <c r="F8460">
        <v>82</v>
      </c>
    </row>
    <row r="8461" spans="1:6" x14ac:dyDescent="0.25">
      <c r="A8461" t="s">
        <v>20</v>
      </c>
      <c r="B8461" t="s">
        <v>21</v>
      </c>
      <c r="C8461" t="s">
        <v>31</v>
      </c>
      <c r="D8461" s="1">
        <v>44600</v>
      </c>
      <c r="E8461" s="4">
        <v>1113</v>
      </c>
      <c r="F8461">
        <v>43</v>
      </c>
    </row>
    <row r="8462" spans="1:6" x14ac:dyDescent="0.25">
      <c r="A8462" t="s">
        <v>39</v>
      </c>
      <c r="B8462" t="s">
        <v>27</v>
      </c>
      <c r="C8462" t="s">
        <v>26</v>
      </c>
      <c r="D8462" s="1">
        <v>44600</v>
      </c>
      <c r="E8462" s="4">
        <v>12894</v>
      </c>
      <c r="F8462">
        <v>770</v>
      </c>
    </row>
    <row r="8463" spans="1:6" x14ac:dyDescent="0.25">
      <c r="A8463" t="s">
        <v>41</v>
      </c>
      <c r="B8463" t="s">
        <v>21</v>
      </c>
      <c r="C8463" t="s">
        <v>22</v>
      </c>
      <c r="D8463" s="1">
        <v>44600</v>
      </c>
      <c r="E8463" s="4">
        <v>8281</v>
      </c>
      <c r="F8463">
        <v>377</v>
      </c>
    </row>
    <row r="8464" spans="1:6" x14ac:dyDescent="0.25">
      <c r="A8464" t="s">
        <v>13</v>
      </c>
      <c r="B8464" t="s">
        <v>11</v>
      </c>
      <c r="C8464" t="s">
        <v>38</v>
      </c>
      <c r="D8464" s="1">
        <v>44600</v>
      </c>
      <c r="E8464" s="4">
        <v>14028</v>
      </c>
      <c r="F8464">
        <v>610</v>
      </c>
    </row>
    <row r="8465" spans="1:6" x14ac:dyDescent="0.25">
      <c r="A8465" t="s">
        <v>32</v>
      </c>
      <c r="B8465" t="s">
        <v>16</v>
      </c>
      <c r="C8465" t="s">
        <v>14</v>
      </c>
      <c r="D8465" s="1">
        <v>44600</v>
      </c>
      <c r="E8465" s="4">
        <v>7126</v>
      </c>
      <c r="F8465">
        <v>264</v>
      </c>
    </row>
    <row r="8466" spans="1:6" x14ac:dyDescent="0.25">
      <c r="A8466" t="s">
        <v>29</v>
      </c>
      <c r="B8466" t="s">
        <v>16</v>
      </c>
      <c r="C8466" t="s">
        <v>19</v>
      </c>
      <c r="D8466" s="1">
        <v>44600</v>
      </c>
      <c r="E8466" s="4">
        <v>2828</v>
      </c>
      <c r="F8466">
        <v>167</v>
      </c>
    </row>
    <row r="8467" spans="1:6" x14ac:dyDescent="0.25">
      <c r="A8467" t="s">
        <v>41</v>
      </c>
      <c r="B8467" t="s">
        <v>9</v>
      </c>
      <c r="C8467" t="s">
        <v>42</v>
      </c>
      <c r="D8467" s="1">
        <v>44600</v>
      </c>
      <c r="E8467" s="4">
        <v>1904</v>
      </c>
      <c r="F8467">
        <v>136</v>
      </c>
    </row>
    <row r="8468" spans="1:6" x14ac:dyDescent="0.25">
      <c r="A8468" t="s">
        <v>25</v>
      </c>
      <c r="B8468" t="s">
        <v>27</v>
      </c>
      <c r="C8468" t="s">
        <v>31</v>
      </c>
      <c r="D8468" s="1">
        <v>44600</v>
      </c>
      <c r="E8468" s="4">
        <v>13475</v>
      </c>
      <c r="F8468">
        <v>586</v>
      </c>
    </row>
    <row r="8469" spans="1:6" x14ac:dyDescent="0.25">
      <c r="A8469" t="s">
        <v>57</v>
      </c>
      <c r="B8469" t="s">
        <v>21</v>
      </c>
      <c r="C8469" t="s">
        <v>47</v>
      </c>
      <c r="D8469" s="1">
        <v>44600</v>
      </c>
      <c r="E8469" s="4">
        <v>5453</v>
      </c>
      <c r="F8469">
        <v>770</v>
      </c>
    </row>
    <row r="8470" spans="1:6" x14ac:dyDescent="0.25">
      <c r="A8470" t="s">
        <v>55</v>
      </c>
      <c r="B8470" t="s">
        <v>9</v>
      </c>
      <c r="C8470" t="s">
        <v>52</v>
      </c>
      <c r="D8470" s="1">
        <v>44600</v>
      </c>
      <c r="E8470" s="4">
        <v>1386</v>
      </c>
      <c r="F8470">
        <v>87</v>
      </c>
    </row>
    <row r="8471" spans="1:6" x14ac:dyDescent="0.25">
      <c r="A8471" t="s">
        <v>46</v>
      </c>
      <c r="B8471" t="s">
        <v>21</v>
      </c>
      <c r="C8471" t="s">
        <v>43</v>
      </c>
      <c r="D8471" s="1">
        <v>44600</v>
      </c>
      <c r="E8471" s="4">
        <v>5971</v>
      </c>
      <c r="F8471">
        <v>272</v>
      </c>
    </row>
    <row r="8472" spans="1:6" x14ac:dyDescent="0.25">
      <c r="A8472" t="s">
        <v>13</v>
      </c>
      <c r="B8472" t="s">
        <v>9</v>
      </c>
      <c r="C8472" t="s">
        <v>14</v>
      </c>
      <c r="D8472" s="1">
        <v>44600</v>
      </c>
      <c r="E8472" s="4">
        <v>3640</v>
      </c>
      <c r="F8472">
        <v>152</v>
      </c>
    </row>
    <row r="8473" spans="1:6" x14ac:dyDescent="0.25">
      <c r="A8473" t="s">
        <v>51</v>
      </c>
      <c r="B8473" t="s">
        <v>21</v>
      </c>
      <c r="C8473" t="s">
        <v>50</v>
      </c>
      <c r="D8473" s="1">
        <v>44600</v>
      </c>
      <c r="E8473" s="4">
        <v>567</v>
      </c>
      <c r="F8473">
        <v>30</v>
      </c>
    </row>
    <row r="8474" spans="1:6" x14ac:dyDescent="0.25">
      <c r="A8474" t="s">
        <v>20</v>
      </c>
      <c r="B8474" t="s">
        <v>27</v>
      </c>
      <c r="C8474" t="s">
        <v>48</v>
      </c>
      <c r="D8474" s="1">
        <v>44600</v>
      </c>
      <c r="E8474" s="4">
        <v>4823</v>
      </c>
      <c r="F8474">
        <v>210</v>
      </c>
    </row>
    <row r="8475" spans="1:6" x14ac:dyDescent="0.25">
      <c r="A8475" t="s">
        <v>10</v>
      </c>
      <c r="B8475" t="s">
        <v>11</v>
      </c>
      <c r="C8475" t="s">
        <v>14</v>
      </c>
      <c r="D8475" s="1">
        <v>44600</v>
      </c>
      <c r="E8475" s="4">
        <v>8841</v>
      </c>
      <c r="F8475">
        <v>341</v>
      </c>
    </row>
    <row r="8476" spans="1:6" x14ac:dyDescent="0.25">
      <c r="A8476" t="s">
        <v>57</v>
      </c>
      <c r="B8476" t="s">
        <v>11</v>
      </c>
      <c r="C8476" t="s">
        <v>22</v>
      </c>
      <c r="D8476" s="1">
        <v>44600</v>
      </c>
      <c r="E8476" s="4">
        <v>7189</v>
      </c>
      <c r="F8476">
        <v>327</v>
      </c>
    </row>
    <row r="8477" spans="1:6" x14ac:dyDescent="0.25">
      <c r="A8477" t="s">
        <v>5</v>
      </c>
      <c r="B8477" t="s">
        <v>16</v>
      </c>
      <c r="C8477" t="s">
        <v>30</v>
      </c>
      <c r="D8477" s="1">
        <v>44600</v>
      </c>
      <c r="E8477" s="4">
        <v>2695</v>
      </c>
      <c r="F8477">
        <v>104</v>
      </c>
    </row>
    <row r="8478" spans="1:6" x14ac:dyDescent="0.25">
      <c r="A8478" t="s">
        <v>32</v>
      </c>
      <c r="B8478" t="s">
        <v>6</v>
      </c>
      <c r="C8478" t="s">
        <v>24</v>
      </c>
      <c r="D8478" s="1">
        <v>44600</v>
      </c>
      <c r="E8478" s="4">
        <v>2072</v>
      </c>
      <c r="F8478">
        <v>104</v>
      </c>
    </row>
    <row r="8479" spans="1:6" x14ac:dyDescent="0.25">
      <c r="A8479" t="s">
        <v>34</v>
      </c>
      <c r="B8479" t="s">
        <v>6</v>
      </c>
      <c r="C8479" t="s">
        <v>52</v>
      </c>
      <c r="D8479" s="1">
        <v>44600</v>
      </c>
      <c r="E8479" s="4">
        <v>3304</v>
      </c>
      <c r="F8479">
        <v>301</v>
      </c>
    </row>
    <row r="8480" spans="1:6" x14ac:dyDescent="0.25">
      <c r="A8480" t="s">
        <v>54</v>
      </c>
      <c r="B8480" t="s">
        <v>6</v>
      </c>
      <c r="C8480" t="s">
        <v>42</v>
      </c>
      <c r="D8480" s="1">
        <v>44600</v>
      </c>
      <c r="E8480" s="4">
        <v>2387</v>
      </c>
      <c r="F8480">
        <v>199</v>
      </c>
    </row>
    <row r="8481" spans="1:6" x14ac:dyDescent="0.25">
      <c r="A8481" t="s">
        <v>39</v>
      </c>
      <c r="B8481" t="s">
        <v>11</v>
      </c>
      <c r="C8481" t="s">
        <v>7</v>
      </c>
      <c r="D8481" s="1">
        <v>44600</v>
      </c>
      <c r="E8481" s="4">
        <v>2499</v>
      </c>
      <c r="F8481">
        <v>100</v>
      </c>
    </row>
    <row r="8482" spans="1:6" x14ac:dyDescent="0.25">
      <c r="A8482" t="s">
        <v>37</v>
      </c>
      <c r="B8482" t="s">
        <v>11</v>
      </c>
      <c r="C8482" t="s">
        <v>19</v>
      </c>
      <c r="D8482" s="1">
        <v>44600</v>
      </c>
      <c r="E8482" s="4">
        <v>1162</v>
      </c>
      <c r="F8482">
        <v>59</v>
      </c>
    </row>
    <row r="8483" spans="1:6" x14ac:dyDescent="0.25">
      <c r="A8483" t="s">
        <v>53</v>
      </c>
      <c r="B8483" t="s">
        <v>16</v>
      </c>
      <c r="C8483" t="s">
        <v>42</v>
      </c>
      <c r="D8483" s="1">
        <v>44600</v>
      </c>
      <c r="E8483" s="4">
        <v>2373</v>
      </c>
      <c r="F8483">
        <v>198</v>
      </c>
    </row>
    <row r="8484" spans="1:6" x14ac:dyDescent="0.25">
      <c r="A8484" t="s">
        <v>15</v>
      </c>
      <c r="B8484" t="s">
        <v>27</v>
      </c>
      <c r="C8484" t="s">
        <v>19</v>
      </c>
      <c r="D8484" s="1">
        <v>44600</v>
      </c>
      <c r="E8484" s="4">
        <v>8421</v>
      </c>
      <c r="F8484">
        <v>444</v>
      </c>
    </row>
    <row r="8485" spans="1:6" x14ac:dyDescent="0.25">
      <c r="A8485" t="s">
        <v>5</v>
      </c>
      <c r="B8485" t="s">
        <v>11</v>
      </c>
      <c r="C8485" t="s">
        <v>35</v>
      </c>
      <c r="D8485" s="1">
        <v>44600</v>
      </c>
      <c r="E8485" s="4">
        <v>2807</v>
      </c>
      <c r="F8485">
        <v>234</v>
      </c>
    </row>
    <row r="8486" spans="1:6" x14ac:dyDescent="0.25">
      <c r="A8486" t="s">
        <v>54</v>
      </c>
      <c r="B8486" t="s">
        <v>6</v>
      </c>
      <c r="C8486" t="s">
        <v>30</v>
      </c>
      <c r="D8486" s="1">
        <v>44600</v>
      </c>
      <c r="E8486" s="4">
        <v>448</v>
      </c>
      <c r="F8486">
        <v>16</v>
      </c>
    </row>
    <row r="8487" spans="1:6" x14ac:dyDescent="0.25">
      <c r="A8487" t="s">
        <v>5</v>
      </c>
      <c r="B8487" t="s">
        <v>9</v>
      </c>
      <c r="C8487" t="s">
        <v>44</v>
      </c>
      <c r="D8487" s="1">
        <v>44600</v>
      </c>
      <c r="E8487" s="4">
        <v>9436</v>
      </c>
      <c r="F8487">
        <v>378</v>
      </c>
    </row>
    <row r="8488" spans="1:6" x14ac:dyDescent="0.25">
      <c r="A8488" t="s">
        <v>41</v>
      </c>
      <c r="B8488" t="s">
        <v>6</v>
      </c>
      <c r="C8488" t="s">
        <v>7</v>
      </c>
      <c r="D8488" s="1">
        <v>44600</v>
      </c>
      <c r="E8488" s="4">
        <v>140</v>
      </c>
      <c r="F8488">
        <v>7</v>
      </c>
    </row>
    <row r="8489" spans="1:6" x14ac:dyDescent="0.25">
      <c r="A8489" t="s">
        <v>51</v>
      </c>
      <c r="B8489" t="s">
        <v>27</v>
      </c>
      <c r="C8489" t="s">
        <v>42</v>
      </c>
      <c r="D8489" s="1">
        <v>44600</v>
      </c>
      <c r="E8489" s="4">
        <v>49</v>
      </c>
      <c r="F8489">
        <v>3</v>
      </c>
    </row>
    <row r="8490" spans="1:6" x14ac:dyDescent="0.25">
      <c r="A8490" t="s">
        <v>49</v>
      </c>
      <c r="B8490" t="s">
        <v>27</v>
      </c>
      <c r="C8490" t="s">
        <v>22</v>
      </c>
      <c r="D8490" s="1">
        <v>44600</v>
      </c>
      <c r="E8490" s="4">
        <v>16121</v>
      </c>
      <c r="F8490">
        <v>672</v>
      </c>
    </row>
    <row r="8491" spans="1:6" x14ac:dyDescent="0.25">
      <c r="A8491" t="s">
        <v>55</v>
      </c>
      <c r="B8491" t="s">
        <v>9</v>
      </c>
      <c r="C8491" t="s">
        <v>22</v>
      </c>
      <c r="D8491" s="1">
        <v>44600</v>
      </c>
      <c r="E8491" s="4">
        <v>8246</v>
      </c>
      <c r="F8491">
        <v>330</v>
      </c>
    </row>
    <row r="8492" spans="1:6" x14ac:dyDescent="0.25">
      <c r="A8492" t="s">
        <v>18</v>
      </c>
      <c r="B8492" t="s">
        <v>16</v>
      </c>
      <c r="C8492" t="s">
        <v>35</v>
      </c>
      <c r="D8492" s="1">
        <v>44600</v>
      </c>
      <c r="E8492" s="4">
        <v>3157</v>
      </c>
      <c r="F8492">
        <v>211</v>
      </c>
    </row>
    <row r="8493" spans="1:6" x14ac:dyDescent="0.25">
      <c r="A8493" t="s">
        <v>37</v>
      </c>
      <c r="B8493" t="s">
        <v>27</v>
      </c>
      <c r="C8493" t="s">
        <v>36</v>
      </c>
      <c r="D8493" s="1">
        <v>44600</v>
      </c>
      <c r="E8493" s="4">
        <v>2163</v>
      </c>
      <c r="F8493">
        <v>109</v>
      </c>
    </row>
    <row r="8494" spans="1:6" x14ac:dyDescent="0.25">
      <c r="A8494" t="s">
        <v>57</v>
      </c>
      <c r="B8494" t="s">
        <v>27</v>
      </c>
      <c r="C8494" t="s">
        <v>12</v>
      </c>
      <c r="D8494" s="1">
        <v>44600</v>
      </c>
      <c r="E8494" s="4">
        <v>5509</v>
      </c>
      <c r="F8494">
        <v>501</v>
      </c>
    </row>
    <row r="8495" spans="1:6" x14ac:dyDescent="0.25">
      <c r="A8495" t="s">
        <v>56</v>
      </c>
      <c r="B8495" t="s">
        <v>27</v>
      </c>
      <c r="C8495" t="s">
        <v>14</v>
      </c>
      <c r="D8495" s="1">
        <v>44600</v>
      </c>
      <c r="E8495" s="4">
        <v>10535</v>
      </c>
      <c r="F8495">
        <v>479</v>
      </c>
    </row>
    <row r="8496" spans="1:6" x14ac:dyDescent="0.25">
      <c r="A8496" t="s">
        <v>15</v>
      </c>
      <c r="B8496" t="s">
        <v>9</v>
      </c>
      <c r="C8496" t="s">
        <v>26</v>
      </c>
      <c r="D8496" s="1">
        <v>44600</v>
      </c>
      <c r="E8496" s="4">
        <v>1869</v>
      </c>
      <c r="F8496">
        <v>156</v>
      </c>
    </row>
    <row r="8497" spans="1:6" x14ac:dyDescent="0.25">
      <c r="A8497" t="s">
        <v>10</v>
      </c>
      <c r="B8497" t="s">
        <v>16</v>
      </c>
      <c r="C8497" t="s">
        <v>45</v>
      </c>
      <c r="D8497" s="1">
        <v>44600</v>
      </c>
      <c r="E8497" s="4">
        <v>7329</v>
      </c>
      <c r="F8497">
        <v>306</v>
      </c>
    </row>
    <row r="8498" spans="1:6" x14ac:dyDescent="0.25">
      <c r="A8498" t="s">
        <v>53</v>
      </c>
      <c r="B8498" t="s">
        <v>11</v>
      </c>
      <c r="C8498" t="s">
        <v>28</v>
      </c>
      <c r="D8498" s="1">
        <v>44600</v>
      </c>
      <c r="E8498" s="4">
        <v>392</v>
      </c>
      <c r="F8498">
        <v>15</v>
      </c>
    </row>
    <row r="8499" spans="1:6" x14ac:dyDescent="0.25">
      <c r="A8499" t="s">
        <v>55</v>
      </c>
      <c r="B8499" t="s">
        <v>11</v>
      </c>
      <c r="C8499" t="s">
        <v>38</v>
      </c>
      <c r="D8499" s="1">
        <v>44600</v>
      </c>
      <c r="E8499" s="4">
        <v>3647</v>
      </c>
      <c r="F8499">
        <v>166</v>
      </c>
    </row>
    <row r="8500" spans="1:6" x14ac:dyDescent="0.25">
      <c r="A8500" t="s">
        <v>20</v>
      </c>
      <c r="B8500" t="s">
        <v>27</v>
      </c>
      <c r="C8500" t="s">
        <v>50</v>
      </c>
      <c r="D8500" s="1">
        <v>44600</v>
      </c>
      <c r="E8500" s="4">
        <v>2366</v>
      </c>
      <c r="F8500">
        <v>140</v>
      </c>
    </row>
    <row r="8501" spans="1:6" x14ac:dyDescent="0.25">
      <c r="A8501" t="s">
        <v>29</v>
      </c>
      <c r="B8501" t="s">
        <v>27</v>
      </c>
      <c r="C8501" t="s">
        <v>43</v>
      </c>
      <c r="D8501" s="1">
        <v>44600</v>
      </c>
      <c r="E8501" s="4">
        <v>7056</v>
      </c>
      <c r="F8501">
        <v>321</v>
      </c>
    </row>
    <row r="8502" spans="1:6" x14ac:dyDescent="0.25">
      <c r="A8502" t="s">
        <v>40</v>
      </c>
      <c r="B8502" t="s">
        <v>11</v>
      </c>
      <c r="C8502" t="s">
        <v>45</v>
      </c>
      <c r="D8502" s="1">
        <v>44600</v>
      </c>
      <c r="E8502" s="4">
        <v>6363</v>
      </c>
      <c r="F8502">
        <v>266</v>
      </c>
    </row>
    <row r="8503" spans="1:6" x14ac:dyDescent="0.25">
      <c r="A8503" t="s">
        <v>56</v>
      </c>
      <c r="B8503" t="s">
        <v>21</v>
      </c>
      <c r="C8503" t="s">
        <v>52</v>
      </c>
      <c r="D8503" s="1">
        <v>44600</v>
      </c>
      <c r="E8503" s="4">
        <v>1463</v>
      </c>
      <c r="F8503">
        <v>92</v>
      </c>
    </row>
    <row r="8504" spans="1:6" x14ac:dyDescent="0.25">
      <c r="A8504" t="s">
        <v>54</v>
      </c>
      <c r="B8504" t="s">
        <v>11</v>
      </c>
      <c r="C8504" t="s">
        <v>36</v>
      </c>
      <c r="D8504" s="1">
        <v>44601</v>
      </c>
      <c r="E8504" s="4">
        <v>7413</v>
      </c>
      <c r="F8504">
        <v>391</v>
      </c>
    </row>
    <row r="8505" spans="1:6" x14ac:dyDescent="0.25">
      <c r="A8505" t="s">
        <v>13</v>
      </c>
      <c r="B8505" t="s">
        <v>16</v>
      </c>
      <c r="C8505" t="s">
        <v>47</v>
      </c>
      <c r="D8505" s="1">
        <v>44601</v>
      </c>
      <c r="E8505" s="4">
        <v>7700</v>
      </c>
      <c r="F8505">
        <v>700</v>
      </c>
    </row>
    <row r="8506" spans="1:6" x14ac:dyDescent="0.25">
      <c r="A8506" t="s">
        <v>8</v>
      </c>
      <c r="B8506" t="s">
        <v>11</v>
      </c>
      <c r="C8506" t="s">
        <v>43</v>
      </c>
      <c r="D8506" s="1">
        <v>44601</v>
      </c>
      <c r="E8506" s="4">
        <v>9268</v>
      </c>
      <c r="F8506">
        <v>403</v>
      </c>
    </row>
    <row r="8507" spans="1:6" x14ac:dyDescent="0.25">
      <c r="A8507" t="s">
        <v>37</v>
      </c>
      <c r="B8507" t="s">
        <v>11</v>
      </c>
      <c r="C8507" t="s">
        <v>31</v>
      </c>
      <c r="D8507" s="1">
        <v>44601</v>
      </c>
      <c r="E8507" s="4">
        <v>805</v>
      </c>
      <c r="F8507">
        <v>30</v>
      </c>
    </row>
    <row r="8508" spans="1:6" x14ac:dyDescent="0.25">
      <c r="A8508" t="s">
        <v>57</v>
      </c>
      <c r="B8508" t="s">
        <v>6</v>
      </c>
      <c r="C8508" t="s">
        <v>50</v>
      </c>
      <c r="D8508" s="1">
        <v>44601</v>
      </c>
      <c r="E8508" s="4">
        <v>9989</v>
      </c>
      <c r="F8508">
        <v>476</v>
      </c>
    </row>
    <row r="8509" spans="1:6" x14ac:dyDescent="0.25">
      <c r="A8509" t="s">
        <v>33</v>
      </c>
      <c r="B8509" t="s">
        <v>16</v>
      </c>
      <c r="C8509" t="s">
        <v>28</v>
      </c>
      <c r="D8509" s="1">
        <v>44601</v>
      </c>
      <c r="E8509" s="4">
        <v>5187</v>
      </c>
      <c r="F8509">
        <v>179</v>
      </c>
    </row>
    <row r="8510" spans="1:6" x14ac:dyDescent="0.25">
      <c r="A8510" t="s">
        <v>53</v>
      </c>
      <c r="B8510" t="s">
        <v>21</v>
      </c>
      <c r="C8510" t="s">
        <v>35</v>
      </c>
      <c r="D8510" s="1">
        <v>44601</v>
      </c>
      <c r="E8510" s="4">
        <v>11795</v>
      </c>
      <c r="F8510">
        <v>840</v>
      </c>
    </row>
    <row r="8511" spans="1:6" x14ac:dyDescent="0.25">
      <c r="A8511" t="s">
        <v>23</v>
      </c>
      <c r="B8511" t="s">
        <v>27</v>
      </c>
      <c r="C8511" t="s">
        <v>24</v>
      </c>
      <c r="D8511" s="1">
        <v>44601</v>
      </c>
      <c r="E8511" s="4">
        <v>7924</v>
      </c>
      <c r="F8511">
        <v>317</v>
      </c>
    </row>
    <row r="8512" spans="1:6" x14ac:dyDescent="0.25">
      <c r="A8512" t="s">
        <v>15</v>
      </c>
      <c r="B8512" t="s">
        <v>21</v>
      </c>
      <c r="C8512" t="s">
        <v>35</v>
      </c>
      <c r="D8512" s="1">
        <v>44601</v>
      </c>
      <c r="E8512" s="4">
        <v>1239</v>
      </c>
      <c r="F8512">
        <v>104</v>
      </c>
    </row>
    <row r="8513" spans="1:6" x14ac:dyDescent="0.25">
      <c r="A8513" t="s">
        <v>54</v>
      </c>
      <c r="B8513" t="s">
        <v>27</v>
      </c>
      <c r="C8513" t="s">
        <v>52</v>
      </c>
      <c r="D8513" s="1">
        <v>44601</v>
      </c>
      <c r="E8513" s="4">
        <v>2121</v>
      </c>
      <c r="F8513">
        <v>152</v>
      </c>
    </row>
    <row r="8514" spans="1:6" x14ac:dyDescent="0.25">
      <c r="A8514" t="s">
        <v>10</v>
      </c>
      <c r="B8514" t="s">
        <v>6</v>
      </c>
      <c r="C8514" t="s">
        <v>19</v>
      </c>
      <c r="D8514" s="1">
        <v>44601</v>
      </c>
      <c r="E8514" s="4">
        <v>12537</v>
      </c>
      <c r="F8514">
        <v>597</v>
      </c>
    </row>
    <row r="8515" spans="1:6" x14ac:dyDescent="0.25">
      <c r="A8515" t="s">
        <v>56</v>
      </c>
      <c r="B8515" t="s">
        <v>9</v>
      </c>
      <c r="C8515" t="s">
        <v>12</v>
      </c>
      <c r="D8515" s="1">
        <v>44601</v>
      </c>
      <c r="E8515" s="4">
        <v>6853</v>
      </c>
      <c r="F8515">
        <v>528</v>
      </c>
    </row>
    <row r="8516" spans="1:6" x14ac:dyDescent="0.25">
      <c r="A8516" t="s">
        <v>18</v>
      </c>
      <c r="B8516" t="s">
        <v>16</v>
      </c>
      <c r="C8516" t="s">
        <v>14</v>
      </c>
      <c r="D8516" s="1">
        <v>44601</v>
      </c>
      <c r="E8516" s="4">
        <v>10101</v>
      </c>
      <c r="F8516">
        <v>421</v>
      </c>
    </row>
    <row r="8517" spans="1:6" x14ac:dyDescent="0.25">
      <c r="A8517" t="s">
        <v>18</v>
      </c>
      <c r="B8517" t="s">
        <v>16</v>
      </c>
      <c r="C8517" t="s">
        <v>19</v>
      </c>
      <c r="D8517" s="1">
        <v>44601</v>
      </c>
      <c r="E8517" s="4">
        <v>3787</v>
      </c>
      <c r="F8517">
        <v>181</v>
      </c>
    </row>
    <row r="8518" spans="1:6" x14ac:dyDescent="0.25">
      <c r="A8518" t="s">
        <v>13</v>
      </c>
      <c r="B8518" t="s">
        <v>11</v>
      </c>
      <c r="C8518" t="s">
        <v>22</v>
      </c>
      <c r="D8518" s="1">
        <v>44601</v>
      </c>
      <c r="E8518" s="4">
        <v>8113</v>
      </c>
      <c r="F8518">
        <v>313</v>
      </c>
    </row>
    <row r="8519" spans="1:6" x14ac:dyDescent="0.25">
      <c r="A8519" t="s">
        <v>32</v>
      </c>
      <c r="B8519" t="s">
        <v>21</v>
      </c>
      <c r="C8519" t="s">
        <v>31</v>
      </c>
      <c r="D8519" s="1">
        <v>44601</v>
      </c>
      <c r="E8519" s="4">
        <v>6573</v>
      </c>
      <c r="F8519">
        <v>253</v>
      </c>
    </row>
    <row r="8520" spans="1:6" x14ac:dyDescent="0.25">
      <c r="A8520" t="s">
        <v>51</v>
      </c>
      <c r="B8520" t="s">
        <v>11</v>
      </c>
      <c r="C8520" t="s">
        <v>12</v>
      </c>
      <c r="D8520" s="1">
        <v>44601</v>
      </c>
      <c r="E8520" s="4">
        <v>11424</v>
      </c>
      <c r="F8520">
        <v>770</v>
      </c>
    </row>
    <row r="8521" spans="1:6" x14ac:dyDescent="0.25">
      <c r="A8521" t="s">
        <v>55</v>
      </c>
      <c r="B8521" t="s">
        <v>11</v>
      </c>
      <c r="C8521" t="s">
        <v>26</v>
      </c>
      <c r="D8521" s="1">
        <v>44601</v>
      </c>
      <c r="E8521" s="4">
        <v>6699</v>
      </c>
      <c r="F8521">
        <v>479</v>
      </c>
    </row>
    <row r="8522" spans="1:6" x14ac:dyDescent="0.25">
      <c r="A8522" t="s">
        <v>56</v>
      </c>
      <c r="B8522" t="s">
        <v>11</v>
      </c>
      <c r="C8522" t="s">
        <v>19</v>
      </c>
      <c r="D8522" s="1">
        <v>44601</v>
      </c>
      <c r="E8522" s="4">
        <v>10479</v>
      </c>
      <c r="F8522">
        <v>524</v>
      </c>
    </row>
    <row r="8523" spans="1:6" x14ac:dyDescent="0.25">
      <c r="A8523" t="s">
        <v>55</v>
      </c>
      <c r="B8523" t="s">
        <v>16</v>
      </c>
      <c r="C8523" t="s">
        <v>52</v>
      </c>
      <c r="D8523" s="1">
        <v>44601</v>
      </c>
      <c r="E8523" s="4">
        <v>13937</v>
      </c>
      <c r="F8523">
        <v>980</v>
      </c>
    </row>
    <row r="8524" spans="1:6" x14ac:dyDescent="0.25">
      <c r="A8524" t="s">
        <v>8</v>
      </c>
      <c r="B8524" t="s">
        <v>9</v>
      </c>
      <c r="C8524" t="s">
        <v>35</v>
      </c>
      <c r="D8524" s="1">
        <v>44601</v>
      </c>
      <c r="E8524" s="4">
        <v>2730</v>
      </c>
      <c r="F8524">
        <v>182</v>
      </c>
    </row>
    <row r="8525" spans="1:6" x14ac:dyDescent="0.25">
      <c r="A8525" t="s">
        <v>10</v>
      </c>
      <c r="B8525" t="s">
        <v>27</v>
      </c>
      <c r="C8525" t="s">
        <v>36</v>
      </c>
      <c r="D8525" s="1">
        <v>44601</v>
      </c>
      <c r="E8525" s="4">
        <v>8890</v>
      </c>
      <c r="F8525">
        <v>405</v>
      </c>
    </row>
    <row r="8526" spans="1:6" x14ac:dyDescent="0.25">
      <c r="A8526" t="s">
        <v>54</v>
      </c>
      <c r="B8526" t="s">
        <v>11</v>
      </c>
      <c r="C8526" t="s">
        <v>45</v>
      </c>
      <c r="D8526" s="1">
        <v>44601</v>
      </c>
      <c r="E8526" s="4">
        <v>10759</v>
      </c>
      <c r="F8526">
        <v>414</v>
      </c>
    </row>
    <row r="8527" spans="1:6" x14ac:dyDescent="0.25">
      <c r="A8527" t="s">
        <v>13</v>
      </c>
      <c r="B8527" t="s">
        <v>16</v>
      </c>
      <c r="C8527" t="s">
        <v>35</v>
      </c>
      <c r="D8527" s="1">
        <v>44601</v>
      </c>
      <c r="E8527" s="4">
        <v>3976</v>
      </c>
      <c r="F8527">
        <v>284</v>
      </c>
    </row>
    <row r="8528" spans="1:6" x14ac:dyDescent="0.25">
      <c r="A8528" t="s">
        <v>20</v>
      </c>
      <c r="B8528" t="s">
        <v>11</v>
      </c>
      <c r="C8528" t="s">
        <v>17</v>
      </c>
      <c r="D8528" s="1">
        <v>44601</v>
      </c>
      <c r="E8528" s="4">
        <v>6552</v>
      </c>
      <c r="F8528">
        <v>328</v>
      </c>
    </row>
    <row r="8529" spans="1:6" x14ac:dyDescent="0.25">
      <c r="A8529" t="s">
        <v>56</v>
      </c>
      <c r="B8529" t="s">
        <v>27</v>
      </c>
      <c r="C8529" t="s">
        <v>7</v>
      </c>
      <c r="D8529" s="1">
        <v>44601</v>
      </c>
      <c r="E8529" s="4">
        <v>6937</v>
      </c>
      <c r="F8529">
        <v>316</v>
      </c>
    </row>
    <row r="8530" spans="1:6" x14ac:dyDescent="0.25">
      <c r="A8530" t="s">
        <v>53</v>
      </c>
      <c r="B8530" t="s">
        <v>16</v>
      </c>
      <c r="C8530" t="s">
        <v>24</v>
      </c>
      <c r="D8530" s="1">
        <v>44601</v>
      </c>
      <c r="E8530" s="4">
        <v>1344</v>
      </c>
      <c r="F8530">
        <v>62</v>
      </c>
    </row>
    <row r="8531" spans="1:6" x14ac:dyDescent="0.25">
      <c r="A8531" t="s">
        <v>40</v>
      </c>
      <c r="B8531" t="s">
        <v>11</v>
      </c>
      <c r="C8531" t="s">
        <v>48</v>
      </c>
      <c r="D8531" s="1">
        <v>44601</v>
      </c>
      <c r="E8531" s="4">
        <v>3080</v>
      </c>
      <c r="F8531">
        <v>129</v>
      </c>
    </row>
    <row r="8532" spans="1:6" x14ac:dyDescent="0.25">
      <c r="A8532" t="s">
        <v>39</v>
      </c>
      <c r="B8532" t="s">
        <v>9</v>
      </c>
      <c r="C8532" t="s">
        <v>22</v>
      </c>
      <c r="D8532" s="1">
        <v>44601</v>
      </c>
      <c r="E8532" s="4">
        <v>364</v>
      </c>
      <c r="F8532">
        <v>15</v>
      </c>
    </row>
    <row r="8533" spans="1:6" x14ac:dyDescent="0.25">
      <c r="A8533" t="s">
        <v>55</v>
      </c>
      <c r="B8533" t="s">
        <v>9</v>
      </c>
      <c r="C8533" t="s">
        <v>36</v>
      </c>
      <c r="D8533" s="1">
        <v>44601</v>
      </c>
      <c r="E8533" s="4">
        <v>2590</v>
      </c>
      <c r="F8533">
        <v>118</v>
      </c>
    </row>
    <row r="8534" spans="1:6" x14ac:dyDescent="0.25">
      <c r="A8534" t="s">
        <v>56</v>
      </c>
      <c r="B8534" t="s">
        <v>9</v>
      </c>
      <c r="C8534" t="s">
        <v>7</v>
      </c>
      <c r="D8534" s="1">
        <v>44601</v>
      </c>
      <c r="E8534" s="4">
        <v>1190</v>
      </c>
      <c r="F8534">
        <v>52</v>
      </c>
    </row>
    <row r="8535" spans="1:6" x14ac:dyDescent="0.25">
      <c r="A8535" t="s">
        <v>8</v>
      </c>
      <c r="B8535" t="s">
        <v>27</v>
      </c>
      <c r="C8535" t="s">
        <v>26</v>
      </c>
      <c r="D8535" s="1">
        <v>44601</v>
      </c>
      <c r="E8535" s="4">
        <v>7756</v>
      </c>
      <c r="F8535">
        <v>597</v>
      </c>
    </row>
    <row r="8536" spans="1:6" x14ac:dyDescent="0.25">
      <c r="A8536" t="s">
        <v>37</v>
      </c>
      <c r="B8536" t="s">
        <v>27</v>
      </c>
      <c r="C8536" t="s">
        <v>42</v>
      </c>
      <c r="D8536" s="1">
        <v>44601</v>
      </c>
      <c r="E8536" s="4">
        <v>8477</v>
      </c>
      <c r="F8536">
        <v>700</v>
      </c>
    </row>
    <row r="8537" spans="1:6" x14ac:dyDescent="0.25">
      <c r="A8537" t="s">
        <v>10</v>
      </c>
      <c r="B8537" t="s">
        <v>6</v>
      </c>
      <c r="C8537" t="s">
        <v>26</v>
      </c>
      <c r="D8537" s="1">
        <v>44601</v>
      </c>
      <c r="E8537" s="4">
        <v>9982</v>
      </c>
      <c r="F8537">
        <v>770</v>
      </c>
    </row>
    <row r="8538" spans="1:6" x14ac:dyDescent="0.25">
      <c r="A8538" t="s">
        <v>39</v>
      </c>
      <c r="B8538" t="s">
        <v>27</v>
      </c>
      <c r="C8538" t="s">
        <v>17</v>
      </c>
      <c r="D8538" s="1">
        <v>44601</v>
      </c>
      <c r="E8538" s="4">
        <v>9107</v>
      </c>
      <c r="F8538">
        <v>380</v>
      </c>
    </row>
    <row r="8539" spans="1:6" x14ac:dyDescent="0.25">
      <c r="A8539" t="s">
        <v>39</v>
      </c>
      <c r="B8539" t="s">
        <v>9</v>
      </c>
      <c r="C8539" t="s">
        <v>14</v>
      </c>
      <c r="D8539" s="1">
        <v>44601</v>
      </c>
      <c r="E8539" s="4">
        <v>5327</v>
      </c>
      <c r="F8539">
        <v>214</v>
      </c>
    </row>
    <row r="8540" spans="1:6" x14ac:dyDescent="0.25">
      <c r="A8540" t="s">
        <v>37</v>
      </c>
      <c r="B8540" t="s">
        <v>9</v>
      </c>
      <c r="C8540" t="s">
        <v>7</v>
      </c>
      <c r="D8540" s="1">
        <v>44601</v>
      </c>
      <c r="E8540" s="4">
        <v>2842</v>
      </c>
      <c r="F8540">
        <v>114</v>
      </c>
    </row>
    <row r="8541" spans="1:6" x14ac:dyDescent="0.25">
      <c r="A8541" t="s">
        <v>46</v>
      </c>
      <c r="B8541" t="s">
        <v>9</v>
      </c>
      <c r="C8541" t="s">
        <v>14</v>
      </c>
      <c r="D8541" s="1">
        <v>44601</v>
      </c>
      <c r="E8541" s="4">
        <v>17360</v>
      </c>
      <c r="F8541">
        <v>770</v>
      </c>
    </row>
    <row r="8542" spans="1:6" x14ac:dyDescent="0.25">
      <c r="A8542" t="s">
        <v>49</v>
      </c>
      <c r="B8542" t="s">
        <v>27</v>
      </c>
      <c r="C8542" t="s">
        <v>45</v>
      </c>
      <c r="D8542" s="1">
        <v>44601</v>
      </c>
      <c r="E8542" s="4">
        <v>5439</v>
      </c>
      <c r="F8542">
        <v>237</v>
      </c>
    </row>
    <row r="8543" spans="1:6" x14ac:dyDescent="0.25">
      <c r="A8543" t="s">
        <v>20</v>
      </c>
      <c r="B8543" t="s">
        <v>6</v>
      </c>
      <c r="C8543" t="s">
        <v>52</v>
      </c>
      <c r="D8543" s="1">
        <v>44601</v>
      </c>
      <c r="E8543" s="4">
        <v>3024</v>
      </c>
      <c r="F8543">
        <v>216</v>
      </c>
    </row>
    <row r="8544" spans="1:6" x14ac:dyDescent="0.25">
      <c r="A8544" t="s">
        <v>34</v>
      </c>
      <c r="B8544" t="s">
        <v>27</v>
      </c>
      <c r="C8544" t="s">
        <v>48</v>
      </c>
      <c r="D8544" s="1">
        <v>44601</v>
      </c>
      <c r="E8544" s="4">
        <v>13230</v>
      </c>
      <c r="F8544">
        <v>552</v>
      </c>
    </row>
    <row r="8545" spans="1:6" x14ac:dyDescent="0.25">
      <c r="A8545" t="s">
        <v>32</v>
      </c>
      <c r="B8545" t="s">
        <v>21</v>
      </c>
      <c r="C8545" t="s">
        <v>42</v>
      </c>
      <c r="D8545" s="1">
        <v>44601</v>
      </c>
      <c r="E8545" s="4">
        <v>10304</v>
      </c>
      <c r="F8545">
        <v>607</v>
      </c>
    </row>
    <row r="8546" spans="1:6" x14ac:dyDescent="0.25">
      <c r="A8546" t="s">
        <v>33</v>
      </c>
      <c r="B8546" t="s">
        <v>16</v>
      </c>
      <c r="C8546" t="s">
        <v>22</v>
      </c>
      <c r="D8546" s="1">
        <v>44601</v>
      </c>
      <c r="E8546" s="4">
        <v>10752</v>
      </c>
      <c r="F8546">
        <v>414</v>
      </c>
    </row>
    <row r="8547" spans="1:6" x14ac:dyDescent="0.25">
      <c r="A8547" t="s">
        <v>23</v>
      </c>
      <c r="B8547" t="s">
        <v>11</v>
      </c>
      <c r="C8547" t="s">
        <v>12</v>
      </c>
      <c r="D8547" s="1">
        <v>44601</v>
      </c>
      <c r="E8547" s="4">
        <v>4361</v>
      </c>
      <c r="F8547">
        <v>312</v>
      </c>
    </row>
    <row r="8548" spans="1:6" x14ac:dyDescent="0.25">
      <c r="A8548" t="s">
        <v>13</v>
      </c>
      <c r="B8548" t="s">
        <v>9</v>
      </c>
      <c r="C8548" t="s">
        <v>42</v>
      </c>
      <c r="D8548" s="1">
        <v>44601</v>
      </c>
      <c r="E8548" s="4">
        <v>13636</v>
      </c>
      <c r="F8548">
        <v>910</v>
      </c>
    </row>
    <row r="8549" spans="1:6" x14ac:dyDescent="0.25">
      <c r="A8549" t="s">
        <v>49</v>
      </c>
      <c r="B8549" t="s">
        <v>21</v>
      </c>
      <c r="C8549" t="s">
        <v>24</v>
      </c>
      <c r="D8549" s="1">
        <v>44601</v>
      </c>
      <c r="E8549" s="4">
        <v>679</v>
      </c>
      <c r="F8549">
        <v>33</v>
      </c>
    </row>
    <row r="8550" spans="1:6" x14ac:dyDescent="0.25">
      <c r="A8550" t="s">
        <v>15</v>
      </c>
      <c r="B8550" t="s">
        <v>9</v>
      </c>
      <c r="C8550" t="s">
        <v>30</v>
      </c>
      <c r="D8550" s="1">
        <v>44601</v>
      </c>
      <c r="E8550" s="4">
        <v>441</v>
      </c>
      <c r="F8550">
        <v>15</v>
      </c>
    </row>
    <row r="8551" spans="1:6" x14ac:dyDescent="0.25">
      <c r="A8551" t="s">
        <v>46</v>
      </c>
      <c r="B8551" t="s">
        <v>6</v>
      </c>
      <c r="C8551" t="s">
        <v>47</v>
      </c>
      <c r="D8551" s="1">
        <v>44602</v>
      </c>
      <c r="E8551" s="4">
        <v>3332</v>
      </c>
      <c r="F8551">
        <v>303</v>
      </c>
    </row>
    <row r="8552" spans="1:6" x14ac:dyDescent="0.25">
      <c r="A8552" t="s">
        <v>29</v>
      </c>
      <c r="B8552" t="s">
        <v>16</v>
      </c>
      <c r="C8552" t="s">
        <v>36</v>
      </c>
      <c r="D8552" s="1">
        <v>44602</v>
      </c>
      <c r="E8552" s="4">
        <v>1533</v>
      </c>
      <c r="F8552">
        <v>73</v>
      </c>
    </row>
    <row r="8553" spans="1:6" x14ac:dyDescent="0.25">
      <c r="A8553" t="s">
        <v>32</v>
      </c>
      <c r="B8553" t="s">
        <v>21</v>
      </c>
      <c r="C8553" t="s">
        <v>36</v>
      </c>
      <c r="D8553" s="1">
        <v>44602</v>
      </c>
      <c r="E8553" s="4">
        <v>4543</v>
      </c>
      <c r="F8553">
        <v>207</v>
      </c>
    </row>
    <row r="8554" spans="1:6" x14ac:dyDescent="0.25">
      <c r="A8554" t="s">
        <v>8</v>
      </c>
      <c r="B8554" t="s">
        <v>16</v>
      </c>
      <c r="C8554" t="s">
        <v>45</v>
      </c>
      <c r="D8554" s="1">
        <v>44602</v>
      </c>
      <c r="E8554" s="4">
        <v>9415</v>
      </c>
      <c r="F8554">
        <v>410</v>
      </c>
    </row>
    <row r="8555" spans="1:6" x14ac:dyDescent="0.25">
      <c r="A8555" t="s">
        <v>29</v>
      </c>
      <c r="B8555" t="s">
        <v>6</v>
      </c>
      <c r="C8555" t="s">
        <v>36</v>
      </c>
      <c r="D8555" s="1">
        <v>44602</v>
      </c>
      <c r="E8555" s="4">
        <v>238</v>
      </c>
      <c r="F8555">
        <v>12</v>
      </c>
    </row>
    <row r="8556" spans="1:6" x14ac:dyDescent="0.25">
      <c r="A8556" t="s">
        <v>23</v>
      </c>
      <c r="B8556" t="s">
        <v>21</v>
      </c>
      <c r="C8556" t="s">
        <v>24</v>
      </c>
      <c r="D8556" s="1">
        <v>44602</v>
      </c>
      <c r="E8556" s="4">
        <v>2849</v>
      </c>
      <c r="F8556">
        <v>119</v>
      </c>
    </row>
    <row r="8557" spans="1:6" x14ac:dyDescent="0.25">
      <c r="A8557" t="s">
        <v>40</v>
      </c>
      <c r="B8557" t="s">
        <v>21</v>
      </c>
      <c r="C8557" t="s">
        <v>36</v>
      </c>
      <c r="D8557" s="1">
        <v>44602</v>
      </c>
      <c r="E8557" s="4">
        <v>6615</v>
      </c>
      <c r="F8557">
        <v>288</v>
      </c>
    </row>
    <row r="8558" spans="1:6" x14ac:dyDescent="0.25">
      <c r="A8558" t="s">
        <v>39</v>
      </c>
      <c r="B8558" t="s">
        <v>27</v>
      </c>
      <c r="C8558" t="s">
        <v>12</v>
      </c>
      <c r="D8558" s="1">
        <v>44602</v>
      </c>
      <c r="E8558" s="4">
        <v>7854</v>
      </c>
      <c r="F8558">
        <v>561</v>
      </c>
    </row>
    <row r="8559" spans="1:6" x14ac:dyDescent="0.25">
      <c r="A8559" t="s">
        <v>57</v>
      </c>
      <c r="B8559" t="s">
        <v>21</v>
      </c>
      <c r="C8559" t="s">
        <v>38</v>
      </c>
      <c r="D8559" s="1">
        <v>44602</v>
      </c>
      <c r="E8559" s="4">
        <v>2198</v>
      </c>
      <c r="F8559">
        <v>123</v>
      </c>
    </row>
    <row r="8560" spans="1:6" x14ac:dyDescent="0.25">
      <c r="A8560" t="s">
        <v>10</v>
      </c>
      <c r="B8560" t="s">
        <v>21</v>
      </c>
      <c r="C8560" t="s">
        <v>38</v>
      </c>
      <c r="D8560" s="1">
        <v>44602</v>
      </c>
      <c r="E8560" s="4">
        <v>329</v>
      </c>
      <c r="F8560">
        <v>17</v>
      </c>
    </row>
    <row r="8561" spans="1:6" x14ac:dyDescent="0.25">
      <c r="A8561" t="s">
        <v>56</v>
      </c>
      <c r="B8561" t="s">
        <v>9</v>
      </c>
      <c r="C8561" t="s">
        <v>26</v>
      </c>
      <c r="D8561" s="1">
        <v>44602</v>
      </c>
      <c r="E8561" s="4">
        <v>1176</v>
      </c>
      <c r="F8561">
        <v>70</v>
      </c>
    </row>
    <row r="8562" spans="1:6" x14ac:dyDescent="0.25">
      <c r="A8562" t="s">
        <v>32</v>
      </c>
      <c r="B8562" t="s">
        <v>11</v>
      </c>
      <c r="C8562" t="s">
        <v>17</v>
      </c>
      <c r="D8562" s="1">
        <v>44602</v>
      </c>
      <c r="E8562" s="4">
        <v>742</v>
      </c>
      <c r="F8562">
        <v>34</v>
      </c>
    </row>
    <row r="8563" spans="1:6" x14ac:dyDescent="0.25">
      <c r="A8563" t="s">
        <v>33</v>
      </c>
      <c r="B8563" t="s">
        <v>9</v>
      </c>
      <c r="C8563" t="s">
        <v>45</v>
      </c>
      <c r="D8563" s="1">
        <v>44602</v>
      </c>
      <c r="E8563" s="4">
        <v>9611</v>
      </c>
      <c r="F8563">
        <v>437</v>
      </c>
    </row>
    <row r="8564" spans="1:6" x14ac:dyDescent="0.25">
      <c r="A8564" t="s">
        <v>57</v>
      </c>
      <c r="B8564" t="s">
        <v>16</v>
      </c>
      <c r="C8564" t="s">
        <v>42</v>
      </c>
      <c r="D8564" s="1">
        <v>44602</v>
      </c>
      <c r="E8564" s="4">
        <v>3913</v>
      </c>
      <c r="F8564">
        <v>245</v>
      </c>
    </row>
    <row r="8565" spans="1:6" x14ac:dyDescent="0.25">
      <c r="A8565" t="s">
        <v>15</v>
      </c>
      <c r="B8565" t="s">
        <v>16</v>
      </c>
      <c r="C8565" t="s">
        <v>17</v>
      </c>
      <c r="D8565" s="1">
        <v>44602</v>
      </c>
      <c r="E8565" s="4">
        <v>5313</v>
      </c>
      <c r="F8565">
        <v>253</v>
      </c>
    </row>
    <row r="8566" spans="1:6" x14ac:dyDescent="0.25">
      <c r="A8566" t="s">
        <v>46</v>
      </c>
      <c r="B8566" t="s">
        <v>27</v>
      </c>
      <c r="C8566" t="s">
        <v>45</v>
      </c>
      <c r="D8566" s="1">
        <v>44602</v>
      </c>
      <c r="E8566" s="4">
        <v>13846</v>
      </c>
      <c r="F8566">
        <v>513</v>
      </c>
    </row>
    <row r="8567" spans="1:6" x14ac:dyDescent="0.25">
      <c r="A8567" t="s">
        <v>18</v>
      </c>
      <c r="B8567" t="s">
        <v>27</v>
      </c>
      <c r="C8567" t="s">
        <v>50</v>
      </c>
      <c r="D8567" s="1">
        <v>44602</v>
      </c>
      <c r="E8567" s="4">
        <v>4095</v>
      </c>
      <c r="F8567">
        <v>228</v>
      </c>
    </row>
    <row r="8568" spans="1:6" x14ac:dyDescent="0.25">
      <c r="A8568" t="s">
        <v>34</v>
      </c>
      <c r="B8568" t="s">
        <v>11</v>
      </c>
      <c r="C8568" t="s">
        <v>38</v>
      </c>
      <c r="D8568" s="1">
        <v>44602</v>
      </c>
      <c r="E8568" s="4">
        <v>2198</v>
      </c>
      <c r="F8568">
        <v>110</v>
      </c>
    </row>
    <row r="8569" spans="1:6" x14ac:dyDescent="0.25">
      <c r="A8569" t="s">
        <v>57</v>
      </c>
      <c r="B8569" t="s">
        <v>27</v>
      </c>
      <c r="C8569" t="s">
        <v>36</v>
      </c>
      <c r="D8569" s="1">
        <v>44602</v>
      </c>
      <c r="E8569" s="4">
        <v>13307</v>
      </c>
      <c r="F8569">
        <v>555</v>
      </c>
    </row>
    <row r="8570" spans="1:6" x14ac:dyDescent="0.25">
      <c r="A8570" t="s">
        <v>51</v>
      </c>
      <c r="B8570" t="s">
        <v>9</v>
      </c>
      <c r="C8570" t="s">
        <v>31</v>
      </c>
      <c r="D8570" s="1">
        <v>44602</v>
      </c>
      <c r="E8570" s="4">
        <v>8799</v>
      </c>
      <c r="F8570">
        <v>383</v>
      </c>
    </row>
    <row r="8571" spans="1:6" x14ac:dyDescent="0.25">
      <c r="A8571" t="s">
        <v>29</v>
      </c>
      <c r="B8571" t="s">
        <v>16</v>
      </c>
      <c r="C8571" t="s">
        <v>24</v>
      </c>
      <c r="D8571" s="1">
        <v>44602</v>
      </c>
      <c r="E8571" s="4">
        <v>1057</v>
      </c>
      <c r="F8571">
        <v>46</v>
      </c>
    </row>
    <row r="8572" spans="1:6" x14ac:dyDescent="0.25">
      <c r="A8572" t="s">
        <v>55</v>
      </c>
      <c r="B8572" t="s">
        <v>16</v>
      </c>
      <c r="C8572" t="s">
        <v>19</v>
      </c>
      <c r="D8572" s="1">
        <v>44602</v>
      </c>
      <c r="E8572" s="4">
        <v>3584</v>
      </c>
      <c r="F8572">
        <v>180</v>
      </c>
    </row>
    <row r="8573" spans="1:6" x14ac:dyDescent="0.25">
      <c r="A8573" t="s">
        <v>8</v>
      </c>
      <c r="B8573" t="s">
        <v>27</v>
      </c>
      <c r="C8573" t="s">
        <v>7</v>
      </c>
      <c r="D8573" s="1">
        <v>44602</v>
      </c>
      <c r="E8573" s="4">
        <v>7917</v>
      </c>
      <c r="F8573">
        <v>377</v>
      </c>
    </row>
    <row r="8574" spans="1:6" x14ac:dyDescent="0.25">
      <c r="A8574" t="s">
        <v>33</v>
      </c>
      <c r="B8574" t="s">
        <v>16</v>
      </c>
      <c r="C8574" t="s">
        <v>47</v>
      </c>
      <c r="D8574" s="1">
        <v>44602</v>
      </c>
      <c r="E8574" s="4">
        <v>28</v>
      </c>
      <c r="F8574">
        <v>3</v>
      </c>
    </row>
    <row r="8575" spans="1:6" x14ac:dyDescent="0.25">
      <c r="A8575" t="s">
        <v>54</v>
      </c>
      <c r="B8575" t="s">
        <v>27</v>
      </c>
      <c r="C8575" t="s">
        <v>50</v>
      </c>
      <c r="D8575" s="1">
        <v>44602</v>
      </c>
      <c r="E8575" s="4">
        <v>14665</v>
      </c>
      <c r="F8575">
        <v>840</v>
      </c>
    </row>
    <row r="8576" spans="1:6" x14ac:dyDescent="0.25">
      <c r="A8576" t="s">
        <v>51</v>
      </c>
      <c r="B8576" t="s">
        <v>11</v>
      </c>
      <c r="C8576" t="s">
        <v>31</v>
      </c>
      <c r="D8576" s="1">
        <v>44602</v>
      </c>
      <c r="E8576" s="4">
        <v>1939</v>
      </c>
      <c r="F8576">
        <v>85</v>
      </c>
    </row>
    <row r="8577" spans="1:6" x14ac:dyDescent="0.25">
      <c r="A8577" t="s">
        <v>8</v>
      </c>
      <c r="B8577" t="s">
        <v>27</v>
      </c>
      <c r="C8577" t="s">
        <v>19</v>
      </c>
      <c r="D8577" s="1">
        <v>44602</v>
      </c>
      <c r="E8577" s="4">
        <v>3150</v>
      </c>
      <c r="F8577">
        <v>175</v>
      </c>
    </row>
    <row r="8578" spans="1:6" x14ac:dyDescent="0.25">
      <c r="A8578" t="s">
        <v>51</v>
      </c>
      <c r="B8578" t="s">
        <v>21</v>
      </c>
      <c r="C8578" t="s">
        <v>35</v>
      </c>
      <c r="D8578" s="1">
        <v>44602</v>
      </c>
      <c r="E8578" s="4">
        <v>16716</v>
      </c>
      <c r="F8578">
        <v>1190</v>
      </c>
    </row>
    <row r="8579" spans="1:6" x14ac:dyDescent="0.25">
      <c r="A8579" t="s">
        <v>37</v>
      </c>
      <c r="B8579" t="s">
        <v>9</v>
      </c>
      <c r="C8579" t="s">
        <v>28</v>
      </c>
      <c r="D8579" s="1">
        <v>44602</v>
      </c>
      <c r="E8579" s="4">
        <v>11333</v>
      </c>
      <c r="F8579">
        <v>473</v>
      </c>
    </row>
    <row r="8580" spans="1:6" x14ac:dyDescent="0.25">
      <c r="A8580" t="s">
        <v>29</v>
      </c>
      <c r="B8580" t="s">
        <v>27</v>
      </c>
      <c r="C8580" t="s">
        <v>38</v>
      </c>
      <c r="D8580" s="1">
        <v>44603</v>
      </c>
      <c r="E8580" s="4">
        <v>5964</v>
      </c>
      <c r="F8580">
        <v>332</v>
      </c>
    </row>
    <row r="8581" spans="1:6" x14ac:dyDescent="0.25">
      <c r="A8581" t="s">
        <v>49</v>
      </c>
      <c r="B8581" t="s">
        <v>9</v>
      </c>
      <c r="C8581" t="s">
        <v>7</v>
      </c>
      <c r="D8581" s="1">
        <v>44603</v>
      </c>
      <c r="E8581" s="4">
        <v>12761</v>
      </c>
      <c r="F8581">
        <v>608</v>
      </c>
    </row>
    <row r="8582" spans="1:6" x14ac:dyDescent="0.25">
      <c r="A8582" t="s">
        <v>13</v>
      </c>
      <c r="B8582" t="s">
        <v>16</v>
      </c>
      <c r="C8582" t="s">
        <v>14</v>
      </c>
      <c r="D8582" s="1">
        <v>44603</v>
      </c>
      <c r="E8582" s="4">
        <v>1652</v>
      </c>
      <c r="F8582">
        <v>72</v>
      </c>
    </row>
    <row r="8583" spans="1:6" x14ac:dyDescent="0.25">
      <c r="A8583" t="s">
        <v>29</v>
      </c>
      <c r="B8583" t="s">
        <v>6</v>
      </c>
      <c r="C8583" t="s">
        <v>47</v>
      </c>
      <c r="D8583" s="1">
        <v>44603</v>
      </c>
      <c r="E8583" s="4">
        <v>18179</v>
      </c>
      <c r="F8583">
        <v>1540</v>
      </c>
    </row>
    <row r="8584" spans="1:6" x14ac:dyDescent="0.25">
      <c r="A8584" t="s">
        <v>40</v>
      </c>
      <c r="B8584" t="s">
        <v>21</v>
      </c>
      <c r="C8584" t="s">
        <v>17</v>
      </c>
      <c r="D8584" s="1">
        <v>44603</v>
      </c>
      <c r="E8584" s="4">
        <v>6090</v>
      </c>
      <c r="F8584">
        <v>321</v>
      </c>
    </row>
    <row r="8585" spans="1:6" x14ac:dyDescent="0.25">
      <c r="A8585" t="s">
        <v>49</v>
      </c>
      <c r="B8585" t="s">
        <v>11</v>
      </c>
      <c r="C8585" t="s">
        <v>24</v>
      </c>
      <c r="D8585" s="1">
        <v>44603</v>
      </c>
      <c r="E8585" s="4">
        <v>1162</v>
      </c>
      <c r="F8585">
        <v>59</v>
      </c>
    </row>
    <row r="8586" spans="1:6" x14ac:dyDescent="0.25">
      <c r="A8586" t="s">
        <v>53</v>
      </c>
      <c r="B8586" t="s">
        <v>9</v>
      </c>
      <c r="C8586" t="s">
        <v>42</v>
      </c>
      <c r="D8586" s="1">
        <v>44603</v>
      </c>
      <c r="E8586" s="4">
        <v>11067</v>
      </c>
      <c r="F8586">
        <v>651</v>
      </c>
    </row>
    <row r="8587" spans="1:6" x14ac:dyDescent="0.25">
      <c r="A8587" t="s">
        <v>51</v>
      </c>
      <c r="B8587" t="s">
        <v>9</v>
      </c>
      <c r="C8587" t="s">
        <v>45</v>
      </c>
      <c r="D8587" s="1">
        <v>44603</v>
      </c>
      <c r="E8587" s="4">
        <v>5719</v>
      </c>
      <c r="F8587">
        <v>239</v>
      </c>
    </row>
    <row r="8588" spans="1:6" x14ac:dyDescent="0.25">
      <c r="A8588" t="s">
        <v>51</v>
      </c>
      <c r="B8588" t="s">
        <v>21</v>
      </c>
      <c r="C8588" t="s">
        <v>48</v>
      </c>
      <c r="D8588" s="1">
        <v>44603</v>
      </c>
      <c r="E8588" s="4">
        <v>462</v>
      </c>
      <c r="F8588">
        <v>18</v>
      </c>
    </row>
    <row r="8589" spans="1:6" x14ac:dyDescent="0.25">
      <c r="A8589" t="s">
        <v>25</v>
      </c>
      <c r="B8589" t="s">
        <v>9</v>
      </c>
      <c r="C8589" t="s">
        <v>38</v>
      </c>
      <c r="D8589" s="1">
        <v>44603</v>
      </c>
      <c r="E8589" s="4">
        <v>8232</v>
      </c>
      <c r="F8589">
        <v>392</v>
      </c>
    </row>
    <row r="8590" spans="1:6" x14ac:dyDescent="0.25">
      <c r="A8590" t="s">
        <v>39</v>
      </c>
      <c r="B8590" t="s">
        <v>27</v>
      </c>
      <c r="C8590" t="s">
        <v>30</v>
      </c>
      <c r="D8590" s="1">
        <v>44603</v>
      </c>
      <c r="E8590" s="4">
        <v>12446</v>
      </c>
      <c r="F8590">
        <v>498</v>
      </c>
    </row>
    <row r="8591" spans="1:6" x14ac:dyDescent="0.25">
      <c r="A8591" t="s">
        <v>25</v>
      </c>
      <c r="B8591" t="s">
        <v>21</v>
      </c>
      <c r="C8591" t="s">
        <v>17</v>
      </c>
      <c r="D8591" s="1">
        <v>44603</v>
      </c>
      <c r="E8591" s="4">
        <v>4613</v>
      </c>
      <c r="F8591">
        <v>201</v>
      </c>
    </row>
    <row r="8592" spans="1:6" x14ac:dyDescent="0.25">
      <c r="A8592" t="s">
        <v>20</v>
      </c>
      <c r="B8592" t="s">
        <v>9</v>
      </c>
      <c r="C8592" t="s">
        <v>38</v>
      </c>
      <c r="D8592" s="1">
        <v>44603</v>
      </c>
      <c r="E8592" s="4">
        <v>12943</v>
      </c>
      <c r="F8592">
        <v>617</v>
      </c>
    </row>
    <row r="8593" spans="1:6" x14ac:dyDescent="0.25">
      <c r="A8593" t="s">
        <v>34</v>
      </c>
      <c r="B8593" t="s">
        <v>9</v>
      </c>
      <c r="C8593" t="s">
        <v>50</v>
      </c>
      <c r="D8593" s="1">
        <v>44603</v>
      </c>
      <c r="E8593" s="4">
        <v>5691</v>
      </c>
      <c r="F8593">
        <v>271</v>
      </c>
    </row>
    <row r="8594" spans="1:6" x14ac:dyDescent="0.25">
      <c r="A8594" t="s">
        <v>51</v>
      </c>
      <c r="B8594" t="s">
        <v>27</v>
      </c>
      <c r="C8594" t="s">
        <v>31</v>
      </c>
      <c r="D8594" s="1">
        <v>44603</v>
      </c>
      <c r="E8594" s="4">
        <v>9947</v>
      </c>
      <c r="F8594">
        <v>383</v>
      </c>
    </row>
    <row r="8595" spans="1:6" x14ac:dyDescent="0.25">
      <c r="A8595" t="s">
        <v>8</v>
      </c>
      <c r="B8595" t="s">
        <v>27</v>
      </c>
      <c r="C8595" t="s">
        <v>17</v>
      </c>
      <c r="D8595" s="1">
        <v>44603</v>
      </c>
      <c r="E8595" s="4">
        <v>2499</v>
      </c>
      <c r="F8595">
        <v>119</v>
      </c>
    </row>
    <row r="8596" spans="1:6" x14ac:dyDescent="0.25">
      <c r="A8596" t="s">
        <v>25</v>
      </c>
      <c r="B8596" t="s">
        <v>16</v>
      </c>
      <c r="C8596" t="s">
        <v>36</v>
      </c>
      <c r="D8596" s="1">
        <v>44603</v>
      </c>
      <c r="E8596" s="4">
        <v>8519</v>
      </c>
      <c r="F8596">
        <v>388</v>
      </c>
    </row>
    <row r="8597" spans="1:6" x14ac:dyDescent="0.25">
      <c r="A8597" t="s">
        <v>40</v>
      </c>
      <c r="B8597" t="s">
        <v>21</v>
      </c>
      <c r="C8597" t="s">
        <v>45</v>
      </c>
      <c r="D8597" s="1">
        <v>44603</v>
      </c>
      <c r="E8597" s="4">
        <v>10500</v>
      </c>
      <c r="F8597">
        <v>420</v>
      </c>
    </row>
    <row r="8598" spans="1:6" x14ac:dyDescent="0.25">
      <c r="A8598" t="s">
        <v>56</v>
      </c>
      <c r="B8598" t="s">
        <v>6</v>
      </c>
      <c r="C8598" t="s">
        <v>7</v>
      </c>
      <c r="D8598" s="1">
        <v>44603</v>
      </c>
      <c r="E8598" s="4">
        <v>8694</v>
      </c>
      <c r="F8598">
        <v>335</v>
      </c>
    </row>
    <row r="8599" spans="1:6" x14ac:dyDescent="0.25">
      <c r="A8599" t="s">
        <v>54</v>
      </c>
      <c r="B8599" t="s">
        <v>16</v>
      </c>
      <c r="C8599" t="s">
        <v>31</v>
      </c>
      <c r="D8599" s="1">
        <v>44603</v>
      </c>
      <c r="E8599" s="4">
        <v>462</v>
      </c>
      <c r="F8599">
        <v>20</v>
      </c>
    </row>
    <row r="8600" spans="1:6" x14ac:dyDescent="0.25">
      <c r="A8600" t="s">
        <v>5</v>
      </c>
      <c r="B8600" t="s">
        <v>6</v>
      </c>
      <c r="C8600" t="s">
        <v>48</v>
      </c>
      <c r="D8600" s="1">
        <v>44603</v>
      </c>
      <c r="E8600" s="4">
        <v>2807</v>
      </c>
      <c r="F8600">
        <v>134</v>
      </c>
    </row>
    <row r="8601" spans="1:6" x14ac:dyDescent="0.25">
      <c r="A8601" t="s">
        <v>32</v>
      </c>
      <c r="B8601" t="s">
        <v>6</v>
      </c>
      <c r="C8601" t="s">
        <v>50</v>
      </c>
      <c r="D8601" s="1">
        <v>44603</v>
      </c>
      <c r="E8601" s="4">
        <v>1239</v>
      </c>
      <c r="F8601">
        <v>62</v>
      </c>
    </row>
    <row r="8602" spans="1:6" x14ac:dyDescent="0.25">
      <c r="A8602" t="s">
        <v>15</v>
      </c>
      <c r="B8602" t="s">
        <v>9</v>
      </c>
      <c r="C8602" t="s">
        <v>17</v>
      </c>
      <c r="D8602" s="1">
        <v>44603</v>
      </c>
      <c r="E8602" s="4">
        <v>3129</v>
      </c>
      <c r="F8602">
        <v>137</v>
      </c>
    </row>
    <row r="8603" spans="1:6" x14ac:dyDescent="0.25">
      <c r="A8603" t="s">
        <v>10</v>
      </c>
      <c r="B8603" t="s">
        <v>21</v>
      </c>
      <c r="C8603" t="s">
        <v>7</v>
      </c>
      <c r="D8603" s="1">
        <v>44603</v>
      </c>
      <c r="E8603" s="4">
        <v>2604</v>
      </c>
      <c r="F8603">
        <v>124</v>
      </c>
    </row>
    <row r="8604" spans="1:6" x14ac:dyDescent="0.25">
      <c r="A8604" t="s">
        <v>49</v>
      </c>
      <c r="B8604" t="s">
        <v>27</v>
      </c>
      <c r="C8604" t="s">
        <v>35</v>
      </c>
      <c r="D8604" s="1">
        <v>44603</v>
      </c>
      <c r="E8604" s="4">
        <v>2121</v>
      </c>
      <c r="F8604">
        <v>177</v>
      </c>
    </row>
    <row r="8605" spans="1:6" x14ac:dyDescent="0.25">
      <c r="A8605" t="s">
        <v>15</v>
      </c>
      <c r="B8605" t="s">
        <v>9</v>
      </c>
      <c r="C8605" t="s">
        <v>35</v>
      </c>
      <c r="D8605" s="1">
        <v>44603</v>
      </c>
      <c r="E8605" s="4">
        <v>3136</v>
      </c>
      <c r="F8605">
        <v>314</v>
      </c>
    </row>
    <row r="8606" spans="1:6" x14ac:dyDescent="0.25">
      <c r="A8606" t="s">
        <v>51</v>
      </c>
      <c r="B8606" t="s">
        <v>21</v>
      </c>
      <c r="C8606" t="s">
        <v>26</v>
      </c>
      <c r="D8606" s="1">
        <v>44603</v>
      </c>
      <c r="E8606" s="4">
        <v>4669</v>
      </c>
      <c r="F8606">
        <v>312</v>
      </c>
    </row>
    <row r="8607" spans="1:6" x14ac:dyDescent="0.25">
      <c r="A8607" t="s">
        <v>33</v>
      </c>
      <c r="B8607" t="s">
        <v>6</v>
      </c>
      <c r="C8607" t="s">
        <v>35</v>
      </c>
      <c r="D8607" s="1">
        <v>44603</v>
      </c>
      <c r="E8607" s="4">
        <v>4424</v>
      </c>
      <c r="F8607">
        <v>341</v>
      </c>
    </row>
    <row r="8608" spans="1:6" x14ac:dyDescent="0.25">
      <c r="A8608" t="s">
        <v>23</v>
      </c>
      <c r="B8608" t="s">
        <v>11</v>
      </c>
      <c r="C8608" t="s">
        <v>28</v>
      </c>
      <c r="D8608" s="1">
        <v>44603</v>
      </c>
      <c r="E8608" s="4">
        <v>8743</v>
      </c>
      <c r="F8608">
        <v>365</v>
      </c>
    </row>
    <row r="8609" spans="1:6" x14ac:dyDescent="0.25">
      <c r="A8609" t="s">
        <v>10</v>
      </c>
      <c r="B8609" t="s">
        <v>21</v>
      </c>
      <c r="C8609" t="s">
        <v>19</v>
      </c>
      <c r="D8609" s="1">
        <v>44603</v>
      </c>
      <c r="E8609" s="4">
        <v>8253</v>
      </c>
      <c r="F8609">
        <v>486</v>
      </c>
    </row>
    <row r="8610" spans="1:6" x14ac:dyDescent="0.25">
      <c r="A8610" t="s">
        <v>15</v>
      </c>
      <c r="B8610" t="s">
        <v>11</v>
      </c>
      <c r="C8610" t="s">
        <v>47</v>
      </c>
      <c r="D8610" s="1">
        <v>44603</v>
      </c>
      <c r="E8610" s="4">
        <v>770</v>
      </c>
      <c r="F8610">
        <v>86</v>
      </c>
    </row>
    <row r="8611" spans="1:6" x14ac:dyDescent="0.25">
      <c r="A8611" t="s">
        <v>53</v>
      </c>
      <c r="B8611" t="s">
        <v>9</v>
      </c>
      <c r="C8611" t="s">
        <v>19</v>
      </c>
      <c r="D8611" s="1">
        <v>44603</v>
      </c>
      <c r="E8611" s="4">
        <v>994</v>
      </c>
      <c r="F8611">
        <v>56</v>
      </c>
    </row>
    <row r="8612" spans="1:6" x14ac:dyDescent="0.25">
      <c r="A8612" t="s">
        <v>57</v>
      </c>
      <c r="B8612" t="s">
        <v>16</v>
      </c>
      <c r="C8612" t="s">
        <v>52</v>
      </c>
      <c r="D8612" s="1">
        <v>44603</v>
      </c>
      <c r="E8612" s="4">
        <v>12096</v>
      </c>
      <c r="F8612">
        <v>840</v>
      </c>
    </row>
    <row r="8613" spans="1:6" x14ac:dyDescent="0.25">
      <c r="A8613" t="s">
        <v>54</v>
      </c>
      <c r="B8613" t="s">
        <v>11</v>
      </c>
      <c r="C8613" t="s">
        <v>17</v>
      </c>
      <c r="D8613" s="1">
        <v>44603</v>
      </c>
      <c r="E8613" s="4">
        <v>11151</v>
      </c>
      <c r="F8613">
        <v>531</v>
      </c>
    </row>
    <row r="8614" spans="1:6" x14ac:dyDescent="0.25">
      <c r="A8614" t="s">
        <v>37</v>
      </c>
      <c r="B8614" t="s">
        <v>16</v>
      </c>
      <c r="C8614" t="s">
        <v>43</v>
      </c>
      <c r="D8614" s="1">
        <v>44603</v>
      </c>
      <c r="E8614" s="4">
        <v>6874</v>
      </c>
      <c r="F8614">
        <v>313</v>
      </c>
    </row>
    <row r="8615" spans="1:6" x14ac:dyDescent="0.25">
      <c r="A8615" t="s">
        <v>56</v>
      </c>
      <c r="B8615" t="s">
        <v>27</v>
      </c>
      <c r="C8615" t="s">
        <v>26</v>
      </c>
      <c r="D8615" s="1">
        <v>44603</v>
      </c>
      <c r="E8615" s="4">
        <v>3444</v>
      </c>
      <c r="F8615">
        <v>216</v>
      </c>
    </row>
    <row r="8616" spans="1:6" x14ac:dyDescent="0.25">
      <c r="A8616" t="s">
        <v>5</v>
      </c>
      <c r="B8616" t="s">
        <v>9</v>
      </c>
      <c r="C8616" t="s">
        <v>31</v>
      </c>
      <c r="D8616" s="1">
        <v>44603</v>
      </c>
      <c r="E8616" s="4">
        <v>7406</v>
      </c>
      <c r="F8616">
        <v>322</v>
      </c>
    </row>
    <row r="8617" spans="1:6" x14ac:dyDescent="0.25">
      <c r="A8617" t="s">
        <v>33</v>
      </c>
      <c r="B8617" t="s">
        <v>27</v>
      </c>
      <c r="C8617" t="s">
        <v>26</v>
      </c>
      <c r="D8617" s="1">
        <v>44603</v>
      </c>
      <c r="E8617" s="4">
        <v>6986</v>
      </c>
      <c r="F8617">
        <v>499</v>
      </c>
    </row>
    <row r="8618" spans="1:6" x14ac:dyDescent="0.25">
      <c r="A8618" t="s">
        <v>10</v>
      </c>
      <c r="B8618" t="s">
        <v>6</v>
      </c>
      <c r="C8618" t="s">
        <v>17</v>
      </c>
      <c r="D8618" s="1">
        <v>44603</v>
      </c>
      <c r="E8618" s="4">
        <v>10591</v>
      </c>
      <c r="F8618">
        <v>505</v>
      </c>
    </row>
    <row r="8619" spans="1:6" x14ac:dyDescent="0.25">
      <c r="A8619" t="s">
        <v>5</v>
      </c>
      <c r="B8619" t="s">
        <v>27</v>
      </c>
      <c r="C8619" t="s">
        <v>52</v>
      </c>
      <c r="D8619" s="1">
        <v>44603</v>
      </c>
      <c r="E8619" s="4">
        <v>15757</v>
      </c>
      <c r="F8619">
        <v>1120</v>
      </c>
    </row>
    <row r="8620" spans="1:6" x14ac:dyDescent="0.25">
      <c r="A8620" t="s">
        <v>29</v>
      </c>
      <c r="B8620" t="s">
        <v>9</v>
      </c>
      <c r="C8620" t="s">
        <v>36</v>
      </c>
      <c r="D8620" s="1">
        <v>44603</v>
      </c>
      <c r="E8620" s="4">
        <v>4032</v>
      </c>
      <c r="F8620">
        <v>213</v>
      </c>
    </row>
    <row r="8621" spans="1:6" x14ac:dyDescent="0.25">
      <c r="A8621" t="s">
        <v>41</v>
      </c>
      <c r="B8621" t="s">
        <v>9</v>
      </c>
      <c r="C8621" t="s">
        <v>17</v>
      </c>
      <c r="D8621" s="1">
        <v>44603</v>
      </c>
      <c r="E8621" s="4">
        <v>6867</v>
      </c>
      <c r="F8621">
        <v>287</v>
      </c>
    </row>
    <row r="8622" spans="1:6" x14ac:dyDescent="0.25">
      <c r="A8622" t="s">
        <v>41</v>
      </c>
      <c r="B8622" t="s">
        <v>27</v>
      </c>
      <c r="C8622" t="s">
        <v>42</v>
      </c>
      <c r="D8622" s="1">
        <v>44603</v>
      </c>
      <c r="E8622" s="4">
        <v>3654</v>
      </c>
      <c r="F8622">
        <v>215</v>
      </c>
    </row>
    <row r="8623" spans="1:6" x14ac:dyDescent="0.25">
      <c r="A8623" t="s">
        <v>23</v>
      </c>
      <c r="B8623" t="s">
        <v>21</v>
      </c>
      <c r="C8623" t="s">
        <v>28</v>
      </c>
      <c r="D8623" s="1">
        <v>44603</v>
      </c>
      <c r="E8623" s="4">
        <v>11277</v>
      </c>
      <c r="F8623">
        <v>403</v>
      </c>
    </row>
    <row r="8624" spans="1:6" x14ac:dyDescent="0.25">
      <c r="A8624" t="s">
        <v>40</v>
      </c>
      <c r="B8624" t="s">
        <v>27</v>
      </c>
      <c r="C8624" t="s">
        <v>48</v>
      </c>
      <c r="D8624" s="1">
        <v>44603</v>
      </c>
      <c r="E8624" s="4">
        <v>2478</v>
      </c>
      <c r="F8624">
        <v>96</v>
      </c>
    </row>
    <row r="8625" spans="1:6" x14ac:dyDescent="0.25">
      <c r="A8625" t="s">
        <v>46</v>
      </c>
      <c r="B8625" t="s">
        <v>21</v>
      </c>
      <c r="C8625" t="s">
        <v>24</v>
      </c>
      <c r="D8625" s="1">
        <v>44603</v>
      </c>
      <c r="E8625" s="4">
        <v>5614</v>
      </c>
      <c r="F8625">
        <v>234</v>
      </c>
    </row>
    <row r="8626" spans="1:6" x14ac:dyDescent="0.25">
      <c r="A8626" t="s">
        <v>23</v>
      </c>
      <c r="B8626" t="s">
        <v>9</v>
      </c>
      <c r="C8626" t="s">
        <v>42</v>
      </c>
      <c r="D8626" s="1">
        <v>44606</v>
      </c>
      <c r="E8626" s="4">
        <v>147</v>
      </c>
      <c r="F8626">
        <v>10</v>
      </c>
    </row>
    <row r="8627" spans="1:6" x14ac:dyDescent="0.25">
      <c r="A8627" t="s">
        <v>54</v>
      </c>
      <c r="B8627" t="s">
        <v>9</v>
      </c>
      <c r="C8627" t="s">
        <v>31</v>
      </c>
      <c r="D8627" s="1">
        <v>44606</v>
      </c>
      <c r="E8627" s="4">
        <v>10584</v>
      </c>
      <c r="F8627">
        <v>482</v>
      </c>
    </row>
    <row r="8628" spans="1:6" x14ac:dyDescent="0.25">
      <c r="A8628" t="s">
        <v>56</v>
      </c>
      <c r="B8628" t="s">
        <v>6</v>
      </c>
      <c r="C8628" t="s">
        <v>17</v>
      </c>
      <c r="D8628" s="1">
        <v>44606</v>
      </c>
      <c r="E8628" s="4">
        <v>6993</v>
      </c>
      <c r="F8628">
        <v>292</v>
      </c>
    </row>
    <row r="8629" spans="1:6" x14ac:dyDescent="0.25">
      <c r="A8629" t="s">
        <v>18</v>
      </c>
      <c r="B8629" t="s">
        <v>27</v>
      </c>
      <c r="C8629" t="s">
        <v>7</v>
      </c>
      <c r="D8629" s="1">
        <v>44606</v>
      </c>
      <c r="E8629" s="4">
        <v>7203</v>
      </c>
      <c r="F8629">
        <v>343</v>
      </c>
    </row>
    <row r="8630" spans="1:6" x14ac:dyDescent="0.25">
      <c r="A8630" t="s">
        <v>54</v>
      </c>
      <c r="B8630" t="s">
        <v>16</v>
      </c>
      <c r="C8630" t="s">
        <v>26</v>
      </c>
      <c r="D8630" s="1">
        <v>44606</v>
      </c>
      <c r="E8630" s="4">
        <v>819</v>
      </c>
      <c r="F8630">
        <v>59</v>
      </c>
    </row>
    <row r="8631" spans="1:6" x14ac:dyDescent="0.25">
      <c r="A8631" t="s">
        <v>33</v>
      </c>
      <c r="B8631" t="s">
        <v>21</v>
      </c>
      <c r="C8631" t="s">
        <v>35</v>
      </c>
      <c r="D8631" s="1">
        <v>44606</v>
      </c>
      <c r="E8631" s="4">
        <v>9422</v>
      </c>
      <c r="F8631">
        <v>840</v>
      </c>
    </row>
    <row r="8632" spans="1:6" x14ac:dyDescent="0.25">
      <c r="A8632" t="s">
        <v>37</v>
      </c>
      <c r="B8632" t="s">
        <v>16</v>
      </c>
      <c r="C8632" t="s">
        <v>35</v>
      </c>
      <c r="D8632" s="1">
        <v>44606</v>
      </c>
      <c r="E8632" s="4">
        <v>8778</v>
      </c>
      <c r="F8632">
        <v>910</v>
      </c>
    </row>
    <row r="8633" spans="1:6" x14ac:dyDescent="0.25">
      <c r="A8633" t="s">
        <v>49</v>
      </c>
      <c r="B8633" t="s">
        <v>21</v>
      </c>
      <c r="C8633" t="s">
        <v>17</v>
      </c>
      <c r="D8633" s="1">
        <v>44606</v>
      </c>
      <c r="E8633" s="4">
        <v>1589</v>
      </c>
      <c r="F8633">
        <v>67</v>
      </c>
    </row>
    <row r="8634" spans="1:6" x14ac:dyDescent="0.25">
      <c r="A8634" t="s">
        <v>10</v>
      </c>
      <c r="B8634" t="s">
        <v>6</v>
      </c>
      <c r="C8634" t="s">
        <v>47</v>
      </c>
      <c r="D8634" s="1">
        <v>44606</v>
      </c>
      <c r="E8634" s="4">
        <v>1204</v>
      </c>
      <c r="F8634">
        <v>121</v>
      </c>
    </row>
    <row r="8635" spans="1:6" x14ac:dyDescent="0.25">
      <c r="A8635" t="s">
        <v>49</v>
      </c>
      <c r="B8635" t="s">
        <v>9</v>
      </c>
      <c r="C8635" t="s">
        <v>22</v>
      </c>
      <c r="D8635" s="1">
        <v>44606</v>
      </c>
      <c r="E8635" s="4">
        <v>728</v>
      </c>
      <c r="F8635">
        <v>35</v>
      </c>
    </row>
    <row r="8636" spans="1:6" x14ac:dyDescent="0.25">
      <c r="A8636" t="s">
        <v>20</v>
      </c>
      <c r="B8636" t="s">
        <v>21</v>
      </c>
      <c r="C8636" t="s">
        <v>44</v>
      </c>
      <c r="D8636" s="1">
        <v>44606</v>
      </c>
      <c r="E8636" s="4">
        <v>9940</v>
      </c>
      <c r="F8636">
        <v>383</v>
      </c>
    </row>
    <row r="8637" spans="1:6" x14ac:dyDescent="0.25">
      <c r="A8637" t="s">
        <v>20</v>
      </c>
      <c r="B8637" t="s">
        <v>9</v>
      </c>
      <c r="C8637" t="s">
        <v>35</v>
      </c>
      <c r="D8637" s="1">
        <v>44606</v>
      </c>
      <c r="E8637" s="4">
        <v>1953</v>
      </c>
      <c r="F8637">
        <v>131</v>
      </c>
    </row>
    <row r="8638" spans="1:6" x14ac:dyDescent="0.25">
      <c r="A8638" t="s">
        <v>56</v>
      </c>
      <c r="B8638" t="s">
        <v>9</v>
      </c>
      <c r="C8638" t="s">
        <v>47</v>
      </c>
      <c r="D8638" s="1">
        <v>44606</v>
      </c>
      <c r="E8638" s="4">
        <v>13167</v>
      </c>
      <c r="F8638">
        <v>1330</v>
      </c>
    </row>
    <row r="8639" spans="1:6" x14ac:dyDescent="0.25">
      <c r="A8639" t="s">
        <v>39</v>
      </c>
      <c r="B8639" t="s">
        <v>9</v>
      </c>
      <c r="C8639" t="s">
        <v>47</v>
      </c>
      <c r="D8639" s="1">
        <v>44606</v>
      </c>
      <c r="E8639" s="4">
        <v>7518</v>
      </c>
      <c r="F8639">
        <v>770</v>
      </c>
    </row>
    <row r="8640" spans="1:6" x14ac:dyDescent="0.25">
      <c r="A8640" t="s">
        <v>41</v>
      </c>
      <c r="B8640" t="s">
        <v>9</v>
      </c>
      <c r="C8640" t="s">
        <v>38</v>
      </c>
      <c r="D8640" s="1">
        <v>44606</v>
      </c>
      <c r="E8640" s="4">
        <v>5159</v>
      </c>
      <c r="F8640">
        <v>272</v>
      </c>
    </row>
    <row r="8641" spans="1:6" x14ac:dyDescent="0.25">
      <c r="A8641" t="s">
        <v>29</v>
      </c>
      <c r="B8641" t="s">
        <v>6</v>
      </c>
      <c r="C8641" t="s">
        <v>19</v>
      </c>
      <c r="D8641" s="1">
        <v>44606</v>
      </c>
      <c r="E8641" s="4">
        <v>6076</v>
      </c>
      <c r="F8641">
        <v>320</v>
      </c>
    </row>
    <row r="8642" spans="1:6" x14ac:dyDescent="0.25">
      <c r="A8642" t="s">
        <v>53</v>
      </c>
      <c r="B8642" t="s">
        <v>27</v>
      </c>
      <c r="C8642" t="s">
        <v>12</v>
      </c>
      <c r="D8642" s="1">
        <v>44606</v>
      </c>
      <c r="E8642" s="4">
        <v>5978</v>
      </c>
      <c r="F8642">
        <v>598</v>
      </c>
    </row>
    <row r="8643" spans="1:6" x14ac:dyDescent="0.25">
      <c r="A8643" t="s">
        <v>39</v>
      </c>
      <c r="B8643" t="s">
        <v>9</v>
      </c>
      <c r="C8643" t="s">
        <v>35</v>
      </c>
      <c r="D8643" s="1">
        <v>44606</v>
      </c>
      <c r="E8643" s="4">
        <v>7455</v>
      </c>
      <c r="F8643">
        <v>533</v>
      </c>
    </row>
    <row r="8644" spans="1:6" x14ac:dyDescent="0.25">
      <c r="A8644" t="s">
        <v>56</v>
      </c>
      <c r="B8644" t="s">
        <v>6</v>
      </c>
      <c r="C8644" t="s">
        <v>19</v>
      </c>
      <c r="D8644" s="1">
        <v>44606</v>
      </c>
      <c r="E8644" s="4">
        <v>693</v>
      </c>
      <c r="F8644">
        <v>33</v>
      </c>
    </row>
    <row r="8645" spans="1:6" x14ac:dyDescent="0.25">
      <c r="A8645" t="s">
        <v>15</v>
      </c>
      <c r="B8645" t="s">
        <v>11</v>
      </c>
      <c r="C8645" t="s">
        <v>36</v>
      </c>
      <c r="D8645" s="1">
        <v>44606</v>
      </c>
      <c r="E8645" s="4">
        <v>1925</v>
      </c>
      <c r="F8645">
        <v>84</v>
      </c>
    </row>
    <row r="8646" spans="1:6" x14ac:dyDescent="0.25">
      <c r="A8646" t="s">
        <v>20</v>
      </c>
      <c r="B8646" t="s">
        <v>9</v>
      </c>
      <c r="C8646" t="s">
        <v>42</v>
      </c>
      <c r="D8646" s="1">
        <v>44606</v>
      </c>
      <c r="E8646" s="4">
        <v>966</v>
      </c>
      <c r="F8646">
        <v>61</v>
      </c>
    </row>
    <row r="8647" spans="1:6" x14ac:dyDescent="0.25">
      <c r="A8647" t="s">
        <v>56</v>
      </c>
      <c r="B8647" t="s">
        <v>21</v>
      </c>
      <c r="C8647" t="s">
        <v>17</v>
      </c>
      <c r="D8647" s="1">
        <v>44606</v>
      </c>
      <c r="E8647" s="4">
        <v>8960</v>
      </c>
      <c r="F8647">
        <v>427</v>
      </c>
    </row>
    <row r="8648" spans="1:6" x14ac:dyDescent="0.25">
      <c r="A8648" t="s">
        <v>46</v>
      </c>
      <c r="B8648" t="s">
        <v>27</v>
      </c>
      <c r="C8648" t="s">
        <v>43</v>
      </c>
      <c r="D8648" s="1">
        <v>44606</v>
      </c>
      <c r="E8648" s="4">
        <v>10276</v>
      </c>
      <c r="F8648">
        <v>468</v>
      </c>
    </row>
    <row r="8649" spans="1:6" x14ac:dyDescent="0.25">
      <c r="A8649" t="s">
        <v>8</v>
      </c>
      <c r="B8649" t="s">
        <v>9</v>
      </c>
      <c r="C8649" t="s">
        <v>44</v>
      </c>
      <c r="D8649" s="1">
        <v>44606</v>
      </c>
      <c r="E8649" s="4">
        <v>7329</v>
      </c>
      <c r="F8649">
        <v>319</v>
      </c>
    </row>
    <row r="8650" spans="1:6" x14ac:dyDescent="0.25">
      <c r="A8650" t="s">
        <v>54</v>
      </c>
      <c r="B8650" t="s">
        <v>11</v>
      </c>
      <c r="C8650" t="s">
        <v>44</v>
      </c>
      <c r="D8650" s="1">
        <v>44606</v>
      </c>
      <c r="E8650" s="4">
        <v>3185</v>
      </c>
      <c r="F8650">
        <v>145</v>
      </c>
    </row>
    <row r="8651" spans="1:6" x14ac:dyDescent="0.25">
      <c r="A8651" t="s">
        <v>15</v>
      </c>
      <c r="B8651" t="s">
        <v>6</v>
      </c>
      <c r="C8651" t="s">
        <v>14</v>
      </c>
      <c r="D8651" s="1">
        <v>44606</v>
      </c>
      <c r="E8651" s="4">
        <v>3213</v>
      </c>
      <c r="F8651">
        <v>129</v>
      </c>
    </row>
    <row r="8652" spans="1:6" x14ac:dyDescent="0.25">
      <c r="A8652" t="s">
        <v>8</v>
      </c>
      <c r="B8652" t="s">
        <v>16</v>
      </c>
      <c r="C8652" t="s">
        <v>35</v>
      </c>
      <c r="D8652" s="1">
        <v>44606</v>
      </c>
      <c r="E8652" s="4">
        <v>3311</v>
      </c>
      <c r="F8652">
        <v>255</v>
      </c>
    </row>
    <row r="8653" spans="1:6" x14ac:dyDescent="0.25">
      <c r="A8653" t="s">
        <v>20</v>
      </c>
      <c r="B8653" t="s">
        <v>9</v>
      </c>
      <c r="C8653" t="s">
        <v>44</v>
      </c>
      <c r="D8653" s="1">
        <v>44606</v>
      </c>
      <c r="E8653" s="4">
        <v>1197</v>
      </c>
      <c r="F8653">
        <v>50</v>
      </c>
    </row>
    <row r="8654" spans="1:6" x14ac:dyDescent="0.25">
      <c r="A8654" t="s">
        <v>37</v>
      </c>
      <c r="B8654" t="s">
        <v>6</v>
      </c>
      <c r="C8654" t="s">
        <v>50</v>
      </c>
      <c r="D8654" s="1">
        <v>44606</v>
      </c>
      <c r="E8654" s="4">
        <v>6587</v>
      </c>
      <c r="F8654">
        <v>314</v>
      </c>
    </row>
    <row r="8655" spans="1:6" x14ac:dyDescent="0.25">
      <c r="A8655" t="s">
        <v>53</v>
      </c>
      <c r="B8655" t="s">
        <v>16</v>
      </c>
      <c r="C8655" t="s">
        <v>14</v>
      </c>
      <c r="D8655" s="1">
        <v>44606</v>
      </c>
      <c r="E8655" s="4">
        <v>1148</v>
      </c>
      <c r="F8655">
        <v>43</v>
      </c>
    </row>
    <row r="8656" spans="1:6" x14ac:dyDescent="0.25">
      <c r="A8656" t="s">
        <v>32</v>
      </c>
      <c r="B8656" t="s">
        <v>11</v>
      </c>
      <c r="C8656" t="s">
        <v>50</v>
      </c>
      <c r="D8656" s="1">
        <v>44606</v>
      </c>
      <c r="E8656" s="4">
        <v>952</v>
      </c>
      <c r="F8656">
        <v>48</v>
      </c>
    </row>
    <row r="8657" spans="1:6" x14ac:dyDescent="0.25">
      <c r="A8657" t="s">
        <v>54</v>
      </c>
      <c r="B8657" t="s">
        <v>16</v>
      </c>
      <c r="C8657" t="s">
        <v>24</v>
      </c>
      <c r="D8657" s="1">
        <v>44606</v>
      </c>
      <c r="E8657" s="4">
        <v>4459</v>
      </c>
      <c r="F8657">
        <v>194</v>
      </c>
    </row>
    <row r="8658" spans="1:6" x14ac:dyDescent="0.25">
      <c r="A8658" t="s">
        <v>20</v>
      </c>
      <c r="B8658" t="s">
        <v>11</v>
      </c>
      <c r="C8658" t="s">
        <v>7</v>
      </c>
      <c r="D8658" s="1">
        <v>44606</v>
      </c>
      <c r="E8658" s="4">
        <v>2947</v>
      </c>
      <c r="F8658">
        <v>134</v>
      </c>
    </row>
    <row r="8659" spans="1:6" x14ac:dyDescent="0.25">
      <c r="A8659" t="s">
        <v>5</v>
      </c>
      <c r="B8659" t="s">
        <v>27</v>
      </c>
      <c r="C8659" t="s">
        <v>26</v>
      </c>
      <c r="D8659" s="1">
        <v>44606</v>
      </c>
      <c r="E8659" s="4">
        <v>4935</v>
      </c>
      <c r="F8659">
        <v>291</v>
      </c>
    </row>
    <row r="8660" spans="1:6" x14ac:dyDescent="0.25">
      <c r="A8660" t="s">
        <v>25</v>
      </c>
      <c r="B8660" t="s">
        <v>11</v>
      </c>
      <c r="C8660" t="s">
        <v>43</v>
      </c>
      <c r="D8660" s="1">
        <v>44606</v>
      </c>
      <c r="E8660" s="4">
        <v>8407</v>
      </c>
      <c r="F8660">
        <v>401</v>
      </c>
    </row>
    <row r="8661" spans="1:6" x14ac:dyDescent="0.25">
      <c r="A8661" t="s">
        <v>51</v>
      </c>
      <c r="B8661" t="s">
        <v>16</v>
      </c>
      <c r="C8661" t="s">
        <v>43</v>
      </c>
      <c r="D8661" s="1">
        <v>44606</v>
      </c>
      <c r="E8661" s="4">
        <v>13307</v>
      </c>
      <c r="F8661">
        <v>579</v>
      </c>
    </row>
    <row r="8662" spans="1:6" x14ac:dyDescent="0.25">
      <c r="A8662" t="s">
        <v>8</v>
      </c>
      <c r="B8662" t="s">
        <v>11</v>
      </c>
      <c r="C8662" t="s">
        <v>30</v>
      </c>
      <c r="D8662" s="1">
        <v>44606</v>
      </c>
      <c r="E8662" s="4">
        <v>10801</v>
      </c>
      <c r="F8662">
        <v>386</v>
      </c>
    </row>
    <row r="8663" spans="1:6" x14ac:dyDescent="0.25">
      <c r="A8663" t="s">
        <v>29</v>
      </c>
      <c r="B8663" t="s">
        <v>11</v>
      </c>
      <c r="C8663" t="s">
        <v>52</v>
      </c>
      <c r="D8663" s="1">
        <v>44606</v>
      </c>
      <c r="E8663" s="4">
        <v>3689</v>
      </c>
      <c r="F8663">
        <v>246</v>
      </c>
    </row>
    <row r="8664" spans="1:6" x14ac:dyDescent="0.25">
      <c r="A8664" t="s">
        <v>39</v>
      </c>
      <c r="B8664" t="s">
        <v>16</v>
      </c>
      <c r="C8664" t="s">
        <v>26</v>
      </c>
      <c r="D8664" s="1">
        <v>44606</v>
      </c>
      <c r="E8664" s="4">
        <v>2100</v>
      </c>
      <c r="F8664">
        <v>175</v>
      </c>
    </row>
    <row r="8665" spans="1:6" x14ac:dyDescent="0.25">
      <c r="A8665" t="s">
        <v>46</v>
      </c>
      <c r="B8665" t="s">
        <v>27</v>
      </c>
      <c r="C8665" t="s">
        <v>52</v>
      </c>
      <c r="D8665" s="1">
        <v>44606</v>
      </c>
      <c r="E8665" s="4">
        <v>10311</v>
      </c>
      <c r="F8665">
        <v>645</v>
      </c>
    </row>
    <row r="8666" spans="1:6" x14ac:dyDescent="0.25">
      <c r="A8666" t="s">
        <v>32</v>
      </c>
      <c r="B8666" t="s">
        <v>11</v>
      </c>
      <c r="C8666" t="s">
        <v>47</v>
      </c>
      <c r="D8666" s="1">
        <v>44606</v>
      </c>
      <c r="E8666" s="4">
        <v>4179</v>
      </c>
      <c r="F8666">
        <v>349</v>
      </c>
    </row>
    <row r="8667" spans="1:6" x14ac:dyDescent="0.25">
      <c r="A8667" t="s">
        <v>29</v>
      </c>
      <c r="B8667" t="s">
        <v>16</v>
      </c>
      <c r="C8667" t="s">
        <v>7</v>
      </c>
      <c r="D8667" s="1">
        <v>44606</v>
      </c>
      <c r="E8667" s="4">
        <v>11116</v>
      </c>
      <c r="F8667">
        <v>506</v>
      </c>
    </row>
    <row r="8668" spans="1:6" x14ac:dyDescent="0.25">
      <c r="A8668" t="s">
        <v>46</v>
      </c>
      <c r="B8668" t="s">
        <v>27</v>
      </c>
      <c r="C8668" t="s">
        <v>19</v>
      </c>
      <c r="D8668" s="1">
        <v>44606</v>
      </c>
      <c r="E8668" s="4">
        <v>5446</v>
      </c>
      <c r="F8668">
        <v>303</v>
      </c>
    </row>
    <row r="8669" spans="1:6" x14ac:dyDescent="0.25">
      <c r="A8669" t="s">
        <v>54</v>
      </c>
      <c r="B8669" t="s">
        <v>6</v>
      </c>
      <c r="C8669" t="s">
        <v>7</v>
      </c>
      <c r="D8669" s="1">
        <v>44606</v>
      </c>
      <c r="E8669" s="4">
        <v>5285</v>
      </c>
      <c r="F8669">
        <v>241</v>
      </c>
    </row>
    <row r="8670" spans="1:6" x14ac:dyDescent="0.25">
      <c r="A8670" t="s">
        <v>53</v>
      </c>
      <c r="B8670" t="s">
        <v>21</v>
      </c>
      <c r="C8670" t="s">
        <v>30</v>
      </c>
      <c r="D8670" s="1">
        <v>44606</v>
      </c>
      <c r="E8670" s="4">
        <v>3507</v>
      </c>
      <c r="F8670">
        <v>121</v>
      </c>
    </row>
    <row r="8671" spans="1:6" x14ac:dyDescent="0.25">
      <c r="A8671" t="s">
        <v>20</v>
      </c>
      <c r="B8671" t="s">
        <v>6</v>
      </c>
      <c r="C8671" t="s">
        <v>22</v>
      </c>
      <c r="D8671" s="1">
        <v>44606</v>
      </c>
      <c r="E8671" s="4">
        <v>12110</v>
      </c>
      <c r="F8671">
        <v>466</v>
      </c>
    </row>
    <row r="8672" spans="1:6" x14ac:dyDescent="0.25">
      <c r="A8672" t="s">
        <v>39</v>
      </c>
      <c r="B8672" t="s">
        <v>6</v>
      </c>
      <c r="C8672" t="s">
        <v>35</v>
      </c>
      <c r="D8672" s="1">
        <v>44606</v>
      </c>
      <c r="E8672" s="4">
        <v>8330</v>
      </c>
      <c r="F8672">
        <v>556</v>
      </c>
    </row>
    <row r="8673" spans="1:6" x14ac:dyDescent="0.25">
      <c r="A8673" t="s">
        <v>53</v>
      </c>
      <c r="B8673" t="s">
        <v>11</v>
      </c>
      <c r="C8673" t="s">
        <v>47</v>
      </c>
      <c r="D8673" s="1">
        <v>44606</v>
      </c>
      <c r="E8673" s="4">
        <v>2093</v>
      </c>
      <c r="F8673">
        <v>210</v>
      </c>
    </row>
    <row r="8674" spans="1:6" x14ac:dyDescent="0.25">
      <c r="A8674" t="s">
        <v>8</v>
      </c>
      <c r="B8674" t="s">
        <v>16</v>
      </c>
      <c r="C8674" t="s">
        <v>17</v>
      </c>
      <c r="D8674" s="1">
        <v>44606</v>
      </c>
      <c r="E8674" s="4">
        <v>1610</v>
      </c>
      <c r="F8674">
        <v>81</v>
      </c>
    </row>
    <row r="8675" spans="1:6" x14ac:dyDescent="0.25">
      <c r="A8675" t="s">
        <v>49</v>
      </c>
      <c r="B8675" t="s">
        <v>6</v>
      </c>
      <c r="C8675" t="s">
        <v>43</v>
      </c>
      <c r="D8675" s="1">
        <v>44606</v>
      </c>
      <c r="E8675" s="4">
        <v>2247</v>
      </c>
      <c r="F8675">
        <v>98</v>
      </c>
    </row>
    <row r="8676" spans="1:6" x14ac:dyDescent="0.25">
      <c r="A8676" t="s">
        <v>20</v>
      </c>
      <c r="B8676" t="s">
        <v>11</v>
      </c>
      <c r="C8676" t="s">
        <v>30</v>
      </c>
      <c r="D8676" s="1">
        <v>44606</v>
      </c>
      <c r="E8676" s="4">
        <v>13006</v>
      </c>
      <c r="F8676">
        <v>449</v>
      </c>
    </row>
    <row r="8677" spans="1:6" x14ac:dyDescent="0.25">
      <c r="A8677" t="s">
        <v>18</v>
      </c>
      <c r="B8677" t="s">
        <v>16</v>
      </c>
      <c r="C8677" t="s">
        <v>28</v>
      </c>
      <c r="D8677" s="1">
        <v>44606</v>
      </c>
      <c r="E8677" s="4">
        <v>6335</v>
      </c>
      <c r="F8677">
        <v>244</v>
      </c>
    </row>
    <row r="8678" spans="1:6" x14ac:dyDescent="0.25">
      <c r="A8678" t="s">
        <v>34</v>
      </c>
      <c r="B8678" t="s">
        <v>9</v>
      </c>
      <c r="C8678" t="s">
        <v>36</v>
      </c>
      <c r="D8678" s="1">
        <v>44606</v>
      </c>
      <c r="E8678" s="4">
        <v>777</v>
      </c>
      <c r="F8678">
        <v>37</v>
      </c>
    </row>
    <row r="8679" spans="1:6" x14ac:dyDescent="0.25">
      <c r="A8679" t="s">
        <v>8</v>
      </c>
      <c r="B8679" t="s">
        <v>27</v>
      </c>
      <c r="C8679" t="s">
        <v>31</v>
      </c>
      <c r="D8679" s="1">
        <v>44606</v>
      </c>
      <c r="E8679" s="4">
        <v>259</v>
      </c>
      <c r="F8679">
        <v>10</v>
      </c>
    </row>
    <row r="8680" spans="1:6" x14ac:dyDescent="0.25">
      <c r="A8680" t="s">
        <v>39</v>
      </c>
      <c r="B8680" t="s">
        <v>16</v>
      </c>
      <c r="C8680" t="s">
        <v>12</v>
      </c>
      <c r="D8680" s="1">
        <v>44606</v>
      </c>
      <c r="E8680" s="4">
        <v>4284</v>
      </c>
      <c r="F8680">
        <v>390</v>
      </c>
    </row>
    <row r="8681" spans="1:6" x14ac:dyDescent="0.25">
      <c r="A8681" t="s">
        <v>15</v>
      </c>
      <c r="B8681" t="s">
        <v>16</v>
      </c>
      <c r="C8681" t="s">
        <v>30</v>
      </c>
      <c r="D8681" s="1">
        <v>44606</v>
      </c>
      <c r="E8681" s="4">
        <v>5768</v>
      </c>
      <c r="F8681">
        <v>231</v>
      </c>
    </row>
    <row r="8682" spans="1:6" x14ac:dyDescent="0.25">
      <c r="A8682" t="s">
        <v>53</v>
      </c>
      <c r="B8682" t="s">
        <v>21</v>
      </c>
      <c r="C8682" t="s">
        <v>24</v>
      </c>
      <c r="D8682" s="1">
        <v>44606</v>
      </c>
      <c r="E8682" s="4">
        <v>1498</v>
      </c>
      <c r="F8682">
        <v>63</v>
      </c>
    </row>
    <row r="8683" spans="1:6" x14ac:dyDescent="0.25">
      <c r="A8683" t="s">
        <v>54</v>
      </c>
      <c r="B8683" t="s">
        <v>21</v>
      </c>
      <c r="C8683" t="s">
        <v>52</v>
      </c>
      <c r="D8683" s="1">
        <v>44606</v>
      </c>
      <c r="E8683" s="4">
        <v>3822</v>
      </c>
      <c r="F8683">
        <v>273</v>
      </c>
    </row>
    <row r="8684" spans="1:6" x14ac:dyDescent="0.25">
      <c r="A8684" t="s">
        <v>56</v>
      </c>
      <c r="B8684" t="s">
        <v>16</v>
      </c>
      <c r="C8684" t="s">
        <v>12</v>
      </c>
      <c r="D8684" s="1">
        <v>44606</v>
      </c>
      <c r="E8684" s="4">
        <v>8967</v>
      </c>
      <c r="F8684">
        <v>641</v>
      </c>
    </row>
    <row r="8685" spans="1:6" x14ac:dyDescent="0.25">
      <c r="A8685" t="s">
        <v>57</v>
      </c>
      <c r="B8685" t="s">
        <v>21</v>
      </c>
      <c r="C8685" t="s">
        <v>50</v>
      </c>
      <c r="D8685" s="1">
        <v>44606</v>
      </c>
      <c r="E8685" s="4">
        <v>9779</v>
      </c>
      <c r="F8685">
        <v>544</v>
      </c>
    </row>
    <row r="8686" spans="1:6" x14ac:dyDescent="0.25">
      <c r="A8686" t="s">
        <v>49</v>
      </c>
      <c r="B8686" t="s">
        <v>6</v>
      </c>
      <c r="C8686" t="s">
        <v>30</v>
      </c>
      <c r="D8686" s="1">
        <v>44606</v>
      </c>
      <c r="E8686" s="4">
        <v>6391</v>
      </c>
      <c r="F8686">
        <v>246</v>
      </c>
    </row>
    <row r="8687" spans="1:6" x14ac:dyDescent="0.25">
      <c r="A8687" t="s">
        <v>37</v>
      </c>
      <c r="B8687" t="s">
        <v>11</v>
      </c>
      <c r="C8687" t="s">
        <v>42</v>
      </c>
      <c r="D8687" s="1">
        <v>44606</v>
      </c>
      <c r="E8687" s="4">
        <v>4011</v>
      </c>
      <c r="F8687">
        <v>309</v>
      </c>
    </row>
    <row r="8688" spans="1:6" x14ac:dyDescent="0.25">
      <c r="A8688" t="s">
        <v>23</v>
      </c>
      <c r="B8688" t="s">
        <v>9</v>
      </c>
      <c r="C8688" t="s">
        <v>22</v>
      </c>
      <c r="D8688" s="1">
        <v>44606</v>
      </c>
      <c r="E8688" s="4">
        <v>1477</v>
      </c>
      <c r="F8688">
        <v>62</v>
      </c>
    </row>
    <row r="8689" spans="1:6" x14ac:dyDescent="0.25">
      <c r="A8689" t="s">
        <v>34</v>
      </c>
      <c r="B8689" t="s">
        <v>16</v>
      </c>
      <c r="C8689" t="s">
        <v>12</v>
      </c>
      <c r="D8689" s="1">
        <v>44606</v>
      </c>
      <c r="E8689" s="4">
        <v>5894</v>
      </c>
      <c r="F8689">
        <v>421</v>
      </c>
    </row>
    <row r="8690" spans="1:6" x14ac:dyDescent="0.25">
      <c r="A8690" t="s">
        <v>5</v>
      </c>
      <c r="B8690" t="s">
        <v>11</v>
      </c>
      <c r="C8690" t="s">
        <v>22</v>
      </c>
      <c r="D8690" s="1">
        <v>44606</v>
      </c>
      <c r="E8690" s="4">
        <v>9632</v>
      </c>
      <c r="F8690">
        <v>402</v>
      </c>
    </row>
    <row r="8691" spans="1:6" x14ac:dyDescent="0.25">
      <c r="A8691" t="s">
        <v>40</v>
      </c>
      <c r="B8691" t="s">
        <v>9</v>
      </c>
      <c r="C8691" t="s">
        <v>44</v>
      </c>
      <c r="D8691" s="1">
        <v>44606</v>
      </c>
      <c r="E8691" s="4">
        <v>2639</v>
      </c>
      <c r="F8691">
        <v>120</v>
      </c>
    </row>
    <row r="8692" spans="1:6" x14ac:dyDescent="0.25">
      <c r="A8692" t="s">
        <v>41</v>
      </c>
      <c r="B8692" t="s">
        <v>9</v>
      </c>
      <c r="C8692" t="s">
        <v>14</v>
      </c>
      <c r="D8692" s="1">
        <v>44606</v>
      </c>
      <c r="E8692" s="4">
        <v>3654</v>
      </c>
      <c r="F8692">
        <v>147</v>
      </c>
    </row>
    <row r="8693" spans="1:6" x14ac:dyDescent="0.25">
      <c r="A8693" t="s">
        <v>33</v>
      </c>
      <c r="B8693" t="s">
        <v>27</v>
      </c>
      <c r="C8693" t="s">
        <v>31</v>
      </c>
      <c r="D8693" s="1">
        <v>44606</v>
      </c>
      <c r="E8693" s="4">
        <v>4074</v>
      </c>
      <c r="F8693">
        <v>157</v>
      </c>
    </row>
    <row r="8694" spans="1:6" x14ac:dyDescent="0.25">
      <c r="A8694" t="s">
        <v>5</v>
      </c>
      <c r="B8694" t="s">
        <v>6</v>
      </c>
      <c r="C8694" t="s">
        <v>24</v>
      </c>
      <c r="D8694" s="1">
        <v>44606</v>
      </c>
      <c r="E8694" s="4">
        <v>2016</v>
      </c>
      <c r="F8694">
        <v>92</v>
      </c>
    </row>
    <row r="8695" spans="1:6" x14ac:dyDescent="0.25">
      <c r="A8695" t="s">
        <v>34</v>
      </c>
      <c r="B8695" t="s">
        <v>6</v>
      </c>
      <c r="C8695" t="s">
        <v>48</v>
      </c>
      <c r="D8695" s="1">
        <v>44606</v>
      </c>
      <c r="E8695" s="4">
        <v>5964</v>
      </c>
      <c r="F8695">
        <v>230</v>
      </c>
    </row>
    <row r="8696" spans="1:6" x14ac:dyDescent="0.25">
      <c r="A8696" t="s">
        <v>54</v>
      </c>
      <c r="B8696" t="s">
        <v>11</v>
      </c>
      <c r="C8696" t="s">
        <v>35</v>
      </c>
      <c r="D8696" s="1">
        <v>44606</v>
      </c>
      <c r="E8696" s="4">
        <v>13048</v>
      </c>
      <c r="F8696">
        <v>980</v>
      </c>
    </row>
    <row r="8697" spans="1:6" x14ac:dyDescent="0.25">
      <c r="A8697" t="s">
        <v>33</v>
      </c>
      <c r="B8697" t="s">
        <v>27</v>
      </c>
      <c r="C8697" t="s">
        <v>43</v>
      </c>
      <c r="D8697" s="1">
        <v>44606</v>
      </c>
      <c r="E8697" s="4">
        <v>2884</v>
      </c>
      <c r="F8697">
        <v>145</v>
      </c>
    </row>
    <row r="8698" spans="1:6" x14ac:dyDescent="0.25">
      <c r="A8698" t="s">
        <v>32</v>
      </c>
      <c r="B8698" t="s">
        <v>16</v>
      </c>
      <c r="C8698" t="s">
        <v>50</v>
      </c>
      <c r="D8698" s="1">
        <v>44606</v>
      </c>
      <c r="E8698" s="4">
        <v>3416</v>
      </c>
      <c r="F8698">
        <v>156</v>
      </c>
    </row>
    <row r="8699" spans="1:6" x14ac:dyDescent="0.25">
      <c r="A8699" t="s">
        <v>32</v>
      </c>
      <c r="B8699" t="s">
        <v>9</v>
      </c>
      <c r="C8699" t="s">
        <v>45</v>
      </c>
      <c r="D8699" s="1">
        <v>44607</v>
      </c>
      <c r="E8699" s="4">
        <v>6727</v>
      </c>
      <c r="F8699">
        <v>293</v>
      </c>
    </row>
    <row r="8700" spans="1:6" x14ac:dyDescent="0.25">
      <c r="A8700" t="s">
        <v>10</v>
      </c>
      <c r="B8700" t="s">
        <v>16</v>
      </c>
      <c r="C8700" t="s">
        <v>26</v>
      </c>
      <c r="D8700" s="1">
        <v>44607</v>
      </c>
      <c r="E8700" s="4">
        <v>973</v>
      </c>
      <c r="F8700">
        <v>58</v>
      </c>
    </row>
    <row r="8701" spans="1:6" x14ac:dyDescent="0.25">
      <c r="A8701" t="s">
        <v>18</v>
      </c>
      <c r="B8701" t="s">
        <v>27</v>
      </c>
      <c r="C8701" t="s">
        <v>45</v>
      </c>
      <c r="D8701" s="1">
        <v>44607</v>
      </c>
      <c r="E8701" s="4">
        <v>8456</v>
      </c>
      <c r="F8701">
        <v>314</v>
      </c>
    </row>
    <row r="8702" spans="1:6" x14ac:dyDescent="0.25">
      <c r="A8702" t="s">
        <v>41</v>
      </c>
      <c r="B8702" t="s">
        <v>16</v>
      </c>
      <c r="C8702" t="s">
        <v>7</v>
      </c>
      <c r="D8702" s="1">
        <v>44607</v>
      </c>
      <c r="E8702" s="4">
        <v>2527</v>
      </c>
      <c r="F8702">
        <v>102</v>
      </c>
    </row>
    <row r="8703" spans="1:6" x14ac:dyDescent="0.25">
      <c r="A8703" t="s">
        <v>51</v>
      </c>
      <c r="B8703" t="s">
        <v>27</v>
      </c>
      <c r="C8703" t="s">
        <v>52</v>
      </c>
      <c r="D8703" s="1">
        <v>44607</v>
      </c>
      <c r="E8703" s="4">
        <v>9527</v>
      </c>
      <c r="F8703">
        <v>596</v>
      </c>
    </row>
    <row r="8704" spans="1:6" x14ac:dyDescent="0.25">
      <c r="A8704" t="s">
        <v>18</v>
      </c>
      <c r="B8704" t="s">
        <v>21</v>
      </c>
      <c r="C8704" t="s">
        <v>47</v>
      </c>
      <c r="D8704" s="1">
        <v>44607</v>
      </c>
      <c r="E8704" s="4">
        <v>3192</v>
      </c>
      <c r="F8704">
        <v>266</v>
      </c>
    </row>
    <row r="8705" spans="1:6" x14ac:dyDescent="0.25">
      <c r="A8705" t="s">
        <v>53</v>
      </c>
      <c r="B8705" t="s">
        <v>6</v>
      </c>
      <c r="C8705" t="s">
        <v>48</v>
      </c>
      <c r="D8705" s="1">
        <v>44607</v>
      </c>
      <c r="E8705" s="4">
        <v>3318</v>
      </c>
      <c r="F8705">
        <v>151</v>
      </c>
    </row>
    <row r="8706" spans="1:6" x14ac:dyDescent="0.25">
      <c r="A8706" t="s">
        <v>51</v>
      </c>
      <c r="B8706" t="s">
        <v>16</v>
      </c>
      <c r="C8706" t="s">
        <v>14</v>
      </c>
      <c r="D8706" s="1">
        <v>44607</v>
      </c>
      <c r="E8706" s="4">
        <v>7469</v>
      </c>
      <c r="F8706">
        <v>312</v>
      </c>
    </row>
    <row r="8707" spans="1:6" x14ac:dyDescent="0.25">
      <c r="A8707" t="s">
        <v>41</v>
      </c>
      <c r="B8707" t="s">
        <v>11</v>
      </c>
      <c r="C8707" t="s">
        <v>19</v>
      </c>
      <c r="D8707" s="1">
        <v>44607</v>
      </c>
      <c r="E8707" s="4">
        <v>5887</v>
      </c>
      <c r="F8707">
        <v>347</v>
      </c>
    </row>
    <row r="8708" spans="1:6" x14ac:dyDescent="0.25">
      <c r="A8708" t="s">
        <v>41</v>
      </c>
      <c r="B8708" t="s">
        <v>11</v>
      </c>
      <c r="C8708" t="s">
        <v>43</v>
      </c>
      <c r="D8708" s="1">
        <v>44607</v>
      </c>
      <c r="E8708" s="4">
        <v>168</v>
      </c>
      <c r="F8708">
        <v>8</v>
      </c>
    </row>
    <row r="8709" spans="1:6" x14ac:dyDescent="0.25">
      <c r="A8709" t="s">
        <v>39</v>
      </c>
      <c r="B8709" t="s">
        <v>6</v>
      </c>
      <c r="C8709" t="s">
        <v>19</v>
      </c>
      <c r="D8709" s="1">
        <v>44607</v>
      </c>
      <c r="E8709" s="4">
        <v>1015</v>
      </c>
      <c r="F8709">
        <v>60</v>
      </c>
    </row>
    <row r="8710" spans="1:6" x14ac:dyDescent="0.25">
      <c r="A8710" t="s">
        <v>32</v>
      </c>
      <c r="B8710" t="s">
        <v>16</v>
      </c>
      <c r="C8710" t="s">
        <v>42</v>
      </c>
      <c r="D8710" s="1">
        <v>44607</v>
      </c>
      <c r="E8710" s="4">
        <v>2849</v>
      </c>
      <c r="F8710">
        <v>238</v>
      </c>
    </row>
    <row r="8711" spans="1:6" x14ac:dyDescent="0.25">
      <c r="A8711" t="s">
        <v>13</v>
      </c>
      <c r="B8711" t="s">
        <v>21</v>
      </c>
      <c r="C8711" t="s">
        <v>42</v>
      </c>
      <c r="D8711" s="1">
        <v>44607</v>
      </c>
      <c r="E8711" s="4">
        <v>8225</v>
      </c>
      <c r="F8711">
        <v>549</v>
      </c>
    </row>
    <row r="8712" spans="1:6" x14ac:dyDescent="0.25">
      <c r="A8712" t="s">
        <v>57</v>
      </c>
      <c r="B8712" t="s">
        <v>21</v>
      </c>
      <c r="C8712" t="s">
        <v>43</v>
      </c>
      <c r="D8712" s="1">
        <v>44607</v>
      </c>
      <c r="E8712" s="4">
        <v>9338</v>
      </c>
      <c r="F8712">
        <v>374</v>
      </c>
    </row>
    <row r="8713" spans="1:6" x14ac:dyDescent="0.25">
      <c r="A8713" t="s">
        <v>37</v>
      </c>
      <c r="B8713" t="s">
        <v>27</v>
      </c>
      <c r="C8713" t="s">
        <v>24</v>
      </c>
      <c r="D8713" s="1">
        <v>44607</v>
      </c>
      <c r="E8713" s="4">
        <v>10262</v>
      </c>
      <c r="F8713">
        <v>514</v>
      </c>
    </row>
    <row r="8714" spans="1:6" x14ac:dyDescent="0.25">
      <c r="A8714" t="s">
        <v>5</v>
      </c>
      <c r="B8714" t="s">
        <v>21</v>
      </c>
      <c r="C8714" t="s">
        <v>22</v>
      </c>
      <c r="D8714" s="1">
        <v>44607</v>
      </c>
      <c r="E8714" s="4">
        <v>12243</v>
      </c>
      <c r="F8714">
        <v>511</v>
      </c>
    </row>
    <row r="8715" spans="1:6" x14ac:dyDescent="0.25">
      <c r="A8715" t="s">
        <v>51</v>
      </c>
      <c r="B8715" t="s">
        <v>21</v>
      </c>
      <c r="C8715" t="s">
        <v>36</v>
      </c>
      <c r="D8715" s="1">
        <v>44607</v>
      </c>
      <c r="E8715" s="4">
        <v>2282</v>
      </c>
      <c r="F8715">
        <v>115</v>
      </c>
    </row>
    <row r="8716" spans="1:6" x14ac:dyDescent="0.25">
      <c r="A8716" t="s">
        <v>53</v>
      </c>
      <c r="B8716" t="s">
        <v>27</v>
      </c>
      <c r="C8716" t="s">
        <v>26</v>
      </c>
      <c r="D8716" s="1">
        <v>44607</v>
      </c>
      <c r="E8716" s="4">
        <v>3276</v>
      </c>
      <c r="F8716">
        <v>234</v>
      </c>
    </row>
    <row r="8717" spans="1:6" x14ac:dyDescent="0.25">
      <c r="A8717" t="s">
        <v>39</v>
      </c>
      <c r="B8717" t="s">
        <v>11</v>
      </c>
      <c r="C8717" t="s">
        <v>42</v>
      </c>
      <c r="D8717" s="1">
        <v>44607</v>
      </c>
      <c r="E8717" s="4">
        <v>3815</v>
      </c>
      <c r="F8717">
        <v>294</v>
      </c>
    </row>
    <row r="8718" spans="1:6" x14ac:dyDescent="0.25">
      <c r="A8718" t="s">
        <v>39</v>
      </c>
      <c r="B8718" t="s">
        <v>27</v>
      </c>
      <c r="C8718" t="s">
        <v>35</v>
      </c>
      <c r="D8718" s="1">
        <v>44607</v>
      </c>
      <c r="E8718" s="4">
        <v>6419</v>
      </c>
      <c r="F8718">
        <v>428</v>
      </c>
    </row>
    <row r="8719" spans="1:6" x14ac:dyDescent="0.25">
      <c r="A8719" t="s">
        <v>33</v>
      </c>
      <c r="B8719" t="s">
        <v>11</v>
      </c>
      <c r="C8719" t="s">
        <v>31</v>
      </c>
      <c r="D8719" s="1">
        <v>44607</v>
      </c>
      <c r="E8719" s="4">
        <v>3122</v>
      </c>
      <c r="F8719">
        <v>121</v>
      </c>
    </row>
    <row r="8720" spans="1:6" x14ac:dyDescent="0.25">
      <c r="A8720" t="s">
        <v>37</v>
      </c>
      <c r="B8720" t="s">
        <v>21</v>
      </c>
      <c r="C8720" t="s">
        <v>17</v>
      </c>
      <c r="D8720" s="1">
        <v>44607</v>
      </c>
      <c r="E8720" s="4">
        <v>7049</v>
      </c>
      <c r="F8720">
        <v>353</v>
      </c>
    </row>
    <row r="8721" spans="1:6" x14ac:dyDescent="0.25">
      <c r="A8721" t="s">
        <v>51</v>
      </c>
      <c r="B8721" t="s">
        <v>27</v>
      </c>
      <c r="C8721" t="s">
        <v>26</v>
      </c>
      <c r="D8721" s="1">
        <v>44607</v>
      </c>
      <c r="E8721" s="4">
        <v>7056</v>
      </c>
      <c r="F8721">
        <v>441</v>
      </c>
    </row>
    <row r="8722" spans="1:6" x14ac:dyDescent="0.25">
      <c r="A8722" t="s">
        <v>46</v>
      </c>
      <c r="B8722" t="s">
        <v>21</v>
      </c>
      <c r="C8722" t="s">
        <v>26</v>
      </c>
      <c r="D8722" s="1">
        <v>44607</v>
      </c>
      <c r="E8722" s="4">
        <v>5271</v>
      </c>
      <c r="F8722">
        <v>352</v>
      </c>
    </row>
    <row r="8723" spans="1:6" x14ac:dyDescent="0.25">
      <c r="A8723" t="s">
        <v>33</v>
      </c>
      <c r="B8723" t="s">
        <v>16</v>
      </c>
      <c r="C8723" t="s">
        <v>12</v>
      </c>
      <c r="D8723" s="1">
        <v>44607</v>
      </c>
      <c r="E8723" s="4">
        <v>1253</v>
      </c>
      <c r="F8723">
        <v>90</v>
      </c>
    </row>
    <row r="8724" spans="1:6" x14ac:dyDescent="0.25">
      <c r="A8724" t="s">
        <v>56</v>
      </c>
      <c r="B8724" t="s">
        <v>11</v>
      </c>
      <c r="C8724" t="s">
        <v>28</v>
      </c>
      <c r="D8724" s="1">
        <v>44607</v>
      </c>
      <c r="E8724" s="4">
        <v>875</v>
      </c>
      <c r="F8724">
        <v>31</v>
      </c>
    </row>
    <row r="8725" spans="1:6" x14ac:dyDescent="0.25">
      <c r="A8725" t="s">
        <v>34</v>
      </c>
      <c r="B8725" t="s">
        <v>11</v>
      </c>
      <c r="C8725" t="s">
        <v>43</v>
      </c>
      <c r="D8725" s="1">
        <v>44607</v>
      </c>
      <c r="E8725" s="4">
        <v>9863</v>
      </c>
      <c r="F8725">
        <v>395</v>
      </c>
    </row>
    <row r="8726" spans="1:6" x14ac:dyDescent="0.25">
      <c r="A8726" t="s">
        <v>32</v>
      </c>
      <c r="B8726" t="s">
        <v>21</v>
      </c>
      <c r="C8726" t="s">
        <v>28</v>
      </c>
      <c r="D8726" s="1">
        <v>44607</v>
      </c>
      <c r="E8726" s="4">
        <v>10402</v>
      </c>
      <c r="F8726">
        <v>434</v>
      </c>
    </row>
    <row r="8727" spans="1:6" x14ac:dyDescent="0.25">
      <c r="A8727" t="s">
        <v>37</v>
      </c>
      <c r="B8727" t="s">
        <v>27</v>
      </c>
      <c r="C8727" t="s">
        <v>7</v>
      </c>
      <c r="D8727" s="1">
        <v>44607</v>
      </c>
      <c r="E8727" s="4">
        <v>5684</v>
      </c>
      <c r="F8727">
        <v>228</v>
      </c>
    </row>
    <row r="8728" spans="1:6" x14ac:dyDescent="0.25">
      <c r="A8728" t="s">
        <v>33</v>
      </c>
      <c r="B8728" t="s">
        <v>9</v>
      </c>
      <c r="C8728" t="s">
        <v>44</v>
      </c>
      <c r="D8728" s="1">
        <v>44607</v>
      </c>
      <c r="E8728" s="4">
        <v>4396</v>
      </c>
      <c r="F8728">
        <v>163</v>
      </c>
    </row>
    <row r="8729" spans="1:6" x14ac:dyDescent="0.25">
      <c r="A8729" t="s">
        <v>8</v>
      </c>
      <c r="B8729" t="s">
        <v>9</v>
      </c>
      <c r="C8729" t="s">
        <v>7</v>
      </c>
      <c r="D8729" s="1">
        <v>44607</v>
      </c>
      <c r="E8729" s="4">
        <v>3563</v>
      </c>
      <c r="F8729">
        <v>138</v>
      </c>
    </row>
    <row r="8730" spans="1:6" x14ac:dyDescent="0.25">
      <c r="A8730" t="s">
        <v>5</v>
      </c>
      <c r="B8730" t="s">
        <v>16</v>
      </c>
      <c r="C8730" t="s">
        <v>7</v>
      </c>
      <c r="D8730" s="1">
        <v>44607</v>
      </c>
      <c r="E8730" s="4">
        <v>12180</v>
      </c>
      <c r="F8730">
        <v>469</v>
      </c>
    </row>
    <row r="8731" spans="1:6" x14ac:dyDescent="0.25">
      <c r="A8731" t="s">
        <v>25</v>
      </c>
      <c r="B8731" t="s">
        <v>21</v>
      </c>
      <c r="C8731" t="s">
        <v>24</v>
      </c>
      <c r="D8731" s="1">
        <v>44607</v>
      </c>
      <c r="E8731" s="4">
        <v>35</v>
      </c>
      <c r="F8731">
        <v>2</v>
      </c>
    </row>
    <row r="8732" spans="1:6" x14ac:dyDescent="0.25">
      <c r="A8732" t="s">
        <v>53</v>
      </c>
      <c r="B8732" t="s">
        <v>9</v>
      </c>
      <c r="C8732" t="s">
        <v>22</v>
      </c>
      <c r="D8732" s="1">
        <v>44607</v>
      </c>
      <c r="E8732" s="4">
        <v>9310</v>
      </c>
      <c r="F8732">
        <v>405</v>
      </c>
    </row>
    <row r="8733" spans="1:6" x14ac:dyDescent="0.25">
      <c r="A8733" t="s">
        <v>57</v>
      </c>
      <c r="B8733" t="s">
        <v>16</v>
      </c>
      <c r="C8733" t="s">
        <v>44</v>
      </c>
      <c r="D8733" s="1">
        <v>44607</v>
      </c>
      <c r="E8733" s="4">
        <v>3843</v>
      </c>
      <c r="F8733">
        <v>148</v>
      </c>
    </row>
    <row r="8734" spans="1:6" x14ac:dyDescent="0.25">
      <c r="A8734" t="s">
        <v>56</v>
      </c>
      <c r="B8734" t="s">
        <v>11</v>
      </c>
      <c r="C8734" t="s">
        <v>26</v>
      </c>
      <c r="D8734" s="1">
        <v>44607</v>
      </c>
      <c r="E8734" s="4">
        <v>4298</v>
      </c>
      <c r="F8734">
        <v>253</v>
      </c>
    </row>
    <row r="8735" spans="1:6" x14ac:dyDescent="0.25">
      <c r="A8735" t="s">
        <v>34</v>
      </c>
      <c r="B8735" t="s">
        <v>21</v>
      </c>
      <c r="C8735" t="s">
        <v>35</v>
      </c>
      <c r="D8735" s="1">
        <v>44607</v>
      </c>
      <c r="E8735" s="4">
        <v>6692</v>
      </c>
      <c r="F8735">
        <v>609</v>
      </c>
    </row>
    <row r="8736" spans="1:6" x14ac:dyDescent="0.25">
      <c r="A8736" t="s">
        <v>23</v>
      </c>
      <c r="B8736" t="s">
        <v>21</v>
      </c>
      <c r="C8736" t="s">
        <v>26</v>
      </c>
      <c r="D8736" s="1">
        <v>44607</v>
      </c>
      <c r="E8736" s="4">
        <v>3514</v>
      </c>
      <c r="F8736">
        <v>235</v>
      </c>
    </row>
    <row r="8737" spans="1:6" x14ac:dyDescent="0.25">
      <c r="A8737" t="s">
        <v>29</v>
      </c>
      <c r="B8737" t="s">
        <v>9</v>
      </c>
      <c r="C8737" t="s">
        <v>22</v>
      </c>
      <c r="D8737" s="1">
        <v>44608</v>
      </c>
      <c r="E8737" s="4">
        <v>441</v>
      </c>
      <c r="F8737">
        <v>17</v>
      </c>
    </row>
    <row r="8738" spans="1:6" x14ac:dyDescent="0.25">
      <c r="A8738" t="s">
        <v>54</v>
      </c>
      <c r="B8738" t="s">
        <v>9</v>
      </c>
      <c r="C8738" t="s">
        <v>14</v>
      </c>
      <c r="D8738" s="1">
        <v>44608</v>
      </c>
      <c r="E8738" s="4">
        <v>8407</v>
      </c>
      <c r="F8738">
        <v>366</v>
      </c>
    </row>
    <row r="8739" spans="1:6" x14ac:dyDescent="0.25">
      <c r="A8739" t="s">
        <v>40</v>
      </c>
      <c r="B8739" t="s">
        <v>21</v>
      </c>
      <c r="C8739" t="s">
        <v>38</v>
      </c>
      <c r="D8739" s="1">
        <v>44608</v>
      </c>
      <c r="E8739" s="4">
        <v>3507</v>
      </c>
      <c r="F8739">
        <v>176</v>
      </c>
    </row>
    <row r="8740" spans="1:6" x14ac:dyDescent="0.25">
      <c r="A8740" t="s">
        <v>15</v>
      </c>
      <c r="B8740" t="s">
        <v>16</v>
      </c>
      <c r="C8740" t="s">
        <v>14</v>
      </c>
      <c r="D8740" s="1">
        <v>44608</v>
      </c>
      <c r="E8740" s="4">
        <v>3073</v>
      </c>
      <c r="F8740">
        <v>140</v>
      </c>
    </row>
    <row r="8741" spans="1:6" x14ac:dyDescent="0.25">
      <c r="A8741" t="s">
        <v>25</v>
      </c>
      <c r="B8741" t="s">
        <v>6</v>
      </c>
      <c r="C8741" t="s">
        <v>44</v>
      </c>
      <c r="D8741" s="1">
        <v>44608</v>
      </c>
      <c r="E8741" s="4">
        <v>5628</v>
      </c>
      <c r="F8741">
        <v>256</v>
      </c>
    </row>
    <row r="8742" spans="1:6" x14ac:dyDescent="0.25">
      <c r="A8742" t="s">
        <v>13</v>
      </c>
      <c r="B8742" t="s">
        <v>6</v>
      </c>
      <c r="C8742" t="s">
        <v>17</v>
      </c>
      <c r="D8742" s="1">
        <v>44608</v>
      </c>
      <c r="E8742" s="4">
        <v>2401</v>
      </c>
      <c r="F8742">
        <v>105</v>
      </c>
    </row>
    <row r="8743" spans="1:6" x14ac:dyDescent="0.25">
      <c r="A8743" t="s">
        <v>53</v>
      </c>
      <c r="B8743" t="s">
        <v>16</v>
      </c>
      <c r="C8743" t="s">
        <v>35</v>
      </c>
      <c r="D8743" s="1">
        <v>44608</v>
      </c>
      <c r="E8743" s="4">
        <v>868</v>
      </c>
      <c r="F8743">
        <v>73</v>
      </c>
    </row>
    <row r="8744" spans="1:6" x14ac:dyDescent="0.25">
      <c r="A8744" t="s">
        <v>32</v>
      </c>
      <c r="B8744" t="s">
        <v>21</v>
      </c>
      <c r="C8744" t="s">
        <v>19</v>
      </c>
      <c r="D8744" s="1">
        <v>44608</v>
      </c>
      <c r="E8744" s="4">
        <v>9597</v>
      </c>
      <c r="F8744">
        <v>565</v>
      </c>
    </row>
    <row r="8745" spans="1:6" x14ac:dyDescent="0.25">
      <c r="A8745" t="s">
        <v>8</v>
      </c>
      <c r="B8745" t="s">
        <v>21</v>
      </c>
      <c r="C8745" t="s">
        <v>26</v>
      </c>
      <c r="D8745" s="1">
        <v>44608</v>
      </c>
      <c r="E8745" s="4">
        <v>1771</v>
      </c>
      <c r="F8745">
        <v>127</v>
      </c>
    </row>
    <row r="8746" spans="1:6" x14ac:dyDescent="0.25">
      <c r="A8746" t="s">
        <v>18</v>
      </c>
      <c r="B8746" t="s">
        <v>21</v>
      </c>
      <c r="C8746" t="s">
        <v>17</v>
      </c>
      <c r="D8746" s="1">
        <v>44608</v>
      </c>
      <c r="E8746" s="4">
        <v>12026</v>
      </c>
      <c r="F8746">
        <v>573</v>
      </c>
    </row>
    <row r="8747" spans="1:6" x14ac:dyDescent="0.25">
      <c r="A8747" t="s">
        <v>13</v>
      </c>
      <c r="B8747" t="s">
        <v>11</v>
      </c>
      <c r="C8747" t="s">
        <v>28</v>
      </c>
      <c r="D8747" s="1">
        <v>44608</v>
      </c>
      <c r="E8747" s="4">
        <v>616</v>
      </c>
      <c r="F8747">
        <v>26</v>
      </c>
    </row>
    <row r="8748" spans="1:6" x14ac:dyDescent="0.25">
      <c r="A8748" t="s">
        <v>20</v>
      </c>
      <c r="B8748" t="s">
        <v>27</v>
      </c>
      <c r="C8748" t="s">
        <v>38</v>
      </c>
      <c r="D8748" s="1">
        <v>44608</v>
      </c>
      <c r="E8748" s="4">
        <v>9814</v>
      </c>
      <c r="F8748">
        <v>468</v>
      </c>
    </row>
    <row r="8749" spans="1:6" x14ac:dyDescent="0.25">
      <c r="A8749" t="s">
        <v>18</v>
      </c>
      <c r="B8749" t="s">
        <v>11</v>
      </c>
      <c r="C8749" t="s">
        <v>19</v>
      </c>
      <c r="D8749" s="1">
        <v>44608</v>
      </c>
      <c r="E8749" s="4">
        <v>6146</v>
      </c>
      <c r="F8749">
        <v>342</v>
      </c>
    </row>
    <row r="8750" spans="1:6" x14ac:dyDescent="0.25">
      <c r="A8750" t="s">
        <v>25</v>
      </c>
      <c r="B8750" t="s">
        <v>27</v>
      </c>
      <c r="C8750" t="s">
        <v>47</v>
      </c>
      <c r="D8750" s="1">
        <v>44608</v>
      </c>
      <c r="E8750" s="4">
        <v>8897</v>
      </c>
      <c r="F8750">
        <v>770</v>
      </c>
    </row>
    <row r="8751" spans="1:6" x14ac:dyDescent="0.25">
      <c r="A8751" t="s">
        <v>55</v>
      </c>
      <c r="B8751" t="s">
        <v>21</v>
      </c>
      <c r="C8751" t="s">
        <v>12</v>
      </c>
      <c r="D8751" s="1">
        <v>44608</v>
      </c>
      <c r="E8751" s="4">
        <v>2485</v>
      </c>
      <c r="F8751">
        <v>249</v>
      </c>
    </row>
    <row r="8752" spans="1:6" x14ac:dyDescent="0.25">
      <c r="A8752" t="s">
        <v>13</v>
      </c>
      <c r="B8752" t="s">
        <v>16</v>
      </c>
      <c r="C8752" t="s">
        <v>43</v>
      </c>
      <c r="D8752" s="1">
        <v>44608</v>
      </c>
      <c r="E8752" s="4">
        <v>18193</v>
      </c>
      <c r="F8752">
        <v>910</v>
      </c>
    </row>
    <row r="8753" spans="1:6" x14ac:dyDescent="0.25">
      <c r="A8753" t="s">
        <v>29</v>
      </c>
      <c r="B8753" t="s">
        <v>21</v>
      </c>
      <c r="C8753" t="s">
        <v>19</v>
      </c>
      <c r="D8753" s="1">
        <v>44608</v>
      </c>
      <c r="E8753" s="4">
        <v>4879</v>
      </c>
      <c r="F8753">
        <v>287</v>
      </c>
    </row>
    <row r="8754" spans="1:6" x14ac:dyDescent="0.25">
      <c r="A8754" t="s">
        <v>23</v>
      </c>
      <c r="B8754" t="s">
        <v>11</v>
      </c>
      <c r="C8754" t="s">
        <v>36</v>
      </c>
      <c r="D8754" s="1">
        <v>44608</v>
      </c>
      <c r="E8754" s="4">
        <v>16170</v>
      </c>
      <c r="F8754">
        <v>840</v>
      </c>
    </row>
    <row r="8755" spans="1:6" x14ac:dyDescent="0.25">
      <c r="A8755" t="s">
        <v>34</v>
      </c>
      <c r="B8755" t="s">
        <v>27</v>
      </c>
      <c r="C8755" t="s">
        <v>28</v>
      </c>
      <c r="D8755" s="1">
        <v>44608</v>
      </c>
      <c r="E8755" s="4">
        <v>12502</v>
      </c>
      <c r="F8755">
        <v>481</v>
      </c>
    </row>
    <row r="8756" spans="1:6" x14ac:dyDescent="0.25">
      <c r="A8756" t="s">
        <v>39</v>
      </c>
      <c r="B8756" t="s">
        <v>21</v>
      </c>
      <c r="C8756" t="s">
        <v>42</v>
      </c>
      <c r="D8756" s="1">
        <v>44608</v>
      </c>
      <c r="E8756" s="4">
        <v>9163</v>
      </c>
      <c r="F8756">
        <v>770</v>
      </c>
    </row>
    <row r="8757" spans="1:6" x14ac:dyDescent="0.25">
      <c r="A8757" t="s">
        <v>18</v>
      </c>
      <c r="B8757" t="s">
        <v>11</v>
      </c>
      <c r="C8757" t="s">
        <v>47</v>
      </c>
      <c r="D8757" s="1">
        <v>44608</v>
      </c>
      <c r="E8757" s="4">
        <v>3990</v>
      </c>
      <c r="F8757">
        <v>499</v>
      </c>
    </row>
    <row r="8758" spans="1:6" x14ac:dyDescent="0.25">
      <c r="A8758" t="s">
        <v>33</v>
      </c>
      <c r="B8758" t="s">
        <v>9</v>
      </c>
      <c r="C8758" t="s">
        <v>52</v>
      </c>
      <c r="D8758" s="1">
        <v>44608</v>
      </c>
      <c r="E8758" s="4">
        <v>1785</v>
      </c>
      <c r="F8758">
        <v>128</v>
      </c>
    </row>
    <row r="8759" spans="1:6" x14ac:dyDescent="0.25">
      <c r="A8759" t="s">
        <v>37</v>
      </c>
      <c r="B8759" t="s">
        <v>11</v>
      </c>
      <c r="C8759" t="s">
        <v>28</v>
      </c>
      <c r="D8759" s="1">
        <v>44608</v>
      </c>
      <c r="E8759" s="4">
        <v>8267</v>
      </c>
      <c r="F8759">
        <v>307</v>
      </c>
    </row>
    <row r="8760" spans="1:6" x14ac:dyDescent="0.25">
      <c r="A8760" t="s">
        <v>15</v>
      </c>
      <c r="B8760" t="s">
        <v>16</v>
      </c>
      <c r="C8760" t="s">
        <v>42</v>
      </c>
      <c r="D8760" s="1">
        <v>44609</v>
      </c>
      <c r="E8760" s="4">
        <v>17710</v>
      </c>
      <c r="F8760">
        <v>1470</v>
      </c>
    </row>
    <row r="8761" spans="1:6" x14ac:dyDescent="0.25">
      <c r="A8761" t="s">
        <v>46</v>
      </c>
      <c r="B8761" t="s">
        <v>27</v>
      </c>
      <c r="C8761" t="s">
        <v>26</v>
      </c>
      <c r="D8761" s="1">
        <v>44609</v>
      </c>
      <c r="E8761" s="4">
        <v>3878</v>
      </c>
      <c r="F8761">
        <v>229</v>
      </c>
    </row>
    <row r="8762" spans="1:6" x14ac:dyDescent="0.25">
      <c r="A8762" t="s">
        <v>53</v>
      </c>
      <c r="B8762" t="s">
        <v>27</v>
      </c>
      <c r="C8762" t="s">
        <v>42</v>
      </c>
      <c r="D8762" s="1">
        <v>44609</v>
      </c>
      <c r="E8762" s="4">
        <v>3164</v>
      </c>
      <c r="F8762">
        <v>198</v>
      </c>
    </row>
    <row r="8763" spans="1:6" x14ac:dyDescent="0.25">
      <c r="A8763" t="s">
        <v>37</v>
      </c>
      <c r="B8763" t="s">
        <v>11</v>
      </c>
      <c r="C8763" t="s">
        <v>47</v>
      </c>
      <c r="D8763" s="1">
        <v>44609</v>
      </c>
      <c r="E8763" s="4">
        <v>4011</v>
      </c>
      <c r="F8763">
        <v>502</v>
      </c>
    </row>
    <row r="8764" spans="1:6" x14ac:dyDescent="0.25">
      <c r="A8764" t="s">
        <v>13</v>
      </c>
      <c r="B8764" t="s">
        <v>6</v>
      </c>
      <c r="C8764" t="s">
        <v>26</v>
      </c>
      <c r="D8764" s="1">
        <v>44609</v>
      </c>
      <c r="E8764" s="4">
        <v>6818</v>
      </c>
      <c r="F8764">
        <v>455</v>
      </c>
    </row>
    <row r="8765" spans="1:6" x14ac:dyDescent="0.25">
      <c r="A8765" t="s">
        <v>8</v>
      </c>
      <c r="B8765" t="s">
        <v>16</v>
      </c>
      <c r="C8765" t="s">
        <v>52</v>
      </c>
      <c r="D8765" s="1">
        <v>44609</v>
      </c>
      <c r="E8765" s="4">
        <v>10584</v>
      </c>
      <c r="F8765">
        <v>840</v>
      </c>
    </row>
    <row r="8766" spans="1:6" x14ac:dyDescent="0.25">
      <c r="A8766" t="s">
        <v>54</v>
      </c>
      <c r="B8766" t="s">
        <v>9</v>
      </c>
      <c r="C8766" t="s">
        <v>7</v>
      </c>
      <c r="D8766" s="1">
        <v>44609</v>
      </c>
      <c r="E8766" s="4">
        <v>2492</v>
      </c>
      <c r="F8766">
        <v>109</v>
      </c>
    </row>
    <row r="8767" spans="1:6" x14ac:dyDescent="0.25">
      <c r="A8767" t="s">
        <v>8</v>
      </c>
      <c r="B8767" t="s">
        <v>21</v>
      </c>
      <c r="C8767" t="s">
        <v>48</v>
      </c>
      <c r="D8767" s="1">
        <v>44609</v>
      </c>
      <c r="E8767" s="4">
        <v>11375</v>
      </c>
      <c r="F8767">
        <v>455</v>
      </c>
    </row>
    <row r="8768" spans="1:6" x14ac:dyDescent="0.25">
      <c r="A8768" t="s">
        <v>46</v>
      </c>
      <c r="B8768" t="s">
        <v>11</v>
      </c>
      <c r="C8768" t="s">
        <v>28</v>
      </c>
      <c r="D8768" s="1">
        <v>44609</v>
      </c>
      <c r="E8768" s="4">
        <v>11144</v>
      </c>
      <c r="F8768">
        <v>429</v>
      </c>
    </row>
    <row r="8769" spans="1:6" x14ac:dyDescent="0.25">
      <c r="A8769" t="s">
        <v>57</v>
      </c>
      <c r="B8769" t="s">
        <v>11</v>
      </c>
      <c r="C8769" t="s">
        <v>17</v>
      </c>
      <c r="D8769" s="1">
        <v>44609</v>
      </c>
      <c r="E8769" s="4">
        <v>9779</v>
      </c>
      <c r="F8769">
        <v>445</v>
      </c>
    </row>
    <row r="8770" spans="1:6" x14ac:dyDescent="0.25">
      <c r="A8770" t="s">
        <v>33</v>
      </c>
      <c r="B8770" t="s">
        <v>16</v>
      </c>
      <c r="C8770" t="s">
        <v>50</v>
      </c>
      <c r="D8770" s="1">
        <v>44609</v>
      </c>
      <c r="E8770" s="4">
        <v>5278</v>
      </c>
      <c r="F8770">
        <v>264</v>
      </c>
    </row>
    <row r="8771" spans="1:6" x14ac:dyDescent="0.25">
      <c r="A8771" t="s">
        <v>15</v>
      </c>
      <c r="B8771" t="s">
        <v>27</v>
      </c>
      <c r="C8771" t="s">
        <v>35</v>
      </c>
      <c r="D8771" s="1">
        <v>44609</v>
      </c>
      <c r="E8771" s="4">
        <v>12509</v>
      </c>
      <c r="F8771">
        <v>1050</v>
      </c>
    </row>
    <row r="8772" spans="1:6" x14ac:dyDescent="0.25">
      <c r="A8772" t="s">
        <v>53</v>
      </c>
      <c r="B8772" t="s">
        <v>11</v>
      </c>
      <c r="C8772" t="s">
        <v>7</v>
      </c>
      <c r="D8772" s="1">
        <v>44609</v>
      </c>
      <c r="E8772" s="4">
        <v>5845</v>
      </c>
      <c r="F8772">
        <v>255</v>
      </c>
    </row>
    <row r="8773" spans="1:6" x14ac:dyDescent="0.25">
      <c r="A8773" t="s">
        <v>10</v>
      </c>
      <c r="B8773" t="s">
        <v>9</v>
      </c>
      <c r="C8773" t="s">
        <v>44</v>
      </c>
      <c r="D8773" s="1">
        <v>44609</v>
      </c>
      <c r="E8773" s="4">
        <v>4438</v>
      </c>
      <c r="F8773">
        <v>165</v>
      </c>
    </row>
    <row r="8774" spans="1:6" x14ac:dyDescent="0.25">
      <c r="A8774" t="s">
        <v>51</v>
      </c>
      <c r="B8774" t="s">
        <v>16</v>
      </c>
      <c r="C8774" t="s">
        <v>12</v>
      </c>
      <c r="D8774" s="1">
        <v>44609</v>
      </c>
      <c r="E8774" s="4">
        <v>938</v>
      </c>
      <c r="F8774">
        <v>63</v>
      </c>
    </row>
    <row r="8775" spans="1:6" x14ac:dyDescent="0.25">
      <c r="A8775" t="s">
        <v>25</v>
      </c>
      <c r="B8775" t="s">
        <v>11</v>
      </c>
      <c r="C8775" t="s">
        <v>22</v>
      </c>
      <c r="D8775" s="1">
        <v>44609</v>
      </c>
      <c r="E8775" s="4">
        <v>2513</v>
      </c>
      <c r="F8775">
        <v>97</v>
      </c>
    </row>
    <row r="8776" spans="1:6" x14ac:dyDescent="0.25">
      <c r="A8776" t="s">
        <v>25</v>
      </c>
      <c r="B8776" t="s">
        <v>16</v>
      </c>
      <c r="C8776" t="s">
        <v>35</v>
      </c>
      <c r="D8776" s="1">
        <v>44609</v>
      </c>
      <c r="E8776" s="4">
        <v>1988</v>
      </c>
      <c r="F8776">
        <v>142</v>
      </c>
    </row>
    <row r="8777" spans="1:6" x14ac:dyDescent="0.25">
      <c r="A8777" t="s">
        <v>51</v>
      </c>
      <c r="B8777" t="s">
        <v>16</v>
      </c>
      <c r="C8777" t="s">
        <v>24</v>
      </c>
      <c r="D8777" s="1">
        <v>44609</v>
      </c>
      <c r="E8777" s="4">
        <v>6811</v>
      </c>
      <c r="F8777">
        <v>310</v>
      </c>
    </row>
    <row r="8778" spans="1:6" x14ac:dyDescent="0.25">
      <c r="A8778" t="s">
        <v>5</v>
      </c>
      <c r="B8778" t="s">
        <v>6</v>
      </c>
      <c r="C8778" t="s">
        <v>19</v>
      </c>
      <c r="D8778" s="1">
        <v>44609</v>
      </c>
      <c r="E8778" s="4">
        <v>4368</v>
      </c>
      <c r="F8778">
        <v>219</v>
      </c>
    </row>
    <row r="8779" spans="1:6" x14ac:dyDescent="0.25">
      <c r="A8779" t="s">
        <v>40</v>
      </c>
      <c r="B8779" t="s">
        <v>11</v>
      </c>
      <c r="C8779" t="s">
        <v>42</v>
      </c>
      <c r="D8779" s="1">
        <v>44609</v>
      </c>
      <c r="E8779" s="4">
        <v>9275</v>
      </c>
      <c r="F8779">
        <v>700</v>
      </c>
    </row>
    <row r="8780" spans="1:6" x14ac:dyDescent="0.25">
      <c r="A8780" t="s">
        <v>8</v>
      </c>
      <c r="B8780" t="s">
        <v>9</v>
      </c>
      <c r="C8780" t="s">
        <v>50</v>
      </c>
      <c r="D8780" s="1">
        <v>44609</v>
      </c>
      <c r="E8780" s="4">
        <v>6895</v>
      </c>
      <c r="F8780">
        <v>406</v>
      </c>
    </row>
    <row r="8781" spans="1:6" x14ac:dyDescent="0.25">
      <c r="A8781" t="s">
        <v>25</v>
      </c>
      <c r="B8781" t="s">
        <v>21</v>
      </c>
      <c r="C8781" t="s">
        <v>28</v>
      </c>
      <c r="D8781" s="1">
        <v>44609</v>
      </c>
      <c r="E8781" s="4">
        <v>7896</v>
      </c>
      <c r="F8781">
        <v>282</v>
      </c>
    </row>
    <row r="8782" spans="1:6" x14ac:dyDescent="0.25">
      <c r="A8782" t="s">
        <v>39</v>
      </c>
      <c r="B8782" t="s">
        <v>6</v>
      </c>
      <c r="C8782" t="s">
        <v>14</v>
      </c>
      <c r="D8782" s="1">
        <v>44609</v>
      </c>
      <c r="E8782" s="4">
        <v>5901</v>
      </c>
      <c r="F8782">
        <v>257</v>
      </c>
    </row>
    <row r="8783" spans="1:6" x14ac:dyDescent="0.25">
      <c r="A8783" t="s">
        <v>51</v>
      </c>
      <c r="B8783" t="s">
        <v>9</v>
      </c>
      <c r="C8783" t="s">
        <v>36</v>
      </c>
      <c r="D8783" s="1">
        <v>44609</v>
      </c>
      <c r="E8783" s="4">
        <v>9443</v>
      </c>
      <c r="F8783">
        <v>450</v>
      </c>
    </row>
    <row r="8784" spans="1:6" x14ac:dyDescent="0.25">
      <c r="A8784" t="s">
        <v>13</v>
      </c>
      <c r="B8784" t="s">
        <v>16</v>
      </c>
      <c r="C8784" t="s">
        <v>45</v>
      </c>
      <c r="D8784" s="1">
        <v>44609</v>
      </c>
      <c r="E8784" s="4">
        <v>11676</v>
      </c>
      <c r="F8784">
        <v>487</v>
      </c>
    </row>
    <row r="8785" spans="1:6" x14ac:dyDescent="0.25">
      <c r="A8785" t="s">
        <v>5</v>
      </c>
      <c r="B8785" t="s">
        <v>11</v>
      </c>
      <c r="C8785" t="s">
        <v>17</v>
      </c>
      <c r="D8785" s="1">
        <v>44609</v>
      </c>
      <c r="E8785" s="4">
        <v>1162</v>
      </c>
      <c r="F8785">
        <v>53</v>
      </c>
    </row>
    <row r="8786" spans="1:6" x14ac:dyDescent="0.25">
      <c r="A8786" t="s">
        <v>20</v>
      </c>
      <c r="B8786" t="s">
        <v>27</v>
      </c>
      <c r="C8786" t="s">
        <v>35</v>
      </c>
      <c r="D8786" s="1">
        <v>44609</v>
      </c>
      <c r="E8786" s="4">
        <v>6160</v>
      </c>
      <c r="F8786">
        <v>560</v>
      </c>
    </row>
    <row r="8787" spans="1:6" x14ac:dyDescent="0.25">
      <c r="A8787" t="s">
        <v>54</v>
      </c>
      <c r="B8787" t="s">
        <v>9</v>
      </c>
      <c r="C8787" t="s">
        <v>17</v>
      </c>
      <c r="D8787" s="1">
        <v>44609</v>
      </c>
      <c r="E8787" s="4">
        <v>322</v>
      </c>
      <c r="F8787">
        <v>14</v>
      </c>
    </row>
    <row r="8788" spans="1:6" x14ac:dyDescent="0.25">
      <c r="A8788" t="s">
        <v>46</v>
      </c>
      <c r="B8788" t="s">
        <v>21</v>
      </c>
      <c r="C8788" t="s">
        <v>35</v>
      </c>
      <c r="D8788" s="1">
        <v>44609</v>
      </c>
      <c r="E8788" s="4">
        <v>623</v>
      </c>
      <c r="F8788">
        <v>45</v>
      </c>
    </row>
    <row r="8789" spans="1:6" x14ac:dyDescent="0.25">
      <c r="A8789" t="s">
        <v>10</v>
      </c>
      <c r="B8789" t="s">
        <v>11</v>
      </c>
      <c r="C8789" t="s">
        <v>36</v>
      </c>
      <c r="D8789" s="1">
        <v>44609</v>
      </c>
      <c r="E8789" s="4">
        <v>3255</v>
      </c>
      <c r="F8789">
        <v>136</v>
      </c>
    </row>
    <row r="8790" spans="1:6" x14ac:dyDescent="0.25">
      <c r="A8790" t="s">
        <v>53</v>
      </c>
      <c r="B8790" t="s">
        <v>9</v>
      </c>
      <c r="C8790" t="s">
        <v>30</v>
      </c>
      <c r="D8790" s="1">
        <v>44609</v>
      </c>
      <c r="E8790" s="4">
        <v>4158</v>
      </c>
      <c r="F8790">
        <v>167</v>
      </c>
    </row>
    <row r="8791" spans="1:6" x14ac:dyDescent="0.25">
      <c r="A8791" t="s">
        <v>15</v>
      </c>
      <c r="B8791" t="s">
        <v>21</v>
      </c>
      <c r="C8791" t="s">
        <v>52</v>
      </c>
      <c r="D8791" s="1">
        <v>44609</v>
      </c>
      <c r="E8791" s="4">
        <v>4627</v>
      </c>
      <c r="F8791">
        <v>309</v>
      </c>
    </row>
    <row r="8792" spans="1:6" x14ac:dyDescent="0.25">
      <c r="A8792" t="s">
        <v>34</v>
      </c>
      <c r="B8792" t="s">
        <v>11</v>
      </c>
      <c r="C8792" t="s">
        <v>17</v>
      </c>
      <c r="D8792" s="1">
        <v>44610</v>
      </c>
      <c r="E8792" s="4">
        <v>2359</v>
      </c>
      <c r="F8792">
        <v>118</v>
      </c>
    </row>
    <row r="8793" spans="1:6" x14ac:dyDescent="0.25">
      <c r="A8793" t="s">
        <v>57</v>
      </c>
      <c r="B8793" t="s">
        <v>16</v>
      </c>
      <c r="C8793" t="s">
        <v>28</v>
      </c>
      <c r="D8793" s="1">
        <v>44610</v>
      </c>
      <c r="E8793" s="4">
        <v>4410</v>
      </c>
      <c r="F8793">
        <v>177</v>
      </c>
    </row>
    <row r="8794" spans="1:6" x14ac:dyDescent="0.25">
      <c r="A8794" t="s">
        <v>13</v>
      </c>
      <c r="B8794" t="s">
        <v>21</v>
      </c>
      <c r="C8794" t="s">
        <v>26</v>
      </c>
      <c r="D8794" s="1">
        <v>44610</v>
      </c>
      <c r="E8794" s="4">
        <v>5516</v>
      </c>
      <c r="F8794">
        <v>368</v>
      </c>
    </row>
    <row r="8795" spans="1:6" x14ac:dyDescent="0.25">
      <c r="A8795" t="s">
        <v>51</v>
      </c>
      <c r="B8795" t="s">
        <v>6</v>
      </c>
      <c r="C8795" t="s">
        <v>17</v>
      </c>
      <c r="D8795" s="1">
        <v>44610</v>
      </c>
      <c r="E8795" s="4">
        <v>1890</v>
      </c>
      <c r="F8795">
        <v>79</v>
      </c>
    </row>
    <row r="8796" spans="1:6" x14ac:dyDescent="0.25">
      <c r="A8796" t="s">
        <v>23</v>
      </c>
      <c r="B8796" t="s">
        <v>11</v>
      </c>
      <c r="C8796" t="s">
        <v>26</v>
      </c>
      <c r="D8796" s="1">
        <v>44610</v>
      </c>
      <c r="E8796" s="4">
        <v>5355</v>
      </c>
      <c r="F8796">
        <v>412</v>
      </c>
    </row>
    <row r="8797" spans="1:6" x14ac:dyDescent="0.25">
      <c r="A8797" t="s">
        <v>18</v>
      </c>
      <c r="B8797" t="s">
        <v>21</v>
      </c>
      <c r="C8797" t="s">
        <v>12</v>
      </c>
      <c r="D8797" s="1">
        <v>44610</v>
      </c>
      <c r="E8797" s="4">
        <v>455</v>
      </c>
      <c r="F8797">
        <v>46</v>
      </c>
    </row>
    <row r="8798" spans="1:6" x14ac:dyDescent="0.25">
      <c r="A8798" t="s">
        <v>8</v>
      </c>
      <c r="B8798" t="s">
        <v>21</v>
      </c>
      <c r="C8798" t="s">
        <v>22</v>
      </c>
      <c r="D8798" s="1">
        <v>44610</v>
      </c>
      <c r="E8798" s="4">
        <v>3857</v>
      </c>
      <c r="F8798">
        <v>168</v>
      </c>
    </row>
    <row r="8799" spans="1:6" x14ac:dyDescent="0.25">
      <c r="A8799" t="s">
        <v>5</v>
      </c>
      <c r="B8799" t="s">
        <v>9</v>
      </c>
      <c r="C8799" t="s">
        <v>47</v>
      </c>
      <c r="D8799" s="1">
        <v>44610</v>
      </c>
      <c r="E8799" s="4">
        <v>11116</v>
      </c>
      <c r="F8799">
        <v>1400</v>
      </c>
    </row>
    <row r="8800" spans="1:6" x14ac:dyDescent="0.25">
      <c r="A8800" t="s">
        <v>5</v>
      </c>
      <c r="B8800" t="s">
        <v>21</v>
      </c>
      <c r="C8800" t="s">
        <v>38</v>
      </c>
      <c r="D8800" s="1">
        <v>44610</v>
      </c>
      <c r="E8800" s="4">
        <v>8820</v>
      </c>
      <c r="F8800">
        <v>420</v>
      </c>
    </row>
    <row r="8801" spans="1:6" x14ac:dyDescent="0.25">
      <c r="A8801" t="s">
        <v>40</v>
      </c>
      <c r="B8801" t="s">
        <v>21</v>
      </c>
      <c r="C8801" t="s">
        <v>22</v>
      </c>
      <c r="D8801" s="1">
        <v>44610</v>
      </c>
      <c r="E8801" s="4">
        <v>7154</v>
      </c>
      <c r="F8801">
        <v>326</v>
      </c>
    </row>
    <row r="8802" spans="1:6" x14ac:dyDescent="0.25">
      <c r="A8802" t="s">
        <v>32</v>
      </c>
      <c r="B8802" t="s">
        <v>16</v>
      </c>
      <c r="C8802" t="s">
        <v>31</v>
      </c>
      <c r="D8802" s="1">
        <v>44610</v>
      </c>
      <c r="E8802" s="4">
        <v>3570</v>
      </c>
      <c r="F8802">
        <v>138</v>
      </c>
    </row>
    <row r="8803" spans="1:6" x14ac:dyDescent="0.25">
      <c r="A8803" t="s">
        <v>46</v>
      </c>
      <c r="B8803" t="s">
        <v>11</v>
      </c>
      <c r="C8803" t="s">
        <v>22</v>
      </c>
      <c r="D8803" s="1">
        <v>44610</v>
      </c>
      <c r="E8803" s="4">
        <v>13272</v>
      </c>
      <c r="F8803">
        <v>604</v>
      </c>
    </row>
    <row r="8804" spans="1:6" x14ac:dyDescent="0.25">
      <c r="A8804" t="s">
        <v>34</v>
      </c>
      <c r="B8804" t="s">
        <v>16</v>
      </c>
      <c r="C8804" t="s">
        <v>50</v>
      </c>
      <c r="D8804" s="1">
        <v>44610</v>
      </c>
      <c r="E8804" s="4">
        <v>8169</v>
      </c>
      <c r="F8804">
        <v>372</v>
      </c>
    </row>
    <row r="8805" spans="1:6" x14ac:dyDescent="0.25">
      <c r="A8805" t="s">
        <v>55</v>
      </c>
      <c r="B8805" t="s">
        <v>16</v>
      </c>
      <c r="C8805" t="s">
        <v>36</v>
      </c>
      <c r="D8805" s="1">
        <v>44610</v>
      </c>
      <c r="E8805" s="4">
        <v>1995</v>
      </c>
      <c r="F8805">
        <v>91</v>
      </c>
    </row>
    <row r="8806" spans="1:6" x14ac:dyDescent="0.25">
      <c r="A8806" t="s">
        <v>53</v>
      </c>
      <c r="B8806" t="s">
        <v>11</v>
      </c>
      <c r="C8806" t="s">
        <v>24</v>
      </c>
      <c r="D8806" s="1">
        <v>44610</v>
      </c>
      <c r="E8806" s="4">
        <v>4179</v>
      </c>
      <c r="F8806">
        <v>182</v>
      </c>
    </row>
    <row r="8807" spans="1:6" x14ac:dyDescent="0.25">
      <c r="A8807" t="s">
        <v>46</v>
      </c>
      <c r="B8807" t="s">
        <v>9</v>
      </c>
      <c r="C8807" t="s">
        <v>24</v>
      </c>
      <c r="D8807" s="1">
        <v>44610</v>
      </c>
      <c r="E8807" s="4">
        <v>11809</v>
      </c>
      <c r="F8807">
        <v>514</v>
      </c>
    </row>
    <row r="8808" spans="1:6" x14ac:dyDescent="0.25">
      <c r="A8808" t="s">
        <v>33</v>
      </c>
      <c r="B8808" t="s">
        <v>9</v>
      </c>
      <c r="C8808" t="s">
        <v>14</v>
      </c>
      <c r="D8808" s="1">
        <v>44610</v>
      </c>
      <c r="E8808" s="4">
        <v>3549</v>
      </c>
      <c r="F8808">
        <v>162</v>
      </c>
    </row>
    <row r="8809" spans="1:6" x14ac:dyDescent="0.25">
      <c r="A8809" t="s">
        <v>29</v>
      </c>
      <c r="B8809" t="s">
        <v>11</v>
      </c>
      <c r="C8809" t="s">
        <v>47</v>
      </c>
      <c r="D8809" s="1">
        <v>44610</v>
      </c>
      <c r="E8809" s="4">
        <v>4039</v>
      </c>
      <c r="F8809">
        <v>368</v>
      </c>
    </row>
    <row r="8810" spans="1:6" x14ac:dyDescent="0.25">
      <c r="A8810" t="s">
        <v>10</v>
      </c>
      <c r="B8810" t="s">
        <v>6</v>
      </c>
      <c r="C8810" t="s">
        <v>14</v>
      </c>
      <c r="D8810" s="1">
        <v>44610</v>
      </c>
      <c r="E8810" s="4">
        <v>1519</v>
      </c>
      <c r="F8810">
        <v>70</v>
      </c>
    </row>
    <row r="8811" spans="1:6" x14ac:dyDescent="0.25">
      <c r="A8811" t="s">
        <v>49</v>
      </c>
      <c r="B8811" t="s">
        <v>6</v>
      </c>
      <c r="C8811" t="s">
        <v>17</v>
      </c>
      <c r="D8811" s="1">
        <v>44610</v>
      </c>
      <c r="E8811" s="4">
        <v>10661</v>
      </c>
      <c r="F8811">
        <v>508</v>
      </c>
    </row>
    <row r="8812" spans="1:6" x14ac:dyDescent="0.25">
      <c r="A8812" t="s">
        <v>56</v>
      </c>
      <c r="B8812" t="s">
        <v>16</v>
      </c>
      <c r="C8812" t="s">
        <v>50</v>
      </c>
      <c r="D8812" s="1">
        <v>44610</v>
      </c>
      <c r="E8812" s="4">
        <v>11116</v>
      </c>
      <c r="F8812">
        <v>618</v>
      </c>
    </row>
    <row r="8813" spans="1:6" x14ac:dyDescent="0.25">
      <c r="A8813" t="s">
        <v>23</v>
      </c>
      <c r="B8813" t="s">
        <v>16</v>
      </c>
      <c r="C8813" t="s">
        <v>7</v>
      </c>
      <c r="D8813" s="1">
        <v>44610</v>
      </c>
      <c r="E8813" s="4">
        <v>896</v>
      </c>
      <c r="F8813">
        <v>39</v>
      </c>
    </row>
    <row r="8814" spans="1:6" x14ac:dyDescent="0.25">
      <c r="A8814" t="s">
        <v>41</v>
      </c>
      <c r="B8814" t="s">
        <v>21</v>
      </c>
      <c r="C8814" t="s">
        <v>36</v>
      </c>
      <c r="D8814" s="1">
        <v>44610</v>
      </c>
      <c r="E8814" s="4">
        <v>14427</v>
      </c>
      <c r="F8814">
        <v>687</v>
      </c>
    </row>
    <row r="8815" spans="1:6" x14ac:dyDescent="0.25">
      <c r="A8815" t="s">
        <v>33</v>
      </c>
      <c r="B8815" t="s">
        <v>11</v>
      </c>
      <c r="C8815" t="s">
        <v>43</v>
      </c>
      <c r="D8815" s="1">
        <v>44610</v>
      </c>
      <c r="E8815" s="4">
        <v>10073</v>
      </c>
      <c r="F8815">
        <v>420</v>
      </c>
    </row>
    <row r="8816" spans="1:6" x14ac:dyDescent="0.25">
      <c r="A8816" t="s">
        <v>37</v>
      </c>
      <c r="B8816" t="s">
        <v>16</v>
      </c>
      <c r="C8816" t="s">
        <v>24</v>
      </c>
      <c r="D8816" s="1">
        <v>44610</v>
      </c>
      <c r="E8816" s="4">
        <v>5201</v>
      </c>
      <c r="F8816">
        <v>248</v>
      </c>
    </row>
    <row r="8817" spans="1:6" x14ac:dyDescent="0.25">
      <c r="A8817" t="s">
        <v>57</v>
      </c>
      <c r="B8817" t="s">
        <v>6</v>
      </c>
      <c r="C8817" t="s">
        <v>36</v>
      </c>
      <c r="D8817" s="1">
        <v>44610</v>
      </c>
      <c r="E8817" s="4">
        <v>5460</v>
      </c>
      <c r="F8817">
        <v>249</v>
      </c>
    </row>
    <row r="8818" spans="1:6" x14ac:dyDescent="0.25">
      <c r="A8818" t="s">
        <v>33</v>
      </c>
      <c r="B8818" t="s">
        <v>27</v>
      </c>
      <c r="C8818" t="s">
        <v>24</v>
      </c>
      <c r="D8818" s="1">
        <v>44610</v>
      </c>
      <c r="E8818" s="4">
        <v>5565</v>
      </c>
      <c r="F8818">
        <v>242</v>
      </c>
    </row>
    <row r="8819" spans="1:6" x14ac:dyDescent="0.25">
      <c r="A8819" t="s">
        <v>32</v>
      </c>
      <c r="B8819" t="s">
        <v>27</v>
      </c>
      <c r="C8819" t="s">
        <v>38</v>
      </c>
      <c r="D8819" s="1">
        <v>44610</v>
      </c>
      <c r="E8819" s="4">
        <v>7945</v>
      </c>
      <c r="F8819">
        <v>346</v>
      </c>
    </row>
    <row r="8820" spans="1:6" x14ac:dyDescent="0.25">
      <c r="A8820" t="s">
        <v>20</v>
      </c>
      <c r="B8820" t="s">
        <v>16</v>
      </c>
      <c r="C8820" t="s">
        <v>45</v>
      </c>
      <c r="D8820" s="1">
        <v>44610</v>
      </c>
      <c r="E8820" s="4">
        <v>12607</v>
      </c>
      <c r="F8820">
        <v>467</v>
      </c>
    </row>
    <row r="8821" spans="1:6" x14ac:dyDescent="0.25">
      <c r="A8821" t="s">
        <v>57</v>
      </c>
      <c r="B8821" t="s">
        <v>27</v>
      </c>
      <c r="C8821" t="s">
        <v>38</v>
      </c>
      <c r="D8821" s="1">
        <v>44610</v>
      </c>
      <c r="E8821" s="4">
        <v>5642</v>
      </c>
      <c r="F8821">
        <v>246</v>
      </c>
    </row>
    <row r="8822" spans="1:6" x14ac:dyDescent="0.25">
      <c r="A8822" t="s">
        <v>39</v>
      </c>
      <c r="B8822" t="s">
        <v>6</v>
      </c>
      <c r="C8822" t="s">
        <v>31</v>
      </c>
      <c r="D8822" s="1">
        <v>44610</v>
      </c>
      <c r="E8822" s="4">
        <v>8512</v>
      </c>
      <c r="F8822">
        <v>341</v>
      </c>
    </row>
    <row r="8823" spans="1:6" x14ac:dyDescent="0.25">
      <c r="A8823" t="s">
        <v>23</v>
      </c>
      <c r="B8823" t="s">
        <v>27</v>
      </c>
      <c r="C8823" t="s">
        <v>36</v>
      </c>
      <c r="D8823" s="1">
        <v>44610</v>
      </c>
      <c r="E8823" s="4">
        <v>707</v>
      </c>
      <c r="F8823">
        <v>36</v>
      </c>
    </row>
    <row r="8824" spans="1:6" x14ac:dyDescent="0.25">
      <c r="A8824" t="s">
        <v>40</v>
      </c>
      <c r="B8824" t="s">
        <v>9</v>
      </c>
      <c r="C8824" t="s">
        <v>26</v>
      </c>
      <c r="D8824" s="1">
        <v>44610</v>
      </c>
      <c r="E8824" s="4">
        <v>1519</v>
      </c>
      <c r="F8824">
        <v>109</v>
      </c>
    </row>
    <row r="8825" spans="1:6" x14ac:dyDescent="0.25">
      <c r="A8825" t="s">
        <v>41</v>
      </c>
      <c r="B8825" t="s">
        <v>16</v>
      </c>
      <c r="C8825" t="s">
        <v>26</v>
      </c>
      <c r="D8825" s="1">
        <v>44610</v>
      </c>
      <c r="E8825" s="4">
        <v>2128</v>
      </c>
      <c r="F8825">
        <v>164</v>
      </c>
    </row>
    <row r="8826" spans="1:6" x14ac:dyDescent="0.25">
      <c r="A8826" t="s">
        <v>49</v>
      </c>
      <c r="B8826" t="s">
        <v>11</v>
      </c>
      <c r="C8826" t="s">
        <v>50</v>
      </c>
      <c r="D8826" s="1">
        <v>44610</v>
      </c>
      <c r="E8826" s="4">
        <v>1435</v>
      </c>
      <c r="F8826">
        <v>80</v>
      </c>
    </row>
    <row r="8827" spans="1:6" x14ac:dyDescent="0.25">
      <c r="A8827" t="s">
        <v>57</v>
      </c>
      <c r="B8827" t="s">
        <v>16</v>
      </c>
      <c r="C8827" t="s">
        <v>35</v>
      </c>
      <c r="D8827" s="1">
        <v>44610</v>
      </c>
      <c r="E8827" s="4">
        <v>8001</v>
      </c>
      <c r="F8827">
        <v>534</v>
      </c>
    </row>
    <row r="8828" spans="1:6" x14ac:dyDescent="0.25">
      <c r="A8828" t="s">
        <v>41</v>
      </c>
      <c r="B8828" t="s">
        <v>6</v>
      </c>
      <c r="C8828" t="s">
        <v>42</v>
      </c>
      <c r="D8828" s="1">
        <v>44613</v>
      </c>
      <c r="E8828" s="4">
        <v>2751</v>
      </c>
      <c r="F8828">
        <v>172</v>
      </c>
    </row>
    <row r="8829" spans="1:6" x14ac:dyDescent="0.25">
      <c r="A8829" t="s">
        <v>49</v>
      </c>
      <c r="B8829" t="s">
        <v>9</v>
      </c>
      <c r="C8829" t="s">
        <v>43</v>
      </c>
      <c r="D8829" s="1">
        <v>44613</v>
      </c>
      <c r="E8829" s="4">
        <v>6251</v>
      </c>
      <c r="F8829">
        <v>313</v>
      </c>
    </row>
    <row r="8830" spans="1:6" x14ac:dyDescent="0.25">
      <c r="A8830" t="s">
        <v>13</v>
      </c>
      <c r="B8830" t="s">
        <v>21</v>
      </c>
      <c r="C8830" t="s">
        <v>12</v>
      </c>
      <c r="D8830" s="1">
        <v>44613</v>
      </c>
      <c r="E8830" s="4">
        <v>938</v>
      </c>
      <c r="F8830">
        <v>67</v>
      </c>
    </row>
    <row r="8831" spans="1:6" x14ac:dyDescent="0.25">
      <c r="A8831" t="s">
        <v>49</v>
      </c>
      <c r="B8831" t="s">
        <v>21</v>
      </c>
      <c r="C8831" t="s">
        <v>12</v>
      </c>
      <c r="D8831" s="1">
        <v>44613</v>
      </c>
      <c r="E8831" s="4">
        <v>357</v>
      </c>
      <c r="F8831">
        <v>30</v>
      </c>
    </row>
    <row r="8832" spans="1:6" x14ac:dyDescent="0.25">
      <c r="A8832" t="s">
        <v>25</v>
      </c>
      <c r="B8832" t="s">
        <v>11</v>
      </c>
      <c r="C8832" t="s">
        <v>47</v>
      </c>
      <c r="D8832" s="1">
        <v>44613</v>
      </c>
      <c r="E8832" s="4">
        <v>1120</v>
      </c>
      <c r="F8832">
        <v>140</v>
      </c>
    </row>
    <row r="8833" spans="1:6" x14ac:dyDescent="0.25">
      <c r="A8833" t="s">
        <v>37</v>
      </c>
      <c r="B8833" t="s">
        <v>6</v>
      </c>
      <c r="C8833" t="s">
        <v>31</v>
      </c>
      <c r="D8833" s="1">
        <v>44613</v>
      </c>
      <c r="E8833" s="4">
        <v>1638</v>
      </c>
      <c r="F8833">
        <v>72</v>
      </c>
    </row>
    <row r="8834" spans="1:6" x14ac:dyDescent="0.25">
      <c r="A8834" t="s">
        <v>55</v>
      </c>
      <c r="B8834" t="s">
        <v>9</v>
      </c>
      <c r="C8834" t="s">
        <v>19</v>
      </c>
      <c r="D8834" s="1">
        <v>44613</v>
      </c>
      <c r="E8834" s="4">
        <v>4466</v>
      </c>
      <c r="F8834">
        <v>280</v>
      </c>
    </row>
    <row r="8835" spans="1:6" x14ac:dyDescent="0.25">
      <c r="A8835" t="s">
        <v>5</v>
      </c>
      <c r="B8835" t="s">
        <v>9</v>
      </c>
      <c r="C8835" t="s">
        <v>19</v>
      </c>
      <c r="D8835" s="1">
        <v>44613</v>
      </c>
      <c r="E8835" s="4">
        <v>8372</v>
      </c>
      <c r="F8835">
        <v>441</v>
      </c>
    </row>
    <row r="8836" spans="1:6" x14ac:dyDescent="0.25">
      <c r="A8836" t="s">
        <v>41</v>
      </c>
      <c r="B8836" t="s">
        <v>16</v>
      </c>
      <c r="C8836" t="s">
        <v>19</v>
      </c>
      <c r="D8836" s="1">
        <v>44613</v>
      </c>
      <c r="E8836" s="4">
        <v>15344</v>
      </c>
      <c r="F8836">
        <v>840</v>
      </c>
    </row>
    <row r="8837" spans="1:6" x14ac:dyDescent="0.25">
      <c r="A8837" t="s">
        <v>56</v>
      </c>
      <c r="B8837" t="s">
        <v>21</v>
      </c>
      <c r="C8837" t="s">
        <v>31</v>
      </c>
      <c r="D8837" s="1">
        <v>44613</v>
      </c>
      <c r="E8837" s="4">
        <v>16527</v>
      </c>
      <c r="F8837">
        <v>613</v>
      </c>
    </row>
    <row r="8838" spans="1:6" x14ac:dyDescent="0.25">
      <c r="A8838" t="s">
        <v>10</v>
      </c>
      <c r="B8838" t="s">
        <v>6</v>
      </c>
      <c r="C8838" t="s">
        <v>12</v>
      </c>
      <c r="D8838" s="1">
        <v>44613</v>
      </c>
      <c r="E8838" s="4">
        <v>11732</v>
      </c>
      <c r="F8838">
        <v>1050</v>
      </c>
    </row>
    <row r="8839" spans="1:6" x14ac:dyDescent="0.25">
      <c r="A8839" t="s">
        <v>8</v>
      </c>
      <c r="B8839" t="s">
        <v>27</v>
      </c>
      <c r="C8839" t="s">
        <v>50</v>
      </c>
      <c r="D8839" s="1">
        <v>44613</v>
      </c>
      <c r="E8839" s="4">
        <v>6965</v>
      </c>
      <c r="F8839">
        <v>317</v>
      </c>
    </row>
    <row r="8840" spans="1:6" x14ac:dyDescent="0.25">
      <c r="A8840" t="s">
        <v>51</v>
      </c>
      <c r="B8840" t="s">
        <v>6</v>
      </c>
      <c r="C8840" t="s">
        <v>30</v>
      </c>
      <c r="D8840" s="1">
        <v>44613</v>
      </c>
      <c r="E8840" s="4">
        <v>14091</v>
      </c>
      <c r="F8840">
        <v>470</v>
      </c>
    </row>
    <row r="8841" spans="1:6" x14ac:dyDescent="0.25">
      <c r="A8841" t="s">
        <v>46</v>
      </c>
      <c r="B8841" t="s">
        <v>11</v>
      </c>
      <c r="C8841" t="s">
        <v>24</v>
      </c>
      <c r="D8841" s="1">
        <v>44613</v>
      </c>
      <c r="E8841" s="4">
        <v>8694</v>
      </c>
      <c r="F8841">
        <v>435</v>
      </c>
    </row>
    <row r="8842" spans="1:6" x14ac:dyDescent="0.25">
      <c r="A8842" t="s">
        <v>13</v>
      </c>
      <c r="B8842" t="s">
        <v>16</v>
      </c>
      <c r="C8842" t="s">
        <v>7</v>
      </c>
      <c r="D8842" s="1">
        <v>44613</v>
      </c>
      <c r="E8842" s="4">
        <v>6538</v>
      </c>
      <c r="F8842">
        <v>285</v>
      </c>
    </row>
    <row r="8843" spans="1:6" x14ac:dyDescent="0.25">
      <c r="A8843" t="s">
        <v>54</v>
      </c>
      <c r="B8843" t="s">
        <v>21</v>
      </c>
      <c r="C8843" t="s">
        <v>12</v>
      </c>
      <c r="D8843" s="1">
        <v>44613</v>
      </c>
      <c r="E8843" s="4">
        <v>714</v>
      </c>
      <c r="F8843">
        <v>65</v>
      </c>
    </row>
    <row r="8844" spans="1:6" x14ac:dyDescent="0.25">
      <c r="A8844" t="s">
        <v>29</v>
      </c>
      <c r="B8844" t="s">
        <v>9</v>
      </c>
      <c r="C8844" t="s">
        <v>30</v>
      </c>
      <c r="D8844" s="1">
        <v>44613</v>
      </c>
      <c r="E8844" s="4">
        <v>4074</v>
      </c>
      <c r="F8844">
        <v>141</v>
      </c>
    </row>
    <row r="8845" spans="1:6" x14ac:dyDescent="0.25">
      <c r="A8845" t="s">
        <v>39</v>
      </c>
      <c r="B8845" t="s">
        <v>6</v>
      </c>
      <c r="C8845" t="s">
        <v>48</v>
      </c>
      <c r="D8845" s="1">
        <v>44613</v>
      </c>
      <c r="E8845" s="4">
        <v>4711</v>
      </c>
      <c r="F8845">
        <v>197</v>
      </c>
    </row>
    <row r="8846" spans="1:6" x14ac:dyDescent="0.25">
      <c r="A8846" t="s">
        <v>54</v>
      </c>
      <c r="B8846" t="s">
        <v>6</v>
      </c>
      <c r="C8846" t="s">
        <v>47</v>
      </c>
      <c r="D8846" s="1">
        <v>44613</v>
      </c>
      <c r="E8846" s="4">
        <v>4746</v>
      </c>
      <c r="F8846">
        <v>528</v>
      </c>
    </row>
    <row r="8847" spans="1:6" x14ac:dyDescent="0.25">
      <c r="A8847" t="s">
        <v>13</v>
      </c>
      <c r="B8847" t="s">
        <v>27</v>
      </c>
      <c r="C8847" t="s">
        <v>14</v>
      </c>
      <c r="D8847" s="1">
        <v>44613</v>
      </c>
      <c r="E8847" s="4">
        <v>2891</v>
      </c>
      <c r="F8847">
        <v>116</v>
      </c>
    </row>
    <row r="8848" spans="1:6" x14ac:dyDescent="0.25">
      <c r="A8848" t="s">
        <v>55</v>
      </c>
      <c r="B8848" t="s">
        <v>6</v>
      </c>
      <c r="C8848" t="s">
        <v>42</v>
      </c>
      <c r="D8848" s="1">
        <v>44613</v>
      </c>
      <c r="E8848" s="4">
        <v>2275</v>
      </c>
      <c r="F8848">
        <v>152</v>
      </c>
    </row>
    <row r="8849" spans="1:6" x14ac:dyDescent="0.25">
      <c r="A8849" t="s">
        <v>54</v>
      </c>
      <c r="B8849" t="s">
        <v>11</v>
      </c>
      <c r="C8849" t="s">
        <v>7</v>
      </c>
      <c r="D8849" s="1">
        <v>44613</v>
      </c>
      <c r="E8849" s="4">
        <v>385</v>
      </c>
      <c r="F8849">
        <v>19</v>
      </c>
    </row>
    <row r="8850" spans="1:6" x14ac:dyDescent="0.25">
      <c r="A8850" t="s">
        <v>56</v>
      </c>
      <c r="B8850" t="s">
        <v>11</v>
      </c>
      <c r="C8850" t="s">
        <v>12</v>
      </c>
      <c r="D8850" s="1">
        <v>44613</v>
      </c>
      <c r="E8850" s="4">
        <v>13342</v>
      </c>
      <c r="F8850">
        <v>1050</v>
      </c>
    </row>
    <row r="8851" spans="1:6" x14ac:dyDescent="0.25">
      <c r="A8851" t="s">
        <v>32</v>
      </c>
      <c r="B8851" t="s">
        <v>21</v>
      </c>
      <c r="C8851" t="s">
        <v>48</v>
      </c>
      <c r="D8851" s="1">
        <v>44613</v>
      </c>
      <c r="E8851" s="4">
        <v>5509</v>
      </c>
      <c r="F8851">
        <v>263</v>
      </c>
    </row>
    <row r="8852" spans="1:6" x14ac:dyDescent="0.25">
      <c r="A8852" t="s">
        <v>20</v>
      </c>
      <c r="B8852" t="s">
        <v>9</v>
      </c>
      <c r="C8852" t="s">
        <v>22</v>
      </c>
      <c r="D8852" s="1">
        <v>44613</v>
      </c>
      <c r="E8852" s="4">
        <v>11046</v>
      </c>
      <c r="F8852">
        <v>481</v>
      </c>
    </row>
    <row r="8853" spans="1:6" x14ac:dyDescent="0.25">
      <c r="A8853" t="s">
        <v>34</v>
      </c>
      <c r="B8853" t="s">
        <v>11</v>
      </c>
      <c r="C8853" t="s">
        <v>14</v>
      </c>
      <c r="D8853" s="1">
        <v>44613</v>
      </c>
      <c r="E8853" s="4">
        <v>5719</v>
      </c>
      <c r="F8853">
        <v>239</v>
      </c>
    </row>
    <row r="8854" spans="1:6" x14ac:dyDescent="0.25">
      <c r="A8854" t="s">
        <v>23</v>
      </c>
      <c r="B8854" t="s">
        <v>16</v>
      </c>
      <c r="C8854" t="s">
        <v>52</v>
      </c>
      <c r="D8854" s="1">
        <v>44613</v>
      </c>
      <c r="E8854" s="4">
        <v>6195</v>
      </c>
      <c r="F8854">
        <v>564</v>
      </c>
    </row>
    <row r="8855" spans="1:6" x14ac:dyDescent="0.25">
      <c r="A8855" t="s">
        <v>5</v>
      </c>
      <c r="B8855" t="s">
        <v>6</v>
      </c>
      <c r="C8855" t="s">
        <v>26</v>
      </c>
      <c r="D8855" s="1">
        <v>44613</v>
      </c>
      <c r="E8855" s="4">
        <v>6027</v>
      </c>
      <c r="F8855">
        <v>355</v>
      </c>
    </row>
    <row r="8856" spans="1:6" x14ac:dyDescent="0.25">
      <c r="A8856" t="s">
        <v>40</v>
      </c>
      <c r="B8856" t="s">
        <v>9</v>
      </c>
      <c r="C8856" t="s">
        <v>14</v>
      </c>
      <c r="D8856" s="1">
        <v>44614</v>
      </c>
      <c r="E8856" s="4">
        <v>3157</v>
      </c>
      <c r="F8856">
        <v>132</v>
      </c>
    </row>
    <row r="8857" spans="1:6" x14ac:dyDescent="0.25">
      <c r="A8857" t="s">
        <v>25</v>
      </c>
      <c r="B8857" t="s">
        <v>9</v>
      </c>
      <c r="C8857" t="s">
        <v>45</v>
      </c>
      <c r="D8857" s="1">
        <v>44614</v>
      </c>
      <c r="E8857" s="4">
        <v>8806</v>
      </c>
      <c r="F8857">
        <v>353</v>
      </c>
    </row>
    <row r="8858" spans="1:6" x14ac:dyDescent="0.25">
      <c r="A8858" t="s">
        <v>25</v>
      </c>
      <c r="B8858" t="s">
        <v>9</v>
      </c>
      <c r="C8858" t="s">
        <v>14</v>
      </c>
      <c r="D8858" s="1">
        <v>44614</v>
      </c>
      <c r="E8858" s="4">
        <v>3458</v>
      </c>
      <c r="F8858">
        <v>129</v>
      </c>
    </row>
    <row r="8859" spans="1:6" x14ac:dyDescent="0.25">
      <c r="A8859" t="s">
        <v>25</v>
      </c>
      <c r="B8859" t="s">
        <v>11</v>
      </c>
      <c r="C8859" t="s">
        <v>42</v>
      </c>
      <c r="D8859" s="1">
        <v>44614</v>
      </c>
      <c r="E8859" s="4">
        <v>8673</v>
      </c>
      <c r="F8859">
        <v>700</v>
      </c>
    </row>
    <row r="8860" spans="1:6" x14ac:dyDescent="0.25">
      <c r="A8860" t="s">
        <v>40</v>
      </c>
      <c r="B8860" t="s">
        <v>9</v>
      </c>
      <c r="C8860" t="s">
        <v>43</v>
      </c>
      <c r="D8860" s="1">
        <v>44614</v>
      </c>
      <c r="E8860" s="4">
        <v>10521</v>
      </c>
      <c r="F8860">
        <v>439</v>
      </c>
    </row>
    <row r="8861" spans="1:6" x14ac:dyDescent="0.25">
      <c r="A8861" t="s">
        <v>39</v>
      </c>
      <c r="B8861" t="s">
        <v>6</v>
      </c>
      <c r="C8861" t="s">
        <v>24</v>
      </c>
      <c r="D8861" s="1">
        <v>44614</v>
      </c>
      <c r="E8861" s="4">
        <v>5866</v>
      </c>
      <c r="F8861">
        <v>280</v>
      </c>
    </row>
    <row r="8862" spans="1:6" x14ac:dyDescent="0.25">
      <c r="A8862" t="s">
        <v>10</v>
      </c>
      <c r="B8862" t="s">
        <v>27</v>
      </c>
      <c r="C8862" t="s">
        <v>50</v>
      </c>
      <c r="D8862" s="1">
        <v>44614</v>
      </c>
      <c r="E8862" s="4">
        <v>10031</v>
      </c>
      <c r="F8862">
        <v>502</v>
      </c>
    </row>
    <row r="8863" spans="1:6" x14ac:dyDescent="0.25">
      <c r="A8863" t="s">
        <v>34</v>
      </c>
      <c r="B8863" t="s">
        <v>9</v>
      </c>
      <c r="C8863" t="s">
        <v>7</v>
      </c>
      <c r="D8863" s="1">
        <v>44614</v>
      </c>
      <c r="E8863" s="4">
        <v>2254</v>
      </c>
      <c r="F8863">
        <v>108</v>
      </c>
    </row>
    <row r="8864" spans="1:6" x14ac:dyDescent="0.25">
      <c r="A8864" t="s">
        <v>34</v>
      </c>
      <c r="B8864" t="s">
        <v>21</v>
      </c>
      <c r="C8864" t="s">
        <v>26</v>
      </c>
      <c r="D8864" s="1">
        <v>44614</v>
      </c>
      <c r="E8864" s="4">
        <v>6251</v>
      </c>
      <c r="F8864">
        <v>521</v>
      </c>
    </row>
    <row r="8865" spans="1:6" x14ac:dyDescent="0.25">
      <c r="A8865" t="s">
        <v>39</v>
      </c>
      <c r="B8865" t="s">
        <v>6</v>
      </c>
      <c r="C8865" t="s">
        <v>22</v>
      </c>
      <c r="D8865" s="1">
        <v>44614</v>
      </c>
      <c r="E8865" s="4">
        <v>749</v>
      </c>
      <c r="F8865">
        <v>36</v>
      </c>
    </row>
    <row r="8866" spans="1:6" x14ac:dyDescent="0.25">
      <c r="A8866" t="s">
        <v>53</v>
      </c>
      <c r="B8866" t="s">
        <v>16</v>
      </c>
      <c r="C8866" t="s">
        <v>36</v>
      </c>
      <c r="D8866" s="1">
        <v>44614</v>
      </c>
      <c r="E8866" s="4">
        <v>1071</v>
      </c>
      <c r="F8866">
        <v>54</v>
      </c>
    </row>
    <row r="8867" spans="1:6" x14ac:dyDescent="0.25">
      <c r="A8867" t="s">
        <v>57</v>
      </c>
      <c r="B8867" t="s">
        <v>16</v>
      </c>
      <c r="C8867" t="s">
        <v>50</v>
      </c>
      <c r="D8867" s="1">
        <v>44614</v>
      </c>
      <c r="E8867" s="4">
        <v>98</v>
      </c>
      <c r="F8867">
        <v>6</v>
      </c>
    </row>
    <row r="8868" spans="1:6" x14ac:dyDescent="0.25">
      <c r="A8868" t="s">
        <v>55</v>
      </c>
      <c r="B8868" t="s">
        <v>9</v>
      </c>
      <c r="C8868" t="s">
        <v>12</v>
      </c>
      <c r="D8868" s="1">
        <v>44614</v>
      </c>
      <c r="E8868" s="4">
        <v>2163</v>
      </c>
      <c r="F8868">
        <v>181</v>
      </c>
    </row>
    <row r="8869" spans="1:6" x14ac:dyDescent="0.25">
      <c r="A8869" t="s">
        <v>33</v>
      </c>
      <c r="B8869" t="s">
        <v>27</v>
      </c>
      <c r="C8869" t="s">
        <v>52</v>
      </c>
      <c r="D8869" s="1">
        <v>44614</v>
      </c>
      <c r="E8869" s="4">
        <v>19467</v>
      </c>
      <c r="F8869">
        <v>1330</v>
      </c>
    </row>
    <row r="8870" spans="1:6" x14ac:dyDescent="0.25">
      <c r="A8870" t="s">
        <v>15</v>
      </c>
      <c r="B8870" t="s">
        <v>21</v>
      </c>
      <c r="C8870" t="s">
        <v>17</v>
      </c>
      <c r="D8870" s="1">
        <v>44614</v>
      </c>
      <c r="E8870" s="4">
        <v>5292</v>
      </c>
      <c r="F8870">
        <v>279</v>
      </c>
    </row>
    <row r="8871" spans="1:6" x14ac:dyDescent="0.25">
      <c r="A8871" t="s">
        <v>15</v>
      </c>
      <c r="B8871" t="s">
        <v>6</v>
      </c>
      <c r="C8871" t="s">
        <v>31</v>
      </c>
      <c r="D8871" s="1">
        <v>44614</v>
      </c>
      <c r="E8871" s="4">
        <v>12782</v>
      </c>
      <c r="F8871">
        <v>556</v>
      </c>
    </row>
    <row r="8872" spans="1:6" x14ac:dyDescent="0.25">
      <c r="A8872" t="s">
        <v>57</v>
      </c>
      <c r="B8872" t="s">
        <v>11</v>
      </c>
      <c r="C8872" t="s">
        <v>28</v>
      </c>
      <c r="D8872" s="1">
        <v>44615</v>
      </c>
      <c r="E8872" s="4">
        <v>5509</v>
      </c>
      <c r="F8872">
        <v>212</v>
      </c>
    </row>
    <row r="8873" spans="1:6" x14ac:dyDescent="0.25">
      <c r="A8873" t="s">
        <v>57</v>
      </c>
      <c r="B8873" t="s">
        <v>9</v>
      </c>
      <c r="C8873" t="s">
        <v>31</v>
      </c>
      <c r="D8873" s="1">
        <v>44615</v>
      </c>
      <c r="E8873" s="4">
        <v>1064</v>
      </c>
      <c r="F8873">
        <v>43</v>
      </c>
    </row>
    <row r="8874" spans="1:6" x14ac:dyDescent="0.25">
      <c r="A8874" t="s">
        <v>33</v>
      </c>
      <c r="B8874" t="s">
        <v>11</v>
      </c>
      <c r="C8874" t="s">
        <v>7</v>
      </c>
      <c r="D8874" s="1">
        <v>44615</v>
      </c>
      <c r="E8874" s="4">
        <v>2933</v>
      </c>
      <c r="F8874">
        <v>118</v>
      </c>
    </row>
    <row r="8875" spans="1:6" x14ac:dyDescent="0.25">
      <c r="A8875" t="s">
        <v>55</v>
      </c>
      <c r="B8875" t="s">
        <v>27</v>
      </c>
      <c r="C8875" t="s">
        <v>47</v>
      </c>
      <c r="D8875" s="1">
        <v>44615</v>
      </c>
      <c r="E8875" s="4">
        <v>15512</v>
      </c>
      <c r="F8875">
        <v>1540</v>
      </c>
    </row>
    <row r="8876" spans="1:6" x14ac:dyDescent="0.25">
      <c r="A8876" t="s">
        <v>57</v>
      </c>
      <c r="B8876" t="s">
        <v>11</v>
      </c>
      <c r="C8876" t="s">
        <v>31</v>
      </c>
      <c r="D8876" s="1">
        <v>44615</v>
      </c>
      <c r="E8876" s="4">
        <v>7602</v>
      </c>
      <c r="F8876">
        <v>331</v>
      </c>
    </row>
    <row r="8877" spans="1:6" x14ac:dyDescent="0.25">
      <c r="A8877" t="s">
        <v>54</v>
      </c>
      <c r="B8877" t="s">
        <v>21</v>
      </c>
      <c r="C8877" t="s">
        <v>22</v>
      </c>
      <c r="D8877" s="1">
        <v>44615</v>
      </c>
      <c r="E8877" s="4">
        <v>5656</v>
      </c>
      <c r="F8877">
        <v>227</v>
      </c>
    </row>
    <row r="8878" spans="1:6" x14ac:dyDescent="0.25">
      <c r="A8878" t="s">
        <v>23</v>
      </c>
      <c r="B8878" t="s">
        <v>21</v>
      </c>
      <c r="C8878" t="s">
        <v>14</v>
      </c>
      <c r="D8878" s="1">
        <v>44615</v>
      </c>
      <c r="E8878" s="4">
        <v>4718</v>
      </c>
      <c r="F8878">
        <v>215</v>
      </c>
    </row>
    <row r="8879" spans="1:6" x14ac:dyDescent="0.25">
      <c r="A8879" t="s">
        <v>25</v>
      </c>
      <c r="B8879" t="s">
        <v>16</v>
      </c>
      <c r="C8879" t="s">
        <v>12</v>
      </c>
      <c r="D8879" s="1">
        <v>44615</v>
      </c>
      <c r="E8879" s="4">
        <v>8498</v>
      </c>
      <c r="F8879">
        <v>654</v>
      </c>
    </row>
    <row r="8880" spans="1:6" x14ac:dyDescent="0.25">
      <c r="A8880" t="s">
        <v>5</v>
      </c>
      <c r="B8880" t="s">
        <v>6</v>
      </c>
      <c r="C8880" t="s">
        <v>31</v>
      </c>
      <c r="D8880" s="1">
        <v>44615</v>
      </c>
      <c r="E8880" s="4">
        <v>644</v>
      </c>
      <c r="F8880">
        <v>27</v>
      </c>
    </row>
    <row r="8881" spans="1:6" x14ac:dyDescent="0.25">
      <c r="A8881" t="s">
        <v>53</v>
      </c>
      <c r="B8881" t="s">
        <v>16</v>
      </c>
      <c r="C8881" t="s">
        <v>38</v>
      </c>
      <c r="D8881" s="1">
        <v>44615</v>
      </c>
      <c r="E8881" s="4">
        <v>2387</v>
      </c>
      <c r="F8881">
        <v>114</v>
      </c>
    </row>
    <row r="8882" spans="1:6" x14ac:dyDescent="0.25">
      <c r="A8882" t="s">
        <v>49</v>
      </c>
      <c r="B8882" t="s">
        <v>21</v>
      </c>
      <c r="C8882" t="s">
        <v>14</v>
      </c>
      <c r="D8882" s="1">
        <v>44615</v>
      </c>
      <c r="E8882" s="4">
        <v>4851</v>
      </c>
      <c r="F8882">
        <v>211</v>
      </c>
    </row>
    <row r="8883" spans="1:6" x14ac:dyDescent="0.25">
      <c r="A8883" t="s">
        <v>34</v>
      </c>
      <c r="B8883" t="s">
        <v>9</v>
      </c>
      <c r="C8883" t="s">
        <v>47</v>
      </c>
      <c r="D8883" s="1">
        <v>44615</v>
      </c>
      <c r="E8883" s="4">
        <v>14105</v>
      </c>
      <c r="F8883">
        <v>1190</v>
      </c>
    </row>
    <row r="8884" spans="1:6" x14ac:dyDescent="0.25">
      <c r="A8884" t="s">
        <v>13</v>
      </c>
      <c r="B8884" t="s">
        <v>27</v>
      </c>
      <c r="C8884" t="s">
        <v>43</v>
      </c>
      <c r="D8884" s="1">
        <v>44615</v>
      </c>
      <c r="E8884" s="4">
        <v>5166</v>
      </c>
      <c r="F8884">
        <v>216</v>
      </c>
    </row>
    <row r="8885" spans="1:6" x14ac:dyDescent="0.25">
      <c r="A8885" t="s">
        <v>8</v>
      </c>
      <c r="B8885" t="s">
        <v>6</v>
      </c>
      <c r="C8885" t="s">
        <v>35</v>
      </c>
      <c r="D8885" s="1">
        <v>44615</v>
      </c>
      <c r="E8885" s="4">
        <v>1085</v>
      </c>
      <c r="F8885">
        <v>73</v>
      </c>
    </row>
    <row r="8886" spans="1:6" x14ac:dyDescent="0.25">
      <c r="A8886" t="s">
        <v>13</v>
      </c>
      <c r="B8886" t="s">
        <v>11</v>
      </c>
      <c r="C8886" t="s">
        <v>7</v>
      </c>
      <c r="D8886" s="1">
        <v>44615</v>
      </c>
      <c r="E8886" s="4">
        <v>13874</v>
      </c>
      <c r="F8886">
        <v>604</v>
      </c>
    </row>
    <row r="8887" spans="1:6" x14ac:dyDescent="0.25">
      <c r="A8887" t="s">
        <v>55</v>
      </c>
      <c r="B8887" t="s">
        <v>27</v>
      </c>
      <c r="C8887" t="s">
        <v>28</v>
      </c>
      <c r="D8887" s="1">
        <v>44615</v>
      </c>
      <c r="E8887" s="4">
        <v>11802</v>
      </c>
      <c r="F8887">
        <v>407</v>
      </c>
    </row>
    <row r="8888" spans="1:6" x14ac:dyDescent="0.25">
      <c r="A8888" t="s">
        <v>20</v>
      </c>
      <c r="B8888" t="s">
        <v>21</v>
      </c>
      <c r="C8888" t="s">
        <v>22</v>
      </c>
      <c r="D8888" s="1">
        <v>44615</v>
      </c>
      <c r="E8888" s="4">
        <v>406</v>
      </c>
      <c r="F8888">
        <v>18</v>
      </c>
    </row>
    <row r="8889" spans="1:6" x14ac:dyDescent="0.25">
      <c r="A8889" t="s">
        <v>51</v>
      </c>
      <c r="B8889" t="s">
        <v>11</v>
      </c>
      <c r="C8889" t="s">
        <v>47</v>
      </c>
      <c r="D8889" s="1">
        <v>44615</v>
      </c>
      <c r="E8889" s="4">
        <v>7147</v>
      </c>
      <c r="F8889">
        <v>650</v>
      </c>
    </row>
    <row r="8890" spans="1:6" x14ac:dyDescent="0.25">
      <c r="A8890" t="s">
        <v>53</v>
      </c>
      <c r="B8890" t="s">
        <v>9</v>
      </c>
      <c r="C8890" t="s">
        <v>28</v>
      </c>
      <c r="D8890" s="1">
        <v>44615</v>
      </c>
      <c r="E8890" s="4">
        <v>651</v>
      </c>
      <c r="F8890">
        <v>25</v>
      </c>
    </row>
    <row r="8891" spans="1:6" x14ac:dyDescent="0.25">
      <c r="A8891" t="s">
        <v>29</v>
      </c>
      <c r="B8891" t="s">
        <v>9</v>
      </c>
      <c r="C8891" t="s">
        <v>28</v>
      </c>
      <c r="D8891" s="1">
        <v>44615</v>
      </c>
      <c r="E8891" s="4">
        <v>9233</v>
      </c>
      <c r="F8891">
        <v>385</v>
      </c>
    </row>
    <row r="8892" spans="1:6" x14ac:dyDescent="0.25">
      <c r="A8892" t="s">
        <v>39</v>
      </c>
      <c r="B8892" t="s">
        <v>6</v>
      </c>
      <c r="C8892" t="s">
        <v>7</v>
      </c>
      <c r="D8892" s="1">
        <v>44615</v>
      </c>
      <c r="E8892" s="4">
        <v>9037</v>
      </c>
      <c r="F8892">
        <v>411</v>
      </c>
    </row>
    <row r="8893" spans="1:6" x14ac:dyDescent="0.25">
      <c r="A8893" t="s">
        <v>13</v>
      </c>
      <c r="B8893" t="s">
        <v>11</v>
      </c>
      <c r="C8893" t="s">
        <v>44</v>
      </c>
      <c r="D8893" s="1">
        <v>44615</v>
      </c>
      <c r="E8893" s="4">
        <v>7602</v>
      </c>
      <c r="F8893">
        <v>282</v>
      </c>
    </row>
    <row r="8894" spans="1:6" x14ac:dyDescent="0.25">
      <c r="A8894" t="s">
        <v>41</v>
      </c>
      <c r="B8894" t="s">
        <v>11</v>
      </c>
      <c r="C8894" t="s">
        <v>44</v>
      </c>
      <c r="D8894" s="1">
        <v>44615</v>
      </c>
      <c r="E8894" s="4">
        <v>10038</v>
      </c>
      <c r="F8894">
        <v>437</v>
      </c>
    </row>
    <row r="8895" spans="1:6" x14ac:dyDescent="0.25">
      <c r="A8895" t="s">
        <v>23</v>
      </c>
      <c r="B8895" t="s">
        <v>27</v>
      </c>
      <c r="C8895" t="s">
        <v>42</v>
      </c>
      <c r="D8895" s="1">
        <v>44615</v>
      </c>
      <c r="E8895" s="4">
        <v>21931</v>
      </c>
      <c r="F8895">
        <v>1470</v>
      </c>
    </row>
    <row r="8896" spans="1:6" x14ac:dyDescent="0.25">
      <c r="A8896" t="s">
        <v>15</v>
      </c>
      <c r="B8896" t="s">
        <v>21</v>
      </c>
      <c r="C8896" t="s">
        <v>47</v>
      </c>
      <c r="D8896" s="1">
        <v>44615</v>
      </c>
      <c r="E8896" s="4">
        <v>9212</v>
      </c>
      <c r="F8896">
        <v>910</v>
      </c>
    </row>
    <row r="8897" spans="1:6" x14ac:dyDescent="0.25">
      <c r="A8897" t="s">
        <v>32</v>
      </c>
      <c r="B8897" t="s">
        <v>21</v>
      </c>
      <c r="C8897" t="s">
        <v>17</v>
      </c>
      <c r="D8897" s="1">
        <v>44615</v>
      </c>
      <c r="E8897" s="4">
        <v>2331</v>
      </c>
      <c r="F8897">
        <v>123</v>
      </c>
    </row>
    <row r="8898" spans="1:6" x14ac:dyDescent="0.25">
      <c r="A8898" t="s">
        <v>23</v>
      </c>
      <c r="B8898" t="s">
        <v>11</v>
      </c>
      <c r="C8898" t="s">
        <v>30</v>
      </c>
      <c r="D8898" s="1">
        <v>44615</v>
      </c>
      <c r="E8898" s="4">
        <v>7035</v>
      </c>
      <c r="F8898">
        <v>235</v>
      </c>
    </row>
    <row r="8899" spans="1:6" x14ac:dyDescent="0.25">
      <c r="A8899" t="s">
        <v>49</v>
      </c>
      <c r="B8899" t="s">
        <v>11</v>
      </c>
      <c r="C8899" t="s">
        <v>47</v>
      </c>
      <c r="D8899" s="1">
        <v>44615</v>
      </c>
      <c r="E8899" s="4">
        <v>3052</v>
      </c>
      <c r="F8899">
        <v>340</v>
      </c>
    </row>
    <row r="8900" spans="1:6" x14ac:dyDescent="0.25">
      <c r="A8900" t="s">
        <v>51</v>
      </c>
      <c r="B8900" t="s">
        <v>27</v>
      </c>
      <c r="C8900" t="s">
        <v>43</v>
      </c>
      <c r="D8900" s="1">
        <v>44615</v>
      </c>
      <c r="E8900" s="4">
        <v>5180</v>
      </c>
      <c r="F8900">
        <v>216</v>
      </c>
    </row>
    <row r="8901" spans="1:6" x14ac:dyDescent="0.25">
      <c r="A8901" t="s">
        <v>37</v>
      </c>
      <c r="B8901" t="s">
        <v>21</v>
      </c>
      <c r="C8901" t="s">
        <v>43</v>
      </c>
      <c r="D8901" s="1">
        <v>44615</v>
      </c>
      <c r="E8901" s="4">
        <v>1106</v>
      </c>
      <c r="F8901">
        <v>47</v>
      </c>
    </row>
    <row r="8902" spans="1:6" x14ac:dyDescent="0.25">
      <c r="A8902" t="s">
        <v>49</v>
      </c>
      <c r="B8902" t="s">
        <v>27</v>
      </c>
      <c r="C8902" t="s">
        <v>43</v>
      </c>
      <c r="D8902" s="1">
        <v>44615</v>
      </c>
      <c r="E8902" s="4">
        <v>2331</v>
      </c>
      <c r="F8902">
        <v>117</v>
      </c>
    </row>
    <row r="8903" spans="1:6" x14ac:dyDescent="0.25">
      <c r="A8903" t="s">
        <v>46</v>
      </c>
      <c r="B8903" t="s">
        <v>11</v>
      </c>
      <c r="C8903" t="s">
        <v>26</v>
      </c>
      <c r="D8903" s="1">
        <v>44615</v>
      </c>
      <c r="E8903" s="4">
        <v>2996</v>
      </c>
      <c r="F8903">
        <v>231</v>
      </c>
    </row>
    <row r="8904" spans="1:6" x14ac:dyDescent="0.25">
      <c r="A8904" t="s">
        <v>13</v>
      </c>
      <c r="B8904" t="s">
        <v>6</v>
      </c>
      <c r="C8904" t="s">
        <v>14</v>
      </c>
      <c r="D8904" s="1">
        <v>44615</v>
      </c>
      <c r="E8904" s="4">
        <v>546</v>
      </c>
      <c r="F8904">
        <v>24</v>
      </c>
    </row>
    <row r="8905" spans="1:6" x14ac:dyDescent="0.25">
      <c r="A8905" t="s">
        <v>25</v>
      </c>
      <c r="B8905" t="s">
        <v>9</v>
      </c>
      <c r="C8905" t="s">
        <v>24</v>
      </c>
      <c r="D8905" s="1">
        <v>44615</v>
      </c>
      <c r="E8905" s="4">
        <v>7665</v>
      </c>
      <c r="F8905">
        <v>349</v>
      </c>
    </row>
    <row r="8906" spans="1:6" x14ac:dyDescent="0.25">
      <c r="A8906" t="s">
        <v>54</v>
      </c>
      <c r="B8906" t="s">
        <v>27</v>
      </c>
      <c r="C8906" t="s">
        <v>38</v>
      </c>
      <c r="D8906" s="1">
        <v>44615</v>
      </c>
      <c r="E8906" s="4">
        <v>8729</v>
      </c>
      <c r="F8906">
        <v>397</v>
      </c>
    </row>
    <row r="8907" spans="1:6" x14ac:dyDescent="0.25">
      <c r="A8907" t="s">
        <v>57</v>
      </c>
      <c r="B8907" t="s">
        <v>27</v>
      </c>
      <c r="C8907" t="s">
        <v>35</v>
      </c>
      <c r="D8907" s="1">
        <v>44615</v>
      </c>
      <c r="E8907" s="4">
        <v>7581</v>
      </c>
      <c r="F8907">
        <v>770</v>
      </c>
    </row>
    <row r="8908" spans="1:6" x14ac:dyDescent="0.25">
      <c r="A8908" t="s">
        <v>10</v>
      </c>
      <c r="B8908" t="s">
        <v>9</v>
      </c>
      <c r="C8908" t="s">
        <v>36</v>
      </c>
      <c r="D8908" s="1">
        <v>44615</v>
      </c>
      <c r="E8908" s="4">
        <v>3010</v>
      </c>
      <c r="F8908">
        <v>137</v>
      </c>
    </row>
    <row r="8909" spans="1:6" x14ac:dyDescent="0.25">
      <c r="A8909" t="s">
        <v>37</v>
      </c>
      <c r="B8909" t="s">
        <v>16</v>
      </c>
      <c r="C8909" t="s">
        <v>19</v>
      </c>
      <c r="D8909" s="1">
        <v>44615</v>
      </c>
      <c r="E8909" s="4">
        <v>4179</v>
      </c>
      <c r="F8909">
        <v>233</v>
      </c>
    </row>
    <row r="8910" spans="1:6" x14ac:dyDescent="0.25">
      <c r="A8910" t="s">
        <v>29</v>
      </c>
      <c r="B8910" t="s">
        <v>9</v>
      </c>
      <c r="C8910" t="s">
        <v>14</v>
      </c>
      <c r="D8910" s="1">
        <v>44615</v>
      </c>
      <c r="E8910" s="4">
        <v>4494</v>
      </c>
      <c r="F8910">
        <v>205</v>
      </c>
    </row>
    <row r="8911" spans="1:6" x14ac:dyDescent="0.25">
      <c r="A8911" t="s">
        <v>46</v>
      </c>
      <c r="B8911" t="s">
        <v>6</v>
      </c>
      <c r="C8911" t="s">
        <v>19</v>
      </c>
      <c r="D8911" s="1">
        <v>44615</v>
      </c>
      <c r="E8911" s="4">
        <v>1176</v>
      </c>
      <c r="F8911">
        <v>66</v>
      </c>
    </row>
    <row r="8912" spans="1:6" x14ac:dyDescent="0.25">
      <c r="A8912" t="s">
        <v>25</v>
      </c>
      <c r="B8912" t="s">
        <v>11</v>
      </c>
      <c r="C8912" t="s">
        <v>35</v>
      </c>
      <c r="D8912" s="1">
        <v>44615</v>
      </c>
      <c r="E8912" s="4">
        <v>1715</v>
      </c>
      <c r="F8912">
        <v>123</v>
      </c>
    </row>
    <row r="8913" spans="1:6" x14ac:dyDescent="0.25">
      <c r="A8913" t="s">
        <v>23</v>
      </c>
      <c r="B8913" t="s">
        <v>6</v>
      </c>
      <c r="C8913" t="s">
        <v>17</v>
      </c>
      <c r="D8913" s="1">
        <v>44615</v>
      </c>
      <c r="E8913" s="4">
        <v>14406</v>
      </c>
      <c r="F8913">
        <v>686</v>
      </c>
    </row>
    <row r="8914" spans="1:6" x14ac:dyDescent="0.25">
      <c r="A8914" t="s">
        <v>56</v>
      </c>
      <c r="B8914" t="s">
        <v>16</v>
      </c>
      <c r="C8914" t="s">
        <v>35</v>
      </c>
      <c r="D8914" s="1">
        <v>44615</v>
      </c>
      <c r="E8914" s="4">
        <v>1778</v>
      </c>
      <c r="F8914">
        <v>119</v>
      </c>
    </row>
    <row r="8915" spans="1:6" x14ac:dyDescent="0.25">
      <c r="A8915" t="s">
        <v>54</v>
      </c>
      <c r="B8915" t="s">
        <v>6</v>
      </c>
      <c r="C8915" t="s">
        <v>26</v>
      </c>
      <c r="D8915" s="1">
        <v>44615</v>
      </c>
      <c r="E8915" s="4">
        <v>10577</v>
      </c>
      <c r="F8915">
        <v>623</v>
      </c>
    </row>
    <row r="8916" spans="1:6" x14ac:dyDescent="0.25">
      <c r="A8916" t="s">
        <v>15</v>
      </c>
      <c r="B8916" t="s">
        <v>21</v>
      </c>
      <c r="C8916" t="s">
        <v>36</v>
      </c>
      <c r="D8916" s="1">
        <v>44615</v>
      </c>
      <c r="E8916" s="4">
        <v>357</v>
      </c>
      <c r="F8916">
        <v>16</v>
      </c>
    </row>
    <row r="8917" spans="1:6" x14ac:dyDescent="0.25">
      <c r="A8917" t="s">
        <v>25</v>
      </c>
      <c r="B8917" t="s">
        <v>16</v>
      </c>
      <c r="C8917" t="s">
        <v>24</v>
      </c>
      <c r="D8917" s="1">
        <v>44615</v>
      </c>
      <c r="E8917" s="4">
        <v>15001</v>
      </c>
      <c r="F8917">
        <v>653</v>
      </c>
    </row>
    <row r="8918" spans="1:6" x14ac:dyDescent="0.25">
      <c r="A8918" t="s">
        <v>34</v>
      </c>
      <c r="B8918" t="s">
        <v>9</v>
      </c>
      <c r="C8918" t="s">
        <v>42</v>
      </c>
      <c r="D8918" s="1">
        <v>44615</v>
      </c>
      <c r="E8918" s="4">
        <v>6293</v>
      </c>
      <c r="F8918">
        <v>371</v>
      </c>
    </row>
    <row r="8919" spans="1:6" x14ac:dyDescent="0.25">
      <c r="A8919" t="s">
        <v>46</v>
      </c>
      <c r="B8919" t="s">
        <v>16</v>
      </c>
      <c r="C8919" t="s">
        <v>26</v>
      </c>
      <c r="D8919" s="1">
        <v>44615</v>
      </c>
      <c r="E8919" s="4">
        <v>1393</v>
      </c>
      <c r="F8919">
        <v>108</v>
      </c>
    </row>
    <row r="8920" spans="1:6" x14ac:dyDescent="0.25">
      <c r="A8920" t="s">
        <v>32</v>
      </c>
      <c r="B8920" t="s">
        <v>21</v>
      </c>
      <c r="C8920" t="s">
        <v>45</v>
      </c>
      <c r="D8920" s="1">
        <v>44615</v>
      </c>
      <c r="E8920" s="4">
        <v>8498</v>
      </c>
      <c r="F8920">
        <v>340</v>
      </c>
    </row>
    <row r="8921" spans="1:6" x14ac:dyDescent="0.25">
      <c r="A8921" t="s">
        <v>20</v>
      </c>
      <c r="B8921" t="s">
        <v>16</v>
      </c>
      <c r="C8921" t="s">
        <v>52</v>
      </c>
      <c r="D8921" s="1">
        <v>44615</v>
      </c>
      <c r="E8921" s="4">
        <v>10521</v>
      </c>
      <c r="F8921">
        <v>700</v>
      </c>
    </row>
    <row r="8922" spans="1:6" x14ac:dyDescent="0.25">
      <c r="A8922" t="s">
        <v>5</v>
      </c>
      <c r="B8922" t="s">
        <v>6</v>
      </c>
      <c r="C8922" t="s">
        <v>30</v>
      </c>
      <c r="D8922" s="1">
        <v>44615</v>
      </c>
      <c r="E8922" s="4">
        <v>3458</v>
      </c>
      <c r="F8922">
        <v>133</v>
      </c>
    </row>
    <row r="8923" spans="1:6" x14ac:dyDescent="0.25">
      <c r="A8923" t="s">
        <v>15</v>
      </c>
      <c r="B8923" t="s">
        <v>11</v>
      </c>
      <c r="C8923" t="s">
        <v>52</v>
      </c>
      <c r="D8923" s="1">
        <v>44615</v>
      </c>
      <c r="E8923" s="4">
        <v>1918</v>
      </c>
      <c r="F8923">
        <v>148</v>
      </c>
    </row>
    <row r="8924" spans="1:6" x14ac:dyDescent="0.25">
      <c r="A8924" t="s">
        <v>37</v>
      </c>
      <c r="B8924" t="s">
        <v>27</v>
      </c>
      <c r="C8924" t="s">
        <v>19</v>
      </c>
      <c r="D8924" s="1">
        <v>44615</v>
      </c>
      <c r="E8924" s="4">
        <v>5628</v>
      </c>
      <c r="F8924">
        <v>282</v>
      </c>
    </row>
    <row r="8925" spans="1:6" x14ac:dyDescent="0.25">
      <c r="A8925" t="s">
        <v>5</v>
      </c>
      <c r="B8925" t="s">
        <v>16</v>
      </c>
      <c r="C8925" t="s">
        <v>14</v>
      </c>
      <c r="D8925" s="1">
        <v>44615</v>
      </c>
      <c r="E8925" s="4">
        <v>6664</v>
      </c>
      <c r="F8925">
        <v>267</v>
      </c>
    </row>
    <row r="8926" spans="1:6" x14ac:dyDescent="0.25">
      <c r="A8926" t="s">
        <v>5</v>
      </c>
      <c r="B8926" t="s">
        <v>27</v>
      </c>
      <c r="C8926" t="s">
        <v>19</v>
      </c>
      <c r="D8926" s="1">
        <v>44615</v>
      </c>
      <c r="E8926" s="4">
        <v>17542</v>
      </c>
      <c r="F8926">
        <v>910</v>
      </c>
    </row>
    <row r="8927" spans="1:6" x14ac:dyDescent="0.25">
      <c r="A8927" t="s">
        <v>49</v>
      </c>
      <c r="B8927" t="s">
        <v>16</v>
      </c>
      <c r="C8927" t="s">
        <v>28</v>
      </c>
      <c r="D8927" s="1">
        <v>44615</v>
      </c>
      <c r="E8927" s="4">
        <v>1841</v>
      </c>
      <c r="F8927">
        <v>77</v>
      </c>
    </row>
    <row r="8928" spans="1:6" x14ac:dyDescent="0.25">
      <c r="A8928" t="s">
        <v>5</v>
      </c>
      <c r="B8928" t="s">
        <v>21</v>
      </c>
      <c r="C8928" t="s">
        <v>17</v>
      </c>
      <c r="D8928" s="1">
        <v>44615</v>
      </c>
      <c r="E8928" s="4">
        <v>2408</v>
      </c>
      <c r="F8928">
        <v>105</v>
      </c>
    </row>
    <row r="8929" spans="1:6" x14ac:dyDescent="0.25">
      <c r="A8929" t="s">
        <v>32</v>
      </c>
      <c r="B8929" t="s">
        <v>6</v>
      </c>
      <c r="C8929" t="s">
        <v>38</v>
      </c>
      <c r="D8929" s="1">
        <v>44615</v>
      </c>
      <c r="E8929" s="4">
        <v>9212</v>
      </c>
      <c r="F8929">
        <v>485</v>
      </c>
    </row>
    <row r="8930" spans="1:6" x14ac:dyDescent="0.25">
      <c r="A8930" t="s">
        <v>49</v>
      </c>
      <c r="B8930" t="s">
        <v>21</v>
      </c>
      <c r="C8930" t="s">
        <v>43</v>
      </c>
      <c r="D8930" s="1">
        <v>44615</v>
      </c>
      <c r="E8930" s="4">
        <v>7154</v>
      </c>
      <c r="F8930">
        <v>326</v>
      </c>
    </row>
    <row r="8931" spans="1:6" x14ac:dyDescent="0.25">
      <c r="A8931" t="s">
        <v>29</v>
      </c>
      <c r="B8931" t="s">
        <v>27</v>
      </c>
      <c r="C8931" t="s">
        <v>50</v>
      </c>
      <c r="D8931" s="1">
        <v>44615</v>
      </c>
      <c r="E8931" s="4">
        <v>2807</v>
      </c>
      <c r="F8931">
        <v>141</v>
      </c>
    </row>
    <row r="8932" spans="1:6" x14ac:dyDescent="0.25">
      <c r="A8932" t="s">
        <v>18</v>
      </c>
      <c r="B8932" t="s">
        <v>27</v>
      </c>
      <c r="C8932" t="s">
        <v>26</v>
      </c>
      <c r="D8932" s="1">
        <v>44615</v>
      </c>
      <c r="E8932" s="4">
        <v>9940</v>
      </c>
      <c r="F8932">
        <v>622</v>
      </c>
    </row>
    <row r="8933" spans="1:6" x14ac:dyDescent="0.25">
      <c r="A8933" t="s">
        <v>57</v>
      </c>
      <c r="B8933" t="s">
        <v>11</v>
      </c>
      <c r="C8933" t="s">
        <v>35</v>
      </c>
      <c r="D8933" s="1">
        <v>44615</v>
      </c>
      <c r="E8933" s="4">
        <v>98</v>
      </c>
      <c r="F8933">
        <v>9</v>
      </c>
    </row>
    <row r="8934" spans="1:6" x14ac:dyDescent="0.25">
      <c r="A8934" t="s">
        <v>56</v>
      </c>
      <c r="B8934" t="s">
        <v>6</v>
      </c>
      <c r="C8934" t="s">
        <v>36</v>
      </c>
      <c r="D8934" s="1">
        <v>44615</v>
      </c>
      <c r="E8934" s="4">
        <v>8064</v>
      </c>
      <c r="F8934">
        <v>336</v>
      </c>
    </row>
    <row r="8935" spans="1:6" x14ac:dyDescent="0.25">
      <c r="A8935" t="s">
        <v>32</v>
      </c>
      <c r="B8935" t="s">
        <v>6</v>
      </c>
      <c r="C8935" t="s">
        <v>17</v>
      </c>
      <c r="D8935" s="1">
        <v>44615</v>
      </c>
      <c r="E8935" s="4">
        <v>7742</v>
      </c>
      <c r="F8935">
        <v>388</v>
      </c>
    </row>
    <row r="8936" spans="1:6" x14ac:dyDescent="0.25">
      <c r="A8936" t="s">
        <v>40</v>
      </c>
      <c r="B8936" t="s">
        <v>27</v>
      </c>
      <c r="C8936" t="s">
        <v>14</v>
      </c>
      <c r="D8936" s="1">
        <v>44615</v>
      </c>
      <c r="E8936" s="4">
        <v>6041</v>
      </c>
      <c r="F8936">
        <v>263</v>
      </c>
    </row>
    <row r="8937" spans="1:6" x14ac:dyDescent="0.25">
      <c r="A8937" t="s">
        <v>40</v>
      </c>
      <c r="B8937" t="s">
        <v>9</v>
      </c>
      <c r="C8937" t="s">
        <v>28</v>
      </c>
      <c r="D8937" s="1">
        <v>44615</v>
      </c>
      <c r="E8937" s="4">
        <v>10626</v>
      </c>
      <c r="F8937">
        <v>443</v>
      </c>
    </row>
    <row r="8938" spans="1:6" x14ac:dyDescent="0.25">
      <c r="A8938" t="s">
        <v>51</v>
      </c>
      <c r="B8938" t="s">
        <v>9</v>
      </c>
      <c r="C8938" t="s">
        <v>43</v>
      </c>
      <c r="D8938" s="1">
        <v>44615</v>
      </c>
      <c r="E8938" s="4">
        <v>6867</v>
      </c>
      <c r="F8938">
        <v>344</v>
      </c>
    </row>
    <row r="8939" spans="1:6" x14ac:dyDescent="0.25">
      <c r="A8939" t="s">
        <v>18</v>
      </c>
      <c r="B8939" t="s">
        <v>21</v>
      </c>
      <c r="C8939" t="s">
        <v>36</v>
      </c>
      <c r="D8939" s="1">
        <v>44615</v>
      </c>
      <c r="E8939" s="4">
        <v>8253</v>
      </c>
      <c r="F8939">
        <v>393</v>
      </c>
    </row>
    <row r="8940" spans="1:6" x14ac:dyDescent="0.25">
      <c r="A8940" t="s">
        <v>33</v>
      </c>
      <c r="B8940" t="s">
        <v>16</v>
      </c>
      <c r="C8940" t="s">
        <v>17</v>
      </c>
      <c r="D8940" s="1">
        <v>44615</v>
      </c>
      <c r="E8940" s="4">
        <v>1099</v>
      </c>
      <c r="F8940">
        <v>46</v>
      </c>
    </row>
    <row r="8941" spans="1:6" x14ac:dyDescent="0.25">
      <c r="A8941" t="s">
        <v>54</v>
      </c>
      <c r="B8941" t="s">
        <v>21</v>
      </c>
      <c r="C8941" t="s">
        <v>30</v>
      </c>
      <c r="D8941" s="1">
        <v>44615</v>
      </c>
      <c r="E8941" s="4">
        <v>3878</v>
      </c>
      <c r="F8941">
        <v>139</v>
      </c>
    </row>
    <row r="8942" spans="1:6" x14ac:dyDescent="0.25">
      <c r="A8942" t="s">
        <v>10</v>
      </c>
      <c r="B8942" t="s">
        <v>11</v>
      </c>
      <c r="C8942" t="s">
        <v>12</v>
      </c>
      <c r="D8942" s="1">
        <v>44615</v>
      </c>
      <c r="E8942" s="4">
        <v>1288</v>
      </c>
      <c r="F8942">
        <v>86</v>
      </c>
    </row>
    <row r="8943" spans="1:6" x14ac:dyDescent="0.25">
      <c r="A8943" t="s">
        <v>53</v>
      </c>
      <c r="B8943" t="s">
        <v>11</v>
      </c>
      <c r="C8943" t="s">
        <v>17</v>
      </c>
      <c r="D8943" s="1">
        <v>44616</v>
      </c>
      <c r="E8943" s="4">
        <v>6930</v>
      </c>
      <c r="F8943">
        <v>330</v>
      </c>
    </row>
    <row r="8944" spans="1:6" x14ac:dyDescent="0.25">
      <c r="A8944" t="s">
        <v>13</v>
      </c>
      <c r="B8944" t="s">
        <v>6</v>
      </c>
      <c r="C8944" t="s">
        <v>45</v>
      </c>
      <c r="D8944" s="1">
        <v>44616</v>
      </c>
      <c r="E8944" s="4">
        <v>5159</v>
      </c>
      <c r="F8944">
        <v>235</v>
      </c>
    </row>
    <row r="8945" spans="1:6" x14ac:dyDescent="0.25">
      <c r="A8945" t="s">
        <v>20</v>
      </c>
      <c r="B8945" t="s">
        <v>9</v>
      </c>
      <c r="C8945" t="s">
        <v>48</v>
      </c>
      <c r="D8945" s="1">
        <v>44616</v>
      </c>
      <c r="E8945" s="4">
        <v>4263</v>
      </c>
      <c r="F8945">
        <v>171</v>
      </c>
    </row>
    <row r="8946" spans="1:6" x14ac:dyDescent="0.25">
      <c r="A8946" t="s">
        <v>41</v>
      </c>
      <c r="B8946" t="s">
        <v>16</v>
      </c>
      <c r="C8946" t="s">
        <v>30</v>
      </c>
      <c r="D8946" s="1">
        <v>44616</v>
      </c>
      <c r="E8946" s="4">
        <v>4494</v>
      </c>
      <c r="F8946">
        <v>161</v>
      </c>
    </row>
    <row r="8947" spans="1:6" x14ac:dyDescent="0.25">
      <c r="A8947" t="s">
        <v>18</v>
      </c>
      <c r="B8947" t="s">
        <v>27</v>
      </c>
      <c r="C8947" t="s">
        <v>42</v>
      </c>
      <c r="D8947" s="1">
        <v>44616</v>
      </c>
      <c r="E8947" s="4">
        <v>8428</v>
      </c>
      <c r="F8947">
        <v>602</v>
      </c>
    </row>
    <row r="8948" spans="1:6" x14ac:dyDescent="0.25">
      <c r="A8948" t="s">
        <v>49</v>
      </c>
      <c r="B8948" t="s">
        <v>9</v>
      </c>
      <c r="C8948" t="s">
        <v>36</v>
      </c>
      <c r="D8948" s="1">
        <v>44616</v>
      </c>
      <c r="E8948" s="4">
        <v>3024</v>
      </c>
      <c r="F8948">
        <v>126</v>
      </c>
    </row>
    <row r="8949" spans="1:6" x14ac:dyDescent="0.25">
      <c r="A8949" t="s">
        <v>57</v>
      </c>
      <c r="B8949" t="s">
        <v>6</v>
      </c>
      <c r="C8949" t="s">
        <v>24</v>
      </c>
      <c r="D8949" s="1">
        <v>44616</v>
      </c>
      <c r="E8949" s="4">
        <v>1141</v>
      </c>
      <c r="F8949">
        <v>52</v>
      </c>
    </row>
    <row r="8950" spans="1:6" x14ac:dyDescent="0.25">
      <c r="A8950" t="s">
        <v>56</v>
      </c>
      <c r="B8950" t="s">
        <v>11</v>
      </c>
      <c r="C8950" t="s">
        <v>38</v>
      </c>
      <c r="D8950" s="1">
        <v>44616</v>
      </c>
      <c r="E8950" s="4">
        <v>7504</v>
      </c>
      <c r="F8950">
        <v>327</v>
      </c>
    </row>
    <row r="8951" spans="1:6" x14ac:dyDescent="0.25">
      <c r="A8951" t="s">
        <v>25</v>
      </c>
      <c r="B8951" t="s">
        <v>6</v>
      </c>
      <c r="C8951" t="s">
        <v>47</v>
      </c>
      <c r="D8951" s="1">
        <v>44616</v>
      </c>
      <c r="E8951" s="4">
        <v>2674</v>
      </c>
      <c r="F8951">
        <v>268</v>
      </c>
    </row>
    <row r="8952" spans="1:6" x14ac:dyDescent="0.25">
      <c r="A8952" t="s">
        <v>29</v>
      </c>
      <c r="B8952" t="s">
        <v>9</v>
      </c>
      <c r="C8952" t="s">
        <v>45</v>
      </c>
      <c r="D8952" s="1">
        <v>44616</v>
      </c>
      <c r="E8952" s="4">
        <v>875</v>
      </c>
      <c r="F8952">
        <v>40</v>
      </c>
    </row>
    <row r="8953" spans="1:6" x14ac:dyDescent="0.25">
      <c r="A8953" t="s">
        <v>46</v>
      </c>
      <c r="B8953" t="s">
        <v>16</v>
      </c>
      <c r="C8953" t="s">
        <v>35</v>
      </c>
      <c r="D8953" s="1">
        <v>44616</v>
      </c>
      <c r="E8953" s="4">
        <v>4060</v>
      </c>
      <c r="F8953">
        <v>271</v>
      </c>
    </row>
    <row r="8954" spans="1:6" x14ac:dyDescent="0.25">
      <c r="A8954" t="s">
        <v>53</v>
      </c>
      <c r="B8954" t="s">
        <v>27</v>
      </c>
      <c r="C8954" t="s">
        <v>38</v>
      </c>
      <c r="D8954" s="1">
        <v>44616</v>
      </c>
      <c r="E8954" s="4">
        <v>6363</v>
      </c>
      <c r="F8954">
        <v>354</v>
      </c>
    </row>
    <row r="8955" spans="1:6" x14ac:dyDescent="0.25">
      <c r="A8955" t="s">
        <v>8</v>
      </c>
      <c r="B8955" t="s">
        <v>11</v>
      </c>
      <c r="C8955" t="s">
        <v>31</v>
      </c>
      <c r="D8955" s="1">
        <v>44616</v>
      </c>
      <c r="E8955" s="4">
        <v>4333</v>
      </c>
      <c r="F8955">
        <v>167</v>
      </c>
    </row>
    <row r="8956" spans="1:6" x14ac:dyDescent="0.25">
      <c r="A8956" t="s">
        <v>40</v>
      </c>
      <c r="B8956" t="s">
        <v>27</v>
      </c>
      <c r="C8956" t="s">
        <v>47</v>
      </c>
      <c r="D8956" s="1">
        <v>44616</v>
      </c>
      <c r="E8956" s="4">
        <v>6055</v>
      </c>
      <c r="F8956">
        <v>770</v>
      </c>
    </row>
    <row r="8957" spans="1:6" x14ac:dyDescent="0.25">
      <c r="A8957" t="s">
        <v>57</v>
      </c>
      <c r="B8957" t="s">
        <v>6</v>
      </c>
      <c r="C8957" t="s">
        <v>47</v>
      </c>
      <c r="D8957" s="1">
        <v>44616</v>
      </c>
      <c r="E8957" s="4">
        <v>2296</v>
      </c>
      <c r="F8957">
        <v>287</v>
      </c>
    </row>
    <row r="8958" spans="1:6" x14ac:dyDescent="0.25">
      <c r="A8958" t="s">
        <v>5</v>
      </c>
      <c r="B8958" t="s">
        <v>11</v>
      </c>
      <c r="C8958" t="s">
        <v>12</v>
      </c>
      <c r="D8958" s="1">
        <v>44616</v>
      </c>
      <c r="E8958" s="4">
        <v>8883</v>
      </c>
      <c r="F8958">
        <v>684</v>
      </c>
    </row>
    <row r="8959" spans="1:6" x14ac:dyDescent="0.25">
      <c r="A8959" t="s">
        <v>8</v>
      </c>
      <c r="B8959" t="s">
        <v>21</v>
      </c>
      <c r="C8959" t="s">
        <v>36</v>
      </c>
      <c r="D8959" s="1">
        <v>44616</v>
      </c>
      <c r="E8959" s="4">
        <v>5516</v>
      </c>
      <c r="F8959">
        <v>240</v>
      </c>
    </row>
    <row r="8960" spans="1:6" x14ac:dyDescent="0.25">
      <c r="A8960" t="s">
        <v>13</v>
      </c>
      <c r="B8960" t="s">
        <v>9</v>
      </c>
      <c r="C8960" t="s">
        <v>28</v>
      </c>
      <c r="D8960" s="1">
        <v>44616</v>
      </c>
      <c r="E8960" s="4">
        <v>4501</v>
      </c>
      <c r="F8960">
        <v>188</v>
      </c>
    </row>
    <row r="8961" spans="1:6" x14ac:dyDescent="0.25">
      <c r="A8961" t="s">
        <v>46</v>
      </c>
      <c r="B8961" t="s">
        <v>16</v>
      </c>
      <c r="C8961" t="s">
        <v>30</v>
      </c>
      <c r="D8961" s="1">
        <v>44616</v>
      </c>
      <c r="E8961" s="4">
        <v>1015</v>
      </c>
      <c r="F8961">
        <v>38</v>
      </c>
    </row>
    <row r="8962" spans="1:6" x14ac:dyDescent="0.25">
      <c r="A8962" t="s">
        <v>13</v>
      </c>
      <c r="B8962" t="s">
        <v>11</v>
      </c>
      <c r="C8962" t="s">
        <v>50</v>
      </c>
      <c r="D8962" s="1">
        <v>44616</v>
      </c>
      <c r="E8962" s="4">
        <v>4718</v>
      </c>
      <c r="F8962">
        <v>249</v>
      </c>
    </row>
    <row r="8963" spans="1:6" x14ac:dyDescent="0.25">
      <c r="A8963" t="s">
        <v>5</v>
      </c>
      <c r="B8963" t="s">
        <v>16</v>
      </c>
      <c r="C8963" t="s">
        <v>19</v>
      </c>
      <c r="D8963" s="1">
        <v>44616</v>
      </c>
      <c r="E8963" s="4">
        <v>18347</v>
      </c>
      <c r="F8963">
        <v>1050</v>
      </c>
    </row>
    <row r="8964" spans="1:6" x14ac:dyDescent="0.25">
      <c r="A8964" t="s">
        <v>39</v>
      </c>
      <c r="B8964" t="s">
        <v>9</v>
      </c>
      <c r="C8964" t="s">
        <v>12</v>
      </c>
      <c r="D8964" s="1">
        <v>44616</v>
      </c>
      <c r="E8964" s="4">
        <v>4662</v>
      </c>
      <c r="F8964">
        <v>389</v>
      </c>
    </row>
    <row r="8965" spans="1:6" x14ac:dyDescent="0.25">
      <c r="A8965" t="s">
        <v>49</v>
      </c>
      <c r="B8965" t="s">
        <v>6</v>
      </c>
      <c r="C8965" t="s">
        <v>35</v>
      </c>
      <c r="D8965" s="1">
        <v>44616</v>
      </c>
      <c r="E8965" s="4">
        <v>1925</v>
      </c>
      <c r="F8965">
        <v>138</v>
      </c>
    </row>
    <row r="8966" spans="1:6" x14ac:dyDescent="0.25">
      <c r="A8966" t="s">
        <v>29</v>
      </c>
      <c r="B8966" t="s">
        <v>6</v>
      </c>
      <c r="C8966" t="s">
        <v>12</v>
      </c>
      <c r="D8966" s="1">
        <v>44616</v>
      </c>
      <c r="E8966" s="4">
        <v>7714</v>
      </c>
      <c r="F8966">
        <v>594</v>
      </c>
    </row>
    <row r="8967" spans="1:6" x14ac:dyDescent="0.25">
      <c r="A8967" t="s">
        <v>51</v>
      </c>
      <c r="B8967" t="s">
        <v>11</v>
      </c>
      <c r="C8967" t="s">
        <v>22</v>
      </c>
      <c r="D8967" s="1">
        <v>44616</v>
      </c>
      <c r="E8967" s="4">
        <v>8911</v>
      </c>
      <c r="F8967">
        <v>425</v>
      </c>
    </row>
    <row r="8968" spans="1:6" x14ac:dyDescent="0.25">
      <c r="A8968" t="s">
        <v>49</v>
      </c>
      <c r="B8968" t="s">
        <v>16</v>
      </c>
      <c r="C8968" t="s">
        <v>52</v>
      </c>
      <c r="D8968" s="1">
        <v>44616</v>
      </c>
      <c r="E8968" s="4">
        <v>77</v>
      </c>
      <c r="F8968">
        <v>6</v>
      </c>
    </row>
    <row r="8969" spans="1:6" x14ac:dyDescent="0.25">
      <c r="A8969" t="s">
        <v>41</v>
      </c>
      <c r="B8969" t="s">
        <v>16</v>
      </c>
      <c r="C8969" t="s">
        <v>35</v>
      </c>
      <c r="D8969" s="1">
        <v>44616</v>
      </c>
      <c r="E8969" s="4">
        <v>8372</v>
      </c>
      <c r="F8969">
        <v>770</v>
      </c>
    </row>
    <row r="8970" spans="1:6" x14ac:dyDescent="0.25">
      <c r="A8970" t="s">
        <v>51</v>
      </c>
      <c r="B8970" t="s">
        <v>27</v>
      </c>
      <c r="C8970" t="s">
        <v>35</v>
      </c>
      <c r="D8970" s="1">
        <v>44617</v>
      </c>
      <c r="E8970" s="4">
        <v>10766</v>
      </c>
      <c r="F8970">
        <v>770</v>
      </c>
    </row>
    <row r="8971" spans="1:6" x14ac:dyDescent="0.25">
      <c r="A8971" t="s">
        <v>46</v>
      </c>
      <c r="B8971" t="s">
        <v>21</v>
      </c>
      <c r="C8971" t="s">
        <v>42</v>
      </c>
      <c r="D8971" s="1">
        <v>44617</v>
      </c>
      <c r="E8971" s="4">
        <v>7203</v>
      </c>
      <c r="F8971">
        <v>601</v>
      </c>
    </row>
    <row r="8972" spans="1:6" x14ac:dyDescent="0.25">
      <c r="A8972" t="s">
        <v>20</v>
      </c>
      <c r="B8972" t="s">
        <v>9</v>
      </c>
      <c r="C8972" t="s">
        <v>14</v>
      </c>
      <c r="D8972" s="1">
        <v>44617</v>
      </c>
      <c r="E8972" s="4">
        <v>5964</v>
      </c>
      <c r="F8972">
        <v>272</v>
      </c>
    </row>
    <row r="8973" spans="1:6" x14ac:dyDescent="0.25">
      <c r="A8973" t="s">
        <v>8</v>
      </c>
      <c r="B8973" t="s">
        <v>9</v>
      </c>
      <c r="C8973" t="s">
        <v>17</v>
      </c>
      <c r="D8973" s="1">
        <v>44617</v>
      </c>
      <c r="E8973" s="4">
        <v>4221</v>
      </c>
      <c r="F8973">
        <v>201</v>
      </c>
    </row>
    <row r="8974" spans="1:6" x14ac:dyDescent="0.25">
      <c r="A8974" t="s">
        <v>51</v>
      </c>
      <c r="B8974" t="s">
        <v>6</v>
      </c>
      <c r="C8974" t="s">
        <v>43</v>
      </c>
      <c r="D8974" s="1">
        <v>44617</v>
      </c>
      <c r="E8974" s="4">
        <v>8988</v>
      </c>
      <c r="F8974">
        <v>391</v>
      </c>
    </row>
    <row r="8975" spans="1:6" x14ac:dyDescent="0.25">
      <c r="A8975" t="s">
        <v>23</v>
      </c>
      <c r="B8975" t="s">
        <v>21</v>
      </c>
      <c r="C8975" t="s">
        <v>45</v>
      </c>
      <c r="D8975" s="1">
        <v>44617</v>
      </c>
      <c r="E8975" s="4">
        <v>609</v>
      </c>
      <c r="F8975">
        <v>24</v>
      </c>
    </row>
    <row r="8976" spans="1:6" x14ac:dyDescent="0.25">
      <c r="A8976" t="s">
        <v>37</v>
      </c>
      <c r="B8976" t="s">
        <v>16</v>
      </c>
      <c r="C8976" t="s">
        <v>31</v>
      </c>
      <c r="D8976" s="1">
        <v>44617</v>
      </c>
      <c r="E8976" s="4">
        <v>168</v>
      </c>
      <c r="F8976">
        <v>7</v>
      </c>
    </row>
    <row r="8977" spans="1:6" x14ac:dyDescent="0.25">
      <c r="A8977" t="s">
        <v>34</v>
      </c>
      <c r="B8977" t="s">
        <v>11</v>
      </c>
      <c r="C8977" t="s">
        <v>26</v>
      </c>
      <c r="D8977" s="1">
        <v>44617</v>
      </c>
      <c r="E8977" s="4">
        <v>1134</v>
      </c>
      <c r="F8977">
        <v>67</v>
      </c>
    </row>
    <row r="8978" spans="1:6" x14ac:dyDescent="0.25">
      <c r="A8978" t="s">
        <v>51</v>
      </c>
      <c r="B8978" t="s">
        <v>21</v>
      </c>
      <c r="C8978" t="s">
        <v>45</v>
      </c>
      <c r="D8978" s="1">
        <v>44617</v>
      </c>
      <c r="E8978" s="4">
        <v>5215</v>
      </c>
      <c r="F8978">
        <v>218</v>
      </c>
    </row>
    <row r="8979" spans="1:6" x14ac:dyDescent="0.25">
      <c r="A8979" t="s">
        <v>39</v>
      </c>
      <c r="B8979" t="s">
        <v>11</v>
      </c>
      <c r="C8979" t="s">
        <v>24</v>
      </c>
      <c r="D8979" s="1">
        <v>44617</v>
      </c>
      <c r="E8979" s="4">
        <v>8001</v>
      </c>
      <c r="F8979">
        <v>334</v>
      </c>
    </row>
    <row r="8980" spans="1:6" x14ac:dyDescent="0.25">
      <c r="A8980" t="s">
        <v>51</v>
      </c>
      <c r="B8980" t="s">
        <v>6</v>
      </c>
      <c r="C8980" t="s">
        <v>28</v>
      </c>
      <c r="D8980" s="1">
        <v>44617</v>
      </c>
      <c r="E8980" s="4">
        <v>11200</v>
      </c>
      <c r="F8980">
        <v>415</v>
      </c>
    </row>
    <row r="8981" spans="1:6" x14ac:dyDescent="0.25">
      <c r="A8981" t="s">
        <v>41</v>
      </c>
      <c r="B8981" t="s">
        <v>11</v>
      </c>
      <c r="C8981" t="s">
        <v>35</v>
      </c>
      <c r="D8981" s="1">
        <v>44617</v>
      </c>
      <c r="E8981" s="4">
        <v>1722</v>
      </c>
      <c r="F8981">
        <v>133</v>
      </c>
    </row>
    <row r="8982" spans="1:6" x14ac:dyDescent="0.25">
      <c r="A8982" t="s">
        <v>51</v>
      </c>
      <c r="B8982" t="s">
        <v>6</v>
      </c>
      <c r="C8982" t="s">
        <v>7</v>
      </c>
      <c r="D8982" s="1">
        <v>44617</v>
      </c>
      <c r="E8982" s="4">
        <v>5040</v>
      </c>
      <c r="F8982">
        <v>220</v>
      </c>
    </row>
    <row r="8983" spans="1:6" x14ac:dyDescent="0.25">
      <c r="A8983" t="s">
        <v>5</v>
      </c>
      <c r="B8983" t="s">
        <v>9</v>
      </c>
      <c r="C8983" t="s">
        <v>42</v>
      </c>
      <c r="D8983" s="1">
        <v>44617</v>
      </c>
      <c r="E8983" s="4">
        <v>6559</v>
      </c>
      <c r="F8983">
        <v>505</v>
      </c>
    </row>
    <row r="8984" spans="1:6" x14ac:dyDescent="0.25">
      <c r="A8984" t="s">
        <v>34</v>
      </c>
      <c r="B8984" t="s">
        <v>27</v>
      </c>
      <c r="C8984" t="s">
        <v>12</v>
      </c>
      <c r="D8984" s="1">
        <v>44617</v>
      </c>
      <c r="E8984" s="4">
        <v>2051</v>
      </c>
      <c r="F8984">
        <v>206</v>
      </c>
    </row>
    <row r="8985" spans="1:6" x14ac:dyDescent="0.25">
      <c r="A8985" t="s">
        <v>8</v>
      </c>
      <c r="B8985" t="s">
        <v>11</v>
      </c>
      <c r="C8985" t="s">
        <v>17</v>
      </c>
      <c r="D8985" s="1">
        <v>44617</v>
      </c>
      <c r="E8985" s="4">
        <v>4270</v>
      </c>
      <c r="F8985">
        <v>178</v>
      </c>
    </row>
    <row r="8986" spans="1:6" x14ac:dyDescent="0.25">
      <c r="A8986" t="s">
        <v>10</v>
      </c>
      <c r="B8986" t="s">
        <v>9</v>
      </c>
      <c r="C8986" t="s">
        <v>26</v>
      </c>
      <c r="D8986" s="1">
        <v>44617</v>
      </c>
      <c r="E8986" s="4">
        <v>9401</v>
      </c>
      <c r="F8986">
        <v>588</v>
      </c>
    </row>
    <row r="8987" spans="1:6" x14ac:dyDescent="0.25">
      <c r="A8987" t="s">
        <v>29</v>
      </c>
      <c r="B8987" t="s">
        <v>21</v>
      </c>
      <c r="C8987" t="s">
        <v>24</v>
      </c>
      <c r="D8987" s="1">
        <v>44617</v>
      </c>
      <c r="E8987" s="4">
        <v>13265</v>
      </c>
      <c r="F8987">
        <v>577</v>
      </c>
    </row>
    <row r="8988" spans="1:6" x14ac:dyDescent="0.25">
      <c r="A8988" t="s">
        <v>10</v>
      </c>
      <c r="B8988" t="s">
        <v>9</v>
      </c>
      <c r="C8988" t="s">
        <v>42</v>
      </c>
      <c r="D8988" s="1">
        <v>44617</v>
      </c>
      <c r="E8988" s="4">
        <v>8547</v>
      </c>
      <c r="F8988">
        <v>535</v>
      </c>
    </row>
    <row r="8989" spans="1:6" x14ac:dyDescent="0.25">
      <c r="A8989" t="s">
        <v>32</v>
      </c>
      <c r="B8989" t="s">
        <v>9</v>
      </c>
      <c r="C8989" t="s">
        <v>42</v>
      </c>
      <c r="D8989" s="1">
        <v>44617</v>
      </c>
      <c r="E8989" s="4">
        <v>1477</v>
      </c>
      <c r="F8989">
        <v>114</v>
      </c>
    </row>
    <row r="8990" spans="1:6" x14ac:dyDescent="0.25">
      <c r="A8990" t="s">
        <v>8</v>
      </c>
      <c r="B8990" t="s">
        <v>16</v>
      </c>
      <c r="C8990" t="s">
        <v>26</v>
      </c>
      <c r="D8990" s="1">
        <v>44617</v>
      </c>
      <c r="E8990" s="4">
        <v>1232</v>
      </c>
      <c r="F8990">
        <v>88</v>
      </c>
    </row>
    <row r="8991" spans="1:6" x14ac:dyDescent="0.25">
      <c r="A8991" t="s">
        <v>8</v>
      </c>
      <c r="B8991" t="s">
        <v>9</v>
      </c>
      <c r="C8991" t="s">
        <v>52</v>
      </c>
      <c r="D8991" s="1">
        <v>44617</v>
      </c>
      <c r="E8991" s="4">
        <v>2464</v>
      </c>
      <c r="F8991">
        <v>154</v>
      </c>
    </row>
    <row r="8992" spans="1:6" x14ac:dyDescent="0.25">
      <c r="A8992" t="s">
        <v>53</v>
      </c>
      <c r="B8992" t="s">
        <v>21</v>
      </c>
      <c r="C8992" t="s">
        <v>38</v>
      </c>
      <c r="D8992" s="1">
        <v>44617</v>
      </c>
      <c r="E8992" s="4">
        <v>12026</v>
      </c>
      <c r="F8992">
        <v>573</v>
      </c>
    </row>
    <row r="8993" spans="1:6" x14ac:dyDescent="0.25">
      <c r="A8993" t="s">
        <v>29</v>
      </c>
      <c r="B8993" t="s">
        <v>27</v>
      </c>
      <c r="C8993" t="s">
        <v>42</v>
      </c>
      <c r="D8993" s="1">
        <v>44617</v>
      </c>
      <c r="E8993" s="4">
        <v>5369</v>
      </c>
      <c r="F8993">
        <v>413</v>
      </c>
    </row>
    <row r="8994" spans="1:6" x14ac:dyDescent="0.25">
      <c r="A8994" t="s">
        <v>57</v>
      </c>
      <c r="B8994" t="s">
        <v>9</v>
      </c>
      <c r="C8994" t="s">
        <v>17</v>
      </c>
      <c r="D8994" s="1">
        <v>44617</v>
      </c>
      <c r="E8994" s="4">
        <v>1498</v>
      </c>
      <c r="F8994">
        <v>72</v>
      </c>
    </row>
    <row r="8995" spans="1:6" x14ac:dyDescent="0.25">
      <c r="A8995" t="s">
        <v>41</v>
      </c>
      <c r="B8995" t="s">
        <v>27</v>
      </c>
      <c r="C8995" t="s">
        <v>26</v>
      </c>
      <c r="D8995" s="1">
        <v>44617</v>
      </c>
      <c r="E8995" s="4">
        <v>4158</v>
      </c>
      <c r="F8995">
        <v>245</v>
      </c>
    </row>
    <row r="8996" spans="1:6" x14ac:dyDescent="0.25">
      <c r="A8996" t="s">
        <v>25</v>
      </c>
      <c r="B8996" t="s">
        <v>21</v>
      </c>
      <c r="C8996" t="s">
        <v>42</v>
      </c>
      <c r="D8996" s="1">
        <v>44617</v>
      </c>
      <c r="E8996" s="4">
        <v>7791</v>
      </c>
      <c r="F8996">
        <v>557</v>
      </c>
    </row>
    <row r="8997" spans="1:6" x14ac:dyDescent="0.25">
      <c r="A8997" t="s">
        <v>54</v>
      </c>
      <c r="B8997" t="s">
        <v>6</v>
      </c>
      <c r="C8997" t="s">
        <v>17</v>
      </c>
      <c r="D8997" s="1">
        <v>44617</v>
      </c>
      <c r="E8997" s="4">
        <v>3024</v>
      </c>
      <c r="F8997">
        <v>138</v>
      </c>
    </row>
    <row r="8998" spans="1:6" x14ac:dyDescent="0.25">
      <c r="A8998" t="s">
        <v>37</v>
      </c>
      <c r="B8998" t="s">
        <v>27</v>
      </c>
      <c r="C8998" t="s">
        <v>48</v>
      </c>
      <c r="D8998" s="1">
        <v>44617</v>
      </c>
      <c r="E8998" s="4">
        <v>2100</v>
      </c>
      <c r="F8998">
        <v>100</v>
      </c>
    </row>
    <row r="8999" spans="1:6" x14ac:dyDescent="0.25">
      <c r="A8999" t="s">
        <v>13</v>
      </c>
      <c r="B8999" t="s">
        <v>27</v>
      </c>
      <c r="C8999" t="s">
        <v>50</v>
      </c>
      <c r="D8999" s="1">
        <v>44617</v>
      </c>
      <c r="E8999" s="4">
        <v>6790</v>
      </c>
      <c r="F8999">
        <v>400</v>
      </c>
    </row>
    <row r="9000" spans="1:6" x14ac:dyDescent="0.25">
      <c r="A9000" t="s">
        <v>49</v>
      </c>
      <c r="B9000" t="s">
        <v>9</v>
      </c>
      <c r="C9000" t="s">
        <v>12</v>
      </c>
      <c r="D9000" s="1">
        <v>44617</v>
      </c>
      <c r="E9000" s="4">
        <v>4788</v>
      </c>
      <c r="F9000">
        <v>342</v>
      </c>
    </row>
    <row r="9001" spans="1:6" x14ac:dyDescent="0.25">
      <c r="A9001" t="s">
        <v>5</v>
      </c>
      <c r="B9001" t="s">
        <v>16</v>
      </c>
      <c r="C9001" t="s">
        <v>28</v>
      </c>
      <c r="D9001" s="1">
        <v>44617</v>
      </c>
      <c r="E9001" s="4">
        <v>12775</v>
      </c>
      <c r="F9001">
        <v>492</v>
      </c>
    </row>
    <row r="9002" spans="1:6" x14ac:dyDescent="0.25">
      <c r="A9002" t="s">
        <v>51</v>
      </c>
      <c r="B9002" t="s">
        <v>16</v>
      </c>
      <c r="C9002" t="s">
        <v>35</v>
      </c>
      <c r="D9002" s="1">
        <v>44617</v>
      </c>
      <c r="E9002" s="4">
        <v>14049</v>
      </c>
      <c r="F9002">
        <v>910</v>
      </c>
    </row>
    <row r="9003" spans="1:6" x14ac:dyDescent="0.25">
      <c r="A9003" t="s">
        <v>8</v>
      </c>
      <c r="B9003" t="s">
        <v>11</v>
      </c>
      <c r="C9003" t="s">
        <v>7</v>
      </c>
      <c r="D9003" s="1">
        <v>44617</v>
      </c>
      <c r="E9003" s="4">
        <v>4991</v>
      </c>
      <c r="F9003">
        <v>192</v>
      </c>
    </row>
    <row r="9004" spans="1:6" x14ac:dyDescent="0.25">
      <c r="A9004" t="s">
        <v>55</v>
      </c>
      <c r="B9004" t="s">
        <v>21</v>
      </c>
      <c r="C9004" t="s">
        <v>42</v>
      </c>
      <c r="D9004" s="1">
        <v>44617</v>
      </c>
      <c r="E9004" s="4">
        <v>3920</v>
      </c>
      <c r="F9004">
        <v>245</v>
      </c>
    </row>
    <row r="9005" spans="1:6" x14ac:dyDescent="0.25">
      <c r="A9005" t="s">
        <v>15</v>
      </c>
      <c r="B9005" t="s">
        <v>9</v>
      </c>
      <c r="C9005" t="s">
        <v>19</v>
      </c>
      <c r="D9005" s="1">
        <v>44617</v>
      </c>
      <c r="E9005" s="4">
        <v>1827</v>
      </c>
      <c r="F9005">
        <v>108</v>
      </c>
    </row>
    <row r="9006" spans="1:6" x14ac:dyDescent="0.25">
      <c r="A9006" t="s">
        <v>54</v>
      </c>
      <c r="B9006" t="s">
        <v>21</v>
      </c>
      <c r="C9006" t="s">
        <v>26</v>
      </c>
      <c r="D9006" s="1">
        <v>44617</v>
      </c>
      <c r="E9006" s="4">
        <v>7273</v>
      </c>
      <c r="F9006">
        <v>607</v>
      </c>
    </row>
    <row r="9007" spans="1:6" x14ac:dyDescent="0.25">
      <c r="A9007" t="s">
        <v>41</v>
      </c>
      <c r="B9007" t="s">
        <v>11</v>
      </c>
      <c r="C9007" t="s">
        <v>30</v>
      </c>
      <c r="D9007" s="1">
        <v>44617</v>
      </c>
      <c r="E9007" s="4">
        <v>1183</v>
      </c>
      <c r="F9007">
        <v>48</v>
      </c>
    </row>
    <row r="9008" spans="1:6" x14ac:dyDescent="0.25">
      <c r="A9008" t="s">
        <v>34</v>
      </c>
      <c r="B9008" t="s">
        <v>27</v>
      </c>
      <c r="C9008" t="s">
        <v>22</v>
      </c>
      <c r="D9008" s="1">
        <v>44617</v>
      </c>
      <c r="E9008" s="4">
        <v>6090</v>
      </c>
      <c r="F9008">
        <v>254</v>
      </c>
    </row>
    <row r="9009" spans="1:6" x14ac:dyDescent="0.25">
      <c r="A9009" t="s">
        <v>25</v>
      </c>
      <c r="B9009" t="s">
        <v>11</v>
      </c>
      <c r="C9009" t="s">
        <v>38</v>
      </c>
      <c r="D9009" s="1">
        <v>44617</v>
      </c>
      <c r="E9009" s="4">
        <v>1701</v>
      </c>
      <c r="F9009">
        <v>78</v>
      </c>
    </row>
    <row r="9010" spans="1:6" x14ac:dyDescent="0.25">
      <c r="A9010" t="s">
        <v>23</v>
      </c>
      <c r="B9010" t="s">
        <v>16</v>
      </c>
      <c r="C9010" t="s">
        <v>50</v>
      </c>
      <c r="D9010" s="1">
        <v>44617</v>
      </c>
      <c r="E9010" s="4">
        <v>9737</v>
      </c>
      <c r="F9010">
        <v>464</v>
      </c>
    </row>
    <row r="9011" spans="1:6" x14ac:dyDescent="0.25">
      <c r="A9011" t="s">
        <v>32</v>
      </c>
      <c r="B9011" t="s">
        <v>9</v>
      </c>
      <c r="C9011" t="s">
        <v>43</v>
      </c>
      <c r="D9011" s="1">
        <v>44617</v>
      </c>
      <c r="E9011" s="4">
        <v>6174</v>
      </c>
      <c r="F9011">
        <v>281</v>
      </c>
    </row>
    <row r="9012" spans="1:6" x14ac:dyDescent="0.25">
      <c r="A9012" t="s">
        <v>39</v>
      </c>
      <c r="B9012" t="s">
        <v>16</v>
      </c>
      <c r="C9012" t="s">
        <v>19</v>
      </c>
      <c r="D9012" s="1">
        <v>44617</v>
      </c>
      <c r="E9012" s="4">
        <v>10626</v>
      </c>
      <c r="F9012">
        <v>532</v>
      </c>
    </row>
    <row r="9013" spans="1:6" x14ac:dyDescent="0.25">
      <c r="A9013" t="s">
        <v>39</v>
      </c>
      <c r="B9013" t="s">
        <v>9</v>
      </c>
      <c r="C9013" t="s">
        <v>50</v>
      </c>
      <c r="D9013" s="1">
        <v>44617</v>
      </c>
      <c r="E9013" s="4">
        <v>12229</v>
      </c>
      <c r="F9013">
        <v>583</v>
      </c>
    </row>
    <row r="9014" spans="1:6" x14ac:dyDescent="0.25">
      <c r="A9014" t="s">
        <v>10</v>
      </c>
      <c r="B9014" t="s">
        <v>21</v>
      </c>
      <c r="C9014" t="s">
        <v>47</v>
      </c>
      <c r="D9014" s="1">
        <v>44617</v>
      </c>
      <c r="E9014" s="4">
        <v>15890</v>
      </c>
      <c r="F9014">
        <v>1470</v>
      </c>
    </row>
    <row r="9015" spans="1:6" x14ac:dyDescent="0.25">
      <c r="A9015" t="s">
        <v>54</v>
      </c>
      <c r="B9015" t="s">
        <v>9</v>
      </c>
      <c r="C9015" t="s">
        <v>12</v>
      </c>
      <c r="D9015" s="1">
        <v>44617</v>
      </c>
      <c r="E9015" s="4">
        <v>7518</v>
      </c>
      <c r="F9015">
        <v>770</v>
      </c>
    </row>
    <row r="9016" spans="1:6" x14ac:dyDescent="0.25">
      <c r="A9016" t="s">
        <v>34</v>
      </c>
      <c r="B9016" t="s">
        <v>27</v>
      </c>
      <c r="C9016" t="s">
        <v>45</v>
      </c>
      <c r="D9016" s="1">
        <v>44617</v>
      </c>
      <c r="E9016" s="4">
        <v>3269</v>
      </c>
      <c r="F9016">
        <v>131</v>
      </c>
    </row>
    <row r="9017" spans="1:6" x14ac:dyDescent="0.25">
      <c r="A9017" t="s">
        <v>39</v>
      </c>
      <c r="B9017" t="s">
        <v>9</v>
      </c>
      <c r="C9017" t="s">
        <v>7</v>
      </c>
      <c r="D9017" s="1">
        <v>44617</v>
      </c>
      <c r="E9017" s="4">
        <v>6356</v>
      </c>
      <c r="F9017">
        <v>255</v>
      </c>
    </row>
    <row r="9018" spans="1:6" x14ac:dyDescent="0.25">
      <c r="A9018" t="s">
        <v>39</v>
      </c>
      <c r="B9018" t="s">
        <v>16</v>
      </c>
      <c r="C9018" t="s">
        <v>52</v>
      </c>
      <c r="D9018" s="1">
        <v>44617</v>
      </c>
      <c r="E9018" s="4">
        <v>6713</v>
      </c>
      <c r="F9018">
        <v>560</v>
      </c>
    </row>
    <row r="9019" spans="1:6" x14ac:dyDescent="0.25">
      <c r="A9019" t="s">
        <v>56</v>
      </c>
      <c r="B9019" t="s">
        <v>16</v>
      </c>
      <c r="C9019" t="s">
        <v>38</v>
      </c>
      <c r="D9019" s="1">
        <v>44617</v>
      </c>
      <c r="E9019" s="4">
        <v>1477</v>
      </c>
      <c r="F9019">
        <v>65</v>
      </c>
    </row>
    <row r="9020" spans="1:6" x14ac:dyDescent="0.25">
      <c r="A9020" t="s">
        <v>51</v>
      </c>
      <c r="B9020" t="s">
        <v>27</v>
      </c>
      <c r="C9020" t="s">
        <v>12</v>
      </c>
      <c r="D9020" s="1">
        <v>44617</v>
      </c>
      <c r="E9020" s="4">
        <v>7049</v>
      </c>
      <c r="F9020">
        <v>700</v>
      </c>
    </row>
    <row r="9021" spans="1:6" x14ac:dyDescent="0.25">
      <c r="A9021" t="s">
        <v>20</v>
      </c>
      <c r="B9021" t="s">
        <v>16</v>
      </c>
      <c r="C9021" t="s">
        <v>47</v>
      </c>
      <c r="D9021" s="1">
        <v>44617</v>
      </c>
      <c r="E9021" s="4">
        <v>3976</v>
      </c>
      <c r="F9021">
        <v>442</v>
      </c>
    </row>
    <row r="9022" spans="1:6" x14ac:dyDescent="0.25">
      <c r="A9022" t="s">
        <v>20</v>
      </c>
      <c r="B9022" t="s">
        <v>21</v>
      </c>
      <c r="C9022" t="s">
        <v>7</v>
      </c>
      <c r="D9022" s="1">
        <v>44617</v>
      </c>
      <c r="E9022" s="4">
        <v>1421</v>
      </c>
      <c r="F9022">
        <v>55</v>
      </c>
    </row>
    <row r="9023" spans="1:6" x14ac:dyDescent="0.25">
      <c r="A9023" t="s">
        <v>10</v>
      </c>
      <c r="B9023" t="s">
        <v>11</v>
      </c>
      <c r="C9023" t="s">
        <v>43</v>
      </c>
      <c r="D9023" s="1">
        <v>44620</v>
      </c>
      <c r="E9023" s="4">
        <v>4088</v>
      </c>
      <c r="F9023">
        <v>171</v>
      </c>
    </row>
    <row r="9024" spans="1:6" x14ac:dyDescent="0.25">
      <c r="A9024" t="s">
        <v>49</v>
      </c>
      <c r="B9024" t="s">
        <v>21</v>
      </c>
      <c r="C9024" t="s">
        <v>44</v>
      </c>
      <c r="D9024" s="1">
        <v>44620</v>
      </c>
      <c r="E9024" s="4">
        <v>8169</v>
      </c>
      <c r="F9024">
        <v>327</v>
      </c>
    </row>
    <row r="9025" spans="1:6" x14ac:dyDescent="0.25">
      <c r="A9025" t="s">
        <v>23</v>
      </c>
      <c r="B9025" t="s">
        <v>27</v>
      </c>
      <c r="C9025" t="s">
        <v>7</v>
      </c>
      <c r="D9025" s="1">
        <v>44620</v>
      </c>
      <c r="E9025" s="4">
        <v>8169</v>
      </c>
      <c r="F9025">
        <v>327</v>
      </c>
    </row>
    <row r="9026" spans="1:6" x14ac:dyDescent="0.25">
      <c r="A9026" t="s">
        <v>46</v>
      </c>
      <c r="B9026" t="s">
        <v>21</v>
      </c>
      <c r="C9026" t="s">
        <v>44</v>
      </c>
      <c r="D9026" s="1">
        <v>44620</v>
      </c>
      <c r="E9026" s="4">
        <v>5054</v>
      </c>
      <c r="F9026">
        <v>211</v>
      </c>
    </row>
    <row r="9027" spans="1:6" x14ac:dyDescent="0.25">
      <c r="A9027" t="s">
        <v>54</v>
      </c>
      <c r="B9027" t="s">
        <v>21</v>
      </c>
      <c r="C9027" t="s">
        <v>36</v>
      </c>
      <c r="D9027" s="1">
        <v>44620</v>
      </c>
      <c r="E9027" s="4">
        <v>3906</v>
      </c>
      <c r="F9027">
        <v>163</v>
      </c>
    </row>
    <row r="9028" spans="1:6" x14ac:dyDescent="0.25">
      <c r="A9028" t="s">
        <v>39</v>
      </c>
      <c r="B9028" t="s">
        <v>16</v>
      </c>
      <c r="C9028" t="s">
        <v>7</v>
      </c>
      <c r="D9028" s="1">
        <v>44620</v>
      </c>
      <c r="E9028" s="4">
        <v>3304</v>
      </c>
      <c r="F9028">
        <v>133</v>
      </c>
    </row>
    <row r="9029" spans="1:6" x14ac:dyDescent="0.25">
      <c r="A9029" t="s">
        <v>41</v>
      </c>
      <c r="B9029" t="s">
        <v>21</v>
      </c>
      <c r="C9029" t="s">
        <v>19</v>
      </c>
      <c r="D9029" s="1">
        <v>44620</v>
      </c>
      <c r="E9029" s="4">
        <v>490</v>
      </c>
      <c r="F9029">
        <v>28</v>
      </c>
    </row>
    <row r="9030" spans="1:6" x14ac:dyDescent="0.25">
      <c r="A9030" t="s">
        <v>33</v>
      </c>
      <c r="B9030" t="s">
        <v>27</v>
      </c>
      <c r="C9030" t="s">
        <v>28</v>
      </c>
      <c r="D9030" s="1">
        <v>44620</v>
      </c>
      <c r="E9030" s="4">
        <v>3451</v>
      </c>
      <c r="F9030">
        <v>128</v>
      </c>
    </row>
    <row r="9031" spans="1:6" x14ac:dyDescent="0.25">
      <c r="A9031" t="s">
        <v>8</v>
      </c>
      <c r="B9031" t="s">
        <v>6</v>
      </c>
      <c r="C9031" t="s">
        <v>48</v>
      </c>
      <c r="D9031" s="1">
        <v>44620</v>
      </c>
      <c r="E9031" s="4">
        <v>2583</v>
      </c>
      <c r="F9031">
        <v>118</v>
      </c>
    </row>
    <row r="9032" spans="1:6" x14ac:dyDescent="0.25">
      <c r="A9032" t="s">
        <v>55</v>
      </c>
      <c r="B9032" t="s">
        <v>16</v>
      </c>
      <c r="C9032" t="s">
        <v>26</v>
      </c>
      <c r="D9032" s="1">
        <v>44620</v>
      </c>
      <c r="E9032" s="4">
        <v>1862</v>
      </c>
      <c r="F9032">
        <v>125</v>
      </c>
    </row>
    <row r="9033" spans="1:6" x14ac:dyDescent="0.25">
      <c r="A9033" t="s">
        <v>34</v>
      </c>
      <c r="B9033" t="s">
        <v>16</v>
      </c>
      <c r="C9033" t="s">
        <v>45</v>
      </c>
      <c r="D9033" s="1">
        <v>44628</v>
      </c>
      <c r="E9033" s="4">
        <v>16744</v>
      </c>
      <c r="F9033">
        <v>1288</v>
      </c>
    </row>
    <row r="9034" spans="1:6" x14ac:dyDescent="0.25">
      <c r="A9034" t="s">
        <v>15</v>
      </c>
      <c r="B9034" t="s">
        <v>16</v>
      </c>
      <c r="C9034" t="s">
        <v>42</v>
      </c>
      <c r="D9034" s="1">
        <v>44643</v>
      </c>
      <c r="E9034" s="4">
        <v>2338</v>
      </c>
      <c r="F9034">
        <v>98</v>
      </c>
    </row>
    <row r="9035" spans="1:6" x14ac:dyDescent="0.25">
      <c r="A9035" t="s">
        <v>54</v>
      </c>
      <c r="B9035" t="s">
        <v>11</v>
      </c>
      <c r="C9035" t="s">
        <v>36</v>
      </c>
      <c r="D9035" s="1">
        <v>44649</v>
      </c>
      <c r="E9035" s="4">
        <v>16072</v>
      </c>
      <c r="F9035">
        <v>555</v>
      </c>
    </row>
    <row r="9036" spans="1:6" x14ac:dyDescent="0.25">
      <c r="A9036" t="s">
        <v>46</v>
      </c>
      <c r="B9036" t="s">
        <v>6</v>
      </c>
      <c r="C9036" t="s">
        <v>47</v>
      </c>
      <c r="D9036" s="1">
        <v>44651</v>
      </c>
      <c r="E9036" s="4">
        <v>392</v>
      </c>
      <c r="F9036">
        <v>28</v>
      </c>
    </row>
    <row r="9037" spans="1:6" x14ac:dyDescent="0.25">
      <c r="A9037" t="s">
        <v>23</v>
      </c>
      <c r="B9037" t="s">
        <v>9</v>
      </c>
      <c r="C9037" t="s">
        <v>42</v>
      </c>
      <c r="D9037" s="1">
        <v>44650</v>
      </c>
      <c r="E9037" s="4">
        <v>3983</v>
      </c>
      <c r="F9037">
        <v>154</v>
      </c>
    </row>
    <row r="9038" spans="1:6" x14ac:dyDescent="0.25">
      <c r="A9038" t="s">
        <v>56</v>
      </c>
      <c r="B9038" t="s">
        <v>6</v>
      </c>
      <c r="C9038" t="s">
        <v>12</v>
      </c>
      <c r="D9038" s="1">
        <v>44627</v>
      </c>
      <c r="E9038" s="4">
        <v>15848</v>
      </c>
      <c r="F9038">
        <v>1057</v>
      </c>
    </row>
    <row r="9039" spans="1:6" x14ac:dyDescent="0.25">
      <c r="A9039" t="s">
        <v>51</v>
      </c>
      <c r="B9039" t="s">
        <v>27</v>
      </c>
      <c r="C9039" t="s">
        <v>35</v>
      </c>
      <c r="D9039" s="1">
        <v>44634</v>
      </c>
      <c r="E9039" s="4">
        <v>9912</v>
      </c>
      <c r="F9039">
        <v>708</v>
      </c>
    </row>
    <row r="9040" spans="1:6" x14ac:dyDescent="0.25">
      <c r="A9040" t="s">
        <v>32</v>
      </c>
      <c r="B9040" t="s">
        <v>9</v>
      </c>
      <c r="C9040" t="s">
        <v>45</v>
      </c>
      <c r="D9040" s="1">
        <v>44638</v>
      </c>
      <c r="E9040" s="4">
        <v>7273</v>
      </c>
      <c r="F9040">
        <v>428</v>
      </c>
    </row>
    <row r="9041" spans="1:6" x14ac:dyDescent="0.25">
      <c r="A9041" t="s">
        <v>32</v>
      </c>
      <c r="B9041" t="s">
        <v>16</v>
      </c>
      <c r="C9041" t="s">
        <v>28</v>
      </c>
      <c r="D9041" s="1">
        <v>44645</v>
      </c>
      <c r="E9041" s="4">
        <v>5649</v>
      </c>
      <c r="F9041">
        <v>628</v>
      </c>
    </row>
    <row r="9042" spans="1:6" x14ac:dyDescent="0.25">
      <c r="A9042" t="s">
        <v>34</v>
      </c>
      <c r="B9042" t="s">
        <v>11</v>
      </c>
      <c r="C9042" t="s">
        <v>17</v>
      </c>
      <c r="D9042" s="1">
        <v>44637</v>
      </c>
      <c r="E9042" s="4">
        <v>343</v>
      </c>
      <c r="F9042">
        <v>12</v>
      </c>
    </row>
    <row r="9043" spans="1:6" x14ac:dyDescent="0.25">
      <c r="A9043" t="s">
        <v>29</v>
      </c>
      <c r="B9043" t="s">
        <v>27</v>
      </c>
      <c r="C9043" t="s">
        <v>38</v>
      </c>
      <c r="D9043" s="1">
        <v>44634</v>
      </c>
      <c r="E9043" s="4">
        <v>4690</v>
      </c>
      <c r="F9043">
        <v>247</v>
      </c>
    </row>
    <row r="9044" spans="1:6" x14ac:dyDescent="0.25">
      <c r="A9044" t="s">
        <v>5</v>
      </c>
      <c r="B9044" t="s">
        <v>11</v>
      </c>
      <c r="C9044" t="s">
        <v>31</v>
      </c>
      <c r="D9044" s="1">
        <v>44621</v>
      </c>
      <c r="E9044" s="4">
        <v>3864</v>
      </c>
      <c r="F9044">
        <v>176</v>
      </c>
    </row>
    <row r="9045" spans="1:6" x14ac:dyDescent="0.25">
      <c r="A9045" t="s">
        <v>13</v>
      </c>
      <c r="B9045" t="s">
        <v>16</v>
      </c>
      <c r="C9045" t="s">
        <v>47</v>
      </c>
      <c r="D9045" s="1">
        <v>44642</v>
      </c>
      <c r="E9045" s="4">
        <v>1260</v>
      </c>
      <c r="F9045">
        <v>105</v>
      </c>
    </row>
    <row r="9046" spans="1:6" x14ac:dyDescent="0.25">
      <c r="A9046" t="s">
        <v>10</v>
      </c>
      <c r="B9046" t="s">
        <v>16</v>
      </c>
      <c r="C9046" t="s">
        <v>26</v>
      </c>
      <c r="D9046" s="1">
        <v>44645</v>
      </c>
      <c r="E9046" s="4">
        <v>4025</v>
      </c>
      <c r="F9046">
        <v>212</v>
      </c>
    </row>
    <row r="9047" spans="1:6" x14ac:dyDescent="0.25">
      <c r="A9047" t="s">
        <v>46</v>
      </c>
      <c r="B9047" t="s">
        <v>27</v>
      </c>
      <c r="C9047" t="s">
        <v>26</v>
      </c>
      <c r="D9047" s="1">
        <v>44638</v>
      </c>
      <c r="E9047" s="4">
        <v>7833</v>
      </c>
      <c r="F9047">
        <v>461</v>
      </c>
    </row>
    <row r="9048" spans="1:6" x14ac:dyDescent="0.25">
      <c r="A9048" t="s">
        <v>57</v>
      </c>
      <c r="B9048" t="s">
        <v>11</v>
      </c>
      <c r="C9048" t="s">
        <v>28</v>
      </c>
      <c r="D9048" s="1">
        <v>44648</v>
      </c>
      <c r="E9048" s="4">
        <v>1316</v>
      </c>
      <c r="F9048">
        <v>83</v>
      </c>
    </row>
    <row r="9049" spans="1:6" x14ac:dyDescent="0.25">
      <c r="A9049" t="s">
        <v>54</v>
      </c>
      <c r="B9049" t="s">
        <v>11</v>
      </c>
      <c r="C9049" t="s">
        <v>22</v>
      </c>
      <c r="D9049" s="1">
        <v>44623</v>
      </c>
      <c r="E9049" s="4">
        <v>5656</v>
      </c>
      <c r="F9049">
        <v>236</v>
      </c>
    </row>
    <row r="9050" spans="1:6" x14ac:dyDescent="0.25">
      <c r="A9050" t="s">
        <v>55</v>
      </c>
      <c r="B9050" t="s">
        <v>21</v>
      </c>
      <c r="C9050" t="s">
        <v>43</v>
      </c>
      <c r="D9050" s="1">
        <v>44631</v>
      </c>
      <c r="E9050" s="4">
        <v>5978</v>
      </c>
      <c r="F9050">
        <v>997</v>
      </c>
    </row>
    <row r="9051" spans="1:6" x14ac:dyDescent="0.25">
      <c r="A9051" t="s">
        <v>53</v>
      </c>
      <c r="B9051" t="s">
        <v>27</v>
      </c>
      <c r="C9051" t="s">
        <v>42</v>
      </c>
      <c r="D9051" s="1">
        <v>44624</v>
      </c>
      <c r="E9051" s="4">
        <v>4830</v>
      </c>
      <c r="F9051">
        <v>186</v>
      </c>
    </row>
    <row r="9052" spans="1:6" x14ac:dyDescent="0.25">
      <c r="A9052" t="s">
        <v>46</v>
      </c>
      <c r="B9052" t="s">
        <v>21</v>
      </c>
      <c r="C9052" t="s">
        <v>42</v>
      </c>
      <c r="D9052" s="1">
        <v>44644</v>
      </c>
      <c r="E9052" s="4">
        <v>2541</v>
      </c>
      <c r="F9052">
        <v>116</v>
      </c>
    </row>
    <row r="9053" spans="1:6" x14ac:dyDescent="0.25">
      <c r="A9053" t="s">
        <v>57</v>
      </c>
      <c r="B9053" t="s">
        <v>9</v>
      </c>
      <c r="C9053" t="s">
        <v>31</v>
      </c>
      <c r="D9053" s="1">
        <v>44638</v>
      </c>
      <c r="E9053" s="4">
        <v>6426</v>
      </c>
      <c r="F9053">
        <v>322</v>
      </c>
    </row>
    <row r="9054" spans="1:6" x14ac:dyDescent="0.25">
      <c r="A9054" t="s">
        <v>57</v>
      </c>
      <c r="B9054" t="s">
        <v>16</v>
      </c>
      <c r="C9054" t="s">
        <v>28</v>
      </c>
      <c r="D9054" s="1">
        <v>44649</v>
      </c>
      <c r="E9054" s="4">
        <v>2898</v>
      </c>
      <c r="F9054">
        <v>194</v>
      </c>
    </row>
    <row r="9055" spans="1:6" x14ac:dyDescent="0.25">
      <c r="A9055" t="s">
        <v>20</v>
      </c>
      <c r="B9055" t="s">
        <v>9</v>
      </c>
      <c r="C9055" t="s">
        <v>14</v>
      </c>
      <c r="D9055" s="1">
        <v>44634</v>
      </c>
      <c r="E9055" s="4">
        <v>7693</v>
      </c>
      <c r="F9055">
        <v>855</v>
      </c>
    </row>
    <row r="9056" spans="1:6" x14ac:dyDescent="0.25">
      <c r="A9056" t="s">
        <v>18</v>
      </c>
      <c r="B9056" t="s">
        <v>27</v>
      </c>
      <c r="C9056" t="s">
        <v>45</v>
      </c>
      <c r="D9056" s="1">
        <v>44637</v>
      </c>
      <c r="E9056" s="4">
        <v>1141</v>
      </c>
      <c r="F9056">
        <v>82</v>
      </c>
    </row>
    <row r="9057" spans="1:6" x14ac:dyDescent="0.25">
      <c r="A9057" t="s">
        <v>41</v>
      </c>
      <c r="B9057" t="s">
        <v>16</v>
      </c>
      <c r="C9057" t="s">
        <v>7</v>
      </c>
      <c r="D9057" s="1">
        <v>44650</v>
      </c>
      <c r="E9057" s="4">
        <v>1715</v>
      </c>
      <c r="F9057">
        <v>66</v>
      </c>
    </row>
    <row r="9058" spans="1:6" x14ac:dyDescent="0.25">
      <c r="A9058" t="s">
        <v>13</v>
      </c>
      <c r="B9058" t="s">
        <v>21</v>
      </c>
      <c r="C9058" t="s">
        <v>26</v>
      </c>
      <c r="D9058" s="1">
        <v>44630</v>
      </c>
      <c r="E9058" s="4">
        <v>4984</v>
      </c>
      <c r="F9058">
        <v>312</v>
      </c>
    </row>
    <row r="9059" spans="1:6" x14ac:dyDescent="0.25">
      <c r="A9059" t="s">
        <v>8</v>
      </c>
      <c r="B9059" t="s">
        <v>11</v>
      </c>
      <c r="C9059" t="s">
        <v>43</v>
      </c>
      <c r="D9059" s="1">
        <v>44621</v>
      </c>
      <c r="E9059" s="4">
        <v>3850</v>
      </c>
      <c r="F9059">
        <v>321</v>
      </c>
    </row>
    <row r="9060" spans="1:6" x14ac:dyDescent="0.25">
      <c r="A9060" t="s">
        <v>37</v>
      </c>
      <c r="B9060" t="s">
        <v>27</v>
      </c>
      <c r="C9060" t="s">
        <v>12</v>
      </c>
      <c r="D9060" s="1">
        <v>44650</v>
      </c>
      <c r="E9060" s="4">
        <v>11263</v>
      </c>
      <c r="F9060">
        <v>939</v>
      </c>
    </row>
    <row r="9061" spans="1:6" x14ac:dyDescent="0.25">
      <c r="A9061" t="s">
        <v>54</v>
      </c>
      <c r="B9061" t="s">
        <v>9</v>
      </c>
      <c r="C9061" t="s">
        <v>31</v>
      </c>
      <c r="D9061" s="1">
        <v>44630</v>
      </c>
      <c r="E9061" s="4">
        <v>12726</v>
      </c>
      <c r="F9061">
        <v>849</v>
      </c>
    </row>
    <row r="9062" spans="1:6" x14ac:dyDescent="0.25">
      <c r="A9062" t="s">
        <v>29</v>
      </c>
      <c r="B9062" t="s">
        <v>16</v>
      </c>
      <c r="C9062" t="s">
        <v>36</v>
      </c>
      <c r="D9062" s="1">
        <v>44637</v>
      </c>
      <c r="E9062" s="4">
        <v>2646</v>
      </c>
      <c r="F9062">
        <v>89</v>
      </c>
    </row>
    <row r="9063" spans="1:6" x14ac:dyDescent="0.25">
      <c r="A9063" t="s">
        <v>37</v>
      </c>
      <c r="B9063" t="s">
        <v>11</v>
      </c>
      <c r="C9063" t="s">
        <v>47</v>
      </c>
      <c r="D9063" s="1">
        <v>44631</v>
      </c>
      <c r="E9063" s="4">
        <v>2408</v>
      </c>
      <c r="F9063">
        <v>241</v>
      </c>
    </row>
    <row r="9064" spans="1:6" x14ac:dyDescent="0.25">
      <c r="A9064" t="s">
        <v>37</v>
      </c>
      <c r="B9064" t="s">
        <v>21</v>
      </c>
      <c r="C9064" t="s">
        <v>7</v>
      </c>
      <c r="D9064" s="1">
        <v>44649</v>
      </c>
      <c r="E9064" s="4">
        <v>2037</v>
      </c>
      <c r="F9064">
        <v>73</v>
      </c>
    </row>
    <row r="9065" spans="1:6" x14ac:dyDescent="0.25">
      <c r="A9065" t="s">
        <v>56</v>
      </c>
      <c r="B9065" t="s">
        <v>6</v>
      </c>
      <c r="C9065" t="s">
        <v>17</v>
      </c>
      <c r="D9065" s="1">
        <v>44649</v>
      </c>
      <c r="E9065" s="4">
        <v>1890</v>
      </c>
      <c r="F9065">
        <v>73</v>
      </c>
    </row>
    <row r="9066" spans="1:6" x14ac:dyDescent="0.25">
      <c r="A9066" t="s">
        <v>13</v>
      </c>
      <c r="B9066" t="s">
        <v>6</v>
      </c>
      <c r="C9066" t="s">
        <v>26</v>
      </c>
      <c r="D9066" s="1">
        <v>44649</v>
      </c>
      <c r="E9066" s="4">
        <v>2359</v>
      </c>
      <c r="F9066">
        <v>169</v>
      </c>
    </row>
    <row r="9067" spans="1:6" x14ac:dyDescent="0.25">
      <c r="A9067" t="s">
        <v>8</v>
      </c>
      <c r="B9067" t="s">
        <v>9</v>
      </c>
      <c r="C9067" t="s">
        <v>17</v>
      </c>
      <c r="D9067" s="1">
        <v>44644</v>
      </c>
      <c r="E9067" s="4">
        <v>11053</v>
      </c>
      <c r="F9067">
        <v>369</v>
      </c>
    </row>
    <row r="9068" spans="1:6" x14ac:dyDescent="0.25">
      <c r="A9068" t="s">
        <v>13</v>
      </c>
      <c r="B9068" t="s">
        <v>9</v>
      </c>
      <c r="C9068" t="s">
        <v>26</v>
      </c>
      <c r="D9068" s="1">
        <v>44642</v>
      </c>
      <c r="E9068" s="4">
        <v>133</v>
      </c>
      <c r="F9068">
        <v>9</v>
      </c>
    </row>
    <row r="9069" spans="1:6" x14ac:dyDescent="0.25">
      <c r="A9069" t="s">
        <v>32</v>
      </c>
      <c r="B9069" t="s">
        <v>21</v>
      </c>
      <c r="C9069" t="s">
        <v>36</v>
      </c>
      <c r="D9069" s="1">
        <v>44627</v>
      </c>
      <c r="E9069" s="4">
        <v>1708</v>
      </c>
      <c r="F9069">
        <v>61</v>
      </c>
    </row>
    <row r="9070" spans="1:6" x14ac:dyDescent="0.25">
      <c r="A9070" t="s">
        <v>41</v>
      </c>
      <c r="B9070" t="s">
        <v>6</v>
      </c>
      <c r="C9070" t="s">
        <v>42</v>
      </c>
      <c r="D9070" s="1">
        <v>44644</v>
      </c>
      <c r="E9070" s="4">
        <v>8148</v>
      </c>
      <c r="F9070">
        <v>302</v>
      </c>
    </row>
    <row r="9071" spans="1:6" x14ac:dyDescent="0.25">
      <c r="A9071" t="s">
        <v>8</v>
      </c>
      <c r="B9071" t="s">
        <v>16</v>
      </c>
      <c r="C9071" t="s">
        <v>45</v>
      </c>
      <c r="D9071" s="1">
        <v>44638</v>
      </c>
      <c r="E9071" s="4">
        <v>6566</v>
      </c>
      <c r="F9071">
        <v>438</v>
      </c>
    </row>
    <row r="9072" spans="1:6" x14ac:dyDescent="0.25">
      <c r="A9072" t="s">
        <v>37</v>
      </c>
      <c r="B9072" t="s">
        <v>11</v>
      </c>
      <c r="C9072" t="s">
        <v>31</v>
      </c>
      <c r="D9072" s="1">
        <v>44637</v>
      </c>
      <c r="E9072" s="4">
        <v>357</v>
      </c>
      <c r="F9072">
        <v>23</v>
      </c>
    </row>
    <row r="9073" spans="1:6" x14ac:dyDescent="0.25">
      <c r="A9073" t="s">
        <v>57</v>
      </c>
      <c r="B9073" t="s">
        <v>6</v>
      </c>
      <c r="C9073" t="s">
        <v>50</v>
      </c>
      <c r="D9073" s="1">
        <v>44641</v>
      </c>
      <c r="E9073" s="4">
        <v>1764</v>
      </c>
      <c r="F9073">
        <v>118</v>
      </c>
    </row>
    <row r="9074" spans="1:6" x14ac:dyDescent="0.25">
      <c r="A9074" t="s">
        <v>51</v>
      </c>
      <c r="B9074" t="s">
        <v>27</v>
      </c>
      <c r="C9074" t="s">
        <v>52</v>
      </c>
      <c r="D9074" s="1">
        <v>44644</v>
      </c>
      <c r="E9074" s="4">
        <v>6601</v>
      </c>
      <c r="F9074">
        <v>734</v>
      </c>
    </row>
    <row r="9075" spans="1:6" x14ac:dyDescent="0.25">
      <c r="A9075" t="s">
        <v>46</v>
      </c>
      <c r="B9075" t="s">
        <v>9</v>
      </c>
      <c r="C9075" t="s">
        <v>45</v>
      </c>
      <c r="D9075" s="1">
        <v>44644</v>
      </c>
      <c r="E9075" s="4">
        <v>315</v>
      </c>
      <c r="F9075">
        <v>23</v>
      </c>
    </row>
    <row r="9076" spans="1:6" x14ac:dyDescent="0.25">
      <c r="A9076" t="s">
        <v>51</v>
      </c>
      <c r="B9076" t="s">
        <v>6</v>
      </c>
      <c r="C9076" t="s">
        <v>17</v>
      </c>
      <c r="D9076" s="1">
        <v>44649</v>
      </c>
      <c r="E9076" s="4">
        <v>952</v>
      </c>
      <c r="F9076">
        <v>34</v>
      </c>
    </row>
    <row r="9077" spans="1:6" x14ac:dyDescent="0.25">
      <c r="A9077" t="s">
        <v>33</v>
      </c>
      <c r="B9077" t="s">
        <v>16</v>
      </c>
      <c r="C9077" t="s">
        <v>28</v>
      </c>
      <c r="D9077" s="1">
        <v>44645</v>
      </c>
      <c r="E9077" s="4">
        <v>189</v>
      </c>
      <c r="F9077">
        <v>15</v>
      </c>
    </row>
    <row r="9078" spans="1:6" x14ac:dyDescent="0.25">
      <c r="A9078" t="s">
        <v>49</v>
      </c>
      <c r="B9078" t="s">
        <v>9</v>
      </c>
      <c r="C9078" t="s">
        <v>7</v>
      </c>
      <c r="D9078" s="1">
        <v>44649</v>
      </c>
      <c r="E9078" s="4">
        <v>686</v>
      </c>
      <c r="F9078">
        <v>32</v>
      </c>
    </row>
    <row r="9079" spans="1:6" x14ac:dyDescent="0.25">
      <c r="A9079" t="s">
        <v>23</v>
      </c>
      <c r="B9079" t="s">
        <v>11</v>
      </c>
      <c r="C9079" t="s">
        <v>26</v>
      </c>
      <c r="D9079" s="1">
        <v>44627</v>
      </c>
      <c r="E9079" s="4">
        <v>7574</v>
      </c>
      <c r="F9079">
        <v>474</v>
      </c>
    </row>
    <row r="9080" spans="1:6" x14ac:dyDescent="0.25">
      <c r="A9080" t="s">
        <v>13</v>
      </c>
      <c r="B9080" t="s">
        <v>16</v>
      </c>
      <c r="C9080" t="s">
        <v>14</v>
      </c>
      <c r="D9080" s="1">
        <v>44629</v>
      </c>
      <c r="E9080" s="4">
        <v>2247</v>
      </c>
      <c r="F9080">
        <v>161</v>
      </c>
    </row>
    <row r="9081" spans="1:6" x14ac:dyDescent="0.25">
      <c r="A9081" t="s">
        <v>33</v>
      </c>
      <c r="B9081" t="s">
        <v>11</v>
      </c>
      <c r="C9081" t="s">
        <v>7</v>
      </c>
      <c r="D9081" s="1">
        <v>44636</v>
      </c>
      <c r="E9081" s="4">
        <v>1995</v>
      </c>
      <c r="F9081">
        <v>67</v>
      </c>
    </row>
    <row r="9082" spans="1:6" x14ac:dyDescent="0.25">
      <c r="A9082" t="s">
        <v>51</v>
      </c>
      <c r="B9082" t="s">
        <v>9</v>
      </c>
      <c r="C9082" t="s">
        <v>30</v>
      </c>
      <c r="D9082" s="1">
        <v>44631</v>
      </c>
      <c r="E9082" s="4">
        <v>2058</v>
      </c>
      <c r="F9082">
        <v>94</v>
      </c>
    </row>
    <row r="9083" spans="1:6" x14ac:dyDescent="0.25">
      <c r="A9083" t="s">
        <v>29</v>
      </c>
      <c r="B9083" t="s">
        <v>6</v>
      </c>
      <c r="C9083" t="s">
        <v>36</v>
      </c>
      <c r="D9083" s="1">
        <v>44649</v>
      </c>
      <c r="E9083" s="4">
        <v>9548</v>
      </c>
      <c r="F9083">
        <v>341</v>
      </c>
    </row>
    <row r="9084" spans="1:6" x14ac:dyDescent="0.25">
      <c r="A9084" t="s">
        <v>29</v>
      </c>
      <c r="B9084" t="s">
        <v>9</v>
      </c>
      <c r="C9084" t="s">
        <v>22</v>
      </c>
      <c r="D9084" s="1">
        <v>44642</v>
      </c>
      <c r="E9084" s="4">
        <v>7112</v>
      </c>
      <c r="F9084">
        <v>264</v>
      </c>
    </row>
    <row r="9085" spans="1:6" x14ac:dyDescent="0.25">
      <c r="A9085" t="s">
        <v>53</v>
      </c>
      <c r="B9085" t="s">
        <v>21</v>
      </c>
      <c r="C9085" t="s">
        <v>35</v>
      </c>
      <c r="D9085" s="1">
        <v>44644</v>
      </c>
      <c r="E9085" s="4">
        <v>10024</v>
      </c>
      <c r="F9085">
        <v>836</v>
      </c>
    </row>
    <row r="9086" spans="1:6" x14ac:dyDescent="0.25">
      <c r="A9086" t="s">
        <v>18</v>
      </c>
      <c r="B9086" t="s">
        <v>21</v>
      </c>
      <c r="C9086" t="s">
        <v>12</v>
      </c>
      <c r="D9086" s="1">
        <v>44621</v>
      </c>
      <c r="E9086" s="4">
        <v>966</v>
      </c>
      <c r="F9086">
        <v>54</v>
      </c>
    </row>
    <row r="9087" spans="1:6" x14ac:dyDescent="0.25">
      <c r="A9087" t="s">
        <v>49</v>
      </c>
      <c r="B9087" t="s">
        <v>9</v>
      </c>
      <c r="C9087" t="s">
        <v>43</v>
      </c>
      <c r="D9087" s="1">
        <v>44641</v>
      </c>
      <c r="E9087" s="4">
        <v>4578</v>
      </c>
      <c r="F9087">
        <v>353</v>
      </c>
    </row>
    <row r="9088" spans="1:6" x14ac:dyDescent="0.25">
      <c r="A9088" t="s">
        <v>18</v>
      </c>
      <c r="B9088" t="s">
        <v>21</v>
      </c>
      <c r="C9088" t="s">
        <v>47</v>
      </c>
      <c r="D9088" s="1">
        <v>44643</v>
      </c>
      <c r="E9088" s="4">
        <v>2408</v>
      </c>
      <c r="F9088">
        <v>201</v>
      </c>
    </row>
    <row r="9089" spans="1:6" x14ac:dyDescent="0.25">
      <c r="A9089" t="s">
        <v>40</v>
      </c>
      <c r="B9089" t="s">
        <v>16</v>
      </c>
      <c r="C9089" t="s">
        <v>47</v>
      </c>
      <c r="D9089" s="1">
        <v>44643</v>
      </c>
      <c r="E9089" s="4">
        <v>756</v>
      </c>
      <c r="F9089">
        <v>84</v>
      </c>
    </row>
    <row r="9090" spans="1:6" x14ac:dyDescent="0.25">
      <c r="A9090" t="s">
        <v>53</v>
      </c>
      <c r="B9090" t="s">
        <v>6</v>
      </c>
      <c r="C9090" t="s">
        <v>48</v>
      </c>
      <c r="D9090" s="1">
        <v>44622</v>
      </c>
      <c r="E9090" s="4">
        <v>3339</v>
      </c>
      <c r="F9090">
        <v>129</v>
      </c>
    </row>
    <row r="9091" spans="1:6" x14ac:dyDescent="0.25">
      <c r="A9091" t="s">
        <v>20</v>
      </c>
      <c r="B9091" t="s">
        <v>21</v>
      </c>
      <c r="C9091" t="s">
        <v>45</v>
      </c>
      <c r="D9091" s="1">
        <v>44635</v>
      </c>
      <c r="E9091" s="4">
        <v>2576</v>
      </c>
      <c r="F9091">
        <v>136</v>
      </c>
    </row>
    <row r="9092" spans="1:6" x14ac:dyDescent="0.25">
      <c r="A9092" t="s">
        <v>8</v>
      </c>
      <c r="B9092" t="s">
        <v>16</v>
      </c>
      <c r="C9092" t="s">
        <v>52</v>
      </c>
      <c r="D9092" s="1">
        <v>44638</v>
      </c>
      <c r="E9092" s="4">
        <v>5740</v>
      </c>
      <c r="F9092">
        <v>574</v>
      </c>
    </row>
    <row r="9093" spans="1:6" x14ac:dyDescent="0.25">
      <c r="A9093" t="s">
        <v>51</v>
      </c>
      <c r="B9093" t="s">
        <v>16</v>
      </c>
      <c r="C9093" t="s">
        <v>14</v>
      </c>
      <c r="D9093" s="1">
        <v>44631</v>
      </c>
      <c r="E9093" s="4">
        <v>7973</v>
      </c>
      <c r="F9093">
        <v>886</v>
      </c>
    </row>
    <row r="9094" spans="1:6" x14ac:dyDescent="0.25">
      <c r="A9094" t="s">
        <v>29</v>
      </c>
      <c r="B9094" t="s">
        <v>6</v>
      </c>
      <c r="C9094" t="s">
        <v>47</v>
      </c>
      <c r="D9094" s="1">
        <v>44644</v>
      </c>
      <c r="E9094" s="4">
        <v>2114</v>
      </c>
      <c r="F9094">
        <v>177</v>
      </c>
    </row>
    <row r="9095" spans="1:6" x14ac:dyDescent="0.25">
      <c r="A9095" t="s">
        <v>41</v>
      </c>
      <c r="B9095" t="s">
        <v>11</v>
      </c>
      <c r="C9095" t="s">
        <v>19</v>
      </c>
      <c r="D9095" s="1">
        <v>44637</v>
      </c>
      <c r="E9095" s="4">
        <v>3724</v>
      </c>
      <c r="F9095">
        <v>187</v>
      </c>
    </row>
    <row r="9096" spans="1:6" x14ac:dyDescent="0.25">
      <c r="A9096" t="s">
        <v>18</v>
      </c>
      <c r="B9096" t="s">
        <v>21</v>
      </c>
      <c r="C9096" t="s">
        <v>19</v>
      </c>
      <c r="D9096" s="1">
        <v>44631</v>
      </c>
      <c r="E9096" s="4">
        <v>11459</v>
      </c>
      <c r="F9096">
        <v>717</v>
      </c>
    </row>
    <row r="9097" spans="1:6" x14ac:dyDescent="0.25">
      <c r="A9097" t="s">
        <v>18</v>
      </c>
      <c r="B9097" t="s">
        <v>27</v>
      </c>
      <c r="C9097" t="s">
        <v>7</v>
      </c>
      <c r="D9097" s="1">
        <v>44624</v>
      </c>
      <c r="E9097" s="4">
        <v>2758</v>
      </c>
      <c r="F9097">
        <v>99</v>
      </c>
    </row>
    <row r="9098" spans="1:6" x14ac:dyDescent="0.25">
      <c r="A9098" t="s">
        <v>53</v>
      </c>
      <c r="B9098" t="s">
        <v>11</v>
      </c>
      <c r="C9098" t="s">
        <v>31</v>
      </c>
      <c r="D9098" s="1">
        <v>44637</v>
      </c>
      <c r="E9098" s="4">
        <v>4165</v>
      </c>
      <c r="F9098">
        <v>199</v>
      </c>
    </row>
    <row r="9099" spans="1:6" x14ac:dyDescent="0.25">
      <c r="A9099" t="s">
        <v>10</v>
      </c>
      <c r="B9099" t="s">
        <v>11</v>
      </c>
      <c r="C9099" t="s">
        <v>43</v>
      </c>
      <c r="D9099" s="1">
        <v>44638</v>
      </c>
      <c r="E9099" s="4">
        <v>1540</v>
      </c>
      <c r="F9099">
        <v>172</v>
      </c>
    </row>
    <row r="9100" spans="1:6" x14ac:dyDescent="0.25">
      <c r="A9100" t="s">
        <v>51</v>
      </c>
      <c r="B9100" t="s">
        <v>6</v>
      </c>
      <c r="C9100" t="s">
        <v>43</v>
      </c>
      <c r="D9100" s="1">
        <v>44643</v>
      </c>
      <c r="E9100" s="4">
        <v>658</v>
      </c>
      <c r="F9100">
        <v>47</v>
      </c>
    </row>
    <row r="9101" spans="1:6" x14ac:dyDescent="0.25">
      <c r="A9101" t="s">
        <v>53</v>
      </c>
      <c r="B9101" t="s">
        <v>11</v>
      </c>
      <c r="C9101" t="s">
        <v>17</v>
      </c>
      <c r="D9101" s="1">
        <v>44641</v>
      </c>
      <c r="E9101" s="4">
        <v>2457</v>
      </c>
      <c r="F9101">
        <v>99</v>
      </c>
    </row>
    <row r="9102" spans="1:6" x14ac:dyDescent="0.25">
      <c r="A9102" t="s">
        <v>13</v>
      </c>
      <c r="B9102" t="s">
        <v>6</v>
      </c>
      <c r="C9102" t="s">
        <v>45</v>
      </c>
      <c r="D9102" s="1">
        <v>44623</v>
      </c>
      <c r="E9102" s="4">
        <v>4543</v>
      </c>
      <c r="F9102">
        <v>379</v>
      </c>
    </row>
    <row r="9103" spans="1:6" x14ac:dyDescent="0.25">
      <c r="A9103" t="s">
        <v>23</v>
      </c>
      <c r="B9103" t="s">
        <v>21</v>
      </c>
      <c r="C9103" t="s">
        <v>45</v>
      </c>
      <c r="D9103" s="1">
        <v>44621</v>
      </c>
      <c r="E9103" s="4">
        <v>1743</v>
      </c>
      <c r="F9103">
        <v>117</v>
      </c>
    </row>
    <row r="9104" spans="1:6" x14ac:dyDescent="0.25">
      <c r="A9104" t="s">
        <v>10</v>
      </c>
      <c r="B9104" t="s">
        <v>11</v>
      </c>
      <c r="C9104" t="s">
        <v>47</v>
      </c>
      <c r="D9104" s="1">
        <v>44650</v>
      </c>
      <c r="E9104" s="4">
        <v>7385</v>
      </c>
      <c r="F9104">
        <v>462</v>
      </c>
    </row>
    <row r="9105" spans="1:6" x14ac:dyDescent="0.25">
      <c r="A9105" t="s">
        <v>33</v>
      </c>
      <c r="B9105" t="s">
        <v>6</v>
      </c>
      <c r="C9105" t="s">
        <v>30</v>
      </c>
      <c r="D9105" s="1">
        <v>44641</v>
      </c>
      <c r="E9105" s="4">
        <v>3962</v>
      </c>
      <c r="F9105">
        <v>173</v>
      </c>
    </row>
    <row r="9106" spans="1:6" x14ac:dyDescent="0.25">
      <c r="A9106" t="s">
        <v>37</v>
      </c>
      <c r="B9106" t="s">
        <v>16</v>
      </c>
      <c r="C9106" t="s">
        <v>31</v>
      </c>
      <c r="D9106" s="1">
        <v>44624</v>
      </c>
      <c r="E9106" s="4">
        <v>504</v>
      </c>
      <c r="F9106">
        <v>32</v>
      </c>
    </row>
    <row r="9107" spans="1:6" x14ac:dyDescent="0.25">
      <c r="A9107" t="s">
        <v>40</v>
      </c>
      <c r="B9107" t="s">
        <v>21</v>
      </c>
      <c r="C9107" t="s">
        <v>17</v>
      </c>
      <c r="D9107" s="1">
        <v>44641</v>
      </c>
      <c r="E9107" s="4">
        <v>11067</v>
      </c>
      <c r="F9107">
        <v>396</v>
      </c>
    </row>
    <row r="9108" spans="1:6" x14ac:dyDescent="0.25">
      <c r="A9108" t="s">
        <v>54</v>
      </c>
      <c r="B9108" t="s">
        <v>9</v>
      </c>
      <c r="C9108" t="s">
        <v>14</v>
      </c>
      <c r="D9108" s="1">
        <v>44631</v>
      </c>
      <c r="E9108" s="4">
        <v>4403</v>
      </c>
      <c r="F9108">
        <v>276</v>
      </c>
    </row>
    <row r="9109" spans="1:6" x14ac:dyDescent="0.25">
      <c r="A9109" t="s">
        <v>54</v>
      </c>
      <c r="B9109" t="s">
        <v>16</v>
      </c>
      <c r="C9109" t="s">
        <v>26</v>
      </c>
      <c r="D9109" s="1">
        <v>44644</v>
      </c>
      <c r="E9109" s="4">
        <v>5390</v>
      </c>
      <c r="F9109">
        <v>257</v>
      </c>
    </row>
    <row r="9110" spans="1:6" x14ac:dyDescent="0.25">
      <c r="A9110" t="s">
        <v>39</v>
      </c>
      <c r="B9110" t="s">
        <v>27</v>
      </c>
      <c r="C9110" t="s">
        <v>19</v>
      </c>
      <c r="D9110" s="1">
        <v>44627</v>
      </c>
      <c r="E9110" s="4">
        <v>1365</v>
      </c>
      <c r="F9110">
        <v>76</v>
      </c>
    </row>
    <row r="9111" spans="1:6" x14ac:dyDescent="0.25">
      <c r="A9111" t="s">
        <v>51</v>
      </c>
      <c r="B9111" t="s">
        <v>27</v>
      </c>
      <c r="C9111" t="s">
        <v>48</v>
      </c>
      <c r="D9111" s="1">
        <v>44627</v>
      </c>
      <c r="E9111" s="4">
        <v>2485</v>
      </c>
      <c r="F9111">
        <v>96</v>
      </c>
    </row>
    <row r="9112" spans="1:6" x14ac:dyDescent="0.25">
      <c r="A9112" t="s">
        <v>49</v>
      </c>
      <c r="B9112" t="s">
        <v>11</v>
      </c>
      <c r="C9112" t="s">
        <v>24</v>
      </c>
      <c r="D9112" s="1">
        <v>44637</v>
      </c>
      <c r="E9112" s="4">
        <v>6748</v>
      </c>
      <c r="F9112">
        <v>260</v>
      </c>
    </row>
    <row r="9113" spans="1:6" x14ac:dyDescent="0.25">
      <c r="A9113" t="s">
        <v>53</v>
      </c>
      <c r="B9113" t="s">
        <v>9</v>
      </c>
      <c r="C9113" t="s">
        <v>42</v>
      </c>
      <c r="D9113" s="1">
        <v>44648</v>
      </c>
      <c r="E9113" s="4">
        <v>3969</v>
      </c>
      <c r="F9113">
        <v>181</v>
      </c>
    </row>
    <row r="9114" spans="1:6" x14ac:dyDescent="0.25">
      <c r="A9114" t="s">
        <v>39</v>
      </c>
      <c r="B9114" t="s">
        <v>21</v>
      </c>
      <c r="C9114" t="s">
        <v>36</v>
      </c>
      <c r="D9114" s="1">
        <v>44621</v>
      </c>
      <c r="E9114" s="4">
        <v>2121</v>
      </c>
      <c r="F9114">
        <v>85</v>
      </c>
    </row>
    <row r="9115" spans="1:6" x14ac:dyDescent="0.25">
      <c r="A9115" t="s">
        <v>54</v>
      </c>
      <c r="B9115" t="s">
        <v>9</v>
      </c>
      <c r="C9115" t="s">
        <v>7</v>
      </c>
      <c r="D9115" s="1">
        <v>44621</v>
      </c>
      <c r="E9115" s="4">
        <v>4613</v>
      </c>
      <c r="F9115">
        <v>165</v>
      </c>
    </row>
    <row r="9116" spans="1:6" x14ac:dyDescent="0.25">
      <c r="A9116" t="s">
        <v>33</v>
      </c>
      <c r="B9116" t="s">
        <v>21</v>
      </c>
      <c r="C9116" t="s">
        <v>35</v>
      </c>
      <c r="D9116" s="1">
        <v>44644</v>
      </c>
      <c r="E9116" s="4">
        <v>9037</v>
      </c>
      <c r="F9116">
        <v>904</v>
      </c>
    </row>
    <row r="9117" spans="1:6" x14ac:dyDescent="0.25">
      <c r="A9117" t="s">
        <v>55</v>
      </c>
      <c r="B9117" t="s">
        <v>6</v>
      </c>
      <c r="C9117" t="s">
        <v>7</v>
      </c>
      <c r="D9117" s="1">
        <v>44629</v>
      </c>
      <c r="E9117" s="4">
        <v>16177</v>
      </c>
      <c r="F9117">
        <v>648</v>
      </c>
    </row>
    <row r="9118" spans="1:6" x14ac:dyDescent="0.25">
      <c r="A9118" t="s">
        <v>40</v>
      </c>
      <c r="B9118" t="s">
        <v>21</v>
      </c>
      <c r="C9118" t="s">
        <v>38</v>
      </c>
      <c r="D9118" s="1">
        <v>44636</v>
      </c>
      <c r="E9118" s="4">
        <v>2079</v>
      </c>
      <c r="F9118">
        <v>87</v>
      </c>
    </row>
    <row r="9119" spans="1:6" x14ac:dyDescent="0.25">
      <c r="A9119" t="s">
        <v>51</v>
      </c>
      <c r="B9119" t="s">
        <v>9</v>
      </c>
      <c r="C9119" t="s">
        <v>45</v>
      </c>
      <c r="D9119" s="1">
        <v>44627</v>
      </c>
      <c r="E9119" s="4">
        <v>5880</v>
      </c>
      <c r="F9119">
        <v>453</v>
      </c>
    </row>
    <row r="9120" spans="1:6" x14ac:dyDescent="0.25">
      <c r="A9120" t="s">
        <v>20</v>
      </c>
      <c r="B9120" t="s">
        <v>9</v>
      </c>
      <c r="C9120" t="s">
        <v>48</v>
      </c>
      <c r="D9120" s="1">
        <v>44635</v>
      </c>
      <c r="E9120" s="4">
        <v>6958</v>
      </c>
      <c r="F9120">
        <v>240</v>
      </c>
    </row>
    <row r="9121" spans="1:6" x14ac:dyDescent="0.25">
      <c r="A9121" t="s">
        <v>40</v>
      </c>
      <c r="B9121" t="s">
        <v>27</v>
      </c>
      <c r="C9121" t="s">
        <v>22</v>
      </c>
      <c r="D9121" s="1">
        <v>44636</v>
      </c>
      <c r="E9121" s="4">
        <v>1407</v>
      </c>
      <c r="F9121">
        <v>57</v>
      </c>
    </row>
    <row r="9122" spans="1:6" x14ac:dyDescent="0.25">
      <c r="A9122" t="s">
        <v>39</v>
      </c>
      <c r="B9122" t="s">
        <v>11</v>
      </c>
      <c r="C9122" t="s">
        <v>44</v>
      </c>
      <c r="D9122" s="1">
        <v>44638</v>
      </c>
      <c r="E9122" s="4">
        <v>5327</v>
      </c>
      <c r="F9122">
        <v>243</v>
      </c>
    </row>
    <row r="9123" spans="1:6" x14ac:dyDescent="0.25">
      <c r="A9123" t="s">
        <v>51</v>
      </c>
      <c r="B9123" t="s">
        <v>21</v>
      </c>
      <c r="C9123" t="s">
        <v>48</v>
      </c>
      <c r="D9123" s="1">
        <v>44634</v>
      </c>
      <c r="E9123" s="4">
        <v>5950</v>
      </c>
      <c r="F9123">
        <v>229</v>
      </c>
    </row>
    <row r="9124" spans="1:6" x14ac:dyDescent="0.25">
      <c r="A9124" t="s">
        <v>15</v>
      </c>
      <c r="B9124" t="s">
        <v>16</v>
      </c>
      <c r="C9124" t="s">
        <v>14</v>
      </c>
      <c r="D9124" s="1">
        <v>44645</v>
      </c>
      <c r="E9124" s="4">
        <v>7301</v>
      </c>
      <c r="F9124">
        <v>913</v>
      </c>
    </row>
    <row r="9125" spans="1:6" x14ac:dyDescent="0.25">
      <c r="A9125" t="s">
        <v>37</v>
      </c>
      <c r="B9125" t="s">
        <v>16</v>
      </c>
      <c r="C9125" t="s">
        <v>35</v>
      </c>
      <c r="D9125" s="1">
        <v>44624</v>
      </c>
      <c r="E9125" s="4">
        <v>6321</v>
      </c>
      <c r="F9125">
        <v>903</v>
      </c>
    </row>
    <row r="9126" spans="1:6" x14ac:dyDescent="0.25">
      <c r="A9126" t="s">
        <v>57</v>
      </c>
      <c r="B9126" t="s">
        <v>11</v>
      </c>
      <c r="C9126" t="s">
        <v>47</v>
      </c>
      <c r="D9126" s="1">
        <v>44621</v>
      </c>
      <c r="E9126" s="4">
        <v>11620</v>
      </c>
      <c r="F9126">
        <v>727</v>
      </c>
    </row>
    <row r="9127" spans="1:6" x14ac:dyDescent="0.25">
      <c r="A9127" t="s">
        <v>57</v>
      </c>
      <c r="B9127" t="s">
        <v>11</v>
      </c>
      <c r="C9127" t="s">
        <v>52</v>
      </c>
      <c r="D9127" s="1">
        <v>44631</v>
      </c>
      <c r="E9127" s="4">
        <v>2415</v>
      </c>
      <c r="F9127">
        <v>345</v>
      </c>
    </row>
    <row r="9128" spans="1:6" x14ac:dyDescent="0.25">
      <c r="A9128" t="s">
        <v>8</v>
      </c>
      <c r="B9128" t="s">
        <v>21</v>
      </c>
      <c r="C9128" t="s">
        <v>48</v>
      </c>
      <c r="D9128" s="1">
        <v>44634</v>
      </c>
      <c r="E9128" s="4">
        <v>6279</v>
      </c>
      <c r="F9128">
        <v>252</v>
      </c>
    </row>
    <row r="9129" spans="1:6" x14ac:dyDescent="0.25">
      <c r="A9129" t="s">
        <v>55</v>
      </c>
      <c r="B9129" t="s">
        <v>27</v>
      </c>
      <c r="C9129" t="s">
        <v>47</v>
      </c>
      <c r="D9129" s="1">
        <v>44629</v>
      </c>
      <c r="E9129" s="4">
        <v>5698</v>
      </c>
      <c r="F9129">
        <v>380</v>
      </c>
    </row>
    <row r="9130" spans="1:6" x14ac:dyDescent="0.25">
      <c r="A9130" t="s">
        <v>41</v>
      </c>
      <c r="B9130" t="s">
        <v>16</v>
      </c>
      <c r="C9130" t="s">
        <v>30</v>
      </c>
      <c r="D9130" s="1">
        <v>44648</v>
      </c>
      <c r="E9130" s="4">
        <v>12152</v>
      </c>
      <c r="F9130">
        <v>507</v>
      </c>
    </row>
    <row r="9131" spans="1:6" x14ac:dyDescent="0.25">
      <c r="A9131" t="s">
        <v>18</v>
      </c>
      <c r="B9131" t="s">
        <v>27</v>
      </c>
      <c r="C9131" t="s">
        <v>42</v>
      </c>
      <c r="D9131" s="1">
        <v>44622</v>
      </c>
      <c r="E9131" s="4">
        <v>4053</v>
      </c>
      <c r="F9131">
        <v>156</v>
      </c>
    </row>
    <row r="9132" spans="1:6" x14ac:dyDescent="0.25">
      <c r="A9132" t="s">
        <v>57</v>
      </c>
      <c r="B9132" t="s">
        <v>9</v>
      </c>
      <c r="C9132" t="s">
        <v>22</v>
      </c>
      <c r="D9132" s="1">
        <v>44627</v>
      </c>
      <c r="E9132" s="4">
        <v>13006</v>
      </c>
      <c r="F9132">
        <v>501</v>
      </c>
    </row>
    <row r="9133" spans="1:6" x14ac:dyDescent="0.25">
      <c r="A9133" t="s">
        <v>20</v>
      </c>
      <c r="B9133" t="s">
        <v>11</v>
      </c>
      <c r="C9133" t="s">
        <v>28</v>
      </c>
      <c r="D9133" s="1">
        <v>44621</v>
      </c>
      <c r="E9133" s="4">
        <v>4592</v>
      </c>
      <c r="F9133">
        <v>271</v>
      </c>
    </row>
    <row r="9134" spans="1:6" x14ac:dyDescent="0.25">
      <c r="A9134" t="s">
        <v>13</v>
      </c>
      <c r="B9134" t="s">
        <v>6</v>
      </c>
      <c r="C9134" t="s">
        <v>47</v>
      </c>
      <c r="D9134" s="1">
        <v>44641</v>
      </c>
      <c r="E9134" s="4">
        <v>8827</v>
      </c>
      <c r="F9134">
        <v>883</v>
      </c>
    </row>
    <row r="9135" spans="1:6" x14ac:dyDescent="0.25">
      <c r="A9135" t="s">
        <v>51</v>
      </c>
      <c r="B9135" t="s">
        <v>21</v>
      </c>
      <c r="C9135" t="s">
        <v>52</v>
      </c>
      <c r="D9135" s="1">
        <v>44630</v>
      </c>
      <c r="E9135" s="4">
        <v>4998</v>
      </c>
      <c r="F9135">
        <v>625</v>
      </c>
    </row>
    <row r="9136" spans="1:6" x14ac:dyDescent="0.25">
      <c r="A9136" t="s">
        <v>34</v>
      </c>
      <c r="B9136" t="s">
        <v>11</v>
      </c>
      <c r="C9136" t="s">
        <v>26</v>
      </c>
      <c r="D9136" s="1">
        <v>44627</v>
      </c>
      <c r="E9136" s="4">
        <v>4340</v>
      </c>
      <c r="F9136">
        <v>256</v>
      </c>
    </row>
    <row r="9137" spans="1:6" x14ac:dyDescent="0.25">
      <c r="A9137" t="s">
        <v>57</v>
      </c>
      <c r="B9137" t="s">
        <v>11</v>
      </c>
      <c r="C9137" t="s">
        <v>31</v>
      </c>
      <c r="D9137" s="1">
        <v>44644</v>
      </c>
      <c r="E9137" s="4">
        <v>10605</v>
      </c>
      <c r="F9137">
        <v>531</v>
      </c>
    </row>
    <row r="9138" spans="1:6" x14ac:dyDescent="0.25">
      <c r="A9138" t="s">
        <v>54</v>
      </c>
      <c r="B9138" t="s">
        <v>21</v>
      </c>
      <c r="C9138" t="s">
        <v>22</v>
      </c>
      <c r="D9138" s="1">
        <v>44621</v>
      </c>
      <c r="E9138" s="4">
        <v>3563</v>
      </c>
      <c r="F9138">
        <v>155</v>
      </c>
    </row>
    <row r="9139" spans="1:6" x14ac:dyDescent="0.25">
      <c r="A9139" t="s">
        <v>49</v>
      </c>
      <c r="B9139" t="s">
        <v>21</v>
      </c>
      <c r="C9139" t="s">
        <v>17</v>
      </c>
      <c r="D9139" s="1">
        <v>44621</v>
      </c>
      <c r="E9139" s="4">
        <v>7049</v>
      </c>
      <c r="F9139">
        <v>282</v>
      </c>
    </row>
    <row r="9140" spans="1:6" x14ac:dyDescent="0.25">
      <c r="A9140" t="s">
        <v>55</v>
      </c>
      <c r="B9140" t="s">
        <v>6</v>
      </c>
      <c r="C9140" t="s">
        <v>50</v>
      </c>
      <c r="D9140" s="1">
        <v>44637</v>
      </c>
      <c r="E9140" s="4">
        <v>12579</v>
      </c>
      <c r="F9140">
        <v>899</v>
      </c>
    </row>
    <row r="9141" spans="1:6" x14ac:dyDescent="0.25">
      <c r="A9141" t="s">
        <v>41</v>
      </c>
      <c r="B9141" t="s">
        <v>11</v>
      </c>
      <c r="C9141" t="s">
        <v>43</v>
      </c>
      <c r="D9141" s="1">
        <v>44621</v>
      </c>
      <c r="E9141" s="4">
        <v>9408</v>
      </c>
      <c r="F9141">
        <v>941</v>
      </c>
    </row>
    <row r="9142" spans="1:6" x14ac:dyDescent="0.25">
      <c r="A9142" t="s">
        <v>29</v>
      </c>
      <c r="B9142" t="s">
        <v>27</v>
      </c>
      <c r="C9142" t="s">
        <v>47</v>
      </c>
      <c r="D9142" s="1">
        <v>44629</v>
      </c>
      <c r="E9142" s="4">
        <v>3269</v>
      </c>
      <c r="F9142">
        <v>298</v>
      </c>
    </row>
    <row r="9143" spans="1:6" x14ac:dyDescent="0.25">
      <c r="A9143" t="s">
        <v>49</v>
      </c>
      <c r="B9143" t="s">
        <v>9</v>
      </c>
      <c r="C9143" t="s">
        <v>36</v>
      </c>
      <c r="D9143" s="1">
        <v>44650</v>
      </c>
      <c r="E9143" s="4">
        <v>1736</v>
      </c>
      <c r="F9143">
        <v>67</v>
      </c>
    </row>
    <row r="9144" spans="1:6" x14ac:dyDescent="0.25">
      <c r="A9144" t="s">
        <v>51</v>
      </c>
      <c r="B9144" t="s">
        <v>21</v>
      </c>
      <c r="C9144" t="s">
        <v>17</v>
      </c>
      <c r="D9144" s="1">
        <v>44648</v>
      </c>
      <c r="E9144" s="4">
        <v>5824</v>
      </c>
      <c r="F9144">
        <v>188</v>
      </c>
    </row>
    <row r="9145" spans="1:6" x14ac:dyDescent="0.25">
      <c r="A9145" t="s">
        <v>23</v>
      </c>
      <c r="B9145" t="s">
        <v>27</v>
      </c>
      <c r="C9145" t="s">
        <v>24</v>
      </c>
      <c r="D9145" s="1">
        <v>44642</v>
      </c>
      <c r="E9145" s="4">
        <v>6783</v>
      </c>
      <c r="F9145">
        <v>340</v>
      </c>
    </row>
    <row r="9146" spans="1:6" x14ac:dyDescent="0.25">
      <c r="A9146" t="s">
        <v>15</v>
      </c>
      <c r="B9146" t="s">
        <v>21</v>
      </c>
      <c r="C9146" t="s">
        <v>35</v>
      </c>
      <c r="D9146" s="1">
        <v>44621</v>
      </c>
      <c r="E9146" s="4">
        <v>1141</v>
      </c>
      <c r="F9146">
        <v>88</v>
      </c>
    </row>
    <row r="9147" spans="1:6" x14ac:dyDescent="0.25">
      <c r="A9147" t="s">
        <v>23</v>
      </c>
      <c r="B9147" t="s">
        <v>21</v>
      </c>
      <c r="C9147" t="s">
        <v>14</v>
      </c>
      <c r="D9147" s="1">
        <v>44650</v>
      </c>
      <c r="E9147" s="4">
        <v>322</v>
      </c>
      <c r="F9147">
        <v>30</v>
      </c>
    </row>
    <row r="9148" spans="1:6" x14ac:dyDescent="0.25">
      <c r="A9148" t="s">
        <v>25</v>
      </c>
      <c r="B9148" t="s">
        <v>16</v>
      </c>
      <c r="C9148" t="s">
        <v>12</v>
      </c>
      <c r="D9148" s="1">
        <v>44649</v>
      </c>
      <c r="E9148" s="4">
        <v>5551</v>
      </c>
      <c r="F9148">
        <v>505</v>
      </c>
    </row>
    <row r="9149" spans="1:6" x14ac:dyDescent="0.25">
      <c r="A9149" t="s">
        <v>10</v>
      </c>
      <c r="B9149" t="s">
        <v>6</v>
      </c>
      <c r="C9149" t="s">
        <v>47</v>
      </c>
      <c r="D9149" s="1">
        <v>44637</v>
      </c>
      <c r="E9149" s="4">
        <v>9996</v>
      </c>
      <c r="F9149">
        <v>714</v>
      </c>
    </row>
    <row r="9150" spans="1:6" x14ac:dyDescent="0.25">
      <c r="A9150" t="s">
        <v>49</v>
      </c>
      <c r="B9150" t="s">
        <v>21</v>
      </c>
      <c r="C9150" t="s">
        <v>44</v>
      </c>
      <c r="D9150" s="1">
        <v>44635</v>
      </c>
      <c r="E9150" s="4">
        <v>15918</v>
      </c>
      <c r="F9150">
        <v>693</v>
      </c>
    </row>
    <row r="9151" spans="1:6" x14ac:dyDescent="0.25">
      <c r="A9151" t="s">
        <v>56</v>
      </c>
      <c r="B9151" t="s">
        <v>6</v>
      </c>
      <c r="C9151" t="s">
        <v>44</v>
      </c>
      <c r="D9151" s="1">
        <v>44631</v>
      </c>
      <c r="E9151" s="4">
        <v>4340</v>
      </c>
      <c r="F9151">
        <v>207</v>
      </c>
    </row>
    <row r="9152" spans="1:6" x14ac:dyDescent="0.25">
      <c r="A9152" t="s">
        <v>5</v>
      </c>
      <c r="B9152" t="s">
        <v>6</v>
      </c>
      <c r="C9152" t="s">
        <v>31</v>
      </c>
      <c r="D9152" s="1">
        <v>44622</v>
      </c>
      <c r="E9152" s="4">
        <v>3619</v>
      </c>
      <c r="F9152">
        <v>191</v>
      </c>
    </row>
    <row r="9153" spans="1:6" x14ac:dyDescent="0.25">
      <c r="A9153" t="s">
        <v>49</v>
      </c>
      <c r="B9153" t="s">
        <v>9</v>
      </c>
      <c r="C9153" t="s">
        <v>22</v>
      </c>
      <c r="D9153" s="1">
        <v>44641</v>
      </c>
      <c r="E9153" s="4">
        <v>6671</v>
      </c>
      <c r="F9153">
        <v>239</v>
      </c>
    </row>
    <row r="9154" spans="1:6" x14ac:dyDescent="0.25">
      <c r="A9154" t="s">
        <v>25</v>
      </c>
      <c r="B9154" t="s">
        <v>9</v>
      </c>
      <c r="C9154" t="s">
        <v>38</v>
      </c>
      <c r="D9154" s="1">
        <v>44648</v>
      </c>
      <c r="E9154" s="4">
        <v>2373</v>
      </c>
      <c r="F9154">
        <v>132</v>
      </c>
    </row>
    <row r="9155" spans="1:6" x14ac:dyDescent="0.25">
      <c r="A9155" t="s">
        <v>53</v>
      </c>
      <c r="B9155" t="s">
        <v>16</v>
      </c>
      <c r="C9155" t="s">
        <v>38</v>
      </c>
      <c r="D9155" s="1">
        <v>44642</v>
      </c>
      <c r="E9155" s="4">
        <v>2604</v>
      </c>
      <c r="F9155">
        <v>163</v>
      </c>
    </row>
    <row r="9156" spans="1:6" x14ac:dyDescent="0.25">
      <c r="A9156" t="s">
        <v>54</v>
      </c>
      <c r="B9156" t="s">
        <v>27</v>
      </c>
      <c r="C9156" t="s">
        <v>52</v>
      </c>
      <c r="D9156" s="1">
        <v>44635</v>
      </c>
      <c r="E9156" s="4">
        <v>1484</v>
      </c>
      <c r="F9156">
        <v>115</v>
      </c>
    </row>
    <row r="9157" spans="1:6" x14ac:dyDescent="0.25">
      <c r="A9157" t="s">
        <v>13</v>
      </c>
      <c r="B9157" t="s">
        <v>21</v>
      </c>
      <c r="C9157" t="s">
        <v>12</v>
      </c>
      <c r="D9157" s="1">
        <v>44622</v>
      </c>
      <c r="E9157" s="4">
        <v>5194</v>
      </c>
      <c r="F9157">
        <v>473</v>
      </c>
    </row>
    <row r="9158" spans="1:6" x14ac:dyDescent="0.25">
      <c r="A9158" t="s">
        <v>49</v>
      </c>
      <c r="B9158" t="s">
        <v>21</v>
      </c>
      <c r="C9158" t="s">
        <v>52</v>
      </c>
      <c r="D9158" s="1">
        <v>44622</v>
      </c>
      <c r="E9158" s="4">
        <v>7553</v>
      </c>
      <c r="F9158">
        <v>581</v>
      </c>
    </row>
    <row r="9159" spans="1:6" x14ac:dyDescent="0.25">
      <c r="A9159" t="s">
        <v>46</v>
      </c>
      <c r="B9159" t="s">
        <v>11</v>
      </c>
      <c r="C9159" t="s">
        <v>28</v>
      </c>
      <c r="D9159" s="1">
        <v>44631</v>
      </c>
      <c r="E9159" s="4">
        <v>252</v>
      </c>
      <c r="F9159">
        <v>18</v>
      </c>
    </row>
    <row r="9160" spans="1:6" x14ac:dyDescent="0.25">
      <c r="A9160" t="s">
        <v>20</v>
      </c>
      <c r="B9160" t="s">
        <v>21</v>
      </c>
      <c r="C9160" t="s">
        <v>44</v>
      </c>
      <c r="D9160" s="1">
        <v>44630</v>
      </c>
      <c r="E9160" s="4">
        <v>2618</v>
      </c>
      <c r="F9160">
        <v>154</v>
      </c>
    </row>
    <row r="9161" spans="1:6" x14ac:dyDescent="0.25">
      <c r="A9161" t="s">
        <v>10</v>
      </c>
      <c r="B9161" t="s">
        <v>9</v>
      </c>
      <c r="C9161" t="s">
        <v>31</v>
      </c>
      <c r="D9161" s="1">
        <v>44642</v>
      </c>
      <c r="E9161" s="4">
        <v>1505</v>
      </c>
      <c r="F9161">
        <v>89</v>
      </c>
    </row>
    <row r="9162" spans="1:6" x14ac:dyDescent="0.25">
      <c r="A9162" t="s">
        <v>8</v>
      </c>
      <c r="B9162" t="s">
        <v>21</v>
      </c>
      <c r="C9162" t="s">
        <v>22</v>
      </c>
      <c r="D9162" s="1">
        <v>44622</v>
      </c>
      <c r="E9162" s="4">
        <v>1974</v>
      </c>
      <c r="F9162">
        <v>86</v>
      </c>
    </row>
    <row r="9163" spans="1:6" x14ac:dyDescent="0.25">
      <c r="A9163" t="s">
        <v>10</v>
      </c>
      <c r="B9163" t="s">
        <v>21</v>
      </c>
      <c r="C9163" t="s">
        <v>31</v>
      </c>
      <c r="D9163" s="1">
        <v>44642</v>
      </c>
      <c r="E9163" s="4">
        <v>8932</v>
      </c>
      <c r="F9163">
        <v>406</v>
      </c>
    </row>
    <row r="9164" spans="1:6" x14ac:dyDescent="0.25">
      <c r="A9164" t="s">
        <v>49</v>
      </c>
      <c r="B9164" t="s">
        <v>21</v>
      </c>
      <c r="C9164" t="s">
        <v>14</v>
      </c>
      <c r="D9164" s="1">
        <v>44651</v>
      </c>
      <c r="E9164" s="4">
        <v>7350</v>
      </c>
      <c r="F9164">
        <v>613</v>
      </c>
    </row>
    <row r="9165" spans="1:6" x14ac:dyDescent="0.25">
      <c r="A9165" t="s">
        <v>20</v>
      </c>
      <c r="B9165" t="s">
        <v>9</v>
      </c>
      <c r="C9165" t="s">
        <v>35</v>
      </c>
      <c r="D9165" s="1">
        <v>44645</v>
      </c>
      <c r="E9165" s="4">
        <v>1806</v>
      </c>
      <c r="F9165">
        <v>121</v>
      </c>
    </row>
    <row r="9166" spans="1:6" x14ac:dyDescent="0.25">
      <c r="A9166" t="s">
        <v>57</v>
      </c>
      <c r="B9166" t="s">
        <v>6</v>
      </c>
      <c r="C9166" t="s">
        <v>24</v>
      </c>
      <c r="D9166" s="1">
        <v>44621</v>
      </c>
      <c r="E9166" s="4">
        <v>5915</v>
      </c>
      <c r="F9166">
        <v>220</v>
      </c>
    </row>
    <row r="9167" spans="1:6" x14ac:dyDescent="0.25">
      <c r="A9167" t="s">
        <v>34</v>
      </c>
      <c r="B9167" t="s">
        <v>9</v>
      </c>
      <c r="C9167" t="s">
        <v>47</v>
      </c>
      <c r="D9167" s="1">
        <v>44645</v>
      </c>
      <c r="E9167" s="4">
        <v>6202</v>
      </c>
      <c r="F9167">
        <v>517</v>
      </c>
    </row>
    <row r="9168" spans="1:6" x14ac:dyDescent="0.25">
      <c r="A9168" t="s">
        <v>25</v>
      </c>
      <c r="B9168" t="s">
        <v>6</v>
      </c>
      <c r="C9168" t="s">
        <v>19</v>
      </c>
      <c r="D9168" s="1">
        <v>44637</v>
      </c>
      <c r="E9168" s="4">
        <v>5894</v>
      </c>
      <c r="F9168">
        <v>281</v>
      </c>
    </row>
    <row r="9169" spans="1:6" x14ac:dyDescent="0.25">
      <c r="A9169" t="s">
        <v>25</v>
      </c>
      <c r="B9169" t="s">
        <v>27</v>
      </c>
      <c r="C9169" t="s">
        <v>36</v>
      </c>
      <c r="D9169" s="1">
        <v>44637</v>
      </c>
      <c r="E9169" s="4">
        <v>6762</v>
      </c>
      <c r="F9169">
        <v>242</v>
      </c>
    </row>
    <row r="9170" spans="1:6" x14ac:dyDescent="0.25">
      <c r="A9170" t="s">
        <v>29</v>
      </c>
      <c r="B9170" t="s">
        <v>11</v>
      </c>
      <c r="C9170" t="s">
        <v>48</v>
      </c>
      <c r="D9170" s="1">
        <v>44637</v>
      </c>
      <c r="E9170" s="4">
        <v>203</v>
      </c>
      <c r="F9170">
        <v>8</v>
      </c>
    </row>
    <row r="9171" spans="1:6" x14ac:dyDescent="0.25">
      <c r="A9171" t="s">
        <v>23</v>
      </c>
      <c r="B9171" t="s">
        <v>6</v>
      </c>
      <c r="C9171" t="s">
        <v>12</v>
      </c>
      <c r="D9171" s="1">
        <v>44629</v>
      </c>
      <c r="E9171" s="4">
        <v>2632</v>
      </c>
      <c r="F9171">
        <v>240</v>
      </c>
    </row>
    <row r="9172" spans="1:6" x14ac:dyDescent="0.25">
      <c r="A9172" t="s">
        <v>23</v>
      </c>
      <c r="B9172" t="s">
        <v>21</v>
      </c>
      <c r="C9172" t="s">
        <v>24</v>
      </c>
      <c r="D9172" s="1">
        <v>44650</v>
      </c>
      <c r="E9172" s="4">
        <v>1911</v>
      </c>
      <c r="F9172">
        <v>84</v>
      </c>
    </row>
    <row r="9173" spans="1:6" x14ac:dyDescent="0.25">
      <c r="A9173" t="s">
        <v>56</v>
      </c>
      <c r="B9173" t="s">
        <v>9</v>
      </c>
      <c r="C9173" t="s">
        <v>47</v>
      </c>
      <c r="D9173" s="1">
        <v>44637</v>
      </c>
      <c r="E9173" s="4">
        <v>7700</v>
      </c>
      <c r="F9173">
        <v>482</v>
      </c>
    </row>
    <row r="9174" spans="1:6" x14ac:dyDescent="0.25">
      <c r="A9174" t="s">
        <v>13</v>
      </c>
      <c r="B9174" t="s">
        <v>27</v>
      </c>
      <c r="C9174" t="s">
        <v>43</v>
      </c>
      <c r="D9174" s="1">
        <v>44629</v>
      </c>
      <c r="E9174" s="4">
        <v>1218</v>
      </c>
      <c r="F9174">
        <v>94</v>
      </c>
    </row>
    <row r="9175" spans="1:6" x14ac:dyDescent="0.25">
      <c r="A9175" t="s">
        <v>23</v>
      </c>
      <c r="B9175" t="s">
        <v>16</v>
      </c>
      <c r="C9175" t="s">
        <v>24</v>
      </c>
      <c r="D9175" s="1">
        <v>44644</v>
      </c>
      <c r="E9175" s="4">
        <v>7161</v>
      </c>
      <c r="F9175">
        <v>312</v>
      </c>
    </row>
    <row r="9176" spans="1:6" x14ac:dyDescent="0.25">
      <c r="A9176" t="s">
        <v>55</v>
      </c>
      <c r="B9176" t="s">
        <v>16</v>
      </c>
      <c r="C9176" t="s">
        <v>31</v>
      </c>
      <c r="D9176" s="1">
        <v>44641</v>
      </c>
      <c r="E9176" s="4">
        <v>8386</v>
      </c>
      <c r="F9176">
        <v>494</v>
      </c>
    </row>
    <row r="9177" spans="1:6" x14ac:dyDescent="0.25">
      <c r="A9177" t="s">
        <v>56</v>
      </c>
      <c r="B9177" t="s">
        <v>6</v>
      </c>
      <c r="C9177" t="s">
        <v>24</v>
      </c>
      <c r="D9177" s="1">
        <v>44644</v>
      </c>
      <c r="E9177" s="4">
        <v>5796</v>
      </c>
      <c r="F9177">
        <v>215</v>
      </c>
    </row>
    <row r="9178" spans="1:6" x14ac:dyDescent="0.25">
      <c r="A9178" t="s">
        <v>39</v>
      </c>
      <c r="B9178" t="s">
        <v>27</v>
      </c>
      <c r="C9178" t="s">
        <v>30</v>
      </c>
      <c r="D9178" s="1">
        <v>44623</v>
      </c>
      <c r="E9178" s="4">
        <v>8456</v>
      </c>
      <c r="F9178">
        <v>368</v>
      </c>
    </row>
    <row r="9179" spans="1:6" x14ac:dyDescent="0.25">
      <c r="A9179" t="s">
        <v>25</v>
      </c>
      <c r="B9179" t="s">
        <v>21</v>
      </c>
      <c r="C9179" t="s">
        <v>17</v>
      </c>
      <c r="D9179" s="1">
        <v>44649</v>
      </c>
      <c r="E9179" s="4">
        <v>581</v>
      </c>
      <c r="F9179">
        <v>21</v>
      </c>
    </row>
    <row r="9180" spans="1:6" x14ac:dyDescent="0.25">
      <c r="A9180" t="s">
        <v>15</v>
      </c>
      <c r="B9180" t="s">
        <v>6</v>
      </c>
      <c r="C9180" t="s">
        <v>30</v>
      </c>
      <c r="D9180" s="1">
        <v>44622</v>
      </c>
      <c r="E9180" s="4">
        <v>6622</v>
      </c>
      <c r="F9180">
        <v>316</v>
      </c>
    </row>
    <row r="9181" spans="1:6" x14ac:dyDescent="0.25">
      <c r="A9181" t="s">
        <v>39</v>
      </c>
      <c r="B9181" t="s">
        <v>6</v>
      </c>
      <c r="C9181" t="s">
        <v>19</v>
      </c>
      <c r="D9181" s="1">
        <v>44631</v>
      </c>
      <c r="E9181" s="4">
        <v>11102</v>
      </c>
      <c r="F9181">
        <v>483</v>
      </c>
    </row>
    <row r="9182" spans="1:6" x14ac:dyDescent="0.25">
      <c r="A9182" t="s">
        <v>5</v>
      </c>
      <c r="B9182" t="s">
        <v>9</v>
      </c>
      <c r="C9182" t="s">
        <v>47</v>
      </c>
      <c r="D9182" s="1">
        <v>44648</v>
      </c>
      <c r="E9182" s="4">
        <v>2030</v>
      </c>
      <c r="F9182">
        <v>127</v>
      </c>
    </row>
    <row r="9183" spans="1:6" x14ac:dyDescent="0.25">
      <c r="A9183" t="s">
        <v>29</v>
      </c>
      <c r="B9183" t="s">
        <v>9</v>
      </c>
      <c r="C9183" t="s">
        <v>12</v>
      </c>
      <c r="D9183" s="1">
        <v>44650</v>
      </c>
      <c r="E9183" s="4">
        <v>3185</v>
      </c>
      <c r="F9183">
        <v>245</v>
      </c>
    </row>
    <row r="9184" spans="1:6" x14ac:dyDescent="0.25">
      <c r="A9184" t="s">
        <v>39</v>
      </c>
      <c r="B9184" t="s">
        <v>9</v>
      </c>
      <c r="C9184" t="s">
        <v>47</v>
      </c>
      <c r="D9184" s="1">
        <v>44651</v>
      </c>
      <c r="E9184" s="4">
        <v>5194</v>
      </c>
      <c r="F9184">
        <v>371</v>
      </c>
    </row>
    <row r="9185" spans="1:6" x14ac:dyDescent="0.25">
      <c r="A9185" t="s">
        <v>13</v>
      </c>
      <c r="B9185" t="s">
        <v>11</v>
      </c>
      <c r="C9185" t="s">
        <v>24</v>
      </c>
      <c r="D9185" s="1">
        <v>44643</v>
      </c>
      <c r="E9185" s="4">
        <v>3913</v>
      </c>
      <c r="F9185">
        <v>196</v>
      </c>
    </row>
    <row r="9186" spans="1:6" x14ac:dyDescent="0.25">
      <c r="A9186" t="s">
        <v>51</v>
      </c>
      <c r="B9186" t="s">
        <v>21</v>
      </c>
      <c r="C9186" t="s">
        <v>45</v>
      </c>
      <c r="D9186" s="1">
        <v>44628</v>
      </c>
      <c r="E9186" s="4">
        <v>13524</v>
      </c>
      <c r="F9186">
        <v>846</v>
      </c>
    </row>
    <row r="9187" spans="1:6" x14ac:dyDescent="0.25">
      <c r="A9187" t="s">
        <v>49</v>
      </c>
      <c r="B9187" t="s">
        <v>21</v>
      </c>
      <c r="C9187" t="s">
        <v>12</v>
      </c>
      <c r="D9187" s="1">
        <v>44629</v>
      </c>
      <c r="E9187" s="4">
        <v>2345</v>
      </c>
      <c r="F9187">
        <v>235</v>
      </c>
    </row>
    <row r="9188" spans="1:6" x14ac:dyDescent="0.25">
      <c r="A9188" t="s">
        <v>10</v>
      </c>
      <c r="B9188" t="s">
        <v>16</v>
      </c>
      <c r="C9188" t="s">
        <v>30</v>
      </c>
      <c r="D9188" s="1">
        <v>44635</v>
      </c>
      <c r="E9188" s="4">
        <v>560</v>
      </c>
      <c r="F9188">
        <v>32</v>
      </c>
    </row>
    <row r="9189" spans="1:6" x14ac:dyDescent="0.25">
      <c r="A9189" t="s">
        <v>40</v>
      </c>
      <c r="B9189" t="s">
        <v>9</v>
      </c>
      <c r="C9189" t="s">
        <v>14</v>
      </c>
      <c r="D9189" s="1">
        <v>44644</v>
      </c>
      <c r="E9189" s="4">
        <v>2744</v>
      </c>
      <c r="F9189">
        <v>305</v>
      </c>
    </row>
    <row r="9190" spans="1:6" x14ac:dyDescent="0.25">
      <c r="A9190" t="s">
        <v>40</v>
      </c>
      <c r="B9190" t="s">
        <v>21</v>
      </c>
      <c r="C9190" t="s">
        <v>36</v>
      </c>
      <c r="D9190" s="1">
        <v>44644</v>
      </c>
      <c r="E9190" s="4">
        <v>6650</v>
      </c>
      <c r="F9190">
        <v>222</v>
      </c>
    </row>
    <row r="9191" spans="1:6" x14ac:dyDescent="0.25">
      <c r="A9191" t="s">
        <v>53</v>
      </c>
      <c r="B9191" t="s">
        <v>9</v>
      </c>
      <c r="C9191" t="s">
        <v>7</v>
      </c>
      <c r="D9191" s="1">
        <v>44638</v>
      </c>
      <c r="E9191" s="4">
        <v>2114</v>
      </c>
      <c r="F9191">
        <v>82</v>
      </c>
    </row>
    <row r="9192" spans="1:6" x14ac:dyDescent="0.25">
      <c r="A9192" t="s">
        <v>39</v>
      </c>
      <c r="B9192" t="s">
        <v>11</v>
      </c>
      <c r="C9192" t="s">
        <v>24</v>
      </c>
      <c r="D9192" s="1">
        <v>44635</v>
      </c>
      <c r="E9192" s="4">
        <v>8701</v>
      </c>
      <c r="F9192">
        <v>349</v>
      </c>
    </row>
    <row r="9193" spans="1:6" x14ac:dyDescent="0.25">
      <c r="A9193" t="s">
        <v>25</v>
      </c>
      <c r="B9193" t="s">
        <v>11</v>
      </c>
      <c r="C9193" t="s">
        <v>47</v>
      </c>
      <c r="D9193" s="1">
        <v>44644</v>
      </c>
      <c r="E9193" s="4">
        <v>4361</v>
      </c>
      <c r="F9193">
        <v>312</v>
      </c>
    </row>
    <row r="9194" spans="1:6" x14ac:dyDescent="0.25">
      <c r="A9194" t="s">
        <v>41</v>
      </c>
      <c r="B9194" t="s">
        <v>9</v>
      </c>
      <c r="C9194" t="s">
        <v>38</v>
      </c>
      <c r="D9194" s="1">
        <v>44629</v>
      </c>
      <c r="E9194" s="4">
        <v>10535</v>
      </c>
      <c r="F9194">
        <v>586</v>
      </c>
    </row>
    <row r="9195" spans="1:6" x14ac:dyDescent="0.25">
      <c r="A9195" t="s">
        <v>15</v>
      </c>
      <c r="B9195" t="s">
        <v>11</v>
      </c>
      <c r="C9195" t="s">
        <v>12</v>
      </c>
      <c r="D9195" s="1">
        <v>44623</v>
      </c>
      <c r="E9195" s="4">
        <v>3129</v>
      </c>
      <c r="F9195">
        <v>241</v>
      </c>
    </row>
    <row r="9196" spans="1:6" x14ac:dyDescent="0.25">
      <c r="A9196" t="s">
        <v>33</v>
      </c>
      <c r="B9196" t="s">
        <v>21</v>
      </c>
      <c r="C9196" t="s">
        <v>7</v>
      </c>
      <c r="D9196" s="1">
        <v>44622</v>
      </c>
      <c r="E9196" s="4">
        <v>3829</v>
      </c>
      <c r="F9196">
        <v>154</v>
      </c>
    </row>
    <row r="9197" spans="1:6" x14ac:dyDescent="0.25">
      <c r="A9197" t="s">
        <v>54</v>
      </c>
      <c r="B9197" t="s">
        <v>21</v>
      </c>
      <c r="C9197" t="s">
        <v>45</v>
      </c>
      <c r="D9197" s="1">
        <v>44649</v>
      </c>
      <c r="E9197" s="4">
        <v>1792</v>
      </c>
      <c r="F9197">
        <v>120</v>
      </c>
    </row>
    <row r="9198" spans="1:6" x14ac:dyDescent="0.25">
      <c r="A9198" t="s">
        <v>39</v>
      </c>
      <c r="B9198" t="s">
        <v>27</v>
      </c>
      <c r="C9198" t="s">
        <v>12</v>
      </c>
      <c r="D9198" s="1">
        <v>44631</v>
      </c>
      <c r="E9198" s="4">
        <v>9121</v>
      </c>
      <c r="F9198">
        <v>913</v>
      </c>
    </row>
    <row r="9199" spans="1:6" x14ac:dyDescent="0.25">
      <c r="A9199" t="s">
        <v>29</v>
      </c>
      <c r="B9199" t="s">
        <v>6</v>
      </c>
      <c r="C9199" t="s">
        <v>19</v>
      </c>
      <c r="D9199" s="1">
        <v>44641</v>
      </c>
      <c r="E9199" s="4">
        <v>189</v>
      </c>
      <c r="F9199">
        <v>13</v>
      </c>
    </row>
    <row r="9200" spans="1:6" x14ac:dyDescent="0.25">
      <c r="A9200" t="s">
        <v>56</v>
      </c>
      <c r="B9200" t="s">
        <v>27</v>
      </c>
      <c r="C9200" t="s">
        <v>35</v>
      </c>
      <c r="D9200" s="1">
        <v>44622</v>
      </c>
      <c r="E9200" s="4">
        <v>3311</v>
      </c>
      <c r="F9200">
        <v>276</v>
      </c>
    </row>
    <row r="9201" spans="1:6" x14ac:dyDescent="0.25">
      <c r="A9201" t="s">
        <v>53</v>
      </c>
      <c r="B9201" t="s">
        <v>27</v>
      </c>
      <c r="C9201" t="s">
        <v>12</v>
      </c>
      <c r="D9201" s="1">
        <v>44638</v>
      </c>
      <c r="E9201" s="4">
        <v>2646</v>
      </c>
      <c r="F9201">
        <v>147</v>
      </c>
    </row>
    <row r="9202" spans="1:6" x14ac:dyDescent="0.25">
      <c r="A9202" t="s">
        <v>57</v>
      </c>
      <c r="B9202" t="s">
        <v>27</v>
      </c>
      <c r="C9202" t="s">
        <v>43</v>
      </c>
      <c r="D9202" s="1">
        <v>44628</v>
      </c>
      <c r="E9202" s="4">
        <v>6902</v>
      </c>
      <c r="F9202">
        <v>1151</v>
      </c>
    </row>
    <row r="9203" spans="1:6" x14ac:dyDescent="0.25">
      <c r="A9203" t="s">
        <v>13</v>
      </c>
      <c r="B9203" t="s">
        <v>11</v>
      </c>
      <c r="C9203" t="s">
        <v>12</v>
      </c>
      <c r="D9203" s="1">
        <v>44623</v>
      </c>
      <c r="E9203" s="4">
        <v>1379</v>
      </c>
      <c r="F9203">
        <v>92</v>
      </c>
    </row>
    <row r="9204" spans="1:6" x14ac:dyDescent="0.25">
      <c r="A9204" t="s">
        <v>37</v>
      </c>
      <c r="B9204" t="s">
        <v>6</v>
      </c>
      <c r="C9204" t="s">
        <v>31</v>
      </c>
      <c r="D9204" s="1">
        <v>44649</v>
      </c>
      <c r="E9204" s="4">
        <v>2261</v>
      </c>
      <c r="F9204">
        <v>142</v>
      </c>
    </row>
    <row r="9205" spans="1:6" x14ac:dyDescent="0.25">
      <c r="A9205" t="s">
        <v>51</v>
      </c>
      <c r="B9205" t="s">
        <v>6</v>
      </c>
      <c r="C9205" t="s">
        <v>28</v>
      </c>
      <c r="D9205" s="1">
        <v>44638</v>
      </c>
      <c r="E9205" s="4">
        <v>567</v>
      </c>
      <c r="F9205">
        <v>52</v>
      </c>
    </row>
    <row r="9206" spans="1:6" x14ac:dyDescent="0.25">
      <c r="A9206" t="s">
        <v>56</v>
      </c>
      <c r="B9206" t="s">
        <v>11</v>
      </c>
      <c r="C9206" t="s">
        <v>38</v>
      </c>
      <c r="D9206" s="1">
        <v>44631</v>
      </c>
      <c r="E9206" s="4">
        <v>10017</v>
      </c>
      <c r="F9206">
        <v>528</v>
      </c>
    </row>
    <row r="9207" spans="1:6" x14ac:dyDescent="0.25">
      <c r="A9207" t="s">
        <v>8</v>
      </c>
      <c r="B9207" t="s">
        <v>6</v>
      </c>
      <c r="C9207" t="s">
        <v>35</v>
      </c>
      <c r="D9207" s="1">
        <v>44641</v>
      </c>
      <c r="E9207" s="4">
        <v>6426</v>
      </c>
      <c r="F9207">
        <v>459</v>
      </c>
    </row>
    <row r="9208" spans="1:6" x14ac:dyDescent="0.25">
      <c r="A9208" t="s">
        <v>39</v>
      </c>
      <c r="B9208" t="s">
        <v>9</v>
      </c>
      <c r="C9208" t="s">
        <v>35</v>
      </c>
      <c r="D9208" s="1">
        <v>44636</v>
      </c>
      <c r="E9208" s="4">
        <v>7742</v>
      </c>
      <c r="F9208">
        <v>517</v>
      </c>
    </row>
    <row r="9209" spans="1:6" x14ac:dyDescent="0.25">
      <c r="A9209" t="s">
        <v>55</v>
      </c>
      <c r="B9209" t="s">
        <v>9</v>
      </c>
      <c r="C9209" t="s">
        <v>19</v>
      </c>
      <c r="D9209" s="1">
        <v>44645</v>
      </c>
      <c r="E9209" s="4">
        <v>3129</v>
      </c>
      <c r="F9209">
        <v>174</v>
      </c>
    </row>
    <row r="9210" spans="1:6" x14ac:dyDescent="0.25">
      <c r="A9210" t="s">
        <v>13</v>
      </c>
      <c r="B9210" t="s">
        <v>11</v>
      </c>
      <c r="C9210" t="s">
        <v>7</v>
      </c>
      <c r="D9210" s="1">
        <v>44629</v>
      </c>
      <c r="E9210" s="4">
        <v>4634</v>
      </c>
      <c r="F9210">
        <v>194</v>
      </c>
    </row>
    <row r="9211" spans="1:6" x14ac:dyDescent="0.25">
      <c r="A9211" t="s">
        <v>5</v>
      </c>
      <c r="B9211" t="s">
        <v>21</v>
      </c>
      <c r="C9211" t="s">
        <v>38</v>
      </c>
      <c r="D9211" s="1">
        <v>44628</v>
      </c>
      <c r="E9211" s="4">
        <v>1757</v>
      </c>
      <c r="F9211">
        <v>80</v>
      </c>
    </row>
    <row r="9212" spans="1:6" x14ac:dyDescent="0.25">
      <c r="A9212" t="s">
        <v>57</v>
      </c>
      <c r="B9212" t="s">
        <v>21</v>
      </c>
      <c r="C9212" t="s">
        <v>38</v>
      </c>
      <c r="D9212" s="1">
        <v>44649</v>
      </c>
      <c r="E9212" s="4">
        <v>18228</v>
      </c>
      <c r="F9212">
        <v>1013</v>
      </c>
    </row>
    <row r="9213" spans="1:6" x14ac:dyDescent="0.25">
      <c r="A9213" t="s">
        <v>20</v>
      </c>
      <c r="B9213" t="s">
        <v>6</v>
      </c>
      <c r="C9213" t="s">
        <v>31</v>
      </c>
      <c r="D9213" s="1">
        <v>44631</v>
      </c>
      <c r="E9213" s="4">
        <v>6888</v>
      </c>
      <c r="F9213">
        <v>328</v>
      </c>
    </row>
    <row r="9214" spans="1:6" x14ac:dyDescent="0.25">
      <c r="A9214" t="s">
        <v>40</v>
      </c>
      <c r="B9214" t="s">
        <v>21</v>
      </c>
      <c r="C9214" t="s">
        <v>22</v>
      </c>
      <c r="D9214" s="1">
        <v>44624</v>
      </c>
      <c r="E9214" s="4">
        <v>847</v>
      </c>
      <c r="F9214">
        <v>39</v>
      </c>
    </row>
    <row r="9215" spans="1:6" x14ac:dyDescent="0.25">
      <c r="A9215" t="s">
        <v>56</v>
      </c>
      <c r="B9215" t="s">
        <v>11</v>
      </c>
      <c r="C9215" t="s">
        <v>35</v>
      </c>
      <c r="D9215" s="1">
        <v>44630</v>
      </c>
      <c r="E9215" s="4">
        <v>5348</v>
      </c>
      <c r="F9215">
        <v>669</v>
      </c>
    </row>
    <row r="9216" spans="1:6" x14ac:dyDescent="0.25">
      <c r="A9216" t="s">
        <v>57</v>
      </c>
      <c r="B9216" t="s">
        <v>11</v>
      </c>
      <c r="C9216" t="s">
        <v>17</v>
      </c>
      <c r="D9216" s="1">
        <v>44631</v>
      </c>
      <c r="E9216" s="4">
        <v>5635</v>
      </c>
      <c r="F9216">
        <v>209</v>
      </c>
    </row>
    <row r="9217" spans="1:6" x14ac:dyDescent="0.25">
      <c r="A9217" t="s">
        <v>55</v>
      </c>
      <c r="B9217" t="s">
        <v>27</v>
      </c>
      <c r="C9217" t="s">
        <v>28</v>
      </c>
      <c r="D9217" s="1">
        <v>44642</v>
      </c>
      <c r="E9217" s="4">
        <v>9478</v>
      </c>
      <c r="F9217">
        <v>593</v>
      </c>
    </row>
    <row r="9218" spans="1:6" x14ac:dyDescent="0.25">
      <c r="A9218" t="s">
        <v>5</v>
      </c>
      <c r="B9218" t="s">
        <v>9</v>
      </c>
      <c r="C9218" t="s">
        <v>19</v>
      </c>
      <c r="D9218" s="1">
        <v>44643</v>
      </c>
      <c r="E9218" s="4">
        <v>3283</v>
      </c>
      <c r="F9218">
        <v>183</v>
      </c>
    </row>
    <row r="9219" spans="1:6" x14ac:dyDescent="0.25">
      <c r="A9219" t="s">
        <v>56</v>
      </c>
      <c r="B9219" t="s">
        <v>6</v>
      </c>
      <c r="C9219" t="s">
        <v>19</v>
      </c>
      <c r="D9219" s="1">
        <v>44638</v>
      </c>
      <c r="E9219" s="4">
        <v>3052</v>
      </c>
      <c r="F9219">
        <v>191</v>
      </c>
    </row>
    <row r="9220" spans="1:6" x14ac:dyDescent="0.25">
      <c r="A9220" t="s">
        <v>20</v>
      </c>
      <c r="B9220" t="s">
        <v>21</v>
      </c>
      <c r="C9220" t="s">
        <v>22</v>
      </c>
      <c r="D9220" s="1">
        <v>44645</v>
      </c>
      <c r="E9220" s="4">
        <v>7406</v>
      </c>
      <c r="F9220">
        <v>353</v>
      </c>
    </row>
    <row r="9221" spans="1:6" x14ac:dyDescent="0.25">
      <c r="A9221" t="s">
        <v>34</v>
      </c>
      <c r="B9221" t="s">
        <v>11</v>
      </c>
      <c r="C9221" t="s">
        <v>50</v>
      </c>
      <c r="D9221" s="1">
        <v>44622</v>
      </c>
      <c r="E9221" s="4">
        <v>3990</v>
      </c>
      <c r="F9221">
        <v>235</v>
      </c>
    </row>
    <row r="9222" spans="1:6" x14ac:dyDescent="0.25">
      <c r="A9222" t="s">
        <v>20</v>
      </c>
      <c r="B9222" t="s">
        <v>9</v>
      </c>
      <c r="C9222" t="s">
        <v>38</v>
      </c>
      <c r="D9222" s="1">
        <v>44630</v>
      </c>
      <c r="E9222" s="4">
        <v>2695</v>
      </c>
      <c r="F9222">
        <v>129</v>
      </c>
    </row>
    <row r="9223" spans="1:6" x14ac:dyDescent="0.25">
      <c r="A9223" t="s">
        <v>32</v>
      </c>
      <c r="B9223" t="s">
        <v>16</v>
      </c>
      <c r="C9223" t="s">
        <v>31</v>
      </c>
      <c r="D9223" s="1">
        <v>44642</v>
      </c>
      <c r="E9223" s="4">
        <v>3857</v>
      </c>
      <c r="F9223">
        <v>242</v>
      </c>
    </row>
    <row r="9224" spans="1:6" x14ac:dyDescent="0.25">
      <c r="A9224" t="s">
        <v>15</v>
      </c>
      <c r="B9224" t="s">
        <v>11</v>
      </c>
      <c r="C9224" t="s">
        <v>36</v>
      </c>
      <c r="D9224" s="1">
        <v>44621</v>
      </c>
      <c r="E9224" s="4">
        <v>735</v>
      </c>
      <c r="F9224">
        <v>28</v>
      </c>
    </row>
    <row r="9225" spans="1:6" x14ac:dyDescent="0.25">
      <c r="A9225" t="s">
        <v>51</v>
      </c>
      <c r="B9225" t="s">
        <v>11</v>
      </c>
      <c r="C9225" t="s">
        <v>47</v>
      </c>
      <c r="D9225" s="1">
        <v>44638</v>
      </c>
      <c r="E9225" s="4">
        <v>2058</v>
      </c>
      <c r="F9225">
        <v>159</v>
      </c>
    </row>
    <row r="9226" spans="1:6" x14ac:dyDescent="0.25">
      <c r="A9226" t="s">
        <v>32</v>
      </c>
      <c r="B9226" t="s">
        <v>16</v>
      </c>
      <c r="C9226" t="s">
        <v>42</v>
      </c>
      <c r="D9226" s="1">
        <v>44631</v>
      </c>
      <c r="E9226" s="4">
        <v>7070</v>
      </c>
      <c r="F9226">
        <v>308</v>
      </c>
    </row>
    <row r="9227" spans="1:6" x14ac:dyDescent="0.25">
      <c r="A9227" t="s">
        <v>53</v>
      </c>
      <c r="B9227" t="s">
        <v>9</v>
      </c>
      <c r="C9227" t="s">
        <v>28</v>
      </c>
      <c r="D9227" s="1">
        <v>44631</v>
      </c>
      <c r="E9227" s="4">
        <v>6972</v>
      </c>
      <c r="F9227">
        <v>411</v>
      </c>
    </row>
    <row r="9228" spans="1:6" x14ac:dyDescent="0.25">
      <c r="A9228" t="s">
        <v>15</v>
      </c>
      <c r="B9228" t="s">
        <v>21</v>
      </c>
      <c r="C9228" t="s">
        <v>7</v>
      </c>
      <c r="D9228" s="1">
        <v>44636</v>
      </c>
      <c r="E9228" s="4">
        <v>2667</v>
      </c>
      <c r="F9228">
        <v>92</v>
      </c>
    </row>
    <row r="9229" spans="1:6" x14ac:dyDescent="0.25">
      <c r="A9229" t="s">
        <v>10</v>
      </c>
      <c r="B9229" t="s">
        <v>6</v>
      </c>
      <c r="C9229" t="s">
        <v>19</v>
      </c>
      <c r="D9229" s="1">
        <v>44627</v>
      </c>
      <c r="E9229" s="4">
        <v>6104</v>
      </c>
      <c r="F9229">
        <v>360</v>
      </c>
    </row>
    <row r="9230" spans="1:6" x14ac:dyDescent="0.25">
      <c r="A9230" t="s">
        <v>20</v>
      </c>
      <c r="B9230" t="s">
        <v>9</v>
      </c>
      <c r="C9230" t="s">
        <v>42</v>
      </c>
      <c r="D9230" s="1">
        <v>44622</v>
      </c>
      <c r="E9230" s="4">
        <v>13797</v>
      </c>
      <c r="F9230">
        <v>628</v>
      </c>
    </row>
    <row r="9231" spans="1:6" x14ac:dyDescent="0.25">
      <c r="A9231" t="s">
        <v>46</v>
      </c>
      <c r="B9231" t="s">
        <v>11</v>
      </c>
      <c r="C9231" t="s">
        <v>22</v>
      </c>
      <c r="D9231" s="1">
        <v>44644</v>
      </c>
      <c r="E9231" s="4">
        <v>6447</v>
      </c>
      <c r="F9231">
        <v>248</v>
      </c>
    </row>
    <row r="9232" spans="1:6" x14ac:dyDescent="0.25">
      <c r="A9232" t="s">
        <v>33</v>
      </c>
      <c r="B9232" t="s">
        <v>16</v>
      </c>
      <c r="C9232" t="s">
        <v>50</v>
      </c>
      <c r="D9232" s="1">
        <v>44629</v>
      </c>
      <c r="E9232" s="4">
        <v>1855</v>
      </c>
      <c r="F9232">
        <v>104</v>
      </c>
    </row>
    <row r="9233" spans="1:6" x14ac:dyDescent="0.25">
      <c r="A9233" t="s">
        <v>56</v>
      </c>
      <c r="B9233" t="s">
        <v>21</v>
      </c>
      <c r="C9233" t="s">
        <v>17</v>
      </c>
      <c r="D9233" s="1">
        <v>44644</v>
      </c>
      <c r="E9233" s="4">
        <v>8827</v>
      </c>
      <c r="F9233">
        <v>295</v>
      </c>
    </row>
    <row r="9234" spans="1:6" x14ac:dyDescent="0.25">
      <c r="A9234" t="s">
        <v>25</v>
      </c>
      <c r="B9234" t="s">
        <v>9</v>
      </c>
      <c r="C9234" t="s">
        <v>45</v>
      </c>
      <c r="D9234" s="1">
        <v>44649</v>
      </c>
      <c r="E9234" s="4">
        <v>2296</v>
      </c>
      <c r="F9234">
        <v>177</v>
      </c>
    </row>
    <row r="9235" spans="1:6" x14ac:dyDescent="0.25">
      <c r="A9235" t="s">
        <v>34</v>
      </c>
      <c r="B9235" t="s">
        <v>9</v>
      </c>
      <c r="C9235" t="s">
        <v>50</v>
      </c>
      <c r="D9235" s="1">
        <v>44638</v>
      </c>
      <c r="E9235" s="4">
        <v>8890</v>
      </c>
      <c r="F9235">
        <v>635</v>
      </c>
    </row>
    <row r="9236" spans="1:6" x14ac:dyDescent="0.25">
      <c r="A9236" t="s">
        <v>29</v>
      </c>
      <c r="B9236" t="s">
        <v>9</v>
      </c>
      <c r="C9236" t="s">
        <v>28</v>
      </c>
      <c r="D9236" s="1">
        <v>44645</v>
      </c>
      <c r="E9236" s="4">
        <v>2058</v>
      </c>
      <c r="F9236">
        <v>138</v>
      </c>
    </row>
    <row r="9237" spans="1:6" x14ac:dyDescent="0.25">
      <c r="A9237" t="s">
        <v>13</v>
      </c>
      <c r="B9237" t="s">
        <v>21</v>
      </c>
      <c r="C9237" t="s">
        <v>42</v>
      </c>
      <c r="D9237" s="1">
        <v>44624</v>
      </c>
      <c r="E9237" s="4">
        <v>6419</v>
      </c>
      <c r="F9237">
        <v>247</v>
      </c>
    </row>
    <row r="9238" spans="1:6" x14ac:dyDescent="0.25">
      <c r="A9238" t="s">
        <v>25</v>
      </c>
      <c r="B9238" t="s">
        <v>6</v>
      </c>
      <c r="C9238" t="s">
        <v>44</v>
      </c>
      <c r="D9238" s="1">
        <v>44635</v>
      </c>
      <c r="E9238" s="4">
        <v>3731</v>
      </c>
      <c r="F9238">
        <v>197</v>
      </c>
    </row>
    <row r="9239" spans="1:6" x14ac:dyDescent="0.25">
      <c r="A9239" t="s">
        <v>41</v>
      </c>
      <c r="B9239" t="s">
        <v>16</v>
      </c>
      <c r="C9239" t="s">
        <v>19</v>
      </c>
      <c r="D9239" s="1">
        <v>44634</v>
      </c>
      <c r="E9239" s="4">
        <v>11067</v>
      </c>
      <c r="F9239">
        <v>527</v>
      </c>
    </row>
    <row r="9240" spans="1:6" x14ac:dyDescent="0.25">
      <c r="A9240" t="s">
        <v>41</v>
      </c>
      <c r="B9240" t="s">
        <v>11</v>
      </c>
      <c r="C9240" t="s">
        <v>35</v>
      </c>
      <c r="D9240" s="1">
        <v>44630</v>
      </c>
      <c r="E9240" s="4">
        <v>12327</v>
      </c>
      <c r="F9240">
        <v>1541</v>
      </c>
    </row>
    <row r="9241" spans="1:6" x14ac:dyDescent="0.25">
      <c r="A9241" t="s">
        <v>13</v>
      </c>
      <c r="B9241" t="s">
        <v>6</v>
      </c>
      <c r="C9241" t="s">
        <v>17</v>
      </c>
      <c r="D9241" s="1">
        <v>44644</v>
      </c>
      <c r="E9241" s="4">
        <v>8974</v>
      </c>
      <c r="F9241">
        <v>346</v>
      </c>
    </row>
    <row r="9242" spans="1:6" x14ac:dyDescent="0.25">
      <c r="A9242" t="s">
        <v>46</v>
      </c>
      <c r="B9242" t="s">
        <v>27</v>
      </c>
      <c r="C9242" t="s">
        <v>43</v>
      </c>
      <c r="D9242" s="1">
        <v>44644</v>
      </c>
      <c r="E9242" s="4">
        <v>13230</v>
      </c>
      <c r="F9242">
        <v>1323</v>
      </c>
    </row>
    <row r="9243" spans="1:6" x14ac:dyDescent="0.25">
      <c r="A9243" t="s">
        <v>25</v>
      </c>
      <c r="B9243" t="s">
        <v>16</v>
      </c>
      <c r="C9243" t="s">
        <v>44</v>
      </c>
      <c r="D9243" s="1">
        <v>44622</v>
      </c>
      <c r="E9243" s="4">
        <v>2856</v>
      </c>
      <c r="F9243">
        <v>159</v>
      </c>
    </row>
    <row r="9244" spans="1:6" x14ac:dyDescent="0.25">
      <c r="A9244" t="s">
        <v>8</v>
      </c>
      <c r="B9244" t="s">
        <v>9</v>
      </c>
      <c r="C9244" t="s">
        <v>44</v>
      </c>
      <c r="D9244" s="1">
        <v>44622</v>
      </c>
      <c r="E9244" s="4">
        <v>4032</v>
      </c>
      <c r="F9244">
        <v>184</v>
      </c>
    </row>
    <row r="9245" spans="1:6" x14ac:dyDescent="0.25">
      <c r="A9245" t="s">
        <v>8</v>
      </c>
      <c r="B9245" t="s">
        <v>27</v>
      </c>
      <c r="C9245" t="s">
        <v>22</v>
      </c>
      <c r="D9245" s="1">
        <v>44623</v>
      </c>
      <c r="E9245" s="4">
        <v>1575</v>
      </c>
      <c r="F9245">
        <v>59</v>
      </c>
    </row>
    <row r="9246" spans="1:6" x14ac:dyDescent="0.25">
      <c r="A9246" t="s">
        <v>56</v>
      </c>
      <c r="B9246" t="s">
        <v>21</v>
      </c>
      <c r="C9246" t="s">
        <v>31</v>
      </c>
      <c r="D9246" s="1">
        <v>44629</v>
      </c>
      <c r="E9246" s="4">
        <v>3416</v>
      </c>
      <c r="F9246">
        <v>228</v>
      </c>
    </row>
    <row r="9247" spans="1:6" x14ac:dyDescent="0.25">
      <c r="A9247" t="s">
        <v>23</v>
      </c>
      <c r="B9247" t="s">
        <v>27</v>
      </c>
      <c r="C9247" t="s">
        <v>7</v>
      </c>
      <c r="D9247" s="1">
        <v>44637</v>
      </c>
      <c r="E9247" s="4">
        <v>1169</v>
      </c>
      <c r="F9247">
        <v>54</v>
      </c>
    </row>
    <row r="9248" spans="1:6" x14ac:dyDescent="0.25">
      <c r="A9248" t="s">
        <v>34</v>
      </c>
      <c r="B9248" t="s">
        <v>27</v>
      </c>
      <c r="C9248" t="s">
        <v>19</v>
      </c>
      <c r="D9248" s="1">
        <v>44622</v>
      </c>
      <c r="E9248" s="4">
        <v>2716</v>
      </c>
      <c r="F9248">
        <v>119</v>
      </c>
    </row>
    <row r="9249" spans="1:6" x14ac:dyDescent="0.25">
      <c r="A9249" t="s">
        <v>54</v>
      </c>
      <c r="B9249" t="s">
        <v>11</v>
      </c>
      <c r="C9249" t="s">
        <v>44</v>
      </c>
      <c r="D9249" s="1">
        <v>44650</v>
      </c>
      <c r="E9249" s="4">
        <v>427</v>
      </c>
      <c r="F9249">
        <v>22</v>
      </c>
    </row>
    <row r="9250" spans="1:6" x14ac:dyDescent="0.25">
      <c r="A9250" t="s">
        <v>51</v>
      </c>
      <c r="B9250" t="s">
        <v>6</v>
      </c>
      <c r="C9250" t="s">
        <v>7</v>
      </c>
      <c r="D9250" s="1">
        <v>44649</v>
      </c>
      <c r="E9250" s="4">
        <v>812</v>
      </c>
      <c r="F9250">
        <v>33</v>
      </c>
    </row>
    <row r="9251" spans="1:6" x14ac:dyDescent="0.25">
      <c r="A9251" t="s">
        <v>15</v>
      </c>
      <c r="B9251" t="s">
        <v>6</v>
      </c>
      <c r="C9251" t="s">
        <v>47</v>
      </c>
      <c r="D9251" s="1">
        <v>44638</v>
      </c>
      <c r="E9251" s="4">
        <v>1309</v>
      </c>
      <c r="F9251">
        <v>131</v>
      </c>
    </row>
    <row r="9252" spans="1:6" x14ac:dyDescent="0.25">
      <c r="A9252" t="s">
        <v>39</v>
      </c>
      <c r="B9252" t="s">
        <v>6</v>
      </c>
      <c r="C9252" t="s">
        <v>7</v>
      </c>
      <c r="D9252" s="1">
        <v>44630</v>
      </c>
      <c r="E9252" s="4">
        <v>2954</v>
      </c>
      <c r="F9252">
        <v>135</v>
      </c>
    </row>
    <row r="9253" spans="1:6" x14ac:dyDescent="0.25">
      <c r="A9253" t="s">
        <v>37</v>
      </c>
      <c r="B9253" t="s">
        <v>16</v>
      </c>
      <c r="C9253" t="s">
        <v>38</v>
      </c>
      <c r="D9253" s="1">
        <v>44651</v>
      </c>
      <c r="E9253" s="4">
        <v>10164</v>
      </c>
      <c r="F9253">
        <v>636</v>
      </c>
    </row>
    <row r="9254" spans="1:6" x14ac:dyDescent="0.25">
      <c r="A9254" t="s">
        <v>51</v>
      </c>
      <c r="B9254" t="s">
        <v>27</v>
      </c>
      <c r="C9254" t="s">
        <v>31</v>
      </c>
      <c r="D9254" s="1">
        <v>44621</v>
      </c>
      <c r="E9254" s="4">
        <v>8148</v>
      </c>
      <c r="F9254">
        <v>408</v>
      </c>
    </row>
    <row r="9255" spans="1:6" x14ac:dyDescent="0.25">
      <c r="A9255" t="s">
        <v>15</v>
      </c>
      <c r="B9255" t="s">
        <v>27</v>
      </c>
      <c r="C9255" t="s">
        <v>35</v>
      </c>
      <c r="D9255" s="1">
        <v>44648</v>
      </c>
      <c r="E9255" s="4">
        <v>3444</v>
      </c>
      <c r="F9255">
        <v>230</v>
      </c>
    </row>
    <row r="9256" spans="1:6" x14ac:dyDescent="0.25">
      <c r="A9256" t="s">
        <v>46</v>
      </c>
      <c r="B9256" t="s">
        <v>21</v>
      </c>
      <c r="C9256" t="s">
        <v>44</v>
      </c>
      <c r="D9256" s="1">
        <v>44629</v>
      </c>
      <c r="E9256" s="4">
        <v>7126</v>
      </c>
      <c r="F9256">
        <v>476</v>
      </c>
    </row>
    <row r="9257" spans="1:6" x14ac:dyDescent="0.25">
      <c r="A9257" t="s">
        <v>25</v>
      </c>
      <c r="B9257" t="s">
        <v>6</v>
      </c>
      <c r="C9257" t="s">
        <v>47</v>
      </c>
      <c r="D9257" s="1">
        <v>44631</v>
      </c>
      <c r="E9257" s="4">
        <v>16632</v>
      </c>
      <c r="F9257">
        <v>1280</v>
      </c>
    </row>
    <row r="9258" spans="1:6" x14ac:dyDescent="0.25">
      <c r="A9258" t="s">
        <v>56</v>
      </c>
      <c r="B9258" t="s">
        <v>9</v>
      </c>
      <c r="C9258" t="s">
        <v>12</v>
      </c>
      <c r="D9258" s="1">
        <v>44648</v>
      </c>
      <c r="E9258" s="4">
        <v>6825</v>
      </c>
      <c r="F9258">
        <v>402</v>
      </c>
    </row>
    <row r="9259" spans="1:6" x14ac:dyDescent="0.25">
      <c r="A9259" t="s">
        <v>33</v>
      </c>
      <c r="B9259" t="s">
        <v>6</v>
      </c>
      <c r="C9259" t="s">
        <v>24</v>
      </c>
      <c r="D9259" s="1">
        <v>44641</v>
      </c>
      <c r="E9259" s="4">
        <v>2275</v>
      </c>
      <c r="F9259">
        <v>99</v>
      </c>
    </row>
    <row r="9260" spans="1:6" x14ac:dyDescent="0.25">
      <c r="A9260" t="s">
        <v>53</v>
      </c>
      <c r="B9260" t="s">
        <v>11</v>
      </c>
      <c r="C9260" t="s">
        <v>7</v>
      </c>
      <c r="D9260" s="1">
        <v>44648</v>
      </c>
      <c r="E9260" s="4">
        <v>3857</v>
      </c>
      <c r="F9260">
        <v>155</v>
      </c>
    </row>
    <row r="9261" spans="1:6" x14ac:dyDescent="0.25">
      <c r="A9261" t="s">
        <v>53</v>
      </c>
      <c r="B9261" t="s">
        <v>16</v>
      </c>
      <c r="C9261" t="s">
        <v>35</v>
      </c>
      <c r="D9261" s="1">
        <v>44641</v>
      </c>
      <c r="E9261" s="4">
        <v>7826</v>
      </c>
      <c r="F9261">
        <v>1118</v>
      </c>
    </row>
    <row r="9262" spans="1:6" x14ac:dyDescent="0.25">
      <c r="A9262" t="s">
        <v>57</v>
      </c>
      <c r="B9262" t="s">
        <v>21</v>
      </c>
      <c r="C9262" t="s">
        <v>43</v>
      </c>
      <c r="D9262" s="1">
        <v>44622</v>
      </c>
      <c r="E9262" s="4">
        <v>3094</v>
      </c>
      <c r="F9262">
        <v>344</v>
      </c>
    </row>
    <row r="9263" spans="1:6" x14ac:dyDescent="0.25">
      <c r="A9263" t="s">
        <v>18</v>
      </c>
      <c r="B9263" t="s">
        <v>16</v>
      </c>
      <c r="C9263" t="s">
        <v>14</v>
      </c>
      <c r="D9263" s="1">
        <v>44637</v>
      </c>
      <c r="E9263" s="4">
        <v>2240</v>
      </c>
      <c r="F9263">
        <v>140</v>
      </c>
    </row>
    <row r="9264" spans="1:6" x14ac:dyDescent="0.25">
      <c r="A9264" t="s">
        <v>29</v>
      </c>
      <c r="B9264" t="s">
        <v>11</v>
      </c>
      <c r="C9264" t="s">
        <v>43</v>
      </c>
      <c r="D9264" s="1">
        <v>44631</v>
      </c>
      <c r="E9264" s="4">
        <v>1932</v>
      </c>
      <c r="F9264">
        <v>149</v>
      </c>
    </row>
    <row r="9265" spans="1:6" x14ac:dyDescent="0.25">
      <c r="A9265" t="s">
        <v>37</v>
      </c>
      <c r="B9265" t="s">
        <v>11</v>
      </c>
      <c r="C9265" t="s">
        <v>43</v>
      </c>
      <c r="D9265" s="1">
        <v>44641</v>
      </c>
      <c r="E9265" s="4">
        <v>4487</v>
      </c>
      <c r="F9265">
        <v>499</v>
      </c>
    </row>
    <row r="9266" spans="1:6" x14ac:dyDescent="0.25">
      <c r="A9266" t="s">
        <v>8</v>
      </c>
      <c r="B9266" t="s">
        <v>27</v>
      </c>
      <c r="C9266" t="s">
        <v>24</v>
      </c>
      <c r="D9266" s="1">
        <v>44637</v>
      </c>
      <c r="E9266" s="4">
        <v>3129</v>
      </c>
      <c r="F9266">
        <v>131</v>
      </c>
    </row>
    <row r="9267" spans="1:6" x14ac:dyDescent="0.25">
      <c r="A9267" t="s">
        <v>32</v>
      </c>
      <c r="B9267" t="s">
        <v>11</v>
      </c>
      <c r="C9267" t="s">
        <v>44</v>
      </c>
      <c r="D9267" s="1">
        <v>44622</v>
      </c>
      <c r="E9267" s="4">
        <v>7161</v>
      </c>
      <c r="F9267">
        <v>478</v>
      </c>
    </row>
    <row r="9268" spans="1:6" x14ac:dyDescent="0.25">
      <c r="A9268" t="s">
        <v>41</v>
      </c>
      <c r="B9268" t="s">
        <v>21</v>
      </c>
      <c r="C9268" t="s">
        <v>50</v>
      </c>
      <c r="D9268" s="1">
        <v>44649</v>
      </c>
      <c r="E9268" s="4">
        <v>3339</v>
      </c>
      <c r="F9268">
        <v>186</v>
      </c>
    </row>
    <row r="9269" spans="1:6" x14ac:dyDescent="0.25">
      <c r="A9269" t="s">
        <v>32</v>
      </c>
      <c r="B9269" t="s">
        <v>21</v>
      </c>
      <c r="C9269" t="s">
        <v>19</v>
      </c>
      <c r="D9269" s="1">
        <v>44635</v>
      </c>
      <c r="E9269" s="4">
        <v>2618</v>
      </c>
      <c r="F9269">
        <v>164</v>
      </c>
    </row>
    <row r="9270" spans="1:6" x14ac:dyDescent="0.25">
      <c r="A9270" t="s">
        <v>56</v>
      </c>
      <c r="B9270" t="s">
        <v>21</v>
      </c>
      <c r="C9270" t="s">
        <v>22</v>
      </c>
      <c r="D9270" s="1">
        <v>44621</v>
      </c>
      <c r="E9270" s="4">
        <v>13860</v>
      </c>
      <c r="F9270">
        <v>693</v>
      </c>
    </row>
    <row r="9271" spans="1:6" x14ac:dyDescent="0.25">
      <c r="A9271" t="s">
        <v>10</v>
      </c>
      <c r="B9271" t="s">
        <v>6</v>
      </c>
      <c r="C9271" t="s">
        <v>12</v>
      </c>
      <c r="D9271" s="1">
        <v>44650</v>
      </c>
      <c r="E9271" s="4">
        <v>6426</v>
      </c>
      <c r="F9271">
        <v>495</v>
      </c>
    </row>
    <row r="9272" spans="1:6" x14ac:dyDescent="0.25">
      <c r="A9272" t="s">
        <v>25</v>
      </c>
      <c r="B9272" t="s">
        <v>27</v>
      </c>
      <c r="C9272" t="s">
        <v>48</v>
      </c>
      <c r="D9272" s="1">
        <v>44631</v>
      </c>
      <c r="E9272" s="4">
        <v>10689</v>
      </c>
      <c r="F9272">
        <v>396</v>
      </c>
    </row>
    <row r="9273" spans="1:6" x14ac:dyDescent="0.25">
      <c r="A9273" t="s">
        <v>10</v>
      </c>
      <c r="B9273" t="s">
        <v>9</v>
      </c>
      <c r="C9273" t="s">
        <v>44</v>
      </c>
      <c r="D9273" s="1">
        <v>44622</v>
      </c>
      <c r="E9273" s="4">
        <v>1547</v>
      </c>
      <c r="F9273">
        <v>71</v>
      </c>
    </row>
    <row r="9274" spans="1:6" x14ac:dyDescent="0.25">
      <c r="A9274" t="s">
        <v>41</v>
      </c>
      <c r="B9274" t="s">
        <v>11</v>
      </c>
      <c r="C9274" t="s">
        <v>7</v>
      </c>
      <c r="D9274" s="1">
        <v>44637</v>
      </c>
      <c r="E9274" s="4">
        <v>11130</v>
      </c>
      <c r="F9274">
        <v>371</v>
      </c>
    </row>
    <row r="9275" spans="1:6" x14ac:dyDescent="0.25">
      <c r="A9275" t="s">
        <v>37</v>
      </c>
      <c r="B9275" t="s">
        <v>6</v>
      </c>
      <c r="C9275" t="s">
        <v>14</v>
      </c>
      <c r="D9275" s="1">
        <v>44643</v>
      </c>
      <c r="E9275" s="4">
        <v>1113</v>
      </c>
      <c r="F9275">
        <v>140</v>
      </c>
    </row>
    <row r="9276" spans="1:6" x14ac:dyDescent="0.25">
      <c r="A9276" t="s">
        <v>13</v>
      </c>
      <c r="B9276" t="s">
        <v>11</v>
      </c>
      <c r="C9276" t="s">
        <v>44</v>
      </c>
      <c r="D9276" s="1">
        <v>44629</v>
      </c>
      <c r="E9276" s="4">
        <v>714</v>
      </c>
      <c r="F9276">
        <v>34</v>
      </c>
    </row>
    <row r="9277" spans="1:6" x14ac:dyDescent="0.25">
      <c r="A9277" t="s">
        <v>34</v>
      </c>
      <c r="B9277" t="s">
        <v>16</v>
      </c>
      <c r="C9277" t="s">
        <v>50</v>
      </c>
      <c r="D9277" s="1">
        <v>44649</v>
      </c>
      <c r="E9277" s="4">
        <v>11074</v>
      </c>
      <c r="F9277">
        <v>652</v>
      </c>
    </row>
    <row r="9278" spans="1:6" x14ac:dyDescent="0.25">
      <c r="A9278" t="s">
        <v>15</v>
      </c>
      <c r="B9278" t="s">
        <v>6</v>
      </c>
      <c r="C9278" t="s">
        <v>14</v>
      </c>
      <c r="D9278" s="1">
        <v>44622</v>
      </c>
      <c r="E9278" s="4">
        <v>161</v>
      </c>
      <c r="F9278">
        <v>13</v>
      </c>
    </row>
    <row r="9279" spans="1:6" x14ac:dyDescent="0.25">
      <c r="A9279" t="s">
        <v>25</v>
      </c>
      <c r="B9279" t="s">
        <v>11</v>
      </c>
      <c r="C9279" t="s">
        <v>19</v>
      </c>
      <c r="D9279" s="1">
        <v>44634</v>
      </c>
      <c r="E9279" s="4">
        <v>924</v>
      </c>
      <c r="F9279">
        <v>47</v>
      </c>
    </row>
    <row r="9280" spans="1:6" x14ac:dyDescent="0.25">
      <c r="A9280" t="s">
        <v>5</v>
      </c>
      <c r="B9280" t="s">
        <v>9</v>
      </c>
      <c r="C9280" t="s">
        <v>42</v>
      </c>
      <c r="D9280" s="1">
        <v>44636</v>
      </c>
      <c r="E9280" s="4">
        <v>8757</v>
      </c>
      <c r="F9280">
        <v>399</v>
      </c>
    </row>
    <row r="9281" spans="1:6" x14ac:dyDescent="0.25">
      <c r="A9281" t="s">
        <v>8</v>
      </c>
      <c r="B9281" t="s">
        <v>16</v>
      </c>
      <c r="C9281" t="s">
        <v>35</v>
      </c>
      <c r="D9281" s="1">
        <v>44649</v>
      </c>
      <c r="E9281" s="4">
        <v>2226</v>
      </c>
      <c r="F9281">
        <v>279</v>
      </c>
    </row>
    <row r="9282" spans="1:6" x14ac:dyDescent="0.25">
      <c r="A9282" t="s">
        <v>20</v>
      </c>
      <c r="B9282" t="s">
        <v>9</v>
      </c>
      <c r="C9282" t="s">
        <v>44</v>
      </c>
      <c r="D9282" s="1">
        <v>44635</v>
      </c>
      <c r="E9282" s="4">
        <v>2205</v>
      </c>
      <c r="F9282">
        <v>123</v>
      </c>
    </row>
    <row r="9283" spans="1:6" x14ac:dyDescent="0.25">
      <c r="A9283" t="s">
        <v>54</v>
      </c>
      <c r="B9283" t="s">
        <v>21</v>
      </c>
      <c r="C9283" t="s">
        <v>36</v>
      </c>
      <c r="D9283" s="1">
        <v>44644</v>
      </c>
      <c r="E9283" s="4">
        <v>5474</v>
      </c>
      <c r="F9283">
        <v>229</v>
      </c>
    </row>
    <row r="9284" spans="1:6" x14ac:dyDescent="0.25">
      <c r="A9284" t="s">
        <v>34</v>
      </c>
      <c r="B9284" t="s">
        <v>27</v>
      </c>
      <c r="C9284" t="s">
        <v>12</v>
      </c>
      <c r="D9284" s="1">
        <v>44644</v>
      </c>
      <c r="E9284" s="4">
        <v>1960</v>
      </c>
      <c r="F9284">
        <v>179</v>
      </c>
    </row>
    <row r="9285" spans="1:6" x14ac:dyDescent="0.25">
      <c r="A9285" t="s">
        <v>39</v>
      </c>
      <c r="B9285" t="s">
        <v>21</v>
      </c>
      <c r="C9285" t="s">
        <v>50</v>
      </c>
      <c r="D9285" s="1">
        <v>44637</v>
      </c>
      <c r="E9285" s="4">
        <v>308</v>
      </c>
      <c r="F9285">
        <v>18</v>
      </c>
    </row>
    <row r="9286" spans="1:6" x14ac:dyDescent="0.25">
      <c r="A9286" t="s">
        <v>18</v>
      </c>
      <c r="B9286" t="s">
        <v>16</v>
      </c>
      <c r="C9286" t="s">
        <v>19</v>
      </c>
      <c r="D9286" s="1">
        <v>44624</v>
      </c>
      <c r="E9286" s="4">
        <v>5859</v>
      </c>
      <c r="F9286">
        <v>309</v>
      </c>
    </row>
    <row r="9287" spans="1:6" x14ac:dyDescent="0.25">
      <c r="A9287" t="s">
        <v>55</v>
      </c>
      <c r="B9287" t="s">
        <v>16</v>
      </c>
      <c r="C9287" t="s">
        <v>36</v>
      </c>
      <c r="D9287" s="1">
        <v>44635</v>
      </c>
      <c r="E9287" s="4">
        <v>10703</v>
      </c>
      <c r="F9287">
        <v>412</v>
      </c>
    </row>
    <row r="9288" spans="1:6" x14ac:dyDescent="0.25">
      <c r="A9288" t="s">
        <v>20</v>
      </c>
      <c r="B9288" t="s">
        <v>27</v>
      </c>
      <c r="C9288" t="s">
        <v>36</v>
      </c>
      <c r="D9288" s="1">
        <v>44644</v>
      </c>
      <c r="E9288" s="4">
        <v>5180</v>
      </c>
      <c r="F9288">
        <v>179</v>
      </c>
    </row>
    <row r="9289" spans="1:6" x14ac:dyDescent="0.25">
      <c r="A9289" t="s">
        <v>41</v>
      </c>
      <c r="B9289" t="s">
        <v>11</v>
      </c>
      <c r="C9289" t="s">
        <v>44</v>
      </c>
      <c r="D9289" s="1">
        <v>44642</v>
      </c>
      <c r="E9289" s="4">
        <v>4298</v>
      </c>
      <c r="F9289">
        <v>269</v>
      </c>
    </row>
    <row r="9290" spans="1:6" x14ac:dyDescent="0.25">
      <c r="A9290" t="s">
        <v>53</v>
      </c>
      <c r="B9290" t="s">
        <v>11</v>
      </c>
      <c r="C9290" t="s">
        <v>24</v>
      </c>
      <c r="D9290" s="1">
        <v>44651</v>
      </c>
      <c r="E9290" s="4">
        <v>4816</v>
      </c>
      <c r="F9290">
        <v>201</v>
      </c>
    </row>
    <row r="9291" spans="1:6" x14ac:dyDescent="0.25">
      <c r="A9291" t="s">
        <v>20</v>
      </c>
      <c r="B9291" t="s">
        <v>21</v>
      </c>
      <c r="C9291" t="s">
        <v>31</v>
      </c>
      <c r="D9291" s="1">
        <v>44630</v>
      </c>
      <c r="E9291" s="4">
        <v>3878</v>
      </c>
      <c r="F9291">
        <v>243</v>
      </c>
    </row>
    <row r="9292" spans="1:6" x14ac:dyDescent="0.25">
      <c r="A9292" t="s">
        <v>37</v>
      </c>
      <c r="B9292" t="s">
        <v>6</v>
      </c>
      <c r="C9292" t="s">
        <v>50</v>
      </c>
      <c r="D9292" s="1">
        <v>44635</v>
      </c>
      <c r="E9292" s="4">
        <v>5005</v>
      </c>
      <c r="F9292">
        <v>295</v>
      </c>
    </row>
    <row r="9293" spans="1:6" x14ac:dyDescent="0.25">
      <c r="A9293" t="s">
        <v>39</v>
      </c>
      <c r="B9293" t="s">
        <v>27</v>
      </c>
      <c r="C9293" t="s">
        <v>26</v>
      </c>
      <c r="D9293" s="1">
        <v>44623</v>
      </c>
      <c r="E9293" s="4">
        <v>1491</v>
      </c>
      <c r="F9293">
        <v>75</v>
      </c>
    </row>
    <row r="9294" spans="1:6" x14ac:dyDescent="0.25">
      <c r="A9294" t="s">
        <v>13</v>
      </c>
      <c r="B9294" t="s">
        <v>11</v>
      </c>
      <c r="C9294" t="s">
        <v>22</v>
      </c>
      <c r="D9294" s="1">
        <v>44649</v>
      </c>
      <c r="E9294" s="4">
        <v>7308</v>
      </c>
      <c r="F9294">
        <v>293</v>
      </c>
    </row>
    <row r="9295" spans="1:6" x14ac:dyDescent="0.25">
      <c r="A9295" t="s">
        <v>53</v>
      </c>
      <c r="B9295" t="s">
        <v>16</v>
      </c>
      <c r="C9295" t="s">
        <v>14</v>
      </c>
      <c r="D9295" s="1">
        <v>44631</v>
      </c>
      <c r="E9295" s="4">
        <v>1421</v>
      </c>
      <c r="F9295">
        <v>158</v>
      </c>
    </row>
    <row r="9296" spans="1:6" x14ac:dyDescent="0.25">
      <c r="A9296" t="s">
        <v>32</v>
      </c>
      <c r="B9296" t="s">
        <v>11</v>
      </c>
      <c r="C9296" t="s">
        <v>50</v>
      </c>
      <c r="D9296" s="1">
        <v>44642</v>
      </c>
      <c r="E9296" s="4">
        <v>1673</v>
      </c>
      <c r="F9296">
        <v>93</v>
      </c>
    </row>
    <row r="9297" spans="1:6" x14ac:dyDescent="0.25">
      <c r="A9297" t="s">
        <v>54</v>
      </c>
      <c r="B9297" t="s">
        <v>9</v>
      </c>
      <c r="C9297" t="s">
        <v>35</v>
      </c>
      <c r="D9297" s="1">
        <v>44629</v>
      </c>
      <c r="E9297" s="4">
        <v>3724</v>
      </c>
      <c r="F9297">
        <v>287</v>
      </c>
    </row>
    <row r="9298" spans="1:6" x14ac:dyDescent="0.25">
      <c r="A9298" t="s">
        <v>54</v>
      </c>
      <c r="B9298" t="s">
        <v>16</v>
      </c>
      <c r="C9298" t="s">
        <v>24</v>
      </c>
      <c r="D9298" s="1">
        <v>44648</v>
      </c>
      <c r="E9298" s="4">
        <v>8092</v>
      </c>
      <c r="F9298">
        <v>324</v>
      </c>
    </row>
    <row r="9299" spans="1:6" x14ac:dyDescent="0.25">
      <c r="A9299" t="s">
        <v>23</v>
      </c>
      <c r="B9299" t="s">
        <v>27</v>
      </c>
      <c r="C9299" t="s">
        <v>12</v>
      </c>
      <c r="D9299" s="1">
        <v>44636</v>
      </c>
      <c r="E9299" s="4">
        <v>4508</v>
      </c>
      <c r="F9299">
        <v>347</v>
      </c>
    </row>
    <row r="9300" spans="1:6" x14ac:dyDescent="0.25">
      <c r="A9300" t="s">
        <v>40</v>
      </c>
      <c r="B9300" t="s">
        <v>27</v>
      </c>
      <c r="C9300" t="s">
        <v>26</v>
      </c>
      <c r="D9300" s="1">
        <v>44624</v>
      </c>
      <c r="E9300" s="4">
        <v>6566</v>
      </c>
      <c r="F9300">
        <v>329</v>
      </c>
    </row>
    <row r="9301" spans="1:6" x14ac:dyDescent="0.25">
      <c r="A9301" t="s">
        <v>8</v>
      </c>
      <c r="B9301" t="s">
        <v>27</v>
      </c>
      <c r="C9301" t="s">
        <v>17</v>
      </c>
      <c r="D9301" s="1">
        <v>44631</v>
      </c>
      <c r="E9301" s="4">
        <v>3164</v>
      </c>
      <c r="F9301">
        <v>110</v>
      </c>
    </row>
    <row r="9302" spans="1:6" x14ac:dyDescent="0.25">
      <c r="A9302" t="s">
        <v>32</v>
      </c>
      <c r="B9302" t="s">
        <v>27</v>
      </c>
      <c r="C9302" t="s">
        <v>14</v>
      </c>
      <c r="D9302" s="1">
        <v>44635</v>
      </c>
      <c r="E9302" s="4">
        <v>1344</v>
      </c>
      <c r="F9302">
        <v>90</v>
      </c>
    </row>
    <row r="9303" spans="1:6" x14ac:dyDescent="0.25">
      <c r="A9303" t="s">
        <v>25</v>
      </c>
      <c r="B9303" t="s">
        <v>16</v>
      </c>
      <c r="C9303" t="s">
        <v>36</v>
      </c>
      <c r="D9303" s="1">
        <v>44631</v>
      </c>
      <c r="E9303" s="4">
        <v>3619</v>
      </c>
      <c r="F9303">
        <v>121</v>
      </c>
    </row>
    <row r="9304" spans="1:6" x14ac:dyDescent="0.25">
      <c r="A9304" t="s">
        <v>46</v>
      </c>
      <c r="B9304" t="s">
        <v>9</v>
      </c>
      <c r="C9304" t="s">
        <v>24</v>
      </c>
      <c r="D9304" s="1">
        <v>44627</v>
      </c>
      <c r="E9304" s="4">
        <v>6335</v>
      </c>
      <c r="F9304">
        <v>276</v>
      </c>
    </row>
    <row r="9305" spans="1:6" x14ac:dyDescent="0.25">
      <c r="A9305" t="s">
        <v>25</v>
      </c>
      <c r="B9305" t="s">
        <v>9</v>
      </c>
      <c r="C9305" t="s">
        <v>14</v>
      </c>
      <c r="D9305" s="1">
        <v>44636</v>
      </c>
      <c r="E9305" s="4">
        <v>4410</v>
      </c>
      <c r="F9305">
        <v>401</v>
      </c>
    </row>
    <row r="9306" spans="1:6" x14ac:dyDescent="0.25">
      <c r="A9306" t="s">
        <v>8</v>
      </c>
      <c r="B9306" t="s">
        <v>11</v>
      </c>
      <c r="C9306" t="s">
        <v>17</v>
      </c>
      <c r="D9306" s="1">
        <v>44631</v>
      </c>
      <c r="E9306" s="4">
        <v>9324</v>
      </c>
      <c r="F9306">
        <v>311</v>
      </c>
    </row>
    <row r="9307" spans="1:6" x14ac:dyDescent="0.25">
      <c r="A9307" t="s">
        <v>10</v>
      </c>
      <c r="B9307" t="s">
        <v>21</v>
      </c>
      <c r="C9307" t="s">
        <v>38</v>
      </c>
      <c r="D9307" s="1">
        <v>44634</v>
      </c>
      <c r="E9307" s="4">
        <v>6440</v>
      </c>
      <c r="F9307">
        <v>293</v>
      </c>
    </row>
    <row r="9308" spans="1:6" x14ac:dyDescent="0.25">
      <c r="A9308" t="s">
        <v>56</v>
      </c>
      <c r="B9308" t="s">
        <v>9</v>
      </c>
      <c r="C9308" t="s">
        <v>26</v>
      </c>
      <c r="D9308" s="1">
        <v>44621</v>
      </c>
      <c r="E9308" s="4">
        <v>9779</v>
      </c>
      <c r="F9308">
        <v>445</v>
      </c>
    </row>
    <row r="9309" spans="1:6" x14ac:dyDescent="0.25">
      <c r="A9309" t="s">
        <v>8</v>
      </c>
      <c r="B9309" t="s">
        <v>27</v>
      </c>
      <c r="C9309" t="s">
        <v>50</v>
      </c>
      <c r="D9309" s="1">
        <v>44642</v>
      </c>
      <c r="E9309" s="4">
        <v>7</v>
      </c>
      <c r="F9309">
        <v>1</v>
      </c>
    </row>
    <row r="9310" spans="1:6" x14ac:dyDescent="0.25">
      <c r="A9310" t="s">
        <v>25</v>
      </c>
      <c r="B9310" t="s">
        <v>11</v>
      </c>
      <c r="C9310" t="s">
        <v>42</v>
      </c>
      <c r="D9310" s="1">
        <v>44648</v>
      </c>
      <c r="E9310" s="4">
        <v>35</v>
      </c>
      <c r="F9310">
        <v>2</v>
      </c>
    </row>
    <row r="9311" spans="1:6" x14ac:dyDescent="0.25">
      <c r="A9311" t="s">
        <v>20</v>
      </c>
      <c r="B9311" t="s">
        <v>11</v>
      </c>
      <c r="C9311" t="s">
        <v>7</v>
      </c>
      <c r="D9311" s="1">
        <v>44627</v>
      </c>
      <c r="E9311" s="4">
        <v>91</v>
      </c>
      <c r="F9311">
        <v>4</v>
      </c>
    </row>
    <row r="9312" spans="1:6" x14ac:dyDescent="0.25">
      <c r="A9312" t="s">
        <v>32</v>
      </c>
      <c r="B9312" t="s">
        <v>21</v>
      </c>
      <c r="C9312" t="s">
        <v>31</v>
      </c>
      <c r="D9312" s="1">
        <v>44644</v>
      </c>
      <c r="E9312" s="4">
        <v>4984</v>
      </c>
      <c r="F9312">
        <v>312</v>
      </c>
    </row>
    <row r="9313" spans="1:6" x14ac:dyDescent="0.25">
      <c r="A9313" t="s">
        <v>29</v>
      </c>
      <c r="B9313" t="s">
        <v>9</v>
      </c>
      <c r="C9313" t="s">
        <v>45</v>
      </c>
      <c r="D9313" s="1">
        <v>44630</v>
      </c>
      <c r="E9313" s="4">
        <v>1540</v>
      </c>
      <c r="F9313">
        <v>77</v>
      </c>
    </row>
    <row r="9314" spans="1:6" x14ac:dyDescent="0.25">
      <c r="A9314" t="s">
        <v>51</v>
      </c>
      <c r="B9314" t="s">
        <v>16</v>
      </c>
      <c r="C9314" t="s">
        <v>12</v>
      </c>
      <c r="D9314" s="1">
        <v>44635</v>
      </c>
      <c r="E9314" s="4">
        <v>10227</v>
      </c>
      <c r="F9314">
        <v>930</v>
      </c>
    </row>
    <row r="9315" spans="1:6" x14ac:dyDescent="0.25">
      <c r="A9315" t="s">
        <v>10</v>
      </c>
      <c r="B9315" t="s">
        <v>9</v>
      </c>
      <c r="C9315" t="s">
        <v>26</v>
      </c>
      <c r="D9315" s="1">
        <v>44621</v>
      </c>
      <c r="E9315" s="4">
        <v>1085</v>
      </c>
      <c r="F9315">
        <v>52</v>
      </c>
    </row>
    <row r="9316" spans="1:6" x14ac:dyDescent="0.25">
      <c r="A9316" t="s">
        <v>15</v>
      </c>
      <c r="B9316" t="s">
        <v>11</v>
      </c>
      <c r="C9316" t="s">
        <v>45</v>
      </c>
      <c r="D9316" s="1">
        <v>44630</v>
      </c>
      <c r="E9316" s="4">
        <v>56</v>
      </c>
      <c r="F9316">
        <v>4</v>
      </c>
    </row>
    <row r="9317" spans="1:6" x14ac:dyDescent="0.25">
      <c r="A9317" t="s">
        <v>5</v>
      </c>
      <c r="B9317" t="s">
        <v>27</v>
      </c>
      <c r="C9317" t="s">
        <v>26</v>
      </c>
      <c r="D9317" s="1">
        <v>44624</v>
      </c>
      <c r="E9317" s="4">
        <v>2646</v>
      </c>
      <c r="F9317">
        <v>156</v>
      </c>
    </row>
    <row r="9318" spans="1:6" x14ac:dyDescent="0.25">
      <c r="A9318" t="s">
        <v>51</v>
      </c>
      <c r="B9318" t="s">
        <v>6</v>
      </c>
      <c r="C9318" t="s">
        <v>30</v>
      </c>
      <c r="D9318" s="1">
        <v>44649</v>
      </c>
      <c r="E9318" s="4">
        <v>12733</v>
      </c>
      <c r="F9318">
        <v>796</v>
      </c>
    </row>
    <row r="9319" spans="1:6" x14ac:dyDescent="0.25">
      <c r="A9319" t="s">
        <v>25</v>
      </c>
      <c r="B9319" t="s">
        <v>11</v>
      </c>
      <c r="C9319" t="s">
        <v>43</v>
      </c>
      <c r="D9319" s="1">
        <v>44627</v>
      </c>
      <c r="E9319" s="4">
        <v>7903</v>
      </c>
      <c r="F9319">
        <v>1318</v>
      </c>
    </row>
    <row r="9320" spans="1:6" x14ac:dyDescent="0.25">
      <c r="A9320" t="s">
        <v>51</v>
      </c>
      <c r="B9320" t="s">
        <v>16</v>
      </c>
      <c r="C9320" t="s">
        <v>43</v>
      </c>
      <c r="D9320" s="1">
        <v>44624</v>
      </c>
      <c r="E9320" s="4">
        <v>889</v>
      </c>
      <c r="F9320">
        <v>127</v>
      </c>
    </row>
    <row r="9321" spans="1:6" x14ac:dyDescent="0.25">
      <c r="A9321" t="s">
        <v>23</v>
      </c>
      <c r="B9321" t="s">
        <v>27</v>
      </c>
      <c r="C9321" t="s">
        <v>42</v>
      </c>
      <c r="D9321" s="1">
        <v>44641</v>
      </c>
      <c r="E9321" s="4">
        <v>2023</v>
      </c>
      <c r="F9321">
        <v>75</v>
      </c>
    </row>
    <row r="9322" spans="1:6" x14ac:dyDescent="0.25">
      <c r="A9322" t="s">
        <v>41</v>
      </c>
      <c r="B9322" t="s">
        <v>21</v>
      </c>
      <c r="C9322" t="s">
        <v>22</v>
      </c>
      <c r="D9322" s="1">
        <v>44641</v>
      </c>
      <c r="E9322" s="4">
        <v>9674</v>
      </c>
      <c r="F9322">
        <v>346</v>
      </c>
    </row>
    <row r="9323" spans="1:6" x14ac:dyDescent="0.25">
      <c r="A9323" t="s">
        <v>8</v>
      </c>
      <c r="B9323" t="s">
        <v>21</v>
      </c>
      <c r="C9323" t="s">
        <v>26</v>
      </c>
      <c r="D9323" s="1">
        <v>44648</v>
      </c>
      <c r="E9323" s="4">
        <v>5320</v>
      </c>
      <c r="F9323">
        <v>254</v>
      </c>
    </row>
    <row r="9324" spans="1:6" x14ac:dyDescent="0.25">
      <c r="A9324" t="s">
        <v>37</v>
      </c>
      <c r="B9324" t="s">
        <v>27</v>
      </c>
      <c r="C9324" t="s">
        <v>24</v>
      </c>
      <c r="D9324" s="1">
        <v>44636</v>
      </c>
      <c r="E9324" s="4">
        <v>3535</v>
      </c>
      <c r="F9324">
        <v>136</v>
      </c>
    </row>
    <row r="9325" spans="1:6" x14ac:dyDescent="0.25">
      <c r="A9325" t="s">
        <v>13</v>
      </c>
      <c r="B9325" t="s">
        <v>11</v>
      </c>
      <c r="C9325" t="s">
        <v>38</v>
      </c>
      <c r="D9325" s="1">
        <v>44622</v>
      </c>
      <c r="E9325" s="4">
        <v>651</v>
      </c>
      <c r="F9325">
        <v>39</v>
      </c>
    </row>
    <row r="9326" spans="1:6" x14ac:dyDescent="0.25">
      <c r="A9326" t="s">
        <v>18</v>
      </c>
      <c r="B9326" t="s">
        <v>21</v>
      </c>
      <c r="C9326" t="s">
        <v>17</v>
      </c>
      <c r="D9326" s="1">
        <v>44641</v>
      </c>
      <c r="E9326" s="4">
        <v>5971</v>
      </c>
      <c r="F9326">
        <v>239</v>
      </c>
    </row>
    <row r="9327" spans="1:6" x14ac:dyDescent="0.25">
      <c r="A9327" t="s">
        <v>40</v>
      </c>
      <c r="B9327" t="s">
        <v>21</v>
      </c>
      <c r="C9327" t="s">
        <v>45</v>
      </c>
      <c r="D9327" s="1">
        <v>44636</v>
      </c>
      <c r="E9327" s="4">
        <v>8526</v>
      </c>
      <c r="F9327">
        <v>474</v>
      </c>
    </row>
    <row r="9328" spans="1:6" x14ac:dyDescent="0.25">
      <c r="A9328" t="s">
        <v>55</v>
      </c>
      <c r="B9328" t="s">
        <v>6</v>
      </c>
      <c r="C9328" t="s">
        <v>38</v>
      </c>
      <c r="D9328" s="1">
        <v>44622</v>
      </c>
      <c r="E9328" s="4">
        <v>3346</v>
      </c>
      <c r="F9328">
        <v>140</v>
      </c>
    </row>
    <row r="9329" spans="1:6" x14ac:dyDescent="0.25">
      <c r="A9329" t="s">
        <v>15</v>
      </c>
      <c r="B9329" t="s">
        <v>21</v>
      </c>
      <c r="C9329" t="s">
        <v>47</v>
      </c>
      <c r="D9329" s="1">
        <v>44636</v>
      </c>
      <c r="E9329" s="4">
        <v>2065</v>
      </c>
      <c r="F9329">
        <v>138</v>
      </c>
    </row>
    <row r="9330" spans="1:6" x14ac:dyDescent="0.25">
      <c r="A9330" t="s">
        <v>32</v>
      </c>
      <c r="B9330" t="s">
        <v>21</v>
      </c>
      <c r="C9330" t="s">
        <v>17</v>
      </c>
      <c r="D9330" s="1">
        <v>44622</v>
      </c>
      <c r="E9330" s="4">
        <v>3374</v>
      </c>
      <c r="F9330">
        <v>130</v>
      </c>
    </row>
    <row r="9331" spans="1:6" x14ac:dyDescent="0.25">
      <c r="A9331" t="s">
        <v>46</v>
      </c>
      <c r="B9331" t="s">
        <v>11</v>
      </c>
      <c r="C9331" t="s">
        <v>24</v>
      </c>
      <c r="D9331" s="1">
        <v>44621</v>
      </c>
      <c r="E9331" s="4">
        <v>4298</v>
      </c>
      <c r="F9331">
        <v>160</v>
      </c>
    </row>
    <row r="9332" spans="1:6" x14ac:dyDescent="0.25">
      <c r="A9332" t="s">
        <v>32</v>
      </c>
      <c r="B9332" t="s">
        <v>16</v>
      </c>
      <c r="C9332" t="s">
        <v>14</v>
      </c>
      <c r="D9332" s="1">
        <v>44622</v>
      </c>
      <c r="E9332" s="4">
        <v>2905</v>
      </c>
      <c r="F9332">
        <v>194</v>
      </c>
    </row>
    <row r="9333" spans="1:6" x14ac:dyDescent="0.25">
      <c r="A9333" t="s">
        <v>13</v>
      </c>
      <c r="B9333" t="s">
        <v>16</v>
      </c>
      <c r="C9333" t="s">
        <v>7</v>
      </c>
      <c r="D9333" s="1">
        <v>44621</v>
      </c>
      <c r="E9333" s="4">
        <v>8638</v>
      </c>
      <c r="F9333">
        <v>320</v>
      </c>
    </row>
    <row r="9334" spans="1:6" x14ac:dyDescent="0.25">
      <c r="A9334" t="s">
        <v>33</v>
      </c>
      <c r="B9334" t="s">
        <v>9</v>
      </c>
      <c r="C9334" t="s">
        <v>14</v>
      </c>
      <c r="D9334" s="1">
        <v>44630</v>
      </c>
      <c r="E9334" s="4">
        <v>4018</v>
      </c>
      <c r="F9334">
        <v>366</v>
      </c>
    </row>
    <row r="9335" spans="1:6" x14ac:dyDescent="0.25">
      <c r="A9335" t="s">
        <v>5</v>
      </c>
      <c r="B9335" t="s">
        <v>16</v>
      </c>
      <c r="C9335" t="s">
        <v>45</v>
      </c>
      <c r="D9335" s="1">
        <v>44641</v>
      </c>
      <c r="E9335" s="4">
        <v>9002</v>
      </c>
      <c r="F9335">
        <v>693</v>
      </c>
    </row>
    <row r="9336" spans="1:6" x14ac:dyDescent="0.25">
      <c r="A9336" t="s">
        <v>46</v>
      </c>
      <c r="B9336" t="s">
        <v>16</v>
      </c>
      <c r="C9336" t="s">
        <v>35</v>
      </c>
      <c r="D9336" s="1">
        <v>44637</v>
      </c>
      <c r="E9336" s="4">
        <v>4592</v>
      </c>
      <c r="F9336">
        <v>354</v>
      </c>
    </row>
    <row r="9337" spans="1:6" x14ac:dyDescent="0.25">
      <c r="A9337" t="s">
        <v>29</v>
      </c>
      <c r="B9337" t="s">
        <v>21</v>
      </c>
      <c r="C9337" t="s">
        <v>24</v>
      </c>
      <c r="D9337" s="1">
        <v>44622</v>
      </c>
      <c r="E9337" s="4">
        <v>2191</v>
      </c>
      <c r="F9337">
        <v>85</v>
      </c>
    </row>
    <row r="9338" spans="1:6" x14ac:dyDescent="0.25">
      <c r="A9338" t="s">
        <v>13</v>
      </c>
      <c r="B9338" t="s">
        <v>9</v>
      </c>
      <c r="C9338" t="s">
        <v>31</v>
      </c>
      <c r="D9338" s="1">
        <v>44645</v>
      </c>
      <c r="E9338" s="4">
        <v>476</v>
      </c>
      <c r="F9338">
        <v>23</v>
      </c>
    </row>
    <row r="9339" spans="1:6" x14ac:dyDescent="0.25">
      <c r="A9339" t="s">
        <v>53</v>
      </c>
      <c r="B9339" t="s">
        <v>27</v>
      </c>
      <c r="C9339" t="s">
        <v>38</v>
      </c>
      <c r="D9339" s="1">
        <v>44622</v>
      </c>
      <c r="E9339" s="4">
        <v>16982</v>
      </c>
      <c r="F9339">
        <v>850</v>
      </c>
    </row>
    <row r="9340" spans="1:6" x14ac:dyDescent="0.25">
      <c r="A9340" t="s">
        <v>33</v>
      </c>
      <c r="B9340" t="s">
        <v>21</v>
      </c>
      <c r="C9340" t="s">
        <v>47</v>
      </c>
      <c r="D9340" s="1">
        <v>44644</v>
      </c>
      <c r="E9340" s="4">
        <v>3388</v>
      </c>
      <c r="F9340">
        <v>283</v>
      </c>
    </row>
    <row r="9341" spans="1:6" x14ac:dyDescent="0.25">
      <c r="A9341" t="s">
        <v>10</v>
      </c>
      <c r="B9341" t="s">
        <v>9</v>
      </c>
      <c r="C9341" t="s">
        <v>42</v>
      </c>
      <c r="D9341" s="1">
        <v>44621</v>
      </c>
      <c r="E9341" s="4">
        <v>3073</v>
      </c>
      <c r="F9341">
        <v>123</v>
      </c>
    </row>
    <row r="9342" spans="1:6" x14ac:dyDescent="0.25">
      <c r="A9342" t="s">
        <v>56</v>
      </c>
      <c r="B9342" t="s">
        <v>6</v>
      </c>
      <c r="C9342" t="s">
        <v>7</v>
      </c>
      <c r="D9342" s="1">
        <v>44648</v>
      </c>
      <c r="E9342" s="4">
        <v>1197</v>
      </c>
      <c r="F9342">
        <v>43</v>
      </c>
    </row>
    <row r="9343" spans="1:6" x14ac:dyDescent="0.25">
      <c r="A9343" t="s">
        <v>54</v>
      </c>
      <c r="B9343" t="s">
        <v>16</v>
      </c>
      <c r="C9343" t="s">
        <v>31</v>
      </c>
      <c r="D9343" s="1">
        <v>44634</v>
      </c>
      <c r="E9343" s="4">
        <v>5607</v>
      </c>
      <c r="F9343">
        <v>244</v>
      </c>
    </row>
    <row r="9344" spans="1:6" x14ac:dyDescent="0.25">
      <c r="A9344" t="s">
        <v>15</v>
      </c>
      <c r="B9344" t="s">
        <v>27</v>
      </c>
      <c r="C9344" t="s">
        <v>22</v>
      </c>
      <c r="D9344" s="1">
        <v>44649</v>
      </c>
      <c r="E9344" s="4">
        <v>3423</v>
      </c>
      <c r="F9344">
        <v>123</v>
      </c>
    </row>
    <row r="9345" spans="1:6" x14ac:dyDescent="0.25">
      <c r="A9345" t="s">
        <v>29</v>
      </c>
      <c r="B9345" t="s">
        <v>16</v>
      </c>
      <c r="C9345" t="s">
        <v>19</v>
      </c>
      <c r="D9345" s="1">
        <v>44621</v>
      </c>
      <c r="E9345" s="4">
        <v>8106</v>
      </c>
      <c r="F9345">
        <v>353</v>
      </c>
    </row>
    <row r="9346" spans="1:6" x14ac:dyDescent="0.25">
      <c r="A9346" t="s">
        <v>54</v>
      </c>
      <c r="B9346" t="s">
        <v>21</v>
      </c>
      <c r="C9346" t="s">
        <v>38</v>
      </c>
      <c r="D9346" s="1">
        <v>44649</v>
      </c>
      <c r="E9346" s="4">
        <v>7357</v>
      </c>
      <c r="F9346">
        <v>351</v>
      </c>
    </row>
    <row r="9347" spans="1:6" x14ac:dyDescent="0.25">
      <c r="A9347" t="s">
        <v>41</v>
      </c>
      <c r="B9347" t="s">
        <v>9</v>
      </c>
      <c r="C9347" t="s">
        <v>42</v>
      </c>
      <c r="D9347" s="1">
        <v>44637</v>
      </c>
      <c r="E9347" s="4">
        <v>4879</v>
      </c>
      <c r="F9347">
        <v>163</v>
      </c>
    </row>
    <row r="9348" spans="1:6" x14ac:dyDescent="0.25">
      <c r="A9348" t="s">
        <v>46</v>
      </c>
      <c r="B9348" t="s">
        <v>6</v>
      </c>
      <c r="C9348" t="s">
        <v>30</v>
      </c>
      <c r="D9348" s="1">
        <v>44644</v>
      </c>
      <c r="E9348" s="4">
        <v>1771</v>
      </c>
      <c r="F9348">
        <v>77</v>
      </c>
    </row>
    <row r="9349" spans="1:6" x14ac:dyDescent="0.25">
      <c r="A9349" t="s">
        <v>20</v>
      </c>
      <c r="B9349" t="s">
        <v>27</v>
      </c>
      <c r="C9349" t="s">
        <v>14</v>
      </c>
      <c r="D9349" s="1">
        <v>44641</v>
      </c>
      <c r="E9349" s="4">
        <v>11914</v>
      </c>
      <c r="F9349">
        <v>1192</v>
      </c>
    </row>
    <row r="9350" spans="1:6" x14ac:dyDescent="0.25">
      <c r="A9350" t="s">
        <v>32</v>
      </c>
      <c r="B9350" t="s">
        <v>9</v>
      </c>
      <c r="C9350" t="s">
        <v>42</v>
      </c>
      <c r="D9350" s="1">
        <v>44623</v>
      </c>
      <c r="E9350" s="4">
        <v>763</v>
      </c>
      <c r="F9350">
        <v>32</v>
      </c>
    </row>
    <row r="9351" spans="1:6" x14ac:dyDescent="0.25">
      <c r="A9351" t="s">
        <v>32</v>
      </c>
      <c r="B9351" t="s">
        <v>11</v>
      </c>
      <c r="C9351" t="s">
        <v>17</v>
      </c>
      <c r="D9351" s="1">
        <v>44643</v>
      </c>
      <c r="E9351" s="4">
        <v>2457</v>
      </c>
      <c r="F9351">
        <v>99</v>
      </c>
    </row>
    <row r="9352" spans="1:6" x14ac:dyDescent="0.25">
      <c r="A9352" t="s">
        <v>46</v>
      </c>
      <c r="B9352" t="s">
        <v>27</v>
      </c>
      <c r="C9352" t="s">
        <v>42</v>
      </c>
      <c r="D9352" s="1">
        <v>44636</v>
      </c>
      <c r="E9352" s="4">
        <v>10094</v>
      </c>
      <c r="F9352">
        <v>374</v>
      </c>
    </row>
    <row r="9353" spans="1:6" x14ac:dyDescent="0.25">
      <c r="A9353" t="s">
        <v>8</v>
      </c>
      <c r="B9353" t="s">
        <v>16</v>
      </c>
      <c r="C9353" t="s">
        <v>26</v>
      </c>
      <c r="D9353" s="1">
        <v>44644</v>
      </c>
      <c r="E9353" s="4">
        <v>3059</v>
      </c>
      <c r="F9353">
        <v>192</v>
      </c>
    </row>
    <row r="9354" spans="1:6" x14ac:dyDescent="0.25">
      <c r="A9354" t="s">
        <v>51</v>
      </c>
      <c r="B9354" t="s">
        <v>11</v>
      </c>
      <c r="C9354" t="s">
        <v>12</v>
      </c>
      <c r="D9354" s="1">
        <v>44623</v>
      </c>
      <c r="E9354" s="4">
        <v>2716</v>
      </c>
      <c r="F9354">
        <v>227</v>
      </c>
    </row>
    <row r="9355" spans="1:6" x14ac:dyDescent="0.25">
      <c r="A9355" t="s">
        <v>53</v>
      </c>
      <c r="B9355" t="s">
        <v>21</v>
      </c>
      <c r="C9355" t="s">
        <v>44</v>
      </c>
      <c r="D9355" s="1">
        <v>44631</v>
      </c>
      <c r="E9355" s="4">
        <v>9114</v>
      </c>
      <c r="F9355">
        <v>608</v>
      </c>
    </row>
    <row r="9356" spans="1:6" x14ac:dyDescent="0.25">
      <c r="A9356" t="s">
        <v>5</v>
      </c>
      <c r="B9356" t="s">
        <v>21</v>
      </c>
      <c r="C9356" t="s">
        <v>22</v>
      </c>
      <c r="D9356" s="1">
        <v>44644</v>
      </c>
      <c r="E9356" s="4">
        <v>11837</v>
      </c>
      <c r="F9356">
        <v>494</v>
      </c>
    </row>
    <row r="9357" spans="1:6" x14ac:dyDescent="0.25">
      <c r="A9357" t="s">
        <v>8</v>
      </c>
      <c r="B9357" t="s">
        <v>11</v>
      </c>
      <c r="C9357" t="s">
        <v>30</v>
      </c>
      <c r="D9357" s="1">
        <v>44637</v>
      </c>
      <c r="E9357" s="4">
        <v>6853</v>
      </c>
      <c r="F9357">
        <v>286</v>
      </c>
    </row>
    <row r="9358" spans="1:6" x14ac:dyDescent="0.25">
      <c r="A9358" t="s">
        <v>51</v>
      </c>
      <c r="B9358" t="s">
        <v>21</v>
      </c>
      <c r="C9358" t="s">
        <v>36</v>
      </c>
      <c r="D9358" s="1">
        <v>44621</v>
      </c>
      <c r="E9358" s="4">
        <v>9310</v>
      </c>
      <c r="F9358">
        <v>345</v>
      </c>
    </row>
    <row r="9359" spans="1:6" x14ac:dyDescent="0.25">
      <c r="A9359" t="s">
        <v>29</v>
      </c>
      <c r="B9359" t="s">
        <v>11</v>
      </c>
      <c r="C9359" t="s">
        <v>47</v>
      </c>
      <c r="D9359" s="1">
        <v>44644</v>
      </c>
      <c r="E9359" s="4">
        <v>11599</v>
      </c>
      <c r="F9359">
        <v>967</v>
      </c>
    </row>
    <row r="9360" spans="1:6" x14ac:dyDescent="0.25">
      <c r="A9360" t="s">
        <v>5</v>
      </c>
      <c r="B9360" t="s">
        <v>11</v>
      </c>
      <c r="C9360" t="s">
        <v>30</v>
      </c>
      <c r="D9360" s="1">
        <v>44649</v>
      </c>
      <c r="E9360" s="4">
        <v>3696</v>
      </c>
      <c r="F9360">
        <v>195</v>
      </c>
    </row>
    <row r="9361" spans="1:6" x14ac:dyDescent="0.25">
      <c r="A9361" t="s">
        <v>25</v>
      </c>
      <c r="B9361" t="s">
        <v>11</v>
      </c>
      <c r="C9361" t="s">
        <v>22</v>
      </c>
      <c r="D9361" s="1">
        <v>44631</v>
      </c>
      <c r="E9361" s="4">
        <v>3934</v>
      </c>
      <c r="F9361">
        <v>164</v>
      </c>
    </row>
    <row r="9362" spans="1:6" x14ac:dyDescent="0.25">
      <c r="A9362" t="s">
        <v>53</v>
      </c>
      <c r="B9362" t="s">
        <v>27</v>
      </c>
      <c r="C9362" t="s">
        <v>26</v>
      </c>
      <c r="D9362" s="1">
        <v>44649</v>
      </c>
      <c r="E9362" s="4">
        <v>1498</v>
      </c>
      <c r="F9362">
        <v>107</v>
      </c>
    </row>
    <row r="9363" spans="1:6" x14ac:dyDescent="0.25">
      <c r="A9363" t="s">
        <v>25</v>
      </c>
      <c r="B9363" t="s">
        <v>27</v>
      </c>
      <c r="C9363" t="s">
        <v>31</v>
      </c>
      <c r="D9363" s="1">
        <v>44649</v>
      </c>
      <c r="E9363" s="4">
        <v>2387</v>
      </c>
      <c r="F9363">
        <v>114</v>
      </c>
    </row>
    <row r="9364" spans="1:6" x14ac:dyDescent="0.25">
      <c r="A9364" t="s">
        <v>29</v>
      </c>
      <c r="B9364" t="s">
        <v>11</v>
      </c>
      <c r="C9364" t="s">
        <v>52</v>
      </c>
      <c r="D9364" s="1">
        <v>44623</v>
      </c>
      <c r="E9364" s="4">
        <v>12719</v>
      </c>
      <c r="F9364">
        <v>1817</v>
      </c>
    </row>
    <row r="9365" spans="1:6" x14ac:dyDescent="0.25">
      <c r="A9365" t="s">
        <v>33</v>
      </c>
      <c r="B9365" t="s">
        <v>9</v>
      </c>
      <c r="C9365" t="s">
        <v>45</v>
      </c>
      <c r="D9365" s="1">
        <v>44649</v>
      </c>
      <c r="E9365" s="4">
        <v>2240</v>
      </c>
      <c r="F9365">
        <v>173</v>
      </c>
    </row>
    <row r="9366" spans="1:6" x14ac:dyDescent="0.25">
      <c r="A9366" t="s">
        <v>8</v>
      </c>
      <c r="B9366" t="s">
        <v>9</v>
      </c>
      <c r="C9366" t="s">
        <v>52</v>
      </c>
      <c r="D9366" s="1">
        <v>44622</v>
      </c>
      <c r="E9366" s="4">
        <v>11039</v>
      </c>
      <c r="F9366">
        <v>1840</v>
      </c>
    </row>
    <row r="9367" spans="1:6" x14ac:dyDescent="0.25">
      <c r="A9367" t="s">
        <v>55</v>
      </c>
      <c r="B9367" t="s">
        <v>6</v>
      </c>
      <c r="C9367" t="s">
        <v>31</v>
      </c>
      <c r="D9367" s="1">
        <v>44621</v>
      </c>
      <c r="E9367" s="4">
        <v>3969</v>
      </c>
      <c r="F9367">
        <v>189</v>
      </c>
    </row>
    <row r="9368" spans="1:6" x14ac:dyDescent="0.25">
      <c r="A9368" t="s">
        <v>34</v>
      </c>
      <c r="B9368" t="s">
        <v>16</v>
      </c>
      <c r="C9368" t="s">
        <v>36</v>
      </c>
      <c r="D9368" s="1">
        <v>44649</v>
      </c>
      <c r="E9368" s="4">
        <v>18480</v>
      </c>
      <c r="F9368">
        <v>740</v>
      </c>
    </row>
    <row r="9369" spans="1:6" x14ac:dyDescent="0.25">
      <c r="A9369" t="s">
        <v>55</v>
      </c>
      <c r="B9369" t="s">
        <v>11</v>
      </c>
      <c r="C9369" t="s">
        <v>26</v>
      </c>
      <c r="D9369" s="1">
        <v>44624</v>
      </c>
      <c r="E9369" s="4">
        <v>13811</v>
      </c>
      <c r="F9369">
        <v>768</v>
      </c>
    </row>
    <row r="9370" spans="1:6" x14ac:dyDescent="0.25">
      <c r="A9370" t="s">
        <v>57</v>
      </c>
      <c r="B9370" t="s">
        <v>21</v>
      </c>
      <c r="C9370" t="s">
        <v>47</v>
      </c>
      <c r="D9370" s="1">
        <v>44648</v>
      </c>
      <c r="E9370" s="4">
        <v>9590</v>
      </c>
      <c r="F9370">
        <v>738</v>
      </c>
    </row>
    <row r="9371" spans="1:6" x14ac:dyDescent="0.25">
      <c r="A9371" t="s">
        <v>8</v>
      </c>
      <c r="B9371" t="s">
        <v>11</v>
      </c>
      <c r="C9371" t="s">
        <v>31</v>
      </c>
      <c r="D9371" s="1">
        <v>44648</v>
      </c>
      <c r="E9371" s="4">
        <v>9730</v>
      </c>
      <c r="F9371">
        <v>443</v>
      </c>
    </row>
    <row r="9372" spans="1:6" x14ac:dyDescent="0.25">
      <c r="A9372" t="s">
        <v>39</v>
      </c>
      <c r="B9372" t="s">
        <v>16</v>
      </c>
      <c r="C9372" t="s">
        <v>26</v>
      </c>
      <c r="D9372" s="1">
        <v>44643</v>
      </c>
      <c r="E9372" s="4">
        <v>2779</v>
      </c>
      <c r="F9372">
        <v>127</v>
      </c>
    </row>
    <row r="9373" spans="1:6" x14ac:dyDescent="0.25">
      <c r="A9373" t="s">
        <v>55</v>
      </c>
      <c r="B9373" t="s">
        <v>9</v>
      </c>
      <c r="C9373" t="s">
        <v>52</v>
      </c>
      <c r="D9373" s="1">
        <v>44636</v>
      </c>
      <c r="E9373" s="4">
        <v>3262</v>
      </c>
      <c r="F9373">
        <v>297</v>
      </c>
    </row>
    <row r="9374" spans="1:6" x14ac:dyDescent="0.25">
      <c r="A9374" t="s">
        <v>10</v>
      </c>
      <c r="B9374" t="s">
        <v>6</v>
      </c>
      <c r="C9374" t="s">
        <v>14</v>
      </c>
      <c r="D9374" s="1">
        <v>44634</v>
      </c>
      <c r="E9374" s="4">
        <v>2254</v>
      </c>
      <c r="F9374">
        <v>161</v>
      </c>
    </row>
    <row r="9375" spans="1:6" x14ac:dyDescent="0.25">
      <c r="A9375" t="s">
        <v>57</v>
      </c>
      <c r="B9375" t="s">
        <v>16</v>
      </c>
      <c r="C9375" t="s">
        <v>42</v>
      </c>
      <c r="D9375" s="1">
        <v>44627</v>
      </c>
      <c r="E9375" s="4">
        <v>1365</v>
      </c>
      <c r="F9375">
        <v>46</v>
      </c>
    </row>
    <row r="9376" spans="1:6" x14ac:dyDescent="0.25">
      <c r="A9376" t="s">
        <v>40</v>
      </c>
      <c r="B9376" t="s">
        <v>9</v>
      </c>
      <c r="C9376" t="s">
        <v>43</v>
      </c>
      <c r="D9376" s="1">
        <v>44624</v>
      </c>
      <c r="E9376" s="4">
        <v>154</v>
      </c>
      <c r="F9376">
        <v>22</v>
      </c>
    </row>
    <row r="9377" spans="1:6" x14ac:dyDescent="0.25">
      <c r="A9377" t="s">
        <v>46</v>
      </c>
      <c r="B9377" t="s">
        <v>21</v>
      </c>
      <c r="C9377" t="s">
        <v>43</v>
      </c>
      <c r="D9377" s="1">
        <v>44644</v>
      </c>
      <c r="E9377" s="4">
        <v>13419</v>
      </c>
      <c r="F9377">
        <v>1491</v>
      </c>
    </row>
    <row r="9378" spans="1:6" x14ac:dyDescent="0.25">
      <c r="A9378" t="s">
        <v>46</v>
      </c>
      <c r="B9378" t="s">
        <v>27</v>
      </c>
      <c r="C9378" t="s">
        <v>52</v>
      </c>
      <c r="D9378" s="1">
        <v>44649</v>
      </c>
      <c r="E9378" s="4">
        <v>4711</v>
      </c>
      <c r="F9378">
        <v>472</v>
      </c>
    </row>
    <row r="9379" spans="1:6" x14ac:dyDescent="0.25">
      <c r="A9379" t="s">
        <v>49</v>
      </c>
      <c r="B9379" t="s">
        <v>6</v>
      </c>
      <c r="C9379" t="s">
        <v>17</v>
      </c>
      <c r="D9379" s="1">
        <v>44644</v>
      </c>
      <c r="E9379" s="4">
        <v>5271</v>
      </c>
      <c r="F9379">
        <v>203</v>
      </c>
    </row>
    <row r="9380" spans="1:6" x14ac:dyDescent="0.25">
      <c r="A9380" t="s">
        <v>49</v>
      </c>
      <c r="B9380" t="s">
        <v>11</v>
      </c>
      <c r="C9380" t="s">
        <v>19</v>
      </c>
      <c r="D9380" s="1">
        <v>44636</v>
      </c>
      <c r="E9380" s="4">
        <v>7714</v>
      </c>
      <c r="F9380">
        <v>386</v>
      </c>
    </row>
    <row r="9381" spans="1:6" x14ac:dyDescent="0.25">
      <c r="A9381" t="s">
        <v>13</v>
      </c>
      <c r="B9381" t="s">
        <v>9</v>
      </c>
      <c r="C9381" t="s">
        <v>14</v>
      </c>
      <c r="D9381" s="1">
        <v>44631</v>
      </c>
      <c r="E9381" s="4">
        <v>9275</v>
      </c>
      <c r="F9381">
        <v>1160</v>
      </c>
    </row>
    <row r="9382" spans="1:6" x14ac:dyDescent="0.25">
      <c r="A9382" t="s">
        <v>37</v>
      </c>
      <c r="B9382" t="s">
        <v>9</v>
      </c>
      <c r="C9382" t="s">
        <v>30</v>
      </c>
      <c r="D9382" s="1">
        <v>44627</v>
      </c>
      <c r="E9382" s="4">
        <v>4620</v>
      </c>
      <c r="F9382">
        <v>244</v>
      </c>
    </row>
    <row r="9383" spans="1:6" x14ac:dyDescent="0.25">
      <c r="A9383" t="s">
        <v>29</v>
      </c>
      <c r="B9383" t="s">
        <v>9</v>
      </c>
      <c r="C9383" t="s">
        <v>7</v>
      </c>
      <c r="D9383" s="1">
        <v>44642</v>
      </c>
      <c r="E9383" s="4">
        <v>3927</v>
      </c>
      <c r="F9383">
        <v>171</v>
      </c>
    </row>
    <row r="9384" spans="1:6" x14ac:dyDescent="0.25">
      <c r="A9384" t="s">
        <v>39</v>
      </c>
      <c r="B9384" t="s">
        <v>6</v>
      </c>
      <c r="C9384" t="s">
        <v>24</v>
      </c>
      <c r="D9384" s="1">
        <v>44635</v>
      </c>
      <c r="E9384" s="4">
        <v>3493</v>
      </c>
      <c r="F9384">
        <v>159</v>
      </c>
    </row>
    <row r="9385" spans="1:6" x14ac:dyDescent="0.25">
      <c r="A9385" t="s">
        <v>56</v>
      </c>
      <c r="B9385" t="s">
        <v>16</v>
      </c>
      <c r="C9385" t="s">
        <v>50</v>
      </c>
      <c r="D9385" s="1">
        <v>44630</v>
      </c>
      <c r="E9385" s="4">
        <v>12663</v>
      </c>
      <c r="F9385">
        <v>745</v>
      </c>
    </row>
    <row r="9386" spans="1:6" x14ac:dyDescent="0.25">
      <c r="A9386" t="s">
        <v>56</v>
      </c>
      <c r="B9386" t="s">
        <v>11</v>
      </c>
      <c r="C9386" t="s">
        <v>19</v>
      </c>
      <c r="D9386" s="1">
        <v>44650</v>
      </c>
      <c r="E9386" s="4">
        <v>875</v>
      </c>
      <c r="F9386">
        <v>59</v>
      </c>
    </row>
    <row r="9387" spans="1:6" x14ac:dyDescent="0.25">
      <c r="A9387" t="s">
        <v>23</v>
      </c>
      <c r="B9387" t="s">
        <v>11</v>
      </c>
      <c r="C9387" t="s">
        <v>30</v>
      </c>
      <c r="D9387" s="1">
        <v>44645</v>
      </c>
      <c r="E9387" s="4">
        <v>3514</v>
      </c>
      <c r="F9387">
        <v>153</v>
      </c>
    </row>
    <row r="9388" spans="1:6" x14ac:dyDescent="0.25">
      <c r="A9388" t="s">
        <v>39</v>
      </c>
      <c r="B9388" t="s">
        <v>11</v>
      </c>
      <c r="C9388" t="s">
        <v>42</v>
      </c>
      <c r="D9388" s="1">
        <v>44623</v>
      </c>
      <c r="E9388" s="4">
        <v>8953</v>
      </c>
      <c r="F9388">
        <v>320</v>
      </c>
    </row>
    <row r="9389" spans="1:6" x14ac:dyDescent="0.25">
      <c r="A9389" t="s">
        <v>39</v>
      </c>
      <c r="B9389" t="s">
        <v>27</v>
      </c>
      <c r="C9389" t="s">
        <v>35</v>
      </c>
      <c r="D9389" s="1">
        <v>44641</v>
      </c>
      <c r="E9389" s="4">
        <v>3997</v>
      </c>
      <c r="F9389">
        <v>267</v>
      </c>
    </row>
    <row r="9390" spans="1:6" x14ac:dyDescent="0.25">
      <c r="A9390" t="s">
        <v>49</v>
      </c>
      <c r="B9390" t="s">
        <v>11</v>
      </c>
      <c r="C9390" t="s">
        <v>47</v>
      </c>
      <c r="D9390" s="1">
        <v>44629</v>
      </c>
      <c r="E9390" s="4">
        <v>13888</v>
      </c>
      <c r="F9390">
        <v>1389</v>
      </c>
    </row>
    <row r="9391" spans="1:6" x14ac:dyDescent="0.25">
      <c r="A9391" t="s">
        <v>53</v>
      </c>
      <c r="B9391" t="s">
        <v>21</v>
      </c>
      <c r="C9391" t="s">
        <v>38</v>
      </c>
      <c r="D9391" s="1">
        <v>44649</v>
      </c>
      <c r="E9391" s="4">
        <v>812</v>
      </c>
      <c r="F9391">
        <v>43</v>
      </c>
    </row>
    <row r="9392" spans="1:6" x14ac:dyDescent="0.25">
      <c r="A9392" t="s">
        <v>29</v>
      </c>
      <c r="B9392" t="s">
        <v>27</v>
      </c>
      <c r="C9392" t="s">
        <v>42</v>
      </c>
      <c r="D9392" s="1">
        <v>44627</v>
      </c>
      <c r="E9392" s="4">
        <v>3535</v>
      </c>
      <c r="F9392">
        <v>142</v>
      </c>
    </row>
    <row r="9393" spans="1:6" x14ac:dyDescent="0.25">
      <c r="A9393" t="s">
        <v>33</v>
      </c>
      <c r="B9393" t="s">
        <v>11</v>
      </c>
      <c r="C9393" t="s">
        <v>31</v>
      </c>
      <c r="D9393" s="1">
        <v>44631</v>
      </c>
      <c r="E9393" s="4">
        <v>7588</v>
      </c>
      <c r="F9393">
        <v>447</v>
      </c>
    </row>
    <row r="9394" spans="1:6" x14ac:dyDescent="0.25">
      <c r="A9394" t="s">
        <v>51</v>
      </c>
      <c r="B9394" t="s">
        <v>21</v>
      </c>
      <c r="C9394" t="s">
        <v>50</v>
      </c>
      <c r="D9394" s="1">
        <v>44643</v>
      </c>
      <c r="E9394" s="4">
        <v>4277</v>
      </c>
      <c r="F9394">
        <v>306</v>
      </c>
    </row>
    <row r="9395" spans="1:6" x14ac:dyDescent="0.25">
      <c r="A9395" t="s">
        <v>32</v>
      </c>
      <c r="B9395" t="s">
        <v>11</v>
      </c>
      <c r="C9395" t="s">
        <v>47</v>
      </c>
      <c r="D9395" s="1">
        <v>44624</v>
      </c>
      <c r="E9395" s="4">
        <v>1946</v>
      </c>
      <c r="F9395">
        <v>130</v>
      </c>
    </row>
    <row r="9396" spans="1:6" x14ac:dyDescent="0.25">
      <c r="A9396" t="s">
        <v>54</v>
      </c>
      <c r="B9396" t="s">
        <v>21</v>
      </c>
      <c r="C9396" t="s">
        <v>12</v>
      </c>
      <c r="D9396" s="1">
        <v>44645</v>
      </c>
      <c r="E9396" s="4">
        <v>546</v>
      </c>
      <c r="F9396">
        <v>42</v>
      </c>
    </row>
    <row r="9397" spans="1:6" x14ac:dyDescent="0.25">
      <c r="A9397" t="s">
        <v>25</v>
      </c>
      <c r="B9397" t="s">
        <v>16</v>
      </c>
      <c r="C9397" t="s">
        <v>35</v>
      </c>
      <c r="D9397" s="1">
        <v>44621</v>
      </c>
      <c r="E9397" s="4">
        <v>1001</v>
      </c>
      <c r="F9397">
        <v>126</v>
      </c>
    </row>
    <row r="9398" spans="1:6" x14ac:dyDescent="0.25">
      <c r="A9398" t="s">
        <v>33</v>
      </c>
      <c r="B9398" t="s">
        <v>16</v>
      </c>
      <c r="C9398" t="s">
        <v>30</v>
      </c>
      <c r="D9398" s="1">
        <v>44623</v>
      </c>
      <c r="E9398" s="4">
        <v>175</v>
      </c>
      <c r="F9398">
        <v>9</v>
      </c>
    </row>
    <row r="9399" spans="1:6" x14ac:dyDescent="0.25">
      <c r="A9399" t="s">
        <v>51</v>
      </c>
      <c r="B9399" t="s">
        <v>16</v>
      </c>
      <c r="C9399" t="s">
        <v>24</v>
      </c>
      <c r="D9399" s="1">
        <v>44630</v>
      </c>
      <c r="E9399" s="4">
        <v>5782</v>
      </c>
      <c r="F9399">
        <v>290</v>
      </c>
    </row>
    <row r="9400" spans="1:6" x14ac:dyDescent="0.25">
      <c r="A9400" t="s">
        <v>23</v>
      </c>
      <c r="B9400" t="s">
        <v>16</v>
      </c>
      <c r="C9400" t="s">
        <v>7</v>
      </c>
      <c r="D9400" s="1">
        <v>44641</v>
      </c>
      <c r="E9400" s="4">
        <v>490</v>
      </c>
      <c r="F9400">
        <v>21</v>
      </c>
    </row>
    <row r="9401" spans="1:6" x14ac:dyDescent="0.25">
      <c r="A9401" t="s">
        <v>20</v>
      </c>
      <c r="B9401" t="s">
        <v>27</v>
      </c>
      <c r="C9401" t="s">
        <v>48</v>
      </c>
      <c r="D9401" s="1">
        <v>44644</v>
      </c>
      <c r="E9401" s="4">
        <v>15372</v>
      </c>
      <c r="F9401">
        <v>592</v>
      </c>
    </row>
    <row r="9402" spans="1:6" x14ac:dyDescent="0.25">
      <c r="A9402" t="s">
        <v>55</v>
      </c>
      <c r="B9402" t="s">
        <v>16</v>
      </c>
      <c r="C9402" t="s">
        <v>52</v>
      </c>
      <c r="D9402" s="1">
        <v>44630</v>
      </c>
      <c r="E9402" s="4">
        <v>4557</v>
      </c>
      <c r="F9402">
        <v>415</v>
      </c>
    </row>
    <row r="9403" spans="1:6" x14ac:dyDescent="0.25">
      <c r="A9403" t="s">
        <v>51</v>
      </c>
      <c r="B9403" t="s">
        <v>27</v>
      </c>
      <c r="C9403" t="s">
        <v>43</v>
      </c>
      <c r="D9403" s="1">
        <v>44643</v>
      </c>
      <c r="E9403" s="4">
        <v>5425</v>
      </c>
      <c r="F9403">
        <v>603</v>
      </c>
    </row>
    <row r="9404" spans="1:6" x14ac:dyDescent="0.25">
      <c r="A9404" t="s">
        <v>37</v>
      </c>
      <c r="B9404" t="s">
        <v>21</v>
      </c>
      <c r="C9404" t="s">
        <v>43</v>
      </c>
      <c r="D9404" s="1">
        <v>44622</v>
      </c>
      <c r="E9404" s="4">
        <v>6685</v>
      </c>
      <c r="F9404">
        <v>955</v>
      </c>
    </row>
    <row r="9405" spans="1:6" x14ac:dyDescent="0.25">
      <c r="A9405" t="s">
        <v>15</v>
      </c>
      <c r="B9405" t="s">
        <v>16</v>
      </c>
      <c r="C9405" t="s">
        <v>17</v>
      </c>
      <c r="D9405" s="1">
        <v>44637</v>
      </c>
      <c r="E9405" s="4">
        <v>609</v>
      </c>
      <c r="F9405">
        <v>24</v>
      </c>
    </row>
    <row r="9406" spans="1:6" x14ac:dyDescent="0.25">
      <c r="A9406" t="s">
        <v>10</v>
      </c>
      <c r="B9406" t="s">
        <v>27</v>
      </c>
      <c r="C9406" t="s">
        <v>50</v>
      </c>
      <c r="D9406" s="1">
        <v>44645</v>
      </c>
      <c r="E9406" s="4">
        <v>2149</v>
      </c>
      <c r="F9406">
        <v>120</v>
      </c>
    </row>
    <row r="9407" spans="1:6" x14ac:dyDescent="0.25">
      <c r="A9407" t="s">
        <v>13</v>
      </c>
      <c r="B9407" t="s">
        <v>11</v>
      </c>
      <c r="C9407" t="s">
        <v>28</v>
      </c>
      <c r="D9407" s="1">
        <v>44644</v>
      </c>
      <c r="E9407" s="4">
        <v>1925</v>
      </c>
      <c r="F9407">
        <v>175</v>
      </c>
    </row>
    <row r="9408" spans="1:6" x14ac:dyDescent="0.25">
      <c r="A9408" t="s">
        <v>5</v>
      </c>
      <c r="B9408" t="s">
        <v>6</v>
      </c>
      <c r="C9408" t="s">
        <v>19</v>
      </c>
      <c r="D9408" s="1">
        <v>44643</v>
      </c>
      <c r="E9408" s="4">
        <v>5761</v>
      </c>
      <c r="F9408">
        <v>275</v>
      </c>
    </row>
    <row r="9409" spans="1:6" x14ac:dyDescent="0.25">
      <c r="A9409" t="s">
        <v>46</v>
      </c>
      <c r="B9409" t="s">
        <v>27</v>
      </c>
      <c r="C9409" t="s">
        <v>45</v>
      </c>
      <c r="D9409" s="1">
        <v>44635</v>
      </c>
      <c r="E9409" s="4">
        <v>4760</v>
      </c>
      <c r="F9409">
        <v>251</v>
      </c>
    </row>
    <row r="9410" spans="1:6" x14ac:dyDescent="0.25">
      <c r="A9410" t="s">
        <v>54</v>
      </c>
      <c r="B9410" t="s">
        <v>6</v>
      </c>
      <c r="C9410" t="s">
        <v>38</v>
      </c>
      <c r="D9410" s="1">
        <v>44629</v>
      </c>
      <c r="E9410" s="4">
        <v>9653</v>
      </c>
      <c r="F9410">
        <v>568</v>
      </c>
    </row>
    <row r="9411" spans="1:6" x14ac:dyDescent="0.25">
      <c r="A9411" t="s">
        <v>41</v>
      </c>
      <c r="B9411" t="s">
        <v>21</v>
      </c>
      <c r="C9411" t="s">
        <v>36</v>
      </c>
      <c r="D9411" s="1">
        <v>44638</v>
      </c>
      <c r="E9411" s="4">
        <v>2205</v>
      </c>
      <c r="F9411">
        <v>89</v>
      </c>
    </row>
    <row r="9412" spans="1:6" x14ac:dyDescent="0.25">
      <c r="A9412" t="s">
        <v>5</v>
      </c>
      <c r="B9412" t="s">
        <v>6</v>
      </c>
      <c r="C9412" t="s">
        <v>48</v>
      </c>
      <c r="D9412" s="1">
        <v>44622</v>
      </c>
      <c r="E9412" s="4">
        <v>19873</v>
      </c>
      <c r="F9412">
        <v>765</v>
      </c>
    </row>
    <row r="9413" spans="1:6" x14ac:dyDescent="0.25">
      <c r="A9413" t="s">
        <v>49</v>
      </c>
      <c r="B9413" t="s">
        <v>27</v>
      </c>
      <c r="C9413" t="s">
        <v>43</v>
      </c>
      <c r="D9413" s="1">
        <v>44621</v>
      </c>
      <c r="E9413" s="4">
        <v>11144</v>
      </c>
      <c r="F9413">
        <v>1239</v>
      </c>
    </row>
    <row r="9414" spans="1:6" x14ac:dyDescent="0.25">
      <c r="A9414" t="s">
        <v>10</v>
      </c>
      <c r="B9414" t="s">
        <v>11</v>
      </c>
      <c r="C9414" t="s">
        <v>14</v>
      </c>
      <c r="D9414" s="1">
        <v>44645</v>
      </c>
      <c r="E9414" s="4">
        <v>10899</v>
      </c>
      <c r="F9414">
        <v>1363</v>
      </c>
    </row>
    <row r="9415" spans="1:6" x14ac:dyDescent="0.25">
      <c r="A9415" t="s">
        <v>46</v>
      </c>
      <c r="B9415" t="s">
        <v>11</v>
      </c>
      <c r="C9415" t="s">
        <v>26</v>
      </c>
      <c r="D9415" s="1">
        <v>44624</v>
      </c>
      <c r="E9415" s="4">
        <v>8064</v>
      </c>
      <c r="F9415">
        <v>475</v>
      </c>
    </row>
    <row r="9416" spans="1:6" x14ac:dyDescent="0.25">
      <c r="A9416" t="s">
        <v>40</v>
      </c>
      <c r="B9416" t="s">
        <v>27</v>
      </c>
      <c r="C9416" t="s">
        <v>47</v>
      </c>
      <c r="D9416" s="1">
        <v>44629</v>
      </c>
      <c r="E9416" s="4">
        <v>3220</v>
      </c>
      <c r="F9416">
        <v>190</v>
      </c>
    </row>
    <row r="9417" spans="1:6" x14ac:dyDescent="0.25">
      <c r="A9417" t="s">
        <v>15</v>
      </c>
      <c r="B9417" t="s">
        <v>11</v>
      </c>
      <c r="C9417" t="s">
        <v>44</v>
      </c>
      <c r="D9417" s="1">
        <v>44628</v>
      </c>
      <c r="E9417" s="4">
        <v>5586</v>
      </c>
      <c r="F9417">
        <v>266</v>
      </c>
    </row>
    <row r="9418" spans="1:6" x14ac:dyDescent="0.25">
      <c r="A9418" t="s">
        <v>29</v>
      </c>
      <c r="B9418" t="s">
        <v>16</v>
      </c>
      <c r="C9418" t="s">
        <v>7</v>
      </c>
      <c r="D9418" s="1">
        <v>44645</v>
      </c>
      <c r="E9418" s="4">
        <v>8225</v>
      </c>
      <c r="F9418">
        <v>294</v>
      </c>
    </row>
    <row r="9419" spans="1:6" x14ac:dyDescent="0.25">
      <c r="A9419" t="s">
        <v>46</v>
      </c>
      <c r="B9419" t="s">
        <v>27</v>
      </c>
      <c r="C9419" t="s">
        <v>19</v>
      </c>
      <c r="D9419" s="1">
        <v>44649</v>
      </c>
      <c r="E9419" s="4">
        <v>4592</v>
      </c>
      <c r="F9419">
        <v>242</v>
      </c>
    </row>
    <row r="9420" spans="1:6" x14ac:dyDescent="0.25">
      <c r="A9420" t="s">
        <v>34</v>
      </c>
      <c r="B9420" t="s">
        <v>9</v>
      </c>
      <c r="C9420" t="s">
        <v>7</v>
      </c>
      <c r="D9420" s="1">
        <v>44637</v>
      </c>
      <c r="E9420" s="4">
        <v>994</v>
      </c>
      <c r="F9420">
        <v>42</v>
      </c>
    </row>
    <row r="9421" spans="1:6" x14ac:dyDescent="0.25">
      <c r="A9421" t="s">
        <v>18</v>
      </c>
      <c r="B9421" t="s">
        <v>21</v>
      </c>
      <c r="C9421" t="s">
        <v>14</v>
      </c>
      <c r="D9421" s="1">
        <v>44648</v>
      </c>
      <c r="E9421" s="4">
        <v>8715</v>
      </c>
      <c r="F9421">
        <v>671</v>
      </c>
    </row>
    <row r="9422" spans="1:6" x14ac:dyDescent="0.25">
      <c r="A9422" t="s">
        <v>32</v>
      </c>
      <c r="B9422" t="s">
        <v>6</v>
      </c>
      <c r="C9422" t="s">
        <v>50</v>
      </c>
      <c r="D9422" s="1">
        <v>44649</v>
      </c>
      <c r="E9422" s="4">
        <v>399</v>
      </c>
      <c r="F9422">
        <v>23</v>
      </c>
    </row>
    <row r="9423" spans="1:6" x14ac:dyDescent="0.25">
      <c r="A9423" t="s">
        <v>23</v>
      </c>
      <c r="B9423" t="s">
        <v>16</v>
      </c>
      <c r="C9423" t="s">
        <v>30</v>
      </c>
      <c r="D9423" s="1">
        <v>44621</v>
      </c>
      <c r="E9423" s="4">
        <v>7567</v>
      </c>
      <c r="F9423">
        <v>329</v>
      </c>
    </row>
    <row r="9424" spans="1:6" x14ac:dyDescent="0.25">
      <c r="A9424" t="s">
        <v>33</v>
      </c>
      <c r="B9424" t="s">
        <v>11</v>
      </c>
      <c r="C9424" t="s">
        <v>43</v>
      </c>
      <c r="D9424" s="1">
        <v>44627</v>
      </c>
      <c r="E9424" s="4">
        <v>9555</v>
      </c>
      <c r="F9424">
        <v>956</v>
      </c>
    </row>
    <row r="9425" spans="1:6" x14ac:dyDescent="0.25">
      <c r="A9425" t="s">
        <v>57</v>
      </c>
      <c r="B9425" t="s">
        <v>11</v>
      </c>
      <c r="C9425" t="s">
        <v>22</v>
      </c>
      <c r="D9425" s="1">
        <v>44631</v>
      </c>
      <c r="E9425" s="4">
        <v>4144</v>
      </c>
      <c r="F9425">
        <v>173</v>
      </c>
    </row>
    <row r="9426" spans="1:6" x14ac:dyDescent="0.25">
      <c r="A9426" t="s">
        <v>8</v>
      </c>
      <c r="B9426" t="s">
        <v>9</v>
      </c>
      <c r="C9426" t="s">
        <v>35</v>
      </c>
      <c r="D9426" s="1">
        <v>44641</v>
      </c>
      <c r="E9426" s="4">
        <v>8708</v>
      </c>
      <c r="F9426">
        <v>968</v>
      </c>
    </row>
    <row r="9427" spans="1:6" x14ac:dyDescent="0.25">
      <c r="A9427" t="s">
        <v>46</v>
      </c>
      <c r="B9427" t="s">
        <v>9</v>
      </c>
      <c r="C9427" t="s">
        <v>44</v>
      </c>
      <c r="D9427" s="1">
        <v>44638</v>
      </c>
      <c r="E9427" s="4">
        <v>406</v>
      </c>
      <c r="F9427">
        <v>18</v>
      </c>
    </row>
    <row r="9428" spans="1:6" x14ac:dyDescent="0.25">
      <c r="A9428" t="s">
        <v>54</v>
      </c>
      <c r="B9428" t="s">
        <v>6</v>
      </c>
      <c r="C9428" t="s">
        <v>7</v>
      </c>
      <c r="D9428" s="1">
        <v>44644</v>
      </c>
      <c r="E9428" s="4">
        <v>4893</v>
      </c>
      <c r="F9428">
        <v>196</v>
      </c>
    </row>
    <row r="9429" spans="1:6" x14ac:dyDescent="0.25">
      <c r="A9429" t="s">
        <v>10</v>
      </c>
      <c r="B9429" t="s">
        <v>27</v>
      </c>
      <c r="C9429" t="s">
        <v>36</v>
      </c>
      <c r="D9429" s="1">
        <v>44623</v>
      </c>
      <c r="E9429" s="4">
        <v>8036</v>
      </c>
      <c r="F9429">
        <v>310</v>
      </c>
    </row>
    <row r="9430" spans="1:6" x14ac:dyDescent="0.25">
      <c r="A9430" t="s">
        <v>54</v>
      </c>
      <c r="B9430" t="s">
        <v>11</v>
      </c>
      <c r="C9430" t="s">
        <v>45</v>
      </c>
      <c r="D9430" s="1">
        <v>44634</v>
      </c>
      <c r="E9430" s="4">
        <v>11025</v>
      </c>
      <c r="F9430">
        <v>849</v>
      </c>
    </row>
    <row r="9431" spans="1:6" x14ac:dyDescent="0.25">
      <c r="A9431" t="s">
        <v>20</v>
      </c>
      <c r="B9431" t="s">
        <v>27</v>
      </c>
      <c r="C9431" t="s">
        <v>38</v>
      </c>
      <c r="D9431" s="1">
        <v>44643</v>
      </c>
      <c r="E9431" s="4">
        <v>280</v>
      </c>
      <c r="F9431">
        <v>13</v>
      </c>
    </row>
    <row r="9432" spans="1:6" x14ac:dyDescent="0.25">
      <c r="A9432" t="s">
        <v>51</v>
      </c>
      <c r="B9432" t="s">
        <v>9</v>
      </c>
      <c r="C9432" t="s">
        <v>12</v>
      </c>
      <c r="D9432" s="1">
        <v>44641</v>
      </c>
      <c r="E9432" s="4">
        <v>854</v>
      </c>
      <c r="F9432">
        <v>54</v>
      </c>
    </row>
    <row r="9433" spans="1:6" x14ac:dyDescent="0.25">
      <c r="A9433" t="s">
        <v>57</v>
      </c>
      <c r="B9433" t="s">
        <v>6</v>
      </c>
      <c r="C9433" t="s">
        <v>44</v>
      </c>
      <c r="D9433" s="1">
        <v>44621</v>
      </c>
      <c r="E9433" s="4">
        <v>13160</v>
      </c>
      <c r="F9433">
        <v>732</v>
      </c>
    </row>
    <row r="9434" spans="1:6" x14ac:dyDescent="0.25">
      <c r="A9434" t="s">
        <v>53</v>
      </c>
      <c r="B9434" t="s">
        <v>21</v>
      </c>
      <c r="C9434" t="s">
        <v>30</v>
      </c>
      <c r="D9434" s="1">
        <v>44622</v>
      </c>
      <c r="E9434" s="4">
        <v>1932</v>
      </c>
      <c r="F9434">
        <v>102</v>
      </c>
    </row>
    <row r="9435" spans="1:6" x14ac:dyDescent="0.25">
      <c r="A9435" t="s">
        <v>15</v>
      </c>
      <c r="B9435" t="s">
        <v>9</v>
      </c>
      <c r="C9435" t="s">
        <v>17</v>
      </c>
      <c r="D9435" s="1">
        <v>44648</v>
      </c>
      <c r="E9435" s="4">
        <v>5817</v>
      </c>
      <c r="F9435">
        <v>182</v>
      </c>
    </row>
    <row r="9436" spans="1:6" x14ac:dyDescent="0.25">
      <c r="A9436" t="s">
        <v>18</v>
      </c>
      <c r="B9436" t="s">
        <v>27</v>
      </c>
      <c r="C9436" t="s">
        <v>50</v>
      </c>
      <c r="D9436" s="1">
        <v>44648</v>
      </c>
      <c r="E9436" s="4">
        <v>322</v>
      </c>
      <c r="F9436">
        <v>22</v>
      </c>
    </row>
    <row r="9437" spans="1:6" x14ac:dyDescent="0.25">
      <c r="A9437" t="s">
        <v>29</v>
      </c>
      <c r="B9437" t="s">
        <v>9</v>
      </c>
      <c r="C9437" t="s">
        <v>30</v>
      </c>
      <c r="D9437" s="1">
        <v>44621</v>
      </c>
      <c r="E9437" s="4">
        <v>12537</v>
      </c>
      <c r="F9437">
        <v>570</v>
      </c>
    </row>
    <row r="9438" spans="1:6" x14ac:dyDescent="0.25">
      <c r="A9438" t="s">
        <v>40</v>
      </c>
      <c r="B9438" t="s">
        <v>21</v>
      </c>
      <c r="C9438" t="s">
        <v>28</v>
      </c>
      <c r="D9438" s="1">
        <v>44624</v>
      </c>
      <c r="E9438" s="4">
        <v>1225</v>
      </c>
      <c r="F9438">
        <v>82</v>
      </c>
    </row>
    <row r="9439" spans="1:6" x14ac:dyDescent="0.25">
      <c r="A9439" t="s">
        <v>13</v>
      </c>
      <c r="B9439" t="s">
        <v>6</v>
      </c>
      <c r="C9439" t="s">
        <v>14</v>
      </c>
      <c r="D9439" s="1">
        <v>44634</v>
      </c>
      <c r="E9439" s="4">
        <v>5124</v>
      </c>
      <c r="F9439">
        <v>427</v>
      </c>
    </row>
    <row r="9440" spans="1:6" x14ac:dyDescent="0.25">
      <c r="A9440" t="s">
        <v>34</v>
      </c>
      <c r="B9440" t="s">
        <v>21</v>
      </c>
      <c r="C9440" t="s">
        <v>26</v>
      </c>
      <c r="D9440" s="1">
        <v>44649</v>
      </c>
      <c r="E9440" s="4">
        <v>6034</v>
      </c>
      <c r="F9440">
        <v>431</v>
      </c>
    </row>
    <row r="9441" spans="1:6" x14ac:dyDescent="0.25">
      <c r="A9441" t="s">
        <v>37</v>
      </c>
      <c r="B9441" t="s">
        <v>6</v>
      </c>
      <c r="C9441" t="s">
        <v>35</v>
      </c>
      <c r="D9441" s="1">
        <v>44637</v>
      </c>
      <c r="E9441" s="4">
        <v>7903</v>
      </c>
      <c r="F9441">
        <v>988</v>
      </c>
    </row>
    <row r="9442" spans="1:6" x14ac:dyDescent="0.25">
      <c r="A9442" t="s">
        <v>5</v>
      </c>
      <c r="B9442" t="s">
        <v>16</v>
      </c>
      <c r="C9442" t="s">
        <v>30</v>
      </c>
      <c r="D9442" s="1">
        <v>44622</v>
      </c>
      <c r="E9442" s="4">
        <v>707</v>
      </c>
      <c r="F9442">
        <v>31</v>
      </c>
    </row>
    <row r="9443" spans="1:6" x14ac:dyDescent="0.25">
      <c r="A9443" t="s">
        <v>37</v>
      </c>
      <c r="B9443" t="s">
        <v>21</v>
      </c>
      <c r="C9443" t="s">
        <v>17</v>
      </c>
      <c r="D9443" s="1">
        <v>44648</v>
      </c>
      <c r="E9443" s="4">
        <v>14609</v>
      </c>
      <c r="F9443">
        <v>562</v>
      </c>
    </row>
    <row r="9444" spans="1:6" x14ac:dyDescent="0.25">
      <c r="A9444" t="s">
        <v>20</v>
      </c>
      <c r="B9444" t="s">
        <v>6</v>
      </c>
      <c r="C9444" t="s">
        <v>22</v>
      </c>
      <c r="D9444" s="1">
        <v>44634</v>
      </c>
      <c r="E9444" s="4">
        <v>9205</v>
      </c>
      <c r="F9444">
        <v>439</v>
      </c>
    </row>
    <row r="9445" spans="1:6" x14ac:dyDescent="0.25">
      <c r="A9445" t="s">
        <v>39</v>
      </c>
      <c r="B9445" t="s">
        <v>16</v>
      </c>
      <c r="C9445" t="s">
        <v>7</v>
      </c>
      <c r="D9445" s="1">
        <v>44623</v>
      </c>
      <c r="E9445" s="4">
        <v>5705</v>
      </c>
      <c r="F9445">
        <v>204</v>
      </c>
    </row>
    <row r="9446" spans="1:6" x14ac:dyDescent="0.25">
      <c r="A9446" t="s">
        <v>34</v>
      </c>
      <c r="B9446" t="s">
        <v>11</v>
      </c>
      <c r="C9446" t="s">
        <v>38</v>
      </c>
      <c r="D9446" s="1">
        <v>44634</v>
      </c>
      <c r="E9446" s="4">
        <v>3325</v>
      </c>
      <c r="F9446">
        <v>167</v>
      </c>
    </row>
    <row r="9447" spans="1:6" x14ac:dyDescent="0.25">
      <c r="A9447" t="s">
        <v>57</v>
      </c>
      <c r="B9447" t="s">
        <v>27</v>
      </c>
      <c r="C9447" t="s">
        <v>36</v>
      </c>
      <c r="D9447" s="1">
        <v>44629</v>
      </c>
      <c r="E9447" s="4">
        <v>4900</v>
      </c>
      <c r="F9447">
        <v>205</v>
      </c>
    </row>
    <row r="9448" spans="1:6" x14ac:dyDescent="0.25">
      <c r="A9448" t="s">
        <v>37</v>
      </c>
      <c r="B9448" t="s">
        <v>16</v>
      </c>
      <c r="C9448" t="s">
        <v>24</v>
      </c>
      <c r="D9448" s="1">
        <v>44624</v>
      </c>
      <c r="E9448" s="4">
        <v>8911</v>
      </c>
      <c r="F9448">
        <v>388</v>
      </c>
    </row>
    <row r="9449" spans="1:6" x14ac:dyDescent="0.25">
      <c r="A9449" t="s">
        <v>57</v>
      </c>
      <c r="B9449" t="s">
        <v>6</v>
      </c>
      <c r="C9449" t="s">
        <v>36</v>
      </c>
      <c r="D9449" s="1">
        <v>44644</v>
      </c>
      <c r="E9449" s="4">
        <v>1316</v>
      </c>
      <c r="F9449">
        <v>51</v>
      </c>
    </row>
    <row r="9450" spans="1:6" x14ac:dyDescent="0.25">
      <c r="A9450" t="s">
        <v>40</v>
      </c>
      <c r="B9450" t="s">
        <v>11</v>
      </c>
      <c r="C9450" t="s">
        <v>42</v>
      </c>
      <c r="D9450" s="1">
        <v>44621</v>
      </c>
      <c r="E9450" s="4">
        <v>4340</v>
      </c>
      <c r="F9450">
        <v>155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80A68-B336-4AE4-A29A-AEE043A39AEB}">
  <dimension ref="B1:K9455"/>
  <sheetViews>
    <sheetView topLeftCell="A9401" workbookViewId="0">
      <selection activeCell="K2" sqref="K2"/>
    </sheetView>
  </sheetViews>
  <sheetFormatPr defaultRowHeight="15" x14ac:dyDescent="0.25"/>
  <cols>
    <col min="2" max="2" width="20.85546875" bestFit="1" customWidth="1"/>
    <col min="3" max="3" width="15" bestFit="1" customWidth="1"/>
    <col min="4" max="4" width="21.85546875" bestFit="1" customWidth="1"/>
    <col min="5" max="5" width="10.7109375" bestFit="1" customWidth="1"/>
    <col min="6" max="6" width="20.85546875" bestFit="1" customWidth="1"/>
    <col min="7" max="7" width="14.7109375" bestFit="1" customWidth="1"/>
    <col min="8" max="8" width="11.28515625" bestFit="1" customWidth="1"/>
    <col min="10" max="10" width="15" bestFit="1" customWidth="1"/>
  </cols>
  <sheetData>
    <row r="1" spans="2:11" x14ac:dyDescent="0.25">
      <c r="C1" s="6" t="s">
        <v>94</v>
      </c>
      <c r="D1" s="6" t="s">
        <v>93</v>
      </c>
      <c r="G1" s="6" t="s">
        <v>95</v>
      </c>
      <c r="H1" s="6" t="s">
        <v>96</v>
      </c>
    </row>
    <row r="2" spans="2:11" x14ac:dyDescent="0.25">
      <c r="B2" s="2" t="s">
        <v>74</v>
      </c>
      <c r="C2" s="4">
        <f>SUBTOTAL(9,sales[Revenue])</f>
        <v>46086887</v>
      </c>
      <c r="D2" s="4">
        <f>SUBTOTAL(9,sales[Profit])</f>
        <v>26598524.499999907</v>
      </c>
      <c r="F2" s="2" t="s">
        <v>97</v>
      </c>
      <c r="G2" s="7" t="str" cm="1">
        <f t="array" ref="G2:H2">_xlfn.CHOOSECOLS(_xlfn.XLOOKUP(SUBTOTAL(4,sales[Revenue]),sales[Revenue],sales[]), 1, 5)</f>
        <v>Jehu Rudeforth</v>
      </c>
      <c r="H2" s="4">
        <v>26138</v>
      </c>
      <c r="J2" s="2" t="s">
        <v>106</v>
      </c>
      <c r="K2">
        <f>SUBTOTAL(3,sales[Sales Person])</f>
        <v>9449</v>
      </c>
    </row>
    <row r="6" spans="2:11" x14ac:dyDescent="0.25">
      <c r="B6" t="s">
        <v>0</v>
      </c>
      <c r="C6" t="s">
        <v>1</v>
      </c>
      <c r="D6" t="s">
        <v>2</v>
      </c>
      <c r="E6" t="s">
        <v>3</v>
      </c>
      <c r="F6" t="s">
        <v>99</v>
      </c>
      <c r="G6" t="s">
        <v>4</v>
      </c>
      <c r="H6" t="s">
        <v>100</v>
      </c>
      <c r="I6" t="s">
        <v>93</v>
      </c>
    </row>
    <row r="7" spans="2:11" x14ac:dyDescent="0.25">
      <c r="B7" t="s">
        <v>5</v>
      </c>
      <c r="C7" t="s">
        <v>6</v>
      </c>
      <c r="D7" t="s">
        <v>7</v>
      </c>
      <c r="E7" s="1">
        <v>44197</v>
      </c>
      <c r="F7" s="4">
        <v>2037</v>
      </c>
      <c r="G7">
        <v>422</v>
      </c>
      <c r="H7" s="3">
        <f>_xlfn.XLOOKUP(sales[[#This Row],[Product]],products[Product],products[Cost per box])*sales[[#This Row],[Boxes]]</f>
        <v>2173.3000000000002</v>
      </c>
      <c r="I7" s="4">
        <f>sales[[#This Row],[Revenue]]-sales[[#This Row],[Cost]]</f>
        <v>-136.30000000000018</v>
      </c>
    </row>
    <row r="8" spans="2:11" x14ac:dyDescent="0.25">
      <c r="B8" t="s">
        <v>8</v>
      </c>
      <c r="C8" t="s">
        <v>9</v>
      </c>
      <c r="D8" t="s">
        <v>7</v>
      </c>
      <c r="E8" s="1">
        <v>44197</v>
      </c>
      <c r="F8" s="4">
        <v>6160</v>
      </c>
      <c r="G8">
        <v>126</v>
      </c>
      <c r="H8" s="3">
        <f>_xlfn.XLOOKUP(sales[[#This Row],[Product]],products[Product],products[Cost per box])*sales[[#This Row],[Boxes]]</f>
        <v>648.90000000000009</v>
      </c>
      <c r="I8" s="4">
        <f>sales[[#This Row],[Revenue]]-sales[[#This Row],[Cost]]</f>
        <v>5511.1</v>
      </c>
    </row>
    <row r="9" spans="2:11" x14ac:dyDescent="0.25">
      <c r="B9" t="s">
        <v>10</v>
      </c>
      <c r="C9" t="s">
        <v>11</v>
      </c>
      <c r="D9" t="s">
        <v>12</v>
      </c>
      <c r="E9" s="1">
        <v>44197</v>
      </c>
      <c r="F9" s="4">
        <v>1442</v>
      </c>
      <c r="G9">
        <v>200</v>
      </c>
      <c r="H9" s="3">
        <f>_xlfn.XLOOKUP(sales[[#This Row],[Product]],products[Product],products[Cost per box])*sales[[#This Row],[Boxes]]</f>
        <v>1686</v>
      </c>
      <c r="I9" s="4">
        <f>sales[[#This Row],[Revenue]]-sales[[#This Row],[Cost]]</f>
        <v>-244</v>
      </c>
    </row>
    <row r="10" spans="2:11" x14ac:dyDescent="0.25">
      <c r="B10" t="s">
        <v>13</v>
      </c>
      <c r="C10" t="s">
        <v>9</v>
      </c>
      <c r="D10" t="s">
        <v>14</v>
      </c>
      <c r="E10" s="1">
        <v>44197</v>
      </c>
      <c r="F10" s="4">
        <v>6979</v>
      </c>
      <c r="G10">
        <v>252</v>
      </c>
      <c r="H10" s="3">
        <f>_xlfn.XLOOKUP(sales[[#This Row],[Product]],products[Product],products[Cost per box])*sales[[#This Row],[Boxes]]</f>
        <v>1590.12</v>
      </c>
      <c r="I10" s="4">
        <f>sales[[#This Row],[Revenue]]-sales[[#This Row],[Cost]]</f>
        <v>5388.88</v>
      </c>
    </row>
    <row r="11" spans="2:11" x14ac:dyDescent="0.25">
      <c r="B11" t="s">
        <v>15</v>
      </c>
      <c r="C11" t="s">
        <v>16</v>
      </c>
      <c r="D11" t="s">
        <v>17</v>
      </c>
      <c r="E11" s="1">
        <v>44197</v>
      </c>
      <c r="F11" s="4">
        <v>966</v>
      </c>
      <c r="G11">
        <v>71</v>
      </c>
      <c r="H11" s="3">
        <f>_xlfn.XLOOKUP(sales[[#This Row],[Product]],products[Product],products[Cost per box])*sales[[#This Row],[Boxes]]</f>
        <v>482.8</v>
      </c>
      <c r="I11" s="4">
        <f>sales[[#This Row],[Revenue]]-sales[[#This Row],[Cost]]</f>
        <v>483.2</v>
      </c>
    </row>
    <row r="12" spans="2:11" x14ac:dyDescent="0.25">
      <c r="B12" t="s">
        <v>18</v>
      </c>
      <c r="C12" t="s">
        <v>16</v>
      </c>
      <c r="D12" t="s">
        <v>19</v>
      </c>
      <c r="E12" s="1">
        <v>44197</v>
      </c>
      <c r="F12" s="4">
        <v>7924</v>
      </c>
      <c r="G12">
        <v>124</v>
      </c>
      <c r="H12" s="3">
        <f>_xlfn.XLOOKUP(sales[[#This Row],[Product]],products[Product],products[Cost per box])*sales[[#This Row],[Boxes]]</f>
        <v>1268.52</v>
      </c>
      <c r="I12" s="4">
        <f>sales[[#This Row],[Revenue]]-sales[[#This Row],[Cost]]</f>
        <v>6655.48</v>
      </c>
    </row>
    <row r="13" spans="2:11" x14ac:dyDescent="0.25">
      <c r="B13" t="s">
        <v>20</v>
      </c>
      <c r="C13" t="s">
        <v>21</v>
      </c>
      <c r="D13" t="s">
        <v>22</v>
      </c>
      <c r="E13" s="1">
        <v>44197</v>
      </c>
      <c r="F13" s="4">
        <v>2996</v>
      </c>
      <c r="G13">
        <v>88</v>
      </c>
      <c r="H13" s="3">
        <f>_xlfn.XLOOKUP(sales[[#This Row],[Product]],products[Product],products[Cost per box])*sales[[#This Row],[Boxes]]</f>
        <v>723.36</v>
      </c>
      <c r="I13" s="4">
        <f>sales[[#This Row],[Revenue]]-sales[[#This Row],[Cost]]</f>
        <v>2272.64</v>
      </c>
    </row>
    <row r="14" spans="2:11" x14ac:dyDescent="0.25">
      <c r="B14" t="s">
        <v>23</v>
      </c>
      <c r="C14" t="s">
        <v>16</v>
      </c>
      <c r="D14" t="s">
        <v>24</v>
      </c>
      <c r="E14" s="1">
        <v>44197</v>
      </c>
      <c r="F14" s="4">
        <v>1981</v>
      </c>
      <c r="G14">
        <v>471</v>
      </c>
      <c r="H14" s="3">
        <f>_xlfn.XLOOKUP(sales[[#This Row],[Product]],products[Product],products[Cost per box])*sales[[#This Row],[Boxes]]</f>
        <v>4950.21</v>
      </c>
      <c r="I14" s="4">
        <f>sales[[#This Row],[Revenue]]-sales[[#This Row],[Cost]]</f>
        <v>-2969.21</v>
      </c>
    </row>
    <row r="15" spans="2:11" x14ac:dyDescent="0.25">
      <c r="B15" t="s">
        <v>10</v>
      </c>
      <c r="C15" t="s">
        <v>11</v>
      </c>
      <c r="D15" t="s">
        <v>14</v>
      </c>
      <c r="E15" s="1">
        <v>44197</v>
      </c>
      <c r="F15" s="4">
        <v>1456</v>
      </c>
      <c r="G15">
        <v>10</v>
      </c>
      <c r="H15" s="3">
        <f>_xlfn.XLOOKUP(sales[[#This Row],[Product]],products[Product],products[Cost per box])*sales[[#This Row],[Boxes]]</f>
        <v>63.099999999999994</v>
      </c>
      <c r="I15" s="4">
        <f>sales[[#This Row],[Revenue]]-sales[[#This Row],[Cost]]</f>
        <v>1392.9</v>
      </c>
    </row>
    <row r="16" spans="2:11" x14ac:dyDescent="0.25">
      <c r="B16" t="s">
        <v>25</v>
      </c>
      <c r="C16" t="s">
        <v>16</v>
      </c>
      <c r="D16" t="s">
        <v>26</v>
      </c>
      <c r="E16" s="1">
        <v>44197</v>
      </c>
      <c r="F16" s="4">
        <v>5257</v>
      </c>
      <c r="G16">
        <v>577</v>
      </c>
      <c r="H16" s="3">
        <f>_xlfn.XLOOKUP(sales[[#This Row],[Product]],products[Product],products[Cost per box])*sales[[#This Row],[Boxes]]</f>
        <v>3710.1099999999997</v>
      </c>
      <c r="I16" s="4">
        <f>sales[[#This Row],[Revenue]]-sales[[#This Row],[Cost]]</f>
        <v>1546.8900000000003</v>
      </c>
    </row>
    <row r="17" spans="2:9" x14ac:dyDescent="0.25">
      <c r="B17" t="s">
        <v>8</v>
      </c>
      <c r="C17" t="s">
        <v>27</v>
      </c>
      <c r="D17" t="s">
        <v>28</v>
      </c>
      <c r="E17" s="1">
        <v>44197</v>
      </c>
      <c r="F17" s="4">
        <v>4767</v>
      </c>
      <c r="G17">
        <v>189</v>
      </c>
      <c r="H17" s="3">
        <f>_xlfn.XLOOKUP(sales[[#This Row],[Product]],products[Product],products[Cost per box])*sales[[#This Row],[Boxes]]</f>
        <v>521.64</v>
      </c>
      <c r="I17" s="4">
        <f>sales[[#This Row],[Revenue]]-sales[[#This Row],[Cost]]</f>
        <v>4245.3599999999997</v>
      </c>
    </row>
    <row r="18" spans="2:9" x14ac:dyDescent="0.25">
      <c r="B18" t="s">
        <v>29</v>
      </c>
      <c r="C18" t="s">
        <v>11</v>
      </c>
      <c r="D18" t="s">
        <v>26</v>
      </c>
      <c r="E18" s="1">
        <v>44197</v>
      </c>
      <c r="F18" s="4">
        <v>4718</v>
      </c>
      <c r="G18">
        <v>67</v>
      </c>
      <c r="H18" s="3">
        <f>_xlfn.XLOOKUP(sales[[#This Row],[Product]],products[Product],products[Cost per box])*sales[[#This Row],[Boxes]]</f>
        <v>430.81</v>
      </c>
      <c r="I18" s="4">
        <f>sales[[#This Row],[Revenue]]-sales[[#This Row],[Cost]]</f>
        <v>4287.1899999999996</v>
      </c>
    </row>
    <row r="19" spans="2:9" x14ac:dyDescent="0.25">
      <c r="B19" t="s">
        <v>29</v>
      </c>
      <c r="C19" t="s">
        <v>6</v>
      </c>
      <c r="D19" t="s">
        <v>30</v>
      </c>
      <c r="E19" s="1">
        <v>44197</v>
      </c>
      <c r="F19" s="4">
        <v>9303</v>
      </c>
      <c r="G19">
        <v>82</v>
      </c>
      <c r="H19" s="3">
        <f>_xlfn.XLOOKUP(sales[[#This Row],[Product]],products[Product],products[Cost per box])*sales[[#This Row],[Boxes]]</f>
        <v>301.76</v>
      </c>
      <c r="I19" s="4">
        <f>sales[[#This Row],[Revenue]]-sales[[#This Row],[Cost]]</f>
        <v>9001.24</v>
      </c>
    </row>
    <row r="20" spans="2:9" x14ac:dyDescent="0.25">
      <c r="B20" t="s">
        <v>29</v>
      </c>
      <c r="C20" t="s">
        <v>16</v>
      </c>
      <c r="D20" t="s">
        <v>31</v>
      </c>
      <c r="E20" s="1">
        <v>44197</v>
      </c>
      <c r="F20" s="4">
        <v>14</v>
      </c>
      <c r="G20">
        <v>1</v>
      </c>
      <c r="H20" s="3">
        <f>_xlfn.XLOOKUP(sales[[#This Row],[Product]],products[Product],products[Cost per box])*sales[[#This Row],[Boxes]]</f>
        <v>5.72</v>
      </c>
      <c r="I20" s="4">
        <f>sales[[#This Row],[Revenue]]-sales[[#This Row],[Cost]]</f>
        <v>8.2800000000000011</v>
      </c>
    </row>
    <row r="21" spans="2:9" x14ac:dyDescent="0.25">
      <c r="B21" t="s">
        <v>32</v>
      </c>
      <c r="C21" t="s">
        <v>6</v>
      </c>
      <c r="D21" t="s">
        <v>12</v>
      </c>
      <c r="E21" s="1">
        <v>44197</v>
      </c>
      <c r="F21" s="4">
        <v>7518</v>
      </c>
      <c r="G21">
        <v>9</v>
      </c>
      <c r="H21" s="3">
        <f>_xlfn.XLOOKUP(sales[[#This Row],[Product]],products[Product],products[Cost per box])*sales[[#This Row],[Boxes]]</f>
        <v>75.87</v>
      </c>
      <c r="I21" s="4">
        <f>sales[[#This Row],[Revenue]]-sales[[#This Row],[Cost]]</f>
        <v>7442.13</v>
      </c>
    </row>
    <row r="22" spans="2:9" x14ac:dyDescent="0.25">
      <c r="B22" t="s">
        <v>29</v>
      </c>
      <c r="C22" t="s">
        <v>11</v>
      </c>
      <c r="D22" t="s">
        <v>14</v>
      </c>
      <c r="E22" s="1">
        <v>44197</v>
      </c>
      <c r="F22" s="4">
        <v>7651</v>
      </c>
      <c r="G22">
        <v>288</v>
      </c>
      <c r="H22" s="3">
        <f>_xlfn.XLOOKUP(sales[[#This Row],[Product]],products[Product],products[Cost per box])*sales[[#This Row],[Boxes]]</f>
        <v>1817.28</v>
      </c>
      <c r="I22" s="4">
        <f>sales[[#This Row],[Revenue]]-sales[[#This Row],[Cost]]</f>
        <v>5833.72</v>
      </c>
    </row>
    <row r="23" spans="2:9" x14ac:dyDescent="0.25">
      <c r="B23" t="s">
        <v>33</v>
      </c>
      <c r="C23" t="s">
        <v>16</v>
      </c>
      <c r="D23" t="s">
        <v>14</v>
      </c>
      <c r="E23" s="1">
        <v>44197</v>
      </c>
      <c r="F23" s="4">
        <v>2359</v>
      </c>
      <c r="G23">
        <v>125</v>
      </c>
      <c r="H23" s="3">
        <f>_xlfn.XLOOKUP(sales[[#This Row],[Product]],products[Product],products[Cost per box])*sales[[#This Row],[Boxes]]</f>
        <v>788.75</v>
      </c>
      <c r="I23" s="4">
        <f>sales[[#This Row],[Revenue]]-sales[[#This Row],[Cost]]</f>
        <v>1570.25</v>
      </c>
    </row>
    <row r="24" spans="2:9" x14ac:dyDescent="0.25">
      <c r="B24" t="s">
        <v>20</v>
      </c>
      <c r="C24" t="s">
        <v>11</v>
      </c>
      <c r="D24" t="s">
        <v>24</v>
      </c>
      <c r="E24" s="1">
        <v>44197</v>
      </c>
      <c r="F24" s="4">
        <v>70</v>
      </c>
      <c r="G24">
        <v>396</v>
      </c>
      <c r="H24" s="3">
        <f>_xlfn.XLOOKUP(sales[[#This Row],[Product]],products[Product],products[Cost per box])*sales[[#This Row],[Boxes]]</f>
        <v>4161.96</v>
      </c>
      <c r="I24" s="4">
        <f>sales[[#This Row],[Revenue]]-sales[[#This Row],[Cost]]</f>
        <v>-4091.96</v>
      </c>
    </row>
    <row r="25" spans="2:9" x14ac:dyDescent="0.25">
      <c r="B25" t="s">
        <v>23</v>
      </c>
      <c r="C25" t="s">
        <v>16</v>
      </c>
      <c r="D25" t="s">
        <v>28</v>
      </c>
      <c r="E25" s="1">
        <v>44197</v>
      </c>
      <c r="F25" s="4">
        <v>399</v>
      </c>
      <c r="G25">
        <v>70</v>
      </c>
      <c r="H25" s="3">
        <f>_xlfn.XLOOKUP(sales[[#This Row],[Product]],products[Product],products[Cost per box])*sales[[#This Row],[Boxes]]</f>
        <v>193.2</v>
      </c>
      <c r="I25" s="4">
        <f>sales[[#This Row],[Revenue]]-sales[[#This Row],[Cost]]</f>
        <v>205.8</v>
      </c>
    </row>
    <row r="26" spans="2:9" x14ac:dyDescent="0.25">
      <c r="B26" t="s">
        <v>34</v>
      </c>
      <c r="C26" t="s">
        <v>16</v>
      </c>
      <c r="D26" t="s">
        <v>35</v>
      </c>
      <c r="E26" s="1">
        <v>44197</v>
      </c>
      <c r="F26" s="4">
        <v>3801</v>
      </c>
      <c r="G26">
        <v>52</v>
      </c>
      <c r="H26" s="3">
        <f>_xlfn.XLOOKUP(sales[[#This Row],[Product]],products[Product],products[Cost per box])*sales[[#This Row],[Boxes]]</f>
        <v>137.79999999999998</v>
      </c>
      <c r="I26" s="4">
        <f>sales[[#This Row],[Revenue]]-sales[[#This Row],[Cost]]</f>
        <v>3663.2</v>
      </c>
    </row>
    <row r="27" spans="2:9" x14ac:dyDescent="0.25">
      <c r="B27" t="s">
        <v>20</v>
      </c>
      <c r="C27" t="s">
        <v>27</v>
      </c>
      <c r="D27" t="s">
        <v>19</v>
      </c>
      <c r="E27" s="1">
        <v>44197</v>
      </c>
      <c r="F27" s="4">
        <v>5201</v>
      </c>
      <c r="G27">
        <v>97</v>
      </c>
      <c r="H27" s="3">
        <f>_xlfn.XLOOKUP(sales[[#This Row],[Product]],products[Product],products[Cost per box])*sales[[#This Row],[Boxes]]</f>
        <v>992.31000000000006</v>
      </c>
      <c r="I27" s="4">
        <f>sales[[#This Row],[Revenue]]-sales[[#This Row],[Cost]]</f>
        <v>4208.6899999999996</v>
      </c>
    </row>
    <row r="28" spans="2:9" x14ac:dyDescent="0.25">
      <c r="B28" t="s">
        <v>10</v>
      </c>
      <c r="C28" t="s">
        <v>16</v>
      </c>
      <c r="D28" t="s">
        <v>19</v>
      </c>
      <c r="E28" s="1">
        <v>44197</v>
      </c>
      <c r="F28" s="4">
        <v>2450</v>
      </c>
      <c r="G28">
        <v>55</v>
      </c>
      <c r="H28" s="3">
        <f>_xlfn.XLOOKUP(sales[[#This Row],[Product]],products[Product],products[Cost per box])*sales[[#This Row],[Boxes]]</f>
        <v>562.65</v>
      </c>
      <c r="I28" s="4">
        <f>sales[[#This Row],[Revenue]]-sales[[#This Row],[Cost]]</f>
        <v>1887.35</v>
      </c>
    </row>
    <row r="29" spans="2:9" x14ac:dyDescent="0.25">
      <c r="B29" t="s">
        <v>15</v>
      </c>
      <c r="C29" t="s">
        <v>9</v>
      </c>
      <c r="D29" t="s">
        <v>36</v>
      </c>
      <c r="E29" s="1">
        <v>44197</v>
      </c>
      <c r="F29" s="4">
        <v>5131</v>
      </c>
      <c r="G29">
        <v>619</v>
      </c>
      <c r="H29" s="3">
        <f>_xlfn.XLOOKUP(sales[[#This Row],[Product]],products[Product],products[Cost per box])*sales[[#This Row],[Boxes]]</f>
        <v>3119.76</v>
      </c>
      <c r="I29" s="4">
        <f>sales[[#This Row],[Revenue]]-sales[[#This Row],[Cost]]</f>
        <v>2011.2399999999998</v>
      </c>
    </row>
    <row r="30" spans="2:9" x14ac:dyDescent="0.25">
      <c r="B30" t="s">
        <v>37</v>
      </c>
      <c r="C30" t="s">
        <v>16</v>
      </c>
      <c r="D30" t="s">
        <v>26</v>
      </c>
      <c r="E30" s="1">
        <v>44197</v>
      </c>
      <c r="F30" s="4">
        <v>5369</v>
      </c>
      <c r="G30">
        <v>26</v>
      </c>
      <c r="H30" s="3">
        <f>_xlfn.XLOOKUP(sales[[#This Row],[Product]],products[Product],products[Cost per box])*sales[[#This Row],[Boxes]]</f>
        <v>167.18</v>
      </c>
      <c r="I30" s="4">
        <f>sales[[#This Row],[Revenue]]-sales[[#This Row],[Cost]]</f>
        <v>5201.82</v>
      </c>
    </row>
    <row r="31" spans="2:9" x14ac:dyDescent="0.25">
      <c r="B31" t="s">
        <v>15</v>
      </c>
      <c r="C31" t="s">
        <v>27</v>
      </c>
      <c r="D31" t="s">
        <v>38</v>
      </c>
      <c r="E31" s="1">
        <v>44197</v>
      </c>
      <c r="F31" s="4">
        <v>728</v>
      </c>
      <c r="G31">
        <v>634</v>
      </c>
      <c r="H31" s="3">
        <f>_xlfn.XLOOKUP(sales[[#This Row],[Product]],products[Product],products[Cost per box])*sales[[#This Row],[Boxes]]</f>
        <v>6301.96</v>
      </c>
      <c r="I31" s="4">
        <f>sales[[#This Row],[Revenue]]-sales[[#This Row],[Cost]]</f>
        <v>-5573.96</v>
      </c>
    </row>
    <row r="32" spans="2:9" x14ac:dyDescent="0.25">
      <c r="B32" t="s">
        <v>39</v>
      </c>
      <c r="C32" t="s">
        <v>6</v>
      </c>
      <c r="D32" t="s">
        <v>17</v>
      </c>
      <c r="E32" s="1">
        <v>44197</v>
      </c>
      <c r="F32" s="4">
        <v>5880</v>
      </c>
      <c r="G32">
        <v>11</v>
      </c>
      <c r="H32" s="3">
        <f>_xlfn.XLOOKUP(sales[[#This Row],[Product]],products[Product],products[Cost per box])*sales[[#This Row],[Boxes]]</f>
        <v>74.8</v>
      </c>
      <c r="I32" s="4">
        <f>sales[[#This Row],[Revenue]]-sales[[#This Row],[Cost]]</f>
        <v>5805.2</v>
      </c>
    </row>
    <row r="33" spans="2:9" x14ac:dyDescent="0.25">
      <c r="B33" t="s">
        <v>40</v>
      </c>
      <c r="C33" t="s">
        <v>6</v>
      </c>
      <c r="D33" t="s">
        <v>22</v>
      </c>
      <c r="E33" s="1">
        <v>44197</v>
      </c>
      <c r="F33" s="4">
        <v>1148</v>
      </c>
      <c r="G33">
        <v>285</v>
      </c>
      <c r="H33" s="3">
        <f>_xlfn.XLOOKUP(sales[[#This Row],[Product]],products[Product],products[Cost per box])*sales[[#This Row],[Boxes]]</f>
        <v>2342.7000000000003</v>
      </c>
      <c r="I33" s="4">
        <f>sales[[#This Row],[Revenue]]-sales[[#This Row],[Cost]]</f>
        <v>-1194.7000000000003</v>
      </c>
    </row>
    <row r="34" spans="2:9" x14ac:dyDescent="0.25">
      <c r="B34" t="s">
        <v>34</v>
      </c>
      <c r="C34" t="s">
        <v>9</v>
      </c>
      <c r="D34" t="s">
        <v>19</v>
      </c>
      <c r="E34" s="1">
        <v>44197</v>
      </c>
      <c r="F34" s="4">
        <v>2058</v>
      </c>
      <c r="G34">
        <v>321</v>
      </c>
      <c r="H34" s="3">
        <f>_xlfn.XLOOKUP(sales[[#This Row],[Product]],products[Product],products[Cost per box])*sales[[#This Row],[Boxes]]</f>
        <v>3283.83</v>
      </c>
      <c r="I34" s="4">
        <f>sales[[#This Row],[Revenue]]-sales[[#This Row],[Cost]]</f>
        <v>-1225.83</v>
      </c>
    </row>
    <row r="35" spans="2:9" x14ac:dyDescent="0.25">
      <c r="B35" t="s">
        <v>41</v>
      </c>
      <c r="C35" t="s">
        <v>27</v>
      </c>
      <c r="D35" t="s">
        <v>17</v>
      </c>
      <c r="E35" s="1">
        <v>44197</v>
      </c>
      <c r="F35" s="4">
        <v>3906</v>
      </c>
      <c r="G35">
        <v>131</v>
      </c>
      <c r="H35" s="3">
        <f>_xlfn.XLOOKUP(sales[[#This Row],[Product]],products[Product],products[Cost per box])*sales[[#This Row],[Boxes]]</f>
        <v>890.8</v>
      </c>
      <c r="I35" s="4">
        <f>sales[[#This Row],[Revenue]]-sales[[#This Row],[Cost]]</f>
        <v>3015.2</v>
      </c>
    </row>
    <row r="36" spans="2:9" x14ac:dyDescent="0.25">
      <c r="B36" t="s">
        <v>32</v>
      </c>
      <c r="C36" t="s">
        <v>27</v>
      </c>
      <c r="D36" t="s">
        <v>36</v>
      </c>
      <c r="E36" s="1">
        <v>44197</v>
      </c>
      <c r="F36" s="4">
        <v>560</v>
      </c>
      <c r="G36">
        <v>676</v>
      </c>
      <c r="H36" s="3">
        <f>_xlfn.XLOOKUP(sales[[#This Row],[Product]],products[Product],products[Cost per box])*sales[[#This Row],[Boxes]]</f>
        <v>3407.04</v>
      </c>
      <c r="I36" s="4">
        <f>sales[[#This Row],[Revenue]]-sales[[#This Row],[Cost]]</f>
        <v>-2847.04</v>
      </c>
    </row>
    <row r="37" spans="2:9" x14ac:dyDescent="0.25">
      <c r="B37" t="s">
        <v>32</v>
      </c>
      <c r="C37" t="s">
        <v>21</v>
      </c>
      <c r="D37" t="s">
        <v>42</v>
      </c>
      <c r="E37" s="1">
        <v>44197</v>
      </c>
      <c r="F37" s="4">
        <v>3647</v>
      </c>
      <c r="G37">
        <v>7</v>
      </c>
      <c r="H37" s="3">
        <f>_xlfn.XLOOKUP(sales[[#This Row],[Product]],products[Product],products[Cost per box])*sales[[#This Row],[Boxes]]</f>
        <v>33.18</v>
      </c>
      <c r="I37" s="4">
        <f>sales[[#This Row],[Revenue]]-sales[[#This Row],[Cost]]</f>
        <v>3613.82</v>
      </c>
    </row>
    <row r="38" spans="2:9" x14ac:dyDescent="0.25">
      <c r="B38" t="s">
        <v>18</v>
      </c>
      <c r="C38" t="s">
        <v>16</v>
      </c>
      <c r="D38" t="s">
        <v>14</v>
      </c>
      <c r="E38" s="1">
        <v>44197</v>
      </c>
      <c r="F38" s="4">
        <v>3038</v>
      </c>
      <c r="G38">
        <v>539</v>
      </c>
      <c r="H38" s="3">
        <f>_xlfn.XLOOKUP(sales[[#This Row],[Product]],products[Product],products[Cost per box])*sales[[#This Row],[Boxes]]</f>
        <v>3401.0899999999997</v>
      </c>
      <c r="I38" s="4">
        <f>sales[[#This Row],[Revenue]]-sales[[#This Row],[Cost]]</f>
        <v>-363.08999999999969</v>
      </c>
    </row>
    <row r="39" spans="2:9" x14ac:dyDescent="0.25">
      <c r="B39" t="s">
        <v>20</v>
      </c>
      <c r="C39" t="s">
        <v>16</v>
      </c>
      <c r="D39" t="s">
        <v>43</v>
      </c>
      <c r="E39" s="1">
        <v>44197</v>
      </c>
      <c r="F39" s="4">
        <v>4760</v>
      </c>
      <c r="G39">
        <v>196</v>
      </c>
      <c r="H39" s="3">
        <f>_xlfn.XLOOKUP(sales[[#This Row],[Product]],products[Product],products[Cost per box])*sales[[#This Row],[Boxes]]</f>
        <v>754.6</v>
      </c>
      <c r="I39" s="4">
        <f>sales[[#This Row],[Revenue]]-sales[[#This Row],[Cost]]</f>
        <v>4005.4</v>
      </c>
    </row>
    <row r="40" spans="2:9" x14ac:dyDescent="0.25">
      <c r="B40" t="s">
        <v>5</v>
      </c>
      <c r="C40" t="s">
        <v>21</v>
      </c>
      <c r="D40" t="s">
        <v>44</v>
      </c>
      <c r="E40" s="1">
        <v>44197</v>
      </c>
      <c r="F40" s="4">
        <v>1750</v>
      </c>
      <c r="G40">
        <v>138</v>
      </c>
      <c r="H40" s="3">
        <f>_xlfn.XLOOKUP(sales[[#This Row],[Product]],products[Product],products[Cost per box])*sales[[#This Row],[Boxes]]</f>
        <v>1320.66</v>
      </c>
      <c r="I40" s="4">
        <f>sales[[#This Row],[Revenue]]-sales[[#This Row],[Cost]]</f>
        <v>429.33999999999992</v>
      </c>
    </row>
    <row r="41" spans="2:9" x14ac:dyDescent="0.25">
      <c r="B41" t="s">
        <v>32</v>
      </c>
      <c r="C41" t="s">
        <v>6</v>
      </c>
      <c r="D41" t="s">
        <v>19</v>
      </c>
      <c r="E41" s="1">
        <v>44197</v>
      </c>
      <c r="F41" s="4">
        <v>10241</v>
      </c>
      <c r="G41">
        <v>377</v>
      </c>
      <c r="H41" s="3">
        <f>_xlfn.XLOOKUP(sales[[#This Row],[Product]],products[Product],products[Cost per box])*sales[[#This Row],[Boxes]]</f>
        <v>3856.71</v>
      </c>
      <c r="I41" s="4">
        <f>sales[[#This Row],[Revenue]]-sales[[#This Row],[Cost]]</f>
        <v>6384.29</v>
      </c>
    </row>
    <row r="42" spans="2:9" x14ac:dyDescent="0.25">
      <c r="B42" t="s">
        <v>5</v>
      </c>
      <c r="C42" t="s">
        <v>6</v>
      </c>
      <c r="D42" t="s">
        <v>45</v>
      </c>
      <c r="E42" s="1">
        <v>44197</v>
      </c>
      <c r="F42" s="4">
        <v>3500</v>
      </c>
      <c r="G42">
        <v>46</v>
      </c>
      <c r="H42" s="3">
        <f>_xlfn.XLOOKUP(sales[[#This Row],[Product]],products[Product],products[Cost per box])*sales[[#This Row],[Boxes]]</f>
        <v>355.58000000000004</v>
      </c>
      <c r="I42" s="4">
        <f>sales[[#This Row],[Revenue]]-sales[[#This Row],[Cost]]</f>
        <v>3144.42</v>
      </c>
    </row>
    <row r="43" spans="2:9" x14ac:dyDescent="0.25">
      <c r="B43" t="s">
        <v>37</v>
      </c>
      <c r="C43" t="s">
        <v>6</v>
      </c>
      <c r="D43" t="s">
        <v>35</v>
      </c>
      <c r="E43" s="1">
        <v>44197</v>
      </c>
      <c r="F43" s="4">
        <v>1652</v>
      </c>
      <c r="G43">
        <v>221</v>
      </c>
      <c r="H43" s="3">
        <f>_xlfn.XLOOKUP(sales[[#This Row],[Product]],products[Product],products[Cost per box])*sales[[#This Row],[Boxes]]</f>
        <v>585.65</v>
      </c>
      <c r="I43" s="4">
        <f>sales[[#This Row],[Revenue]]-sales[[#This Row],[Cost]]</f>
        <v>1066.3499999999999</v>
      </c>
    </row>
    <row r="44" spans="2:9" x14ac:dyDescent="0.25">
      <c r="B44" t="s">
        <v>46</v>
      </c>
      <c r="C44" t="s">
        <v>6</v>
      </c>
      <c r="D44" t="s">
        <v>47</v>
      </c>
      <c r="E44" s="1">
        <v>44197</v>
      </c>
      <c r="F44" s="4">
        <v>5257</v>
      </c>
      <c r="G44">
        <v>45</v>
      </c>
      <c r="H44" s="3">
        <f>_xlfn.XLOOKUP(sales[[#This Row],[Product]],products[Product],products[Cost per box])*sales[[#This Row],[Boxes]]</f>
        <v>236.7</v>
      </c>
      <c r="I44" s="4">
        <f>sales[[#This Row],[Revenue]]-sales[[#This Row],[Cost]]</f>
        <v>5020.3</v>
      </c>
    </row>
    <row r="45" spans="2:9" x14ac:dyDescent="0.25">
      <c r="B45" t="s">
        <v>32</v>
      </c>
      <c r="C45" t="s">
        <v>9</v>
      </c>
      <c r="D45" t="s">
        <v>48</v>
      </c>
      <c r="E45" s="1">
        <v>44197</v>
      </c>
      <c r="F45" s="4">
        <v>3360</v>
      </c>
      <c r="G45">
        <v>207</v>
      </c>
      <c r="H45" s="3">
        <f>_xlfn.XLOOKUP(sales[[#This Row],[Product]],products[Product],products[Cost per box])*sales[[#This Row],[Boxes]]</f>
        <v>1548.3600000000001</v>
      </c>
      <c r="I45" s="4">
        <f>sales[[#This Row],[Revenue]]-sales[[#This Row],[Cost]]</f>
        <v>1811.6399999999999</v>
      </c>
    </row>
    <row r="46" spans="2:9" x14ac:dyDescent="0.25">
      <c r="B46" t="s">
        <v>46</v>
      </c>
      <c r="C46" t="s">
        <v>16</v>
      </c>
      <c r="D46" t="s">
        <v>43</v>
      </c>
      <c r="E46" s="1">
        <v>44197</v>
      </c>
      <c r="F46" s="4">
        <v>7616</v>
      </c>
      <c r="G46">
        <v>208</v>
      </c>
      <c r="H46" s="3">
        <f>_xlfn.XLOOKUP(sales[[#This Row],[Product]],products[Product],products[Cost per box])*sales[[#This Row],[Boxes]]</f>
        <v>800.80000000000007</v>
      </c>
      <c r="I46" s="4">
        <f>sales[[#This Row],[Revenue]]-sales[[#This Row],[Cost]]</f>
        <v>6815.2</v>
      </c>
    </row>
    <row r="47" spans="2:9" x14ac:dyDescent="0.25">
      <c r="B47" t="s">
        <v>37</v>
      </c>
      <c r="C47" t="s">
        <v>21</v>
      </c>
      <c r="D47" t="s">
        <v>44</v>
      </c>
      <c r="E47" s="1">
        <v>44197</v>
      </c>
      <c r="F47" s="4">
        <v>371</v>
      </c>
      <c r="G47">
        <v>31</v>
      </c>
      <c r="H47" s="3">
        <f>_xlfn.XLOOKUP(sales[[#This Row],[Product]],products[Product],products[Cost per box])*sales[[#This Row],[Boxes]]</f>
        <v>296.67</v>
      </c>
      <c r="I47" s="4">
        <f>sales[[#This Row],[Revenue]]-sales[[#This Row],[Cost]]</f>
        <v>74.329999999999984</v>
      </c>
    </row>
    <row r="48" spans="2:9" x14ac:dyDescent="0.25">
      <c r="B48" t="s">
        <v>32</v>
      </c>
      <c r="C48" t="s">
        <v>16</v>
      </c>
      <c r="D48" t="s">
        <v>44</v>
      </c>
      <c r="E48" s="1">
        <v>44197</v>
      </c>
      <c r="F48" s="4">
        <v>1743</v>
      </c>
      <c r="G48">
        <v>77</v>
      </c>
      <c r="H48" s="3">
        <f>_xlfn.XLOOKUP(sales[[#This Row],[Product]],products[Product],products[Cost per box])*sales[[#This Row],[Boxes]]</f>
        <v>736.89</v>
      </c>
      <c r="I48" s="4">
        <f>sales[[#This Row],[Revenue]]-sales[[#This Row],[Cost]]</f>
        <v>1006.11</v>
      </c>
    </row>
    <row r="49" spans="2:9" x14ac:dyDescent="0.25">
      <c r="B49" t="s">
        <v>32</v>
      </c>
      <c r="C49" t="s">
        <v>27</v>
      </c>
      <c r="D49" t="s">
        <v>42</v>
      </c>
      <c r="E49" s="1">
        <v>44197</v>
      </c>
      <c r="F49" s="4">
        <v>6251</v>
      </c>
      <c r="G49">
        <v>212</v>
      </c>
      <c r="H49" s="3">
        <f>_xlfn.XLOOKUP(sales[[#This Row],[Product]],products[Product],products[Cost per box])*sales[[#This Row],[Boxes]]</f>
        <v>1004.88</v>
      </c>
      <c r="I49" s="4">
        <f>sales[[#This Row],[Revenue]]-sales[[#This Row],[Cost]]</f>
        <v>5246.12</v>
      </c>
    </row>
    <row r="50" spans="2:9" x14ac:dyDescent="0.25">
      <c r="B50" t="s">
        <v>5</v>
      </c>
      <c r="C50" t="s">
        <v>9</v>
      </c>
      <c r="D50" t="s">
        <v>12</v>
      </c>
      <c r="E50" s="1">
        <v>44200</v>
      </c>
      <c r="F50" s="4">
        <v>3717</v>
      </c>
      <c r="G50">
        <v>174</v>
      </c>
      <c r="H50" s="3">
        <f>_xlfn.XLOOKUP(sales[[#This Row],[Product]],products[Product],products[Cost per box])*sales[[#This Row],[Boxes]]</f>
        <v>1466.82</v>
      </c>
      <c r="I50" s="4">
        <f>sales[[#This Row],[Revenue]]-sales[[#This Row],[Cost]]</f>
        <v>2250.1800000000003</v>
      </c>
    </row>
    <row r="51" spans="2:9" x14ac:dyDescent="0.25">
      <c r="B51" t="s">
        <v>40</v>
      </c>
      <c r="C51" t="s">
        <v>9</v>
      </c>
      <c r="D51" t="s">
        <v>42</v>
      </c>
      <c r="E51" s="1">
        <v>44200</v>
      </c>
      <c r="F51" s="4">
        <v>5712</v>
      </c>
      <c r="G51">
        <v>537</v>
      </c>
      <c r="H51" s="3">
        <f>_xlfn.XLOOKUP(sales[[#This Row],[Product]],products[Product],products[Cost per box])*sales[[#This Row],[Boxes]]</f>
        <v>2545.38</v>
      </c>
      <c r="I51" s="4">
        <f>sales[[#This Row],[Revenue]]-sales[[#This Row],[Cost]]</f>
        <v>3166.62</v>
      </c>
    </row>
    <row r="52" spans="2:9" x14ac:dyDescent="0.25">
      <c r="B52" t="s">
        <v>37</v>
      </c>
      <c r="C52" t="s">
        <v>6</v>
      </c>
      <c r="D52" t="s">
        <v>14</v>
      </c>
      <c r="E52" s="1">
        <v>44200</v>
      </c>
      <c r="F52" s="4">
        <v>1862</v>
      </c>
      <c r="G52">
        <v>334</v>
      </c>
      <c r="H52" s="3">
        <f>_xlfn.XLOOKUP(sales[[#This Row],[Product]],products[Product],products[Cost per box])*sales[[#This Row],[Boxes]]</f>
        <v>2107.54</v>
      </c>
      <c r="I52" s="4">
        <f>sales[[#This Row],[Revenue]]-sales[[#This Row],[Cost]]</f>
        <v>-245.53999999999996</v>
      </c>
    </row>
    <row r="53" spans="2:9" x14ac:dyDescent="0.25">
      <c r="B53" t="s">
        <v>34</v>
      </c>
      <c r="C53" t="s">
        <v>9</v>
      </c>
      <c r="D53" t="s">
        <v>30</v>
      </c>
      <c r="E53" s="1">
        <v>44200</v>
      </c>
      <c r="F53" s="4">
        <v>4473</v>
      </c>
      <c r="G53">
        <v>373</v>
      </c>
      <c r="H53" s="3">
        <f>_xlfn.XLOOKUP(sales[[#This Row],[Product]],products[Product],products[Cost per box])*sales[[#This Row],[Boxes]]</f>
        <v>1372.64</v>
      </c>
      <c r="I53" s="4">
        <f>sales[[#This Row],[Revenue]]-sales[[#This Row],[Cost]]</f>
        <v>3100.3599999999997</v>
      </c>
    </row>
    <row r="54" spans="2:9" x14ac:dyDescent="0.25">
      <c r="B54" t="s">
        <v>40</v>
      </c>
      <c r="C54" t="s">
        <v>16</v>
      </c>
      <c r="D54" t="s">
        <v>19</v>
      </c>
      <c r="E54" s="1">
        <v>44200</v>
      </c>
      <c r="F54" s="4">
        <v>5509</v>
      </c>
      <c r="G54">
        <v>39</v>
      </c>
      <c r="H54" s="3">
        <f>_xlfn.XLOOKUP(sales[[#This Row],[Product]],products[Product],products[Cost per box])*sales[[#This Row],[Boxes]]</f>
        <v>398.97</v>
      </c>
      <c r="I54" s="4">
        <f>sales[[#This Row],[Revenue]]-sales[[#This Row],[Cost]]</f>
        <v>5110.03</v>
      </c>
    </row>
    <row r="55" spans="2:9" x14ac:dyDescent="0.25">
      <c r="B55" t="s">
        <v>49</v>
      </c>
      <c r="C55" t="s">
        <v>6</v>
      </c>
      <c r="D55" t="s">
        <v>50</v>
      </c>
      <c r="E55" s="1">
        <v>44200</v>
      </c>
      <c r="F55" s="4">
        <v>4221</v>
      </c>
      <c r="G55">
        <v>103</v>
      </c>
      <c r="H55" s="3">
        <f>_xlfn.XLOOKUP(sales[[#This Row],[Product]],products[Product],products[Cost per box])*sales[[#This Row],[Boxes]]</f>
        <v>1278.23</v>
      </c>
      <c r="I55" s="4">
        <f>sales[[#This Row],[Revenue]]-sales[[#This Row],[Cost]]</f>
        <v>2942.77</v>
      </c>
    </row>
    <row r="56" spans="2:9" x14ac:dyDescent="0.25">
      <c r="B56" t="s">
        <v>34</v>
      </c>
      <c r="C56" t="s">
        <v>27</v>
      </c>
      <c r="D56" t="s">
        <v>38</v>
      </c>
      <c r="E56" s="1">
        <v>44200</v>
      </c>
      <c r="F56" s="4">
        <v>707</v>
      </c>
      <c r="G56">
        <v>203</v>
      </c>
      <c r="H56" s="3">
        <f>_xlfn.XLOOKUP(sales[[#This Row],[Product]],products[Product],products[Cost per box])*sales[[#This Row],[Boxes]]</f>
        <v>2017.82</v>
      </c>
      <c r="I56" s="4">
        <f>sales[[#This Row],[Revenue]]-sales[[#This Row],[Cost]]</f>
        <v>-1310.82</v>
      </c>
    </row>
    <row r="57" spans="2:9" x14ac:dyDescent="0.25">
      <c r="B57" t="s">
        <v>51</v>
      </c>
      <c r="C57" t="s">
        <v>9</v>
      </c>
      <c r="D57" t="s">
        <v>31</v>
      </c>
      <c r="E57" s="1">
        <v>44200</v>
      </c>
      <c r="F57" s="4">
        <v>1603</v>
      </c>
      <c r="G57">
        <v>73</v>
      </c>
      <c r="H57" s="3">
        <f>_xlfn.XLOOKUP(sales[[#This Row],[Product]],products[Product],products[Cost per box])*sales[[#This Row],[Boxes]]</f>
        <v>417.56</v>
      </c>
      <c r="I57" s="4">
        <f>sales[[#This Row],[Revenue]]-sales[[#This Row],[Cost]]</f>
        <v>1185.44</v>
      </c>
    </row>
    <row r="58" spans="2:9" x14ac:dyDescent="0.25">
      <c r="B58" t="s">
        <v>32</v>
      </c>
      <c r="C58" t="s">
        <v>21</v>
      </c>
      <c r="D58" t="s">
        <v>30</v>
      </c>
      <c r="E58" s="1">
        <v>44200</v>
      </c>
      <c r="F58" s="4">
        <v>11053</v>
      </c>
      <c r="G58">
        <v>217</v>
      </c>
      <c r="H58" s="3">
        <f>_xlfn.XLOOKUP(sales[[#This Row],[Product]],products[Product],products[Cost per box])*sales[[#This Row],[Boxes]]</f>
        <v>798.56000000000006</v>
      </c>
      <c r="I58" s="4">
        <f>sales[[#This Row],[Revenue]]-sales[[#This Row],[Cost]]</f>
        <v>10254.44</v>
      </c>
    </row>
    <row r="59" spans="2:9" x14ac:dyDescent="0.25">
      <c r="B59" t="s">
        <v>39</v>
      </c>
      <c r="C59" t="s">
        <v>16</v>
      </c>
      <c r="D59" t="s">
        <v>50</v>
      </c>
      <c r="E59" s="1">
        <v>44200</v>
      </c>
      <c r="F59" s="4">
        <v>5740</v>
      </c>
      <c r="G59">
        <v>109</v>
      </c>
      <c r="H59" s="3">
        <f>_xlfn.XLOOKUP(sales[[#This Row],[Product]],products[Product],products[Cost per box])*sales[[#This Row],[Boxes]]</f>
        <v>1352.69</v>
      </c>
      <c r="I59" s="4">
        <f>sales[[#This Row],[Revenue]]-sales[[#This Row],[Cost]]</f>
        <v>4387.3099999999995</v>
      </c>
    </row>
    <row r="60" spans="2:9" x14ac:dyDescent="0.25">
      <c r="B60" t="s">
        <v>5</v>
      </c>
      <c r="C60" t="s">
        <v>21</v>
      </c>
      <c r="D60" t="s">
        <v>45</v>
      </c>
      <c r="E60" s="1">
        <v>44200</v>
      </c>
      <c r="F60" s="4">
        <v>6958</v>
      </c>
      <c r="G60">
        <v>427</v>
      </c>
      <c r="H60" s="3">
        <f>_xlfn.XLOOKUP(sales[[#This Row],[Product]],products[Product],products[Cost per box])*sales[[#This Row],[Boxes]]</f>
        <v>3300.71</v>
      </c>
      <c r="I60" s="4">
        <f>sales[[#This Row],[Revenue]]-sales[[#This Row],[Cost]]</f>
        <v>3657.29</v>
      </c>
    </row>
    <row r="61" spans="2:9" x14ac:dyDescent="0.25">
      <c r="B61" t="s">
        <v>32</v>
      </c>
      <c r="C61" t="s">
        <v>9</v>
      </c>
      <c r="D61" t="s">
        <v>43</v>
      </c>
      <c r="E61" s="1">
        <v>44200</v>
      </c>
      <c r="F61" s="4">
        <v>2478</v>
      </c>
      <c r="G61">
        <v>63</v>
      </c>
      <c r="H61" s="3">
        <f>_xlfn.XLOOKUP(sales[[#This Row],[Product]],products[Product],products[Cost per box])*sales[[#This Row],[Boxes]]</f>
        <v>242.55</v>
      </c>
      <c r="I61" s="4">
        <f>sales[[#This Row],[Revenue]]-sales[[#This Row],[Cost]]</f>
        <v>2235.4499999999998</v>
      </c>
    </row>
    <row r="62" spans="2:9" x14ac:dyDescent="0.25">
      <c r="B62" t="s">
        <v>51</v>
      </c>
      <c r="C62" t="s">
        <v>6</v>
      </c>
      <c r="D62" t="s">
        <v>50</v>
      </c>
      <c r="E62" s="1">
        <v>44200</v>
      </c>
      <c r="F62" s="4">
        <v>1680</v>
      </c>
      <c r="G62">
        <v>609</v>
      </c>
      <c r="H62" s="3">
        <f>_xlfn.XLOOKUP(sales[[#This Row],[Product]],products[Product],products[Cost per box])*sales[[#This Row],[Boxes]]</f>
        <v>7557.6900000000005</v>
      </c>
      <c r="I62" s="4">
        <f>sales[[#This Row],[Revenue]]-sales[[#This Row],[Cost]]</f>
        <v>-5877.6900000000005</v>
      </c>
    </row>
    <row r="63" spans="2:9" x14ac:dyDescent="0.25">
      <c r="B63" t="s">
        <v>51</v>
      </c>
      <c r="C63" t="s">
        <v>9</v>
      </c>
      <c r="D63" t="s">
        <v>52</v>
      </c>
      <c r="E63" s="1">
        <v>44200</v>
      </c>
      <c r="F63" s="4">
        <v>3178</v>
      </c>
      <c r="G63">
        <v>119</v>
      </c>
      <c r="H63" s="3">
        <f>_xlfn.XLOOKUP(sales[[#This Row],[Product]],products[Product],products[Cost per box])*sales[[#This Row],[Boxes]]</f>
        <v>395.08</v>
      </c>
      <c r="I63" s="4">
        <f>sales[[#This Row],[Revenue]]-sales[[#This Row],[Cost]]</f>
        <v>2782.92</v>
      </c>
    </row>
    <row r="64" spans="2:9" x14ac:dyDescent="0.25">
      <c r="B64" t="s">
        <v>51</v>
      </c>
      <c r="C64" t="s">
        <v>6</v>
      </c>
      <c r="D64" t="s">
        <v>28</v>
      </c>
      <c r="E64" s="1">
        <v>44200</v>
      </c>
      <c r="F64" s="4">
        <v>5131</v>
      </c>
      <c r="G64">
        <v>112</v>
      </c>
      <c r="H64" s="3">
        <f>_xlfn.XLOOKUP(sales[[#This Row],[Product]],products[Product],products[Cost per box])*sales[[#This Row],[Boxes]]</f>
        <v>309.12</v>
      </c>
      <c r="I64" s="4">
        <f>sales[[#This Row],[Revenue]]-sales[[#This Row],[Cost]]</f>
        <v>4821.88</v>
      </c>
    </row>
    <row r="65" spans="2:9" x14ac:dyDescent="0.25">
      <c r="B65" t="s">
        <v>41</v>
      </c>
      <c r="C65" t="s">
        <v>6</v>
      </c>
      <c r="D65" t="s">
        <v>7</v>
      </c>
      <c r="E65" s="1">
        <v>44200</v>
      </c>
      <c r="F65" s="4">
        <v>3633</v>
      </c>
      <c r="G65">
        <v>212</v>
      </c>
      <c r="H65" s="3">
        <f>_xlfn.XLOOKUP(sales[[#This Row],[Product]],products[Product],products[Cost per box])*sales[[#This Row],[Boxes]]</f>
        <v>1091.8000000000002</v>
      </c>
      <c r="I65" s="4">
        <f>sales[[#This Row],[Revenue]]-sales[[#This Row],[Cost]]</f>
        <v>2541.1999999999998</v>
      </c>
    </row>
    <row r="66" spans="2:9" x14ac:dyDescent="0.25">
      <c r="B66" t="s">
        <v>13</v>
      </c>
      <c r="C66" t="s">
        <v>16</v>
      </c>
      <c r="D66" t="s">
        <v>42</v>
      </c>
      <c r="E66" s="1">
        <v>44200</v>
      </c>
      <c r="F66" s="4">
        <v>7819</v>
      </c>
      <c r="G66">
        <v>247</v>
      </c>
      <c r="H66" s="3">
        <f>_xlfn.XLOOKUP(sales[[#This Row],[Product]],products[Product],products[Cost per box])*sales[[#This Row],[Boxes]]</f>
        <v>1170.78</v>
      </c>
      <c r="I66" s="4">
        <f>sales[[#This Row],[Revenue]]-sales[[#This Row],[Cost]]</f>
        <v>6648.22</v>
      </c>
    </row>
    <row r="67" spans="2:9" x14ac:dyDescent="0.25">
      <c r="B67" t="s">
        <v>23</v>
      </c>
      <c r="C67" t="s">
        <v>9</v>
      </c>
      <c r="D67" t="s">
        <v>30</v>
      </c>
      <c r="E67" s="1">
        <v>44200</v>
      </c>
      <c r="F67" s="4">
        <v>1064</v>
      </c>
      <c r="G67">
        <v>138</v>
      </c>
      <c r="H67" s="3">
        <f>_xlfn.XLOOKUP(sales[[#This Row],[Product]],products[Product],products[Cost per box])*sales[[#This Row],[Boxes]]</f>
        <v>507.84000000000003</v>
      </c>
      <c r="I67" s="4">
        <f>sales[[#This Row],[Revenue]]-sales[[#This Row],[Cost]]</f>
        <v>556.16</v>
      </c>
    </row>
    <row r="68" spans="2:9" x14ac:dyDescent="0.25">
      <c r="B68" t="s">
        <v>41</v>
      </c>
      <c r="C68" t="s">
        <v>21</v>
      </c>
      <c r="D68" t="s">
        <v>44</v>
      </c>
      <c r="E68" s="1">
        <v>44200</v>
      </c>
      <c r="F68" s="4">
        <v>3465</v>
      </c>
      <c r="G68">
        <v>259</v>
      </c>
      <c r="H68" s="3">
        <f>_xlfn.XLOOKUP(sales[[#This Row],[Product]],products[Product],products[Cost per box])*sales[[#This Row],[Boxes]]</f>
        <v>2478.63</v>
      </c>
      <c r="I68" s="4">
        <f>sales[[#This Row],[Revenue]]-sales[[#This Row],[Cost]]</f>
        <v>986.36999999999989</v>
      </c>
    </row>
    <row r="69" spans="2:9" x14ac:dyDescent="0.25">
      <c r="B69" t="s">
        <v>5</v>
      </c>
      <c r="C69" t="s">
        <v>9</v>
      </c>
      <c r="D69" t="s">
        <v>19</v>
      </c>
      <c r="E69" s="1">
        <v>44200</v>
      </c>
      <c r="F69" s="4">
        <v>1148</v>
      </c>
      <c r="G69">
        <v>240</v>
      </c>
      <c r="H69" s="3">
        <f>_xlfn.XLOOKUP(sales[[#This Row],[Product]],products[Product],products[Cost per box])*sales[[#This Row],[Boxes]]</f>
        <v>2455.2000000000003</v>
      </c>
      <c r="I69" s="4">
        <f>sales[[#This Row],[Revenue]]-sales[[#This Row],[Cost]]</f>
        <v>-1307.2000000000003</v>
      </c>
    </row>
    <row r="70" spans="2:9" x14ac:dyDescent="0.25">
      <c r="B70" t="s">
        <v>41</v>
      </c>
      <c r="C70" t="s">
        <v>9</v>
      </c>
      <c r="D70" t="s">
        <v>42</v>
      </c>
      <c r="E70" s="1">
        <v>44200</v>
      </c>
      <c r="F70" s="4">
        <v>819</v>
      </c>
      <c r="G70">
        <v>306</v>
      </c>
      <c r="H70" s="3">
        <f>_xlfn.XLOOKUP(sales[[#This Row],[Product]],products[Product],products[Cost per box])*sales[[#This Row],[Boxes]]</f>
        <v>1450.44</v>
      </c>
      <c r="I70" s="4">
        <f>sales[[#This Row],[Revenue]]-sales[[#This Row],[Cost]]</f>
        <v>-631.44000000000005</v>
      </c>
    </row>
    <row r="71" spans="2:9" x14ac:dyDescent="0.25">
      <c r="B71" t="s">
        <v>23</v>
      </c>
      <c r="C71" t="s">
        <v>27</v>
      </c>
      <c r="D71" t="s">
        <v>22</v>
      </c>
      <c r="E71" s="1">
        <v>44200</v>
      </c>
      <c r="F71" s="4">
        <v>2030</v>
      </c>
      <c r="G71">
        <v>177</v>
      </c>
      <c r="H71" s="3">
        <f>_xlfn.XLOOKUP(sales[[#This Row],[Product]],products[Product],products[Cost per box])*sales[[#This Row],[Boxes]]</f>
        <v>1454.94</v>
      </c>
      <c r="I71" s="4">
        <f>sales[[#This Row],[Revenue]]-sales[[#This Row],[Cost]]</f>
        <v>575.05999999999995</v>
      </c>
    </row>
    <row r="72" spans="2:9" x14ac:dyDescent="0.25">
      <c r="B72" t="s">
        <v>46</v>
      </c>
      <c r="C72" t="s">
        <v>21</v>
      </c>
      <c r="D72" t="s">
        <v>42</v>
      </c>
      <c r="E72" s="1">
        <v>44200</v>
      </c>
      <c r="F72" s="4">
        <v>147</v>
      </c>
      <c r="G72">
        <v>169</v>
      </c>
      <c r="H72" s="3">
        <f>_xlfn.XLOOKUP(sales[[#This Row],[Product]],products[Product],products[Cost per box])*sales[[#This Row],[Boxes]]</f>
        <v>801.06000000000006</v>
      </c>
      <c r="I72" s="4">
        <f>sales[[#This Row],[Revenue]]-sales[[#This Row],[Cost]]</f>
        <v>-654.06000000000006</v>
      </c>
    </row>
    <row r="73" spans="2:9" x14ac:dyDescent="0.25">
      <c r="B73" t="s">
        <v>15</v>
      </c>
      <c r="C73" t="s">
        <v>9</v>
      </c>
      <c r="D73" t="s">
        <v>31</v>
      </c>
      <c r="E73" s="1">
        <v>44200</v>
      </c>
      <c r="F73" s="4">
        <v>1295</v>
      </c>
      <c r="G73">
        <v>17</v>
      </c>
      <c r="H73" s="3">
        <f>_xlfn.XLOOKUP(sales[[#This Row],[Product]],products[Product],products[Cost per box])*sales[[#This Row],[Boxes]]</f>
        <v>97.24</v>
      </c>
      <c r="I73" s="4">
        <f>sales[[#This Row],[Revenue]]-sales[[#This Row],[Cost]]</f>
        <v>1197.76</v>
      </c>
    </row>
    <row r="74" spans="2:9" x14ac:dyDescent="0.25">
      <c r="B74" t="s">
        <v>40</v>
      </c>
      <c r="C74" t="s">
        <v>27</v>
      </c>
      <c r="D74" t="s">
        <v>30</v>
      </c>
      <c r="E74" s="1">
        <v>44200</v>
      </c>
      <c r="F74" s="4">
        <v>763</v>
      </c>
      <c r="G74">
        <v>387</v>
      </c>
      <c r="H74" s="3">
        <f>_xlfn.XLOOKUP(sales[[#This Row],[Product]],products[Product],products[Cost per box])*sales[[#This Row],[Boxes]]</f>
        <v>1424.16</v>
      </c>
      <c r="I74" s="4">
        <f>sales[[#This Row],[Revenue]]-sales[[#This Row],[Cost]]</f>
        <v>-661.16000000000008</v>
      </c>
    </row>
    <row r="75" spans="2:9" x14ac:dyDescent="0.25">
      <c r="B75" t="s">
        <v>10</v>
      </c>
      <c r="C75" t="s">
        <v>27</v>
      </c>
      <c r="D75" t="s">
        <v>50</v>
      </c>
      <c r="E75" s="1">
        <v>44200</v>
      </c>
      <c r="F75" s="4">
        <v>4305</v>
      </c>
      <c r="G75">
        <v>387</v>
      </c>
      <c r="H75" s="3">
        <f>_xlfn.XLOOKUP(sales[[#This Row],[Product]],products[Product],products[Cost per box])*sales[[#This Row],[Boxes]]</f>
        <v>4802.67</v>
      </c>
      <c r="I75" s="4">
        <f>sales[[#This Row],[Revenue]]-sales[[#This Row],[Cost]]</f>
        <v>-497.67000000000007</v>
      </c>
    </row>
    <row r="76" spans="2:9" x14ac:dyDescent="0.25">
      <c r="B76" t="s">
        <v>32</v>
      </c>
      <c r="C76" t="s">
        <v>16</v>
      </c>
      <c r="D76" t="s">
        <v>17</v>
      </c>
      <c r="E76" s="1">
        <v>44200</v>
      </c>
      <c r="F76" s="4">
        <v>4851</v>
      </c>
      <c r="G76">
        <v>35</v>
      </c>
      <c r="H76" s="3">
        <f>_xlfn.XLOOKUP(sales[[#This Row],[Product]],products[Product],products[Cost per box])*sales[[#This Row],[Boxes]]</f>
        <v>238</v>
      </c>
      <c r="I76" s="4">
        <f>sales[[#This Row],[Revenue]]-sales[[#This Row],[Cost]]</f>
        <v>4613</v>
      </c>
    </row>
    <row r="77" spans="2:9" x14ac:dyDescent="0.25">
      <c r="B77" t="s">
        <v>33</v>
      </c>
      <c r="C77" t="s">
        <v>9</v>
      </c>
      <c r="D77" t="s">
        <v>45</v>
      </c>
      <c r="E77" s="1">
        <v>44200</v>
      </c>
      <c r="F77" s="4">
        <v>987</v>
      </c>
      <c r="G77">
        <v>271</v>
      </c>
      <c r="H77" s="3">
        <f>_xlfn.XLOOKUP(sales[[#This Row],[Product]],products[Product],products[Cost per box])*sales[[#This Row],[Boxes]]</f>
        <v>2094.83</v>
      </c>
      <c r="I77" s="4">
        <f>sales[[#This Row],[Revenue]]-sales[[#This Row],[Cost]]</f>
        <v>-1107.83</v>
      </c>
    </row>
    <row r="78" spans="2:9" x14ac:dyDescent="0.25">
      <c r="B78" t="s">
        <v>40</v>
      </c>
      <c r="C78" t="s">
        <v>11</v>
      </c>
      <c r="D78" t="s">
        <v>24</v>
      </c>
      <c r="E78" s="1">
        <v>44200</v>
      </c>
      <c r="F78" s="4">
        <v>4704</v>
      </c>
      <c r="G78">
        <v>266</v>
      </c>
      <c r="H78" s="3">
        <f>_xlfn.XLOOKUP(sales[[#This Row],[Product]],products[Product],products[Cost per box])*sales[[#This Row],[Boxes]]</f>
        <v>2795.66</v>
      </c>
      <c r="I78" s="4">
        <f>sales[[#This Row],[Revenue]]-sales[[#This Row],[Cost]]</f>
        <v>1908.3400000000001</v>
      </c>
    </row>
    <row r="79" spans="2:9" x14ac:dyDescent="0.25">
      <c r="B79" t="s">
        <v>46</v>
      </c>
      <c r="C79" t="s">
        <v>11</v>
      </c>
      <c r="D79" t="s">
        <v>7</v>
      </c>
      <c r="E79" s="1">
        <v>44200</v>
      </c>
      <c r="F79" s="4">
        <v>3031</v>
      </c>
      <c r="G79">
        <v>18</v>
      </c>
      <c r="H79" s="3">
        <f>_xlfn.XLOOKUP(sales[[#This Row],[Product]],products[Product],products[Cost per box])*sales[[#This Row],[Boxes]]</f>
        <v>92.7</v>
      </c>
      <c r="I79" s="4">
        <f>sales[[#This Row],[Revenue]]-sales[[#This Row],[Cost]]</f>
        <v>2938.3</v>
      </c>
    </row>
    <row r="80" spans="2:9" x14ac:dyDescent="0.25">
      <c r="B80" t="s">
        <v>5</v>
      </c>
      <c r="C80" t="s">
        <v>11</v>
      </c>
      <c r="D80" t="s">
        <v>35</v>
      </c>
      <c r="E80" s="1">
        <v>44200</v>
      </c>
      <c r="F80" s="4">
        <v>679</v>
      </c>
      <c r="G80">
        <v>88</v>
      </c>
      <c r="H80" s="3">
        <f>_xlfn.XLOOKUP(sales[[#This Row],[Product]],products[Product],products[Cost per box])*sales[[#This Row],[Boxes]]</f>
        <v>233.2</v>
      </c>
      <c r="I80" s="4">
        <f>sales[[#This Row],[Revenue]]-sales[[#This Row],[Cost]]</f>
        <v>445.8</v>
      </c>
    </row>
    <row r="81" spans="2:9" x14ac:dyDescent="0.25">
      <c r="B81" t="s">
        <v>51</v>
      </c>
      <c r="C81" t="s">
        <v>27</v>
      </c>
      <c r="D81" t="s">
        <v>44</v>
      </c>
      <c r="E81" s="1">
        <v>44200</v>
      </c>
      <c r="F81" s="4">
        <v>6804</v>
      </c>
      <c r="G81">
        <v>455</v>
      </c>
      <c r="H81" s="3">
        <f>_xlfn.XLOOKUP(sales[[#This Row],[Product]],products[Product],products[Cost per box])*sales[[#This Row],[Boxes]]</f>
        <v>4354.3500000000004</v>
      </c>
      <c r="I81" s="4">
        <f>sales[[#This Row],[Revenue]]-sales[[#This Row],[Cost]]</f>
        <v>2449.6499999999996</v>
      </c>
    </row>
    <row r="82" spans="2:9" x14ac:dyDescent="0.25">
      <c r="B82" t="s">
        <v>34</v>
      </c>
      <c r="C82" t="s">
        <v>9</v>
      </c>
      <c r="D82" t="s">
        <v>52</v>
      </c>
      <c r="E82" s="1">
        <v>44200</v>
      </c>
      <c r="F82" s="4">
        <v>357</v>
      </c>
      <c r="G82">
        <v>210</v>
      </c>
      <c r="H82" s="3">
        <f>_xlfn.XLOOKUP(sales[[#This Row],[Product]],products[Product],products[Cost per box])*sales[[#This Row],[Boxes]]</f>
        <v>697.19999999999993</v>
      </c>
      <c r="I82" s="4">
        <f>sales[[#This Row],[Revenue]]-sales[[#This Row],[Cost]]</f>
        <v>-340.19999999999993</v>
      </c>
    </row>
    <row r="83" spans="2:9" x14ac:dyDescent="0.25">
      <c r="B83" t="s">
        <v>49</v>
      </c>
      <c r="C83" t="s">
        <v>6</v>
      </c>
      <c r="D83" t="s">
        <v>22</v>
      </c>
      <c r="E83" s="1">
        <v>44200</v>
      </c>
      <c r="F83" s="4">
        <v>3815</v>
      </c>
      <c r="G83">
        <v>424</v>
      </c>
      <c r="H83" s="3">
        <f>_xlfn.XLOOKUP(sales[[#This Row],[Product]],products[Product],products[Cost per box])*sales[[#This Row],[Boxes]]</f>
        <v>3485.28</v>
      </c>
      <c r="I83" s="4">
        <f>sales[[#This Row],[Revenue]]-sales[[#This Row],[Cost]]</f>
        <v>329.7199999999998</v>
      </c>
    </row>
    <row r="84" spans="2:9" x14ac:dyDescent="0.25">
      <c r="B84" t="s">
        <v>41</v>
      </c>
      <c r="C84" t="s">
        <v>6</v>
      </c>
      <c r="D84" t="s">
        <v>45</v>
      </c>
      <c r="E84" s="1">
        <v>44200</v>
      </c>
      <c r="F84" s="4">
        <v>5670</v>
      </c>
      <c r="G84">
        <v>122</v>
      </c>
      <c r="H84" s="3">
        <f>_xlfn.XLOOKUP(sales[[#This Row],[Product]],products[Product],products[Cost per box])*sales[[#This Row],[Boxes]]</f>
        <v>943.06000000000006</v>
      </c>
      <c r="I84" s="4">
        <f>sales[[#This Row],[Revenue]]-sales[[#This Row],[Cost]]</f>
        <v>4726.9399999999996</v>
      </c>
    </row>
    <row r="85" spans="2:9" x14ac:dyDescent="0.25">
      <c r="B85" t="s">
        <v>46</v>
      </c>
      <c r="C85" t="s">
        <v>11</v>
      </c>
      <c r="D85" t="s">
        <v>26</v>
      </c>
      <c r="E85" s="1">
        <v>44200</v>
      </c>
      <c r="F85" s="4">
        <v>3010</v>
      </c>
      <c r="G85">
        <v>155</v>
      </c>
      <c r="H85" s="3">
        <f>_xlfn.XLOOKUP(sales[[#This Row],[Product]],products[Product],products[Cost per box])*sales[[#This Row],[Boxes]]</f>
        <v>996.65</v>
      </c>
      <c r="I85" s="4">
        <f>sales[[#This Row],[Revenue]]-sales[[#This Row],[Cost]]</f>
        <v>2013.35</v>
      </c>
    </row>
    <row r="86" spans="2:9" x14ac:dyDescent="0.25">
      <c r="B86" t="s">
        <v>33</v>
      </c>
      <c r="C86" t="s">
        <v>27</v>
      </c>
      <c r="D86" t="s">
        <v>17</v>
      </c>
      <c r="E86" s="1">
        <v>44200</v>
      </c>
      <c r="F86" s="4">
        <v>182</v>
      </c>
      <c r="G86">
        <v>177</v>
      </c>
      <c r="H86" s="3">
        <f>_xlfn.XLOOKUP(sales[[#This Row],[Product]],products[Product],products[Cost per box])*sales[[#This Row],[Boxes]]</f>
        <v>1203.5999999999999</v>
      </c>
      <c r="I86" s="4">
        <f>sales[[#This Row],[Revenue]]-sales[[#This Row],[Cost]]</f>
        <v>-1021.5999999999999</v>
      </c>
    </row>
    <row r="87" spans="2:9" x14ac:dyDescent="0.25">
      <c r="B87" t="s">
        <v>29</v>
      </c>
      <c r="C87" t="s">
        <v>16</v>
      </c>
      <c r="D87" t="s">
        <v>38</v>
      </c>
      <c r="E87" s="1">
        <v>44200</v>
      </c>
      <c r="F87" s="4">
        <v>3080</v>
      </c>
      <c r="G87">
        <v>73</v>
      </c>
      <c r="H87" s="3">
        <f>_xlfn.XLOOKUP(sales[[#This Row],[Product]],products[Product],products[Cost per box])*sales[[#This Row],[Boxes]]</f>
        <v>725.62</v>
      </c>
      <c r="I87" s="4">
        <f>sales[[#This Row],[Revenue]]-sales[[#This Row],[Cost]]</f>
        <v>2354.38</v>
      </c>
    </row>
    <row r="88" spans="2:9" x14ac:dyDescent="0.25">
      <c r="B88" t="s">
        <v>33</v>
      </c>
      <c r="C88" t="s">
        <v>11</v>
      </c>
      <c r="D88" t="s">
        <v>12</v>
      </c>
      <c r="E88" s="1">
        <v>44200</v>
      </c>
      <c r="F88" s="4">
        <v>3101</v>
      </c>
      <c r="G88">
        <v>643</v>
      </c>
      <c r="H88" s="3">
        <f>_xlfn.XLOOKUP(sales[[#This Row],[Product]],products[Product],products[Cost per box])*sales[[#This Row],[Boxes]]</f>
        <v>5420.49</v>
      </c>
      <c r="I88" s="4">
        <f>sales[[#This Row],[Revenue]]-sales[[#This Row],[Cost]]</f>
        <v>-2319.4899999999998</v>
      </c>
    </row>
    <row r="89" spans="2:9" x14ac:dyDescent="0.25">
      <c r="B89" t="s">
        <v>13</v>
      </c>
      <c r="C89" t="s">
        <v>27</v>
      </c>
      <c r="D89" t="s">
        <v>14</v>
      </c>
      <c r="E89" s="1">
        <v>44200</v>
      </c>
      <c r="F89" s="4">
        <v>2233</v>
      </c>
      <c r="G89">
        <v>132</v>
      </c>
      <c r="H89" s="3">
        <f>_xlfn.XLOOKUP(sales[[#This Row],[Product]],products[Product],products[Cost per box])*sales[[#This Row],[Boxes]]</f>
        <v>832.92</v>
      </c>
      <c r="I89" s="4">
        <f>sales[[#This Row],[Revenue]]-sales[[#This Row],[Cost]]</f>
        <v>1400.08</v>
      </c>
    </row>
    <row r="90" spans="2:9" x14ac:dyDescent="0.25">
      <c r="B90" t="s">
        <v>13</v>
      </c>
      <c r="C90" t="s">
        <v>16</v>
      </c>
      <c r="D90" t="s">
        <v>31</v>
      </c>
      <c r="E90" s="1">
        <v>44200</v>
      </c>
      <c r="F90" s="4">
        <v>3507</v>
      </c>
      <c r="G90">
        <v>74</v>
      </c>
      <c r="H90" s="3">
        <f>_xlfn.XLOOKUP(sales[[#This Row],[Product]],products[Product],products[Cost per box])*sales[[#This Row],[Boxes]]</f>
        <v>423.28</v>
      </c>
      <c r="I90" s="4">
        <f>sales[[#This Row],[Revenue]]-sales[[#This Row],[Cost]]</f>
        <v>3083.7200000000003</v>
      </c>
    </row>
    <row r="91" spans="2:9" x14ac:dyDescent="0.25">
      <c r="B91" t="s">
        <v>10</v>
      </c>
      <c r="C91" t="s">
        <v>27</v>
      </c>
      <c r="D91" t="s">
        <v>43</v>
      </c>
      <c r="E91" s="1">
        <v>44200</v>
      </c>
      <c r="F91" s="4">
        <v>8554</v>
      </c>
      <c r="G91">
        <v>403</v>
      </c>
      <c r="H91" s="3">
        <f>_xlfn.XLOOKUP(sales[[#This Row],[Product]],products[Product],products[Cost per box])*sales[[#This Row],[Boxes]]</f>
        <v>1551.55</v>
      </c>
      <c r="I91" s="4">
        <f>sales[[#This Row],[Revenue]]-sales[[#This Row],[Cost]]</f>
        <v>7002.45</v>
      </c>
    </row>
    <row r="92" spans="2:9" x14ac:dyDescent="0.25">
      <c r="B92" t="s">
        <v>34</v>
      </c>
      <c r="C92" t="s">
        <v>9</v>
      </c>
      <c r="D92" t="s">
        <v>44</v>
      </c>
      <c r="E92" s="1">
        <v>44200</v>
      </c>
      <c r="F92" s="4">
        <v>3479</v>
      </c>
      <c r="G92">
        <v>239</v>
      </c>
      <c r="H92" s="3">
        <f>_xlfn.XLOOKUP(sales[[#This Row],[Product]],products[Product],products[Cost per box])*sales[[#This Row],[Boxes]]</f>
        <v>2287.23</v>
      </c>
      <c r="I92" s="4">
        <f>sales[[#This Row],[Revenue]]-sales[[#This Row],[Cost]]</f>
        <v>1191.77</v>
      </c>
    </row>
    <row r="93" spans="2:9" x14ac:dyDescent="0.25">
      <c r="B93" t="s">
        <v>37</v>
      </c>
      <c r="C93" t="s">
        <v>6</v>
      </c>
      <c r="D93" t="s">
        <v>50</v>
      </c>
      <c r="E93" s="1">
        <v>44200</v>
      </c>
      <c r="F93" s="4">
        <v>1225</v>
      </c>
      <c r="G93">
        <v>348</v>
      </c>
      <c r="H93" s="3">
        <f>_xlfn.XLOOKUP(sales[[#This Row],[Product]],products[Product],products[Cost per box])*sales[[#This Row],[Boxes]]</f>
        <v>4318.68</v>
      </c>
      <c r="I93" s="4">
        <f>sales[[#This Row],[Revenue]]-sales[[#This Row],[Cost]]</f>
        <v>-3093.6800000000003</v>
      </c>
    </row>
    <row r="94" spans="2:9" x14ac:dyDescent="0.25">
      <c r="B94" t="s">
        <v>39</v>
      </c>
      <c r="C94" t="s">
        <v>9</v>
      </c>
      <c r="D94" t="s">
        <v>14</v>
      </c>
      <c r="E94" s="1">
        <v>44200</v>
      </c>
      <c r="F94" s="4">
        <v>49</v>
      </c>
      <c r="G94">
        <v>840</v>
      </c>
      <c r="H94" s="3">
        <f>_xlfn.XLOOKUP(sales[[#This Row],[Product]],products[Product],products[Cost per box])*sales[[#This Row],[Boxes]]</f>
        <v>5300.4</v>
      </c>
      <c r="I94" s="4">
        <f>sales[[#This Row],[Revenue]]-sales[[#This Row],[Cost]]</f>
        <v>-5251.4</v>
      </c>
    </row>
    <row r="95" spans="2:9" x14ac:dyDescent="0.25">
      <c r="B95" t="s">
        <v>32</v>
      </c>
      <c r="C95" t="s">
        <v>21</v>
      </c>
      <c r="D95" t="s">
        <v>50</v>
      </c>
      <c r="E95" s="1">
        <v>44200</v>
      </c>
      <c r="F95" s="4">
        <v>4487</v>
      </c>
      <c r="G95">
        <v>175</v>
      </c>
      <c r="H95" s="3">
        <f>_xlfn.XLOOKUP(sales[[#This Row],[Product]],products[Product],products[Cost per box])*sales[[#This Row],[Boxes]]</f>
        <v>2171.75</v>
      </c>
      <c r="I95" s="4">
        <f>sales[[#This Row],[Revenue]]-sales[[#This Row],[Cost]]</f>
        <v>2315.25</v>
      </c>
    </row>
    <row r="96" spans="2:9" x14ac:dyDescent="0.25">
      <c r="B96" t="s">
        <v>34</v>
      </c>
      <c r="C96" t="s">
        <v>9</v>
      </c>
      <c r="D96" t="s">
        <v>22</v>
      </c>
      <c r="E96" s="1">
        <v>44200</v>
      </c>
      <c r="F96" s="4">
        <v>1652</v>
      </c>
      <c r="G96">
        <v>240</v>
      </c>
      <c r="H96" s="3">
        <f>_xlfn.XLOOKUP(sales[[#This Row],[Product]],products[Product],products[Cost per box])*sales[[#This Row],[Boxes]]</f>
        <v>1972.8000000000002</v>
      </c>
      <c r="I96" s="4">
        <f>sales[[#This Row],[Revenue]]-sales[[#This Row],[Cost]]</f>
        <v>-320.80000000000018</v>
      </c>
    </row>
    <row r="97" spans="2:9" x14ac:dyDescent="0.25">
      <c r="B97" t="s">
        <v>49</v>
      </c>
      <c r="C97" t="s">
        <v>9</v>
      </c>
      <c r="D97" t="s">
        <v>44</v>
      </c>
      <c r="E97" s="1">
        <v>44201</v>
      </c>
      <c r="F97" s="4">
        <v>10262</v>
      </c>
      <c r="G97">
        <v>185</v>
      </c>
      <c r="H97" s="3">
        <f>_xlfn.XLOOKUP(sales[[#This Row],[Product]],products[Product],products[Cost per box])*sales[[#This Row],[Boxes]]</f>
        <v>1770.45</v>
      </c>
      <c r="I97" s="4">
        <f>sales[[#This Row],[Revenue]]-sales[[#This Row],[Cost]]</f>
        <v>8491.5499999999993</v>
      </c>
    </row>
    <row r="98" spans="2:9" x14ac:dyDescent="0.25">
      <c r="B98" t="s">
        <v>15</v>
      </c>
      <c r="C98" t="s">
        <v>27</v>
      </c>
      <c r="D98" t="s">
        <v>31</v>
      </c>
      <c r="E98" s="1">
        <v>44201</v>
      </c>
      <c r="F98" s="4">
        <v>5173</v>
      </c>
      <c r="G98">
        <v>217</v>
      </c>
      <c r="H98" s="3">
        <f>_xlfn.XLOOKUP(sales[[#This Row],[Product]],products[Product],products[Cost per box])*sales[[#This Row],[Boxes]]</f>
        <v>1241.24</v>
      </c>
      <c r="I98" s="4">
        <f>sales[[#This Row],[Revenue]]-sales[[#This Row],[Cost]]</f>
        <v>3931.76</v>
      </c>
    </row>
    <row r="99" spans="2:9" x14ac:dyDescent="0.25">
      <c r="B99" t="s">
        <v>20</v>
      </c>
      <c r="C99" t="s">
        <v>21</v>
      </c>
      <c r="D99" t="s">
        <v>26</v>
      </c>
      <c r="E99" s="1">
        <v>44201</v>
      </c>
      <c r="F99" s="4">
        <v>2296</v>
      </c>
      <c r="G99">
        <v>910</v>
      </c>
      <c r="H99" s="3">
        <f>_xlfn.XLOOKUP(sales[[#This Row],[Product]],products[Product],products[Cost per box])*sales[[#This Row],[Boxes]]</f>
        <v>5851.3</v>
      </c>
      <c r="I99" s="4">
        <f>sales[[#This Row],[Revenue]]-sales[[#This Row],[Cost]]</f>
        <v>-3555.3</v>
      </c>
    </row>
    <row r="100" spans="2:9" x14ac:dyDescent="0.25">
      <c r="B100" t="s">
        <v>39</v>
      </c>
      <c r="C100" t="s">
        <v>11</v>
      </c>
      <c r="D100" t="s">
        <v>48</v>
      </c>
      <c r="E100" s="1">
        <v>44201</v>
      </c>
      <c r="F100" s="4">
        <v>798</v>
      </c>
      <c r="G100">
        <v>212</v>
      </c>
      <c r="H100" s="3">
        <f>_xlfn.XLOOKUP(sales[[#This Row],[Product]],products[Product],products[Cost per box])*sales[[#This Row],[Boxes]]</f>
        <v>1585.76</v>
      </c>
      <c r="I100" s="4">
        <f>sales[[#This Row],[Revenue]]-sales[[#This Row],[Cost]]</f>
        <v>-787.76</v>
      </c>
    </row>
    <row r="101" spans="2:9" x14ac:dyDescent="0.25">
      <c r="B101" t="s">
        <v>13</v>
      </c>
      <c r="C101" t="s">
        <v>9</v>
      </c>
      <c r="D101" t="s">
        <v>26</v>
      </c>
      <c r="E101" s="1">
        <v>44201</v>
      </c>
      <c r="F101" s="4">
        <v>910</v>
      </c>
      <c r="G101">
        <v>231</v>
      </c>
      <c r="H101" s="3">
        <f>_xlfn.XLOOKUP(sales[[#This Row],[Product]],products[Product],products[Cost per box])*sales[[#This Row],[Boxes]]</f>
        <v>1485.33</v>
      </c>
      <c r="I101" s="4">
        <f>sales[[#This Row],[Revenue]]-sales[[#This Row],[Cost]]</f>
        <v>-575.32999999999993</v>
      </c>
    </row>
    <row r="102" spans="2:9" x14ac:dyDescent="0.25">
      <c r="B102" t="s">
        <v>8</v>
      </c>
      <c r="C102" t="s">
        <v>11</v>
      </c>
      <c r="D102" t="s">
        <v>24</v>
      </c>
      <c r="E102" s="1">
        <v>44201</v>
      </c>
      <c r="F102" s="4">
        <v>6510</v>
      </c>
      <c r="G102">
        <v>251</v>
      </c>
      <c r="H102" s="3">
        <f>_xlfn.XLOOKUP(sales[[#This Row],[Product]],products[Product],products[Cost per box])*sales[[#This Row],[Boxes]]</f>
        <v>2638.0099999999998</v>
      </c>
      <c r="I102" s="4">
        <f>sales[[#This Row],[Revenue]]-sales[[#This Row],[Cost]]</f>
        <v>3871.9900000000002</v>
      </c>
    </row>
    <row r="103" spans="2:9" x14ac:dyDescent="0.25">
      <c r="B103" t="s">
        <v>23</v>
      </c>
      <c r="C103" t="s">
        <v>21</v>
      </c>
      <c r="D103" t="s">
        <v>17</v>
      </c>
      <c r="E103" s="1">
        <v>44201</v>
      </c>
      <c r="F103" s="4">
        <v>3892</v>
      </c>
      <c r="G103">
        <v>213</v>
      </c>
      <c r="H103" s="3">
        <f>_xlfn.XLOOKUP(sales[[#This Row],[Product]],products[Product],products[Cost per box])*sales[[#This Row],[Boxes]]</f>
        <v>1448.3999999999999</v>
      </c>
      <c r="I103" s="4">
        <f>sales[[#This Row],[Revenue]]-sales[[#This Row],[Cost]]</f>
        <v>2443.6000000000004</v>
      </c>
    </row>
    <row r="104" spans="2:9" x14ac:dyDescent="0.25">
      <c r="B104" t="s">
        <v>15</v>
      </c>
      <c r="C104" t="s">
        <v>9</v>
      </c>
      <c r="D104" t="s">
        <v>22</v>
      </c>
      <c r="E104" s="1">
        <v>44201</v>
      </c>
      <c r="F104" s="4">
        <v>4704</v>
      </c>
      <c r="G104">
        <v>53</v>
      </c>
      <c r="H104" s="3">
        <f>_xlfn.XLOOKUP(sales[[#This Row],[Product]],products[Product],products[Cost per box])*sales[[#This Row],[Boxes]]</f>
        <v>435.66</v>
      </c>
      <c r="I104" s="4">
        <f>sales[[#This Row],[Revenue]]-sales[[#This Row],[Cost]]</f>
        <v>4268.34</v>
      </c>
    </row>
    <row r="105" spans="2:9" x14ac:dyDescent="0.25">
      <c r="B105" t="s">
        <v>51</v>
      </c>
      <c r="C105" t="s">
        <v>21</v>
      </c>
      <c r="D105" t="s">
        <v>50</v>
      </c>
      <c r="E105" s="1">
        <v>44201</v>
      </c>
      <c r="F105" s="4">
        <v>4095</v>
      </c>
      <c r="G105">
        <v>188</v>
      </c>
      <c r="H105" s="3">
        <f>_xlfn.XLOOKUP(sales[[#This Row],[Product]],products[Product],products[Cost per box])*sales[[#This Row],[Boxes]]</f>
        <v>2333.08</v>
      </c>
      <c r="I105" s="4">
        <f>sales[[#This Row],[Revenue]]-sales[[#This Row],[Cost]]</f>
        <v>1761.92</v>
      </c>
    </row>
    <row r="106" spans="2:9" x14ac:dyDescent="0.25">
      <c r="B106" t="s">
        <v>51</v>
      </c>
      <c r="C106" t="s">
        <v>11</v>
      </c>
      <c r="D106" t="s">
        <v>44</v>
      </c>
      <c r="E106" s="1">
        <v>44201</v>
      </c>
      <c r="F106" s="4">
        <v>11466</v>
      </c>
      <c r="G106">
        <v>315</v>
      </c>
      <c r="H106" s="3">
        <f>_xlfn.XLOOKUP(sales[[#This Row],[Product]],products[Product],products[Cost per box])*sales[[#This Row],[Boxes]]</f>
        <v>3014.55</v>
      </c>
      <c r="I106" s="4">
        <f>sales[[#This Row],[Revenue]]-sales[[#This Row],[Cost]]</f>
        <v>8451.4500000000007</v>
      </c>
    </row>
    <row r="107" spans="2:9" x14ac:dyDescent="0.25">
      <c r="B107" t="s">
        <v>34</v>
      </c>
      <c r="C107" t="s">
        <v>9</v>
      </c>
      <c r="D107" t="s">
        <v>45</v>
      </c>
      <c r="E107" s="1">
        <v>44201</v>
      </c>
      <c r="F107" s="4">
        <v>2324</v>
      </c>
      <c r="G107">
        <v>178</v>
      </c>
      <c r="H107" s="3">
        <f>_xlfn.XLOOKUP(sales[[#This Row],[Product]],products[Product],products[Cost per box])*sales[[#This Row],[Boxes]]</f>
        <v>1375.94</v>
      </c>
      <c r="I107" s="4">
        <f>sales[[#This Row],[Revenue]]-sales[[#This Row],[Cost]]</f>
        <v>948.06</v>
      </c>
    </row>
    <row r="108" spans="2:9" x14ac:dyDescent="0.25">
      <c r="B108" t="s">
        <v>49</v>
      </c>
      <c r="C108" t="s">
        <v>11</v>
      </c>
      <c r="D108" t="s">
        <v>50</v>
      </c>
      <c r="E108" s="1">
        <v>44201</v>
      </c>
      <c r="F108" s="4">
        <v>5068</v>
      </c>
      <c r="G108">
        <v>128</v>
      </c>
      <c r="H108" s="3">
        <f>_xlfn.XLOOKUP(sales[[#This Row],[Product]],products[Product],products[Cost per box])*sales[[#This Row],[Boxes]]</f>
        <v>1588.48</v>
      </c>
      <c r="I108" s="4">
        <f>sales[[#This Row],[Revenue]]-sales[[#This Row],[Cost]]</f>
        <v>3479.52</v>
      </c>
    </row>
    <row r="109" spans="2:9" x14ac:dyDescent="0.25">
      <c r="B109" t="s">
        <v>49</v>
      </c>
      <c r="C109" t="s">
        <v>21</v>
      </c>
      <c r="D109" t="s">
        <v>7</v>
      </c>
      <c r="E109" s="1">
        <v>44201</v>
      </c>
      <c r="F109" s="4">
        <v>8855</v>
      </c>
      <c r="G109">
        <v>436</v>
      </c>
      <c r="H109" s="3">
        <f>_xlfn.XLOOKUP(sales[[#This Row],[Product]],products[Product],products[Cost per box])*sales[[#This Row],[Boxes]]</f>
        <v>2245.4</v>
      </c>
      <c r="I109" s="4">
        <f>sales[[#This Row],[Revenue]]-sales[[#This Row],[Cost]]</f>
        <v>6609.6</v>
      </c>
    </row>
    <row r="110" spans="2:9" x14ac:dyDescent="0.25">
      <c r="B110" t="s">
        <v>29</v>
      </c>
      <c r="C110" t="s">
        <v>9</v>
      </c>
      <c r="D110" t="s">
        <v>38</v>
      </c>
      <c r="E110" s="1">
        <v>44201</v>
      </c>
      <c r="F110" s="4">
        <v>4872</v>
      </c>
      <c r="G110">
        <v>175</v>
      </c>
      <c r="H110" s="3">
        <f>_xlfn.XLOOKUP(sales[[#This Row],[Product]],products[Product],products[Cost per box])*sales[[#This Row],[Boxes]]</f>
        <v>1739.5</v>
      </c>
      <c r="I110" s="4">
        <f>sales[[#This Row],[Revenue]]-sales[[#This Row],[Cost]]</f>
        <v>3132.5</v>
      </c>
    </row>
    <row r="111" spans="2:9" x14ac:dyDescent="0.25">
      <c r="B111" t="s">
        <v>49</v>
      </c>
      <c r="C111" t="s">
        <v>27</v>
      </c>
      <c r="D111" t="s">
        <v>35</v>
      </c>
      <c r="E111" s="1">
        <v>44201</v>
      </c>
      <c r="F111" s="4">
        <v>8673</v>
      </c>
      <c r="G111">
        <v>96</v>
      </c>
      <c r="H111" s="3">
        <f>_xlfn.XLOOKUP(sales[[#This Row],[Product]],products[Product],products[Cost per box])*sales[[#This Row],[Boxes]]</f>
        <v>254.39999999999998</v>
      </c>
      <c r="I111" s="4">
        <f>sales[[#This Row],[Revenue]]-sales[[#This Row],[Cost]]</f>
        <v>8418.6</v>
      </c>
    </row>
    <row r="112" spans="2:9" x14ac:dyDescent="0.25">
      <c r="B112" t="s">
        <v>37</v>
      </c>
      <c r="C112" t="s">
        <v>27</v>
      </c>
      <c r="D112" t="s">
        <v>30</v>
      </c>
      <c r="E112" s="1">
        <v>44201</v>
      </c>
      <c r="F112" s="4">
        <v>4340</v>
      </c>
      <c r="G112">
        <v>79</v>
      </c>
      <c r="H112" s="3">
        <f>_xlfn.XLOOKUP(sales[[#This Row],[Product]],products[Product],products[Cost per box])*sales[[#This Row],[Boxes]]</f>
        <v>290.72000000000003</v>
      </c>
      <c r="I112" s="4">
        <f>sales[[#This Row],[Revenue]]-sales[[#This Row],[Cost]]</f>
        <v>4049.2799999999997</v>
      </c>
    </row>
    <row r="113" spans="2:9" x14ac:dyDescent="0.25">
      <c r="B113" t="s">
        <v>29</v>
      </c>
      <c r="C113" t="s">
        <v>21</v>
      </c>
      <c r="D113" t="s">
        <v>48</v>
      </c>
      <c r="E113" s="1">
        <v>44201</v>
      </c>
      <c r="F113" s="4">
        <v>35</v>
      </c>
      <c r="G113">
        <v>910</v>
      </c>
      <c r="H113" s="3">
        <f>_xlfn.XLOOKUP(sales[[#This Row],[Product]],products[Product],products[Cost per box])*sales[[#This Row],[Boxes]]</f>
        <v>6806.8</v>
      </c>
      <c r="I113" s="4">
        <f>sales[[#This Row],[Revenue]]-sales[[#This Row],[Cost]]</f>
        <v>-6771.8</v>
      </c>
    </row>
    <row r="114" spans="2:9" x14ac:dyDescent="0.25">
      <c r="B114" t="s">
        <v>49</v>
      </c>
      <c r="C114" t="s">
        <v>27</v>
      </c>
      <c r="D114" t="s">
        <v>24</v>
      </c>
      <c r="E114" s="1">
        <v>44201</v>
      </c>
      <c r="F114" s="4">
        <v>1659</v>
      </c>
      <c r="G114">
        <v>43</v>
      </c>
      <c r="H114" s="3">
        <f>_xlfn.XLOOKUP(sales[[#This Row],[Product]],products[Product],products[Cost per box])*sales[[#This Row],[Boxes]]</f>
        <v>451.93</v>
      </c>
      <c r="I114" s="4">
        <f>sales[[#This Row],[Revenue]]-sales[[#This Row],[Cost]]</f>
        <v>1207.07</v>
      </c>
    </row>
    <row r="115" spans="2:9" x14ac:dyDescent="0.25">
      <c r="B115" t="s">
        <v>51</v>
      </c>
      <c r="C115" t="s">
        <v>11</v>
      </c>
      <c r="D115" t="s">
        <v>22</v>
      </c>
      <c r="E115" s="1">
        <v>44201</v>
      </c>
      <c r="F115" s="4">
        <v>4774</v>
      </c>
      <c r="G115">
        <v>345</v>
      </c>
      <c r="H115" s="3">
        <f>_xlfn.XLOOKUP(sales[[#This Row],[Product]],products[Product],products[Cost per box])*sales[[#This Row],[Boxes]]</f>
        <v>2835.9</v>
      </c>
      <c r="I115" s="4">
        <f>sales[[#This Row],[Revenue]]-sales[[#This Row],[Cost]]</f>
        <v>1938.1</v>
      </c>
    </row>
    <row r="116" spans="2:9" x14ac:dyDescent="0.25">
      <c r="B116" t="s">
        <v>49</v>
      </c>
      <c r="C116" t="s">
        <v>21</v>
      </c>
      <c r="D116" t="s">
        <v>47</v>
      </c>
      <c r="E116" s="1">
        <v>44201</v>
      </c>
      <c r="F116" s="4">
        <v>637</v>
      </c>
      <c r="G116">
        <v>61</v>
      </c>
      <c r="H116" s="3">
        <f>_xlfn.XLOOKUP(sales[[#This Row],[Product]],products[Product],products[Cost per box])*sales[[#This Row],[Boxes]]</f>
        <v>320.86</v>
      </c>
      <c r="I116" s="4">
        <f>sales[[#This Row],[Revenue]]-sales[[#This Row],[Cost]]</f>
        <v>316.14</v>
      </c>
    </row>
    <row r="117" spans="2:9" x14ac:dyDescent="0.25">
      <c r="B117" t="s">
        <v>29</v>
      </c>
      <c r="C117" t="s">
        <v>21</v>
      </c>
      <c r="D117" t="s">
        <v>38</v>
      </c>
      <c r="E117" s="1">
        <v>44201</v>
      </c>
      <c r="F117" s="4">
        <v>2828</v>
      </c>
      <c r="G117">
        <v>208</v>
      </c>
      <c r="H117" s="3">
        <f>_xlfn.XLOOKUP(sales[[#This Row],[Product]],products[Product],products[Cost per box])*sales[[#This Row],[Boxes]]</f>
        <v>2067.52</v>
      </c>
      <c r="I117" s="4">
        <f>sales[[#This Row],[Revenue]]-sales[[#This Row],[Cost]]</f>
        <v>760.48</v>
      </c>
    </row>
    <row r="118" spans="2:9" x14ac:dyDescent="0.25">
      <c r="B118" t="s">
        <v>40</v>
      </c>
      <c r="C118" t="s">
        <v>9</v>
      </c>
      <c r="D118" t="s">
        <v>22</v>
      </c>
      <c r="E118" s="1">
        <v>44201</v>
      </c>
      <c r="F118" s="4">
        <v>15288</v>
      </c>
      <c r="G118">
        <v>139</v>
      </c>
      <c r="H118" s="3">
        <f>_xlfn.XLOOKUP(sales[[#This Row],[Product]],products[Product],products[Cost per box])*sales[[#This Row],[Boxes]]</f>
        <v>1142.5800000000002</v>
      </c>
      <c r="I118" s="4">
        <f>sales[[#This Row],[Revenue]]-sales[[#This Row],[Cost]]</f>
        <v>14145.42</v>
      </c>
    </row>
    <row r="119" spans="2:9" x14ac:dyDescent="0.25">
      <c r="B119" t="s">
        <v>10</v>
      </c>
      <c r="C119" t="s">
        <v>11</v>
      </c>
      <c r="D119" t="s">
        <v>24</v>
      </c>
      <c r="E119" s="1">
        <v>44201</v>
      </c>
      <c r="F119" s="4">
        <v>952</v>
      </c>
      <c r="G119">
        <v>627</v>
      </c>
      <c r="H119" s="3">
        <f>_xlfn.XLOOKUP(sales[[#This Row],[Product]],products[Product],products[Cost per box])*sales[[#This Row],[Boxes]]</f>
        <v>6589.7699999999995</v>
      </c>
      <c r="I119" s="4">
        <f>sales[[#This Row],[Revenue]]-sales[[#This Row],[Cost]]</f>
        <v>-5637.7699999999995</v>
      </c>
    </row>
    <row r="120" spans="2:9" x14ac:dyDescent="0.25">
      <c r="B120" t="s">
        <v>23</v>
      </c>
      <c r="C120" t="s">
        <v>27</v>
      </c>
      <c r="D120" t="s">
        <v>31</v>
      </c>
      <c r="E120" s="1">
        <v>44201</v>
      </c>
      <c r="F120" s="4">
        <v>2632</v>
      </c>
      <c r="G120">
        <v>840</v>
      </c>
      <c r="H120" s="3">
        <f>_xlfn.XLOOKUP(sales[[#This Row],[Product]],products[Product],products[Cost per box])*sales[[#This Row],[Boxes]]</f>
        <v>4804.8</v>
      </c>
      <c r="I120" s="4">
        <f>sales[[#This Row],[Revenue]]-sales[[#This Row],[Cost]]</f>
        <v>-2172.8000000000002</v>
      </c>
    </row>
    <row r="121" spans="2:9" x14ac:dyDescent="0.25">
      <c r="B121" t="s">
        <v>40</v>
      </c>
      <c r="C121" t="s">
        <v>11</v>
      </c>
      <c r="D121" t="s">
        <v>43</v>
      </c>
      <c r="E121" s="1">
        <v>44201</v>
      </c>
      <c r="F121" s="4">
        <v>8736</v>
      </c>
      <c r="G121">
        <v>82</v>
      </c>
      <c r="H121" s="3">
        <f>_xlfn.XLOOKUP(sales[[#This Row],[Product]],products[Product],products[Cost per box])*sales[[#This Row],[Boxes]]</f>
        <v>315.7</v>
      </c>
      <c r="I121" s="4">
        <f>sales[[#This Row],[Revenue]]-sales[[#This Row],[Cost]]</f>
        <v>8420.2999999999993</v>
      </c>
    </row>
    <row r="122" spans="2:9" x14ac:dyDescent="0.25">
      <c r="B122" t="s">
        <v>18</v>
      </c>
      <c r="C122" t="s">
        <v>27</v>
      </c>
      <c r="D122" t="s">
        <v>50</v>
      </c>
      <c r="E122" s="1">
        <v>44201</v>
      </c>
      <c r="F122" s="4">
        <v>805</v>
      </c>
      <c r="G122">
        <v>217</v>
      </c>
      <c r="H122" s="3">
        <f>_xlfn.XLOOKUP(sales[[#This Row],[Product]],products[Product],products[Cost per box])*sales[[#This Row],[Boxes]]</f>
        <v>2692.9700000000003</v>
      </c>
      <c r="I122" s="4">
        <f>sales[[#This Row],[Revenue]]-sales[[#This Row],[Cost]]</f>
        <v>-1887.9700000000003</v>
      </c>
    </row>
    <row r="123" spans="2:9" x14ac:dyDescent="0.25">
      <c r="B123" t="s">
        <v>39</v>
      </c>
      <c r="C123" t="s">
        <v>27</v>
      </c>
      <c r="D123" t="s">
        <v>35</v>
      </c>
      <c r="E123" s="1">
        <v>44201</v>
      </c>
      <c r="F123" s="4">
        <v>8316</v>
      </c>
      <c r="G123">
        <v>138</v>
      </c>
      <c r="H123" s="3">
        <f>_xlfn.XLOOKUP(sales[[#This Row],[Product]],products[Product],products[Cost per box])*sales[[#This Row],[Boxes]]</f>
        <v>365.7</v>
      </c>
      <c r="I123" s="4">
        <f>sales[[#This Row],[Revenue]]-sales[[#This Row],[Cost]]</f>
        <v>7950.3</v>
      </c>
    </row>
    <row r="124" spans="2:9" x14ac:dyDescent="0.25">
      <c r="B124" t="s">
        <v>23</v>
      </c>
      <c r="C124" t="s">
        <v>9</v>
      </c>
      <c r="D124" t="s">
        <v>47</v>
      </c>
      <c r="E124" s="1">
        <v>44201</v>
      </c>
      <c r="F124" s="4">
        <v>2072</v>
      </c>
      <c r="G124">
        <v>300</v>
      </c>
      <c r="H124" s="3">
        <f>_xlfn.XLOOKUP(sales[[#This Row],[Product]],products[Product],products[Cost per box])*sales[[#This Row],[Boxes]]</f>
        <v>1578</v>
      </c>
      <c r="I124" s="4">
        <f>sales[[#This Row],[Revenue]]-sales[[#This Row],[Cost]]</f>
        <v>494</v>
      </c>
    </row>
    <row r="125" spans="2:9" x14ac:dyDescent="0.25">
      <c r="B125" t="s">
        <v>37</v>
      </c>
      <c r="C125" t="s">
        <v>21</v>
      </c>
      <c r="D125" t="s">
        <v>30</v>
      </c>
      <c r="E125" s="1">
        <v>44201</v>
      </c>
      <c r="F125" s="4">
        <v>938</v>
      </c>
      <c r="G125">
        <v>16</v>
      </c>
      <c r="H125" s="3">
        <f>_xlfn.XLOOKUP(sales[[#This Row],[Product]],products[Product],products[Cost per box])*sales[[#This Row],[Boxes]]</f>
        <v>58.88</v>
      </c>
      <c r="I125" s="4">
        <f>sales[[#This Row],[Revenue]]-sales[[#This Row],[Cost]]</f>
        <v>879.12</v>
      </c>
    </row>
    <row r="126" spans="2:9" x14ac:dyDescent="0.25">
      <c r="B126" t="s">
        <v>13</v>
      </c>
      <c r="C126" t="s">
        <v>11</v>
      </c>
      <c r="D126" t="s">
        <v>47</v>
      </c>
      <c r="E126" s="1">
        <v>44201</v>
      </c>
      <c r="F126" s="4">
        <v>4592</v>
      </c>
      <c r="G126">
        <v>96</v>
      </c>
      <c r="H126" s="3">
        <f>_xlfn.XLOOKUP(sales[[#This Row],[Product]],products[Product],products[Cost per box])*sales[[#This Row],[Boxes]]</f>
        <v>504.96</v>
      </c>
      <c r="I126" s="4">
        <f>sales[[#This Row],[Revenue]]-sales[[#This Row],[Cost]]</f>
        <v>4087.04</v>
      </c>
    </row>
    <row r="127" spans="2:9" x14ac:dyDescent="0.25">
      <c r="B127" t="s">
        <v>5</v>
      </c>
      <c r="C127" t="s">
        <v>27</v>
      </c>
      <c r="D127" t="s">
        <v>38</v>
      </c>
      <c r="E127" s="1">
        <v>44201</v>
      </c>
      <c r="F127" s="4">
        <v>8008</v>
      </c>
      <c r="G127">
        <v>338</v>
      </c>
      <c r="H127" s="3">
        <f>_xlfn.XLOOKUP(sales[[#This Row],[Product]],products[Product],products[Cost per box])*sales[[#This Row],[Boxes]]</f>
        <v>3359.72</v>
      </c>
      <c r="I127" s="4">
        <f>sales[[#This Row],[Revenue]]-sales[[#This Row],[Cost]]</f>
        <v>4648.2800000000007</v>
      </c>
    </row>
    <row r="128" spans="2:9" x14ac:dyDescent="0.25">
      <c r="B128" t="s">
        <v>13</v>
      </c>
      <c r="C128" t="s">
        <v>9</v>
      </c>
      <c r="D128" t="s">
        <v>44</v>
      </c>
      <c r="E128" s="1">
        <v>44201</v>
      </c>
      <c r="F128" s="4">
        <v>8505</v>
      </c>
      <c r="G128">
        <v>71</v>
      </c>
      <c r="H128" s="3">
        <f>_xlfn.XLOOKUP(sales[[#This Row],[Product]],products[Product],products[Cost per box])*sales[[#This Row],[Boxes]]</f>
        <v>679.47</v>
      </c>
      <c r="I128" s="4">
        <f>sales[[#This Row],[Revenue]]-sales[[#This Row],[Cost]]</f>
        <v>7825.53</v>
      </c>
    </row>
    <row r="129" spans="2:9" x14ac:dyDescent="0.25">
      <c r="B129" t="s">
        <v>49</v>
      </c>
      <c r="C129" t="s">
        <v>27</v>
      </c>
      <c r="D129" t="s">
        <v>22</v>
      </c>
      <c r="E129" s="1">
        <v>44201</v>
      </c>
      <c r="F129" s="4">
        <v>8463</v>
      </c>
      <c r="G129">
        <v>183</v>
      </c>
      <c r="H129" s="3">
        <f>_xlfn.XLOOKUP(sales[[#This Row],[Product]],products[Product],products[Cost per box])*sales[[#This Row],[Boxes]]</f>
        <v>1504.2600000000002</v>
      </c>
      <c r="I129" s="4">
        <f>sales[[#This Row],[Revenue]]-sales[[#This Row],[Cost]]</f>
        <v>6958.74</v>
      </c>
    </row>
    <row r="130" spans="2:9" x14ac:dyDescent="0.25">
      <c r="B130" t="s">
        <v>23</v>
      </c>
      <c r="C130" t="s">
        <v>21</v>
      </c>
      <c r="D130" t="s">
        <v>31</v>
      </c>
      <c r="E130" s="1">
        <v>44201</v>
      </c>
      <c r="F130" s="4">
        <v>6405</v>
      </c>
      <c r="G130">
        <v>119</v>
      </c>
      <c r="H130" s="3">
        <f>_xlfn.XLOOKUP(sales[[#This Row],[Product]],products[Product],products[Cost per box])*sales[[#This Row],[Boxes]]</f>
        <v>680.68</v>
      </c>
      <c r="I130" s="4">
        <f>sales[[#This Row],[Revenue]]-sales[[#This Row],[Cost]]</f>
        <v>5724.32</v>
      </c>
    </row>
    <row r="131" spans="2:9" x14ac:dyDescent="0.25">
      <c r="B131" t="s">
        <v>10</v>
      </c>
      <c r="C131" t="s">
        <v>21</v>
      </c>
      <c r="D131" t="s">
        <v>36</v>
      </c>
      <c r="E131" s="1">
        <v>44202</v>
      </c>
      <c r="F131" s="4">
        <v>2723</v>
      </c>
      <c r="G131">
        <v>444</v>
      </c>
      <c r="H131" s="3">
        <f>_xlfn.XLOOKUP(sales[[#This Row],[Product]],products[Product],products[Cost per box])*sales[[#This Row],[Boxes]]</f>
        <v>2237.7600000000002</v>
      </c>
      <c r="I131" s="4">
        <f>sales[[#This Row],[Revenue]]-sales[[#This Row],[Cost]]</f>
        <v>485.23999999999978</v>
      </c>
    </row>
    <row r="132" spans="2:9" x14ac:dyDescent="0.25">
      <c r="B132" t="s">
        <v>37</v>
      </c>
      <c r="C132" t="s">
        <v>21</v>
      </c>
      <c r="D132" t="s">
        <v>19</v>
      </c>
      <c r="E132" s="1">
        <v>44202</v>
      </c>
      <c r="F132" s="4">
        <v>595</v>
      </c>
      <c r="G132">
        <v>115</v>
      </c>
      <c r="H132" s="3">
        <f>_xlfn.XLOOKUP(sales[[#This Row],[Product]],products[Product],products[Cost per box])*sales[[#This Row],[Boxes]]</f>
        <v>1176.45</v>
      </c>
      <c r="I132" s="4">
        <f>sales[[#This Row],[Revenue]]-sales[[#This Row],[Cost]]</f>
        <v>-581.45000000000005</v>
      </c>
    </row>
    <row r="133" spans="2:9" x14ac:dyDescent="0.25">
      <c r="B133" t="s">
        <v>10</v>
      </c>
      <c r="C133" t="s">
        <v>16</v>
      </c>
      <c r="D133" t="s">
        <v>45</v>
      </c>
      <c r="E133" s="1">
        <v>44202</v>
      </c>
      <c r="F133" s="4">
        <v>5810</v>
      </c>
      <c r="G133">
        <v>356</v>
      </c>
      <c r="H133" s="3">
        <f>_xlfn.XLOOKUP(sales[[#This Row],[Product]],products[Product],products[Cost per box])*sales[[#This Row],[Boxes]]</f>
        <v>2751.88</v>
      </c>
      <c r="I133" s="4">
        <f>sales[[#This Row],[Revenue]]-sales[[#This Row],[Cost]]</f>
        <v>3058.12</v>
      </c>
    </row>
    <row r="134" spans="2:9" x14ac:dyDescent="0.25">
      <c r="B134" t="s">
        <v>23</v>
      </c>
      <c r="C134" t="s">
        <v>27</v>
      </c>
      <c r="D134" t="s">
        <v>26</v>
      </c>
      <c r="E134" s="1">
        <v>44202</v>
      </c>
      <c r="F134" s="4">
        <v>10206</v>
      </c>
      <c r="G134">
        <v>58</v>
      </c>
      <c r="H134" s="3">
        <f>_xlfn.XLOOKUP(sales[[#This Row],[Product]],products[Product],products[Cost per box])*sales[[#This Row],[Boxes]]</f>
        <v>372.94</v>
      </c>
      <c r="I134" s="4">
        <f>sales[[#This Row],[Revenue]]-sales[[#This Row],[Cost]]</f>
        <v>9833.06</v>
      </c>
    </row>
    <row r="135" spans="2:9" x14ac:dyDescent="0.25">
      <c r="B135" t="s">
        <v>20</v>
      </c>
      <c r="C135" t="s">
        <v>11</v>
      </c>
      <c r="D135" t="s">
        <v>38</v>
      </c>
      <c r="E135" s="1">
        <v>44202</v>
      </c>
      <c r="F135" s="4">
        <v>1190</v>
      </c>
      <c r="G135">
        <v>189</v>
      </c>
      <c r="H135" s="3">
        <f>_xlfn.XLOOKUP(sales[[#This Row],[Product]],products[Product],products[Cost per box])*sales[[#This Row],[Boxes]]</f>
        <v>1878.6599999999999</v>
      </c>
      <c r="I135" s="4">
        <f>sales[[#This Row],[Revenue]]-sales[[#This Row],[Cost]]</f>
        <v>-688.65999999999985</v>
      </c>
    </row>
    <row r="136" spans="2:9" x14ac:dyDescent="0.25">
      <c r="B136" t="s">
        <v>34</v>
      </c>
      <c r="C136" t="s">
        <v>6</v>
      </c>
      <c r="D136" t="s">
        <v>38</v>
      </c>
      <c r="E136" s="1">
        <v>44202</v>
      </c>
      <c r="F136" s="4">
        <v>4410</v>
      </c>
      <c r="G136">
        <v>141</v>
      </c>
      <c r="H136" s="3">
        <f>_xlfn.XLOOKUP(sales[[#This Row],[Product]],products[Product],products[Cost per box])*sales[[#This Row],[Boxes]]</f>
        <v>1401.54</v>
      </c>
      <c r="I136" s="4">
        <f>sales[[#This Row],[Revenue]]-sales[[#This Row],[Cost]]</f>
        <v>3008.46</v>
      </c>
    </row>
    <row r="137" spans="2:9" x14ac:dyDescent="0.25">
      <c r="B137" t="s">
        <v>20</v>
      </c>
      <c r="C137" t="s">
        <v>27</v>
      </c>
      <c r="D137" t="s">
        <v>14</v>
      </c>
      <c r="E137" s="1">
        <v>44202</v>
      </c>
      <c r="F137" s="4">
        <v>3703</v>
      </c>
      <c r="G137">
        <v>135</v>
      </c>
      <c r="H137" s="3">
        <f>_xlfn.XLOOKUP(sales[[#This Row],[Product]],products[Product],products[Cost per box])*sales[[#This Row],[Boxes]]</f>
        <v>851.84999999999991</v>
      </c>
      <c r="I137" s="4">
        <f>sales[[#This Row],[Revenue]]-sales[[#This Row],[Cost]]</f>
        <v>2851.15</v>
      </c>
    </row>
    <row r="138" spans="2:9" x14ac:dyDescent="0.25">
      <c r="B138" t="s">
        <v>37</v>
      </c>
      <c r="C138" t="s">
        <v>6</v>
      </c>
      <c r="D138" t="s">
        <v>36</v>
      </c>
      <c r="E138" s="1">
        <v>44202</v>
      </c>
      <c r="F138" s="4">
        <v>4865</v>
      </c>
      <c r="G138">
        <v>106</v>
      </c>
      <c r="H138" s="3">
        <f>_xlfn.XLOOKUP(sales[[#This Row],[Product]],products[Product],products[Cost per box])*sales[[#This Row],[Boxes]]</f>
        <v>534.24</v>
      </c>
      <c r="I138" s="4">
        <f>sales[[#This Row],[Revenue]]-sales[[#This Row],[Cost]]</f>
        <v>4330.76</v>
      </c>
    </row>
    <row r="139" spans="2:9" x14ac:dyDescent="0.25">
      <c r="B139" t="s">
        <v>25</v>
      </c>
      <c r="C139" t="s">
        <v>21</v>
      </c>
      <c r="D139" t="s">
        <v>43</v>
      </c>
      <c r="E139" s="1">
        <v>44202</v>
      </c>
      <c r="F139" s="4">
        <v>7294</v>
      </c>
      <c r="G139">
        <v>149</v>
      </c>
      <c r="H139" s="3">
        <f>_xlfn.XLOOKUP(sales[[#This Row],[Product]],products[Product],products[Cost per box])*sales[[#This Row],[Boxes]]</f>
        <v>573.65</v>
      </c>
      <c r="I139" s="4">
        <f>sales[[#This Row],[Revenue]]-sales[[#This Row],[Cost]]</f>
        <v>6720.35</v>
      </c>
    </row>
    <row r="140" spans="2:9" x14ac:dyDescent="0.25">
      <c r="B140" t="s">
        <v>10</v>
      </c>
      <c r="C140" t="s">
        <v>21</v>
      </c>
      <c r="D140" t="s">
        <v>7</v>
      </c>
      <c r="E140" s="1">
        <v>44202</v>
      </c>
      <c r="F140" s="4">
        <v>3388</v>
      </c>
      <c r="G140">
        <v>266</v>
      </c>
      <c r="H140" s="3">
        <f>_xlfn.XLOOKUP(sales[[#This Row],[Product]],products[Product],products[Cost per box])*sales[[#This Row],[Boxes]]</f>
        <v>1369.9</v>
      </c>
      <c r="I140" s="4">
        <f>sales[[#This Row],[Revenue]]-sales[[#This Row],[Cost]]</f>
        <v>2018.1</v>
      </c>
    </row>
    <row r="141" spans="2:9" x14ac:dyDescent="0.25">
      <c r="B141" t="s">
        <v>23</v>
      </c>
      <c r="C141" t="s">
        <v>9</v>
      </c>
      <c r="D141" t="s">
        <v>17</v>
      </c>
      <c r="E141" s="1">
        <v>44202</v>
      </c>
      <c r="F141" s="4">
        <v>581</v>
      </c>
      <c r="G141">
        <v>161</v>
      </c>
      <c r="H141" s="3">
        <f>_xlfn.XLOOKUP(sales[[#This Row],[Product]],products[Product],products[Cost per box])*sales[[#This Row],[Boxes]]</f>
        <v>1094.8</v>
      </c>
      <c r="I141" s="4">
        <f>sales[[#This Row],[Revenue]]-sales[[#This Row],[Cost]]</f>
        <v>-513.79999999999995</v>
      </c>
    </row>
    <row r="142" spans="2:9" x14ac:dyDescent="0.25">
      <c r="B142" t="s">
        <v>18</v>
      </c>
      <c r="C142" t="s">
        <v>11</v>
      </c>
      <c r="D142" t="s">
        <v>14</v>
      </c>
      <c r="E142" s="1">
        <v>44202</v>
      </c>
      <c r="F142" s="4">
        <v>875</v>
      </c>
      <c r="G142">
        <v>207</v>
      </c>
      <c r="H142" s="3">
        <f>_xlfn.XLOOKUP(sales[[#This Row],[Product]],products[Product],products[Cost per box])*sales[[#This Row],[Boxes]]</f>
        <v>1306.1699999999998</v>
      </c>
      <c r="I142" s="4">
        <f>sales[[#This Row],[Revenue]]-sales[[#This Row],[Cost]]</f>
        <v>-431.16999999999985</v>
      </c>
    </row>
    <row r="143" spans="2:9" x14ac:dyDescent="0.25">
      <c r="B143" t="s">
        <v>32</v>
      </c>
      <c r="C143" t="s">
        <v>6</v>
      </c>
      <c r="D143" t="s">
        <v>45</v>
      </c>
      <c r="E143" s="1">
        <v>44202</v>
      </c>
      <c r="F143" s="4">
        <v>2331</v>
      </c>
      <c r="G143">
        <v>625</v>
      </c>
      <c r="H143" s="3">
        <f>_xlfn.XLOOKUP(sales[[#This Row],[Product]],products[Product],products[Cost per box])*sales[[#This Row],[Boxes]]</f>
        <v>4831.25</v>
      </c>
      <c r="I143" s="4">
        <f>sales[[#This Row],[Revenue]]-sales[[#This Row],[Cost]]</f>
        <v>-2500.25</v>
      </c>
    </row>
    <row r="144" spans="2:9" x14ac:dyDescent="0.25">
      <c r="B144" t="s">
        <v>33</v>
      </c>
      <c r="C144" t="s">
        <v>6</v>
      </c>
      <c r="D144" t="s">
        <v>19</v>
      </c>
      <c r="E144" s="1">
        <v>44202</v>
      </c>
      <c r="F144" s="4">
        <v>259</v>
      </c>
      <c r="G144">
        <v>486</v>
      </c>
      <c r="H144" s="3">
        <f>_xlfn.XLOOKUP(sales[[#This Row],[Product]],products[Product],products[Cost per box])*sales[[#This Row],[Boxes]]</f>
        <v>4971.7800000000007</v>
      </c>
      <c r="I144" s="4">
        <f>sales[[#This Row],[Revenue]]-sales[[#This Row],[Cost]]</f>
        <v>-4712.7800000000007</v>
      </c>
    </row>
    <row r="145" spans="2:9" x14ac:dyDescent="0.25">
      <c r="B145" t="s">
        <v>32</v>
      </c>
      <c r="C145" t="s">
        <v>16</v>
      </c>
      <c r="D145" t="s">
        <v>28</v>
      </c>
      <c r="E145" s="1">
        <v>44202</v>
      </c>
      <c r="F145" s="4">
        <v>11473</v>
      </c>
      <c r="G145">
        <v>251</v>
      </c>
      <c r="H145" s="3">
        <f>_xlfn.XLOOKUP(sales[[#This Row],[Product]],products[Product],products[Cost per box])*sales[[#This Row],[Boxes]]</f>
        <v>692.76</v>
      </c>
      <c r="I145" s="4">
        <f>sales[[#This Row],[Revenue]]-sales[[#This Row],[Cost]]</f>
        <v>10780.24</v>
      </c>
    </row>
    <row r="146" spans="2:9" x14ac:dyDescent="0.25">
      <c r="B146" t="s">
        <v>15</v>
      </c>
      <c r="C146" t="s">
        <v>16</v>
      </c>
      <c r="D146" t="s">
        <v>43</v>
      </c>
      <c r="E146" s="1">
        <v>44202</v>
      </c>
      <c r="F146" s="4">
        <v>1799</v>
      </c>
      <c r="G146">
        <v>178</v>
      </c>
      <c r="H146" s="3">
        <f>_xlfn.XLOOKUP(sales[[#This Row],[Product]],products[Product],products[Cost per box])*sales[[#This Row],[Boxes]]</f>
        <v>685.30000000000007</v>
      </c>
      <c r="I146" s="4">
        <f>sales[[#This Row],[Revenue]]-sales[[#This Row],[Cost]]</f>
        <v>1113.6999999999998</v>
      </c>
    </row>
    <row r="147" spans="2:9" x14ac:dyDescent="0.25">
      <c r="B147" t="s">
        <v>5</v>
      </c>
      <c r="C147" t="s">
        <v>27</v>
      </c>
      <c r="D147" t="s">
        <v>50</v>
      </c>
      <c r="E147" s="1">
        <v>44203</v>
      </c>
      <c r="F147" s="4">
        <v>882</v>
      </c>
      <c r="G147">
        <v>1050</v>
      </c>
      <c r="H147" s="3">
        <f>_xlfn.XLOOKUP(sales[[#This Row],[Product]],products[Product],products[Cost per box])*sales[[#This Row],[Boxes]]</f>
        <v>13030.5</v>
      </c>
      <c r="I147" s="4">
        <f>sales[[#This Row],[Revenue]]-sales[[#This Row],[Cost]]</f>
        <v>-12148.5</v>
      </c>
    </row>
    <row r="148" spans="2:9" x14ac:dyDescent="0.25">
      <c r="B148" t="s">
        <v>46</v>
      </c>
      <c r="C148" t="s">
        <v>9</v>
      </c>
      <c r="D148" t="s">
        <v>24</v>
      </c>
      <c r="E148" s="1">
        <v>44203</v>
      </c>
      <c r="F148" s="4">
        <v>5306</v>
      </c>
      <c r="G148">
        <v>217</v>
      </c>
      <c r="H148" s="3">
        <f>_xlfn.XLOOKUP(sales[[#This Row],[Product]],products[Product],products[Cost per box])*sales[[#This Row],[Boxes]]</f>
        <v>2280.67</v>
      </c>
      <c r="I148" s="4">
        <f>sales[[#This Row],[Revenue]]-sales[[#This Row],[Cost]]</f>
        <v>3025.33</v>
      </c>
    </row>
    <row r="149" spans="2:9" x14ac:dyDescent="0.25">
      <c r="B149" t="s">
        <v>41</v>
      </c>
      <c r="C149" t="s">
        <v>9</v>
      </c>
      <c r="D149" t="s">
        <v>28</v>
      </c>
      <c r="E149" s="1">
        <v>44203</v>
      </c>
      <c r="F149" s="4">
        <v>7210</v>
      </c>
      <c r="G149">
        <v>30</v>
      </c>
      <c r="H149" s="3">
        <f>_xlfn.XLOOKUP(sales[[#This Row],[Product]],products[Product],products[Cost per box])*sales[[#This Row],[Boxes]]</f>
        <v>82.8</v>
      </c>
      <c r="I149" s="4">
        <f>sales[[#This Row],[Revenue]]-sales[[#This Row],[Cost]]</f>
        <v>7127.2</v>
      </c>
    </row>
    <row r="150" spans="2:9" x14ac:dyDescent="0.25">
      <c r="B150" t="s">
        <v>34</v>
      </c>
      <c r="C150" t="s">
        <v>21</v>
      </c>
      <c r="D150" t="s">
        <v>7</v>
      </c>
      <c r="E150" s="1">
        <v>44203</v>
      </c>
      <c r="F150" s="4">
        <v>602</v>
      </c>
      <c r="G150">
        <v>559</v>
      </c>
      <c r="H150" s="3">
        <f>_xlfn.XLOOKUP(sales[[#This Row],[Product]],products[Product],products[Cost per box])*sales[[#This Row],[Boxes]]</f>
        <v>2878.8500000000004</v>
      </c>
      <c r="I150" s="4">
        <f>sales[[#This Row],[Revenue]]-sales[[#This Row],[Cost]]</f>
        <v>-2276.8500000000004</v>
      </c>
    </row>
    <row r="151" spans="2:9" x14ac:dyDescent="0.25">
      <c r="B151" t="s">
        <v>51</v>
      </c>
      <c r="C151" t="s">
        <v>27</v>
      </c>
      <c r="D151" t="s">
        <v>7</v>
      </c>
      <c r="E151" s="1">
        <v>44203</v>
      </c>
      <c r="F151" s="4">
        <v>2163</v>
      </c>
      <c r="G151">
        <v>85</v>
      </c>
      <c r="H151" s="3">
        <f>_xlfn.XLOOKUP(sales[[#This Row],[Product]],products[Product],products[Cost per box])*sales[[#This Row],[Boxes]]</f>
        <v>437.75000000000006</v>
      </c>
      <c r="I151" s="4">
        <f>sales[[#This Row],[Revenue]]-sales[[#This Row],[Cost]]</f>
        <v>1725.25</v>
      </c>
    </row>
    <row r="152" spans="2:9" x14ac:dyDescent="0.25">
      <c r="B152" t="s">
        <v>20</v>
      </c>
      <c r="C152" t="s">
        <v>11</v>
      </c>
      <c r="D152" t="s">
        <v>42</v>
      </c>
      <c r="E152" s="1">
        <v>44203</v>
      </c>
      <c r="F152" s="4">
        <v>1813</v>
      </c>
      <c r="G152">
        <v>64</v>
      </c>
      <c r="H152" s="3">
        <f>_xlfn.XLOOKUP(sales[[#This Row],[Product]],products[Product],products[Cost per box])*sales[[#This Row],[Boxes]]</f>
        <v>303.36</v>
      </c>
      <c r="I152" s="4">
        <f>sales[[#This Row],[Revenue]]-sales[[#This Row],[Cost]]</f>
        <v>1509.6399999999999</v>
      </c>
    </row>
    <row r="153" spans="2:9" x14ac:dyDescent="0.25">
      <c r="B153" t="s">
        <v>18</v>
      </c>
      <c r="C153" t="s">
        <v>16</v>
      </c>
      <c r="D153" t="s">
        <v>36</v>
      </c>
      <c r="E153" s="1">
        <v>44203</v>
      </c>
      <c r="F153" s="4">
        <v>8253</v>
      </c>
      <c r="G153">
        <v>88</v>
      </c>
      <c r="H153" s="3">
        <f>_xlfn.XLOOKUP(sales[[#This Row],[Product]],products[Product],products[Cost per box])*sales[[#This Row],[Boxes]]</f>
        <v>443.52</v>
      </c>
      <c r="I153" s="4">
        <f>sales[[#This Row],[Revenue]]-sales[[#This Row],[Cost]]</f>
        <v>7809.48</v>
      </c>
    </row>
    <row r="154" spans="2:9" x14ac:dyDescent="0.25">
      <c r="B154" t="s">
        <v>8</v>
      </c>
      <c r="C154" t="s">
        <v>11</v>
      </c>
      <c r="D154" t="s">
        <v>30</v>
      </c>
      <c r="E154" s="1">
        <v>44203</v>
      </c>
      <c r="F154" s="4">
        <v>175</v>
      </c>
      <c r="G154">
        <v>166</v>
      </c>
      <c r="H154" s="3">
        <f>_xlfn.XLOOKUP(sales[[#This Row],[Product]],products[Product],products[Cost per box])*sales[[#This Row],[Boxes]]</f>
        <v>610.88</v>
      </c>
      <c r="I154" s="4">
        <f>sales[[#This Row],[Revenue]]-sales[[#This Row],[Cost]]</f>
        <v>-435.88</v>
      </c>
    </row>
    <row r="155" spans="2:9" x14ac:dyDescent="0.25">
      <c r="B155" t="s">
        <v>5</v>
      </c>
      <c r="C155" t="s">
        <v>6</v>
      </c>
      <c r="D155" t="s">
        <v>50</v>
      </c>
      <c r="E155" s="1">
        <v>44203</v>
      </c>
      <c r="F155" s="4">
        <v>3535</v>
      </c>
      <c r="G155">
        <v>83</v>
      </c>
      <c r="H155" s="3">
        <f>_xlfn.XLOOKUP(sales[[#This Row],[Product]],products[Product],products[Cost per box])*sales[[#This Row],[Boxes]]</f>
        <v>1030.03</v>
      </c>
      <c r="I155" s="4">
        <f>sales[[#This Row],[Revenue]]-sales[[#This Row],[Cost]]</f>
        <v>2504.9700000000003</v>
      </c>
    </row>
    <row r="156" spans="2:9" x14ac:dyDescent="0.25">
      <c r="B156" t="s">
        <v>46</v>
      </c>
      <c r="C156" t="s">
        <v>9</v>
      </c>
      <c r="D156" t="s">
        <v>44</v>
      </c>
      <c r="E156" s="1">
        <v>44203</v>
      </c>
      <c r="F156" s="4">
        <v>6888</v>
      </c>
      <c r="G156">
        <v>840</v>
      </c>
      <c r="H156" s="3">
        <f>_xlfn.XLOOKUP(sales[[#This Row],[Product]],products[Product],products[Cost per box])*sales[[#This Row],[Boxes]]</f>
        <v>8038.8</v>
      </c>
      <c r="I156" s="4">
        <f>sales[[#This Row],[Revenue]]-sales[[#This Row],[Cost]]</f>
        <v>-1150.8000000000002</v>
      </c>
    </row>
    <row r="157" spans="2:9" x14ac:dyDescent="0.25">
      <c r="B157" t="s">
        <v>39</v>
      </c>
      <c r="C157" t="s">
        <v>9</v>
      </c>
      <c r="D157" t="s">
        <v>35</v>
      </c>
      <c r="E157" s="1">
        <v>44203</v>
      </c>
      <c r="F157" s="4">
        <v>5845</v>
      </c>
      <c r="G157">
        <v>75</v>
      </c>
      <c r="H157" s="3">
        <f>_xlfn.XLOOKUP(sales[[#This Row],[Product]],products[Product],products[Cost per box])*sales[[#This Row],[Boxes]]</f>
        <v>198.75</v>
      </c>
      <c r="I157" s="4">
        <f>sales[[#This Row],[Revenue]]-sales[[#This Row],[Cost]]</f>
        <v>5646.25</v>
      </c>
    </row>
    <row r="158" spans="2:9" x14ac:dyDescent="0.25">
      <c r="B158" t="s">
        <v>25</v>
      </c>
      <c r="C158" t="s">
        <v>27</v>
      </c>
      <c r="D158" t="s">
        <v>7</v>
      </c>
      <c r="E158" s="1">
        <v>44203</v>
      </c>
      <c r="F158" s="4">
        <v>9590</v>
      </c>
      <c r="G158">
        <v>414</v>
      </c>
      <c r="H158" s="3">
        <f>_xlfn.XLOOKUP(sales[[#This Row],[Product]],products[Product],products[Cost per box])*sales[[#This Row],[Boxes]]</f>
        <v>2132.1000000000004</v>
      </c>
      <c r="I158" s="4">
        <f>sales[[#This Row],[Revenue]]-sales[[#This Row],[Cost]]</f>
        <v>7457.9</v>
      </c>
    </row>
    <row r="159" spans="2:9" x14ac:dyDescent="0.25">
      <c r="B159" t="s">
        <v>23</v>
      </c>
      <c r="C159" t="s">
        <v>27</v>
      </c>
      <c r="D159" t="s">
        <v>48</v>
      </c>
      <c r="E159" s="1">
        <v>44203</v>
      </c>
      <c r="F159" s="4">
        <v>938</v>
      </c>
      <c r="G159">
        <v>328</v>
      </c>
      <c r="H159" s="3">
        <f>_xlfn.XLOOKUP(sales[[#This Row],[Product]],products[Product],products[Cost per box])*sales[[#This Row],[Boxes]]</f>
        <v>2453.44</v>
      </c>
      <c r="I159" s="4">
        <f>sales[[#This Row],[Revenue]]-sales[[#This Row],[Cost]]</f>
        <v>-1515.44</v>
      </c>
    </row>
    <row r="160" spans="2:9" x14ac:dyDescent="0.25">
      <c r="B160" t="s">
        <v>20</v>
      </c>
      <c r="C160" t="s">
        <v>11</v>
      </c>
      <c r="D160" t="s">
        <v>43</v>
      </c>
      <c r="E160" s="1">
        <v>44203</v>
      </c>
      <c r="F160" s="4">
        <v>6251</v>
      </c>
      <c r="G160">
        <v>220</v>
      </c>
      <c r="H160" s="3">
        <f>_xlfn.XLOOKUP(sales[[#This Row],[Product]],products[Product],products[Cost per box])*sales[[#This Row],[Boxes]]</f>
        <v>847</v>
      </c>
      <c r="I160" s="4">
        <f>sales[[#This Row],[Revenue]]-sales[[#This Row],[Cost]]</f>
        <v>5404</v>
      </c>
    </row>
    <row r="161" spans="2:9" x14ac:dyDescent="0.25">
      <c r="B161" t="s">
        <v>23</v>
      </c>
      <c r="C161" t="s">
        <v>11</v>
      </c>
      <c r="D161" t="s">
        <v>7</v>
      </c>
      <c r="E161" s="1">
        <v>44203</v>
      </c>
      <c r="F161" s="4">
        <v>126</v>
      </c>
      <c r="G161">
        <v>315</v>
      </c>
      <c r="H161" s="3">
        <f>_xlfn.XLOOKUP(sales[[#This Row],[Product]],products[Product],products[Cost per box])*sales[[#This Row],[Boxes]]</f>
        <v>1622.25</v>
      </c>
      <c r="I161" s="4">
        <f>sales[[#This Row],[Revenue]]-sales[[#This Row],[Cost]]</f>
        <v>-1496.25</v>
      </c>
    </row>
    <row r="162" spans="2:9" x14ac:dyDescent="0.25">
      <c r="B162" t="s">
        <v>37</v>
      </c>
      <c r="C162" t="s">
        <v>11</v>
      </c>
      <c r="D162" t="s">
        <v>43</v>
      </c>
      <c r="E162" s="1">
        <v>44203</v>
      </c>
      <c r="F162" s="4">
        <v>189</v>
      </c>
      <c r="G162">
        <v>101</v>
      </c>
      <c r="H162" s="3">
        <f>_xlfn.XLOOKUP(sales[[#This Row],[Product]],products[Product],products[Cost per box])*sales[[#This Row],[Boxes]]</f>
        <v>388.85</v>
      </c>
      <c r="I162" s="4">
        <f>sales[[#This Row],[Revenue]]-sales[[#This Row],[Cost]]</f>
        <v>-199.85000000000002</v>
      </c>
    </row>
    <row r="163" spans="2:9" x14ac:dyDescent="0.25">
      <c r="B163" t="s">
        <v>39</v>
      </c>
      <c r="C163" t="s">
        <v>11</v>
      </c>
      <c r="D163" t="s">
        <v>45</v>
      </c>
      <c r="E163" s="1">
        <v>44203</v>
      </c>
      <c r="F163" s="4">
        <v>2163</v>
      </c>
      <c r="G163">
        <v>573</v>
      </c>
      <c r="H163" s="3">
        <f>_xlfn.XLOOKUP(sales[[#This Row],[Product]],products[Product],products[Cost per box])*sales[[#This Row],[Boxes]]</f>
        <v>4429.29</v>
      </c>
      <c r="I163" s="4">
        <f>sales[[#This Row],[Revenue]]-sales[[#This Row],[Cost]]</f>
        <v>-2266.29</v>
      </c>
    </row>
    <row r="164" spans="2:9" x14ac:dyDescent="0.25">
      <c r="B164" t="s">
        <v>34</v>
      </c>
      <c r="C164" t="s">
        <v>11</v>
      </c>
      <c r="D164" t="s">
        <v>17</v>
      </c>
      <c r="E164" s="1">
        <v>44203</v>
      </c>
      <c r="F164" s="4">
        <v>7784</v>
      </c>
      <c r="G164">
        <v>100</v>
      </c>
      <c r="H164" s="3">
        <f>_xlfn.XLOOKUP(sales[[#This Row],[Product]],products[Product],products[Cost per box])*sales[[#This Row],[Boxes]]</f>
        <v>680</v>
      </c>
      <c r="I164" s="4">
        <f>sales[[#This Row],[Revenue]]-sales[[#This Row],[Cost]]</f>
        <v>7104</v>
      </c>
    </row>
    <row r="165" spans="2:9" x14ac:dyDescent="0.25">
      <c r="B165" t="s">
        <v>13</v>
      </c>
      <c r="C165" t="s">
        <v>11</v>
      </c>
      <c r="D165" t="s">
        <v>52</v>
      </c>
      <c r="E165" s="1">
        <v>44204</v>
      </c>
      <c r="F165" s="4">
        <v>3703</v>
      </c>
      <c r="G165">
        <v>511</v>
      </c>
      <c r="H165" s="3">
        <f>_xlfn.XLOOKUP(sales[[#This Row],[Product]],products[Product],products[Cost per box])*sales[[#This Row],[Boxes]]</f>
        <v>1696.52</v>
      </c>
      <c r="I165" s="4">
        <f>sales[[#This Row],[Revenue]]-sales[[#This Row],[Cost]]</f>
        <v>2006.48</v>
      </c>
    </row>
    <row r="166" spans="2:9" x14ac:dyDescent="0.25">
      <c r="B166" t="s">
        <v>18</v>
      </c>
      <c r="C166" t="s">
        <v>6</v>
      </c>
      <c r="D166" t="s">
        <v>19</v>
      </c>
      <c r="E166" s="1">
        <v>44204</v>
      </c>
      <c r="F166" s="4">
        <v>1428</v>
      </c>
      <c r="G166">
        <v>220</v>
      </c>
      <c r="H166" s="3">
        <f>_xlfn.XLOOKUP(sales[[#This Row],[Product]],products[Product],products[Cost per box])*sales[[#This Row],[Boxes]]</f>
        <v>2250.6</v>
      </c>
      <c r="I166" s="4">
        <f>sales[[#This Row],[Revenue]]-sales[[#This Row],[Cost]]</f>
        <v>-822.59999999999991</v>
      </c>
    </row>
    <row r="167" spans="2:9" x14ac:dyDescent="0.25">
      <c r="B167" t="s">
        <v>5</v>
      </c>
      <c r="C167" t="s">
        <v>27</v>
      </c>
      <c r="D167" t="s">
        <v>36</v>
      </c>
      <c r="E167" s="1">
        <v>44204</v>
      </c>
      <c r="F167" s="4">
        <v>91</v>
      </c>
      <c r="G167">
        <v>10</v>
      </c>
      <c r="H167" s="3">
        <f>_xlfn.XLOOKUP(sales[[#This Row],[Product]],products[Product],products[Cost per box])*sales[[#This Row],[Boxes]]</f>
        <v>50.4</v>
      </c>
      <c r="I167" s="4">
        <f>sales[[#This Row],[Revenue]]-sales[[#This Row],[Cost]]</f>
        <v>40.6</v>
      </c>
    </row>
    <row r="168" spans="2:9" x14ac:dyDescent="0.25">
      <c r="B168" t="s">
        <v>29</v>
      </c>
      <c r="C168" t="s">
        <v>11</v>
      </c>
      <c r="D168" t="s">
        <v>19</v>
      </c>
      <c r="E168" s="1">
        <v>44204</v>
      </c>
      <c r="F168" s="4">
        <v>1561</v>
      </c>
      <c r="G168">
        <v>505</v>
      </c>
      <c r="H168" s="3">
        <f>_xlfn.XLOOKUP(sales[[#This Row],[Product]],products[Product],products[Cost per box])*sales[[#This Row],[Boxes]]</f>
        <v>5166.1500000000005</v>
      </c>
      <c r="I168" s="4">
        <f>sales[[#This Row],[Revenue]]-sales[[#This Row],[Cost]]</f>
        <v>-3605.1500000000005</v>
      </c>
    </row>
    <row r="169" spans="2:9" x14ac:dyDescent="0.25">
      <c r="B169" t="s">
        <v>25</v>
      </c>
      <c r="C169" t="s">
        <v>6</v>
      </c>
      <c r="D169" t="s">
        <v>52</v>
      </c>
      <c r="E169" s="1">
        <v>44204</v>
      </c>
      <c r="F169" s="4">
        <v>532</v>
      </c>
      <c r="G169">
        <v>155</v>
      </c>
      <c r="H169" s="3">
        <f>_xlfn.XLOOKUP(sales[[#This Row],[Product]],products[Product],products[Cost per box])*sales[[#This Row],[Boxes]]</f>
        <v>514.6</v>
      </c>
      <c r="I169" s="4">
        <f>sales[[#This Row],[Revenue]]-sales[[#This Row],[Cost]]</f>
        <v>17.399999999999977</v>
      </c>
    </row>
    <row r="170" spans="2:9" x14ac:dyDescent="0.25">
      <c r="B170" t="s">
        <v>46</v>
      </c>
      <c r="C170" t="s">
        <v>27</v>
      </c>
      <c r="D170" t="s">
        <v>19</v>
      </c>
      <c r="E170" s="1">
        <v>44204</v>
      </c>
      <c r="F170" s="4">
        <v>4284</v>
      </c>
      <c r="G170">
        <v>275</v>
      </c>
      <c r="H170" s="3">
        <f>_xlfn.XLOOKUP(sales[[#This Row],[Product]],products[Product],products[Cost per box])*sales[[#This Row],[Boxes]]</f>
        <v>2813.25</v>
      </c>
      <c r="I170" s="4">
        <f>sales[[#This Row],[Revenue]]-sales[[#This Row],[Cost]]</f>
        <v>1470.75</v>
      </c>
    </row>
    <row r="171" spans="2:9" x14ac:dyDescent="0.25">
      <c r="B171" t="s">
        <v>39</v>
      </c>
      <c r="C171" t="s">
        <v>27</v>
      </c>
      <c r="D171" t="s">
        <v>26</v>
      </c>
      <c r="E171" s="1">
        <v>44204</v>
      </c>
      <c r="F171" s="4">
        <v>322</v>
      </c>
      <c r="G171">
        <v>296</v>
      </c>
      <c r="H171" s="3">
        <f>_xlfn.XLOOKUP(sales[[#This Row],[Product]],products[Product],products[Cost per box])*sales[[#This Row],[Boxes]]</f>
        <v>1903.28</v>
      </c>
      <c r="I171" s="4">
        <f>sales[[#This Row],[Revenue]]-sales[[#This Row],[Cost]]</f>
        <v>-1581.28</v>
      </c>
    </row>
    <row r="172" spans="2:9" x14ac:dyDescent="0.25">
      <c r="B172" t="s">
        <v>29</v>
      </c>
      <c r="C172" t="s">
        <v>16</v>
      </c>
      <c r="D172" t="s">
        <v>36</v>
      </c>
      <c r="E172" s="1">
        <v>44204</v>
      </c>
      <c r="F172" s="4">
        <v>2576</v>
      </c>
      <c r="G172">
        <v>48</v>
      </c>
      <c r="H172" s="3">
        <f>_xlfn.XLOOKUP(sales[[#This Row],[Product]],products[Product],products[Cost per box])*sales[[#This Row],[Boxes]]</f>
        <v>241.92000000000002</v>
      </c>
      <c r="I172" s="4">
        <f>sales[[#This Row],[Revenue]]-sales[[#This Row],[Cost]]</f>
        <v>2334.08</v>
      </c>
    </row>
    <row r="173" spans="2:9" x14ac:dyDescent="0.25">
      <c r="B173" t="s">
        <v>15</v>
      </c>
      <c r="C173" t="s">
        <v>6</v>
      </c>
      <c r="D173" t="s">
        <v>52</v>
      </c>
      <c r="E173" s="1">
        <v>44204</v>
      </c>
      <c r="F173" s="4">
        <v>1659</v>
      </c>
      <c r="G173">
        <v>217</v>
      </c>
      <c r="H173" s="3">
        <f>_xlfn.XLOOKUP(sales[[#This Row],[Product]],products[Product],products[Cost per box])*sales[[#This Row],[Boxes]]</f>
        <v>720.43999999999994</v>
      </c>
      <c r="I173" s="4">
        <f>sales[[#This Row],[Revenue]]-sales[[#This Row],[Cost]]</f>
        <v>938.56000000000006</v>
      </c>
    </row>
    <row r="174" spans="2:9" x14ac:dyDescent="0.25">
      <c r="B174" t="s">
        <v>46</v>
      </c>
      <c r="C174" t="s">
        <v>27</v>
      </c>
      <c r="D174" t="s">
        <v>38</v>
      </c>
      <c r="E174" s="1">
        <v>44204</v>
      </c>
      <c r="F174" s="4">
        <v>4214</v>
      </c>
      <c r="G174">
        <v>135</v>
      </c>
      <c r="H174" s="3">
        <f>_xlfn.XLOOKUP(sales[[#This Row],[Product]],products[Product],products[Cost per box])*sales[[#This Row],[Boxes]]</f>
        <v>1341.8999999999999</v>
      </c>
      <c r="I174" s="4">
        <f>sales[[#This Row],[Revenue]]-sales[[#This Row],[Cost]]</f>
        <v>2872.1000000000004</v>
      </c>
    </row>
    <row r="175" spans="2:9" x14ac:dyDescent="0.25">
      <c r="B175" t="s">
        <v>34</v>
      </c>
      <c r="C175" t="s">
        <v>9</v>
      </c>
      <c r="D175" t="s">
        <v>28</v>
      </c>
      <c r="E175" s="1">
        <v>44204</v>
      </c>
      <c r="F175" s="4">
        <v>2170</v>
      </c>
      <c r="G175">
        <v>148</v>
      </c>
      <c r="H175" s="3">
        <f>_xlfn.XLOOKUP(sales[[#This Row],[Product]],products[Product],products[Cost per box])*sales[[#This Row],[Boxes]]</f>
        <v>408.47999999999996</v>
      </c>
      <c r="I175" s="4">
        <f>sales[[#This Row],[Revenue]]-sales[[#This Row],[Cost]]</f>
        <v>1761.52</v>
      </c>
    </row>
    <row r="176" spans="2:9" x14ac:dyDescent="0.25">
      <c r="B176" t="s">
        <v>33</v>
      </c>
      <c r="C176" t="s">
        <v>9</v>
      </c>
      <c r="D176" t="s">
        <v>44</v>
      </c>
      <c r="E176" s="1">
        <v>44204</v>
      </c>
      <c r="F176" s="4">
        <v>630</v>
      </c>
      <c r="G176">
        <v>41</v>
      </c>
      <c r="H176" s="3">
        <f>_xlfn.XLOOKUP(sales[[#This Row],[Product]],products[Product],products[Cost per box])*sales[[#This Row],[Boxes]]</f>
        <v>392.37</v>
      </c>
      <c r="I176" s="4">
        <f>sales[[#This Row],[Revenue]]-sales[[#This Row],[Cost]]</f>
        <v>237.63</v>
      </c>
    </row>
    <row r="177" spans="2:9" x14ac:dyDescent="0.25">
      <c r="B177" t="s">
        <v>46</v>
      </c>
      <c r="C177" t="s">
        <v>16</v>
      </c>
      <c r="D177" t="s">
        <v>7</v>
      </c>
      <c r="E177" s="1">
        <v>44204</v>
      </c>
      <c r="F177" s="4">
        <v>3689</v>
      </c>
      <c r="G177">
        <v>82</v>
      </c>
      <c r="H177" s="3">
        <f>_xlfn.XLOOKUP(sales[[#This Row],[Product]],products[Product],products[Cost per box])*sales[[#This Row],[Boxes]]</f>
        <v>422.3</v>
      </c>
      <c r="I177" s="4">
        <f>sales[[#This Row],[Revenue]]-sales[[#This Row],[Cost]]</f>
        <v>3266.7</v>
      </c>
    </row>
    <row r="178" spans="2:9" x14ac:dyDescent="0.25">
      <c r="B178" t="s">
        <v>20</v>
      </c>
      <c r="C178" t="s">
        <v>11</v>
      </c>
      <c r="D178" t="s">
        <v>7</v>
      </c>
      <c r="E178" s="1">
        <v>44204</v>
      </c>
      <c r="F178" s="4">
        <v>805</v>
      </c>
      <c r="G178">
        <v>241</v>
      </c>
      <c r="H178" s="3">
        <f>_xlfn.XLOOKUP(sales[[#This Row],[Product]],products[Product],products[Cost per box])*sales[[#This Row],[Boxes]]</f>
        <v>1241.1500000000001</v>
      </c>
      <c r="I178" s="4">
        <f>sales[[#This Row],[Revenue]]-sales[[#This Row],[Cost]]</f>
        <v>-436.15000000000009</v>
      </c>
    </row>
    <row r="179" spans="2:9" x14ac:dyDescent="0.25">
      <c r="B179" t="s">
        <v>29</v>
      </c>
      <c r="C179" t="s">
        <v>6</v>
      </c>
      <c r="D179" t="s">
        <v>28</v>
      </c>
      <c r="E179" s="1">
        <v>44204</v>
      </c>
      <c r="F179" s="4">
        <v>1449</v>
      </c>
      <c r="G179">
        <v>123</v>
      </c>
      <c r="H179" s="3">
        <f>_xlfn.XLOOKUP(sales[[#This Row],[Product]],products[Product],products[Cost per box])*sales[[#This Row],[Boxes]]</f>
        <v>339.47999999999996</v>
      </c>
      <c r="I179" s="4">
        <f>sales[[#This Row],[Revenue]]-sales[[#This Row],[Cost]]</f>
        <v>1109.52</v>
      </c>
    </row>
    <row r="180" spans="2:9" x14ac:dyDescent="0.25">
      <c r="B180" t="s">
        <v>49</v>
      </c>
      <c r="C180" t="s">
        <v>6</v>
      </c>
      <c r="D180" t="s">
        <v>17</v>
      </c>
      <c r="E180" s="1">
        <v>44204</v>
      </c>
      <c r="F180" s="4">
        <v>1554</v>
      </c>
      <c r="G180">
        <v>320</v>
      </c>
      <c r="H180" s="3">
        <f>_xlfn.XLOOKUP(sales[[#This Row],[Product]],products[Product],products[Cost per box])*sales[[#This Row],[Boxes]]</f>
        <v>2176</v>
      </c>
      <c r="I180" s="4">
        <f>sales[[#This Row],[Revenue]]-sales[[#This Row],[Cost]]</f>
        <v>-622</v>
      </c>
    </row>
    <row r="181" spans="2:9" x14ac:dyDescent="0.25">
      <c r="B181" t="s">
        <v>15</v>
      </c>
      <c r="C181" t="s">
        <v>11</v>
      </c>
      <c r="D181" t="s">
        <v>48</v>
      </c>
      <c r="E181" s="1">
        <v>44204</v>
      </c>
      <c r="F181" s="4">
        <v>2366</v>
      </c>
      <c r="G181">
        <v>89</v>
      </c>
      <c r="H181" s="3">
        <f>_xlfn.XLOOKUP(sales[[#This Row],[Product]],products[Product],products[Cost per box])*sales[[#This Row],[Boxes]]</f>
        <v>665.72</v>
      </c>
      <c r="I181" s="4">
        <f>sales[[#This Row],[Revenue]]-sales[[#This Row],[Cost]]</f>
        <v>1700.28</v>
      </c>
    </row>
    <row r="182" spans="2:9" x14ac:dyDescent="0.25">
      <c r="B182" t="s">
        <v>5</v>
      </c>
      <c r="C182" t="s">
        <v>16</v>
      </c>
      <c r="D182" t="s">
        <v>38</v>
      </c>
      <c r="E182" s="1">
        <v>44204</v>
      </c>
      <c r="F182" s="4">
        <v>518</v>
      </c>
      <c r="G182">
        <v>389</v>
      </c>
      <c r="H182" s="3">
        <f>_xlfn.XLOOKUP(sales[[#This Row],[Product]],products[Product],products[Cost per box])*sales[[#This Row],[Boxes]]</f>
        <v>3866.66</v>
      </c>
      <c r="I182" s="4">
        <f>sales[[#This Row],[Revenue]]-sales[[#This Row],[Cost]]</f>
        <v>-3348.66</v>
      </c>
    </row>
    <row r="183" spans="2:9" x14ac:dyDescent="0.25">
      <c r="B183" t="s">
        <v>46</v>
      </c>
      <c r="C183" t="s">
        <v>16</v>
      </c>
      <c r="D183" t="s">
        <v>50</v>
      </c>
      <c r="E183" s="1">
        <v>44204</v>
      </c>
      <c r="F183" s="4">
        <v>1911</v>
      </c>
      <c r="G183">
        <v>700</v>
      </c>
      <c r="H183" s="3">
        <f>_xlfn.XLOOKUP(sales[[#This Row],[Product]],products[Product],products[Cost per box])*sales[[#This Row],[Boxes]]</f>
        <v>8687</v>
      </c>
      <c r="I183" s="4">
        <f>sales[[#This Row],[Revenue]]-sales[[#This Row],[Cost]]</f>
        <v>-6776</v>
      </c>
    </row>
    <row r="184" spans="2:9" x14ac:dyDescent="0.25">
      <c r="B184" t="s">
        <v>23</v>
      </c>
      <c r="C184" t="s">
        <v>27</v>
      </c>
      <c r="D184" t="s">
        <v>38</v>
      </c>
      <c r="E184" s="1">
        <v>44204</v>
      </c>
      <c r="F184" s="4">
        <v>8974</v>
      </c>
      <c r="G184">
        <v>16</v>
      </c>
      <c r="H184" s="3">
        <f>_xlfn.XLOOKUP(sales[[#This Row],[Product]],products[Product],products[Cost per box])*sales[[#This Row],[Boxes]]</f>
        <v>159.04</v>
      </c>
      <c r="I184" s="4">
        <f>sales[[#This Row],[Revenue]]-sales[[#This Row],[Cost]]</f>
        <v>8814.9599999999991</v>
      </c>
    </row>
    <row r="185" spans="2:9" x14ac:dyDescent="0.25">
      <c r="B185" t="s">
        <v>23</v>
      </c>
      <c r="C185" t="s">
        <v>9</v>
      </c>
      <c r="D185" t="s">
        <v>52</v>
      </c>
      <c r="E185" s="1">
        <v>44204</v>
      </c>
      <c r="F185" s="4">
        <v>6580</v>
      </c>
      <c r="G185">
        <v>182</v>
      </c>
      <c r="H185" s="3">
        <f>_xlfn.XLOOKUP(sales[[#This Row],[Product]],products[Product],products[Cost per box])*sales[[#This Row],[Boxes]]</f>
        <v>604.24</v>
      </c>
      <c r="I185" s="4">
        <f>sales[[#This Row],[Revenue]]-sales[[#This Row],[Cost]]</f>
        <v>5975.76</v>
      </c>
    </row>
    <row r="186" spans="2:9" x14ac:dyDescent="0.25">
      <c r="B186" t="s">
        <v>10</v>
      </c>
      <c r="C186" t="s">
        <v>11</v>
      </c>
      <c r="D186" t="s">
        <v>36</v>
      </c>
      <c r="E186" s="1">
        <v>44204</v>
      </c>
      <c r="F186" s="4">
        <v>1953</v>
      </c>
      <c r="G186">
        <v>25</v>
      </c>
      <c r="H186" s="3">
        <f>_xlfn.XLOOKUP(sales[[#This Row],[Product]],products[Product],products[Cost per box])*sales[[#This Row],[Boxes]]</f>
        <v>126</v>
      </c>
      <c r="I186" s="4">
        <f>sales[[#This Row],[Revenue]]-sales[[#This Row],[Cost]]</f>
        <v>1827</v>
      </c>
    </row>
    <row r="187" spans="2:9" x14ac:dyDescent="0.25">
      <c r="B187" t="s">
        <v>49</v>
      </c>
      <c r="C187" t="s">
        <v>11</v>
      </c>
      <c r="D187" t="s">
        <v>28</v>
      </c>
      <c r="E187" s="1">
        <v>44204</v>
      </c>
      <c r="F187" s="4">
        <v>1498</v>
      </c>
      <c r="G187">
        <v>25</v>
      </c>
      <c r="H187" s="3">
        <f>_xlfn.XLOOKUP(sales[[#This Row],[Product]],products[Product],products[Cost per box])*sales[[#This Row],[Boxes]]</f>
        <v>69</v>
      </c>
      <c r="I187" s="4">
        <f>sales[[#This Row],[Revenue]]-sales[[#This Row],[Cost]]</f>
        <v>1429</v>
      </c>
    </row>
    <row r="188" spans="2:9" x14ac:dyDescent="0.25">
      <c r="B188" t="s">
        <v>37</v>
      </c>
      <c r="C188" t="s">
        <v>27</v>
      </c>
      <c r="D188" t="s">
        <v>12</v>
      </c>
      <c r="E188" s="1">
        <v>44204</v>
      </c>
      <c r="F188" s="4">
        <v>7749</v>
      </c>
      <c r="G188">
        <v>177</v>
      </c>
      <c r="H188" s="3">
        <f>_xlfn.XLOOKUP(sales[[#This Row],[Product]],products[Product],products[Cost per box])*sales[[#This Row],[Boxes]]</f>
        <v>1492.11</v>
      </c>
      <c r="I188" s="4">
        <f>sales[[#This Row],[Revenue]]-sales[[#This Row],[Cost]]</f>
        <v>6256.89</v>
      </c>
    </row>
    <row r="189" spans="2:9" x14ac:dyDescent="0.25">
      <c r="B189" t="s">
        <v>18</v>
      </c>
      <c r="C189" t="s">
        <v>9</v>
      </c>
      <c r="D189" t="s">
        <v>26</v>
      </c>
      <c r="E189" s="1">
        <v>44204</v>
      </c>
      <c r="F189" s="4">
        <v>9975</v>
      </c>
      <c r="G189">
        <v>171</v>
      </c>
      <c r="H189" s="3">
        <f>_xlfn.XLOOKUP(sales[[#This Row],[Product]],products[Product],products[Cost per box])*sales[[#This Row],[Boxes]]</f>
        <v>1099.53</v>
      </c>
      <c r="I189" s="4">
        <f>sales[[#This Row],[Revenue]]-sales[[#This Row],[Cost]]</f>
        <v>8875.4699999999993</v>
      </c>
    </row>
    <row r="190" spans="2:9" x14ac:dyDescent="0.25">
      <c r="B190" t="s">
        <v>34</v>
      </c>
      <c r="C190" t="s">
        <v>6</v>
      </c>
      <c r="D190" t="s">
        <v>31</v>
      </c>
      <c r="E190" s="1">
        <v>44207</v>
      </c>
      <c r="F190" s="4">
        <v>8911</v>
      </c>
      <c r="G190">
        <v>12</v>
      </c>
      <c r="H190" s="3">
        <f>_xlfn.XLOOKUP(sales[[#This Row],[Product]],products[Product],products[Cost per box])*sales[[#This Row],[Boxes]]</f>
        <v>68.64</v>
      </c>
      <c r="I190" s="4">
        <f>sales[[#This Row],[Revenue]]-sales[[#This Row],[Cost]]</f>
        <v>8842.36</v>
      </c>
    </row>
    <row r="191" spans="2:9" x14ac:dyDescent="0.25">
      <c r="B191" t="s">
        <v>23</v>
      </c>
      <c r="C191" t="s">
        <v>27</v>
      </c>
      <c r="D191" t="s">
        <v>47</v>
      </c>
      <c r="E191" s="1">
        <v>44207</v>
      </c>
      <c r="F191" s="4">
        <v>1295</v>
      </c>
      <c r="G191">
        <v>27</v>
      </c>
      <c r="H191" s="3">
        <f>_xlfn.XLOOKUP(sales[[#This Row],[Product]],products[Product],products[Cost per box])*sales[[#This Row],[Boxes]]</f>
        <v>142.01999999999998</v>
      </c>
      <c r="I191" s="4">
        <f>sales[[#This Row],[Revenue]]-sales[[#This Row],[Cost]]</f>
        <v>1152.98</v>
      </c>
    </row>
    <row r="192" spans="2:9" x14ac:dyDescent="0.25">
      <c r="B192" t="s">
        <v>23</v>
      </c>
      <c r="C192" t="s">
        <v>27</v>
      </c>
      <c r="D192" t="s">
        <v>28</v>
      </c>
      <c r="E192" s="1">
        <v>44207</v>
      </c>
      <c r="F192" s="4">
        <v>1932</v>
      </c>
      <c r="G192">
        <v>28</v>
      </c>
      <c r="H192" s="3">
        <f>_xlfn.XLOOKUP(sales[[#This Row],[Product]],products[Product],products[Cost per box])*sales[[#This Row],[Boxes]]</f>
        <v>77.28</v>
      </c>
      <c r="I192" s="4">
        <f>sales[[#This Row],[Revenue]]-sales[[#This Row],[Cost]]</f>
        <v>1854.72</v>
      </c>
    </row>
    <row r="193" spans="2:9" x14ac:dyDescent="0.25">
      <c r="B193" t="s">
        <v>20</v>
      </c>
      <c r="C193" t="s">
        <v>21</v>
      </c>
      <c r="D193" t="s">
        <v>42</v>
      </c>
      <c r="E193" s="1">
        <v>44207</v>
      </c>
      <c r="F193" s="4">
        <v>112</v>
      </c>
      <c r="G193">
        <v>57</v>
      </c>
      <c r="H193" s="3">
        <f>_xlfn.XLOOKUP(sales[[#This Row],[Product]],products[Product],products[Cost per box])*sales[[#This Row],[Boxes]]</f>
        <v>270.18</v>
      </c>
      <c r="I193" s="4">
        <f>sales[[#This Row],[Revenue]]-sales[[#This Row],[Cost]]</f>
        <v>-158.18</v>
      </c>
    </row>
    <row r="194" spans="2:9" x14ac:dyDescent="0.25">
      <c r="B194" t="s">
        <v>34</v>
      </c>
      <c r="C194" t="s">
        <v>11</v>
      </c>
      <c r="D194" t="s">
        <v>24</v>
      </c>
      <c r="E194" s="1">
        <v>44207</v>
      </c>
      <c r="F194" s="4">
        <v>4823</v>
      </c>
      <c r="G194">
        <v>103</v>
      </c>
      <c r="H194" s="3">
        <f>_xlfn.XLOOKUP(sales[[#This Row],[Product]],products[Product],products[Cost per box])*sales[[#This Row],[Boxes]]</f>
        <v>1082.53</v>
      </c>
      <c r="I194" s="4">
        <f>sales[[#This Row],[Revenue]]-sales[[#This Row],[Cost]]</f>
        <v>3740.4700000000003</v>
      </c>
    </row>
    <row r="195" spans="2:9" x14ac:dyDescent="0.25">
      <c r="B195" t="s">
        <v>5</v>
      </c>
      <c r="C195" t="s">
        <v>27</v>
      </c>
      <c r="D195" t="s">
        <v>30</v>
      </c>
      <c r="E195" s="1">
        <v>44207</v>
      </c>
      <c r="F195" s="4">
        <v>2968</v>
      </c>
      <c r="G195">
        <v>210</v>
      </c>
      <c r="H195" s="3">
        <f>_xlfn.XLOOKUP(sales[[#This Row],[Product]],products[Product],products[Cost per box])*sales[[#This Row],[Boxes]]</f>
        <v>772.80000000000007</v>
      </c>
      <c r="I195" s="4">
        <f>sales[[#This Row],[Revenue]]-sales[[#This Row],[Cost]]</f>
        <v>2195.1999999999998</v>
      </c>
    </row>
    <row r="196" spans="2:9" x14ac:dyDescent="0.25">
      <c r="B196" t="s">
        <v>34</v>
      </c>
      <c r="C196" t="s">
        <v>6</v>
      </c>
      <c r="D196" t="s">
        <v>42</v>
      </c>
      <c r="E196" s="1">
        <v>44207</v>
      </c>
      <c r="F196" s="4">
        <v>5411</v>
      </c>
      <c r="G196">
        <v>240</v>
      </c>
      <c r="H196" s="3">
        <f>_xlfn.XLOOKUP(sales[[#This Row],[Product]],products[Product],products[Cost per box])*sales[[#This Row],[Boxes]]</f>
        <v>1137.6000000000001</v>
      </c>
      <c r="I196" s="4">
        <f>sales[[#This Row],[Revenue]]-sales[[#This Row],[Cost]]</f>
        <v>4273.3999999999996</v>
      </c>
    </row>
    <row r="197" spans="2:9" x14ac:dyDescent="0.25">
      <c r="B197" t="s">
        <v>49</v>
      </c>
      <c r="C197" t="s">
        <v>16</v>
      </c>
      <c r="D197" t="s">
        <v>14</v>
      </c>
      <c r="E197" s="1">
        <v>44207</v>
      </c>
      <c r="F197" s="4">
        <v>98</v>
      </c>
      <c r="G197">
        <v>288</v>
      </c>
      <c r="H197" s="3">
        <f>_xlfn.XLOOKUP(sales[[#This Row],[Product]],products[Product],products[Cost per box])*sales[[#This Row],[Boxes]]</f>
        <v>1817.28</v>
      </c>
      <c r="I197" s="4">
        <f>sales[[#This Row],[Revenue]]-sales[[#This Row],[Cost]]</f>
        <v>-1719.28</v>
      </c>
    </row>
    <row r="198" spans="2:9" x14ac:dyDescent="0.25">
      <c r="B198" t="s">
        <v>40</v>
      </c>
      <c r="C198" t="s">
        <v>27</v>
      </c>
      <c r="D198" t="s">
        <v>47</v>
      </c>
      <c r="E198" s="1">
        <v>44207</v>
      </c>
      <c r="F198" s="4">
        <v>2576</v>
      </c>
      <c r="G198">
        <v>99</v>
      </c>
      <c r="H198" s="3">
        <f>_xlfn.XLOOKUP(sales[[#This Row],[Product]],products[Product],products[Cost per box])*sales[[#This Row],[Boxes]]</f>
        <v>520.74</v>
      </c>
      <c r="I198" s="4">
        <f>sales[[#This Row],[Revenue]]-sales[[#This Row],[Cost]]</f>
        <v>2055.2600000000002</v>
      </c>
    </row>
    <row r="199" spans="2:9" x14ac:dyDescent="0.25">
      <c r="B199" t="s">
        <v>40</v>
      </c>
      <c r="C199" t="s">
        <v>27</v>
      </c>
      <c r="D199" t="s">
        <v>7</v>
      </c>
      <c r="E199" s="1">
        <v>44207</v>
      </c>
      <c r="F199" s="4">
        <v>3934</v>
      </c>
      <c r="G199">
        <v>607</v>
      </c>
      <c r="H199" s="3">
        <f>_xlfn.XLOOKUP(sales[[#This Row],[Product]],products[Product],products[Cost per box])*sales[[#This Row],[Boxes]]</f>
        <v>3126.05</v>
      </c>
      <c r="I199" s="4">
        <f>sales[[#This Row],[Revenue]]-sales[[#This Row],[Cost]]</f>
        <v>807.94999999999982</v>
      </c>
    </row>
    <row r="200" spans="2:9" x14ac:dyDescent="0.25">
      <c r="B200" t="s">
        <v>25</v>
      </c>
      <c r="C200" t="s">
        <v>11</v>
      </c>
      <c r="D200" t="s">
        <v>19</v>
      </c>
      <c r="E200" s="1">
        <v>44207</v>
      </c>
      <c r="F200" s="4">
        <v>3206</v>
      </c>
      <c r="G200">
        <v>153</v>
      </c>
      <c r="H200" s="3">
        <f>_xlfn.XLOOKUP(sales[[#This Row],[Product]],products[Product],products[Cost per box])*sales[[#This Row],[Boxes]]</f>
        <v>1565.19</v>
      </c>
      <c r="I200" s="4">
        <f>sales[[#This Row],[Revenue]]-sales[[#This Row],[Cost]]</f>
        <v>1640.81</v>
      </c>
    </row>
    <row r="201" spans="2:9" x14ac:dyDescent="0.25">
      <c r="B201" t="s">
        <v>40</v>
      </c>
      <c r="C201" t="s">
        <v>6</v>
      </c>
      <c r="D201" t="s">
        <v>19</v>
      </c>
      <c r="E201" s="1">
        <v>44207</v>
      </c>
      <c r="F201" s="4">
        <v>5992</v>
      </c>
      <c r="G201">
        <v>136</v>
      </c>
      <c r="H201" s="3">
        <f>_xlfn.XLOOKUP(sales[[#This Row],[Product]],products[Product],products[Cost per box])*sales[[#This Row],[Boxes]]</f>
        <v>1391.28</v>
      </c>
      <c r="I201" s="4">
        <f>sales[[#This Row],[Revenue]]-sales[[#This Row],[Cost]]</f>
        <v>4600.72</v>
      </c>
    </row>
    <row r="202" spans="2:9" x14ac:dyDescent="0.25">
      <c r="B202" t="s">
        <v>37</v>
      </c>
      <c r="C202" t="s">
        <v>16</v>
      </c>
      <c r="D202" t="s">
        <v>28</v>
      </c>
      <c r="E202" s="1">
        <v>44207</v>
      </c>
      <c r="F202" s="4">
        <v>77</v>
      </c>
      <c r="G202">
        <v>75</v>
      </c>
      <c r="H202" s="3">
        <f>_xlfn.XLOOKUP(sales[[#This Row],[Product]],products[Product],products[Cost per box])*sales[[#This Row],[Boxes]]</f>
        <v>206.99999999999997</v>
      </c>
      <c r="I202" s="4">
        <f>sales[[#This Row],[Revenue]]-sales[[#This Row],[Cost]]</f>
        <v>-129.99999999999997</v>
      </c>
    </row>
    <row r="203" spans="2:9" x14ac:dyDescent="0.25">
      <c r="B203" t="s">
        <v>41</v>
      </c>
      <c r="C203" t="s">
        <v>27</v>
      </c>
      <c r="D203" t="s">
        <v>48</v>
      </c>
      <c r="E203" s="1">
        <v>44207</v>
      </c>
      <c r="F203" s="4">
        <v>5558</v>
      </c>
      <c r="G203">
        <v>91</v>
      </c>
      <c r="H203" s="3">
        <f>_xlfn.XLOOKUP(sales[[#This Row],[Product]],products[Product],products[Cost per box])*sales[[#This Row],[Boxes]]</f>
        <v>680.68000000000006</v>
      </c>
      <c r="I203" s="4">
        <f>sales[[#This Row],[Revenue]]-sales[[#This Row],[Cost]]</f>
        <v>4877.32</v>
      </c>
    </row>
    <row r="204" spans="2:9" x14ac:dyDescent="0.25">
      <c r="B204" t="s">
        <v>40</v>
      </c>
      <c r="C204" t="s">
        <v>11</v>
      </c>
      <c r="D204" t="s">
        <v>35</v>
      </c>
      <c r="E204" s="1">
        <v>44207</v>
      </c>
      <c r="F204" s="4">
        <v>2548</v>
      </c>
      <c r="G204">
        <v>227</v>
      </c>
      <c r="H204" s="3">
        <f>_xlfn.XLOOKUP(sales[[#This Row],[Product]],products[Product],products[Cost per box])*sales[[#This Row],[Boxes]]</f>
        <v>601.54999999999995</v>
      </c>
      <c r="I204" s="4">
        <f>sales[[#This Row],[Revenue]]-sales[[#This Row],[Cost]]</f>
        <v>1946.45</v>
      </c>
    </row>
    <row r="205" spans="2:9" x14ac:dyDescent="0.25">
      <c r="B205" t="s">
        <v>46</v>
      </c>
      <c r="C205" t="s">
        <v>6</v>
      </c>
      <c r="D205" t="s">
        <v>48</v>
      </c>
      <c r="E205" s="1">
        <v>44207</v>
      </c>
      <c r="F205" s="4">
        <v>973</v>
      </c>
      <c r="G205">
        <v>264</v>
      </c>
      <c r="H205" s="3">
        <f>_xlfn.XLOOKUP(sales[[#This Row],[Product]],products[Product],products[Cost per box])*sales[[#This Row],[Boxes]]</f>
        <v>1974.72</v>
      </c>
      <c r="I205" s="4">
        <f>sales[[#This Row],[Revenue]]-sales[[#This Row],[Cost]]</f>
        <v>-1001.72</v>
      </c>
    </row>
    <row r="206" spans="2:9" x14ac:dyDescent="0.25">
      <c r="B206" t="s">
        <v>46</v>
      </c>
      <c r="C206" t="s">
        <v>27</v>
      </c>
      <c r="D206" t="s">
        <v>12</v>
      </c>
      <c r="E206" s="1">
        <v>44207</v>
      </c>
      <c r="F206" s="4">
        <v>3801</v>
      </c>
      <c r="G206">
        <v>640</v>
      </c>
      <c r="H206" s="3">
        <f>_xlfn.XLOOKUP(sales[[#This Row],[Product]],products[Product],products[Cost per box])*sales[[#This Row],[Boxes]]</f>
        <v>5395.2</v>
      </c>
      <c r="I206" s="4">
        <f>sales[[#This Row],[Revenue]]-sales[[#This Row],[Cost]]</f>
        <v>-1594.1999999999998</v>
      </c>
    </row>
    <row r="207" spans="2:9" x14ac:dyDescent="0.25">
      <c r="B207" t="s">
        <v>23</v>
      </c>
      <c r="C207" t="s">
        <v>21</v>
      </c>
      <c r="D207" t="s">
        <v>42</v>
      </c>
      <c r="E207" s="1">
        <v>44207</v>
      </c>
      <c r="F207" s="4">
        <v>6867</v>
      </c>
      <c r="G207">
        <v>770</v>
      </c>
      <c r="H207" s="3">
        <f>_xlfn.XLOOKUP(sales[[#This Row],[Product]],products[Product],products[Cost per box])*sales[[#This Row],[Boxes]]</f>
        <v>3649.8</v>
      </c>
      <c r="I207" s="4">
        <f>sales[[#This Row],[Revenue]]-sales[[#This Row],[Cost]]</f>
        <v>3217.2</v>
      </c>
    </row>
    <row r="208" spans="2:9" x14ac:dyDescent="0.25">
      <c r="B208" t="s">
        <v>46</v>
      </c>
      <c r="C208" t="s">
        <v>9</v>
      </c>
      <c r="D208" t="s">
        <v>19</v>
      </c>
      <c r="E208" s="1">
        <v>44207</v>
      </c>
      <c r="F208" s="4">
        <v>2317</v>
      </c>
      <c r="G208">
        <v>276</v>
      </c>
      <c r="H208" s="3">
        <f>_xlfn.XLOOKUP(sales[[#This Row],[Product]],products[Product],products[Cost per box])*sales[[#This Row],[Boxes]]</f>
        <v>2823.48</v>
      </c>
      <c r="I208" s="4">
        <f>sales[[#This Row],[Revenue]]-sales[[#This Row],[Cost]]</f>
        <v>-506.48</v>
      </c>
    </row>
    <row r="209" spans="2:9" x14ac:dyDescent="0.25">
      <c r="B209" t="s">
        <v>13</v>
      </c>
      <c r="C209" t="s">
        <v>6</v>
      </c>
      <c r="D209" t="s">
        <v>48</v>
      </c>
      <c r="E209" s="1">
        <v>44207</v>
      </c>
      <c r="F209" s="4">
        <v>462</v>
      </c>
      <c r="G209">
        <v>147</v>
      </c>
      <c r="H209" s="3">
        <f>_xlfn.XLOOKUP(sales[[#This Row],[Product]],products[Product],products[Cost per box])*sales[[#This Row],[Boxes]]</f>
        <v>1099.5600000000002</v>
      </c>
      <c r="I209" s="4">
        <f>sales[[#This Row],[Revenue]]-sales[[#This Row],[Cost]]</f>
        <v>-637.56000000000017</v>
      </c>
    </row>
    <row r="210" spans="2:9" x14ac:dyDescent="0.25">
      <c r="B210" t="s">
        <v>49</v>
      </c>
      <c r="C210" t="s">
        <v>11</v>
      </c>
      <c r="D210" t="s">
        <v>43</v>
      </c>
      <c r="E210" s="1">
        <v>44207</v>
      </c>
      <c r="F210" s="4">
        <v>1022</v>
      </c>
      <c r="G210">
        <v>7</v>
      </c>
      <c r="H210" s="3">
        <f>_xlfn.XLOOKUP(sales[[#This Row],[Product]],products[Product],products[Cost per box])*sales[[#This Row],[Boxes]]</f>
        <v>26.95</v>
      </c>
      <c r="I210" s="4">
        <f>sales[[#This Row],[Revenue]]-sales[[#This Row],[Cost]]</f>
        <v>995.05</v>
      </c>
    </row>
    <row r="211" spans="2:9" x14ac:dyDescent="0.25">
      <c r="B211" t="s">
        <v>15</v>
      </c>
      <c r="C211" t="s">
        <v>16</v>
      </c>
      <c r="D211" t="s">
        <v>12</v>
      </c>
      <c r="E211" s="1">
        <v>44207</v>
      </c>
      <c r="F211" s="4">
        <v>5068</v>
      </c>
      <c r="G211">
        <v>227</v>
      </c>
      <c r="H211" s="3">
        <f>_xlfn.XLOOKUP(sales[[#This Row],[Product]],products[Product],products[Cost per box])*sales[[#This Row],[Boxes]]</f>
        <v>1913.61</v>
      </c>
      <c r="I211" s="4">
        <f>sales[[#This Row],[Revenue]]-sales[[#This Row],[Cost]]</f>
        <v>3154.3900000000003</v>
      </c>
    </row>
    <row r="212" spans="2:9" x14ac:dyDescent="0.25">
      <c r="B212" t="s">
        <v>5</v>
      </c>
      <c r="C212" t="s">
        <v>16</v>
      </c>
      <c r="D212" t="s">
        <v>42</v>
      </c>
      <c r="E212" s="1">
        <v>44207</v>
      </c>
      <c r="F212" s="4">
        <v>9793</v>
      </c>
      <c r="G212">
        <v>106</v>
      </c>
      <c r="H212" s="3">
        <f>_xlfn.XLOOKUP(sales[[#This Row],[Product]],products[Product],products[Cost per box])*sales[[#This Row],[Boxes]]</f>
        <v>502.44</v>
      </c>
      <c r="I212" s="4">
        <f>sales[[#This Row],[Revenue]]-sales[[#This Row],[Cost]]</f>
        <v>9290.56</v>
      </c>
    </row>
    <row r="213" spans="2:9" x14ac:dyDescent="0.25">
      <c r="B213" t="s">
        <v>25</v>
      </c>
      <c r="C213" t="s">
        <v>27</v>
      </c>
      <c r="D213" t="s">
        <v>28</v>
      </c>
      <c r="E213" s="1">
        <v>44207</v>
      </c>
      <c r="F213" s="4">
        <v>7210</v>
      </c>
      <c r="G213">
        <v>219</v>
      </c>
      <c r="H213" s="3">
        <f>_xlfn.XLOOKUP(sales[[#This Row],[Product]],products[Product],products[Cost per box])*sales[[#This Row],[Boxes]]</f>
        <v>604.43999999999994</v>
      </c>
      <c r="I213" s="4">
        <f>sales[[#This Row],[Revenue]]-sales[[#This Row],[Cost]]</f>
        <v>6605.56</v>
      </c>
    </row>
    <row r="214" spans="2:9" x14ac:dyDescent="0.25">
      <c r="B214" t="s">
        <v>20</v>
      </c>
      <c r="C214" t="s">
        <v>27</v>
      </c>
      <c r="D214" t="s">
        <v>17</v>
      </c>
      <c r="E214" s="1">
        <v>44207</v>
      </c>
      <c r="F214" s="4">
        <v>4340</v>
      </c>
      <c r="G214">
        <v>413</v>
      </c>
      <c r="H214" s="3">
        <f>_xlfn.XLOOKUP(sales[[#This Row],[Product]],products[Product],products[Cost per box])*sales[[#This Row],[Boxes]]</f>
        <v>2808.4</v>
      </c>
      <c r="I214" s="4">
        <f>sales[[#This Row],[Revenue]]-sales[[#This Row],[Cost]]</f>
        <v>1531.6</v>
      </c>
    </row>
    <row r="215" spans="2:9" x14ac:dyDescent="0.25">
      <c r="B215" t="s">
        <v>18</v>
      </c>
      <c r="C215" t="s">
        <v>9</v>
      </c>
      <c r="D215" t="s">
        <v>44</v>
      </c>
      <c r="E215" s="1">
        <v>44207</v>
      </c>
      <c r="F215" s="4">
        <v>9226</v>
      </c>
      <c r="G215">
        <v>65</v>
      </c>
      <c r="H215" s="3">
        <f>_xlfn.XLOOKUP(sales[[#This Row],[Product]],products[Product],products[Cost per box])*sales[[#This Row],[Boxes]]</f>
        <v>622.05000000000007</v>
      </c>
      <c r="I215" s="4">
        <f>sales[[#This Row],[Revenue]]-sales[[#This Row],[Cost]]</f>
        <v>8603.9500000000007</v>
      </c>
    </row>
    <row r="216" spans="2:9" x14ac:dyDescent="0.25">
      <c r="B216" t="s">
        <v>29</v>
      </c>
      <c r="C216" t="s">
        <v>21</v>
      </c>
      <c r="D216" t="s">
        <v>30</v>
      </c>
      <c r="E216" s="1">
        <v>44208</v>
      </c>
      <c r="F216" s="4">
        <v>1932</v>
      </c>
      <c r="G216">
        <v>129</v>
      </c>
      <c r="H216" s="3">
        <f>_xlfn.XLOOKUP(sales[[#This Row],[Product]],products[Product],products[Cost per box])*sales[[#This Row],[Boxes]]</f>
        <v>474.72</v>
      </c>
      <c r="I216" s="4">
        <f>sales[[#This Row],[Revenue]]-sales[[#This Row],[Cost]]</f>
        <v>1457.28</v>
      </c>
    </row>
    <row r="217" spans="2:9" x14ac:dyDescent="0.25">
      <c r="B217" t="s">
        <v>32</v>
      </c>
      <c r="C217" t="s">
        <v>27</v>
      </c>
      <c r="D217" t="s">
        <v>48</v>
      </c>
      <c r="E217" s="1">
        <v>44208</v>
      </c>
      <c r="F217" s="4">
        <v>1337</v>
      </c>
      <c r="G217">
        <v>133</v>
      </c>
      <c r="H217" s="3">
        <f>_xlfn.XLOOKUP(sales[[#This Row],[Product]],products[Product],products[Cost per box])*sales[[#This Row],[Boxes]]</f>
        <v>994.84</v>
      </c>
      <c r="I217" s="4">
        <f>sales[[#This Row],[Revenue]]-sales[[#This Row],[Cost]]</f>
        <v>342.15999999999997</v>
      </c>
    </row>
    <row r="218" spans="2:9" x14ac:dyDescent="0.25">
      <c r="B218" t="s">
        <v>10</v>
      </c>
      <c r="C218" t="s">
        <v>11</v>
      </c>
      <c r="D218" t="s">
        <v>22</v>
      </c>
      <c r="E218" s="1">
        <v>44208</v>
      </c>
      <c r="F218" s="4">
        <v>1771</v>
      </c>
      <c r="G218">
        <v>125</v>
      </c>
      <c r="H218" s="3">
        <f>_xlfn.XLOOKUP(sales[[#This Row],[Product]],products[Product],products[Cost per box])*sales[[#This Row],[Boxes]]</f>
        <v>1027.5</v>
      </c>
      <c r="I218" s="4">
        <f>sales[[#This Row],[Revenue]]-sales[[#This Row],[Cost]]</f>
        <v>743.5</v>
      </c>
    </row>
    <row r="219" spans="2:9" x14ac:dyDescent="0.25">
      <c r="B219" t="s">
        <v>20</v>
      </c>
      <c r="C219" t="s">
        <v>9</v>
      </c>
      <c r="D219" t="s">
        <v>31</v>
      </c>
      <c r="E219" s="1">
        <v>44208</v>
      </c>
      <c r="F219" s="4">
        <v>4690</v>
      </c>
      <c r="G219">
        <v>72</v>
      </c>
      <c r="H219" s="3">
        <f>_xlfn.XLOOKUP(sales[[#This Row],[Product]],products[Product],products[Cost per box])*sales[[#This Row],[Boxes]]</f>
        <v>411.84</v>
      </c>
      <c r="I219" s="4">
        <f>sales[[#This Row],[Revenue]]-sales[[#This Row],[Cost]]</f>
        <v>4278.16</v>
      </c>
    </row>
    <row r="220" spans="2:9" x14ac:dyDescent="0.25">
      <c r="B220" t="s">
        <v>25</v>
      </c>
      <c r="C220" t="s">
        <v>6</v>
      </c>
      <c r="D220" t="s">
        <v>30</v>
      </c>
      <c r="E220" s="1">
        <v>44208</v>
      </c>
      <c r="F220" s="4">
        <v>10241</v>
      </c>
      <c r="G220">
        <v>243</v>
      </c>
      <c r="H220" s="3">
        <f>_xlfn.XLOOKUP(sales[[#This Row],[Product]],products[Product],products[Cost per box])*sales[[#This Row],[Boxes]]</f>
        <v>894.24</v>
      </c>
      <c r="I220" s="4">
        <f>sales[[#This Row],[Revenue]]-sales[[#This Row],[Cost]]</f>
        <v>9346.76</v>
      </c>
    </row>
    <row r="221" spans="2:9" x14ac:dyDescent="0.25">
      <c r="B221" t="s">
        <v>29</v>
      </c>
      <c r="C221" t="s">
        <v>6</v>
      </c>
      <c r="D221" t="s">
        <v>35</v>
      </c>
      <c r="E221" s="1">
        <v>44208</v>
      </c>
      <c r="F221" s="4">
        <v>4907</v>
      </c>
      <c r="G221">
        <v>275</v>
      </c>
      <c r="H221" s="3">
        <f>_xlfn.XLOOKUP(sales[[#This Row],[Product]],products[Product],products[Cost per box])*sales[[#This Row],[Boxes]]</f>
        <v>728.75</v>
      </c>
      <c r="I221" s="4">
        <f>sales[[#This Row],[Revenue]]-sales[[#This Row],[Cost]]</f>
        <v>4178.25</v>
      </c>
    </row>
    <row r="222" spans="2:9" x14ac:dyDescent="0.25">
      <c r="B222" t="s">
        <v>37</v>
      </c>
      <c r="C222" t="s">
        <v>16</v>
      </c>
      <c r="D222" t="s">
        <v>48</v>
      </c>
      <c r="E222" s="1">
        <v>44208</v>
      </c>
      <c r="F222" s="4">
        <v>5817</v>
      </c>
      <c r="G222">
        <v>119</v>
      </c>
      <c r="H222" s="3">
        <f>_xlfn.XLOOKUP(sales[[#This Row],[Product]],products[Product],products[Cost per box])*sales[[#This Row],[Boxes]]</f>
        <v>890.12</v>
      </c>
      <c r="I222" s="4">
        <f>sales[[#This Row],[Revenue]]-sales[[#This Row],[Cost]]</f>
        <v>4926.88</v>
      </c>
    </row>
    <row r="223" spans="2:9" x14ac:dyDescent="0.25">
      <c r="B223" t="s">
        <v>34</v>
      </c>
      <c r="C223" t="s">
        <v>16</v>
      </c>
      <c r="D223" t="s">
        <v>19</v>
      </c>
      <c r="E223" s="1">
        <v>44208</v>
      </c>
      <c r="F223" s="4">
        <v>2527</v>
      </c>
      <c r="G223">
        <v>277</v>
      </c>
      <c r="H223" s="3">
        <f>_xlfn.XLOOKUP(sales[[#This Row],[Product]],products[Product],products[Cost per box])*sales[[#This Row],[Boxes]]</f>
        <v>2833.71</v>
      </c>
      <c r="I223" s="4">
        <f>sales[[#This Row],[Revenue]]-sales[[#This Row],[Cost]]</f>
        <v>-306.71000000000004</v>
      </c>
    </row>
    <row r="224" spans="2:9" x14ac:dyDescent="0.25">
      <c r="B224" t="s">
        <v>10</v>
      </c>
      <c r="C224" t="s">
        <v>21</v>
      </c>
      <c r="D224" t="s">
        <v>52</v>
      </c>
      <c r="E224" s="1">
        <v>44208</v>
      </c>
      <c r="F224" s="4">
        <v>4053</v>
      </c>
      <c r="G224">
        <v>23</v>
      </c>
      <c r="H224" s="3">
        <f>_xlfn.XLOOKUP(sales[[#This Row],[Product]],products[Product],products[Cost per box])*sales[[#This Row],[Boxes]]</f>
        <v>76.36</v>
      </c>
      <c r="I224" s="4">
        <f>sales[[#This Row],[Revenue]]-sales[[#This Row],[Cost]]</f>
        <v>3976.64</v>
      </c>
    </row>
    <row r="225" spans="2:9" x14ac:dyDescent="0.25">
      <c r="B225" t="s">
        <v>49</v>
      </c>
      <c r="C225" t="s">
        <v>16</v>
      </c>
      <c r="D225" t="s">
        <v>50</v>
      </c>
      <c r="E225" s="1">
        <v>44208</v>
      </c>
      <c r="F225" s="4">
        <v>63</v>
      </c>
      <c r="G225">
        <v>263</v>
      </c>
      <c r="H225" s="3">
        <f>_xlfn.XLOOKUP(sales[[#This Row],[Product]],products[Product],products[Cost per box])*sales[[#This Row],[Boxes]]</f>
        <v>3263.83</v>
      </c>
      <c r="I225" s="4">
        <f>sales[[#This Row],[Revenue]]-sales[[#This Row],[Cost]]</f>
        <v>-3200.83</v>
      </c>
    </row>
    <row r="226" spans="2:9" x14ac:dyDescent="0.25">
      <c r="B226" t="s">
        <v>23</v>
      </c>
      <c r="C226" t="s">
        <v>11</v>
      </c>
      <c r="D226" t="s">
        <v>26</v>
      </c>
      <c r="E226" s="1">
        <v>44208</v>
      </c>
      <c r="F226" s="4">
        <v>6559</v>
      </c>
      <c r="G226">
        <v>619</v>
      </c>
      <c r="H226" s="3">
        <f>_xlfn.XLOOKUP(sales[[#This Row],[Product]],products[Product],products[Cost per box])*sales[[#This Row],[Boxes]]</f>
        <v>3980.1699999999996</v>
      </c>
      <c r="I226" s="4">
        <f>sales[[#This Row],[Revenue]]-sales[[#This Row],[Cost]]</f>
        <v>2578.8300000000004</v>
      </c>
    </row>
    <row r="227" spans="2:9" x14ac:dyDescent="0.25">
      <c r="B227" t="s">
        <v>37</v>
      </c>
      <c r="C227" t="s">
        <v>11</v>
      </c>
      <c r="D227" t="s">
        <v>19</v>
      </c>
      <c r="E227" s="1">
        <v>44208</v>
      </c>
      <c r="F227" s="4">
        <v>4921</v>
      </c>
      <c r="G227">
        <v>770</v>
      </c>
      <c r="H227" s="3">
        <f>_xlfn.XLOOKUP(sales[[#This Row],[Product]],products[Product],products[Cost per box])*sales[[#This Row],[Boxes]]</f>
        <v>7877.1</v>
      </c>
      <c r="I227" s="4">
        <f>sales[[#This Row],[Revenue]]-sales[[#This Row],[Cost]]</f>
        <v>-2956.1000000000004</v>
      </c>
    </row>
    <row r="228" spans="2:9" x14ac:dyDescent="0.25">
      <c r="B228" t="s">
        <v>51</v>
      </c>
      <c r="C228" t="s">
        <v>11</v>
      </c>
      <c r="D228" t="s">
        <v>31</v>
      </c>
      <c r="E228" s="1">
        <v>44208</v>
      </c>
      <c r="F228" s="4">
        <v>10738</v>
      </c>
      <c r="G228">
        <v>135</v>
      </c>
      <c r="H228" s="3">
        <f>_xlfn.XLOOKUP(sales[[#This Row],[Product]],products[Product],products[Cost per box])*sales[[#This Row],[Boxes]]</f>
        <v>772.19999999999993</v>
      </c>
      <c r="I228" s="4">
        <f>sales[[#This Row],[Revenue]]-sales[[#This Row],[Cost]]</f>
        <v>9965.7999999999993</v>
      </c>
    </row>
    <row r="229" spans="2:9" x14ac:dyDescent="0.25">
      <c r="B229" t="s">
        <v>51</v>
      </c>
      <c r="C229" t="s">
        <v>21</v>
      </c>
      <c r="D229" t="s">
        <v>7</v>
      </c>
      <c r="E229" s="1">
        <v>44208</v>
      </c>
      <c r="F229" s="4">
        <v>7441</v>
      </c>
      <c r="G229">
        <v>8</v>
      </c>
      <c r="H229" s="3">
        <f>_xlfn.XLOOKUP(sales[[#This Row],[Product]],products[Product],products[Cost per box])*sales[[#This Row],[Boxes]]</f>
        <v>41.2</v>
      </c>
      <c r="I229" s="4">
        <f>sales[[#This Row],[Revenue]]-sales[[#This Row],[Cost]]</f>
        <v>7399.8</v>
      </c>
    </row>
    <row r="230" spans="2:9" x14ac:dyDescent="0.25">
      <c r="B230" t="s">
        <v>10</v>
      </c>
      <c r="C230" t="s">
        <v>21</v>
      </c>
      <c r="D230" t="s">
        <v>45</v>
      </c>
      <c r="E230" s="1">
        <v>44208</v>
      </c>
      <c r="F230" s="4">
        <v>6244</v>
      </c>
      <c r="G230">
        <v>27</v>
      </c>
      <c r="H230" s="3">
        <f>_xlfn.XLOOKUP(sales[[#This Row],[Product]],products[Product],products[Cost per box])*sales[[#This Row],[Boxes]]</f>
        <v>208.71</v>
      </c>
      <c r="I230" s="4">
        <f>sales[[#This Row],[Revenue]]-sales[[#This Row],[Cost]]</f>
        <v>6035.29</v>
      </c>
    </row>
    <row r="231" spans="2:9" x14ac:dyDescent="0.25">
      <c r="B231" t="s">
        <v>10</v>
      </c>
      <c r="C231" t="s">
        <v>6</v>
      </c>
      <c r="D231" t="s">
        <v>44</v>
      </c>
      <c r="E231" s="1">
        <v>44208</v>
      </c>
      <c r="F231" s="4">
        <v>9625</v>
      </c>
      <c r="G231">
        <v>138</v>
      </c>
      <c r="H231" s="3">
        <f>_xlfn.XLOOKUP(sales[[#This Row],[Product]],products[Product],products[Cost per box])*sales[[#This Row],[Boxes]]</f>
        <v>1320.66</v>
      </c>
      <c r="I231" s="4">
        <f>sales[[#This Row],[Revenue]]-sales[[#This Row],[Cost]]</f>
        <v>8304.34</v>
      </c>
    </row>
    <row r="232" spans="2:9" x14ac:dyDescent="0.25">
      <c r="B232" t="s">
        <v>8</v>
      </c>
      <c r="C232" t="s">
        <v>16</v>
      </c>
      <c r="D232" t="s">
        <v>35</v>
      </c>
      <c r="E232" s="1">
        <v>44208</v>
      </c>
      <c r="F232" s="4">
        <v>2303</v>
      </c>
      <c r="G232">
        <v>194</v>
      </c>
      <c r="H232" s="3">
        <f>_xlfn.XLOOKUP(sales[[#This Row],[Product]],products[Product],products[Cost per box])*sales[[#This Row],[Boxes]]</f>
        <v>514.1</v>
      </c>
      <c r="I232" s="4">
        <f>sales[[#This Row],[Revenue]]-sales[[#This Row],[Cost]]</f>
        <v>1788.9</v>
      </c>
    </row>
    <row r="233" spans="2:9" x14ac:dyDescent="0.25">
      <c r="B233" t="s">
        <v>25</v>
      </c>
      <c r="C233" t="s">
        <v>6</v>
      </c>
      <c r="D233" t="s">
        <v>50</v>
      </c>
      <c r="E233" s="1">
        <v>44208</v>
      </c>
      <c r="F233" s="4">
        <v>406</v>
      </c>
      <c r="G233">
        <v>94</v>
      </c>
      <c r="H233" s="3">
        <f>_xlfn.XLOOKUP(sales[[#This Row],[Product]],products[Product],products[Cost per box])*sales[[#This Row],[Boxes]]</f>
        <v>1166.54</v>
      </c>
      <c r="I233" s="4">
        <f>sales[[#This Row],[Revenue]]-sales[[#This Row],[Cost]]</f>
        <v>-760.54</v>
      </c>
    </row>
    <row r="234" spans="2:9" x14ac:dyDescent="0.25">
      <c r="B234" t="s">
        <v>40</v>
      </c>
      <c r="C234" t="s">
        <v>6</v>
      </c>
      <c r="D234" t="s">
        <v>42</v>
      </c>
      <c r="E234" s="1">
        <v>44208</v>
      </c>
      <c r="F234" s="4">
        <v>6531</v>
      </c>
      <c r="G234">
        <v>185</v>
      </c>
      <c r="H234" s="3">
        <f>_xlfn.XLOOKUP(sales[[#This Row],[Product]],products[Product],products[Cost per box])*sales[[#This Row],[Boxes]]</f>
        <v>876.90000000000009</v>
      </c>
      <c r="I234" s="4">
        <f>sales[[#This Row],[Revenue]]-sales[[#This Row],[Cost]]</f>
        <v>5654.1</v>
      </c>
    </row>
    <row r="235" spans="2:9" x14ac:dyDescent="0.25">
      <c r="B235" t="s">
        <v>49</v>
      </c>
      <c r="C235" t="s">
        <v>16</v>
      </c>
      <c r="D235" t="s">
        <v>42</v>
      </c>
      <c r="E235" s="1">
        <v>44208</v>
      </c>
      <c r="F235" s="4">
        <v>2954</v>
      </c>
      <c r="G235">
        <v>137</v>
      </c>
      <c r="H235" s="3">
        <f>_xlfn.XLOOKUP(sales[[#This Row],[Product]],products[Product],products[Cost per box])*sales[[#This Row],[Boxes]]</f>
        <v>649.38</v>
      </c>
      <c r="I235" s="4">
        <f>sales[[#This Row],[Revenue]]-sales[[#This Row],[Cost]]</f>
        <v>2304.62</v>
      </c>
    </row>
    <row r="236" spans="2:9" x14ac:dyDescent="0.25">
      <c r="B236" t="s">
        <v>25</v>
      </c>
      <c r="C236" t="s">
        <v>11</v>
      </c>
      <c r="D236" t="s">
        <v>35</v>
      </c>
      <c r="E236" s="1">
        <v>44208</v>
      </c>
      <c r="F236" s="4">
        <v>2121</v>
      </c>
      <c r="G236">
        <v>204</v>
      </c>
      <c r="H236" s="3">
        <f>_xlfn.XLOOKUP(sales[[#This Row],[Product]],products[Product],products[Cost per box])*sales[[#This Row],[Boxes]]</f>
        <v>540.6</v>
      </c>
      <c r="I236" s="4">
        <f>sales[[#This Row],[Revenue]]-sales[[#This Row],[Cost]]</f>
        <v>1580.4</v>
      </c>
    </row>
    <row r="237" spans="2:9" x14ac:dyDescent="0.25">
      <c r="B237" t="s">
        <v>29</v>
      </c>
      <c r="C237" t="s">
        <v>21</v>
      </c>
      <c r="D237" t="s">
        <v>28</v>
      </c>
      <c r="E237" s="1">
        <v>44208</v>
      </c>
      <c r="F237" s="4">
        <v>5026</v>
      </c>
      <c r="G237">
        <v>222</v>
      </c>
      <c r="H237" s="3">
        <f>_xlfn.XLOOKUP(sales[[#This Row],[Product]],products[Product],products[Cost per box])*sales[[#This Row],[Boxes]]</f>
        <v>612.71999999999991</v>
      </c>
      <c r="I237" s="4">
        <f>sales[[#This Row],[Revenue]]-sales[[#This Row],[Cost]]</f>
        <v>4413.28</v>
      </c>
    </row>
    <row r="238" spans="2:9" x14ac:dyDescent="0.25">
      <c r="B238" t="s">
        <v>51</v>
      </c>
      <c r="C238" t="s">
        <v>9</v>
      </c>
      <c r="D238" t="s">
        <v>26</v>
      </c>
      <c r="E238" s="1">
        <v>44208</v>
      </c>
      <c r="F238" s="4">
        <v>1673</v>
      </c>
      <c r="G238">
        <v>410</v>
      </c>
      <c r="H238" s="3">
        <f>_xlfn.XLOOKUP(sales[[#This Row],[Product]],products[Product],products[Cost per box])*sales[[#This Row],[Boxes]]</f>
        <v>2636.2999999999997</v>
      </c>
      <c r="I238" s="4">
        <f>sales[[#This Row],[Revenue]]-sales[[#This Row],[Cost]]</f>
        <v>-963.29999999999973</v>
      </c>
    </row>
    <row r="239" spans="2:9" x14ac:dyDescent="0.25">
      <c r="B239" t="s">
        <v>41</v>
      </c>
      <c r="C239" t="s">
        <v>21</v>
      </c>
      <c r="D239" t="s">
        <v>52</v>
      </c>
      <c r="E239" s="1">
        <v>44209</v>
      </c>
      <c r="F239" s="4">
        <v>1337</v>
      </c>
      <c r="G239">
        <v>700</v>
      </c>
      <c r="H239" s="3">
        <f>_xlfn.XLOOKUP(sales[[#This Row],[Product]],products[Product],products[Cost per box])*sales[[#This Row],[Boxes]]</f>
        <v>2324</v>
      </c>
      <c r="I239" s="4">
        <f>sales[[#This Row],[Revenue]]-sales[[#This Row],[Cost]]</f>
        <v>-987</v>
      </c>
    </row>
    <row r="240" spans="2:9" x14ac:dyDescent="0.25">
      <c r="B240" t="s">
        <v>25</v>
      </c>
      <c r="C240" t="s">
        <v>9</v>
      </c>
      <c r="D240" t="s">
        <v>31</v>
      </c>
      <c r="E240" s="1">
        <v>44209</v>
      </c>
      <c r="F240" s="4">
        <v>4795</v>
      </c>
      <c r="G240">
        <v>56</v>
      </c>
      <c r="H240" s="3">
        <f>_xlfn.XLOOKUP(sales[[#This Row],[Product]],products[Product],products[Cost per box])*sales[[#This Row],[Boxes]]</f>
        <v>320.32</v>
      </c>
      <c r="I240" s="4">
        <f>sales[[#This Row],[Revenue]]-sales[[#This Row],[Cost]]</f>
        <v>4474.68</v>
      </c>
    </row>
    <row r="241" spans="2:9" x14ac:dyDescent="0.25">
      <c r="B241" t="s">
        <v>23</v>
      </c>
      <c r="C241" t="s">
        <v>21</v>
      </c>
      <c r="D241" t="s">
        <v>47</v>
      </c>
      <c r="E241" s="1">
        <v>44209</v>
      </c>
      <c r="F241" s="4">
        <v>224</v>
      </c>
      <c r="G241">
        <v>185</v>
      </c>
      <c r="H241" s="3">
        <f>_xlfn.XLOOKUP(sales[[#This Row],[Product]],products[Product],products[Cost per box])*sales[[#This Row],[Boxes]]</f>
        <v>973.09999999999991</v>
      </c>
      <c r="I241" s="4">
        <f>sales[[#This Row],[Revenue]]-sales[[#This Row],[Cost]]</f>
        <v>-749.09999999999991</v>
      </c>
    </row>
    <row r="242" spans="2:9" x14ac:dyDescent="0.25">
      <c r="B242" t="s">
        <v>39</v>
      </c>
      <c r="C242" t="s">
        <v>27</v>
      </c>
      <c r="D242" t="s">
        <v>12</v>
      </c>
      <c r="E242" s="1">
        <v>44209</v>
      </c>
      <c r="F242" s="4">
        <v>1708</v>
      </c>
      <c r="G242">
        <v>21</v>
      </c>
      <c r="H242" s="3">
        <f>_xlfn.XLOOKUP(sales[[#This Row],[Product]],products[Product],products[Cost per box])*sales[[#This Row],[Boxes]]</f>
        <v>177.03</v>
      </c>
      <c r="I242" s="4">
        <f>sales[[#This Row],[Revenue]]-sales[[#This Row],[Cost]]</f>
        <v>1530.97</v>
      </c>
    </row>
    <row r="243" spans="2:9" x14ac:dyDescent="0.25">
      <c r="B243" t="s">
        <v>49</v>
      </c>
      <c r="C243" t="s">
        <v>21</v>
      </c>
      <c r="D243" t="s">
        <v>14</v>
      </c>
      <c r="E243" s="1">
        <v>44209</v>
      </c>
      <c r="F243" s="4">
        <v>1463</v>
      </c>
      <c r="G243">
        <v>577</v>
      </c>
      <c r="H243" s="3">
        <f>_xlfn.XLOOKUP(sales[[#This Row],[Product]],products[Product],products[Cost per box])*sales[[#This Row],[Boxes]]</f>
        <v>3640.87</v>
      </c>
      <c r="I243" s="4">
        <f>sales[[#This Row],[Revenue]]-sales[[#This Row],[Cost]]</f>
        <v>-2177.87</v>
      </c>
    </row>
    <row r="244" spans="2:9" x14ac:dyDescent="0.25">
      <c r="B244" t="s">
        <v>46</v>
      </c>
      <c r="C244" t="s">
        <v>11</v>
      </c>
      <c r="D244" t="s">
        <v>47</v>
      </c>
      <c r="E244" s="1">
        <v>44209</v>
      </c>
      <c r="F244" s="4">
        <v>553</v>
      </c>
      <c r="G244">
        <v>65</v>
      </c>
      <c r="H244" s="3">
        <f>_xlfn.XLOOKUP(sales[[#This Row],[Product]],products[Product],products[Cost per box])*sales[[#This Row],[Boxes]]</f>
        <v>341.9</v>
      </c>
      <c r="I244" s="4">
        <f>sales[[#This Row],[Revenue]]-sales[[#This Row],[Cost]]</f>
        <v>211.10000000000002</v>
      </c>
    </row>
    <row r="245" spans="2:9" x14ac:dyDescent="0.25">
      <c r="B245" t="s">
        <v>8</v>
      </c>
      <c r="C245" t="s">
        <v>9</v>
      </c>
      <c r="D245" t="s">
        <v>28</v>
      </c>
      <c r="E245" s="1">
        <v>44209</v>
      </c>
      <c r="F245" s="4">
        <v>7812</v>
      </c>
      <c r="G245">
        <v>265</v>
      </c>
      <c r="H245" s="3">
        <f>_xlfn.XLOOKUP(sales[[#This Row],[Product]],products[Product],products[Cost per box])*sales[[#This Row],[Boxes]]</f>
        <v>731.4</v>
      </c>
      <c r="I245" s="4">
        <f>sales[[#This Row],[Revenue]]-sales[[#This Row],[Cost]]</f>
        <v>7080.6</v>
      </c>
    </row>
    <row r="246" spans="2:9" x14ac:dyDescent="0.25">
      <c r="B246" t="s">
        <v>18</v>
      </c>
      <c r="C246" t="s">
        <v>21</v>
      </c>
      <c r="D246" t="s">
        <v>26</v>
      </c>
      <c r="E246" s="1">
        <v>44209</v>
      </c>
      <c r="F246" s="4">
        <v>9149</v>
      </c>
      <c r="G246">
        <v>117</v>
      </c>
      <c r="H246" s="3">
        <f>_xlfn.XLOOKUP(sales[[#This Row],[Product]],products[Product],products[Cost per box])*sales[[#This Row],[Boxes]]</f>
        <v>752.31</v>
      </c>
      <c r="I246" s="4">
        <f>sales[[#This Row],[Revenue]]-sales[[#This Row],[Cost]]</f>
        <v>8396.69</v>
      </c>
    </row>
    <row r="247" spans="2:9" x14ac:dyDescent="0.25">
      <c r="B247" t="s">
        <v>20</v>
      </c>
      <c r="C247" t="s">
        <v>6</v>
      </c>
      <c r="D247" t="s">
        <v>38</v>
      </c>
      <c r="E247" s="1">
        <v>44209</v>
      </c>
      <c r="F247" s="4">
        <v>3500</v>
      </c>
      <c r="G247">
        <v>469</v>
      </c>
      <c r="H247" s="3">
        <f>_xlfn.XLOOKUP(sales[[#This Row],[Product]],products[Product],products[Cost per box])*sales[[#This Row],[Boxes]]</f>
        <v>4661.8599999999997</v>
      </c>
      <c r="I247" s="4">
        <f>sales[[#This Row],[Revenue]]-sales[[#This Row],[Cost]]</f>
        <v>-1161.8599999999997</v>
      </c>
    </row>
    <row r="248" spans="2:9" x14ac:dyDescent="0.25">
      <c r="B248" t="s">
        <v>13</v>
      </c>
      <c r="C248" t="s">
        <v>6</v>
      </c>
      <c r="D248" t="s">
        <v>7</v>
      </c>
      <c r="E248" s="1">
        <v>44209</v>
      </c>
      <c r="F248" s="4">
        <v>4417</v>
      </c>
      <c r="G248">
        <v>440</v>
      </c>
      <c r="H248" s="3">
        <f>_xlfn.XLOOKUP(sales[[#This Row],[Product]],products[Product],products[Cost per box])*sales[[#This Row],[Boxes]]</f>
        <v>2266</v>
      </c>
      <c r="I248" s="4">
        <f>sales[[#This Row],[Revenue]]-sales[[#This Row],[Cost]]</f>
        <v>2151</v>
      </c>
    </row>
    <row r="249" spans="2:9" x14ac:dyDescent="0.25">
      <c r="B249" t="s">
        <v>18</v>
      </c>
      <c r="C249" t="s">
        <v>16</v>
      </c>
      <c r="D249" t="s">
        <v>28</v>
      </c>
      <c r="E249" s="1">
        <v>44209</v>
      </c>
      <c r="F249" s="4">
        <v>4487</v>
      </c>
      <c r="G249">
        <v>224</v>
      </c>
      <c r="H249" s="3">
        <f>_xlfn.XLOOKUP(sales[[#This Row],[Product]],products[Product],products[Cost per box])*sales[[#This Row],[Boxes]]</f>
        <v>618.24</v>
      </c>
      <c r="I249" s="4">
        <f>sales[[#This Row],[Revenue]]-sales[[#This Row],[Cost]]</f>
        <v>3868.76</v>
      </c>
    </row>
    <row r="250" spans="2:9" x14ac:dyDescent="0.25">
      <c r="B250" t="s">
        <v>20</v>
      </c>
      <c r="C250" t="s">
        <v>27</v>
      </c>
      <c r="D250" t="s">
        <v>28</v>
      </c>
      <c r="E250" s="1">
        <v>44209</v>
      </c>
      <c r="F250" s="4">
        <v>3444</v>
      </c>
      <c r="G250">
        <v>24</v>
      </c>
      <c r="H250" s="3">
        <f>_xlfn.XLOOKUP(sales[[#This Row],[Product]],products[Product],products[Cost per box])*sales[[#This Row],[Boxes]]</f>
        <v>66.239999999999995</v>
      </c>
      <c r="I250" s="4">
        <f>sales[[#This Row],[Revenue]]-sales[[#This Row],[Cost]]</f>
        <v>3377.76</v>
      </c>
    </row>
    <row r="251" spans="2:9" x14ac:dyDescent="0.25">
      <c r="B251" t="s">
        <v>5</v>
      </c>
      <c r="C251" t="s">
        <v>11</v>
      </c>
      <c r="D251" t="s">
        <v>45</v>
      </c>
      <c r="E251" s="1">
        <v>44210</v>
      </c>
      <c r="F251" s="4">
        <v>4907</v>
      </c>
      <c r="G251">
        <v>275</v>
      </c>
      <c r="H251" s="3">
        <f>_xlfn.XLOOKUP(sales[[#This Row],[Product]],products[Product],products[Cost per box])*sales[[#This Row],[Boxes]]</f>
        <v>2125.75</v>
      </c>
      <c r="I251" s="4">
        <f>sales[[#This Row],[Revenue]]-sales[[#This Row],[Cost]]</f>
        <v>2781.25</v>
      </c>
    </row>
    <row r="252" spans="2:9" x14ac:dyDescent="0.25">
      <c r="B252" t="s">
        <v>51</v>
      </c>
      <c r="C252" t="s">
        <v>21</v>
      </c>
      <c r="D252" t="s">
        <v>43</v>
      </c>
      <c r="E252" s="1">
        <v>44210</v>
      </c>
      <c r="F252" s="4">
        <v>1631</v>
      </c>
      <c r="G252">
        <v>94</v>
      </c>
      <c r="H252" s="3">
        <f>_xlfn.XLOOKUP(sales[[#This Row],[Product]],products[Product],products[Cost per box])*sales[[#This Row],[Boxes]]</f>
        <v>361.90000000000003</v>
      </c>
      <c r="I252" s="4">
        <f>sales[[#This Row],[Revenue]]-sales[[#This Row],[Cost]]</f>
        <v>1269.0999999999999</v>
      </c>
    </row>
    <row r="253" spans="2:9" x14ac:dyDescent="0.25">
      <c r="B253" t="s">
        <v>51</v>
      </c>
      <c r="C253" t="s">
        <v>11</v>
      </c>
      <c r="D253" t="s">
        <v>14</v>
      </c>
      <c r="E253" s="1">
        <v>44210</v>
      </c>
      <c r="F253" s="4">
        <v>4949</v>
      </c>
      <c r="G253">
        <v>329</v>
      </c>
      <c r="H253" s="3">
        <f>_xlfn.XLOOKUP(sales[[#This Row],[Product]],products[Product],products[Cost per box])*sales[[#This Row],[Boxes]]</f>
        <v>2075.9899999999998</v>
      </c>
      <c r="I253" s="4">
        <f>sales[[#This Row],[Revenue]]-sales[[#This Row],[Cost]]</f>
        <v>2873.01</v>
      </c>
    </row>
    <row r="254" spans="2:9" x14ac:dyDescent="0.25">
      <c r="B254" t="s">
        <v>10</v>
      </c>
      <c r="C254" t="s">
        <v>6</v>
      </c>
      <c r="D254" t="s">
        <v>38</v>
      </c>
      <c r="E254" s="1">
        <v>44210</v>
      </c>
      <c r="F254" s="4">
        <v>11004</v>
      </c>
      <c r="G254">
        <v>397</v>
      </c>
      <c r="H254" s="3">
        <f>_xlfn.XLOOKUP(sales[[#This Row],[Product]],products[Product],products[Cost per box])*sales[[#This Row],[Boxes]]</f>
        <v>3946.18</v>
      </c>
      <c r="I254" s="4">
        <f>sales[[#This Row],[Revenue]]-sales[[#This Row],[Cost]]</f>
        <v>7057.82</v>
      </c>
    </row>
    <row r="255" spans="2:9" x14ac:dyDescent="0.25">
      <c r="B255" t="s">
        <v>29</v>
      </c>
      <c r="C255" t="s">
        <v>9</v>
      </c>
      <c r="D255" t="s">
        <v>12</v>
      </c>
      <c r="E255" s="1">
        <v>44210</v>
      </c>
      <c r="F255" s="4">
        <v>7329</v>
      </c>
      <c r="G255">
        <v>390</v>
      </c>
      <c r="H255" s="3">
        <f>_xlfn.XLOOKUP(sales[[#This Row],[Product]],products[Product],products[Cost per box])*sales[[#This Row],[Boxes]]</f>
        <v>3287.7</v>
      </c>
      <c r="I255" s="4">
        <f>sales[[#This Row],[Revenue]]-sales[[#This Row],[Cost]]</f>
        <v>4041.3</v>
      </c>
    </row>
    <row r="256" spans="2:9" x14ac:dyDescent="0.25">
      <c r="B256" t="s">
        <v>32</v>
      </c>
      <c r="C256" t="s">
        <v>9</v>
      </c>
      <c r="D256" t="s">
        <v>50</v>
      </c>
      <c r="E256" s="1">
        <v>44210</v>
      </c>
      <c r="F256" s="4">
        <v>1295</v>
      </c>
      <c r="G256">
        <v>455</v>
      </c>
      <c r="H256" s="3">
        <f>_xlfn.XLOOKUP(sales[[#This Row],[Product]],products[Product],products[Cost per box])*sales[[#This Row],[Boxes]]</f>
        <v>5646.55</v>
      </c>
      <c r="I256" s="4">
        <f>sales[[#This Row],[Revenue]]-sales[[#This Row],[Cost]]</f>
        <v>-4351.55</v>
      </c>
    </row>
    <row r="257" spans="2:9" x14ac:dyDescent="0.25">
      <c r="B257" t="s">
        <v>15</v>
      </c>
      <c r="C257" t="s">
        <v>6</v>
      </c>
      <c r="D257" t="s">
        <v>38</v>
      </c>
      <c r="E257" s="1">
        <v>44210</v>
      </c>
      <c r="F257" s="4">
        <v>3325</v>
      </c>
      <c r="G257">
        <v>567</v>
      </c>
      <c r="H257" s="3">
        <f>_xlfn.XLOOKUP(sales[[#This Row],[Product]],products[Product],products[Cost per box])*sales[[#This Row],[Boxes]]</f>
        <v>5635.98</v>
      </c>
      <c r="I257" s="4">
        <f>sales[[#This Row],[Revenue]]-sales[[#This Row],[Cost]]</f>
        <v>-2310.9799999999996</v>
      </c>
    </row>
    <row r="258" spans="2:9" x14ac:dyDescent="0.25">
      <c r="B258" t="s">
        <v>41</v>
      </c>
      <c r="C258" t="s">
        <v>21</v>
      </c>
      <c r="D258" t="s">
        <v>47</v>
      </c>
      <c r="E258" s="1">
        <v>44210</v>
      </c>
      <c r="F258" s="4">
        <v>6741</v>
      </c>
      <c r="G258">
        <v>479</v>
      </c>
      <c r="H258" s="3">
        <f>_xlfn.XLOOKUP(sales[[#This Row],[Product]],products[Product],products[Cost per box])*sales[[#This Row],[Boxes]]</f>
        <v>2519.54</v>
      </c>
      <c r="I258" s="4">
        <f>sales[[#This Row],[Revenue]]-sales[[#This Row],[Cost]]</f>
        <v>4221.46</v>
      </c>
    </row>
    <row r="259" spans="2:9" x14ac:dyDescent="0.25">
      <c r="B259" t="s">
        <v>13</v>
      </c>
      <c r="C259" t="s">
        <v>16</v>
      </c>
      <c r="D259" t="s">
        <v>52</v>
      </c>
      <c r="E259" s="1">
        <v>44210</v>
      </c>
      <c r="F259" s="4">
        <v>1925</v>
      </c>
      <c r="G259">
        <v>174</v>
      </c>
      <c r="H259" s="3">
        <f>_xlfn.XLOOKUP(sales[[#This Row],[Product]],products[Product],products[Cost per box])*sales[[#This Row],[Boxes]]</f>
        <v>577.67999999999995</v>
      </c>
      <c r="I259" s="4">
        <f>sales[[#This Row],[Revenue]]-sales[[#This Row],[Cost]]</f>
        <v>1347.3200000000002</v>
      </c>
    </row>
    <row r="260" spans="2:9" x14ac:dyDescent="0.25">
      <c r="B260" t="s">
        <v>13</v>
      </c>
      <c r="C260" t="s">
        <v>21</v>
      </c>
      <c r="D260" t="s">
        <v>28</v>
      </c>
      <c r="E260" s="1">
        <v>44211</v>
      </c>
      <c r="F260" s="4">
        <v>2408</v>
      </c>
      <c r="G260">
        <v>499</v>
      </c>
      <c r="H260" s="3">
        <f>_xlfn.XLOOKUP(sales[[#This Row],[Product]],products[Product],products[Cost per box])*sales[[#This Row],[Boxes]]</f>
        <v>1377.2399999999998</v>
      </c>
      <c r="I260" s="4">
        <f>sales[[#This Row],[Revenue]]-sales[[#This Row],[Cost]]</f>
        <v>1030.7600000000002</v>
      </c>
    </row>
    <row r="261" spans="2:9" x14ac:dyDescent="0.25">
      <c r="B261" t="s">
        <v>5</v>
      </c>
      <c r="C261" t="s">
        <v>27</v>
      </c>
      <c r="D261" t="s">
        <v>48</v>
      </c>
      <c r="E261" s="1">
        <v>44211</v>
      </c>
      <c r="F261" s="4">
        <v>6328</v>
      </c>
      <c r="G261">
        <v>210</v>
      </c>
      <c r="H261" s="3">
        <f>_xlfn.XLOOKUP(sales[[#This Row],[Product]],products[Product],products[Cost per box])*sales[[#This Row],[Boxes]]</f>
        <v>1570.8000000000002</v>
      </c>
      <c r="I261" s="4">
        <f>sales[[#This Row],[Revenue]]-sales[[#This Row],[Cost]]</f>
        <v>4757.2</v>
      </c>
    </row>
    <row r="262" spans="2:9" x14ac:dyDescent="0.25">
      <c r="B262" t="s">
        <v>33</v>
      </c>
      <c r="C262" t="s">
        <v>16</v>
      </c>
      <c r="D262" t="s">
        <v>36</v>
      </c>
      <c r="E262" s="1">
        <v>44211</v>
      </c>
      <c r="F262" s="4">
        <v>9583</v>
      </c>
      <c r="G262">
        <v>469</v>
      </c>
      <c r="H262" s="3">
        <f>_xlfn.XLOOKUP(sales[[#This Row],[Product]],products[Product],products[Cost per box])*sales[[#This Row],[Boxes]]</f>
        <v>2363.7600000000002</v>
      </c>
      <c r="I262" s="4">
        <f>sales[[#This Row],[Revenue]]-sales[[#This Row],[Cost]]</f>
        <v>7219.24</v>
      </c>
    </row>
    <row r="263" spans="2:9" x14ac:dyDescent="0.25">
      <c r="B263" t="s">
        <v>10</v>
      </c>
      <c r="C263" t="s">
        <v>11</v>
      </c>
      <c r="D263" t="s">
        <v>19</v>
      </c>
      <c r="E263" s="1">
        <v>44211</v>
      </c>
      <c r="F263" s="4">
        <v>5264</v>
      </c>
      <c r="G263">
        <v>249</v>
      </c>
      <c r="H263" s="3">
        <f>_xlfn.XLOOKUP(sales[[#This Row],[Product]],products[Product],products[Cost per box])*sales[[#This Row],[Boxes]]</f>
        <v>2547.27</v>
      </c>
      <c r="I263" s="4">
        <f>sales[[#This Row],[Revenue]]-sales[[#This Row],[Cost]]</f>
        <v>2716.73</v>
      </c>
    </row>
    <row r="264" spans="2:9" x14ac:dyDescent="0.25">
      <c r="B264" t="s">
        <v>37</v>
      </c>
      <c r="C264" t="s">
        <v>9</v>
      </c>
      <c r="D264" t="s">
        <v>7</v>
      </c>
      <c r="E264" s="1">
        <v>44211</v>
      </c>
      <c r="F264" s="4">
        <v>2842</v>
      </c>
      <c r="G264">
        <v>411</v>
      </c>
      <c r="H264" s="3">
        <f>_xlfn.XLOOKUP(sales[[#This Row],[Product]],products[Product],products[Cost per box])*sales[[#This Row],[Boxes]]</f>
        <v>2116.65</v>
      </c>
      <c r="I264" s="4">
        <f>sales[[#This Row],[Revenue]]-sales[[#This Row],[Cost]]</f>
        <v>725.34999999999991</v>
      </c>
    </row>
    <row r="265" spans="2:9" x14ac:dyDescent="0.25">
      <c r="B265" t="s">
        <v>8</v>
      </c>
      <c r="C265" t="s">
        <v>21</v>
      </c>
      <c r="D265" t="s">
        <v>36</v>
      </c>
      <c r="E265" s="1">
        <v>44211</v>
      </c>
      <c r="F265" s="4">
        <v>3458</v>
      </c>
      <c r="G265">
        <v>338</v>
      </c>
      <c r="H265" s="3">
        <f>_xlfn.XLOOKUP(sales[[#This Row],[Product]],products[Product],products[Cost per box])*sales[[#This Row],[Boxes]]</f>
        <v>1703.52</v>
      </c>
      <c r="I265" s="4">
        <f>sales[[#This Row],[Revenue]]-sales[[#This Row],[Cost]]</f>
        <v>1754.48</v>
      </c>
    </row>
    <row r="266" spans="2:9" x14ac:dyDescent="0.25">
      <c r="B266" t="s">
        <v>5</v>
      </c>
      <c r="C266" t="s">
        <v>11</v>
      </c>
      <c r="D266" t="s">
        <v>36</v>
      </c>
      <c r="E266" s="1">
        <v>44211</v>
      </c>
      <c r="F266" s="4">
        <v>7672</v>
      </c>
      <c r="G266">
        <v>840</v>
      </c>
      <c r="H266" s="3">
        <f>_xlfn.XLOOKUP(sales[[#This Row],[Product]],products[Product],products[Cost per box])*sales[[#This Row],[Boxes]]</f>
        <v>4233.6000000000004</v>
      </c>
      <c r="I266" s="4">
        <f>sales[[#This Row],[Revenue]]-sales[[#This Row],[Cost]]</f>
        <v>3438.3999999999996</v>
      </c>
    </row>
    <row r="267" spans="2:9" x14ac:dyDescent="0.25">
      <c r="B267" t="s">
        <v>34</v>
      </c>
      <c r="C267" t="s">
        <v>27</v>
      </c>
      <c r="D267" t="s">
        <v>48</v>
      </c>
      <c r="E267" s="1">
        <v>44214</v>
      </c>
      <c r="F267" s="4">
        <v>35</v>
      </c>
      <c r="G267">
        <v>51</v>
      </c>
      <c r="H267" s="3">
        <f>_xlfn.XLOOKUP(sales[[#This Row],[Product]],products[Product],products[Cost per box])*sales[[#This Row],[Boxes]]</f>
        <v>381.48</v>
      </c>
      <c r="I267" s="4">
        <f>sales[[#This Row],[Revenue]]-sales[[#This Row],[Cost]]</f>
        <v>-346.48</v>
      </c>
    </row>
    <row r="268" spans="2:9" x14ac:dyDescent="0.25">
      <c r="B268" t="s">
        <v>13</v>
      </c>
      <c r="C268" t="s">
        <v>27</v>
      </c>
      <c r="D268" t="s">
        <v>52</v>
      </c>
      <c r="E268" s="1">
        <v>44214</v>
      </c>
      <c r="F268" s="4">
        <v>4039</v>
      </c>
      <c r="G268">
        <v>114</v>
      </c>
      <c r="H268" s="3">
        <f>_xlfn.XLOOKUP(sales[[#This Row],[Product]],products[Product],products[Cost per box])*sales[[#This Row],[Boxes]]</f>
        <v>378.47999999999996</v>
      </c>
      <c r="I268" s="4">
        <f>sales[[#This Row],[Revenue]]-sales[[#This Row],[Cost]]</f>
        <v>3660.52</v>
      </c>
    </row>
    <row r="269" spans="2:9" x14ac:dyDescent="0.25">
      <c r="B269" t="s">
        <v>18</v>
      </c>
      <c r="C269" t="s">
        <v>6</v>
      </c>
      <c r="D269" t="s">
        <v>31</v>
      </c>
      <c r="E269" s="1">
        <v>44214</v>
      </c>
      <c r="F269" s="4">
        <v>10969</v>
      </c>
      <c r="G269">
        <v>531</v>
      </c>
      <c r="H269" s="3">
        <f>_xlfn.XLOOKUP(sales[[#This Row],[Product]],products[Product],products[Cost per box])*sales[[#This Row],[Boxes]]</f>
        <v>3037.3199999999997</v>
      </c>
      <c r="I269" s="4">
        <f>sales[[#This Row],[Revenue]]-sales[[#This Row],[Cost]]</f>
        <v>7931.68</v>
      </c>
    </row>
    <row r="270" spans="2:9" x14ac:dyDescent="0.25">
      <c r="B270" t="s">
        <v>37</v>
      </c>
      <c r="C270" t="s">
        <v>11</v>
      </c>
      <c r="D270" t="s">
        <v>30</v>
      </c>
      <c r="E270" s="1">
        <v>44214</v>
      </c>
      <c r="F270" s="4">
        <v>7028</v>
      </c>
      <c r="G270">
        <v>53</v>
      </c>
      <c r="H270" s="3">
        <f>_xlfn.XLOOKUP(sales[[#This Row],[Product]],products[Product],products[Cost per box])*sales[[#This Row],[Boxes]]</f>
        <v>195.04000000000002</v>
      </c>
      <c r="I270" s="4">
        <f>sales[[#This Row],[Revenue]]-sales[[#This Row],[Cost]]</f>
        <v>6832.96</v>
      </c>
    </row>
    <row r="271" spans="2:9" x14ac:dyDescent="0.25">
      <c r="B271" t="s">
        <v>40</v>
      </c>
      <c r="C271" t="s">
        <v>11</v>
      </c>
      <c r="D271" t="s">
        <v>42</v>
      </c>
      <c r="E271" s="1">
        <v>44214</v>
      </c>
      <c r="F271" s="4">
        <v>5670</v>
      </c>
      <c r="G271">
        <v>84</v>
      </c>
      <c r="H271" s="3">
        <f>_xlfn.XLOOKUP(sales[[#This Row],[Product]],products[Product],products[Cost per box])*sales[[#This Row],[Boxes]]</f>
        <v>398.16</v>
      </c>
      <c r="I271" s="4">
        <f>sales[[#This Row],[Revenue]]-sales[[#This Row],[Cost]]</f>
        <v>5271.84</v>
      </c>
    </row>
    <row r="272" spans="2:9" x14ac:dyDescent="0.25">
      <c r="B272" t="s">
        <v>51</v>
      </c>
      <c r="C272" t="s">
        <v>27</v>
      </c>
      <c r="D272" t="s">
        <v>38</v>
      </c>
      <c r="E272" s="1">
        <v>44214</v>
      </c>
      <c r="F272" s="4">
        <v>1645</v>
      </c>
      <c r="G272">
        <v>100</v>
      </c>
      <c r="H272" s="3">
        <f>_xlfn.XLOOKUP(sales[[#This Row],[Product]],products[Product],products[Cost per box])*sales[[#This Row],[Boxes]]</f>
        <v>994</v>
      </c>
      <c r="I272" s="4">
        <f>sales[[#This Row],[Revenue]]-sales[[#This Row],[Cost]]</f>
        <v>651</v>
      </c>
    </row>
    <row r="273" spans="2:9" x14ac:dyDescent="0.25">
      <c r="B273" t="s">
        <v>29</v>
      </c>
      <c r="C273" t="s">
        <v>27</v>
      </c>
      <c r="D273" t="s">
        <v>7</v>
      </c>
      <c r="E273" s="1">
        <v>44214</v>
      </c>
      <c r="F273" s="4">
        <v>2044</v>
      </c>
      <c r="G273">
        <v>408</v>
      </c>
      <c r="H273" s="3">
        <f>_xlfn.XLOOKUP(sales[[#This Row],[Product]],products[Product],products[Cost per box])*sales[[#This Row],[Boxes]]</f>
        <v>2101.2000000000003</v>
      </c>
      <c r="I273" s="4">
        <f>sales[[#This Row],[Revenue]]-sales[[#This Row],[Cost]]</f>
        <v>-57.200000000000273</v>
      </c>
    </row>
    <row r="274" spans="2:9" x14ac:dyDescent="0.25">
      <c r="B274" t="s">
        <v>33</v>
      </c>
      <c r="C274" t="s">
        <v>9</v>
      </c>
      <c r="D274" t="s">
        <v>52</v>
      </c>
      <c r="E274" s="1">
        <v>44214</v>
      </c>
      <c r="F274" s="4">
        <v>4690</v>
      </c>
      <c r="G274">
        <v>353</v>
      </c>
      <c r="H274" s="3">
        <f>_xlfn.XLOOKUP(sales[[#This Row],[Product]],products[Product],products[Cost per box])*sales[[#This Row],[Boxes]]</f>
        <v>1171.96</v>
      </c>
      <c r="I274" s="4">
        <f>sales[[#This Row],[Revenue]]-sales[[#This Row],[Cost]]</f>
        <v>3518.04</v>
      </c>
    </row>
    <row r="275" spans="2:9" x14ac:dyDescent="0.25">
      <c r="B275" t="s">
        <v>49</v>
      </c>
      <c r="C275" t="s">
        <v>27</v>
      </c>
      <c r="D275" t="s">
        <v>12</v>
      </c>
      <c r="E275" s="1">
        <v>44214</v>
      </c>
      <c r="F275" s="4">
        <v>5670</v>
      </c>
      <c r="G275">
        <v>136</v>
      </c>
      <c r="H275" s="3">
        <f>_xlfn.XLOOKUP(sales[[#This Row],[Product]],products[Product],products[Cost per box])*sales[[#This Row],[Boxes]]</f>
        <v>1146.48</v>
      </c>
      <c r="I275" s="4">
        <f>sales[[#This Row],[Revenue]]-sales[[#This Row],[Cost]]</f>
        <v>4523.5200000000004</v>
      </c>
    </row>
    <row r="276" spans="2:9" x14ac:dyDescent="0.25">
      <c r="B276" t="s">
        <v>18</v>
      </c>
      <c r="C276" t="s">
        <v>27</v>
      </c>
      <c r="D276" t="s">
        <v>52</v>
      </c>
      <c r="E276" s="1">
        <v>44215</v>
      </c>
      <c r="F276" s="4">
        <v>4914</v>
      </c>
      <c r="G276">
        <v>339</v>
      </c>
      <c r="H276" s="3">
        <f>_xlfn.XLOOKUP(sales[[#This Row],[Product]],products[Product],products[Cost per box])*sales[[#This Row],[Boxes]]</f>
        <v>1125.48</v>
      </c>
      <c r="I276" s="4">
        <f>sales[[#This Row],[Revenue]]-sales[[#This Row],[Cost]]</f>
        <v>3788.52</v>
      </c>
    </row>
    <row r="277" spans="2:9" x14ac:dyDescent="0.25">
      <c r="B277" t="s">
        <v>33</v>
      </c>
      <c r="C277" t="s">
        <v>9</v>
      </c>
      <c r="D277" t="s">
        <v>43</v>
      </c>
      <c r="E277" s="1">
        <v>44215</v>
      </c>
      <c r="F277" s="4">
        <v>3052</v>
      </c>
      <c r="G277">
        <v>245</v>
      </c>
      <c r="H277" s="3">
        <f>_xlfn.XLOOKUP(sales[[#This Row],[Product]],products[Product],products[Cost per box])*sales[[#This Row],[Boxes]]</f>
        <v>943.25</v>
      </c>
      <c r="I277" s="4">
        <f>sales[[#This Row],[Revenue]]-sales[[#This Row],[Cost]]</f>
        <v>2108.75</v>
      </c>
    </row>
    <row r="278" spans="2:9" x14ac:dyDescent="0.25">
      <c r="B278" t="s">
        <v>39</v>
      </c>
      <c r="C278" t="s">
        <v>27</v>
      </c>
      <c r="D278" t="s">
        <v>7</v>
      </c>
      <c r="E278" s="1">
        <v>44215</v>
      </c>
      <c r="F278" s="4">
        <v>3976</v>
      </c>
      <c r="G278">
        <v>352</v>
      </c>
      <c r="H278" s="3">
        <f>_xlfn.XLOOKUP(sales[[#This Row],[Product]],products[Product],products[Cost per box])*sales[[#This Row],[Boxes]]</f>
        <v>1812.8000000000002</v>
      </c>
      <c r="I278" s="4">
        <f>sales[[#This Row],[Revenue]]-sales[[#This Row],[Cost]]</f>
        <v>2163.1999999999998</v>
      </c>
    </row>
    <row r="279" spans="2:9" x14ac:dyDescent="0.25">
      <c r="B279" t="s">
        <v>25</v>
      </c>
      <c r="C279" t="s">
        <v>11</v>
      </c>
      <c r="D279" t="s">
        <v>45</v>
      </c>
      <c r="E279" s="1">
        <v>44215</v>
      </c>
      <c r="F279" s="4">
        <v>4039</v>
      </c>
      <c r="G279">
        <v>118</v>
      </c>
      <c r="H279" s="3">
        <f>_xlfn.XLOOKUP(sales[[#This Row],[Product]],products[Product],products[Cost per box])*sales[[#This Row],[Boxes]]</f>
        <v>912.1400000000001</v>
      </c>
      <c r="I279" s="4">
        <f>sales[[#This Row],[Revenue]]-sales[[#This Row],[Cost]]</f>
        <v>3126.8599999999997</v>
      </c>
    </row>
    <row r="280" spans="2:9" x14ac:dyDescent="0.25">
      <c r="B280" t="s">
        <v>39</v>
      </c>
      <c r="C280" t="s">
        <v>9</v>
      </c>
      <c r="D280" t="s">
        <v>28</v>
      </c>
      <c r="E280" s="1">
        <v>44215</v>
      </c>
      <c r="F280" s="4">
        <v>6286</v>
      </c>
      <c r="G280">
        <v>518</v>
      </c>
      <c r="H280" s="3">
        <f>_xlfn.XLOOKUP(sales[[#This Row],[Product]],products[Product],products[Cost per box])*sales[[#This Row],[Boxes]]</f>
        <v>1429.6799999999998</v>
      </c>
      <c r="I280" s="4">
        <f>sales[[#This Row],[Revenue]]-sales[[#This Row],[Cost]]</f>
        <v>4856.32</v>
      </c>
    </row>
    <row r="281" spans="2:9" x14ac:dyDescent="0.25">
      <c r="B281" t="s">
        <v>15</v>
      </c>
      <c r="C281" t="s">
        <v>16</v>
      </c>
      <c r="D281" t="s">
        <v>48</v>
      </c>
      <c r="E281" s="1">
        <v>44215</v>
      </c>
      <c r="F281" s="4">
        <v>7007</v>
      </c>
      <c r="G281">
        <v>595</v>
      </c>
      <c r="H281" s="3">
        <f>_xlfn.XLOOKUP(sales[[#This Row],[Product]],products[Product],products[Cost per box])*sales[[#This Row],[Boxes]]</f>
        <v>4450.6000000000004</v>
      </c>
      <c r="I281" s="4">
        <f>sales[[#This Row],[Revenue]]-sales[[#This Row],[Cost]]</f>
        <v>2556.3999999999996</v>
      </c>
    </row>
    <row r="282" spans="2:9" x14ac:dyDescent="0.25">
      <c r="B282" t="s">
        <v>18</v>
      </c>
      <c r="C282" t="s">
        <v>27</v>
      </c>
      <c r="D282" t="s">
        <v>43</v>
      </c>
      <c r="E282" s="1">
        <v>44215</v>
      </c>
      <c r="F282" s="4">
        <v>1890</v>
      </c>
      <c r="G282">
        <v>287</v>
      </c>
      <c r="H282" s="3">
        <f>_xlfn.XLOOKUP(sales[[#This Row],[Product]],products[Product],products[Cost per box])*sales[[#This Row],[Boxes]]</f>
        <v>1104.95</v>
      </c>
      <c r="I282" s="4">
        <f>sales[[#This Row],[Revenue]]-sales[[#This Row],[Cost]]</f>
        <v>785.05</v>
      </c>
    </row>
    <row r="283" spans="2:9" x14ac:dyDescent="0.25">
      <c r="B283" t="s">
        <v>23</v>
      </c>
      <c r="C283" t="s">
        <v>11</v>
      </c>
      <c r="D283" t="s">
        <v>38</v>
      </c>
      <c r="E283" s="1">
        <v>44215</v>
      </c>
      <c r="F283" s="4">
        <v>2975</v>
      </c>
      <c r="G283">
        <v>201</v>
      </c>
      <c r="H283" s="3">
        <f>_xlfn.XLOOKUP(sales[[#This Row],[Product]],products[Product],products[Cost per box])*sales[[#This Row],[Boxes]]</f>
        <v>1997.9399999999998</v>
      </c>
      <c r="I283" s="4">
        <f>sales[[#This Row],[Revenue]]-sales[[#This Row],[Cost]]</f>
        <v>977.06000000000017</v>
      </c>
    </row>
    <row r="284" spans="2:9" x14ac:dyDescent="0.25">
      <c r="B284" t="s">
        <v>39</v>
      </c>
      <c r="C284" t="s">
        <v>16</v>
      </c>
      <c r="D284" t="s">
        <v>52</v>
      </c>
      <c r="E284" s="1">
        <v>44215</v>
      </c>
      <c r="F284" s="4">
        <v>1449</v>
      </c>
      <c r="G284">
        <v>37</v>
      </c>
      <c r="H284" s="3">
        <f>_xlfn.XLOOKUP(sales[[#This Row],[Product]],products[Product],products[Cost per box])*sales[[#This Row],[Boxes]]</f>
        <v>122.83999999999999</v>
      </c>
      <c r="I284" s="4">
        <f>sales[[#This Row],[Revenue]]-sales[[#This Row],[Cost]]</f>
        <v>1326.16</v>
      </c>
    </row>
    <row r="285" spans="2:9" x14ac:dyDescent="0.25">
      <c r="B285" t="s">
        <v>41</v>
      </c>
      <c r="C285" t="s">
        <v>11</v>
      </c>
      <c r="D285" t="s">
        <v>17</v>
      </c>
      <c r="E285" s="1">
        <v>44215</v>
      </c>
      <c r="F285" s="4">
        <v>4578</v>
      </c>
      <c r="G285">
        <v>251</v>
      </c>
      <c r="H285" s="3">
        <f>_xlfn.XLOOKUP(sales[[#This Row],[Product]],products[Product],products[Cost per box])*sales[[#This Row],[Boxes]]</f>
        <v>1706.8</v>
      </c>
      <c r="I285" s="4">
        <f>sales[[#This Row],[Revenue]]-sales[[#This Row],[Cost]]</f>
        <v>2871.2</v>
      </c>
    </row>
    <row r="286" spans="2:9" x14ac:dyDescent="0.25">
      <c r="B286" t="s">
        <v>33</v>
      </c>
      <c r="C286" t="s">
        <v>16</v>
      </c>
      <c r="D286" t="s">
        <v>26</v>
      </c>
      <c r="E286" s="1">
        <v>44215</v>
      </c>
      <c r="F286" s="4">
        <v>1449</v>
      </c>
      <c r="G286">
        <v>157</v>
      </c>
      <c r="H286" s="3">
        <f>_xlfn.XLOOKUP(sales[[#This Row],[Product]],products[Product],products[Cost per box])*sales[[#This Row],[Boxes]]</f>
        <v>1009.51</v>
      </c>
      <c r="I286" s="4">
        <f>sales[[#This Row],[Revenue]]-sales[[#This Row],[Cost]]</f>
        <v>439.49</v>
      </c>
    </row>
    <row r="287" spans="2:9" x14ac:dyDescent="0.25">
      <c r="B287" t="s">
        <v>51</v>
      </c>
      <c r="C287" t="s">
        <v>16</v>
      </c>
      <c r="D287" t="s">
        <v>24</v>
      </c>
      <c r="E287" s="1">
        <v>44215</v>
      </c>
      <c r="F287" s="4">
        <v>693</v>
      </c>
      <c r="G287">
        <v>85</v>
      </c>
      <c r="H287" s="3">
        <f>_xlfn.XLOOKUP(sales[[#This Row],[Product]],products[Product],products[Cost per box])*sales[[#This Row],[Boxes]]</f>
        <v>893.35</v>
      </c>
      <c r="I287" s="4">
        <f>sales[[#This Row],[Revenue]]-sales[[#This Row],[Cost]]</f>
        <v>-200.35000000000002</v>
      </c>
    </row>
    <row r="288" spans="2:9" x14ac:dyDescent="0.25">
      <c r="B288" t="s">
        <v>39</v>
      </c>
      <c r="C288" t="s">
        <v>9</v>
      </c>
      <c r="D288" t="s">
        <v>19</v>
      </c>
      <c r="E288" s="1">
        <v>44215</v>
      </c>
      <c r="F288" s="4">
        <v>7322</v>
      </c>
      <c r="G288">
        <v>165</v>
      </c>
      <c r="H288" s="3">
        <f>_xlfn.XLOOKUP(sales[[#This Row],[Product]],products[Product],products[Cost per box])*sales[[#This Row],[Boxes]]</f>
        <v>1687.95</v>
      </c>
      <c r="I288" s="4">
        <f>sales[[#This Row],[Revenue]]-sales[[#This Row],[Cost]]</f>
        <v>5634.05</v>
      </c>
    </row>
    <row r="289" spans="2:9" x14ac:dyDescent="0.25">
      <c r="B289" t="s">
        <v>39</v>
      </c>
      <c r="C289" t="s">
        <v>21</v>
      </c>
      <c r="D289" t="s">
        <v>48</v>
      </c>
      <c r="E289" s="1">
        <v>44215</v>
      </c>
      <c r="F289" s="4">
        <v>2226</v>
      </c>
      <c r="G289">
        <v>241</v>
      </c>
      <c r="H289" s="3">
        <f>_xlfn.XLOOKUP(sales[[#This Row],[Product]],products[Product],products[Cost per box])*sales[[#This Row],[Boxes]]</f>
        <v>1802.68</v>
      </c>
      <c r="I289" s="4">
        <f>sales[[#This Row],[Revenue]]-sales[[#This Row],[Cost]]</f>
        <v>423.31999999999994</v>
      </c>
    </row>
    <row r="290" spans="2:9" x14ac:dyDescent="0.25">
      <c r="B290" t="s">
        <v>39</v>
      </c>
      <c r="C290" t="s">
        <v>16</v>
      </c>
      <c r="D290" t="s">
        <v>42</v>
      </c>
      <c r="E290" s="1">
        <v>44215</v>
      </c>
      <c r="F290" s="4">
        <v>7763</v>
      </c>
      <c r="G290">
        <v>355</v>
      </c>
      <c r="H290" s="3">
        <f>_xlfn.XLOOKUP(sales[[#This Row],[Product]],products[Product],products[Cost per box])*sales[[#This Row],[Boxes]]</f>
        <v>1682.7</v>
      </c>
      <c r="I290" s="4">
        <f>sales[[#This Row],[Revenue]]-sales[[#This Row],[Cost]]</f>
        <v>6080.3</v>
      </c>
    </row>
    <row r="291" spans="2:9" x14ac:dyDescent="0.25">
      <c r="B291" t="s">
        <v>51</v>
      </c>
      <c r="C291" t="s">
        <v>9</v>
      </c>
      <c r="D291" t="s">
        <v>12</v>
      </c>
      <c r="E291" s="1">
        <v>44215</v>
      </c>
      <c r="F291" s="4">
        <v>322</v>
      </c>
      <c r="G291">
        <v>238</v>
      </c>
      <c r="H291" s="3">
        <f>_xlfn.XLOOKUP(sales[[#This Row],[Product]],products[Product],products[Cost per box])*sales[[#This Row],[Boxes]]</f>
        <v>2006.34</v>
      </c>
      <c r="I291" s="4">
        <f>sales[[#This Row],[Revenue]]-sales[[#This Row],[Cost]]</f>
        <v>-1684.34</v>
      </c>
    </row>
    <row r="292" spans="2:9" x14ac:dyDescent="0.25">
      <c r="B292" t="s">
        <v>46</v>
      </c>
      <c r="C292" t="s">
        <v>11</v>
      </c>
      <c r="D292" t="s">
        <v>44</v>
      </c>
      <c r="E292" s="1">
        <v>44215</v>
      </c>
      <c r="F292" s="4">
        <v>9219</v>
      </c>
      <c r="G292">
        <v>263</v>
      </c>
      <c r="H292" s="3">
        <f>_xlfn.XLOOKUP(sales[[#This Row],[Product]],products[Product],products[Cost per box])*sales[[#This Row],[Boxes]]</f>
        <v>2516.91</v>
      </c>
      <c r="I292" s="4">
        <f>sales[[#This Row],[Revenue]]-sales[[#This Row],[Cost]]</f>
        <v>6702.09</v>
      </c>
    </row>
    <row r="293" spans="2:9" x14ac:dyDescent="0.25">
      <c r="B293" t="s">
        <v>20</v>
      </c>
      <c r="C293" t="s">
        <v>27</v>
      </c>
      <c r="D293" t="s">
        <v>30</v>
      </c>
      <c r="E293" s="1">
        <v>44215</v>
      </c>
      <c r="F293" s="4">
        <v>2926</v>
      </c>
      <c r="G293">
        <v>259</v>
      </c>
      <c r="H293" s="3">
        <f>_xlfn.XLOOKUP(sales[[#This Row],[Product]],products[Product],products[Cost per box])*sales[[#This Row],[Boxes]]</f>
        <v>953.12</v>
      </c>
      <c r="I293" s="4">
        <f>sales[[#This Row],[Revenue]]-sales[[#This Row],[Cost]]</f>
        <v>1972.88</v>
      </c>
    </row>
    <row r="294" spans="2:9" x14ac:dyDescent="0.25">
      <c r="B294" t="s">
        <v>51</v>
      </c>
      <c r="C294" t="s">
        <v>27</v>
      </c>
      <c r="D294" t="s">
        <v>42</v>
      </c>
      <c r="E294" s="1">
        <v>44215</v>
      </c>
      <c r="F294" s="4">
        <v>5831</v>
      </c>
      <c r="G294">
        <v>135</v>
      </c>
      <c r="H294" s="3">
        <f>_xlfn.XLOOKUP(sales[[#This Row],[Product]],products[Product],products[Cost per box])*sales[[#This Row],[Boxes]]</f>
        <v>639.9</v>
      </c>
      <c r="I294" s="4">
        <f>sales[[#This Row],[Revenue]]-sales[[#This Row],[Cost]]</f>
        <v>5191.1000000000004</v>
      </c>
    </row>
    <row r="295" spans="2:9" x14ac:dyDescent="0.25">
      <c r="B295" t="s">
        <v>23</v>
      </c>
      <c r="C295" t="s">
        <v>6</v>
      </c>
      <c r="D295" t="s">
        <v>17</v>
      </c>
      <c r="E295" s="1">
        <v>44215</v>
      </c>
      <c r="F295" s="4">
        <v>798</v>
      </c>
      <c r="G295">
        <v>163</v>
      </c>
      <c r="H295" s="3">
        <f>_xlfn.XLOOKUP(sales[[#This Row],[Product]],products[Product],products[Cost per box])*sales[[#This Row],[Boxes]]</f>
        <v>1108.3999999999999</v>
      </c>
      <c r="I295" s="4">
        <f>sales[[#This Row],[Revenue]]-sales[[#This Row],[Cost]]</f>
        <v>-310.39999999999986</v>
      </c>
    </row>
    <row r="296" spans="2:9" x14ac:dyDescent="0.25">
      <c r="B296" t="s">
        <v>20</v>
      </c>
      <c r="C296" t="s">
        <v>11</v>
      </c>
      <c r="D296" t="s">
        <v>52</v>
      </c>
      <c r="E296" s="1">
        <v>44215</v>
      </c>
      <c r="F296" s="4">
        <v>3094</v>
      </c>
      <c r="G296">
        <v>418</v>
      </c>
      <c r="H296" s="3">
        <f>_xlfn.XLOOKUP(sales[[#This Row],[Product]],products[Product],products[Cost per box])*sales[[#This Row],[Boxes]]</f>
        <v>1387.76</v>
      </c>
      <c r="I296" s="4">
        <f>sales[[#This Row],[Revenue]]-sales[[#This Row],[Cost]]</f>
        <v>1706.24</v>
      </c>
    </row>
    <row r="297" spans="2:9" x14ac:dyDescent="0.25">
      <c r="B297" t="s">
        <v>20</v>
      </c>
      <c r="C297" t="s">
        <v>16</v>
      </c>
      <c r="D297" t="s">
        <v>35</v>
      </c>
      <c r="E297" s="1">
        <v>44215</v>
      </c>
      <c r="F297" s="4">
        <v>8043</v>
      </c>
      <c r="G297">
        <v>123</v>
      </c>
      <c r="H297" s="3">
        <f>_xlfn.XLOOKUP(sales[[#This Row],[Product]],products[Product],products[Cost per box])*sales[[#This Row],[Boxes]]</f>
        <v>325.95</v>
      </c>
      <c r="I297" s="4">
        <f>sales[[#This Row],[Revenue]]-sales[[#This Row],[Cost]]</f>
        <v>7717.05</v>
      </c>
    </row>
    <row r="298" spans="2:9" x14ac:dyDescent="0.25">
      <c r="B298" t="s">
        <v>8</v>
      </c>
      <c r="C298" t="s">
        <v>27</v>
      </c>
      <c r="D298" t="s">
        <v>22</v>
      </c>
      <c r="E298" s="1">
        <v>44215</v>
      </c>
      <c r="F298" s="4">
        <v>9702</v>
      </c>
      <c r="G298">
        <v>235</v>
      </c>
      <c r="H298" s="3">
        <f>_xlfn.XLOOKUP(sales[[#This Row],[Product]],products[Product],products[Cost per box])*sales[[#This Row],[Boxes]]</f>
        <v>1931.7</v>
      </c>
      <c r="I298" s="4">
        <f>sales[[#This Row],[Revenue]]-sales[[#This Row],[Cost]]</f>
        <v>7770.3</v>
      </c>
    </row>
    <row r="299" spans="2:9" x14ac:dyDescent="0.25">
      <c r="B299" t="s">
        <v>41</v>
      </c>
      <c r="C299" t="s">
        <v>9</v>
      </c>
      <c r="D299" t="s">
        <v>19</v>
      </c>
      <c r="E299" s="1">
        <v>44215</v>
      </c>
      <c r="F299" s="4">
        <v>9107</v>
      </c>
      <c r="G299">
        <v>262</v>
      </c>
      <c r="H299" s="3">
        <f>_xlfn.XLOOKUP(sales[[#This Row],[Product]],products[Product],products[Cost per box])*sales[[#This Row],[Boxes]]</f>
        <v>2680.26</v>
      </c>
      <c r="I299" s="4">
        <f>sales[[#This Row],[Revenue]]-sales[[#This Row],[Cost]]</f>
        <v>6426.74</v>
      </c>
    </row>
    <row r="300" spans="2:9" x14ac:dyDescent="0.25">
      <c r="B300" t="s">
        <v>51</v>
      </c>
      <c r="C300" t="s">
        <v>11</v>
      </c>
      <c r="D300" t="s">
        <v>19</v>
      </c>
      <c r="E300" s="1">
        <v>44215</v>
      </c>
      <c r="F300" s="4">
        <v>1218</v>
      </c>
      <c r="G300">
        <v>1120</v>
      </c>
      <c r="H300" s="3">
        <f>_xlfn.XLOOKUP(sales[[#This Row],[Product]],products[Product],products[Cost per box])*sales[[#This Row],[Boxes]]</f>
        <v>11457.6</v>
      </c>
      <c r="I300" s="4">
        <f>sales[[#This Row],[Revenue]]-sales[[#This Row],[Cost]]</f>
        <v>-10239.6</v>
      </c>
    </row>
    <row r="301" spans="2:9" x14ac:dyDescent="0.25">
      <c r="B301" t="s">
        <v>29</v>
      </c>
      <c r="C301" t="s">
        <v>6</v>
      </c>
      <c r="D301" t="s">
        <v>22</v>
      </c>
      <c r="E301" s="1">
        <v>44215</v>
      </c>
      <c r="F301" s="4">
        <v>1680</v>
      </c>
      <c r="G301">
        <v>139</v>
      </c>
      <c r="H301" s="3">
        <f>_xlfn.XLOOKUP(sales[[#This Row],[Product]],products[Product],products[Cost per box])*sales[[#This Row],[Boxes]]</f>
        <v>1142.5800000000002</v>
      </c>
      <c r="I301" s="4">
        <f>sales[[#This Row],[Revenue]]-sales[[#This Row],[Cost]]</f>
        <v>537.41999999999985</v>
      </c>
    </row>
    <row r="302" spans="2:9" x14ac:dyDescent="0.25">
      <c r="B302" t="s">
        <v>34</v>
      </c>
      <c r="C302" t="s">
        <v>11</v>
      </c>
      <c r="D302" t="s">
        <v>30</v>
      </c>
      <c r="E302" s="1">
        <v>44215</v>
      </c>
      <c r="F302" s="4">
        <v>1295</v>
      </c>
      <c r="G302">
        <v>63</v>
      </c>
      <c r="H302" s="3">
        <f>_xlfn.XLOOKUP(sales[[#This Row],[Product]],products[Product],products[Cost per box])*sales[[#This Row],[Boxes]]</f>
        <v>231.84</v>
      </c>
      <c r="I302" s="4">
        <f>sales[[#This Row],[Revenue]]-sales[[#This Row],[Cost]]</f>
        <v>1063.1600000000001</v>
      </c>
    </row>
    <row r="303" spans="2:9" x14ac:dyDescent="0.25">
      <c r="B303" t="s">
        <v>25</v>
      </c>
      <c r="C303" t="s">
        <v>9</v>
      </c>
      <c r="D303" t="s">
        <v>42</v>
      </c>
      <c r="E303" s="1">
        <v>44215</v>
      </c>
      <c r="F303" s="4">
        <v>2625</v>
      </c>
      <c r="G303">
        <v>163</v>
      </c>
      <c r="H303" s="3">
        <f>_xlfn.XLOOKUP(sales[[#This Row],[Product]],products[Product],products[Cost per box])*sales[[#This Row],[Boxes]]</f>
        <v>772.62</v>
      </c>
      <c r="I303" s="4">
        <f>sales[[#This Row],[Revenue]]-sales[[#This Row],[Cost]]</f>
        <v>1852.38</v>
      </c>
    </row>
    <row r="304" spans="2:9" x14ac:dyDescent="0.25">
      <c r="B304" t="s">
        <v>37</v>
      </c>
      <c r="C304" t="s">
        <v>6</v>
      </c>
      <c r="D304" t="s">
        <v>45</v>
      </c>
      <c r="E304" s="1">
        <v>44215</v>
      </c>
      <c r="F304" s="4">
        <v>1939</v>
      </c>
      <c r="G304">
        <v>341</v>
      </c>
      <c r="H304" s="3">
        <f>_xlfn.XLOOKUP(sales[[#This Row],[Product]],products[Product],products[Cost per box])*sales[[#This Row],[Boxes]]</f>
        <v>2635.9300000000003</v>
      </c>
      <c r="I304" s="4">
        <f>sales[[#This Row],[Revenue]]-sales[[#This Row],[Cost]]</f>
        <v>-696.93000000000029</v>
      </c>
    </row>
    <row r="305" spans="2:9" x14ac:dyDescent="0.25">
      <c r="B305" t="s">
        <v>33</v>
      </c>
      <c r="C305" t="s">
        <v>16</v>
      </c>
      <c r="D305" t="s">
        <v>28</v>
      </c>
      <c r="E305" s="1">
        <v>44215</v>
      </c>
      <c r="F305" s="4">
        <v>1575</v>
      </c>
      <c r="G305">
        <v>267</v>
      </c>
      <c r="H305" s="3">
        <f>_xlfn.XLOOKUP(sales[[#This Row],[Product]],products[Product],products[Cost per box])*sales[[#This Row],[Boxes]]</f>
        <v>736.92</v>
      </c>
      <c r="I305" s="4">
        <f>sales[[#This Row],[Revenue]]-sales[[#This Row],[Cost]]</f>
        <v>838.08</v>
      </c>
    </row>
    <row r="306" spans="2:9" x14ac:dyDescent="0.25">
      <c r="B306" t="s">
        <v>5</v>
      </c>
      <c r="C306" t="s">
        <v>11</v>
      </c>
      <c r="D306" t="s">
        <v>48</v>
      </c>
      <c r="E306" s="1">
        <v>44215</v>
      </c>
      <c r="F306" s="4">
        <v>4690</v>
      </c>
      <c r="G306">
        <v>268</v>
      </c>
      <c r="H306" s="3">
        <f>_xlfn.XLOOKUP(sales[[#This Row],[Product]],products[Product],products[Cost per box])*sales[[#This Row],[Boxes]]</f>
        <v>2004.64</v>
      </c>
      <c r="I306" s="4">
        <f>sales[[#This Row],[Revenue]]-sales[[#This Row],[Cost]]</f>
        <v>2685.3599999999997</v>
      </c>
    </row>
    <row r="307" spans="2:9" x14ac:dyDescent="0.25">
      <c r="B307" t="s">
        <v>46</v>
      </c>
      <c r="C307" t="s">
        <v>21</v>
      </c>
      <c r="D307" t="s">
        <v>38</v>
      </c>
      <c r="E307" s="1">
        <v>44215</v>
      </c>
      <c r="F307" s="4">
        <v>4606</v>
      </c>
      <c r="G307">
        <v>298</v>
      </c>
      <c r="H307" s="3">
        <f>_xlfn.XLOOKUP(sales[[#This Row],[Product]],products[Product],products[Cost per box])*sales[[#This Row],[Boxes]]</f>
        <v>2962.12</v>
      </c>
      <c r="I307" s="4">
        <f>sales[[#This Row],[Revenue]]-sales[[#This Row],[Cost]]</f>
        <v>1643.88</v>
      </c>
    </row>
    <row r="308" spans="2:9" x14ac:dyDescent="0.25">
      <c r="B308" t="s">
        <v>37</v>
      </c>
      <c r="C308" t="s">
        <v>6</v>
      </c>
      <c r="D308" t="s">
        <v>52</v>
      </c>
      <c r="E308" s="1">
        <v>44216</v>
      </c>
      <c r="F308" s="4">
        <v>1659</v>
      </c>
      <c r="G308">
        <v>137</v>
      </c>
      <c r="H308" s="3">
        <f>_xlfn.XLOOKUP(sales[[#This Row],[Product]],products[Product],products[Cost per box])*sales[[#This Row],[Boxes]]</f>
        <v>454.84</v>
      </c>
      <c r="I308" s="4">
        <f>sales[[#This Row],[Revenue]]-sales[[#This Row],[Cost]]</f>
        <v>1204.1600000000001</v>
      </c>
    </row>
    <row r="309" spans="2:9" x14ac:dyDescent="0.25">
      <c r="B309" t="s">
        <v>29</v>
      </c>
      <c r="C309" t="s">
        <v>6</v>
      </c>
      <c r="D309" t="s">
        <v>52</v>
      </c>
      <c r="E309" s="1">
        <v>44216</v>
      </c>
      <c r="F309" s="4">
        <v>2576</v>
      </c>
      <c r="G309">
        <v>132</v>
      </c>
      <c r="H309" s="3">
        <f>_xlfn.XLOOKUP(sales[[#This Row],[Product]],products[Product],products[Cost per box])*sales[[#This Row],[Boxes]]</f>
        <v>438.23999999999995</v>
      </c>
      <c r="I309" s="4">
        <f>sales[[#This Row],[Revenue]]-sales[[#This Row],[Cost]]</f>
        <v>2137.7600000000002</v>
      </c>
    </row>
    <row r="310" spans="2:9" x14ac:dyDescent="0.25">
      <c r="B310" t="s">
        <v>5</v>
      </c>
      <c r="C310" t="s">
        <v>21</v>
      </c>
      <c r="D310" t="s">
        <v>42</v>
      </c>
      <c r="E310" s="1">
        <v>44216</v>
      </c>
      <c r="F310" s="4">
        <v>413</v>
      </c>
      <c r="G310">
        <v>151</v>
      </c>
      <c r="H310" s="3">
        <f>_xlfn.XLOOKUP(sales[[#This Row],[Product]],products[Product],products[Cost per box])*sales[[#This Row],[Boxes]]</f>
        <v>715.74</v>
      </c>
      <c r="I310" s="4">
        <f>sales[[#This Row],[Revenue]]-sales[[#This Row],[Cost]]</f>
        <v>-302.74</v>
      </c>
    </row>
    <row r="311" spans="2:9" x14ac:dyDescent="0.25">
      <c r="B311" t="s">
        <v>8</v>
      </c>
      <c r="C311" t="s">
        <v>16</v>
      </c>
      <c r="D311" t="s">
        <v>47</v>
      </c>
      <c r="E311" s="1">
        <v>44216</v>
      </c>
      <c r="F311" s="4">
        <v>819</v>
      </c>
      <c r="G311">
        <v>106</v>
      </c>
      <c r="H311" s="3">
        <f>_xlfn.XLOOKUP(sales[[#This Row],[Product]],products[Product],products[Cost per box])*sales[[#This Row],[Boxes]]</f>
        <v>557.55999999999995</v>
      </c>
      <c r="I311" s="4">
        <f>sales[[#This Row],[Revenue]]-sales[[#This Row],[Cost]]</f>
        <v>261.44000000000005</v>
      </c>
    </row>
    <row r="312" spans="2:9" x14ac:dyDescent="0.25">
      <c r="B312" t="s">
        <v>46</v>
      </c>
      <c r="C312" t="s">
        <v>11</v>
      </c>
      <c r="D312" t="s">
        <v>35</v>
      </c>
      <c r="E312" s="1">
        <v>44216</v>
      </c>
      <c r="F312" s="4">
        <v>5117</v>
      </c>
      <c r="G312">
        <v>43</v>
      </c>
      <c r="H312" s="3">
        <f>_xlfn.XLOOKUP(sales[[#This Row],[Product]],products[Product],products[Cost per box])*sales[[#This Row],[Boxes]]</f>
        <v>113.95</v>
      </c>
      <c r="I312" s="4">
        <f>sales[[#This Row],[Revenue]]-sales[[#This Row],[Cost]]</f>
        <v>5003.05</v>
      </c>
    </row>
    <row r="313" spans="2:9" x14ac:dyDescent="0.25">
      <c r="B313" t="s">
        <v>33</v>
      </c>
      <c r="C313" t="s">
        <v>27</v>
      </c>
      <c r="D313" t="s">
        <v>12</v>
      </c>
      <c r="E313" s="1">
        <v>44216</v>
      </c>
      <c r="F313" s="4">
        <v>4186</v>
      </c>
      <c r="G313">
        <v>137</v>
      </c>
      <c r="H313" s="3">
        <f>_xlfn.XLOOKUP(sales[[#This Row],[Product]],products[Product],products[Cost per box])*sales[[#This Row],[Boxes]]</f>
        <v>1154.9099999999999</v>
      </c>
      <c r="I313" s="4">
        <f>sales[[#This Row],[Revenue]]-sales[[#This Row],[Cost]]</f>
        <v>3031.09</v>
      </c>
    </row>
    <row r="314" spans="2:9" x14ac:dyDescent="0.25">
      <c r="B314" t="s">
        <v>37</v>
      </c>
      <c r="C314" t="s">
        <v>6</v>
      </c>
      <c r="D314" t="s">
        <v>17</v>
      </c>
      <c r="E314" s="1">
        <v>44216</v>
      </c>
      <c r="F314" s="4">
        <v>4452</v>
      </c>
      <c r="G314">
        <v>34</v>
      </c>
      <c r="H314" s="3">
        <f>_xlfn.XLOOKUP(sales[[#This Row],[Product]],products[Product],products[Cost per box])*sales[[#This Row],[Boxes]]</f>
        <v>231.2</v>
      </c>
      <c r="I314" s="4">
        <f>sales[[#This Row],[Revenue]]-sales[[#This Row],[Cost]]</f>
        <v>4220.8</v>
      </c>
    </row>
    <row r="315" spans="2:9" x14ac:dyDescent="0.25">
      <c r="B315" t="s">
        <v>18</v>
      </c>
      <c r="C315" t="s">
        <v>27</v>
      </c>
      <c r="D315" t="s">
        <v>35</v>
      </c>
      <c r="E315" s="1">
        <v>44216</v>
      </c>
      <c r="F315" s="4">
        <v>3556</v>
      </c>
      <c r="G315">
        <v>66</v>
      </c>
      <c r="H315" s="3">
        <f>_xlfn.XLOOKUP(sales[[#This Row],[Product]],products[Product],products[Cost per box])*sales[[#This Row],[Boxes]]</f>
        <v>174.9</v>
      </c>
      <c r="I315" s="4">
        <f>sales[[#This Row],[Revenue]]-sales[[#This Row],[Cost]]</f>
        <v>3381.1</v>
      </c>
    </row>
    <row r="316" spans="2:9" x14ac:dyDescent="0.25">
      <c r="B316" t="s">
        <v>10</v>
      </c>
      <c r="C316" t="s">
        <v>16</v>
      </c>
      <c r="D316" t="s">
        <v>44</v>
      </c>
      <c r="E316" s="1">
        <v>44216</v>
      </c>
      <c r="F316" s="4">
        <v>4767</v>
      </c>
      <c r="G316">
        <v>308</v>
      </c>
      <c r="H316" s="3">
        <f>_xlfn.XLOOKUP(sales[[#This Row],[Product]],products[Product],products[Cost per box])*sales[[#This Row],[Boxes]]</f>
        <v>2947.56</v>
      </c>
      <c r="I316" s="4">
        <f>sales[[#This Row],[Revenue]]-sales[[#This Row],[Cost]]</f>
        <v>1819.44</v>
      </c>
    </row>
    <row r="317" spans="2:9" x14ac:dyDescent="0.25">
      <c r="B317" t="s">
        <v>32</v>
      </c>
      <c r="C317" t="s">
        <v>21</v>
      </c>
      <c r="D317" t="s">
        <v>35</v>
      </c>
      <c r="E317" s="1">
        <v>44216</v>
      </c>
      <c r="F317" s="4">
        <v>6629</v>
      </c>
      <c r="G317">
        <v>139</v>
      </c>
      <c r="H317" s="3">
        <f>_xlfn.XLOOKUP(sales[[#This Row],[Product]],products[Product],products[Cost per box])*sales[[#This Row],[Boxes]]</f>
        <v>368.34999999999997</v>
      </c>
      <c r="I317" s="4">
        <f>sales[[#This Row],[Revenue]]-sales[[#This Row],[Cost]]</f>
        <v>6260.65</v>
      </c>
    </row>
    <row r="318" spans="2:9" x14ac:dyDescent="0.25">
      <c r="B318" t="s">
        <v>49</v>
      </c>
      <c r="C318" t="s">
        <v>21</v>
      </c>
      <c r="D318" t="s">
        <v>42</v>
      </c>
      <c r="E318" s="1">
        <v>44216</v>
      </c>
      <c r="F318" s="4">
        <v>5915</v>
      </c>
      <c r="G318">
        <v>910</v>
      </c>
      <c r="H318" s="3">
        <f>_xlfn.XLOOKUP(sales[[#This Row],[Product]],products[Product],products[Cost per box])*sales[[#This Row],[Boxes]]</f>
        <v>4313.4000000000005</v>
      </c>
      <c r="I318" s="4">
        <f>sales[[#This Row],[Revenue]]-sales[[#This Row],[Cost]]</f>
        <v>1601.5999999999995</v>
      </c>
    </row>
    <row r="319" spans="2:9" x14ac:dyDescent="0.25">
      <c r="B319" t="s">
        <v>49</v>
      </c>
      <c r="C319" t="s">
        <v>11</v>
      </c>
      <c r="D319" t="s">
        <v>31</v>
      </c>
      <c r="E319" s="1">
        <v>44216</v>
      </c>
      <c r="F319" s="4">
        <v>1358</v>
      </c>
      <c r="G319">
        <v>208</v>
      </c>
      <c r="H319" s="3">
        <f>_xlfn.XLOOKUP(sales[[#This Row],[Product]],products[Product],products[Cost per box])*sales[[#This Row],[Boxes]]</f>
        <v>1189.76</v>
      </c>
      <c r="I319" s="4">
        <f>sales[[#This Row],[Revenue]]-sales[[#This Row],[Cost]]</f>
        <v>168.24</v>
      </c>
    </row>
    <row r="320" spans="2:9" x14ac:dyDescent="0.25">
      <c r="B320" t="s">
        <v>32</v>
      </c>
      <c r="C320" t="s">
        <v>16</v>
      </c>
      <c r="D320" t="s">
        <v>35</v>
      </c>
      <c r="E320" s="1">
        <v>44216</v>
      </c>
      <c r="F320" s="4">
        <v>9331</v>
      </c>
      <c r="G320">
        <v>215</v>
      </c>
      <c r="H320" s="3">
        <f>_xlfn.XLOOKUP(sales[[#This Row],[Product]],products[Product],products[Cost per box])*sales[[#This Row],[Boxes]]</f>
        <v>569.75</v>
      </c>
      <c r="I320" s="4">
        <f>sales[[#This Row],[Revenue]]-sales[[#This Row],[Cost]]</f>
        <v>8761.25</v>
      </c>
    </row>
    <row r="321" spans="2:9" x14ac:dyDescent="0.25">
      <c r="B321" t="s">
        <v>8</v>
      </c>
      <c r="C321" t="s">
        <v>11</v>
      </c>
      <c r="D321" t="s">
        <v>43</v>
      </c>
      <c r="E321" s="1">
        <v>44216</v>
      </c>
      <c r="F321" s="4">
        <v>84</v>
      </c>
      <c r="G321">
        <v>59</v>
      </c>
      <c r="H321" s="3">
        <f>_xlfn.XLOOKUP(sales[[#This Row],[Product]],products[Product],products[Cost per box])*sales[[#This Row],[Boxes]]</f>
        <v>227.15</v>
      </c>
      <c r="I321" s="4">
        <f>sales[[#This Row],[Revenue]]-sales[[#This Row],[Cost]]</f>
        <v>-143.15</v>
      </c>
    </row>
    <row r="322" spans="2:9" x14ac:dyDescent="0.25">
      <c r="B322" t="s">
        <v>40</v>
      </c>
      <c r="C322" t="s">
        <v>6</v>
      </c>
      <c r="D322" t="s">
        <v>26</v>
      </c>
      <c r="E322" s="1">
        <v>44216</v>
      </c>
      <c r="F322" s="4">
        <v>12894</v>
      </c>
      <c r="G322">
        <v>126</v>
      </c>
      <c r="H322" s="3">
        <f>_xlfn.XLOOKUP(sales[[#This Row],[Product]],products[Product],products[Cost per box])*sales[[#This Row],[Boxes]]</f>
        <v>810.18</v>
      </c>
      <c r="I322" s="4">
        <f>sales[[#This Row],[Revenue]]-sales[[#This Row],[Cost]]</f>
        <v>12083.82</v>
      </c>
    </row>
    <row r="323" spans="2:9" x14ac:dyDescent="0.25">
      <c r="B323" t="s">
        <v>49</v>
      </c>
      <c r="C323" t="s">
        <v>27</v>
      </c>
      <c r="D323" t="s">
        <v>43</v>
      </c>
      <c r="E323" s="1">
        <v>44216</v>
      </c>
      <c r="F323" s="4">
        <v>2296</v>
      </c>
      <c r="G323">
        <v>9</v>
      </c>
      <c r="H323" s="3">
        <f>_xlfn.XLOOKUP(sales[[#This Row],[Product]],products[Product],products[Cost per box])*sales[[#This Row],[Boxes]]</f>
        <v>34.65</v>
      </c>
      <c r="I323" s="4">
        <f>sales[[#This Row],[Revenue]]-sales[[#This Row],[Cost]]</f>
        <v>2261.35</v>
      </c>
    </row>
    <row r="324" spans="2:9" x14ac:dyDescent="0.25">
      <c r="B324" t="s">
        <v>39</v>
      </c>
      <c r="C324" t="s">
        <v>6</v>
      </c>
      <c r="D324" t="s">
        <v>35</v>
      </c>
      <c r="E324" s="1">
        <v>44216</v>
      </c>
      <c r="F324" s="4">
        <v>91</v>
      </c>
      <c r="G324">
        <v>473</v>
      </c>
      <c r="H324" s="3">
        <f>_xlfn.XLOOKUP(sales[[#This Row],[Product]],products[Product],products[Cost per box])*sales[[#This Row],[Boxes]]</f>
        <v>1253.45</v>
      </c>
      <c r="I324" s="4">
        <f>sales[[#This Row],[Revenue]]-sales[[#This Row],[Cost]]</f>
        <v>-1162.45</v>
      </c>
    </row>
    <row r="325" spans="2:9" x14ac:dyDescent="0.25">
      <c r="B325" t="s">
        <v>8</v>
      </c>
      <c r="C325" t="s">
        <v>6</v>
      </c>
      <c r="D325" t="s">
        <v>52</v>
      </c>
      <c r="E325" s="1">
        <v>44216</v>
      </c>
      <c r="F325" s="4">
        <v>6405</v>
      </c>
      <c r="G325">
        <v>373</v>
      </c>
      <c r="H325" s="3">
        <f>_xlfn.XLOOKUP(sales[[#This Row],[Product]],products[Product],products[Cost per box])*sales[[#This Row],[Boxes]]</f>
        <v>1238.3599999999999</v>
      </c>
      <c r="I325" s="4">
        <f>sales[[#This Row],[Revenue]]-sales[[#This Row],[Cost]]</f>
        <v>5166.6400000000003</v>
      </c>
    </row>
    <row r="326" spans="2:9" x14ac:dyDescent="0.25">
      <c r="B326" t="s">
        <v>32</v>
      </c>
      <c r="C326" t="s">
        <v>21</v>
      </c>
      <c r="D326" t="s">
        <v>14</v>
      </c>
      <c r="E326" s="1">
        <v>44216</v>
      </c>
      <c r="F326" s="4">
        <v>4550</v>
      </c>
      <c r="G326">
        <v>36</v>
      </c>
      <c r="H326" s="3">
        <f>_xlfn.XLOOKUP(sales[[#This Row],[Product]],products[Product],products[Cost per box])*sales[[#This Row],[Boxes]]</f>
        <v>227.16</v>
      </c>
      <c r="I326" s="4">
        <f>sales[[#This Row],[Revenue]]-sales[[#This Row],[Cost]]</f>
        <v>4322.84</v>
      </c>
    </row>
    <row r="327" spans="2:9" x14ac:dyDescent="0.25">
      <c r="B327" t="s">
        <v>29</v>
      </c>
      <c r="C327" t="s">
        <v>16</v>
      </c>
      <c r="D327" t="s">
        <v>22</v>
      </c>
      <c r="E327" s="1">
        <v>44217</v>
      </c>
      <c r="F327" s="4">
        <v>7014</v>
      </c>
      <c r="G327">
        <v>180</v>
      </c>
      <c r="H327" s="3">
        <f>_xlfn.XLOOKUP(sales[[#This Row],[Product]],products[Product],products[Cost per box])*sales[[#This Row],[Boxes]]</f>
        <v>1479.6000000000001</v>
      </c>
      <c r="I327" s="4">
        <f>sales[[#This Row],[Revenue]]-sales[[#This Row],[Cost]]</f>
        <v>5534.4</v>
      </c>
    </row>
    <row r="328" spans="2:9" x14ac:dyDescent="0.25">
      <c r="B328" t="s">
        <v>8</v>
      </c>
      <c r="C328" t="s">
        <v>6</v>
      </c>
      <c r="D328" t="s">
        <v>44</v>
      </c>
      <c r="E328" s="1">
        <v>44217</v>
      </c>
      <c r="F328" s="4">
        <v>6979</v>
      </c>
      <c r="G328">
        <v>164</v>
      </c>
      <c r="H328" s="3">
        <f>_xlfn.XLOOKUP(sales[[#This Row],[Product]],products[Product],products[Cost per box])*sales[[#This Row],[Boxes]]</f>
        <v>1569.48</v>
      </c>
      <c r="I328" s="4">
        <f>sales[[#This Row],[Revenue]]-sales[[#This Row],[Cost]]</f>
        <v>5409.52</v>
      </c>
    </row>
    <row r="329" spans="2:9" x14ac:dyDescent="0.25">
      <c r="B329" t="s">
        <v>33</v>
      </c>
      <c r="C329" t="s">
        <v>6</v>
      </c>
      <c r="D329" t="s">
        <v>24</v>
      </c>
      <c r="E329" s="1">
        <v>44217</v>
      </c>
      <c r="F329" s="4">
        <v>8344</v>
      </c>
      <c r="G329">
        <v>248</v>
      </c>
      <c r="H329" s="3">
        <f>_xlfn.XLOOKUP(sales[[#This Row],[Product]],products[Product],products[Cost per box])*sales[[#This Row],[Boxes]]</f>
        <v>2606.48</v>
      </c>
      <c r="I329" s="4">
        <f>sales[[#This Row],[Revenue]]-sales[[#This Row],[Cost]]</f>
        <v>5737.52</v>
      </c>
    </row>
    <row r="330" spans="2:9" x14ac:dyDescent="0.25">
      <c r="B330" t="s">
        <v>8</v>
      </c>
      <c r="C330" t="s">
        <v>21</v>
      </c>
      <c r="D330" t="s">
        <v>43</v>
      </c>
      <c r="E330" s="1">
        <v>44217</v>
      </c>
      <c r="F330" s="4">
        <v>2793</v>
      </c>
      <c r="G330">
        <v>150</v>
      </c>
      <c r="H330" s="3">
        <f>_xlfn.XLOOKUP(sales[[#This Row],[Product]],products[Product],products[Cost per box])*sales[[#This Row],[Boxes]]</f>
        <v>577.5</v>
      </c>
      <c r="I330" s="4">
        <f>sales[[#This Row],[Revenue]]-sales[[#This Row],[Cost]]</f>
        <v>2215.5</v>
      </c>
    </row>
    <row r="331" spans="2:9" x14ac:dyDescent="0.25">
      <c r="B331" t="s">
        <v>46</v>
      </c>
      <c r="C331" t="s">
        <v>6</v>
      </c>
      <c r="D331" t="s">
        <v>7</v>
      </c>
      <c r="E331" s="1">
        <v>44217</v>
      </c>
      <c r="F331" s="4">
        <v>3143</v>
      </c>
      <c r="G331">
        <v>99</v>
      </c>
      <c r="H331" s="3">
        <f>_xlfn.XLOOKUP(sales[[#This Row],[Product]],products[Product],products[Cost per box])*sales[[#This Row],[Boxes]]</f>
        <v>509.85</v>
      </c>
      <c r="I331" s="4">
        <f>sales[[#This Row],[Revenue]]-sales[[#This Row],[Cost]]</f>
        <v>2633.15</v>
      </c>
    </row>
    <row r="332" spans="2:9" x14ac:dyDescent="0.25">
      <c r="B332" t="s">
        <v>25</v>
      </c>
      <c r="C332" t="s">
        <v>21</v>
      </c>
      <c r="D332" t="s">
        <v>50</v>
      </c>
      <c r="E332" s="1">
        <v>44217</v>
      </c>
      <c r="F332" s="4">
        <v>504</v>
      </c>
      <c r="G332">
        <v>347</v>
      </c>
      <c r="H332" s="3">
        <f>_xlfn.XLOOKUP(sales[[#This Row],[Product]],products[Product],products[Cost per box])*sales[[#This Row],[Boxes]]</f>
        <v>4306.2700000000004</v>
      </c>
      <c r="I332" s="4">
        <f>sales[[#This Row],[Revenue]]-sales[[#This Row],[Cost]]</f>
        <v>-3802.2700000000004</v>
      </c>
    </row>
    <row r="333" spans="2:9" x14ac:dyDescent="0.25">
      <c r="B333" t="s">
        <v>46</v>
      </c>
      <c r="C333" t="s">
        <v>9</v>
      </c>
      <c r="D333" t="s">
        <v>50</v>
      </c>
      <c r="E333" s="1">
        <v>44217</v>
      </c>
      <c r="F333" s="4">
        <v>868</v>
      </c>
      <c r="G333">
        <v>77</v>
      </c>
      <c r="H333" s="3">
        <f>_xlfn.XLOOKUP(sales[[#This Row],[Product]],products[Product],products[Cost per box])*sales[[#This Row],[Boxes]]</f>
        <v>955.57</v>
      </c>
      <c r="I333" s="4">
        <f>sales[[#This Row],[Revenue]]-sales[[#This Row],[Cost]]</f>
        <v>-87.57000000000005</v>
      </c>
    </row>
    <row r="334" spans="2:9" x14ac:dyDescent="0.25">
      <c r="B334" t="s">
        <v>32</v>
      </c>
      <c r="C334" t="s">
        <v>9</v>
      </c>
      <c r="D334" t="s">
        <v>28</v>
      </c>
      <c r="E334" s="1">
        <v>44217</v>
      </c>
      <c r="F334" s="4">
        <v>3143</v>
      </c>
      <c r="G334">
        <v>75</v>
      </c>
      <c r="H334" s="3">
        <f>_xlfn.XLOOKUP(sales[[#This Row],[Product]],products[Product],products[Cost per box])*sales[[#This Row],[Boxes]]</f>
        <v>206.99999999999997</v>
      </c>
      <c r="I334" s="4">
        <f>sales[[#This Row],[Revenue]]-sales[[#This Row],[Cost]]</f>
        <v>2936</v>
      </c>
    </row>
    <row r="335" spans="2:9" x14ac:dyDescent="0.25">
      <c r="B335" t="s">
        <v>15</v>
      </c>
      <c r="C335" t="s">
        <v>16</v>
      </c>
      <c r="D335" t="s">
        <v>30</v>
      </c>
      <c r="E335" s="1">
        <v>44217</v>
      </c>
      <c r="F335" s="4">
        <v>4893</v>
      </c>
      <c r="G335">
        <v>840</v>
      </c>
      <c r="H335" s="3">
        <f>_xlfn.XLOOKUP(sales[[#This Row],[Product]],products[Product],products[Cost per box])*sales[[#This Row],[Boxes]]</f>
        <v>3091.2000000000003</v>
      </c>
      <c r="I335" s="4">
        <f>sales[[#This Row],[Revenue]]-sales[[#This Row],[Cost]]</f>
        <v>1801.7999999999997</v>
      </c>
    </row>
    <row r="336" spans="2:9" x14ac:dyDescent="0.25">
      <c r="B336" t="s">
        <v>23</v>
      </c>
      <c r="C336" t="s">
        <v>11</v>
      </c>
      <c r="D336" t="s">
        <v>14</v>
      </c>
      <c r="E336" s="1">
        <v>44217</v>
      </c>
      <c r="F336" s="4">
        <v>1547</v>
      </c>
      <c r="G336">
        <v>276</v>
      </c>
      <c r="H336" s="3">
        <f>_xlfn.XLOOKUP(sales[[#This Row],[Product]],products[Product],products[Cost per box])*sales[[#This Row],[Boxes]]</f>
        <v>1741.56</v>
      </c>
      <c r="I336" s="4">
        <f>sales[[#This Row],[Revenue]]-sales[[#This Row],[Cost]]</f>
        <v>-194.55999999999995</v>
      </c>
    </row>
    <row r="337" spans="2:9" x14ac:dyDescent="0.25">
      <c r="B337" t="s">
        <v>33</v>
      </c>
      <c r="C337" t="s">
        <v>11</v>
      </c>
      <c r="D337" t="s">
        <v>42</v>
      </c>
      <c r="E337" s="1">
        <v>44217</v>
      </c>
      <c r="F337" s="4">
        <v>4200</v>
      </c>
      <c r="G337">
        <v>188</v>
      </c>
      <c r="H337" s="3">
        <f>_xlfn.XLOOKUP(sales[[#This Row],[Product]],products[Product],products[Cost per box])*sales[[#This Row],[Boxes]]</f>
        <v>891.12</v>
      </c>
      <c r="I337" s="4">
        <f>sales[[#This Row],[Revenue]]-sales[[#This Row],[Cost]]</f>
        <v>3308.88</v>
      </c>
    </row>
    <row r="338" spans="2:9" x14ac:dyDescent="0.25">
      <c r="B338" t="s">
        <v>49</v>
      </c>
      <c r="C338" t="s">
        <v>27</v>
      </c>
      <c r="D338" t="s">
        <v>42</v>
      </c>
      <c r="E338" s="1">
        <v>44217</v>
      </c>
      <c r="F338" s="4">
        <v>1778</v>
      </c>
      <c r="G338">
        <v>95</v>
      </c>
      <c r="H338" s="3">
        <f>_xlfn.XLOOKUP(sales[[#This Row],[Product]],products[Product],products[Cost per box])*sales[[#This Row],[Boxes]]</f>
        <v>450.3</v>
      </c>
      <c r="I338" s="4">
        <f>sales[[#This Row],[Revenue]]-sales[[#This Row],[Cost]]</f>
        <v>1327.7</v>
      </c>
    </row>
    <row r="339" spans="2:9" x14ac:dyDescent="0.25">
      <c r="B339" t="s">
        <v>29</v>
      </c>
      <c r="C339" t="s">
        <v>16</v>
      </c>
      <c r="D339" t="s">
        <v>45</v>
      </c>
      <c r="E339" s="1">
        <v>44217</v>
      </c>
      <c r="F339" s="4">
        <v>10675</v>
      </c>
      <c r="G339">
        <v>184</v>
      </c>
      <c r="H339" s="3">
        <f>_xlfn.XLOOKUP(sales[[#This Row],[Product]],products[Product],products[Cost per box])*sales[[#This Row],[Boxes]]</f>
        <v>1422.3200000000002</v>
      </c>
      <c r="I339" s="4">
        <f>sales[[#This Row],[Revenue]]-sales[[#This Row],[Cost]]</f>
        <v>9252.68</v>
      </c>
    </row>
    <row r="340" spans="2:9" x14ac:dyDescent="0.25">
      <c r="B340" t="s">
        <v>34</v>
      </c>
      <c r="C340" t="s">
        <v>16</v>
      </c>
      <c r="D340" t="s">
        <v>38</v>
      </c>
      <c r="E340" s="1">
        <v>44217</v>
      </c>
      <c r="F340" s="4">
        <v>973</v>
      </c>
      <c r="G340">
        <v>145</v>
      </c>
      <c r="H340" s="3">
        <f>_xlfn.XLOOKUP(sales[[#This Row],[Product]],products[Product],products[Cost per box])*sales[[#This Row],[Boxes]]</f>
        <v>1441.3</v>
      </c>
      <c r="I340" s="4">
        <f>sales[[#This Row],[Revenue]]-sales[[#This Row],[Cost]]</f>
        <v>-468.29999999999995</v>
      </c>
    </row>
    <row r="341" spans="2:9" x14ac:dyDescent="0.25">
      <c r="B341" t="s">
        <v>5</v>
      </c>
      <c r="C341" t="s">
        <v>6</v>
      </c>
      <c r="D341" t="s">
        <v>48</v>
      </c>
      <c r="E341" s="1">
        <v>44217</v>
      </c>
      <c r="F341" s="4">
        <v>2310</v>
      </c>
      <c r="G341">
        <v>44</v>
      </c>
      <c r="H341" s="3">
        <f>_xlfn.XLOOKUP(sales[[#This Row],[Product]],products[Product],products[Cost per box])*sales[[#This Row],[Boxes]]</f>
        <v>329.12</v>
      </c>
      <c r="I341" s="4">
        <f>sales[[#This Row],[Revenue]]-sales[[#This Row],[Cost]]</f>
        <v>1980.88</v>
      </c>
    </row>
    <row r="342" spans="2:9" x14ac:dyDescent="0.25">
      <c r="B342" t="s">
        <v>8</v>
      </c>
      <c r="C342" t="s">
        <v>9</v>
      </c>
      <c r="D342" t="s">
        <v>35</v>
      </c>
      <c r="E342" s="1">
        <v>44217</v>
      </c>
      <c r="F342" s="4">
        <v>217</v>
      </c>
      <c r="G342">
        <v>333</v>
      </c>
      <c r="H342" s="3">
        <f>_xlfn.XLOOKUP(sales[[#This Row],[Product]],products[Product],products[Cost per box])*sales[[#This Row],[Boxes]]</f>
        <v>882.44999999999993</v>
      </c>
      <c r="I342" s="4">
        <f>sales[[#This Row],[Revenue]]-sales[[#This Row],[Cost]]</f>
        <v>-665.44999999999993</v>
      </c>
    </row>
    <row r="343" spans="2:9" x14ac:dyDescent="0.25">
      <c r="B343" t="s">
        <v>39</v>
      </c>
      <c r="C343" t="s">
        <v>21</v>
      </c>
      <c r="D343" t="s">
        <v>19</v>
      </c>
      <c r="E343" s="1">
        <v>44217</v>
      </c>
      <c r="F343" s="4">
        <v>3451</v>
      </c>
      <c r="G343">
        <v>378</v>
      </c>
      <c r="H343" s="3">
        <f>_xlfn.XLOOKUP(sales[[#This Row],[Product]],products[Product],products[Cost per box])*sales[[#This Row],[Boxes]]</f>
        <v>3866.94</v>
      </c>
      <c r="I343" s="4">
        <f>sales[[#This Row],[Revenue]]-sales[[#This Row],[Cost]]</f>
        <v>-415.94000000000005</v>
      </c>
    </row>
    <row r="344" spans="2:9" x14ac:dyDescent="0.25">
      <c r="B344" t="s">
        <v>23</v>
      </c>
      <c r="C344" t="s">
        <v>16</v>
      </c>
      <c r="D344" t="s">
        <v>12</v>
      </c>
      <c r="E344" s="1">
        <v>44217</v>
      </c>
      <c r="F344" s="4">
        <v>4277</v>
      </c>
      <c r="G344">
        <v>60</v>
      </c>
      <c r="H344" s="3">
        <f>_xlfn.XLOOKUP(sales[[#This Row],[Product]],products[Product],products[Cost per box])*sales[[#This Row],[Boxes]]</f>
        <v>505.79999999999995</v>
      </c>
      <c r="I344" s="4">
        <f>sales[[#This Row],[Revenue]]-sales[[#This Row],[Cost]]</f>
        <v>3771.2</v>
      </c>
    </row>
    <row r="345" spans="2:9" x14ac:dyDescent="0.25">
      <c r="B345" t="s">
        <v>39</v>
      </c>
      <c r="C345" t="s">
        <v>6</v>
      </c>
      <c r="D345" t="s">
        <v>22</v>
      </c>
      <c r="E345" s="1">
        <v>44217</v>
      </c>
      <c r="F345" s="4">
        <v>7294</v>
      </c>
      <c r="G345">
        <v>616</v>
      </c>
      <c r="H345" s="3">
        <f>_xlfn.XLOOKUP(sales[[#This Row],[Product]],products[Product],products[Cost per box])*sales[[#This Row],[Boxes]]</f>
        <v>5063.5200000000004</v>
      </c>
      <c r="I345" s="4">
        <f>sales[[#This Row],[Revenue]]-sales[[#This Row],[Cost]]</f>
        <v>2230.4799999999996</v>
      </c>
    </row>
    <row r="346" spans="2:9" x14ac:dyDescent="0.25">
      <c r="B346" t="s">
        <v>40</v>
      </c>
      <c r="C346" t="s">
        <v>21</v>
      </c>
      <c r="D346" t="s">
        <v>19</v>
      </c>
      <c r="E346" s="1">
        <v>44218</v>
      </c>
      <c r="F346" s="4">
        <v>8365</v>
      </c>
      <c r="G346">
        <v>238</v>
      </c>
      <c r="H346" s="3">
        <f>_xlfn.XLOOKUP(sales[[#This Row],[Product]],products[Product],products[Cost per box])*sales[[#This Row],[Boxes]]</f>
        <v>2434.7400000000002</v>
      </c>
      <c r="I346" s="4">
        <f>sales[[#This Row],[Revenue]]-sales[[#This Row],[Cost]]</f>
        <v>5930.26</v>
      </c>
    </row>
    <row r="347" spans="2:9" x14ac:dyDescent="0.25">
      <c r="B347" t="s">
        <v>32</v>
      </c>
      <c r="C347" t="s">
        <v>9</v>
      </c>
      <c r="D347" t="s">
        <v>12</v>
      </c>
      <c r="E347" s="1">
        <v>44218</v>
      </c>
      <c r="F347" s="4">
        <v>9982</v>
      </c>
      <c r="G347">
        <v>403</v>
      </c>
      <c r="H347" s="3">
        <f>_xlfn.XLOOKUP(sales[[#This Row],[Product]],products[Product],products[Cost per box])*sales[[#This Row],[Boxes]]</f>
        <v>3397.29</v>
      </c>
      <c r="I347" s="4">
        <f>sales[[#This Row],[Revenue]]-sales[[#This Row],[Cost]]</f>
        <v>6584.71</v>
      </c>
    </row>
    <row r="348" spans="2:9" x14ac:dyDescent="0.25">
      <c r="B348" t="s">
        <v>51</v>
      </c>
      <c r="C348" t="s">
        <v>21</v>
      </c>
      <c r="D348" t="s">
        <v>26</v>
      </c>
      <c r="E348" s="1">
        <v>44218</v>
      </c>
      <c r="F348" s="4">
        <v>2849</v>
      </c>
      <c r="G348">
        <v>345</v>
      </c>
      <c r="H348" s="3">
        <f>_xlfn.XLOOKUP(sales[[#This Row],[Product]],products[Product],products[Cost per box])*sales[[#This Row],[Boxes]]</f>
        <v>2218.35</v>
      </c>
      <c r="I348" s="4">
        <f>sales[[#This Row],[Revenue]]-sales[[#This Row],[Cost]]</f>
        <v>630.65000000000009</v>
      </c>
    </row>
    <row r="349" spans="2:9" x14ac:dyDescent="0.25">
      <c r="B349" t="s">
        <v>13</v>
      </c>
      <c r="C349" t="s">
        <v>21</v>
      </c>
      <c r="D349" t="s">
        <v>48</v>
      </c>
      <c r="E349" s="1">
        <v>44218</v>
      </c>
      <c r="F349" s="4">
        <v>1519</v>
      </c>
      <c r="G349">
        <v>188</v>
      </c>
      <c r="H349" s="3">
        <f>_xlfn.XLOOKUP(sales[[#This Row],[Product]],products[Product],products[Cost per box])*sales[[#This Row],[Boxes]]</f>
        <v>1406.24</v>
      </c>
      <c r="I349" s="4">
        <f>sales[[#This Row],[Revenue]]-sales[[#This Row],[Cost]]</f>
        <v>112.75999999999999</v>
      </c>
    </row>
    <row r="350" spans="2:9" x14ac:dyDescent="0.25">
      <c r="B350" t="s">
        <v>46</v>
      </c>
      <c r="C350" t="s">
        <v>21</v>
      </c>
      <c r="D350" t="s">
        <v>48</v>
      </c>
      <c r="E350" s="1">
        <v>44218</v>
      </c>
      <c r="F350" s="4">
        <v>1106</v>
      </c>
      <c r="G350">
        <v>438</v>
      </c>
      <c r="H350" s="3">
        <f>_xlfn.XLOOKUP(sales[[#This Row],[Product]],products[Product],products[Cost per box])*sales[[#This Row],[Boxes]]</f>
        <v>3276.2400000000002</v>
      </c>
      <c r="I350" s="4">
        <f>sales[[#This Row],[Revenue]]-sales[[#This Row],[Cost]]</f>
        <v>-2170.2400000000002</v>
      </c>
    </row>
    <row r="351" spans="2:9" x14ac:dyDescent="0.25">
      <c r="B351" t="s">
        <v>41</v>
      </c>
      <c r="C351" t="s">
        <v>27</v>
      </c>
      <c r="D351" t="s">
        <v>47</v>
      </c>
      <c r="E351" s="1">
        <v>44218</v>
      </c>
      <c r="F351" s="4">
        <v>2695</v>
      </c>
      <c r="G351">
        <v>524</v>
      </c>
      <c r="H351" s="3">
        <f>_xlfn.XLOOKUP(sales[[#This Row],[Product]],products[Product],products[Cost per box])*sales[[#This Row],[Boxes]]</f>
        <v>2756.24</v>
      </c>
      <c r="I351" s="4">
        <f>sales[[#This Row],[Revenue]]-sales[[#This Row],[Cost]]</f>
        <v>-61.239999999999782</v>
      </c>
    </row>
    <row r="352" spans="2:9" x14ac:dyDescent="0.25">
      <c r="B352" t="s">
        <v>5</v>
      </c>
      <c r="C352" t="s">
        <v>16</v>
      </c>
      <c r="D352" t="s">
        <v>47</v>
      </c>
      <c r="E352" s="1">
        <v>44218</v>
      </c>
      <c r="F352" s="4">
        <v>3108</v>
      </c>
      <c r="G352">
        <v>700</v>
      </c>
      <c r="H352" s="3">
        <f>_xlfn.XLOOKUP(sales[[#This Row],[Product]],products[Product],products[Cost per box])*sales[[#This Row],[Boxes]]</f>
        <v>3682</v>
      </c>
      <c r="I352" s="4">
        <f>sales[[#This Row],[Revenue]]-sales[[#This Row],[Cost]]</f>
        <v>-574</v>
      </c>
    </row>
    <row r="353" spans="2:9" x14ac:dyDescent="0.25">
      <c r="B353" t="s">
        <v>18</v>
      </c>
      <c r="C353" t="s">
        <v>11</v>
      </c>
      <c r="D353" t="s">
        <v>47</v>
      </c>
      <c r="E353" s="1">
        <v>44218</v>
      </c>
      <c r="F353" s="4">
        <v>3115</v>
      </c>
      <c r="G353">
        <v>243</v>
      </c>
      <c r="H353" s="3">
        <f>_xlfn.XLOOKUP(sales[[#This Row],[Product]],products[Product],products[Cost per box])*sales[[#This Row],[Boxes]]</f>
        <v>1278.1799999999998</v>
      </c>
      <c r="I353" s="4">
        <f>sales[[#This Row],[Revenue]]-sales[[#This Row],[Cost]]</f>
        <v>1836.8200000000002</v>
      </c>
    </row>
    <row r="354" spans="2:9" x14ac:dyDescent="0.25">
      <c r="B354" t="s">
        <v>5</v>
      </c>
      <c r="C354" t="s">
        <v>21</v>
      </c>
      <c r="D354" t="s">
        <v>48</v>
      </c>
      <c r="E354" s="1">
        <v>44218</v>
      </c>
      <c r="F354" s="4">
        <v>2471</v>
      </c>
      <c r="G354">
        <v>163</v>
      </c>
      <c r="H354" s="3">
        <f>_xlfn.XLOOKUP(sales[[#This Row],[Product]],products[Product],products[Cost per box])*sales[[#This Row],[Boxes]]</f>
        <v>1219.24</v>
      </c>
      <c r="I354" s="4">
        <f>sales[[#This Row],[Revenue]]-sales[[#This Row],[Cost]]</f>
        <v>1251.76</v>
      </c>
    </row>
    <row r="355" spans="2:9" x14ac:dyDescent="0.25">
      <c r="B355" t="s">
        <v>15</v>
      </c>
      <c r="C355" t="s">
        <v>11</v>
      </c>
      <c r="D355" t="s">
        <v>26</v>
      </c>
      <c r="E355" s="1">
        <v>44218</v>
      </c>
      <c r="F355" s="4">
        <v>5817</v>
      </c>
      <c r="G355">
        <v>365</v>
      </c>
      <c r="H355" s="3">
        <f>_xlfn.XLOOKUP(sales[[#This Row],[Product]],products[Product],products[Cost per box])*sales[[#This Row],[Boxes]]</f>
        <v>2346.9499999999998</v>
      </c>
      <c r="I355" s="4">
        <f>sales[[#This Row],[Revenue]]-sales[[#This Row],[Cost]]</f>
        <v>3470.05</v>
      </c>
    </row>
    <row r="356" spans="2:9" x14ac:dyDescent="0.25">
      <c r="B356" t="s">
        <v>5</v>
      </c>
      <c r="C356" t="s">
        <v>9</v>
      </c>
      <c r="D356" t="s">
        <v>17</v>
      </c>
      <c r="E356" s="1">
        <v>44218</v>
      </c>
      <c r="F356" s="4">
        <v>1309</v>
      </c>
      <c r="G356">
        <v>514</v>
      </c>
      <c r="H356" s="3">
        <f>_xlfn.XLOOKUP(sales[[#This Row],[Product]],products[Product],products[Cost per box])*sales[[#This Row],[Boxes]]</f>
        <v>3495.2</v>
      </c>
      <c r="I356" s="4">
        <f>sales[[#This Row],[Revenue]]-sales[[#This Row],[Cost]]</f>
        <v>-2186.1999999999998</v>
      </c>
    </row>
    <row r="357" spans="2:9" x14ac:dyDescent="0.25">
      <c r="B357" t="s">
        <v>39</v>
      </c>
      <c r="C357" t="s">
        <v>16</v>
      </c>
      <c r="D357" t="s">
        <v>7</v>
      </c>
      <c r="E357" s="1">
        <v>44218</v>
      </c>
      <c r="F357" s="4">
        <v>5768</v>
      </c>
      <c r="G357">
        <v>98</v>
      </c>
      <c r="H357" s="3">
        <f>_xlfn.XLOOKUP(sales[[#This Row],[Product]],products[Product],products[Cost per box])*sales[[#This Row],[Boxes]]</f>
        <v>504.70000000000005</v>
      </c>
      <c r="I357" s="4">
        <f>sales[[#This Row],[Revenue]]-sales[[#This Row],[Cost]]</f>
        <v>5263.3</v>
      </c>
    </row>
    <row r="358" spans="2:9" x14ac:dyDescent="0.25">
      <c r="B358" t="s">
        <v>18</v>
      </c>
      <c r="C358" t="s">
        <v>21</v>
      </c>
      <c r="D358" t="s">
        <v>22</v>
      </c>
      <c r="E358" s="1">
        <v>44218</v>
      </c>
      <c r="F358" s="4">
        <v>2681</v>
      </c>
      <c r="G358">
        <v>117</v>
      </c>
      <c r="H358" s="3">
        <f>_xlfn.XLOOKUP(sales[[#This Row],[Product]],products[Product],products[Cost per box])*sales[[#This Row],[Boxes]]</f>
        <v>961.74000000000012</v>
      </c>
      <c r="I358" s="4">
        <f>sales[[#This Row],[Revenue]]-sales[[#This Row],[Cost]]</f>
        <v>1719.2599999999998</v>
      </c>
    </row>
    <row r="359" spans="2:9" x14ac:dyDescent="0.25">
      <c r="B359" t="s">
        <v>5</v>
      </c>
      <c r="C359" t="s">
        <v>16</v>
      </c>
      <c r="D359" t="s">
        <v>7</v>
      </c>
      <c r="E359" s="1">
        <v>44218</v>
      </c>
      <c r="F359" s="4">
        <v>3661</v>
      </c>
      <c r="G359">
        <v>228</v>
      </c>
      <c r="H359" s="3">
        <f>_xlfn.XLOOKUP(sales[[#This Row],[Product]],products[Product],products[Cost per box])*sales[[#This Row],[Boxes]]</f>
        <v>1174.2</v>
      </c>
      <c r="I359" s="4">
        <f>sales[[#This Row],[Revenue]]-sales[[#This Row],[Cost]]</f>
        <v>2486.8000000000002</v>
      </c>
    </row>
    <row r="360" spans="2:9" x14ac:dyDescent="0.25">
      <c r="B360" t="s">
        <v>29</v>
      </c>
      <c r="C360" t="s">
        <v>21</v>
      </c>
      <c r="D360" t="s">
        <v>12</v>
      </c>
      <c r="E360" s="1">
        <v>44218</v>
      </c>
      <c r="F360" s="4">
        <v>3290</v>
      </c>
      <c r="G360">
        <v>6</v>
      </c>
      <c r="H360" s="3">
        <f>_xlfn.XLOOKUP(sales[[#This Row],[Product]],products[Product],products[Cost per box])*sales[[#This Row],[Boxes]]</f>
        <v>50.58</v>
      </c>
      <c r="I360" s="4">
        <f>sales[[#This Row],[Revenue]]-sales[[#This Row],[Cost]]</f>
        <v>3239.42</v>
      </c>
    </row>
    <row r="361" spans="2:9" x14ac:dyDescent="0.25">
      <c r="B361" t="s">
        <v>33</v>
      </c>
      <c r="C361" t="s">
        <v>16</v>
      </c>
      <c r="D361" t="s">
        <v>24</v>
      </c>
      <c r="E361" s="1">
        <v>44218</v>
      </c>
      <c r="F361" s="4">
        <v>8428</v>
      </c>
      <c r="G361">
        <v>17</v>
      </c>
      <c r="H361" s="3">
        <f>_xlfn.XLOOKUP(sales[[#This Row],[Product]],products[Product],products[Cost per box])*sales[[#This Row],[Boxes]]</f>
        <v>178.67</v>
      </c>
      <c r="I361" s="4">
        <f>sales[[#This Row],[Revenue]]-sales[[#This Row],[Cost]]</f>
        <v>8249.33</v>
      </c>
    </row>
    <row r="362" spans="2:9" x14ac:dyDescent="0.25">
      <c r="B362" t="s">
        <v>18</v>
      </c>
      <c r="C362" t="s">
        <v>16</v>
      </c>
      <c r="D362" t="s">
        <v>50</v>
      </c>
      <c r="E362" s="1">
        <v>44218</v>
      </c>
      <c r="F362" s="4">
        <v>2044</v>
      </c>
      <c r="G362">
        <v>31</v>
      </c>
      <c r="H362" s="3">
        <f>_xlfn.XLOOKUP(sales[[#This Row],[Product]],products[Product],products[Cost per box])*sales[[#This Row],[Boxes]]</f>
        <v>384.71</v>
      </c>
      <c r="I362" s="4">
        <f>sales[[#This Row],[Revenue]]-sales[[#This Row],[Cost]]</f>
        <v>1659.29</v>
      </c>
    </row>
    <row r="363" spans="2:9" x14ac:dyDescent="0.25">
      <c r="B363" t="s">
        <v>8</v>
      </c>
      <c r="C363" t="s">
        <v>11</v>
      </c>
      <c r="D363" t="s">
        <v>17</v>
      </c>
      <c r="E363" s="1">
        <v>44221</v>
      </c>
      <c r="F363" s="4">
        <v>2219</v>
      </c>
      <c r="G363">
        <v>320</v>
      </c>
      <c r="H363" s="3">
        <f>_xlfn.XLOOKUP(sales[[#This Row],[Product]],products[Product],products[Cost per box])*sales[[#This Row],[Boxes]]</f>
        <v>2176</v>
      </c>
      <c r="I363" s="4">
        <f>sales[[#This Row],[Revenue]]-sales[[#This Row],[Cost]]</f>
        <v>43</v>
      </c>
    </row>
    <row r="364" spans="2:9" x14ac:dyDescent="0.25">
      <c r="B364" t="s">
        <v>33</v>
      </c>
      <c r="C364" t="s">
        <v>11</v>
      </c>
      <c r="D364" t="s">
        <v>22</v>
      </c>
      <c r="E364" s="1">
        <v>44221</v>
      </c>
      <c r="F364" s="4">
        <v>4473</v>
      </c>
      <c r="G364">
        <v>202</v>
      </c>
      <c r="H364" s="3">
        <f>_xlfn.XLOOKUP(sales[[#This Row],[Product]],products[Product],products[Cost per box])*sales[[#This Row],[Boxes]]</f>
        <v>1660.44</v>
      </c>
      <c r="I364" s="4">
        <f>sales[[#This Row],[Revenue]]-sales[[#This Row],[Cost]]</f>
        <v>2812.56</v>
      </c>
    </row>
    <row r="365" spans="2:9" x14ac:dyDescent="0.25">
      <c r="B365" t="s">
        <v>5</v>
      </c>
      <c r="C365" t="s">
        <v>6</v>
      </c>
      <c r="D365" t="s">
        <v>42</v>
      </c>
      <c r="E365" s="1">
        <v>44221</v>
      </c>
      <c r="F365" s="4">
        <v>2086</v>
      </c>
      <c r="G365">
        <v>410</v>
      </c>
      <c r="H365" s="3">
        <f>_xlfn.XLOOKUP(sales[[#This Row],[Product]],products[Product],products[Cost per box])*sales[[#This Row],[Boxes]]</f>
        <v>1943.4</v>
      </c>
      <c r="I365" s="4">
        <f>sales[[#This Row],[Revenue]]-sales[[#This Row],[Cost]]</f>
        <v>142.59999999999991</v>
      </c>
    </row>
    <row r="366" spans="2:9" x14ac:dyDescent="0.25">
      <c r="B366" t="s">
        <v>41</v>
      </c>
      <c r="C366" t="s">
        <v>21</v>
      </c>
      <c r="D366" t="s">
        <v>38</v>
      </c>
      <c r="E366" s="1">
        <v>44221</v>
      </c>
      <c r="F366" s="4">
        <v>2618</v>
      </c>
      <c r="G366">
        <v>128</v>
      </c>
      <c r="H366" s="3">
        <f>_xlfn.XLOOKUP(sales[[#This Row],[Product]],products[Product],products[Cost per box])*sales[[#This Row],[Boxes]]</f>
        <v>1272.32</v>
      </c>
      <c r="I366" s="4">
        <f>sales[[#This Row],[Revenue]]-sales[[#This Row],[Cost]]</f>
        <v>1345.68</v>
      </c>
    </row>
    <row r="367" spans="2:9" x14ac:dyDescent="0.25">
      <c r="B367" t="s">
        <v>41</v>
      </c>
      <c r="C367" t="s">
        <v>11</v>
      </c>
      <c r="D367" t="s">
        <v>7</v>
      </c>
      <c r="E367" s="1">
        <v>44221</v>
      </c>
      <c r="F367" s="4">
        <v>7630</v>
      </c>
      <c r="G367">
        <v>276</v>
      </c>
      <c r="H367" s="3">
        <f>_xlfn.XLOOKUP(sales[[#This Row],[Product]],products[Product],products[Cost per box])*sales[[#This Row],[Boxes]]</f>
        <v>1421.4</v>
      </c>
      <c r="I367" s="4">
        <f>sales[[#This Row],[Revenue]]-sales[[#This Row],[Cost]]</f>
        <v>6208.6</v>
      </c>
    </row>
    <row r="368" spans="2:9" x14ac:dyDescent="0.25">
      <c r="B368" t="s">
        <v>46</v>
      </c>
      <c r="C368" t="s">
        <v>16</v>
      </c>
      <c r="D368" t="s">
        <v>42</v>
      </c>
      <c r="E368" s="1">
        <v>44221</v>
      </c>
      <c r="F368" s="4">
        <v>7910</v>
      </c>
      <c r="G368">
        <v>480</v>
      </c>
      <c r="H368" s="3">
        <f>_xlfn.XLOOKUP(sales[[#This Row],[Product]],products[Product],products[Cost per box])*sales[[#This Row],[Boxes]]</f>
        <v>2275.2000000000003</v>
      </c>
      <c r="I368" s="4">
        <f>sales[[#This Row],[Revenue]]-sales[[#This Row],[Cost]]</f>
        <v>5634.7999999999993</v>
      </c>
    </row>
    <row r="369" spans="2:9" x14ac:dyDescent="0.25">
      <c r="B369" t="s">
        <v>13</v>
      </c>
      <c r="C369" t="s">
        <v>6</v>
      </c>
      <c r="D369" t="s">
        <v>22</v>
      </c>
      <c r="E369" s="1">
        <v>44221</v>
      </c>
      <c r="F369" s="4">
        <v>7882</v>
      </c>
      <c r="G369">
        <v>103</v>
      </c>
      <c r="H369" s="3">
        <f>_xlfn.XLOOKUP(sales[[#This Row],[Product]],products[Product],products[Cost per box])*sales[[#This Row],[Boxes]]</f>
        <v>846.66000000000008</v>
      </c>
      <c r="I369" s="4">
        <f>sales[[#This Row],[Revenue]]-sales[[#This Row],[Cost]]</f>
        <v>7035.34</v>
      </c>
    </row>
    <row r="370" spans="2:9" x14ac:dyDescent="0.25">
      <c r="B370" t="s">
        <v>32</v>
      </c>
      <c r="C370" t="s">
        <v>27</v>
      </c>
      <c r="D370" t="s">
        <v>30</v>
      </c>
      <c r="E370" s="1">
        <v>44221</v>
      </c>
      <c r="F370" s="4">
        <v>2940</v>
      </c>
      <c r="G370">
        <v>573</v>
      </c>
      <c r="H370" s="3">
        <f>_xlfn.XLOOKUP(sales[[#This Row],[Product]],products[Product],products[Cost per box])*sales[[#This Row],[Boxes]]</f>
        <v>2108.64</v>
      </c>
      <c r="I370" s="4">
        <f>sales[[#This Row],[Revenue]]-sales[[#This Row],[Cost]]</f>
        <v>831.36000000000013</v>
      </c>
    </row>
    <row r="371" spans="2:9" x14ac:dyDescent="0.25">
      <c r="B371" t="s">
        <v>33</v>
      </c>
      <c r="C371" t="s">
        <v>6</v>
      </c>
      <c r="D371" t="s">
        <v>36</v>
      </c>
      <c r="E371" s="1">
        <v>44221</v>
      </c>
      <c r="F371" s="4">
        <v>3192</v>
      </c>
      <c r="G371">
        <v>572</v>
      </c>
      <c r="H371" s="3">
        <f>_xlfn.XLOOKUP(sales[[#This Row],[Product]],products[Product],products[Cost per box])*sales[[#This Row],[Boxes]]</f>
        <v>2882.88</v>
      </c>
      <c r="I371" s="4">
        <f>sales[[#This Row],[Revenue]]-sales[[#This Row],[Cost]]</f>
        <v>309.11999999999989</v>
      </c>
    </row>
    <row r="372" spans="2:9" x14ac:dyDescent="0.25">
      <c r="B372" t="s">
        <v>23</v>
      </c>
      <c r="C372" t="s">
        <v>16</v>
      </c>
      <c r="D372" t="s">
        <v>22</v>
      </c>
      <c r="E372" s="1">
        <v>44221</v>
      </c>
      <c r="F372" s="4">
        <v>3465</v>
      </c>
      <c r="G372">
        <v>42</v>
      </c>
      <c r="H372" s="3">
        <f>_xlfn.XLOOKUP(sales[[#This Row],[Product]],products[Product],products[Cost per box])*sales[[#This Row],[Boxes]]</f>
        <v>345.24</v>
      </c>
      <c r="I372" s="4">
        <f>sales[[#This Row],[Revenue]]-sales[[#This Row],[Cost]]</f>
        <v>3119.76</v>
      </c>
    </row>
    <row r="373" spans="2:9" x14ac:dyDescent="0.25">
      <c r="B373" t="s">
        <v>41</v>
      </c>
      <c r="C373" t="s">
        <v>6</v>
      </c>
      <c r="D373" t="s">
        <v>12</v>
      </c>
      <c r="E373" s="1">
        <v>44221</v>
      </c>
      <c r="F373" s="4">
        <v>4410</v>
      </c>
      <c r="G373">
        <v>88</v>
      </c>
      <c r="H373" s="3">
        <f>_xlfn.XLOOKUP(sales[[#This Row],[Product]],products[Product],products[Cost per box])*sales[[#This Row],[Boxes]]</f>
        <v>741.83999999999992</v>
      </c>
      <c r="I373" s="4">
        <f>sales[[#This Row],[Revenue]]-sales[[#This Row],[Cost]]</f>
        <v>3668.16</v>
      </c>
    </row>
    <row r="374" spans="2:9" x14ac:dyDescent="0.25">
      <c r="B374" t="s">
        <v>33</v>
      </c>
      <c r="C374" t="s">
        <v>27</v>
      </c>
      <c r="D374" t="s">
        <v>26</v>
      </c>
      <c r="E374" s="1">
        <v>44221</v>
      </c>
      <c r="F374" s="4">
        <v>5397</v>
      </c>
      <c r="G374">
        <v>301</v>
      </c>
      <c r="H374" s="3">
        <f>_xlfn.XLOOKUP(sales[[#This Row],[Product]],products[Product],products[Cost per box])*sales[[#This Row],[Boxes]]</f>
        <v>1935.4299999999998</v>
      </c>
      <c r="I374" s="4">
        <f>sales[[#This Row],[Revenue]]-sales[[#This Row],[Cost]]</f>
        <v>3461.57</v>
      </c>
    </row>
    <row r="375" spans="2:9" x14ac:dyDescent="0.25">
      <c r="B375" t="s">
        <v>41</v>
      </c>
      <c r="C375" t="s">
        <v>11</v>
      </c>
      <c r="D375" t="s">
        <v>19</v>
      </c>
      <c r="E375" s="1">
        <v>44221</v>
      </c>
      <c r="F375" s="4">
        <v>4928</v>
      </c>
      <c r="G375">
        <v>222</v>
      </c>
      <c r="H375" s="3">
        <f>_xlfn.XLOOKUP(sales[[#This Row],[Product]],products[Product],products[Cost per box])*sales[[#This Row],[Boxes]]</f>
        <v>2271.06</v>
      </c>
      <c r="I375" s="4">
        <f>sales[[#This Row],[Revenue]]-sales[[#This Row],[Cost]]</f>
        <v>2656.94</v>
      </c>
    </row>
    <row r="376" spans="2:9" x14ac:dyDescent="0.25">
      <c r="B376" t="s">
        <v>18</v>
      </c>
      <c r="C376" t="s">
        <v>11</v>
      </c>
      <c r="D376" t="s">
        <v>17</v>
      </c>
      <c r="E376" s="1">
        <v>44221</v>
      </c>
      <c r="F376" s="4">
        <v>7987</v>
      </c>
      <c r="G376">
        <v>49</v>
      </c>
      <c r="H376" s="3">
        <f>_xlfn.XLOOKUP(sales[[#This Row],[Product]],products[Product],products[Cost per box])*sales[[#This Row],[Boxes]]</f>
        <v>333.2</v>
      </c>
      <c r="I376" s="4">
        <f>sales[[#This Row],[Revenue]]-sales[[#This Row],[Cost]]</f>
        <v>7653.8</v>
      </c>
    </row>
    <row r="377" spans="2:9" x14ac:dyDescent="0.25">
      <c r="B377" t="s">
        <v>5</v>
      </c>
      <c r="C377" t="s">
        <v>9</v>
      </c>
      <c r="D377" t="s">
        <v>50</v>
      </c>
      <c r="E377" s="1">
        <v>44221</v>
      </c>
      <c r="F377" s="4">
        <v>3710</v>
      </c>
      <c r="G377">
        <v>6</v>
      </c>
      <c r="H377" s="3">
        <f>_xlfn.XLOOKUP(sales[[#This Row],[Product]],products[Product],products[Cost per box])*sales[[#This Row],[Boxes]]</f>
        <v>74.460000000000008</v>
      </c>
      <c r="I377" s="4">
        <f>sales[[#This Row],[Revenue]]-sales[[#This Row],[Cost]]</f>
        <v>3635.54</v>
      </c>
    </row>
    <row r="378" spans="2:9" x14ac:dyDescent="0.25">
      <c r="B378" t="s">
        <v>25</v>
      </c>
      <c r="C378" t="s">
        <v>27</v>
      </c>
      <c r="D378" t="s">
        <v>30</v>
      </c>
      <c r="E378" s="1">
        <v>44221</v>
      </c>
      <c r="F378" s="4">
        <v>4620</v>
      </c>
      <c r="G378">
        <v>105</v>
      </c>
      <c r="H378" s="3">
        <f>_xlfn.XLOOKUP(sales[[#This Row],[Product]],products[Product],products[Cost per box])*sales[[#This Row],[Boxes]]</f>
        <v>386.40000000000003</v>
      </c>
      <c r="I378" s="4">
        <f>sales[[#This Row],[Revenue]]-sales[[#This Row],[Cost]]</f>
        <v>4233.6000000000004</v>
      </c>
    </row>
    <row r="379" spans="2:9" x14ac:dyDescent="0.25">
      <c r="B379" t="s">
        <v>13</v>
      </c>
      <c r="C379" t="s">
        <v>27</v>
      </c>
      <c r="D379" t="s">
        <v>30</v>
      </c>
      <c r="E379" s="1">
        <v>44221</v>
      </c>
      <c r="F379" s="4">
        <v>441</v>
      </c>
      <c r="G379">
        <v>10</v>
      </c>
      <c r="H379" s="3">
        <f>_xlfn.XLOOKUP(sales[[#This Row],[Product]],products[Product],products[Cost per box])*sales[[#This Row],[Boxes]]</f>
        <v>36.800000000000004</v>
      </c>
      <c r="I379" s="4">
        <f>sales[[#This Row],[Revenue]]-sales[[#This Row],[Cost]]</f>
        <v>404.2</v>
      </c>
    </row>
    <row r="380" spans="2:9" x14ac:dyDescent="0.25">
      <c r="B380" t="s">
        <v>15</v>
      </c>
      <c r="C380" t="s">
        <v>21</v>
      </c>
      <c r="D380" t="s">
        <v>12</v>
      </c>
      <c r="E380" s="1">
        <v>44221</v>
      </c>
      <c r="F380" s="4">
        <v>6601</v>
      </c>
      <c r="G380">
        <v>20</v>
      </c>
      <c r="H380" s="3">
        <f>_xlfn.XLOOKUP(sales[[#This Row],[Product]],products[Product],products[Cost per box])*sales[[#This Row],[Boxes]]</f>
        <v>168.6</v>
      </c>
      <c r="I380" s="4">
        <f>sales[[#This Row],[Revenue]]-sales[[#This Row],[Cost]]</f>
        <v>6432.4</v>
      </c>
    </row>
    <row r="381" spans="2:9" x14ac:dyDescent="0.25">
      <c r="B381" t="s">
        <v>20</v>
      </c>
      <c r="C381" t="s">
        <v>9</v>
      </c>
      <c r="D381" t="s">
        <v>35</v>
      </c>
      <c r="E381" s="1">
        <v>44221</v>
      </c>
      <c r="F381" s="4">
        <v>7896</v>
      </c>
      <c r="G381">
        <v>85</v>
      </c>
      <c r="H381" s="3">
        <f>_xlfn.XLOOKUP(sales[[#This Row],[Product]],products[Product],products[Cost per box])*sales[[#This Row],[Boxes]]</f>
        <v>225.25</v>
      </c>
      <c r="I381" s="4">
        <f>sales[[#This Row],[Revenue]]-sales[[#This Row],[Cost]]</f>
        <v>7670.75</v>
      </c>
    </row>
    <row r="382" spans="2:9" x14ac:dyDescent="0.25">
      <c r="B382" t="s">
        <v>18</v>
      </c>
      <c r="C382" t="s">
        <v>16</v>
      </c>
      <c r="D382" t="s">
        <v>38</v>
      </c>
      <c r="E382" s="1">
        <v>44221</v>
      </c>
      <c r="F382" s="4">
        <v>812</v>
      </c>
      <c r="G382">
        <v>602</v>
      </c>
      <c r="H382" s="3">
        <f>_xlfn.XLOOKUP(sales[[#This Row],[Product]],products[Product],products[Cost per box])*sales[[#This Row],[Boxes]]</f>
        <v>5983.88</v>
      </c>
      <c r="I382" s="4">
        <f>sales[[#This Row],[Revenue]]-sales[[#This Row],[Cost]]</f>
        <v>-5171.88</v>
      </c>
    </row>
    <row r="383" spans="2:9" x14ac:dyDescent="0.25">
      <c r="B383" t="s">
        <v>25</v>
      </c>
      <c r="C383" t="s">
        <v>6</v>
      </c>
      <c r="D383" t="s">
        <v>48</v>
      </c>
      <c r="E383" s="1">
        <v>44221</v>
      </c>
      <c r="F383" s="4">
        <v>2219</v>
      </c>
      <c r="G383">
        <v>472</v>
      </c>
      <c r="H383" s="3">
        <f>_xlfn.XLOOKUP(sales[[#This Row],[Product]],products[Product],products[Cost per box])*sales[[#This Row],[Boxes]]</f>
        <v>3530.5600000000004</v>
      </c>
      <c r="I383" s="4">
        <f>sales[[#This Row],[Revenue]]-sales[[#This Row],[Cost]]</f>
        <v>-1311.5600000000004</v>
      </c>
    </row>
    <row r="384" spans="2:9" x14ac:dyDescent="0.25">
      <c r="B384" t="s">
        <v>33</v>
      </c>
      <c r="C384" t="s">
        <v>6</v>
      </c>
      <c r="D384" t="s">
        <v>7</v>
      </c>
      <c r="E384" s="1">
        <v>44221</v>
      </c>
      <c r="F384" s="4">
        <v>4886</v>
      </c>
      <c r="G384">
        <v>173</v>
      </c>
      <c r="H384" s="3">
        <f>_xlfn.XLOOKUP(sales[[#This Row],[Product]],products[Product],products[Cost per box])*sales[[#This Row],[Boxes]]</f>
        <v>890.95</v>
      </c>
      <c r="I384" s="4">
        <f>sales[[#This Row],[Revenue]]-sales[[#This Row],[Cost]]</f>
        <v>3995.05</v>
      </c>
    </row>
    <row r="385" spans="2:9" x14ac:dyDescent="0.25">
      <c r="B385" t="s">
        <v>33</v>
      </c>
      <c r="C385" t="s">
        <v>21</v>
      </c>
      <c r="D385" t="s">
        <v>24</v>
      </c>
      <c r="E385" s="1">
        <v>44221</v>
      </c>
      <c r="F385" s="4">
        <v>7644</v>
      </c>
      <c r="G385">
        <v>133</v>
      </c>
      <c r="H385" s="3">
        <f>_xlfn.XLOOKUP(sales[[#This Row],[Product]],products[Product],products[Cost per box])*sales[[#This Row],[Boxes]]</f>
        <v>1397.83</v>
      </c>
      <c r="I385" s="4">
        <f>sales[[#This Row],[Revenue]]-sales[[#This Row],[Cost]]</f>
        <v>6246.17</v>
      </c>
    </row>
    <row r="386" spans="2:9" x14ac:dyDescent="0.25">
      <c r="B386" t="s">
        <v>49</v>
      </c>
      <c r="C386" t="s">
        <v>6</v>
      </c>
      <c r="D386" t="s">
        <v>36</v>
      </c>
      <c r="E386" s="1">
        <v>44221</v>
      </c>
      <c r="F386" s="4">
        <v>4410</v>
      </c>
      <c r="G386">
        <v>248</v>
      </c>
      <c r="H386" s="3">
        <f>_xlfn.XLOOKUP(sales[[#This Row],[Product]],products[Product],products[Cost per box])*sales[[#This Row],[Boxes]]</f>
        <v>1249.92</v>
      </c>
      <c r="I386" s="4">
        <f>sales[[#This Row],[Revenue]]-sales[[#This Row],[Cost]]</f>
        <v>3160.08</v>
      </c>
    </row>
    <row r="387" spans="2:9" x14ac:dyDescent="0.25">
      <c r="B387" t="s">
        <v>32</v>
      </c>
      <c r="C387" t="s">
        <v>21</v>
      </c>
      <c r="D387" t="s">
        <v>44</v>
      </c>
      <c r="E387" s="1">
        <v>44221</v>
      </c>
      <c r="F387" s="4">
        <v>7728</v>
      </c>
      <c r="G387">
        <v>269</v>
      </c>
      <c r="H387" s="3">
        <f>_xlfn.XLOOKUP(sales[[#This Row],[Product]],products[Product],products[Cost per box])*sales[[#This Row],[Boxes]]</f>
        <v>2574.33</v>
      </c>
      <c r="I387" s="4">
        <f>sales[[#This Row],[Revenue]]-sales[[#This Row],[Cost]]</f>
        <v>5153.67</v>
      </c>
    </row>
    <row r="388" spans="2:9" x14ac:dyDescent="0.25">
      <c r="B388" t="s">
        <v>15</v>
      </c>
      <c r="C388" t="s">
        <v>16</v>
      </c>
      <c r="D388" t="s">
        <v>7</v>
      </c>
      <c r="E388" s="1">
        <v>44221</v>
      </c>
      <c r="F388" s="4">
        <v>4739</v>
      </c>
      <c r="G388">
        <v>124</v>
      </c>
      <c r="H388" s="3">
        <f>_xlfn.XLOOKUP(sales[[#This Row],[Product]],products[Product],products[Cost per box])*sales[[#This Row],[Boxes]]</f>
        <v>638.6</v>
      </c>
      <c r="I388" s="4">
        <f>sales[[#This Row],[Revenue]]-sales[[#This Row],[Cost]]</f>
        <v>4100.3999999999996</v>
      </c>
    </row>
    <row r="389" spans="2:9" x14ac:dyDescent="0.25">
      <c r="B389" t="s">
        <v>23</v>
      </c>
      <c r="C389" t="s">
        <v>9</v>
      </c>
      <c r="D389" t="s">
        <v>28</v>
      </c>
      <c r="E389" s="1">
        <v>44221</v>
      </c>
      <c r="F389" s="4">
        <v>2205</v>
      </c>
      <c r="G389">
        <v>305</v>
      </c>
      <c r="H389" s="3">
        <f>_xlfn.XLOOKUP(sales[[#This Row],[Product]],products[Product],products[Cost per box])*sales[[#This Row],[Boxes]]</f>
        <v>841.8</v>
      </c>
      <c r="I389" s="4">
        <f>sales[[#This Row],[Revenue]]-sales[[#This Row],[Cost]]</f>
        <v>1363.2</v>
      </c>
    </row>
    <row r="390" spans="2:9" x14ac:dyDescent="0.25">
      <c r="B390" t="s">
        <v>29</v>
      </c>
      <c r="C390" t="s">
        <v>9</v>
      </c>
      <c r="D390" t="s">
        <v>47</v>
      </c>
      <c r="E390" s="1">
        <v>44221</v>
      </c>
      <c r="F390" s="4">
        <v>1547</v>
      </c>
      <c r="G390">
        <v>251</v>
      </c>
      <c r="H390" s="3">
        <f>_xlfn.XLOOKUP(sales[[#This Row],[Product]],products[Product],products[Cost per box])*sales[[#This Row],[Boxes]]</f>
        <v>1320.26</v>
      </c>
      <c r="I390" s="4">
        <f>sales[[#This Row],[Revenue]]-sales[[#This Row],[Cost]]</f>
        <v>226.74</v>
      </c>
    </row>
    <row r="391" spans="2:9" x14ac:dyDescent="0.25">
      <c r="B391" t="s">
        <v>49</v>
      </c>
      <c r="C391" t="s">
        <v>6</v>
      </c>
      <c r="D391" t="s">
        <v>31</v>
      </c>
      <c r="E391" s="1">
        <v>44222</v>
      </c>
      <c r="F391" s="4">
        <v>1204</v>
      </c>
      <c r="G391">
        <v>22</v>
      </c>
      <c r="H391" s="3">
        <f>_xlfn.XLOOKUP(sales[[#This Row],[Product]],products[Product],products[Cost per box])*sales[[#This Row],[Boxes]]</f>
        <v>125.83999999999999</v>
      </c>
      <c r="I391" s="4">
        <f>sales[[#This Row],[Revenue]]-sales[[#This Row],[Cost]]</f>
        <v>1078.1600000000001</v>
      </c>
    </row>
    <row r="392" spans="2:9" x14ac:dyDescent="0.25">
      <c r="B392" t="s">
        <v>37</v>
      </c>
      <c r="C392" t="s">
        <v>6</v>
      </c>
      <c r="D392" t="s">
        <v>31</v>
      </c>
      <c r="E392" s="1">
        <v>44222</v>
      </c>
      <c r="F392" s="4">
        <v>7084</v>
      </c>
      <c r="G392">
        <v>65</v>
      </c>
      <c r="H392" s="3">
        <f>_xlfn.XLOOKUP(sales[[#This Row],[Product]],products[Product],products[Cost per box])*sales[[#This Row],[Boxes]]</f>
        <v>371.8</v>
      </c>
      <c r="I392" s="4">
        <f>sales[[#This Row],[Revenue]]-sales[[#This Row],[Cost]]</f>
        <v>6712.2</v>
      </c>
    </row>
    <row r="393" spans="2:9" x14ac:dyDescent="0.25">
      <c r="B393" t="s">
        <v>46</v>
      </c>
      <c r="C393" t="s">
        <v>16</v>
      </c>
      <c r="D393" t="s">
        <v>38</v>
      </c>
      <c r="E393" s="1">
        <v>44222</v>
      </c>
      <c r="F393" s="4">
        <v>3157</v>
      </c>
      <c r="G393">
        <v>106</v>
      </c>
      <c r="H393" s="3">
        <f>_xlfn.XLOOKUP(sales[[#This Row],[Product]],products[Product],products[Cost per box])*sales[[#This Row],[Boxes]]</f>
        <v>1053.6399999999999</v>
      </c>
      <c r="I393" s="4">
        <f>sales[[#This Row],[Revenue]]-sales[[#This Row],[Cost]]</f>
        <v>2103.36</v>
      </c>
    </row>
    <row r="394" spans="2:9" x14ac:dyDescent="0.25">
      <c r="B394" t="s">
        <v>18</v>
      </c>
      <c r="C394" t="s">
        <v>9</v>
      </c>
      <c r="D394" t="s">
        <v>30</v>
      </c>
      <c r="E394" s="1">
        <v>44222</v>
      </c>
      <c r="F394" s="4">
        <v>525</v>
      </c>
      <c r="G394">
        <v>187</v>
      </c>
      <c r="H394" s="3">
        <f>_xlfn.XLOOKUP(sales[[#This Row],[Product]],products[Product],products[Cost per box])*sales[[#This Row],[Boxes]]</f>
        <v>688.16000000000008</v>
      </c>
      <c r="I394" s="4">
        <f>sales[[#This Row],[Revenue]]-sales[[#This Row],[Cost]]</f>
        <v>-163.16000000000008</v>
      </c>
    </row>
    <row r="395" spans="2:9" x14ac:dyDescent="0.25">
      <c r="B395" t="s">
        <v>13</v>
      </c>
      <c r="C395" t="s">
        <v>6</v>
      </c>
      <c r="D395" t="s">
        <v>30</v>
      </c>
      <c r="E395" s="1">
        <v>44222</v>
      </c>
      <c r="F395" s="4">
        <v>1113</v>
      </c>
      <c r="G395">
        <v>106</v>
      </c>
      <c r="H395" s="3">
        <f>_xlfn.XLOOKUP(sales[[#This Row],[Product]],products[Product],products[Cost per box])*sales[[#This Row],[Boxes]]</f>
        <v>390.08000000000004</v>
      </c>
      <c r="I395" s="4">
        <f>sales[[#This Row],[Revenue]]-sales[[#This Row],[Cost]]</f>
        <v>722.92</v>
      </c>
    </row>
    <row r="396" spans="2:9" x14ac:dyDescent="0.25">
      <c r="B396" t="s">
        <v>33</v>
      </c>
      <c r="C396" t="s">
        <v>9</v>
      </c>
      <c r="D396" t="s">
        <v>50</v>
      </c>
      <c r="E396" s="1">
        <v>44222</v>
      </c>
      <c r="F396" s="4">
        <v>2898</v>
      </c>
      <c r="G396">
        <v>113</v>
      </c>
      <c r="H396" s="3">
        <f>_xlfn.XLOOKUP(sales[[#This Row],[Product]],products[Product],products[Cost per box])*sales[[#This Row],[Boxes]]</f>
        <v>1402.33</v>
      </c>
      <c r="I396" s="4">
        <f>sales[[#This Row],[Revenue]]-sales[[#This Row],[Cost]]</f>
        <v>1495.67</v>
      </c>
    </row>
    <row r="397" spans="2:9" x14ac:dyDescent="0.25">
      <c r="B397" t="s">
        <v>32</v>
      </c>
      <c r="C397" t="s">
        <v>21</v>
      </c>
      <c r="D397" t="s">
        <v>28</v>
      </c>
      <c r="E397" s="1">
        <v>44222</v>
      </c>
      <c r="F397" s="4">
        <v>5495</v>
      </c>
      <c r="G397">
        <v>255</v>
      </c>
      <c r="H397" s="3">
        <f>_xlfn.XLOOKUP(sales[[#This Row],[Product]],products[Product],products[Cost per box])*sales[[#This Row],[Boxes]]</f>
        <v>703.8</v>
      </c>
      <c r="I397" s="4">
        <f>sales[[#This Row],[Revenue]]-sales[[#This Row],[Cost]]</f>
        <v>4791.2</v>
      </c>
    </row>
    <row r="398" spans="2:9" x14ac:dyDescent="0.25">
      <c r="B398" t="s">
        <v>49</v>
      </c>
      <c r="C398" t="s">
        <v>6</v>
      </c>
      <c r="D398" t="s">
        <v>26</v>
      </c>
      <c r="E398" s="1">
        <v>44222</v>
      </c>
      <c r="F398" s="4">
        <v>1414</v>
      </c>
      <c r="G398">
        <v>590</v>
      </c>
      <c r="H398" s="3">
        <f>_xlfn.XLOOKUP(sales[[#This Row],[Product]],products[Product],products[Cost per box])*sales[[#This Row],[Boxes]]</f>
        <v>3793.7</v>
      </c>
      <c r="I398" s="4">
        <f>sales[[#This Row],[Revenue]]-sales[[#This Row],[Cost]]</f>
        <v>-2379.6999999999998</v>
      </c>
    </row>
    <row r="399" spans="2:9" x14ac:dyDescent="0.25">
      <c r="B399" t="s">
        <v>34</v>
      </c>
      <c r="C399" t="s">
        <v>27</v>
      </c>
      <c r="D399" t="s">
        <v>17</v>
      </c>
      <c r="E399" s="1">
        <v>44222</v>
      </c>
      <c r="F399" s="4">
        <v>1372</v>
      </c>
      <c r="G399">
        <v>166</v>
      </c>
      <c r="H399" s="3">
        <f>_xlfn.XLOOKUP(sales[[#This Row],[Product]],products[Product],products[Cost per box])*sales[[#This Row],[Boxes]]</f>
        <v>1128.8</v>
      </c>
      <c r="I399" s="4">
        <f>sales[[#This Row],[Revenue]]-sales[[#This Row],[Cost]]</f>
        <v>243.20000000000005</v>
      </c>
    </row>
    <row r="400" spans="2:9" x14ac:dyDescent="0.25">
      <c r="B400" t="s">
        <v>20</v>
      </c>
      <c r="C400" t="s">
        <v>27</v>
      </c>
      <c r="D400" t="s">
        <v>24</v>
      </c>
      <c r="E400" s="1">
        <v>44223</v>
      </c>
      <c r="F400" s="4">
        <v>5299</v>
      </c>
      <c r="G400">
        <v>168</v>
      </c>
      <c r="H400" s="3">
        <f>_xlfn.XLOOKUP(sales[[#This Row],[Product]],products[Product],products[Cost per box])*sales[[#This Row],[Boxes]]</f>
        <v>1765.68</v>
      </c>
      <c r="I400" s="4">
        <f>sales[[#This Row],[Revenue]]-sales[[#This Row],[Cost]]</f>
        <v>3533.3199999999997</v>
      </c>
    </row>
    <row r="401" spans="2:9" x14ac:dyDescent="0.25">
      <c r="B401" t="s">
        <v>13</v>
      </c>
      <c r="C401" t="s">
        <v>27</v>
      </c>
      <c r="D401" t="s">
        <v>38</v>
      </c>
      <c r="E401" s="1">
        <v>44223</v>
      </c>
      <c r="F401" s="4">
        <v>1673</v>
      </c>
      <c r="G401">
        <v>157</v>
      </c>
      <c r="H401" s="3">
        <f>_xlfn.XLOOKUP(sales[[#This Row],[Product]],products[Product],products[Cost per box])*sales[[#This Row],[Boxes]]</f>
        <v>1560.58</v>
      </c>
      <c r="I401" s="4">
        <f>sales[[#This Row],[Revenue]]-sales[[#This Row],[Cost]]</f>
        <v>112.42000000000007</v>
      </c>
    </row>
    <row r="402" spans="2:9" x14ac:dyDescent="0.25">
      <c r="B402" t="s">
        <v>8</v>
      </c>
      <c r="C402" t="s">
        <v>9</v>
      </c>
      <c r="D402" t="s">
        <v>19</v>
      </c>
      <c r="E402" s="1">
        <v>44223</v>
      </c>
      <c r="F402" s="4">
        <v>4956</v>
      </c>
      <c r="G402">
        <v>548</v>
      </c>
      <c r="H402" s="3">
        <f>_xlfn.XLOOKUP(sales[[#This Row],[Product]],products[Product],products[Cost per box])*sales[[#This Row],[Boxes]]</f>
        <v>5606.04</v>
      </c>
      <c r="I402" s="4">
        <f>sales[[#This Row],[Revenue]]-sales[[#This Row],[Cost]]</f>
        <v>-650.04</v>
      </c>
    </row>
    <row r="403" spans="2:9" x14ac:dyDescent="0.25">
      <c r="B403" t="s">
        <v>15</v>
      </c>
      <c r="C403" t="s">
        <v>21</v>
      </c>
      <c r="D403" t="s">
        <v>38</v>
      </c>
      <c r="E403" s="1">
        <v>44223</v>
      </c>
      <c r="F403" s="4">
        <v>3745</v>
      </c>
      <c r="G403">
        <v>254</v>
      </c>
      <c r="H403" s="3">
        <f>_xlfn.XLOOKUP(sales[[#This Row],[Product]],products[Product],products[Cost per box])*sales[[#This Row],[Boxes]]</f>
        <v>2524.7599999999998</v>
      </c>
      <c r="I403" s="4">
        <f>sales[[#This Row],[Revenue]]-sales[[#This Row],[Cost]]</f>
        <v>1220.2400000000002</v>
      </c>
    </row>
    <row r="404" spans="2:9" x14ac:dyDescent="0.25">
      <c r="B404" t="s">
        <v>5</v>
      </c>
      <c r="C404" t="s">
        <v>16</v>
      </c>
      <c r="D404" t="s">
        <v>14</v>
      </c>
      <c r="E404" s="1">
        <v>44223</v>
      </c>
      <c r="F404" s="4">
        <v>49</v>
      </c>
      <c r="G404">
        <v>192</v>
      </c>
      <c r="H404" s="3">
        <f>_xlfn.XLOOKUP(sales[[#This Row],[Product]],products[Product],products[Cost per box])*sales[[#This Row],[Boxes]]</f>
        <v>1211.52</v>
      </c>
      <c r="I404" s="4">
        <f>sales[[#This Row],[Revenue]]-sales[[#This Row],[Cost]]</f>
        <v>-1162.52</v>
      </c>
    </row>
    <row r="405" spans="2:9" x14ac:dyDescent="0.25">
      <c r="B405" t="s">
        <v>18</v>
      </c>
      <c r="C405" t="s">
        <v>9</v>
      </c>
      <c r="D405" t="s">
        <v>17</v>
      </c>
      <c r="E405" s="1">
        <v>44223</v>
      </c>
      <c r="F405" s="4">
        <v>3997</v>
      </c>
      <c r="G405">
        <v>299</v>
      </c>
      <c r="H405" s="3">
        <f>_xlfn.XLOOKUP(sales[[#This Row],[Product]],products[Product],products[Cost per box])*sales[[#This Row],[Boxes]]</f>
        <v>2033.2</v>
      </c>
      <c r="I405" s="4">
        <f>sales[[#This Row],[Revenue]]-sales[[#This Row],[Cost]]</f>
        <v>1963.8</v>
      </c>
    </row>
    <row r="406" spans="2:9" x14ac:dyDescent="0.25">
      <c r="B406" t="s">
        <v>32</v>
      </c>
      <c r="C406" t="s">
        <v>11</v>
      </c>
      <c r="D406" t="s">
        <v>24</v>
      </c>
      <c r="E406" s="1">
        <v>44223</v>
      </c>
      <c r="F406" s="4">
        <v>6279</v>
      </c>
      <c r="G406">
        <v>177</v>
      </c>
      <c r="H406" s="3">
        <f>_xlfn.XLOOKUP(sales[[#This Row],[Product]],products[Product],products[Cost per box])*sales[[#This Row],[Boxes]]</f>
        <v>1860.27</v>
      </c>
      <c r="I406" s="4">
        <f>sales[[#This Row],[Revenue]]-sales[[#This Row],[Cost]]</f>
        <v>4418.7299999999996</v>
      </c>
    </row>
    <row r="407" spans="2:9" x14ac:dyDescent="0.25">
      <c r="B407" t="s">
        <v>23</v>
      </c>
      <c r="C407" t="s">
        <v>27</v>
      </c>
      <c r="D407" t="s">
        <v>35</v>
      </c>
      <c r="E407" s="1">
        <v>44223</v>
      </c>
      <c r="F407" s="4">
        <v>3346</v>
      </c>
      <c r="G407">
        <v>449</v>
      </c>
      <c r="H407" s="3">
        <f>_xlfn.XLOOKUP(sales[[#This Row],[Product]],products[Product],products[Cost per box])*sales[[#This Row],[Boxes]]</f>
        <v>1189.8499999999999</v>
      </c>
      <c r="I407" s="4">
        <f>sales[[#This Row],[Revenue]]-sales[[#This Row],[Cost]]</f>
        <v>2156.15</v>
      </c>
    </row>
    <row r="408" spans="2:9" x14ac:dyDescent="0.25">
      <c r="B408" t="s">
        <v>34</v>
      </c>
      <c r="C408" t="s">
        <v>11</v>
      </c>
      <c r="D408" t="s">
        <v>26</v>
      </c>
      <c r="E408" s="1">
        <v>44224</v>
      </c>
      <c r="F408" s="4">
        <v>434</v>
      </c>
      <c r="G408">
        <v>10</v>
      </c>
      <c r="H408" s="3">
        <f>_xlfn.XLOOKUP(sales[[#This Row],[Product]],products[Product],products[Cost per box])*sales[[#This Row],[Boxes]]</f>
        <v>64.3</v>
      </c>
      <c r="I408" s="4">
        <f>sales[[#This Row],[Revenue]]-sales[[#This Row],[Cost]]</f>
        <v>369.7</v>
      </c>
    </row>
    <row r="409" spans="2:9" x14ac:dyDescent="0.25">
      <c r="B409" t="s">
        <v>10</v>
      </c>
      <c r="C409" t="s">
        <v>9</v>
      </c>
      <c r="D409" t="s">
        <v>22</v>
      </c>
      <c r="E409" s="1">
        <v>44224</v>
      </c>
      <c r="F409" s="4">
        <v>2051</v>
      </c>
      <c r="G409">
        <v>13</v>
      </c>
      <c r="H409" s="3">
        <f>_xlfn.XLOOKUP(sales[[#This Row],[Product]],products[Product],products[Cost per box])*sales[[#This Row],[Boxes]]</f>
        <v>106.86000000000001</v>
      </c>
      <c r="I409" s="4">
        <f>sales[[#This Row],[Revenue]]-sales[[#This Row],[Cost]]</f>
        <v>1944.1399999999999</v>
      </c>
    </row>
    <row r="410" spans="2:9" x14ac:dyDescent="0.25">
      <c r="B410" t="s">
        <v>8</v>
      </c>
      <c r="C410" t="s">
        <v>21</v>
      </c>
      <c r="D410" t="s">
        <v>12</v>
      </c>
      <c r="E410" s="1">
        <v>44224</v>
      </c>
      <c r="F410" s="4">
        <v>7350</v>
      </c>
      <c r="G410">
        <v>176</v>
      </c>
      <c r="H410" s="3">
        <f>_xlfn.XLOOKUP(sales[[#This Row],[Product]],products[Product],products[Cost per box])*sales[[#This Row],[Boxes]]</f>
        <v>1483.6799999999998</v>
      </c>
      <c r="I410" s="4">
        <f>sales[[#This Row],[Revenue]]-sales[[#This Row],[Cost]]</f>
        <v>5866.32</v>
      </c>
    </row>
    <row r="411" spans="2:9" x14ac:dyDescent="0.25">
      <c r="B411" t="s">
        <v>5</v>
      </c>
      <c r="C411" t="s">
        <v>11</v>
      </c>
      <c r="D411" t="s">
        <v>52</v>
      </c>
      <c r="E411" s="1">
        <v>44224</v>
      </c>
      <c r="F411" s="4">
        <v>3752</v>
      </c>
      <c r="G411">
        <v>232</v>
      </c>
      <c r="H411" s="3">
        <f>_xlfn.XLOOKUP(sales[[#This Row],[Product]],products[Product],products[Cost per box])*sales[[#This Row],[Boxes]]</f>
        <v>770.24</v>
      </c>
      <c r="I411" s="4">
        <f>sales[[#This Row],[Revenue]]-sales[[#This Row],[Cost]]</f>
        <v>2981.76</v>
      </c>
    </row>
    <row r="412" spans="2:9" x14ac:dyDescent="0.25">
      <c r="B412" t="s">
        <v>13</v>
      </c>
      <c r="C412" t="s">
        <v>11</v>
      </c>
      <c r="D412" t="s">
        <v>28</v>
      </c>
      <c r="E412" s="1">
        <v>44224</v>
      </c>
      <c r="F412" s="4">
        <v>6139</v>
      </c>
      <c r="G412">
        <v>54</v>
      </c>
      <c r="H412" s="3">
        <f>_xlfn.XLOOKUP(sales[[#This Row],[Product]],products[Product],products[Cost per box])*sales[[#This Row],[Boxes]]</f>
        <v>149.04</v>
      </c>
      <c r="I412" s="4">
        <f>sales[[#This Row],[Revenue]]-sales[[#This Row],[Cost]]</f>
        <v>5989.96</v>
      </c>
    </row>
    <row r="413" spans="2:9" x14ac:dyDescent="0.25">
      <c r="B413" t="s">
        <v>29</v>
      </c>
      <c r="C413" t="s">
        <v>9</v>
      </c>
      <c r="D413" t="s">
        <v>24</v>
      </c>
      <c r="E413" s="1">
        <v>44224</v>
      </c>
      <c r="F413" s="4">
        <v>896</v>
      </c>
      <c r="G413">
        <v>130</v>
      </c>
      <c r="H413" s="3">
        <f>_xlfn.XLOOKUP(sales[[#This Row],[Product]],products[Product],products[Cost per box])*sales[[#This Row],[Boxes]]</f>
        <v>1366.3</v>
      </c>
      <c r="I413" s="4">
        <f>sales[[#This Row],[Revenue]]-sales[[#This Row],[Cost]]</f>
        <v>-470.29999999999995</v>
      </c>
    </row>
    <row r="414" spans="2:9" x14ac:dyDescent="0.25">
      <c r="B414" t="s">
        <v>18</v>
      </c>
      <c r="C414" t="s">
        <v>9</v>
      </c>
      <c r="D414" t="s">
        <v>52</v>
      </c>
      <c r="E414" s="1">
        <v>44224</v>
      </c>
      <c r="F414" s="4">
        <v>1750</v>
      </c>
      <c r="G414">
        <v>110</v>
      </c>
      <c r="H414" s="3">
        <f>_xlfn.XLOOKUP(sales[[#This Row],[Product]],products[Product],products[Cost per box])*sales[[#This Row],[Boxes]]</f>
        <v>365.2</v>
      </c>
      <c r="I414" s="4">
        <f>sales[[#This Row],[Revenue]]-sales[[#This Row],[Cost]]</f>
        <v>1384.8</v>
      </c>
    </row>
    <row r="415" spans="2:9" x14ac:dyDescent="0.25">
      <c r="B415" t="s">
        <v>23</v>
      </c>
      <c r="C415" t="s">
        <v>27</v>
      </c>
      <c r="D415" t="s">
        <v>52</v>
      </c>
      <c r="E415" s="1">
        <v>44224</v>
      </c>
      <c r="F415" s="4">
        <v>2093</v>
      </c>
      <c r="G415">
        <v>346</v>
      </c>
      <c r="H415" s="3">
        <f>_xlfn.XLOOKUP(sales[[#This Row],[Product]],products[Product],products[Cost per box])*sales[[#This Row],[Boxes]]</f>
        <v>1148.72</v>
      </c>
      <c r="I415" s="4">
        <f>sales[[#This Row],[Revenue]]-sales[[#This Row],[Cost]]</f>
        <v>944.28</v>
      </c>
    </row>
    <row r="416" spans="2:9" x14ac:dyDescent="0.25">
      <c r="B416" t="s">
        <v>39</v>
      </c>
      <c r="C416" t="s">
        <v>6</v>
      </c>
      <c r="D416" t="s">
        <v>19</v>
      </c>
      <c r="E416" s="1">
        <v>44224</v>
      </c>
      <c r="F416" s="4">
        <v>1197</v>
      </c>
      <c r="G416">
        <v>72</v>
      </c>
      <c r="H416" s="3">
        <f>_xlfn.XLOOKUP(sales[[#This Row],[Product]],products[Product],products[Cost per box])*sales[[#This Row],[Boxes]]</f>
        <v>736.56000000000006</v>
      </c>
      <c r="I416" s="4">
        <f>sales[[#This Row],[Revenue]]-sales[[#This Row],[Cost]]</f>
        <v>460.43999999999994</v>
      </c>
    </row>
    <row r="417" spans="2:9" x14ac:dyDescent="0.25">
      <c r="B417" t="s">
        <v>13</v>
      </c>
      <c r="C417" t="s">
        <v>11</v>
      </c>
      <c r="D417" t="s">
        <v>17</v>
      </c>
      <c r="E417" s="1">
        <v>44224</v>
      </c>
      <c r="F417" s="4">
        <v>2968</v>
      </c>
      <c r="G417">
        <v>398</v>
      </c>
      <c r="H417" s="3">
        <f>_xlfn.XLOOKUP(sales[[#This Row],[Product]],products[Product],products[Cost per box])*sales[[#This Row],[Boxes]]</f>
        <v>2706.4</v>
      </c>
      <c r="I417" s="4">
        <f>sales[[#This Row],[Revenue]]-sales[[#This Row],[Cost]]</f>
        <v>261.59999999999991</v>
      </c>
    </row>
    <row r="418" spans="2:9" x14ac:dyDescent="0.25">
      <c r="B418" t="s">
        <v>18</v>
      </c>
      <c r="C418" t="s">
        <v>27</v>
      </c>
      <c r="D418" t="s">
        <v>44</v>
      </c>
      <c r="E418" s="1">
        <v>44224</v>
      </c>
      <c r="F418" s="4">
        <v>10759</v>
      </c>
      <c r="G418">
        <v>187</v>
      </c>
      <c r="H418" s="3">
        <f>_xlfn.XLOOKUP(sales[[#This Row],[Product]],products[Product],products[Cost per box])*sales[[#This Row],[Boxes]]</f>
        <v>1789.5900000000001</v>
      </c>
      <c r="I418" s="4">
        <f>sales[[#This Row],[Revenue]]-sales[[#This Row],[Cost]]</f>
        <v>8969.41</v>
      </c>
    </row>
    <row r="419" spans="2:9" x14ac:dyDescent="0.25">
      <c r="B419" t="s">
        <v>51</v>
      </c>
      <c r="C419" t="s">
        <v>11</v>
      </c>
      <c r="D419" t="s">
        <v>24</v>
      </c>
      <c r="E419" s="1">
        <v>44224</v>
      </c>
      <c r="F419" s="4">
        <v>2191</v>
      </c>
      <c r="G419">
        <v>1190</v>
      </c>
      <c r="H419" s="3">
        <f>_xlfn.XLOOKUP(sales[[#This Row],[Product]],products[Product],products[Cost per box])*sales[[#This Row],[Boxes]]</f>
        <v>12506.9</v>
      </c>
      <c r="I419" s="4">
        <f>sales[[#This Row],[Revenue]]-sales[[#This Row],[Cost]]</f>
        <v>-10315.9</v>
      </c>
    </row>
    <row r="420" spans="2:9" x14ac:dyDescent="0.25">
      <c r="B420" t="s">
        <v>40</v>
      </c>
      <c r="C420" t="s">
        <v>6</v>
      </c>
      <c r="D420" t="s">
        <v>28</v>
      </c>
      <c r="E420" s="1">
        <v>44224</v>
      </c>
      <c r="F420" s="4">
        <v>2555</v>
      </c>
      <c r="G420">
        <v>12</v>
      </c>
      <c r="H420" s="3">
        <f>_xlfn.XLOOKUP(sales[[#This Row],[Product]],products[Product],products[Cost per box])*sales[[#This Row],[Boxes]]</f>
        <v>33.119999999999997</v>
      </c>
      <c r="I420" s="4">
        <f>sales[[#This Row],[Revenue]]-sales[[#This Row],[Cost]]</f>
        <v>2521.88</v>
      </c>
    </row>
    <row r="421" spans="2:9" x14ac:dyDescent="0.25">
      <c r="B421" t="s">
        <v>32</v>
      </c>
      <c r="C421" t="s">
        <v>21</v>
      </c>
      <c r="D421" t="s">
        <v>36</v>
      </c>
      <c r="E421" s="1">
        <v>44224</v>
      </c>
      <c r="F421" s="4">
        <v>2394</v>
      </c>
      <c r="G421">
        <v>329</v>
      </c>
      <c r="H421" s="3">
        <f>_xlfn.XLOOKUP(sales[[#This Row],[Product]],products[Product],products[Cost per box])*sales[[#This Row],[Boxes]]</f>
        <v>1658.16</v>
      </c>
      <c r="I421" s="4">
        <f>sales[[#This Row],[Revenue]]-sales[[#This Row],[Cost]]</f>
        <v>735.83999999999992</v>
      </c>
    </row>
    <row r="422" spans="2:9" x14ac:dyDescent="0.25">
      <c r="B422" t="s">
        <v>34</v>
      </c>
      <c r="C422" t="s">
        <v>27</v>
      </c>
      <c r="D422" t="s">
        <v>14</v>
      </c>
      <c r="E422" s="1">
        <v>44224</v>
      </c>
      <c r="F422" s="4">
        <v>2450</v>
      </c>
      <c r="G422">
        <v>150</v>
      </c>
      <c r="H422" s="3">
        <f>_xlfn.XLOOKUP(sales[[#This Row],[Product]],products[Product],products[Cost per box])*sales[[#This Row],[Boxes]]</f>
        <v>946.49999999999989</v>
      </c>
      <c r="I422" s="4">
        <f>sales[[#This Row],[Revenue]]-sales[[#This Row],[Cost]]</f>
        <v>1503.5</v>
      </c>
    </row>
    <row r="423" spans="2:9" x14ac:dyDescent="0.25">
      <c r="B423" t="s">
        <v>40</v>
      </c>
      <c r="C423" t="s">
        <v>9</v>
      </c>
      <c r="D423" t="s">
        <v>44</v>
      </c>
      <c r="E423" s="1">
        <v>44224</v>
      </c>
      <c r="F423" s="4">
        <v>9170</v>
      </c>
      <c r="G423">
        <v>223</v>
      </c>
      <c r="H423" s="3">
        <f>_xlfn.XLOOKUP(sales[[#This Row],[Product]],products[Product],products[Cost per box])*sales[[#This Row],[Boxes]]</f>
        <v>2134.11</v>
      </c>
      <c r="I423" s="4">
        <f>sales[[#This Row],[Revenue]]-sales[[#This Row],[Cost]]</f>
        <v>7035.8899999999994</v>
      </c>
    </row>
    <row r="424" spans="2:9" x14ac:dyDescent="0.25">
      <c r="B424" t="s">
        <v>15</v>
      </c>
      <c r="C424" t="s">
        <v>27</v>
      </c>
      <c r="D424" t="s">
        <v>19</v>
      </c>
      <c r="E424" s="1">
        <v>44224</v>
      </c>
      <c r="F424" s="4">
        <v>2296</v>
      </c>
      <c r="G424">
        <v>171</v>
      </c>
      <c r="H424" s="3">
        <f>_xlfn.XLOOKUP(sales[[#This Row],[Product]],products[Product],products[Cost per box])*sales[[#This Row],[Boxes]]</f>
        <v>1749.3300000000002</v>
      </c>
      <c r="I424" s="4">
        <f>sales[[#This Row],[Revenue]]-sales[[#This Row],[Cost]]</f>
        <v>546.66999999999985</v>
      </c>
    </row>
    <row r="425" spans="2:9" x14ac:dyDescent="0.25">
      <c r="B425" t="s">
        <v>29</v>
      </c>
      <c r="C425" t="s">
        <v>27</v>
      </c>
      <c r="D425" t="s">
        <v>31</v>
      </c>
      <c r="E425" s="1">
        <v>44224</v>
      </c>
      <c r="F425" s="4">
        <v>721</v>
      </c>
      <c r="G425">
        <v>479</v>
      </c>
      <c r="H425" s="3">
        <f>_xlfn.XLOOKUP(sales[[#This Row],[Product]],products[Product],products[Cost per box])*sales[[#This Row],[Boxes]]</f>
        <v>2739.8799999999997</v>
      </c>
      <c r="I425" s="4">
        <f>sales[[#This Row],[Revenue]]-sales[[#This Row],[Cost]]</f>
        <v>-2018.8799999999997</v>
      </c>
    </row>
    <row r="426" spans="2:9" x14ac:dyDescent="0.25">
      <c r="B426" t="s">
        <v>37</v>
      </c>
      <c r="C426" t="s">
        <v>27</v>
      </c>
      <c r="D426" t="s">
        <v>35</v>
      </c>
      <c r="E426" s="1">
        <v>44224</v>
      </c>
      <c r="F426" s="4">
        <v>10080</v>
      </c>
      <c r="G426">
        <v>48</v>
      </c>
      <c r="H426" s="3">
        <f>_xlfn.XLOOKUP(sales[[#This Row],[Product]],products[Product],products[Cost per box])*sales[[#This Row],[Boxes]]</f>
        <v>127.19999999999999</v>
      </c>
      <c r="I426" s="4">
        <f>sales[[#This Row],[Revenue]]-sales[[#This Row],[Cost]]</f>
        <v>9952.7999999999993</v>
      </c>
    </row>
    <row r="427" spans="2:9" x14ac:dyDescent="0.25">
      <c r="B427" t="s">
        <v>5</v>
      </c>
      <c r="C427" t="s">
        <v>16</v>
      </c>
      <c r="D427" t="s">
        <v>19</v>
      </c>
      <c r="E427" s="1">
        <v>44224</v>
      </c>
      <c r="F427" s="4">
        <v>294</v>
      </c>
      <c r="G427">
        <v>398</v>
      </c>
      <c r="H427" s="3">
        <f>_xlfn.XLOOKUP(sales[[#This Row],[Product]],products[Product],products[Cost per box])*sales[[#This Row],[Boxes]]</f>
        <v>4071.54</v>
      </c>
      <c r="I427" s="4">
        <f>sales[[#This Row],[Revenue]]-sales[[#This Row],[Cost]]</f>
        <v>-3777.54</v>
      </c>
    </row>
    <row r="428" spans="2:9" x14ac:dyDescent="0.25">
      <c r="B428" t="s">
        <v>25</v>
      </c>
      <c r="C428" t="s">
        <v>27</v>
      </c>
      <c r="D428" t="s">
        <v>26</v>
      </c>
      <c r="E428" s="1">
        <v>44225</v>
      </c>
      <c r="F428" s="4">
        <v>1512</v>
      </c>
      <c r="G428">
        <v>107</v>
      </c>
      <c r="H428" s="3">
        <f>_xlfn.XLOOKUP(sales[[#This Row],[Product]],products[Product],products[Cost per box])*sales[[#This Row],[Boxes]]</f>
        <v>688.01</v>
      </c>
      <c r="I428" s="4">
        <f>sales[[#This Row],[Revenue]]-sales[[#This Row],[Cost]]</f>
        <v>823.99</v>
      </c>
    </row>
    <row r="429" spans="2:9" x14ac:dyDescent="0.25">
      <c r="B429" t="s">
        <v>10</v>
      </c>
      <c r="C429" t="s">
        <v>16</v>
      </c>
      <c r="D429" t="s">
        <v>14</v>
      </c>
      <c r="E429" s="1">
        <v>44225</v>
      </c>
      <c r="F429" s="4">
        <v>6706</v>
      </c>
      <c r="G429">
        <v>126</v>
      </c>
      <c r="H429" s="3">
        <f>_xlfn.XLOOKUP(sales[[#This Row],[Product]],products[Product],products[Cost per box])*sales[[#This Row],[Boxes]]</f>
        <v>795.06</v>
      </c>
      <c r="I429" s="4">
        <f>sales[[#This Row],[Revenue]]-sales[[#This Row],[Cost]]</f>
        <v>5910.9400000000005</v>
      </c>
    </row>
    <row r="430" spans="2:9" x14ac:dyDescent="0.25">
      <c r="B430" t="s">
        <v>5</v>
      </c>
      <c r="C430" t="s">
        <v>27</v>
      </c>
      <c r="D430" t="s">
        <v>42</v>
      </c>
      <c r="E430" s="1">
        <v>44225</v>
      </c>
      <c r="F430" s="4">
        <v>6853</v>
      </c>
      <c r="G430">
        <v>61</v>
      </c>
      <c r="H430" s="3">
        <f>_xlfn.XLOOKUP(sales[[#This Row],[Product]],products[Product],products[Cost per box])*sales[[#This Row],[Boxes]]</f>
        <v>289.14</v>
      </c>
      <c r="I430" s="4">
        <f>sales[[#This Row],[Revenue]]-sales[[#This Row],[Cost]]</f>
        <v>6563.86</v>
      </c>
    </row>
    <row r="431" spans="2:9" x14ac:dyDescent="0.25">
      <c r="B431" t="s">
        <v>32</v>
      </c>
      <c r="C431" t="s">
        <v>6</v>
      </c>
      <c r="D431" t="s">
        <v>44</v>
      </c>
      <c r="E431" s="1">
        <v>44225</v>
      </c>
      <c r="F431" s="4">
        <v>630</v>
      </c>
      <c r="G431">
        <v>515</v>
      </c>
      <c r="H431" s="3">
        <f>_xlfn.XLOOKUP(sales[[#This Row],[Product]],products[Product],products[Cost per box])*sales[[#This Row],[Boxes]]</f>
        <v>4928.55</v>
      </c>
      <c r="I431" s="4">
        <f>sales[[#This Row],[Revenue]]-sales[[#This Row],[Cost]]</f>
        <v>-4298.55</v>
      </c>
    </row>
    <row r="432" spans="2:9" x14ac:dyDescent="0.25">
      <c r="B432" t="s">
        <v>39</v>
      </c>
      <c r="C432" t="s">
        <v>27</v>
      </c>
      <c r="D432" t="s">
        <v>44</v>
      </c>
      <c r="E432" s="1">
        <v>44225</v>
      </c>
      <c r="F432" s="4">
        <v>12999</v>
      </c>
      <c r="G432">
        <v>74</v>
      </c>
      <c r="H432" s="3">
        <f>_xlfn.XLOOKUP(sales[[#This Row],[Product]],products[Product],products[Cost per box])*sales[[#This Row],[Boxes]]</f>
        <v>708.18000000000006</v>
      </c>
      <c r="I432" s="4">
        <f>sales[[#This Row],[Revenue]]-sales[[#This Row],[Cost]]</f>
        <v>12290.82</v>
      </c>
    </row>
    <row r="433" spans="2:9" x14ac:dyDescent="0.25">
      <c r="B433" t="s">
        <v>33</v>
      </c>
      <c r="C433" t="s">
        <v>27</v>
      </c>
      <c r="D433" t="s">
        <v>50</v>
      </c>
      <c r="E433" s="1">
        <v>44225</v>
      </c>
      <c r="F433" s="4">
        <v>1330</v>
      </c>
      <c r="G433">
        <v>344</v>
      </c>
      <c r="H433" s="3">
        <f>_xlfn.XLOOKUP(sales[[#This Row],[Product]],products[Product],products[Cost per box])*sales[[#This Row],[Boxes]]</f>
        <v>4269.04</v>
      </c>
      <c r="I433" s="4">
        <f>sales[[#This Row],[Revenue]]-sales[[#This Row],[Cost]]</f>
        <v>-2939.04</v>
      </c>
    </row>
    <row r="434" spans="2:9" x14ac:dyDescent="0.25">
      <c r="B434" t="s">
        <v>49</v>
      </c>
      <c r="C434" t="s">
        <v>16</v>
      </c>
      <c r="D434" t="s">
        <v>31</v>
      </c>
      <c r="E434" s="1">
        <v>44225</v>
      </c>
      <c r="F434" s="4">
        <v>5383</v>
      </c>
      <c r="G434">
        <v>49</v>
      </c>
      <c r="H434" s="3">
        <f>_xlfn.XLOOKUP(sales[[#This Row],[Product]],products[Product],products[Cost per box])*sales[[#This Row],[Boxes]]</f>
        <v>280.27999999999997</v>
      </c>
      <c r="I434" s="4">
        <f>sales[[#This Row],[Revenue]]-sales[[#This Row],[Cost]]</f>
        <v>5102.72</v>
      </c>
    </row>
    <row r="435" spans="2:9" x14ac:dyDescent="0.25">
      <c r="B435" t="s">
        <v>33</v>
      </c>
      <c r="C435" t="s">
        <v>27</v>
      </c>
      <c r="D435" t="s">
        <v>35</v>
      </c>
      <c r="E435" s="1">
        <v>44225</v>
      </c>
      <c r="F435" s="4">
        <v>735</v>
      </c>
      <c r="G435">
        <v>153</v>
      </c>
      <c r="H435" s="3">
        <f>_xlfn.XLOOKUP(sales[[#This Row],[Product]],products[Product],products[Cost per box])*sales[[#This Row],[Boxes]]</f>
        <v>405.45</v>
      </c>
      <c r="I435" s="4">
        <f>sales[[#This Row],[Revenue]]-sales[[#This Row],[Cost]]</f>
        <v>329.55</v>
      </c>
    </row>
    <row r="436" spans="2:9" x14ac:dyDescent="0.25">
      <c r="B436" t="s">
        <v>15</v>
      </c>
      <c r="C436" t="s">
        <v>21</v>
      </c>
      <c r="D436" t="s">
        <v>14</v>
      </c>
      <c r="E436" s="1">
        <v>44225</v>
      </c>
      <c r="F436" s="4">
        <v>3598</v>
      </c>
      <c r="G436">
        <v>74</v>
      </c>
      <c r="H436" s="3">
        <f>_xlfn.XLOOKUP(sales[[#This Row],[Product]],products[Product],products[Cost per box])*sales[[#This Row],[Boxes]]</f>
        <v>466.94</v>
      </c>
      <c r="I436" s="4">
        <f>sales[[#This Row],[Revenue]]-sales[[#This Row],[Cost]]</f>
        <v>3131.06</v>
      </c>
    </row>
    <row r="437" spans="2:9" x14ac:dyDescent="0.25">
      <c r="B437" t="s">
        <v>51</v>
      </c>
      <c r="C437" t="s">
        <v>6</v>
      </c>
      <c r="D437" t="s">
        <v>48</v>
      </c>
      <c r="E437" s="1">
        <v>44225</v>
      </c>
      <c r="F437" s="4">
        <v>2478</v>
      </c>
      <c r="G437">
        <v>16</v>
      </c>
      <c r="H437" s="3">
        <f>_xlfn.XLOOKUP(sales[[#This Row],[Product]],products[Product],products[Cost per box])*sales[[#This Row],[Boxes]]</f>
        <v>119.68</v>
      </c>
      <c r="I437" s="4">
        <f>sales[[#This Row],[Revenue]]-sales[[#This Row],[Cost]]</f>
        <v>2358.3200000000002</v>
      </c>
    </row>
    <row r="438" spans="2:9" x14ac:dyDescent="0.25">
      <c r="B438" t="s">
        <v>5</v>
      </c>
      <c r="C438" t="s">
        <v>6</v>
      </c>
      <c r="D438" t="s">
        <v>35</v>
      </c>
      <c r="E438" s="1">
        <v>44225</v>
      </c>
      <c r="F438" s="4">
        <v>3276</v>
      </c>
      <c r="G438">
        <v>5</v>
      </c>
      <c r="H438" s="3">
        <f>_xlfn.XLOOKUP(sales[[#This Row],[Product]],products[Product],products[Cost per box])*sales[[#This Row],[Boxes]]</f>
        <v>13.25</v>
      </c>
      <c r="I438" s="4">
        <f>sales[[#This Row],[Revenue]]-sales[[#This Row],[Cost]]</f>
        <v>3262.75</v>
      </c>
    </row>
    <row r="439" spans="2:9" x14ac:dyDescent="0.25">
      <c r="B439" t="s">
        <v>46</v>
      </c>
      <c r="C439" t="s">
        <v>27</v>
      </c>
      <c r="D439" t="s">
        <v>31</v>
      </c>
      <c r="E439" s="1">
        <v>44225</v>
      </c>
      <c r="F439" s="4">
        <v>5047</v>
      </c>
      <c r="G439">
        <v>2</v>
      </c>
      <c r="H439" s="3">
        <f>_xlfn.XLOOKUP(sales[[#This Row],[Product]],products[Product],products[Cost per box])*sales[[#This Row],[Boxes]]</f>
        <v>11.44</v>
      </c>
      <c r="I439" s="4">
        <f>sales[[#This Row],[Revenue]]-sales[[#This Row],[Cost]]</f>
        <v>5035.5600000000004</v>
      </c>
    </row>
    <row r="440" spans="2:9" x14ac:dyDescent="0.25">
      <c r="B440" t="s">
        <v>8</v>
      </c>
      <c r="C440" t="s">
        <v>11</v>
      </c>
      <c r="D440" t="s">
        <v>50</v>
      </c>
      <c r="E440" s="1">
        <v>44225</v>
      </c>
      <c r="F440" s="4">
        <v>5775</v>
      </c>
      <c r="G440">
        <v>41</v>
      </c>
      <c r="H440" s="3">
        <f>_xlfn.XLOOKUP(sales[[#This Row],[Product]],products[Product],products[Cost per box])*sales[[#This Row],[Boxes]]</f>
        <v>508.81</v>
      </c>
      <c r="I440" s="4">
        <f>sales[[#This Row],[Revenue]]-sales[[#This Row],[Cost]]</f>
        <v>5266.19</v>
      </c>
    </row>
    <row r="441" spans="2:9" x14ac:dyDescent="0.25">
      <c r="B441" t="s">
        <v>33</v>
      </c>
      <c r="C441" t="s">
        <v>16</v>
      </c>
      <c r="D441" t="s">
        <v>7</v>
      </c>
      <c r="E441" s="1">
        <v>44225</v>
      </c>
      <c r="F441" s="4">
        <v>1232</v>
      </c>
      <c r="G441">
        <v>411</v>
      </c>
      <c r="H441" s="3">
        <f>_xlfn.XLOOKUP(sales[[#This Row],[Product]],products[Product],products[Cost per box])*sales[[#This Row],[Boxes]]</f>
        <v>2116.65</v>
      </c>
      <c r="I441" s="4">
        <f>sales[[#This Row],[Revenue]]-sales[[#This Row],[Cost]]</f>
        <v>-884.65000000000009</v>
      </c>
    </row>
    <row r="442" spans="2:9" x14ac:dyDescent="0.25">
      <c r="B442" t="s">
        <v>37</v>
      </c>
      <c r="C442" t="s">
        <v>21</v>
      </c>
      <c r="D442" t="s">
        <v>38</v>
      </c>
      <c r="E442" s="1">
        <v>44225</v>
      </c>
      <c r="F442" s="4">
        <v>5754</v>
      </c>
      <c r="G442">
        <v>4</v>
      </c>
      <c r="H442" s="3">
        <f>_xlfn.XLOOKUP(sales[[#This Row],[Product]],products[Product],products[Cost per box])*sales[[#This Row],[Boxes]]</f>
        <v>39.76</v>
      </c>
      <c r="I442" s="4">
        <f>sales[[#This Row],[Revenue]]-sales[[#This Row],[Cost]]</f>
        <v>5714.24</v>
      </c>
    </row>
    <row r="443" spans="2:9" x14ac:dyDescent="0.25">
      <c r="B443" t="s">
        <v>41</v>
      </c>
      <c r="C443" t="s">
        <v>21</v>
      </c>
      <c r="D443" t="s">
        <v>50</v>
      </c>
      <c r="E443" s="1">
        <v>44225</v>
      </c>
      <c r="F443" s="4">
        <v>399</v>
      </c>
      <c r="G443">
        <v>459</v>
      </c>
      <c r="H443" s="3">
        <f>_xlfn.XLOOKUP(sales[[#This Row],[Product]],products[Product],products[Cost per box])*sales[[#This Row],[Boxes]]</f>
        <v>5696.1900000000005</v>
      </c>
      <c r="I443" s="4">
        <f>sales[[#This Row],[Revenue]]-sales[[#This Row],[Cost]]</f>
        <v>-5297.1900000000005</v>
      </c>
    </row>
    <row r="444" spans="2:9" x14ac:dyDescent="0.25">
      <c r="B444" t="s">
        <v>20</v>
      </c>
      <c r="C444" t="s">
        <v>11</v>
      </c>
      <c r="D444" t="s">
        <v>45</v>
      </c>
      <c r="E444" s="1">
        <v>44225</v>
      </c>
      <c r="F444" s="4">
        <v>5775</v>
      </c>
      <c r="G444">
        <v>126</v>
      </c>
      <c r="H444" s="3">
        <f>_xlfn.XLOOKUP(sales[[#This Row],[Product]],products[Product],products[Cost per box])*sales[[#This Row],[Boxes]]</f>
        <v>973.98</v>
      </c>
      <c r="I444" s="4">
        <f>sales[[#This Row],[Revenue]]-sales[[#This Row],[Cost]]</f>
        <v>4801.0200000000004</v>
      </c>
    </row>
    <row r="445" spans="2:9" x14ac:dyDescent="0.25">
      <c r="B445" t="s">
        <v>18</v>
      </c>
      <c r="C445" t="s">
        <v>27</v>
      </c>
      <c r="D445" t="s">
        <v>30</v>
      </c>
      <c r="E445" s="1">
        <v>44225</v>
      </c>
      <c r="F445" s="4">
        <v>1547</v>
      </c>
      <c r="G445">
        <v>231</v>
      </c>
      <c r="H445" s="3">
        <f>_xlfn.XLOOKUP(sales[[#This Row],[Product]],products[Product],products[Cost per box])*sales[[#This Row],[Boxes]]</f>
        <v>850.08</v>
      </c>
      <c r="I445" s="4">
        <f>sales[[#This Row],[Revenue]]-sales[[#This Row],[Cost]]</f>
        <v>696.92</v>
      </c>
    </row>
    <row r="446" spans="2:9" x14ac:dyDescent="0.25">
      <c r="B446" t="s">
        <v>32</v>
      </c>
      <c r="C446" t="s">
        <v>6</v>
      </c>
      <c r="D446" t="s">
        <v>17</v>
      </c>
      <c r="E446" s="1">
        <v>44225</v>
      </c>
      <c r="F446" s="4">
        <v>5383</v>
      </c>
      <c r="G446">
        <v>9</v>
      </c>
      <c r="H446" s="3">
        <f>_xlfn.XLOOKUP(sales[[#This Row],[Product]],products[Product],products[Cost per box])*sales[[#This Row],[Boxes]]</f>
        <v>61.199999999999996</v>
      </c>
      <c r="I446" s="4">
        <f>sales[[#This Row],[Revenue]]-sales[[#This Row],[Cost]]</f>
        <v>5321.8</v>
      </c>
    </row>
    <row r="447" spans="2:9" x14ac:dyDescent="0.25">
      <c r="B447" t="s">
        <v>46</v>
      </c>
      <c r="C447" t="s">
        <v>6</v>
      </c>
      <c r="D447" t="s">
        <v>17</v>
      </c>
      <c r="E447" s="1">
        <v>44225</v>
      </c>
      <c r="F447" s="4">
        <v>1162</v>
      </c>
      <c r="G447">
        <v>182</v>
      </c>
      <c r="H447" s="3">
        <f>_xlfn.XLOOKUP(sales[[#This Row],[Product]],products[Product],products[Cost per box])*sales[[#This Row],[Boxes]]</f>
        <v>1237.5999999999999</v>
      </c>
      <c r="I447" s="4">
        <f>sales[[#This Row],[Revenue]]-sales[[#This Row],[Cost]]</f>
        <v>-75.599999999999909</v>
      </c>
    </row>
    <row r="448" spans="2:9" x14ac:dyDescent="0.25">
      <c r="B448" t="s">
        <v>29</v>
      </c>
      <c r="C448" t="s">
        <v>9</v>
      </c>
      <c r="D448" t="s">
        <v>17</v>
      </c>
      <c r="E448" s="1">
        <v>44225</v>
      </c>
      <c r="F448" s="4">
        <v>3423</v>
      </c>
      <c r="G448">
        <v>434</v>
      </c>
      <c r="H448" s="3">
        <f>_xlfn.XLOOKUP(sales[[#This Row],[Product]],products[Product],products[Cost per box])*sales[[#This Row],[Boxes]]</f>
        <v>2951.2</v>
      </c>
      <c r="I448" s="4">
        <f>sales[[#This Row],[Revenue]]-sales[[#This Row],[Cost]]</f>
        <v>471.80000000000018</v>
      </c>
    </row>
    <row r="449" spans="2:9" x14ac:dyDescent="0.25">
      <c r="B449" t="s">
        <v>10</v>
      </c>
      <c r="C449" t="s">
        <v>11</v>
      </c>
      <c r="D449" t="s">
        <v>42</v>
      </c>
      <c r="E449" s="1">
        <v>44225</v>
      </c>
      <c r="F449" s="4">
        <v>3395</v>
      </c>
      <c r="G449">
        <v>209</v>
      </c>
      <c r="H449" s="3">
        <f>_xlfn.XLOOKUP(sales[[#This Row],[Product]],products[Product],products[Cost per box])*sales[[#This Row],[Boxes]]</f>
        <v>990.66000000000008</v>
      </c>
      <c r="I449" s="4">
        <f>sales[[#This Row],[Revenue]]-sales[[#This Row],[Cost]]</f>
        <v>2404.34</v>
      </c>
    </row>
    <row r="450" spans="2:9" x14ac:dyDescent="0.25">
      <c r="B450" t="s">
        <v>34</v>
      </c>
      <c r="C450" t="s">
        <v>21</v>
      </c>
      <c r="D450" t="s">
        <v>48</v>
      </c>
      <c r="E450" s="1">
        <v>44225</v>
      </c>
      <c r="F450" s="4">
        <v>322</v>
      </c>
      <c r="G450">
        <v>72</v>
      </c>
      <c r="H450" s="3">
        <f>_xlfn.XLOOKUP(sales[[#This Row],[Product]],products[Product],products[Cost per box])*sales[[#This Row],[Boxes]]</f>
        <v>538.56000000000006</v>
      </c>
      <c r="I450" s="4">
        <f>sales[[#This Row],[Revenue]]-sales[[#This Row],[Cost]]</f>
        <v>-216.56000000000006</v>
      </c>
    </row>
    <row r="451" spans="2:9" x14ac:dyDescent="0.25">
      <c r="B451" t="s">
        <v>41</v>
      </c>
      <c r="C451" t="s">
        <v>6</v>
      </c>
      <c r="D451" t="s">
        <v>14</v>
      </c>
      <c r="E451" s="1">
        <v>44225</v>
      </c>
      <c r="F451" s="4">
        <v>5719</v>
      </c>
      <c r="G451">
        <v>199</v>
      </c>
      <c r="H451" s="3">
        <f>_xlfn.XLOOKUP(sales[[#This Row],[Product]],products[Product],products[Cost per box])*sales[[#This Row],[Boxes]]</f>
        <v>1255.6899999999998</v>
      </c>
      <c r="I451" s="4">
        <f>sales[[#This Row],[Revenue]]-sales[[#This Row],[Cost]]</f>
        <v>4463.3100000000004</v>
      </c>
    </row>
    <row r="452" spans="2:9" x14ac:dyDescent="0.25">
      <c r="B452" t="s">
        <v>51</v>
      </c>
      <c r="C452" t="s">
        <v>16</v>
      </c>
      <c r="D452" t="s">
        <v>30</v>
      </c>
      <c r="E452" s="1">
        <v>44228</v>
      </c>
      <c r="F452" s="4">
        <v>12824</v>
      </c>
      <c r="G452">
        <v>5</v>
      </c>
      <c r="H452" s="3">
        <f>_xlfn.XLOOKUP(sales[[#This Row],[Product]],products[Product],products[Cost per box])*sales[[#This Row],[Boxes]]</f>
        <v>18.400000000000002</v>
      </c>
      <c r="I452" s="4">
        <f>sales[[#This Row],[Revenue]]-sales[[#This Row],[Cost]]</f>
        <v>12805.6</v>
      </c>
    </row>
    <row r="453" spans="2:9" x14ac:dyDescent="0.25">
      <c r="B453" t="s">
        <v>32</v>
      </c>
      <c r="C453" t="s">
        <v>21</v>
      </c>
      <c r="D453" t="s">
        <v>19</v>
      </c>
      <c r="E453" s="1">
        <v>44228</v>
      </c>
      <c r="F453" s="4">
        <v>2177</v>
      </c>
      <c r="G453">
        <v>14</v>
      </c>
      <c r="H453" s="3">
        <f>_xlfn.XLOOKUP(sales[[#This Row],[Product]],products[Product],products[Cost per box])*sales[[#This Row],[Boxes]]</f>
        <v>143.22</v>
      </c>
      <c r="I453" s="4">
        <f>sales[[#This Row],[Revenue]]-sales[[#This Row],[Cost]]</f>
        <v>2033.78</v>
      </c>
    </row>
    <row r="454" spans="2:9" x14ac:dyDescent="0.25">
      <c r="B454" t="s">
        <v>8</v>
      </c>
      <c r="C454" t="s">
        <v>11</v>
      </c>
      <c r="D454" t="s">
        <v>26</v>
      </c>
      <c r="E454" s="1">
        <v>44228</v>
      </c>
      <c r="F454" s="4">
        <v>1673</v>
      </c>
      <c r="G454">
        <v>577</v>
      </c>
      <c r="H454" s="3">
        <f>_xlfn.XLOOKUP(sales[[#This Row],[Product]],products[Product],products[Cost per box])*sales[[#This Row],[Boxes]]</f>
        <v>3710.1099999999997</v>
      </c>
      <c r="I454" s="4">
        <f>sales[[#This Row],[Revenue]]-sales[[#This Row],[Cost]]</f>
        <v>-2037.1099999999997</v>
      </c>
    </row>
    <row r="455" spans="2:9" x14ac:dyDescent="0.25">
      <c r="B455" t="s">
        <v>8</v>
      </c>
      <c r="C455" t="s">
        <v>9</v>
      </c>
      <c r="D455" t="s">
        <v>47</v>
      </c>
      <c r="E455" s="1">
        <v>44228</v>
      </c>
      <c r="F455" s="4">
        <v>1260</v>
      </c>
      <c r="G455">
        <v>238</v>
      </c>
      <c r="H455" s="3">
        <f>_xlfn.XLOOKUP(sales[[#This Row],[Product]],products[Product],products[Cost per box])*sales[[#This Row],[Boxes]]</f>
        <v>1251.8799999999999</v>
      </c>
      <c r="I455" s="4">
        <f>sales[[#This Row],[Revenue]]-sales[[#This Row],[Cost]]</f>
        <v>8.1200000000001182</v>
      </c>
    </row>
    <row r="456" spans="2:9" x14ac:dyDescent="0.25">
      <c r="B456" t="s">
        <v>37</v>
      </c>
      <c r="C456" t="s">
        <v>16</v>
      </c>
      <c r="D456" t="s">
        <v>7</v>
      </c>
      <c r="E456" s="1">
        <v>44228</v>
      </c>
      <c r="F456" s="4">
        <v>1596</v>
      </c>
      <c r="G456">
        <v>74</v>
      </c>
      <c r="H456" s="3">
        <f>_xlfn.XLOOKUP(sales[[#This Row],[Product]],products[Product],products[Cost per box])*sales[[#This Row],[Boxes]]</f>
        <v>381.1</v>
      </c>
      <c r="I456" s="4">
        <f>sales[[#This Row],[Revenue]]-sales[[#This Row],[Cost]]</f>
        <v>1214.9000000000001</v>
      </c>
    </row>
    <row r="457" spans="2:9" x14ac:dyDescent="0.25">
      <c r="B457" t="s">
        <v>25</v>
      </c>
      <c r="C457" t="s">
        <v>21</v>
      </c>
      <c r="D457" t="s">
        <v>48</v>
      </c>
      <c r="E457" s="1">
        <v>44228</v>
      </c>
      <c r="F457" s="4">
        <v>4949</v>
      </c>
      <c r="G457">
        <v>122</v>
      </c>
      <c r="H457" s="3">
        <f>_xlfn.XLOOKUP(sales[[#This Row],[Product]],products[Product],products[Cost per box])*sales[[#This Row],[Boxes]]</f>
        <v>912.56000000000006</v>
      </c>
      <c r="I457" s="4">
        <f>sales[[#This Row],[Revenue]]-sales[[#This Row],[Cost]]</f>
        <v>4036.44</v>
      </c>
    </row>
    <row r="458" spans="2:9" x14ac:dyDescent="0.25">
      <c r="B458" t="s">
        <v>41</v>
      </c>
      <c r="C458" t="s">
        <v>11</v>
      </c>
      <c r="D458" t="s">
        <v>12</v>
      </c>
      <c r="E458" s="1">
        <v>44228</v>
      </c>
      <c r="F458" s="4">
        <v>5950</v>
      </c>
      <c r="G458">
        <v>218</v>
      </c>
      <c r="H458" s="3">
        <f>_xlfn.XLOOKUP(sales[[#This Row],[Product]],products[Product],products[Cost per box])*sales[[#This Row],[Boxes]]</f>
        <v>1837.74</v>
      </c>
      <c r="I458" s="4">
        <f>sales[[#This Row],[Revenue]]-sales[[#This Row],[Cost]]</f>
        <v>4112.26</v>
      </c>
    </row>
    <row r="459" spans="2:9" x14ac:dyDescent="0.25">
      <c r="B459" t="s">
        <v>40</v>
      </c>
      <c r="C459" t="s">
        <v>21</v>
      </c>
      <c r="D459" t="s">
        <v>30</v>
      </c>
      <c r="E459" s="1">
        <v>44228</v>
      </c>
      <c r="F459" s="4">
        <v>1876</v>
      </c>
      <c r="G459">
        <v>339</v>
      </c>
      <c r="H459" s="3">
        <f>_xlfn.XLOOKUP(sales[[#This Row],[Product]],products[Product],products[Cost per box])*sales[[#This Row],[Boxes]]</f>
        <v>1247.52</v>
      </c>
      <c r="I459" s="4">
        <f>sales[[#This Row],[Revenue]]-sales[[#This Row],[Cost]]</f>
        <v>628.48</v>
      </c>
    </row>
    <row r="460" spans="2:9" x14ac:dyDescent="0.25">
      <c r="B460" t="s">
        <v>10</v>
      </c>
      <c r="C460" t="s">
        <v>27</v>
      </c>
      <c r="D460" t="s">
        <v>24</v>
      </c>
      <c r="E460" s="1">
        <v>44228</v>
      </c>
      <c r="F460" s="4">
        <v>1708</v>
      </c>
      <c r="G460">
        <v>220</v>
      </c>
      <c r="H460" s="3">
        <f>_xlfn.XLOOKUP(sales[[#This Row],[Product]],products[Product],products[Cost per box])*sales[[#This Row],[Boxes]]</f>
        <v>2312.1999999999998</v>
      </c>
      <c r="I460" s="4">
        <f>sales[[#This Row],[Revenue]]-sales[[#This Row],[Cost]]</f>
        <v>-604.19999999999982</v>
      </c>
    </row>
    <row r="461" spans="2:9" x14ac:dyDescent="0.25">
      <c r="B461" t="s">
        <v>41</v>
      </c>
      <c r="C461" t="s">
        <v>11</v>
      </c>
      <c r="D461" t="s">
        <v>52</v>
      </c>
      <c r="E461" s="1">
        <v>44228</v>
      </c>
      <c r="F461" s="4">
        <v>5628</v>
      </c>
      <c r="G461">
        <v>434</v>
      </c>
      <c r="H461" s="3">
        <f>_xlfn.XLOOKUP(sales[[#This Row],[Product]],products[Product],products[Cost per box])*sales[[#This Row],[Boxes]]</f>
        <v>1440.8799999999999</v>
      </c>
      <c r="I461" s="4">
        <f>sales[[#This Row],[Revenue]]-sales[[#This Row],[Cost]]</f>
        <v>4187.12</v>
      </c>
    </row>
    <row r="462" spans="2:9" x14ac:dyDescent="0.25">
      <c r="B462" t="s">
        <v>49</v>
      </c>
      <c r="C462" t="s">
        <v>11</v>
      </c>
      <c r="D462" t="s">
        <v>35</v>
      </c>
      <c r="E462" s="1">
        <v>44228</v>
      </c>
      <c r="F462" s="4">
        <v>7133</v>
      </c>
      <c r="G462">
        <v>441</v>
      </c>
      <c r="H462" s="3">
        <f>_xlfn.XLOOKUP(sales[[#This Row],[Product]],products[Product],products[Cost per box])*sales[[#This Row],[Boxes]]</f>
        <v>1168.6499999999999</v>
      </c>
      <c r="I462" s="4">
        <f>sales[[#This Row],[Revenue]]-sales[[#This Row],[Cost]]</f>
        <v>5964.35</v>
      </c>
    </row>
    <row r="463" spans="2:9" x14ac:dyDescent="0.25">
      <c r="B463" t="s">
        <v>51</v>
      </c>
      <c r="C463" t="s">
        <v>6</v>
      </c>
      <c r="D463" t="s">
        <v>47</v>
      </c>
      <c r="E463" s="1">
        <v>44228</v>
      </c>
      <c r="F463" s="4">
        <v>854</v>
      </c>
      <c r="G463">
        <v>18</v>
      </c>
      <c r="H463" s="3">
        <f>_xlfn.XLOOKUP(sales[[#This Row],[Product]],products[Product],products[Cost per box])*sales[[#This Row],[Boxes]]</f>
        <v>94.679999999999993</v>
      </c>
      <c r="I463" s="4">
        <f>sales[[#This Row],[Revenue]]-sales[[#This Row],[Cost]]</f>
        <v>759.32</v>
      </c>
    </row>
    <row r="464" spans="2:9" x14ac:dyDescent="0.25">
      <c r="B464" t="s">
        <v>23</v>
      </c>
      <c r="C464" t="s">
        <v>9</v>
      </c>
      <c r="D464" t="s">
        <v>43</v>
      </c>
      <c r="E464" s="1">
        <v>44228</v>
      </c>
      <c r="F464" s="4">
        <v>4837</v>
      </c>
      <c r="G464">
        <v>77</v>
      </c>
      <c r="H464" s="3">
        <f>_xlfn.XLOOKUP(sales[[#This Row],[Product]],products[Product],products[Cost per box])*sales[[#This Row],[Boxes]]</f>
        <v>296.45</v>
      </c>
      <c r="I464" s="4">
        <f>sales[[#This Row],[Revenue]]-sales[[#This Row],[Cost]]</f>
        <v>4540.55</v>
      </c>
    </row>
    <row r="465" spans="2:9" x14ac:dyDescent="0.25">
      <c r="B465" t="s">
        <v>18</v>
      </c>
      <c r="C465" t="s">
        <v>9</v>
      </c>
      <c r="D465" t="s">
        <v>22</v>
      </c>
      <c r="E465" s="1">
        <v>44228</v>
      </c>
      <c r="F465" s="4">
        <v>3241</v>
      </c>
      <c r="G465">
        <v>448</v>
      </c>
      <c r="H465" s="3">
        <f>_xlfn.XLOOKUP(sales[[#This Row],[Product]],products[Product],products[Cost per box])*sales[[#This Row],[Boxes]]</f>
        <v>3682.5600000000004</v>
      </c>
      <c r="I465" s="4">
        <f>sales[[#This Row],[Revenue]]-sales[[#This Row],[Cost]]</f>
        <v>-441.5600000000004</v>
      </c>
    </row>
    <row r="466" spans="2:9" x14ac:dyDescent="0.25">
      <c r="B466" t="s">
        <v>49</v>
      </c>
      <c r="C466" t="s">
        <v>27</v>
      </c>
      <c r="D466" t="s">
        <v>44</v>
      </c>
      <c r="E466" s="1">
        <v>44228</v>
      </c>
      <c r="F466" s="4">
        <v>14</v>
      </c>
      <c r="G466">
        <v>129</v>
      </c>
      <c r="H466" s="3">
        <f>_xlfn.XLOOKUP(sales[[#This Row],[Product]],products[Product],products[Cost per box])*sales[[#This Row],[Boxes]]</f>
        <v>1234.53</v>
      </c>
      <c r="I466" s="4">
        <f>sales[[#This Row],[Revenue]]-sales[[#This Row],[Cost]]</f>
        <v>-1220.53</v>
      </c>
    </row>
    <row r="467" spans="2:9" x14ac:dyDescent="0.25">
      <c r="B467" t="s">
        <v>23</v>
      </c>
      <c r="C467" t="s">
        <v>16</v>
      </c>
      <c r="D467" t="s">
        <v>42</v>
      </c>
      <c r="E467" s="1">
        <v>44228</v>
      </c>
      <c r="F467" s="4">
        <v>2982</v>
      </c>
      <c r="G467">
        <v>770</v>
      </c>
      <c r="H467" s="3">
        <f>_xlfn.XLOOKUP(sales[[#This Row],[Product]],products[Product],products[Cost per box])*sales[[#This Row],[Boxes]]</f>
        <v>3649.8</v>
      </c>
      <c r="I467" s="4">
        <f>sales[[#This Row],[Revenue]]-sales[[#This Row],[Cost]]</f>
        <v>-667.80000000000018</v>
      </c>
    </row>
    <row r="468" spans="2:9" x14ac:dyDescent="0.25">
      <c r="B468" t="s">
        <v>34</v>
      </c>
      <c r="C468" t="s">
        <v>11</v>
      </c>
      <c r="D468" t="s">
        <v>52</v>
      </c>
      <c r="E468" s="1">
        <v>44228</v>
      </c>
      <c r="F468" s="4">
        <v>1120</v>
      </c>
      <c r="G468">
        <v>262</v>
      </c>
      <c r="H468" s="3">
        <f>_xlfn.XLOOKUP(sales[[#This Row],[Product]],products[Product],products[Cost per box])*sales[[#This Row],[Boxes]]</f>
        <v>869.83999999999992</v>
      </c>
      <c r="I468" s="4">
        <f>sales[[#This Row],[Revenue]]-sales[[#This Row],[Cost]]</f>
        <v>250.16000000000008</v>
      </c>
    </row>
    <row r="469" spans="2:9" x14ac:dyDescent="0.25">
      <c r="B469" t="s">
        <v>34</v>
      </c>
      <c r="C469" t="s">
        <v>16</v>
      </c>
      <c r="D469" t="s">
        <v>12</v>
      </c>
      <c r="E469" s="1">
        <v>44228</v>
      </c>
      <c r="F469" s="4">
        <v>1575</v>
      </c>
      <c r="G469">
        <v>700</v>
      </c>
      <c r="H469" s="3">
        <f>_xlfn.XLOOKUP(sales[[#This Row],[Product]],products[Product],products[Cost per box])*sales[[#This Row],[Boxes]]</f>
        <v>5901</v>
      </c>
      <c r="I469" s="4">
        <f>sales[[#This Row],[Revenue]]-sales[[#This Row],[Cost]]</f>
        <v>-4326</v>
      </c>
    </row>
    <row r="470" spans="2:9" x14ac:dyDescent="0.25">
      <c r="B470" t="s">
        <v>33</v>
      </c>
      <c r="C470" t="s">
        <v>21</v>
      </c>
      <c r="D470" t="s">
        <v>26</v>
      </c>
      <c r="E470" s="1">
        <v>44228</v>
      </c>
      <c r="F470" s="4">
        <v>182</v>
      </c>
      <c r="G470">
        <v>23</v>
      </c>
      <c r="H470" s="3">
        <f>_xlfn.XLOOKUP(sales[[#This Row],[Product]],products[Product],products[Cost per box])*sales[[#This Row],[Boxes]]</f>
        <v>147.88999999999999</v>
      </c>
      <c r="I470" s="4">
        <f>sales[[#This Row],[Revenue]]-sales[[#This Row],[Cost]]</f>
        <v>34.110000000000014</v>
      </c>
    </row>
    <row r="471" spans="2:9" x14ac:dyDescent="0.25">
      <c r="B471" t="s">
        <v>34</v>
      </c>
      <c r="C471" t="s">
        <v>11</v>
      </c>
      <c r="D471" t="s">
        <v>43</v>
      </c>
      <c r="E471" s="1">
        <v>44228</v>
      </c>
      <c r="F471" s="4">
        <v>1113</v>
      </c>
      <c r="G471">
        <v>35</v>
      </c>
      <c r="H471" s="3">
        <f>_xlfn.XLOOKUP(sales[[#This Row],[Product]],products[Product],products[Cost per box])*sales[[#This Row],[Boxes]]</f>
        <v>134.75</v>
      </c>
      <c r="I471" s="4">
        <f>sales[[#This Row],[Revenue]]-sales[[#This Row],[Cost]]</f>
        <v>978.25</v>
      </c>
    </row>
    <row r="472" spans="2:9" x14ac:dyDescent="0.25">
      <c r="B472" t="s">
        <v>23</v>
      </c>
      <c r="C472" t="s">
        <v>9</v>
      </c>
      <c r="D472" t="s">
        <v>35</v>
      </c>
      <c r="E472" s="1">
        <v>44228</v>
      </c>
      <c r="F472" s="4">
        <v>4613</v>
      </c>
      <c r="G472">
        <v>170</v>
      </c>
      <c r="H472" s="3">
        <f>_xlfn.XLOOKUP(sales[[#This Row],[Product]],products[Product],products[Cost per box])*sales[[#This Row],[Boxes]]</f>
        <v>450.5</v>
      </c>
      <c r="I472" s="4">
        <f>sales[[#This Row],[Revenue]]-sales[[#This Row],[Cost]]</f>
        <v>4162.5</v>
      </c>
    </row>
    <row r="473" spans="2:9" x14ac:dyDescent="0.25">
      <c r="B473" t="s">
        <v>49</v>
      </c>
      <c r="C473" t="s">
        <v>6</v>
      </c>
      <c r="D473" t="s">
        <v>12</v>
      </c>
      <c r="E473" s="1">
        <v>44228</v>
      </c>
      <c r="F473" s="4">
        <v>882</v>
      </c>
      <c r="G473">
        <v>209</v>
      </c>
      <c r="H473" s="3">
        <f>_xlfn.XLOOKUP(sales[[#This Row],[Product]],products[Product],products[Cost per box])*sales[[#This Row],[Boxes]]</f>
        <v>1761.87</v>
      </c>
      <c r="I473" s="4">
        <f>sales[[#This Row],[Revenue]]-sales[[#This Row],[Cost]]</f>
        <v>-879.86999999999989</v>
      </c>
    </row>
    <row r="474" spans="2:9" x14ac:dyDescent="0.25">
      <c r="B474" t="s">
        <v>39</v>
      </c>
      <c r="C474" t="s">
        <v>6</v>
      </c>
      <c r="D474" t="s">
        <v>44</v>
      </c>
      <c r="E474" s="1">
        <v>44228</v>
      </c>
      <c r="F474" s="4">
        <v>693</v>
      </c>
      <c r="G474">
        <v>9</v>
      </c>
      <c r="H474" s="3">
        <f>_xlfn.XLOOKUP(sales[[#This Row],[Product]],products[Product],products[Cost per box])*sales[[#This Row],[Boxes]]</f>
        <v>86.13</v>
      </c>
      <c r="I474" s="4">
        <f>sales[[#This Row],[Revenue]]-sales[[#This Row],[Cost]]</f>
        <v>606.87</v>
      </c>
    </row>
    <row r="475" spans="2:9" x14ac:dyDescent="0.25">
      <c r="B475" t="s">
        <v>41</v>
      </c>
      <c r="C475" t="s">
        <v>21</v>
      </c>
      <c r="D475" t="s">
        <v>19</v>
      </c>
      <c r="E475" s="1">
        <v>44228</v>
      </c>
      <c r="F475" s="4">
        <v>3556</v>
      </c>
      <c r="G475">
        <v>24</v>
      </c>
      <c r="H475" s="3">
        <f>_xlfn.XLOOKUP(sales[[#This Row],[Product]],products[Product],products[Cost per box])*sales[[#This Row],[Boxes]]</f>
        <v>245.52</v>
      </c>
      <c r="I475" s="4">
        <f>sales[[#This Row],[Revenue]]-sales[[#This Row],[Cost]]</f>
        <v>3310.48</v>
      </c>
    </row>
    <row r="476" spans="2:9" x14ac:dyDescent="0.25">
      <c r="B476" t="s">
        <v>39</v>
      </c>
      <c r="C476" t="s">
        <v>16</v>
      </c>
      <c r="D476" t="s">
        <v>44</v>
      </c>
      <c r="E476" s="1">
        <v>44228</v>
      </c>
      <c r="F476" s="4">
        <v>49</v>
      </c>
      <c r="G476">
        <v>245</v>
      </c>
      <c r="H476" s="3">
        <f>_xlfn.XLOOKUP(sales[[#This Row],[Product]],products[Product],products[Cost per box])*sales[[#This Row],[Boxes]]</f>
        <v>2344.65</v>
      </c>
      <c r="I476" s="4">
        <f>sales[[#This Row],[Revenue]]-sales[[#This Row],[Cost]]</f>
        <v>-2295.65</v>
      </c>
    </row>
    <row r="477" spans="2:9" x14ac:dyDescent="0.25">
      <c r="B477" t="s">
        <v>34</v>
      </c>
      <c r="C477" t="s">
        <v>9</v>
      </c>
      <c r="D477" t="s">
        <v>7</v>
      </c>
      <c r="E477" s="1">
        <v>44228</v>
      </c>
      <c r="F477" s="4">
        <v>8288</v>
      </c>
      <c r="G477">
        <v>185</v>
      </c>
      <c r="H477" s="3">
        <f>_xlfn.XLOOKUP(sales[[#This Row],[Product]],products[Product],products[Cost per box])*sales[[#This Row],[Boxes]]</f>
        <v>952.75000000000011</v>
      </c>
      <c r="I477" s="4">
        <f>sales[[#This Row],[Revenue]]-sales[[#This Row],[Cost]]</f>
        <v>7335.25</v>
      </c>
    </row>
    <row r="478" spans="2:9" x14ac:dyDescent="0.25">
      <c r="B478" t="s">
        <v>8</v>
      </c>
      <c r="C478" t="s">
        <v>6</v>
      </c>
      <c r="D478" t="s">
        <v>50</v>
      </c>
      <c r="E478" s="1">
        <v>44228</v>
      </c>
      <c r="F478" s="4">
        <v>1197</v>
      </c>
      <c r="G478">
        <v>379</v>
      </c>
      <c r="H478" s="3">
        <f>_xlfn.XLOOKUP(sales[[#This Row],[Product]],products[Product],products[Cost per box])*sales[[#This Row],[Boxes]]</f>
        <v>4703.3900000000003</v>
      </c>
      <c r="I478" s="4">
        <f>sales[[#This Row],[Revenue]]-sales[[#This Row],[Cost]]</f>
        <v>-3506.3900000000003</v>
      </c>
    </row>
    <row r="479" spans="2:9" x14ac:dyDescent="0.25">
      <c r="B479" t="s">
        <v>10</v>
      </c>
      <c r="C479" t="s">
        <v>11</v>
      </c>
      <c r="D479" t="s">
        <v>52</v>
      </c>
      <c r="E479" s="1">
        <v>44228</v>
      </c>
      <c r="F479" s="4">
        <v>8218</v>
      </c>
      <c r="G479">
        <v>250</v>
      </c>
      <c r="H479" s="3">
        <f>_xlfn.XLOOKUP(sales[[#This Row],[Product]],products[Product],products[Cost per box])*sales[[#This Row],[Boxes]]</f>
        <v>830</v>
      </c>
      <c r="I479" s="4">
        <f>sales[[#This Row],[Revenue]]-sales[[#This Row],[Cost]]</f>
        <v>7388</v>
      </c>
    </row>
    <row r="480" spans="2:9" x14ac:dyDescent="0.25">
      <c r="B480" t="s">
        <v>34</v>
      </c>
      <c r="C480" t="s">
        <v>27</v>
      </c>
      <c r="D480" t="s">
        <v>22</v>
      </c>
      <c r="E480" s="1">
        <v>44228</v>
      </c>
      <c r="F480" s="4">
        <v>3689</v>
      </c>
      <c r="G480">
        <v>128</v>
      </c>
      <c r="H480" s="3">
        <f>_xlfn.XLOOKUP(sales[[#This Row],[Product]],products[Product],products[Cost per box])*sales[[#This Row],[Boxes]]</f>
        <v>1052.1600000000001</v>
      </c>
      <c r="I480" s="4">
        <f>sales[[#This Row],[Revenue]]-sales[[#This Row],[Cost]]</f>
        <v>2636.84</v>
      </c>
    </row>
    <row r="481" spans="2:9" x14ac:dyDescent="0.25">
      <c r="B481" t="s">
        <v>53</v>
      </c>
      <c r="C481" t="s">
        <v>21</v>
      </c>
      <c r="D481" t="s">
        <v>42</v>
      </c>
      <c r="E481" s="1">
        <v>44228</v>
      </c>
      <c r="F481" s="4">
        <v>5089</v>
      </c>
      <c r="G481">
        <v>283</v>
      </c>
      <c r="H481" s="3">
        <f>_xlfn.XLOOKUP(sales[[#This Row],[Product]],products[Product],products[Cost per box])*sales[[#This Row],[Boxes]]</f>
        <v>1341.42</v>
      </c>
      <c r="I481" s="4">
        <f>sales[[#This Row],[Revenue]]-sales[[#This Row],[Cost]]</f>
        <v>3747.58</v>
      </c>
    </row>
    <row r="482" spans="2:9" x14ac:dyDescent="0.25">
      <c r="B482" t="s">
        <v>5</v>
      </c>
      <c r="C482" t="s">
        <v>16</v>
      </c>
      <c r="D482" t="s">
        <v>7</v>
      </c>
      <c r="E482" s="1">
        <v>44228</v>
      </c>
      <c r="F482" s="4">
        <v>3507</v>
      </c>
      <c r="G482">
        <v>130</v>
      </c>
      <c r="H482" s="3">
        <f>_xlfn.XLOOKUP(sales[[#This Row],[Product]],products[Product],products[Cost per box])*sales[[#This Row],[Boxes]]</f>
        <v>669.5</v>
      </c>
      <c r="I482" s="4">
        <f>sales[[#This Row],[Revenue]]-sales[[#This Row],[Cost]]</f>
        <v>2837.5</v>
      </c>
    </row>
    <row r="483" spans="2:9" x14ac:dyDescent="0.25">
      <c r="B483" t="s">
        <v>54</v>
      </c>
      <c r="C483" t="s">
        <v>27</v>
      </c>
      <c r="D483" t="s">
        <v>43</v>
      </c>
      <c r="E483" s="1">
        <v>44228</v>
      </c>
      <c r="F483" s="4">
        <v>11102</v>
      </c>
      <c r="G483">
        <v>654</v>
      </c>
      <c r="H483" s="3">
        <f>_xlfn.XLOOKUP(sales[[#This Row],[Product]],products[Product],products[Cost per box])*sales[[#This Row],[Boxes]]</f>
        <v>2517.9</v>
      </c>
      <c r="I483" s="4">
        <f>sales[[#This Row],[Revenue]]-sales[[#This Row],[Cost]]</f>
        <v>8584.1</v>
      </c>
    </row>
    <row r="484" spans="2:9" x14ac:dyDescent="0.25">
      <c r="B484" t="s">
        <v>46</v>
      </c>
      <c r="C484" t="s">
        <v>9</v>
      </c>
      <c r="D484" t="s">
        <v>12</v>
      </c>
      <c r="E484" s="1">
        <v>44228</v>
      </c>
      <c r="F484" s="4">
        <v>7518</v>
      </c>
      <c r="G484">
        <v>327</v>
      </c>
      <c r="H484" s="3">
        <f>_xlfn.XLOOKUP(sales[[#This Row],[Product]],products[Product],products[Cost per box])*sales[[#This Row],[Boxes]]</f>
        <v>2756.61</v>
      </c>
      <c r="I484" s="4">
        <f>sales[[#This Row],[Revenue]]-sales[[#This Row],[Cost]]</f>
        <v>4761.3899999999994</v>
      </c>
    </row>
    <row r="485" spans="2:9" x14ac:dyDescent="0.25">
      <c r="B485" t="s">
        <v>34</v>
      </c>
      <c r="C485" t="s">
        <v>6</v>
      </c>
      <c r="D485" t="s">
        <v>50</v>
      </c>
      <c r="E485" s="1">
        <v>44228</v>
      </c>
      <c r="F485" s="4">
        <v>4907</v>
      </c>
      <c r="G485">
        <v>189</v>
      </c>
      <c r="H485" s="3">
        <f>_xlfn.XLOOKUP(sales[[#This Row],[Product]],products[Product],products[Cost per box])*sales[[#This Row],[Boxes]]</f>
        <v>2345.4900000000002</v>
      </c>
      <c r="I485" s="4">
        <f>sales[[#This Row],[Revenue]]-sales[[#This Row],[Cost]]</f>
        <v>2561.5099999999998</v>
      </c>
    </row>
    <row r="486" spans="2:9" x14ac:dyDescent="0.25">
      <c r="B486" t="s">
        <v>29</v>
      </c>
      <c r="C486" t="s">
        <v>21</v>
      </c>
      <c r="D486" t="s">
        <v>50</v>
      </c>
      <c r="E486" s="1">
        <v>44228</v>
      </c>
      <c r="F486" s="4">
        <v>6076</v>
      </c>
      <c r="G486">
        <v>217</v>
      </c>
      <c r="H486" s="3">
        <f>_xlfn.XLOOKUP(sales[[#This Row],[Product]],products[Product],products[Cost per box])*sales[[#This Row],[Boxes]]</f>
        <v>2692.9700000000003</v>
      </c>
      <c r="I486" s="4">
        <f>sales[[#This Row],[Revenue]]-sales[[#This Row],[Cost]]</f>
        <v>3383.0299999999997</v>
      </c>
    </row>
    <row r="487" spans="2:9" x14ac:dyDescent="0.25">
      <c r="B487" t="s">
        <v>33</v>
      </c>
      <c r="C487" t="s">
        <v>16</v>
      </c>
      <c r="D487" t="s">
        <v>35</v>
      </c>
      <c r="E487" s="1">
        <v>44228</v>
      </c>
      <c r="F487" s="4">
        <v>2737</v>
      </c>
      <c r="G487">
        <v>548</v>
      </c>
      <c r="H487" s="3">
        <f>_xlfn.XLOOKUP(sales[[#This Row],[Product]],products[Product],products[Cost per box])*sales[[#This Row],[Boxes]]</f>
        <v>1452.2</v>
      </c>
      <c r="I487" s="4">
        <f>sales[[#This Row],[Revenue]]-sales[[#This Row],[Cost]]</f>
        <v>1284.8</v>
      </c>
    </row>
    <row r="488" spans="2:9" x14ac:dyDescent="0.25">
      <c r="B488" t="s">
        <v>37</v>
      </c>
      <c r="C488" t="s">
        <v>9</v>
      </c>
      <c r="D488" t="s">
        <v>24</v>
      </c>
      <c r="E488" s="1">
        <v>44228</v>
      </c>
      <c r="F488" s="4">
        <v>8386</v>
      </c>
      <c r="G488">
        <v>494</v>
      </c>
      <c r="H488" s="3">
        <f>_xlfn.XLOOKUP(sales[[#This Row],[Product]],products[Product],products[Cost per box])*sales[[#This Row],[Boxes]]</f>
        <v>5191.9399999999996</v>
      </c>
      <c r="I488" s="4">
        <f>sales[[#This Row],[Revenue]]-sales[[#This Row],[Cost]]</f>
        <v>3194.0600000000004</v>
      </c>
    </row>
    <row r="489" spans="2:9" x14ac:dyDescent="0.25">
      <c r="B489" t="s">
        <v>18</v>
      </c>
      <c r="C489" t="s">
        <v>21</v>
      </c>
      <c r="D489" t="s">
        <v>48</v>
      </c>
      <c r="E489" s="1">
        <v>44228</v>
      </c>
      <c r="F489" s="4">
        <v>8715</v>
      </c>
      <c r="G489">
        <v>301</v>
      </c>
      <c r="H489" s="3">
        <f>_xlfn.XLOOKUP(sales[[#This Row],[Product]],products[Product],products[Cost per box])*sales[[#This Row],[Boxes]]</f>
        <v>2251.48</v>
      </c>
      <c r="I489" s="4">
        <f>sales[[#This Row],[Revenue]]-sales[[#This Row],[Cost]]</f>
        <v>6463.52</v>
      </c>
    </row>
    <row r="490" spans="2:9" x14ac:dyDescent="0.25">
      <c r="B490" t="s">
        <v>25</v>
      </c>
      <c r="C490" t="s">
        <v>11</v>
      </c>
      <c r="D490" t="s">
        <v>19</v>
      </c>
      <c r="E490" s="1">
        <v>44228</v>
      </c>
      <c r="F490" s="4">
        <v>3255</v>
      </c>
      <c r="G490">
        <v>172</v>
      </c>
      <c r="H490" s="3">
        <f>_xlfn.XLOOKUP(sales[[#This Row],[Product]],products[Product],products[Cost per box])*sales[[#This Row],[Boxes]]</f>
        <v>1759.5600000000002</v>
      </c>
      <c r="I490" s="4">
        <f>sales[[#This Row],[Revenue]]-sales[[#This Row],[Cost]]</f>
        <v>1495.4399999999998</v>
      </c>
    </row>
    <row r="491" spans="2:9" x14ac:dyDescent="0.25">
      <c r="B491" t="s">
        <v>51</v>
      </c>
      <c r="C491" t="s">
        <v>6</v>
      </c>
      <c r="D491" t="s">
        <v>35</v>
      </c>
      <c r="E491" s="1">
        <v>44228</v>
      </c>
      <c r="F491" s="4">
        <v>1792</v>
      </c>
      <c r="G491">
        <v>150</v>
      </c>
      <c r="H491" s="3">
        <f>_xlfn.XLOOKUP(sales[[#This Row],[Product]],products[Product],products[Cost per box])*sales[[#This Row],[Boxes]]</f>
        <v>397.5</v>
      </c>
      <c r="I491" s="4">
        <f>sales[[#This Row],[Revenue]]-sales[[#This Row],[Cost]]</f>
        <v>1394.5</v>
      </c>
    </row>
    <row r="492" spans="2:9" x14ac:dyDescent="0.25">
      <c r="B492" t="s">
        <v>18</v>
      </c>
      <c r="C492" t="s">
        <v>9</v>
      </c>
      <c r="D492" t="s">
        <v>22</v>
      </c>
      <c r="E492" s="1">
        <v>44228</v>
      </c>
      <c r="F492" s="4">
        <v>8904</v>
      </c>
      <c r="G492">
        <v>308</v>
      </c>
      <c r="H492" s="3">
        <f>_xlfn.XLOOKUP(sales[[#This Row],[Product]],products[Product],products[Cost per box])*sales[[#This Row],[Boxes]]</f>
        <v>2531.7600000000002</v>
      </c>
      <c r="I492" s="4">
        <f>sales[[#This Row],[Revenue]]-sales[[#This Row],[Cost]]</f>
        <v>6372.24</v>
      </c>
    </row>
    <row r="493" spans="2:9" x14ac:dyDescent="0.25">
      <c r="B493" t="s">
        <v>37</v>
      </c>
      <c r="C493" t="s">
        <v>11</v>
      </c>
      <c r="D493" t="s">
        <v>42</v>
      </c>
      <c r="E493" s="1">
        <v>44229</v>
      </c>
      <c r="F493" s="4">
        <v>5992</v>
      </c>
      <c r="G493">
        <v>306</v>
      </c>
      <c r="H493" s="3">
        <f>_xlfn.XLOOKUP(sales[[#This Row],[Product]],products[Product],products[Cost per box])*sales[[#This Row],[Boxes]]</f>
        <v>1450.44</v>
      </c>
      <c r="I493" s="4">
        <f>sales[[#This Row],[Revenue]]-sales[[#This Row],[Cost]]</f>
        <v>4541.5599999999995</v>
      </c>
    </row>
    <row r="494" spans="2:9" x14ac:dyDescent="0.25">
      <c r="B494" t="s">
        <v>13</v>
      </c>
      <c r="C494" t="s">
        <v>16</v>
      </c>
      <c r="D494" t="s">
        <v>19</v>
      </c>
      <c r="E494" s="1">
        <v>44229</v>
      </c>
      <c r="F494" s="4">
        <v>903</v>
      </c>
      <c r="G494">
        <v>238</v>
      </c>
      <c r="H494" s="3">
        <f>_xlfn.XLOOKUP(sales[[#This Row],[Product]],products[Product],products[Cost per box])*sales[[#This Row],[Boxes]]</f>
        <v>2434.7400000000002</v>
      </c>
      <c r="I494" s="4">
        <f>sales[[#This Row],[Revenue]]-sales[[#This Row],[Cost]]</f>
        <v>-1531.7400000000002</v>
      </c>
    </row>
    <row r="495" spans="2:9" x14ac:dyDescent="0.25">
      <c r="B495" t="s">
        <v>39</v>
      </c>
      <c r="C495" t="s">
        <v>27</v>
      </c>
      <c r="D495" t="s">
        <v>38</v>
      </c>
      <c r="E495" s="1">
        <v>44229</v>
      </c>
      <c r="F495" s="4">
        <v>3941</v>
      </c>
      <c r="G495">
        <v>663</v>
      </c>
      <c r="H495" s="3">
        <f>_xlfn.XLOOKUP(sales[[#This Row],[Product]],products[Product],products[Cost per box])*sales[[#This Row],[Boxes]]</f>
        <v>6590.2199999999993</v>
      </c>
      <c r="I495" s="4">
        <f>sales[[#This Row],[Revenue]]-sales[[#This Row],[Cost]]</f>
        <v>-2649.2199999999993</v>
      </c>
    </row>
    <row r="496" spans="2:9" x14ac:dyDescent="0.25">
      <c r="B496" t="s">
        <v>23</v>
      </c>
      <c r="C496" t="s">
        <v>21</v>
      </c>
      <c r="D496" t="s">
        <v>44</v>
      </c>
      <c r="E496" s="1">
        <v>44229</v>
      </c>
      <c r="F496" s="4">
        <v>3024</v>
      </c>
      <c r="G496">
        <v>175</v>
      </c>
      <c r="H496" s="3">
        <f>_xlfn.XLOOKUP(sales[[#This Row],[Product]],products[Product],products[Cost per box])*sales[[#This Row],[Boxes]]</f>
        <v>1674.75</v>
      </c>
      <c r="I496" s="4">
        <f>sales[[#This Row],[Revenue]]-sales[[#This Row],[Cost]]</f>
        <v>1349.25</v>
      </c>
    </row>
    <row r="497" spans="2:9" x14ac:dyDescent="0.25">
      <c r="B497" t="s">
        <v>41</v>
      </c>
      <c r="C497" t="s">
        <v>11</v>
      </c>
      <c r="D497" t="s">
        <v>43</v>
      </c>
      <c r="E497" s="1">
        <v>44229</v>
      </c>
      <c r="F497" s="4">
        <v>91</v>
      </c>
      <c r="G497">
        <v>595</v>
      </c>
      <c r="H497" s="3">
        <f>_xlfn.XLOOKUP(sales[[#This Row],[Product]],products[Product],products[Cost per box])*sales[[#This Row],[Boxes]]</f>
        <v>2290.75</v>
      </c>
      <c r="I497" s="4">
        <f>sales[[#This Row],[Revenue]]-sales[[#This Row],[Cost]]</f>
        <v>-2199.75</v>
      </c>
    </row>
    <row r="498" spans="2:9" x14ac:dyDescent="0.25">
      <c r="B498" t="s">
        <v>25</v>
      </c>
      <c r="C498" t="s">
        <v>9</v>
      </c>
      <c r="D498" t="s">
        <v>47</v>
      </c>
      <c r="E498" s="1">
        <v>44229</v>
      </c>
      <c r="F498" s="4">
        <v>1085</v>
      </c>
      <c r="G498">
        <v>458</v>
      </c>
      <c r="H498" s="3">
        <f>_xlfn.XLOOKUP(sales[[#This Row],[Product]],products[Product],products[Cost per box])*sales[[#This Row],[Boxes]]</f>
        <v>2409.08</v>
      </c>
      <c r="I498" s="4">
        <f>sales[[#This Row],[Revenue]]-sales[[#This Row],[Cost]]</f>
        <v>-1324.08</v>
      </c>
    </row>
    <row r="499" spans="2:9" x14ac:dyDescent="0.25">
      <c r="B499" t="s">
        <v>32</v>
      </c>
      <c r="C499" t="s">
        <v>27</v>
      </c>
      <c r="D499" t="s">
        <v>31</v>
      </c>
      <c r="E499" s="1">
        <v>44229</v>
      </c>
      <c r="F499" s="4">
        <v>2905</v>
      </c>
      <c r="G499">
        <v>25</v>
      </c>
      <c r="H499" s="3">
        <f>_xlfn.XLOOKUP(sales[[#This Row],[Product]],products[Product],products[Cost per box])*sales[[#This Row],[Boxes]]</f>
        <v>143</v>
      </c>
      <c r="I499" s="4">
        <f>sales[[#This Row],[Revenue]]-sales[[#This Row],[Cost]]</f>
        <v>2762</v>
      </c>
    </row>
    <row r="500" spans="2:9" x14ac:dyDescent="0.25">
      <c r="B500" t="s">
        <v>37</v>
      </c>
      <c r="C500" t="s">
        <v>16</v>
      </c>
      <c r="D500" t="s">
        <v>22</v>
      </c>
      <c r="E500" s="1">
        <v>44229</v>
      </c>
      <c r="F500" s="4">
        <v>5586</v>
      </c>
      <c r="G500">
        <v>303</v>
      </c>
      <c r="H500" s="3">
        <f>_xlfn.XLOOKUP(sales[[#This Row],[Product]],products[Product],products[Cost per box])*sales[[#This Row],[Boxes]]</f>
        <v>2490.6600000000003</v>
      </c>
      <c r="I500" s="4">
        <f>sales[[#This Row],[Revenue]]-sales[[#This Row],[Cost]]</f>
        <v>3095.3399999999997</v>
      </c>
    </row>
    <row r="501" spans="2:9" x14ac:dyDescent="0.25">
      <c r="B501" t="s">
        <v>5</v>
      </c>
      <c r="C501" t="s">
        <v>16</v>
      </c>
      <c r="D501" t="s">
        <v>31</v>
      </c>
      <c r="E501" s="1">
        <v>44229</v>
      </c>
      <c r="F501" s="4">
        <v>5306</v>
      </c>
      <c r="G501">
        <v>390</v>
      </c>
      <c r="H501" s="3">
        <f>_xlfn.XLOOKUP(sales[[#This Row],[Product]],products[Product],products[Cost per box])*sales[[#This Row],[Boxes]]</f>
        <v>2230.7999999999997</v>
      </c>
      <c r="I501" s="4">
        <f>sales[[#This Row],[Revenue]]-sales[[#This Row],[Cost]]</f>
        <v>3075.2000000000003</v>
      </c>
    </row>
    <row r="502" spans="2:9" x14ac:dyDescent="0.25">
      <c r="B502" t="s">
        <v>33</v>
      </c>
      <c r="C502" t="s">
        <v>6</v>
      </c>
      <c r="D502" t="s">
        <v>43</v>
      </c>
      <c r="E502" s="1">
        <v>44229</v>
      </c>
      <c r="F502" s="4">
        <v>2877</v>
      </c>
      <c r="G502">
        <v>249</v>
      </c>
      <c r="H502" s="3">
        <f>_xlfn.XLOOKUP(sales[[#This Row],[Product]],products[Product],products[Cost per box])*sales[[#This Row],[Boxes]]</f>
        <v>958.65</v>
      </c>
      <c r="I502" s="4">
        <f>sales[[#This Row],[Revenue]]-sales[[#This Row],[Cost]]</f>
        <v>1918.35</v>
      </c>
    </row>
    <row r="503" spans="2:9" x14ac:dyDescent="0.25">
      <c r="B503" t="s">
        <v>49</v>
      </c>
      <c r="C503" t="s">
        <v>16</v>
      </c>
      <c r="D503" t="s">
        <v>45</v>
      </c>
      <c r="E503" s="1">
        <v>44229</v>
      </c>
      <c r="F503" s="4">
        <v>490</v>
      </c>
      <c r="G503">
        <v>99</v>
      </c>
      <c r="H503" s="3">
        <f>_xlfn.XLOOKUP(sales[[#This Row],[Product]],products[Product],products[Cost per box])*sales[[#This Row],[Boxes]]</f>
        <v>765.2700000000001</v>
      </c>
      <c r="I503" s="4">
        <f>sales[[#This Row],[Revenue]]-sales[[#This Row],[Cost]]</f>
        <v>-275.2700000000001</v>
      </c>
    </row>
    <row r="504" spans="2:9" x14ac:dyDescent="0.25">
      <c r="B504" t="s">
        <v>39</v>
      </c>
      <c r="C504" t="s">
        <v>21</v>
      </c>
      <c r="D504" t="s">
        <v>24</v>
      </c>
      <c r="E504" s="1">
        <v>44229</v>
      </c>
      <c r="F504" s="4">
        <v>2212</v>
      </c>
      <c r="G504">
        <v>11</v>
      </c>
      <c r="H504" s="3">
        <f>_xlfn.XLOOKUP(sales[[#This Row],[Product]],products[Product],products[Cost per box])*sales[[#This Row],[Boxes]]</f>
        <v>115.61</v>
      </c>
      <c r="I504" s="4">
        <f>sales[[#This Row],[Revenue]]-sales[[#This Row],[Cost]]</f>
        <v>2096.39</v>
      </c>
    </row>
    <row r="505" spans="2:9" x14ac:dyDescent="0.25">
      <c r="B505" t="s">
        <v>10</v>
      </c>
      <c r="C505" t="s">
        <v>6</v>
      </c>
      <c r="D505" t="s">
        <v>14</v>
      </c>
      <c r="E505" s="1">
        <v>44229</v>
      </c>
      <c r="F505" s="4">
        <v>3885</v>
      </c>
      <c r="G505">
        <v>102</v>
      </c>
      <c r="H505" s="3">
        <f>_xlfn.XLOOKUP(sales[[#This Row],[Product]],products[Product],products[Cost per box])*sales[[#This Row],[Boxes]]</f>
        <v>643.62</v>
      </c>
      <c r="I505" s="4">
        <f>sales[[#This Row],[Revenue]]-sales[[#This Row],[Cost]]</f>
        <v>3241.38</v>
      </c>
    </row>
    <row r="506" spans="2:9" x14ac:dyDescent="0.25">
      <c r="B506" t="s">
        <v>5</v>
      </c>
      <c r="C506" t="s">
        <v>27</v>
      </c>
      <c r="D506" t="s">
        <v>45</v>
      </c>
      <c r="E506" s="1">
        <v>44229</v>
      </c>
      <c r="F506" s="4">
        <v>5992</v>
      </c>
      <c r="G506">
        <v>263</v>
      </c>
      <c r="H506" s="3">
        <f>_xlfn.XLOOKUP(sales[[#This Row],[Product]],products[Product],products[Cost per box])*sales[[#This Row],[Boxes]]</f>
        <v>2032.99</v>
      </c>
      <c r="I506" s="4">
        <f>sales[[#This Row],[Revenue]]-sales[[#This Row],[Cost]]</f>
        <v>3959.01</v>
      </c>
    </row>
    <row r="507" spans="2:9" x14ac:dyDescent="0.25">
      <c r="B507" t="s">
        <v>39</v>
      </c>
      <c r="C507" t="s">
        <v>21</v>
      </c>
      <c r="D507" t="s">
        <v>30</v>
      </c>
      <c r="E507" s="1">
        <v>44229</v>
      </c>
      <c r="F507" s="4">
        <v>140</v>
      </c>
      <c r="G507">
        <v>150</v>
      </c>
      <c r="H507" s="3">
        <f>_xlfn.XLOOKUP(sales[[#This Row],[Product]],products[Product],products[Cost per box])*sales[[#This Row],[Boxes]]</f>
        <v>552</v>
      </c>
      <c r="I507" s="4">
        <f>sales[[#This Row],[Revenue]]-sales[[#This Row],[Cost]]</f>
        <v>-412</v>
      </c>
    </row>
    <row r="508" spans="2:9" x14ac:dyDescent="0.25">
      <c r="B508" t="s">
        <v>41</v>
      </c>
      <c r="C508" t="s">
        <v>6</v>
      </c>
      <c r="D508" t="s">
        <v>52</v>
      </c>
      <c r="E508" s="1">
        <v>44229</v>
      </c>
      <c r="F508" s="4">
        <v>3913</v>
      </c>
      <c r="G508">
        <v>12</v>
      </c>
      <c r="H508" s="3">
        <f>_xlfn.XLOOKUP(sales[[#This Row],[Product]],products[Product],products[Cost per box])*sales[[#This Row],[Boxes]]</f>
        <v>39.839999999999996</v>
      </c>
      <c r="I508" s="4">
        <f>sales[[#This Row],[Revenue]]-sales[[#This Row],[Cost]]</f>
        <v>3873.16</v>
      </c>
    </row>
    <row r="509" spans="2:9" x14ac:dyDescent="0.25">
      <c r="B509" t="s">
        <v>13</v>
      </c>
      <c r="C509" t="s">
        <v>6</v>
      </c>
      <c r="D509" t="s">
        <v>17</v>
      </c>
      <c r="E509" s="1">
        <v>44229</v>
      </c>
      <c r="F509" s="4">
        <v>2373</v>
      </c>
      <c r="G509">
        <v>426</v>
      </c>
      <c r="H509" s="3">
        <f>_xlfn.XLOOKUP(sales[[#This Row],[Product]],products[Product],products[Cost per box])*sales[[#This Row],[Boxes]]</f>
        <v>2896.7999999999997</v>
      </c>
      <c r="I509" s="4">
        <f>sales[[#This Row],[Revenue]]-sales[[#This Row],[Cost]]</f>
        <v>-523.79999999999973</v>
      </c>
    </row>
    <row r="510" spans="2:9" x14ac:dyDescent="0.25">
      <c r="B510" t="s">
        <v>39</v>
      </c>
      <c r="C510" t="s">
        <v>11</v>
      </c>
      <c r="D510" t="s">
        <v>38</v>
      </c>
      <c r="E510" s="1">
        <v>44229</v>
      </c>
      <c r="F510" s="4">
        <v>5054</v>
      </c>
      <c r="G510">
        <v>124</v>
      </c>
      <c r="H510" s="3">
        <f>_xlfn.XLOOKUP(sales[[#This Row],[Product]],products[Product],products[Cost per box])*sales[[#This Row],[Boxes]]</f>
        <v>1232.56</v>
      </c>
      <c r="I510" s="4">
        <f>sales[[#This Row],[Revenue]]-sales[[#This Row],[Cost]]</f>
        <v>3821.44</v>
      </c>
    </row>
    <row r="511" spans="2:9" x14ac:dyDescent="0.25">
      <c r="B511" t="s">
        <v>13</v>
      </c>
      <c r="C511" t="s">
        <v>9</v>
      </c>
      <c r="D511" t="s">
        <v>50</v>
      </c>
      <c r="E511" s="1">
        <v>44229</v>
      </c>
      <c r="F511" s="4">
        <v>1652</v>
      </c>
      <c r="G511">
        <v>49</v>
      </c>
      <c r="H511" s="3">
        <f>_xlfn.XLOOKUP(sales[[#This Row],[Product]],products[Product],products[Cost per box])*sales[[#This Row],[Boxes]]</f>
        <v>608.09</v>
      </c>
      <c r="I511" s="4">
        <f>sales[[#This Row],[Revenue]]-sales[[#This Row],[Cost]]</f>
        <v>1043.9099999999999</v>
      </c>
    </row>
    <row r="512" spans="2:9" x14ac:dyDescent="0.25">
      <c r="B512" t="s">
        <v>49</v>
      </c>
      <c r="C512" t="s">
        <v>6</v>
      </c>
      <c r="D512" t="s">
        <v>47</v>
      </c>
      <c r="E512" s="1">
        <v>44229</v>
      </c>
      <c r="F512" s="4">
        <v>2947</v>
      </c>
      <c r="G512">
        <v>42</v>
      </c>
      <c r="H512" s="3">
        <f>_xlfn.XLOOKUP(sales[[#This Row],[Product]],products[Product],products[Cost per box])*sales[[#This Row],[Boxes]]</f>
        <v>220.92</v>
      </c>
      <c r="I512" s="4">
        <f>sales[[#This Row],[Revenue]]-sales[[#This Row],[Cost]]</f>
        <v>2726.08</v>
      </c>
    </row>
    <row r="513" spans="2:9" x14ac:dyDescent="0.25">
      <c r="B513" t="s">
        <v>23</v>
      </c>
      <c r="C513" t="s">
        <v>9</v>
      </c>
      <c r="D513" t="s">
        <v>7</v>
      </c>
      <c r="E513" s="1">
        <v>44229</v>
      </c>
      <c r="F513" s="4">
        <v>5040</v>
      </c>
      <c r="G513">
        <v>158</v>
      </c>
      <c r="H513" s="3">
        <f>_xlfn.XLOOKUP(sales[[#This Row],[Product]],products[Product],products[Cost per box])*sales[[#This Row],[Boxes]]</f>
        <v>813.7</v>
      </c>
      <c r="I513" s="4">
        <f>sales[[#This Row],[Revenue]]-sales[[#This Row],[Cost]]</f>
        <v>4226.3</v>
      </c>
    </row>
    <row r="514" spans="2:9" x14ac:dyDescent="0.25">
      <c r="B514" t="s">
        <v>55</v>
      </c>
      <c r="C514" t="s">
        <v>16</v>
      </c>
      <c r="D514" t="s">
        <v>35</v>
      </c>
      <c r="E514" s="1">
        <v>44229</v>
      </c>
      <c r="F514" s="4">
        <v>7021</v>
      </c>
      <c r="G514">
        <v>541</v>
      </c>
      <c r="H514" s="3">
        <f>_xlfn.XLOOKUP(sales[[#This Row],[Product]],products[Product],products[Cost per box])*sales[[#This Row],[Boxes]]</f>
        <v>1433.6499999999999</v>
      </c>
      <c r="I514" s="4">
        <f>sales[[#This Row],[Revenue]]-sales[[#This Row],[Cost]]</f>
        <v>5587.35</v>
      </c>
    </row>
    <row r="515" spans="2:9" x14ac:dyDescent="0.25">
      <c r="B515" t="s">
        <v>10</v>
      </c>
      <c r="C515" t="s">
        <v>6</v>
      </c>
      <c r="D515" t="s">
        <v>38</v>
      </c>
      <c r="E515" s="1">
        <v>44229</v>
      </c>
      <c r="F515" s="4">
        <v>8967</v>
      </c>
      <c r="G515">
        <v>374</v>
      </c>
      <c r="H515" s="3">
        <f>_xlfn.XLOOKUP(sales[[#This Row],[Product]],products[Product],products[Cost per box])*sales[[#This Row],[Boxes]]</f>
        <v>3717.56</v>
      </c>
      <c r="I515" s="4">
        <f>sales[[#This Row],[Revenue]]-sales[[#This Row],[Cost]]</f>
        <v>5249.4400000000005</v>
      </c>
    </row>
    <row r="516" spans="2:9" x14ac:dyDescent="0.25">
      <c r="B516" t="s">
        <v>56</v>
      </c>
      <c r="C516" t="s">
        <v>21</v>
      </c>
      <c r="D516" t="s">
        <v>19</v>
      </c>
      <c r="E516" s="1">
        <v>44229</v>
      </c>
      <c r="F516" s="4">
        <v>4620</v>
      </c>
      <c r="G516">
        <v>210</v>
      </c>
      <c r="H516" s="3">
        <f>_xlfn.XLOOKUP(sales[[#This Row],[Product]],products[Product],products[Cost per box])*sales[[#This Row],[Boxes]]</f>
        <v>2148.3000000000002</v>
      </c>
      <c r="I516" s="4">
        <f>sales[[#This Row],[Revenue]]-sales[[#This Row],[Cost]]</f>
        <v>2471.6999999999998</v>
      </c>
    </row>
    <row r="517" spans="2:9" x14ac:dyDescent="0.25">
      <c r="B517" t="s">
        <v>46</v>
      </c>
      <c r="C517" t="s">
        <v>6</v>
      </c>
      <c r="D517" t="s">
        <v>30</v>
      </c>
      <c r="E517" s="1">
        <v>44229</v>
      </c>
      <c r="F517" s="4">
        <v>15645</v>
      </c>
      <c r="G517">
        <v>1330</v>
      </c>
      <c r="H517" s="3">
        <f>_xlfn.XLOOKUP(sales[[#This Row],[Product]],products[Product],products[Cost per box])*sales[[#This Row],[Boxes]]</f>
        <v>4894.4000000000005</v>
      </c>
      <c r="I517" s="4">
        <f>sales[[#This Row],[Revenue]]-sales[[#This Row],[Cost]]</f>
        <v>10750.599999999999</v>
      </c>
    </row>
    <row r="518" spans="2:9" x14ac:dyDescent="0.25">
      <c r="B518" t="s">
        <v>54</v>
      </c>
      <c r="C518" t="s">
        <v>21</v>
      </c>
      <c r="D518" t="s">
        <v>19</v>
      </c>
      <c r="E518" s="1">
        <v>44229</v>
      </c>
      <c r="F518" s="4">
        <v>5873</v>
      </c>
      <c r="G518">
        <v>267</v>
      </c>
      <c r="H518" s="3">
        <f>_xlfn.XLOOKUP(sales[[#This Row],[Product]],products[Product],products[Cost per box])*sales[[#This Row],[Boxes]]</f>
        <v>2731.4100000000003</v>
      </c>
      <c r="I518" s="4">
        <f>sales[[#This Row],[Revenue]]-sales[[#This Row],[Cost]]</f>
        <v>3141.5899999999997</v>
      </c>
    </row>
    <row r="519" spans="2:9" x14ac:dyDescent="0.25">
      <c r="B519" t="s">
        <v>25</v>
      </c>
      <c r="C519" t="s">
        <v>9</v>
      </c>
      <c r="D519" t="s">
        <v>24</v>
      </c>
      <c r="E519" s="1">
        <v>44229</v>
      </c>
      <c r="F519" s="4">
        <v>6195</v>
      </c>
      <c r="G519">
        <v>564</v>
      </c>
      <c r="H519" s="3">
        <f>_xlfn.XLOOKUP(sales[[#This Row],[Product]],products[Product],products[Cost per box])*sales[[#This Row],[Boxes]]</f>
        <v>5927.64</v>
      </c>
      <c r="I519" s="4">
        <f>sales[[#This Row],[Revenue]]-sales[[#This Row],[Cost]]</f>
        <v>267.35999999999967</v>
      </c>
    </row>
    <row r="520" spans="2:9" x14ac:dyDescent="0.25">
      <c r="B520" t="s">
        <v>51</v>
      </c>
      <c r="C520" t="s">
        <v>6</v>
      </c>
      <c r="D520" t="s">
        <v>12</v>
      </c>
      <c r="E520" s="1">
        <v>44229</v>
      </c>
      <c r="F520" s="4">
        <v>1274</v>
      </c>
      <c r="G520">
        <v>51</v>
      </c>
      <c r="H520" s="3">
        <f>_xlfn.XLOOKUP(sales[[#This Row],[Product]],products[Product],products[Cost per box])*sales[[#This Row],[Boxes]]</f>
        <v>429.93</v>
      </c>
      <c r="I520" s="4">
        <f>sales[[#This Row],[Revenue]]-sales[[#This Row],[Cost]]</f>
        <v>844.06999999999994</v>
      </c>
    </row>
    <row r="521" spans="2:9" x14ac:dyDescent="0.25">
      <c r="B521" t="s">
        <v>39</v>
      </c>
      <c r="C521" t="s">
        <v>16</v>
      </c>
      <c r="D521" t="s">
        <v>26</v>
      </c>
      <c r="E521" s="1">
        <v>44229</v>
      </c>
      <c r="F521" s="4">
        <v>17976</v>
      </c>
      <c r="G521">
        <v>1820</v>
      </c>
      <c r="H521" s="3">
        <f>_xlfn.XLOOKUP(sales[[#This Row],[Product]],products[Product],products[Cost per box])*sales[[#This Row],[Boxes]]</f>
        <v>11702.6</v>
      </c>
      <c r="I521" s="4">
        <f>sales[[#This Row],[Revenue]]-sales[[#This Row],[Cost]]</f>
        <v>6273.4</v>
      </c>
    </row>
    <row r="522" spans="2:9" x14ac:dyDescent="0.25">
      <c r="B522" t="s">
        <v>33</v>
      </c>
      <c r="C522" t="s">
        <v>27</v>
      </c>
      <c r="D522" t="s">
        <v>30</v>
      </c>
      <c r="E522" s="1">
        <v>44229</v>
      </c>
      <c r="F522" s="4">
        <v>616</v>
      </c>
      <c r="G522">
        <v>39</v>
      </c>
      <c r="H522" s="3">
        <f>_xlfn.XLOOKUP(sales[[#This Row],[Product]],products[Product],products[Cost per box])*sales[[#This Row],[Boxes]]</f>
        <v>143.52000000000001</v>
      </c>
      <c r="I522" s="4">
        <f>sales[[#This Row],[Revenue]]-sales[[#This Row],[Cost]]</f>
        <v>472.48</v>
      </c>
    </row>
    <row r="523" spans="2:9" x14ac:dyDescent="0.25">
      <c r="B523" t="s">
        <v>53</v>
      </c>
      <c r="C523" t="s">
        <v>9</v>
      </c>
      <c r="D523" t="s">
        <v>38</v>
      </c>
      <c r="E523" s="1">
        <v>44229</v>
      </c>
      <c r="F523" s="4">
        <v>1729</v>
      </c>
      <c r="G523">
        <v>62</v>
      </c>
      <c r="H523" s="3">
        <f>_xlfn.XLOOKUP(sales[[#This Row],[Product]],products[Product],products[Cost per box])*sales[[#This Row],[Boxes]]</f>
        <v>616.28</v>
      </c>
      <c r="I523" s="4">
        <f>sales[[#This Row],[Revenue]]-sales[[#This Row],[Cost]]</f>
        <v>1112.72</v>
      </c>
    </row>
    <row r="524" spans="2:9" x14ac:dyDescent="0.25">
      <c r="B524" t="s">
        <v>49</v>
      </c>
      <c r="C524" t="s">
        <v>6</v>
      </c>
      <c r="D524" t="s">
        <v>52</v>
      </c>
      <c r="E524" s="1">
        <v>44230</v>
      </c>
      <c r="F524" s="4">
        <v>2128</v>
      </c>
      <c r="G524">
        <v>235</v>
      </c>
      <c r="H524" s="3">
        <f>_xlfn.XLOOKUP(sales[[#This Row],[Product]],products[Product],products[Cost per box])*sales[[#This Row],[Boxes]]</f>
        <v>780.19999999999993</v>
      </c>
      <c r="I524" s="4">
        <f>sales[[#This Row],[Revenue]]-sales[[#This Row],[Cost]]</f>
        <v>1347.8000000000002</v>
      </c>
    </row>
    <row r="525" spans="2:9" x14ac:dyDescent="0.25">
      <c r="B525" t="s">
        <v>40</v>
      </c>
      <c r="C525" t="s">
        <v>16</v>
      </c>
      <c r="D525" t="s">
        <v>22</v>
      </c>
      <c r="E525" s="1">
        <v>44230</v>
      </c>
      <c r="F525" s="4">
        <v>2716</v>
      </c>
      <c r="G525">
        <v>97</v>
      </c>
      <c r="H525" s="3">
        <f>_xlfn.XLOOKUP(sales[[#This Row],[Product]],products[Product],products[Cost per box])*sales[[#This Row],[Boxes]]</f>
        <v>797.34</v>
      </c>
      <c r="I525" s="4">
        <f>sales[[#This Row],[Revenue]]-sales[[#This Row],[Cost]]</f>
        <v>1918.6599999999999</v>
      </c>
    </row>
    <row r="526" spans="2:9" x14ac:dyDescent="0.25">
      <c r="B526" t="s">
        <v>15</v>
      </c>
      <c r="C526" t="s">
        <v>9</v>
      </c>
      <c r="D526" t="s">
        <v>42</v>
      </c>
      <c r="E526" s="1">
        <v>44230</v>
      </c>
      <c r="F526" s="4">
        <v>392</v>
      </c>
      <c r="G526">
        <v>64</v>
      </c>
      <c r="H526" s="3">
        <f>_xlfn.XLOOKUP(sales[[#This Row],[Product]],products[Product],products[Cost per box])*sales[[#This Row],[Boxes]]</f>
        <v>303.36</v>
      </c>
      <c r="I526" s="4">
        <f>sales[[#This Row],[Revenue]]-sales[[#This Row],[Cost]]</f>
        <v>88.639999999999986</v>
      </c>
    </row>
    <row r="527" spans="2:9" x14ac:dyDescent="0.25">
      <c r="B527" t="s">
        <v>29</v>
      </c>
      <c r="C527" t="s">
        <v>9</v>
      </c>
      <c r="D527" t="s">
        <v>36</v>
      </c>
      <c r="E527" s="1">
        <v>44230</v>
      </c>
      <c r="F527" s="4">
        <v>1148</v>
      </c>
      <c r="G527">
        <v>318</v>
      </c>
      <c r="H527" s="3">
        <f>_xlfn.XLOOKUP(sales[[#This Row],[Product]],products[Product],products[Cost per box])*sales[[#This Row],[Boxes]]</f>
        <v>1602.72</v>
      </c>
      <c r="I527" s="4">
        <f>sales[[#This Row],[Revenue]]-sales[[#This Row],[Cost]]</f>
        <v>-454.72</v>
      </c>
    </row>
    <row r="528" spans="2:9" x14ac:dyDescent="0.25">
      <c r="B528" t="s">
        <v>39</v>
      </c>
      <c r="C528" t="s">
        <v>11</v>
      </c>
      <c r="D528" t="s">
        <v>24</v>
      </c>
      <c r="E528" s="1">
        <v>44230</v>
      </c>
      <c r="F528" s="4">
        <v>9632</v>
      </c>
      <c r="G528">
        <v>770</v>
      </c>
      <c r="H528" s="3">
        <f>_xlfn.XLOOKUP(sales[[#This Row],[Product]],products[Product],products[Cost per box])*sales[[#This Row],[Boxes]]</f>
        <v>8092.7</v>
      </c>
      <c r="I528" s="4">
        <f>sales[[#This Row],[Revenue]]-sales[[#This Row],[Cost]]</f>
        <v>1539.3000000000002</v>
      </c>
    </row>
    <row r="529" spans="2:9" x14ac:dyDescent="0.25">
      <c r="B529" t="s">
        <v>20</v>
      </c>
      <c r="C529" t="s">
        <v>6</v>
      </c>
      <c r="D529" t="s">
        <v>35</v>
      </c>
      <c r="E529" s="1">
        <v>44230</v>
      </c>
      <c r="F529" s="4">
        <v>3983</v>
      </c>
      <c r="G529">
        <v>290</v>
      </c>
      <c r="H529" s="3">
        <f>_xlfn.XLOOKUP(sales[[#This Row],[Product]],products[Product],products[Cost per box])*sales[[#This Row],[Boxes]]</f>
        <v>768.5</v>
      </c>
      <c r="I529" s="4">
        <f>sales[[#This Row],[Revenue]]-sales[[#This Row],[Cost]]</f>
        <v>3214.5</v>
      </c>
    </row>
    <row r="530" spans="2:9" x14ac:dyDescent="0.25">
      <c r="B530" t="s">
        <v>18</v>
      </c>
      <c r="C530" t="s">
        <v>27</v>
      </c>
      <c r="D530" t="s">
        <v>19</v>
      </c>
      <c r="E530" s="1">
        <v>44230</v>
      </c>
      <c r="F530" s="4">
        <v>476</v>
      </c>
      <c r="G530">
        <v>458</v>
      </c>
      <c r="H530" s="3">
        <f>_xlfn.XLOOKUP(sales[[#This Row],[Product]],products[Product],products[Cost per box])*sales[[#This Row],[Boxes]]</f>
        <v>4685.34</v>
      </c>
      <c r="I530" s="4">
        <f>sales[[#This Row],[Revenue]]-sales[[#This Row],[Cost]]</f>
        <v>-4209.34</v>
      </c>
    </row>
    <row r="531" spans="2:9" x14ac:dyDescent="0.25">
      <c r="B531" t="s">
        <v>37</v>
      </c>
      <c r="C531" t="s">
        <v>9</v>
      </c>
      <c r="D531" t="s">
        <v>14</v>
      </c>
      <c r="E531" s="1">
        <v>44230</v>
      </c>
      <c r="F531" s="4">
        <v>6783</v>
      </c>
      <c r="G531">
        <v>246</v>
      </c>
      <c r="H531" s="3">
        <f>_xlfn.XLOOKUP(sales[[#This Row],[Product]],products[Product],products[Cost per box])*sales[[#This Row],[Boxes]]</f>
        <v>1552.26</v>
      </c>
      <c r="I531" s="4">
        <f>sales[[#This Row],[Revenue]]-sales[[#This Row],[Cost]]</f>
        <v>5230.74</v>
      </c>
    </row>
    <row r="532" spans="2:9" x14ac:dyDescent="0.25">
      <c r="B532" t="s">
        <v>40</v>
      </c>
      <c r="C532" t="s">
        <v>11</v>
      </c>
      <c r="D532" t="s">
        <v>50</v>
      </c>
      <c r="E532" s="1">
        <v>44230</v>
      </c>
      <c r="F532" s="4">
        <v>9233</v>
      </c>
      <c r="G532">
        <v>119</v>
      </c>
      <c r="H532" s="3">
        <f>_xlfn.XLOOKUP(sales[[#This Row],[Product]],products[Product],products[Cost per box])*sales[[#This Row],[Boxes]]</f>
        <v>1476.79</v>
      </c>
      <c r="I532" s="4">
        <f>sales[[#This Row],[Revenue]]-sales[[#This Row],[Cost]]</f>
        <v>7756.21</v>
      </c>
    </row>
    <row r="533" spans="2:9" x14ac:dyDescent="0.25">
      <c r="B533" t="s">
        <v>29</v>
      </c>
      <c r="C533" t="s">
        <v>6</v>
      </c>
      <c r="D533" t="s">
        <v>24</v>
      </c>
      <c r="E533" s="1">
        <v>44230</v>
      </c>
      <c r="F533" s="4">
        <v>12222</v>
      </c>
      <c r="G533">
        <v>180</v>
      </c>
      <c r="H533" s="3">
        <f>_xlfn.XLOOKUP(sales[[#This Row],[Product]],products[Product],products[Cost per box])*sales[[#This Row],[Boxes]]</f>
        <v>1891.8</v>
      </c>
      <c r="I533" s="4">
        <f>sales[[#This Row],[Revenue]]-sales[[#This Row],[Cost]]</f>
        <v>10330.200000000001</v>
      </c>
    </row>
    <row r="534" spans="2:9" x14ac:dyDescent="0.25">
      <c r="B534" t="s">
        <v>29</v>
      </c>
      <c r="C534" t="s">
        <v>21</v>
      </c>
      <c r="D534" t="s">
        <v>31</v>
      </c>
      <c r="E534" s="1">
        <v>44230</v>
      </c>
      <c r="F534" s="4">
        <v>5397</v>
      </c>
      <c r="G534">
        <v>70</v>
      </c>
      <c r="H534" s="3">
        <f>_xlfn.XLOOKUP(sales[[#This Row],[Product]],products[Product],products[Cost per box])*sales[[#This Row],[Boxes]]</f>
        <v>400.4</v>
      </c>
      <c r="I534" s="4">
        <f>sales[[#This Row],[Revenue]]-sales[[#This Row],[Cost]]</f>
        <v>4996.6000000000004</v>
      </c>
    </row>
    <row r="535" spans="2:9" x14ac:dyDescent="0.25">
      <c r="B535" t="s">
        <v>49</v>
      </c>
      <c r="C535" t="s">
        <v>6</v>
      </c>
      <c r="D535" t="s">
        <v>35</v>
      </c>
      <c r="E535" s="1">
        <v>44230</v>
      </c>
      <c r="F535" s="4">
        <v>4830</v>
      </c>
      <c r="G535">
        <v>284</v>
      </c>
      <c r="H535" s="3">
        <f>_xlfn.XLOOKUP(sales[[#This Row],[Product]],products[Product],products[Cost per box])*sales[[#This Row],[Boxes]]</f>
        <v>752.6</v>
      </c>
      <c r="I535" s="4">
        <f>sales[[#This Row],[Revenue]]-sales[[#This Row],[Cost]]</f>
        <v>4077.4</v>
      </c>
    </row>
    <row r="536" spans="2:9" x14ac:dyDescent="0.25">
      <c r="B536" t="s">
        <v>29</v>
      </c>
      <c r="C536" t="s">
        <v>9</v>
      </c>
      <c r="D536" t="s">
        <v>52</v>
      </c>
      <c r="E536" s="1">
        <v>44230</v>
      </c>
      <c r="F536" s="4">
        <v>5845</v>
      </c>
      <c r="G536">
        <v>358</v>
      </c>
      <c r="H536" s="3">
        <f>_xlfn.XLOOKUP(sales[[#This Row],[Product]],products[Product],products[Cost per box])*sales[[#This Row],[Boxes]]</f>
        <v>1188.56</v>
      </c>
      <c r="I536" s="4">
        <f>sales[[#This Row],[Revenue]]-sales[[#This Row],[Cost]]</f>
        <v>4656.4400000000005</v>
      </c>
    </row>
    <row r="537" spans="2:9" x14ac:dyDescent="0.25">
      <c r="B537" t="s">
        <v>46</v>
      </c>
      <c r="C537" t="s">
        <v>11</v>
      </c>
      <c r="D537" t="s">
        <v>50</v>
      </c>
      <c r="E537" s="1">
        <v>44230</v>
      </c>
      <c r="F537" s="4">
        <v>1113</v>
      </c>
      <c r="G537">
        <v>23</v>
      </c>
      <c r="H537" s="3">
        <f>_xlfn.XLOOKUP(sales[[#This Row],[Product]],products[Product],products[Cost per box])*sales[[#This Row],[Boxes]]</f>
        <v>285.43</v>
      </c>
      <c r="I537" s="4">
        <f>sales[[#This Row],[Revenue]]-sales[[#This Row],[Cost]]</f>
        <v>827.56999999999994</v>
      </c>
    </row>
    <row r="538" spans="2:9" x14ac:dyDescent="0.25">
      <c r="B538" t="s">
        <v>40</v>
      </c>
      <c r="C538" t="s">
        <v>16</v>
      </c>
      <c r="D538" t="s">
        <v>12</v>
      </c>
      <c r="E538" s="1">
        <v>44230</v>
      </c>
      <c r="F538" s="4">
        <v>672</v>
      </c>
      <c r="G538">
        <v>671</v>
      </c>
      <c r="H538" s="3">
        <f>_xlfn.XLOOKUP(sales[[#This Row],[Product]],products[Product],products[Cost per box])*sales[[#This Row],[Boxes]]</f>
        <v>5656.53</v>
      </c>
      <c r="I538" s="4">
        <f>sales[[#This Row],[Revenue]]-sales[[#This Row],[Cost]]</f>
        <v>-4984.53</v>
      </c>
    </row>
    <row r="539" spans="2:9" x14ac:dyDescent="0.25">
      <c r="B539" t="s">
        <v>20</v>
      </c>
      <c r="C539" t="s">
        <v>16</v>
      </c>
      <c r="D539" t="s">
        <v>24</v>
      </c>
      <c r="E539" s="1">
        <v>44230</v>
      </c>
      <c r="F539" s="4">
        <v>6986</v>
      </c>
      <c r="G539">
        <v>499</v>
      </c>
      <c r="H539" s="3">
        <f>_xlfn.XLOOKUP(sales[[#This Row],[Product]],products[Product],products[Cost per box])*sales[[#This Row],[Boxes]]</f>
        <v>5244.49</v>
      </c>
      <c r="I539" s="4">
        <f>sales[[#This Row],[Revenue]]-sales[[#This Row],[Cost]]</f>
        <v>1741.5100000000002</v>
      </c>
    </row>
    <row r="540" spans="2:9" x14ac:dyDescent="0.25">
      <c r="B540" t="s">
        <v>15</v>
      </c>
      <c r="C540" t="s">
        <v>9</v>
      </c>
      <c r="D540" t="s">
        <v>17</v>
      </c>
      <c r="E540" s="1">
        <v>44230</v>
      </c>
      <c r="F540" s="4">
        <v>20167</v>
      </c>
      <c r="G540">
        <v>1120</v>
      </c>
      <c r="H540" s="3">
        <f>_xlfn.XLOOKUP(sales[[#This Row],[Product]],products[Product],products[Cost per box])*sales[[#This Row],[Boxes]]</f>
        <v>7616</v>
      </c>
      <c r="I540" s="4">
        <f>sales[[#This Row],[Revenue]]-sales[[#This Row],[Cost]]</f>
        <v>12551</v>
      </c>
    </row>
    <row r="541" spans="2:9" x14ac:dyDescent="0.25">
      <c r="B541" t="s">
        <v>51</v>
      </c>
      <c r="C541" t="s">
        <v>9</v>
      </c>
      <c r="D541" t="s">
        <v>35</v>
      </c>
      <c r="E541" s="1">
        <v>44230</v>
      </c>
      <c r="F541" s="4">
        <v>3976</v>
      </c>
      <c r="G541">
        <v>663</v>
      </c>
      <c r="H541" s="3">
        <f>_xlfn.XLOOKUP(sales[[#This Row],[Product]],products[Product],products[Cost per box])*sales[[#This Row],[Boxes]]</f>
        <v>1756.95</v>
      </c>
      <c r="I541" s="4">
        <f>sales[[#This Row],[Revenue]]-sales[[#This Row],[Cost]]</f>
        <v>2219.0500000000002</v>
      </c>
    </row>
    <row r="542" spans="2:9" x14ac:dyDescent="0.25">
      <c r="B542" t="s">
        <v>49</v>
      </c>
      <c r="C542" t="s">
        <v>11</v>
      </c>
      <c r="D542" t="s">
        <v>12</v>
      </c>
      <c r="E542" s="1">
        <v>44230</v>
      </c>
      <c r="F542" s="4">
        <v>4984</v>
      </c>
      <c r="G542">
        <v>217</v>
      </c>
      <c r="H542" s="3">
        <f>_xlfn.XLOOKUP(sales[[#This Row],[Product]],products[Product],products[Cost per box])*sales[[#This Row],[Boxes]]</f>
        <v>1829.31</v>
      </c>
      <c r="I542" s="4">
        <f>sales[[#This Row],[Revenue]]-sales[[#This Row],[Cost]]</f>
        <v>3154.69</v>
      </c>
    </row>
    <row r="543" spans="2:9" x14ac:dyDescent="0.25">
      <c r="B543" t="s">
        <v>41</v>
      </c>
      <c r="C543" t="s">
        <v>9</v>
      </c>
      <c r="D543" t="s">
        <v>42</v>
      </c>
      <c r="E543" s="1">
        <v>44230</v>
      </c>
      <c r="F543" s="4">
        <v>7259</v>
      </c>
      <c r="G543">
        <v>427</v>
      </c>
      <c r="H543" s="3">
        <f>_xlfn.XLOOKUP(sales[[#This Row],[Product]],products[Product],products[Cost per box])*sales[[#This Row],[Boxes]]</f>
        <v>2023.98</v>
      </c>
      <c r="I543" s="4">
        <f>sales[[#This Row],[Revenue]]-sales[[#This Row],[Cost]]</f>
        <v>5235.0200000000004</v>
      </c>
    </row>
    <row r="544" spans="2:9" x14ac:dyDescent="0.25">
      <c r="B544" t="s">
        <v>46</v>
      </c>
      <c r="C544" t="s">
        <v>6</v>
      </c>
      <c r="D544" t="s">
        <v>17</v>
      </c>
      <c r="E544" s="1">
        <v>44230</v>
      </c>
      <c r="F544" s="4">
        <v>7238</v>
      </c>
      <c r="G544">
        <v>381</v>
      </c>
      <c r="H544" s="3">
        <f>_xlfn.XLOOKUP(sales[[#This Row],[Product]],products[Product],products[Cost per box])*sales[[#This Row],[Boxes]]</f>
        <v>2590.7999999999997</v>
      </c>
      <c r="I544" s="4">
        <f>sales[[#This Row],[Revenue]]-sales[[#This Row],[Cost]]</f>
        <v>4647.2000000000007</v>
      </c>
    </row>
    <row r="545" spans="2:9" x14ac:dyDescent="0.25">
      <c r="B545" t="s">
        <v>49</v>
      </c>
      <c r="C545" t="s">
        <v>9</v>
      </c>
      <c r="D545" t="s">
        <v>22</v>
      </c>
      <c r="E545" s="1">
        <v>44230</v>
      </c>
      <c r="F545" s="4">
        <v>4004</v>
      </c>
      <c r="G545">
        <v>161</v>
      </c>
      <c r="H545" s="3">
        <f>_xlfn.XLOOKUP(sales[[#This Row],[Product]],products[Product],products[Cost per box])*sales[[#This Row],[Boxes]]</f>
        <v>1323.42</v>
      </c>
      <c r="I545" s="4">
        <f>sales[[#This Row],[Revenue]]-sales[[#This Row],[Cost]]</f>
        <v>2680.58</v>
      </c>
    </row>
    <row r="546" spans="2:9" x14ac:dyDescent="0.25">
      <c r="B546" t="s">
        <v>53</v>
      </c>
      <c r="C546" t="s">
        <v>16</v>
      </c>
      <c r="D546" t="s">
        <v>14</v>
      </c>
      <c r="E546" s="1">
        <v>44230</v>
      </c>
      <c r="F546" s="4">
        <v>1372</v>
      </c>
      <c r="G546">
        <v>48</v>
      </c>
      <c r="H546" s="3">
        <f>_xlfn.XLOOKUP(sales[[#This Row],[Product]],products[Product],products[Cost per box])*sales[[#This Row],[Boxes]]</f>
        <v>302.88</v>
      </c>
      <c r="I546" s="4">
        <f>sales[[#This Row],[Revenue]]-sales[[#This Row],[Cost]]</f>
        <v>1069.1199999999999</v>
      </c>
    </row>
    <row r="547" spans="2:9" x14ac:dyDescent="0.25">
      <c r="B547" t="s">
        <v>57</v>
      </c>
      <c r="C547" t="s">
        <v>21</v>
      </c>
      <c r="D547" t="s">
        <v>52</v>
      </c>
      <c r="E547" s="1">
        <v>44230</v>
      </c>
      <c r="F547" s="4">
        <v>2226</v>
      </c>
      <c r="G547">
        <v>83</v>
      </c>
      <c r="H547" s="3">
        <f>_xlfn.XLOOKUP(sales[[#This Row],[Product]],products[Product],products[Cost per box])*sales[[#This Row],[Boxes]]</f>
        <v>275.56</v>
      </c>
      <c r="I547" s="4">
        <f>sales[[#This Row],[Revenue]]-sales[[#This Row],[Cost]]</f>
        <v>1950.44</v>
      </c>
    </row>
    <row r="548" spans="2:9" x14ac:dyDescent="0.25">
      <c r="B548" t="s">
        <v>57</v>
      </c>
      <c r="C548" t="s">
        <v>27</v>
      </c>
      <c r="D548" t="s">
        <v>24</v>
      </c>
      <c r="E548" s="1">
        <v>44230</v>
      </c>
      <c r="F548" s="4">
        <v>182</v>
      </c>
      <c r="G548">
        <v>23</v>
      </c>
      <c r="H548" s="3">
        <f>_xlfn.XLOOKUP(sales[[#This Row],[Product]],products[Product],products[Cost per box])*sales[[#This Row],[Boxes]]</f>
        <v>241.73</v>
      </c>
      <c r="I548" s="4">
        <f>sales[[#This Row],[Revenue]]-sales[[#This Row],[Cost]]</f>
        <v>-59.72999999999999</v>
      </c>
    </row>
    <row r="549" spans="2:9" x14ac:dyDescent="0.25">
      <c r="B549" t="s">
        <v>10</v>
      </c>
      <c r="C549" t="s">
        <v>27</v>
      </c>
      <c r="D549" t="s">
        <v>22</v>
      </c>
      <c r="E549" s="1">
        <v>44231</v>
      </c>
      <c r="F549" s="4">
        <v>1442</v>
      </c>
      <c r="G549">
        <v>454</v>
      </c>
      <c r="H549" s="3">
        <f>_xlfn.XLOOKUP(sales[[#This Row],[Product]],products[Product],products[Cost per box])*sales[[#This Row],[Boxes]]</f>
        <v>3731.88</v>
      </c>
      <c r="I549" s="4">
        <f>sales[[#This Row],[Revenue]]-sales[[#This Row],[Cost]]</f>
        <v>-2289.88</v>
      </c>
    </row>
    <row r="550" spans="2:9" x14ac:dyDescent="0.25">
      <c r="B550" t="s">
        <v>10</v>
      </c>
      <c r="C550" t="s">
        <v>21</v>
      </c>
      <c r="D550" t="s">
        <v>19</v>
      </c>
      <c r="E550" s="1">
        <v>44231</v>
      </c>
      <c r="F550" s="4">
        <v>8050</v>
      </c>
      <c r="G550">
        <v>170</v>
      </c>
      <c r="H550" s="3">
        <f>_xlfn.XLOOKUP(sales[[#This Row],[Product]],products[Product],products[Cost per box])*sales[[#This Row],[Boxes]]</f>
        <v>1739.1000000000001</v>
      </c>
      <c r="I550" s="4">
        <f>sales[[#This Row],[Revenue]]-sales[[#This Row],[Cost]]</f>
        <v>6310.9</v>
      </c>
    </row>
    <row r="551" spans="2:9" x14ac:dyDescent="0.25">
      <c r="B551" t="s">
        <v>41</v>
      </c>
      <c r="C551" t="s">
        <v>6</v>
      </c>
      <c r="D551" t="s">
        <v>42</v>
      </c>
      <c r="E551" s="1">
        <v>44231</v>
      </c>
      <c r="F551" s="4">
        <v>6419</v>
      </c>
      <c r="G551">
        <v>198</v>
      </c>
      <c r="H551" s="3">
        <f>_xlfn.XLOOKUP(sales[[#This Row],[Product]],products[Product],products[Cost per box])*sales[[#This Row],[Boxes]]</f>
        <v>938.5200000000001</v>
      </c>
      <c r="I551" s="4">
        <f>sales[[#This Row],[Revenue]]-sales[[#This Row],[Cost]]</f>
        <v>5480.48</v>
      </c>
    </row>
    <row r="552" spans="2:9" x14ac:dyDescent="0.25">
      <c r="B552" t="s">
        <v>40</v>
      </c>
      <c r="C552" t="s">
        <v>21</v>
      </c>
      <c r="D552" t="s">
        <v>7</v>
      </c>
      <c r="E552" s="1">
        <v>44231</v>
      </c>
      <c r="F552" s="4">
        <v>5516</v>
      </c>
      <c r="G552">
        <v>20</v>
      </c>
      <c r="H552" s="3">
        <f>_xlfn.XLOOKUP(sales[[#This Row],[Product]],products[Product],products[Cost per box])*sales[[#This Row],[Boxes]]</f>
        <v>103</v>
      </c>
      <c r="I552" s="4">
        <f>sales[[#This Row],[Revenue]]-sales[[#This Row],[Cost]]</f>
        <v>5413</v>
      </c>
    </row>
    <row r="553" spans="2:9" x14ac:dyDescent="0.25">
      <c r="B553" t="s">
        <v>49</v>
      </c>
      <c r="C553" t="s">
        <v>6</v>
      </c>
      <c r="D553" t="s">
        <v>7</v>
      </c>
      <c r="E553" s="1">
        <v>44231</v>
      </c>
      <c r="F553" s="4">
        <v>6685</v>
      </c>
      <c r="G553">
        <v>840</v>
      </c>
      <c r="H553" s="3">
        <f>_xlfn.XLOOKUP(sales[[#This Row],[Product]],products[Product],products[Cost per box])*sales[[#This Row],[Boxes]]</f>
        <v>4326</v>
      </c>
      <c r="I553" s="4">
        <f>sales[[#This Row],[Revenue]]-sales[[#This Row],[Cost]]</f>
        <v>2359</v>
      </c>
    </row>
    <row r="554" spans="2:9" x14ac:dyDescent="0.25">
      <c r="B554" t="s">
        <v>18</v>
      </c>
      <c r="C554" t="s">
        <v>11</v>
      </c>
      <c r="D554" t="s">
        <v>30</v>
      </c>
      <c r="E554" s="1">
        <v>44231</v>
      </c>
      <c r="F554" s="4">
        <v>1120</v>
      </c>
      <c r="G554">
        <v>152</v>
      </c>
      <c r="H554" s="3">
        <f>_xlfn.XLOOKUP(sales[[#This Row],[Product]],products[Product],products[Cost per box])*sales[[#This Row],[Boxes]]</f>
        <v>559.36</v>
      </c>
      <c r="I554" s="4">
        <f>sales[[#This Row],[Revenue]]-sales[[#This Row],[Cost]]</f>
        <v>560.64</v>
      </c>
    </row>
    <row r="555" spans="2:9" x14ac:dyDescent="0.25">
      <c r="B555" t="s">
        <v>25</v>
      </c>
      <c r="C555" t="s">
        <v>27</v>
      </c>
      <c r="D555" t="s">
        <v>19</v>
      </c>
      <c r="E555" s="1">
        <v>44231</v>
      </c>
      <c r="F555" s="4">
        <v>5936</v>
      </c>
      <c r="G555">
        <v>268</v>
      </c>
      <c r="H555" s="3">
        <f>_xlfn.XLOOKUP(sales[[#This Row],[Product]],products[Product],products[Cost per box])*sales[[#This Row],[Boxes]]</f>
        <v>2741.6400000000003</v>
      </c>
      <c r="I555" s="4">
        <f>sales[[#This Row],[Revenue]]-sales[[#This Row],[Cost]]</f>
        <v>3194.3599999999997</v>
      </c>
    </row>
    <row r="556" spans="2:9" x14ac:dyDescent="0.25">
      <c r="B556" t="s">
        <v>5</v>
      </c>
      <c r="C556" t="s">
        <v>27</v>
      </c>
      <c r="D556" t="s">
        <v>22</v>
      </c>
      <c r="E556" s="1">
        <v>44231</v>
      </c>
      <c r="F556" s="4">
        <v>5789</v>
      </c>
      <c r="G556">
        <v>305</v>
      </c>
      <c r="H556" s="3">
        <f>_xlfn.XLOOKUP(sales[[#This Row],[Product]],products[Product],products[Cost per box])*sales[[#This Row],[Boxes]]</f>
        <v>2507.1000000000004</v>
      </c>
      <c r="I556" s="4">
        <f>sales[[#This Row],[Revenue]]-sales[[#This Row],[Cost]]</f>
        <v>3281.8999999999996</v>
      </c>
    </row>
    <row r="557" spans="2:9" x14ac:dyDescent="0.25">
      <c r="B557" t="s">
        <v>34</v>
      </c>
      <c r="C557" t="s">
        <v>11</v>
      </c>
      <c r="D557" t="s">
        <v>45</v>
      </c>
      <c r="E557" s="1">
        <v>44231</v>
      </c>
      <c r="F557" s="4">
        <v>4130</v>
      </c>
      <c r="G557">
        <v>63</v>
      </c>
      <c r="H557" s="3">
        <f>_xlfn.XLOOKUP(sales[[#This Row],[Product]],products[Product],products[Cost per box])*sales[[#This Row],[Boxes]]</f>
        <v>486.99</v>
      </c>
      <c r="I557" s="4">
        <f>sales[[#This Row],[Revenue]]-sales[[#This Row],[Cost]]</f>
        <v>3643.01</v>
      </c>
    </row>
    <row r="558" spans="2:9" x14ac:dyDescent="0.25">
      <c r="B558" t="s">
        <v>15</v>
      </c>
      <c r="C558" t="s">
        <v>11</v>
      </c>
      <c r="D558" t="s">
        <v>28</v>
      </c>
      <c r="E558" s="1">
        <v>44231</v>
      </c>
      <c r="F558" s="4">
        <v>343</v>
      </c>
      <c r="G558">
        <v>165</v>
      </c>
      <c r="H558" s="3">
        <f>_xlfn.XLOOKUP(sales[[#This Row],[Product]],products[Product],products[Cost per box])*sales[[#This Row],[Boxes]]</f>
        <v>455.4</v>
      </c>
      <c r="I558" s="4">
        <f>sales[[#This Row],[Revenue]]-sales[[#This Row],[Cost]]</f>
        <v>-112.39999999999998</v>
      </c>
    </row>
    <row r="559" spans="2:9" x14ac:dyDescent="0.25">
      <c r="B559" t="s">
        <v>10</v>
      </c>
      <c r="C559" t="s">
        <v>6</v>
      </c>
      <c r="D559" t="s">
        <v>19</v>
      </c>
      <c r="E559" s="1">
        <v>44231</v>
      </c>
      <c r="F559" s="4">
        <v>6230</v>
      </c>
      <c r="G559">
        <v>46</v>
      </c>
      <c r="H559" s="3">
        <f>_xlfn.XLOOKUP(sales[[#This Row],[Product]],products[Product],products[Cost per box])*sales[[#This Row],[Boxes]]</f>
        <v>470.58000000000004</v>
      </c>
      <c r="I559" s="4">
        <f>sales[[#This Row],[Revenue]]-sales[[#This Row],[Cost]]</f>
        <v>5759.42</v>
      </c>
    </row>
    <row r="560" spans="2:9" x14ac:dyDescent="0.25">
      <c r="B560" t="s">
        <v>18</v>
      </c>
      <c r="C560" t="s">
        <v>6</v>
      </c>
      <c r="D560" t="s">
        <v>17</v>
      </c>
      <c r="E560" s="1">
        <v>44231</v>
      </c>
      <c r="F560" s="4">
        <v>231</v>
      </c>
      <c r="G560">
        <v>230</v>
      </c>
      <c r="H560" s="3">
        <f>_xlfn.XLOOKUP(sales[[#This Row],[Product]],products[Product],products[Cost per box])*sales[[#This Row],[Boxes]]</f>
        <v>1564</v>
      </c>
      <c r="I560" s="4">
        <f>sales[[#This Row],[Revenue]]-sales[[#This Row],[Cost]]</f>
        <v>-1333</v>
      </c>
    </row>
    <row r="561" spans="2:9" x14ac:dyDescent="0.25">
      <c r="B561" t="s">
        <v>51</v>
      </c>
      <c r="C561" t="s">
        <v>9</v>
      </c>
      <c r="D561" t="s">
        <v>42</v>
      </c>
      <c r="E561" s="1">
        <v>44231</v>
      </c>
      <c r="F561" s="4">
        <v>7518</v>
      </c>
      <c r="G561">
        <v>97</v>
      </c>
      <c r="H561" s="3">
        <f>_xlfn.XLOOKUP(sales[[#This Row],[Product]],products[Product],products[Cost per box])*sales[[#This Row],[Boxes]]</f>
        <v>459.78000000000003</v>
      </c>
      <c r="I561" s="4">
        <f>sales[[#This Row],[Revenue]]-sales[[#This Row],[Cost]]</f>
        <v>7058.22</v>
      </c>
    </row>
    <row r="562" spans="2:9" x14ac:dyDescent="0.25">
      <c r="B562" t="s">
        <v>46</v>
      </c>
      <c r="C562" t="s">
        <v>21</v>
      </c>
      <c r="D562" t="s">
        <v>28</v>
      </c>
      <c r="E562" s="1">
        <v>44231</v>
      </c>
      <c r="F562" s="4">
        <v>7091</v>
      </c>
      <c r="G562">
        <v>337</v>
      </c>
      <c r="H562" s="3">
        <f>_xlfn.XLOOKUP(sales[[#This Row],[Product]],products[Product],products[Cost per box])*sales[[#This Row],[Boxes]]</f>
        <v>930.11999999999989</v>
      </c>
      <c r="I562" s="4">
        <f>sales[[#This Row],[Revenue]]-sales[[#This Row],[Cost]]</f>
        <v>6160.88</v>
      </c>
    </row>
    <row r="563" spans="2:9" x14ac:dyDescent="0.25">
      <c r="B563" t="s">
        <v>10</v>
      </c>
      <c r="C563" t="s">
        <v>11</v>
      </c>
      <c r="D563" t="s">
        <v>17</v>
      </c>
      <c r="E563" s="1">
        <v>44231</v>
      </c>
      <c r="F563" s="4">
        <v>1267</v>
      </c>
      <c r="G563">
        <v>318</v>
      </c>
      <c r="H563" s="3">
        <f>_xlfn.XLOOKUP(sales[[#This Row],[Product]],products[Product],products[Cost per box])*sales[[#This Row],[Boxes]]</f>
        <v>2162.4</v>
      </c>
      <c r="I563" s="4">
        <f>sales[[#This Row],[Revenue]]-sales[[#This Row],[Cost]]</f>
        <v>-895.40000000000009</v>
      </c>
    </row>
    <row r="564" spans="2:9" x14ac:dyDescent="0.25">
      <c r="B564" t="s">
        <v>33</v>
      </c>
      <c r="C564" t="s">
        <v>21</v>
      </c>
      <c r="D564" t="s">
        <v>14</v>
      </c>
      <c r="E564" s="1">
        <v>44231</v>
      </c>
      <c r="F564" s="4">
        <v>3213</v>
      </c>
      <c r="G564">
        <v>308</v>
      </c>
      <c r="H564" s="3">
        <f>_xlfn.XLOOKUP(sales[[#This Row],[Product]],products[Product],products[Cost per box])*sales[[#This Row],[Boxes]]</f>
        <v>1943.4799999999998</v>
      </c>
      <c r="I564" s="4">
        <f>sales[[#This Row],[Revenue]]-sales[[#This Row],[Cost]]</f>
        <v>1269.5200000000002</v>
      </c>
    </row>
    <row r="565" spans="2:9" x14ac:dyDescent="0.25">
      <c r="B565" t="s">
        <v>33</v>
      </c>
      <c r="C565" t="s">
        <v>9</v>
      </c>
      <c r="D565" t="s">
        <v>22</v>
      </c>
      <c r="E565" s="1">
        <v>44231</v>
      </c>
      <c r="F565" s="4">
        <v>3255</v>
      </c>
      <c r="G565">
        <v>322</v>
      </c>
      <c r="H565" s="3">
        <f>_xlfn.XLOOKUP(sales[[#This Row],[Product]],products[Product],products[Cost per box])*sales[[#This Row],[Boxes]]</f>
        <v>2646.84</v>
      </c>
      <c r="I565" s="4">
        <f>sales[[#This Row],[Revenue]]-sales[[#This Row],[Cost]]</f>
        <v>608.15999999999985</v>
      </c>
    </row>
    <row r="566" spans="2:9" x14ac:dyDescent="0.25">
      <c r="B566" t="s">
        <v>10</v>
      </c>
      <c r="C566" t="s">
        <v>9</v>
      </c>
      <c r="D566" t="s">
        <v>43</v>
      </c>
      <c r="E566" s="1">
        <v>44231</v>
      </c>
      <c r="F566" s="4">
        <v>13398</v>
      </c>
      <c r="G566">
        <v>268</v>
      </c>
      <c r="H566" s="3">
        <f>_xlfn.XLOOKUP(sales[[#This Row],[Product]],products[Product],products[Cost per box])*sales[[#This Row],[Boxes]]</f>
        <v>1031.8</v>
      </c>
      <c r="I566" s="4">
        <f>sales[[#This Row],[Revenue]]-sales[[#This Row],[Cost]]</f>
        <v>12366.2</v>
      </c>
    </row>
    <row r="567" spans="2:9" x14ac:dyDescent="0.25">
      <c r="B567" t="s">
        <v>46</v>
      </c>
      <c r="C567" t="s">
        <v>6</v>
      </c>
      <c r="D567" t="s">
        <v>28</v>
      </c>
      <c r="E567" s="1">
        <v>44231</v>
      </c>
      <c r="F567" s="4">
        <v>2275</v>
      </c>
      <c r="G567">
        <v>188</v>
      </c>
      <c r="H567" s="3">
        <f>_xlfn.XLOOKUP(sales[[#This Row],[Product]],products[Product],products[Cost per box])*sales[[#This Row],[Boxes]]</f>
        <v>518.88</v>
      </c>
      <c r="I567" s="4">
        <f>sales[[#This Row],[Revenue]]-sales[[#This Row],[Cost]]</f>
        <v>1756.12</v>
      </c>
    </row>
    <row r="568" spans="2:9" x14ac:dyDescent="0.25">
      <c r="B568" t="s">
        <v>51</v>
      </c>
      <c r="C568" t="s">
        <v>11</v>
      </c>
      <c r="D568" t="s">
        <v>52</v>
      </c>
      <c r="E568" s="1">
        <v>44231</v>
      </c>
      <c r="F568" s="4">
        <v>2779</v>
      </c>
      <c r="G568">
        <v>321</v>
      </c>
      <c r="H568" s="3">
        <f>_xlfn.XLOOKUP(sales[[#This Row],[Product]],products[Product],products[Cost per box])*sales[[#This Row],[Boxes]]</f>
        <v>1065.72</v>
      </c>
      <c r="I568" s="4">
        <f>sales[[#This Row],[Revenue]]-sales[[#This Row],[Cost]]</f>
        <v>1713.28</v>
      </c>
    </row>
    <row r="569" spans="2:9" x14ac:dyDescent="0.25">
      <c r="B569" t="s">
        <v>29</v>
      </c>
      <c r="C569" t="s">
        <v>16</v>
      </c>
      <c r="D569" t="s">
        <v>28</v>
      </c>
      <c r="E569" s="1">
        <v>44231</v>
      </c>
      <c r="F569" s="4">
        <v>427</v>
      </c>
      <c r="G569">
        <v>129</v>
      </c>
      <c r="H569" s="3">
        <f>_xlfn.XLOOKUP(sales[[#This Row],[Product]],products[Product],products[Cost per box])*sales[[#This Row],[Boxes]]</f>
        <v>356.03999999999996</v>
      </c>
      <c r="I569" s="4">
        <f>sales[[#This Row],[Revenue]]-sales[[#This Row],[Cost]]</f>
        <v>70.960000000000036</v>
      </c>
    </row>
    <row r="570" spans="2:9" x14ac:dyDescent="0.25">
      <c r="B570" t="s">
        <v>8</v>
      </c>
      <c r="C570" t="s">
        <v>21</v>
      </c>
      <c r="D570" t="s">
        <v>31</v>
      </c>
      <c r="E570" s="1">
        <v>44231</v>
      </c>
      <c r="F570" s="4">
        <v>2037</v>
      </c>
      <c r="G570">
        <v>31</v>
      </c>
      <c r="H570" s="3">
        <f>_xlfn.XLOOKUP(sales[[#This Row],[Product]],products[Product],products[Cost per box])*sales[[#This Row],[Boxes]]</f>
        <v>177.32</v>
      </c>
      <c r="I570" s="4">
        <f>sales[[#This Row],[Revenue]]-sales[[#This Row],[Cost]]</f>
        <v>1859.68</v>
      </c>
    </row>
    <row r="571" spans="2:9" x14ac:dyDescent="0.25">
      <c r="B571" t="s">
        <v>8</v>
      </c>
      <c r="C571" t="s">
        <v>16</v>
      </c>
      <c r="D571" t="s">
        <v>42</v>
      </c>
      <c r="E571" s="1">
        <v>44231</v>
      </c>
      <c r="F571" s="4">
        <v>2576</v>
      </c>
      <c r="G571">
        <v>253</v>
      </c>
      <c r="H571" s="3">
        <f>_xlfn.XLOOKUP(sales[[#This Row],[Product]],products[Product],products[Cost per box])*sales[[#This Row],[Boxes]]</f>
        <v>1199.22</v>
      </c>
      <c r="I571" s="4">
        <f>sales[[#This Row],[Revenue]]-sales[[#This Row],[Cost]]</f>
        <v>1376.78</v>
      </c>
    </row>
    <row r="572" spans="2:9" x14ac:dyDescent="0.25">
      <c r="B572" t="s">
        <v>40</v>
      </c>
      <c r="C572" t="s">
        <v>11</v>
      </c>
      <c r="D572" t="s">
        <v>22</v>
      </c>
      <c r="E572" s="1">
        <v>44231</v>
      </c>
      <c r="F572" s="4">
        <v>3948</v>
      </c>
      <c r="G572">
        <v>168</v>
      </c>
      <c r="H572" s="3">
        <f>_xlfn.XLOOKUP(sales[[#This Row],[Product]],products[Product],products[Cost per box])*sales[[#This Row],[Boxes]]</f>
        <v>1380.96</v>
      </c>
      <c r="I572" s="4">
        <f>sales[[#This Row],[Revenue]]-sales[[#This Row],[Cost]]</f>
        <v>2567.04</v>
      </c>
    </row>
    <row r="573" spans="2:9" x14ac:dyDescent="0.25">
      <c r="B573" t="s">
        <v>13</v>
      </c>
      <c r="C573" t="s">
        <v>6</v>
      </c>
      <c r="D573" t="s">
        <v>24</v>
      </c>
      <c r="E573" s="1">
        <v>44231</v>
      </c>
      <c r="F573" s="4">
        <v>1386</v>
      </c>
      <c r="G573">
        <v>413</v>
      </c>
      <c r="H573" s="3">
        <f>_xlfn.XLOOKUP(sales[[#This Row],[Product]],products[Product],products[Cost per box])*sales[[#This Row],[Boxes]]</f>
        <v>4340.63</v>
      </c>
      <c r="I573" s="4">
        <f>sales[[#This Row],[Revenue]]-sales[[#This Row],[Cost]]</f>
        <v>-2954.63</v>
      </c>
    </row>
    <row r="574" spans="2:9" x14ac:dyDescent="0.25">
      <c r="B574" t="s">
        <v>37</v>
      </c>
      <c r="C574" t="s">
        <v>27</v>
      </c>
      <c r="D574" t="s">
        <v>22</v>
      </c>
      <c r="E574" s="1">
        <v>44231</v>
      </c>
      <c r="F574" s="4">
        <v>3724</v>
      </c>
      <c r="G574">
        <v>431</v>
      </c>
      <c r="H574" s="3">
        <f>_xlfn.XLOOKUP(sales[[#This Row],[Product]],products[Product],products[Cost per box])*sales[[#This Row],[Boxes]]</f>
        <v>3542.82</v>
      </c>
      <c r="I574" s="4">
        <f>sales[[#This Row],[Revenue]]-sales[[#This Row],[Cost]]</f>
        <v>181.17999999999984</v>
      </c>
    </row>
    <row r="575" spans="2:9" x14ac:dyDescent="0.25">
      <c r="B575" t="s">
        <v>34</v>
      </c>
      <c r="C575" t="s">
        <v>6</v>
      </c>
      <c r="D575" t="s">
        <v>43</v>
      </c>
      <c r="E575" s="1">
        <v>44231</v>
      </c>
      <c r="F575" s="4">
        <v>2177</v>
      </c>
      <c r="G575">
        <v>219</v>
      </c>
      <c r="H575" s="3">
        <f>_xlfn.XLOOKUP(sales[[#This Row],[Product]],products[Product],products[Cost per box])*sales[[#This Row],[Boxes]]</f>
        <v>843.15</v>
      </c>
      <c r="I575" s="4">
        <f>sales[[#This Row],[Revenue]]-sales[[#This Row],[Cost]]</f>
        <v>1333.85</v>
      </c>
    </row>
    <row r="576" spans="2:9" x14ac:dyDescent="0.25">
      <c r="B576" t="s">
        <v>15</v>
      </c>
      <c r="C576" t="s">
        <v>11</v>
      </c>
      <c r="D576" t="s">
        <v>17</v>
      </c>
      <c r="E576" s="1">
        <v>44231</v>
      </c>
      <c r="F576" s="4">
        <v>6531</v>
      </c>
      <c r="G576">
        <v>373</v>
      </c>
      <c r="H576" s="3">
        <f>_xlfn.XLOOKUP(sales[[#This Row],[Product]],products[Product],products[Cost per box])*sales[[#This Row],[Boxes]]</f>
        <v>2536.4</v>
      </c>
      <c r="I576" s="4">
        <f>sales[[#This Row],[Revenue]]-sales[[#This Row],[Cost]]</f>
        <v>3994.6</v>
      </c>
    </row>
    <row r="577" spans="2:9" x14ac:dyDescent="0.25">
      <c r="B577" t="s">
        <v>5</v>
      </c>
      <c r="C577" t="s">
        <v>6</v>
      </c>
      <c r="D577" t="s">
        <v>24</v>
      </c>
      <c r="E577" s="1">
        <v>44231</v>
      </c>
      <c r="F577" s="4">
        <v>714</v>
      </c>
      <c r="G577">
        <v>88</v>
      </c>
      <c r="H577" s="3">
        <f>_xlfn.XLOOKUP(sales[[#This Row],[Product]],products[Product],products[Cost per box])*sales[[#This Row],[Boxes]]</f>
        <v>924.88</v>
      </c>
      <c r="I577" s="4">
        <f>sales[[#This Row],[Revenue]]-sales[[#This Row],[Cost]]</f>
        <v>-210.88</v>
      </c>
    </row>
    <row r="578" spans="2:9" x14ac:dyDescent="0.25">
      <c r="B578" t="s">
        <v>32</v>
      </c>
      <c r="C578" t="s">
        <v>11</v>
      </c>
      <c r="D578" t="s">
        <v>30</v>
      </c>
      <c r="E578" s="1">
        <v>44231</v>
      </c>
      <c r="F578" s="4">
        <v>616</v>
      </c>
      <c r="G578">
        <v>338</v>
      </c>
      <c r="H578" s="3">
        <f>_xlfn.XLOOKUP(sales[[#This Row],[Product]],products[Product],products[Cost per box])*sales[[#This Row],[Boxes]]</f>
        <v>1243.8400000000001</v>
      </c>
      <c r="I578" s="4">
        <f>sales[[#This Row],[Revenue]]-sales[[#This Row],[Cost]]</f>
        <v>-627.84000000000015</v>
      </c>
    </row>
    <row r="579" spans="2:9" x14ac:dyDescent="0.25">
      <c r="B579" t="s">
        <v>15</v>
      </c>
      <c r="C579" t="s">
        <v>11</v>
      </c>
      <c r="D579" t="s">
        <v>50</v>
      </c>
      <c r="E579" s="1">
        <v>44231</v>
      </c>
      <c r="F579" s="4">
        <v>11144</v>
      </c>
      <c r="G579">
        <v>127</v>
      </c>
      <c r="H579" s="3">
        <f>_xlfn.XLOOKUP(sales[[#This Row],[Product]],products[Product],products[Cost per box])*sales[[#This Row],[Boxes]]</f>
        <v>1576.07</v>
      </c>
      <c r="I579" s="4">
        <f>sales[[#This Row],[Revenue]]-sales[[#This Row],[Cost]]</f>
        <v>9567.93</v>
      </c>
    </row>
    <row r="580" spans="2:9" x14ac:dyDescent="0.25">
      <c r="B580" t="s">
        <v>46</v>
      </c>
      <c r="C580" t="s">
        <v>6</v>
      </c>
      <c r="D580" t="s">
        <v>42</v>
      </c>
      <c r="E580" s="1">
        <v>44231</v>
      </c>
      <c r="F580" s="4">
        <v>5544</v>
      </c>
      <c r="G580">
        <v>175</v>
      </c>
      <c r="H580" s="3">
        <f>_xlfn.XLOOKUP(sales[[#This Row],[Product]],products[Product],products[Cost per box])*sales[[#This Row],[Boxes]]</f>
        <v>829.5</v>
      </c>
      <c r="I580" s="4">
        <f>sales[[#This Row],[Revenue]]-sales[[#This Row],[Cost]]</f>
        <v>4714.5</v>
      </c>
    </row>
    <row r="581" spans="2:9" x14ac:dyDescent="0.25">
      <c r="B581" t="s">
        <v>39</v>
      </c>
      <c r="C581" t="s">
        <v>27</v>
      </c>
      <c r="D581" t="s">
        <v>14</v>
      </c>
      <c r="E581" s="1">
        <v>44231</v>
      </c>
      <c r="F581" s="4">
        <v>2611</v>
      </c>
      <c r="G581">
        <v>24</v>
      </c>
      <c r="H581" s="3">
        <f>_xlfn.XLOOKUP(sales[[#This Row],[Product]],products[Product],products[Cost per box])*sales[[#This Row],[Boxes]]</f>
        <v>151.44</v>
      </c>
      <c r="I581" s="4">
        <f>sales[[#This Row],[Revenue]]-sales[[#This Row],[Cost]]</f>
        <v>2459.56</v>
      </c>
    </row>
    <row r="582" spans="2:9" x14ac:dyDescent="0.25">
      <c r="B582" t="s">
        <v>51</v>
      </c>
      <c r="C582" t="s">
        <v>9</v>
      </c>
      <c r="D582" t="s">
        <v>45</v>
      </c>
      <c r="E582" s="1">
        <v>44231</v>
      </c>
      <c r="F582" s="4">
        <v>6041</v>
      </c>
      <c r="G582">
        <v>22</v>
      </c>
      <c r="H582" s="3">
        <f>_xlfn.XLOOKUP(sales[[#This Row],[Product]],products[Product],products[Cost per box])*sales[[#This Row],[Boxes]]</f>
        <v>170.06</v>
      </c>
      <c r="I582" s="4">
        <f>sales[[#This Row],[Revenue]]-sales[[#This Row],[Cost]]</f>
        <v>5870.94</v>
      </c>
    </row>
    <row r="583" spans="2:9" x14ac:dyDescent="0.25">
      <c r="B583" t="s">
        <v>25</v>
      </c>
      <c r="C583" t="s">
        <v>9</v>
      </c>
      <c r="D583" t="s">
        <v>19</v>
      </c>
      <c r="E583" s="1">
        <v>44231</v>
      </c>
      <c r="F583" s="4">
        <v>441</v>
      </c>
      <c r="G583">
        <v>545</v>
      </c>
      <c r="H583" s="3">
        <f>_xlfn.XLOOKUP(sales[[#This Row],[Product]],products[Product],products[Cost per box])*sales[[#This Row],[Boxes]]</f>
        <v>5575.35</v>
      </c>
      <c r="I583" s="4">
        <f>sales[[#This Row],[Revenue]]-sales[[#This Row],[Cost]]</f>
        <v>-5134.3500000000004</v>
      </c>
    </row>
    <row r="584" spans="2:9" x14ac:dyDescent="0.25">
      <c r="B584" t="s">
        <v>20</v>
      </c>
      <c r="C584" t="s">
        <v>16</v>
      </c>
      <c r="D584" t="s">
        <v>22</v>
      </c>
      <c r="E584" s="1">
        <v>44231</v>
      </c>
      <c r="F584" s="4">
        <v>3948</v>
      </c>
      <c r="G584">
        <v>308</v>
      </c>
      <c r="H584" s="3">
        <f>_xlfn.XLOOKUP(sales[[#This Row],[Product]],products[Product],products[Cost per box])*sales[[#This Row],[Boxes]]</f>
        <v>2531.7600000000002</v>
      </c>
      <c r="I584" s="4">
        <f>sales[[#This Row],[Revenue]]-sales[[#This Row],[Cost]]</f>
        <v>1416.2399999999998</v>
      </c>
    </row>
    <row r="585" spans="2:9" x14ac:dyDescent="0.25">
      <c r="B585" t="s">
        <v>46</v>
      </c>
      <c r="C585" t="s">
        <v>21</v>
      </c>
      <c r="D585" t="s">
        <v>45</v>
      </c>
      <c r="E585" s="1">
        <v>44231</v>
      </c>
      <c r="F585" s="4">
        <v>301</v>
      </c>
      <c r="G585">
        <v>258</v>
      </c>
      <c r="H585" s="3">
        <f>_xlfn.XLOOKUP(sales[[#This Row],[Product]],products[Product],products[Cost per box])*sales[[#This Row],[Boxes]]</f>
        <v>1994.3400000000001</v>
      </c>
      <c r="I585" s="4">
        <f>sales[[#This Row],[Revenue]]-sales[[#This Row],[Cost]]</f>
        <v>-1693.3400000000001</v>
      </c>
    </row>
    <row r="586" spans="2:9" x14ac:dyDescent="0.25">
      <c r="B586" t="s">
        <v>51</v>
      </c>
      <c r="C586" t="s">
        <v>6</v>
      </c>
      <c r="D586" t="s">
        <v>7</v>
      </c>
      <c r="E586" s="1">
        <v>44231</v>
      </c>
      <c r="F586" s="4">
        <v>1414</v>
      </c>
      <c r="G586">
        <v>148</v>
      </c>
      <c r="H586" s="3">
        <f>_xlfn.XLOOKUP(sales[[#This Row],[Product]],products[Product],products[Cost per box])*sales[[#This Row],[Boxes]]</f>
        <v>762.2</v>
      </c>
      <c r="I586" s="4">
        <f>sales[[#This Row],[Revenue]]-sales[[#This Row],[Cost]]</f>
        <v>651.79999999999995</v>
      </c>
    </row>
    <row r="587" spans="2:9" x14ac:dyDescent="0.25">
      <c r="B587" t="s">
        <v>51</v>
      </c>
      <c r="C587" t="s">
        <v>27</v>
      </c>
      <c r="D587" t="s">
        <v>31</v>
      </c>
      <c r="E587" s="1">
        <v>44231</v>
      </c>
      <c r="F587" s="4">
        <v>8890</v>
      </c>
      <c r="G587">
        <v>371</v>
      </c>
      <c r="H587" s="3">
        <f>_xlfn.XLOOKUP(sales[[#This Row],[Product]],products[Product],products[Cost per box])*sales[[#This Row],[Boxes]]</f>
        <v>2122.12</v>
      </c>
      <c r="I587" s="4">
        <f>sales[[#This Row],[Revenue]]-sales[[#This Row],[Cost]]</f>
        <v>6767.88</v>
      </c>
    </row>
    <row r="588" spans="2:9" x14ac:dyDescent="0.25">
      <c r="B588" t="s">
        <v>39</v>
      </c>
      <c r="C588" t="s">
        <v>6</v>
      </c>
      <c r="D588" t="s">
        <v>14</v>
      </c>
      <c r="E588" s="1">
        <v>44231</v>
      </c>
      <c r="F588" s="4">
        <v>1372</v>
      </c>
      <c r="G588">
        <v>46</v>
      </c>
      <c r="H588" s="3">
        <f>_xlfn.XLOOKUP(sales[[#This Row],[Product]],products[Product],products[Cost per box])*sales[[#This Row],[Boxes]]</f>
        <v>290.26</v>
      </c>
      <c r="I588" s="4">
        <f>sales[[#This Row],[Revenue]]-sales[[#This Row],[Cost]]</f>
        <v>1081.74</v>
      </c>
    </row>
    <row r="589" spans="2:9" x14ac:dyDescent="0.25">
      <c r="B589" t="s">
        <v>53</v>
      </c>
      <c r="C589" t="s">
        <v>27</v>
      </c>
      <c r="D589" t="s">
        <v>12</v>
      </c>
      <c r="E589" s="1">
        <v>44231</v>
      </c>
      <c r="F589" s="4">
        <v>10710</v>
      </c>
      <c r="G589">
        <v>595</v>
      </c>
      <c r="H589" s="3">
        <f>_xlfn.XLOOKUP(sales[[#This Row],[Product]],products[Product],products[Cost per box])*sales[[#This Row],[Boxes]]</f>
        <v>5015.8499999999995</v>
      </c>
      <c r="I589" s="4">
        <f>sales[[#This Row],[Revenue]]-sales[[#This Row],[Cost]]</f>
        <v>5694.1500000000005</v>
      </c>
    </row>
    <row r="590" spans="2:9" x14ac:dyDescent="0.25">
      <c r="B590" t="s">
        <v>41</v>
      </c>
      <c r="C590" t="s">
        <v>21</v>
      </c>
      <c r="D590" t="s">
        <v>31</v>
      </c>
      <c r="E590" s="1">
        <v>44232</v>
      </c>
      <c r="F590" s="4">
        <v>4900</v>
      </c>
      <c r="G590">
        <v>53</v>
      </c>
      <c r="H590" s="3">
        <f>_xlfn.XLOOKUP(sales[[#This Row],[Product]],products[Product],products[Cost per box])*sales[[#This Row],[Boxes]]</f>
        <v>303.15999999999997</v>
      </c>
      <c r="I590" s="4">
        <f>sales[[#This Row],[Revenue]]-sales[[#This Row],[Cost]]</f>
        <v>4596.84</v>
      </c>
    </row>
    <row r="591" spans="2:9" x14ac:dyDescent="0.25">
      <c r="B591" t="s">
        <v>51</v>
      </c>
      <c r="C591" t="s">
        <v>16</v>
      </c>
      <c r="D591" t="s">
        <v>22</v>
      </c>
      <c r="E591" s="1">
        <v>44232</v>
      </c>
      <c r="F591" s="4">
        <v>9485</v>
      </c>
      <c r="G591">
        <v>52</v>
      </c>
      <c r="H591" s="3">
        <f>_xlfn.XLOOKUP(sales[[#This Row],[Product]],products[Product],products[Cost per box])*sales[[#This Row],[Boxes]]</f>
        <v>427.44000000000005</v>
      </c>
      <c r="I591" s="4">
        <f>sales[[#This Row],[Revenue]]-sales[[#This Row],[Cost]]</f>
        <v>9057.56</v>
      </c>
    </row>
    <row r="592" spans="2:9" x14ac:dyDescent="0.25">
      <c r="B592" t="s">
        <v>32</v>
      </c>
      <c r="C592" t="s">
        <v>16</v>
      </c>
      <c r="D592" t="s">
        <v>12</v>
      </c>
      <c r="E592" s="1">
        <v>44232</v>
      </c>
      <c r="F592" s="4">
        <v>2100</v>
      </c>
      <c r="G592">
        <v>227</v>
      </c>
      <c r="H592" s="3">
        <f>_xlfn.XLOOKUP(sales[[#This Row],[Product]],products[Product],products[Cost per box])*sales[[#This Row],[Boxes]]</f>
        <v>1913.61</v>
      </c>
      <c r="I592" s="4">
        <f>sales[[#This Row],[Revenue]]-sales[[#This Row],[Cost]]</f>
        <v>186.3900000000001</v>
      </c>
    </row>
    <row r="593" spans="2:9" x14ac:dyDescent="0.25">
      <c r="B593" t="s">
        <v>8</v>
      </c>
      <c r="C593" t="s">
        <v>6</v>
      </c>
      <c r="D593" t="s">
        <v>17</v>
      </c>
      <c r="E593" s="1">
        <v>44232</v>
      </c>
      <c r="F593" s="4">
        <v>2863</v>
      </c>
      <c r="G593">
        <v>22</v>
      </c>
      <c r="H593" s="3">
        <f>_xlfn.XLOOKUP(sales[[#This Row],[Product]],products[Product],products[Cost per box])*sales[[#This Row],[Boxes]]</f>
        <v>149.6</v>
      </c>
      <c r="I593" s="4">
        <f>sales[[#This Row],[Revenue]]-sales[[#This Row],[Cost]]</f>
        <v>2713.4</v>
      </c>
    </row>
    <row r="594" spans="2:9" x14ac:dyDescent="0.25">
      <c r="B594" t="s">
        <v>32</v>
      </c>
      <c r="C594" t="s">
        <v>27</v>
      </c>
      <c r="D594" t="s">
        <v>24</v>
      </c>
      <c r="E594" s="1">
        <v>44232</v>
      </c>
      <c r="F594" s="4">
        <v>6272</v>
      </c>
      <c r="G594">
        <v>131</v>
      </c>
      <c r="H594" s="3">
        <f>_xlfn.XLOOKUP(sales[[#This Row],[Product]],products[Product],products[Cost per box])*sales[[#This Row],[Boxes]]</f>
        <v>1376.81</v>
      </c>
      <c r="I594" s="4">
        <f>sales[[#This Row],[Revenue]]-sales[[#This Row],[Cost]]</f>
        <v>4895.1900000000005</v>
      </c>
    </row>
    <row r="595" spans="2:9" x14ac:dyDescent="0.25">
      <c r="B595" t="s">
        <v>29</v>
      </c>
      <c r="C595" t="s">
        <v>27</v>
      </c>
      <c r="D595" t="s">
        <v>12</v>
      </c>
      <c r="E595" s="1">
        <v>44232</v>
      </c>
      <c r="F595" s="4">
        <v>5327</v>
      </c>
      <c r="G595">
        <v>16</v>
      </c>
      <c r="H595" s="3">
        <f>_xlfn.XLOOKUP(sales[[#This Row],[Product]],products[Product],products[Cost per box])*sales[[#This Row],[Boxes]]</f>
        <v>134.88</v>
      </c>
      <c r="I595" s="4">
        <f>sales[[#This Row],[Revenue]]-sales[[#This Row],[Cost]]</f>
        <v>5192.12</v>
      </c>
    </row>
    <row r="596" spans="2:9" x14ac:dyDescent="0.25">
      <c r="B596" t="s">
        <v>23</v>
      </c>
      <c r="C596" t="s">
        <v>6</v>
      </c>
      <c r="D596" t="s">
        <v>7</v>
      </c>
      <c r="E596" s="1">
        <v>44232</v>
      </c>
      <c r="F596" s="4">
        <v>644</v>
      </c>
      <c r="G596">
        <v>25</v>
      </c>
      <c r="H596" s="3">
        <f>_xlfn.XLOOKUP(sales[[#This Row],[Product]],products[Product],products[Cost per box])*sales[[#This Row],[Boxes]]</f>
        <v>128.75</v>
      </c>
      <c r="I596" s="4">
        <f>sales[[#This Row],[Revenue]]-sales[[#This Row],[Cost]]</f>
        <v>515.25</v>
      </c>
    </row>
    <row r="597" spans="2:9" x14ac:dyDescent="0.25">
      <c r="B597" t="s">
        <v>15</v>
      </c>
      <c r="C597" t="s">
        <v>21</v>
      </c>
      <c r="D597" t="s">
        <v>48</v>
      </c>
      <c r="E597" s="1">
        <v>44232</v>
      </c>
      <c r="F597" s="4">
        <v>2191</v>
      </c>
      <c r="G597">
        <v>474</v>
      </c>
      <c r="H597" s="3">
        <f>_xlfn.XLOOKUP(sales[[#This Row],[Product]],products[Product],products[Cost per box])*sales[[#This Row],[Boxes]]</f>
        <v>3545.52</v>
      </c>
      <c r="I597" s="4">
        <f>sales[[#This Row],[Revenue]]-sales[[#This Row],[Cost]]</f>
        <v>-1354.52</v>
      </c>
    </row>
    <row r="598" spans="2:9" x14ac:dyDescent="0.25">
      <c r="B598" t="s">
        <v>10</v>
      </c>
      <c r="C598" t="s">
        <v>9</v>
      </c>
      <c r="D598" t="s">
        <v>7</v>
      </c>
      <c r="E598" s="1">
        <v>44232</v>
      </c>
      <c r="F598" s="4">
        <v>280</v>
      </c>
      <c r="G598">
        <v>564</v>
      </c>
      <c r="H598" s="3">
        <f>_xlfn.XLOOKUP(sales[[#This Row],[Product]],products[Product],products[Cost per box])*sales[[#This Row],[Boxes]]</f>
        <v>2904.6000000000004</v>
      </c>
      <c r="I598" s="4">
        <f>sales[[#This Row],[Revenue]]-sales[[#This Row],[Cost]]</f>
        <v>-2624.6000000000004</v>
      </c>
    </row>
    <row r="599" spans="2:9" x14ac:dyDescent="0.25">
      <c r="B599" t="s">
        <v>33</v>
      </c>
      <c r="C599" t="s">
        <v>9</v>
      </c>
      <c r="D599" t="s">
        <v>17</v>
      </c>
      <c r="E599" s="1">
        <v>44232</v>
      </c>
      <c r="F599" s="4">
        <v>5509</v>
      </c>
      <c r="G599">
        <v>66</v>
      </c>
      <c r="H599" s="3">
        <f>_xlfn.XLOOKUP(sales[[#This Row],[Product]],products[Product],products[Cost per box])*sales[[#This Row],[Boxes]]</f>
        <v>448.8</v>
      </c>
      <c r="I599" s="4">
        <f>sales[[#This Row],[Revenue]]-sales[[#This Row],[Cost]]</f>
        <v>5060.2</v>
      </c>
    </row>
    <row r="600" spans="2:9" x14ac:dyDescent="0.25">
      <c r="B600" t="s">
        <v>10</v>
      </c>
      <c r="C600" t="s">
        <v>16</v>
      </c>
      <c r="D600" t="s">
        <v>44</v>
      </c>
      <c r="E600" s="1">
        <v>44232</v>
      </c>
      <c r="F600" s="4">
        <v>9331</v>
      </c>
      <c r="G600">
        <v>374</v>
      </c>
      <c r="H600" s="3">
        <f>_xlfn.XLOOKUP(sales[[#This Row],[Product]],products[Product],products[Cost per box])*sales[[#This Row],[Boxes]]</f>
        <v>3579.1800000000003</v>
      </c>
      <c r="I600" s="4">
        <f>sales[[#This Row],[Revenue]]-sales[[#This Row],[Cost]]</f>
        <v>5751.82</v>
      </c>
    </row>
    <row r="601" spans="2:9" x14ac:dyDescent="0.25">
      <c r="B601" t="s">
        <v>49</v>
      </c>
      <c r="C601" t="s">
        <v>16</v>
      </c>
      <c r="D601" t="s">
        <v>12</v>
      </c>
      <c r="E601" s="1">
        <v>44232</v>
      </c>
      <c r="F601" s="4">
        <v>16520</v>
      </c>
      <c r="G601">
        <v>661</v>
      </c>
      <c r="H601" s="3">
        <f>_xlfn.XLOOKUP(sales[[#This Row],[Product]],products[Product],products[Cost per box])*sales[[#This Row],[Boxes]]</f>
        <v>5572.23</v>
      </c>
      <c r="I601" s="4">
        <f>sales[[#This Row],[Revenue]]-sales[[#This Row],[Cost]]</f>
        <v>10947.77</v>
      </c>
    </row>
    <row r="602" spans="2:9" x14ac:dyDescent="0.25">
      <c r="B602" t="s">
        <v>10</v>
      </c>
      <c r="C602" t="s">
        <v>9</v>
      </c>
      <c r="D602" t="s">
        <v>38</v>
      </c>
      <c r="E602" s="1">
        <v>44232</v>
      </c>
      <c r="F602" s="4">
        <v>371</v>
      </c>
      <c r="G602">
        <v>13</v>
      </c>
      <c r="H602" s="3">
        <f>_xlfn.XLOOKUP(sales[[#This Row],[Product]],products[Product],products[Cost per box])*sales[[#This Row],[Boxes]]</f>
        <v>129.22</v>
      </c>
      <c r="I602" s="4">
        <f>sales[[#This Row],[Revenue]]-sales[[#This Row],[Cost]]</f>
        <v>241.78</v>
      </c>
    </row>
    <row r="603" spans="2:9" x14ac:dyDescent="0.25">
      <c r="B603" t="s">
        <v>10</v>
      </c>
      <c r="C603" t="s">
        <v>11</v>
      </c>
      <c r="D603" t="s">
        <v>19</v>
      </c>
      <c r="E603" s="1">
        <v>44232</v>
      </c>
      <c r="F603" s="4">
        <v>3353</v>
      </c>
      <c r="G603">
        <v>177</v>
      </c>
      <c r="H603" s="3">
        <f>_xlfn.XLOOKUP(sales[[#This Row],[Product]],products[Product],products[Cost per box])*sales[[#This Row],[Boxes]]</f>
        <v>1810.71</v>
      </c>
      <c r="I603" s="4">
        <f>sales[[#This Row],[Revenue]]-sales[[#This Row],[Cost]]</f>
        <v>1542.29</v>
      </c>
    </row>
    <row r="604" spans="2:9" x14ac:dyDescent="0.25">
      <c r="B604" t="s">
        <v>41</v>
      </c>
      <c r="C604" t="s">
        <v>21</v>
      </c>
      <c r="D604" t="s">
        <v>47</v>
      </c>
      <c r="E604" s="1">
        <v>44232</v>
      </c>
      <c r="F604" s="4">
        <v>9548</v>
      </c>
      <c r="G604">
        <v>597</v>
      </c>
      <c r="H604" s="3">
        <f>_xlfn.XLOOKUP(sales[[#This Row],[Product]],products[Product],products[Cost per box])*sales[[#This Row],[Boxes]]</f>
        <v>3140.22</v>
      </c>
      <c r="I604" s="4">
        <f>sales[[#This Row],[Revenue]]-sales[[#This Row],[Cost]]</f>
        <v>6407.7800000000007</v>
      </c>
    </row>
    <row r="605" spans="2:9" x14ac:dyDescent="0.25">
      <c r="B605" t="s">
        <v>53</v>
      </c>
      <c r="C605" t="s">
        <v>16</v>
      </c>
      <c r="D605" t="s">
        <v>31</v>
      </c>
      <c r="E605" s="1">
        <v>44232</v>
      </c>
      <c r="F605" s="4">
        <v>1407</v>
      </c>
      <c r="G605">
        <v>75</v>
      </c>
      <c r="H605" s="3">
        <f>_xlfn.XLOOKUP(sales[[#This Row],[Product]],products[Product],products[Cost per box])*sales[[#This Row],[Boxes]]</f>
        <v>429</v>
      </c>
      <c r="I605" s="4">
        <f>sales[[#This Row],[Revenue]]-sales[[#This Row],[Cost]]</f>
        <v>978</v>
      </c>
    </row>
    <row r="606" spans="2:9" x14ac:dyDescent="0.25">
      <c r="B606" t="s">
        <v>10</v>
      </c>
      <c r="C606" t="s">
        <v>6</v>
      </c>
      <c r="D606" t="s">
        <v>45</v>
      </c>
      <c r="E606" s="1">
        <v>44232</v>
      </c>
      <c r="F606" s="4">
        <v>10780</v>
      </c>
      <c r="G606">
        <v>469</v>
      </c>
      <c r="H606" s="3">
        <f>_xlfn.XLOOKUP(sales[[#This Row],[Product]],products[Product],products[Cost per box])*sales[[#This Row],[Boxes]]</f>
        <v>3625.3700000000003</v>
      </c>
      <c r="I606" s="4">
        <f>sales[[#This Row],[Revenue]]-sales[[#This Row],[Cost]]</f>
        <v>7154.6299999999992</v>
      </c>
    </row>
    <row r="607" spans="2:9" x14ac:dyDescent="0.25">
      <c r="B607" t="s">
        <v>57</v>
      </c>
      <c r="C607" t="s">
        <v>6</v>
      </c>
      <c r="D607" t="s">
        <v>7</v>
      </c>
      <c r="E607" s="1">
        <v>44232</v>
      </c>
      <c r="F607" s="4">
        <v>7343</v>
      </c>
      <c r="G607">
        <v>272</v>
      </c>
      <c r="H607" s="3">
        <f>_xlfn.XLOOKUP(sales[[#This Row],[Product]],products[Product],products[Cost per box])*sales[[#This Row],[Boxes]]</f>
        <v>1400.8000000000002</v>
      </c>
      <c r="I607" s="4">
        <f>sales[[#This Row],[Revenue]]-sales[[#This Row],[Cost]]</f>
        <v>5942.2</v>
      </c>
    </row>
    <row r="608" spans="2:9" x14ac:dyDescent="0.25">
      <c r="B608" t="s">
        <v>46</v>
      </c>
      <c r="C608" t="s">
        <v>21</v>
      </c>
      <c r="D608" t="s">
        <v>12</v>
      </c>
      <c r="E608" s="1">
        <v>44235</v>
      </c>
      <c r="F608" s="4">
        <v>301</v>
      </c>
      <c r="G608">
        <v>305</v>
      </c>
      <c r="H608" s="3">
        <f>_xlfn.XLOOKUP(sales[[#This Row],[Product]],products[Product],products[Cost per box])*sales[[#This Row],[Boxes]]</f>
        <v>2571.15</v>
      </c>
      <c r="I608" s="4">
        <f>sales[[#This Row],[Revenue]]-sales[[#This Row],[Cost]]</f>
        <v>-2270.15</v>
      </c>
    </row>
    <row r="609" spans="2:9" x14ac:dyDescent="0.25">
      <c r="B609" t="s">
        <v>15</v>
      </c>
      <c r="C609" t="s">
        <v>6</v>
      </c>
      <c r="D609" t="s">
        <v>26</v>
      </c>
      <c r="E609" s="1">
        <v>44235</v>
      </c>
      <c r="F609" s="4">
        <v>5068</v>
      </c>
      <c r="G609">
        <v>318</v>
      </c>
      <c r="H609" s="3">
        <f>_xlfn.XLOOKUP(sales[[#This Row],[Product]],products[Product],products[Cost per box])*sales[[#This Row],[Boxes]]</f>
        <v>2044.74</v>
      </c>
      <c r="I609" s="4">
        <f>sales[[#This Row],[Revenue]]-sales[[#This Row],[Cost]]</f>
        <v>3023.26</v>
      </c>
    </row>
    <row r="610" spans="2:9" x14ac:dyDescent="0.25">
      <c r="B610" t="s">
        <v>8</v>
      </c>
      <c r="C610" t="s">
        <v>21</v>
      </c>
      <c r="D610" t="s">
        <v>44</v>
      </c>
      <c r="E610" s="1">
        <v>44235</v>
      </c>
      <c r="F610" s="4">
        <v>2709</v>
      </c>
      <c r="G610">
        <v>39</v>
      </c>
      <c r="H610" s="3">
        <f>_xlfn.XLOOKUP(sales[[#This Row],[Product]],products[Product],products[Cost per box])*sales[[#This Row],[Boxes]]</f>
        <v>373.23</v>
      </c>
      <c r="I610" s="4">
        <f>sales[[#This Row],[Revenue]]-sales[[#This Row],[Cost]]</f>
        <v>2335.77</v>
      </c>
    </row>
    <row r="611" spans="2:9" x14ac:dyDescent="0.25">
      <c r="B611" t="s">
        <v>39</v>
      </c>
      <c r="C611" t="s">
        <v>6</v>
      </c>
      <c r="D611" t="s">
        <v>26</v>
      </c>
      <c r="E611" s="1">
        <v>44235</v>
      </c>
      <c r="F611" s="4">
        <v>2737</v>
      </c>
      <c r="G611">
        <v>40</v>
      </c>
      <c r="H611" s="3">
        <f>_xlfn.XLOOKUP(sales[[#This Row],[Product]],products[Product],products[Cost per box])*sales[[#This Row],[Boxes]]</f>
        <v>257.2</v>
      </c>
      <c r="I611" s="4">
        <f>sales[[#This Row],[Revenue]]-sales[[#This Row],[Cost]]</f>
        <v>2479.8000000000002</v>
      </c>
    </row>
    <row r="612" spans="2:9" x14ac:dyDescent="0.25">
      <c r="B612" t="s">
        <v>41</v>
      </c>
      <c r="C612" t="s">
        <v>11</v>
      </c>
      <c r="D612" t="s">
        <v>38</v>
      </c>
      <c r="E612" s="1">
        <v>44235</v>
      </c>
      <c r="F612" s="4">
        <v>4648</v>
      </c>
      <c r="G612">
        <v>104</v>
      </c>
      <c r="H612" s="3">
        <f>_xlfn.XLOOKUP(sales[[#This Row],[Product]],products[Product],products[Cost per box])*sales[[#This Row],[Boxes]]</f>
        <v>1033.76</v>
      </c>
      <c r="I612" s="4">
        <f>sales[[#This Row],[Revenue]]-sales[[#This Row],[Cost]]</f>
        <v>3614.24</v>
      </c>
    </row>
    <row r="613" spans="2:9" x14ac:dyDescent="0.25">
      <c r="B613" t="s">
        <v>20</v>
      </c>
      <c r="C613" t="s">
        <v>9</v>
      </c>
      <c r="D613" t="s">
        <v>36</v>
      </c>
      <c r="E613" s="1">
        <v>44235</v>
      </c>
      <c r="F613" s="4">
        <v>8764</v>
      </c>
      <c r="G613">
        <v>262</v>
      </c>
      <c r="H613" s="3">
        <f>_xlfn.XLOOKUP(sales[[#This Row],[Product]],products[Product],products[Cost per box])*sales[[#This Row],[Boxes]]</f>
        <v>1320.48</v>
      </c>
      <c r="I613" s="4">
        <f>sales[[#This Row],[Revenue]]-sales[[#This Row],[Cost]]</f>
        <v>7443.52</v>
      </c>
    </row>
    <row r="614" spans="2:9" x14ac:dyDescent="0.25">
      <c r="B614" t="s">
        <v>49</v>
      </c>
      <c r="C614" t="s">
        <v>16</v>
      </c>
      <c r="D614" t="s">
        <v>12</v>
      </c>
      <c r="E614" s="1">
        <v>44235</v>
      </c>
      <c r="F614" s="4">
        <v>5145</v>
      </c>
      <c r="G614">
        <v>376</v>
      </c>
      <c r="H614" s="3">
        <f>_xlfn.XLOOKUP(sales[[#This Row],[Product]],products[Product],products[Cost per box])*sales[[#This Row],[Boxes]]</f>
        <v>3169.68</v>
      </c>
      <c r="I614" s="4">
        <f>sales[[#This Row],[Revenue]]-sales[[#This Row],[Cost]]</f>
        <v>1975.3200000000002</v>
      </c>
    </row>
    <row r="615" spans="2:9" x14ac:dyDescent="0.25">
      <c r="B615" t="s">
        <v>15</v>
      </c>
      <c r="C615" t="s">
        <v>11</v>
      </c>
      <c r="D615" t="s">
        <v>47</v>
      </c>
      <c r="E615" s="1">
        <v>44235</v>
      </c>
      <c r="F615" s="4">
        <v>1918</v>
      </c>
      <c r="G615">
        <v>390</v>
      </c>
      <c r="H615" s="3">
        <f>_xlfn.XLOOKUP(sales[[#This Row],[Product]],products[Product],products[Cost per box])*sales[[#This Row],[Boxes]]</f>
        <v>2051.4</v>
      </c>
      <c r="I615" s="4">
        <f>sales[[#This Row],[Revenue]]-sales[[#This Row],[Cost]]</f>
        <v>-133.40000000000009</v>
      </c>
    </row>
    <row r="616" spans="2:9" x14ac:dyDescent="0.25">
      <c r="B616" t="s">
        <v>23</v>
      </c>
      <c r="C616" t="s">
        <v>27</v>
      </c>
      <c r="D616" t="s">
        <v>36</v>
      </c>
      <c r="E616" s="1">
        <v>44235</v>
      </c>
      <c r="F616" s="4">
        <v>4396</v>
      </c>
      <c r="G616">
        <v>674</v>
      </c>
      <c r="H616" s="3">
        <f>_xlfn.XLOOKUP(sales[[#This Row],[Product]],products[Product],products[Cost per box])*sales[[#This Row],[Boxes]]</f>
        <v>3396.96</v>
      </c>
      <c r="I616" s="4">
        <f>sales[[#This Row],[Revenue]]-sales[[#This Row],[Cost]]</f>
        <v>999.04</v>
      </c>
    </row>
    <row r="617" spans="2:9" x14ac:dyDescent="0.25">
      <c r="B617" t="s">
        <v>33</v>
      </c>
      <c r="C617" t="s">
        <v>27</v>
      </c>
      <c r="D617" t="s">
        <v>42</v>
      </c>
      <c r="E617" s="1">
        <v>44235</v>
      </c>
      <c r="F617" s="4">
        <v>7420</v>
      </c>
      <c r="G617">
        <v>83</v>
      </c>
      <c r="H617" s="3">
        <f>_xlfn.XLOOKUP(sales[[#This Row],[Product]],products[Product],products[Cost per box])*sales[[#This Row],[Boxes]]</f>
        <v>393.42</v>
      </c>
      <c r="I617" s="4">
        <f>sales[[#This Row],[Revenue]]-sales[[#This Row],[Cost]]</f>
        <v>7026.58</v>
      </c>
    </row>
    <row r="618" spans="2:9" x14ac:dyDescent="0.25">
      <c r="B618" t="s">
        <v>29</v>
      </c>
      <c r="C618" t="s">
        <v>21</v>
      </c>
      <c r="D618" t="s">
        <v>42</v>
      </c>
      <c r="E618" s="1">
        <v>44235</v>
      </c>
      <c r="F618" s="4">
        <v>5292</v>
      </c>
      <c r="G618">
        <v>500</v>
      </c>
      <c r="H618" s="3">
        <f>_xlfn.XLOOKUP(sales[[#This Row],[Product]],products[Product],products[Cost per box])*sales[[#This Row],[Boxes]]</f>
        <v>2370</v>
      </c>
      <c r="I618" s="4">
        <f>sales[[#This Row],[Revenue]]-sales[[#This Row],[Cost]]</f>
        <v>2922</v>
      </c>
    </row>
    <row r="619" spans="2:9" x14ac:dyDescent="0.25">
      <c r="B619" t="s">
        <v>10</v>
      </c>
      <c r="C619" t="s">
        <v>11</v>
      </c>
      <c r="D619" t="s">
        <v>28</v>
      </c>
      <c r="E619" s="1">
        <v>44235</v>
      </c>
      <c r="F619" s="4">
        <v>3787</v>
      </c>
      <c r="G619">
        <v>236</v>
      </c>
      <c r="H619" s="3">
        <f>_xlfn.XLOOKUP(sales[[#This Row],[Product]],products[Product],products[Cost per box])*sales[[#This Row],[Boxes]]</f>
        <v>651.3599999999999</v>
      </c>
      <c r="I619" s="4">
        <f>sales[[#This Row],[Revenue]]-sales[[#This Row],[Cost]]</f>
        <v>3135.6400000000003</v>
      </c>
    </row>
    <row r="620" spans="2:9" x14ac:dyDescent="0.25">
      <c r="B620" t="s">
        <v>41</v>
      </c>
      <c r="C620" t="s">
        <v>6</v>
      </c>
      <c r="D620" t="s">
        <v>44</v>
      </c>
      <c r="E620" s="1">
        <v>44235</v>
      </c>
      <c r="F620" s="4">
        <v>581</v>
      </c>
      <c r="G620">
        <v>19</v>
      </c>
      <c r="H620" s="3">
        <f>_xlfn.XLOOKUP(sales[[#This Row],[Product]],products[Product],products[Cost per box])*sales[[#This Row],[Boxes]]</f>
        <v>181.83</v>
      </c>
      <c r="I620" s="4">
        <f>sales[[#This Row],[Revenue]]-sales[[#This Row],[Cost]]</f>
        <v>399.16999999999996</v>
      </c>
    </row>
    <row r="621" spans="2:9" x14ac:dyDescent="0.25">
      <c r="B621" t="s">
        <v>33</v>
      </c>
      <c r="C621" t="s">
        <v>9</v>
      </c>
      <c r="D621" t="s">
        <v>38</v>
      </c>
      <c r="E621" s="1">
        <v>44235</v>
      </c>
      <c r="F621" s="4">
        <v>4900</v>
      </c>
      <c r="G621">
        <v>154</v>
      </c>
      <c r="H621" s="3">
        <f>_xlfn.XLOOKUP(sales[[#This Row],[Product]],products[Product],products[Cost per box])*sales[[#This Row],[Boxes]]</f>
        <v>1530.76</v>
      </c>
      <c r="I621" s="4">
        <f>sales[[#This Row],[Revenue]]-sales[[#This Row],[Cost]]</f>
        <v>3369.24</v>
      </c>
    </row>
    <row r="622" spans="2:9" x14ac:dyDescent="0.25">
      <c r="B622" t="s">
        <v>57</v>
      </c>
      <c r="C622" t="s">
        <v>11</v>
      </c>
      <c r="D622" t="s">
        <v>44</v>
      </c>
      <c r="E622" s="1">
        <v>44235</v>
      </c>
      <c r="F622" s="4">
        <v>2639</v>
      </c>
      <c r="G622">
        <v>80</v>
      </c>
      <c r="H622" s="3">
        <f>_xlfn.XLOOKUP(sales[[#This Row],[Product]],products[Product],products[Cost per box])*sales[[#This Row],[Boxes]]</f>
        <v>765.6</v>
      </c>
      <c r="I622" s="4">
        <f>sales[[#This Row],[Revenue]]-sales[[#This Row],[Cost]]</f>
        <v>1873.4</v>
      </c>
    </row>
    <row r="623" spans="2:9" x14ac:dyDescent="0.25">
      <c r="B623" t="s">
        <v>13</v>
      </c>
      <c r="C623" t="s">
        <v>6</v>
      </c>
      <c r="D623" t="s">
        <v>26</v>
      </c>
      <c r="E623" s="1">
        <v>44235</v>
      </c>
      <c r="F623" s="4">
        <v>7980</v>
      </c>
      <c r="G623">
        <v>980</v>
      </c>
      <c r="H623" s="3">
        <f>_xlfn.XLOOKUP(sales[[#This Row],[Product]],products[Product],products[Cost per box])*sales[[#This Row],[Boxes]]</f>
        <v>6301.4</v>
      </c>
      <c r="I623" s="4">
        <f>sales[[#This Row],[Revenue]]-sales[[#This Row],[Cost]]</f>
        <v>1678.6000000000004</v>
      </c>
    </row>
    <row r="624" spans="2:9" x14ac:dyDescent="0.25">
      <c r="B624" t="s">
        <v>15</v>
      </c>
      <c r="C624" t="s">
        <v>21</v>
      </c>
      <c r="D624" t="s">
        <v>36</v>
      </c>
      <c r="E624" s="1">
        <v>44235</v>
      </c>
      <c r="F624" s="4">
        <v>2695</v>
      </c>
      <c r="G624">
        <v>108</v>
      </c>
      <c r="H624" s="3">
        <f>_xlfn.XLOOKUP(sales[[#This Row],[Product]],products[Product],products[Cost per box])*sales[[#This Row],[Boxes]]</f>
        <v>544.32000000000005</v>
      </c>
      <c r="I624" s="4">
        <f>sales[[#This Row],[Revenue]]-sales[[#This Row],[Cost]]</f>
        <v>2150.6799999999998</v>
      </c>
    </row>
    <row r="625" spans="2:9" x14ac:dyDescent="0.25">
      <c r="B625" t="s">
        <v>15</v>
      </c>
      <c r="C625" t="s">
        <v>16</v>
      </c>
      <c r="D625" t="s">
        <v>31</v>
      </c>
      <c r="E625" s="1">
        <v>44236</v>
      </c>
      <c r="F625" s="4">
        <v>686</v>
      </c>
      <c r="G625">
        <v>261</v>
      </c>
      <c r="H625" s="3">
        <f>_xlfn.XLOOKUP(sales[[#This Row],[Product]],products[Product],products[Cost per box])*sales[[#This Row],[Boxes]]</f>
        <v>1492.9199999999998</v>
      </c>
      <c r="I625" s="4">
        <f>sales[[#This Row],[Revenue]]-sales[[#This Row],[Cost]]</f>
        <v>-806.91999999999985</v>
      </c>
    </row>
    <row r="626" spans="2:9" x14ac:dyDescent="0.25">
      <c r="B626" t="s">
        <v>46</v>
      </c>
      <c r="C626" t="s">
        <v>16</v>
      </c>
      <c r="D626" t="s">
        <v>14</v>
      </c>
      <c r="E626" s="1">
        <v>44236</v>
      </c>
      <c r="F626" s="4">
        <v>10647</v>
      </c>
      <c r="G626">
        <v>185</v>
      </c>
      <c r="H626" s="3">
        <f>_xlfn.XLOOKUP(sales[[#This Row],[Product]],products[Product],products[Cost per box])*sales[[#This Row],[Boxes]]</f>
        <v>1167.3499999999999</v>
      </c>
      <c r="I626" s="4">
        <f>sales[[#This Row],[Revenue]]-sales[[#This Row],[Cost]]</f>
        <v>9479.65</v>
      </c>
    </row>
    <row r="627" spans="2:9" x14ac:dyDescent="0.25">
      <c r="B627" t="s">
        <v>20</v>
      </c>
      <c r="C627" t="s">
        <v>27</v>
      </c>
      <c r="D627" t="s">
        <v>43</v>
      </c>
      <c r="E627" s="1">
        <v>44236</v>
      </c>
      <c r="F627" s="4">
        <v>1890</v>
      </c>
      <c r="G627">
        <v>93</v>
      </c>
      <c r="H627" s="3">
        <f>_xlfn.XLOOKUP(sales[[#This Row],[Product]],products[Product],products[Cost per box])*sales[[#This Row],[Boxes]]</f>
        <v>358.05</v>
      </c>
      <c r="I627" s="4">
        <f>sales[[#This Row],[Revenue]]-sales[[#This Row],[Cost]]</f>
        <v>1531.95</v>
      </c>
    </row>
    <row r="628" spans="2:9" x14ac:dyDescent="0.25">
      <c r="B628" t="s">
        <v>39</v>
      </c>
      <c r="C628" t="s">
        <v>16</v>
      </c>
      <c r="D628" t="s">
        <v>43</v>
      </c>
      <c r="E628" s="1">
        <v>44236</v>
      </c>
      <c r="F628" s="4">
        <v>1162</v>
      </c>
      <c r="G628">
        <v>38</v>
      </c>
      <c r="H628" s="3">
        <f>_xlfn.XLOOKUP(sales[[#This Row],[Product]],products[Product],products[Cost per box])*sales[[#This Row],[Boxes]]</f>
        <v>146.30000000000001</v>
      </c>
      <c r="I628" s="4">
        <f>sales[[#This Row],[Revenue]]-sales[[#This Row],[Cost]]</f>
        <v>1015.7</v>
      </c>
    </row>
    <row r="629" spans="2:9" x14ac:dyDescent="0.25">
      <c r="B629" t="s">
        <v>33</v>
      </c>
      <c r="C629" t="s">
        <v>6</v>
      </c>
      <c r="D629" t="s">
        <v>24</v>
      </c>
      <c r="E629" s="1">
        <v>44236</v>
      </c>
      <c r="F629" s="4">
        <v>2296</v>
      </c>
      <c r="G629">
        <v>192</v>
      </c>
      <c r="H629" s="3">
        <f>_xlfn.XLOOKUP(sales[[#This Row],[Product]],products[Product],products[Cost per box])*sales[[#This Row],[Boxes]]</f>
        <v>2017.92</v>
      </c>
      <c r="I629" s="4">
        <f>sales[[#This Row],[Revenue]]-sales[[#This Row],[Cost]]</f>
        <v>278.07999999999993</v>
      </c>
    </row>
    <row r="630" spans="2:9" x14ac:dyDescent="0.25">
      <c r="B630" t="s">
        <v>23</v>
      </c>
      <c r="C630" t="s">
        <v>16</v>
      </c>
      <c r="D630" t="s">
        <v>36</v>
      </c>
      <c r="E630" s="1">
        <v>44236</v>
      </c>
      <c r="F630" s="4">
        <v>15659</v>
      </c>
      <c r="G630">
        <v>490</v>
      </c>
      <c r="H630" s="3">
        <f>_xlfn.XLOOKUP(sales[[#This Row],[Product]],products[Product],products[Cost per box])*sales[[#This Row],[Boxes]]</f>
        <v>2469.6</v>
      </c>
      <c r="I630" s="4">
        <f>sales[[#This Row],[Revenue]]-sales[[#This Row],[Cost]]</f>
        <v>13189.4</v>
      </c>
    </row>
    <row r="631" spans="2:9" x14ac:dyDescent="0.25">
      <c r="B631" t="s">
        <v>20</v>
      </c>
      <c r="C631" t="s">
        <v>21</v>
      </c>
      <c r="D631" t="s">
        <v>36</v>
      </c>
      <c r="E631" s="1">
        <v>44236</v>
      </c>
      <c r="F631" s="4">
        <v>2100</v>
      </c>
      <c r="G631">
        <v>73</v>
      </c>
      <c r="H631" s="3">
        <f>_xlfn.XLOOKUP(sales[[#This Row],[Product]],products[Product],products[Cost per box])*sales[[#This Row],[Boxes]]</f>
        <v>367.92</v>
      </c>
      <c r="I631" s="4">
        <f>sales[[#This Row],[Revenue]]-sales[[#This Row],[Cost]]</f>
        <v>1732.08</v>
      </c>
    </row>
    <row r="632" spans="2:9" x14ac:dyDescent="0.25">
      <c r="B632" t="s">
        <v>39</v>
      </c>
      <c r="C632" t="s">
        <v>11</v>
      </c>
      <c r="D632" t="s">
        <v>30</v>
      </c>
      <c r="E632" s="1">
        <v>44236</v>
      </c>
      <c r="F632" s="4">
        <v>2338</v>
      </c>
      <c r="G632">
        <v>213</v>
      </c>
      <c r="H632" s="3">
        <f>_xlfn.XLOOKUP(sales[[#This Row],[Product]],products[Product],products[Cost per box])*sales[[#This Row],[Boxes]]</f>
        <v>783.84</v>
      </c>
      <c r="I632" s="4">
        <f>sales[[#This Row],[Revenue]]-sales[[#This Row],[Cost]]</f>
        <v>1554.1599999999999</v>
      </c>
    </row>
    <row r="633" spans="2:9" x14ac:dyDescent="0.25">
      <c r="B633" t="s">
        <v>25</v>
      </c>
      <c r="C633" t="s">
        <v>16</v>
      </c>
      <c r="D633" t="s">
        <v>44</v>
      </c>
      <c r="E633" s="1">
        <v>44237</v>
      </c>
      <c r="F633" s="4">
        <v>5194</v>
      </c>
      <c r="G633">
        <v>29</v>
      </c>
      <c r="H633" s="3">
        <f>_xlfn.XLOOKUP(sales[[#This Row],[Product]],products[Product],products[Cost per box])*sales[[#This Row],[Boxes]]</f>
        <v>277.53000000000003</v>
      </c>
      <c r="I633" s="4">
        <f>sales[[#This Row],[Revenue]]-sales[[#This Row],[Cost]]</f>
        <v>4916.47</v>
      </c>
    </row>
    <row r="634" spans="2:9" x14ac:dyDescent="0.25">
      <c r="B634" t="s">
        <v>10</v>
      </c>
      <c r="C634" t="s">
        <v>9</v>
      </c>
      <c r="D634" t="s">
        <v>35</v>
      </c>
      <c r="E634" s="1">
        <v>44237</v>
      </c>
      <c r="F634" s="4">
        <v>4424</v>
      </c>
      <c r="G634">
        <v>320</v>
      </c>
      <c r="H634" s="3">
        <f>_xlfn.XLOOKUP(sales[[#This Row],[Product]],products[Product],products[Cost per box])*sales[[#This Row],[Boxes]]</f>
        <v>848</v>
      </c>
      <c r="I634" s="4">
        <f>sales[[#This Row],[Revenue]]-sales[[#This Row],[Cost]]</f>
        <v>3576</v>
      </c>
    </row>
    <row r="635" spans="2:9" x14ac:dyDescent="0.25">
      <c r="B635" t="s">
        <v>25</v>
      </c>
      <c r="C635" t="s">
        <v>9</v>
      </c>
      <c r="D635" t="s">
        <v>36</v>
      </c>
      <c r="E635" s="1">
        <v>44237</v>
      </c>
      <c r="F635" s="4">
        <v>2303</v>
      </c>
      <c r="G635">
        <v>260</v>
      </c>
      <c r="H635" s="3">
        <f>_xlfn.XLOOKUP(sales[[#This Row],[Product]],products[Product],products[Cost per box])*sales[[#This Row],[Boxes]]</f>
        <v>1310.4000000000001</v>
      </c>
      <c r="I635" s="4">
        <f>sales[[#This Row],[Revenue]]-sales[[#This Row],[Cost]]</f>
        <v>992.59999999999991</v>
      </c>
    </row>
    <row r="636" spans="2:9" x14ac:dyDescent="0.25">
      <c r="B636" t="s">
        <v>40</v>
      </c>
      <c r="C636" t="s">
        <v>27</v>
      </c>
      <c r="D636" t="s">
        <v>22</v>
      </c>
      <c r="E636" s="1">
        <v>44237</v>
      </c>
      <c r="F636" s="4">
        <v>1876</v>
      </c>
      <c r="G636">
        <v>12</v>
      </c>
      <c r="H636" s="3">
        <f>_xlfn.XLOOKUP(sales[[#This Row],[Product]],products[Product],products[Cost per box])*sales[[#This Row],[Boxes]]</f>
        <v>98.640000000000015</v>
      </c>
      <c r="I636" s="4">
        <f>sales[[#This Row],[Revenue]]-sales[[#This Row],[Cost]]</f>
        <v>1777.36</v>
      </c>
    </row>
    <row r="637" spans="2:9" x14ac:dyDescent="0.25">
      <c r="B637" t="s">
        <v>23</v>
      </c>
      <c r="C637" t="s">
        <v>21</v>
      </c>
      <c r="D637" t="s">
        <v>43</v>
      </c>
      <c r="E637" s="1">
        <v>44237</v>
      </c>
      <c r="F637" s="4">
        <v>294</v>
      </c>
      <c r="G637">
        <v>700</v>
      </c>
      <c r="H637" s="3">
        <f>_xlfn.XLOOKUP(sales[[#This Row],[Product]],products[Product],products[Cost per box])*sales[[#This Row],[Boxes]]</f>
        <v>2695</v>
      </c>
      <c r="I637" s="4">
        <f>sales[[#This Row],[Revenue]]-sales[[#This Row],[Cost]]</f>
        <v>-2401</v>
      </c>
    </row>
    <row r="638" spans="2:9" x14ac:dyDescent="0.25">
      <c r="B638" t="s">
        <v>49</v>
      </c>
      <c r="C638" t="s">
        <v>21</v>
      </c>
      <c r="D638" t="s">
        <v>19</v>
      </c>
      <c r="E638" s="1">
        <v>44237</v>
      </c>
      <c r="F638" s="4">
        <v>756</v>
      </c>
      <c r="G638">
        <v>121</v>
      </c>
      <c r="H638" s="3">
        <f>_xlfn.XLOOKUP(sales[[#This Row],[Product]],products[Product],products[Cost per box])*sales[[#This Row],[Boxes]]</f>
        <v>1237.8300000000002</v>
      </c>
      <c r="I638" s="4">
        <f>sales[[#This Row],[Revenue]]-sales[[#This Row],[Cost]]</f>
        <v>-481.83000000000015</v>
      </c>
    </row>
    <row r="639" spans="2:9" x14ac:dyDescent="0.25">
      <c r="B639" t="s">
        <v>13</v>
      </c>
      <c r="C639" t="s">
        <v>9</v>
      </c>
      <c r="D639" t="s">
        <v>22</v>
      </c>
      <c r="E639" s="1">
        <v>44237</v>
      </c>
      <c r="F639" s="4">
        <v>2359</v>
      </c>
      <c r="G639">
        <v>105</v>
      </c>
      <c r="H639" s="3">
        <f>_xlfn.XLOOKUP(sales[[#This Row],[Product]],products[Product],products[Cost per box])*sales[[#This Row],[Boxes]]</f>
        <v>863.1</v>
      </c>
      <c r="I639" s="4">
        <f>sales[[#This Row],[Revenue]]-sales[[#This Row],[Cost]]</f>
        <v>1495.9</v>
      </c>
    </row>
    <row r="640" spans="2:9" x14ac:dyDescent="0.25">
      <c r="B640" t="s">
        <v>15</v>
      </c>
      <c r="C640" t="s">
        <v>6</v>
      </c>
      <c r="D640" t="s">
        <v>28</v>
      </c>
      <c r="E640" s="1">
        <v>44237</v>
      </c>
      <c r="F640" s="4">
        <v>511</v>
      </c>
      <c r="G640">
        <v>407</v>
      </c>
      <c r="H640" s="3">
        <f>_xlfn.XLOOKUP(sales[[#This Row],[Product]],products[Product],products[Cost per box])*sales[[#This Row],[Boxes]]</f>
        <v>1123.32</v>
      </c>
      <c r="I640" s="4">
        <f>sales[[#This Row],[Revenue]]-sales[[#This Row],[Cost]]</f>
        <v>-612.31999999999994</v>
      </c>
    </row>
    <row r="641" spans="2:9" x14ac:dyDescent="0.25">
      <c r="B641" t="s">
        <v>8</v>
      </c>
      <c r="C641" t="s">
        <v>21</v>
      </c>
      <c r="D641" t="s">
        <v>45</v>
      </c>
      <c r="E641" s="1">
        <v>44237</v>
      </c>
      <c r="F641" s="4">
        <v>9051</v>
      </c>
      <c r="G641">
        <v>683</v>
      </c>
      <c r="H641" s="3">
        <f>_xlfn.XLOOKUP(sales[[#This Row],[Product]],products[Product],products[Cost per box])*sales[[#This Row],[Boxes]]</f>
        <v>5279.59</v>
      </c>
      <c r="I641" s="4">
        <f>sales[[#This Row],[Revenue]]-sales[[#This Row],[Cost]]</f>
        <v>3771.41</v>
      </c>
    </row>
    <row r="642" spans="2:9" x14ac:dyDescent="0.25">
      <c r="B642" t="s">
        <v>23</v>
      </c>
      <c r="C642" t="s">
        <v>16</v>
      </c>
      <c r="D642" t="s">
        <v>45</v>
      </c>
      <c r="E642" s="1">
        <v>44237</v>
      </c>
      <c r="F642" s="4">
        <v>1540</v>
      </c>
      <c r="G642">
        <v>101</v>
      </c>
      <c r="H642" s="3">
        <f>_xlfn.XLOOKUP(sales[[#This Row],[Product]],products[Product],products[Cost per box])*sales[[#This Row],[Boxes]]</f>
        <v>780.73</v>
      </c>
      <c r="I642" s="4">
        <f>sales[[#This Row],[Revenue]]-sales[[#This Row],[Cost]]</f>
        <v>759.27</v>
      </c>
    </row>
    <row r="643" spans="2:9" x14ac:dyDescent="0.25">
      <c r="B643" t="s">
        <v>34</v>
      </c>
      <c r="C643" t="s">
        <v>6</v>
      </c>
      <c r="D643" t="s">
        <v>36</v>
      </c>
      <c r="E643" s="1">
        <v>44237</v>
      </c>
      <c r="F643" s="4">
        <v>3738</v>
      </c>
      <c r="G643">
        <v>145</v>
      </c>
      <c r="H643" s="3">
        <f>_xlfn.XLOOKUP(sales[[#This Row],[Product]],products[Product],products[Cost per box])*sales[[#This Row],[Boxes]]</f>
        <v>730.8</v>
      </c>
      <c r="I643" s="4">
        <f>sales[[#This Row],[Revenue]]-sales[[#This Row],[Cost]]</f>
        <v>3007.2</v>
      </c>
    </row>
    <row r="644" spans="2:9" x14ac:dyDescent="0.25">
      <c r="B644" t="s">
        <v>8</v>
      </c>
      <c r="C644" t="s">
        <v>6</v>
      </c>
      <c r="D644" t="s">
        <v>19</v>
      </c>
      <c r="E644" s="1">
        <v>44237</v>
      </c>
      <c r="F644" s="4">
        <v>1232</v>
      </c>
      <c r="G644">
        <v>119</v>
      </c>
      <c r="H644" s="3">
        <f>_xlfn.XLOOKUP(sales[[#This Row],[Product]],products[Product],products[Cost per box])*sales[[#This Row],[Boxes]]</f>
        <v>1217.3700000000001</v>
      </c>
      <c r="I644" s="4">
        <f>sales[[#This Row],[Revenue]]-sales[[#This Row],[Cost]]</f>
        <v>14.629999999999882</v>
      </c>
    </row>
    <row r="645" spans="2:9" x14ac:dyDescent="0.25">
      <c r="B645" t="s">
        <v>20</v>
      </c>
      <c r="C645" t="s">
        <v>21</v>
      </c>
      <c r="D645" t="s">
        <v>31</v>
      </c>
      <c r="E645" s="1">
        <v>44237</v>
      </c>
      <c r="F645" s="4">
        <v>462</v>
      </c>
      <c r="G645">
        <v>145</v>
      </c>
      <c r="H645" s="3">
        <f>_xlfn.XLOOKUP(sales[[#This Row],[Product]],products[Product],products[Cost per box])*sales[[#This Row],[Boxes]]</f>
        <v>829.4</v>
      </c>
      <c r="I645" s="4">
        <f>sales[[#This Row],[Revenue]]-sales[[#This Row],[Cost]]</f>
        <v>-367.4</v>
      </c>
    </row>
    <row r="646" spans="2:9" x14ac:dyDescent="0.25">
      <c r="B646" t="s">
        <v>15</v>
      </c>
      <c r="C646" t="s">
        <v>6</v>
      </c>
      <c r="D646" t="s">
        <v>12</v>
      </c>
      <c r="E646" s="1">
        <v>44237</v>
      </c>
      <c r="F646" s="4">
        <v>5229</v>
      </c>
      <c r="G646">
        <v>393</v>
      </c>
      <c r="H646" s="3">
        <f>_xlfn.XLOOKUP(sales[[#This Row],[Product]],products[Product],products[Cost per box])*sales[[#This Row],[Boxes]]</f>
        <v>3312.99</v>
      </c>
      <c r="I646" s="4">
        <f>sales[[#This Row],[Revenue]]-sales[[#This Row],[Cost]]</f>
        <v>1916.0100000000002</v>
      </c>
    </row>
    <row r="647" spans="2:9" x14ac:dyDescent="0.25">
      <c r="B647" t="s">
        <v>13</v>
      </c>
      <c r="C647" t="s">
        <v>6</v>
      </c>
      <c r="D647" t="s">
        <v>35</v>
      </c>
      <c r="E647" s="1">
        <v>44237</v>
      </c>
      <c r="F647" s="4">
        <v>1841</v>
      </c>
      <c r="G647">
        <v>344</v>
      </c>
      <c r="H647" s="3">
        <f>_xlfn.XLOOKUP(sales[[#This Row],[Product]],products[Product],products[Cost per box])*sales[[#This Row],[Boxes]]</f>
        <v>911.6</v>
      </c>
      <c r="I647" s="4">
        <f>sales[[#This Row],[Revenue]]-sales[[#This Row],[Cost]]</f>
        <v>929.4</v>
      </c>
    </row>
    <row r="648" spans="2:9" x14ac:dyDescent="0.25">
      <c r="B648" t="s">
        <v>41</v>
      </c>
      <c r="C648" t="s">
        <v>9</v>
      </c>
      <c r="D648" t="s">
        <v>47</v>
      </c>
      <c r="E648" s="1">
        <v>44237</v>
      </c>
      <c r="F648" s="4">
        <v>8456</v>
      </c>
      <c r="G648">
        <v>910</v>
      </c>
      <c r="H648" s="3">
        <f>_xlfn.XLOOKUP(sales[[#This Row],[Product]],products[Product],products[Cost per box])*sales[[#This Row],[Boxes]]</f>
        <v>4786.5999999999995</v>
      </c>
      <c r="I648" s="4">
        <f>sales[[#This Row],[Revenue]]-sales[[#This Row],[Cost]]</f>
        <v>3669.4000000000005</v>
      </c>
    </row>
    <row r="649" spans="2:9" x14ac:dyDescent="0.25">
      <c r="B649" t="s">
        <v>29</v>
      </c>
      <c r="C649" t="s">
        <v>9</v>
      </c>
      <c r="D649" t="s">
        <v>30</v>
      </c>
      <c r="E649" s="1">
        <v>44237</v>
      </c>
      <c r="F649" s="4">
        <v>1631</v>
      </c>
      <c r="G649">
        <v>140</v>
      </c>
      <c r="H649" s="3">
        <f>_xlfn.XLOOKUP(sales[[#This Row],[Product]],products[Product],products[Cost per box])*sales[[#This Row],[Boxes]]</f>
        <v>515.20000000000005</v>
      </c>
      <c r="I649" s="4">
        <f>sales[[#This Row],[Revenue]]-sales[[#This Row],[Cost]]</f>
        <v>1115.8</v>
      </c>
    </row>
    <row r="650" spans="2:9" x14ac:dyDescent="0.25">
      <c r="B650" t="s">
        <v>49</v>
      </c>
      <c r="C650" t="s">
        <v>16</v>
      </c>
      <c r="D650" t="s">
        <v>26</v>
      </c>
      <c r="E650" s="1">
        <v>44237</v>
      </c>
      <c r="F650" s="4">
        <v>2205</v>
      </c>
      <c r="G650">
        <v>265</v>
      </c>
      <c r="H650" s="3">
        <f>_xlfn.XLOOKUP(sales[[#This Row],[Product]],products[Product],products[Cost per box])*sales[[#This Row],[Boxes]]</f>
        <v>1703.9499999999998</v>
      </c>
      <c r="I650" s="4">
        <f>sales[[#This Row],[Revenue]]-sales[[#This Row],[Cost]]</f>
        <v>501.05000000000018</v>
      </c>
    </row>
    <row r="651" spans="2:9" x14ac:dyDescent="0.25">
      <c r="B651" t="s">
        <v>29</v>
      </c>
      <c r="C651" t="s">
        <v>11</v>
      </c>
      <c r="D651" t="s">
        <v>38</v>
      </c>
      <c r="E651" s="1">
        <v>44237</v>
      </c>
      <c r="F651" s="4">
        <v>637</v>
      </c>
      <c r="G651">
        <v>219</v>
      </c>
      <c r="H651" s="3">
        <f>_xlfn.XLOOKUP(sales[[#This Row],[Product]],products[Product],products[Cost per box])*sales[[#This Row],[Boxes]]</f>
        <v>2176.8599999999997</v>
      </c>
      <c r="I651" s="4">
        <f>sales[[#This Row],[Revenue]]-sales[[#This Row],[Cost]]</f>
        <v>-1539.8599999999997</v>
      </c>
    </row>
    <row r="652" spans="2:9" x14ac:dyDescent="0.25">
      <c r="B652" t="s">
        <v>40</v>
      </c>
      <c r="C652" t="s">
        <v>27</v>
      </c>
      <c r="D652" t="s">
        <v>36</v>
      </c>
      <c r="E652" s="1">
        <v>44237</v>
      </c>
      <c r="F652" s="4">
        <v>8925</v>
      </c>
      <c r="G652">
        <v>5</v>
      </c>
      <c r="H652" s="3">
        <f>_xlfn.XLOOKUP(sales[[#This Row],[Product]],products[Product],products[Cost per box])*sales[[#This Row],[Boxes]]</f>
        <v>25.2</v>
      </c>
      <c r="I652" s="4">
        <f>sales[[#This Row],[Revenue]]-sales[[#This Row],[Cost]]</f>
        <v>8899.7999999999993</v>
      </c>
    </row>
    <row r="653" spans="2:9" x14ac:dyDescent="0.25">
      <c r="B653" t="s">
        <v>51</v>
      </c>
      <c r="C653" t="s">
        <v>9</v>
      </c>
      <c r="D653" t="s">
        <v>50</v>
      </c>
      <c r="E653" s="1">
        <v>44237</v>
      </c>
      <c r="F653" s="4">
        <v>511</v>
      </c>
      <c r="G653">
        <v>249</v>
      </c>
      <c r="H653" s="3">
        <f>_xlfn.XLOOKUP(sales[[#This Row],[Product]],products[Product],products[Cost per box])*sales[[#This Row],[Boxes]]</f>
        <v>3090.09</v>
      </c>
      <c r="I653" s="4">
        <f>sales[[#This Row],[Revenue]]-sales[[#This Row],[Cost]]</f>
        <v>-2579.09</v>
      </c>
    </row>
    <row r="654" spans="2:9" x14ac:dyDescent="0.25">
      <c r="B654" t="s">
        <v>18</v>
      </c>
      <c r="C654" t="s">
        <v>6</v>
      </c>
      <c r="D654" t="s">
        <v>22</v>
      </c>
      <c r="E654" s="1">
        <v>44237</v>
      </c>
      <c r="F654" s="4">
        <v>1750</v>
      </c>
      <c r="G654">
        <v>196</v>
      </c>
      <c r="H654" s="3">
        <f>_xlfn.XLOOKUP(sales[[#This Row],[Product]],products[Product],products[Cost per box])*sales[[#This Row],[Boxes]]</f>
        <v>1611.1200000000001</v>
      </c>
      <c r="I654" s="4">
        <f>sales[[#This Row],[Revenue]]-sales[[#This Row],[Cost]]</f>
        <v>138.87999999999988</v>
      </c>
    </row>
    <row r="655" spans="2:9" x14ac:dyDescent="0.25">
      <c r="B655" t="s">
        <v>25</v>
      </c>
      <c r="C655" t="s">
        <v>16</v>
      </c>
      <c r="D655" t="s">
        <v>42</v>
      </c>
      <c r="E655" s="1">
        <v>44237</v>
      </c>
      <c r="F655" s="4">
        <v>4571</v>
      </c>
      <c r="G655">
        <v>31</v>
      </c>
      <c r="H655" s="3">
        <f>_xlfn.XLOOKUP(sales[[#This Row],[Product]],products[Product],products[Cost per box])*sales[[#This Row],[Boxes]]</f>
        <v>146.94</v>
      </c>
      <c r="I655" s="4">
        <f>sales[[#This Row],[Revenue]]-sales[[#This Row],[Cost]]</f>
        <v>4424.0600000000004</v>
      </c>
    </row>
    <row r="656" spans="2:9" x14ac:dyDescent="0.25">
      <c r="B656" t="s">
        <v>40</v>
      </c>
      <c r="C656" t="s">
        <v>16</v>
      </c>
      <c r="D656" t="s">
        <v>38</v>
      </c>
      <c r="E656" s="1">
        <v>44237</v>
      </c>
      <c r="F656" s="4">
        <v>4536</v>
      </c>
      <c r="G656">
        <v>60</v>
      </c>
      <c r="H656" s="3">
        <f>_xlfn.XLOOKUP(sales[[#This Row],[Product]],products[Product],products[Cost per box])*sales[[#This Row],[Boxes]]</f>
        <v>596.4</v>
      </c>
      <c r="I656" s="4">
        <f>sales[[#This Row],[Revenue]]-sales[[#This Row],[Cost]]</f>
        <v>3939.6</v>
      </c>
    </row>
    <row r="657" spans="2:9" x14ac:dyDescent="0.25">
      <c r="B657" t="s">
        <v>37</v>
      </c>
      <c r="C657" t="s">
        <v>11</v>
      </c>
      <c r="D657" t="s">
        <v>50</v>
      </c>
      <c r="E657" s="1">
        <v>44237</v>
      </c>
      <c r="F657" s="4">
        <v>8078</v>
      </c>
      <c r="G657">
        <v>248</v>
      </c>
      <c r="H657" s="3">
        <f>_xlfn.XLOOKUP(sales[[#This Row],[Product]],products[Product],products[Cost per box])*sales[[#This Row],[Boxes]]</f>
        <v>3077.68</v>
      </c>
      <c r="I657" s="4">
        <f>sales[[#This Row],[Revenue]]-sales[[#This Row],[Cost]]</f>
        <v>5000.32</v>
      </c>
    </row>
    <row r="658" spans="2:9" x14ac:dyDescent="0.25">
      <c r="B658" t="s">
        <v>37</v>
      </c>
      <c r="C658" t="s">
        <v>11</v>
      </c>
      <c r="D658" t="s">
        <v>48</v>
      </c>
      <c r="E658" s="1">
        <v>44237</v>
      </c>
      <c r="F658" s="4">
        <v>6097</v>
      </c>
      <c r="G658">
        <v>84</v>
      </c>
      <c r="H658" s="3">
        <f>_xlfn.XLOOKUP(sales[[#This Row],[Product]],products[Product],products[Cost per box])*sales[[#This Row],[Boxes]]</f>
        <v>628.32000000000005</v>
      </c>
      <c r="I658" s="4">
        <f>sales[[#This Row],[Revenue]]-sales[[#This Row],[Cost]]</f>
        <v>5468.68</v>
      </c>
    </row>
    <row r="659" spans="2:9" x14ac:dyDescent="0.25">
      <c r="B659" t="s">
        <v>29</v>
      </c>
      <c r="C659" t="s">
        <v>9</v>
      </c>
      <c r="D659" t="s">
        <v>26</v>
      </c>
      <c r="E659" s="1">
        <v>44237</v>
      </c>
      <c r="F659" s="4">
        <v>1743</v>
      </c>
      <c r="G659">
        <v>452</v>
      </c>
      <c r="H659" s="3">
        <f>_xlfn.XLOOKUP(sales[[#This Row],[Product]],products[Product],products[Cost per box])*sales[[#This Row],[Boxes]]</f>
        <v>2906.3599999999997</v>
      </c>
      <c r="I659" s="4">
        <f>sales[[#This Row],[Revenue]]-sales[[#This Row],[Cost]]</f>
        <v>-1163.3599999999997</v>
      </c>
    </row>
    <row r="660" spans="2:9" x14ac:dyDescent="0.25">
      <c r="B660" t="s">
        <v>51</v>
      </c>
      <c r="C660" t="s">
        <v>27</v>
      </c>
      <c r="D660" t="s">
        <v>45</v>
      </c>
      <c r="E660" s="1">
        <v>44237</v>
      </c>
      <c r="F660" s="4">
        <v>1575</v>
      </c>
      <c r="G660">
        <v>145</v>
      </c>
      <c r="H660" s="3">
        <f>_xlfn.XLOOKUP(sales[[#This Row],[Product]],products[Product],products[Cost per box])*sales[[#This Row],[Boxes]]</f>
        <v>1120.8500000000001</v>
      </c>
      <c r="I660" s="4">
        <f>sales[[#This Row],[Revenue]]-sales[[#This Row],[Cost]]</f>
        <v>454.14999999999986</v>
      </c>
    </row>
    <row r="661" spans="2:9" x14ac:dyDescent="0.25">
      <c r="B661" t="s">
        <v>49</v>
      </c>
      <c r="C661" t="s">
        <v>11</v>
      </c>
      <c r="D661" t="s">
        <v>17</v>
      </c>
      <c r="E661" s="1">
        <v>44237</v>
      </c>
      <c r="F661" s="4">
        <v>4151</v>
      </c>
      <c r="G661">
        <v>35</v>
      </c>
      <c r="H661" s="3">
        <f>_xlfn.XLOOKUP(sales[[#This Row],[Product]],products[Product],products[Cost per box])*sales[[#This Row],[Boxes]]</f>
        <v>238</v>
      </c>
      <c r="I661" s="4">
        <f>sales[[#This Row],[Revenue]]-sales[[#This Row],[Cost]]</f>
        <v>3913</v>
      </c>
    </row>
    <row r="662" spans="2:9" x14ac:dyDescent="0.25">
      <c r="B662" t="s">
        <v>51</v>
      </c>
      <c r="C662" t="s">
        <v>27</v>
      </c>
      <c r="D662" t="s">
        <v>30</v>
      </c>
      <c r="E662" s="1">
        <v>44237</v>
      </c>
      <c r="F662" s="4">
        <v>2016</v>
      </c>
      <c r="G662">
        <v>685</v>
      </c>
      <c r="H662" s="3">
        <f>_xlfn.XLOOKUP(sales[[#This Row],[Product]],products[Product],products[Cost per box])*sales[[#This Row],[Boxes]]</f>
        <v>2520.8000000000002</v>
      </c>
      <c r="I662" s="4">
        <f>sales[[#This Row],[Revenue]]-sales[[#This Row],[Cost]]</f>
        <v>-504.80000000000018</v>
      </c>
    </row>
    <row r="663" spans="2:9" x14ac:dyDescent="0.25">
      <c r="B663" t="s">
        <v>33</v>
      </c>
      <c r="C663" t="s">
        <v>16</v>
      </c>
      <c r="D663" t="s">
        <v>17</v>
      </c>
      <c r="E663" s="1">
        <v>44237</v>
      </c>
      <c r="F663" s="4">
        <v>1540</v>
      </c>
      <c r="G663">
        <v>212</v>
      </c>
      <c r="H663" s="3">
        <f>_xlfn.XLOOKUP(sales[[#This Row],[Product]],products[Product],products[Cost per box])*sales[[#This Row],[Boxes]]</f>
        <v>1441.6</v>
      </c>
      <c r="I663" s="4">
        <f>sales[[#This Row],[Revenue]]-sales[[#This Row],[Cost]]</f>
        <v>98.400000000000091</v>
      </c>
    </row>
    <row r="664" spans="2:9" x14ac:dyDescent="0.25">
      <c r="B664" t="s">
        <v>5</v>
      </c>
      <c r="C664" t="s">
        <v>16</v>
      </c>
      <c r="D664" t="s">
        <v>24</v>
      </c>
      <c r="E664" s="1">
        <v>44237</v>
      </c>
      <c r="F664" s="4">
        <v>5404</v>
      </c>
      <c r="G664">
        <v>250</v>
      </c>
      <c r="H664" s="3">
        <f>_xlfn.XLOOKUP(sales[[#This Row],[Product]],products[Product],products[Cost per box])*sales[[#This Row],[Boxes]]</f>
        <v>2627.5</v>
      </c>
      <c r="I664" s="4">
        <f>sales[[#This Row],[Revenue]]-sales[[#This Row],[Cost]]</f>
        <v>2776.5</v>
      </c>
    </row>
    <row r="665" spans="2:9" x14ac:dyDescent="0.25">
      <c r="B665" t="s">
        <v>13</v>
      </c>
      <c r="C665" t="s">
        <v>9</v>
      </c>
      <c r="D665" t="s">
        <v>35</v>
      </c>
      <c r="E665" s="1">
        <v>44237</v>
      </c>
      <c r="F665" s="4">
        <v>5453</v>
      </c>
      <c r="G665">
        <v>38</v>
      </c>
      <c r="H665" s="3">
        <f>_xlfn.XLOOKUP(sales[[#This Row],[Product]],products[Product],products[Cost per box])*sales[[#This Row],[Boxes]]</f>
        <v>100.7</v>
      </c>
      <c r="I665" s="4">
        <f>sales[[#This Row],[Revenue]]-sales[[#This Row],[Cost]]</f>
        <v>5352.3</v>
      </c>
    </row>
    <row r="666" spans="2:9" x14ac:dyDescent="0.25">
      <c r="B666" t="s">
        <v>37</v>
      </c>
      <c r="C666" t="s">
        <v>9</v>
      </c>
      <c r="D666" t="s">
        <v>22</v>
      </c>
      <c r="E666" s="1">
        <v>44237</v>
      </c>
      <c r="F666" s="4">
        <v>287</v>
      </c>
      <c r="G666">
        <v>67</v>
      </c>
      <c r="H666" s="3">
        <f>_xlfn.XLOOKUP(sales[[#This Row],[Product]],products[Product],products[Cost per box])*sales[[#This Row],[Boxes]]</f>
        <v>550.74</v>
      </c>
      <c r="I666" s="4">
        <f>sales[[#This Row],[Revenue]]-sales[[#This Row],[Cost]]</f>
        <v>-263.74</v>
      </c>
    </row>
    <row r="667" spans="2:9" x14ac:dyDescent="0.25">
      <c r="B667" t="s">
        <v>13</v>
      </c>
      <c r="C667" t="s">
        <v>27</v>
      </c>
      <c r="D667" t="s">
        <v>35</v>
      </c>
      <c r="E667" s="1">
        <v>44237</v>
      </c>
      <c r="F667" s="4">
        <v>15211</v>
      </c>
      <c r="G667">
        <v>333</v>
      </c>
      <c r="H667" s="3">
        <f>_xlfn.XLOOKUP(sales[[#This Row],[Product]],products[Product],products[Cost per box])*sales[[#This Row],[Boxes]]</f>
        <v>882.44999999999993</v>
      </c>
      <c r="I667" s="4">
        <f>sales[[#This Row],[Revenue]]-sales[[#This Row],[Cost]]</f>
        <v>14328.55</v>
      </c>
    </row>
    <row r="668" spans="2:9" x14ac:dyDescent="0.25">
      <c r="B668" t="s">
        <v>33</v>
      </c>
      <c r="C668" t="s">
        <v>6</v>
      </c>
      <c r="D668" t="s">
        <v>52</v>
      </c>
      <c r="E668" s="1">
        <v>44237</v>
      </c>
      <c r="F668" s="4">
        <v>4025</v>
      </c>
      <c r="G668">
        <v>510</v>
      </c>
      <c r="H668" s="3">
        <f>_xlfn.XLOOKUP(sales[[#This Row],[Product]],products[Product],products[Cost per box])*sales[[#This Row],[Boxes]]</f>
        <v>1693.1999999999998</v>
      </c>
      <c r="I668" s="4">
        <f>sales[[#This Row],[Revenue]]-sales[[#This Row],[Cost]]</f>
        <v>2331.8000000000002</v>
      </c>
    </row>
    <row r="669" spans="2:9" x14ac:dyDescent="0.25">
      <c r="B669" t="s">
        <v>46</v>
      </c>
      <c r="C669" t="s">
        <v>27</v>
      </c>
      <c r="D669" t="s">
        <v>43</v>
      </c>
      <c r="E669" s="1">
        <v>44237</v>
      </c>
      <c r="F669" s="4">
        <v>4949</v>
      </c>
      <c r="G669">
        <v>330</v>
      </c>
      <c r="H669" s="3">
        <f>_xlfn.XLOOKUP(sales[[#This Row],[Product]],products[Product],products[Cost per box])*sales[[#This Row],[Boxes]]</f>
        <v>1270.5</v>
      </c>
      <c r="I669" s="4">
        <f>sales[[#This Row],[Revenue]]-sales[[#This Row],[Cost]]</f>
        <v>3678.5</v>
      </c>
    </row>
    <row r="670" spans="2:9" x14ac:dyDescent="0.25">
      <c r="B670" t="s">
        <v>34</v>
      </c>
      <c r="C670" t="s">
        <v>9</v>
      </c>
      <c r="D670" t="s">
        <v>14</v>
      </c>
      <c r="E670" s="1">
        <v>44237</v>
      </c>
      <c r="F670" s="4">
        <v>18305</v>
      </c>
      <c r="G670">
        <v>591</v>
      </c>
      <c r="H670" s="3">
        <f>_xlfn.XLOOKUP(sales[[#This Row],[Product]],products[Product],products[Cost per box])*sales[[#This Row],[Boxes]]</f>
        <v>3729.2099999999996</v>
      </c>
      <c r="I670" s="4">
        <f>sales[[#This Row],[Revenue]]-sales[[#This Row],[Cost]]</f>
        <v>14575.79</v>
      </c>
    </row>
    <row r="671" spans="2:9" x14ac:dyDescent="0.25">
      <c r="B671" t="s">
        <v>8</v>
      </c>
      <c r="C671" t="s">
        <v>6</v>
      </c>
      <c r="D671" t="s">
        <v>52</v>
      </c>
      <c r="E671" s="1">
        <v>44237</v>
      </c>
      <c r="F671" s="4">
        <v>8225</v>
      </c>
      <c r="G671">
        <v>284</v>
      </c>
      <c r="H671" s="3">
        <f>_xlfn.XLOOKUP(sales[[#This Row],[Product]],products[Product],products[Cost per box])*sales[[#This Row],[Boxes]]</f>
        <v>942.88</v>
      </c>
      <c r="I671" s="4">
        <f>sales[[#This Row],[Revenue]]-sales[[#This Row],[Cost]]</f>
        <v>7282.12</v>
      </c>
    </row>
    <row r="672" spans="2:9" x14ac:dyDescent="0.25">
      <c r="B672" t="s">
        <v>29</v>
      </c>
      <c r="C672" t="s">
        <v>11</v>
      </c>
      <c r="D672" t="s">
        <v>19</v>
      </c>
      <c r="E672" s="1">
        <v>44237</v>
      </c>
      <c r="F672" s="4">
        <v>3990</v>
      </c>
      <c r="G672">
        <v>250</v>
      </c>
      <c r="H672" s="3">
        <f>_xlfn.XLOOKUP(sales[[#This Row],[Product]],products[Product],products[Cost per box])*sales[[#This Row],[Boxes]]</f>
        <v>2557.5</v>
      </c>
      <c r="I672" s="4">
        <f>sales[[#This Row],[Revenue]]-sales[[#This Row],[Cost]]</f>
        <v>1432.5</v>
      </c>
    </row>
    <row r="673" spans="2:9" x14ac:dyDescent="0.25">
      <c r="B673" t="s">
        <v>25</v>
      </c>
      <c r="C673" t="s">
        <v>21</v>
      </c>
      <c r="D673" t="s">
        <v>28</v>
      </c>
      <c r="E673" s="1">
        <v>44237</v>
      </c>
      <c r="F673" s="4">
        <v>252</v>
      </c>
      <c r="G673">
        <v>20</v>
      </c>
      <c r="H673" s="3">
        <f>_xlfn.XLOOKUP(sales[[#This Row],[Product]],products[Product],products[Cost per box])*sales[[#This Row],[Boxes]]</f>
        <v>55.199999999999996</v>
      </c>
      <c r="I673" s="4">
        <f>sales[[#This Row],[Revenue]]-sales[[#This Row],[Cost]]</f>
        <v>196.8</v>
      </c>
    </row>
    <row r="674" spans="2:9" x14ac:dyDescent="0.25">
      <c r="B674" t="s">
        <v>20</v>
      </c>
      <c r="C674" t="s">
        <v>27</v>
      </c>
      <c r="D674" t="s">
        <v>44</v>
      </c>
      <c r="E674" s="1">
        <v>44237</v>
      </c>
      <c r="F674" s="4">
        <v>1295</v>
      </c>
      <c r="G674">
        <v>48</v>
      </c>
      <c r="H674" s="3">
        <f>_xlfn.XLOOKUP(sales[[#This Row],[Product]],products[Product],products[Cost per box])*sales[[#This Row],[Boxes]]</f>
        <v>459.36</v>
      </c>
      <c r="I674" s="4">
        <f>sales[[#This Row],[Revenue]]-sales[[#This Row],[Cost]]</f>
        <v>835.64</v>
      </c>
    </row>
    <row r="675" spans="2:9" x14ac:dyDescent="0.25">
      <c r="B675" t="s">
        <v>13</v>
      </c>
      <c r="C675" t="s">
        <v>21</v>
      </c>
      <c r="D675" t="s">
        <v>45</v>
      </c>
      <c r="E675" s="1">
        <v>44237</v>
      </c>
      <c r="F675" s="4">
        <v>9835</v>
      </c>
      <c r="G675">
        <v>518</v>
      </c>
      <c r="H675" s="3">
        <f>_xlfn.XLOOKUP(sales[[#This Row],[Product]],products[Product],products[Cost per box])*sales[[#This Row],[Boxes]]</f>
        <v>4004.1400000000003</v>
      </c>
      <c r="I675" s="4">
        <f>sales[[#This Row],[Revenue]]-sales[[#This Row],[Cost]]</f>
        <v>5830.86</v>
      </c>
    </row>
    <row r="676" spans="2:9" x14ac:dyDescent="0.25">
      <c r="B676" t="s">
        <v>10</v>
      </c>
      <c r="C676" t="s">
        <v>11</v>
      </c>
      <c r="D676" t="s">
        <v>44</v>
      </c>
      <c r="E676" s="1">
        <v>44237</v>
      </c>
      <c r="F676" s="4">
        <v>497</v>
      </c>
      <c r="G676">
        <v>21</v>
      </c>
      <c r="H676" s="3">
        <f>_xlfn.XLOOKUP(sales[[#This Row],[Product]],products[Product],products[Cost per box])*sales[[#This Row],[Boxes]]</f>
        <v>200.97</v>
      </c>
      <c r="I676" s="4">
        <f>sales[[#This Row],[Revenue]]-sales[[#This Row],[Cost]]</f>
        <v>296.02999999999997</v>
      </c>
    </row>
    <row r="677" spans="2:9" x14ac:dyDescent="0.25">
      <c r="B677" t="s">
        <v>5</v>
      </c>
      <c r="C677" t="s">
        <v>27</v>
      </c>
      <c r="D677" t="s">
        <v>43</v>
      </c>
      <c r="E677" s="1">
        <v>44237</v>
      </c>
      <c r="F677" s="4">
        <v>10486</v>
      </c>
      <c r="G677">
        <v>656</v>
      </c>
      <c r="H677" s="3">
        <f>_xlfn.XLOOKUP(sales[[#This Row],[Product]],products[Product],products[Cost per box])*sales[[#This Row],[Boxes]]</f>
        <v>2525.6</v>
      </c>
      <c r="I677" s="4">
        <f>sales[[#This Row],[Revenue]]-sales[[#This Row],[Cost]]</f>
        <v>7960.4</v>
      </c>
    </row>
    <row r="678" spans="2:9" x14ac:dyDescent="0.25">
      <c r="B678" t="s">
        <v>10</v>
      </c>
      <c r="C678" t="s">
        <v>21</v>
      </c>
      <c r="D678" t="s">
        <v>43</v>
      </c>
      <c r="E678" s="1">
        <v>44237</v>
      </c>
      <c r="F678" s="4">
        <v>917</v>
      </c>
      <c r="G678">
        <v>92</v>
      </c>
      <c r="H678" s="3">
        <f>_xlfn.XLOOKUP(sales[[#This Row],[Product]],products[Product],products[Cost per box])*sales[[#This Row],[Boxes]]</f>
        <v>354.2</v>
      </c>
      <c r="I678" s="4">
        <f>sales[[#This Row],[Revenue]]-sales[[#This Row],[Cost]]</f>
        <v>562.79999999999995</v>
      </c>
    </row>
    <row r="679" spans="2:9" x14ac:dyDescent="0.25">
      <c r="B679" t="s">
        <v>51</v>
      </c>
      <c r="C679" t="s">
        <v>27</v>
      </c>
      <c r="D679" t="s">
        <v>30</v>
      </c>
      <c r="E679" s="1">
        <v>44237</v>
      </c>
      <c r="F679" s="4">
        <v>7308</v>
      </c>
      <c r="G679">
        <v>665</v>
      </c>
      <c r="H679" s="3">
        <f>_xlfn.XLOOKUP(sales[[#This Row],[Product]],products[Product],products[Cost per box])*sales[[#This Row],[Boxes]]</f>
        <v>2447.2000000000003</v>
      </c>
      <c r="I679" s="4">
        <f>sales[[#This Row],[Revenue]]-sales[[#This Row],[Cost]]</f>
        <v>4860.7999999999993</v>
      </c>
    </row>
    <row r="680" spans="2:9" x14ac:dyDescent="0.25">
      <c r="B680" t="s">
        <v>55</v>
      </c>
      <c r="C680" t="s">
        <v>21</v>
      </c>
      <c r="D680" t="s">
        <v>19</v>
      </c>
      <c r="E680" s="1">
        <v>44237</v>
      </c>
      <c r="F680" s="4">
        <v>6517</v>
      </c>
      <c r="G680">
        <v>311</v>
      </c>
      <c r="H680" s="3">
        <f>_xlfn.XLOOKUP(sales[[#This Row],[Product]],products[Product],products[Cost per box])*sales[[#This Row],[Boxes]]</f>
        <v>3181.53</v>
      </c>
      <c r="I680" s="4">
        <f>sales[[#This Row],[Revenue]]-sales[[#This Row],[Cost]]</f>
        <v>3335.47</v>
      </c>
    </row>
    <row r="681" spans="2:9" x14ac:dyDescent="0.25">
      <c r="B681" t="s">
        <v>53</v>
      </c>
      <c r="C681" t="s">
        <v>11</v>
      </c>
      <c r="D681" t="s">
        <v>36</v>
      </c>
      <c r="E681" s="1">
        <v>44237</v>
      </c>
      <c r="F681" s="4">
        <v>2821</v>
      </c>
      <c r="G681">
        <v>89</v>
      </c>
      <c r="H681" s="3">
        <f>_xlfn.XLOOKUP(sales[[#This Row],[Product]],products[Product],products[Cost per box])*sales[[#This Row],[Boxes]]</f>
        <v>448.56</v>
      </c>
      <c r="I681" s="4">
        <f>sales[[#This Row],[Revenue]]-sales[[#This Row],[Cost]]</f>
        <v>2372.44</v>
      </c>
    </row>
    <row r="682" spans="2:9" x14ac:dyDescent="0.25">
      <c r="B682" t="s">
        <v>37</v>
      </c>
      <c r="C682" t="s">
        <v>21</v>
      </c>
      <c r="D682" t="s">
        <v>24</v>
      </c>
      <c r="E682" s="1">
        <v>44238</v>
      </c>
      <c r="F682" s="4">
        <v>3213</v>
      </c>
      <c r="G682">
        <v>324</v>
      </c>
      <c r="H682" s="3">
        <f>_xlfn.XLOOKUP(sales[[#This Row],[Product]],products[Product],products[Cost per box])*sales[[#This Row],[Boxes]]</f>
        <v>3405.24</v>
      </c>
      <c r="I682" s="4">
        <f>sales[[#This Row],[Revenue]]-sales[[#This Row],[Cost]]</f>
        <v>-192.23999999999978</v>
      </c>
    </row>
    <row r="683" spans="2:9" x14ac:dyDescent="0.25">
      <c r="B683" t="s">
        <v>8</v>
      </c>
      <c r="C683" t="s">
        <v>9</v>
      </c>
      <c r="D683" t="s">
        <v>44</v>
      </c>
      <c r="E683" s="1">
        <v>44238</v>
      </c>
      <c r="F683" s="4">
        <v>2912</v>
      </c>
      <c r="G683">
        <v>413</v>
      </c>
      <c r="H683" s="3">
        <f>_xlfn.XLOOKUP(sales[[#This Row],[Product]],products[Product],products[Cost per box])*sales[[#This Row],[Boxes]]</f>
        <v>3952.4100000000003</v>
      </c>
      <c r="I683" s="4">
        <f>sales[[#This Row],[Revenue]]-sales[[#This Row],[Cost]]</f>
        <v>-1040.4100000000003</v>
      </c>
    </row>
    <row r="684" spans="2:9" x14ac:dyDescent="0.25">
      <c r="B684" t="s">
        <v>18</v>
      </c>
      <c r="C684" t="s">
        <v>9</v>
      </c>
      <c r="D684" t="s">
        <v>14</v>
      </c>
      <c r="E684" s="1">
        <v>44238</v>
      </c>
      <c r="F684" s="4">
        <v>3549</v>
      </c>
      <c r="G684">
        <v>165</v>
      </c>
      <c r="H684" s="3">
        <f>_xlfn.XLOOKUP(sales[[#This Row],[Product]],products[Product],products[Cost per box])*sales[[#This Row],[Boxes]]</f>
        <v>1041.1499999999999</v>
      </c>
      <c r="I684" s="4">
        <f>sales[[#This Row],[Revenue]]-sales[[#This Row],[Cost]]</f>
        <v>2507.8500000000004</v>
      </c>
    </row>
    <row r="685" spans="2:9" x14ac:dyDescent="0.25">
      <c r="B685" t="s">
        <v>10</v>
      </c>
      <c r="C685" t="s">
        <v>6</v>
      </c>
      <c r="D685" t="s">
        <v>31</v>
      </c>
      <c r="E685" s="1">
        <v>44238</v>
      </c>
      <c r="F685" s="4">
        <v>7371</v>
      </c>
      <c r="G685">
        <v>304</v>
      </c>
      <c r="H685" s="3">
        <f>_xlfn.XLOOKUP(sales[[#This Row],[Product]],products[Product],products[Cost per box])*sales[[#This Row],[Boxes]]</f>
        <v>1738.8799999999999</v>
      </c>
      <c r="I685" s="4">
        <f>sales[[#This Row],[Revenue]]-sales[[#This Row],[Cost]]</f>
        <v>5632.12</v>
      </c>
    </row>
    <row r="686" spans="2:9" x14ac:dyDescent="0.25">
      <c r="B686" t="s">
        <v>23</v>
      </c>
      <c r="C686" t="s">
        <v>21</v>
      </c>
      <c r="D686" t="s">
        <v>19</v>
      </c>
      <c r="E686" s="1">
        <v>44238</v>
      </c>
      <c r="F686" s="4">
        <v>2541</v>
      </c>
      <c r="G686">
        <v>358</v>
      </c>
      <c r="H686" s="3">
        <f>_xlfn.XLOOKUP(sales[[#This Row],[Product]],products[Product],products[Cost per box])*sales[[#This Row],[Boxes]]</f>
        <v>3662.34</v>
      </c>
      <c r="I686" s="4">
        <f>sales[[#This Row],[Revenue]]-sales[[#This Row],[Cost]]</f>
        <v>-1121.3400000000001</v>
      </c>
    </row>
    <row r="687" spans="2:9" x14ac:dyDescent="0.25">
      <c r="B687" t="s">
        <v>33</v>
      </c>
      <c r="C687" t="s">
        <v>6</v>
      </c>
      <c r="D687" t="s">
        <v>14</v>
      </c>
      <c r="E687" s="1">
        <v>44238</v>
      </c>
      <c r="F687" s="4">
        <v>3416</v>
      </c>
      <c r="G687">
        <v>34</v>
      </c>
      <c r="H687" s="3">
        <f>_xlfn.XLOOKUP(sales[[#This Row],[Product]],products[Product],products[Cost per box])*sales[[#This Row],[Boxes]]</f>
        <v>214.54</v>
      </c>
      <c r="I687" s="4">
        <f>sales[[#This Row],[Revenue]]-sales[[#This Row],[Cost]]</f>
        <v>3201.46</v>
      </c>
    </row>
    <row r="688" spans="2:9" x14ac:dyDescent="0.25">
      <c r="B688" t="s">
        <v>40</v>
      </c>
      <c r="C688" t="s">
        <v>21</v>
      </c>
      <c r="D688" t="s">
        <v>38</v>
      </c>
      <c r="E688" s="1">
        <v>44238</v>
      </c>
      <c r="F688" s="4">
        <v>6657</v>
      </c>
      <c r="G688">
        <v>318</v>
      </c>
      <c r="H688" s="3">
        <f>_xlfn.XLOOKUP(sales[[#This Row],[Product]],products[Product],products[Cost per box])*sales[[#This Row],[Boxes]]</f>
        <v>3160.9199999999996</v>
      </c>
      <c r="I688" s="4">
        <f>sales[[#This Row],[Revenue]]-sales[[#This Row],[Cost]]</f>
        <v>3496.0800000000004</v>
      </c>
    </row>
    <row r="689" spans="2:9" x14ac:dyDescent="0.25">
      <c r="B689" t="s">
        <v>49</v>
      </c>
      <c r="C689" t="s">
        <v>21</v>
      </c>
      <c r="D689" t="s">
        <v>22</v>
      </c>
      <c r="E689" s="1">
        <v>44238</v>
      </c>
      <c r="F689" s="4">
        <v>7476</v>
      </c>
      <c r="G689">
        <v>840</v>
      </c>
      <c r="H689" s="3">
        <f>_xlfn.XLOOKUP(sales[[#This Row],[Product]],products[Product],products[Cost per box])*sales[[#This Row],[Boxes]]</f>
        <v>6904.8</v>
      </c>
      <c r="I689" s="4">
        <f>sales[[#This Row],[Revenue]]-sales[[#This Row],[Cost]]</f>
        <v>571.19999999999982</v>
      </c>
    </row>
    <row r="690" spans="2:9" x14ac:dyDescent="0.25">
      <c r="B690" t="s">
        <v>20</v>
      </c>
      <c r="C690" t="s">
        <v>9</v>
      </c>
      <c r="D690" t="s">
        <v>17</v>
      </c>
      <c r="E690" s="1">
        <v>44238</v>
      </c>
      <c r="F690" s="4">
        <v>1876</v>
      </c>
      <c r="G690">
        <v>392</v>
      </c>
      <c r="H690" s="3">
        <f>_xlfn.XLOOKUP(sales[[#This Row],[Product]],products[Product],products[Cost per box])*sales[[#This Row],[Boxes]]</f>
        <v>2665.6</v>
      </c>
      <c r="I690" s="4">
        <f>sales[[#This Row],[Revenue]]-sales[[#This Row],[Cost]]</f>
        <v>-789.59999999999991</v>
      </c>
    </row>
    <row r="691" spans="2:9" x14ac:dyDescent="0.25">
      <c r="B691" t="s">
        <v>25</v>
      </c>
      <c r="C691" t="s">
        <v>11</v>
      </c>
      <c r="D691" t="s">
        <v>31</v>
      </c>
      <c r="E691" s="1">
        <v>44238</v>
      </c>
      <c r="F691" s="4">
        <v>532</v>
      </c>
      <c r="G691">
        <v>310</v>
      </c>
      <c r="H691" s="3">
        <f>_xlfn.XLOOKUP(sales[[#This Row],[Product]],products[Product],products[Cost per box])*sales[[#This Row],[Boxes]]</f>
        <v>1773.1999999999998</v>
      </c>
      <c r="I691" s="4">
        <f>sales[[#This Row],[Revenue]]-sales[[#This Row],[Cost]]</f>
        <v>-1241.1999999999998</v>
      </c>
    </row>
    <row r="692" spans="2:9" x14ac:dyDescent="0.25">
      <c r="B692" t="s">
        <v>13</v>
      </c>
      <c r="C692" t="s">
        <v>11</v>
      </c>
      <c r="D692" t="s">
        <v>31</v>
      </c>
      <c r="E692" s="1">
        <v>44238</v>
      </c>
      <c r="F692" s="4">
        <v>1960</v>
      </c>
      <c r="G692">
        <v>504</v>
      </c>
      <c r="H692" s="3">
        <f>_xlfn.XLOOKUP(sales[[#This Row],[Product]],products[Product],products[Cost per box])*sales[[#This Row],[Boxes]]</f>
        <v>2882.8799999999997</v>
      </c>
      <c r="I692" s="4">
        <f>sales[[#This Row],[Revenue]]-sales[[#This Row],[Cost]]</f>
        <v>-922.87999999999965</v>
      </c>
    </row>
    <row r="693" spans="2:9" x14ac:dyDescent="0.25">
      <c r="B693" t="s">
        <v>39</v>
      </c>
      <c r="C693" t="s">
        <v>9</v>
      </c>
      <c r="D693" t="s">
        <v>31</v>
      </c>
      <c r="E693" s="1">
        <v>44238</v>
      </c>
      <c r="F693" s="4">
        <v>630</v>
      </c>
      <c r="G693">
        <v>220</v>
      </c>
      <c r="H693" s="3">
        <f>_xlfn.XLOOKUP(sales[[#This Row],[Product]],products[Product],products[Cost per box])*sales[[#This Row],[Boxes]]</f>
        <v>1258.3999999999999</v>
      </c>
      <c r="I693" s="4">
        <f>sales[[#This Row],[Revenue]]-sales[[#This Row],[Cost]]</f>
        <v>-628.39999999999986</v>
      </c>
    </row>
    <row r="694" spans="2:9" x14ac:dyDescent="0.25">
      <c r="B694" t="s">
        <v>13</v>
      </c>
      <c r="C694" t="s">
        <v>21</v>
      </c>
      <c r="D694" t="s">
        <v>44</v>
      </c>
      <c r="E694" s="1">
        <v>44238</v>
      </c>
      <c r="F694" s="4">
        <v>10962</v>
      </c>
      <c r="G694">
        <v>247</v>
      </c>
      <c r="H694" s="3">
        <f>_xlfn.XLOOKUP(sales[[#This Row],[Product]],products[Product],products[Cost per box])*sales[[#This Row],[Boxes]]</f>
        <v>2363.79</v>
      </c>
      <c r="I694" s="4">
        <f>sales[[#This Row],[Revenue]]-sales[[#This Row],[Cost]]</f>
        <v>8598.2099999999991</v>
      </c>
    </row>
    <row r="695" spans="2:9" x14ac:dyDescent="0.25">
      <c r="B695" t="s">
        <v>13</v>
      </c>
      <c r="C695" t="s">
        <v>21</v>
      </c>
      <c r="D695" t="s">
        <v>38</v>
      </c>
      <c r="E695" s="1">
        <v>44238</v>
      </c>
      <c r="F695" s="4">
        <v>6797</v>
      </c>
      <c r="G695">
        <v>60</v>
      </c>
      <c r="H695" s="3">
        <f>_xlfn.XLOOKUP(sales[[#This Row],[Product]],products[Product],products[Cost per box])*sales[[#This Row],[Boxes]]</f>
        <v>596.4</v>
      </c>
      <c r="I695" s="4">
        <f>sales[[#This Row],[Revenue]]-sales[[#This Row],[Cost]]</f>
        <v>6200.6</v>
      </c>
    </row>
    <row r="696" spans="2:9" x14ac:dyDescent="0.25">
      <c r="B696" t="s">
        <v>23</v>
      </c>
      <c r="C696" t="s">
        <v>11</v>
      </c>
      <c r="D696" t="s">
        <v>42</v>
      </c>
      <c r="E696" s="1">
        <v>44238</v>
      </c>
      <c r="F696" s="4">
        <v>4102</v>
      </c>
      <c r="G696">
        <v>770</v>
      </c>
      <c r="H696" s="3">
        <f>_xlfn.XLOOKUP(sales[[#This Row],[Product]],products[Product],products[Cost per box])*sales[[#This Row],[Boxes]]</f>
        <v>3649.8</v>
      </c>
      <c r="I696" s="4">
        <f>sales[[#This Row],[Revenue]]-sales[[#This Row],[Cost]]</f>
        <v>452.19999999999982</v>
      </c>
    </row>
    <row r="697" spans="2:9" x14ac:dyDescent="0.25">
      <c r="B697" t="s">
        <v>10</v>
      </c>
      <c r="C697" t="s">
        <v>21</v>
      </c>
      <c r="D697" t="s">
        <v>12</v>
      </c>
      <c r="E697" s="1">
        <v>44238</v>
      </c>
      <c r="F697" s="4">
        <v>6797</v>
      </c>
      <c r="G697">
        <v>338</v>
      </c>
      <c r="H697" s="3">
        <f>_xlfn.XLOOKUP(sales[[#This Row],[Product]],products[Product],products[Cost per box])*sales[[#This Row],[Boxes]]</f>
        <v>2849.3399999999997</v>
      </c>
      <c r="I697" s="4">
        <f>sales[[#This Row],[Revenue]]-sales[[#This Row],[Cost]]</f>
        <v>3947.6600000000003</v>
      </c>
    </row>
    <row r="698" spans="2:9" x14ac:dyDescent="0.25">
      <c r="B698" t="s">
        <v>49</v>
      </c>
      <c r="C698" t="s">
        <v>16</v>
      </c>
      <c r="D698" t="s">
        <v>48</v>
      </c>
      <c r="E698" s="1">
        <v>44238</v>
      </c>
      <c r="F698" s="4">
        <v>14483</v>
      </c>
      <c r="G698">
        <v>129</v>
      </c>
      <c r="H698" s="3">
        <f>_xlfn.XLOOKUP(sales[[#This Row],[Product]],products[Product],products[Cost per box])*sales[[#This Row],[Boxes]]</f>
        <v>964.92000000000007</v>
      </c>
      <c r="I698" s="4">
        <f>sales[[#This Row],[Revenue]]-sales[[#This Row],[Cost]]</f>
        <v>13518.08</v>
      </c>
    </row>
    <row r="699" spans="2:9" x14ac:dyDescent="0.25">
      <c r="B699" t="s">
        <v>32</v>
      </c>
      <c r="C699" t="s">
        <v>21</v>
      </c>
      <c r="D699" t="s">
        <v>7</v>
      </c>
      <c r="E699" s="1">
        <v>44238</v>
      </c>
      <c r="F699" s="4">
        <v>2611</v>
      </c>
      <c r="G699">
        <v>419</v>
      </c>
      <c r="H699" s="3">
        <f>_xlfn.XLOOKUP(sales[[#This Row],[Product]],products[Product],products[Cost per box])*sales[[#This Row],[Boxes]]</f>
        <v>2157.8500000000004</v>
      </c>
      <c r="I699" s="4">
        <f>sales[[#This Row],[Revenue]]-sales[[#This Row],[Cost]]</f>
        <v>453.14999999999964</v>
      </c>
    </row>
    <row r="700" spans="2:9" x14ac:dyDescent="0.25">
      <c r="B700" t="s">
        <v>25</v>
      </c>
      <c r="C700" t="s">
        <v>6</v>
      </c>
      <c r="D700" t="s">
        <v>36</v>
      </c>
      <c r="E700" s="1">
        <v>44238</v>
      </c>
      <c r="F700" s="4">
        <v>3080</v>
      </c>
      <c r="G700">
        <v>170</v>
      </c>
      <c r="H700" s="3">
        <f>_xlfn.XLOOKUP(sales[[#This Row],[Product]],products[Product],products[Cost per box])*sales[[#This Row],[Boxes]]</f>
        <v>856.8</v>
      </c>
      <c r="I700" s="4">
        <f>sales[[#This Row],[Revenue]]-sales[[#This Row],[Cost]]</f>
        <v>2223.1999999999998</v>
      </c>
    </row>
    <row r="701" spans="2:9" x14ac:dyDescent="0.25">
      <c r="B701" t="s">
        <v>8</v>
      </c>
      <c r="C701" t="s">
        <v>11</v>
      </c>
      <c r="D701" t="s">
        <v>38</v>
      </c>
      <c r="E701" s="1">
        <v>44238</v>
      </c>
      <c r="F701" s="4">
        <v>10157</v>
      </c>
      <c r="G701">
        <v>60</v>
      </c>
      <c r="H701" s="3">
        <f>_xlfn.XLOOKUP(sales[[#This Row],[Product]],products[Product],products[Cost per box])*sales[[#This Row],[Boxes]]</f>
        <v>596.4</v>
      </c>
      <c r="I701" s="4">
        <f>sales[[#This Row],[Revenue]]-sales[[#This Row],[Cost]]</f>
        <v>9560.6</v>
      </c>
    </row>
    <row r="702" spans="2:9" x14ac:dyDescent="0.25">
      <c r="B702" t="s">
        <v>34</v>
      </c>
      <c r="C702" t="s">
        <v>11</v>
      </c>
      <c r="D702" t="s">
        <v>50</v>
      </c>
      <c r="E702" s="1">
        <v>44238</v>
      </c>
      <c r="F702" s="4">
        <v>3745</v>
      </c>
      <c r="G702">
        <v>136</v>
      </c>
      <c r="H702" s="3">
        <f>_xlfn.XLOOKUP(sales[[#This Row],[Product]],products[Product],products[Cost per box])*sales[[#This Row],[Boxes]]</f>
        <v>1687.76</v>
      </c>
      <c r="I702" s="4">
        <f>sales[[#This Row],[Revenue]]-sales[[#This Row],[Cost]]</f>
        <v>2057.2399999999998</v>
      </c>
    </row>
    <row r="703" spans="2:9" x14ac:dyDescent="0.25">
      <c r="B703" t="s">
        <v>40</v>
      </c>
      <c r="C703" t="s">
        <v>27</v>
      </c>
      <c r="D703" t="s">
        <v>43</v>
      </c>
      <c r="E703" s="1">
        <v>44238</v>
      </c>
      <c r="F703" s="4">
        <v>2898</v>
      </c>
      <c r="G703">
        <v>770</v>
      </c>
      <c r="H703" s="3">
        <f>_xlfn.XLOOKUP(sales[[#This Row],[Product]],products[Product],products[Cost per box])*sales[[#This Row],[Boxes]]</f>
        <v>2964.5</v>
      </c>
      <c r="I703" s="4">
        <f>sales[[#This Row],[Revenue]]-sales[[#This Row],[Cost]]</f>
        <v>-66.5</v>
      </c>
    </row>
    <row r="704" spans="2:9" x14ac:dyDescent="0.25">
      <c r="B704" t="s">
        <v>34</v>
      </c>
      <c r="C704" t="s">
        <v>16</v>
      </c>
      <c r="D704" t="s">
        <v>17</v>
      </c>
      <c r="E704" s="1">
        <v>44238</v>
      </c>
      <c r="F704" s="4">
        <v>2002</v>
      </c>
      <c r="G704">
        <v>478</v>
      </c>
      <c r="H704" s="3">
        <f>_xlfn.XLOOKUP(sales[[#This Row],[Product]],products[Product],products[Cost per box])*sales[[#This Row],[Boxes]]</f>
        <v>3250.4</v>
      </c>
      <c r="I704" s="4">
        <f>sales[[#This Row],[Revenue]]-sales[[#This Row],[Cost]]</f>
        <v>-1248.4000000000001</v>
      </c>
    </row>
    <row r="705" spans="2:9" x14ac:dyDescent="0.25">
      <c r="B705" t="s">
        <v>34</v>
      </c>
      <c r="C705" t="s">
        <v>27</v>
      </c>
      <c r="D705" t="s">
        <v>43</v>
      </c>
      <c r="E705" s="1">
        <v>44238</v>
      </c>
      <c r="F705" s="4">
        <v>1638</v>
      </c>
      <c r="G705">
        <v>138</v>
      </c>
      <c r="H705" s="3">
        <f>_xlfn.XLOOKUP(sales[[#This Row],[Product]],products[Product],products[Cost per box])*sales[[#This Row],[Boxes]]</f>
        <v>531.30000000000007</v>
      </c>
      <c r="I705" s="4">
        <f>sales[[#This Row],[Revenue]]-sales[[#This Row],[Cost]]</f>
        <v>1106.6999999999998</v>
      </c>
    </row>
    <row r="706" spans="2:9" x14ac:dyDescent="0.25">
      <c r="B706" t="s">
        <v>33</v>
      </c>
      <c r="C706" t="s">
        <v>27</v>
      </c>
      <c r="D706" t="s">
        <v>52</v>
      </c>
      <c r="E706" s="1">
        <v>44238</v>
      </c>
      <c r="F706" s="4">
        <v>1652</v>
      </c>
      <c r="G706">
        <v>291</v>
      </c>
      <c r="H706" s="3">
        <f>_xlfn.XLOOKUP(sales[[#This Row],[Product]],products[Product],products[Cost per box])*sales[[#This Row],[Boxes]]</f>
        <v>966.12</v>
      </c>
      <c r="I706" s="4">
        <f>sales[[#This Row],[Revenue]]-sales[[#This Row],[Cost]]</f>
        <v>685.88</v>
      </c>
    </row>
    <row r="707" spans="2:9" x14ac:dyDescent="0.25">
      <c r="B707" t="s">
        <v>41</v>
      </c>
      <c r="C707" t="s">
        <v>21</v>
      </c>
      <c r="D707" t="s">
        <v>35</v>
      </c>
      <c r="E707" s="1">
        <v>44238</v>
      </c>
      <c r="F707" s="4">
        <v>126</v>
      </c>
      <c r="G707">
        <v>510</v>
      </c>
      <c r="H707" s="3">
        <f>_xlfn.XLOOKUP(sales[[#This Row],[Product]],products[Product],products[Cost per box])*sales[[#This Row],[Boxes]]</f>
        <v>1351.5</v>
      </c>
      <c r="I707" s="4">
        <f>sales[[#This Row],[Revenue]]-sales[[#This Row],[Cost]]</f>
        <v>-1225.5</v>
      </c>
    </row>
    <row r="708" spans="2:9" x14ac:dyDescent="0.25">
      <c r="B708" t="s">
        <v>46</v>
      </c>
      <c r="C708" t="s">
        <v>21</v>
      </c>
      <c r="D708" t="s">
        <v>36</v>
      </c>
      <c r="E708" s="1">
        <v>44238</v>
      </c>
      <c r="F708" s="4">
        <v>1288</v>
      </c>
      <c r="G708">
        <v>83</v>
      </c>
      <c r="H708" s="3">
        <f>_xlfn.XLOOKUP(sales[[#This Row],[Product]],products[Product],products[Cost per box])*sales[[#This Row],[Boxes]]</f>
        <v>418.32</v>
      </c>
      <c r="I708" s="4">
        <f>sales[[#This Row],[Revenue]]-sales[[#This Row],[Cost]]</f>
        <v>869.68000000000006</v>
      </c>
    </row>
    <row r="709" spans="2:9" x14ac:dyDescent="0.25">
      <c r="B709" t="s">
        <v>51</v>
      </c>
      <c r="C709" t="s">
        <v>16</v>
      </c>
      <c r="D709" t="s">
        <v>14</v>
      </c>
      <c r="E709" s="1">
        <v>44238</v>
      </c>
      <c r="F709" s="4">
        <v>903</v>
      </c>
      <c r="G709">
        <v>422</v>
      </c>
      <c r="H709" s="3">
        <f>_xlfn.XLOOKUP(sales[[#This Row],[Product]],products[Product],products[Cost per box])*sales[[#This Row],[Boxes]]</f>
        <v>2662.8199999999997</v>
      </c>
      <c r="I709" s="4">
        <f>sales[[#This Row],[Revenue]]-sales[[#This Row],[Cost]]</f>
        <v>-1759.8199999999997</v>
      </c>
    </row>
    <row r="710" spans="2:9" x14ac:dyDescent="0.25">
      <c r="B710" t="s">
        <v>23</v>
      </c>
      <c r="C710" t="s">
        <v>16</v>
      </c>
      <c r="D710" t="s">
        <v>35</v>
      </c>
      <c r="E710" s="1">
        <v>44238</v>
      </c>
      <c r="F710" s="4">
        <v>7196</v>
      </c>
      <c r="G710">
        <v>22</v>
      </c>
      <c r="H710" s="3">
        <f>_xlfn.XLOOKUP(sales[[#This Row],[Product]],products[Product],products[Cost per box])*sales[[#This Row],[Boxes]]</f>
        <v>58.3</v>
      </c>
      <c r="I710" s="4">
        <f>sales[[#This Row],[Revenue]]-sales[[#This Row],[Cost]]</f>
        <v>7137.7</v>
      </c>
    </row>
    <row r="711" spans="2:9" x14ac:dyDescent="0.25">
      <c r="B711" t="s">
        <v>32</v>
      </c>
      <c r="C711" t="s">
        <v>27</v>
      </c>
      <c r="D711" t="s">
        <v>7</v>
      </c>
      <c r="E711" s="1">
        <v>44238</v>
      </c>
      <c r="F711" s="4">
        <v>2429</v>
      </c>
      <c r="G711">
        <v>118</v>
      </c>
      <c r="H711" s="3">
        <f>_xlfn.XLOOKUP(sales[[#This Row],[Product]],products[Product],products[Cost per box])*sales[[#This Row],[Boxes]]</f>
        <v>607.70000000000005</v>
      </c>
      <c r="I711" s="4">
        <f>sales[[#This Row],[Revenue]]-sales[[#This Row],[Cost]]</f>
        <v>1821.3</v>
      </c>
    </row>
    <row r="712" spans="2:9" x14ac:dyDescent="0.25">
      <c r="B712" t="s">
        <v>34</v>
      </c>
      <c r="C712" t="s">
        <v>9</v>
      </c>
      <c r="D712" t="s">
        <v>26</v>
      </c>
      <c r="E712" s="1">
        <v>44238</v>
      </c>
      <c r="F712" s="4">
        <v>5999</v>
      </c>
      <c r="G712">
        <v>50</v>
      </c>
      <c r="H712" s="3">
        <f>_xlfn.XLOOKUP(sales[[#This Row],[Product]],products[Product],products[Cost per box])*sales[[#This Row],[Boxes]]</f>
        <v>321.5</v>
      </c>
      <c r="I712" s="4">
        <f>sales[[#This Row],[Revenue]]-sales[[#This Row],[Cost]]</f>
        <v>5677.5</v>
      </c>
    </row>
    <row r="713" spans="2:9" x14ac:dyDescent="0.25">
      <c r="B713" t="s">
        <v>29</v>
      </c>
      <c r="C713" t="s">
        <v>11</v>
      </c>
      <c r="D713" t="s">
        <v>48</v>
      </c>
      <c r="E713" s="1">
        <v>44238</v>
      </c>
      <c r="F713" s="4">
        <v>2254</v>
      </c>
      <c r="G713">
        <v>103</v>
      </c>
      <c r="H713" s="3">
        <f>_xlfn.XLOOKUP(sales[[#This Row],[Product]],products[Product],products[Cost per box])*sales[[#This Row],[Boxes]]</f>
        <v>770.44</v>
      </c>
      <c r="I713" s="4">
        <f>sales[[#This Row],[Revenue]]-sales[[#This Row],[Cost]]</f>
        <v>1483.56</v>
      </c>
    </row>
    <row r="714" spans="2:9" x14ac:dyDescent="0.25">
      <c r="B714" t="s">
        <v>56</v>
      </c>
      <c r="C714" t="s">
        <v>27</v>
      </c>
      <c r="D714" t="s">
        <v>24</v>
      </c>
      <c r="E714" s="1">
        <v>44238</v>
      </c>
      <c r="F714" s="4">
        <v>11634</v>
      </c>
      <c r="G714">
        <v>700</v>
      </c>
      <c r="H714" s="3">
        <f>_xlfn.XLOOKUP(sales[[#This Row],[Product]],products[Product],products[Cost per box])*sales[[#This Row],[Boxes]]</f>
        <v>7357</v>
      </c>
      <c r="I714" s="4">
        <f>sales[[#This Row],[Revenue]]-sales[[#This Row],[Cost]]</f>
        <v>4277</v>
      </c>
    </row>
    <row r="715" spans="2:9" x14ac:dyDescent="0.25">
      <c r="B715" t="s">
        <v>18</v>
      </c>
      <c r="C715" t="s">
        <v>11</v>
      </c>
      <c r="D715" t="s">
        <v>28</v>
      </c>
      <c r="E715" s="1">
        <v>44238</v>
      </c>
      <c r="F715" s="4">
        <v>5390</v>
      </c>
      <c r="G715">
        <v>415</v>
      </c>
      <c r="H715" s="3">
        <f>_xlfn.XLOOKUP(sales[[#This Row],[Product]],products[Product],products[Cost per box])*sales[[#This Row],[Boxes]]</f>
        <v>1145.3999999999999</v>
      </c>
      <c r="I715" s="4">
        <f>sales[[#This Row],[Revenue]]-sales[[#This Row],[Cost]]</f>
        <v>4244.6000000000004</v>
      </c>
    </row>
    <row r="716" spans="2:9" x14ac:dyDescent="0.25">
      <c r="B716" t="s">
        <v>20</v>
      </c>
      <c r="C716" t="s">
        <v>16</v>
      </c>
      <c r="D716" t="s">
        <v>26</v>
      </c>
      <c r="E716" s="1">
        <v>44238</v>
      </c>
      <c r="F716" s="4">
        <v>9359</v>
      </c>
      <c r="G716">
        <v>1050</v>
      </c>
      <c r="H716" s="3">
        <f>_xlfn.XLOOKUP(sales[[#This Row],[Product]],products[Product],products[Cost per box])*sales[[#This Row],[Boxes]]</f>
        <v>6751.5</v>
      </c>
      <c r="I716" s="4">
        <f>sales[[#This Row],[Revenue]]-sales[[#This Row],[Cost]]</f>
        <v>2607.5</v>
      </c>
    </row>
    <row r="717" spans="2:9" x14ac:dyDescent="0.25">
      <c r="B717" t="s">
        <v>5</v>
      </c>
      <c r="C717" t="s">
        <v>11</v>
      </c>
      <c r="D717" t="s">
        <v>14</v>
      </c>
      <c r="E717" s="1">
        <v>44238</v>
      </c>
      <c r="F717" s="4">
        <v>9513</v>
      </c>
      <c r="G717">
        <v>433</v>
      </c>
      <c r="H717" s="3">
        <f>_xlfn.XLOOKUP(sales[[#This Row],[Product]],products[Product],products[Cost per box])*sales[[#This Row],[Boxes]]</f>
        <v>2732.23</v>
      </c>
      <c r="I717" s="4">
        <f>sales[[#This Row],[Revenue]]-sales[[#This Row],[Cost]]</f>
        <v>6780.77</v>
      </c>
    </row>
    <row r="718" spans="2:9" x14ac:dyDescent="0.25">
      <c r="B718" t="s">
        <v>54</v>
      </c>
      <c r="C718" t="s">
        <v>16</v>
      </c>
      <c r="D718" t="s">
        <v>14</v>
      </c>
      <c r="E718" s="1">
        <v>44238</v>
      </c>
      <c r="F718" s="4">
        <v>721</v>
      </c>
      <c r="G718">
        <v>28</v>
      </c>
      <c r="H718" s="3">
        <f>_xlfn.XLOOKUP(sales[[#This Row],[Product]],products[Product],products[Cost per box])*sales[[#This Row],[Boxes]]</f>
        <v>176.67999999999998</v>
      </c>
      <c r="I718" s="4">
        <f>sales[[#This Row],[Revenue]]-sales[[#This Row],[Cost]]</f>
        <v>544.32000000000005</v>
      </c>
    </row>
    <row r="719" spans="2:9" x14ac:dyDescent="0.25">
      <c r="B719" t="s">
        <v>18</v>
      </c>
      <c r="C719" t="s">
        <v>9</v>
      </c>
      <c r="D719" t="s">
        <v>35</v>
      </c>
      <c r="E719" s="1">
        <v>44238</v>
      </c>
      <c r="F719" s="4">
        <v>11879</v>
      </c>
      <c r="G719">
        <v>840</v>
      </c>
      <c r="H719" s="3">
        <f>_xlfn.XLOOKUP(sales[[#This Row],[Product]],products[Product],products[Cost per box])*sales[[#This Row],[Boxes]]</f>
        <v>2226</v>
      </c>
      <c r="I719" s="4">
        <f>sales[[#This Row],[Revenue]]-sales[[#This Row],[Cost]]</f>
        <v>9653</v>
      </c>
    </row>
    <row r="720" spans="2:9" x14ac:dyDescent="0.25">
      <c r="B720" t="s">
        <v>23</v>
      </c>
      <c r="C720" t="s">
        <v>27</v>
      </c>
      <c r="D720" t="s">
        <v>30</v>
      </c>
      <c r="E720" s="1">
        <v>44239</v>
      </c>
      <c r="F720" s="4">
        <v>2611</v>
      </c>
      <c r="G720">
        <v>114</v>
      </c>
      <c r="H720" s="3">
        <f>_xlfn.XLOOKUP(sales[[#This Row],[Product]],products[Product],products[Cost per box])*sales[[#This Row],[Boxes]]</f>
        <v>419.52000000000004</v>
      </c>
      <c r="I720" s="4">
        <f>sales[[#This Row],[Revenue]]-sales[[#This Row],[Cost]]</f>
        <v>2191.48</v>
      </c>
    </row>
    <row r="721" spans="2:9" x14ac:dyDescent="0.25">
      <c r="B721" t="s">
        <v>49</v>
      </c>
      <c r="C721" t="s">
        <v>16</v>
      </c>
      <c r="D721" t="s">
        <v>43</v>
      </c>
      <c r="E721" s="1">
        <v>44239</v>
      </c>
      <c r="F721" s="4">
        <v>1239</v>
      </c>
      <c r="G721">
        <v>60</v>
      </c>
      <c r="H721" s="3">
        <f>_xlfn.XLOOKUP(sales[[#This Row],[Product]],products[Product],products[Cost per box])*sales[[#This Row],[Boxes]]</f>
        <v>231</v>
      </c>
      <c r="I721" s="4">
        <f>sales[[#This Row],[Revenue]]-sales[[#This Row],[Cost]]</f>
        <v>1008</v>
      </c>
    </row>
    <row r="722" spans="2:9" x14ac:dyDescent="0.25">
      <c r="B722" t="s">
        <v>46</v>
      </c>
      <c r="C722" t="s">
        <v>27</v>
      </c>
      <c r="D722" t="s">
        <v>14</v>
      </c>
      <c r="E722" s="1">
        <v>44239</v>
      </c>
      <c r="F722" s="4">
        <v>742</v>
      </c>
      <c r="G722">
        <v>154</v>
      </c>
      <c r="H722" s="3">
        <f>_xlfn.XLOOKUP(sales[[#This Row],[Product]],products[Product],products[Cost per box])*sales[[#This Row],[Boxes]]</f>
        <v>971.7399999999999</v>
      </c>
      <c r="I722" s="4">
        <f>sales[[#This Row],[Revenue]]-sales[[#This Row],[Cost]]</f>
        <v>-229.7399999999999</v>
      </c>
    </row>
    <row r="723" spans="2:9" x14ac:dyDescent="0.25">
      <c r="B723" t="s">
        <v>51</v>
      </c>
      <c r="C723" t="s">
        <v>27</v>
      </c>
      <c r="D723" t="s">
        <v>52</v>
      </c>
      <c r="E723" s="1">
        <v>44239</v>
      </c>
      <c r="F723" s="4">
        <v>12180</v>
      </c>
      <c r="G723">
        <v>162</v>
      </c>
      <c r="H723" s="3">
        <f>_xlfn.XLOOKUP(sales[[#This Row],[Product]],products[Product],products[Cost per box])*sales[[#This Row],[Boxes]]</f>
        <v>537.83999999999992</v>
      </c>
      <c r="I723" s="4">
        <f>sales[[#This Row],[Revenue]]-sales[[#This Row],[Cost]]</f>
        <v>11642.16</v>
      </c>
    </row>
    <row r="724" spans="2:9" x14ac:dyDescent="0.25">
      <c r="B724" t="s">
        <v>39</v>
      </c>
      <c r="C724" t="s">
        <v>9</v>
      </c>
      <c r="D724" t="s">
        <v>43</v>
      </c>
      <c r="E724" s="1">
        <v>44239</v>
      </c>
      <c r="F724" s="4">
        <v>5551</v>
      </c>
      <c r="G724">
        <v>199</v>
      </c>
      <c r="H724" s="3">
        <f>_xlfn.XLOOKUP(sales[[#This Row],[Product]],products[Product],products[Cost per box])*sales[[#This Row],[Boxes]]</f>
        <v>766.15</v>
      </c>
      <c r="I724" s="4">
        <f>sales[[#This Row],[Revenue]]-sales[[#This Row],[Cost]]</f>
        <v>4784.8500000000004</v>
      </c>
    </row>
    <row r="725" spans="2:9" x14ac:dyDescent="0.25">
      <c r="B725" t="s">
        <v>13</v>
      </c>
      <c r="C725" t="s">
        <v>9</v>
      </c>
      <c r="D725" t="s">
        <v>31</v>
      </c>
      <c r="E725" s="1">
        <v>44239</v>
      </c>
      <c r="F725" s="4">
        <v>4963</v>
      </c>
      <c r="G725">
        <v>208</v>
      </c>
      <c r="H725" s="3">
        <f>_xlfn.XLOOKUP(sales[[#This Row],[Product]],products[Product],products[Cost per box])*sales[[#This Row],[Boxes]]</f>
        <v>1189.76</v>
      </c>
      <c r="I725" s="4">
        <f>sales[[#This Row],[Revenue]]-sales[[#This Row],[Cost]]</f>
        <v>3773.24</v>
      </c>
    </row>
    <row r="726" spans="2:9" x14ac:dyDescent="0.25">
      <c r="B726" t="s">
        <v>29</v>
      </c>
      <c r="C726" t="s">
        <v>21</v>
      </c>
      <c r="D726" t="s">
        <v>35</v>
      </c>
      <c r="E726" s="1">
        <v>44239</v>
      </c>
      <c r="F726" s="4">
        <v>3913</v>
      </c>
      <c r="G726">
        <v>139</v>
      </c>
      <c r="H726" s="3">
        <f>_xlfn.XLOOKUP(sales[[#This Row],[Product]],products[Product],products[Cost per box])*sales[[#This Row],[Boxes]]</f>
        <v>368.34999999999997</v>
      </c>
      <c r="I726" s="4">
        <f>sales[[#This Row],[Revenue]]-sales[[#This Row],[Cost]]</f>
        <v>3544.65</v>
      </c>
    </row>
    <row r="727" spans="2:9" x14ac:dyDescent="0.25">
      <c r="B727" t="s">
        <v>51</v>
      </c>
      <c r="C727" t="s">
        <v>6</v>
      </c>
      <c r="D727" t="s">
        <v>31</v>
      </c>
      <c r="E727" s="1">
        <v>44239</v>
      </c>
      <c r="F727" s="4">
        <v>546</v>
      </c>
      <c r="G727">
        <v>144</v>
      </c>
      <c r="H727" s="3">
        <f>_xlfn.XLOOKUP(sales[[#This Row],[Product]],products[Product],products[Cost per box])*sales[[#This Row],[Boxes]]</f>
        <v>823.68</v>
      </c>
      <c r="I727" s="4">
        <f>sales[[#This Row],[Revenue]]-sales[[#This Row],[Cost]]</f>
        <v>-277.67999999999995</v>
      </c>
    </row>
    <row r="728" spans="2:9" x14ac:dyDescent="0.25">
      <c r="B728" t="s">
        <v>46</v>
      </c>
      <c r="C728" t="s">
        <v>16</v>
      </c>
      <c r="D728" t="s">
        <v>31</v>
      </c>
      <c r="E728" s="1">
        <v>44239</v>
      </c>
      <c r="F728" s="4">
        <v>5313</v>
      </c>
      <c r="G728">
        <v>215</v>
      </c>
      <c r="H728" s="3">
        <f>_xlfn.XLOOKUP(sales[[#This Row],[Product]],products[Product],products[Cost per box])*sales[[#This Row],[Boxes]]</f>
        <v>1229.8</v>
      </c>
      <c r="I728" s="4">
        <f>sales[[#This Row],[Revenue]]-sales[[#This Row],[Cost]]</f>
        <v>4083.2</v>
      </c>
    </row>
    <row r="729" spans="2:9" x14ac:dyDescent="0.25">
      <c r="B729" t="s">
        <v>40</v>
      </c>
      <c r="C729" t="s">
        <v>27</v>
      </c>
      <c r="D729" t="s">
        <v>52</v>
      </c>
      <c r="E729" s="1">
        <v>44239</v>
      </c>
      <c r="F729" s="4">
        <v>686</v>
      </c>
      <c r="G729">
        <v>109</v>
      </c>
      <c r="H729" s="3">
        <f>_xlfn.XLOOKUP(sales[[#This Row],[Product]],products[Product],products[Cost per box])*sales[[#This Row],[Boxes]]</f>
        <v>361.88</v>
      </c>
      <c r="I729" s="4">
        <f>sales[[#This Row],[Revenue]]-sales[[#This Row],[Cost]]</f>
        <v>324.12</v>
      </c>
    </row>
    <row r="730" spans="2:9" x14ac:dyDescent="0.25">
      <c r="B730" t="s">
        <v>37</v>
      </c>
      <c r="C730" t="s">
        <v>27</v>
      </c>
      <c r="D730" t="s">
        <v>26</v>
      </c>
      <c r="E730" s="1">
        <v>44239</v>
      </c>
      <c r="F730" s="4">
        <v>2415</v>
      </c>
      <c r="G730">
        <v>63</v>
      </c>
      <c r="H730" s="3">
        <f>_xlfn.XLOOKUP(sales[[#This Row],[Product]],products[Product],products[Cost per box])*sales[[#This Row],[Boxes]]</f>
        <v>405.09</v>
      </c>
      <c r="I730" s="4">
        <f>sales[[#This Row],[Revenue]]-sales[[#This Row],[Cost]]</f>
        <v>2009.91</v>
      </c>
    </row>
    <row r="731" spans="2:9" x14ac:dyDescent="0.25">
      <c r="B731" t="s">
        <v>41</v>
      </c>
      <c r="C731" t="s">
        <v>6</v>
      </c>
      <c r="D731" t="s">
        <v>31</v>
      </c>
      <c r="E731" s="1">
        <v>44239</v>
      </c>
      <c r="F731" s="4">
        <v>2485</v>
      </c>
      <c r="G731">
        <v>497</v>
      </c>
      <c r="H731" s="3">
        <f>_xlfn.XLOOKUP(sales[[#This Row],[Product]],products[Product],products[Cost per box])*sales[[#This Row],[Boxes]]</f>
        <v>2842.8399999999997</v>
      </c>
      <c r="I731" s="4">
        <f>sales[[#This Row],[Revenue]]-sales[[#This Row],[Cost]]</f>
        <v>-357.83999999999969</v>
      </c>
    </row>
    <row r="732" spans="2:9" x14ac:dyDescent="0.25">
      <c r="B732" t="s">
        <v>25</v>
      </c>
      <c r="C732" t="s">
        <v>27</v>
      </c>
      <c r="D732" t="s">
        <v>17</v>
      </c>
      <c r="E732" s="1">
        <v>44239</v>
      </c>
      <c r="F732" s="4">
        <v>8673</v>
      </c>
      <c r="G732">
        <v>294</v>
      </c>
      <c r="H732" s="3">
        <f>_xlfn.XLOOKUP(sales[[#This Row],[Product]],products[Product],products[Cost per box])*sales[[#This Row],[Boxes]]</f>
        <v>1999.2</v>
      </c>
      <c r="I732" s="4">
        <f>sales[[#This Row],[Revenue]]-sales[[#This Row],[Cost]]</f>
        <v>6673.8</v>
      </c>
    </row>
    <row r="733" spans="2:9" x14ac:dyDescent="0.25">
      <c r="B733" t="s">
        <v>10</v>
      </c>
      <c r="C733" t="s">
        <v>9</v>
      </c>
      <c r="D733" t="s">
        <v>30</v>
      </c>
      <c r="E733" s="1">
        <v>44239</v>
      </c>
      <c r="F733" s="4">
        <v>1820</v>
      </c>
      <c r="G733">
        <v>292</v>
      </c>
      <c r="H733" s="3">
        <f>_xlfn.XLOOKUP(sales[[#This Row],[Product]],products[Product],products[Cost per box])*sales[[#This Row],[Boxes]]</f>
        <v>1074.56</v>
      </c>
      <c r="I733" s="4">
        <f>sales[[#This Row],[Revenue]]-sales[[#This Row],[Cost]]</f>
        <v>745.44</v>
      </c>
    </row>
    <row r="734" spans="2:9" x14ac:dyDescent="0.25">
      <c r="B734" t="s">
        <v>13</v>
      </c>
      <c r="C734" t="s">
        <v>27</v>
      </c>
      <c r="D734" t="s">
        <v>48</v>
      </c>
      <c r="E734" s="1">
        <v>44239</v>
      </c>
      <c r="F734" s="4">
        <v>17794</v>
      </c>
      <c r="G734">
        <v>535</v>
      </c>
      <c r="H734" s="3">
        <f>_xlfn.XLOOKUP(sales[[#This Row],[Product]],products[Product],products[Cost per box])*sales[[#This Row],[Boxes]]</f>
        <v>4001.8</v>
      </c>
      <c r="I734" s="4">
        <f>sales[[#This Row],[Revenue]]-sales[[#This Row],[Cost]]</f>
        <v>13792.2</v>
      </c>
    </row>
    <row r="735" spans="2:9" x14ac:dyDescent="0.25">
      <c r="B735" t="s">
        <v>34</v>
      </c>
      <c r="C735" t="s">
        <v>11</v>
      </c>
      <c r="D735" t="s">
        <v>42</v>
      </c>
      <c r="E735" s="1">
        <v>44239</v>
      </c>
      <c r="F735" s="4">
        <v>1036</v>
      </c>
      <c r="G735">
        <v>495</v>
      </c>
      <c r="H735" s="3">
        <f>_xlfn.XLOOKUP(sales[[#This Row],[Product]],products[Product],products[Cost per box])*sales[[#This Row],[Boxes]]</f>
        <v>2346.3000000000002</v>
      </c>
      <c r="I735" s="4">
        <f>sales[[#This Row],[Revenue]]-sales[[#This Row],[Cost]]</f>
        <v>-1310.3000000000002</v>
      </c>
    </row>
    <row r="736" spans="2:9" x14ac:dyDescent="0.25">
      <c r="B736" t="s">
        <v>29</v>
      </c>
      <c r="C736" t="s">
        <v>6</v>
      </c>
      <c r="D736" t="s">
        <v>45</v>
      </c>
      <c r="E736" s="1">
        <v>44239</v>
      </c>
      <c r="F736" s="4">
        <v>6069</v>
      </c>
      <c r="G736">
        <v>168</v>
      </c>
      <c r="H736" s="3">
        <f>_xlfn.XLOOKUP(sales[[#This Row],[Product]],products[Product],products[Cost per box])*sales[[#This Row],[Boxes]]</f>
        <v>1298.6400000000001</v>
      </c>
      <c r="I736" s="4">
        <f>sales[[#This Row],[Revenue]]-sales[[#This Row],[Cost]]</f>
        <v>4770.3599999999997</v>
      </c>
    </row>
    <row r="737" spans="2:9" x14ac:dyDescent="0.25">
      <c r="B737" t="s">
        <v>23</v>
      </c>
      <c r="C737" t="s">
        <v>6</v>
      </c>
      <c r="D737" t="s">
        <v>30</v>
      </c>
      <c r="E737" s="1">
        <v>44239</v>
      </c>
      <c r="F737" s="4">
        <v>2072</v>
      </c>
      <c r="G737">
        <v>127</v>
      </c>
      <c r="H737" s="3">
        <f>_xlfn.XLOOKUP(sales[[#This Row],[Product]],products[Product],products[Cost per box])*sales[[#This Row],[Boxes]]</f>
        <v>467.36</v>
      </c>
      <c r="I737" s="4">
        <f>sales[[#This Row],[Revenue]]-sales[[#This Row],[Cost]]</f>
        <v>1604.6399999999999</v>
      </c>
    </row>
    <row r="738" spans="2:9" x14ac:dyDescent="0.25">
      <c r="B738" t="s">
        <v>51</v>
      </c>
      <c r="C738" t="s">
        <v>9</v>
      </c>
      <c r="D738" t="s">
        <v>43</v>
      </c>
      <c r="E738" s="1">
        <v>44239</v>
      </c>
      <c r="F738" s="4">
        <v>2037</v>
      </c>
      <c r="G738">
        <v>63</v>
      </c>
      <c r="H738" s="3">
        <f>_xlfn.XLOOKUP(sales[[#This Row],[Product]],products[Product],products[Cost per box])*sales[[#This Row],[Boxes]]</f>
        <v>242.55</v>
      </c>
      <c r="I738" s="4">
        <f>sales[[#This Row],[Revenue]]-sales[[#This Row],[Cost]]</f>
        <v>1794.45</v>
      </c>
    </row>
    <row r="739" spans="2:9" x14ac:dyDescent="0.25">
      <c r="B739" t="s">
        <v>29</v>
      </c>
      <c r="C739" t="s">
        <v>9</v>
      </c>
      <c r="D739" t="s">
        <v>45</v>
      </c>
      <c r="E739" s="1">
        <v>44239</v>
      </c>
      <c r="F739" s="4">
        <v>1715</v>
      </c>
      <c r="G739">
        <v>212</v>
      </c>
      <c r="H739" s="3">
        <f>_xlfn.XLOOKUP(sales[[#This Row],[Product]],products[Product],products[Cost per box])*sales[[#This Row],[Boxes]]</f>
        <v>1638.76</v>
      </c>
      <c r="I739" s="4">
        <f>sales[[#This Row],[Revenue]]-sales[[#This Row],[Cost]]</f>
        <v>76.240000000000009</v>
      </c>
    </row>
    <row r="740" spans="2:9" x14ac:dyDescent="0.25">
      <c r="B740" t="s">
        <v>13</v>
      </c>
      <c r="C740" t="s">
        <v>6</v>
      </c>
      <c r="D740" t="s">
        <v>26</v>
      </c>
      <c r="E740" s="1">
        <v>44239</v>
      </c>
      <c r="F740" s="4">
        <v>1442</v>
      </c>
      <c r="G740">
        <v>36</v>
      </c>
      <c r="H740" s="3">
        <f>_xlfn.XLOOKUP(sales[[#This Row],[Product]],products[Product],products[Cost per box])*sales[[#This Row],[Boxes]]</f>
        <v>231.48</v>
      </c>
      <c r="I740" s="4">
        <f>sales[[#This Row],[Revenue]]-sales[[#This Row],[Cost]]</f>
        <v>1210.52</v>
      </c>
    </row>
    <row r="741" spans="2:9" x14ac:dyDescent="0.25">
      <c r="B741" t="s">
        <v>40</v>
      </c>
      <c r="C741" t="s">
        <v>21</v>
      </c>
      <c r="D741" t="s">
        <v>31</v>
      </c>
      <c r="E741" s="1">
        <v>44239</v>
      </c>
      <c r="F741" s="4">
        <v>882</v>
      </c>
      <c r="G741">
        <v>17</v>
      </c>
      <c r="H741" s="3">
        <f>_xlfn.XLOOKUP(sales[[#This Row],[Product]],products[Product],products[Cost per box])*sales[[#This Row],[Boxes]]</f>
        <v>97.24</v>
      </c>
      <c r="I741" s="4">
        <f>sales[[#This Row],[Revenue]]-sales[[#This Row],[Cost]]</f>
        <v>784.76</v>
      </c>
    </row>
    <row r="742" spans="2:9" x14ac:dyDescent="0.25">
      <c r="B742" t="s">
        <v>8</v>
      </c>
      <c r="C742" t="s">
        <v>9</v>
      </c>
      <c r="D742" t="s">
        <v>43</v>
      </c>
      <c r="E742" s="1">
        <v>44239</v>
      </c>
      <c r="F742" s="4">
        <v>1904</v>
      </c>
      <c r="G742">
        <v>337</v>
      </c>
      <c r="H742" s="3">
        <f>_xlfn.XLOOKUP(sales[[#This Row],[Product]],products[Product],products[Cost per box])*sales[[#This Row],[Boxes]]</f>
        <v>1297.45</v>
      </c>
      <c r="I742" s="4">
        <f>sales[[#This Row],[Revenue]]-sales[[#This Row],[Cost]]</f>
        <v>606.54999999999995</v>
      </c>
    </row>
    <row r="743" spans="2:9" x14ac:dyDescent="0.25">
      <c r="B743" t="s">
        <v>10</v>
      </c>
      <c r="C743" t="s">
        <v>16</v>
      </c>
      <c r="D743" t="s">
        <v>48</v>
      </c>
      <c r="E743" s="1">
        <v>44239</v>
      </c>
      <c r="F743" s="4">
        <v>2177</v>
      </c>
      <c r="G743">
        <v>99</v>
      </c>
      <c r="H743" s="3">
        <f>_xlfn.XLOOKUP(sales[[#This Row],[Product]],products[Product],products[Cost per box])*sales[[#This Row],[Boxes]]</f>
        <v>740.5200000000001</v>
      </c>
      <c r="I743" s="4">
        <f>sales[[#This Row],[Revenue]]-sales[[#This Row],[Cost]]</f>
        <v>1436.48</v>
      </c>
    </row>
    <row r="744" spans="2:9" x14ac:dyDescent="0.25">
      <c r="B744" t="s">
        <v>37</v>
      </c>
      <c r="C744" t="s">
        <v>16</v>
      </c>
      <c r="D744" t="s">
        <v>31</v>
      </c>
      <c r="E744" s="1">
        <v>44239</v>
      </c>
      <c r="F744" s="4">
        <v>2317</v>
      </c>
      <c r="G744">
        <v>73</v>
      </c>
      <c r="H744" s="3">
        <f>_xlfn.XLOOKUP(sales[[#This Row],[Product]],products[Product],products[Cost per box])*sales[[#This Row],[Boxes]]</f>
        <v>417.56</v>
      </c>
      <c r="I744" s="4">
        <f>sales[[#This Row],[Revenue]]-sales[[#This Row],[Cost]]</f>
        <v>1899.44</v>
      </c>
    </row>
    <row r="745" spans="2:9" x14ac:dyDescent="0.25">
      <c r="B745" t="s">
        <v>34</v>
      </c>
      <c r="C745" t="s">
        <v>6</v>
      </c>
      <c r="D745" t="s">
        <v>22</v>
      </c>
      <c r="E745" s="1">
        <v>44239</v>
      </c>
      <c r="F745" s="4">
        <v>7945</v>
      </c>
      <c r="G745">
        <v>93</v>
      </c>
      <c r="H745" s="3">
        <f>_xlfn.XLOOKUP(sales[[#This Row],[Product]],products[Product],products[Cost per box])*sales[[#This Row],[Boxes]]</f>
        <v>764.46</v>
      </c>
      <c r="I745" s="4">
        <f>sales[[#This Row],[Revenue]]-sales[[#This Row],[Cost]]</f>
        <v>7180.54</v>
      </c>
    </row>
    <row r="746" spans="2:9" x14ac:dyDescent="0.25">
      <c r="B746" t="s">
        <v>46</v>
      </c>
      <c r="C746" t="s">
        <v>21</v>
      </c>
      <c r="D746" t="s">
        <v>17</v>
      </c>
      <c r="E746" s="1">
        <v>44239</v>
      </c>
      <c r="F746" s="4">
        <v>8162</v>
      </c>
      <c r="G746">
        <v>409</v>
      </c>
      <c r="H746" s="3">
        <f>_xlfn.XLOOKUP(sales[[#This Row],[Product]],products[Product],products[Cost per box])*sales[[#This Row],[Boxes]]</f>
        <v>2781.2</v>
      </c>
      <c r="I746" s="4">
        <f>sales[[#This Row],[Revenue]]-sales[[#This Row],[Cost]]</f>
        <v>5380.8</v>
      </c>
    </row>
    <row r="747" spans="2:9" x14ac:dyDescent="0.25">
      <c r="B747" t="s">
        <v>25</v>
      </c>
      <c r="C747" t="s">
        <v>11</v>
      </c>
      <c r="D747" t="s">
        <v>35</v>
      </c>
      <c r="E747" s="1">
        <v>44239</v>
      </c>
      <c r="F747" s="4">
        <v>3472</v>
      </c>
      <c r="G747">
        <v>386</v>
      </c>
      <c r="H747" s="3">
        <f>_xlfn.XLOOKUP(sales[[#This Row],[Product]],products[Product],products[Cost per box])*sales[[#This Row],[Boxes]]</f>
        <v>1022.9</v>
      </c>
      <c r="I747" s="4">
        <f>sales[[#This Row],[Revenue]]-sales[[#This Row],[Cost]]</f>
        <v>2449.1</v>
      </c>
    </row>
    <row r="748" spans="2:9" x14ac:dyDescent="0.25">
      <c r="B748" t="s">
        <v>40</v>
      </c>
      <c r="C748" t="s">
        <v>11</v>
      </c>
      <c r="D748" t="s">
        <v>52</v>
      </c>
      <c r="E748" s="1">
        <v>44239</v>
      </c>
      <c r="F748" s="4">
        <v>4039</v>
      </c>
      <c r="G748">
        <v>156</v>
      </c>
      <c r="H748" s="3">
        <f>_xlfn.XLOOKUP(sales[[#This Row],[Product]],products[Product],products[Cost per box])*sales[[#This Row],[Boxes]]</f>
        <v>517.91999999999996</v>
      </c>
      <c r="I748" s="4">
        <f>sales[[#This Row],[Revenue]]-sales[[#This Row],[Cost]]</f>
        <v>3521.08</v>
      </c>
    </row>
    <row r="749" spans="2:9" x14ac:dyDescent="0.25">
      <c r="B749" t="s">
        <v>25</v>
      </c>
      <c r="C749" t="s">
        <v>27</v>
      </c>
      <c r="D749" t="s">
        <v>42</v>
      </c>
      <c r="E749" s="1">
        <v>44242</v>
      </c>
      <c r="F749" s="4">
        <v>3514</v>
      </c>
      <c r="G749">
        <v>23</v>
      </c>
      <c r="H749" s="3">
        <f>_xlfn.XLOOKUP(sales[[#This Row],[Product]],products[Product],products[Cost per box])*sales[[#This Row],[Boxes]]</f>
        <v>109.02000000000001</v>
      </c>
      <c r="I749" s="4">
        <f>sales[[#This Row],[Revenue]]-sales[[#This Row],[Cost]]</f>
        <v>3404.98</v>
      </c>
    </row>
    <row r="750" spans="2:9" x14ac:dyDescent="0.25">
      <c r="B750" t="s">
        <v>41</v>
      </c>
      <c r="C750" t="s">
        <v>27</v>
      </c>
      <c r="D750" t="s">
        <v>24</v>
      </c>
      <c r="E750" s="1">
        <v>44242</v>
      </c>
      <c r="F750" s="4">
        <v>1351</v>
      </c>
      <c r="G750">
        <v>405</v>
      </c>
      <c r="H750" s="3">
        <f>_xlfn.XLOOKUP(sales[[#This Row],[Product]],products[Product],products[Cost per box])*sales[[#This Row],[Boxes]]</f>
        <v>4256.55</v>
      </c>
      <c r="I750" s="4">
        <f>sales[[#This Row],[Revenue]]-sales[[#This Row],[Cost]]</f>
        <v>-2905.55</v>
      </c>
    </row>
    <row r="751" spans="2:9" x14ac:dyDescent="0.25">
      <c r="B751" t="s">
        <v>8</v>
      </c>
      <c r="C751" t="s">
        <v>16</v>
      </c>
      <c r="D751" t="s">
        <v>28</v>
      </c>
      <c r="E751" s="1">
        <v>44242</v>
      </c>
      <c r="F751" s="4">
        <v>6937</v>
      </c>
      <c r="G751">
        <v>242</v>
      </c>
      <c r="H751" s="3">
        <f>_xlfn.XLOOKUP(sales[[#This Row],[Product]],products[Product],products[Cost per box])*sales[[#This Row],[Boxes]]</f>
        <v>667.92</v>
      </c>
      <c r="I751" s="4">
        <f>sales[[#This Row],[Revenue]]-sales[[#This Row],[Cost]]</f>
        <v>6269.08</v>
      </c>
    </row>
    <row r="752" spans="2:9" x14ac:dyDescent="0.25">
      <c r="B752" t="s">
        <v>33</v>
      </c>
      <c r="C752" t="s">
        <v>21</v>
      </c>
      <c r="D752" t="s">
        <v>17</v>
      </c>
      <c r="E752" s="1">
        <v>44242</v>
      </c>
      <c r="F752" s="4">
        <v>4753</v>
      </c>
      <c r="G752">
        <v>189</v>
      </c>
      <c r="H752" s="3">
        <f>_xlfn.XLOOKUP(sales[[#This Row],[Product]],products[Product],products[Cost per box])*sales[[#This Row],[Boxes]]</f>
        <v>1285.2</v>
      </c>
      <c r="I752" s="4">
        <f>sales[[#This Row],[Revenue]]-sales[[#This Row],[Cost]]</f>
        <v>3467.8</v>
      </c>
    </row>
    <row r="753" spans="2:9" x14ac:dyDescent="0.25">
      <c r="B753" t="s">
        <v>37</v>
      </c>
      <c r="C753" t="s">
        <v>9</v>
      </c>
      <c r="D753" t="s">
        <v>43</v>
      </c>
      <c r="E753" s="1">
        <v>44242</v>
      </c>
      <c r="F753" s="4">
        <v>2051</v>
      </c>
      <c r="G753">
        <v>321</v>
      </c>
      <c r="H753" s="3">
        <f>_xlfn.XLOOKUP(sales[[#This Row],[Product]],products[Product],products[Cost per box])*sales[[#This Row],[Boxes]]</f>
        <v>1235.8500000000001</v>
      </c>
      <c r="I753" s="4">
        <f>sales[[#This Row],[Revenue]]-sales[[#This Row],[Cost]]</f>
        <v>815.14999999999986</v>
      </c>
    </row>
    <row r="754" spans="2:9" x14ac:dyDescent="0.25">
      <c r="B754" t="s">
        <v>32</v>
      </c>
      <c r="C754" t="s">
        <v>11</v>
      </c>
      <c r="D754" t="s">
        <v>47</v>
      </c>
      <c r="E754" s="1">
        <v>44242</v>
      </c>
      <c r="F754" s="4">
        <v>5768</v>
      </c>
      <c r="G754">
        <v>38</v>
      </c>
      <c r="H754" s="3">
        <f>_xlfn.XLOOKUP(sales[[#This Row],[Product]],products[Product],products[Cost per box])*sales[[#This Row],[Boxes]]</f>
        <v>199.88</v>
      </c>
      <c r="I754" s="4">
        <f>sales[[#This Row],[Revenue]]-sales[[#This Row],[Cost]]</f>
        <v>5568.12</v>
      </c>
    </row>
    <row r="755" spans="2:9" x14ac:dyDescent="0.25">
      <c r="B755" t="s">
        <v>41</v>
      </c>
      <c r="C755" t="s">
        <v>11</v>
      </c>
      <c r="D755" t="s">
        <v>36</v>
      </c>
      <c r="E755" s="1">
        <v>44242</v>
      </c>
      <c r="F755" s="4">
        <v>301</v>
      </c>
      <c r="G755">
        <v>471</v>
      </c>
      <c r="H755" s="3">
        <f>_xlfn.XLOOKUP(sales[[#This Row],[Product]],products[Product],products[Cost per box])*sales[[#This Row],[Boxes]]</f>
        <v>2373.84</v>
      </c>
      <c r="I755" s="4">
        <f>sales[[#This Row],[Revenue]]-sales[[#This Row],[Cost]]</f>
        <v>-2072.84</v>
      </c>
    </row>
    <row r="756" spans="2:9" x14ac:dyDescent="0.25">
      <c r="B756" t="s">
        <v>18</v>
      </c>
      <c r="C756" t="s">
        <v>11</v>
      </c>
      <c r="D756" t="s">
        <v>43</v>
      </c>
      <c r="E756" s="1">
        <v>44242</v>
      </c>
      <c r="F756" s="4">
        <v>182</v>
      </c>
      <c r="G756">
        <v>165</v>
      </c>
      <c r="H756" s="3">
        <f>_xlfn.XLOOKUP(sales[[#This Row],[Product]],products[Product],products[Cost per box])*sales[[#This Row],[Boxes]]</f>
        <v>635.25</v>
      </c>
      <c r="I756" s="4">
        <f>sales[[#This Row],[Revenue]]-sales[[#This Row],[Cost]]</f>
        <v>-453.25</v>
      </c>
    </row>
    <row r="757" spans="2:9" x14ac:dyDescent="0.25">
      <c r="B757" t="s">
        <v>10</v>
      </c>
      <c r="C757" t="s">
        <v>27</v>
      </c>
      <c r="D757" t="s">
        <v>7</v>
      </c>
      <c r="E757" s="1">
        <v>44242</v>
      </c>
      <c r="F757" s="4">
        <v>287</v>
      </c>
      <c r="G757">
        <v>156</v>
      </c>
      <c r="H757" s="3">
        <f>_xlfn.XLOOKUP(sales[[#This Row],[Product]],products[Product],products[Cost per box])*sales[[#This Row],[Boxes]]</f>
        <v>803.40000000000009</v>
      </c>
      <c r="I757" s="4">
        <f>sales[[#This Row],[Revenue]]-sales[[#This Row],[Cost]]</f>
        <v>-516.40000000000009</v>
      </c>
    </row>
    <row r="758" spans="2:9" x14ac:dyDescent="0.25">
      <c r="B758" t="s">
        <v>10</v>
      </c>
      <c r="C758" t="s">
        <v>6</v>
      </c>
      <c r="D758" t="s">
        <v>30</v>
      </c>
      <c r="E758" s="1">
        <v>44242</v>
      </c>
      <c r="F758" s="4">
        <v>4221</v>
      </c>
      <c r="G758">
        <v>389</v>
      </c>
      <c r="H758" s="3">
        <f>_xlfn.XLOOKUP(sales[[#This Row],[Product]],products[Product],products[Cost per box])*sales[[#This Row],[Boxes]]</f>
        <v>1431.52</v>
      </c>
      <c r="I758" s="4">
        <f>sales[[#This Row],[Revenue]]-sales[[#This Row],[Cost]]</f>
        <v>2789.48</v>
      </c>
    </row>
    <row r="759" spans="2:9" x14ac:dyDescent="0.25">
      <c r="B759" t="s">
        <v>23</v>
      </c>
      <c r="C759" t="s">
        <v>27</v>
      </c>
      <c r="D759" t="s">
        <v>12</v>
      </c>
      <c r="E759" s="1">
        <v>44242</v>
      </c>
      <c r="F759" s="4">
        <v>10087</v>
      </c>
      <c r="G759">
        <v>12</v>
      </c>
      <c r="H759" s="3">
        <f>_xlfn.XLOOKUP(sales[[#This Row],[Product]],products[Product],products[Cost per box])*sales[[#This Row],[Boxes]]</f>
        <v>101.16</v>
      </c>
      <c r="I759" s="4">
        <f>sales[[#This Row],[Revenue]]-sales[[#This Row],[Cost]]</f>
        <v>9985.84</v>
      </c>
    </row>
    <row r="760" spans="2:9" x14ac:dyDescent="0.25">
      <c r="B760" t="s">
        <v>34</v>
      </c>
      <c r="C760" t="s">
        <v>16</v>
      </c>
      <c r="D760" t="s">
        <v>45</v>
      </c>
      <c r="E760" s="1">
        <v>44242</v>
      </c>
      <c r="F760" s="4">
        <v>791</v>
      </c>
      <c r="G760">
        <v>413</v>
      </c>
      <c r="H760" s="3">
        <f>_xlfn.XLOOKUP(sales[[#This Row],[Product]],products[Product],products[Cost per box])*sales[[#This Row],[Boxes]]</f>
        <v>3192.4900000000002</v>
      </c>
      <c r="I760" s="4">
        <f>sales[[#This Row],[Revenue]]-sales[[#This Row],[Cost]]</f>
        <v>-2401.4900000000002</v>
      </c>
    </row>
    <row r="761" spans="2:9" x14ac:dyDescent="0.25">
      <c r="B761" t="s">
        <v>18</v>
      </c>
      <c r="C761" t="s">
        <v>16</v>
      </c>
      <c r="D761" t="s">
        <v>17</v>
      </c>
      <c r="E761" s="1">
        <v>44242</v>
      </c>
      <c r="F761" s="4">
        <v>4060</v>
      </c>
      <c r="G761">
        <v>64</v>
      </c>
      <c r="H761" s="3">
        <f>_xlfn.XLOOKUP(sales[[#This Row],[Product]],products[Product],products[Cost per box])*sales[[#This Row],[Boxes]]</f>
        <v>435.2</v>
      </c>
      <c r="I761" s="4">
        <f>sales[[#This Row],[Revenue]]-sales[[#This Row],[Cost]]</f>
        <v>3624.8</v>
      </c>
    </row>
    <row r="762" spans="2:9" x14ac:dyDescent="0.25">
      <c r="B762" t="s">
        <v>37</v>
      </c>
      <c r="C762" t="s">
        <v>21</v>
      </c>
      <c r="D762" t="s">
        <v>22</v>
      </c>
      <c r="E762" s="1">
        <v>44242</v>
      </c>
      <c r="F762" s="4">
        <v>1519</v>
      </c>
      <c r="G762">
        <v>14</v>
      </c>
      <c r="H762" s="3">
        <f>_xlfn.XLOOKUP(sales[[#This Row],[Product]],products[Product],products[Cost per box])*sales[[#This Row],[Boxes]]</f>
        <v>115.08000000000001</v>
      </c>
      <c r="I762" s="4">
        <f>sales[[#This Row],[Revenue]]-sales[[#This Row],[Cost]]</f>
        <v>1403.92</v>
      </c>
    </row>
    <row r="763" spans="2:9" x14ac:dyDescent="0.25">
      <c r="B763" t="s">
        <v>41</v>
      </c>
      <c r="C763" t="s">
        <v>11</v>
      </c>
      <c r="D763" t="s">
        <v>28</v>
      </c>
      <c r="E763" s="1">
        <v>44242</v>
      </c>
      <c r="F763" s="4">
        <v>4046</v>
      </c>
      <c r="G763">
        <v>481</v>
      </c>
      <c r="H763" s="3">
        <f>_xlfn.XLOOKUP(sales[[#This Row],[Product]],products[Product],products[Cost per box])*sales[[#This Row],[Boxes]]</f>
        <v>1327.56</v>
      </c>
      <c r="I763" s="4">
        <f>sales[[#This Row],[Revenue]]-sales[[#This Row],[Cost]]</f>
        <v>2718.44</v>
      </c>
    </row>
    <row r="764" spans="2:9" x14ac:dyDescent="0.25">
      <c r="B764" t="s">
        <v>5</v>
      </c>
      <c r="C764" t="s">
        <v>16</v>
      </c>
      <c r="D764" t="s">
        <v>12</v>
      </c>
      <c r="E764" s="1">
        <v>44242</v>
      </c>
      <c r="F764" s="4">
        <v>14315</v>
      </c>
      <c r="G764">
        <v>410</v>
      </c>
      <c r="H764" s="3">
        <f>_xlfn.XLOOKUP(sales[[#This Row],[Product]],products[Product],products[Cost per box])*sales[[#This Row],[Boxes]]</f>
        <v>3456.2999999999997</v>
      </c>
      <c r="I764" s="4">
        <f>sales[[#This Row],[Revenue]]-sales[[#This Row],[Cost]]</f>
        <v>10858.7</v>
      </c>
    </row>
    <row r="765" spans="2:9" x14ac:dyDescent="0.25">
      <c r="B765" t="s">
        <v>8</v>
      </c>
      <c r="C765" t="s">
        <v>16</v>
      </c>
      <c r="D765" t="s">
        <v>44</v>
      </c>
      <c r="E765" s="1">
        <v>44242</v>
      </c>
      <c r="F765" s="4">
        <v>5012</v>
      </c>
      <c r="G765">
        <v>155</v>
      </c>
      <c r="H765" s="3">
        <f>_xlfn.XLOOKUP(sales[[#This Row],[Product]],products[Product],products[Cost per box])*sales[[#This Row],[Boxes]]</f>
        <v>1483.3500000000001</v>
      </c>
      <c r="I765" s="4">
        <f>sales[[#This Row],[Revenue]]-sales[[#This Row],[Cost]]</f>
        <v>3528.6499999999996</v>
      </c>
    </row>
    <row r="766" spans="2:9" x14ac:dyDescent="0.25">
      <c r="B766" t="s">
        <v>46</v>
      </c>
      <c r="C766" t="s">
        <v>9</v>
      </c>
      <c r="D766" t="s">
        <v>38</v>
      </c>
      <c r="E766" s="1">
        <v>44242</v>
      </c>
      <c r="F766" s="4">
        <v>406</v>
      </c>
      <c r="G766">
        <v>366</v>
      </c>
      <c r="H766" s="3">
        <f>_xlfn.XLOOKUP(sales[[#This Row],[Product]],products[Product],products[Cost per box])*sales[[#This Row],[Boxes]]</f>
        <v>3638.04</v>
      </c>
      <c r="I766" s="4">
        <f>sales[[#This Row],[Revenue]]-sales[[#This Row],[Cost]]</f>
        <v>-3232.04</v>
      </c>
    </row>
    <row r="767" spans="2:9" x14ac:dyDescent="0.25">
      <c r="B767" t="s">
        <v>8</v>
      </c>
      <c r="C767" t="s">
        <v>27</v>
      </c>
      <c r="D767" t="s">
        <v>36</v>
      </c>
      <c r="E767" s="1">
        <v>44242</v>
      </c>
      <c r="F767" s="4">
        <v>7826</v>
      </c>
      <c r="G767">
        <v>272</v>
      </c>
      <c r="H767" s="3">
        <f>_xlfn.XLOOKUP(sales[[#This Row],[Product]],products[Product],products[Cost per box])*sales[[#This Row],[Boxes]]</f>
        <v>1370.88</v>
      </c>
      <c r="I767" s="4">
        <f>sales[[#This Row],[Revenue]]-sales[[#This Row],[Cost]]</f>
        <v>6455.12</v>
      </c>
    </row>
    <row r="768" spans="2:9" x14ac:dyDescent="0.25">
      <c r="B768" t="s">
        <v>8</v>
      </c>
      <c r="C768" t="s">
        <v>27</v>
      </c>
      <c r="D768" t="s">
        <v>24</v>
      </c>
      <c r="E768" s="1">
        <v>44242</v>
      </c>
      <c r="F768" s="4">
        <v>8099</v>
      </c>
      <c r="G768">
        <v>272</v>
      </c>
      <c r="H768" s="3">
        <f>_xlfn.XLOOKUP(sales[[#This Row],[Product]],products[Product],products[Cost per box])*sales[[#This Row],[Boxes]]</f>
        <v>2858.72</v>
      </c>
      <c r="I768" s="4">
        <f>sales[[#This Row],[Revenue]]-sales[[#This Row],[Cost]]</f>
        <v>5240.2800000000007</v>
      </c>
    </row>
    <row r="769" spans="2:9" x14ac:dyDescent="0.25">
      <c r="B769" t="s">
        <v>20</v>
      </c>
      <c r="C769" t="s">
        <v>16</v>
      </c>
      <c r="D769" t="s">
        <v>31</v>
      </c>
      <c r="E769" s="1">
        <v>44242</v>
      </c>
      <c r="F769" s="4">
        <v>784</v>
      </c>
      <c r="G769">
        <v>1120</v>
      </c>
      <c r="H769" s="3">
        <f>_xlfn.XLOOKUP(sales[[#This Row],[Product]],products[Product],products[Cost per box])*sales[[#This Row],[Boxes]]</f>
        <v>6406.4</v>
      </c>
      <c r="I769" s="4">
        <f>sales[[#This Row],[Revenue]]-sales[[#This Row],[Cost]]</f>
        <v>-5622.4</v>
      </c>
    </row>
    <row r="770" spans="2:9" x14ac:dyDescent="0.25">
      <c r="B770" t="s">
        <v>37</v>
      </c>
      <c r="C770" t="s">
        <v>16</v>
      </c>
      <c r="D770" t="s">
        <v>38</v>
      </c>
      <c r="E770" s="1">
        <v>44242</v>
      </c>
      <c r="F770" s="4">
        <v>3745</v>
      </c>
      <c r="G770">
        <v>54</v>
      </c>
      <c r="H770" s="3">
        <f>_xlfn.XLOOKUP(sales[[#This Row],[Product]],products[Product],products[Cost per box])*sales[[#This Row],[Boxes]]</f>
        <v>536.76</v>
      </c>
      <c r="I770" s="4">
        <f>sales[[#This Row],[Revenue]]-sales[[#This Row],[Cost]]</f>
        <v>3208.24</v>
      </c>
    </row>
    <row r="771" spans="2:9" x14ac:dyDescent="0.25">
      <c r="B771" t="s">
        <v>25</v>
      </c>
      <c r="C771" t="s">
        <v>27</v>
      </c>
      <c r="D771" t="s">
        <v>36</v>
      </c>
      <c r="E771" s="1">
        <v>44242</v>
      </c>
      <c r="F771" s="4">
        <v>2296</v>
      </c>
      <c r="G771">
        <v>205</v>
      </c>
      <c r="H771" s="3">
        <f>_xlfn.XLOOKUP(sales[[#This Row],[Product]],products[Product],products[Cost per box])*sales[[#This Row],[Boxes]]</f>
        <v>1033.2</v>
      </c>
      <c r="I771" s="4">
        <f>sales[[#This Row],[Revenue]]-sales[[#This Row],[Cost]]</f>
        <v>1262.8</v>
      </c>
    </row>
    <row r="772" spans="2:9" x14ac:dyDescent="0.25">
      <c r="B772" t="s">
        <v>5</v>
      </c>
      <c r="C772" t="s">
        <v>27</v>
      </c>
      <c r="D772" t="s">
        <v>19</v>
      </c>
      <c r="E772" s="1">
        <v>44242</v>
      </c>
      <c r="F772" s="4">
        <v>7763</v>
      </c>
      <c r="G772">
        <v>123</v>
      </c>
      <c r="H772" s="3">
        <f>_xlfn.XLOOKUP(sales[[#This Row],[Product]],products[Product],products[Cost per box])*sales[[#This Row],[Boxes]]</f>
        <v>1258.29</v>
      </c>
      <c r="I772" s="4">
        <f>sales[[#This Row],[Revenue]]-sales[[#This Row],[Cost]]</f>
        <v>6504.71</v>
      </c>
    </row>
    <row r="773" spans="2:9" x14ac:dyDescent="0.25">
      <c r="B773" t="s">
        <v>25</v>
      </c>
      <c r="C773" t="s">
        <v>11</v>
      </c>
      <c r="D773" t="s">
        <v>30</v>
      </c>
      <c r="E773" s="1">
        <v>44242</v>
      </c>
      <c r="F773" s="4">
        <v>4900</v>
      </c>
      <c r="G773">
        <v>50</v>
      </c>
      <c r="H773" s="3">
        <f>_xlfn.XLOOKUP(sales[[#This Row],[Product]],products[Product],products[Cost per box])*sales[[#This Row],[Boxes]]</f>
        <v>184</v>
      </c>
      <c r="I773" s="4">
        <f>sales[[#This Row],[Revenue]]-sales[[#This Row],[Cost]]</f>
        <v>4716</v>
      </c>
    </row>
    <row r="774" spans="2:9" x14ac:dyDescent="0.25">
      <c r="B774" t="s">
        <v>39</v>
      </c>
      <c r="C774" t="s">
        <v>6</v>
      </c>
      <c r="D774" t="s">
        <v>30</v>
      </c>
      <c r="E774" s="1">
        <v>44242</v>
      </c>
      <c r="F774" s="4">
        <v>1743</v>
      </c>
      <c r="G774">
        <v>601</v>
      </c>
      <c r="H774" s="3">
        <f>_xlfn.XLOOKUP(sales[[#This Row],[Product]],products[Product],products[Cost per box])*sales[[#This Row],[Boxes]]</f>
        <v>2211.6800000000003</v>
      </c>
      <c r="I774" s="4">
        <f>sales[[#This Row],[Revenue]]-sales[[#This Row],[Cost]]</f>
        <v>-468.68000000000029</v>
      </c>
    </row>
    <row r="775" spans="2:9" x14ac:dyDescent="0.25">
      <c r="B775" t="s">
        <v>10</v>
      </c>
      <c r="C775" t="s">
        <v>9</v>
      </c>
      <c r="D775" t="s">
        <v>28</v>
      </c>
      <c r="E775" s="1">
        <v>44242</v>
      </c>
      <c r="F775" s="4">
        <v>4011</v>
      </c>
      <c r="G775">
        <v>5</v>
      </c>
      <c r="H775" s="3">
        <f>_xlfn.XLOOKUP(sales[[#This Row],[Product]],products[Product],products[Cost per box])*sales[[#This Row],[Boxes]]</f>
        <v>13.799999999999999</v>
      </c>
      <c r="I775" s="4">
        <f>sales[[#This Row],[Revenue]]-sales[[#This Row],[Cost]]</f>
        <v>3997.2</v>
      </c>
    </row>
    <row r="776" spans="2:9" x14ac:dyDescent="0.25">
      <c r="B776" t="s">
        <v>33</v>
      </c>
      <c r="C776" t="s">
        <v>6</v>
      </c>
      <c r="D776" t="s">
        <v>44</v>
      </c>
      <c r="E776" s="1">
        <v>44242</v>
      </c>
      <c r="F776" s="4">
        <v>4347</v>
      </c>
      <c r="G776">
        <v>258</v>
      </c>
      <c r="H776" s="3">
        <f>_xlfn.XLOOKUP(sales[[#This Row],[Product]],products[Product],products[Cost per box])*sales[[#This Row],[Boxes]]</f>
        <v>2469.06</v>
      </c>
      <c r="I776" s="4">
        <f>sales[[#This Row],[Revenue]]-sales[[#This Row],[Cost]]</f>
        <v>1877.94</v>
      </c>
    </row>
    <row r="777" spans="2:9" x14ac:dyDescent="0.25">
      <c r="B777" t="s">
        <v>39</v>
      </c>
      <c r="C777" t="s">
        <v>16</v>
      </c>
      <c r="D777" t="s">
        <v>31</v>
      </c>
      <c r="E777" s="1">
        <v>44242</v>
      </c>
      <c r="F777" s="4">
        <v>1351</v>
      </c>
      <c r="G777">
        <v>980</v>
      </c>
      <c r="H777" s="3">
        <f>_xlfn.XLOOKUP(sales[[#This Row],[Product]],products[Product],products[Cost per box])*sales[[#This Row],[Boxes]]</f>
        <v>5605.5999999999995</v>
      </c>
      <c r="I777" s="4">
        <f>sales[[#This Row],[Revenue]]-sales[[#This Row],[Cost]]</f>
        <v>-4254.5999999999995</v>
      </c>
    </row>
    <row r="778" spans="2:9" x14ac:dyDescent="0.25">
      <c r="B778" t="s">
        <v>5</v>
      </c>
      <c r="C778" t="s">
        <v>6</v>
      </c>
      <c r="D778" t="s">
        <v>36</v>
      </c>
      <c r="E778" s="1">
        <v>44242</v>
      </c>
      <c r="F778" s="4">
        <v>7140</v>
      </c>
      <c r="G778">
        <v>368</v>
      </c>
      <c r="H778" s="3">
        <f>_xlfn.XLOOKUP(sales[[#This Row],[Product]],products[Product],products[Cost per box])*sales[[#This Row],[Boxes]]</f>
        <v>1854.72</v>
      </c>
      <c r="I778" s="4">
        <f>sales[[#This Row],[Revenue]]-sales[[#This Row],[Cost]]</f>
        <v>5285.28</v>
      </c>
    </row>
    <row r="779" spans="2:9" x14ac:dyDescent="0.25">
      <c r="B779" t="s">
        <v>40</v>
      </c>
      <c r="C779" t="s">
        <v>6</v>
      </c>
      <c r="D779" t="s">
        <v>45</v>
      </c>
      <c r="E779" s="1">
        <v>44242</v>
      </c>
      <c r="F779" s="4">
        <v>14875</v>
      </c>
      <c r="G779">
        <v>484</v>
      </c>
      <c r="H779" s="3">
        <f>_xlfn.XLOOKUP(sales[[#This Row],[Product]],products[Product],products[Cost per box])*sales[[#This Row],[Boxes]]</f>
        <v>3741.32</v>
      </c>
      <c r="I779" s="4">
        <f>sales[[#This Row],[Revenue]]-sales[[#This Row],[Cost]]</f>
        <v>11133.68</v>
      </c>
    </row>
    <row r="780" spans="2:9" x14ac:dyDescent="0.25">
      <c r="B780" t="s">
        <v>49</v>
      </c>
      <c r="C780" t="s">
        <v>11</v>
      </c>
      <c r="D780" t="s">
        <v>26</v>
      </c>
      <c r="E780" s="1">
        <v>44242</v>
      </c>
      <c r="F780" s="4">
        <v>2289</v>
      </c>
      <c r="G780">
        <v>124</v>
      </c>
      <c r="H780" s="3">
        <f>_xlfn.XLOOKUP(sales[[#This Row],[Product]],products[Product],products[Cost per box])*sales[[#This Row],[Boxes]]</f>
        <v>797.31999999999994</v>
      </c>
      <c r="I780" s="4">
        <f>sales[[#This Row],[Revenue]]-sales[[#This Row],[Cost]]</f>
        <v>1491.68</v>
      </c>
    </row>
    <row r="781" spans="2:9" x14ac:dyDescent="0.25">
      <c r="B781" t="s">
        <v>8</v>
      </c>
      <c r="C781" t="s">
        <v>9</v>
      </c>
      <c r="D781" t="s">
        <v>30</v>
      </c>
      <c r="E781" s="1">
        <v>44242</v>
      </c>
      <c r="F781" s="4">
        <v>4466</v>
      </c>
      <c r="G781">
        <v>62</v>
      </c>
      <c r="H781" s="3">
        <f>_xlfn.XLOOKUP(sales[[#This Row],[Product]],products[Product],products[Cost per box])*sales[[#This Row],[Boxes]]</f>
        <v>228.16</v>
      </c>
      <c r="I781" s="4">
        <f>sales[[#This Row],[Revenue]]-sales[[#This Row],[Cost]]</f>
        <v>4237.84</v>
      </c>
    </row>
    <row r="782" spans="2:9" x14ac:dyDescent="0.25">
      <c r="B782" t="s">
        <v>39</v>
      </c>
      <c r="C782" t="s">
        <v>6</v>
      </c>
      <c r="D782" t="s">
        <v>38</v>
      </c>
      <c r="E782" s="1">
        <v>44242</v>
      </c>
      <c r="F782" s="4">
        <v>3661</v>
      </c>
      <c r="G782">
        <v>171</v>
      </c>
      <c r="H782" s="3">
        <f>_xlfn.XLOOKUP(sales[[#This Row],[Product]],products[Product],products[Cost per box])*sales[[#This Row],[Boxes]]</f>
        <v>1699.74</v>
      </c>
      <c r="I782" s="4">
        <f>sales[[#This Row],[Revenue]]-sales[[#This Row],[Cost]]</f>
        <v>1961.26</v>
      </c>
    </row>
    <row r="783" spans="2:9" x14ac:dyDescent="0.25">
      <c r="B783" t="s">
        <v>25</v>
      </c>
      <c r="C783" t="s">
        <v>6</v>
      </c>
      <c r="D783" t="s">
        <v>48</v>
      </c>
      <c r="E783" s="1">
        <v>44242</v>
      </c>
      <c r="F783" s="4">
        <v>2912</v>
      </c>
      <c r="G783">
        <v>104</v>
      </c>
      <c r="H783" s="3">
        <f>_xlfn.XLOOKUP(sales[[#This Row],[Product]],products[Product],products[Cost per box])*sales[[#This Row],[Boxes]]</f>
        <v>777.92000000000007</v>
      </c>
      <c r="I783" s="4">
        <f>sales[[#This Row],[Revenue]]-sales[[#This Row],[Cost]]</f>
        <v>2134.08</v>
      </c>
    </row>
    <row r="784" spans="2:9" x14ac:dyDescent="0.25">
      <c r="B784" t="s">
        <v>20</v>
      </c>
      <c r="C784" t="s">
        <v>21</v>
      </c>
      <c r="D784" t="s">
        <v>38</v>
      </c>
      <c r="E784" s="1">
        <v>44242</v>
      </c>
      <c r="F784" s="4">
        <v>6216</v>
      </c>
      <c r="G784">
        <v>201</v>
      </c>
      <c r="H784" s="3">
        <f>_xlfn.XLOOKUP(sales[[#This Row],[Product]],products[Product],products[Cost per box])*sales[[#This Row],[Boxes]]</f>
        <v>1997.9399999999998</v>
      </c>
      <c r="I784" s="4">
        <f>sales[[#This Row],[Revenue]]-sales[[#This Row],[Cost]]</f>
        <v>4218.0600000000004</v>
      </c>
    </row>
    <row r="785" spans="2:9" x14ac:dyDescent="0.25">
      <c r="B785" t="s">
        <v>41</v>
      </c>
      <c r="C785" t="s">
        <v>27</v>
      </c>
      <c r="D785" t="s">
        <v>44</v>
      </c>
      <c r="E785" s="1">
        <v>44242</v>
      </c>
      <c r="F785" s="4">
        <v>4641</v>
      </c>
      <c r="G785">
        <v>146</v>
      </c>
      <c r="H785" s="3">
        <f>_xlfn.XLOOKUP(sales[[#This Row],[Product]],products[Product],products[Cost per box])*sales[[#This Row],[Boxes]]</f>
        <v>1397.22</v>
      </c>
      <c r="I785" s="4">
        <f>sales[[#This Row],[Revenue]]-sales[[#This Row],[Cost]]</f>
        <v>3243.7799999999997</v>
      </c>
    </row>
    <row r="786" spans="2:9" x14ac:dyDescent="0.25">
      <c r="B786" t="s">
        <v>57</v>
      </c>
      <c r="C786" t="s">
        <v>6</v>
      </c>
      <c r="D786" t="s">
        <v>43</v>
      </c>
      <c r="E786" s="1">
        <v>44242</v>
      </c>
      <c r="F786" s="4">
        <v>4683</v>
      </c>
      <c r="G786">
        <v>391</v>
      </c>
      <c r="H786" s="3">
        <f>_xlfn.XLOOKUP(sales[[#This Row],[Product]],products[Product],products[Cost per box])*sales[[#This Row],[Boxes]]</f>
        <v>1505.3500000000001</v>
      </c>
      <c r="I786" s="4">
        <f>sales[[#This Row],[Revenue]]-sales[[#This Row],[Cost]]</f>
        <v>3177.6499999999996</v>
      </c>
    </row>
    <row r="787" spans="2:9" x14ac:dyDescent="0.25">
      <c r="B787" t="s">
        <v>5</v>
      </c>
      <c r="C787" t="s">
        <v>6</v>
      </c>
      <c r="D787" t="s">
        <v>48</v>
      </c>
      <c r="E787" s="1">
        <v>44242</v>
      </c>
      <c r="F787" s="4">
        <v>5159</v>
      </c>
      <c r="G787">
        <v>185</v>
      </c>
      <c r="H787" s="3">
        <f>_xlfn.XLOOKUP(sales[[#This Row],[Product]],products[Product],products[Cost per box])*sales[[#This Row],[Boxes]]</f>
        <v>1383.8000000000002</v>
      </c>
      <c r="I787" s="4">
        <f>sales[[#This Row],[Revenue]]-sales[[#This Row],[Cost]]</f>
        <v>3775.2</v>
      </c>
    </row>
    <row r="788" spans="2:9" x14ac:dyDescent="0.25">
      <c r="B788" t="s">
        <v>53</v>
      </c>
      <c r="C788" t="s">
        <v>6</v>
      </c>
      <c r="D788" t="s">
        <v>7</v>
      </c>
      <c r="E788" s="1">
        <v>44242</v>
      </c>
      <c r="F788" s="4">
        <v>203</v>
      </c>
      <c r="G788">
        <v>8</v>
      </c>
      <c r="H788" s="3">
        <f>_xlfn.XLOOKUP(sales[[#This Row],[Product]],products[Product],products[Cost per box])*sales[[#This Row],[Boxes]]</f>
        <v>41.2</v>
      </c>
      <c r="I788" s="4">
        <f>sales[[#This Row],[Revenue]]-sales[[#This Row],[Cost]]</f>
        <v>161.80000000000001</v>
      </c>
    </row>
    <row r="789" spans="2:9" x14ac:dyDescent="0.25">
      <c r="B789" t="s">
        <v>54</v>
      </c>
      <c r="C789" t="s">
        <v>21</v>
      </c>
      <c r="D789" t="s">
        <v>38</v>
      </c>
      <c r="E789" s="1">
        <v>44242</v>
      </c>
      <c r="F789" s="4">
        <v>357</v>
      </c>
      <c r="G789">
        <v>15</v>
      </c>
      <c r="H789" s="3">
        <f>_xlfn.XLOOKUP(sales[[#This Row],[Product]],products[Product],products[Cost per box])*sales[[#This Row],[Boxes]]</f>
        <v>149.1</v>
      </c>
      <c r="I789" s="4">
        <f>sales[[#This Row],[Revenue]]-sales[[#This Row],[Cost]]</f>
        <v>207.9</v>
      </c>
    </row>
    <row r="790" spans="2:9" x14ac:dyDescent="0.25">
      <c r="B790" t="s">
        <v>32</v>
      </c>
      <c r="C790" t="s">
        <v>27</v>
      </c>
      <c r="D790" t="s">
        <v>22</v>
      </c>
      <c r="E790" s="1">
        <v>44243</v>
      </c>
      <c r="F790" s="4">
        <v>322</v>
      </c>
      <c r="G790">
        <v>59</v>
      </c>
      <c r="H790" s="3">
        <f>_xlfn.XLOOKUP(sales[[#This Row],[Product]],products[Product],products[Cost per box])*sales[[#This Row],[Boxes]]</f>
        <v>484.98</v>
      </c>
      <c r="I790" s="4">
        <f>sales[[#This Row],[Revenue]]-sales[[#This Row],[Cost]]</f>
        <v>-162.98000000000002</v>
      </c>
    </row>
    <row r="791" spans="2:9" x14ac:dyDescent="0.25">
      <c r="B791" t="s">
        <v>25</v>
      </c>
      <c r="C791" t="s">
        <v>11</v>
      </c>
      <c r="D791" t="s">
        <v>50</v>
      </c>
      <c r="E791" s="1">
        <v>44243</v>
      </c>
      <c r="F791" s="4">
        <v>1323</v>
      </c>
      <c r="G791">
        <v>85</v>
      </c>
      <c r="H791" s="3">
        <f>_xlfn.XLOOKUP(sales[[#This Row],[Product]],products[Product],products[Cost per box])*sales[[#This Row],[Boxes]]</f>
        <v>1054.8499999999999</v>
      </c>
      <c r="I791" s="4">
        <f>sales[[#This Row],[Revenue]]-sales[[#This Row],[Cost]]</f>
        <v>268.15000000000009</v>
      </c>
    </row>
    <row r="792" spans="2:9" x14ac:dyDescent="0.25">
      <c r="B792" t="s">
        <v>5</v>
      </c>
      <c r="C792" t="s">
        <v>9</v>
      </c>
      <c r="D792" t="s">
        <v>28</v>
      </c>
      <c r="E792" s="1">
        <v>44243</v>
      </c>
      <c r="F792" s="4">
        <v>14147</v>
      </c>
      <c r="G792">
        <v>235</v>
      </c>
      <c r="H792" s="3">
        <f>_xlfn.XLOOKUP(sales[[#This Row],[Product]],products[Product],products[Cost per box])*sales[[#This Row],[Boxes]]</f>
        <v>648.59999999999991</v>
      </c>
      <c r="I792" s="4">
        <f>sales[[#This Row],[Revenue]]-sales[[#This Row],[Cost]]</f>
        <v>13498.4</v>
      </c>
    </row>
    <row r="793" spans="2:9" x14ac:dyDescent="0.25">
      <c r="B793" t="s">
        <v>13</v>
      </c>
      <c r="C793" t="s">
        <v>16</v>
      </c>
      <c r="D793" t="s">
        <v>50</v>
      </c>
      <c r="E793" s="1">
        <v>44243</v>
      </c>
      <c r="F793" s="4">
        <v>3570</v>
      </c>
      <c r="G793">
        <v>152</v>
      </c>
      <c r="H793" s="3">
        <f>_xlfn.XLOOKUP(sales[[#This Row],[Product]],products[Product],products[Cost per box])*sales[[#This Row],[Boxes]]</f>
        <v>1886.32</v>
      </c>
      <c r="I793" s="4">
        <f>sales[[#This Row],[Revenue]]-sales[[#This Row],[Cost]]</f>
        <v>1683.68</v>
      </c>
    </row>
    <row r="794" spans="2:9" x14ac:dyDescent="0.25">
      <c r="B794" t="s">
        <v>23</v>
      </c>
      <c r="C794" t="s">
        <v>11</v>
      </c>
      <c r="D794" t="s">
        <v>19</v>
      </c>
      <c r="E794" s="1">
        <v>44243</v>
      </c>
      <c r="F794" s="4">
        <v>4347</v>
      </c>
      <c r="G794">
        <v>232</v>
      </c>
      <c r="H794" s="3">
        <f>_xlfn.XLOOKUP(sales[[#This Row],[Product]],products[Product],products[Cost per box])*sales[[#This Row],[Boxes]]</f>
        <v>2373.36</v>
      </c>
      <c r="I794" s="4">
        <f>sales[[#This Row],[Revenue]]-sales[[#This Row],[Cost]]</f>
        <v>1973.6399999999999</v>
      </c>
    </row>
    <row r="795" spans="2:9" x14ac:dyDescent="0.25">
      <c r="B795" t="s">
        <v>5</v>
      </c>
      <c r="C795" t="s">
        <v>16</v>
      </c>
      <c r="D795" t="s">
        <v>26</v>
      </c>
      <c r="E795" s="1">
        <v>44243</v>
      </c>
      <c r="F795" s="4">
        <v>2786</v>
      </c>
      <c r="G795">
        <v>123</v>
      </c>
      <c r="H795" s="3">
        <f>_xlfn.XLOOKUP(sales[[#This Row],[Product]],products[Product],products[Cost per box])*sales[[#This Row],[Boxes]]</f>
        <v>790.89</v>
      </c>
      <c r="I795" s="4">
        <f>sales[[#This Row],[Revenue]]-sales[[#This Row],[Cost]]</f>
        <v>1995.1100000000001</v>
      </c>
    </row>
    <row r="796" spans="2:9" x14ac:dyDescent="0.25">
      <c r="B796" t="s">
        <v>39</v>
      </c>
      <c r="C796" t="s">
        <v>27</v>
      </c>
      <c r="D796" t="s">
        <v>22</v>
      </c>
      <c r="E796" s="1">
        <v>44243</v>
      </c>
      <c r="F796" s="4">
        <v>5005</v>
      </c>
      <c r="G796">
        <v>279</v>
      </c>
      <c r="H796" s="3">
        <f>_xlfn.XLOOKUP(sales[[#This Row],[Product]],products[Product],products[Cost per box])*sales[[#This Row],[Boxes]]</f>
        <v>2293.38</v>
      </c>
      <c r="I796" s="4">
        <f>sales[[#This Row],[Revenue]]-sales[[#This Row],[Cost]]</f>
        <v>2711.62</v>
      </c>
    </row>
    <row r="797" spans="2:9" x14ac:dyDescent="0.25">
      <c r="B797" t="s">
        <v>51</v>
      </c>
      <c r="C797" t="s">
        <v>21</v>
      </c>
      <c r="D797" t="s">
        <v>38</v>
      </c>
      <c r="E797" s="1">
        <v>44243</v>
      </c>
      <c r="F797" s="4">
        <v>1463</v>
      </c>
      <c r="G797">
        <v>63</v>
      </c>
      <c r="H797" s="3">
        <f>_xlfn.XLOOKUP(sales[[#This Row],[Product]],products[Product],products[Cost per box])*sales[[#This Row],[Boxes]]</f>
        <v>626.21999999999991</v>
      </c>
      <c r="I797" s="4">
        <f>sales[[#This Row],[Revenue]]-sales[[#This Row],[Cost]]</f>
        <v>836.78000000000009</v>
      </c>
    </row>
    <row r="798" spans="2:9" x14ac:dyDescent="0.25">
      <c r="B798" t="s">
        <v>32</v>
      </c>
      <c r="C798" t="s">
        <v>27</v>
      </c>
      <c r="D798" t="s">
        <v>19</v>
      </c>
      <c r="E798" s="1">
        <v>44243</v>
      </c>
      <c r="F798" s="4">
        <v>1757</v>
      </c>
      <c r="G798">
        <v>535</v>
      </c>
      <c r="H798" s="3">
        <f>_xlfn.XLOOKUP(sales[[#This Row],[Product]],products[Product],products[Cost per box])*sales[[#This Row],[Boxes]]</f>
        <v>5473.05</v>
      </c>
      <c r="I798" s="4">
        <f>sales[[#This Row],[Revenue]]-sales[[#This Row],[Cost]]</f>
        <v>-3716.05</v>
      </c>
    </row>
    <row r="799" spans="2:9" x14ac:dyDescent="0.25">
      <c r="B799" t="s">
        <v>5</v>
      </c>
      <c r="C799" t="s">
        <v>27</v>
      </c>
      <c r="D799" t="s">
        <v>50</v>
      </c>
      <c r="E799" s="1">
        <v>44243</v>
      </c>
      <c r="F799" s="4">
        <v>700</v>
      </c>
      <c r="G799">
        <v>25</v>
      </c>
      <c r="H799" s="3">
        <f>_xlfn.XLOOKUP(sales[[#This Row],[Product]],products[Product],products[Cost per box])*sales[[#This Row],[Boxes]]</f>
        <v>310.25</v>
      </c>
      <c r="I799" s="4">
        <f>sales[[#This Row],[Revenue]]-sales[[#This Row],[Cost]]</f>
        <v>389.75</v>
      </c>
    </row>
    <row r="800" spans="2:9" x14ac:dyDescent="0.25">
      <c r="B800" t="s">
        <v>37</v>
      </c>
      <c r="C800" t="s">
        <v>27</v>
      </c>
      <c r="D800" t="s">
        <v>47</v>
      </c>
      <c r="E800" s="1">
        <v>44243</v>
      </c>
      <c r="F800" s="4">
        <v>10220</v>
      </c>
      <c r="G800">
        <v>445</v>
      </c>
      <c r="H800" s="3">
        <f>_xlfn.XLOOKUP(sales[[#This Row],[Product]],products[Product],products[Cost per box])*sales[[#This Row],[Boxes]]</f>
        <v>2340.6999999999998</v>
      </c>
      <c r="I800" s="4">
        <f>sales[[#This Row],[Revenue]]-sales[[#This Row],[Cost]]</f>
        <v>7879.3</v>
      </c>
    </row>
    <row r="801" spans="2:9" x14ac:dyDescent="0.25">
      <c r="B801" t="s">
        <v>20</v>
      </c>
      <c r="C801" t="s">
        <v>27</v>
      </c>
      <c r="D801" t="s">
        <v>36</v>
      </c>
      <c r="E801" s="1">
        <v>44243</v>
      </c>
      <c r="F801" s="4">
        <v>5824</v>
      </c>
      <c r="G801">
        <v>233</v>
      </c>
      <c r="H801" s="3">
        <f>_xlfn.XLOOKUP(sales[[#This Row],[Product]],products[Product],products[Cost per box])*sales[[#This Row],[Boxes]]</f>
        <v>1174.32</v>
      </c>
      <c r="I801" s="4">
        <f>sales[[#This Row],[Revenue]]-sales[[#This Row],[Cost]]</f>
        <v>4649.68</v>
      </c>
    </row>
    <row r="802" spans="2:9" x14ac:dyDescent="0.25">
      <c r="B802" t="s">
        <v>25</v>
      </c>
      <c r="C802" t="s">
        <v>9</v>
      </c>
      <c r="D802" t="s">
        <v>7</v>
      </c>
      <c r="E802" s="1">
        <v>44243</v>
      </c>
      <c r="F802" s="4">
        <v>6461</v>
      </c>
      <c r="G802">
        <v>259</v>
      </c>
      <c r="H802" s="3">
        <f>_xlfn.XLOOKUP(sales[[#This Row],[Product]],products[Product],products[Cost per box])*sales[[#This Row],[Boxes]]</f>
        <v>1333.8500000000001</v>
      </c>
      <c r="I802" s="4">
        <f>sales[[#This Row],[Revenue]]-sales[[#This Row],[Cost]]</f>
        <v>5127.1499999999996</v>
      </c>
    </row>
    <row r="803" spans="2:9" x14ac:dyDescent="0.25">
      <c r="B803" t="s">
        <v>49</v>
      </c>
      <c r="C803" t="s">
        <v>9</v>
      </c>
      <c r="D803" t="s">
        <v>14</v>
      </c>
      <c r="E803" s="1">
        <v>44244</v>
      </c>
      <c r="F803" s="4">
        <v>1932</v>
      </c>
      <c r="G803">
        <v>21</v>
      </c>
      <c r="H803" s="3">
        <f>_xlfn.XLOOKUP(sales[[#This Row],[Product]],products[Product],products[Cost per box])*sales[[#This Row],[Boxes]]</f>
        <v>132.51</v>
      </c>
      <c r="I803" s="4">
        <f>sales[[#This Row],[Revenue]]-sales[[#This Row],[Cost]]</f>
        <v>1799.49</v>
      </c>
    </row>
    <row r="804" spans="2:9" x14ac:dyDescent="0.25">
      <c r="B804" t="s">
        <v>18</v>
      </c>
      <c r="C804" t="s">
        <v>27</v>
      </c>
      <c r="D804" t="s">
        <v>38</v>
      </c>
      <c r="E804" s="1">
        <v>44244</v>
      </c>
      <c r="F804" s="4">
        <v>11186</v>
      </c>
      <c r="G804">
        <v>255</v>
      </c>
      <c r="H804" s="3">
        <f>_xlfn.XLOOKUP(sales[[#This Row],[Product]],products[Product],products[Cost per box])*sales[[#This Row],[Boxes]]</f>
        <v>2534.6999999999998</v>
      </c>
      <c r="I804" s="4">
        <f>sales[[#This Row],[Revenue]]-sales[[#This Row],[Cost]]</f>
        <v>8651.2999999999993</v>
      </c>
    </row>
    <row r="805" spans="2:9" x14ac:dyDescent="0.25">
      <c r="B805" t="s">
        <v>15</v>
      </c>
      <c r="C805" t="s">
        <v>6</v>
      </c>
      <c r="D805" t="s">
        <v>42</v>
      </c>
      <c r="E805" s="1">
        <v>44244</v>
      </c>
      <c r="F805" s="4">
        <v>1085</v>
      </c>
      <c r="G805">
        <v>79</v>
      </c>
      <c r="H805" s="3">
        <f>_xlfn.XLOOKUP(sales[[#This Row],[Product]],products[Product],products[Cost per box])*sales[[#This Row],[Boxes]]</f>
        <v>374.46000000000004</v>
      </c>
      <c r="I805" s="4">
        <f>sales[[#This Row],[Revenue]]-sales[[#This Row],[Cost]]</f>
        <v>710.54</v>
      </c>
    </row>
    <row r="806" spans="2:9" x14ac:dyDescent="0.25">
      <c r="B806" t="s">
        <v>20</v>
      </c>
      <c r="C806" t="s">
        <v>6</v>
      </c>
      <c r="D806" t="s">
        <v>43</v>
      </c>
      <c r="E806" s="1">
        <v>44244</v>
      </c>
      <c r="F806" s="4">
        <v>8358</v>
      </c>
      <c r="G806">
        <v>112</v>
      </c>
      <c r="H806" s="3">
        <f>_xlfn.XLOOKUP(sales[[#This Row],[Product]],products[Product],products[Cost per box])*sales[[#This Row],[Boxes]]</f>
        <v>431.2</v>
      </c>
      <c r="I806" s="4">
        <f>sales[[#This Row],[Revenue]]-sales[[#This Row],[Cost]]</f>
        <v>7926.8</v>
      </c>
    </row>
    <row r="807" spans="2:9" x14ac:dyDescent="0.25">
      <c r="B807" t="s">
        <v>15</v>
      </c>
      <c r="C807" t="s">
        <v>11</v>
      </c>
      <c r="D807" t="s">
        <v>45</v>
      </c>
      <c r="E807" s="1">
        <v>44244</v>
      </c>
      <c r="F807" s="4">
        <v>1260</v>
      </c>
      <c r="G807">
        <v>279</v>
      </c>
      <c r="H807" s="3">
        <f>_xlfn.XLOOKUP(sales[[#This Row],[Product]],products[Product],products[Cost per box])*sales[[#This Row],[Boxes]]</f>
        <v>2156.67</v>
      </c>
      <c r="I807" s="4">
        <f>sales[[#This Row],[Revenue]]-sales[[#This Row],[Cost]]</f>
        <v>-896.67000000000007</v>
      </c>
    </row>
    <row r="808" spans="2:9" x14ac:dyDescent="0.25">
      <c r="B808" t="s">
        <v>34</v>
      </c>
      <c r="C808" t="s">
        <v>27</v>
      </c>
      <c r="D808" t="s">
        <v>50</v>
      </c>
      <c r="E808" s="1">
        <v>44244</v>
      </c>
      <c r="F808" s="4">
        <v>4032</v>
      </c>
      <c r="G808">
        <v>300</v>
      </c>
      <c r="H808" s="3">
        <f>_xlfn.XLOOKUP(sales[[#This Row],[Product]],products[Product],products[Cost per box])*sales[[#This Row],[Boxes]]</f>
        <v>3723</v>
      </c>
      <c r="I808" s="4">
        <f>sales[[#This Row],[Revenue]]-sales[[#This Row],[Cost]]</f>
        <v>309</v>
      </c>
    </row>
    <row r="809" spans="2:9" x14ac:dyDescent="0.25">
      <c r="B809" t="s">
        <v>37</v>
      </c>
      <c r="C809" t="s">
        <v>11</v>
      </c>
      <c r="D809" t="s">
        <v>36</v>
      </c>
      <c r="E809" s="1">
        <v>44244</v>
      </c>
      <c r="F809" s="4">
        <v>1148</v>
      </c>
      <c r="G809">
        <v>63</v>
      </c>
      <c r="H809" s="3">
        <f>_xlfn.XLOOKUP(sales[[#This Row],[Product]],products[Product],products[Cost per box])*sales[[#This Row],[Boxes]]</f>
        <v>317.52</v>
      </c>
      <c r="I809" s="4">
        <f>sales[[#This Row],[Revenue]]-sales[[#This Row],[Cost]]</f>
        <v>830.48</v>
      </c>
    </row>
    <row r="810" spans="2:9" x14ac:dyDescent="0.25">
      <c r="B810" t="s">
        <v>29</v>
      </c>
      <c r="C810" t="s">
        <v>6</v>
      </c>
      <c r="D810" t="s">
        <v>50</v>
      </c>
      <c r="E810" s="1">
        <v>44244</v>
      </c>
      <c r="F810" s="4">
        <v>7924</v>
      </c>
      <c r="G810">
        <v>96</v>
      </c>
      <c r="H810" s="3">
        <f>_xlfn.XLOOKUP(sales[[#This Row],[Product]],products[Product],products[Cost per box])*sales[[#This Row],[Boxes]]</f>
        <v>1191.3600000000001</v>
      </c>
      <c r="I810" s="4">
        <f>sales[[#This Row],[Revenue]]-sales[[#This Row],[Cost]]</f>
        <v>6732.6399999999994</v>
      </c>
    </row>
    <row r="811" spans="2:9" x14ac:dyDescent="0.25">
      <c r="B811" t="s">
        <v>46</v>
      </c>
      <c r="C811" t="s">
        <v>27</v>
      </c>
      <c r="D811" t="s">
        <v>50</v>
      </c>
      <c r="E811" s="1">
        <v>44244</v>
      </c>
      <c r="F811" s="4">
        <v>525</v>
      </c>
      <c r="G811">
        <v>209</v>
      </c>
      <c r="H811" s="3">
        <f>_xlfn.XLOOKUP(sales[[#This Row],[Product]],products[Product],products[Cost per box])*sales[[#This Row],[Boxes]]</f>
        <v>2593.69</v>
      </c>
      <c r="I811" s="4">
        <f>sales[[#This Row],[Revenue]]-sales[[#This Row],[Cost]]</f>
        <v>-2068.69</v>
      </c>
    </row>
    <row r="812" spans="2:9" x14ac:dyDescent="0.25">
      <c r="B812" t="s">
        <v>5</v>
      </c>
      <c r="C812" t="s">
        <v>21</v>
      </c>
      <c r="D812" t="s">
        <v>24</v>
      </c>
      <c r="E812" s="1">
        <v>44244</v>
      </c>
      <c r="F812" s="4">
        <v>4669</v>
      </c>
      <c r="G812">
        <v>488</v>
      </c>
      <c r="H812" s="3">
        <f>_xlfn.XLOOKUP(sales[[#This Row],[Product]],products[Product],products[Cost per box])*sales[[#This Row],[Boxes]]</f>
        <v>5128.88</v>
      </c>
      <c r="I812" s="4">
        <f>sales[[#This Row],[Revenue]]-sales[[#This Row],[Cost]]</f>
        <v>-459.88000000000011</v>
      </c>
    </row>
    <row r="813" spans="2:9" x14ac:dyDescent="0.25">
      <c r="B813" t="s">
        <v>40</v>
      </c>
      <c r="C813" t="s">
        <v>27</v>
      </c>
      <c r="D813" t="s">
        <v>19</v>
      </c>
      <c r="E813" s="1">
        <v>44244</v>
      </c>
      <c r="F813" s="4">
        <v>4487</v>
      </c>
      <c r="G813">
        <v>160</v>
      </c>
      <c r="H813" s="3">
        <f>_xlfn.XLOOKUP(sales[[#This Row],[Product]],products[Product],products[Cost per box])*sales[[#This Row],[Boxes]]</f>
        <v>1636.8000000000002</v>
      </c>
      <c r="I813" s="4">
        <f>sales[[#This Row],[Revenue]]-sales[[#This Row],[Cost]]</f>
        <v>2850.2</v>
      </c>
    </row>
    <row r="814" spans="2:9" x14ac:dyDescent="0.25">
      <c r="B814" t="s">
        <v>23</v>
      </c>
      <c r="C814" t="s">
        <v>6</v>
      </c>
      <c r="D814" t="s">
        <v>22</v>
      </c>
      <c r="E814" s="1">
        <v>44244</v>
      </c>
      <c r="F814" s="4">
        <v>1862</v>
      </c>
      <c r="G814">
        <v>106</v>
      </c>
      <c r="H814" s="3">
        <f>_xlfn.XLOOKUP(sales[[#This Row],[Product]],products[Product],products[Cost per box])*sales[[#This Row],[Boxes]]</f>
        <v>871.32</v>
      </c>
      <c r="I814" s="4">
        <f>sales[[#This Row],[Revenue]]-sales[[#This Row],[Cost]]</f>
        <v>990.68</v>
      </c>
    </row>
    <row r="815" spans="2:9" x14ac:dyDescent="0.25">
      <c r="B815" t="s">
        <v>18</v>
      </c>
      <c r="C815" t="s">
        <v>11</v>
      </c>
      <c r="D815" t="s">
        <v>36</v>
      </c>
      <c r="E815" s="1">
        <v>44244</v>
      </c>
      <c r="F815" s="4">
        <v>2800</v>
      </c>
      <c r="G815">
        <v>37</v>
      </c>
      <c r="H815" s="3">
        <f>_xlfn.XLOOKUP(sales[[#This Row],[Product]],products[Product],products[Cost per box])*sales[[#This Row],[Boxes]]</f>
        <v>186.48</v>
      </c>
      <c r="I815" s="4">
        <f>sales[[#This Row],[Revenue]]-sales[[#This Row],[Cost]]</f>
        <v>2613.52</v>
      </c>
    </row>
    <row r="816" spans="2:9" x14ac:dyDescent="0.25">
      <c r="B816" t="s">
        <v>20</v>
      </c>
      <c r="C816" t="s">
        <v>6</v>
      </c>
      <c r="D816" t="s">
        <v>48</v>
      </c>
      <c r="E816" s="1">
        <v>44244</v>
      </c>
      <c r="F816" s="4">
        <v>4074</v>
      </c>
      <c r="G816">
        <v>295</v>
      </c>
      <c r="H816" s="3">
        <f>_xlfn.XLOOKUP(sales[[#This Row],[Product]],products[Product],products[Cost per box])*sales[[#This Row],[Boxes]]</f>
        <v>2206.6</v>
      </c>
      <c r="I816" s="4">
        <f>sales[[#This Row],[Revenue]]-sales[[#This Row],[Cost]]</f>
        <v>1867.4</v>
      </c>
    </row>
    <row r="817" spans="2:9" x14ac:dyDescent="0.25">
      <c r="B817" t="s">
        <v>32</v>
      </c>
      <c r="C817" t="s">
        <v>9</v>
      </c>
      <c r="D817" t="s">
        <v>30</v>
      </c>
      <c r="E817" s="1">
        <v>44244</v>
      </c>
      <c r="F817" s="4">
        <v>11606</v>
      </c>
      <c r="G817">
        <v>7</v>
      </c>
      <c r="H817" s="3">
        <f>_xlfn.XLOOKUP(sales[[#This Row],[Product]],products[Product],products[Cost per box])*sales[[#This Row],[Boxes]]</f>
        <v>25.76</v>
      </c>
      <c r="I817" s="4">
        <f>sales[[#This Row],[Revenue]]-sales[[#This Row],[Cost]]</f>
        <v>11580.24</v>
      </c>
    </row>
    <row r="818" spans="2:9" x14ac:dyDescent="0.25">
      <c r="B818" t="s">
        <v>46</v>
      </c>
      <c r="C818" t="s">
        <v>9</v>
      </c>
      <c r="D818" t="s">
        <v>48</v>
      </c>
      <c r="E818" s="1">
        <v>44244</v>
      </c>
      <c r="F818" s="4">
        <v>7035</v>
      </c>
      <c r="G818">
        <v>275</v>
      </c>
      <c r="H818" s="3">
        <f>_xlfn.XLOOKUP(sales[[#This Row],[Product]],products[Product],products[Cost per box])*sales[[#This Row],[Boxes]]</f>
        <v>2057</v>
      </c>
      <c r="I818" s="4">
        <f>sales[[#This Row],[Revenue]]-sales[[#This Row],[Cost]]</f>
        <v>4978</v>
      </c>
    </row>
    <row r="819" spans="2:9" x14ac:dyDescent="0.25">
      <c r="B819" t="s">
        <v>13</v>
      </c>
      <c r="C819" t="s">
        <v>11</v>
      </c>
      <c r="D819" t="s">
        <v>12</v>
      </c>
      <c r="E819" s="1">
        <v>44244</v>
      </c>
      <c r="F819" s="4">
        <v>1442</v>
      </c>
      <c r="G819">
        <v>137</v>
      </c>
      <c r="H819" s="3">
        <f>_xlfn.XLOOKUP(sales[[#This Row],[Product]],products[Product],products[Cost per box])*sales[[#This Row],[Boxes]]</f>
        <v>1154.9099999999999</v>
      </c>
      <c r="I819" s="4">
        <f>sales[[#This Row],[Revenue]]-sales[[#This Row],[Cost]]</f>
        <v>287.09000000000015</v>
      </c>
    </row>
    <row r="820" spans="2:9" x14ac:dyDescent="0.25">
      <c r="B820" t="s">
        <v>39</v>
      </c>
      <c r="C820" t="s">
        <v>27</v>
      </c>
      <c r="D820" t="s">
        <v>28</v>
      </c>
      <c r="E820" s="1">
        <v>44244</v>
      </c>
      <c r="F820" s="4">
        <v>1589</v>
      </c>
      <c r="G820">
        <v>173</v>
      </c>
      <c r="H820" s="3">
        <f>_xlfn.XLOOKUP(sales[[#This Row],[Product]],products[Product],products[Cost per box])*sales[[#This Row],[Boxes]]</f>
        <v>477.47999999999996</v>
      </c>
      <c r="I820" s="4">
        <f>sales[[#This Row],[Revenue]]-sales[[#This Row],[Cost]]</f>
        <v>1111.52</v>
      </c>
    </row>
    <row r="821" spans="2:9" x14ac:dyDescent="0.25">
      <c r="B821" t="s">
        <v>20</v>
      </c>
      <c r="C821" t="s">
        <v>21</v>
      </c>
      <c r="D821" t="s">
        <v>52</v>
      </c>
      <c r="E821" s="1">
        <v>44244</v>
      </c>
      <c r="F821" s="4">
        <v>9562</v>
      </c>
      <c r="G821">
        <v>65</v>
      </c>
      <c r="H821" s="3">
        <f>_xlfn.XLOOKUP(sales[[#This Row],[Product]],products[Product],products[Cost per box])*sales[[#This Row],[Boxes]]</f>
        <v>215.79999999999998</v>
      </c>
      <c r="I821" s="4">
        <f>sales[[#This Row],[Revenue]]-sales[[#This Row],[Cost]]</f>
        <v>9346.2000000000007</v>
      </c>
    </row>
    <row r="822" spans="2:9" x14ac:dyDescent="0.25">
      <c r="B822" t="s">
        <v>49</v>
      </c>
      <c r="C822" t="s">
        <v>6</v>
      </c>
      <c r="D822" t="s">
        <v>48</v>
      </c>
      <c r="E822" s="1">
        <v>44244</v>
      </c>
      <c r="F822" s="4">
        <v>35</v>
      </c>
      <c r="G822">
        <v>244</v>
      </c>
      <c r="H822" s="3">
        <f>_xlfn.XLOOKUP(sales[[#This Row],[Product]],products[Product],products[Cost per box])*sales[[#This Row],[Boxes]]</f>
        <v>1825.1200000000001</v>
      </c>
      <c r="I822" s="4">
        <f>sales[[#This Row],[Revenue]]-sales[[#This Row],[Cost]]</f>
        <v>-1790.1200000000001</v>
      </c>
    </row>
    <row r="823" spans="2:9" x14ac:dyDescent="0.25">
      <c r="B823" t="s">
        <v>25</v>
      </c>
      <c r="C823" t="s">
        <v>21</v>
      </c>
      <c r="D823" t="s">
        <v>31</v>
      </c>
      <c r="E823" s="1">
        <v>44244</v>
      </c>
      <c r="F823" s="4">
        <v>4480</v>
      </c>
      <c r="G823">
        <v>199</v>
      </c>
      <c r="H823" s="3">
        <f>_xlfn.XLOOKUP(sales[[#This Row],[Product]],products[Product],products[Cost per box])*sales[[#This Row],[Boxes]]</f>
        <v>1138.28</v>
      </c>
      <c r="I823" s="4">
        <f>sales[[#This Row],[Revenue]]-sales[[#This Row],[Cost]]</f>
        <v>3341.7200000000003</v>
      </c>
    </row>
    <row r="824" spans="2:9" x14ac:dyDescent="0.25">
      <c r="B824" t="s">
        <v>46</v>
      </c>
      <c r="C824" t="s">
        <v>9</v>
      </c>
      <c r="D824" t="s">
        <v>30</v>
      </c>
      <c r="E824" s="1">
        <v>44244</v>
      </c>
      <c r="F824" s="4">
        <v>3668</v>
      </c>
      <c r="G824">
        <v>287</v>
      </c>
      <c r="H824" s="3">
        <f>_xlfn.XLOOKUP(sales[[#This Row],[Product]],products[Product],products[Cost per box])*sales[[#This Row],[Boxes]]</f>
        <v>1056.1600000000001</v>
      </c>
      <c r="I824" s="4">
        <f>sales[[#This Row],[Revenue]]-sales[[#This Row],[Cost]]</f>
        <v>2611.84</v>
      </c>
    </row>
    <row r="825" spans="2:9" x14ac:dyDescent="0.25">
      <c r="B825" t="s">
        <v>8</v>
      </c>
      <c r="C825" t="s">
        <v>16</v>
      </c>
      <c r="D825" t="s">
        <v>43</v>
      </c>
      <c r="E825" s="1">
        <v>44244</v>
      </c>
      <c r="F825" s="4">
        <v>2730</v>
      </c>
      <c r="G825">
        <v>83</v>
      </c>
      <c r="H825" s="3">
        <f>_xlfn.XLOOKUP(sales[[#This Row],[Product]],products[Product],products[Cost per box])*sales[[#This Row],[Boxes]]</f>
        <v>319.55</v>
      </c>
      <c r="I825" s="4">
        <f>sales[[#This Row],[Revenue]]-sales[[#This Row],[Cost]]</f>
        <v>2410.4499999999998</v>
      </c>
    </row>
    <row r="826" spans="2:9" x14ac:dyDescent="0.25">
      <c r="B826" t="s">
        <v>40</v>
      </c>
      <c r="C826" t="s">
        <v>9</v>
      </c>
      <c r="D826" t="s">
        <v>14</v>
      </c>
      <c r="E826" s="1">
        <v>44244</v>
      </c>
      <c r="F826" s="4">
        <v>6272</v>
      </c>
      <c r="G826">
        <v>683</v>
      </c>
      <c r="H826" s="3">
        <f>_xlfn.XLOOKUP(sales[[#This Row],[Product]],products[Product],products[Cost per box])*sales[[#This Row],[Boxes]]</f>
        <v>4309.7299999999996</v>
      </c>
      <c r="I826" s="4">
        <f>sales[[#This Row],[Revenue]]-sales[[#This Row],[Cost]]</f>
        <v>1962.2700000000004</v>
      </c>
    </row>
    <row r="827" spans="2:9" x14ac:dyDescent="0.25">
      <c r="B827" t="s">
        <v>32</v>
      </c>
      <c r="C827" t="s">
        <v>27</v>
      </c>
      <c r="D827" t="s">
        <v>28</v>
      </c>
      <c r="E827" s="1">
        <v>44244</v>
      </c>
      <c r="F827" s="4">
        <v>4445</v>
      </c>
      <c r="G827">
        <v>84</v>
      </c>
      <c r="H827" s="3">
        <f>_xlfn.XLOOKUP(sales[[#This Row],[Product]],products[Product],products[Cost per box])*sales[[#This Row],[Boxes]]</f>
        <v>231.83999999999997</v>
      </c>
      <c r="I827" s="4">
        <f>sales[[#This Row],[Revenue]]-sales[[#This Row],[Cost]]</f>
        <v>4213.16</v>
      </c>
    </row>
    <row r="828" spans="2:9" x14ac:dyDescent="0.25">
      <c r="B828" t="s">
        <v>10</v>
      </c>
      <c r="C828" t="s">
        <v>9</v>
      </c>
      <c r="D828" t="s">
        <v>26</v>
      </c>
      <c r="E828" s="1">
        <v>44244</v>
      </c>
      <c r="F828" s="4">
        <v>11823</v>
      </c>
      <c r="G828">
        <v>173</v>
      </c>
      <c r="H828" s="3">
        <f>_xlfn.XLOOKUP(sales[[#This Row],[Product]],products[Product],products[Cost per box])*sales[[#This Row],[Boxes]]</f>
        <v>1112.3899999999999</v>
      </c>
      <c r="I828" s="4">
        <f>sales[[#This Row],[Revenue]]-sales[[#This Row],[Cost]]</f>
        <v>10710.61</v>
      </c>
    </row>
    <row r="829" spans="2:9" x14ac:dyDescent="0.25">
      <c r="B829" t="s">
        <v>10</v>
      </c>
      <c r="C829" t="s">
        <v>16</v>
      </c>
      <c r="D829" t="s">
        <v>26</v>
      </c>
      <c r="E829" s="1">
        <v>44244</v>
      </c>
      <c r="F829" s="4">
        <v>6293</v>
      </c>
      <c r="G829">
        <v>241</v>
      </c>
      <c r="H829" s="3">
        <f>_xlfn.XLOOKUP(sales[[#This Row],[Product]],products[Product],products[Cost per box])*sales[[#This Row],[Boxes]]</f>
        <v>1549.6299999999999</v>
      </c>
      <c r="I829" s="4">
        <f>sales[[#This Row],[Revenue]]-sales[[#This Row],[Cost]]</f>
        <v>4743.37</v>
      </c>
    </row>
    <row r="830" spans="2:9" x14ac:dyDescent="0.25">
      <c r="B830" t="s">
        <v>40</v>
      </c>
      <c r="C830" t="s">
        <v>27</v>
      </c>
      <c r="D830" t="s">
        <v>31</v>
      </c>
      <c r="E830" s="1">
        <v>44244</v>
      </c>
      <c r="F830" s="4">
        <v>4340</v>
      </c>
      <c r="G830">
        <v>71</v>
      </c>
      <c r="H830" s="3">
        <f>_xlfn.XLOOKUP(sales[[#This Row],[Product]],products[Product],products[Cost per box])*sales[[#This Row],[Boxes]]</f>
        <v>406.12</v>
      </c>
      <c r="I830" s="4">
        <f>sales[[#This Row],[Revenue]]-sales[[#This Row],[Cost]]</f>
        <v>3933.88</v>
      </c>
    </row>
    <row r="831" spans="2:9" x14ac:dyDescent="0.25">
      <c r="B831" t="s">
        <v>34</v>
      </c>
      <c r="C831" t="s">
        <v>9</v>
      </c>
      <c r="D831" t="s">
        <v>30</v>
      </c>
      <c r="E831" s="1">
        <v>44244</v>
      </c>
      <c r="F831" s="4">
        <v>2688</v>
      </c>
      <c r="G831">
        <v>192</v>
      </c>
      <c r="H831" s="3">
        <f>_xlfn.XLOOKUP(sales[[#This Row],[Product]],products[Product],products[Cost per box])*sales[[#This Row],[Boxes]]</f>
        <v>706.56000000000006</v>
      </c>
      <c r="I831" s="4">
        <f>sales[[#This Row],[Revenue]]-sales[[#This Row],[Cost]]</f>
        <v>1981.44</v>
      </c>
    </row>
    <row r="832" spans="2:9" x14ac:dyDescent="0.25">
      <c r="B832" t="s">
        <v>13</v>
      </c>
      <c r="C832" t="s">
        <v>16</v>
      </c>
      <c r="D832" t="s">
        <v>52</v>
      </c>
      <c r="E832" s="1">
        <v>44244</v>
      </c>
      <c r="F832" s="4">
        <v>3409</v>
      </c>
      <c r="G832">
        <v>137</v>
      </c>
      <c r="H832" s="3">
        <f>_xlfn.XLOOKUP(sales[[#This Row],[Product]],products[Product],products[Cost per box])*sales[[#This Row],[Boxes]]</f>
        <v>454.84</v>
      </c>
      <c r="I832" s="4">
        <f>sales[[#This Row],[Revenue]]-sales[[#This Row],[Cost]]</f>
        <v>2954.16</v>
      </c>
    </row>
    <row r="833" spans="2:9" x14ac:dyDescent="0.25">
      <c r="B833" t="s">
        <v>39</v>
      </c>
      <c r="C833" t="s">
        <v>11</v>
      </c>
      <c r="D833" t="s">
        <v>14</v>
      </c>
      <c r="E833" s="1">
        <v>44244</v>
      </c>
      <c r="F833" s="4">
        <v>1631</v>
      </c>
      <c r="G833">
        <v>71</v>
      </c>
      <c r="H833" s="3">
        <f>_xlfn.XLOOKUP(sales[[#This Row],[Product]],products[Product],products[Cost per box])*sales[[#This Row],[Boxes]]</f>
        <v>448.01</v>
      </c>
      <c r="I833" s="4">
        <f>sales[[#This Row],[Revenue]]-sales[[#This Row],[Cost]]</f>
        <v>1182.99</v>
      </c>
    </row>
    <row r="834" spans="2:9" x14ac:dyDescent="0.25">
      <c r="B834" t="s">
        <v>18</v>
      </c>
      <c r="C834" t="s">
        <v>21</v>
      </c>
      <c r="D834" t="s">
        <v>50</v>
      </c>
      <c r="E834" s="1">
        <v>44244</v>
      </c>
      <c r="F834" s="4">
        <v>1708</v>
      </c>
      <c r="G834">
        <v>66</v>
      </c>
      <c r="H834" s="3">
        <f>_xlfn.XLOOKUP(sales[[#This Row],[Product]],products[Product],products[Cost per box])*sales[[#This Row],[Boxes]]</f>
        <v>819.06000000000006</v>
      </c>
      <c r="I834" s="4">
        <f>sales[[#This Row],[Revenue]]-sales[[#This Row],[Cost]]</f>
        <v>888.93999999999994</v>
      </c>
    </row>
    <row r="835" spans="2:9" x14ac:dyDescent="0.25">
      <c r="B835" t="s">
        <v>13</v>
      </c>
      <c r="C835" t="s">
        <v>9</v>
      </c>
      <c r="D835" t="s">
        <v>42</v>
      </c>
      <c r="E835" s="1">
        <v>44244</v>
      </c>
      <c r="F835" s="4">
        <v>13517</v>
      </c>
      <c r="G835">
        <v>1260</v>
      </c>
      <c r="H835" s="3">
        <f>_xlfn.XLOOKUP(sales[[#This Row],[Product]],products[Product],products[Cost per box])*sales[[#This Row],[Boxes]]</f>
        <v>5972.4000000000005</v>
      </c>
      <c r="I835" s="4">
        <f>sales[[#This Row],[Revenue]]-sales[[#This Row],[Cost]]</f>
        <v>7544.5999999999995</v>
      </c>
    </row>
    <row r="836" spans="2:9" x14ac:dyDescent="0.25">
      <c r="B836" t="s">
        <v>15</v>
      </c>
      <c r="C836" t="s">
        <v>16</v>
      </c>
      <c r="D836" t="s">
        <v>50</v>
      </c>
      <c r="E836" s="1">
        <v>44244</v>
      </c>
      <c r="F836" s="4">
        <v>13293</v>
      </c>
      <c r="G836">
        <v>459</v>
      </c>
      <c r="H836" s="3">
        <f>_xlfn.XLOOKUP(sales[[#This Row],[Product]],products[Product],products[Cost per box])*sales[[#This Row],[Boxes]]</f>
        <v>5696.1900000000005</v>
      </c>
      <c r="I836" s="4">
        <f>sales[[#This Row],[Revenue]]-sales[[#This Row],[Cost]]</f>
        <v>7596.8099999999995</v>
      </c>
    </row>
    <row r="837" spans="2:9" x14ac:dyDescent="0.25">
      <c r="B837" t="s">
        <v>37</v>
      </c>
      <c r="C837" t="s">
        <v>9</v>
      </c>
      <c r="D837" t="s">
        <v>12</v>
      </c>
      <c r="E837" s="1">
        <v>44244</v>
      </c>
      <c r="F837" s="4">
        <v>2989</v>
      </c>
      <c r="G837">
        <v>158</v>
      </c>
      <c r="H837" s="3">
        <f>_xlfn.XLOOKUP(sales[[#This Row],[Product]],products[Product],products[Cost per box])*sales[[#This Row],[Boxes]]</f>
        <v>1331.94</v>
      </c>
      <c r="I837" s="4">
        <f>sales[[#This Row],[Revenue]]-sales[[#This Row],[Cost]]</f>
        <v>1657.06</v>
      </c>
    </row>
    <row r="838" spans="2:9" x14ac:dyDescent="0.25">
      <c r="B838" t="s">
        <v>8</v>
      </c>
      <c r="C838" t="s">
        <v>27</v>
      </c>
      <c r="D838" t="s">
        <v>22</v>
      </c>
      <c r="E838" s="1">
        <v>44244</v>
      </c>
      <c r="F838" s="4">
        <v>3087</v>
      </c>
      <c r="G838">
        <v>124</v>
      </c>
      <c r="H838" s="3">
        <f>_xlfn.XLOOKUP(sales[[#This Row],[Product]],products[Product],products[Cost per box])*sales[[#This Row],[Boxes]]</f>
        <v>1019.2800000000001</v>
      </c>
      <c r="I838" s="4">
        <f>sales[[#This Row],[Revenue]]-sales[[#This Row],[Cost]]</f>
        <v>2067.7199999999998</v>
      </c>
    </row>
    <row r="839" spans="2:9" x14ac:dyDescent="0.25">
      <c r="B839" t="s">
        <v>20</v>
      </c>
      <c r="C839" t="s">
        <v>6</v>
      </c>
      <c r="D839" t="s">
        <v>19</v>
      </c>
      <c r="E839" s="1">
        <v>44245</v>
      </c>
      <c r="F839" s="4">
        <v>2268</v>
      </c>
      <c r="G839">
        <v>32</v>
      </c>
      <c r="H839" s="3">
        <f>_xlfn.XLOOKUP(sales[[#This Row],[Product]],products[Product],products[Cost per box])*sales[[#This Row],[Boxes]]</f>
        <v>327.36</v>
      </c>
      <c r="I839" s="4">
        <f>sales[[#This Row],[Revenue]]-sales[[#This Row],[Cost]]</f>
        <v>1940.6399999999999</v>
      </c>
    </row>
    <row r="840" spans="2:9" x14ac:dyDescent="0.25">
      <c r="B840" t="s">
        <v>49</v>
      </c>
      <c r="C840" t="s">
        <v>16</v>
      </c>
      <c r="D840" t="s">
        <v>52</v>
      </c>
      <c r="E840" s="1">
        <v>44245</v>
      </c>
      <c r="F840" s="4">
        <v>1729</v>
      </c>
      <c r="G840">
        <v>156</v>
      </c>
      <c r="H840" s="3">
        <f>_xlfn.XLOOKUP(sales[[#This Row],[Product]],products[Product],products[Cost per box])*sales[[#This Row],[Boxes]]</f>
        <v>517.91999999999996</v>
      </c>
      <c r="I840" s="4">
        <f>sales[[#This Row],[Revenue]]-sales[[#This Row],[Cost]]</f>
        <v>1211.08</v>
      </c>
    </row>
    <row r="841" spans="2:9" x14ac:dyDescent="0.25">
      <c r="B841" t="s">
        <v>39</v>
      </c>
      <c r="C841" t="s">
        <v>27</v>
      </c>
      <c r="D841" t="s">
        <v>30</v>
      </c>
      <c r="E841" s="1">
        <v>44245</v>
      </c>
      <c r="F841" s="4">
        <v>6083</v>
      </c>
      <c r="G841">
        <v>374</v>
      </c>
      <c r="H841" s="3">
        <f>_xlfn.XLOOKUP(sales[[#This Row],[Product]],products[Product],products[Cost per box])*sales[[#This Row],[Boxes]]</f>
        <v>1376.3200000000002</v>
      </c>
      <c r="I841" s="4">
        <f>sales[[#This Row],[Revenue]]-sales[[#This Row],[Cost]]</f>
        <v>4706.68</v>
      </c>
    </row>
    <row r="842" spans="2:9" x14ac:dyDescent="0.25">
      <c r="B842" t="s">
        <v>32</v>
      </c>
      <c r="C842" t="s">
        <v>16</v>
      </c>
      <c r="D842" t="s">
        <v>45</v>
      </c>
      <c r="E842" s="1">
        <v>44245</v>
      </c>
      <c r="F842" s="4">
        <v>6671</v>
      </c>
      <c r="G842">
        <v>206</v>
      </c>
      <c r="H842" s="3">
        <f>_xlfn.XLOOKUP(sales[[#This Row],[Product]],products[Product],products[Cost per box])*sales[[#This Row],[Boxes]]</f>
        <v>1592.38</v>
      </c>
      <c r="I842" s="4">
        <f>sales[[#This Row],[Revenue]]-sales[[#This Row],[Cost]]</f>
        <v>5078.62</v>
      </c>
    </row>
    <row r="843" spans="2:9" x14ac:dyDescent="0.25">
      <c r="B843" t="s">
        <v>13</v>
      </c>
      <c r="C843" t="s">
        <v>9</v>
      </c>
      <c r="D843" t="s">
        <v>43</v>
      </c>
      <c r="E843" s="1">
        <v>44245</v>
      </c>
      <c r="F843" s="4">
        <v>504</v>
      </c>
      <c r="G843">
        <v>34</v>
      </c>
      <c r="H843" s="3">
        <f>_xlfn.XLOOKUP(sales[[#This Row],[Product]],products[Product],products[Cost per box])*sales[[#This Row],[Boxes]]</f>
        <v>130.9</v>
      </c>
      <c r="I843" s="4">
        <f>sales[[#This Row],[Revenue]]-sales[[#This Row],[Cost]]</f>
        <v>373.1</v>
      </c>
    </row>
    <row r="844" spans="2:9" x14ac:dyDescent="0.25">
      <c r="B844" t="s">
        <v>25</v>
      </c>
      <c r="C844" t="s">
        <v>21</v>
      </c>
      <c r="D844" t="s">
        <v>24</v>
      </c>
      <c r="E844" s="1">
        <v>44245</v>
      </c>
      <c r="F844" s="4">
        <v>385</v>
      </c>
      <c r="G844">
        <v>394</v>
      </c>
      <c r="H844" s="3">
        <f>_xlfn.XLOOKUP(sales[[#This Row],[Product]],products[Product],products[Cost per box])*sales[[#This Row],[Boxes]]</f>
        <v>4140.9399999999996</v>
      </c>
      <c r="I844" s="4">
        <f>sales[[#This Row],[Revenue]]-sales[[#This Row],[Cost]]</f>
        <v>-3755.9399999999996</v>
      </c>
    </row>
    <row r="845" spans="2:9" x14ac:dyDescent="0.25">
      <c r="B845" t="s">
        <v>34</v>
      </c>
      <c r="C845" t="s">
        <v>6</v>
      </c>
      <c r="D845" t="s">
        <v>48</v>
      </c>
      <c r="E845" s="1">
        <v>44245</v>
      </c>
      <c r="F845" s="4">
        <v>10269</v>
      </c>
      <c r="G845">
        <v>447</v>
      </c>
      <c r="H845" s="3">
        <f>_xlfn.XLOOKUP(sales[[#This Row],[Product]],products[Product],products[Cost per box])*sales[[#This Row],[Boxes]]</f>
        <v>3343.5600000000004</v>
      </c>
      <c r="I845" s="4">
        <f>sales[[#This Row],[Revenue]]-sales[[#This Row],[Cost]]</f>
        <v>6925.44</v>
      </c>
    </row>
    <row r="846" spans="2:9" x14ac:dyDescent="0.25">
      <c r="B846" t="s">
        <v>46</v>
      </c>
      <c r="C846" t="s">
        <v>11</v>
      </c>
      <c r="D846" t="s">
        <v>42</v>
      </c>
      <c r="E846" s="1">
        <v>44245</v>
      </c>
      <c r="F846" s="4">
        <v>11725</v>
      </c>
      <c r="G846">
        <v>910</v>
      </c>
      <c r="H846" s="3">
        <f>_xlfn.XLOOKUP(sales[[#This Row],[Product]],products[Product],products[Cost per box])*sales[[#This Row],[Boxes]]</f>
        <v>4313.4000000000005</v>
      </c>
      <c r="I846" s="4">
        <f>sales[[#This Row],[Revenue]]-sales[[#This Row],[Cost]]</f>
        <v>7411.5999999999995</v>
      </c>
    </row>
    <row r="847" spans="2:9" x14ac:dyDescent="0.25">
      <c r="B847" t="s">
        <v>5</v>
      </c>
      <c r="C847" t="s">
        <v>16</v>
      </c>
      <c r="D847" t="s">
        <v>26</v>
      </c>
      <c r="E847" s="1">
        <v>44245</v>
      </c>
      <c r="F847" s="4">
        <v>3437</v>
      </c>
      <c r="G847">
        <v>688</v>
      </c>
      <c r="H847" s="3">
        <f>_xlfn.XLOOKUP(sales[[#This Row],[Product]],products[Product],products[Cost per box])*sales[[#This Row],[Boxes]]</f>
        <v>4423.84</v>
      </c>
      <c r="I847" s="4">
        <f>sales[[#This Row],[Revenue]]-sales[[#This Row],[Cost]]</f>
        <v>-986.84000000000015</v>
      </c>
    </row>
    <row r="848" spans="2:9" x14ac:dyDescent="0.25">
      <c r="B848" t="s">
        <v>33</v>
      </c>
      <c r="C848" t="s">
        <v>11</v>
      </c>
      <c r="D848" t="s">
        <v>44</v>
      </c>
      <c r="E848" s="1">
        <v>44246</v>
      </c>
      <c r="F848" s="4">
        <v>4074</v>
      </c>
      <c r="G848">
        <v>215</v>
      </c>
      <c r="H848" s="3">
        <f>_xlfn.XLOOKUP(sales[[#This Row],[Product]],products[Product],products[Cost per box])*sales[[#This Row],[Boxes]]</f>
        <v>2057.5500000000002</v>
      </c>
      <c r="I848" s="4">
        <f>sales[[#This Row],[Revenue]]-sales[[#This Row],[Cost]]</f>
        <v>2016.4499999999998</v>
      </c>
    </row>
    <row r="849" spans="2:9" x14ac:dyDescent="0.25">
      <c r="B849" t="s">
        <v>37</v>
      </c>
      <c r="C849" t="s">
        <v>11</v>
      </c>
      <c r="D849" t="s">
        <v>17</v>
      </c>
      <c r="E849" s="1">
        <v>44246</v>
      </c>
      <c r="F849" s="4">
        <v>1239</v>
      </c>
      <c r="G849">
        <v>147</v>
      </c>
      <c r="H849" s="3">
        <f>_xlfn.XLOOKUP(sales[[#This Row],[Product]],products[Product],products[Cost per box])*sales[[#This Row],[Boxes]]</f>
        <v>999.6</v>
      </c>
      <c r="I849" s="4">
        <f>sales[[#This Row],[Revenue]]-sales[[#This Row],[Cost]]</f>
        <v>239.39999999999998</v>
      </c>
    </row>
    <row r="850" spans="2:9" x14ac:dyDescent="0.25">
      <c r="B850" t="s">
        <v>39</v>
      </c>
      <c r="C850" t="s">
        <v>9</v>
      </c>
      <c r="D850" t="s">
        <v>24</v>
      </c>
      <c r="E850" s="1">
        <v>44246</v>
      </c>
      <c r="F850" s="4">
        <v>4452</v>
      </c>
      <c r="G850">
        <v>501</v>
      </c>
      <c r="H850" s="3">
        <f>_xlfn.XLOOKUP(sales[[#This Row],[Product]],products[Product],products[Cost per box])*sales[[#This Row],[Boxes]]</f>
        <v>5265.51</v>
      </c>
      <c r="I850" s="4">
        <f>sales[[#This Row],[Revenue]]-sales[[#This Row],[Cost]]</f>
        <v>-813.51000000000022</v>
      </c>
    </row>
    <row r="851" spans="2:9" x14ac:dyDescent="0.25">
      <c r="B851" t="s">
        <v>13</v>
      </c>
      <c r="C851" t="s">
        <v>11</v>
      </c>
      <c r="D851" t="s">
        <v>24</v>
      </c>
      <c r="E851" s="1">
        <v>44246</v>
      </c>
      <c r="F851" s="4">
        <v>7875</v>
      </c>
      <c r="G851">
        <v>264</v>
      </c>
      <c r="H851" s="3">
        <f>_xlfn.XLOOKUP(sales[[#This Row],[Product]],products[Product],products[Cost per box])*sales[[#This Row],[Boxes]]</f>
        <v>2774.64</v>
      </c>
      <c r="I851" s="4">
        <f>sales[[#This Row],[Revenue]]-sales[[#This Row],[Cost]]</f>
        <v>5100.3600000000006</v>
      </c>
    </row>
    <row r="852" spans="2:9" x14ac:dyDescent="0.25">
      <c r="B852" t="s">
        <v>34</v>
      </c>
      <c r="C852" t="s">
        <v>16</v>
      </c>
      <c r="D852" t="s">
        <v>30</v>
      </c>
      <c r="E852" s="1">
        <v>44246</v>
      </c>
      <c r="F852" s="4">
        <v>2576</v>
      </c>
      <c r="G852">
        <v>44</v>
      </c>
      <c r="H852" s="3">
        <f>_xlfn.XLOOKUP(sales[[#This Row],[Product]],products[Product],products[Cost per box])*sales[[#This Row],[Boxes]]</f>
        <v>161.92000000000002</v>
      </c>
      <c r="I852" s="4">
        <f>sales[[#This Row],[Revenue]]-sales[[#This Row],[Cost]]</f>
        <v>2414.08</v>
      </c>
    </row>
    <row r="853" spans="2:9" x14ac:dyDescent="0.25">
      <c r="B853" t="s">
        <v>29</v>
      </c>
      <c r="C853" t="s">
        <v>11</v>
      </c>
      <c r="D853" t="s">
        <v>44</v>
      </c>
      <c r="E853" s="1">
        <v>44246</v>
      </c>
      <c r="F853" s="4">
        <v>3563</v>
      </c>
      <c r="G853">
        <v>10</v>
      </c>
      <c r="H853" s="3">
        <f>_xlfn.XLOOKUP(sales[[#This Row],[Product]],products[Product],products[Cost per box])*sales[[#This Row],[Boxes]]</f>
        <v>95.7</v>
      </c>
      <c r="I853" s="4">
        <f>sales[[#This Row],[Revenue]]-sales[[#This Row],[Cost]]</f>
        <v>3467.3</v>
      </c>
    </row>
    <row r="854" spans="2:9" x14ac:dyDescent="0.25">
      <c r="B854" t="s">
        <v>51</v>
      </c>
      <c r="C854" t="s">
        <v>27</v>
      </c>
      <c r="D854" t="s">
        <v>12</v>
      </c>
      <c r="E854" s="1">
        <v>44246</v>
      </c>
      <c r="F854" s="4">
        <v>525</v>
      </c>
      <c r="G854">
        <v>118</v>
      </c>
      <c r="H854" s="3">
        <f>_xlfn.XLOOKUP(sales[[#This Row],[Product]],products[Product],products[Cost per box])*sales[[#This Row],[Boxes]]</f>
        <v>994.74</v>
      </c>
      <c r="I854" s="4">
        <f>sales[[#This Row],[Revenue]]-sales[[#This Row],[Cost]]</f>
        <v>-469.74</v>
      </c>
    </row>
    <row r="855" spans="2:9" x14ac:dyDescent="0.25">
      <c r="B855" t="s">
        <v>33</v>
      </c>
      <c r="C855" t="s">
        <v>16</v>
      </c>
      <c r="D855" t="s">
        <v>38</v>
      </c>
      <c r="E855" s="1">
        <v>44246</v>
      </c>
      <c r="F855" s="4">
        <v>8008</v>
      </c>
      <c r="G855">
        <v>83</v>
      </c>
      <c r="H855" s="3">
        <f>_xlfn.XLOOKUP(sales[[#This Row],[Product]],products[Product],products[Cost per box])*sales[[#This Row],[Boxes]]</f>
        <v>825.02</v>
      </c>
      <c r="I855" s="4">
        <f>sales[[#This Row],[Revenue]]-sales[[#This Row],[Cost]]</f>
        <v>7182.98</v>
      </c>
    </row>
    <row r="856" spans="2:9" x14ac:dyDescent="0.25">
      <c r="B856" t="s">
        <v>5</v>
      </c>
      <c r="C856" t="s">
        <v>27</v>
      </c>
      <c r="D856" t="s">
        <v>47</v>
      </c>
      <c r="E856" s="1">
        <v>44246</v>
      </c>
      <c r="F856" s="4">
        <v>5467</v>
      </c>
      <c r="G856">
        <v>110</v>
      </c>
      <c r="H856" s="3">
        <f>_xlfn.XLOOKUP(sales[[#This Row],[Product]],products[Product],products[Cost per box])*sales[[#This Row],[Boxes]]</f>
        <v>578.6</v>
      </c>
      <c r="I856" s="4">
        <f>sales[[#This Row],[Revenue]]-sales[[#This Row],[Cost]]</f>
        <v>4888.3999999999996</v>
      </c>
    </row>
    <row r="857" spans="2:9" x14ac:dyDescent="0.25">
      <c r="B857" t="s">
        <v>10</v>
      </c>
      <c r="C857" t="s">
        <v>6</v>
      </c>
      <c r="D857" t="s">
        <v>35</v>
      </c>
      <c r="E857" s="1">
        <v>44246</v>
      </c>
      <c r="F857" s="4">
        <v>4039</v>
      </c>
      <c r="G857">
        <v>191</v>
      </c>
      <c r="H857" s="3">
        <f>_xlfn.XLOOKUP(sales[[#This Row],[Product]],products[Product],products[Cost per box])*sales[[#This Row],[Boxes]]</f>
        <v>506.15</v>
      </c>
      <c r="I857" s="4">
        <f>sales[[#This Row],[Revenue]]-sales[[#This Row],[Cost]]</f>
        <v>3532.85</v>
      </c>
    </row>
    <row r="858" spans="2:9" x14ac:dyDescent="0.25">
      <c r="B858" t="s">
        <v>8</v>
      </c>
      <c r="C858" t="s">
        <v>27</v>
      </c>
      <c r="D858" t="s">
        <v>35</v>
      </c>
      <c r="E858" s="1">
        <v>44246</v>
      </c>
      <c r="F858" s="4">
        <v>7476</v>
      </c>
      <c r="G858">
        <v>220</v>
      </c>
      <c r="H858" s="3">
        <f>_xlfn.XLOOKUP(sales[[#This Row],[Product]],products[Product],products[Cost per box])*sales[[#This Row],[Boxes]]</f>
        <v>583</v>
      </c>
      <c r="I858" s="4">
        <f>sales[[#This Row],[Revenue]]-sales[[#This Row],[Cost]]</f>
        <v>6893</v>
      </c>
    </row>
    <row r="859" spans="2:9" x14ac:dyDescent="0.25">
      <c r="B859" t="s">
        <v>29</v>
      </c>
      <c r="C859" t="s">
        <v>16</v>
      </c>
      <c r="D859" t="s">
        <v>24</v>
      </c>
      <c r="E859" s="1">
        <v>44246</v>
      </c>
      <c r="F859" s="4">
        <v>8771</v>
      </c>
      <c r="G859">
        <v>251</v>
      </c>
      <c r="H859" s="3">
        <f>_xlfn.XLOOKUP(sales[[#This Row],[Product]],products[Product],products[Cost per box])*sales[[#This Row],[Boxes]]</f>
        <v>2638.0099999999998</v>
      </c>
      <c r="I859" s="4">
        <f>sales[[#This Row],[Revenue]]-sales[[#This Row],[Cost]]</f>
        <v>6132.99</v>
      </c>
    </row>
    <row r="860" spans="2:9" x14ac:dyDescent="0.25">
      <c r="B860" t="s">
        <v>5</v>
      </c>
      <c r="C860" t="s">
        <v>11</v>
      </c>
      <c r="D860" t="s">
        <v>14</v>
      </c>
      <c r="E860" s="1">
        <v>44246</v>
      </c>
      <c r="F860" s="4">
        <v>1246</v>
      </c>
      <c r="G860">
        <v>264</v>
      </c>
      <c r="H860" s="3">
        <f>_xlfn.XLOOKUP(sales[[#This Row],[Product]],products[Product],products[Cost per box])*sales[[#This Row],[Boxes]]</f>
        <v>1665.84</v>
      </c>
      <c r="I860" s="4">
        <f>sales[[#This Row],[Revenue]]-sales[[#This Row],[Cost]]</f>
        <v>-419.83999999999992</v>
      </c>
    </row>
    <row r="861" spans="2:9" x14ac:dyDescent="0.25">
      <c r="B861" t="s">
        <v>51</v>
      </c>
      <c r="C861" t="s">
        <v>9</v>
      </c>
      <c r="D861" t="s">
        <v>19</v>
      </c>
      <c r="E861" s="1">
        <v>44246</v>
      </c>
      <c r="F861" s="4">
        <v>826</v>
      </c>
      <c r="G861">
        <v>180</v>
      </c>
      <c r="H861" s="3">
        <f>_xlfn.XLOOKUP(sales[[#This Row],[Product]],products[Product],products[Cost per box])*sales[[#This Row],[Boxes]]</f>
        <v>1841.4</v>
      </c>
      <c r="I861" s="4">
        <f>sales[[#This Row],[Revenue]]-sales[[#This Row],[Cost]]</f>
        <v>-1015.4000000000001</v>
      </c>
    </row>
    <row r="862" spans="2:9" x14ac:dyDescent="0.25">
      <c r="B862" t="s">
        <v>25</v>
      </c>
      <c r="C862" t="s">
        <v>21</v>
      </c>
      <c r="D862" t="s">
        <v>52</v>
      </c>
      <c r="E862" s="1">
        <v>44246</v>
      </c>
      <c r="F862" s="4">
        <v>12173</v>
      </c>
      <c r="G862">
        <v>285</v>
      </c>
      <c r="H862" s="3">
        <f>_xlfn.XLOOKUP(sales[[#This Row],[Product]],products[Product],products[Cost per box])*sales[[#This Row],[Boxes]]</f>
        <v>946.19999999999993</v>
      </c>
      <c r="I862" s="4">
        <f>sales[[#This Row],[Revenue]]-sales[[#This Row],[Cost]]</f>
        <v>11226.8</v>
      </c>
    </row>
    <row r="863" spans="2:9" x14ac:dyDescent="0.25">
      <c r="B863" t="s">
        <v>37</v>
      </c>
      <c r="C863" t="s">
        <v>16</v>
      </c>
      <c r="D863" t="s">
        <v>35</v>
      </c>
      <c r="E863" s="1">
        <v>44246</v>
      </c>
      <c r="F863" s="4">
        <v>3339</v>
      </c>
      <c r="G863">
        <v>182</v>
      </c>
      <c r="H863" s="3">
        <f>_xlfn.XLOOKUP(sales[[#This Row],[Product]],products[Product],products[Cost per box])*sales[[#This Row],[Boxes]]</f>
        <v>482.3</v>
      </c>
      <c r="I863" s="4">
        <f>sales[[#This Row],[Revenue]]-sales[[#This Row],[Cost]]</f>
        <v>2856.7</v>
      </c>
    </row>
    <row r="864" spans="2:9" x14ac:dyDescent="0.25">
      <c r="B864" t="s">
        <v>5</v>
      </c>
      <c r="C864" t="s">
        <v>11</v>
      </c>
      <c r="D864" t="s">
        <v>19</v>
      </c>
      <c r="E864" s="1">
        <v>44246</v>
      </c>
      <c r="F864" s="4">
        <v>2030</v>
      </c>
      <c r="G864">
        <v>236</v>
      </c>
      <c r="H864" s="3">
        <f>_xlfn.XLOOKUP(sales[[#This Row],[Product]],products[Product],products[Cost per box])*sales[[#This Row],[Boxes]]</f>
        <v>2414.2800000000002</v>
      </c>
      <c r="I864" s="4">
        <f>sales[[#This Row],[Revenue]]-sales[[#This Row],[Cost]]</f>
        <v>-384.2800000000002</v>
      </c>
    </row>
    <row r="865" spans="2:9" x14ac:dyDescent="0.25">
      <c r="B865" t="s">
        <v>29</v>
      </c>
      <c r="C865" t="s">
        <v>16</v>
      </c>
      <c r="D865" t="s">
        <v>44</v>
      </c>
      <c r="E865" s="1">
        <v>44246</v>
      </c>
      <c r="F865" s="4">
        <v>11207</v>
      </c>
      <c r="G865">
        <v>23</v>
      </c>
      <c r="H865" s="3">
        <f>_xlfn.XLOOKUP(sales[[#This Row],[Product]],products[Product],products[Cost per box])*sales[[#This Row],[Boxes]]</f>
        <v>220.11</v>
      </c>
      <c r="I865" s="4">
        <f>sales[[#This Row],[Revenue]]-sales[[#This Row],[Cost]]</f>
        <v>10986.89</v>
      </c>
    </row>
    <row r="866" spans="2:9" x14ac:dyDescent="0.25">
      <c r="B866" t="s">
        <v>5</v>
      </c>
      <c r="C866" t="s">
        <v>11</v>
      </c>
      <c r="D866" t="s">
        <v>28</v>
      </c>
      <c r="E866" s="1">
        <v>44246</v>
      </c>
      <c r="F866" s="4">
        <v>10878</v>
      </c>
      <c r="G866">
        <v>108</v>
      </c>
      <c r="H866" s="3">
        <f>_xlfn.XLOOKUP(sales[[#This Row],[Product]],products[Product],products[Cost per box])*sales[[#This Row],[Boxes]]</f>
        <v>298.08</v>
      </c>
      <c r="I866" s="4">
        <f>sales[[#This Row],[Revenue]]-sales[[#This Row],[Cost]]</f>
        <v>10579.92</v>
      </c>
    </row>
    <row r="867" spans="2:9" x14ac:dyDescent="0.25">
      <c r="B867" t="s">
        <v>37</v>
      </c>
      <c r="C867" t="s">
        <v>16</v>
      </c>
      <c r="D867" t="s">
        <v>19</v>
      </c>
      <c r="E867" s="1">
        <v>44246</v>
      </c>
      <c r="F867" s="4">
        <v>2800</v>
      </c>
      <c r="G867">
        <v>152</v>
      </c>
      <c r="H867" s="3">
        <f>_xlfn.XLOOKUP(sales[[#This Row],[Product]],products[Product],products[Cost per box])*sales[[#This Row],[Boxes]]</f>
        <v>1554.96</v>
      </c>
      <c r="I867" s="4">
        <f>sales[[#This Row],[Revenue]]-sales[[#This Row],[Cost]]</f>
        <v>1245.04</v>
      </c>
    </row>
    <row r="868" spans="2:9" x14ac:dyDescent="0.25">
      <c r="B868" t="s">
        <v>32</v>
      </c>
      <c r="C868" t="s">
        <v>27</v>
      </c>
      <c r="D868" t="s">
        <v>50</v>
      </c>
      <c r="E868" s="1">
        <v>44246</v>
      </c>
      <c r="F868" s="4">
        <v>10934</v>
      </c>
      <c r="G868">
        <v>123</v>
      </c>
      <c r="H868" s="3">
        <f>_xlfn.XLOOKUP(sales[[#This Row],[Product]],products[Product],products[Cost per box])*sales[[#This Row],[Boxes]]</f>
        <v>1526.43</v>
      </c>
      <c r="I868" s="4">
        <f>sales[[#This Row],[Revenue]]-sales[[#This Row],[Cost]]</f>
        <v>9407.57</v>
      </c>
    </row>
    <row r="869" spans="2:9" x14ac:dyDescent="0.25">
      <c r="B869" t="s">
        <v>8</v>
      </c>
      <c r="C869" t="s">
        <v>11</v>
      </c>
      <c r="D869" t="s">
        <v>12</v>
      </c>
      <c r="E869" s="1">
        <v>44246</v>
      </c>
      <c r="F869" s="4">
        <v>3675</v>
      </c>
      <c r="G869">
        <v>102</v>
      </c>
      <c r="H869" s="3">
        <f>_xlfn.XLOOKUP(sales[[#This Row],[Product]],products[Product],products[Cost per box])*sales[[#This Row],[Boxes]]</f>
        <v>859.86</v>
      </c>
      <c r="I869" s="4">
        <f>sales[[#This Row],[Revenue]]-sales[[#This Row],[Cost]]</f>
        <v>2815.14</v>
      </c>
    </row>
    <row r="870" spans="2:9" x14ac:dyDescent="0.25">
      <c r="B870" t="s">
        <v>13</v>
      </c>
      <c r="C870" t="s">
        <v>9</v>
      </c>
      <c r="D870" t="s">
        <v>19</v>
      </c>
      <c r="E870" s="1">
        <v>44246</v>
      </c>
      <c r="F870" s="4">
        <v>8029</v>
      </c>
      <c r="G870">
        <v>651</v>
      </c>
      <c r="H870" s="3">
        <f>_xlfn.XLOOKUP(sales[[#This Row],[Product]],products[Product],products[Cost per box])*sales[[#This Row],[Boxes]]</f>
        <v>6659.7300000000005</v>
      </c>
      <c r="I870" s="4">
        <f>sales[[#This Row],[Revenue]]-sales[[#This Row],[Cost]]</f>
        <v>1369.2699999999995</v>
      </c>
    </row>
    <row r="871" spans="2:9" x14ac:dyDescent="0.25">
      <c r="B871" t="s">
        <v>18</v>
      </c>
      <c r="C871" t="s">
        <v>11</v>
      </c>
      <c r="D871" t="s">
        <v>28</v>
      </c>
      <c r="E871" s="1">
        <v>44246</v>
      </c>
      <c r="F871" s="4">
        <v>168</v>
      </c>
      <c r="G871">
        <v>19</v>
      </c>
      <c r="H871" s="3">
        <f>_xlfn.XLOOKUP(sales[[#This Row],[Product]],products[Product],products[Cost per box])*sales[[#This Row],[Boxes]]</f>
        <v>52.44</v>
      </c>
      <c r="I871" s="4">
        <f>sales[[#This Row],[Revenue]]-sales[[#This Row],[Cost]]</f>
        <v>115.56</v>
      </c>
    </row>
    <row r="872" spans="2:9" x14ac:dyDescent="0.25">
      <c r="B872" t="s">
        <v>33</v>
      </c>
      <c r="C872" t="s">
        <v>11</v>
      </c>
      <c r="D872" t="s">
        <v>31</v>
      </c>
      <c r="E872" s="1">
        <v>44246</v>
      </c>
      <c r="F872" s="4">
        <v>378</v>
      </c>
      <c r="G872">
        <v>182</v>
      </c>
      <c r="H872" s="3">
        <f>_xlfn.XLOOKUP(sales[[#This Row],[Product]],products[Product],products[Cost per box])*sales[[#This Row],[Boxes]]</f>
        <v>1041.04</v>
      </c>
      <c r="I872" s="4">
        <f>sales[[#This Row],[Revenue]]-sales[[#This Row],[Cost]]</f>
        <v>-663.04</v>
      </c>
    </row>
    <row r="873" spans="2:9" x14ac:dyDescent="0.25">
      <c r="B873" t="s">
        <v>57</v>
      </c>
      <c r="C873" t="s">
        <v>21</v>
      </c>
      <c r="D873" t="s">
        <v>35</v>
      </c>
      <c r="E873" s="1">
        <v>44246</v>
      </c>
      <c r="F873" s="4">
        <v>13363</v>
      </c>
      <c r="G873">
        <v>980</v>
      </c>
      <c r="H873" s="3">
        <f>_xlfn.XLOOKUP(sales[[#This Row],[Product]],products[Product],products[Cost per box])*sales[[#This Row],[Boxes]]</f>
        <v>2597</v>
      </c>
      <c r="I873" s="4">
        <f>sales[[#This Row],[Revenue]]-sales[[#This Row],[Cost]]</f>
        <v>10766</v>
      </c>
    </row>
    <row r="874" spans="2:9" x14ac:dyDescent="0.25">
      <c r="B874" t="s">
        <v>23</v>
      </c>
      <c r="C874" t="s">
        <v>27</v>
      </c>
      <c r="D874" t="s">
        <v>47</v>
      </c>
      <c r="E874" s="1">
        <v>44246</v>
      </c>
      <c r="F874" s="4">
        <v>1932</v>
      </c>
      <c r="G874">
        <v>92</v>
      </c>
      <c r="H874" s="3">
        <f>_xlfn.XLOOKUP(sales[[#This Row],[Product]],products[Product],products[Cost per box])*sales[[#This Row],[Boxes]]</f>
        <v>483.91999999999996</v>
      </c>
      <c r="I874" s="4">
        <f>sales[[#This Row],[Revenue]]-sales[[#This Row],[Cost]]</f>
        <v>1448.08</v>
      </c>
    </row>
    <row r="875" spans="2:9" x14ac:dyDescent="0.25">
      <c r="B875" t="s">
        <v>33</v>
      </c>
      <c r="C875" t="s">
        <v>11</v>
      </c>
      <c r="D875" t="s">
        <v>24</v>
      </c>
      <c r="E875" s="1">
        <v>44246</v>
      </c>
      <c r="F875" s="4">
        <v>4830</v>
      </c>
      <c r="G875">
        <v>372</v>
      </c>
      <c r="H875" s="3">
        <f>_xlfn.XLOOKUP(sales[[#This Row],[Product]],products[Product],products[Cost per box])*sales[[#This Row],[Boxes]]</f>
        <v>3909.72</v>
      </c>
      <c r="I875" s="4">
        <f>sales[[#This Row],[Revenue]]-sales[[#This Row],[Cost]]</f>
        <v>920.2800000000002</v>
      </c>
    </row>
    <row r="876" spans="2:9" x14ac:dyDescent="0.25">
      <c r="B876" t="s">
        <v>13</v>
      </c>
      <c r="C876" t="s">
        <v>6</v>
      </c>
      <c r="D876" t="s">
        <v>52</v>
      </c>
      <c r="E876" s="1">
        <v>44246</v>
      </c>
      <c r="F876" s="4">
        <v>11060</v>
      </c>
      <c r="G876">
        <v>357</v>
      </c>
      <c r="H876" s="3">
        <f>_xlfn.XLOOKUP(sales[[#This Row],[Product]],products[Product],products[Cost per box])*sales[[#This Row],[Boxes]]</f>
        <v>1185.24</v>
      </c>
      <c r="I876" s="4">
        <f>sales[[#This Row],[Revenue]]-sales[[#This Row],[Cost]]</f>
        <v>9874.76</v>
      </c>
    </row>
    <row r="877" spans="2:9" x14ac:dyDescent="0.25">
      <c r="B877" t="s">
        <v>33</v>
      </c>
      <c r="C877" t="s">
        <v>21</v>
      </c>
      <c r="D877" t="s">
        <v>43</v>
      </c>
      <c r="E877" s="1">
        <v>44246</v>
      </c>
      <c r="F877" s="4">
        <v>7273</v>
      </c>
      <c r="G877">
        <v>428</v>
      </c>
      <c r="H877" s="3">
        <f>_xlfn.XLOOKUP(sales[[#This Row],[Product]],products[Product],products[Cost per box])*sales[[#This Row],[Boxes]]</f>
        <v>1647.8</v>
      </c>
      <c r="I877" s="4">
        <f>sales[[#This Row],[Revenue]]-sales[[#This Row],[Cost]]</f>
        <v>5625.2</v>
      </c>
    </row>
    <row r="878" spans="2:9" x14ac:dyDescent="0.25">
      <c r="B878" t="s">
        <v>5</v>
      </c>
      <c r="C878" t="s">
        <v>9</v>
      </c>
      <c r="D878" t="s">
        <v>7</v>
      </c>
      <c r="E878" s="1">
        <v>44246</v>
      </c>
      <c r="F878" s="4">
        <v>7476</v>
      </c>
      <c r="G878">
        <v>288</v>
      </c>
      <c r="H878" s="3">
        <f>_xlfn.XLOOKUP(sales[[#This Row],[Product]],products[Product],products[Cost per box])*sales[[#This Row],[Boxes]]</f>
        <v>1483.2</v>
      </c>
      <c r="I878" s="4">
        <f>sales[[#This Row],[Revenue]]-sales[[#This Row],[Cost]]</f>
        <v>5992.8</v>
      </c>
    </row>
    <row r="879" spans="2:9" x14ac:dyDescent="0.25">
      <c r="B879" t="s">
        <v>46</v>
      </c>
      <c r="C879" t="s">
        <v>16</v>
      </c>
      <c r="D879" t="s">
        <v>26</v>
      </c>
      <c r="E879" s="1">
        <v>44246</v>
      </c>
      <c r="F879" s="4">
        <v>2898</v>
      </c>
      <c r="G879">
        <v>264</v>
      </c>
      <c r="H879" s="3">
        <f>_xlfn.XLOOKUP(sales[[#This Row],[Product]],products[Product],products[Cost per box])*sales[[#This Row],[Boxes]]</f>
        <v>1697.52</v>
      </c>
      <c r="I879" s="4">
        <f>sales[[#This Row],[Revenue]]-sales[[#This Row],[Cost]]</f>
        <v>1200.48</v>
      </c>
    </row>
    <row r="880" spans="2:9" x14ac:dyDescent="0.25">
      <c r="B880" t="s">
        <v>55</v>
      </c>
      <c r="C880" t="s">
        <v>16</v>
      </c>
      <c r="D880" t="s">
        <v>22</v>
      </c>
      <c r="E880" s="1">
        <v>44246</v>
      </c>
      <c r="F880" s="4">
        <v>4984</v>
      </c>
      <c r="G880">
        <v>161</v>
      </c>
      <c r="H880" s="3">
        <f>_xlfn.XLOOKUP(sales[[#This Row],[Product]],products[Product],products[Cost per box])*sales[[#This Row],[Boxes]]</f>
        <v>1323.42</v>
      </c>
      <c r="I880" s="4">
        <f>sales[[#This Row],[Revenue]]-sales[[#This Row],[Cost]]</f>
        <v>3660.58</v>
      </c>
    </row>
    <row r="881" spans="2:9" x14ac:dyDescent="0.25">
      <c r="B881" t="s">
        <v>49</v>
      </c>
      <c r="C881" t="s">
        <v>16</v>
      </c>
      <c r="D881" t="s">
        <v>30</v>
      </c>
      <c r="E881" s="1">
        <v>44249</v>
      </c>
      <c r="F881" s="4">
        <v>7301</v>
      </c>
      <c r="G881">
        <v>192</v>
      </c>
      <c r="H881" s="3">
        <f>_xlfn.XLOOKUP(sales[[#This Row],[Product]],products[Product],products[Cost per box])*sales[[#This Row],[Boxes]]</f>
        <v>706.56000000000006</v>
      </c>
      <c r="I881" s="4">
        <f>sales[[#This Row],[Revenue]]-sales[[#This Row],[Cost]]</f>
        <v>6594.44</v>
      </c>
    </row>
    <row r="882" spans="2:9" x14ac:dyDescent="0.25">
      <c r="B882" t="s">
        <v>46</v>
      </c>
      <c r="C882" t="s">
        <v>9</v>
      </c>
      <c r="D882" t="s">
        <v>45</v>
      </c>
      <c r="E882" s="1">
        <v>44249</v>
      </c>
      <c r="F882" s="4">
        <v>2058</v>
      </c>
      <c r="G882">
        <v>205</v>
      </c>
      <c r="H882" s="3">
        <f>_xlfn.XLOOKUP(sales[[#This Row],[Product]],products[Product],products[Cost per box])*sales[[#This Row],[Boxes]]</f>
        <v>1584.65</v>
      </c>
      <c r="I882" s="4">
        <f>sales[[#This Row],[Revenue]]-sales[[#This Row],[Cost]]</f>
        <v>473.34999999999991</v>
      </c>
    </row>
    <row r="883" spans="2:9" x14ac:dyDescent="0.25">
      <c r="B883" t="s">
        <v>25</v>
      </c>
      <c r="C883" t="s">
        <v>11</v>
      </c>
      <c r="D883" t="s">
        <v>12</v>
      </c>
      <c r="E883" s="1">
        <v>44249</v>
      </c>
      <c r="F883" s="4">
        <v>1960</v>
      </c>
      <c r="G883">
        <v>67</v>
      </c>
      <c r="H883" s="3">
        <f>_xlfn.XLOOKUP(sales[[#This Row],[Product]],products[Product],products[Cost per box])*sales[[#This Row],[Boxes]]</f>
        <v>564.80999999999995</v>
      </c>
      <c r="I883" s="4">
        <f>sales[[#This Row],[Revenue]]-sales[[#This Row],[Cost]]</f>
        <v>1395.19</v>
      </c>
    </row>
    <row r="884" spans="2:9" x14ac:dyDescent="0.25">
      <c r="B884" t="s">
        <v>32</v>
      </c>
      <c r="C884" t="s">
        <v>11</v>
      </c>
      <c r="D884" t="s">
        <v>12</v>
      </c>
      <c r="E884" s="1">
        <v>44249</v>
      </c>
      <c r="F884" s="4">
        <v>1834</v>
      </c>
      <c r="G884">
        <v>453</v>
      </c>
      <c r="H884" s="3">
        <f>_xlfn.XLOOKUP(sales[[#This Row],[Product]],products[Product],products[Cost per box])*sales[[#This Row],[Boxes]]</f>
        <v>3818.79</v>
      </c>
      <c r="I884" s="4">
        <f>sales[[#This Row],[Revenue]]-sales[[#This Row],[Cost]]</f>
        <v>-1984.79</v>
      </c>
    </row>
    <row r="885" spans="2:9" x14ac:dyDescent="0.25">
      <c r="B885" t="s">
        <v>51</v>
      </c>
      <c r="C885" t="s">
        <v>9</v>
      </c>
      <c r="D885" t="s">
        <v>38</v>
      </c>
      <c r="E885" s="1">
        <v>44249</v>
      </c>
      <c r="F885" s="4">
        <v>3556</v>
      </c>
      <c r="G885">
        <v>438</v>
      </c>
      <c r="H885" s="3">
        <f>_xlfn.XLOOKUP(sales[[#This Row],[Product]],products[Product],products[Cost per box])*sales[[#This Row],[Boxes]]</f>
        <v>4353.7199999999993</v>
      </c>
      <c r="I885" s="4">
        <f>sales[[#This Row],[Revenue]]-sales[[#This Row],[Cost]]</f>
        <v>-797.71999999999935</v>
      </c>
    </row>
    <row r="886" spans="2:9" x14ac:dyDescent="0.25">
      <c r="B886" t="s">
        <v>10</v>
      </c>
      <c r="C886" t="s">
        <v>11</v>
      </c>
      <c r="D886" t="s">
        <v>43</v>
      </c>
      <c r="E886" s="1">
        <v>44249</v>
      </c>
      <c r="F886" s="4">
        <v>6174</v>
      </c>
      <c r="G886">
        <v>165</v>
      </c>
      <c r="H886" s="3">
        <f>_xlfn.XLOOKUP(sales[[#This Row],[Product]],products[Product],products[Cost per box])*sales[[#This Row],[Boxes]]</f>
        <v>635.25</v>
      </c>
      <c r="I886" s="4">
        <f>sales[[#This Row],[Revenue]]-sales[[#This Row],[Cost]]</f>
        <v>5538.75</v>
      </c>
    </row>
    <row r="887" spans="2:9" x14ac:dyDescent="0.25">
      <c r="B887" t="s">
        <v>51</v>
      </c>
      <c r="C887" t="s">
        <v>6</v>
      </c>
      <c r="D887" t="s">
        <v>19</v>
      </c>
      <c r="E887" s="1">
        <v>44249</v>
      </c>
      <c r="F887" s="4">
        <v>5754</v>
      </c>
      <c r="G887">
        <v>217</v>
      </c>
      <c r="H887" s="3">
        <f>_xlfn.XLOOKUP(sales[[#This Row],[Product]],products[Product],products[Cost per box])*sales[[#This Row],[Boxes]]</f>
        <v>2219.9100000000003</v>
      </c>
      <c r="I887" s="4">
        <f>sales[[#This Row],[Revenue]]-sales[[#This Row],[Cost]]</f>
        <v>3534.0899999999997</v>
      </c>
    </row>
    <row r="888" spans="2:9" x14ac:dyDescent="0.25">
      <c r="B888" t="s">
        <v>32</v>
      </c>
      <c r="C888" t="s">
        <v>27</v>
      </c>
      <c r="D888" t="s">
        <v>12</v>
      </c>
      <c r="E888" s="1">
        <v>44249</v>
      </c>
      <c r="F888" s="4">
        <v>15792</v>
      </c>
      <c r="G888">
        <v>259</v>
      </c>
      <c r="H888" s="3">
        <f>_xlfn.XLOOKUP(sales[[#This Row],[Product]],products[Product],products[Cost per box])*sales[[#This Row],[Boxes]]</f>
        <v>2183.37</v>
      </c>
      <c r="I888" s="4">
        <f>sales[[#This Row],[Revenue]]-sales[[#This Row],[Cost]]</f>
        <v>13608.630000000001</v>
      </c>
    </row>
    <row r="889" spans="2:9" x14ac:dyDescent="0.25">
      <c r="B889" t="s">
        <v>29</v>
      </c>
      <c r="C889" t="s">
        <v>9</v>
      </c>
      <c r="D889" t="s">
        <v>44</v>
      </c>
      <c r="E889" s="1">
        <v>44249</v>
      </c>
      <c r="F889" s="4">
        <v>4921</v>
      </c>
      <c r="G889">
        <v>980</v>
      </c>
      <c r="H889" s="3">
        <f>_xlfn.XLOOKUP(sales[[#This Row],[Product]],products[Product],products[Cost per box])*sales[[#This Row],[Boxes]]</f>
        <v>9378.6</v>
      </c>
      <c r="I889" s="4">
        <f>sales[[#This Row],[Revenue]]-sales[[#This Row],[Cost]]</f>
        <v>-4457.6000000000004</v>
      </c>
    </row>
    <row r="890" spans="2:9" x14ac:dyDescent="0.25">
      <c r="B890" t="s">
        <v>23</v>
      </c>
      <c r="C890" t="s">
        <v>6</v>
      </c>
      <c r="D890" t="s">
        <v>28</v>
      </c>
      <c r="E890" s="1">
        <v>44249</v>
      </c>
      <c r="F890" s="4">
        <v>658</v>
      </c>
      <c r="G890">
        <v>29</v>
      </c>
      <c r="H890" s="3">
        <f>_xlfn.XLOOKUP(sales[[#This Row],[Product]],products[Product],products[Cost per box])*sales[[#This Row],[Boxes]]</f>
        <v>80.039999999999992</v>
      </c>
      <c r="I890" s="4">
        <f>sales[[#This Row],[Revenue]]-sales[[#This Row],[Cost]]</f>
        <v>577.96</v>
      </c>
    </row>
    <row r="891" spans="2:9" x14ac:dyDescent="0.25">
      <c r="B891" t="s">
        <v>25</v>
      </c>
      <c r="C891" t="s">
        <v>9</v>
      </c>
      <c r="D891" t="s">
        <v>38</v>
      </c>
      <c r="E891" s="1">
        <v>44249</v>
      </c>
      <c r="F891" s="4">
        <v>5698</v>
      </c>
      <c r="G891">
        <v>143</v>
      </c>
      <c r="H891" s="3">
        <f>_xlfn.XLOOKUP(sales[[#This Row],[Product]],products[Product],products[Cost per box])*sales[[#This Row],[Boxes]]</f>
        <v>1421.4199999999998</v>
      </c>
      <c r="I891" s="4">
        <f>sales[[#This Row],[Revenue]]-sales[[#This Row],[Cost]]</f>
        <v>4276.58</v>
      </c>
    </row>
    <row r="892" spans="2:9" x14ac:dyDescent="0.25">
      <c r="B892" t="s">
        <v>18</v>
      </c>
      <c r="C892" t="s">
        <v>27</v>
      </c>
      <c r="D892" t="s">
        <v>47</v>
      </c>
      <c r="E892" s="1">
        <v>44249</v>
      </c>
      <c r="F892" s="4">
        <v>8988</v>
      </c>
      <c r="G892">
        <v>360</v>
      </c>
      <c r="H892" s="3">
        <f>_xlfn.XLOOKUP(sales[[#This Row],[Product]],products[Product],products[Cost per box])*sales[[#This Row],[Boxes]]</f>
        <v>1893.6</v>
      </c>
      <c r="I892" s="4">
        <f>sales[[#This Row],[Revenue]]-sales[[#This Row],[Cost]]</f>
        <v>7094.4</v>
      </c>
    </row>
    <row r="893" spans="2:9" x14ac:dyDescent="0.25">
      <c r="B893" t="s">
        <v>49</v>
      </c>
      <c r="C893" t="s">
        <v>21</v>
      </c>
      <c r="D893" t="s">
        <v>28</v>
      </c>
      <c r="E893" s="1">
        <v>44249</v>
      </c>
      <c r="F893" s="4">
        <v>3675</v>
      </c>
      <c r="G893">
        <v>307</v>
      </c>
      <c r="H893" s="3">
        <f>_xlfn.XLOOKUP(sales[[#This Row],[Product]],products[Product],products[Cost per box])*sales[[#This Row],[Boxes]]</f>
        <v>847.31999999999994</v>
      </c>
      <c r="I893" s="4">
        <f>sales[[#This Row],[Revenue]]-sales[[#This Row],[Cost]]</f>
        <v>2827.6800000000003</v>
      </c>
    </row>
    <row r="894" spans="2:9" x14ac:dyDescent="0.25">
      <c r="B894" t="s">
        <v>55</v>
      </c>
      <c r="C894" t="s">
        <v>6</v>
      </c>
      <c r="D894" t="s">
        <v>28</v>
      </c>
      <c r="E894" s="1">
        <v>44249</v>
      </c>
      <c r="F894" s="4">
        <v>6398</v>
      </c>
      <c r="G894">
        <v>640</v>
      </c>
      <c r="H894" s="3">
        <f>_xlfn.XLOOKUP(sales[[#This Row],[Product]],products[Product],products[Cost per box])*sales[[#This Row],[Boxes]]</f>
        <v>1766.3999999999999</v>
      </c>
      <c r="I894" s="4">
        <f>sales[[#This Row],[Revenue]]-sales[[#This Row],[Cost]]</f>
        <v>4631.6000000000004</v>
      </c>
    </row>
    <row r="895" spans="2:9" x14ac:dyDescent="0.25">
      <c r="B895" t="s">
        <v>25</v>
      </c>
      <c r="C895" t="s">
        <v>11</v>
      </c>
      <c r="D895" t="s">
        <v>47</v>
      </c>
      <c r="E895" s="1">
        <v>44249</v>
      </c>
      <c r="F895" s="4">
        <v>6944</v>
      </c>
      <c r="G895">
        <v>348</v>
      </c>
      <c r="H895" s="3">
        <f>_xlfn.XLOOKUP(sales[[#This Row],[Product]],products[Product],products[Cost per box])*sales[[#This Row],[Boxes]]</f>
        <v>1830.48</v>
      </c>
      <c r="I895" s="4">
        <f>sales[[#This Row],[Revenue]]-sales[[#This Row],[Cost]]</f>
        <v>5113.5200000000004</v>
      </c>
    </row>
    <row r="896" spans="2:9" x14ac:dyDescent="0.25">
      <c r="B896" t="s">
        <v>56</v>
      </c>
      <c r="C896" t="s">
        <v>27</v>
      </c>
      <c r="D896" t="s">
        <v>43</v>
      </c>
      <c r="E896" s="1">
        <v>44249</v>
      </c>
      <c r="F896" s="4">
        <v>11333</v>
      </c>
      <c r="G896">
        <v>840</v>
      </c>
      <c r="H896" s="3">
        <f>_xlfn.XLOOKUP(sales[[#This Row],[Product]],products[Product],products[Cost per box])*sales[[#This Row],[Boxes]]</f>
        <v>3234</v>
      </c>
      <c r="I896" s="4">
        <f>sales[[#This Row],[Revenue]]-sales[[#This Row],[Cost]]</f>
        <v>8099</v>
      </c>
    </row>
    <row r="897" spans="2:9" x14ac:dyDescent="0.25">
      <c r="B897" t="s">
        <v>18</v>
      </c>
      <c r="C897" t="s">
        <v>27</v>
      </c>
      <c r="D897" t="s">
        <v>7</v>
      </c>
      <c r="E897" s="1">
        <v>44250</v>
      </c>
      <c r="F897" s="4">
        <v>5551</v>
      </c>
      <c r="G897">
        <v>354</v>
      </c>
      <c r="H897" s="3">
        <f>_xlfn.XLOOKUP(sales[[#This Row],[Product]],products[Product],products[Cost per box])*sales[[#This Row],[Boxes]]</f>
        <v>1823.1000000000001</v>
      </c>
      <c r="I897" s="4">
        <f>sales[[#This Row],[Revenue]]-sales[[#This Row],[Cost]]</f>
        <v>3727.8999999999996</v>
      </c>
    </row>
    <row r="898" spans="2:9" x14ac:dyDescent="0.25">
      <c r="B898" t="s">
        <v>34</v>
      </c>
      <c r="C898" t="s">
        <v>27</v>
      </c>
      <c r="D898" t="s">
        <v>30</v>
      </c>
      <c r="E898" s="1">
        <v>44250</v>
      </c>
      <c r="F898" s="4">
        <v>6412</v>
      </c>
      <c r="G898">
        <v>281</v>
      </c>
      <c r="H898" s="3">
        <f>_xlfn.XLOOKUP(sales[[#This Row],[Product]],products[Product],products[Cost per box])*sales[[#This Row],[Boxes]]</f>
        <v>1034.0800000000002</v>
      </c>
      <c r="I898" s="4">
        <f>sales[[#This Row],[Revenue]]-sales[[#This Row],[Cost]]</f>
        <v>5377.92</v>
      </c>
    </row>
    <row r="899" spans="2:9" x14ac:dyDescent="0.25">
      <c r="B899" t="s">
        <v>15</v>
      </c>
      <c r="C899" t="s">
        <v>21</v>
      </c>
      <c r="D899" t="s">
        <v>31</v>
      </c>
      <c r="E899" s="1">
        <v>44250</v>
      </c>
      <c r="F899" s="4">
        <v>2478</v>
      </c>
      <c r="G899">
        <v>100</v>
      </c>
      <c r="H899" s="3">
        <f>_xlfn.XLOOKUP(sales[[#This Row],[Product]],products[Product],products[Cost per box])*sales[[#This Row],[Boxes]]</f>
        <v>572</v>
      </c>
      <c r="I899" s="4">
        <f>sales[[#This Row],[Revenue]]-sales[[#This Row],[Cost]]</f>
        <v>1906</v>
      </c>
    </row>
    <row r="900" spans="2:9" x14ac:dyDescent="0.25">
      <c r="B900" t="s">
        <v>20</v>
      </c>
      <c r="C900" t="s">
        <v>27</v>
      </c>
      <c r="D900" t="s">
        <v>36</v>
      </c>
      <c r="E900" s="1">
        <v>44250</v>
      </c>
      <c r="F900" s="4">
        <v>17206</v>
      </c>
      <c r="G900">
        <v>522</v>
      </c>
      <c r="H900" s="3">
        <f>_xlfn.XLOOKUP(sales[[#This Row],[Product]],products[Product],products[Cost per box])*sales[[#This Row],[Boxes]]</f>
        <v>2630.88</v>
      </c>
      <c r="I900" s="4">
        <f>sales[[#This Row],[Revenue]]-sales[[#This Row],[Cost]]</f>
        <v>14575.119999999999</v>
      </c>
    </row>
    <row r="901" spans="2:9" x14ac:dyDescent="0.25">
      <c r="B901" t="s">
        <v>33</v>
      </c>
      <c r="C901" t="s">
        <v>11</v>
      </c>
      <c r="D901" t="s">
        <v>35</v>
      </c>
      <c r="E901" s="1">
        <v>44250</v>
      </c>
      <c r="F901" s="4">
        <v>1365</v>
      </c>
      <c r="G901">
        <v>38</v>
      </c>
      <c r="H901" s="3">
        <f>_xlfn.XLOOKUP(sales[[#This Row],[Product]],products[Product],products[Cost per box])*sales[[#This Row],[Boxes]]</f>
        <v>100.7</v>
      </c>
      <c r="I901" s="4">
        <f>sales[[#This Row],[Revenue]]-sales[[#This Row],[Cost]]</f>
        <v>1264.3</v>
      </c>
    </row>
    <row r="902" spans="2:9" x14ac:dyDescent="0.25">
      <c r="B902" t="s">
        <v>37</v>
      </c>
      <c r="C902" t="s">
        <v>16</v>
      </c>
      <c r="D902" t="s">
        <v>24</v>
      </c>
      <c r="E902" s="1">
        <v>44250</v>
      </c>
      <c r="F902" s="4">
        <v>3696</v>
      </c>
      <c r="G902">
        <v>211</v>
      </c>
      <c r="H902" s="3">
        <f>_xlfn.XLOOKUP(sales[[#This Row],[Product]],products[Product],products[Cost per box])*sales[[#This Row],[Boxes]]</f>
        <v>2217.61</v>
      </c>
      <c r="I902" s="4">
        <f>sales[[#This Row],[Revenue]]-sales[[#This Row],[Cost]]</f>
        <v>1478.3899999999999</v>
      </c>
    </row>
    <row r="903" spans="2:9" x14ac:dyDescent="0.25">
      <c r="B903" t="s">
        <v>8</v>
      </c>
      <c r="C903" t="s">
        <v>21</v>
      </c>
      <c r="D903" t="s">
        <v>17</v>
      </c>
      <c r="E903" s="1">
        <v>44250</v>
      </c>
      <c r="F903" s="4">
        <v>8253</v>
      </c>
      <c r="G903">
        <v>178</v>
      </c>
      <c r="H903" s="3">
        <f>_xlfn.XLOOKUP(sales[[#This Row],[Product]],products[Product],products[Cost per box])*sales[[#This Row],[Boxes]]</f>
        <v>1210.3999999999999</v>
      </c>
      <c r="I903" s="4">
        <f>sales[[#This Row],[Revenue]]-sales[[#This Row],[Cost]]</f>
        <v>7042.6</v>
      </c>
    </row>
    <row r="904" spans="2:9" x14ac:dyDescent="0.25">
      <c r="B904" t="s">
        <v>25</v>
      </c>
      <c r="C904" t="s">
        <v>11</v>
      </c>
      <c r="D904" t="s">
        <v>26</v>
      </c>
      <c r="E904" s="1">
        <v>44250</v>
      </c>
      <c r="F904" s="4">
        <v>3465</v>
      </c>
      <c r="G904">
        <v>371</v>
      </c>
      <c r="H904" s="3">
        <f>_xlfn.XLOOKUP(sales[[#This Row],[Product]],products[Product],products[Cost per box])*sales[[#This Row],[Boxes]]</f>
        <v>2385.5299999999997</v>
      </c>
      <c r="I904" s="4">
        <f>sales[[#This Row],[Revenue]]-sales[[#This Row],[Cost]]</f>
        <v>1079.4700000000003</v>
      </c>
    </row>
    <row r="905" spans="2:9" x14ac:dyDescent="0.25">
      <c r="B905" t="s">
        <v>15</v>
      </c>
      <c r="C905" t="s">
        <v>11</v>
      </c>
      <c r="D905" t="s">
        <v>44</v>
      </c>
      <c r="E905" s="1">
        <v>44250</v>
      </c>
      <c r="F905" s="4">
        <v>1603</v>
      </c>
      <c r="G905">
        <v>840</v>
      </c>
      <c r="H905" s="3">
        <f>_xlfn.XLOOKUP(sales[[#This Row],[Product]],products[Product],products[Cost per box])*sales[[#This Row],[Boxes]]</f>
        <v>8038.8</v>
      </c>
      <c r="I905" s="4">
        <f>sales[[#This Row],[Revenue]]-sales[[#This Row],[Cost]]</f>
        <v>-6435.8</v>
      </c>
    </row>
    <row r="906" spans="2:9" x14ac:dyDescent="0.25">
      <c r="B906" t="s">
        <v>51</v>
      </c>
      <c r="C906" t="s">
        <v>21</v>
      </c>
      <c r="D906" t="s">
        <v>30</v>
      </c>
      <c r="E906" s="1">
        <v>44250</v>
      </c>
      <c r="F906" s="4">
        <v>3213</v>
      </c>
      <c r="G906">
        <v>215</v>
      </c>
      <c r="H906" s="3">
        <f>_xlfn.XLOOKUP(sales[[#This Row],[Product]],products[Product],products[Cost per box])*sales[[#This Row],[Boxes]]</f>
        <v>791.2</v>
      </c>
      <c r="I906" s="4">
        <f>sales[[#This Row],[Revenue]]-sales[[#This Row],[Cost]]</f>
        <v>2421.8000000000002</v>
      </c>
    </row>
    <row r="907" spans="2:9" x14ac:dyDescent="0.25">
      <c r="B907" t="s">
        <v>8</v>
      </c>
      <c r="C907" t="s">
        <v>9</v>
      </c>
      <c r="D907" t="s">
        <v>47</v>
      </c>
      <c r="E907" s="1">
        <v>44250</v>
      </c>
      <c r="F907" s="4">
        <v>11200</v>
      </c>
      <c r="G907">
        <v>590</v>
      </c>
      <c r="H907" s="3">
        <f>_xlfn.XLOOKUP(sales[[#This Row],[Product]],products[Product],products[Cost per box])*sales[[#This Row],[Boxes]]</f>
        <v>3103.4</v>
      </c>
      <c r="I907" s="4">
        <f>sales[[#This Row],[Revenue]]-sales[[#This Row],[Cost]]</f>
        <v>8096.6</v>
      </c>
    </row>
    <row r="908" spans="2:9" x14ac:dyDescent="0.25">
      <c r="B908" t="s">
        <v>25</v>
      </c>
      <c r="C908" t="s">
        <v>16</v>
      </c>
      <c r="D908" t="s">
        <v>50</v>
      </c>
      <c r="E908" s="1">
        <v>44250</v>
      </c>
      <c r="F908" s="4">
        <v>5971</v>
      </c>
      <c r="G908">
        <v>249</v>
      </c>
      <c r="H908" s="3">
        <f>_xlfn.XLOOKUP(sales[[#This Row],[Product]],products[Product],products[Cost per box])*sales[[#This Row],[Boxes]]</f>
        <v>3090.09</v>
      </c>
      <c r="I908" s="4">
        <f>sales[[#This Row],[Revenue]]-sales[[#This Row],[Cost]]</f>
        <v>2880.91</v>
      </c>
    </row>
    <row r="909" spans="2:9" x14ac:dyDescent="0.25">
      <c r="B909" t="s">
        <v>34</v>
      </c>
      <c r="C909" t="s">
        <v>11</v>
      </c>
      <c r="D909" t="s">
        <v>48</v>
      </c>
      <c r="E909" s="1">
        <v>44250</v>
      </c>
      <c r="F909" s="4">
        <v>3304</v>
      </c>
      <c r="G909">
        <v>138</v>
      </c>
      <c r="H909" s="3">
        <f>_xlfn.XLOOKUP(sales[[#This Row],[Product]],products[Product],products[Cost per box])*sales[[#This Row],[Boxes]]</f>
        <v>1032.24</v>
      </c>
      <c r="I909" s="4">
        <f>sales[[#This Row],[Revenue]]-sales[[#This Row],[Cost]]</f>
        <v>2271.7600000000002</v>
      </c>
    </row>
    <row r="910" spans="2:9" x14ac:dyDescent="0.25">
      <c r="B910" t="s">
        <v>32</v>
      </c>
      <c r="C910" t="s">
        <v>11</v>
      </c>
      <c r="D910" t="s">
        <v>12</v>
      </c>
      <c r="E910" s="1">
        <v>44250</v>
      </c>
      <c r="F910" s="4">
        <v>10815</v>
      </c>
      <c r="G910">
        <v>416</v>
      </c>
      <c r="H910" s="3">
        <f>_xlfn.XLOOKUP(sales[[#This Row],[Product]],products[Product],products[Cost per box])*sales[[#This Row],[Boxes]]</f>
        <v>3506.88</v>
      </c>
      <c r="I910" s="4">
        <f>sales[[#This Row],[Revenue]]-sales[[#This Row],[Cost]]</f>
        <v>7308.12</v>
      </c>
    </row>
    <row r="911" spans="2:9" x14ac:dyDescent="0.25">
      <c r="B911" t="s">
        <v>56</v>
      </c>
      <c r="C911" t="s">
        <v>6</v>
      </c>
      <c r="D911" t="s">
        <v>19</v>
      </c>
      <c r="E911" s="1">
        <v>44250</v>
      </c>
      <c r="F911" s="4">
        <v>5012</v>
      </c>
      <c r="G911">
        <v>335</v>
      </c>
      <c r="H911" s="3">
        <f>_xlfn.XLOOKUP(sales[[#This Row],[Product]],products[Product],products[Cost per box])*sales[[#This Row],[Boxes]]</f>
        <v>3427.05</v>
      </c>
      <c r="I911" s="4">
        <f>sales[[#This Row],[Revenue]]-sales[[#This Row],[Cost]]</f>
        <v>1584.9499999999998</v>
      </c>
    </row>
    <row r="912" spans="2:9" x14ac:dyDescent="0.25">
      <c r="B912" t="s">
        <v>41</v>
      </c>
      <c r="C912" t="s">
        <v>11</v>
      </c>
      <c r="D912" t="s">
        <v>52</v>
      </c>
      <c r="E912" s="1">
        <v>44250</v>
      </c>
      <c r="F912" s="4">
        <v>8246</v>
      </c>
      <c r="G912">
        <v>250</v>
      </c>
      <c r="H912" s="3">
        <f>_xlfn.XLOOKUP(sales[[#This Row],[Product]],products[Product],products[Cost per box])*sales[[#This Row],[Boxes]]</f>
        <v>830</v>
      </c>
      <c r="I912" s="4">
        <f>sales[[#This Row],[Revenue]]-sales[[#This Row],[Cost]]</f>
        <v>7416</v>
      </c>
    </row>
    <row r="913" spans="2:9" x14ac:dyDescent="0.25">
      <c r="B913" t="s">
        <v>23</v>
      </c>
      <c r="C913" t="s">
        <v>27</v>
      </c>
      <c r="D913" t="s">
        <v>45</v>
      </c>
      <c r="E913" s="1">
        <v>44250</v>
      </c>
      <c r="F913" s="4">
        <v>8190</v>
      </c>
      <c r="G913">
        <v>410</v>
      </c>
      <c r="H913" s="3">
        <f>_xlfn.XLOOKUP(sales[[#This Row],[Product]],products[Product],products[Cost per box])*sales[[#This Row],[Boxes]]</f>
        <v>3169.3</v>
      </c>
      <c r="I913" s="4">
        <f>sales[[#This Row],[Revenue]]-sales[[#This Row],[Cost]]</f>
        <v>5020.7</v>
      </c>
    </row>
    <row r="914" spans="2:9" x14ac:dyDescent="0.25">
      <c r="B914" t="s">
        <v>55</v>
      </c>
      <c r="C914" t="s">
        <v>21</v>
      </c>
      <c r="D914" t="s">
        <v>24</v>
      </c>
      <c r="E914" s="1">
        <v>44250</v>
      </c>
      <c r="F914" s="4">
        <v>5915</v>
      </c>
      <c r="G914">
        <v>348</v>
      </c>
      <c r="H914" s="3">
        <f>_xlfn.XLOOKUP(sales[[#This Row],[Product]],products[Product],products[Cost per box])*sales[[#This Row],[Boxes]]</f>
        <v>3657.48</v>
      </c>
      <c r="I914" s="4">
        <f>sales[[#This Row],[Revenue]]-sales[[#This Row],[Cost]]</f>
        <v>2257.52</v>
      </c>
    </row>
    <row r="915" spans="2:9" x14ac:dyDescent="0.25">
      <c r="B915" t="s">
        <v>18</v>
      </c>
      <c r="C915" t="s">
        <v>27</v>
      </c>
      <c r="D915" t="s">
        <v>31</v>
      </c>
      <c r="E915" s="1">
        <v>44250</v>
      </c>
      <c r="F915" s="4">
        <v>728</v>
      </c>
      <c r="G915">
        <v>34</v>
      </c>
      <c r="H915" s="3">
        <f>_xlfn.XLOOKUP(sales[[#This Row],[Product]],products[Product],products[Cost per box])*sales[[#This Row],[Boxes]]</f>
        <v>194.48</v>
      </c>
      <c r="I915" s="4">
        <f>sales[[#This Row],[Revenue]]-sales[[#This Row],[Cost]]</f>
        <v>533.52</v>
      </c>
    </row>
    <row r="916" spans="2:9" x14ac:dyDescent="0.25">
      <c r="B916" t="s">
        <v>34</v>
      </c>
      <c r="C916" t="s">
        <v>21</v>
      </c>
      <c r="D916" t="s">
        <v>35</v>
      </c>
      <c r="E916" s="1">
        <v>44250</v>
      </c>
      <c r="F916" s="4">
        <v>10332</v>
      </c>
      <c r="G916">
        <v>1470</v>
      </c>
      <c r="H916" s="3">
        <f>_xlfn.XLOOKUP(sales[[#This Row],[Product]],products[Product],products[Cost per box])*sales[[#This Row],[Boxes]]</f>
        <v>3895.5</v>
      </c>
      <c r="I916" s="4">
        <f>sales[[#This Row],[Revenue]]-sales[[#This Row],[Cost]]</f>
        <v>6436.5</v>
      </c>
    </row>
    <row r="917" spans="2:9" x14ac:dyDescent="0.25">
      <c r="B917" t="s">
        <v>25</v>
      </c>
      <c r="C917" t="s">
        <v>16</v>
      </c>
      <c r="D917" t="s">
        <v>42</v>
      </c>
      <c r="E917" s="1">
        <v>44250</v>
      </c>
      <c r="F917" s="4">
        <v>7217</v>
      </c>
      <c r="G917">
        <v>401</v>
      </c>
      <c r="H917" s="3">
        <f>_xlfn.XLOOKUP(sales[[#This Row],[Product]],products[Product],products[Cost per box])*sales[[#This Row],[Boxes]]</f>
        <v>1900.74</v>
      </c>
      <c r="I917" s="4">
        <f>sales[[#This Row],[Revenue]]-sales[[#This Row],[Cost]]</f>
        <v>5316.26</v>
      </c>
    </row>
    <row r="918" spans="2:9" x14ac:dyDescent="0.25">
      <c r="B918" t="s">
        <v>51</v>
      </c>
      <c r="C918" t="s">
        <v>21</v>
      </c>
      <c r="D918" t="s">
        <v>31</v>
      </c>
      <c r="E918" s="1">
        <v>44251</v>
      </c>
      <c r="F918" s="4">
        <v>10143</v>
      </c>
      <c r="G918">
        <v>381</v>
      </c>
      <c r="H918" s="3">
        <f>_xlfn.XLOOKUP(sales[[#This Row],[Product]],products[Product],products[Cost per box])*sales[[#This Row],[Boxes]]</f>
        <v>2179.3199999999997</v>
      </c>
      <c r="I918" s="4">
        <f>sales[[#This Row],[Revenue]]-sales[[#This Row],[Cost]]</f>
        <v>7963.68</v>
      </c>
    </row>
    <row r="919" spans="2:9" x14ac:dyDescent="0.25">
      <c r="B919" t="s">
        <v>25</v>
      </c>
      <c r="C919" t="s">
        <v>6</v>
      </c>
      <c r="D919" t="s">
        <v>38</v>
      </c>
      <c r="E919" s="1">
        <v>44251</v>
      </c>
      <c r="F919" s="4">
        <v>2478</v>
      </c>
      <c r="G919">
        <v>446</v>
      </c>
      <c r="H919" s="3">
        <f>_xlfn.XLOOKUP(sales[[#This Row],[Product]],products[Product],products[Cost per box])*sales[[#This Row],[Boxes]]</f>
        <v>4433.24</v>
      </c>
      <c r="I919" s="4">
        <f>sales[[#This Row],[Revenue]]-sales[[#This Row],[Cost]]</f>
        <v>-1955.2399999999998</v>
      </c>
    </row>
    <row r="920" spans="2:9" x14ac:dyDescent="0.25">
      <c r="B920" t="s">
        <v>29</v>
      </c>
      <c r="C920" t="s">
        <v>27</v>
      </c>
      <c r="D920" t="s">
        <v>26</v>
      </c>
      <c r="E920" s="1">
        <v>44251</v>
      </c>
      <c r="F920" s="4">
        <v>3899</v>
      </c>
      <c r="G920">
        <v>271</v>
      </c>
      <c r="H920" s="3">
        <f>_xlfn.XLOOKUP(sales[[#This Row],[Product]],products[Product],products[Cost per box])*sales[[#This Row],[Boxes]]</f>
        <v>1742.53</v>
      </c>
      <c r="I920" s="4">
        <f>sales[[#This Row],[Revenue]]-sales[[#This Row],[Cost]]</f>
        <v>2156.4700000000003</v>
      </c>
    </row>
    <row r="921" spans="2:9" x14ac:dyDescent="0.25">
      <c r="B921" t="s">
        <v>34</v>
      </c>
      <c r="C921" t="s">
        <v>16</v>
      </c>
      <c r="D921" t="s">
        <v>7</v>
      </c>
      <c r="E921" s="1">
        <v>44251</v>
      </c>
      <c r="F921" s="4">
        <v>4900</v>
      </c>
      <c r="G921">
        <v>579</v>
      </c>
      <c r="H921" s="3">
        <f>_xlfn.XLOOKUP(sales[[#This Row],[Product]],products[Product],products[Cost per box])*sales[[#This Row],[Boxes]]</f>
        <v>2981.8500000000004</v>
      </c>
      <c r="I921" s="4">
        <f>sales[[#This Row],[Revenue]]-sales[[#This Row],[Cost]]</f>
        <v>1918.1499999999996</v>
      </c>
    </row>
    <row r="922" spans="2:9" x14ac:dyDescent="0.25">
      <c r="B922" t="s">
        <v>5</v>
      </c>
      <c r="C922" t="s">
        <v>21</v>
      </c>
      <c r="D922" t="s">
        <v>30</v>
      </c>
      <c r="E922" s="1">
        <v>44251</v>
      </c>
      <c r="F922" s="4">
        <v>8729</v>
      </c>
      <c r="G922">
        <v>103</v>
      </c>
      <c r="H922" s="3">
        <f>_xlfn.XLOOKUP(sales[[#This Row],[Product]],products[Product],products[Cost per box])*sales[[#This Row],[Boxes]]</f>
        <v>379.04</v>
      </c>
      <c r="I922" s="4">
        <f>sales[[#This Row],[Revenue]]-sales[[#This Row],[Cost]]</f>
        <v>8349.9599999999991</v>
      </c>
    </row>
    <row r="923" spans="2:9" x14ac:dyDescent="0.25">
      <c r="B923" t="s">
        <v>18</v>
      </c>
      <c r="C923" t="s">
        <v>9</v>
      </c>
      <c r="D923" t="s">
        <v>28</v>
      </c>
      <c r="E923" s="1">
        <v>44251</v>
      </c>
      <c r="F923" s="4">
        <v>392</v>
      </c>
      <c r="G923">
        <v>244</v>
      </c>
      <c r="H923" s="3">
        <f>_xlfn.XLOOKUP(sales[[#This Row],[Product]],products[Product],products[Cost per box])*sales[[#This Row],[Boxes]]</f>
        <v>673.43999999999994</v>
      </c>
      <c r="I923" s="4">
        <f>sales[[#This Row],[Revenue]]-sales[[#This Row],[Cost]]</f>
        <v>-281.43999999999994</v>
      </c>
    </row>
    <row r="924" spans="2:9" x14ac:dyDescent="0.25">
      <c r="B924" t="s">
        <v>37</v>
      </c>
      <c r="C924" t="s">
        <v>9</v>
      </c>
      <c r="D924" t="s">
        <v>38</v>
      </c>
      <c r="E924" s="1">
        <v>44251</v>
      </c>
      <c r="F924" s="4">
        <v>7021</v>
      </c>
      <c r="G924">
        <v>213</v>
      </c>
      <c r="H924" s="3">
        <f>_xlfn.XLOOKUP(sales[[#This Row],[Product]],products[Product],products[Cost per box])*sales[[#This Row],[Boxes]]</f>
        <v>2117.2199999999998</v>
      </c>
      <c r="I924" s="4">
        <f>sales[[#This Row],[Revenue]]-sales[[#This Row],[Cost]]</f>
        <v>4903.7800000000007</v>
      </c>
    </row>
    <row r="925" spans="2:9" x14ac:dyDescent="0.25">
      <c r="B925" t="s">
        <v>39</v>
      </c>
      <c r="C925" t="s">
        <v>9</v>
      </c>
      <c r="D925" t="s">
        <v>47</v>
      </c>
      <c r="E925" s="1">
        <v>44251</v>
      </c>
      <c r="F925" s="4">
        <v>5978</v>
      </c>
      <c r="G925">
        <v>326</v>
      </c>
      <c r="H925" s="3">
        <f>_xlfn.XLOOKUP(sales[[#This Row],[Product]],products[Product],products[Cost per box])*sales[[#This Row],[Boxes]]</f>
        <v>1714.76</v>
      </c>
      <c r="I925" s="4">
        <f>sales[[#This Row],[Revenue]]-sales[[#This Row],[Cost]]</f>
        <v>4263.24</v>
      </c>
    </row>
    <row r="926" spans="2:9" x14ac:dyDescent="0.25">
      <c r="B926" t="s">
        <v>49</v>
      </c>
      <c r="C926" t="s">
        <v>11</v>
      </c>
      <c r="D926" t="s">
        <v>14</v>
      </c>
      <c r="E926" s="1">
        <v>44251</v>
      </c>
      <c r="F926" s="4">
        <v>2072</v>
      </c>
      <c r="G926">
        <v>101</v>
      </c>
      <c r="H926" s="3">
        <f>_xlfn.XLOOKUP(sales[[#This Row],[Product]],products[Product],products[Cost per box])*sales[[#This Row],[Boxes]]</f>
        <v>637.30999999999995</v>
      </c>
      <c r="I926" s="4">
        <f>sales[[#This Row],[Revenue]]-sales[[#This Row],[Cost]]</f>
        <v>1434.69</v>
      </c>
    </row>
    <row r="927" spans="2:9" x14ac:dyDescent="0.25">
      <c r="B927" t="s">
        <v>8</v>
      </c>
      <c r="C927" t="s">
        <v>6</v>
      </c>
      <c r="D927" t="s">
        <v>14</v>
      </c>
      <c r="E927" s="1">
        <v>44251</v>
      </c>
      <c r="F927" s="4">
        <v>2121</v>
      </c>
      <c r="G927">
        <v>134</v>
      </c>
      <c r="H927" s="3">
        <f>_xlfn.XLOOKUP(sales[[#This Row],[Product]],products[Product],products[Cost per box])*sales[[#This Row],[Boxes]]</f>
        <v>845.54</v>
      </c>
      <c r="I927" s="4">
        <f>sales[[#This Row],[Revenue]]-sales[[#This Row],[Cost]]</f>
        <v>1275.46</v>
      </c>
    </row>
    <row r="928" spans="2:9" x14ac:dyDescent="0.25">
      <c r="B928" t="s">
        <v>33</v>
      </c>
      <c r="C928" t="s">
        <v>16</v>
      </c>
      <c r="D928" t="s">
        <v>12</v>
      </c>
      <c r="E928" s="1">
        <v>44251</v>
      </c>
      <c r="F928" s="4">
        <v>5831</v>
      </c>
      <c r="G928">
        <v>40</v>
      </c>
      <c r="H928" s="3">
        <f>_xlfn.XLOOKUP(sales[[#This Row],[Product]],products[Product],products[Cost per box])*sales[[#This Row],[Boxes]]</f>
        <v>337.2</v>
      </c>
      <c r="I928" s="4">
        <f>sales[[#This Row],[Revenue]]-sales[[#This Row],[Cost]]</f>
        <v>5493.8</v>
      </c>
    </row>
    <row r="929" spans="2:9" x14ac:dyDescent="0.25">
      <c r="B929" t="s">
        <v>20</v>
      </c>
      <c r="C929" t="s">
        <v>21</v>
      </c>
      <c r="D929" t="s">
        <v>36</v>
      </c>
      <c r="E929" s="1">
        <v>44251</v>
      </c>
      <c r="F929" s="4">
        <v>2093</v>
      </c>
      <c r="G929">
        <v>264</v>
      </c>
      <c r="H929" s="3">
        <f>_xlfn.XLOOKUP(sales[[#This Row],[Product]],products[Product],products[Cost per box])*sales[[#This Row],[Boxes]]</f>
        <v>1330.56</v>
      </c>
      <c r="I929" s="4">
        <f>sales[[#This Row],[Revenue]]-sales[[#This Row],[Cost]]</f>
        <v>762.44</v>
      </c>
    </row>
    <row r="930" spans="2:9" x14ac:dyDescent="0.25">
      <c r="B930" t="s">
        <v>49</v>
      </c>
      <c r="C930" t="s">
        <v>21</v>
      </c>
      <c r="D930" t="s">
        <v>38</v>
      </c>
      <c r="E930" s="1">
        <v>44251</v>
      </c>
      <c r="F930" s="4">
        <v>3122</v>
      </c>
      <c r="G930">
        <v>9</v>
      </c>
      <c r="H930" s="3">
        <f>_xlfn.XLOOKUP(sales[[#This Row],[Product]],products[Product],products[Cost per box])*sales[[#This Row],[Boxes]]</f>
        <v>89.46</v>
      </c>
      <c r="I930" s="4">
        <f>sales[[#This Row],[Revenue]]-sales[[#This Row],[Cost]]</f>
        <v>3032.54</v>
      </c>
    </row>
    <row r="931" spans="2:9" x14ac:dyDescent="0.25">
      <c r="B931" t="s">
        <v>40</v>
      </c>
      <c r="C931" t="s">
        <v>16</v>
      </c>
      <c r="D931" t="s">
        <v>26</v>
      </c>
      <c r="E931" s="1">
        <v>44251</v>
      </c>
      <c r="F931" s="4">
        <v>6573</v>
      </c>
      <c r="G931">
        <v>22</v>
      </c>
      <c r="H931" s="3">
        <f>_xlfn.XLOOKUP(sales[[#This Row],[Product]],products[Product],products[Cost per box])*sales[[#This Row],[Boxes]]</f>
        <v>141.45999999999998</v>
      </c>
      <c r="I931" s="4">
        <f>sales[[#This Row],[Revenue]]-sales[[#This Row],[Cost]]</f>
        <v>6431.54</v>
      </c>
    </row>
    <row r="932" spans="2:9" x14ac:dyDescent="0.25">
      <c r="B932" t="s">
        <v>34</v>
      </c>
      <c r="C932" t="s">
        <v>6</v>
      </c>
      <c r="D932" t="s">
        <v>14</v>
      </c>
      <c r="E932" s="1">
        <v>44251</v>
      </c>
      <c r="F932" s="4">
        <v>700</v>
      </c>
      <c r="G932">
        <v>217</v>
      </c>
      <c r="H932" s="3">
        <f>_xlfn.XLOOKUP(sales[[#This Row],[Product]],products[Product],products[Cost per box])*sales[[#This Row],[Boxes]]</f>
        <v>1369.27</v>
      </c>
      <c r="I932" s="4">
        <f>sales[[#This Row],[Revenue]]-sales[[#This Row],[Cost]]</f>
        <v>-669.27</v>
      </c>
    </row>
    <row r="933" spans="2:9" x14ac:dyDescent="0.25">
      <c r="B933" t="s">
        <v>25</v>
      </c>
      <c r="C933" t="s">
        <v>21</v>
      </c>
      <c r="D933" t="s">
        <v>45</v>
      </c>
      <c r="E933" s="1">
        <v>44251</v>
      </c>
      <c r="F933" s="4">
        <v>1057</v>
      </c>
      <c r="G933">
        <v>95</v>
      </c>
      <c r="H933" s="3">
        <f>_xlfn.XLOOKUP(sales[[#This Row],[Product]],products[Product],products[Cost per box])*sales[[#This Row],[Boxes]]</f>
        <v>734.35</v>
      </c>
      <c r="I933" s="4">
        <f>sales[[#This Row],[Revenue]]-sales[[#This Row],[Cost]]</f>
        <v>322.64999999999998</v>
      </c>
    </row>
    <row r="934" spans="2:9" x14ac:dyDescent="0.25">
      <c r="B934" t="s">
        <v>29</v>
      </c>
      <c r="C934" t="s">
        <v>16</v>
      </c>
      <c r="D934" t="s">
        <v>42</v>
      </c>
      <c r="E934" s="1">
        <v>44251</v>
      </c>
      <c r="F934" s="4">
        <v>3486</v>
      </c>
      <c r="G934">
        <v>150</v>
      </c>
      <c r="H934" s="3">
        <f>_xlfn.XLOOKUP(sales[[#This Row],[Product]],products[Product],products[Cost per box])*sales[[#This Row],[Boxes]]</f>
        <v>711</v>
      </c>
      <c r="I934" s="4">
        <f>sales[[#This Row],[Revenue]]-sales[[#This Row],[Cost]]</f>
        <v>2775</v>
      </c>
    </row>
    <row r="935" spans="2:9" x14ac:dyDescent="0.25">
      <c r="B935" t="s">
        <v>8</v>
      </c>
      <c r="C935" t="s">
        <v>21</v>
      </c>
      <c r="D935" t="s">
        <v>38</v>
      </c>
      <c r="E935" s="1">
        <v>44251</v>
      </c>
      <c r="F935" s="4">
        <v>2954</v>
      </c>
      <c r="G935">
        <v>33</v>
      </c>
      <c r="H935" s="3">
        <f>_xlfn.XLOOKUP(sales[[#This Row],[Product]],products[Product],products[Cost per box])*sales[[#This Row],[Boxes]]</f>
        <v>328.02</v>
      </c>
      <c r="I935" s="4">
        <f>sales[[#This Row],[Revenue]]-sales[[#This Row],[Cost]]</f>
        <v>2625.98</v>
      </c>
    </row>
    <row r="936" spans="2:9" x14ac:dyDescent="0.25">
      <c r="B936" t="s">
        <v>18</v>
      </c>
      <c r="C936" t="s">
        <v>6</v>
      </c>
      <c r="D936" t="s">
        <v>24</v>
      </c>
      <c r="E936" s="1">
        <v>44251</v>
      </c>
      <c r="F936" s="4">
        <v>7987</v>
      </c>
      <c r="G936">
        <v>318</v>
      </c>
      <c r="H936" s="3">
        <f>_xlfn.XLOOKUP(sales[[#This Row],[Product]],products[Product],products[Cost per box])*sales[[#This Row],[Boxes]]</f>
        <v>3342.18</v>
      </c>
      <c r="I936" s="4">
        <f>sales[[#This Row],[Revenue]]-sales[[#This Row],[Cost]]</f>
        <v>4644.82</v>
      </c>
    </row>
    <row r="937" spans="2:9" x14ac:dyDescent="0.25">
      <c r="B937" t="s">
        <v>10</v>
      </c>
      <c r="C937" t="s">
        <v>16</v>
      </c>
      <c r="D937" t="s">
        <v>36</v>
      </c>
      <c r="E937" s="1">
        <v>44251</v>
      </c>
      <c r="F937" s="4">
        <v>1967</v>
      </c>
      <c r="G937">
        <v>20</v>
      </c>
      <c r="H937" s="3">
        <f>_xlfn.XLOOKUP(sales[[#This Row],[Product]],products[Product],products[Cost per box])*sales[[#This Row],[Boxes]]</f>
        <v>100.8</v>
      </c>
      <c r="I937" s="4">
        <f>sales[[#This Row],[Revenue]]-sales[[#This Row],[Cost]]</f>
        <v>1866.2</v>
      </c>
    </row>
    <row r="938" spans="2:9" x14ac:dyDescent="0.25">
      <c r="B938" t="s">
        <v>23</v>
      </c>
      <c r="C938" t="s">
        <v>16</v>
      </c>
      <c r="D938" t="s">
        <v>17</v>
      </c>
      <c r="E938" s="1">
        <v>44251</v>
      </c>
      <c r="F938" s="4">
        <v>2163</v>
      </c>
      <c r="G938">
        <v>209</v>
      </c>
      <c r="H938" s="3">
        <f>_xlfn.XLOOKUP(sales[[#This Row],[Product]],products[Product],products[Cost per box])*sales[[#This Row],[Boxes]]</f>
        <v>1421.2</v>
      </c>
      <c r="I938" s="4">
        <f>sales[[#This Row],[Revenue]]-sales[[#This Row],[Cost]]</f>
        <v>741.8</v>
      </c>
    </row>
    <row r="939" spans="2:9" x14ac:dyDescent="0.25">
      <c r="B939" t="s">
        <v>13</v>
      </c>
      <c r="C939" t="s">
        <v>11</v>
      </c>
      <c r="D939" t="s">
        <v>43</v>
      </c>
      <c r="E939" s="1">
        <v>44251</v>
      </c>
      <c r="F939" s="4">
        <v>1561</v>
      </c>
      <c r="G939">
        <v>118</v>
      </c>
      <c r="H939" s="3">
        <f>_xlfn.XLOOKUP(sales[[#This Row],[Product]],products[Product],products[Cost per box])*sales[[#This Row],[Boxes]]</f>
        <v>454.3</v>
      </c>
      <c r="I939" s="4">
        <f>sales[[#This Row],[Revenue]]-sales[[#This Row],[Cost]]</f>
        <v>1106.7</v>
      </c>
    </row>
    <row r="940" spans="2:9" x14ac:dyDescent="0.25">
      <c r="B940" t="s">
        <v>32</v>
      </c>
      <c r="C940" t="s">
        <v>21</v>
      </c>
      <c r="D940" t="s">
        <v>31</v>
      </c>
      <c r="E940" s="1">
        <v>44251</v>
      </c>
      <c r="F940" s="4">
        <v>2772</v>
      </c>
      <c r="G940">
        <v>386</v>
      </c>
      <c r="H940" s="3">
        <f>_xlfn.XLOOKUP(sales[[#This Row],[Product]],products[Product],products[Cost per box])*sales[[#This Row],[Boxes]]</f>
        <v>2207.92</v>
      </c>
      <c r="I940" s="4">
        <f>sales[[#This Row],[Revenue]]-sales[[#This Row],[Cost]]</f>
        <v>564.07999999999993</v>
      </c>
    </row>
    <row r="941" spans="2:9" x14ac:dyDescent="0.25">
      <c r="B941" t="s">
        <v>51</v>
      </c>
      <c r="C941" t="s">
        <v>16</v>
      </c>
      <c r="D941" t="s">
        <v>50</v>
      </c>
      <c r="E941" s="1">
        <v>44251</v>
      </c>
      <c r="F941" s="4">
        <v>8834</v>
      </c>
      <c r="G941">
        <v>127</v>
      </c>
      <c r="H941" s="3">
        <f>_xlfn.XLOOKUP(sales[[#This Row],[Product]],products[Product],products[Cost per box])*sales[[#This Row],[Boxes]]</f>
        <v>1576.07</v>
      </c>
      <c r="I941" s="4">
        <f>sales[[#This Row],[Revenue]]-sales[[#This Row],[Cost]]</f>
        <v>7257.93</v>
      </c>
    </row>
    <row r="942" spans="2:9" x14ac:dyDescent="0.25">
      <c r="B942" t="s">
        <v>51</v>
      </c>
      <c r="C942" t="s">
        <v>16</v>
      </c>
      <c r="D942" t="s">
        <v>48</v>
      </c>
      <c r="E942" s="1">
        <v>44251</v>
      </c>
      <c r="F942" s="4">
        <v>1631</v>
      </c>
      <c r="G942">
        <v>86</v>
      </c>
      <c r="H942" s="3">
        <f>_xlfn.XLOOKUP(sales[[#This Row],[Product]],products[Product],products[Cost per box])*sales[[#This Row],[Boxes]]</f>
        <v>643.28000000000009</v>
      </c>
      <c r="I942" s="4">
        <f>sales[[#This Row],[Revenue]]-sales[[#This Row],[Cost]]</f>
        <v>987.71999999999991</v>
      </c>
    </row>
    <row r="943" spans="2:9" x14ac:dyDescent="0.25">
      <c r="B943" t="s">
        <v>15</v>
      </c>
      <c r="C943" t="s">
        <v>27</v>
      </c>
      <c r="D943" t="s">
        <v>22</v>
      </c>
      <c r="E943" s="1">
        <v>44251</v>
      </c>
      <c r="F943" s="4">
        <v>4606</v>
      </c>
      <c r="G943">
        <v>290</v>
      </c>
      <c r="H943" s="3">
        <f>_xlfn.XLOOKUP(sales[[#This Row],[Product]],products[Product],products[Cost per box])*sales[[#This Row],[Boxes]]</f>
        <v>2383.8000000000002</v>
      </c>
      <c r="I943" s="4">
        <f>sales[[#This Row],[Revenue]]-sales[[#This Row],[Cost]]</f>
        <v>2222.1999999999998</v>
      </c>
    </row>
    <row r="944" spans="2:9" x14ac:dyDescent="0.25">
      <c r="B944" t="s">
        <v>33</v>
      </c>
      <c r="C944" t="s">
        <v>11</v>
      </c>
      <c r="D944" t="s">
        <v>17</v>
      </c>
      <c r="E944" s="1">
        <v>44251</v>
      </c>
      <c r="F944" s="4">
        <v>3199</v>
      </c>
      <c r="G944">
        <v>180</v>
      </c>
      <c r="H944" s="3">
        <f>_xlfn.XLOOKUP(sales[[#This Row],[Product]],products[Product],products[Cost per box])*sales[[#This Row],[Boxes]]</f>
        <v>1224</v>
      </c>
      <c r="I944" s="4">
        <f>sales[[#This Row],[Revenue]]-sales[[#This Row],[Cost]]</f>
        <v>1975</v>
      </c>
    </row>
    <row r="945" spans="2:9" x14ac:dyDescent="0.25">
      <c r="B945" t="s">
        <v>10</v>
      </c>
      <c r="C945" t="s">
        <v>27</v>
      </c>
      <c r="D945" t="s">
        <v>38</v>
      </c>
      <c r="E945" s="1">
        <v>44251</v>
      </c>
      <c r="F945" s="4">
        <v>3423</v>
      </c>
      <c r="G945">
        <v>19</v>
      </c>
      <c r="H945" s="3">
        <f>_xlfn.XLOOKUP(sales[[#This Row],[Product]],products[Product],products[Cost per box])*sales[[#This Row],[Boxes]]</f>
        <v>188.85999999999999</v>
      </c>
      <c r="I945" s="4">
        <f>sales[[#This Row],[Revenue]]-sales[[#This Row],[Cost]]</f>
        <v>3234.14</v>
      </c>
    </row>
    <row r="946" spans="2:9" x14ac:dyDescent="0.25">
      <c r="B946" t="s">
        <v>51</v>
      </c>
      <c r="C946" t="s">
        <v>21</v>
      </c>
      <c r="D946" t="s">
        <v>22</v>
      </c>
      <c r="E946" s="1">
        <v>44251</v>
      </c>
      <c r="F946" s="4">
        <v>1421</v>
      </c>
      <c r="G946">
        <v>518</v>
      </c>
      <c r="H946" s="3">
        <f>_xlfn.XLOOKUP(sales[[#This Row],[Product]],products[Product],products[Cost per box])*sales[[#This Row],[Boxes]]</f>
        <v>4257.96</v>
      </c>
      <c r="I946" s="4">
        <f>sales[[#This Row],[Revenue]]-sales[[#This Row],[Cost]]</f>
        <v>-2836.96</v>
      </c>
    </row>
    <row r="947" spans="2:9" x14ac:dyDescent="0.25">
      <c r="B947" t="s">
        <v>39</v>
      </c>
      <c r="C947" t="s">
        <v>16</v>
      </c>
      <c r="D947" t="s">
        <v>17</v>
      </c>
      <c r="E947" s="1">
        <v>44251</v>
      </c>
      <c r="F947" s="4">
        <v>5530</v>
      </c>
      <c r="G947">
        <v>87</v>
      </c>
      <c r="H947" s="3">
        <f>_xlfn.XLOOKUP(sales[[#This Row],[Product]],products[Product],products[Cost per box])*sales[[#This Row],[Boxes]]</f>
        <v>591.6</v>
      </c>
      <c r="I947" s="4">
        <f>sales[[#This Row],[Revenue]]-sales[[#This Row],[Cost]]</f>
        <v>4938.3999999999996</v>
      </c>
    </row>
    <row r="948" spans="2:9" x14ac:dyDescent="0.25">
      <c r="B948" t="s">
        <v>18</v>
      </c>
      <c r="C948" t="s">
        <v>6</v>
      </c>
      <c r="D948" t="s">
        <v>47</v>
      </c>
      <c r="E948" s="1">
        <v>44251</v>
      </c>
      <c r="F948" s="4">
        <v>546</v>
      </c>
      <c r="G948">
        <v>910</v>
      </c>
      <c r="H948" s="3">
        <f>_xlfn.XLOOKUP(sales[[#This Row],[Product]],products[Product],products[Cost per box])*sales[[#This Row],[Boxes]]</f>
        <v>4786.5999999999995</v>
      </c>
      <c r="I948" s="4">
        <f>sales[[#This Row],[Revenue]]-sales[[#This Row],[Cost]]</f>
        <v>-4240.5999999999995</v>
      </c>
    </row>
    <row r="949" spans="2:9" x14ac:dyDescent="0.25">
      <c r="B949" t="s">
        <v>41</v>
      </c>
      <c r="C949" t="s">
        <v>9</v>
      </c>
      <c r="D949" t="s">
        <v>50</v>
      </c>
      <c r="E949" s="1">
        <v>44251</v>
      </c>
      <c r="F949" s="4">
        <v>11921</v>
      </c>
      <c r="G949">
        <v>486</v>
      </c>
      <c r="H949" s="3">
        <f>_xlfn.XLOOKUP(sales[[#This Row],[Product]],products[Product],products[Cost per box])*sales[[#This Row],[Boxes]]</f>
        <v>6031.26</v>
      </c>
      <c r="I949" s="4">
        <f>sales[[#This Row],[Revenue]]-sales[[#This Row],[Cost]]</f>
        <v>5889.74</v>
      </c>
    </row>
    <row r="950" spans="2:9" x14ac:dyDescent="0.25">
      <c r="B950" t="s">
        <v>51</v>
      </c>
      <c r="C950" t="s">
        <v>16</v>
      </c>
      <c r="D950" t="s">
        <v>12</v>
      </c>
      <c r="E950" s="1">
        <v>44251</v>
      </c>
      <c r="F950" s="4">
        <v>3934</v>
      </c>
      <c r="G950">
        <v>296</v>
      </c>
      <c r="H950" s="3">
        <f>_xlfn.XLOOKUP(sales[[#This Row],[Product]],products[Product],products[Cost per box])*sales[[#This Row],[Boxes]]</f>
        <v>2495.2799999999997</v>
      </c>
      <c r="I950" s="4">
        <f>sales[[#This Row],[Revenue]]-sales[[#This Row],[Cost]]</f>
        <v>1438.7200000000003</v>
      </c>
    </row>
    <row r="951" spans="2:9" x14ac:dyDescent="0.25">
      <c r="B951" t="s">
        <v>53</v>
      </c>
      <c r="C951" t="s">
        <v>11</v>
      </c>
      <c r="D951" t="s">
        <v>35</v>
      </c>
      <c r="E951" s="1">
        <v>44251</v>
      </c>
      <c r="F951" s="4">
        <v>11424</v>
      </c>
      <c r="G951">
        <v>2310</v>
      </c>
      <c r="H951" s="3">
        <f>_xlfn.XLOOKUP(sales[[#This Row],[Product]],products[Product],products[Cost per box])*sales[[#This Row],[Boxes]]</f>
        <v>6121.5</v>
      </c>
      <c r="I951" s="4">
        <f>sales[[#This Row],[Revenue]]-sales[[#This Row],[Cost]]</f>
        <v>5302.5</v>
      </c>
    </row>
    <row r="952" spans="2:9" x14ac:dyDescent="0.25">
      <c r="B952" t="s">
        <v>41</v>
      </c>
      <c r="C952" t="s">
        <v>16</v>
      </c>
      <c r="D952" t="s">
        <v>42</v>
      </c>
      <c r="E952" s="1">
        <v>44251</v>
      </c>
      <c r="F952" s="4">
        <v>4753</v>
      </c>
      <c r="G952">
        <v>280</v>
      </c>
      <c r="H952" s="3">
        <f>_xlfn.XLOOKUP(sales[[#This Row],[Product]],products[Product],products[Cost per box])*sales[[#This Row],[Boxes]]</f>
        <v>1327.2</v>
      </c>
      <c r="I952" s="4">
        <f>sales[[#This Row],[Revenue]]-sales[[#This Row],[Cost]]</f>
        <v>3425.8</v>
      </c>
    </row>
    <row r="953" spans="2:9" x14ac:dyDescent="0.25">
      <c r="B953" t="s">
        <v>53</v>
      </c>
      <c r="C953" t="s">
        <v>21</v>
      </c>
      <c r="D953" t="s">
        <v>19</v>
      </c>
      <c r="E953" s="1">
        <v>44251</v>
      </c>
      <c r="F953" s="4">
        <v>12796</v>
      </c>
      <c r="G953">
        <v>770</v>
      </c>
      <c r="H953" s="3">
        <f>_xlfn.XLOOKUP(sales[[#This Row],[Product]],products[Product],products[Cost per box])*sales[[#This Row],[Boxes]]</f>
        <v>7877.1</v>
      </c>
      <c r="I953" s="4">
        <f>sales[[#This Row],[Revenue]]-sales[[#This Row],[Cost]]</f>
        <v>4918.8999999999996</v>
      </c>
    </row>
    <row r="954" spans="2:9" x14ac:dyDescent="0.25">
      <c r="B954" t="s">
        <v>57</v>
      </c>
      <c r="C954" t="s">
        <v>21</v>
      </c>
      <c r="D954" t="s">
        <v>38</v>
      </c>
      <c r="E954" s="1">
        <v>44251</v>
      </c>
      <c r="F954" s="4">
        <v>10045</v>
      </c>
      <c r="G954">
        <v>305</v>
      </c>
      <c r="H954" s="3">
        <f>_xlfn.XLOOKUP(sales[[#This Row],[Product]],products[Product],products[Cost per box])*sales[[#This Row],[Boxes]]</f>
        <v>3031.7</v>
      </c>
      <c r="I954" s="4">
        <f>sales[[#This Row],[Revenue]]-sales[[#This Row],[Cost]]</f>
        <v>7013.3</v>
      </c>
    </row>
    <row r="955" spans="2:9" x14ac:dyDescent="0.25">
      <c r="B955" t="s">
        <v>39</v>
      </c>
      <c r="C955" t="s">
        <v>6</v>
      </c>
      <c r="D955" t="s">
        <v>22</v>
      </c>
      <c r="E955" s="1">
        <v>44251</v>
      </c>
      <c r="F955" s="4">
        <v>4935</v>
      </c>
      <c r="G955">
        <v>198</v>
      </c>
      <c r="H955" s="3">
        <f>_xlfn.XLOOKUP(sales[[#This Row],[Product]],products[Product],products[Cost per box])*sales[[#This Row],[Boxes]]</f>
        <v>1627.5600000000002</v>
      </c>
      <c r="I955" s="4">
        <f>sales[[#This Row],[Revenue]]-sales[[#This Row],[Cost]]</f>
        <v>3307.4399999999996</v>
      </c>
    </row>
    <row r="956" spans="2:9" x14ac:dyDescent="0.25">
      <c r="B956" t="s">
        <v>34</v>
      </c>
      <c r="C956" t="s">
        <v>16</v>
      </c>
      <c r="D956" t="s">
        <v>36</v>
      </c>
      <c r="E956" s="1">
        <v>44251</v>
      </c>
      <c r="F956" s="4">
        <v>16401</v>
      </c>
      <c r="G956">
        <v>566</v>
      </c>
      <c r="H956" s="3">
        <f>_xlfn.XLOOKUP(sales[[#This Row],[Product]],products[Product],products[Cost per box])*sales[[#This Row],[Boxes]]</f>
        <v>2852.64</v>
      </c>
      <c r="I956" s="4">
        <f>sales[[#This Row],[Revenue]]-sales[[#This Row],[Cost]]</f>
        <v>13548.36</v>
      </c>
    </row>
    <row r="957" spans="2:9" x14ac:dyDescent="0.25">
      <c r="B957" t="s">
        <v>23</v>
      </c>
      <c r="C957" t="s">
        <v>9</v>
      </c>
      <c r="D957" t="s">
        <v>36</v>
      </c>
      <c r="E957" s="1">
        <v>44252</v>
      </c>
      <c r="F957" s="4">
        <v>2527</v>
      </c>
      <c r="G957">
        <v>250</v>
      </c>
      <c r="H957" s="3">
        <f>_xlfn.XLOOKUP(sales[[#This Row],[Product]],products[Product],products[Cost per box])*sales[[#This Row],[Boxes]]</f>
        <v>1260</v>
      </c>
      <c r="I957" s="4">
        <f>sales[[#This Row],[Revenue]]-sales[[#This Row],[Cost]]</f>
        <v>1267</v>
      </c>
    </row>
    <row r="958" spans="2:9" x14ac:dyDescent="0.25">
      <c r="B958" t="s">
        <v>15</v>
      </c>
      <c r="C958" t="s">
        <v>9</v>
      </c>
      <c r="D958" t="s">
        <v>52</v>
      </c>
      <c r="E958" s="1">
        <v>44252</v>
      </c>
      <c r="F958" s="4">
        <v>8162</v>
      </c>
      <c r="G958">
        <v>301</v>
      </c>
      <c r="H958" s="3">
        <f>_xlfn.XLOOKUP(sales[[#This Row],[Product]],products[Product],products[Cost per box])*sales[[#This Row],[Boxes]]</f>
        <v>999.31999999999994</v>
      </c>
      <c r="I958" s="4">
        <f>sales[[#This Row],[Revenue]]-sales[[#This Row],[Cost]]</f>
        <v>7162.68</v>
      </c>
    </row>
    <row r="959" spans="2:9" x14ac:dyDescent="0.25">
      <c r="B959" t="s">
        <v>34</v>
      </c>
      <c r="C959" t="s">
        <v>21</v>
      </c>
      <c r="D959" t="s">
        <v>42</v>
      </c>
      <c r="E959" s="1">
        <v>44252</v>
      </c>
      <c r="F959" s="4">
        <v>3325</v>
      </c>
      <c r="G959">
        <v>369</v>
      </c>
      <c r="H959" s="3">
        <f>_xlfn.XLOOKUP(sales[[#This Row],[Product]],products[Product],products[Cost per box])*sales[[#This Row],[Boxes]]</f>
        <v>1749.0600000000002</v>
      </c>
      <c r="I959" s="4">
        <f>sales[[#This Row],[Revenue]]-sales[[#This Row],[Cost]]</f>
        <v>1575.9399999999998</v>
      </c>
    </row>
    <row r="960" spans="2:9" x14ac:dyDescent="0.25">
      <c r="B960" t="s">
        <v>20</v>
      </c>
      <c r="C960" t="s">
        <v>6</v>
      </c>
      <c r="D960" t="s">
        <v>17</v>
      </c>
      <c r="E960" s="1">
        <v>44252</v>
      </c>
      <c r="F960" s="4">
        <v>3787</v>
      </c>
      <c r="G960">
        <v>103</v>
      </c>
      <c r="H960" s="3">
        <f>_xlfn.XLOOKUP(sales[[#This Row],[Product]],products[Product],products[Cost per box])*sales[[#This Row],[Boxes]]</f>
        <v>700.4</v>
      </c>
      <c r="I960" s="4">
        <f>sales[[#This Row],[Revenue]]-sales[[#This Row],[Cost]]</f>
        <v>3086.6</v>
      </c>
    </row>
    <row r="961" spans="2:9" x14ac:dyDescent="0.25">
      <c r="B961" t="s">
        <v>46</v>
      </c>
      <c r="C961" t="s">
        <v>11</v>
      </c>
      <c r="D961" t="s">
        <v>38</v>
      </c>
      <c r="E961" s="1">
        <v>44252</v>
      </c>
      <c r="F961" s="4">
        <v>854</v>
      </c>
      <c r="G961">
        <v>135</v>
      </c>
      <c r="H961" s="3">
        <f>_xlfn.XLOOKUP(sales[[#This Row],[Product]],products[Product],products[Cost per box])*sales[[#This Row],[Boxes]]</f>
        <v>1341.8999999999999</v>
      </c>
      <c r="I961" s="4">
        <f>sales[[#This Row],[Revenue]]-sales[[#This Row],[Cost]]</f>
        <v>-487.89999999999986</v>
      </c>
    </row>
    <row r="962" spans="2:9" x14ac:dyDescent="0.25">
      <c r="B962" t="s">
        <v>25</v>
      </c>
      <c r="C962" t="s">
        <v>21</v>
      </c>
      <c r="D962" t="s">
        <v>36</v>
      </c>
      <c r="E962" s="1">
        <v>44252</v>
      </c>
      <c r="F962" s="4">
        <v>2303</v>
      </c>
      <c r="G962">
        <v>477</v>
      </c>
      <c r="H962" s="3">
        <f>_xlfn.XLOOKUP(sales[[#This Row],[Product]],products[Product],products[Cost per box])*sales[[#This Row],[Boxes]]</f>
        <v>2404.08</v>
      </c>
      <c r="I962" s="4">
        <f>sales[[#This Row],[Revenue]]-sales[[#This Row],[Cost]]</f>
        <v>-101.07999999999993</v>
      </c>
    </row>
    <row r="963" spans="2:9" x14ac:dyDescent="0.25">
      <c r="B963" t="s">
        <v>13</v>
      </c>
      <c r="C963" t="s">
        <v>11</v>
      </c>
      <c r="D963" t="s">
        <v>42</v>
      </c>
      <c r="E963" s="1">
        <v>44252</v>
      </c>
      <c r="F963" s="4">
        <v>3724</v>
      </c>
      <c r="G963">
        <v>383</v>
      </c>
      <c r="H963" s="3">
        <f>_xlfn.XLOOKUP(sales[[#This Row],[Product]],products[Product],products[Cost per box])*sales[[#This Row],[Boxes]]</f>
        <v>1815.42</v>
      </c>
      <c r="I963" s="4">
        <f>sales[[#This Row],[Revenue]]-sales[[#This Row],[Cost]]</f>
        <v>1908.58</v>
      </c>
    </row>
    <row r="964" spans="2:9" x14ac:dyDescent="0.25">
      <c r="B964" t="s">
        <v>20</v>
      </c>
      <c r="C964" t="s">
        <v>21</v>
      </c>
      <c r="D964" t="s">
        <v>43</v>
      </c>
      <c r="E964" s="1">
        <v>44252</v>
      </c>
      <c r="F964" s="4">
        <v>4942</v>
      </c>
      <c r="G964">
        <v>345</v>
      </c>
      <c r="H964" s="3">
        <f>_xlfn.XLOOKUP(sales[[#This Row],[Product]],products[Product],products[Cost per box])*sales[[#This Row],[Boxes]]</f>
        <v>1328.25</v>
      </c>
      <c r="I964" s="4">
        <f>sales[[#This Row],[Revenue]]-sales[[#This Row],[Cost]]</f>
        <v>3613.75</v>
      </c>
    </row>
    <row r="965" spans="2:9" x14ac:dyDescent="0.25">
      <c r="B965" t="s">
        <v>37</v>
      </c>
      <c r="C965" t="s">
        <v>11</v>
      </c>
      <c r="D965" t="s">
        <v>45</v>
      </c>
      <c r="E965" s="1">
        <v>44252</v>
      </c>
      <c r="F965" s="4">
        <v>1575</v>
      </c>
      <c r="G965">
        <v>381</v>
      </c>
      <c r="H965" s="3">
        <f>_xlfn.XLOOKUP(sales[[#This Row],[Product]],products[Product],products[Cost per box])*sales[[#This Row],[Boxes]]</f>
        <v>2945.13</v>
      </c>
      <c r="I965" s="4">
        <f>sales[[#This Row],[Revenue]]-sales[[#This Row],[Cost]]</f>
        <v>-1370.13</v>
      </c>
    </row>
    <row r="966" spans="2:9" x14ac:dyDescent="0.25">
      <c r="B966" t="s">
        <v>15</v>
      </c>
      <c r="C966" t="s">
        <v>21</v>
      </c>
      <c r="D966" t="s">
        <v>52</v>
      </c>
      <c r="E966" s="1">
        <v>44252</v>
      </c>
      <c r="F966" s="4">
        <v>8155</v>
      </c>
      <c r="G966">
        <v>105</v>
      </c>
      <c r="H966" s="3">
        <f>_xlfn.XLOOKUP(sales[[#This Row],[Product]],products[Product],products[Cost per box])*sales[[#This Row],[Boxes]]</f>
        <v>348.59999999999997</v>
      </c>
      <c r="I966" s="4">
        <f>sales[[#This Row],[Revenue]]-sales[[#This Row],[Cost]]</f>
        <v>7806.4</v>
      </c>
    </row>
    <row r="967" spans="2:9" x14ac:dyDescent="0.25">
      <c r="B967" t="s">
        <v>33</v>
      </c>
      <c r="C967" t="s">
        <v>6</v>
      </c>
      <c r="D967" t="s">
        <v>47</v>
      </c>
      <c r="E967" s="1">
        <v>44252</v>
      </c>
      <c r="F967" s="4">
        <v>8316</v>
      </c>
      <c r="G967">
        <v>238</v>
      </c>
      <c r="H967" s="3">
        <f>_xlfn.XLOOKUP(sales[[#This Row],[Product]],products[Product],products[Cost per box])*sales[[#This Row],[Boxes]]</f>
        <v>1251.8799999999999</v>
      </c>
      <c r="I967" s="4">
        <f>sales[[#This Row],[Revenue]]-sales[[#This Row],[Cost]]</f>
        <v>7064.12</v>
      </c>
    </row>
    <row r="968" spans="2:9" x14ac:dyDescent="0.25">
      <c r="B968" t="s">
        <v>25</v>
      </c>
      <c r="C968" t="s">
        <v>27</v>
      </c>
      <c r="D968" t="s">
        <v>22</v>
      </c>
      <c r="E968" s="1">
        <v>44252</v>
      </c>
      <c r="F968" s="4">
        <v>189</v>
      </c>
      <c r="G968">
        <v>2</v>
      </c>
      <c r="H968" s="3">
        <f>_xlfn.XLOOKUP(sales[[#This Row],[Product]],products[Product],products[Cost per box])*sales[[#This Row],[Boxes]]</f>
        <v>16.440000000000001</v>
      </c>
      <c r="I968" s="4">
        <f>sales[[#This Row],[Revenue]]-sales[[#This Row],[Cost]]</f>
        <v>172.56</v>
      </c>
    </row>
    <row r="969" spans="2:9" x14ac:dyDescent="0.25">
      <c r="B969" t="s">
        <v>13</v>
      </c>
      <c r="C969" t="s">
        <v>21</v>
      </c>
      <c r="D969" t="s">
        <v>19</v>
      </c>
      <c r="E969" s="1">
        <v>44252</v>
      </c>
      <c r="F969" s="4">
        <v>13433</v>
      </c>
      <c r="G969">
        <v>82</v>
      </c>
      <c r="H969" s="3">
        <f>_xlfn.XLOOKUP(sales[[#This Row],[Product]],products[Product],products[Cost per box])*sales[[#This Row],[Boxes]]</f>
        <v>838.86</v>
      </c>
      <c r="I969" s="4">
        <f>sales[[#This Row],[Revenue]]-sales[[#This Row],[Cost]]</f>
        <v>12594.14</v>
      </c>
    </row>
    <row r="970" spans="2:9" x14ac:dyDescent="0.25">
      <c r="B970" t="s">
        <v>40</v>
      </c>
      <c r="C970" t="s">
        <v>6</v>
      </c>
      <c r="D970" t="s">
        <v>12</v>
      </c>
      <c r="E970" s="1">
        <v>44252</v>
      </c>
      <c r="F970" s="4">
        <v>1449</v>
      </c>
      <c r="G970">
        <v>125</v>
      </c>
      <c r="H970" s="3">
        <f>_xlfn.XLOOKUP(sales[[#This Row],[Product]],products[Product],products[Cost per box])*sales[[#This Row],[Boxes]]</f>
        <v>1053.75</v>
      </c>
      <c r="I970" s="4">
        <f>sales[[#This Row],[Revenue]]-sales[[#This Row],[Cost]]</f>
        <v>395.25</v>
      </c>
    </row>
    <row r="971" spans="2:9" x14ac:dyDescent="0.25">
      <c r="B971" t="s">
        <v>32</v>
      </c>
      <c r="C971" t="s">
        <v>6</v>
      </c>
      <c r="D971" t="s">
        <v>38</v>
      </c>
      <c r="E971" s="1">
        <v>44252</v>
      </c>
      <c r="F971" s="4">
        <v>6832</v>
      </c>
      <c r="G971">
        <v>43</v>
      </c>
      <c r="H971" s="3">
        <f>_xlfn.XLOOKUP(sales[[#This Row],[Product]],products[Product],products[Cost per box])*sales[[#This Row],[Boxes]]</f>
        <v>427.41999999999996</v>
      </c>
      <c r="I971" s="4">
        <f>sales[[#This Row],[Revenue]]-sales[[#This Row],[Cost]]</f>
        <v>6404.58</v>
      </c>
    </row>
    <row r="972" spans="2:9" x14ac:dyDescent="0.25">
      <c r="B972" t="s">
        <v>5</v>
      </c>
      <c r="C972" t="s">
        <v>16</v>
      </c>
      <c r="D972" t="s">
        <v>35</v>
      </c>
      <c r="E972" s="1">
        <v>44252</v>
      </c>
      <c r="F972" s="4">
        <v>735</v>
      </c>
      <c r="G972">
        <v>25</v>
      </c>
      <c r="H972" s="3">
        <f>_xlfn.XLOOKUP(sales[[#This Row],[Product]],products[Product],products[Cost per box])*sales[[#This Row],[Boxes]]</f>
        <v>66.25</v>
      </c>
      <c r="I972" s="4">
        <f>sales[[#This Row],[Revenue]]-sales[[#This Row],[Cost]]</f>
        <v>668.75</v>
      </c>
    </row>
    <row r="973" spans="2:9" x14ac:dyDescent="0.25">
      <c r="B973" t="s">
        <v>41</v>
      </c>
      <c r="C973" t="s">
        <v>16</v>
      </c>
      <c r="D973" t="s">
        <v>35</v>
      </c>
      <c r="E973" s="1">
        <v>44252</v>
      </c>
      <c r="F973" s="4">
        <v>7483</v>
      </c>
      <c r="G973">
        <v>309</v>
      </c>
      <c r="H973" s="3">
        <f>_xlfn.XLOOKUP(sales[[#This Row],[Product]],products[Product],products[Cost per box])*sales[[#This Row],[Boxes]]</f>
        <v>818.85</v>
      </c>
      <c r="I973" s="4">
        <f>sales[[#This Row],[Revenue]]-sales[[#This Row],[Cost]]</f>
        <v>6664.15</v>
      </c>
    </row>
    <row r="974" spans="2:9" x14ac:dyDescent="0.25">
      <c r="B974" t="s">
        <v>8</v>
      </c>
      <c r="C974" t="s">
        <v>6</v>
      </c>
      <c r="D974" t="s">
        <v>12</v>
      </c>
      <c r="E974" s="1">
        <v>44252</v>
      </c>
      <c r="F974" s="4">
        <v>966</v>
      </c>
      <c r="G974">
        <v>371</v>
      </c>
      <c r="H974" s="3">
        <f>_xlfn.XLOOKUP(sales[[#This Row],[Product]],products[Product],products[Cost per box])*sales[[#This Row],[Boxes]]</f>
        <v>3127.5299999999997</v>
      </c>
      <c r="I974" s="4">
        <f>sales[[#This Row],[Revenue]]-sales[[#This Row],[Cost]]</f>
        <v>-2161.5299999999997</v>
      </c>
    </row>
    <row r="975" spans="2:9" x14ac:dyDescent="0.25">
      <c r="B975" t="s">
        <v>40</v>
      </c>
      <c r="C975" t="s">
        <v>16</v>
      </c>
      <c r="D975" t="s">
        <v>24</v>
      </c>
      <c r="E975" s="1">
        <v>44252</v>
      </c>
      <c r="F975" s="4">
        <v>1113</v>
      </c>
      <c r="G975">
        <v>118</v>
      </c>
      <c r="H975" s="3">
        <f>_xlfn.XLOOKUP(sales[[#This Row],[Product]],products[Product],products[Cost per box])*sales[[#This Row],[Boxes]]</f>
        <v>1240.18</v>
      </c>
      <c r="I975" s="4">
        <f>sales[[#This Row],[Revenue]]-sales[[#This Row],[Cost]]</f>
        <v>-127.18000000000006</v>
      </c>
    </row>
    <row r="976" spans="2:9" x14ac:dyDescent="0.25">
      <c r="B976" t="s">
        <v>51</v>
      </c>
      <c r="C976" t="s">
        <v>16</v>
      </c>
      <c r="D976" t="s">
        <v>36</v>
      </c>
      <c r="E976" s="1">
        <v>44252</v>
      </c>
      <c r="F976" s="4">
        <v>2730</v>
      </c>
      <c r="G976">
        <v>64</v>
      </c>
      <c r="H976" s="3">
        <f>_xlfn.XLOOKUP(sales[[#This Row],[Product]],products[Product],products[Cost per box])*sales[[#This Row],[Boxes]]</f>
        <v>322.56</v>
      </c>
      <c r="I976" s="4">
        <f>sales[[#This Row],[Revenue]]-sales[[#This Row],[Cost]]</f>
        <v>2407.44</v>
      </c>
    </row>
    <row r="977" spans="2:9" x14ac:dyDescent="0.25">
      <c r="B977" t="s">
        <v>46</v>
      </c>
      <c r="C977" t="s">
        <v>16</v>
      </c>
      <c r="D977" t="s">
        <v>48</v>
      </c>
      <c r="E977" s="1">
        <v>44252</v>
      </c>
      <c r="F977" s="4">
        <v>6706</v>
      </c>
      <c r="G977">
        <v>41</v>
      </c>
      <c r="H977" s="3">
        <f>_xlfn.XLOOKUP(sales[[#This Row],[Product]],products[Product],products[Cost per box])*sales[[#This Row],[Boxes]]</f>
        <v>306.68</v>
      </c>
      <c r="I977" s="4">
        <f>sales[[#This Row],[Revenue]]-sales[[#This Row],[Cost]]</f>
        <v>6399.32</v>
      </c>
    </row>
    <row r="978" spans="2:9" x14ac:dyDescent="0.25">
      <c r="B978" t="s">
        <v>46</v>
      </c>
      <c r="C978" t="s">
        <v>21</v>
      </c>
      <c r="D978" t="s">
        <v>44</v>
      </c>
      <c r="E978" s="1">
        <v>44252</v>
      </c>
      <c r="F978" s="4">
        <v>4970</v>
      </c>
      <c r="G978">
        <v>98</v>
      </c>
      <c r="H978" s="3">
        <f>_xlfn.XLOOKUP(sales[[#This Row],[Product]],products[Product],products[Cost per box])*sales[[#This Row],[Boxes]]</f>
        <v>937.86</v>
      </c>
      <c r="I978" s="4">
        <f>sales[[#This Row],[Revenue]]-sales[[#This Row],[Cost]]</f>
        <v>4032.14</v>
      </c>
    </row>
    <row r="979" spans="2:9" x14ac:dyDescent="0.25">
      <c r="B979" t="s">
        <v>13</v>
      </c>
      <c r="C979" t="s">
        <v>6</v>
      </c>
      <c r="D979" t="s">
        <v>44</v>
      </c>
      <c r="E979" s="1">
        <v>44252</v>
      </c>
      <c r="F979" s="4">
        <v>6867</v>
      </c>
      <c r="G979">
        <v>348</v>
      </c>
      <c r="H979" s="3">
        <f>_xlfn.XLOOKUP(sales[[#This Row],[Product]],products[Product],products[Cost per box])*sales[[#This Row],[Boxes]]</f>
        <v>3330.36</v>
      </c>
      <c r="I979" s="4">
        <f>sales[[#This Row],[Revenue]]-sales[[#This Row],[Cost]]</f>
        <v>3536.64</v>
      </c>
    </row>
    <row r="980" spans="2:9" x14ac:dyDescent="0.25">
      <c r="B980" t="s">
        <v>5</v>
      </c>
      <c r="C980" t="s">
        <v>6</v>
      </c>
      <c r="D980" t="s">
        <v>43</v>
      </c>
      <c r="E980" s="1">
        <v>44252</v>
      </c>
      <c r="F980" s="4">
        <v>2093</v>
      </c>
      <c r="G980">
        <v>146</v>
      </c>
      <c r="H980" s="3">
        <f>_xlfn.XLOOKUP(sales[[#This Row],[Product]],products[Product],products[Cost per box])*sales[[#This Row],[Boxes]]</f>
        <v>562.1</v>
      </c>
      <c r="I980" s="4">
        <f>sales[[#This Row],[Revenue]]-sales[[#This Row],[Cost]]</f>
        <v>1530.9</v>
      </c>
    </row>
    <row r="981" spans="2:9" x14ac:dyDescent="0.25">
      <c r="B981" t="s">
        <v>40</v>
      </c>
      <c r="C981" t="s">
        <v>11</v>
      </c>
      <c r="D981" t="s">
        <v>19</v>
      </c>
      <c r="E981" s="1">
        <v>44252</v>
      </c>
      <c r="F981" s="4">
        <v>4753</v>
      </c>
      <c r="G981">
        <v>770</v>
      </c>
      <c r="H981" s="3">
        <f>_xlfn.XLOOKUP(sales[[#This Row],[Product]],products[Product],products[Cost per box])*sales[[#This Row],[Boxes]]</f>
        <v>7877.1</v>
      </c>
      <c r="I981" s="4">
        <f>sales[[#This Row],[Revenue]]-sales[[#This Row],[Cost]]</f>
        <v>-3124.1000000000004</v>
      </c>
    </row>
    <row r="982" spans="2:9" x14ac:dyDescent="0.25">
      <c r="B982" t="s">
        <v>10</v>
      </c>
      <c r="C982" t="s">
        <v>21</v>
      </c>
      <c r="D982" t="s">
        <v>28</v>
      </c>
      <c r="E982" s="1">
        <v>44252</v>
      </c>
      <c r="F982" s="4">
        <v>1141</v>
      </c>
      <c r="G982">
        <v>72</v>
      </c>
      <c r="H982" s="3">
        <f>_xlfn.XLOOKUP(sales[[#This Row],[Product]],products[Product],products[Cost per box])*sales[[#This Row],[Boxes]]</f>
        <v>198.71999999999997</v>
      </c>
      <c r="I982" s="4">
        <f>sales[[#This Row],[Revenue]]-sales[[#This Row],[Cost]]</f>
        <v>942.28</v>
      </c>
    </row>
    <row r="983" spans="2:9" x14ac:dyDescent="0.25">
      <c r="B983" t="s">
        <v>57</v>
      </c>
      <c r="C983" t="s">
        <v>21</v>
      </c>
      <c r="D983" t="s">
        <v>36</v>
      </c>
      <c r="E983" s="1">
        <v>44252</v>
      </c>
      <c r="F983" s="4">
        <v>5453</v>
      </c>
      <c r="G983">
        <v>166</v>
      </c>
      <c r="H983" s="3">
        <f>_xlfn.XLOOKUP(sales[[#This Row],[Product]],products[Product],products[Cost per box])*sales[[#This Row],[Boxes]]</f>
        <v>836.64</v>
      </c>
      <c r="I983" s="4">
        <f>sales[[#This Row],[Revenue]]-sales[[#This Row],[Cost]]</f>
        <v>4616.3599999999997</v>
      </c>
    </row>
    <row r="984" spans="2:9" x14ac:dyDescent="0.25">
      <c r="B984" t="s">
        <v>5</v>
      </c>
      <c r="C984" t="s">
        <v>21</v>
      </c>
      <c r="D984" t="s">
        <v>35</v>
      </c>
      <c r="E984" s="1">
        <v>44252</v>
      </c>
      <c r="F984" s="4">
        <v>2884</v>
      </c>
      <c r="G984">
        <v>206</v>
      </c>
      <c r="H984" s="3">
        <f>_xlfn.XLOOKUP(sales[[#This Row],[Product]],products[Product],products[Cost per box])*sales[[#This Row],[Boxes]]</f>
        <v>545.9</v>
      </c>
      <c r="I984" s="4">
        <f>sales[[#This Row],[Revenue]]-sales[[#This Row],[Cost]]</f>
        <v>2338.1</v>
      </c>
    </row>
    <row r="985" spans="2:9" x14ac:dyDescent="0.25">
      <c r="B985" t="s">
        <v>41</v>
      </c>
      <c r="C985" t="s">
        <v>6</v>
      </c>
      <c r="D985" t="s">
        <v>30</v>
      </c>
      <c r="E985" s="1">
        <v>44252</v>
      </c>
      <c r="F985" s="4">
        <v>12005</v>
      </c>
      <c r="G985">
        <v>700</v>
      </c>
      <c r="H985" s="3">
        <f>_xlfn.XLOOKUP(sales[[#This Row],[Product]],products[Product],products[Cost per box])*sales[[#This Row],[Boxes]]</f>
        <v>2576</v>
      </c>
      <c r="I985" s="4">
        <f>sales[[#This Row],[Revenue]]-sales[[#This Row],[Cost]]</f>
        <v>9429</v>
      </c>
    </row>
    <row r="986" spans="2:9" x14ac:dyDescent="0.25">
      <c r="B986" t="s">
        <v>55</v>
      </c>
      <c r="C986" t="s">
        <v>16</v>
      </c>
      <c r="D986" t="s">
        <v>50</v>
      </c>
      <c r="E986" s="1">
        <v>44252</v>
      </c>
      <c r="F986" s="4">
        <v>3444</v>
      </c>
      <c r="G986">
        <v>138</v>
      </c>
      <c r="H986" s="3">
        <f>_xlfn.XLOOKUP(sales[[#This Row],[Product]],products[Product],products[Cost per box])*sales[[#This Row],[Boxes]]</f>
        <v>1712.58</v>
      </c>
      <c r="I986" s="4">
        <f>sales[[#This Row],[Revenue]]-sales[[#This Row],[Cost]]</f>
        <v>1731.42</v>
      </c>
    </row>
    <row r="987" spans="2:9" x14ac:dyDescent="0.25">
      <c r="B987" t="s">
        <v>5</v>
      </c>
      <c r="C987" t="s">
        <v>6</v>
      </c>
      <c r="D987" t="s">
        <v>19</v>
      </c>
      <c r="E987" s="1">
        <v>44253</v>
      </c>
      <c r="F987" s="4">
        <v>4270</v>
      </c>
      <c r="G987">
        <v>288</v>
      </c>
      <c r="H987" s="3">
        <f>_xlfn.XLOOKUP(sales[[#This Row],[Product]],products[Product],products[Cost per box])*sales[[#This Row],[Boxes]]</f>
        <v>2946.2400000000002</v>
      </c>
      <c r="I987" s="4">
        <f>sales[[#This Row],[Revenue]]-sales[[#This Row],[Cost]]</f>
        <v>1323.7599999999998</v>
      </c>
    </row>
    <row r="988" spans="2:9" x14ac:dyDescent="0.25">
      <c r="B988" t="s">
        <v>32</v>
      </c>
      <c r="C988" t="s">
        <v>9</v>
      </c>
      <c r="D988" t="s">
        <v>47</v>
      </c>
      <c r="E988" s="1">
        <v>44253</v>
      </c>
      <c r="F988" s="4">
        <v>9219</v>
      </c>
      <c r="G988">
        <v>156</v>
      </c>
      <c r="H988" s="3">
        <f>_xlfn.XLOOKUP(sales[[#This Row],[Product]],products[Product],products[Cost per box])*sales[[#This Row],[Boxes]]</f>
        <v>820.56</v>
      </c>
      <c r="I988" s="4">
        <f>sales[[#This Row],[Revenue]]-sales[[#This Row],[Cost]]</f>
        <v>8398.44</v>
      </c>
    </row>
    <row r="989" spans="2:9" x14ac:dyDescent="0.25">
      <c r="B989" t="s">
        <v>10</v>
      </c>
      <c r="C989" t="s">
        <v>11</v>
      </c>
      <c r="D989" t="s">
        <v>44</v>
      </c>
      <c r="E989" s="1">
        <v>44253</v>
      </c>
      <c r="F989" s="4">
        <v>2870</v>
      </c>
      <c r="G989">
        <v>466</v>
      </c>
      <c r="H989" s="3">
        <f>_xlfn.XLOOKUP(sales[[#This Row],[Product]],products[Product],products[Cost per box])*sales[[#This Row],[Boxes]]</f>
        <v>4459.62</v>
      </c>
      <c r="I989" s="4">
        <f>sales[[#This Row],[Revenue]]-sales[[#This Row],[Cost]]</f>
        <v>-1589.62</v>
      </c>
    </row>
    <row r="990" spans="2:9" x14ac:dyDescent="0.25">
      <c r="B990" t="s">
        <v>33</v>
      </c>
      <c r="C990" t="s">
        <v>9</v>
      </c>
      <c r="D990" t="s">
        <v>28</v>
      </c>
      <c r="E990" s="1">
        <v>44253</v>
      </c>
      <c r="F990" s="4">
        <v>4718</v>
      </c>
      <c r="G990">
        <v>347</v>
      </c>
      <c r="H990" s="3">
        <f>_xlfn.XLOOKUP(sales[[#This Row],[Product]],products[Product],products[Cost per box])*sales[[#This Row],[Boxes]]</f>
        <v>957.71999999999991</v>
      </c>
      <c r="I990" s="4">
        <f>sales[[#This Row],[Revenue]]-sales[[#This Row],[Cost]]</f>
        <v>3760.28</v>
      </c>
    </row>
    <row r="991" spans="2:9" x14ac:dyDescent="0.25">
      <c r="B991" t="s">
        <v>41</v>
      </c>
      <c r="C991" t="s">
        <v>9</v>
      </c>
      <c r="D991" t="s">
        <v>36</v>
      </c>
      <c r="E991" s="1">
        <v>44253</v>
      </c>
      <c r="F991" s="4">
        <v>5908</v>
      </c>
      <c r="G991">
        <v>24</v>
      </c>
      <c r="H991" s="3">
        <f>_xlfn.XLOOKUP(sales[[#This Row],[Product]],products[Product],products[Cost per box])*sales[[#This Row],[Boxes]]</f>
        <v>120.96000000000001</v>
      </c>
      <c r="I991" s="4">
        <f>sales[[#This Row],[Revenue]]-sales[[#This Row],[Cost]]</f>
        <v>5787.04</v>
      </c>
    </row>
    <row r="992" spans="2:9" x14ac:dyDescent="0.25">
      <c r="B992" t="s">
        <v>5</v>
      </c>
      <c r="C992" t="s">
        <v>16</v>
      </c>
      <c r="D992" t="s">
        <v>36</v>
      </c>
      <c r="E992" s="1">
        <v>44253</v>
      </c>
      <c r="F992" s="4">
        <v>602</v>
      </c>
      <c r="G992">
        <v>147</v>
      </c>
      <c r="H992" s="3">
        <f>_xlfn.XLOOKUP(sales[[#This Row],[Product]],products[Product],products[Cost per box])*sales[[#This Row],[Boxes]]</f>
        <v>740.88</v>
      </c>
      <c r="I992" s="4">
        <f>sales[[#This Row],[Revenue]]-sales[[#This Row],[Cost]]</f>
        <v>-138.88</v>
      </c>
    </row>
    <row r="993" spans="2:9" x14ac:dyDescent="0.25">
      <c r="B993" t="s">
        <v>18</v>
      </c>
      <c r="C993" t="s">
        <v>6</v>
      </c>
      <c r="D993" t="s">
        <v>42</v>
      </c>
      <c r="E993" s="1">
        <v>44253</v>
      </c>
      <c r="F993" s="4">
        <v>1071</v>
      </c>
      <c r="G993">
        <v>48</v>
      </c>
      <c r="H993" s="3">
        <f>_xlfn.XLOOKUP(sales[[#This Row],[Product]],products[Product],products[Cost per box])*sales[[#This Row],[Boxes]]</f>
        <v>227.52</v>
      </c>
      <c r="I993" s="4">
        <f>sales[[#This Row],[Revenue]]-sales[[#This Row],[Cost]]</f>
        <v>843.48</v>
      </c>
    </row>
    <row r="994" spans="2:9" x14ac:dyDescent="0.25">
      <c r="B994" t="s">
        <v>57</v>
      </c>
      <c r="C994" t="s">
        <v>9</v>
      </c>
      <c r="D994" t="s">
        <v>12</v>
      </c>
      <c r="E994" s="1">
        <v>44253</v>
      </c>
      <c r="F994" s="4">
        <v>11361</v>
      </c>
      <c r="G994">
        <v>669</v>
      </c>
      <c r="H994" s="3">
        <f>_xlfn.XLOOKUP(sales[[#This Row],[Product]],products[Product],products[Cost per box])*sales[[#This Row],[Boxes]]</f>
        <v>5639.67</v>
      </c>
      <c r="I994" s="4">
        <f>sales[[#This Row],[Revenue]]-sales[[#This Row],[Cost]]</f>
        <v>5721.33</v>
      </c>
    </row>
    <row r="995" spans="2:9" x14ac:dyDescent="0.25">
      <c r="B995" t="s">
        <v>32</v>
      </c>
      <c r="C995" t="s">
        <v>21</v>
      </c>
      <c r="D995" t="s">
        <v>26</v>
      </c>
      <c r="E995" s="1">
        <v>44253</v>
      </c>
      <c r="F995" s="4">
        <v>5635</v>
      </c>
      <c r="G995">
        <v>434</v>
      </c>
      <c r="H995" s="3">
        <f>_xlfn.XLOOKUP(sales[[#This Row],[Product]],products[Product],products[Cost per box])*sales[[#This Row],[Boxes]]</f>
        <v>2790.62</v>
      </c>
      <c r="I995" s="4">
        <f>sales[[#This Row],[Revenue]]-sales[[#This Row],[Cost]]</f>
        <v>2844.38</v>
      </c>
    </row>
    <row r="996" spans="2:9" x14ac:dyDescent="0.25">
      <c r="B996" t="s">
        <v>5</v>
      </c>
      <c r="C996" t="s">
        <v>16</v>
      </c>
      <c r="D996" t="s">
        <v>30</v>
      </c>
      <c r="E996" s="1">
        <v>44253</v>
      </c>
      <c r="F996" s="4">
        <v>11445</v>
      </c>
      <c r="G996">
        <v>910</v>
      </c>
      <c r="H996" s="3">
        <f>_xlfn.XLOOKUP(sales[[#This Row],[Product]],products[Product],products[Cost per box])*sales[[#This Row],[Boxes]]</f>
        <v>3348.8</v>
      </c>
      <c r="I996" s="4">
        <f>sales[[#This Row],[Revenue]]-sales[[#This Row],[Cost]]</f>
        <v>8096.2</v>
      </c>
    </row>
    <row r="997" spans="2:9" x14ac:dyDescent="0.25">
      <c r="B997" t="s">
        <v>18</v>
      </c>
      <c r="C997" t="s">
        <v>27</v>
      </c>
      <c r="D997" t="s">
        <v>35</v>
      </c>
      <c r="E997" s="1">
        <v>44253</v>
      </c>
      <c r="F997" s="4">
        <v>1925</v>
      </c>
      <c r="G997">
        <v>214</v>
      </c>
      <c r="H997" s="3">
        <f>_xlfn.XLOOKUP(sales[[#This Row],[Product]],products[Product],products[Cost per box])*sales[[#This Row],[Boxes]]</f>
        <v>567.1</v>
      </c>
      <c r="I997" s="4">
        <f>sales[[#This Row],[Revenue]]-sales[[#This Row],[Cost]]</f>
        <v>1357.9</v>
      </c>
    </row>
    <row r="998" spans="2:9" x14ac:dyDescent="0.25">
      <c r="B998" t="s">
        <v>29</v>
      </c>
      <c r="C998" t="s">
        <v>11</v>
      </c>
      <c r="D998" t="s">
        <v>35</v>
      </c>
      <c r="E998" s="1">
        <v>44253</v>
      </c>
      <c r="F998" s="4">
        <v>630</v>
      </c>
      <c r="G998">
        <v>63</v>
      </c>
      <c r="H998" s="3">
        <f>_xlfn.XLOOKUP(sales[[#This Row],[Product]],products[Product],products[Cost per box])*sales[[#This Row],[Boxes]]</f>
        <v>166.95</v>
      </c>
      <c r="I998" s="4">
        <f>sales[[#This Row],[Revenue]]-sales[[#This Row],[Cost]]</f>
        <v>463.05</v>
      </c>
    </row>
    <row r="999" spans="2:9" x14ac:dyDescent="0.25">
      <c r="B999" t="s">
        <v>55</v>
      </c>
      <c r="C999" t="s">
        <v>9</v>
      </c>
      <c r="D999" t="s">
        <v>47</v>
      </c>
      <c r="E999" s="1">
        <v>44253</v>
      </c>
      <c r="F999" s="4">
        <v>10836</v>
      </c>
      <c r="G999">
        <v>452</v>
      </c>
      <c r="H999" s="3">
        <f>_xlfn.XLOOKUP(sales[[#This Row],[Product]],products[Product],products[Cost per box])*sales[[#This Row],[Boxes]]</f>
        <v>2377.52</v>
      </c>
      <c r="I999" s="4">
        <f>sales[[#This Row],[Revenue]]-sales[[#This Row],[Cost]]</f>
        <v>8458.48</v>
      </c>
    </row>
    <row r="1000" spans="2:9" x14ac:dyDescent="0.25">
      <c r="B1000" t="s">
        <v>37</v>
      </c>
      <c r="C1000" t="s">
        <v>11</v>
      </c>
      <c r="D1000" t="s">
        <v>28</v>
      </c>
      <c r="E1000" s="1">
        <v>44253</v>
      </c>
      <c r="F1000" s="4">
        <v>7798</v>
      </c>
      <c r="G1000">
        <v>488</v>
      </c>
      <c r="H1000" s="3">
        <f>_xlfn.XLOOKUP(sales[[#This Row],[Product]],products[Product],products[Cost per box])*sales[[#This Row],[Boxes]]</f>
        <v>1346.8799999999999</v>
      </c>
      <c r="I1000" s="4">
        <f>sales[[#This Row],[Revenue]]-sales[[#This Row],[Cost]]</f>
        <v>6451.12</v>
      </c>
    </row>
    <row r="1001" spans="2:9" x14ac:dyDescent="0.25">
      <c r="B1001" t="s">
        <v>55</v>
      </c>
      <c r="C1001" t="s">
        <v>11</v>
      </c>
      <c r="D1001" t="s">
        <v>50</v>
      </c>
      <c r="E1001" s="1">
        <v>44253</v>
      </c>
      <c r="F1001" s="4">
        <v>2226</v>
      </c>
      <c r="G1001">
        <v>106</v>
      </c>
      <c r="H1001" s="3">
        <f>_xlfn.XLOOKUP(sales[[#This Row],[Product]],products[Product],products[Cost per box])*sales[[#This Row],[Boxes]]</f>
        <v>1315.46</v>
      </c>
      <c r="I1001" s="4">
        <f>sales[[#This Row],[Revenue]]-sales[[#This Row],[Cost]]</f>
        <v>910.54</v>
      </c>
    </row>
    <row r="1002" spans="2:9" x14ac:dyDescent="0.25">
      <c r="B1002" t="s">
        <v>34</v>
      </c>
      <c r="C1002" t="s">
        <v>6</v>
      </c>
      <c r="D1002" t="s">
        <v>45</v>
      </c>
      <c r="E1002" s="1">
        <v>44253</v>
      </c>
      <c r="F1002" s="4">
        <v>2849</v>
      </c>
      <c r="G1002">
        <v>179</v>
      </c>
      <c r="H1002" s="3">
        <f>_xlfn.XLOOKUP(sales[[#This Row],[Product]],products[Product],products[Cost per box])*sales[[#This Row],[Boxes]]</f>
        <v>1383.67</v>
      </c>
      <c r="I1002" s="4">
        <f>sales[[#This Row],[Revenue]]-sales[[#This Row],[Cost]]</f>
        <v>1465.33</v>
      </c>
    </row>
    <row r="1003" spans="2:9" x14ac:dyDescent="0.25">
      <c r="B1003" t="s">
        <v>51</v>
      </c>
      <c r="C1003" t="s">
        <v>21</v>
      </c>
      <c r="D1003" t="s">
        <v>14</v>
      </c>
      <c r="E1003" s="1">
        <v>44253</v>
      </c>
      <c r="F1003" s="4">
        <v>7182</v>
      </c>
      <c r="G1003">
        <v>313</v>
      </c>
      <c r="H1003" s="3">
        <f>_xlfn.XLOOKUP(sales[[#This Row],[Product]],products[Product],products[Cost per box])*sales[[#This Row],[Boxes]]</f>
        <v>1975.03</v>
      </c>
      <c r="I1003" s="4">
        <f>sales[[#This Row],[Revenue]]-sales[[#This Row],[Cost]]</f>
        <v>5206.97</v>
      </c>
    </row>
    <row r="1004" spans="2:9" x14ac:dyDescent="0.25">
      <c r="B1004" t="s">
        <v>5</v>
      </c>
      <c r="C1004" t="s">
        <v>16</v>
      </c>
      <c r="D1004" t="s">
        <v>44</v>
      </c>
      <c r="E1004" s="1">
        <v>44253</v>
      </c>
      <c r="F1004" s="4">
        <v>6020</v>
      </c>
      <c r="G1004">
        <v>215</v>
      </c>
      <c r="H1004" s="3">
        <f>_xlfn.XLOOKUP(sales[[#This Row],[Product]],products[Product],products[Cost per box])*sales[[#This Row],[Boxes]]</f>
        <v>2057.5500000000002</v>
      </c>
      <c r="I1004" s="4">
        <f>sales[[#This Row],[Revenue]]-sales[[#This Row],[Cost]]</f>
        <v>3962.45</v>
      </c>
    </row>
    <row r="1005" spans="2:9" x14ac:dyDescent="0.25">
      <c r="B1005" t="s">
        <v>51</v>
      </c>
      <c r="C1005" t="s">
        <v>9</v>
      </c>
      <c r="D1005" t="s">
        <v>28</v>
      </c>
      <c r="E1005" s="1">
        <v>44253</v>
      </c>
      <c r="F1005" s="4">
        <v>6153</v>
      </c>
      <c r="G1005">
        <v>513</v>
      </c>
      <c r="H1005" s="3">
        <f>_xlfn.XLOOKUP(sales[[#This Row],[Product]],products[Product],products[Cost per box])*sales[[#This Row],[Boxes]]</f>
        <v>1415.8799999999999</v>
      </c>
      <c r="I1005" s="4">
        <f>sales[[#This Row],[Revenue]]-sales[[#This Row],[Cost]]</f>
        <v>4737.12</v>
      </c>
    </row>
    <row r="1006" spans="2:9" x14ac:dyDescent="0.25">
      <c r="B1006" t="s">
        <v>34</v>
      </c>
      <c r="C1006" t="s">
        <v>16</v>
      </c>
      <c r="D1006" t="s">
        <v>12</v>
      </c>
      <c r="E1006" s="1">
        <v>44253</v>
      </c>
      <c r="F1006" s="4">
        <v>833</v>
      </c>
      <c r="G1006">
        <v>49</v>
      </c>
      <c r="H1006" s="3">
        <f>_xlfn.XLOOKUP(sales[[#This Row],[Product]],products[Product],products[Cost per box])*sales[[#This Row],[Boxes]]</f>
        <v>413.07</v>
      </c>
      <c r="I1006" s="4">
        <f>sales[[#This Row],[Revenue]]-sales[[#This Row],[Cost]]</f>
        <v>419.93</v>
      </c>
    </row>
    <row r="1007" spans="2:9" x14ac:dyDescent="0.25">
      <c r="B1007" t="s">
        <v>8</v>
      </c>
      <c r="C1007" t="s">
        <v>27</v>
      </c>
      <c r="D1007" t="s">
        <v>47</v>
      </c>
      <c r="E1007" s="1">
        <v>44256</v>
      </c>
      <c r="F1007" s="4">
        <v>6181</v>
      </c>
      <c r="G1007">
        <v>425</v>
      </c>
      <c r="H1007" s="3">
        <f>_xlfn.XLOOKUP(sales[[#This Row],[Product]],products[Product],products[Cost per box])*sales[[#This Row],[Boxes]]</f>
        <v>2235.5</v>
      </c>
      <c r="I1007" s="4">
        <f>sales[[#This Row],[Revenue]]-sales[[#This Row],[Cost]]</f>
        <v>3945.5</v>
      </c>
    </row>
    <row r="1008" spans="2:9" x14ac:dyDescent="0.25">
      <c r="B1008" t="s">
        <v>15</v>
      </c>
      <c r="C1008" t="s">
        <v>16</v>
      </c>
      <c r="D1008" t="s">
        <v>26</v>
      </c>
      <c r="E1008" s="1">
        <v>44256</v>
      </c>
      <c r="F1008" s="4">
        <v>2639</v>
      </c>
      <c r="G1008">
        <v>634</v>
      </c>
      <c r="H1008" s="3">
        <f>_xlfn.XLOOKUP(sales[[#This Row],[Product]],products[Product],products[Cost per box])*sales[[#This Row],[Boxes]]</f>
        <v>4076.62</v>
      </c>
      <c r="I1008" s="4">
        <f>sales[[#This Row],[Revenue]]-sales[[#This Row],[Cost]]</f>
        <v>-1437.62</v>
      </c>
    </row>
    <row r="1009" spans="2:9" x14ac:dyDescent="0.25">
      <c r="B1009" t="s">
        <v>39</v>
      </c>
      <c r="C1009" t="s">
        <v>11</v>
      </c>
      <c r="D1009" t="s">
        <v>28</v>
      </c>
      <c r="E1009" s="1">
        <v>44256</v>
      </c>
      <c r="F1009" s="4">
        <v>6804</v>
      </c>
      <c r="G1009">
        <v>35</v>
      </c>
      <c r="H1009" s="3">
        <f>_xlfn.XLOOKUP(sales[[#This Row],[Product]],products[Product],products[Cost per box])*sales[[#This Row],[Boxes]]</f>
        <v>96.6</v>
      </c>
      <c r="I1009" s="4">
        <f>sales[[#This Row],[Revenue]]-sales[[#This Row],[Cost]]</f>
        <v>6707.4</v>
      </c>
    </row>
    <row r="1010" spans="2:9" x14ac:dyDescent="0.25">
      <c r="B1010" t="s">
        <v>37</v>
      </c>
      <c r="C1010" t="s">
        <v>11</v>
      </c>
      <c r="D1010" t="s">
        <v>14</v>
      </c>
      <c r="E1010" s="1">
        <v>44256</v>
      </c>
      <c r="F1010" s="4">
        <v>1855</v>
      </c>
      <c r="G1010">
        <v>230</v>
      </c>
      <c r="H1010" s="3">
        <f>_xlfn.XLOOKUP(sales[[#This Row],[Product]],products[Product],products[Cost per box])*sales[[#This Row],[Boxes]]</f>
        <v>1451.3</v>
      </c>
      <c r="I1010" s="4">
        <f>sales[[#This Row],[Revenue]]-sales[[#This Row],[Cost]]</f>
        <v>403.70000000000005</v>
      </c>
    </row>
    <row r="1011" spans="2:9" x14ac:dyDescent="0.25">
      <c r="B1011" t="s">
        <v>13</v>
      </c>
      <c r="C1011" t="s">
        <v>16</v>
      </c>
      <c r="D1011" t="s">
        <v>47</v>
      </c>
      <c r="E1011" s="1">
        <v>44256</v>
      </c>
      <c r="F1011" s="4">
        <v>483</v>
      </c>
      <c r="G1011">
        <v>129</v>
      </c>
      <c r="H1011" s="3">
        <f>_xlfn.XLOOKUP(sales[[#This Row],[Product]],products[Product],products[Cost per box])*sales[[#This Row],[Boxes]]</f>
        <v>678.54</v>
      </c>
      <c r="I1011" s="4">
        <f>sales[[#This Row],[Revenue]]-sales[[#This Row],[Cost]]</f>
        <v>-195.53999999999996</v>
      </c>
    </row>
    <row r="1012" spans="2:9" x14ac:dyDescent="0.25">
      <c r="B1012" t="s">
        <v>23</v>
      </c>
      <c r="C1012" t="s">
        <v>11</v>
      </c>
      <c r="D1012" t="s">
        <v>44</v>
      </c>
      <c r="E1012" s="1">
        <v>44256</v>
      </c>
      <c r="F1012" s="4">
        <v>3346</v>
      </c>
      <c r="G1012">
        <v>7</v>
      </c>
      <c r="H1012" s="3">
        <f>_xlfn.XLOOKUP(sales[[#This Row],[Product]],products[Product],products[Cost per box])*sales[[#This Row],[Boxes]]</f>
        <v>66.990000000000009</v>
      </c>
      <c r="I1012" s="4">
        <f>sales[[#This Row],[Revenue]]-sales[[#This Row],[Cost]]</f>
        <v>3279.01</v>
      </c>
    </row>
    <row r="1013" spans="2:9" x14ac:dyDescent="0.25">
      <c r="B1013" t="s">
        <v>34</v>
      </c>
      <c r="C1013" t="s">
        <v>6</v>
      </c>
      <c r="D1013" t="s">
        <v>12</v>
      </c>
      <c r="E1013" s="1">
        <v>44256</v>
      </c>
      <c r="F1013" s="4">
        <v>9639</v>
      </c>
      <c r="G1013">
        <v>65</v>
      </c>
      <c r="H1013" s="3">
        <f>_xlfn.XLOOKUP(sales[[#This Row],[Product]],products[Product],products[Cost per box])*sales[[#This Row],[Boxes]]</f>
        <v>547.94999999999993</v>
      </c>
      <c r="I1013" s="4">
        <f>sales[[#This Row],[Revenue]]-sales[[#This Row],[Cost]]</f>
        <v>9091.0499999999993</v>
      </c>
    </row>
    <row r="1014" spans="2:9" x14ac:dyDescent="0.25">
      <c r="B1014" t="s">
        <v>15</v>
      </c>
      <c r="C1014" t="s">
        <v>11</v>
      </c>
      <c r="D1014" t="s">
        <v>43</v>
      </c>
      <c r="E1014" s="1">
        <v>44256</v>
      </c>
      <c r="F1014" s="4">
        <v>987</v>
      </c>
      <c r="G1014">
        <v>675</v>
      </c>
      <c r="H1014" s="3">
        <f>_xlfn.XLOOKUP(sales[[#This Row],[Product]],products[Product],products[Cost per box])*sales[[#This Row],[Boxes]]</f>
        <v>2598.75</v>
      </c>
      <c r="I1014" s="4">
        <f>sales[[#This Row],[Revenue]]-sales[[#This Row],[Cost]]</f>
        <v>-1611.75</v>
      </c>
    </row>
    <row r="1015" spans="2:9" x14ac:dyDescent="0.25">
      <c r="B1015" t="s">
        <v>5</v>
      </c>
      <c r="C1015" t="s">
        <v>9</v>
      </c>
      <c r="D1015" t="s">
        <v>26</v>
      </c>
      <c r="E1015" s="1">
        <v>44256</v>
      </c>
      <c r="F1015" s="4">
        <v>2688</v>
      </c>
      <c r="G1015">
        <v>210</v>
      </c>
      <c r="H1015" s="3">
        <f>_xlfn.XLOOKUP(sales[[#This Row],[Product]],products[Product],products[Cost per box])*sales[[#This Row],[Boxes]]</f>
        <v>1350.3</v>
      </c>
      <c r="I1015" s="4">
        <f>sales[[#This Row],[Revenue]]-sales[[#This Row],[Cost]]</f>
        <v>1337.7</v>
      </c>
    </row>
    <row r="1016" spans="2:9" x14ac:dyDescent="0.25">
      <c r="B1016" t="s">
        <v>20</v>
      </c>
      <c r="C1016" t="s">
        <v>16</v>
      </c>
      <c r="D1016" t="s">
        <v>47</v>
      </c>
      <c r="E1016" s="1">
        <v>44256</v>
      </c>
      <c r="F1016" s="4">
        <v>707</v>
      </c>
      <c r="G1016">
        <v>553</v>
      </c>
      <c r="H1016" s="3">
        <f>_xlfn.XLOOKUP(sales[[#This Row],[Product]],products[Product],products[Cost per box])*sales[[#This Row],[Boxes]]</f>
        <v>2908.7799999999997</v>
      </c>
      <c r="I1016" s="4">
        <f>sales[[#This Row],[Revenue]]-sales[[#This Row],[Cost]]</f>
        <v>-2201.7799999999997</v>
      </c>
    </row>
    <row r="1017" spans="2:9" x14ac:dyDescent="0.25">
      <c r="B1017" t="s">
        <v>29</v>
      </c>
      <c r="C1017" t="s">
        <v>11</v>
      </c>
      <c r="D1017" t="s">
        <v>30</v>
      </c>
      <c r="E1017" s="1">
        <v>44256</v>
      </c>
      <c r="F1017" s="4">
        <v>4921</v>
      </c>
      <c r="G1017">
        <v>144</v>
      </c>
      <c r="H1017" s="3">
        <f>_xlfn.XLOOKUP(sales[[#This Row],[Product]],products[Product],products[Cost per box])*sales[[#This Row],[Boxes]]</f>
        <v>529.92000000000007</v>
      </c>
      <c r="I1017" s="4">
        <f>sales[[#This Row],[Revenue]]-sales[[#This Row],[Cost]]</f>
        <v>4391.08</v>
      </c>
    </row>
    <row r="1018" spans="2:9" x14ac:dyDescent="0.25">
      <c r="B1018" t="s">
        <v>13</v>
      </c>
      <c r="C1018" t="s">
        <v>21</v>
      </c>
      <c r="D1018" t="s">
        <v>30</v>
      </c>
      <c r="E1018" s="1">
        <v>44256</v>
      </c>
      <c r="F1018" s="4">
        <v>1085</v>
      </c>
      <c r="G1018">
        <v>246</v>
      </c>
      <c r="H1018" s="3">
        <f>_xlfn.XLOOKUP(sales[[#This Row],[Product]],products[Product],products[Cost per box])*sales[[#This Row],[Boxes]]</f>
        <v>905.28000000000009</v>
      </c>
      <c r="I1018" s="4">
        <f>sales[[#This Row],[Revenue]]-sales[[#This Row],[Cost]]</f>
        <v>179.71999999999991</v>
      </c>
    </row>
    <row r="1019" spans="2:9" x14ac:dyDescent="0.25">
      <c r="B1019" t="s">
        <v>20</v>
      </c>
      <c r="C1019" t="s">
        <v>16</v>
      </c>
      <c r="D1019" t="s">
        <v>30</v>
      </c>
      <c r="E1019" s="1">
        <v>44256</v>
      </c>
      <c r="F1019" s="4">
        <v>5187</v>
      </c>
      <c r="G1019">
        <v>40</v>
      </c>
      <c r="H1019" s="3">
        <f>_xlfn.XLOOKUP(sales[[#This Row],[Product]],products[Product],products[Cost per box])*sales[[#This Row],[Boxes]]</f>
        <v>147.20000000000002</v>
      </c>
      <c r="I1019" s="4">
        <f>sales[[#This Row],[Revenue]]-sales[[#This Row],[Cost]]</f>
        <v>5039.8</v>
      </c>
    </row>
    <row r="1020" spans="2:9" x14ac:dyDescent="0.25">
      <c r="B1020" t="s">
        <v>29</v>
      </c>
      <c r="C1020" t="s">
        <v>27</v>
      </c>
      <c r="D1020" t="s">
        <v>28</v>
      </c>
      <c r="E1020" s="1">
        <v>44256</v>
      </c>
      <c r="F1020" s="4">
        <v>12684</v>
      </c>
      <c r="G1020">
        <v>62</v>
      </c>
      <c r="H1020" s="3">
        <f>_xlfn.XLOOKUP(sales[[#This Row],[Product]],products[Product],products[Cost per box])*sales[[#This Row],[Boxes]]</f>
        <v>171.11999999999998</v>
      </c>
      <c r="I1020" s="4">
        <f>sales[[#This Row],[Revenue]]-sales[[#This Row],[Cost]]</f>
        <v>12512.88</v>
      </c>
    </row>
    <row r="1021" spans="2:9" x14ac:dyDescent="0.25">
      <c r="B1021" t="s">
        <v>10</v>
      </c>
      <c r="C1021" t="s">
        <v>11</v>
      </c>
      <c r="D1021" t="s">
        <v>45</v>
      </c>
      <c r="E1021" s="1">
        <v>44256</v>
      </c>
      <c r="F1021" s="4">
        <v>10073</v>
      </c>
      <c r="G1021">
        <v>286</v>
      </c>
      <c r="H1021" s="3">
        <f>_xlfn.XLOOKUP(sales[[#This Row],[Product]],products[Product],products[Cost per box])*sales[[#This Row],[Boxes]]</f>
        <v>2210.7800000000002</v>
      </c>
      <c r="I1021" s="4">
        <f>sales[[#This Row],[Revenue]]-sales[[#This Row],[Cost]]</f>
        <v>7862.2199999999993</v>
      </c>
    </row>
    <row r="1022" spans="2:9" x14ac:dyDescent="0.25">
      <c r="B1022" t="s">
        <v>10</v>
      </c>
      <c r="C1022" t="s">
        <v>9</v>
      </c>
      <c r="D1022" t="s">
        <v>17</v>
      </c>
      <c r="E1022" s="1">
        <v>44256</v>
      </c>
      <c r="F1022" s="4">
        <v>4459</v>
      </c>
      <c r="G1022">
        <v>69</v>
      </c>
      <c r="H1022" s="3">
        <f>_xlfn.XLOOKUP(sales[[#This Row],[Product]],products[Product],products[Cost per box])*sales[[#This Row],[Boxes]]</f>
        <v>469.2</v>
      </c>
      <c r="I1022" s="4">
        <f>sales[[#This Row],[Revenue]]-sales[[#This Row],[Cost]]</f>
        <v>3989.8</v>
      </c>
    </row>
    <row r="1023" spans="2:9" x14ac:dyDescent="0.25">
      <c r="B1023" t="s">
        <v>51</v>
      </c>
      <c r="C1023" t="s">
        <v>27</v>
      </c>
      <c r="D1023" t="s">
        <v>19</v>
      </c>
      <c r="E1023" s="1">
        <v>44256</v>
      </c>
      <c r="F1023" s="4">
        <v>35</v>
      </c>
      <c r="G1023">
        <v>214</v>
      </c>
      <c r="H1023" s="3">
        <f>_xlfn.XLOOKUP(sales[[#This Row],[Product]],products[Product],products[Cost per box])*sales[[#This Row],[Boxes]]</f>
        <v>2189.2200000000003</v>
      </c>
      <c r="I1023" s="4">
        <f>sales[[#This Row],[Revenue]]-sales[[#This Row],[Cost]]</f>
        <v>-2154.2200000000003</v>
      </c>
    </row>
    <row r="1024" spans="2:9" x14ac:dyDescent="0.25">
      <c r="B1024" t="s">
        <v>10</v>
      </c>
      <c r="C1024" t="s">
        <v>16</v>
      </c>
      <c r="D1024" t="s">
        <v>17</v>
      </c>
      <c r="E1024" s="1">
        <v>44256</v>
      </c>
      <c r="F1024" s="4">
        <v>4515</v>
      </c>
      <c r="G1024">
        <v>359</v>
      </c>
      <c r="H1024" s="3">
        <f>_xlfn.XLOOKUP(sales[[#This Row],[Product]],products[Product],products[Cost per box])*sales[[#This Row],[Boxes]]</f>
        <v>2441.1999999999998</v>
      </c>
      <c r="I1024" s="4">
        <f>sales[[#This Row],[Revenue]]-sales[[#This Row],[Cost]]</f>
        <v>2073.8000000000002</v>
      </c>
    </row>
    <row r="1025" spans="2:9" x14ac:dyDescent="0.25">
      <c r="B1025" t="s">
        <v>20</v>
      </c>
      <c r="C1025" t="s">
        <v>21</v>
      </c>
      <c r="D1025" t="s">
        <v>12</v>
      </c>
      <c r="E1025" s="1">
        <v>44256</v>
      </c>
      <c r="F1025" s="4">
        <v>1764</v>
      </c>
      <c r="G1025">
        <v>35</v>
      </c>
      <c r="H1025" s="3">
        <f>_xlfn.XLOOKUP(sales[[#This Row],[Product]],products[Product],products[Cost per box])*sales[[#This Row],[Boxes]]</f>
        <v>295.05</v>
      </c>
      <c r="I1025" s="4">
        <f>sales[[#This Row],[Revenue]]-sales[[#This Row],[Cost]]</f>
        <v>1468.95</v>
      </c>
    </row>
    <row r="1026" spans="2:9" x14ac:dyDescent="0.25">
      <c r="B1026" t="s">
        <v>46</v>
      </c>
      <c r="C1026" t="s">
        <v>16</v>
      </c>
      <c r="D1026" t="s">
        <v>19</v>
      </c>
      <c r="E1026" s="1">
        <v>44256</v>
      </c>
      <c r="F1026" s="4">
        <v>4312</v>
      </c>
      <c r="G1026">
        <v>131</v>
      </c>
      <c r="H1026" s="3">
        <f>_xlfn.XLOOKUP(sales[[#This Row],[Product]],products[Product],products[Cost per box])*sales[[#This Row],[Boxes]]</f>
        <v>1340.13</v>
      </c>
      <c r="I1026" s="4">
        <f>sales[[#This Row],[Revenue]]-sales[[#This Row],[Cost]]</f>
        <v>2971.87</v>
      </c>
    </row>
    <row r="1027" spans="2:9" x14ac:dyDescent="0.25">
      <c r="B1027" t="s">
        <v>37</v>
      </c>
      <c r="C1027" t="s">
        <v>11</v>
      </c>
      <c r="D1027" t="s">
        <v>47</v>
      </c>
      <c r="E1027" s="1">
        <v>44256</v>
      </c>
      <c r="F1027" s="4">
        <v>3605</v>
      </c>
      <c r="G1027">
        <v>565</v>
      </c>
      <c r="H1027" s="3">
        <f>_xlfn.XLOOKUP(sales[[#This Row],[Product]],products[Product],products[Cost per box])*sales[[#This Row],[Boxes]]</f>
        <v>2971.9</v>
      </c>
      <c r="I1027" s="4">
        <f>sales[[#This Row],[Revenue]]-sales[[#This Row],[Cost]]</f>
        <v>633.09999999999991</v>
      </c>
    </row>
    <row r="1028" spans="2:9" x14ac:dyDescent="0.25">
      <c r="B1028" t="s">
        <v>8</v>
      </c>
      <c r="C1028" t="s">
        <v>16</v>
      </c>
      <c r="D1028" t="s">
        <v>36</v>
      </c>
      <c r="E1028" s="1">
        <v>44256</v>
      </c>
      <c r="F1028" s="4">
        <v>7658</v>
      </c>
      <c r="G1028">
        <v>212</v>
      </c>
      <c r="H1028" s="3">
        <f>_xlfn.XLOOKUP(sales[[#This Row],[Product]],products[Product],products[Cost per box])*sales[[#This Row],[Boxes]]</f>
        <v>1068.48</v>
      </c>
      <c r="I1028" s="4">
        <f>sales[[#This Row],[Revenue]]-sales[[#This Row],[Cost]]</f>
        <v>6589.52</v>
      </c>
    </row>
    <row r="1029" spans="2:9" x14ac:dyDescent="0.25">
      <c r="B1029" t="s">
        <v>37</v>
      </c>
      <c r="C1029" t="s">
        <v>27</v>
      </c>
      <c r="D1029" t="s">
        <v>38</v>
      </c>
      <c r="E1029" s="1">
        <v>44256</v>
      </c>
      <c r="F1029" s="4">
        <v>4662</v>
      </c>
      <c r="G1029">
        <v>467</v>
      </c>
      <c r="H1029" s="3">
        <f>_xlfn.XLOOKUP(sales[[#This Row],[Product]],products[Product],products[Cost per box])*sales[[#This Row],[Boxes]]</f>
        <v>4641.9799999999996</v>
      </c>
      <c r="I1029" s="4">
        <f>sales[[#This Row],[Revenue]]-sales[[#This Row],[Cost]]</f>
        <v>20.020000000000437</v>
      </c>
    </row>
    <row r="1030" spans="2:9" x14ac:dyDescent="0.25">
      <c r="B1030" t="s">
        <v>41</v>
      </c>
      <c r="C1030" t="s">
        <v>16</v>
      </c>
      <c r="D1030" t="s">
        <v>45</v>
      </c>
      <c r="E1030" s="1">
        <v>44256</v>
      </c>
      <c r="F1030" s="4">
        <v>679</v>
      </c>
      <c r="G1030">
        <v>29</v>
      </c>
      <c r="H1030" s="3">
        <f>_xlfn.XLOOKUP(sales[[#This Row],[Product]],products[Product],products[Cost per box])*sales[[#This Row],[Boxes]]</f>
        <v>224.17000000000002</v>
      </c>
      <c r="I1030" s="4">
        <f>sales[[#This Row],[Revenue]]-sales[[#This Row],[Cost]]</f>
        <v>454.83</v>
      </c>
    </row>
    <row r="1031" spans="2:9" x14ac:dyDescent="0.25">
      <c r="B1031" t="s">
        <v>29</v>
      </c>
      <c r="C1031" t="s">
        <v>27</v>
      </c>
      <c r="D1031" t="s">
        <v>44</v>
      </c>
      <c r="E1031" s="1">
        <v>44256</v>
      </c>
      <c r="F1031" s="4">
        <v>7728</v>
      </c>
      <c r="G1031">
        <v>235</v>
      </c>
      <c r="H1031" s="3">
        <f>_xlfn.XLOOKUP(sales[[#This Row],[Product]],products[Product],products[Cost per box])*sales[[#This Row],[Boxes]]</f>
        <v>2248.9500000000003</v>
      </c>
      <c r="I1031" s="4">
        <f>sales[[#This Row],[Revenue]]-sales[[#This Row],[Cost]]</f>
        <v>5479.0499999999993</v>
      </c>
    </row>
    <row r="1032" spans="2:9" x14ac:dyDescent="0.25">
      <c r="B1032" t="s">
        <v>53</v>
      </c>
      <c r="C1032" t="s">
        <v>11</v>
      </c>
      <c r="D1032" t="s">
        <v>31</v>
      </c>
      <c r="E1032" s="1">
        <v>44256</v>
      </c>
      <c r="F1032" s="4">
        <v>4774</v>
      </c>
      <c r="G1032">
        <v>217</v>
      </c>
      <c r="H1032" s="3">
        <f>_xlfn.XLOOKUP(sales[[#This Row],[Product]],products[Product],products[Cost per box])*sales[[#This Row],[Boxes]]</f>
        <v>1241.24</v>
      </c>
      <c r="I1032" s="4">
        <f>sales[[#This Row],[Revenue]]-sales[[#This Row],[Cost]]</f>
        <v>3532.76</v>
      </c>
    </row>
    <row r="1033" spans="2:9" x14ac:dyDescent="0.25">
      <c r="B1033" t="s">
        <v>10</v>
      </c>
      <c r="C1033" t="s">
        <v>27</v>
      </c>
      <c r="D1033" t="s">
        <v>26</v>
      </c>
      <c r="E1033" s="1">
        <v>44256</v>
      </c>
      <c r="F1033" s="4">
        <v>2807</v>
      </c>
      <c r="G1033">
        <v>562</v>
      </c>
      <c r="H1033" s="3">
        <f>_xlfn.XLOOKUP(sales[[#This Row],[Product]],products[Product],products[Cost per box])*sales[[#This Row],[Boxes]]</f>
        <v>3613.66</v>
      </c>
      <c r="I1033" s="4">
        <f>sales[[#This Row],[Revenue]]-sales[[#This Row],[Cost]]</f>
        <v>-806.65999999999985</v>
      </c>
    </row>
    <row r="1034" spans="2:9" x14ac:dyDescent="0.25">
      <c r="B1034" t="s">
        <v>32</v>
      </c>
      <c r="C1034" t="s">
        <v>16</v>
      </c>
      <c r="D1034" t="s">
        <v>47</v>
      </c>
      <c r="E1034" s="1">
        <v>44256</v>
      </c>
      <c r="F1034" s="4">
        <v>11767</v>
      </c>
      <c r="G1034">
        <v>561</v>
      </c>
      <c r="H1034" s="3">
        <f>_xlfn.XLOOKUP(sales[[#This Row],[Product]],products[Product],products[Cost per box])*sales[[#This Row],[Boxes]]</f>
        <v>2950.8599999999997</v>
      </c>
      <c r="I1034" s="4">
        <f>sales[[#This Row],[Revenue]]-sales[[#This Row],[Cost]]</f>
        <v>8816.14</v>
      </c>
    </row>
    <row r="1035" spans="2:9" x14ac:dyDescent="0.25">
      <c r="B1035" t="s">
        <v>55</v>
      </c>
      <c r="C1035" t="s">
        <v>6</v>
      </c>
      <c r="D1035" t="s">
        <v>44</v>
      </c>
      <c r="E1035" s="1">
        <v>44256</v>
      </c>
      <c r="F1035" s="4">
        <v>6804</v>
      </c>
      <c r="G1035">
        <v>252</v>
      </c>
      <c r="H1035" s="3">
        <f>_xlfn.XLOOKUP(sales[[#This Row],[Product]],products[Product],products[Cost per box])*sales[[#This Row],[Boxes]]</f>
        <v>2411.64</v>
      </c>
      <c r="I1035" s="4">
        <f>sales[[#This Row],[Revenue]]-sales[[#This Row],[Cost]]</f>
        <v>4392.3600000000006</v>
      </c>
    </row>
    <row r="1036" spans="2:9" x14ac:dyDescent="0.25">
      <c r="B1036" t="s">
        <v>41</v>
      </c>
      <c r="C1036" t="s">
        <v>6</v>
      </c>
      <c r="D1036" t="s">
        <v>50</v>
      </c>
      <c r="E1036" s="1">
        <v>44257</v>
      </c>
      <c r="F1036" s="4">
        <v>6020</v>
      </c>
      <c r="G1036">
        <v>115</v>
      </c>
      <c r="H1036" s="3">
        <f>_xlfn.XLOOKUP(sales[[#This Row],[Product]],products[Product],products[Cost per box])*sales[[#This Row],[Boxes]]</f>
        <v>1427.15</v>
      </c>
      <c r="I1036" s="4">
        <f>sales[[#This Row],[Revenue]]-sales[[#This Row],[Cost]]</f>
        <v>4592.8500000000004</v>
      </c>
    </row>
    <row r="1037" spans="2:9" x14ac:dyDescent="0.25">
      <c r="B1037" t="s">
        <v>34</v>
      </c>
      <c r="C1037" t="s">
        <v>21</v>
      </c>
      <c r="D1037" t="s">
        <v>38</v>
      </c>
      <c r="E1037" s="1">
        <v>44257</v>
      </c>
      <c r="F1037" s="4">
        <v>7</v>
      </c>
      <c r="G1037">
        <v>76</v>
      </c>
      <c r="H1037" s="3">
        <f>_xlfn.XLOOKUP(sales[[#This Row],[Product]],products[Product],products[Cost per box])*sales[[#This Row],[Boxes]]</f>
        <v>755.43999999999994</v>
      </c>
      <c r="I1037" s="4">
        <f>sales[[#This Row],[Revenue]]-sales[[#This Row],[Cost]]</f>
        <v>-748.43999999999994</v>
      </c>
    </row>
    <row r="1038" spans="2:9" x14ac:dyDescent="0.25">
      <c r="B1038" t="s">
        <v>20</v>
      </c>
      <c r="C1038" t="s">
        <v>16</v>
      </c>
      <c r="D1038" t="s">
        <v>36</v>
      </c>
      <c r="E1038" s="1">
        <v>44257</v>
      </c>
      <c r="F1038" s="4">
        <v>77</v>
      </c>
      <c r="G1038">
        <v>441</v>
      </c>
      <c r="H1038" s="3">
        <f>_xlfn.XLOOKUP(sales[[#This Row],[Product]],products[Product],products[Cost per box])*sales[[#This Row],[Boxes]]</f>
        <v>2222.64</v>
      </c>
      <c r="I1038" s="4">
        <f>sales[[#This Row],[Revenue]]-sales[[#This Row],[Cost]]</f>
        <v>-2145.64</v>
      </c>
    </row>
    <row r="1039" spans="2:9" x14ac:dyDescent="0.25">
      <c r="B1039" t="s">
        <v>8</v>
      </c>
      <c r="C1039" t="s">
        <v>16</v>
      </c>
      <c r="D1039" t="s">
        <v>45</v>
      </c>
      <c r="E1039" s="1">
        <v>44257</v>
      </c>
      <c r="F1039" s="4">
        <v>2569</v>
      </c>
      <c r="G1039">
        <v>13</v>
      </c>
      <c r="H1039" s="3">
        <f>_xlfn.XLOOKUP(sales[[#This Row],[Product]],products[Product],products[Cost per box])*sales[[#This Row],[Boxes]]</f>
        <v>100.49000000000001</v>
      </c>
      <c r="I1039" s="4">
        <f>sales[[#This Row],[Revenue]]-sales[[#This Row],[Cost]]</f>
        <v>2468.5100000000002</v>
      </c>
    </row>
    <row r="1040" spans="2:9" x14ac:dyDescent="0.25">
      <c r="B1040" t="s">
        <v>41</v>
      </c>
      <c r="C1040" t="s">
        <v>6</v>
      </c>
      <c r="D1040" t="s">
        <v>24</v>
      </c>
      <c r="E1040" s="1">
        <v>44257</v>
      </c>
      <c r="F1040" s="4">
        <v>4249</v>
      </c>
      <c r="G1040">
        <v>121</v>
      </c>
      <c r="H1040" s="3">
        <f>_xlfn.XLOOKUP(sales[[#This Row],[Product]],products[Product],products[Cost per box])*sales[[#This Row],[Boxes]]</f>
        <v>1271.71</v>
      </c>
      <c r="I1040" s="4">
        <f>sales[[#This Row],[Revenue]]-sales[[#This Row],[Cost]]</f>
        <v>2977.29</v>
      </c>
    </row>
    <row r="1041" spans="2:9" x14ac:dyDescent="0.25">
      <c r="B1041" t="s">
        <v>33</v>
      </c>
      <c r="C1041" t="s">
        <v>6</v>
      </c>
      <c r="D1041" t="s">
        <v>30</v>
      </c>
      <c r="E1041" s="1">
        <v>44257</v>
      </c>
      <c r="F1041" s="4">
        <v>2541</v>
      </c>
      <c r="G1041">
        <v>224</v>
      </c>
      <c r="H1041" s="3">
        <f>_xlfn.XLOOKUP(sales[[#This Row],[Product]],products[Product],products[Cost per box])*sales[[#This Row],[Boxes]]</f>
        <v>824.32</v>
      </c>
      <c r="I1041" s="4">
        <f>sales[[#This Row],[Revenue]]-sales[[#This Row],[Cost]]</f>
        <v>1716.6799999999998</v>
      </c>
    </row>
    <row r="1042" spans="2:9" x14ac:dyDescent="0.25">
      <c r="B1042" t="s">
        <v>8</v>
      </c>
      <c r="C1042" t="s">
        <v>27</v>
      </c>
      <c r="D1042" t="s">
        <v>43</v>
      </c>
      <c r="E1042" s="1">
        <v>44257</v>
      </c>
      <c r="F1042" s="4">
        <v>2303</v>
      </c>
      <c r="G1042">
        <v>558</v>
      </c>
      <c r="H1042" s="3">
        <f>_xlfn.XLOOKUP(sales[[#This Row],[Product]],products[Product],products[Cost per box])*sales[[#This Row],[Boxes]]</f>
        <v>2148.3000000000002</v>
      </c>
      <c r="I1042" s="4">
        <f>sales[[#This Row],[Revenue]]-sales[[#This Row],[Cost]]</f>
        <v>154.69999999999982</v>
      </c>
    </row>
    <row r="1043" spans="2:9" x14ac:dyDescent="0.25">
      <c r="B1043" t="s">
        <v>46</v>
      </c>
      <c r="C1043" t="s">
        <v>21</v>
      </c>
      <c r="D1043" t="s">
        <v>22</v>
      </c>
      <c r="E1043" s="1">
        <v>44257</v>
      </c>
      <c r="F1043" s="4">
        <v>11956</v>
      </c>
      <c r="G1043">
        <v>630</v>
      </c>
      <c r="H1043" s="3">
        <f>_xlfn.XLOOKUP(sales[[#This Row],[Product]],products[Product],products[Cost per box])*sales[[#This Row],[Boxes]]</f>
        <v>5178.6000000000004</v>
      </c>
      <c r="I1043" s="4">
        <f>sales[[#This Row],[Revenue]]-sales[[#This Row],[Cost]]</f>
        <v>6777.4</v>
      </c>
    </row>
    <row r="1044" spans="2:9" x14ac:dyDescent="0.25">
      <c r="B1044" t="s">
        <v>29</v>
      </c>
      <c r="C1044" t="s">
        <v>9</v>
      </c>
      <c r="D1044" t="s">
        <v>22</v>
      </c>
      <c r="E1044" s="1">
        <v>44257</v>
      </c>
      <c r="F1044" s="4">
        <v>10094</v>
      </c>
      <c r="G1044">
        <v>337</v>
      </c>
      <c r="H1044" s="3">
        <f>_xlfn.XLOOKUP(sales[[#This Row],[Product]],products[Product],products[Cost per box])*sales[[#This Row],[Boxes]]</f>
        <v>2770.1400000000003</v>
      </c>
      <c r="I1044" s="4">
        <f>sales[[#This Row],[Revenue]]-sales[[#This Row],[Cost]]</f>
        <v>7323.86</v>
      </c>
    </row>
    <row r="1045" spans="2:9" x14ac:dyDescent="0.25">
      <c r="B1045" t="s">
        <v>56</v>
      </c>
      <c r="C1045" t="s">
        <v>9</v>
      </c>
      <c r="D1045" t="s">
        <v>47</v>
      </c>
      <c r="E1045" s="1">
        <v>44257</v>
      </c>
      <c r="F1045" s="4">
        <v>3577</v>
      </c>
      <c r="G1045">
        <v>179</v>
      </c>
      <c r="H1045" s="3">
        <f>_xlfn.XLOOKUP(sales[[#This Row],[Product]],products[Product],products[Cost per box])*sales[[#This Row],[Boxes]]</f>
        <v>941.54</v>
      </c>
      <c r="I1045" s="4">
        <f>sales[[#This Row],[Revenue]]-sales[[#This Row],[Cost]]</f>
        <v>2635.46</v>
      </c>
    </row>
    <row r="1046" spans="2:9" x14ac:dyDescent="0.25">
      <c r="B1046" t="s">
        <v>18</v>
      </c>
      <c r="C1046" t="s">
        <v>21</v>
      </c>
      <c r="D1046" t="s">
        <v>14</v>
      </c>
      <c r="E1046" s="1">
        <v>44257</v>
      </c>
      <c r="F1046" s="4">
        <v>8470</v>
      </c>
      <c r="G1046">
        <v>385</v>
      </c>
      <c r="H1046" s="3">
        <f>_xlfn.XLOOKUP(sales[[#This Row],[Product]],products[Product],products[Cost per box])*sales[[#This Row],[Boxes]]</f>
        <v>2429.35</v>
      </c>
      <c r="I1046" s="4">
        <f>sales[[#This Row],[Revenue]]-sales[[#This Row],[Cost]]</f>
        <v>6040.65</v>
      </c>
    </row>
    <row r="1047" spans="2:9" x14ac:dyDescent="0.25">
      <c r="B1047" t="s">
        <v>32</v>
      </c>
      <c r="C1047" t="s">
        <v>11</v>
      </c>
      <c r="D1047" t="s">
        <v>44</v>
      </c>
      <c r="E1047" s="1">
        <v>44257</v>
      </c>
      <c r="F1047" s="4">
        <v>3829</v>
      </c>
      <c r="G1047">
        <v>160</v>
      </c>
      <c r="H1047" s="3">
        <f>_xlfn.XLOOKUP(sales[[#This Row],[Product]],products[Product],products[Cost per box])*sales[[#This Row],[Boxes]]</f>
        <v>1531.2</v>
      </c>
      <c r="I1047" s="4">
        <f>sales[[#This Row],[Revenue]]-sales[[#This Row],[Cost]]</f>
        <v>2297.8000000000002</v>
      </c>
    </row>
    <row r="1048" spans="2:9" x14ac:dyDescent="0.25">
      <c r="B1048" t="s">
        <v>23</v>
      </c>
      <c r="C1048" t="s">
        <v>21</v>
      </c>
      <c r="D1048" t="s">
        <v>43</v>
      </c>
      <c r="E1048" s="1">
        <v>44257</v>
      </c>
      <c r="F1048" s="4">
        <v>8463</v>
      </c>
      <c r="G1048">
        <v>565</v>
      </c>
      <c r="H1048" s="3">
        <f>_xlfn.XLOOKUP(sales[[#This Row],[Product]],products[Product],products[Cost per box])*sales[[#This Row],[Boxes]]</f>
        <v>2175.25</v>
      </c>
      <c r="I1048" s="4">
        <f>sales[[#This Row],[Revenue]]-sales[[#This Row],[Cost]]</f>
        <v>6287.75</v>
      </c>
    </row>
    <row r="1049" spans="2:9" x14ac:dyDescent="0.25">
      <c r="B1049" t="s">
        <v>13</v>
      </c>
      <c r="C1049" t="s">
        <v>6</v>
      </c>
      <c r="D1049" t="s">
        <v>12</v>
      </c>
      <c r="E1049" s="1">
        <v>44257</v>
      </c>
      <c r="F1049" s="4">
        <v>1526</v>
      </c>
      <c r="G1049">
        <v>70</v>
      </c>
      <c r="H1049" s="3">
        <f>_xlfn.XLOOKUP(sales[[#This Row],[Product]],products[Product],products[Cost per box])*sales[[#This Row],[Boxes]]</f>
        <v>590.1</v>
      </c>
      <c r="I1049" s="4">
        <f>sales[[#This Row],[Revenue]]-sales[[#This Row],[Cost]]</f>
        <v>935.9</v>
      </c>
    </row>
    <row r="1050" spans="2:9" x14ac:dyDescent="0.25">
      <c r="B1050" t="s">
        <v>40</v>
      </c>
      <c r="C1050" t="s">
        <v>9</v>
      </c>
      <c r="D1050" t="s">
        <v>42</v>
      </c>
      <c r="E1050" s="1">
        <v>44257</v>
      </c>
      <c r="F1050" s="4">
        <v>2989</v>
      </c>
      <c r="G1050">
        <v>167</v>
      </c>
      <c r="H1050" s="3">
        <f>_xlfn.XLOOKUP(sales[[#This Row],[Product]],products[Product],products[Cost per box])*sales[[#This Row],[Boxes]]</f>
        <v>791.58</v>
      </c>
      <c r="I1050" s="4">
        <f>sales[[#This Row],[Revenue]]-sales[[#This Row],[Cost]]</f>
        <v>2197.42</v>
      </c>
    </row>
    <row r="1051" spans="2:9" x14ac:dyDescent="0.25">
      <c r="B1051" t="s">
        <v>18</v>
      </c>
      <c r="C1051" t="s">
        <v>6</v>
      </c>
      <c r="D1051" t="s">
        <v>24</v>
      </c>
      <c r="E1051" s="1">
        <v>44257</v>
      </c>
      <c r="F1051" s="4">
        <v>1085</v>
      </c>
      <c r="G1051">
        <v>121</v>
      </c>
      <c r="H1051" s="3">
        <f>_xlfn.XLOOKUP(sales[[#This Row],[Product]],products[Product],products[Cost per box])*sales[[#This Row],[Boxes]]</f>
        <v>1271.71</v>
      </c>
      <c r="I1051" s="4">
        <f>sales[[#This Row],[Revenue]]-sales[[#This Row],[Cost]]</f>
        <v>-186.71000000000004</v>
      </c>
    </row>
    <row r="1052" spans="2:9" x14ac:dyDescent="0.25">
      <c r="B1052" t="s">
        <v>20</v>
      </c>
      <c r="C1052" t="s">
        <v>6</v>
      </c>
      <c r="D1052" t="s">
        <v>19</v>
      </c>
      <c r="E1052" s="1">
        <v>44257</v>
      </c>
      <c r="F1052" s="4">
        <v>5572</v>
      </c>
      <c r="G1052">
        <v>279</v>
      </c>
      <c r="H1052" s="3">
        <f>_xlfn.XLOOKUP(sales[[#This Row],[Product]],products[Product],products[Cost per box])*sales[[#This Row],[Boxes]]</f>
        <v>2854.17</v>
      </c>
      <c r="I1052" s="4">
        <f>sales[[#This Row],[Revenue]]-sales[[#This Row],[Cost]]</f>
        <v>2717.83</v>
      </c>
    </row>
    <row r="1053" spans="2:9" x14ac:dyDescent="0.25">
      <c r="B1053" t="s">
        <v>18</v>
      </c>
      <c r="C1053" t="s">
        <v>11</v>
      </c>
      <c r="D1053" t="s">
        <v>42</v>
      </c>
      <c r="E1053" s="1">
        <v>44257</v>
      </c>
      <c r="F1053" s="4">
        <v>889</v>
      </c>
      <c r="G1053">
        <v>60</v>
      </c>
      <c r="H1053" s="3">
        <f>_xlfn.XLOOKUP(sales[[#This Row],[Product]],products[Product],products[Cost per box])*sales[[#This Row],[Boxes]]</f>
        <v>284.40000000000003</v>
      </c>
      <c r="I1053" s="4">
        <f>sales[[#This Row],[Revenue]]-sales[[#This Row],[Cost]]</f>
        <v>604.59999999999991</v>
      </c>
    </row>
    <row r="1054" spans="2:9" x14ac:dyDescent="0.25">
      <c r="B1054" t="s">
        <v>8</v>
      </c>
      <c r="C1054" t="s">
        <v>11</v>
      </c>
      <c r="D1054" t="s">
        <v>28</v>
      </c>
      <c r="E1054" s="1">
        <v>44257</v>
      </c>
      <c r="F1054" s="4">
        <v>1764</v>
      </c>
      <c r="G1054">
        <v>98</v>
      </c>
      <c r="H1054" s="3">
        <f>_xlfn.XLOOKUP(sales[[#This Row],[Product]],products[Product],products[Cost per box])*sales[[#This Row],[Boxes]]</f>
        <v>270.47999999999996</v>
      </c>
      <c r="I1054" s="4">
        <f>sales[[#This Row],[Revenue]]-sales[[#This Row],[Cost]]</f>
        <v>1493.52</v>
      </c>
    </row>
    <row r="1055" spans="2:9" x14ac:dyDescent="0.25">
      <c r="B1055" t="s">
        <v>54</v>
      </c>
      <c r="C1055" t="s">
        <v>9</v>
      </c>
      <c r="D1055" t="s">
        <v>45</v>
      </c>
      <c r="E1055" s="1">
        <v>44257</v>
      </c>
      <c r="F1055" s="4">
        <v>7042</v>
      </c>
      <c r="G1055">
        <v>321</v>
      </c>
      <c r="H1055" s="3">
        <f>_xlfn.XLOOKUP(sales[[#This Row],[Product]],products[Product],products[Cost per box])*sales[[#This Row],[Boxes]]</f>
        <v>2481.33</v>
      </c>
      <c r="I1055" s="4">
        <f>sales[[#This Row],[Revenue]]-sales[[#This Row],[Cost]]</f>
        <v>4560.67</v>
      </c>
    </row>
    <row r="1056" spans="2:9" x14ac:dyDescent="0.25">
      <c r="B1056" t="s">
        <v>54</v>
      </c>
      <c r="C1056" t="s">
        <v>16</v>
      </c>
      <c r="D1056" t="s">
        <v>24</v>
      </c>
      <c r="E1056" s="1">
        <v>44257</v>
      </c>
      <c r="F1056" s="4">
        <v>3143</v>
      </c>
      <c r="G1056">
        <v>393</v>
      </c>
      <c r="H1056" s="3">
        <f>_xlfn.XLOOKUP(sales[[#This Row],[Product]],products[Product],products[Cost per box])*sales[[#This Row],[Boxes]]</f>
        <v>4130.43</v>
      </c>
      <c r="I1056" s="4">
        <f>sales[[#This Row],[Revenue]]-sales[[#This Row],[Cost]]</f>
        <v>-987.43000000000029</v>
      </c>
    </row>
    <row r="1057" spans="2:9" x14ac:dyDescent="0.25">
      <c r="B1057" t="s">
        <v>25</v>
      </c>
      <c r="C1057" t="s">
        <v>9</v>
      </c>
      <c r="D1057" t="s">
        <v>12</v>
      </c>
      <c r="E1057" s="1">
        <v>44258</v>
      </c>
      <c r="F1057" s="4">
        <v>4228</v>
      </c>
      <c r="G1057">
        <v>56</v>
      </c>
      <c r="H1057" s="3">
        <f>_xlfn.XLOOKUP(sales[[#This Row],[Product]],products[Product],products[Cost per box])*sales[[#This Row],[Boxes]]</f>
        <v>472.08</v>
      </c>
      <c r="I1057" s="4">
        <f>sales[[#This Row],[Revenue]]-sales[[#This Row],[Cost]]</f>
        <v>3755.92</v>
      </c>
    </row>
    <row r="1058" spans="2:9" x14ac:dyDescent="0.25">
      <c r="B1058" t="s">
        <v>18</v>
      </c>
      <c r="C1058" t="s">
        <v>21</v>
      </c>
      <c r="D1058" t="s">
        <v>52</v>
      </c>
      <c r="E1058" s="1">
        <v>44258</v>
      </c>
      <c r="F1058" s="4">
        <v>4830</v>
      </c>
      <c r="G1058">
        <v>19</v>
      </c>
      <c r="H1058" s="3">
        <f>_xlfn.XLOOKUP(sales[[#This Row],[Product]],products[Product],products[Cost per box])*sales[[#This Row],[Boxes]]</f>
        <v>63.08</v>
      </c>
      <c r="I1058" s="4">
        <f>sales[[#This Row],[Revenue]]-sales[[#This Row],[Cost]]</f>
        <v>4766.92</v>
      </c>
    </row>
    <row r="1059" spans="2:9" x14ac:dyDescent="0.25">
      <c r="B1059" t="s">
        <v>34</v>
      </c>
      <c r="C1059" t="s">
        <v>9</v>
      </c>
      <c r="D1059" t="s">
        <v>36</v>
      </c>
      <c r="E1059" s="1">
        <v>44258</v>
      </c>
      <c r="F1059" s="4">
        <v>15036</v>
      </c>
      <c r="G1059">
        <v>1120</v>
      </c>
      <c r="H1059" s="3">
        <f>_xlfn.XLOOKUP(sales[[#This Row],[Product]],products[Product],products[Cost per box])*sales[[#This Row],[Boxes]]</f>
        <v>5644.8</v>
      </c>
      <c r="I1059" s="4">
        <f>sales[[#This Row],[Revenue]]-sales[[#This Row],[Cost]]</f>
        <v>9391.2000000000007</v>
      </c>
    </row>
    <row r="1060" spans="2:9" x14ac:dyDescent="0.25">
      <c r="B1060" t="s">
        <v>39</v>
      </c>
      <c r="C1060" t="s">
        <v>16</v>
      </c>
      <c r="D1060" t="s">
        <v>28</v>
      </c>
      <c r="E1060" s="1">
        <v>44258</v>
      </c>
      <c r="F1060" s="4">
        <v>133</v>
      </c>
      <c r="G1060">
        <v>374</v>
      </c>
      <c r="H1060" s="3">
        <f>_xlfn.XLOOKUP(sales[[#This Row],[Product]],products[Product],products[Cost per box])*sales[[#This Row],[Boxes]]</f>
        <v>1032.24</v>
      </c>
      <c r="I1060" s="4">
        <f>sales[[#This Row],[Revenue]]-sales[[#This Row],[Cost]]</f>
        <v>-899.24</v>
      </c>
    </row>
    <row r="1061" spans="2:9" x14ac:dyDescent="0.25">
      <c r="B1061" t="s">
        <v>34</v>
      </c>
      <c r="C1061" t="s">
        <v>11</v>
      </c>
      <c r="D1061" t="s">
        <v>14</v>
      </c>
      <c r="E1061" s="1">
        <v>44258</v>
      </c>
      <c r="F1061" s="4">
        <v>13034</v>
      </c>
      <c r="G1061">
        <v>374</v>
      </c>
      <c r="H1061" s="3">
        <f>_xlfn.XLOOKUP(sales[[#This Row],[Product]],products[Product],products[Cost per box])*sales[[#This Row],[Boxes]]</f>
        <v>2359.94</v>
      </c>
      <c r="I1061" s="4">
        <f>sales[[#This Row],[Revenue]]-sales[[#This Row],[Cost]]</f>
        <v>10674.06</v>
      </c>
    </row>
    <row r="1062" spans="2:9" x14ac:dyDescent="0.25">
      <c r="B1062" t="s">
        <v>25</v>
      </c>
      <c r="C1062" t="s">
        <v>21</v>
      </c>
      <c r="D1062" t="s">
        <v>42</v>
      </c>
      <c r="E1062" s="1">
        <v>44258</v>
      </c>
      <c r="F1062" s="4">
        <v>686</v>
      </c>
      <c r="G1062">
        <v>387</v>
      </c>
      <c r="H1062" s="3">
        <f>_xlfn.XLOOKUP(sales[[#This Row],[Product]],products[Product],products[Cost per box])*sales[[#This Row],[Boxes]]</f>
        <v>1834.38</v>
      </c>
      <c r="I1062" s="4">
        <f>sales[[#This Row],[Revenue]]-sales[[#This Row],[Cost]]</f>
        <v>-1148.3800000000001</v>
      </c>
    </row>
    <row r="1063" spans="2:9" x14ac:dyDescent="0.25">
      <c r="B1063" t="s">
        <v>33</v>
      </c>
      <c r="C1063" t="s">
        <v>27</v>
      </c>
      <c r="D1063" t="s">
        <v>52</v>
      </c>
      <c r="E1063" s="1">
        <v>44258</v>
      </c>
      <c r="F1063" s="4">
        <v>903</v>
      </c>
      <c r="G1063">
        <v>35</v>
      </c>
      <c r="H1063" s="3">
        <f>_xlfn.XLOOKUP(sales[[#This Row],[Product]],products[Product],products[Cost per box])*sales[[#This Row],[Boxes]]</f>
        <v>116.19999999999999</v>
      </c>
      <c r="I1063" s="4">
        <f>sales[[#This Row],[Revenue]]-sales[[#This Row],[Cost]]</f>
        <v>786.8</v>
      </c>
    </row>
    <row r="1064" spans="2:9" x14ac:dyDescent="0.25">
      <c r="B1064" t="s">
        <v>53</v>
      </c>
      <c r="C1064" t="s">
        <v>9</v>
      </c>
      <c r="D1064" t="s">
        <v>44</v>
      </c>
      <c r="E1064" s="1">
        <v>44258</v>
      </c>
      <c r="F1064" s="4">
        <v>4368</v>
      </c>
      <c r="G1064">
        <v>182</v>
      </c>
      <c r="H1064" s="3">
        <f>_xlfn.XLOOKUP(sales[[#This Row],[Product]],products[Product],products[Cost per box])*sales[[#This Row],[Boxes]]</f>
        <v>1741.74</v>
      </c>
      <c r="I1064" s="4">
        <f>sales[[#This Row],[Revenue]]-sales[[#This Row],[Cost]]</f>
        <v>2626.26</v>
      </c>
    </row>
    <row r="1065" spans="2:9" x14ac:dyDescent="0.25">
      <c r="B1065" t="s">
        <v>54</v>
      </c>
      <c r="C1065" t="s">
        <v>27</v>
      </c>
      <c r="D1065" t="s">
        <v>35</v>
      </c>
      <c r="E1065" s="1">
        <v>44258</v>
      </c>
      <c r="F1065" s="4">
        <v>2226</v>
      </c>
      <c r="G1065">
        <v>172</v>
      </c>
      <c r="H1065" s="3">
        <f>_xlfn.XLOOKUP(sales[[#This Row],[Product]],products[Product],products[Cost per box])*sales[[#This Row],[Boxes]]</f>
        <v>455.8</v>
      </c>
      <c r="I1065" s="4">
        <f>sales[[#This Row],[Revenue]]-sales[[#This Row],[Cost]]</f>
        <v>1770.2</v>
      </c>
    </row>
    <row r="1066" spans="2:9" x14ac:dyDescent="0.25">
      <c r="B1066" t="s">
        <v>55</v>
      </c>
      <c r="C1066" t="s">
        <v>27</v>
      </c>
      <c r="D1066" t="s">
        <v>22</v>
      </c>
      <c r="E1066" s="1">
        <v>44258</v>
      </c>
      <c r="F1066" s="4">
        <v>1190</v>
      </c>
      <c r="G1066">
        <v>43</v>
      </c>
      <c r="H1066" s="3">
        <f>_xlfn.XLOOKUP(sales[[#This Row],[Product]],products[Product],products[Cost per box])*sales[[#This Row],[Boxes]]</f>
        <v>353.46000000000004</v>
      </c>
      <c r="I1066" s="4">
        <f>sales[[#This Row],[Revenue]]-sales[[#This Row],[Cost]]</f>
        <v>836.54</v>
      </c>
    </row>
    <row r="1067" spans="2:9" x14ac:dyDescent="0.25">
      <c r="B1067" t="s">
        <v>13</v>
      </c>
      <c r="C1067" t="s">
        <v>9</v>
      </c>
      <c r="D1067" t="s">
        <v>43</v>
      </c>
      <c r="E1067" s="1">
        <v>44258</v>
      </c>
      <c r="F1067" s="4">
        <v>3773</v>
      </c>
      <c r="G1067">
        <v>343</v>
      </c>
      <c r="H1067" s="3">
        <f>_xlfn.XLOOKUP(sales[[#This Row],[Product]],products[Product],products[Cost per box])*sales[[#This Row],[Boxes]]</f>
        <v>1320.55</v>
      </c>
      <c r="I1067" s="4">
        <f>sales[[#This Row],[Revenue]]-sales[[#This Row],[Cost]]</f>
        <v>2452.4499999999998</v>
      </c>
    </row>
    <row r="1068" spans="2:9" x14ac:dyDescent="0.25">
      <c r="B1068" t="s">
        <v>23</v>
      </c>
      <c r="C1068" t="s">
        <v>21</v>
      </c>
      <c r="D1068" t="s">
        <v>35</v>
      </c>
      <c r="E1068" s="1">
        <v>44258</v>
      </c>
      <c r="F1068" s="4">
        <v>6671</v>
      </c>
      <c r="G1068">
        <v>668</v>
      </c>
      <c r="H1068" s="3">
        <f>_xlfn.XLOOKUP(sales[[#This Row],[Product]],products[Product],products[Cost per box])*sales[[#This Row],[Boxes]]</f>
        <v>1770.2</v>
      </c>
      <c r="I1068" s="4">
        <f>sales[[#This Row],[Revenue]]-sales[[#This Row],[Cost]]</f>
        <v>4900.8</v>
      </c>
    </row>
    <row r="1069" spans="2:9" x14ac:dyDescent="0.25">
      <c r="B1069" t="s">
        <v>18</v>
      </c>
      <c r="C1069" t="s">
        <v>27</v>
      </c>
      <c r="D1069" t="s">
        <v>52</v>
      </c>
      <c r="E1069" s="1">
        <v>44258</v>
      </c>
      <c r="F1069" s="4">
        <v>10318</v>
      </c>
      <c r="G1069">
        <v>397</v>
      </c>
      <c r="H1069" s="3">
        <f>_xlfn.XLOOKUP(sales[[#This Row],[Product]],products[Product],products[Cost per box])*sales[[#This Row],[Boxes]]</f>
        <v>1318.04</v>
      </c>
      <c r="I1069" s="4">
        <f>sales[[#This Row],[Revenue]]-sales[[#This Row],[Cost]]</f>
        <v>8999.9599999999991</v>
      </c>
    </row>
    <row r="1070" spans="2:9" x14ac:dyDescent="0.25">
      <c r="B1070" t="s">
        <v>56</v>
      </c>
      <c r="C1070" t="s">
        <v>6</v>
      </c>
      <c r="D1070" t="s">
        <v>38</v>
      </c>
      <c r="E1070" s="1">
        <v>44258</v>
      </c>
      <c r="F1070" s="4">
        <v>14896</v>
      </c>
      <c r="G1070">
        <v>621</v>
      </c>
      <c r="H1070" s="3">
        <f>_xlfn.XLOOKUP(sales[[#This Row],[Product]],products[Product],products[Cost per box])*sales[[#This Row],[Boxes]]</f>
        <v>6172.74</v>
      </c>
      <c r="I1070" s="4">
        <f>sales[[#This Row],[Revenue]]-sales[[#This Row],[Cost]]</f>
        <v>8723.26</v>
      </c>
    </row>
    <row r="1071" spans="2:9" x14ac:dyDescent="0.25">
      <c r="B1071" t="s">
        <v>40</v>
      </c>
      <c r="C1071" t="s">
        <v>6</v>
      </c>
      <c r="D1071" t="s">
        <v>42</v>
      </c>
      <c r="E1071" s="1">
        <v>44258</v>
      </c>
      <c r="F1071" s="4">
        <v>4606</v>
      </c>
      <c r="G1071">
        <v>355</v>
      </c>
      <c r="H1071" s="3">
        <f>_xlfn.XLOOKUP(sales[[#This Row],[Product]],products[Product],products[Cost per box])*sales[[#This Row],[Boxes]]</f>
        <v>1682.7</v>
      </c>
      <c r="I1071" s="4">
        <f>sales[[#This Row],[Revenue]]-sales[[#This Row],[Cost]]</f>
        <v>2923.3</v>
      </c>
    </row>
    <row r="1072" spans="2:9" x14ac:dyDescent="0.25">
      <c r="B1072" t="s">
        <v>25</v>
      </c>
      <c r="C1072" t="s">
        <v>6</v>
      </c>
      <c r="D1072" t="s">
        <v>42</v>
      </c>
      <c r="E1072" s="1">
        <v>44258</v>
      </c>
      <c r="F1072" s="4">
        <v>3892</v>
      </c>
      <c r="G1072">
        <v>260</v>
      </c>
      <c r="H1072" s="3">
        <f>_xlfn.XLOOKUP(sales[[#This Row],[Product]],products[Product],products[Cost per box])*sales[[#This Row],[Boxes]]</f>
        <v>1232.4000000000001</v>
      </c>
      <c r="I1072" s="4">
        <f>sales[[#This Row],[Revenue]]-sales[[#This Row],[Cost]]</f>
        <v>2659.6</v>
      </c>
    </row>
    <row r="1073" spans="2:9" x14ac:dyDescent="0.25">
      <c r="B1073" t="s">
        <v>46</v>
      </c>
      <c r="C1073" t="s">
        <v>21</v>
      </c>
      <c r="D1073" t="s">
        <v>7</v>
      </c>
      <c r="E1073" s="1">
        <v>44259</v>
      </c>
      <c r="F1073" s="4">
        <v>3556</v>
      </c>
      <c r="G1073">
        <v>546</v>
      </c>
      <c r="H1073" s="3">
        <f>_xlfn.XLOOKUP(sales[[#This Row],[Product]],products[Product],products[Cost per box])*sales[[#This Row],[Boxes]]</f>
        <v>2811.9</v>
      </c>
      <c r="I1073" s="4">
        <f>sales[[#This Row],[Revenue]]-sales[[#This Row],[Cost]]</f>
        <v>744.09999999999991</v>
      </c>
    </row>
    <row r="1074" spans="2:9" x14ac:dyDescent="0.25">
      <c r="B1074" t="s">
        <v>49</v>
      </c>
      <c r="C1074" t="s">
        <v>11</v>
      </c>
      <c r="D1074" t="s">
        <v>24</v>
      </c>
      <c r="E1074" s="1">
        <v>44259</v>
      </c>
      <c r="F1074" s="4">
        <v>1057</v>
      </c>
      <c r="G1074">
        <v>309</v>
      </c>
      <c r="H1074" s="3">
        <f>_xlfn.XLOOKUP(sales[[#This Row],[Product]],products[Product],products[Cost per box])*sales[[#This Row],[Boxes]]</f>
        <v>3247.59</v>
      </c>
      <c r="I1074" s="4">
        <f>sales[[#This Row],[Revenue]]-sales[[#This Row],[Cost]]</f>
        <v>-2190.59</v>
      </c>
    </row>
    <row r="1075" spans="2:9" x14ac:dyDescent="0.25">
      <c r="B1075" t="s">
        <v>5</v>
      </c>
      <c r="C1075" t="s">
        <v>6</v>
      </c>
      <c r="D1075" t="s">
        <v>47</v>
      </c>
      <c r="E1075" s="1">
        <v>44259</v>
      </c>
      <c r="F1075" s="4">
        <v>11305</v>
      </c>
      <c r="G1075">
        <v>97</v>
      </c>
      <c r="H1075" s="3">
        <f>_xlfn.XLOOKUP(sales[[#This Row],[Product]],products[Product],products[Cost per box])*sales[[#This Row],[Boxes]]</f>
        <v>510.21999999999997</v>
      </c>
      <c r="I1075" s="4">
        <f>sales[[#This Row],[Revenue]]-sales[[#This Row],[Cost]]</f>
        <v>10794.78</v>
      </c>
    </row>
    <row r="1076" spans="2:9" x14ac:dyDescent="0.25">
      <c r="B1076" t="s">
        <v>29</v>
      </c>
      <c r="C1076" t="s">
        <v>11</v>
      </c>
      <c r="D1076" t="s">
        <v>35</v>
      </c>
      <c r="E1076" s="1">
        <v>44259</v>
      </c>
      <c r="F1076" s="4">
        <v>2303</v>
      </c>
      <c r="G1076">
        <v>163</v>
      </c>
      <c r="H1076" s="3">
        <f>_xlfn.XLOOKUP(sales[[#This Row],[Product]],products[Product],products[Cost per box])*sales[[#This Row],[Boxes]]</f>
        <v>431.95</v>
      </c>
      <c r="I1076" s="4">
        <f>sales[[#This Row],[Revenue]]-sales[[#This Row],[Cost]]</f>
        <v>1871.05</v>
      </c>
    </row>
    <row r="1077" spans="2:9" x14ac:dyDescent="0.25">
      <c r="B1077" t="s">
        <v>23</v>
      </c>
      <c r="C1077" t="s">
        <v>11</v>
      </c>
      <c r="D1077" t="s">
        <v>17</v>
      </c>
      <c r="E1077" s="1">
        <v>44259</v>
      </c>
      <c r="F1077" s="4">
        <v>1785</v>
      </c>
      <c r="G1077">
        <v>82</v>
      </c>
      <c r="H1077" s="3">
        <f>_xlfn.XLOOKUP(sales[[#This Row],[Product]],products[Product],products[Cost per box])*sales[[#This Row],[Boxes]]</f>
        <v>557.6</v>
      </c>
      <c r="I1077" s="4">
        <f>sales[[#This Row],[Revenue]]-sales[[#This Row],[Cost]]</f>
        <v>1227.4000000000001</v>
      </c>
    </row>
    <row r="1078" spans="2:9" x14ac:dyDescent="0.25">
      <c r="B1078" t="s">
        <v>34</v>
      </c>
      <c r="C1078" t="s">
        <v>6</v>
      </c>
      <c r="D1078" t="s">
        <v>45</v>
      </c>
      <c r="E1078" s="1">
        <v>44259</v>
      </c>
      <c r="F1078" s="4">
        <v>1694</v>
      </c>
      <c r="G1078">
        <v>180</v>
      </c>
      <c r="H1078" s="3">
        <f>_xlfn.XLOOKUP(sales[[#This Row],[Product]],products[Product],products[Cost per box])*sales[[#This Row],[Boxes]]</f>
        <v>1391.4</v>
      </c>
      <c r="I1078" s="4">
        <f>sales[[#This Row],[Revenue]]-sales[[#This Row],[Cost]]</f>
        <v>302.59999999999991</v>
      </c>
    </row>
    <row r="1079" spans="2:9" x14ac:dyDescent="0.25">
      <c r="B1079" t="s">
        <v>15</v>
      </c>
      <c r="C1079" t="s">
        <v>11</v>
      </c>
      <c r="D1079" t="s">
        <v>42</v>
      </c>
      <c r="E1079" s="1">
        <v>44259</v>
      </c>
      <c r="F1079" s="4">
        <v>4508</v>
      </c>
      <c r="G1079">
        <v>69</v>
      </c>
      <c r="H1079" s="3">
        <f>_xlfn.XLOOKUP(sales[[#This Row],[Product]],products[Product],products[Cost per box])*sales[[#This Row],[Boxes]]</f>
        <v>327.06</v>
      </c>
      <c r="I1079" s="4">
        <f>sales[[#This Row],[Revenue]]-sales[[#This Row],[Cost]]</f>
        <v>4180.9399999999996</v>
      </c>
    </row>
    <row r="1080" spans="2:9" x14ac:dyDescent="0.25">
      <c r="B1080" t="s">
        <v>10</v>
      </c>
      <c r="C1080" t="s">
        <v>21</v>
      </c>
      <c r="D1080" t="s">
        <v>35</v>
      </c>
      <c r="E1080" s="1">
        <v>44259</v>
      </c>
      <c r="F1080" s="4">
        <v>13293</v>
      </c>
      <c r="G1080">
        <v>517</v>
      </c>
      <c r="H1080" s="3">
        <f>_xlfn.XLOOKUP(sales[[#This Row],[Product]],products[Product],products[Cost per box])*sales[[#This Row],[Boxes]]</f>
        <v>1370.05</v>
      </c>
      <c r="I1080" s="4">
        <f>sales[[#This Row],[Revenue]]-sales[[#This Row],[Cost]]</f>
        <v>11922.95</v>
      </c>
    </row>
    <row r="1081" spans="2:9" x14ac:dyDescent="0.25">
      <c r="B1081" t="s">
        <v>20</v>
      </c>
      <c r="C1081" t="s">
        <v>6</v>
      </c>
      <c r="D1081" t="s">
        <v>30</v>
      </c>
      <c r="E1081" s="1">
        <v>44259</v>
      </c>
      <c r="F1081" s="4">
        <v>2275</v>
      </c>
      <c r="G1081">
        <v>349</v>
      </c>
      <c r="H1081" s="3">
        <f>_xlfn.XLOOKUP(sales[[#This Row],[Product]],products[Product],products[Cost per box])*sales[[#This Row],[Boxes]]</f>
        <v>1284.3200000000002</v>
      </c>
      <c r="I1081" s="4">
        <f>sales[[#This Row],[Revenue]]-sales[[#This Row],[Cost]]</f>
        <v>990.67999999999984</v>
      </c>
    </row>
    <row r="1082" spans="2:9" x14ac:dyDescent="0.25">
      <c r="B1082" t="s">
        <v>39</v>
      </c>
      <c r="C1082" t="s">
        <v>11</v>
      </c>
      <c r="D1082" t="s">
        <v>17</v>
      </c>
      <c r="E1082" s="1">
        <v>44259</v>
      </c>
      <c r="F1082" s="4">
        <v>504</v>
      </c>
      <c r="G1082">
        <v>604</v>
      </c>
      <c r="H1082" s="3">
        <f>_xlfn.XLOOKUP(sales[[#This Row],[Product]],products[Product],products[Cost per box])*sales[[#This Row],[Boxes]]</f>
        <v>4107.2</v>
      </c>
      <c r="I1082" s="4">
        <f>sales[[#This Row],[Revenue]]-sales[[#This Row],[Cost]]</f>
        <v>-3603.2</v>
      </c>
    </row>
    <row r="1083" spans="2:9" x14ac:dyDescent="0.25">
      <c r="B1083" t="s">
        <v>15</v>
      </c>
      <c r="C1083" t="s">
        <v>11</v>
      </c>
      <c r="D1083" t="s">
        <v>36</v>
      </c>
      <c r="E1083" s="1">
        <v>44259</v>
      </c>
      <c r="F1083" s="4">
        <v>6664</v>
      </c>
      <c r="G1083">
        <v>213</v>
      </c>
      <c r="H1083" s="3">
        <f>_xlfn.XLOOKUP(sales[[#This Row],[Product]],products[Product],products[Cost per box])*sales[[#This Row],[Boxes]]</f>
        <v>1073.52</v>
      </c>
      <c r="I1083" s="4">
        <f>sales[[#This Row],[Revenue]]-sales[[#This Row],[Cost]]</f>
        <v>5590.48</v>
      </c>
    </row>
    <row r="1084" spans="2:9" x14ac:dyDescent="0.25">
      <c r="B1084" t="s">
        <v>25</v>
      </c>
      <c r="C1084" t="s">
        <v>27</v>
      </c>
      <c r="D1084" t="s">
        <v>50</v>
      </c>
      <c r="E1084" s="1">
        <v>44259</v>
      </c>
      <c r="F1084" s="4">
        <v>3164</v>
      </c>
      <c r="G1084">
        <v>594</v>
      </c>
      <c r="H1084" s="3">
        <f>_xlfn.XLOOKUP(sales[[#This Row],[Product]],products[Product],products[Cost per box])*sales[[#This Row],[Boxes]]</f>
        <v>7371.54</v>
      </c>
      <c r="I1084" s="4">
        <f>sales[[#This Row],[Revenue]]-sales[[#This Row],[Cost]]</f>
        <v>-4207.54</v>
      </c>
    </row>
    <row r="1085" spans="2:9" x14ac:dyDescent="0.25">
      <c r="B1085" t="s">
        <v>23</v>
      </c>
      <c r="C1085" t="s">
        <v>27</v>
      </c>
      <c r="D1085" t="s">
        <v>24</v>
      </c>
      <c r="E1085" s="1">
        <v>44259</v>
      </c>
      <c r="F1085" s="4">
        <v>6804</v>
      </c>
      <c r="G1085">
        <v>190</v>
      </c>
      <c r="H1085" s="3">
        <f>_xlfn.XLOOKUP(sales[[#This Row],[Product]],products[Product],products[Cost per box])*sales[[#This Row],[Boxes]]</f>
        <v>1996.8999999999999</v>
      </c>
      <c r="I1085" s="4">
        <f>sales[[#This Row],[Revenue]]-sales[[#This Row],[Cost]]</f>
        <v>4807.1000000000004</v>
      </c>
    </row>
    <row r="1086" spans="2:9" x14ac:dyDescent="0.25">
      <c r="B1086" t="s">
        <v>40</v>
      </c>
      <c r="C1086" t="s">
        <v>16</v>
      </c>
      <c r="D1086" t="s">
        <v>30</v>
      </c>
      <c r="E1086" s="1">
        <v>44259</v>
      </c>
      <c r="F1086" s="4">
        <v>2555</v>
      </c>
      <c r="G1086">
        <v>165</v>
      </c>
      <c r="H1086" s="3">
        <f>_xlfn.XLOOKUP(sales[[#This Row],[Product]],products[Product],products[Cost per box])*sales[[#This Row],[Boxes]]</f>
        <v>607.20000000000005</v>
      </c>
      <c r="I1086" s="4">
        <f>sales[[#This Row],[Revenue]]-sales[[#This Row],[Cost]]</f>
        <v>1947.8</v>
      </c>
    </row>
    <row r="1087" spans="2:9" x14ac:dyDescent="0.25">
      <c r="B1087" t="s">
        <v>13</v>
      </c>
      <c r="C1087" t="s">
        <v>16</v>
      </c>
      <c r="D1087" t="s">
        <v>7</v>
      </c>
      <c r="E1087" s="1">
        <v>44259</v>
      </c>
      <c r="F1087" s="4">
        <v>2681</v>
      </c>
      <c r="G1087">
        <v>328</v>
      </c>
      <c r="H1087" s="3">
        <f>_xlfn.XLOOKUP(sales[[#This Row],[Product]],products[Product],products[Cost per box])*sales[[#This Row],[Boxes]]</f>
        <v>1689.2</v>
      </c>
      <c r="I1087" s="4">
        <f>sales[[#This Row],[Revenue]]-sales[[#This Row],[Cost]]</f>
        <v>991.8</v>
      </c>
    </row>
    <row r="1088" spans="2:9" x14ac:dyDescent="0.25">
      <c r="B1088" t="s">
        <v>5</v>
      </c>
      <c r="C1088" t="s">
        <v>27</v>
      </c>
      <c r="D1088" t="s">
        <v>31</v>
      </c>
      <c r="E1088" s="1">
        <v>44259</v>
      </c>
      <c r="F1088" s="4">
        <v>4025</v>
      </c>
      <c r="G1088">
        <v>448</v>
      </c>
      <c r="H1088" s="3">
        <f>_xlfn.XLOOKUP(sales[[#This Row],[Product]],products[Product],products[Cost per box])*sales[[#This Row],[Boxes]]</f>
        <v>2562.56</v>
      </c>
      <c r="I1088" s="4">
        <f>sales[[#This Row],[Revenue]]-sales[[#This Row],[Cost]]</f>
        <v>1462.44</v>
      </c>
    </row>
    <row r="1089" spans="2:9" x14ac:dyDescent="0.25">
      <c r="B1089" t="s">
        <v>39</v>
      </c>
      <c r="C1089" t="s">
        <v>27</v>
      </c>
      <c r="D1089" t="s">
        <v>52</v>
      </c>
      <c r="E1089" s="1">
        <v>44259</v>
      </c>
      <c r="F1089" s="4">
        <v>2828</v>
      </c>
      <c r="G1089">
        <v>300</v>
      </c>
      <c r="H1089" s="3">
        <f>_xlfn.XLOOKUP(sales[[#This Row],[Product]],products[Product],products[Cost per box])*sales[[#This Row],[Boxes]]</f>
        <v>996</v>
      </c>
      <c r="I1089" s="4">
        <f>sales[[#This Row],[Revenue]]-sales[[#This Row],[Cost]]</f>
        <v>1832</v>
      </c>
    </row>
    <row r="1090" spans="2:9" x14ac:dyDescent="0.25">
      <c r="B1090" t="s">
        <v>5</v>
      </c>
      <c r="C1090" t="s">
        <v>6</v>
      </c>
      <c r="D1090" t="s">
        <v>12</v>
      </c>
      <c r="E1090" s="1">
        <v>44259</v>
      </c>
      <c r="F1090" s="4">
        <v>5208</v>
      </c>
      <c r="G1090">
        <v>222</v>
      </c>
      <c r="H1090" s="3">
        <f>_xlfn.XLOOKUP(sales[[#This Row],[Product]],products[Product],products[Cost per box])*sales[[#This Row],[Boxes]]</f>
        <v>1871.46</v>
      </c>
      <c r="I1090" s="4">
        <f>sales[[#This Row],[Revenue]]-sales[[#This Row],[Cost]]</f>
        <v>3336.54</v>
      </c>
    </row>
    <row r="1091" spans="2:9" x14ac:dyDescent="0.25">
      <c r="B1091" t="s">
        <v>18</v>
      </c>
      <c r="C1091" t="s">
        <v>6</v>
      </c>
      <c r="D1091" t="s">
        <v>30</v>
      </c>
      <c r="E1091" s="1">
        <v>44259</v>
      </c>
      <c r="F1091" s="4">
        <v>7455</v>
      </c>
      <c r="G1091">
        <v>654</v>
      </c>
      <c r="H1091" s="3">
        <f>_xlfn.XLOOKUP(sales[[#This Row],[Product]],products[Product],products[Cost per box])*sales[[#This Row],[Boxes]]</f>
        <v>2406.7200000000003</v>
      </c>
      <c r="I1091" s="4">
        <f>sales[[#This Row],[Revenue]]-sales[[#This Row],[Cost]]</f>
        <v>5048.28</v>
      </c>
    </row>
    <row r="1092" spans="2:9" x14ac:dyDescent="0.25">
      <c r="B1092" t="s">
        <v>8</v>
      </c>
      <c r="C1092" t="s">
        <v>11</v>
      </c>
      <c r="D1092" t="s">
        <v>45</v>
      </c>
      <c r="E1092" s="1">
        <v>44259</v>
      </c>
      <c r="F1092" s="4">
        <v>1638</v>
      </c>
      <c r="G1092">
        <v>88</v>
      </c>
      <c r="H1092" s="3">
        <f>_xlfn.XLOOKUP(sales[[#This Row],[Product]],products[Product],products[Cost per box])*sales[[#This Row],[Boxes]]</f>
        <v>680.24</v>
      </c>
      <c r="I1092" s="4">
        <f>sales[[#This Row],[Revenue]]-sales[[#This Row],[Cost]]</f>
        <v>957.76</v>
      </c>
    </row>
    <row r="1093" spans="2:9" x14ac:dyDescent="0.25">
      <c r="B1093" t="s">
        <v>46</v>
      </c>
      <c r="C1093" t="s">
        <v>21</v>
      </c>
      <c r="D1093" t="s">
        <v>30</v>
      </c>
      <c r="E1093" s="1">
        <v>44259</v>
      </c>
      <c r="F1093" s="4">
        <v>7518</v>
      </c>
      <c r="G1093">
        <v>418</v>
      </c>
      <c r="H1093" s="3">
        <f>_xlfn.XLOOKUP(sales[[#This Row],[Product]],products[Product],products[Cost per box])*sales[[#This Row],[Boxes]]</f>
        <v>1538.24</v>
      </c>
      <c r="I1093" s="4">
        <f>sales[[#This Row],[Revenue]]-sales[[#This Row],[Cost]]</f>
        <v>5979.76</v>
      </c>
    </row>
    <row r="1094" spans="2:9" x14ac:dyDescent="0.25">
      <c r="B1094" t="s">
        <v>40</v>
      </c>
      <c r="C1094" t="s">
        <v>21</v>
      </c>
      <c r="D1094" t="s">
        <v>42</v>
      </c>
      <c r="E1094" s="1">
        <v>44259</v>
      </c>
      <c r="F1094" s="4">
        <v>406</v>
      </c>
      <c r="G1094">
        <v>32</v>
      </c>
      <c r="H1094" s="3">
        <f>_xlfn.XLOOKUP(sales[[#This Row],[Product]],products[Product],products[Cost per box])*sales[[#This Row],[Boxes]]</f>
        <v>151.68</v>
      </c>
      <c r="I1094" s="4">
        <f>sales[[#This Row],[Revenue]]-sales[[#This Row],[Cost]]</f>
        <v>254.32</v>
      </c>
    </row>
    <row r="1095" spans="2:9" x14ac:dyDescent="0.25">
      <c r="B1095" t="s">
        <v>20</v>
      </c>
      <c r="C1095" t="s">
        <v>21</v>
      </c>
      <c r="D1095" t="s">
        <v>22</v>
      </c>
      <c r="E1095" s="1">
        <v>44259</v>
      </c>
      <c r="F1095" s="4">
        <v>5383</v>
      </c>
      <c r="G1095">
        <v>200</v>
      </c>
      <c r="H1095" s="3">
        <f>_xlfn.XLOOKUP(sales[[#This Row],[Product]],products[Product],products[Cost per box])*sales[[#This Row],[Boxes]]</f>
        <v>1644.0000000000002</v>
      </c>
      <c r="I1095" s="4">
        <f>sales[[#This Row],[Revenue]]-sales[[#This Row],[Cost]]</f>
        <v>3739</v>
      </c>
    </row>
    <row r="1096" spans="2:9" x14ac:dyDescent="0.25">
      <c r="B1096" t="s">
        <v>34</v>
      </c>
      <c r="C1096" t="s">
        <v>21</v>
      </c>
      <c r="D1096" t="s">
        <v>42</v>
      </c>
      <c r="E1096" s="1">
        <v>44259</v>
      </c>
      <c r="F1096" s="4">
        <v>2583</v>
      </c>
      <c r="G1096">
        <v>162</v>
      </c>
      <c r="H1096" s="3">
        <f>_xlfn.XLOOKUP(sales[[#This Row],[Product]],products[Product],products[Cost per box])*sales[[#This Row],[Boxes]]</f>
        <v>767.88</v>
      </c>
      <c r="I1096" s="4">
        <f>sales[[#This Row],[Revenue]]-sales[[#This Row],[Cost]]</f>
        <v>1815.12</v>
      </c>
    </row>
    <row r="1097" spans="2:9" x14ac:dyDescent="0.25">
      <c r="B1097" t="s">
        <v>54</v>
      </c>
      <c r="C1097" t="s">
        <v>9</v>
      </c>
      <c r="D1097" t="s">
        <v>19</v>
      </c>
      <c r="E1097" s="1">
        <v>44259</v>
      </c>
      <c r="F1097" s="4">
        <v>98</v>
      </c>
      <c r="G1097">
        <v>8</v>
      </c>
      <c r="H1097" s="3">
        <f>_xlfn.XLOOKUP(sales[[#This Row],[Product]],products[Product],products[Cost per box])*sales[[#This Row],[Boxes]]</f>
        <v>81.84</v>
      </c>
      <c r="I1097" s="4">
        <f>sales[[#This Row],[Revenue]]-sales[[#This Row],[Cost]]</f>
        <v>16.159999999999997</v>
      </c>
    </row>
    <row r="1098" spans="2:9" x14ac:dyDescent="0.25">
      <c r="B1098" t="s">
        <v>53</v>
      </c>
      <c r="C1098" t="s">
        <v>6</v>
      </c>
      <c r="D1098" t="s">
        <v>26</v>
      </c>
      <c r="E1098" s="1">
        <v>44259</v>
      </c>
      <c r="F1098" s="4">
        <v>6258</v>
      </c>
      <c r="G1098">
        <v>1050</v>
      </c>
      <c r="H1098" s="3">
        <f>_xlfn.XLOOKUP(sales[[#This Row],[Product]],products[Product],products[Cost per box])*sales[[#This Row],[Boxes]]</f>
        <v>6751.5</v>
      </c>
      <c r="I1098" s="4">
        <f>sales[[#This Row],[Revenue]]-sales[[#This Row],[Cost]]</f>
        <v>-493.5</v>
      </c>
    </row>
    <row r="1099" spans="2:9" x14ac:dyDescent="0.25">
      <c r="B1099" t="s">
        <v>23</v>
      </c>
      <c r="C1099" t="s">
        <v>9</v>
      </c>
      <c r="D1099" t="s">
        <v>42</v>
      </c>
      <c r="E1099" s="1">
        <v>44260</v>
      </c>
      <c r="F1099" s="4">
        <v>5089</v>
      </c>
      <c r="G1099">
        <v>17</v>
      </c>
      <c r="H1099" s="3">
        <f>_xlfn.XLOOKUP(sales[[#This Row],[Product]],products[Product],products[Cost per box])*sales[[#This Row],[Boxes]]</f>
        <v>80.58</v>
      </c>
      <c r="I1099" s="4">
        <f>sales[[#This Row],[Revenue]]-sales[[#This Row],[Cost]]</f>
        <v>5008.42</v>
      </c>
    </row>
    <row r="1100" spans="2:9" x14ac:dyDescent="0.25">
      <c r="B1100" t="s">
        <v>10</v>
      </c>
      <c r="C1100" t="s">
        <v>6</v>
      </c>
      <c r="D1100" t="s">
        <v>28</v>
      </c>
      <c r="E1100" s="1">
        <v>44260</v>
      </c>
      <c r="F1100" s="4">
        <v>4718</v>
      </c>
      <c r="G1100">
        <v>9</v>
      </c>
      <c r="H1100" s="3">
        <f>_xlfn.XLOOKUP(sales[[#This Row],[Product]],products[Product],products[Cost per box])*sales[[#This Row],[Boxes]]</f>
        <v>24.839999999999996</v>
      </c>
      <c r="I1100" s="4">
        <f>sales[[#This Row],[Revenue]]-sales[[#This Row],[Cost]]</f>
        <v>4693.16</v>
      </c>
    </row>
    <row r="1101" spans="2:9" x14ac:dyDescent="0.25">
      <c r="B1101" t="s">
        <v>34</v>
      </c>
      <c r="C1101" t="s">
        <v>21</v>
      </c>
      <c r="D1101" t="s">
        <v>50</v>
      </c>
      <c r="E1101" s="1">
        <v>44260</v>
      </c>
      <c r="F1101" s="4">
        <v>2044</v>
      </c>
      <c r="G1101">
        <v>32</v>
      </c>
      <c r="H1101" s="3">
        <f>_xlfn.XLOOKUP(sales[[#This Row],[Product]],products[Product],products[Cost per box])*sales[[#This Row],[Boxes]]</f>
        <v>397.12</v>
      </c>
      <c r="I1101" s="4">
        <f>sales[[#This Row],[Revenue]]-sales[[#This Row],[Cost]]</f>
        <v>1646.88</v>
      </c>
    </row>
    <row r="1102" spans="2:9" x14ac:dyDescent="0.25">
      <c r="B1102" t="s">
        <v>40</v>
      </c>
      <c r="C1102" t="s">
        <v>11</v>
      </c>
      <c r="D1102" t="s">
        <v>36</v>
      </c>
      <c r="E1102" s="1">
        <v>44260</v>
      </c>
      <c r="F1102" s="4">
        <v>7133</v>
      </c>
      <c r="G1102">
        <v>182</v>
      </c>
      <c r="H1102" s="3">
        <f>_xlfn.XLOOKUP(sales[[#This Row],[Product]],products[Product],products[Cost per box])*sales[[#This Row],[Boxes]]</f>
        <v>917.28</v>
      </c>
      <c r="I1102" s="4">
        <f>sales[[#This Row],[Revenue]]-sales[[#This Row],[Cost]]</f>
        <v>6215.72</v>
      </c>
    </row>
    <row r="1103" spans="2:9" x14ac:dyDescent="0.25">
      <c r="B1103" t="s">
        <v>37</v>
      </c>
      <c r="C1103" t="s">
        <v>21</v>
      </c>
      <c r="D1103" t="s">
        <v>47</v>
      </c>
      <c r="E1103" s="1">
        <v>44260</v>
      </c>
      <c r="F1103" s="4">
        <v>7329</v>
      </c>
      <c r="G1103">
        <v>465</v>
      </c>
      <c r="H1103" s="3">
        <f>_xlfn.XLOOKUP(sales[[#This Row],[Product]],products[Product],products[Cost per box])*sales[[#This Row],[Boxes]]</f>
        <v>2445.9</v>
      </c>
      <c r="I1103" s="4">
        <f>sales[[#This Row],[Revenue]]-sales[[#This Row],[Cost]]</f>
        <v>4883.1000000000004</v>
      </c>
    </row>
    <row r="1104" spans="2:9" x14ac:dyDescent="0.25">
      <c r="B1104" t="s">
        <v>20</v>
      </c>
      <c r="C1104" t="s">
        <v>6</v>
      </c>
      <c r="D1104" t="s">
        <v>36</v>
      </c>
      <c r="E1104" s="1">
        <v>44260</v>
      </c>
      <c r="F1104" s="4">
        <v>11466</v>
      </c>
      <c r="G1104">
        <v>508</v>
      </c>
      <c r="H1104" s="3">
        <f>_xlfn.XLOOKUP(sales[[#This Row],[Product]],products[Product],products[Cost per box])*sales[[#This Row],[Boxes]]</f>
        <v>2560.3200000000002</v>
      </c>
      <c r="I1104" s="4">
        <f>sales[[#This Row],[Revenue]]-sales[[#This Row],[Cost]]</f>
        <v>8905.68</v>
      </c>
    </row>
    <row r="1105" spans="2:9" x14ac:dyDescent="0.25">
      <c r="B1105" t="s">
        <v>20</v>
      </c>
      <c r="C1105" t="s">
        <v>16</v>
      </c>
      <c r="D1105" t="s">
        <v>38</v>
      </c>
      <c r="E1105" s="1">
        <v>44260</v>
      </c>
      <c r="F1105" s="4">
        <v>11340</v>
      </c>
      <c r="G1105">
        <v>142</v>
      </c>
      <c r="H1105" s="3">
        <f>_xlfn.XLOOKUP(sales[[#This Row],[Product]],products[Product],products[Cost per box])*sales[[#This Row],[Boxes]]</f>
        <v>1411.48</v>
      </c>
      <c r="I1105" s="4">
        <f>sales[[#This Row],[Revenue]]-sales[[#This Row],[Cost]]</f>
        <v>9928.52</v>
      </c>
    </row>
    <row r="1106" spans="2:9" x14ac:dyDescent="0.25">
      <c r="B1106" t="s">
        <v>49</v>
      </c>
      <c r="C1106" t="s">
        <v>16</v>
      </c>
      <c r="D1106" t="s">
        <v>52</v>
      </c>
      <c r="E1106" s="1">
        <v>44260</v>
      </c>
      <c r="F1106" s="4">
        <v>6048</v>
      </c>
      <c r="G1106">
        <v>252</v>
      </c>
      <c r="H1106" s="3">
        <f>_xlfn.XLOOKUP(sales[[#This Row],[Product]],products[Product],products[Cost per box])*sales[[#This Row],[Boxes]]</f>
        <v>836.64</v>
      </c>
      <c r="I1106" s="4">
        <f>sales[[#This Row],[Revenue]]-sales[[#This Row],[Cost]]</f>
        <v>5211.3599999999997</v>
      </c>
    </row>
    <row r="1107" spans="2:9" x14ac:dyDescent="0.25">
      <c r="B1107" t="s">
        <v>25</v>
      </c>
      <c r="C1107" t="s">
        <v>11</v>
      </c>
      <c r="D1107" t="s">
        <v>43</v>
      </c>
      <c r="E1107" s="1">
        <v>44260</v>
      </c>
      <c r="F1107" s="4">
        <v>7672</v>
      </c>
      <c r="G1107">
        <v>480</v>
      </c>
      <c r="H1107" s="3">
        <f>_xlfn.XLOOKUP(sales[[#This Row],[Product]],products[Product],products[Cost per box])*sales[[#This Row],[Boxes]]</f>
        <v>1848</v>
      </c>
      <c r="I1107" s="4">
        <f>sales[[#This Row],[Revenue]]-sales[[#This Row],[Cost]]</f>
        <v>5824</v>
      </c>
    </row>
    <row r="1108" spans="2:9" x14ac:dyDescent="0.25">
      <c r="B1108" t="s">
        <v>29</v>
      </c>
      <c r="C1108" t="s">
        <v>9</v>
      </c>
      <c r="D1108" t="s">
        <v>19</v>
      </c>
      <c r="E1108" s="1">
        <v>44260</v>
      </c>
      <c r="F1108" s="4">
        <v>1071</v>
      </c>
      <c r="G1108">
        <v>77</v>
      </c>
      <c r="H1108" s="3">
        <f>_xlfn.XLOOKUP(sales[[#This Row],[Product]],products[Product],products[Cost per box])*sales[[#This Row],[Boxes]]</f>
        <v>787.71</v>
      </c>
      <c r="I1108" s="4">
        <f>sales[[#This Row],[Revenue]]-sales[[#This Row],[Cost]]</f>
        <v>283.28999999999996</v>
      </c>
    </row>
    <row r="1109" spans="2:9" x14ac:dyDescent="0.25">
      <c r="B1109" t="s">
        <v>51</v>
      </c>
      <c r="C1109" t="s">
        <v>6</v>
      </c>
      <c r="D1109" t="s">
        <v>52</v>
      </c>
      <c r="E1109" s="1">
        <v>44260</v>
      </c>
      <c r="F1109" s="4">
        <v>12502</v>
      </c>
      <c r="G1109">
        <v>464</v>
      </c>
      <c r="H1109" s="3">
        <f>_xlfn.XLOOKUP(sales[[#This Row],[Product]],products[Product],products[Cost per box])*sales[[#This Row],[Boxes]]</f>
        <v>1540.48</v>
      </c>
      <c r="I1109" s="4">
        <f>sales[[#This Row],[Revenue]]-sales[[#This Row],[Cost]]</f>
        <v>10961.52</v>
      </c>
    </row>
    <row r="1110" spans="2:9" x14ac:dyDescent="0.25">
      <c r="B1110" t="s">
        <v>13</v>
      </c>
      <c r="C1110" t="s">
        <v>9</v>
      </c>
      <c r="D1110" t="s">
        <v>30</v>
      </c>
      <c r="E1110" s="1">
        <v>44260</v>
      </c>
      <c r="F1110" s="4">
        <v>665</v>
      </c>
      <c r="G1110">
        <v>37</v>
      </c>
      <c r="H1110" s="3">
        <f>_xlfn.XLOOKUP(sales[[#This Row],[Product]],products[Product],products[Cost per box])*sales[[#This Row],[Boxes]]</f>
        <v>136.16</v>
      </c>
      <c r="I1110" s="4">
        <f>sales[[#This Row],[Revenue]]-sales[[#This Row],[Cost]]</f>
        <v>528.84</v>
      </c>
    </row>
    <row r="1111" spans="2:9" x14ac:dyDescent="0.25">
      <c r="B1111" t="s">
        <v>51</v>
      </c>
      <c r="C1111" t="s">
        <v>6</v>
      </c>
      <c r="D1111" t="s">
        <v>50</v>
      </c>
      <c r="E1111" s="1">
        <v>44260</v>
      </c>
      <c r="F1111" s="4">
        <v>3556</v>
      </c>
      <c r="G1111">
        <v>162</v>
      </c>
      <c r="H1111" s="3">
        <f>_xlfn.XLOOKUP(sales[[#This Row],[Product]],products[Product],products[Cost per box])*sales[[#This Row],[Boxes]]</f>
        <v>2010.42</v>
      </c>
      <c r="I1111" s="4">
        <f>sales[[#This Row],[Revenue]]-sales[[#This Row],[Cost]]</f>
        <v>1545.58</v>
      </c>
    </row>
    <row r="1112" spans="2:9" x14ac:dyDescent="0.25">
      <c r="B1112" t="s">
        <v>41</v>
      </c>
      <c r="C1112" t="s">
        <v>16</v>
      </c>
      <c r="D1112" t="s">
        <v>28</v>
      </c>
      <c r="E1112" s="1">
        <v>44260</v>
      </c>
      <c r="F1112" s="4">
        <v>903</v>
      </c>
      <c r="G1112">
        <v>76</v>
      </c>
      <c r="H1112" s="3">
        <f>_xlfn.XLOOKUP(sales[[#This Row],[Product]],products[Product],products[Cost per box])*sales[[#This Row],[Boxes]]</f>
        <v>209.76</v>
      </c>
      <c r="I1112" s="4">
        <f>sales[[#This Row],[Revenue]]-sales[[#This Row],[Cost]]</f>
        <v>693.24</v>
      </c>
    </row>
    <row r="1113" spans="2:9" x14ac:dyDescent="0.25">
      <c r="B1113" t="s">
        <v>29</v>
      </c>
      <c r="C1113" t="s">
        <v>9</v>
      </c>
      <c r="D1113" t="s">
        <v>48</v>
      </c>
      <c r="E1113" s="1">
        <v>44263</v>
      </c>
      <c r="F1113" s="4">
        <v>2905</v>
      </c>
      <c r="G1113">
        <v>7</v>
      </c>
      <c r="H1113" s="3">
        <f>_xlfn.XLOOKUP(sales[[#This Row],[Product]],products[Product],products[Cost per box])*sales[[#This Row],[Boxes]]</f>
        <v>52.36</v>
      </c>
      <c r="I1113" s="4">
        <f>sales[[#This Row],[Revenue]]-sales[[#This Row],[Cost]]</f>
        <v>2852.64</v>
      </c>
    </row>
    <row r="1114" spans="2:9" x14ac:dyDescent="0.25">
      <c r="B1114" t="s">
        <v>8</v>
      </c>
      <c r="C1114" t="s">
        <v>6</v>
      </c>
      <c r="D1114" t="s">
        <v>47</v>
      </c>
      <c r="E1114" s="1">
        <v>44263</v>
      </c>
      <c r="F1114" s="4">
        <v>11480</v>
      </c>
      <c r="G1114">
        <v>770</v>
      </c>
      <c r="H1114" s="3">
        <f>_xlfn.XLOOKUP(sales[[#This Row],[Product]],products[Product],products[Cost per box])*sales[[#This Row],[Boxes]]</f>
        <v>4050.2</v>
      </c>
      <c r="I1114" s="4">
        <f>sales[[#This Row],[Revenue]]-sales[[#This Row],[Cost]]</f>
        <v>7429.8</v>
      </c>
    </row>
    <row r="1115" spans="2:9" x14ac:dyDescent="0.25">
      <c r="B1115" t="s">
        <v>40</v>
      </c>
      <c r="C1115" t="s">
        <v>11</v>
      </c>
      <c r="D1115" t="s">
        <v>48</v>
      </c>
      <c r="E1115" s="1">
        <v>44263</v>
      </c>
      <c r="F1115" s="4">
        <v>6699</v>
      </c>
      <c r="G1115">
        <v>236</v>
      </c>
      <c r="H1115" s="3">
        <f>_xlfn.XLOOKUP(sales[[#This Row],[Product]],products[Product],products[Cost per box])*sales[[#This Row],[Boxes]]</f>
        <v>1765.2800000000002</v>
      </c>
      <c r="I1115" s="4">
        <f>sales[[#This Row],[Revenue]]-sales[[#This Row],[Cost]]</f>
        <v>4933.7199999999993</v>
      </c>
    </row>
    <row r="1116" spans="2:9" x14ac:dyDescent="0.25">
      <c r="B1116" t="s">
        <v>32</v>
      </c>
      <c r="C1116" t="s">
        <v>11</v>
      </c>
      <c r="D1116" t="s">
        <v>14</v>
      </c>
      <c r="E1116" s="1">
        <v>44263</v>
      </c>
      <c r="F1116" s="4">
        <v>4165</v>
      </c>
      <c r="G1116">
        <v>289</v>
      </c>
      <c r="H1116" s="3">
        <f>_xlfn.XLOOKUP(sales[[#This Row],[Product]],products[Product],products[Cost per box])*sales[[#This Row],[Boxes]]</f>
        <v>1823.59</v>
      </c>
      <c r="I1116" s="4">
        <f>sales[[#This Row],[Revenue]]-sales[[#This Row],[Cost]]</f>
        <v>2341.41</v>
      </c>
    </row>
    <row r="1117" spans="2:9" x14ac:dyDescent="0.25">
      <c r="B1117" t="s">
        <v>25</v>
      </c>
      <c r="C1117" t="s">
        <v>27</v>
      </c>
      <c r="D1117" t="s">
        <v>47</v>
      </c>
      <c r="E1117" s="1">
        <v>44263</v>
      </c>
      <c r="F1117" s="4">
        <v>7616</v>
      </c>
      <c r="G1117">
        <v>700</v>
      </c>
      <c r="H1117" s="3">
        <f>_xlfn.XLOOKUP(sales[[#This Row],[Product]],products[Product],products[Cost per box])*sales[[#This Row],[Boxes]]</f>
        <v>3682</v>
      </c>
      <c r="I1117" s="4">
        <f>sales[[#This Row],[Revenue]]-sales[[#This Row],[Cost]]</f>
        <v>3934</v>
      </c>
    </row>
    <row r="1118" spans="2:9" x14ac:dyDescent="0.25">
      <c r="B1118" t="s">
        <v>46</v>
      </c>
      <c r="C1118" t="s">
        <v>21</v>
      </c>
      <c r="D1118" t="s">
        <v>14</v>
      </c>
      <c r="E1118" s="1">
        <v>44263</v>
      </c>
      <c r="F1118" s="4">
        <v>4361</v>
      </c>
      <c r="G1118">
        <v>352</v>
      </c>
      <c r="H1118" s="3">
        <f>_xlfn.XLOOKUP(sales[[#This Row],[Product]],products[Product],products[Cost per box])*sales[[#This Row],[Boxes]]</f>
        <v>2221.12</v>
      </c>
      <c r="I1118" s="4">
        <f>sales[[#This Row],[Revenue]]-sales[[#This Row],[Cost]]</f>
        <v>2139.88</v>
      </c>
    </row>
    <row r="1119" spans="2:9" x14ac:dyDescent="0.25">
      <c r="B1119" t="s">
        <v>18</v>
      </c>
      <c r="C1119" t="s">
        <v>11</v>
      </c>
      <c r="D1119" t="s">
        <v>45</v>
      </c>
      <c r="E1119" s="1">
        <v>44263</v>
      </c>
      <c r="F1119" s="4">
        <v>9408</v>
      </c>
      <c r="G1119">
        <v>51</v>
      </c>
      <c r="H1119" s="3">
        <f>_xlfn.XLOOKUP(sales[[#This Row],[Product]],products[Product],products[Cost per box])*sales[[#This Row],[Boxes]]</f>
        <v>394.23</v>
      </c>
      <c r="I1119" s="4">
        <f>sales[[#This Row],[Revenue]]-sales[[#This Row],[Cost]]</f>
        <v>9013.77</v>
      </c>
    </row>
    <row r="1120" spans="2:9" x14ac:dyDescent="0.25">
      <c r="B1120" t="s">
        <v>33</v>
      </c>
      <c r="C1120" t="s">
        <v>11</v>
      </c>
      <c r="D1120" t="s">
        <v>19</v>
      </c>
      <c r="E1120" s="1">
        <v>44263</v>
      </c>
      <c r="F1120" s="4">
        <v>1379</v>
      </c>
      <c r="G1120">
        <v>69</v>
      </c>
      <c r="H1120" s="3">
        <f>_xlfn.XLOOKUP(sales[[#This Row],[Product]],products[Product],products[Cost per box])*sales[[#This Row],[Boxes]]</f>
        <v>705.87</v>
      </c>
      <c r="I1120" s="4">
        <f>sales[[#This Row],[Revenue]]-sales[[#This Row],[Cost]]</f>
        <v>673.13</v>
      </c>
    </row>
    <row r="1121" spans="2:9" x14ac:dyDescent="0.25">
      <c r="B1121" t="s">
        <v>5</v>
      </c>
      <c r="C1121" t="s">
        <v>16</v>
      </c>
      <c r="D1121" t="s">
        <v>52</v>
      </c>
      <c r="E1121" s="1">
        <v>44263</v>
      </c>
      <c r="F1121" s="4">
        <v>2128</v>
      </c>
      <c r="G1121">
        <v>29</v>
      </c>
      <c r="H1121" s="3">
        <f>_xlfn.XLOOKUP(sales[[#This Row],[Product]],products[Product],products[Cost per box])*sales[[#This Row],[Boxes]]</f>
        <v>96.28</v>
      </c>
      <c r="I1121" s="4">
        <f>sales[[#This Row],[Revenue]]-sales[[#This Row],[Cost]]</f>
        <v>2031.72</v>
      </c>
    </row>
    <row r="1122" spans="2:9" x14ac:dyDescent="0.25">
      <c r="B1122" t="s">
        <v>39</v>
      </c>
      <c r="C1122" t="s">
        <v>21</v>
      </c>
      <c r="D1122" t="s">
        <v>38</v>
      </c>
      <c r="E1122" s="1">
        <v>44263</v>
      </c>
      <c r="F1122" s="4">
        <v>5054</v>
      </c>
      <c r="G1122">
        <v>45</v>
      </c>
      <c r="H1122" s="3">
        <f>_xlfn.XLOOKUP(sales[[#This Row],[Product]],products[Product],products[Cost per box])*sales[[#This Row],[Boxes]]</f>
        <v>447.29999999999995</v>
      </c>
      <c r="I1122" s="4">
        <f>sales[[#This Row],[Revenue]]-sales[[#This Row],[Cost]]</f>
        <v>4606.7</v>
      </c>
    </row>
    <row r="1123" spans="2:9" x14ac:dyDescent="0.25">
      <c r="B1123" t="s">
        <v>33</v>
      </c>
      <c r="C1123" t="s">
        <v>16</v>
      </c>
      <c r="D1123" t="s">
        <v>50</v>
      </c>
      <c r="E1123" s="1">
        <v>44263</v>
      </c>
      <c r="F1123" s="4">
        <v>3311</v>
      </c>
      <c r="G1123">
        <v>11</v>
      </c>
      <c r="H1123" s="3">
        <f>_xlfn.XLOOKUP(sales[[#This Row],[Product]],products[Product],products[Cost per box])*sales[[#This Row],[Boxes]]</f>
        <v>136.51</v>
      </c>
      <c r="I1123" s="4">
        <f>sales[[#This Row],[Revenue]]-sales[[#This Row],[Cost]]</f>
        <v>3174.49</v>
      </c>
    </row>
    <row r="1124" spans="2:9" x14ac:dyDescent="0.25">
      <c r="B1124" t="s">
        <v>13</v>
      </c>
      <c r="C1124" t="s">
        <v>11</v>
      </c>
      <c r="D1124" t="s">
        <v>30</v>
      </c>
      <c r="E1124" s="1">
        <v>44263</v>
      </c>
      <c r="F1124" s="4">
        <v>1820</v>
      </c>
      <c r="G1124">
        <v>292</v>
      </c>
      <c r="H1124" s="3">
        <f>_xlfn.XLOOKUP(sales[[#This Row],[Product]],products[Product],products[Cost per box])*sales[[#This Row],[Boxes]]</f>
        <v>1074.56</v>
      </c>
      <c r="I1124" s="4">
        <f>sales[[#This Row],[Revenue]]-sales[[#This Row],[Cost]]</f>
        <v>745.44</v>
      </c>
    </row>
    <row r="1125" spans="2:9" x14ac:dyDescent="0.25">
      <c r="B1125" t="s">
        <v>13</v>
      </c>
      <c r="C1125" t="s">
        <v>6</v>
      </c>
      <c r="D1125" t="s">
        <v>12</v>
      </c>
      <c r="E1125" s="1">
        <v>44263</v>
      </c>
      <c r="F1125" s="4">
        <v>1092</v>
      </c>
      <c r="G1125">
        <v>75</v>
      </c>
      <c r="H1125" s="3">
        <f>_xlfn.XLOOKUP(sales[[#This Row],[Product]],products[Product],products[Cost per box])*sales[[#This Row],[Boxes]]</f>
        <v>632.25</v>
      </c>
      <c r="I1125" s="4">
        <f>sales[[#This Row],[Revenue]]-sales[[#This Row],[Cost]]</f>
        <v>459.75</v>
      </c>
    </row>
    <row r="1126" spans="2:9" x14ac:dyDescent="0.25">
      <c r="B1126" t="s">
        <v>32</v>
      </c>
      <c r="C1126" t="s">
        <v>6</v>
      </c>
      <c r="D1126" t="s">
        <v>52</v>
      </c>
      <c r="E1126" s="1">
        <v>44263</v>
      </c>
      <c r="F1126" s="4">
        <v>154</v>
      </c>
      <c r="G1126">
        <v>1</v>
      </c>
      <c r="H1126" s="3">
        <f>_xlfn.XLOOKUP(sales[[#This Row],[Product]],products[Product],products[Cost per box])*sales[[#This Row],[Boxes]]</f>
        <v>3.32</v>
      </c>
      <c r="I1126" s="4">
        <f>sales[[#This Row],[Revenue]]-sales[[#This Row],[Cost]]</f>
        <v>150.68</v>
      </c>
    </row>
    <row r="1127" spans="2:9" x14ac:dyDescent="0.25">
      <c r="B1127" t="s">
        <v>25</v>
      </c>
      <c r="C1127" t="s">
        <v>16</v>
      </c>
      <c r="D1127" t="s">
        <v>36</v>
      </c>
      <c r="E1127" s="1">
        <v>44263</v>
      </c>
      <c r="F1127" s="4">
        <v>5831</v>
      </c>
      <c r="G1127">
        <v>309</v>
      </c>
      <c r="H1127" s="3">
        <f>_xlfn.XLOOKUP(sales[[#This Row],[Product]],products[Product],products[Cost per box])*sales[[#This Row],[Boxes]]</f>
        <v>1557.36</v>
      </c>
      <c r="I1127" s="4">
        <f>sales[[#This Row],[Revenue]]-sales[[#This Row],[Cost]]</f>
        <v>4273.6400000000003</v>
      </c>
    </row>
    <row r="1128" spans="2:9" x14ac:dyDescent="0.25">
      <c r="B1128" t="s">
        <v>37</v>
      </c>
      <c r="C1128" t="s">
        <v>16</v>
      </c>
      <c r="D1128" t="s">
        <v>47</v>
      </c>
      <c r="E1128" s="1">
        <v>44263</v>
      </c>
      <c r="F1128" s="4">
        <v>2870</v>
      </c>
      <c r="G1128">
        <v>325</v>
      </c>
      <c r="H1128" s="3">
        <f>_xlfn.XLOOKUP(sales[[#This Row],[Product]],products[Product],products[Cost per box])*sales[[#This Row],[Boxes]]</f>
        <v>1709.5</v>
      </c>
      <c r="I1128" s="4">
        <f>sales[[#This Row],[Revenue]]-sales[[#This Row],[Cost]]</f>
        <v>1160.5</v>
      </c>
    </row>
    <row r="1129" spans="2:9" x14ac:dyDescent="0.25">
      <c r="B1129" t="s">
        <v>51</v>
      </c>
      <c r="C1129" t="s">
        <v>11</v>
      </c>
      <c r="D1129" t="s">
        <v>43</v>
      </c>
      <c r="E1129" s="1">
        <v>44263</v>
      </c>
      <c r="F1129" s="4">
        <v>3038</v>
      </c>
      <c r="G1129">
        <v>424</v>
      </c>
      <c r="H1129" s="3">
        <f>_xlfn.XLOOKUP(sales[[#This Row],[Product]],products[Product],products[Cost per box])*sales[[#This Row],[Boxes]]</f>
        <v>1632.4</v>
      </c>
      <c r="I1129" s="4">
        <f>sales[[#This Row],[Revenue]]-sales[[#This Row],[Cost]]</f>
        <v>1405.6</v>
      </c>
    </row>
    <row r="1130" spans="2:9" x14ac:dyDescent="0.25">
      <c r="B1130" t="s">
        <v>46</v>
      </c>
      <c r="C1130" t="s">
        <v>6</v>
      </c>
      <c r="D1130" t="s">
        <v>22</v>
      </c>
      <c r="E1130" s="1">
        <v>44263</v>
      </c>
      <c r="F1130" s="4">
        <v>4529</v>
      </c>
      <c r="G1130">
        <v>334</v>
      </c>
      <c r="H1130" s="3">
        <f>_xlfn.XLOOKUP(sales[[#This Row],[Product]],products[Product],products[Cost per box])*sales[[#This Row],[Boxes]]</f>
        <v>2745.48</v>
      </c>
      <c r="I1130" s="4">
        <f>sales[[#This Row],[Revenue]]-sales[[#This Row],[Cost]]</f>
        <v>1783.52</v>
      </c>
    </row>
    <row r="1131" spans="2:9" x14ac:dyDescent="0.25">
      <c r="B1131" t="s">
        <v>37</v>
      </c>
      <c r="C1131" t="s">
        <v>27</v>
      </c>
      <c r="D1131" t="s">
        <v>36</v>
      </c>
      <c r="E1131" s="1">
        <v>44263</v>
      </c>
      <c r="F1131" s="4">
        <v>4543</v>
      </c>
      <c r="G1131">
        <v>557</v>
      </c>
      <c r="H1131" s="3">
        <f>_xlfn.XLOOKUP(sales[[#This Row],[Product]],products[Product],products[Cost per box])*sales[[#This Row],[Boxes]]</f>
        <v>2807.28</v>
      </c>
      <c r="I1131" s="4">
        <f>sales[[#This Row],[Revenue]]-sales[[#This Row],[Cost]]</f>
        <v>1735.7199999999998</v>
      </c>
    </row>
    <row r="1132" spans="2:9" x14ac:dyDescent="0.25">
      <c r="B1132" t="s">
        <v>18</v>
      </c>
      <c r="C1132" t="s">
        <v>16</v>
      </c>
      <c r="D1132" t="s">
        <v>22</v>
      </c>
      <c r="E1132" s="1">
        <v>44263</v>
      </c>
      <c r="F1132" s="4">
        <v>266</v>
      </c>
      <c r="G1132">
        <v>539</v>
      </c>
      <c r="H1132" s="3">
        <f>_xlfn.XLOOKUP(sales[[#This Row],[Product]],products[Product],products[Cost per box])*sales[[#This Row],[Boxes]]</f>
        <v>4430.58</v>
      </c>
      <c r="I1132" s="4">
        <f>sales[[#This Row],[Revenue]]-sales[[#This Row],[Cost]]</f>
        <v>-4164.58</v>
      </c>
    </row>
    <row r="1133" spans="2:9" x14ac:dyDescent="0.25">
      <c r="B1133" t="s">
        <v>23</v>
      </c>
      <c r="C1133" t="s">
        <v>11</v>
      </c>
      <c r="D1133" t="s">
        <v>28</v>
      </c>
      <c r="E1133" s="1">
        <v>44263</v>
      </c>
      <c r="F1133" s="4">
        <v>2646</v>
      </c>
      <c r="G1133">
        <v>288</v>
      </c>
      <c r="H1133" s="3">
        <f>_xlfn.XLOOKUP(sales[[#This Row],[Product]],products[Product],products[Cost per box])*sales[[#This Row],[Boxes]]</f>
        <v>794.87999999999988</v>
      </c>
      <c r="I1133" s="4">
        <f>sales[[#This Row],[Revenue]]-sales[[#This Row],[Cost]]</f>
        <v>1851.1200000000001</v>
      </c>
    </row>
    <row r="1134" spans="2:9" x14ac:dyDescent="0.25">
      <c r="B1134" t="s">
        <v>40</v>
      </c>
      <c r="C1134" t="s">
        <v>16</v>
      </c>
      <c r="D1134" t="s">
        <v>31</v>
      </c>
      <c r="E1134" s="1">
        <v>44263</v>
      </c>
      <c r="F1134" s="4">
        <v>9240</v>
      </c>
      <c r="G1134">
        <v>484</v>
      </c>
      <c r="H1134" s="3">
        <f>_xlfn.XLOOKUP(sales[[#This Row],[Product]],products[Product],products[Cost per box])*sales[[#This Row],[Boxes]]</f>
        <v>2768.48</v>
      </c>
      <c r="I1134" s="4">
        <f>sales[[#This Row],[Revenue]]-sales[[#This Row],[Cost]]</f>
        <v>6471.52</v>
      </c>
    </row>
    <row r="1135" spans="2:9" x14ac:dyDescent="0.25">
      <c r="B1135" t="s">
        <v>34</v>
      </c>
      <c r="C1135" t="s">
        <v>27</v>
      </c>
      <c r="D1135" t="s">
        <v>35</v>
      </c>
      <c r="E1135" s="1">
        <v>44263</v>
      </c>
      <c r="F1135" s="4">
        <v>6293</v>
      </c>
      <c r="G1135">
        <v>388</v>
      </c>
      <c r="H1135" s="3">
        <f>_xlfn.XLOOKUP(sales[[#This Row],[Product]],products[Product],products[Cost per box])*sales[[#This Row],[Boxes]]</f>
        <v>1028.2</v>
      </c>
      <c r="I1135" s="4">
        <f>sales[[#This Row],[Revenue]]-sales[[#This Row],[Cost]]</f>
        <v>5264.8</v>
      </c>
    </row>
    <row r="1136" spans="2:9" x14ac:dyDescent="0.25">
      <c r="B1136" t="s">
        <v>37</v>
      </c>
      <c r="C1136" t="s">
        <v>11</v>
      </c>
      <c r="D1136" t="s">
        <v>7</v>
      </c>
      <c r="E1136" s="1">
        <v>44263</v>
      </c>
      <c r="F1136" s="4">
        <v>2408</v>
      </c>
      <c r="G1136">
        <v>88</v>
      </c>
      <c r="H1136" s="3">
        <f>_xlfn.XLOOKUP(sales[[#This Row],[Product]],products[Product],products[Cost per box])*sales[[#This Row],[Boxes]]</f>
        <v>453.20000000000005</v>
      </c>
      <c r="I1136" s="4">
        <f>sales[[#This Row],[Revenue]]-sales[[#This Row],[Cost]]</f>
        <v>1954.8</v>
      </c>
    </row>
    <row r="1137" spans="2:9" x14ac:dyDescent="0.25">
      <c r="B1137" t="s">
        <v>34</v>
      </c>
      <c r="C1137" t="s">
        <v>21</v>
      </c>
      <c r="D1137" t="s">
        <v>19</v>
      </c>
      <c r="E1137" s="1">
        <v>44263</v>
      </c>
      <c r="F1137" s="4">
        <v>427</v>
      </c>
      <c r="G1137">
        <v>24</v>
      </c>
      <c r="H1137" s="3">
        <f>_xlfn.XLOOKUP(sales[[#This Row],[Product]],products[Product],products[Cost per box])*sales[[#This Row],[Boxes]]</f>
        <v>245.52</v>
      </c>
      <c r="I1137" s="4">
        <f>sales[[#This Row],[Revenue]]-sales[[#This Row],[Cost]]</f>
        <v>181.48</v>
      </c>
    </row>
    <row r="1138" spans="2:9" x14ac:dyDescent="0.25">
      <c r="B1138" t="s">
        <v>20</v>
      </c>
      <c r="C1138" t="s">
        <v>6</v>
      </c>
      <c r="D1138" t="s">
        <v>44</v>
      </c>
      <c r="E1138" s="1">
        <v>44263</v>
      </c>
      <c r="F1138" s="4">
        <v>6146</v>
      </c>
      <c r="G1138">
        <v>228</v>
      </c>
      <c r="H1138" s="3">
        <f>_xlfn.XLOOKUP(sales[[#This Row],[Product]],products[Product],products[Cost per box])*sales[[#This Row],[Boxes]]</f>
        <v>2181.96</v>
      </c>
      <c r="I1138" s="4">
        <f>sales[[#This Row],[Revenue]]-sales[[#This Row],[Cost]]</f>
        <v>3964.04</v>
      </c>
    </row>
    <row r="1139" spans="2:9" x14ac:dyDescent="0.25">
      <c r="B1139" t="s">
        <v>55</v>
      </c>
      <c r="C1139" t="s">
        <v>9</v>
      </c>
      <c r="D1139" t="s">
        <v>24</v>
      </c>
      <c r="E1139" s="1">
        <v>44263</v>
      </c>
      <c r="F1139" s="4">
        <v>763</v>
      </c>
      <c r="G1139">
        <v>70</v>
      </c>
      <c r="H1139" s="3">
        <f>_xlfn.XLOOKUP(sales[[#This Row],[Product]],products[Product],products[Cost per box])*sales[[#This Row],[Boxes]]</f>
        <v>735.69999999999993</v>
      </c>
      <c r="I1139" s="4">
        <f>sales[[#This Row],[Revenue]]-sales[[#This Row],[Cost]]</f>
        <v>27.300000000000068</v>
      </c>
    </row>
    <row r="1140" spans="2:9" x14ac:dyDescent="0.25">
      <c r="B1140" t="s">
        <v>33</v>
      </c>
      <c r="C1140" t="s">
        <v>11</v>
      </c>
      <c r="D1140" t="s">
        <v>35</v>
      </c>
      <c r="E1140" s="1">
        <v>44263</v>
      </c>
      <c r="F1140" s="4">
        <v>3584</v>
      </c>
      <c r="G1140">
        <v>598</v>
      </c>
      <c r="H1140" s="3">
        <f>_xlfn.XLOOKUP(sales[[#This Row],[Product]],products[Product],products[Cost per box])*sales[[#This Row],[Boxes]]</f>
        <v>1584.7</v>
      </c>
      <c r="I1140" s="4">
        <f>sales[[#This Row],[Revenue]]-sales[[#This Row],[Cost]]</f>
        <v>1999.3</v>
      </c>
    </row>
    <row r="1141" spans="2:9" x14ac:dyDescent="0.25">
      <c r="B1141" t="s">
        <v>54</v>
      </c>
      <c r="C1141" t="s">
        <v>16</v>
      </c>
      <c r="D1141" t="s">
        <v>36</v>
      </c>
      <c r="E1141" s="1">
        <v>44263</v>
      </c>
      <c r="F1141" s="4">
        <v>140</v>
      </c>
      <c r="G1141">
        <v>5</v>
      </c>
      <c r="H1141" s="3">
        <f>_xlfn.XLOOKUP(sales[[#This Row],[Product]],products[Product],products[Cost per box])*sales[[#This Row],[Boxes]]</f>
        <v>25.2</v>
      </c>
      <c r="I1141" s="4">
        <f>sales[[#This Row],[Revenue]]-sales[[#This Row],[Cost]]</f>
        <v>114.8</v>
      </c>
    </row>
    <row r="1142" spans="2:9" x14ac:dyDescent="0.25">
      <c r="B1142" t="s">
        <v>15</v>
      </c>
      <c r="C1142" t="s">
        <v>27</v>
      </c>
      <c r="D1142" t="s">
        <v>52</v>
      </c>
      <c r="E1142" s="1">
        <v>44264</v>
      </c>
      <c r="F1142" s="4">
        <v>1540</v>
      </c>
      <c r="G1142">
        <v>146</v>
      </c>
      <c r="H1142" s="3">
        <f>_xlfn.XLOOKUP(sales[[#This Row],[Product]],products[Product],products[Cost per box])*sales[[#This Row],[Boxes]]</f>
        <v>484.71999999999997</v>
      </c>
      <c r="I1142" s="4">
        <f>sales[[#This Row],[Revenue]]-sales[[#This Row],[Cost]]</f>
        <v>1055.28</v>
      </c>
    </row>
    <row r="1143" spans="2:9" x14ac:dyDescent="0.25">
      <c r="B1143" t="s">
        <v>33</v>
      </c>
      <c r="C1143" t="s">
        <v>6</v>
      </c>
      <c r="D1143" t="s">
        <v>48</v>
      </c>
      <c r="E1143" s="1">
        <v>44264</v>
      </c>
      <c r="F1143" s="4">
        <v>4123</v>
      </c>
      <c r="G1143">
        <v>367</v>
      </c>
      <c r="H1143" s="3">
        <f>_xlfn.XLOOKUP(sales[[#This Row],[Product]],products[Product],products[Cost per box])*sales[[#This Row],[Boxes]]</f>
        <v>2745.1600000000003</v>
      </c>
      <c r="I1143" s="4">
        <f>sales[[#This Row],[Revenue]]-sales[[#This Row],[Cost]]</f>
        <v>1377.8399999999997</v>
      </c>
    </row>
    <row r="1144" spans="2:9" x14ac:dyDescent="0.25">
      <c r="B1144" t="s">
        <v>8</v>
      </c>
      <c r="C1144" t="s">
        <v>27</v>
      </c>
      <c r="D1144" t="s">
        <v>48</v>
      </c>
      <c r="E1144" s="1">
        <v>44264</v>
      </c>
      <c r="F1144" s="4">
        <v>7413</v>
      </c>
      <c r="G1144">
        <v>17</v>
      </c>
      <c r="H1144" s="3">
        <f>_xlfn.XLOOKUP(sales[[#This Row],[Product]],products[Product],products[Cost per box])*sales[[#This Row],[Boxes]]</f>
        <v>127.16000000000001</v>
      </c>
      <c r="I1144" s="4">
        <f>sales[[#This Row],[Revenue]]-sales[[#This Row],[Cost]]</f>
        <v>7285.84</v>
      </c>
    </row>
    <row r="1145" spans="2:9" x14ac:dyDescent="0.25">
      <c r="B1145" t="s">
        <v>29</v>
      </c>
      <c r="C1145" t="s">
        <v>27</v>
      </c>
      <c r="D1145" t="s">
        <v>43</v>
      </c>
      <c r="E1145" s="1">
        <v>44264</v>
      </c>
      <c r="F1145" s="4">
        <v>4865</v>
      </c>
      <c r="G1145">
        <v>205</v>
      </c>
      <c r="H1145" s="3">
        <f>_xlfn.XLOOKUP(sales[[#This Row],[Product]],products[Product],products[Cost per box])*sales[[#This Row],[Boxes]]</f>
        <v>789.25</v>
      </c>
      <c r="I1145" s="4">
        <f>sales[[#This Row],[Revenue]]-sales[[#This Row],[Cost]]</f>
        <v>4075.75</v>
      </c>
    </row>
    <row r="1146" spans="2:9" x14ac:dyDescent="0.25">
      <c r="B1146" t="s">
        <v>51</v>
      </c>
      <c r="C1146" t="s">
        <v>21</v>
      </c>
      <c r="D1146" t="s">
        <v>45</v>
      </c>
      <c r="E1146" s="1">
        <v>44264</v>
      </c>
      <c r="F1146" s="4">
        <v>11417</v>
      </c>
      <c r="G1146">
        <v>343</v>
      </c>
      <c r="H1146" s="3">
        <f>_xlfn.XLOOKUP(sales[[#This Row],[Product]],products[Product],products[Cost per box])*sales[[#This Row],[Boxes]]</f>
        <v>2651.3900000000003</v>
      </c>
      <c r="I1146" s="4">
        <f>sales[[#This Row],[Revenue]]-sales[[#This Row],[Cost]]</f>
        <v>8765.61</v>
      </c>
    </row>
    <row r="1147" spans="2:9" x14ac:dyDescent="0.25">
      <c r="B1147" t="s">
        <v>39</v>
      </c>
      <c r="C1147" t="s">
        <v>21</v>
      </c>
      <c r="D1147" t="s">
        <v>44</v>
      </c>
      <c r="E1147" s="1">
        <v>44264</v>
      </c>
      <c r="F1147" s="4">
        <v>8442</v>
      </c>
      <c r="G1147">
        <v>38</v>
      </c>
      <c r="H1147" s="3">
        <f>_xlfn.XLOOKUP(sales[[#This Row],[Product]],products[Product],products[Cost per box])*sales[[#This Row],[Boxes]]</f>
        <v>363.66</v>
      </c>
      <c r="I1147" s="4">
        <f>sales[[#This Row],[Revenue]]-sales[[#This Row],[Cost]]</f>
        <v>8078.34</v>
      </c>
    </row>
    <row r="1148" spans="2:9" x14ac:dyDescent="0.25">
      <c r="B1148" t="s">
        <v>46</v>
      </c>
      <c r="C1148" t="s">
        <v>16</v>
      </c>
      <c r="D1148" t="s">
        <v>36</v>
      </c>
      <c r="E1148" s="1">
        <v>44264</v>
      </c>
      <c r="F1148" s="4">
        <v>10416</v>
      </c>
      <c r="G1148">
        <v>54</v>
      </c>
      <c r="H1148" s="3">
        <f>_xlfn.XLOOKUP(sales[[#This Row],[Product]],products[Product],products[Cost per box])*sales[[#This Row],[Boxes]]</f>
        <v>272.16000000000003</v>
      </c>
      <c r="I1148" s="4">
        <f>sales[[#This Row],[Revenue]]-sales[[#This Row],[Cost]]</f>
        <v>10143.84</v>
      </c>
    </row>
    <row r="1149" spans="2:9" x14ac:dyDescent="0.25">
      <c r="B1149" t="s">
        <v>32</v>
      </c>
      <c r="C1149" t="s">
        <v>16</v>
      </c>
      <c r="D1149" t="s">
        <v>24</v>
      </c>
      <c r="E1149" s="1">
        <v>44264</v>
      </c>
      <c r="F1149" s="4">
        <v>546</v>
      </c>
      <c r="G1149">
        <v>88</v>
      </c>
      <c r="H1149" s="3">
        <f>_xlfn.XLOOKUP(sales[[#This Row],[Product]],products[Product],products[Cost per box])*sales[[#This Row],[Boxes]]</f>
        <v>924.88</v>
      </c>
      <c r="I1149" s="4">
        <f>sales[[#This Row],[Revenue]]-sales[[#This Row],[Cost]]</f>
        <v>-378.88</v>
      </c>
    </row>
    <row r="1150" spans="2:9" x14ac:dyDescent="0.25">
      <c r="B1150" t="s">
        <v>15</v>
      </c>
      <c r="C1150" t="s">
        <v>6</v>
      </c>
      <c r="D1150" t="s">
        <v>24</v>
      </c>
      <c r="E1150" s="1">
        <v>44264</v>
      </c>
      <c r="F1150" s="4">
        <v>2772</v>
      </c>
      <c r="G1150">
        <v>492</v>
      </c>
      <c r="H1150" s="3">
        <f>_xlfn.XLOOKUP(sales[[#This Row],[Product]],products[Product],products[Cost per box])*sales[[#This Row],[Boxes]]</f>
        <v>5170.92</v>
      </c>
      <c r="I1150" s="4">
        <f>sales[[#This Row],[Revenue]]-sales[[#This Row],[Cost]]</f>
        <v>-2398.92</v>
      </c>
    </row>
    <row r="1151" spans="2:9" x14ac:dyDescent="0.25">
      <c r="B1151" t="s">
        <v>41</v>
      </c>
      <c r="C1151" t="s">
        <v>11</v>
      </c>
      <c r="D1151" t="s">
        <v>14</v>
      </c>
      <c r="E1151" s="1">
        <v>44264</v>
      </c>
      <c r="F1151" s="4">
        <v>2247</v>
      </c>
      <c r="G1151">
        <v>405</v>
      </c>
      <c r="H1151" s="3">
        <f>_xlfn.XLOOKUP(sales[[#This Row],[Product]],products[Product],products[Cost per box])*sales[[#This Row],[Boxes]]</f>
        <v>2555.5499999999997</v>
      </c>
      <c r="I1151" s="4">
        <f>sales[[#This Row],[Revenue]]-sales[[#This Row],[Cost]]</f>
        <v>-308.54999999999973</v>
      </c>
    </row>
    <row r="1152" spans="2:9" x14ac:dyDescent="0.25">
      <c r="B1152" t="s">
        <v>33</v>
      </c>
      <c r="C1152" t="s">
        <v>9</v>
      </c>
      <c r="D1152" t="s">
        <v>35</v>
      </c>
      <c r="E1152" s="1">
        <v>44264</v>
      </c>
      <c r="F1152" s="4">
        <v>5131</v>
      </c>
      <c r="G1152">
        <v>92</v>
      </c>
      <c r="H1152" s="3">
        <f>_xlfn.XLOOKUP(sales[[#This Row],[Product]],products[Product],products[Cost per box])*sales[[#This Row],[Boxes]]</f>
        <v>243.79999999999998</v>
      </c>
      <c r="I1152" s="4">
        <f>sales[[#This Row],[Revenue]]-sales[[#This Row],[Cost]]</f>
        <v>4887.2</v>
      </c>
    </row>
    <row r="1153" spans="2:9" x14ac:dyDescent="0.25">
      <c r="B1153" t="s">
        <v>51</v>
      </c>
      <c r="C1153" t="s">
        <v>6</v>
      </c>
      <c r="D1153" t="s">
        <v>22</v>
      </c>
      <c r="E1153" s="1">
        <v>44264</v>
      </c>
      <c r="F1153" s="4">
        <v>3451</v>
      </c>
      <c r="G1153">
        <v>1680</v>
      </c>
      <c r="H1153" s="3">
        <f>_xlfn.XLOOKUP(sales[[#This Row],[Product]],products[Product],products[Cost per box])*sales[[#This Row],[Boxes]]</f>
        <v>13809.6</v>
      </c>
      <c r="I1153" s="4">
        <f>sales[[#This Row],[Revenue]]-sales[[#This Row],[Cost]]</f>
        <v>-10358.6</v>
      </c>
    </row>
    <row r="1154" spans="2:9" x14ac:dyDescent="0.25">
      <c r="B1154" t="s">
        <v>46</v>
      </c>
      <c r="C1154" t="s">
        <v>6</v>
      </c>
      <c r="D1154" t="s">
        <v>24</v>
      </c>
      <c r="E1154" s="1">
        <v>44264</v>
      </c>
      <c r="F1154" s="4">
        <v>7357</v>
      </c>
      <c r="G1154">
        <v>237</v>
      </c>
      <c r="H1154" s="3">
        <f>_xlfn.XLOOKUP(sales[[#This Row],[Product]],products[Product],products[Cost per box])*sales[[#This Row],[Boxes]]</f>
        <v>2490.87</v>
      </c>
      <c r="I1154" s="4">
        <f>sales[[#This Row],[Revenue]]-sales[[#This Row],[Cost]]</f>
        <v>4866.13</v>
      </c>
    </row>
    <row r="1155" spans="2:9" x14ac:dyDescent="0.25">
      <c r="B1155" t="s">
        <v>37</v>
      </c>
      <c r="C1155" t="s">
        <v>16</v>
      </c>
      <c r="D1155" t="s">
        <v>28</v>
      </c>
      <c r="E1155" s="1">
        <v>44264</v>
      </c>
      <c r="F1155" s="4">
        <v>8323</v>
      </c>
      <c r="G1155">
        <v>641</v>
      </c>
      <c r="H1155" s="3">
        <f>_xlfn.XLOOKUP(sales[[#This Row],[Product]],products[Product],products[Cost per box])*sales[[#This Row],[Boxes]]</f>
        <v>1769.1599999999999</v>
      </c>
      <c r="I1155" s="4">
        <f>sales[[#This Row],[Revenue]]-sales[[#This Row],[Cost]]</f>
        <v>6553.84</v>
      </c>
    </row>
    <row r="1156" spans="2:9" x14ac:dyDescent="0.25">
      <c r="B1156" t="s">
        <v>56</v>
      </c>
      <c r="C1156" t="s">
        <v>21</v>
      </c>
      <c r="D1156" t="s">
        <v>45</v>
      </c>
      <c r="E1156" s="1">
        <v>44264</v>
      </c>
      <c r="F1156" s="4">
        <v>6384</v>
      </c>
      <c r="G1156">
        <v>256</v>
      </c>
      <c r="H1156" s="3">
        <f>_xlfn.XLOOKUP(sales[[#This Row],[Product]],products[Product],products[Cost per box])*sales[[#This Row],[Boxes]]</f>
        <v>1978.88</v>
      </c>
      <c r="I1156" s="4">
        <f>sales[[#This Row],[Revenue]]-sales[[#This Row],[Cost]]</f>
        <v>4405.12</v>
      </c>
    </row>
    <row r="1157" spans="2:9" x14ac:dyDescent="0.25">
      <c r="B1157" t="s">
        <v>33</v>
      </c>
      <c r="C1157" t="s">
        <v>9</v>
      </c>
      <c r="D1157" t="s">
        <v>35</v>
      </c>
      <c r="E1157" s="1">
        <v>44264</v>
      </c>
      <c r="F1157" s="4">
        <v>2212</v>
      </c>
      <c r="G1157">
        <v>222</v>
      </c>
      <c r="H1157" s="3">
        <f>_xlfn.XLOOKUP(sales[[#This Row],[Product]],products[Product],products[Cost per box])*sales[[#This Row],[Boxes]]</f>
        <v>588.29999999999995</v>
      </c>
      <c r="I1157" s="4">
        <f>sales[[#This Row],[Revenue]]-sales[[#This Row],[Cost]]</f>
        <v>1623.7</v>
      </c>
    </row>
    <row r="1158" spans="2:9" x14ac:dyDescent="0.25">
      <c r="B1158" t="s">
        <v>13</v>
      </c>
      <c r="C1158" t="s">
        <v>11</v>
      </c>
      <c r="D1158" t="s">
        <v>22</v>
      </c>
      <c r="E1158" s="1">
        <v>44264</v>
      </c>
      <c r="F1158" s="4">
        <v>315</v>
      </c>
      <c r="G1158">
        <v>12</v>
      </c>
      <c r="H1158" s="3">
        <f>_xlfn.XLOOKUP(sales[[#This Row],[Product]],products[Product],products[Cost per box])*sales[[#This Row],[Boxes]]</f>
        <v>98.640000000000015</v>
      </c>
      <c r="I1158" s="4">
        <f>sales[[#This Row],[Revenue]]-sales[[#This Row],[Cost]]</f>
        <v>216.35999999999999</v>
      </c>
    </row>
    <row r="1159" spans="2:9" x14ac:dyDescent="0.25">
      <c r="B1159" t="s">
        <v>20</v>
      </c>
      <c r="C1159" t="s">
        <v>21</v>
      </c>
      <c r="D1159" t="s">
        <v>17</v>
      </c>
      <c r="E1159" s="1">
        <v>44264</v>
      </c>
      <c r="F1159" s="4">
        <v>1316</v>
      </c>
      <c r="G1159">
        <v>83</v>
      </c>
      <c r="H1159" s="3">
        <f>_xlfn.XLOOKUP(sales[[#This Row],[Product]],products[Product],products[Cost per box])*sales[[#This Row],[Boxes]]</f>
        <v>564.4</v>
      </c>
      <c r="I1159" s="4">
        <f>sales[[#This Row],[Revenue]]-sales[[#This Row],[Cost]]</f>
        <v>751.6</v>
      </c>
    </row>
    <row r="1160" spans="2:9" x14ac:dyDescent="0.25">
      <c r="B1160" t="s">
        <v>37</v>
      </c>
      <c r="C1160" t="s">
        <v>16</v>
      </c>
      <c r="D1160" t="s">
        <v>26</v>
      </c>
      <c r="E1160" s="1">
        <v>44264</v>
      </c>
      <c r="F1160" s="4">
        <v>966</v>
      </c>
      <c r="G1160">
        <v>81</v>
      </c>
      <c r="H1160" s="3">
        <f>_xlfn.XLOOKUP(sales[[#This Row],[Product]],products[Product],products[Cost per box])*sales[[#This Row],[Boxes]]</f>
        <v>520.82999999999993</v>
      </c>
      <c r="I1160" s="4">
        <f>sales[[#This Row],[Revenue]]-sales[[#This Row],[Cost]]</f>
        <v>445.17000000000007</v>
      </c>
    </row>
    <row r="1161" spans="2:9" x14ac:dyDescent="0.25">
      <c r="B1161" t="s">
        <v>34</v>
      </c>
      <c r="C1161" t="s">
        <v>9</v>
      </c>
      <c r="D1161" t="s">
        <v>45</v>
      </c>
      <c r="E1161" s="1">
        <v>44264</v>
      </c>
      <c r="F1161" s="4">
        <v>11627</v>
      </c>
      <c r="G1161">
        <v>466</v>
      </c>
      <c r="H1161" s="3">
        <f>_xlfn.XLOOKUP(sales[[#This Row],[Product]],products[Product],products[Cost per box])*sales[[#This Row],[Boxes]]</f>
        <v>3602.1800000000003</v>
      </c>
      <c r="I1161" s="4">
        <f>sales[[#This Row],[Revenue]]-sales[[#This Row],[Cost]]</f>
        <v>8024.82</v>
      </c>
    </row>
    <row r="1162" spans="2:9" x14ac:dyDescent="0.25">
      <c r="B1162" t="s">
        <v>49</v>
      </c>
      <c r="C1162" t="s">
        <v>16</v>
      </c>
      <c r="D1162" t="s">
        <v>22</v>
      </c>
      <c r="E1162" s="1">
        <v>44264</v>
      </c>
      <c r="F1162" s="4">
        <v>1470</v>
      </c>
      <c r="G1162">
        <v>57</v>
      </c>
      <c r="H1162" s="3">
        <f>_xlfn.XLOOKUP(sales[[#This Row],[Product]],products[Product],products[Cost per box])*sales[[#This Row],[Boxes]]</f>
        <v>468.54</v>
      </c>
      <c r="I1162" s="4">
        <f>sales[[#This Row],[Revenue]]-sales[[#This Row],[Cost]]</f>
        <v>1001.46</v>
      </c>
    </row>
    <row r="1163" spans="2:9" x14ac:dyDescent="0.25">
      <c r="B1163" t="s">
        <v>29</v>
      </c>
      <c r="C1163" t="s">
        <v>16</v>
      </c>
      <c r="D1163" t="s">
        <v>30</v>
      </c>
      <c r="E1163" s="1">
        <v>44264</v>
      </c>
      <c r="F1163" s="4">
        <v>1652</v>
      </c>
      <c r="G1163">
        <v>118</v>
      </c>
      <c r="H1163" s="3">
        <f>_xlfn.XLOOKUP(sales[[#This Row],[Product]],products[Product],products[Cost per box])*sales[[#This Row],[Boxes]]</f>
        <v>434.24</v>
      </c>
      <c r="I1163" s="4">
        <f>sales[[#This Row],[Revenue]]-sales[[#This Row],[Cost]]</f>
        <v>1217.76</v>
      </c>
    </row>
    <row r="1164" spans="2:9" x14ac:dyDescent="0.25">
      <c r="B1164" t="s">
        <v>57</v>
      </c>
      <c r="C1164" t="s">
        <v>11</v>
      </c>
      <c r="D1164" t="s">
        <v>24</v>
      </c>
      <c r="E1164" s="1">
        <v>44264</v>
      </c>
      <c r="F1164" s="4">
        <v>7455</v>
      </c>
      <c r="G1164">
        <v>497</v>
      </c>
      <c r="H1164" s="3">
        <f>_xlfn.XLOOKUP(sales[[#This Row],[Product]],products[Product],products[Cost per box])*sales[[#This Row],[Boxes]]</f>
        <v>5223.47</v>
      </c>
      <c r="I1164" s="4">
        <f>sales[[#This Row],[Revenue]]-sales[[#This Row],[Cost]]</f>
        <v>2231.5299999999997</v>
      </c>
    </row>
    <row r="1165" spans="2:9" x14ac:dyDescent="0.25">
      <c r="B1165" t="s">
        <v>34</v>
      </c>
      <c r="C1165" t="s">
        <v>21</v>
      </c>
      <c r="D1165" t="s">
        <v>48</v>
      </c>
      <c r="E1165" s="1">
        <v>44264</v>
      </c>
      <c r="F1165" s="4">
        <v>16583</v>
      </c>
      <c r="G1165">
        <v>553</v>
      </c>
      <c r="H1165" s="3">
        <f>_xlfn.XLOOKUP(sales[[#This Row],[Product]],products[Product],products[Cost per box])*sales[[#This Row],[Boxes]]</f>
        <v>4136.4400000000005</v>
      </c>
      <c r="I1165" s="4">
        <f>sales[[#This Row],[Revenue]]-sales[[#This Row],[Cost]]</f>
        <v>12446.56</v>
      </c>
    </row>
    <row r="1166" spans="2:9" x14ac:dyDescent="0.25">
      <c r="B1166" t="s">
        <v>8</v>
      </c>
      <c r="C1166" t="s">
        <v>6</v>
      </c>
      <c r="D1166" t="s">
        <v>42</v>
      </c>
      <c r="E1166" s="1">
        <v>44264</v>
      </c>
      <c r="F1166" s="4">
        <v>9877</v>
      </c>
      <c r="G1166">
        <v>770</v>
      </c>
      <c r="H1166" s="3">
        <f>_xlfn.XLOOKUP(sales[[#This Row],[Product]],products[Product],products[Cost per box])*sales[[#This Row],[Boxes]]</f>
        <v>3649.8</v>
      </c>
      <c r="I1166" s="4">
        <f>sales[[#This Row],[Revenue]]-sales[[#This Row],[Cost]]</f>
        <v>6227.2</v>
      </c>
    </row>
    <row r="1167" spans="2:9" x14ac:dyDescent="0.25">
      <c r="B1167" t="s">
        <v>15</v>
      </c>
      <c r="C1167" t="s">
        <v>16</v>
      </c>
      <c r="D1167" t="s">
        <v>48</v>
      </c>
      <c r="E1167" s="1">
        <v>44264</v>
      </c>
      <c r="F1167" s="4">
        <v>1694</v>
      </c>
      <c r="G1167">
        <v>74</v>
      </c>
      <c r="H1167" s="3">
        <f>_xlfn.XLOOKUP(sales[[#This Row],[Product]],products[Product],products[Cost per box])*sales[[#This Row],[Boxes]]</f>
        <v>553.52</v>
      </c>
      <c r="I1167" s="4">
        <f>sales[[#This Row],[Revenue]]-sales[[#This Row],[Cost]]</f>
        <v>1140.48</v>
      </c>
    </row>
    <row r="1168" spans="2:9" x14ac:dyDescent="0.25">
      <c r="B1168" t="s">
        <v>56</v>
      </c>
      <c r="C1168" t="s">
        <v>9</v>
      </c>
      <c r="D1168" t="s">
        <v>14</v>
      </c>
      <c r="E1168" s="1">
        <v>44264</v>
      </c>
      <c r="F1168" s="4">
        <v>12719</v>
      </c>
      <c r="G1168">
        <v>509</v>
      </c>
      <c r="H1168" s="3">
        <f>_xlfn.XLOOKUP(sales[[#This Row],[Product]],products[Product],products[Cost per box])*sales[[#This Row],[Boxes]]</f>
        <v>3211.79</v>
      </c>
      <c r="I1168" s="4">
        <f>sales[[#This Row],[Revenue]]-sales[[#This Row],[Cost]]</f>
        <v>9507.2099999999991</v>
      </c>
    </row>
    <row r="1169" spans="2:9" x14ac:dyDescent="0.25">
      <c r="B1169" t="s">
        <v>15</v>
      </c>
      <c r="C1169" t="s">
        <v>21</v>
      </c>
      <c r="D1169" t="s">
        <v>43</v>
      </c>
      <c r="E1169" s="1">
        <v>44265</v>
      </c>
      <c r="F1169" s="4">
        <v>917</v>
      </c>
      <c r="G1169">
        <v>627</v>
      </c>
      <c r="H1169" s="3">
        <f>_xlfn.XLOOKUP(sales[[#This Row],[Product]],products[Product],products[Cost per box])*sales[[#This Row],[Boxes]]</f>
        <v>2413.9500000000003</v>
      </c>
      <c r="I1169" s="4">
        <f>sales[[#This Row],[Revenue]]-sales[[#This Row],[Cost]]</f>
        <v>-1496.9500000000003</v>
      </c>
    </row>
    <row r="1170" spans="2:9" x14ac:dyDescent="0.25">
      <c r="B1170" t="s">
        <v>51</v>
      </c>
      <c r="C1170" t="s">
        <v>16</v>
      </c>
      <c r="D1170" t="s">
        <v>45</v>
      </c>
      <c r="E1170" s="1">
        <v>44265</v>
      </c>
      <c r="F1170" s="4">
        <v>917</v>
      </c>
      <c r="G1170">
        <v>132</v>
      </c>
      <c r="H1170" s="3">
        <f>_xlfn.XLOOKUP(sales[[#This Row],[Product]],products[Product],products[Cost per box])*sales[[#This Row],[Boxes]]</f>
        <v>1020.36</v>
      </c>
      <c r="I1170" s="4">
        <f>sales[[#This Row],[Revenue]]-sales[[#This Row],[Cost]]</f>
        <v>-103.36000000000001</v>
      </c>
    </row>
    <row r="1171" spans="2:9" x14ac:dyDescent="0.25">
      <c r="B1171" t="s">
        <v>41</v>
      </c>
      <c r="C1171" t="s">
        <v>27</v>
      </c>
      <c r="D1171" t="s">
        <v>35</v>
      </c>
      <c r="E1171" s="1">
        <v>44265</v>
      </c>
      <c r="F1171" s="4">
        <v>8414</v>
      </c>
      <c r="G1171">
        <v>21</v>
      </c>
      <c r="H1171" s="3">
        <f>_xlfn.XLOOKUP(sales[[#This Row],[Product]],products[Product],products[Cost per box])*sales[[#This Row],[Boxes]]</f>
        <v>55.65</v>
      </c>
      <c r="I1171" s="4">
        <f>sales[[#This Row],[Revenue]]-sales[[#This Row],[Cost]]</f>
        <v>8358.35</v>
      </c>
    </row>
    <row r="1172" spans="2:9" x14ac:dyDescent="0.25">
      <c r="B1172" t="s">
        <v>8</v>
      </c>
      <c r="C1172" t="s">
        <v>9</v>
      </c>
      <c r="D1172" t="s">
        <v>31</v>
      </c>
      <c r="E1172" s="1">
        <v>44265</v>
      </c>
      <c r="F1172" s="4">
        <v>3136</v>
      </c>
      <c r="G1172">
        <v>770</v>
      </c>
      <c r="H1172" s="3">
        <f>_xlfn.XLOOKUP(sales[[#This Row],[Product]],products[Product],products[Cost per box])*sales[[#This Row],[Boxes]]</f>
        <v>4404.3999999999996</v>
      </c>
      <c r="I1172" s="4">
        <f>sales[[#This Row],[Revenue]]-sales[[#This Row],[Cost]]</f>
        <v>-1268.3999999999996</v>
      </c>
    </row>
    <row r="1173" spans="2:9" x14ac:dyDescent="0.25">
      <c r="B1173" t="s">
        <v>41</v>
      </c>
      <c r="C1173" t="s">
        <v>21</v>
      </c>
      <c r="D1173" t="s">
        <v>28</v>
      </c>
      <c r="E1173" s="1">
        <v>44265</v>
      </c>
      <c r="F1173" s="4">
        <v>7987</v>
      </c>
      <c r="G1173">
        <v>187</v>
      </c>
      <c r="H1173" s="3">
        <f>_xlfn.XLOOKUP(sales[[#This Row],[Product]],products[Product],products[Cost per box])*sales[[#This Row],[Boxes]]</f>
        <v>516.12</v>
      </c>
      <c r="I1173" s="4">
        <f>sales[[#This Row],[Revenue]]-sales[[#This Row],[Cost]]</f>
        <v>7470.88</v>
      </c>
    </row>
    <row r="1174" spans="2:9" x14ac:dyDescent="0.25">
      <c r="B1174" t="s">
        <v>15</v>
      </c>
      <c r="C1174" t="s">
        <v>27</v>
      </c>
      <c r="D1174" t="s">
        <v>24</v>
      </c>
      <c r="E1174" s="1">
        <v>44265</v>
      </c>
      <c r="F1174" s="4">
        <v>14140</v>
      </c>
      <c r="G1174">
        <v>82</v>
      </c>
      <c r="H1174" s="3">
        <f>_xlfn.XLOOKUP(sales[[#This Row],[Product]],products[Product],products[Cost per box])*sales[[#This Row],[Boxes]]</f>
        <v>861.81999999999994</v>
      </c>
      <c r="I1174" s="4">
        <f>sales[[#This Row],[Revenue]]-sales[[#This Row],[Cost]]</f>
        <v>13278.18</v>
      </c>
    </row>
    <row r="1175" spans="2:9" x14ac:dyDescent="0.25">
      <c r="B1175" t="s">
        <v>13</v>
      </c>
      <c r="C1175" t="s">
        <v>11</v>
      </c>
      <c r="D1175" t="s">
        <v>38</v>
      </c>
      <c r="E1175" s="1">
        <v>44265</v>
      </c>
      <c r="F1175" s="4">
        <v>10276</v>
      </c>
      <c r="G1175">
        <v>104</v>
      </c>
      <c r="H1175" s="3">
        <f>_xlfn.XLOOKUP(sales[[#This Row],[Product]],products[Product],products[Cost per box])*sales[[#This Row],[Boxes]]</f>
        <v>1033.76</v>
      </c>
      <c r="I1175" s="4">
        <f>sales[[#This Row],[Revenue]]-sales[[#This Row],[Cost]]</f>
        <v>9242.24</v>
      </c>
    </row>
    <row r="1176" spans="2:9" x14ac:dyDescent="0.25">
      <c r="B1176" t="s">
        <v>8</v>
      </c>
      <c r="C1176" t="s">
        <v>27</v>
      </c>
      <c r="D1176" t="s">
        <v>26</v>
      </c>
      <c r="E1176" s="1">
        <v>44265</v>
      </c>
      <c r="F1176" s="4">
        <v>6657</v>
      </c>
      <c r="G1176">
        <v>488</v>
      </c>
      <c r="H1176" s="3">
        <f>_xlfn.XLOOKUP(sales[[#This Row],[Product]],products[Product],products[Cost per box])*sales[[#This Row],[Boxes]]</f>
        <v>3137.8399999999997</v>
      </c>
      <c r="I1176" s="4">
        <f>sales[[#This Row],[Revenue]]-sales[[#This Row],[Cost]]</f>
        <v>3519.1600000000003</v>
      </c>
    </row>
    <row r="1177" spans="2:9" x14ac:dyDescent="0.25">
      <c r="B1177" t="s">
        <v>33</v>
      </c>
      <c r="C1177" t="s">
        <v>11</v>
      </c>
      <c r="D1177" t="s">
        <v>30</v>
      </c>
      <c r="E1177" s="1">
        <v>44265</v>
      </c>
      <c r="F1177" s="4">
        <v>1414</v>
      </c>
      <c r="G1177">
        <v>252</v>
      </c>
      <c r="H1177" s="3">
        <f>_xlfn.XLOOKUP(sales[[#This Row],[Product]],products[Product],products[Cost per box])*sales[[#This Row],[Boxes]]</f>
        <v>927.36</v>
      </c>
      <c r="I1177" s="4">
        <f>sales[[#This Row],[Revenue]]-sales[[#This Row],[Cost]]</f>
        <v>486.64</v>
      </c>
    </row>
    <row r="1178" spans="2:9" x14ac:dyDescent="0.25">
      <c r="B1178" t="s">
        <v>51</v>
      </c>
      <c r="C1178" t="s">
        <v>6</v>
      </c>
      <c r="D1178" t="s">
        <v>42</v>
      </c>
      <c r="E1178" s="1">
        <v>44265</v>
      </c>
      <c r="F1178" s="4">
        <v>1232</v>
      </c>
      <c r="G1178">
        <v>36</v>
      </c>
      <c r="H1178" s="3">
        <f>_xlfn.XLOOKUP(sales[[#This Row],[Product]],products[Product],products[Cost per box])*sales[[#This Row],[Boxes]]</f>
        <v>170.64000000000001</v>
      </c>
      <c r="I1178" s="4">
        <f>sales[[#This Row],[Revenue]]-sales[[#This Row],[Cost]]</f>
        <v>1061.3599999999999</v>
      </c>
    </row>
    <row r="1179" spans="2:9" x14ac:dyDescent="0.25">
      <c r="B1179" t="s">
        <v>25</v>
      </c>
      <c r="C1179" t="s">
        <v>21</v>
      </c>
      <c r="D1179" t="s">
        <v>26</v>
      </c>
      <c r="E1179" s="1">
        <v>44265</v>
      </c>
      <c r="F1179" s="4">
        <v>8603</v>
      </c>
      <c r="G1179">
        <v>432</v>
      </c>
      <c r="H1179" s="3">
        <f>_xlfn.XLOOKUP(sales[[#This Row],[Product]],products[Product],products[Cost per box])*sales[[#This Row],[Boxes]]</f>
        <v>2777.7599999999998</v>
      </c>
      <c r="I1179" s="4">
        <f>sales[[#This Row],[Revenue]]-sales[[#This Row],[Cost]]</f>
        <v>5825.24</v>
      </c>
    </row>
    <row r="1180" spans="2:9" x14ac:dyDescent="0.25">
      <c r="B1180" t="s">
        <v>32</v>
      </c>
      <c r="C1180" t="s">
        <v>9</v>
      </c>
      <c r="D1180" t="s">
        <v>26</v>
      </c>
      <c r="E1180" s="1">
        <v>44265</v>
      </c>
      <c r="F1180" s="4">
        <v>448</v>
      </c>
      <c r="G1180">
        <v>287</v>
      </c>
      <c r="H1180" s="3">
        <f>_xlfn.XLOOKUP(sales[[#This Row],[Product]],products[Product],products[Cost per box])*sales[[#This Row],[Boxes]]</f>
        <v>1845.4099999999999</v>
      </c>
      <c r="I1180" s="4">
        <f>sales[[#This Row],[Revenue]]-sales[[#This Row],[Cost]]</f>
        <v>-1397.4099999999999</v>
      </c>
    </row>
    <row r="1181" spans="2:9" x14ac:dyDescent="0.25">
      <c r="B1181" t="s">
        <v>8</v>
      </c>
      <c r="C1181" t="s">
        <v>6</v>
      </c>
      <c r="D1181" t="s">
        <v>48</v>
      </c>
      <c r="E1181" s="1">
        <v>44265</v>
      </c>
      <c r="F1181" s="4">
        <v>4242</v>
      </c>
      <c r="G1181">
        <v>84</v>
      </c>
      <c r="H1181" s="3">
        <f>_xlfn.XLOOKUP(sales[[#This Row],[Product]],products[Product],products[Cost per box])*sales[[#This Row],[Boxes]]</f>
        <v>628.32000000000005</v>
      </c>
      <c r="I1181" s="4">
        <f>sales[[#This Row],[Revenue]]-sales[[#This Row],[Cost]]</f>
        <v>3613.68</v>
      </c>
    </row>
    <row r="1182" spans="2:9" x14ac:dyDescent="0.25">
      <c r="B1182" t="s">
        <v>18</v>
      </c>
      <c r="C1182" t="s">
        <v>9</v>
      </c>
      <c r="D1182" t="s">
        <v>24</v>
      </c>
      <c r="E1182" s="1">
        <v>44265</v>
      </c>
      <c r="F1182" s="4">
        <v>6062</v>
      </c>
      <c r="G1182">
        <v>599</v>
      </c>
      <c r="H1182" s="3">
        <f>_xlfn.XLOOKUP(sales[[#This Row],[Product]],products[Product],products[Cost per box])*sales[[#This Row],[Boxes]]</f>
        <v>6295.49</v>
      </c>
      <c r="I1182" s="4">
        <f>sales[[#This Row],[Revenue]]-sales[[#This Row],[Cost]]</f>
        <v>-233.48999999999978</v>
      </c>
    </row>
    <row r="1183" spans="2:9" x14ac:dyDescent="0.25">
      <c r="B1183" t="s">
        <v>49</v>
      </c>
      <c r="C1183" t="s">
        <v>11</v>
      </c>
      <c r="D1183" t="s">
        <v>48</v>
      </c>
      <c r="E1183" s="1">
        <v>44265</v>
      </c>
      <c r="F1183" s="4">
        <v>10080</v>
      </c>
      <c r="G1183">
        <v>542</v>
      </c>
      <c r="H1183" s="3">
        <f>_xlfn.XLOOKUP(sales[[#This Row],[Product]],products[Product],products[Cost per box])*sales[[#This Row],[Boxes]]</f>
        <v>4054.1600000000003</v>
      </c>
      <c r="I1183" s="4">
        <f>sales[[#This Row],[Revenue]]-sales[[#This Row],[Cost]]</f>
        <v>6025.84</v>
      </c>
    </row>
    <row r="1184" spans="2:9" x14ac:dyDescent="0.25">
      <c r="B1184" t="s">
        <v>34</v>
      </c>
      <c r="C1184" t="s">
        <v>16</v>
      </c>
      <c r="D1184" t="s">
        <v>26</v>
      </c>
      <c r="E1184" s="1">
        <v>44265</v>
      </c>
      <c r="F1184" s="4">
        <v>4802</v>
      </c>
      <c r="G1184">
        <v>20</v>
      </c>
      <c r="H1184" s="3">
        <f>_xlfn.XLOOKUP(sales[[#This Row],[Product]],products[Product],products[Cost per box])*sales[[#This Row],[Boxes]]</f>
        <v>128.6</v>
      </c>
      <c r="I1184" s="4">
        <f>sales[[#This Row],[Revenue]]-sales[[#This Row],[Cost]]</f>
        <v>4673.3999999999996</v>
      </c>
    </row>
    <row r="1185" spans="2:9" x14ac:dyDescent="0.25">
      <c r="B1185" t="s">
        <v>5</v>
      </c>
      <c r="C1185" t="s">
        <v>11</v>
      </c>
      <c r="D1185" t="s">
        <v>43</v>
      </c>
      <c r="E1185" s="1">
        <v>44265</v>
      </c>
      <c r="F1185" s="4">
        <v>1533</v>
      </c>
      <c r="G1185">
        <v>136</v>
      </c>
      <c r="H1185" s="3">
        <f>_xlfn.XLOOKUP(sales[[#This Row],[Product]],products[Product],products[Cost per box])*sales[[#This Row],[Boxes]]</f>
        <v>523.6</v>
      </c>
      <c r="I1185" s="4">
        <f>sales[[#This Row],[Revenue]]-sales[[#This Row],[Cost]]</f>
        <v>1009.4</v>
      </c>
    </row>
    <row r="1186" spans="2:9" x14ac:dyDescent="0.25">
      <c r="B1186" t="s">
        <v>20</v>
      </c>
      <c r="C1186" t="s">
        <v>27</v>
      </c>
      <c r="D1186" t="s">
        <v>26</v>
      </c>
      <c r="E1186" s="1">
        <v>44265</v>
      </c>
      <c r="F1186" s="4">
        <v>8848</v>
      </c>
      <c r="G1186">
        <v>300</v>
      </c>
      <c r="H1186" s="3">
        <f>_xlfn.XLOOKUP(sales[[#This Row],[Product]],products[Product],products[Cost per box])*sales[[#This Row],[Boxes]]</f>
        <v>1929</v>
      </c>
      <c r="I1186" s="4">
        <f>sales[[#This Row],[Revenue]]-sales[[#This Row],[Cost]]</f>
        <v>6919</v>
      </c>
    </row>
    <row r="1187" spans="2:9" x14ac:dyDescent="0.25">
      <c r="B1187" t="s">
        <v>13</v>
      </c>
      <c r="C1187" t="s">
        <v>16</v>
      </c>
      <c r="D1187" t="s">
        <v>36</v>
      </c>
      <c r="E1187" s="1">
        <v>44265</v>
      </c>
      <c r="F1187" s="4">
        <v>3878</v>
      </c>
      <c r="G1187">
        <v>501</v>
      </c>
      <c r="H1187" s="3">
        <f>_xlfn.XLOOKUP(sales[[#This Row],[Product]],products[Product],products[Cost per box])*sales[[#This Row],[Boxes]]</f>
        <v>2525.04</v>
      </c>
      <c r="I1187" s="4">
        <f>sales[[#This Row],[Revenue]]-sales[[#This Row],[Cost]]</f>
        <v>1352.96</v>
      </c>
    </row>
    <row r="1188" spans="2:9" x14ac:dyDescent="0.25">
      <c r="B1188" t="s">
        <v>29</v>
      </c>
      <c r="C1188" t="s">
        <v>21</v>
      </c>
      <c r="D1188" t="s">
        <v>52</v>
      </c>
      <c r="E1188" s="1">
        <v>44265</v>
      </c>
      <c r="F1188" s="4">
        <v>12614</v>
      </c>
      <c r="G1188">
        <v>29</v>
      </c>
      <c r="H1188" s="3">
        <f>_xlfn.XLOOKUP(sales[[#This Row],[Product]],products[Product],products[Cost per box])*sales[[#This Row],[Boxes]]</f>
        <v>96.28</v>
      </c>
      <c r="I1188" s="4">
        <f>sales[[#This Row],[Revenue]]-sales[[#This Row],[Cost]]</f>
        <v>12517.72</v>
      </c>
    </row>
    <row r="1189" spans="2:9" x14ac:dyDescent="0.25">
      <c r="B1189" t="s">
        <v>13</v>
      </c>
      <c r="C1189" t="s">
        <v>21</v>
      </c>
      <c r="D1189" t="s">
        <v>26</v>
      </c>
      <c r="E1189" s="1">
        <v>44265</v>
      </c>
      <c r="F1189" s="4">
        <v>4382</v>
      </c>
      <c r="G1189">
        <v>77</v>
      </c>
      <c r="H1189" s="3">
        <f>_xlfn.XLOOKUP(sales[[#This Row],[Product]],products[Product],products[Cost per box])*sales[[#This Row],[Boxes]]</f>
        <v>495.10999999999996</v>
      </c>
      <c r="I1189" s="4">
        <f>sales[[#This Row],[Revenue]]-sales[[#This Row],[Cost]]</f>
        <v>3886.89</v>
      </c>
    </row>
    <row r="1190" spans="2:9" x14ac:dyDescent="0.25">
      <c r="B1190" t="s">
        <v>37</v>
      </c>
      <c r="C1190" t="s">
        <v>27</v>
      </c>
      <c r="D1190" t="s">
        <v>42</v>
      </c>
      <c r="E1190" s="1">
        <v>44265</v>
      </c>
      <c r="F1190" s="4">
        <v>9877</v>
      </c>
      <c r="G1190">
        <v>90</v>
      </c>
      <c r="H1190" s="3">
        <f>_xlfn.XLOOKUP(sales[[#This Row],[Product]],products[Product],products[Cost per box])*sales[[#This Row],[Boxes]]</f>
        <v>426.6</v>
      </c>
      <c r="I1190" s="4">
        <f>sales[[#This Row],[Revenue]]-sales[[#This Row],[Cost]]</f>
        <v>9450.4</v>
      </c>
    </row>
    <row r="1191" spans="2:9" x14ac:dyDescent="0.25">
      <c r="B1191" t="s">
        <v>18</v>
      </c>
      <c r="C1191" t="s">
        <v>21</v>
      </c>
      <c r="D1191" t="s">
        <v>50</v>
      </c>
      <c r="E1191" s="1">
        <v>44265</v>
      </c>
      <c r="F1191" s="4">
        <v>2121</v>
      </c>
      <c r="G1191">
        <v>244</v>
      </c>
      <c r="H1191" s="3">
        <f>_xlfn.XLOOKUP(sales[[#This Row],[Product]],products[Product],products[Cost per box])*sales[[#This Row],[Boxes]]</f>
        <v>3028.04</v>
      </c>
      <c r="I1191" s="4">
        <f>sales[[#This Row],[Revenue]]-sales[[#This Row],[Cost]]</f>
        <v>-907.04</v>
      </c>
    </row>
    <row r="1192" spans="2:9" x14ac:dyDescent="0.25">
      <c r="B1192" t="s">
        <v>13</v>
      </c>
      <c r="C1192" t="s">
        <v>16</v>
      </c>
      <c r="D1192" t="s">
        <v>30</v>
      </c>
      <c r="E1192" s="1">
        <v>44265</v>
      </c>
      <c r="F1192" s="4">
        <v>4998</v>
      </c>
      <c r="G1192">
        <v>463</v>
      </c>
      <c r="H1192" s="3">
        <f>_xlfn.XLOOKUP(sales[[#This Row],[Product]],products[Product],products[Cost per box])*sales[[#This Row],[Boxes]]</f>
        <v>1703.8400000000001</v>
      </c>
      <c r="I1192" s="4">
        <f>sales[[#This Row],[Revenue]]-sales[[#This Row],[Cost]]</f>
        <v>3294.16</v>
      </c>
    </row>
    <row r="1193" spans="2:9" x14ac:dyDescent="0.25">
      <c r="B1193" t="s">
        <v>33</v>
      </c>
      <c r="C1193" t="s">
        <v>9</v>
      </c>
      <c r="D1193" t="s">
        <v>14</v>
      </c>
      <c r="E1193" s="1">
        <v>44265</v>
      </c>
      <c r="F1193" s="4">
        <v>5796</v>
      </c>
      <c r="G1193">
        <v>1120</v>
      </c>
      <c r="H1193" s="3">
        <f>_xlfn.XLOOKUP(sales[[#This Row],[Product]],products[Product],products[Cost per box])*sales[[#This Row],[Boxes]]</f>
        <v>7067.2</v>
      </c>
      <c r="I1193" s="4">
        <f>sales[[#This Row],[Revenue]]-sales[[#This Row],[Cost]]</f>
        <v>-1271.1999999999998</v>
      </c>
    </row>
    <row r="1194" spans="2:9" x14ac:dyDescent="0.25">
      <c r="B1194" t="s">
        <v>39</v>
      </c>
      <c r="C1194" t="s">
        <v>16</v>
      </c>
      <c r="D1194" t="s">
        <v>14</v>
      </c>
      <c r="E1194" s="1">
        <v>44265</v>
      </c>
      <c r="F1194" s="4">
        <v>8701</v>
      </c>
      <c r="G1194">
        <v>542</v>
      </c>
      <c r="H1194" s="3">
        <f>_xlfn.XLOOKUP(sales[[#This Row],[Product]],products[Product],products[Cost per box])*sales[[#This Row],[Boxes]]</f>
        <v>3420.02</v>
      </c>
      <c r="I1194" s="4">
        <f>sales[[#This Row],[Revenue]]-sales[[#This Row],[Cost]]</f>
        <v>5280.98</v>
      </c>
    </row>
    <row r="1195" spans="2:9" x14ac:dyDescent="0.25">
      <c r="B1195" t="s">
        <v>33</v>
      </c>
      <c r="C1195" t="s">
        <v>27</v>
      </c>
      <c r="D1195" t="s">
        <v>48</v>
      </c>
      <c r="E1195" s="1">
        <v>44265</v>
      </c>
      <c r="F1195" s="4">
        <v>4242</v>
      </c>
      <c r="G1195">
        <v>613</v>
      </c>
      <c r="H1195" s="3">
        <f>_xlfn.XLOOKUP(sales[[#This Row],[Product]],products[Product],products[Cost per box])*sales[[#This Row],[Boxes]]</f>
        <v>4585.2400000000007</v>
      </c>
      <c r="I1195" s="4">
        <f>sales[[#This Row],[Revenue]]-sales[[#This Row],[Cost]]</f>
        <v>-343.24000000000069</v>
      </c>
    </row>
    <row r="1196" spans="2:9" x14ac:dyDescent="0.25">
      <c r="B1196" t="s">
        <v>34</v>
      </c>
      <c r="C1196" t="s">
        <v>6</v>
      </c>
      <c r="D1196" t="s">
        <v>52</v>
      </c>
      <c r="E1196" s="1">
        <v>44265</v>
      </c>
      <c r="F1196" s="4">
        <v>3535</v>
      </c>
      <c r="G1196">
        <v>18</v>
      </c>
      <c r="H1196" s="3">
        <f>_xlfn.XLOOKUP(sales[[#This Row],[Product]],products[Product],products[Cost per box])*sales[[#This Row],[Boxes]]</f>
        <v>59.76</v>
      </c>
      <c r="I1196" s="4">
        <f>sales[[#This Row],[Revenue]]-sales[[#This Row],[Cost]]</f>
        <v>3475.24</v>
      </c>
    </row>
    <row r="1197" spans="2:9" x14ac:dyDescent="0.25">
      <c r="B1197" t="s">
        <v>34</v>
      </c>
      <c r="C1197" t="s">
        <v>9</v>
      </c>
      <c r="D1197" t="s">
        <v>24</v>
      </c>
      <c r="E1197" s="1">
        <v>44265</v>
      </c>
      <c r="F1197" s="4">
        <v>2877</v>
      </c>
      <c r="G1197">
        <v>18</v>
      </c>
      <c r="H1197" s="3">
        <f>_xlfn.XLOOKUP(sales[[#This Row],[Product]],products[Product],products[Cost per box])*sales[[#This Row],[Boxes]]</f>
        <v>189.18</v>
      </c>
      <c r="I1197" s="4">
        <f>sales[[#This Row],[Revenue]]-sales[[#This Row],[Cost]]</f>
        <v>2687.82</v>
      </c>
    </row>
    <row r="1198" spans="2:9" x14ac:dyDescent="0.25">
      <c r="B1198" t="s">
        <v>39</v>
      </c>
      <c r="C1198" t="s">
        <v>9</v>
      </c>
      <c r="D1198" t="s">
        <v>7</v>
      </c>
      <c r="E1198" s="1">
        <v>44265</v>
      </c>
      <c r="F1198" s="4">
        <v>12705</v>
      </c>
      <c r="G1198">
        <v>399</v>
      </c>
      <c r="H1198" s="3">
        <f>_xlfn.XLOOKUP(sales[[#This Row],[Product]],products[Product],products[Cost per box])*sales[[#This Row],[Boxes]]</f>
        <v>2054.8500000000004</v>
      </c>
      <c r="I1198" s="4">
        <f>sales[[#This Row],[Revenue]]-sales[[#This Row],[Cost]]</f>
        <v>10650.15</v>
      </c>
    </row>
    <row r="1199" spans="2:9" x14ac:dyDescent="0.25">
      <c r="B1199" t="s">
        <v>32</v>
      </c>
      <c r="C1199" t="s">
        <v>11</v>
      </c>
      <c r="D1199" t="s">
        <v>52</v>
      </c>
      <c r="E1199" s="1">
        <v>44265</v>
      </c>
      <c r="F1199" s="4">
        <v>5390</v>
      </c>
      <c r="G1199">
        <v>61</v>
      </c>
      <c r="H1199" s="3">
        <f>_xlfn.XLOOKUP(sales[[#This Row],[Product]],products[Product],products[Cost per box])*sales[[#This Row],[Boxes]]</f>
        <v>202.51999999999998</v>
      </c>
      <c r="I1199" s="4">
        <f>sales[[#This Row],[Revenue]]-sales[[#This Row],[Cost]]</f>
        <v>5187.4799999999996</v>
      </c>
    </row>
    <row r="1200" spans="2:9" x14ac:dyDescent="0.25">
      <c r="B1200" t="s">
        <v>32</v>
      </c>
      <c r="C1200" t="s">
        <v>6</v>
      </c>
      <c r="D1200" t="s">
        <v>43</v>
      </c>
      <c r="E1200" s="1">
        <v>44265</v>
      </c>
      <c r="F1200" s="4">
        <v>7210</v>
      </c>
      <c r="G1200">
        <v>15</v>
      </c>
      <c r="H1200" s="3">
        <f>_xlfn.XLOOKUP(sales[[#This Row],[Product]],products[Product],products[Cost per box])*sales[[#This Row],[Boxes]]</f>
        <v>57.75</v>
      </c>
      <c r="I1200" s="4">
        <f>sales[[#This Row],[Revenue]]-sales[[#This Row],[Cost]]</f>
        <v>7152.25</v>
      </c>
    </row>
    <row r="1201" spans="2:9" x14ac:dyDescent="0.25">
      <c r="B1201" t="s">
        <v>18</v>
      </c>
      <c r="C1201" t="s">
        <v>9</v>
      </c>
      <c r="D1201" t="s">
        <v>36</v>
      </c>
      <c r="E1201" s="1">
        <v>44265</v>
      </c>
      <c r="F1201" s="4">
        <v>6006</v>
      </c>
      <c r="G1201">
        <v>700</v>
      </c>
      <c r="H1201" s="3">
        <f>_xlfn.XLOOKUP(sales[[#This Row],[Product]],products[Product],products[Cost per box])*sales[[#This Row],[Boxes]]</f>
        <v>3528</v>
      </c>
      <c r="I1201" s="4">
        <f>sales[[#This Row],[Revenue]]-sales[[#This Row],[Cost]]</f>
        <v>2478</v>
      </c>
    </row>
    <row r="1202" spans="2:9" x14ac:dyDescent="0.25">
      <c r="B1202" t="s">
        <v>10</v>
      </c>
      <c r="C1202" t="s">
        <v>11</v>
      </c>
      <c r="D1202" t="s">
        <v>35</v>
      </c>
      <c r="E1202" s="1">
        <v>44265</v>
      </c>
      <c r="F1202" s="4">
        <v>3080</v>
      </c>
      <c r="G1202">
        <v>36</v>
      </c>
      <c r="H1202" s="3">
        <f>_xlfn.XLOOKUP(sales[[#This Row],[Product]],products[Product],products[Cost per box])*sales[[#This Row],[Boxes]]</f>
        <v>95.399999999999991</v>
      </c>
      <c r="I1202" s="4">
        <f>sales[[#This Row],[Revenue]]-sales[[#This Row],[Cost]]</f>
        <v>2984.6</v>
      </c>
    </row>
    <row r="1203" spans="2:9" x14ac:dyDescent="0.25">
      <c r="B1203" t="s">
        <v>49</v>
      </c>
      <c r="C1203" t="s">
        <v>11</v>
      </c>
      <c r="D1203" t="s">
        <v>44</v>
      </c>
      <c r="E1203" s="1">
        <v>44265</v>
      </c>
      <c r="F1203" s="4">
        <v>5271</v>
      </c>
      <c r="G1203">
        <v>171</v>
      </c>
      <c r="H1203" s="3">
        <f>_xlfn.XLOOKUP(sales[[#This Row],[Product]],products[Product],products[Cost per box])*sales[[#This Row],[Boxes]]</f>
        <v>1636.47</v>
      </c>
      <c r="I1203" s="4">
        <f>sales[[#This Row],[Revenue]]-sales[[#This Row],[Cost]]</f>
        <v>3634.5299999999997</v>
      </c>
    </row>
    <row r="1204" spans="2:9" x14ac:dyDescent="0.25">
      <c r="B1204" t="s">
        <v>29</v>
      </c>
      <c r="C1204" t="s">
        <v>11</v>
      </c>
      <c r="D1204" t="s">
        <v>7</v>
      </c>
      <c r="E1204" s="1">
        <v>44265</v>
      </c>
      <c r="F1204" s="4">
        <v>11242</v>
      </c>
      <c r="G1204">
        <v>363</v>
      </c>
      <c r="H1204" s="3">
        <f>_xlfn.XLOOKUP(sales[[#This Row],[Product]],products[Product],products[Cost per box])*sales[[#This Row],[Boxes]]</f>
        <v>1869.45</v>
      </c>
      <c r="I1204" s="4">
        <f>sales[[#This Row],[Revenue]]-sales[[#This Row],[Cost]]</f>
        <v>9372.5499999999993</v>
      </c>
    </row>
    <row r="1205" spans="2:9" x14ac:dyDescent="0.25">
      <c r="B1205" t="s">
        <v>33</v>
      </c>
      <c r="C1205" t="s">
        <v>11</v>
      </c>
      <c r="D1205" t="s">
        <v>45</v>
      </c>
      <c r="E1205" s="1">
        <v>44265</v>
      </c>
      <c r="F1205" s="4">
        <v>924</v>
      </c>
      <c r="G1205">
        <v>41</v>
      </c>
      <c r="H1205" s="3">
        <f>_xlfn.XLOOKUP(sales[[#This Row],[Product]],products[Product],products[Cost per box])*sales[[#This Row],[Boxes]]</f>
        <v>316.93</v>
      </c>
      <c r="I1205" s="4">
        <f>sales[[#This Row],[Revenue]]-sales[[#This Row],[Cost]]</f>
        <v>607.06999999999994</v>
      </c>
    </row>
    <row r="1206" spans="2:9" x14ac:dyDescent="0.25">
      <c r="B1206" t="s">
        <v>23</v>
      </c>
      <c r="C1206" t="s">
        <v>27</v>
      </c>
      <c r="D1206" t="s">
        <v>31</v>
      </c>
      <c r="E1206" s="1">
        <v>44265</v>
      </c>
      <c r="F1206" s="4">
        <v>1694</v>
      </c>
      <c r="G1206">
        <v>71</v>
      </c>
      <c r="H1206" s="3">
        <f>_xlfn.XLOOKUP(sales[[#This Row],[Product]],products[Product],products[Cost per box])*sales[[#This Row],[Boxes]]</f>
        <v>406.12</v>
      </c>
      <c r="I1206" s="4">
        <f>sales[[#This Row],[Revenue]]-sales[[#This Row],[Cost]]</f>
        <v>1287.8800000000001</v>
      </c>
    </row>
    <row r="1207" spans="2:9" x14ac:dyDescent="0.25">
      <c r="B1207" t="s">
        <v>51</v>
      </c>
      <c r="C1207" t="s">
        <v>21</v>
      </c>
      <c r="D1207" t="s">
        <v>44</v>
      </c>
      <c r="E1207" s="1">
        <v>44266</v>
      </c>
      <c r="F1207" s="4">
        <v>3640</v>
      </c>
      <c r="G1207">
        <v>96</v>
      </c>
      <c r="H1207" s="3">
        <f>_xlfn.XLOOKUP(sales[[#This Row],[Product]],products[Product],products[Cost per box])*sales[[#This Row],[Boxes]]</f>
        <v>918.72</v>
      </c>
      <c r="I1207" s="4">
        <f>sales[[#This Row],[Revenue]]-sales[[#This Row],[Cost]]</f>
        <v>2721.2799999999997</v>
      </c>
    </row>
    <row r="1208" spans="2:9" x14ac:dyDescent="0.25">
      <c r="B1208" t="s">
        <v>40</v>
      </c>
      <c r="C1208" t="s">
        <v>9</v>
      </c>
      <c r="D1208" t="s">
        <v>19</v>
      </c>
      <c r="E1208" s="1">
        <v>44266</v>
      </c>
      <c r="F1208" s="4">
        <v>3906</v>
      </c>
      <c r="G1208">
        <v>556</v>
      </c>
      <c r="H1208" s="3">
        <f>_xlfn.XLOOKUP(sales[[#This Row],[Product]],products[Product],products[Cost per box])*sales[[#This Row],[Boxes]]</f>
        <v>5687.88</v>
      </c>
      <c r="I1208" s="4">
        <f>sales[[#This Row],[Revenue]]-sales[[#This Row],[Cost]]</f>
        <v>-1781.88</v>
      </c>
    </row>
    <row r="1209" spans="2:9" x14ac:dyDescent="0.25">
      <c r="B1209" t="s">
        <v>29</v>
      </c>
      <c r="C1209" t="s">
        <v>6</v>
      </c>
      <c r="D1209" t="s">
        <v>48</v>
      </c>
      <c r="E1209" s="1">
        <v>44266</v>
      </c>
      <c r="F1209" s="4">
        <v>210</v>
      </c>
      <c r="G1209">
        <v>56</v>
      </c>
      <c r="H1209" s="3">
        <f>_xlfn.XLOOKUP(sales[[#This Row],[Product]],products[Product],products[Cost per box])*sales[[#This Row],[Boxes]]</f>
        <v>418.88</v>
      </c>
      <c r="I1209" s="4">
        <f>sales[[#This Row],[Revenue]]-sales[[#This Row],[Cost]]</f>
        <v>-208.88</v>
      </c>
    </row>
    <row r="1210" spans="2:9" x14ac:dyDescent="0.25">
      <c r="B1210" t="s">
        <v>18</v>
      </c>
      <c r="C1210" t="s">
        <v>16</v>
      </c>
      <c r="D1210" t="s">
        <v>35</v>
      </c>
      <c r="E1210" s="1">
        <v>44266</v>
      </c>
      <c r="F1210" s="4">
        <v>3178</v>
      </c>
      <c r="G1210">
        <v>4</v>
      </c>
      <c r="H1210" s="3">
        <f>_xlfn.XLOOKUP(sales[[#This Row],[Product]],products[Product],products[Cost per box])*sales[[#This Row],[Boxes]]</f>
        <v>10.6</v>
      </c>
      <c r="I1210" s="4">
        <f>sales[[#This Row],[Revenue]]-sales[[#This Row],[Cost]]</f>
        <v>3167.4</v>
      </c>
    </row>
    <row r="1211" spans="2:9" x14ac:dyDescent="0.25">
      <c r="B1211" t="s">
        <v>15</v>
      </c>
      <c r="C1211" t="s">
        <v>6</v>
      </c>
      <c r="D1211" t="s">
        <v>22</v>
      </c>
      <c r="E1211" s="1">
        <v>44266</v>
      </c>
      <c r="F1211" s="4">
        <v>3241</v>
      </c>
      <c r="G1211">
        <v>181</v>
      </c>
      <c r="H1211" s="3">
        <f>_xlfn.XLOOKUP(sales[[#This Row],[Product]],products[Product],products[Cost per box])*sales[[#This Row],[Boxes]]</f>
        <v>1487.8200000000002</v>
      </c>
      <c r="I1211" s="4">
        <f>sales[[#This Row],[Revenue]]-sales[[#This Row],[Cost]]</f>
        <v>1753.1799999999998</v>
      </c>
    </row>
    <row r="1212" spans="2:9" x14ac:dyDescent="0.25">
      <c r="B1212" t="s">
        <v>13</v>
      </c>
      <c r="C1212" t="s">
        <v>27</v>
      </c>
      <c r="D1212" t="s">
        <v>50</v>
      </c>
      <c r="E1212" s="1">
        <v>44266</v>
      </c>
      <c r="F1212" s="4">
        <v>15134</v>
      </c>
      <c r="G1212">
        <v>637</v>
      </c>
      <c r="H1212" s="3">
        <f>_xlfn.XLOOKUP(sales[[#This Row],[Product]],products[Product],products[Cost per box])*sales[[#This Row],[Boxes]]</f>
        <v>7905.17</v>
      </c>
      <c r="I1212" s="4">
        <f>sales[[#This Row],[Revenue]]-sales[[#This Row],[Cost]]</f>
        <v>7228.83</v>
      </c>
    </row>
    <row r="1213" spans="2:9" x14ac:dyDescent="0.25">
      <c r="B1213" t="s">
        <v>32</v>
      </c>
      <c r="C1213" t="s">
        <v>16</v>
      </c>
      <c r="D1213" t="s">
        <v>31</v>
      </c>
      <c r="E1213" s="1">
        <v>44266</v>
      </c>
      <c r="F1213" s="4">
        <v>9877</v>
      </c>
      <c r="G1213">
        <v>159</v>
      </c>
      <c r="H1213" s="3">
        <f>_xlfn.XLOOKUP(sales[[#This Row],[Product]],products[Product],products[Cost per box])*sales[[#This Row],[Boxes]]</f>
        <v>909.4799999999999</v>
      </c>
      <c r="I1213" s="4">
        <f>sales[[#This Row],[Revenue]]-sales[[#This Row],[Cost]]</f>
        <v>8967.52</v>
      </c>
    </row>
    <row r="1214" spans="2:9" x14ac:dyDescent="0.25">
      <c r="B1214" t="s">
        <v>20</v>
      </c>
      <c r="C1214" t="s">
        <v>11</v>
      </c>
      <c r="D1214" t="s">
        <v>36</v>
      </c>
      <c r="E1214" s="1">
        <v>44266</v>
      </c>
      <c r="F1214" s="4">
        <v>3178</v>
      </c>
      <c r="G1214">
        <v>331</v>
      </c>
      <c r="H1214" s="3">
        <f>_xlfn.XLOOKUP(sales[[#This Row],[Product]],products[Product],products[Cost per box])*sales[[#This Row],[Boxes]]</f>
        <v>1668.24</v>
      </c>
      <c r="I1214" s="4">
        <f>sales[[#This Row],[Revenue]]-sales[[#This Row],[Cost]]</f>
        <v>1509.76</v>
      </c>
    </row>
    <row r="1215" spans="2:9" x14ac:dyDescent="0.25">
      <c r="B1215" t="s">
        <v>39</v>
      </c>
      <c r="C1215" t="s">
        <v>6</v>
      </c>
      <c r="D1215" t="s">
        <v>52</v>
      </c>
      <c r="E1215" s="1">
        <v>44266</v>
      </c>
      <c r="F1215" s="4">
        <v>1183</v>
      </c>
      <c r="G1215">
        <v>399</v>
      </c>
      <c r="H1215" s="3">
        <f>_xlfn.XLOOKUP(sales[[#This Row],[Product]],products[Product],products[Cost per box])*sales[[#This Row],[Boxes]]</f>
        <v>1324.6799999999998</v>
      </c>
      <c r="I1215" s="4">
        <f>sales[[#This Row],[Revenue]]-sales[[#This Row],[Cost]]</f>
        <v>-141.67999999999984</v>
      </c>
    </row>
    <row r="1216" spans="2:9" x14ac:dyDescent="0.25">
      <c r="B1216" t="s">
        <v>25</v>
      </c>
      <c r="C1216" t="s">
        <v>27</v>
      </c>
      <c r="D1216" t="s">
        <v>44</v>
      </c>
      <c r="E1216" s="1">
        <v>44266</v>
      </c>
      <c r="F1216" s="4">
        <v>7924</v>
      </c>
      <c r="G1216">
        <v>100</v>
      </c>
      <c r="H1216" s="3">
        <f>_xlfn.XLOOKUP(sales[[#This Row],[Product]],products[Product],products[Cost per box])*sales[[#This Row],[Boxes]]</f>
        <v>957</v>
      </c>
      <c r="I1216" s="4">
        <f>sales[[#This Row],[Revenue]]-sales[[#This Row],[Cost]]</f>
        <v>6967</v>
      </c>
    </row>
    <row r="1217" spans="2:9" x14ac:dyDescent="0.25">
      <c r="B1217" t="s">
        <v>18</v>
      </c>
      <c r="C1217" t="s">
        <v>27</v>
      </c>
      <c r="D1217" t="s">
        <v>28</v>
      </c>
      <c r="E1217" s="1">
        <v>44266</v>
      </c>
      <c r="F1217" s="4">
        <v>7154</v>
      </c>
      <c r="G1217">
        <v>17</v>
      </c>
      <c r="H1217" s="3">
        <f>_xlfn.XLOOKUP(sales[[#This Row],[Product]],products[Product],products[Cost per box])*sales[[#This Row],[Boxes]]</f>
        <v>46.919999999999995</v>
      </c>
      <c r="I1217" s="4">
        <f>sales[[#This Row],[Revenue]]-sales[[#This Row],[Cost]]</f>
        <v>7107.08</v>
      </c>
    </row>
    <row r="1218" spans="2:9" x14ac:dyDescent="0.25">
      <c r="B1218" t="s">
        <v>37</v>
      </c>
      <c r="C1218" t="s">
        <v>9</v>
      </c>
      <c r="D1218" t="s">
        <v>36</v>
      </c>
      <c r="E1218" s="1">
        <v>44266</v>
      </c>
      <c r="F1218" s="4">
        <v>9821</v>
      </c>
      <c r="G1218">
        <v>169</v>
      </c>
      <c r="H1218" s="3">
        <f>_xlfn.XLOOKUP(sales[[#This Row],[Product]],products[Product],products[Cost per box])*sales[[#This Row],[Boxes]]</f>
        <v>851.76</v>
      </c>
      <c r="I1218" s="4">
        <f>sales[[#This Row],[Revenue]]-sales[[#This Row],[Cost]]</f>
        <v>8969.24</v>
      </c>
    </row>
    <row r="1219" spans="2:9" x14ac:dyDescent="0.25">
      <c r="B1219" t="s">
        <v>41</v>
      </c>
      <c r="C1219" t="s">
        <v>11</v>
      </c>
      <c r="D1219" t="s">
        <v>50</v>
      </c>
      <c r="E1219" s="1">
        <v>44266</v>
      </c>
      <c r="F1219" s="4">
        <v>4298</v>
      </c>
      <c r="G1219">
        <v>337</v>
      </c>
      <c r="H1219" s="3">
        <f>_xlfn.XLOOKUP(sales[[#This Row],[Product]],products[Product],products[Cost per box])*sales[[#This Row],[Boxes]]</f>
        <v>4182.17</v>
      </c>
      <c r="I1219" s="4">
        <f>sales[[#This Row],[Revenue]]-sales[[#This Row],[Cost]]</f>
        <v>115.82999999999993</v>
      </c>
    </row>
    <row r="1220" spans="2:9" x14ac:dyDescent="0.25">
      <c r="B1220" t="s">
        <v>49</v>
      </c>
      <c r="C1220" t="s">
        <v>21</v>
      </c>
      <c r="D1220" t="s">
        <v>50</v>
      </c>
      <c r="E1220" s="1">
        <v>44266</v>
      </c>
      <c r="F1220" s="4">
        <v>364</v>
      </c>
      <c r="G1220">
        <v>327</v>
      </c>
      <c r="H1220" s="3">
        <f>_xlfn.XLOOKUP(sales[[#This Row],[Product]],products[Product],products[Cost per box])*sales[[#This Row],[Boxes]]</f>
        <v>4058.07</v>
      </c>
      <c r="I1220" s="4">
        <f>sales[[#This Row],[Revenue]]-sales[[#This Row],[Cost]]</f>
        <v>-3694.07</v>
      </c>
    </row>
    <row r="1221" spans="2:9" x14ac:dyDescent="0.25">
      <c r="B1221" t="s">
        <v>33</v>
      </c>
      <c r="C1221" t="s">
        <v>11</v>
      </c>
      <c r="D1221" t="s">
        <v>36</v>
      </c>
      <c r="E1221" s="1">
        <v>44266</v>
      </c>
      <c r="F1221" s="4">
        <v>14126</v>
      </c>
      <c r="G1221">
        <v>71</v>
      </c>
      <c r="H1221" s="3">
        <f>_xlfn.XLOOKUP(sales[[#This Row],[Product]],products[Product],products[Cost per box])*sales[[#This Row],[Boxes]]</f>
        <v>357.84</v>
      </c>
      <c r="I1221" s="4">
        <f>sales[[#This Row],[Revenue]]-sales[[#This Row],[Cost]]</f>
        <v>13768.16</v>
      </c>
    </row>
    <row r="1222" spans="2:9" x14ac:dyDescent="0.25">
      <c r="B1222" t="s">
        <v>39</v>
      </c>
      <c r="C1222" t="s">
        <v>11</v>
      </c>
      <c r="D1222" t="s">
        <v>36</v>
      </c>
      <c r="E1222" s="1">
        <v>44266</v>
      </c>
      <c r="F1222" s="4">
        <v>1085</v>
      </c>
      <c r="G1222">
        <v>35</v>
      </c>
      <c r="H1222" s="3">
        <f>_xlfn.XLOOKUP(sales[[#This Row],[Product]],products[Product],products[Cost per box])*sales[[#This Row],[Boxes]]</f>
        <v>176.4</v>
      </c>
      <c r="I1222" s="4">
        <f>sales[[#This Row],[Revenue]]-sales[[#This Row],[Cost]]</f>
        <v>908.6</v>
      </c>
    </row>
    <row r="1223" spans="2:9" x14ac:dyDescent="0.25">
      <c r="B1223" t="s">
        <v>56</v>
      </c>
      <c r="C1223" t="s">
        <v>27</v>
      </c>
      <c r="D1223" t="s">
        <v>45</v>
      </c>
      <c r="E1223" s="1">
        <v>44266</v>
      </c>
      <c r="F1223" s="4">
        <v>4172</v>
      </c>
      <c r="G1223">
        <v>167</v>
      </c>
      <c r="H1223" s="3">
        <f>_xlfn.XLOOKUP(sales[[#This Row],[Product]],products[Product],products[Cost per box])*sales[[#This Row],[Boxes]]</f>
        <v>1290.9100000000001</v>
      </c>
      <c r="I1223" s="4">
        <f>sales[[#This Row],[Revenue]]-sales[[#This Row],[Cost]]</f>
        <v>2881.09</v>
      </c>
    </row>
    <row r="1224" spans="2:9" x14ac:dyDescent="0.25">
      <c r="B1224" t="s">
        <v>5</v>
      </c>
      <c r="C1224" t="s">
        <v>27</v>
      </c>
      <c r="D1224" t="s">
        <v>52</v>
      </c>
      <c r="E1224" s="1">
        <v>44266</v>
      </c>
      <c r="F1224" s="4">
        <v>11935</v>
      </c>
      <c r="G1224">
        <v>478</v>
      </c>
      <c r="H1224" s="3">
        <f>_xlfn.XLOOKUP(sales[[#This Row],[Product]],products[Product],products[Cost per box])*sales[[#This Row],[Boxes]]</f>
        <v>1586.96</v>
      </c>
      <c r="I1224" s="4">
        <f>sales[[#This Row],[Revenue]]-sales[[#This Row],[Cost]]</f>
        <v>10348.040000000001</v>
      </c>
    </row>
    <row r="1225" spans="2:9" x14ac:dyDescent="0.25">
      <c r="B1225" t="s">
        <v>32</v>
      </c>
      <c r="C1225" t="s">
        <v>21</v>
      </c>
      <c r="D1225" t="s">
        <v>31</v>
      </c>
      <c r="E1225" s="1">
        <v>44266</v>
      </c>
      <c r="F1225" s="4">
        <v>10913</v>
      </c>
      <c r="G1225">
        <v>455</v>
      </c>
      <c r="H1225" s="3">
        <f>_xlfn.XLOOKUP(sales[[#This Row],[Product]],products[Product],products[Cost per box])*sales[[#This Row],[Boxes]]</f>
        <v>2602.6</v>
      </c>
      <c r="I1225" s="4">
        <f>sales[[#This Row],[Revenue]]-sales[[#This Row],[Cost]]</f>
        <v>8310.4</v>
      </c>
    </row>
    <row r="1226" spans="2:9" x14ac:dyDescent="0.25">
      <c r="B1226" t="s">
        <v>33</v>
      </c>
      <c r="C1226" t="s">
        <v>9</v>
      </c>
      <c r="D1226" t="s">
        <v>14</v>
      </c>
      <c r="E1226" s="1">
        <v>44266</v>
      </c>
      <c r="F1226" s="4">
        <v>8792</v>
      </c>
      <c r="G1226">
        <v>284</v>
      </c>
      <c r="H1226" s="3">
        <f>_xlfn.XLOOKUP(sales[[#This Row],[Product]],products[Product],products[Cost per box])*sales[[#This Row],[Boxes]]</f>
        <v>1792.04</v>
      </c>
      <c r="I1226" s="4">
        <f>sales[[#This Row],[Revenue]]-sales[[#This Row],[Cost]]</f>
        <v>6999.96</v>
      </c>
    </row>
    <row r="1227" spans="2:9" x14ac:dyDescent="0.25">
      <c r="B1227" t="s">
        <v>25</v>
      </c>
      <c r="C1227" t="s">
        <v>6</v>
      </c>
      <c r="D1227" t="s">
        <v>44</v>
      </c>
      <c r="E1227" s="1">
        <v>44266</v>
      </c>
      <c r="F1227" s="4">
        <v>2317</v>
      </c>
      <c r="G1227">
        <v>78</v>
      </c>
      <c r="H1227" s="3">
        <f>_xlfn.XLOOKUP(sales[[#This Row],[Product]],products[Product],products[Cost per box])*sales[[#This Row],[Boxes]]</f>
        <v>746.46</v>
      </c>
      <c r="I1227" s="4">
        <f>sales[[#This Row],[Revenue]]-sales[[#This Row],[Cost]]</f>
        <v>1570.54</v>
      </c>
    </row>
    <row r="1228" spans="2:9" x14ac:dyDescent="0.25">
      <c r="B1228" t="s">
        <v>39</v>
      </c>
      <c r="C1228" t="s">
        <v>9</v>
      </c>
      <c r="D1228" t="s">
        <v>30</v>
      </c>
      <c r="E1228" s="1">
        <v>44267</v>
      </c>
      <c r="F1228" s="4">
        <v>11991</v>
      </c>
      <c r="G1228">
        <v>201</v>
      </c>
      <c r="H1228" s="3">
        <f>_xlfn.XLOOKUP(sales[[#This Row],[Product]],products[Product],products[Cost per box])*sales[[#This Row],[Boxes]]</f>
        <v>739.68000000000006</v>
      </c>
      <c r="I1228" s="4">
        <f>sales[[#This Row],[Revenue]]-sales[[#This Row],[Cost]]</f>
        <v>11251.32</v>
      </c>
    </row>
    <row r="1229" spans="2:9" x14ac:dyDescent="0.25">
      <c r="B1229" t="s">
        <v>23</v>
      </c>
      <c r="C1229" t="s">
        <v>21</v>
      </c>
      <c r="D1229" t="s">
        <v>48</v>
      </c>
      <c r="E1229" s="1">
        <v>44267</v>
      </c>
      <c r="F1229" s="4">
        <v>4907</v>
      </c>
      <c r="G1229">
        <v>161</v>
      </c>
      <c r="H1229" s="3">
        <f>_xlfn.XLOOKUP(sales[[#This Row],[Product]],products[Product],products[Cost per box])*sales[[#This Row],[Boxes]]</f>
        <v>1204.28</v>
      </c>
      <c r="I1229" s="4">
        <f>sales[[#This Row],[Revenue]]-sales[[#This Row],[Cost]]</f>
        <v>3702.7200000000003</v>
      </c>
    </row>
    <row r="1230" spans="2:9" x14ac:dyDescent="0.25">
      <c r="B1230" t="s">
        <v>33</v>
      </c>
      <c r="C1230" t="s">
        <v>6</v>
      </c>
      <c r="D1230" t="s">
        <v>12</v>
      </c>
      <c r="E1230" s="1">
        <v>44267</v>
      </c>
      <c r="F1230" s="4">
        <v>2968</v>
      </c>
      <c r="G1230">
        <v>135</v>
      </c>
      <c r="H1230" s="3">
        <f>_xlfn.XLOOKUP(sales[[#This Row],[Product]],products[Product],products[Cost per box])*sales[[#This Row],[Boxes]]</f>
        <v>1138.05</v>
      </c>
      <c r="I1230" s="4">
        <f>sales[[#This Row],[Revenue]]-sales[[#This Row],[Cost]]</f>
        <v>1829.95</v>
      </c>
    </row>
    <row r="1231" spans="2:9" x14ac:dyDescent="0.25">
      <c r="B1231" t="s">
        <v>23</v>
      </c>
      <c r="C1231" t="s">
        <v>21</v>
      </c>
      <c r="D1231" t="s">
        <v>30</v>
      </c>
      <c r="E1231" s="1">
        <v>44267</v>
      </c>
      <c r="F1231" s="4">
        <v>2156</v>
      </c>
      <c r="G1231">
        <v>114</v>
      </c>
      <c r="H1231" s="3">
        <f>_xlfn.XLOOKUP(sales[[#This Row],[Product]],products[Product],products[Cost per box])*sales[[#This Row],[Boxes]]</f>
        <v>419.52000000000004</v>
      </c>
      <c r="I1231" s="4">
        <f>sales[[#This Row],[Revenue]]-sales[[#This Row],[Cost]]</f>
        <v>1736.48</v>
      </c>
    </row>
    <row r="1232" spans="2:9" x14ac:dyDescent="0.25">
      <c r="B1232" t="s">
        <v>15</v>
      </c>
      <c r="C1232" t="s">
        <v>16</v>
      </c>
      <c r="D1232" t="s">
        <v>35</v>
      </c>
      <c r="E1232" s="1">
        <v>44267</v>
      </c>
      <c r="F1232" s="4">
        <v>6139</v>
      </c>
      <c r="G1232">
        <v>92</v>
      </c>
      <c r="H1232" s="3">
        <f>_xlfn.XLOOKUP(sales[[#This Row],[Product]],products[Product],products[Cost per box])*sales[[#This Row],[Boxes]]</f>
        <v>243.79999999999998</v>
      </c>
      <c r="I1232" s="4">
        <f>sales[[#This Row],[Revenue]]-sales[[#This Row],[Cost]]</f>
        <v>5895.2</v>
      </c>
    </row>
    <row r="1233" spans="2:9" x14ac:dyDescent="0.25">
      <c r="B1233" t="s">
        <v>25</v>
      </c>
      <c r="C1233" t="s">
        <v>6</v>
      </c>
      <c r="D1233" t="s">
        <v>44</v>
      </c>
      <c r="E1233" s="1">
        <v>44267</v>
      </c>
      <c r="F1233" s="4">
        <v>5012</v>
      </c>
      <c r="G1233">
        <v>402</v>
      </c>
      <c r="H1233" s="3">
        <f>_xlfn.XLOOKUP(sales[[#This Row],[Product]],products[Product],products[Cost per box])*sales[[#This Row],[Boxes]]</f>
        <v>3847.1400000000003</v>
      </c>
      <c r="I1233" s="4">
        <f>sales[[#This Row],[Revenue]]-sales[[#This Row],[Cost]]</f>
        <v>1164.8599999999997</v>
      </c>
    </row>
    <row r="1234" spans="2:9" x14ac:dyDescent="0.25">
      <c r="B1234" t="s">
        <v>29</v>
      </c>
      <c r="C1234" t="s">
        <v>6</v>
      </c>
      <c r="D1234" t="s">
        <v>42</v>
      </c>
      <c r="E1234" s="1">
        <v>44267</v>
      </c>
      <c r="F1234" s="4">
        <v>8820</v>
      </c>
      <c r="G1234">
        <v>148</v>
      </c>
      <c r="H1234" s="3">
        <f>_xlfn.XLOOKUP(sales[[#This Row],[Product]],products[Product],products[Cost per box])*sales[[#This Row],[Boxes]]</f>
        <v>701.52</v>
      </c>
      <c r="I1234" s="4">
        <f>sales[[#This Row],[Revenue]]-sales[[#This Row],[Cost]]</f>
        <v>8118.48</v>
      </c>
    </row>
    <row r="1235" spans="2:9" x14ac:dyDescent="0.25">
      <c r="B1235" t="s">
        <v>10</v>
      </c>
      <c r="C1235" t="s">
        <v>9</v>
      </c>
      <c r="D1235" t="s">
        <v>48</v>
      </c>
      <c r="E1235" s="1">
        <v>44267</v>
      </c>
      <c r="F1235" s="4">
        <v>322</v>
      </c>
      <c r="G1235">
        <v>606</v>
      </c>
      <c r="H1235" s="3">
        <f>_xlfn.XLOOKUP(sales[[#This Row],[Product]],products[Product],products[Cost per box])*sales[[#This Row],[Boxes]]</f>
        <v>4532.88</v>
      </c>
      <c r="I1235" s="4">
        <f>sales[[#This Row],[Revenue]]-sales[[#This Row],[Cost]]</f>
        <v>-4210.88</v>
      </c>
    </row>
    <row r="1236" spans="2:9" x14ac:dyDescent="0.25">
      <c r="B1236" t="s">
        <v>25</v>
      </c>
      <c r="C1236" t="s">
        <v>6</v>
      </c>
      <c r="D1236" t="s">
        <v>28</v>
      </c>
      <c r="E1236" s="1">
        <v>44267</v>
      </c>
      <c r="F1236" s="4">
        <v>2891</v>
      </c>
      <c r="G1236">
        <v>64</v>
      </c>
      <c r="H1236" s="3">
        <f>_xlfn.XLOOKUP(sales[[#This Row],[Product]],products[Product],products[Cost per box])*sales[[#This Row],[Boxes]]</f>
        <v>176.64</v>
      </c>
      <c r="I1236" s="4">
        <f>sales[[#This Row],[Revenue]]-sales[[#This Row],[Cost]]</f>
        <v>2714.36</v>
      </c>
    </row>
    <row r="1237" spans="2:9" x14ac:dyDescent="0.25">
      <c r="B1237" t="s">
        <v>10</v>
      </c>
      <c r="C1237" t="s">
        <v>9</v>
      </c>
      <c r="D1237" t="s">
        <v>14</v>
      </c>
      <c r="E1237" s="1">
        <v>44267</v>
      </c>
      <c r="F1237" s="4">
        <v>2933</v>
      </c>
      <c r="G1237">
        <v>533</v>
      </c>
      <c r="H1237" s="3">
        <f>_xlfn.XLOOKUP(sales[[#This Row],[Product]],products[Product],products[Cost per box])*sales[[#This Row],[Boxes]]</f>
        <v>3363.23</v>
      </c>
      <c r="I1237" s="4">
        <f>sales[[#This Row],[Revenue]]-sales[[#This Row],[Cost]]</f>
        <v>-430.23</v>
      </c>
    </row>
    <row r="1238" spans="2:9" x14ac:dyDescent="0.25">
      <c r="B1238" t="s">
        <v>18</v>
      </c>
      <c r="C1238" t="s">
        <v>16</v>
      </c>
      <c r="D1238" t="s">
        <v>31</v>
      </c>
      <c r="E1238" s="1">
        <v>44267</v>
      </c>
      <c r="F1238" s="4">
        <v>4935</v>
      </c>
      <c r="G1238">
        <v>140</v>
      </c>
      <c r="H1238" s="3">
        <f>_xlfn.XLOOKUP(sales[[#This Row],[Product]],products[Product],products[Cost per box])*sales[[#This Row],[Boxes]]</f>
        <v>800.8</v>
      </c>
      <c r="I1238" s="4">
        <f>sales[[#This Row],[Revenue]]-sales[[#This Row],[Cost]]</f>
        <v>4134.2</v>
      </c>
    </row>
    <row r="1239" spans="2:9" x14ac:dyDescent="0.25">
      <c r="B1239" t="s">
        <v>34</v>
      </c>
      <c r="C1239" t="s">
        <v>11</v>
      </c>
      <c r="D1239" t="s">
        <v>12</v>
      </c>
      <c r="E1239" s="1">
        <v>44267</v>
      </c>
      <c r="F1239" s="4">
        <v>4060</v>
      </c>
      <c r="G1239">
        <v>52</v>
      </c>
      <c r="H1239" s="3">
        <f>_xlfn.XLOOKUP(sales[[#This Row],[Product]],products[Product],products[Cost per box])*sales[[#This Row],[Boxes]]</f>
        <v>438.36</v>
      </c>
      <c r="I1239" s="4">
        <f>sales[[#This Row],[Revenue]]-sales[[#This Row],[Cost]]</f>
        <v>3621.64</v>
      </c>
    </row>
    <row r="1240" spans="2:9" x14ac:dyDescent="0.25">
      <c r="B1240" t="s">
        <v>51</v>
      </c>
      <c r="C1240" t="s">
        <v>6</v>
      </c>
      <c r="D1240" t="s">
        <v>45</v>
      </c>
      <c r="E1240" s="1">
        <v>44267</v>
      </c>
      <c r="F1240" s="4">
        <v>7742</v>
      </c>
      <c r="G1240">
        <v>134</v>
      </c>
      <c r="H1240" s="3">
        <f>_xlfn.XLOOKUP(sales[[#This Row],[Product]],products[Product],products[Cost per box])*sales[[#This Row],[Boxes]]</f>
        <v>1035.8200000000002</v>
      </c>
      <c r="I1240" s="4">
        <f>sales[[#This Row],[Revenue]]-sales[[#This Row],[Cost]]</f>
        <v>6706.18</v>
      </c>
    </row>
    <row r="1241" spans="2:9" x14ac:dyDescent="0.25">
      <c r="B1241" t="s">
        <v>32</v>
      </c>
      <c r="C1241" t="s">
        <v>9</v>
      </c>
      <c r="D1241" t="s">
        <v>14</v>
      </c>
      <c r="E1241" s="1">
        <v>44267</v>
      </c>
      <c r="F1241" s="4">
        <v>6202</v>
      </c>
      <c r="G1241">
        <v>509</v>
      </c>
      <c r="H1241" s="3">
        <f>_xlfn.XLOOKUP(sales[[#This Row],[Product]],products[Product],products[Cost per box])*sales[[#This Row],[Boxes]]</f>
        <v>3211.79</v>
      </c>
      <c r="I1241" s="4">
        <f>sales[[#This Row],[Revenue]]-sales[[#This Row],[Cost]]</f>
        <v>2990.21</v>
      </c>
    </row>
    <row r="1242" spans="2:9" x14ac:dyDescent="0.25">
      <c r="B1242" t="s">
        <v>32</v>
      </c>
      <c r="C1242" t="s">
        <v>11</v>
      </c>
      <c r="D1242" t="s">
        <v>22</v>
      </c>
      <c r="E1242" s="1">
        <v>44267</v>
      </c>
      <c r="F1242" s="4">
        <v>1330</v>
      </c>
      <c r="G1242">
        <v>37</v>
      </c>
      <c r="H1242" s="3">
        <f>_xlfn.XLOOKUP(sales[[#This Row],[Product]],products[Product],products[Cost per box])*sales[[#This Row],[Boxes]]</f>
        <v>304.14000000000004</v>
      </c>
      <c r="I1242" s="4">
        <f>sales[[#This Row],[Revenue]]-sales[[#This Row],[Cost]]</f>
        <v>1025.8599999999999</v>
      </c>
    </row>
    <row r="1243" spans="2:9" x14ac:dyDescent="0.25">
      <c r="B1243" t="s">
        <v>39</v>
      </c>
      <c r="C1243" t="s">
        <v>16</v>
      </c>
      <c r="D1243" t="s">
        <v>30</v>
      </c>
      <c r="E1243" s="1">
        <v>44267</v>
      </c>
      <c r="F1243" s="4">
        <v>126</v>
      </c>
      <c r="G1243">
        <v>691</v>
      </c>
      <c r="H1243" s="3">
        <f>_xlfn.XLOOKUP(sales[[#This Row],[Product]],products[Product],products[Cost per box])*sales[[#This Row],[Boxes]]</f>
        <v>2542.88</v>
      </c>
      <c r="I1243" s="4">
        <f>sales[[#This Row],[Revenue]]-sales[[#This Row],[Cost]]</f>
        <v>-2416.88</v>
      </c>
    </row>
    <row r="1244" spans="2:9" x14ac:dyDescent="0.25">
      <c r="B1244" t="s">
        <v>32</v>
      </c>
      <c r="C1244" t="s">
        <v>16</v>
      </c>
      <c r="D1244" t="s">
        <v>43</v>
      </c>
      <c r="E1244" s="1">
        <v>44267</v>
      </c>
      <c r="F1244" s="4">
        <v>2345</v>
      </c>
      <c r="G1244">
        <v>239</v>
      </c>
      <c r="H1244" s="3">
        <f>_xlfn.XLOOKUP(sales[[#This Row],[Product]],products[Product],products[Cost per box])*sales[[#This Row],[Boxes]]</f>
        <v>920.15</v>
      </c>
      <c r="I1244" s="4">
        <f>sales[[#This Row],[Revenue]]-sales[[#This Row],[Cost]]</f>
        <v>1424.85</v>
      </c>
    </row>
    <row r="1245" spans="2:9" x14ac:dyDescent="0.25">
      <c r="B1245" t="s">
        <v>20</v>
      </c>
      <c r="C1245" t="s">
        <v>21</v>
      </c>
      <c r="D1245" t="s">
        <v>28</v>
      </c>
      <c r="E1245" s="1">
        <v>44267</v>
      </c>
      <c r="F1245" s="4">
        <v>12222</v>
      </c>
      <c r="G1245">
        <v>120</v>
      </c>
      <c r="H1245" s="3">
        <f>_xlfn.XLOOKUP(sales[[#This Row],[Product]],products[Product],products[Cost per box])*sales[[#This Row],[Boxes]]</f>
        <v>331.2</v>
      </c>
      <c r="I1245" s="4">
        <f>sales[[#This Row],[Revenue]]-sales[[#This Row],[Cost]]</f>
        <v>11890.8</v>
      </c>
    </row>
    <row r="1246" spans="2:9" x14ac:dyDescent="0.25">
      <c r="B1246" t="s">
        <v>46</v>
      </c>
      <c r="C1246" t="s">
        <v>27</v>
      </c>
      <c r="D1246" t="s">
        <v>36</v>
      </c>
      <c r="E1246" s="1">
        <v>44267</v>
      </c>
      <c r="F1246" s="4">
        <v>4571</v>
      </c>
      <c r="G1246">
        <v>700</v>
      </c>
      <c r="H1246" s="3">
        <f>_xlfn.XLOOKUP(sales[[#This Row],[Product]],products[Product],products[Cost per box])*sales[[#This Row],[Boxes]]</f>
        <v>3528</v>
      </c>
      <c r="I1246" s="4">
        <f>sales[[#This Row],[Revenue]]-sales[[#This Row],[Cost]]</f>
        <v>1043</v>
      </c>
    </row>
    <row r="1247" spans="2:9" x14ac:dyDescent="0.25">
      <c r="B1247" t="s">
        <v>34</v>
      </c>
      <c r="C1247" t="s">
        <v>6</v>
      </c>
      <c r="D1247" t="s">
        <v>19</v>
      </c>
      <c r="E1247" s="1">
        <v>44267</v>
      </c>
      <c r="F1247" s="4">
        <v>7749</v>
      </c>
      <c r="G1247">
        <v>690</v>
      </c>
      <c r="H1247" s="3">
        <f>_xlfn.XLOOKUP(sales[[#This Row],[Product]],products[Product],products[Cost per box])*sales[[#This Row],[Boxes]]</f>
        <v>7058.7000000000007</v>
      </c>
      <c r="I1247" s="4">
        <f>sales[[#This Row],[Revenue]]-sales[[#This Row],[Cost]]</f>
        <v>690.29999999999927</v>
      </c>
    </row>
    <row r="1248" spans="2:9" x14ac:dyDescent="0.25">
      <c r="B1248" t="s">
        <v>39</v>
      </c>
      <c r="C1248" t="s">
        <v>16</v>
      </c>
      <c r="D1248" t="s">
        <v>35</v>
      </c>
      <c r="E1248" s="1">
        <v>44267</v>
      </c>
      <c r="F1248" s="4">
        <v>7917</v>
      </c>
      <c r="G1248">
        <v>286</v>
      </c>
      <c r="H1248" s="3">
        <f>_xlfn.XLOOKUP(sales[[#This Row],[Product]],products[Product],products[Cost per box])*sales[[#This Row],[Boxes]]</f>
        <v>757.9</v>
      </c>
      <c r="I1248" s="4">
        <f>sales[[#This Row],[Revenue]]-sales[[#This Row],[Cost]]</f>
        <v>7159.1</v>
      </c>
    </row>
    <row r="1249" spans="2:9" x14ac:dyDescent="0.25">
      <c r="B1249" t="s">
        <v>15</v>
      </c>
      <c r="C1249" t="s">
        <v>27</v>
      </c>
      <c r="D1249" t="s">
        <v>12</v>
      </c>
      <c r="E1249" s="1">
        <v>44267</v>
      </c>
      <c r="F1249" s="4">
        <v>938</v>
      </c>
      <c r="G1249">
        <v>85</v>
      </c>
      <c r="H1249" s="3">
        <f>_xlfn.XLOOKUP(sales[[#This Row],[Product]],products[Product],products[Cost per box])*sales[[#This Row],[Boxes]]</f>
        <v>716.55</v>
      </c>
      <c r="I1249" s="4">
        <f>sales[[#This Row],[Revenue]]-sales[[#This Row],[Cost]]</f>
        <v>221.45000000000005</v>
      </c>
    </row>
    <row r="1250" spans="2:9" x14ac:dyDescent="0.25">
      <c r="B1250" t="s">
        <v>41</v>
      </c>
      <c r="C1250" t="s">
        <v>16</v>
      </c>
      <c r="D1250" t="s">
        <v>45</v>
      </c>
      <c r="E1250" s="1">
        <v>44267</v>
      </c>
      <c r="F1250" s="4">
        <v>2520</v>
      </c>
      <c r="G1250">
        <v>294</v>
      </c>
      <c r="H1250" s="3">
        <f>_xlfn.XLOOKUP(sales[[#This Row],[Product]],products[Product],products[Cost per box])*sales[[#This Row],[Boxes]]</f>
        <v>2272.6200000000003</v>
      </c>
      <c r="I1250" s="4">
        <f>sales[[#This Row],[Revenue]]-sales[[#This Row],[Cost]]</f>
        <v>247.37999999999965</v>
      </c>
    </row>
    <row r="1251" spans="2:9" x14ac:dyDescent="0.25">
      <c r="B1251" t="s">
        <v>29</v>
      </c>
      <c r="C1251" t="s">
        <v>21</v>
      </c>
      <c r="D1251" t="s">
        <v>19</v>
      </c>
      <c r="E1251" s="1">
        <v>44267</v>
      </c>
      <c r="F1251" s="4">
        <v>4585</v>
      </c>
      <c r="G1251">
        <v>770</v>
      </c>
      <c r="H1251" s="3">
        <f>_xlfn.XLOOKUP(sales[[#This Row],[Product]],products[Product],products[Cost per box])*sales[[#This Row],[Boxes]]</f>
        <v>7877.1</v>
      </c>
      <c r="I1251" s="4">
        <f>sales[[#This Row],[Revenue]]-sales[[#This Row],[Cost]]</f>
        <v>-3292.1000000000004</v>
      </c>
    </row>
    <row r="1252" spans="2:9" x14ac:dyDescent="0.25">
      <c r="B1252" t="s">
        <v>49</v>
      </c>
      <c r="C1252" t="s">
        <v>6</v>
      </c>
      <c r="D1252" t="s">
        <v>45</v>
      </c>
      <c r="E1252" s="1">
        <v>44267</v>
      </c>
      <c r="F1252" s="4">
        <v>518</v>
      </c>
      <c r="G1252">
        <v>7</v>
      </c>
      <c r="H1252" s="3">
        <f>_xlfn.XLOOKUP(sales[[#This Row],[Product]],products[Product],products[Cost per box])*sales[[#This Row],[Boxes]]</f>
        <v>54.11</v>
      </c>
      <c r="I1252" s="4">
        <f>sales[[#This Row],[Revenue]]-sales[[#This Row],[Cost]]</f>
        <v>463.89</v>
      </c>
    </row>
    <row r="1253" spans="2:9" x14ac:dyDescent="0.25">
      <c r="B1253" t="s">
        <v>57</v>
      </c>
      <c r="C1253" t="s">
        <v>6</v>
      </c>
      <c r="D1253" t="s">
        <v>12</v>
      </c>
      <c r="E1253" s="1">
        <v>44267</v>
      </c>
      <c r="F1253" s="4">
        <v>8001</v>
      </c>
      <c r="G1253">
        <v>321</v>
      </c>
      <c r="H1253" s="3">
        <f>_xlfn.XLOOKUP(sales[[#This Row],[Product]],products[Product],products[Cost per box])*sales[[#This Row],[Boxes]]</f>
        <v>2706.0299999999997</v>
      </c>
      <c r="I1253" s="4">
        <f>sales[[#This Row],[Revenue]]-sales[[#This Row],[Cost]]</f>
        <v>5294.97</v>
      </c>
    </row>
    <row r="1254" spans="2:9" x14ac:dyDescent="0.25">
      <c r="B1254" t="s">
        <v>46</v>
      </c>
      <c r="C1254" t="s">
        <v>6</v>
      </c>
      <c r="D1254" t="s">
        <v>14</v>
      </c>
      <c r="E1254" s="1">
        <v>44267</v>
      </c>
      <c r="F1254" s="4">
        <v>8967</v>
      </c>
      <c r="G1254">
        <v>310</v>
      </c>
      <c r="H1254" s="3">
        <f>_xlfn.XLOOKUP(sales[[#This Row],[Product]],products[Product],products[Cost per box])*sales[[#This Row],[Boxes]]</f>
        <v>1956.1</v>
      </c>
      <c r="I1254" s="4">
        <f>sales[[#This Row],[Revenue]]-sales[[#This Row],[Cost]]</f>
        <v>7010.9</v>
      </c>
    </row>
    <row r="1255" spans="2:9" x14ac:dyDescent="0.25">
      <c r="B1255" t="s">
        <v>54</v>
      </c>
      <c r="C1255" t="s">
        <v>6</v>
      </c>
      <c r="D1255" t="s">
        <v>17</v>
      </c>
      <c r="E1255" s="1">
        <v>44267</v>
      </c>
      <c r="F1255" s="4">
        <v>3598</v>
      </c>
      <c r="G1255">
        <v>212</v>
      </c>
      <c r="H1255" s="3">
        <f>_xlfn.XLOOKUP(sales[[#This Row],[Product]],products[Product],products[Cost per box])*sales[[#This Row],[Boxes]]</f>
        <v>1441.6</v>
      </c>
      <c r="I1255" s="4">
        <f>sales[[#This Row],[Revenue]]-sales[[#This Row],[Cost]]</f>
        <v>2156.4</v>
      </c>
    </row>
    <row r="1256" spans="2:9" x14ac:dyDescent="0.25">
      <c r="B1256" t="s">
        <v>25</v>
      </c>
      <c r="C1256" t="s">
        <v>27</v>
      </c>
      <c r="D1256" t="s">
        <v>26</v>
      </c>
      <c r="E1256" s="1">
        <v>44267</v>
      </c>
      <c r="F1256" s="4">
        <v>2779</v>
      </c>
      <c r="G1256">
        <v>214</v>
      </c>
      <c r="H1256" s="3">
        <f>_xlfn.XLOOKUP(sales[[#This Row],[Product]],products[Product],products[Cost per box])*sales[[#This Row],[Boxes]]</f>
        <v>1376.02</v>
      </c>
      <c r="I1256" s="4">
        <f>sales[[#This Row],[Revenue]]-sales[[#This Row],[Cost]]</f>
        <v>1402.98</v>
      </c>
    </row>
    <row r="1257" spans="2:9" x14ac:dyDescent="0.25">
      <c r="B1257" t="s">
        <v>29</v>
      </c>
      <c r="C1257" t="s">
        <v>6</v>
      </c>
      <c r="D1257" t="s">
        <v>14</v>
      </c>
      <c r="E1257" s="1">
        <v>44267</v>
      </c>
      <c r="F1257" s="4">
        <v>1498</v>
      </c>
      <c r="G1257">
        <v>58</v>
      </c>
      <c r="H1257" s="3">
        <f>_xlfn.XLOOKUP(sales[[#This Row],[Product]],products[Product],products[Cost per box])*sales[[#This Row],[Boxes]]</f>
        <v>365.97999999999996</v>
      </c>
      <c r="I1257" s="4">
        <f>sales[[#This Row],[Revenue]]-sales[[#This Row],[Cost]]</f>
        <v>1132.02</v>
      </c>
    </row>
    <row r="1258" spans="2:9" x14ac:dyDescent="0.25">
      <c r="B1258" t="s">
        <v>40</v>
      </c>
      <c r="C1258" t="s">
        <v>16</v>
      </c>
      <c r="D1258" t="s">
        <v>12</v>
      </c>
      <c r="E1258" s="1">
        <v>44267</v>
      </c>
      <c r="F1258" s="4">
        <v>4767</v>
      </c>
      <c r="G1258">
        <v>281</v>
      </c>
      <c r="H1258" s="3">
        <f>_xlfn.XLOOKUP(sales[[#This Row],[Product]],products[Product],products[Cost per box])*sales[[#This Row],[Boxes]]</f>
        <v>2368.83</v>
      </c>
      <c r="I1258" s="4">
        <f>sales[[#This Row],[Revenue]]-sales[[#This Row],[Cost]]</f>
        <v>2398.17</v>
      </c>
    </row>
    <row r="1259" spans="2:9" x14ac:dyDescent="0.25">
      <c r="B1259" t="s">
        <v>40</v>
      </c>
      <c r="C1259" t="s">
        <v>21</v>
      </c>
      <c r="D1259" t="s">
        <v>48</v>
      </c>
      <c r="E1259" s="1">
        <v>44267</v>
      </c>
      <c r="F1259" s="4">
        <v>9898</v>
      </c>
      <c r="G1259">
        <v>330</v>
      </c>
      <c r="H1259" s="3">
        <f>_xlfn.XLOOKUP(sales[[#This Row],[Product]],products[Product],products[Cost per box])*sales[[#This Row],[Boxes]]</f>
        <v>2468.4</v>
      </c>
      <c r="I1259" s="4">
        <f>sales[[#This Row],[Revenue]]-sales[[#This Row],[Cost]]</f>
        <v>7429.6</v>
      </c>
    </row>
    <row r="1260" spans="2:9" x14ac:dyDescent="0.25">
      <c r="B1260" t="s">
        <v>49</v>
      </c>
      <c r="C1260" t="s">
        <v>9</v>
      </c>
      <c r="D1260" t="s">
        <v>38</v>
      </c>
      <c r="E1260" s="1">
        <v>44267</v>
      </c>
      <c r="F1260" s="4">
        <v>3948</v>
      </c>
      <c r="G1260">
        <v>120</v>
      </c>
      <c r="H1260" s="3">
        <f>_xlfn.XLOOKUP(sales[[#This Row],[Product]],products[Product],products[Cost per box])*sales[[#This Row],[Boxes]]</f>
        <v>1192.8</v>
      </c>
      <c r="I1260" s="4">
        <f>sales[[#This Row],[Revenue]]-sales[[#This Row],[Cost]]</f>
        <v>2755.2</v>
      </c>
    </row>
    <row r="1261" spans="2:9" x14ac:dyDescent="0.25">
      <c r="B1261" t="s">
        <v>46</v>
      </c>
      <c r="C1261" t="s">
        <v>11</v>
      </c>
      <c r="D1261" t="s">
        <v>24</v>
      </c>
      <c r="E1261" s="1">
        <v>44270</v>
      </c>
      <c r="F1261" s="4">
        <v>56</v>
      </c>
      <c r="G1261">
        <v>770</v>
      </c>
      <c r="H1261" s="3">
        <f>_xlfn.XLOOKUP(sales[[#This Row],[Product]],products[Product],products[Cost per box])*sales[[#This Row],[Boxes]]</f>
        <v>8092.7</v>
      </c>
      <c r="I1261" s="4">
        <f>sales[[#This Row],[Revenue]]-sales[[#This Row],[Cost]]</f>
        <v>-8036.7</v>
      </c>
    </row>
    <row r="1262" spans="2:9" x14ac:dyDescent="0.25">
      <c r="B1262" t="s">
        <v>46</v>
      </c>
      <c r="C1262" t="s">
        <v>27</v>
      </c>
      <c r="D1262" t="s">
        <v>28</v>
      </c>
      <c r="E1262" s="1">
        <v>44270</v>
      </c>
      <c r="F1262" s="4">
        <v>11578</v>
      </c>
      <c r="G1262">
        <v>3</v>
      </c>
      <c r="H1262" s="3">
        <f>_xlfn.XLOOKUP(sales[[#This Row],[Product]],products[Product],products[Cost per box])*sales[[#This Row],[Boxes]]</f>
        <v>8.2799999999999994</v>
      </c>
      <c r="I1262" s="4">
        <f>sales[[#This Row],[Revenue]]-sales[[#This Row],[Cost]]</f>
        <v>11569.72</v>
      </c>
    </row>
    <row r="1263" spans="2:9" x14ac:dyDescent="0.25">
      <c r="B1263" t="s">
        <v>18</v>
      </c>
      <c r="C1263" t="s">
        <v>6</v>
      </c>
      <c r="D1263" t="s">
        <v>14</v>
      </c>
      <c r="E1263" s="1">
        <v>44270</v>
      </c>
      <c r="F1263" s="4">
        <v>3822</v>
      </c>
      <c r="G1263">
        <v>238</v>
      </c>
      <c r="H1263" s="3">
        <f>_xlfn.XLOOKUP(sales[[#This Row],[Product]],products[Product],products[Cost per box])*sales[[#This Row],[Boxes]]</f>
        <v>1501.78</v>
      </c>
      <c r="I1263" s="4">
        <f>sales[[#This Row],[Revenue]]-sales[[#This Row],[Cost]]</f>
        <v>2320.2200000000003</v>
      </c>
    </row>
    <row r="1264" spans="2:9" x14ac:dyDescent="0.25">
      <c r="B1264" t="s">
        <v>20</v>
      </c>
      <c r="C1264" t="s">
        <v>9</v>
      </c>
      <c r="D1264" t="s">
        <v>50</v>
      </c>
      <c r="E1264" s="1">
        <v>44270</v>
      </c>
      <c r="F1264" s="4">
        <v>1995</v>
      </c>
      <c r="G1264">
        <v>147</v>
      </c>
      <c r="H1264" s="3">
        <f>_xlfn.XLOOKUP(sales[[#This Row],[Product]],products[Product],products[Cost per box])*sales[[#This Row],[Boxes]]</f>
        <v>1824.27</v>
      </c>
      <c r="I1264" s="4">
        <f>sales[[#This Row],[Revenue]]-sales[[#This Row],[Cost]]</f>
        <v>170.73000000000002</v>
      </c>
    </row>
    <row r="1265" spans="2:9" x14ac:dyDescent="0.25">
      <c r="B1265" t="s">
        <v>33</v>
      </c>
      <c r="C1265" t="s">
        <v>16</v>
      </c>
      <c r="D1265" t="s">
        <v>52</v>
      </c>
      <c r="E1265" s="1">
        <v>44270</v>
      </c>
      <c r="F1265" s="4">
        <v>7175</v>
      </c>
      <c r="G1265">
        <v>141</v>
      </c>
      <c r="H1265" s="3">
        <f>_xlfn.XLOOKUP(sales[[#This Row],[Product]],products[Product],products[Cost per box])*sales[[#This Row],[Boxes]]</f>
        <v>468.12</v>
      </c>
      <c r="I1265" s="4">
        <f>sales[[#This Row],[Revenue]]-sales[[#This Row],[Cost]]</f>
        <v>6706.88</v>
      </c>
    </row>
    <row r="1266" spans="2:9" x14ac:dyDescent="0.25">
      <c r="B1266" t="s">
        <v>41</v>
      </c>
      <c r="C1266" t="s">
        <v>27</v>
      </c>
      <c r="D1266" t="s">
        <v>45</v>
      </c>
      <c r="E1266" s="1">
        <v>44270</v>
      </c>
      <c r="F1266" s="4">
        <v>70</v>
      </c>
      <c r="G1266">
        <v>36</v>
      </c>
      <c r="H1266" s="3">
        <f>_xlfn.XLOOKUP(sales[[#This Row],[Product]],products[Product],products[Cost per box])*sales[[#This Row],[Boxes]]</f>
        <v>278.28000000000003</v>
      </c>
      <c r="I1266" s="4">
        <f>sales[[#This Row],[Revenue]]-sales[[#This Row],[Cost]]</f>
        <v>-208.28000000000003</v>
      </c>
    </row>
    <row r="1267" spans="2:9" x14ac:dyDescent="0.25">
      <c r="B1267" t="s">
        <v>25</v>
      </c>
      <c r="C1267" t="s">
        <v>16</v>
      </c>
      <c r="D1267" t="s">
        <v>12</v>
      </c>
      <c r="E1267" s="1">
        <v>44270</v>
      </c>
      <c r="F1267" s="4">
        <v>15393</v>
      </c>
      <c r="G1267">
        <v>454</v>
      </c>
      <c r="H1267" s="3">
        <f>_xlfn.XLOOKUP(sales[[#This Row],[Product]],products[Product],products[Cost per box])*sales[[#This Row],[Boxes]]</f>
        <v>3827.22</v>
      </c>
      <c r="I1267" s="4">
        <f>sales[[#This Row],[Revenue]]-sales[[#This Row],[Cost]]</f>
        <v>11565.78</v>
      </c>
    </row>
    <row r="1268" spans="2:9" x14ac:dyDescent="0.25">
      <c r="B1268" t="s">
        <v>10</v>
      </c>
      <c r="C1268" t="s">
        <v>21</v>
      </c>
      <c r="D1268" t="s">
        <v>24</v>
      </c>
      <c r="E1268" s="1">
        <v>44270</v>
      </c>
      <c r="F1268" s="4">
        <v>14294</v>
      </c>
      <c r="G1268">
        <v>399</v>
      </c>
      <c r="H1268" s="3">
        <f>_xlfn.XLOOKUP(sales[[#This Row],[Product]],products[Product],products[Cost per box])*sales[[#This Row],[Boxes]]</f>
        <v>4193.49</v>
      </c>
      <c r="I1268" s="4">
        <f>sales[[#This Row],[Revenue]]-sales[[#This Row],[Cost]]</f>
        <v>10100.51</v>
      </c>
    </row>
    <row r="1269" spans="2:9" x14ac:dyDescent="0.25">
      <c r="B1269" t="s">
        <v>25</v>
      </c>
      <c r="C1269" t="s">
        <v>9</v>
      </c>
      <c r="D1269" t="s">
        <v>28</v>
      </c>
      <c r="E1269" s="1">
        <v>44270</v>
      </c>
      <c r="F1269" s="4">
        <v>336</v>
      </c>
      <c r="G1269">
        <v>269</v>
      </c>
      <c r="H1269" s="3">
        <f>_xlfn.XLOOKUP(sales[[#This Row],[Product]],products[Product],products[Cost per box])*sales[[#This Row],[Boxes]]</f>
        <v>742.43999999999994</v>
      </c>
      <c r="I1269" s="4">
        <f>sales[[#This Row],[Revenue]]-sales[[#This Row],[Cost]]</f>
        <v>-406.43999999999994</v>
      </c>
    </row>
    <row r="1270" spans="2:9" x14ac:dyDescent="0.25">
      <c r="B1270" t="s">
        <v>29</v>
      </c>
      <c r="C1270" t="s">
        <v>11</v>
      </c>
      <c r="D1270" t="s">
        <v>22</v>
      </c>
      <c r="E1270" s="1">
        <v>44270</v>
      </c>
      <c r="F1270" s="4">
        <v>5677</v>
      </c>
      <c r="G1270">
        <v>362</v>
      </c>
      <c r="H1270" s="3">
        <f>_xlfn.XLOOKUP(sales[[#This Row],[Product]],products[Product],products[Cost per box])*sales[[#This Row],[Boxes]]</f>
        <v>2975.6400000000003</v>
      </c>
      <c r="I1270" s="4">
        <f>sales[[#This Row],[Revenue]]-sales[[#This Row],[Cost]]</f>
        <v>2701.3599999999997</v>
      </c>
    </row>
    <row r="1271" spans="2:9" x14ac:dyDescent="0.25">
      <c r="B1271" t="s">
        <v>5</v>
      </c>
      <c r="C1271" t="s">
        <v>27</v>
      </c>
      <c r="D1271" t="s">
        <v>7</v>
      </c>
      <c r="E1271" s="1">
        <v>44270</v>
      </c>
      <c r="F1271" s="4">
        <v>3045</v>
      </c>
      <c r="G1271">
        <v>94</v>
      </c>
      <c r="H1271" s="3">
        <f>_xlfn.XLOOKUP(sales[[#This Row],[Product]],products[Product],products[Cost per box])*sales[[#This Row],[Boxes]]</f>
        <v>484.1</v>
      </c>
      <c r="I1271" s="4">
        <f>sales[[#This Row],[Revenue]]-sales[[#This Row],[Cost]]</f>
        <v>2560.9</v>
      </c>
    </row>
    <row r="1272" spans="2:9" x14ac:dyDescent="0.25">
      <c r="B1272" t="s">
        <v>41</v>
      </c>
      <c r="C1272" t="s">
        <v>6</v>
      </c>
      <c r="D1272" t="s">
        <v>28</v>
      </c>
      <c r="E1272" s="1">
        <v>44270</v>
      </c>
      <c r="F1272" s="4">
        <v>6335</v>
      </c>
      <c r="G1272">
        <v>15</v>
      </c>
      <c r="H1272" s="3">
        <f>_xlfn.XLOOKUP(sales[[#This Row],[Product]],products[Product],products[Cost per box])*sales[[#This Row],[Boxes]]</f>
        <v>41.4</v>
      </c>
      <c r="I1272" s="4">
        <f>sales[[#This Row],[Revenue]]-sales[[#This Row],[Cost]]</f>
        <v>6293.6</v>
      </c>
    </row>
    <row r="1273" spans="2:9" x14ac:dyDescent="0.25">
      <c r="B1273" t="s">
        <v>20</v>
      </c>
      <c r="C1273" t="s">
        <v>27</v>
      </c>
      <c r="D1273" t="s">
        <v>44</v>
      </c>
      <c r="E1273" s="1">
        <v>44270</v>
      </c>
      <c r="F1273" s="4">
        <v>1043</v>
      </c>
      <c r="G1273">
        <v>266</v>
      </c>
      <c r="H1273" s="3">
        <f>_xlfn.XLOOKUP(sales[[#This Row],[Product]],products[Product],products[Cost per box])*sales[[#This Row],[Boxes]]</f>
        <v>2545.62</v>
      </c>
      <c r="I1273" s="4">
        <f>sales[[#This Row],[Revenue]]-sales[[#This Row],[Cost]]</f>
        <v>-1502.62</v>
      </c>
    </row>
    <row r="1274" spans="2:9" x14ac:dyDescent="0.25">
      <c r="B1274" t="s">
        <v>37</v>
      </c>
      <c r="C1274" t="s">
        <v>6</v>
      </c>
      <c r="D1274" t="s">
        <v>44</v>
      </c>
      <c r="E1274" s="1">
        <v>44270</v>
      </c>
      <c r="F1274" s="4">
        <v>6902</v>
      </c>
      <c r="G1274">
        <v>383</v>
      </c>
      <c r="H1274" s="3">
        <f>_xlfn.XLOOKUP(sales[[#This Row],[Product]],products[Product],products[Cost per box])*sales[[#This Row],[Boxes]]</f>
        <v>3665.31</v>
      </c>
      <c r="I1274" s="4">
        <f>sales[[#This Row],[Revenue]]-sales[[#This Row],[Cost]]</f>
        <v>3236.69</v>
      </c>
    </row>
    <row r="1275" spans="2:9" x14ac:dyDescent="0.25">
      <c r="B1275" t="s">
        <v>32</v>
      </c>
      <c r="C1275" t="s">
        <v>27</v>
      </c>
      <c r="D1275" t="s">
        <v>14</v>
      </c>
      <c r="E1275" s="1">
        <v>44270</v>
      </c>
      <c r="F1275" s="4">
        <v>8337</v>
      </c>
      <c r="G1275">
        <v>684</v>
      </c>
      <c r="H1275" s="3">
        <f>_xlfn.XLOOKUP(sales[[#This Row],[Product]],products[Product],products[Cost per box])*sales[[#This Row],[Boxes]]</f>
        <v>4316.04</v>
      </c>
      <c r="I1275" s="4">
        <f>sales[[#This Row],[Revenue]]-sales[[#This Row],[Cost]]</f>
        <v>4020.96</v>
      </c>
    </row>
    <row r="1276" spans="2:9" x14ac:dyDescent="0.25">
      <c r="B1276" t="s">
        <v>37</v>
      </c>
      <c r="C1276" t="s">
        <v>9</v>
      </c>
      <c r="D1276" t="s">
        <v>17</v>
      </c>
      <c r="E1276" s="1">
        <v>44270</v>
      </c>
      <c r="F1276" s="4">
        <v>1596</v>
      </c>
      <c r="G1276">
        <v>259</v>
      </c>
      <c r="H1276" s="3">
        <f>_xlfn.XLOOKUP(sales[[#This Row],[Product]],products[Product],products[Cost per box])*sales[[#This Row],[Boxes]]</f>
        <v>1761.2</v>
      </c>
      <c r="I1276" s="4">
        <f>sales[[#This Row],[Revenue]]-sales[[#This Row],[Cost]]</f>
        <v>-165.20000000000005</v>
      </c>
    </row>
    <row r="1277" spans="2:9" x14ac:dyDescent="0.25">
      <c r="B1277" t="s">
        <v>25</v>
      </c>
      <c r="C1277" t="s">
        <v>21</v>
      </c>
      <c r="D1277" t="s">
        <v>35</v>
      </c>
      <c r="E1277" s="1">
        <v>44270</v>
      </c>
      <c r="F1277" s="4">
        <v>6552</v>
      </c>
      <c r="G1277">
        <v>207</v>
      </c>
      <c r="H1277" s="3">
        <f>_xlfn.XLOOKUP(sales[[#This Row],[Product]],products[Product],products[Cost per box])*sales[[#This Row],[Boxes]]</f>
        <v>548.54999999999995</v>
      </c>
      <c r="I1277" s="4">
        <f>sales[[#This Row],[Revenue]]-sales[[#This Row],[Cost]]</f>
        <v>6003.45</v>
      </c>
    </row>
    <row r="1278" spans="2:9" x14ac:dyDescent="0.25">
      <c r="B1278" t="s">
        <v>34</v>
      </c>
      <c r="C1278" t="s">
        <v>21</v>
      </c>
      <c r="D1278" t="s">
        <v>24</v>
      </c>
      <c r="E1278" s="1">
        <v>44270</v>
      </c>
      <c r="F1278" s="4">
        <v>931</v>
      </c>
      <c r="G1278">
        <v>83</v>
      </c>
      <c r="H1278" s="3">
        <f>_xlfn.XLOOKUP(sales[[#This Row],[Product]],products[Product],products[Cost per box])*sales[[#This Row],[Boxes]]</f>
        <v>872.32999999999993</v>
      </c>
      <c r="I1278" s="4">
        <f>sales[[#This Row],[Revenue]]-sales[[#This Row],[Cost]]</f>
        <v>58.670000000000073</v>
      </c>
    </row>
    <row r="1279" spans="2:9" x14ac:dyDescent="0.25">
      <c r="B1279" t="s">
        <v>39</v>
      </c>
      <c r="C1279" t="s">
        <v>21</v>
      </c>
      <c r="D1279" t="s">
        <v>42</v>
      </c>
      <c r="E1279" s="1">
        <v>44270</v>
      </c>
      <c r="F1279" s="4">
        <v>1106</v>
      </c>
      <c r="G1279">
        <v>259</v>
      </c>
      <c r="H1279" s="3">
        <f>_xlfn.XLOOKUP(sales[[#This Row],[Product]],products[Product],products[Cost per box])*sales[[#This Row],[Boxes]]</f>
        <v>1227.6600000000001</v>
      </c>
      <c r="I1279" s="4">
        <f>sales[[#This Row],[Revenue]]-sales[[#This Row],[Cost]]</f>
        <v>-121.66000000000008</v>
      </c>
    </row>
    <row r="1280" spans="2:9" x14ac:dyDescent="0.25">
      <c r="B1280" t="s">
        <v>18</v>
      </c>
      <c r="C1280" t="s">
        <v>11</v>
      </c>
      <c r="D1280" t="s">
        <v>26</v>
      </c>
      <c r="E1280" s="1">
        <v>44270</v>
      </c>
      <c r="F1280" s="4">
        <v>5663</v>
      </c>
      <c r="G1280">
        <v>21</v>
      </c>
      <c r="H1280" s="3">
        <f>_xlfn.XLOOKUP(sales[[#This Row],[Product]],products[Product],products[Cost per box])*sales[[#This Row],[Boxes]]</f>
        <v>135.03</v>
      </c>
      <c r="I1280" s="4">
        <f>sales[[#This Row],[Revenue]]-sales[[#This Row],[Cost]]</f>
        <v>5527.97</v>
      </c>
    </row>
    <row r="1281" spans="2:9" x14ac:dyDescent="0.25">
      <c r="B1281" t="s">
        <v>18</v>
      </c>
      <c r="C1281" t="s">
        <v>27</v>
      </c>
      <c r="D1281" t="s">
        <v>31</v>
      </c>
      <c r="E1281" s="1">
        <v>44270</v>
      </c>
      <c r="F1281" s="4">
        <v>2898</v>
      </c>
      <c r="G1281">
        <v>147</v>
      </c>
      <c r="H1281" s="3">
        <f>_xlfn.XLOOKUP(sales[[#This Row],[Product]],products[Product],products[Cost per box])*sales[[#This Row],[Boxes]]</f>
        <v>840.83999999999992</v>
      </c>
      <c r="I1281" s="4">
        <f>sales[[#This Row],[Revenue]]-sales[[#This Row],[Cost]]</f>
        <v>2057.16</v>
      </c>
    </row>
    <row r="1282" spans="2:9" x14ac:dyDescent="0.25">
      <c r="B1282" t="s">
        <v>20</v>
      </c>
      <c r="C1282" t="s">
        <v>27</v>
      </c>
      <c r="D1282" t="s">
        <v>47</v>
      </c>
      <c r="E1282" s="1">
        <v>44270</v>
      </c>
      <c r="F1282" s="4">
        <v>3542</v>
      </c>
      <c r="G1282">
        <v>244</v>
      </c>
      <c r="H1282" s="3">
        <f>_xlfn.XLOOKUP(sales[[#This Row],[Product]],products[Product],products[Cost per box])*sales[[#This Row],[Boxes]]</f>
        <v>1283.44</v>
      </c>
      <c r="I1282" s="4">
        <f>sales[[#This Row],[Revenue]]-sales[[#This Row],[Cost]]</f>
        <v>2258.56</v>
      </c>
    </row>
    <row r="1283" spans="2:9" x14ac:dyDescent="0.25">
      <c r="B1283" t="s">
        <v>10</v>
      </c>
      <c r="C1283" t="s">
        <v>27</v>
      </c>
      <c r="D1283" t="s">
        <v>31</v>
      </c>
      <c r="E1283" s="1">
        <v>44270</v>
      </c>
      <c r="F1283" s="4">
        <v>8127</v>
      </c>
      <c r="G1283">
        <v>32</v>
      </c>
      <c r="H1283" s="3">
        <f>_xlfn.XLOOKUP(sales[[#This Row],[Product]],products[Product],products[Cost per box])*sales[[#This Row],[Boxes]]</f>
        <v>183.04</v>
      </c>
      <c r="I1283" s="4">
        <f>sales[[#This Row],[Revenue]]-sales[[#This Row],[Cost]]</f>
        <v>7943.96</v>
      </c>
    </row>
    <row r="1284" spans="2:9" x14ac:dyDescent="0.25">
      <c r="B1284" t="s">
        <v>15</v>
      </c>
      <c r="C1284" t="s">
        <v>6</v>
      </c>
      <c r="D1284" t="s">
        <v>31</v>
      </c>
      <c r="E1284" s="1">
        <v>44270</v>
      </c>
      <c r="F1284" s="4">
        <v>14371</v>
      </c>
      <c r="G1284">
        <v>129</v>
      </c>
      <c r="H1284" s="3">
        <f>_xlfn.XLOOKUP(sales[[#This Row],[Product]],products[Product],products[Cost per box])*sales[[#This Row],[Boxes]]</f>
        <v>737.88</v>
      </c>
      <c r="I1284" s="4">
        <f>sales[[#This Row],[Revenue]]-sales[[#This Row],[Cost]]</f>
        <v>13633.12</v>
      </c>
    </row>
    <row r="1285" spans="2:9" x14ac:dyDescent="0.25">
      <c r="B1285" t="s">
        <v>25</v>
      </c>
      <c r="C1285" t="s">
        <v>9</v>
      </c>
      <c r="D1285" t="s">
        <v>22</v>
      </c>
      <c r="E1285" s="1">
        <v>44270</v>
      </c>
      <c r="F1285" s="4">
        <v>4095</v>
      </c>
      <c r="G1285">
        <v>38</v>
      </c>
      <c r="H1285" s="3">
        <f>_xlfn.XLOOKUP(sales[[#This Row],[Product]],products[Product],products[Cost per box])*sales[[#This Row],[Boxes]]</f>
        <v>312.36</v>
      </c>
      <c r="I1285" s="4">
        <f>sales[[#This Row],[Revenue]]-sales[[#This Row],[Cost]]</f>
        <v>3782.64</v>
      </c>
    </row>
    <row r="1286" spans="2:9" x14ac:dyDescent="0.25">
      <c r="B1286" t="s">
        <v>13</v>
      </c>
      <c r="C1286" t="s">
        <v>16</v>
      </c>
      <c r="D1286" t="s">
        <v>12</v>
      </c>
      <c r="E1286" s="1">
        <v>44270</v>
      </c>
      <c r="F1286" s="4">
        <v>9996</v>
      </c>
      <c r="G1286">
        <v>22</v>
      </c>
      <c r="H1286" s="3">
        <f>_xlfn.XLOOKUP(sales[[#This Row],[Product]],products[Product],products[Cost per box])*sales[[#This Row],[Boxes]]</f>
        <v>185.45999999999998</v>
      </c>
      <c r="I1286" s="4">
        <f>sales[[#This Row],[Revenue]]-sales[[#This Row],[Cost]]</f>
        <v>9810.5400000000009</v>
      </c>
    </row>
    <row r="1287" spans="2:9" x14ac:dyDescent="0.25">
      <c r="B1287" t="s">
        <v>23</v>
      </c>
      <c r="C1287" t="s">
        <v>6</v>
      </c>
      <c r="D1287" t="s">
        <v>19</v>
      </c>
      <c r="E1287" s="1">
        <v>44270</v>
      </c>
      <c r="F1287" s="4">
        <v>56</v>
      </c>
      <c r="G1287">
        <v>581</v>
      </c>
      <c r="H1287" s="3">
        <f>_xlfn.XLOOKUP(sales[[#This Row],[Product]],products[Product],products[Cost per box])*sales[[#This Row],[Boxes]]</f>
        <v>5943.63</v>
      </c>
      <c r="I1287" s="4">
        <f>sales[[#This Row],[Revenue]]-sales[[#This Row],[Cost]]</f>
        <v>-5887.63</v>
      </c>
    </row>
    <row r="1288" spans="2:9" x14ac:dyDescent="0.25">
      <c r="B1288" t="s">
        <v>41</v>
      </c>
      <c r="C1288" t="s">
        <v>21</v>
      </c>
      <c r="D1288" t="s">
        <v>45</v>
      </c>
      <c r="E1288" s="1">
        <v>44270</v>
      </c>
      <c r="F1288" s="4">
        <v>7189</v>
      </c>
      <c r="G1288">
        <v>21</v>
      </c>
      <c r="H1288" s="3">
        <f>_xlfn.XLOOKUP(sales[[#This Row],[Product]],products[Product],products[Cost per box])*sales[[#This Row],[Boxes]]</f>
        <v>162.33000000000001</v>
      </c>
      <c r="I1288" s="4">
        <f>sales[[#This Row],[Revenue]]-sales[[#This Row],[Cost]]</f>
        <v>7026.67</v>
      </c>
    </row>
    <row r="1289" spans="2:9" x14ac:dyDescent="0.25">
      <c r="B1289" t="s">
        <v>25</v>
      </c>
      <c r="C1289" t="s">
        <v>6</v>
      </c>
      <c r="D1289" t="s">
        <v>19</v>
      </c>
      <c r="E1289" s="1">
        <v>44270</v>
      </c>
      <c r="F1289" s="4">
        <v>665</v>
      </c>
      <c r="G1289">
        <v>421</v>
      </c>
      <c r="H1289" s="3">
        <f>_xlfn.XLOOKUP(sales[[#This Row],[Product]],products[Product],products[Cost per box])*sales[[#This Row],[Boxes]]</f>
        <v>4306.83</v>
      </c>
      <c r="I1289" s="4">
        <f>sales[[#This Row],[Revenue]]-sales[[#This Row],[Cost]]</f>
        <v>-3641.83</v>
      </c>
    </row>
    <row r="1290" spans="2:9" x14ac:dyDescent="0.25">
      <c r="B1290" t="s">
        <v>18</v>
      </c>
      <c r="C1290" t="s">
        <v>6</v>
      </c>
      <c r="D1290" t="s">
        <v>35</v>
      </c>
      <c r="E1290" s="1">
        <v>44270</v>
      </c>
      <c r="F1290" s="4">
        <v>3794</v>
      </c>
      <c r="G1290">
        <v>81</v>
      </c>
      <c r="H1290" s="3">
        <f>_xlfn.XLOOKUP(sales[[#This Row],[Product]],products[Product],products[Cost per box])*sales[[#This Row],[Boxes]]</f>
        <v>214.65</v>
      </c>
      <c r="I1290" s="4">
        <f>sales[[#This Row],[Revenue]]-sales[[#This Row],[Cost]]</f>
        <v>3579.35</v>
      </c>
    </row>
    <row r="1291" spans="2:9" x14ac:dyDescent="0.25">
      <c r="B1291" t="s">
        <v>29</v>
      </c>
      <c r="C1291" t="s">
        <v>21</v>
      </c>
      <c r="D1291" t="s">
        <v>45</v>
      </c>
      <c r="E1291" s="1">
        <v>44270</v>
      </c>
      <c r="F1291" s="4">
        <v>1001</v>
      </c>
      <c r="G1291">
        <v>336</v>
      </c>
      <c r="H1291" s="3">
        <f>_xlfn.XLOOKUP(sales[[#This Row],[Product]],products[Product],products[Cost per box])*sales[[#This Row],[Boxes]]</f>
        <v>2597.2800000000002</v>
      </c>
      <c r="I1291" s="4">
        <f>sales[[#This Row],[Revenue]]-sales[[#This Row],[Cost]]</f>
        <v>-1596.2800000000002</v>
      </c>
    </row>
    <row r="1292" spans="2:9" x14ac:dyDescent="0.25">
      <c r="B1292" t="s">
        <v>32</v>
      </c>
      <c r="C1292" t="s">
        <v>9</v>
      </c>
      <c r="D1292" t="s">
        <v>17</v>
      </c>
      <c r="E1292" s="1">
        <v>44270</v>
      </c>
      <c r="F1292" s="4">
        <v>9583</v>
      </c>
      <c r="G1292">
        <v>503</v>
      </c>
      <c r="H1292" s="3">
        <f>_xlfn.XLOOKUP(sales[[#This Row],[Product]],products[Product],products[Cost per box])*sales[[#This Row],[Boxes]]</f>
        <v>3420.4</v>
      </c>
      <c r="I1292" s="4">
        <f>sales[[#This Row],[Revenue]]-sales[[#This Row],[Cost]]</f>
        <v>6162.6</v>
      </c>
    </row>
    <row r="1293" spans="2:9" x14ac:dyDescent="0.25">
      <c r="B1293" t="s">
        <v>49</v>
      </c>
      <c r="C1293" t="s">
        <v>21</v>
      </c>
      <c r="D1293" t="s">
        <v>31</v>
      </c>
      <c r="E1293" s="1">
        <v>44270</v>
      </c>
      <c r="F1293" s="4">
        <v>1351</v>
      </c>
      <c r="G1293">
        <v>68</v>
      </c>
      <c r="H1293" s="3">
        <f>_xlfn.XLOOKUP(sales[[#This Row],[Product]],products[Product],products[Cost per box])*sales[[#This Row],[Boxes]]</f>
        <v>388.96</v>
      </c>
      <c r="I1293" s="4">
        <f>sales[[#This Row],[Revenue]]-sales[[#This Row],[Cost]]</f>
        <v>962.04</v>
      </c>
    </row>
    <row r="1294" spans="2:9" x14ac:dyDescent="0.25">
      <c r="B1294" t="s">
        <v>46</v>
      </c>
      <c r="C1294" t="s">
        <v>6</v>
      </c>
      <c r="D1294" t="s">
        <v>19</v>
      </c>
      <c r="E1294" s="1">
        <v>44270</v>
      </c>
      <c r="F1294" s="4">
        <v>8302</v>
      </c>
      <c r="G1294">
        <v>437</v>
      </c>
      <c r="H1294" s="3">
        <f>_xlfn.XLOOKUP(sales[[#This Row],[Product]],products[Product],products[Cost per box])*sales[[#This Row],[Boxes]]</f>
        <v>4470.51</v>
      </c>
      <c r="I1294" s="4">
        <f>sales[[#This Row],[Revenue]]-sales[[#This Row],[Cost]]</f>
        <v>3831.49</v>
      </c>
    </row>
    <row r="1295" spans="2:9" x14ac:dyDescent="0.25">
      <c r="B1295" t="s">
        <v>20</v>
      </c>
      <c r="C1295" t="s">
        <v>9</v>
      </c>
      <c r="D1295" t="s">
        <v>48</v>
      </c>
      <c r="E1295" s="1">
        <v>44270</v>
      </c>
      <c r="F1295" s="4">
        <v>5509</v>
      </c>
      <c r="G1295">
        <v>197</v>
      </c>
      <c r="H1295" s="3">
        <f>_xlfn.XLOOKUP(sales[[#This Row],[Product]],products[Product],products[Cost per box])*sales[[#This Row],[Boxes]]</f>
        <v>1473.5600000000002</v>
      </c>
      <c r="I1295" s="4">
        <f>sales[[#This Row],[Revenue]]-sales[[#This Row],[Cost]]</f>
        <v>4035.4399999999996</v>
      </c>
    </row>
    <row r="1296" spans="2:9" x14ac:dyDescent="0.25">
      <c r="B1296" t="s">
        <v>53</v>
      </c>
      <c r="C1296" t="s">
        <v>11</v>
      </c>
      <c r="D1296" t="s">
        <v>17</v>
      </c>
      <c r="E1296" s="1">
        <v>44270</v>
      </c>
      <c r="F1296" s="4">
        <v>77</v>
      </c>
      <c r="G1296">
        <v>5</v>
      </c>
      <c r="H1296" s="3">
        <f>_xlfn.XLOOKUP(sales[[#This Row],[Product]],products[Product],products[Cost per box])*sales[[#This Row],[Boxes]]</f>
        <v>34</v>
      </c>
      <c r="I1296" s="4">
        <f>sales[[#This Row],[Revenue]]-sales[[#This Row],[Cost]]</f>
        <v>43</v>
      </c>
    </row>
    <row r="1297" spans="2:9" x14ac:dyDescent="0.25">
      <c r="B1297" t="s">
        <v>49</v>
      </c>
      <c r="C1297" t="s">
        <v>9</v>
      </c>
      <c r="D1297" t="s">
        <v>28</v>
      </c>
      <c r="E1297" s="1">
        <v>44270</v>
      </c>
      <c r="F1297" s="4">
        <v>13881</v>
      </c>
      <c r="G1297">
        <v>1190</v>
      </c>
      <c r="H1297" s="3">
        <f>_xlfn.XLOOKUP(sales[[#This Row],[Product]],products[Product],products[Cost per box])*sales[[#This Row],[Boxes]]</f>
        <v>3284.3999999999996</v>
      </c>
      <c r="I1297" s="4">
        <f>sales[[#This Row],[Revenue]]-sales[[#This Row],[Cost]]</f>
        <v>10596.6</v>
      </c>
    </row>
    <row r="1298" spans="2:9" x14ac:dyDescent="0.25">
      <c r="B1298" t="s">
        <v>5</v>
      </c>
      <c r="C1298" t="s">
        <v>11</v>
      </c>
      <c r="D1298" t="s">
        <v>30</v>
      </c>
      <c r="E1298" s="1">
        <v>44270</v>
      </c>
      <c r="F1298" s="4">
        <v>9219</v>
      </c>
      <c r="G1298">
        <v>461</v>
      </c>
      <c r="H1298" s="3">
        <f>_xlfn.XLOOKUP(sales[[#This Row],[Product]],products[Product],products[Cost per box])*sales[[#This Row],[Boxes]]</f>
        <v>1696.48</v>
      </c>
      <c r="I1298" s="4">
        <f>sales[[#This Row],[Revenue]]-sales[[#This Row],[Cost]]</f>
        <v>7522.52</v>
      </c>
    </row>
    <row r="1299" spans="2:9" x14ac:dyDescent="0.25">
      <c r="B1299" t="s">
        <v>37</v>
      </c>
      <c r="C1299" t="s">
        <v>6</v>
      </c>
      <c r="D1299" t="s">
        <v>43</v>
      </c>
      <c r="E1299" s="1">
        <v>44270</v>
      </c>
      <c r="F1299" s="4">
        <v>2254</v>
      </c>
      <c r="G1299">
        <v>251</v>
      </c>
      <c r="H1299" s="3">
        <f>_xlfn.XLOOKUP(sales[[#This Row],[Product]],products[Product],products[Cost per box])*sales[[#This Row],[Boxes]]</f>
        <v>966.35</v>
      </c>
      <c r="I1299" s="4">
        <f>sales[[#This Row],[Revenue]]-sales[[#This Row],[Cost]]</f>
        <v>1287.6500000000001</v>
      </c>
    </row>
    <row r="1300" spans="2:9" x14ac:dyDescent="0.25">
      <c r="B1300" t="s">
        <v>53</v>
      </c>
      <c r="C1300" t="s">
        <v>16</v>
      </c>
      <c r="D1300" t="s">
        <v>22</v>
      </c>
      <c r="E1300" s="1">
        <v>44270</v>
      </c>
      <c r="F1300" s="4">
        <v>1582</v>
      </c>
      <c r="G1300">
        <v>64</v>
      </c>
      <c r="H1300" s="3">
        <f>_xlfn.XLOOKUP(sales[[#This Row],[Product]],products[Product],products[Cost per box])*sales[[#This Row],[Boxes]]</f>
        <v>526.08000000000004</v>
      </c>
      <c r="I1300" s="4">
        <f>sales[[#This Row],[Revenue]]-sales[[#This Row],[Cost]]</f>
        <v>1055.92</v>
      </c>
    </row>
    <row r="1301" spans="2:9" x14ac:dyDescent="0.25">
      <c r="B1301" t="s">
        <v>39</v>
      </c>
      <c r="C1301" t="s">
        <v>9</v>
      </c>
      <c r="D1301" t="s">
        <v>24</v>
      </c>
      <c r="E1301" s="1">
        <v>44270</v>
      </c>
      <c r="F1301" s="4">
        <v>3283</v>
      </c>
      <c r="G1301">
        <v>253</v>
      </c>
      <c r="H1301" s="3">
        <f>_xlfn.XLOOKUP(sales[[#This Row],[Product]],products[Product],products[Cost per box])*sales[[#This Row],[Boxes]]</f>
        <v>2659.0299999999997</v>
      </c>
      <c r="I1301" s="4">
        <f>sales[[#This Row],[Revenue]]-sales[[#This Row],[Cost]]</f>
        <v>623.97000000000025</v>
      </c>
    </row>
    <row r="1302" spans="2:9" x14ac:dyDescent="0.25">
      <c r="B1302" t="s">
        <v>54</v>
      </c>
      <c r="C1302" t="s">
        <v>16</v>
      </c>
      <c r="D1302" t="s">
        <v>17</v>
      </c>
      <c r="E1302" s="1">
        <v>44270</v>
      </c>
      <c r="F1302" s="4">
        <v>2212</v>
      </c>
      <c r="G1302">
        <v>148</v>
      </c>
      <c r="H1302" s="3">
        <f>_xlfn.XLOOKUP(sales[[#This Row],[Product]],products[Product],products[Cost per box])*sales[[#This Row],[Boxes]]</f>
        <v>1006.4</v>
      </c>
      <c r="I1302" s="4">
        <f>sales[[#This Row],[Revenue]]-sales[[#This Row],[Cost]]</f>
        <v>1205.5999999999999</v>
      </c>
    </row>
    <row r="1303" spans="2:9" x14ac:dyDescent="0.25">
      <c r="B1303" t="s">
        <v>29</v>
      </c>
      <c r="C1303" t="s">
        <v>16</v>
      </c>
      <c r="D1303" t="s">
        <v>48</v>
      </c>
      <c r="E1303" s="1">
        <v>44270</v>
      </c>
      <c r="F1303" s="4">
        <v>5250</v>
      </c>
      <c r="G1303">
        <v>175</v>
      </c>
      <c r="H1303" s="3">
        <f>_xlfn.XLOOKUP(sales[[#This Row],[Product]],products[Product],products[Cost per box])*sales[[#This Row],[Boxes]]</f>
        <v>1309</v>
      </c>
      <c r="I1303" s="4">
        <f>sales[[#This Row],[Revenue]]-sales[[#This Row],[Cost]]</f>
        <v>3941</v>
      </c>
    </row>
    <row r="1304" spans="2:9" x14ac:dyDescent="0.25">
      <c r="B1304" t="s">
        <v>54</v>
      </c>
      <c r="C1304" t="s">
        <v>21</v>
      </c>
      <c r="D1304" t="s">
        <v>35</v>
      </c>
      <c r="E1304" s="1">
        <v>44270</v>
      </c>
      <c r="F1304" s="4">
        <v>1274</v>
      </c>
      <c r="G1304">
        <v>98</v>
      </c>
      <c r="H1304" s="3">
        <f>_xlfn.XLOOKUP(sales[[#This Row],[Product]],products[Product],products[Cost per box])*sales[[#This Row],[Boxes]]</f>
        <v>259.7</v>
      </c>
      <c r="I1304" s="4">
        <f>sales[[#This Row],[Revenue]]-sales[[#This Row],[Cost]]</f>
        <v>1014.3</v>
      </c>
    </row>
    <row r="1305" spans="2:9" x14ac:dyDescent="0.25">
      <c r="B1305" t="s">
        <v>8</v>
      </c>
      <c r="C1305" t="s">
        <v>21</v>
      </c>
      <c r="D1305" t="s">
        <v>50</v>
      </c>
      <c r="E1305" s="1">
        <v>44271</v>
      </c>
      <c r="F1305" s="4">
        <v>1575</v>
      </c>
      <c r="G1305">
        <v>695</v>
      </c>
      <c r="H1305" s="3">
        <f>_xlfn.XLOOKUP(sales[[#This Row],[Product]],products[Product],products[Cost per box])*sales[[#This Row],[Boxes]]</f>
        <v>8624.9500000000007</v>
      </c>
      <c r="I1305" s="4">
        <f>sales[[#This Row],[Revenue]]-sales[[#This Row],[Cost]]</f>
        <v>-7049.9500000000007</v>
      </c>
    </row>
    <row r="1306" spans="2:9" x14ac:dyDescent="0.25">
      <c r="B1306" t="s">
        <v>5</v>
      </c>
      <c r="C1306" t="s">
        <v>21</v>
      </c>
      <c r="D1306" t="s">
        <v>43</v>
      </c>
      <c r="E1306" s="1">
        <v>44271</v>
      </c>
      <c r="F1306" s="4">
        <v>4984</v>
      </c>
      <c r="G1306">
        <v>600</v>
      </c>
      <c r="H1306" s="3">
        <f>_xlfn.XLOOKUP(sales[[#This Row],[Product]],products[Product],products[Cost per box])*sales[[#This Row],[Boxes]]</f>
        <v>2310</v>
      </c>
      <c r="I1306" s="4">
        <f>sales[[#This Row],[Revenue]]-sales[[#This Row],[Cost]]</f>
        <v>2674</v>
      </c>
    </row>
    <row r="1307" spans="2:9" x14ac:dyDescent="0.25">
      <c r="B1307" t="s">
        <v>15</v>
      </c>
      <c r="C1307" t="s">
        <v>6</v>
      </c>
      <c r="D1307" t="s">
        <v>7</v>
      </c>
      <c r="E1307" s="1">
        <v>44271</v>
      </c>
      <c r="F1307" s="4">
        <v>5264</v>
      </c>
      <c r="G1307">
        <v>9</v>
      </c>
      <c r="H1307" s="3">
        <f>_xlfn.XLOOKUP(sales[[#This Row],[Product]],products[Product],products[Cost per box])*sales[[#This Row],[Boxes]]</f>
        <v>46.35</v>
      </c>
      <c r="I1307" s="4">
        <f>sales[[#This Row],[Revenue]]-sales[[#This Row],[Cost]]</f>
        <v>5217.6499999999996</v>
      </c>
    </row>
    <row r="1308" spans="2:9" x14ac:dyDescent="0.25">
      <c r="B1308" t="s">
        <v>15</v>
      </c>
      <c r="C1308" t="s">
        <v>9</v>
      </c>
      <c r="D1308" t="s">
        <v>30</v>
      </c>
      <c r="E1308" s="1">
        <v>44271</v>
      </c>
      <c r="F1308" s="4">
        <v>4571</v>
      </c>
      <c r="G1308">
        <v>770</v>
      </c>
      <c r="H1308" s="3">
        <f>_xlfn.XLOOKUP(sales[[#This Row],[Product]],products[Product],products[Cost per box])*sales[[#This Row],[Boxes]]</f>
        <v>2833.6</v>
      </c>
      <c r="I1308" s="4">
        <f>sales[[#This Row],[Revenue]]-sales[[#This Row],[Cost]]</f>
        <v>1737.4</v>
      </c>
    </row>
    <row r="1309" spans="2:9" x14ac:dyDescent="0.25">
      <c r="B1309" t="s">
        <v>29</v>
      </c>
      <c r="C1309" t="s">
        <v>6</v>
      </c>
      <c r="D1309" t="s">
        <v>17</v>
      </c>
      <c r="E1309" s="1">
        <v>44271</v>
      </c>
      <c r="F1309" s="4">
        <v>2758</v>
      </c>
      <c r="G1309">
        <v>417</v>
      </c>
      <c r="H1309" s="3">
        <f>_xlfn.XLOOKUP(sales[[#This Row],[Product]],products[Product],products[Cost per box])*sales[[#This Row],[Boxes]]</f>
        <v>2835.6</v>
      </c>
      <c r="I1309" s="4">
        <f>sales[[#This Row],[Revenue]]-sales[[#This Row],[Cost]]</f>
        <v>-77.599999999999909</v>
      </c>
    </row>
    <row r="1310" spans="2:9" x14ac:dyDescent="0.25">
      <c r="B1310" t="s">
        <v>46</v>
      </c>
      <c r="C1310" t="s">
        <v>27</v>
      </c>
      <c r="D1310" t="s">
        <v>45</v>
      </c>
      <c r="E1310" s="1">
        <v>44271</v>
      </c>
      <c r="F1310" s="4">
        <v>13629</v>
      </c>
      <c r="G1310">
        <v>180</v>
      </c>
      <c r="H1310" s="3">
        <f>_xlfn.XLOOKUP(sales[[#This Row],[Product]],products[Product],products[Cost per box])*sales[[#This Row],[Boxes]]</f>
        <v>1391.4</v>
      </c>
      <c r="I1310" s="4">
        <f>sales[[#This Row],[Revenue]]-sales[[#This Row],[Cost]]</f>
        <v>12237.6</v>
      </c>
    </row>
    <row r="1311" spans="2:9" x14ac:dyDescent="0.25">
      <c r="B1311" t="s">
        <v>46</v>
      </c>
      <c r="C1311" t="s">
        <v>27</v>
      </c>
      <c r="D1311" t="s">
        <v>44</v>
      </c>
      <c r="E1311" s="1">
        <v>44271</v>
      </c>
      <c r="F1311" s="4">
        <v>9555</v>
      </c>
      <c r="G1311">
        <v>493</v>
      </c>
      <c r="H1311" s="3">
        <f>_xlfn.XLOOKUP(sales[[#This Row],[Product]],products[Product],products[Cost per box])*sales[[#This Row],[Boxes]]</f>
        <v>4718.01</v>
      </c>
      <c r="I1311" s="4">
        <f>sales[[#This Row],[Revenue]]-sales[[#This Row],[Cost]]</f>
        <v>4836.99</v>
      </c>
    </row>
    <row r="1312" spans="2:9" x14ac:dyDescent="0.25">
      <c r="B1312" t="s">
        <v>39</v>
      </c>
      <c r="C1312" t="s">
        <v>11</v>
      </c>
      <c r="D1312" t="s">
        <v>36</v>
      </c>
      <c r="E1312" s="1">
        <v>44271</v>
      </c>
      <c r="F1312" s="4">
        <v>4207</v>
      </c>
      <c r="G1312">
        <v>249</v>
      </c>
      <c r="H1312" s="3">
        <f>_xlfn.XLOOKUP(sales[[#This Row],[Product]],products[Product],products[Cost per box])*sales[[#This Row],[Boxes]]</f>
        <v>1254.96</v>
      </c>
      <c r="I1312" s="4">
        <f>sales[[#This Row],[Revenue]]-sales[[#This Row],[Cost]]</f>
        <v>2952.04</v>
      </c>
    </row>
    <row r="1313" spans="2:9" x14ac:dyDescent="0.25">
      <c r="B1313" t="s">
        <v>18</v>
      </c>
      <c r="C1313" t="s">
        <v>9</v>
      </c>
      <c r="D1313" t="s">
        <v>43</v>
      </c>
      <c r="E1313" s="1">
        <v>44271</v>
      </c>
      <c r="F1313" s="4">
        <v>6279</v>
      </c>
      <c r="G1313">
        <v>429</v>
      </c>
      <c r="H1313" s="3">
        <f>_xlfn.XLOOKUP(sales[[#This Row],[Product]],products[Product],products[Cost per box])*sales[[#This Row],[Boxes]]</f>
        <v>1651.65</v>
      </c>
      <c r="I1313" s="4">
        <f>sales[[#This Row],[Revenue]]-sales[[#This Row],[Cost]]</f>
        <v>4627.3500000000004</v>
      </c>
    </row>
    <row r="1314" spans="2:9" x14ac:dyDescent="0.25">
      <c r="B1314" t="s">
        <v>41</v>
      </c>
      <c r="C1314" t="s">
        <v>9</v>
      </c>
      <c r="D1314" t="s">
        <v>45</v>
      </c>
      <c r="E1314" s="1">
        <v>44271</v>
      </c>
      <c r="F1314" s="4">
        <v>6279</v>
      </c>
      <c r="G1314">
        <v>325</v>
      </c>
      <c r="H1314" s="3">
        <f>_xlfn.XLOOKUP(sales[[#This Row],[Product]],products[Product],products[Cost per box])*sales[[#This Row],[Boxes]]</f>
        <v>2512.25</v>
      </c>
      <c r="I1314" s="4">
        <f>sales[[#This Row],[Revenue]]-sales[[#This Row],[Cost]]</f>
        <v>3766.75</v>
      </c>
    </row>
    <row r="1315" spans="2:9" x14ac:dyDescent="0.25">
      <c r="B1315" t="s">
        <v>49</v>
      </c>
      <c r="C1315" t="s">
        <v>9</v>
      </c>
      <c r="D1315" t="s">
        <v>38</v>
      </c>
      <c r="E1315" s="1">
        <v>44271</v>
      </c>
      <c r="F1315" s="4">
        <v>882</v>
      </c>
      <c r="G1315">
        <v>144</v>
      </c>
      <c r="H1315" s="3">
        <f>_xlfn.XLOOKUP(sales[[#This Row],[Product]],products[Product],products[Cost per box])*sales[[#This Row],[Boxes]]</f>
        <v>1431.36</v>
      </c>
      <c r="I1315" s="4">
        <f>sales[[#This Row],[Revenue]]-sales[[#This Row],[Cost]]</f>
        <v>-549.3599999999999</v>
      </c>
    </row>
    <row r="1316" spans="2:9" x14ac:dyDescent="0.25">
      <c r="B1316" t="s">
        <v>29</v>
      </c>
      <c r="C1316" t="s">
        <v>6</v>
      </c>
      <c r="D1316" t="s">
        <v>38</v>
      </c>
      <c r="E1316" s="1">
        <v>44271</v>
      </c>
      <c r="F1316" s="4">
        <v>3451</v>
      </c>
      <c r="G1316">
        <v>511</v>
      </c>
      <c r="H1316" s="3">
        <f>_xlfn.XLOOKUP(sales[[#This Row],[Product]],products[Product],products[Cost per box])*sales[[#This Row],[Boxes]]</f>
        <v>5079.34</v>
      </c>
      <c r="I1316" s="4">
        <f>sales[[#This Row],[Revenue]]-sales[[#This Row],[Cost]]</f>
        <v>-1628.3400000000001</v>
      </c>
    </row>
    <row r="1317" spans="2:9" x14ac:dyDescent="0.25">
      <c r="B1317" t="s">
        <v>29</v>
      </c>
      <c r="C1317" t="s">
        <v>11</v>
      </c>
      <c r="D1317" t="s">
        <v>42</v>
      </c>
      <c r="E1317" s="1">
        <v>44271</v>
      </c>
      <c r="F1317" s="4">
        <v>2212</v>
      </c>
      <c r="G1317">
        <v>143</v>
      </c>
      <c r="H1317" s="3">
        <f>_xlfn.XLOOKUP(sales[[#This Row],[Product]],products[Product],products[Cost per box])*sales[[#This Row],[Boxes]]</f>
        <v>677.82</v>
      </c>
      <c r="I1317" s="4">
        <f>sales[[#This Row],[Revenue]]-sales[[#This Row],[Cost]]</f>
        <v>1534.1799999999998</v>
      </c>
    </row>
    <row r="1318" spans="2:9" x14ac:dyDescent="0.25">
      <c r="B1318" t="s">
        <v>33</v>
      </c>
      <c r="C1318" t="s">
        <v>21</v>
      </c>
      <c r="D1318" t="s">
        <v>12</v>
      </c>
      <c r="E1318" s="1">
        <v>44271</v>
      </c>
      <c r="F1318" s="4">
        <v>13566</v>
      </c>
      <c r="G1318">
        <v>143</v>
      </c>
      <c r="H1318" s="3">
        <f>_xlfn.XLOOKUP(sales[[#This Row],[Product]],products[Product],products[Cost per box])*sales[[#This Row],[Boxes]]</f>
        <v>1205.49</v>
      </c>
      <c r="I1318" s="4">
        <f>sales[[#This Row],[Revenue]]-sales[[#This Row],[Cost]]</f>
        <v>12360.51</v>
      </c>
    </row>
    <row r="1319" spans="2:9" x14ac:dyDescent="0.25">
      <c r="B1319" t="s">
        <v>5</v>
      </c>
      <c r="C1319" t="s">
        <v>21</v>
      </c>
      <c r="D1319" t="s">
        <v>38</v>
      </c>
      <c r="E1319" s="1">
        <v>44271</v>
      </c>
      <c r="F1319" s="4">
        <v>2884</v>
      </c>
      <c r="G1319">
        <v>493</v>
      </c>
      <c r="H1319" s="3">
        <f>_xlfn.XLOOKUP(sales[[#This Row],[Product]],products[Product],products[Cost per box])*sales[[#This Row],[Boxes]]</f>
        <v>4900.42</v>
      </c>
      <c r="I1319" s="4">
        <f>sales[[#This Row],[Revenue]]-sales[[#This Row],[Cost]]</f>
        <v>-2016.42</v>
      </c>
    </row>
    <row r="1320" spans="2:9" x14ac:dyDescent="0.25">
      <c r="B1320" t="s">
        <v>23</v>
      </c>
      <c r="C1320" t="s">
        <v>21</v>
      </c>
      <c r="D1320" t="s">
        <v>36</v>
      </c>
      <c r="E1320" s="1">
        <v>44271</v>
      </c>
      <c r="F1320" s="4">
        <v>8232</v>
      </c>
      <c r="G1320">
        <v>139</v>
      </c>
      <c r="H1320" s="3">
        <f>_xlfn.XLOOKUP(sales[[#This Row],[Product]],products[Product],products[Cost per box])*sales[[#This Row],[Boxes]]</f>
        <v>700.56000000000006</v>
      </c>
      <c r="I1320" s="4">
        <f>sales[[#This Row],[Revenue]]-sales[[#This Row],[Cost]]</f>
        <v>7531.44</v>
      </c>
    </row>
    <row r="1321" spans="2:9" x14ac:dyDescent="0.25">
      <c r="B1321" t="s">
        <v>20</v>
      </c>
      <c r="C1321" t="s">
        <v>16</v>
      </c>
      <c r="D1321" t="s">
        <v>12</v>
      </c>
      <c r="E1321" s="1">
        <v>44271</v>
      </c>
      <c r="F1321" s="4">
        <v>4081</v>
      </c>
      <c r="G1321">
        <v>231</v>
      </c>
      <c r="H1321" s="3">
        <f>_xlfn.XLOOKUP(sales[[#This Row],[Product]],products[Product],products[Cost per box])*sales[[#This Row],[Boxes]]</f>
        <v>1947.33</v>
      </c>
      <c r="I1321" s="4">
        <f>sales[[#This Row],[Revenue]]-sales[[#This Row],[Cost]]</f>
        <v>2133.67</v>
      </c>
    </row>
    <row r="1322" spans="2:9" x14ac:dyDescent="0.25">
      <c r="B1322" t="s">
        <v>37</v>
      </c>
      <c r="C1322" t="s">
        <v>9</v>
      </c>
      <c r="D1322" t="s">
        <v>50</v>
      </c>
      <c r="E1322" s="1">
        <v>44271</v>
      </c>
      <c r="F1322" s="4">
        <v>4599</v>
      </c>
      <c r="G1322">
        <v>158</v>
      </c>
      <c r="H1322" s="3">
        <f>_xlfn.XLOOKUP(sales[[#This Row],[Product]],products[Product],products[Cost per box])*sales[[#This Row],[Boxes]]</f>
        <v>1960.78</v>
      </c>
      <c r="I1322" s="4">
        <f>sales[[#This Row],[Revenue]]-sales[[#This Row],[Cost]]</f>
        <v>2638.2200000000003</v>
      </c>
    </row>
    <row r="1323" spans="2:9" x14ac:dyDescent="0.25">
      <c r="B1323" t="s">
        <v>34</v>
      </c>
      <c r="C1323" t="s">
        <v>27</v>
      </c>
      <c r="D1323" t="s">
        <v>52</v>
      </c>
      <c r="E1323" s="1">
        <v>44271</v>
      </c>
      <c r="F1323" s="4">
        <v>8568</v>
      </c>
      <c r="G1323">
        <v>148</v>
      </c>
      <c r="H1323" s="3">
        <f>_xlfn.XLOOKUP(sales[[#This Row],[Product]],products[Product],products[Cost per box])*sales[[#This Row],[Boxes]]</f>
        <v>491.35999999999996</v>
      </c>
      <c r="I1323" s="4">
        <f>sales[[#This Row],[Revenue]]-sales[[#This Row],[Cost]]</f>
        <v>8076.64</v>
      </c>
    </row>
    <row r="1324" spans="2:9" x14ac:dyDescent="0.25">
      <c r="B1324" t="s">
        <v>18</v>
      </c>
      <c r="C1324" t="s">
        <v>9</v>
      </c>
      <c r="D1324" t="s">
        <v>45</v>
      </c>
      <c r="E1324" s="1">
        <v>44271</v>
      </c>
      <c r="F1324" s="4">
        <v>10801</v>
      </c>
      <c r="G1324">
        <v>192</v>
      </c>
      <c r="H1324" s="3">
        <f>_xlfn.XLOOKUP(sales[[#This Row],[Product]],products[Product],products[Cost per box])*sales[[#This Row],[Boxes]]</f>
        <v>1484.16</v>
      </c>
      <c r="I1324" s="4">
        <f>sales[[#This Row],[Revenue]]-sales[[#This Row],[Cost]]</f>
        <v>9316.84</v>
      </c>
    </row>
    <row r="1325" spans="2:9" x14ac:dyDescent="0.25">
      <c r="B1325" t="s">
        <v>18</v>
      </c>
      <c r="C1325" t="s">
        <v>9</v>
      </c>
      <c r="D1325" t="s">
        <v>38</v>
      </c>
      <c r="E1325" s="1">
        <v>44271</v>
      </c>
      <c r="F1325" s="4">
        <v>2268</v>
      </c>
      <c r="G1325">
        <v>149</v>
      </c>
      <c r="H1325" s="3">
        <f>_xlfn.XLOOKUP(sales[[#This Row],[Product]],products[Product],products[Cost per box])*sales[[#This Row],[Boxes]]</f>
        <v>1481.06</v>
      </c>
      <c r="I1325" s="4">
        <f>sales[[#This Row],[Revenue]]-sales[[#This Row],[Cost]]</f>
        <v>786.94</v>
      </c>
    </row>
    <row r="1326" spans="2:9" x14ac:dyDescent="0.25">
      <c r="B1326" t="s">
        <v>18</v>
      </c>
      <c r="C1326" t="s">
        <v>9</v>
      </c>
      <c r="D1326" t="s">
        <v>12</v>
      </c>
      <c r="E1326" s="1">
        <v>44271</v>
      </c>
      <c r="F1326" s="4">
        <v>1057</v>
      </c>
      <c r="G1326">
        <v>444</v>
      </c>
      <c r="H1326" s="3">
        <f>_xlfn.XLOOKUP(sales[[#This Row],[Product]],products[Product],products[Cost per box])*sales[[#This Row],[Boxes]]</f>
        <v>3742.92</v>
      </c>
      <c r="I1326" s="4">
        <f>sales[[#This Row],[Revenue]]-sales[[#This Row],[Cost]]</f>
        <v>-2685.92</v>
      </c>
    </row>
    <row r="1327" spans="2:9" x14ac:dyDescent="0.25">
      <c r="B1327" t="s">
        <v>33</v>
      </c>
      <c r="C1327" t="s">
        <v>16</v>
      </c>
      <c r="D1327" t="s">
        <v>45</v>
      </c>
      <c r="E1327" s="1">
        <v>44271</v>
      </c>
      <c r="F1327" s="4">
        <v>1316</v>
      </c>
      <c r="G1327">
        <v>143</v>
      </c>
      <c r="H1327" s="3">
        <f>_xlfn.XLOOKUP(sales[[#This Row],[Product]],products[Product],products[Cost per box])*sales[[#This Row],[Boxes]]</f>
        <v>1105.3900000000001</v>
      </c>
      <c r="I1327" s="4">
        <f>sales[[#This Row],[Revenue]]-sales[[#This Row],[Cost]]</f>
        <v>210.6099999999999</v>
      </c>
    </row>
    <row r="1328" spans="2:9" x14ac:dyDescent="0.25">
      <c r="B1328" t="s">
        <v>18</v>
      </c>
      <c r="C1328" t="s">
        <v>16</v>
      </c>
      <c r="D1328" t="s">
        <v>47</v>
      </c>
      <c r="E1328" s="1">
        <v>44271</v>
      </c>
      <c r="F1328" s="4">
        <v>8057</v>
      </c>
      <c r="G1328">
        <v>538</v>
      </c>
      <c r="H1328" s="3">
        <f>_xlfn.XLOOKUP(sales[[#This Row],[Product]],products[Product],products[Cost per box])*sales[[#This Row],[Boxes]]</f>
        <v>2829.88</v>
      </c>
      <c r="I1328" s="4">
        <f>sales[[#This Row],[Revenue]]-sales[[#This Row],[Cost]]</f>
        <v>5227.12</v>
      </c>
    </row>
    <row r="1329" spans="2:9" x14ac:dyDescent="0.25">
      <c r="B1329" t="s">
        <v>10</v>
      </c>
      <c r="C1329" t="s">
        <v>6</v>
      </c>
      <c r="D1329" t="s">
        <v>26</v>
      </c>
      <c r="E1329" s="1">
        <v>44271</v>
      </c>
      <c r="F1329" s="4">
        <v>6524</v>
      </c>
      <c r="G1329">
        <v>383</v>
      </c>
      <c r="H1329" s="3">
        <f>_xlfn.XLOOKUP(sales[[#This Row],[Product]],products[Product],products[Cost per box])*sales[[#This Row],[Boxes]]</f>
        <v>2462.69</v>
      </c>
      <c r="I1329" s="4">
        <f>sales[[#This Row],[Revenue]]-sales[[#This Row],[Cost]]</f>
        <v>4061.31</v>
      </c>
    </row>
    <row r="1330" spans="2:9" x14ac:dyDescent="0.25">
      <c r="B1330" t="s">
        <v>13</v>
      </c>
      <c r="C1330" t="s">
        <v>9</v>
      </c>
      <c r="D1330" t="s">
        <v>38</v>
      </c>
      <c r="E1330" s="1">
        <v>44271</v>
      </c>
      <c r="F1330" s="4">
        <v>3570</v>
      </c>
      <c r="G1330">
        <v>309</v>
      </c>
      <c r="H1330" s="3">
        <f>_xlfn.XLOOKUP(sales[[#This Row],[Product]],products[Product],products[Cost per box])*sales[[#This Row],[Boxes]]</f>
        <v>3071.46</v>
      </c>
      <c r="I1330" s="4">
        <f>sales[[#This Row],[Revenue]]-sales[[#This Row],[Cost]]</f>
        <v>498.53999999999996</v>
      </c>
    </row>
    <row r="1331" spans="2:9" x14ac:dyDescent="0.25">
      <c r="B1331" t="s">
        <v>33</v>
      </c>
      <c r="C1331" t="s">
        <v>6</v>
      </c>
      <c r="D1331" t="s">
        <v>31</v>
      </c>
      <c r="E1331" s="1">
        <v>44271</v>
      </c>
      <c r="F1331" s="4">
        <v>3535</v>
      </c>
      <c r="G1331">
        <v>199</v>
      </c>
      <c r="H1331" s="3">
        <f>_xlfn.XLOOKUP(sales[[#This Row],[Product]],products[Product],products[Cost per box])*sales[[#This Row],[Boxes]]</f>
        <v>1138.28</v>
      </c>
      <c r="I1331" s="4">
        <f>sales[[#This Row],[Revenue]]-sales[[#This Row],[Cost]]</f>
        <v>2396.7200000000003</v>
      </c>
    </row>
    <row r="1332" spans="2:9" x14ac:dyDescent="0.25">
      <c r="B1332" t="s">
        <v>8</v>
      </c>
      <c r="C1332" t="s">
        <v>16</v>
      </c>
      <c r="D1332" t="s">
        <v>31</v>
      </c>
      <c r="E1332" s="1">
        <v>44271</v>
      </c>
      <c r="F1332" s="4">
        <v>1687</v>
      </c>
      <c r="G1332">
        <v>121</v>
      </c>
      <c r="H1332" s="3">
        <f>_xlfn.XLOOKUP(sales[[#This Row],[Product]],products[Product],products[Cost per box])*sales[[#This Row],[Boxes]]</f>
        <v>692.12</v>
      </c>
      <c r="I1332" s="4">
        <f>sales[[#This Row],[Revenue]]-sales[[#This Row],[Cost]]</f>
        <v>994.88</v>
      </c>
    </row>
    <row r="1333" spans="2:9" x14ac:dyDescent="0.25">
      <c r="B1333" t="s">
        <v>41</v>
      </c>
      <c r="C1333" t="s">
        <v>21</v>
      </c>
      <c r="D1333" t="s">
        <v>24</v>
      </c>
      <c r="E1333" s="1">
        <v>44271</v>
      </c>
      <c r="F1333" s="4">
        <v>8988</v>
      </c>
      <c r="G1333">
        <v>37</v>
      </c>
      <c r="H1333" s="3">
        <f>_xlfn.XLOOKUP(sales[[#This Row],[Product]],products[Product],products[Cost per box])*sales[[#This Row],[Boxes]]</f>
        <v>388.87</v>
      </c>
      <c r="I1333" s="4">
        <f>sales[[#This Row],[Revenue]]-sales[[#This Row],[Cost]]</f>
        <v>8599.1299999999992</v>
      </c>
    </row>
    <row r="1334" spans="2:9" x14ac:dyDescent="0.25">
      <c r="B1334" t="s">
        <v>29</v>
      </c>
      <c r="C1334" t="s">
        <v>21</v>
      </c>
      <c r="D1334" t="s">
        <v>14</v>
      </c>
      <c r="E1334" s="1">
        <v>44271</v>
      </c>
      <c r="F1334" s="4">
        <v>3689</v>
      </c>
      <c r="G1334">
        <v>980</v>
      </c>
      <c r="H1334" s="3">
        <f>_xlfn.XLOOKUP(sales[[#This Row],[Product]],products[Product],products[Cost per box])*sales[[#This Row],[Boxes]]</f>
        <v>6183.7999999999993</v>
      </c>
      <c r="I1334" s="4">
        <f>sales[[#This Row],[Revenue]]-sales[[#This Row],[Cost]]</f>
        <v>-2494.7999999999993</v>
      </c>
    </row>
    <row r="1335" spans="2:9" x14ac:dyDescent="0.25">
      <c r="B1335" t="s">
        <v>40</v>
      </c>
      <c r="C1335" t="s">
        <v>6</v>
      </c>
      <c r="D1335" t="s">
        <v>50</v>
      </c>
      <c r="E1335" s="1">
        <v>44271</v>
      </c>
      <c r="F1335" s="4">
        <v>3948</v>
      </c>
      <c r="G1335">
        <v>280</v>
      </c>
      <c r="H1335" s="3">
        <f>_xlfn.XLOOKUP(sales[[#This Row],[Product]],products[Product],products[Cost per box])*sales[[#This Row],[Boxes]]</f>
        <v>3474.8</v>
      </c>
      <c r="I1335" s="4">
        <f>sales[[#This Row],[Revenue]]-sales[[#This Row],[Cost]]</f>
        <v>473.19999999999982</v>
      </c>
    </row>
    <row r="1336" spans="2:9" x14ac:dyDescent="0.25">
      <c r="B1336" t="s">
        <v>55</v>
      </c>
      <c r="C1336" t="s">
        <v>11</v>
      </c>
      <c r="D1336" t="s">
        <v>47</v>
      </c>
      <c r="E1336" s="1">
        <v>44271</v>
      </c>
      <c r="F1336" s="4">
        <v>574</v>
      </c>
      <c r="G1336">
        <v>25</v>
      </c>
      <c r="H1336" s="3">
        <f>_xlfn.XLOOKUP(sales[[#This Row],[Product]],products[Product],products[Cost per box])*sales[[#This Row],[Boxes]]</f>
        <v>131.5</v>
      </c>
      <c r="I1336" s="4">
        <f>sales[[#This Row],[Revenue]]-sales[[#This Row],[Cost]]</f>
        <v>442.5</v>
      </c>
    </row>
    <row r="1337" spans="2:9" x14ac:dyDescent="0.25">
      <c r="B1337" t="s">
        <v>32</v>
      </c>
      <c r="C1337" t="s">
        <v>27</v>
      </c>
      <c r="D1337" t="s">
        <v>36</v>
      </c>
      <c r="E1337" s="1">
        <v>44271</v>
      </c>
      <c r="F1337" s="4">
        <v>8729</v>
      </c>
      <c r="G1337">
        <v>324</v>
      </c>
      <c r="H1337" s="3">
        <f>_xlfn.XLOOKUP(sales[[#This Row],[Product]],products[Product],products[Cost per box])*sales[[#This Row],[Boxes]]</f>
        <v>1632.96</v>
      </c>
      <c r="I1337" s="4">
        <f>sales[[#This Row],[Revenue]]-sales[[#This Row],[Cost]]</f>
        <v>7096.04</v>
      </c>
    </row>
    <row r="1338" spans="2:9" x14ac:dyDescent="0.25">
      <c r="B1338" t="s">
        <v>57</v>
      </c>
      <c r="C1338" t="s">
        <v>6</v>
      </c>
      <c r="D1338" t="s">
        <v>36</v>
      </c>
      <c r="E1338" s="1">
        <v>44271</v>
      </c>
      <c r="F1338" s="4">
        <v>9751</v>
      </c>
      <c r="G1338">
        <v>315</v>
      </c>
      <c r="H1338" s="3">
        <f>_xlfn.XLOOKUP(sales[[#This Row],[Product]],products[Product],products[Cost per box])*sales[[#This Row],[Boxes]]</f>
        <v>1587.6</v>
      </c>
      <c r="I1338" s="4">
        <f>sales[[#This Row],[Revenue]]-sales[[#This Row],[Cost]]</f>
        <v>8163.4</v>
      </c>
    </row>
    <row r="1339" spans="2:9" x14ac:dyDescent="0.25">
      <c r="B1339" t="s">
        <v>25</v>
      </c>
      <c r="C1339" t="s">
        <v>11</v>
      </c>
      <c r="D1339" t="s">
        <v>24</v>
      </c>
      <c r="E1339" s="1">
        <v>44272</v>
      </c>
      <c r="F1339" s="4">
        <v>5075</v>
      </c>
      <c r="G1339">
        <v>770</v>
      </c>
      <c r="H1339" s="3">
        <f>_xlfn.XLOOKUP(sales[[#This Row],[Product]],products[Product],products[Cost per box])*sales[[#This Row],[Boxes]]</f>
        <v>8092.7</v>
      </c>
      <c r="I1339" s="4">
        <f>sales[[#This Row],[Revenue]]-sales[[#This Row],[Cost]]</f>
        <v>-3017.7</v>
      </c>
    </row>
    <row r="1340" spans="2:9" x14ac:dyDescent="0.25">
      <c r="B1340" t="s">
        <v>51</v>
      </c>
      <c r="C1340" t="s">
        <v>11</v>
      </c>
      <c r="D1340" t="s">
        <v>45</v>
      </c>
      <c r="E1340" s="1">
        <v>44272</v>
      </c>
      <c r="F1340" s="4">
        <v>7987</v>
      </c>
      <c r="G1340">
        <v>159</v>
      </c>
      <c r="H1340" s="3">
        <f>_xlfn.XLOOKUP(sales[[#This Row],[Product]],products[Product],products[Cost per box])*sales[[#This Row],[Boxes]]</f>
        <v>1229.0700000000002</v>
      </c>
      <c r="I1340" s="4">
        <f>sales[[#This Row],[Revenue]]-sales[[#This Row],[Cost]]</f>
        <v>6757.93</v>
      </c>
    </row>
    <row r="1341" spans="2:9" x14ac:dyDescent="0.25">
      <c r="B1341" t="s">
        <v>23</v>
      </c>
      <c r="C1341" t="s">
        <v>16</v>
      </c>
      <c r="D1341" t="s">
        <v>52</v>
      </c>
      <c r="E1341" s="1">
        <v>44272</v>
      </c>
      <c r="F1341" s="4">
        <v>847</v>
      </c>
      <c r="G1341">
        <v>1</v>
      </c>
      <c r="H1341" s="3">
        <f>_xlfn.XLOOKUP(sales[[#This Row],[Product]],products[Product],products[Cost per box])*sales[[#This Row],[Boxes]]</f>
        <v>3.32</v>
      </c>
      <c r="I1341" s="4">
        <f>sales[[#This Row],[Revenue]]-sales[[#This Row],[Cost]]</f>
        <v>843.68</v>
      </c>
    </row>
    <row r="1342" spans="2:9" x14ac:dyDescent="0.25">
      <c r="B1342" t="s">
        <v>29</v>
      </c>
      <c r="C1342" t="s">
        <v>11</v>
      </c>
      <c r="D1342" t="s">
        <v>17</v>
      </c>
      <c r="E1342" s="1">
        <v>44272</v>
      </c>
      <c r="F1342" s="4">
        <v>2555</v>
      </c>
      <c r="G1342">
        <v>153</v>
      </c>
      <c r="H1342" s="3">
        <f>_xlfn.XLOOKUP(sales[[#This Row],[Product]],products[Product],products[Cost per box])*sales[[#This Row],[Boxes]]</f>
        <v>1040.3999999999999</v>
      </c>
      <c r="I1342" s="4">
        <f>sales[[#This Row],[Revenue]]-sales[[#This Row],[Cost]]</f>
        <v>1514.6000000000001</v>
      </c>
    </row>
    <row r="1343" spans="2:9" x14ac:dyDescent="0.25">
      <c r="B1343" t="s">
        <v>5</v>
      </c>
      <c r="C1343" t="s">
        <v>9</v>
      </c>
      <c r="D1343" t="s">
        <v>35</v>
      </c>
      <c r="E1343" s="1">
        <v>44272</v>
      </c>
      <c r="F1343" s="4">
        <v>5761</v>
      </c>
      <c r="G1343">
        <v>165</v>
      </c>
      <c r="H1343" s="3">
        <f>_xlfn.XLOOKUP(sales[[#This Row],[Product]],products[Product],products[Cost per box])*sales[[#This Row],[Boxes]]</f>
        <v>437.25</v>
      </c>
      <c r="I1343" s="4">
        <f>sales[[#This Row],[Revenue]]-sales[[#This Row],[Cost]]</f>
        <v>5323.75</v>
      </c>
    </row>
    <row r="1344" spans="2:9" x14ac:dyDescent="0.25">
      <c r="B1344" t="s">
        <v>33</v>
      </c>
      <c r="C1344" t="s">
        <v>6</v>
      </c>
      <c r="D1344" t="s">
        <v>17</v>
      </c>
      <c r="E1344" s="1">
        <v>44272</v>
      </c>
      <c r="F1344" s="4">
        <v>2947</v>
      </c>
      <c r="G1344">
        <v>405</v>
      </c>
      <c r="H1344" s="3">
        <f>_xlfn.XLOOKUP(sales[[#This Row],[Product]],products[Product],products[Cost per box])*sales[[#This Row],[Boxes]]</f>
        <v>2754</v>
      </c>
      <c r="I1344" s="4">
        <f>sales[[#This Row],[Revenue]]-sales[[#This Row],[Cost]]</f>
        <v>193</v>
      </c>
    </row>
    <row r="1345" spans="2:9" x14ac:dyDescent="0.25">
      <c r="B1345" t="s">
        <v>8</v>
      </c>
      <c r="C1345" t="s">
        <v>6</v>
      </c>
      <c r="D1345" t="s">
        <v>43</v>
      </c>
      <c r="E1345" s="1">
        <v>44272</v>
      </c>
      <c r="F1345" s="4">
        <v>1302</v>
      </c>
      <c r="G1345">
        <v>532</v>
      </c>
      <c r="H1345" s="3">
        <f>_xlfn.XLOOKUP(sales[[#This Row],[Product]],products[Product],products[Cost per box])*sales[[#This Row],[Boxes]]</f>
        <v>2048.2000000000003</v>
      </c>
      <c r="I1345" s="4">
        <f>sales[[#This Row],[Revenue]]-sales[[#This Row],[Cost]]</f>
        <v>-746.20000000000027</v>
      </c>
    </row>
    <row r="1346" spans="2:9" x14ac:dyDescent="0.25">
      <c r="B1346" t="s">
        <v>10</v>
      </c>
      <c r="C1346" t="s">
        <v>16</v>
      </c>
      <c r="D1346" t="s">
        <v>30</v>
      </c>
      <c r="E1346" s="1">
        <v>44272</v>
      </c>
      <c r="F1346" s="4">
        <v>273</v>
      </c>
      <c r="G1346">
        <v>40</v>
      </c>
      <c r="H1346" s="3">
        <f>_xlfn.XLOOKUP(sales[[#This Row],[Product]],products[Product],products[Cost per box])*sales[[#This Row],[Boxes]]</f>
        <v>147.20000000000002</v>
      </c>
      <c r="I1346" s="4">
        <f>sales[[#This Row],[Revenue]]-sales[[#This Row],[Cost]]</f>
        <v>125.79999999999998</v>
      </c>
    </row>
    <row r="1347" spans="2:9" x14ac:dyDescent="0.25">
      <c r="B1347" t="s">
        <v>46</v>
      </c>
      <c r="C1347" t="s">
        <v>6</v>
      </c>
      <c r="D1347" t="s">
        <v>45</v>
      </c>
      <c r="E1347" s="1">
        <v>44272</v>
      </c>
      <c r="F1347" s="4">
        <v>1106</v>
      </c>
      <c r="G1347">
        <v>233</v>
      </c>
      <c r="H1347" s="3">
        <f>_xlfn.XLOOKUP(sales[[#This Row],[Product]],products[Product],products[Cost per box])*sales[[#This Row],[Boxes]]</f>
        <v>1801.0900000000001</v>
      </c>
      <c r="I1347" s="4">
        <f>sales[[#This Row],[Revenue]]-sales[[#This Row],[Cost]]</f>
        <v>-695.09000000000015</v>
      </c>
    </row>
    <row r="1348" spans="2:9" x14ac:dyDescent="0.25">
      <c r="B1348" t="s">
        <v>49</v>
      </c>
      <c r="C1348" t="s">
        <v>16</v>
      </c>
      <c r="D1348" t="s">
        <v>44</v>
      </c>
      <c r="E1348" s="1">
        <v>44272</v>
      </c>
      <c r="F1348" s="4">
        <v>4732</v>
      </c>
      <c r="G1348">
        <v>840</v>
      </c>
      <c r="H1348" s="3">
        <f>_xlfn.XLOOKUP(sales[[#This Row],[Product]],products[Product],products[Cost per box])*sales[[#This Row],[Boxes]]</f>
        <v>8038.8</v>
      </c>
      <c r="I1348" s="4">
        <f>sales[[#This Row],[Revenue]]-sales[[#This Row],[Cost]]</f>
        <v>-3306.8</v>
      </c>
    </row>
    <row r="1349" spans="2:9" x14ac:dyDescent="0.25">
      <c r="B1349" t="s">
        <v>40</v>
      </c>
      <c r="C1349" t="s">
        <v>9</v>
      </c>
      <c r="D1349" t="s">
        <v>17</v>
      </c>
      <c r="E1349" s="1">
        <v>44272</v>
      </c>
      <c r="F1349" s="4">
        <v>6839</v>
      </c>
      <c r="G1349">
        <v>87</v>
      </c>
      <c r="H1349" s="3">
        <f>_xlfn.XLOOKUP(sales[[#This Row],[Product]],products[Product],products[Cost per box])*sales[[#This Row],[Boxes]]</f>
        <v>591.6</v>
      </c>
      <c r="I1349" s="4">
        <f>sales[[#This Row],[Revenue]]-sales[[#This Row],[Cost]]</f>
        <v>6247.4</v>
      </c>
    </row>
    <row r="1350" spans="2:9" x14ac:dyDescent="0.25">
      <c r="B1350" t="s">
        <v>15</v>
      </c>
      <c r="C1350" t="s">
        <v>27</v>
      </c>
      <c r="D1350" t="s">
        <v>35</v>
      </c>
      <c r="E1350" s="1">
        <v>44272</v>
      </c>
      <c r="F1350" s="4">
        <v>903</v>
      </c>
      <c r="G1350">
        <v>377</v>
      </c>
      <c r="H1350" s="3">
        <f>_xlfn.XLOOKUP(sales[[#This Row],[Product]],products[Product],products[Cost per box])*sales[[#This Row],[Boxes]]</f>
        <v>999.05</v>
      </c>
      <c r="I1350" s="4">
        <f>sales[[#This Row],[Revenue]]-sales[[#This Row],[Cost]]</f>
        <v>-96.049999999999955</v>
      </c>
    </row>
    <row r="1351" spans="2:9" x14ac:dyDescent="0.25">
      <c r="B1351" t="s">
        <v>40</v>
      </c>
      <c r="C1351" t="s">
        <v>27</v>
      </c>
      <c r="D1351" t="s">
        <v>42</v>
      </c>
      <c r="E1351" s="1">
        <v>44272</v>
      </c>
      <c r="F1351" s="4">
        <v>6027</v>
      </c>
      <c r="G1351">
        <v>45</v>
      </c>
      <c r="H1351" s="3">
        <f>_xlfn.XLOOKUP(sales[[#This Row],[Product]],products[Product],products[Cost per box])*sales[[#This Row],[Boxes]]</f>
        <v>213.3</v>
      </c>
      <c r="I1351" s="4">
        <f>sales[[#This Row],[Revenue]]-sales[[#This Row],[Cost]]</f>
        <v>5813.7</v>
      </c>
    </row>
    <row r="1352" spans="2:9" x14ac:dyDescent="0.25">
      <c r="B1352" t="s">
        <v>25</v>
      </c>
      <c r="C1352" t="s">
        <v>6</v>
      </c>
      <c r="D1352" t="s">
        <v>47</v>
      </c>
      <c r="E1352" s="1">
        <v>44272</v>
      </c>
      <c r="F1352" s="4">
        <v>6811</v>
      </c>
      <c r="G1352">
        <v>254</v>
      </c>
      <c r="H1352" s="3">
        <f>_xlfn.XLOOKUP(sales[[#This Row],[Product]],products[Product],products[Cost per box])*sales[[#This Row],[Boxes]]</f>
        <v>1336.04</v>
      </c>
      <c r="I1352" s="4">
        <f>sales[[#This Row],[Revenue]]-sales[[#This Row],[Cost]]</f>
        <v>5474.96</v>
      </c>
    </row>
    <row r="1353" spans="2:9" x14ac:dyDescent="0.25">
      <c r="B1353" t="s">
        <v>15</v>
      </c>
      <c r="C1353" t="s">
        <v>16</v>
      </c>
      <c r="D1353" t="s">
        <v>17</v>
      </c>
      <c r="E1353" s="1">
        <v>44272</v>
      </c>
      <c r="F1353" s="4">
        <v>6223</v>
      </c>
      <c r="G1353">
        <v>346</v>
      </c>
      <c r="H1353" s="3">
        <f>_xlfn.XLOOKUP(sales[[#This Row],[Product]],products[Product],products[Cost per box])*sales[[#This Row],[Boxes]]</f>
        <v>2352.7999999999997</v>
      </c>
      <c r="I1353" s="4">
        <f>sales[[#This Row],[Revenue]]-sales[[#This Row],[Cost]]</f>
        <v>3870.2000000000003</v>
      </c>
    </row>
    <row r="1354" spans="2:9" x14ac:dyDescent="0.25">
      <c r="B1354" t="s">
        <v>54</v>
      </c>
      <c r="C1354" t="s">
        <v>21</v>
      </c>
      <c r="D1354" t="s">
        <v>24</v>
      </c>
      <c r="E1354" s="1">
        <v>44272</v>
      </c>
      <c r="F1354" s="4">
        <v>448</v>
      </c>
      <c r="G1354">
        <v>56</v>
      </c>
      <c r="H1354" s="3">
        <f>_xlfn.XLOOKUP(sales[[#This Row],[Product]],products[Product],products[Cost per box])*sales[[#This Row],[Boxes]]</f>
        <v>588.55999999999995</v>
      </c>
      <c r="I1354" s="4">
        <f>sales[[#This Row],[Revenue]]-sales[[#This Row],[Cost]]</f>
        <v>-140.55999999999995</v>
      </c>
    </row>
    <row r="1355" spans="2:9" x14ac:dyDescent="0.25">
      <c r="B1355" t="s">
        <v>25</v>
      </c>
      <c r="C1355" t="s">
        <v>27</v>
      </c>
      <c r="D1355" t="s">
        <v>17</v>
      </c>
      <c r="E1355" s="1">
        <v>44272</v>
      </c>
      <c r="F1355" s="4">
        <v>11690</v>
      </c>
      <c r="G1355">
        <v>770</v>
      </c>
      <c r="H1355" s="3">
        <f>_xlfn.XLOOKUP(sales[[#This Row],[Product]],products[Product],products[Cost per box])*sales[[#This Row],[Boxes]]</f>
        <v>5236</v>
      </c>
      <c r="I1355" s="4">
        <f>sales[[#This Row],[Revenue]]-sales[[#This Row],[Cost]]</f>
        <v>6454</v>
      </c>
    </row>
    <row r="1356" spans="2:9" x14ac:dyDescent="0.25">
      <c r="B1356" t="s">
        <v>25</v>
      </c>
      <c r="C1356" t="s">
        <v>21</v>
      </c>
      <c r="D1356" t="s">
        <v>48</v>
      </c>
      <c r="E1356" s="1">
        <v>44272</v>
      </c>
      <c r="F1356" s="4">
        <v>7462</v>
      </c>
      <c r="G1356">
        <v>311</v>
      </c>
      <c r="H1356" s="3">
        <f>_xlfn.XLOOKUP(sales[[#This Row],[Product]],products[Product],products[Cost per box])*sales[[#This Row],[Boxes]]</f>
        <v>2326.2800000000002</v>
      </c>
      <c r="I1356" s="4">
        <f>sales[[#This Row],[Revenue]]-sales[[#This Row],[Cost]]</f>
        <v>5135.7199999999993</v>
      </c>
    </row>
    <row r="1357" spans="2:9" x14ac:dyDescent="0.25">
      <c r="B1357" t="s">
        <v>39</v>
      </c>
      <c r="C1357" t="s">
        <v>11</v>
      </c>
      <c r="D1357" t="s">
        <v>17</v>
      </c>
      <c r="E1357" s="1">
        <v>44272</v>
      </c>
      <c r="F1357" s="4">
        <v>7434</v>
      </c>
      <c r="G1357">
        <v>438</v>
      </c>
      <c r="H1357" s="3">
        <f>_xlfn.XLOOKUP(sales[[#This Row],[Product]],products[Product],products[Cost per box])*sales[[#This Row],[Boxes]]</f>
        <v>2978.4</v>
      </c>
      <c r="I1357" s="4">
        <f>sales[[#This Row],[Revenue]]-sales[[#This Row],[Cost]]</f>
        <v>4455.6000000000004</v>
      </c>
    </row>
    <row r="1358" spans="2:9" x14ac:dyDescent="0.25">
      <c r="B1358" t="s">
        <v>5</v>
      </c>
      <c r="C1358" t="s">
        <v>21</v>
      </c>
      <c r="D1358" t="s">
        <v>22</v>
      </c>
      <c r="E1358" s="1">
        <v>44272</v>
      </c>
      <c r="F1358" s="4">
        <v>10388</v>
      </c>
      <c r="G1358">
        <v>385</v>
      </c>
      <c r="H1358" s="3">
        <f>_xlfn.XLOOKUP(sales[[#This Row],[Product]],products[Product],products[Cost per box])*sales[[#This Row],[Boxes]]</f>
        <v>3164.7000000000003</v>
      </c>
      <c r="I1358" s="4">
        <f>sales[[#This Row],[Revenue]]-sales[[#This Row],[Cost]]</f>
        <v>7223.2999999999993</v>
      </c>
    </row>
    <row r="1359" spans="2:9" x14ac:dyDescent="0.25">
      <c r="B1359" t="s">
        <v>49</v>
      </c>
      <c r="C1359" t="s">
        <v>9</v>
      </c>
      <c r="D1359" t="s">
        <v>52</v>
      </c>
      <c r="E1359" s="1">
        <v>44272</v>
      </c>
      <c r="F1359" s="4">
        <v>917</v>
      </c>
      <c r="G1359">
        <v>29</v>
      </c>
      <c r="H1359" s="3">
        <f>_xlfn.XLOOKUP(sales[[#This Row],[Product]],products[Product],products[Cost per box])*sales[[#This Row],[Boxes]]</f>
        <v>96.28</v>
      </c>
      <c r="I1359" s="4">
        <f>sales[[#This Row],[Revenue]]-sales[[#This Row],[Cost]]</f>
        <v>820.72</v>
      </c>
    </row>
    <row r="1360" spans="2:9" x14ac:dyDescent="0.25">
      <c r="B1360" t="s">
        <v>10</v>
      </c>
      <c r="C1360" t="s">
        <v>6</v>
      </c>
      <c r="D1360" t="s">
        <v>17</v>
      </c>
      <c r="E1360" s="1">
        <v>44272</v>
      </c>
      <c r="F1360" s="4">
        <v>5656</v>
      </c>
      <c r="G1360">
        <v>378</v>
      </c>
      <c r="H1360" s="3">
        <f>_xlfn.XLOOKUP(sales[[#This Row],[Product]],products[Product],products[Cost per box])*sales[[#This Row],[Boxes]]</f>
        <v>2570.4</v>
      </c>
      <c r="I1360" s="4">
        <f>sales[[#This Row],[Revenue]]-sales[[#This Row],[Cost]]</f>
        <v>3085.6</v>
      </c>
    </row>
    <row r="1361" spans="2:9" x14ac:dyDescent="0.25">
      <c r="B1361" t="s">
        <v>40</v>
      </c>
      <c r="C1361" t="s">
        <v>21</v>
      </c>
      <c r="D1361" t="s">
        <v>50</v>
      </c>
      <c r="E1361" s="1">
        <v>44272</v>
      </c>
      <c r="F1361" s="4">
        <v>1344</v>
      </c>
      <c r="G1361">
        <v>50</v>
      </c>
      <c r="H1361" s="3">
        <f>_xlfn.XLOOKUP(sales[[#This Row],[Product]],products[Product],products[Cost per box])*sales[[#This Row],[Boxes]]</f>
        <v>620.5</v>
      </c>
      <c r="I1361" s="4">
        <f>sales[[#This Row],[Revenue]]-sales[[#This Row],[Cost]]</f>
        <v>723.5</v>
      </c>
    </row>
    <row r="1362" spans="2:9" x14ac:dyDescent="0.25">
      <c r="B1362" t="s">
        <v>10</v>
      </c>
      <c r="C1362" t="s">
        <v>11</v>
      </c>
      <c r="D1362" t="s">
        <v>36</v>
      </c>
      <c r="E1362" s="1">
        <v>44272</v>
      </c>
      <c r="F1362" s="4">
        <v>154</v>
      </c>
      <c r="G1362">
        <v>6</v>
      </c>
      <c r="H1362" s="3">
        <f>_xlfn.XLOOKUP(sales[[#This Row],[Product]],products[Product],products[Cost per box])*sales[[#This Row],[Boxes]]</f>
        <v>30.240000000000002</v>
      </c>
      <c r="I1362" s="4">
        <f>sales[[#This Row],[Revenue]]-sales[[#This Row],[Cost]]</f>
        <v>123.75999999999999</v>
      </c>
    </row>
    <row r="1363" spans="2:9" x14ac:dyDescent="0.25">
      <c r="B1363" t="s">
        <v>29</v>
      </c>
      <c r="C1363" t="s">
        <v>21</v>
      </c>
      <c r="D1363" t="s">
        <v>22</v>
      </c>
      <c r="E1363" s="1">
        <v>44272</v>
      </c>
      <c r="F1363" s="4">
        <v>9401</v>
      </c>
      <c r="G1363">
        <v>314</v>
      </c>
      <c r="H1363" s="3">
        <f>_xlfn.XLOOKUP(sales[[#This Row],[Product]],products[Product],products[Cost per box])*sales[[#This Row],[Boxes]]</f>
        <v>2581.0800000000004</v>
      </c>
      <c r="I1363" s="4">
        <f>sales[[#This Row],[Revenue]]-sales[[#This Row],[Cost]]</f>
        <v>6819.92</v>
      </c>
    </row>
    <row r="1364" spans="2:9" x14ac:dyDescent="0.25">
      <c r="B1364" t="s">
        <v>25</v>
      </c>
      <c r="C1364" t="s">
        <v>6</v>
      </c>
      <c r="D1364" t="s">
        <v>47</v>
      </c>
      <c r="E1364" s="1">
        <v>44272</v>
      </c>
      <c r="F1364" s="4">
        <v>3899</v>
      </c>
      <c r="G1364">
        <v>244</v>
      </c>
      <c r="H1364" s="3">
        <f>_xlfn.XLOOKUP(sales[[#This Row],[Product]],products[Product],products[Cost per box])*sales[[#This Row],[Boxes]]</f>
        <v>1283.44</v>
      </c>
      <c r="I1364" s="4">
        <f>sales[[#This Row],[Revenue]]-sales[[#This Row],[Cost]]</f>
        <v>2615.56</v>
      </c>
    </row>
    <row r="1365" spans="2:9" x14ac:dyDescent="0.25">
      <c r="B1365" t="s">
        <v>33</v>
      </c>
      <c r="C1365" t="s">
        <v>21</v>
      </c>
      <c r="D1365" t="s">
        <v>38</v>
      </c>
      <c r="E1365" s="1">
        <v>44273</v>
      </c>
      <c r="F1365" s="4">
        <v>3948</v>
      </c>
      <c r="G1365">
        <v>80</v>
      </c>
      <c r="H1365" s="3">
        <f>_xlfn.XLOOKUP(sales[[#This Row],[Product]],products[Product],products[Cost per box])*sales[[#This Row],[Boxes]]</f>
        <v>795.19999999999993</v>
      </c>
      <c r="I1365" s="4">
        <f>sales[[#This Row],[Revenue]]-sales[[#This Row],[Cost]]</f>
        <v>3152.8</v>
      </c>
    </row>
    <row r="1366" spans="2:9" x14ac:dyDescent="0.25">
      <c r="B1366" t="s">
        <v>37</v>
      </c>
      <c r="C1366" t="s">
        <v>21</v>
      </c>
      <c r="D1366" t="s">
        <v>48</v>
      </c>
      <c r="E1366" s="1">
        <v>44273</v>
      </c>
      <c r="F1366" s="4">
        <v>10598</v>
      </c>
      <c r="G1366">
        <v>365</v>
      </c>
      <c r="H1366" s="3">
        <f>_xlfn.XLOOKUP(sales[[#This Row],[Product]],products[Product],products[Cost per box])*sales[[#This Row],[Boxes]]</f>
        <v>2730.2000000000003</v>
      </c>
      <c r="I1366" s="4">
        <f>sales[[#This Row],[Revenue]]-sales[[#This Row],[Cost]]</f>
        <v>7867.7999999999993</v>
      </c>
    </row>
    <row r="1367" spans="2:9" x14ac:dyDescent="0.25">
      <c r="B1367" t="s">
        <v>41</v>
      </c>
      <c r="C1367" t="s">
        <v>27</v>
      </c>
      <c r="D1367" t="s">
        <v>7</v>
      </c>
      <c r="E1367" s="1">
        <v>44273</v>
      </c>
      <c r="F1367" s="4">
        <v>9219</v>
      </c>
      <c r="G1367">
        <v>79</v>
      </c>
      <c r="H1367" s="3">
        <f>_xlfn.XLOOKUP(sales[[#This Row],[Product]],products[Product],products[Cost per box])*sales[[#This Row],[Boxes]]</f>
        <v>406.85</v>
      </c>
      <c r="I1367" s="4">
        <f>sales[[#This Row],[Revenue]]-sales[[#This Row],[Cost]]</f>
        <v>8812.15</v>
      </c>
    </row>
    <row r="1368" spans="2:9" x14ac:dyDescent="0.25">
      <c r="B1368" t="s">
        <v>51</v>
      </c>
      <c r="C1368" t="s">
        <v>27</v>
      </c>
      <c r="D1368" t="s">
        <v>28</v>
      </c>
      <c r="E1368" s="1">
        <v>44273</v>
      </c>
      <c r="F1368" s="4">
        <v>2072</v>
      </c>
      <c r="G1368">
        <v>259</v>
      </c>
      <c r="H1368" s="3">
        <f>_xlfn.XLOOKUP(sales[[#This Row],[Product]],products[Product],products[Cost per box])*sales[[#This Row],[Boxes]]</f>
        <v>714.83999999999992</v>
      </c>
      <c r="I1368" s="4">
        <f>sales[[#This Row],[Revenue]]-sales[[#This Row],[Cost]]</f>
        <v>1357.16</v>
      </c>
    </row>
    <row r="1369" spans="2:9" x14ac:dyDescent="0.25">
      <c r="B1369" t="s">
        <v>51</v>
      </c>
      <c r="C1369" t="s">
        <v>11</v>
      </c>
      <c r="D1369" t="s">
        <v>48</v>
      </c>
      <c r="E1369" s="1">
        <v>44273</v>
      </c>
      <c r="F1369" s="4">
        <v>2541</v>
      </c>
      <c r="G1369">
        <v>295</v>
      </c>
      <c r="H1369" s="3">
        <f>_xlfn.XLOOKUP(sales[[#This Row],[Product]],products[Product],products[Cost per box])*sales[[#This Row],[Boxes]]</f>
        <v>2206.6</v>
      </c>
      <c r="I1369" s="4">
        <f>sales[[#This Row],[Revenue]]-sales[[#This Row],[Cost]]</f>
        <v>334.40000000000009</v>
      </c>
    </row>
    <row r="1370" spans="2:9" x14ac:dyDescent="0.25">
      <c r="B1370" t="s">
        <v>29</v>
      </c>
      <c r="C1370" t="s">
        <v>27</v>
      </c>
      <c r="D1370" t="s">
        <v>24</v>
      </c>
      <c r="E1370" s="1">
        <v>44273</v>
      </c>
      <c r="F1370" s="4">
        <v>6405</v>
      </c>
      <c r="G1370">
        <v>70</v>
      </c>
      <c r="H1370" s="3">
        <f>_xlfn.XLOOKUP(sales[[#This Row],[Product]],products[Product],products[Cost per box])*sales[[#This Row],[Boxes]]</f>
        <v>735.69999999999993</v>
      </c>
      <c r="I1370" s="4">
        <f>sales[[#This Row],[Revenue]]-sales[[#This Row],[Cost]]</f>
        <v>5669.3</v>
      </c>
    </row>
    <row r="1371" spans="2:9" x14ac:dyDescent="0.25">
      <c r="B1371" t="s">
        <v>10</v>
      </c>
      <c r="C1371" t="s">
        <v>21</v>
      </c>
      <c r="D1371" t="s">
        <v>47</v>
      </c>
      <c r="E1371" s="1">
        <v>44273</v>
      </c>
      <c r="F1371" s="4">
        <v>5803</v>
      </c>
      <c r="G1371">
        <v>82</v>
      </c>
      <c r="H1371" s="3">
        <f>_xlfn.XLOOKUP(sales[[#This Row],[Product]],products[Product],products[Cost per box])*sales[[#This Row],[Boxes]]</f>
        <v>431.32</v>
      </c>
      <c r="I1371" s="4">
        <f>sales[[#This Row],[Revenue]]-sales[[#This Row],[Cost]]</f>
        <v>5371.68</v>
      </c>
    </row>
    <row r="1372" spans="2:9" x14ac:dyDescent="0.25">
      <c r="B1372" t="s">
        <v>41</v>
      </c>
      <c r="C1372" t="s">
        <v>9</v>
      </c>
      <c r="D1372" t="s">
        <v>24</v>
      </c>
      <c r="E1372" s="1">
        <v>44273</v>
      </c>
      <c r="F1372" s="4">
        <v>12775</v>
      </c>
      <c r="G1372">
        <v>69</v>
      </c>
      <c r="H1372" s="3">
        <f>_xlfn.XLOOKUP(sales[[#This Row],[Product]],products[Product],products[Cost per box])*sales[[#This Row],[Boxes]]</f>
        <v>725.18999999999994</v>
      </c>
      <c r="I1372" s="4">
        <f>sales[[#This Row],[Revenue]]-sales[[#This Row],[Cost]]</f>
        <v>12049.81</v>
      </c>
    </row>
    <row r="1373" spans="2:9" x14ac:dyDescent="0.25">
      <c r="B1373" t="s">
        <v>20</v>
      </c>
      <c r="C1373" t="s">
        <v>16</v>
      </c>
      <c r="D1373" t="s">
        <v>14</v>
      </c>
      <c r="E1373" s="1">
        <v>44273</v>
      </c>
      <c r="F1373" s="4">
        <v>5698</v>
      </c>
      <c r="G1373">
        <v>74</v>
      </c>
      <c r="H1373" s="3">
        <f>_xlfn.XLOOKUP(sales[[#This Row],[Product]],products[Product],products[Cost per box])*sales[[#This Row],[Boxes]]</f>
        <v>466.94</v>
      </c>
      <c r="I1373" s="4">
        <f>sales[[#This Row],[Revenue]]-sales[[#This Row],[Cost]]</f>
        <v>5231.0600000000004</v>
      </c>
    </row>
    <row r="1374" spans="2:9" x14ac:dyDescent="0.25">
      <c r="B1374" t="s">
        <v>5</v>
      </c>
      <c r="C1374" t="s">
        <v>16</v>
      </c>
      <c r="D1374" t="s">
        <v>30</v>
      </c>
      <c r="E1374" s="1">
        <v>44273</v>
      </c>
      <c r="F1374" s="4">
        <v>13153</v>
      </c>
      <c r="G1374">
        <v>506</v>
      </c>
      <c r="H1374" s="3">
        <f>_xlfn.XLOOKUP(sales[[#This Row],[Product]],products[Product],products[Cost per box])*sales[[#This Row],[Boxes]]</f>
        <v>1862.0800000000002</v>
      </c>
      <c r="I1374" s="4">
        <f>sales[[#This Row],[Revenue]]-sales[[#This Row],[Cost]]</f>
        <v>11290.92</v>
      </c>
    </row>
    <row r="1375" spans="2:9" x14ac:dyDescent="0.25">
      <c r="B1375" t="s">
        <v>51</v>
      </c>
      <c r="C1375" t="s">
        <v>27</v>
      </c>
      <c r="D1375" t="s">
        <v>43</v>
      </c>
      <c r="E1375" s="1">
        <v>44273</v>
      </c>
      <c r="F1375" s="4">
        <v>5537</v>
      </c>
      <c r="G1375">
        <v>265</v>
      </c>
      <c r="H1375" s="3">
        <f>_xlfn.XLOOKUP(sales[[#This Row],[Product]],products[Product],products[Cost per box])*sales[[#This Row],[Boxes]]</f>
        <v>1020.25</v>
      </c>
      <c r="I1375" s="4">
        <f>sales[[#This Row],[Revenue]]-sales[[#This Row],[Cost]]</f>
        <v>4516.75</v>
      </c>
    </row>
    <row r="1376" spans="2:9" x14ac:dyDescent="0.25">
      <c r="B1376" t="s">
        <v>39</v>
      </c>
      <c r="C1376" t="s">
        <v>6</v>
      </c>
      <c r="D1376" t="s">
        <v>31</v>
      </c>
      <c r="E1376" s="1">
        <v>44273</v>
      </c>
      <c r="F1376" s="4">
        <v>4634</v>
      </c>
      <c r="G1376">
        <v>501</v>
      </c>
      <c r="H1376" s="3">
        <f>_xlfn.XLOOKUP(sales[[#This Row],[Product]],products[Product],products[Cost per box])*sales[[#This Row],[Boxes]]</f>
        <v>2865.72</v>
      </c>
      <c r="I1376" s="4">
        <f>sales[[#This Row],[Revenue]]-sales[[#This Row],[Cost]]</f>
        <v>1768.2800000000002</v>
      </c>
    </row>
    <row r="1377" spans="2:9" x14ac:dyDescent="0.25">
      <c r="B1377" t="s">
        <v>46</v>
      </c>
      <c r="C1377" t="s">
        <v>11</v>
      </c>
      <c r="D1377" t="s">
        <v>14</v>
      </c>
      <c r="E1377" s="1">
        <v>44273</v>
      </c>
      <c r="F1377" s="4">
        <v>4060</v>
      </c>
      <c r="G1377">
        <v>659</v>
      </c>
      <c r="H1377" s="3">
        <f>_xlfn.XLOOKUP(sales[[#This Row],[Product]],products[Product],products[Cost per box])*sales[[#This Row],[Boxes]]</f>
        <v>4158.29</v>
      </c>
      <c r="I1377" s="4">
        <f>sales[[#This Row],[Revenue]]-sales[[#This Row],[Cost]]</f>
        <v>-98.289999999999964</v>
      </c>
    </row>
    <row r="1378" spans="2:9" x14ac:dyDescent="0.25">
      <c r="B1378" t="s">
        <v>34</v>
      </c>
      <c r="C1378" t="s">
        <v>11</v>
      </c>
      <c r="D1378" t="s">
        <v>36</v>
      </c>
      <c r="E1378" s="1">
        <v>44273</v>
      </c>
      <c r="F1378" s="4">
        <v>826</v>
      </c>
      <c r="G1378">
        <v>27</v>
      </c>
      <c r="H1378" s="3">
        <f>_xlfn.XLOOKUP(sales[[#This Row],[Product]],products[Product],products[Cost per box])*sales[[#This Row],[Boxes]]</f>
        <v>136.08000000000001</v>
      </c>
      <c r="I1378" s="4">
        <f>sales[[#This Row],[Revenue]]-sales[[#This Row],[Cost]]</f>
        <v>689.92</v>
      </c>
    </row>
    <row r="1379" spans="2:9" x14ac:dyDescent="0.25">
      <c r="B1379" t="s">
        <v>33</v>
      </c>
      <c r="C1379" t="s">
        <v>11</v>
      </c>
      <c r="D1379" t="s">
        <v>30</v>
      </c>
      <c r="E1379" s="1">
        <v>44273</v>
      </c>
      <c r="F1379" s="4">
        <v>2807</v>
      </c>
      <c r="G1379">
        <v>166</v>
      </c>
      <c r="H1379" s="3">
        <f>_xlfn.XLOOKUP(sales[[#This Row],[Product]],products[Product],products[Cost per box])*sales[[#This Row],[Boxes]]</f>
        <v>610.88</v>
      </c>
      <c r="I1379" s="4">
        <f>sales[[#This Row],[Revenue]]-sales[[#This Row],[Cost]]</f>
        <v>2196.12</v>
      </c>
    </row>
    <row r="1380" spans="2:9" x14ac:dyDescent="0.25">
      <c r="B1380" t="s">
        <v>51</v>
      </c>
      <c r="C1380" t="s">
        <v>9</v>
      </c>
      <c r="D1380" t="s">
        <v>44</v>
      </c>
      <c r="E1380" s="1">
        <v>44273</v>
      </c>
      <c r="F1380" s="4">
        <v>6153</v>
      </c>
      <c r="G1380">
        <v>199</v>
      </c>
      <c r="H1380" s="3">
        <f>_xlfn.XLOOKUP(sales[[#This Row],[Product]],products[Product],products[Cost per box])*sales[[#This Row],[Boxes]]</f>
        <v>1904.43</v>
      </c>
      <c r="I1380" s="4">
        <f>sales[[#This Row],[Revenue]]-sales[[#This Row],[Cost]]</f>
        <v>4248.57</v>
      </c>
    </row>
    <row r="1381" spans="2:9" x14ac:dyDescent="0.25">
      <c r="B1381" t="s">
        <v>57</v>
      </c>
      <c r="C1381" t="s">
        <v>6</v>
      </c>
      <c r="D1381" t="s">
        <v>45</v>
      </c>
      <c r="E1381" s="1">
        <v>44273</v>
      </c>
      <c r="F1381" s="4">
        <v>5026</v>
      </c>
      <c r="G1381">
        <v>252</v>
      </c>
      <c r="H1381" s="3">
        <f>_xlfn.XLOOKUP(sales[[#This Row],[Product]],products[Product],products[Cost per box])*sales[[#This Row],[Boxes]]</f>
        <v>1947.96</v>
      </c>
      <c r="I1381" s="4">
        <f>sales[[#This Row],[Revenue]]-sales[[#This Row],[Cost]]</f>
        <v>3078.04</v>
      </c>
    </row>
    <row r="1382" spans="2:9" x14ac:dyDescent="0.25">
      <c r="B1382" t="s">
        <v>8</v>
      </c>
      <c r="C1382" t="s">
        <v>27</v>
      </c>
      <c r="D1382" t="s">
        <v>38</v>
      </c>
      <c r="E1382" s="1">
        <v>44273</v>
      </c>
      <c r="F1382" s="4">
        <v>735</v>
      </c>
      <c r="G1382">
        <v>24</v>
      </c>
      <c r="H1382" s="3">
        <f>_xlfn.XLOOKUP(sales[[#This Row],[Product]],products[Product],products[Cost per box])*sales[[#This Row],[Boxes]]</f>
        <v>238.56</v>
      </c>
      <c r="I1382" s="4">
        <f>sales[[#This Row],[Revenue]]-sales[[#This Row],[Cost]]</f>
        <v>496.44</v>
      </c>
    </row>
    <row r="1383" spans="2:9" x14ac:dyDescent="0.25">
      <c r="B1383" t="s">
        <v>15</v>
      </c>
      <c r="C1383" t="s">
        <v>27</v>
      </c>
      <c r="D1383" t="s">
        <v>45</v>
      </c>
      <c r="E1383" s="1">
        <v>44273</v>
      </c>
      <c r="F1383" s="4">
        <v>5033</v>
      </c>
      <c r="G1383">
        <v>265</v>
      </c>
      <c r="H1383" s="3">
        <f>_xlfn.XLOOKUP(sales[[#This Row],[Product]],products[Product],products[Cost per box])*sales[[#This Row],[Boxes]]</f>
        <v>2048.4500000000003</v>
      </c>
      <c r="I1383" s="4">
        <f>sales[[#This Row],[Revenue]]-sales[[#This Row],[Cost]]</f>
        <v>2984.5499999999997</v>
      </c>
    </row>
    <row r="1384" spans="2:9" x14ac:dyDescent="0.25">
      <c r="B1384" t="s">
        <v>23</v>
      </c>
      <c r="C1384" t="s">
        <v>9</v>
      </c>
      <c r="D1384" t="s">
        <v>30</v>
      </c>
      <c r="E1384" s="1">
        <v>44273</v>
      </c>
      <c r="F1384" s="4">
        <v>6321</v>
      </c>
      <c r="G1384">
        <v>452</v>
      </c>
      <c r="H1384" s="3">
        <f>_xlfn.XLOOKUP(sales[[#This Row],[Product]],products[Product],products[Cost per box])*sales[[#This Row],[Boxes]]</f>
        <v>1663.3600000000001</v>
      </c>
      <c r="I1384" s="4">
        <f>sales[[#This Row],[Revenue]]-sales[[#This Row],[Cost]]</f>
        <v>4657.6399999999994</v>
      </c>
    </row>
    <row r="1385" spans="2:9" x14ac:dyDescent="0.25">
      <c r="B1385" t="s">
        <v>55</v>
      </c>
      <c r="C1385" t="s">
        <v>16</v>
      </c>
      <c r="D1385" t="s">
        <v>48</v>
      </c>
      <c r="E1385" s="1">
        <v>44273</v>
      </c>
      <c r="F1385" s="4">
        <v>2541</v>
      </c>
      <c r="G1385">
        <v>91</v>
      </c>
      <c r="H1385" s="3">
        <f>_xlfn.XLOOKUP(sales[[#This Row],[Product]],products[Product],products[Cost per box])*sales[[#This Row],[Boxes]]</f>
        <v>680.68000000000006</v>
      </c>
      <c r="I1385" s="4">
        <f>sales[[#This Row],[Revenue]]-sales[[#This Row],[Cost]]</f>
        <v>1860.32</v>
      </c>
    </row>
    <row r="1386" spans="2:9" x14ac:dyDescent="0.25">
      <c r="B1386" t="s">
        <v>37</v>
      </c>
      <c r="C1386" t="s">
        <v>6</v>
      </c>
      <c r="D1386" t="s">
        <v>19</v>
      </c>
      <c r="E1386" s="1">
        <v>44273</v>
      </c>
      <c r="F1386" s="4">
        <v>1456</v>
      </c>
      <c r="G1386">
        <v>112</v>
      </c>
      <c r="H1386" s="3">
        <f>_xlfn.XLOOKUP(sales[[#This Row],[Product]],products[Product],products[Cost per box])*sales[[#This Row],[Boxes]]</f>
        <v>1145.76</v>
      </c>
      <c r="I1386" s="4">
        <f>sales[[#This Row],[Revenue]]-sales[[#This Row],[Cost]]</f>
        <v>310.24</v>
      </c>
    </row>
    <row r="1387" spans="2:9" x14ac:dyDescent="0.25">
      <c r="B1387" t="s">
        <v>55</v>
      </c>
      <c r="C1387" t="s">
        <v>11</v>
      </c>
      <c r="D1387" t="s">
        <v>52</v>
      </c>
      <c r="E1387" s="1">
        <v>44273</v>
      </c>
      <c r="F1387" s="4">
        <v>5236</v>
      </c>
      <c r="G1387">
        <v>175</v>
      </c>
      <c r="H1387" s="3">
        <f>_xlfn.XLOOKUP(sales[[#This Row],[Product]],products[Product],products[Cost per box])*sales[[#This Row],[Boxes]]</f>
        <v>581</v>
      </c>
      <c r="I1387" s="4">
        <f>sales[[#This Row],[Revenue]]-sales[[#This Row],[Cost]]</f>
        <v>4655</v>
      </c>
    </row>
    <row r="1388" spans="2:9" x14ac:dyDescent="0.25">
      <c r="B1388" t="s">
        <v>49</v>
      </c>
      <c r="C1388" t="s">
        <v>9</v>
      </c>
      <c r="D1388" t="s">
        <v>31</v>
      </c>
      <c r="E1388" s="1">
        <v>44273</v>
      </c>
      <c r="F1388" s="4">
        <v>1162</v>
      </c>
      <c r="G1388">
        <v>62</v>
      </c>
      <c r="H1388" s="3">
        <f>_xlfn.XLOOKUP(sales[[#This Row],[Product]],products[Product],products[Cost per box])*sales[[#This Row],[Boxes]]</f>
        <v>354.64</v>
      </c>
      <c r="I1388" s="4">
        <f>sales[[#This Row],[Revenue]]-sales[[#This Row],[Cost]]</f>
        <v>807.36</v>
      </c>
    </row>
    <row r="1389" spans="2:9" x14ac:dyDescent="0.25">
      <c r="B1389" t="s">
        <v>10</v>
      </c>
      <c r="C1389" t="s">
        <v>27</v>
      </c>
      <c r="D1389" t="s">
        <v>14</v>
      </c>
      <c r="E1389" s="1">
        <v>44274</v>
      </c>
      <c r="F1389" s="4">
        <v>2366</v>
      </c>
      <c r="G1389">
        <v>375</v>
      </c>
      <c r="H1389" s="3">
        <f>_xlfn.XLOOKUP(sales[[#This Row],[Product]],products[Product],products[Cost per box])*sales[[#This Row],[Boxes]]</f>
        <v>2366.25</v>
      </c>
      <c r="I1389" s="4">
        <f>sales[[#This Row],[Revenue]]-sales[[#This Row],[Cost]]</f>
        <v>-0.25</v>
      </c>
    </row>
    <row r="1390" spans="2:9" x14ac:dyDescent="0.25">
      <c r="B1390" t="s">
        <v>13</v>
      </c>
      <c r="C1390" t="s">
        <v>6</v>
      </c>
      <c r="D1390" t="s">
        <v>36</v>
      </c>
      <c r="E1390" s="1">
        <v>44274</v>
      </c>
      <c r="F1390" s="4">
        <v>189</v>
      </c>
      <c r="G1390">
        <v>251</v>
      </c>
      <c r="H1390" s="3">
        <f>_xlfn.XLOOKUP(sales[[#This Row],[Product]],products[Product],products[Cost per box])*sales[[#This Row],[Boxes]]</f>
        <v>1265.04</v>
      </c>
      <c r="I1390" s="4">
        <f>sales[[#This Row],[Revenue]]-sales[[#This Row],[Cost]]</f>
        <v>-1076.04</v>
      </c>
    </row>
    <row r="1391" spans="2:9" x14ac:dyDescent="0.25">
      <c r="B1391" t="s">
        <v>40</v>
      </c>
      <c r="C1391" t="s">
        <v>21</v>
      </c>
      <c r="D1391" t="s">
        <v>45</v>
      </c>
      <c r="E1391" s="1">
        <v>44274</v>
      </c>
      <c r="F1391" s="4">
        <v>12628</v>
      </c>
      <c r="G1391">
        <v>76</v>
      </c>
      <c r="H1391" s="3">
        <f>_xlfn.XLOOKUP(sales[[#This Row],[Product]],products[Product],products[Cost per box])*sales[[#This Row],[Boxes]]</f>
        <v>587.48</v>
      </c>
      <c r="I1391" s="4">
        <f>sales[[#This Row],[Revenue]]-sales[[#This Row],[Cost]]</f>
        <v>12040.52</v>
      </c>
    </row>
    <row r="1392" spans="2:9" x14ac:dyDescent="0.25">
      <c r="B1392" t="s">
        <v>10</v>
      </c>
      <c r="C1392" t="s">
        <v>21</v>
      </c>
      <c r="D1392" t="s">
        <v>48</v>
      </c>
      <c r="E1392" s="1">
        <v>44274</v>
      </c>
      <c r="F1392" s="4">
        <v>4207</v>
      </c>
      <c r="G1392">
        <v>391</v>
      </c>
      <c r="H1392" s="3">
        <f>_xlfn.XLOOKUP(sales[[#This Row],[Product]],products[Product],products[Cost per box])*sales[[#This Row],[Boxes]]</f>
        <v>2924.6800000000003</v>
      </c>
      <c r="I1392" s="4">
        <f>sales[[#This Row],[Revenue]]-sales[[#This Row],[Cost]]</f>
        <v>1282.3199999999997</v>
      </c>
    </row>
    <row r="1393" spans="2:9" x14ac:dyDescent="0.25">
      <c r="B1393" t="s">
        <v>23</v>
      </c>
      <c r="C1393" t="s">
        <v>6</v>
      </c>
      <c r="D1393" t="s">
        <v>12</v>
      </c>
      <c r="E1393" s="1">
        <v>44274</v>
      </c>
      <c r="F1393" s="4">
        <v>6916</v>
      </c>
      <c r="G1393">
        <v>34</v>
      </c>
      <c r="H1393" s="3">
        <f>_xlfn.XLOOKUP(sales[[#This Row],[Product]],products[Product],products[Cost per box])*sales[[#This Row],[Boxes]]</f>
        <v>286.62</v>
      </c>
      <c r="I1393" s="4">
        <f>sales[[#This Row],[Revenue]]-sales[[#This Row],[Cost]]</f>
        <v>6629.38</v>
      </c>
    </row>
    <row r="1394" spans="2:9" x14ac:dyDescent="0.25">
      <c r="B1394" t="s">
        <v>10</v>
      </c>
      <c r="C1394" t="s">
        <v>27</v>
      </c>
      <c r="D1394" t="s">
        <v>52</v>
      </c>
      <c r="E1394" s="1">
        <v>44274</v>
      </c>
      <c r="F1394" s="4">
        <v>2142</v>
      </c>
      <c r="G1394">
        <v>168</v>
      </c>
      <c r="H1394" s="3">
        <f>_xlfn.XLOOKUP(sales[[#This Row],[Product]],products[Product],products[Cost per box])*sales[[#This Row],[Boxes]]</f>
        <v>557.76</v>
      </c>
      <c r="I1394" s="4">
        <f>sales[[#This Row],[Revenue]]-sales[[#This Row],[Cost]]</f>
        <v>1584.24</v>
      </c>
    </row>
    <row r="1395" spans="2:9" x14ac:dyDescent="0.25">
      <c r="B1395" t="s">
        <v>46</v>
      </c>
      <c r="C1395" t="s">
        <v>6</v>
      </c>
      <c r="D1395" t="s">
        <v>26</v>
      </c>
      <c r="E1395" s="1">
        <v>44274</v>
      </c>
      <c r="F1395" s="4">
        <v>4403</v>
      </c>
      <c r="G1395">
        <v>166</v>
      </c>
      <c r="H1395" s="3">
        <f>_xlfn.XLOOKUP(sales[[#This Row],[Product]],products[Product],products[Cost per box])*sales[[#This Row],[Boxes]]</f>
        <v>1067.3799999999999</v>
      </c>
      <c r="I1395" s="4">
        <f>sales[[#This Row],[Revenue]]-sales[[#This Row],[Cost]]</f>
        <v>3335.62</v>
      </c>
    </row>
    <row r="1396" spans="2:9" x14ac:dyDescent="0.25">
      <c r="B1396" t="s">
        <v>39</v>
      </c>
      <c r="C1396" t="s">
        <v>9</v>
      </c>
      <c r="D1396" t="s">
        <v>52</v>
      </c>
      <c r="E1396" s="1">
        <v>44274</v>
      </c>
      <c r="F1396" s="4">
        <v>3556</v>
      </c>
      <c r="G1396">
        <v>136</v>
      </c>
      <c r="H1396" s="3">
        <f>_xlfn.XLOOKUP(sales[[#This Row],[Product]],products[Product],products[Cost per box])*sales[[#This Row],[Boxes]]</f>
        <v>451.52</v>
      </c>
      <c r="I1396" s="4">
        <f>sales[[#This Row],[Revenue]]-sales[[#This Row],[Cost]]</f>
        <v>3104.48</v>
      </c>
    </row>
    <row r="1397" spans="2:9" x14ac:dyDescent="0.25">
      <c r="B1397" t="s">
        <v>23</v>
      </c>
      <c r="C1397" t="s">
        <v>6</v>
      </c>
      <c r="D1397" t="s">
        <v>44</v>
      </c>
      <c r="E1397" s="1">
        <v>44274</v>
      </c>
      <c r="F1397" s="4">
        <v>8974</v>
      </c>
      <c r="G1397">
        <v>522</v>
      </c>
      <c r="H1397" s="3">
        <f>_xlfn.XLOOKUP(sales[[#This Row],[Product]],products[Product],products[Cost per box])*sales[[#This Row],[Boxes]]</f>
        <v>4995.54</v>
      </c>
      <c r="I1397" s="4">
        <f>sales[[#This Row],[Revenue]]-sales[[#This Row],[Cost]]</f>
        <v>3978.46</v>
      </c>
    </row>
    <row r="1398" spans="2:9" x14ac:dyDescent="0.25">
      <c r="B1398" t="s">
        <v>29</v>
      </c>
      <c r="C1398" t="s">
        <v>6</v>
      </c>
      <c r="D1398" t="s">
        <v>43</v>
      </c>
      <c r="E1398" s="1">
        <v>44274</v>
      </c>
      <c r="F1398" s="4">
        <v>2072</v>
      </c>
      <c r="G1398">
        <v>465</v>
      </c>
      <c r="H1398" s="3">
        <f>_xlfn.XLOOKUP(sales[[#This Row],[Product]],products[Product],products[Cost per box])*sales[[#This Row],[Boxes]]</f>
        <v>1790.25</v>
      </c>
      <c r="I1398" s="4">
        <f>sales[[#This Row],[Revenue]]-sales[[#This Row],[Cost]]</f>
        <v>281.75</v>
      </c>
    </row>
    <row r="1399" spans="2:9" x14ac:dyDescent="0.25">
      <c r="B1399" t="s">
        <v>32</v>
      </c>
      <c r="C1399" t="s">
        <v>6</v>
      </c>
      <c r="D1399" t="s">
        <v>31</v>
      </c>
      <c r="E1399" s="1">
        <v>44274</v>
      </c>
      <c r="F1399" s="4">
        <v>15113</v>
      </c>
      <c r="G1399">
        <v>117</v>
      </c>
      <c r="H1399" s="3">
        <f>_xlfn.XLOOKUP(sales[[#This Row],[Product]],products[Product],products[Cost per box])*sales[[#This Row],[Boxes]]</f>
        <v>669.24</v>
      </c>
      <c r="I1399" s="4">
        <f>sales[[#This Row],[Revenue]]-sales[[#This Row],[Cost]]</f>
        <v>14443.76</v>
      </c>
    </row>
    <row r="1400" spans="2:9" x14ac:dyDescent="0.25">
      <c r="B1400" t="s">
        <v>5</v>
      </c>
      <c r="C1400" t="s">
        <v>9</v>
      </c>
      <c r="D1400" t="s">
        <v>22</v>
      </c>
      <c r="E1400" s="1">
        <v>44274</v>
      </c>
      <c r="F1400" s="4">
        <v>9604</v>
      </c>
      <c r="G1400">
        <v>428</v>
      </c>
      <c r="H1400" s="3">
        <f>_xlfn.XLOOKUP(sales[[#This Row],[Product]],products[Product],products[Cost per box])*sales[[#This Row],[Boxes]]</f>
        <v>3518.1600000000003</v>
      </c>
      <c r="I1400" s="4">
        <f>sales[[#This Row],[Revenue]]-sales[[#This Row],[Cost]]</f>
        <v>6085.84</v>
      </c>
    </row>
    <row r="1401" spans="2:9" x14ac:dyDescent="0.25">
      <c r="B1401" t="s">
        <v>40</v>
      </c>
      <c r="C1401" t="s">
        <v>9</v>
      </c>
      <c r="D1401" t="s">
        <v>26</v>
      </c>
      <c r="E1401" s="1">
        <v>44274</v>
      </c>
      <c r="F1401" s="4">
        <v>5285</v>
      </c>
      <c r="G1401">
        <v>659</v>
      </c>
      <c r="H1401" s="3">
        <f>_xlfn.XLOOKUP(sales[[#This Row],[Product]],products[Product],products[Cost per box])*sales[[#This Row],[Boxes]]</f>
        <v>4237.37</v>
      </c>
      <c r="I1401" s="4">
        <f>sales[[#This Row],[Revenue]]-sales[[#This Row],[Cost]]</f>
        <v>1047.6300000000001</v>
      </c>
    </row>
    <row r="1402" spans="2:9" x14ac:dyDescent="0.25">
      <c r="B1402" t="s">
        <v>33</v>
      </c>
      <c r="C1402" t="s">
        <v>21</v>
      </c>
      <c r="D1402" t="s">
        <v>47</v>
      </c>
      <c r="E1402" s="1">
        <v>44274</v>
      </c>
      <c r="F1402" s="4">
        <v>4298</v>
      </c>
      <c r="G1402">
        <v>423</v>
      </c>
      <c r="H1402" s="3">
        <f>_xlfn.XLOOKUP(sales[[#This Row],[Product]],products[Product],products[Cost per box])*sales[[#This Row],[Boxes]]</f>
        <v>2224.98</v>
      </c>
      <c r="I1402" s="4">
        <f>sales[[#This Row],[Revenue]]-sales[[#This Row],[Cost]]</f>
        <v>2073.02</v>
      </c>
    </row>
    <row r="1403" spans="2:9" x14ac:dyDescent="0.25">
      <c r="B1403" t="s">
        <v>51</v>
      </c>
      <c r="C1403" t="s">
        <v>9</v>
      </c>
      <c r="D1403" t="s">
        <v>48</v>
      </c>
      <c r="E1403" s="1">
        <v>44274</v>
      </c>
      <c r="F1403" s="4">
        <v>6601</v>
      </c>
      <c r="G1403">
        <v>262</v>
      </c>
      <c r="H1403" s="3">
        <f>_xlfn.XLOOKUP(sales[[#This Row],[Product]],products[Product],products[Cost per box])*sales[[#This Row],[Boxes]]</f>
        <v>1959.7600000000002</v>
      </c>
      <c r="I1403" s="4">
        <f>sales[[#This Row],[Revenue]]-sales[[#This Row],[Cost]]</f>
        <v>4641.24</v>
      </c>
    </row>
    <row r="1404" spans="2:9" x14ac:dyDescent="0.25">
      <c r="B1404" t="s">
        <v>33</v>
      </c>
      <c r="C1404" t="s">
        <v>9</v>
      </c>
      <c r="D1404" t="s">
        <v>38</v>
      </c>
      <c r="E1404" s="1">
        <v>44274</v>
      </c>
      <c r="F1404" s="4">
        <v>6727</v>
      </c>
      <c r="G1404">
        <v>172</v>
      </c>
      <c r="H1404" s="3">
        <f>_xlfn.XLOOKUP(sales[[#This Row],[Product]],products[Product],products[Cost per box])*sales[[#This Row],[Boxes]]</f>
        <v>1709.6799999999998</v>
      </c>
      <c r="I1404" s="4">
        <f>sales[[#This Row],[Revenue]]-sales[[#This Row],[Cost]]</f>
        <v>5017.32</v>
      </c>
    </row>
    <row r="1405" spans="2:9" x14ac:dyDescent="0.25">
      <c r="B1405" t="s">
        <v>15</v>
      </c>
      <c r="C1405" t="s">
        <v>16</v>
      </c>
      <c r="D1405" t="s">
        <v>24</v>
      </c>
      <c r="E1405" s="1">
        <v>44274</v>
      </c>
      <c r="F1405" s="4">
        <v>12488</v>
      </c>
      <c r="G1405">
        <v>232</v>
      </c>
      <c r="H1405" s="3">
        <f>_xlfn.XLOOKUP(sales[[#This Row],[Product]],products[Product],products[Cost per box])*sales[[#This Row],[Boxes]]</f>
        <v>2438.3200000000002</v>
      </c>
      <c r="I1405" s="4">
        <f>sales[[#This Row],[Revenue]]-sales[[#This Row],[Cost]]</f>
        <v>10049.68</v>
      </c>
    </row>
    <row r="1406" spans="2:9" x14ac:dyDescent="0.25">
      <c r="B1406" t="s">
        <v>8</v>
      </c>
      <c r="C1406" t="s">
        <v>9</v>
      </c>
      <c r="D1406" t="s">
        <v>12</v>
      </c>
      <c r="E1406" s="1">
        <v>44274</v>
      </c>
      <c r="F1406" s="4">
        <v>4228</v>
      </c>
      <c r="G1406">
        <v>283</v>
      </c>
      <c r="H1406" s="3">
        <f>_xlfn.XLOOKUP(sales[[#This Row],[Product]],products[Product],products[Cost per box])*sales[[#This Row],[Boxes]]</f>
        <v>2385.69</v>
      </c>
      <c r="I1406" s="4">
        <f>sales[[#This Row],[Revenue]]-sales[[#This Row],[Cost]]</f>
        <v>1842.31</v>
      </c>
    </row>
    <row r="1407" spans="2:9" x14ac:dyDescent="0.25">
      <c r="B1407" t="s">
        <v>13</v>
      </c>
      <c r="C1407" t="s">
        <v>16</v>
      </c>
      <c r="D1407" t="s">
        <v>45</v>
      </c>
      <c r="E1407" s="1">
        <v>44274</v>
      </c>
      <c r="F1407" s="4">
        <v>9303</v>
      </c>
      <c r="G1407">
        <v>161</v>
      </c>
      <c r="H1407" s="3">
        <f>_xlfn.XLOOKUP(sales[[#This Row],[Product]],products[Product],products[Cost per box])*sales[[#This Row],[Boxes]]</f>
        <v>1244.53</v>
      </c>
      <c r="I1407" s="4">
        <f>sales[[#This Row],[Revenue]]-sales[[#This Row],[Cost]]</f>
        <v>8058.47</v>
      </c>
    </row>
    <row r="1408" spans="2:9" x14ac:dyDescent="0.25">
      <c r="B1408" t="s">
        <v>34</v>
      </c>
      <c r="C1408" t="s">
        <v>21</v>
      </c>
      <c r="D1408" t="s">
        <v>52</v>
      </c>
      <c r="E1408" s="1">
        <v>44274</v>
      </c>
      <c r="F1408" s="4">
        <v>10934</v>
      </c>
      <c r="G1408">
        <v>373</v>
      </c>
      <c r="H1408" s="3">
        <f>_xlfn.XLOOKUP(sales[[#This Row],[Product]],products[Product],products[Cost per box])*sales[[#This Row],[Boxes]]</f>
        <v>1238.3599999999999</v>
      </c>
      <c r="I1408" s="4">
        <f>sales[[#This Row],[Revenue]]-sales[[#This Row],[Cost]]</f>
        <v>9695.64</v>
      </c>
    </row>
    <row r="1409" spans="2:9" x14ac:dyDescent="0.25">
      <c r="B1409" t="s">
        <v>20</v>
      </c>
      <c r="C1409" t="s">
        <v>11</v>
      </c>
      <c r="D1409" t="s">
        <v>19</v>
      </c>
      <c r="E1409" s="1">
        <v>44274</v>
      </c>
      <c r="F1409" s="4">
        <v>6356</v>
      </c>
      <c r="G1409">
        <v>606</v>
      </c>
      <c r="H1409" s="3">
        <f>_xlfn.XLOOKUP(sales[[#This Row],[Product]],products[Product],products[Cost per box])*sales[[#This Row],[Boxes]]</f>
        <v>6199.38</v>
      </c>
      <c r="I1409" s="4">
        <f>sales[[#This Row],[Revenue]]-sales[[#This Row],[Cost]]</f>
        <v>156.61999999999989</v>
      </c>
    </row>
    <row r="1410" spans="2:9" x14ac:dyDescent="0.25">
      <c r="B1410" t="s">
        <v>39</v>
      </c>
      <c r="C1410" t="s">
        <v>9</v>
      </c>
      <c r="D1410" t="s">
        <v>44</v>
      </c>
      <c r="E1410" s="1">
        <v>44274</v>
      </c>
      <c r="F1410" s="4">
        <v>5509</v>
      </c>
      <c r="G1410">
        <v>272</v>
      </c>
      <c r="H1410" s="3">
        <f>_xlfn.XLOOKUP(sales[[#This Row],[Product]],products[Product],products[Cost per box])*sales[[#This Row],[Boxes]]</f>
        <v>2603.04</v>
      </c>
      <c r="I1410" s="4">
        <f>sales[[#This Row],[Revenue]]-sales[[#This Row],[Cost]]</f>
        <v>2905.96</v>
      </c>
    </row>
    <row r="1411" spans="2:9" x14ac:dyDescent="0.25">
      <c r="B1411" t="s">
        <v>39</v>
      </c>
      <c r="C1411" t="s">
        <v>21</v>
      </c>
      <c r="D1411" t="s">
        <v>52</v>
      </c>
      <c r="E1411" s="1">
        <v>44274</v>
      </c>
      <c r="F1411" s="4">
        <v>25984</v>
      </c>
      <c r="G1411">
        <v>97</v>
      </c>
      <c r="H1411" s="3">
        <f>_xlfn.XLOOKUP(sales[[#This Row],[Product]],products[Product],products[Cost per box])*sales[[#This Row],[Boxes]]</f>
        <v>322.03999999999996</v>
      </c>
      <c r="I1411" s="4">
        <f>sales[[#This Row],[Revenue]]-sales[[#This Row],[Cost]]</f>
        <v>25661.96</v>
      </c>
    </row>
    <row r="1412" spans="2:9" x14ac:dyDescent="0.25">
      <c r="B1412" t="s">
        <v>33</v>
      </c>
      <c r="C1412" t="s">
        <v>21</v>
      </c>
      <c r="D1412" t="s">
        <v>30</v>
      </c>
      <c r="E1412" s="1">
        <v>44274</v>
      </c>
      <c r="F1412" s="4">
        <v>3871</v>
      </c>
      <c r="G1412">
        <v>286</v>
      </c>
      <c r="H1412" s="3">
        <f>_xlfn.XLOOKUP(sales[[#This Row],[Product]],products[Product],products[Cost per box])*sales[[#This Row],[Boxes]]</f>
        <v>1052.48</v>
      </c>
      <c r="I1412" s="4">
        <f>sales[[#This Row],[Revenue]]-sales[[#This Row],[Cost]]</f>
        <v>2818.52</v>
      </c>
    </row>
    <row r="1413" spans="2:9" x14ac:dyDescent="0.25">
      <c r="B1413" t="s">
        <v>18</v>
      </c>
      <c r="C1413" t="s">
        <v>21</v>
      </c>
      <c r="D1413" t="s">
        <v>17</v>
      </c>
      <c r="E1413" s="1">
        <v>44274</v>
      </c>
      <c r="F1413" s="4">
        <v>1715</v>
      </c>
      <c r="G1413">
        <v>622</v>
      </c>
      <c r="H1413" s="3">
        <f>_xlfn.XLOOKUP(sales[[#This Row],[Product]],products[Product],products[Cost per box])*sales[[#This Row],[Boxes]]</f>
        <v>4229.5999999999995</v>
      </c>
      <c r="I1413" s="4">
        <f>sales[[#This Row],[Revenue]]-sales[[#This Row],[Cost]]</f>
        <v>-2514.5999999999995</v>
      </c>
    </row>
    <row r="1414" spans="2:9" x14ac:dyDescent="0.25">
      <c r="B1414" t="s">
        <v>49</v>
      </c>
      <c r="C1414" t="s">
        <v>16</v>
      </c>
      <c r="D1414" t="s">
        <v>17</v>
      </c>
      <c r="E1414" s="1">
        <v>44274</v>
      </c>
      <c r="F1414" s="4">
        <v>609</v>
      </c>
      <c r="G1414">
        <v>496</v>
      </c>
      <c r="H1414" s="3">
        <f>_xlfn.XLOOKUP(sales[[#This Row],[Product]],products[Product],products[Cost per box])*sales[[#This Row],[Boxes]]</f>
        <v>3372.7999999999997</v>
      </c>
      <c r="I1414" s="4">
        <f>sales[[#This Row],[Revenue]]-sales[[#This Row],[Cost]]</f>
        <v>-2763.7999999999997</v>
      </c>
    </row>
    <row r="1415" spans="2:9" x14ac:dyDescent="0.25">
      <c r="B1415" t="s">
        <v>5</v>
      </c>
      <c r="C1415" t="s">
        <v>21</v>
      </c>
      <c r="D1415" t="s">
        <v>22</v>
      </c>
      <c r="E1415" s="1">
        <v>44274</v>
      </c>
      <c r="F1415" s="4">
        <v>1757</v>
      </c>
      <c r="G1415">
        <v>1400</v>
      </c>
      <c r="H1415" s="3">
        <f>_xlfn.XLOOKUP(sales[[#This Row],[Product]],products[Product],products[Cost per box])*sales[[#This Row],[Boxes]]</f>
        <v>11508</v>
      </c>
      <c r="I1415" s="4">
        <f>sales[[#This Row],[Revenue]]-sales[[#This Row],[Cost]]</f>
        <v>-9751</v>
      </c>
    </row>
    <row r="1416" spans="2:9" x14ac:dyDescent="0.25">
      <c r="B1416" t="s">
        <v>23</v>
      </c>
      <c r="C1416" t="s">
        <v>16</v>
      </c>
      <c r="D1416" t="s">
        <v>50</v>
      </c>
      <c r="E1416" s="1">
        <v>44274</v>
      </c>
      <c r="F1416" s="4">
        <v>2667</v>
      </c>
      <c r="G1416">
        <v>371</v>
      </c>
      <c r="H1416" s="3">
        <f>_xlfn.XLOOKUP(sales[[#This Row],[Product]],products[Product],products[Cost per box])*sales[[#This Row],[Boxes]]</f>
        <v>4604.1099999999997</v>
      </c>
      <c r="I1416" s="4">
        <f>sales[[#This Row],[Revenue]]-sales[[#This Row],[Cost]]</f>
        <v>-1937.1099999999997</v>
      </c>
    </row>
    <row r="1417" spans="2:9" x14ac:dyDescent="0.25">
      <c r="B1417" t="s">
        <v>20</v>
      </c>
      <c r="C1417" t="s">
        <v>27</v>
      </c>
      <c r="D1417" t="s">
        <v>35</v>
      </c>
      <c r="E1417" s="1">
        <v>44274</v>
      </c>
      <c r="F1417" s="4">
        <v>917</v>
      </c>
      <c r="G1417">
        <v>215</v>
      </c>
      <c r="H1417" s="3">
        <f>_xlfn.XLOOKUP(sales[[#This Row],[Product]],products[Product],products[Cost per box])*sales[[#This Row],[Boxes]]</f>
        <v>569.75</v>
      </c>
      <c r="I1417" s="4">
        <f>sales[[#This Row],[Revenue]]-sales[[#This Row],[Cost]]</f>
        <v>347.25</v>
      </c>
    </row>
    <row r="1418" spans="2:9" x14ac:dyDescent="0.25">
      <c r="B1418" t="s">
        <v>5</v>
      </c>
      <c r="C1418" t="s">
        <v>16</v>
      </c>
      <c r="D1418" t="s">
        <v>38</v>
      </c>
      <c r="E1418" s="1">
        <v>44274</v>
      </c>
      <c r="F1418" s="4">
        <v>4130</v>
      </c>
      <c r="G1418">
        <v>173</v>
      </c>
      <c r="H1418" s="3">
        <f>_xlfn.XLOOKUP(sales[[#This Row],[Product]],products[Product],products[Cost per box])*sales[[#This Row],[Boxes]]</f>
        <v>1719.62</v>
      </c>
      <c r="I1418" s="4">
        <f>sales[[#This Row],[Revenue]]-sales[[#This Row],[Cost]]</f>
        <v>2410.38</v>
      </c>
    </row>
    <row r="1419" spans="2:9" x14ac:dyDescent="0.25">
      <c r="B1419" t="s">
        <v>13</v>
      </c>
      <c r="C1419" t="s">
        <v>27</v>
      </c>
      <c r="D1419" t="s">
        <v>52</v>
      </c>
      <c r="E1419" s="1">
        <v>44274</v>
      </c>
      <c r="F1419" s="4">
        <v>2786</v>
      </c>
      <c r="G1419">
        <v>88</v>
      </c>
      <c r="H1419" s="3">
        <f>_xlfn.XLOOKUP(sales[[#This Row],[Product]],products[Product],products[Cost per box])*sales[[#This Row],[Boxes]]</f>
        <v>292.15999999999997</v>
      </c>
      <c r="I1419" s="4">
        <f>sales[[#This Row],[Revenue]]-sales[[#This Row],[Cost]]</f>
        <v>2493.84</v>
      </c>
    </row>
    <row r="1420" spans="2:9" x14ac:dyDescent="0.25">
      <c r="B1420" t="s">
        <v>10</v>
      </c>
      <c r="C1420" t="s">
        <v>9</v>
      </c>
      <c r="D1420" t="s">
        <v>26</v>
      </c>
      <c r="E1420" s="1">
        <v>44274</v>
      </c>
      <c r="F1420" s="4">
        <v>10171</v>
      </c>
      <c r="G1420">
        <v>1050</v>
      </c>
      <c r="H1420" s="3">
        <f>_xlfn.XLOOKUP(sales[[#This Row],[Product]],products[Product],products[Cost per box])*sales[[#This Row],[Boxes]]</f>
        <v>6751.5</v>
      </c>
      <c r="I1420" s="4">
        <f>sales[[#This Row],[Revenue]]-sales[[#This Row],[Cost]]</f>
        <v>3419.5</v>
      </c>
    </row>
    <row r="1421" spans="2:9" x14ac:dyDescent="0.25">
      <c r="B1421" t="s">
        <v>37</v>
      </c>
      <c r="C1421" t="s">
        <v>9</v>
      </c>
      <c r="D1421" t="s">
        <v>50</v>
      </c>
      <c r="E1421" s="1">
        <v>44274</v>
      </c>
      <c r="F1421" s="4">
        <v>224</v>
      </c>
      <c r="G1421">
        <v>9</v>
      </c>
      <c r="H1421" s="3">
        <f>_xlfn.XLOOKUP(sales[[#This Row],[Product]],products[Product],products[Cost per box])*sales[[#This Row],[Boxes]]</f>
        <v>111.69</v>
      </c>
      <c r="I1421" s="4">
        <f>sales[[#This Row],[Revenue]]-sales[[#This Row],[Cost]]</f>
        <v>112.31</v>
      </c>
    </row>
    <row r="1422" spans="2:9" x14ac:dyDescent="0.25">
      <c r="B1422" t="s">
        <v>13</v>
      </c>
      <c r="C1422" t="s">
        <v>6</v>
      </c>
      <c r="D1422" t="s">
        <v>24</v>
      </c>
      <c r="E1422" s="1">
        <v>44274</v>
      </c>
      <c r="F1422" s="4">
        <v>3696</v>
      </c>
      <c r="G1422">
        <v>411</v>
      </c>
      <c r="H1422" s="3">
        <f>_xlfn.XLOOKUP(sales[[#This Row],[Product]],products[Product],products[Cost per box])*sales[[#This Row],[Boxes]]</f>
        <v>4319.6099999999997</v>
      </c>
      <c r="I1422" s="4">
        <f>sales[[#This Row],[Revenue]]-sales[[#This Row],[Cost]]</f>
        <v>-623.60999999999967</v>
      </c>
    </row>
    <row r="1423" spans="2:9" x14ac:dyDescent="0.25">
      <c r="B1423" t="s">
        <v>41</v>
      </c>
      <c r="C1423" t="s">
        <v>9</v>
      </c>
      <c r="D1423" t="s">
        <v>35</v>
      </c>
      <c r="E1423" s="1">
        <v>44274</v>
      </c>
      <c r="F1423" s="4">
        <v>1813</v>
      </c>
      <c r="G1423">
        <v>363</v>
      </c>
      <c r="H1423" s="3">
        <f>_xlfn.XLOOKUP(sales[[#This Row],[Product]],products[Product],products[Cost per box])*sales[[#This Row],[Boxes]]</f>
        <v>961.94999999999993</v>
      </c>
      <c r="I1423" s="4">
        <f>sales[[#This Row],[Revenue]]-sales[[#This Row],[Cost]]</f>
        <v>851.05000000000007</v>
      </c>
    </row>
    <row r="1424" spans="2:9" x14ac:dyDescent="0.25">
      <c r="B1424" t="s">
        <v>20</v>
      </c>
      <c r="C1424" t="s">
        <v>6</v>
      </c>
      <c r="D1424" t="s">
        <v>12</v>
      </c>
      <c r="E1424" s="1">
        <v>44274</v>
      </c>
      <c r="F1424" s="4">
        <v>6328</v>
      </c>
      <c r="G1424">
        <v>373</v>
      </c>
      <c r="H1424" s="3">
        <f>_xlfn.XLOOKUP(sales[[#This Row],[Product]],products[Product],products[Cost per box])*sales[[#This Row],[Boxes]]</f>
        <v>3144.39</v>
      </c>
      <c r="I1424" s="4">
        <f>sales[[#This Row],[Revenue]]-sales[[#This Row],[Cost]]</f>
        <v>3183.61</v>
      </c>
    </row>
    <row r="1425" spans="2:9" x14ac:dyDescent="0.25">
      <c r="B1425" t="s">
        <v>41</v>
      </c>
      <c r="C1425" t="s">
        <v>21</v>
      </c>
      <c r="D1425" t="s">
        <v>12</v>
      </c>
      <c r="E1425" s="1">
        <v>44274</v>
      </c>
      <c r="F1425" s="4">
        <v>6797</v>
      </c>
      <c r="G1425">
        <v>358</v>
      </c>
      <c r="H1425" s="3">
        <f>_xlfn.XLOOKUP(sales[[#This Row],[Product]],products[Product],products[Cost per box])*sales[[#This Row],[Boxes]]</f>
        <v>3017.94</v>
      </c>
      <c r="I1425" s="4">
        <f>sales[[#This Row],[Revenue]]-sales[[#This Row],[Cost]]</f>
        <v>3779.06</v>
      </c>
    </row>
    <row r="1426" spans="2:9" x14ac:dyDescent="0.25">
      <c r="B1426" t="s">
        <v>33</v>
      </c>
      <c r="C1426" t="s">
        <v>27</v>
      </c>
      <c r="D1426" t="s">
        <v>31</v>
      </c>
      <c r="E1426" s="1">
        <v>44277</v>
      </c>
      <c r="F1426" s="4">
        <v>4137</v>
      </c>
      <c r="G1426">
        <v>93</v>
      </c>
      <c r="H1426" s="3">
        <f>_xlfn.XLOOKUP(sales[[#This Row],[Product]],products[Product],products[Cost per box])*sales[[#This Row],[Boxes]]</f>
        <v>531.95999999999992</v>
      </c>
      <c r="I1426" s="4">
        <f>sales[[#This Row],[Revenue]]-sales[[#This Row],[Cost]]</f>
        <v>3605.04</v>
      </c>
    </row>
    <row r="1427" spans="2:9" x14ac:dyDescent="0.25">
      <c r="B1427" t="s">
        <v>33</v>
      </c>
      <c r="C1427" t="s">
        <v>27</v>
      </c>
      <c r="D1427" t="s">
        <v>30</v>
      </c>
      <c r="E1427" s="1">
        <v>44277</v>
      </c>
      <c r="F1427" s="4">
        <v>3283</v>
      </c>
      <c r="G1427">
        <v>70</v>
      </c>
      <c r="H1427" s="3">
        <f>_xlfn.XLOOKUP(sales[[#This Row],[Product]],products[Product],products[Cost per box])*sales[[#This Row],[Boxes]]</f>
        <v>257.60000000000002</v>
      </c>
      <c r="I1427" s="4">
        <f>sales[[#This Row],[Revenue]]-sales[[#This Row],[Cost]]</f>
        <v>3025.4</v>
      </c>
    </row>
    <row r="1428" spans="2:9" x14ac:dyDescent="0.25">
      <c r="B1428" t="s">
        <v>39</v>
      </c>
      <c r="C1428" t="s">
        <v>21</v>
      </c>
      <c r="D1428" t="s">
        <v>22</v>
      </c>
      <c r="E1428" s="1">
        <v>44277</v>
      </c>
      <c r="F1428" s="4">
        <v>5439</v>
      </c>
      <c r="G1428">
        <v>840</v>
      </c>
      <c r="H1428" s="3">
        <f>_xlfn.XLOOKUP(sales[[#This Row],[Product]],products[Product],products[Cost per box])*sales[[#This Row],[Boxes]]</f>
        <v>6904.8</v>
      </c>
      <c r="I1428" s="4">
        <f>sales[[#This Row],[Revenue]]-sales[[#This Row],[Cost]]</f>
        <v>-1465.8000000000002</v>
      </c>
    </row>
    <row r="1429" spans="2:9" x14ac:dyDescent="0.25">
      <c r="B1429" t="s">
        <v>15</v>
      </c>
      <c r="C1429" t="s">
        <v>6</v>
      </c>
      <c r="D1429" t="s">
        <v>43</v>
      </c>
      <c r="E1429" s="1">
        <v>44277</v>
      </c>
      <c r="F1429" s="4">
        <v>10381</v>
      </c>
      <c r="G1429">
        <v>76</v>
      </c>
      <c r="H1429" s="3">
        <f>_xlfn.XLOOKUP(sales[[#This Row],[Product]],products[Product],products[Cost per box])*sales[[#This Row],[Boxes]]</f>
        <v>292.60000000000002</v>
      </c>
      <c r="I1429" s="4">
        <f>sales[[#This Row],[Revenue]]-sales[[#This Row],[Cost]]</f>
        <v>10088.4</v>
      </c>
    </row>
    <row r="1430" spans="2:9" x14ac:dyDescent="0.25">
      <c r="B1430" t="s">
        <v>51</v>
      </c>
      <c r="C1430" t="s">
        <v>9</v>
      </c>
      <c r="D1430" t="s">
        <v>36</v>
      </c>
      <c r="E1430" s="1">
        <v>44277</v>
      </c>
      <c r="F1430" s="4">
        <v>4060</v>
      </c>
      <c r="G1430">
        <v>142</v>
      </c>
      <c r="H1430" s="3">
        <f>_xlfn.XLOOKUP(sales[[#This Row],[Product]],products[Product],products[Cost per box])*sales[[#This Row],[Boxes]]</f>
        <v>715.68</v>
      </c>
      <c r="I1430" s="4">
        <f>sales[[#This Row],[Revenue]]-sales[[#This Row],[Cost]]</f>
        <v>3344.32</v>
      </c>
    </row>
    <row r="1431" spans="2:9" x14ac:dyDescent="0.25">
      <c r="B1431" t="s">
        <v>49</v>
      </c>
      <c r="C1431" t="s">
        <v>16</v>
      </c>
      <c r="D1431" t="s">
        <v>28</v>
      </c>
      <c r="E1431" s="1">
        <v>44277</v>
      </c>
      <c r="F1431" s="4">
        <v>2065</v>
      </c>
      <c r="G1431">
        <v>132</v>
      </c>
      <c r="H1431" s="3">
        <f>_xlfn.XLOOKUP(sales[[#This Row],[Product]],products[Product],products[Cost per box])*sales[[#This Row],[Boxes]]</f>
        <v>364.32</v>
      </c>
      <c r="I1431" s="4">
        <f>sales[[#This Row],[Revenue]]-sales[[#This Row],[Cost]]</f>
        <v>1700.68</v>
      </c>
    </row>
    <row r="1432" spans="2:9" x14ac:dyDescent="0.25">
      <c r="B1432" t="s">
        <v>40</v>
      </c>
      <c r="C1432" t="s">
        <v>21</v>
      </c>
      <c r="D1432" t="s">
        <v>42</v>
      </c>
      <c r="E1432" s="1">
        <v>44277</v>
      </c>
      <c r="F1432" s="4">
        <v>13951</v>
      </c>
      <c r="G1432">
        <v>66</v>
      </c>
      <c r="H1432" s="3">
        <f>_xlfn.XLOOKUP(sales[[#This Row],[Product]],products[Product],products[Cost per box])*sales[[#This Row],[Boxes]]</f>
        <v>312.84000000000003</v>
      </c>
      <c r="I1432" s="4">
        <f>sales[[#This Row],[Revenue]]-sales[[#This Row],[Cost]]</f>
        <v>13638.16</v>
      </c>
    </row>
    <row r="1433" spans="2:9" x14ac:dyDescent="0.25">
      <c r="B1433" t="s">
        <v>34</v>
      </c>
      <c r="C1433" t="s">
        <v>21</v>
      </c>
      <c r="D1433" t="s">
        <v>19</v>
      </c>
      <c r="E1433" s="1">
        <v>44277</v>
      </c>
      <c r="F1433" s="4">
        <v>7546</v>
      </c>
      <c r="G1433">
        <v>106</v>
      </c>
      <c r="H1433" s="3">
        <f>_xlfn.XLOOKUP(sales[[#This Row],[Product]],products[Product],products[Cost per box])*sales[[#This Row],[Boxes]]</f>
        <v>1084.3800000000001</v>
      </c>
      <c r="I1433" s="4">
        <f>sales[[#This Row],[Revenue]]-sales[[#This Row],[Cost]]</f>
        <v>6461.62</v>
      </c>
    </row>
    <row r="1434" spans="2:9" x14ac:dyDescent="0.25">
      <c r="B1434" t="s">
        <v>41</v>
      </c>
      <c r="C1434" t="s">
        <v>21</v>
      </c>
      <c r="D1434" t="s">
        <v>7</v>
      </c>
      <c r="E1434" s="1">
        <v>44277</v>
      </c>
      <c r="F1434" s="4">
        <v>1197</v>
      </c>
      <c r="G1434">
        <v>588</v>
      </c>
      <c r="H1434" s="3">
        <f>_xlfn.XLOOKUP(sales[[#This Row],[Product]],products[Product],products[Cost per box])*sales[[#This Row],[Boxes]]</f>
        <v>3028.2000000000003</v>
      </c>
      <c r="I1434" s="4">
        <f>sales[[#This Row],[Revenue]]-sales[[#This Row],[Cost]]</f>
        <v>-1831.2000000000003</v>
      </c>
    </row>
    <row r="1435" spans="2:9" x14ac:dyDescent="0.25">
      <c r="B1435" t="s">
        <v>41</v>
      </c>
      <c r="C1435" t="s">
        <v>6</v>
      </c>
      <c r="D1435" t="s">
        <v>38</v>
      </c>
      <c r="E1435" s="1">
        <v>44277</v>
      </c>
      <c r="F1435" s="4">
        <v>21</v>
      </c>
      <c r="G1435">
        <v>412</v>
      </c>
      <c r="H1435" s="3">
        <f>_xlfn.XLOOKUP(sales[[#This Row],[Product]],products[Product],products[Cost per box])*sales[[#This Row],[Boxes]]</f>
        <v>4095.2799999999997</v>
      </c>
      <c r="I1435" s="4">
        <f>sales[[#This Row],[Revenue]]-sales[[#This Row],[Cost]]</f>
        <v>-4074.2799999999997</v>
      </c>
    </row>
    <row r="1436" spans="2:9" x14ac:dyDescent="0.25">
      <c r="B1436" t="s">
        <v>8</v>
      </c>
      <c r="C1436" t="s">
        <v>9</v>
      </c>
      <c r="D1436" t="s">
        <v>45</v>
      </c>
      <c r="E1436" s="1">
        <v>44277</v>
      </c>
      <c r="F1436" s="4">
        <v>763</v>
      </c>
      <c r="G1436">
        <v>198</v>
      </c>
      <c r="H1436" s="3">
        <f>_xlfn.XLOOKUP(sales[[#This Row],[Product]],products[Product],products[Cost per box])*sales[[#This Row],[Boxes]]</f>
        <v>1530.5400000000002</v>
      </c>
      <c r="I1436" s="4">
        <f>sales[[#This Row],[Revenue]]-sales[[#This Row],[Cost]]</f>
        <v>-767.54000000000019</v>
      </c>
    </row>
    <row r="1437" spans="2:9" x14ac:dyDescent="0.25">
      <c r="B1437" t="s">
        <v>40</v>
      </c>
      <c r="C1437" t="s">
        <v>21</v>
      </c>
      <c r="D1437" t="s">
        <v>35</v>
      </c>
      <c r="E1437" s="1">
        <v>44277</v>
      </c>
      <c r="F1437" s="4">
        <v>2114</v>
      </c>
      <c r="G1437">
        <v>335</v>
      </c>
      <c r="H1437" s="3">
        <f>_xlfn.XLOOKUP(sales[[#This Row],[Product]],products[Product],products[Cost per box])*sales[[#This Row],[Boxes]]</f>
        <v>887.75</v>
      </c>
      <c r="I1437" s="4">
        <f>sales[[#This Row],[Revenue]]-sales[[#This Row],[Cost]]</f>
        <v>1226.25</v>
      </c>
    </row>
    <row r="1438" spans="2:9" x14ac:dyDescent="0.25">
      <c r="B1438" t="s">
        <v>13</v>
      </c>
      <c r="C1438" t="s">
        <v>6</v>
      </c>
      <c r="D1438" t="s">
        <v>43</v>
      </c>
      <c r="E1438" s="1">
        <v>44277</v>
      </c>
      <c r="F1438" s="4">
        <v>1414</v>
      </c>
      <c r="G1438">
        <v>118</v>
      </c>
      <c r="H1438" s="3">
        <f>_xlfn.XLOOKUP(sales[[#This Row],[Product]],products[Product],products[Cost per box])*sales[[#This Row],[Boxes]]</f>
        <v>454.3</v>
      </c>
      <c r="I1438" s="4">
        <f>sales[[#This Row],[Revenue]]-sales[[#This Row],[Cost]]</f>
        <v>959.7</v>
      </c>
    </row>
    <row r="1439" spans="2:9" x14ac:dyDescent="0.25">
      <c r="B1439" t="s">
        <v>33</v>
      </c>
      <c r="C1439" t="s">
        <v>9</v>
      </c>
      <c r="D1439" t="s">
        <v>24</v>
      </c>
      <c r="E1439" s="1">
        <v>44277</v>
      </c>
      <c r="F1439" s="4">
        <v>623</v>
      </c>
      <c r="G1439">
        <v>283</v>
      </c>
      <c r="H1439" s="3">
        <f>_xlfn.XLOOKUP(sales[[#This Row],[Product]],products[Product],products[Cost per box])*sales[[#This Row],[Boxes]]</f>
        <v>2974.33</v>
      </c>
      <c r="I1439" s="4">
        <f>sales[[#This Row],[Revenue]]-sales[[#This Row],[Cost]]</f>
        <v>-2351.33</v>
      </c>
    </row>
    <row r="1440" spans="2:9" x14ac:dyDescent="0.25">
      <c r="B1440" t="s">
        <v>32</v>
      </c>
      <c r="C1440" t="s">
        <v>27</v>
      </c>
      <c r="D1440" t="s">
        <v>26</v>
      </c>
      <c r="E1440" s="1">
        <v>44277</v>
      </c>
      <c r="F1440" s="4">
        <v>8610</v>
      </c>
      <c r="G1440">
        <v>186</v>
      </c>
      <c r="H1440" s="3">
        <f>_xlfn.XLOOKUP(sales[[#This Row],[Product]],products[Product],products[Cost per box])*sales[[#This Row],[Boxes]]</f>
        <v>1195.98</v>
      </c>
      <c r="I1440" s="4">
        <f>sales[[#This Row],[Revenue]]-sales[[#This Row],[Cost]]</f>
        <v>7414.02</v>
      </c>
    </row>
    <row r="1441" spans="2:9" x14ac:dyDescent="0.25">
      <c r="B1441" t="s">
        <v>41</v>
      </c>
      <c r="C1441" t="s">
        <v>16</v>
      </c>
      <c r="D1441" t="s">
        <v>22</v>
      </c>
      <c r="E1441" s="1">
        <v>44277</v>
      </c>
      <c r="F1441" s="4">
        <v>3262</v>
      </c>
      <c r="G1441">
        <v>50</v>
      </c>
      <c r="H1441" s="3">
        <f>_xlfn.XLOOKUP(sales[[#This Row],[Product]],products[Product],products[Cost per box])*sales[[#This Row],[Boxes]]</f>
        <v>411.00000000000006</v>
      </c>
      <c r="I1441" s="4">
        <f>sales[[#This Row],[Revenue]]-sales[[#This Row],[Cost]]</f>
        <v>2851</v>
      </c>
    </row>
    <row r="1442" spans="2:9" x14ac:dyDescent="0.25">
      <c r="B1442" t="s">
        <v>37</v>
      </c>
      <c r="C1442" t="s">
        <v>9</v>
      </c>
      <c r="D1442" t="s">
        <v>45</v>
      </c>
      <c r="E1442" s="1">
        <v>44277</v>
      </c>
      <c r="F1442" s="4">
        <v>1505</v>
      </c>
      <c r="G1442">
        <v>314</v>
      </c>
      <c r="H1442" s="3">
        <f>_xlfn.XLOOKUP(sales[[#This Row],[Product]],products[Product],products[Cost per box])*sales[[#This Row],[Boxes]]</f>
        <v>2427.2200000000003</v>
      </c>
      <c r="I1442" s="4">
        <f>sales[[#This Row],[Revenue]]-sales[[#This Row],[Cost]]</f>
        <v>-922.22000000000025</v>
      </c>
    </row>
    <row r="1443" spans="2:9" x14ac:dyDescent="0.25">
      <c r="B1443" t="s">
        <v>40</v>
      </c>
      <c r="C1443" t="s">
        <v>21</v>
      </c>
      <c r="D1443" t="s">
        <v>22</v>
      </c>
      <c r="E1443" s="1">
        <v>44277</v>
      </c>
      <c r="F1443" s="4">
        <v>16646</v>
      </c>
      <c r="G1443">
        <v>327</v>
      </c>
      <c r="H1443" s="3">
        <f>_xlfn.XLOOKUP(sales[[#This Row],[Product]],products[Product],products[Cost per box])*sales[[#This Row],[Boxes]]</f>
        <v>2687.94</v>
      </c>
      <c r="I1443" s="4">
        <f>sales[[#This Row],[Revenue]]-sales[[#This Row],[Cost]]</f>
        <v>13958.06</v>
      </c>
    </row>
    <row r="1444" spans="2:9" x14ac:dyDescent="0.25">
      <c r="B1444" t="s">
        <v>33</v>
      </c>
      <c r="C1444" t="s">
        <v>9</v>
      </c>
      <c r="D1444" t="s">
        <v>12</v>
      </c>
      <c r="E1444" s="1">
        <v>44277</v>
      </c>
      <c r="F1444" s="4">
        <v>12306</v>
      </c>
      <c r="G1444">
        <v>141</v>
      </c>
      <c r="H1444" s="3">
        <f>_xlfn.XLOOKUP(sales[[#This Row],[Product]],products[Product],products[Cost per box])*sales[[#This Row],[Boxes]]</f>
        <v>1188.6299999999999</v>
      </c>
      <c r="I1444" s="4">
        <f>sales[[#This Row],[Revenue]]-sales[[#This Row],[Cost]]</f>
        <v>11117.37</v>
      </c>
    </row>
    <row r="1445" spans="2:9" x14ac:dyDescent="0.25">
      <c r="B1445" t="s">
        <v>15</v>
      </c>
      <c r="C1445" t="s">
        <v>9</v>
      </c>
      <c r="D1445" t="s">
        <v>45</v>
      </c>
      <c r="E1445" s="1">
        <v>44277</v>
      </c>
      <c r="F1445" s="4">
        <v>9345</v>
      </c>
      <c r="G1445">
        <v>63</v>
      </c>
      <c r="H1445" s="3">
        <f>_xlfn.XLOOKUP(sales[[#This Row],[Product]],products[Product],products[Cost per box])*sales[[#This Row],[Boxes]]</f>
        <v>486.99</v>
      </c>
      <c r="I1445" s="4">
        <f>sales[[#This Row],[Revenue]]-sales[[#This Row],[Cost]]</f>
        <v>8858.01</v>
      </c>
    </row>
    <row r="1446" spans="2:9" x14ac:dyDescent="0.25">
      <c r="B1446" t="s">
        <v>18</v>
      </c>
      <c r="C1446" t="s">
        <v>11</v>
      </c>
      <c r="D1446" t="s">
        <v>31</v>
      </c>
      <c r="E1446" s="1">
        <v>44277</v>
      </c>
      <c r="F1446" s="4">
        <v>8176</v>
      </c>
      <c r="G1446">
        <v>22</v>
      </c>
      <c r="H1446" s="3">
        <f>_xlfn.XLOOKUP(sales[[#This Row],[Product]],products[Product],products[Cost per box])*sales[[#This Row],[Boxes]]</f>
        <v>125.83999999999999</v>
      </c>
      <c r="I1446" s="4">
        <f>sales[[#This Row],[Revenue]]-sales[[#This Row],[Cost]]</f>
        <v>8050.16</v>
      </c>
    </row>
    <row r="1447" spans="2:9" x14ac:dyDescent="0.25">
      <c r="B1447" t="s">
        <v>18</v>
      </c>
      <c r="C1447" t="s">
        <v>21</v>
      </c>
      <c r="D1447" t="s">
        <v>12</v>
      </c>
      <c r="E1447" s="1">
        <v>44277</v>
      </c>
      <c r="F1447" s="4">
        <v>3927</v>
      </c>
      <c r="G1447">
        <v>64</v>
      </c>
      <c r="H1447" s="3">
        <f>_xlfn.XLOOKUP(sales[[#This Row],[Product]],products[Product],products[Cost per box])*sales[[#This Row],[Boxes]]</f>
        <v>539.52</v>
      </c>
      <c r="I1447" s="4">
        <f>sales[[#This Row],[Revenue]]-sales[[#This Row],[Cost]]</f>
        <v>3387.48</v>
      </c>
    </row>
    <row r="1448" spans="2:9" x14ac:dyDescent="0.25">
      <c r="B1448" t="s">
        <v>13</v>
      </c>
      <c r="C1448" t="s">
        <v>16</v>
      </c>
      <c r="D1448" t="s">
        <v>48</v>
      </c>
      <c r="E1448" s="1">
        <v>44277</v>
      </c>
      <c r="F1448" s="4">
        <v>252</v>
      </c>
      <c r="G1448">
        <v>72</v>
      </c>
      <c r="H1448" s="3">
        <f>_xlfn.XLOOKUP(sales[[#This Row],[Product]],products[Product],products[Cost per box])*sales[[#This Row],[Boxes]]</f>
        <v>538.56000000000006</v>
      </c>
      <c r="I1448" s="4">
        <f>sales[[#This Row],[Revenue]]-sales[[#This Row],[Cost]]</f>
        <v>-286.56000000000006</v>
      </c>
    </row>
    <row r="1449" spans="2:9" x14ac:dyDescent="0.25">
      <c r="B1449" t="s">
        <v>23</v>
      </c>
      <c r="C1449" t="s">
        <v>9</v>
      </c>
      <c r="D1449" t="s">
        <v>38</v>
      </c>
      <c r="E1449" s="1">
        <v>44277</v>
      </c>
      <c r="F1449" s="4">
        <v>16149</v>
      </c>
      <c r="G1449">
        <v>9</v>
      </c>
      <c r="H1449" s="3">
        <f>_xlfn.XLOOKUP(sales[[#This Row],[Product]],products[Product],products[Cost per box])*sales[[#This Row],[Boxes]]</f>
        <v>89.46</v>
      </c>
      <c r="I1449" s="4">
        <f>sales[[#This Row],[Revenue]]-sales[[#This Row],[Cost]]</f>
        <v>16059.54</v>
      </c>
    </row>
    <row r="1450" spans="2:9" x14ac:dyDescent="0.25">
      <c r="B1450" t="s">
        <v>18</v>
      </c>
      <c r="C1450" t="s">
        <v>21</v>
      </c>
      <c r="D1450" t="s">
        <v>35</v>
      </c>
      <c r="E1450" s="1">
        <v>44277</v>
      </c>
      <c r="F1450" s="4">
        <v>2065</v>
      </c>
      <c r="G1450">
        <v>259</v>
      </c>
      <c r="H1450" s="3">
        <f>_xlfn.XLOOKUP(sales[[#This Row],[Product]],products[Product],products[Cost per box])*sales[[#This Row],[Boxes]]</f>
        <v>686.35</v>
      </c>
      <c r="I1450" s="4">
        <f>sales[[#This Row],[Revenue]]-sales[[#This Row],[Cost]]</f>
        <v>1378.65</v>
      </c>
    </row>
    <row r="1451" spans="2:9" x14ac:dyDescent="0.25">
      <c r="B1451" t="s">
        <v>55</v>
      </c>
      <c r="C1451" t="s">
        <v>21</v>
      </c>
      <c r="D1451" t="s">
        <v>17</v>
      </c>
      <c r="E1451" s="1">
        <v>44277</v>
      </c>
      <c r="F1451" s="4">
        <v>6153</v>
      </c>
      <c r="G1451">
        <v>362</v>
      </c>
      <c r="H1451" s="3">
        <f>_xlfn.XLOOKUP(sales[[#This Row],[Product]],products[Product],products[Cost per box])*sales[[#This Row],[Boxes]]</f>
        <v>2461.6</v>
      </c>
      <c r="I1451" s="4">
        <f>sales[[#This Row],[Revenue]]-sales[[#This Row],[Cost]]</f>
        <v>3691.4</v>
      </c>
    </row>
    <row r="1452" spans="2:9" x14ac:dyDescent="0.25">
      <c r="B1452" t="s">
        <v>29</v>
      </c>
      <c r="C1452" t="s">
        <v>9</v>
      </c>
      <c r="D1452" t="s">
        <v>24</v>
      </c>
      <c r="E1452" s="1">
        <v>44277</v>
      </c>
      <c r="F1452" s="4">
        <v>1932</v>
      </c>
      <c r="G1452">
        <v>194</v>
      </c>
      <c r="H1452" s="3">
        <f>_xlfn.XLOOKUP(sales[[#This Row],[Product]],products[Product],products[Cost per box])*sales[[#This Row],[Boxes]]</f>
        <v>2038.94</v>
      </c>
      <c r="I1452" s="4">
        <f>sales[[#This Row],[Revenue]]-sales[[#This Row],[Cost]]</f>
        <v>-106.94000000000005</v>
      </c>
    </row>
    <row r="1453" spans="2:9" x14ac:dyDescent="0.25">
      <c r="B1453" t="s">
        <v>56</v>
      </c>
      <c r="C1453" t="s">
        <v>27</v>
      </c>
      <c r="D1453" t="s">
        <v>30</v>
      </c>
      <c r="E1453" s="1">
        <v>44277</v>
      </c>
      <c r="F1453" s="4">
        <v>70</v>
      </c>
      <c r="G1453">
        <v>4</v>
      </c>
      <c r="H1453" s="3">
        <f>_xlfn.XLOOKUP(sales[[#This Row],[Product]],products[Product],products[Cost per box])*sales[[#This Row],[Boxes]]</f>
        <v>14.72</v>
      </c>
      <c r="I1453" s="4">
        <f>sales[[#This Row],[Revenue]]-sales[[#This Row],[Cost]]</f>
        <v>55.28</v>
      </c>
    </row>
    <row r="1454" spans="2:9" x14ac:dyDescent="0.25">
      <c r="B1454" t="s">
        <v>33</v>
      </c>
      <c r="C1454" t="s">
        <v>11</v>
      </c>
      <c r="D1454" t="s">
        <v>28</v>
      </c>
      <c r="E1454" s="1">
        <v>44277</v>
      </c>
      <c r="F1454" s="4">
        <v>455</v>
      </c>
      <c r="G1454">
        <v>46</v>
      </c>
      <c r="H1454" s="3">
        <f>_xlfn.XLOOKUP(sales[[#This Row],[Product]],products[Product],products[Cost per box])*sales[[#This Row],[Boxes]]</f>
        <v>126.96</v>
      </c>
      <c r="I1454" s="4">
        <f>sales[[#This Row],[Revenue]]-sales[[#This Row],[Cost]]</f>
        <v>328.04</v>
      </c>
    </row>
    <row r="1455" spans="2:9" x14ac:dyDescent="0.25">
      <c r="B1455" t="s">
        <v>13</v>
      </c>
      <c r="C1455" t="s">
        <v>21</v>
      </c>
      <c r="D1455" t="s">
        <v>50</v>
      </c>
      <c r="E1455" s="1">
        <v>44277</v>
      </c>
      <c r="F1455" s="4">
        <v>7203</v>
      </c>
      <c r="G1455">
        <v>267</v>
      </c>
      <c r="H1455" s="3">
        <f>_xlfn.XLOOKUP(sales[[#This Row],[Product]],products[Product],products[Cost per box])*sales[[#This Row],[Boxes]]</f>
        <v>3313.4700000000003</v>
      </c>
      <c r="I1455" s="4">
        <f>sales[[#This Row],[Revenue]]-sales[[#This Row],[Cost]]</f>
        <v>3889.5299999999997</v>
      </c>
    </row>
    <row r="1456" spans="2:9" x14ac:dyDescent="0.25">
      <c r="B1456" t="s">
        <v>40</v>
      </c>
      <c r="C1456" t="s">
        <v>21</v>
      </c>
      <c r="D1456" t="s">
        <v>35</v>
      </c>
      <c r="E1456" s="1">
        <v>44277</v>
      </c>
      <c r="F1456" s="4">
        <v>7784</v>
      </c>
      <c r="G1456">
        <v>1120</v>
      </c>
      <c r="H1456" s="3">
        <f>_xlfn.XLOOKUP(sales[[#This Row],[Product]],products[Product],products[Cost per box])*sales[[#This Row],[Boxes]]</f>
        <v>2968</v>
      </c>
      <c r="I1456" s="4">
        <f>sales[[#This Row],[Revenue]]-sales[[#This Row],[Cost]]</f>
        <v>4816</v>
      </c>
    </row>
    <row r="1457" spans="2:9" x14ac:dyDescent="0.25">
      <c r="B1457" t="s">
        <v>55</v>
      </c>
      <c r="C1457" t="s">
        <v>21</v>
      </c>
      <c r="D1457" t="s">
        <v>38</v>
      </c>
      <c r="E1457" s="1">
        <v>44277</v>
      </c>
      <c r="F1457" s="4">
        <v>7154</v>
      </c>
      <c r="G1457">
        <v>276</v>
      </c>
      <c r="H1457" s="3">
        <f>_xlfn.XLOOKUP(sales[[#This Row],[Product]],products[Product],products[Cost per box])*sales[[#This Row],[Boxes]]</f>
        <v>2743.44</v>
      </c>
      <c r="I1457" s="4">
        <f>sales[[#This Row],[Revenue]]-sales[[#This Row],[Cost]]</f>
        <v>4410.5599999999995</v>
      </c>
    </row>
    <row r="1458" spans="2:9" x14ac:dyDescent="0.25">
      <c r="B1458" t="s">
        <v>8</v>
      </c>
      <c r="C1458" t="s">
        <v>9</v>
      </c>
      <c r="D1458" t="s">
        <v>17</v>
      </c>
      <c r="E1458" s="1">
        <v>44278</v>
      </c>
      <c r="F1458" s="4">
        <v>6328</v>
      </c>
      <c r="G1458">
        <v>770</v>
      </c>
      <c r="H1458" s="3">
        <f>_xlfn.XLOOKUP(sales[[#This Row],[Product]],products[Product],products[Cost per box])*sales[[#This Row],[Boxes]]</f>
        <v>5236</v>
      </c>
      <c r="I1458" s="4">
        <f>sales[[#This Row],[Revenue]]-sales[[#This Row],[Cost]]</f>
        <v>1092</v>
      </c>
    </row>
    <row r="1459" spans="2:9" x14ac:dyDescent="0.25">
      <c r="B1459" t="s">
        <v>49</v>
      </c>
      <c r="C1459" t="s">
        <v>9</v>
      </c>
      <c r="D1459" t="s">
        <v>24</v>
      </c>
      <c r="E1459" s="1">
        <v>44278</v>
      </c>
      <c r="F1459" s="4">
        <v>2289</v>
      </c>
      <c r="G1459">
        <v>68</v>
      </c>
      <c r="H1459" s="3">
        <f>_xlfn.XLOOKUP(sales[[#This Row],[Product]],products[Product],products[Cost per box])*sales[[#This Row],[Boxes]]</f>
        <v>714.68</v>
      </c>
      <c r="I1459" s="4">
        <f>sales[[#This Row],[Revenue]]-sales[[#This Row],[Cost]]</f>
        <v>1574.3200000000002</v>
      </c>
    </row>
    <row r="1460" spans="2:9" x14ac:dyDescent="0.25">
      <c r="B1460" t="s">
        <v>13</v>
      </c>
      <c r="C1460" t="s">
        <v>21</v>
      </c>
      <c r="D1460" t="s">
        <v>50</v>
      </c>
      <c r="E1460" s="1">
        <v>44278</v>
      </c>
      <c r="F1460" s="4">
        <v>1953</v>
      </c>
      <c r="G1460">
        <v>486</v>
      </c>
      <c r="H1460" s="3">
        <f>_xlfn.XLOOKUP(sales[[#This Row],[Product]],products[Product],products[Cost per box])*sales[[#This Row],[Boxes]]</f>
        <v>6031.26</v>
      </c>
      <c r="I1460" s="4">
        <f>sales[[#This Row],[Revenue]]-sales[[#This Row],[Cost]]</f>
        <v>-4078.26</v>
      </c>
    </row>
    <row r="1461" spans="2:9" x14ac:dyDescent="0.25">
      <c r="B1461" t="s">
        <v>8</v>
      </c>
      <c r="C1461" t="s">
        <v>11</v>
      </c>
      <c r="D1461" t="s">
        <v>48</v>
      </c>
      <c r="E1461" s="1">
        <v>44278</v>
      </c>
      <c r="F1461" s="4">
        <v>7518</v>
      </c>
      <c r="G1461">
        <v>130</v>
      </c>
      <c r="H1461" s="3">
        <f>_xlfn.XLOOKUP(sales[[#This Row],[Product]],products[Product],products[Cost per box])*sales[[#This Row],[Boxes]]</f>
        <v>972.40000000000009</v>
      </c>
      <c r="I1461" s="4">
        <f>sales[[#This Row],[Revenue]]-sales[[#This Row],[Cost]]</f>
        <v>6545.6</v>
      </c>
    </row>
    <row r="1462" spans="2:9" x14ac:dyDescent="0.25">
      <c r="B1462" t="s">
        <v>15</v>
      </c>
      <c r="C1462" t="s">
        <v>9</v>
      </c>
      <c r="D1462" t="s">
        <v>35</v>
      </c>
      <c r="E1462" s="1">
        <v>44278</v>
      </c>
      <c r="F1462" s="4">
        <v>3234</v>
      </c>
      <c r="G1462">
        <v>248</v>
      </c>
      <c r="H1462" s="3">
        <f>_xlfn.XLOOKUP(sales[[#This Row],[Product]],products[Product],products[Cost per box])*sales[[#This Row],[Boxes]]</f>
        <v>657.19999999999993</v>
      </c>
      <c r="I1462" s="4">
        <f>sales[[#This Row],[Revenue]]-sales[[#This Row],[Cost]]</f>
        <v>2576.8000000000002</v>
      </c>
    </row>
    <row r="1463" spans="2:9" x14ac:dyDescent="0.25">
      <c r="B1463" t="s">
        <v>34</v>
      </c>
      <c r="C1463" t="s">
        <v>9</v>
      </c>
      <c r="D1463" t="s">
        <v>14</v>
      </c>
      <c r="E1463" s="1">
        <v>44278</v>
      </c>
      <c r="F1463" s="4">
        <v>4123</v>
      </c>
      <c r="G1463">
        <v>356</v>
      </c>
      <c r="H1463" s="3">
        <f>_xlfn.XLOOKUP(sales[[#This Row],[Product]],products[Product],products[Cost per box])*sales[[#This Row],[Boxes]]</f>
        <v>2246.3599999999997</v>
      </c>
      <c r="I1463" s="4">
        <f>sales[[#This Row],[Revenue]]-sales[[#This Row],[Cost]]</f>
        <v>1876.6400000000003</v>
      </c>
    </row>
    <row r="1464" spans="2:9" x14ac:dyDescent="0.25">
      <c r="B1464" t="s">
        <v>25</v>
      </c>
      <c r="C1464" t="s">
        <v>21</v>
      </c>
      <c r="D1464" t="s">
        <v>22</v>
      </c>
      <c r="E1464" s="1">
        <v>44278</v>
      </c>
      <c r="F1464" s="4">
        <v>7665</v>
      </c>
      <c r="G1464">
        <v>133</v>
      </c>
      <c r="H1464" s="3">
        <f>_xlfn.XLOOKUP(sales[[#This Row],[Product]],products[Product],products[Cost per box])*sales[[#This Row],[Boxes]]</f>
        <v>1093.26</v>
      </c>
      <c r="I1464" s="4">
        <f>sales[[#This Row],[Revenue]]-sales[[#This Row],[Cost]]</f>
        <v>6571.74</v>
      </c>
    </row>
    <row r="1465" spans="2:9" x14ac:dyDescent="0.25">
      <c r="B1465" t="s">
        <v>51</v>
      </c>
      <c r="C1465" t="s">
        <v>27</v>
      </c>
      <c r="D1465" t="s">
        <v>50</v>
      </c>
      <c r="E1465" s="1">
        <v>44278</v>
      </c>
      <c r="F1465" s="4">
        <v>3563</v>
      </c>
      <c r="G1465">
        <v>666</v>
      </c>
      <c r="H1465" s="3">
        <f>_xlfn.XLOOKUP(sales[[#This Row],[Product]],products[Product],products[Cost per box])*sales[[#This Row],[Boxes]]</f>
        <v>8265.06</v>
      </c>
      <c r="I1465" s="4">
        <f>sales[[#This Row],[Revenue]]-sales[[#This Row],[Cost]]</f>
        <v>-4702.0599999999995</v>
      </c>
    </row>
    <row r="1466" spans="2:9" x14ac:dyDescent="0.25">
      <c r="B1466" t="s">
        <v>23</v>
      </c>
      <c r="C1466" t="s">
        <v>11</v>
      </c>
      <c r="D1466" t="s">
        <v>12</v>
      </c>
      <c r="E1466" s="1">
        <v>44278</v>
      </c>
      <c r="F1466" s="4">
        <v>644</v>
      </c>
      <c r="G1466">
        <v>51</v>
      </c>
      <c r="H1466" s="3">
        <f>_xlfn.XLOOKUP(sales[[#This Row],[Product]],products[Product],products[Cost per box])*sales[[#This Row],[Boxes]]</f>
        <v>429.93</v>
      </c>
      <c r="I1466" s="4">
        <f>sales[[#This Row],[Revenue]]-sales[[#This Row],[Cost]]</f>
        <v>214.07</v>
      </c>
    </row>
    <row r="1467" spans="2:9" x14ac:dyDescent="0.25">
      <c r="B1467" t="s">
        <v>46</v>
      </c>
      <c r="C1467" t="s">
        <v>27</v>
      </c>
      <c r="D1467" t="s">
        <v>22</v>
      </c>
      <c r="E1467" s="1">
        <v>44278</v>
      </c>
      <c r="F1467" s="4">
        <v>875</v>
      </c>
      <c r="G1467">
        <v>1120</v>
      </c>
      <c r="H1467" s="3">
        <f>_xlfn.XLOOKUP(sales[[#This Row],[Product]],products[Product],products[Cost per box])*sales[[#This Row],[Boxes]]</f>
        <v>9206.4000000000015</v>
      </c>
      <c r="I1467" s="4">
        <f>sales[[#This Row],[Revenue]]-sales[[#This Row],[Cost]]</f>
        <v>-8331.4000000000015</v>
      </c>
    </row>
    <row r="1468" spans="2:9" x14ac:dyDescent="0.25">
      <c r="B1468" t="s">
        <v>37</v>
      </c>
      <c r="C1468" t="s">
        <v>21</v>
      </c>
      <c r="D1468" t="s">
        <v>26</v>
      </c>
      <c r="E1468" s="1">
        <v>44278</v>
      </c>
      <c r="F1468" s="4">
        <v>245</v>
      </c>
      <c r="G1468">
        <v>34</v>
      </c>
      <c r="H1468" s="3">
        <f>_xlfn.XLOOKUP(sales[[#This Row],[Product]],products[Product],products[Cost per box])*sales[[#This Row],[Boxes]]</f>
        <v>218.62</v>
      </c>
      <c r="I1468" s="4">
        <f>sales[[#This Row],[Revenue]]-sales[[#This Row],[Cost]]</f>
        <v>26.379999999999995</v>
      </c>
    </row>
    <row r="1469" spans="2:9" x14ac:dyDescent="0.25">
      <c r="B1469" t="s">
        <v>29</v>
      </c>
      <c r="C1469" t="s">
        <v>6</v>
      </c>
      <c r="D1469" t="s">
        <v>14</v>
      </c>
      <c r="E1469" s="1">
        <v>44278</v>
      </c>
      <c r="F1469" s="4">
        <v>1295</v>
      </c>
      <c r="G1469">
        <v>55</v>
      </c>
      <c r="H1469" s="3">
        <f>_xlfn.XLOOKUP(sales[[#This Row],[Product]],products[Product],products[Cost per box])*sales[[#This Row],[Boxes]]</f>
        <v>347.04999999999995</v>
      </c>
      <c r="I1469" s="4">
        <f>sales[[#This Row],[Revenue]]-sales[[#This Row],[Cost]]</f>
        <v>947.95</v>
      </c>
    </row>
    <row r="1470" spans="2:9" x14ac:dyDescent="0.25">
      <c r="B1470" t="s">
        <v>20</v>
      </c>
      <c r="C1470" t="s">
        <v>9</v>
      </c>
      <c r="D1470" t="s">
        <v>7</v>
      </c>
      <c r="E1470" s="1">
        <v>44278</v>
      </c>
      <c r="F1470" s="4">
        <v>1904</v>
      </c>
      <c r="G1470">
        <v>527</v>
      </c>
      <c r="H1470" s="3">
        <f>_xlfn.XLOOKUP(sales[[#This Row],[Product]],products[Product],products[Cost per box])*sales[[#This Row],[Boxes]]</f>
        <v>2714.05</v>
      </c>
      <c r="I1470" s="4">
        <f>sales[[#This Row],[Revenue]]-sales[[#This Row],[Cost]]</f>
        <v>-810.05000000000018</v>
      </c>
    </row>
    <row r="1471" spans="2:9" x14ac:dyDescent="0.25">
      <c r="B1471" t="s">
        <v>10</v>
      </c>
      <c r="C1471" t="s">
        <v>11</v>
      </c>
      <c r="D1471" t="s">
        <v>31</v>
      </c>
      <c r="E1471" s="1">
        <v>44278</v>
      </c>
      <c r="F1471" s="4">
        <v>12642</v>
      </c>
      <c r="G1471">
        <v>216</v>
      </c>
      <c r="H1471" s="3">
        <f>_xlfn.XLOOKUP(sales[[#This Row],[Product]],products[Product],products[Cost per box])*sales[[#This Row],[Boxes]]</f>
        <v>1235.52</v>
      </c>
      <c r="I1471" s="4">
        <f>sales[[#This Row],[Revenue]]-sales[[#This Row],[Cost]]</f>
        <v>11406.48</v>
      </c>
    </row>
    <row r="1472" spans="2:9" x14ac:dyDescent="0.25">
      <c r="B1472" t="s">
        <v>13</v>
      </c>
      <c r="C1472" t="s">
        <v>9</v>
      </c>
      <c r="D1472" t="s">
        <v>47</v>
      </c>
      <c r="E1472" s="1">
        <v>44278</v>
      </c>
      <c r="F1472" s="4">
        <v>6804</v>
      </c>
      <c r="G1472">
        <v>345</v>
      </c>
      <c r="H1472" s="3">
        <f>_xlfn.XLOOKUP(sales[[#This Row],[Product]],products[Product],products[Cost per box])*sales[[#This Row],[Boxes]]</f>
        <v>1814.6999999999998</v>
      </c>
      <c r="I1472" s="4">
        <f>sales[[#This Row],[Revenue]]-sales[[#This Row],[Cost]]</f>
        <v>4989.3</v>
      </c>
    </row>
    <row r="1473" spans="2:9" x14ac:dyDescent="0.25">
      <c r="B1473" t="s">
        <v>8</v>
      </c>
      <c r="C1473" t="s">
        <v>6</v>
      </c>
      <c r="D1473" t="s">
        <v>50</v>
      </c>
      <c r="E1473" s="1">
        <v>44278</v>
      </c>
      <c r="F1473" s="4">
        <v>826</v>
      </c>
      <c r="G1473">
        <v>40</v>
      </c>
      <c r="H1473" s="3">
        <f>_xlfn.XLOOKUP(sales[[#This Row],[Product]],products[Product],products[Cost per box])*sales[[#This Row],[Boxes]]</f>
        <v>496.4</v>
      </c>
      <c r="I1473" s="4">
        <f>sales[[#This Row],[Revenue]]-sales[[#This Row],[Cost]]</f>
        <v>329.6</v>
      </c>
    </row>
    <row r="1474" spans="2:9" x14ac:dyDescent="0.25">
      <c r="B1474" t="s">
        <v>15</v>
      </c>
      <c r="C1474" t="s">
        <v>6</v>
      </c>
      <c r="D1474" t="s">
        <v>47</v>
      </c>
      <c r="E1474" s="1">
        <v>44278</v>
      </c>
      <c r="F1474" s="4">
        <v>406</v>
      </c>
      <c r="G1474">
        <v>17</v>
      </c>
      <c r="H1474" s="3">
        <f>_xlfn.XLOOKUP(sales[[#This Row],[Product]],products[Product],products[Cost per box])*sales[[#This Row],[Boxes]]</f>
        <v>89.42</v>
      </c>
      <c r="I1474" s="4">
        <f>sales[[#This Row],[Revenue]]-sales[[#This Row],[Cost]]</f>
        <v>316.58</v>
      </c>
    </row>
    <row r="1475" spans="2:9" x14ac:dyDescent="0.25">
      <c r="B1475" t="s">
        <v>25</v>
      </c>
      <c r="C1475" t="s">
        <v>11</v>
      </c>
      <c r="D1475" t="s">
        <v>48</v>
      </c>
      <c r="E1475" s="1">
        <v>44278</v>
      </c>
      <c r="F1475" s="4">
        <v>2436</v>
      </c>
      <c r="G1475">
        <v>91</v>
      </c>
      <c r="H1475" s="3">
        <f>_xlfn.XLOOKUP(sales[[#This Row],[Product]],products[Product],products[Cost per box])*sales[[#This Row],[Boxes]]</f>
        <v>680.68000000000006</v>
      </c>
      <c r="I1475" s="4">
        <f>sales[[#This Row],[Revenue]]-sales[[#This Row],[Cost]]</f>
        <v>1755.32</v>
      </c>
    </row>
    <row r="1476" spans="2:9" x14ac:dyDescent="0.25">
      <c r="B1476" t="s">
        <v>34</v>
      </c>
      <c r="C1476" t="s">
        <v>16</v>
      </c>
      <c r="D1476" t="s">
        <v>45</v>
      </c>
      <c r="E1476" s="1">
        <v>44278</v>
      </c>
      <c r="F1476" s="4">
        <v>7994</v>
      </c>
      <c r="G1476">
        <v>421</v>
      </c>
      <c r="H1476" s="3">
        <f>_xlfn.XLOOKUP(sales[[#This Row],[Product]],products[Product],products[Cost per box])*sales[[#This Row],[Boxes]]</f>
        <v>3254.3300000000004</v>
      </c>
      <c r="I1476" s="4">
        <f>sales[[#This Row],[Revenue]]-sales[[#This Row],[Cost]]</f>
        <v>4739.67</v>
      </c>
    </row>
    <row r="1477" spans="2:9" x14ac:dyDescent="0.25">
      <c r="B1477" t="s">
        <v>29</v>
      </c>
      <c r="C1477" t="s">
        <v>21</v>
      </c>
      <c r="D1477" t="s">
        <v>44</v>
      </c>
      <c r="E1477" s="1">
        <v>44278</v>
      </c>
      <c r="F1477" s="4">
        <v>5033</v>
      </c>
      <c r="G1477">
        <v>153</v>
      </c>
      <c r="H1477" s="3">
        <f>_xlfn.XLOOKUP(sales[[#This Row],[Product]],products[Product],products[Cost per box])*sales[[#This Row],[Boxes]]</f>
        <v>1464.21</v>
      </c>
      <c r="I1477" s="4">
        <f>sales[[#This Row],[Revenue]]-sales[[#This Row],[Cost]]</f>
        <v>3568.79</v>
      </c>
    </row>
    <row r="1478" spans="2:9" x14ac:dyDescent="0.25">
      <c r="B1478" t="s">
        <v>18</v>
      </c>
      <c r="C1478" t="s">
        <v>16</v>
      </c>
      <c r="D1478" t="s">
        <v>12</v>
      </c>
      <c r="E1478" s="1">
        <v>44278</v>
      </c>
      <c r="F1478" s="4">
        <v>16660</v>
      </c>
      <c r="G1478">
        <v>770</v>
      </c>
      <c r="H1478" s="3">
        <f>_xlfn.XLOOKUP(sales[[#This Row],[Product]],products[Product],products[Cost per box])*sales[[#This Row],[Boxes]]</f>
        <v>6491.0999999999995</v>
      </c>
      <c r="I1478" s="4">
        <f>sales[[#This Row],[Revenue]]-sales[[#This Row],[Cost]]</f>
        <v>10168.900000000001</v>
      </c>
    </row>
    <row r="1479" spans="2:9" x14ac:dyDescent="0.25">
      <c r="B1479" t="s">
        <v>37</v>
      </c>
      <c r="C1479" t="s">
        <v>16</v>
      </c>
      <c r="D1479" t="s">
        <v>44</v>
      </c>
      <c r="E1479" s="1">
        <v>44278</v>
      </c>
      <c r="F1479" s="4">
        <v>16394</v>
      </c>
      <c r="G1479">
        <v>566</v>
      </c>
      <c r="H1479" s="3">
        <f>_xlfn.XLOOKUP(sales[[#This Row],[Product]],products[Product],products[Cost per box])*sales[[#This Row],[Boxes]]</f>
        <v>5416.62</v>
      </c>
      <c r="I1479" s="4">
        <f>sales[[#This Row],[Revenue]]-sales[[#This Row],[Cost]]</f>
        <v>10977.380000000001</v>
      </c>
    </row>
    <row r="1480" spans="2:9" x14ac:dyDescent="0.25">
      <c r="B1480" t="s">
        <v>55</v>
      </c>
      <c r="C1480" t="s">
        <v>6</v>
      </c>
      <c r="D1480" t="s">
        <v>12</v>
      </c>
      <c r="E1480" s="1">
        <v>44278</v>
      </c>
      <c r="F1480" s="4">
        <v>168</v>
      </c>
      <c r="G1480">
        <v>7</v>
      </c>
      <c r="H1480" s="3">
        <f>_xlfn.XLOOKUP(sales[[#This Row],[Product]],products[Product],products[Cost per box])*sales[[#This Row],[Boxes]]</f>
        <v>59.01</v>
      </c>
      <c r="I1480" s="4">
        <f>sales[[#This Row],[Revenue]]-sales[[#This Row],[Cost]]</f>
        <v>108.99000000000001</v>
      </c>
    </row>
    <row r="1481" spans="2:9" x14ac:dyDescent="0.25">
      <c r="B1481" t="s">
        <v>41</v>
      </c>
      <c r="C1481" t="s">
        <v>9</v>
      </c>
      <c r="D1481" t="s">
        <v>17</v>
      </c>
      <c r="E1481" s="1">
        <v>44278</v>
      </c>
      <c r="F1481" s="4">
        <v>15225</v>
      </c>
      <c r="G1481">
        <v>770</v>
      </c>
      <c r="H1481" s="3">
        <f>_xlfn.XLOOKUP(sales[[#This Row],[Product]],products[Product],products[Cost per box])*sales[[#This Row],[Boxes]]</f>
        <v>5236</v>
      </c>
      <c r="I1481" s="4">
        <f>sales[[#This Row],[Revenue]]-sales[[#This Row],[Cost]]</f>
        <v>9989</v>
      </c>
    </row>
    <row r="1482" spans="2:9" x14ac:dyDescent="0.25">
      <c r="B1482" t="s">
        <v>34</v>
      </c>
      <c r="C1482" t="s">
        <v>27</v>
      </c>
      <c r="D1482" t="s">
        <v>36</v>
      </c>
      <c r="E1482" s="1">
        <v>44278</v>
      </c>
      <c r="F1482" s="4">
        <v>3661</v>
      </c>
      <c r="G1482">
        <v>147</v>
      </c>
      <c r="H1482" s="3">
        <f>_xlfn.XLOOKUP(sales[[#This Row],[Product]],products[Product],products[Cost per box])*sales[[#This Row],[Boxes]]</f>
        <v>740.88</v>
      </c>
      <c r="I1482" s="4">
        <f>sales[[#This Row],[Revenue]]-sales[[#This Row],[Cost]]</f>
        <v>2920.12</v>
      </c>
    </row>
    <row r="1483" spans="2:9" x14ac:dyDescent="0.25">
      <c r="B1483" t="s">
        <v>10</v>
      </c>
      <c r="C1483" t="s">
        <v>9</v>
      </c>
      <c r="D1483" t="s">
        <v>44</v>
      </c>
      <c r="E1483" s="1">
        <v>44279</v>
      </c>
      <c r="F1483" s="4">
        <v>3171</v>
      </c>
      <c r="G1483">
        <v>910</v>
      </c>
      <c r="H1483" s="3">
        <f>_xlfn.XLOOKUP(sales[[#This Row],[Product]],products[Product],products[Cost per box])*sales[[#This Row],[Boxes]]</f>
        <v>8708.7000000000007</v>
      </c>
      <c r="I1483" s="4">
        <f>sales[[#This Row],[Revenue]]-sales[[#This Row],[Cost]]</f>
        <v>-5537.7000000000007</v>
      </c>
    </row>
    <row r="1484" spans="2:9" x14ac:dyDescent="0.25">
      <c r="B1484" t="s">
        <v>18</v>
      </c>
      <c r="C1484" t="s">
        <v>9</v>
      </c>
      <c r="D1484" t="s">
        <v>42</v>
      </c>
      <c r="E1484" s="1">
        <v>44279</v>
      </c>
      <c r="F1484" s="4">
        <v>2198</v>
      </c>
      <c r="G1484">
        <v>83</v>
      </c>
      <c r="H1484" s="3">
        <f>_xlfn.XLOOKUP(sales[[#This Row],[Product]],products[Product],products[Cost per box])*sales[[#This Row],[Boxes]]</f>
        <v>393.42</v>
      </c>
      <c r="I1484" s="4">
        <f>sales[[#This Row],[Revenue]]-sales[[#This Row],[Cost]]</f>
        <v>1804.58</v>
      </c>
    </row>
    <row r="1485" spans="2:9" x14ac:dyDescent="0.25">
      <c r="B1485" t="s">
        <v>37</v>
      </c>
      <c r="C1485" t="s">
        <v>27</v>
      </c>
      <c r="D1485" t="s">
        <v>52</v>
      </c>
      <c r="E1485" s="1">
        <v>44279</v>
      </c>
      <c r="F1485" s="4">
        <v>7245</v>
      </c>
      <c r="G1485">
        <v>185</v>
      </c>
      <c r="H1485" s="3">
        <f>_xlfn.XLOOKUP(sales[[#This Row],[Product]],products[Product],products[Cost per box])*sales[[#This Row],[Boxes]]</f>
        <v>614.19999999999993</v>
      </c>
      <c r="I1485" s="4">
        <f>sales[[#This Row],[Revenue]]-sales[[#This Row],[Cost]]</f>
        <v>6630.8</v>
      </c>
    </row>
    <row r="1486" spans="2:9" x14ac:dyDescent="0.25">
      <c r="B1486" t="s">
        <v>18</v>
      </c>
      <c r="C1486" t="s">
        <v>16</v>
      </c>
      <c r="D1486" t="s">
        <v>26</v>
      </c>
      <c r="E1486" s="1">
        <v>44279</v>
      </c>
      <c r="F1486" s="4">
        <v>4235</v>
      </c>
      <c r="G1486">
        <v>604</v>
      </c>
      <c r="H1486" s="3">
        <f>_xlfn.XLOOKUP(sales[[#This Row],[Product]],products[Product],products[Cost per box])*sales[[#This Row],[Boxes]]</f>
        <v>3883.72</v>
      </c>
      <c r="I1486" s="4">
        <f>sales[[#This Row],[Revenue]]-sales[[#This Row],[Cost]]</f>
        <v>351.2800000000002</v>
      </c>
    </row>
    <row r="1487" spans="2:9" x14ac:dyDescent="0.25">
      <c r="B1487" t="s">
        <v>10</v>
      </c>
      <c r="C1487" t="s">
        <v>16</v>
      </c>
      <c r="D1487" t="s">
        <v>47</v>
      </c>
      <c r="E1487" s="1">
        <v>44279</v>
      </c>
      <c r="F1487" s="4">
        <v>595</v>
      </c>
      <c r="G1487">
        <v>452</v>
      </c>
      <c r="H1487" s="3">
        <f>_xlfn.XLOOKUP(sales[[#This Row],[Product]],products[Product],products[Cost per box])*sales[[#This Row],[Boxes]]</f>
        <v>2377.52</v>
      </c>
      <c r="I1487" s="4">
        <f>sales[[#This Row],[Revenue]]-sales[[#This Row],[Cost]]</f>
        <v>-1782.52</v>
      </c>
    </row>
    <row r="1488" spans="2:9" x14ac:dyDescent="0.25">
      <c r="B1488" t="s">
        <v>10</v>
      </c>
      <c r="C1488" t="s">
        <v>27</v>
      </c>
      <c r="D1488" t="s">
        <v>12</v>
      </c>
      <c r="E1488" s="1">
        <v>44279</v>
      </c>
      <c r="F1488" s="4">
        <v>2954</v>
      </c>
      <c r="G1488">
        <v>269</v>
      </c>
      <c r="H1488" s="3">
        <f>_xlfn.XLOOKUP(sales[[#This Row],[Product]],products[Product],products[Cost per box])*sales[[#This Row],[Boxes]]</f>
        <v>2267.67</v>
      </c>
      <c r="I1488" s="4">
        <f>sales[[#This Row],[Revenue]]-sales[[#This Row],[Cost]]</f>
        <v>686.32999999999993</v>
      </c>
    </row>
    <row r="1489" spans="2:9" x14ac:dyDescent="0.25">
      <c r="B1489" t="s">
        <v>49</v>
      </c>
      <c r="C1489" t="s">
        <v>27</v>
      </c>
      <c r="D1489" t="s">
        <v>7</v>
      </c>
      <c r="E1489" s="1">
        <v>44279</v>
      </c>
      <c r="F1489" s="4">
        <v>10262</v>
      </c>
      <c r="G1489">
        <v>294</v>
      </c>
      <c r="H1489" s="3">
        <f>_xlfn.XLOOKUP(sales[[#This Row],[Product]],products[Product],products[Cost per box])*sales[[#This Row],[Boxes]]</f>
        <v>1514.1000000000001</v>
      </c>
      <c r="I1489" s="4">
        <f>sales[[#This Row],[Revenue]]-sales[[#This Row],[Cost]]</f>
        <v>8747.9</v>
      </c>
    </row>
    <row r="1490" spans="2:9" x14ac:dyDescent="0.25">
      <c r="B1490" t="s">
        <v>18</v>
      </c>
      <c r="C1490" t="s">
        <v>6</v>
      </c>
      <c r="D1490" t="s">
        <v>7</v>
      </c>
      <c r="E1490" s="1">
        <v>44279</v>
      </c>
      <c r="F1490" s="4">
        <v>6482</v>
      </c>
      <c r="G1490">
        <v>353</v>
      </c>
      <c r="H1490" s="3">
        <f>_xlfn.XLOOKUP(sales[[#This Row],[Product]],products[Product],products[Cost per box])*sales[[#This Row],[Boxes]]</f>
        <v>1817.95</v>
      </c>
      <c r="I1490" s="4">
        <f>sales[[#This Row],[Revenue]]-sales[[#This Row],[Cost]]</f>
        <v>4664.05</v>
      </c>
    </row>
    <row r="1491" spans="2:9" x14ac:dyDescent="0.25">
      <c r="B1491" t="s">
        <v>5</v>
      </c>
      <c r="C1491" t="s">
        <v>9</v>
      </c>
      <c r="D1491" t="s">
        <v>48</v>
      </c>
      <c r="E1491" s="1">
        <v>44279</v>
      </c>
      <c r="F1491" s="4">
        <v>1953</v>
      </c>
      <c r="G1491">
        <v>287</v>
      </c>
      <c r="H1491" s="3">
        <f>_xlfn.XLOOKUP(sales[[#This Row],[Product]],products[Product],products[Cost per box])*sales[[#This Row],[Boxes]]</f>
        <v>2146.7600000000002</v>
      </c>
      <c r="I1491" s="4">
        <f>sales[[#This Row],[Revenue]]-sales[[#This Row],[Cost]]</f>
        <v>-193.76000000000022</v>
      </c>
    </row>
    <row r="1492" spans="2:9" x14ac:dyDescent="0.25">
      <c r="B1492" t="s">
        <v>5</v>
      </c>
      <c r="C1492" t="s">
        <v>6</v>
      </c>
      <c r="D1492" t="s">
        <v>38</v>
      </c>
      <c r="E1492" s="1">
        <v>44279</v>
      </c>
      <c r="F1492" s="4">
        <v>3073</v>
      </c>
      <c r="G1492">
        <v>49</v>
      </c>
      <c r="H1492" s="3">
        <f>_xlfn.XLOOKUP(sales[[#This Row],[Product]],products[Product],products[Cost per box])*sales[[#This Row],[Boxes]]</f>
        <v>487.06</v>
      </c>
      <c r="I1492" s="4">
        <f>sales[[#This Row],[Revenue]]-sales[[#This Row],[Cost]]</f>
        <v>2585.94</v>
      </c>
    </row>
    <row r="1493" spans="2:9" x14ac:dyDescent="0.25">
      <c r="B1493" t="s">
        <v>37</v>
      </c>
      <c r="C1493" t="s">
        <v>11</v>
      </c>
      <c r="D1493" t="s">
        <v>31</v>
      </c>
      <c r="E1493" s="1">
        <v>44279</v>
      </c>
      <c r="F1493" s="4">
        <v>2436</v>
      </c>
      <c r="G1493">
        <v>385</v>
      </c>
      <c r="H1493" s="3">
        <f>_xlfn.XLOOKUP(sales[[#This Row],[Product]],products[Product],products[Cost per box])*sales[[#This Row],[Boxes]]</f>
        <v>2202.1999999999998</v>
      </c>
      <c r="I1493" s="4">
        <f>sales[[#This Row],[Revenue]]-sales[[#This Row],[Cost]]</f>
        <v>233.80000000000018</v>
      </c>
    </row>
    <row r="1494" spans="2:9" x14ac:dyDescent="0.25">
      <c r="B1494" t="s">
        <v>25</v>
      </c>
      <c r="C1494" t="s">
        <v>11</v>
      </c>
      <c r="D1494" t="s">
        <v>28</v>
      </c>
      <c r="E1494" s="1">
        <v>44279</v>
      </c>
      <c r="F1494" s="4">
        <v>686</v>
      </c>
      <c r="G1494">
        <v>306</v>
      </c>
      <c r="H1494" s="3">
        <f>_xlfn.XLOOKUP(sales[[#This Row],[Product]],products[Product],products[Cost per box])*sales[[#This Row],[Boxes]]</f>
        <v>844.56</v>
      </c>
      <c r="I1494" s="4">
        <f>sales[[#This Row],[Revenue]]-sales[[#This Row],[Cost]]</f>
        <v>-158.55999999999995</v>
      </c>
    </row>
    <row r="1495" spans="2:9" x14ac:dyDescent="0.25">
      <c r="B1495" t="s">
        <v>8</v>
      </c>
      <c r="C1495" t="s">
        <v>21</v>
      </c>
      <c r="D1495" t="s">
        <v>7</v>
      </c>
      <c r="E1495" s="1">
        <v>44279</v>
      </c>
      <c r="F1495" s="4">
        <v>4235</v>
      </c>
      <c r="G1495">
        <v>46</v>
      </c>
      <c r="H1495" s="3">
        <f>_xlfn.XLOOKUP(sales[[#This Row],[Product]],products[Product],products[Cost per box])*sales[[#This Row],[Boxes]]</f>
        <v>236.9</v>
      </c>
      <c r="I1495" s="4">
        <f>sales[[#This Row],[Revenue]]-sales[[#This Row],[Cost]]</f>
        <v>3998.1</v>
      </c>
    </row>
    <row r="1496" spans="2:9" x14ac:dyDescent="0.25">
      <c r="B1496" t="s">
        <v>40</v>
      </c>
      <c r="C1496" t="s">
        <v>11</v>
      </c>
      <c r="D1496" t="s">
        <v>17</v>
      </c>
      <c r="E1496" s="1">
        <v>44279</v>
      </c>
      <c r="F1496" s="4">
        <v>2891</v>
      </c>
      <c r="G1496">
        <v>467</v>
      </c>
      <c r="H1496" s="3">
        <f>_xlfn.XLOOKUP(sales[[#This Row],[Product]],products[Product],products[Cost per box])*sales[[#This Row],[Boxes]]</f>
        <v>3175.6</v>
      </c>
      <c r="I1496" s="4">
        <f>sales[[#This Row],[Revenue]]-sales[[#This Row],[Cost]]</f>
        <v>-284.59999999999991</v>
      </c>
    </row>
    <row r="1497" spans="2:9" x14ac:dyDescent="0.25">
      <c r="B1497" t="s">
        <v>23</v>
      </c>
      <c r="C1497" t="s">
        <v>27</v>
      </c>
      <c r="D1497" t="s">
        <v>14</v>
      </c>
      <c r="E1497" s="1">
        <v>44279</v>
      </c>
      <c r="F1497" s="4">
        <v>4823</v>
      </c>
      <c r="G1497">
        <v>559</v>
      </c>
      <c r="H1497" s="3">
        <f>_xlfn.XLOOKUP(sales[[#This Row],[Product]],products[Product],products[Cost per box])*sales[[#This Row],[Boxes]]</f>
        <v>3527.29</v>
      </c>
      <c r="I1497" s="4">
        <f>sales[[#This Row],[Revenue]]-sales[[#This Row],[Cost]]</f>
        <v>1295.71</v>
      </c>
    </row>
    <row r="1498" spans="2:9" x14ac:dyDescent="0.25">
      <c r="B1498" t="s">
        <v>29</v>
      </c>
      <c r="C1498" t="s">
        <v>27</v>
      </c>
      <c r="D1498" t="s">
        <v>14</v>
      </c>
      <c r="E1498" s="1">
        <v>44279</v>
      </c>
      <c r="F1498" s="4">
        <v>12054</v>
      </c>
      <c r="G1498">
        <v>217</v>
      </c>
      <c r="H1498" s="3">
        <f>_xlfn.XLOOKUP(sales[[#This Row],[Product]],products[Product],products[Cost per box])*sales[[#This Row],[Boxes]]</f>
        <v>1369.27</v>
      </c>
      <c r="I1498" s="4">
        <f>sales[[#This Row],[Revenue]]-sales[[#This Row],[Cost]]</f>
        <v>10684.73</v>
      </c>
    </row>
    <row r="1499" spans="2:9" x14ac:dyDescent="0.25">
      <c r="B1499" t="s">
        <v>41</v>
      </c>
      <c r="C1499" t="s">
        <v>16</v>
      </c>
      <c r="D1499" t="s">
        <v>38</v>
      </c>
      <c r="E1499" s="1">
        <v>44279</v>
      </c>
      <c r="F1499" s="4">
        <v>1981</v>
      </c>
      <c r="G1499">
        <v>154</v>
      </c>
      <c r="H1499" s="3">
        <f>_xlfn.XLOOKUP(sales[[#This Row],[Product]],products[Product],products[Cost per box])*sales[[#This Row],[Boxes]]</f>
        <v>1530.76</v>
      </c>
      <c r="I1499" s="4">
        <f>sales[[#This Row],[Revenue]]-sales[[#This Row],[Cost]]</f>
        <v>450.24</v>
      </c>
    </row>
    <row r="1500" spans="2:9" x14ac:dyDescent="0.25">
      <c r="B1500" t="s">
        <v>34</v>
      </c>
      <c r="C1500" t="s">
        <v>9</v>
      </c>
      <c r="D1500" t="s">
        <v>42</v>
      </c>
      <c r="E1500" s="1">
        <v>44279</v>
      </c>
      <c r="F1500" s="4">
        <v>8862</v>
      </c>
      <c r="G1500">
        <v>187</v>
      </c>
      <c r="H1500" s="3">
        <f>_xlfn.XLOOKUP(sales[[#This Row],[Product]],products[Product],products[Cost per box])*sales[[#This Row],[Boxes]]</f>
        <v>886.38</v>
      </c>
      <c r="I1500" s="4">
        <f>sales[[#This Row],[Revenue]]-sales[[#This Row],[Cost]]</f>
        <v>7975.62</v>
      </c>
    </row>
    <row r="1501" spans="2:9" x14ac:dyDescent="0.25">
      <c r="B1501" t="s">
        <v>20</v>
      </c>
      <c r="C1501" t="s">
        <v>9</v>
      </c>
      <c r="D1501" t="s">
        <v>48</v>
      </c>
      <c r="E1501" s="1">
        <v>44279</v>
      </c>
      <c r="F1501" s="4">
        <v>3416</v>
      </c>
      <c r="G1501">
        <v>428</v>
      </c>
      <c r="H1501" s="3">
        <f>_xlfn.XLOOKUP(sales[[#This Row],[Product]],products[Product],products[Cost per box])*sales[[#This Row],[Boxes]]</f>
        <v>3201.44</v>
      </c>
      <c r="I1501" s="4">
        <f>sales[[#This Row],[Revenue]]-sales[[#This Row],[Cost]]</f>
        <v>214.55999999999995</v>
      </c>
    </row>
    <row r="1502" spans="2:9" x14ac:dyDescent="0.25">
      <c r="B1502" t="s">
        <v>25</v>
      </c>
      <c r="C1502" t="s">
        <v>11</v>
      </c>
      <c r="D1502" t="s">
        <v>48</v>
      </c>
      <c r="E1502" s="1">
        <v>44279</v>
      </c>
      <c r="F1502" s="4">
        <v>2149</v>
      </c>
      <c r="G1502">
        <v>229</v>
      </c>
      <c r="H1502" s="3">
        <f>_xlfn.XLOOKUP(sales[[#This Row],[Product]],products[Product],products[Cost per box])*sales[[#This Row],[Boxes]]</f>
        <v>1712.92</v>
      </c>
      <c r="I1502" s="4">
        <f>sales[[#This Row],[Revenue]]-sales[[#This Row],[Cost]]</f>
        <v>436.07999999999993</v>
      </c>
    </row>
    <row r="1503" spans="2:9" x14ac:dyDescent="0.25">
      <c r="B1503" t="s">
        <v>33</v>
      </c>
      <c r="C1503" t="s">
        <v>21</v>
      </c>
      <c r="D1503" t="s">
        <v>42</v>
      </c>
      <c r="E1503" s="1">
        <v>44279</v>
      </c>
      <c r="F1503" s="4">
        <v>2443</v>
      </c>
      <c r="G1503">
        <v>154</v>
      </c>
      <c r="H1503" s="3">
        <f>_xlfn.XLOOKUP(sales[[#This Row],[Product]],products[Product],products[Cost per box])*sales[[#This Row],[Boxes]]</f>
        <v>729.96</v>
      </c>
      <c r="I1503" s="4">
        <f>sales[[#This Row],[Revenue]]-sales[[#This Row],[Cost]]</f>
        <v>1713.04</v>
      </c>
    </row>
    <row r="1504" spans="2:9" x14ac:dyDescent="0.25">
      <c r="B1504" t="s">
        <v>56</v>
      </c>
      <c r="C1504" t="s">
        <v>16</v>
      </c>
      <c r="D1504" t="s">
        <v>35</v>
      </c>
      <c r="E1504" s="1">
        <v>44279</v>
      </c>
      <c r="F1504" s="4">
        <v>1638</v>
      </c>
      <c r="G1504">
        <v>273</v>
      </c>
      <c r="H1504" s="3">
        <f>_xlfn.XLOOKUP(sales[[#This Row],[Product]],products[Product],products[Cost per box])*sales[[#This Row],[Boxes]]</f>
        <v>723.44999999999993</v>
      </c>
      <c r="I1504" s="4">
        <f>sales[[#This Row],[Revenue]]-sales[[#This Row],[Cost]]</f>
        <v>914.55000000000007</v>
      </c>
    </row>
    <row r="1505" spans="2:9" x14ac:dyDescent="0.25">
      <c r="B1505" t="s">
        <v>53</v>
      </c>
      <c r="C1505" t="s">
        <v>9</v>
      </c>
      <c r="D1505" t="s">
        <v>26</v>
      </c>
      <c r="E1505" s="1">
        <v>44279</v>
      </c>
      <c r="F1505" s="4">
        <v>5607</v>
      </c>
      <c r="G1505">
        <v>1120</v>
      </c>
      <c r="H1505" s="3">
        <f>_xlfn.XLOOKUP(sales[[#This Row],[Product]],products[Product],products[Cost per box])*sales[[#This Row],[Boxes]]</f>
        <v>7201.5999999999995</v>
      </c>
      <c r="I1505" s="4">
        <f>sales[[#This Row],[Revenue]]-sales[[#This Row],[Cost]]</f>
        <v>-1594.5999999999995</v>
      </c>
    </row>
    <row r="1506" spans="2:9" x14ac:dyDescent="0.25">
      <c r="B1506" t="s">
        <v>25</v>
      </c>
      <c r="C1506" t="s">
        <v>11</v>
      </c>
      <c r="D1506" t="s">
        <v>44</v>
      </c>
      <c r="E1506" s="1">
        <v>44279</v>
      </c>
      <c r="F1506" s="4">
        <v>6160</v>
      </c>
      <c r="G1506">
        <v>220</v>
      </c>
      <c r="H1506" s="3">
        <f>_xlfn.XLOOKUP(sales[[#This Row],[Product]],products[Product],products[Cost per box])*sales[[#This Row],[Boxes]]</f>
        <v>2105.4</v>
      </c>
      <c r="I1506" s="4">
        <f>sales[[#This Row],[Revenue]]-sales[[#This Row],[Cost]]</f>
        <v>4054.6</v>
      </c>
    </row>
    <row r="1507" spans="2:9" x14ac:dyDescent="0.25">
      <c r="B1507" t="s">
        <v>20</v>
      </c>
      <c r="C1507" t="s">
        <v>21</v>
      </c>
      <c r="D1507" t="s">
        <v>42</v>
      </c>
      <c r="E1507" s="1">
        <v>44279</v>
      </c>
      <c r="F1507" s="4">
        <v>7945</v>
      </c>
      <c r="G1507">
        <v>663</v>
      </c>
      <c r="H1507" s="3">
        <f>_xlfn.XLOOKUP(sales[[#This Row],[Product]],products[Product],products[Cost per box])*sales[[#This Row],[Boxes]]</f>
        <v>3142.6200000000003</v>
      </c>
      <c r="I1507" s="4">
        <f>sales[[#This Row],[Revenue]]-sales[[#This Row],[Cost]]</f>
        <v>4802.3799999999992</v>
      </c>
    </row>
    <row r="1508" spans="2:9" x14ac:dyDescent="0.25">
      <c r="B1508" t="s">
        <v>29</v>
      </c>
      <c r="C1508" t="s">
        <v>9</v>
      </c>
      <c r="D1508" t="s">
        <v>14</v>
      </c>
      <c r="E1508" s="1">
        <v>44279</v>
      </c>
      <c r="F1508" s="4">
        <v>1197</v>
      </c>
      <c r="G1508">
        <v>43</v>
      </c>
      <c r="H1508" s="3">
        <f>_xlfn.XLOOKUP(sales[[#This Row],[Product]],products[Product],products[Cost per box])*sales[[#This Row],[Boxes]]</f>
        <v>271.33</v>
      </c>
      <c r="I1508" s="4">
        <f>sales[[#This Row],[Revenue]]-sales[[#This Row],[Cost]]</f>
        <v>925.67000000000007</v>
      </c>
    </row>
    <row r="1509" spans="2:9" x14ac:dyDescent="0.25">
      <c r="B1509" t="s">
        <v>53</v>
      </c>
      <c r="C1509" t="s">
        <v>21</v>
      </c>
      <c r="D1509" t="s">
        <v>38</v>
      </c>
      <c r="E1509" s="1">
        <v>44279</v>
      </c>
      <c r="F1509" s="4">
        <v>756</v>
      </c>
      <c r="G1509">
        <v>24</v>
      </c>
      <c r="H1509" s="3">
        <f>_xlfn.XLOOKUP(sales[[#This Row],[Product]],products[Product],products[Cost per box])*sales[[#This Row],[Boxes]]</f>
        <v>238.56</v>
      </c>
      <c r="I1509" s="4">
        <f>sales[[#This Row],[Revenue]]-sales[[#This Row],[Cost]]</f>
        <v>517.44000000000005</v>
      </c>
    </row>
    <row r="1510" spans="2:9" x14ac:dyDescent="0.25">
      <c r="B1510" t="s">
        <v>29</v>
      </c>
      <c r="C1510" t="s">
        <v>21</v>
      </c>
      <c r="D1510" t="s">
        <v>28</v>
      </c>
      <c r="E1510" s="1">
        <v>44279</v>
      </c>
      <c r="F1510" s="4">
        <v>3178</v>
      </c>
      <c r="G1510">
        <v>245</v>
      </c>
      <c r="H1510" s="3">
        <f>_xlfn.XLOOKUP(sales[[#This Row],[Product]],products[Product],products[Cost per box])*sales[[#This Row],[Boxes]]</f>
        <v>676.19999999999993</v>
      </c>
      <c r="I1510" s="4">
        <f>sales[[#This Row],[Revenue]]-sales[[#This Row],[Cost]]</f>
        <v>2501.8000000000002</v>
      </c>
    </row>
    <row r="1511" spans="2:9" x14ac:dyDescent="0.25">
      <c r="B1511" t="s">
        <v>32</v>
      </c>
      <c r="C1511" t="s">
        <v>27</v>
      </c>
      <c r="D1511" t="s">
        <v>47</v>
      </c>
      <c r="E1511" s="1">
        <v>44279</v>
      </c>
      <c r="F1511" s="4">
        <v>2772</v>
      </c>
      <c r="G1511">
        <v>164</v>
      </c>
      <c r="H1511" s="3">
        <f>_xlfn.XLOOKUP(sales[[#This Row],[Product]],products[Product],products[Cost per box])*sales[[#This Row],[Boxes]]</f>
        <v>862.64</v>
      </c>
      <c r="I1511" s="4">
        <f>sales[[#This Row],[Revenue]]-sales[[#This Row],[Cost]]</f>
        <v>1909.3600000000001</v>
      </c>
    </row>
    <row r="1512" spans="2:9" x14ac:dyDescent="0.25">
      <c r="B1512" t="s">
        <v>20</v>
      </c>
      <c r="C1512" t="s">
        <v>9</v>
      </c>
      <c r="D1512" t="s">
        <v>43</v>
      </c>
      <c r="E1512" s="1">
        <v>44280</v>
      </c>
      <c r="F1512" s="4">
        <v>574</v>
      </c>
      <c r="G1512">
        <v>303</v>
      </c>
      <c r="H1512" s="3">
        <f>_xlfn.XLOOKUP(sales[[#This Row],[Product]],products[Product],products[Cost per box])*sales[[#This Row],[Boxes]]</f>
        <v>1166.55</v>
      </c>
      <c r="I1512" s="4">
        <f>sales[[#This Row],[Revenue]]-sales[[#This Row],[Cost]]</f>
        <v>-592.54999999999995</v>
      </c>
    </row>
    <row r="1513" spans="2:9" x14ac:dyDescent="0.25">
      <c r="B1513" t="s">
        <v>8</v>
      </c>
      <c r="C1513" t="s">
        <v>16</v>
      </c>
      <c r="D1513" t="s">
        <v>19</v>
      </c>
      <c r="E1513" s="1">
        <v>44280</v>
      </c>
      <c r="F1513" s="4">
        <v>8309</v>
      </c>
      <c r="G1513">
        <v>149</v>
      </c>
      <c r="H1513" s="3">
        <f>_xlfn.XLOOKUP(sales[[#This Row],[Product]],products[Product],products[Cost per box])*sales[[#This Row],[Boxes]]</f>
        <v>1524.27</v>
      </c>
      <c r="I1513" s="4">
        <f>sales[[#This Row],[Revenue]]-sales[[#This Row],[Cost]]</f>
        <v>6784.73</v>
      </c>
    </row>
    <row r="1514" spans="2:9" x14ac:dyDescent="0.25">
      <c r="B1514" t="s">
        <v>23</v>
      </c>
      <c r="C1514" t="s">
        <v>6</v>
      </c>
      <c r="D1514" t="s">
        <v>50</v>
      </c>
      <c r="E1514" s="1">
        <v>44280</v>
      </c>
      <c r="F1514" s="4">
        <v>5208</v>
      </c>
      <c r="G1514">
        <v>174</v>
      </c>
      <c r="H1514" s="3">
        <f>_xlfn.XLOOKUP(sales[[#This Row],[Product]],products[Product],products[Cost per box])*sales[[#This Row],[Boxes]]</f>
        <v>2159.34</v>
      </c>
      <c r="I1514" s="4">
        <f>sales[[#This Row],[Revenue]]-sales[[#This Row],[Cost]]</f>
        <v>3048.66</v>
      </c>
    </row>
    <row r="1515" spans="2:9" x14ac:dyDescent="0.25">
      <c r="B1515" t="s">
        <v>20</v>
      </c>
      <c r="C1515" t="s">
        <v>11</v>
      </c>
      <c r="D1515" t="s">
        <v>12</v>
      </c>
      <c r="E1515" s="1">
        <v>44280</v>
      </c>
      <c r="F1515" s="4">
        <v>168</v>
      </c>
      <c r="G1515">
        <v>91</v>
      </c>
      <c r="H1515" s="3">
        <f>_xlfn.XLOOKUP(sales[[#This Row],[Product]],products[Product],products[Cost per box])*sales[[#This Row],[Boxes]]</f>
        <v>767.13</v>
      </c>
      <c r="I1515" s="4">
        <f>sales[[#This Row],[Revenue]]-sales[[#This Row],[Cost]]</f>
        <v>-599.13</v>
      </c>
    </row>
    <row r="1516" spans="2:9" x14ac:dyDescent="0.25">
      <c r="B1516" t="s">
        <v>20</v>
      </c>
      <c r="C1516" t="s">
        <v>11</v>
      </c>
      <c r="D1516" t="s">
        <v>50</v>
      </c>
      <c r="E1516" s="1">
        <v>44280</v>
      </c>
      <c r="F1516" s="4">
        <v>1778</v>
      </c>
      <c r="G1516">
        <v>160</v>
      </c>
      <c r="H1516" s="3">
        <f>_xlfn.XLOOKUP(sales[[#This Row],[Product]],products[Product],products[Cost per box])*sales[[#This Row],[Boxes]]</f>
        <v>1985.6</v>
      </c>
      <c r="I1516" s="4">
        <f>sales[[#This Row],[Revenue]]-sales[[#This Row],[Cost]]</f>
        <v>-207.59999999999991</v>
      </c>
    </row>
    <row r="1517" spans="2:9" x14ac:dyDescent="0.25">
      <c r="B1517" t="s">
        <v>15</v>
      </c>
      <c r="C1517" t="s">
        <v>21</v>
      </c>
      <c r="D1517" t="s">
        <v>47</v>
      </c>
      <c r="E1517" s="1">
        <v>44280</v>
      </c>
      <c r="F1517" s="4">
        <v>7063</v>
      </c>
      <c r="G1517">
        <v>355</v>
      </c>
      <c r="H1517" s="3">
        <f>_xlfn.XLOOKUP(sales[[#This Row],[Product]],products[Product],products[Cost per box])*sales[[#This Row],[Boxes]]</f>
        <v>1867.3</v>
      </c>
      <c r="I1517" s="4">
        <f>sales[[#This Row],[Revenue]]-sales[[#This Row],[Cost]]</f>
        <v>5195.7</v>
      </c>
    </row>
    <row r="1518" spans="2:9" x14ac:dyDescent="0.25">
      <c r="B1518" t="s">
        <v>23</v>
      </c>
      <c r="C1518" t="s">
        <v>16</v>
      </c>
      <c r="D1518" t="s">
        <v>30</v>
      </c>
      <c r="E1518" s="1">
        <v>44280</v>
      </c>
      <c r="F1518" s="4">
        <v>8918</v>
      </c>
      <c r="G1518">
        <v>690</v>
      </c>
      <c r="H1518" s="3">
        <f>_xlfn.XLOOKUP(sales[[#This Row],[Product]],products[Product],products[Cost per box])*sales[[#This Row],[Boxes]]</f>
        <v>2539.2000000000003</v>
      </c>
      <c r="I1518" s="4">
        <f>sales[[#This Row],[Revenue]]-sales[[#This Row],[Cost]]</f>
        <v>6378.7999999999993</v>
      </c>
    </row>
    <row r="1519" spans="2:9" x14ac:dyDescent="0.25">
      <c r="B1519" t="s">
        <v>34</v>
      </c>
      <c r="C1519" t="s">
        <v>27</v>
      </c>
      <c r="D1519" t="s">
        <v>47</v>
      </c>
      <c r="E1519" s="1">
        <v>44280</v>
      </c>
      <c r="F1519" s="4">
        <v>4613</v>
      </c>
      <c r="G1519">
        <v>144</v>
      </c>
      <c r="H1519" s="3">
        <f>_xlfn.XLOOKUP(sales[[#This Row],[Product]],products[Product],products[Cost per box])*sales[[#This Row],[Boxes]]</f>
        <v>757.43999999999994</v>
      </c>
      <c r="I1519" s="4">
        <f>sales[[#This Row],[Revenue]]-sales[[#This Row],[Cost]]</f>
        <v>3855.56</v>
      </c>
    </row>
    <row r="1520" spans="2:9" x14ac:dyDescent="0.25">
      <c r="B1520" t="s">
        <v>39</v>
      </c>
      <c r="C1520" t="s">
        <v>11</v>
      </c>
      <c r="D1520" t="s">
        <v>50</v>
      </c>
      <c r="E1520" s="1">
        <v>44280</v>
      </c>
      <c r="F1520" s="4">
        <v>560</v>
      </c>
      <c r="G1520">
        <v>57</v>
      </c>
      <c r="H1520" s="3">
        <f>_xlfn.XLOOKUP(sales[[#This Row],[Product]],products[Product],products[Cost per box])*sales[[#This Row],[Boxes]]</f>
        <v>707.37</v>
      </c>
      <c r="I1520" s="4">
        <f>sales[[#This Row],[Revenue]]-sales[[#This Row],[Cost]]</f>
        <v>-147.37</v>
      </c>
    </row>
    <row r="1521" spans="2:9" x14ac:dyDescent="0.25">
      <c r="B1521" t="s">
        <v>23</v>
      </c>
      <c r="C1521" t="s">
        <v>6</v>
      </c>
      <c r="D1521" t="s">
        <v>7</v>
      </c>
      <c r="E1521" s="1">
        <v>44280</v>
      </c>
      <c r="F1521" s="4">
        <v>5495</v>
      </c>
      <c r="G1521">
        <v>220</v>
      </c>
      <c r="H1521" s="3">
        <f>_xlfn.XLOOKUP(sales[[#This Row],[Product]],products[Product],products[Cost per box])*sales[[#This Row],[Boxes]]</f>
        <v>1133</v>
      </c>
      <c r="I1521" s="4">
        <f>sales[[#This Row],[Revenue]]-sales[[#This Row],[Cost]]</f>
        <v>4362</v>
      </c>
    </row>
    <row r="1522" spans="2:9" x14ac:dyDescent="0.25">
      <c r="B1522" t="s">
        <v>13</v>
      </c>
      <c r="C1522" t="s">
        <v>11</v>
      </c>
      <c r="D1522" t="s">
        <v>26</v>
      </c>
      <c r="E1522" s="1">
        <v>44280</v>
      </c>
      <c r="F1522" s="4">
        <v>5096</v>
      </c>
      <c r="G1522">
        <v>700</v>
      </c>
      <c r="H1522" s="3">
        <f>_xlfn.XLOOKUP(sales[[#This Row],[Product]],products[Product],products[Cost per box])*sales[[#This Row],[Boxes]]</f>
        <v>4501</v>
      </c>
      <c r="I1522" s="4">
        <f>sales[[#This Row],[Revenue]]-sales[[#This Row],[Cost]]</f>
        <v>595</v>
      </c>
    </row>
    <row r="1523" spans="2:9" x14ac:dyDescent="0.25">
      <c r="B1523" t="s">
        <v>57</v>
      </c>
      <c r="C1523" t="s">
        <v>9</v>
      </c>
      <c r="D1523" t="s">
        <v>50</v>
      </c>
      <c r="E1523" s="1">
        <v>44280</v>
      </c>
      <c r="F1523" s="4">
        <v>7889</v>
      </c>
      <c r="G1523">
        <v>304</v>
      </c>
      <c r="H1523" s="3">
        <f>_xlfn.XLOOKUP(sales[[#This Row],[Product]],products[Product],products[Cost per box])*sales[[#This Row],[Boxes]]</f>
        <v>3772.64</v>
      </c>
      <c r="I1523" s="4">
        <f>sales[[#This Row],[Revenue]]-sales[[#This Row],[Cost]]</f>
        <v>4116.3600000000006</v>
      </c>
    </row>
    <row r="1524" spans="2:9" x14ac:dyDescent="0.25">
      <c r="B1524" t="s">
        <v>32</v>
      </c>
      <c r="C1524" t="s">
        <v>21</v>
      </c>
      <c r="D1524" t="s">
        <v>14</v>
      </c>
      <c r="E1524" s="1">
        <v>44280</v>
      </c>
      <c r="F1524" s="4">
        <v>805</v>
      </c>
      <c r="G1524">
        <v>29</v>
      </c>
      <c r="H1524" s="3">
        <f>_xlfn.XLOOKUP(sales[[#This Row],[Product]],products[Product],products[Cost per box])*sales[[#This Row],[Boxes]]</f>
        <v>182.98999999999998</v>
      </c>
      <c r="I1524" s="4">
        <f>sales[[#This Row],[Revenue]]-sales[[#This Row],[Cost]]</f>
        <v>622.01</v>
      </c>
    </row>
    <row r="1525" spans="2:9" x14ac:dyDescent="0.25">
      <c r="B1525" t="s">
        <v>49</v>
      </c>
      <c r="C1525" t="s">
        <v>21</v>
      </c>
      <c r="D1525" t="s">
        <v>35</v>
      </c>
      <c r="E1525" s="1">
        <v>44280</v>
      </c>
      <c r="F1525" s="4">
        <v>9639</v>
      </c>
      <c r="G1525">
        <v>1400</v>
      </c>
      <c r="H1525" s="3">
        <f>_xlfn.XLOOKUP(sales[[#This Row],[Product]],products[Product],products[Cost per box])*sales[[#This Row],[Boxes]]</f>
        <v>3710</v>
      </c>
      <c r="I1525" s="4">
        <f>sales[[#This Row],[Revenue]]-sales[[#This Row],[Cost]]</f>
        <v>5929</v>
      </c>
    </row>
    <row r="1526" spans="2:9" x14ac:dyDescent="0.25">
      <c r="B1526" t="s">
        <v>23</v>
      </c>
      <c r="C1526" t="s">
        <v>9</v>
      </c>
      <c r="D1526" t="s">
        <v>14</v>
      </c>
      <c r="E1526" s="1">
        <v>44280</v>
      </c>
      <c r="F1526" s="4">
        <v>10913</v>
      </c>
      <c r="G1526">
        <v>377</v>
      </c>
      <c r="H1526" s="3">
        <f>_xlfn.XLOOKUP(sales[[#This Row],[Product]],products[Product],products[Cost per box])*sales[[#This Row],[Boxes]]</f>
        <v>2378.87</v>
      </c>
      <c r="I1526" s="4">
        <f>sales[[#This Row],[Revenue]]-sales[[#This Row],[Cost]]</f>
        <v>8534.130000000001</v>
      </c>
    </row>
    <row r="1527" spans="2:9" x14ac:dyDescent="0.25">
      <c r="B1527" t="s">
        <v>49</v>
      </c>
      <c r="C1527" t="s">
        <v>21</v>
      </c>
      <c r="D1527" t="s">
        <v>48</v>
      </c>
      <c r="E1527" s="1">
        <v>44280</v>
      </c>
      <c r="F1527" s="4">
        <v>2324</v>
      </c>
      <c r="G1527">
        <v>93</v>
      </c>
      <c r="H1527" s="3">
        <f>_xlfn.XLOOKUP(sales[[#This Row],[Product]],products[Product],products[Cost per box])*sales[[#This Row],[Boxes]]</f>
        <v>695.64</v>
      </c>
      <c r="I1527" s="4">
        <f>sales[[#This Row],[Revenue]]-sales[[#This Row],[Cost]]</f>
        <v>1628.3600000000001</v>
      </c>
    </row>
    <row r="1528" spans="2:9" x14ac:dyDescent="0.25">
      <c r="B1528" t="s">
        <v>18</v>
      </c>
      <c r="C1528" t="s">
        <v>21</v>
      </c>
      <c r="D1528" t="s">
        <v>19</v>
      </c>
      <c r="E1528" s="1">
        <v>44280</v>
      </c>
      <c r="F1528" s="4">
        <v>3598</v>
      </c>
      <c r="G1528">
        <v>225</v>
      </c>
      <c r="H1528" s="3">
        <f>_xlfn.XLOOKUP(sales[[#This Row],[Product]],products[Product],products[Cost per box])*sales[[#This Row],[Boxes]]</f>
        <v>2301.75</v>
      </c>
      <c r="I1528" s="4">
        <f>sales[[#This Row],[Revenue]]-sales[[#This Row],[Cost]]</f>
        <v>1296.25</v>
      </c>
    </row>
    <row r="1529" spans="2:9" x14ac:dyDescent="0.25">
      <c r="B1529" t="s">
        <v>18</v>
      </c>
      <c r="C1529" t="s">
        <v>11</v>
      </c>
      <c r="D1529" t="s">
        <v>7</v>
      </c>
      <c r="E1529" s="1">
        <v>44280</v>
      </c>
      <c r="F1529" s="4">
        <v>5509</v>
      </c>
      <c r="G1529">
        <v>221</v>
      </c>
      <c r="H1529" s="3">
        <f>_xlfn.XLOOKUP(sales[[#This Row],[Product]],products[Product],products[Cost per box])*sales[[#This Row],[Boxes]]</f>
        <v>1138.1500000000001</v>
      </c>
      <c r="I1529" s="4">
        <f>sales[[#This Row],[Revenue]]-sales[[#This Row],[Cost]]</f>
        <v>4370.8500000000004</v>
      </c>
    </row>
    <row r="1530" spans="2:9" x14ac:dyDescent="0.25">
      <c r="B1530" t="s">
        <v>23</v>
      </c>
      <c r="C1530" t="s">
        <v>11</v>
      </c>
      <c r="D1530" t="s">
        <v>42</v>
      </c>
      <c r="E1530" s="1">
        <v>44280</v>
      </c>
      <c r="F1530" s="4">
        <v>3997</v>
      </c>
      <c r="G1530">
        <v>223</v>
      </c>
      <c r="H1530" s="3">
        <f>_xlfn.XLOOKUP(sales[[#This Row],[Product]],products[Product],products[Cost per box])*sales[[#This Row],[Boxes]]</f>
        <v>1057.02</v>
      </c>
      <c r="I1530" s="4">
        <f>sales[[#This Row],[Revenue]]-sales[[#This Row],[Cost]]</f>
        <v>2939.98</v>
      </c>
    </row>
    <row r="1531" spans="2:9" x14ac:dyDescent="0.25">
      <c r="B1531" t="s">
        <v>18</v>
      </c>
      <c r="C1531" t="s">
        <v>16</v>
      </c>
      <c r="D1531" t="s">
        <v>7</v>
      </c>
      <c r="E1531" s="1">
        <v>44281</v>
      </c>
      <c r="F1531" s="4">
        <v>10808</v>
      </c>
      <c r="G1531">
        <v>184</v>
      </c>
      <c r="H1531" s="3">
        <f>_xlfn.XLOOKUP(sales[[#This Row],[Product]],products[Product],products[Cost per box])*sales[[#This Row],[Boxes]]</f>
        <v>947.6</v>
      </c>
      <c r="I1531" s="4">
        <f>sales[[#This Row],[Revenue]]-sales[[#This Row],[Cost]]</f>
        <v>9860.4</v>
      </c>
    </row>
    <row r="1532" spans="2:9" x14ac:dyDescent="0.25">
      <c r="B1532" t="s">
        <v>49</v>
      </c>
      <c r="C1532" t="s">
        <v>9</v>
      </c>
      <c r="D1532" t="s">
        <v>22</v>
      </c>
      <c r="E1532" s="1">
        <v>44281</v>
      </c>
      <c r="F1532" s="4">
        <v>315</v>
      </c>
      <c r="G1532">
        <v>1260</v>
      </c>
      <c r="H1532" s="3">
        <f>_xlfn.XLOOKUP(sales[[#This Row],[Product]],products[Product],products[Cost per box])*sales[[#This Row],[Boxes]]</f>
        <v>10357.200000000001</v>
      </c>
      <c r="I1532" s="4">
        <f>sales[[#This Row],[Revenue]]-sales[[#This Row],[Cost]]</f>
        <v>-10042.200000000001</v>
      </c>
    </row>
    <row r="1533" spans="2:9" x14ac:dyDescent="0.25">
      <c r="B1533" t="s">
        <v>37</v>
      </c>
      <c r="C1533" t="s">
        <v>21</v>
      </c>
      <c r="D1533" t="s">
        <v>14</v>
      </c>
      <c r="E1533" s="1">
        <v>44281</v>
      </c>
      <c r="F1533" s="4">
        <v>2702</v>
      </c>
      <c r="G1533">
        <v>124</v>
      </c>
      <c r="H1533" s="3">
        <f>_xlfn.XLOOKUP(sales[[#This Row],[Product]],products[Product],products[Cost per box])*sales[[#This Row],[Boxes]]</f>
        <v>782.43999999999994</v>
      </c>
      <c r="I1533" s="4">
        <f>sales[[#This Row],[Revenue]]-sales[[#This Row],[Cost]]</f>
        <v>1919.56</v>
      </c>
    </row>
    <row r="1534" spans="2:9" x14ac:dyDescent="0.25">
      <c r="B1534" t="s">
        <v>23</v>
      </c>
      <c r="C1534" t="s">
        <v>9</v>
      </c>
      <c r="D1534" t="s">
        <v>50</v>
      </c>
      <c r="E1534" s="1">
        <v>44281</v>
      </c>
      <c r="F1534" s="4">
        <v>7539</v>
      </c>
      <c r="G1534">
        <v>340</v>
      </c>
      <c r="H1534" s="3">
        <f>_xlfn.XLOOKUP(sales[[#This Row],[Product]],products[Product],products[Cost per box])*sales[[#This Row],[Boxes]]</f>
        <v>4219.3999999999996</v>
      </c>
      <c r="I1534" s="4">
        <f>sales[[#This Row],[Revenue]]-sales[[#This Row],[Cost]]</f>
        <v>3319.6000000000004</v>
      </c>
    </row>
    <row r="1535" spans="2:9" x14ac:dyDescent="0.25">
      <c r="B1535" t="s">
        <v>10</v>
      </c>
      <c r="C1535" t="s">
        <v>27</v>
      </c>
      <c r="D1535" t="s">
        <v>36</v>
      </c>
      <c r="E1535" s="1">
        <v>44281</v>
      </c>
      <c r="F1535" s="4">
        <v>2065</v>
      </c>
      <c r="G1535">
        <v>453</v>
      </c>
      <c r="H1535" s="3">
        <f>_xlfn.XLOOKUP(sales[[#This Row],[Product]],products[Product],products[Cost per box])*sales[[#This Row],[Boxes]]</f>
        <v>2283.12</v>
      </c>
      <c r="I1535" s="4">
        <f>sales[[#This Row],[Revenue]]-sales[[#This Row],[Cost]]</f>
        <v>-218.11999999999989</v>
      </c>
    </row>
    <row r="1536" spans="2:9" x14ac:dyDescent="0.25">
      <c r="B1536" t="s">
        <v>37</v>
      </c>
      <c r="C1536" t="s">
        <v>27</v>
      </c>
      <c r="D1536" t="s">
        <v>45</v>
      </c>
      <c r="E1536" s="1">
        <v>44281</v>
      </c>
      <c r="F1536" s="4">
        <v>336</v>
      </c>
      <c r="G1536">
        <v>244</v>
      </c>
      <c r="H1536" s="3">
        <f>_xlfn.XLOOKUP(sales[[#This Row],[Product]],products[Product],products[Cost per box])*sales[[#This Row],[Boxes]]</f>
        <v>1886.1200000000001</v>
      </c>
      <c r="I1536" s="4">
        <f>sales[[#This Row],[Revenue]]-sales[[#This Row],[Cost]]</f>
        <v>-1550.1200000000001</v>
      </c>
    </row>
    <row r="1537" spans="2:9" x14ac:dyDescent="0.25">
      <c r="B1537" t="s">
        <v>32</v>
      </c>
      <c r="C1537" t="s">
        <v>16</v>
      </c>
      <c r="D1537" t="s">
        <v>19</v>
      </c>
      <c r="E1537" s="1">
        <v>44281</v>
      </c>
      <c r="F1537" s="4">
        <v>8162</v>
      </c>
      <c r="G1537">
        <v>207</v>
      </c>
      <c r="H1537" s="3">
        <f>_xlfn.XLOOKUP(sales[[#This Row],[Product]],products[Product],products[Cost per box])*sales[[#This Row],[Boxes]]</f>
        <v>2117.61</v>
      </c>
      <c r="I1537" s="4">
        <f>sales[[#This Row],[Revenue]]-sales[[#This Row],[Cost]]</f>
        <v>6044.3899999999994</v>
      </c>
    </row>
    <row r="1538" spans="2:9" x14ac:dyDescent="0.25">
      <c r="B1538" t="s">
        <v>33</v>
      </c>
      <c r="C1538" t="s">
        <v>11</v>
      </c>
      <c r="D1538" t="s">
        <v>28</v>
      </c>
      <c r="E1538" s="1">
        <v>44281</v>
      </c>
      <c r="F1538" s="4">
        <v>1848</v>
      </c>
      <c r="G1538">
        <v>18</v>
      </c>
      <c r="H1538" s="3">
        <f>_xlfn.XLOOKUP(sales[[#This Row],[Product]],products[Product],products[Cost per box])*sales[[#This Row],[Boxes]]</f>
        <v>49.679999999999993</v>
      </c>
      <c r="I1538" s="4">
        <f>sales[[#This Row],[Revenue]]-sales[[#This Row],[Cost]]</f>
        <v>1798.32</v>
      </c>
    </row>
    <row r="1539" spans="2:9" x14ac:dyDescent="0.25">
      <c r="B1539" t="s">
        <v>29</v>
      </c>
      <c r="C1539" t="s">
        <v>11</v>
      </c>
      <c r="D1539" t="s">
        <v>52</v>
      </c>
      <c r="E1539" s="1">
        <v>44281</v>
      </c>
      <c r="F1539" s="4">
        <v>35</v>
      </c>
      <c r="G1539">
        <v>83</v>
      </c>
      <c r="H1539" s="3">
        <f>_xlfn.XLOOKUP(sales[[#This Row],[Product]],products[Product],products[Cost per box])*sales[[#This Row],[Boxes]]</f>
        <v>275.56</v>
      </c>
      <c r="I1539" s="4">
        <f>sales[[#This Row],[Revenue]]-sales[[#This Row],[Cost]]</f>
        <v>-240.56</v>
      </c>
    </row>
    <row r="1540" spans="2:9" x14ac:dyDescent="0.25">
      <c r="B1540" t="s">
        <v>8</v>
      </c>
      <c r="C1540" t="s">
        <v>27</v>
      </c>
      <c r="D1540" t="s">
        <v>12</v>
      </c>
      <c r="E1540" s="1">
        <v>44281</v>
      </c>
      <c r="F1540" s="4">
        <v>3199</v>
      </c>
      <c r="G1540">
        <v>166</v>
      </c>
      <c r="H1540" s="3">
        <f>_xlfn.XLOOKUP(sales[[#This Row],[Product]],products[Product],products[Cost per box])*sales[[#This Row],[Boxes]]</f>
        <v>1399.3799999999999</v>
      </c>
      <c r="I1540" s="4">
        <f>sales[[#This Row],[Revenue]]-sales[[#This Row],[Cost]]</f>
        <v>1799.6200000000001</v>
      </c>
    </row>
    <row r="1541" spans="2:9" x14ac:dyDescent="0.25">
      <c r="B1541" t="s">
        <v>46</v>
      </c>
      <c r="C1541" t="s">
        <v>16</v>
      </c>
      <c r="D1541" t="s">
        <v>47</v>
      </c>
      <c r="E1541" s="1">
        <v>44281</v>
      </c>
      <c r="F1541" s="4">
        <v>8393</v>
      </c>
      <c r="G1541">
        <v>524</v>
      </c>
      <c r="H1541" s="3">
        <f>_xlfn.XLOOKUP(sales[[#This Row],[Product]],products[Product],products[Cost per box])*sales[[#This Row],[Boxes]]</f>
        <v>2756.24</v>
      </c>
      <c r="I1541" s="4">
        <f>sales[[#This Row],[Revenue]]-sales[[#This Row],[Cost]]</f>
        <v>5636.76</v>
      </c>
    </row>
    <row r="1542" spans="2:9" x14ac:dyDescent="0.25">
      <c r="B1542" t="s">
        <v>25</v>
      </c>
      <c r="C1542" t="s">
        <v>21</v>
      </c>
      <c r="D1542" t="s">
        <v>38</v>
      </c>
      <c r="E1542" s="1">
        <v>44281</v>
      </c>
      <c r="F1542" s="4">
        <v>5516</v>
      </c>
      <c r="G1542">
        <v>182</v>
      </c>
      <c r="H1542" s="3">
        <f>_xlfn.XLOOKUP(sales[[#This Row],[Product]],products[Product],products[Cost per box])*sales[[#This Row],[Boxes]]</f>
        <v>1809.08</v>
      </c>
      <c r="I1542" s="4">
        <f>sales[[#This Row],[Revenue]]-sales[[#This Row],[Cost]]</f>
        <v>3706.92</v>
      </c>
    </row>
    <row r="1543" spans="2:9" x14ac:dyDescent="0.25">
      <c r="B1543" t="s">
        <v>13</v>
      </c>
      <c r="C1543" t="s">
        <v>21</v>
      </c>
      <c r="D1543" t="s">
        <v>7</v>
      </c>
      <c r="E1543" s="1">
        <v>44281</v>
      </c>
      <c r="F1543" s="4">
        <v>4879</v>
      </c>
      <c r="G1543">
        <v>146</v>
      </c>
      <c r="H1543" s="3">
        <f>_xlfn.XLOOKUP(sales[[#This Row],[Product]],products[Product],products[Cost per box])*sales[[#This Row],[Boxes]]</f>
        <v>751.90000000000009</v>
      </c>
      <c r="I1543" s="4">
        <f>sales[[#This Row],[Revenue]]-sales[[#This Row],[Cost]]</f>
        <v>4127.1000000000004</v>
      </c>
    </row>
    <row r="1544" spans="2:9" x14ac:dyDescent="0.25">
      <c r="B1544" t="s">
        <v>29</v>
      </c>
      <c r="C1544" t="s">
        <v>16</v>
      </c>
      <c r="D1544" t="s">
        <v>52</v>
      </c>
      <c r="E1544" s="1">
        <v>44281</v>
      </c>
      <c r="F1544" s="4">
        <v>3129</v>
      </c>
      <c r="G1544">
        <v>150</v>
      </c>
      <c r="H1544" s="3">
        <f>_xlfn.XLOOKUP(sales[[#This Row],[Product]],products[Product],products[Cost per box])*sales[[#This Row],[Boxes]]</f>
        <v>498</v>
      </c>
      <c r="I1544" s="4">
        <f>sales[[#This Row],[Revenue]]-sales[[#This Row],[Cost]]</f>
        <v>2631</v>
      </c>
    </row>
    <row r="1545" spans="2:9" x14ac:dyDescent="0.25">
      <c r="B1545" t="s">
        <v>51</v>
      </c>
      <c r="C1545" t="s">
        <v>16</v>
      </c>
      <c r="D1545" t="s">
        <v>47</v>
      </c>
      <c r="E1545" s="1">
        <v>44281</v>
      </c>
      <c r="F1545" s="4">
        <v>14119</v>
      </c>
      <c r="G1545">
        <v>275</v>
      </c>
      <c r="H1545" s="3">
        <f>_xlfn.XLOOKUP(sales[[#This Row],[Product]],products[Product],products[Cost per box])*sales[[#This Row],[Boxes]]</f>
        <v>1446.5</v>
      </c>
      <c r="I1545" s="4">
        <f>sales[[#This Row],[Revenue]]-sales[[#This Row],[Cost]]</f>
        <v>12672.5</v>
      </c>
    </row>
    <row r="1546" spans="2:9" x14ac:dyDescent="0.25">
      <c r="B1546" t="s">
        <v>25</v>
      </c>
      <c r="C1546" t="s">
        <v>6</v>
      </c>
      <c r="D1546" t="s">
        <v>35</v>
      </c>
      <c r="E1546" s="1">
        <v>44281</v>
      </c>
      <c r="F1546" s="4">
        <v>119</v>
      </c>
      <c r="G1546">
        <v>149</v>
      </c>
      <c r="H1546" s="3">
        <f>_xlfn.XLOOKUP(sales[[#This Row],[Product]],products[Product],products[Cost per box])*sales[[#This Row],[Boxes]]</f>
        <v>394.84999999999997</v>
      </c>
      <c r="I1546" s="4">
        <f>sales[[#This Row],[Revenue]]-sales[[#This Row],[Cost]]</f>
        <v>-275.84999999999997</v>
      </c>
    </row>
    <row r="1547" spans="2:9" x14ac:dyDescent="0.25">
      <c r="B1547" t="s">
        <v>41</v>
      </c>
      <c r="C1547" t="s">
        <v>9</v>
      </c>
      <c r="D1547" t="s">
        <v>31</v>
      </c>
      <c r="E1547" s="1">
        <v>44281</v>
      </c>
      <c r="F1547" s="4">
        <v>10017</v>
      </c>
      <c r="G1547">
        <v>381</v>
      </c>
      <c r="H1547" s="3">
        <f>_xlfn.XLOOKUP(sales[[#This Row],[Product]],products[Product],products[Cost per box])*sales[[#This Row],[Boxes]]</f>
        <v>2179.3199999999997</v>
      </c>
      <c r="I1547" s="4">
        <f>sales[[#This Row],[Revenue]]-sales[[#This Row],[Cost]]</f>
        <v>7837.68</v>
      </c>
    </row>
    <row r="1548" spans="2:9" x14ac:dyDescent="0.25">
      <c r="B1548" t="s">
        <v>10</v>
      </c>
      <c r="C1548" t="s">
        <v>27</v>
      </c>
      <c r="D1548" t="s">
        <v>42</v>
      </c>
      <c r="E1548" s="1">
        <v>44281</v>
      </c>
      <c r="F1548" s="4">
        <v>9065</v>
      </c>
      <c r="G1548">
        <v>840</v>
      </c>
      <c r="H1548" s="3">
        <f>_xlfn.XLOOKUP(sales[[#This Row],[Product]],products[Product],products[Cost per box])*sales[[#This Row],[Boxes]]</f>
        <v>3981.6000000000004</v>
      </c>
      <c r="I1548" s="4">
        <f>sales[[#This Row],[Revenue]]-sales[[#This Row],[Cost]]</f>
        <v>5083.3999999999996</v>
      </c>
    </row>
    <row r="1549" spans="2:9" x14ac:dyDescent="0.25">
      <c r="B1549" t="s">
        <v>23</v>
      </c>
      <c r="C1549" t="s">
        <v>21</v>
      </c>
      <c r="D1549" t="s">
        <v>7</v>
      </c>
      <c r="E1549" s="1">
        <v>44281</v>
      </c>
      <c r="F1549" s="4">
        <v>2555</v>
      </c>
      <c r="G1549">
        <v>107</v>
      </c>
      <c r="H1549" s="3">
        <f>_xlfn.XLOOKUP(sales[[#This Row],[Product]],products[Product],products[Cost per box])*sales[[#This Row],[Boxes]]</f>
        <v>551.05000000000007</v>
      </c>
      <c r="I1549" s="4">
        <f>sales[[#This Row],[Revenue]]-sales[[#This Row],[Cost]]</f>
        <v>2003.9499999999998</v>
      </c>
    </row>
    <row r="1550" spans="2:9" x14ac:dyDescent="0.25">
      <c r="B1550" t="s">
        <v>33</v>
      </c>
      <c r="C1550" t="s">
        <v>9</v>
      </c>
      <c r="D1550" t="s">
        <v>47</v>
      </c>
      <c r="E1550" s="1">
        <v>44281</v>
      </c>
      <c r="F1550" s="4">
        <v>5082</v>
      </c>
      <c r="G1550">
        <v>318</v>
      </c>
      <c r="H1550" s="3">
        <f>_xlfn.XLOOKUP(sales[[#This Row],[Product]],products[Product],products[Cost per box])*sales[[#This Row],[Boxes]]</f>
        <v>1672.6799999999998</v>
      </c>
      <c r="I1550" s="4">
        <f>sales[[#This Row],[Revenue]]-sales[[#This Row],[Cost]]</f>
        <v>3409.32</v>
      </c>
    </row>
    <row r="1551" spans="2:9" x14ac:dyDescent="0.25">
      <c r="B1551" t="s">
        <v>23</v>
      </c>
      <c r="C1551" t="s">
        <v>9</v>
      </c>
      <c r="D1551" t="s">
        <v>17</v>
      </c>
      <c r="E1551" s="1">
        <v>44281</v>
      </c>
      <c r="F1551" s="4">
        <v>6657</v>
      </c>
      <c r="G1551">
        <v>333</v>
      </c>
      <c r="H1551" s="3">
        <f>_xlfn.XLOOKUP(sales[[#This Row],[Product]],products[Product],products[Cost per box])*sales[[#This Row],[Boxes]]</f>
        <v>2264.4</v>
      </c>
      <c r="I1551" s="4">
        <f>sales[[#This Row],[Revenue]]-sales[[#This Row],[Cost]]</f>
        <v>4392.6000000000004</v>
      </c>
    </row>
    <row r="1552" spans="2:9" x14ac:dyDescent="0.25">
      <c r="B1552" t="s">
        <v>8</v>
      </c>
      <c r="C1552" t="s">
        <v>16</v>
      </c>
      <c r="D1552" t="s">
        <v>24</v>
      </c>
      <c r="E1552" s="1">
        <v>44281</v>
      </c>
      <c r="F1552" s="4">
        <v>1827</v>
      </c>
      <c r="G1552">
        <v>183</v>
      </c>
      <c r="H1552" s="3">
        <f>_xlfn.XLOOKUP(sales[[#This Row],[Product]],products[Product],products[Cost per box])*sales[[#This Row],[Boxes]]</f>
        <v>1923.33</v>
      </c>
      <c r="I1552" s="4">
        <f>sales[[#This Row],[Revenue]]-sales[[#This Row],[Cost]]</f>
        <v>-96.329999999999927</v>
      </c>
    </row>
    <row r="1553" spans="2:9" x14ac:dyDescent="0.25">
      <c r="B1553" t="s">
        <v>18</v>
      </c>
      <c r="C1553" t="s">
        <v>11</v>
      </c>
      <c r="D1553" t="s">
        <v>12</v>
      </c>
      <c r="E1553" s="1">
        <v>44284</v>
      </c>
      <c r="F1553" s="4">
        <v>6580</v>
      </c>
      <c r="G1553">
        <v>43</v>
      </c>
      <c r="H1553" s="3">
        <f>_xlfn.XLOOKUP(sales[[#This Row],[Product]],products[Product],products[Cost per box])*sales[[#This Row],[Boxes]]</f>
        <v>362.49</v>
      </c>
      <c r="I1553" s="4">
        <f>sales[[#This Row],[Revenue]]-sales[[#This Row],[Cost]]</f>
        <v>6217.51</v>
      </c>
    </row>
    <row r="1554" spans="2:9" x14ac:dyDescent="0.25">
      <c r="B1554" t="s">
        <v>15</v>
      </c>
      <c r="C1554" t="s">
        <v>27</v>
      </c>
      <c r="D1554" t="s">
        <v>26</v>
      </c>
      <c r="E1554" s="1">
        <v>44284</v>
      </c>
      <c r="F1554" s="4">
        <v>6419</v>
      </c>
      <c r="G1554">
        <v>198</v>
      </c>
      <c r="H1554" s="3">
        <f>_xlfn.XLOOKUP(sales[[#This Row],[Product]],products[Product],products[Cost per box])*sales[[#This Row],[Boxes]]</f>
        <v>1273.1399999999999</v>
      </c>
      <c r="I1554" s="4">
        <f>sales[[#This Row],[Revenue]]-sales[[#This Row],[Cost]]</f>
        <v>5145.8600000000006</v>
      </c>
    </row>
    <row r="1555" spans="2:9" x14ac:dyDescent="0.25">
      <c r="B1555" t="s">
        <v>15</v>
      </c>
      <c r="C1555" t="s">
        <v>21</v>
      </c>
      <c r="D1555" t="s">
        <v>19</v>
      </c>
      <c r="E1555" s="1">
        <v>44284</v>
      </c>
      <c r="F1555" s="4">
        <v>9730</v>
      </c>
      <c r="G1555">
        <v>175</v>
      </c>
      <c r="H1555" s="3">
        <f>_xlfn.XLOOKUP(sales[[#This Row],[Product]],products[Product],products[Cost per box])*sales[[#This Row],[Boxes]]</f>
        <v>1790.25</v>
      </c>
      <c r="I1555" s="4">
        <f>sales[[#This Row],[Revenue]]-sales[[#This Row],[Cost]]</f>
        <v>7939.75</v>
      </c>
    </row>
    <row r="1556" spans="2:9" x14ac:dyDescent="0.25">
      <c r="B1556" t="s">
        <v>37</v>
      </c>
      <c r="C1556" t="s">
        <v>16</v>
      </c>
      <c r="D1556" t="s">
        <v>45</v>
      </c>
      <c r="E1556" s="1">
        <v>44284</v>
      </c>
      <c r="F1556" s="4">
        <v>5845</v>
      </c>
      <c r="G1556">
        <v>248</v>
      </c>
      <c r="H1556" s="3">
        <f>_xlfn.XLOOKUP(sales[[#This Row],[Product]],products[Product],products[Cost per box])*sales[[#This Row],[Boxes]]</f>
        <v>1917.0400000000002</v>
      </c>
      <c r="I1556" s="4">
        <f>sales[[#This Row],[Revenue]]-sales[[#This Row],[Cost]]</f>
        <v>3927.96</v>
      </c>
    </row>
    <row r="1557" spans="2:9" x14ac:dyDescent="0.25">
      <c r="B1557" t="s">
        <v>8</v>
      </c>
      <c r="C1557" t="s">
        <v>16</v>
      </c>
      <c r="D1557" t="s">
        <v>17</v>
      </c>
      <c r="E1557" s="1">
        <v>44284</v>
      </c>
      <c r="F1557" s="4">
        <v>3206</v>
      </c>
      <c r="G1557">
        <v>644</v>
      </c>
      <c r="H1557" s="3">
        <f>_xlfn.XLOOKUP(sales[[#This Row],[Product]],products[Product],products[Cost per box])*sales[[#This Row],[Boxes]]</f>
        <v>4379.2</v>
      </c>
      <c r="I1557" s="4">
        <f>sales[[#This Row],[Revenue]]-sales[[#This Row],[Cost]]</f>
        <v>-1173.1999999999998</v>
      </c>
    </row>
    <row r="1558" spans="2:9" x14ac:dyDescent="0.25">
      <c r="B1558" t="s">
        <v>37</v>
      </c>
      <c r="C1558" t="s">
        <v>27</v>
      </c>
      <c r="D1558" t="s">
        <v>17</v>
      </c>
      <c r="E1558" s="1">
        <v>44284</v>
      </c>
      <c r="F1558" s="4">
        <v>1316</v>
      </c>
      <c r="G1558">
        <v>55</v>
      </c>
      <c r="H1558" s="3">
        <f>_xlfn.XLOOKUP(sales[[#This Row],[Product]],products[Product],products[Cost per box])*sales[[#This Row],[Boxes]]</f>
        <v>374</v>
      </c>
      <c r="I1558" s="4">
        <f>sales[[#This Row],[Revenue]]-sales[[#This Row],[Cost]]</f>
        <v>942</v>
      </c>
    </row>
    <row r="1559" spans="2:9" x14ac:dyDescent="0.25">
      <c r="B1559" t="s">
        <v>46</v>
      </c>
      <c r="C1559" t="s">
        <v>16</v>
      </c>
      <c r="D1559" t="s">
        <v>45</v>
      </c>
      <c r="E1559" s="1">
        <v>44284</v>
      </c>
      <c r="F1559" s="4">
        <v>9660</v>
      </c>
      <c r="G1559">
        <v>460</v>
      </c>
      <c r="H1559" s="3">
        <f>_xlfn.XLOOKUP(sales[[#This Row],[Product]],products[Product],products[Cost per box])*sales[[#This Row],[Boxes]]</f>
        <v>3555.8</v>
      </c>
      <c r="I1559" s="4">
        <f>sales[[#This Row],[Revenue]]-sales[[#This Row],[Cost]]</f>
        <v>6104.2</v>
      </c>
    </row>
    <row r="1560" spans="2:9" x14ac:dyDescent="0.25">
      <c r="B1560" t="s">
        <v>40</v>
      </c>
      <c r="C1560" t="s">
        <v>11</v>
      </c>
      <c r="D1560" t="s">
        <v>31</v>
      </c>
      <c r="E1560" s="1">
        <v>44284</v>
      </c>
      <c r="F1560" s="4">
        <v>6405</v>
      </c>
      <c r="G1560">
        <v>321</v>
      </c>
      <c r="H1560" s="3">
        <f>_xlfn.XLOOKUP(sales[[#This Row],[Product]],products[Product],products[Cost per box])*sales[[#This Row],[Boxes]]</f>
        <v>1836.12</v>
      </c>
      <c r="I1560" s="4">
        <f>sales[[#This Row],[Revenue]]-sales[[#This Row],[Cost]]</f>
        <v>4568.88</v>
      </c>
    </row>
    <row r="1561" spans="2:9" x14ac:dyDescent="0.25">
      <c r="B1561" t="s">
        <v>37</v>
      </c>
      <c r="C1561" t="s">
        <v>21</v>
      </c>
      <c r="D1561" t="s">
        <v>30</v>
      </c>
      <c r="E1561" s="1">
        <v>44284</v>
      </c>
      <c r="F1561" s="4">
        <v>1568</v>
      </c>
      <c r="G1561">
        <v>98</v>
      </c>
      <c r="H1561" s="3">
        <f>_xlfn.XLOOKUP(sales[[#This Row],[Product]],products[Product],products[Cost per box])*sales[[#This Row],[Boxes]]</f>
        <v>360.64000000000004</v>
      </c>
      <c r="I1561" s="4">
        <f>sales[[#This Row],[Revenue]]-sales[[#This Row],[Cost]]</f>
        <v>1207.3599999999999</v>
      </c>
    </row>
    <row r="1562" spans="2:9" x14ac:dyDescent="0.25">
      <c r="B1562" t="s">
        <v>41</v>
      </c>
      <c r="C1562" t="s">
        <v>11</v>
      </c>
      <c r="D1562" t="s">
        <v>45</v>
      </c>
      <c r="E1562" s="1">
        <v>44285</v>
      </c>
      <c r="F1562" s="4">
        <v>1064</v>
      </c>
      <c r="G1562">
        <v>64</v>
      </c>
      <c r="H1562" s="3">
        <f>_xlfn.XLOOKUP(sales[[#This Row],[Product]],products[Product],products[Cost per box])*sales[[#This Row],[Boxes]]</f>
        <v>494.72</v>
      </c>
      <c r="I1562" s="4">
        <f>sales[[#This Row],[Revenue]]-sales[[#This Row],[Cost]]</f>
        <v>569.28</v>
      </c>
    </row>
    <row r="1563" spans="2:9" x14ac:dyDescent="0.25">
      <c r="B1563" t="s">
        <v>13</v>
      </c>
      <c r="C1563" t="s">
        <v>27</v>
      </c>
      <c r="D1563" t="s">
        <v>7</v>
      </c>
      <c r="E1563" s="1">
        <v>44285</v>
      </c>
      <c r="F1563" s="4">
        <v>6237</v>
      </c>
      <c r="G1563">
        <v>205</v>
      </c>
      <c r="H1563" s="3">
        <f>_xlfn.XLOOKUP(sales[[#This Row],[Product]],products[Product],products[Cost per box])*sales[[#This Row],[Boxes]]</f>
        <v>1055.75</v>
      </c>
      <c r="I1563" s="4">
        <f>sales[[#This Row],[Revenue]]-sales[[#This Row],[Cost]]</f>
        <v>5181.25</v>
      </c>
    </row>
    <row r="1564" spans="2:9" x14ac:dyDescent="0.25">
      <c r="B1564" t="s">
        <v>10</v>
      </c>
      <c r="C1564" t="s">
        <v>16</v>
      </c>
      <c r="D1564" t="s">
        <v>38</v>
      </c>
      <c r="E1564" s="1">
        <v>44285</v>
      </c>
      <c r="F1564" s="4">
        <v>11130</v>
      </c>
      <c r="G1564">
        <v>152</v>
      </c>
      <c r="H1564" s="3">
        <f>_xlfn.XLOOKUP(sales[[#This Row],[Product]],products[Product],products[Cost per box])*sales[[#This Row],[Boxes]]</f>
        <v>1510.8799999999999</v>
      </c>
      <c r="I1564" s="4">
        <f>sales[[#This Row],[Revenue]]-sales[[#This Row],[Cost]]</f>
        <v>9619.1200000000008</v>
      </c>
    </row>
    <row r="1565" spans="2:9" x14ac:dyDescent="0.25">
      <c r="B1565" t="s">
        <v>39</v>
      </c>
      <c r="C1565" t="s">
        <v>27</v>
      </c>
      <c r="D1565" t="s">
        <v>42</v>
      </c>
      <c r="E1565" s="1">
        <v>44285</v>
      </c>
      <c r="F1565" s="4">
        <v>8043</v>
      </c>
      <c r="G1565">
        <v>140</v>
      </c>
      <c r="H1565" s="3">
        <f>_xlfn.XLOOKUP(sales[[#This Row],[Product]],products[Product],products[Cost per box])*sales[[#This Row],[Boxes]]</f>
        <v>663.6</v>
      </c>
      <c r="I1565" s="4">
        <f>sales[[#This Row],[Revenue]]-sales[[#This Row],[Cost]]</f>
        <v>7379.4</v>
      </c>
    </row>
    <row r="1566" spans="2:9" x14ac:dyDescent="0.25">
      <c r="B1566" t="s">
        <v>33</v>
      </c>
      <c r="C1566" t="s">
        <v>11</v>
      </c>
      <c r="D1566" t="s">
        <v>47</v>
      </c>
      <c r="E1566" s="1">
        <v>44285</v>
      </c>
      <c r="F1566" s="4">
        <v>2618</v>
      </c>
      <c r="G1566">
        <v>371</v>
      </c>
      <c r="H1566" s="3">
        <f>_xlfn.XLOOKUP(sales[[#This Row],[Product]],products[Product],products[Cost per box])*sales[[#This Row],[Boxes]]</f>
        <v>1951.4599999999998</v>
      </c>
      <c r="I1566" s="4">
        <f>sales[[#This Row],[Revenue]]-sales[[#This Row],[Cost]]</f>
        <v>666.54000000000019</v>
      </c>
    </row>
    <row r="1567" spans="2:9" x14ac:dyDescent="0.25">
      <c r="B1567" t="s">
        <v>32</v>
      </c>
      <c r="C1567" t="s">
        <v>27</v>
      </c>
      <c r="D1567" t="s">
        <v>17</v>
      </c>
      <c r="E1567" s="1">
        <v>44285</v>
      </c>
      <c r="F1567" s="4">
        <v>9527</v>
      </c>
      <c r="G1567">
        <v>555</v>
      </c>
      <c r="H1567" s="3">
        <f>_xlfn.XLOOKUP(sales[[#This Row],[Product]],products[Product],products[Cost per box])*sales[[#This Row],[Boxes]]</f>
        <v>3774</v>
      </c>
      <c r="I1567" s="4">
        <f>sales[[#This Row],[Revenue]]-sales[[#This Row],[Cost]]</f>
        <v>5753</v>
      </c>
    </row>
    <row r="1568" spans="2:9" x14ac:dyDescent="0.25">
      <c r="B1568" t="s">
        <v>32</v>
      </c>
      <c r="C1568" t="s">
        <v>16</v>
      </c>
      <c r="D1568" t="s">
        <v>7</v>
      </c>
      <c r="E1568" s="1">
        <v>44285</v>
      </c>
      <c r="F1568" s="4">
        <v>16002</v>
      </c>
      <c r="G1568">
        <v>840</v>
      </c>
      <c r="H1568" s="3">
        <f>_xlfn.XLOOKUP(sales[[#This Row],[Product]],products[Product],products[Cost per box])*sales[[#This Row],[Boxes]]</f>
        <v>4326</v>
      </c>
      <c r="I1568" s="4">
        <f>sales[[#This Row],[Revenue]]-sales[[#This Row],[Cost]]</f>
        <v>11676</v>
      </c>
    </row>
    <row r="1569" spans="2:9" x14ac:dyDescent="0.25">
      <c r="B1569" t="s">
        <v>40</v>
      </c>
      <c r="C1569" t="s">
        <v>21</v>
      </c>
      <c r="D1569" t="s">
        <v>14</v>
      </c>
      <c r="E1569" s="1">
        <v>44285</v>
      </c>
      <c r="F1569" s="4">
        <v>4872</v>
      </c>
      <c r="G1569">
        <v>75</v>
      </c>
      <c r="H1569" s="3">
        <f>_xlfn.XLOOKUP(sales[[#This Row],[Product]],products[Product],products[Cost per box])*sales[[#This Row],[Boxes]]</f>
        <v>473.24999999999994</v>
      </c>
      <c r="I1569" s="4">
        <f>sales[[#This Row],[Revenue]]-sales[[#This Row],[Cost]]</f>
        <v>4398.75</v>
      </c>
    </row>
    <row r="1570" spans="2:9" x14ac:dyDescent="0.25">
      <c r="B1570" t="s">
        <v>39</v>
      </c>
      <c r="C1570" t="s">
        <v>16</v>
      </c>
      <c r="D1570" t="s">
        <v>47</v>
      </c>
      <c r="E1570" s="1">
        <v>44285</v>
      </c>
      <c r="F1570" s="4">
        <v>91</v>
      </c>
      <c r="G1570">
        <v>840</v>
      </c>
      <c r="H1570" s="3">
        <f>_xlfn.XLOOKUP(sales[[#This Row],[Product]],products[Product],products[Cost per box])*sales[[#This Row],[Boxes]]</f>
        <v>4418.3999999999996</v>
      </c>
      <c r="I1570" s="4">
        <f>sales[[#This Row],[Revenue]]-sales[[#This Row],[Cost]]</f>
        <v>-4327.3999999999996</v>
      </c>
    </row>
    <row r="1571" spans="2:9" x14ac:dyDescent="0.25">
      <c r="B1571" t="s">
        <v>46</v>
      </c>
      <c r="C1571" t="s">
        <v>16</v>
      </c>
      <c r="D1571" t="s">
        <v>12</v>
      </c>
      <c r="E1571" s="1">
        <v>44285</v>
      </c>
      <c r="F1571" s="4">
        <v>1995</v>
      </c>
      <c r="G1571">
        <v>183</v>
      </c>
      <c r="H1571" s="3">
        <f>_xlfn.XLOOKUP(sales[[#This Row],[Product]],products[Product],products[Cost per box])*sales[[#This Row],[Boxes]]</f>
        <v>1542.69</v>
      </c>
      <c r="I1571" s="4">
        <f>sales[[#This Row],[Revenue]]-sales[[#This Row],[Cost]]</f>
        <v>452.30999999999995</v>
      </c>
    </row>
    <row r="1572" spans="2:9" x14ac:dyDescent="0.25">
      <c r="B1572" t="s">
        <v>18</v>
      </c>
      <c r="C1572" t="s">
        <v>11</v>
      </c>
      <c r="D1572" t="s">
        <v>7</v>
      </c>
      <c r="E1572" s="1">
        <v>44285</v>
      </c>
      <c r="F1572" s="4">
        <v>11368</v>
      </c>
      <c r="G1572">
        <v>201</v>
      </c>
      <c r="H1572" s="3">
        <f>_xlfn.XLOOKUP(sales[[#This Row],[Product]],products[Product],products[Cost per box])*sales[[#This Row],[Boxes]]</f>
        <v>1035.1500000000001</v>
      </c>
      <c r="I1572" s="4">
        <f>sales[[#This Row],[Revenue]]-sales[[#This Row],[Cost]]</f>
        <v>10332.85</v>
      </c>
    </row>
    <row r="1573" spans="2:9" x14ac:dyDescent="0.25">
      <c r="B1573" t="s">
        <v>29</v>
      </c>
      <c r="C1573" t="s">
        <v>21</v>
      </c>
      <c r="D1573" t="s">
        <v>36</v>
      </c>
      <c r="E1573" s="1">
        <v>44285</v>
      </c>
      <c r="F1573" s="4">
        <v>8211</v>
      </c>
      <c r="G1573">
        <v>198</v>
      </c>
      <c r="H1573" s="3">
        <f>_xlfn.XLOOKUP(sales[[#This Row],[Product]],products[Product],products[Cost per box])*sales[[#This Row],[Boxes]]</f>
        <v>997.92</v>
      </c>
      <c r="I1573" s="4">
        <f>sales[[#This Row],[Revenue]]-sales[[#This Row],[Cost]]</f>
        <v>7213.08</v>
      </c>
    </row>
    <row r="1574" spans="2:9" x14ac:dyDescent="0.25">
      <c r="B1574" t="s">
        <v>49</v>
      </c>
      <c r="C1574" t="s">
        <v>6</v>
      </c>
      <c r="D1574" t="s">
        <v>14</v>
      </c>
      <c r="E1574" s="1">
        <v>44285</v>
      </c>
      <c r="F1574" s="4">
        <v>1358</v>
      </c>
      <c r="G1574">
        <v>14</v>
      </c>
      <c r="H1574" s="3">
        <f>_xlfn.XLOOKUP(sales[[#This Row],[Product]],products[Product],products[Cost per box])*sales[[#This Row],[Boxes]]</f>
        <v>88.339999999999989</v>
      </c>
      <c r="I1574" s="4">
        <f>sales[[#This Row],[Revenue]]-sales[[#This Row],[Cost]]</f>
        <v>1269.6600000000001</v>
      </c>
    </row>
    <row r="1575" spans="2:9" x14ac:dyDescent="0.25">
      <c r="B1575" t="s">
        <v>18</v>
      </c>
      <c r="C1575" t="s">
        <v>11</v>
      </c>
      <c r="D1575" t="s">
        <v>48</v>
      </c>
      <c r="E1575" s="1">
        <v>44285</v>
      </c>
      <c r="F1575" s="4">
        <v>1008</v>
      </c>
      <c r="G1575">
        <v>90</v>
      </c>
      <c r="H1575" s="3">
        <f>_xlfn.XLOOKUP(sales[[#This Row],[Product]],products[Product],products[Cost per box])*sales[[#This Row],[Boxes]]</f>
        <v>673.2</v>
      </c>
      <c r="I1575" s="4">
        <f>sales[[#This Row],[Revenue]]-sales[[#This Row],[Cost]]</f>
        <v>334.79999999999995</v>
      </c>
    </row>
    <row r="1576" spans="2:9" x14ac:dyDescent="0.25">
      <c r="B1576" t="s">
        <v>33</v>
      </c>
      <c r="C1576" t="s">
        <v>16</v>
      </c>
      <c r="D1576" t="s">
        <v>22</v>
      </c>
      <c r="E1576" s="1">
        <v>44285</v>
      </c>
      <c r="F1576" s="4">
        <v>5852</v>
      </c>
      <c r="G1576">
        <v>2310</v>
      </c>
      <c r="H1576" s="3">
        <f>_xlfn.XLOOKUP(sales[[#This Row],[Product]],products[Product],products[Cost per box])*sales[[#This Row],[Boxes]]</f>
        <v>18988.2</v>
      </c>
      <c r="I1576" s="4">
        <f>sales[[#This Row],[Revenue]]-sales[[#This Row],[Cost]]</f>
        <v>-13136.2</v>
      </c>
    </row>
    <row r="1577" spans="2:9" x14ac:dyDescent="0.25">
      <c r="B1577" t="s">
        <v>46</v>
      </c>
      <c r="C1577" t="s">
        <v>6</v>
      </c>
      <c r="D1577" t="s">
        <v>19</v>
      </c>
      <c r="E1577" s="1">
        <v>44285</v>
      </c>
      <c r="F1577" s="4">
        <v>1169</v>
      </c>
      <c r="G1577">
        <v>283</v>
      </c>
      <c r="H1577" s="3">
        <f>_xlfn.XLOOKUP(sales[[#This Row],[Product]],products[Product],products[Cost per box])*sales[[#This Row],[Boxes]]</f>
        <v>2895.09</v>
      </c>
      <c r="I1577" s="4">
        <f>sales[[#This Row],[Revenue]]-sales[[#This Row],[Cost]]</f>
        <v>-1726.0900000000001</v>
      </c>
    </row>
    <row r="1578" spans="2:9" x14ac:dyDescent="0.25">
      <c r="B1578" t="s">
        <v>53</v>
      </c>
      <c r="C1578" t="s">
        <v>16</v>
      </c>
      <c r="D1578" t="s">
        <v>28</v>
      </c>
      <c r="E1578" s="1">
        <v>44285</v>
      </c>
      <c r="F1578" s="4">
        <v>2387</v>
      </c>
      <c r="G1578">
        <v>199</v>
      </c>
      <c r="H1578" s="3">
        <f>_xlfn.XLOOKUP(sales[[#This Row],[Product]],products[Product],products[Cost per box])*sales[[#This Row],[Boxes]]</f>
        <v>549.24</v>
      </c>
      <c r="I1578" s="4">
        <f>sales[[#This Row],[Revenue]]-sales[[#This Row],[Cost]]</f>
        <v>1837.76</v>
      </c>
    </row>
    <row r="1579" spans="2:9" x14ac:dyDescent="0.25">
      <c r="B1579" t="s">
        <v>56</v>
      </c>
      <c r="C1579" t="s">
        <v>11</v>
      </c>
      <c r="D1579" t="s">
        <v>42</v>
      </c>
      <c r="E1579" s="1">
        <v>44285</v>
      </c>
      <c r="F1579" s="4">
        <v>9730</v>
      </c>
      <c r="G1579">
        <v>980</v>
      </c>
      <c r="H1579" s="3">
        <f>_xlfn.XLOOKUP(sales[[#This Row],[Product]],products[Product],products[Cost per box])*sales[[#This Row],[Boxes]]</f>
        <v>4645.2</v>
      </c>
      <c r="I1579" s="4">
        <f>sales[[#This Row],[Revenue]]-sales[[#This Row],[Cost]]</f>
        <v>5084.8</v>
      </c>
    </row>
    <row r="1580" spans="2:9" x14ac:dyDescent="0.25">
      <c r="B1580" t="s">
        <v>39</v>
      </c>
      <c r="C1580" t="s">
        <v>11</v>
      </c>
      <c r="D1580" t="s">
        <v>44</v>
      </c>
      <c r="E1580" s="1">
        <v>44285</v>
      </c>
      <c r="F1580" s="4">
        <v>1421</v>
      </c>
      <c r="G1580">
        <v>60</v>
      </c>
      <c r="H1580" s="3">
        <f>_xlfn.XLOOKUP(sales[[#This Row],[Product]],products[Product],products[Cost per box])*sales[[#This Row],[Boxes]]</f>
        <v>574.20000000000005</v>
      </c>
      <c r="I1580" s="4">
        <f>sales[[#This Row],[Revenue]]-sales[[#This Row],[Cost]]</f>
        <v>846.8</v>
      </c>
    </row>
    <row r="1581" spans="2:9" x14ac:dyDescent="0.25">
      <c r="B1581" t="s">
        <v>41</v>
      </c>
      <c r="C1581" t="s">
        <v>21</v>
      </c>
      <c r="D1581" t="s">
        <v>52</v>
      </c>
      <c r="E1581" s="1">
        <v>44285</v>
      </c>
      <c r="F1581" s="4">
        <v>1582</v>
      </c>
      <c r="G1581">
        <v>50</v>
      </c>
      <c r="H1581" s="3">
        <f>_xlfn.XLOOKUP(sales[[#This Row],[Product]],products[Product],products[Cost per box])*sales[[#This Row],[Boxes]]</f>
        <v>166</v>
      </c>
      <c r="I1581" s="4">
        <f>sales[[#This Row],[Revenue]]-sales[[#This Row],[Cost]]</f>
        <v>1416</v>
      </c>
    </row>
    <row r="1582" spans="2:9" x14ac:dyDescent="0.25">
      <c r="B1582" t="s">
        <v>49</v>
      </c>
      <c r="C1582" t="s">
        <v>6</v>
      </c>
      <c r="D1582" t="s">
        <v>52</v>
      </c>
      <c r="E1582" s="1">
        <v>44285</v>
      </c>
      <c r="F1582" s="4">
        <v>3654</v>
      </c>
      <c r="G1582">
        <v>115</v>
      </c>
      <c r="H1582" s="3">
        <f>_xlfn.XLOOKUP(sales[[#This Row],[Product]],products[Product],products[Cost per box])*sales[[#This Row],[Boxes]]</f>
        <v>381.79999999999995</v>
      </c>
      <c r="I1582" s="4">
        <f>sales[[#This Row],[Revenue]]-sales[[#This Row],[Cost]]</f>
        <v>3272.2</v>
      </c>
    </row>
    <row r="1583" spans="2:9" x14ac:dyDescent="0.25">
      <c r="B1583" t="s">
        <v>8</v>
      </c>
      <c r="C1583" t="s">
        <v>6</v>
      </c>
      <c r="D1583" t="s">
        <v>44</v>
      </c>
      <c r="E1583" s="1">
        <v>44285</v>
      </c>
      <c r="F1583" s="4">
        <v>6566</v>
      </c>
      <c r="G1583">
        <v>227</v>
      </c>
      <c r="H1583" s="3">
        <f>_xlfn.XLOOKUP(sales[[#This Row],[Product]],products[Product],products[Cost per box])*sales[[#This Row],[Boxes]]</f>
        <v>2172.39</v>
      </c>
      <c r="I1583" s="4">
        <f>sales[[#This Row],[Revenue]]-sales[[#This Row],[Cost]]</f>
        <v>4393.6100000000006</v>
      </c>
    </row>
    <row r="1584" spans="2:9" x14ac:dyDescent="0.25">
      <c r="B1584" t="s">
        <v>20</v>
      </c>
      <c r="C1584" t="s">
        <v>16</v>
      </c>
      <c r="D1584" t="s">
        <v>12</v>
      </c>
      <c r="E1584" s="1">
        <v>44285</v>
      </c>
      <c r="F1584" s="4">
        <v>4200</v>
      </c>
      <c r="G1584">
        <v>162</v>
      </c>
      <c r="H1584" s="3">
        <f>_xlfn.XLOOKUP(sales[[#This Row],[Product]],products[Product],products[Cost per box])*sales[[#This Row],[Boxes]]</f>
        <v>1365.6599999999999</v>
      </c>
      <c r="I1584" s="4">
        <f>sales[[#This Row],[Revenue]]-sales[[#This Row],[Cost]]</f>
        <v>2834.34</v>
      </c>
    </row>
    <row r="1585" spans="2:9" x14ac:dyDescent="0.25">
      <c r="B1585" t="s">
        <v>18</v>
      </c>
      <c r="C1585" t="s">
        <v>21</v>
      </c>
      <c r="D1585" t="s">
        <v>12</v>
      </c>
      <c r="E1585" s="1">
        <v>44285</v>
      </c>
      <c r="F1585" s="4">
        <v>14</v>
      </c>
      <c r="G1585">
        <v>1</v>
      </c>
      <c r="H1585" s="3">
        <f>_xlfn.XLOOKUP(sales[[#This Row],[Product]],products[Product],products[Cost per box])*sales[[#This Row],[Boxes]]</f>
        <v>8.43</v>
      </c>
      <c r="I1585" s="4">
        <f>sales[[#This Row],[Revenue]]-sales[[#This Row],[Cost]]</f>
        <v>5.57</v>
      </c>
    </row>
    <row r="1586" spans="2:9" x14ac:dyDescent="0.25">
      <c r="B1586" t="s">
        <v>51</v>
      </c>
      <c r="C1586" t="s">
        <v>21</v>
      </c>
      <c r="D1586" t="s">
        <v>50</v>
      </c>
      <c r="E1586" s="1">
        <v>44285</v>
      </c>
      <c r="F1586" s="4">
        <v>1358</v>
      </c>
      <c r="G1586">
        <v>47</v>
      </c>
      <c r="H1586" s="3">
        <f>_xlfn.XLOOKUP(sales[[#This Row],[Product]],products[Product],products[Cost per box])*sales[[#This Row],[Boxes]]</f>
        <v>583.27</v>
      </c>
      <c r="I1586" s="4">
        <f>sales[[#This Row],[Revenue]]-sales[[#This Row],[Cost]]</f>
        <v>774.73</v>
      </c>
    </row>
    <row r="1587" spans="2:9" x14ac:dyDescent="0.25">
      <c r="B1587" t="s">
        <v>5</v>
      </c>
      <c r="C1587" t="s">
        <v>6</v>
      </c>
      <c r="D1587" t="s">
        <v>24</v>
      </c>
      <c r="E1587" s="1">
        <v>44285</v>
      </c>
      <c r="F1587" s="4">
        <v>8036</v>
      </c>
      <c r="G1587">
        <v>980</v>
      </c>
      <c r="H1587" s="3">
        <f>_xlfn.XLOOKUP(sales[[#This Row],[Product]],products[Product],products[Cost per box])*sales[[#This Row],[Boxes]]</f>
        <v>10299.799999999999</v>
      </c>
      <c r="I1587" s="4">
        <f>sales[[#This Row],[Revenue]]-sales[[#This Row],[Cost]]</f>
        <v>-2263.7999999999993</v>
      </c>
    </row>
    <row r="1588" spans="2:9" x14ac:dyDescent="0.25">
      <c r="B1588" t="s">
        <v>25</v>
      </c>
      <c r="C1588" t="s">
        <v>27</v>
      </c>
      <c r="D1588" t="s">
        <v>48</v>
      </c>
      <c r="E1588" s="1">
        <v>44285</v>
      </c>
      <c r="F1588" s="4">
        <v>63</v>
      </c>
      <c r="G1588">
        <v>3</v>
      </c>
      <c r="H1588" s="3">
        <f>_xlfn.XLOOKUP(sales[[#This Row],[Product]],products[Product],products[Cost per box])*sales[[#This Row],[Boxes]]</f>
        <v>22.44</v>
      </c>
      <c r="I1588" s="4">
        <f>sales[[#This Row],[Revenue]]-sales[[#This Row],[Cost]]</f>
        <v>40.56</v>
      </c>
    </row>
    <row r="1589" spans="2:9" x14ac:dyDescent="0.25">
      <c r="B1589" t="s">
        <v>20</v>
      </c>
      <c r="C1589" t="s">
        <v>27</v>
      </c>
      <c r="D1589" t="s">
        <v>48</v>
      </c>
      <c r="E1589" s="1">
        <v>44285</v>
      </c>
      <c r="F1589" s="4">
        <v>6622</v>
      </c>
      <c r="G1589">
        <v>246</v>
      </c>
      <c r="H1589" s="3">
        <f>_xlfn.XLOOKUP(sales[[#This Row],[Product]],products[Product],products[Cost per box])*sales[[#This Row],[Boxes]]</f>
        <v>1840.0800000000002</v>
      </c>
      <c r="I1589" s="4">
        <f>sales[[#This Row],[Revenue]]-sales[[#This Row],[Cost]]</f>
        <v>4781.92</v>
      </c>
    </row>
    <row r="1590" spans="2:9" x14ac:dyDescent="0.25">
      <c r="B1590" t="s">
        <v>32</v>
      </c>
      <c r="C1590" t="s">
        <v>11</v>
      </c>
      <c r="D1590" t="s">
        <v>45</v>
      </c>
      <c r="E1590" s="1">
        <v>44285</v>
      </c>
      <c r="F1590" s="4">
        <v>2044</v>
      </c>
      <c r="G1590">
        <v>86</v>
      </c>
      <c r="H1590" s="3">
        <f>_xlfn.XLOOKUP(sales[[#This Row],[Product]],products[Product],products[Cost per box])*sales[[#This Row],[Boxes]]</f>
        <v>664.78000000000009</v>
      </c>
      <c r="I1590" s="4">
        <f>sales[[#This Row],[Revenue]]-sales[[#This Row],[Cost]]</f>
        <v>1379.2199999999998</v>
      </c>
    </row>
    <row r="1591" spans="2:9" x14ac:dyDescent="0.25">
      <c r="B1591" t="s">
        <v>39</v>
      </c>
      <c r="C1591" t="s">
        <v>27</v>
      </c>
      <c r="D1591" t="s">
        <v>35</v>
      </c>
      <c r="E1591" s="1">
        <v>44285</v>
      </c>
      <c r="F1591" s="4">
        <v>6272</v>
      </c>
      <c r="G1591">
        <v>628</v>
      </c>
      <c r="H1591" s="3">
        <f>_xlfn.XLOOKUP(sales[[#This Row],[Product]],products[Product],products[Cost per box])*sales[[#This Row],[Boxes]]</f>
        <v>1664.2</v>
      </c>
      <c r="I1591" s="4">
        <f>sales[[#This Row],[Revenue]]-sales[[#This Row],[Cost]]</f>
        <v>4607.8</v>
      </c>
    </row>
    <row r="1592" spans="2:9" x14ac:dyDescent="0.25">
      <c r="B1592" t="s">
        <v>57</v>
      </c>
      <c r="C1592" t="s">
        <v>9</v>
      </c>
      <c r="D1592" t="s">
        <v>44</v>
      </c>
      <c r="E1592" s="1">
        <v>44285</v>
      </c>
      <c r="F1592" s="4">
        <v>9254</v>
      </c>
      <c r="G1592">
        <v>331</v>
      </c>
      <c r="H1592" s="3">
        <f>_xlfn.XLOOKUP(sales[[#This Row],[Product]],products[Product],products[Cost per box])*sales[[#This Row],[Boxes]]</f>
        <v>3167.67</v>
      </c>
      <c r="I1592" s="4">
        <f>sales[[#This Row],[Revenue]]-sales[[#This Row],[Cost]]</f>
        <v>6086.33</v>
      </c>
    </row>
    <row r="1593" spans="2:9" x14ac:dyDescent="0.25">
      <c r="B1593" t="s">
        <v>34</v>
      </c>
      <c r="C1593" t="s">
        <v>27</v>
      </c>
      <c r="D1593" t="s">
        <v>19</v>
      </c>
      <c r="E1593" s="1">
        <v>44285</v>
      </c>
      <c r="F1593" s="4">
        <v>7847</v>
      </c>
      <c r="G1593">
        <v>462</v>
      </c>
      <c r="H1593" s="3">
        <f>_xlfn.XLOOKUP(sales[[#This Row],[Product]],products[Product],products[Cost per box])*sales[[#This Row],[Boxes]]</f>
        <v>4726.26</v>
      </c>
      <c r="I1593" s="4">
        <f>sales[[#This Row],[Revenue]]-sales[[#This Row],[Cost]]</f>
        <v>3120.74</v>
      </c>
    </row>
    <row r="1594" spans="2:9" x14ac:dyDescent="0.25">
      <c r="B1594" t="s">
        <v>37</v>
      </c>
      <c r="C1594" t="s">
        <v>6</v>
      </c>
      <c r="D1594" t="s">
        <v>30</v>
      </c>
      <c r="E1594" s="1">
        <v>44286</v>
      </c>
      <c r="F1594" s="4">
        <v>1862</v>
      </c>
      <c r="G1594">
        <v>530</v>
      </c>
      <c r="H1594" s="3">
        <f>_xlfn.XLOOKUP(sales[[#This Row],[Product]],products[Product],products[Cost per box])*sales[[#This Row],[Boxes]]</f>
        <v>1950.4</v>
      </c>
      <c r="I1594" s="4">
        <f>sales[[#This Row],[Revenue]]-sales[[#This Row],[Cost]]</f>
        <v>-88.400000000000091</v>
      </c>
    </row>
    <row r="1595" spans="2:9" x14ac:dyDescent="0.25">
      <c r="B1595" t="s">
        <v>15</v>
      </c>
      <c r="C1595" t="s">
        <v>9</v>
      </c>
      <c r="D1595" t="s">
        <v>50</v>
      </c>
      <c r="E1595" s="1">
        <v>44286</v>
      </c>
      <c r="F1595" s="4">
        <v>2730</v>
      </c>
      <c r="G1595">
        <v>318</v>
      </c>
      <c r="H1595" s="3">
        <f>_xlfn.XLOOKUP(sales[[#This Row],[Product]],products[Product],products[Cost per box])*sales[[#This Row],[Boxes]]</f>
        <v>3946.38</v>
      </c>
      <c r="I1595" s="4">
        <f>sales[[#This Row],[Revenue]]-sales[[#This Row],[Cost]]</f>
        <v>-1216.3800000000001</v>
      </c>
    </row>
    <row r="1596" spans="2:9" x14ac:dyDescent="0.25">
      <c r="B1596" t="s">
        <v>10</v>
      </c>
      <c r="C1596" t="s">
        <v>21</v>
      </c>
      <c r="D1596" t="s">
        <v>38</v>
      </c>
      <c r="E1596" s="1">
        <v>44286</v>
      </c>
      <c r="F1596" s="4">
        <v>9485</v>
      </c>
      <c r="G1596">
        <v>213</v>
      </c>
      <c r="H1596" s="3">
        <f>_xlfn.XLOOKUP(sales[[#This Row],[Product]],products[Product],products[Cost per box])*sales[[#This Row],[Boxes]]</f>
        <v>2117.2199999999998</v>
      </c>
      <c r="I1596" s="4">
        <f>sales[[#This Row],[Revenue]]-sales[[#This Row],[Cost]]</f>
        <v>7367.7800000000007</v>
      </c>
    </row>
    <row r="1597" spans="2:9" x14ac:dyDescent="0.25">
      <c r="B1597" t="s">
        <v>37</v>
      </c>
      <c r="C1597" t="s">
        <v>21</v>
      </c>
      <c r="D1597" t="s">
        <v>42</v>
      </c>
      <c r="E1597" s="1">
        <v>44286</v>
      </c>
      <c r="F1597" s="4">
        <v>2177</v>
      </c>
      <c r="G1597">
        <v>95</v>
      </c>
      <c r="H1597" s="3">
        <f>_xlfn.XLOOKUP(sales[[#This Row],[Product]],products[Product],products[Cost per box])*sales[[#This Row],[Boxes]]</f>
        <v>450.3</v>
      </c>
      <c r="I1597" s="4">
        <f>sales[[#This Row],[Revenue]]-sales[[#This Row],[Cost]]</f>
        <v>1726.7</v>
      </c>
    </row>
    <row r="1598" spans="2:9" x14ac:dyDescent="0.25">
      <c r="B1598" t="s">
        <v>49</v>
      </c>
      <c r="C1598" t="s">
        <v>11</v>
      </c>
      <c r="D1598" t="s">
        <v>38</v>
      </c>
      <c r="E1598" s="1">
        <v>44286</v>
      </c>
      <c r="F1598" s="4">
        <v>8148</v>
      </c>
      <c r="G1598">
        <v>176</v>
      </c>
      <c r="H1598" s="3">
        <f>_xlfn.XLOOKUP(sales[[#This Row],[Product]],products[Product],products[Cost per box])*sales[[#This Row],[Boxes]]</f>
        <v>1749.4399999999998</v>
      </c>
      <c r="I1598" s="4">
        <f>sales[[#This Row],[Revenue]]-sales[[#This Row],[Cost]]</f>
        <v>6398.56</v>
      </c>
    </row>
    <row r="1599" spans="2:9" x14ac:dyDescent="0.25">
      <c r="B1599" t="s">
        <v>29</v>
      </c>
      <c r="C1599" t="s">
        <v>11</v>
      </c>
      <c r="D1599" t="s">
        <v>28</v>
      </c>
      <c r="E1599" s="1">
        <v>44286</v>
      </c>
      <c r="F1599" s="4">
        <v>7042</v>
      </c>
      <c r="G1599">
        <v>179</v>
      </c>
      <c r="H1599" s="3">
        <f>_xlfn.XLOOKUP(sales[[#This Row],[Product]],products[Product],products[Cost per box])*sales[[#This Row],[Boxes]]</f>
        <v>494.03999999999996</v>
      </c>
      <c r="I1599" s="4">
        <f>sales[[#This Row],[Revenue]]-sales[[#This Row],[Cost]]</f>
        <v>6547.96</v>
      </c>
    </row>
    <row r="1600" spans="2:9" x14ac:dyDescent="0.25">
      <c r="B1600" t="s">
        <v>34</v>
      </c>
      <c r="C1600" t="s">
        <v>21</v>
      </c>
      <c r="D1600" t="s">
        <v>17</v>
      </c>
      <c r="E1600" s="1">
        <v>44286</v>
      </c>
      <c r="F1600" s="4">
        <v>12698</v>
      </c>
      <c r="G1600">
        <v>840</v>
      </c>
      <c r="H1600" s="3">
        <f>_xlfn.XLOOKUP(sales[[#This Row],[Product]],products[Product],products[Cost per box])*sales[[#This Row],[Boxes]]</f>
        <v>5712</v>
      </c>
      <c r="I1600" s="4">
        <f>sales[[#This Row],[Revenue]]-sales[[#This Row],[Cost]]</f>
        <v>6986</v>
      </c>
    </row>
    <row r="1601" spans="2:9" x14ac:dyDescent="0.25">
      <c r="B1601" t="s">
        <v>32</v>
      </c>
      <c r="C1601" t="s">
        <v>21</v>
      </c>
      <c r="D1601" t="s">
        <v>38</v>
      </c>
      <c r="E1601" s="1">
        <v>44286</v>
      </c>
      <c r="F1601" s="4">
        <v>5173</v>
      </c>
      <c r="G1601">
        <v>424</v>
      </c>
      <c r="H1601" s="3">
        <f>_xlfn.XLOOKUP(sales[[#This Row],[Product]],products[Product],products[Cost per box])*sales[[#This Row],[Boxes]]</f>
        <v>4214.5599999999995</v>
      </c>
      <c r="I1601" s="4">
        <f>sales[[#This Row],[Revenue]]-sales[[#This Row],[Cost]]</f>
        <v>958.44000000000051</v>
      </c>
    </row>
    <row r="1602" spans="2:9" x14ac:dyDescent="0.25">
      <c r="B1602" t="s">
        <v>41</v>
      </c>
      <c r="C1602" t="s">
        <v>9</v>
      </c>
      <c r="D1602" t="s">
        <v>14</v>
      </c>
      <c r="E1602" s="1">
        <v>44286</v>
      </c>
      <c r="F1602" s="4">
        <v>6587</v>
      </c>
      <c r="G1602">
        <v>545</v>
      </c>
      <c r="H1602" s="3">
        <f>_xlfn.XLOOKUP(sales[[#This Row],[Product]],products[Product],products[Cost per box])*sales[[#This Row],[Boxes]]</f>
        <v>3438.95</v>
      </c>
      <c r="I1602" s="4">
        <f>sales[[#This Row],[Revenue]]-sales[[#This Row],[Cost]]</f>
        <v>3148.05</v>
      </c>
    </row>
    <row r="1603" spans="2:9" x14ac:dyDescent="0.25">
      <c r="B1603" t="s">
        <v>49</v>
      </c>
      <c r="C1603" t="s">
        <v>16</v>
      </c>
      <c r="D1603" t="s">
        <v>36</v>
      </c>
      <c r="E1603" s="1">
        <v>44286</v>
      </c>
      <c r="F1603" s="4">
        <v>2597</v>
      </c>
      <c r="G1603">
        <v>521</v>
      </c>
      <c r="H1603" s="3">
        <f>_xlfn.XLOOKUP(sales[[#This Row],[Product]],products[Product],products[Cost per box])*sales[[#This Row],[Boxes]]</f>
        <v>2625.84</v>
      </c>
      <c r="I1603" s="4">
        <f>sales[[#This Row],[Revenue]]-sales[[#This Row],[Cost]]</f>
        <v>-28.840000000000146</v>
      </c>
    </row>
    <row r="1604" spans="2:9" x14ac:dyDescent="0.25">
      <c r="B1604" t="s">
        <v>20</v>
      </c>
      <c r="C1604" t="s">
        <v>21</v>
      </c>
      <c r="D1604" t="s">
        <v>47</v>
      </c>
      <c r="E1604" s="1">
        <v>44286</v>
      </c>
      <c r="F1604" s="4">
        <v>14042</v>
      </c>
      <c r="G1604">
        <v>301</v>
      </c>
      <c r="H1604" s="3">
        <f>_xlfn.XLOOKUP(sales[[#This Row],[Product]],products[Product],products[Cost per box])*sales[[#This Row],[Boxes]]</f>
        <v>1583.26</v>
      </c>
      <c r="I1604" s="4">
        <f>sales[[#This Row],[Revenue]]-sales[[#This Row],[Cost]]</f>
        <v>12458.74</v>
      </c>
    </row>
    <row r="1605" spans="2:9" x14ac:dyDescent="0.25">
      <c r="B1605" t="s">
        <v>8</v>
      </c>
      <c r="C1605" t="s">
        <v>21</v>
      </c>
      <c r="D1605" t="s">
        <v>30</v>
      </c>
      <c r="E1605" s="1">
        <v>44286</v>
      </c>
      <c r="F1605" s="4">
        <v>742</v>
      </c>
      <c r="G1605">
        <v>262</v>
      </c>
      <c r="H1605" s="3">
        <f>_xlfn.XLOOKUP(sales[[#This Row],[Product]],products[Product],products[Cost per box])*sales[[#This Row],[Boxes]]</f>
        <v>964.16000000000008</v>
      </c>
      <c r="I1605" s="4">
        <f>sales[[#This Row],[Revenue]]-sales[[#This Row],[Cost]]</f>
        <v>-222.16000000000008</v>
      </c>
    </row>
    <row r="1606" spans="2:9" x14ac:dyDescent="0.25">
      <c r="B1606" t="s">
        <v>51</v>
      </c>
      <c r="C1606" t="s">
        <v>9</v>
      </c>
      <c r="D1606" t="s">
        <v>35</v>
      </c>
      <c r="E1606" s="1">
        <v>44286</v>
      </c>
      <c r="F1606" s="4">
        <v>14770</v>
      </c>
      <c r="G1606">
        <v>60</v>
      </c>
      <c r="H1606" s="3">
        <f>_xlfn.XLOOKUP(sales[[#This Row],[Product]],products[Product],products[Cost per box])*sales[[#This Row],[Boxes]]</f>
        <v>159</v>
      </c>
      <c r="I1606" s="4">
        <f>sales[[#This Row],[Revenue]]-sales[[#This Row],[Cost]]</f>
        <v>14611</v>
      </c>
    </row>
    <row r="1607" spans="2:9" x14ac:dyDescent="0.25">
      <c r="B1607" t="s">
        <v>5</v>
      </c>
      <c r="C1607" t="s">
        <v>16</v>
      </c>
      <c r="D1607" t="s">
        <v>44</v>
      </c>
      <c r="E1607" s="1">
        <v>44286</v>
      </c>
      <c r="F1607" s="4">
        <v>7840</v>
      </c>
      <c r="G1607">
        <v>58</v>
      </c>
      <c r="H1607" s="3">
        <f>_xlfn.XLOOKUP(sales[[#This Row],[Product]],products[Product],products[Cost per box])*sales[[#This Row],[Boxes]]</f>
        <v>555.06000000000006</v>
      </c>
      <c r="I1607" s="4">
        <f>sales[[#This Row],[Revenue]]-sales[[#This Row],[Cost]]</f>
        <v>7284.94</v>
      </c>
    </row>
    <row r="1608" spans="2:9" x14ac:dyDescent="0.25">
      <c r="B1608" t="s">
        <v>41</v>
      </c>
      <c r="C1608" t="s">
        <v>27</v>
      </c>
      <c r="D1608" t="s">
        <v>14</v>
      </c>
      <c r="E1608" s="1">
        <v>44286</v>
      </c>
      <c r="F1608" s="4">
        <v>5964</v>
      </c>
      <c r="G1608">
        <v>252</v>
      </c>
      <c r="H1608" s="3">
        <f>_xlfn.XLOOKUP(sales[[#This Row],[Product]],products[Product],products[Cost per box])*sales[[#This Row],[Boxes]]</f>
        <v>1590.12</v>
      </c>
      <c r="I1608" s="4">
        <f>sales[[#This Row],[Revenue]]-sales[[#This Row],[Cost]]</f>
        <v>4373.88</v>
      </c>
    </row>
    <row r="1609" spans="2:9" x14ac:dyDescent="0.25">
      <c r="B1609" t="s">
        <v>5</v>
      </c>
      <c r="C1609" t="s">
        <v>27</v>
      </c>
      <c r="D1609" t="s">
        <v>24</v>
      </c>
      <c r="E1609" s="1">
        <v>44286</v>
      </c>
      <c r="F1609" s="4">
        <v>9513</v>
      </c>
      <c r="G1609">
        <v>399</v>
      </c>
      <c r="H1609" s="3">
        <f>_xlfn.XLOOKUP(sales[[#This Row],[Product]],products[Product],products[Cost per box])*sales[[#This Row],[Boxes]]</f>
        <v>4193.49</v>
      </c>
      <c r="I1609" s="4">
        <f>sales[[#This Row],[Revenue]]-sales[[#This Row],[Cost]]</f>
        <v>5319.51</v>
      </c>
    </row>
    <row r="1610" spans="2:9" x14ac:dyDescent="0.25">
      <c r="B1610" t="s">
        <v>49</v>
      </c>
      <c r="C1610" t="s">
        <v>6</v>
      </c>
      <c r="D1610" t="s">
        <v>44</v>
      </c>
      <c r="E1610" s="1">
        <v>44286</v>
      </c>
      <c r="F1610" s="4">
        <v>4655</v>
      </c>
      <c r="G1610">
        <v>503</v>
      </c>
      <c r="H1610" s="3">
        <f>_xlfn.XLOOKUP(sales[[#This Row],[Product]],products[Product],products[Cost per box])*sales[[#This Row],[Boxes]]</f>
        <v>4813.71</v>
      </c>
      <c r="I1610" s="4">
        <f>sales[[#This Row],[Revenue]]-sales[[#This Row],[Cost]]</f>
        <v>-158.71000000000004</v>
      </c>
    </row>
    <row r="1611" spans="2:9" x14ac:dyDescent="0.25">
      <c r="B1611" t="s">
        <v>51</v>
      </c>
      <c r="C1611" t="s">
        <v>11</v>
      </c>
      <c r="D1611" t="s">
        <v>28</v>
      </c>
      <c r="E1611" s="1">
        <v>44286</v>
      </c>
      <c r="F1611" s="4">
        <v>12068</v>
      </c>
      <c r="G1611">
        <v>38</v>
      </c>
      <c r="H1611" s="3">
        <f>_xlfn.XLOOKUP(sales[[#This Row],[Product]],products[Product],products[Cost per box])*sales[[#This Row],[Boxes]]</f>
        <v>104.88</v>
      </c>
      <c r="I1611" s="4">
        <f>sales[[#This Row],[Revenue]]-sales[[#This Row],[Cost]]</f>
        <v>11963.12</v>
      </c>
    </row>
    <row r="1612" spans="2:9" x14ac:dyDescent="0.25">
      <c r="B1612" t="s">
        <v>40</v>
      </c>
      <c r="C1612" t="s">
        <v>9</v>
      </c>
      <c r="D1612" t="s">
        <v>48</v>
      </c>
      <c r="E1612" s="1">
        <v>44286</v>
      </c>
      <c r="F1612" s="4">
        <v>6846</v>
      </c>
      <c r="G1612">
        <v>487</v>
      </c>
      <c r="H1612" s="3">
        <f>_xlfn.XLOOKUP(sales[[#This Row],[Product]],products[Product],products[Cost per box])*sales[[#This Row],[Boxes]]</f>
        <v>3642.76</v>
      </c>
      <c r="I1612" s="4">
        <f>sales[[#This Row],[Revenue]]-sales[[#This Row],[Cost]]</f>
        <v>3203.24</v>
      </c>
    </row>
    <row r="1613" spans="2:9" x14ac:dyDescent="0.25">
      <c r="B1613" t="s">
        <v>15</v>
      </c>
      <c r="C1613" t="s">
        <v>27</v>
      </c>
      <c r="D1613" t="s">
        <v>45</v>
      </c>
      <c r="E1613" s="1">
        <v>44286</v>
      </c>
      <c r="F1613" s="4">
        <v>5250</v>
      </c>
      <c r="G1613">
        <v>60</v>
      </c>
      <c r="H1613" s="3">
        <f>_xlfn.XLOOKUP(sales[[#This Row],[Product]],products[Product],products[Cost per box])*sales[[#This Row],[Boxes]]</f>
        <v>463.8</v>
      </c>
      <c r="I1613" s="4">
        <f>sales[[#This Row],[Revenue]]-sales[[#This Row],[Cost]]</f>
        <v>4786.2</v>
      </c>
    </row>
    <row r="1614" spans="2:9" x14ac:dyDescent="0.25">
      <c r="B1614" t="s">
        <v>10</v>
      </c>
      <c r="C1614" t="s">
        <v>16</v>
      </c>
      <c r="D1614" t="s">
        <v>12</v>
      </c>
      <c r="E1614" s="1">
        <v>44286</v>
      </c>
      <c r="F1614" s="4">
        <v>3283</v>
      </c>
      <c r="G1614">
        <v>138</v>
      </c>
      <c r="H1614" s="3">
        <f>_xlfn.XLOOKUP(sales[[#This Row],[Product]],products[Product],products[Cost per box])*sales[[#This Row],[Boxes]]</f>
        <v>1163.3399999999999</v>
      </c>
      <c r="I1614" s="4">
        <f>sales[[#This Row],[Revenue]]-sales[[#This Row],[Cost]]</f>
        <v>2119.66</v>
      </c>
    </row>
    <row r="1615" spans="2:9" x14ac:dyDescent="0.25">
      <c r="B1615" t="s">
        <v>20</v>
      </c>
      <c r="C1615" t="s">
        <v>9</v>
      </c>
      <c r="D1615" t="s">
        <v>38</v>
      </c>
      <c r="E1615" s="1">
        <v>44286</v>
      </c>
      <c r="F1615" s="4">
        <v>6650</v>
      </c>
      <c r="G1615">
        <v>289</v>
      </c>
      <c r="H1615" s="3">
        <f>_xlfn.XLOOKUP(sales[[#This Row],[Product]],products[Product],products[Cost per box])*sales[[#This Row],[Boxes]]</f>
        <v>2872.66</v>
      </c>
      <c r="I1615" s="4">
        <f>sales[[#This Row],[Revenue]]-sales[[#This Row],[Cost]]</f>
        <v>3777.34</v>
      </c>
    </row>
    <row r="1616" spans="2:9" x14ac:dyDescent="0.25">
      <c r="B1616" t="s">
        <v>23</v>
      </c>
      <c r="C1616" t="s">
        <v>6</v>
      </c>
      <c r="D1616" t="s">
        <v>52</v>
      </c>
      <c r="E1616" s="1">
        <v>44286</v>
      </c>
      <c r="F1616" s="4">
        <v>2100</v>
      </c>
      <c r="G1616">
        <v>185</v>
      </c>
      <c r="H1616" s="3">
        <f>_xlfn.XLOOKUP(sales[[#This Row],[Product]],products[Product],products[Cost per box])*sales[[#This Row],[Boxes]]</f>
        <v>614.19999999999993</v>
      </c>
      <c r="I1616" s="4">
        <f>sales[[#This Row],[Revenue]]-sales[[#This Row],[Cost]]</f>
        <v>1485.8000000000002</v>
      </c>
    </row>
    <row r="1617" spans="2:9" x14ac:dyDescent="0.25">
      <c r="B1617" t="s">
        <v>29</v>
      </c>
      <c r="C1617" t="s">
        <v>11</v>
      </c>
      <c r="D1617" t="s">
        <v>47</v>
      </c>
      <c r="E1617" s="1">
        <v>44286</v>
      </c>
      <c r="F1617" s="4">
        <v>7770</v>
      </c>
      <c r="G1617">
        <v>379</v>
      </c>
      <c r="H1617" s="3">
        <f>_xlfn.XLOOKUP(sales[[#This Row],[Product]],products[Product],products[Cost per box])*sales[[#This Row],[Boxes]]</f>
        <v>1993.54</v>
      </c>
      <c r="I1617" s="4">
        <f>sales[[#This Row],[Revenue]]-sales[[#This Row],[Cost]]</f>
        <v>5776.46</v>
      </c>
    </row>
    <row r="1618" spans="2:9" x14ac:dyDescent="0.25">
      <c r="B1618" t="s">
        <v>34</v>
      </c>
      <c r="C1618" t="s">
        <v>11</v>
      </c>
      <c r="D1618" t="s">
        <v>7</v>
      </c>
      <c r="E1618" s="1">
        <v>44286</v>
      </c>
      <c r="F1618" s="4">
        <v>5005</v>
      </c>
      <c r="G1618">
        <v>910</v>
      </c>
      <c r="H1618" s="3">
        <f>_xlfn.XLOOKUP(sales[[#This Row],[Product]],products[Product],products[Cost per box])*sales[[#This Row],[Boxes]]</f>
        <v>4686.5</v>
      </c>
      <c r="I1618" s="4">
        <f>sales[[#This Row],[Revenue]]-sales[[#This Row],[Cost]]</f>
        <v>318.5</v>
      </c>
    </row>
    <row r="1619" spans="2:9" x14ac:dyDescent="0.25">
      <c r="B1619" t="s">
        <v>54</v>
      </c>
      <c r="C1619" t="s">
        <v>6</v>
      </c>
      <c r="D1619" t="s">
        <v>30</v>
      </c>
      <c r="E1619" s="1">
        <v>44286</v>
      </c>
      <c r="F1619" s="4">
        <v>2177</v>
      </c>
      <c r="G1619">
        <v>168</v>
      </c>
      <c r="H1619" s="3">
        <f>_xlfn.XLOOKUP(sales[[#This Row],[Product]],products[Product],products[Cost per box])*sales[[#This Row],[Boxes]]</f>
        <v>618.24</v>
      </c>
      <c r="I1619" s="4">
        <f>sales[[#This Row],[Revenue]]-sales[[#This Row],[Cost]]</f>
        <v>1558.76</v>
      </c>
    </row>
    <row r="1620" spans="2:9" x14ac:dyDescent="0.25">
      <c r="B1620" t="s">
        <v>18</v>
      </c>
      <c r="C1620" t="s">
        <v>11</v>
      </c>
      <c r="D1620" t="s">
        <v>43</v>
      </c>
      <c r="E1620" s="1">
        <v>44286</v>
      </c>
      <c r="F1620" s="4">
        <v>8582</v>
      </c>
      <c r="G1620">
        <v>537</v>
      </c>
      <c r="H1620" s="3">
        <f>_xlfn.XLOOKUP(sales[[#This Row],[Product]],products[Product],products[Cost per box])*sales[[#This Row],[Boxes]]</f>
        <v>2067.4500000000003</v>
      </c>
      <c r="I1620" s="4">
        <f>sales[[#This Row],[Revenue]]-sales[[#This Row],[Cost]]</f>
        <v>6514.5499999999993</v>
      </c>
    </row>
    <row r="1621" spans="2:9" x14ac:dyDescent="0.25">
      <c r="B1621" t="s">
        <v>46</v>
      </c>
      <c r="C1621" t="s">
        <v>6</v>
      </c>
      <c r="D1621" t="s">
        <v>47</v>
      </c>
      <c r="E1621" s="1">
        <v>44286</v>
      </c>
      <c r="F1621" s="4">
        <v>3325</v>
      </c>
      <c r="G1621">
        <v>208</v>
      </c>
      <c r="H1621" s="3">
        <f>_xlfn.XLOOKUP(sales[[#This Row],[Product]],products[Product],products[Cost per box])*sales[[#This Row],[Boxes]]</f>
        <v>1094.08</v>
      </c>
      <c r="I1621" s="4">
        <f>sales[[#This Row],[Revenue]]-sales[[#This Row],[Cost]]</f>
        <v>2230.92</v>
      </c>
    </row>
    <row r="1622" spans="2:9" x14ac:dyDescent="0.25">
      <c r="B1622" t="s">
        <v>49</v>
      </c>
      <c r="C1622" t="s">
        <v>16</v>
      </c>
      <c r="D1622" t="s">
        <v>28</v>
      </c>
      <c r="E1622" s="1">
        <v>44286</v>
      </c>
      <c r="F1622" s="4">
        <v>8855</v>
      </c>
      <c r="G1622">
        <v>980</v>
      </c>
      <c r="H1622" s="3">
        <f>_xlfn.XLOOKUP(sales[[#This Row],[Product]],products[Product],products[Cost per box])*sales[[#This Row],[Boxes]]</f>
        <v>2704.7999999999997</v>
      </c>
      <c r="I1622" s="4">
        <f>sales[[#This Row],[Revenue]]-sales[[#This Row],[Cost]]</f>
        <v>6150.2000000000007</v>
      </c>
    </row>
    <row r="1623" spans="2:9" x14ac:dyDescent="0.25">
      <c r="B1623" t="s">
        <v>51</v>
      </c>
      <c r="C1623" t="s">
        <v>21</v>
      </c>
      <c r="D1623" t="s">
        <v>30</v>
      </c>
      <c r="E1623" s="1">
        <v>44287</v>
      </c>
      <c r="F1623" s="4">
        <v>1617</v>
      </c>
      <c r="G1623">
        <v>840</v>
      </c>
      <c r="H1623" s="3">
        <f>_xlfn.XLOOKUP(sales[[#This Row],[Product]],products[Product],products[Cost per box])*sales[[#This Row],[Boxes]]</f>
        <v>3091.2000000000003</v>
      </c>
      <c r="I1623" s="4">
        <f>sales[[#This Row],[Revenue]]-sales[[#This Row],[Cost]]</f>
        <v>-1474.2000000000003</v>
      </c>
    </row>
    <row r="1624" spans="2:9" x14ac:dyDescent="0.25">
      <c r="B1624" t="s">
        <v>10</v>
      </c>
      <c r="C1624" t="s">
        <v>27</v>
      </c>
      <c r="D1624" t="s">
        <v>47</v>
      </c>
      <c r="E1624" s="1">
        <v>44287</v>
      </c>
      <c r="F1624" s="4">
        <v>4270</v>
      </c>
      <c r="G1624">
        <v>166</v>
      </c>
      <c r="H1624" s="3">
        <f>_xlfn.XLOOKUP(sales[[#This Row],[Product]],products[Product],products[Cost per box])*sales[[#This Row],[Boxes]]</f>
        <v>873.16</v>
      </c>
      <c r="I1624" s="4">
        <f>sales[[#This Row],[Revenue]]-sales[[#This Row],[Cost]]</f>
        <v>3396.84</v>
      </c>
    </row>
    <row r="1625" spans="2:9" x14ac:dyDescent="0.25">
      <c r="B1625" t="s">
        <v>8</v>
      </c>
      <c r="C1625" t="s">
        <v>9</v>
      </c>
      <c r="D1625" t="s">
        <v>24</v>
      </c>
      <c r="E1625" s="1">
        <v>44287</v>
      </c>
      <c r="F1625" s="4">
        <v>9674</v>
      </c>
      <c r="G1625">
        <v>434</v>
      </c>
      <c r="H1625" s="3">
        <f>_xlfn.XLOOKUP(sales[[#This Row],[Product]],products[Product],products[Cost per box])*sales[[#This Row],[Boxes]]</f>
        <v>4561.34</v>
      </c>
      <c r="I1625" s="4">
        <f>sales[[#This Row],[Revenue]]-sales[[#This Row],[Cost]]</f>
        <v>5112.66</v>
      </c>
    </row>
    <row r="1626" spans="2:9" x14ac:dyDescent="0.25">
      <c r="B1626" t="s">
        <v>46</v>
      </c>
      <c r="C1626" t="s">
        <v>27</v>
      </c>
      <c r="D1626" t="s">
        <v>7</v>
      </c>
      <c r="E1626" s="1">
        <v>44287</v>
      </c>
      <c r="F1626" s="4">
        <v>3465</v>
      </c>
      <c r="G1626">
        <v>156</v>
      </c>
      <c r="H1626" s="3">
        <f>_xlfn.XLOOKUP(sales[[#This Row],[Product]],products[Product],products[Cost per box])*sales[[#This Row],[Boxes]]</f>
        <v>803.40000000000009</v>
      </c>
      <c r="I1626" s="4">
        <f>sales[[#This Row],[Revenue]]-sales[[#This Row],[Cost]]</f>
        <v>2661.6</v>
      </c>
    </row>
    <row r="1627" spans="2:9" x14ac:dyDescent="0.25">
      <c r="B1627" t="s">
        <v>29</v>
      </c>
      <c r="C1627" t="s">
        <v>6</v>
      </c>
      <c r="D1627" t="s">
        <v>36</v>
      </c>
      <c r="E1627" s="1">
        <v>44287</v>
      </c>
      <c r="F1627" s="4">
        <v>553</v>
      </c>
      <c r="G1627">
        <v>89</v>
      </c>
      <c r="H1627" s="3">
        <f>_xlfn.XLOOKUP(sales[[#This Row],[Product]],products[Product],products[Cost per box])*sales[[#This Row],[Boxes]]</f>
        <v>448.56</v>
      </c>
      <c r="I1627" s="4">
        <f>sales[[#This Row],[Revenue]]-sales[[#This Row],[Cost]]</f>
        <v>104.44</v>
      </c>
    </row>
    <row r="1628" spans="2:9" x14ac:dyDescent="0.25">
      <c r="B1628" t="s">
        <v>5</v>
      </c>
      <c r="C1628" t="s">
        <v>9</v>
      </c>
      <c r="D1628" t="s">
        <v>42</v>
      </c>
      <c r="E1628" s="1">
        <v>44287</v>
      </c>
      <c r="F1628" s="4">
        <v>3535</v>
      </c>
      <c r="G1628">
        <v>264</v>
      </c>
      <c r="H1628" s="3">
        <f>_xlfn.XLOOKUP(sales[[#This Row],[Product]],products[Product],products[Cost per box])*sales[[#This Row],[Boxes]]</f>
        <v>1251.3600000000001</v>
      </c>
      <c r="I1628" s="4">
        <f>sales[[#This Row],[Revenue]]-sales[[#This Row],[Cost]]</f>
        <v>2283.64</v>
      </c>
    </row>
    <row r="1629" spans="2:9" x14ac:dyDescent="0.25">
      <c r="B1629" t="s">
        <v>13</v>
      </c>
      <c r="C1629" t="s">
        <v>27</v>
      </c>
      <c r="D1629" t="s">
        <v>24</v>
      </c>
      <c r="E1629" s="1">
        <v>44287</v>
      </c>
      <c r="F1629" s="4">
        <v>10094</v>
      </c>
      <c r="G1629">
        <v>242</v>
      </c>
      <c r="H1629" s="3">
        <f>_xlfn.XLOOKUP(sales[[#This Row],[Product]],products[Product],products[Cost per box])*sales[[#This Row],[Boxes]]</f>
        <v>2543.42</v>
      </c>
      <c r="I1629" s="4">
        <f>sales[[#This Row],[Revenue]]-sales[[#This Row],[Cost]]</f>
        <v>7550.58</v>
      </c>
    </row>
    <row r="1630" spans="2:9" x14ac:dyDescent="0.25">
      <c r="B1630" t="s">
        <v>23</v>
      </c>
      <c r="C1630" t="s">
        <v>21</v>
      </c>
      <c r="D1630" t="s">
        <v>24</v>
      </c>
      <c r="E1630" s="1">
        <v>44287</v>
      </c>
      <c r="F1630" s="4">
        <v>5418</v>
      </c>
      <c r="G1630">
        <v>514</v>
      </c>
      <c r="H1630" s="3">
        <f>_xlfn.XLOOKUP(sales[[#This Row],[Product]],products[Product],products[Cost per box])*sales[[#This Row],[Boxes]]</f>
        <v>5402.14</v>
      </c>
      <c r="I1630" s="4">
        <f>sales[[#This Row],[Revenue]]-sales[[#This Row],[Cost]]</f>
        <v>15.859999999999673</v>
      </c>
    </row>
    <row r="1631" spans="2:9" x14ac:dyDescent="0.25">
      <c r="B1631" t="s">
        <v>32</v>
      </c>
      <c r="C1631" t="s">
        <v>16</v>
      </c>
      <c r="D1631" t="s">
        <v>38</v>
      </c>
      <c r="E1631" s="1">
        <v>44287</v>
      </c>
      <c r="F1631" s="4">
        <v>2786</v>
      </c>
      <c r="G1631">
        <v>770</v>
      </c>
      <c r="H1631" s="3">
        <f>_xlfn.XLOOKUP(sales[[#This Row],[Product]],products[Product],products[Cost per box])*sales[[#This Row],[Boxes]]</f>
        <v>7653.7999999999993</v>
      </c>
      <c r="I1631" s="4">
        <f>sales[[#This Row],[Revenue]]-sales[[#This Row],[Cost]]</f>
        <v>-4867.7999999999993</v>
      </c>
    </row>
    <row r="1632" spans="2:9" x14ac:dyDescent="0.25">
      <c r="B1632" t="s">
        <v>34</v>
      </c>
      <c r="C1632" t="s">
        <v>11</v>
      </c>
      <c r="D1632" t="s">
        <v>47</v>
      </c>
      <c r="E1632" s="1">
        <v>44287</v>
      </c>
      <c r="F1632" s="4">
        <v>5082</v>
      </c>
      <c r="G1632">
        <v>408</v>
      </c>
      <c r="H1632" s="3">
        <f>_xlfn.XLOOKUP(sales[[#This Row],[Product]],products[Product],products[Cost per box])*sales[[#This Row],[Boxes]]</f>
        <v>2146.08</v>
      </c>
      <c r="I1632" s="4">
        <f>sales[[#This Row],[Revenue]]-sales[[#This Row],[Cost]]</f>
        <v>2935.92</v>
      </c>
    </row>
    <row r="1633" spans="2:9" x14ac:dyDescent="0.25">
      <c r="B1633" t="s">
        <v>13</v>
      </c>
      <c r="C1633" t="s">
        <v>21</v>
      </c>
      <c r="D1633" t="s">
        <v>42</v>
      </c>
      <c r="E1633" s="1">
        <v>44287</v>
      </c>
      <c r="F1633" s="4">
        <v>2996</v>
      </c>
      <c r="G1633">
        <v>229</v>
      </c>
      <c r="H1633" s="3">
        <f>_xlfn.XLOOKUP(sales[[#This Row],[Product]],products[Product],products[Cost per box])*sales[[#This Row],[Boxes]]</f>
        <v>1085.46</v>
      </c>
      <c r="I1633" s="4">
        <f>sales[[#This Row],[Revenue]]-sales[[#This Row],[Cost]]</f>
        <v>1910.54</v>
      </c>
    </row>
    <row r="1634" spans="2:9" x14ac:dyDescent="0.25">
      <c r="B1634" t="s">
        <v>25</v>
      </c>
      <c r="C1634" t="s">
        <v>16</v>
      </c>
      <c r="D1634" t="s">
        <v>28</v>
      </c>
      <c r="E1634" s="1">
        <v>44287</v>
      </c>
      <c r="F1634" s="4">
        <v>1071</v>
      </c>
      <c r="G1634">
        <v>130</v>
      </c>
      <c r="H1634" s="3">
        <f>_xlfn.XLOOKUP(sales[[#This Row],[Product]],products[Product],products[Cost per box])*sales[[#This Row],[Boxes]]</f>
        <v>358.79999999999995</v>
      </c>
      <c r="I1634" s="4">
        <f>sales[[#This Row],[Revenue]]-sales[[#This Row],[Cost]]</f>
        <v>712.2</v>
      </c>
    </row>
    <row r="1635" spans="2:9" x14ac:dyDescent="0.25">
      <c r="B1635" t="s">
        <v>34</v>
      </c>
      <c r="C1635" t="s">
        <v>16</v>
      </c>
      <c r="D1635" t="s">
        <v>28</v>
      </c>
      <c r="E1635" s="1">
        <v>44287</v>
      </c>
      <c r="F1635" s="4">
        <v>9828</v>
      </c>
      <c r="G1635">
        <v>280</v>
      </c>
      <c r="H1635" s="3">
        <f>_xlfn.XLOOKUP(sales[[#This Row],[Product]],products[Product],products[Cost per box])*sales[[#This Row],[Boxes]]</f>
        <v>772.8</v>
      </c>
      <c r="I1635" s="4">
        <f>sales[[#This Row],[Revenue]]-sales[[#This Row],[Cost]]</f>
        <v>9055.2000000000007</v>
      </c>
    </row>
    <row r="1636" spans="2:9" x14ac:dyDescent="0.25">
      <c r="B1636" t="s">
        <v>37</v>
      </c>
      <c r="C1636" t="s">
        <v>6</v>
      </c>
      <c r="D1636" t="s">
        <v>26</v>
      </c>
      <c r="E1636" s="1">
        <v>44287</v>
      </c>
      <c r="F1636" s="4">
        <v>392</v>
      </c>
      <c r="G1636">
        <v>210</v>
      </c>
      <c r="H1636" s="3">
        <f>_xlfn.XLOOKUP(sales[[#This Row],[Product]],products[Product],products[Cost per box])*sales[[#This Row],[Boxes]]</f>
        <v>1350.3</v>
      </c>
      <c r="I1636" s="4">
        <f>sales[[#This Row],[Revenue]]-sales[[#This Row],[Cost]]</f>
        <v>-958.3</v>
      </c>
    </row>
    <row r="1637" spans="2:9" x14ac:dyDescent="0.25">
      <c r="B1637" t="s">
        <v>10</v>
      </c>
      <c r="C1637" t="s">
        <v>6</v>
      </c>
      <c r="D1637" t="s">
        <v>45</v>
      </c>
      <c r="E1637" s="1">
        <v>44287</v>
      </c>
      <c r="F1637" s="4">
        <v>455</v>
      </c>
      <c r="G1637">
        <v>189</v>
      </c>
      <c r="H1637" s="3">
        <f>_xlfn.XLOOKUP(sales[[#This Row],[Product]],products[Product],products[Cost per box])*sales[[#This Row],[Boxes]]</f>
        <v>1460.97</v>
      </c>
      <c r="I1637" s="4">
        <f>sales[[#This Row],[Revenue]]-sales[[#This Row],[Cost]]</f>
        <v>-1005.97</v>
      </c>
    </row>
    <row r="1638" spans="2:9" x14ac:dyDescent="0.25">
      <c r="B1638" t="s">
        <v>5</v>
      </c>
      <c r="C1638" t="s">
        <v>11</v>
      </c>
      <c r="D1638" t="s">
        <v>7</v>
      </c>
      <c r="E1638" s="1">
        <v>44287</v>
      </c>
      <c r="F1638" s="4">
        <v>3115</v>
      </c>
      <c r="G1638">
        <v>415</v>
      </c>
      <c r="H1638" s="3">
        <f>_xlfn.XLOOKUP(sales[[#This Row],[Product]],products[Product],products[Cost per box])*sales[[#This Row],[Boxes]]</f>
        <v>2137.25</v>
      </c>
      <c r="I1638" s="4">
        <f>sales[[#This Row],[Revenue]]-sales[[#This Row],[Cost]]</f>
        <v>977.75</v>
      </c>
    </row>
    <row r="1639" spans="2:9" x14ac:dyDescent="0.25">
      <c r="B1639" t="s">
        <v>34</v>
      </c>
      <c r="C1639" t="s">
        <v>6</v>
      </c>
      <c r="D1639" t="s">
        <v>48</v>
      </c>
      <c r="E1639" s="1">
        <v>44287</v>
      </c>
      <c r="F1639" s="4">
        <v>2744</v>
      </c>
      <c r="G1639">
        <v>67</v>
      </c>
      <c r="H1639" s="3">
        <f>_xlfn.XLOOKUP(sales[[#This Row],[Product]],products[Product],products[Cost per box])*sales[[#This Row],[Boxes]]</f>
        <v>501.16</v>
      </c>
      <c r="I1639" s="4">
        <f>sales[[#This Row],[Revenue]]-sales[[#This Row],[Cost]]</f>
        <v>2242.84</v>
      </c>
    </row>
    <row r="1640" spans="2:9" x14ac:dyDescent="0.25">
      <c r="B1640" t="s">
        <v>8</v>
      </c>
      <c r="C1640" t="s">
        <v>11</v>
      </c>
      <c r="D1640" t="s">
        <v>42</v>
      </c>
      <c r="E1640" s="1">
        <v>44287</v>
      </c>
      <c r="F1640" s="4">
        <v>161</v>
      </c>
      <c r="G1640">
        <v>167</v>
      </c>
      <c r="H1640" s="3">
        <f>_xlfn.XLOOKUP(sales[[#This Row],[Product]],products[Product],products[Cost per box])*sales[[#This Row],[Boxes]]</f>
        <v>791.58</v>
      </c>
      <c r="I1640" s="4">
        <f>sales[[#This Row],[Revenue]]-sales[[#This Row],[Cost]]</f>
        <v>-630.58000000000004</v>
      </c>
    </row>
    <row r="1641" spans="2:9" x14ac:dyDescent="0.25">
      <c r="B1641" t="s">
        <v>13</v>
      </c>
      <c r="C1641" t="s">
        <v>9</v>
      </c>
      <c r="D1641" t="s">
        <v>42</v>
      </c>
      <c r="E1641" s="1">
        <v>44287</v>
      </c>
      <c r="F1641" s="4">
        <v>9737</v>
      </c>
      <c r="G1641">
        <v>840</v>
      </c>
      <c r="H1641" s="3">
        <f>_xlfn.XLOOKUP(sales[[#This Row],[Product]],products[Product],products[Cost per box])*sales[[#This Row],[Boxes]]</f>
        <v>3981.6000000000004</v>
      </c>
      <c r="I1641" s="4">
        <f>sales[[#This Row],[Revenue]]-sales[[#This Row],[Cost]]</f>
        <v>5755.4</v>
      </c>
    </row>
    <row r="1642" spans="2:9" x14ac:dyDescent="0.25">
      <c r="B1642" t="s">
        <v>15</v>
      </c>
      <c r="C1642" t="s">
        <v>21</v>
      </c>
      <c r="D1642" t="s">
        <v>30</v>
      </c>
      <c r="E1642" s="1">
        <v>44287</v>
      </c>
      <c r="F1642" s="4">
        <v>1932</v>
      </c>
      <c r="G1642">
        <v>96</v>
      </c>
      <c r="H1642" s="3">
        <f>_xlfn.XLOOKUP(sales[[#This Row],[Product]],products[Product],products[Cost per box])*sales[[#This Row],[Boxes]]</f>
        <v>353.28000000000003</v>
      </c>
      <c r="I1642" s="4">
        <f>sales[[#This Row],[Revenue]]-sales[[#This Row],[Cost]]</f>
        <v>1578.72</v>
      </c>
    </row>
    <row r="1643" spans="2:9" x14ac:dyDescent="0.25">
      <c r="B1643" t="s">
        <v>15</v>
      </c>
      <c r="C1643" t="s">
        <v>6</v>
      </c>
      <c r="D1643" t="s">
        <v>35</v>
      </c>
      <c r="E1643" s="1">
        <v>44287</v>
      </c>
      <c r="F1643" s="4">
        <v>1841</v>
      </c>
      <c r="G1643">
        <v>232</v>
      </c>
      <c r="H1643" s="3">
        <f>_xlfn.XLOOKUP(sales[[#This Row],[Product]],products[Product],products[Cost per box])*sales[[#This Row],[Boxes]]</f>
        <v>614.79999999999995</v>
      </c>
      <c r="I1643" s="4">
        <f>sales[[#This Row],[Revenue]]-sales[[#This Row],[Cost]]</f>
        <v>1226.2</v>
      </c>
    </row>
    <row r="1644" spans="2:9" x14ac:dyDescent="0.25">
      <c r="B1644" t="s">
        <v>49</v>
      </c>
      <c r="C1644" t="s">
        <v>11</v>
      </c>
      <c r="D1644" t="s">
        <v>7</v>
      </c>
      <c r="E1644" s="1">
        <v>44287</v>
      </c>
      <c r="F1644" s="4">
        <v>6909</v>
      </c>
      <c r="G1644">
        <v>347</v>
      </c>
      <c r="H1644" s="3">
        <f>_xlfn.XLOOKUP(sales[[#This Row],[Product]],products[Product],products[Cost per box])*sales[[#This Row],[Boxes]]</f>
        <v>1787.0500000000002</v>
      </c>
      <c r="I1644" s="4">
        <f>sales[[#This Row],[Revenue]]-sales[[#This Row],[Cost]]</f>
        <v>5121.95</v>
      </c>
    </row>
    <row r="1645" spans="2:9" x14ac:dyDescent="0.25">
      <c r="B1645" t="s">
        <v>51</v>
      </c>
      <c r="C1645" t="s">
        <v>9</v>
      </c>
      <c r="D1645" t="s">
        <v>17</v>
      </c>
      <c r="E1645" s="1">
        <v>44287</v>
      </c>
      <c r="F1645" s="4">
        <v>3304</v>
      </c>
      <c r="G1645">
        <v>269</v>
      </c>
      <c r="H1645" s="3">
        <f>_xlfn.XLOOKUP(sales[[#This Row],[Product]],products[Product],products[Cost per box])*sales[[#This Row],[Boxes]]</f>
        <v>1829.2</v>
      </c>
      <c r="I1645" s="4">
        <f>sales[[#This Row],[Revenue]]-sales[[#This Row],[Cost]]</f>
        <v>1474.8</v>
      </c>
    </row>
    <row r="1646" spans="2:9" x14ac:dyDescent="0.25">
      <c r="B1646" t="s">
        <v>15</v>
      </c>
      <c r="C1646" t="s">
        <v>11</v>
      </c>
      <c r="D1646" t="s">
        <v>7</v>
      </c>
      <c r="E1646" s="1">
        <v>44287</v>
      </c>
      <c r="F1646" s="4">
        <v>3297</v>
      </c>
      <c r="G1646">
        <v>202</v>
      </c>
      <c r="H1646" s="3">
        <f>_xlfn.XLOOKUP(sales[[#This Row],[Product]],products[Product],products[Cost per box])*sales[[#This Row],[Boxes]]</f>
        <v>1040.3000000000002</v>
      </c>
      <c r="I1646" s="4">
        <f>sales[[#This Row],[Revenue]]-sales[[#This Row],[Cost]]</f>
        <v>2256.6999999999998</v>
      </c>
    </row>
    <row r="1647" spans="2:9" x14ac:dyDescent="0.25">
      <c r="B1647" t="s">
        <v>18</v>
      </c>
      <c r="C1647" t="s">
        <v>16</v>
      </c>
      <c r="D1647" t="s">
        <v>43</v>
      </c>
      <c r="E1647" s="1">
        <v>44287</v>
      </c>
      <c r="F1647" s="4">
        <v>3633</v>
      </c>
      <c r="G1647">
        <v>520</v>
      </c>
      <c r="H1647" s="3">
        <f>_xlfn.XLOOKUP(sales[[#This Row],[Product]],products[Product],products[Cost per box])*sales[[#This Row],[Boxes]]</f>
        <v>2002</v>
      </c>
      <c r="I1647" s="4">
        <f>sales[[#This Row],[Revenue]]-sales[[#This Row],[Cost]]</f>
        <v>1631</v>
      </c>
    </row>
    <row r="1648" spans="2:9" x14ac:dyDescent="0.25">
      <c r="B1648" t="s">
        <v>46</v>
      </c>
      <c r="C1648" t="s">
        <v>9</v>
      </c>
      <c r="D1648" t="s">
        <v>7</v>
      </c>
      <c r="E1648" s="1">
        <v>44287</v>
      </c>
      <c r="F1648" s="4">
        <v>5285</v>
      </c>
      <c r="G1648">
        <v>641</v>
      </c>
      <c r="H1648" s="3">
        <f>_xlfn.XLOOKUP(sales[[#This Row],[Product]],products[Product],products[Cost per box])*sales[[#This Row],[Boxes]]</f>
        <v>3301.15</v>
      </c>
      <c r="I1648" s="4">
        <f>sales[[#This Row],[Revenue]]-sales[[#This Row],[Cost]]</f>
        <v>1983.85</v>
      </c>
    </row>
    <row r="1649" spans="2:9" x14ac:dyDescent="0.25">
      <c r="B1649" t="s">
        <v>40</v>
      </c>
      <c r="C1649" t="s">
        <v>9</v>
      </c>
      <c r="D1649" t="s">
        <v>24</v>
      </c>
      <c r="E1649" s="1">
        <v>44287</v>
      </c>
      <c r="F1649" s="4">
        <v>2093</v>
      </c>
      <c r="G1649">
        <v>840</v>
      </c>
      <c r="H1649" s="3">
        <f>_xlfn.XLOOKUP(sales[[#This Row],[Product]],products[Product],products[Cost per box])*sales[[#This Row],[Boxes]]</f>
        <v>8828.4</v>
      </c>
      <c r="I1649" s="4">
        <f>sales[[#This Row],[Revenue]]-sales[[#This Row],[Cost]]</f>
        <v>-6735.4</v>
      </c>
    </row>
    <row r="1650" spans="2:9" x14ac:dyDescent="0.25">
      <c r="B1650" t="s">
        <v>41</v>
      </c>
      <c r="C1650" t="s">
        <v>27</v>
      </c>
      <c r="D1650" t="s">
        <v>44</v>
      </c>
      <c r="E1650" s="1">
        <v>44287</v>
      </c>
      <c r="F1650" s="4">
        <v>5264</v>
      </c>
      <c r="G1650">
        <v>194</v>
      </c>
      <c r="H1650" s="3">
        <f>_xlfn.XLOOKUP(sales[[#This Row],[Product]],products[Product],products[Cost per box])*sales[[#This Row],[Boxes]]</f>
        <v>1856.5800000000002</v>
      </c>
      <c r="I1650" s="4">
        <f>sales[[#This Row],[Revenue]]-sales[[#This Row],[Cost]]</f>
        <v>3407.42</v>
      </c>
    </row>
    <row r="1651" spans="2:9" x14ac:dyDescent="0.25">
      <c r="B1651" t="s">
        <v>51</v>
      </c>
      <c r="C1651" t="s">
        <v>6</v>
      </c>
      <c r="D1651" t="s">
        <v>14</v>
      </c>
      <c r="E1651" s="1">
        <v>44287</v>
      </c>
      <c r="F1651" s="4">
        <v>1701</v>
      </c>
      <c r="G1651">
        <v>95</v>
      </c>
      <c r="H1651" s="3">
        <f>_xlfn.XLOOKUP(sales[[#This Row],[Product]],products[Product],products[Cost per box])*sales[[#This Row],[Boxes]]</f>
        <v>599.44999999999993</v>
      </c>
      <c r="I1651" s="4">
        <f>sales[[#This Row],[Revenue]]-sales[[#This Row],[Cost]]</f>
        <v>1101.5500000000002</v>
      </c>
    </row>
    <row r="1652" spans="2:9" x14ac:dyDescent="0.25">
      <c r="B1652" t="s">
        <v>51</v>
      </c>
      <c r="C1652" t="s">
        <v>21</v>
      </c>
      <c r="D1652" t="s">
        <v>52</v>
      </c>
      <c r="E1652" s="1">
        <v>44287</v>
      </c>
      <c r="F1652" s="4">
        <v>140</v>
      </c>
      <c r="G1652">
        <v>5</v>
      </c>
      <c r="H1652" s="3">
        <f>_xlfn.XLOOKUP(sales[[#This Row],[Product]],products[Product],products[Cost per box])*sales[[#This Row],[Boxes]]</f>
        <v>16.599999999999998</v>
      </c>
      <c r="I1652" s="4">
        <f>sales[[#This Row],[Revenue]]-sales[[#This Row],[Cost]]</f>
        <v>123.4</v>
      </c>
    </row>
    <row r="1653" spans="2:9" x14ac:dyDescent="0.25">
      <c r="B1653" t="s">
        <v>54</v>
      </c>
      <c r="C1653" t="s">
        <v>11</v>
      </c>
      <c r="D1653" t="s">
        <v>47</v>
      </c>
      <c r="E1653" s="1">
        <v>44287</v>
      </c>
      <c r="F1653" s="4">
        <v>3745</v>
      </c>
      <c r="G1653">
        <v>163</v>
      </c>
      <c r="H1653" s="3">
        <f>_xlfn.XLOOKUP(sales[[#This Row],[Product]],products[Product],products[Cost per box])*sales[[#This Row],[Boxes]]</f>
        <v>857.38</v>
      </c>
      <c r="I1653" s="4">
        <f>sales[[#This Row],[Revenue]]-sales[[#This Row],[Cost]]</f>
        <v>2887.62</v>
      </c>
    </row>
    <row r="1654" spans="2:9" x14ac:dyDescent="0.25">
      <c r="B1654" t="s">
        <v>5</v>
      </c>
      <c r="C1654" t="s">
        <v>27</v>
      </c>
      <c r="D1654" t="s">
        <v>28</v>
      </c>
      <c r="E1654" s="1">
        <v>44287</v>
      </c>
      <c r="F1654" s="4">
        <v>7560</v>
      </c>
      <c r="G1654">
        <v>473</v>
      </c>
      <c r="H1654" s="3">
        <f>_xlfn.XLOOKUP(sales[[#This Row],[Product]],products[Product],products[Cost per box])*sales[[#This Row],[Boxes]]</f>
        <v>1305.4799999999998</v>
      </c>
      <c r="I1654" s="4">
        <f>sales[[#This Row],[Revenue]]-sales[[#This Row],[Cost]]</f>
        <v>6254.52</v>
      </c>
    </row>
    <row r="1655" spans="2:9" x14ac:dyDescent="0.25">
      <c r="B1655" t="s">
        <v>13</v>
      </c>
      <c r="C1655" t="s">
        <v>21</v>
      </c>
      <c r="D1655" t="s">
        <v>17</v>
      </c>
      <c r="E1655" s="1">
        <v>44287</v>
      </c>
      <c r="F1655" s="4">
        <v>1470</v>
      </c>
      <c r="G1655">
        <v>70</v>
      </c>
      <c r="H1655" s="3">
        <f>_xlfn.XLOOKUP(sales[[#This Row],[Product]],products[Product],products[Cost per box])*sales[[#This Row],[Boxes]]</f>
        <v>476</v>
      </c>
      <c r="I1655" s="4">
        <f>sales[[#This Row],[Revenue]]-sales[[#This Row],[Cost]]</f>
        <v>994</v>
      </c>
    </row>
    <row r="1656" spans="2:9" x14ac:dyDescent="0.25">
      <c r="B1656" t="s">
        <v>41</v>
      </c>
      <c r="C1656" t="s">
        <v>16</v>
      </c>
      <c r="D1656" t="s">
        <v>17</v>
      </c>
      <c r="E1656" s="1">
        <v>44287</v>
      </c>
      <c r="F1656" s="4">
        <v>4480</v>
      </c>
      <c r="G1656">
        <v>224</v>
      </c>
      <c r="H1656" s="3">
        <f>_xlfn.XLOOKUP(sales[[#This Row],[Product]],products[Product],products[Cost per box])*sales[[#This Row],[Boxes]]</f>
        <v>1523.2</v>
      </c>
      <c r="I1656" s="4">
        <f>sales[[#This Row],[Revenue]]-sales[[#This Row],[Cost]]</f>
        <v>2956.8</v>
      </c>
    </row>
    <row r="1657" spans="2:9" x14ac:dyDescent="0.25">
      <c r="B1657" t="s">
        <v>18</v>
      </c>
      <c r="C1657" t="s">
        <v>16</v>
      </c>
      <c r="D1657" t="s">
        <v>45</v>
      </c>
      <c r="E1657" s="1">
        <v>44287</v>
      </c>
      <c r="F1657" s="4">
        <v>567</v>
      </c>
      <c r="G1657">
        <v>23</v>
      </c>
      <c r="H1657" s="3">
        <f>_xlfn.XLOOKUP(sales[[#This Row],[Product]],products[Product],products[Cost per box])*sales[[#This Row],[Boxes]]</f>
        <v>177.79000000000002</v>
      </c>
      <c r="I1657" s="4">
        <f>sales[[#This Row],[Revenue]]-sales[[#This Row],[Cost]]</f>
        <v>389.21</v>
      </c>
    </row>
    <row r="1658" spans="2:9" x14ac:dyDescent="0.25">
      <c r="B1658" t="s">
        <v>49</v>
      </c>
      <c r="C1658" t="s">
        <v>11</v>
      </c>
      <c r="D1658" t="s">
        <v>19</v>
      </c>
      <c r="E1658" s="1">
        <v>44287</v>
      </c>
      <c r="F1658" s="4">
        <v>63</v>
      </c>
      <c r="G1658">
        <v>5</v>
      </c>
      <c r="H1658" s="3">
        <f>_xlfn.XLOOKUP(sales[[#This Row],[Product]],products[Product],products[Cost per box])*sales[[#This Row],[Boxes]]</f>
        <v>51.150000000000006</v>
      </c>
      <c r="I1658" s="4">
        <f>sales[[#This Row],[Revenue]]-sales[[#This Row],[Cost]]</f>
        <v>11.849999999999994</v>
      </c>
    </row>
    <row r="1659" spans="2:9" x14ac:dyDescent="0.25">
      <c r="B1659" t="s">
        <v>25</v>
      </c>
      <c r="C1659" t="s">
        <v>27</v>
      </c>
      <c r="D1659" t="s">
        <v>45</v>
      </c>
      <c r="E1659" s="1">
        <v>44287</v>
      </c>
      <c r="F1659" s="4">
        <v>5544</v>
      </c>
      <c r="G1659">
        <v>222</v>
      </c>
      <c r="H1659" s="3">
        <f>_xlfn.XLOOKUP(sales[[#This Row],[Product]],products[Product],products[Cost per box])*sales[[#This Row],[Boxes]]</f>
        <v>1716.0600000000002</v>
      </c>
      <c r="I1659" s="4">
        <f>sales[[#This Row],[Revenue]]-sales[[#This Row],[Cost]]</f>
        <v>3827.9399999999996</v>
      </c>
    </row>
    <row r="1660" spans="2:9" x14ac:dyDescent="0.25">
      <c r="B1660" t="s">
        <v>41</v>
      </c>
      <c r="C1660" t="s">
        <v>11</v>
      </c>
      <c r="D1660" t="s">
        <v>30</v>
      </c>
      <c r="E1660" s="1">
        <v>44287</v>
      </c>
      <c r="F1660" s="4">
        <v>5985</v>
      </c>
      <c r="G1660">
        <v>375</v>
      </c>
      <c r="H1660" s="3">
        <f>_xlfn.XLOOKUP(sales[[#This Row],[Product]],products[Product],products[Cost per box])*sales[[#This Row],[Boxes]]</f>
        <v>1380</v>
      </c>
      <c r="I1660" s="4">
        <f>sales[[#This Row],[Revenue]]-sales[[#This Row],[Cost]]</f>
        <v>4605</v>
      </c>
    </row>
    <row r="1661" spans="2:9" x14ac:dyDescent="0.25">
      <c r="B1661" t="s">
        <v>15</v>
      </c>
      <c r="C1661" t="s">
        <v>27</v>
      </c>
      <c r="D1661" t="s">
        <v>48</v>
      </c>
      <c r="E1661" s="1">
        <v>44288</v>
      </c>
      <c r="F1661" s="4">
        <v>1232</v>
      </c>
      <c r="G1661">
        <v>490</v>
      </c>
      <c r="H1661" s="3">
        <f>_xlfn.XLOOKUP(sales[[#This Row],[Product]],products[Product],products[Cost per box])*sales[[#This Row],[Boxes]]</f>
        <v>3665.2000000000003</v>
      </c>
      <c r="I1661" s="4">
        <f>sales[[#This Row],[Revenue]]-sales[[#This Row],[Cost]]</f>
        <v>-2433.2000000000003</v>
      </c>
    </row>
    <row r="1662" spans="2:9" x14ac:dyDescent="0.25">
      <c r="B1662" t="s">
        <v>40</v>
      </c>
      <c r="C1662" t="s">
        <v>11</v>
      </c>
      <c r="D1662" t="s">
        <v>52</v>
      </c>
      <c r="E1662" s="1">
        <v>44288</v>
      </c>
      <c r="F1662" s="4">
        <v>1617</v>
      </c>
      <c r="G1662">
        <v>408</v>
      </c>
      <c r="H1662" s="3">
        <f>_xlfn.XLOOKUP(sales[[#This Row],[Product]],products[Product],products[Cost per box])*sales[[#This Row],[Boxes]]</f>
        <v>1354.56</v>
      </c>
      <c r="I1662" s="4">
        <f>sales[[#This Row],[Revenue]]-sales[[#This Row],[Cost]]</f>
        <v>262.44000000000005</v>
      </c>
    </row>
    <row r="1663" spans="2:9" x14ac:dyDescent="0.25">
      <c r="B1663" t="s">
        <v>25</v>
      </c>
      <c r="C1663" t="s">
        <v>21</v>
      </c>
      <c r="D1663" t="s">
        <v>14</v>
      </c>
      <c r="E1663" s="1">
        <v>44288</v>
      </c>
      <c r="F1663" s="4">
        <v>1393</v>
      </c>
      <c r="G1663">
        <v>76</v>
      </c>
      <c r="H1663" s="3">
        <f>_xlfn.XLOOKUP(sales[[#This Row],[Product]],products[Product],products[Cost per box])*sales[[#This Row],[Boxes]]</f>
        <v>479.55999999999995</v>
      </c>
      <c r="I1663" s="4">
        <f>sales[[#This Row],[Revenue]]-sales[[#This Row],[Cost]]</f>
        <v>913.44</v>
      </c>
    </row>
    <row r="1664" spans="2:9" x14ac:dyDescent="0.25">
      <c r="B1664" t="s">
        <v>32</v>
      </c>
      <c r="C1664" t="s">
        <v>6</v>
      </c>
      <c r="D1664" t="s">
        <v>28</v>
      </c>
      <c r="E1664" s="1">
        <v>44288</v>
      </c>
      <c r="F1664" s="4">
        <v>1561</v>
      </c>
      <c r="G1664">
        <v>68</v>
      </c>
      <c r="H1664" s="3">
        <f>_xlfn.XLOOKUP(sales[[#This Row],[Product]],products[Product],products[Cost per box])*sales[[#This Row],[Boxes]]</f>
        <v>187.67999999999998</v>
      </c>
      <c r="I1664" s="4">
        <f>sales[[#This Row],[Revenue]]-sales[[#This Row],[Cost]]</f>
        <v>1373.32</v>
      </c>
    </row>
    <row r="1665" spans="2:9" x14ac:dyDescent="0.25">
      <c r="B1665" t="s">
        <v>23</v>
      </c>
      <c r="C1665" t="s">
        <v>9</v>
      </c>
      <c r="D1665" t="s">
        <v>12</v>
      </c>
      <c r="E1665" s="1">
        <v>44288</v>
      </c>
      <c r="F1665" s="4">
        <v>1120</v>
      </c>
      <c r="G1665">
        <v>103</v>
      </c>
      <c r="H1665" s="3">
        <f>_xlfn.XLOOKUP(sales[[#This Row],[Product]],products[Product],products[Cost per box])*sales[[#This Row],[Boxes]]</f>
        <v>868.29</v>
      </c>
      <c r="I1665" s="4">
        <f>sales[[#This Row],[Revenue]]-sales[[#This Row],[Cost]]</f>
        <v>251.71000000000004</v>
      </c>
    </row>
    <row r="1666" spans="2:9" x14ac:dyDescent="0.25">
      <c r="B1666" t="s">
        <v>41</v>
      </c>
      <c r="C1666" t="s">
        <v>21</v>
      </c>
      <c r="D1666" t="s">
        <v>17</v>
      </c>
      <c r="E1666" s="1">
        <v>44288</v>
      </c>
      <c r="F1666" s="4">
        <v>3745</v>
      </c>
      <c r="G1666">
        <v>242</v>
      </c>
      <c r="H1666" s="3">
        <f>_xlfn.XLOOKUP(sales[[#This Row],[Product]],products[Product],products[Cost per box])*sales[[#This Row],[Boxes]]</f>
        <v>1645.6</v>
      </c>
      <c r="I1666" s="4">
        <f>sales[[#This Row],[Revenue]]-sales[[#This Row],[Cost]]</f>
        <v>2099.4</v>
      </c>
    </row>
    <row r="1667" spans="2:9" x14ac:dyDescent="0.25">
      <c r="B1667" t="s">
        <v>13</v>
      </c>
      <c r="C1667" t="s">
        <v>27</v>
      </c>
      <c r="D1667" t="s">
        <v>17</v>
      </c>
      <c r="E1667" s="1">
        <v>44288</v>
      </c>
      <c r="F1667" s="4">
        <v>8407</v>
      </c>
      <c r="G1667">
        <v>15</v>
      </c>
      <c r="H1667" s="3">
        <f>_xlfn.XLOOKUP(sales[[#This Row],[Product]],products[Product],products[Cost per box])*sales[[#This Row],[Boxes]]</f>
        <v>102</v>
      </c>
      <c r="I1667" s="4">
        <f>sales[[#This Row],[Revenue]]-sales[[#This Row],[Cost]]</f>
        <v>8305</v>
      </c>
    </row>
    <row r="1668" spans="2:9" x14ac:dyDescent="0.25">
      <c r="B1668" t="s">
        <v>49</v>
      </c>
      <c r="C1668" t="s">
        <v>11</v>
      </c>
      <c r="D1668" t="s">
        <v>45</v>
      </c>
      <c r="E1668" s="1">
        <v>44288</v>
      </c>
      <c r="F1668" s="4">
        <v>2212</v>
      </c>
      <c r="G1668">
        <v>3</v>
      </c>
      <c r="H1668" s="3">
        <f>_xlfn.XLOOKUP(sales[[#This Row],[Product]],products[Product],products[Cost per box])*sales[[#This Row],[Boxes]]</f>
        <v>23.19</v>
      </c>
      <c r="I1668" s="4">
        <f>sales[[#This Row],[Revenue]]-sales[[#This Row],[Cost]]</f>
        <v>2188.81</v>
      </c>
    </row>
    <row r="1669" spans="2:9" x14ac:dyDescent="0.25">
      <c r="B1669" t="s">
        <v>49</v>
      </c>
      <c r="C1669" t="s">
        <v>9</v>
      </c>
      <c r="D1669" t="s">
        <v>36</v>
      </c>
      <c r="E1669" s="1">
        <v>44288</v>
      </c>
      <c r="F1669" s="4">
        <v>5754</v>
      </c>
      <c r="G1669">
        <v>406</v>
      </c>
      <c r="H1669" s="3">
        <f>_xlfn.XLOOKUP(sales[[#This Row],[Product]],products[Product],products[Cost per box])*sales[[#This Row],[Boxes]]</f>
        <v>2046.24</v>
      </c>
      <c r="I1669" s="4">
        <f>sales[[#This Row],[Revenue]]-sales[[#This Row],[Cost]]</f>
        <v>3707.76</v>
      </c>
    </row>
    <row r="1670" spans="2:9" x14ac:dyDescent="0.25">
      <c r="B1670" t="s">
        <v>29</v>
      </c>
      <c r="C1670" t="s">
        <v>21</v>
      </c>
      <c r="D1670" t="s">
        <v>22</v>
      </c>
      <c r="E1670" s="1">
        <v>44288</v>
      </c>
      <c r="F1670" s="4">
        <v>378</v>
      </c>
      <c r="G1670">
        <v>314</v>
      </c>
      <c r="H1670" s="3">
        <f>_xlfn.XLOOKUP(sales[[#This Row],[Product]],products[Product],products[Cost per box])*sales[[#This Row],[Boxes]]</f>
        <v>2581.0800000000004</v>
      </c>
      <c r="I1670" s="4">
        <f>sales[[#This Row],[Revenue]]-sales[[#This Row],[Cost]]</f>
        <v>-2203.0800000000004</v>
      </c>
    </row>
    <row r="1671" spans="2:9" x14ac:dyDescent="0.25">
      <c r="B1671" t="s">
        <v>18</v>
      </c>
      <c r="C1671" t="s">
        <v>16</v>
      </c>
      <c r="D1671" t="s">
        <v>48</v>
      </c>
      <c r="E1671" s="1">
        <v>44288</v>
      </c>
      <c r="F1671" s="4">
        <v>12481</v>
      </c>
      <c r="G1671">
        <v>840</v>
      </c>
      <c r="H1671" s="3">
        <f>_xlfn.XLOOKUP(sales[[#This Row],[Product]],products[Product],products[Cost per box])*sales[[#This Row],[Boxes]]</f>
        <v>6283.2000000000007</v>
      </c>
      <c r="I1671" s="4">
        <f>sales[[#This Row],[Revenue]]-sales[[#This Row],[Cost]]</f>
        <v>6197.7999999999993</v>
      </c>
    </row>
    <row r="1672" spans="2:9" x14ac:dyDescent="0.25">
      <c r="B1672" t="s">
        <v>49</v>
      </c>
      <c r="C1672" t="s">
        <v>6</v>
      </c>
      <c r="D1672" t="s">
        <v>38</v>
      </c>
      <c r="E1672" s="1">
        <v>44288</v>
      </c>
      <c r="F1672" s="4">
        <v>371</v>
      </c>
      <c r="G1672">
        <v>306</v>
      </c>
      <c r="H1672" s="3">
        <f>_xlfn.XLOOKUP(sales[[#This Row],[Product]],products[Product],products[Cost per box])*sales[[#This Row],[Boxes]]</f>
        <v>3041.64</v>
      </c>
      <c r="I1672" s="4">
        <f>sales[[#This Row],[Revenue]]-sales[[#This Row],[Cost]]</f>
        <v>-2670.64</v>
      </c>
    </row>
    <row r="1673" spans="2:9" x14ac:dyDescent="0.25">
      <c r="B1673" t="s">
        <v>5</v>
      </c>
      <c r="C1673" t="s">
        <v>6</v>
      </c>
      <c r="D1673" t="s">
        <v>44</v>
      </c>
      <c r="E1673" s="1">
        <v>44288</v>
      </c>
      <c r="F1673" s="4">
        <v>2415</v>
      </c>
      <c r="G1673">
        <v>1120</v>
      </c>
      <c r="H1673" s="3">
        <f>_xlfn.XLOOKUP(sales[[#This Row],[Product]],products[Product],products[Cost per box])*sales[[#This Row],[Boxes]]</f>
        <v>10718.4</v>
      </c>
      <c r="I1673" s="4">
        <f>sales[[#This Row],[Revenue]]-sales[[#This Row],[Cost]]</f>
        <v>-8303.4</v>
      </c>
    </row>
    <row r="1674" spans="2:9" x14ac:dyDescent="0.25">
      <c r="B1674" t="s">
        <v>15</v>
      </c>
      <c r="C1674" t="s">
        <v>11</v>
      </c>
      <c r="D1674" t="s">
        <v>30</v>
      </c>
      <c r="E1674" s="1">
        <v>44288</v>
      </c>
      <c r="F1674" s="4">
        <v>6545</v>
      </c>
      <c r="G1674">
        <v>162</v>
      </c>
      <c r="H1674" s="3">
        <f>_xlfn.XLOOKUP(sales[[#This Row],[Product]],products[Product],products[Cost per box])*sales[[#This Row],[Boxes]]</f>
        <v>596.16000000000008</v>
      </c>
      <c r="I1674" s="4">
        <f>sales[[#This Row],[Revenue]]-sales[[#This Row],[Cost]]</f>
        <v>5948.84</v>
      </c>
    </row>
    <row r="1675" spans="2:9" x14ac:dyDescent="0.25">
      <c r="B1675" t="s">
        <v>13</v>
      </c>
      <c r="C1675" t="s">
        <v>11</v>
      </c>
      <c r="D1675" t="s">
        <v>14</v>
      </c>
      <c r="E1675" s="1">
        <v>44288</v>
      </c>
      <c r="F1675" s="4">
        <v>3339</v>
      </c>
      <c r="G1675">
        <v>449</v>
      </c>
      <c r="H1675" s="3">
        <f>_xlfn.XLOOKUP(sales[[#This Row],[Product]],products[Product],products[Cost per box])*sales[[#This Row],[Boxes]]</f>
        <v>2833.1899999999996</v>
      </c>
      <c r="I1675" s="4">
        <f>sales[[#This Row],[Revenue]]-sales[[#This Row],[Cost]]</f>
        <v>505.8100000000004</v>
      </c>
    </row>
    <row r="1676" spans="2:9" x14ac:dyDescent="0.25">
      <c r="B1676" t="s">
        <v>8</v>
      </c>
      <c r="C1676" t="s">
        <v>11</v>
      </c>
      <c r="D1676" t="s">
        <v>47</v>
      </c>
      <c r="E1676" s="1">
        <v>44288</v>
      </c>
      <c r="F1676" s="4">
        <v>504</v>
      </c>
      <c r="G1676">
        <v>32</v>
      </c>
      <c r="H1676" s="3">
        <f>_xlfn.XLOOKUP(sales[[#This Row],[Product]],products[Product],products[Cost per box])*sales[[#This Row],[Boxes]]</f>
        <v>168.32</v>
      </c>
      <c r="I1676" s="4">
        <f>sales[[#This Row],[Revenue]]-sales[[#This Row],[Cost]]</f>
        <v>335.68</v>
      </c>
    </row>
    <row r="1677" spans="2:9" x14ac:dyDescent="0.25">
      <c r="B1677" t="s">
        <v>33</v>
      </c>
      <c r="C1677" t="s">
        <v>16</v>
      </c>
      <c r="D1677" t="s">
        <v>24</v>
      </c>
      <c r="E1677" s="1">
        <v>44288</v>
      </c>
      <c r="F1677" s="4">
        <v>1232</v>
      </c>
      <c r="G1677">
        <v>77</v>
      </c>
      <c r="H1677" s="3">
        <f>_xlfn.XLOOKUP(sales[[#This Row],[Product]],products[Product],products[Cost per box])*sales[[#This Row],[Boxes]]</f>
        <v>809.27</v>
      </c>
      <c r="I1677" s="4">
        <f>sales[[#This Row],[Revenue]]-sales[[#This Row],[Cost]]</f>
        <v>422.73</v>
      </c>
    </row>
    <row r="1678" spans="2:9" x14ac:dyDescent="0.25">
      <c r="B1678" t="s">
        <v>46</v>
      </c>
      <c r="C1678" t="s">
        <v>9</v>
      </c>
      <c r="D1678" t="s">
        <v>47</v>
      </c>
      <c r="E1678" s="1">
        <v>44288</v>
      </c>
      <c r="F1678" s="4">
        <v>21</v>
      </c>
      <c r="G1678">
        <v>1</v>
      </c>
      <c r="H1678" s="3">
        <f>_xlfn.XLOOKUP(sales[[#This Row],[Product]],products[Product],products[Cost per box])*sales[[#This Row],[Boxes]]</f>
        <v>5.26</v>
      </c>
      <c r="I1678" s="4">
        <f>sales[[#This Row],[Revenue]]-sales[[#This Row],[Cost]]</f>
        <v>15.74</v>
      </c>
    </row>
    <row r="1679" spans="2:9" x14ac:dyDescent="0.25">
      <c r="B1679" t="s">
        <v>5</v>
      </c>
      <c r="C1679" t="s">
        <v>11</v>
      </c>
      <c r="D1679" t="s">
        <v>26</v>
      </c>
      <c r="E1679" s="1">
        <v>44288</v>
      </c>
      <c r="F1679" s="4">
        <v>7518</v>
      </c>
      <c r="G1679">
        <v>1050</v>
      </c>
      <c r="H1679" s="3">
        <f>_xlfn.XLOOKUP(sales[[#This Row],[Product]],products[Product],products[Cost per box])*sales[[#This Row],[Boxes]]</f>
        <v>6751.5</v>
      </c>
      <c r="I1679" s="4">
        <f>sales[[#This Row],[Revenue]]-sales[[#This Row],[Cost]]</f>
        <v>766.5</v>
      </c>
    </row>
    <row r="1680" spans="2:9" x14ac:dyDescent="0.25">
      <c r="B1680" t="s">
        <v>32</v>
      </c>
      <c r="C1680" t="s">
        <v>27</v>
      </c>
      <c r="D1680" t="s">
        <v>22</v>
      </c>
      <c r="E1680" s="1">
        <v>44288</v>
      </c>
      <c r="F1680" s="4">
        <v>4032</v>
      </c>
      <c r="G1680">
        <v>156</v>
      </c>
      <c r="H1680" s="3">
        <f>_xlfn.XLOOKUP(sales[[#This Row],[Product]],products[Product],products[Cost per box])*sales[[#This Row],[Boxes]]</f>
        <v>1282.3200000000002</v>
      </c>
      <c r="I1680" s="4">
        <f>sales[[#This Row],[Revenue]]-sales[[#This Row],[Cost]]</f>
        <v>2749.68</v>
      </c>
    </row>
    <row r="1681" spans="2:9" x14ac:dyDescent="0.25">
      <c r="B1681" t="s">
        <v>33</v>
      </c>
      <c r="C1681" t="s">
        <v>9</v>
      </c>
      <c r="D1681" t="s">
        <v>7</v>
      </c>
      <c r="E1681" s="1">
        <v>44288</v>
      </c>
      <c r="F1681" s="4">
        <v>1827</v>
      </c>
      <c r="G1681">
        <v>71</v>
      </c>
      <c r="H1681" s="3">
        <f>_xlfn.XLOOKUP(sales[[#This Row],[Product]],products[Product],products[Cost per box])*sales[[#This Row],[Boxes]]</f>
        <v>365.65000000000003</v>
      </c>
      <c r="I1681" s="4">
        <f>sales[[#This Row],[Revenue]]-sales[[#This Row],[Cost]]</f>
        <v>1461.35</v>
      </c>
    </row>
    <row r="1682" spans="2:9" x14ac:dyDescent="0.25">
      <c r="B1682" t="s">
        <v>8</v>
      </c>
      <c r="C1682" t="s">
        <v>16</v>
      </c>
      <c r="D1682" t="s">
        <v>14</v>
      </c>
      <c r="E1682" s="1">
        <v>44288</v>
      </c>
      <c r="F1682" s="4">
        <v>4746</v>
      </c>
      <c r="G1682">
        <v>207</v>
      </c>
      <c r="H1682" s="3">
        <f>_xlfn.XLOOKUP(sales[[#This Row],[Product]],products[Product],products[Cost per box])*sales[[#This Row],[Boxes]]</f>
        <v>1306.1699999999998</v>
      </c>
      <c r="I1682" s="4">
        <f>sales[[#This Row],[Revenue]]-sales[[#This Row],[Cost]]</f>
        <v>3439.83</v>
      </c>
    </row>
    <row r="1683" spans="2:9" x14ac:dyDescent="0.25">
      <c r="B1683" t="s">
        <v>5</v>
      </c>
      <c r="C1683" t="s">
        <v>21</v>
      </c>
      <c r="D1683" t="s">
        <v>45</v>
      </c>
      <c r="E1683" s="1">
        <v>44288</v>
      </c>
      <c r="F1683" s="4">
        <v>5509</v>
      </c>
      <c r="G1683">
        <v>230</v>
      </c>
      <c r="H1683" s="3">
        <f>_xlfn.XLOOKUP(sales[[#This Row],[Product]],products[Product],products[Cost per box])*sales[[#This Row],[Boxes]]</f>
        <v>1777.9</v>
      </c>
      <c r="I1683" s="4">
        <f>sales[[#This Row],[Revenue]]-sales[[#This Row],[Cost]]</f>
        <v>3731.1</v>
      </c>
    </row>
    <row r="1684" spans="2:9" x14ac:dyDescent="0.25">
      <c r="B1684" t="s">
        <v>25</v>
      </c>
      <c r="C1684" t="s">
        <v>21</v>
      </c>
      <c r="D1684" t="s">
        <v>44</v>
      </c>
      <c r="E1684" s="1">
        <v>44288</v>
      </c>
      <c r="F1684" s="4">
        <v>7840</v>
      </c>
      <c r="G1684">
        <v>327</v>
      </c>
      <c r="H1684" s="3">
        <f>_xlfn.XLOOKUP(sales[[#This Row],[Product]],products[Product],products[Cost per box])*sales[[#This Row],[Boxes]]</f>
        <v>3129.39</v>
      </c>
      <c r="I1684" s="4">
        <f>sales[[#This Row],[Revenue]]-sales[[#This Row],[Cost]]</f>
        <v>4710.6100000000006</v>
      </c>
    </row>
    <row r="1685" spans="2:9" x14ac:dyDescent="0.25">
      <c r="B1685" t="s">
        <v>53</v>
      </c>
      <c r="C1685" t="s">
        <v>6</v>
      </c>
      <c r="D1685" t="s">
        <v>19</v>
      </c>
      <c r="E1685" s="1">
        <v>44288</v>
      </c>
      <c r="F1685" s="4">
        <v>3171</v>
      </c>
      <c r="G1685">
        <v>212</v>
      </c>
      <c r="H1685" s="3">
        <f>_xlfn.XLOOKUP(sales[[#This Row],[Product]],products[Product],products[Cost per box])*sales[[#This Row],[Boxes]]</f>
        <v>2168.7600000000002</v>
      </c>
      <c r="I1685" s="4">
        <f>sales[[#This Row],[Revenue]]-sales[[#This Row],[Cost]]</f>
        <v>1002.2399999999998</v>
      </c>
    </row>
    <row r="1686" spans="2:9" x14ac:dyDescent="0.25">
      <c r="B1686" t="s">
        <v>10</v>
      </c>
      <c r="C1686" t="s">
        <v>27</v>
      </c>
      <c r="D1686" t="s">
        <v>26</v>
      </c>
      <c r="E1686" s="1">
        <v>44291</v>
      </c>
      <c r="F1686" s="4">
        <v>1162</v>
      </c>
      <c r="G1686">
        <v>425</v>
      </c>
      <c r="H1686" s="3">
        <f>_xlfn.XLOOKUP(sales[[#This Row],[Product]],products[Product],products[Cost per box])*sales[[#This Row],[Boxes]]</f>
        <v>2732.75</v>
      </c>
      <c r="I1686" s="4">
        <f>sales[[#This Row],[Revenue]]-sales[[#This Row],[Cost]]</f>
        <v>-1570.75</v>
      </c>
    </row>
    <row r="1687" spans="2:9" x14ac:dyDescent="0.25">
      <c r="B1687" t="s">
        <v>40</v>
      </c>
      <c r="C1687" t="s">
        <v>16</v>
      </c>
      <c r="D1687" t="s">
        <v>36</v>
      </c>
      <c r="E1687" s="1">
        <v>44291</v>
      </c>
      <c r="F1687" s="4">
        <v>952</v>
      </c>
      <c r="G1687">
        <v>160</v>
      </c>
      <c r="H1687" s="3">
        <f>_xlfn.XLOOKUP(sales[[#This Row],[Product]],products[Product],products[Cost per box])*sales[[#This Row],[Boxes]]</f>
        <v>806.4</v>
      </c>
      <c r="I1687" s="4">
        <f>sales[[#This Row],[Revenue]]-sales[[#This Row],[Cost]]</f>
        <v>145.60000000000002</v>
      </c>
    </row>
    <row r="1688" spans="2:9" x14ac:dyDescent="0.25">
      <c r="B1688" t="s">
        <v>40</v>
      </c>
      <c r="C1688" t="s">
        <v>16</v>
      </c>
      <c r="D1688" t="s">
        <v>43</v>
      </c>
      <c r="E1688" s="1">
        <v>44291</v>
      </c>
      <c r="F1688" s="4">
        <v>2135</v>
      </c>
      <c r="G1688">
        <v>700</v>
      </c>
      <c r="H1688" s="3">
        <f>_xlfn.XLOOKUP(sales[[#This Row],[Product]],products[Product],products[Cost per box])*sales[[#This Row],[Boxes]]</f>
        <v>2695</v>
      </c>
      <c r="I1688" s="4">
        <f>sales[[#This Row],[Revenue]]-sales[[#This Row],[Cost]]</f>
        <v>-560</v>
      </c>
    </row>
    <row r="1689" spans="2:9" x14ac:dyDescent="0.25">
      <c r="B1689" t="s">
        <v>49</v>
      </c>
      <c r="C1689" t="s">
        <v>16</v>
      </c>
      <c r="D1689" t="s">
        <v>7</v>
      </c>
      <c r="E1689" s="1">
        <v>44291</v>
      </c>
      <c r="F1689" s="4">
        <v>3269</v>
      </c>
      <c r="G1689">
        <v>247</v>
      </c>
      <c r="H1689" s="3">
        <f>_xlfn.XLOOKUP(sales[[#This Row],[Product]],products[Product],products[Cost per box])*sales[[#This Row],[Boxes]]</f>
        <v>1272.0500000000002</v>
      </c>
      <c r="I1689" s="4">
        <f>sales[[#This Row],[Revenue]]-sales[[#This Row],[Cost]]</f>
        <v>1996.9499999999998</v>
      </c>
    </row>
    <row r="1690" spans="2:9" x14ac:dyDescent="0.25">
      <c r="B1690" t="s">
        <v>41</v>
      </c>
      <c r="C1690" t="s">
        <v>16</v>
      </c>
      <c r="D1690" t="s">
        <v>36</v>
      </c>
      <c r="E1690" s="1">
        <v>44291</v>
      </c>
      <c r="F1690" s="4">
        <v>4382</v>
      </c>
      <c r="G1690">
        <v>255</v>
      </c>
      <c r="H1690" s="3">
        <f>_xlfn.XLOOKUP(sales[[#This Row],[Product]],products[Product],products[Cost per box])*sales[[#This Row],[Boxes]]</f>
        <v>1285.2</v>
      </c>
      <c r="I1690" s="4">
        <f>sales[[#This Row],[Revenue]]-sales[[#This Row],[Cost]]</f>
        <v>3096.8</v>
      </c>
    </row>
    <row r="1691" spans="2:9" x14ac:dyDescent="0.25">
      <c r="B1691" t="s">
        <v>34</v>
      </c>
      <c r="C1691" t="s">
        <v>6</v>
      </c>
      <c r="D1691" t="s">
        <v>26</v>
      </c>
      <c r="E1691" s="1">
        <v>44291</v>
      </c>
      <c r="F1691" s="4">
        <v>1001</v>
      </c>
      <c r="G1691">
        <v>147</v>
      </c>
      <c r="H1691" s="3">
        <f>_xlfn.XLOOKUP(sales[[#This Row],[Product]],products[Product],products[Cost per box])*sales[[#This Row],[Boxes]]</f>
        <v>945.20999999999992</v>
      </c>
      <c r="I1691" s="4">
        <f>sales[[#This Row],[Revenue]]-sales[[#This Row],[Cost]]</f>
        <v>55.790000000000077</v>
      </c>
    </row>
    <row r="1692" spans="2:9" x14ac:dyDescent="0.25">
      <c r="B1692" t="s">
        <v>25</v>
      </c>
      <c r="C1692" t="s">
        <v>6</v>
      </c>
      <c r="D1692" t="s">
        <v>42</v>
      </c>
      <c r="E1692" s="1">
        <v>44291</v>
      </c>
      <c r="F1692" s="4">
        <v>2898</v>
      </c>
      <c r="G1692">
        <v>364</v>
      </c>
      <c r="H1692" s="3">
        <f>_xlfn.XLOOKUP(sales[[#This Row],[Product]],products[Product],products[Cost per box])*sales[[#This Row],[Boxes]]</f>
        <v>1725.3600000000001</v>
      </c>
      <c r="I1692" s="4">
        <f>sales[[#This Row],[Revenue]]-sales[[#This Row],[Cost]]</f>
        <v>1172.6399999999999</v>
      </c>
    </row>
    <row r="1693" spans="2:9" x14ac:dyDescent="0.25">
      <c r="B1693" t="s">
        <v>18</v>
      </c>
      <c r="C1693" t="s">
        <v>11</v>
      </c>
      <c r="D1693" t="s">
        <v>42</v>
      </c>
      <c r="E1693" s="1">
        <v>44291</v>
      </c>
      <c r="F1693" s="4">
        <v>1428</v>
      </c>
      <c r="G1693">
        <v>106</v>
      </c>
      <c r="H1693" s="3">
        <f>_xlfn.XLOOKUP(sales[[#This Row],[Product]],products[Product],products[Cost per box])*sales[[#This Row],[Boxes]]</f>
        <v>502.44</v>
      </c>
      <c r="I1693" s="4">
        <f>sales[[#This Row],[Revenue]]-sales[[#This Row],[Cost]]</f>
        <v>925.56</v>
      </c>
    </row>
    <row r="1694" spans="2:9" x14ac:dyDescent="0.25">
      <c r="B1694" t="s">
        <v>13</v>
      </c>
      <c r="C1694" t="s">
        <v>27</v>
      </c>
      <c r="D1694" t="s">
        <v>31</v>
      </c>
      <c r="E1694" s="1">
        <v>44291</v>
      </c>
      <c r="F1694" s="4">
        <v>4767</v>
      </c>
      <c r="G1694">
        <v>7</v>
      </c>
      <c r="H1694" s="3">
        <f>_xlfn.XLOOKUP(sales[[#This Row],[Product]],products[Product],products[Cost per box])*sales[[#This Row],[Boxes]]</f>
        <v>40.04</v>
      </c>
      <c r="I1694" s="4">
        <f>sales[[#This Row],[Revenue]]-sales[[#This Row],[Cost]]</f>
        <v>4726.96</v>
      </c>
    </row>
    <row r="1695" spans="2:9" x14ac:dyDescent="0.25">
      <c r="B1695" t="s">
        <v>5</v>
      </c>
      <c r="C1695" t="s">
        <v>9</v>
      </c>
      <c r="D1695" t="s">
        <v>45</v>
      </c>
      <c r="E1695" s="1">
        <v>44291</v>
      </c>
      <c r="F1695" s="4">
        <v>1064</v>
      </c>
      <c r="G1695">
        <v>154</v>
      </c>
      <c r="H1695" s="3">
        <f>_xlfn.XLOOKUP(sales[[#This Row],[Product]],products[Product],products[Cost per box])*sales[[#This Row],[Boxes]]</f>
        <v>1190.42</v>
      </c>
      <c r="I1695" s="4">
        <f>sales[[#This Row],[Revenue]]-sales[[#This Row],[Cost]]</f>
        <v>-126.42000000000007</v>
      </c>
    </row>
    <row r="1696" spans="2:9" x14ac:dyDescent="0.25">
      <c r="B1696" t="s">
        <v>33</v>
      </c>
      <c r="C1696" t="s">
        <v>21</v>
      </c>
      <c r="D1696" t="s">
        <v>28</v>
      </c>
      <c r="E1696" s="1">
        <v>44291</v>
      </c>
      <c r="F1696" s="4">
        <v>1141</v>
      </c>
      <c r="G1696">
        <v>335</v>
      </c>
      <c r="H1696" s="3">
        <f>_xlfn.XLOOKUP(sales[[#This Row],[Product]],products[Product],products[Cost per box])*sales[[#This Row],[Boxes]]</f>
        <v>924.59999999999991</v>
      </c>
      <c r="I1696" s="4">
        <f>sales[[#This Row],[Revenue]]-sales[[#This Row],[Cost]]</f>
        <v>216.40000000000009</v>
      </c>
    </row>
    <row r="1697" spans="2:9" x14ac:dyDescent="0.25">
      <c r="B1697" t="s">
        <v>37</v>
      </c>
      <c r="C1697" t="s">
        <v>6</v>
      </c>
      <c r="D1697" t="s">
        <v>38</v>
      </c>
      <c r="E1697" s="1">
        <v>44291</v>
      </c>
      <c r="F1697" s="4">
        <v>273</v>
      </c>
      <c r="G1697">
        <v>74</v>
      </c>
      <c r="H1697" s="3">
        <f>_xlfn.XLOOKUP(sales[[#This Row],[Product]],products[Product],products[Cost per box])*sales[[#This Row],[Boxes]]</f>
        <v>735.56</v>
      </c>
      <c r="I1697" s="4">
        <f>sales[[#This Row],[Revenue]]-sales[[#This Row],[Cost]]</f>
        <v>-462.55999999999995</v>
      </c>
    </row>
    <row r="1698" spans="2:9" x14ac:dyDescent="0.25">
      <c r="B1698" t="s">
        <v>32</v>
      </c>
      <c r="C1698" t="s">
        <v>9</v>
      </c>
      <c r="D1698" t="s">
        <v>44</v>
      </c>
      <c r="E1698" s="1">
        <v>44291</v>
      </c>
      <c r="F1698" s="4">
        <v>2737</v>
      </c>
      <c r="G1698">
        <v>69</v>
      </c>
      <c r="H1698" s="3">
        <f>_xlfn.XLOOKUP(sales[[#This Row],[Product]],products[Product],products[Cost per box])*sales[[#This Row],[Boxes]]</f>
        <v>660.33</v>
      </c>
      <c r="I1698" s="4">
        <f>sales[[#This Row],[Revenue]]-sales[[#This Row],[Cost]]</f>
        <v>2076.67</v>
      </c>
    </row>
    <row r="1699" spans="2:9" x14ac:dyDescent="0.25">
      <c r="B1699" t="s">
        <v>51</v>
      </c>
      <c r="C1699" t="s">
        <v>6</v>
      </c>
      <c r="D1699" t="s">
        <v>43</v>
      </c>
      <c r="E1699" s="1">
        <v>44291</v>
      </c>
      <c r="F1699" s="4">
        <v>602</v>
      </c>
      <c r="G1699">
        <v>89</v>
      </c>
      <c r="H1699" s="3">
        <f>_xlfn.XLOOKUP(sales[[#This Row],[Product]],products[Product],products[Cost per box])*sales[[#This Row],[Boxes]]</f>
        <v>342.65000000000003</v>
      </c>
      <c r="I1699" s="4">
        <f>sales[[#This Row],[Revenue]]-sales[[#This Row],[Cost]]</f>
        <v>259.34999999999997</v>
      </c>
    </row>
    <row r="1700" spans="2:9" x14ac:dyDescent="0.25">
      <c r="B1700" t="s">
        <v>5</v>
      </c>
      <c r="C1700" t="s">
        <v>6</v>
      </c>
      <c r="D1700" t="s">
        <v>17</v>
      </c>
      <c r="E1700" s="1">
        <v>44291</v>
      </c>
      <c r="F1700" s="4">
        <v>3962</v>
      </c>
      <c r="G1700">
        <v>83</v>
      </c>
      <c r="H1700" s="3">
        <f>_xlfn.XLOOKUP(sales[[#This Row],[Product]],products[Product],products[Cost per box])*sales[[#This Row],[Boxes]]</f>
        <v>564.4</v>
      </c>
      <c r="I1700" s="4">
        <f>sales[[#This Row],[Revenue]]-sales[[#This Row],[Cost]]</f>
        <v>3397.6</v>
      </c>
    </row>
    <row r="1701" spans="2:9" x14ac:dyDescent="0.25">
      <c r="B1701" t="s">
        <v>49</v>
      </c>
      <c r="C1701" t="s">
        <v>11</v>
      </c>
      <c r="D1701" t="s">
        <v>42</v>
      </c>
      <c r="E1701" s="1">
        <v>44291</v>
      </c>
      <c r="F1701" s="4">
        <v>7441</v>
      </c>
      <c r="G1701">
        <v>184</v>
      </c>
      <c r="H1701" s="3">
        <f>_xlfn.XLOOKUP(sales[[#This Row],[Product]],products[Product],products[Cost per box])*sales[[#This Row],[Boxes]]</f>
        <v>872.16000000000008</v>
      </c>
      <c r="I1701" s="4">
        <f>sales[[#This Row],[Revenue]]-sales[[#This Row],[Cost]]</f>
        <v>6568.84</v>
      </c>
    </row>
    <row r="1702" spans="2:9" x14ac:dyDescent="0.25">
      <c r="B1702" t="s">
        <v>46</v>
      </c>
      <c r="C1702" t="s">
        <v>27</v>
      </c>
      <c r="D1702" t="s">
        <v>17</v>
      </c>
      <c r="E1702" s="1">
        <v>44291</v>
      </c>
      <c r="F1702" s="4">
        <v>5845</v>
      </c>
      <c r="G1702">
        <v>504</v>
      </c>
      <c r="H1702" s="3">
        <f>_xlfn.XLOOKUP(sales[[#This Row],[Product]],products[Product],products[Cost per box])*sales[[#This Row],[Boxes]]</f>
        <v>3427.2</v>
      </c>
      <c r="I1702" s="4">
        <f>sales[[#This Row],[Revenue]]-sales[[#This Row],[Cost]]</f>
        <v>2417.8000000000002</v>
      </c>
    </row>
    <row r="1703" spans="2:9" x14ac:dyDescent="0.25">
      <c r="B1703" t="s">
        <v>33</v>
      </c>
      <c r="C1703" t="s">
        <v>16</v>
      </c>
      <c r="D1703" t="s">
        <v>43</v>
      </c>
      <c r="E1703" s="1">
        <v>44291</v>
      </c>
      <c r="F1703" s="4">
        <v>2513</v>
      </c>
      <c r="G1703">
        <v>19</v>
      </c>
      <c r="H1703" s="3">
        <f>_xlfn.XLOOKUP(sales[[#This Row],[Product]],products[Product],products[Cost per box])*sales[[#This Row],[Boxes]]</f>
        <v>73.150000000000006</v>
      </c>
      <c r="I1703" s="4">
        <f>sales[[#This Row],[Revenue]]-sales[[#This Row],[Cost]]</f>
        <v>2439.85</v>
      </c>
    </row>
    <row r="1704" spans="2:9" x14ac:dyDescent="0.25">
      <c r="B1704" t="s">
        <v>39</v>
      </c>
      <c r="C1704" t="s">
        <v>9</v>
      </c>
      <c r="D1704" t="s">
        <v>12</v>
      </c>
      <c r="E1704" s="1">
        <v>44291</v>
      </c>
      <c r="F1704" s="4">
        <v>4319</v>
      </c>
      <c r="G1704">
        <v>150</v>
      </c>
      <c r="H1704" s="3">
        <f>_xlfn.XLOOKUP(sales[[#This Row],[Product]],products[Product],products[Cost per box])*sales[[#This Row],[Boxes]]</f>
        <v>1264.5</v>
      </c>
      <c r="I1704" s="4">
        <f>sales[[#This Row],[Revenue]]-sales[[#This Row],[Cost]]</f>
        <v>3054.5</v>
      </c>
    </row>
    <row r="1705" spans="2:9" x14ac:dyDescent="0.25">
      <c r="B1705" t="s">
        <v>37</v>
      </c>
      <c r="C1705" t="s">
        <v>27</v>
      </c>
      <c r="D1705" t="s">
        <v>47</v>
      </c>
      <c r="E1705" s="1">
        <v>44291</v>
      </c>
      <c r="F1705" s="4">
        <v>5397</v>
      </c>
      <c r="G1705">
        <v>242</v>
      </c>
      <c r="H1705" s="3">
        <f>_xlfn.XLOOKUP(sales[[#This Row],[Product]],products[Product],products[Cost per box])*sales[[#This Row],[Boxes]]</f>
        <v>1272.9199999999998</v>
      </c>
      <c r="I1705" s="4">
        <f>sales[[#This Row],[Revenue]]-sales[[#This Row],[Cost]]</f>
        <v>4124.08</v>
      </c>
    </row>
    <row r="1706" spans="2:9" x14ac:dyDescent="0.25">
      <c r="B1706" t="s">
        <v>33</v>
      </c>
      <c r="C1706" t="s">
        <v>27</v>
      </c>
      <c r="D1706" t="s">
        <v>47</v>
      </c>
      <c r="E1706" s="1">
        <v>44291</v>
      </c>
      <c r="F1706" s="4">
        <v>4613</v>
      </c>
      <c r="G1706">
        <v>433</v>
      </c>
      <c r="H1706" s="3">
        <f>_xlfn.XLOOKUP(sales[[#This Row],[Product]],products[Product],products[Cost per box])*sales[[#This Row],[Boxes]]</f>
        <v>2277.58</v>
      </c>
      <c r="I1706" s="4">
        <f>sales[[#This Row],[Revenue]]-sales[[#This Row],[Cost]]</f>
        <v>2335.42</v>
      </c>
    </row>
    <row r="1707" spans="2:9" x14ac:dyDescent="0.25">
      <c r="B1707" t="s">
        <v>13</v>
      </c>
      <c r="C1707" t="s">
        <v>11</v>
      </c>
      <c r="D1707" t="s">
        <v>36</v>
      </c>
      <c r="E1707" s="1">
        <v>44291</v>
      </c>
      <c r="F1707" s="4">
        <v>959</v>
      </c>
      <c r="G1707">
        <v>620</v>
      </c>
      <c r="H1707" s="3">
        <f>_xlfn.XLOOKUP(sales[[#This Row],[Product]],products[Product],products[Cost per box])*sales[[#This Row],[Boxes]]</f>
        <v>3124.8</v>
      </c>
      <c r="I1707" s="4">
        <f>sales[[#This Row],[Revenue]]-sales[[#This Row],[Cost]]</f>
        <v>-2165.8000000000002</v>
      </c>
    </row>
    <row r="1708" spans="2:9" x14ac:dyDescent="0.25">
      <c r="B1708" t="s">
        <v>29</v>
      </c>
      <c r="C1708" t="s">
        <v>16</v>
      </c>
      <c r="D1708" t="s">
        <v>30</v>
      </c>
      <c r="E1708" s="1">
        <v>44291</v>
      </c>
      <c r="F1708" s="4">
        <v>4648</v>
      </c>
      <c r="G1708">
        <v>192</v>
      </c>
      <c r="H1708" s="3">
        <f>_xlfn.XLOOKUP(sales[[#This Row],[Product]],products[Product],products[Cost per box])*sales[[#This Row],[Boxes]]</f>
        <v>706.56000000000006</v>
      </c>
      <c r="I1708" s="4">
        <f>sales[[#This Row],[Revenue]]-sales[[#This Row],[Cost]]</f>
        <v>3941.44</v>
      </c>
    </row>
    <row r="1709" spans="2:9" x14ac:dyDescent="0.25">
      <c r="B1709" t="s">
        <v>32</v>
      </c>
      <c r="C1709" t="s">
        <v>11</v>
      </c>
      <c r="D1709" t="s">
        <v>28</v>
      </c>
      <c r="E1709" s="1">
        <v>44291</v>
      </c>
      <c r="F1709" s="4">
        <v>259</v>
      </c>
      <c r="G1709">
        <v>262</v>
      </c>
      <c r="H1709" s="3">
        <f>_xlfn.XLOOKUP(sales[[#This Row],[Product]],products[Product],products[Cost per box])*sales[[#This Row],[Boxes]]</f>
        <v>723.11999999999989</v>
      </c>
      <c r="I1709" s="4">
        <f>sales[[#This Row],[Revenue]]-sales[[#This Row],[Cost]]</f>
        <v>-464.11999999999989</v>
      </c>
    </row>
    <row r="1710" spans="2:9" x14ac:dyDescent="0.25">
      <c r="B1710" t="s">
        <v>29</v>
      </c>
      <c r="C1710" t="s">
        <v>11</v>
      </c>
      <c r="D1710" t="s">
        <v>22</v>
      </c>
      <c r="E1710" s="1">
        <v>44291</v>
      </c>
      <c r="F1710" s="4">
        <v>2114</v>
      </c>
      <c r="G1710">
        <v>82</v>
      </c>
      <c r="H1710" s="3">
        <f>_xlfn.XLOOKUP(sales[[#This Row],[Product]],products[Product],products[Cost per box])*sales[[#This Row],[Boxes]]</f>
        <v>674.04000000000008</v>
      </c>
      <c r="I1710" s="4">
        <f>sales[[#This Row],[Revenue]]-sales[[#This Row],[Cost]]</f>
        <v>1439.96</v>
      </c>
    </row>
    <row r="1711" spans="2:9" x14ac:dyDescent="0.25">
      <c r="B1711" t="s">
        <v>13</v>
      </c>
      <c r="C1711" t="s">
        <v>16</v>
      </c>
      <c r="D1711" t="s">
        <v>24</v>
      </c>
      <c r="E1711" s="1">
        <v>44291</v>
      </c>
      <c r="F1711" s="4">
        <v>588</v>
      </c>
      <c r="G1711">
        <v>42</v>
      </c>
      <c r="H1711" s="3">
        <f>_xlfn.XLOOKUP(sales[[#This Row],[Product]],products[Product],products[Cost per box])*sales[[#This Row],[Boxes]]</f>
        <v>441.42</v>
      </c>
      <c r="I1711" s="4">
        <f>sales[[#This Row],[Revenue]]-sales[[#This Row],[Cost]]</f>
        <v>146.57999999999998</v>
      </c>
    </row>
    <row r="1712" spans="2:9" x14ac:dyDescent="0.25">
      <c r="B1712" t="s">
        <v>25</v>
      </c>
      <c r="C1712" t="s">
        <v>27</v>
      </c>
      <c r="D1712" t="s">
        <v>19</v>
      </c>
      <c r="E1712" s="1">
        <v>44291</v>
      </c>
      <c r="F1712" s="4">
        <v>8246</v>
      </c>
      <c r="G1712">
        <v>486</v>
      </c>
      <c r="H1712" s="3">
        <f>_xlfn.XLOOKUP(sales[[#This Row],[Product]],products[Product],products[Cost per box])*sales[[#This Row],[Boxes]]</f>
        <v>4971.7800000000007</v>
      </c>
      <c r="I1712" s="4">
        <f>sales[[#This Row],[Revenue]]-sales[[#This Row],[Cost]]</f>
        <v>3274.2199999999993</v>
      </c>
    </row>
    <row r="1713" spans="2:9" x14ac:dyDescent="0.25">
      <c r="B1713" t="s">
        <v>49</v>
      </c>
      <c r="C1713" t="s">
        <v>27</v>
      </c>
      <c r="D1713" t="s">
        <v>26</v>
      </c>
      <c r="E1713" s="1">
        <v>44291</v>
      </c>
      <c r="F1713" s="4">
        <v>5117</v>
      </c>
      <c r="G1713">
        <v>840</v>
      </c>
      <c r="H1713" s="3">
        <f>_xlfn.XLOOKUP(sales[[#This Row],[Product]],products[Product],products[Cost per box])*sales[[#This Row],[Boxes]]</f>
        <v>5401.2</v>
      </c>
      <c r="I1713" s="4">
        <f>sales[[#This Row],[Revenue]]-sales[[#This Row],[Cost]]</f>
        <v>-284.19999999999982</v>
      </c>
    </row>
    <row r="1714" spans="2:9" x14ac:dyDescent="0.25">
      <c r="B1714" t="s">
        <v>13</v>
      </c>
      <c r="C1714" t="s">
        <v>6</v>
      </c>
      <c r="D1714" t="s">
        <v>7</v>
      </c>
      <c r="E1714" s="1">
        <v>44291</v>
      </c>
      <c r="F1714" s="4">
        <v>2086</v>
      </c>
      <c r="G1714">
        <v>72</v>
      </c>
      <c r="H1714" s="3">
        <f>_xlfn.XLOOKUP(sales[[#This Row],[Product]],products[Product],products[Cost per box])*sales[[#This Row],[Boxes]]</f>
        <v>370.8</v>
      </c>
      <c r="I1714" s="4">
        <f>sales[[#This Row],[Revenue]]-sales[[#This Row],[Cost]]</f>
        <v>1715.2</v>
      </c>
    </row>
    <row r="1715" spans="2:9" x14ac:dyDescent="0.25">
      <c r="B1715" t="s">
        <v>46</v>
      </c>
      <c r="C1715" t="s">
        <v>21</v>
      </c>
      <c r="D1715" t="s">
        <v>45</v>
      </c>
      <c r="E1715" s="1">
        <v>44291</v>
      </c>
      <c r="F1715" s="4">
        <v>2611</v>
      </c>
      <c r="G1715">
        <v>109</v>
      </c>
      <c r="H1715" s="3">
        <f>_xlfn.XLOOKUP(sales[[#This Row],[Product]],products[Product],products[Cost per box])*sales[[#This Row],[Boxes]]</f>
        <v>842.57</v>
      </c>
      <c r="I1715" s="4">
        <f>sales[[#This Row],[Revenue]]-sales[[#This Row],[Cost]]</f>
        <v>1768.4299999999998</v>
      </c>
    </row>
    <row r="1716" spans="2:9" x14ac:dyDescent="0.25">
      <c r="B1716" t="s">
        <v>57</v>
      </c>
      <c r="C1716" t="s">
        <v>6</v>
      </c>
      <c r="D1716" t="s">
        <v>35</v>
      </c>
      <c r="E1716" s="1">
        <v>44291</v>
      </c>
      <c r="F1716" s="4">
        <v>2667</v>
      </c>
      <c r="G1716">
        <v>191</v>
      </c>
      <c r="H1716" s="3">
        <f>_xlfn.XLOOKUP(sales[[#This Row],[Product]],products[Product],products[Cost per box])*sales[[#This Row],[Boxes]]</f>
        <v>506.15</v>
      </c>
      <c r="I1716" s="4">
        <f>sales[[#This Row],[Revenue]]-sales[[#This Row],[Cost]]</f>
        <v>2160.85</v>
      </c>
    </row>
    <row r="1717" spans="2:9" x14ac:dyDescent="0.25">
      <c r="B1717" t="s">
        <v>56</v>
      </c>
      <c r="C1717" t="s">
        <v>27</v>
      </c>
      <c r="D1717" t="s">
        <v>42</v>
      </c>
      <c r="E1717" s="1">
        <v>44291</v>
      </c>
      <c r="F1717" s="4">
        <v>1736</v>
      </c>
      <c r="G1717">
        <v>92</v>
      </c>
      <c r="H1717" s="3">
        <f>_xlfn.XLOOKUP(sales[[#This Row],[Product]],products[Product],products[Cost per box])*sales[[#This Row],[Boxes]]</f>
        <v>436.08000000000004</v>
      </c>
      <c r="I1717" s="4">
        <f>sales[[#This Row],[Revenue]]-sales[[#This Row],[Cost]]</f>
        <v>1299.92</v>
      </c>
    </row>
    <row r="1718" spans="2:9" x14ac:dyDescent="0.25">
      <c r="B1718" t="s">
        <v>15</v>
      </c>
      <c r="C1718" t="s">
        <v>27</v>
      </c>
      <c r="D1718" t="s">
        <v>43</v>
      </c>
      <c r="E1718" s="1">
        <v>44291</v>
      </c>
      <c r="F1718" s="4">
        <v>4207</v>
      </c>
      <c r="G1718">
        <v>301</v>
      </c>
      <c r="H1718" s="3">
        <f>_xlfn.XLOOKUP(sales[[#This Row],[Product]],products[Product],products[Cost per box])*sales[[#This Row],[Boxes]]</f>
        <v>1158.8500000000001</v>
      </c>
      <c r="I1718" s="4">
        <f>sales[[#This Row],[Revenue]]-sales[[#This Row],[Cost]]</f>
        <v>3048.1499999999996</v>
      </c>
    </row>
    <row r="1719" spans="2:9" x14ac:dyDescent="0.25">
      <c r="B1719" t="s">
        <v>5</v>
      </c>
      <c r="C1719" t="s">
        <v>9</v>
      </c>
      <c r="D1719" t="s">
        <v>45</v>
      </c>
      <c r="E1719" s="1">
        <v>44291</v>
      </c>
      <c r="F1719" s="4">
        <v>413</v>
      </c>
      <c r="G1719">
        <v>26</v>
      </c>
      <c r="H1719" s="3">
        <f>_xlfn.XLOOKUP(sales[[#This Row],[Product]],products[Product],products[Cost per box])*sales[[#This Row],[Boxes]]</f>
        <v>200.98000000000002</v>
      </c>
      <c r="I1719" s="4">
        <f>sales[[#This Row],[Revenue]]-sales[[#This Row],[Cost]]</f>
        <v>212.01999999999998</v>
      </c>
    </row>
    <row r="1720" spans="2:9" x14ac:dyDescent="0.25">
      <c r="B1720" t="s">
        <v>55</v>
      </c>
      <c r="C1720" t="s">
        <v>9</v>
      </c>
      <c r="D1720" t="s">
        <v>14</v>
      </c>
      <c r="E1720" s="1">
        <v>44291</v>
      </c>
      <c r="F1720" s="4">
        <v>9324</v>
      </c>
      <c r="G1720">
        <v>389</v>
      </c>
      <c r="H1720" s="3">
        <f>_xlfn.XLOOKUP(sales[[#This Row],[Product]],products[Product],products[Cost per box])*sales[[#This Row],[Boxes]]</f>
        <v>2454.5899999999997</v>
      </c>
      <c r="I1720" s="4">
        <f>sales[[#This Row],[Revenue]]-sales[[#This Row],[Cost]]</f>
        <v>6869.41</v>
      </c>
    </row>
    <row r="1721" spans="2:9" x14ac:dyDescent="0.25">
      <c r="B1721" t="s">
        <v>18</v>
      </c>
      <c r="C1721" t="s">
        <v>16</v>
      </c>
      <c r="D1721" t="s">
        <v>44</v>
      </c>
      <c r="E1721" s="1">
        <v>44291</v>
      </c>
      <c r="F1721" s="4">
        <v>2345</v>
      </c>
      <c r="G1721">
        <v>98</v>
      </c>
      <c r="H1721" s="3">
        <f>_xlfn.XLOOKUP(sales[[#This Row],[Product]],products[Product],products[Cost per box])*sales[[#This Row],[Boxes]]</f>
        <v>937.86</v>
      </c>
      <c r="I1721" s="4">
        <f>sales[[#This Row],[Revenue]]-sales[[#This Row],[Cost]]</f>
        <v>1407.1399999999999</v>
      </c>
    </row>
    <row r="1722" spans="2:9" x14ac:dyDescent="0.25">
      <c r="B1722" t="s">
        <v>41</v>
      </c>
      <c r="C1722" t="s">
        <v>11</v>
      </c>
      <c r="D1722" t="s">
        <v>28</v>
      </c>
      <c r="E1722" s="1">
        <v>44291</v>
      </c>
      <c r="F1722" s="4">
        <v>15540</v>
      </c>
      <c r="G1722">
        <v>1120</v>
      </c>
      <c r="H1722" s="3">
        <f>_xlfn.XLOOKUP(sales[[#This Row],[Product]],products[Product],products[Cost per box])*sales[[#This Row],[Boxes]]</f>
        <v>3091.2</v>
      </c>
      <c r="I1722" s="4">
        <f>sales[[#This Row],[Revenue]]-sales[[#This Row],[Cost]]</f>
        <v>12448.8</v>
      </c>
    </row>
    <row r="1723" spans="2:9" x14ac:dyDescent="0.25">
      <c r="B1723" t="s">
        <v>49</v>
      </c>
      <c r="C1723" t="s">
        <v>11</v>
      </c>
      <c r="D1723" t="s">
        <v>7</v>
      </c>
      <c r="E1723" s="1">
        <v>44291</v>
      </c>
      <c r="F1723" s="4">
        <v>9604</v>
      </c>
      <c r="G1723">
        <v>370</v>
      </c>
      <c r="H1723" s="3">
        <f>_xlfn.XLOOKUP(sales[[#This Row],[Product]],products[Product],products[Cost per box])*sales[[#This Row],[Boxes]]</f>
        <v>1905.5000000000002</v>
      </c>
      <c r="I1723" s="4">
        <f>sales[[#This Row],[Revenue]]-sales[[#This Row],[Cost]]</f>
        <v>7698.5</v>
      </c>
    </row>
    <row r="1724" spans="2:9" x14ac:dyDescent="0.25">
      <c r="B1724" t="s">
        <v>40</v>
      </c>
      <c r="C1724" t="s">
        <v>21</v>
      </c>
      <c r="D1724" t="s">
        <v>31</v>
      </c>
      <c r="E1724" s="1">
        <v>44291</v>
      </c>
      <c r="F1724" s="4">
        <v>4389</v>
      </c>
      <c r="G1724">
        <v>183</v>
      </c>
      <c r="H1724" s="3">
        <f>_xlfn.XLOOKUP(sales[[#This Row],[Product]],products[Product],products[Cost per box])*sales[[#This Row],[Boxes]]</f>
        <v>1046.76</v>
      </c>
      <c r="I1724" s="4">
        <f>sales[[#This Row],[Revenue]]-sales[[#This Row],[Cost]]</f>
        <v>3342.24</v>
      </c>
    </row>
    <row r="1725" spans="2:9" x14ac:dyDescent="0.25">
      <c r="B1725" t="s">
        <v>51</v>
      </c>
      <c r="C1725" t="s">
        <v>16</v>
      </c>
      <c r="D1725" t="s">
        <v>22</v>
      </c>
      <c r="E1725" s="1">
        <v>44291</v>
      </c>
      <c r="F1725" s="4">
        <v>7007</v>
      </c>
      <c r="G1725">
        <v>242</v>
      </c>
      <c r="H1725" s="3">
        <f>_xlfn.XLOOKUP(sales[[#This Row],[Product]],products[Product],products[Cost per box])*sales[[#This Row],[Boxes]]</f>
        <v>1989.2400000000002</v>
      </c>
      <c r="I1725" s="4">
        <f>sales[[#This Row],[Revenue]]-sales[[#This Row],[Cost]]</f>
        <v>5017.76</v>
      </c>
    </row>
    <row r="1726" spans="2:9" x14ac:dyDescent="0.25">
      <c r="B1726" t="s">
        <v>49</v>
      </c>
      <c r="C1726" t="s">
        <v>6</v>
      </c>
      <c r="D1726" t="s">
        <v>50</v>
      </c>
      <c r="E1726" s="1">
        <v>44291</v>
      </c>
      <c r="F1726" s="4">
        <v>7679</v>
      </c>
      <c r="G1726">
        <v>334</v>
      </c>
      <c r="H1726" s="3">
        <f>_xlfn.XLOOKUP(sales[[#This Row],[Product]],products[Product],products[Cost per box])*sales[[#This Row],[Boxes]]</f>
        <v>4144.9399999999996</v>
      </c>
      <c r="I1726" s="4">
        <f>sales[[#This Row],[Revenue]]-sales[[#This Row],[Cost]]</f>
        <v>3534.0600000000004</v>
      </c>
    </row>
    <row r="1727" spans="2:9" x14ac:dyDescent="0.25">
      <c r="B1727" t="s">
        <v>37</v>
      </c>
      <c r="C1727" t="s">
        <v>11</v>
      </c>
      <c r="D1727" t="s">
        <v>12</v>
      </c>
      <c r="E1727" s="1">
        <v>44292</v>
      </c>
      <c r="F1727" s="4">
        <v>763</v>
      </c>
      <c r="G1727">
        <v>256</v>
      </c>
      <c r="H1727" s="3">
        <f>_xlfn.XLOOKUP(sales[[#This Row],[Product]],products[Product],products[Cost per box])*sales[[#This Row],[Boxes]]</f>
        <v>2158.08</v>
      </c>
      <c r="I1727" s="4">
        <f>sales[[#This Row],[Revenue]]-sales[[#This Row],[Cost]]</f>
        <v>-1395.08</v>
      </c>
    </row>
    <row r="1728" spans="2:9" x14ac:dyDescent="0.25">
      <c r="B1728" t="s">
        <v>33</v>
      </c>
      <c r="C1728" t="s">
        <v>27</v>
      </c>
      <c r="D1728" t="s">
        <v>44</v>
      </c>
      <c r="E1728" s="1">
        <v>44292</v>
      </c>
      <c r="F1728" s="4">
        <v>9331</v>
      </c>
      <c r="G1728">
        <v>840</v>
      </c>
      <c r="H1728" s="3">
        <f>_xlfn.XLOOKUP(sales[[#This Row],[Product]],products[Product],products[Cost per box])*sales[[#This Row],[Boxes]]</f>
        <v>8038.8</v>
      </c>
      <c r="I1728" s="4">
        <f>sales[[#This Row],[Revenue]]-sales[[#This Row],[Cost]]</f>
        <v>1292.1999999999998</v>
      </c>
    </row>
    <row r="1729" spans="2:9" x14ac:dyDescent="0.25">
      <c r="B1729" t="s">
        <v>25</v>
      </c>
      <c r="C1729" t="s">
        <v>11</v>
      </c>
      <c r="D1729" t="s">
        <v>36</v>
      </c>
      <c r="E1729" s="1">
        <v>44292</v>
      </c>
      <c r="F1729" s="4">
        <v>434</v>
      </c>
      <c r="G1729">
        <v>34</v>
      </c>
      <c r="H1729" s="3">
        <f>_xlfn.XLOOKUP(sales[[#This Row],[Product]],products[Product],products[Cost per box])*sales[[#This Row],[Boxes]]</f>
        <v>171.36</v>
      </c>
      <c r="I1729" s="4">
        <f>sales[[#This Row],[Revenue]]-sales[[#This Row],[Cost]]</f>
        <v>262.64</v>
      </c>
    </row>
    <row r="1730" spans="2:9" x14ac:dyDescent="0.25">
      <c r="B1730" t="s">
        <v>39</v>
      </c>
      <c r="C1730" t="s">
        <v>27</v>
      </c>
      <c r="D1730" t="s">
        <v>17</v>
      </c>
      <c r="E1730" s="1">
        <v>44292</v>
      </c>
      <c r="F1730" s="4">
        <v>6965</v>
      </c>
      <c r="G1730">
        <v>634</v>
      </c>
      <c r="H1730" s="3">
        <f>_xlfn.XLOOKUP(sales[[#This Row],[Product]],products[Product],products[Cost per box])*sales[[#This Row],[Boxes]]</f>
        <v>4311.2</v>
      </c>
      <c r="I1730" s="4">
        <f>sales[[#This Row],[Revenue]]-sales[[#This Row],[Cost]]</f>
        <v>2653.8</v>
      </c>
    </row>
    <row r="1731" spans="2:9" x14ac:dyDescent="0.25">
      <c r="B1731" t="s">
        <v>51</v>
      </c>
      <c r="C1731" t="s">
        <v>21</v>
      </c>
      <c r="D1731" t="s">
        <v>28</v>
      </c>
      <c r="E1731" s="1">
        <v>44292</v>
      </c>
      <c r="F1731" s="4">
        <v>196</v>
      </c>
      <c r="G1731">
        <v>9</v>
      </c>
      <c r="H1731" s="3">
        <f>_xlfn.XLOOKUP(sales[[#This Row],[Product]],products[Product],products[Cost per box])*sales[[#This Row],[Boxes]]</f>
        <v>24.839999999999996</v>
      </c>
      <c r="I1731" s="4">
        <f>sales[[#This Row],[Revenue]]-sales[[#This Row],[Cost]]</f>
        <v>171.16</v>
      </c>
    </row>
    <row r="1732" spans="2:9" x14ac:dyDescent="0.25">
      <c r="B1732" t="s">
        <v>18</v>
      </c>
      <c r="C1732" t="s">
        <v>16</v>
      </c>
      <c r="D1732" t="s">
        <v>30</v>
      </c>
      <c r="E1732" s="1">
        <v>44292</v>
      </c>
      <c r="F1732" s="4">
        <v>7063</v>
      </c>
      <c r="G1732">
        <v>643</v>
      </c>
      <c r="H1732" s="3">
        <f>_xlfn.XLOOKUP(sales[[#This Row],[Product]],products[Product],products[Cost per box])*sales[[#This Row],[Boxes]]</f>
        <v>2366.2400000000002</v>
      </c>
      <c r="I1732" s="4">
        <f>sales[[#This Row],[Revenue]]-sales[[#This Row],[Cost]]</f>
        <v>4696.76</v>
      </c>
    </row>
    <row r="1733" spans="2:9" x14ac:dyDescent="0.25">
      <c r="B1733" t="s">
        <v>37</v>
      </c>
      <c r="C1733" t="s">
        <v>6</v>
      </c>
      <c r="D1733" t="s">
        <v>7</v>
      </c>
      <c r="E1733" s="1">
        <v>44292</v>
      </c>
      <c r="F1733" s="4">
        <v>4102</v>
      </c>
      <c r="G1733">
        <v>342</v>
      </c>
      <c r="H1733" s="3">
        <f>_xlfn.XLOOKUP(sales[[#This Row],[Product]],products[Product],products[Cost per box])*sales[[#This Row],[Boxes]]</f>
        <v>1761.3000000000002</v>
      </c>
      <c r="I1733" s="4">
        <f>sales[[#This Row],[Revenue]]-sales[[#This Row],[Cost]]</f>
        <v>2340.6999999999998</v>
      </c>
    </row>
    <row r="1734" spans="2:9" x14ac:dyDescent="0.25">
      <c r="B1734" t="s">
        <v>41</v>
      </c>
      <c r="C1734" t="s">
        <v>9</v>
      </c>
      <c r="D1734" t="s">
        <v>26</v>
      </c>
      <c r="E1734" s="1">
        <v>44292</v>
      </c>
      <c r="F1734" s="4">
        <v>11361</v>
      </c>
      <c r="G1734">
        <v>700</v>
      </c>
      <c r="H1734" s="3">
        <f>_xlfn.XLOOKUP(sales[[#This Row],[Product]],products[Product],products[Cost per box])*sales[[#This Row],[Boxes]]</f>
        <v>4501</v>
      </c>
      <c r="I1734" s="4">
        <f>sales[[#This Row],[Revenue]]-sales[[#This Row],[Cost]]</f>
        <v>6860</v>
      </c>
    </row>
    <row r="1735" spans="2:9" x14ac:dyDescent="0.25">
      <c r="B1735" t="s">
        <v>34</v>
      </c>
      <c r="C1735" t="s">
        <v>6</v>
      </c>
      <c r="D1735" t="s">
        <v>17</v>
      </c>
      <c r="E1735" s="1">
        <v>44292</v>
      </c>
      <c r="F1735" s="4">
        <v>5446</v>
      </c>
      <c r="G1735">
        <v>454</v>
      </c>
      <c r="H1735" s="3">
        <f>_xlfn.XLOOKUP(sales[[#This Row],[Product]],products[Product],products[Cost per box])*sales[[#This Row],[Boxes]]</f>
        <v>3087.2</v>
      </c>
      <c r="I1735" s="4">
        <f>sales[[#This Row],[Revenue]]-sales[[#This Row],[Cost]]</f>
        <v>2358.8000000000002</v>
      </c>
    </row>
    <row r="1736" spans="2:9" x14ac:dyDescent="0.25">
      <c r="B1736" t="s">
        <v>49</v>
      </c>
      <c r="C1736" t="s">
        <v>11</v>
      </c>
      <c r="D1736" t="s">
        <v>52</v>
      </c>
      <c r="E1736" s="1">
        <v>44292</v>
      </c>
      <c r="F1736" s="4">
        <v>819</v>
      </c>
      <c r="G1736">
        <v>33</v>
      </c>
      <c r="H1736" s="3">
        <f>_xlfn.XLOOKUP(sales[[#This Row],[Product]],products[Product],products[Cost per box])*sales[[#This Row],[Boxes]]</f>
        <v>109.55999999999999</v>
      </c>
      <c r="I1736" s="4">
        <f>sales[[#This Row],[Revenue]]-sales[[#This Row],[Cost]]</f>
        <v>709.44</v>
      </c>
    </row>
    <row r="1737" spans="2:9" x14ac:dyDescent="0.25">
      <c r="B1737" t="s">
        <v>8</v>
      </c>
      <c r="C1737" t="s">
        <v>21</v>
      </c>
      <c r="D1737" t="s">
        <v>26</v>
      </c>
      <c r="E1737" s="1">
        <v>44292</v>
      </c>
      <c r="F1737" s="4">
        <v>2975</v>
      </c>
      <c r="G1737">
        <v>186</v>
      </c>
      <c r="H1737" s="3">
        <f>_xlfn.XLOOKUP(sales[[#This Row],[Product]],products[Product],products[Cost per box])*sales[[#This Row],[Boxes]]</f>
        <v>1195.98</v>
      </c>
      <c r="I1737" s="4">
        <f>sales[[#This Row],[Revenue]]-sales[[#This Row],[Cost]]</f>
        <v>1779.02</v>
      </c>
    </row>
    <row r="1738" spans="2:9" x14ac:dyDescent="0.25">
      <c r="B1738" t="s">
        <v>15</v>
      </c>
      <c r="C1738" t="s">
        <v>16</v>
      </c>
      <c r="D1738" t="s">
        <v>52</v>
      </c>
      <c r="E1738" s="1">
        <v>44292</v>
      </c>
      <c r="F1738" s="4">
        <v>763</v>
      </c>
      <c r="G1738">
        <v>31</v>
      </c>
      <c r="H1738" s="3">
        <f>_xlfn.XLOOKUP(sales[[#This Row],[Product]],products[Product],products[Cost per box])*sales[[#This Row],[Boxes]]</f>
        <v>102.92</v>
      </c>
      <c r="I1738" s="4">
        <f>sales[[#This Row],[Revenue]]-sales[[#This Row],[Cost]]</f>
        <v>660.08</v>
      </c>
    </row>
    <row r="1739" spans="2:9" x14ac:dyDescent="0.25">
      <c r="B1739" t="s">
        <v>15</v>
      </c>
      <c r="C1739" t="s">
        <v>11</v>
      </c>
      <c r="D1739" t="s">
        <v>24</v>
      </c>
      <c r="E1739" s="1">
        <v>44292</v>
      </c>
      <c r="F1739" s="4">
        <v>658</v>
      </c>
      <c r="G1739">
        <v>44</v>
      </c>
      <c r="H1739" s="3">
        <f>_xlfn.XLOOKUP(sales[[#This Row],[Product]],products[Product],products[Cost per box])*sales[[#This Row],[Boxes]]</f>
        <v>462.44</v>
      </c>
      <c r="I1739" s="4">
        <f>sales[[#This Row],[Revenue]]-sales[[#This Row],[Cost]]</f>
        <v>195.56</v>
      </c>
    </row>
    <row r="1740" spans="2:9" x14ac:dyDescent="0.25">
      <c r="B1740" t="s">
        <v>15</v>
      </c>
      <c r="C1740" t="s">
        <v>16</v>
      </c>
      <c r="D1740" t="s">
        <v>45</v>
      </c>
      <c r="E1740" s="1">
        <v>44292</v>
      </c>
      <c r="F1740" s="4">
        <v>7616</v>
      </c>
      <c r="G1740">
        <v>332</v>
      </c>
      <c r="H1740" s="3">
        <f>_xlfn.XLOOKUP(sales[[#This Row],[Product]],products[Product],products[Cost per box])*sales[[#This Row],[Boxes]]</f>
        <v>2566.36</v>
      </c>
      <c r="I1740" s="4">
        <f>sales[[#This Row],[Revenue]]-sales[[#This Row],[Cost]]</f>
        <v>5049.6399999999994</v>
      </c>
    </row>
    <row r="1741" spans="2:9" x14ac:dyDescent="0.25">
      <c r="B1741" t="s">
        <v>18</v>
      </c>
      <c r="C1741" t="s">
        <v>6</v>
      </c>
      <c r="D1741" t="s">
        <v>44</v>
      </c>
      <c r="E1741" s="1">
        <v>44292</v>
      </c>
      <c r="F1741" s="4">
        <v>1883</v>
      </c>
      <c r="G1741">
        <v>189</v>
      </c>
      <c r="H1741" s="3">
        <f>_xlfn.XLOOKUP(sales[[#This Row],[Product]],products[Product],products[Cost per box])*sales[[#This Row],[Boxes]]</f>
        <v>1808.73</v>
      </c>
      <c r="I1741" s="4">
        <f>sales[[#This Row],[Revenue]]-sales[[#This Row],[Cost]]</f>
        <v>74.269999999999982</v>
      </c>
    </row>
    <row r="1742" spans="2:9" x14ac:dyDescent="0.25">
      <c r="B1742" t="s">
        <v>55</v>
      </c>
      <c r="C1742" t="s">
        <v>6</v>
      </c>
      <c r="D1742" t="s">
        <v>50</v>
      </c>
      <c r="E1742" s="1">
        <v>44292</v>
      </c>
      <c r="F1742" s="4">
        <v>11074</v>
      </c>
      <c r="G1742">
        <v>411</v>
      </c>
      <c r="H1742" s="3">
        <f>_xlfn.XLOOKUP(sales[[#This Row],[Product]],products[Product],products[Cost per box])*sales[[#This Row],[Boxes]]</f>
        <v>5100.51</v>
      </c>
      <c r="I1742" s="4">
        <f>sales[[#This Row],[Revenue]]-sales[[#This Row],[Cost]]</f>
        <v>5973.49</v>
      </c>
    </row>
    <row r="1743" spans="2:9" x14ac:dyDescent="0.25">
      <c r="B1743" t="s">
        <v>51</v>
      </c>
      <c r="C1743" t="s">
        <v>21</v>
      </c>
      <c r="D1743" t="s">
        <v>47</v>
      </c>
      <c r="E1743" s="1">
        <v>44292</v>
      </c>
      <c r="F1743" s="4">
        <v>2058</v>
      </c>
      <c r="G1743">
        <v>109</v>
      </c>
      <c r="H1743" s="3">
        <f>_xlfn.XLOOKUP(sales[[#This Row],[Product]],products[Product],products[Cost per box])*sales[[#This Row],[Boxes]]</f>
        <v>573.34</v>
      </c>
      <c r="I1743" s="4">
        <f>sales[[#This Row],[Revenue]]-sales[[#This Row],[Cost]]</f>
        <v>1484.6599999999999</v>
      </c>
    </row>
    <row r="1744" spans="2:9" x14ac:dyDescent="0.25">
      <c r="B1744" t="s">
        <v>18</v>
      </c>
      <c r="C1744" t="s">
        <v>16</v>
      </c>
      <c r="D1744" t="s">
        <v>31</v>
      </c>
      <c r="E1744" s="1">
        <v>44292</v>
      </c>
      <c r="F1744" s="4">
        <v>476</v>
      </c>
      <c r="G1744">
        <v>20</v>
      </c>
      <c r="H1744" s="3">
        <f>_xlfn.XLOOKUP(sales[[#This Row],[Product]],products[Product],products[Cost per box])*sales[[#This Row],[Boxes]]</f>
        <v>114.39999999999999</v>
      </c>
      <c r="I1744" s="4">
        <f>sales[[#This Row],[Revenue]]-sales[[#This Row],[Cost]]</f>
        <v>361.6</v>
      </c>
    </row>
    <row r="1745" spans="2:9" x14ac:dyDescent="0.25">
      <c r="B1745" t="s">
        <v>29</v>
      </c>
      <c r="C1745" t="s">
        <v>27</v>
      </c>
      <c r="D1745" t="s">
        <v>19</v>
      </c>
      <c r="E1745" s="1">
        <v>44292</v>
      </c>
      <c r="F1745" s="4">
        <v>9380</v>
      </c>
      <c r="G1745">
        <v>447</v>
      </c>
      <c r="H1745" s="3">
        <f>_xlfn.XLOOKUP(sales[[#This Row],[Product]],products[Product],products[Cost per box])*sales[[#This Row],[Boxes]]</f>
        <v>4572.8100000000004</v>
      </c>
      <c r="I1745" s="4">
        <f>sales[[#This Row],[Revenue]]-sales[[#This Row],[Cost]]</f>
        <v>4807.1899999999996</v>
      </c>
    </row>
    <row r="1746" spans="2:9" x14ac:dyDescent="0.25">
      <c r="B1746" t="s">
        <v>25</v>
      </c>
      <c r="C1746" t="s">
        <v>6</v>
      </c>
      <c r="D1746" t="s">
        <v>19</v>
      </c>
      <c r="E1746" s="1">
        <v>44292</v>
      </c>
      <c r="F1746" s="4">
        <v>14210</v>
      </c>
      <c r="G1746">
        <v>1120</v>
      </c>
      <c r="H1746" s="3">
        <f>_xlfn.XLOOKUP(sales[[#This Row],[Product]],products[Product],products[Cost per box])*sales[[#This Row],[Boxes]]</f>
        <v>11457.6</v>
      </c>
      <c r="I1746" s="4">
        <f>sales[[#This Row],[Revenue]]-sales[[#This Row],[Cost]]</f>
        <v>2752.3999999999996</v>
      </c>
    </row>
    <row r="1747" spans="2:9" x14ac:dyDescent="0.25">
      <c r="B1747" t="s">
        <v>20</v>
      </c>
      <c r="C1747" t="s">
        <v>21</v>
      </c>
      <c r="D1747" t="s">
        <v>52</v>
      </c>
      <c r="E1747" s="1">
        <v>44292</v>
      </c>
      <c r="F1747" s="4">
        <v>3402</v>
      </c>
      <c r="G1747">
        <v>122</v>
      </c>
      <c r="H1747" s="3">
        <f>_xlfn.XLOOKUP(sales[[#This Row],[Product]],products[Product],products[Cost per box])*sales[[#This Row],[Boxes]]</f>
        <v>405.03999999999996</v>
      </c>
      <c r="I1747" s="4">
        <f>sales[[#This Row],[Revenue]]-sales[[#This Row],[Cost]]</f>
        <v>2996.96</v>
      </c>
    </row>
    <row r="1748" spans="2:9" x14ac:dyDescent="0.25">
      <c r="B1748" t="s">
        <v>39</v>
      </c>
      <c r="C1748" t="s">
        <v>27</v>
      </c>
      <c r="D1748" t="s">
        <v>31</v>
      </c>
      <c r="E1748" s="1">
        <v>44292</v>
      </c>
      <c r="F1748" s="4">
        <v>7357</v>
      </c>
      <c r="G1748">
        <v>273</v>
      </c>
      <c r="H1748" s="3">
        <f>_xlfn.XLOOKUP(sales[[#This Row],[Product]],products[Product],products[Cost per box])*sales[[#This Row],[Boxes]]</f>
        <v>1561.56</v>
      </c>
      <c r="I1748" s="4">
        <f>sales[[#This Row],[Revenue]]-sales[[#This Row],[Cost]]</f>
        <v>5795.4400000000005</v>
      </c>
    </row>
    <row r="1749" spans="2:9" x14ac:dyDescent="0.25">
      <c r="B1749" t="s">
        <v>18</v>
      </c>
      <c r="C1749" t="s">
        <v>9</v>
      </c>
      <c r="D1749" t="s">
        <v>7</v>
      </c>
      <c r="E1749" s="1">
        <v>44292</v>
      </c>
      <c r="F1749" s="4">
        <v>5544</v>
      </c>
      <c r="G1749">
        <v>206</v>
      </c>
      <c r="H1749" s="3">
        <f>_xlfn.XLOOKUP(sales[[#This Row],[Product]],products[Product],products[Cost per box])*sales[[#This Row],[Boxes]]</f>
        <v>1060.9000000000001</v>
      </c>
      <c r="I1749" s="4">
        <f>sales[[#This Row],[Revenue]]-sales[[#This Row],[Cost]]</f>
        <v>4483.1000000000004</v>
      </c>
    </row>
    <row r="1750" spans="2:9" x14ac:dyDescent="0.25">
      <c r="B1750" t="s">
        <v>34</v>
      </c>
      <c r="C1750" t="s">
        <v>9</v>
      </c>
      <c r="D1750" t="s">
        <v>26</v>
      </c>
      <c r="E1750" s="1">
        <v>44292</v>
      </c>
      <c r="F1750" s="4">
        <v>315</v>
      </c>
      <c r="G1750">
        <v>25</v>
      </c>
      <c r="H1750" s="3">
        <f>_xlfn.XLOOKUP(sales[[#This Row],[Product]],products[Product],products[Cost per box])*sales[[#This Row],[Boxes]]</f>
        <v>160.75</v>
      </c>
      <c r="I1750" s="4">
        <f>sales[[#This Row],[Revenue]]-sales[[#This Row],[Cost]]</f>
        <v>154.25</v>
      </c>
    </row>
    <row r="1751" spans="2:9" x14ac:dyDescent="0.25">
      <c r="B1751" t="s">
        <v>51</v>
      </c>
      <c r="C1751" t="s">
        <v>21</v>
      </c>
      <c r="D1751" t="s">
        <v>47</v>
      </c>
      <c r="E1751" s="1">
        <v>44293</v>
      </c>
      <c r="F1751" s="4">
        <v>1764</v>
      </c>
      <c r="G1751">
        <v>118</v>
      </c>
      <c r="H1751" s="3">
        <f>_xlfn.XLOOKUP(sales[[#This Row],[Product]],products[Product],products[Cost per box])*sales[[#This Row],[Boxes]]</f>
        <v>620.67999999999995</v>
      </c>
      <c r="I1751" s="4">
        <f>sales[[#This Row],[Revenue]]-sales[[#This Row],[Cost]]</f>
        <v>1143.3200000000002</v>
      </c>
    </row>
    <row r="1752" spans="2:9" x14ac:dyDescent="0.25">
      <c r="B1752" t="s">
        <v>10</v>
      </c>
      <c r="C1752" t="s">
        <v>9</v>
      </c>
      <c r="D1752" t="s">
        <v>19</v>
      </c>
      <c r="E1752" s="1">
        <v>44293</v>
      </c>
      <c r="F1752" s="4">
        <v>6489</v>
      </c>
      <c r="G1752">
        <v>840</v>
      </c>
      <c r="H1752" s="3">
        <f>_xlfn.XLOOKUP(sales[[#This Row],[Product]],products[Product],products[Cost per box])*sales[[#This Row],[Boxes]]</f>
        <v>8593.2000000000007</v>
      </c>
      <c r="I1752" s="4">
        <f>sales[[#This Row],[Revenue]]-sales[[#This Row],[Cost]]</f>
        <v>-2104.2000000000007</v>
      </c>
    </row>
    <row r="1753" spans="2:9" x14ac:dyDescent="0.25">
      <c r="B1753" t="s">
        <v>10</v>
      </c>
      <c r="C1753" t="s">
        <v>16</v>
      </c>
      <c r="D1753" t="s">
        <v>52</v>
      </c>
      <c r="E1753" s="1">
        <v>44293</v>
      </c>
      <c r="F1753" s="4">
        <v>4060</v>
      </c>
      <c r="G1753">
        <v>157</v>
      </c>
      <c r="H1753" s="3">
        <f>_xlfn.XLOOKUP(sales[[#This Row],[Product]],products[Product],products[Cost per box])*sales[[#This Row],[Boxes]]</f>
        <v>521.24</v>
      </c>
      <c r="I1753" s="4">
        <f>sales[[#This Row],[Revenue]]-sales[[#This Row],[Cost]]</f>
        <v>3538.76</v>
      </c>
    </row>
    <row r="1754" spans="2:9" x14ac:dyDescent="0.25">
      <c r="B1754" t="s">
        <v>25</v>
      </c>
      <c r="C1754" t="s">
        <v>16</v>
      </c>
      <c r="D1754" t="s">
        <v>43</v>
      </c>
      <c r="E1754" s="1">
        <v>44293</v>
      </c>
      <c r="F1754" s="4">
        <v>973</v>
      </c>
      <c r="G1754">
        <v>98</v>
      </c>
      <c r="H1754" s="3">
        <f>_xlfn.XLOOKUP(sales[[#This Row],[Product]],products[Product],products[Cost per box])*sales[[#This Row],[Boxes]]</f>
        <v>377.3</v>
      </c>
      <c r="I1754" s="4">
        <f>sales[[#This Row],[Revenue]]-sales[[#This Row],[Cost]]</f>
        <v>595.70000000000005</v>
      </c>
    </row>
    <row r="1755" spans="2:9" x14ac:dyDescent="0.25">
      <c r="B1755" t="s">
        <v>25</v>
      </c>
      <c r="C1755" t="s">
        <v>16</v>
      </c>
      <c r="D1755" t="s">
        <v>17</v>
      </c>
      <c r="E1755" s="1">
        <v>44293</v>
      </c>
      <c r="F1755" s="4">
        <v>5159</v>
      </c>
      <c r="G1755">
        <v>469</v>
      </c>
      <c r="H1755" s="3">
        <f>_xlfn.XLOOKUP(sales[[#This Row],[Product]],products[Product],products[Cost per box])*sales[[#This Row],[Boxes]]</f>
        <v>3189.2</v>
      </c>
      <c r="I1755" s="4">
        <f>sales[[#This Row],[Revenue]]-sales[[#This Row],[Cost]]</f>
        <v>1969.8000000000002</v>
      </c>
    </row>
    <row r="1756" spans="2:9" x14ac:dyDescent="0.25">
      <c r="B1756" t="s">
        <v>41</v>
      </c>
      <c r="C1756" t="s">
        <v>21</v>
      </c>
      <c r="D1756" t="s">
        <v>43</v>
      </c>
      <c r="E1756" s="1">
        <v>44293</v>
      </c>
      <c r="F1756" s="4">
        <v>5159</v>
      </c>
      <c r="G1756">
        <v>516</v>
      </c>
      <c r="H1756" s="3">
        <f>_xlfn.XLOOKUP(sales[[#This Row],[Product]],products[Product],products[Cost per box])*sales[[#This Row],[Boxes]]</f>
        <v>1986.6000000000001</v>
      </c>
      <c r="I1756" s="4">
        <f>sales[[#This Row],[Revenue]]-sales[[#This Row],[Cost]]</f>
        <v>3172.3999999999996</v>
      </c>
    </row>
    <row r="1757" spans="2:9" x14ac:dyDescent="0.25">
      <c r="B1757" t="s">
        <v>13</v>
      </c>
      <c r="C1757" t="s">
        <v>16</v>
      </c>
      <c r="D1757" t="s">
        <v>24</v>
      </c>
      <c r="E1757" s="1">
        <v>44293</v>
      </c>
      <c r="F1757" s="4">
        <v>2779</v>
      </c>
      <c r="G1757">
        <v>186</v>
      </c>
      <c r="H1757" s="3">
        <f>_xlfn.XLOOKUP(sales[[#This Row],[Product]],products[Product],products[Cost per box])*sales[[#This Row],[Boxes]]</f>
        <v>1954.86</v>
      </c>
      <c r="I1757" s="4">
        <f>sales[[#This Row],[Revenue]]-sales[[#This Row],[Cost]]</f>
        <v>824.1400000000001</v>
      </c>
    </row>
    <row r="1758" spans="2:9" x14ac:dyDescent="0.25">
      <c r="B1758" t="s">
        <v>51</v>
      </c>
      <c r="C1758" t="s">
        <v>6</v>
      </c>
      <c r="D1758" t="s">
        <v>24</v>
      </c>
      <c r="E1758" s="1">
        <v>44293</v>
      </c>
      <c r="F1758" s="4">
        <v>448</v>
      </c>
      <c r="G1758">
        <v>28</v>
      </c>
      <c r="H1758" s="3">
        <f>_xlfn.XLOOKUP(sales[[#This Row],[Product]],products[Product],products[Cost per box])*sales[[#This Row],[Boxes]]</f>
        <v>294.27999999999997</v>
      </c>
      <c r="I1758" s="4">
        <f>sales[[#This Row],[Revenue]]-sales[[#This Row],[Cost]]</f>
        <v>153.72000000000003</v>
      </c>
    </row>
    <row r="1759" spans="2:9" x14ac:dyDescent="0.25">
      <c r="B1759" t="s">
        <v>25</v>
      </c>
      <c r="C1759" t="s">
        <v>16</v>
      </c>
      <c r="D1759" t="s">
        <v>52</v>
      </c>
      <c r="E1759" s="1">
        <v>44293</v>
      </c>
      <c r="F1759" s="4">
        <v>7637</v>
      </c>
      <c r="G1759">
        <v>294</v>
      </c>
      <c r="H1759" s="3">
        <f>_xlfn.XLOOKUP(sales[[#This Row],[Product]],products[Product],products[Cost per box])*sales[[#This Row],[Boxes]]</f>
        <v>976.07999999999993</v>
      </c>
      <c r="I1759" s="4">
        <f>sales[[#This Row],[Revenue]]-sales[[#This Row],[Cost]]</f>
        <v>6660.92</v>
      </c>
    </row>
    <row r="1760" spans="2:9" x14ac:dyDescent="0.25">
      <c r="B1760" t="s">
        <v>20</v>
      </c>
      <c r="C1760" t="s">
        <v>6</v>
      </c>
      <c r="D1760" t="s">
        <v>28</v>
      </c>
      <c r="E1760" s="1">
        <v>44293</v>
      </c>
      <c r="F1760" s="4">
        <v>5327</v>
      </c>
      <c r="G1760">
        <v>485</v>
      </c>
      <c r="H1760" s="3">
        <f>_xlfn.XLOOKUP(sales[[#This Row],[Product]],products[Product],products[Cost per box])*sales[[#This Row],[Boxes]]</f>
        <v>1338.6</v>
      </c>
      <c r="I1760" s="4">
        <f>sales[[#This Row],[Revenue]]-sales[[#This Row],[Cost]]</f>
        <v>3988.4</v>
      </c>
    </row>
    <row r="1761" spans="2:9" x14ac:dyDescent="0.25">
      <c r="B1761" t="s">
        <v>10</v>
      </c>
      <c r="C1761" t="s">
        <v>9</v>
      </c>
      <c r="D1761" t="s">
        <v>48</v>
      </c>
      <c r="E1761" s="1">
        <v>44293</v>
      </c>
      <c r="F1761" s="4">
        <v>4242</v>
      </c>
      <c r="G1761">
        <v>147</v>
      </c>
      <c r="H1761" s="3">
        <f>_xlfn.XLOOKUP(sales[[#This Row],[Product]],products[Product],products[Cost per box])*sales[[#This Row],[Boxes]]</f>
        <v>1099.5600000000002</v>
      </c>
      <c r="I1761" s="4">
        <f>sales[[#This Row],[Revenue]]-sales[[#This Row],[Cost]]</f>
        <v>3142.4399999999996</v>
      </c>
    </row>
    <row r="1762" spans="2:9" x14ac:dyDescent="0.25">
      <c r="B1762" t="s">
        <v>23</v>
      </c>
      <c r="C1762" t="s">
        <v>11</v>
      </c>
      <c r="D1762" t="s">
        <v>12</v>
      </c>
      <c r="E1762" s="1">
        <v>44293</v>
      </c>
      <c r="F1762" s="4">
        <v>1603</v>
      </c>
      <c r="G1762">
        <v>95</v>
      </c>
      <c r="H1762" s="3">
        <f>_xlfn.XLOOKUP(sales[[#This Row],[Product]],products[Product],products[Cost per box])*sales[[#This Row],[Boxes]]</f>
        <v>800.85</v>
      </c>
      <c r="I1762" s="4">
        <f>sales[[#This Row],[Revenue]]-sales[[#This Row],[Cost]]</f>
        <v>802.15</v>
      </c>
    </row>
    <row r="1763" spans="2:9" x14ac:dyDescent="0.25">
      <c r="B1763" t="s">
        <v>8</v>
      </c>
      <c r="C1763" t="s">
        <v>21</v>
      </c>
      <c r="D1763" t="s">
        <v>30</v>
      </c>
      <c r="E1763" s="1">
        <v>44293</v>
      </c>
      <c r="F1763" s="4">
        <v>1946</v>
      </c>
      <c r="G1763">
        <v>122</v>
      </c>
      <c r="H1763" s="3">
        <f>_xlfn.XLOOKUP(sales[[#This Row],[Product]],products[Product],products[Cost per box])*sales[[#This Row],[Boxes]]</f>
        <v>448.96000000000004</v>
      </c>
      <c r="I1763" s="4">
        <f>sales[[#This Row],[Revenue]]-sales[[#This Row],[Cost]]</f>
        <v>1497.04</v>
      </c>
    </row>
    <row r="1764" spans="2:9" x14ac:dyDescent="0.25">
      <c r="B1764" t="s">
        <v>41</v>
      </c>
      <c r="C1764" t="s">
        <v>11</v>
      </c>
      <c r="D1764" t="s">
        <v>26</v>
      </c>
      <c r="E1764" s="1">
        <v>44293</v>
      </c>
      <c r="F1764" s="4">
        <v>8442</v>
      </c>
      <c r="G1764">
        <v>650</v>
      </c>
      <c r="H1764" s="3">
        <f>_xlfn.XLOOKUP(sales[[#This Row],[Product]],products[Product],products[Cost per box])*sales[[#This Row],[Boxes]]</f>
        <v>4179.5</v>
      </c>
      <c r="I1764" s="4">
        <f>sales[[#This Row],[Revenue]]-sales[[#This Row],[Cost]]</f>
        <v>4262.5</v>
      </c>
    </row>
    <row r="1765" spans="2:9" x14ac:dyDescent="0.25">
      <c r="B1765" t="s">
        <v>8</v>
      </c>
      <c r="C1765" t="s">
        <v>6</v>
      </c>
      <c r="D1765" t="s">
        <v>22</v>
      </c>
      <c r="E1765" s="1">
        <v>44293</v>
      </c>
      <c r="F1765" s="4">
        <v>1848</v>
      </c>
      <c r="G1765">
        <v>60</v>
      </c>
      <c r="H1765" s="3">
        <f>_xlfn.XLOOKUP(sales[[#This Row],[Product]],products[Product],products[Cost per box])*sales[[#This Row],[Boxes]]</f>
        <v>493.20000000000005</v>
      </c>
      <c r="I1765" s="4">
        <f>sales[[#This Row],[Revenue]]-sales[[#This Row],[Cost]]</f>
        <v>1354.8</v>
      </c>
    </row>
    <row r="1766" spans="2:9" x14ac:dyDescent="0.25">
      <c r="B1766" t="s">
        <v>46</v>
      </c>
      <c r="C1766" t="s">
        <v>11</v>
      </c>
      <c r="D1766" t="s">
        <v>48</v>
      </c>
      <c r="E1766" s="1">
        <v>44293</v>
      </c>
      <c r="F1766" s="4">
        <v>1694</v>
      </c>
      <c r="G1766">
        <v>74</v>
      </c>
      <c r="H1766" s="3">
        <f>_xlfn.XLOOKUP(sales[[#This Row],[Product]],products[Product],products[Cost per box])*sales[[#This Row],[Boxes]]</f>
        <v>553.52</v>
      </c>
      <c r="I1766" s="4">
        <f>sales[[#This Row],[Revenue]]-sales[[#This Row],[Cost]]</f>
        <v>1140.48</v>
      </c>
    </row>
    <row r="1767" spans="2:9" x14ac:dyDescent="0.25">
      <c r="B1767" t="s">
        <v>51</v>
      </c>
      <c r="C1767" t="s">
        <v>27</v>
      </c>
      <c r="D1767" t="s">
        <v>17</v>
      </c>
      <c r="E1767" s="1">
        <v>44293</v>
      </c>
      <c r="F1767" s="4">
        <v>5397</v>
      </c>
      <c r="G1767">
        <v>285</v>
      </c>
      <c r="H1767" s="3">
        <f>_xlfn.XLOOKUP(sales[[#This Row],[Product]],products[Product],products[Cost per box])*sales[[#This Row],[Boxes]]</f>
        <v>1938</v>
      </c>
      <c r="I1767" s="4">
        <f>sales[[#This Row],[Revenue]]-sales[[#This Row],[Cost]]</f>
        <v>3459</v>
      </c>
    </row>
    <row r="1768" spans="2:9" x14ac:dyDescent="0.25">
      <c r="B1768" t="s">
        <v>46</v>
      </c>
      <c r="C1768" t="s">
        <v>21</v>
      </c>
      <c r="D1768" t="s">
        <v>31</v>
      </c>
      <c r="E1768" s="1">
        <v>44293</v>
      </c>
      <c r="F1768" s="4">
        <v>10591</v>
      </c>
      <c r="G1768">
        <v>530</v>
      </c>
      <c r="H1768" s="3">
        <f>_xlfn.XLOOKUP(sales[[#This Row],[Product]],products[Product],products[Cost per box])*sales[[#This Row],[Boxes]]</f>
        <v>3031.6</v>
      </c>
      <c r="I1768" s="4">
        <f>sales[[#This Row],[Revenue]]-sales[[#This Row],[Cost]]</f>
        <v>7559.4</v>
      </c>
    </row>
    <row r="1769" spans="2:9" x14ac:dyDescent="0.25">
      <c r="B1769" t="s">
        <v>49</v>
      </c>
      <c r="C1769" t="s">
        <v>11</v>
      </c>
      <c r="D1769" t="s">
        <v>36</v>
      </c>
      <c r="E1769" s="1">
        <v>44293</v>
      </c>
      <c r="F1769" s="4">
        <v>1834</v>
      </c>
      <c r="G1769">
        <v>64</v>
      </c>
      <c r="H1769" s="3">
        <f>_xlfn.XLOOKUP(sales[[#This Row],[Product]],products[Product],products[Cost per box])*sales[[#This Row],[Boxes]]</f>
        <v>322.56</v>
      </c>
      <c r="I1769" s="4">
        <f>sales[[#This Row],[Revenue]]-sales[[#This Row],[Cost]]</f>
        <v>1511.44</v>
      </c>
    </row>
    <row r="1770" spans="2:9" x14ac:dyDescent="0.25">
      <c r="B1770" t="s">
        <v>37</v>
      </c>
      <c r="C1770" t="s">
        <v>6</v>
      </c>
      <c r="D1770" t="s">
        <v>17</v>
      </c>
      <c r="E1770" s="1">
        <v>44293</v>
      </c>
      <c r="F1770" s="4">
        <v>2317</v>
      </c>
      <c r="G1770">
        <v>129</v>
      </c>
      <c r="H1770" s="3">
        <f>_xlfn.XLOOKUP(sales[[#This Row],[Product]],products[Product],products[Cost per box])*sales[[#This Row],[Boxes]]</f>
        <v>877.19999999999993</v>
      </c>
      <c r="I1770" s="4">
        <f>sales[[#This Row],[Revenue]]-sales[[#This Row],[Cost]]</f>
        <v>1439.8000000000002</v>
      </c>
    </row>
    <row r="1771" spans="2:9" x14ac:dyDescent="0.25">
      <c r="B1771" t="s">
        <v>54</v>
      </c>
      <c r="C1771" t="s">
        <v>27</v>
      </c>
      <c r="D1771" t="s">
        <v>12</v>
      </c>
      <c r="E1771" s="1">
        <v>44293</v>
      </c>
      <c r="F1771" s="4">
        <v>5922</v>
      </c>
      <c r="G1771">
        <v>247</v>
      </c>
      <c r="H1771" s="3">
        <f>_xlfn.XLOOKUP(sales[[#This Row],[Product]],products[Product],products[Cost per box])*sales[[#This Row],[Boxes]]</f>
        <v>2082.21</v>
      </c>
      <c r="I1771" s="4">
        <f>sales[[#This Row],[Revenue]]-sales[[#This Row],[Cost]]</f>
        <v>3839.79</v>
      </c>
    </row>
    <row r="1772" spans="2:9" x14ac:dyDescent="0.25">
      <c r="B1772" t="s">
        <v>13</v>
      </c>
      <c r="C1772" t="s">
        <v>6</v>
      </c>
      <c r="D1772" t="s">
        <v>17</v>
      </c>
      <c r="E1772" s="1">
        <v>44293</v>
      </c>
      <c r="F1772" s="4">
        <v>2961</v>
      </c>
      <c r="G1772">
        <v>228</v>
      </c>
      <c r="H1772" s="3">
        <f>_xlfn.XLOOKUP(sales[[#This Row],[Product]],products[Product],products[Cost per box])*sales[[#This Row],[Boxes]]</f>
        <v>1550.3999999999999</v>
      </c>
      <c r="I1772" s="4">
        <f>sales[[#This Row],[Revenue]]-sales[[#This Row],[Cost]]</f>
        <v>1410.6000000000001</v>
      </c>
    </row>
    <row r="1773" spans="2:9" x14ac:dyDescent="0.25">
      <c r="B1773" t="s">
        <v>8</v>
      </c>
      <c r="C1773" t="s">
        <v>27</v>
      </c>
      <c r="D1773" t="s">
        <v>52</v>
      </c>
      <c r="E1773" s="1">
        <v>44293</v>
      </c>
      <c r="F1773" s="4">
        <v>10157</v>
      </c>
      <c r="G1773">
        <v>318</v>
      </c>
      <c r="H1773" s="3">
        <f>_xlfn.XLOOKUP(sales[[#This Row],[Product]],products[Product],products[Cost per box])*sales[[#This Row],[Boxes]]</f>
        <v>1055.76</v>
      </c>
      <c r="I1773" s="4">
        <f>sales[[#This Row],[Revenue]]-sales[[#This Row],[Cost]]</f>
        <v>9101.24</v>
      </c>
    </row>
    <row r="1774" spans="2:9" x14ac:dyDescent="0.25">
      <c r="B1774" t="s">
        <v>18</v>
      </c>
      <c r="C1774" t="s">
        <v>11</v>
      </c>
      <c r="D1774" t="s">
        <v>45</v>
      </c>
      <c r="E1774" s="1">
        <v>44293</v>
      </c>
      <c r="F1774" s="4">
        <v>231</v>
      </c>
      <c r="G1774">
        <v>15</v>
      </c>
      <c r="H1774" s="3">
        <f>_xlfn.XLOOKUP(sales[[#This Row],[Product]],products[Product],products[Cost per box])*sales[[#This Row],[Boxes]]</f>
        <v>115.95</v>
      </c>
      <c r="I1774" s="4">
        <f>sales[[#This Row],[Revenue]]-sales[[#This Row],[Cost]]</f>
        <v>115.05</v>
      </c>
    </row>
    <row r="1775" spans="2:9" x14ac:dyDescent="0.25">
      <c r="B1775" t="s">
        <v>54</v>
      </c>
      <c r="C1775" t="s">
        <v>27</v>
      </c>
      <c r="D1775" t="s">
        <v>50</v>
      </c>
      <c r="E1775" s="1">
        <v>44293</v>
      </c>
      <c r="F1775" s="4">
        <v>2618</v>
      </c>
      <c r="G1775">
        <v>105</v>
      </c>
      <c r="H1775" s="3">
        <f>_xlfn.XLOOKUP(sales[[#This Row],[Product]],products[Product],products[Cost per box])*sales[[#This Row],[Boxes]]</f>
        <v>1303.05</v>
      </c>
      <c r="I1775" s="4">
        <f>sales[[#This Row],[Revenue]]-sales[[#This Row],[Cost]]</f>
        <v>1314.95</v>
      </c>
    </row>
    <row r="1776" spans="2:9" x14ac:dyDescent="0.25">
      <c r="B1776" t="s">
        <v>53</v>
      </c>
      <c r="C1776" t="s">
        <v>27</v>
      </c>
      <c r="D1776" t="s">
        <v>44</v>
      </c>
      <c r="E1776" s="1">
        <v>44293</v>
      </c>
      <c r="F1776" s="4">
        <v>5929</v>
      </c>
      <c r="G1776">
        <v>212</v>
      </c>
      <c r="H1776" s="3">
        <f>_xlfn.XLOOKUP(sales[[#This Row],[Product]],products[Product],products[Cost per box])*sales[[#This Row],[Boxes]]</f>
        <v>2028.8400000000001</v>
      </c>
      <c r="I1776" s="4">
        <f>sales[[#This Row],[Revenue]]-sales[[#This Row],[Cost]]</f>
        <v>3900.16</v>
      </c>
    </row>
    <row r="1777" spans="2:9" x14ac:dyDescent="0.25">
      <c r="B1777" t="s">
        <v>5</v>
      </c>
      <c r="C1777" t="s">
        <v>6</v>
      </c>
      <c r="D1777" t="s">
        <v>28</v>
      </c>
      <c r="E1777" s="1">
        <v>44293</v>
      </c>
      <c r="F1777" s="4">
        <v>18739</v>
      </c>
      <c r="G1777">
        <v>1540</v>
      </c>
      <c r="H1777" s="3">
        <f>_xlfn.XLOOKUP(sales[[#This Row],[Product]],products[Product],products[Cost per box])*sales[[#This Row],[Boxes]]</f>
        <v>4250.3999999999996</v>
      </c>
      <c r="I1777" s="4">
        <f>sales[[#This Row],[Revenue]]-sales[[#This Row],[Cost]]</f>
        <v>14488.6</v>
      </c>
    </row>
    <row r="1778" spans="2:9" x14ac:dyDescent="0.25">
      <c r="B1778" t="s">
        <v>34</v>
      </c>
      <c r="C1778" t="s">
        <v>6</v>
      </c>
      <c r="D1778" t="s">
        <v>14</v>
      </c>
      <c r="E1778" s="1">
        <v>44293</v>
      </c>
      <c r="F1778" s="4">
        <v>665</v>
      </c>
      <c r="G1778">
        <v>29</v>
      </c>
      <c r="H1778" s="3">
        <f>_xlfn.XLOOKUP(sales[[#This Row],[Product]],products[Product],products[Cost per box])*sales[[#This Row],[Boxes]]</f>
        <v>182.98999999999998</v>
      </c>
      <c r="I1778" s="4">
        <f>sales[[#This Row],[Revenue]]-sales[[#This Row],[Cost]]</f>
        <v>482.01</v>
      </c>
    </row>
    <row r="1779" spans="2:9" x14ac:dyDescent="0.25">
      <c r="B1779" t="s">
        <v>40</v>
      </c>
      <c r="C1779" t="s">
        <v>6</v>
      </c>
      <c r="D1779" t="s">
        <v>26</v>
      </c>
      <c r="E1779" s="1">
        <v>44293</v>
      </c>
      <c r="F1779" s="4">
        <v>1841</v>
      </c>
      <c r="G1779">
        <v>231</v>
      </c>
      <c r="H1779" s="3">
        <f>_xlfn.XLOOKUP(sales[[#This Row],[Product]],products[Product],products[Cost per box])*sales[[#This Row],[Boxes]]</f>
        <v>1485.33</v>
      </c>
      <c r="I1779" s="4">
        <f>sales[[#This Row],[Revenue]]-sales[[#This Row],[Cost]]</f>
        <v>355.67000000000007</v>
      </c>
    </row>
    <row r="1780" spans="2:9" x14ac:dyDescent="0.25">
      <c r="B1780" t="s">
        <v>13</v>
      </c>
      <c r="C1780" t="s">
        <v>11</v>
      </c>
      <c r="D1780" t="s">
        <v>35</v>
      </c>
      <c r="E1780" s="1">
        <v>44294</v>
      </c>
      <c r="F1780" s="4">
        <v>2541</v>
      </c>
      <c r="G1780">
        <v>102</v>
      </c>
      <c r="H1780" s="3">
        <f>_xlfn.XLOOKUP(sales[[#This Row],[Product]],products[Product],products[Cost per box])*sales[[#This Row],[Boxes]]</f>
        <v>270.3</v>
      </c>
      <c r="I1780" s="4">
        <f>sales[[#This Row],[Revenue]]-sales[[#This Row],[Cost]]</f>
        <v>2270.6999999999998</v>
      </c>
    </row>
    <row r="1781" spans="2:9" x14ac:dyDescent="0.25">
      <c r="B1781" t="s">
        <v>33</v>
      </c>
      <c r="C1781" t="s">
        <v>6</v>
      </c>
      <c r="D1781" t="s">
        <v>22</v>
      </c>
      <c r="E1781" s="1">
        <v>44294</v>
      </c>
      <c r="F1781" s="4">
        <v>2737</v>
      </c>
      <c r="G1781">
        <v>457</v>
      </c>
      <c r="H1781" s="3">
        <f>_xlfn.XLOOKUP(sales[[#This Row],[Product]],products[Product],products[Cost per box])*sales[[#This Row],[Boxes]]</f>
        <v>3756.5400000000004</v>
      </c>
      <c r="I1781" s="4">
        <f>sales[[#This Row],[Revenue]]-sales[[#This Row],[Cost]]</f>
        <v>-1019.5400000000004</v>
      </c>
    </row>
    <row r="1782" spans="2:9" x14ac:dyDescent="0.25">
      <c r="B1782" t="s">
        <v>10</v>
      </c>
      <c r="C1782" t="s">
        <v>9</v>
      </c>
      <c r="D1782" t="s">
        <v>50</v>
      </c>
      <c r="E1782" s="1">
        <v>44294</v>
      </c>
      <c r="F1782" s="4">
        <v>630</v>
      </c>
      <c r="G1782">
        <v>45</v>
      </c>
      <c r="H1782" s="3">
        <f>_xlfn.XLOOKUP(sales[[#This Row],[Product]],products[Product],products[Cost per box])*sales[[#This Row],[Boxes]]</f>
        <v>558.45000000000005</v>
      </c>
      <c r="I1782" s="4">
        <f>sales[[#This Row],[Revenue]]-sales[[#This Row],[Cost]]</f>
        <v>71.549999999999955</v>
      </c>
    </row>
    <row r="1783" spans="2:9" x14ac:dyDescent="0.25">
      <c r="B1783" t="s">
        <v>40</v>
      </c>
      <c r="C1783" t="s">
        <v>16</v>
      </c>
      <c r="D1783" t="s">
        <v>17</v>
      </c>
      <c r="E1783" s="1">
        <v>44294</v>
      </c>
      <c r="F1783" s="4">
        <v>12642</v>
      </c>
      <c r="G1783">
        <v>1120</v>
      </c>
      <c r="H1783" s="3">
        <f>_xlfn.XLOOKUP(sales[[#This Row],[Product]],products[Product],products[Cost per box])*sales[[#This Row],[Boxes]]</f>
        <v>7616</v>
      </c>
      <c r="I1783" s="4">
        <f>sales[[#This Row],[Revenue]]-sales[[#This Row],[Cost]]</f>
        <v>5026</v>
      </c>
    </row>
    <row r="1784" spans="2:9" x14ac:dyDescent="0.25">
      <c r="B1784" t="s">
        <v>39</v>
      </c>
      <c r="C1784" t="s">
        <v>9</v>
      </c>
      <c r="D1784" t="s">
        <v>36</v>
      </c>
      <c r="E1784" s="1">
        <v>44294</v>
      </c>
      <c r="F1784" s="4">
        <v>1750</v>
      </c>
      <c r="G1784">
        <v>125</v>
      </c>
      <c r="H1784" s="3">
        <f>_xlfn.XLOOKUP(sales[[#This Row],[Product]],products[Product],products[Cost per box])*sales[[#This Row],[Boxes]]</f>
        <v>630</v>
      </c>
      <c r="I1784" s="4">
        <f>sales[[#This Row],[Revenue]]-sales[[#This Row],[Cost]]</f>
        <v>1120</v>
      </c>
    </row>
    <row r="1785" spans="2:9" x14ac:dyDescent="0.25">
      <c r="B1785" t="s">
        <v>8</v>
      </c>
      <c r="C1785" t="s">
        <v>27</v>
      </c>
      <c r="D1785" t="s">
        <v>7</v>
      </c>
      <c r="E1785" s="1">
        <v>44294</v>
      </c>
      <c r="F1785" s="4">
        <v>1344</v>
      </c>
      <c r="G1785">
        <v>112</v>
      </c>
      <c r="H1785" s="3">
        <f>_xlfn.XLOOKUP(sales[[#This Row],[Product]],products[Product],products[Cost per box])*sales[[#This Row],[Boxes]]</f>
        <v>576.80000000000007</v>
      </c>
      <c r="I1785" s="4">
        <f>sales[[#This Row],[Revenue]]-sales[[#This Row],[Cost]]</f>
        <v>767.19999999999993</v>
      </c>
    </row>
    <row r="1786" spans="2:9" x14ac:dyDescent="0.25">
      <c r="B1786" t="s">
        <v>29</v>
      </c>
      <c r="C1786" t="s">
        <v>27</v>
      </c>
      <c r="D1786" t="s">
        <v>30</v>
      </c>
      <c r="E1786" s="1">
        <v>44294</v>
      </c>
      <c r="F1786" s="4">
        <v>1617</v>
      </c>
      <c r="G1786">
        <v>147</v>
      </c>
      <c r="H1786" s="3">
        <f>_xlfn.XLOOKUP(sales[[#This Row],[Product]],products[Product],products[Cost per box])*sales[[#This Row],[Boxes]]</f>
        <v>540.96</v>
      </c>
      <c r="I1786" s="4">
        <f>sales[[#This Row],[Revenue]]-sales[[#This Row],[Cost]]</f>
        <v>1076.04</v>
      </c>
    </row>
    <row r="1787" spans="2:9" x14ac:dyDescent="0.25">
      <c r="B1787" t="s">
        <v>8</v>
      </c>
      <c r="C1787" t="s">
        <v>16</v>
      </c>
      <c r="D1787" t="s">
        <v>12</v>
      </c>
      <c r="E1787" s="1">
        <v>44294</v>
      </c>
      <c r="F1787" s="4">
        <v>91</v>
      </c>
      <c r="G1787">
        <v>4</v>
      </c>
      <c r="H1787" s="3">
        <f>_xlfn.XLOOKUP(sales[[#This Row],[Product]],products[Product],products[Cost per box])*sales[[#This Row],[Boxes]]</f>
        <v>33.72</v>
      </c>
      <c r="I1787" s="4">
        <f>sales[[#This Row],[Revenue]]-sales[[#This Row],[Cost]]</f>
        <v>57.28</v>
      </c>
    </row>
    <row r="1788" spans="2:9" x14ac:dyDescent="0.25">
      <c r="B1788" t="s">
        <v>29</v>
      </c>
      <c r="C1788" t="s">
        <v>21</v>
      </c>
      <c r="D1788" t="s">
        <v>24</v>
      </c>
      <c r="E1788" s="1">
        <v>44294</v>
      </c>
      <c r="F1788" s="4">
        <v>98</v>
      </c>
      <c r="G1788">
        <v>7</v>
      </c>
      <c r="H1788" s="3">
        <f>_xlfn.XLOOKUP(sales[[#This Row],[Product]],products[Product],products[Cost per box])*sales[[#This Row],[Boxes]]</f>
        <v>73.569999999999993</v>
      </c>
      <c r="I1788" s="4">
        <f>sales[[#This Row],[Revenue]]-sales[[#This Row],[Cost]]</f>
        <v>24.430000000000007</v>
      </c>
    </row>
    <row r="1789" spans="2:9" x14ac:dyDescent="0.25">
      <c r="B1789" t="s">
        <v>46</v>
      </c>
      <c r="C1789" t="s">
        <v>11</v>
      </c>
      <c r="D1789" t="s">
        <v>17</v>
      </c>
      <c r="E1789" s="1">
        <v>44294</v>
      </c>
      <c r="F1789" s="4">
        <v>4095</v>
      </c>
      <c r="G1789">
        <v>342</v>
      </c>
      <c r="H1789" s="3">
        <f>_xlfn.XLOOKUP(sales[[#This Row],[Product]],products[Product],products[Cost per box])*sales[[#This Row],[Boxes]]</f>
        <v>2325.6</v>
      </c>
      <c r="I1789" s="4">
        <f>sales[[#This Row],[Revenue]]-sales[[#This Row],[Cost]]</f>
        <v>1769.4</v>
      </c>
    </row>
    <row r="1790" spans="2:9" x14ac:dyDescent="0.25">
      <c r="B1790" t="s">
        <v>18</v>
      </c>
      <c r="C1790" t="s">
        <v>21</v>
      </c>
      <c r="D1790" t="s">
        <v>48</v>
      </c>
      <c r="E1790" s="1">
        <v>44294</v>
      </c>
      <c r="F1790" s="4">
        <v>8302</v>
      </c>
      <c r="G1790">
        <v>593</v>
      </c>
      <c r="H1790" s="3">
        <f>_xlfn.XLOOKUP(sales[[#This Row],[Product]],products[Product],products[Cost per box])*sales[[#This Row],[Boxes]]</f>
        <v>4435.6400000000003</v>
      </c>
      <c r="I1790" s="4">
        <f>sales[[#This Row],[Revenue]]-sales[[#This Row],[Cost]]</f>
        <v>3866.3599999999997</v>
      </c>
    </row>
    <row r="1791" spans="2:9" x14ac:dyDescent="0.25">
      <c r="B1791" t="s">
        <v>39</v>
      </c>
      <c r="C1791" t="s">
        <v>21</v>
      </c>
      <c r="D1791" t="s">
        <v>45</v>
      </c>
      <c r="E1791" s="1">
        <v>44294</v>
      </c>
      <c r="F1791" s="4">
        <v>7854</v>
      </c>
      <c r="G1791">
        <v>342</v>
      </c>
      <c r="H1791" s="3">
        <f>_xlfn.XLOOKUP(sales[[#This Row],[Product]],products[Product],products[Cost per box])*sales[[#This Row],[Boxes]]</f>
        <v>2643.6600000000003</v>
      </c>
      <c r="I1791" s="4">
        <f>sales[[#This Row],[Revenue]]-sales[[#This Row],[Cost]]</f>
        <v>5210.34</v>
      </c>
    </row>
    <row r="1792" spans="2:9" x14ac:dyDescent="0.25">
      <c r="B1792" t="s">
        <v>13</v>
      </c>
      <c r="C1792" t="s">
        <v>9</v>
      </c>
      <c r="D1792" t="s">
        <v>17</v>
      </c>
      <c r="E1792" s="1">
        <v>44294</v>
      </c>
      <c r="F1792" s="4">
        <v>5313</v>
      </c>
      <c r="G1792">
        <v>443</v>
      </c>
      <c r="H1792" s="3">
        <f>_xlfn.XLOOKUP(sales[[#This Row],[Product]],products[Product],products[Cost per box])*sales[[#This Row],[Boxes]]</f>
        <v>3012.4</v>
      </c>
      <c r="I1792" s="4">
        <f>sales[[#This Row],[Revenue]]-sales[[#This Row],[Cost]]</f>
        <v>2300.6</v>
      </c>
    </row>
    <row r="1793" spans="2:9" x14ac:dyDescent="0.25">
      <c r="B1793" t="s">
        <v>41</v>
      </c>
      <c r="C1793" t="s">
        <v>27</v>
      </c>
      <c r="D1793" t="s">
        <v>42</v>
      </c>
      <c r="E1793" s="1">
        <v>44294</v>
      </c>
      <c r="F1793" s="4">
        <v>6153</v>
      </c>
      <c r="G1793">
        <v>440</v>
      </c>
      <c r="H1793" s="3">
        <f>_xlfn.XLOOKUP(sales[[#This Row],[Product]],products[Product],products[Cost per box])*sales[[#This Row],[Boxes]]</f>
        <v>2085.6</v>
      </c>
      <c r="I1793" s="4">
        <f>sales[[#This Row],[Revenue]]-sales[[#This Row],[Cost]]</f>
        <v>4067.4</v>
      </c>
    </row>
    <row r="1794" spans="2:9" x14ac:dyDescent="0.25">
      <c r="B1794" t="s">
        <v>56</v>
      </c>
      <c r="C1794" t="s">
        <v>6</v>
      </c>
      <c r="D1794" t="s">
        <v>50</v>
      </c>
      <c r="E1794" s="1">
        <v>44294</v>
      </c>
      <c r="F1794" s="4">
        <v>1253</v>
      </c>
      <c r="G1794">
        <v>45</v>
      </c>
      <c r="H1794" s="3">
        <f>_xlfn.XLOOKUP(sales[[#This Row],[Product]],products[Product],products[Cost per box])*sales[[#This Row],[Boxes]]</f>
        <v>558.45000000000005</v>
      </c>
      <c r="I1794" s="4">
        <f>sales[[#This Row],[Revenue]]-sales[[#This Row],[Cost]]</f>
        <v>694.55</v>
      </c>
    </row>
    <row r="1795" spans="2:9" x14ac:dyDescent="0.25">
      <c r="B1795" t="s">
        <v>51</v>
      </c>
      <c r="C1795" t="s">
        <v>16</v>
      </c>
      <c r="D1795" t="s">
        <v>28</v>
      </c>
      <c r="E1795" s="1">
        <v>44294</v>
      </c>
      <c r="F1795" s="4">
        <v>8631</v>
      </c>
      <c r="G1795">
        <v>770</v>
      </c>
      <c r="H1795" s="3">
        <f>_xlfn.XLOOKUP(sales[[#This Row],[Product]],products[Product],products[Cost per box])*sales[[#This Row],[Boxes]]</f>
        <v>2125.1999999999998</v>
      </c>
      <c r="I1795" s="4">
        <f>sales[[#This Row],[Revenue]]-sales[[#This Row],[Cost]]</f>
        <v>6505.8</v>
      </c>
    </row>
    <row r="1796" spans="2:9" x14ac:dyDescent="0.25">
      <c r="B1796" t="s">
        <v>33</v>
      </c>
      <c r="C1796" t="s">
        <v>27</v>
      </c>
      <c r="D1796" t="s">
        <v>12</v>
      </c>
      <c r="E1796" s="1">
        <v>44294</v>
      </c>
      <c r="F1796" s="4">
        <v>12047</v>
      </c>
      <c r="G1796">
        <v>700</v>
      </c>
      <c r="H1796" s="3">
        <f>_xlfn.XLOOKUP(sales[[#This Row],[Product]],products[Product],products[Cost per box])*sales[[#This Row],[Boxes]]</f>
        <v>5901</v>
      </c>
      <c r="I1796" s="4">
        <f>sales[[#This Row],[Revenue]]-sales[[#This Row],[Cost]]</f>
        <v>6146</v>
      </c>
    </row>
    <row r="1797" spans="2:9" x14ac:dyDescent="0.25">
      <c r="B1797" t="s">
        <v>49</v>
      </c>
      <c r="C1797" t="s">
        <v>9</v>
      </c>
      <c r="D1797" t="s">
        <v>44</v>
      </c>
      <c r="E1797" s="1">
        <v>44294</v>
      </c>
      <c r="F1797" s="4">
        <v>294</v>
      </c>
      <c r="G1797">
        <v>10</v>
      </c>
      <c r="H1797" s="3">
        <f>_xlfn.XLOOKUP(sales[[#This Row],[Product]],products[Product],products[Cost per box])*sales[[#This Row],[Boxes]]</f>
        <v>95.7</v>
      </c>
      <c r="I1797" s="4">
        <f>sales[[#This Row],[Revenue]]-sales[[#This Row],[Cost]]</f>
        <v>198.3</v>
      </c>
    </row>
    <row r="1798" spans="2:9" x14ac:dyDescent="0.25">
      <c r="B1798" t="s">
        <v>10</v>
      </c>
      <c r="C1798" t="s">
        <v>9</v>
      </c>
      <c r="D1798" t="s">
        <v>42</v>
      </c>
      <c r="E1798" s="1">
        <v>44294</v>
      </c>
      <c r="F1798" s="4">
        <v>9464</v>
      </c>
      <c r="G1798">
        <v>592</v>
      </c>
      <c r="H1798" s="3">
        <f>_xlfn.XLOOKUP(sales[[#This Row],[Product]],products[Product],products[Cost per box])*sales[[#This Row],[Boxes]]</f>
        <v>2806.08</v>
      </c>
      <c r="I1798" s="4">
        <f>sales[[#This Row],[Revenue]]-sales[[#This Row],[Cost]]</f>
        <v>6657.92</v>
      </c>
    </row>
    <row r="1799" spans="2:9" x14ac:dyDescent="0.25">
      <c r="B1799" t="s">
        <v>34</v>
      </c>
      <c r="C1799" t="s">
        <v>27</v>
      </c>
      <c r="D1799" t="s">
        <v>45</v>
      </c>
      <c r="E1799" s="1">
        <v>44294</v>
      </c>
      <c r="F1799" s="4">
        <v>1078</v>
      </c>
      <c r="G1799">
        <v>68</v>
      </c>
      <c r="H1799" s="3">
        <f>_xlfn.XLOOKUP(sales[[#This Row],[Product]],products[Product],products[Cost per box])*sales[[#This Row],[Boxes]]</f>
        <v>525.64</v>
      </c>
      <c r="I1799" s="4">
        <f>sales[[#This Row],[Revenue]]-sales[[#This Row],[Cost]]</f>
        <v>552.36</v>
      </c>
    </row>
    <row r="1800" spans="2:9" x14ac:dyDescent="0.25">
      <c r="B1800" t="s">
        <v>56</v>
      </c>
      <c r="C1800" t="s">
        <v>16</v>
      </c>
      <c r="D1800" t="s">
        <v>22</v>
      </c>
      <c r="E1800" s="1">
        <v>44294</v>
      </c>
      <c r="F1800" s="4">
        <v>4200</v>
      </c>
      <c r="G1800">
        <v>175</v>
      </c>
      <c r="H1800" s="3">
        <f>_xlfn.XLOOKUP(sales[[#This Row],[Product]],products[Product],products[Cost per box])*sales[[#This Row],[Boxes]]</f>
        <v>1438.5</v>
      </c>
      <c r="I1800" s="4">
        <f>sales[[#This Row],[Revenue]]-sales[[#This Row],[Cost]]</f>
        <v>2761.5</v>
      </c>
    </row>
    <row r="1801" spans="2:9" x14ac:dyDescent="0.25">
      <c r="B1801" t="s">
        <v>23</v>
      </c>
      <c r="C1801" t="s">
        <v>6</v>
      </c>
      <c r="D1801" t="s">
        <v>48</v>
      </c>
      <c r="E1801" s="1">
        <v>44295</v>
      </c>
      <c r="F1801" s="4">
        <v>3997</v>
      </c>
      <c r="G1801">
        <v>250</v>
      </c>
      <c r="H1801" s="3">
        <f>_xlfn.XLOOKUP(sales[[#This Row],[Product]],products[Product],products[Cost per box])*sales[[#This Row],[Boxes]]</f>
        <v>1870</v>
      </c>
      <c r="I1801" s="4">
        <f>sales[[#This Row],[Revenue]]-sales[[#This Row],[Cost]]</f>
        <v>2127</v>
      </c>
    </row>
    <row r="1802" spans="2:9" x14ac:dyDescent="0.25">
      <c r="B1802" t="s">
        <v>20</v>
      </c>
      <c r="C1802" t="s">
        <v>6</v>
      </c>
      <c r="D1802" t="s">
        <v>12</v>
      </c>
      <c r="E1802" s="1">
        <v>44295</v>
      </c>
      <c r="F1802" s="4">
        <v>1575</v>
      </c>
      <c r="G1802">
        <v>63</v>
      </c>
      <c r="H1802" s="3">
        <f>_xlfn.XLOOKUP(sales[[#This Row],[Product]],products[Product],products[Cost per box])*sales[[#This Row],[Boxes]]</f>
        <v>531.09</v>
      </c>
      <c r="I1802" s="4">
        <f>sales[[#This Row],[Revenue]]-sales[[#This Row],[Cost]]</f>
        <v>1043.9099999999999</v>
      </c>
    </row>
    <row r="1803" spans="2:9" x14ac:dyDescent="0.25">
      <c r="B1803" t="s">
        <v>51</v>
      </c>
      <c r="C1803" t="s">
        <v>16</v>
      </c>
      <c r="D1803" t="s">
        <v>28</v>
      </c>
      <c r="E1803" s="1">
        <v>44295</v>
      </c>
      <c r="F1803" s="4">
        <v>6181</v>
      </c>
      <c r="G1803">
        <v>281</v>
      </c>
      <c r="H1803" s="3">
        <f>_xlfn.XLOOKUP(sales[[#This Row],[Product]],products[Product],products[Cost per box])*sales[[#This Row],[Boxes]]</f>
        <v>775.56</v>
      </c>
      <c r="I1803" s="4">
        <f>sales[[#This Row],[Revenue]]-sales[[#This Row],[Cost]]</f>
        <v>5405.4400000000005</v>
      </c>
    </row>
    <row r="1804" spans="2:9" x14ac:dyDescent="0.25">
      <c r="B1804" t="s">
        <v>8</v>
      </c>
      <c r="C1804" t="s">
        <v>21</v>
      </c>
      <c r="D1804" t="s">
        <v>19</v>
      </c>
      <c r="E1804" s="1">
        <v>44295</v>
      </c>
      <c r="F1804" s="4">
        <v>11949</v>
      </c>
      <c r="G1804">
        <v>1680</v>
      </c>
      <c r="H1804" s="3">
        <f>_xlfn.XLOOKUP(sales[[#This Row],[Product]],products[Product],products[Cost per box])*sales[[#This Row],[Boxes]]</f>
        <v>17186.400000000001</v>
      </c>
      <c r="I1804" s="4">
        <f>sales[[#This Row],[Revenue]]-sales[[#This Row],[Cost]]</f>
        <v>-5237.4000000000015</v>
      </c>
    </row>
    <row r="1805" spans="2:9" x14ac:dyDescent="0.25">
      <c r="B1805" t="s">
        <v>5</v>
      </c>
      <c r="C1805" t="s">
        <v>27</v>
      </c>
      <c r="D1805" t="s">
        <v>28</v>
      </c>
      <c r="E1805" s="1">
        <v>44295</v>
      </c>
      <c r="F1805" s="4">
        <v>9086</v>
      </c>
      <c r="G1805">
        <v>433</v>
      </c>
      <c r="H1805" s="3">
        <f>_xlfn.XLOOKUP(sales[[#This Row],[Product]],products[Product],products[Cost per box])*sales[[#This Row],[Boxes]]</f>
        <v>1195.08</v>
      </c>
      <c r="I1805" s="4">
        <f>sales[[#This Row],[Revenue]]-sales[[#This Row],[Cost]]</f>
        <v>7890.92</v>
      </c>
    </row>
    <row r="1806" spans="2:9" x14ac:dyDescent="0.25">
      <c r="B1806" t="s">
        <v>8</v>
      </c>
      <c r="C1806" t="s">
        <v>27</v>
      </c>
      <c r="D1806" t="s">
        <v>44</v>
      </c>
      <c r="E1806" s="1">
        <v>44295</v>
      </c>
      <c r="F1806" s="4">
        <v>1050</v>
      </c>
      <c r="G1806">
        <v>96</v>
      </c>
      <c r="H1806" s="3">
        <f>_xlfn.XLOOKUP(sales[[#This Row],[Product]],products[Product],products[Cost per box])*sales[[#This Row],[Boxes]]</f>
        <v>918.72</v>
      </c>
      <c r="I1806" s="4">
        <f>sales[[#This Row],[Revenue]]-sales[[#This Row],[Cost]]</f>
        <v>131.27999999999997</v>
      </c>
    </row>
    <row r="1807" spans="2:9" x14ac:dyDescent="0.25">
      <c r="B1807" t="s">
        <v>34</v>
      </c>
      <c r="C1807" t="s">
        <v>6</v>
      </c>
      <c r="D1807" t="s">
        <v>35</v>
      </c>
      <c r="E1807" s="1">
        <v>44295</v>
      </c>
      <c r="F1807" s="4">
        <v>3080</v>
      </c>
      <c r="G1807">
        <v>134</v>
      </c>
      <c r="H1807" s="3">
        <f>_xlfn.XLOOKUP(sales[[#This Row],[Product]],products[Product],products[Cost per box])*sales[[#This Row],[Boxes]]</f>
        <v>355.09999999999997</v>
      </c>
      <c r="I1807" s="4">
        <f>sales[[#This Row],[Revenue]]-sales[[#This Row],[Cost]]</f>
        <v>2724.9</v>
      </c>
    </row>
    <row r="1808" spans="2:9" x14ac:dyDescent="0.25">
      <c r="B1808" t="s">
        <v>33</v>
      </c>
      <c r="C1808" t="s">
        <v>16</v>
      </c>
      <c r="D1808" t="s">
        <v>48</v>
      </c>
      <c r="E1808" s="1">
        <v>44295</v>
      </c>
      <c r="F1808" s="4">
        <v>399</v>
      </c>
      <c r="G1808">
        <v>25</v>
      </c>
      <c r="H1808" s="3">
        <f>_xlfn.XLOOKUP(sales[[#This Row],[Product]],products[Product],products[Cost per box])*sales[[#This Row],[Boxes]]</f>
        <v>187</v>
      </c>
      <c r="I1808" s="4">
        <f>sales[[#This Row],[Revenue]]-sales[[#This Row],[Cost]]</f>
        <v>212</v>
      </c>
    </row>
    <row r="1809" spans="2:9" x14ac:dyDescent="0.25">
      <c r="B1809" t="s">
        <v>8</v>
      </c>
      <c r="C1809" t="s">
        <v>27</v>
      </c>
      <c r="D1809" t="s">
        <v>45</v>
      </c>
      <c r="E1809" s="1">
        <v>44295</v>
      </c>
      <c r="F1809" s="4">
        <v>2016</v>
      </c>
      <c r="G1809">
        <v>88</v>
      </c>
      <c r="H1809" s="3">
        <f>_xlfn.XLOOKUP(sales[[#This Row],[Product]],products[Product],products[Cost per box])*sales[[#This Row],[Boxes]]</f>
        <v>680.24</v>
      </c>
      <c r="I1809" s="4">
        <f>sales[[#This Row],[Revenue]]-sales[[#This Row],[Cost]]</f>
        <v>1335.76</v>
      </c>
    </row>
    <row r="1810" spans="2:9" x14ac:dyDescent="0.25">
      <c r="B1810" t="s">
        <v>15</v>
      </c>
      <c r="C1810" t="s">
        <v>6</v>
      </c>
      <c r="D1810" t="s">
        <v>45</v>
      </c>
      <c r="E1810" s="1">
        <v>44295</v>
      </c>
      <c r="F1810" s="4">
        <v>3031</v>
      </c>
      <c r="G1810">
        <v>145</v>
      </c>
      <c r="H1810" s="3">
        <f>_xlfn.XLOOKUP(sales[[#This Row],[Product]],products[Product],products[Cost per box])*sales[[#This Row],[Boxes]]</f>
        <v>1120.8500000000001</v>
      </c>
      <c r="I1810" s="4">
        <f>sales[[#This Row],[Revenue]]-sales[[#This Row],[Cost]]</f>
        <v>1910.1499999999999</v>
      </c>
    </row>
    <row r="1811" spans="2:9" x14ac:dyDescent="0.25">
      <c r="B1811" t="s">
        <v>40</v>
      </c>
      <c r="C1811" t="s">
        <v>16</v>
      </c>
      <c r="D1811" t="s">
        <v>50</v>
      </c>
      <c r="E1811" s="1">
        <v>44295</v>
      </c>
      <c r="F1811" s="4">
        <v>2541</v>
      </c>
      <c r="G1811">
        <v>182</v>
      </c>
      <c r="H1811" s="3">
        <f>_xlfn.XLOOKUP(sales[[#This Row],[Product]],products[Product],products[Cost per box])*sales[[#This Row],[Boxes]]</f>
        <v>2258.62</v>
      </c>
      <c r="I1811" s="4">
        <f>sales[[#This Row],[Revenue]]-sales[[#This Row],[Cost]]</f>
        <v>282.38000000000011</v>
      </c>
    </row>
    <row r="1812" spans="2:9" x14ac:dyDescent="0.25">
      <c r="B1812" t="s">
        <v>13</v>
      </c>
      <c r="C1812" t="s">
        <v>6</v>
      </c>
      <c r="D1812" t="s">
        <v>45</v>
      </c>
      <c r="E1812" s="1">
        <v>44295</v>
      </c>
      <c r="F1812" s="4">
        <v>5222</v>
      </c>
      <c r="G1812">
        <v>249</v>
      </c>
      <c r="H1812" s="3">
        <f>_xlfn.XLOOKUP(sales[[#This Row],[Product]],products[Product],products[Cost per box])*sales[[#This Row],[Boxes]]</f>
        <v>1924.7700000000002</v>
      </c>
      <c r="I1812" s="4">
        <f>sales[[#This Row],[Revenue]]-sales[[#This Row],[Cost]]</f>
        <v>3297.2299999999996</v>
      </c>
    </row>
    <row r="1813" spans="2:9" x14ac:dyDescent="0.25">
      <c r="B1813" t="s">
        <v>8</v>
      </c>
      <c r="C1813" t="s">
        <v>11</v>
      </c>
      <c r="D1813" t="s">
        <v>19</v>
      </c>
      <c r="E1813" s="1">
        <v>44295</v>
      </c>
      <c r="F1813" s="4">
        <v>1680</v>
      </c>
      <c r="G1813">
        <v>80</v>
      </c>
      <c r="H1813" s="3">
        <f>_xlfn.XLOOKUP(sales[[#This Row],[Product]],products[Product],products[Cost per box])*sales[[#This Row],[Boxes]]</f>
        <v>818.40000000000009</v>
      </c>
      <c r="I1813" s="4">
        <f>sales[[#This Row],[Revenue]]-sales[[#This Row],[Cost]]</f>
        <v>861.59999999999991</v>
      </c>
    </row>
    <row r="1814" spans="2:9" x14ac:dyDescent="0.25">
      <c r="B1814" t="s">
        <v>41</v>
      </c>
      <c r="C1814" t="s">
        <v>6</v>
      </c>
      <c r="D1814" t="s">
        <v>24</v>
      </c>
      <c r="E1814" s="1">
        <v>44295</v>
      </c>
      <c r="F1814" s="4">
        <v>9282</v>
      </c>
      <c r="G1814">
        <v>840</v>
      </c>
      <c r="H1814" s="3">
        <f>_xlfn.XLOOKUP(sales[[#This Row],[Product]],products[Product],products[Cost per box])*sales[[#This Row],[Boxes]]</f>
        <v>8828.4</v>
      </c>
      <c r="I1814" s="4">
        <f>sales[[#This Row],[Revenue]]-sales[[#This Row],[Cost]]</f>
        <v>453.60000000000036</v>
      </c>
    </row>
    <row r="1815" spans="2:9" x14ac:dyDescent="0.25">
      <c r="B1815" t="s">
        <v>23</v>
      </c>
      <c r="C1815" t="s">
        <v>9</v>
      </c>
      <c r="D1815" t="s">
        <v>12</v>
      </c>
      <c r="E1815" s="1">
        <v>44295</v>
      </c>
      <c r="F1815" s="4">
        <v>8554</v>
      </c>
      <c r="G1815">
        <v>476</v>
      </c>
      <c r="H1815" s="3">
        <f>_xlfn.XLOOKUP(sales[[#This Row],[Product]],products[Product],products[Cost per box])*sales[[#This Row],[Boxes]]</f>
        <v>4012.68</v>
      </c>
      <c r="I1815" s="4">
        <f>sales[[#This Row],[Revenue]]-sales[[#This Row],[Cost]]</f>
        <v>4541.32</v>
      </c>
    </row>
    <row r="1816" spans="2:9" x14ac:dyDescent="0.25">
      <c r="B1816" t="s">
        <v>54</v>
      </c>
      <c r="C1816" t="s">
        <v>11</v>
      </c>
      <c r="D1816" t="s">
        <v>38</v>
      </c>
      <c r="E1816" s="1">
        <v>44295</v>
      </c>
      <c r="F1816" s="4">
        <v>1036</v>
      </c>
      <c r="G1816">
        <v>35</v>
      </c>
      <c r="H1816" s="3">
        <f>_xlfn.XLOOKUP(sales[[#This Row],[Product]],products[Product],products[Cost per box])*sales[[#This Row],[Boxes]]</f>
        <v>347.9</v>
      </c>
      <c r="I1816" s="4">
        <f>sales[[#This Row],[Revenue]]-sales[[#This Row],[Cost]]</f>
        <v>688.1</v>
      </c>
    </row>
    <row r="1817" spans="2:9" x14ac:dyDescent="0.25">
      <c r="B1817" t="s">
        <v>49</v>
      </c>
      <c r="C1817" t="s">
        <v>11</v>
      </c>
      <c r="D1817" t="s">
        <v>31</v>
      </c>
      <c r="E1817" s="1">
        <v>44295</v>
      </c>
      <c r="F1817" s="4">
        <v>5250</v>
      </c>
      <c r="G1817">
        <v>263</v>
      </c>
      <c r="H1817" s="3">
        <f>_xlfn.XLOOKUP(sales[[#This Row],[Product]],products[Product],products[Cost per box])*sales[[#This Row],[Boxes]]</f>
        <v>1504.36</v>
      </c>
      <c r="I1817" s="4">
        <f>sales[[#This Row],[Revenue]]-sales[[#This Row],[Cost]]</f>
        <v>3745.6400000000003</v>
      </c>
    </row>
    <row r="1818" spans="2:9" x14ac:dyDescent="0.25">
      <c r="B1818" t="s">
        <v>34</v>
      </c>
      <c r="C1818" t="s">
        <v>11</v>
      </c>
      <c r="D1818" t="s">
        <v>47</v>
      </c>
      <c r="E1818" s="1">
        <v>44295</v>
      </c>
      <c r="F1818" s="4">
        <v>3248</v>
      </c>
      <c r="G1818">
        <v>142</v>
      </c>
      <c r="H1818" s="3">
        <f>_xlfn.XLOOKUP(sales[[#This Row],[Product]],products[Product],products[Cost per box])*sales[[#This Row],[Boxes]]</f>
        <v>746.92</v>
      </c>
      <c r="I1818" s="4">
        <f>sales[[#This Row],[Revenue]]-sales[[#This Row],[Cost]]</f>
        <v>2501.08</v>
      </c>
    </row>
    <row r="1819" spans="2:9" x14ac:dyDescent="0.25">
      <c r="B1819" t="s">
        <v>53</v>
      </c>
      <c r="C1819" t="s">
        <v>11</v>
      </c>
      <c r="D1819" t="s">
        <v>50</v>
      </c>
      <c r="E1819" s="1">
        <v>44295</v>
      </c>
      <c r="F1819" s="4">
        <v>8099</v>
      </c>
      <c r="G1819">
        <v>386</v>
      </c>
      <c r="H1819" s="3">
        <f>_xlfn.XLOOKUP(sales[[#This Row],[Product]],products[Product],products[Cost per box])*sales[[#This Row],[Boxes]]</f>
        <v>4790.26</v>
      </c>
      <c r="I1819" s="4">
        <f>sales[[#This Row],[Revenue]]-sales[[#This Row],[Cost]]</f>
        <v>3308.74</v>
      </c>
    </row>
    <row r="1820" spans="2:9" x14ac:dyDescent="0.25">
      <c r="B1820" t="s">
        <v>25</v>
      </c>
      <c r="C1820" t="s">
        <v>6</v>
      </c>
      <c r="D1820" t="s">
        <v>30</v>
      </c>
      <c r="E1820" s="1">
        <v>44295</v>
      </c>
      <c r="F1820" s="4">
        <v>4655</v>
      </c>
      <c r="G1820">
        <v>259</v>
      </c>
      <c r="H1820" s="3">
        <f>_xlfn.XLOOKUP(sales[[#This Row],[Product]],products[Product],products[Cost per box])*sales[[#This Row],[Boxes]]</f>
        <v>953.12</v>
      </c>
      <c r="I1820" s="4">
        <f>sales[[#This Row],[Revenue]]-sales[[#This Row],[Cost]]</f>
        <v>3701.88</v>
      </c>
    </row>
    <row r="1821" spans="2:9" x14ac:dyDescent="0.25">
      <c r="B1821" t="s">
        <v>57</v>
      </c>
      <c r="C1821" t="s">
        <v>21</v>
      </c>
      <c r="D1821" t="s">
        <v>28</v>
      </c>
      <c r="E1821" s="1">
        <v>44295</v>
      </c>
      <c r="F1821" s="4">
        <v>6475</v>
      </c>
      <c r="G1821">
        <v>405</v>
      </c>
      <c r="H1821" s="3">
        <f>_xlfn.XLOOKUP(sales[[#This Row],[Product]],products[Product],products[Cost per box])*sales[[#This Row],[Boxes]]</f>
        <v>1117.8</v>
      </c>
      <c r="I1821" s="4">
        <f>sales[[#This Row],[Revenue]]-sales[[#This Row],[Cost]]</f>
        <v>5357.2</v>
      </c>
    </row>
    <row r="1822" spans="2:9" x14ac:dyDescent="0.25">
      <c r="B1822" t="s">
        <v>39</v>
      </c>
      <c r="C1822" t="s">
        <v>21</v>
      </c>
      <c r="D1822" t="s">
        <v>22</v>
      </c>
      <c r="E1822" s="1">
        <v>44295</v>
      </c>
      <c r="F1822" s="4">
        <v>1141</v>
      </c>
      <c r="G1822">
        <v>52</v>
      </c>
      <c r="H1822" s="3">
        <f>_xlfn.XLOOKUP(sales[[#This Row],[Product]],products[Product],products[Cost per box])*sales[[#This Row],[Boxes]]</f>
        <v>427.44000000000005</v>
      </c>
      <c r="I1822" s="4">
        <f>sales[[#This Row],[Revenue]]-sales[[#This Row],[Cost]]</f>
        <v>713.56</v>
      </c>
    </row>
    <row r="1823" spans="2:9" x14ac:dyDescent="0.25">
      <c r="B1823" t="s">
        <v>33</v>
      </c>
      <c r="C1823" t="s">
        <v>9</v>
      </c>
      <c r="D1823" t="s">
        <v>28</v>
      </c>
      <c r="E1823" s="1">
        <v>44295</v>
      </c>
      <c r="F1823" s="4">
        <v>7112</v>
      </c>
      <c r="G1823">
        <v>508</v>
      </c>
      <c r="H1823" s="3">
        <f>_xlfn.XLOOKUP(sales[[#This Row],[Product]],products[Product],products[Cost per box])*sales[[#This Row],[Boxes]]</f>
        <v>1402.08</v>
      </c>
      <c r="I1823" s="4">
        <f>sales[[#This Row],[Revenue]]-sales[[#This Row],[Cost]]</f>
        <v>5709.92</v>
      </c>
    </row>
    <row r="1824" spans="2:9" x14ac:dyDescent="0.25">
      <c r="B1824" t="s">
        <v>34</v>
      </c>
      <c r="C1824" t="s">
        <v>21</v>
      </c>
      <c r="D1824" t="s">
        <v>47</v>
      </c>
      <c r="E1824" s="1">
        <v>44295</v>
      </c>
      <c r="F1824" s="4">
        <v>8092</v>
      </c>
      <c r="G1824">
        <v>506</v>
      </c>
      <c r="H1824" s="3">
        <f>_xlfn.XLOOKUP(sales[[#This Row],[Product]],products[Product],products[Cost per box])*sales[[#This Row],[Boxes]]</f>
        <v>2661.56</v>
      </c>
      <c r="I1824" s="4">
        <f>sales[[#This Row],[Revenue]]-sales[[#This Row],[Cost]]</f>
        <v>5430.4400000000005</v>
      </c>
    </row>
    <row r="1825" spans="2:9" x14ac:dyDescent="0.25">
      <c r="B1825" t="s">
        <v>10</v>
      </c>
      <c r="C1825" t="s">
        <v>27</v>
      </c>
      <c r="D1825" t="s">
        <v>47</v>
      </c>
      <c r="E1825" s="1">
        <v>44295</v>
      </c>
      <c r="F1825" s="4">
        <v>2541</v>
      </c>
      <c r="G1825">
        <v>116</v>
      </c>
      <c r="H1825" s="3">
        <f>_xlfn.XLOOKUP(sales[[#This Row],[Product]],products[Product],products[Cost per box])*sales[[#This Row],[Boxes]]</f>
        <v>610.16</v>
      </c>
      <c r="I1825" s="4">
        <f>sales[[#This Row],[Revenue]]-sales[[#This Row],[Cost]]</f>
        <v>1930.8400000000001</v>
      </c>
    </row>
    <row r="1826" spans="2:9" x14ac:dyDescent="0.25">
      <c r="B1826" t="s">
        <v>8</v>
      </c>
      <c r="C1826" t="s">
        <v>16</v>
      </c>
      <c r="D1826" t="s">
        <v>26</v>
      </c>
      <c r="E1826" s="1">
        <v>44298</v>
      </c>
      <c r="F1826" s="4">
        <v>2604</v>
      </c>
      <c r="G1826">
        <v>186</v>
      </c>
      <c r="H1826" s="3">
        <f>_xlfn.XLOOKUP(sales[[#This Row],[Product]],products[Product],products[Cost per box])*sales[[#This Row],[Boxes]]</f>
        <v>1195.98</v>
      </c>
      <c r="I1826" s="4">
        <f>sales[[#This Row],[Revenue]]-sales[[#This Row],[Cost]]</f>
        <v>1408.02</v>
      </c>
    </row>
    <row r="1827" spans="2:9" x14ac:dyDescent="0.25">
      <c r="B1827" t="s">
        <v>51</v>
      </c>
      <c r="C1827" t="s">
        <v>16</v>
      </c>
      <c r="D1827" t="s">
        <v>44</v>
      </c>
      <c r="E1827" s="1">
        <v>44298</v>
      </c>
      <c r="F1827" s="4">
        <v>6643</v>
      </c>
      <c r="G1827">
        <v>665</v>
      </c>
      <c r="H1827" s="3">
        <f>_xlfn.XLOOKUP(sales[[#This Row],[Product]],products[Product],products[Cost per box])*sales[[#This Row],[Boxes]]</f>
        <v>6364.05</v>
      </c>
      <c r="I1827" s="4">
        <f>sales[[#This Row],[Revenue]]-sales[[#This Row],[Cost]]</f>
        <v>278.94999999999982</v>
      </c>
    </row>
    <row r="1828" spans="2:9" x14ac:dyDescent="0.25">
      <c r="B1828" t="s">
        <v>23</v>
      </c>
      <c r="C1828" t="s">
        <v>27</v>
      </c>
      <c r="D1828" t="s">
        <v>19</v>
      </c>
      <c r="E1828" s="1">
        <v>44298</v>
      </c>
      <c r="F1828" s="4">
        <v>5628</v>
      </c>
      <c r="G1828">
        <v>910</v>
      </c>
      <c r="H1828" s="3">
        <f>_xlfn.XLOOKUP(sales[[#This Row],[Product]],products[Product],products[Cost per box])*sales[[#This Row],[Boxes]]</f>
        <v>9309.3000000000011</v>
      </c>
      <c r="I1828" s="4">
        <f>sales[[#This Row],[Revenue]]-sales[[#This Row],[Cost]]</f>
        <v>-3681.3000000000011</v>
      </c>
    </row>
    <row r="1829" spans="2:9" x14ac:dyDescent="0.25">
      <c r="B1829" t="s">
        <v>15</v>
      </c>
      <c r="C1829" t="s">
        <v>27</v>
      </c>
      <c r="D1829" t="s">
        <v>50</v>
      </c>
      <c r="E1829" s="1">
        <v>44298</v>
      </c>
      <c r="F1829" s="4">
        <v>1225</v>
      </c>
      <c r="G1829">
        <v>88</v>
      </c>
      <c r="H1829" s="3">
        <f>_xlfn.XLOOKUP(sales[[#This Row],[Product]],products[Product],products[Cost per box])*sales[[#This Row],[Boxes]]</f>
        <v>1092.08</v>
      </c>
      <c r="I1829" s="4">
        <f>sales[[#This Row],[Revenue]]-sales[[#This Row],[Cost]]</f>
        <v>132.92000000000007</v>
      </c>
    </row>
    <row r="1830" spans="2:9" x14ac:dyDescent="0.25">
      <c r="B1830" t="s">
        <v>25</v>
      </c>
      <c r="C1830" t="s">
        <v>16</v>
      </c>
      <c r="D1830" t="s">
        <v>45</v>
      </c>
      <c r="E1830" s="1">
        <v>44298</v>
      </c>
      <c r="F1830" s="4">
        <v>6685</v>
      </c>
      <c r="G1830">
        <v>304</v>
      </c>
      <c r="H1830" s="3">
        <f>_xlfn.XLOOKUP(sales[[#This Row],[Product]],products[Product],products[Cost per box])*sales[[#This Row],[Boxes]]</f>
        <v>2349.92</v>
      </c>
      <c r="I1830" s="4">
        <f>sales[[#This Row],[Revenue]]-sales[[#This Row],[Cost]]</f>
        <v>4335.08</v>
      </c>
    </row>
    <row r="1831" spans="2:9" x14ac:dyDescent="0.25">
      <c r="B1831" t="s">
        <v>5</v>
      </c>
      <c r="C1831" t="s">
        <v>27</v>
      </c>
      <c r="D1831" t="s">
        <v>52</v>
      </c>
      <c r="E1831" s="1">
        <v>44298</v>
      </c>
      <c r="F1831" s="4">
        <v>1827</v>
      </c>
      <c r="G1831">
        <v>74</v>
      </c>
      <c r="H1831" s="3">
        <f>_xlfn.XLOOKUP(sales[[#This Row],[Product]],products[Product],products[Cost per box])*sales[[#This Row],[Boxes]]</f>
        <v>245.67999999999998</v>
      </c>
      <c r="I1831" s="4">
        <f>sales[[#This Row],[Revenue]]-sales[[#This Row],[Cost]]</f>
        <v>1581.32</v>
      </c>
    </row>
    <row r="1832" spans="2:9" x14ac:dyDescent="0.25">
      <c r="B1832" t="s">
        <v>34</v>
      </c>
      <c r="C1832" t="s">
        <v>27</v>
      </c>
      <c r="D1832" t="s">
        <v>7</v>
      </c>
      <c r="E1832" s="1">
        <v>44298</v>
      </c>
      <c r="F1832" s="4">
        <v>1428</v>
      </c>
      <c r="G1832">
        <v>110</v>
      </c>
      <c r="H1832" s="3">
        <f>_xlfn.XLOOKUP(sales[[#This Row],[Product]],products[Product],products[Cost per box])*sales[[#This Row],[Boxes]]</f>
        <v>566.5</v>
      </c>
      <c r="I1832" s="4">
        <f>sales[[#This Row],[Revenue]]-sales[[#This Row],[Cost]]</f>
        <v>861.5</v>
      </c>
    </row>
    <row r="1833" spans="2:9" x14ac:dyDescent="0.25">
      <c r="B1833" t="s">
        <v>18</v>
      </c>
      <c r="C1833" t="s">
        <v>27</v>
      </c>
      <c r="D1833" t="s">
        <v>24</v>
      </c>
      <c r="E1833" s="1">
        <v>44298</v>
      </c>
      <c r="F1833" s="4">
        <v>406</v>
      </c>
      <c r="G1833">
        <v>29</v>
      </c>
      <c r="H1833" s="3">
        <f>_xlfn.XLOOKUP(sales[[#This Row],[Product]],products[Product],products[Cost per box])*sales[[#This Row],[Boxes]]</f>
        <v>304.79000000000002</v>
      </c>
      <c r="I1833" s="4">
        <f>sales[[#This Row],[Revenue]]-sales[[#This Row],[Cost]]</f>
        <v>101.20999999999998</v>
      </c>
    </row>
    <row r="1834" spans="2:9" x14ac:dyDescent="0.25">
      <c r="B1834" t="s">
        <v>41</v>
      </c>
      <c r="C1834" t="s">
        <v>27</v>
      </c>
      <c r="D1834" t="s">
        <v>43</v>
      </c>
      <c r="E1834" s="1">
        <v>44298</v>
      </c>
      <c r="F1834" s="4">
        <v>2338</v>
      </c>
      <c r="G1834">
        <v>213</v>
      </c>
      <c r="H1834" s="3">
        <f>_xlfn.XLOOKUP(sales[[#This Row],[Product]],products[Product],products[Cost per box])*sales[[#This Row],[Boxes]]</f>
        <v>820.05000000000007</v>
      </c>
      <c r="I1834" s="4">
        <f>sales[[#This Row],[Revenue]]-sales[[#This Row],[Cost]]</f>
        <v>1517.9499999999998</v>
      </c>
    </row>
    <row r="1835" spans="2:9" x14ac:dyDescent="0.25">
      <c r="B1835" t="s">
        <v>40</v>
      </c>
      <c r="C1835" t="s">
        <v>9</v>
      </c>
      <c r="D1835" t="s">
        <v>30</v>
      </c>
      <c r="E1835" s="1">
        <v>44298</v>
      </c>
      <c r="F1835" s="4">
        <v>1435</v>
      </c>
      <c r="G1835">
        <v>131</v>
      </c>
      <c r="H1835" s="3">
        <f>_xlfn.XLOOKUP(sales[[#This Row],[Product]],products[Product],products[Cost per box])*sales[[#This Row],[Boxes]]</f>
        <v>482.08000000000004</v>
      </c>
      <c r="I1835" s="4">
        <f>sales[[#This Row],[Revenue]]-sales[[#This Row],[Cost]]</f>
        <v>952.92</v>
      </c>
    </row>
    <row r="1836" spans="2:9" x14ac:dyDescent="0.25">
      <c r="B1836" t="s">
        <v>15</v>
      </c>
      <c r="C1836" t="s">
        <v>27</v>
      </c>
      <c r="D1836" t="s">
        <v>36</v>
      </c>
      <c r="E1836" s="1">
        <v>44298</v>
      </c>
      <c r="F1836" s="4">
        <v>105</v>
      </c>
      <c r="G1836">
        <v>7</v>
      </c>
      <c r="H1836" s="3">
        <f>_xlfn.XLOOKUP(sales[[#This Row],[Product]],products[Product],products[Cost per box])*sales[[#This Row],[Boxes]]</f>
        <v>35.28</v>
      </c>
      <c r="I1836" s="4">
        <f>sales[[#This Row],[Revenue]]-sales[[#This Row],[Cost]]</f>
        <v>69.72</v>
      </c>
    </row>
    <row r="1837" spans="2:9" x14ac:dyDescent="0.25">
      <c r="B1837" t="s">
        <v>39</v>
      </c>
      <c r="C1837" t="s">
        <v>6</v>
      </c>
      <c r="D1837" t="s">
        <v>28</v>
      </c>
      <c r="E1837" s="1">
        <v>44298</v>
      </c>
      <c r="F1837" s="4">
        <v>1589</v>
      </c>
      <c r="G1837">
        <v>76</v>
      </c>
      <c r="H1837" s="3">
        <f>_xlfn.XLOOKUP(sales[[#This Row],[Product]],products[Product],products[Cost per box])*sales[[#This Row],[Boxes]]</f>
        <v>209.76</v>
      </c>
      <c r="I1837" s="4">
        <f>sales[[#This Row],[Revenue]]-sales[[#This Row],[Cost]]</f>
        <v>1379.24</v>
      </c>
    </row>
    <row r="1838" spans="2:9" x14ac:dyDescent="0.25">
      <c r="B1838" t="s">
        <v>34</v>
      </c>
      <c r="C1838" t="s">
        <v>16</v>
      </c>
      <c r="D1838" t="s">
        <v>14</v>
      </c>
      <c r="E1838" s="1">
        <v>44298</v>
      </c>
      <c r="F1838" s="4">
        <v>1512</v>
      </c>
      <c r="G1838">
        <v>152</v>
      </c>
      <c r="H1838" s="3">
        <f>_xlfn.XLOOKUP(sales[[#This Row],[Product]],products[Product],products[Cost per box])*sales[[#This Row],[Boxes]]</f>
        <v>959.11999999999989</v>
      </c>
      <c r="I1838" s="4">
        <f>sales[[#This Row],[Revenue]]-sales[[#This Row],[Cost]]</f>
        <v>552.88000000000011</v>
      </c>
    </row>
    <row r="1839" spans="2:9" x14ac:dyDescent="0.25">
      <c r="B1839" t="s">
        <v>39</v>
      </c>
      <c r="C1839" t="s">
        <v>11</v>
      </c>
      <c r="D1839" t="s">
        <v>14</v>
      </c>
      <c r="E1839" s="1">
        <v>44298</v>
      </c>
      <c r="F1839" s="4">
        <v>1561</v>
      </c>
      <c r="G1839">
        <v>174</v>
      </c>
      <c r="H1839" s="3">
        <f>_xlfn.XLOOKUP(sales[[#This Row],[Product]],products[Product],products[Cost per box])*sales[[#This Row],[Boxes]]</f>
        <v>1097.9399999999998</v>
      </c>
      <c r="I1839" s="4">
        <f>sales[[#This Row],[Revenue]]-sales[[#This Row],[Cost]]</f>
        <v>463.06000000000017</v>
      </c>
    </row>
    <row r="1840" spans="2:9" x14ac:dyDescent="0.25">
      <c r="B1840" t="s">
        <v>23</v>
      </c>
      <c r="C1840" t="s">
        <v>11</v>
      </c>
      <c r="D1840" t="s">
        <v>24</v>
      </c>
      <c r="E1840" s="1">
        <v>44298</v>
      </c>
      <c r="F1840" s="4">
        <v>9611</v>
      </c>
      <c r="G1840">
        <v>641</v>
      </c>
      <c r="H1840" s="3">
        <f>_xlfn.XLOOKUP(sales[[#This Row],[Product]],products[Product],products[Cost per box])*sales[[#This Row],[Boxes]]</f>
        <v>6736.91</v>
      </c>
      <c r="I1840" s="4">
        <f>sales[[#This Row],[Revenue]]-sales[[#This Row],[Cost]]</f>
        <v>2874.09</v>
      </c>
    </row>
    <row r="1841" spans="2:9" x14ac:dyDescent="0.25">
      <c r="B1841" t="s">
        <v>15</v>
      </c>
      <c r="C1841" t="s">
        <v>11</v>
      </c>
      <c r="D1841" t="s">
        <v>52</v>
      </c>
      <c r="E1841" s="1">
        <v>44298</v>
      </c>
      <c r="F1841" s="4">
        <v>10948</v>
      </c>
      <c r="G1841">
        <v>422</v>
      </c>
      <c r="H1841" s="3">
        <f>_xlfn.XLOOKUP(sales[[#This Row],[Product]],products[Product],products[Cost per box])*sales[[#This Row],[Boxes]]</f>
        <v>1401.04</v>
      </c>
      <c r="I1841" s="4">
        <f>sales[[#This Row],[Revenue]]-sales[[#This Row],[Cost]]</f>
        <v>9546.9599999999991</v>
      </c>
    </row>
    <row r="1842" spans="2:9" x14ac:dyDescent="0.25">
      <c r="B1842" t="s">
        <v>23</v>
      </c>
      <c r="C1842" t="s">
        <v>11</v>
      </c>
      <c r="D1842" t="s">
        <v>31</v>
      </c>
      <c r="E1842" s="1">
        <v>44298</v>
      </c>
      <c r="F1842" s="4">
        <v>868</v>
      </c>
      <c r="G1842">
        <v>49</v>
      </c>
      <c r="H1842" s="3">
        <f>_xlfn.XLOOKUP(sales[[#This Row],[Product]],products[Product],products[Cost per box])*sales[[#This Row],[Boxes]]</f>
        <v>280.27999999999997</v>
      </c>
      <c r="I1842" s="4">
        <f>sales[[#This Row],[Revenue]]-sales[[#This Row],[Cost]]</f>
        <v>587.72</v>
      </c>
    </row>
    <row r="1843" spans="2:9" x14ac:dyDescent="0.25">
      <c r="B1843" t="s">
        <v>8</v>
      </c>
      <c r="C1843" t="s">
        <v>21</v>
      </c>
      <c r="D1843" t="s">
        <v>47</v>
      </c>
      <c r="E1843" s="1">
        <v>44298</v>
      </c>
      <c r="F1843" s="4">
        <v>945</v>
      </c>
      <c r="G1843">
        <v>73</v>
      </c>
      <c r="H1843" s="3">
        <f>_xlfn.XLOOKUP(sales[[#This Row],[Product]],products[Product],products[Cost per box])*sales[[#This Row],[Boxes]]</f>
        <v>383.97999999999996</v>
      </c>
      <c r="I1843" s="4">
        <f>sales[[#This Row],[Revenue]]-sales[[#This Row],[Cost]]</f>
        <v>561.02</v>
      </c>
    </row>
    <row r="1844" spans="2:9" x14ac:dyDescent="0.25">
      <c r="B1844" t="s">
        <v>41</v>
      </c>
      <c r="C1844" t="s">
        <v>16</v>
      </c>
      <c r="D1844" t="s">
        <v>52</v>
      </c>
      <c r="E1844" s="1">
        <v>44298</v>
      </c>
      <c r="F1844" s="4">
        <v>5250</v>
      </c>
      <c r="G1844">
        <v>219</v>
      </c>
      <c r="H1844" s="3">
        <f>_xlfn.XLOOKUP(sales[[#This Row],[Product]],products[Product],products[Cost per box])*sales[[#This Row],[Boxes]]</f>
        <v>727.07999999999993</v>
      </c>
      <c r="I1844" s="4">
        <f>sales[[#This Row],[Revenue]]-sales[[#This Row],[Cost]]</f>
        <v>4522.92</v>
      </c>
    </row>
    <row r="1845" spans="2:9" x14ac:dyDescent="0.25">
      <c r="B1845" t="s">
        <v>15</v>
      </c>
      <c r="C1845" t="s">
        <v>9</v>
      </c>
      <c r="D1845" t="s">
        <v>48</v>
      </c>
      <c r="E1845" s="1">
        <v>44298</v>
      </c>
      <c r="F1845" s="4">
        <v>2884</v>
      </c>
      <c r="G1845">
        <v>206</v>
      </c>
      <c r="H1845" s="3">
        <f>_xlfn.XLOOKUP(sales[[#This Row],[Product]],products[Product],products[Cost per box])*sales[[#This Row],[Boxes]]</f>
        <v>1540.88</v>
      </c>
      <c r="I1845" s="4">
        <f>sales[[#This Row],[Revenue]]-sales[[#This Row],[Cost]]</f>
        <v>1343.12</v>
      </c>
    </row>
    <row r="1846" spans="2:9" x14ac:dyDescent="0.25">
      <c r="B1846" t="s">
        <v>20</v>
      </c>
      <c r="C1846" t="s">
        <v>6</v>
      </c>
      <c r="D1846" t="s">
        <v>50</v>
      </c>
      <c r="E1846" s="1">
        <v>44298</v>
      </c>
      <c r="F1846" s="4">
        <v>1722</v>
      </c>
      <c r="G1846">
        <v>133</v>
      </c>
      <c r="H1846" s="3">
        <f>_xlfn.XLOOKUP(sales[[#This Row],[Product]],products[Product],products[Cost per box])*sales[[#This Row],[Boxes]]</f>
        <v>1650.53</v>
      </c>
      <c r="I1846" s="4">
        <f>sales[[#This Row],[Revenue]]-sales[[#This Row],[Cost]]</f>
        <v>71.470000000000027</v>
      </c>
    </row>
    <row r="1847" spans="2:9" x14ac:dyDescent="0.25">
      <c r="B1847" t="s">
        <v>13</v>
      </c>
      <c r="C1847" t="s">
        <v>9</v>
      </c>
      <c r="D1847" t="s">
        <v>24</v>
      </c>
      <c r="E1847" s="1">
        <v>44298</v>
      </c>
      <c r="F1847" s="4">
        <v>8309</v>
      </c>
      <c r="G1847">
        <v>554</v>
      </c>
      <c r="H1847" s="3">
        <f>_xlfn.XLOOKUP(sales[[#This Row],[Product]],products[Product],products[Cost per box])*sales[[#This Row],[Boxes]]</f>
        <v>5822.54</v>
      </c>
      <c r="I1847" s="4">
        <f>sales[[#This Row],[Revenue]]-sales[[#This Row],[Cost]]</f>
        <v>2486.46</v>
      </c>
    </row>
    <row r="1848" spans="2:9" x14ac:dyDescent="0.25">
      <c r="B1848" t="s">
        <v>37</v>
      </c>
      <c r="C1848" t="s">
        <v>27</v>
      </c>
      <c r="D1848" t="s">
        <v>7</v>
      </c>
      <c r="E1848" s="1">
        <v>44298</v>
      </c>
      <c r="F1848" s="4">
        <v>2191</v>
      </c>
      <c r="G1848">
        <v>157</v>
      </c>
      <c r="H1848" s="3">
        <f>_xlfn.XLOOKUP(sales[[#This Row],[Product]],products[Product],products[Cost per box])*sales[[#This Row],[Boxes]]</f>
        <v>808.55000000000007</v>
      </c>
      <c r="I1848" s="4">
        <f>sales[[#This Row],[Revenue]]-sales[[#This Row],[Cost]]</f>
        <v>1382.4499999999998</v>
      </c>
    </row>
    <row r="1849" spans="2:9" x14ac:dyDescent="0.25">
      <c r="B1849" t="s">
        <v>25</v>
      </c>
      <c r="C1849" t="s">
        <v>9</v>
      </c>
      <c r="D1849" t="s">
        <v>50</v>
      </c>
      <c r="E1849" s="1">
        <v>44298</v>
      </c>
      <c r="F1849" s="4">
        <v>5299</v>
      </c>
      <c r="G1849">
        <v>442</v>
      </c>
      <c r="H1849" s="3">
        <f>_xlfn.XLOOKUP(sales[[#This Row],[Product]],products[Product],products[Cost per box])*sales[[#This Row],[Boxes]]</f>
        <v>5485.22</v>
      </c>
      <c r="I1849" s="4">
        <f>sales[[#This Row],[Revenue]]-sales[[#This Row],[Cost]]</f>
        <v>-186.22000000000025</v>
      </c>
    </row>
    <row r="1850" spans="2:9" x14ac:dyDescent="0.25">
      <c r="B1850" t="s">
        <v>41</v>
      </c>
      <c r="C1850" t="s">
        <v>9</v>
      </c>
      <c r="D1850" t="s">
        <v>52</v>
      </c>
      <c r="E1850" s="1">
        <v>44298</v>
      </c>
      <c r="F1850" s="4">
        <v>1043</v>
      </c>
      <c r="G1850">
        <v>42</v>
      </c>
      <c r="H1850" s="3">
        <f>_xlfn.XLOOKUP(sales[[#This Row],[Product]],products[Product],products[Cost per box])*sales[[#This Row],[Boxes]]</f>
        <v>139.44</v>
      </c>
      <c r="I1850" s="4">
        <f>sales[[#This Row],[Revenue]]-sales[[#This Row],[Cost]]</f>
        <v>903.56</v>
      </c>
    </row>
    <row r="1851" spans="2:9" x14ac:dyDescent="0.25">
      <c r="B1851" t="s">
        <v>49</v>
      </c>
      <c r="C1851" t="s">
        <v>11</v>
      </c>
      <c r="D1851" t="s">
        <v>22</v>
      </c>
      <c r="E1851" s="1">
        <v>44298</v>
      </c>
      <c r="F1851" s="4">
        <v>3717</v>
      </c>
      <c r="G1851">
        <v>465</v>
      </c>
      <c r="H1851" s="3">
        <f>_xlfn.XLOOKUP(sales[[#This Row],[Product]],products[Product],products[Cost per box])*sales[[#This Row],[Boxes]]</f>
        <v>3822.3</v>
      </c>
      <c r="I1851" s="4">
        <f>sales[[#This Row],[Revenue]]-sales[[#This Row],[Cost]]</f>
        <v>-105.30000000000018</v>
      </c>
    </row>
    <row r="1852" spans="2:9" x14ac:dyDescent="0.25">
      <c r="B1852" t="s">
        <v>18</v>
      </c>
      <c r="C1852" t="s">
        <v>21</v>
      </c>
      <c r="D1852" t="s">
        <v>38</v>
      </c>
      <c r="E1852" s="1">
        <v>44298</v>
      </c>
      <c r="F1852" s="4">
        <v>6818</v>
      </c>
      <c r="G1852">
        <v>427</v>
      </c>
      <c r="H1852" s="3">
        <f>_xlfn.XLOOKUP(sales[[#This Row],[Product]],products[Product],products[Cost per box])*sales[[#This Row],[Boxes]]</f>
        <v>4244.38</v>
      </c>
      <c r="I1852" s="4">
        <f>sales[[#This Row],[Revenue]]-sales[[#This Row],[Cost]]</f>
        <v>2573.62</v>
      </c>
    </row>
    <row r="1853" spans="2:9" x14ac:dyDescent="0.25">
      <c r="B1853" t="s">
        <v>51</v>
      </c>
      <c r="C1853" t="s">
        <v>21</v>
      </c>
      <c r="D1853" t="s">
        <v>12</v>
      </c>
      <c r="E1853" s="1">
        <v>44298</v>
      </c>
      <c r="F1853" s="4">
        <v>6174</v>
      </c>
      <c r="G1853">
        <v>229</v>
      </c>
      <c r="H1853" s="3">
        <f>_xlfn.XLOOKUP(sales[[#This Row],[Product]],products[Product],products[Cost per box])*sales[[#This Row],[Boxes]]</f>
        <v>1930.47</v>
      </c>
      <c r="I1853" s="4">
        <f>sales[[#This Row],[Revenue]]-sales[[#This Row],[Cost]]</f>
        <v>4243.53</v>
      </c>
    </row>
    <row r="1854" spans="2:9" x14ac:dyDescent="0.25">
      <c r="B1854" t="s">
        <v>8</v>
      </c>
      <c r="C1854" t="s">
        <v>9</v>
      </c>
      <c r="D1854" t="s">
        <v>50</v>
      </c>
      <c r="E1854" s="1">
        <v>44298</v>
      </c>
      <c r="F1854" s="4">
        <v>224</v>
      </c>
      <c r="G1854">
        <v>16</v>
      </c>
      <c r="H1854" s="3">
        <f>_xlfn.XLOOKUP(sales[[#This Row],[Product]],products[Product],products[Cost per box])*sales[[#This Row],[Boxes]]</f>
        <v>198.56</v>
      </c>
      <c r="I1854" s="4">
        <f>sales[[#This Row],[Revenue]]-sales[[#This Row],[Cost]]</f>
        <v>25.439999999999998</v>
      </c>
    </row>
    <row r="1855" spans="2:9" x14ac:dyDescent="0.25">
      <c r="B1855" t="s">
        <v>34</v>
      </c>
      <c r="C1855" t="s">
        <v>11</v>
      </c>
      <c r="D1855" t="s">
        <v>19</v>
      </c>
      <c r="E1855" s="1">
        <v>44298</v>
      </c>
      <c r="F1855" s="4">
        <v>4893</v>
      </c>
      <c r="G1855">
        <v>699</v>
      </c>
      <c r="H1855" s="3">
        <f>_xlfn.XLOOKUP(sales[[#This Row],[Product]],products[Product],products[Cost per box])*sales[[#This Row],[Boxes]]</f>
        <v>7150.77</v>
      </c>
      <c r="I1855" s="4">
        <f>sales[[#This Row],[Revenue]]-sales[[#This Row],[Cost]]</f>
        <v>-2257.7700000000004</v>
      </c>
    </row>
    <row r="1856" spans="2:9" x14ac:dyDescent="0.25">
      <c r="B1856" t="s">
        <v>32</v>
      </c>
      <c r="C1856" t="s">
        <v>9</v>
      </c>
      <c r="D1856" t="s">
        <v>22</v>
      </c>
      <c r="E1856" s="1">
        <v>44298</v>
      </c>
      <c r="F1856" s="4">
        <v>910</v>
      </c>
      <c r="G1856">
        <v>114</v>
      </c>
      <c r="H1856" s="3">
        <f>_xlfn.XLOOKUP(sales[[#This Row],[Product]],products[Product],products[Cost per box])*sales[[#This Row],[Boxes]]</f>
        <v>937.08</v>
      </c>
      <c r="I1856" s="4">
        <f>sales[[#This Row],[Revenue]]-sales[[#This Row],[Cost]]</f>
        <v>-27.080000000000041</v>
      </c>
    </row>
    <row r="1857" spans="2:9" x14ac:dyDescent="0.25">
      <c r="B1857" t="s">
        <v>55</v>
      </c>
      <c r="C1857" t="s">
        <v>11</v>
      </c>
      <c r="D1857" t="s">
        <v>7</v>
      </c>
      <c r="E1857" s="1">
        <v>44298</v>
      </c>
      <c r="F1857" s="4">
        <v>10409</v>
      </c>
      <c r="G1857">
        <v>417</v>
      </c>
      <c r="H1857" s="3">
        <f>_xlfn.XLOOKUP(sales[[#This Row],[Product]],products[Product],products[Cost per box])*sales[[#This Row],[Boxes]]</f>
        <v>2147.5500000000002</v>
      </c>
      <c r="I1857" s="4">
        <f>sales[[#This Row],[Revenue]]-sales[[#This Row],[Cost]]</f>
        <v>8261.4500000000007</v>
      </c>
    </row>
    <row r="1858" spans="2:9" x14ac:dyDescent="0.25">
      <c r="B1858" t="s">
        <v>51</v>
      </c>
      <c r="C1858" t="s">
        <v>9</v>
      </c>
      <c r="D1858" t="s">
        <v>45</v>
      </c>
      <c r="E1858" s="1">
        <v>44298</v>
      </c>
      <c r="F1858" s="4">
        <v>11522</v>
      </c>
      <c r="G1858">
        <v>461</v>
      </c>
      <c r="H1858" s="3">
        <f>_xlfn.XLOOKUP(sales[[#This Row],[Product]],products[Product],products[Cost per box])*sales[[#This Row],[Boxes]]</f>
        <v>3563.53</v>
      </c>
      <c r="I1858" s="4">
        <f>sales[[#This Row],[Revenue]]-sales[[#This Row],[Cost]]</f>
        <v>7958.4699999999993</v>
      </c>
    </row>
    <row r="1859" spans="2:9" x14ac:dyDescent="0.25">
      <c r="B1859" t="s">
        <v>18</v>
      </c>
      <c r="C1859" t="s">
        <v>6</v>
      </c>
      <c r="D1859" t="s">
        <v>28</v>
      </c>
      <c r="E1859" s="1">
        <v>44298</v>
      </c>
      <c r="F1859" s="4">
        <v>1358</v>
      </c>
      <c r="G1859">
        <v>105</v>
      </c>
      <c r="H1859" s="3">
        <f>_xlfn.XLOOKUP(sales[[#This Row],[Product]],products[Product],products[Cost per box])*sales[[#This Row],[Boxes]]</f>
        <v>289.79999999999995</v>
      </c>
      <c r="I1859" s="4">
        <f>sales[[#This Row],[Revenue]]-sales[[#This Row],[Cost]]</f>
        <v>1068.2</v>
      </c>
    </row>
    <row r="1860" spans="2:9" x14ac:dyDescent="0.25">
      <c r="B1860" t="s">
        <v>25</v>
      </c>
      <c r="C1860" t="s">
        <v>21</v>
      </c>
      <c r="D1860" t="s">
        <v>43</v>
      </c>
      <c r="E1860" s="1">
        <v>44298</v>
      </c>
      <c r="F1860" s="4">
        <v>9387</v>
      </c>
      <c r="G1860">
        <v>587</v>
      </c>
      <c r="H1860" s="3">
        <f>_xlfn.XLOOKUP(sales[[#This Row],[Product]],products[Product],products[Cost per box])*sales[[#This Row],[Boxes]]</f>
        <v>2259.9500000000003</v>
      </c>
      <c r="I1860" s="4">
        <f>sales[[#This Row],[Revenue]]-sales[[#This Row],[Cost]]</f>
        <v>7127.0499999999993</v>
      </c>
    </row>
    <row r="1861" spans="2:9" x14ac:dyDescent="0.25">
      <c r="B1861" t="s">
        <v>51</v>
      </c>
      <c r="C1861" t="s">
        <v>27</v>
      </c>
      <c r="D1861" t="s">
        <v>14</v>
      </c>
      <c r="E1861" s="1">
        <v>44298</v>
      </c>
      <c r="F1861" s="4">
        <v>1267</v>
      </c>
      <c r="G1861">
        <v>51</v>
      </c>
      <c r="H1861" s="3">
        <f>_xlfn.XLOOKUP(sales[[#This Row],[Product]],products[Product],products[Cost per box])*sales[[#This Row],[Boxes]]</f>
        <v>321.81</v>
      </c>
      <c r="I1861" s="4">
        <f>sales[[#This Row],[Revenue]]-sales[[#This Row],[Cost]]</f>
        <v>945.19</v>
      </c>
    </row>
    <row r="1862" spans="2:9" x14ac:dyDescent="0.25">
      <c r="B1862" t="s">
        <v>25</v>
      </c>
      <c r="C1862" t="s">
        <v>6</v>
      </c>
      <c r="D1862" t="s">
        <v>7</v>
      </c>
      <c r="E1862" s="1">
        <v>44299</v>
      </c>
      <c r="F1862" s="4">
        <v>3164</v>
      </c>
      <c r="G1862">
        <v>244</v>
      </c>
      <c r="H1862" s="3">
        <f>_xlfn.XLOOKUP(sales[[#This Row],[Product]],products[Product],products[Cost per box])*sales[[#This Row],[Boxes]]</f>
        <v>1256.6000000000001</v>
      </c>
      <c r="I1862" s="4">
        <f>sales[[#This Row],[Revenue]]-sales[[#This Row],[Cost]]</f>
        <v>1907.3999999999999</v>
      </c>
    </row>
    <row r="1863" spans="2:9" x14ac:dyDescent="0.25">
      <c r="B1863" t="s">
        <v>49</v>
      </c>
      <c r="C1863" t="s">
        <v>6</v>
      </c>
      <c r="D1863" t="s">
        <v>43</v>
      </c>
      <c r="E1863" s="1">
        <v>44299</v>
      </c>
      <c r="F1863" s="4">
        <v>1274</v>
      </c>
      <c r="G1863">
        <v>107</v>
      </c>
      <c r="H1863" s="3">
        <f>_xlfn.XLOOKUP(sales[[#This Row],[Product]],products[Product],products[Cost per box])*sales[[#This Row],[Boxes]]</f>
        <v>411.95</v>
      </c>
      <c r="I1863" s="4">
        <f>sales[[#This Row],[Revenue]]-sales[[#This Row],[Cost]]</f>
        <v>862.05</v>
      </c>
    </row>
    <row r="1864" spans="2:9" x14ac:dyDescent="0.25">
      <c r="B1864" t="s">
        <v>8</v>
      </c>
      <c r="C1864" t="s">
        <v>21</v>
      </c>
      <c r="D1864" t="s">
        <v>28</v>
      </c>
      <c r="E1864" s="1">
        <v>44299</v>
      </c>
      <c r="F1864" s="4">
        <v>2660</v>
      </c>
      <c r="G1864">
        <v>116</v>
      </c>
      <c r="H1864" s="3">
        <f>_xlfn.XLOOKUP(sales[[#This Row],[Product]],products[Product],products[Cost per box])*sales[[#This Row],[Boxes]]</f>
        <v>320.15999999999997</v>
      </c>
      <c r="I1864" s="4">
        <f>sales[[#This Row],[Revenue]]-sales[[#This Row],[Cost]]</f>
        <v>2339.84</v>
      </c>
    </row>
    <row r="1865" spans="2:9" x14ac:dyDescent="0.25">
      <c r="B1865" t="s">
        <v>33</v>
      </c>
      <c r="C1865" t="s">
        <v>21</v>
      </c>
      <c r="D1865" t="s">
        <v>50</v>
      </c>
      <c r="E1865" s="1">
        <v>44299</v>
      </c>
      <c r="F1865" s="4">
        <v>4445</v>
      </c>
      <c r="G1865">
        <v>318</v>
      </c>
      <c r="H1865" s="3">
        <f>_xlfn.XLOOKUP(sales[[#This Row],[Product]],products[Product],products[Cost per box])*sales[[#This Row],[Boxes]]</f>
        <v>3946.38</v>
      </c>
      <c r="I1865" s="4">
        <f>sales[[#This Row],[Revenue]]-sales[[#This Row],[Cost]]</f>
        <v>498.61999999999989</v>
      </c>
    </row>
    <row r="1866" spans="2:9" x14ac:dyDescent="0.25">
      <c r="B1866" t="s">
        <v>33</v>
      </c>
      <c r="C1866" t="s">
        <v>27</v>
      </c>
      <c r="D1866" t="s">
        <v>22</v>
      </c>
      <c r="E1866" s="1">
        <v>44299</v>
      </c>
      <c r="F1866" s="4">
        <v>581</v>
      </c>
      <c r="G1866">
        <v>97</v>
      </c>
      <c r="H1866" s="3">
        <f>_xlfn.XLOOKUP(sales[[#This Row],[Product]],products[Product],products[Cost per box])*sales[[#This Row],[Boxes]]</f>
        <v>797.34</v>
      </c>
      <c r="I1866" s="4">
        <f>sales[[#This Row],[Revenue]]-sales[[#This Row],[Cost]]</f>
        <v>-216.34000000000003</v>
      </c>
    </row>
    <row r="1867" spans="2:9" x14ac:dyDescent="0.25">
      <c r="B1867" t="s">
        <v>32</v>
      </c>
      <c r="C1867" t="s">
        <v>6</v>
      </c>
      <c r="D1867" t="s">
        <v>42</v>
      </c>
      <c r="E1867" s="1">
        <v>44299</v>
      </c>
      <c r="F1867" s="4">
        <v>4473</v>
      </c>
      <c r="G1867">
        <v>187</v>
      </c>
      <c r="H1867" s="3">
        <f>_xlfn.XLOOKUP(sales[[#This Row],[Product]],products[Product],products[Cost per box])*sales[[#This Row],[Boxes]]</f>
        <v>886.38</v>
      </c>
      <c r="I1867" s="4">
        <f>sales[[#This Row],[Revenue]]-sales[[#This Row],[Cost]]</f>
        <v>3586.62</v>
      </c>
    </row>
    <row r="1868" spans="2:9" x14ac:dyDescent="0.25">
      <c r="B1868" t="s">
        <v>32</v>
      </c>
      <c r="C1868" t="s">
        <v>6</v>
      </c>
      <c r="D1868" t="s">
        <v>48</v>
      </c>
      <c r="E1868" s="1">
        <v>44299</v>
      </c>
      <c r="F1868" s="4">
        <v>5488</v>
      </c>
      <c r="G1868">
        <v>392</v>
      </c>
      <c r="H1868" s="3">
        <f>_xlfn.XLOOKUP(sales[[#This Row],[Product]],products[Product],products[Cost per box])*sales[[#This Row],[Boxes]]</f>
        <v>2932.1600000000003</v>
      </c>
      <c r="I1868" s="4">
        <f>sales[[#This Row],[Revenue]]-sales[[#This Row],[Cost]]</f>
        <v>2555.8399999999997</v>
      </c>
    </row>
    <row r="1869" spans="2:9" x14ac:dyDescent="0.25">
      <c r="B1869" t="s">
        <v>37</v>
      </c>
      <c r="C1869" t="s">
        <v>16</v>
      </c>
      <c r="D1869" t="s">
        <v>14</v>
      </c>
      <c r="E1869" s="1">
        <v>44299</v>
      </c>
      <c r="F1869" s="4">
        <v>49</v>
      </c>
      <c r="G1869">
        <v>6</v>
      </c>
      <c r="H1869" s="3">
        <f>_xlfn.XLOOKUP(sales[[#This Row],[Product]],products[Product],products[Cost per box])*sales[[#This Row],[Boxes]]</f>
        <v>37.86</v>
      </c>
      <c r="I1869" s="4">
        <f>sales[[#This Row],[Revenue]]-sales[[#This Row],[Cost]]</f>
        <v>11.14</v>
      </c>
    </row>
    <row r="1870" spans="2:9" x14ac:dyDescent="0.25">
      <c r="B1870" t="s">
        <v>10</v>
      </c>
      <c r="C1870" t="s">
        <v>16</v>
      </c>
      <c r="D1870" t="s">
        <v>7</v>
      </c>
      <c r="E1870" s="1">
        <v>44299</v>
      </c>
      <c r="F1870" s="4">
        <v>4739</v>
      </c>
      <c r="G1870">
        <v>365</v>
      </c>
      <c r="H1870" s="3">
        <f>_xlfn.XLOOKUP(sales[[#This Row],[Product]],products[Product],products[Cost per box])*sales[[#This Row],[Boxes]]</f>
        <v>1879.7500000000002</v>
      </c>
      <c r="I1870" s="4">
        <f>sales[[#This Row],[Revenue]]-sales[[#This Row],[Cost]]</f>
        <v>2859.25</v>
      </c>
    </row>
    <row r="1871" spans="2:9" x14ac:dyDescent="0.25">
      <c r="B1871" t="s">
        <v>51</v>
      </c>
      <c r="C1871" t="s">
        <v>6</v>
      </c>
      <c r="D1871" t="s">
        <v>30</v>
      </c>
      <c r="E1871" s="1">
        <v>44299</v>
      </c>
      <c r="F1871" s="4">
        <v>6797</v>
      </c>
      <c r="G1871">
        <v>618</v>
      </c>
      <c r="H1871" s="3">
        <f>_xlfn.XLOOKUP(sales[[#This Row],[Product]],products[Product],products[Cost per box])*sales[[#This Row],[Boxes]]</f>
        <v>2274.2400000000002</v>
      </c>
      <c r="I1871" s="4">
        <f>sales[[#This Row],[Revenue]]-sales[[#This Row],[Cost]]</f>
        <v>4522.76</v>
      </c>
    </row>
    <row r="1872" spans="2:9" x14ac:dyDescent="0.25">
      <c r="B1872" t="s">
        <v>20</v>
      </c>
      <c r="C1872" t="s">
        <v>27</v>
      </c>
      <c r="D1872" t="s">
        <v>31</v>
      </c>
      <c r="E1872" s="1">
        <v>44299</v>
      </c>
      <c r="F1872" s="4">
        <v>4291</v>
      </c>
      <c r="G1872">
        <v>239</v>
      </c>
      <c r="H1872" s="3">
        <f>_xlfn.XLOOKUP(sales[[#This Row],[Product]],products[Product],products[Cost per box])*sales[[#This Row],[Boxes]]</f>
        <v>1367.08</v>
      </c>
      <c r="I1872" s="4">
        <f>sales[[#This Row],[Revenue]]-sales[[#This Row],[Cost]]</f>
        <v>2923.92</v>
      </c>
    </row>
    <row r="1873" spans="2:9" x14ac:dyDescent="0.25">
      <c r="B1873" t="s">
        <v>40</v>
      </c>
      <c r="C1873" t="s">
        <v>9</v>
      </c>
      <c r="D1873" t="s">
        <v>43</v>
      </c>
      <c r="E1873" s="1">
        <v>44299</v>
      </c>
      <c r="F1873" s="4">
        <v>1568</v>
      </c>
      <c r="G1873">
        <v>157</v>
      </c>
      <c r="H1873" s="3">
        <f>_xlfn.XLOOKUP(sales[[#This Row],[Product]],products[Product],products[Cost per box])*sales[[#This Row],[Boxes]]</f>
        <v>604.45000000000005</v>
      </c>
      <c r="I1873" s="4">
        <f>sales[[#This Row],[Revenue]]-sales[[#This Row],[Cost]]</f>
        <v>963.55</v>
      </c>
    </row>
    <row r="1874" spans="2:9" x14ac:dyDescent="0.25">
      <c r="B1874" t="s">
        <v>40</v>
      </c>
      <c r="C1874" t="s">
        <v>9</v>
      </c>
      <c r="D1874" t="s">
        <v>28</v>
      </c>
      <c r="E1874" s="1">
        <v>44299</v>
      </c>
      <c r="F1874" s="4">
        <v>6923</v>
      </c>
      <c r="G1874">
        <v>330</v>
      </c>
      <c r="H1874" s="3">
        <f>_xlfn.XLOOKUP(sales[[#This Row],[Product]],products[Product],products[Cost per box])*sales[[#This Row],[Boxes]]</f>
        <v>910.8</v>
      </c>
      <c r="I1874" s="4">
        <f>sales[[#This Row],[Revenue]]-sales[[#This Row],[Cost]]</f>
        <v>6012.2</v>
      </c>
    </row>
    <row r="1875" spans="2:9" x14ac:dyDescent="0.25">
      <c r="B1875" t="s">
        <v>18</v>
      </c>
      <c r="C1875" t="s">
        <v>6</v>
      </c>
      <c r="D1875" t="s">
        <v>26</v>
      </c>
      <c r="E1875" s="1">
        <v>44299</v>
      </c>
      <c r="F1875" s="4">
        <v>8953</v>
      </c>
      <c r="G1875">
        <v>560</v>
      </c>
      <c r="H1875" s="3">
        <f>_xlfn.XLOOKUP(sales[[#This Row],[Product]],products[Product],products[Cost per box])*sales[[#This Row],[Boxes]]</f>
        <v>3600.7999999999997</v>
      </c>
      <c r="I1875" s="4">
        <f>sales[[#This Row],[Revenue]]-sales[[#This Row],[Cost]]</f>
        <v>5352.2000000000007</v>
      </c>
    </row>
    <row r="1876" spans="2:9" x14ac:dyDescent="0.25">
      <c r="B1876" t="s">
        <v>41</v>
      </c>
      <c r="C1876" t="s">
        <v>16</v>
      </c>
      <c r="D1876" t="s">
        <v>24</v>
      </c>
      <c r="E1876" s="1">
        <v>44299</v>
      </c>
      <c r="F1876" s="4">
        <v>5747</v>
      </c>
      <c r="G1876">
        <v>384</v>
      </c>
      <c r="H1876" s="3">
        <f>_xlfn.XLOOKUP(sales[[#This Row],[Product]],products[Product],products[Cost per box])*sales[[#This Row],[Boxes]]</f>
        <v>4035.84</v>
      </c>
      <c r="I1876" s="4">
        <f>sales[[#This Row],[Revenue]]-sales[[#This Row],[Cost]]</f>
        <v>1711.1599999999999</v>
      </c>
    </row>
    <row r="1877" spans="2:9" x14ac:dyDescent="0.25">
      <c r="B1877" t="s">
        <v>23</v>
      </c>
      <c r="C1877" t="s">
        <v>11</v>
      </c>
      <c r="D1877" t="s">
        <v>52</v>
      </c>
      <c r="E1877" s="1">
        <v>44299</v>
      </c>
      <c r="F1877" s="4">
        <v>2317</v>
      </c>
      <c r="G1877">
        <v>90</v>
      </c>
      <c r="H1877" s="3">
        <f>_xlfn.XLOOKUP(sales[[#This Row],[Product]],products[Product],products[Cost per box])*sales[[#This Row],[Boxes]]</f>
        <v>298.8</v>
      </c>
      <c r="I1877" s="4">
        <f>sales[[#This Row],[Revenue]]-sales[[#This Row],[Cost]]</f>
        <v>2018.2</v>
      </c>
    </row>
    <row r="1878" spans="2:9" x14ac:dyDescent="0.25">
      <c r="B1878" t="s">
        <v>10</v>
      </c>
      <c r="C1878" t="s">
        <v>27</v>
      </c>
      <c r="D1878" t="s">
        <v>35</v>
      </c>
      <c r="E1878" s="1">
        <v>44299</v>
      </c>
      <c r="F1878" s="4">
        <v>1099</v>
      </c>
      <c r="G1878">
        <v>48</v>
      </c>
      <c r="H1878" s="3">
        <f>_xlfn.XLOOKUP(sales[[#This Row],[Product]],products[Product],products[Cost per box])*sales[[#This Row],[Boxes]]</f>
        <v>127.19999999999999</v>
      </c>
      <c r="I1878" s="4">
        <f>sales[[#This Row],[Revenue]]-sales[[#This Row],[Cost]]</f>
        <v>971.8</v>
      </c>
    </row>
    <row r="1879" spans="2:9" x14ac:dyDescent="0.25">
      <c r="B1879" t="s">
        <v>5</v>
      </c>
      <c r="C1879" t="s">
        <v>21</v>
      </c>
      <c r="D1879" t="s">
        <v>36</v>
      </c>
      <c r="E1879" s="1">
        <v>44299</v>
      </c>
      <c r="F1879" s="4">
        <v>91</v>
      </c>
      <c r="G1879">
        <v>7</v>
      </c>
      <c r="H1879" s="3">
        <f>_xlfn.XLOOKUP(sales[[#This Row],[Product]],products[Product],products[Cost per box])*sales[[#This Row],[Boxes]]</f>
        <v>35.28</v>
      </c>
      <c r="I1879" s="4">
        <f>sales[[#This Row],[Revenue]]-sales[[#This Row],[Cost]]</f>
        <v>55.72</v>
      </c>
    </row>
    <row r="1880" spans="2:9" x14ac:dyDescent="0.25">
      <c r="B1880" t="s">
        <v>34</v>
      </c>
      <c r="C1880" t="s">
        <v>9</v>
      </c>
      <c r="D1880" t="s">
        <v>19</v>
      </c>
      <c r="E1880" s="1">
        <v>44299</v>
      </c>
      <c r="F1880" s="4">
        <v>1848</v>
      </c>
      <c r="G1880">
        <v>116</v>
      </c>
      <c r="H1880" s="3">
        <f>_xlfn.XLOOKUP(sales[[#This Row],[Product]],products[Product],products[Cost per box])*sales[[#This Row],[Boxes]]</f>
        <v>1186.68</v>
      </c>
      <c r="I1880" s="4">
        <f>sales[[#This Row],[Revenue]]-sales[[#This Row],[Cost]]</f>
        <v>661.31999999999994</v>
      </c>
    </row>
    <row r="1881" spans="2:9" x14ac:dyDescent="0.25">
      <c r="B1881" t="s">
        <v>13</v>
      </c>
      <c r="C1881" t="s">
        <v>21</v>
      </c>
      <c r="D1881" t="s">
        <v>30</v>
      </c>
      <c r="E1881" s="1">
        <v>44299</v>
      </c>
      <c r="F1881" s="4">
        <v>12831</v>
      </c>
      <c r="G1881">
        <v>700</v>
      </c>
      <c r="H1881" s="3">
        <f>_xlfn.XLOOKUP(sales[[#This Row],[Product]],products[Product],products[Cost per box])*sales[[#This Row],[Boxes]]</f>
        <v>2576</v>
      </c>
      <c r="I1881" s="4">
        <f>sales[[#This Row],[Revenue]]-sales[[#This Row],[Cost]]</f>
        <v>10255</v>
      </c>
    </row>
    <row r="1882" spans="2:9" x14ac:dyDescent="0.25">
      <c r="B1882" t="s">
        <v>23</v>
      </c>
      <c r="C1882" t="s">
        <v>27</v>
      </c>
      <c r="D1882" t="s">
        <v>14</v>
      </c>
      <c r="E1882" s="1">
        <v>44299</v>
      </c>
      <c r="F1882" s="4">
        <v>1687</v>
      </c>
      <c r="G1882">
        <v>57</v>
      </c>
      <c r="H1882" s="3">
        <f>_xlfn.XLOOKUP(sales[[#This Row],[Product]],products[Product],products[Cost per box])*sales[[#This Row],[Boxes]]</f>
        <v>359.66999999999996</v>
      </c>
      <c r="I1882" s="4">
        <f>sales[[#This Row],[Revenue]]-sales[[#This Row],[Cost]]</f>
        <v>1327.33</v>
      </c>
    </row>
    <row r="1883" spans="2:9" x14ac:dyDescent="0.25">
      <c r="B1883" t="s">
        <v>57</v>
      </c>
      <c r="C1883" t="s">
        <v>11</v>
      </c>
      <c r="D1883" t="s">
        <v>45</v>
      </c>
      <c r="E1883" s="1">
        <v>44299</v>
      </c>
      <c r="F1883" s="4">
        <v>2877</v>
      </c>
      <c r="G1883">
        <v>170</v>
      </c>
      <c r="H1883" s="3">
        <f>_xlfn.XLOOKUP(sales[[#This Row],[Product]],products[Product],products[Cost per box])*sales[[#This Row],[Boxes]]</f>
        <v>1314.1000000000001</v>
      </c>
      <c r="I1883" s="4">
        <f>sales[[#This Row],[Revenue]]-sales[[#This Row],[Cost]]</f>
        <v>1562.8999999999999</v>
      </c>
    </row>
    <row r="1884" spans="2:9" x14ac:dyDescent="0.25">
      <c r="B1884" t="s">
        <v>20</v>
      </c>
      <c r="C1884" t="s">
        <v>27</v>
      </c>
      <c r="D1884" t="s">
        <v>43</v>
      </c>
      <c r="E1884" s="1">
        <v>44299</v>
      </c>
      <c r="F1884" s="4">
        <v>7014</v>
      </c>
      <c r="G1884">
        <v>700</v>
      </c>
      <c r="H1884" s="3">
        <f>_xlfn.XLOOKUP(sales[[#This Row],[Product]],products[Product],products[Cost per box])*sales[[#This Row],[Boxes]]</f>
        <v>2695</v>
      </c>
      <c r="I1884" s="4">
        <f>sales[[#This Row],[Revenue]]-sales[[#This Row],[Cost]]</f>
        <v>4319</v>
      </c>
    </row>
    <row r="1885" spans="2:9" x14ac:dyDescent="0.25">
      <c r="B1885" t="s">
        <v>29</v>
      </c>
      <c r="C1885" t="s">
        <v>11</v>
      </c>
      <c r="D1885" t="s">
        <v>28</v>
      </c>
      <c r="E1885" s="1">
        <v>44299</v>
      </c>
      <c r="F1885" s="4">
        <v>5782</v>
      </c>
      <c r="G1885">
        <v>643</v>
      </c>
      <c r="H1885" s="3">
        <f>_xlfn.XLOOKUP(sales[[#This Row],[Product]],products[Product],products[Cost per box])*sales[[#This Row],[Boxes]]</f>
        <v>1774.6799999999998</v>
      </c>
      <c r="I1885" s="4">
        <f>sales[[#This Row],[Revenue]]-sales[[#This Row],[Cost]]</f>
        <v>4007.32</v>
      </c>
    </row>
    <row r="1886" spans="2:9" x14ac:dyDescent="0.25">
      <c r="B1886" t="s">
        <v>23</v>
      </c>
      <c r="C1886" t="s">
        <v>9</v>
      </c>
      <c r="D1886" t="s">
        <v>24</v>
      </c>
      <c r="E1886" s="1">
        <v>44299</v>
      </c>
      <c r="F1886" s="4">
        <v>5971</v>
      </c>
      <c r="G1886">
        <v>399</v>
      </c>
      <c r="H1886" s="3">
        <f>_xlfn.XLOOKUP(sales[[#This Row],[Product]],products[Product],products[Cost per box])*sales[[#This Row],[Boxes]]</f>
        <v>4193.49</v>
      </c>
      <c r="I1886" s="4">
        <f>sales[[#This Row],[Revenue]]-sales[[#This Row],[Cost]]</f>
        <v>1777.5100000000002</v>
      </c>
    </row>
    <row r="1887" spans="2:9" x14ac:dyDescent="0.25">
      <c r="B1887" t="s">
        <v>10</v>
      </c>
      <c r="C1887" t="s">
        <v>21</v>
      </c>
      <c r="D1887" t="s">
        <v>26</v>
      </c>
      <c r="E1887" s="1">
        <v>44299</v>
      </c>
      <c r="F1887" s="4">
        <v>9261</v>
      </c>
      <c r="G1887">
        <v>840</v>
      </c>
      <c r="H1887" s="3">
        <f>_xlfn.XLOOKUP(sales[[#This Row],[Product]],products[Product],products[Cost per box])*sales[[#This Row],[Boxes]]</f>
        <v>5401.2</v>
      </c>
      <c r="I1887" s="4">
        <f>sales[[#This Row],[Revenue]]-sales[[#This Row],[Cost]]</f>
        <v>3859.8</v>
      </c>
    </row>
    <row r="1888" spans="2:9" x14ac:dyDescent="0.25">
      <c r="B1888" t="s">
        <v>46</v>
      </c>
      <c r="C1888" t="s">
        <v>6</v>
      </c>
      <c r="D1888" t="s">
        <v>43</v>
      </c>
      <c r="E1888" s="1">
        <v>44299</v>
      </c>
      <c r="F1888" s="4">
        <v>1820</v>
      </c>
      <c r="G1888">
        <v>203</v>
      </c>
      <c r="H1888" s="3">
        <f>_xlfn.XLOOKUP(sales[[#This Row],[Product]],products[Product],products[Cost per box])*sales[[#This Row],[Boxes]]</f>
        <v>781.55000000000007</v>
      </c>
      <c r="I1888" s="4">
        <f>sales[[#This Row],[Revenue]]-sales[[#This Row],[Cost]]</f>
        <v>1038.4499999999998</v>
      </c>
    </row>
    <row r="1889" spans="2:9" x14ac:dyDescent="0.25">
      <c r="B1889" t="s">
        <v>37</v>
      </c>
      <c r="C1889" t="s">
        <v>9</v>
      </c>
      <c r="D1889" t="s">
        <v>12</v>
      </c>
      <c r="E1889" s="1">
        <v>44300</v>
      </c>
      <c r="F1889" s="4">
        <v>8428</v>
      </c>
      <c r="G1889">
        <v>338</v>
      </c>
      <c r="H1889" s="3">
        <f>_xlfn.XLOOKUP(sales[[#This Row],[Product]],products[Product],products[Cost per box])*sales[[#This Row],[Boxes]]</f>
        <v>2849.3399999999997</v>
      </c>
      <c r="I1889" s="4">
        <f>sales[[#This Row],[Revenue]]-sales[[#This Row],[Cost]]</f>
        <v>5578.66</v>
      </c>
    </row>
    <row r="1890" spans="2:9" x14ac:dyDescent="0.25">
      <c r="B1890" t="s">
        <v>32</v>
      </c>
      <c r="C1890" t="s">
        <v>11</v>
      </c>
      <c r="D1890" t="s">
        <v>26</v>
      </c>
      <c r="E1890" s="1">
        <v>44300</v>
      </c>
      <c r="F1890" s="4">
        <v>42</v>
      </c>
      <c r="G1890">
        <v>3</v>
      </c>
      <c r="H1890" s="3">
        <f>_xlfn.XLOOKUP(sales[[#This Row],[Product]],products[Product],products[Cost per box])*sales[[#This Row],[Boxes]]</f>
        <v>19.29</v>
      </c>
      <c r="I1890" s="4">
        <f>sales[[#This Row],[Revenue]]-sales[[#This Row],[Cost]]</f>
        <v>22.71</v>
      </c>
    </row>
    <row r="1891" spans="2:9" x14ac:dyDescent="0.25">
      <c r="B1891" t="s">
        <v>23</v>
      </c>
      <c r="C1891" t="s">
        <v>21</v>
      </c>
      <c r="D1891" t="s">
        <v>22</v>
      </c>
      <c r="E1891" s="1">
        <v>44300</v>
      </c>
      <c r="F1891" s="4">
        <v>4760</v>
      </c>
      <c r="G1891">
        <v>595</v>
      </c>
      <c r="H1891" s="3">
        <f>_xlfn.XLOOKUP(sales[[#This Row],[Product]],products[Product],products[Cost per box])*sales[[#This Row],[Boxes]]</f>
        <v>4890.9000000000005</v>
      </c>
      <c r="I1891" s="4">
        <f>sales[[#This Row],[Revenue]]-sales[[#This Row],[Cost]]</f>
        <v>-130.90000000000055</v>
      </c>
    </row>
    <row r="1892" spans="2:9" x14ac:dyDescent="0.25">
      <c r="B1892" t="s">
        <v>34</v>
      </c>
      <c r="C1892" t="s">
        <v>11</v>
      </c>
      <c r="D1892" t="s">
        <v>28</v>
      </c>
      <c r="E1892" s="1">
        <v>44300</v>
      </c>
      <c r="F1892" s="4">
        <v>252</v>
      </c>
      <c r="G1892">
        <v>11</v>
      </c>
      <c r="H1892" s="3">
        <f>_xlfn.XLOOKUP(sales[[#This Row],[Product]],products[Product],products[Cost per box])*sales[[#This Row],[Boxes]]</f>
        <v>30.36</v>
      </c>
      <c r="I1892" s="4">
        <f>sales[[#This Row],[Revenue]]-sales[[#This Row],[Cost]]</f>
        <v>221.64</v>
      </c>
    </row>
    <row r="1893" spans="2:9" x14ac:dyDescent="0.25">
      <c r="B1893" t="s">
        <v>51</v>
      </c>
      <c r="C1893" t="s">
        <v>9</v>
      </c>
      <c r="D1893" t="s">
        <v>22</v>
      </c>
      <c r="E1893" s="1">
        <v>44300</v>
      </c>
      <c r="F1893" s="4">
        <v>1155</v>
      </c>
      <c r="G1893">
        <v>145</v>
      </c>
      <c r="H1893" s="3">
        <f>_xlfn.XLOOKUP(sales[[#This Row],[Product]],products[Product],products[Cost per box])*sales[[#This Row],[Boxes]]</f>
        <v>1191.9000000000001</v>
      </c>
      <c r="I1893" s="4">
        <f>sales[[#This Row],[Revenue]]-sales[[#This Row],[Cost]]</f>
        <v>-36.900000000000091</v>
      </c>
    </row>
    <row r="1894" spans="2:9" x14ac:dyDescent="0.25">
      <c r="B1894" t="s">
        <v>23</v>
      </c>
      <c r="C1894" t="s">
        <v>6</v>
      </c>
      <c r="D1894" t="s">
        <v>45</v>
      </c>
      <c r="E1894" s="1">
        <v>44300</v>
      </c>
      <c r="F1894" s="4">
        <v>238</v>
      </c>
      <c r="G1894">
        <v>11</v>
      </c>
      <c r="H1894" s="3">
        <f>_xlfn.XLOOKUP(sales[[#This Row],[Product]],products[Product],products[Cost per box])*sales[[#This Row],[Boxes]]</f>
        <v>85.03</v>
      </c>
      <c r="I1894" s="4">
        <f>sales[[#This Row],[Revenue]]-sales[[#This Row],[Cost]]</f>
        <v>152.97</v>
      </c>
    </row>
    <row r="1895" spans="2:9" x14ac:dyDescent="0.25">
      <c r="B1895" t="s">
        <v>10</v>
      </c>
      <c r="C1895" t="s">
        <v>11</v>
      </c>
      <c r="D1895" t="s">
        <v>48</v>
      </c>
      <c r="E1895" s="1">
        <v>44300</v>
      </c>
      <c r="F1895" s="4">
        <v>763</v>
      </c>
      <c r="G1895">
        <v>51</v>
      </c>
      <c r="H1895" s="3">
        <f>_xlfn.XLOOKUP(sales[[#This Row],[Product]],products[Product],products[Cost per box])*sales[[#This Row],[Boxes]]</f>
        <v>381.48</v>
      </c>
      <c r="I1895" s="4">
        <f>sales[[#This Row],[Revenue]]-sales[[#This Row],[Cost]]</f>
        <v>381.52</v>
      </c>
    </row>
    <row r="1896" spans="2:9" x14ac:dyDescent="0.25">
      <c r="B1896" t="s">
        <v>25</v>
      </c>
      <c r="C1896" t="s">
        <v>11</v>
      </c>
      <c r="D1896" t="s">
        <v>17</v>
      </c>
      <c r="E1896" s="1">
        <v>44300</v>
      </c>
      <c r="F1896" s="4">
        <v>16366</v>
      </c>
      <c r="G1896">
        <v>1260</v>
      </c>
      <c r="H1896" s="3">
        <f>_xlfn.XLOOKUP(sales[[#This Row],[Product]],products[Product],products[Cost per box])*sales[[#This Row],[Boxes]]</f>
        <v>8568</v>
      </c>
      <c r="I1896" s="4">
        <f>sales[[#This Row],[Revenue]]-sales[[#This Row],[Cost]]</f>
        <v>7798</v>
      </c>
    </row>
    <row r="1897" spans="2:9" x14ac:dyDescent="0.25">
      <c r="B1897" t="s">
        <v>40</v>
      </c>
      <c r="C1897" t="s">
        <v>6</v>
      </c>
      <c r="D1897" t="s">
        <v>38</v>
      </c>
      <c r="E1897" s="1">
        <v>44300</v>
      </c>
      <c r="F1897" s="4">
        <v>742</v>
      </c>
      <c r="G1897">
        <v>42</v>
      </c>
      <c r="H1897" s="3">
        <f>_xlfn.XLOOKUP(sales[[#This Row],[Product]],products[Product],products[Cost per box])*sales[[#This Row],[Boxes]]</f>
        <v>417.47999999999996</v>
      </c>
      <c r="I1897" s="4">
        <f>sales[[#This Row],[Revenue]]-sales[[#This Row],[Cost]]</f>
        <v>324.52000000000004</v>
      </c>
    </row>
    <row r="1898" spans="2:9" x14ac:dyDescent="0.25">
      <c r="B1898" t="s">
        <v>8</v>
      </c>
      <c r="C1898" t="s">
        <v>27</v>
      </c>
      <c r="D1898" t="s">
        <v>17</v>
      </c>
      <c r="E1898" s="1">
        <v>44300</v>
      </c>
      <c r="F1898" s="4">
        <v>728</v>
      </c>
      <c r="G1898">
        <v>61</v>
      </c>
      <c r="H1898" s="3">
        <f>_xlfn.XLOOKUP(sales[[#This Row],[Product]],products[Product],products[Cost per box])*sales[[#This Row],[Boxes]]</f>
        <v>414.8</v>
      </c>
      <c r="I1898" s="4">
        <f>sales[[#This Row],[Revenue]]-sales[[#This Row],[Cost]]</f>
        <v>313.2</v>
      </c>
    </row>
    <row r="1899" spans="2:9" x14ac:dyDescent="0.25">
      <c r="B1899" t="s">
        <v>34</v>
      </c>
      <c r="C1899" t="s">
        <v>6</v>
      </c>
      <c r="D1899" t="s">
        <v>47</v>
      </c>
      <c r="E1899" s="1">
        <v>44300</v>
      </c>
      <c r="F1899" s="4">
        <v>9380</v>
      </c>
      <c r="G1899">
        <v>670</v>
      </c>
      <c r="H1899" s="3">
        <f>_xlfn.XLOOKUP(sales[[#This Row],[Product]],products[Product],products[Cost per box])*sales[[#This Row],[Boxes]]</f>
        <v>3524.2</v>
      </c>
      <c r="I1899" s="4">
        <f>sales[[#This Row],[Revenue]]-sales[[#This Row],[Cost]]</f>
        <v>5855.8</v>
      </c>
    </row>
    <row r="1900" spans="2:9" x14ac:dyDescent="0.25">
      <c r="B1900" t="s">
        <v>5</v>
      </c>
      <c r="C1900" t="s">
        <v>6</v>
      </c>
      <c r="D1900" t="s">
        <v>22</v>
      </c>
      <c r="E1900" s="1">
        <v>44300</v>
      </c>
      <c r="F1900" s="4">
        <v>14588</v>
      </c>
      <c r="G1900">
        <v>2100</v>
      </c>
      <c r="H1900" s="3">
        <f>_xlfn.XLOOKUP(sales[[#This Row],[Product]],products[Product],products[Cost per box])*sales[[#This Row],[Boxes]]</f>
        <v>17262</v>
      </c>
      <c r="I1900" s="4">
        <f>sales[[#This Row],[Revenue]]-sales[[#This Row],[Cost]]</f>
        <v>-2674</v>
      </c>
    </row>
    <row r="1901" spans="2:9" x14ac:dyDescent="0.25">
      <c r="B1901" t="s">
        <v>41</v>
      </c>
      <c r="C1901" t="s">
        <v>21</v>
      </c>
      <c r="D1901" t="s">
        <v>12</v>
      </c>
      <c r="E1901" s="1">
        <v>44300</v>
      </c>
      <c r="F1901" s="4">
        <v>7448</v>
      </c>
      <c r="G1901">
        <v>276</v>
      </c>
      <c r="H1901" s="3">
        <f>_xlfn.XLOOKUP(sales[[#This Row],[Product]],products[Product],products[Cost per box])*sales[[#This Row],[Boxes]]</f>
        <v>2326.6799999999998</v>
      </c>
      <c r="I1901" s="4">
        <f>sales[[#This Row],[Revenue]]-sales[[#This Row],[Cost]]</f>
        <v>5121.32</v>
      </c>
    </row>
    <row r="1902" spans="2:9" x14ac:dyDescent="0.25">
      <c r="B1902" t="s">
        <v>51</v>
      </c>
      <c r="C1902" t="s">
        <v>27</v>
      </c>
      <c r="D1902" t="s">
        <v>24</v>
      </c>
      <c r="E1902" s="1">
        <v>44300</v>
      </c>
      <c r="F1902" s="4">
        <v>5222</v>
      </c>
      <c r="G1902">
        <v>373</v>
      </c>
      <c r="H1902" s="3">
        <f>_xlfn.XLOOKUP(sales[[#This Row],[Product]],products[Product],products[Cost per box])*sales[[#This Row],[Boxes]]</f>
        <v>3920.23</v>
      </c>
      <c r="I1902" s="4">
        <f>sales[[#This Row],[Revenue]]-sales[[#This Row],[Cost]]</f>
        <v>1301.77</v>
      </c>
    </row>
    <row r="1903" spans="2:9" x14ac:dyDescent="0.25">
      <c r="B1903" t="s">
        <v>18</v>
      </c>
      <c r="C1903" t="s">
        <v>27</v>
      </c>
      <c r="D1903" t="s">
        <v>14</v>
      </c>
      <c r="E1903" s="1">
        <v>44300</v>
      </c>
      <c r="F1903" s="4">
        <v>4627</v>
      </c>
      <c r="G1903">
        <v>579</v>
      </c>
      <c r="H1903" s="3">
        <f>_xlfn.XLOOKUP(sales[[#This Row],[Product]],products[Product],products[Cost per box])*sales[[#This Row],[Boxes]]</f>
        <v>3653.49</v>
      </c>
      <c r="I1903" s="4">
        <f>sales[[#This Row],[Revenue]]-sales[[#This Row],[Cost]]</f>
        <v>973.51000000000022</v>
      </c>
    </row>
    <row r="1904" spans="2:9" x14ac:dyDescent="0.25">
      <c r="B1904" t="s">
        <v>5</v>
      </c>
      <c r="C1904" t="s">
        <v>9</v>
      </c>
      <c r="D1904" t="s">
        <v>43</v>
      </c>
      <c r="E1904" s="1">
        <v>44300</v>
      </c>
      <c r="F1904" s="4">
        <v>2982</v>
      </c>
      <c r="G1904">
        <v>299</v>
      </c>
      <c r="H1904" s="3">
        <f>_xlfn.XLOOKUP(sales[[#This Row],[Product]],products[Product],products[Cost per box])*sales[[#This Row],[Boxes]]</f>
        <v>1151.1500000000001</v>
      </c>
      <c r="I1904" s="4">
        <f>sales[[#This Row],[Revenue]]-sales[[#This Row],[Cost]]</f>
        <v>1830.85</v>
      </c>
    </row>
    <row r="1905" spans="2:9" x14ac:dyDescent="0.25">
      <c r="B1905" t="s">
        <v>20</v>
      </c>
      <c r="C1905" t="s">
        <v>9</v>
      </c>
      <c r="D1905" t="s">
        <v>28</v>
      </c>
      <c r="E1905" s="1">
        <v>44300</v>
      </c>
      <c r="F1905" s="4">
        <v>6902</v>
      </c>
      <c r="G1905">
        <v>301</v>
      </c>
      <c r="H1905" s="3">
        <f>_xlfn.XLOOKUP(sales[[#This Row],[Product]],products[Product],products[Cost per box])*sales[[#This Row],[Boxes]]</f>
        <v>830.76</v>
      </c>
      <c r="I1905" s="4">
        <f>sales[[#This Row],[Revenue]]-sales[[#This Row],[Cost]]</f>
        <v>6071.24</v>
      </c>
    </row>
    <row r="1906" spans="2:9" x14ac:dyDescent="0.25">
      <c r="B1906" t="s">
        <v>49</v>
      </c>
      <c r="C1906" t="s">
        <v>27</v>
      </c>
      <c r="D1906" t="s">
        <v>30</v>
      </c>
      <c r="E1906" s="1">
        <v>44300</v>
      </c>
      <c r="F1906" s="4">
        <v>721</v>
      </c>
      <c r="G1906">
        <v>61</v>
      </c>
      <c r="H1906" s="3">
        <f>_xlfn.XLOOKUP(sales[[#This Row],[Product]],products[Product],products[Cost per box])*sales[[#This Row],[Boxes]]</f>
        <v>224.48000000000002</v>
      </c>
      <c r="I1906" s="4">
        <f>sales[[#This Row],[Revenue]]-sales[[#This Row],[Cost]]</f>
        <v>496.52</v>
      </c>
    </row>
    <row r="1907" spans="2:9" x14ac:dyDescent="0.25">
      <c r="B1907" t="s">
        <v>39</v>
      </c>
      <c r="C1907" t="s">
        <v>6</v>
      </c>
      <c r="D1907" t="s">
        <v>42</v>
      </c>
      <c r="E1907" s="1">
        <v>44300</v>
      </c>
      <c r="F1907" s="4">
        <v>3829</v>
      </c>
      <c r="G1907">
        <v>167</v>
      </c>
      <c r="H1907" s="3">
        <f>_xlfn.XLOOKUP(sales[[#This Row],[Product]],products[Product],products[Cost per box])*sales[[#This Row],[Boxes]]</f>
        <v>791.58</v>
      </c>
      <c r="I1907" s="4">
        <f>sales[[#This Row],[Revenue]]-sales[[#This Row],[Cost]]</f>
        <v>3037.42</v>
      </c>
    </row>
    <row r="1908" spans="2:9" x14ac:dyDescent="0.25">
      <c r="B1908" t="s">
        <v>25</v>
      </c>
      <c r="C1908" t="s">
        <v>16</v>
      </c>
      <c r="D1908" t="s">
        <v>22</v>
      </c>
      <c r="E1908" s="1">
        <v>44300</v>
      </c>
      <c r="F1908" s="4">
        <v>3794</v>
      </c>
      <c r="G1908">
        <v>475</v>
      </c>
      <c r="H1908" s="3">
        <f>_xlfn.XLOOKUP(sales[[#This Row],[Product]],products[Product],products[Cost per box])*sales[[#This Row],[Boxes]]</f>
        <v>3904.5000000000005</v>
      </c>
      <c r="I1908" s="4">
        <f>sales[[#This Row],[Revenue]]-sales[[#This Row],[Cost]]</f>
        <v>-110.50000000000045</v>
      </c>
    </row>
    <row r="1909" spans="2:9" x14ac:dyDescent="0.25">
      <c r="B1909" t="s">
        <v>8</v>
      </c>
      <c r="C1909" t="s">
        <v>6</v>
      </c>
      <c r="D1909" t="s">
        <v>26</v>
      </c>
      <c r="E1909" s="1">
        <v>44300</v>
      </c>
      <c r="F1909" s="4">
        <v>6615</v>
      </c>
      <c r="G1909">
        <v>441</v>
      </c>
      <c r="H1909" s="3">
        <f>_xlfn.XLOOKUP(sales[[#This Row],[Product]],products[Product],products[Cost per box])*sales[[#This Row],[Boxes]]</f>
        <v>2835.6299999999997</v>
      </c>
      <c r="I1909" s="4">
        <f>sales[[#This Row],[Revenue]]-sales[[#This Row],[Cost]]</f>
        <v>3779.3700000000003</v>
      </c>
    </row>
    <row r="1910" spans="2:9" x14ac:dyDescent="0.25">
      <c r="B1910" t="s">
        <v>20</v>
      </c>
      <c r="C1910" t="s">
        <v>9</v>
      </c>
      <c r="D1910" t="s">
        <v>22</v>
      </c>
      <c r="E1910" s="1">
        <v>44300</v>
      </c>
      <c r="F1910" s="4">
        <v>448</v>
      </c>
      <c r="G1910">
        <v>64</v>
      </c>
      <c r="H1910" s="3">
        <f>_xlfn.XLOOKUP(sales[[#This Row],[Product]],products[Product],products[Cost per box])*sales[[#This Row],[Boxes]]</f>
        <v>526.08000000000004</v>
      </c>
      <c r="I1910" s="4">
        <f>sales[[#This Row],[Revenue]]-sales[[#This Row],[Cost]]</f>
        <v>-78.080000000000041</v>
      </c>
    </row>
    <row r="1911" spans="2:9" x14ac:dyDescent="0.25">
      <c r="B1911" t="s">
        <v>25</v>
      </c>
      <c r="C1911" t="s">
        <v>21</v>
      </c>
      <c r="D1911" t="s">
        <v>47</v>
      </c>
      <c r="E1911" s="1">
        <v>44300</v>
      </c>
      <c r="F1911" s="4">
        <v>4872</v>
      </c>
      <c r="G1911">
        <v>375</v>
      </c>
      <c r="H1911" s="3">
        <f>_xlfn.XLOOKUP(sales[[#This Row],[Product]],products[Product],products[Cost per box])*sales[[#This Row],[Boxes]]</f>
        <v>1972.5</v>
      </c>
      <c r="I1911" s="4">
        <f>sales[[#This Row],[Revenue]]-sales[[#This Row],[Cost]]</f>
        <v>2899.5</v>
      </c>
    </row>
    <row r="1912" spans="2:9" x14ac:dyDescent="0.25">
      <c r="B1912" t="s">
        <v>5</v>
      </c>
      <c r="C1912" t="s">
        <v>9</v>
      </c>
      <c r="D1912" t="s">
        <v>14</v>
      </c>
      <c r="E1912" s="1">
        <v>44300</v>
      </c>
      <c r="F1912" s="4">
        <v>4431</v>
      </c>
      <c r="G1912">
        <v>554</v>
      </c>
      <c r="H1912" s="3">
        <f>_xlfn.XLOOKUP(sales[[#This Row],[Product]],products[Product],products[Cost per box])*sales[[#This Row],[Boxes]]</f>
        <v>3495.74</v>
      </c>
      <c r="I1912" s="4">
        <f>sales[[#This Row],[Revenue]]-sales[[#This Row],[Cost]]</f>
        <v>935.26000000000022</v>
      </c>
    </row>
    <row r="1913" spans="2:9" x14ac:dyDescent="0.25">
      <c r="B1913" t="s">
        <v>5</v>
      </c>
      <c r="C1913" t="s">
        <v>6</v>
      </c>
      <c r="D1913" t="s">
        <v>12</v>
      </c>
      <c r="E1913" s="1">
        <v>44300</v>
      </c>
      <c r="F1913" s="4">
        <v>1764</v>
      </c>
      <c r="G1913">
        <v>71</v>
      </c>
      <c r="H1913" s="3">
        <f>_xlfn.XLOOKUP(sales[[#This Row],[Product]],products[Product],products[Cost per box])*sales[[#This Row],[Boxes]]</f>
        <v>598.53</v>
      </c>
      <c r="I1913" s="4">
        <f>sales[[#This Row],[Revenue]]-sales[[#This Row],[Cost]]</f>
        <v>1165.47</v>
      </c>
    </row>
    <row r="1914" spans="2:9" x14ac:dyDescent="0.25">
      <c r="B1914" t="s">
        <v>32</v>
      </c>
      <c r="C1914" t="s">
        <v>9</v>
      </c>
      <c r="D1914" t="s">
        <v>30</v>
      </c>
      <c r="E1914" s="1">
        <v>44300</v>
      </c>
      <c r="F1914" s="4">
        <v>6671</v>
      </c>
      <c r="G1914">
        <v>417</v>
      </c>
      <c r="H1914" s="3">
        <f>_xlfn.XLOOKUP(sales[[#This Row],[Product]],products[Product],products[Cost per box])*sales[[#This Row],[Boxes]]</f>
        <v>1534.5600000000002</v>
      </c>
      <c r="I1914" s="4">
        <f>sales[[#This Row],[Revenue]]-sales[[#This Row],[Cost]]</f>
        <v>5136.4399999999996</v>
      </c>
    </row>
    <row r="1915" spans="2:9" x14ac:dyDescent="0.25">
      <c r="B1915" t="s">
        <v>49</v>
      </c>
      <c r="C1915" t="s">
        <v>11</v>
      </c>
      <c r="D1915" t="s">
        <v>17</v>
      </c>
      <c r="E1915" s="1">
        <v>44300</v>
      </c>
      <c r="F1915" s="4">
        <v>18585</v>
      </c>
      <c r="G1915">
        <v>1190</v>
      </c>
      <c r="H1915" s="3">
        <f>_xlfn.XLOOKUP(sales[[#This Row],[Product]],products[Product],products[Cost per box])*sales[[#This Row],[Boxes]]</f>
        <v>8092</v>
      </c>
      <c r="I1915" s="4">
        <f>sales[[#This Row],[Revenue]]-sales[[#This Row],[Cost]]</f>
        <v>10493</v>
      </c>
    </row>
    <row r="1916" spans="2:9" x14ac:dyDescent="0.25">
      <c r="B1916" t="s">
        <v>53</v>
      </c>
      <c r="C1916" t="s">
        <v>21</v>
      </c>
      <c r="D1916" t="s">
        <v>14</v>
      </c>
      <c r="E1916" s="1">
        <v>44300</v>
      </c>
      <c r="F1916" s="4">
        <v>5887</v>
      </c>
      <c r="G1916">
        <v>219</v>
      </c>
      <c r="H1916" s="3">
        <f>_xlfn.XLOOKUP(sales[[#This Row],[Product]],products[Product],products[Cost per box])*sales[[#This Row],[Boxes]]</f>
        <v>1381.8899999999999</v>
      </c>
      <c r="I1916" s="4">
        <f>sales[[#This Row],[Revenue]]-sales[[#This Row],[Cost]]</f>
        <v>4505.1100000000006</v>
      </c>
    </row>
    <row r="1917" spans="2:9" x14ac:dyDescent="0.25">
      <c r="B1917" t="s">
        <v>41</v>
      </c>
      <c r="C1917" t="s">
        <v>21</v>
      </c>
      <c r="D1917" t="s">
        <v>42</v>
      </c>
      <c r="E1917" s="1">
        <v>44300</v>
      </c>
      <c r="F1917" s="4">
        <v>2828</v>
      </c>
      <c r="G1917">
        <v>149</v>
      </c>
      <c r="H1917" s="3">
        <f>_xlfn.XLOOKUP(sales[[#This Row],[Product]],products[Product],products[Cost per box])*sales[[#This Row],[Boxes]]</f>
        <v>706.26</v>
      </c>
      <c r="I1917" s="4">
        <f>sales[[#This Row],[Revenue]]-sales[[#This Row],[Cost]]</f>
        <v>2121.7399999999998</v>
      </c>
    </row>
    <row r="1918" spans="2:9" x14ac:dyDescent="0.25">
      <c r="B1918" t="s">
        <v>57</v>
      </c>
      <c r="C1918" t="s">
        <v>11</v>
      </c>
      <c r="D1918" t="s">
        <v>28</v>
      </c>
      <c r="E1918" s="1">
        <v>44300</v>
      </c>
      <c r="F1918" s="4">
        <v>7161</v>
      </c>
      <c r="G1918">
        <v>551</v>
      </c>
      <c r="H1918" s="3">
        <f>_xlfn.XLOOKUP(sales[[#This Row],[Product]],products[Product],products[Cost per box])*sales[[#This Row],[Boxes]]</f>
        <v>1520.76</v>
      </c>
      <c r="I1918" s="4">
        <f>sales[[#This Row],[Revenue]]-sales[[#This Row],[Cost]]</f>
        <v>5640.24</v>
      </c>
    </row>
    <row r="1919" spans="2:9" x14ac:dyDescent="0.25">
      <c r="B1919" t="s">
        <v>53</v>
      </c>
      <c r="C1919" t="s">
        <v>27</v>
      </c>
      <c r="D1919" t="s">
        <v>50</v>
      </c>
      <c r="E1919" s="1">
        <v>44300</v>
      </c>
      <c r="F1919" s="4">
        <v>7602</v>
      </c>
      <c r="G1919">
        <v>263</v>
      </c>
      <c r="H1919" s="3">
        <f>_xlfn.XLOOKUP(sales[[#This Row],[Product]],products[Product],products[Cost per box])*sales[[#This Row],[Boxes]]</f>
        <v>3263.83</v>
      </c>
      <c r="I1919" s="4">
        <f>sales[[#This Row],[Revenue]]-sales[[#This Row],[Cost]]</f>
        <v>4338.17</v>
      </c>
    </row>
    <row r="1920" spans="2:9" x14ac:dyDescent="0.25">
      <c r="B1920" t="s">
        <v>10</v>
      </c>
      <c r="C1920" t="s">
        <v>11</v>
      </c>
      <c r="D1920" t="s">
        <v>17</v>
      </c>
      <c r="E1920" s="1">
        <v>44300</v>
      </c>
      <c r="F1920" s="4">
        <v>10430</v>
      </c>
      <c r="G1920">
        <v>770</v>
      </c>
      <c r="H1920" s="3">
        <f>_xlfn.XLOOKUP(sales[[#This Row],[Product]],products[Product],products[Cost per box])*sales[[#This Row],[Boxes]]</f>
        <v>5236</v>
      </c>
      <c r="I1920" s="4">
        <f>sales[[#This Row],[Revenue]]-sales[[#This Row],[Cost]]</f>
        <v>5194</v>
      </c>
    </row>
    <row r="1921" spans="2:9" x14ac:dyDescent="0.25">
      <c r="B1921" t="s">
        <v>15</v>
      </c>
      <c r="C1921" t="s">
        <v>21</v>
      </c>
      <c r="D1921" t="s">
        <v>43</v>
      </c>
      <c r="E1921" s="1">
        <v>44300</v>
      </c>
      <c r="F1921" s="4">
        <v>1302</v>
      </c>
      <c r="G1921">
        <v>77</v>
      </c>
      <c r="H1921" s="3">
        <f>_xlfn.XLOOKUP(sales[[#This Row],[Product]],products[Product],products[Cost per box])*sales[[#This Row],[Boxes]]</f>
        <v>296.45</v>
      </c>
      <c r="I1921" s="4">
        <f>sales[[#This Row],[Revenue]]-sales[[#This Row],[Cost]]</f>
        <v>1005.55</v>
      </c>
    </row>
    <row r="1922" spans="2:9" x14ac:dyDescent="0.25">
      <c r="B1922" t="s">
        <v>34</v>
      </c>
      <c r="C1922" t="s">
        <v>16</v>
      </c>
      <c r="D1922" t="s">
        <v>26</v>
      </c>
      <c r="E1922" s="1">
        <v>44300</v>
      </c>
      <c r="F1922" s="4">
        <v>8001</v>
      </c>
      <c r="G1922">
        <v>667</v>
      </c>
      <c r="H1922" s="3">
        <f>_xlfn.XLOOKUP(sales[[#This Row],[Product]],products[Product],products[Cost per box])*sales[[#This Row],[Boxes]]</f>
        <v>4288.8099999999995</v>
      </c>
      <c r="I1922" s="4">
        <f>sales[[#This Row],[Revenue]]-sales[[#This Row],[Cost]]</f>
        <v>3712.1900000000005</v>
      </c>
    </row>
    <row r="1923" spans="2:9" x14ac:dyDescent="0.25">
      <c r="B1923" t="s">
        <v>18</v>
      </c>
      <c r="C1923" t="s">
        <v>11</v>
      </c>
      <c r="D1923" t="s">
        <v>48</v>
      </c>
      <c r="E1923" s="1">
        <v>44300</v>
      </c>
      <c r="F1923" s="4">
        <v>4585</v>
      </c>
      <c r="G1923">
        <v>192</v>
      </c>
      <c r="H1923" s="3">
        <f>_xlfn.XLOOKUP(sales[[#This Row],[Product]],products[Product],products[Cost per box])*sales[[#This Row],[Boxes]]</f>
        <v>1436.16</v>
      </c>
      <c r="I1923" s="4">
        <f>sales[[#This Row],[Revenue]]-sales[[#This Row],[Cost]]</f>
        <v>3148.84</v>
      </c>
    </row>
    <row r="1924" spans="2:9" x14ac:dyDescent="0.25">
      <c r="B1924" t="s">
        <v>41</v>
      </c>
      <c r="C1924" t="s">
        <v>21</v>
      </c>
      <c r="D1924" t="s">
        <v>38</v>
      </c>
      <c r="E1924" s="1">
        <v>44300</v>
      </c>
      <c r="F1924" s="4">
        <v>973</v>
      </c>
      <c r="G1924">
        <v>30</v>
      </c>
      <c r="H1924" s="3">
        <f>_xlfn.XLOOKUP(sales[[#This Row],[Product]],products[Product],products[Cost per box])*sales[[#This Row],[Boxes]]</f>
        <v>298.2</v>
      </c>
      <c r="I1924" s="4">
        <f>sales[[#This Row],[Revenue]]-sales[[#This Row],[Cost]]</f>
        <v>674.8</v>
      </c>
    </row>
    <row r="1925" spans="2:9" x14ac:dyDescent="0.25">
      <c r="B1925" t="s">
        <v>46</v>
      </c>
      <c r="C1925" t="s">
        <v>27</v>
      </c>
      <c r="D1925" t="s">
        <v>36</v>
      </c>
      <c r="E1925" s="1">
        <v>44300</v>
      </c>
      <c r="F1925" s="4">
        <v>2723</v>
      </c>
      <c r="G1925">
        <v>83</v>
      </c>
      <c r="H1925" s="3">
        <f>_xlfn.XLOOKUP(sales[[#This Row],[Product]],products[Product],products[Cost per box])*sales[[#This Row],[Boxes]]</f>
        <v>418.32</v>
      </c>
      <c r="I1925" s="4">
        <f>sales[[#This Row],[Revenue]]-sales[[#This Row],[Cost]]</f>
        <v>2304.6799999999998</v>
      </c>
    </row>
    <row r="1926" spans="2:9" x14ac:dyDescent="0.25">
      <c r="B1926" t="s">
        <v>8</v>
      </c>
      <c r="C1926" t="s">
        <v>16</v>
      </c>
      <c r="D1926" t="s">
        <v>45</v>
      </c>
      <c r="E1926" s="1">
        <v>44300</v>
      </c>
      <c r="F1926" s="4">
        <v>9527</v>
      </c>
      <c r="G1926">
        <v>561</v>
      </c>
      <c r="H1926" s="3">
        <f>_xlfn.XLOOKUP(sales[[#This Row],[Product]],products[Product],products[Cost per box])*sales[[#This Row],[Boxes]]</f>
        <v>4336.5300000000007</v>
      </c>
      <c r="I1926" s="4">
        <f>sales[[#This Row],[Revenue]]-sales[[#This Row],[Cost]]</f>
        <v>5190.4699999999993</v>
      </c>
    </row>
    <row r="1927" spans="2:9" x14ac:dyDescent="0.25">
      <c r="B1927" t="s">
        <v>10</v>
      </c>
      <c r="C1927" t="s">
        <v>16</v>
      </c>
      <c r="D1927" t="s">
        <v>17</v>
      </c>
      <c r="E1927" s="1">
        <v>44300</v>
      </c>
      <c r="F1927" s="4">
        <v>5789</v>
      </c>
      <c r="G1927">
        <v>264</v>
      </c>
      <c r="H1927" s="3">
        <f>_xlfn.XLOOKUP(sales[[#This Row],[Product]],products[Product],products[Cost per box])*sales[[#This Row],[Boxes]]</f>
        <v>1795.2</v>
      </c>
      <c r="I1927" s="4">
        <f>sales[[#This Row],[Revenue]]-sales[[#This Row],[Cost]]</f>
        <v>3993.8</v>
      </c>
    </row>
    <row r="1928" spans="2:9" x14ac:dyDescent="0.25">
      <c r="B1928" t="s">
        <v>54</v>
      </c>
      <c r="C1928" t="s">
        <v>9</v>
      </c>
      <c r="D1928" t="s">
        <v>7</v>
      </c>
      <c r="E1928" s="1">
        <v>44300</v>
      </c>
      <c r="F1928" s="4">
        <v>2716</v>
      </c>
      <c r="G1928">
        <v>105</v>
      </c>
      <c r="H1928" s="3">
        <f>_xlfn.XLOOKUP(sales[[#This Row],[Product]],products[Product],products[Cost per box])*sales[[#This Row],[Boxes]]</f>
        <v>540.75</v>
      </c>
      <c r="I1928" s="4">
        <f>sales[[#This Row],[Revenue]]-sales[[#This Row],[Cost]]</f>
        <v>2175.25</v>
      </c>
    </row>
    <row r="1929" spans="2:9" x14ac:dyDescent="0.25">
      <c r="B1929" t="s">
        <v>5</v>
      </c>
      <c r="C1929" t="s">
        <v>6</v>
      </c>
      <c r="D1929" t="s">
        <v>42</v>
      </c>
      <c r="E1929" s="1">
        <v>44300</v>
      </c>
      <c r="F1929" s="4">
        <v>11935</v>
      </c>
      <c r="G1929">
        <v>840</v>
      </c>
      <c r="H1929" s="3">
        <f>_xlfn.XLOOKUP(sales[[#This Row],[Product]],products[Product],products[Cost per box])*sales[[#This Row],[Boxes]]</f>
        <v>3981.6000000000004</v>
      </c>
      <c r="I1929" s="4">
        <f>sales[[#This Row],[Revenue]]-sales[[#This Row],[Cost]]</f>
        <v>7953.4</v>
      </c>
    </row>
    <row r="1930" spans="2:9" x14ac:dyDescent="0.25">
      <c r="B1930" t="s">
        <v>23</v>
      </c>
      <c r="C1930" t="s">
        <v>9</v>
      </c>
      <c r="D1930" t="s">
        <v>22</v>
      </c>
      <c r="E1930" s="1">
        <v>44301</v>
      </c>
      <c r="F1930" s="4">
        <v>812</v>
      </c>
      <c r="G1930">
        <v>116</v>
      </c>
      <c r="H1930" s="3">
        <f>_xlfn.XLOOKUP(sales[[#This Row],[Product]],products[Product],products[Cost per box])*sales[[#This Row],[Boxes]]</f>
        <v>953.5200000000001</v>
      </c>
      <c r="I1930" s="4">
        <f>sales[[#This Row],[Revenue]]-sales[[#This Row],[Cost]]</f>
        <v>-141.5200000000001</v>
      </c>
    </row>
    <row r="1931" spans="2:9" x14ac:dyDescent="0.25">
      <c r="B1931" t="s">
        <v>20</v>
      </c>
      <c r="C1931" t="s">
        <v>21</v>
      </c>
      <c r="D1931" t="s">
        <v>38</v>
      </c>
      <c r="E1931" s="1">
        <v>44301</v>
      </c>
      <c r="F1931" s="4">
        <v>10521</v>
      </c>
      <c r="G1931">
        <v>658</v>
      </c>
      <c r="H1931" s="3">
        <f>_xlfn.XLOOKUP(sales[[#This Row],[Product]],products[Product],products[Cost per box])*sales[[#This Row],[Boxes]]</f>
        <v>6540.5199999999995</v>
      </c>
      <c r="I1931" s="4">
        <f>sales[[#This Row],[Revenue]]-sales[[#This Row],[Cost]]</f>
        <v>3980.4800000000005</v>
      </c>
    </row>
    <row r="1932" spans="2:9" x14ac:dyDescent="0.25">
      <c r="B1932" t="s">
        <v>8</v>
      </c>
      <c r="C1932" t="s">
        <v>27</v>
      </c>
      <c r="D1932" t="s">
        <v>38</v>
      </c>
      <c r="E1932" s="1">
        <v>44301</v>
      </c>
      <c r="F1932" s="4">
        <v>2387</v>
      </c>
      <c r="G1932">
        <v>133</v>
      </c>
      <c r="H1932" s="3">
        <f>_xlfn.XLOOKUP(sales[[#This Row],[Product]],products[Product],products[Cost per box])*sales[[#This Row],[Boxes]]</f>
        <v>1322.02</v>
      </c>
      <c r="I1932" s="4">
        <f>sales[[#This Row],[Revenue]]-sales[[#This Row],[Cost]]</f>
        <v>1064.98</v>
      </c>
    </row>
    <row r="1933" spans="2:9" x14ac:dyDescent="0.25">
      <c r="B1933" t="s">
        <v>51</v>
      </c>
      <c r="C1933" t="s">
        <v>9</v>
      </c>
      <c r="D1933" t="s">
        <v>30</v>
      </c>
      <c r="E1933" s="1">
        <v>44301</v>
      </c>
      <c r="F1933" s="4">
        <v>8113</v>
      </c>
      <c r="G1933">
        <v>625</v>
      </c>
      <c r="H1933" s="3">
        <f>_xlfn.XLOOKUP(sales[[#This Row],[Product]],products[Product],products[Cost per box])*sales[[#This Row],[Boxes]]</f>
        <v>2300</v>
      </c>
      <c r="I1933" s="4">
        <f>sales[[#This Row],[Revenue]]-sales[[#This Row],[Cost]]</f>
        <v>5813</v>
      </c>
    </row>
    <row r="1934" spans="2:9" x14ac:dyDescent="0.25">
      <c r="B1934" t="s">
        <v>20</v>
      </c>
      <c r="C1934" t="s">
        <v>16</v>
      </c>
      <c r="D1934" t="s">
        <v>19</v>
      </c>
      <c r="E1934" s="1">
        <v>44301</v>
      </c>
      <c r="F1934" s="4">
        <v>5586</v>
      </c>
      <c r="G1934">
        <v>910</v>
      </c>
      <c r="H1934" s="3">
        <f>_xlfn.XLOOKUP(sales[[#This Row],[Product]],products[Product],products[Cost per box])*sales[[#This Row],[Boxes]]</f>
        <v>9309.3000000000011</v>
      </c>
      <c r="I1934" s="4">
        <f>sales[[#This Row],[Revenue]]-sales[[#This Row],[Cost]]</f>
        <v>-3723.3000000000011</v>
      </c>
    </row>
    <row r="1935" spans="2:9" x14ac:dyDescent="0.25">
      <c r="B1935" t="s">
        <v>39</v>
      </c>
      <c r="C1935" t="s">
        <v>9</v>
      </c>
      <c r="D1935" t="s">
        <v>42</v>
      </c>
      <c r="E1935" s="1">
        <v>44301</v>
      </c>
      <c r="F1935" s="4">
        <v>1239</v>
      </c>
      <c r="G1935">
        <v>52</v>
      </c>
      <c r="H1935" s="3">
        <f>_xlfn.XLOOKUP(sales[[#This Row],[Product]],products[Product],products[Cost per box])*sales[[#This Row],[Boxes]]</f>
        <v>246.48000000000002</v>
      </c>
      <c r="I1935" s="4">
        <f>sales[[#This Row],[Revenue]]-sales[[#This Row],[Cost]]</f>
        <v>992.52</v>
      </c>
    </row>
    <row r="1936" spans="2:9" x14ac:dyDescent="0.25">
      <c r="B1936" t="s">
        <v>13</v>
      </c>
      <c r="C1936" t="s">
        <v>9</v>
      </c>
      <c r="D1936" t="s">
        <v>30</v>
      </c>
      <c r="E1936" s="1">
        <v>44301</v>
      </c>
      <c r="F1936" s="4">
        <v>3108</v>
      </c>
      <c r="G1936">
        <v>240</v>
      </c>
      <c r="H1936" s="3">
        <f>_xlfn.XLOOKUP(sales[[#This Row],[Product]],products[Product],products[Cost per box])*sales[[#This Row],[Boxes]]</f>
        <v>883.2</v>
      </c>
      <c r="I1936" s="4">
        <f>sales[[#This Row],[Revenue]]-sales[[#This Row],[Cost]]</f>
        <v>2224.8000000000002</v>
      </c>
    </row>
    <row r="1937" spans="2:9" x14ac:dyDescent="0.25">
      <c r="B1937" t="s">
        <v>29</v>
      </c>
      <c r="C1937" t="s">
        <v>11</v>
      </c>
      <c r="D1937" t="s">
        <v>24</v>
      </c>
      <c r="E1937" s="1">
        <v>44301</v>
      </c>
      <c r="F1937" s="4">
        <v>784</v>
      </c>
      <c r="G1937">
        <v>49</v>
      </c>
      <c r="H1937" s="3">
        <f>_xlfn.XLOOKUP(sales[[#This Row],[Product]],products[Product],products[Cost per box])*sales[[#This Row],[Boxes]]</f>
        <v>514.99</v>
      </c>
      <c r="I1937" s="4">
        <f>sales[[#This Row],[Revenue]]-sales[[#This Row],[Cost]]</f>
        <v>269.01</v>
      </c>
    </row>
    <row r="1938" spans="2:9" x14ac:dyDescent="0.25">
      <c r="B1938" t="s">
        <v>10</v>
      </c>
      <c r="C1938" t="s">
        <v>9</v>
      </c>
      <c r="D1938" t="s">
        <v>45</v>
      </c>
      <c r="E1938" s="1">
        <v>44301</v>
      </c>
      <c r="F1938" s="4">
        <v>8645</v>
      </c>
      <c r="G1938">
        <v>376</v>
      </c>
      <c r="H1938" s="3">
        <f>_xlfn.XLOOKUP(sales[[#This Row],[Product]],products[Product],products[Cost per box])*sales[[#This Row],[Boxes]]</f>
        <v>2906.48</v>
      </c>
      <c r="I1938" s="4">
        <f>sales[[#This Row],[Revenue]]-sales[[#This Row],[Cost]]</f>
        <v>5738.52</v>
      </c>
    </row>
    <row r="1939" spans="2:9" x14ac:dyDescent="0.25">
      <c r="B1939" t="s">
        <v>13</v>
      </c>
      <c r="C1939" t="s">
        <v>11</v>
      </c>
      <c r="D1939" t="s">
        <v>22</v>
      </c>
      <c r="E1939" s="1">
        <v>44301</v>
      </c>
      <c r="F1939" s="4">
        <v>2254</v>
      </c>
      <c r="G1939">
        <v>282</v>
      </c>
      <c r="H1939" s="3">
        <f>_xlfn.XLOOKUP(sales[[#This Row],[Product]],products[Product],products[Cost per box])*sales[[#This Row],[Boxes]]</f>
        <v>2318.04</v>
      </c>
      <c r="I1939" s="4">
        <f>sales[[#This Row],[Revenue]]-sales[[#This Row],[Cost]]</f>
        <v>-64.039999999999964</v>
      </c>
    </row>
    <row r="1940" spans="2:9" x14ac:dyDescent="0.25">
      <c r="B1940" t="s">
        <v>34</v>
      </c>
      <c r="C1940" t="s">
        <v>16</v>
      </c>
      <c r="D1940" t="s">
        <v>43</v>
      </c>
      <c r="E1940" s="1">
        <v>44301</v>
      </c>
      <c r="F1940" s="4">
        <v>1246</v>
      </c>
      <c r="G1940">
        <v>125</v>
      </c>
      <c r="H1940" s="3">
        <f>_xlfn.XLOOKUP(sales[[#This Row],[Product]],products[Product],products[Cost per box])*sales[[#This Row],[Boxes]]</f>
        <v>481.25</v>
      </c>
      <c r="I1940" s="4">
        <f>sales[[#This Row],[Revenue]]-sales[[#This Row],[Cost]]</f>
        <v>764.75</v>
      </c>
    </row>
    <row r="1941" spans="2:9" x14ac:dyDescent="0.25">
      <c r="B1941" t="s">
        <v>40</v>
      </c>
      <c r="C1941" t="s">
        <v>11</v>
      </c>
      <c r="D1941" t="s">
        <v>44</v>
      </c>
      <c r="E1941" s="1">
        <v>44301</v>
      </c>
      <c r="F1941" s="4">
        <v>1071</v>
      </c>
      <c r="G1941">
        <v>119</v>
      </c>
      <c r="H1941" s="3">
        <f>_xlfn.XLOOKUP(sales[[#This Row],[Product]],products[Product],products[Cost per box])*sales[[#This Row],[Boxes]]</f>
        <v>1138.83</v>
      </c>
      <c r="I1941" s="4">
        <f>sales[[#This Row],[Revenue]]-sales[[#This Row],[Cost]]</f>
        <v>-67.829999999999927</v>
      </c>
    </row>
    <row r="1942" spans="2:9" x14ac:dyDescent="0.25">
      <c r="B1942" t="s">
        <v>29</v>
      </c>
      <c r="C1942" t="s">
        <v>16</v>
      </c>
      <c r="D1942" t="s">
        <v>19</v>
      </c>
      <c r="E1942" s="1">
        <v>44301</v>
      </c>
      <c r="F1942" s="4">
        <v>2023</v>
      </c>
      <c r="G1942">
        <v>253</v>
      </c>
      <c r="H1942" s="3">
        <f>_xlfn.XLOOKUP(sales[[#This Row],[Product]],products[Product],products[Cost per box])*sales[[#This Row],[Boxes]]</f>
        <v>2588.19</v>
      </c>
      <c r="I1942" s="4">
        <f>sales[[#This Row],[Revenue]]-sales[[#This Row],[Cost]]</f>
        <v>-565.19000000000005</v>
      </c>
    </row>
    <row r="1943" spans="2:9" x14ac:dyDescent="0.25">
      <c r="B1943" t="s">
        <v>32</v>
      </c>
      <c r="C1943" t="s">
        <v>6</v>
      </c>
      <c r="D1943" t="s">
        <v>36</v>
      </c>
      <c r="E1943" s="1">
        <v>44301</v>
      </c>
      <c r="F1943" s="4">
        <v>7462</v>
      </c>
      <c r="G1943">
        <v>533</v>
      </c>
      <c r="H1943" s="3">
        <f>_xlfn.XLOOKUP(sales[[#This Row],[Product]],products[Product],products[Cost per box])*sales[[#This Row],[Boxes]]</f>
        <v>2686.32</v>
      </c>
      <c r="I1943" s="4">
        <f>sales[[#This Row],[Revenue]]-sales[[#This Row],[Cost]]</f>
        <v>4775.68</v>
      </c>
    </row>
    <row r="1944" spans="2:9" x14ac:dyDescent="0.25">
      <c r="B1944" t="s">
        <v>34</v>
      </c>
      <c r="C1944" t="s">
        <v>9</v>
      </c>
      <c r="D1944" t="s">
        <v>35</v>
      </c>
      <c r="E1944" s="1">
        <v>44301</v>
      </c>
      <c r="F1944" s="4">
        <v>3087</v>
      </c>
      <c r="G1944">
        <v>129</v>
      </c>
      <c r="H1944" s="3">
        <f>_xlfn.XLOOKUP(sales[[#This Row],[Product]],products[Product],products[Cost per box])*sales[[#This Row],[Boxes]]</f>
        <v>341.84999999999997</v>
      </c>
      <c r="I1944" s="4">
        <f>sales[[#This Row],[Revenue]]-sales[[#This Row],[Cost]]</f>
        <v>2745.15</v>
      </c>
    </row>
    <row r="1945" spans="2:9" x14ac:dyDescent="0.25">
      <c r="B1945" t="s">
        <v>37</v>
      </c>
      <c r="C1945" t="s">
        <v>6</v>
      </c>
      <c r="D1945" t="s">
        <v>47</v>
      </c>
      <c r="E1945" s="1">
        <v>44301</v>
      </c>
      <c r="F1945" s="4">
        <v>679</v>
      </c>
      <c r="G1945">
        <v>46</v>
      </c>
      <c r="H1945" s="3">
        <f>_xlfn.XLOOKUP(sales[[#This Row],[Product]],products[Product],products[Cost per box])*sales[[#This Row],[Boxes]]</f>
        <v>241.95999999999998</v>
      </c>
      <c r="I1945" s="4">
        <f>sales[[#This Row],[Revenue]]-sales[[#This Row],[Cost]]</f>
        <v>437.04</v>
      </c>
    </row>
    <row r="1946" spans="2:9" x14ac:dyDescent="0.25">
      <c r="B1946" t="s">
        <v>33</v>
      </c>
      <c r="C1946" t="s">
        <v>16</v>
      </c>
      <c r="D1946" t="s">
        <v>19</v>
      </c>
      <c r="E1946" s="1">
        <v>44301</v>
      </c>
      <c r="F1946" s="4">
        <v>5285</v>
      </c>
      <c r="G1946">
        <v>770</v>
      </c>
      <c r="H1946" s="3">
        <f>_xlfn.XLOOKUP(sales[[#This Row],[Product]],products[Product],products[Cost per box])*sales[[#This Row],[Boxes]]</f>
        <v>7877.1</v>
      </c>
      <c r="I1946" s="4">
        <f>sales[[#This Row],[Revenue]]-sales[[#This Row],[Cost]]</f>
        <v>-2592.1000000000004</v>
      </c>
    </row>
    <row r="1947" spans="2:9" x14ac:dyDescent="0.25">
      <c r="B1947" t="s">
        <v>20</v>
      </c>
      <c r="C1947" t="s">
        <v>11</v>
      </c>
      <c r="D1947" t="s">
        <v>31</v>
      </c>
      <c r="E1947" s="1">
        <v>44301</v>
      </c>
      <c r="F1947" s="4">
        <v>98</v>
      </c>
      <c r="G1947">
        <v>6</v>
      </c>
      <c r="H1947" s="3">
        <f>_xlfn.XLOOKUP(sales[[#This Row],[Product]],products[Product],products[Cost per box])*sales[[#This Row],[Boxes]]</f>
        <v>34.32</v>
      </c>
      <c r="I1947" s="4">
        <f>sales[[#This Row],[Revenue]]-sales[[#This Row],[Cost]]</f>
        <v>63.68</v>
      </c>
    </row>
    <row r="1948" spans="2:9" x14ac:dyDescent="0.25">
      <c r="B1948" t="s">
        <v>46</v>
      </c>
      <c r="C1948" t="s">
        <v>11</v>
      </c>
      <c r="D1948" t="s">
        <v>30</v>
      </c>
      <c r="E1948" s="1">
        <v>44301</v>
      </c>
      <c r="F1948" s="4">
        <v>6363</v>
      </c>
      <c r="G1948">
        <v>579</v>
      </c>
      <c r="H1948" s="3">
        <f>_xlfn.XLOOKUP(sales[[#This Row],[Product]],products[Product],products[Cost per box])*sales[[#This Row],[Boxes]]</f>
        <v>2130.7200000000003</v>
      </c>
      <c r="I1948" s="4">
        <f>sales[[#This Row],[Revenue]]-sales[[#This Row],[Cost]]</f>
        <v>4232.28</v>
      </c>
    </row>
    <row r="1949" spans="2:9" x14ac:dyDescent="0.25">
      <c r="B1949" t="s">
        <v>25</v>
      </c>
      <c r="C1949" t="s">
        <v>11</v>
      </c>
      <c r="D1949" t="s">
        <v>22</v>
      </c>
      <c r="E1949" s="1">
        <v>44301</v>
      </c>
      <c r="F1949" s="4">
        <v>3885</v>
      </c>
      <c r="G1949">
        <v>648</v>
      </c>
      <c r="H1949" s="3">
        <f>_xlfn.XLOOKUP(sales[[#This Row],[Product]],products[Product],products[Cost per box])*sales[[#This Row],[Boxes]]</f>
        <v>5326.56</v>
      </c>
      <c r="I1949" s="4">
        <f>sales[[#This Row],[Revenue]]-sales[[#This Row],[Cost]]</f>
        <v>-1441.5600000000004</v>
      </c>
    </row>
    <row r="1950" spans="2:9" x14ac:dyDescent="0.25">
      <c r="B1950" t="s">
        <v>15</v>
      </c>
      <c r="C1950" t="s">
        <v>16</v>
      </c>
      <c r="D1950" t="s">
        <v>36</v>
      </c>
      <c r="E1950" s="1">
        <v>44301</v>
      </c>
      <c r="F1950" s="4">
        <v>1995</v>
      </c>
      <c r="G1950">
        <v>133</v>
      </c>
      <c r="H1950" s="3">
        <f>_xlfn.XLOOKUP(sales[[#This Row],[Product]],products[Product],products[Cost per box])*sales[[#This Row],[Boxes]]</f>
        <v>670.32</v>
      </c>
      <c r="I1950" s="4">
        <f>sales[[#This Row],[Revenue]]-sales[[#This Row],[Cost]]</f>
        <v>1324.6799999999998</v>
      </c>
    </row>
    <row r="1951" spans="2:9" x14ac:dyDescent="0.25">
      <c r="B1951" t="s">
        <v>41</v>
      </c>
      <c r="C1951" t="s">
        <v>6</v>
      </c>
      <c r="D1951" t="s">
        <v>19</v>
      </c>
      <c r="E1951" s="1">
        <v>44301</v>
      </c>
      <c r="F1951" s="4">
        <v>6069</v>
      </c>
      <c r="G1951">
        <v>840</v>
      </c>
      <c r="H1951" s="3">
        <f>_xlfn.XLOOKUP(sales[[#This Row],[Product]],products[Product],products[Cost per box])*sales[[#This Row],[Boxes]]</f>
        <v>8593.2000000000007</v>
      </c>
      <c r="I1951" s="4">
        <f>sales[[#This Row],[Revenue]]-sales[[#This Row],[Cost]]</f>
        <v>-2524.2000000000007</v>
      </c>
    </row>
    <row r="1952" spans="2:9" x14ac:dyDescent="0.25">
      <c r="B1952" t="s">
        <v>13</v>
      </c>
      <c r="C1952" t="s">
        <v>9</v>
      </c>
      <c r="D1952" t="s">
        <v>52</v>
      </c>
      <c r="E1952" s="1">
        <v>44301</v>
      </c>
      <c r="F1952" s="4">
        <v>1337</v>
      </c>
      <c r="G1952">
        <v>54</v>
      </c>
      <c r="H1952" s="3">
        <f>_xlfn.XLOOKUP(sales[[#This Row],[Product]],products[Product],products[Cost per box])*sales[[#This Row],[Boxes]]</f>
        <v>179.28</v>
      </c>
      <c r="I1952" s="4">
        <f>sales[[#This Row],[Revenue]]-sales[[#This Row],[Cost]]</f>
        <v>1157.72</v>
      </c>
    </row>
    <row r="1953" spans="2:9" x14ac:dyDescent="0.25">
      <c r="B1953" t="s">
        <v>13</v>
      </c>
      <c r="C1953" t="s">
        <v>16</v>
      </c>
      <c r="D1953" t="s">
        <v>17</v>
      </c>
      <c r="E1953" s="1">
        <v>44301</v>
      </c>
      <c r="F1953" s="4">
        <v>1316</v>
      </c>
      <c r="G1953">
        <v>120</v>
      </c>
      <c r="H1953" s="3">
        <f>_xlfn.XLOOKUP(sales[[#This Row],[Product]],products[Product],products[Cost per box])*sales[[#This Row],[Boxes]]</f>
        <v>816</v>
      </c>
      <c r="I1953" s="4">
        <f>sales[[#This Row],[Revenue]]-sales[[#This Row],[Cost]]</f>
        <v>500</v>
      </c>
    </row>
    <row r="1954" spans="2:9" x14ac:dyDescent="0.25">
      <c r="B1954" t="s">
        <v>25</v>
      </c>
      <c r="C1954" t="s">
        <v>16</v>
      </c>
      <c r="D1954" t="s">
        <v>31</v>
      </c>
      <c r="E1954" s="1">
        <v>44301</v>
      </c>
      <c r="F1954" s="4">
        <v>1554</v>
      </c>
      <c r="G1954">
        <v>87</v>
      </c>
      <c r="H1954" s="3">
        <f>_xlfn.XLOOKUP(sales[[#This Row],[Product]],products[Product],products[Cost per box])*sales[[#This Row],[Boxes]]</f>
        <v>497.64</v>
      </c>
      <c r="I1954" s="4">
        <f>sales[[#This Row],[Revenue]]-sales[[#This Row],[Cost]]</f>
        <v>1056.3600000000001</v>
      </c>
    </row>
    <row r="1955" spans="2:9" x14ac:dyDescent="0.25">
      <c r="B1955" t="s">
        <v>8</v>
      </c>
      <c r="C1955" t="s">
        <v>27</v>
      </c>
      <c r="D1955" t="s">
        <v>50</v>
      </c>
      <c r="E1955" s="1">
        <v>44301</v>
      </c>
      <c r="F1955" s="4">
        <v>4277</v>
      </c>
      <c r="G1955">
        <v>357</v>
      </c>
      <c r="H1955" s="3">
        <f>_xlfn.XLOOKUP(sales[[#This Row],[Product]],products[Product],products[Cost per box])*sales[[#This Row],[Boxes]]</f>
        <v>4430.37</v>
      </c>
      <c r="I1955" s="4">
        <f>sales[[#This Row],[Revenue]]-sales[[#This Row],[Cost]]</f>
        <v>-153.36999999999989</v>
      </c>
    </row>
    <row r="1956" spans="2:9" x14ac:dyDescent="0.25">
      <c r="B1956" t="s">
        <v>33</v>
      </c>
      <c r="C1956" t="s">
        <v>27</v>
      </c>
      <c r="D1956" t="s">
        <v>43</v>
      </c>
      <c r="E1956" s="1">
        <v>44301</v>
      </c>
      <c r="F1956" s="4">
        <v>1498</v>
      </c>
      <c r="G1956">
        <v>150</v>
      </c>
      <c r="H1956" s="3">
        <f>_xlfn.XLOOKUP(sales[[#This Row],[Product]],products[Product],products[Cost per box])*sales[[#This Row],[Boxes]]</f>
        <v>577.5</v>
      </c>
      <c r="I1956" s="4">
        <f>sales[[#This Row],[Revenue]]-sales[[#This Row],[Cost]]</f>
        <v>920.5</v>
      </c>
    </row>
    <row r="1957" spans="2:9" x14ac:dyDescent="0.25">
      <c r="B1957" t="s">
        <v>34</v>
      </c>
      <c r="C1957" t="s">
        <v>27</v>
      </c>
      <c r="D1957" t="s">
        <v>44</v>
      </c>
      <c r="E1957" s="1">
        <v>44301</v>
      </c>
      <c r="F1957" s="4">
        <v>3241</v>
      </c>
      <c r="G1957">
        <v>361</v>
      </c>
      <c r="H1957" s="3">
        <f>_xlfn.XLOOKUP(sales[[#This Row],[Product]],products[Product],products[Cost per box])*sales[[#This Row],[Boxes]]</f>
        <v>3454.77</v>
      </c>
      <c r="I1957" s="4">
        <f>sales[[#This Row],[Revenue]]-sales[[#This Row],[Cost]]</f>
        <v>-213.76999999999998</v>
      </c>
    </row>
    <row r="1958" spans="2:9" x14ac:dyDescent="0.25">
      <c r="B1958" t="s">
        <v>33</v>
      </c>
      <c r="C1958" t="s">
        <v>16</v>
      </c>
      <c r="D1958" t="s">
        <v>30</v>
      </c>
      <c r="E1958" s="1">
        <v>44301</v>
      </c>
      <c r="F1958" s="4">
        <v>1106</v>
      </c>
      <c r="G1958">
        <v>86</v>
      </c>
      <c r="H1958" s="3">
        <f>_xlfn.XLOOKUP(sales[[#This Row],[Product]],products[Product],products[Cost per box])*sales[[#This Row],[Boxes]]</f>
        <v>316.48</v>
      </c>
      <c r="I1958" s="4">
        <f>sales[[#This Row],[Revenue]]-sales[[#This Row],[Cost]]</f>
        <v>789.52</v>
      </c>
    </row>
    <row r="1959" spans="2:9" x14ac:dyDescent="0.25">
      <c r="B1959" t="s">
        <v>34</v>
      </c>
      <c r="C1959" t="s">
        <v>11</v>
      </c>
      <c r="D1959" t="s">
        <v>31</v>
      </c>
      <c r="E1959" s="1">
        <v>44301</v>
      </c>
      <c r="F1959" s="4">
        <v>1498</v>
      </c>
      <c r="G1959">
        <v>84</v>
      </c>
      <c r="H1959" s="3">
        <f>_xlfn.XLOOKUP(sales[[#This Row],[Product]],products[Product],products[Cost per box])*sales[[#This Row],[Boxes]]</f>
        <v>480.47999999999996</v>
      </c>
      <c r="I1959" s="4">
        <f>sales[[#This Row],[Revenue]]-sales[[#This Row],[Cost]]</f>
        <v>1017.52</v>
      </c>
    </row>
    <row r="1960" spans="2:9" x14ac:dyDescent="0.25">
      <c r="B1960" t="s">
        <v>10</v>
      </c>
      <c r="C1960" t="s">
        <v>9</v>
      </c>
      <c r="D1960" t="s">
        <v>12</v>
      </c>
      <c r="E1960" s="1">
        <v>44301</v>
      </c>
      <c r="F1960" s="4">
        <v>4543</v>
      </c>
      <c r="G1960">
        <v>182</v>
      </c>
      <c r="H1960" s="3">
        <f>_xlfn.XLOOKUP(sales[[#This Row],[Product]],products[Product],products[Cost per box])*sales[[#This Row],[Boxes]]</f>
        <v>1534.26</v>
      </c>
      <c r="I1960" s="4">
        <f>sales[[#This Row],[Revenue]]-sales[[#This Row],[Cost]]</f>
        <v>3008.74</v>
      </c>
    </row>
    <row r="1961" spans="2:9" x14ac:dyDescent="0.25">
      <c r="B1961" t="s">
        <v>18</v>
      </c>
      <c r="C1961" t="s">
        <v>6</v>
      </c>
      <c r="D1961" t="s">
        <v>17</v>
      </c>
      <c r="E1961" s="1">
        <v>44301</v>
      </c>
      <c r="F1961" s="4">
        <v>9058</v>
      </c>
      <c r="G1961">
        <v>647</v>
      </c>
      <c r="H1961" s="3">
        <f>_xlfn.XLOOKUP(sales[[#This Row],[Product]],products[Product],products[Cost per box])*sales[[#This Row],[Boxes]]</f>
        <v>4399.5999999999995</v>
      </c>
      <c r="I1961" s="4">
        <f>sales[[#This Row],[Revenue]]-sales[[#This Row],[Cost]]</f>
        <v>4658.4000000000005</v>
      </c>
    </row>
    <row r="1962" spans="2:9" x14ac:dyDescent="0.25">
      <c r="B1962" t="s">
        <v>57</v>
      </c>
      <c r="C1962" t="s">
        <v>21</v>
      </c>
      <c r="D1962" t="s">
        <v>43</v>
      </c>
      <c r="E1962" s="1">
        <v>44301</v>
      </c>
      <c r="F1962" s="4">
        <v>476</v>
      </c>
      <c r="G1962">
        <v>30</v>
      </c>
      <c r="H1962" s="3">
        <f>_xlfn.XLOOKUP(sales[[#This Row],[Product]],products[Product],products[Cost per box])*sales[[#This Row],[Boxes]]</f>
        <v>115.5</v>
      </c>
      <c r="I1962" s="4">
        <f>sales[[#This Row],[Revenue]]-sales[[#This Row],[Cost]]</f>
        <v>360.5</v>
      </c>
    </row>
    <row r="1963" spans="2:9" x14ac:dyDescent="0.25">
      <c r="B1963" t="s">
        <v>49</v>
      </c>
      <c r="C1963" t="s">
        <v>27</v>
      </c>
      <c r="D1963" t="s">
        <v>12</v>
      </c>
      <c r="E1963" s="1">
        <v>44301</v>
      </c>
      <c r="F1963" s="4">
        <v>6916</v>
      </c>
      <c r="G1963">
        <v>301</v>
      </c>
      <c r="H1963" s="3">
        <f>_xlfn.XLOOKUP(sales[[#This Row],[Product]],products[Product],products[Cost per box])*sales[[#This Row],[Boxes]]</f>
        <v>2537.4299999999998</v>
      </c>
      <c r="I1963" s="4">
        <f>sales[[#This Row],[Revenue]]-sales[[#This Row],[Cost]]</f>
        <v>4378.57</v>
      </c>
    </row>
    <row r="1964" spans="2:9" x14ac:dyDescent="0.25">
      <c r="B1964" t="s">
        <v>49</v>
      </c>
      <c r="C1964" t="s">
        <v>16</v>
      </c>
      <c r="D1964" t="s">
        <v>50</v>
      </c>
      <c r="E1964" s="1">
        <v>44301</v>
      </c>
      <c r="F1964" s="4">
        <v>3997</v>
      </c>
      <c r="G1964">
        <v>160</v>
      </c>
      <c r="H1964" s="3">
        <f>_xlfn.XLOOKUP(sales[[#This Row],[Product]],products[Product],products[Cost per box])*sales[[#This Row],[Boxes]]</f>
        <v>1985.6</v>
      </c>
      <c r="I1964" s="4">
        <f>sales[[#This Row],[Revenue]]-sales[[#This Row],[Cost]]</f>
        <v>2011.4</v>
      </c>
    </row>
    <row r="1965" spans="2:9" x14ac:dyDescent="0.25">
      <c r="B1965" t="s">
        <v>5</v>
      </c>
      <c r="C1965" t="s">
        <v>11</v>
      </c>
      <c r="D1965" t="s">
        <v>52</v>
      </c>
      <c r="E1965" s="1">
        <v>44301</v>
      </c>
      <c r="F1965" s="4">
        <v>6713</v>
      </c>
      <c r="G1965">
        <v>210</v>
      </c>
      <c r="H1965" s="3">
        <f>_xlfn.XLOOKUP(sales[[#This Row],[Product]],products[Product],products[Cost per box])*sales[[#This Row],[Boxes]]</f>
        <v>697.19999999999993</v>
      </c>
      <c r="I1965" s="4">
        <f>sales[[#This Row],[Revenue]]-sales[[#This Row],[Cost]]</f>
        <v>6015.8</v>
      </c>
    </row>
    <row r="1966" spans="2:9" x14ac:dyDescent="0.25">
      <c r="B1966" t="s">
        <v>46</v>
      </c>
      <c r="C1966" t="s">
        <v>9</v>
      </c>
      <c r="D1966" t="s">
        <v>52</v>
      </c>
      <c r="E1966" s="1">
        <v>44302</v>
      </c>
      <c r="F1966" s="4">
        <v>1876</v>
      </c>
      <c r="G1966">
        <v>79</v>
      </c>
      <c r="H1966" s="3">
        <f>_xlfn.XLOOKUP(sales[[#This Row],[Product]],products[Product],products[Cost per box])*sales[[#This Row],[Boxes]]</f>
        <v>262.27999999999997</v>
      </c>
      <c r="I1966" s="4">
        <f>sales[[#This Row],[Revenue]]-sales[[#This Row],[Cost]]</f>
        <v>1613.72</v>
      </c>
    </row>
    <row r="1967" spans="2:9" x14ac:dyDescent="0.25">
      <c r="B1967" t="s">
        <v>10</v>
      </c>
      <c r="C1967" t="s">
        <v>27</v>
      </c>
      <c r="D1967" t="s">
        <v>28</v>
      </c>
      <c r="E1967" s="1">
        <v>44302</v>
      </c>
      <c r="F1967" s="4">
        <v>1687</v>
      </c>
      <c r="G1967">
        <v>74</v>
      </c>
      <c r="H1967" s="3">
        <f>_xlfn.XLOOKUP(sales[[#This Row],[Product]],products[Product],products[Cost per box])*sales[[#This Row],[Boxes]]</f>
        <v>204.23999999999998</v>
      </c>
      <c r="I1967" s="4">
        <f>sales[[#This Row],[Revenue]]-sales[[#This Row],[Cost]]</f>
        <v>1482.76</v>
      </c>
    </row>
    <row r="1968" spans="2:9" x14ac:dyDescent="0.25">
      <c r="B1968" t="s">
        <v>5</v>
      </c>
      <c r="C1968" t="s">
        <v>11</v>
      </c>
      <c r="D1968" t="s">
        <v>22</v>
      </c>
      <c r="E1968" s="1">
        <v>44302</v>
      </c>
      <c r="F1968" s="4">
        <v>175</v>
      </c>
      <c r="G1968">
        <v>25</v>
      </c>
      <c r="H1968" s="3">
        <f>_xlfn.XLOOKUP(sales[[#This Row],[Product]],products[Product],products[Cost per box])*sales[[#This Row],[Boxes]]</f>
        <v>205.50000000000003</v>
      </c>
      <c r="I1968" s="4">
        <f>sales[[#This Row],[Revenue]]-sales[[#This Row],[Cost]]</f>
        <v>-30.500000000000028</v>
      </c>
    </row>
    <row r="1969" spans="2:9" x14ac:dyDescent="0.25">
      <c r="B1969" t="s">
        <v>25</v>
      </c>
      <c r="C1969" t="s">
        <v>27</v>
      </c>
      <c r="D1969" t="s">
        <v>12</v>
      </c>
      <c r="E1969" s="1">
        <v>44302</v>
      </c>
      <c r="F1969" s="4">
        <v>2478</v>
      </c>
      <c r="G1969">
        <v>100</v>
      </c>
      <c r="H1969" s="3">
        <f>_xlfn.XLOOKUP(sales[[#This Row],[Product]],products[Product],products[Cost per box])*sales[[#This Row],[Boxes]]</f>
        <v>843</v>
      </c>
      <c r="I1969" s="4">
        <f>sales[[#This Row],[Revenue]]-sales[[#This Row],[Cost]]</f>
        <v>1635</v>
      </c>
    </row>
    <row r="1970" spans="2:9" x14ac:dyDescent="0.25">
      <c r="B1970" t="s">
        <v>20</v>
      </c>
      <c r="C1970" t="s">
        <v>11</v>
      </c>
      <c r="D1970" t="s">
        <v>14</v>
      </c>
      <c r="E1970" s="1">
        <v>44302</v>
      </c>
      <c r="F1970" s="4">
        <v>728</v>
      </c>
      <c r="G1970">
        <v>73</v>
      </c>
      <c r="H1970" s="3">
        <f>_xlfn.XLOOKUP(sales[[#This Row],[Product]],products[Product],products[Cost per box])*sales[[#This Row],[Boxes]]</f>
        <v>460.63</v>
      </c>
      <c r="I1970" s="4">
        <f>sales[[#This Row],[Revenue]]-sales[[#This Row],[Cost]]</f>
        <v>267.37</v>
      </c>
    </row>
    <row r="1971" spans="2:9" x14ac:dyDescent="0.25">
      <c r="B1971" t="s">
        <v>29</v>
      </c>
      <c r="C1971" t="s">
        <v>21</v>
      </c>
      <c r="D1971" t="s">
        <v>50</v>
      </c>
      <c r="E1971" s="1">
        <v>44302</v>
      </c>
      <c r="F1971" s="4">
        <v>11151</v>
      </c>
      <c r="G1971">
        <v>910</v>
      </c>
      <c r="H1971" s="3">
        <f>_xlfn.XLOOKUP(sales[[#This Row],[Product]],products[Product],products[Cost per box])*sales[[#This Row],[Boxes]]</f>
        <v>11293.1</v>
      </c>
      <c r="I1971" s="4">
        <f>sales[[#This Row],[Revenue]]-sales[[#This Row],[Cost]]</f>
        <v>-142.10000000000036</v>
      </c>
    </row>
    <row r="1972" spans="2:9" x14ac:dyDescent="0.25">
      <c r="B1972" t="s">
        <v>40</v>
      </c>
      <c r="C1972" t="s">
        <v>6</v>
      </c>
      <c r="D1972" t="s">
        <v>44</v>
      </c>
      <c r="E1972" s="1">
        <v>44302</v>
      </c>
      <c r="F1972" s="4">
        <v>3164</v>
      </c>
      <c r="G1972">
        <v>352</v>
      </c>
      <c r="H1972" s="3">
        <f>_xlfn.XLOOKUP(sales[[#This Row],[Product]],products[Product],products[Cost per box])*sales[[#This Row],[Boxes]]</f>
        <v>3368.6400000000003</v>
      </c>
      <c r="I1972" s="4">
        <f>sales[[#This Row],[Revenue]]-sales[[#This Row],[Cost]]</f>
        <v>-204.64000000000033</v>
      </c>
    </row>
    <row r="1973" spans="2:9" x14ac:dyDescent="0.25">
      <c r="B1973" t="s">
        <v>8</v>
      </c>
      <c r="C1973" t="s">
        <v>27</v>
      </c>
      <c r="D1973" t="s">
        <v>31</v>
      </c>
      <c r="E1973" s="1">
        <v>44302</v>
      </c>
      <c r="F1973" s="4">
        <v>5292</v>
      </c>
      <c r="G1973">
        <v>279</v>
      </c>
      <c r="H1973" s="3">
        <f>_xlfn.XLOOKUP(sales[[#This Row],[Product]],products[Product],products[Cost per box])*sales[[#This Row],[Boxes]]</f>
        <v>1595.8799999999999</v>
      </c>
      <c r="I1973" s="4">
        <f>sales[[#This Row],[Revenue]]-sales[[#This Row],[Cost]]</f>
        <v>3696.12</v>
      </c>
    </row>
    <row r="1974" spans="2:9" x14ac:dyDescent="0.25">
      <c r="B1974" t="s">
        <v>18</v>
      </c>
      <c r="C1974" t="s">
        <v>11</v>
      </c>
      <c r="D1974" t="s">
        <v>22</v>
      </c>
      <c r="E1974" s="1">
        <v>44302</v>
      </c>
      <c r="F1974" s="4">
        <v>2730</v>
      </c>
      <c r="G1974">
        <v>455</v>
      </c>
      <c r="H1974" s="3">
        <f>_xlfn.XLOOKUP(sales[[#This Row],[Product]],products[Product],products[Cost per box])*sales[[#This Row],[Boxes]]</f>
        <v>3740.1000000000004</v>
      </c>
      <c r="I1974" s="4">
        <f>sales[[#This Row],[Revenue]]-sales[[#This Row],[Cost]]</f>
        <v>-1010.1000000000004</v>
      </c>
    </row>
    <row r="1975" spans="2:9" x14ac:dyDescent="0.25">
      <c r="B1975" t="s">
        <v>51</v>
      </c>
      <c r="C1975" t="s">
        <v>11</v>
      </c>
      <c r="D1975" t="s">
        <v>7</v>
      </c>
      <c r="E1975" s="1">
        <v>44302</v>
      </c>
      <c r="F1975" s="4">
        <v>4886</v>
      </c>
      <c r="G1975">
        <v>376</v>
      </c>
      <c r="H1975" s="3">
        <f>_xlfn.XLOOKUP(sales[[#This Row],[Product]],products[Product],products[Cost per box])*sales[[#This Row],[Boxes]]</f>
        <v>1936.4</v>
      </c>
      <c r="I1975" s="4">
        <f>sales[[#This Row],[Revenue]]-sales[[#This Row],[Cost]]</f>
        <v>2949.6</v>
      </c>
    </row>
    <row r="1976" spans="2:9" x14ac:dyDescent="0.25">
      <c r="B1976" t="s">
        <v>34</v>
      </c>
      <c r="C1976" t="s">
        <v>21</v>
      </c>
      <c r="D1976" t="s">
        <v>47</v>
      </c>
      <c r="E1976" s="1">
        <v>44302</v>
      </c>
      <c r="F1976" s="4">
        <v>5551</v>
      </c>
      <c r="G1976">
        <v>397</v>
      </c>
      <c r="H1976" s="3">
        <f>_xlfn.XLOOKUP(sales[[#This Row],[Product]],products[Product],products[Cost per box])*sales[[#This Row],[Boxes]]</f>
        <v>2088.2199999999998</v>
      </c>
      <c r="I1976" s="4">
        <f>sales[[#This Row],[Revenue]]-sales[[#This Row],[Cost]]</f>
        <v>3462.78</v>
      </c>
    </row>
    <row r="1977" spans="2:9" x14ac:dyDescent="0.25">
      <c r="B1977" t="s">
        <v>13</v>
      </c>
      <c r="C1977" t="s">
        <v>9</v>
      </c>
      <c r="D1977" t="s">
        <v>48</v>
      </c>
      <c r="E1977" s="1">
        <v>44302</v>
      </c>
      <c r="F1977" s="4">
        <v>7385</v>
      </c>
      <c r="G1977">
        <v>462</v>
      </c>
      <c r="H1977" s="3">
        <f>_xlfn.XLOOKUP(sales[[#This Row],[Product]],products[Product],products[Cost per box])*sales[[#This Row],[Boxes]]</f>
        <v>3455.76</v>
      </c>
      <c r="I1977" s="4">
        <f>sales[[#This Row],[Revenue]]-sales[[#This Row],[Cost]]</f>
        <v>3929.24</v>
      </c>
    </row>
    <row r="1978" spans="2:9" x14ac:dyDescent="0.25">
      <c r="B1978" t="s">
        <v>5</v>
      </c>
      <c r="C1978" t="s">
        <v>21</v>
      </c>
      <c r="D1978" t="s">
        <v>28</v>
      </c>
      <c r="E1978" s="1">
        <v>44302</v>
      </c>
      <c r="F1978" s="4">
        <v>5908</v>
      </c>
      <c r="G1978">
        <v>257</v>
      </c>
      <c r="H1978" s="3">
        <f>_xlfn.XLOOKUP(sales[[#This Row],[Product]],products[Product],products[Cost per box])*sales[[#This Row],[Boxes]]</f>
        <v>709.31999999999994</v>
      </c>
      <c r="I1978" s="4">
        <f>sales[[#This Row],[Revenue]]-sales[[#This Row],[Cost]]</f>
        <v>5198.68</v>
      </c>
    </row>
    <row r="1979" spans="2:9" x14ac:dyDescent="0.25">
      <c r="B1979" t="s">
        <v>40</v>
      </c>
      <c r="C1979" t="s">
        <v>9</v>
      </c>
      <c r="D1979" t="s">
        <v>52</v>
      </c>
      <c r="E1979" s="1">
        <v>44302</v>
      </c>
      <c r="F1979" s="4">
        <v>252</v>
      </c>
      <c r="G1979">
        <v>10</v>
      </c>
      <c r="H1979" s="3">
        <f>_xlfn.XLOOKUP(sales[[#This Row],[Product]],products[Product],products[Cost per box])*sales[[#This Row],[Boxes]]</f>
        <v>33.199999999999996</v>
      </c>
      <c r="I1979" s="4">
        <f>sales[[#This Row],[Revenue]]-sales[[#This Row],[Cost]]</f>
        <v>218.8</v>
      </c>
    </row>
    <row r="1980" spans="2:9" x14ac:dyDescent="0.25">
      <c r="B1980" t="s">
        <v>32</v>
      </c>
      <c r="C1980" t="s">
        <v>21</v>
      </c>
      <c r="D1980" t="s">
        <v>43</v>
      </c>
      <c r="E1980" s="1">
        <v>44302</v>
      </c>
      <c r="F1980" s="4">
        <v>770</v>
      </c>
      <c r="G1980">
        <v>77</v>
      </c>
      <c r="H1980" s="3">
        <f>_xlfn.XLOOKUP(sales[[#This Row],[Product]],products[Product],products[Cost per box])*sales[[#This Row],[Boxes]]</f>
        <v>296.45</v>
      </c>
      <c r="I1980" s="4">
        <f>sales[[#This Row],[Revenue]]-sales[[#This Row],[Cost]]</f>
        <v>473.55</v>
      </c>
    </row>
    <row r="1981" spans="2:9" x14ac:dyDescent="0.25">
      <c r="B1981" t="s">
        <v>18</v>
      </c>
      <c r="C1981" t="s">
        <v>6</v>
      </c>
      <c r="D1981" t="s">
        <v>28</v>
      </c>
      <c r="E1981" s="1">
        <v>44302</v>
      </c>
      <c r="F1981" s="4">
        <v>903</v>
      </c>
      <c r="G1981">
        <v>42</v>
      </c>
      <c r="H1981" s="3">
        <f>_xlfn.XLOOKUP(sales[[#This Row],[Product]],products[Product],products[Cost per box])*sales[[#This Row],[Boxes]]</f>
        <v>115.91999999999999</v>
      </c>
      <c r="I1981" s="4">
        <f>sales[[#This Row],[Revenue]]-sales[[#This Row],[Cost]]</f>
        <v>787.08</v>
      </c>
    </row>
    <row r="1982" spans="2:9" x14ac:dyDescent="0.25">
      <c r="B1982" t="s">
        <v>33</v>
      </c>
      <c r="C1982" t="s">
        <v>6</v>
      </c>
      <c r="D1982" t="s">
        <v>36</v>
      </c>
      <c r="E1982" s="1">
        <v>44302</v>
      </c>
      <c r="F1982" s="4">
        <v>1050</v>
      </c>
      <c r="G1982">
        <v>32</v>
      </c>
      <c r="H1982" s="3">
        <f>_xlfn.XLOOKUP(sales[[#This Row],[Product]],products[Product],products[Cost per box])*sales[[#This Row],[Boxes]]</f>
        <v>161.28</v>
      </c>
      <c r="I1982" s="4">
        <f>sales[[#This Row],[Revenue]]-sales[[#This Row],[Cost]]</f>
        <v>888.72</v>
      </c>
    </row>
    <row r="1983" spans="2:9" x14ac:dyDescent="0.25">
      <c r="B1983" t="s">
        <v>37</v>
      </c>
      <c r="C1983" t="s">
        <v>27</v>
      </c>
      <c r="D1983" t="s">
        <v>19</v>
      </c>
      <c r="E1983" s="1">
        <v>44302</v>
      </c>
      <c r="F1983" s="4">
        <v>8995</v>
      </c>
      <c r="G1983">
        <v>409</v>
      </c>
      <c r="H1983" s="3">
        <f>_xlfn.XLOOKUP(sales[[#This Row],[Product]],products[Product],products[Cost per box])*sales[[#This Row],[Boxes]]</f>
        <v>4184.0700000000006</v>
      </c>
      <c r="I1983" s="4">
        <f>sales[[#This Row],[Revenue]]-sales[[#This Row],[Cost]]</f>
        <v>4810.9299999999994</v>
      </c>
    </row>
    <row r="1984" spans="2:9" x14ac:dyDescent="0.25">
      <c r="B1984" t="s">
        <v>34</v>
      </c>
      <c r="C1984" t="s">
        <v>27</v>
      </c>
      <c r="D1984" t="s">
        <v>30</v>
      </c>
      <c r="E1984" s="1">
        <v>44302</v>
      </c>
      <c r="F1984" s="4">
        <v>3360</v>
      </c>
      <c r="G1984">
        <v>280</v>
      </c>
      <c r="H1984" s="3">
        <f>_xlfn.XLOOKUP(sales[[#This Row],[Product]],products[Product],products[Cost per box])*sales[[#This Row],[Boxes]]</f>
        <v>1030.4000000000001</v>
      </c>
      <c r="I1984" s="4">
        <f>sales[[#This Row],[Revenue]]-sales[[#This Row],[Cost]]</f>
        <v>2329.6</v>
      </c>
    </row>
    <row r="1985" spans="2:9" x14ac:dyDescent="0.25">
      <c r="B1985" t="s">
        <v>53</v>
      </c>
      <c r="C1985" t="s">
        <v>9</v>
      </c>
      <c r="D1985" t="s">
        <v>12</v>
      </c>
      <c r="E1985" s="1">
        <v>44302</v>
      </c>
      <c r="F1985" s="4">
        <v>7770</v>
      </c>
      <c r="G1985">
        <v>389</v>
      </c>
      <c r="H1985" s="3">
        <f>_xlfn.XLOOKUP(sales[[#This Row],[Product]],products[Product],products[Cost per box])*sales[[#This Row],[Boxes]]</f>
        <v>3279.27</v>
      </c>
      <c r="I1985" s="4">
        <f>sales[[#This Row],[Revenue]]-sales[[#This Row],[Cost]]</f>
        <v>4490.7299999999996</v>
      </c>
    </row>
    <row r="1986" spans="2:9" x14ac:dyDescent="0.25">
      <c r="B1986" t="s">
        <v>15</v>
      </c>
      <c r="C1986" t="s">
        <v>6</v>
      </c>
      <c r="D1986" t="s">
        <v>43</v>
      </c>
      <c r="E1986" s="1">
        <v>44302</v>
      </c>
      <c r="F1986" s="4">
        <v>1162</v>
      </c>
      <c r="G1986">
        <v>73</v>
      </c>
      <c r="H1986" s="3">
        <f>_xlfn.XLOOKUP(sales[[#This Row],[Product]],products[Product],products[Cost per box])*sales[[#This Row],[Boxes]]</f>
        <v>281.05</v>
      </c>
      <c r="I1986" s="4">
        <f>sales[[#This Row],[Revenue]]-sales[[#This Row],[Cost]]</f>
        <v>880.95</v>
      </c>
    </row>
    <row r="1987" spans="2:9" x14ac:dyDescent="0.25">
      <c r="B1987" t="s">
        <v>10</v>
      </c>
      <c r="C1987" t="s">
        <v>21</v>
      </c>
      <c r="D1987" t="s">
        <v>44</v>
      </c>
      <c r="E1987" s="1">
        <v>44305</v>
      </c>
      <c r="F1987" s="4">
        <v>11347</v>
      </c>
      <c r="G1987">
        <v>1260</v>
      </c>
      <c r="H1987" s="3">
        <f>_xlfn.XLOOKUP(sales[[#This Row],[Product]],products[Product],products[Cost per box])*sales[[#This Row],[Boxes]]</f>
        <v>12058.2</v>
      </c>
      <c r="I1987" s="4">
        <f>sales[[#This Row],[Revenue]]-sales[[#This Row],[Cost]]</f>
        <v>-711.20000000000073</v>
      </c>
    </row>
    <row r="1988" spans="2:9" x14ac:dyDescent="0.25">
      <c r="B1988" t="s">
        <v>23</v>
      </c>
      <c r="C1988" t="s">
        <v>27</v>
      </c>
      <c r="D1988" t="s">
        <v>7</v>
      </c>
      <c r="E1988" s="1">
        <v>44305</v>
      </c>
      <c r="F1988" s="4">
        <v>7217</v>
      </c>
      <c r="G1988">
        <v>556</v>
      </c>
      <c r="H1988" s="3">
        <f>_xlfn.XLOOKUP(sales[[#This Row],[Product]],products[Product],products[Cost per box])*sales[[#This Row],[Boxes]]</f>
        <v>2863.4</v>
      </c>
      <c r="I1988" s="4">
        <f>sales[[#This Row],[Revenue]]-sales[[#This Row],[Cost]]</f>
        <v>4353.6000000000004</v>
      </c>
    </row>
    <row r="1989" spans="2:9" x14ac:dyDescent="0.25">
      <c r="B1989" t="s">
        <v>32</v>
      </c>
      <c r="C1989" t="s">
        <v>11</v>
      </c>
      <c r="D1989" t="s">
        <v>17</v>
      </c>
      <c r="E1989" s="1">
        <v>44305</v>
      </c>
      <c r="F1989" s="4">
        <v>2737</v>
      </c>
      <c r="G1989">
        <v>211</v>
      </c>
      <c r="H1989" s="3">
        <f>_xlfn.XLOOKUP(sales[[#This Row],[Product]],products[Product],products[Cost per box])*sales[[#This Row],[Boxes]]</f>
        <v>1434.8</v>
      </c>
      <c r="I1989" s="4">
        <f>sales[[#This Row],[Revenue]]-sales[[#This Row],[Cost]]</f>
        <v>1302.2</v>
      </c>
    </row>
    <row r="1990" spans="2:9" x14ac:dyDescent="0.25">
      <c r="B1990" t="s">
        <v>39</v>
      </c>
      <c r="C1990" t="s">
        <v>16</v>
      </c>
      <c r="D1990" t="s">
        <v>36</v>
      </c>
      <c r="E1990" s="1">
        <v>44305</v>
      </c>
      <c r="F1990" s="4">
        <v>4991</v>
      </c>
      <c r="G1990">
        <v>333</v>
      </c>
      <c r="H1990" s="3">
        <f>_xlfn.XLOOKUP(sales[[#This Row],[Product]],products[Product],products[Cost per box])*sales[[#This Row],[Boxes]]</f>
        <v>1678.32</v>
      </c>
      <c r="I1990" s="4">
        <f>sales[[#This Row],[Revenue]]-sales[[#This Row],[Cost]]</f>
        <v>3312.6800000000003</v>
      </c>
    </row>
    <row r="1991" spans="2:9" x14ac:dyDescent="0.25">
      <c r="B1991" t="s">
        <v>49</v>
      </c>
      <c r="C1991" t="s">
        <v>21</v>
      </c>
      <c r="D1991" t="s">
        <v>44</v>
      </c>
      <c r="E1991" s="1">
        <v>44305</v>
      </c>
      <c r="F1991" s="4">
        <v>1589</v>
      </c>
      <c r="G1991">
        <v>145</v>
      </c>
      <c r="H1991" s="3">
        <f>_xlfn.XLOOKUP(sales[[#This Row],[Product]],products[Product],products[Cost per box])*sales[[#This Row],[Boxes]]</f>
        <v>1387.65</v>
      </c>
      <c r="I1991" s="4">
        <f>sales[[#This Row],[Revenue]]-sales[[#This Row],[Cost]]</f>
        <v>201.34999999999991</v>
      </c>
    </row>
    <row r="1992" spans="2:9" x14ac:dyDescent="0.25">
      <c r="B1992" t="s">
        <v>15</v>
      </c>
      <c r="C1992" t="s">
        <v>11</v>
      </c>
      <c r="D1992" t="s">
        <v>22</v>
      </c>
      <c r="E1992" s="1">
        <v>44305</v>
      </c>
      <c r="F1992" s="4">
        <v>1232</v>
      </c>
      <c r="G1992">
        <v>206</v>
      </c>
      <c r="H1992" s="3">
        <f>_xlfn.XLOOKUP(sales[[#This Row],[Product]],products[Product],products[Cost per box])*sales[[#This Row],[Boxes]]</f>
        <v>1693.3200000000002</v>
      </c>
      <c r="I1992" s="4">
        <f>sales[[#This Row],[Revenue]]-sales[[#This Row],[Cost]]</f>
        <v>-461.32000000000016</v>
      </c>
    </row>
    <row r="1993" spans="2:9" x14ac:dyDescent="0.25">
      <c r="B1993" t="s">
        <v>46</v>
      </c>
      <c r="C1993" t="s">
        <v>6</v>
      </c>
      <c r="D1993" t="s">
        <v>12</v>
      </c>
      <c r="E1993" s="1">
        <v>44305</v>
      </c>
      <c r="F1993" s="4">
        <v>2765</v>
      </c>
      <c r="G1993">
        <v>103</v>
      </c>
      <c r="H1993" s="3">
        <f>_xlfn.XLOOKUP(sales[[#This Row],[Product]],products[Product],products[Cost per box])*sales[[#This Row],[Boxes]]</f>
        <v>868.29</v>
      </c>
      <c r="I1993" s="4">
        <f>sales[[#This Row],[Revenue]]-sales[[#This Row],[Cost]]</f>
        <v>1896.71</v>
      </c>
    </row>
    <row r="1994" spans="2:9" x14ac:dyDescent="0.25">
      <c r="B1994" t="s">
        <v>46</v>
      </c>
      <c r="C1994" t="s">
        <v>27</v>
      </c>
      <c r="D1994" t="s">
        <v>26</v>
      </c>
      <c r="E1994" s="1">
        <v>44305</v>
      </c>
      <c r="F1994" s="4">
        <v>1736</v>
      </c>
      <c r="G1994">
        <v>116</v>
      </c>
      <c r="H1994" s="3">
        <f>_xlfn.XLOOKUP(sales[[#This Row],[Product]],products[Product],products[Cost per box])*sales[[#This Row],[Boxes]]</f>
        <v>745.88</v>
      </c>
      <c r="I1994" s="4">
        <f>sales[[#This Row],[Revenue]]-sales[[#This Row],[Cost]]</f>
        <v>990.12</v>
      </c>
    </row>
    <row r="1995" spans="2:9" x14ac:dyDescent="0.25">
      <c r="B1995" t="s">
        <v>32</v>
      </c>
      <c r="C1995" t="s">
        <v>6</v>
      </c>
      <c r="D1995" t="s">
        <v>24</v>
      </c>
      <c r="E1995" s="1">
        <v>44305</v>
      </c>
      <c r="F1995" s="4">
        <v>364</v>
      </c>
      <c r="G1995">
        <v>25</v>
      </c>
      <c r="H1995" s="3">
        <f>_xlfn.XLOOKUP(sales[[#This Row],[Product]],products[Product],products[Cost per box])*sales[[#This Row],[Boxes]]</f>
        <v>262.75</v>
      </c>
      <c r="I1995" s="4">
        <f>sales[[#This Row],[Revenue]]-sales[[#This Row],[Cost]]</f>
        <v>101.25</v>
      </c>
    </row>
    <row r="1996" spans="2:9" x14ac:dyDescent="0.25">
      <c r="B1996" t="s">
        <v>41</v>
      </c>
      <c r="C1996" t="s">
        <v>27</v>
      </c>
      <c r="D1996" t="s">
        <v>28</v>
      </c>
      <c r="E1996" s="1">
        <v>44305</v>
      </c>
      <c r="F1996" s="4">
        <v>3899</v>
      </c>
      <c r="G1996">
        <v>186</v>
      </c>
      <c r="H1996" s="3">
        <f>_xlfn.XLOOKUP(sales[[#This Row],[Product]],products[Product],products[Cost per box])*sales[[#This Row],[Boxes]]</f>
        <v>513.36</v>
      </c>
      <c r="I1996" s="4">
        <f>sales[[#This Row],[Revenue]]-sales[[#This Row],[Cost]]</f>
        <v>3385.64</v>
      </c>
    </row>
    <row r="1997" spans="2:9" x14ac:dyDescent="0.25">
      <c r="B1997" t="s">
        <v>18</v>
      </c>
      <c r="C1997" t="s">
        <v>21</v>
      </c>
      <c r="D1997" t="s">
        <v>28</v>
      </c>
      <c r="E1997" s="1">
        <v>44305</v>
      </c>
      <c r="F1997" s="4">
        <v>3115</v>
      </c>
      <c r="G1997">
        <v>142</v>
      </c>
      <c r="H1997" s="3">
        <f>_xlfn.XLOOKUP(sales[[#This Row],[Product]],products[Product],products[Cost per box])*sales[[#This Row],[Boxes]]</f>
        <v>391.91999999999996</v>
      </c>
      <c r="I1997" s="4">
        <f>sales[[#This Row],[Revenue]]-sales[[#This Row],[Cost]]</f>
        <v>2723.08</v>
      </c>
    </row>
    <row r="1998" spans="2:9" x14ac:dyDescent="0.25">
      <c r="B1998" t="s">
        <v>41</v>
      </c>
      <c r="C1998" t="s">
        <v>21</v>
      </c>
      <c r="D1998" t="s">
        <v>36</v>
      </c>
      <c r="E1998" s="1">
        <v>44305</v>
      </c>
      <c r="F1998" s="4">
        <v>105</v>
      </c>
      <c r="G1998">
        <v>8</v>
      </c>
      <c r="H1998" s="3">
        <f>_xlfn.XLOOKUP(sales[[#This Row],[Product]],products[Product],products[Cost per box])*sales[[#This Row],[Boxes]]</f>
        <v>40.32</v>
      </c>
      <c r="I1998" s="4">
        <f>sales[[#This Row],[Revenue]]-sales[[#This Row],[Cost]]</f>
        <v>64.680000000000007</v>
      </c>
    </row>
    <row r="1999" spans="2:9" x14ac:dyDescent="0.25">
      <c r="B1999" t="s">
        <v>32</v>
      </c>
      <c r="C1999" t="s">
        <v>6</v>
      </c>
      <c r="D1999" t="s">
        <v>22</v>
      </c>
      <c r="E1999" s="1">
        <v>44305</v>
      </c>
      <c r="F1999" s="4">
        <v>6692</v>
      </c>
      <c r="G1999">
        <v>1120</v>
      </c>
      <c r="H1999" s="3">
        <f>_xlfn.XLOOKUP(sales[[#This Row],[Product]],products[Product],products[Cost per box])*sales[[#This Row],[Boxes]]</f>
        <v>9206.4000000000015</v>
      </c>
      <c r="I1999" s="4">
        <f>sales[[#This Row],[Revenue]]-sales[[#This Row],[Cost]]</f>
        <v>-2514.4000000000015</v>
      </c>
    </row>
    <row r="2000" spans="2:9" x14ac:dyDescent="0.25">
      <c r="B2000" t="s">
        <v>18</v>
      </c>
      <c r="C2000" t="s">
        <v>16</v>
      </c>
      <c r="D2000" t="s">
        <v>52</v>
      </c>
      <c r="E2000" s="1">
        <v>44305</v>
      </c>
      <c r="F2000" s="4">
        <v>3983</v>
      </c>
      <c r="G2000">
        <v>160</v>
      </c>
      <c r="H2000" s="3">
        <f>_xlfn.XLOOKUP(sales[[#This Row],[Product]],products[Product],products[Cost per box])*sales[[#This Row],[Boxes]]</f>
        <v>531.19999999999993</v>
      </c>
      <c r="I2000" s="4">
        <f>sales[[#This Row],[Revenue]]-sales[[#This Row],[Cost]]</f>
        <v>3451.8</v>
      </c>
    </row>
    <row r="2001" spans="2:9" x14ac:dyDescent="0.25">
      <c r="B2001" t="s">
        <v>29</v>
      </c>
      <c r="C2001" t="s">
        <v>11</v>
      </c>
      <c r="D2001" t="s">
        <v>31</v>
      </c>
      <c r="E2001" s="1">
        <v>44305</v>
      </c>
      <c r="F2001" s="4">
        <v>2401</v>
      </c>
      <c r="G2001">
        <v>134</v>
      </c>
      <c r="H2001" s="3">
        <f>_xlfn.XLOOKUP(sales[[#This Row],[Product]],products[Product],products[Cost per box])*sales[[#This Row],[Boxes]]</f>
        <v>766.48</v>
      </c>
      <c r="I2001" s="4">
        <f>sales[[#This Row],[Revenue]]-sales[[#This Row],[Cost]]</f>
        <v>1634.52</v>
      </c>
    </row>
    <row r="2002" spans="2:9" x14ac:dyDescent="0.25">
      <c r="B2002" t="s">
        <v>46</v>
      </c>
      <c r="C2002" t="s">
        <v>11</v>
      </c>
      <c r="D2002" t="s">
        <v>45</v>
      </c>
      <c r="E2002" s="1">
        <v>44305</v>
      </c>
      <c r="F2002" s="4">
        <v>8204</v>
      </c>
      <c r="G2002">
        <v>513</v>
      </c>
      <c r="H2002" s="3">
        <f>_xlfn.XLOOKUP(sales[[#This Row],[Product]],products[Product],products[Cost per box])*sales[[#This Row],[Boxes]]</f>
        <v>3965.4900000000002</v>
      </c>
      <c r="I2002" s="4">
        <f>sales[[#This Row],[Revenue]]-sales[[#This Row],[Cost]]</f>
        <v>4238.51</v>
      </c>
    </row>
    <row r="2003" spans="2:9" x14ac:dyDescent="0.25">
      <c r="B2003" t="s">
        <v>13</v>
      </c>
      <c r="C2003" t="s">
        <v>27</v>
      </c>
      <c r="D2003" t="s">
        <v>17</v>
      </c>
      <c r="E2003" s="1">
        <v>44305</v>
      </c>
      <c r="F2003" s="4">
        <v>2156</v>
      </c>
      <c r="G2003">
        <v>135</v>
      </c>
      <c r="H2003" s="3">
        <f>_xlfn.XLOOKUP(sales[[#This Row],[Product]],products[Product],products[Cost per box])*sales[[#This Row],[Boxes]]</f>
        <v>918</v>
      </c>
      <c r="I2003" s="4">
        <f>sales[[#This Row],[Revenue]]-sales[[#This Row],[Cost]]</f>
        <v>1238</v>
      </c>
    </row>
    <row r="2004" spans="2:9" x14ac:dyDescent="0.25">
      <c r="B2004" t="s">
        <v>13</v>
      </c>
      <c r="C2004" t="s">
        <v>11</v>
      </c>
      <c r="D2004" t="s">
        <v>44</v>
      </c>
      <c r="E2004" s="1">
        <v>44306</v>
      </c>
      <c r="F2004" s="4">
        <v>4298</v>
      </c>
      <c r="G2004">
        <v>430</v>
      </c>
      <c r="H2004" s="3">
        <f>_xlfn.XLOOKUP(sales[[#This Row],[Product]],products[Product],products[Cost per box])*sales[[#This Row],[Boxes]]</f>
        <v>4115.1000000000004</v>
      </c>
      <c r="I2004" s="4">
        <f>sales[[#This Row],[Revenue]]-sales[[#This Row],[Cost]]</f>
        <v>182.89999999999964</v>
      </c>
    </row>
    <row r="2005" spans="2:9" x14ac:dyDescent="0.25">
      <c r="B2005" t="s">
        <v>32</v>
      </c>
      <c r="C2005" t="s">
        <v>6</v>
      </c>
      <c r="D2005" t="s">
        <v>26</v>
      </c>
      <c r="E2005" s="1">
        <v>44306</v>
      </c>
      <c r="F2005" s="4">
        <v>13839</v>
      </c>
      <c r="G2005">
        <v>980</v>
      </c>
      <c r="H2005" s="3">
        <f>_xlfn.XLOOKUP(sales[[#This Row],[Product]],products[Product],products[Cost per box])*sales[[#This Row],[Boxes]]</f>
        <v>6301.4</v>
      </c>
      <c r="I2005" s="4">
        <f>sales[[#This Row],[Revenue]]-sales[[#This Row],[Cost]]</f>
        <v>7537.6</v>
      </c>
    </row>
    <row r="2006" spans="2:9" x14ac:dyDescent="0.25">
      <c r="B2006" t="s">
        <v>41</v>
      </c>
      <c r="C2006" t="s">
        <v>27</v>
      </c>
      <c r="D2006" t="s">
        <v>12</v>
      </c>
      <c r="E2006" s="1">
        <v>44306</v>
      </c>
      <c r="F2006" s="4">
        <v>1414</v>
      </c>
      <c r="G2006">
        <v>53</v>
      </c>
      <c r="H2006" s="3">
        <f>_xlfn.XLOOKUP(sales[[#This Row],[Product]],products[Product],products[Cost per box])*sales[[#This Row],[Boxes]]</f>
        <v>446.78999999999996</v>
      </c>
      <c r="I2006" s="4">
        <f>sales[[#This Row],[Revenue]]-sales[[#This Row],[Cost]]</f>
        <v>967.21</v>
      </c>
    </row>
    <row r="2007" spans="2:9" x14ac:dyDescent="0.25">
      <c r="B2007" t="s">
        <v>8</v>
      </c>
      <c r="C2007" t="s">
        <v>11</v>
      </c>
      <c r="D2007" t="s">
        <v>47</v>
      </c>
      <c r="E2007" s="1">
        <v>44306</v>
      </c>
      <c r="F2007" s="4">
        <v>182</v>
      </c>
      <c r="G2007">
        <v>13</v>
      </c>
      <c r="H2007" s="3">
        <f>_xlfn.XLOOKUP(sales[[#This Row],[Product]],products[Product],products[Cost per box])*sales[[#This Row],[Boxes]]</f>
        <v>68.38</v>
      </c>
      <c r="I2007" s="4">
        <f>sales[[#This Row],[Revenue]]-sales[[#This Row],[Cost]]</f>
        <v>113.62</v>
      </c>
    </row>
    <row r="2008" spans="2:9" x14ac:dyDescent="0.25">
      <c r="B2008" t="s">
        <v>41</v>
      </c>
      <c r="C2008" t="s">
        <v>9</v>
      </c>
      <c r="D2008" t="s">
        <v>38</v>
      </c>
      <c r="E2008" s="1">
        <v>44306</v>
      </c>
      <c r="F2008" s="4">
        <v>9457</v>
      </c>
      <c r="G2008">
        <v>557</v>
      </c>
      <c r="H2008" s="3">
        <f>_xlfn.XLOOKUP(sales[[#This Row],[Product]],products[Product],products[Cost per box])*sales[[#This Row],[Boxes]]</f>
        <v>5536.58</v>
      </c>
      <c r="I2008" s="4">
        <f>sales[[#This Row],[Revenue]]-sales[[#This Row],[Cost]]</f>
        <v>3920.42</v>
      </c>
    </row>
    <row r="2009" spans="2:9" x14ac:dyDescent="0.25">
      <c r="B2009" t="s">
        <v>40</v>
      </c>
      <c r="C2009" t="s">
        <v>11</v>
      </c>
      <c r="D2009" t="s">
        <v>45</v>
      </c>
      <c r="E2009" s="1">
        <v>44306</v>
      </c>
      <c r="F2009" s="4">
        <v>1071</v>
      </c>
      <c r="G2009">
        <v>47</v>
      </c>
      <c r="H2009" s="3">
        <f>_xlfn.XLOOKUP(sales[[#This Row],[Product]],products[Product],products[Cost per box])*sales[[#This Row],[Boxes]]</f>
        <v>363.31</v>
      </c>
      <c r="I2009" s="4">
        <f>sales[[#This Row],[Revenue]]-sales[[#This Row],[Cost]]</f>
        <v>707.69</v>
      </c>
    </row>
    <row r="2010" spans="2:9" x14ac:dyDescent="0.25">
      <c r="B2010" t="s">
        <v>40</v>
      </c>
      <c r="C2010" t="s">
        <v>11</v>
      </c>
      <c r="D2010" t="s">
        <v>28</v>
      </c>
      <c r="E2010" s="1">
        <v>44306</v>
      </c>
      <c r="F2010" s="4">
        <v>6944</v>
      </c>
      <c r="G2010">
        <v>302</v>
      </c>
      <c r="H2010" s="3">
        <f>_xlfn.XLOOKUP(sales[[#This Row],[Product]],products[Product],products[Cost per box])*sales[[#This Row],[Boxes]]</f>
        <v>833.52</v>
      </c>
      <c r="I2010" s="4">
        <f>sales[[#This Row],[Revenue]]-sales[[#This Row],[Cost]]</f>
        <v>6110.48</v>
      </c>
    </row>
    <row r="2011" spans="2:9" x14ac:dyDescent="0.25">
      <c r="B2011" t="s">
        <v>13</v>
      </c>
      <c r="C2011" t="s">
        <v>21</v>
      </c>
      <c r="D2011" t="s">
        <v>45</v>
      </c>
      <c r="E2011" s="1">
        <v>44306</v>
      </c>
      <c r="F2011" s="4">
        <v>5005</v>
      </c>
      <c r="G2011">
        <v>228</v>
      </c>
      <c r="H2011" s="3">
        <f>_xlfn.XLOOKUP(sales[[#This Row],[Product]],products[Product],products[Cost per box])*sales[[#This Row],[Boxes]]</f>
        <v>1762.44</v>
      </c>
      <c r="I2011" s="4">
        <f>sales[[#This Row],[Revenue]]-sales[[#This Row],[Cost]]</f>
        <v>3242.56</v>
      </c>
    </row>
    <row r="2012" spans="2:9" x14ac:dyDescent="0.25">
      <c r="B2012" t="s">
        <v>40</v>
      </c>
      <c r="C2012" t="s">
        <v>27</v>
      </c>
      <c r="D2012" t="s">
        <v>35</v>
      </c>
      <c r="E2012" s="1">
        <v>44306</v>
      </c>
      <c r="F2012" s="4">
        <v>8757</v>
      </c>
      <c r="G2012">
        <v>381</v>
      </c>
      <c r="H2012" s="3">
        <f>_xlfn.XLOOKUP(sales[[#This Row],[Product]],products[Product],products[Cost per box])*sales[[#This Row],[Boxes]]</f>
        <v>1009.65</v>
      </c>
      <c r="I2012" s="4">
        <f>sales[[#This Row],[Revenue]]-sales[[#This Row],[Cost]]</f>
        <v>7747.35</v>
      </c>
    </row>
    <row r="2013" spans="2:9" x14ac:dyDescent="0.25">
      <c r="B2013" t="s">
        <v>33</v>
      </c>
      <c r="C2013" t="s">
        <v>16</v>
      </c>
      <c r="D2013" t="s">
        <v>31</v>
      </c>
      <c r="E2013" s="1">
        <v>44306</v>
      </c>
      <c r="F2013" s="4">
        <v>2275</v>
      </c>
      <c r="G2013">
        <v>127</v>
      </c>
      <c r="H2013" s="3">
        <f>_xlfn.XLOOKUP(sales[[#This Row],[Product]],products[Product],products[Cost per box])*sales[[#This Row],[Boxes]]</f>
        <v>726.43999999999994</v>
      </c>
      <c r="I2013" s="4">
        <f>sales[[#This Row],[Revenue]]-sales[[#This Row],[Cost]]</f>
        <v>1548.56</v>
      </c>
    </row>
    <row r="2014" spans="2:9" x14ac:dyDescent="0.25">
      <c r="B2014" t="s">
        <v>25</v>
      </c>
      <c r="C2014" t="s">
        <v>6</v>
      </c>
      <c r="D2014" t="s">
        <v>12</v>
      </c>
      <c r="E2014" s="1">
        <v>44306</v>
      </c>
      <c r="F2014" s="4">
        <v>2611</v>
      </c>
      <c r="G2014">
        <v>97</v>
      </c>
      <c r="H2014" s="3">
        <f>_xlfn.XLOOKUP(sales[[#This Row],[Product]],products[Product],products[Cost per box])*sales[[#This Row],[Boxes]]</f>
        <v>817.70999999999992</v>
      </c>
      <c r="I2014" s="4">
        <f>sales[[#This Row],[Revenue]]-sales[[#This Row],[Cost]]</f>
        <v>1793.29</v>
      </c>
    </row>
    <row r="2015" spans="2:9" x14ac:dyDescent="0.25">
      <c r="B2015" t="s">
        <v>29</v>
      </c>
      <c r="C2015" t="s">
        <v>6</v>
      </c>
      <c r="D2015" t="s">
        <v>19</v>
      </c>
      <c r="E2015" s="1">
        <v>44306</v>
      </c>
      <c r="F2015" s="4">
        <v>2884</v>
      </c>
      <c r="G2015">
        <v>412</v>
      </c>
      <c r="H2015" s="3">
        <f>_xlfn.XLOOKUP(sales[[#This Row],[Product]],products[Product],products[Cost per box])*sales[[#This Row],[Boxes]]</f>
        <v>4214.76</v>
      </c>
      <c r="I2015" s="4">
        <f>sales[[#This Row],[Revenue]]-sales[[#This Row],[Cost]]</f>
        <v>-1330.7600000000002</v>
      </c>
    </row>
    <row r="2016" spans="2:9" x14ac:dyDescent="0.25">
      <c r="B2016" t="s">
        <v>18</v>
      </c>
      <c r="C2016" t="s">
        <v>27</v>
      </c>
      <c r="D2016" t="s">
        <v>38</v>
      </c>
      <c r="E2016" s="1">
        <v>44306</v>
      </c>
      <c r="F2016" s="4">
        <v>833</v>
      </c>
      <c r="G2016">
        <v>28</v>
      </c>
      <c r="H2016" s="3">
        <f>_xlfn.XLOOKUP(sales[[#This Row],[Product]],products[Product],products[Cost per box])*sales[[#This Row],[Boxes]]</f>
        <v>278.32</v>
      </c>
      <c r="I2016" s="4">
        <f>sales[[#This Row],[Revenue]]-sales[[#This Row],[Cost]]</f>
        <v>554.68000000000006</v>
      </c>
    </row>
    <row r="2017" spans="2:9" x14ac:dyDescent="0.25">
      <c r="B2017" t="s">
        <v>53</v>
      </c>
      <c r="C2017" t="s">
        <v>21</v>
      </c>
      <c r="D2017" t="s">
        <v>7</v>
      </c>
      <c r="E2017" s="1">
        <v>44306</v>
      </c>
      <c r="F2017" s="4">
        <v>10521</v>
      </c>
      <c r="G2017">
        <v>376</v>
      </c>
      <c r="H2017" s="3">
        <f>_xlfn.XLOOKUP(sales[[#This Row],[Product]],products[Product],products[Cost per box])*sales[[#This Row],[Boxes]]</f>
        <v>1936.4</v>
      </c>
      <c r="I2017" s="4">
        <f>sales[[#This Row],[Revenue]]-sales[[#This Row],[Cost]]</f>
        <v>8584.6</v>
      </c>
    </row>
    <row r="2018" spans="2:9" x14ac:dyDescent="0.25">
      <c r="B2018" t="s">
        <v>41</v>
      </c>
      <c r="C2018" t="s">
        <v>6</v>
      </c>
      <c r="D2018" t="s">
        <v>43</v>
      </c>
      <c r="E2018" s="1">
        <v>44306</v>
      </c>
      <c r="F2018" s="4">
        <v>13083</v>
      </c>
      <c r="G2018">
        <v>910</v>
      </c>
      <c r="H2018" s="3">
        <f>_xlfn.XLOOKUP(sales[[#This Row],[Product]],products[Product],products[Cost per box])*sales[[#This Row],[Boxes]]</f>
        <v>3503.5</v>
      </c>
      <c r="I2018" s="4">
        <f>sales[[#This Row],[Revenue]]-sales[[#This Row],[Cost]]</f>
        <v>9579.5</v>
      </c>
    </row>
    <row r="2019" spans="2:9" x14ac:dyDescent="0.25">
      <c r="B2019" t="s">
        <v>25</v>
      </c>
      <c r="C2019" t="s">
        <v>9</v>
      </c>
      <c r="D2019" t="s">
        <v>48</v>
      </c>
      <c r="E2019" s="1">
        <v>44306</v>
      </c>
      <c r="F2019" s="4">
        <v>2429</v>
      </c>
      <c r="G2019">
        <v>98</v>
      </c>
      <c r="H2019" s="3">
        <f>_xlfn.XLOOKUP(sales[[#This Row],[Product]],products[Product],products[Cost per box])*sales[[#This Row],[Boxes]]</f>
        <v>733.04000000000008</v>
      </c>
      <c r="I2019" s="4">
        <f>sales[[#This Row],[Revenue]]-sales[[#This Row],[Cost]]</f>
        <v>1695.96</v>
      </c>
    </row>
    <row r="2020" spans="2:9" x14ac:dyDescent="0.25">
      <c r="B2020" t="s">
        <v>15</v>
      </c>
      <c r="C2020" t="s">
        <v>9</v>
      </c>
      <c r="D2020" t="s">
        <v>42</v>
      </c>
      <c r="E2020" s="1">
        <v>44306</v>
      </c>
      <c r="F2020" s="4">
        <v>3913</v>
      </c>
      <c r="G2020">
        <v>218</v>
      </c>
      <c r="H2020" s="3">
        <f>_xlfn.XLOOKUP(sales[[#This Row],[Product]],products[Product],products[Cost per box])*sales[[#This Row],[Boxes]]</f>
        <v>1033.32</v>
      </c>
      <c r="I2020" s="4">
        <f>sales[[#This Row],[Revenue]]-sales[[#This Row],[Cost]]</f>
        <v>2879.6800000000003</v>
      </c>
    </row>
    <row r="2021" spans="2:9" x14ac:dyDescent="0.25">
      <c r="B2021" t="s">
        <v>15</v>
      </c>
      <c r="C2021" t="s">
        <v>27</v>
      </c>
      <c r="D2021" t="s">
        <v>17</v>
      </c>
      <c r="E2021" s="1">
        <v>44306</v>
      </c>
      <c r="F2021" s="4">
        <v>6860</v>
      </c>
      <c r="G2021">
        <v>490</v>
      </c>
      <c r="H2021" s="3">
        <f>_xlfn.XLOOKUP(sales[[#This Row],[Product]],products[Product],products[Cost per box])*sales[[#This Row],[Boxes]]</f>
        <v>3332</v>
      </c>
      <c r="I2021" s="4">
        <f>sales[[#This Row],[Revenue]]-sales[[#This Row],[Cost]]</f>
        <v>3528</v>
      </c>
    </row>
    <row r="2022" spans="2:9" x14ac:dyDescent="0.25">
      <c r="B2022" t="s">
        <v>51</v>
      </c>
      <c r="C2022" t="s">
        <v>21</v>
      </c>
      <c r="D2022" t="s">
        <v>26</v>
      </c>
      <c r="E2022" s="1">
        <v>44306</v>
      </c>
      <c r="F2022" s="4">
        <v>7189</v>
      </c>
      <c r="G2022">
        <v>1470</v>
      </c>
      <c r="H2022" s="3">
        <f>_xlfn.XLOOKUP(sales[[#This Row],[Product]],products[Product],products[Cost per box])*sales[[#This Row],[Boxes]]</f>
        <v>9452.1</v>
      </c>
      <c r="I2022" s="4">
        <f>sales[[#This Row],[Revenue]]-sales[[#This Row],[Cost]]</f>
        <v>-2263.1000000000004</v>
      </c>
    </row>
    <row r="2023" spans="2:9" x14ac:dyDescent="0.25">
      <c r="B2023" t="s">
        <v>40</v>
      </c>
      <c r="C2023" t="s">
        <v>16</v>
      </c>
      <c r="D2023" t="s">
        <v>45</v>
      </c>
      <c r="E2023" s="1">
        <v>44306</v>
      </c>
      <c r="F2023" s="4">
        <v>3941</v>
      </c>
      <c r="G2023">
        <v>158</v>
      </c>
      <c r="H2023" s="3">
        <f>_xlfn.XLOOKUP(sales[[#This Row],[Product]],products[Product],products[Cost per box])*sales[[#This Row],[Boxes]]</f>
        <v>1221.3400000000001</v>
      </c>
      <c r="I2023" s="4">
        <f>sales[[#This Row],[Revenue]]-sales[[#This Row],[Cost]]</f>
        <v>2719.66</v>
      </c>
    </row>
    <row r="2024" spans="2:9" x14ac:dyDescent="0.25">
      <c r="B2024" t="s">
        <v>23</v>
      </c>
      <c r="C2024" t="s">
        <v>6</v>
      </c>
      <c r="D2024" t="s">
        <v>22</v>
      </c>
      <c r="E2024" s="1">
        <v>44306</v>
      </c>
      <c r="F2024" s="4">
        <v>10850</v>
      </c>
      <c r="G2024">
        <v>375</v>
      </c>
      <c r="H2024" s="3">
        <f>_xlfn.XLOOKUP(sales[[#This Row],[Product]],products[Product],products[Cost per box])*sales[[#This Row],[Boxes]]</f>
        <v>3082.5000000000005</v>
      </c>
      <c r="I2024" s="4">
        <f>sales[[#This Row],[Revenue]]-sales[[#This Row],[Cost]]</f>
        <v>7767.5</v>
      </c>
    </row>
    <row r="2025" spans="2:9" x14ac:dyDescent="0.25">
      <c r="B2025" t="s">
        <v>55</v>
      </c>
      <c r="C2025" t="s">
        <v>21</v>
      </c>
      <c r="D2025" t="s">
        <v>48</v>
      </c>
      <c r="E2025" s="1">
        <v>44306</v>
      </c>
      <c r="F2025" s="4">
        <v>3682</v>
      </c>
      <c r="G2025">
        <v>142</v>
      </c>
      <c r="H2025" s="3">
        <f>_xlfn.XLOOKUP(sales[[#This Row],[Product]],products[Product],products[Cost per box])*sales[[#This Row],[Boxes]]</f>
        <v>1062.1600000000001</v>
      </c>
      <c r="I2025" s="4">
        <f>sales[[#This Row],[Revenue]]-sales[[#This Row],[Cost]]</f>
        <v>2619.84</v>
      </c>
    </row>
    <row r="2026" spans="2:9" x14ac:dyDescent="0.25">
      <c r="B2026" t="s">
        <v>41</v>
      </c>
      <c r="C2026" t="s">
        <v>6</v>
      </c>
      <c r="D2026" t="s">
        <v>35</v>
      </c>
      <c r="E2026" s="1">
        <v>44306</v>
      </c>
      <c r="F2026" s="4">
        <v>4270</v>
      </c>
      <c r="G2026">
        <v>700</v>
      </c>
      <c r="H2026" s="3">
        <f>_xlfn.XLOOKUP(sales[[#This Row],[Product]],products[Product],products[Cost per box])*sales[[#This Row],[Boxes]]</f>
        <v>1855</v>
      </c>
      <c r="I2026" s="4">
        <f>sales[[#This Row],[Revenue]]-sales[[#This Row],[Cost]]</f>
        <v>2415</v>
      </c>
    </row>
    <row r="2027" spans="2:9" x14ac:dyDescent="0.25">
      <c r="B2027" t="s">
        <v>15</v>
      </c>
      <c r="C2027" t="s">
        <v>16</v>
      </c>
      <c r="D2027" t="s">
        <v>42</v>
      </c>
      <c r="E2027" s="1">
        <v>44307</v>
      </c>
      <c r="F2027" s="4">
        <v>3073</v>
      </c>
      <c r="G2027">
        <v>129</v>
      </c>
      <c r="H2027" s="3">
        <f>_xlfn.XLOOKUP(sales[[#This Row],[Product]],products[Product],products[Cost per box])*sales[[#This Row],[Boxes]]</f>
        <v>611.46</v>
      </c>
      <c r="I2027" s="4">
        <f>sales[[#This Row],[Revenue]]-sales[[#This Row],[Cost]]</f>
        <v>2461.54</v>
      </c>
    </row>
    <row r="2028" spans="2:9" x14ac:dyDescent="0.25">
      <c r="B2028" t="s">
        <v>20</v>
      </c>
      <c r="C2028" t="s">
        <v>16</v>
      </c>
      <c r="D2028" t="s">
        <v>7</v>
      </c>
      <c r="E2028" s="1">
        <v>44307</v>
      </c>
      <c r="F2028" s="4">
        <v>1589</v>
      </c>
      <c r="G2028">
        <v>123</v>
      </c>
      <c r="H2028" s="3">
        <f>_xlfn.XLOOKUP(sales[[#This Row],[Product]],products[Product],products[Cost per box])*sales[[#This Row],[Boxes]]</f>
        <v>633.45000000000005</v>
      </c>
      <c r="I2028" s="4">
        <f>sales[[#This Row],[Revenue]]-sales[[#This Row],[Cost]]</f>
        <v>955.55</v>
      </c>
    </row>
    <row r="2029" spans="2:9" x14ac:dyDescent="0.25">
      <c r="B2029" t="s">
        <v>23</v>
      </c>
      <c r="C2029" t="s">
        <v>16</v>
      </c>
      <c r="D2029" t="s">
        <v>44</v>
      </c>
      <c r="E2029" s="1">
        <v>44307</v>
      </c>
      <c r="F2029" s="4">
        <v>7070</v>
      </c>
      <c r="G2029">
        <v>770</v>
      </c>
      <c r="H2029" s="3">
        <f>_xlfn.XLOOKUP(sales[[#This Row],[Product]],products[Product],products[Cost per box])*sales[[#This Row],[Boxes]]</f>
        <v>7368.9000000000005</v>
      </c>
      <c r="I2029" s="4">
        <f>sales[[#This Row],[Revenue]]-sales[[#This Row],[Cost]]</f>
        <v>-298.90000000000055</v>
      </c>
    </row>
    <row r="2030" spans="2:9" x14ac:dyDescent="0.25">
      <c r="B2030" t="s">
        <v>20</v>
      </c>
      <c r="C2030" t="s">
        <v>6</v>
      </c>
      <c r="D2030" t="s">
        <v>14</v>
      </c>
      <c r="E2030" s="1">
        <v>44307</v>
      </c>
      <c r="F2030" s="4">
        <v>5733</v>
      </c>
      <c r="G2030">
        <v>574</v>
      </c>
      <c r="H2030" s="3">
        <f>_xlfn.XLOOKUP(sales[[#This Row],[Product]],products[Product],products[Cost per box])*sales[[#This Row],[Boxes]]</f>
        <v>3621.9399999999996</v>
      </c>
      <c r="I2030" s="4">
        <f>sales[[#This Row],[Revenue]]-sales[[#This Row],[Cost]]</f>
        <v>2111.0600000000004</v>
      </c>
    </row>
    <row r="2031" spans="2:9" x14ac:dyDescent="0.25">
      <c r="B2031" t="s">
        <v>23</v>
      </c>
      <c r="C2031" t="s">
        <v>16</v>
      </c>
      <c r="D2031" t="s">
        <v>26</v>
      </c>
      <c r="E2031" s="1">
        <v>44307</v>
      </c>
      <c r="F2031" s="4">
        <v>343</v>
      </c>
      <c r="G2031">
        <v>22</v>
      </c>
      <c r="H2031" s="3">
        <f>_xlfn.XLOOKUP(sales[[#This Row],[Product]],products[Product],products[Cost per box])*sales[[#This Row],[Boxes]]</f>
        <v>141.45999999999998</v>
      </c>
      <c r="I2031" s="4">
        <f>sales[[#This Row],[Revenue]]-sales[[#This Row],[Cost]]</f>
        <v>201.54000000000002</v>
      </c>
    </row>
    <row r="2032" spans="2:9" x14ac:dyDescent="0.25">
      <c r="B2032" t="s">
        <v>18</v>
      </c>
      <c r="C2032" t="s">
        <v>21</v>
      </c>
      <c r="D2032" t="s">
        <v>42</v>
      </c>
      <c r="E2032" s="1">
        <v>44307</v>
      </c>
      <c r="F2032" s="4">
        <v>8456</v>
      </c>
      <c r="G2032">
        <v>339</v>
      </c>
      <c r="H2032" s="3">
        <f>_xlfn.XLOOKUP(sales[[#This Row],[Product]],products[Product],products[Cost per box])*sales[[#This Row],[Boxes]]</f>
        <v>1606.8600000000001</v>
      </c>
      <c r="I2032" s="4">
        <f>sales[[#This Row],[Revenue]]-sales[[#This Row],[Cost]]</f>
        <v>6849.1399999999994</v>
      </c>
    </row>
    <row r="2033" spans="2:9" x14ac:dyDescent="0.25">
      <c r="B2033" t="s">
        <v>13</v>
      </c>
      <c r="C2033" t="s">
        <v>16</v>
      </c>
      <c r="D2033" t="s">
        <v>38</v>
      </c>
      <c r="E2033" s="1">
        <v>44307</v>
      </c>
      <c r="F2033" s="4">
        <v>7070</v>
      </c>
      <c r="G2033">
        <v>416</v>
      </c>
      <c r="H2033" s="3">
        <f>_xlfn.XLOOKUP(sales[[#This Row],[Product]],products[Product],products[Cost per box])*sales[[#This Row],[Boxes]]</f>
        <v>4135.04</v>
      </c>
      <c r="I2033" s="4">
        <f>sales[[#This Row],[Revenue]]-sales[[#This Row],[Cost]]</f>
        <v>2934.96</v>
      </c>
    </row>
    <row r="2034" spans="2:9" x14ac:dyDescent="0.25">
      <c r="B2034" t="s">
        <v>41</v>
      </c>
      <c r="C2034" t="s">
        <v>6</v>
      </c>
      <c r="D2034" t="s">
        <v>17</v>
      </c>
      <c r="E2034" s="1">
        <v>44307</v>
      </c>
      <c r="F2034" s="4">
        <v>1953</v>
      </c>
      <c r="G2034">
        <v>163</v>
      </c>
      <c r="H2034" s="3">
        <f>_xlfn.XLOOKUP(sales[[#This Row],[Product]],products[Product],products[Cost per box])*sales[[#This Row],[Boxes]]</f>
        <v>1108.3999999999999</v>
      </c>
      <c r="I2034" s="4">
        <f>sales[[#This Row],[Revenue]]-sales[[#This Row],[Cost]]</f>
        <v>844.60000000000014</v>
      </c>
    </row>
    <row r="2035" spans="2:9" x14ac:dyDescent="0.25">
      <c r="B2035" t="s">
        <v>20</v>
      </c>
      <c r="C2035" t="s">
        <v>11</v>
      </c>
      <c r="D2035" t="s">
        <v>26</v>
      </c>
      <c r="E2035" s="1">
        <v>44307</v>
      </c>
      <c r="F2035" s="4">
        <v>2324</v>
      </c>
      <c r="G2035">
        <v>166</v>
      </c>
      <c r="H2035" s="3">
        <f>_xlfn.XLOOKUP(sales[[#This Row],[Product]],products[Product],products[Cost per box])*sales[[#This Row],[Boxes]]</f>
        <v>1067.3799999999999</v>
      </c>
      <c r="I2035" s="4">
        <f>sales[[#This Row],[Revenue]]-sales[[#This Row],[Cost]]</f>
        <v>1256.6200000000001</v>
      </c>
    </row>
    <row r="2036" spans="2:9" x14ac:dyDescent="0.25">
      <c r="B2036" t="s">
        <v>23</v>
      </c>
      <c r="C2036" t="s">
        <v>11</v>
      </c>
      <c r="D2036" t="s">
        <v>36</v>
      </c>
      <c r="E2036" s="1">
        <v>44307</v>
      </c>
      <c r="F2036" s="4">
        <v>3122</v>
      </c>
      <c r="G2036">
        <v>209</v>
      </c>
      <c r="H2036" s="3">
        <f>_xlfn.XLOOKUP(sales[[#This Row],[Product]],products[Product],products[Cost per box])*sales[[#This Row],[Boxes]]</f>
        <v>1053.3599999999999</v>
      </c>
      <c r="I2036" s="4">
        <f>sales[[#This Row],[Revenue]]-sales[[#This Row],[Cost]]</f>
        <v>2068.6400000000003</v>
      </c>
    </row>
    <row r="2037" spans="2:9" x14ac:dyDescent="0.25">
      <c r="B2037" t="s">
        <v>13</v>
      </c>
      <c r="C2037" t="s">
        <v>6</v>
      </c>
      <c r="D2037" t="s">
        <v>19</v>
      </c>
      <c r="E2037" s="1">
        <v>44307</v>
      </c>
      <c r="F2037" s="4">
        <v>4550</v>
      </c>
      <c r="G2037">
        <v>770</v>
      </c>
      <c r="H2037" s="3">
        <f>_xlfn.XLOOKUP(sales[[#This Row],[Product]],products[Product],products[Cost per box])*sales[[#This Row],[Boxes]]</f>
        <v>7877.1</v>
      </c>
      <c r="I2037" s="4">
        <f>sales[[#This Row],[Revenue]]-sales[[#This Row],[Cost]]</f>
        <v>-3327.1000000000004</v>
      </c>
    </row>
    <row r="2038" spans="2:9" x14ac:dyDescent="0.25">
      <c r="B2038" t="s">
        <v>10</v>
      </c>
      <c r="C2038" t="s">
        <v>21</v>
      </c>
      <c r="D2038" t="s">
        <v>26</v>
      </c>
      <c r="E2038" s="1">
        <v>44307</v>
      </c>
      <c r="F2038" s="4">
        <v>2842</v>
      </c>
      <c r="G2038">
        <v>190</v>
      </c>
      <c r="H2038" s="3">
        <f>_xlfn.XLOOKUP(sales[[#This Row],[Product]],products[Product],products[Cost per box])*sales[[#This Row],[Boxes]]</f>
        <v>1221.7</v>
      </c>
      <c r="I2038" s="4">
        <f>sales[[#This Row],[Revenue]]-sales[[#This Row],[Cost]]</f>
        <v>1620.3</v>
      </c>
    </row>
    <row r="2039" spans="2:9" x14ac:dyDescent="0.25">
      <c r="B2039" t="s">
        <v>49</v>
      </c>
      <c r="C2039" t="s">
        <v>16</v>
      </c>
      <c r="D2039" t="s">
        <v>47</v>
      </c>
      <c r="E2039" s="1">
        <v>44307</v>
      </c>
      <c r="F2039" s="4">
        <v>2730</v>
      </c>
      <c r="G2039">
        <v>195</v>
      </c>
      <c r="H2039" s="3">
        <f>_xlfn.XLOOKUP(sales[[#This Row],[Product]],products[Product],products[Cost per box])*sales[[#This Row],[Boxes]]</f>
        <v>1025.7</v>
      </c>
      <c r="I2039" s="4">
        <f>sales[[#This Row],[Revenue]]-sales[[#This Row],[Cost]]</f>
        <v>1704.3</v>
      </c>
    </row>
    <row r="2040" spans="2:9" x14ac:dyDescent="0.25">
      <c r="B2040" t="s">
        <v>5</v>
      </c>
      <c r="C2040" t="s">
        <v>16</v>
      </c>
      <c r="D2040" t="s">
        <v>17</v>
      </c>
      <c r="E2040" s="1">
        <v>44307</v>
      </c>
      <c r="F2040" s="4">
        <v>4242</v>
      </c>
      <c r="G2040">
        <v>327</v>
      </c>
      <c r="H2040" s="3">
        <f>_xlfn.XLOOKUP(sales[[#This Row],[Product]],products[Product],products[Cost per box])*sales[[#This Row],[Boxes]]</f>
        <v>2223.6</v>
      </c>
      <c r="I2040" s="4">
        <f>sales[[#This Row],[Revenue]]-sales[[#This Row],[Cost]]</f>
        <v>2018.4</v>
      </c>
    </row>
    <row r="2041" spans="2:9" x14ac:dyDescent="0.25">
      <c r="B2041" t="s">
        <v>29</v>
      </c>
      <c r="C2041" t="s">
        <v>16</v>
      </c>
      <c r="D2041" t="s">
        <v>14</v>
      </c>
      <c r="E2041" s="1">
        <v>44307</v>
      </c>
      <c r="F2041" s="4">
        <v>1603</v>
      </c>
      <c r="G2041">
        <v>201</v>
      </c>
      <c r="H2041" s="3">
        <f>_xlfn.XLOOKUP(sales[[#This Row],[Product]],products[Product],products[Cost per box])*sales[[#This Row],[Boxes]]</f>
        <v>1268.31</v>
      </c>
      <c r="I2041" s="4">
        <f>sales[[#This Row],[Revenue]]-sales[[#This Row],[Cost]]</f>
        <v>334.69000000000005</v>
      </c>
    </row>
    <row r="2042" spans="2:9" x14ac:dyDescent="0.25">
      <c r="B2042" t="s">
        <v>54</v>
      </c>
      <c r="C2042" t="s">
        <v>6</v>
      </c>
      <c r="D2042" t="s">
        <v>43</v>
      </c>
      <c r="E2042" s="1">
        <v>44307</v>
      </c>
      <c r="F2042" s="4">
        <v>1806</v>
      </c>
      <c r="G2042">
        <v>151</v>
      </c>
      <c r="H2042" s="3">
        <f>_xlfn.XLOOKUP(sales[[#This Row],[Product]],products[Product],products[Cost per box])*sales[[#This Row],[Boxes]]</f>
        <v>581.35</v>
      </c>
      <c r="I2042" s="4">
        <f>sales[[#This Row],[Revenue]]-sales[[#This Row],[Cost]]</f>
        <v>1224.6500000000001</v>
      </c>
    </row>
    <row r="2043" spans="2:9" x14ac:dyDescent="0.25">
      <c r="B2043" t="s">
        <v>15</v>
      </c>
      <c r="C2043" t="s">
        <v>11</v>
      </c>
      <c r="D2043" t="s">
        <v>45</v>
      </c>
      <c r="E2043" s="1">
        <v>44307</v>
      </c>
      <c r="F2043" s="4">
        <v>4046</v>
      </c>
      <c r="G2043">
        <v>176</v>
      </c>
      <c r="H2043" s="3">
        <f>_xlfn.XLOOKUP(sales[[#This Row],[Product]],products[Product],products[Cost per box])*sales[[#This Row],[Boxes]]</f>
        <v>1360.48</v>
      </c>
      <c r="I2043" s="4">
        <f>sales[[#This Row],[Revenue]]-sales[[#This Row],[Cost]]</f>
        <v>2685.52</v>
      </c>
    </row>
    <row r="2044" spans="2:9" x14ac:dyDescent="0.25">
      <c r="B2044" t="s">
        <v>53</v>
      </c>
      <c r="C2044" t="s">
        <v>6</v>
      </c>
      <c r="D2044" t="s">
        <v>38</v>
      </c>
      <c r="E2044" s="1">
        <v>44307</v>
      </c>
      <c r="F2044" s="4">
        <v>8365</v>
      </c>
      <c r="G2044">
        <v>322</v>
      </c>
      <c r="H2044" s="3">
        <f>_xlfn.XLOOKUP(sales[[#This Row],[Product]],products[Product],products[Cost per box])*sales[[#This Row],[Boxes]]</f>
        <v>3200.68</v>
      </c>
      <c r="I2044" s="4">
        <f>sales[[#This Row],[Revenue]]-sales[[#This Row],[Cost]]</f>
        <v>5164.32</v>
      </c>
    </row>
    <row r="2045" spans="2:9" x14ac:dyDescent="0.25">
      <c r="B2045" t="s">
        <v>46</v>
      </c>
      <c r="C2045" t="s">
        <v>27</v>
      </c>
      <c r="D2045" t="s">
        <v>24</v>
      </c>
      <c r="E2045" s="1">
        <v>44307</v>
      </c>
      <c r="F2045" s="4">
        <v>4928</v>
      </c>
      <c r="G2045">
        <v>290</v>
      </c>
      <c r="H2045" s="3">
        <f>_xlfn.XLOOKUP(sales[[#This Row],[Product]],products[Product],products[Cost per box])*sales[[#This Row],[Boxes]]</f>
        <v>3047.9</v>
      </c>
      <c r="I2045" s="4">
        <f>sales[[#This Row],[Revenue]]-sales[[#This Row],[Cost]]</f>
        <v>1880.1</v>
      </c>
    </row>
    <row r="2046" spans="2:9" x14ac:dyDescent="0.25">
      <c r="B2046" t="s">
        <v>46</v>
      </c>
      <c r="C2046" t="s">
        <v>11</v>
      </c>
      <c r="D2046" t="s">
        <v>43</v>
      </c>
      <c r="E2046" s="1">
        <v>44307</v>
      </c>
      <c r="F2046" s="4">
        <v>11662</v>
      </c>
      <c r="G2046">
        <v>1330</v>
      </c>
      <c r="H2046" s="3">
        <f>_xlfn.XLOOKUP(sales[[#This Row],[Product]],products[Product],products[Cost per box])*sales[[#This Row],[Boxes]]</f>
        <v>5120.5</v>
      </c>
      <c r="I2046" s="4">
        <f>sales[[#This Row],[Revenue]]-sales[[#This Row],[Cost]]</f>
        <v>6541.5</v>
      </c>
    </row>
    <row r="2047" spans="2:9" x14ac:dyDescent="0.25">
      <c r="B2047" t="s">
        <v>18</v>
      </c>
      <c r="C2047" t="s">
        <v>27</v>
      </c>
      <c r="D2047" t="s">
        <v>44</v>
      </c>
      <c r="E2047" s="1">
        <v>44307</v>
      </c>
      <c r="F2047" s="4">
        <v>13181</v>
      </c>
      <c r="G2047">
        <v>455</v>
      </c>
      <c r="H2047" s="3">
        <f>_xlfn.XLOOKUP(sales[[#This Row],[Product]],products[Product],products[Cost per box])*sales[[#This Row],[Boxes]]</f>
        <v>4354.3500000000004</v>
      </c>
      <c r="I2047" s="4">
        <f>sales[[#This Row],[Revenue]]-sales[[#This Row],[Cost]]</f>
        <v>8826.65</v>
      </c>
    </row>
    <row r="2048" spans="2:9" x14ac:dyDescent="0.25">
      <c r="B2048" t="s">
        <v>20</v>
      </c>
      <c r="C2048" t="s">
        <v>9</v>
      </c>
      <c r="D2048" t="s">
        <v>35</v>
      </c>
      <c r="E2048" s="1">
        <v>44307</v>
      </c>
      <c r="F2048" s="4">
        <v>5117</v>
      </c>
      <c r="G2048">
        <v>466</v>
      </c>
      <c r="H2048" s="3">
        <f>_xlfn.XLOOKUP(sales[[#This Row],[Product]],products[Product],products[Cost per box])*sales[[#This Row],[Boxes]]</f>
        <v>1234.8999999999999</v>
      </c>
      <c r="I2048" s="4">
        <f>sales[[#This Row],[Revenue]]-sales[[#This Row],[Cost]]</f>
        <v>3882.1000000000004</v>
      </c>
    </row>
    <row r="2049" spans="2:9" x14ac:dyDescent="0.25">
      <c r="B2049" t="s">
        <v>32</v>
      </c>
      <c r="C2049" t="s">
        <v>11</v>
      </c>
      <c r="D2049" t="s">
        <v>35</v>
      </c>
      <c r="E2049" s="1">
        <v>44308</v>
      </c>
      <c r="F2049" s="4">
        <v>3234</v>
      </c>
      <c r="G2049">
        <v>135</v>
      </c>
      <c r="H2049" s="3">
        <f>_xlfn.XLOOKUP(sales[[#This Row],[Product]],products[Product],products[Cost per box])*sales[[#This Row],[Boxes]]</f>
        <v>357.75</v>
      </c>
      <c r="I2049" s="4">
        <f>sales[[#This Row],[Revenue]]-sales[[#This Row],[Cost]]</f>
        <v>2876.25</v>
      </c>
    </row>
    <row r="2050" spans="2:9" x14ac:dyDescent="0.25">
      <c r="B2050" t="s">
        <v>41</v>
      </c>
      <c r="C2050" t="s">
        <v>27</v>
      </c>
      <c r="D2050" t="s">
        <v>19</v>
      </c>
      <c r="E2050" s="1">
        <v>44308</v>
      </c>
      <c r="F2050" s="4">
        <v>8820</v>
      </c>
      <c r="G2050">
        <v>1470</v>
      </c>
      <c r="H2050" s="3">
        <f>_xlfn.XLOOKUP(sales[[#This Row],[Product]],products[Product],products[Cost per box])*sales[[#This Row],[Boxes]]</f>
        <v>15038.1</v>
      </c>
      <c r="I2050" s="4">
        <f>sales[[#This Row],[Revenue]]-sales[[#This Row],[Cost]]</f>
        <v>-6218.1</v>
      </c>
    </row>
    <row r="2051" spans="2:9" x14ac:dyDescent="0.25">
      <c r="B2051" t="s">
        <v>46</v>
      </c>
      <c r="C2051" t="s">
        <v>21</v>
      </c>
      <c r="D2051" t="s">
        <v>52</v>
      </c>
      <c r="E2051" s="1">
        <v>44308</v>
      </c>
      <c r="F2051" s="4">
        <v>5390</v>
      </c>
      <c r="G2051">
        <v>225</v>
      </c>
      <c r="H2051" s="3">
        <f>_xlfn.XLOOKUP(sales[[#This Row],[Product]],products[Product],products[Cost per box])*sales[[#This Row],[Boxes]]</f>
        <v>747</v>
      </c>
      <c r="I2051" s="4">
        <f>sales[[#This Row],[Revenue]]-sales[[#This Row],[Cost]]</f>
        <v>4643</v>
      </c>
    </row>
    <row r="2052" spans="2:9" x14ac:dyDescent="0.25">
      <c r="B2052" t="s">
        <v>34</v>
      </c>
      <c r="C2052" t="s">
        <v>11</v>
      </c>
      <c r="D2052" t="s">
        <v>48</v>
      </c>
      <c r="E2052" s="1">
        <v>44308</v>
      </c>
      <c r="F2052" s="4">
        <v>2800</v>
      </c>
      <c r="G2052">
        <v>187</v>
      </c>
      <c r="H2052" s="3">
        <f>_xlfn.XLOOKUP(sales[[#This Row],[Product]],products[Product],products[Cost per box])*sales[[#This Row],[Boxes]]</f>
        <v>1398.76</v>
      </c>
      <c r="I2052" s="4">
        <f>sales[[#This Row],[Revenue]]-sales[[#This Row],[Cost]]</f>
        <v>1401.24</v>
      </c>
    </row>
    <row r="2053" spans="2:9" x14ac:dyDescent="0.25">
      <c r="B2053" t="s">
        <v>10</v>
      </c>
      <c r="C2053" t="s">
        <v>11</v>
      </c>
      <c r="D2053" t="s">
        <v>38</v>
      </c>
      <c r="E2053" s="1">
        <v>44308</v>
      </c>
      <c r="F2053" s="4">
        <v>504</v>
      </c>
      <c r="G2053">
        <v>32</v>
      </c>
      <c r="H2053" s="3">
        <f>_xlfn.XLOOKUP(sales[[#This Row],[Product]],products[Product],products[Cost per box])*sales[[#This Row],[Boxes]]</f>
        <v>318.08</v>
      </c>
      <c r="I2053" s="4">
        <f>sales[[#This Row],[Revenue]]-sales[[#This Row],[Cost]]</f>
        <v>185.92000000000002</v>
      </c>
    </row>
    <row r="2054" spans="2:9" x14ac:dyDescent="0.25">
      <c r="B2054" t="s">
        <v>46</v>
      </c>
      <c r="C2054" t="s">
        <v>21</v>
      </c>
      <c r="D2054" t="s">
        <v>24</v>
      </c>
      <c r="E2054" s="1">
        <v>44308</v>
      </c>
      <c r="F2054" s="4">
        <v>5131</v>
      </c>
      <c r="G2054">
        <v>321</v>
      </c>
      <c r="H2054" s="3">
        <f>_xlfn.XLOOKUP(sales[[#This Row],[Product]],products[Product],products[Cost per box])*sales[[#This Row],[Boxes]]</f>
        <v>3373.71</v>
      </c>
      <c r="I2054" s="4">
        <f>sales[[#This Row],[Revenue]]-sales[[#This Row],[Cost]]</f>
        <v>1757.29</v>
      </c>
    </row>
    <row r="2055" spans="2:9" x14ac:dyDescent="0.25">
      <c r="B2055" t="s">
        <v>33</v>
      </c>
      <c r="C2055" t="s">
        <v>27</v>
      </c>
      <c r="D2055" t="s">
        <v>19</v>
      </c>
      <c r="E2055" s="1">
        <v>44308</v>
      </c>
      <c r="F2055" s="4">
        <v>2205</v>
      </c>
      <c r="G2055">
        <v>368</v>
      </c>
      <c r="H2055" s="3">
        <f>_xlfn.XLOOKUP(sales[[#This Row],[Product]],products[Product],products[Cost per box])*sales[[#This Row],[Boxes]]</f>
        <v>3764.6400000000003</v>
      </c>
      <c r="I2055" s="4">
        <f>sales[[#This Row],[Revenue]]-sales[[#This Row],[Cost]]</f>
        <v>-1559.6400000000003</v>
      </c>
    </row>
    <row r="2056" spans="2:9" x14ac:dyDescent="0.25">
      <c r="B2056" t="s">
        <v>29</v>
      </c>
      <c r="C2056" t="s">
        <v>27</v>
      </c>
      <c r="D2056" t="s">
        <v>35</v>
      </c>
      <c r="E2056" s="1">
        <v>44308</v>
      </c>
      <c r="F2056" s="4">
        <v>238</v>
      </c>
      <c r="G2056">
        <v>10</v>
      </c>
      <c r="H2056" s="3">
        <f>_xlfn.XLOOKUP(sales[[#This Row],[Product]],products[Product],products[Cost per box])*sales[[#This Row],[Boxes]]</f>
        <v>26.5</v>
      </c>
      <c r="I2056" s="4">
        <f>sales[[#This Row],[Revenue]]-sales[[#This Row],[Cost]]</f>
        <v>211.5</v>
      </c>
    </row>
    <row r="2057" spans="2:9" x14ac:dyDescent="0.25">
      <c r="B2057" t="s">
        <v>29</v>
      </c>
      <c r="C2057" t="s">
        <v>27</v>
      </c>
      <c r="D2057" t="s">
        <v>52</v>
      </c>
      <c r="E2057" s="1">
        <v>44308</v>
      </c>
      <c r="F2057" s="4">
        <v>3318</v>
      </c>
      <c r="G2057">
        <v>128</v>
      </c>
      <c r="H2057" s="3">
        <f>_xlfn.XLOOKUP(sales[[#This Row],[Product]],products[Product],products[Cost per box])*sales[[#This Row],[Boxes]]</f>
        <v>424.96</v>
      </c>
      <c r="I2057" s="4">
        <f>sales[[#This Row],[Revenue]]-sales[[#This Row],[Cost]]</f>
        <v>2893.04</v>
      </c>
    </row>
    <row r="2058" spans="2:9" x14ac:dyDescent="0.25">
      <c r="B2058" t="s">
        <v>32</v>
      </c>
      <c r="C2058" t="s">
        <v>6</v>
      </c>
      <c r="D2058" t="s">
        <v>14</v>
      </c>
      <c r="E2058" s="1">
        <v>44308</v>
      </c>
      <c r="F2058" s="4">
        <v>4501</v>
      </c>
      <c r="G2058">
        <v>501</v>
      </c>
      <c r="H2058" s="3">
        <f>_xlfn.XLOOKUP(sales[[#This Row],[Product]],products[Product],products[Cost per box])*sales[[#This Row],[Boxes]]</f>
        <v>3161.31</v>
      </c>
      <c r="I2058" s="4">
        <f>sales[[#This Row],[Revenue]]-sales[[#This Row],[Cost]]</f>
        <v>1339.69</v>
      </c>
    </row>
    <row r="2059" spans="2:9" x14ac:dyDescent="0.25">
      <c r="B2059" t="s">
        <v>41</v>
      </c>
      <c r="C2059" t="s">
        <v>11</v>
      </c>
      <c r="D2059" t="s">
        <v>35</v>
      </c>
      <c r="E2059" s="1">
        <v>44308</v>
      </c>
      <c r="F2059" s="4">
        <v>5439</v>
      </c>
      <c r="G2059">
        <v>237</v>
      </c>
      <c r="H2059" s="3">
        <f>_xlfn.XLOOKUP(sales[[#This Row],[Product]],products[Product],products[Cost per box])*sales[[#This Row],[Boxes]]</f>
        <v>628.04999999999995</v>
      </c>
      <c r="I2059" s="4">
        <f>sales[[#This Row],[Revenue]]-sales[[#This Row],[Cost]]</f>
        <v>4810.95</v>
      </c>
    </row>
    <row r="2060" spans="2:9" x14ac:dyDescent="0.25">
      <c r="B2060" t="s">
        <v>8</v>
      </c>
      <c r="C2060" t="s">
        <v>16</v>
      </c>
      <c r="D2060" t="s">
        <v>52</v>
      </c>
      <c r="E2060" s="1">
        <v>44308</v>
      </c>
      <c r="F2060" s="4">
        <v>3563</v>
      </c>
      <c r="G2060">
        <v>149</v>
      </c>
      <c r="H2060" s="3">
        <f>_xlfn.XLOOKUP(sales[[#This Row],[Product]],products[Product],products[Cost per box])*sales[[#This Row],[Boxes]]</f>
        <v>494.67999999999995</v>
      </c>
      <c r="I2060" s="4">
        <f>sales[[#This Row],[Revenue]]-sales[[#This Row],[Cost]]</f>
        <v>3068.32</v>
      </c>
    </row>
    <row r="2061" spans="2:9" x14ac:dyDescent="0.25">
      <c r="B2061" t="s">
        <v>40</v>
      </c>
      <c r="C2061" t="s">
        <v>11</v>
      </c>
      <c r="D2061" t="s">
        <v>38</v>
      </c>
      <c r="E2061" s="1">
        <v>44308</v>
      </c>
      <c r="F2061" s="4">
        <v>5425</v>
      </c>
      <c r="G2061">
        <v>340</v>
      </c>
      <c r="H2061" s="3">
        <f>_xlfn.XLOOKUP(sales[[#This Row],[Product]],products[Product],products[Cost per box])*sales[[#This Row],[Boxes]]</f>
        <v>3379.6</v>
      </c>
      <c r="I2061" s="4">
        <f>sales[[#This Row],[Revenue]]-sales[[#This Row],[Cost]]</f>
        <v>2045.4</v>
      </c>
    </row>
    <row r="2062" spans="2:9" x14ac:dyDescent="0.25">
      <c r="B2062" t="s">
        <v>49</v>
      </c>
      <c r="C2062" t="s">
        <v>21</v>
      </c>
      <c r="D2062" t="s">
        <v>26</v>
      </c>
      <c r="E2062" s="1">
        <v>44308</v>
      </c>
      <c r="F2062" s="4">
        <v>1477</v>
      </c>
      <c r="G2062">
        <v>93</v>
      </c>
      <c r="H2062" s="3">
        <f>_xlfn.XLOOKUP(sales[[#This Row],[Product]],products[Product],products[Cost per box])*sales[[#This Row],[Boxes]]</f>
        <v>597.99</v>
      </c>
      <c r="I2062" s="4">
        <f>sales[[#This Row],[Revenue]]-sales[[#This Row],[Cost]]</f>
        <v>879.01</v>
      </c>
    </row>
    <row r="2063" spans="2:9" x14ac:dyDescent="0.25">
      <c r="B2063" t="s">
        <v>8</v>
      </c>
      <c r="C2063" t="s">
        <v>16</v>
      </c>
      <c r="D2063" t="s">
        <v>38</v>
      </c>
      <c r="E2063" s="1">
        <v>44308</v>
      </c>
      <c r="F2063" s="4">
        <v>13510</v>
      </c>
      <c r="G2063">
        <v>770</v>
      </c>
      <c r="H2063" s="3">
        <f>_xlfn.XLOOKUP(sales[[#This Row],[Product]],products[Product],products[Cost per box])*sales[[#This Row],[Boxes]]</f>
        <v>7653.7999999999993</v>
      </c>
      <c r="I2063" s="4">
        <f>sales[[#This Row],[Revenue]]-sales[[#This Row],[Cost]]</f>
        <v>5856.2000000000007</v>
      </c>
    </row>
    <row r="2064" spans="2:9" x14ac:dyDescent="0.25">
      <c r="B2064" t="s">
        <v>49</v>
      </c>
      <c r="C2064" t="s">
        <v>6</v>
      </c>
      <c r="D2064" t="s">
        <v>24</v>
      </c>
      <c r="E2064" s="1">
        <v>44308</v>
      </c>
      <c r="F2064" s="4">
        <v>1946</v>
      </c>
      <c r="G2064">
        <v>139</v>
      </c>
      <c r="H2064" s="3">
        <f>_xlfn.XLOOKUP(sales[[#This Row],[Product]],products[Product],products[Cost per box])*sales[[#This Row],[Boxes]]</f>
        <v>1460.8899999999999</v>
      </c>
      <c r="I2064" s="4">
        <f>sales[[#This Row],[Revenue]]-sales[[#This Row],[Cost]]</f>
        <v>485.11000000000013</v>
      </c>
    </row>
    <row r="2065" spans="2:9" x14ac:dyDescent="0.25">
      <c r="B2065" t="s">
        <v>25</v>
      </c>
      <c r="C2065" t="s">
        <v>21</v>
      </c>
      <c r="D2065" t="s">
        <v>30</v>
      </c>
      <c r="E2065" s="1">
        <v>44308</v>
      </c>
      <c r="F2065" s="4">
        <v>8078</v>
      </c>
      <c r="G2065">
        <v>674</v>
      </c>
      <c r="H2065" s="3">
        <f>_xlfn.XLOOKUP(sales[[#This Row],[Product]],products[Product],products[Cost per box])*sales[[#This Row],[Boxes]]</f>
        <v>2480.3200000000002</v>
      </c>
      <c r="I2065" s="4">
        <f>sales[[#This Row],[Revenue]]-sales[[#This Row],[Cost]]</f>
        <v>5597.68</v>
      </c>
    </row>
    <row r="2066" spans="2:9" x14ac:dyDescent="0.25">
      <c r="B2066" t="s">
        <v>20</v>
      </c>
      <c r="C2066" t="s">
        <v>16</v>
      </c>
      <c r="D2066" t="s">
        <v>48</v>
      </c>
      <c r="E2066" s="1">
        <v>44308</v>
      </c>
      <c r="F2066" s="4">
        <v>3829</v>
      </c>
      <c r="G2066">
        <v>256</v>
      </c>
      <c r="H2066" s="3">
        <f>_xlfn.XLOOKUP(sales[[#This Row],[Product]],products[Product],products[Cost per box])*sales[[#This Row],[Boxes]]</f>
        <v>1914.88</v>
      </c>
      <c r="I2066" s="4">
        <f>sales[[#This Row],[Revenue]]-sales[[#This Row],[Cost]]</f>
        <v>1914.12</v>
      </c>
    </row>
    <row r="2067" spans="2:9" x14ac:dyDescent="0.25">
      <c r="B2067" t="s">
        <v>25</v>
      </c>
      <c r="C2067" t="s">
        <v>21</v>
      </c>
      <c r="D2067" t="s">
        <v>19</v>
      </c>
      <c r="E2067" s="1">
        <v>44308</v>
      </c>
      <c r="F2067" s="4">
        <v>5005</v>
      </c>
      <c r="G2067">
        <v>626</v>
      </c>
      <c r="H2067" s="3">
        <f>_xlfn.XLOOKUP(sales[[#This Row],[Product]],products[Product],products[Cost per box])*sales[[#This Row],[Boxes]]</f>
        <v>6403.9800000000005</v>
      </c>
      <c r="I2067" s="4">
        <f>sales[[#This Row],[Revenue]]-sales[[#This Row],[Cost]]</f>
        <v>-1398.9800000000005</v>
      </c>
    </row>
    <row r="2068" spans="2:9" x14ac:dyDescent="0.25">
      <c r="B2068" t="s">
        <v>23</v>
      </c>
      <c r="C2068" t="s">
        <v>11</v>
      </c>
      <c r="D2068" t="s">
        <v>35</v>
      </c>
      <c r="E2068" s="1">
        <v>44308</v>
      </c>
      <c r="F2068" s="4">
        <v>10367</v>
      </c>
      <c r="G2068">
        <v>1470</v>
      </c>
      <c r="H2068" s="3">
        <f>_xlfn.XLOOKUP(sales[[#This Row],[Product]],products[Product],products[Cost per box])*sales[[#This Row],[Boxes]]</f>
        <v>3895.5</v>
      </c>
      <c r="I2068" s="4">
        <f>sales[[#This Row],[Revenue]]-sales[[#This Row],[Cost]]</f>
        <v>6471.5</v>
      </c>
    </row>
    <row r="2069" spans="2:9" x14ac:dyDescent="0.25">
      <c r="B2069" t="s">
        <v>57</v>
      </c>
      <c r="C2069" t="s">
        <v>27</v>
      </c>
      <c r="D2069" t="s">
        <v>50</v>
      </c>
      <c r="E2069" s="1">
        <v>44308</v>
      </c>
      <c r="F2069" s="4">
        <v>2562</v>
      </c>
      <c r="G2069">
        <v>103</v>
      </c>
      <c r="H2069" s="3">
        <f>_xlfn.XLOOKUP(sales[[#This Row],[Product]],products[Product],products[Cost per box])*sales[[#This Row],[Boxes]]</f>
        <v>1278.23</v>
      </c>
      <c r="I2069" s="4">
        <f>sales[[#This Row],[Revenue]]-sales[[#This Row],[Cost]]</f>
        <v>1283.77</v>
      </c>
    </row>
    <row r="2070" spans="2:9" x14ac:dyDescent="0.25">
      <c r="B2070" t="s">
        <v>57</v>
      </c>
      <c r="C2070" t="s">
        <v>21</v>
      </c>
      <c r="D2070" t="s">
        <v>12</v>
      </c>
      <c r="E2070" s="1">
        <v>44308</v>
      </c>
      <c r="F2070" s="4">
        <v>8344</v>
      </c>
      <c r="G2070">
        <v>348</v>
      </c>
      <c r="H2070" s="3">
        <f>_xlfn.XLOOKUP(sales[[#This Row],[Product]],products[Product],products[Cost per box])*sales[[#This Row],[Boxes]]</f>
        <v>2933.64</v>
      </c>
      <c r="I2070" s="4">
        <f>sales[[#This Row],[Revenue]]-sales[[#This Row],[Cost]]</f>
        <v>5410.3600000000006</v>
      </c>
    </row>
    <row r="2071" spans="2:9" x14ac:dyDescent="0.25">
      <c r="B2071" t="s">
        <v>32</v>
      </c>
      <c r="C2071" t="s">
        <v>6</v>
      </c>
      <c r="D2071" t="s">
        <v>50</v>
      </c>
      <c r="E2071" s="1">
        <v>44308</v>
      </c>
      <c r="F2071" s="4">
        <v>5866</v>
      </c>
      <c r="G2071">
        <v>267</v>
      </c>
      <c r="H2071" s="3">
        <f>_xlfn.XLOOKUP(sales[[#This Row],[Product]],products[Product],products[Cost per box])*sales[[#This Row],[Boxes]]</f>
        <v>3313.4700000000003</v>
      </c>
      <c r="I2071" s="4">
        <f>sales[[#This Row],[Revenue]]-sales[[#This Row],[Cost]]</f>
        <v>2552.5299999999997</v>
      </c>
    </row>
    <row r="2072" spans="2:9" x14ac:dyDescent="0.25">
      <c r="B2072" t="s">
        <v>23</v>
      </c>
      <c r="C2072" t="s">
        <v>6</v>
      </c>
      <c r="D2072" t="s">
        <v>38</v>
      </c>
      <c r="E2072" s="1">
        <v>44308</v>
      </c>
      <c r="F2072" s="4">
        <v>14700</v>
      </c>
      <c r="G2072">
        <v>446</v>
      </c>
      <c r="H2072" s="3">
        <f>_xlfn.XLOOKUP(sales[[#This Row],[Product]],products[Product],products[Cost per box])*sales[[#This Row],[Boxes]]</f>
        <v>4433.24</v>
      </c>
      <c r="I2072" s="4">
        <f>sales[[#This Row],[Revenue]]-sales[[#This Row],[Cost]]</f>
        <v>10266.76</v>
      </c>
    </row>
    <row r="2073" spans="2:9" x14ac:dyDescent="0.25">
      <c r="B2073" t="s">
        <v>32</v>
      </c>
      <c r="C2073" t="s">
        <v>21</v>
      </c>
      <c r="D2073" t="s">
        <v>38</v>
      </c>
      <c r="E2073" s="1">
        <v>44308</v>
      </c>
      <c r="F2073" s="4">
        <v>3416</v>
      </c>
      <c r="G2073">
        <v>132</v>
      </c>
      <c r="H2073" s="3">
        <f>_xlfn.XLOOKUP(sales[[#This Row],[Product]],products[Product],products[Cost per box])*sales[[#This Row],[Boxes]]</f>
        <v>1312.08</v>
      </c>
      <c r="I2073" s="4">
        <f>sales[[#This Row],[Revenue]]-sales[[#This Row],[Cost]]</f>
        <v>2103.92</v>
      </c>
    </row>
    <row r="2074" spans="2:9" x14ac:dyDescent="0.25">
      <c r="B2074" t="s">
        <v>41</v>
      </c>
      <c r="C2074" t="s">
        <v>27</v>
      </c>
      <c r="D2074" t="s">
        <v>24</v>
      </c>
      <c r="E2074" s="1">
        <v>44308</v>
      </c>
      <c r="F2074" s="4">
        <v>588</v>
      </c>
      <c r="G2074">
        <v>74</v>
      </c>
      <c r="H2074" s="3">
        <f>_xlfn.XLOOKUP(sales[[#This Row],[Product]],products[Product],products[Cost per box])*sales[[#This Row],[Boxes]]</f>
        <v>777.74</v>
      </c>
      <c r="I2074" s="4">
        <f>sales[[#This Row],[Revenue]]-sales[[#This Row],[Cost]]</f>
        <v>-189.74</v>
      </c>
    </row>
    <row r="2075" spans="2:9" x14ac:dyDescent="0.25">
      <c r="B2075" t="s">
        <v>51</v>
      </c>
      <c r="C2075" t="s">
        <v>6</v>
      </c>
      <c r="D2075" t="s">
        <v>42</v>
      </c>
      <c r="E2075" s="1">
        <v>44308</v>
      </c>
      <c r="F2075" s="4">
        <v>693</v>
      </c>
      <c r="G2075">
        <v>44</v>
      </c>
      <c r="H2075" s="3">
        <f>_xlfn.XLOOKUP(sales[[#This Row],[Product]],products[Product],products[Cost per box])*sales[[#This Row],[Boxes]]</f>
        <v>208.56</v>
      </c>
      <c r="I2075" s="4">
        <f>sales[[#This Row],[Revenue]]-sales[[#This Row],[Cost]]</f>
        <v>484.44</v>
      </c>
    </row>
    <row r="2076" spans="2:9" x14ac:dyDescent="0.25">
      <c r="B2076" t="s">
        <v>18</v>
      </c>
      <c r="C2076" t="s">
        <v>11</v>
      </c>
      <c r="D2076" t="s">
        <v>22</v>
      </c>
      <c r="E2076" s="1">
        <v>44308</v>
      </c>
      <c r="F2076" s="4">
        <v>294</v>
      </c>
      <c r="G2076">
        <v>14</v>
      </c>
      <c r="H2076" s="3">
        <f>_xlfn.XLOOKUP(sales[[#This Row],[Product]],products[Product],products[Cost per box])*sales[[#This Row],[Boxes]]</f>
        <v>115.08000000000001</v>
      </c>
      <c r="I2076" s="4">
        <f>sales[[#This Row],[Revenue]]-sales[[#This Row],[Cost]]</f>
        <v>178.92</v>
      </c>
    </row>
    <row r="2077" spans="2:9" x14ac:dyDescent="0.25">
      <c r="B2077" t="s">
        <v>8</v>
      </c>
      <c r="C2077" t="s">
        <v>11</v>
      </c>
      <c r="D2077" t="s">
        <v>31</v>
      </c>
      <c r="E2077" s="1">
        <v>44308</v>
      </c>
      <c r="F2077" s="4">
        <v>3213</v>
      </c>
      <c r="G2077">
        <v>161</v>
      </c>
      <c r="H2077" s="3">
        <f>_xlfn.XLOOKUP(sales[[#This Row],[Product]],products[Product],products[Cost per box])*sales[[#This Row],[Boxes]]</f>
        <v>920.92</v>
      </c>
      <c r="I2077" s="4">
        <f>sales[[#This Row],[Revenue]]-sales[[#This Row],[Cost]]</f>
        <v>2292.08</v>
      </c>
    </row>
    <row r="2078" spans="2:9" x14ac:dyDescent="0.25">
      <c r="B2078" t="s">
        <v>34</v>
      </c>
      <c r="C2078" t="s">
        <v>6</v>
      </c>
      <c r="D2078" t="s">
        <v>26</v>
      </c>
      <c r="E2078" s="1">
        <v>44308</v>
      </c>
      <c r="F2078" s="4">
        <v>3346</v>
      </c>
      <c r="G2078">
        <v>239</v>
      </c>
      <c r="H2078" s="3">
        <f>_xlfn.XLOOKUP(sales[[#This Row],[Product]],products[Product],products[Cost per box])*sales[[#This Row],[Boxes]]</f>
        <v>1536.77</v>
      </c>
      <c r="I2078" s="4">
        <f>sales[[#This Row],[Revenue]]-sales[[#This Row],[Cost]]</f>
        <v>1809.23</v>
      </c>
    </row>
    <row r="2079" spans="2:9" x14ac:dyDescent="0.25">
      <c r="B2079" t="s">
        <v>15</v>
      </c>
      <c r="C2079" t="s">
        <v>27</v>
      </c>
      <c r="D2079" t="s">
        <v>22</v>
      </c>
      <c r="E2079" s="1">
        <v>44308</v>
      </c>
      <c r="F2079" s="4">
        <v>8841</v>
      </c>
      <c r="G2079">
        <v>286</v>
      </c>
      <c r="H2079" s="3">
        <f>_xlfn.XLOOKUP(sales[[#This Row],[Product]],products[Product],products[Cost per box])*sales[[#This Row],[Boxes]]</f>
        <v>2350.92</v>
      </c>
      <c r="I2079" s="4">
        <f>sales[[#This Row],[Revenue]]-sales[[#This Row],[Cost]]</f>
        <v>6490.08</v>
      </c>
    </row>
    <row r="2080" spans="2:9" x14ac:dyDescent="0.25">
      <c r="B2080" t="s">
        <v>53</v>
      </c>
      <c r="C2080" t="s">
        <v>21</v>
      </c>
      <c r="D2080" t="s">
        <v>26</v>
      </c>
      <c r="E2080" s="1">
        <v>44308</v>
      </c>
      <c r="F2080" s="4">
        <v>434</v>
      </c>
      <c r="G2080">
        <v>37</v>
      </c>
      <c r="H2080" s="3">
        <f>_xlfn.XLOOKUP(sales[[#This Row],[Product]],products[Product],products[Cost per box])*sales[[#This Row],[Boxes]]</f>
        <v>237.91</v>
      </c>
      <c r="I2080" s="4">
        <f>sales[[#This Row],[Revenue]]-sales[[#This Row],[Cost]]</f>
        <v>196.09</v>
      </c>
    </row>
    <row r="2081" spans="2:9" x14ac:dyDescent="0.25">
      <c r="B2081" t="s">
        <v>56</v>
      </c>
      <c r="C2081" t="s">
        <v>27</v>
      </c>
      <c r="D2081" t="s">
        <v>14</v>
      </c>
      <c r="E2081" s="1">
        <v>44308</v>
      </c>
      <c r="F2081" s="4">
        <v>4683</v>
      </c>
      <c r="G2081">
        <v>188</v>
      </c>
      <c r="H2081" s="3">
        <f>_xlfn.XLOOKUP(sales[[#This Row],[Product]],products[Product],products[Cost per box])*sales[[#This Row],[Boxes]]</f>
        <v>1186.28</v>
      </c>
      <c r="I2081" s="4">
        <f>sales[[#This Row],[Revenue]]-sales[[#This Row],[Cost]]</f>
        <v>3496.7200000000003</v>
      </c>
    </row>
    <row r="2082" spans="2:9" x14ac:dyDescent="0.25">
      <c r="B2082" t="s">
        <v>56</v>
      </c>
      <c r="C2082" t="s">
        <v>9</v>
      </c>
      <c r="D2082" t="s">
        <v>44</v>
      </c>
      <c r="E2082" s="1">
        <v>44308</v>
      </c>
      <c r="F2082" s="4">
        <v>7721</v>
      </c>
      <c r="G2082">
        <v>250</v>
      </c>
      <c r="H2082" s="3">
        <f>_xlfn.XLOOKUP(sales[[#This Row],[Product]],products[Product],products[Cost per box])*sales[[#This Row],[Boxes]]</f>
        <v>2392.5</v>
      </c>
      <c r="I2082" s="4">
        <f>sales[[#This Row],[Revenue]]-sales[[#This Row],[Cost]]</f>
        <v>5328.5</v>
      </c>
    </row>
    <row r="2083" spans="2:9" x14ac:dyDescent="0.25">
      <c r="B2083" t="s">
        <v>56</v>
      </c>
      <c r="C2083" t="s">
        <v>11</v>
      </c>
      <c r="D2083" t="s">
        <v>17</v>
      </c>
      <c r="E2083" s="1">
        <v>44308</v>
      </c>
      <c r="F2083" s="4">
        <v>2954</v>
      </c>
      <c r="G2083">
        <v>135</v>
      </c>
      <c r="H2083" s="3">
        <f>_xlfn.XLOOKUP(sales[[#This Row],[Product]],products[Product],products[Cost per box])*sales[[#This Row],[Boxes]]</f>
        <v>918</v>
      </c>
      <c r="I2083" s="4">
        <f>sales[[#This Row],[Revenue]]-sales[[#This Row],[Cost]]</f>
        <v>2036</v>
      </c>
    </row>
    <row r="2084" spans="2:9" x14ac:dyDescent="0.25">
      <c r="B2084" t="s">
        <v>10</v>
      </c>
      <c r="C2084" t="s">
        <v>21</v>
      </c>
      <c r="D2084" t="s">
        <v>19</v>
      </c>
      <c r="E2084" s="1">
        <v>44308</v>
      </c>
      <c r="F2084" s="4">
        <v>3360</v>
      </c>
      <c r="G2084">
        <v>240</v>
      </c>
      <c r="H2084" s="3">
        <f>_xlfn.XLOOKUP(sales[[#This Row],[Product]],products[Product],products[Cost per box])*sales[[#This Row],[Boxes]]</f>
        <v>2455.2000000000003</v>
      </c>
      <c r="I2084" s="4">
        <f>sales[[#This Row],[Revenue]]-sales[[#This Row],[Cost]]</f>
        <v>904.79999999999973</v>
      </c>
    </row>
    <row r="2085" spans="2:9" x14ac:dyDescent="0.25">
      <c r="B2085" t="s">
        <v>41</v>
      </c>
      <c r="C2085" t="s">
        <v>27</v>
      </c>
      <c r="D2085" t="s">
        <v>14</v>
      </c>
      <c r="E2085" s="1">
        <v>44308</v>
      </c>
      <c r="F2085" s="4">
        <v>3150</v>
      </c>
      <c r="G2085">
        <v>109</v>
      </c>
      <c r="H2085" s="3">
        <f>_xlfn.XLOOKUP(sales[[#This Row],[Product]],products[Product],products[Cost per box])*sales[[#This Row],[Boxes]]</f>
        <v>687.79</v>
      </c>
      <c r="I2085" s="4">
        <f>sales[[#This Row],[Revenue]]-sales[[#This Row],[Cost]]</f>
        <v>2462.21</v>
      </c>
    </row>
    <row r="2086" spans="2:9" x14ac:dyDescent="0.25">
      <c r="B2086" t="s">
        <v>51</v>
      </c>
      <c r="C2086" t="s">
        <v>9</v>
      </c>
      <c r="D2086" t="s">
        <v>38</v>
      </c>
      <c r="E2086" s="1">
        <v>44308</v>
      </c>
      <c r="F2086" s="4">
        <v>2163</v>
      </c>
      <c r="G2086">
        <v>78</v>
      </c>
      <c r="H2086" s="3">
        <f>_xlfn.XLOOKUP(sales[[#This Row],[Product]],products[Product],products[Cost per box])*sales[[#This Row],[Boxes]]</f>
        <v>775.31999999999994</v>
      </c>
      <c r="I2086" s="4">
        <f>sales[[#This Row],[Revenue]]-sales[[#This Row],[Cost]]</f>
        <v>1387.68</v>
      </c>
    </row>
    <row r="2087" spans="2:9" x14ac:dyDescent="0.25">
      <c r="B2087" t="s">
        <v>40</v>
      </c>
      <c r="C2087" t="s">
        <v>27</v>
      </c>
      <c r="D2087" t="s">
        <v>47</v>
      </c>
      <c r="E2087" s="1">
        <v>44308</v>
      </c>
      <c r="F2087" s="4">
        <v>3871</v>
      </c>
      <c r="G2087">
        <v>169</v>
      </c>
      <c r="H2087" s="3">
        <f>_xlfn.XLOOKUP(sales[[#This Row],[Product]],products[Product],products[Cost per box])*sales[[#This Row],[Boxes]]</f>
        <v>888.93999999999994</v>
      </c>
      <c r="I2087" s="4">
        <f>sales[[#This Row],[Revenue]]-sales[[#This Row],[Cost]]</f>
        <v>2982.06</v>
      </c>
    </row>
    <row r="2088" spans="2:9" x14ac:dyDescent="0.25">
      <c r="B2088" t="s">
        <v>20</v>
      </c>
      <c r="C2088" t="s">
        <v>27</v>
      </c>
      <c r="D2088" t="s">
        <v>50</v>
      </c>
      <c r="E2088" s="1">
        <v>44308</v>
      </c>
      <c r="F2088" s="4">
        <v>1099</v>
      </c>
      <c r="G2088">
        <v>50</v>
      </c>
      <c r="H2088" s="3">
        <f>_xlfn.XLOOKUP(sales[[#This Row],[Product]],products[Product],products[Cost per box])*sales[[#This Row],[Boxes]]</f>
        <v>620.5</v>
      </c>
      <c r="I2088" s="4">
        <f>sales[[#This Row],[Revenue]]-sales[[#This Row],[Cost]]</f>
        <v>478.5</v>
      </c>
    </row>
    <row r="2089" spans="2:9" x14ac:dyDescent="0.25">
      <c r="B2089" t="s">
        <v>5</v>
      </c>
      <c r="C2089" t="s">
        <v>27</v>
      </c>
      <c r="D2089" t="s">
        <v>12</v>
      </c>
      <c r="E2089" s="1">
        <v>44308</v>
      </c>
      <c r="F2089" s="4">
        <v>672</v>
      </c>
      <c r="G2089">
        <v>26</v>
      </c>
      <c r="H2089" s="3">
        <f>_xlfn.XLOOKUP(sales[[#This Row],[Product]],products[Product],products[Cost per box])*sales[[#This Row],[Boxes]]</f>
        <v>219.18</v>
      </c>
      <c r="I2089" s="4">
        <f>sales[[#This Row],[Revenue]]-sales[[#This Row],[Cost]]</f>
        <v>452.82</v>
      </c>
    </row>
    <row r="2090" spans="2:9" x14ac:dyDescent="0.25">
      <c r="B2090" t="s">
        <v>40</v>
      </c>
      <c r="C2090" t="s">
        <v>6</v>
      </c>
      <c r="D2090" t="s">
        <v>24</v>
      </c>
      <c r="E2090" s="1">
        <v>44309</v>
      </c>
      <c r="F2090" s="4">
        <v>3248</v>
      </c>
      <c r="G2090">
        <v>217</v>
      </c>
      <c r="H2090" s="3">
        <f>_xlfn.XLOOKUP(sales[[#This Row],[Product]],products[Product],products[Cost per box])*sales[[#This Row],[Boxes]]</f>
        <v>2280.67</v>
      </c>
      <c r="I2090" s="4">
        <f>sales[[#This Row],[Revenue]]-sales[[#This Row],[Cost]]</f>
        <v>967.32999999999993</v>
      </c>
    </row>
    <row r="2091" spans="2:9" x14ac:dyDescent="0.25">
      <c r="B2091" t="s">
        <v>5</v>
      </c>
      <c r="C2091" t="s">
        <v>21</v>
      </c>
      <c r="D2091" t="s">
        <v>31</v>
      </c>
      <c r="E2091" s="1">
        <v>44309</v>
      </c>
      <c r="F2091" s="4">
        <v>2821</v>
      </c>
      <c r="G2091">
        <v>157</v>
      </c>
      <c r="H2091" s="3">
        <f>_xlfn.XLOOKUP(sales[[#This Row],[Product]],products[Product],products[Cost per box])*sales[[#This Row],[Boxes]]</f>
        <v>898.04</v>
      </c>
      <c r="I2091" s="4">
        <f>sales[[#This Row],[Revenue]]-sales[[#This Row],[Cost]]</f>
        <v>1922.96</v>
      </c>
    </row>
    <row r="2092" spans="2:9" x14ac:dyDescent="0.25">
      <c r="B2092" t="s">
        <v>18</v>
      </c>
      <c r="C2092" t="s">
        <v>11</v>
      </c>
      <c r="D2092" t="s">
        <v>35</v>
      </c>
      <c r="E2092" s="1">
        <v>44309</v>
      </c>
      <c r="F2092" s="4">
        <v>1666</v>
      </c>
      <c r="G2092">
        <v>67</v>
      </c>
      <c r="H2092" s="3">
        <f>_xlfn.XLOOKUP(sales[[#This Row],[Product]],products[Product],products[Cost per box])*sales[[#This Row],[Boxes]]</f>
        <v>177.54999999999998</v>
      </c>
      <c r="I2092" s="4">
        <f>sales[[#This Row],[Revenue]]-sales[[#This Row],[Cost]]</f>
        <v>1488.45</v>
      </c>
    </row>
    <row r="2093" spans="2:9" x14ac:dyDescent="0.25">
      <c r="B2093" t="s">
        <v>49</v>
      </c>
      <c r="C2093" t="s">
        <v>21</v>
      </c>
      <c r="D2093" t="s">
        <v>36</v>
      </c>
      <c r="E2093" s="1">
        <v>44309</v>
      </c>
      <c r="F2093" s="4">
        <v>546</v>
      </c>
      <c r="G2093">
        <v>42</v>
      </c>
      <c r="H2093" s="3">
        <f>_xlfn.XLOOKUP(sales[[#This Row],[Product]],products[Product],products[Cost per box])*sales[[#This Row],[Boxes]]</f>
        <v>211.68</v>
      </c>
      <c r="I2093" s="4">
        <f>sales[[#This Row],[Revenue]]-sales[[#This Row],[Cost]]</f>
        <v>334.32</v>
      </c>
    </row>
    <row r="2094" spans="2:9" x14ac:dyDescent="0.25">
      <c r="B2094" t="s">
        <v>20</v>
      </c>
      <c r="C2094" t="s">
        <v>11</v>
      </c>
      <c r="D2094" t="s">
        <v>30</v>
      </c>
      <c r="E2094" s="1">
        <v>44309</v>
      </c>
      <c r="F2094" s="4">
        <v>16219</v>
      </c>
      <c r="G2094">
        <v>1260</v>
      </c>
      <c r="H2094" s="3">
        <f>_xlfn.XLOOKUP(sales[[#This Row],[Product]],products[Product],products[Cost per box])*sales[[#This Row],[Boxes]]</f>
        <v>4636.8</v>
      </c>
      <c r="I2094" s="4">
        <f>sales[[#This Row],[Revenue]]-sales[[#This Row],[Cost]]</f>
        <v>11582.2</v>
      </c>
    </row>
    <row r="2095" spans="2:9" x14ac:dyDescent="0.25">
      <c r="B2095" t="s">
        <v>8</v>
      </c>
      <c r="C2095" t="s">
        <v>9</v>
      </c>
      <c r="D2095" t="s">
        <v>26</v>
      </c>
      <c r="E2095" s="1">
        <v>44309</v>
      </c>
      <c r="F2095" s="4">
        <v>1505</v>
      </c>
      <c r="G2095">
        <v>95</v>
      </c>
      <c r="H2095" s="3">
        <f>_xlfn.XLOOKUP(sales[[#This Row],[Product]],products[Product],products[Cost per box])*sales[[#This Row],[Boxes]]</f>
        <v>610.85</v>
      </c>
      <c r="I2095" s="4">
        <f>sales[[#This Row],[Revenue]]-sales[[#This Row],[Cost]]</f>
        <v>894.15</v>
      </c>
    </row>
    <row r="2096" spans="2:9" x14ac:dyDescent="0.25">
      <c r="B2096" t="s">
        <v>51</v>
      </c>
      <c r="C2096" t="s">
        <v>27</v>
      </c>
      <c r="D2096" t="s">
        <v>17</v>
      </c>
      <c r="E2096" s="1">
        <v>44309</v>
      </c>
      <c r="F2096" s="4">
        <v>4074</v>
      </c>
      <c r="G2096">
        <v>371</v>
      </c>
      <c r="H2096" s="3">
        <f>_xlfn.XLOOKUP(sales[[#This Row],[Product]],products[Product],products[Cost per box])*sales[[#This Row],[Boxes]]</f>
        <v>2522.7999999999997</v>
      </c>
      <c r="I2096" s="4">
        <f>sales[[#This Row],[Revenue]]-sales[[#This Row],[Cost]]</f>
        <v>1551.2000000000003</v>
      </c>
    </row>
    <row r="2097" spans="2:9" x14ac:dyDescent="0.25">
      <c r="B2097" t="s">
        <v>15</v>
      </c>
      <c r="C2097" t="s">
        <v>6</v>
      </c>
      <c r="D2097" t="s">
        <v>30</v>
      </c>
      <c r="E2097" s="1">
        <v>44309</v>
      </c>
      <c r="F2097" s="4">
        <v>1134</v>
      </c>
      <c r="G2097">
        <v>104</v>
      </c>
      <c r="H2097" s="3">
        <f>_xlfn.XLOOKUP(sales[[#This Row],[Product]],products[Product],products[Cost per box])*sales[[#This Row],[Boxes]]</f>
        <v>382.72</v>
      </c>
      <c r="I2097" s="4">
        <f>sales[[#This Row],[Revenue]]-sales[[#This Row],[Cost]]</f>
        <v>751.28</v>
      </c>
    </row>
    <row r="2098" spans="2:9" x14ac:dyDescent="0.25">
      <c r="B2098" t="s">
        <v>51</v>
      </c>
      <c r="C2098" t="s">
        <v>11</v>
      </c>
      <c r="D2098" t="s">
        <v>38</v>
      </c>
      <c r="E2098" s="1">
        <v>44309</v>
      </c>
      <c r="F2098" s="4">
        <v>9100</v>
      </c>
      <c r="G2098">
        <v>569</v>
      </c>
      <c r="H2098" s="3">
        <f>_xlfn.XLOOKUP(sales[[#This Row],[Product]],products[Product],products[Cost per box])*sales[[#This Row],[Boxes]]</f>
        <v>5655.86</v>
      </c>
      <c r="I2098" s="4">
        <f>sales[[#This Row],[Revenue]]-sales[[#This Row],[Cost]]</f>
        <v>3444.1400000000003</v>
      </c>
    </row>
    <row r="2099" spans="2:9" x14ac:dyDescent="0.25">
      <c r="B2099" t="s">
        <v>46</v>
      </c>
      <c r="C2099" t="s">
        <v>27</v>
      </c>
      <c r="D2099" t="s">
        <v>48</v>
      </c>
      <c r="E2099" s="1">
        <v>44309</v>
      </c>
      <c r="F2099" s="4">
        <v>581</v>
      </c>
      <c r="G2099">
        <v>42</v>
      </c>
      <c r="H2099" s="3">
        <f>_xlfn.XLOOKUP(sales[[#This Row],[Product]],products[Product],products[Cost per box])*sales[[#This Row],[Boxes]]</f>
        <v>314.16000000000003</v>
      </c>
      <c r="I2099" s="4">
        <f>sales[[#This Row],[Revenue]]-sales[[#This Row],[Cost]]</f>
        <v>266.83999999999997</v>
      </c>
    </row>
    <row r="2100" spans="2:9" x14ac:dyDescent="0.25">
      <c r="B2100" t="s">
        <v>41</v>
      </c>
      <c r="C2100" t="s">
        <v>9</v>
      </c>
      <c r="D2100" t="s">
        <v>7</v>
      </c>
      <c r="E2100" s="1">
        <v>44309</v>
      </c>
      <c r="F2100" s="4">
        <v>1141</v>
      </c>
      <c r="G2100">
        <v>82</v>
      </c>
      <c r="H2100" s="3">
        <f>_xlfn.XLOOKUP(sales[[#This Row],[Product]],products[Product],products[Cost per box])*sales[[#This Row],[Boxes]]</f>
        <v>422.3</v>
      </c>
      <c r="I2100" s="4">
        <f>sales[[#This Row],[Revenue]]-sales[[#This Row],[Cost]]</f>
        <v>718.7</v>
      </c>
    </row>
    <row r="2101" spans="2:9" x14ac:dyDescent="0.25">
      <c r="B2101" t="s">
        <v>39</v>
      </c>
      <c r="C2101" t="s">
        <v>9</v>
      </c>
      <c r="D2101" t="s">
        <v>45</v>
      </c>
      <c r="E2101" s="1">
        <v>44309</v>
      </c>
      <c r="F2101" s="4">
        <v>2086</v>
      </c>
      <c r="G2101">
        <v>91</v>
      </c>
      <c r="H2101" s="3">
        <f>_xlfn.XLOOKUP(sales[[#This Row],[Product]],products[Product],products[Cost per box])*sales[[#This Row],[Boxes]]</f>
        <v>703.43000000000006</v>
      </c>
      <c r="I2101" s="4">
        <f>sales[[#This Row],[Revenue]]-sales[[#This Row],[Cost]]</f>
        <v>1382.57</v>
      </c>
    </row>
    <row r="2102" spans="2:9" x14ac:dyDescent="0.25">
      <c r="B2102" t="s">
        <v>33</v>
      </c>
      <c r="C2102" t="s">
        <v>16</v>
      </c>
      <c r="D2102" t="s">
        <v>42</v>
      </c>
      <c r="E2102" s="1">
        <v>44309</v>
      </c>
      <c r="F2102" s="4">
        <v>2730</v>
      </c>
      <c r="G2102">
        <v>119</v>
      </c>
      <c r="H2102" s="3">
        <f>_xlfn.XLOOKUP(sales[[#This Row],[Product]],products[Product],products[Cost per box])*sales[[#This Row],[Boxes]]</f>
        <v>564.06000000000006</v>
      </c>
      <c r="I2102" s="4">
        <f>sales[[#This Row],[Revenue]]-sales[[#This Row],[Cost]]</f>
        <v>2165.94</v>
      </c>
    </row>
    <row r="2103" spans="2:9" x14ac:dyDescent="0.25">
      <c r="B2103" t="s">
        <v>10</v>
      </c>
      <c r="C2103" t="s">
        <v>9</v>
      </c>
      <c r="D2103" t="s">
        <v>38</v>
      </c>
      <c r="E2103" s="1">
        <v>44309</v>
      </c>
      <c r="F2103" s="4">
        <v>875</v>
      </c>
      <c r="G2103">
        <v>55</v>
      </c>
      <c r="H2103" s="3">
        <f>_xlfn.XLOOKUP(sales[[#This Row],[Product]],products[Product],products[Cost per box])*sales[[#This Row],[Boxes]]</f>
        <v>546.69999999999993</v>
      </c>
      <c r="I2103" s="4">
        <f>sales[[#This Row],[Revenue]]-sales[[#This Row],[Cost]]</f>
        <v>328.30000000000007</v>
      </c>
    </row>
    <row r="2104" spans="2:9" x14ac:dyDescent="0.25">
      <c r="B2104" t="s">
        <v>40</v>
      </c>
      <c r="C2104" t="s">
        <v>9</v>
      </c>
      <c r="D2104" t="s">
        <v>36</v>
      </c>
      <c r="E2104" s="1">
        <v>44309</v>
      </c>
      <c r="F2104" s="4">
        <v>518</v>
      </c>
      <c r="G2104">
        <v>40</v>
      </c>
      <c r="H2104" s="3">
        <f>_xlfn.XLOOKUP(sales[[#This Row],[Product]],products[Product],products[Cost per box])*sales[[#This Row],[Boxes]]</f>
        <v>201.6</v>
      </c>
      <c r="I2104" s="4">
        <f>sales[[#This Row],[Revenue]]-sales[[#This Row],[Cost]]</f>
        <v>316.39999999999998</v>
      </c>
    </row>
    <row r="2105" spans="2:9" x14ac:dyDescent="0.25">
      <c r="B2105" t="s">
        <v>39</v>
      </c>
      <c r="C2105" t="s">
        <v>16</v>
      </c>
      <c r="D2105" t="s">
        <v>26</v>
      </c>
      <c r="E2105" s="1">
        <v>44309</v>
      </c>
      <c r="F2105" s="4">
        <v>2233</v>
      </c>
      <c r="G2105">
        <v>160</v>
      </c>
      <c r="H2105" s="3">
        <f>_xlfn.XLOOKUP(sales[[#This Row],[Product]],products[Product],products[Cost per box])*sales[[#This Row],[Boxes]]</f>
        <v>1028.8</v>
      </c>
      <c r="I2105" s="4">
        <f>sales[[#This Row],[Revenue]]-sales[[#This Row],[Cost]]</f>
        <v>1204.2</v>
      </c>
    </row>
    <row r="2106" spans="2:9" x14ac:dyDescent="0.25">
      <c r="B2106" t="s">
        <v>25</v>
      </c>
      <c r="C2106" t="s">
        <v>21</v>
      </c>
      <c r="D2106" t="s">
        <v>12</v>
      </c>
      <c r="E2106" s="1">
        <v>44309</v>
      </c>
      <c r="F2106" s="4">
        <v>1337</v>
      </c>
      <c r="G2106">
        <v>54</v>
      </c>
      <c r="H2106" s="3">
        <f>_xlfn.XLOOKUP(sales[[#This Row],[Product]],products[Product],products[Cost per box])*sales[[#This Row],[Boxes]]</f>
        <v>455.21999999999997</v>
      </c>
      <c r="I2106" s="4">
        <f>sales[[#This Row],[Revenue]]-sales[[#This Row],[Cost]]</f>
        <v>881.78</v>
      </c>
    </row>
    <row r="2107" spans="2:9" x14ac:dyDescent="0.25">
      <c r="B2107" t="s">
        <v>32</v>
      </c>
      <c r="C2107" t="s">
        <v>16</v>
      </c>
      <c r="D2107" t="s">
        <v>14</v>
      </c>
      <c r="E2107" s="1">
        <v>44309</v>
      </c>
      <c r="F2107" s="4">
        <v>5740</v>
      </c>
      <c r="G2107">
        <v>700</v>
      </c>
      <c r="H2107" s="3">
        <f>_xlfn.XLOOKUP(sales[[#This Row],[Product]],products[Product],products[Cost per box])*sales[[#This Row],[Boxes]]</f>
        <v>4417</v>
      </c>
      <c r="I2107" s="4">
        <f>sales[[#This Row],[Revenue]]-sales[[#This Row],[Cost]]</f>
        <v>1323</v>
      </c>
    </row>
    <row r="2108" spans="2:9" x14ac:dyDescent="0.25">
      <c r="B2108" t="s">
        <v>32</v>
      </c>
      <c r="C2108" t="s">
        <v>16</v>
      </c>
      <c r="D2108" t="s">
        <v>22</v>
      </c>
      <c r="E2108" s="1">
        <v>44309</v>
      </c>
      <c r="F2108" s="4">
        <v>3017</v>
      </c>
      <c r="G2108">
        <v>431</v>
      </c>
      <c r="H2108" s="3">
        <f>_xlfn.XLOOKUP(sales[[#This Row],[Product]],products[Product],products[Cost per box])*sales[[#This Row],[Boxes]]</f>
        <v>3542.82</v>
      </c>
      <c r="I2108" s="4">
        <f>sales[[#This Row],[Revenue]]-sales[[#This Row],[Cost]]</f>
        <v>-525.82000000000016</v>
      </c>
    </row>
    <row r="2109" spans="2:9" x14ac:dyDescent="0.25">
      <c r="B2109" t="s">
        <v>20</v>
      </c>
      <c r="C2109" t="s">
        <v>6</v>
      </c>
      <c r="D2109" t="s">
        <v>52</v>
      </c>
      <c r="E2109" s="1">
        <v>44309</v>
      </c>
      <c r="F2109" s="4">
        <v>10395</v>
      </c>
      <c r="G2109">
        <v>434</v>
      </c>
      <c r="H2109" s="3">
        <f>_xlfn.XLOOKUP(sales[[#This Row],[Product]],products[Product],products[Cost per box])*sales[[#This Row],[Boxes]]</f>
        <v>1440.8799999999999</v>
      </c>
      <c r="I2109" s="4">
        <f>sales[[#This Row],[Revenue]]-sales[[#This Row],[Cost]]</f>
        <v>8954.1200000000008</v>
      </c>
    </row>
    <row r="2110" spans="2:9" x14ac:dyDescent="0.25">
      <c r="B2110" t="s">
        <v>5</v>
      </c>
      <c r="C2110" t="s">
        <v>27</v>
      </c>
      <c r="D2110" t="s">
        <v>26</v>
      </c>
      <c r="E2110" s="1">
        <v>44309</v>
      </c>
      <c r="F2110" s="4">
        <v>560</v>
      </c>
      <c r="G2110">
        <v>35</v>
      </c>
      <c r="H2110" s="3">
        <f>_xlfn.XLOOKUP(sales[[#This Row],[Product]],products[Product],products[Cost per box])*sales[[#This Row],[Boxes]]</f>
        <v>225.04999999999998</v>
      </c>
      <c r="I2110" s="4">
        <f>sales[[#This Row],[Revenue]]-sales[[#This Row],[Cost]]</f>
        <v>334.95000000000005</v>
      </c>
    </row>
    <row r="2111" spans="2:9" x14ac:dyDescent="0.25">
      <c r="B2111" t="s">
        <v>46</v>
      </c>
      <c r="C2111" t="s">
        <v>27</v>
      </c>
      <c r="D2111" t="s">
        <v>24</v>
      </c>
      <c r="E2111" s="1">
        <v>44309</v>
      </c>
      <c r="F2111" s="4">
        <v>756</v>
      </c>
      <c r="G2111">
        <v>48</v>
      </c>
      <c r="H2111" s="3">
        <f>_xlfn.XLOOKUP(sales[[#This Row],[Product]],products[Product],products[Cost per box])*sales[[#This Row],[Boxes]]</f>
        <v>504.48</v>
      </c>
      <c r="I2111" s="4">
        <f>sales[[#This Row],[Revenue]]-sales[[#This Row],[Cost]]</f>
        <v>251.51999999999998</v>
      </c>
    </row>
    <row r="2112" spans="2:9" x14ac:dyDescent="0.25">
      <c r="B2112" t="s">
        <v>29</v>
      </c>
      <c r="C2112" t="s">
        <v>27</v>
      </c>
      <c r="D2112" t="s">
        <v>47</v>
      </c>
      <c r="E2112" s="1">
        <v>44309</v>
      </c>
      <c r="F2112" s="4">
        <v>791</v>
      </c>
      <c r="G2112">
        <v>57</v>
      </c>
      <c r="H2112" s="3">
        <f>_xlfn.XLOOKUP(sales[[#This Row],[Product]],products[Product],products[Cost per box])*sales[[#This Row],[Boxes]]</f>
        <v>299.82</v>
      </c>
      <c r="I2112" s="4">
        <f>sales[[#This Row],[Revenue]]-sales[[#This Row],[Cost]]</f>
        <v>491.18</v>
      </c>
    </row>
    <row r="2113" spans="2:9" x14ac:dyDescent="0.25">
      <c r="B2113" t="s">
        <v>25</v>
      </c>
      <c r="C2113" t="s">
        <v>16</v>
      </c>
      <c r="D2113" t="s">
        <v>24</v>
      </c>
      <c r="E2113" s="1">
        <v>44309</v>
      </c>
      <c r="F2113" s="4">
        <v>2870</v>
      </c>
      <c r="G2113">
        <v>205</v>
      </c>
      <c r="H2113" s="3">
        <f>_xlfn.XLOOKUP(sales[[#This Row],[Product]],products[Product],products[Cost per box])*sales[[#This Row],[Boxes]]</f>
        <v>2154.5500000000002</v>
      </c>
      <c r="I2113" s="4">
        <f>sales[[#This Row],[Revenue]]-sales[[#This Row],[Cost]]</f>
        <v>715.44999999999982</v>
      </c>
    </row>
    <row r="2114" spans="2:9" x14ac:dyDescent="0.25">
      <c r="B2114" t="s">
        <v>15</v>
      </c>
      <c r="C2114" t="s">
        <v>21</v>
      </c>
      <c r="D2114" t="s">
        <v>17</v>
      </c>
      <c r="E2114" s="1">
        <v>44309</v>
      </c>
      <c r="F2114" s="4">
        <v>910</v>
      </c>
      <c r="G2114">
        <v>83</v>
      </c>
      <c r="H2114" s="3">
        <f>_xlfn.XLOOKUP(sales[[#This Row],[Product]],products[Product],products[Cost per box])*sales[[#This Row],[Boxes]]</f>
        <v>564.4</v>
      </c>
      <c r="I2114" s="4">
        <f>sales[[#This Row],[Revenue]]-sales[[#This Row],[Cost]]</f>
        <v>345.6</v>
      </c>
    </row>
    <row r="2115" spans="2:9" x14ac:dyDescent="0.25">
      <c r="B2115" t="s">
        <v>34</v>
      </c>
      <c r="C2115" t="s">
        <v>21</v>
      </c>
      <c r="D2115" t="s">
        <v>30</v>
      </c>
      <c r="E2115" s="1">
        <v>44309</v>
      </c>
      <c r="F2115" s="4">
        <v>9492</v>
      </c>
      <c r="G2115">
        <v>528</v>
      </c>
      <c r="H2115" s="3">
        <f>_xlfn.XLOOKUP(sales[[#This Row],[Product]],products[Product],products[Cost per box])*sales[[#This Row],[Boxes]]</f>
        <v>1943.0400000000002</v>
      </c>
      <c r="I2115" s="4">
        <f>sales[[#This Row],[Revenue]]-sales[[#This Row],[Cost]]</f>
        <v>7548.96</v>
      </c>
    </row>
    <row r="2116" spans="2:9" x14ac:dyDescent="0.25">
      <c r="B2116" t="s">
        <v>39</v>
      </c>
      <c r="C2116" t="s">
        <v>21</v>
      </c>
      <c r="D2116" t="s">
        <v>30</v>
      </c>
      <c r="E2116" s="1">
        <v>44309</v>
      </c>
      <c r="F2116" s="4">
        <v>4158</v>
      </c>
      <c r="G2116">
        <v>278</v>
      </c>
      <c r="H2116" s="3">
        <f>_xlfn.XLOOKUP(sales[[#This Row],[Product]],products[Product],products[Cost per box])*sales[[#This Row],[Boxes]]</f>
        <v>1023.0400000000001</v>
      </c>
      <c r="I2116" s="4">
        <f>sales[[#This Row],[Revenue]]-sales[[#This Row],[Cost]]</f>
        <v>3134.96</v>
      </c>
    </row>
    <row r="2117" spans="2:9" x14ac:dyDescent="0.25">
      <c r="B2117" t="s">
        <v>13</v>
      </c>
      <c r="C2117" t="s">
        <v>21</v>
      </c>
      <c r="D2117" t="s">
        <v>26</v>
      </c>
      <c r="E2117" s="1">
        <v>44309</v>
      </c>
      <c r="F2117" s="4">
        <v>4935</v>
      </c>
      <c r="G2117">
        <v>980</v>
      </c>
      <c r="H2117" s="3">
        <f>_xlfn.XLOOKUP(sales[[#This Row],[Product]],products[Product],products[Cost per box])*sales[[#This Row],[Boxes]]</f>
        <v>6301.4</v>
      </c>
      <c r="I2117" s="4">
        <f>sales[[#This Row],[Revenue]]-sales[[#This Row],[Cost]]</f>
        <v>-1366.3999999999996</v>
      </c>
    </row>
    <row r="2118" spans="2:9" x14ac:dyDescent="0.25">
      <c r="B2118" t="s">
        <v>29</v>
      </c>
      <c r="C2118" t="s">
        <v>21</v>
      </c>
      <c r="D2118" t="s">
        <v>43</v>
      </c>
      <c r="E2118" s="1">
        <v>44309</v>
      </c>
      <c r="F2118" s="4">
        <v>5852</v>
      </c>
      <c r="G2118">
        <v>345</v>
      </c>
      <c r="H2118" s="3">
        <f>_xlfn.XLOOKUP(sales[[#This Row],[Product]],products[Product],products[Cost per box])*sales[[#This Row],[Boxes]]</f>
        <v>1328.25</v>
      </c>
      <c r="I2118" s="4">
        <f>sales[[#This Row],[Revenue]]-sales[[#This Row],[Cost]]</f>
        <v>4523.75</v>
      </c>
    </row>
    <row r="2119" spans="2:9" x14ac:dyDescent="0.25">
      <c r="B2119" t="s">
        <v>39</v>
      </c>
      <c r="C2119" t="s">
        <v>9</v>
      </c>
      <c r="D2119" t="s">
        <v>47</v>
      </c>
      <c r="E2119" s="1">
        <v>44309</v>
      </c>
      <c r="F2119" s="4">
        <v>973</v>
      </c>
      <c r="G2119">
        <v>61</v>
      </c>
      <c r="H2119" s="3">
        <f>_xlfn.XLOOKUP(sales[[#This Row],[Product]],products[Product],products[Cost per box])*sales[[#This Row],[Boxes]]</f>
        <v>320.86</v>
      </c>
      <c r="I2119" s="4">
        <f>sales[[#This Row],[Revenue]]-sales[[#This Row],[Cost]]</f>
        <v>652.14</v>
      </c>
    </row>
    <row r="2120" spans="2:9" x14ac:dyDescent="0.25">
      <c r="B2120" t="s">
        <v>39</v>
      </c>
      <c r="C2120" t="s">
        <v>9</v>
      </c>
      <c r="D2120" t="s">
        <v>7</v>
      </c>
      <c r="E2120" s="1">
        <v>44309</v>
      </c>
      <c r="F2120" s="4">
        <v>3472</v>
      </c>
      <c r="G2120">
        <v>106</v>
      </c>
      <c r="H2120" s="3">
        <f>_xlfn.XLOOKUP(sales[[#This Row],[Product]],products[Product],products[Cost per box])*sales[[#This Row],[Boxes]]</f>
        <v>545.90000000000009</v>
      </c>
      <c r="I2120" s="4">
        <f>sales[[#This Row],[Revenue]]-sales[[#This Row],[Cost]]</f>
        <v>2926.1</v>
      </c>
    </row>
    <row r="2121" spans="2:9" x14ac:dyDescent="0.25">
      <c r="B2121" t="s">
        <v>32</v>
      </c>
      <c r="C2121" t="s">
        <v>9</v>
      </c>
      <c r="D2121" t="s">
        <v>47</v>
      </c>
      <c r="E2121" s="1">
        <v>44309</v>
      </c>
      <c r="F2121" s="4">
        <v>6405</v>
      </c>
      <c r="G2121">
        <v>267</v>
      </c>
      <c r="H2121" s="3">
        <f>_xlfn.XLOOKUP(sales[[#This Row],[Product]],products[Product],products[Cost per box])*sales[[#This Row],[Boxes]]</f>
        <v>1404.4199999999998</v>
      </c>
      <c r="I2121" s="4">
        <f>sales[[#This Row],[Revenue]]-sales[[#This Row],[Cost]]</f>
        <v>5000.58</v>
      </c>
    </row>
    <row r="2122" spans="2:9" x14ac:dyDescent="0.25">
      <c r="B2122" t="s">
        <v>57</v>
      </c>
      <c r="C2122" t="s">
        <v>27</v>
      </c>
      <c r="D2122" t="s">
        <v>44</v>
      </c>
      <c r="E2122" s="1">
        <v>44309</v>
      </c>
      <c r="F2122" s="4">
        <v>9226</v>
      </c>
      <c r="G2122">
        <v>330</v>
      </c>
      <c r="H2122" s="3">
        <f>_xlfn.XLOOKUP(sales[[#This Row],[Product]],products[Product],products[Cost per box])*sales[[#This Row],[Boxes]]</f>
        <v>3158.1</v>
      </c>
      <c r="I2122" s="4">
        <f>sales[[#This Row],[Revenue]]-sales[[#This Row],[Cost]]</f>
        <v>6067.9</v>
      </c>
    </row>
    <row r="2123" spans="2:9" x14ac:dyDescent="0.25">
      <c r="B2123" t="s">
        <v>51</v>
      </c>
      <c r="C2123" t="s">
        <v>21</v>
      </c>
      <c r="D2123" t="s">
        <v>31</v>
      </c>
      <c r="E2123" s="1">
        <v>44309</v>
      </c>
      <c r="F2123" s="4">
        <v>882</v>
      </c>
      <c r="G2123">
        <v>36</v>
      </c>
      <c r="H2123" s="3">
        <f>_xlfn.XLOOKUP(sales[[#This Row],[Product]],products[Product],products[Cost per box])*sales[[#This Row],[Boxes]]</f>
        <v>205.92</v>
      </c>
      <c r="I2123" s="4">
        <f>sales[[#This Row],[Revenue]]-sales[[#This Row],[Cost]]</f>
        <v>676.08</v>
      </c>
    </row>
    <row r="2124" spans="2:9" x14ac:dyDescent="0.25">
      <c r="B2124" t="s">
        <v>46</v>
      </c>
      <c r="C2124" t="s">
        <v>11</v>
      </c>
      <c r="D2124" t="s">
        <v>38</v>
      </c>
      <c r="E2124" s="1">
        <v>44309</v>
      </c>
      <c r="F2124" s="4">
        <v>5236</v>
      </c>
      <c r="G2124">
        <v>159</v>
      </c>
      <c r="H2124" s="3">
        <f>_xlfn.XLOOKUP(sales[[#This Row],[Product]],products[Product],products[Cost per box])*sales[[#This Row],[Boxes]]</f>
        <v>1580.4599999999998</v>
      </c>
      <c r="I2124" s="4">
        <f>sales[[#This Row],[Revenue]]-sales[[#This Row],[Cost]]</f>
        <v>3655.54</v>
      </c>
    </row>
    <row r="2125" spans="2:9" x14ac:dyDescent="0.25">
      <c r="B2125" t="s">
        <v>37</v>
      </c>
      <c r="C2125" t="s">
        <v>9</v>
      </c>
      <c r="D2125" t="s">
        <v>24</v>
      </c>
      <c r="E2125" s="1">
        <v>44312</v>
      </c>
      <c r="F2125" s="4">
        <v>1218</v>
      </c>
      <c r="G2125">
        <v>87</v>
      </c>
      <c r="H2125" s="3">
        <f>_xlfn.XLOOKUP(sales[[#This Row],[Product]],products[Product],products[Cost per box])*sales[[#This Row],[Boxes]]</f>
        <v>914.37</v>
      </c>
      <c r="I2125" s="4">
        <f>sales[[#This Row],[Revenue]]-sales[[#This Row],[Cost]]</f>
        <v>303.63</v>
      </c>
    </row>
    <row r="2126" spans="2:9" x14ac:dyDescent="0.25">
      <c r="B2126" t="s">
        <v>34</v>
      </c>
      <c r="C2126" t="s">
        <v>16</v>
      </c>
      <c r="D2126" t="s">
        <v>36</v>
      </c>
      <c r="E2126" s="1">
        <v>44312</v>
      </c>
      <c r="F2126" s="4">
        <v>3794</v>
      </c>
      <c r="G2126">
        <v>292</v>
      </c>
      <c r="H2126" s="3">
        <f>_xlfn.XLOOKUP(sales[[#This Row],[Product]],products[Product],products[Cost per box])*sales[[#This Row],[Boxes]]</f>
        <v>1471.68</v>
      </c>
      <c r="I2126" s="4">
        <f>sales[[#This Row],[Revenue]]-sales[[#This Row],[Cost]]</f>
        <v>2322.3199999999997</v>
      </c>
    </row>
    <row r="2127" spans="2:9" x14ac:dyDescent="0.25">
      <c r="B2127" t="s">
        <v>13</v>
      </c>
      <c r="C2127" t="s">
        <v>21</v>
      </c>
      <c r="D2127" t="s">
        <v>52</v>
      </c>
      <c r="E2127" s="1">
        <v>44312</v>
      </c>
      <c r="F2127" s="4">
        <v>7266</v>
      </c>
      <c r="G2127">
        <v>291</v>
      </c>
      <c r="H2127" s="3">
        <f>_xlfn.XLOOKUP(sales[[#This Row],[Product]],products[Product],products[Cost per box])*sales[[#This Row],[Boxes]]</f>
        <v>966.12</v>
      </c>
      <c r="I2127" s="4">
        <f>sales[[#This Row],[Revenue]]-sales[[#This Row],[Cost]]</f>
        <v>6299.88</v>
      </c>
    </row>
    <row r="2128" spans="2:9" x14ac:dyDescent="0.25">
      <c r="B2128" t="s">
        <v>40</v>
      </c>
      <c r="C2128" t="s">
        <v>16</v>
      </c>
      <c r="D2128" t="s">
        <v>45</v>
      </c>
      <c r="E2128" s="1">
        <v>44312</v>
      </c>
      <c r="F2128" s="4">
        <v>3430</v>
      </c>
      <c r="G2128">
        <v>150</v>
      </c>
      <c r="H2128" s="3">
        <f>_xlfn.XLOOKUP(sales[[#This Row],[Product]],products[Product],products[Cost per box])*sales[[#This Row],[Boxes]]</f>
        <v>1159.5</v>
      </c>
      <c r="I2128" s="4">
        <f>sales[[#This Row],[Revenue]]-sales[[#This Row],[Cost]]</f>
        <v>2270.5</v>
      </c>
    </row>
    <row r="2129" spans="2:9" x14ac:dyDescent="0.25">
      <c r="B2129" t="s">
        <v>40</v>
      </c>
      <c r="C2129" t="s">
        <v>16</v>
      </c>
      <c r="D2129" t="s">
        <v>28</v>
      </c>
      <c r="E2129" s="1">
        <v>44312</v>
      </c>
      <c r="F2129" s="4">
        <v>10528</v>
      </c>
      <c r="G2129">
        <v>502</v>
      </c>
      <c r="H2129" s="3">
        <f>_xlfn.XLOOKUP(sales[[#This Row],[Product]],products[Product],products[Cost per box])*sales[[#This Row],[Boxes]]</f>
        <v>1385.52</v>
      </c>
      <c r="I2129" s="4">
        <f>sales[[#This Row],[Revenue]]-sales[[#This Row],[Cost]]</f>
        <v>9142.48</v>
      </c>
    </row>
    <row r="2130" spans="2:9" x14ac:dyDescent="0.25">
      <c r="B2130" t="s">
        <v>13</v>
      </c>
      <c r="C2130" t="s">
        <v>16</v>
      </c>
      <c r="D2130" t="s">
        <v>26</v>
      </c>
      <c r="E2130" s="1">
        <v>44312</v>
      </c>
      <c r="F2130" s="4">
        <v>3255</v>
      </c>
      <c r="G2130">
        <v>204</v>
      </c>
      <c r="H2130" s="3">
        <f>_xlfn.XLOOKUP(sales[[#This Row],[Product]],products[Product],products[Cost per box])*sales[[#This Row],[Boxes]]</f>
        <v>1311.72</v>
      </c>
      <c r="I2130" s="4">
        <f>sales[[#This Row],[Revenue]]-sales[[#This Row],[Cost]]</f>
        <v>1943.28</v>
      </c>
    </row>
    <row r="2131" spans="2:9" x14ac:dyDescent="0.25">
      <c r="B2131" t="s">
        <v>49</v>
      </c>
      <c r="C2131" t="s">
        <v>21</v>
      </c>
      <c r="D2131" t="s">
        <v>12</v>
      </c>
      <c r="E2131" s="1">
        <v>44312</v>
      </c>
      <c r="F2131" s="4">
        <v>4361</v>
      </c>
      <c r="G2131">
        <v>168</v>
      </c>
      <c r="H2131" s="3">
        <f>_xlfn.XLOOKUP(sales[[#This Row],[Product]],products[Product],products[Cost per box])*sales[[#This Row],[Boxes]]</f>
        <v>1416.24</v>
      </c>
      <c r="I2131" s="4">
        <f>sales[[#This Row],[Revenue]]-sales[[#This Row],[Cost]]</f>
        <v>2944.76</v>
      </c>
    </row>
    <row r="2132" spans="2:9" x14ac:dyDescent="0.25">
      <c r="B2132" t="s">
        <v>10</v>
      </c>
      <c r="C2132" t="s">
        <v>9</v>
      </c>
      <c r="D2132" t="s">
        <v>52</v>
      </c>
      <c r="E2132" s="1">
        <v>44312</v>
      </c>
      <c r="F2132" s="4">
        <v>658</v>
      </c>
      <c r="G2132">
        <v>26</v>
      </c>
      <c r="H2132" s="3">
        <f>_xlfn.XLOOKUP(sales[[#This Row],[Product]],products[Product],products[Cost per box])*sales[[#This Row],[Boxes]]</f>
        <v>86.32</v>
      </c>
      <c r="I2132" s="4">
        <f>sales[[#This Row],[Revenue]]-sales[[#This Row],[Cost]]</f>
        <v>571.68000000000006</v>
      </c>
    </row>
    <row r="2133" spans="2:9" x14ac:dyDescent="0.25">
      <c r="B2133" t="s">
        <v>37</v>
      </c>
      <c r="C2133" t="s">
        <v>9</v>
      </c>
      <c r="D2133" t="s">
        <v>26</v>
      </c>
      <c r="E2133" s="1">
        <v>44312</v>
      </c>
      <c r="F2133" s="4">
        <v>4942</v>
      </c>
      <c r="G2133">
        <v>353</v>
      </c>
      <c r="H2133" s="3">
        <f>_xlfn.XLOOKUP(sales[[#This Row],[Product]],products[Product],products[Cost per box])*sales[[#This Row],[Boxes]]</f>
        <v>2269.79</v>
      </c>
      <c r="I2133" s="4">
        <f>sales[[#This Row],[Revenue]]-sales[[#This Row],[Cost]]</f>
        <v>2672.21</v>
      </c>
    </row>
    <row r="2134" spans="2:9" x14ac:dyDescent="0.25">
      <c r="B2134" t="s">
        <v>5</v>
      </c>
      <c r="C2134" t="s">
        <v>6</v>
      </c>
      <c r="D2134" t="s">
        <v>52</v>
      </c>
      <c r="E2134" s="1">
        <v>44312</v>
      </c>
      <c r="F2134" s="4">
        <v>5257</v>
      </c>
      <c r="G2134">
        <v>220</v>
      </c>
      <c r="H2134" s="3">
        <f>_xlfn.XLOOKUP(sales[[#This Row],[Product]],products[Product],products[Cost per box])*sales[[#This Row],[Boxes]]</f>
        <v>730.4</v>
      </c>
      <c r="I2134" s="4">
        <f>sales[[#This Row],[Revenue]]-sales[[#This Row],[Cost]]</f>
        <v>4526.6000000000004</v>
      </c>
    </row>
    <row r="2135" spans="2:9" x14ac:dyDescent="0.25">
      <c r="B2135" t="s">
        <v>5</v>
      </c>
      <c r="C2135" t="s">
        <v>9</v>
      </c>
      <c r="D2135" t="s">
        <v>31</v>
      </c>
      <c r="E2135" s="1">
        <v>44312</v>
      </c>
      <c r="F2135" s="4">
        <v>8050</v>
      </c>
      <c r="G2135">
        <v>350</v>
      </c>
      <c r="H2135" s="3">
        <f>_xlfn.XLOOKUP(sales[[#This Row],[Product]],products[Product],products[Cost per box])*sales[[#This Row],[Boxes]]</f>
        <v>2002</v>
      </c>
      <c r="I2135" s="4">
        <f>sales[[#This Row],[Revenue]]-sales[[#This Row],[Cost]]</f>
        <v>6048</v>
      </c>
    </row>
    <row r="2136" spans="2:9" x14ac:dyDescent="0.25">
      <c r="B2136" t="s">
        <v>40</v>
      </c>
      <c r="C2136" t="s">
        <v>9</v>
      </c>
      <c r="D2136" t="s">
        <v>47</v>
      </c>
      <c r="E2136" s="1">
        <v>44312</v>
      </c>
      <c r="F2136" s="4">
        <v>4704</v>
      </c>
      <c r="G2136">
        <v>189</v>
      </c>
      <c r="H2136" s="3">
        <f>_xlfn.XLOOKUP(sales[[#This Row],[Product]],products[Product],products[Cost per box])*sales[[#This Row],[Boxes]]</f>
        <v>994.14</v>
      </c>
      <c r="I2136" s="4">
        <f>sales[[#This Row],[Revenue]]-sales[[#This Row],[Cost]]</f>
        <v>3709.86</v>
      </c>
    </row>
    <row r="2137" spans="2:9" x14ac:dyDescent="0.25">
      <c r="B2137" t="s">
        <v>46</v>
      </c>
      <c r="C2137" t="s">
        <v>16</v>
      </c>
      <c r="D2137" t="s">
        <v>36</v>
      </c>
      <c r="E2137" s="1">
        <v>44312</v>
      </c>
      <c r="F2137" s="4">
        <v>4375</v>
      </c>
      <c r="G2137">
        <v>157</v>
      </c>
      <c r="H2137" s="3">
        <f>_xlfn.XLOOKUP(sales[[#This Row],[Product]],products[Product],products[Cost per box])*sales[[#This Row],[Boxes]]</f>
        <v>791.28</v>
      </c>
      <c r="I2137" s="4">
        <f>sales[[#This Row],[Revenue]]-sales[[#This Row],[Cost]]</f>
        <v>3583.7200000000003</v>
      </c>
    </row>
    <row r="2138" spans="2:9" x14ac:dyDescent="0.25">
      <c r="B2138" t="s">
        <v>49</v>
      </c>
      <c r="C2138" t="s">
        <v>16</v>
      </c>
      <c r="D2138" t="s">
        <v>43</v>
      </c>
      <c r="E2138" s="1">
        <v>44312</v>
      </c>
      <c r="F2138" s="4">
        <v>1400</v>
      </c>
      <c r="G2138">
        <v>83</v>
      </c>
      <c r="H2138" s="3">
        <f>_xlfn.XLOOKUP(sales[[#This Row],[Product]],products[Product],products[Cost per box])*sales[[#This Row],[Boxes]]</f>
        <v>319.55</v>
      </c>
      <c r="I2138" s="4">
        <f>sales[[#This Row],[Revenue]]-sales[[#This Row],[Cost]]</f>
        <v>1080.45</v>
      </c>
    </row>
    <row r="2139" spans="2:9" x14ac:dyDescent="0.25">
      <c r="B2139" t="s">
        <v>57</v>
      </c>
      <c r="C2139" t="s">
        <v>16</v>
      </c>
      <c r="D2139" t="s">
        <v>36</v>
      </c>
      <c r="E2139" s="1">
        <v>44312</v>
      </c>
      <c r="F2139" s="4">
        <v>5103</v>
      </c>
      <c r="G2139">
        <v>160</v>
      </c>
      <c r="H2139" s="3">
        <f>_xlfn.XLOOKUP(sales[[#This Row],[Product]],products[Product],products[Cost per box])*sales[[#This Row],[Boxes]]</f>
        <v>806.4</v>
      </c>
      <c r="I2139" s="4">
        <f>sales[[#This Row],[Revenue]]-sales[[#This Row],[Cost]]</f>
        <v>4296.6000000000004</v>
      </c>
    </row>
    <row r="2140" spans="2:9" x14ac:dyDescent="0.25">
      <c r="B2140" t="s">
        <v>25</v>
      </c>
      <c r="C2140" t="s">
        <v>11</v>
      </c>
      <c r="D2140" t="s">
        <v>52</v>
      </c>
      <c r="E2140" s="1">
        <v>44313</v>
      </c>
      <c r="F2140" s="4">
        <v>4088</v>
      </c>
      <c r="G2140">
        <v>158</v>
      </c>
      <c r="H2140" s="3">
        <f>_xlfn.XLOOKUP(sales[[#This Row],[Product]],products[Product],products[Cost per box])*sales[[#This Row],[Boxes]]</f>
        <v>524.55999999999995</v>
      </c>
      <c r="I2140" s="4">
        <f>sales[[#This Row],[Revenue]]-sales[[#This Row],[Cost]]</f>
        <v>3563.44</v>
      </c>
    </row>
    <row r="2141" spans="2:9" x14ac:dyDescent="0.25">
      <c r="B2141" t="s">
        <v>37</v>
      </c>
      <c r="C2141" t="s">
        <v>27</v>
      </c>
      <c r="D2141" t="s">
        <v>48</v>
      </c>
      <c r="E2141" s="1">
        <v>44313</v>
      </c>
      <c r="F2141" s="4">
        <v>784</v>
      </c>
      <c r="G2141">
        <v>53</v>
      </c>
      <c r="H2141" s="3">
        <f>_xlfn.XLOOKUP(sales[[#This Row],[Product]],products[Product],products[Cost per box])*sales[[#This Row],[Boxes]]</f>
        <v>396.44</v>
      </c>
      <c r="I2141" s="4">
        <f>sales[[#This Row],[Revenue]]-sales[[#This Row],[Cost]]</f>
        <v>387.56</v>
      </c>
    </row>
    <row r="2142" spans="2:9" x14ac:dyDescent="0.25">
      <c r="B2142" t="s">
        <v>10</v>
      </c>
      <c r="C2142" t="s">
        <v>11</v>
      </c>
      <c r="D2142" t="s">
        <v>30</v>
      </c>
      <c r="E2142" s="1">
        <v>44313</v>
      </c>
      <c r="F2142" s="4">
        <v>6713</v>
      </c>
      <c r="G2142">
        <v>517</v>
      </c>
      <c r="H2142" s="3">
        <f>_xlfn.XLOOKUP(sales[[#This Row],[Product]],products[Product],products[Cost per box])*sales[[#This Row],[Boxes]]</f>
        <v>1902.5600000000002</v>
      </c>
      <c r="I2142" s="4">
        <f>sales[[#This Row],[Revenue]]-sales[[#This Row],[Cost]]</f>
        <v>4810.4399999999996</v>
      </c>
    </row>
    <row r="2143" spans="2:9" x14ac:dyDescent="0.25">
      <c r="B2143" t="s">
        <v>33</v>
      </c>
      <c r="C2143" t="s">
        <v>9</v>
      </c>
      <c r="D2143" t="s">
        <v>42</v>
      </c>
      <c r="E2143" s="1">
        <v>44313</v>
      </c>
      <c r="F2143" s="4">
        <v>3829</v>
      </c>
      <c r="G2143">
        <v>167</v>
      </c>
      <c r="H2143" s="3">
        <f>_xlfn.XLOOKUP(sales[[#This Row],[Product]],products[Product],products[Cost per box])*sales[[#This Row],[Boxes]]</f>
        <v>791.58</v>
      </c>
      <c r="I2143" s="4">
        <f>sales[[#This Row],[Revenue]]-sales[[#This Row],[Cost]]</f>
        <v>3037.42</v>
      </c>
    </row>
    <row r="2144" spans="2:9" x14ac:dyDescent="0.25">
      <c r="B2144" t="s">
        <v>49</v>
      </c>
      <c r="C2144" t="s">
        <v>9</v>
      </c>
      <c r="D2144" t="s">
        <v>35</v>
      </c>
      <c r="E2144" s="1">
        <v>44313</v>
      </c>
      <c r="F2144" s="4">
        <v>1456</v>
      </c>
      <c r="G2144">
        <v>64</v>
      </c>
      <c r="H2144" s="3">
        <f>_xlfn.XLOOKUP(sales[[#This Row],[Product]],products[Product],products[Cost per box])*sales[[#This Row],[Boxes]]</f>
        <v>169.6</v>
      </c>
      <c r="I2144" s="4">
        <f>sales[[#This Row],[Revenue]]-sales[[#This Row],[Cost]]</f>
        <v>1286.4000000000001</v>
      </c>
    </row>
    <row r="2145" spans="2:9" x14ac:dyDescent="0.25">
      <c r="B2145" t="s">
        <v>46</v>
      </c>
      <c r="C2145" t="s">
        <v>11</v>
      </c>
      <c r="D2145" t="s">
        <v>19</v>
      </c>
      <c r="E2145" s="1">
        <v>44313</v>
      </c>
      <c r="F2145" s="4">
        <v>2499</v>
      </c>
      <c r="G2145">
        <v>357</v>
      </c>
      <c r="H2145" s="3">
        <f>_xlfn.XLOOKUP(sales[[#This Row],[Product]],products[Product],products[Cost per box])*sales[[#This Row],[Boxes]]</f>
        <v>3652.11</v>
      </c>
      <c r="I2145" s="4">
        <f>sales[[#This Row],[Revenue]]-sales[[#This Row],[Cost]]</f>
        <v>-1153.1100000000001</v>
      </c>
    </row>
    <row r="2146" spans="2:9" x14ac:dyDescent="0.25">
      <c r="B2146" t="s">
        <v>8</v>
      </c>
      <c r="C2146" t="s">
        <v>6</v>
      </c>
      <c r="D2146" t="s">
        <v>35</v>
      </c>
      <c r="E2146" s="1">
        <v>44313</v>
      </c>
      <c r="F2146" s="4">
        <v>1911</v>
      </c>
      <c r="G2146">
        <v>84</v>
      </c>
      <c r="H2146" s="3">
        <f>_xlfn.XLOOKUP(sales[[#This Row],[Product]],products[Product],products[Cost per box])*sales[[#This Row],[Boxes]]</f>
        <v>222.6</v>
      </c>
      <c r="I2146" s="4">
        <f>sales[[#This Row],[Revenue]]-sales[[#This Row],[Cost]]</f>
        <v>1688.4</v>
      </c>
    </row>
    <row r="2147" spans="2:9" x14ac:dyDescent="0.25">
      <c r="B2147" t="s">
        <v>5</v>
      </c>
      <c r="C2147" t="s">
        <v>27</v>
      </c>
      <c r="D2147" t="s">
        <v>30</v>
      </c>
      <c r="E2147" s="1">
        <v>44313</v>
      </c>
      <c r="F2147" s="4">
        <v>9632</v>
      </c>
      <c r="G2147">
        <v>770</v>
      </c>
      <c r="H2147" s="3">
        <f>_xlfn.XLOOKUP(sales[[#This Row],[Product]],products[Product],products[Cost per box])*sales[[#This Row],[Boxes]]</f>
        <v>2833.6</v>
      </c>
      <c r="I2147" s="4">
        <f>sales[[#This Row],[Revenue]]-sales[[#This Row],[Cost]]</f>
        <v>6798.4</v>
      </c>
    </row>
    <row r="2148" spans="2:9" x14ac:dyDescent="0.25">
      <c r="B2148" t="s">
        <v>39</v>
      </c>
      <c r="C2148" t="s">
        <v>9</v>
      </c>
      <c r="D2148" t="s">
        <v>44</v>
      </c>
      <c r="E2148" s="1">
        <v>44313</v>
      </c>
      <c r="F2148" s="4">
        <v>7693</v>
      </c>
      <c r="G2148">
        <v>234</v>
      </c>
      <c r="H2148" s="3">
        <f>_xlfn.XLOOKUP(sales[[#This Row],[Product]],products[Product],products[Cost per box])*sales[[#This Row],[Boxes]]</f>
        <v>2239.38</v>
      </c>
      <c r="I2148" s="4">
        <f>sales[[#This Row],[Revenue]]-sales[[#This Row],[Cost]]</f>
        <v>5453.62</v>
      </c>
    </row>
    <row r="2149" spans="2:9" x14ac:dyDescent="0.25">
      <c r="B2149" t="s">
        <v>41</v>
      </c>
      <c r="C2149" t="s">
        <v>11</v>
      </c>
      <c r="D2149" t="s">
        <v>24</v>
      </c>
      <c r="E2149" s="1">
        <v>44313</v>
      </c>
      <c r="F2149" s="4">
        <v>5187</v>
      </c>
      <c r="G2149">
        <v>577</v>
      </c>
      <c r="H2149" s="3">
        <f>_xlfn.XLOOKUP(sales[[#This Row],[Product]],products[Product],products[Cost per box])*sales[[#This Row],[Boxes]]</f>
        <v>6064.2699999999995</v>
      </c>
      <c r="I2149" s="4">
        <f>sales[[#This Row],[Revenue]]-sales[[#This Row],[Cost]]</f>
        <v>-877.26999999999953</v>
      </c>
    </row>
    <row r="2150" spans="2:9" x14ac:dyDescent="0.25">
      <c r="B2150" t="s">
        <v>53</v>
      </c>
      <c r="C2150" t="s">
        <v>11</v>
      </c>
      <c r="D2150" t="s">
        <v>26</v>
      </c>
      <c r="E2150" s="1">
        <v>44313</v>
      </c>
      <c r="F2150" s="4">
        <v>91</v>
      </c>
      <c r="G2150">
        <v>11</v>
      </c>
      <c r="H2150" s="3">
        <f>_xlfn.XLOOKUP(sales[[#This Row],[Product]],products[Product],products[Cost per box])*sales[[#This Row],[Boxes]]</f>
        <v>70.72999999999999</v>
      </c>
      <c r="I2150" s="4">
        <f>sales[[#This Row],[Revenue]]-sales[[#This Row],[Cost]]</f>
        <v>20.27000000000001</v>
      </c>
    </row>
    <row r="2151" spans="2:9" x14ac:dyDescent="0.25">
      <c r="B2151" t="s">
        <v>8</v>
      </c>
      <c r="C2151" t="s">
        <v>21</v>
      </c>
      <c r="D2151" t="s">
        <v>42</v>
      </c>
      <c r="E2151" s="1">
        <v>44313</v>
      </c>
      <c r="F2151" s="4">
        <v>5313</v>
      </c>
      <c r="G2151">
        <v>280</v>
      </c>
      <c r="H2151" s="3">
        <f>_xlfn.XLOOKUP(sales[[#This Row],[Product]],products[Product],products[Cost per box])*sales[[#This Row],[Boxes]]</f>
        <v>1327.2</v>
      </c>
      <c r="I2151" s="4">
        <f>sales[[#This Row],[Revenue]]-sales[[#This Row],[Cost]]</f>
        <v>3985.8</v>
      </c>
    </row>
    <row r="2152" spans="2:9" x14ac:dyDescent="0.25">
      <c r="B2152" t="s">
        <v>51</v>
      </c>
      <c r="C2152" t="s">
        <v>16</v>
      </c>
      <c r="D2152" t="s">
        <v>14</v>
      </c>
      <c r="E2152" s="1">
        <v>44313</v>
      </c>
      <c r="F2152" s="4">
        <v>8736</v>
      </c>
      <c r="G2152">
        <v>364</v>
      </c>
      <c r="H2152" s="3">
        <f>_xlfn.XLOOKUP(sales[[#This Row],[Product]],products[Product],products[Cost per box])*sales[[#This Row],[Boxes]]</f>
        <v>2296.8399999999997</v>
      </c>
      <c r="I2152" s="4">
        <f>sales[[#This Row],[Revenue]]-sales[[#This Row],[Cost]]</f>
        <v>6439.16</v>
      </c>
    </row>
    <row r="2153" spans="2:9" x14ac:dyDescent="0.25">
      <c r="B2153" t="s">
        <v>34</v>
      </c>
      <c r="C2153" t="s">
        <v>6</v>
      </c>
      <c r="D2153" t="s">
        <v>22</v>
      </c>
      <c r="E2153" s="1">
        <v>44313</v>
      </c>
      <c r="F2153" s="4">
        <v>8449</v>
      </c>
      <c r="G2153">
        <v>385</v>
      </c>
      <c r="H2153" s="3">
        <f>_xlfn.XLOOKUP(sales[[#This Row],[Product]],products[Product],products[Cost per box])*sales[[#This Row],[Boxes]]</f>
        <v>3164.7000000000003</v>
      </c>
      <c r="I2153" s="4">
        <f>sales[[#This Row],[Revenue]]-sales[[#This Row],[Cost]]</f>
        <v>5284.2999999999993</v>
      </c>
    </row>
    <row r="2154" spans="2:9" x14ac:dyDescent="0.25">
      <c r="B2154" t="s">
        <v>15</v>
      </c>
      <c r="C2154" t="s">
        <v>9</v>
      </c>
      <c r="D2154" t="s">
        <v>45</v>
      </c>
      <c r="E2154" s="1">
        <v>44313</v>
      </c>
      <c r="F2154" s="4">
        <v>8519</v>
      </c>
      <c r="G2154">
        <v>406</v>
      </c>
      <c r="H2154" s="3">
        <f>_xlfn.XLOOKUP(sales[[#This Row],[Product]],products[Product],products[Cost per box])*sales[[#This Row],[Boxes]]</f>
        <v>3138.38</v>
      </c>
      <c r="I2154" s="4">
        <f>sales[[#This Row],[Revenue]]-sales[[#This Row],[Cost]]</f>
        <v>5380.62</v>
      </c>
    </row>
    <row r="2155" spans="2:9" x14ac:dyDescent="0.25">
      <c r="B2155" t="s">
        <v>8</v>
      </c>
      <c r="C2155" t="s">
        <v>11</v>
      </c>
      <c r="D2155" t="s">
        <v>35</v>
      </c>
      <c r="E2155" s="1">
        <v>44313</v>
      </c>
      <c r="F2155" s="4">
        <v>6832</v>
      </c>
      <c r="G2155">
        <v>622</v>
      </c>
      <c r="H2155" s="3">
        <f>_xlfn.XLOOKUP(sales[[#This Row],[Product]],products[Product],products[Cost per box])*sales[[#This Row],[Boxes]]</f>
        <v>1648.3</v>
      </c>
      <c r="I2155" s="4">
        <f>sales[[#This Row],[Revenue]]-sales[[#This Row],[Cost]]</f>
        <v>5183.7</v>
      </c>
    </row>
    <row r="2156" spans="2:9" x14ac:dyDescent="0.25">
      <c r="B2156" t="s">
        <v>15</v>
      </c>
      <c r="C2156" t="s">
        <v>11</v>
      </c>
      <c r="D2156" t="s">
        <v>38</v>
      </c>
      <c r="E2156" s="1">
        <v>44313</v>
      </c>
      <c r="F2156" s="4">
        <v>7217</v>
      </c>
      <c r="G2156">
        <v>289</v>
      </c>
      <c r="H2156" s="3">
        <f>_xlfn.XLOOKUP(sales[[#This Row],[Product]],products[Product],products[Cost per box])*sales[[#This Row],[Boxes]]</f>
        <v>2872.66</v>
      </c>
      <c r="I2156" s="4">
        <f>sales[[#This Row],[Revenue]]-sales[[#This Row],[Cost]]</f>
        <v>4344.34</v>
      </c>
    </row>
    <row r="2157" spans="2:9" x14ac:dyDescent="0.25">
      <c r="B2157" t="s">
        <v>25</v>
      </c>
      <c r="C2157" t="s">
        <v>6</v>
      </c>
      <c r="D2157" t="s">
        <v>43</v>
      </c>
      <c r="E2157" s="1">
        <v>44313</v>
      </c>
      <c r="F2157" s="4">
        <v>7637</v>
      </c>
      <c r="G2157">
        <v>770</v>
      </c>
      <c r="H2157" s="3">
        <f>_xlfn.XLOOKUP(sales[[#This Row],[Product]],products[Product],products[Cost per box])*sales[[#This Row],[Boxes]]</f>
        <v>2964.5</v>
      </c>
      <c r="I2157" s="4">
        <f>sales[[#This Row],[Revenue]]-sales[[#This Row],[Cost]]</f>
        <v>4672.5</v>
      </c>
    </row>
    <row r="2158" spans="2:9" x14ac:dyDescent="0.25">
      <c r="B2158" t="s">
        <v>33</v>
      </c>
      <c r="C2158" t="s">
        <v>21</v>
      </c>
      <c r="D2158" t="s">
        <v>17</v>
      </c>
      <c r="E2158" s="1">
        <v>44313</v>
      </c>
      <c r="F2158" s="4">
        <v>10682</v>
      </c>
      <c r="G2158">
        <v>700</v>
      </c>
      <c r="H2158" s="3">
        <f>_xlfn.XLOOKUP(sales[[#This Row],[Product]],products[Product],products[Cost per box])*sales[[#This Row],[Boxes]]</f>
        <v>4760</v>
      </c>
      <c r="I2158" s="4">
        <f>sales[[#This Row],[Revenue]]-sales[[#This Row],[Cost]]</f>
        <v>5922</v>
      </c>
    </row>
    <row r="2159" spans="2:9" x14ac:dyDescent="0.25">
      <c r="B2159" t="s">
        <v>20</v>
      </c>
      <c r="C2159" t="s">
        <v>6</v>
      </c>
      <c r="D2159" t="s">
        <v>45</v>
      </c>
      <c r="E2159" s="1">
        <v>44313</v>
      </c>
      <c r="F2159" s="4">
        <v>6720</v>
      </c>
      <c r="G2159">
        <v>293</v>
      </c>
      <c r="H2159" s="3">
        <f>_xlfn.XLOOKUP(sales[[#This Row],[Product]],products[Product],products[Cost per box])*sales[[#This Row],[Boxes]]</f>
        <v>2264.8900000000003</v>
      </c>
      <c r="I2159" s="4">
        <f>sales[[#This Row],[Revenue]]-sales[[#This Row],[Cost]]</f>
        <v>4455.1099999999997</v>
      </c>
    </row>
    <row r="2160" spans="2:9" x14ac:dyDescent="0.25">
      <c r="B2160" t="s">
        <v>29</v>
      </c>
      <c r="C2160" t="s">
        <v>21</v>
      </c>
      <c r="D2160" t="s">
        <v>7</v>
      </c>
      <c r="E2160" s="1">
        <v>44314</v>
      </c>
      <c r="F2160" s="4">
        <v>2289</v>
      </c>
      <c r="G2160">
        <v>191</v>
      </c>
      <c r="H2160" s="3">
        <f>_xlfn.XLOOKUP(sales[[#This Row],[Product]],products[Product],products[Cost per box])*sales[[#This Row],[Boxes]]</f>
        <v>983.65000000000009</v>
      </c>
      <c r="I2160" s="4">
        <f>sales[[#This Row],[Revenue]]-sales[[#This Row],[Cost]]</f>
        <v>1305.3499999999999</v>
      </c>
    </row>
    <row r="2161" spans="2:9" x14ac:dyDescent="0.25">
      <c r="B2161" t="s">
        <v>37</v>
      </c>
      <c r="C2161" t="s">
        <v>6</v>
      </c>
      <c r="D2161" t="s">
        <v>48</v>
      </c>
      <c r="E2161" s="1">
        <v>44314</v>
      </c>
      <c r="F2161" s="4">
        <v>2751</v>
      </c>
      <c r="G2161">
        <v>184</v>
      </c>
      <c r="H2161" s="3">
        <f>_xlfn.XLOOKUP(sales[[#This Row],[Product]],products[Product],products[Cost per box])*sales[[#This Row],[Boxes]]</f>
        <v>1376.3200000000002</v>
      </c>
      <c r="I2161" s="4">
        <f>sales[[#This Row],[Revenue]]-sales[[#This Row],[Cost]]</f>
        <v>1374.6799999999998</v>
      </c>
    </row>
    <row r="2162" spans="2:9" x14ac:dyDescent="0.25">
      <c r="B2162" t="s">
        <v>39</v>
      </c>
      <c r="C2162" t="s">
        <v>21</v>
      </c>
      <c r="D2162" t="s">
        <v>47</v>
      </c>
      <c r="E2162" s="1">
        <v>44314</v>
      </c>
      <c r="F2162" s="4">
        <v>812</v>
      </c>
      <c r="G2162">
        <v>63</v>
      </c>
      <c r="H2162" s="3">
        <f>_xlfn.XLOOKUP(sales[[#This Row],[Product]],products[Product],products[Cost per box])*sales[[#This Row],[Boxes]]</f>
        <v>331.38</v>
      </c>
      <c r="I2162" s="4">
        <f>sales[[#This Row],[Revenue]]-sales[[#This Row],[Cost]]</f>
        <v>480.62</v>
      </c>
    </row>
    <row r="2163" spans="2:9" x14ac:dyDescent="0.25">
      <c r="B2163" t="s">
        <v>51</v>
      </c>
      <c r="C2163" t="s">
        <v>6</v>
      </c>
      <c r="D2163" t="s">
        <v>26</v>
      </c>
      <c r="E2163" s="1">
        <v>44314</v>
      </c>
      <c r="F2163" s="4">
        <v>9520</v>
      </c>
      <c r="G2163">
        <v>635</v>
      </c>
      <c r="H2163" s="3">
        <f>_xlfn.XLOOKUP(sales[[#This Row],[Product]],products[Product],products[Cost per box])*sales[[#This Row],[Boxes]]</f>
        <v>4083.0499999999997</v>
      </c>
      <c r="I2163" s="4">
        <f>sales[[#This Row],[Revenue]]-sales[[#This Row],[Cost]]</f>
        <v>5436.9500000000007</v>
      </c>
    </row>
    <row r="2164" spans="2:9" x14ac:dyDescent="0.25">
      <c r="B2164" t="s">
        <v>18</v>
      </c>
      <c r="C2164" t="s">
        <v>11</v>
      </c>
      <c r="D2164" t="s">
        <v>19</v>
      </c>
      <c r="E2164" s="1">
        <v>44314</v>
      </c>
      <c r="F2164" s="4">
        <v>2744</v>
      </c>
      <c r="G2164">
        <v>392</v>
      </c>
      <c r="H2164" s="3">
        <f>_xlfn.XLOOKUP(sales[[#This Row],[Product]],products[Product],products[Cost per box])*sales[[#This Row],[Boxes]]</f>
        <v>4010.1600000000003</v>
      </c>
      <c r="I2164" s="4">
        <f>sales[[#This Row],[Revenue]]-sales[[#This Row],[Cost]]</f>
        <v>-1266.1600000000003</v>
      </c>
    </row>
    <row r="2165" spans="2:9" x14ac:dyDescent="0.25">
      <c r="B2165" t="s">
        <v>29</v>
      </c>
      <c r="C2165" t="s">
        <v>21</v>
      </c>
      <c r="D2165" t="s">
        <v>44</v>
      </c>
      <c r="E2165" s="1">
        <v>44314</v>
      </c>
      <c r="F2165" s="4">
        <v>1519</v>
      </c>
      <c r="G2165">
        <v>169</v>
      </c>
      <c r="H2165" s="3">
        <f>_xlfn.XLOOKUP(sales[[#This Row],[Product]],products[Product],products[Cost per box])*sales[[#This Row],[Boxes]]</f>
        <v>1617.3300000000002</v>
      </c>
      <c r="I2165" s="4">
        <f>sales[[#This Row],[Revenue]]-sales[[#This Row],[Cost]]</f>
        <v>-98.330000000000155</v>
      </c>
    </row>
    <row r="2166" spans="2:9" x14ac:dyDescent="0.25">
      <c r="B2166" t="s">
        <v>13</v>
      </c>
      <c r="C2166" t="s">
        <v>11</v>
      </c>
      <c r="D2166" t="s">
        <v>50</v>
      </c>
      <c r="E2166" s="1">
        <v>44314</v>
      </c>
      <c r="F2166" s="4">
        <v>8722</v>
      </c>
      <c r="G2166">
        <v>700</v>
      </c>
      <c r="H2166" s="3">
        <f>_xlfn.XLOOKUP(sales[[#This Row],[Product]],products[Product],products[Cost per box])*sales[[#This Row],[Boxes]]</f>
        <v>8687</v>
      </c>
      <c r="I2166" s="4">
        <f>sales[[#This Row],[Revenue]]-sales[[#This Row],[Cost]]</f>
        <v>35</v>
      </c>
    </row>
    <row r="2167" spans="2:9" x14ac:dyDescent="0.25">
      <c r="B2167" t="s">
        <v>32</v>
      </c>
      <c r="C2167" t="s">
        <v>27</v>
      </c>
      <c r="D2167" t="s">
        <v>52</v>
      </c>
      <c r="E2167" s="1">
        <v>44314</v>
      </c>
      <c r="F2167" s="4">
        <v>588</v>
      </c>
      <c r="G2167">
        <v>23</v>
      </c>
      <c r="H2167" s="3">
        <f>_xlfn.XLOOKUP(sales[[#This Row],[Product]],products[Product],products[Cost per box])*sales[[#This Row],[Boxes]]</f>
        <v>76.36</v>
      </c>
      <c r="I2167" s="4">
        <f>sales[[#This Row],[Revenue]]-sales[[#This Row],[Cost]]</f>
        <v>511.64</v>
      </c>
    </row>
    <row r="2168" spans="2:9" x14ac:dyDescent="0.25">
      <c r="B2168" t="s">
        <v>25</v>
      </c>
      <c r="C2168" t="s">
        <v>6</v>
      </c>
      <c r="D2168" t="s">
        <v>45</v>
      </c>
      <c r="E2168" s="1">
        <v>44314</v>
      </c>
      <c r="F2168" s="4">
        <v>13384</v>
      </c>
      <c r="G2168">
        <v>638</v>
      </c>
      <c r="H2168" s="3">
        <f>_xlfn.XLOOKUP(sales[[#This Row],[Product]],products[Product],products[Cost per box])*sales[[#This Row],[Boxes]]</f>
        <v>4931.7400000000007</v>
      </c>
      <c r="I2168" s="4">
        <f>sales[[#This Row],[Revenue]]-sales[[#This Row],[Cost]]</f>
        <v>8452.2599999999984</v>
      </c>
    </row>
    <row r="2169" spans="2:9" x14ac:dyDescent="0.25">
      <c r="B2169" t="s">
        <v>29</v>
      </c>
      <c r="C2169" t="s">
        <v>16</v>
      </c>
      <c r="D2169" t="s">
        <v>7</v>
      </c>
      <c r="E2169" s="1">
        <v>44314</v>
      </c>
      <c r="F2169" s="4">
        <v>1043</v>
      </c>
      <c r="G2169">
        <v>75</v>
      </c>
      <c r="H2169" s="3">
        <f>_xlfn.XLOOKUP(sales[[#This Row],[Product]],products[Product],products[Cost per box])*sales[[#This Row],[Boxes]]</f>
        <v>386.25</v>
      </c>
      <c r="I2169" s="4">
        <f>sales[[#This Row],[Revenue]]-sales[[#This Row],[Cost]]</f>
        <v>656.75</v>
      </c>
    </row>
    <row r="2170" spans="2:9" x14ac:dyDescent="0.25">
      <c r="B2170" t="s">
        <v>20</v>
      </c>
      <c r="C2170" t="s">
        <v>9</v>
      </c>
      <c r="D2170" t="s">
        <v>24</v>
      </c>
      <c r="E2170" s="1">
        <v>44314</v>
      </c>
      <c r="F2170" s="4">
        <v>3262</v>
      </c>
      <c r="G2170">
        <v>233</v>
      </c>
      <c r="H2170" s="3">
        <f>_xlfn.XLOOKUP(sales[[#This Row],[Product]],products[Product],products[Cost per box])*sales[[#This Row],[Boxes]]</f>
        <v>2448.83</v>
      </c>
      <c r="I2170" s="4">
        <f>sales[[#This Row],[Revenue]]-sales[[#This Row],[Cost]]</f>
        <v>813.17000000000007</v>
      </c>
    </row>
    <row r="2171" spans="2:9" x14ac:dyDescent="0.25">
      <c r="B2171" t="s">
        <v>34</v>
      </c>
      <c r="C2171" t="s">
        <v>6</v>
      </c>
      <c r="D2171" t="s">
        <v>44</v>
      </c>
      <c r="E2171" s="1">
        <v>44314</v>
      </c>
      <c r="F2171" s="4">
        <v>1827</v>
      </c>
      <c r="G2171">
        <v>167</v>
      </c>
      <c r="H2171" s="3">
        <f>_xlfn.XLOOKUP(sales[[#This Row],[Product]],products[Product],products[Cost per box])*sales[[#This Row],[Boxes]]</f>
        <v>1598.19</v>
      </c>
      <c r="I2171" s="4">
        <f>sales[[#This Row],[Revenue]]-sales[[#This Row],[Cost]]</f>
        <v>228.80999999999995</v>
      </c>
    </row>
    <row r="2172" spans="2:9" x14ac:dyDescent="0.25">
      <c r="B2172" t="s">
        <v>8</v>
      </c>
      <c r="C2172" t="s">
        <v>16</v>
      </c>
      <c r="D2172" t="s">
        <v>22</v>
      </c>
      <c r="E2172" s="1">
        <v>44314</v>
      </c>
      <c r="F2172" s="4">
        <v>8680</v>
      </c>
      <c r="G2172">
        <v>1260</v>
      </c>
      <c r="H2172" s="3">
        <f>_xlfn.XLOOKUP(sales[[#This Row],[Product]],products[Product],products[Cost per box])*sales[[#This Row],[Boxes]]</f>
        <v>10357.200000000001</v>
      </c>
      <c r="I2172" s="4">
        <f>sales[[#This Row],[Revenue]]-sales[[#This Row],[Cost]]</f>
        <v>-1677.2000000000007</v>
      </c>
    </row>
    <row r="2173" spans="2:9" x14ac:dyDescent="0.25">
      <c r="B2173" t="s">
        <v>13</v>
      </c>
      <c r="C2173" t="s">
        <v>6</v>
      </c>
      <c r="D2173" t="s">
        <v>28</v>
      </c>
      <c r="E2173" s="1">
        <v>44314</v>
      </c>
      <c r="F2173" s="4">
        <v>3185</v>
      </c>
      <c r="G2173">
        <v>145</v>
      </c>
      <c r="H2173" s="3">
        <f>_xlfn.XLOOKUP(sales[[#This Row],[Product]],products[Product],products[Cost per box])*sales[[#This Row],[Boxes]]</f>
        <v>400.2</v>
      </c>
      <c r="I2173" s="4">
        <f>sales[[#This Row],[Revenue]]-sales[[#This Row],[Cost]]</f>
        <v>2784.8</v>
      </c>
    </row>
    <row r="2174" spans="2:9" x14ac:dyDescent="0.25">
      <c r="B2174" t="s">
        <v>41</v>
      </c>
      <c r="C2174" t="s">
        <v>21</v>
      </c>
      <c r="D2174" t="s">
        <v>14</v>
      </c>
      <c r="E2174" s="1">
        <v>44314</v>
      </c>
      <c r="F2174" s="4">
        <v>3955</v>
      </c>
      <c r="G2174">
        <v>440</v>
      </c>
      <c r="H2174" s="3">
        <f>_xlfn.XLOOKUP(sales[[#This Row],[Product]],products[Product],products[Cost per box])*sales[[#This Row],[Boxes]]</f>
        <v>2776.3999999999996</v>
      </c>
      <c r="I2174" s="4">
        <f>sales[[#This Row],[Revenue]]-sales[[#This Row],[Cost]]</f>
        <v>1178.6000000000004</v>
      </c>
    </row>
    <row r="2175" spans="2:9" x14ac:dyDescent="0.25">
      <c r="B2175" t="s">
        <v>41</v>
      </c>
      <c r="C2175" t="s">
        <v>11</v>
      </c>
      <c r="D2175" t="s">
        <v>22</v>
      </c>
      <c r="E2175" s="1">
        <v>44314</v>
      </c>
      <c r="F2175" s="4">
        <v>3878</v>
      </c>
      <c r="G2175">
        <v>647</v>
      </c>
      <c r="H2175" s="3">
        <f>_xlfn.XLOOKUP(sales[[#This Row],[Product]],products[Product],products[Cost per box])*sales[[#This Row],[Boxes]]</f>
        <v>5318.34</v>
      </c>
      <c r="I2175" s="4">
        <f>sales[[#This Row],[Revenue]]-sales[[#This Row],[Cost]]</f>
        <v>-1440.3400000000001</v>
      </c>
    </row>
    <row r="2176" spans="2:9" x14ac:dyDescent="0.25">
      <c r="B2176" t="s">
        <v>20</v>
      </c>
      <c r="C2176" t="s">
        <v>11</v>
      </c>
      <c r="D2176" t="s">
        <v>28</v>
      </c>
      <c r="E2176" s="1">
        <v>44314</v>
      </c>
      <c r="F2176" s="4">
        <v>1638</v>
      </c>
      <c r="G2176">
        <v>78</v>
      </c>
      <c r="H2176" s="3">
        <f>_xlfn.XLOOKUP(sales[[#This Row],[Product]],products[Product],products[Cost per box])*sales[[#This Row],[Boxes]]</f>
        <v>215.27999999999997</v>
      </c>
      <c r="I2176" s="4">
        <f>sales[[#This Row],[Revenue]]-sales[[#This Row],[Cost]]</f>
        <v>1422.72</v>
      </c>
    </row>
    <row r="2177" spans="2:9" x14ac:dyDescent="0.25">
      <c r="B2177" t="s">
        <v>13</v>
      </c>
      <c r="C2177" t="s">
        <v>27</v>
      </c>
      <c r="D2177" t="s">
        <v>28</v>
      </c>
      <c r="E2177" s="1">
        <v>44314</v>
      </c>
      <c r="F2177" s="4">
        <v>10808</v>
      </c>
      <c r="G2177">
        <v>492</v>
      </c>
      <c r="H2177" s="3">
        <f>_xlfn.XLOOKUP(sales[[#This Row],[Product]],products[Product],products[Cost per box])*sales[[#This Row],[Boxes]]</f>
        <v>1357.9199999999998</v>
      </c>
      <c r="I2177" s="4">
        <f>sales[[#This Row],[Revenue]]-sales[[#This Row],[Cost]]</f>
        <v>9450.08</v>
      </c>
    </row>
    <row r="2178" spans="2:9" x14ac:dyDescent="0.25">
      <c r="B2178" t="s">
        <v>8</v>
      </c>
      <c r="C2178" t="s">
        <v>21</v>
      </c>
      <c r="D2178" t="s">
        <v>24</v>
      </c>
      <c r="E2178" s="1">
        <v>44314</v>
      </c>
      <c r="F2178" s="4">
        <v>4319</v>
      </c>
      <c r="G2178">
        <v>309</v>
      </c>
      <c r="H2178" s="3">
        <f>_xlfn.XLOOKUP(sales[[#This Row],[Product]],products[Product],products[Cost per box])*sales[[#This Row],[Boxes]]</f>
        <v>3247.59</v>
      </c>
      <c r="I2178" s="4">
        <f>sales[[#This Row],[Revenue]]-sales[[#This Row],[Cost]]</f>
        <v>1071.4099999999999</v>
      </c>
    </row>
    <row r="2179" spans="2:9" x14ac:dyDescent="0.25">
      <c r="B2179" t="s">
        <v>15</v>
      </c>
      <c r="C2179" t="s">
        <v>6</v>
      </c>
      <c r="D2179" t="s">
        <v>48</v>
      </c>
      <c r="E2179" s="1">
        <v>44314</v>
      </c>
      <c r="F2179" s="4">
        <v>6608</v>
      </c>
      <c r="G2179">
        <v>472</v>
      </c>
      <c r="H2179" s="3">
        <f>_xlfn.XLOOKUP(sales[[#This Row],[Product]],products[Product],products[Cost per box])*sales[[#This Row],[Boxes]]</f>
        <v>3530.5600000000004</v>
      </c>
      <c r="I2179" s="4">
        <f>sales[[#This Row],[Revenue]]-sales[[#This Row],[Cost]]</f>
        <v>3077.4399999999996</v>
      </c>
    </row>
    <row r="2180" spans="2:9" x14ac:dyDescent="0.25">
      <c r="B2180" t="s">
        <v>41</v>
      </c>
      <c r="C2180" t="s">
        <v>27</v>
      </c>
      <c r="D2180" t="s">
        <v>52</v>
      </c>
      <c r="E2180" s="1">
        <v>44314</v>
      </c>
      <c r="F2180" s="4">
        <v>6755</v>
      </c>
      <c r="G2180">
        <v>282</v>
      </c>
      <c r="H2180" s="3">
        <f>_xlfn.XLOOKUP(sales[[#This Row],[Product]],products[Product],products[Cost per box])*sales[[#This Row],[Boxes]]</f>
        <v>936.24</v>
      </c>
      <c r="I2180" s="4">
        <f>sales[[#This Row],[Revenue]]-sales[[#This Row],[Cost]]</f>
        <v>5818.76</v>
      </c>
    </row>
    <row r="2181" spans="2:9" x14ac:dyDescent="0.25">
      <c r="B2181" t="s">
        <v>40</v>
      </c>
      <c r="C2181" t="s">
        <v>6</v>
      </c>
      <c r="D2181" t="s">
        <v>7</v>
      </c>
      <c r="E2181" s="1">
        <v>44314</v>
      </c>
      <c r="F2181" s="4">
        <v>203</v>
      </c>
      <c r="G2181">
        <v>15</v>
      </c>
      <c r="H2181" s="3">
        <f>_xlfn.XLOOKUP(sales[[#This Row],[Product]],products[Product],products[Cost per box])*sales[[#This Row],[Boxes]]</f>
        <v>77.25</v>
      </c>
      <c r="I2181" s="4">
        <f>sales[[#This Row],[Revenue]]-sales[[#This Row],[Cost]]</f>
        <v>125.75</v>
      </c>
    </row>
    <row r="2182" spans="2:9" x14ac:dyDescent="0.25">
      <c r="B2182" t="s">
        <v>34</v>
      </c>
      <c r="C2182" t="s">
        <v>27</v>
      </c>
      <c r="D2182" t="s">
        <v>28</v>
      </c>
      <c r="E2182" s="1">
        <v>44314</v>
      </c>
      <c r="F2182" s="4">
        <v>2723</v>
      </c>
      <c r="G2182">
        <v>124</v>
      </c>
      <c r="H2182" s="3">
        <f>_xlfn.XLOOKUP(sales[[#This Row],[Product]],products[Product],products[Cost per box])*sales[[#This Row],[Boxes]]</f>
        <v>342.23999999999995</v>
      </c>
      <c r="I2182" s="4">
        <f>sales[[#This Row],[Revenue]]-sales[[#This Row],[Cost]]</f>
        <v>2380.7600000000002</v>
      </c>
    </row>
    <row r="2183" spans="2:9" x14ac:dyDescent="0.25">
      <c r="B2183" t="s">
        <v>55</v>
      </c>
      <c r="C2183" t="s">
        <v>21</v>
      </c>
      <c r="D2183" t="s">
        <v>26</v>
      </c>
      <c r="E2183" s="1">
        <v>44314</v>
      </c>
      <c r="F2183" s="4">
        <v>13699</v>
      </c>
      <c r="G2183">
        <v>1120</v>
      </c>
      <c r="H2183" s="3">
        <f>_xlfn.XLOOKUP(sales[[#This Row],[Product]],products[Product],products[Cost per box])*sales[[#This Row],[Boxes]]</f>
        <v>7201.5999999999995</v>
      </c>
      <c r="I2183" s="4">
        <f>sales[[#This Row],[Revenue]]-sales[[#This Row],[Cost]]</f>
        <v>6497.4000000000005</v>
      </c>
    </row>
    <row r="2184" spans="2:9" x14ac:dyDescent="0.25">
      <c r="B2184" t="s">
        <v>25</v>
      </c>
      <c r="C2184" t="s">
        <v>9</v>
      </c>
      <c r="D2184" t="s">
        <v>19</v>
      </c>
      <c r="E2184" s="1">
        <v>44314</v>
      </c>
      <c r="F2184" s="4">
        <v>5348</v>
      </c>
      <c r="G2184">
        <v>268</v>
      </c>
      <c r="H2184" s="3">
        <f>_xlfn.XLOOKUP(sales[[#This Row],[Product]],products[Product],products[Cost per box])*sales[[#This Row],[Boxes]]</f>
        <v>2741.6400000000003</v>
      </c>
      <c r="I2184" s="4">
        <f>sales[[#This Row],[Revenue]]-sales[[#This Row],[Cost]]</f>
        <v>2606.3599999999997</v>
      </c>
    </row>
    <row r="2185" spans="2:9" x14ac:dyDescent="0.25">
      <c r="B2185" t="s">
        <v>8</v>
      </c>
      <c r="C2185" t="s">
        <v>6</v>
      </c>
      <c r="D2185" t="s">
        <v>35</v>
      </c>
      <c r="E2185" s="1">
        <v>44314</v>
      </c>
      <c r="F2185" s="4">
        <v>4396</v>
      </c>
      <c r="G2185">
        <v>367</v>
      </c>
      <c r="H2185" s="3">
        <f>_xlfn.XLOOKUP(sales[[#This Row],[Product]],products[Product],products[Cost per box])*sales[[#This Row],[Boxes]]</f>
        <v>972.55</v>
      </c>
      <c r="I2185" s="4">
        <f>sales[[#This Row],[Revenue]]-sales[[#This Row],[Cost]]</f>
        <v>3423.45</v>
      </c>
    </row>
    <row r="2186" spans="2:9" x14ac:dyDescent="0.25">
      <c r="B2186" t="s">
        <v>41</v>
      </c>
      <c r="C2186" t="s">
        <v>11</v>
      </c>
      <c r="D2186" t="s">
        <v>19</v>
      </c>
      <c r="E2186" s="1">
        <v>44314</v>
      </c>
      <c r="F2186" s="4">
        <v>7434</v>
      </c>
      <c r="G2186">
        <v>531</v>
      </c>
      <c r="H2186" s="3">
        <f>_xlfn.XLOOKUP(sales[[#This Row],[Product]],products[Product],products[Cost per box])*sales[[#This Row],[Boxes]]</f>
        <v>5432.13</v>
      </c>
      <c r="I2186" s="4">
        <f>sales[[#This Row],[Revenue]]-sales[[#This Row],[Cost]]</f>
        <v>2001.87</v>
      </c>
    </row>
    <row r="2187" spans="2:9" x14ac:dyDescent="0.25">
      <c r="B2187" t="s">
        <v>46</v>
      </c>
      <c r="C2187" t="s">
        <v>21</v>
      </c>
      <c r="D2187" t="s">
        <v>24</v>
      </c>
      <c r="E2187" s="1">
        <v>44314</v>
      </c>
      <c r="F2187" s="4">
        <v>5453</v>
      </c>
      <c r="G2187">
        <v>682</v>
      </c>
      <c r="H2187" s="3">
        <f>_xlfn.XLOOKUP(sales[[#This Row],[Product]],products[Product],products[Cost per box])*sales[[#This Row],[Boxes]]</f>
        <v>7167.82</v>
      </c>
      <c r="I2187" s="4">
        <f>sales[[#This Row],[Revenue]]-sales[[#This Row],[Cost]]</f>
        <v>-1714.8199999999997</v>
      </c>
    </row>
    <row r="2188" spans="2:9" x14ac:dyDescent="0.25">
      <c r="B2188" t="s">
        <v>23</v>
      </c>
      <c r="C2188" t="s">
        <v>6</v>
      </c>
      <c r="D2188" t="s">
        <v>19</v>
      </c>
      <c r="E2188" s="1">
        <v>44314</v>
      </c>
      <c r="F2188" s="4">
        <v>5579</v>
      </c>
      <c r="G2188">
        <v>310</v>
      </c>
      <c r="H2188" s="3">
        <f>_xlfn.XLOOKUP(sales[[#This Row],[Product]],products[Product],products[Cost per box])*sales[[#This Row],[Boxes]]</f>
        <v>3171.3</v>
      </c>
      <c r="I2188" s="4">
        <f>sales[[#This Row],[Revenue]]-sales[[#This Row],[Cost]]</f>
        <v>2407.6999999999998</v>
      </c>
    </row>
    <row r="2189" spans="2:9" x14ac:dyDescent="0.25">
      <c r="B2189" t="s">
        <v>53</v>
      </c>
      <c r="C2189" t="s">
        <v>9</v>
      </c>
      <c r="D2189" t="s">
        <v>31</v>
      </c>
      <c r="E2189" s="1">
        <v>44314</v>
      </c>
      <c r="F2189" s="4">
        <v>63</v>
      </c>
      <c r="G2189">
        <v>3</v>
      </c>
      <c r="H2189" s="3">
        <f>_xlfn.XLOOKUP(sales[[#This Row],[Product]],products[Product],products[Cost per box])*sales[[#This Row],[Boxes]]</f>
        <v>17.16</v>
      </c>
      <c r="I2189" s="4">
        <f>sales[[#This Row],[Revenue]]-sales[[#This Row],[Cost]]</f>
        <v>45.84</v>
      </c>
    </row>
    <row r="2190" spans="2:9" x14ac:dyDescent="0.25">
      <c r="B2190" t="s">
        <v>51</v>
      </c>
      <c r="C2190" t="s">
        <v>6</v>
      </c>
      <c r="D2190" t="s">
        <v>30</v>
      </c>
      <c r="E2190" s="1">
        <v>44314</v>
      </c>
      <c r="F2190" s="4">
        <v>8120</v>
      </c>
      <c r="G2190">
        <v>625</v>
      </c>
      <c r="H2190" s="3">
        <f>_xlfn.XLOOKUP(sales[[#This Row],[Product]],products[Product],products[Cost per box])*sales[[#This Row],[Boxes]]</f>
        <v>2300</v>
      </c>
      <c r="I2190" s="4">
        <f>sales[[#This Row],[Revenue]]-sales[[#This Row],[Cost]]</f>
        <v>5820</v>
      </c>
    </row>
    <row r="2191" spans="2:9" x14ac:dyDescent="0.25">
      <c r="B2191" t="s">
        <v>51</v>
      </c>
      <c r="C2191" t="s">
        <v>11</v>
      </c>
      <c r="D2191" t="s">
        <v>26</v>
      </c>
      <c r="E2191" s="1">
        <v>44314</v>
      </c>
      <c r="F2191" s="4">
        <v>4277</v>
      </c>
      <c r="G2191">
        <v>840</v>
      </c>
      <c r="H2191" s="3">
        <f>_xlfn.XLOOKUP(sales[[#This Row],[Product]],products[Product],products[Cost per box])*sales[[#This Row],[Boxes]]</f>
        <v>5401.2</v>
      </c>
      <c r="I2191" s="4">
        <f>sales[[#This Row],[Revenue]]-sales[[#This Row],[Cost]]</f>
        <v>-1124.1999999999998</v>
      </c>
    </row>
    <row r="2192" spans="2:9" x14ac:dyDescent="0.25">
      <c r="B2192" t="s">
        <v>33</v>
      </c>
      <c r="C2192" t="s">
        <v>11</v>
      </c>
      <c r="D2192" t="s">
        <v>48</v>
      </c>
      <c r="E2192" s="1">
        <v>44314</v>
      </c>
      <c r="F2192" s="4">
        <v>5264</v>
      </c>
      <c r="G2192">
        <v>220</v>
      </c>
      <c r="H2192" s="3">
        <f>_xlfn.XLOOKUP(sales[[#This Row],[Product]],products[Product],products[Cost per box])*sales[[#This Row],[Boxes]]</f>
        <v>1645.6000000000001</v>
      </c>
      <c r="I2192" s="4">
        <f>sales[[#This Row],[Revenue]]-sales[[#This Row],[Cost]]</f>
        <v>3618.3999999999996</v>
      </c>
    </row>
    <row r="2193" spans="2:9" x14ac:dyDescent="0.25">
      <c r="B2193" t="s">
        <v>10</v>
      </c>
      <c r="C2193" t="s">
        <v>27</v>
      </c>
      <c r="D2193" t="s">
        <v>30</v>
      </c>
      <c r="E2193" s="1">
        <v>44315</v>
      </c>
      <c r="F2193" s="4">
        <v>2093</v>
      </c>
      <c r="G2193">
        <v>191</v>
      </c>
      <c r="H2193" s="3">
        <f>_xlfn.XLOOKUP(sales[[#This Row],[Product]],products[Product],products[Cost per box])*sales[[#This Row],[Boxes]]</f>
        <v>702.88</v>
      </c>
      <c r="I2193" s="4">
        <f>sales[[#This Row],[Revenue]]-sales[[#This Row],[Cost]]</f>
        <v>1390.12</v>
      </c>
    </row>
    <row r="2194" spans="2:9" x14ac:dyDescent="0.25">
      <c r="B2194" t="s">
        <v>8</v>
      </c>
      <c r="C2194" t="s">
        <v>11</v>
      </c>
      <c r="D2194" t="s">
        <v>31</v>
      </c>
      <c r="E2194" s="1">
        <v>44315</v>
      </c>
      <c r="F2194" s="4">
        <v>9590</v>
      </c>
      <c r="G2194">
        <v>505</v>
      </c>
      <c r="H2194" s="3">
        <f>_xlfn.XLOOKUP(sales[[#This Row],[Product]],products[Product],products[Cost per box])*sales[[#This Row],[Boxes]]</f>
        <v>2888.6</v>
      </c>
      <c r="I2194" s="4">
        <f>sales[[#This Row],[Revenue]]-sales[[#This Row],[Cost]]</f>
        <v>6701.4</v>
      </c>
    </row>
    <row r="2195" spans="2:9" x14ac:dyDescent="0.25">
      <c r="B2195" t="s">
        <v>51</v>
      </c>
      <c r="C2195" t="s">
        <v>16</v>
      </c>
      <c r="D2195" t="s">
        <v>26</v>
      </c>
      <c r="E2195" s="1">
        <v>44315</v>
      </c>
      <c r="F2195" s="4">
        <v>3346</v>
      </c>
      <c r="G2195">
        <v>239</v>
      </c>
      <c r="H2195" s="3">
        <f>_xlfn.XLOOKUP(sales[[#This Row],[Product]],products[Product],products[Cost per box])*sales[[#This Row],[Boxes]]</f>
        <v>1536.77</v>
      </c>
      <c r="I2195" s="4">
        <f>sales[[#This Row],[Revenue]]-sales[[#This Row],[Cost]]</f>
        <v>1809.23</v>
      </c>
    </row>
    <row r="2196" spans="2:9" x14ac:dyDescent="0.25">
      <c r="B2196" t="s">
        <v>20</v>
      </c>
      <c r="C2196" t="s">
        <v>6</v>
      </c>
      <c r="D2196" t="s">
        <v>45</v>
      </c>
      <c r="E2196" s="1">
        <v>44315</v>
      </c>
      <c r="F2196" s="4">
        <v>4781</v>
      </c>
      <c r="G2196">
        <v>218</v>
      </c>
      <c r="H2196" s="3">
        <f>_xlfn.XLOOKUP(sales[[#This Row],[Product]],products[Product],products[Cost per box])*sales[[#This Row],[Boxes]]</f>
        <v>1685.14</v>
      </c>
      <c r="I2196" s="4">
        <f>sales[[#This Row],[Revenue]]-sales[[#This Row],[Cost]]</f>
        <v>3095.8599999999997</v>
      </c>
    </row>
    <row r="2197" spans="2:9" x14ac:dyDescent="0.25">
      <c r="B2197" t="s">
        <v>46</v>
      </c>
      <c r="C2197" t="s">
        <v>11</v>
      </c>
      <c r="D2197" t="s">
        <v>22</v>
      </c>
      <c r="E2197" s="1">
        <v>44315</v>
      </c>
      <c r="F2197" s="4">
        <v>5733</v>
      </c>
      <c r="G2197">
        <v>980</v>
      </c>
      <c r="H2197" s="3">
        <f>_xlfn.XLOOKUP(sales[[#This Row],[Product]],products[Product],products[Cost per box])*sales[[#This Row],[Boxes]]</f>
        <v>8055.6</v>
      </c>
      <c r="I2197" s="4">
        <f>sales[[#This Row],[Revenue]]-sales[[#This Row],[Cost]]</f>
        <v>-2322.6000000000004</v>
      </c>
    </row>
    <row r="2198" spans="2:9" x14ac:dyDescent="0.25">
      <c r="B2198" t="s">
        <v>39</v>
      </c>
      <c r="C2198" t="s">
        <v>21</v>
      </c>
      <c r="D2198" t="s">
        <v>43</v>
      </c>
      <c r="E2198" s="1">
        <v>44315</v>
      </c>
      <c r="F2198" s="4">
        <v>119</v>
      </c>
      <c r="G2198">
        <v>12</v>
      </c>
      <c r="H2198" s="3">
        <f>_xlfn.XLOOKUP(sales[[#This Row],[Product]],products[Product],products[Cost per box])*sales[[#This Row],[Boxes]]</f>
        <v>46.2</v>
      </c>
      <c r="I2198" s="4">
        <f>sales[[#This Row],[Revenue]]-sales[[#This Row],[Cost]]</f>
        <v>72.8</v>
      </c>
    </row>
    <row r="2199" spans="2:9" x14ac:dyDescent="0.25">
      <c r="B2199" t="s">
        <v>5</v>
      </c>
      <c r="C2199" t="s">
        <v>6</v>
      </c>
      <c r="D2199" t="s">
        <v>26</v>
      </c>
      <c r="E2199" s="1">
        <v>44315</v>
      </c>
      <c r="F2199" s="4">
        <v>658</v>
      </c>
      <c r="G2199">
        <v>47</v>
      </c>
      <c r="H2199" s="3">
        <f>_xlfn.XLOOKUP(sales[[#This Row],[Product]],products[Product],products[Cost per box])*sales[[#This Row],[Boxes]]</f>
        <v>302.20999999999998</v>
      </c>
      <c r="I2199" s="4">
        <f>sales[[#This Row],[Revenue]]-sales[[#This Row],[Cost]]</f>
        <v>355.79</v>
      </c>
    </row>
    <row r="2200" spans="2:9" x14ac:dyDescent="0.25">
      <c r="B2200" t="s">
        <v>40</v>
      </c>
      <c r="C2200" t="s">
        <v>9</v>
      </c>
      <c r="D2200" t="s">
        <v>38</v>
      </c>
      <c r="E2200" s="1">
        <v>44315</v>
      </c>
      <c r="F2200" s="4">
        <v>3528</v>
      </c>
      <c r="G2200">
        <v>196</v>
      </c>
      <c r="H2200" s="3">
        <f>_xlfn.XLOOKUP(sales[[#This Row],[Product]],products[Product],products[Cost per box])*sales[[#This Row],[Boxes]]</f>
        <v>1948.24</v>
      </c>
      <c r="I2200" s="4">
        <f>sales[[#This Row],[Revenue]]-sales[[#This Row],[Cost]]</f>
        <v>1579.76</v>
      </c>
    </row>
    <row r="2201" spans="2:9" x14ac:dyDescent="0.25">
      <c r="B2201" t="s">
        <v>23</v>
      </c>
      <c r="C2201" t="s">
        <v>11</v>
      </c>
      <c r="D2201" t="s">
        <v>30</v>
      </c>
      <c r="E2201" s="1">
        <v>44315</v>
      </c>
      <c r="F2201" s="4">
        <v>630</v>
      </c>
      <c r="G2201">
        <v>53</v>
      </c>
      <c r="H2201" s="3">
        <f>_xlfn.XLOOKUP(sales[[#This Row],[Product]],products[Product],products[Cost per box])*sales[[#This Row],[Boxes]]</f>
        <v>195.04000000000002</v>
      </c>
      <c r="I2201" s="4">
        <f>sales[[#This Row],[Revenue]]-sales[[#This Row],[Cost]]</f>
        <v>434.96</v>
      </c>
    </row>
    <row r="2202" spans="2:9" x14ac:dyDescent="0.25">
      <c r="B2202" t="s">
        <v>49</v>
      </c>
      <c r="C2202" t="s">
        <v>27</v>
      </c>
      <c r="D2202" t="s">
        <v>17</v>
      </c>
      <c r="E2202" s="1">
        <v>44315</v>
      </c>
      <c r="F2202" s="4">
        <v>4067</v>
      </c>
      <c r="G2202">
        <v>339</v>
      </c>
      <c r="H2202" s="3">
        <f>_xlfn.XLOOKUP(sales[[#This Row],[Product]],products[Product],products[Cost per box])*sales[[#This Row],[Boxes]]</f>
        <v>2305.1999999999998</v>
      </c>
      <c r="I2202" s="4">
        <f>sales[[#This Row],[Revenue]]-sales[[#This Row],[Cost]]</f>
        <v>1761.8000000000002</v>
      </c>
    </row>
    <row r="2203" spans="2:9" x14ac:dyDescent="0.25">
      <c r="B2203" t="s">
        <v>34</v>
      </c>
      <c r="C2203" t="s">
        <v>16</v>
      </c>
      <c r="D2203" t="s">
        <v>48</v>
      </c>
      <c r="E2203" s="1">
        <v>44315</v>
      </c>
      <c r="F2203" s="4">
        <v>13258</v>
      </c>
      <c r="G2203">
        <v>840</v>
      </c>
      <c r="H2203" s="3">
        <f>_xlfn.XLOOKUP(sales[[#This Row],[Product]],products[Product],products[Cost per box])*sales[[#This Row],[Boxes]]</f>
        <v>6283.2000000000007</v>
      </c>
      <c r="I2203" s="4">
        <f>sales[[#This Row],[Revenue]]-sales[[#This Row],[Cost]]</f>
        <v>6974.7999999999993</v>
      </c>
    </row>
    <row r="2204" spans="2:9" x14ac:dyDescent="0.25">
      <c r="B2204" t="s">
        <v>20</v>
      </c>
      <c r="C2204" t="s">
        <v>16</v>
      </c>
      <c r="D2204" t="s">
        <v>42</v>
      </c>
      <c r="E2204" s="1">
        <v>44315</v>
      </c>
      <c r="F2204" s="4">
        <v>3654</v>
      </c>
      <c r="G2204">
        <v>153</v>
      </c>
      <c r="H2204" s="3">
        <f>_xlfn.XLOOKUP(sales[[#This Row],[Product]],products[Product],products[Cost per box])*sales[[#This Row],[Boxes]]</f>
        <v>725.22</v>
      </c>
      <c r="I2204" s="4">
        <f>sales[[#This Row],[Revenue]]-sales[[#This Row],[Cost]]</f>
        <v>2928.7799999999997</v>
      </c>
    </row>
    <row r="2205" spans="2:9" x14ac:dyDescent="0.25">
      <c r="B2205" t="s">
        <v>5</v>
      </c>
      <c r="C2205" t="s">
        <v>27</v>
      </c>
      <c r="D2205" t="s">
        <v>14</v>
      </c>
      <c r="E2205" s="1">
        <v>44315</v>
      </c>
      <c r="F2205" s="4">
        <v>294</v>
      </c>
      <c r="G2205">
        <v>30</v>
      </c>
      <c r="H2205" s="3">
        <f>_xlfn.XLOOKUP(sales[[#This Row],[Product]],products[Product],products[Cost per box])*sales[[#This Row],[Boxes]]</f>
        <v>189.29999999999998</v>
      </c>
      <c r="I2205" s="4">
        <f>sales[[#This Row],[Revenue]]-sales[[#This Row],[Cost]]</f>
        <v>104.70000000000002</v>
      </c>
    </row>
    <row r="2206" spans="2:9" x14ac:dyDescent="0.25">
      <c r="B2206" t="s">
        <v>25</v>
      </c>
      <c r="C2206" t="s">
        <v>16</v>
      </c>
      <c r="D2206" t="s">
        <v>48</v>
      </c>
      <c r="E2206" s="1">
        <v>44315</v>
      </c>
      <c r="F2206" s="4">
        <v>3626</v>
      </c>
      <c r="G2206">
        <v>242</v>
      </c>
      <c r="H2206" s="3">
        <f>_xlfn.XLOOKUP(sales[[#This Row],[Product]],products[Product],products[Cost per box])*sales[[#This Row],[Boxes]]</f>
        <v>1810.16</v>
      </c>
      <c r="I2206" s="4">
        <f>sales[[#This Row],[Revenue]]-sales[[#This Row],[Cost]]</f>
        <v>1815.84</v>
      </c>
    </row>
    <row r="2207" spans="2:9" x14ac:dyDescent="0.25">
      <c r="B2207" t="s">
        <v>40</v>
      </c>
      <c r="C2207" t="s">
        <v>6</v>
      </c>
      <c r="D2207" t="s">
        <v>52</v>
      </c>
      <c r="E2207" s="1">
        <v>44315</v>
      </c>
      <c r="F2207" s="4">
        <v>7238</v>
      </c>
      <c r="G2207">
        <v>290</v>
      </c>
      <c r="H2207" s="3">
        <f>_xlfn.XLOOKUP(sales[[#This Row],[Product]],products[Product],products[Cost per box])*sales[[#This Row],[Boxes]]</f>
        <v>962.8</v>
      </c>
      <c r="I2207" s="4">
        <f>sales[[#This Row],[Revenue]]-sales[[#This Row],[Cost]]</f>
        <v>6275.2</v>
      </c>
    </row>
    <row r="2208" spans="2:9" x14ac:dyDescent="0.25">
      <c r="B2208" t="s">
        <v>15</v>
      </c>
      <c r="C2208" t="s">
        <v>27</v>
      </c>
      <c r="D2208" t="s">
        <v>43</v>
      </c>
      <c r="E2208" s="1">
        <v>44315</v>
      </c>
      <c r="F2208" s="4">
        <v>3283</v>
      </c>
      <c r="G2208">
        <v>329</v>
      </c>
      <c r="H2208" s="3">
        <f>_xlfn.XLOOKUP(sales[[#This Row],[Product]],products[Product],products[Cost per box])*sales[[#This Row],[Boxes]]</f>
        <v>1266.6500000000001</v>
      </c>
      <c r="I2208" s="4">
        <f>sales[[#This Row],[Revenue]]-sales[[#This Row],[Cost]]</f>
        <v>2016.35</v>
      </c>
    </row>
    <row r="2209" spans="2:9" x14ac:dyDescent="0.25">
      <c r="B2209" t="s">
        <v>41</v>
      </c>
      <c r="C2209" t="s">
        <v>11</v>
      </c>
      <c r="D2209" t="s">
        <v>12</v>
      </c>
      <c r="E2209" s="1">
        <v>44315</v>
      </c>
      <c r="F2209" s="4">
        <v>11529</v>
      </c>
      <c r="G2209">
        <v>502</v>
      </c>
      <c r="H2209" s="3">
        <f>_xlfn.XLOOKUP(sales[[#This Row],[Product]],products[Product],products[Cost per box])*sales[[#This Row],[Boxes]]</f>
        <v>4231.8599999999997</v>
      </c>
      <c r="I2209" s="4">
        <f>sales[[#This Row],[Revenue]]-sales[[#This Row],[Cost]]</f>
        <v>7297.14</v>
      </c>
    </row>
    <row r="2210" spans="2:9" x14ac:dyDescent="0.25">
      <c r="B2210" t="s">
        <v>23</v>
      </c>
      <c r="C2210" t="s">
        <v>21</v>
      </c>
      <c r="D2210" t="s">
        <v>50</v>
      </c>
      <c r="E2210" s="1">
        <v>44315</v>
      </c>
      <c r="F2210" s="4">
        <v>6482</v>
      </c>
      <c r="G2210">
        <v>282</v>
      </c>
      <c r="H2210" s="3">
        <f>_xlfn.XLOOKUP(sales[[#This Row],[Product]],products[Product],products[Cost per box])*sales[[#This Row],[Boxes]]</f>
        <v>3499.62</v>
      </c>
      <c r="I2210" s="4">
        <f>sales[[#This Row],[Revenue]]-sales[[#This Row],[Cost]]</f>
        <v>2982.38</v>
      </c>
    </row>
    <row r="2211" spans="2:9" x14ac:dyDescent="0.25">
      <c r="B2211" t="s">
        <v>23</v>
      </c>
      <c r="C2211" t="s">
        <v>11</v>
      </c>
      <c r="D2211" t="s">
        <v>19</v>
      </c>
      <c r="E2211" s="1">
        <v>44315</v>
      </c>
      <c r="F2211" s="4">
        <v>3605</v>
      </c>
      <c r="G2211">
        <v>190</v>
      </c>
      <c r="H2211" s="3">
        <f>_xlfn.XLOOKUP(sales[[#This Row],[Product]],products[Product],products[Cost per box])*sales[[#This Row],[Boxes]]</f>
        <v>1943.7</v>
      </c>
      <c r="I2211" s="4">
        <f>sales[[#This Row],[Revenue]]-sales[[#This Row],[Cost]]</f>
        <v>1661.3</v>
      </c>
    </row>
    <row r="2212" spans="2:9" x14ac:dyDescent="0.25">
      <c r="B2212" t="s">
        <v>56</v>
      </c>
      <c r="C2212" t="s">
        <v>6</v>
      </c>
      <c r="D2212" t="s">
        <v>45</v>
      </c>
      <c r="E2212" s="1">
        <v>44315</v>
      </c>
      <c r="F2212" s="4">
        <v>7070</v>
      </c>
      <c r="G2212">
        <v>373</v>
      </c>
      <c r="H2212" s="3">
        <f>_xlfn.XLOOKUP(sales[[#This Row],[Product]],products[Product],products[Cost per box])*sales[[#This Row],[Boxes]]</f>
        <v>2883.29</v>
      </c>
      <c r="I2212" s="4">
        <f>sales[[#This Row],[Revenue]]-sales[[#This Row],[Cost]]</f>
        <v>4186.71</v>
      </c>
    </row>
    <row r="2213" spans="2:9" x14ac:dyDescent="0.25">
      <c r="B2213" t="s">
        <v>13</v>
      </c>
      <c r="C2213" t="s">
        <v>11</v>
      </c>
      <c r="D2213" t="s">
        <v>17</v>
      </c>
      <c r="E2213" s="1">
        <v>44315</v>
      </c>
      <c r="F2213" s="4">
        <v>1918</v>
      </c>
      <c r="G2213">
        <v>128</v>
      </c>
      <c r="H2213" s="3">
        <f>_xlfn.XLOOKUP(sales[[#This Row],[Product]],products[Product],products[Cost per box])*sales[[#This Row],[Boxes]]</f>
        <v>870.4</v>
      </c>
      <c r="I2213" s="4">
        <f>sales[[#This Row],[Revenue]]-sales[[#This Row],[Cost]]</f>
        <v>1047.5999999999999</v>
      </c>
    </row>
    <row r="2214" spans="2:9" x14ac:dyDescent="0.25">
      <c r="B2214" t="s">
        <v>49</v>
      </c>
      <c r="C2214" t="s">
        <v>27</v>
      </c>
      <c r="D2214" t="s">
        <v>52</v>
      </c>
      <c r="E2214" s="1">
        <v>44315</v>
      </c>
      <c r="F2214" s="4">
        <v>5922</v>
      </c>
      <c r="G2214">
        <v>186</v>
      </c>
      <c r="H2214" s="3">
        <f>_xlfn.XLOOKUP(sales[[#This Row],[Product]],products[Product],products[Cost per box])*sales[[#This Row],[Boxes]]</f>
        <v>617.52</v>
      </c>
      <c r="I2214" s="4">
        <f>sales[[#This Row],[Revenue]]-sales[[#This Row],[Cost]]</f>
        <v>5304.48</v>
      </c>
    </row>
    <row r="2215" spans="2:9" x14ac:dyDescent="0.25">
      <c r="B2215" t="s">
        <v>18</v>
      </c>
      <c r="C2215" t="s">
        <v>11</v>
      </c>
      <c r="D2215" t="s">
        <v>35</v>
      </c>
      <c r="E2215" s="1">
        <v>44315</v>
      </c>
      <c r="F2215" s="4">
        <v>1848</v>
      </c>
      <c r="G2215">
        <v>264</v>
      </c>
      <c r="H2215" s="3">
        <f>_xlfn.XLOOKUP(sales[[#This Row],[Product]],products[Product],products[Cost per box])*sales[[#This Row],[Boxes]]</f>
        <v>699.6</v>
      </c>
      <c r="I2215" s="4">
        <f>sales[[#This Row],[Revenue]]-sales[[#This Row],[Cost]]</f>
        <v>1148.4000000000001</v>
      </c>
    </row>
    <row r="2216" spans="2:9" x14ac:dyDescent="0.25">
      <c r="B2216" t="s">
        <v>56</v>
      </c>
      <c r="C2216" t="s">
        <v>27</v>
      </c>
      <c r="D2216" t="s">
        <v>7</v>
      </c>
      <c r="E2216" s="1">
        <v>44315</v>
      </c>
      <c r="F2216" s="4">
        <v>5446</v>
      </c>
      <c r="G2216">
        <v>166</v>
      </c>
      <c r="H2216" s="3">
        <f>_xlfn.XLOOKUP(sales[[#This Row],[Product]],products[Product],products[Cost per box])*sales[[#This Row],[Boxes]]</f>
        <v>854.90000000000009</v>
      </c>
      <c r="I2216" s="4">
        <f>sales[[#This Row],[Revenue]]-sales[[#This Row],[Cost]]</f>
        <v>4591.1000000000004</v>
      </c>
    </row>
    <row r="2217" spans="2:9" x14ac:dyDescent="0.25">
      <c r="B2217" t="s">
        <v>8</v>
      </c>
      <c r="C2217" t="s">
        <v>27</v>
      </c>
      <c r="D2217" t="s">
        <v>31</v>
      </c>
      <c r="E2217" s="1">
        <v>44315</v>
      </c>
      <c r="F2217" s="4">
        <v>1036</v>
      </c>
      <c r="G2217">
        <v>44</v>
      </c>
      <c r="H2217" s="3">
        <f>_xlfn.XLOOKUP(sales[[#This Row],[Product]],products[Product],products[Cost per box])*sales[[#This Row],[Boxes]]</f>
        <v>251.67999999999998</v>
      </c>
      <c r="I2217" s="4">
        <f>sales[[#This Row],[Revenue]]-sales[[#This Row],[Cost]]</f>
        <v>784.32</v>
      </c>
    </row>
    <row r="2218" spans="2:9" x14ac:dyDescent="0.25">
      <c r="B2218" t="s">
        <v>20</v>
      </c>
      <c r="C2218" t="s">
        <v>27</v>
      </c>
      <c r="D2218" t="s">
        <v>22</v>
      </c>
      <c r="E2218" s="1">
        <v>44315</v>
      </c>
      <c r="F2218" s="4">
        <v>3864</v>
      </c>
      <c r="G2218">
        <v>168</v>
      </c>
      <c r="H2218" s="3">
        <f>_xlfn.XLOOKUP(sales[[#This Row],[Product]],products[Product],products[Cost per box])*sales[[#This Row],[Boxes]]</f>
        <v>1380.96</v>
      </c>
      <c r="I2218" s="4">
        <f>sales[[#This Row],[Revenue]]-sales[[#This Row],[Cost]]</f>
        <v>2483.04</v>
      </c>
    </row>
    <row r="2219" spans="2:9" x14ac:dyDescent="0.25">
      <c r="B2219" t="s">
        <v>29</v>
      </c>
      <c r="C2219" t="s">
        <v>9</v>
      </c>
      <c r="D2219" t="s">
        <v>26</v>
      </c>
      <c r="E2219" s="1">
        <v>44315</v>
      </c>
      <c r="F2219" s="4">
        <v>8673</v>
      </c>
      <c r="G2219">
        <v>668</v>
      </c>
      <c r="H2219" s="3">
        <f>_xlfn.XLOOKUP(sales[[#This Row],[Product]],products[Product],products[Cost per box])*sales[[#This Row],[Boxes]]</f>
        <v>4295.24</v>
      </c>
      <c r="I2219" s="4">
        <f>sales[[#This Row],[Revenue]]-sales[[#This Row],[Cost]]</f>
        <v>4377.76</v>
      </c>
    </row>
    <row r="2220" spans="2:9" x14ac:dyDescent="0.25">
      <c r="B2220" t="s">
        <v>34</v>
      </c>
      <c r="C2220" t="s">
        <v>16</v>
      </c>
      <c r="D2220" t="s">
        <v>42</v>
      </c>
      <c r="E2220" s="1">
        <v>44315</v>
      </c>
      <c r="F2220" s="4">
        <v>6027</v>
      </c>
      <c r="G2220">
        <v>548</v>
      </c>
      <c r="H2220" s="3">
        <f>_xlfn.XLOOKUP(sales[[#This Row],[Product]],products[Product],products[Cost per box])*sales[[#This Row],[Boxes]]</f>
        <v>2597.52</v>
      </c>
      <c r="I2220" s="4">
        <f>sales[[#This Row],[Revenue]]-sales[[#This Row],[Cost]]</f>
        <v>3429.48</v>
      </c>
    </row>
    <row r="2221" spans="2:9" x14ac:dyDescent="0.25">
      <c r="B2221" t="s">
        <v>32</v>
      </c>
      <c r="C2221" t="s">
        <v>6</v>
      </c>
      <c r="D2221" t="s">
        <v>42</v>
      </c>
      <c r="E2221" s="1">
        <v>44315</v>
      </c>
      <c r="F2221" s="4">
        <v>3213</v>
      </c>
      <c r="G2221">
        <v>268</v>
      </c>
      <c r="H2221" s="3">
        <f>_xlfn.XLOOKUP(sales[[#This Row],[Product]],products[Product],products[Cost per box])*sales[[#This Row],[Boxes]]</f>
        <v>1270.3200000000002</v>
      </c>
      <c r="I2221" s="4">
        <f>sales[[#This Row],[Revenue]]-sales[[#This Row],[Cost]]</f>
        <v>1942.6799999999998</v>
      </c>
    </row>
    <row r="2222" spans="2:9" x14ac:dyDescent="0.25">
      <c r="B2222" t="s">
        <v>57</v>
      </c>
      <c r="C2222" t="s">
        <v>9</v>
      </c>
      <c r="D2222" t="s">
        <v>47</v>
      </c>
      <c r="E2222" s="1">
        <v>44315</v>
      </c>
      <c r="F2222" s="4">
        <v>1932</v>
      </c>
      <c r="G2222">
        <v>81</v>
      </c>
      <c r="H2222" s="3">
        <f>_xlfn.XLOOKUP(sales[[#This Row],[Product]],products[Product],products[Cost per box])*sales[[#This Row],[Boxes]]</f>
        <v>426.06</v>
      </c>
      <c r="I2222" s="4">
        <f>sales[[#This Row],[Revenue]]-sales[[#This Row],[Cost]]</f>
        <v>1505.94</v>
      </c>
    </row>
    <row r="2223" spans="2:9" x14ac:dyDescent="0.25">
      <c r="B2223" t="s">
        <v>34</v>
      </c>
      <c r="C2223" t="s">
        <v>9</v>
      </c>
      <c r="D2223" t="s">
        <v>17</v>
      </c>
      <c r="E2223" s="1">
        <v>44316</v>
      </c>
      <c r="F2223" s="4">
        <v>1232</v>
      </c>
      <c r="G2223">
        <v>112</v>
      </c>
      <c r="H2223" s="3">
        <f>_xlfn.XLOOKUP(sales[[#This Row],[Product]],products[Product],products[Cost per box])*sales[[#This Row],[Boxes]]</f>
        <v>761.6</v>
      </c>
      <c r="I2223" s="4">
        <f>sales[[#This Row],[Revenue]]-sales[[#This Row],[Cost]]</f>
        <v>470.4</v>
      </c>
    </row>
    <row r="2224" spans="2:9" x14ac:dyDescent="0.25">
      <c r="B2224" t="s">
        <v>49</v>
      </c>
      <c r="C2224" t="s">
        <v>9</v>
      </c>
      <c r="D2224" t="s">
        <v>30</v>
      </c>
      <c r="E2224" s="1">
        <v>44316</v>
      </c>
      <c r="F2224" s="4">
        <v>2639</v>
      </c>
      <c r="G2224">
        <v>220</v>
      </c>
      <c r="H2224" s="3">
        <f>_xlfn.XLOOKUP(sales[[#This Row],[Product]],products[Product],products[Cost per box])*sales[[#This Row],[Boxes]]</f>
        <v>809.6</v>
      </c>
      <c r="I2224" s="4">
        <f>sales[[#This Row],[Revenue]]-sales[[#This Row],[Cost]]</f>
        <v>1829.4</v>
      </c>
    </row>
    <row r="2225" spans="2:9" x14ac:dyDescent="0.25">
      <c r="B2225" t="s">
        <v>25</v>
      </c>
      <c r="C2225" t="s">
        <v>27</v>
      </c>
      <c r="D2225" t="s">
        <v>14</v>
      </c>
      <c r="E2225" s="1">
        <v>44316</v>
      </c>
      <c r="F2225" s="4">
        <v>9737</v>
      </c>
      <c r="G2225">
        <v>1050</v>
      </c>
      <c r="H2225" s="3">
        <f>_xlfn.XLOOKUP(sales[[#This Row],[Product]],products[Product],products[Cost per box])*sales[[#This Row],[Boxes]]</f>
        <v>6625.5</v>
      </c>
      <c r="I2225" s="4">
        <f>sales[[#This Row],[Revenue]]-sales[[#This Row],[Cost]]</f>
        <v>3111.5</v>
      </c>
    </row>
    <row r="2226" spans="2:9" x14ac:dyDescent="0.25">
      <c r="B2226" t="s">
        <v>23</v>
      </c>
      <c r="C2226" t="s">
        <v>16</v>
      </c>
      <c r="D2226" t="s">
        <v>36</v>
      </c>
      <c r="E2226" s="1">
        <v>44316</v>
      </c>
      <c r="F2226" s="4">
        <v>8547</v>
      </c>
      <c r="G2226">
        <v>570</v>
      </c>
      <c r="H2226" s="3">
        <f>_xlfn.XLOOKUP(sales[[#This Row],[Product]],products[Product],products[Cost per box])*sales[[#This Row],[Boxes]]</f>
        <v>2872.8</v>
      </c>
      <c r="I2226" s="4">
        <f>sales[[#This Row],[Revenue]]-sales[[#This Row],[Cost]]</f>
        <v>5674.2</v>
      </c>
    </row>
    <row r="2227" spans="2:9" x14ac:dyDescent="0.25">
      <c r="B2227" t="s">
        <v>41</v>
      </c>
      <c r="C2227" t="s">
        <v>16</v>
      </c>
      <c r="D2227" t="s">
        <v>30</v>
      </c>
      <c r="E2227" s="1">
        <v>44316</v>
      </c>
      <c r="F2227" s="4">
        <v>6419</v>
      </c>
      <c r="G2227">
        <v>584</v>
      </c>
      <c r="H2227" s="3">
        <f>_xlfn.XLOOKUP(sales[[#This Row],[Product]],products[Product],products[Cost per box])*sales[[#This Row],[Boxes]]</f>
        <v>2149.12</v>
      </c>
      <c r="I2227" s="4">
        <f>sales[[#This Row],[Revenue]]-sales[[#This Row],[Cost]]</f>
        <v>4269.88</v>
      </c>
    </row>
    <row r="2228" spans="2:9" x14ac:dyDescent="0.25">
      <c r="B2228" t="s">
        <v>34</v>
      </c>
      <c r="C2228" t="s">
        <v>16</v>
      </c>
      <c r="D2228" t="s">
        <v>50</v>
      </c>
      <c r="E2228" s="1">
        <v>44316</v>
      </c>
      <c r="F2228" s="4">
        <v>5173</v>
      </c>
      <c r="G2228">
        <v>398</v>
      </c>
      <c r="H2228" s="3">
        <f>_xlfn.XLOOKUP(sales[[#This Row],[Product]],products[Product],products[Cost per box])*sales[[#This Row],[Boxes]]</f>
        <v>4939.18</v>
      </c>
      <c r="I2228" s="4">
        <f>sales[[#This Row],[Revenue]]-sales[[#This Row],[Cost]]</f>
        <v>233.81999999999971</v>
      </c>
    </row>
    <row r="2229" spans="2:9" x14ac:dyDescent="0.25">
      <c r="B2229" t="s">
        <v>34</v>
      </c>
      <c r="C2229" t="s">
        <v>27</v>
      </c>
      <c r="D2229" t="s">
        <v>24</v>
      </c>
      <c r="E2229" s="1">
        <v>44316</v>
      </c>
      <c r="F2229" s="4">
        <v>2149</v>
      </c>
      <c r="G2229">
        <v>135</v>
      </c>
      <c r="H2229" s="3">
        <f>_xlfn.XLOOKUP(sales[[#This Row],[Product]],products[Product],products[Cost per box])*sales[[#This Row],[Boxes]]</f>
        <v>1418.85</v>
      </c>
      <c r="I2229" s="4">
        <f>sales[[#This Row],[Revenue]]-sales[[#This Row],[Cost]]</f>
        <v>730.15000000000009</v>
      </c>
    </row>
    <row r="2230" spans="2:9" x14ac:dyDescent="0.25">
      <c r="B2230" t="s">
        <v>39</v>
      </c>
      <c r="C2230" t="s">
        <v>16</v>
      </c>
      <c r="D2230" t="s">
        <v>19</v>
      </c>
      <c r="E2230" s="1">
        <v>44316</v>
      </c>
      <c r="F2230" s="4">
        <v>4977</v>
      </c>
      <c r="G2230">
        <v>623</v>
      </c>
      <c r="H2230" s="3">
        <f>_xlfn.XLOOKUP(sales[[#This Row],[Product]],products[Product],products[Cost per box])*sales[[#This Row],[Boxes]]</f>
        <v>6373.29</v>
      </c>
      <c r="I2230" s="4">
        <f>sales[[#This Row],[Revenue]]-sales[[#This Row],[Cost]]</f>
        <v>-1396.29</v>
      </c>
    </row>
    <row r="2231" spans="2:9" x14ac:dyDescent="0.25">
      <c r="B2231" t="s">
        <v>39</v>
      </c>
      <c r="C2231" t="s">
        <v>11</v>
      </c>
      <c r="D2231" t="s">
        <v>19</v>
      </c>
      <c r="E2231" s="1">
        <v>44316</v>
      </c>
      <c r="F2231" s="4">
        <v>9282</v>
      </c>
      <c r="G2231">
        <v>1330</v>
      </c>
      <c r="H2231" s="3">
        <f>_xlfn.XLOOKUP(sales[[#This Row],[Product]],products[Product],products[Cost per box])*sales[[#This Row],[Boxes]]</f>
        <v>13605.900000000001</v>
      </c>
      <c r="I2231" s="4">
        <f>sales[[#This Row],[Revenue]]-sales[[#This Row],[Cost]]</f>
        <v>-4323.9000000000015</v>
      </c>
    </row>
    <row r="2232" spans="2:9" x14ac:dyDescent="0.25">
      <c r="B2232" t="s">
        <v>49</v>
      </c>
      <c r="C2232" t="s">
        <v>21</v>
      </c>
      <c r="D2232" t="s">
        <v>30</v>
      </c>
      <c r="E2232" s="1">
        <v>44316</v>
      </c>
      <c r="F2232" s="4">
        <v>392</v>
      </c>
      <c r="G2232">
        <v>33</v>
      </c>
      <c r="H2232" s="3">
        <f>_xlfn.XLOOKUP(sales[[#This Row],[Product]],products[Product],products[Cost per box])*sales[[#This Row],[Boxes]]</f>
        <v>121.44000000000001</v>
      </c>
      <c r="I2232" s="4">
        <f>sales[[#This Row],[Revenue]]-sales[[#This Row],[Cost]]</f>
        <v>270.56</v>
      </c>
    </row>
    <row r="2233" spans="2:9" x14ac:dyDescent="0.25">
      <c r="B2233" t="s">
        <v>33</v>
      </c>
      <c r="C2233" t="s">
        <v>9</v>
      </c>
      <c r="D2233" t="s">
        <v>31</v>
      </c>
      <c r="E2233" s="1">
        <v>44316</v>
      </c>
      <c r="F2233" s="4">
        <v>3052</v>
      </c>
      <c r="G2233">
        <v>170</v>
      </c>
      <c r="H2233" s="3">
        <f>_xlfn.XLOOKUP(sales[[#This Row],[Product]],products[Product],products[Cost per box])*sales[[#This Row],[Boxes]]</f>
        <v>972.4</v>
      </c>
      <c r="I2233" s="4">
        <f>sales[[#This Row],[Revenue]]-sales[[#This Row],[Cost]]</f>
        <v>2079.6</v>
      </c>
    </row>
    <row r="2234" spans="2:9" x14ac:dyDescent="0.25">
      <c r="B2234" t="s">
        <v>10</v>
      </c>
      <c r="C2234" t="s">
        <v>9</v>
      </c>
      <c r="D2234" t="s">
        <v>42</v>
      </c>
      <c r="E2234" s="1">
        <v>44316</v>
      </c>
      <c r="F2234" s="4">
        <v>5558</v>
      </c>
      <c r="G2234">
        <v>223</v>
      </c>
      <c r="H2234" s="3">
        <f>_xlfn.XLOOKUP(sales[[#This Row],[Product]],products[Product],products[Cost per box])*sales[[#This Row],[Boxes]]</f>
        <v>1057.02</v>
      </c>
      <c r="I2234" s="4">
        <f>sales[[#This Row],[Revenue]]-sales[[#This Row],[Cost]]</f>
        <v>4500.9799999999996</v>
      </c>
    </row>
    <row r="2235" spans="2:9" x14ac:dyDescent="0.25">
      <c r="B2235" t="s">
        <v>33</v>
      </c>
      <c r="C2235" t="s">
        <v>11</v>
      </c>
      <c r="D2235" t="s">
        <v>24</v>
      </c>
      <c r="E2235" s="1">
        <v>44316</v>
      </c>
      <c r="F2235" s="4">
        <v>1680</v>
      </c>
      <c r="G2235">
        <v>120</v>
      </c>
      <c r="H2235" s="3">
        <f>_xlfn.XLOOKUP(sales[[#This Row],[Product]],products[Product],products[Cost per box])*sales[[#This Row],[Boxes]]</f>
        <v>1261.2</v>
      </c>
      <c r="I2235" s="4">
        <f>sales[[#This Row],[Revenue]]-sales[[#This Row],[Cost]]</f>
        <v>418.79999999999995</v>
      </c>
    </row>
    <row r="2236" spans="2:9" x14ac:dyDescent="0.25">
      <c r="B2236" t="s">
        <v>40</v>
      </c>
      <c r="C2236" t="s">
        <v>6</v>
      </c>
      <c r="D2236" t="s">
        <v>35</v>
      </c>
      <c r="E2236" s="1">
        <v>44316</v>
      </c>
      <c r="F2236" s="4">
        <v>1148</v>
      </c>
      <c r="G2236">
        <v>46</v>
      </c>
      <c r="H2236" s="3">
        <f>_xlfn.XLOOKUP(sales[[#This Row],[Product]],products[Product],products[Cost per box])*sales[[#This Row],[Boxes]]</f>
        <v>121.89999999999999</v>
      </c>
      <c r="I2236" s="4">
        <f>sales[[#This Row],[Revenue]]-sales[[#This Row],[Cost]]</f>
        <v>1026.0999999999999</v>
      </c>
    </row>
    <row r="2237" spans="2:9" x14ac:dyDescent="0.25">
      <c r="B2237" t="s">
        <v>8</v>
      </c>
      <c r="C2237" t="s">
        <v>9</v>
      </c>
      <c r="D2237" t="s">
        <v>38</v>
      </c>
      <c r="E2237" s="1">
        <v>44316</v>
      </c>
      <c r="F2237" s="4">
        <v>14931</v>
      </c>
      <c r="G2237">
        <v>910</v>
      </c>
      <c r="H2237" s="3">
        <f>_xlfn.XLOOKUP(sales[[#This Row],[Product]],products[Product],products[Cost per box])*sales[[#This Row],[Boxes]]</f>
        <v>9045.4</v>
      </c>
      <c r="I2237" s="4">
        <f>sales[[#This Row],[Revenue]]-sales[[#This Row],[Cost]]</f>
        <v>5885.6</v>
      </c>
    </row>
    <row r="2238" spans="2:9" x14ac:dyDescent="0.25">
      <c r="B2238" t="s">
        <v>29</v>
      </c>
      <c r="C2238" t="s">
        <v>9</v>
      </c>
      <c r="D2238" t="s">
        <v>35</v>
      </c>
      <c r="E2238" s="1">
        <v>44316</v>
      </c>
      <c r="F2238" s="4">
        <v>2688</v>
      </c>
      <c r="G2238">
        <v>117</v>
      </c>
      <c r="H2238" s="3">
        <f>_xlfn.XLOOKUP(sales[[#This Row],[Product]],products[Product],products[Cost per box])*sales[[#This Row],[Boxes]]</f>
        <v>310.05</v>
      </c>
      <c r="I2238" s="4">
        <f>sales[[#This Row],[Revenue]]-sales[[#This Row],[Cost]]</f>
        <v>2377.9499999999998</v>
      </c>
    </row>
    <row r="2239" spans="2:9" x14ac:dyDescent="0.25">
      <c r="B2239" t="s">
        <v>25</v>
      </c>
      <c r="C2239" t="s">
        <v>21</v>
      </c>
      <c r="D2239" t="s">
        <v>17</v>
      </c>
      <c r="E2239" s="1">
        <v>44316</v>
      </c>
      <c r="F2239" s="4">
        <v>8015</v>
      </c>
      <c r="G2239">
        <v>700</v>
      </c>
      <c r="H2239" s="3">
        <f>_xlfn.XLOOKUP(sales[[#This Row],[Product]],products[Product],products[Cost per box])*sales[[#This Row],[Boxes]]</f>
        <v>4760</v>
      </c>
      <c r="I2239" s="4">
        <f>sales[[#This Row],[Revenue]]-sales[[#This Row],[Cost]]</f>
        <v>3255</v>
      </c>
    </row>
    <row r="2240" spans="2:9" x14ac:dyDescent="0.25">
      <c r="B2240" t="s">
        <v>32</v>
      </c>
      <c r="C2240" t="s">
        <v>6</v>
      </c>
      <c r="D2240" t="s">
        <v>30</v>
      </c>
      <c r="E2240" s="1">
        <v>44316</v>
      </c>
      <c r="F2240" s="4">
        <v>2380</v>
      </c>
      <c r="G2240">
        <v>184</v>
      </c>
      <c r="H2240" s="3">
        <f>_xlfn.XLOOKUP(sales[[#This Row],[Product]],products[Product],products[Cost per box])*sales[[#This Row],[Boxes]]</f>
        <v>677.12</v>
      </c>
      <c r="I2240" s="4">
        <f>sales[[#This Row],[Revenue]]-sales[[#This Row],[Cost]]</f>
        <v>1702.88</v>
      </c>
    </row>
    <row r="2241" spans="2:9" x14ac:dyDescent="0.25">
      <c r="B2241" t="s">
        <v>25</v>
      </c>
      <c r="C2241" t="s">
        <v>9</v>
      </c>
      <c r="D2241" t="s">
        <v>14</v>
      </c>
      <c r="E2241" s="1">
        <v>44316</v>
      </c>
      <c r="F2241" s="4">
        <v>6496</v>
      </c>
      <c r="G2241">
        <v>650</v>
      </c>
      <c r="H2241" s="3">
        <f>_xlfn.XLOOKUP(sales[[#This Row],[Product]],products[Product],products[Cost per box])*sales[[#This Row],[Boxes]]</f>
        <v>4101.5</v>
      </c>
      <c r="I2241" s="4">
        <f>sales[[#This Row],[Revenue]]-sales[[#This Row],[Cost]]</f>
        <v>2394.5</v>
      </c>
    </row>
    <row r="2242" spans="2:9" x14ac:dyDescent="0.25">
      <c r="B2242" t="s">
        <v>8</v>
      </c>
      <c r="C2242" t="s">
        <v>21</v>
      </c>
      <c r="D2242" t="s">
        <v>35</v>
      </c>
      <c r="E2242" s="1">
        <v>44316</v>
      </c>
      <c r="F2242" s="4">
        <v>7378</v>
      </c>
      <c r="G2242">
        <v>321</v>
      </c>
      <c r="H2242" s="3">
        <f>_xlfn.XLOOKUP(sales[[#This Row],[Product]],products[Product],products[Cost per box])*sales[[#This Row],[Boxes]]</f>
        <v>850.65</v>
      </c>
      <c r="I2242" s="4">
        <f>sales[[#This Row],[Revenue]]-sales[[#This Row],[Cost]]</f>
        <v>6527.35</v>
      </c>
    </row>
    <row r="2243" spans="2:9" x14ac:dyDescent="0.25">
      <c r="B2243" t="s">
        <v>20</v>
      </c>
      <c r="C2243" t="s">
        <v>21</v>
      </c>
      <c r="D2243" t="s">
        <v>45</v>
      </c>
      <c r="E2243" s="1">
        <v>44316</v>
      </c>
      <c r="F2243" s="4">
        <v>3325</v>
      </c>
      <c r="G2243">
        <v>152</v>
      </c>
      <c r="H2243" s="3">
        <f>_xlfn.XLOOKUP(sales[[#This Row],[Product]],products[Product],products[Cost per box])*sales[[#This Row],[Boxes]]</f>
        <v>1174.96</v>
      </c>
      <c r="I2243" s="4">
        <f>sales[[#This Row],[Revenue]]-sales[[#This Row],[Cost]]</f>
        <v>2150.04</v>
      </c>
    </row>
    <row r="2244" spans="2:9" x14ac:dyDescent="0.25">
      <c r="B2244" t="s">
        <v>49</v>
      </c>
      <c r="C2244" t="s">
        <v>27</v>
      </c>
      <c r="D2244" t="s">
        <v>31</v>
      </c>
      <c r="E2244" s="1">
        <v>44316</v>
      </c>
      <c r="F2244" s="4">
        <v>2877</v>
      </c>
      <c r="G2244">
        <v>144</v>
      </c>
      <c r="H2244" s="3">
        <f>_xlfn.XLOOKUP(sales[[#This Row],[Product]],products[Product],products[Cost per box])*sales[[#This Row],[Boxes]]</f>
        <v>823.68</v>
      </c>
      <c r="I2244" s="4">
        <f>sales[[#This Row],[Revenue]]-sales[[#This Row],[Cost]]</f>
        <v>2053.3200000000002</v>
      </c>
    </row>
    <row r="2245" spans="2:9" x14ac:dyDescent="0.25">
      <c r="B2245" t="s">
        <v>41</v>
      </c>
      <c r="C2245" t="s">
        <v>11</v>
      </c>
      <c r="D2245" t="s">
        <v>44</v>
      </c>
      <c r="E2245" s="1">
        <v>44316</v>
      </c>
      <c r="F2245" s="4">
        <v>1435</v>
      </c>
      <c r="G2245">
        <v>160</v>
      </c>
      <c r="H2245" s="3">
        <f>_xlfn.XLOOKUP(sales[[#This Row],[Product]],products[Product],products[Cost per box])*sales[[#This Row],[Boxes]]</f>
        <v>1531.2</v>
      </c>
      <c r="I2245" s="4">
        <f>sales[[#This Row],[Revenue]]-sales[[#This Row],[Cost]]</f>
        <v>-96.200000000000045</v>
      </c>
    </row>
    <row r="2246" spans="2:9" x14ac:dyDescent="0.25">
      <c r="B2246" t="s">
        <v>46</v>
      </c>
      <c r="C2246" t="s">
        <v>21</v>
      </c>
      <c r="D2246" t="s">
        <v>50</v>
      </c>
      <c r="E2246" s="1">
        <v>44316</v>
      </c>
      <c r="F2246" s="4">
        <v>6587</v>
      </c>
      <c r="G2246">
        <v>471</v>
      </c>
      <c r="H2246" s="3">
        <f>_xlfn.XLOOKUP(sales[[#This Row],[Product]],products[Product],products[Cost per box])*sales[[#This Row],[Boxes]]</f>
        <v>5845.11</v>
      </c>
      <c r="I2246" s="4">
        <f>sales[[#This Row],[Revenue]]-sales[[#This Row],[Cost]]</f>
        <v>741.89000000000033</v>
      </c>
    </row>
    <row r="2247" spans="2:9" x14ac:dyDescent="0.25">
      <c r="B2247" t="s">
        <v>20</v>
      </c>
      <c r="C2247" t="s">
        <v>9</v>
      </c>
      <c r="D2247" t="s">
        <v>19</v>
      </c>
      <c r="E2247" s="1">
        <v>44316</v>
      </c>
      <c r="F2247" s="4">
        <v>2079</v>
      </c>
      <c r="G2247">
        <v>347</v>
      </c>
      <c r="H2247" s="3">
        <f>_xlfn.XLOOKUP(sales[[#This Row],[Product]],products[Product],products[Cost per box])*sales[[#This Row],[Boxes]]</f>
        <v>3549.81</v>
      </c>
      <c r="I2247" s="4">
        <f>sales[[#This Row],[Revenue]]-sales[[#This Row],[Cost]]</f>
        <v>-1470.81</v>
      </c>
    </row>
    <row r="2248" spans="2:9" x14ac:dyDescent="0.25">
      <c r="B2248" t="s">
        <v>37</v>
      </c>
      <c r="C2248" t="s">
        <v>16</v>
      </c>
      <c r="D2248" t="s">
        <v>52</v>
      </c>
      <c r="E2248" s="1">
        <v>44316</v>
      </c>
      <c r="F2248" s="4">
        <v>2422</v>
      </c>
      <c r="G2248">
        <v>97</v>
      </c>
      <c r="H2248" s="3">
        <f>_xlfn.XLOOKUP(sales[[#This Row],[Product]],products[Product],products[Cost per box])*sales[[#This Row],[Boxes]]</f>
        <v>322.03999999999996</v>
      </c>
      <c r="I2248" s="4">
        <f>sales[[#This Row],[Revenue]]-sales[[#This Row],[Cost]]</f>
        <v>2099.96</v>
      </c>
    </row>
    <row r="2249" spans="2:9" x14ac:dyDescent="0.25">
      <c r="B2249" t="s">
        <v>23</v>
      </c>
      <c r="C2249" t="s">
        <v>27</v>
      </c>
      <c r="D2249" t="s">
        <v>50</v>
      </c>
      <c r="E2249" s="1">
        <v>44316</v>
      </c>
      <c r="F2249" s="4">
        <v>4102</v>
      </c>
      <c r="G2249">
        <v>316</v>
      </c>
      <c r="H2249" s="3">
        <f>_xlfn.XLOOKUP(sales[[#This Row],[Product]],products[Product],products[Cost per box])*sales[[#This Row],[Boxes]]</f>
        <v>3921.56</v>
      </c>
      <c r="I2249" s="4">
        <f>sales[[#This Row],[Revenue]]-sales[[#This Row],[Cost]]</f>
        <v>180.44000000000005</v>
      </c>
    </row>
    <row r="2250" spans="2:9" x14ac:dyDescent="0.25">
      <c r="B2250" t="s">
        <v>15</v>
      </c>
      <c r="C2250" t="s">
        <v>16</v>
      </c>
      <c r="D2250" t="s">
        <v>26</v>
      </c>
      <c r="E2250" s="1">
        <v>44316</v>
      </c>
      <c r="F2250" s="4">
        <v>2800</v>
      </c>
      <c r="G2250">
        <v>312</v>
      </c>
      <c r="H2250" s="3">
        <f>_xlfn.XLOOKUP(sales[[#This Row],[Product]],products[Product],products[Cost per box])*sales[[#This Row],[Boxes]]</f>
        <v>2006.1599999999999</v>
      </c>
      <c r="I2250" s="4">
        <f>sales[[#This Row],[Revenue]]-sales[[#This Row],[Cost]]</f>
        <v>793.84000000000015</v>
      </c>
    </row>
    <row r="2251" spans="2:9" x14ac:dyDescent="0.25">
      <c r="B2251" t="s">
        <v>18</v>
      </c>
      <c r="C2251" t="s">
        <v>21</v>
      </c>
      <c r="D2251" t="s">
        <v>7</v>
      </c>
      <c r="E2251" s="1">
        <v>44316</v>
      </c>
      <c r="F2251" s="4">
        <v>12110</v>
      </c>
      <c r="G2251">
        <v>466</v>
      </c>
      <c r="H2251" s="3">
        <f>_xlfn.XLOOKUP(sales[[#This Row],[Product]],products[Product],products[Cost per box])*sales[[#This Row],[Boxes]]</f>
        <v>2399.9</v>
      </c>
      <c r="I2251" s="4">
        <f>sales[[#This Row],[Revenue]]-sales[[#This Row],[Cost]]</f>
        <v>9710.1</v>
      </c>
    </row>
    <row r="2252" spans="2:9" x14ac:dyDescent="0.25">
      <c r="B2252" t="s">
        <v>23</v>
      </c>
      <c r="C2252" t="s">
        <v>6</v>
      </c>
      <c r="D2252" t="s">
        <v>43</v>
      </c>
      <c r="E2252" s="1">
        <v>44319</v>
      </c>
      <c r="F2252" s="4">
        <v>910</v>
      </c>
      <c r="G2252">
        <v>76</v>
      </c>
      <c r="H2252" s="3">
        <f>_xlfn.XLOOKUP(sales[[#This Row],[Product]],products[Product],products[Cost per box])*sales[[#This Row],[Boxes]]</f>
        <v>292.60000000000002</v>
      </c>
      <c r="I2252" s="4">
        <f>sales[[#This Row],[Revenue]]-sales[[#This Row],[Cost]]</f>
        <v>617.4</v>
      </c>
    </row>
    <row r="2253" spans="2:9" x14ac:dyDescent="0.25">
      <c r="B2253" t="s">
        <v>8</v>
      </c>
      <c r="C2253" t="s">
        <v>11</v>
      </c>
      <c r="D2253" t="s">
        <v>28</v>
      </c>
      <c r="E2253" s="1">
        <v>44319</v>
      </c>
      <c r="F2253" s="4">
        <v>406</v>
      </c>
      <c r="G2253">
        <v>18</v>
      </c>
      <c r="H2253" s="3">
        <f>_xlfn.XLOOKUP(sales[[#This Row],[Product]],products[Product],products[Cost per box])*sales[[#This Row],[Boxes]]</f>
        <v>49.679999999999993</v>
      </c>
      <c r="I2253" s="4">
        <f>sales[[#This Row],[Revenue]]-sales[[#This Row],[Cost]]</f>
        <v>356.32</v>
      </c>
    </row>
    <row r="2254" spans="2:9" x14ac:dyDescent="0.25">
      <c r="B2254" t="s">
        <v>32</v>
      </c>
      <c r="C2254" t="s">
        <v>27</v>
      </c>
      <c r="D2254" t="s">
        <v>38</v>
      </c>
      <c r="E2254" s="1">
        <v>44319</v>
      </c>
      <c r="F2254" s="4">
        <v>4088</v>
      </c>
      <c r="G2254">
        <v>228</v>
      </c>
      <c r="H2254" s="3">
        <f>_xlfn.XLOOKUP(sales[[#This Row],[Product]],products[Product],products[Cost per box])*sales[[#This Row],[Boxes]]</f>
        <v>2266.3199999999997</v>
      </c>
      <c r="I2254" s="4">
        <f>sales[[#This Row],[Revenue]]-sales[[#This Row],[Cost]]</f>
        <v>1821.6800000000003</v>
      </c>
    </row>
    <row r="2255" spans="2:9" x14ac:dyDescent="0.25">
      <c r="B2255" t="s">
        <v>15</v>
      </c>
      <c r="C2255" t="s">
        <v>16</v>
      </c>
      <c r="D2255" t="s">
        <v>14</v>
      </c>
      <c r="E2255" s="1">
        <v>44319</v>
      </c>
      <c r="F2255" s="4">
        <v>1631</v>
      </c>
      <c r="G2255">
        <v>204</v>
      </c>
      <c r="H2255" s="3">
        <f>_xlfn.XLOOKUP(sales[[#This Row],[Product]],products[Product],products[Cost per box])*sales[[#This Row],[Boxes]]</f>
        <v>1287.24</v>
      </c>
      <c r="I2255" s="4">
        <f>sales[[#This Row],[Revenue]]-sales[[#This Row],[Cost]]</f>
        <v>343.76</v>
      </c>
    </row>
    <row r="2256" spans="2:9" x14ac:dyDescent="0.25">
      <c r="B2256" t="s">
        <v>33</v>
      </c>
      <c r="C2256" t="s">
        <v>21</v>
      </c>
      <c r="D2256" t="s">
        <v>31</v>
      </c>
      <c r="E2256" s="1">
        <v>44319</v>
      </c>
      <c r="F2256" s="4">
        <v>3073</v>
      </c>
      <c r="G2256">
        <v>171</v>
      </c>
      <c r="H2256" s="3">
        <f>_xlfn.XLOOKUP(sales[[#This Row],[Product]],products[Product],products[Cost per box])*sales[[#This Row],[Boxes]]</f>
        <v>978.12</v>
      </c>
      <c r="I2256" s="4">
        <f>sales[[#This Row],[Revenue]]-sales[[#This Row],[Cost]]</f>
        <v>2094.88</v>
      </c>
    </row>
    <row r="2257" spans="2:9" x14ac:dyDescent="0.25">
      <c r="B2257" t="s">
        <v>33</v>
      </c>
      <c r="C2257" t="s">
        <v>6</v>
      </c>
      <c r="D2257" t="s">
        <v>50</v>
      </c>
      <c r="E2257" s="1">
        <v>44320</v>
      </c>
      <c r="F2257" s="4">
        <v>2226</v>
      </c>
      <c r="G2257">
        <v>172</v>
      </c>
      <c r="H2257" s="3">
        <f>_xlfn.XLOOKUP(sales[[#This Row],[Product]],products[Product],products[Cost per box])*sales[[#This Row],[Boxes]]</f>
        <v>2134.52</v>
      </c>
      <c r="I2257" s="4">
        <f>sales[[#This Row],[Revenue]]-sales[[#This Row],[Cost]]</f>
        <v>91.480000000000018</v>
      </c>
    </row>
    <row r="2258" spans="2:9" x14ac:dyDescent="0.25">
      <c r="B2258" t="s">
        <v>5</v>
      </c>
      <c r="C2258" t="s">
        <v>6</v>
      </c>
      <c r="D2258" t="s">
        <v>28</v>
      </c>
      <c r="E2258" s="1">
        <v>44320</v>
      </c>
      <c r="F2258" s="4">
        <v>2751</v>
      </c>
      <c r="G2258">
        <v>120</v>
      </c>
      <c r="H2258" s="3">
        <f>_xlfn.XLOOKUP(sales[[#This Row],[Product]],products[Product],products[Cost per box])*sales[[#This Row],[Boxes]]</f>
        <v>331.2</v>
      </c>
      <c r="I2258" s="4">
        <f>sales[[#This Row],[Revenue]]-sales[[#This Row],[Cost]]</f>
        <v>2419.8000000000002</v>
      </c>
    </row>
    <row r="2259" spans="2:9" x14ac:dyDescent="0.25">
      <c r="B2259" t="s">
        <v>10</v>
      </c>
      <c r="C2259" t="s">
        <v>6</v>
      </c>
      <c r="D2259" t="s">
        <v>42</v>
      </c>
      <c r="E2259" s="1">
        <v>44320</v>
      </c>
      <c r="F2259" s="4">
        <v>7119</v>
      </c>
      <c r="G2259">
        <v>297</v>
      </c>
      <c r="H2259" s="3">
        <f>_xlfn.XLOOKUP(sales[[#This Row],[Product]],products[Product],products[Cost per box])*sales[[#This Row],[Boxes]]</f>
        <v>1407.78</v>
      </c>
      <c r="I2259" s="4">
        <f>sales[[#This Row],[Revenue]]-sales[[#This Row],[Cost]]</f>
        <v>5711.22</v>
      </c>
    </row>
    <row r="2260" spans="2:9" x14ac:dyDescent="0.25">
      <c r="B2260" t="s">
        <v>37</v>
      </c>
      <c r="C2260" t="s">
        <v>16</v>
      </c>
      <c r="D2260" t="s">
        <v>43</v>
      </c>
      <c r="E2260" s="1">
        <v>44320</v>
      </c>
      <c r="F2260" s="4">
        <v>1764</v>
      </c>
      <c r="G2260">
        <v>161</v>
      </c>
      <c r="H2260" s="3">
        <f>_xlfn.XLOOKUP(sales[[#This Row],[Product]],products[Product],products[Cost per box])*sales[[#This Row],[Boxes]]</f>
        <v>619.85</v>
      </c>
      <c r="I2260" s="4">
        <f>sales[[#This Row],[Revenue]]-sales[[#This Row],[Cost]]</f>
        <v>1144.1500000000001</v>
      </c>
    </row>
    <row r="2261" spans="2:9" x14ac:dyDescent="0.25">
      <c r="B2261" t="s">
        <v>15</v>
      </c>
      <c r="C2261" t="s">
        <v>6</v>
      </c>
      <c r="D2261" t="s">
        <v>17</v>
      </c>
      <c r="E2261" s="1">
        <v>44320</v>
      </c>
      <c r="F2261" s="4">
        <v>9891</v>
      </c>
      <c r="G2261">
        <v>910</v>
      </c>
      <c r="H2261" s="3">
        <f>_xlfn.XLOOKUP(sales[[#This Row],[Product]],products[Product],products[Cost per box])*sales[[#This Row],[Boxes]]</f>
        <v>6188</v>
      </c>
      <c r="I2261" s="4">
        <f>sales[[#This Row],[Revenue]]-sales[[#This Row],[Cost]]</f>
        <v>3703</v>
      </c>
    </row>
    <row r="2262" spans="2:9" x14ac:dyDescent="0.25">
      <c r="B2262" t="s">
        <v>5</v>
      </c>
      <c r="C2262" t="s">
        <v>9</v>
      </c>
      <c r="D2262" t="s">
        <v>52</v>
      </c>
      <c r="E2262" s="1">
        <v>44320</v>
      </c>
      <c r="F2262" s="4">
        <v>3486</v>
      </c>
      <c r="G2262">
        <v>146</v>
      </c>
      <c r="H2262" s="3">
        <f>_xlfn.XLOOKUP(sales[[#This Row],[Product]],products[Product],products[Cost per box])*sales[[#This Row],[Boxes]]</f>
        <v>484.71999999999997</v>
      </c>
      <c r="I2262" s="4">
        <f>sales[[#This Row],[Revenue]]-sales[[#This Row],[Cost]]</f>
        <v>3001.28</v>
      </c>
    </row>
    <row r="2263" spans="2:9" x14ac:dyDescent="0.25">
      <c r="B2263" t="s">
        <v>37</v>
      </c>
      <c r="C2263" t="s">
        <v>11</v>
      </c>
      <c r="D2263" t="s">
        <v>38</v>
      </c>
      <c r="E2263" s="1">
        <v>44320</v>
      </c>
      <c r="F2263" s="4">
        <v>1939</v>
      </c>
      <c r="G2263">
        <v>122</v>
      </c>
      <c r="H2263" s="3">
        <f>_xlfn.XLOOKUP(sales[[#This Row],[Product]],products[Product],products[Cost per box])*sales[[#This Row],[Boxes]]</f>
        <v>1212.6799999999998</v>
      </c>
      <c r="I2263" s="4">
        <f>sales[[#This Row],[Revenue]]-sales[[#This Row],[Cost]]</f>
        <v>726.32000000000016</v>
      </c>
    </row>
    <row r="2264" spans="2:9" x14ac:dyDescent="0.25">
      <c r="B2264" t="s">
        <v>33</v>
      </c>
      <c r="C2264" t="s">
        <v>21</v>
      </c>
      <c r="D2264" t="s">
        <v>35</v>
      </c>
      <c r="E2264" s="1">
        <v>44320</v>
      </c>
      <c r="F2264" s="4">
        <v>2604</v>
      </c>
      <c r="G2264">
        <v>109</v>
      </c>
      <c r="H2264" s="3">
        <f>_xlfn.XLOOKUP(sales[[#This Row],[Product]],products[Product],products[Cost per box])*sales[[#This Row],[Boxes]]</f>
        <v>288.84999999999997</v>
      </c>
      <c r="I2264" s="4">
        <f>sales[[#This Row],[Revenue]]-sales[[#This Row],[Cost]]</f>
        <v>2315.15</v>
      </c>
    </row>
    <row r="2265" spans="2:9" x14ac:dyDescent="0.25">
      <c r="B2265" t="s">
        <v>5</v>
      </c>
      <c r="C2265" t="s">
        <v>9</v>
      </c>
      <c r="D2265" t="s">
        <v>44</v>
      </c>
      <c r="E2265" s="1">
        <v>44320</v>
      </c>
      <c r="F2265" s="4">
        <v>7595</v>
      </c>
      <c r="G2265">
        <v>770</v>
      </c>
      <c r="H2265" s="3">
        <f>_xlfn.XLOOKUP(sales[[#This Row],[Product]],products[Product],products[Cost per box])*sales[[#This Row],[Boxes]]</f>
        <v>7368.9000000000005</v>
      </c>
      <c r="I2265" s="4">
        <f>sales[[#This Row],[Revenue]]-sales[[#This Row],[Cost]]</f>
        <v>226.09999999999945</v>
      </c>
    </row>
    <row r="2266" spans="2:9" x14ac:dyDescent="0.25">
      <c r="B2266" t="s">
        <v>5</v>
      </c>
      <c r="C2266" t="s">
        <v>21</v>
      </c>
      <c r="D2266" t="s">
        <v>52</v>
      </c>
      <c r="E2266" s="1">
        <v>44320</v>
      </c>
      <c r="F2266" s="4">
        <v>147</v>
      </c>
      <c r="G2266">
        <v>7</v>
      </c>
      <c r="H2266" s="3">
        <f>_xlfn.XLOOKUP(sales[[#This Row],[Product]],products[Product],products[Cost per box])*sales[[#This Row],[Boxes]]</f>
        <v>23.24</v>
      </c>
      <c r="I2266" s="4">
        <f>sales[[#This Row],[Revenue]]-sales[[#This Row],[Cost]]</f>
        <v>123.76</v>
      </c>
    </row>
    <row r="2267" spans="2:9" x14ac:dyDescent="0.25">
      <c r="B2267" t="s">
        <v>18</v>
      </c>
      <c r="C2267" t="s">
        <v>9</v>
      </c>
      <c r="D2267" t="s">
        <v>50</v>
      </c>
      <c r="E2267" s="1">
        <v>44320</v>
      </c>
      <c r="F2267" s="4">
        <v>1078</v>
      </c>
      <c r="G2267">
        <v>90</v>
      </c>
      <c r="H2267" s="3">
        <f>_xlfn.XLOOKUP(sales[[#This Row],[Product]],products[Product],products[Cost per box])*sales[[#This Row],[Boxes]]</f>
        <v>1116.9000000000001</v>
      </c>
      <c r="I2267" s="4">
        <f>sales[[#This Row],[Revenue]]-sales[[#This Row],[Cost]]</f>
        <v>-38.900000000000091</v>
      </c>
    </row>
    <row r="2268" spans="2:9" x14ac:dyDescent="0.25">
      <c r="B2268" t="s">
        <v>32</v>
      </c>
      <c r="C2268" t="s">
        <v>9</v>
      </c>
      <c r="D2268" t="s">
        <v>19</v>
      </c>
      <c r="E2268" s="1">
        <v>44320</v>
      </c>
      <c r="F2268" s="4">
        <v>5264</v>
      </c>
      <c r="G2268">
        <v>658</v>
      </c>
      <c r="H2268" s="3">
        <f>_xlfn.XLOOKUP(sales[[#This Row],[Product]],products[Product],products[Cost per box])*sales[[#This Row],[Boxes]]</f>
        <v>6731.34</v>
      </c>
      <c r="I2268" s="4">
        <f>sales[[#This Row],[Revenue]]-sales[[#This Row],[Cost]]</f>
        <v>-1467.3400000000001</v>
      </c>
    </row>
    <row r="2269" spans="2:9" x14ac:dyDescent="0.25">
      <c r="B2269" t="s">
        <v>34</v>
      </c>
      <c r="C2269" t="s">
        <v>11</v>
      </c>
      <c r="D2269" t="s">
        <v>36</v>
      </c>
      <c r="E2269" s="1">
        <v>44320</v>
      </c>
      <c r="F2269" s="4">
        <v>3038</v>
      </c>
      <c r="G2269">
        <v>234</v>
      </c>
      <c r="H2269" s="3">
        <f>_xlfn.XLOOKUP(sales[[#This Row],[Product]],products[Product],products[Cost per box])*sales[[#This Row],[Boxes]]</f>
        <v>1179.3599999999999</v>
      </c>
      <c r="I2269" s="4">
        <f>sales[[#This Row],[Revenue]]-sales[[#This Row],[Cost]]</f>
        <v>1858.64</v>
      </c>
    </row>
    <row r="2270" spans="2:9" x14ac:dyDescent="0.25">
      <c r="B2270" t="s">
        <v>39</v>
      </c>
      <c r="C2270" t="s">
        <v>16</v>
      </c>
      <c r="D2270" t="s">
        <v>38</v>
      </c>
      <c r="E2270" s="1">
        <v>44320</v>
      </c>
      <c r="F2270" s="4">
        <v>672</v>
      </c>
      <c r="G2270">
        <v>42</v>
      </c>
      <c r="H2270" s="3">
        <f>_xlfn.XLOOKUP(sales[[#This Row],[Product]],products[Product],products[Cost per box])*sales[[#This Row],[Boxes]]</f>
        <v>417.47999999999996</v>
      </c>
      <c r="I2270" s="4">
        <f>sales[[#This Row],[Revenue]]-sales[[#This Row],[Cost]]</f>
        <v>254.52000000000004</v>
      </c>
    </row>
    <row r="2271" spans="2:9" x14ac:dyDescent="0.25">
      <c r="B2271" t="s">
        <v>40</v>
      </c>
      <c r="C2271" t="s">
        <v>9</v>
      </c>
      <c r="D2271" t="s">
        <v>12</v>
      </c>
      <c r="E2271" s="1">
        <v>44320</v>
      </c>
      <c r="F2271" s="4">
        <v>2751</v>
      </c>
      <c r="G2271">
        <v>102</v>
      </c>
      <c r="H2271" s="3">
        <f>_xlfn.XLOOKUP(sales[[#This Row],[Product]],products[Product],products[Cost per box])*sales[[#This Row],[Boxes]]</f>
        <v>859.86</v>
      </c>
      <c r="I2271" s="4">
        <f>sales[[#This Row],[Revenue]]-sales[[#This Row],[Cost]]</f>
        <v>1891.1399999999999</v>
      </c>
    </row>
    <row r="2272" spans="2:9" x14ac:dyDescent="0.25">
      <c r="B2272" t="s">
        <v>23</v>
      </c>
      <c r="C2272" t="s">
        <v>16</v>
      </c>
      <c r="D2272" t="s">
        <v>31</v>
      </c>
      <c r="E2272" s="1">
        <v>44320</v>
      </c>
      <c r="F2272" s="4">
        <v>224</v>
      </c>
      <c r="G2272">
        <v>12</v>
      </c>
      <c r="H2272" s="3">
        <f>_xlfn.XLOOKUP(sales[[#This Row],[Product]],products[Product],products[Cost per box])*sales[[#This Row],[Boxes]]</f>
        <v>68.64</v>
      </c>
      <c r="I2272" s="4">
        <f>sales[[#This Row],[Revenue]]-sales[[#This Row],[Cost]]</f>
        <v>155.36000000000001</v>
      </c>
    </row>
    <row r="2273" spans="2:9" x14ac:dyDescent="0.25">
      <c r="B2273" t="s">
        <v>20</v>
      </c>
      <c r="C2273" t="s">
        <v>11</v>
      </c>
      <c r="D2273" t="s">
        <v>35</v>
      </c>
      <c r="E2273" s="1">
        <v>44320</v>
      </c>
      <c r="F2273" s="4">
        <v>4291</v>
      </c>
      <c r="G2273">
        <v>187</v>
      </c>
      <c r="H2273" s="3">
        <f>_xlfn.XLOOKUP(sales[[#This Row],[Product]],products[Product],products[Cost per box])*sales[[#This Row],[Boxes]]</f>
        <v>495.55</v>
      </c>
      <c r="I2273" s="4">
        <f>sales[[#This Row],[Revenue]]-sales[[#This Row],[Cost]]</f>
        <v>3795.45</v>
      </c>
    </row>
    <row r="2274" spans="2:9" x14ac:dyDescent="0.25">
      <c r="B2274" t="s">
        <v>5</v>
      </c>
      <c r="C2274" t="s">
        <v>9</v>
      </c>
      <c r="D2274" t="s">
        <v>30</v>
      </c>
      <c r="E2274" s="1">
        <v>44320</v>
      </c>
      <c r="F2274" s="4">
        <v>1134</v>
      </c>
      <c r="G2274">
        <v>95</v>
      </c>
      <c r="H2274" s="3">
        <f>_xlfn.XLOOKUP(sales[[#This Row],[Product]],products[Product],products[Cost per box])*sales[[#This Row],[Boxes]]</f>
        <v>349.6</v>
      </c>
      <c r="I2274" s="4">
        <f>sales[[#This Row],[Revenue]]-sales[[#This Row],[Cost]]</f>
        <v>784.4</v>
      </c>
    </row>
    <row r="2275" spans="2:9" x14ac:dyDescent="0.25">
      <c r="B2275" t="s">
        <v>13</v>
      </c>
      <c r="C2275" t="s">
        <v>27</v>
      </c>
      <c r="D2275" t="s">
        <v>12</v>
      </c>
      <c r="E2275" s="1">
        <v>44320</v>
      </c>
      <c r="F2275" s="4">
        <v>3822</v>
      </c>
      <c r="G2275">
        <v>147</v>
      </c>
      <c r="H2275" s="3">
        <f>_xlfn.XLOOKUP(sales[[#This Row],[Product]],products[Product],products[Cost per box])*sales[[#This Row],[Boxes]]</f>
        <v>1239.21</v>
      </c>
      <c r="I2275" s="4">
        <f>sales[[#This Row],[Revenue]]-sales[[#This Row],[Cost]]</f>
        <v>2582.79</v>
      </c>
    </row>
    <row r="2276" spans="2:9" x14ac:dyDescent="0.25">
      <c r="B2276" t="s">
        <v>33</v>
      </c>
      <c r="C2276" t="s">
        <v>9</v>
      </c>
      <c r="D2276" t="s">
        <v>19</v>
      </c>
      <c r="E2276" s="1">
        <v>44320</v>
      </c>
      <c r="F2276" s="4">
        <v>2933</v>
      </c>
      <c r="G2276">
        <v>419</v>
      </c>
      <c r="H2276" s="3">
        <f>_xlfn.XLOOKUP(sales[[#This Row],[Product]],products[Product],products[Cost per box])*sales[[#This Row],[Boxes]]</f>
        <v>4286.37</v>
      </c>
      <c r="I2276" s="4">
        <f>sales[[#This Row],[Revenue]]-sales[[#This Row],[Cost]]</f>
        <v>-1353.37</v>
      </c>
    </row>
    <row r="2277" spans="2:9" x14ac:dyDescent="0.25">
      <c r="B2277" t="s">
        <v>39</v>
      </c>
      <c r="C2277" t="s">
        <v>27</v>
      </c>
      <c r="D2277" t="s">
        <v>36</v>
      </c>
      <c r="E2277" s="1">
        <v>44320</v>
      </c>
      <c r="F2277" s="4">
        <v>1932</v>
      </c>
      <c r="G2277">
        <v>138</v>
      </c>
      <c r="H2277" s="3">
        <f>_xlfn.XLOOKUP(sales[[#This Row],[Product]],products[Product],products[Cost per box])*sales[[#This Row],[Boxes]]</f>
        <v>695.52</v>
      </c>
      <c r="I2277" s="4">
        <f>sales[[#This Row],[Revenue]]-sales[[#This Row],[Cost]]</f>
        <v>1236.48</v>
      </c>
    </row>
    <row r="2278" spans="2:9" x14ac:dyDescent="0.25">
      <c r="B2278" t="s">
        <v>15</v>
      </c>
      <c r="C2278" t="s">
        <v>9</v>
      </c>
      <c r="D2278" t="s">
        <v>38</v>
      </c>
      <c r="E2278" s="1">
        <v>44320</v>
      </c>
      <c r="F2278" s="4">
        <v>2009</v>
      </c>
      <c r="G2278">
        <v>126</v>
      </c>
      <c r="H2278" s="3">
        <f>_xlfn.XLOOKUP(sales[[#This Row],[Product]],products[Product],products[Cost per box])*sales[[#This Row],[Boxes]]</f>
        <v>1252.4399999999998</v>
      </c>
      <c r="I2278" s="4">
        <f>sales[[#This Row],[Revenue]]-sales[[#This Row],[Cost]]</f>
        <v>756.56000000000017</v>
      </c>
    </row>
    <row r="2279" spans="2:9" x14ac:dyDescent="0.25">
      <c r="B2279" t="s">
        <v>46</v>
      </c>
      <c r="C2279" t="s">
        <v>27</v>
      </c>
      <c r="D2279" t="s">
        <v>43</v>
      </c>
      <c r="E2279" s="1">
        <v>44320</v>
      </c>
      <c r="F2279" s="4">
        <v>1141</v>
      </c>
      <c r="G2279">
        <v>115</v>
      </c>
      <c r="H2279" s="3">
        <f>_xlfn.XLOOKUP(sales[[#This Row],[Product]],products[Product],products[Cost per box])*sales[[#This Row],[Boxes]]</f>
        <v>442.75</v>
      </c>
      <c r="I2279" s="4">
        <f>sales[[#This Row],[Revenue]]-sales[[#This Row],[Cost]]</f>
        <v>698.25</v>
      </c>
    </row>
    <row r="2280" spans="2:9" x14ac:dyDescent="0.25">
      <c r="B2280" t="s">
        <v>41</v>
      </c>
      <c r="C2280" t="s">
        <v>11</v>
      </c>
      <c r="D2280" t="s">
        <v>31</v>
      </c>
      <c r="E2280" s="1">
        <v>44320</v>
      </c>
      <c r="F2280" s="4">
        <v>1442</v>
      </c>
      <c r="G2280">
        <v>81</v>
      </c>
      <c r="H2280" s="3">
        <f>_xlfn.XLOOKUP(sales[[#This Row],[Product]],products[Product],products[Cost per box])*sales[[#This Row],[Boxes]]</f>
        <v>463.32</v>
      </c>
      <c r="I2280" s="4">
        <f>sales[[#This Row],[Revenue]]-sales[[#This Row],[Cost]]</f>
        <v>978.68000000000006</v>
      </c>
    </row>
    <row r="2281" spans="2:9" x14ac:dyDescent="0.25">
      <c r="B2281" t="s">
        <v>40</v>
      </c>
      <c r="C2281" t="s">
        <v>16</v>
      </c>
      <c r="D2281" t="s">
        <v>47</v>
      </c>
      <c r="E2281" s="1">
        <v>44320</v>
      </c>
      <c r="F2281" s="4">
        <v>7203</v>
      </c>
      <c r="G2281">
        <v>515</v>
      </c>
      <c r="H2281" s="3">
        <f>_xlfn.XLOOKUP(sales[[#This Row],[Product]],products[Product],products[Cost per box])*sales[[#This Row],[Boxes]]</f>
        <v>2708.9</v>
      </c>
      <c r="I2281" s="4">
        <f>sales[[#This Row],[Revenue]]-sales[[#This Row],[Cost]]</f>
        <v>4494.1000000000004</v>
      </c>
    </row>
    <row r="2282" spans="2:9" x14ac:dyDescent="0.25">
      <c r="B2282" t="s">
        <v>33</v>
      </c>
      <c r="C2282" t="s">
        <v>6</v>
      </c>
      <c r="D2282" t="s">
        <v>28</v>
      </c>
      <c r="E2282" s="1">
        <v>44320</v>
      </c>
      <c r="F2282" s="4">
        <v>13286</v>
      </c>
      <c r="G2282">
        <v>604</v>
      </c>
      <c r="H2282" s="3">
        <f>_xlfn.XLOOKUP(sales[[#This Row],[Product]],products[Product],products[Cost per box])*sales[[#This Row],[Boxes]]</f>
        <v>1667.04</v>
      </c>
      <c r="I2282" s="4">
        <f>sales[[#This Row],[Revenue]]-sales[[#This Row],[Cost]]</f>
        <v>11618.96</v>
      </c>
    </row>
    <row r="2283" spans="2:9" x14ac:dyDescent="0.25">
      <c r="B2283" t="s">
        <v>25</v>
      </c>
      <c r="C2283" t="s">
        <v>27</v>
      </c>
      <c r="D2283" t="s">
        <v>52</v>
      </c>
      <c r="E2283" s="1">
        <v>44320</v>
      </c>
      <c r="F2283" s="4">
        <v>13678</v>
      </c>
      <c r="G2283">
        <v>527</v>
      </c>
      <c r="H2283" s="3">
        <f>_xlfn.XLOOKUP(sales[[#This Row],[Product]],products[Product],products[Cost per box])*sales[[#This Row],[Boxes]]</f>
        <v>1749.6399999999999</v>
      </c>
      <c r="I2283" s="4">
        <f>sales[[#This Row],[Revenue]]-sales[[#This Row],[Cost]]</f>
        <v>11928.36</v>
      </c>
    </row>
    <row r="2284" spans="2:9" x14ac:dyDescent="0.25">
      <c r="B2284" t="s">
        <v>40</v>
      </c>
      <c r="C2284" t="s">
        <v>6</v>
      </c>
      <c r="D2284" t="s">
        <v>14</v>
      </c>
      <c r="E2284" s="1">
        <v>44320</v>
      </c>
      <c r="F2284" s="4">
        <v>2723</v>
      </c>
      <c r="G2284">
        <v>273</v>
      </c>
      <c r="H2284" s="3">
        <f>_xlfn.XLOOKUP(sales[[#This Row],[Product]],products[Product],products[Cost per box])*sales[[#This Row],[Boxes]]</f>
        <v>1722.6299999999999</v>
      </c>
      <c r="I2284" s="4">
        <f>sales[[#This Row],[Revenue]]-sales[[#This Row],[Cost]]</f>
        <v>1000.3700000000001</v>
      </c>
    </row>
    <row r="2285" spans="2:9" x14ac:dyDescent="0.25">
      <c r="B2285" t="s">
        <v>34</v>
      </c>
      <c r="C2285" t="s">
        <v>21</v>
      </c>
      <c r="D2285" t="s">
        <v>28</v>
      </c>
      <c r="E2285" s="1">
        <v>44320</v>
      </c>
      <c r="F2285" s="4">
        <v>14021</v>
      </c>
      <c r="G2285">
        <v>668</v>
      </c>
      <c r="H2285" s="3">
        <f>_xlfn.XLOOKUP(sales[[#This Row],[Product]],products[Product],products[Cost per box])*sales[[#This Row],[Boxes]]</f>
        <v>1843.6799999999998</v>
      </c>
      <c r="I2285" s="4">
        <f>sales[[#This Row],[Revenue]]-sales[[#This Row],[Cost]]</f>
        <v>12177.32</v>
      </c>
    </row>
    <row r="2286" spans="2:9" x14ac:dyDescent="0.25">
      <c r="B2286" t="s">
        <v>49</v>
      </c>
      <c r="C2286" t="s">
        <v>9</v>
      </c>
      <c r="D2286" t="s">
        <v>28</v>
      </c>
      <c r="E2286" s="1">
        <v>44320</v>
      </c>
      <c r="F2286" s="4">
        <v>10486</v>
      </c>
      <c r="G2286">
        <v>477</v>
      </c>
      <c r="H2286" s="3">
        <f>_xlfn.XLOOKUP(sales[[#This Row],[Product]],products[Product],products[Cost per box])*sales[[#This Row],[Boxes]]</f>
        <v>1316.52</v>
      </c>
      <c r="I2286" s="4">
        <f>sales[[#This Row],[Revenue]]-sales[[#This Row],[Cost]]</f>
        <v>9169.48</v>
      </c>
    </row>
    <row r="2287" spans="2:9" x14ac:dyDescent="0.25">
      <c r="B2287" t="s">
        <v>20</v>
      </c>
      <c r="C2287" t="s">
        <v>27</v>
      </c>
      <c r="D2287" t="s">
        <v>38</v>
      </c>
      <c r="E2287" s="1">
        <v>44320</v>
      </c>
      <c r="F2287" s="4">
        <v>4676</v>
      </c>
      <c r="G2287">
        <v>293</v>
      </c>
      <c r="H2287" s="3">
        <f>_xlfn.XLOOKUP(sales[[#This Row],[Product]],products[Product],products[Cost per box])*sales[[#This Row],[Boxes]]</f>
        <v>2912.42</v>
      </c>
      <c r="I2287" s="4">
        <f>sales[[#This Row],[Revenue]]-sales[[#This Row],[Cost]]</f>
        <v>1763.58</v>
      </c>
    </row>
    <row r="2288" spans="2:9" x14ac:dyDescent="0.25">
      <c r="B2288" t="s">
        <v>33</v>
      </c>
      <c r="C2288" t="s">
        <v>9</v>
      </c>
      <c r="D2288" t="s">
        <v>36</v>
      </c>
      <c r="E2288" s="1">
        <v>44320</v>
      </c>
      <c r="F2288" s="4">
        <v>12047</v>
      </c>
      <c r="G2288">
        <v>840</v>
      </c>
      <c r="H2288" s="3">
        <f>_xlfn.XLOOKUP(sales[[#This Row],[Product]],products[Product],products[Cost per box])*sales[[#This Row],[Boxes]]</f>
        <v>4233.6000000000004</v>
      </c>
      <c r="I2288" s="4">
        <f>sales[[#This Row],[Revenue]]-sales[[#This Row],[Cost]]</f>
        <v>7813.4</v>
      </c>
    </row>
    <row r="2289" spans="2:9" x14ac:dyDescent="0.25">
      <c r="B2289" t="s">
        <v>49</v>
      </c>
      <c r="C2289" t="s">
        <v>27</v>
      </c>
      <c r="D2289" t="s">
        <v>19</v>
      </c>
      <c r="E2289" s="1">
        <v>44320</v>
      </c>
      <c r="F2289" s="4">
        <v>3864</v>
      </c>
      <c r="G2289">
        <v>644</v>
      </c>
      <c r="H2289" s="3">
        <f>_xlfn.XLOOKUP(sales[[#This Row],[Product]],products[Product],products[Cost per box])*sales[[#This Row],[Boxes]]</f>
        <v>6588.12</v>
      </c>
      <c r="I2289" s="4">
        <f>sales[[#This Row],[Revenue]]-sales[[#This Row],[Cost]]</f>
        <v>-2724.12</v>
      </c>
    </row>
    <row r="2290" spans="2:9" x14ac:dyDescent="0.25">
      <c r="B2290" t="s">
        <v>40</v>
      </c>
      <c r="C2290" t="s">
        <v>6</v>
      </c>
      <c r="D2290" t="s">
        <v>43</v>
      </c>
      <c r="E2290" s="1">
        <v>44320</v>
      </c>
      <c r="F2290" s="4">
        <v>4424</v>
      </c>
      <c r="G2290">
        <v>443</v>
      </c>
      <c r="H2290" s="3">
        <f>_xlfn.XLOOKUP(sales[[#This Row],[Product]],products[Product],products[Cost per box])*sales[[#This Row],[Boxes]]</f>
        <v>1705.55</v>
      </c>
      <c r="I2290" s="4">
        <f>sales[[#This Row],[Revenue]]-sales[[#This Row],[Cost]]</f>
        <v>2718.45</v>
      </c>
    </row>
    <row r="2291" spans="2:9" x14ac:dyDescent="0.25">
      <c r="B2291" t="s">
        <v>8</v>
      </c>
      <c r="C2291" t="s">
        <v>21</v>
      </c>
      <c r="D2291" t="s">
        <v>14</v>
      </c>
      <c r="E2291" s="1">
        <v>44320</v>
      </c>
      <c r="F2291" s="4">
        <v>2821</v>
      </c>
      <c r="G2291">
        <v>283</v>
      </c>
      <c r="H2291" s="3">
        <f>_xlfn.XLOOKUP(sales[[#This Row],[Product]],products[Product],products[Cost per box])*sales[[#This Row],[Boxes]]</f>
        <v>1785.7299999999998</v>
      </c>
      <c r="I2291" s="4">
        <f>sales[[#This Row],[Revenue]]-sales[[#This Row],[Cost]]</f>
        <v>1035.2700000000002</v>
      </c>
    </row>
    <row r="2292" spans="2:9" x14ac:dyDescent="0.25">
      <c r="B2292" t="s">
        <v>34</v>
      </c>
      <c r="C2292" t="s">
        <v>27</v>
      </c>
      <c r="D2292" t="s">
        <v>42</v>
      </c>
      <c r="E2292" s="1">
        <v>44320</v>
      </c>
      <c r="F2292" s="4">
        <v>1050</v>
      </c>
      <c r="G2292">
        <v>42</v>
      </c>
      <c r="H2292" s="3">
        <f>_xlfn.XLOOKUP(sales[[#This Row],[Product]],products[Product],products[Cost per box])*sales[[#This Row],[Boxes]]</f>
        <v>199.08</v>
      </c>
      <c r="I2292" s="4">
        <f>sales[[#This Row],[Revenue]]-sales[[#This Row],[Cost]]</f>
        <v>850.92</v>
      </c>
    </row>
    <row r="2293" spans="2:9" x14ac:dyDescent="0.25">
      <c r="B2293" t="s">
        <v>15</v>
      </c>
      <c r="C2293" t="s">
        <v>21</v>
      </c>
      <c r="D2293" t="s">
        <v>45</v>
      </c>
      <c r="E2293" s="1">
        <v>44320</v>
      </c>
      <c r="F2293" s="4">
        <v>3101</v>
      </c>
      <c r="G2293">
        <v>148</v>
      </c>
      <c r="H2293" s="3">
        <f>_xlfn.XLOOKUP(sales[[#This Row],[Product]],products[Product],products[Cost per box])*sales[[#This Row],[Boxes]]</f>
        <v>1144.04</v>
      </c>
      <c r="I2293" s="4">
        <f>sales[[#This Row],[Revenue]]-sales[[#This Row],[Cost]]</f>
        <v>1956.96</v>
      </c>
    </row>
    <row r="2294" spans="2:9" x14ac:dyDescent="0.25">
      <c r="B2294" t="s">
        <v>25</v>
      </c>
      <c r="C2294" t="s">
        <v>11</v>
      </c>
      <c r="D2294" t="s">
        <v>38</v>
      </c>
      <c r="E2294" s="1">
        <v>44320</v>
      </c>
      <c r="F2294" s="4">
        <v>238</v>
      </c>
      <c r="G2294">
        <v>14</v>
      </c>
      <c r="H2294" s="3">
        <f>_xlfn.XLOOKUP(sales[[#This Row],[Product]],products[Product],products[Cost per box])*sales[[#This Row],[Boxes]]</f>
        <v>139.16</v>
      </c>
      <c r="I2294" s="4">
        <f>sales[[#This Row],[Revenue]]-sales[[#This Row],[Cost]]</f>
        <v>98.84</v>
      </c>
    </row>
    <row r="2295" spans="2:9" x14ac:dyDescent="0.25">
      <c r="B2295" t="s">
        <v>10</v>
      </c>
      <c r="C2295" t="s">
        <v>6</v>
      </c>
      <c r="D2295" t="s">
        <v>47</v>
      </c>
      <c r="E2295" s="1">
        <v>44320</v>
      </c>
      <c r="F2295" s="4">
        <v>5362</v>
      </c>
      <c r="G2295">
        <v>413</v>
      </c>
      <c r="H2295" s="3">
        <f>_xlfn.XLOOKUP(sales[[#This Row],[Product]],products[Product],products[Cost per box])*sales[[#This Row],[Boxes]]</f>
        <v>2172.38</v>
      </c>
      <c r="I2295" s="4">
        <f>sales[[#This Row],[Revenue]]-sales[[#This Row],[Cost]]</f>
        <v>3189.62</v>
      </c>
    </row>
    <row r="2296" spans="2:9" x14ac:dyDescent="0.25">
      <c r="B2296" t="s">
        <v>25</v>
      </c>
      <c r="C2296" t="s">
        <v>9</v>
      </c>
      <c r="D2296" t="s">
        <v>26</v>
      </c>
      <c r="E2296" s="1">
        <v>44320</v>
      </c>
      <c r="F2296" s="4">
        <v>4522</v>
      </c>
      <c r="G2296">
        <v>283</v>
      </c>
      <c r="H2296" s="3">
        <f>_xlfn.XLOOKUP(sales[[#This Row],[Product]],products[Product],products[Cost per box])*sales[[#This Row],[Boxes]]</f>
        <v>1819.6899999999998</v>
      </c>
      <c r="I2296" s="4">
        <f>sales[[#This Row],[Revenue]]-sales[[#This Row],[Cost]]</f>
        <v>2702.3100000000004</v>
      </c>
    </row>
    <row r="2297" spans="2:9" x14ac:dyDescent="0.25">
      <c r="B2297" t="s">
        <v>29</v>
      </c>
      <c r="C2297" t="s">
        <v>27</v>
      </c>
      <c r="D2297" t="s">
        <v>45</v>
      </c>
      <c r="E2297" s="1">
        <v>44321</v>
      </c>
      <c r="F2297" s="4">
        <v>2506</v>
      </c>
      <c r="G2297">
        <v>120</v>
      </c>
      <c r="H2297" s="3">
        <f>_xlfn.XLOOKUP(sales[[#This Row],[Product]],products[Product],products[Cost per box])*sales[[#This Row],[Boxes]]</f>
        <v>927.6</v>
      </c>
      <c r="I2297" s="4">
        <f>sales[[#This Row],[Revenue]]-sales[[#This Row],[Cost]]</f>
        <v>1578.4</v>
      </c>
    </row>
    <row r="2298" spans="2:9" x14ac:dyDescent="0.25">
      <c r="B2298" t="s">
        <v>33</v>
      </c>
      <c r="C2298" t="s">
        <v>11</v>
      </c>
      <c r="D2298" t="s">
        <v>43</v>
      </c>
      <c r="E2298" s="1">
        <v>44321</v>
      </c>
      <c r="F2298" s="4">
        <v>6923</v>
      </c>
      <c r="G2298">
        <v>577</v>
      </c>
      <c r="H2298" s="3">
        <f>_xlfn.XLOOKUP(sales[[#This Row],[Product]],products[Product],products[Cost per box])*sales[[#This Row],[Boxes]]</f>
        <v>2221.4500000000003</v>
      </c>
      <c r="I2298" s="4">
        <f>sales[[#This Row],[Revenue]]-sales[[#This Row],[Cost]]</f>
        <v>4701.5499999999993</v>
      </c>
    </row>
    <row r="2299" spans="2:9" x14ac:dyDescent="0.25">
      <c r="B2299" t="s">
        <v>20</v>
      </c>
      <c r="C2299" t="s">
        <v>27</v>
      </c>
      <c r="D2299" t="s">
        <v>22</v>
      </c>
      <c r="E2299" s="1">
        <v>44321</v>
      </c>
      <c r="F2299" s="4">
        <v>4109</v>
      </c>
      <c r="G2299">
        <v>514</v>
      </c>
      <c r="H2299" s="3">
        <f>_xlfn.XLOOKUP(sales[[#This Row],[Product]],products[Product],products[Cost per box])*sales[[#This Row],[Boxes]]</f>
        <v>4225.08</v>
      </c>
      <c r="I2299" s="4">
        <f>sales[[#This Row],[Revenue]]-sales[[#This Row],[Cost]]</f>
        <v>-116.07999999999993</v>
      </c>
    </row>
    <row r="2300" spans="2:9" x14ac:dyDescent="0.25">
      <c r="B2300" t="s">
        <v>41</v>
      </c>
      <c r="C2300" t="s">
        <v>27</v>
      </c>
      <c r="D2300" t="s">
        <v>26</v>
      </c>
      <c r="E2300" s="1">
        <v>44321</v>
      </c>
      <c r="F2300" s="4">
        <v>1043</v>
      </c>
      <c r="G2300">
        <v>70</v>
      </c>
      <c r="H2300" s="3">
        <f>_xlfn.XLOOKUP(sales[[#This Row],[Product]],products[Product],products[Cost per box])*sales[[#This Row],[Boxes]]</f>
        <v>450.09999999999997</v>
      </c>
      <c r="I2300" s="4">
        <f>sales[[#This Row],[Revenue]]-sales[[#This Row],[Cost]]</f>
        <v>592.90000000000009</v>
      </c>
    </row>
    <row r="2301" spans="2:9" x14ac:dyDescent="0.25">
      <c r="B2301" t="s">
        <v>23</v>
      </c>
      <c r="C2301" t="s">
        <v>16</v>
      </c>
      <c r="D2301" t="s">
        <v>48</v>
      </c>
      <c r="E2301" s="1">
        <v>44321</v>
      </c>
      <c r="F2301" s="4">
        <v>3969</v>
      </c>
      <c r="G2301">
        <v>284</v>
      </c>
      <c r="H2301" s="3">
        <f>_xlfn.XLOOKUP(sales[[#This Row],[Product]],products[Product],products[Cost per box])*sales[[#This Row],[Boxes]]</f>
        <v>2124.3200000000002</v>
      </c>
      <c r="I2301" s="4">
        <f>sales[[#This Row],[Revenue]]-sales[[#This Row],[Cost]]</f>
        <v>1844.6799999999998</v>
      </c>
    </row>
    <row r="2302" spans="2:9" x14ac:dyDescent="0.25">
      <c r="B2302" t="s">
        <v>33</v>
      </c>
      <c r="C2302" t="s">
        <v>6</v>
      </c>
      <c r="D2302" t="s">
        <v>26</v>
      </c>
      <c r="E2302" s="1">
        <v>44321</v>
      </c>
      <c r="F2302" s="4">
        <v>10115</v>
      </c>
      <c r="G2302">
        <v>700</v>
      </c>
      <c r="H2302" s="3">
        <f>_xlfn.XLOOKUP(sales[[#This Row],[Product]],products[Product],products[Cost per box])*sales[[#This Row],[Boxes]]</f>
        <v>4501</v>
      </c>
      <c r="I2302" s="4">
        <f>sales[[#This Row],[Revenue]]-sales[[#This Row],[Cost]]</f>
        <v>5614</v>
      </c>
    </row>
    <row r="2303" spans="2:9" x14ac:dyDescent="0.25">
      <c r="B2303" t="s">
        <v>49</v>
      </c>
      <c r="C2303" t="s">
        <v>6</v>
      </c>
      <c r="D2303" t="s">
        <v>42</v>
      </c>
      <c r="E2303" s="1">
        <v>44321</v>
      </c>
      <c r="F2303" s="4">
        <v>7364</v>
      </c>
      <c r="G2303">
        <v>295</v>
      </c>
      <c r="H2303" s="3">
        <f>_xlfn.XLOOKUP(sales[[#This Row],[Product]],products[Product],products[Cost per box])*sales[[#This Row],[Boxes]]</f>
        <v>1398.3</v>
      </c>
      <c r="I2303" s="4">
        <f>sales[[#This Row],[Revenue]]-sales[[#This Row],[Cost]]</f>
        <v>5965.7</v>
      </c>
    </row>
    <row r="2304" spans="2:9" x14ac:dyDescent="0.25">
      <c r="B2304" t="s">
        <v>34</v>
      </c>
      <c r="C2304" t="s">
        <v>21</v>
      </c>
      <c r="D2304" t="s">
        <v>22</v>
      </c>
      <c r="E2304" s="1">
        <v>44321</v>
      </c>
      <c r="F2304" s="4">
        <v>875</v>
      </c>
      <c r="G2304">
        <v>125</v>
      </c>
      <c r="H2304" s="3">
        <f>_xlfn.XLOOKUP(sales[[#This Row],[Product]],products[Product],products[Cost per box])*sales[[#This Row],[Boxes]]</f>
        <v>1027.5</v>
      </c>
      <c r="I2304" s="4">
        <f>sales[[#This Row],[Revenue]]-sales[[#This Row],[Cost]]</f>
        <v>-152.5</v>
      </c>
    </row>
    <row r="2305" spans="2:9" x14ac:dyDescent="0.25">
      <c r="B2305" t="s">
        <v>40</v>
      </c>
      <c r="C2305" t="s">
        <v>6</v>
      </c>
      <c r="D2305" t="s">
        <v>48</v>
      </c>
      <c r="E2305" s="1">
        <v>44321</v>
      </c>
      <c r="F2305" s="4">
        <v>3619</v>
      </c>
      <c r="G2305">
        <v>227</v>
      </c>
      <c r="H2305" s="3">
        <f>_xlfn.XLOOKUP(sales[[#This Row],[Product]],products[Product],products[Cost per box])*sales[[#This Row],[Boxes]]</f>
        <v>1697.96</v>
      </c>
      <c r="I2305" s="4">
        <f>sales[[#This Row],[Revenue]]-sales[[#This Row],[Cost]]</f>
        <v>1921.04</v>
      </c>
    </row>
    <row r="2306" spans="2:9" x14ac:dyDescent="0.25">
      <c r="B2306" t="s">
        <v>13</v>
      </c>
      <c r="C2306" t="s">
        <v>16</v>
      </c>
      <c r="D2306" t="s">
        <v>14</v>
      </c>
      <c r="E2306" s="1">
        <v>44321</v>
      </c>
      <c r="F2306" s="4">
        <v>5054</v>
      </c>
      <c r="G2306">
        <v>562</v>
      </c>
      <c r="H2306" s="3">
        <f>_xlfn.XLOOKUP(sales[[#This Row],[Product]],products[Product],products[Cost per box])*sales[[#This Row],[Boxes]]</f>
        <v>3546.22</v>
      </c>
      <c r="I2306" s="4">
        <f>sales[[#This Row],[Revenue]]-sales[[#This Row],[Cost]]</f>
        <v>1507.7800000000002</v>
      </c>
    </row>
    <row r="2307" spans="2:9" x14ac:dyDescent="0.25">
      <c r="B2307" t="s">
        <v>20</v>
      </c>
      <c r="C2307" t="s">
        <v>21</v>
      </c>
      <c r="D2307" t="s">
        <v>44</v>
      </c>
      <c r="E2307" s="1">
        <v>44321</v>
      </c>
      <c r="F2307" s="4">
        <v>7469</v>
      </c>
      <c r="G2307">
        <v>679</v>
      </c>
      <c r="H2307" s="3">
        <f>_xlfn.XLOOKUP(sales[[#This Row],[Product]],products[Product],products[Cost per box])*sales[[#This Row],[Boxes]]</f>
        <v>6498.03</v>
      </c>
      <c r="I2307" s="4">
        <f>sales[[#This Row],[Revenue]]-sales[[#This Row],[Cost]]</f>
        <v>970.97000000000025</v>
      </c>
    </row>
    <row r="2308" spans="2:9" x14ac:dyDescent="0.25">
      <c r="B2308" t="s">
        <v>33</v>
      </c>
      <c r="C2308" t="s">
        <v>6</v>
      </c>
      <c r="D2308" t="s">
        <v>42</v>
      </c>
      <c r="E2308" s="1">
        <v>44321</v>
      </c>
      <c r="F2308" s="4">
        <v>11305</v>
      </c>
      <c r="G2308">
        <v>472</v>
      </c>
      <c r="H2308" s="3">
        <f>_xlfn.XLOOKUP(sales[[#This Row],[Product]],products[Product],products[Cost per box])*sales[[#This Row],[Boxes]]</f>
        <v>2237.2800000000002</v>
      </c>
      <c r="I2308" s="4">
        <f>sales[[#This Row],[Revenue]]-sales[[#This Row],[Cost]]</f>
        <v>9067.7199999999993</v>
      </c>
    </row>
    <row r="2309" spans="2:9" x14ac:dyDescent="0.25">
      <c r="B2309" t="s">
        <v>20</v>
      </c>
      <c r="C2309" t="s">
        <v>6</v>
      </c>
      <c r="D2309" t="s">
        <v>24</v>
      </c>
      <c r="E2309" s="1">
        <v>44321</v>
      </c>
      <c r="F2309" s="4">
        <v>6930</v>
      </c>
      <c r="G2309">
        <v>434</v>
      </c>
      <c r="H2309" s="3">
        <f>_xlfn.XLOOKUP(sales[[#This Row],[Product]],products[Product],products[Cost per box])*sales[[#This Row],[Boxes]]</f>
        <v>4561.34</v>
      </c>
      <c r="I2309" s="4">
        <f>sales[[#This Row],[Revenue]]-sales[[#This Row],[Cost]]</f>
        <v>2368.66</v>
      </c>
    </row>
    <row r="2310" spans="2:9" x14ac:dyDescent="0.25">
      <c r="B2310" t="s">
        <v>39</v>
      </c>
      <c r="C2310" t="s">
        <v>27</v>
      </c>
      <c r="D2310" t="s">
        <v>50</v>
      </c>
      <c r="E2310" s="1">
        <v>44321</v>
      </c>
      <c r="F2310" s="4">
        <v>406</v>
      </c>
      <c r="G2310">
        <v>32</v>
      </c>
      <c r="H2310" s="3">
        <f>_xlfn.XLOOKUP(sales[[#This Row],[Product]],products[Product],products[Cost per box])*sales[[#This Row],[Boxes]]</f>
        <v>397.12</v>
      </c>
      <c r="I2310" s="4">
        <f>sales[[#This Row],[Revenue]]-sales[[#This Row],[Cost]]</f>
        <v>8.8799999999999955</v>
      </c>
    </row>
    <row r="2311" spans="2:9" x14ac:dyDescent="0.25">
      <c r="B2311" t="s">
        <v>33</v>
      </c>
      <c r="C2311" t="s">
        <v>16</v>
      </c>
      <c r="D2311" t="s">
        <v>47</v>
      </c>
      <c r="E2311" s="1">
        <v>44321</v>
      </c>
      <c r="F2311" s="4">
        <v>1918</v>
      </c>
      <c r="G2311">
        <v>128</v>
      </c>
      <c r="H2311" s="3">
        <f>_xlfn.XLOOKUP(sales[[#This Row],[Product]],products[Product],products[Cost per box])*sales[[#This Row],[Boxes]]</f>
        <v>673.28</v>
      </c>
      <c r="I2311" s="4">
        <f>sales[[#This Row],[Revenue]]-sales[[#This Row],[Cost]]</f>
        <v>1244.72</v>
      </c>
    </row>
    <row r="2312" spans="2:9" x14ac:dyDescent="0.25">
      <c r="B2312" t="s">
        <v>37</v>
      </c>
      <c r="C2312" t="s">
        <v>9</v>
      </c>
      <c r="D2312" t="s">
        <v>31</v>
      </c>
      <c r="E2312" s="1">
        <v>44321</v>
      </c>
      <c r="F2312" s="4">
        <v>616</v>
      </c>
      <c r="G2312">
        <v>35</v>
      </c>
      <c r="H2312" s="3">
        <f>_xlfn.XLOOKUP(sales[[#This Row],[Product]],products[Product],products[Cost per box])*sales[[#This Row],[Boxes]]</f>
        <v>200.2</v>
      </c>
      <c r="I2312" s="4">
        <f>sales[[#This Row],[Revenue]]-sales[[#This Row],[Cost]]</f>
        <v>415.8</v>
      </c>
    </row>
    <row r="2313" spans="2:9" x14ac:dyDescent="0.25">
      <c r="B2313" t="s">
        <v>25</v>
      </c>
      <c r="C2313" t="s">
        <v>27</v>
      </c>
      <c r="D2313" t="s">
        <v>43</v>
      </c>
      <c r="E2313" s="1">
        <v>44321</v>
      </c>
      <c r="F2313" s="4">
        <v>1533</v>
      </c>
      <c r="G2313">
        <v>128</v>
      </c>
      <c r="H2313" s="3">
        <f>_xlfn.XLOOKUP(sales[[#This Row],[Product]],products[Product],products[Cost per box])*sales[[#This Row],[Boxes]]</f>
        <v>492.8</v>
      </c>
      <c r="I2313" s="4">
        <f>sales[[#This Row],[Revenue]]-sales[[#This Row],[Cost]]</f>
        <v>1040.2</v>
      </c>
    </row>
    <row r="2314" spans="2:9" x14ac:dyDescent="0.25">
      <c r="B2314" t="s">
        <v>49</v>
      </c>
      <c r="C2314" t="s">
        <v>21</v>
      </c>
      <c r="D2314" t="s">
        <v>45</v>
      </c>
      <c r="E2314" s="1">
        <v>44321</v>
      </c>
      <c r="F2314" s="4">
        <v>8876</v>
      </c>
      <c r="G2314">
        <v>423</v>
      </c>
      <c r="H2314" s="3">
        <f>_xlfn.XLOOKUP(sales[[#This Row],[Product]],products[Product],products[Cost per box])*sales[[#This Row],[Boxes]]</f>
        <v>3269.79</v>
      </c>
      <c r="I2314" s="4">
        <f>sales[[#This Row],[Revenue]]-sales[[#This Row],[Cost]]</f>
        <v>5606.21</v>
      </c>
    </row>
    <row r="2315" spans="2:9" x14ac:dyDescent="0.25">
      <c r="B2315" t="s">
        <v>32</v>
      </c>
      <c r="C2315" t="s">
        <v>6</v>
      </c>
      <c r="D2315" t="s">
        <v>7</v>
      </c>
      <c r="E2315" s="1">
        <v>44321</v>
      </c>
      <c r="F2315" s="4">
        <v>3731</v>
      </c>
      <c r="G2315">
        <v>311</v>
      </c>
      <c r="H2315" s="3">
        <f>_xlfn.XLOOKUP(sales[[#This Row],[Product]],products[Product],products[Cost per box])*sales[[#This Row],[Boxes]]</f>
        <v>1601.65</v>
      </c>
      <c r="I2315" s="4">
        <f>sales[[#This Row],[Revenue]]-sales[[#This Row],[Cost]]</f>
        <v>2129.35</v>
      </c>
    </row>
    <row r="2316" spans="2:9" x14ac:dyDescent="0.25">
      <c r="B2316" t="s">
        <v>25</v>
      </c>
      <c r="C2316" t="s">
        <v>27</v>
      </c>
      <c r="D2316" t="s">
        <v>24</v>
      </c>
      <c r="E2316" s="1">
        <v>44321</v>
      </c>
      <c r="F2316" s="4">
        <v>10465</v>
      </c>
      <c r="G2316">
        <v>770</v>
      </c>
      <c r="H2316" s="3">
        <f>_xlfn.XLOOKUP(sales[[#This Row],[Product]],products[Product],products[Cost per box])*sales[[#This Row],[Boxes]]</f>
        <v>8092.7</v>
      </c>
      <c r="I2316" s="4">
        <f>sales[[#This Row],[Revenue]]-sales[[#This Row],[Cost]]</f>
        <v>2372.3000000000002</v>
      </c>
    </row>
    <row r="2317" spans="2:9" x14ac:dyDescent="0.25">
      <c r="B2317" t="s">
        <v>23</v>
      </c>
      <c r="C2317" t="s">
        <v>21</v>
      </c>
      <c r="D2317" t="s">
        <v>14</v>
      </c>
      <c r="E2317" s="1">
        <v>44322</v>
      </c>
      <c r="F2317" s="4">
        <v>1659</v>
      </c>
      <c r="G2317">
        <v>185</v>
      </c>
      <c r="H2317" s="3">
        <f>_xlfn.XLOOKUP(sales[[#This Row],[Product]],products[Product],products[Cost per box])*sales[[#This Row],[Boxes]]</f>
        <v>1167.3499999999999</v>
      </c>
      <c r="I2317" s="4">
        <f>sales[[#This Row],[Revenue]]-sales[[#This Row],[Cost]]</f>
        <v>491.65000000000009</v>
      </c>
    </row>
    <row r="2318" spans="2:9" x14ac:dyDescent="0.25">
      <c r="B2318" t="s">
        <v>20</v>
      </c>
      <c r="C2318" t="s">
        <v>9</v>
      </c>
      <c r="D2318" t="s">
        <v>44</v>
      </c>
      <c r="E2318" s="1">
        <v>44322</v>
      </c>
      <c r="F2318" s="4">
        <v>616</v>
      </c>
      <c r="G2318">
        <v>56</v>
      </c>
      <c r="H2318" s="3">
        <f>_xlfn.XLOOKUP(sales[[#This Row],[Product]],products[Product],products[Cost per box])*sales[[#This Row],[Boxes]]</f>
        <v>535.92000000000007</v>
      </c>
      <c r="I2318" s="4">
        <f>sales[[#This Row],[Revenue]]-sales[[#This Row],[Cost]]</f>
        <v>80.079999999999927</v>
      </c>
    </row>
    <row r="2319" spans="2:9" x14ac:dyDescent="0.25">
      <c r="B2319" t="s">
        <v>51</v>
      </c>
      <c r="C2319" t="s">
        <v>9</v>
      </c>
      <c r="D2319" t="s">
        <v>24</v>
      </c>
      <c r="E2319" s="1">
        <v>44322</v>
      </c>
      <c r="F2319" s="4">
        <v>3325</v>
      </c>
      <c r="G2319">
        <v>208</v>
      </c>
      <c r="H2319" s="3">
        <f>_xlfn.XLOOKUP(sales[[#This Row],[Product]],products[Product],products[Cost per box])*sales[[#This Row],[Boxes]]</f>
        <v>2186.08</v>
      </c>
      <c r="I2319" s="4">
        <f>sales[[#This Row],[Revenue]]-sales[[#This Row],[Cost]]</f>
        <v>1138.92</v>
      </c>
    </row>
    <row r="2320" spans="2:9" x14ac:dyDescent="0.25">
      <c r="B2320" t="s">
        <v>20</v>
      </c>
      <c r="C2320" t="s">
        <v>21</v>
      </c>
      <c r="D2320" t="s">
        <v>48</v>
      </c>
      <c r="E2320" s="1">
        <v>44322</v>
      </c>
      <c r="F2320" s="4">
        <v>2394</v>
      </c>
      <c r="G2320">
        <v>160</v>
      </c>
      <c r="H2320" s="3">
        <f>_xlfn.XLOOKUP(sales[[#This Row],[Product]],products[Product],products[Cost per box])*sales[[#This Row],[Boxes]]</f>
        <v>1196.8000000000002</v>
      </c>
      <c r="I2320" s="4">
        <f>sales[[#This Row],[Revenue]]-sales[[#This Row],[Cost]]</f>
        <v>1197.1999999999998</v>
      </c>
    </row>
    <row r="2321" spans="2:9" x14ac:dyDescent="0.25">
      <c r="B2321" t="s">
        <v>29</v>
      </c>
      <c r="C2321" t="s">
        <v>21</v>
      </c>
      <c r="D2321" t="s">
        <v>17</v>
      </c>
      <c r="E2321" s="1">
        <v>44322</v>
      </c>
      <c r="F2321" s="4">
        <v>6916</v>
      </c>
      <c r="G2321">
        <v>532</v>
      </c>
      <c r="H2321" s="3">
        <f>_xlfn.XLOOKUP(sales[[#This Row],[Product]],products[Product],products[Cost per box])*sales[[#This Row],[Boxes]]</f>
        <v>3617.6</v>
      </c>
      <c r="I2321" s="4">
        <f>sales[[#This Row],[Revenue]]-sales[[#This Row],[Cost]]</f>
        <v>3298.4</v>
      </c>
    </row>
    <row r="2322" spans="2:9" x14ac:dyDescent="0.25">
      <c r="B2322" t="s">
        <v>20</v>
      </c>
      <c r="C2322" t="s">
        <v>16</v>
      </c>
      <c r="D2322" t="s">
        <v>52</v>
      </c>
      <c r="E2322" s="1">
        <v>44322</v>
      </c>
      <c r="F2322" s="4">
        <v>4158</v>
      </c>
      <c r="G2322">
        <v>167</v>
      </c>
      <c r="H2322" s="3">
        <f>_xlfn.XLOOKUP(sales[[#This Row],[Product]],products[Product],products[Cost per box])*sales[[#This Row],[Boxes]]</f>
        <v>554.43999999999994</v>
      </c>
      <c r="I2322" s="4">
        <f>sales[[#This Row],[Revenue]]-sales[[#This Row],[Cost]]</f>
        <v>3603.56</v>
      </c>
    </row>
    <row r="2323" spans="2:9" x14ac:dyDescent="0.25">
      <c r="B2323" t="s">
        <v>40</v>
      </c>
      <c r="C2323" t="s">
        <v>6</v>
      </c>
      <c r="D2323" t="s">
        <v>17</v>
      </c>
      <c r="E2323" s="1">
        <v>44322</v>
      </c>
      <c r="F2323" s="4">
        <v>3199</v>
      </c>
      <c r="G2323">
        <v>267</v>
      </c>
      <c r="H2323" s="3">
        <f>_xlfn.XLOOKUP(sales[[#This Row],[Product]],products[Product],products[Cost per box])*sales[[#This Row],[Boxes]]</f>
        <v>1815.6</v>
      </c>
      <c r="I2323" s="4">
        <f>sales[[#This Row],[Revenue]]-sales[[#This Row],[Cost]]</f>
        <v>1383.4</v>
      </c>
    </row>
    <row r="2324" spans="2:9" x14ac:dyDescent="0.25">
      <c r="B2324" t="s">
        <v>39</v>
      </c>
      <c r="C2324" t="s">
        <v>9</v>
      </c>
      <c r="D2324" t="s">
        <v>48</v>
      </c>
      <c r="E2324" s="1">
        <v>44322</v>
      </c>
      <c r="F2324" s="4">
        <v>2891</v>
      </c>
      <c r="G2324">
        <v>181</v>
      </c>
      <c r="H2324" s="3">
        <f>_xlfn.XLOOKUP(sales[[#This Row],[Product]],products[Product],products[Cost per box])*sales[[#This Row],[Boxes]]</f>
        <v>1353.88</v>
      </c>
      <c r="I2324" s="4">
        <f>sales[[#This Row],[Revenue]]-sales[[#This Row],[Cost]]</f>
        <v>1537.12</v>
      </c>
    </row>
    <row r="2325" spans="2:9" x14ac:dyDescent="0.25">
      <c r="B2325" t="s">
        <v>8</v>
      </c>
      <c r="C2325" t="s">
        <v>9</v>
      </c>
      <c r="D2325" t="s">
        <v>42</v>
      </c>
      <c r="E2325" s="1">
        <v>44322</v>
      </c>
      <c r="F2325" s="4">
        <v>2072</v>
      </c>
      <c r="G2325">
        <v>83</v>
      </c>
      <c r="H2325" s="3">
        <f>_xlfn.XLOOKUP(sales[[#This Row],[Product]],products[Product],products[Cost per box])*sales[[#This Row],[Boxes]]</f>
        <v>393.42</v>
      </c>
      <c r="I2325" s="4">
        <f>sales[[#This Row],[Revenue]]-sales[[#This Row],[Cost]]</f>
        <v>1678.58</v>
      </c>
    </row>
    <row r="2326" spans="2:9" x14ac:dyDescent="0.25">
      <c r="B2326" t="s">
        <v>25</v>
      </c>
      <c r="C2326" t="s">
        <v>16</v>
      </c>
      <c r="D2326" t="s">
        <v>47</v>
      </c>
      <c r="E2326" s="1">
        <v>44322</v>
      </c>
      <c r="F2326" s="4">
        <v>525</v>
      </c>
      <c r="G2326">
        <v>35</v>
      </c>
      <c r="H2326" s="3">
        <f>_xlfn.XLOOKUP(sales[[#This Row],[Product]],products[Product],products[Cost per box])*sales[[#This Row],[Boxes]]</f>
        <v>184.1</v>
      </c>
      <c r="I2326" s="4">
        <f>sales[[#This Row],[Revenue]]-sales[[#This Row],[Cost]]</f>
        <v>340.9</v>
      </c>
    </row>
    <row r="2327" spans="2:9" x14ac:dyDescent="0.25">
      <c r="B2327" t="s">
        <v>8</v>
      </c>
      <c r="C2327" t="s">
        <v>6</v>
      </c>
      <c r="D2327" t="s">
        <v>42</v>
      </c>
      <c r="E2327" s="1">
        <v>44323</v>
      </c>
      <c r="F2327" s="4">
        <v>4900</v>
      </c>
      <c r="G2327">
        <v>196</v>
      </c>
      <c r="H2327" s="3">
        <f>_xlfn.XLOOKUP(sales[[#This Row],[Product]],products[Product],products[Cost per box])*sales[[#This Row],[Boxes]]</f>
        <v>929.04000000000008</v>
      </c>
      <c r="I2327" s="4">
        <f>sales[[#This Row],[Revenue]]-sales[[#This Row],[Cost]]</f>
        <v>3970.96</v>
      </c>
    </row>
    <row r="2328" spans="2:9" x14ac:dyDescent="0.25">
      <c r="B2328" t="s">
        <v>29</v>
      </c>
      <c r="C2328" t="s">
        <v>9</v>
      </c>
      <c r="D2328" t="s">
        <v>19</v>
      </c>
      <c r="E2328" s="1">
        <v>44323</v>
      </c>
      <c r="F2328" s="4">
        <v>6321</v>
      </c>
      <c r="G2328">
        <v>1050</v>
      </c>
      <c r="H2328" s="3">
        <f>_xlfn.XLOOKUP(sales[[#This Row],[Product]],products[Product],products[Cost per box])*sales[[#This Row],[Boxes]]</f>
        <v>10741.5</v>
      </c>
      <c r="I2328" s="4">
        <f>sales[[#This Row],[Revenue]]-sales[[#This Row],[Cost]]</f>
        <v>-4420.5</v>
      </c>
    </row>
    <row r="2329" spans="2:9" x14ac:dyDescent="0.25">
      <c r="B2329" t="s">
        <v>20</v>
      </c>
      <c r="C2329" t="s">
        <v>6</v>
      </c>
      <c r="D2329" t="s">
        <v>28</v>
      </c>
      <c r="E2329" s="1">
        <v>44323</v>
      </c>
      <c r="F2329" s="4">
        <v>448</v>
      </c>
      <c r="G2329">
        <v>22</v>
      </c>
      <c r="H2329" s="3">
        <f>_xlfn.XLOOKUP(sales[[#This Row],[Product]],products[Product],products[Cost per box])*sales[[#This Row],[Boxes]]</f>
        <v>60.72</v>
      </c>
      <c r="I2329" s="4">
        <f>sales[[#This Row],[Revenue]]-sales[[#This Row],[Cost]]</f>
        <v>387.28</v>
      </c>
    </row>
    <row r="2330" spans="2:9" x14ac:dyDescent="0.25">
      <c r="B2330" t="s">
        <v>41</v>
      </c>
      <c r="C2330" t="s">
        <v>27</v>
      </c>
      <c r="D2330" t="s">
        <v>42</v>
      </c>
      <c r="E2330" s="1">
        <v>44323</v>
      </c>
      <c r="F2330" s="4">
        <v>2415</v>
      </c>
      <c r="G2330">
        <v>105</v>
      </c>
      <c r="H2330" s="3">
        <f>_xlfn.XLOOKUP(sales[[#This Row],[Product]],products[Product],products[Cost per box])*sales[[#This Row],[Boxes]]</f>
        <v>497.70000000000005</v>
      </c>
      <c r="I2330" s="4">
        <f>sales[[#This Row],[Revenue]]-sales[[#This Row],[Cost]]</f>
        <v>1917.3</v>
      </c>
    </row>
    <row r="2331" spans="2:9" x14ac:dyDescent="0.25">
      <c r="B2331" t="s">
        <v>37</v>
      </c>
      <c r="C2331" t="s">
        <v>9</v>
      </c>
      <c r="D2331" t="s">
        <v>52</v>
      </c>
      <c r="E2331" s="1">
        <v>44323</v>
      </c>
      <c r="F2331" s="4">
        <v>7140</v>
      </c>
      <c r="G2331">
        <v>298</v>
      </c>
      <c r="H2331" s="3">
        <f>_xlfn.XLOOKUP(sales[[#This Row],[Product]],products[Product],products[Cost per box])*sales[[#This Row],[Boxes]]</f>
        <v>989.3599999999999</v>
      </c>
      <c r="I2331" s="4">
        <f>sales[[#This Row],[Revenue]]-sales[[#This Row],[Cost]]</f>
        <v>6150.64</v>
      </c>
    </row>
    <row r="2332" spans="2:9" x14ac:dyDescent="0.25">
      <c r="B2332" t="s">
        <v>33</v>
      </c>
      <c r="C2332" t="s">
        <v>9</v>
      </c>
      <c r="D2332" t="s">
        <v>47</v>
      </c>
      <c r="E2332" s="1">
        <v>44323</v>
      </c>
      <c r="F2332" s="4">
        <v>7588</v>
      </c>
      <c r="G2332">
        <v>542</v>
      </c>
      <c r="H2332" s="3">
        <f>_xlfn.XLOOKUP(sales[[#This Row],[Product]],products[Product],products[Cost per box])*sales[[#This Row],[Boxes]]</f>
        <v>2850.92</v>
      </c>
      <c r="I2332" s="4">
        <f>sales[[#This Row],[Revenue]]-sales[[#This Row],[Cost]]</f>
        <v>4737.08</v>
      </c>
    </row>
    <row r="2333" spans="2:9" x14ac:dyDescent="0.25">
      <c r="B2333" t="s">
        <v>23</v>
      </c>
      <c r="C2333" t="s">
        <v>6</v>
      </c>
      <c r="D2333" t="s">
        <v>35</v>
      </c>
      <c r="E2333" s="1">
        <v>44323</v>
      </c>
      <c r="F2333" s="4">
        <v>3052</v>
      </c>
      <c r="G2333">
        <v>123</v>
      </c>
      <c r="H2333" s="3">
        <f>_xlfn.XLOOKUP(sales[[#This Row],[Product]],products[Product],products[Cost per box])*sales[[#This Row],[Boxes]]</f>
        <v>325.95</v>
      </c>
      <c r="I2333" s="4">
        <f>sales[[#This Row],[Revenue]]-sales[[#This Row],[Cost]]</f>
        <v>2726.05</v>
      </c>
    </row>
    <row r="2334" spans="2:9" x14ac:dyDescent="0.25">
      <c r="B2334" t="s">
        <v>46</v>
      </c>
      <c r="C2334" t="s">
        <v>9</v>
      </c>
      <c r="D2334" t="s">
        <v>12</v>
      </c>
      <c r="E2334" s="1">
        <v>44323</v>
      </c>
      <c r="F2334" s="4">
        <v>3458</v>
      </c>
      <c r="G2334">
        <v>139</v>
      </c>
      <c r="H2334" s="3">
        <f>_xlfn.XLOOKUP(sales[[#This Row],[Product]],products[Product],products[Cost per box])*sales[[#This Row],[Boxes]]</f>
        <v>1171.77</v>
      </c>
      <c r="I2334" s="4">
        <f>sales[[#This Row],[Revenue]]-sales[[#This Row],[Cost]]</f>
        <v>2286.23</v>
      </c>
    </row>
    <row r="2335" spans="2:9" x14ac:dyDescent="0.25">
      <c r="B2335" t="s">
        <v>15</v>
      </c>
      <c r="C2335" t="s">
        <v>9</v>
      </c>
      <c r="D2335" t="s">
        <v>12</v>
      </c>
      <c r="E2335" s="1">
        <v>44323</v>
      </c>
      <c r="F2335" s="4">
        <v>5383</v>
      </c>
      <c r="G2335">
        <v>200</v>
      </c>
      <c r="H2335" s="3">
        <f>_xlfn.XLOOKUP(sales[[#This Row],[Product]],products[Product],products[Cost per box])*sales[[#This Row],[Boxes]]</f>
        <v>1686</v>
      </c>
      <c r="I2335" s="4">
        <f>sales[[#This Row],[Revenue]]-sales[[#This Row],[Cost]]</f>
        <v>3697</v>
      </c>
    </row>
    <row r="2336" spans="2:9" x14ac:dyDescent="0.25">
      <c r="B2336" t="s">
        <v>15</v>
      </c>
      <c r="C2336" t="s">
        <v>21</v>
      </c>
      <c r="D2336" t="s">
        <v>50</v>
      </c>
      <c r="E2336" s="1">
        <v>44323</v>
      </c>
      <c r="F2336" s="4">
        <v>5180</v>
      </c>
      <c r="G2336">
        <v>432</v>
      </c>
      <c r="H2336" s="3">
        <f>_xlfn.XLOOKUP(sales[[#This Row],[Product]],products[Product],products[Cost per box])*sales[[#This Row],[Boxes]]</f>
        <v>5361.12</v>
      </c>
      <c r="I2336" s="4">
        <f>sales[[#This Row],[Revenue]]-sales[[#This Row],[Cost]]</f>
        <v>-181.11999999999989</v>
      </c>
    </row>
    <row r="2337" spans="2:9" x14ac:dyDescent="0.25">
      <c r="B2337" t="s">
        <v>46</v>
      </c>
      <c r="C2337" t="s">
        <v>16</v>
      </c>
      <c r="D2337" t="s">
        <v>24</v>
      </c>
      <c r="E2337" s="1">
        <v>44323</v>
      </c>
      <c r="F2337" s="4">
        <v>1008</v>
      </c>
      <c r="G2337">
        <v>63</v>
      </c>
      <c r="H2337" s="3">
        <f>_xlfn.XLOOKUP(sales[[#This Row],[Product]],products[Product],products[Cost per box])*sales[[#This Row],[Boxes]]</f>
        <v>662.13</v>
      </c>
      <c r="I2337" s="4">
        <f>sales[[#This Row],[Revenue]]-sales[[#This Row],[Cost]]</f>
        <v>345.87</v>
      </c>
    </row>
    <row r="2338" spans="2:9" x14ac:dyDescent="0.25">
      <c r="B2338" t="s">
        <v>5</v>
      </c>
      <c r="C2338" t="s">
        <v>6</v>
      </c>
      <c r="D2338" t="s">
        <v>30</v>
      </c>
      <c r="E2338" s="1">
        <v>44323</v>
      </c>
      <c r="F2338" s="4">
        <v>4599</v>
      </c>
      <c r="G2338">
        <v>384</v>
      </c>
      <c r="H2338" s="3">
        <f>_xlfn.XLOOKUP(sales[[#This Row],[Product]],products[Product],products[Cost per box])*sales[[#This Row],[Boxes]]</f>
        <v>1413.1200000000001</v>
      </c>
      <c r="I2338" s="4">
        <f>sales[[#This Row],[Revenue]]-sales[[#This Row],[Cost]]</f>
        <v>3185.88</v>
      </c>
    </row>
    <row r="2339" spans="2:9" x14ac:dyDescent="0.25">
      <c r="B2339" t="s">
        <v>46</v>
      </c>
      <c r="C2339" t="s">
        <v>6</v>
      </c>
      <c r="D2339" t="s">
        <v>44</v>
      </c>
      <c r="E2339" s="1">
        <v>44323</v>
      </c>
      <c r="F2339" s="4">
        <v>1337</v>
      </c>
      <c r="G2339">
        <v>122</v>
      </c>
      <c r="H2339" s="3">
        <f>_xlfn.XLOOKUP(sales[[#This Row],[Product]],products[Product],products[Cost per box])*sales[[#This Row],[Boxes]]</f>
        <v>1167.54</v>
      </c>
      <c r="I2339" s="4">
        <f>sales[[#This Row],[Revenue]]-sales[[#This Row],[Cost]]</f>
        <v>169.46000000000004</v>
      </c>
    </row>
    <row r="2340" spans="2:9" x14ac:dyDescent="0.25">
      <c r="B2340" t="s">
        <v>5</v>
      </c>
      <c r="C2340" t="s">
        <v>21</v>
      </c>
      <c r="D2340" t="s">
        <v>19</v>
      </c>
      <c r="E2340" s="1">
        <v>44323</v>
      </c>
      <c r="F2340" s="4">
        <v>4074</v>
      </c>
      <c r="G2340">
        <v>582</v>
      </c>
      <c r="H2340" s="3">
        <f>_xlfn.XLOOKUP(sales[[#This Row],[Product]],products[Product],products[Cost per box])*sales[[#This Row],[Boxes]]</f>
        <v>5953.8600000000006</v>
      </c>
      <c r="I2340" s="4">
        <f>sales[[#This Row],[Revenue]]-sales[[#This Row],[Cost]]</f>
        <v>-1879.8600000000006</v>
      </c>
    </row>
    <row r="2341" spans="2:9" x14ac:dyDescent="0.25">
      <c r="B2341" t="s">
        <v>32</v>
      </c>
      <c r="C2341" t="s">
        <v>27</v>
      </c>
      <c r="D2341" t="s">
        <v>43</v>
      </c>
      <c r="E2341" s="1">
        <v>44323</v>
      </c>
      <c r="F2341" s="4">
        <v>3017</v>
      </c>
      <c r="G2341">
        <v>252</v>
      </c>
      <c r="H2341" s="3">
        <f>_xlfn.XLOOKUP(sales[[#This Row],[Product]],products[Product],products[Cost per box])*sales[[#This Row],[Boxes]]</f>
        <v>970.2</v>
      </c>
      <c r="I2341" s="4">
        <f>sales[[#This Row],[Revenue]]-sales[[#This Row],[Cost]]</f>
        <v>2046.8</v>
      </c>
    </row>
    <row r="2342" spans="2:9" x14ac:dyDescent="0.25">
      <c r="B2342" t="s">
        <v>18</v>
      </c>
      <c r="C2342" t="s">
        <v>27</v>
      </c>
      <c r="D2342" t="s">
        <v>48</v>
      </c>
      <c r="E2342" s="1">
        <v>44323</v>
      </c>
      <c r="F2342" s="4">
        <v>1050</v>
      </c>
      <c r="G2342">
        <v>70</v>
      </c>
      <c r="H2342" s="3">
        <f>_xlfn.XLOOKUP(sales[[#This Row],[Product]],products[Product],products[Cost per box])*sales[[#This Row],[Boxes]]</f>
        <v>523.6</v>
      </c>
      <c r="I2342" s="4">
        <f>sales[[#This Row],[Revenue]]-sales[[#This Row],[Cost]]</f>
        <v>526.4</v>
      </c>
    </row>
    <row r="2343" spans="2:9" x14ac:dyDescent="0.25">
      <c r="B2343" t="s">
        <v>33</v>
      </c>
      <c r="C2343" t="s">
        <v>16</v>
      </c>
      <c r="D2343" t="s">
        <v>35</v>
      </c>
      <c r="E2343" s="1">
        <v>44323</v>
      </c>
      <c r="F2343" s="4">
        <v>1547</v>
      </c>
      <c r="G2343">
        <v>65</v>
      </c>
      <c r="H2343" s="3">
        <f>_xlfn.XLOOKUP(sales[[#This Row],[Product]],products[Product],products[Cost per box])*sales[[#This Row],[Boxes]]</f>
        <v>172.25</v>
      </c>
      <c r="I2343" s="4">
        <f>sales[[#This Row],[Revenue]]-sales[[#This Row],[Cost]]</f>
        <v>1374.75</v>
      </c>
    </row>
    <row r="2344" spans="2:9" x14ac:dyDescent="0.25">
      <c r="B2344" t="s">
        <v>10</v>
      </c>
      <c r="C2344" t="s">
        <v>9</v>
      </c>
      <c r="D2344" t="s">
        <v>24</v>
      </c>
      <c r="E2344" s="1">
        <v>44323</v>
      </c>
      <c r="F2344" s="4">
        <v>28</v>
      </c>
      <c r="G2344">
        <v>2</v>
      </c>
      <c r="H2344" s="3">
        <f>_xlfn.XLOOKUP(sales[[#This Row],[Product]],products[Product],products[Cost per box])*sales[[#This Row],[Boxes]]</f>
        <v>21.02</v>
      </c>
      <c r="I2344" s="4">
        <f>sales[[#This Row],[Revenue]]-sales[[#This Row],[Cost]]</f>
        <v>6.98</v>
      </c>
    </row>
    <row r="2345" spans="2:9" x14ac:dyDescent="0.25">
      <c r="B2345" t="s">
        <v>5</v>
      </c>
      <c r="C2345" t="s">
        <v>9</v>
      </c>
      <c r="D2345" t="s">
        <v>47</v>
      </c>
      <c r="E2345" s="1">
        <v>44323</v>
      </c>
      <c r="F2345" s="4">
        <v>4620</v>
      </c>
      <c r="G2345">
        <v>330</v>
      </c>
      <c r="H2345" s="3">
        <f>_xlfn.XLOOKUP(sales[[#This Row],[Product]],products[Product],products[Cost per box])*sales[[#This Row],[Boxes]]</f>
        <v>1735.8</v>
      </c>
      <c r="I2345" s="4">
        <f>sales[[#This Row],[Revenue]]-sales[[#This Row],[Cost]]</f>
        <v>2884.2</v>
      </c>
    </row>
    <row r="2346" spans="2:9" x14ac:dyDescent="0.25">
      <c r="B2346" t="s">
        <v>33</v>
      </c>
      <c r="C2346" t="s">
        <v>21</v>
      </c>
      <c r="D2346" t="s">
        <v>22</v>
      </c>
      <c r="E2346" s="1">
        <v>44323</v>
      </c>
      <c r="F2346" s="4">
        <v>9639</v>
      </c>
      <c r="G2346">
        <v>1610</v>
      </c>
      <c r="H2346" s="3">
        <f>_xlfn.XLOOKUP(sales[[#This Row],[Product]],products[Product],products[Cost per box])*sales[[#This Row],[Boxes]]</f>
        <v>13234.2</v>
      </c>
      <c r="I2346" s="4">
        <f>sales[[#This Row],[Revenue]]-sales[[#This Row],[Cost]]</f>
        <v>-3595.2000000000007</v>
      </c>
    </row>
    <row r="2347" spans="2:9" x14ac:dyDescent="0.25">
      <c r="B2347" t="s">
        <v>20</v>
      </c>
      <c r="C2347" t="s">
        <v>6</v>
      </c>
      <c r="D2347" t="s">
        <v>22</v>
      </c>
      <c r="E2347" s="1">
        <v>44323</v>
      </c>
      <c r="F2347" s="4">
        <v>406</v>
      </c>
      <c r="G2347">
        <v>58</v>
      </c>
      <c r="H2347" s="3">
        <f>_xlfn.XLOOKUP(sales[[#This Row],[Product]],products[Product],products[Cost per box])*sales[[#This Row],[Boxes]]</f>
        <v>476.76000000000005</v>
      </c>
      <c r="I2347" s="4">
        <f>sales[[#This Row],[Revenue]]-sales[[#This Row],[Cost]]</f>
        <v>-70.760000000000048</v>
      </c>
    </row>
    <row r="2348" spans="2:9" x14ac:dyDescent="0.25">
      <c r="B2348" t="s">
        <v>23</v>
      </c>
      <c r="C2348" t="s">
        <v>9</v>
      </c>
      <c r="D2348" t="s">
        <v>14</v>
      </c>
      <c r="E2348" s="1">
        <v>44323</v>
      </c>
      <c r="F2348" s="4">
        <v>1974</v>
      </c>
      <c r="G2348">
        <v>247</v>
      </c>
      <c r="H2348" s="3">
        <f>_xlfn.XLOOKUP(sales[[#This Row],[Product]],products[Product],products[Cost per box])*sales[[#This Row],[Boxes]]</f>
        <v>1558.57</v>
      </c>
      <c r="I2348" s="4">
        <f>sales[[#This Row],[Revenue]]-sales[[#This Row],[Cost]]</f>
        <v>415.43000000000006</v>
      </c>
    </row>
    <row r="2349" spans="2:9" x14ac:dyDescent="0.25">
      <c r="B2349" t="s">
        <v>18</v>
      </c>
      <c r="C2349" t="s">
        <v>27</v>
      </c>
      <c r="D2349" t="s">
        <v>12</v>
      </c>
      <c r="E2349" s="1">
        <v>44323</v>
      </c>
      <c r="F2349" s="4">
        <v>3059</v>
      </c>
      <c r="G2349">
        <v>114</v>
      </c>
      <c r="H2349" s="3">
        <f>_xlfn.XLOOKUP(sales[[#This Row],[Product]],products[Product],products[Cost per box])*sales[[#This Row],[Boxes]]</f>
        <v>961.02</v>
      </c>
      <c r="I2349" s="4">
        <f>sales[[#This Row],[Revenue]]-sales[[#This Row],[Cost]]</f>
        <v>2097.98</v>
      </c>
    </row>
    <row r="2350" spans="2:9" x14ac:dyDescent="0.25">
      <c r="B2350" t="s">
        <v>18</v>
      </c>
      <c r="C2350" t="s">
        <v>21</v>
      </c>
      <c r="D2350" t="s">
        <v>31</v>
      </c>
      <c r="E2350" s="1">
        <v>44323</v>
      </c>
      <c r="F2350" s="4">
        <v>1918</v>
      </c>
      <c r="G2350">
        <v>107</v>
      </c>
      <c r="H2350" s="3">
        <f>_xlfn.XLOOKUP(sales[[#This Row],[Product]],products[Product],products[Cost per box])*sales[[#This Row],[Boxes]]</f>
        <v>612.04</v>
      </c>
      <c r="I2350" s="4">
        <f>sales[[#This Row],[Revenue]]-sales[[#This Row],[Cost]]</f>
        <v>1305.96</v>
      </c>
    </row>
    <row r="2351" spans="2:9" x14ac:dyDescent="0.25">
      <c r="B2351" t="s">
        <v>23</v>
      </c>
      <c r="C2351" t="s">
        <v>21</v>
      </c>
      <c r="D2351" t="s">
        <v>50</v>
      </c>
      <c r="E2351" s="1">
        <v>44323</v>
      </c>
      <c r="F2351" s="4">
        <v>2009</v>
      </c>
      <c r="G2351">
        <v>168</v>
      </c>
      <c r="H2351" s="3">
        <f>_xlfn.XLOOKUP(sales[[#This Row],[Product]],products[Product],products[Cost per box])*sales[[#This Row],[Boxes]]</f>
        <v>2084.88</v>
      </c>
      <c r="I2351" s="4">
        <f>sales[[#This Row],[Revenue]]-sales[[#This Row],[Cost]]</f>
        <v>-75.880000000000109</v>
      </c>
    </row>
    <row r="2352" spans="2:9" x14ac:dyDescent="0.25">
      <c r="B2352" t="s">
        <v>23</v>
      </c>
      <c r="C2352" t="s">
        <v>21</v>
      </c>
      <c r="D2352" t="s">
        <v>38</v>
      </c>
      <c r="E2352" s="1">
        <v>44323</v>
      </c>
      <c r="F2352" s="4">
        <v>2583</v>
      </c>
      <c r="G2352">
        <v>144</v>
      </c>
      <c r="H2352" s="3">
        <f>_xlfn.XLOOKUP(sales[[#This Row],[Product]],products[Product],products[Cost per box])*sales[[#This Row],[Boxes]]</f>
        <v>1431.36</v>
      </c>
      <c r="I2352" s="4">
        <f>sales[[#This Row],[Revenue]]-sales[[#This Row],[Cost]]</f>
        <v>1151.6400000000001</v>
      </c>
    </row>
    <row r="2353" spans="2:9" x14ac:dyDescent="0.25">
      <c r="B2353" t="s">
        <v>20</v>
      </c>
      <c r="C2353" t="s">
        <v>27</v>
      </c>
      <c r="D2353" t="s">
        <v>52</v>
      </c>
      <c r="E2353" s="1">
        <v>44323</v>
      </c>
      <c r="F2353" s="4">
        <v>4998</v>
      </c>
      <c r="G2353">
        <v>200</v>
      </c>
      <c r="H2353" s="3">
        <f>_xlfn.XLOOKUP(sales[[#This Row],[Product]],products[Product],products[Cost per box])*sales[[#This Row],[Boxes]]</f>
        <v>664</v>
      </c>
      <c r="I2353" s="4">
        <f>sales[[#This Row],[Revenue]]-sales[[#This Row],[Cost]]</f>
        <v>4334</v>
      </c>
    </row>
    <row r="2354" spans="2:9" x14ac:dyDescent="0.25">
      <c r="B2354" t="s">
        <v>23</v>
      </c>
      <c r="C2354" t="s">
        <v>27</v>
      </c>
      <c r="D2354" t="s">
        <v>43</v>
      </c>
      <c r="E2354" s="1">
        <v>44323</v>
      </c>
      <c r="F2354" s="4">
        <v>1946</v>
      </c>
      <c r="G2354">
        <v>163</v>
      </c>
      <c r="H2354" s="3">
        <f>_xlfn.XLOOKUP(sales[[#This Row],[Product]],products[Product],products[Cost per box])*sales[[#This Row],[Boxes]]</f>
        <v>627.55000000000007</v>
      </c>
      <c r="I2354" s="4">
        <f>sales[[#This Row],[Revenue]]-sales[[#This Row],[Cost]]</f>
        <v>1318.4499999999998</v>
      </c>
    </row>
    <row r="2355" spans="2:9" x14ac:dyDescent="0.25">
      <c r="B2355" t="s">
        <v>32</v>
      </c>
      <c r="C2355" t="s">
        <v>6</v>
      </c>
      <c r="D2355" t="s">
        <v>47</v>
      </c>
      <c r="E2355" s="1">
        <v>44323</v>
      </c>
      <c r="F2355" s="4">
        <v>10745</v>
      </c>
      <c r="G2355">
        <v>700</v>
      </c>
      <c r="H2355" s="3">
        <f>_xlfn.XLOOKUP(sales[[#This Row],[Product]],products[Product],products[Cost per box])*sales[[#This Row],[Boxes]]</f>
        <v>3682</v>
      </c>
      <c r="I2355" s="4">
        <f>sales[[#This Row],[Revenue]]-sales[[#This Row],[Cost]]</f>
        <v>7063</v>
      </c>
    </row>
    <row r="2356" spans="2:9" x14ac:dyDescent="0.25">
      <c r="B2356" t="s">
        <v>33</v>
      </c>
      <c r="C2356" t="s">
        <v>11</v>
      </c>
      <c r="D2356" t="s">
        <v>52</v>
      </c>
      <c r="E2356" s="1">
        <v>44323</v>
      </c>
      <c r="F2356" s="4">
        <v>1932</v>
      </c>
      <c r="G2356">
        <v>78</v>
      </c>
      <c r="H2356" s="3">
        <f>_xlfn.XLOOKUP(sales[[#This Row],[Product]],products[Product],products[Cost per box])*sales[[#This Row],[Boxes]]</f>
        <v>258.95999999999998</v>
      </c>
      <c r="I2356" s="4">
        <f>sales[[#This Row],[Revenue]]-sales[[#This Row],[Cost]]</f>
        <v>1673.04</v>
      </c>
    </row>
    <row r="2357" spans="2:9" x14ac:dyDescent="0.25">
      <c r="B2357" t="s">
        <v>39</v>
      </c>
      <c r="C2357" t="s">
        <v>9</v>
      </c>
      <c r="D2357" t="s">
        <v>50</v>
      </c>
      <c r="E2357" s="1">
        <v>44323</v>
      </c>
      <c r="F2357" s="4">
        <v>371</v>
      </c>
      <c r="G2357">
        <v>29</v>
      </c>
      <c r="H2357" s="3">
        <f>_xlfn.XLOOKUP(sales[[#This Row],[Product]],products[Product],products[Cost per box])*sales[[#This Row],[Boxes]]</f>
        <v>359.89</v>
      </c>
      <c r="I2357" s="4">
        <f>sales[[#This Row],[Revenue]]-sales[[#This Row],[Cost]]</f>
        <v>11.110000000000014</v>
      </c>
    </row>
    <row r="2358" spans="2:9" x14ac:dyDescent="0.25">
      <c r="B2358" t="s">
        <v>37</v>
      </c>
      <c r="C2358" t="s">
        <v>6</v>
      </c>
      <c r="D2358" t="s">
        <v>24</v>
      </c>
      <c r="E2358" s="1">
        <v>44323</v>
      </c>
      <c r="F2358" s="4">
        <v>4564</v>
      </c>
      <c r="G2358">
        <v>286</v>
      </c>
      <c r="H2358" s="3">
        <f>_xlfn.XLOOKUP(sales[[#This Row],[Product]],products[Product],products[Cost per box])*sales[[#This Row],[Boxes]]</f>
        <v>3005.86</v>
      </c>
      <c r="I2358" s="4">
        <f>sales[[#This Row],[Revenue]]-sales[[#This Row],[Cost]]</f>
        <v>1558.1399999999999</v>
      </c>
    </row>
    <row r="2359" spans="2:9" x14ac:dyDescent="0.25">
      <c r="B2359" t="s">
        <v>29</v>
      </c>
      <c r="C2359" t="s">
        <v>16</v>
      </c>
      <c r="D2359" t="s">
        <v>26</v>
      </c>
      <c r="E2359" s="1">
        <v>44323</v>
      </c>
      <c r="F2359" s="4">
        <v>84</v>
      </c>
      <c r="G2359">
        <v>6</v>
      </c>
      <c r="H2359" s="3">
        <f>_xlfn.XLOOKUP(sales[[#This Row],[Product]],products[Product],products[Cost per box])*sales[[#This Row],[Boxes]]</f>
        <v>38.58</v>
      </c>
      <c r="I2359" s="4">
        <f>sales[[#This Row],[Revenue]]-sales[[#This Row],[Cost]]</f>
        <v>45.42</v>
      </c>
    </row>
    <row r="2360" spans="2:9" x14ac:dyDescent="0.25">
      <c r="B2360" t="s">
        <v>32</v>
      </c>
      <c r="C2360" t="s">
        <v>27</v>
      </c>
      <c r="D2360" t="s">
        <v>47</v>
      </c>
      <c r="E2360" s="1">
        <v>44326</v>
      </c>
      <c r="F2360" s="4">
        <v>2590</v>
      </c>
      <c r="G2360">
        <v>200</v>
      </c>
      <c r="H2360" s="3">
        <f>_xlfn.XLOOKUP(sales[[#This Row],[Product]],products[Product],products[Cost per box])*sales[[#This Row],[Boxes]]</f>
        <v>1052</v>
      </c>
      <c r="I2360" s="4">
        <f>sales[[#This Row],[Revenue]]-sales[[#This Row],[Cost]]</f>
        <v>1538</v>
      </c>
    </row>
    <row r="2361" spans="2:9" x14ac:dyDescent="0.25">
      <c r="B2361" t="s">
        <v>13</v>
      </c>
      <c r="C2361" t="s">
        <v>27</v>
      </c>
      <c r="D2361" t="s">
        <v>26</v>
      </c>
      <c r="E2361" s="1">
        <v>44326</v>
      </c>
      <c r="F2361" s="4">
        <v>1771</v>
      </c>
      <c r="G2361">
        <v>127</v>
      </c>
      <c r="H2361" s="3">
        <f>_xlfn.XLOOKUP(sales[[#This Row],[Product]],products[Product],products[Cost per box])*sales[[#This Row],[Boxes]]</f>
        <v>816.61</v>
      </c>
      <c r="I2361" s="4">
        <f>sales[[#This Row],[Revenue]]-sales[[#This Row],[Cost]]</f>
        <v>954.39</v>
      </c>
    </row>
    <row r="2362" spans="2:9" x14ac:dyDescent="0.25">
      <c r="B2362" t="s">
        <v>23</v>
      </c>
      <c r="C2362" t="s">
        <v>21</v>
      </c>
      <c r="D2362" t="s">
        <v>52</v>
      </c>
      <c r="E2362" s="1">
        <v>44326</v>
      </c>
      <c r="F2362" s="4">
        <v>5082</v>
      </c>
      <c r="G2362">
        <v>204</v>
      </c>
      <c r="H2362" s="3">
        <f>_xlfn.XLOOKUP(sales[[#This Row],[Product]],products[Product],products[Cost per box])*sales[[#This Row],[Boxes]]</f>
        <v>677.28</v>
      </c>
      <c r="I2362" s="4">
        <f>sales[[#This Row],[Revenue]]-sales[[#This Row],[Cost]]</f>
        <v>4404.72</v>
      </c>
    </row>
    <row r="2363" spans="2:9" x14ac:dyDescent="0.25">
      <c r="B2363" t="s">
        <v>29</v>
      </c>
      <c r="C2363" t="s">
        <v>9</v>
      </c>
      <c r="D2363" t="s">
        <v>22</v>
      </c>
      <c r="E2363" s="1">
        <v>44326</v>
      </c>
      <c r="F2363" s="4">
        <v>1624</v>
      </c>
      <c r="G2363">
        <v>271</v>
      </c>
      <c r="H2363" s="3">
        <f>_xlfn.XLOOKUP(sales[[#This Row],[Product]],products[Product],products[Cost per box])*sales[[#This Row],[Boxes]]</f>
        <v>2227.6200000000003</v>
      </c>
      <c r="I2363" s="4">
        <f>sales[[#This Row],[Revenue]]-sales[[#This Row],[Cost]]</f>
        <v>-603.62000000000035</v>
      </c>
    </row>
    <row r="2364" spans="2:9" x14ac:dyDescent="0.25">
      <c r="B2364" t="s">
        <v>49</v>
      </c>
      <c r="C2364" t="s">
        <v>27</v>
      </c>
      <c r="D2364" t="s">
        <v>47</v>
      </c>
      <c r="E2364" s="1">
        <v>44326</v>
      </c>
      <c r="F2364" s="4">
        <v>630</v>
      </c>
      <c r="G2364">
        <v>45</v>
      </c>
      <c r="H2364" s="3">
        <f>_xlfn.XLOOKUP(sales[[#This Row],[Product]],products[Product],products[Cost per box])*sales[[#This Row],[Boxes]]</f>
        <v>236.7</v>
      </c>
      <c r="I2364" s="4">
        <f>sales[[#This Row],[Revenue]]-sales[[#This Row],[Cost]]</f>
        <v>393.3</v>
      </c>
    </row>
    <row r="2365" spans="2:9" x14ac:dyDescent="0.25">
      <c r="B2365" t="s">
        <v>23</v>
      </c>
      <c r="C2365" t="s">
        <v>21</v>
      </c>
      <c r="D2365" t="s">
        <v>28</v>
      </c>
      <c r="E2365" s="1">
        <v>44326</v>
      </c>
      <c r="F2365" s="4">
        <v>5075</v>
      </c>
      <c r="G2365">
        <v>242</v>
      </c>
      <c r="H2365" s="3">
        <f>_xlfn.XLOOKUP(sales[[#This Row],[Product]],products[Product],products[Cost per box])*sales[[#This Row],[Boxes]]</f>
        <v>667.92</v>
      </c>
      <c r="I2365" s="4">
        <f>sales[[#This Row],[Revenue]]-sales[[#This Row],[Cost]]</f>
        <v>4407.08</v>
      </c>
    </row>
    <row r="2366" spans="2:9" x14ac:dyDescent="0.25">
      <c r="B2366" t="s">
        <v>29</v>
      </c>
      <c r="C2366" t="s">
        <v>9</v>
      </c>
      <c r="D2366" t="s">
        <v>14</v>
      </c>
      <c r="E2366" s="1">
        <v>44326</v>
      </c>
      <c r="F2366" s="4">
        <v>105</v>
      </c>
      <c r="G2366">
        <v>14</v>
      </c>
      <c r="H2366" s="3">
        <f>_xlfn.XLOOKUP(sales[[#This Row],[Product]],products[Product],products[Cost per box])*sales[[#This Row],[Boxes]]</f>
        <v>88.339999999999989</v>
      </c>
      <c r="I2366" s="4">
        <f>sales[[#This Row],[Revenue]]-sales[[#This Row],[Cost]]</f>
        <v>16.660000000000011</v>
      </c>
    </row>
    <row r="2367" spans="2:9" x14ac:dyDescent="0.25">
      <c r="B2367" t="s">
        <v>23</v>
      </c>
      <c r="C2367" t="s">
        <v>6</v>
      </c>
      <c r="D2367" t="s">
        <v>26</v>
      </c>
      <c r="E2367" s="1">
        <v>44326</v>
      </c>
      <c r="F2367" s="4">
        <v>3549</v>
      </c>
      <c r="G2367">
        <v>222</v>
      </c>
      <c r="H2367" s="3">
        <f>_xlfn.XLOOKUP(sales[[#This Row],[Product]],products[Product],products[Cost per box])*sales[[#This Row],[Boxes]]</f>
        <v>1427.46</v>
      </c>
      <c r="I2367" s="4">
        <f>sales[[#This Row],[Revenue]]-sales[[#This Row],[Cost]]</f>
        <v>2121.54</v>
      </c>
    </row>
    <row r="2368" spans="2:9" x14ac:dyDescent="0.25">
      <c r="B2368" t="s">
        <v>40</v>
      </c>
      <c r="C2368" t="s">
        <v>21</v>
      </c>
      <c r="D2368" t="s">
        <v>24</v>
      </c>
      <c r="E2368" s="1">
        <v>44326</v>
      </c>
      <c r="F2368" s="4">
        <v>14</v>
      </c>
      <c r="G2368">
        <v>1</v>
      </c>
      <c r="H2368" s="3">
        <f>_xlfn.XLOOKUP(sales[[#This Row],[Product]],products[Product],products[Cost per box])*sales[[#This Row],[Boxes]]</f>
        <v>10.51</v>
      </c>
      <c r="I2368" s="4">
        <f>sales[[#This Row],[Revenue]]-sales[[#This Row],[Cost]]</f>
        <v>3.49</v>
      </c>
    </row>
    <row r="2369" spans="2:9" x14ac:dyDescent="0.25">
      <c r="B2369" t="s">
        <v>40</v>
      </c>
      <c r="C2369" t="s">
        <v>11</v>
      </c>
      <c r="D2369" t="s">
        <v>14</v>
      </c>
      <c r="E2369" s="1">
        <v>44326</v>
      </c>
      <c r="F2369" s="4">
        <v>4844</v>
      </c>
      <c r="G2369">
        <v>606</v>
      </c>
      <c r="H2369" s="3">
        <f>_xlfn.XLOOKUP(sales[[#This Row],[Product]],products[Product],products[Cost per box])*sales[[#This Row],[Boxes]]</f>
        <v>3823.8599999999997</v>
      </c>
      <c r="I2369" s="4">
        <f>sales[[#This Row],[Revenue]]-sales[[#This Row],[Cost]]</f>
        <v>1020.1400000000003</v>
      </c>
    </row>
    <row r="2370" spans="2:9" x14ac:dyDescent="0.25">
      <c r="B2370" t="s">
        <v>25</v>
      </c>
      <c r="C2370" t="s">
        <v>27</v>
      </c>
      <c r="D2370" t="s">
        <v>31</v>
      </c>
      <c r="E2370" s="1">
        <v>44326</v>
      </c>
      <c r="F2370" s="4">
        <v>4032</v>
      </c>
      <c r="G2370">
        <v>213</v>
      </c>
      <c r="H2370" s="3">
        <f>_xlfn.XLOOKUP(sales[[#This Row],[Product]],products[Product],products[Cost per box])*sales[[#This Row],[Boxes]]</f>
        <v>1218.3599999999999</v>
      </c>
      <c r="I2370" s="4">
        <f>sales[[#This Row],[Revenue]]-sales[[#This Row],[Cost]]</f>
        <v>2813.6400000000003</v>
      </c>
    </row>
    <row r="2371" spans="2:9" x14ac:dyDescent="0.25">
      <c r="B2371" t="s">
        <v>18</v>
      </c>
      <c r="C2371" t="s">
        <v>6</v>
      </c>
      <c r="D2371" t="s">
        <v>50</v>
      </c>
      <c r="E2371" s="1">
        <v>44326</v>
      </c>
      <c r="F2371" s="4">
        <v>1190</v>
      </c>
      <c r="G2371">
        <v>85</v>
      </c>
      <c r="H2371" s="3">
        <f>_xlfn.XLOOKUP(sales[[#This Row],[Product]],products[Product],products[Cost per box])*sales[[#This Row],[Boxes]]</f>
        <v>1054.8499999999999</v>
      </c>
      <c r="I2371" s="4">
        <f>sales[[#This Row],[Revenue]]-sales[[#This Row],[Cost]]</f>
        <v>135.15000000000009</v>
      </c>
    </row>
    <row r="2372" spans="2:9" x14ac:dyDescent="0.25">
      <c r="B2372" t="s">
        <v>5</v>
      </c>
      <c r="C2372" t="s">
        <v>27</v>
      </c>
      <c r="D2372" t="s">
        <v>35</v>
      </c>
      <c r="E2372" s="1">
        <v>44326</v>
      </c>
      <c r="F2372" s="4">
        <v>4046</v>
      </c>
      <c r="G2372">
        <v>176</v>
      </c>
      <c r="H2372" s="3">
        <f>_xlfn.XLOOKUP(sales[[#This Row],[Product]],products[Product],products[Cost per box])*sales[[#This Row],[Boxes]]</f>
        <v>466.4</v>
      </c>
      <c r="I2372" s="4">
        <f>sales[[#This Row],[Revenue]]-sales[[#This Row],[Cost]]</f>
        <v>3579.6</v>
      </c>
    </row>
    <row r="2373" spans="2:9" x14ac:dyDescent="0.25">
      <c r="B2373" t="s">
        <v>41</v>
      </c>
      <c r="C2373" t="s">
        <v>16</v>
      </c>
      <c r="D2373" t="s">
        <v>50</v>
      </c>
      <c r="E2373" s="1">
        <v>44326</v>
      </c>
      <c r="F2373" s="4">
        <v>11830</v>
      </c>
      <c r="G2373">
        <v>980</v>
      </c>
      <c r="H2373" s="3">
        <f>_xlfn.XLOOKUP(sales[[#This Row],[Product]],products[Product],products[Cost per box])*sales[[#This Row],[Boxes]]</f>
        <v>12161.8</v>
      </c>
      <c r="I2373" s="4">
        <f>sales[[#This Row],[Revenue]]-sales[[#This Row],[Cost]]</f>
        <v>-331.79999999999927</v>
      </c>
    </row>
    <row r="2374" spans="2:9" x14ac:dyDescent="0.25">
      <c r="B2374" t="s">
        <v>49</v>
      </c>
      <c r="C2374" t="s">
        <v>16</v>
      </c>
      <c r="D2374" t="s">
        <v>19</v>
      </c>
      <c r="E2374" s="1">
        <v>44326</v>
      </c>
      <c r="F2374" s="4">
        <v>1015</v>
      </c>
      <c r="G2374">
        <v>145</v>
      </c>
      <c r="H2374" s="3">
        <f>_xlfn.XLOOKUP(sales[[#This Row],[Product]],products[Product],products[Cost per box])*sales[[#This Row],[Boxes]]</f>
        <v>1483.3500000000001</v>
      </c>
      <c r="I2374" s="4">
        <f>sales[[#This Row],[Revenue]]-sales[[#This Row],[Cost]]</f>
        <v>-468.35000000000014</v>
      </c>
    </row>
    <row r="2375" spans="2:9" x14ac:dyDescent="0.25">
      <c r="B2375" t="s">
        <v>34</v>
      </c>
      <c r="C2375" t="s">
        <v>27</v>
      </c>
      <c r="D2375" t="s">
        <v>31</v>
      </c>
      <c r="E2375" s="1">
        <v>44326</v>
      </c>
      <c r="F2375" s="4">
        <v>294</v>
      </c>
      <c r="G2375">
        <v>15</v>
      </c>
      <c r="H2375" s="3">
        <f>_xlfn.XLOOKUP(sales[[#This Row],[Product]],products[Product],products[Cost per box])*sales[[#This Row],[Boxes]]</f>
        <v>85.8</v>
      </c>
      <c r="I2375" s="4">
        <f>sales[[#This Row],[Revenue]]-sales[[#This Row],[Cost]]</f>
        <v>208.2</v>
      </c>
    </row>
    <row r="2376" spans="2:9" x14ac:dyDescent="0.25">
      <c r="B2376" t="s">
        <v>32</v>
      </c>
      <c r="C2376" t="s">
        <v>16</v>
      </c>
      <c r="D2376" t="s">
        <v>50</v>
      </c>
      <c r="E2376" s="1">
        <v>44326</v>
      </c>
      <c r="F2376" s="4">
        <v>42</v>
      </c>
      <c r="G2376">
        <v>3</v>
      </c>
      <c r="H2376" s="3">
        <f>_xlfn.XLOOKUP(sales[[#This Row],[Product]],products[Product],products[Cost per box])*sales[[#This Row],[Boxes]]</f>
        <v>37.230000000000004</v>
      </c>
      <c r="I2376" s="4">
        <f>sales[[#This Row],[Revenue]]-sales[[#This Row],[Cost]]</f>
        <v>4.769999999999996</v>
      </c>
    </row>
    <row r="2377" spans="2:9" x14ac:dyDescent="0.25">
      <c r="B2377" t="s">
        <v>41</v>
      </c>
      <c r="C2377" t="s">
        <v>16</v>
      </c>
      <c r="D2377" t="s">
        <v>14</v>
      </c>
      <c r="E2377" s="1">
        <v>44326</v>
      </c>
      <c r="F2377" s="4">
        <v>6657</v>
      </c>
      <c r="G2377">
        <v>770</v>
      </c>
      <c r="H2377" s="3">
        <f>_xlfn.XLOOKUP(sales[[#This Row],[Product]],products[Product],products[Cost per box])*sales[[#This Row],[Boxes]]</f>
        <v>4858.7</v>
      </c>
      <c r="I2377" s="4">
        <f>sales[[#This Row],[Revenue]]-sales[[#This Row],[Cost]]</f>
        <v>1798.3000000000002</v>
      </c>
    </row>
    <row r="2378" spans="2:9" x14ac:dyDescent="0.25">
      <c r="B2378" t="s">
        <v>13</v>
      </c>
      <c r="C2378" t="s">
        <v>9</v>
      </c>
      <c r="D2378" t="s">
        <v>7</v>
      </c>
      <c r="E2378" s="1">
        <v>44326</v>
      </c>
      <c r="F2378" s="4">
        <v>476</v>
      </c>
      <c r="G2378">
        <v>34</v>
      </c>
      <c r="H2378" s="3">
        <f>_xlfn.XLOOKUP(sales[[#This Row],[Product]],products[Product],products[Cost per box])*sales[[#This Row],[Boxes]]</f>
        <v>175.10000000000002</v>
      </c>
      <c r="I2378" s="4">
        <f>sales[[#This Row],[Revenue]]-sales[[#This Row],[Cost]]</f>
        <v>300.89999999999998</v>
      </c>
    </row>
    <row r="2379" spans="2:9" x14ac:dyDescent="0.25">
      <c r="B2379" t="s">
        <v>49</v>
      </c>
      <c r="C2379" t="s">
        <v>9</v>
      </c>
      <c r="D2379" t="s">
        <v>19</v>
      </c>
      <c r="E2379" s="1">
        <v>44327</v>
      </c>
      <c r="F2379" s="4">
        <v>6013</v>
      </c>
      <c r="G2379">
        <v>840</v>
      </c>
      <c r="H2379" s="3">
        <f>_xlfn.XLOOKUP(sales[[#This Row],[Product]],products[Product],products[Cost per box])*sales[[#This Row],[Boxes]]</f>
        <v>8593.2000000000007</v>
      </c>
      <c r="I2379" s="4">
        <f>sales[[#This Row],[Revenue]]-sales[[#This Row],[Cost]]</f>
        <v>-2580.2000000000007</v>
      </c>
    </row>
    <row r="2380" spans="2:9" x14ac:dyDescent="0.25">
      <c r="B2380" t="s">
        <v>32</v>
      </c>
      <c r="C2380" t="s">
        <v>9</v>
      </c>
      <c r="D2380" t="s">
        <v>42</v>
      </c>
      <c r="E2380" s="1">
        <v>44327</v>
      </c>
      <c r="F2380" s="4">
        <v>7007</v>
      </c>
      <c r="G2380">
        <v>281</v>
      </c>
      <c r="H2380" s="3">
        <f>_xlfn.XLOOKUP(sales[[#This Row],[Product]],products[Product],products[Cost per box])*sales[[#This Row],[Boxes]]</f>
        <v>1331.94</v>
      </c>
      <c r="I2380" s="4">
        <f>sales[[#This Row],[Revenue]]-sales[[#This Row],[Cost]]</f>
        <v>5675.0599999999995</v>
      </c>
    </row>
    <row r="2381" spans="2:9" x14ac:dyDescent="0.25">
      <c r="B2381" t="s">
        <v>18</v>
      </c>
      <c r="C2381" t="s">
        <v>16</v>
      </c>
      <c r="D2381" t="s">
        <v>45</v>
      </c>
      <c r="E2381" s="1">
        <v>44327</v>
      </c>
      <c r="F2381" s="4">
        <v>9471</v>
      </c>
      <c r="G2381">
        <v>451</v>
      </c>
      <c r="H2381" s="3">
        <f>_xlfn.XLOOKUP(sales[[#This Row],[Product]],products[Product],products[Cost per box])*sales[[#This Row],[Boxes]]</f>
        <v>3486.23</v>
      </c>
      <c r="I2381" s="4">
        <f>sales[[#This Row],[Revenue]]-sales[[#This Row],[Cost]]</f>
        <v>5984.77</v>
      </c>
    </row>
    <row r="2382" spans="2:9" x14ac:dyDescent="0.25">
      <c r="B2382" t="s">
        <v>25</v>
      </c>
      <c r="C2382" t="s">
        <v>21</v>
      </c>
      <c r="D2382" t="s">
        <v>44</v>
      </c>
      <c r="E2382" s="1">
        <v>44327</v>
      </c>
      <c r="F2382" s="4">
        <v>2961</v>
      </c>
      <c r="G2382">
        <v>329</v>
      </c>
      <c r="H2382" s="3">
        <f>_xlfn.XLOOKUP(sales[[#This Row],[Product]],products[Product],products[Cost per box])*sales[[#This Row],[Boxes]]</f>
        <v>3148.53</v>
      </c>
      <c r="I2382" s="4">
        <f>sales[[#This Row],[Revenue]]-sales[[#This Row],[Cost]]</f>
        <v>-187.5300000000002</v>
      </c>
    </row>
    <row r="2383" spans="2:9" x14ac:dyDescent="0.25">
      <c r="B2383" t="s">
        <v>41</v>
      </c>
      <c r="C2383" t="s">
        <v>9</v>
      </c>
      <c r="D2383" t="s">
        <v>35</v>
      </c>
      <c r="E2383" s="1">
        <v>44327</v>
      </c>
      <c r="F2383" s="4">
        <v>1547</v>
      </c>
      <c r="G2383">
        <v>68</v>
      </c>
      <c r="H2383" s="3">
        <f>_xlfn.XLOOKUP(sales[[#This Row],[Product]],products[Product],products[Cost per box])*sales[[#This Row],[Boxes]]</f>
        <v>180.2</v>
      </c>
      <c r="I2383" s="4">
        <f>sales[[#This Row],[Revenue]]-sales[[#This Row],[Cost]]</f>
        <v>1366.8</v>
      </c>
    </row>
    <row r="2384" spans="2:9" x14ac:dyDescent="0.25">
      <c r="B2384" t="s">
        <v>5</v>
      </c>
      <c r="C2384" t="s">
        <v>6</v>
      </c>
      <c r="D2384" t="s">
        <v>31</v>
      </c>
      <c r="E2384" s="1">
        <v>44327</v>
      </c>
      <c r="F2384" s="4">
        <v>7336</v>
      </c>
      <c r="G2384">
        <v>367</v>
      </c>
      <c r="H2384" s="3">
        <f>_xlfn.XLOOKUP(sales[[#This Row],[Product]],products[Product],products[Cost per box])*sales[[#This Row],[Boxes]]</f>
        <v>2099.2399999999998</v>
      </c>
      <c r="I2384" s="4">
        <f>sales[[#This Row],[Revenue]]-sales[[#This Row],[Cost]]</f>
        <v>5236.76</v>
      </c>
    </row>
    <row r="2385" spans="2:9" x14ac:dyDescent="0.25">
      <c r="B2385" t="s">
        <v>37</v>
      </c>
      <c r="C2385" t="s">
        <v>16</v>
      </c>
      <c r="D2385" t="s">
        <v>17</v>
      </c>
      <c r="E2385" s="1">
        <v>44327</v>
      </c>
      <c r="F2385" s="4">
        <v>469</v>
      </c>
      <c r="G2385">
        <v>37</v>
      </c>
      <c r="H2385" s="3">
        <f>_xlfn.XLOOKUP(sales[[#This Row],[Product]],products[Product],products[Cost per box])*sales[[#This Row],[Boxes]]</f>
        <v>251.6</v>
      </c>
      <c r="I2385" s="4">
        <f>sales[[#This Row],[Revenue]]-sales[[#This Row],[Cost]]</f>
        <v>217.4</v>
      </c>
    </row>
    <row r="2386" spans="2:9" x14ac:dyDescent="0.25">
      <c r="B2386" t="s">
        <v>15</v>
      </c>
      <c r="C2386" t="s">
        <v>21</v>
      </c>
      <c r="D2386" t="s">
        <v>35</v>
      </c>
      <c r="E2386" s="1">
        <v>44327</v>
      </c>
      <c r="F2386" s="4">
        <v>8253</v>
      </c>
      <c r="G2386">
        <v>344</v>
      </c>
      <c r="H2386" s="3">
        <f>_xlfn.XLOOKUP(sales[[#This Row],[Product]],products[Product],products[Cost per box])*sales[[#This Row],[Boxes]]</f>
        <v>911.6</v>
      </c>
      <c r="I2386" s="4">
        <f>sales[[#This Row],[Revenue]]-sales[[#This Row],[Cost]]</f>
        <v>7341.4</v>
      </c>
    </row>
    <row r="2387" spans="2:9" x14ac:dyDescent="0.25">
      <c r="B2387" t="s">
        <v>46</v>
      </c>
      <c r="C2387" t="s">
        <v>21</v>
      </c>
      <c r="D2387" t="s">
        <v>43</v>
      </c>
      <c r="E2387" s="1">
        <v>44327</v>
      </c>
      <c r="F2387" s="4">
        <v>3500</v>
      </c>
      <c r="G2387">
        <v>350</v>
      </c>
      <c r="H2387" s="3">
        <f>_xlfn.XLOOKUP(sales[[#This Row],[Product]],products[Product],products[Cost per box])*sales[[#This Row],[Boxes]]</f>
        <v>1347.5</v>
      </c>
      <c r="I2387" s="4">
        <f>sales[[#This Row],[Revenue]]-sales[[#This Row],[Cost]]</f>
        <v>2152.5</v>
      </c>
    </row>
    <row r="2388" spans="2:9" x14ac:dyDescent="0.25">
      <c r="B2388" t="s">
        <v>13</v>
      </c>
      <c r="C2388" t="s">
        <v>21</v>
      </c>
      <c r="D2388" t="s">
        <v>17</v>
      </c>
      <c r="E2388" s="1">
        <v>44327</v>
      </c>
      <c r="F2388" s="4">
        <v>4291</v>
      </c>
      <c r="G2388">
        <v>331</v>
      </c>
      <c r="H2388" s="3">
        <f>_xlfn.XLOOKUP(sales[[#This Row],[Product]],products[Product],products[Cost per box])*sales[[#This Row],[Boxes]]</f>
        <v>2250.7999999999997</v>
      </c>
      <c r="I2388" s="4">
        <f>sales[[#This Row],[Revenue]]-sales[[#This Row],[Cost]]</f>
        <v>2040.2000000000003</v>
      </c>
    </row>
    <row r="2389" spans="2:9" x14ac:dyDescent="0.25">
      <c r="B2389" t="s">
        <v>49</v>
      </c>
      <c r="C2389" t="s">
        <v>27</v>
      </c>
      <c r="D2389" t="s">
        <v>48</v>
      </c>
      <c r="E2389" s="1">
        <v>44327</v>
      </c>
      <c r="F2389" s="4">
        <v>1344</v>
      </c>
      <c r="G2389">
        <v>90</v>
      </c>
      <c r="H2389" s="3">
        <f>_xlfn.XLOOKUP(sales[[#This Row],[Product]],products[Product],products[Cost per box])*sales[[#This Row],[Boxes]]</f>
        <v>673.2</v>
      </c>
      <c r="I2389" s="4">
        <f>sales[[#This Row],[Revenue]]-sales[[#This Row],[Cost]]</f>
        <v>670.8</v>
      </c>
    </row>
    <row r="2390" spans="2:9" x14ac:dyDescent="0.25">
      <c r="B2390" t="s">
        <v>18</v>
      </c>
      <c r="C2390" t="s">
        <v>16</v>
      </c>
      <c r="D2390" t="s">
        <v>44</v>
      </c>
      <c r="E2390" s="1">
        <v>44327</v>
      </c>
      <c r="F2390" s="4">
        <v>4662</v>
      </c>
      <c r="G2390">
        <v>424</v>
      </c>
      <c r="H2390" s="3">
        <f>_xlfn.XLOOKUP(sales[[#This Row],[Product]],products[Product],products[Cost per box])*sales[[#This Row],[Boxes]]</f>
        <v>4057.6800000000003</v>
      </c>
      <c r="I2390" s="4">
        <f>sales[[#This Row],[Revenue]]-sales[[#This Row],[Cost]]</f>
        <v>604.31999999999971</v>
      </c>
    </row>
    <row r="2391" spans="2:9" x14ac:dyDescent="0.25">
      <c r="B2391" t="s">
        <v>5</v>
      </c>
      <c r="C2391" t="s">
        <v>16</v>
      </c>
      <c r="D2391" t="s">
        <v>43</v>
      </c>
      <c r="E2391" s="1">
        <v>44327</v>
      </c>
      <c r="F2391" s="4">
        <v>266</v>
      </c>
      <c r="G2391">
        <v>27</v>
      </c>
      <c r="H2391" s="3">
        <f>_xlfn.XLOOKUP(sales[[#This Row],[Product]],products[Product],products[Cost per box])*sales[[#This Row],[Boxes]]</f>
        <v>103.95</v>
      </c>
      <c r="I2391" s="4">
        <f>sales[[#This Row],[Revenue]]-sales[[#This Row],[Cost]]</f>
        <v>162.05000000000001</v>
      </c>
    </row>
    <row r="2392" spans="2:9" x14ac:dyDescent="0.25">
      <c r="B2392" t="s">
        <v>41</v>
      </c>
      <c r="C2392" t="s">
        <v>16</v>
      </c>
      <c r="D2392" t="s">
        <v>47</v>
      </c>
      <c r="E2392" s="1">
        <v>44327</v>
      </c>
      <c r="F2392" s="4">
        <v>3451</v>
      </c>
      <c r="G2392">
        <v>266</v>
      </c>
      <c r="H2392" s="3">
        <f>_xlfn.XLOOKUP(sales[[#This Row],[Product]],products[Product],products[Cost per box])*sales[[#This Row],[Boxes]]</f>
        <v>1399.1599999999999</v>
      </c>
      <c r="I2392" s="4">
        <f>sales[[#This Row],[Revenue]]-sales[[#This Row],[Cost]]</f>
        <v>2051.84</v>
      </c>
    </row>
    <row r="2393" spans="2:9" x14ac:dyDescent="0.25">
      <c r="B2393" t="s">
        <v>8</v>
      </c>
      <c r="C2393" t="s">
        <v>21</v>
      </c>
      <c r="D2393" t="s">
        <v>48</v>
      </c>
      <c r="E2393" s="1">
        <v>44327</v>
      </c>
      <c r="F2393" s="4">
        <v>2254</v>
      </c>
      <c r="G2393">
        <v>141</v>
      </c>
      <c r="H2393" s="3">
        <f>_xlfn.XLOOKUP(sales[[#This Row],[Product]],products[Product],products[Cost per box])*sales[[#This Row],[Boxes]]</f>
        <v>1054.68</v>
      </c>
      <c r="I2393" s="4">
        <f>sales[[#This Row],[Revenue]]-sales[[#This Row],[Cost]]</f>
        <v>1199.32</v>
      </c>
    </row>
    <row r="2394" spans="2:9" x14ac:dyDescent="0.25">
      <c r="B2394" t="s">
        <v>41</v>
      </c>
      <c r="C2394" t="s">
        <v>16</v>
      </c>
      <c r="D2394" t="s">
        <v>7</v>
      </c>
      <c r="E2394" s="1">
        <v>44327</v>
      </c>
      <c r="F2394" s="4">
        <v>168</v>
      </c>
      <c r="G2394">
        <v>14</v>
      </c>
      <c r="H2394" s="3">
        <f>_xlfn.XLOOKUP(sales[[#This Row],[Product]],products[Product],products[Cost per box])*sales[[#This Row],[Boxes]]</f>
        <v>72.100000000000009</v>
      </c>
      <c r="I2394" s="4">
        <f>sales[[#This Row],[Revenue]]-sales[[#This Row],[Cost]]</f>
        <v>95.899999999999991</v>
      </c>
    </row>
    <row r="2395" spans="2:9" x14ac:dyDescent="0.25">
      <c r="B2395" t="s">
        <v>13</v>
      </c>
      <c r="C2395" t="s">
        <v>16</v>
      </c>
      <c r="D2395" t="s">
        <v>44</v>
      </c>
      <c r="E2395" s="1">
        <v>44327</v>
      </c>
      <c r="F2395" s="4">
        <v>3969</v>
      </c>
      <c r="G2395">
        <v>441</v>
      </c>
      <c r="H2395" s="3">
        <f>_xlfn.XLOOKUP(sales[[#This Row],[Product]],products[Product],products[Cost per box])*sales[[#This Row],[Boxes]]</f>
        <v>4220.37</v>
      </c>
      <c r="I2395" s="4">
        <f>sales[[#This Row],[Revenue]]-sales[[#This Row],[Cost]]</f>
        <v>-251.36999999999989</v>
      </c>
    </row>
    <row r="2396" spans="2:9" x14ac:dyDescent="0.25">
      <c r="B2396" t="s">
        <v>10</v>
      </c>
      <c r="C2396" t="s">
        <v>6</v>
      </c>
      <c r="D2396" t="s">
        <v>48</v>
      </c>
      <c r="E2396" s="1">
        <v>44327</v>
      </c>
      <c r="F2396" s="4">
        <v>6937</v>
      </c>
      <c r="G2396">
        <v>463</v>
      </c>
      <c r="H2396" s="3">
        <f>_xlfn.XLOOKUP(sales[[#This Row],[Product]],products[Product],products[Cost per box])*sales[[#This Row],[Boxes]]</f>
        <v>3463.2400000000002</v>
      </c>
      <c r="I2396" s="4">
        <f>sales[[#This Row],[Revenue]]-sales[[#This Row],[Cost]]</f>
        <v>3473.7599999999998</v>
      </c>
    </row>
    <row r="2397" spans="2:9" x14ac:dyDescent="0.25">
      <c r="B2397" t="s">
        <v>32</v>
      </c>
      <c r="C2397" t="s">
        <v>9</v>
      </c>
      <c r="D2397" t="s">
        <v>24</v>
      </c>
      <c r="E2397" s="1">
        <v>44327</v>
      </c>
      <c r="F2397" s="4">
        <v>1827</v>
      </c>
      <c r="G2397">
        <v>115</v>
      </c>
      <c r="H2397" s="3">
        <f>_xlfn.XLOOKUP(sales[[#This Row],[Product]],products[Product],products[Cost per box])*sales[[#This Row],[Boxes]]</f>
        <v>1208.6499999999999</v>
      </c>
      <c r="I2397" s="4">
        <f>sales[[#This Row],[Revenue]]-sales[[#This Row],[Cost]]</f>
        <v>618.35000000000014</v>
      </c>
    </row>
    <row r="2398" spans="2:9" x14ac:dyDescent="0.25">
      <c r="B2398" t="s">
        <v>34</v>
      </c>
      <c r="C2398" t="s">
        <v>11</v>
      </c>
      <c r="D2398" t="s">
        <v>38</v>
      </c>
      <c r="E2398" s="1">
        <v>44327</v>
      </c>
      <c r="F2398" s="4">
        <v>2135</v>
      </c>
      <c r="G2398">
        <v>126</v>
      </c>
      <c r="H2398" s="3">
        <f>_xlfn.XLOOKUP(sales[[#This Row],[Product]],products[Product],products[Cost per box])*sales[[#This Row],[Boxes]]</f>
        <v>1252.4399999999998</v>
      </c>
      <c r="I2398" s="4">
        <f>sales[[#This Row],[Revenue]]-sales[[#This Row],[Cost]]</f>
        <v>882.56000000000017</v>
      </c>
    </row>
    <row r="2399" spans="2:9" x14ac:dyDescent="0.25">
      <c r="B2399" t="s">
        <v>29</v>
      </c>
      <c r="C2399" t="s">
        <v>9</v>
      </c>
      <c r="D2399" t="s">
        <v>50</v>
      </c>
      <c r="E2399" s="1">
        <v>44327</v>
      </c>
      <c r="F2399" s="4">
        <v>5089</v>
      </c>
      <c r="G2399">
        <v>425</v>
      </c>
      <c r="H2399" s="3">
        <f>_xlfn.XLOOKUP(sales[[#This Row],[Product]],products[Product],products[Cost per box])*sales[[#This Row],[Boxes]]</f>
        <v>5274.25</v>
      </c>
      <c r="I2399" s="4">
        <f>sales[[#This Row],[Revenue]]-sales[[#This Row],[Cost]]</f>
        <v>-185.25</v>
      </c>
    </row>
    <row r="2400" spans="2:9" x14ac:dyDescent="0.25">
      <c r="B2400" t="s">
        <v>32</v>
      </c>
      <c r="C2400" t="s">
        <v>16</v>
      </c>
      <c r="D2400" t="s">
        <v>30</v>
      </c>
      <c r="E2400" s="1">
        <v>44327</v>
      </c>
      <c r="F2400" s="4">
        <v>2345</v>
      </c>
      <c r="G2400">
        <v>214</v>
      </c>
      <c r="H2400" s="3">
        <f>_xlfn.XLOOKUP(sales[[#This Row],[Product]],products[Product],products[Cost per box])*sales[[#This Row],[Boxes]]</f>
        <v>787.52</v>
      </c>
      <c r="I2400" s="4">
        <f>sales[[#This Row],[Revenue]]-sales[[#This Row],[Cost]]</f>
        <v>1557.48</v>
      </c>
    </row>
    <row r="2401" spans="2:9" x14ac:dyDescent="0.25">
      <c r="B2401" t="s">
        <v>25</v>
      </c>
      <c r="C2401" t="s">
        <v>16</v>
      </c>
      <c r="D2401" t="s">
        <v>7</v>
      </c>
      <c r="E2401" s="1">
        <v>44327</v>
      </c>
      <c r="F2401" s="4">
        <v>84</v>
      </c>
      <c r="G2401">
        <v>7</v>
      </c>
      <c r="H2401" s="3">
        <f>_xlfn.XLOOKUP(sales[[#This Row],[Product]],products[Product],products[Cost per box])*sales[[#This Row],[Boxes]]</f>
        <v>36.050000000000004</v>
      </c>
      <c r="I2401" s="4">
        <f>sales[[#This Row],[Revenue]]-sales[[#This Row],[Cost]]</f>
        <v>47.949999999999996</v>
      </c>
    </row>
    <row r="2402" spans="2:9" x14ac:dyDescent="0.25">
      <c r="B2402" t="s">
        <v>51</v>
      </c>
      <c r="C2402" t="s">
        <v>21</v>
      </c>
      <c r="D2402" t="s">
        <v>52</v>
      </c>
      <c r="E2402" s="1">
        <v>44328</v>
      </c>
      <c r="F2402" s="4">
        <v>4543</v>
      </c>
      <c r="G2402">
        <v>175</v>
      </c>
      <c r="H2402" s="3">
        <f>_xlfn.XLOOKUP(sales[[#This Row],[Product]],products[Product],products[Cost per box])*sales[[#This Row],[Boxes]]</f>
        <v>581</v>
      </c>
      <c r="I2402" s="4">
        <f>sales[[#This Row],[Revenue]]-sales[[#This Row],[Cost]]</f>
        <v>3962</v>
      </c>
    </row>
    <row r="2403" spans="2:9" x14ac:dyDescent="0.25">
      <c r="B2403" t="s">
        <v>23</v>
      </c>
      <c r="C2403" t="s">
        <v>11</v>
      </c>
      <c r="D2403" t="s">
        <v>35</v>
      </c>
      <c r="E2403" s="1">
        <v>44328</v>
      </c>
      <c r="F2403" s="4">
        <v>3500</v>
      </c>
      <c r="G2403">
        <v>140</v>
      </c>
      <c r="H2403" s="3">
        <f>_xlfn.XLOOKUP(sales[[#This Row],[Product]],products[Product],products[Cost per box])*sales[[#This Row],[Boxes]]</f>
        <v>371</v>
      </c>
      <c r="I2403" s="4">
        <f>sales[[#This Row],[Revenue]]-sales[[#This Row],[Cost]]</f>
        <v>3129</v>
      </c>
    </row>
    <row r="2404" spans="2:9" x14ac:dyDescent="0.25">
      <c r="B2404" t="s">
        <v>39</v>
      </c>
      <c r="C2404" t="s">
        <v>27</v>
      </c>
      <c r="D2404" t="s">
        <v>43</v>
      </c>
      <c r="E2404" s="1">
        <v>44328</v>
      </c>
      <c r="F2404" s="4">
        <v>721</v>
      </c>
      <c r="G2404">
        <v>61</v>
      </c>
      <c r="H2404" s="3">
        <f>_xlfn.XLOOKUP(sales[[#This Row],[Product]],products[Product],products[Cost per box])*sales[[#This Row],[Boxes]]</f>
        <v>234.85</v>
      </c>
      <c r="I2404" s="4">
        <f>sales[[#This Row],[Revenue]]-sales[[#This Row],[Cost]]</f>
        <v>486.15</v>
      </c>
    </row>
    <row r="2405" spans="2:9" x14ac:dyDescent="0.25">
      <c r="B2405" t="s">
        <v>37</v>
      </c>
      <c r="C2405" t="s">
        <v>27</v>
      </c>
      <c r="D2405" t="s">
        <v>28</v>
      </c>
      <c r="E2405" s="1">
        <v>44328</v>
      </c>
      <c r="F2405" s="4">
        <v>5894</v>
      </c>
      <c r="G2405">
        <v>268</v>
      </c>
      <c r="H2405" s="3">
        <f>_xlfn.XLOOKUP(sales[[#This Row],[Product]],products[Product],products[Cost per box])*sales[[#This Row],[Boxes]]</f>
        <v>739.68</v>
      </c>
      <c r="I2405" s="4">
        <f>sales[[#This Row],[Revenue]]-sales[[#This Row],[Cost]]</f>
        <v>5154.32</v>
      </c>
    </row>
    <row r="2406" spans="2:9" x14ac:dyDescent="0.25">
      <c r="B2406" t="s">
        <v>29</v>
      </c>
      <c r="C2406" t="s">
        <v>11</v>
      </c>
      <c r="D2406" t="s">
        <v>48</v>
      </c>
      <c r="E2406" s="1">
        <v>44328</v>
      </c>
      <c r="F2406" s="4">
        <v>1029</v>
      </c>
      <c r="G2406">
        <v>69</v>
      </c>
      <c r="H2406" s="3">
        <f>_xlfn.XLOOKUP(sales[[#This Row],[Product]],products[Product],products[Cost per box])*sales[[#This Row],[Boxes]]</f>
        <v>516.12</v>
      </c>
      <c r="I2406" s="4">
        <f>sales[[#This Row],[Revenue]]-sales[[#This Row],[Cost]]</f>
        <v>512.88</v>
      </c>
    </row>
    <row r="2407" spans="2:9" x14ac:dyDescent="0.25">
      <c r="B2407" t="s">
        <v>20</v>
      </c>
      <c r="C2407" t="s">
        <v>6</v>
      </c>
      <c r="D2407" t="s">
        <v>44</v>
      </c>
      <c r="E2407" s="1">
        <v>44328</v>
      </c>
      <c r="F2407" s="4">
        <v>119</v>
      </c>
      <c r="G2407">
        <v>14</v>
      </c>
      <c r="H2407" s="3">
        <f>_xlfn.XLOOKUP(sales[[#This Row],[Product]],products[Product],products[Cost per box])*sales[[#This Row],[Boxes]]</f>
        <v>133.98000000000002</v>
      </c>
      <c r="I2407" s="4">
        <f>sales[[#This Row],[Revenue]]-sales[[#This Row],[Cost]]</f>
        <v>-14.980000000000018</v>
      </c>
    </row>
    <row r="2408" spans="2:9" x14ac:dyDescent="0.25">
      <c r="B2408" t="s">
        <v>39</v>
      </c>
      <c r="C2408" t="s">
        <v>11</v>
      </c>
      <c r="D2408" t="s">
        <v>42</v>
      </c>
      <c r="E2408" s="1">
        <v>44328</v>
      </c>
      <c r="F2408" s="4">
        <v>4144</v>
      </c>
      <c r="G2408">
        <v>181</v>
      </c>
      <c r="H2408" s="3">
        <f>_xlfn.XLOOKUP(sales[[#This Row],[Product]],products[Product],products[Cost per box])*sales[[#This Row],[Boxes]]</f>
        <v>857.94</v>
      </c>
      <c r="I2408" s="4">
        <f>sales[[#This Row],[Revenue]]-sales[[#This Row],[Cost]]</f>
        <v>3286.06</v>
      </c>
    </row>
    <row r="2409" spans="2:9" x14ac:dyDescent="0.25">
      <c r="B2409" t="s">
        <v>33</v>
      </c>
      <c r="C2409" t="s">
        <v>21</v>
      </c>
      <c r="D2409" t="s">
        <v>44</v>
      </c>
      <c r="E2409" s="1">
        <v>44328</v>
      </c>
      <c r="F2409" s="4">
        <v>4242</v>
      </c>
      <c r="G2409">
        <v>425</v>
      </c>
      <c r="H2409" s="3">
        <f>_xlfn.XLOOKUP(sales[[#This Row],[Product]],products[Product],products[Cost per box])*sales[[#This Row],[Boxes]]</f>
        <v>4067.25</v>
      </c>
      <c r="I2409" s="4">
        <f>sales[[#This Row],[Revenue]]-sales[[#This Row],[Cost]]</f>
        <v>174.75</v>
      </c>
    </row>
    <row r="2410" spans="2:9" x14ac:dyDescent="0.25">
      <c r="B2410" t="s">
        <v>10</v>
      </c>
      <c r="C2410" t="s">
        <v>9</v>
      </c>
      <c r="D2410" t="s">
        <v>31</v>
      </c>
      <c r="E2410" s="1">
        <v>44329</v>
      </c>
      <c r="F2410" s="4">
        <v>6433</v>
      </c>
      <c r="G2410">
        <v>322</v>
      </c>
      <c r="H2410" s="3">
        <f>_xlfn.XLOOKUP(sales[[#This Row],[Product]],products[Product],products[Cost per box])*sales[[#This Row],[Boxes]]</f>
        <v>1841.84</v>
      </c>
      <c r="I2410" s="4">
        <f>sales[[#This Row],[Revenue]]-sales[[#This Row],[Cost]]</f>
        <v>4591.16</v>
      </c>
    </row>
    <row r="2411" spans="2:9" x14ac:dyDescent="0.25">
      <c r="B2411" t="s">
        <v>46</v>
      </c>
      <c r="C2411" t="s">
        <v>11</v>
      </c>
      <c r="D2411" t="s">
        <v>36</v>
      </c>
      <c r="E2411" s="1">
        <v>44329</v>
      </c>
      <c r="F2411" s="4">
        <v>3745</v>
      </c>
      <c r="G2411">
        <v>289</v>
      </c>
      <c r="H2411" s="3">
        <f>_xlfn.XLOOKUP(sales[[#This Row],[Product]],products[Product],products[Cost per box])*sales[[#This Row],[Boxes]]</f>
        <v>1456.56</v>
      </c>
      <c r="I2411" s="4">
        <f>sales[[#This Row],[Revenue]]-sales[[#This Row],[Cost]]</f>
        <v>2288.44</v>
      </c>
    </row>
    <row r="2412" spans="2:9" x14ac:dyDescent="0.25">
      <c r="B2412" t="s">
        <v>15</v>
      </c>
      <c r="C2412" t="s">
        <v>27</v>
      </c>
      <c r="D2412" t="s">
        <v>47</v>
      </c>
      <c r="E2412" s="1">
        <v>44329</v>
      </c>
      <c r="F2412" s="4">
        <v>5096</v>
      </c>
      <c r="G2412">
        <v>392</v>
      </c>
      <c r="H2412" s="3">
        <f>_xlfn.XLOOKUP(sales[[#This Row],[Product]],products[Product],products[Cost per box])*sales[[#This Row],[Boxes]]</f>
        <v>2061.92</v>
      </c>
      <c r="I2412" s="4">
        <f>sales[[#This Row],[Revenue]]-sales[[#This Row],[Cost]]</f>
        <v>3034.08</v>
      </c>
    </row>
    <row r="2413" spans="2:9" x14ac:dyDescent="0.25">
      <c r="B2413" t="s">
        <v>51</v>
      </c>
      <c r="C2413" t="s">
        <v>6</v>
      </c>
      <c r="D2413" t="s">
        <v>12</v>
      </c>
      <c r="E2413" s="1">
        <v>44329</v>
      </c>
      <c r="F2413" s="4">
        <v>3444</v>
      </c>
      <c r="G2413">
        <v>128</v>
      </c>
      <c r="H2413" s="3">
        <f>_xlfn.XLOOKUP(sales[[#This Row],[Product]],products[Product],products[Cost per box])*sales[[#This Row],[Boxes]]</f>
        <v>1079.04</v>
      </c>
      <c r="I2413" s="4">
        <f>sales[[#This Row],[Revenue]]-sales[[#This Row],[Cost]]</f>
        <v>2364.96</v>
      </c>
    </row>
    <row r="2414" spans="2:9" x14ac:dyDescent="0.25">
      <c r="B2414" t="s">
        <v>33</v>
      </c>
      <c r="C2414" t="s">
        <v>9</v>
      </c>
      <c r="D2414" t="s">
        <v>7</v>
      </c>
      <c r="E2414" s="1">
        <v>44329</v>
      </c>
      <c r="F2414" s="4">
        <v>1624</v>
      </c>
      <c r="G2414">
        <v>116</v>
      </c>
      <c r="H2414" s="3">
        <f>_xlfn.XLOOKUP(sales[[#This Row],[Product]],products[Product],products[Cost per box])*sales[[#This Row],[Boxes]]</f>
        <v>597.40000000000009</v>
      </c>
      <c r="I2414" s="4">
        <f>sales[[#This Row],[Revenue]]-sales[[#This Row],[Cost]]</f>
        <v>1026.5999999999999</v>
      </c>
    </row>
    <row r="2415" spans="2:9" x14ac:dyDescent="0.25">
      <c r="B2415" t="s">
        <v>20</v>
      </c>
      <c r="C2415" t="s">
        <v>6</v>
      </c>
      <c r="D2415" t="s">
        <v>7</v>
      </c>
      <c r="E2415" s="1">
        <v>44329</v>
      </c>
      <c r="F2415" s="4">
        <v>4872</v>
      </c>
      <c r="G2415">
        <v>348</v>
      </c>
      <c r="H2415" s="3">
        <f>_xlfn.XLOOKUP(sales[[#This Row],[Product]],products[Product],products[Cost per box])*sales[[#This Row],[Boxes]]</f>
        <v>1792.2</v>
      </c>
      <c r="I2415" s="4">
        <f>sales[[#This Row],[Revenue]]-sales[[#This Row],[Cost]]</f>
        <v>3079.8</v>
      </c>
    </row>
    <row r="2416" spans="2:9" x14ac:dyDescent="0.25">
      <c r="B2416" t="s">
        <v>5</v>
      </c>
      <c r="C2416" t="s">
        <v>27</v>
      </c>
      <c r="D2416" t="s">
        <v>12</v>
      </c>
      <c r="E2416" s="1">
        <v>44329</v>
      </c>
      <c r="F2416" s="4">
        <v>14854</v>
      </c>
      <c r="G2416">
        <v>572</v>
      </c>
      <c r="H2416" s="3">
        <f>_xlfn.XLOOKUP(sales[[#This Row],[Product]],products[Product],products[Cost per box])*sales[[#This Row],[Boxes]]</f>
        <v>4821.96</v>
      </c>
      <c r="I2416" s="4">
        <f>sales[[#This Row],[Revenue]]-sales[[#This Row],[Cost]]</f>
        <v>10032.040000000001</v>
      </c>
    </row>
    <row r="2417" spans="2:9" x14ac:dyDescent="0.25">
      <c r="B2417" t="s">
        <v>13</v>
      </c>
      <c r="C2417" t="s">
        <v>27</v>
      </c>
      <c r="D2417" t="s">
        <v>44</v>
      </c>
      <c r="E2417" s="1">
        <v>44329</v>
      </c>
      <c r="F2417" s="4">
        <v>4466</v>
      </c>
      <c r="G2417">
        <v>406</v>
      </c>
      <c r="H2417" s="3">
        <f>_xlfn.XLOOKUP(sales[[#This Row],[Product]],products[Product],products[Cost per box])*sales[[#This Row],[Boxes]]</f>
        <v>3885.42</v>
      </c>
      <c r="I2417" s="4">
        <f>sales[[#This Row],[Revenue]]-sales[[#This Row],[Cost]]</f>
        <v>580.57999999999993</v>
      </c>
    </row>
    <row r="2418" spans="2:9" x14ac:dyDescent="0.25">
      <c r="B2418" t="s">
        <v>34</v>
      </c>
      <c r="C2418" t="s">
        <v>16</v>
      </c>
      <c r="D2418" t="s">
        <v>22</v>
      </c>
      <c r="E2418" s="1">
        <v>44329</v>
      </c>
      <c r="F2418" s="4">
        <v>7014</v>
      </c>
      <c r="G2418">
        <v>910</v>
      </c>
      <c r="H2418" s="3">
        <f>_xlfn.XLOOKUP(sales[[#This Row],[Product]],products[Product],products[Cost per box])*sales[[#This Row],[Boxes]]</f>
        <v>7480.2000000000007</v>
      </c>
      <c r="I2418" s="4">
        <f>sales[[#This Row],[Revenue]]-sales[[#This Row],[Cost]]</f>
        <v>-466.20000000000073</v>
      </c>
    </row>
    <row r="2419" spans="2:9" x14ac:dyDescent="0.25">
      <c r="B2419" t="s">
        <v>49</v>
      </c>
      <c r="C2419" t="s">
        <v>27</v>
      </c>
      <c r="D2419" t="s">
        <v>36</v>
      </c>
      <c r="E2419" s="1">
        <v>44329</v>
      </c>
      <c r="F2419" s="4">
        <v>8092</v>
      </c>
      <c r="G2419">
        <v>540</v>
      </c>
      <c r="H2419" s="3">
        <f>_xlfn.XLOOKUP(sales[[#This Row],[Product]],products[Product],products[Cost per box])*sales[[#This Row],[Boxes]]</f>
        <v>2721.6</v>
      </c>
      <c r="I2419" s="4">
        <f>sales[[#This Row],[Revenue]]-sales[[#This Row],[Cost]]</f>
        <v>5370.4</v>
      </c>
    </row>
    <row r="2420" spans="2:9" x14ac:dyDescent="0.25">
      <c r="B2420" t="s">
        <v>34</v>
      </c>
      <c r="C2420" t="s">
        <v>21</v>
      </c>
      <c r="D2420" t="s">
        <v>30</v>
      </c>
      <c r="E2420" s="1">
        <v>44329</v>
      </c>
      <c r="F2420" s="4">
        <v>784</v>
      </c>
      <c r="G2420">
        <v>72</v>
      </c>
      <c r="H2420" s="3">
        <f>_xlfn.XLOOKUP(sales[[#This Row],[Product]],products[Product],products[Cost per box])*sales[[#This Row],[Boxes]]</f>
        <v>264.96000000000004</v>
      </c>
      <c r="I2420" s="4">
        <f>sales[[#This Row],[Revenue]]-sales[[#This Row],[Cost]]</f>
        <v>519.04</v>
      </c>
    </row>
    <row r="2421" spans="2:9" x14ac:dyDescent="0.25">
      <c r="B2421" t="s">
        <v>18</v>
      </c>
      <c r="C2421" t="s">
        <v>27</v>
      </c>
      <c r="D2421" t="s">
        <v>22</v>
      </c>
      <c r="E2421" s="1">
        <v>44329</v>
      </c>
      <c r="F2421" s="4">
        <v>1743</v>
      </c>
      <c r="G2421">
        <v>291</v>
      </c>
      <c r="H2421" s="3">
        <f>_xlfn.XLOOKUP(sales[[#This Row],[Product]],products[Product],products[Cost per box])*sales[[#This Row],[Boxes]]</f>
        <v>2392.02</v>
      </c>
      <c r="I2421" s="4">
        <f>sales[[#This Row],[Revenue]]-sales[[#This Row],[Cost]]</f>
        <v>-649.02</v>
      </c>
    </row>
    <row r="2422" spans="2:9" x14ac:dyDescent="0.25">
      <c r="B2422" t="s">
        <v>29</v>
      </c>
      <c r="C2422" t="s">
        <v>16</v>
      </c>
      <c r="D2422" t="s">
        <v>35</v>
      </c>
      <c r="E2422" s="1">
        <v>44329</v>
      </c>
      <c r="F2422" s="4">
        <v>1071</v>
      </c>
      <c r="G2422">
        <v>47</v>
      </c>
      <c r="H2422" s="3">
        <f>_xlfn.XLOOKUP(sales[[#This Row],[Product]],products[Product],products[Cost per box])*sales[[#This Row],[Boxes]]</f>
        <v>124.55</v>
      </c>
      <c r="I2422" s="4">
        <f>sales[[#This Row],[Revenue]]-sales[[#This Row],[Cost]]</f>
        <v>946.45</v>
      </c>
    </row>
    <row r="2423" spans="2:9" x14ac:dyDescent="0.25">
      <c r="B2423" t="s">
        <v>32</v>
      </c>
      <c r="C2423" t="s">
        <v>11</v>
      </c>
      <c r="D2423" t="s">
        <v>44</v>
      </c>
      <c r="E2423" s="1">
        <v>44329</v>
      </c>
      <c r="F2423" s="4">
        <v>2786</v>
      </c>
      <c r="G2423">
        <v>279</v>
      </c>
      <c r="H2423" s="3">
        <f>_xlfn.XLOOKUP(sales[[#This Row],[Product]],products[Product],products[Cost per box])*sales[[#This Row],[Boxes]]</f>
        <v>2670.03</v>
      </c>
      <c r="I2423" s="4">
        <f>sales[[#This Row],[Revenue]]-sales[[#This Row],[Cost]]</f>
        <v>115.9699999999998</v>
      </c>
    </row>
    <row r="2424" spans="2:9" x14ac:dyDescent="0.25">
      <c r="B2424" t="s">
        <v>18</v>
      </c>
      <c r="C2424" t="s">
        <v>6</v>
      </c>
      <c r="D2424" t="s">
        <v>43</v>
      </c>
      <c r="E2424" s="1">
        <v>44329</v>
      </c>
      <c r="F2424" s="4">
        <v>833</v>
      </c>
      <c r="G2424">
        <v>84</v>
      </c>
      <c r="H2424" s="3">
        <f>_xlfn.XLOOKUP(sales[[#This Row],[Product]],products[Product],products[Cost per box])*sales[[#This Row],[Boxes]]</f>
        <v>323.40000000000003</v>
      </c>
      <c r="I2424" s="4">
        <f>sales[[#This Row],[Revenue]]-sales[[#This Row],[Cost]]</f>
        <v>509.59999999999997</v>
      </c>
    </row>
    <row r="2425" spans="2:9" x14ac:dyDescent="0.25">
      <c r="B2425" t="s">
        <v>39</v>
      </c>
      <c r="C2425" t="s">
        <v>16</v>
      </c>
      <c r="D2425" t="s">
        <v>12</v>
      </c>
      <c r="E2425" s="1">
        <v>44329</v>
      </c>
      <c r="F2425" s="4">
        <v>4648</v>
      </c>
      <c r="G2425">
        <v>179</v>
      </c>
      <c r="H2425" s="3">
        <f>_xlfn.XLOOKUP(sales[[#This Row],[Product]],products[Product],products[Cost per box])*sales[[#This Row],[Boxes]]</f>
        <v>1508.97</v>
      </c>
      <c r="I2425" s="4">
        <f>sales[[#This Row],[Revenue]]-sales[[#This Row],[Cost]]</f>
        <v>3139.0299999999997</v>
      </c>
    </row>
    <row r="2426" spans="2:9" x14ac:dyDescent="0.25">
      <c r="B2426" t="s">
        <v>40</v>
      </c>
      <c r="C2426" t="s">
        <v>16</v>
      </c>
      <c r="D2426" t="s">
        <v>48</v>
      </c>
      <c r="E2426" s="1">
        <v>44329</v>
      </c>
      <c r="F2426" s="4">
        <v>3710</v>
      </c>
      <c r="G2426">
        <v>248</v>
      </c>
      <c r="H2426" s="3">
        <f>_xlfn.XLOOKUP(sales[[#This Row],[Product]],products[Product],products[Cost per box])*sales[[#This Row],[Boxes]]</f>
        <v>1855.0400000000002</v>
      </c>
      <c r="I2426" s="4">
        <f>sales[[#This Row],[Revenue]]-sales[[#This Row],[Cost]]</f>
        <v>1854.9599999999998</v>
      </c>
    </row>
    <row r="2427" spans="2:9" x14ac:dyDescent="0.25">
      <c r="B2427" t="s">
        <v>34</v>
      </c>
      <c r="C2427" t="s">
        <v>21</v>
      </c>
      <c r="D2427" t="s">
        <v>45</v>
      </c>
      <c r="E2427" s="1">
        <v>44329</v>
      </c>
      <c r="F2427" s="4">
        <v>6965</v>
      </c>
      <c r="G2427">
        <v>332</v>
      </c>
      <c r="H2427" s="3">
        <f>_xlfn.XLOOKUP(sales[[#This Row],[Product]],products[Product],products[Cost per box])*sales[[#This Row],[Boxes]]</f>
        <v>2566.36</v>
      </c>
      <c r="I2427" s="4">
        <f>sales[[#This Row],[Revenue]]-sales[[#This Row],[Cost]]</f>
        <v>4398.6399999999994</v>
      </c>
    </row>
    <row r="2428" spans="2:9" x14ac:dyDescent="0.25">
      <c r="B2428" t="s">
        <v>23</v>
      </c>
      <c r="C2428" t="s">
        <v>9</v>
      </c>
      <c r="D2428" t="s">
        <v>19</v>
      </c>
      <c r="E2428" s="1">
        <v>44330</v>
      </c>
      <c r="F2428" s="4">
        <v>6440</v>
      </c>
      <c r="G2428">
        <v>1050</v>
      </c>
      <c r="H2428" s="3">
        <f>_xlfn.XLOOKUP(sales[[#This Row],[Product]],products[Product],products[Cost per box])*sales[[#This Row],[Boxes]]</f>
        <v>10741.5</v>
      </c>
      <c r="I2428" s="4">
        <f>sales[[#This Row],[Revenue]]-sales[[#This Row],[Cost]]</f>
        <v>-4301.5</v>
      </c>
    </row>
    <row r="2429" spans="2:9" x14ac:dyDescent="0.25">
      <c r="B2429" t="s">
        <v>32</v>
      </c>
      <c r="C2429" t="s">
        <v>16</v>
      </c>
      <c r="D2429" t="s">
        <v>47</v>
      </c>
      <c r="E2429" s="1">
        <v>44330</v>
      </c>
      <c r="F2429" s="4">
        <v>1918</v>
      </c>
      <c r="G2429">
        <v>148</v>
      </c>
      <c r="H2429" s="3">
        <f>_xlfn.XLOOKUP(sales[[#This Row],[Product]],products[Product],products[Cost per box])*sales[[#This Row],[Boxes]]</f>
        <v>778.48</v>
      </c>
      <c r="I2429" s="4">
        <f>sales[[#This Row],[Revenue]]-sales[[#This Row],[Cost]]</f>
        <v>1139.52</v>
      </c>
    </row>
    <row r="2430" spans="2:9" x14ac:dyDescent="0.25">
      <c r="B2430" t="s">
        <v>34</v>
      </c>
      <c r="C2430" t="s">
        <v>9</v>
      </c>
      <c r="D2430" t="s">
        <v>38</v>
      </c>
      <c r="E2430" s="1">
        <v>44330</v>
      </c>
      <c r="F2430" s="4">
        <v>6811</v>
      </c>
      <c r="G2430">
        <v>401</v>
      </c>
      <c r="H2430" s="3">
        <f>_xlfn.XLOOKUP(sales[[#This Row],[Product]],products[Product],products[Cost per box])*sales[[#This Row],[Boxes]]</f>
        <v>3985.9399999999996</v>
      </c>
      <c r="I2430" s="4">
        <f>sales[[#This Row],[Revenue]]-sales[[#This Row],[Cost]]</f>
        <v>2825.0600000000004</v>
      </c>
    </row>
    <row r="2431" spans="2:9" x14ac:dyDescent="0.25">
      <c r="B2431" t="s">
        <v>18</v>
      </c>
      <c r="C2431" t="s">
        <v>16</v>
      </c>
      <c r="D2431" t="s">
        <v>42</v>
      </c>
      <c r="E2431" s="1">
        <v>44330</v>
      </c>
      <c r="F2431" s="4">
        <v>4704</v>
      </c>
      <c r="G2431">
        <v>189</v>
      </c>
      <c r="H2431" s="3">
        <f>_xlfn.XLOOKUP(sales[[#This Row],[Product]],products[Product],products[Cost per box])*sales[[#This Row],[Boxes]]</f>
        <v>895.86</v>
      </c>
      <c r="I2431" s="4">
        <f>sales[[#This Row],[Revenue]]-sales[[#This Row],[Cost]]</f>
        <v>3808.14</v>
      </c>
    </row>
    <row r="2432" spans="2:9" x14ac:dyDescent="0.25">
      <c r="B2432" t="s">
        <v>13</v>
      </c>
      <c r="C2432" t="s">
        <v>21</v>
      </c>
      <c r="D2432" t="s">
        <v>36</v>
      </c>
      <c r="E2432" s="1">
        <v>44330</v>
      </c>
      <c r="F2432" s="4">
        <v>952</v>
      </c>
      <c r="G2432">
        <v>74</v>
      </c>
      <c r="H2432" s="3">
        <f>_xlfn.XLOOKUP(sales[[#This Row],[Product]],products[Product],products[Cost per box])*sales[[#This Row],[Boxes]]</f>
        <v>372.96</v>
      </c>
      <c r="I2432" s="4">
        <f>sales[[#This Row],[Revenue]]-sales[[#This Row],[Cost]]</f>
        <v>579.04</v>
      </c>
    </row>
    <row r="2433" spans="2:9" x14ac:dyDescent="0.25">
      <c r="B2433" t="s">
        <v>20</v>
      </c>
      <c r="C2433" t="s">
        <v>9</v>
      </c>
      <c r="D2433" t="s">
        <v>52</v>
      </c>
      <c r="E2433" s="1">
        <v>44330</v>
      </c>
      <c r="F2433" s="4">
        <v>2653</v>
      </c>
      <c r="G2433">
        <v>107</v>
      </c>
      <c r="H2433" s="3">
        <f>_xlfn.XLOOKUP(sales[[#This Row],[Product]],products[Product],products[Cost per box])*sales[[#This Row],[Boxes]]</f>
        <v>355.24</v>
      </c>
      <c r="I2433" s="4">
        <f>sales[[#This Row],[Revenue]]-sales[[#This Row],[Cost]]</f>
        <v>2297.7600000000002</v>
      </c>
    </row>
    <row r="2434" spans="2:9" x14ac:dyDescent="0.25">
      <c r="B2434" t="s">
        <v>8</v>
      </c>
      <c r="C2434" t="s">
        <v>11</v>
      </c>
      <c r="D2434" t="s">
        <v>22</v>
      </c>
      <c r="E2434" s="1">
        <v>44330</v>
      </c>
      <c r="F2434" s="4">
        <v>8778</v>
      </c>
      <c r="G2434">
        <v>1260</v>
      </c>
      <c r="H2434" s="3">
        <f>_xlfn.XLOOKUP(sales[[#This Row],[Product]],products[Product],products[Cost per box])*sales[[#This Row],[Boxes]]</f>
        <v>10357.200000000001</v>
      </c>
      <c r="I2434" s="4">
        <f>sales[[#This Row],[Revenue]]-sales[[#This Row],[Cost]]</f>
        <v>-1579.2000000000007</v>
      </c>
    </row>
    <row r="2435" spans="2:9" x14ac:dyDescent="0.25">
      <c r="B2435" t="s">
        <v>37</v>
      </c>
      <c r="C2435" t="s">
        <v>21</v>
      </c>
      <c r="D2435" t="s">
        <v>43</v>
      </c>
      <c r="E2435" s="1">
        <v>44330</v>
      </c>
      <c r="F2435" s="4">
        <v>483</v>
      </c>
      <c r="G2435">
        <v>49</v>
      </c>
      <c r="H2435" s="3">
        <f>_xlfn.XLOOKUP(sales[[#This Row],[Product]],products[Product],products[Cost per box])*sales[[#This Row],[Boxes]]</f>
        <v>188.65</v>
      </c>
      <c r="I2435" s="4">
        <f>sales[[#This Row],[Revenue]]-sales[[#This Row],[Cost]]</f>
        <v>294.35000000000002</v>
      </c>
    </row>
    <row r="2436" spans="2:9" x14ac:dyDescent="0.25">
      <c r="B2436" t="s">
        <v>23</v>
      </c>
      <c r="C2436" t="s">
        <v>16</v>
      </c>
      <c r="D2436" t="s">
        <v>14</v>
      </c>
      <c r="E2436" s="1">
        <v>44330</v>
      </c>
      <c r="F2436" s="4">
        <v>6608</v>
      </c>
      <c r="G2436">
        <v>770</v>
      </c>
      <c r="H2436" s="3">
        <f>_xlfn.XLOOKUP(sales[[#This Row],[Product]],products[Product],products[Cost per box])*sales[[#This Row],[Boxes]]</f>
        <v>4858.7</v>
      </c>
      <c r="I2436" s="4">
        <f>sales[[#This Row],[Revenue]]-sales[[#This Row],[Cost]]</f>
        <v>1749.3000000000002</v>
      </c>
    </row>
    <row r="2437" spans="2:9" x14ac:dyDescent="0.25">
      <c r="B2437" t="s">
        <v>5</v>
      </c>
      <c r="C2437" t="s">
        <v>11</v>
      </c>
      <c r="D2437" t="s">
        <v>47</v>
      </c>
      <c r="E2437" s="1">
        <v>44330</v>
      </c>
      <c r="F2437" s="4">
        <v>3178</v>
      </c>
      <c r="G2437">
        <v>212</v>
      </c>
      <c r="H2437" s="3">
        <f>_xlfn.XLOOKUP(sales[[#This Row],[Product]],products[Product],products[Cost per box])*sales[[#This Row],[Boxes]]</f>
        <v>1115.1199999999999</v>
      </c>
      <c r="I2437" s="4">
        <f>sales[[#This Row],[Revenue]]-sales[[#This Row],[Cost]]</f>
        <v>2062.88</v>
      </c>
    </row>
    <row r="2438" spans="2:9" x14ac:dyDescent="0.25">
      <c r="B2438" t="s">
        <v>20</v>
      </c>
      <c r="C2438" t="s">
        <v>21</v>
      </c>
      <c r="D2438" t="s">
        <v>35</v>
      </c>
      <c r="E2438" s="1">
        <v>44333</v>
      </c>
      <c r="F2438" s="4">
        <v>728</v>
      </c>
      <c r="G2438">
        <v>30</v>
      </c>
      <c r="H2438" s="3">
        <f>_xlfn.XLOOKUP(sales[[#This Row],[Product]],products[Product],products[Cost per box])*sales[[#This Row],[Boxes]]</f>
        <v>79.5</v>
      </c>
      <c r="I2438" s="4">
        <f>sales[[#This Row],[Revenue]]-sales[[#This Row],[Cost]]</f>
        <v>648.5</v>
      </c>
    </row>
    <row r="2439" spans="2:9" x14ac:dyDescent="0.25">
      <c r="B2439" t="s">
        <v>32</v>
      </c>
      <c r="C2439" t="s">
        <v>27</v>
      </c>
      <c r="D2439" t="s">
        <v>44</v>
      </c>
      <c r="E2439" s="1">
        <v>44333</v>
      </c>
      <c r="F2439" s="4">
        <v>6251</v>
      </c>
      <c r="G2439">
        <v>695</v>
      </c>
      <c r="H2439" s="3">
        <f>_xlfn.XLOOKUP(sales[[#This Row],[Product]],products[Product],products[Cost per box])*sales[[#This Row],[Boxes]]</f>
        <v>6651.1500000000005</v>
      </c>
      <c r="I2439" s="4">
        <f>sales[[#This Row],[Revenue]]-sales[[#This Row],[Cost]]</f>
        <v>-400.15000000000055</v>
      </c>
    </row>
    <row r="2440" spans="2:9" x14ac:dyDescent="0.25">
      <c r="B2440" t="s">
        <v>49</v>
      </c>
      <c r="C2440" t="s">
        <v>6</v>
      </c>
      <c r="D2440" t="s">
        <v>28</v>
      </c>
      <c r="E2440" s="1">
        <v>44333</v>
      </c>
      <c r="F2440" s="4">
        <v>5005</v>
      </c>
      <c r="G2440">
        <v>228</v>
      </c>
      <c r="H2440" s="3">
        <f>_xlfn.XLOOKUP(sales[[#This Row],[Product]],products[Product],products[Cost per box])*sales[[#This Row],[Boxes]]</f>
        <v>629.28</v>
      </c>
      <c r="I2440" s="4">
        <f>sales[[#This Row],[Revenue]]-sales[[#This Row],[Cost]]</f>
        <v>4375.72</v>
      </c>
    </row>
    <row r="2441" spans="2:9" x14ac:dyDescent="0.25">
      <c r="B2441" t="s">
        <v>37</v>
      </c>
      <c r="C2441" t="s">
        <v>6</v>
      </c>
      <c r="D2441" t="s">
        <v>28</v>
      </c>
      <c r="E2441" s="1">
        <v>44333</v>
      </c>
      <c r="F2441" s="4">
        <v>3388</v>
      </c>
      <c r="G2441">
        <v>148</v>
      </c>
      <c r="H2441" s="3">
        <f>_xlfn.XLOOKUP(sales[[#This Row],[Product]],products[Product],products[Cost per box])*sales[[#This Row],[Boxes]]</f>
        <v>408.47999999999996</v>
      </c>
      <c r="I2441" s="4">
        <f>sales[[#This Row],[Revenue]]-sales[[#This Row],[Cost]]</f>
        <v>2979.52</v>
      </c>
    </row>
    <row r="2442" spans="2:9" x14ac:dyDescent="0.25">
      <c r="B2442" t="s">
        <v>40</v>
      </c>
      <c r="C2442" t="s">
        <v>9</v>
      </c>
      <c r="D2442" t="s">
        <v>31</v>
      </c>
      <c r="E2442" s="1">
        <v>44333</v>
      </c>
      <c r="F2442" s="4">
        <v>5887</v>
      </c>
      <c r="G2442">
        <v>328</v>
      </c>
      <c r="H2442" s="3">
        <f>_xlfn.XLOOKUP(sales[[#This Row],[Product]],products[Product],products[Cost per box])*sales[[#This Row],[Boxes]]</f>
        <v>1876.1599999999999</v>
      </c>
      <c r="I2442" s="4">
        <f>sales[[#This Row],[Revenue]]-sales[[#This Row],[Cost]]</f>
        <v>4010.84</v>
      </c>
    </row>
    <row r="2443" spans="2:9" x14ac:dyDescent="0.25">
      <c r="B2443" t="s">
        <v>18</v>
      </c>
      <c r="C2443" t="s">
        <v>27</v>
      </c>
      <c r="D2443" t="s">
        <v>36</v>
      </c>
      <c r="E2443" s="1">
        <v>44333</v>
      </c>
      <c r="F2443" s="4">
        <v>749</v>
      </c>
      <c r="G2443">
        <v>58</v>
      </c>
      <c r="H2443" s="3">
        <f>_xlfn.XLOOKUP(sales[[#This Row],[Product]],products[Product],products[Cost per box])*sales[[#This Row],[Boxes]]</f>
        <v>292.32</v>
      </c>
      <c r="I2443" s="4">
        <f>sales[[#This Row],[Revenue]]-sales[[#This Row],[Cost]]</f>
        <v>456.68</v>
      </c>
    </row>
    <row r="2444" spans="2:9" x14ac:dyDescent="0.25">
      <c r="B2444" t="s">
        <v>49</v>
      </c>
      <c r="C2444" t="s">
        <v>9</v>
      </c>
      <c r="D2444" t="s">
        <v>48</v>
      </c>
      <c r="E2444" s="1">
        <v>44333</v>
      </c>
      <c r="F2444" s="4">
        <v>4620</v>
      </c>
      <c r="G2444">
        <v>308</v>
      </c>
      <c r="H2444" s="3">
        <f>_xlfn.XLOOKUP(sales[[#This Row],[Product]],products[Product],products[Cost per box])*sales[[#This Row],[Boxes]]</f>
        <v>2303.84</v>
      </c>
      <c r="I2444" s="4">
        <f>sales[[#This Row],[Revenue]]-sales[[#This Row],[Cost]]</f>
        <v>2316.16</v>
      </c>
    </row>
    <row r="2445" spans="2:9" x14ac:dyDescent="0.25">
      <c r="B2445" t="s">
        <v>10</v>
      </c>
      <c r="C2445" t="s">
        <v>11</v>
      </c>
      <c r="D2445" t="s">
        <v>47</v>
      </c>
      <c r="E2445" s="1">
        <v>44333</v>
      </c>
      <c r="F2445" s="4">
        <v>7700</v>
      </c>
      <c r="G2445">
        <v>593</v>
      </c>
      <c r="H2445" s="3">
        <f>_xlfn.XLOOKUP(sales[[#This Row],[Product]],products[Product],products[Cost per box])*sales[[#This Row],[Boxes]]</f>
        <v>3119.18</v>
      </c>
      <c r="I2445" s="4">
        <f>sales[[#This Row],[Revenue]]-sales[[#This Row],[Cost]]</f>
        <v>4580.82</v>
      </c>
    </row>
    <row r="2446" spans="2:9" x14ac:dyDescent="0.25">
      <c r="B2446" t="s">
        <v>8</v>
      </c>
      <c r="C2446" t="s">
        <v>11</v>
      </c>
      <c r="D2446" t="s">
        <v>52</v>
      </c>
      <c r="E2446" s="1">
        <v>44333</v>
      </c>
      <c r="F2446" s="4">
        <v>2968</v>
      </c>
      <c r="G2446">
        <v>124</v>
      </c>
      <c r="H2446" s="3">
        <f>_xlfn.XLOOKUP(sales[[#This Row],[Product]],products[Product],products[Cost per box])*sales[[#This Row],[Boxes]]</f>
        <v>411.68</v>
      </c>
      <c r="I2446" s="4">
        <f>sales[[#This Row],[Revenue]]-sales[[#This Row],[Cost]]</f>
        <v>2556.3200000000002</v>
      </c>
    </row>
    <row r="2447" spans="2:9" x14ac:dyDescent="0.25">
      <c r="B2447" t="s">
        <v>33</v>
      </c>
      <c r="C2447" t="s">
        <v>27</v>
      </c>
      <c r="D2447" t="s">
        <v>36</v>
      </c>
      <c r="E2447" s="1">
        <v>44333</v>
      </c>
      <c r="F2447" s="4">
        <v>2863</v>
      </c>
      <c r="G2447">
        <v>205</v>
      </c>
      <c r="H2447" s="3">
        <f>_xlfn.XLOOKUP(sales[[#This Row],[Product]],products[Product],products[Cost per box])*sales[[#This Row],[Boxes]]</f>
        <v>1033.2</v>
      </c>
      <c r="I2447" s="4">
        <f>sales[[#This Row],[Revenue]]-sales[[#This Row],[Cost]]</f>
        <v>1829.8</v>
      </c>
    </row>
    <row r="2448" spans="2:9" x14ac:dyDescent="0.25">
      <c r="B2448" t="s">
        <v>51</v>
      </c>
      <c r="C2448" t="s">
        <v>6</v>
      </c>
      <c r="D2448" t="s">
        <v>44</v>
      </c>
      <c r="E2448" s="1">
        <v>44333</v>
      </c>
      <c r="F2448" s="4">
        <v>4900</v>
      </c>
      <c r="G2448">
        <v>446</v>
      </c>
      <c r="H2448" s="3">
        <f>_xlfn.XLOOKUP(sales[[#This Row],[Product]],products[Product],products[Cost per box])*sales[[#This Row],[Boxes]]</f>
        <v>4268.22</v>
      </c>
      <c r="I2448" s="4">
        <f>sales[[#This Row],[Revenue]]-sales[[#This Row],[Cost]]</f>
        <v>631.77999999999975</v>
      </c>
    </row>
    <row r="2449" spans="2:9" x14ac:dyDescent="0.25">
      <c r="B2449" t="s">
        <v>23</v>
      </c>
      <c r="C2449" t="s">
        <v>6</v>
      </c>
      <c r="D2449" t="s">
        <v>38</v>
      </c>
      <c r="E2449" s="1">
        <v>44333</v>
      </c>
      <c r="F2449" s="4">
        <v>3976</v>
      </c>
      <c r="G2449">
        <v>249</v>
      </c>
      <c r="H2449" s="3">
        <f>_xlfn.XLOOKUP(sales[[#This Row],[Product]],products[Product],products[Cost per box])*sales[[#This Row],[Boxes]]</f>
        <v>2475.06</v>
      </c>
      <c r="I2449" s="4">
        <f>sales[[#This Row],[Revenue]]-sales[[#This Row],[Cost]]</f>
        <v>1500.94</v>
      </c>
    </row>
    <row r="2450" spans="2:9" x14ac:dyDescent="0.25">
      <c r="B2450" t="s">
        <v>46</v>
      </c>
      <c r="C2450" t="s">
        <v>16</v>
      </c>
      <c r="D2450" t="s">
        <v>45</v>
      </c>
      <c r="E2450" s="1">
        <v>44333</v>
      </c>
      <c r="F2450" s="4">
        <v>448</v>
      </c>
      <c r="G2450">
        <v>20</v>
      </c>
      <c r="H2450" s="3">
        <f>_xlfn.XLOOKUP(sales[[#This Row],[Product]],products[Product],products[Cost per box])*sales[[#This Row],[Boxes]]</f>
        <v>154.60000000000002</v>
      </c>
      <c r="I2450" s="4">
        <f>sales[[#This Row],[Revenue]]-sales[[#This Row],[Cost]]</f>
        <v>293.39999999999998</v>
      </c>
    </row>
    <row r="2451" spans="2:9" x14ac:dyDescent="0.25">
      <c r="B2451" t="s">
        <v>40</v>
      </c>
      <c r="C2451" t="s">
        <v>9</v>
      </c>
      <c r="D2451" t="s">
        <v>35</v>
      </c>
      <c r="E2451" s="1">
        <v>44333</v>
      </c>
      <c r="F2451" s="4">
        <v>84</v>
      </c>
      <c r="G2451">
        <v>4</v>
      </c>
      <c r="H2451" s="3">
        <f>_xlfn.XLOOKUP(sales[[#This Row],[Product]],products[Product],products[Cost per box])*sales[[#This Row],[Boxes]]</f>
        <v>10.6</v>
      </c>
      <c r="I2451" s="4">
        <f>sales[[#This Row],[Revenue]]-sales[[#This Row],[Cost]]</f>
        <v>73.400000000000006</v>
      </c>
    </row>
    <row r="2452" spans="2:9" x14ac:dyDescent="0.25">
      <c r="B2452" t="s">
        <v>29</v>
      </c>
      <c r="C2452" t="s">
        <v>16</v>
      </c>
      <c r="D2452" t="s">
        <v>50</v>
      </c>
      <c r="E2452" s="1">
        <v>44333</v>
      </c>
      <c r="F2452" s="4">
        <v>210</v>
      </c>
      <c r="G2452">
        <v>17</v>
      </c>
      <c r="H2452" s="3">
        <f>_xlfn.XLOOKUP(sales[[#This Row],[Product]],products[Product],products[Cost per box])*sales[[#This Row],[Boxes]]</f>
        <v>210.97</v>
      </c>
      <c r="I2452" s="4">
        <f>sales[[#This Row],[Revenue]]-sales[[#This Row],[Cost]]</f>
        <v>-0.96999999999999886</v>
      </c>
    </row>
    <row r="2453" spans="2:9" x14ac:dyDescent="0.25">
      <c r="B2453" t="s">
        <v>25</v>
      </c>
      <c r="C2453" t="s">
        <v>6</v>
      </c>
      <c r="D2453" t="s">
        <v>17</v>
      </c>
      <c r="E2453" s="1">
        <v>44333</v>
      </c>
      <c r="F2453" s="4">
        <v>2961</v>
      </c>
      <c r="G2453">
        <v>247</v>
      </c>
      <c r="H2453" s="3">
        <f>_xlfn.XLOOKUP(sales[[#This Row],[Product]],products[Product],products[Cost per box])*sales[[#This Row],[Boxes]]</f>
        <v>1679.6</v>
      </c>
      <c r="I2453" s="4">
        <f>sales[[#This Row],[Revenue]]-sales[[#This Row],[Cost]]</f>
        <v>1281.4000000000001</v>
      </c>
    </row>
    <row r="2454" spans="2:9" x14ac:dyDescent="0.25">
      <c r="B2454" t="s">
        <v>25</v>
      </c>
      <c r="C2454" t="s">
        <v>16</v>
      </c>
      <c r="D2454" t="s">
        <v>19</v>
      </c>
      <c r="E2454" s="1">
        <v>44334</v>
      </c>
      <c r="F2454" s="4">
        <v>2569</v>
      </c>
      <c r="G2454">
        <v>322</v>
      </c>
      <c r="H2454" s="3">
        <f>_xlfn.XLOOKUP(sales[[#This Row],[Product]],products[Product],products[Cost per box])*sales[[#This Row],[Boxes]]</f>
        <v>3294.06</v>
      </c>
      <c r="I2454" s="4">
        <f>sales[[#This Row],[Revenue]]-sales[[#This Row],[Cost]]</f>
        <v>-725.06</v>
      </c>
    </row>
    <row r="2455" spans="2:9" x14ac:dyDescent="0.25">
      <c r="B2455" t="s">
        <v>20</v>
      </c>
      <c r="C2455" t="s">
        <v>11</v>
      </c>
      <c r="D2455" t="s">
        <v>17</v>
      </c>
      <c r="E2455" s="1">
        <v>44334</v>
      </c>
      <c r="F2455" s="4">
        <v>11130</v>
      </c>
      <c r="G2455">
        <v>980</v>
      </c>
      <c r="H2455" s="3">
        <f>_xlfn.XLOOKUP(sales[[#This Row],[Product]],products[Product],products[Cost per box])*sales[[#This Row],[Boxes]]</f>
        <v>6664</v>
      </c>
      <c r="I2455" s="4">
        <f>sales[[#This Row],[Revenue]]-sales[[#This Row],[Cost]]</f>
        <v>4466</v>
      </c>
    </row>
    <row r="2456" spans="2:9" x14ac:dyDescent="0.25">
      <c r="B2456" t="s">
        <v>32</v>
      </c>
      <c r="C2456" t="s">
        <v>6</v>
      </c>
      <c r="D2456" t="s">
        <v>35</v>
      </c>
      <c r="E2456" s="1">
        <v>44334</v>
      </c>
      <c r="F2456" s="4">
        <v>2926</v>
      </c>
      <c r="G2456">
        <v>122</v>
      </c>
      <c r="H2456" s="3">
        <f>_xlfn.XLOOKUP(sales[[#This Row],[Product]],products[Product],products[Cost per box])*sales[[#This Row],[Boxes]]</f>
        <v>323.3</v>
      </c>
      <c r="I2456" s="4">
        <f>sales[[#This Row],[Revenue]]-sales[[#This Row],[Cost]]</f>
        <v>2602.6999999999998</v>
      </c>
    </row>
    <row r="2457" spans="2:9" x14ac:dyDescent="0.25">
      <c r="B2457" t="s">
        <v>34</v>
      </c>
      <c r="C2457" t="s">
        <v>6</v>
      </c>
      <c r="D2457" t="s">
        <v>7</v>
      </c>
      <c r="E2457" s="1">
        <v>44334</v>
      </c>
      <c r="F2457" s="4">
        <v>8442</v>
      </c>
      <c r="G2457">
        <v>700</v>
      </c>
      <c r="H2457" s="3">
        <f>_xlfn.XLOOKUP(sales[[#This Row],[Product]],products[Product],products[Cost per box])*sales[[#This Row],[Boxes]]</f>
        <v>3605.0000000000005</v>
      </c>
      <c r="I2457" s="4">
        <f>sales[[#This Row],[Revenue]]-sales[[#This Row],[Cost]]</f>
        <v>4837</v>
      </c>
    </row>
    <row r="2458" spans="2:9" x14ac:dyDescent="0.25">
      <c r="B2458" t="s">
        <v>37</v>
      </c>
      <c r="C2458" t="s">
        <v>16</v>
      </c>
      <c r="D2458" t="s">
        <v>44</v>
      </c>
      <c r="E2458" s="1">
        <v>44334</v>
      </c>
      <c r="F2458" s="4">
        <v>5404</v>
      </c>
      <c r="G2458">
        <v>601</v>
      </c>
      <c r="H2458" s="3">
        <f>_xlfn.XLOOKUP(sales[[#This Row],[Product]],products[Product],products[Cost per box])*sales[[#This Row],[Boxes]]</f>
        <v>5751.5700000000006</v>
      </c>
      <c r="I2458" s="4">
        <f>sales[[#This Row],[Revenue]]-sales[[#This Row],[Cost]]</f>
        <v>-347.57000000000062</v>
      </c>
    </row>
    <row r="2459" spans="2:9" x14ac:dyDescent="0.25">
      <c r="B2459" t="s">
        <v>10</v>
      </c>
      <c r="C2459" t="s">
        <v>6</v>
      </c>
      <c r="D2459" t="s">
        <v>36</v>
      </c>
      <c r="E2459" s="1">
        <v>44334</v>
      </c>
      <c r="F2459" s="4">
        <v>161</v>
      </c>
      <c r="G2459">
        <v>13</v>
      </c>
      <c r="H2459" s="3">
        <f>_xlfn.XLOOKUP(sales[[#This Row],[Product]],products[Product],products[Cost per box])*sales[[#This Row],[Boxes]]</f>
        <v>65.52</v>
      </c>
      <c r="I2459" s="4">
        <f>sales[[#This Row],[Revenue]]-sales[[#This Row],[Cost]]</f>
        <v>95.48</v>
      </c>
    </row>
    <row r="2460" spans="2:9" x14ac:dyDescent="0.25">
      <c r="B2460" t="s">
        <v>32</v>
      </c>
      <c r="C2460" t="s">
        <v>16</v>
      </c>
      <c r="D2460" t="s">
        <v>52</v>
      </c>
      <c r="E2460" s="1">
        <v>44334</v>
      </c>
      <c r="F2460" s="4">
        <v>840</v>
      </c>
      <c r="G2460">
        <v>35</v>
      </c>
      <c r="H2460" s="3">
        <f>_xlfn.XLOOKUP(sales[[#This Row],[Product]],products[Product],products[Cost per box])*sales[[#This Row],[Boxes]]</f>
        <v>116.19999999999999</v>
      </c>
      <c r="I2460" s="4">
        <f>sales[[#This Row],[Revenue]]-sales[[#This Row],[Cost]]</f>
        <v>723.8</v>
      </c>
    </row>
    <row r="2461" spans="2:9" x14ac:dyDescent="0.25">
      <c r="B2461" t="s">
        <v>51</v>
      </c>
      <c r="C2461" t="s">
        <v>11</v>
      </c>
      <c r="D2461" t="s">
        <v>50</v>
      </c>
      <c r="E2461" s="1">
        <v>44334</v>
      </c>
      <c r="F2461" s="4">
        <v>4102</v>
      </c>
      <c r="G2461">
        <v>293</v>
      </c>
      <c r="H2461" s="3">
        <f>_xlfn.XLOOKUP(sales[[#This Row],[Product]],products[Product],products[Cost per box])*sales[[#This Row],[Boxes]]</f>
        <v>3636.13</v>
      </c>
      <c r="I2461" s="4">
        <f>sales[[#This Row],[Revenue]]-sales[[#This Row],[Cost]]</f>
        <v>465.86999999999989</v>
      </c>
    </row>
    <row r="2462" spans="2:9" x14ac:dyDescent="0.25">
      <c r="B2462" t="s">
        <v>46</v>
      </c>
      <c r="C2462" t="s">
        <v>9</v>
      </c>
      <c r="D2462" t="s">
        <v>26</v>
      </c>
      <c r="E2462" s="1">
        <v>44334</v>
      </c>
      <c r="F2462" s="4">
        <v>819</v>
      </c>
      <c r="G2462">
        <v>59</v>
      </c>
      <c r="H2462" s="3">
        <f>_xlfn.XLOOKUP(sales[[#This Row],[Product]],products[Product],products[Cost per box])*sales[[#This Row],[Boxes]]</f>
        <v>379.37</v>
      </c>
      <c r="I2462" s="4">
        <f>sales[[#This Row],[Revenue]]-sales[[#This Row],[Cost]]</f>
        <v>439.63</v>
      </c>
    </row>
    <row r="2463" spans="2:9" x14ac:dyDescent="0.25">
      <c r="B2463" t="s">
        <v>18</v>
      </c>
      <c r="C2463" t="s">
        <v>6</v>
      </c>
      <c r="D2463" t="s">
        <v>36</v>
      </c>
      <c r="E2463" s="1">
        <v>44334</v>
      </c>
      <c r="F2463" s="4">
        <v>1855</v>
      </c>
      <c r="G2463">
        <v>143</v>
      </c>
      <c r="H2463" s="3">
        <f>_xlfn.XLOOKUP(sales[[#This Row],[Product]],products[Product],products[Cost per box])*sales[[#This Row],[Boxes]]</f>
        <v>720.72</v>
      </c>
      <c r="I2463" s="4">
        <f>sales[[#This Row],[Revenue]]-sales[[#This Row],[Cost]]</f>
        <v>1134.28</v>
      </c>
    </row>
    <row r="2464" spans="2:9" x14ac:dyDescent="0.25">
      <c r="B2464" t="s">
        <v>51</v>
      </c>
      <c r="C2464" t="s">
        <v>21</v>
      </c>
      <c r="D2464" t="s">
        <v>42</v>
      </c>
      <c r="E2464" s="1">
        <v>44334</v>
      </c>
      <c r="F2464" s="4">
        <v>448</v>
      </c>
      <c r="G2464">
        <v>18</v>
      </c>
      <c r="H2464" s="3">
        <f>_xlfn.XLOOKUP(sales[[#This Row],[Product]],products[Product],products[Cost per box])*sales[[#This Row],[Boxes]]</f>
        <v>85.320000000000007</v>
      </c>
      <c r="I2464" s="4">
        <f>sales[[#This Row],[Revenue]]-sales[[#This Row],[Cost]]</f>
        <v>362.68</v>
      </c>
    </row>
    <row r="2465" spans="2:9" x14ac:dyDescent="0.25">
      <c r="B2465" t="s">
        <v>20</v>
      </c>
      <c r="C2465" t="s">
        <v>9</v>
      </c>
      <c r="D2465" t="s">
        <v>45</v>
      </c>
      <c r="E2465" s="1">
        <v>44335</v>
      </c>
      <c r="F2465" s="4">
        <v>4039</v>
      </c>
      <c r="G2465">
        <v>184</v>
      </c>
      <c r="H2465" s="3">
        <f>_xlfn.XLOOKUP(sales[[#This Row],[Product]],products[Product],products[Cost per box])*sales[[#This Row],[Boxes]]</f>
        <v>1422.3200000000002</v>
      </c>
      <c r="I2465" s="4">
        <f>sales[[#This Row],[Revenue]]-sales[[#This Row],[Cost]]</f>
        <v>2616.6799999999998</v>
      </c>
    </row>
    <row r="2466" spans="2:9" x14ac:dyDescent="0.25">
      <c r="B2466" t="s">
        <v>20</v>
      </c>
      <c r="C2466" t="s">
        <v>16</v>
      </c>
      <c r="D2466" t="s">
        <v>44</v>
      </c>
      <c r="E2466" s="1">
        <v>44335</v>
      </c>
      <c r="F2466" s="4">
        <v>455</v>
      </c>
      <c r="G2466">
        <v>46</v>
      </c>
      <c r="H2466" s="3">
        <f>_xlfn.XLOOKUP(sales[[#This Row],[Product]],products[Product],products[Cost per box])*sales[[#This Row],[Boxes]]</f>
        <v>440.22</v>
      </c>
      <c r="I2466" s="4">
        <f>sales[[#This Row],[Revenue]]-sales[[#This Row],[Cost]]</f>
        <v>14.779999999999973</v>
      </c>
    </row>
    <row r="2467" spans="2:9" x14ac:dyDescent="0.25">
      <c r="B2467" t="s">
        <v>13</v>
      </c>
      <c r="C2467" t="s">
        <v>16</v>
      </c>
      <c r="D2467" t="s">
        <v>43</v>
      </c>
      <c r="E2467" s="1">
        <v>44335</v>
      </c>
      <c r="F2467" s="4">
        <v>6202</v>
      </c>
      <c r="G2467">
        <v>517</v>
      </c>
      <c r="H2467" s="3">
        <f>_xlfn.XLOOKUP(sales[[#This Row],[Product]],products[Product],products[Cost per box])*sales[[#This Row],[Boxes]]</f>
        <v>1990.45</v>
      </c>
      <c r="I2467" s="4">
        <f>sales[[#This Row],[Revenue]]-sales[[#This Row],[Cost]]</f>
        <v>4211.55</v>
      </c>
    </row>
    <row r="2468" spans="2:9" x14ac:dyDescent="0.25">
      <c r="B2468" t="s">
        <v>15</v>
      </c>
      <c r="C2468" t="s">
        <v>9</v>
      </c>
      <c r="D2468" t="s">
        <v>19</v>
      </c>
      <c r="E2468" s="1">
        <v>44335</v>
      </c>
      <c r="F2468" s="4">
        <v>3542</v>
      </c>
      <c r="G2468">
        <v>591</v>
      </c>
      <c r="H2468" s="3">
        <f>_xlfn.XLOOKUP(sales[[#This Row],[Product]],products[Product],products[Cost per box])*sales[[#This Row],[Boxes]]</f>
        <v>6045.93</v>
      </c>
      <c r="I2468" s="4">
        <f>sales[[#This Row],[Revenue]]-sales[[#This Row],[Cost]]</f>
        <v>-2503.9300000000003</v>
      </c>
    </row>
    <row r="2469" spans="2:9" x14ac:dyDescent="0.25">
      <c r="B2469" t="s">
        <v>29</v>
      </c>
      <c r="C2469" t="s">
        <v>21</v>
      </c>
      <c r="D2469" t="s">
        <v>26</v>
      </c>
      <c r="E2469" s="1">
        <v>44335</v>
      </c>
      <c r="F2469" s="4">
        <v>3395</v>
      </c>
      <c r="G2469">
        <v>213</v>
      </c>
      <c r="H2469" s="3">
        <f>_xlfn.XLOOKUP(sales[[#This Row],[Product]],products[Product],products[Cost per box])*sales[[#This Row],[Boxes]]</f>
        <v>1369.59</v>
      </c>
      <c r="I2469" s="4">
        <f>sales[[#This Row],[Revenue]]-sales[[#This Row],[Cost]]</f>
        <v>2025.41</v>
      </c>
    </row>
    <row r="2470" spans="2:9" x14ac:dyDescent="0.25">
      <c r="B2470" t="s">
        <v>18</v>
      </c>
      <c r="C2470" t="s">
        <v>21</v>
      </c>
      <c r="D2470" t="s">
        <v>43</v>
      </c>
      <c r="E2470" s="1">
        <v>44335</v>
      </c>
      <c r="F2470" s="4">
        <v>2562</v>
      </c>
      <c r="G2470">
        <v>214</v>
      </c>
      <c r="H2470" s="3">
        <f>_xlfn.XLOOKUP(sales[[#This Row],[Product]],products[Product],products[Cost per box])*sales[[#This Row],[Boxes]]</f>
        <v>823.9</v>
      </c>
      <c r="I2470" s="4">
        <f>sales[[#This Row],[Revenue]]-sales[[#This Row],[Cost]]</f>
        <v>1738.1</v>
      </c>
    </row>
    <row r="2471" spans="2:9" x14ac:dyDescent="0.25">
      <c r="B2471" t="s">
        <v>10</v>
      </c>
      <c r="C2471" t="s">
        <v>16</v>
      </c>
      <c r="D2471" t="s">
        <v>28</v>
      </c>
      <c r="E2471" s="1">
        <v>44335</v>
      </c>
      <c r="F2471" s="4">
        <v>147</v>
      </c>
      <c r="G2471">
        <v>7</v>
      </c>
      <c r="H2471" s="3">
        <f>_xlfn.XLOOKUP(sales[[#This Row],[Product]],products[Product],products[Cost per box])*sales[[#This Row],[Boxes]]</f>
        <v>19.32</v>
      </c>
      <c r="I2471" s="4">
        <f>sales[[#This Row],[Revenue]]-sales[[#This Row],[Cost]]</f>
        <v>127.68</v>
      </c>
    </row>
    <row r="2472" spans="2:9" x14ac:dyDescent="0.25">
      <c r="B2472" t="s">
        <v>5</v>
      </c>
      <c r="C2472" t="s">
        <v>11</v>
      </c>
      <c r="D2472" t="s">
        <v>38</v>
      </c>
      <c r="E2472" s="1">
        <v>44335</v>
      </c>
      <c r="F2472" s="4">
        <v>952</v>
      </c>
      <c r="G2472">
        <v>56</v>
      </c>
      <c r="H2472" s="3">
        <f>_xlfn.XLOOKUP(sales[[#This Row],[Product]],products[Product],products[Cost per box])*sales[[#This Row],[Boxes]]</f>
        <v>556.64</v>
      </c>
      <c r="I2472" s="4">
        <f>sales[[#This Row],[Revenue]]-sales[[#This Row],[Cost]]</f>
        <v>395.36</v>
      </c>
    </row>
    <row r="2473" spans="2:9" x14ac:dyDescent="0.25">
      <c r="B2473" t="s">
        <v>23</v>
      </c>
      <c r="C2473" t="s">
        <v>9</v>
      </c>
      <c r="D2473" t="s">
        <v>44</v>
      </c>
      <c r="E2473" s="1">
        <v>44335</v>
      </c>
      <c r="F2473" s="4">
        <v>3010</v>
      </c>
      <c r="G2473">
        <v>301</v>
      </c>
      <c r="H2473" s="3">
        <f>_xlfn.XLOOKUP(sales[[#This Row],[Product]],products[Product],products[Cost per box])*sales[[#This Row],[Boxes]]</f>
        <v>2880.57</v>
      </c>
      <c r="I2473" s="4">
        <f>sales[[#This Row],[Revenue]]-sales[[#This Row],[Cost]]</f>
        <v>129.42999999999984</v>
      </c>
    </row>
    <row r="2474" spans="2:9" x14ac:dyDescent="0.25">
      <c r="B2474" t="s">
        <v>10</v>
      </c>
      <c r="C2474" t="s">
        <v>21</v>
      </c>
      <c r="D2474" t="s">
        <v>17</v>
      </c>
      <c r="E2474" s="1">
        <v>44335</v>
      </c>
      <c r="F2474" s="4">
        <v>2254</v>
      </c>
      <c r="G2474">
        <v>174</v>
      </c>
      <c r="H2474" s="3">
        <f>_xlfn.XLOOKUP(sales[[#This Row],[Product]],products[Product],products[Cost per box])*sales[[#This Row],[Boxes]]</f>
        <v>1183.2</v>
      </c>
      <c r="I2474" s="4">
        <f>sales[[#This Row],[Revenue]]-sales[[#This Row],[Cost]]</f>
        <v>1070.8</v>
      </c>
    </row>
    <row r="2475" spans="2:9" x14ac:dyDescent="0.25">
      <c r="B2475" t="s">
        <v>18</v>
      </c>
      <c r="C2475" t="s">
        <v>6</v>
      </c>
      <c r="D2475" t="s">
        <v>12</v>
      </c>
      <c r="E2475" s="1">
        <v>44335</v>
      </c>
      <c r="F2475" s="4">
        <v>1841</v>
      </c>
      <c r="G2475">
        <v>71</v>
      </c>
      <c r="H2475" s="3">
        <f>_xlfn.XLOOKUP(sales[[#This Row],[Product]],products[Product],products[Cost per box])*sales[[#This Row],[Boxes]]</f>
        <v>598.53</v>
      </c>
      <c r="I2475" s="4">
        <f>sales[[#This Row],[Revenue]]-sales[[#This Row],[Cost]]</f>
        <v>1242.47</v>
      </c>
    </row>
    <row r="2476" spans="2:9" x14ac:dyDescent="0.25">
      <c r="B2476" t="s">
        <v>37</v>
      </c>
      <c r="C2476" t="s">
        <v>27</v>
      </c>
      <c r="D2476" t="s">
        <v>19</v>
      </c>
      <c r="E2476" s="1">
        <v>44335</v>
      </c>
      <c r="F2476" s="4">
        <v>1582</v>
      </c>
      <c r="G2476">
        <v>264</v>
      </c>
      <c r="H2476" s="3">
        <f>_xlfn.XLOOKUP(sales[[#This Row],[Product]],products[Product],products[Cost per box])*sales[[#This Row],[Boxes]]</f>
        <v>2700.7200000000003</v>
      </c>
      <c r="I2476" s="4">
        <f>sales[[#This Row],[Revenue]]-sales[[#This Row],[Cost]]</f>
        <v>-1118.7200000000003</v>
      </c>
    </row>
    <row r="2477" spans="2:9" x14ac:dyDescent="0.25">
      <c r="B2477" t="s">
        <v>39</v>
      </c>
      <c r="C2477" t="s">
        <v>6</v>
      </c>
      <c r="D2477" t="s">
        <v>24</v>
      </c>
      <c r="E2477" s="1">
        <v>44335</v>
      </c>
      <c r="F2477" s="4">
        <v>1883</v>
      </c>
      <c r="G2477">
        <v>118</v>
      </c>
      <c r="H2477" s="3">
        <f>_xlfn.XLOOKUP(sales[[#This Row],[Product]],products[Product],products[Cost per box])*sales[[#This Row],[Boxes]]</f>
        <v>1240.18</v>
      </c>
      <c r="I2477" s="4">
        <f>sales[[#This Row],[Revenue]]-sales[[#This Row],[Cost]]</f>
        <v>642.81999999999994</v>
      </c>
    </row>
    <row r="2478" spans="2:9" x14ac:dyDescent="0.25">
      <c r="B2478" t="s">
        <v>34</v>
      </c>
      <c r="C2478" t="s">
        <v>6</v>
      </c>
      <c r="D2478" t="s">
        <v>50</v>
      </c>
      <c r="E2478" s="1">
        <v>44335</v>
      </c>
      <c r="F2478" s="4">
        <v>1477</v>
      </c>
      <c r="G2478">
        <v>106</v>
      </c>
      <c r="H2478" s="3">
        <f>_xlfn.XLOOKUP(sales[[#This Row],[Product]],products[Product],products[Cost per box])*sales[[#This Row],[Boxes]]</f>
        <v>1315.46</v>
      </c>
      <c r="I2478" s="4">
        <f>sales[[#This Row],[Revenue]]-sales[[#This Row],[Cost]]</f>
        <v>161.53999999999996</v>
      </c>
    </row>
    <row r="2479" spans="2:9" x14ac:dyDescent="0.25">
      <c r="B2479" t="s">
        <v>25</v>
      </c>
      <c r="C2479" t="s">
        <v>9</v>
      </c>
      <c r="D2479" t="s">
        <v>35</v>
      </c>
      <c r="E2479" s="1">
        <v>44335</v>
      </c>
      <c r="F2479" s="4">
        <v>3962</v>
      </c>
      <c r="G2479">
        <v>173</v>
      </c>
      <c r="H2479" s="3">
        <f>_xlfn.XLOOKUP(sales[[#This Row],[Product]],products[Product],products[Cost per box])*sales[[#This Row],[Boxes]]</f>
        <v>458.45</v>
      </c>
      <c r="I2479" s="4">
        <f>sales[[#This Row],[Revenue]]-sales[[#This Row],[Cost]]</f>
        <v>3503.55</v>
      </c>
    </row>
    <row r="2480" spans="2:9" x14ac:dyDescent="0.25">
      <c r="B2480" t="s">
        <v>41</v>
      </c>
      <c r="C2480" t="s">
        <v>16</v>
      </c>
      <c r="D2480" t="s">
        <v>44</v>
      </c>
      <c r="E2480" s="1">
        <v>44335</v>
      </c>
      <c r="F2480" s="4">
        <v>3661</v>
      </c>
      <c r="G2480">
        <v>407</v>
      </c>
      <c r="H2480" s="3">
        <f>_xlfn.XLOOKUP(sales[[#This Row],[Product]],products[Product],products[Cost per box])*sales[[#This Row],[Boxes]]</f>
        <v>3894.9900000000002</v>
      </c>
      <c r="I2480" s="4">
        <f>sales[[#This Row],[Revenue]]-sales[[#This Row],[Cost]]</f>
        <v>-233.99000000000024</v>
      </c>
    </row>
    <row r="2481" spans="2:9" x14ac:dyDescent="0.25">
      <c r="B2481" t="s">
        <v>15</v>
      </c>
      <c r="C2481" t="s">
        <v>9</v>
      </c>
      <c r="D2481" t="s">
        <v>44</v>
      </c>
      <c r="E2481" s="1">
        <v>44335</v>
      </c>
      <c r="F2481" s="4">
        <v>2457</v>
      </c>
      <c r="G2481">
        <v>246</v>
      </c>
      <c r="H2481" s="3">
        <f>_xlfn.XLOOKUP(sales[[#This Row],[Product]],products[Product],products[Cost per box])*sales[[#This Row],[Boxes]]</f>
        <v>2354.2200000000003</v>
      </c>
      <c r="I2481" s="4">
        <f>sales[[#This Row],[Revenue]]-sales[[#This Row],[Cost]]</f>
        <v>102.77999999999975</v>
      </c>
    </row>
    <row r="2482" spans="2:9" x14ac:dyDescent="0.25">
      <c r="B2482" t="s">
        <v>18</v>
      </c>
      <c r="C2482" t="s">
        <v>6</v>
      </c>
      <c r="D2482" t="s">
        <v>45</v>
      </c>
      <c r="E2482" s="1">
        <v>44335</v>
      </c>
      <c r="F2482" s="4">
        <v>9401</v>
      </c>
      <c r="G2482">
        <v>428</v>
      </c>
      <c r="H2482" s="3">
        <f>_xlfn.XLOOKUP(sales[[#This Row],[Product]],products[Product],products[Cost per box])*sales[[#This Row],[Boxes]]</f>
        <v>3308.44</v>
      </c>
      <c r="I2482" s="4">
        <f>sales[[#This Row],[Revenue]]-sales[[#This Row],[Cost]]</f>
        <v>6092.5599999999995</v>
      </c>
    </row>
    <row r="2483" spans="2:9" x14ac:dyDescent="0.25">
      <c r="B2483" t="s">
        <v>10</v>
      </c>
      <c r="C2483" t="s">
        <v>6</v>
      </c>
      <c r="D2483" t="s">
        <v>50</v>
      </c>
      <c r="E2483" s="1">
        <v>44335</v>
      </c>
      <c r="F2483" s="4">
        <v>2513</v>
      </c>
      <c r="G2483">
        <v>180</v>
      </c>
      <c r="H2483" s="3">
        <f>_xlfn.XLOOKUP(sales[[#This Row],[Product]],products[Product],products[Cost per box])*sales[[#This Row],[Boxes]]</f>
        <v>2233.8000000000002</v>
      </c>
      <c r="I2483" s="4">
        <f>sales[[#This Row],[Revenue]]-sales[[#This Row],[Cost]]</f>
        <v>279.19999999999982</v>
      </c>
    </row>
    <row r="2484" spans="2:9" x14ac:dyDescent="0.25">
      <c r="B2484" t="s">
        <v>25</v>
      </c>
      <c r="C2484" t="s">
        <v>11</v>
      </c>
      <c r="D2484" t="s">
        <v>44</v>
      </c>
      <c r="E2484" s="1">
        <v>44336</v>
      </c>
      <c r="F2484" s="4">
        <v>427</v>
      </c>
      <c r="G2484">
        <v>48</v>
      </c>
      <c r="H2484" s="3">
        <f>_xlfn.XLOOKUP(sales[[#This Row],[Product]],products[Product],products[Cost per box])*sales[[#This Row],[Boxes]]</f>
        <v>459.36</v>
      </c>
      <c r="I2484" s="4">
        <f>sales[[#This Row],[Revenue]]-sales[[#This Row],[Cost]]</f>
        <v>-32.360000000000014</v>
      </c>
    </row>
    <row r="2485" spans="2:9" x14ac:dyDescent="0.25">
      <c r="B2485" t="s">
        <v>15</v>
      </c>
      <c r="C2485" t="s">
        <v>9</v>
      </c>
      <c r="D2485" t="s">
        <v>47</v>
      </c>
      <c r="E2485" s="1">
        <v>44336</v>
      </c>
      <c r="F2485" s="4">
        <v>1155</v>
      </c>
      <c r="G2485">
        <v>83</v>
      </c>
      <c r="H2485" s="3">
        <f>_xlfn.XLOOKUP(sales[[#This Row],[Product]],products[Product],products[Cost per box])*sales[[#This Row],[Boxes]]</f>
        <v>436.58</v>
      </c>
      <c r="I2485" s="4">
        <f>sales[[#This Row],[Revenue]]-sales[[#This Row],[Cost]]</f>
        <v>718.42000000000007</v>
      </c>
    </row>
    <row r="2486" spans="2:9" x14ac:dyDescent="0.25">
      <c r="B2486" t="s">
        <v>15</v>
      </c>
      <c r="C2486" t="s">
        <v>9</v>
      </c>
      <c r="D2486" t="s">
        <v>14</v>
      </c>
      <c r="E2486" s="1">
        <v>44336</v>
      </c>
      <c r="F2486" s="4">
        <v>1141</v>
      </c>
      <c r="G2486">
        <v>127</v>
      </c>
      <c r="H2486" s="3">
        <f>_xlfn.XLOOKUP(sales[[#This Row],[Product]],products[Product],products[Cost per box])*sales[[#This Row],[Boxes]]</f>
        <v>801.37</v>
      </c>
      <c r="I2486" s="4">
        <f>sales[[#This Row],[Revenue]]-sales[[#This Row],[Cost]]</f>
        <v>339.63</v>
      </c>
    </row>
    <row r="2487" spans="2:9" x14ac:dyDescent="0.25">
      <c r="B2487" t="s">
        <v>15</v>
      </c>
      <c r="C2487" t="s">
        <v>9</v>
      </c>
      <c r="D2487" t="s">
        <v>24</v>
      </c>
      <c r="E2487" s="1">
        <v>44336</v>
      </c>
      <c r="F2487" s="4">
        <v>882</v>
      </c>
      <c r="G2487">
        <v>63</v>
      </c>
      <c r="H2487" s="3">
        <f>_xlfn.XLOOKUP(sales[[#This Row],[Product]],products[Product],products[Cost per box])*sales[[#This Row],[Boxes]]</f>
        <v>662.13</v>
      </c>
      <c r="I2487" s="4">
        <f>sales[[#This Row],[Revenue]]-sales[[#This Row],[Cost]]</f>
        <v>219.87</v>
      </c>
    </row>
    <row r="2488" spans="2:9" x14ac:dyDescent="0.25">
      <c r="B2488" t="s">
        <v>20</v>
      </c>
      <c r="C2488" t="s">
        <v>21</v>
      </c>
      <c r="D2488" t="s">
        <v>24</v>
      </c>
      <c r="E2488" s="1">
        <v>44336</v>
      </c>
      <c r="F2488" s="4">
        <v>693</v>
      </c>
      <c r="G2488">
        <v>44</v>
      </c>
      <c r="H2488" s="3">
        <f>_xlfn.XLOOKUP(sales[[#This Row],[Product]],products[Product],products[Cost per box])*sales[[#This Row],[Boxes]]</f>
        <v>462.44</v>
      </c>
      <c r="I2488" s="4">
        <f>sales[[#This Row],[Revenue]]-sales[[#This Row],[Cost]]</f>
        <v>230.56</v>
      </c>
    </row>
    <row r="2489" spans="2:9" x14ac:dyDescent="0.25">
      <c r="B2489" t="s">
        <v>41</v>
      </c>
      <c r="C2489" t="s">
        <v>16</v>
      </c>
      <c r="D2489" t="s">
        <v>28</v>
      </c>
      <c r="E2489" s="1">
        <v>44336</v>
      </c>
      <c r="F2489" s="4">
        <v>4851</v>
      </c>
      <c r="G2489">
        <v>211</v>
      </c>
      <c r="H2489" s="3">
        <f>_xlfn.XLOOKUP(sales[[#This Row],[Product]],products[Product],products[Cost per box])*sales[[#This Row],[Boxes]]</f>
        <v>582.3599999999999</v>
      </c>
      <c r="I2489" s="4">
        <f>sales[[#This Row],[Revenue]]-sales[[#This Row],[Cost]]</f>
        <v>4268.6400000000003</v>
      </c>
    </row>
    <row r="2490" spans="2:9" x14ac:dyDescent="0.25">
      <c r="B2490" t="s">
        <v>8</v>
      </c>
      <c r="C2490" t="s">
        <v>9</v>
      </c>
      <c r="D2490" t="s">
        <v>14</v>
      </c>
      <c r="E2490" s="1">
        <v>44336</v>
      </c>
      <c r="F2490" s="4">
        <v>4515</v>
      </c>
      <c r="G2490">
        <v>565</v>
      </c>
      <c r="H2490" s="3">
        <f>_xlfn.XLOOKUP(sales[[#This Row],[Product]],products[Product],products[Cost per box])*sales[[#This Row],[Boxes]]</f>
        <v>3565.1499999999996</v>
      </c>
      <c r="I2490" s="4">
        <f>sales[[#This Row],[Revenue]]-sales[[#This Row],[Cost]]</f>
        <v>949.85000000000036</v>
      </c>
    </row>
    <row r="2491" spans="2:9" x14ac:dyDescent="0.25">
      <c r="B2491" t="s">
        <v>25</v>
      </c>
      <c r="C2491" t="s">
        <v>9</v>
      </c>
      <c r="D2491" t="s">
        <v>17</v>
      </c>
      <c r="E2491" s="1">
        <v>44336</v>
      </c>
      <c r="F2491" s="4">
        <v>3857</v>
      </c>
      <c r="G2491">
        <v>351</v>
      </c>
      <c r="H2491" s="3">
        <f>_xlfn.XLOOKUP(sales[[#This Row],[Product]],products[Product],products[Cost per box])*sales[[#This Row],[Boxes]]</f>
        <v>2386.7999999999997</v>
      </c>
      <c r="I2491" s="4">
        <f>sales[[#This Row],[Revenue]]-sales[[#This Row],[Cost]]</f>
        <v>1470.2000000000003</v>
      </c>
    </row>
    <row r="2492" spans="2:9" x14ac:dyDescent="0.25">
      <c r="B2492" t="s">
        <v>41</v>
      </c>
      <c r="C2492" t="s">
        <v>6</v>
      </c>
      <c r="D2492" t="s">
        <v>30</v>
      </c>
      <c r="E2492" s="1">
        <v>44336</v>
      </c>
      <c r="F2492" s="4">
        <v>28</v>
      </c>
      <c r="G2492">
        <v>3</v>
      </c>
      <c r="H2492" s="3">
        <f>_xlfn.XLOOKUP(sales[[#This Row],[Product]],products[Product],products[Cost per box])*sales[[#This Row],[Boxes]]</f>
        <v>11.040000000000001</v>
      </c>
      <c r="I2492" s="4">
        <f>sales[[#This Row],[Revenue]]-sales[[#This Row],[Cost]]</f>
        <v>16.96</v>
      </c>
    </row>
    <row r="2493" spans="2:9" x14ac:dyDescent="0.25">
      <c r="B2493" t="s">
        <v>20</v>
      </c>
      <c r="C2493" t="s">
        <v>9</v>
      </c>
      <c r="D2493" t="s">
        <v>30</v>
      </c>
      <c r="E2493" s="1">
        <v>44336</v>
      </c>
      <c r="F2493" s="4">
        <v>5621</v>
      </c>
      <c r="G2493">
        <v>469</v>
      </c>
      <c r="H2493" s="3">
        <f>_xlfn.XLOOKUP(sales[[#This Row],[Product]],products[Product],products[Cost per box])*sales[[#This Row],[Boxes]]</f>
        <v>1725.92</v>
      </c>
      <c r="I2493" s="4">
        <f>sales[[#This Row],[Revenue]]-sales[[#This Row],[Cost]]</f>
        <v>3895.08</v>
      </c>
    </row>
    <row r="2494" spans="2:9" x14ac:dyDescent="0.25">
      <c r="B2494" t="s">
        <v>29</v>
      </c>
      <c r="C2494" t="s">
        <v>11</v>
      </c>
      <c r="D2494" t="s">
        <v>12</v>
      </c>
      <c r="E2494" s="1">
        <v>44336</v>
      </c>
      <c r="F2494" s="4">
        <v>1715</v>
      </c>
      <c r="G2494">
        <v>64</v>
      </c>
      <c r="H2494" s="3">
        <f>_xlfn.XLOOKUP(sales[[#This Row],[Product]],products[Product],products[Cost per box])*sales[[#This Row],[Boxes]]</f>
        <v>539.52</v>
      </c>
      <c r="I2494" s="4">
        <f>sales[[#This Row],[Revenue]]-sales[[#This Row],[Cost]]</f>
        <v>1175.48</v>
      </c>
    </row>
    <row r="2495" spans="2:9" x14ac:dyDescent="0.25">
      <c r="B2495" t="s">
        <v>10</v>
      </c>
      <c r="C2495" t="s">
        <v>21</v>
      </c>
      <c r="D2495" t="s">
        <v>28</v>
      </c>
      <c r="E2495" s="1">
        <v>44336</v>
      </c>
      <c r="F2495" s="4">
        <v>546</v>
      </c>
      <c r="G2495">
        <v>25</v>
      </c>
      <c r="H2495" s="3">
        <f>_xlfn.XLOOKUP(sales[[#This Row],[Product]],products[Product],products[Cost per box])*sales[[#This Row],[Boxes]]</f>
        <v>69</v>
      </c>
      <c r="I2495" s="4">
        <f>sales[[#This Row],[Revenue]]-sales[[#This Row],[Cost]]</f>
        <v>477</v>
      </c>
    </row>
    <row r="2496" spans="2:9" x14ac:dyDescent="0.25">
      <c r="B2496" t="s">
        <v>15</v>
      </c>
      <c r="C2496" t="s">
        <v>11</v>
      </c>
      <c r="D2496" t="s">
        <v>35</v>
      </c>
      <c r="E2496" s="1">
        <v>44336</v>
      </c>
      <c r="F2496" s="4">
        <v>8239</v>
      </c>
      <c r="G2496">
        <v>330</v>
      </c>
      <c r="H2496" s="3">
        <f>_xlfn.XLOOKUP(sales[[#This Row],[Product]],products[Product],products[Cost per box])*sales[[#This Row],[Boxes]]</f>
        <v>874.5</v>
      </c>
      <c r="I2496" s="4">
        <f>sales[[#This Row],[Revenue]]-sales[[#This Row],[Cost]]</f>
        <v>7364.5</v>
      </c>
    </row>
    <row r="2497" spans="2:9" x14ac:dyDescent="0.25">
      <c r="B2497" t="s">
        <v>37</v>
      </c>
      <c r="C2497" t="s">
        <v>11</v>
      </c>
      <c r="D2497" t="s">
        <v>24</v>
      </c>
      <c r="E2497" s="1">
        <v>44336</v>
      </c>
      <c r="F2497" s="4">
        <v>8141</v>
      </c>
      <c r="G2497">
        <v>543</v>
      </c>
      <c r="H2497" s="3">
        <f>_xlfn.XLOOKUP(sales[[#This Row],[Product]],products[Product],products[Cost per box])*sales[[#This Row],[Boxes]]</f>
        <v>5706.93</v>
      </c>
      <c r="I2497" s="4">
        <f>sales[[#This Row],[Revenue]]-sales[[#This Row],[Cost]]</f>
        <v>2434.0699999999997</v>
      </c>
    </row>
    <row r="2498" spans="2:9" x14ac:dyDescent="0.25">
      <c r="B2498" t="s">
        <v>40</v>
      </c>
      <c r="C2498" t="s">
        <v>9</v>
      </c>
      <c r="D2498" t="s">
        <v>47</v>
      </c>
      <c r="E2498" s="1">
        <v>44336</v>
      </c>
      <c r="F2498" s="4">
        <v>3157</v>
      </c>
      <c r="G2498">
        <v>211</v>
      </c>
      <c r="H2498" s="3">
        <f>_xlfn.XLOOKUP(sales[[#This Row],[Product]],products[Product],products[Cost per box])*sales[[#This Row],[Boxes]]</f>
        <v>1109.8599999999999</v>
      </c>
      <c r="I2498" s="4">
        <f>sales[[#This Row],[Revenue]]-sales[[#This Row],[Cost]]</f>
        <v>2047.14</v>
      </c>
    </row>
    <row r="2499" spans="2:9" x14ac:dyDescent="0.25">
      <c r="B2499" t="s">
        <v>15</v>
      </c>
      <c r="C2499" t="s">
        <v>6</v>
      </c>
      <c r="D2499" t="s">
        <v>47</v>
      </c>
      <c r="E2499" s="1">
        <v>44336</v>
      </c>
      <c r="F2499" s="4">
        <v>462</v>
      </c>
      <c r="G2499">
        <v>36</v>
      </c>
      <c r="H2499" s="3">
        <f>_xlfn.XLOOKUP(sales[[#This Row],[Product]],products[Product],products[Cost per box])*sales[[#This Row],[Boxes]]</f>
        <v>189.35999999999999</v>
      </c>
      <c r="I2499" s="4">
        <f>sales[[#This Row],[Revenue]]-sales[[#This Row],[Cost]]</f>
        <v>272.64</v>
      </c>
    </row>
    <row r="2500" spans="2:9" x14ac:dyDescent="0.25">
      <c r="B2500" t="s">
        <v>51</v>
      </c>
      <c r="C2500" t="s">
        <v>11</v>
      </c>
      <c r="D2500" t="s">
        <v>17</v>
      </c>
      <c r="E2500" s="1">
        <v>44336</v>
      </c>
      <c r="F2500" s="4">
        <v>168</v>
      </c>
      <c r="G2500">
        <v>13</v>
      </c>
      <c r="H2500" s="3">
        <f>_xlfn.XLOOKUP(sales[[#This Row],[Product]],products[Product],products[Cost per box])*sales[[#This Row],[Boxes]]</f>
        <v>88.399999999999991</v>
      </c>
      <c r="I2500" s="4">
        <f>sales[[#This Row],[Revenue]]-sales[[#This Row],[Cost]]</f>
        <v>79.600000000000009</v>
      </c>
    </row>
    <row r="2501" spans="2:9" x14ac:dyDescent="0.25">
      <c r="B2501" t="s">
        <v>51</v>
      </c>
      <c r="C2501" t="s">
        <v>21</v>
      </c>
      <c r="D2501" t="s">
        <v>19</v>
      </c>
      <c r="E2501" s="1">
        <v>44336</v>
      </c>
      <c r="F2501" s="4">
        <v>3003</v>
      </c>
      <c r="G2501">
        <v>429</v>
      </c>
      <c r="H2501" s="3">
        <f>_xlfn.XLOOKUP(sales[[#This Row],[Product]],products[Product],products[Cost per box])*sales[[#This Row],[Boxes]]</f>
        <v>4388.67</v>
      </c>
      <c r="I2501" s="4">
        <f>sales[[#This Row],[Revenue]]-sales[[#This Row],[Cost]]</f>
        <v>-1385.67</v>
      </c>
    </row>
    <row r="2502" spans="2:9" x14ac:dyDescent="0.25">
      <c r="B2502" t="s">
        <v>32</v>
      </c>
      <c r="C2502" t="s">
        <v>11</v>
      </c>
      <c r="D2502" t="s">
        <v>31</v>
      </c>
      <c r="E2502" s="1">
        <v>44336</v>
      </c>
      <c r="F2502" s="4">
        <v>8099</v>
      </c>
      <c r="G2502">
        <v>450</v>
      </c>
      <c r="H2502" s="3">
        <f>_xlfn.XLOOKUP(sales[[#This Row],[Product]],products[Product],products[Cost per box])*sales[[#This Row],[Boxes]]</f>
        <v>2574</v>
      </c>
      <c r="I2502" s="4">
        <f>sales[[#This Row],[Revenue]]-sales[[#This Row],[Cost]]</f>
        <v>5525</v>
      </c>
    </row>
    <row r="2503" spans="2:9" x14ac:dyDescent="0.25">
      <c r="B2503" t="s">
        <v>49</v>
      </c>
      <c r="C2503" t="s">
        <v>16</v>
      </c>
      <c r="D2503" t="s">
        <v>35</v>
      </c>
      <c r="E2503" s="1">
        <v>44336</v>
      </c>
      <c r="F2503" s="4">
        <v>4690</v>
      </c>
      <c r="G2503">
        <v>196</v>
      </c>
      <c r="H2503" s="3">
        <f>_xlfn.XLOOKUP(sales[[#This Row],[Product]],products[Product],products[Cost per box])*sales[[#This Row],[Boxes]]</f>
        <v>519.4</v>
      </c>
      <c r="I2503" s="4">
        <f>sales[[#This Row],[Revenue]]-sales[[#This Row],[Cost]]</f>
        <v>4170.6000000000004</v>
      </c>
    </row>
    <row r="2504" spans="2:9" x14ac:dyDescent="0.25">
      <c r="B2504" t="s">
        <v>13</v>
      </c>
      <c r="C2504" t="s">
        <v>11</v>
      </c>
      <c r="D2504" t="s">
        <v>48</v>
      </c>
      <c r="E2504" s="1">
        <v>44336</v>
      </c>
      <c r="F2504" s="4">
        <v>3899</v>
      </c>
      <c r="G2504">
        <v>244</v>
      </c>
      <c r="H2504" s="3">
        <f>_xlfn.XLOOKUP(sales[[#This Row],[Product]],products[Product],products[Cost per box])*sales[[#This Row],[Boxes]]</f>
        <v>1825.1200000000001</v>
      </c>
      <c r="I2504" s="4">
        <f>sales[[#This Row],[Revenue]]-sales[[#This Row],[Cost]]</f>
        <v>2073.88</v>
      </c>
    </row>
    <row r="2505" spans="2:9" x14ac:dyDescent="0.25">
      <c r="B2505" t="s">
        <v>8</v>
      </c>
      <c r="C2505" t="s">
        <v>11</v>
      </c>
      <c r="D2505" t="s">
        <v>44</v>
      </c>
      <c r="E2505" s="1">
        <v>44337</v>
      </c>
      <c r="F2505" s="4">
        <v>6678</v>
      </c>
      <c r="G2505">
        <v>608</v>
      </c>
      <c r="H2505" s="3">
        <f>_xlfn.XLOOKUP(sales[[#This Row],[Product]],products[Product],products[Cost per box])*sales[[#This Row],[Boxes]]</f>
        <v>5818.56</v>
      </c>
      <c r="I2505" s="4">
        <f>sales[[#This Row],[Revenue]]-sales[[#This Row],[Cost]]</f>
        <v>859.4399999999996</v>
      </c>
    </row>
    <row r="2506" spans="2:9" x14ac:dyDescent="0.25">
      <c r="B2506" t="s">
        <v>5</v>
      </c>
      <c r="C2506" t="s">
        <v>6</v>
      </c>
      <c r="D2506" t="s">
        <v>14</v>
      </c>
      <c r="E2506" s="1">
        <v>44337</v>
      </c>
      <c r="F2506" s="4">
        <v>2590</v>
      </c>
      <c r="G2506">
        <v>324</v>
      </c>
      <c r="H2506" s="3">
        <f>_xlfn.XLOOKUP(sales[[#This Row],[Product]],products[Product],products[Cost per box])*sales[[#This Row],[Boxes]]</f>
        <v>2044.4399999999998</v>
      </c>
      <c r="I2506" s="4">
        <f>sales[[#This Row],[Revenue]]-sales[[#This Row],[Cost]]</f>
        <v>545.56000000000017</v>
      </c>
    </row>
    <row r="2507" spans="2:9" x14ac:dyDescent="0.25">
      <c r="B2507" t="s">
        <v>49</v>
      </c>
      <c r="C2507" t="s">
        <v>9</v>
      </c>
      <c r="D2507" t="s">
        <v>50</v>
      </c>
      <c r="E2507" s="1">
        <v>44337</v>
      </c>
      <c r="F2507" s="4">
        <v>1897</v>
      </c>
      <c r="G2507">
        <v>146</v>
      </c>
      <c r="H2507" s="3">
        <f>_xlfn.XLOOKUP(sales[[#This Row],[Product]],products[Product],products[Cost per box])*sales[[#This Row],[Boxes]]</f>
        <v>1811.8600000000001</v>
      </c>
      <c r="I2507" s="4">
        <f>sales[[#This Row],[Revenue]]-sales[[#This Row],[Cost]]</f>
        <v>85.139999999999873</v>
      </c>
    </row>
    <row r="2508" spans="2:9" x14ac:dyDescent="0.25">
      <c r="B2508" t="s">
        <v>51</v>
      </c>
      <c r="C2508" t="s">
        <v>27</v>
      </c>
      <c r="D2508" t="s">
        <v>48</v>
      </c>
      <c r="E2508" s="1">
        <v>44337</v>
      </c>
      <c r="F2508" s="4">
        <v>714</v>
      </c>
      <c r="G2508">
        <v>45</v>
      </c>
      <c r="H2508" s="3">
        <f>_xlfn.XLOOKUP(sales[[#This Row],[Product]],products[Product],products[Cost per box])*sales[[#This Row],[Boxes]]</f>
        <v>336.6</v>
      </c>
      <c r="I2508" s="4">
        <f>sales[[#This Row],[Revenue]]-sales[[#This Row],[Cost]]</f>
        <v>377.4</v>
      </c>
    </row>
    <row r="2509" spans="2:9" x14ac:dyDescent="0.25">
      <c r="B2509" t="s">
        <v>49</v>
      </c>
      <c r="C2509" t="s">
        <v>21</v>
      </c>
      <c r="D2509" t="s">
        <v>24</v>
      </c>
      <c r="E2509" s="1">
        <v>44337</v>
      </c>
      <c r="F2509" s="4">
        <v>42</v>
      </c>
      <c r="G2509">
        <v>3</v>
      </c>
      <c r="H2509" s="3">
        <f>_xlfn.XLOOKUP(sales[[#This Row],[Product]],products[Product],products[Cost per box])*sales[[#This Row],[Boxes]]</f>
        <v>31.53</v>
      </c>
      <c r="I2509" s="4">
        <f>sales[[#This Row],[Revenue]]-sales[[#This Row],[Cost]]</f>
        <v>10.469999999999999</v>
      </c>
    </row>
    <row r="2510" spans="2:9" x14ac:dyDescent="0.25">
      <c r="B2510" t="s">
        <v>10</v>
      </c>
      <c r="C2510" t="s">
        <v>6</v>
      </c>
      <c r="D2510" t="s">
        <v>12</v>
      </c>
      <c r="E2510" s="1">
        <v>44337</v>
      </c>
      <c r="F2510" s="4">
        <v>4592</v>
      </c>
      <c r="G2510">
        <v>184</v>
      </c>
      <c r="H2510" s="3">
        <f>_xlfn.XLOOKUP(sales[[#This Row],[Product]],products[Product],products[Cost per box])*sales[[#This Row],[Boxes]]</f>
        <v>1551.12</v>
      </c>
      <c r="I2510" s="4">
        <f>sales[[#This Row],[Revenue]]-sales[[#This Row],[Cost]]</f>
        <v>3040.88</v>
      </c>
    </row>
    <row r="2511" spans="2:9" x14ac:dyDescent="0.25">
      <c r="B2511" t="s">
        <v>39</v>
      </c>
      <c r="C2511" t="s">
        <v>6</v>
      </c>
      <c r="D2511" t="s">
        <v>47</v>
      </c>
      <c r="E2511" s="1">
        <v>44337</v>
      </c>
      <c r="F2511" s="4">
        <v>7259</v>
      </c>
      <c r="G2511">
        <v>519</v>
      </c>
      <c r="H2511" s="3">
        <f>_xlfn.XLOOKUP(sales[[#This Row],[Product]],products[Product],products[Cost per box])*sales[[#This Row],[Boxes]]</f>
        <v>2729.94</v>
      </c>
      <c r="I2511" s="4">
        <f>sales[[#This Row],[Revenue]]-sales[[#This Row],[Cost]]</f>
        <v>4529.0599999999995</v>
      </c>
    </row>
    <row r="2512" spans="2:9" x14ac:dyDescent="0.25">
      <c r="B2512" t="s">
        <v>8</v>
      </c>
      <c r="C2512" t="s">
        <v>11</v>
      </c>
      <c r="D2512" t="s">
        <v>36</v>
      </c>
      <c r="E2512" s="1">
        <v>44337</v>
      </c>
      <c r="F2512" s="4">
        <v>4396</v>
      </c>
      <c r="G2512">
        <v>339</v>
      </c>
      <c r="H2512" s="3">
        <f>_xlfn.XLOOKUP(sales[[#This Row],[Product]],products[Product],products[Cost per box])*sales[[#This Row],[Boxes]]</f>
        <v>1708.56</v>
      </c>
      <c r="I2512" s="4">
        <f>sales[[#This Row],[Revenue]]-sales[[#This Row],[Cost]]</f>
        <v>2687.44</v>
      </c>
    </row>
    <row r="2513" spans="2:9" x14ac:dyDescent="0.25">
      <c r="B2513" t="s">
        <v>15</v>
      </c>
      <c r="C2513" t="s">
        <v>16</v>
      </c>
      <c r="D2513" t="s">
        <v>50</v>
      </c>
      <c r="E2513" s="1">
        <v>44337</v>
      </c>
      <c r="F2513" s="4">
        <v>2331</v>
      </c>
      <c r="G2513">
        <v>180</v>
      </c>
      <c r="H2513" s="3">
        <f>_xlfn.XLOOKUP(sales[[#This Row],[Product]],products[Product],products[Cost per box])*sales[[#This Row],[Boxes]]</f>
        <v>2233.8000000000002</v>
      </c>
      <c r="I2513" s="4">
        <f>sales[[#This Row],[Revenue]]-sales[[#This Row],[Cost]]</f>
        <v>97.199999999999818</v>
      </c>
    </row>
    <row r="2514" spans="2:9" x14ac:dyDescent="0.25">
      <c r="B2514" t="s">
        <v>18</v>
      </c>
      <c r="C2514" t="s">
        <v>6</v>
      </c>
      <c r="D2514" t="s">
        <v>52</v>
      </c>
      <c r="E2514" s="1">
        <v>44337</v>
      </c>
      <c r="F2514" s="4">
        <v>686</v>
      </c>
      <c r="G2514">
        <v>29</v>
      </c>
      <c r="H2514" s="3">
        <f>_xlfn.XLOOKUP(sales[[#This Row],[Product]],products[Product],products[Cost per box])*sales[[#This Row],[Boxes]]</f>
        <v>96.28</v>
      </c>
      <c r="I2514" s="4">
        <f>sales[[#This Row],[Revenue]]-sales[[#This Row],[Cost]]</f>
        <v>589.72</v>
      </c>
    </row>
    <row r="2515" spans="2:9" x14ac:dyDescent="0.25">
      <c r="B2515" t="s">
        <v>29</v>
      </c>
      <c r="C2515" t="s">
        <v>9</v>
      </c>
      <c r="D2515" t="s">
        <v>28</v>
      </c>
      <c r="E2515" s="1">
        <v>44337</v>
      </c>
      <c r="F2515" s="4">
        <v>8092</v>
      </c>
      <c r="G2515">
        <v>368</v>
      </c>
      <c r="H2515" s="3">
        <f>_xlfn.XLOOKUP(sales[[#This Row],[Product]],products[Product],products[Cost per box])*sales[[#This Row],[Boxes]]</f>
        <v>1015.68</v>
      </c>
      <c r="I2515" s="4">
        <f>sales[[#This Row],[Revenue]]-sales[[#This Row],[Cost]]</f>
        <v>7076.32</v>
      </c>
    </row>
    <row r="2516" spans="2:9" x14ac:dyDescent="0.25">
      <c r="B2516" t="s">
        <v>8</v>
      </c>
      <c r="C2516" t="s">
        <v>9</v>
      </c>
      <c r="D2516" t="s">
        <v>48</v>
      </c>
      <c r="E2516" s="1">
        <v>44337</v>
      </c>
      <c r="F2516" s="4">
        <v>4998</v>
      </c>
      <c r="G2516">
        <v>357</v>
      </c>
      <c r="H2516" s="3">
        <f>_xlfn.XLOOKUP(sales[[#This Row],[Product]],products[Product],products[Cost per box])*sales[[#This Row],[Boxes]]</f>
        <v>2670.36</v>
      </c>
      <c r="I2516" s="4">
        <f>sales[[#This Row],[Revenue]]-sales[[#This Row],[Cost]]</f>
        <v>2327.64</v>
      </c>
    </row>
    <row r="2517" spans="2:9" x14ac:dyDescent="0.25">
      <c r="B2517" t="s">
        <v>32</v>
      </c>
      <c r="C2517" t="s">
        <v>11</v>
      </c>
      <c r="D2517" t="s">
        <v>38</v>
      </c>
      <c r="E2517" s="1">
        <v>44337</v>
      </c>
      <c r="F2517" s="4">
        <v>882</v>
      </c>
      <c r="G2517">
        <v>56</v>
      </c>
      <c r="H2517" s="3">
        <f>_xlfn.XLOOKUP(sales[[#This Row],[Product]],products[Product],products[Cost per box])*sales[[#This Row],[Boxes]]</f>
        <v>556.64</v>
      </c>
      <c r="I2517" s="4">
        <f>sales[[#This Row],[Revenue]]-sales[[#This Row],[Cost]]</f>
        <v>325.36</v>
      </c>
    </row>
    <row r="2518" spans="2:9" x14ac:dyDescent="0.25">
      <c r="B2518" t="s">
        <v>23</v>
      </c>
      <c r="C2518" t="s">
        <v>21</v>
      </c>
      <c r="D2518" t="s">
        <v>7</v>
      </c>
      <c r="E2518" s="1">
        <v>44337</v>
      </c>
      <c r="F2518" s="4">
        <v>8057</v>
      </c>
      <c r="G2518">
        <v>672</v>
      </c>
      <c r="H2518" s="3">
        <f>_xlfn.XLOOKUP(sales[[#This Row],[Product]],products[Product],products[Cost per box])*sales[[#This Row],[Boxes]]</f>
        <v>3460.8</v>
      </c>
      <c r="I2518" s="4">
        <f>sales[[#This Row],[Revenue]]-sales[[#This Row],[Cost]]</f>
        <v>4596.2</v>
      </c>
    </row>
    <row r="2519" spans="2:9" x14ac:dyDescent="0.25">
      <c r="B2519" t="s">
        <v>37</v>
      </c>
      <c r="C2519" t="s">
        <v>21</v>
      </c>
      <c r="D2519" t="s">
        <v>52</v>
      </c>
      <c r="E2519" s="1">
        <v>44337</v>
      </c>
      <c r="F2519" s="4">
        <v>6972</v>
      </c>
      <c r="G2519">
        <v>279</v>
      </c>
      <c r="H2519" s="3">
        <f>_xlfn.XLOOKUP(sales[[#This Row],[Product]],products[Product],products[Cost per box])*sales[[#This Row],[Boxes]]</f>
        <v>926.28</v>
      </c>
      <c r="I2519" s="4">
        <f>sales[[#This Row],[Revenue]]-sales[[#This Row],[Cost]]</f>
        <v>6045.72</v>
      </c>
    </row>
    <row r="2520" spans="2:9" x14ac:dyDescent="0.25">
      <c r="B2520" t="s">
        <v>46</v>
      </c>
      <c r="C2520" t="s">
        <v>16</v>
      </c>
      <c r="D2520" t="s">
        <v>17</v>
      </c>
      <c r="E2520" s="1">
        <v>44337</v>
      </c>
      <c r="F2520" s="4">
        <v>2023</v>
      </c>
      <c r="G2520">
        <v>156</v>
      </c>
      <c r="H2520" s="3">
        <f>_xlfn.XLOOKUP(sales[[#This Row],[Product]],products[Product],products[Cost per box])*sales[[#This Row],[Boxes]]</f>
        <v>1060.8</v>
      </c>
      <c r="I2520" s="4">
        <f>sales[[#This Row],[Revenue]]-sales[[#This Row],[Cost]]</f>
        <v>962.2</v>
      </c>
    </row>
    <row r="2521" spans="2:9" x14ac:dyDescent="0.25">
      <c r="B2521" t="s">
        <v>23</v>
      </c>
      <c r="C2521" t="s">
        <v>9</v>
      </c>
      <c r="D2521" t="s">
        <v>24</v>
      </c>
      <c r="E2521" s="1">
        <v>44337</v>
      </c>
      <c r="F2521" s="4">
        <v>8834</v>
      </c>
      <c r="G2521">
        <v>553</v>
      </c>
      <c r="H2521" s="3">
        <f>_xlfn.XLOOKUP(sales[[#This Row],[Product]],products[Product],products[Cost per box])*sales[[#This Row],[Boxes]]</f>
        <v>5812.03</v>
      </c>
      <c r="I2521" s="4">
        <f>sales[[#This Row],[Revenue]]-sales[[#This Row],[Cost]]</f>
        <v>3021.9700000000003</v>
      </c>
    </row>
    <row r="2522" spans="2:9" x14ac:dyDescent="0.25">
      <c r="B2522" t="s">
        <v>41</v>
      </c>
      <c r="C2522" t="s">
        <v>21</v>
      </c>
      <c r="D2522" t="s">
        <v>48</v>
      </c>
      <c r="E2522" s="1">
        <v>44337</v>
      </c>
      <c r="F2522" s="4">
        <v>3962</v>
      </c>
      <c r="G2522">
        <v>265</v>
      </c>
      <c r="H2522" s="3">
        <f>_xlfn.XLOOKUP(sales[[#This Row],[Product]],products[Product],products[Cost per box])*sales[[#This Row],[Boxes]]</f>
        <v>1982.2</v>
      </c>
      <c r="I2522" s="4">
        <f>sales[[#This Row],[Revenue]]-sales[[#This Row],[Cost]]</f>
        <v>1979.8</v>
      </c>
    </row>
    <row r="2523" spans="2:9" x14ac:dyDescent="0.25">
      <c r="B2523" t="s">
        <v>34</v>
      </c>
      <c r="C2523" t="s">
        <v>16</v>
      </c>
      <c r="D2523" t="s">
        <v>42</v>
      </c>
      <c r="E2523" s="1">
        <v>44337</v>
      </c>
      <c r="F2523" s="4">
        <v>3717</v>
      </c>
      <c r="G2523">
        <v>155</v>
      </c>
      <c r="H2523" s="3">
        <f>_xlfn.XLOOKUP(sales[[#This Row],[Product]],products[Product],products[Cost per box])*sales[[#This Row],[Boxes]]</f>
        <v>734.7</v>
      </c>
      <c r="I2523" s="4">
        <f>sales[[#This Row],[Revenue]]-sales[[#This Row],[Cost]]</f>
        <v>2982.3</v>
      </c>
    </row>
    <row r="2524" spans="2:9" x14ac:dyDescent="0.25">
      <c r="B2524" t="s">
        <v>8</v>
      </c>
      <c r="C2524" t="s">
        <v>21</v>
      </c>
      <c r="D2524" t="s">
        <v>42</v>
      </c>
      <c r="E2524" s="1">
        <v>44340</v>
      </c>
      <c r="F2524" s="4">
        <v>5005</v>
      </c>
      <c r="G2524">
        <v>209</v>
      </c>
      <c r="H2524" s="3">
        <f>_xlfn.XLOOKUP(sales[[#This Row],[Product]],products[Product],products[Cost per box])*sales[[#This Row],[Boxes]]</f>
        <v>990.66000000000008</v>
      </c>
      <c r="I2524" s="4">
        <f>sales[[#This Row],[Revenue]]-sales[[#This Row],[Cost]]</f>
        <v>4014.34</v>
      </c>
    </row>
    <row r="2525" spans="2:9" x14ac:dyDescent="0.25">
      <c r="B2525" t="s">
        <v>13</v>
      </c>
      <c r="C2525" t="s">
        <v>27</v>
      </c>
      <c r="D2525" t="s">
        <v>36</v>
      </c>
      <c r="E2525" s="1">
        <v>44340</v>
      </c>
      <c r="F2525" s="4">
        <v>1029</v>
      </c>
      <c r="G2525">
        <v>80</v>
      </c>
      <c r="H2525" s="3">
        <f>_xlfn.XLOOKUP(sales[[#This Row],[Product]],products[Product],products[Cost per box])*sales[[#This Row],[Boxes]]</f>
        <v>403.2</v>
      </c>
      <c r="I2525" s="4">
        <f>sales[[#This Row],[Revenue]]-sales[[#This Row],[Cost]]</f>
        <v>625.79999999999995</v>
      </c>
    </row>
    <row r="2526" spans="2:9" x14ac:dyDescent="0.25">
      <c r="B2526" t="s">
        <v>10</v>
      </c>
      <c r="C2526" t="s">
        <v>21</v>
      </c>
      <c r="D2526" t="s">
        <v>30</v>
      </c>
      <c r="E2526" s="1">
        <v>44340</v>
      </c>
      <c r="F2526" s="4">
        <v>10150</v>
      </c>
      <c r="G2526">
        <v>840</v>
      </c>
      <c r="H2526" s="3">
        <f>_xlfn.XLOOKUP(sales[[#This Row],[Product]],products[Product],products[Cost per box])*sales[[#This Row],[Boxes]]</f>
        <v>3091.2000000000003</v>
      </c>
      <c r="I2526" s="4">
        <f>sales[[#This Row],[Revenue]]-sales[[#This Row],[Cost]]</f>
        <v>7058.7999999999993</v>
      </c>
    </row>
    <row r="2527" spans="2:9" x14ac:dyDescent="0.25">
      <c r="B2527" t="s">
        <v>41</v>
      </c>
      <c r="C2527" t="s">
        <v>11</v>
      </c>
      <c r="D2527" t="s">
        <v>26</v>
      </c>
      <c r="E2527" s="1">
        <v>44340</v>
      </c>
      <c r="F2527" s="4">
        <v>1260</v>
      </c>
      <c r="G2527">
        <v>84</v>
      </c>
      <c r="H2527" s="3">
        <f>_xlfn.XLOOKUP(sales[[#This Row],[Product]],products[Product],products[Cost per box])*sales[[#This Row],[Boxes]]</f>
        <v>540.12</v>
      </c>
      <c r="I2527" s="4">
        <f>sales[[#This Row],[Revenue]]-sales[[#This Row],[Cost]]</f>
        <v>719.88</v>
      </c>
    </row>
    <row r="2528" spans="2:9" x14ac:dyDescent="0.25">
      <c r="B2528" t="s">
        <v>39</v>
      </c>
      <c r="C2528" t="s">
        <v>9</v>
      </c>
      <c r="D2528" t="s">
        <v>38</v>
      </c>
      <c r="E2528" s="1">
        <v>44340</v>
      </c>
      <c r="F2528" s="4">
        <v>2254</v>
      </c>
      <c r="G2528">
        <v>141</v>
      </c>
      <c r="H2528" s="3">
        <f>_xlfn.XLOOKUP(sales[[#This Row],[Product]],products[Product],products[Cost per box])*sales[[#This Row],[Boxes]]</f>
        <v>1401.54</v>
      </c>
      <c r="I2528" s="4">
        <f>sales[[#This Row],[Revenue]]-sales[[#This Row],[Cost]]</f>
        <v>852.46</v>
      </c>
    </row>
    <row r="2529" spans="2:9" x14ac:dyDescent="0.25">
      <c r="B2529" t="s">
        <v>40</v>
      </c>
      <c r="C2529" t="s">
        <v>21</v>
      </c>
      <c r="D2529" t="s">
        <v>12</v>
      </c>
      <c r="E2529" s="1">
        <v>44341</v>
      </c>
      <c r="F2529" s="4">
        <v>5467</v>
      </c>
      <c r="G2529">
        <v>211</v>
      </c>
      <c r="H2529" s="3">
        <f>_xlfn.XLOOKUP(sales[[#This Row],[Product]],products[Product],products[Cost per box])*sales[[#This Row],[Boxes]]</f>
        <v>1778.73</v>
      </c>
      <c r="I2529" s="4">
        <f>sales[[#This Row],[Revenue]]-sales[[#This Row],[Cost]]</f>
        <v>3688.27</v>
      </c>
    </row>
    <row r="2530" spans="2:9" x14ac:dyDescent="0.25">
      <c r="B2530" t="s">
        <v>39</v>
      </c>
      <c r="C2530" t="s">
        <v>27</v>
      </c>
      <c r="D2530" t="s">
        <v>47</v>
      </c>
      <c r="E2530" s="1">
        <v>44341</v>
      </c>
      <c r="F2530" s="4">
        <v>3682</v>
      </c>
      <c r="G2530">
        <v>246</v>
      </c>
      <c r="H2530" s="3">
        <f>_xlfn.XLOOKUP(sales[[#This Row],[Product]],products[Product],products[Cost per box])*sales[[#This Row],[Boxes]]</f>
        <v>1293.96</v>
      </c>
      <c r="I2530" s="4">
        <f>sales[[#This Row],[Revenue]]-sales[[#This Row],[Cost]]</f>
        <v>2388.04</v>
      </c>
    </row>
    <row r="2531" spans="2:9" x14ac:dyDescent="0.25">
      <c r="B2531" t="s">
        <v>8</v>
      </c>
      <c r="C2531" t="s">
        <v>16</v>
      </c>
      <c r="D2531" t="s">
        <v>48</v>
      </c>
      <c r="E2531" s="1">
        <v>44341</v>
      </c>
      <c r="F2531" s="4">
        <v>7350</v>
      </c>
      <c r="G2531">
        <v>490</v>
      </c>
      <c r="H2531" s="3">
        <f>_xlfn.XLOOKUP(sales[[#This Row],[Product]],products[Product],products[Cost per box])*sales[[#This Row],[Boxes]]</f>
        <v>3665.2000000000003</v>
      </c>
      <c r="I2531" s="4">
        <f>sales[[#This Row],[Revenue]]-sales[[#This Row],[Cost]]</f>
        <v>3684.7999999999997</v>
      </c>
    </row>
    <row r="2532" spans="2:9" x14ac:dyDescent="0.25">
      <c r="B2532" t="s">
        <v>37</v>
      </c>
      <c r="C2532" t="s">
        <v>27</v>
      </c>
      <c r="D2532" t="s">
        <v>14</v>
      </c>
      <c r="E2532" s="1">
        <v>44341</v>
      </c>
      <c r="F2532" s="4">
        <v>1806</v>
      </c>
      <c r="G2532">
        <v>201</v>
      </c>
      <c r="H2532" s="3">
        <f>_xlfn.XLOOKUP(sales[[#This Row],[Product]],products[Product],products[Cost per box])*sales[[#This Row],[Boxes]]</f>
        <v>1268.31</v>
      </c>
      <c r="I2532" s="4">
        <f>sales[[#This Row],[Revenue]]-sales[[#This Row],[Cost]]</f>
        <v>537.69000000000005</v>
      </c>
    </row>
    <row r="2533" spans="2:9" x14ac:dyDescent="0.25">
      <c r="B2533" t="s">
        <v>34</v>
      </c>
      <c r="C2533" t="s">
        <v>27</v>
      </c>
      <c r="D2533" t="s">
        <v>12</v>
      </c>
      <c r="E2533" s="1">
        <v>44341</v>
      </c>
      <c r="F2533" s="4">
        <v>1743</v>
      </c>
      <c r="G2533">
        <v>68</v>
      </c>
      <c r="H2533" s="3">
        <f>_xlfn.XLOOKUP(sales[[#This Row],[Product]],products[Product],products[Cost per box])*sales[[#This Row],[Boxes]]</f>
        <v>573.24</v>
      </c>
      <c r="I2533" s="4">
        <f>sales[[#This Row],[Revenue]]-sales[[#This Row],[Cost]]</f>
        <v>1169.76</v>
      </c>
    </row>
    <row r="2534" spans="2:9" x14ac:dyDescent="0.25">
      <c r="B2534" t="s">
        <v>5</v>
      </c>
      <c r="C2534" t="s">
        <v>21</v>
      </c>
      <c r="D2534" t="s">
        <v>17</v>
      </c>
      <c r="E2534" s="1">
        <v>44341</v>
      </c>
      <c r="F2534" s="4">
        <v>3213</v>
      </c>
      <c r="G2534">
        <v>268</v>
      </c>
      <c r="H2534" s="3">
        <f>_xlfn.XLOOKUP(sales[[#This Row],[Product]],products[Product],products[Cost per box])*sales[[#This Row],[Boxes]]</f>
        <v>1822.3999999999999</v>
      </c>
      <c r="I2534" s="4">
        <f>sales[[#This Row],[Revenue]]-sales[[#This Row],[Cost]]</f>
        <v>1390.6000000000001</v>
      </c>
    </row>
    <row r="2535" spans="2:9" x14ac:dyDescent="0.25">
      <c r="B2535" t="s">
        <v>41</v>
      </c>
      <c r="C2535" t="s">
        <v>9</v>
      </c>
      <c r="D2535" t="s">
        <v>12</v>
      </c>
      <c r="E2535" s="1">
        <v>44341</v>
      </c>
      <c r="F2535" s="4">
        <v>6937</v>
      </c>
      <c r="G2535">
        <v>267</v>
      </c>
      <c r="H2535" s="3">
        <f>_xlfn.XLOOKUP(sales[[#This Row],[Product]],products[Product],products[Cost per box])*sales[[#This Row],[Boxes]]</f>
        <v>2250.81</v>
      </c>
      <c r="I2535" s="4">
        <f>sales[[#This Row],[Revenue]]-sales[[#This Row],[Cost]]</f>
        <v>4686.1900000000005</v>
      </c>
    </row>
    <row r="2536" spans="2:9" x14ac:dyDescent="0.25">
      <c r="B2536" t="s">
        <v>23</v>
      </c>
      <c r="C2536" t="s">
        <v>21</v>
      </c>
      <c r="D2536" t="s">
        <v>45</v>
      </c>
      <c r="E2536" s="1">
        <v>44341</v>
      </c>
      <c r="F2536" s="4">
        <v>357</v>
      </c>
      <c r="G2536">
        <v>16</v>
      </c>
      <c r="H2536" s="3">
        <f>_xlfn.XLOOKUP(sales[[#This Row],[Product]],products[Product],products[Cost per box])*sales[[#This Row],[Boxes]]</f>
        <v>123.68</v>
      </c>
      <c r="I2536" s="4">
        <f>sales[[#This Row],[Revenue]]-sales[[#This Row],[Cost]]</f>
        <v>233.32</v>
      </c>
    </row>
    <row r="2537" spans="2:9" x14ac:dyDescent="0.25">
      <c r="B2537" t="s">
        <v>10</v>
      </c>
      <c r="C2537" t="s">
        <v>21</v>
      </c>
      <c r="D2537" t="s">
        <v>14</v>
      </c>
      <c r="E2537" s="1">
        <v>44341</v>
      </c>
      <c r="F2537" s="4">
        <v>4956</v>
      </c>
      <c r="G2537">
        <v>496</v>
      </c>
      <c r="H2537" s="3">
        <f>_xlfn.XLOOKUP(sales[[#This Row],[Product]],products[Product],products[Cost per box])*sales[[#This Row],[Boxes]]</f>
        <v>3129.7599999999998</v>
      </c>
      <c r="I2537" s="4">
        <f>sales[[#This Row],[Revenue]]-sales[[#This Row],[Cost]]</f>
        <v>1826.2400000000002</v>
      </c>
    </row>
    <row r="2538" spans="2:9" x14ac:dyDescent="0.25">
      <c r="B2538" t="s">
        <v>5</v>
      </c>
      <c r="C2538" t="s">
        <v>21</v>
      </c>
      <c r="D2538" t="s">
        <v>26</v>
      </c>
      <c r="E2538" s="1">
        <v>44341</v>
      </c>
      <c r="F2538" s="4">
        <v>1085</v>
      </c>
      <c r="G2538">
        <v>68</v>
      </c>
      <c r="H2538" s="3">
        <f>_xlfn.XLOOKUP(sales[[#This Row],[Product]],products[Product],products[Cost per box])*sales[[#This Row],[Boxes]]</f>
        <v>437.24</v>
      </c>
      <c r="I2538" s="4">
        <f>sales[[#This Row],[Revenue]]-sales[[#This Row],[Cost]]</f>
        <v>647.76</v>
      </c>
    </row>
    <row r="2539" spans="2:9" x14ac:dyDescent="0.25">
      <c r="B2539" t="s">
        <v>34</v>
      </c>
      <c r="C2539" t="s">
        <v>21</v>
      </c>
      <c r="D2539" t="s">
        <v>26</v>
      </c>
      <c r="E2539" s="1">
        <v>44341</v>
      </c>
      <c r="F2539" s="4">
        <v>2093</v>
      </c>
      <c r="G2539">
        <v>150</v>
      </c>
      <c r="H2539" s="3">
        <f>_xlfn.XLOOKUP(sales[[#This Row],[Product]],products[Product],products[Cost per box])*sales[[#This Row],[Boxes]]</f>
        <v>964.5</v>
      </c>
      <c r="I2539" s="4">
        <f>sales[[#This Row],[Revenue]]-sales[[#This Row],[Cost]]</f>
        <v>1128.5</v>
      </c>
    </row>
    <row r="2540" spans="2:9" x14ac:dyDescent="0.25">
      <c r="B2540" t="s">
        <v>15</v>
      </c>
      <c r="C2540" t="s">
        <v>21</v>
      </c>
      <c r="D2540" t="s">
        <v>28</v>
      </c>
      <c r="E2540" s="1">
        <v>44341</v>
      </c>
      <c r="F2540" s="4">
        <v>1029</v>
      </c>
      <c r="G2540">
        <v>47</v>
      </c>
      <c r="H2540" s="3">
        <f>_xlfn.XLOOKUP(sales[[#This Row],[Product]],products[Product],products[Cost per box])*sales[[#This Row],[Boxes]]</f>
        <v>129.72</v>
      </c>
      <c r="I2540" s="4">
        <f>sales[[#This Row],[Revenue]]-sales[[#This Row],[Cost]]</f>
        <v>899.28</v>
      </c>
    </row>
    <row r="2541" spans="2:9" x14ac:dyDescent="0.25">
      <c r="B2541" t="s">
        <v>46</v>
      </c>
      <c r="C2541" t="s">
        <v>9</v>
      </c>
      <c r="D2541" t="s">
        <v>43</v>
      </c>
      <c r="E2541" s="1">
        <v>44341</v>
      </c>
      <c r="F2541" s="4">
        <v>9016</v>
      </c>
      <c r="G2541">
        <v>840</v>
      </c>
      <c r="H2541" s="3">
        <f>_xlfn.XLOOKUP(sales[[#This Row],[Product]],products[Product],products[Cost per box])*sales[[#This Row],[Boxes]]</f>
        <v>3234</v>
      </c>
      <c r="I2541" s="4">
        <f>sales[[#This Row],[Revenue]]-sales[[#This Row],[Cost]]</f>
        <v>5782</v>
      </c>
    </row>
    <row r="2542" spans="2:9" x14ac:dyDescent="0.25">
      <c r="B2542" t="s">
        <v>29</v>
      </c>
      <c r="C2542" t="s">
        <v>27</v>
      </c>
      <c r="D2542" t="s">
        <v>44</v>
      </c>
      <c r="E2542" s="1">
        <v>44341</v>
      </c>
      <c r="F2542" s="4">
        <v>1526</v>
      </c>
      <c r="G2542">
        <v>170</v>
      </c>
      <c r="H2542" s="3">
        <f>_xlfn.XLOOKUP(sales[[#This Row],[Product]],products[Product],products[Cost per box])*sales[[#This Row],[Boxes]]</f>
        <v>1626.9</v>
      </c>
      <c r="I2542" s="4">
        <f>sales[[#This Row],[Revenue]]-sales[[#This Row],[Cost]]</f>
        <v>-100.90000000000009</v>
      </c>
    </row>
    <row r="2543" spans="2:9" x14ac:dyDescent="0.25">
      <c r="B2543" t="s">
        <v>15</v>
      </c>
      <c r="C2543" t="s">
        <v>21</v>
      </c>
      <c r="D2543" t="s">
        <v>26</v>
      </c>
      <c r="E2543" s="1">
        <v>44341</v>
      </c>
      <c r="F2543" s="4">
        <v>10521</v>
      </c>
      <c r="G2543">
        <v>700</v>
      </c>
      <c r="H2543" s="3">
        <f>_xlfn.XLOOKUP(sales[[#This Row],[Product]],products[Product],products[Cost per box])*sales[[#This Row],[Boxes]]</f>
        <v>4501</v>
      </c>
      <c r="I2543" s="4">
        <f>sales[[#This Row],[Revenue]]-sales[[#This Row],[Cost]]</f>
        <v>6020</v>
      </c>
    </row>
    <row r="2544" spans="2:9" x14ac:dyDescent="0.25">
      <c r="B2544" t="s">
        <v>34</v>
      </c>
      <c r="C2544" t="s">
        <v>16</v>
      </c>
      <c r="D2544" t="s">
        <v>44</v>
      </c>
      <c r="E2544" s="1">
        <v>44341</v>
      </c>
      <c r="F2544" s="4">
        <v>8435</v>
      </c>
      <c r="G2544">
        <v>770</v>
      </c>
      <c r="H2544" s="3">
        <f>_xlfn.XLOOKUP(sales[[#This Row],[Product]],products[Product],products[Cost per box])*sales[[#This Row],[Boxes]]</f>
        <v>7368.9000000000005</v>
      </c>
      <c r="I2544" s="4">
        <f>sales[[#This Row],[Revenue]]-sales[[#This Row],[Cost]]</f>
        <v>1066.0999999999995</v>
      </c>
    </row>
    <row r="2545" spans="2:9" x14ac:dyDescent="0.25">
      <c r="B2545" t="s">
        <v>15</v>
      </c>
      <c r="C2545" t="s">
        <v>21</v>
      </c>
      <c r="D2545" t="s">
        <v>36</v>
      </c>
      <c r="E2545" s="1">
        <v>44341</v>
      </c>
      <c r="F2545" s="4">
        <v>8715</v>
      </c>
      <c r="G2545">
        <v>581</v>
      </c>
      <c r="H2545" s="3">
        <f>_xlfn.XLOOKUP(sales[[#This Row],[Product]],products[Product],products[Cost per box])*sales[[#This Row],[Boxes]]</f>
        <v>2928.2400000000002</v>
      </c>
      <c r="I2545" s="4">
        <f>sales[[#This Row],[Revenue]]-sales[[#This Row],[Cost]]</f>
        <v>5786.76</v>
      </c>
    </row>
    <row r="2546" spans="2:9" x14ac:dyDescent="0.25">
      <c r="B2546" t="s">
        <v>49</v>
      </c>
      <c r="C2546" t="s">
        <v>11</v>
      </c>
      <c r="D2546" t="s">
        <v>44</v>
      </c>
      <c r="E2546" s="1">
        <v>44341</v>
      </c>
      <c r="F2546" s="4">
        <v>8428</v>
      </c>
      <c r="G2546">
        <v>770</v>
      </c>
      <c r="H2546" s="3">
        <f>_xlfn.XLOOKUP(sales[[#This Row],[Product]],products[Product],products[Cost per box])*sales[[#This Row],[Boxes]]</f>
        <v>7368.9000000000005</v>
      </c>
      <c r="I2546" s="4">
        <f>sales[[#This Row],[Revenue]]-sales[[#This Row],[Cost]]</f>
        <v>1059.0999999999995</v>
      </c>
    </row>
    <row r="2547" spans="2:9" x14ac:dyDescent="0.25">
      <c r="B2547" t="s">
        <v>25</v>
      </c>
      <c r="C2547" t="s">
        <v>6</v>
      </c>
      <c r="D2547" t="s">
        <v>24</v>
      </c>
      <c r="E2547" s="1">
        <v>44341</v>
      </c>
      <c r="F2547" s="4">
        <v>4977</v>
      </c>
      <c r="G2547">
        <v>356</v>
      </c>
      <c r="H2547" s="3">
        <f>_xlfn.XLOOKUP(sales[[#This Row],[Product]],products[Product],products[Cost per box])*sales[[#This Row],[Boxes]]</f>
        <v>3741.56</v>
      </c>
      <c r="I2547" s="4">
        <f>sales[[#This Row],[Revenue]]-sales[[#This Row],[Cost]]</f>
        <v>1235.44</v>
      </c>
    </row>
    <row r="2548" spans="2:9" x14ac:dyDescent="0.25">
      <c r="B2548" t="s">
        <v>46</v>
      </c>
      <c r="C2548" t="s">
        <v>27</v>
      </c>
      <c r="D2548" t="s">
        <v>30</v>
      </c>
      <c r="E2548" s="1">
        <v>44341</v>
      </c>
      <c r="F2548" s="4">
        <v>4179</v>
      </c>
      <c r="G2548">
        <v>380</v>
      </c>
      <c r="H2548" s="3">
        <f>_xlfn.XLOOKUP(sales[[#This Row],[Product]],products[Product],products[Cost per box])*sales[[#This Row],[Boxes]]</f>
        <v>1398.4</v>
      </c>
      <c r="I2548" s="4">
        <f>sales[[#This Row],[Revenue]]-sales[[#This Row],[Cost]]</f>
        <v>2780.6</v>
      </c>
    </row>
    <row r="2549" spans="2:9" x14ac:dyDescent="0.25">
      <c r="B2549" t="s">
        <v>29</v>
      </c>
      <c r="C2549" t="s">
        <v>27</v>
      </c>
      <c r="D2549" t="s">
        <v>19</v>
      </c>
      <c r="E2549" s="1">
        <v>44341</v>
      </c>
      <c r="F2549" s="4">
        <v>5131</v>
      </c>
      <c r="G2549">
        <v>700</v>
      </c>
      <c r="H2549" s="3">
        <f>_xlfn.XLOOKUP(sales[[#This Row],[Product]],products[Product],products[Cost per box])*sales[[#This Row],[Boxes]]</f>
        <v>7161</v>
      </c>
      <c r="I2549" s="4">
        <f>sales[[#This Row],[Revenue]]-sales[[#This Row],[Cost]]</f>
        <v>-2030</v>
      </c>
    </row>
    <row r="2550" spans="2:9" x14ac:dyDescent="0.25">
      <c r="B2550" t="s">
        <v>20</v>
      </c>
      <c r="C2550" t="s">
        <v>16</v>
      </c>
      <c r="D2550" t="s">
        <v>45</v>
      </c>
      <c r="E2550" s="1">
        <v>44342</v>
      </c>
      <c r="F2550" s="4">
        <v>2310</v>
      </c>
      <c r="G2550">
        <v>105</v>
      </c>
      <c r="H2550" s="3">
        <f>_xlfn.XLOOKUP(sales[[#This Row],[Product]],products[Product],products[Cost per box])*sales[[#This Row],[Boxes]]</f>
        <v>811.65000000000009</v>
      </c>
      <c r="I2550" s="4">
        <f>sales[[#This Row],[Revenue]]-sales[[#This Row],[Cost]]</f>
        <v>1498.35</v>
      </c>
    </row>
    <row r="2551" spans="2:9" x14ac:dyDescent="0.25">
      <c r="B2551" t="s">
        <v>41</v>
      </c>
      <c r="C2551" t="s">
        <v>6</v>
      </c>
      <c r="D2551" t="s">
        <v>47</v>
      </c>
      <c r="E2551" s="1">
        <v>44342</v>
      </c>
      <c r="F2551" s="4">
        <v>1162</v>
      </c>
      <c r="G2551">
        <v>83</v>
      </c>
      <c r="H2551" s="3">
        <f>_xlfn.XLOOKUP(sales[[#This Row],[Product]],products[Product],products[Cost per box])*sales[[#This Row],[Boxes]]</f>
        <v>436.58</v>
      </c>
      <c r="I2551" s="4">
        <f>sales[[#This Row],[Revenue]]-sales[[#This Row],[Cost]]</f>
        <v>725.42000000000007</v>
      </c>
    </row>
    <row r="2552" spans="2:9" x14ac:dyDescent="0.25">
      <c r="B2552" t="s">
        <v>15</v>
      </c>
      <c r="C2552" t="s">
        <v>21</v>
      </c>
      <c r="D2552" t="s">
        <v>7</v>
      </c>
      <c r="E2552" s="1">
        <v>44342</v>
      </c>
      <c r="F2552" s="4">
        <v>3367</v>
      </c>
      <c r="G2552">
        <v>281</v>
      </c>
      <c r="H2552" s="3">
        <f>_xlfn.XLOOKUP(sales[[#This Row],[Product]],products[Product],products[Cost per box])*sales[[#This Row],[Boxes]]</f>
        <v>1447.15</v>
      </c>
      <c r="I2552" s="4">
        <f>sales[[#This Row],[Revenue]]-sales[[#This Row],[Cost]]</f>
        <v>1919.85</v>
      </c>
    </row>
    <row r="2553" spans="2:9" x14ac:dyDescent="0.25">
      <c r="B2553" t="s">
        <v>49</v>
      </c>
      <c r="C2553" t="s">
        <v>6</v>
      </c>
      <c r="D2553" t="s">
        <v>19</v>
      </c>
      <c r="E2553" s="1">
        <v>44342</v>
      </c>
      <c r="F2553" s="4">
        <v>9114</v>
      </c>
      <c r="G2553">
        <v>1330</v>
      </c>
      <c r="H2553" s="3">
        <f>_xlfn.XLOOKUP(sales[[#This Row],[Product]],products[Product],products[Cost per box])*sales[[#This Row],[Boxes]]</f>
        <v>13605.900000000001</v>
      </c>
      <c r="I2553" s="4">
        <f>sales[[#This Row],[Revenue]]-sales[[#This Row],[Cost]]</f>
        <v>-4491.9000000000015</v>
      </c>
    </row>
    <row r="2554" spans="2:9" x14ac:dyDescent="0.25">
      <c r="B2554" t="s">
        <v>40</v>
      </c>
      <c r="C2554" t="s">
        <v>21</v>
      </c>
      <c r="D2554" t="s">
        <v>28</v>
      </c>
      <c r="E2554" s="1">
        <v>44342</v>
      </c>
      <c r="F2554" s="4">
        <v>7189</v>
      </c>
      <c r="G2554">
        <v>313</v>
      </c>
      <c r="H2554" s="3">
        <f>_xlfn.XLOOKUP(sales[[#This Row],[Product]],products[Product],products[Cost per box])*sales[[#This Row],[Boxes]]</f>
        <v>863.87999999999988</v>
      </c>
      <c r="I2554" s="4">
        <f>sales[[#This Row],[Revenue]]-sales[[#This Row],[Cost]]</f>
        <v>6325.12</v>
      </c>
    </row>
    <row r="2555" spans="2:9" x14ac:dyDescent="0.25">
      <c r="B2555" t="s">
        <v>32</v>
      </c>
      <c r="C2555" t="s">
        <v>21</v>
      </c>
      <c r="D2555" t="s">
        <v>26</v>
      </c>
      <c r="E2555" s="1">
        <v>44342</v>
      </c>
      <c r="F2555" s="4">
        <v>3353</v>
      </c>
      <c r="G2555">
        <v>240</v>
      </c>
      <c r="H2555" s="3">
        <f>_xlfn.XLOOKUP(sales[[#This Row],[Product]],products[Product],products[Cost per box])*sales[[#This Row],[Boxes]]</f>
        <v>1543.1999999999998</v>
      </c>
      <c r="I2555" s="4">
        <f>sales[[#This Row],[Revenue]]-sales[[#This Row],[Cost]]</f>
        <v>1809.8000000000002</v>
      </c>
    </row>
    <row r="2556" spans="2:9" x14ac:dyDescent="0.25">
      <c r="B2556" t="s">
        <v>29</v>
      </c>
      <c r="C2556" t="s">
        <v>16</v>
      </c>
      <c r="D2556" t="s">
        <v>43</v>
      </c>
      <c r="E2556" s="1">
        <v>44342</v>
      </c>
      <c r="F2556" s="4">
        <v>5488</v>
      </c>
      <c r="G2556">
        <v>499</v>
      </c>
      <c r="H2556" s="3">
        <f>_xlfn.XLOOKUP(sales[[#This Row],[Product]],products[Product],products[Cost per box])*sales[[#This Row],[Boxes]]</f>
        <v>1921.15</v>
      </c>
      <c r="I2556" s="4">
        <f>sales[[#This Row],[Revenue]]-sales[[#This Row],[Cost]]</f>
        <v>3566.85</v>
      </c>
    </row>
    <row r="2557" spans="2:9" x14ac:dyDescent="0.25">
      <c r="B2557" t="s">
        <v>39</v>
      </c>
      <c r="C2557" t="s">
        <v>21</v>
      </c>
      <c r="D2557" t="s">
        <v>7</v>
      </c>
      <c r="E2557" s="1">
        <v>44342</v>
      </c>
      <c r="F2557" s="4">
        <v>735</v>
      </c>
      <c r="G2557">
        <v>53</v>
      </c>
      <c r="H2557" s="3">
        <f>_xlfn.XLOOKUP(sales[[#This Row],[Product]],products[Product],products[Cost per box])*sales[[#This Row],[Boxes]]</f>
        <v>272.95000000000005</v>
      </c>
      <c r="I2557" s="4">
        <f>sales[[#This Row],[Revenue]]-sales[[#This Row],[Cost]]</f>
        <v>462.04999999999995</v>
      </c>
    </row>
    <row r="2558" spans="2:9" x14ac:dyDescent="0.25">
      <c r="B2558" t="s">
        <v>46</v>
      </c>
      <c r="C2558" t="s">
        <v>9</v>
      </c>
      <c r="D2558" t="s">
        <v>42</v>
      </c>
      <c r="E2558" s="1">
        <v>44342</v>
      </c>
      <c r="F2558" s="4">
        <v>3507</v>
      </c>
      <c r="G2558">
        <v>141</v>
      </c>
      <c r="H2558" s="3">
        <f>_xlfn.XLOOKUP(sales[[#This Row],[Product]],products[Product],products[Cost per box])*sales[[#This Row],[Boxes]]</f>
        <v>668.34</v>
      </c>
      <c r="I2558" s="4">
        <f>sales[[#This Row],[Revenue]]-sales[[#This Row],[Cost]]</f>
        <v>2838.66</v>
      </c>
    </row>
    <row r="2559" spans="2:9" x14ac:dyDescent="0.25">
      <c r="B2559" t="s">
        <v>39</v>
      </c>
      <c r="C2559" t="s">
        <v>27</v>
      </c>
      <c r="D2559" t="s">
        <v>24</v>
      </c>
      <c r="E2559" s="1">
        <v>44342</v>
      </c>
      <c r="F2559" s="4">
        <v>6524</v>
      </c>
      <c r="G2559">
        <v>435</v>
      </c>
      <c r="H2559" s="3">
        <f>_xlfn.XLOOKUP(sales[[#This Row],[Product]],products[Product],products[Cost per box])*sales[[#This Row],[Boxes]]</f>
        <v>4571.8499999999995</v>
      </c>
      <c r="I2559" s="4">
        <f>sales[[#This Row],[Revenue]]-sales[[#This Row],[Cost]]</f>
        <v>1952.1500000000005</v>
      </c>
    </row>
    <row r="2560" spans="2:9" x14ac:dyDescent="0.25">
      <c r="B2560" t="s">
        <v>10</v>
      </c>
      <c r="C2560" t="s">
        <v>27</v>
      </c>
      <c r="D2560" t="s">
        <v>48</v>
      </c>
      <c r="E2560" s="1">
        <v>44342</v>
      </c>
      <c r="F2560" s="4">
        <v>3892</v>
      </c>
      <c r="G2560">
        <v>244</v>
      </c>
      <c r="H2560" s="3">
        <f>_xlfn.XLOOKUP(sales[[#This Row],[Product]],products[Product],products[Cost per box])*sales[[#This Row],[Boxes]]</f>
        <v>1825.1200000000001</v>
      </c>
      <c r="I2560" s="4">
        <f>sales[[#This Row],[Revenue]]-sales[[#This Row],[Cost]]</f>
        <v>2066.88</v>
      </c>
    </row>
    <row r="2561" spans="2:9" x14ac:dyDescent="0.25">
      <c r="B2561" t="s">
        <v>15</v>
      </c>
      <c r="C2561" t="s">
        <v>6</v>
      </c>
      <c r="D2561" t="s">
        <v>44</v>
      </c>
      <c r="E2561" s="1">
        <v>44342</v>
      </c>
      <c r="F2561" s="4">
        <v>4445</v>
      </c>
      <c r="G2561">
        <v>494</v>
      </c>
      <c r="H2561" s="3">
        <f>_xlfn.XLOOKUP(sales[[#This Row],[Product]],products[Product],products[Cost per box])*sales[[#This Row],[Boxes]]</f>
        <v>4727.58</v>
      </c>
      <c r="I2561" s="4">
        <f>sales[[#This Row],[Revenue]]-sales[[#This Row],[Cost]]</f>
        <v>-282.57999999999993</v>
      </c>
    </row>
    <row r="2562" spans="2:9" x14ac:dyDescent="0.25">
      <c r="B2562" t="s">
        <v>33</v>
      </c>
      <c r="C2562" t="s">
        <v>21</v>
      </c>
      <c r="D2562" t="s">
        <v>45</v>
      </c>
      <c r="E2562" s="1">
        <v>44342</v>
      </c>
      <c r="F2562" s="4">
        <v>2653</v>
      </c>
      <c r="G2562">
        <v>127</v>
      </c>
      <c r="H2562" s="3">
        <f>_xlfn.XLOOKUP(sales[[#This Row],[Product]],products[Product],products[Cost per box])*sales[[#This Row],[Boxes]]</f>
        <v>981.71</v>
      </c>
      <c r="I2562" s="4">
        <f>sales[[#This Row],[Revenue]]-sales[[#This Row],[Cost]]</f>
        <v>1671.29</v>
      </c>
    </row>
    <row r="2563" spans="2:9" x14ac:dyDescent="0.25">
      <c r="B2563" t="s">
        <v>37</v>
      </c>
      <c r="C2563" t="s">
        <v>27</v>
      </c>
      <c r="D2563" t="s">
        <v>43</v>
      </c>
      <c r="E2563" s="1">
        <v>44342</v>
      </c>
      <c r="F2563" s="4">
        <v>1036</v>
      </c>
      <c r="G2563">
        <v>104</v>
      </c>
      <c r="H2563" s="3">
        <f>_xlfn.XLOOKUP(sales[[#This Row],[Product]],products[Product],products[Cost per box])*sales[[#This Row],[Boxes]]</f>
        <v>400.40000000000003</v>
      </c>
      <c r="I2563" s="4">
        <f>sales[[#This Row],[Revenue]]-sales[[#This Row],[Cost]]</f>
        <v>635.59999999999991</v>
      </c>
    </row>
    <row r="2564" spans="2:9" x14ac:dyDescent="0.25">
      <c r="B2564" t="s">
        <v>39</v>
      </c>
      <c r="C2564" t="s">
        <v>21</v>
      </c>
      <c r="D2564" t="s">
        <v>12</v>
      </c>
      <c r="E2564" s="1">
        <v>44342</v>
      </c>
      <c r="F2564" s="4">
        <v>12712</v>
      </c>
      <c r="G2564">
        <v>471</v>
      </c>
      <c r="H2564" s="3">
        <f>_xlfn.XLOOKUP(sales[[#This Row],[Product]],products[Product],products[Cost per box])*sales[[#This Row],[Boxes]]</f>
        <v>3970.5299999999997</v>
      </c>
      <c r="I2564" s="4">
        <f>sales[[#This Row],[Revenue]]-sales[[#This Row],[Cost]]</f>
        <v>8741.4700000000012</v>
      </c>
    </row>
    <row r="2565" spans="2:9" x14ac:dyDescent="0.25">
      <c r="B2565" t="s">
        <v>29</v>
      </c>
      <c r="C2565" t="s">
        <v>27</v>
      </c>
      <c r="D2565" t="s">
        <v>36</v>
      </c>
      <c r="E2565" s="1">
        <v>44342</v>
      </c>
      <c r="F2565" s="4">
        <v>3808</v>
      </c>
      <c r="G2565">
        <v>254</v>
      </c>
      <c r="H2565" s="3">
        <f>_xlfn.XLOOKUP(sales[[#This Row],[Product]],products[Product],products[Cost per box])*sales[[#This Row],[Boxes]]</f>
        <v>1280.1600000000001</v>
      </c>
      <c r="I2565" s="4">
        <f>sales[[#This Row],[Revenue]]-sales[[#This Row],[Cost]]</f>
        <v>2527.84</v>
      </c>
    </row>
    <row r="2566" spans="2:9" x14ac:dyDescent="0.25">
      <c r="B2566" t="s">
        <v>5</v>
      </c>
      <c r="C2566" t="s">
        <v>9</v>
      </c>
      <c r="D2566" t="s">
        <v>24</v>
      </c>
      <c r="E2566" s="1">
        <v>44342</v>
      </c>
      <c r="F2566" s="4">
        <v>2051</v>
      </c>
      <c r="G2566">
        <v>137</v>
      </c>
      <c r="H2566" s="3">
        <f>_xlfn.XLOOKUP(sales[[#This Row],[Product]],products[Product],products[Cost per box])*sales[[#This Row],[Boxes]]</f>
        <v>1439.87</v>
      </c>
      <c r="I2566" s="4">
        <f>sales[[#This Row],[Revenue]]-sales[[#This Row],[Cost]]</f>
        <v>611.13000000000011</v>
      </c>
    </row>
    <row r="2567" spans="2:9" x14ac:dyDescent="0.25">
      <c r="B2567" t="s">
        <v>41</v>
      </c>
      <c r="C2567" t="s">
        <v>16</v>
      </c>
      <c r="D2567" t="s">
        <v>42</v>
      </c>
      <c r="E2567" s="1">
        <v>44342</v>
      </c>
      <c r="F2567" s="4">
        <v>1946</v>
      </c>
      <c r="G2567">
        <v>82</v>
      </c>
      <c r="H2567" s="3">
        <f>_xlfn.XLOOKUP(sales[[#This Row],[Product]],products[Product],products[Cost per box])*sales[[#This Row],[Boxes]]</f>
        <v>388.68</v>
      </c>
      <c r="I2567" s="4">
        <f>sales[[#This Row],[Revenue]]-sales[[#This Row],[Cost]]</f>
        <v>1557.32</v>
      </c>
    </row>
    <row r="2568" spans="2:9" x14ac:dyDescent="0.25">
      <c r="B2568" t="s">
        <v>5</v>
      </c>
      <c r="C2568" t="s">
        <v>9</v>
      </c>
      <c r="D2568" t="s">
        <v>38</v>
      </c>
      <c r="E2568" s="1">
        <v>44342</v>
      </c>
      <c r="F2568" s="4">
        <v>4403</v>
      </c>
      <c r="G2568">
        <v>245</v>
      </c>
      <c r="H2568" s="3">
        <f>_xlfn.XLOOKUP(sales[[#This Row],[Product]],products[Product],products[Cost per box])*sales[[#This Row],[Boxes]]</f>
        <v>2435.2999999999997</v>
      </c>
      <c r="I2568" s="4">
        <f>sales[[#This Row],[Revenue]]-sales[[#This Row],[Cost]]</f>
        <v>1967.7000000000003</v>
      </c>
    </row>
    <row r="2569" spans="2:9" x14ac:dyDescent="0.25">
      <c r="B2569" t="s">
        <v>5</v>
      </c>
      <c r="C2569" t="s">
        <v>21</v>
      </c>
      <c r="D2569" t="s">
        <v>7</v>
      </c>
      <c r="E2569" s="1">
        <v>44342</v>
      </c>
      <c r="F2569" s="4">
        <v>56</v>
      </c>
      <c r="G2569">
        <v>4</v>
      </c>
      <c r="H2569" s="3">
        <f>_xlfn.XLOOKUP(sales[[#This Row],[Product]],products[Product],products[Cost per box])*sales[[#This Row],[Boxes]]</f>
        <v>20.6</v>
      </c>
      <c r="I2569" s="4">
        <f>sales[[#This Row],[Revenue]]-sales[[#This Row],[Cost]]</f>
        <v>35.4</v>
      </c>
    </row>
    <row r="2570" spans="2:9" x14ac:dyDescent="0.25">
      <c r="B2570" t="s">
        <v>41</v>
      </c>
      <c r="C2570" t="s">
        <v>16</v>
      </c>
      <c r="D2570" t="s">
        <v>17</v>
      </c>
      <c r="E2570" s="1">
        <v>44342</v>
      </c>
      <c r="F2570" s="4">
        <v>2534</v>
      </c>
      <c r="G2570">
        <v>195</v>
      </c>
      <c r="H2570" s="3">
        <f>_xlfn.XLOOKUP(sales[[#This Row],[Product]],products[Product],products[Cost per box])*sales[[#This Row],[Boxes]]</f>
        <v>1326</v>
      </c>
      <c r="I2570" s="4">
        <f>sales[[#This Row],[Revenue]]-sales[[#This Row],[Cost]]</f>
        <v>1208</v>
      </c>
    </row>
    <row r="2571" spans="2:9" x14ac:dyDescent="0.25">
      <c r="B2571" t="s">
        <v>49</v>
      </c>
      <c r="C2571" t="s">
        <v>21</v>
      </c>
      <c r="D2571" t="s">
        <v>17</v>
      </c>
      <c r="E2571" s="1">
        <v>44342</v>
      </c>
      <c r="F2571" s="4">
        <v>1596</v>
      </c>
      <c r="G2571">
        <v>123</v>
      </c>
      <c r="H2571" s="3">
        <f>_xlfn.XLOOKUP(sales[[#This Row],[Product]],products[Product],products[Cost per box])*sales[[#This Row],[Boxes]]</f>
        <v>836.4</v>
      </c>
      <c r="I2571" s="4">
        <f>sales[[#This Row],[Revenue]]-sales[[#This Row],[Cost]]</f>
        <v>759.6</v>
      </c>
    </row>
    <row r="2572" spans="2:9" x14ac:dyDescent="0.25">
      <c r="B2572" t="s">
        <v>32</v>
      </c>
      <c r="C2572" t="s">
        <v>9</v>
      </c>
      <c r="D2572" t="s">
        <v>45</v>
      </c>
      <c r="E2572" s="1">
        <v>44343</v>
      </c>
      <c r="F2572" s="4">
        <v>2079</v>
      </c>
      <c r="G2572">
        <v>95</v>
      </c>
      <c r="H2572" s="3">
        <f>_xlfn.XLOOKUP(sales[[#This Row],[Product]],products[Product],products[Cost per box])*sales[[#This Row],[Boxes]]</f>
        <v>734.35</v>
      </c>
      <c r="I2572" s="4">
        <f>sales[[#This Row],[Revenue]]-sales[[#This Row],[Cost]]</f>
        <v>1344.65</v>
      </c>
    </row>
    <row r="2573" spans="2:9" x14ac:dyDescent="0.25">
      <c r="B2573" t="s">
        <v>5</v>
      </c>
      <c r="C2573" t="s">
        <v>11</v>
      </c>
      <c r="D2573" t="s">
        <v>30</v>
      </c>
      <c r="E2573" s="1">
        <v>44343</v>
      </c>
      <c r="F2573" s="4">
        <v>6727</v>
      </c>
      <c r="G2573">
        <v>561</v>
      </c>
      <c r="H2573" s="3">
        <f>_xlfn.XLOOKUP(sales[[#This Row],[Product]],products[Product],products[Cost per box])*sales[[#This Row],[Boxes]]</f>
        <v>2064.48</v>
      </c>
      <c r="I2573" s="4">
        <f>sales[[#This Row],[Revenue]]-sales[[#This Row],[Cost]]</f>
        <v>4662.5200000000004</v>
      </c>
    </row>
    <row r="2574" spans="2:9" x14ac:dyDescent="0.25">
      <c r="B2574" t="s">
        <v>5</v>
      </c>
      <c r="C2574" t="s">
        <v>21</v>
      </c>
      <c r="D2574" t="s">
        <v>47</v>
      </c>
      <c r="E2574" s="1">
        <v>44343</v>
      </c>
      <c r="F2574" s="4">
        <v>756</v>
      </c>
      <c r="G2574">
        <v>59</v>
      </c>
      <c r="H2574" s="3">
        <f>_xlfn.XLOOKUP(sales[[#This Row],[Product]],products[Product],products[Cost per box])*sales[[#This Row],[Boxes]]</f>
        <v>310.33999999999997</v>
      </c>
      <c r="I2574" s="4">
        <f>sales[[#This Row],[Revenue]]-sales[[#This Row],[Cost]]</f>
        <v>445.66</v>
      </c>
    </row>
    <row r="2575" spans="2:9" x14ac:dyDescent="0.25">
      <c r="B2575" t="s">
        <v>29</v>
      </c>
      <c r="C2575" t="s">
        <v>6</v>
      </c>
      <c r="D2575" t="s">
        <v>12</v>
      </c>
      <c r="E2575" s="1">
        <v>44343</v>
      </c>
      <c r="F2575" s="4">
        <v>742</v>
      </c>
      <c r="G2575">
        <v>29</v>
      </c>
      <c r="H2575" s="3">
        <f>_xlfn.XLOOKUP(sales[[#This Row],[Product]],products[Product],products[Cost per box])*sales[[#This Row],[Boxes]]</f>
        <v>244.47</v>
      </c>
      <c r="I2575" s="4">
        <f>sales[[#This Row],[Revenue]]-sales[[#This Row],[Cost]]</f>
        <v>497.53</v>
      </c>
    </row>
    <row r="2576" spans="2:9" x14ac:dyDescent="0.25">
      <c r="B2576" t="s">
        <v>39</v>
      </c>
      <c r="C2576" t="s">
        <v>11</v>
      </c>
      <c r="D2576" t="s">
        <v>30</v>
      </c>
      <c r="E2576" s="1">
        <v>44343</v>
      </c>
      <c r="F2576" s="4">
        <v>2947</v>
      </c>
      <c r="G2576">
        <v>268</v>
      </c>
      <c r="H2576" s="3">
        <f>_xlfn.XLOOKUP(sales[[#This Row],[Product]],products[Product],products[Cost per box])*sales[[#This Row],[Boxes]]</f>
        <v>986.24</v>
      </c>
      <c r="I2576" s="4">
        <f>sales[[#This Row],[Revenue]]-sales[[#This Row],[Cost]]</f>
        <v>1960.76</v>
      </c>
    </row>
    <row r="2577" spans="2:9" x14ac:dyDescent="0.25">
      <c r="B2577" t="s">
        <v>39</v>
      </c>
      <c r="C2577" t="s">
        <v>9</v>
      </c>
      <c r="D2577" t="s">
        <v>22</v>
      </c>
      <c r="E2577" s="1">
        <v>44343</v>
      </c>
      <c r="F2577" s="4">
        <v>182</v>
      </c>
      <c r="G2577">
        <v>31</v>
      </c>
      <c r="H2577" s="3">
        <f>_xlfn.XLOOKUP(sales[[#This Row],[Product]],products[Product],products[Cost per box])*sales[[#This Row],[Boxes]]</f>
        <v>254.82000000000002</v>
      </c>
      <c r="I2577" s="4">
        <f>sales[[#This Row],[Revenue]]-sales[[#This Row],[Cost]]</f>
        <v>-72.820000000000022</v>
      </c>
    </row>
    <row r="2578" spans="2:9" x14ac:dyDescent="0.25">
      <c r="B2578" t="s">
        <v>40</v>
      </c>
      <c r="C2578" t="s">
        <v>21</v>
      </c>
      <c r="D2578" t="s">
        <v>47</v>
      </c>
      <c r="E2578" s="1">
        <v>44343</v>
      </c>
      <c r="F2578" s="4">
        <v>4683</v>
      </c>
      <c r="G2578">
        <v>361</v>
      </c>
      <c r="H2578" s="3">
        <f>_xlfn.XLOOKUP(sales[[#This Row],[Product]],products[Product],products[Cost per box])*sales[[#This Row],[Boxes]]</f>
        <v>1898.86</v>
      </c>
      <c r="I2578" s="4">
        <f>sales[[#This Row],[Revenue]]-sales[[#This Row],[Cost]]</f>
        <v>2784.1400000000003</v>
      </c>
    </row>
    <row r="2579" spans="2:9" x14ac:dyDescent="0.25">
      <c r="B2579" t="s">
        <v>41</v>
      </c>
      <c r="C2579" t="s">
        <v>6</v>
      </c>
      <c r="D2579" t="s">
        <v>48</v>
      </c>
      <c r="E2579" s="1">
        <v>44343</v>
      </c>
      <c r="F2579" s="4">
        <v>1666</v>
      </c>
      <c r="G2579">
        <v>105</v>
      </c>
      <c r="H2579" s="3">
        <f>_xlfn.XLOOKUP(sales[[#This Row],[Product]],products[Product],products[Cost per box])*sales[[#This Row],[Boxes]]</f>
        <v>785.40000000000009</v>
      </c>
      <c r="I2579" s="4">
        <f>sales[[#This Row],[Revenue]]-sales[[#This Row],[Cost]]</f>
        <v>880.59999999999991</v>
      </c>
    </row>
    <row r="2580" spans="2:9" x14ac:dyDescent="0.25">
      <c r="B2580" t="s">
        <v>8</v>
      </c>
      <c r="C2580" t="s">
        <v>21</v>
      </c>
      <c r="D2580" t="s">
        <v>52</v>
      </c>
      <c r="E2580" s="1">
        <v>44343</v>
      </c>
      <c r="F2580" s="4">
        <v>8484</v>
      </c>
      <c r="G2580">
        <v>327</v>
      </c>
      <c r="H2580" s="3">
        <f>_xlfn.XLOOKUP(sales[[#This Row],[Product]],products[Product],products[Cost per box])*sales[[#This Row],[Boxes]]</f>
        <v>1085.6399999999999</v>
      </c>
      <c r="I2580" s="4">
        <f>sales[[#This Row],[Revenue]]-sales[[#This Row],[Cost]]</f>
        <v>7398.3600000000006</v>
      </c>
    </row>
    <row r="2581" spans="2:9" x14ac:dyDescent="0.25">
      <c r="B2581" t="s">
        <v>23</v>
      </c>
      <c r="C2581" t="s">
        <v>21</v>
      </c>
      <c r="D2581" t="s">
        <v>26</v>
      </c>
      <c r="E2581" s="1">
        <v>44343</v>
      </c>
      <c r="F2581" s="4">
        <v>644</v>
      </c>
      <c r="G2581">
        <v>41</v>
      </c>
      <c r="H2581" s="3">
        <f>_xlfn.XLOOKUP(sales[[#This Row],[Product]],products[Product],products[Cost per box])*sales[[#This Row],[Boxes]]</f>
        <v>263.63</v>
      </c>
      <c r="I2581" s="4">
        <f>sales[[#This Row],[Revenue]]-sales[[#This Row],[Cost]]</f>
        <v>380.37</v>
      </c>
    </row>
    <row r="2582" spans="2:9" x14ac:dyDescent="0.25">
      <c r="B2582" t="s">
        <v>10</v>
      </c>
      <c r="C2582" t="s">
        <v>27</v>
      </c>
      <c r="D2582" t="s">
        <v>19</v>
      </c>
      <c r="E2582" s="1">
        <v>44343</v>
      </c>
      <c r="F2582" s="4">
        <v>2709</v>
      </c>
      <c r="G2582">
        <v>387</v>
      </c>
      <c r="H2582" s="3">
        <f>_xlfn.XLOOKUP(sales[[#This Row],[Product]],products[Product],products[Cost per box])*sales[[#This Row],[Boxes]]</f>
        <v>3959.01</v>
      </c>
      <c r="I2582" s="4">
        <f>sales[[#This Row],[Revenue]]-sales[[#This Row],[Cost]]</f>
        <v>-1250.0100000000002</v>
      </c>
    </row>
    <row r="2583" spans="2:9" x14ac:dyDescent="0.25">
      <c r="B2583" t="s">
        <v>25</v>
      </c>
      <c r="C2583" t="s">
        <v>27</v>
      </c>
      <c r="D2583" t="s">
        <v>45</v>
      </c>
      <c r="E2583" s="1">
        <v>44343</v>
      </c>
      <c r="F2583" s="4">
        <v>4389</v>
      </c>
      <c r="G2583">
        <v>200</v>
      </c>
      <c r="H2583" s="3">
        <f>_xlfn.XLOOKUP(sales[[#This Row],[Product]],products[Product],products[Cost per box])*sales[[#This Row],[Boxes]]</f>
        <v>1546</v>
      </c>
      <c r="I2583" s="4">
        <f>sales[[#This Row],[Revenue]]-sales[[#This Row],[Cost]]</f>
        <v>2843</v>
      </c>
    </row>
    <row r="2584" spans="2:9" x14ac:dyDescent="0.25">
      <c r="B2584" t="s">
        <v>15</v>
      </c>
      <c r="C2584" t="s">
        <v>11</v>
      </c>
      <c r="D2584" t="s">
        <v>38</v>
      </c>
      <c r="E2584" s="1">
        <v>44343</v>
      </c>
      <c r="F2584" s="4">
        <v>2198</v>
      </c>
      <c r="G2584">
        <v>130</v>
      </c>
      <c r="H2584" s="3">
        <f>_xlfn.XLOOKUP(sales[[#This Row],[Product]],products[Product],products[Cost per box])*sales[[#This Row],[Boxes]]</f>
        <v>1292.2</v>
      </c>
      <c r="I2584" s="4">
        <f>sales[[#This Row],[Revenue]]-sales[[#This Row],[Cost]]</f>
        <v>905.8</v>
      </c>
    </row>
    <row r="2585" spans="2:9" x14ac:dyDescent="0.25">
      <c r="B2585" t="s">
        <v>8</v>
      </c>
      <c r="C2585" t="s">
        <v>11</v>
      </c>
      <c r="D2585" t="s">
        <v>35</v>
      </c>
      <c r="E2585" s="1">
        <v>44343</v>
      </c>
      <c r="F2585" s="4">
        <v>287</v>
      </c>
      <c r="G2585">
        <v>13</v>
      </c>
      <c r="H2585" s="3">
        <f>_xlfn.XLOOKUP(sales[[#This Row],[Product]],products[Product],products[Cost per box])*sales[[#This Row],[Boxes]]</f>
        <v>34.449999999999996</v>
      </c>
      <c r="I2585" s="4">
        <f>sales[[#This Row],[Revenue]]-sales[[#This Row],[Cost]]</f>
        <v>252.55</v>
      </c>
    </row>
    <row r="2586" spans="2:9" x14ac:dyDescent="0.25">
      <c r="B2586" t="s">
        <v>32</v>
      </c>
      <c r="C2586" t="s">
        <v>27</v>
      </c>
      <c r="D2586" t="s">
        <v>35</v>
      </c>
      <c r="E2586" s="1">
        <v>44344</v>
      </c>
      <c r="F2586" s="4">
        <v>1197</v>
      </c>
      <c r="G2586">
        <v>48</v>
      </c>
      <c r="H2586" s="3">
        <f>_xlfn.XLOOKUP(sales[[#This Row],[Product]],products[Product],products[Cost per box])*sales[[#This Row],[Boxes]]</f>
        <v>127.19999999999999</v>
      </c>
      <c r="I2586" s="4">
        <f>sales[[#This Row],[Revenue]]-sales[[#This Row],[Cost]]</f>
        <v>1069.8</v>
      </c>
    </row>
    <row r="2587" spans="2:9" x14ac:dyDescent="0.25">
      <c r="B2587" t="s">
        <v>32</v>
      </c>
      <c r="C2587" t="s">
        <v>11</v>
      </c>
      <c r="D2587" t="s">
        <v>19</v>
      </c>
      <c r="E2587" s="1">
        <v>44344</v>
      </c>
      <c r="F2587" s="4">
        <v>4732</v>
      </c>
      <c r="G2587">
        <v>676</v>
      </c>
      <c r="H2587" s="3">
        <f>_xlfn.XLOOKUP(sales[[#This Row],[Product]],products[Product],products[Cost per box])*sales[[#This Row],[Boxes]]</f>
        <v>6915.4800000000005</v>
      </c>
      <c r="I2587" s="4">
        <f>sales[[#This Row],[Revenue]]-sales[[#This Row],[Cost]]</f>
        <v>-2183.4800000000005</v>
      </c>
    </row>
    <row r="2588" spans="2:9" x14ac:dyDescent="0.25">
      <c r="B2588" t="s">
        <v>46</v>
      </c>
      <c r="C2588" t="s">
        <v>11</v>
      </c>
      <c r="D2588" t="s">
        <v>48</v>
      </c>
      <c r="E2588" s="1">
        <v>44344</v>
      </c>
      <c r="F2588" s="4">
        <v>175</v>
      </c>
      <c r="G2588">
        <v>11</v>
      </c>
      <c r="H2588" s="3">
        <f>_xlfn.XLOOKUP(sales[[#This Row],[Product]],products[Product],products[Cost per box])*sales[[#This Row],[Boxes]]</f>
        <v>82.28</v>
      </c>
      <c r="I2588" s="4">
        <f>sales[[#This Row],[Revenue]]-sales[[#This Row],[Cost]]</f>
        <v>92.72</v>
      </c>
    </row>
    <row r="2589" spans="2:9" x14ac:dyDescent="0.25">
      <c r="B2589" t="s">
        <v>20</v>
      </c>
      <c r="C2589" t="s">
        <v>6</v>
      </c>
      <c r="D2589" t="s">
        <v>47</v>
      </c>
      <c r="E2589" s="1">
        <v>44344</v>
      </c>
      <c r="F2589" s="4">
        <v>910</v>
      </c>
      <c r="G2589">
        <v>65</v>
      </c>
      <c r="H2589" s="3">
        <f>_xlfn.XLOOKUP(sales[[#This Row],[Product]],products[Product],products[Cost per box])*sales[[#This Row],[Boxes]]</f>
        <v>341.9</v>
      </c>
      <c r="I2589" s="4">
        <f>sales[[#This Row],[Revenue]]-sales[[#This Row],[Cost]]</f>
        <v>568.1</v>
      </c>
    </row>
    <row r="2590" spans="2:9" x14ac:dyDescent="0.25">
      <c r="B2590" t="s">
        <v>40</v>
      </c>
      <c r="C2590" t="s">
        <v>11</v>
      </c>
      <c r="D2590" t="s">
        <v>12</v>
      </c>
      <c r="E2590" s="1">
        <v>44344</v>
      </c>
      <c r="F2590" s="4">
        <v>1526</v>
      </c>
      <c r="G2590">
        <v>59</v>
      </c>
      <c r="H2590" s="3">
        <f>_xlfn.XLOOKUP(sales[[#This Row],[Product]],products[Product],products[Cost per box])*sales[[#This Row],[Boxes]]</f>
        <v>497.37</v>
      </c>
      <c r="I2590" s="4">
        <f>sales[[#This Row],[Revenue]]-sales[[#This Row],[Cost]]</f>
        <v>1028.6300000000001</v>
      </c>
    </row>
    <row r="2591" spans="2:9" x14ac:dyDescent="0.25">
      <c r="B2591" t="s">
        <v>40</v>
      </c>
      <c r="C2591" t="s">
        <v>27</v>
      </c>
      <c r="D2591" t="s">
        <v>12</v>
      </c>
      <c r="E2591" s="1">
        <v>44344</v>
      </c>
      <c r="F2591" s="4">
        <v>1113</v>
      </c>
      <c r="G2591">
        <v>45</v>
      </c>
      <c r="H2591" s="3">
        <f>_xlfn.XLOOKUP(sales[[#This Row],[Product]],products[Product],products[Cost per box])*sales[[#This Row],[Boxes]]</f>
        <v>379.34999999999997</v>
      </c>
      <c r="I2591" s="4">
        <f>sales[[#This Row],[Revenue]]-sales[[#This Row],[Cost]]</f>
        <v>733.65000000000009</v>
      </c>
    </row>
    <row r="2592" spans="2:9" x14ac:dyDescent="0.25">
      <c r="B2592" t="s">
        <v>34</v>
      </c>
      <c r="C2592" t="s">
        <v>16</v>
      </c>
      <c r="D2592" t="s">
        <v>31</v>
      </c>
      <c r="E2592" s="1">
        <v>44344</v>
      </c>
      <c r="F2592" s="4">
        <v>1925</v>
      </c>
      <c r="G2592">
        <v>102</v>
      </c>
      <c r="H2592" s="3">
        <f>_xlfn.XLOOKUP(sales[[#This Row],[Product]],products[Product],products[Cost per box])*sales[[#This Row],[Boxes]]</f>
        <v>583.43999999999994</v>
      </c>
      <c r="I2592" s="4">
        <f>sales[[#This Row],[Revenue]]-sales[[#This Row],[Cost]]</f>
        <v>1341.56</v>
      </c>
    </row>
    <row r="2593" spans="2:9" x14ac:dyDescent="0.25">
      <c r="B2593" t="s">
        <v>32</v>
      </c>
      <c r="C2593" t="s">
        <v>21</v>
      </c>
      <c r="D2593" t="s">
        <v>22</v>
      </c>
      <c r="E2593" s="1">
        <v>44344</v>
      </c>
      <c r="F2593" s="4">
        <v>6503</v>
      </c>
      <c r="G2593">
        <v>1050</v>
      </c>
      <c r="H2593" s="3">
        <f>_xlfn.XLOOKUP(sales[[#This Row],[Product]],products[Product],products[Cost per box])*sales[[#This Row],[Boxes]]</f>
        <v>8631</v>
      </c>
      <c r="I2593" s="4">
        <f>sales[[#This Row],[Revenue]]-sales[[#This Row],[Cost]]</f>
        <v>-2128</v>
      </c>
    </row>
    <row r="2594" spans="2:9" x14ac:dyDescent="0.25">
      <c r="B2594" t="s">
        <v>39</v>
      </c>
      <c r="C2594" t="s">
        <v>6</v>
      </c>
      <c r="D2594" t="s">
        <v>12</v>
      </c>
      <c r="E2594" s="1">
        <v>44344</v>
      </c>
      <c r="F2594" s="4">
        <v>6013</v>
      </c>
      <c r="G2594">
        <v>232</v>
      </c>
      <c r="H2594" s="3">
        <f>_xlfn.XLOOKUP(sales[[#This Row],[Product]],products[Product],products[Cost per box])*sales[[#This Row],[Boxes]]</f>
        <v>1955.76</v>
      </c>
      <c r="I2594" s="4">
        <f>sales[[#This Row],[Revenue]]-sales[[#This Row],[Cost]]</f>
        <v>4057.24</v>
      </c>
    </row>
    <row r="2595" spans="2:9" x14ac:dyDescent="0.25">
      <c r="B2595" t="s">
        <v>5</v>
      </c>
      <c r="C2595" t="s">
        <v>9</v>
      </c>
      <c r="D2595" t="s">
        <v>7</v>
      </c>
      <c r="E2595" s="1">
        <v>44344</v>
      </c>
      <c r="F2595" s="4">
        <v>1974</v>
      </c>
      <c r="G2595">
        <v>141</v>
      </c>
      <c r="H2595" s="3">
        <f>_xlfn.XLOOKUP(sales[[#This Row],[Product]],products[Product],products[Cost per box])*sales[[#This Row],[Boxes]]</f>
        <v>726.15000000000009</v>
      </c>
      <c r="I2595" s="4">
        <f>sales[[#This Row],[Revenue]]-sales[[#This Row],[Cost]]</f>
        <v>1247.8499999999999</v>
      </c>
    </row>
    <row r="2596" spans="2:9" x14ac:dyDescent="0.25">
      <c r="B2596" t="s">
        <v>33</v>
      </c>
      <c r="C2596" t="s">
        <v>21</v>
      </c>
      <c r="D2596" t="s">
        <v>7</v>
      </c>
      <c r="E2596" s="1">
        <v>44344</v>
      </c>
      <c r="F2596" s="4">
        <v>7840</v>
      </c>
      <c r="G2596">
        <v>604</v>
      </c>
      <c r="H2596" s="3">
        <f>_xlfn.XLOOKUP(sales[[#This Row],[Product]],products[Product],products[Cost per box])*sales[[#This Row],[Boxes]]</f>
        <v>3110.6000000000004</v>
      </c>
      <c r="I2596" s="4">
        <f>sales[[#This Row],[Revenue]]-sales[[#This Row],[Cost]]</f>
        <v>4729.3999999999996</v>
      </c>
    </row>
    <row r="2597" spans="2:9" x14ac:dyDescent="0.25">
      <c r="B2597" t="s">
        <v>46</v>
      </c>
      <c r="C2597" t="s">
        <v>9</v>
      </c>
      <c r="D2597" t="s">
        <v>28</v>
      </c>
      <c r="E2597" s="1">
        <v>44344</v>
      </c>
      <c r="F2597" s="4">
        <v>3248</v>
      </c>
      <c r="G2597">
        <v>142</v>
      </c>
      <c r="H2597" s="3">
        <f>_xlfn.XLOOKUP(sales[[#This Row],[Product]],products[Product],products[Cost per box])*sales[[#This Row],[Boxes]]</f>
        <v>391.91999999999996</v>
      </c>
      <c r="I2597" s="4">
        <f>sales[[#This Row],[Revenue]]-sales[[#This Row],[Cost]]</f>
        <v>2856.08</v>
      </c>
    </row>
    <row r="2598" spans="2:9" x14ac:dyDescent="0.25">
      <c r="B2598" t="s">
        <v>51</v>
      </c>
      <c r="C2598" t="s">
        <v>16</v>
      </c>
      <c r="D2598" t="s">
        <v>31</v>
      </c>
      <c r="E2598" s="1">
        <v>44344</v>
      </c>
      <c r="F2598" s="4">
        <v>3430</v>
      </c>
      <c r="G2598">
        <v>181</v>
      </c>
      <c r="H2598" s="3">
        <f>_xlfn.XLOOKUP(sales[[#This Row],[Product]],products[Product],products[Cost per box])*sales[[#This Row],[Boxes]]</f>
        <v>1035.32</v>
      </c>
      <c r="I2598" s="4">
        <f>sales[[#This Row],[Revenue]]-sales[[#This Row],[Cost]]</f>
        <v>2394.6800000000003</v>
      </c>
    </row>
    <row r="2599" spans="2:9" x14ac:dyDescent="0.25">
      <c r="B2599" t="s">
        <v>8</v>
      </c>
      <c r="C2599" t="s">
        <v>9</v>
      </c>
      <c r="D2599" t="s">
        <v>36</v>
      </c>
      <c r="E2599" s="1">
        <v>44344</v>
      </c>
      <c r="F2599" s="4">
        <v>1638</v>
      </c>
      <c r="G2599">
        <v>110</v>
      </c>
      <c r="H2599" s="3">
        <f>_xlfn.XLOOKUP(sales[[#This Row],[Product]],products[Product],products[Cost per box])*sales[[#This Row],[Boxes]]</f>
        <v>554.4</v>
      </c>
      <c r="I2599" s="4">
        <f>sales[[#This Row],[Revenue]]-sales[[#This Row],[Cost]]</f>
        <v>1083.5999999999999</v>
      </c>
    </row>
    <row r="2600" spans="2:9" x14ac:dyDescent="0.25">
      <c r="B2600" t="s">
        <v>51</v>
      </c>
      <c r="C2600" t="s">
        <v>27</v>
      </c>
      <c r="D2600" t="s">
        <v>22</v>
      </c>
      <c r="E2600" s="1">
        <v>44347</v>
      </c>
      <c r="F2600" s="4">
        <v>4284</v>
      </c>
      <c r="G2600">
        <v>536</v>
      </c>
      <c r="H2600" s="3">
        <f>_xlfn.XLOOKUP(sales[[#This Row],[Product]],products[Product],products[Cost per box])*sales[[#This Row],[Boxes]]</f>
        <v>4405.92</v>
      </c>
      <c r="I2600" s="4">
        <f>sales[[#This Row],[Revenue]]-sales[[#This Row],[Cost]]</f>
        <v>-121.92000000000007</v>
      </c>
    </row>
    <row r="2601" spans="2:9" x14ac:dyDescent="0.25">
      <c r="B2601" t="s">
        <v>37</v>
      </c>
      <c r="C2601" t="s">
        <v>9</v>
      </c>
      <c r="D2601" t="s">
        <v>28</v>
      </c>
      <c r="E2601" s="1">
        <v>44347</v>
      </c>
      <c r="F2601" s="4">
        <v>2898</v>
      </c>
      <c r="G2601">
        <v>126</v>
      </c>
      <c r="H2601" s="3">
        <f>_xlfn.XLOOKUP(sales[[#This Row],[Product]],products[Product],products[Cost per box])*sales[[#This Row],[Boxes]]</f>
        <v>347.76</v>
      </c>
      <c r="I2601" s="4">
        <f>sales[[#This Row],[Revenue]]-sales[[#This Row],[Cost]]</f>
        <v>2550.2399999999998</v>
      </c>
    </row>
    <row r="2602" spans="2:9" x14ac:dyDescent="0.25">
      <c r="B2602" t="s">
        <v>15</v>
      </c>
      <c r="C2602" t="s">
        <v>27</v>
      </c>
      <c r="D2602" t="s">
        <v>30</v>
      </c>
      <c r="E2602" s="1">
        <v>44347</v>
      </c>
      <c r="F2602" s="4">
        <v>987</v>
      </c>
      <c r="G2602">
        <v>76</v>
      </c>
      <c r="H2602" s="3">
        <f>_xlfn.XLOOKUP(sales[[#This Row],[Product]],products[Product],products[Cost per box])*sales[[#This Row],[Boxes]]</f>
        <v>279.68</v>
      </c>
      <c r="I2602" s="4">
        <f>sales[[#This Row],[Revenue]]-sales[[#This Row],[Cost]]</f>
        <v>707.31999999999994</v>
      </c>
    </row>
    <row r="2603" spans="2:9" x14ac:dyDescent="0.25">
      <c r="B2603" t="s">
        <v>39</v>
      </c>
      <c r="C2603" t="s">
        <v>21</v>
      </c>
      <c r="D2603" t="s">
        <v>17</v>
      </c>
      <c r="E2603" s="1">
        <v>44347</v>
      </c>
      <c r="F2603" s="4">
        <v>2149</v>
      </c>
      <c r="G2603">
        <v>180</v>
      </c>
      <c r="H2603" s="3">
        <f>_xlfn.XLOOKUP(sales[[#This Row],[Product]],products[Product],products[Cost per box])*sales[[#This Row],[Boxes]]</f>
        <v>1224</v>
      </c>
      <c r="I2603" s="4">
        <f>sales[[#This Row],[Revenue]]-sales[[#This Row],[Cost]]</f>
        <v>925</v>
      </c>
    </row>
    <row r="2604" spans="2:9" x14ac:dyDescent="0.25">
      <c r="B2604" t="s">
        <v>33</v>
      </c>
      <c r="C2604" t="s">
        <v>27</v>
      </c>
      <c r="D2604" t="s">
        <v>43</v>
      </c>
      <c r="E2604" s="1">
        <v>44348</v>
      </c>
      <c r="F2604" s="4">
        <v>4648</v>
      </c>
      <c r="G2604">
        <v>203</v>
      </c>
      <c r="H2604" s="3">
        <f>_xlfn.XLOOKUP(sales[[#This Row],[Product]],products[Product],products[Cost per box])*sales[[#This Row],[Boxes]]</f>
        <v>781.55000000000007</v>
      </c>
      <c r="I2604" s="4">
        <f>sales[[#This Row],[Revenue]]-sales[[#This Row],[Cost]]</f>
        <v>3866.45</v>
      </c>
    </row>
    <row r="2605" spans="2:9" x14ac:dyDescent="0.25">
      <c r="B2605" t="s">
        <v>8</v>
      </c>
      <c r="C2605" t="s">
        <v>21</v>
      </c>
      <c r="D2605" t="s">
        <v>44</v>
      </c>
      <c r="E2605" s="1">
        <v>44348</v>
      </c>
      <c r="F2605" s="4">
        <v>1575</v>
      </c>
      <c r="G2605">
        <v>79</v>
      </c>
      <c r="H2605" s="3">
        <f>_xlfn.XLOOKUP(sales[[#This Row],[Product]],products[Product],products[Cost per box])*sales[[#This Row],[Boxes]]</f>
        <v>756.03</v>
      </c>
      <c r="I2605" s="4">
        <f>sales[[#This Row],[Revenue]]-sales[[#This Row],[Cost]]</f>
        <v>818.97</v>
      </c>
    </row>
    <row r="2606" spans="2:9" x14ac:dyDescent="0.25">
      <c r="B2606" t="s">
        <v>8</v>
      </c>
      <c r="C2606" t="s">
        <v>6</v>
      </c>
      <c r="D2606" t="s">
        <v>47</v>
      </c>
      <c r="E2606" s="1">
        <v>44348</v>
      </c>
      <c r="F2606" s="4">
        <v>11004</v>
      </c>
      <c r="G2606">
        <v>424</v>
      </c>
      <c r="H2606" s="3">
        <f>_xlfn.XLOOKUP(sales[[#This Row],[Product]],products[Product],products[Cost per box])*sales[[#This Row],[Boxes]]</f>
        <v>2230.2399999999998</v>
      </c>
      <c r="I2606" s="4">
        <f>sales[[#This Row],[Revenue]]-sales[[#This Row],[Cost]]</f>
        <v>8773.76</v>
      </c>
    </row>
    <row r="2607" spans="2:9" x14ac:dyDescent="0.25">
      <c r="B2607" t="s">
        <v>32</v>
      </c>
      <c r="C2607" t="s">
        <v>6</v>
      </c>
      <c r="D2607" t="s">
        <v>28</v>
      </c>
      <c r="E2607" s="1">
        <v>44348</v>
      </c>
      <c r="F2607" s="4">
        <v>5964</v>
      </c>
      <c r="G2607">
        <v>249</v>
      </c>
      <c r="H2607" s="3">
        <f>_xlfn.XLOOKUP(sales[[#This Row],[Product]],products[Product],products[Cost per box])*sales[[#This Row],[Boxes]]</f>
        <v>687.2399999999999</v>
      </c>
      <c r="I2607" s="4">
        <f>sales[[#This Row],[Revenue]]-sales[[#This Row],[Cost]]</f>
        <v>5276.76</v>
      </c>
    </row>
    <row r="2608" spans="2:9" x14ac:dyDescent="0.25">
      <c r="B2608" t="s">
        <v>33</v>
      </c>
      <c r="C2608" t="s">
        <v>11</v>
      </c>
      <c r="D2608" t="s">
        <v>17</v>
      </c>
      <c r="E2608" s="1">
        <v>44348</v>
      </c>
      <c r="F2608" s="4">
        <v>742</v>
      </c>
      <c r="G2608">
        <v>31</v>
      </c>
      <c r="H2608" s="3">
        <f>_xlfn.XLOOKUP(sales[[#This Row],[Product]],products[Product],products[Cost per box])*sales[[#This Row],[Boxes]]</f>
        <v>210.79999999999998</v>
      </c>
      <c r="I2608" s="4">
        <f>sales[[#This Row],[Revenue]]-sales[[#This Row],[Cost]]</f>
        <v>531.20000000000005</v>
      </c>
    </row>
    <row r="2609" spans="2:9" x14ac:dyDescent="0.25">
      <c r="B2609" t="s">
        <v>39</v>
      </c>
      <c r="C2609" t="s">
        <v>6</v>
      </c>
      <c r="D2609" t="s">
        <v>44</v>
      </c>
      <c r="E2609" s="1">
        <v>44348</v>
      </c>
      <c r="F2609" s="4">
        <v>3437</v>
      </c>
      <c r="G2609">
        <v>150</v>
      </c>
      <c r="H2609" s="3">
        <f>_xlfn.XLOOKUP(sales[[#This Row],[Product]],products[Product],products[Cost per box])*sales[[#This Row],[Boxes]]</f>
        <v>1435.5</v>
      </c>
      <c r="I2609" s="4">
        <f>sales[[#This Row],[Revenue]]-sales[[#This Row],[Cost]]</f>
        <v>2001.5</v>
      </c>
    </row>
    <row r="2610" spans="2:9" x14ac:dyDescent="0.25">
      <c r="B2610" t="s">
        <v>13</v>
      </c>
      <c r="C2610" t="s">
        <v>6</v>
      </c>
      <c r="D2610" t="s">
        <v>44</v>
      </c>
      <c r="E2610" s="1">
        <v>44348</v>
      </c>
      <c r="F2610" s="4">
        <v>1981</v>
      </c>
      <c r="G2610">
        <v>95</v>
      </c>
      <c r="H2610" s="3">
        <f>_xlfn.XLOOKUP(sales[[#This Row],[Product]],products[Product],products[Cost per box])*sales[[#This Row],[Boxes]]</f>
        <v>909.15</v>
      </c>
      <c r="I2610" s="4">
        <f>sales[[#This Row],[Revenue]]-sales[[#This Row],[Cost]]</f>
        <v>1071.8499999999999</v>
      </c>
    </row>
    <row r="2611" spans="2:9" x14ac:dyDescent="0.25">
      <c r="B2611" t="s">
        <v>41</v>
      </c>
      <c r="C2611" t="s">
        <v>16</v>
      </c>
      <c r="D2611" t="s">
        <v>44</v>
      </c>
      <c r="E2611" s="1">
        <v>44348</v>
      </c>
      <c r="F2611" s="4">
        <v>3920</v>
      </c>
      <c r="G2611">
        <v>171</v>
      </c>
      <c r="H2611" s="3">
        <f>_xlfn.XLOOKUP(sales[[#This Row],[Product]],products[Product],products[Cost per box])*sales[[#This Row],[Boxes]]</f>
        <v>1636.47</v>
      </c>
      <c r="I2611" s="4">
        <f>sales[[#This Row],[Revenue]]-sales[[#This Row],[Cost]]</f>
        <v>2283.5299999999997</v>
      </c>
    </row>
    <row r="2612" spans="2:9" x14ac:dyDescent="0.25">
      <c r="B2612" t="s">
        <v>40</v>
      </c>
      <c r="C2612" t="s">
        <v>21</v>
      </c>
      <c r="D2612" t="s">
        <v>30</v>
      </c>
      <c r="E2612" s="1">
        <v>44348</v>
      </c>
      <c r="F2612" s="4">
        <v>3430</v>
      </c>
      <c r="G2612">
        <v>128</v>
      </c>
      <c r="H2612" s="3">
        <f>_xlfn.XLOOKUP(sales[[#This Row],[Product]],products[Product],products[Cost per box])*sales[[#This Row],[Boxes]]</f>
        <v>471.04</v>
      </c>
      <c r="I2612" s="4">
        <f>sales[[#This Row],[Revenue]]-sales[[#This Row],[Cost]]</f>
        <v>2958.96</v>
      </c>
    </row>
    <row r="2613" spans="2:9" x14ac:dyDescent="0.25">
      <c r="B2613" t="s">
        <v>49</v>
      </c>
      <c r="C2613" t="s">
        <v>9</v>
      </c>
      <c r="D2613" t="s">
        <v>26</v>
      </c>
      <c r="E2613" s="1">
        <v>44348</v>
      </c>
      <c r="F2613" s="4">
        <v>1834</v>
      </c>
      <c r="G2613">
        <v>131</v>
      </c>
      <c r="H2613" s="3">
        <f>_xlfn.XLOOKUP(sales[[#This Row],[Product]],products[Product],products[Cost per box])*sales[[#This Row],[Boxes]]</f>
        <v>842.32999999999993</v>
      </c>
      <c r="I2613" s="4">
        <f>sales[[#This Row],[Revenue]]-sales[[#This Row],[Cost]]</f>
        <v>991.67000000000007</v>
      </c>
    </row>
    <row r="2614" spans="2:9" x14ac:dyDescent="0.25">
      <c r="B2614" t="s">
        <v>23</v>
      </c>
      <c r="C2614" t="s">
        <v>27</v>
      </c>
      <c r="D2614" t="s">
        <v>28</v>
      </c>
      <c r="E2614" s="1">
        <v>44348</v>
      </c>
      <c r="F2614" s="4">
        <v>5159</v>
      </c>
      <c r="G2614">
        <v>192</v>
      </c>
      <c r="H2614" s="3">
        <f>_xlfn.XLOOKUP(sales[[#This Row],[Product]],products[Product],products[Cost per box])*sales[[#This Row],[Boxes]]</f>
        <v>529.91999999999996</v>
      </c>
      <c r="I2614" s="4">
        <f>sales[[#This Row],[Revenue]]-sales[[#This Row],[Cost]]</f>
        <v>4629.08</v>
      </c>
    </row>
    <row r="2615" spans="2:9" x14ac:dyDescent="0.25">
      <c r="B2615" t="s">
        <v>34</v>
      </c>
      <c r="C2615" t="s">
        <v>16</v>
      </c>
      <c r="D2615" t="s">
        <v>38</v>
      </c>
      <c r="E2615" s="1">
        <v>44348</v>
      </c>
      <c r="F2615" s="4">
        <v>3675</v>
      </c>
      <c r="G2615">
        <v>168</v>
      </c>
      <c r="H2615" s="3">
        <f>_xlfn.XLOOKUP(sales[[#This Row],[Product]],products[Product],products[Cost per box])*sales[[#This Row],[Boxes]]</f>
        <v>1669.9199999999998</v>
      </c>
      <c r="I2615" s="4">
        <f>sales[[#This Row],[Revenue]]-sales[[#This Row],[Cost]]</f>
        <v>2005.0800000000002</v>
      </c>
    </row>
    <row r="2616" spans="2:9" x14ac:dyDescent="0.25">
      <c r="B2616" t="s">
        <v>5</v>
      </c>
      <c r="C2616" t="s">
        <v>9</v>
      </c>
      <c r="D2616" t="s">
        <v>12</v>
      </c>
      <c r="E2616" s="1">
        <v>44348</v>
      </c>
      <c r="F2616" s="4">
        <v>2688</v>
      </c>
      <c r="G2616">
        <v>168</v>
      </c>
      <c r="H2616" s="3">
        <f>_xlfn.XLOOKUP(sales[[#This Row],[Product]],products[Product],products[Cost per box])*sales[[#This Row],[Boxes]]</f>
        <v>1416.24</v>
      </c>
      <c r="I2616" s="4">
        <f>sales[[#This Row],[Revenue]]-sales[[#This Row],[Cost]]</f>
        <v>1271.76</v>
      </c>
    </row>
    <row r="2617" spans="2:9" x14ac:dyDescent="0.25">
      <c r="B2617" t="s">
        <v>46</v>
      </c>
      <c r="C2617" t="s">
        <v>21</v>
      </c>
      <c r="D2617" t="s">
        <v>36</v>
      </c>
      <c r="E2617" s="1">
        <v>44348</v>
      </c>
      <c r="F2617" s="4">
        <v>7259</v>
      </c>
      <c r="G2617">
        <v>1050</v>
      </c>
      <c r="H2617" s="3">
        <f>_xlfn.XLOOKUP(sales[[#This Row],[Product]],products[Product],products[Cost per box])*sales[[#This Row],[Boxes]]</f>
        <v>5292</v>
      </c>
      <c r="I2617" s="4">
        <f>sales[[#This Row],[Revenue]]-sales[[#This Row],[Cost]]</f>
        <v>1967</v>
      </c>
    </row>
    <row r="2618" spans="2:9" x14ac:dyDescent="0.25">
      <c r="B2618" t="s">
        <v>18</v>
      </c>
      <c r="C2618" t="s">
        <v>11</v>
      </c>
      <c r="D2618" t="s">
        <v>31</v>
      </c>
      <c r="E2618" s="1">
        <v>44348</v>
      </c>
      <c r="F2618" s="4">
        <v>8988</v>
      </c>
      <c r="G2618">
        <v>391</v>
      </c>
      <c r="H2618" s="3">
        <f>_xlfn.XLOOKUP(sales[[#This Row],[Product]],products[Product],products[Cost per box])*sales[[#This Row],[Boxes]]</f>
        <v>2236.52</v>
      </c>
      <c r="I2618" s="4">
        <f>sales[[#This Row],[Revenue]]-sales[[#This Row],[Cost]]</f>
        <v>6751.48</v>
      </c>
    </row>
    <row r="2619" spans="2:9" x14ac:dyDescent="0.25">
      <c r="B2619" t="s">
        <v>46</v>
      </c>
      <c r="C2619" t="s">
        <v>9</v>
      </c>
      <c r="D2619" t="s">
        <v>52</v>
      </c>
      <c r="E2619" s="1">
        <v>44348</v>
      </c>
      <c r="F2619" s="4">
        <v>301</v>
      </c>
      <c r="G2619">
        <v>15</v>
      </c>
      <c r="H2619" s="3">
        <f>_xlfn.XLOOKUP(sales[[#This Row],[Product]],products[Product],products[Cost per box])*sales[[#This Row],[Boxes]]</f>
        <v>49.8</v>
      </c>
      <c r="I2619" s="4">
        <f>sales[[#This Row],[Revenue]]-sales[[#This Row],[Cost]]</f>
        <v>251.2</v>
      </c>
    </row>
    <row r="2620" spans="2:9" x14ac:dyDescent="0.25">
      <c r="B2620" t="s">
        <v>13</v>
      </c>
      <c r="C2620" t="s">
        <v>6</v>
      </c>
      <c r="D2620" t="s">
        <v>14</v>
      </c>
      <c r="E2620" s="1">
        <v>44349</v>
      </c>
      <c r="F2620" s="4">
        <v>7049</v>
      </c>
      <c r="G2620">
        <v>700</v>
      </c>
      <c r="H2620" s="3">
        <f>_xlfn.XLOOKUP(sales[[#This Row],[Product]],products[Product],products[Cost per box])*sales[[#This Row],[Boxes]]</f>
        <v>4417</v>
      </c>
      <c r="I2620" s="4">
        <f>sales[[#This Row],[Revenue]]-sales[[#This Row],[Cost]]</f>
        <v>2632</v>
      </c>
    </row>
    <row r="2621" spans="2:9" x14ac:dyDescent="0.25">
      <c r="B2621" t="s">
        <v>51</v>
      </c>
      <c r="C2621" t="s">
        <v>9</v>
      </c>
      <c r="D2621" t="s">
        <v>48</v>
      </c>
      <c r="E2621" s="1">
        <v>44349</v>
      </c>
      <c r="F2621" s="4">
        <v>5187</v>
      </c>
      <c r="G2621">
        <v>179</v>
      </c>
      <c r="H2621" s="3">
        <f>_xlfn.XLOOKUP(sales[[#This Row],[Product]],products[Product],products[Cost per box])*sales[[#This Row],[Boxes]]</f>
        <v>1338.92</v>
      </c>
      <c r="I2621" s="4">
        <f>sales[[#This Row],[Revenue]]-sales[[#This Row],[Cost]]</f>
        <v>3848.08</v>
      </c>
    </row>
    <row r="2622" spans="2:9" x14ac:dyDescent="0.25">
      <c r="B2622" t="s">
        <v>37</v>
      </c>
      <c r="C2622" t="s">
        <v>6</v>
      </c>
      <c r="D2622" t="s">
        <v>30</v>
      </c>
      <c r="E2622" s="1">
        <v>44349</v>
      </c>
      <c r="F2622" s="4">
        <v>6160</v>
      </c>
      <c r="G2622">
        <v>247</v>
      </c>
      <c r="H2622" s="3">
        <f>_xlfn.XLOOKUP(sales[[#This Row],[Product]],products[Product],products[Cost per box])*sales[[#This Row],[Boxes]]</f>
        <v>908.96</v>
      </c>
      <c r="I2622" s="4">
        <f>sales[[#This Row],[Revenue]]-sales[[#This Row],[Cost]]</f>
        <v>5251.04</v>
      </c>
    </row>
    <row r="2623" spans="2:9" x14ac:dyDescent="0.25">
      <c r="B2623" t="s">
        <v>51</v>
      </c>
      <c r="C2623" t="s">
        <v>11</v>
      </c>
      <c r="D2623" t="s">
        <v>24</v>
      </c>
      <c r="E2623" s="1">
        <v>44349</v>
      </c>
      <c r="F2623" s="4">
        <v>1561</v>
      </c>
      <c r="G2623">
        <v>63</v>
      </c>
      <c r="H2623" s="3">
        <f>_xlfn.XLOOKUP(sales[[#This Row],[Product]],products[Product],products[Cost per box])*sales[[#This Row],[Boxes]]</f>
        <v>662.13</v>
      </c>
      <c r="I2623" s="4">
        <f>sales[[#This Row],[Revenue]]-sales[[#This Row],[Cost]]</f>
        <v>898.87</v>
      </c>
    </row>
    <row r="2624" spans="2:9" x14ac:dyDescent="0.25">
      <c r="B2624" t="s">
        <v>18</v>
      </c>
      <c r="C2624" t="s">
        <v>9</v>
      </c>
      <c r="D2624" t="s">
        <v>19</v>
      </c>
      <c r="E2624" s="1">
        <v>44349</v>
      </c>
      <c r="F2624" s="4">
        <v>2338</v>
      </c>
      <c r="G2624">
        <v>107</v>
      </c>
      <c r="H2624" s="3">
        <f>_xlfn.XLOOKUP(sales[[#This Row],[Product]],products[Product],products[Cost per box])*sales[[#This Row],[Boxes]]</f>
        <v>1094.6100000000001</v>
      </c>
      <c r="I2624" s="4">
        <f>sales[[#This Row],[Revenue]]-sales[[#This Row],[Cost]]</f>
        <v>1243.3899999999999</v>
      </c>
    </row>
    <row r="2625" spans="2:9" x14ac:dyDescent="0.25">
      <c r="B2625" t="s">
        <v>40</v>
      </c>
      <c r="C2625" t="s">
        <v>6</v>
      </c>
      <c r="D2625" t="s">
        <v>14</v>
      </c>
      <c r="E2625" s="1">
        <v>44349</v>
      </c>
      <c r="F2625" s="4">
        <v>3955</v>
      </c>
      <c r="G2625">
        <v>305</v>
      </c>
      <c r="H2625" s="3">
        <f>_xlfn.XLOOKUP(sales[[#This Row],[Product]],products[Product],products[Cost per box])*sales[[#This Row],[Boxes]]</f>
        <v>1924.55</v>
      </c>
      <c r="I2625" s="4">
        <f>sales[[#This Row],[Revenue]]-sales[[#This Row],[Cost]]</f>
        <v>2030.45</v>
      </c>
    </row>
    <row r="2626" spans="2:9" x14ac:dyDescent="0.25">
      <c r="B2626" t="s">
        <v>51</v>
      </c>
      <c r="C2626" t="s">
        <v>21</v>
      </c>
      <c r="D2626" t="s">
        <v>50</v>
      </c>
      <c r="E2626" s="1">
        <v>44349</v>
      </c>
      <c r="F2626" s="4">
        <v>4879</v>
      </c>
      <c r="G2626">
        <v>444</v>
      </c>
      <c r="H2626" s="3">
        <f>_xlfn.XLOOKUP(sales[[#This Row],[Product]],products[Product],products[Cost per box])*sales[[#This Row],[Boxes]]</f>
        <v>5510.04</v>
      </c>
      <c r="I2626" s="4">
        <f>sales[[#This Row],[Revenue]]-sales[[#This Row],[Cost]]</f>
        <v>-631.04</v>
      </c>
    </row>
    <row r="2627" spans="2:9" x14ac:dyDescent="0.25">
      <c r="B2627" t="s">
        <v>29</v>
      </c>
      <c r="C2627" t="s">
        <v>9</v>
      </c>
      <c r="D2627" t="s">
        <v>26</v>
      </c>
      <c r="E2627" s="1">
        <v>44349</v>
      </c>
      <c r="F2627" s="4">
        <v>6538</v>
      </c>
      <c r="G2627">
        <v>467</v>
      </c>
      <c r="H2627" s="3">
        <f>_xlfn.XLOOKUP(sales[[#This Row],[Product]],products[Product],products[Cost per box])*sales[[#This Row],[Boxes]]</f>
        <v>3002.81</v>
      </c>
      <c r="I2627" s="4">
        <f>sales[[#This Row],[Revenue]]-sales[[#This Row],[Cost]]</f>
        <v>3535.19</v>
      </c>
    </row>
    <row r="2628" spans="2:9" x14ac:dyDescent="0.25">
      <c r="B2628" t="s">
        <v>15</v>
      </c>
      <c r="C2628" t="s">
        <v>27</v>
      </c>
      <c r="D2628" t="s">
        <v>14</v>
      </c>
      <c r="E2628" s="1">
        <v>44349</v>
      </c>
      <c r="F2628" s="4">
        <v>6496</v>
      </c>
      <c r="G2628">
        <v>591</v>
      </c>
      <c r="H2628" s="3">
        <f>_xlfn.XLOOKUP(sales[[#This Row],[Product]],products[Product],products[Cost per box])*sales[[#This Row],[Boxes]]</f>
        <v>3729.2099999999996</v>
      </c>
      <c r="I2628" s="4">
        <f>sales[[#This Row],[Revenue]]-sales[[#This Row],[Cost]]</f>
        <v>2766.7900000000004</v>
      </c>
    </row>
    <row r="2629" spans="2:9" x14ac:dyDescent="0.25">
      <c r="B2629" t="s">
        <v>10</v>
      </c>
      <c r="C2629" t="s">
        <v>21</v>
      </c>
      <c r="D2629" t="s">
        <v>28</v>
      </c>
      <c r="E2629" s="1">
        <v>44349</v>
      </c>
      <c r="F2629" s="4">
        <v>13818</v>
      </c>
      <c r="G2629">
        <v>512</v>
      </c>
      <c r="H2629" s="3">
        <f>_xlfn.XLOOKUP(sales[[#This Row],[Product]],products[Product],products[Cost per box])*sales[[#This Row],[Boxes]]</f>
        <v>1413.12</v>
      </c>
      <c r="I2629" s="4">
        <f>sales[[#This Row],[Revenue]]-sales[[#This Row],[Cost]]</f>
        <v>12404.880000000001</v>
      </c>
    </row>
    <row r="2630" spans="2:9" x14ac:dyDescent="0.25">
      <c r="B2630" t="s">
        <v>23</v>
      </c>
      <c r="C2630" t="s">
        <v>9</v>
      </c>
      <c r="D2630" t="s">
        <v>45</v>
      </c>
      <c r="E2630" s="1">
        <v>44349</v>
      </c>
      <c r="F2630" s="4">
        <v>2583</v>
      </c>
      <c r="G2630">
        <v>144</v>
      </c>
      <c r="H2630" s="3">
        <f>_xlfn.XLOOKUP(sales[[#This Row],[Product]],products[Product],products[Cost per box])*sales[[#This Row],[Boxes]]</f>
        <v>1113.1200000000001</v>
      </c>
      <c r="I2630" s="4">
        <f>sales[[#This Row],[Revenue]]-sales[[#This Row],[Cost]]</f>
        <v>1469.8799999999999</v>
      </c>
    </row>
    <row r="2631" spans="2:9" x14ac:dyDescent="0.25">
      <c r="B2631" t="s">
        <v>5</v>
      </c>
      <c r="C2631" t="s">
        <v>11</v>
      </c>
      <c r="D2631" t="s">
        <v>14</v>
      </c>
      <c r="E2631" s="1">
        <v>44350</v>
      </c>
      <c r="F2631" s="4">
        <v>2037</v>
      </c>
      <c r="G2631">
        <v>204</v>
      </c>
      <c r="H2631" s="3">
        <f>_xlfn.XLOOKUP(sales[[#This Row],[Product]],products[Product],products[Cost per box])*sales[[#This Row],[Boxes]]</f>
        <v>1287.24</v>
      </c>
      <c r="I2631" s="4">
        <f>sales[[#This Row],[Revenue]]-sales[[#This Row],[Cost]]</f>
        <v>749.76</v>
      </c>
    </row>
    <row r="2632" spans="2:9" x14ac:dyDescent="0.25">
      <c r="B2632" t="s">
        <v>15</v>
      </c>
      <c r="C2632" t="s">
        <v>27</v>
      </c>
      <c r="D2632" t="s">
        <v>45</v>
      </c>
      <c r="E2632" s="1">
        <v>44350</v>
      </c>
      <c r="F2632" s="4">
        <v>5292</v>
      </c>
      <c r="G2632">
        <v>265</v>
      </c>
      <c r="H2632" s="3">
        <f>_xlfn.XLOOKUP(sales[[#This Row],[Product]],products[Product],products[Cost per box])*sales[[#This Row],[Boxes]]</f>
        <v>2048.4500000000003</v>
      </c>
      <c r="I2632" s="4">
        <f>sales[[#This Row],[Revenue]]-sales[[#This Row],[Cost]]</f>
        <v>3243.5499999999997</v>
      </c>
    </row>
    <row r="2633" spans="2:9" x14ac:dyDescent="0.25">
      <c r="B2633" t="s">
        <v>40</v>
      </c>
      <c r="C2633" t="s">
        <v>9</v>
      </c>
      <c r="D2633" t="s">
        <v>50</v>
      </c>
      <c r="E2633" s="1">
        <v>44350</v>
      </c>
      <c r="F2633" s="4">
        <v>10409</v>
      </c>
      <c r="G2633">
        <v>980</v>
      </c>
      <c r="H2633" s="3">
        <f>_xlfn.XLOOKUP(sales[[#This Row],[Product]],products[Product],products[Cost per box])*sales[[#This Row],[Boxes]]</f>
        <v>12161.8</v>
      </c>
      <c r="I2633" s="4">
        <f>sales[[#This Row],[Revenue]]-sales[[#This Row],[Cost]]</f>
        <v>-1752.7999999999993</v>
      </c>
    </row>
    <row r="2634" spans="2:9" x14ac:dyDescent="0.25">
      <c r="B2634" t="s">
        <v>18</v>
      </c>
      <c r="C2634" t="s">
        <v>16</v>
      </c>
      <c r="D2634" t="s">
        <v>17</v>
      </c>
      <c r="E2634" s="1">
        <v>44350</v>
      </c>
      <c r="F2634" s="4">
        <v>2555</v>
      </c>
      <c r="G2634">
        <v>107</v>
      </c>
      <c r="H2634" s="3">
        <f>_xlfn.XLOOKUP(sales[[#This Row],[Product]],products[Product],products[Cost per box])*sales[[#This Row],[Boxes]]</f>
        <v>727.6</v>
      </c>
      <c r="I2634" s="4">
        <f>sales[[#This Row],[Revenue]]-sales[[#This Row],[Cost]]</f>
        <v>1827.4</v>
      </c>
    </row>
    <row r="2635" spans="2:9" x14ac:dyDescent="0.25">
      <c r="B2635" t="s">
        <v>18</v>
      </c>
      <c r="C2635" t="s">
        <v>11</v>
      </c>
      <c r="D2635" t="s">
        <v>35</v>
      </c>
      <c r="E2635" s="1">
        <v>44350</v>
      </c>
      <c r="F2635" s="4">
        <v>938</v>
      </c>
      <c r="G2635">
        <v>118</v>
      </c>
      <c r="H2635" s="3">
        <f>_xlfn.XLOOKUP(sales[[#This Row],[Product]],products[Product],products[Cost per box])*sales[[#This Row],[Boxes]]</f>
        <v>312.7</v>
      </c>
      <c r="I2635" s="4">
        <f>sales[[#This Row],[Revenue]]-sales[[#This Row],[Cost]]</f>
        <v>625.29999999999995</v>
      </c>
    </row>
    <row r="2636" spans="2:9" x14ac:dyDescent="0.25">
      <c r="B2636" t="s">
        <v>37</v>
      </c>
      <c r="C2636" t="s">
        <v>16</v>
      </c>
      <c r="D2636" t="s">
        <v>50</v>
      </c>
      <c r="E2636" s="1">
        <v>44350</v>
      </c>
      <c r="F2636" s="4">
        <v>8456</v>
      </c>
      <c r="G2636">
        <v>700</v>
      </c>
      <c r="H2636" s="3">
        <f>_xlfn.XLOOKUP(sales[[#This Row],[Product]],products[Product],products[Cost per box])*sales[[#This Row],[Boxes]]</f>
        <v>8687</v>
      </c>
      <c r="I2636" s="4">
        <f>sales[[#This Row],[Revenue]]-sales[[#This Row],[Cost]]</f>
        <v>-231</v>
      </c>
    </row>
    <row r="2637" spans="2:9" x14ac:dyDescent="0.25">
      <c r="B2637" t="s">
        <v>20</v>
      </c>
      <c r="C2637" t="s">
        <v>16</v>
      </c>
      <c r="D2637" t="s">
        <v>52</v>
      </c>
      <c r="E2637" s="1">
        <v>44350</v>
      </c>
      <c r="F2637" s="4">
        <v>2149</v>
      </c>
      <c r="G2637">
        <v>94</v>
      </c>
      <c r="H2637" s="3">
        <f>_xlfn.XLOOKUP(sales[[#This Row],[Product]],products[Product],products[Cost per box])*sales[[#This Row],[Boxes]]</f>
        <v>312.08</v>
      </c>
      <c r="I2637" s="4">
        <f>sales[[#This Row],[Revenue]]-sales[[#This Row],[Cost]]</f>
        <v>1836.92</v>
      </c>
    </row>
    <row r="2638" spans="2:9" x14ac:dyDescent="0.25">
      <c r="B2638" t="s">
        <v>20</v>
      </c>
      <c r="C2638" t="s">
        <v>11</v>
      </c>
      <c r="D2638" t="s">
        <v>17</v>
      </c>
      <c r="E2638" s="1">
        <v>44350</v>
      </c>
      <c r="F2638" s="4">
        <v>1120</v>
      </c>
      <c r="G2638">
        <v>44</v>
      </c>
      <c r="H2638" s="3">
        <f>_xlfn.XLOOKUP(sales[[#This Row],[Product]],products[Product],products[Cost per box])*sales[[#This Row],[Boxes]]</f>
        <v>299.2</v>
      </c>
      <c r="I2638" s="4">
        <f>sales[[#This Row],[Revenue]]-sales[[#This Row],[Cost]]</f>
        <v>820.8</v>
      </c>
    </row>
    <row r="2639" spans="2:9" x14ac:dyDescent="0.25">
      <c r="B2639" t="s">
        <v>41</v>
      </c>
      <c r="C2639" t="s">
        <v>6</v>
      </c>
      <c r="D2639" t="s">
        <v>52</v>
      </c>
      <c r="E2639" s="1">
        <v>44350</v>
      </c>
      <c r="F2639" s="4">
        <v>497</v>
      </c>
      <c r="G2639">
        <v>25</v>
      </c>
      <c r="H2639" s="3">
        <f>_xlfn.XLOOKUP(sales[[#This Row],[Product]],products[Product],products[Cost per box])*sales[[#This Row],[Boxes]]</f>
        <v>83</v>
      </c>
      <c r="I2639" s="4">
        <f>sales[[#This Row],[Revenue]]-sales[[#This Row],[Cost]]</f>
        <v>414</v>
      </c>
    </row>
    <row r="2640" spans="2:9" x14ac:dyDescent="0.25">
      <c r="B2640" t="s">
        <v>37</v>
      </c>
      <c r="C2640" t="s">
        <v>6</v>
      </c>
      <c r="D2640" t="s">
        <v>14</v>
      </c>
      <c r="E2640" s="1">
        <v>44350</v>
      </c>
      <c r="F2640" s="4">
        <v>3612</v>
      </c>
      <c r="G2640">
        <v>301</v>
      </c>
      <c r="H2640" s="3">
        <f>_xlfn.XLOOKUP(sales[[#This Row],[Product]],products[Product],products[Cost per box])*sales[[#This Row],[Boxes]]</f>
        <v>1899.31</v>
      </c>
      <c r="I2640" s="4">
        <f>sales[[#This Row],[Revenue]]-sales[[#This Row],[Cost]]</f>
        <v>1712.69</v>
      </c>
    </row>
    <row r="2641" spans="2:9" x14ac:dyDescent="0.25">
      <c r="B2641" t="s">
        <v>15</v>
      </c>
      <c r="C2641" t="s">
        <v>27</v>
      </c>
      <c r="D2641" t="s">
        <v>42</v>
      </c>
      <c r="E2641" s="1">
        <v>44350</v>
      </c>
      <c r="F2641" s="4">
        <v>462</v>
      </c>
      <c r="G2641">
        <v>31</v>
      </c>
      <c r="H2641" s="3">
        <f>_xlfn.XLOOKUP(sales[[#This Row],[Product]],products[Product],products[Cost per box])*sales[[#This Row],[Boxes]]</f>
        <v>146.94</v>
      </c>
      <c r="I2641" s="4">
        <f>sales[[#This Row],[Revenue]]-sales[[#This Row],[Cost]]</f>
        <v>315.06</v>
      </c>
    </row>
    <row r="2642" spans="2:9" x14ac:dyDescent="0.25">
      <c r="B2642" t="s">
        <v>33</v>
      </c>
      <c r="C2642" t="s">
        <v>11</v>
      </c>
      <c r="D2642" t="s">
        <v>48</v>
      </c>
      <c r="E2642" s="1">
        <v>44350</v>
      </c>
      <c r="F2642" s="4">
        <v>2758</v>
      </c>
      <c r="G2642">
        <v>107</v>
      </c>
      <c r="H2642" s="3">
        <f>_xlfn.XLOOKUP(sales[[#This Row],[Product]],products[Product],products[Cost per box])*sales[[#This Row],[Boxes]]</f>
        <v>800.36</v>
      </c>
      <c r="I2642" s="4">
        <f>sales[[#This Row],[Revenue]]-sales[[#This Row],[Cost]]</f>
        <v>1957.6399999999999</v>
      </c>
    </row>
    <row r="2643" spans="2:9" x14ac:dyDescent="0.25">
      <c r="B2643" t="s">
        <v>34</v>
      </c>
      <c r="C2643" t="s">
        <v>21</v>
      </c>
      <c r="D2643" t="s">
        <v>50</v>
      </c>
      <c r="E2643" s="1">
        <v>44350</v>
      </c>
      <c r="F2643" s="4">
        <v>8274</v>
      </c>
      <c r="G2643">
        <v>690</v>
      </c>
      <c r="H2643" s="3">
        <f>_xlfn.XLOOKUP(sales[[#This Row],[Product]],products[Product],products[Cost per box])*sales[[#This Row],[Boxes]]</f>
        <v>8562.9</v>
      </c>
      <c r="I2643" s="4">
        <f>sales[[#This Row],[Revenue]]-sales[[#This Row],[Cost]]</f>
        <v>-288.89999999999964</v>
      </c>
    </row>
    <row r="2644" spans="2:9" x14ac:dyDescent="0.25">
      <c r="B2644" t="s">
        <v>13</v>
      </c>
      <c r="C2644" t="s">
        <v>9</v>
      </c>
      <c r="D2644" t="s">
        <v>43</v>
      </c>
      <c r="E2644" s="1">
        <v>44350</v>
      </c>
      <c r="F2644" s="4">
        <v>371</v>
      </c>
      <c r="G2644">
        <v>17</v>
      </c>
      <c r="H2644" s="3">
        <f>_xlfn.XLOOKUP(sales[[#This Row],[Product]],products[Product],products[Cost per box])*sales[[#This Row],[Boxes]]</f>
        <v>65.45</v>
      </c>
      <c r="I2644" s="4">
        <f>sales[[#This Row],[Revenue]]-sales[[#This Row],[Cost]]</f>
        <v>305.55</v>
      </c>
    </row>
    <row r="2645" spans="2:9" x14ac:dyDescent="0.25">
      <c r="B2645" t="s">
        <v>51</v>
      </c>
      <c r="C2645" t="s">
        <v>16</v>
      </c>
      <c r="D2645" t="s">
        <v>12</v>
      </c>
      <c r="E2645" s="1">
        <v>44350</v>
      </c>
      <c r="F2645" s="4">
        <v>1988</v>
      </c>
      <c r="G2645">
        <v>166</v>
      </c>
      <c r="H2645" s="3">
        <f>_xlfn.XLOOKUP(sales[[#This Row],[Product]],products[Product],products[Cost per box])*sales[[#This Row],[Boxes]]</f>
        <v>1399.3799999999999</v>
      </c>
      <c r="I2645" s="4">
        <f>sales[[#This Row],[Revenue]]-sales[[#This Row],[Cost]]</f>
        <v>588.62000000000012</v>
      </c>
    </row>
    <row r="2646" spans="2:9" x14ac:dyDescent="0.25">
      <c r="B2646" t="s">
        <v>29</v>
      </c>
      <c r="C2646" t="s">
        <v>21</v>
      </c>
      <c r="D2646" t="s">
        <v>12</v>
      </c>
      <c r="E2646" s="1">
        <v>44350</v>
      </c>
      <c r="F2646" s="4">
        <v>3962</v>
      </c>
      <c r="G2646">
        <v>248</v>
      </c>
      <c r="H2646" s="3">
        <f>_xlfn.XLOOKUP(sales[[#This Row],[Product]],products[Product],products[Cost per box])*sales[[#This Row],[Boxes]]</f>
        <v>2090.64</v>
      </c>
      <c r="I2646" s="4">
        <f>sales[[#This Row],[Revenue]]-sales[[#This Row],[Cost]]</f>
        <v>1871.3600000000001</v>
      </c>
    </row>
    <row r="2647" spans="2:9" x14ac:dyDescent="0.25">
      <c r="B2647" t="s">
        <v>41</v>
      </c>
      <c r="C2647" t="s">
        <v>21</v>
      </c>
      <c r="D2647" t="s">
        <v>31</v>
      </c>
      <c r="E2647" s="1">
        <v>44350</v>
      </c>
      <c r="F2647" s="4">
        <v>917</v>
      </c>
      <c r="G2647">
        <v>37</v>
      </c>
      <c r="H2647" s="3">
        <f>_xlfn.XLOOKUP(sales[[#This Row],[Product]],products[Product],products[Cost per box])*sales[[#This Row],[Boxes]]</f>
        <v>211.64</v>
      </c>
      <c r="I2647" s="4">
        <f>sales[[#This Row],[Revenue]]-sales[[#This Row],[Cost]]</f>
        <v>705.36</v>
      </c>
    </row>
    <row r="2648" spans="2:9" x14ac:dyDescent="0.25">
      <c r="B2648" t="s">
        <v>49</v>
      </c>
      <c r="C2648" t="s">
        <v>27</v>
      </c>
      <c r="D2648" t="s">
        <v>24</v>
      </c>
      <c r="E2648" s="1">
        <v>44350</v>
      </c>
      <c r="F2648" s="4">
        <v>3367</v>
      </c>
      <c r="G2648">
        <v>135</v>
      </c>
      <c r="H2648" s="3">
        <f>_xlfn.XLOOKUP(sales[[#This Row],[Product]],products[Product],products[Cost per box])*sales[[#This Row],[Boxes]]</f>
        <v>1418.85</v>
      </c>
      <c r="I2648" s="4">
        <f>sales[[#This Row],[Revenue]]-sales[[#This Row],[Cost]]</f>
        <v>1948.15</v>
      </c>
    </row>
    <row r="2649" spans="2:9" x14ac:dyDescent="0.25">
      <c r="B2649" t="s">
        <v>37</v>
      </c>
      <c r="C2649" t="s">
        <v>6</v>
      </c>
      <c r="D2649" t="s">
        <v>26</v>
      </c>
      <c r="E2649" s="1">
        <v>44350</v>
      </c>
      <c r="F2649" s="4">
        <v>7364</v>
      </c>
      <c r="G2649">
        <v>434</v>
      </c>
      <c r="H2649" s="3">
        <f>_xlfn.XLOOKUP(sales[[#This Row],[Product]],products[Product],products[Cost per box])*sales[[#This Row],[Boxes]]</f>
        <v>2790.62</v>
      </c>
      <c r="I2649" s="4">
        <f>sales[[#This Row],[Revenue]]-sales[[#This Row],[Cost]]</f>
        <v>4573.38</v>
      </c>
    </row>
    <row r="2650" spans="2:9" x14ac:dyDescent="0.25">
      <c r="B2650" t="s">
        <v>40</v>
      </c>
      <c r="C2650" t="s">
        <v>11</v>
      </c>
      <c r="D2650" t="s">
        <v>7</v>
      </c>
      <c r="E2650" s="1">
        <v>44351</v>
      </c>
      <c r="F2650" s="4">
        <v>1652</v>
      </c>
      <c r="G2650">
        <v>83</v>
      </c>
      <c r="H2650" s="3">
        <f>_xlfn.XLOOKUP(sales[[#This Row],[Product]],products[Product],products[Cost per box])*sales[[#This Row],[Boxes]]</f>
        <v>427.45000000000005</v>
      </c>
      <c r="I2650" s="4">
        <f>sales[[#This Row],[Revenue]]-sales[[#This Row],[Cost]]</f>
        <v>1224.55</v>
      </c>
    </row>
    <row r="2651" spans="2:9" x14ac:dyDescent="0.25">
      <c r="B2651" t="s">
        <v>41</v>
      </c>
      <c r="C2651" t="s">
        <v>11</v>
      </c>
      <c r="D2651" t="s">
        <v>52</v>
      </c>
      <c r="E2651" s="1">
        <v>44351</v>
      </c>
      <c r="F2651" s="4">
        <v>4606</v>
      </c>
      <c r="G2651">
        <v>201</v>
      </c>
      <c r="H2651" s="3">
        <f>_xlfn.XLOOKUP(sales[[#This Row],[Product]],products[Product],products[Cost per box])*sales[[#This Row],[Boxes]]</f>
        <v>667.31999999999994</v>
      </c>
      <c r="I2651" s="4">
        <f>sales[[#This Row],[Revenue]]-sales[[#This Row],[Cost]]</f>
        <v>3938.6800000000003</v>
      </c>
    </row>
    <row r="2652" spans="2:9" x14ac:dyDescent="0.25">
      <c r="B2652" t="s">
        <v>10</v>
      </c>
      <c r="C2652" t="s">
        <v>27</v>
      </c>
      <c r="D2652" t="s">
        <v>52</v>
      </c>
      <c r="E2652" s="1">
        <v>44351</v>
      </c>
      <c r="F2652" s="4">
        <v>1064</v>
      </c>
      <c r="G2652">
        <v>45</v>
      </c>
      <c r="H2652" s="3">
        <f>_xlfn.XLOOKUP(sales[[#This Row],[Product]],products[Product],products[Cost per box])*sales[[#This Row],[Boxes]]</f>
        <v>149.4</v>
      </c>
      <c r="I2652" s="4">
        <f>sales[[#This Row],[Revenue]]-sales[[#This Row],[Cost]]</f>
        <v>914.6</v>
      </c>
    </row>
    <row r="2653" spans="2:9" x14ac:dyDescent="0.25">
      <c r="B2653" t="s">
        <v>46</v>
      </c>
      <c r="C2653" t="s">
        <v>16</v>
      </c>
      <c r="D2653" t="s">
        <v>43</v>
      </c>
      <c r="E2653" s="1">
        <v>44351</v>
      </c>
      <c r="F2653" s="4">
        <v>2415</v>
      </c>
      <c r="G2653">
        <v>97</v>
      </c>
      <c r="H2653" s="3">
        <f>_xlfn.XLOOKUP(sales[[#This Row],[Product]],products[Product],products[Cost per box])*sales[[#This Row],[Boxes]]</f>
        <v>373.45</v>
      </c>
      <c r="I2653" s="4">
        <f>sales[[#This Row],[Revenue]]-sales[[#This Row],[Cost]]</f>
        <v>2041.55</v>
      </c>
    </row>
    <row r="2654" spans="2:9" x14ac:dyDescent="0.25">
      <c r="B2654" t="s">
        <v>46</v>
      </c>
      <c r="C2654" t="s">
        <v>6</v>
      </c>
      <c r="D2654" t="s">
        <v>42</v>
      </c>
      <c r="E2654" s="1">
        <v>44351</v>
      </c>
      <c r="F2654" s="4">
        <v>833</v>
      </c>
      <c r="G2654">
        <v>56</v>
      </c>
      <c r="H2654" s="3">
        <f>_xlfn.XLOOKUP(sales[[#This Row],[Product]],products[Product],products[Cost per box])*sales[[#This Row],[Boxes]]</f>
        <v>265.44</v>
      </c>
      <c r="I2654" s="4">
        <f>sales[[#This Row],[Revenue]]-sales[[#This Row],[Cost]]</f>
        <v>567.55999999999995</v>
      </c>
    </row>
    <row r="2655" spans="2:9" x14ac:dyDescent="0.25">
      <c r="B2655" t="s">
        <v>13</v>
      </c>
      <c r="C2655" t="s">
        <v>11</v>
      </c>
      <c r="D2655" t="s">
        <v>22</v>
      </c>
      <c r="E2655" s="1">
        <v>44351</v>
      </c>
      <c r="F2655" s="4">
        <v>3563</v>
      </c>
      <c r="G2655">
        <v>396</v>
      </c>
      <c r="H2655" s="3">
        <f>_xlfn.XLOOKUP(sales[[#This Row],[Product]],products[Product],products[Cost per box])*sales[[#This Row],[Boxes]]</f>
        <v>3255.1200000000003</v>
      </c>
      <c r="I2655" s="4">
        <f>sales[[#This Row],[Revenue]]-sales[[#This Row],[Cost]]</f>
        <v>307.87999999999965</v>
      </c>
    </row>
    <row r="2656" spans="2:9" x14ac:dyDescent="0.25">
      <c r="B2656" t="s">
        <v>41</v>
      </c>
      <c r="C2656" t="s">
        <v>6</v>
      </c>
      <c r="D2656" t="s">
        <v>45</v>
      </c>
      <c r="E2656" s="1">
        <v>44351</v>
      </c>
      <c r="F2656" s="4">
        <v>1148</v>
      </c>
      <c r="G2656">
        <v>55</v>
      </c>
      <c r="H2656" s="3">
        <f>_xlfn.XLOOKUP(sales[[#This Row],[Product]],products[Product],products[Cost per box])*sales[[#This Row],[Boxes]]</f>
        <v>425.15000000000003</v>
      </c>
      <c r="I2656" s="4">
        <f>sales[[#This Row],[Revenue]]-sales[[#This Row],[Cost]]</f>
        <v>722.84999999999991</v>
      </c>
    </row>
    <row r="2657" spans="2:9" x14ac:dyDescent="0.25">
      <c r="B2657" t="s">
        <v>33</v>
      </c>
      <c r="C2657" t="s">
        <v>11</v>
      </c>
      <c r="D2657" t="s">
        <v>19</v>
      </c>
      <c r="E2657" s="1">
        <v>44351</v>
      </c>
      <c r="F2657" s="4">
        <v>5019</v>
      </c>
      <c r="G2657">
        <v>219</v>
      </c>
      <c r="H2657" s="3">
        <f>_xlfn.XLOOKUP(sales[[#This Row],[Product]],products[Product],products[Cost per box])*sales[[#This Row],[Boxes]]</f>
        <v>2240.37</v>
      </c>
      <c r="I2657" s="4">
        <f>sales[[#This Row],[Revenue]]-sales[[#This Row],[Cost]]</f>
        <v>2778.63</v>
      </c>
    </row>
    <row r="2658" spans="2:9" x14ac:dyDescent="0.25">
      <c r="B2658" t="s">
        <v>51</v>
      </c>
      <c r="C2658" t="s">
        <v>21</v>
      </c>
      <c r="D2658" t="s">
        <v>12</v>
      </c>
      <c r="E2658" s="1">
        <v>44351</v>
      </c>
      <c r="F2658" s="4">
        <v>3206</v>
      </c>
      <c r="G2658">
        <v>229</v>
      </c>
      <c r="H2658" s="3">
        <f>_xlfn.XLOOKUP(sales[[#This Row],[Product]],products[Product],products[Cost per box])*sales[[#This Row],[Boxes]]</f>
        <v>1930.47</v>
      </c>
      <c r="I2658" s="4">
        <f>sales[[#This Row],[Revenue]]-sales[[#This Row],[Cost]]</f>
        <v>1275.53</v>
      </c>
    </row>
    <row r="2659" spans="2:9" x14ac:dyDescent="0.25">
      <c r="B2659" t="s">
        <v>20</v>
      </c>
      <c r="C2659" t="s">
        <v>21</v>
      </c>
      <c r="D2659" t="s">
        <v>22</v>
      </c>
      <c r="E2659" s="1">
        <v>44351</v>
      </c>
      <c r="F2659" s="4">
        <v>2009</v>
      </c>
      <c r="G2659">
        <v>224</v>
      </c>
      <c r="H2659" s="3">
        <f>_xlfn.XLOOKUP(sales[[#This Row],[Product]],products[Product],products[Cost per box])*sales[[#This Row],[Boxes]]</f>
        <v>1841.2800000000002</v>
      </c>
      <c r="I2659" s="4">
        <f>sales[[#This Row],[Revenue]]-sales[[#This Row],[Cost]]</f>
        <v>167.7199999999998</v>
      </c>
    </row>
    <row r="2660" spans="2:9" x14ac:dyDescent="0.25">
      <c r="B2660" t="s">
        <v>29</v>
      </c>
      <c r="C2660" t="s">
        <v>21</v>
      </c>
      <c r="D2660" t="s">
        <v>7</v>
      </c>
      <c r="E2660" s="1">
        <v>44351</v>
      </c>
      <c r="F2660" s="4">
        <v>3500</v>
      </c>
      <c r="G2660">
        <v>195</v>
      </c>
      <c r="H2660" s="3">
        <f>_xlfn.XLOOKUP(sales[[#This Row],[Product]],products[Product],products[Cost per box])*sales[[#This Row],[Boxes]]</f>
        <v>1004.2500000000001</v>
      </c>
      <c r="I2660" s="4">
        <f>sales[[#This Row],[Revenue]]-sales[[#This Row],[Cost]]</f>
        <v>2495.75</v>
      </c>
    </row>
    <row r="2661" spans="2:9" x14ac:dyDescent="0.25">
      <c r="B2661" t="s">
        <v>51</v>
      </c>
      <c r="C2661" t="s">
        <v>27</v>
      </c>
      <c r="D2661" t="s">
        <v>50</v>
      </c>
      <c r="E2661" s="1">
        <v>44351</v>
      </c>
      <c r="F2661" s="4">
        <v>6482</v>
      </c>
      <c r="G2661">
        <v>590</v>
      </c>
      <c r="H2661" s="3">
        <f>_xlfn.XLOOKUP(sales[[#This Row],[Product]],products[Product],products[Cost per box])*sales[[#This Row],[Boxes]]</f>
        <v>7321.9</v>
      </c>
      <c r="I2661" s="4">
        <f>sales[[#This Row],[Revenue]]-sales[[#This Row],[Cost]]</f>
        <v>-839.89999999999964</v>
      </c>
    </row>
    <row r="2662" spans="2:9" x14ac:dyDescent="0.25">
      <c r="B2662" t="s">
        <v>33</v>
      </c>
      <c r="C2662" t="s">
        <v>16</v>
      </c>
      <c r="D2662" t="s">
        <v>31</v>
      </c>
      <c r="E2662" s="1">
        <v>44351</v>
      </c>
      <c r="F2662" s="4">
        <v>7630</v>
      </c>
      <c r="G2662">
        <v>332</v>
      </c>
      <c r="H2662" s="3">
        <f>_xlfn.XLOOKUP(sales[[#This Row],[Product]],products[Product],products[Cost per box])*sales[[#This Row],[Boxes]]</f>
        <v>1899.04</v>
      </c>
      <c r="I2662" s="4">
        <f>sales[[#This Row],[Revenue]]-sales[[#This Row],[Cost]]</f>
        <v>5730.96</v>
      </c>
    </row>
    <row r="2663" spans="2:9" x14ac:dyDescent="0.25">
      <c r="B2663" t="s">
        <v>39</v>
      </c>
      <c r="C2663" t="s">
        <v>6</v>
      </c>
      <c r="D2663" t="s">
        <v>43</v>
      </c>
      <c r="E2663" s="1">
        <v>44351</v>
      </c>
      <c r="F2663" s="4">
        <v>5369</v>
      </c>
      <c r="G2663">
        <v>207</v>
      </c>
      <c r="H2663" s="3">
        <f>_xlfn.XLOOKUP(sales[[#This Row],[Product]],products[Product],products[Cost per box])*sales[[#This Row],[Boxes]]</f>
        <v>796.95</v>
      </c>
      <c r="I2663" s="4">
        <f>sales[[#This Row],[Revenue]]-sales[[#This Row],[Cost]]</f>
        <v>4572.05</v>
      </c>
    </row>
    <row r="2664" spans="2:9" x14ac:dyDescent="0.25">
      <c r="B2664" t="s">
        <v>49</v>
      </c>
      <c r="C2664" t="s">
        <v>27</v>
      </c>
      <c r="D2664" t="s">
        <v>38</v>
      </c>
      <c r="E2664" s="1">
        <v>44351</v>
      </c>
      <c r="F2664" s="4">
        <v>9023</v>
      </c>
      <c r="G2664">
        <v>376</v>
      </c>
      <c r="H2664" s="3">
        <f>_xlfn.XLOOKUP(sales[[#This Row],[Product]],products[Product],products[Cost per box])*sales[[#This Row],[Boxes]]</f>
        <v>3737.4399999999996</v>
      </c>
      <c r="I2664" s="4">
        <f>sales[[#This Row],[Revenue]]-sales[[#This Row],[Cost]]</f>
        <v>5285.56</v>
      </c>
    </row>
    <row r="2665" spans="2:9" x14ac:dyDescent="0.25">
      <c r="B2665" t="s">
        <v>41</v>
      </c>
      <c r="C2665" t="s">
        <v>6</v>
      </c>
      <c r="D2665" t="s">
        <v>43</v>
      </c>
      <c r="E2665" s="1">
        <v>44351</v>
      </c>
      <c r="F2665" s="4">
        <v>1169</v>
      </c>
      <c r="G2665">
        <v>44</v>
      </c>
      <c r="H2665" s="3">
        <f>_xlfn.XLOOKUP(sales[[#This Row],[Product]],products[Product],products[Cost per box])*sales[[#This Row],[Boxes]]</f>
        <v>169.4</v>
      </c>
      <c r="I2665" s="4">
        <f>sales[[#This Row],[Revenue]]-sales[[#This Row],[Cost]]</f>
        <v>999.6</v>
      </c>
    </row>
    <row r="2666" spans="2:9" x14ac:dyDescent="0.25">
      <c r="B2666" t="s">
        <v>32</v>
      </c>
      <c r="C2666" t="s">
        <v>21</v>
      </c>
      <c r="D2666" t="s">
        <v>24</v>
      </c>
      <c r="E2666" s="1">
        <v>44351</v>
      </c>
      <c r="F2666" s="4">
        <v>3486</v>
      </c>
      <c r="G2666">
        <v>125</v>
      </c>
      <c r="H2666" s="3">
        <f>_xlfn.XLOOKUP(sales[[#This Row],[Product]],products[Product],products[Cost per box])*sales[[#This Row],[Boxes]]</f>
        <v>1313.75</v>
      </c>
      <c r="I2666" s="4">
        <f>sales[[#This Row],[Revenue]]-sales[[#This Row],[Cost]]</f>
        <v>2172.25</v>
      </c>
    </row>
    <row r="2667" spans="2:9" x14ac:dyDescent="0.25">
      <c r="B2667" t="s">
        <v>41</v>
      </c>
      <c r="C2667" t="s">
        <v>21</v>
      </c>
      <c r="D2667" t="s">
        <v>43</v>
      </c>
      <c r="E2667" s="1">
        <v>44351</v>
      </c>
      <c r="F2667" s="4">
        <v>9744</v>
      </c>
      <c r="G2667">
        <v>424</v>
      </c>
      <c r="H2667" s="3">
        <f>_xlfn.XLOOKUP(sales[[#This Row],[Product]],products[Product],products[Cost per box])*sales[[#This Row],[Boxes]]</f>
        <v>1632.4</v>
      </c>
      <c r="I2667" s="4">
        <f>sales[[#This Row],[Revenue]]-sales[[#This Row],[Cost]]</f>
        <v>8111.6</v>
      </c>
    </row>
    <row r="2668" spans="2:9" x14ac:dyDescent="0.25">
      <c r="B2668" t="s">
        <v>41</v>
      </c>
      <c r="C2668" t="s">
        <v>9</v>
      </c>
      <c r="D2668" t="s">
        <v>42</v>
      </c>
      <c r="E2668" s="1">
        <v>44351</v>
      </c>
      <c r="F2668" s="4">
        <v>3129</v>
      </c>
      <c r="G2668">
        <v>185</v>
      </c>
      <c r="H2668" s="3">
        <f>_xlfn.XLOOKUP(sales[[#This Row],[Product]],products[Product],products[Cost per box])*sales[[#This Row],[Boxes]]</f>
        <v>876.90000000000009</v>
      </c>
      <c r="I2668" s="4">
        <f>sales[[#This Row],[Revenue]]-sales[[#This Row],[Cost]]</f>
        <v>2252.1</v>
      </c>
    </row>
    <row r="2669" spans="2:9" x14ac:dyDescent="0.25">
      <c r="B2669" t="s">
        <v>46</v>
      </c>
      <c r="C2669" t="s">
        <v>6</v>
      </c>
      <c r="D2669" t="s">
        <v>24</v>
      </c>
      <c r="E2669" s="1">
        <v>44351</v>
      </c>
      <c r="F2669" s="4">
        <v>7049</v>
      </c>
      <c r="G2669">
        <v>282</v>
      </c>
      <c r="H2669" s="3">
        <f>_xlfn.XLOOKUP(sales[[#This Row],[Product]],products[Product],products[Cost per box])*sales[[#This Row],[Boxes]]</f>
        <v>2963.82</v>
      </c>
      <c r="I2669" s="4">
        <f>sales[[#This Row],[Revenue]]-sales[[#This Row],[Cost]]</f>
        <v>4085.18</v>
      </c>
    </row>
    <row r="2670" spans="2:9" x14ac:dyDescent="0.25">
      <c r="B2670" t="s">
        <v>13</v>
      </c>
      <c r="C2670" t="s">
        <v>6</v>
      </c>
      <c r="D2670" t="s">
        <v>47</v>
      </c>
      <c r="E2670" s="1">
        <v>44351</v>
      </c>
      <c r="F2670" s="4">
        <v>1498</v>
      </c>
      <c r="G2670">
        <v>63</v>
      </c>
      <c r="H2670" s="3">
        <f>_xlfn.XLOOKUP(sales[[#This Row],[Product]],products[Product],products[Cost per box])*sales[[#This Row],[Boxes]]</f>
        <v>331.38</v>
      </c>
      <c r="I2670" s="4">
        <f>sales[[#This Row],[Revenue]]-sales[[#This Row],[Cost]]</f>
        <v>1166.6199999999999</v>
      </c>
    </row>
    <row r="2671" spans="2:9" x14ac:dyDescent="0.25">
      <c r="B2671" t="s">
        <v>51</v>
      </c>
      <c r="C2671" t="s">
        <v>6</v>
      </c>
      <c r="D2671" t="s">
        <v>35</v>
      </c>
      <c r="E2671" s="1">
        <v>44354</v>
      </c>
      <c r="F2671" s="4">
        <v>1071</v>
      </c>
      <c r="G2671">
        <v>90</v>
      </c>
      <c r="H2671" s="3">
        <f>_xlfn.XLOOKUP(sales[[#This Row],[Product]],products[Product],products[Cost per box])*sales[[#This Row],[Boxes]]</f>
        <v>238.5</v>
      </c>
      <c r="I2671" s="4">
        <f>sales[[#This Row],[Revenue]]-sales[[#This Row],[Cost]]</f>
        <v>832.5</v>
      </c>
    </row>
    <row r="2672" spans="2:9" x14ac:dyDescent="0.25">
      <c r="B2672" t="s">
        <v>23</v>
      </c>
      <c r="C2672" t="s">
        <v>11</v>
      </c>
      <c r="D2672" t="s">
        <v>50</v>
      </c>
      <c r="E2672" s="1">
        <v>44354</v>
      </c>
      <c r="F2672" s="4">
        <v>3458</v>
      </c>
      <c r="G2672">
        <v>289</v>
      </c>
      <c r="H2672" s="3">
        <f>_xlfn.XLOOKUP(sales[[#This Row],[Product]],products[Product],products[Cost per box])*sales[[#This Row],[Boxes]]</f>
        <v>3586.4900000000002</v>
      </c>
      <c r="I2672" s="4">
        <f>sales[[#This Row],[Revenue]]-sales[[#This Row],[Cost]]</f>
        <v>-128.49000000000024</v>
      </c>
    </row>
    <row r="2673" spans="2:9" x14ac:dyDescent="0.25">
      <c r="B2673" t="s">
        <v>39</v>
      </c>
      <c r="C2673" t="s">
        <v>16</v>
      </c>
      <c r="D2673" t="s">
        <v>17</v>
      </c>
      <c r="E2673" s="1">
        <v>44354</v>
      </c>
      <c r="F2673" s="4">
        <v>2261</v>
      </c>
      <c r="G2673">
        <v>91</v>
      </c>
      <c r="H2673" s="3">
        <f>_xlfn.XLOOKUP(sales[[#This Row],[Product]],products[Product],products[Cost per box])*sales[[#This Row],[Boxes]]</f>
        <v>618.79999999999995</v>
      </c>
      <c r="I2673" s="4">
        <f>sales[[#This Row],[Revenue]]-sales[[#This Row],[Cost]]</f>
        <v>1642.2</v>
      </c>
    </row>
    <row r="2674" spans="2:9" x14ac:dyDescent="0.25">
      <c r="B2674" t="s">
        <v>51</v>
      </c>
      <c r="C2674" t="s">
        <v>9</v>
      </c>
      <c r="D2674" t="s">
        <v>47</v>
      </c>
      <c r="E2674" s="1">
        <v>44354</v>
      </c>
      <c r="F2674" s="4">
        <v>8456</v>
      </c>
      <c r="G2674">
        <v>368</v>
      </c>
      <c r="H2674" s="3">
        <f>_xlfn.XLOOKUP(sales[[#This Row],[Product]],products[Product],products[Cost per box])*sales[[#This Row],[Boxes]]</f>
        <v>1935.6799999999998</v>
      </c>
      <c r="I2674" s="4">
        <f>sales[[#This Row],[Revenue]]-sales[[#This Row],[Cost]]</f>
        <v>6520.32</v>
      </c>
    </row>
    <row r="2675" spans="2:9" x14ac:dyDescent="0.25">
      <c r="B2675" t="s">
        <v>20</v>
      </c>
      <c r="C2675" t="s">
        <v>11</v>
      </c>
      <c r="D2675" t="s">
        <v>43</v>
      </c>
      <c r="E2675" s="1">
        <v>44354</v>
      </c>
      <c r="F2675" s="4">
        <v>3283</v>
      </c>
      <c r="G2675">
        <v>127</v>
      </c>
      <c r="H2675" s="3">
        <f>_xlfn.XLOOKUP(sales[[#This Row],[Product]],products[Product],products[Cost per box])*sales[[#This Row],[Boxes]]</f>
        <v>488.95</v>
      </c>
      <c r="I2675" s="4">
        <f>sales[[#This Row],[Revenue]]-sales[[#This Row],[Cost]]</f>
        <v>2794.05</v>
      </c>
    </row>
    <row r="2676" spans="2:9" x14ac:dyDescent="0.25">
      <c r="B2676" t="s">
        <v>41</v>
      </c>
      <c r="C2676" t="s">
        <v>16</v>
      </c>
      <c r="D2676" t="s">
        <v>31</v>
      </c>
      <c r="E2676" s="1">
        <v>44354</v>
      </c>
      <c r="F2676" s="4">
        <v>6307</v>
      </c>
      <c r="G2676">
        <v>263</v>
      </c>
      <c r="H2676" s="3">
        <f>_xlfn.XLOOKUP(sales[[#This Row],[Product]],products[Product],products[Cost per box])*sales[[#This Row],[Boxes]]</f>
        <v>1504.36</v>
      </c>
      <c r="I2676" s="4">
        <f>sales[[#This Row],[Revenue]]-sales[[#This Row],[Cost]]</f>
        <v>4802.6400000000003</v>
      </c>
    </row>
    <row r="2677" spans="2:9" x14ac:dyDescent="0.25">
      <c r="B2677" t="s">
        <v>33</v>
      </c>
      <c r="C2677" t="s">
        <v>16</v>
      </c>
      <c r="D2677" t="s">
        <v>35</v>
      </c>
      <c r="E2677" s="1">
        <v>44354</v>
      </c>
      <c r="F2677" s="4">
        <v>2877</v>
      </c>
      <c r="G2677">
        <v>288</v>
      </c>
      <c r="H2677" s="3">
        <f>_xlfn.XLOOKUP(sales[[#This Row],[Product]],products[Product],products[Cost per box])*sales[[#This Row],[Boxes]]</f>
        <v>763.19999999999993</v>
      </c>
      <c r="I2677" s="4">
        <f>sales[[#This Row],[Revenue]]-sales[[#This Row],[Cost]]</f>
        <v>2113.8000000000002</v>
      </c>
    </row>
    <row r="2678" spans="2:9" x14ac:dyDescent="0.25">
      <c r="B2678" t="s">
        <v>49</v>
      </c>
      <c r="C2678" t="s">
        <v>16</v>
      </c>
      <c r="D2678" t="s">
        <v>28</v>
      </c>
      <c r="E2678" s="1">
        <v>44354</v>
      </c>
      <c r="F2678" s="4">
        <v>7602</v>
      </c>
      <c r="G2678">
        <v>331</v>
      </c>
      <c r="H2678" s="3">
        <f>_xlfn.XLOOKUP(sales[[#This Row],[Product]],products[Product],products[Cost per box])*sales[[#This Row],[Boxes]]</f>
        <v>913.56</v>
      </c>
      <c r="I2678" s="4">
        <f>sales[[#This Row],[Revenue]]-sales[[#This Row],[Cost]]</f>
        <v>6688.4400000000005</v>
      </c>
    </row>
    <row r="2679" spans="2:9" x14ac:dyDescent="0.25">
      <c r="B2679" t="s">
        <v>15</v>
      </c>
      <c r="C2679" t="s">
        <v>11</v>
      </c>
      <c r="D2679" t="s">
        <v>45</v>
      </c>
      <c r="E2679" s="1">
        <v>44354</v>
      </c>
      <c r="F2679" s="4">
        <v>5460</v>
      </c>
      <c r="G2679">
        <v>304</v>
      </c>
      <c r="H2679" s="3">
        <f>_xlfn.XLOOKUP(sales[[#This Row],[Product]],products[Product],products[Cost per box])*sales[[#This Row],[Boxes]]</f>
        <v>2349.92</v>
      </c>
      <c r="I2679" s="4">
        <f>sales[[#This Row],[Revenue]]-sales[[#This Row],[Cost]]</f>
        <v>3110.08</v>
      </c>
    </row>
    <row r="2680" spans="2:9" x14ac:dyDescent="0.25">
      <c r="B2680" t="s">
        <v>41</v>
      </c>
      <c r="C2680" t="s">
        <v>11</v>
      </c>
      <c r="D2680" t="s">
        <v>35</v>
      </c>
      <c r="E2680" s="1">
        <v>44354</v>
      </c>
      <c r="F2680" s="4">
        <v>364</v>
      </c>
      <c r="G2680">
        <v>41</v>
      </c>
      <c r="H2680" s="3">
        <f>_xlfn.XLOOKUP(sales[[#This Row],[Product]],products[Product],products[Cost per box])*sales[[#This Row],[Boxes]]</f>
        <v>108.64999999999999</v>
      </c>
      <c r="I2680" s="4">
        <f>sales[[#This Row],[Revenue]]-sales[[#This Row],[Cost]]</f>
        <v>255.35000000000002</v>
      </c>
    </row>
    <row r="2681" spans="2:9" x14ac:dyDescent="0.25">
      <c r="B2681" t="s">
        <v>51</v>
      </c>
      <c r="C2681" t="s">
        <v>11</v>
      </c>
      <c r="D2681" t="s">
        <v>36</v>
      </c>
      <c r="E2681" s="1">
        <v>44354</v>
      </c>
      <c r="F2681" s="4">
        <v>7917</v>
      </c>
      <c r="G2681">
        <v>770</v>
      </c>
      <c r="H2681" s="3">
        <f>_xlfn.XLOOKUP(sales[[#This Row],[Product]],products[Product],products[Cost per box])*sales[[#This Row],[Boxes]]</f>
        <v>3880.8</v>
      </c>
      <c r="I2681" s="4">
        <f>sales[[#This Row],[Revenue]]-sales[[#This Row],[Cost]]</f>
        <v>4036.2</v>
      </c>
    </row>
    <row r="2682" spans="2:9" x14ac:dyDescent="0.25">
      <c r="B2682" t="s">
        <v>32</v>
      </c>
      <c r="C2682" t="s">
        <v>27</v>
      </c>
      <c r="D2682" t="s">
        <v>52</v>
      </c>
      <c r="E2682" s="1">
        <v>44354</v>
      </c>
      <c r="F2682" s="4">
        <v>7063</v>
      </c>
      <c r="G2682">
        <v>322</v>
      </c>
      <c r="H2682" s="3">
        <f>_xlfn.XLOOKUP(sales[[#This Row],[Product]],products[Product],products[Cost per box])*sales[[#This Row],[Boxes]]</f>
        <v>1069.04</v>
      </c>
      <c r="I2682" s="4">
        <f>sales[[#This Row],[Revenue]]-sales[[#This Row],[Cost]]</f>
        <v>5993.96</v>
      </c>
    </row>
    <row r="2683" spans="2:9" x14ac:dyDescent="0.25">
      <c r="B2683" t="s">
        <v>8</v>
      </c>
      <c r="C2683" t="s">
        <v>21</v>
      </c>
      <c r="D2683" t="s">
        <v>19</v>
      </c>
      <c r="E2683" s="1">
        <v>44354</v>
      </c>
      <c r="F2683" s="4">
        <v>6580</v>
      </c>
      <c r="G2683">
        <v>275</v>
      </c>
      <c r="H2683" s="3">
        <f>_xlfn.XLOOKUP(sales[[#This Row],[Product]],products[Product],products[Cost per box])*sales[[#This Row],[Boxes]]</f>
        <v>2813.25</v>
      </c>
      <c r="I2683" s="4">
        <f>sales[[#This Row],[Revenue]]-sales[[#This Row],[Cost]]</f>
        <v>3766.75</v>
      </c>
    </row>
    <row r="2684" spans="2:9" x14ac:dyDescent="0.25">
      <c r="B2684" t="s">
        <v>41</v>
      </c>
      <c r="C2684" t="s">
        <v>16</v>
      </c>
      <c r="D2684" t="s">
        <v>7</v>
      </c>
      <c r="E2684" s="1">
        <v>44354</v>
      </c>
      <c r="F2684" s="4">
        <v>4228</v>
      </c>
      <c r="G2684">
        <v>212</v>
      </c>
      <c r="H2684" s="3">
        <f>_xlfn.XLOOKUP(sales[[#This Row],[Product]],products[Product],products[Cost per box])*sales[[#This Row],[Boxes]]</f>
        <v>1091.8000000000002</v>
      </c>
      <c r="I2684" s="4">
        <f>sales[[#This Row],[Revenue]]-sales[[#This Row],[Cost]]</f>
        <v>3136.2</v>
      </c>
    </row>
    <row r="2685" spans="2:9" x14ac:dyDescent="0.25">
      <c r="B2685" t="s">
        <v>29</v>
      </c>
      <c r="C2685" t="s">
        <v>27</v>
      </c>
      <c r="D2685" t="s">
        <v>31</v>
      </c>
      <c r="E2685" s="1">
        <v>44354</v>
      </c>
      <c r="F2685" s="4">
        <v>1708</v>
      </c>
      <c r="G2685">
        <v>69</v>
      </c>
      <c r="H2685" s="3">
        <f>_xlfn.XLOOKUP(sales[[#This Row],[Product]],products[Product],products[Cost per box])*sales[[#This Row],[Boxes]]</f>
        <v>394.68</v>
      </c>
      <c r="I2685" s="4">
        <f>sales[[#This Row],[Revenue]]-sales[[#This Row],[Cost]]</f>
        <v>1313.32</v>
      </c>
    </row>
    <row r="2686" spans="2:9" x14ac:dyDescent="0.25">
      <c r="B2686" t="s">
        <v>39</v>
      </c>
      <c r="C2686" t="s">
        <v>16</v>
      </c>
      <c r="D2686" t="s">
        <v>52</v>
      </c>
      <c r="E2686" s="1">
        <v>44354</v>
      </c>
      <c r="F2686" s="4">
        <v>2737</v>
      </c>
      <c r="G2686">
        <v>115</v>
      </c>
      <c r="H2686" s="3">
        <f>_xlfn.XLOOKUP(sales[[#This Row],[Product]],products[Product],products[Cost per box])*sales[[#This Row],[Boxes]]</f>
        <v>381.79999999999995</v>
      </c>
      <c r="I2686" s="4">
        <f>sales[[#This Row],[Revenue]]-sales[[#This Row],[Cost]]</f>
        <v>2355.1999999999998</v>
      </c>
    </row>
    <row r="2687" spans="2:9" x14ac:dyDescent="0.25">
      <c r="B2687" t="s">
        <v>23</v>
      </c>
      <c r="C2687" t="s">
        <v>21</v>
      </c>
      <c r="D2687" t="s">
        <v>52</v>
      </c>
      <c r="E2687" s="1">
        <v>44354</v>
      </c>
      <c r="F2687" s="4">
        <v>2863</v>
      </c>
      <c r="G2687">
        <v>137</v>
      </c>
      <c r="H2687" s="3">
        <f>_xlfn.XLOOKUP(sales[[#This Row],[Product]],products[Product],products[Cost per box])*sales[[#This Row],[Boxes]]</f>
        <v>454.84</v>
      </c>
      <c r="I2687" s="4">
        <f>sales[[#This Row],[Revenue]]-sales[[#This Row],[Cost]]</f>
        <v>2408.16</v>
      </c>
    </row>
    <row r="2688" spans="2:9" x14ac:dyDescent="0.25">
      <c r="B2688" t="s">
        <v>51</v>
      </c>
      <c r="C2688" t="s">
        <v>6</v>
      </c>
      <c r="D2688" t="s">
        <v>44</v>
      </c>
      <c r="E2688" s="1">
        <v>44354</v>
      </c>
      <c r="F2688" s="4">
        <v>9506</v>
      </c>
      <c r="G2688">
        <v>453</v>
      </c>
      <c r="H2688" s="3">
        <f>_xlfn.XLOOKUP(sales[[#This Row],[Product]],products[Product],products[Cost per box])*sales[[#This Row],[Boxes]]</f>
        <v>4335.21</v>
      </c>
      <c r="I2688" s="4">
        <f>sales[[#This Row],[Revenue]]-sales[[#This Row],[Cost]]</f>
        <v>5170.79</v>
      </c>
    </row>
    <row r="2689" spans="2:9" x14ac:dyDescent="0.25">
      <c r="B2689" t="s">
        <v>23</v>
      </c>
      <c r="C2689" t="s">
        <v>11</v>
      </c>
      <c r="D2689" t="s">
        <v>12</v>
      </c>
      <c r="E2689" s="1">
        <v>44354</v>
      </c>
      <c r="F2689" s="4">
        <v>5789</v>
      </c>
      <c r="G2689">
        <v>414</v>
      </c>
      <c r="H2689" s="3">
        <f>_xlfn.XLOOKUP(sales[[#This Row],[Product]],products[Product],products[Cost per box])*sales[[#This Row],[Boxes]]</f>
        <v>3490.02</v>
      </c>
      <c r="I2689" s="4">
        <f>sales[[#This Row],[Revenue]]-sales[[#This Row],[Cost]]</f>
        <v>2298.98</v>
      </c>
    </row>
    <row r="2690" spans="2:9" x14ac:dyDescent="0.25">
      <c r="B2690" t="s">
        <v>5</v>
      </c>
      <c r="C2690" t="s">
        <v>9</v>
      </c>
      <c r="D2690" t="s">
        <v>38</v>
      </c>
      <c r="E2690" s="1">
        <v>44354</v>
      </c>
      <c r="F2690" s="4">
        <v>1057</v>
      </c>
      <c r="G2690">
        <v>43</v>
      </c>
      <c r="H2690" s="3">
        <f>_xlfn.XLOOKUP(sales[[#This Row],[Product]],products[Product],products[Cost per box])*sales[[#This Row],[Boxes]]</f>
        <v>427.41999999999996</v>
      </c>
      <c r="I2690" s="4">
        <f>sales[[#This Row],[Revenue]]-sales[[#This Row],[Cost]]</f>
        <v>629.58000000000004</v>
      </c>
    </row>
    <row r="2691" spans="2:9" x14ac:dyDescent="0.25">
      <c r="B2691" t="s">
        <v>33</v>
      </c>
      <c r="C2691" t="s">
        <v>11</v>
      </c>
      <c r="D2691" t="s">
        <v>35</v>
      </c>
      <c r="E2691" s="1">
        <v>44354</v>
      </c>
      <c r="F2691" s="4">
        <v>462</v>
      </c>
      <c r="G2691">
        <v>39</v>
      </c>
      <c r="H2691" s="3">
        <f>_xlfn.XLOOKUP(sales[[#This Row],[Product]],products[Product],products[Cost per box])*sales[[#This Row],[Boxes]]</f>
        <v>103.35</v>
      </c>
      <c r="I2691" s="4">
        <f>sales[[#This Row],[Revenue]]-sales[[#This Row],[Cost]]</f>
        <v>358.65</v>
      </c>
    </row>
    <row r="2692" spans="2:9" x14ac:dyDescent="0.25">
      <c r="B2692" t="s">
        <v>46</v>
      </c>
      <c r="C2692" t="s">
        <v>6</v>
      </c>
      <c r="D2692" t="s">
        <v>43</v>
      </c>
      <c r="E2692" s="1">
        <v>44354</v>
      </c>
      <c r="F2692" s="4">
        <v>3857</v>
      </c>
      <c r="G2692">
        <v>168</v>
      </c>
      <c r="H2692" s="3">
        <f>_xlfn.XLOOKUP(sales[[#This Row],[Product]],products[Product],products[Cost per box])*sales[[#This Row],[Boxes]]</f>
        <v>646.80000000000007</v>
      </c>
      <c r="I2692" s="4">
        <f>sales[[#This Row],[Revenue]]-sales[[#This Row],[Cost]]</f>
        <v>3210.2</v>
      </c>
    </row>
    <row r="2693" spans="2:9" x14ac:dyDescent="0.25">
      <c r="B2693" t="s">
        <v>23</v>
      </c>
      <c r="C2693" t="s">
        <v>6</v>
      </c>
      <c r="D2693" t="s">
        <v>26</v>
      </c>
      <c r="E2693" s="1">
        <v>44354</v>
      </c>
      <c r="F2693" s="4">
        <v>4186</v>
      </c>
      <c r="G2693">
        <v>280</v>
      </c>
      <c r="H2693" s="3">
        <f>_xlfn.XLOOKUP(sales[[#This Row],[Product]],products[Product],products[Cost per box])*sales[[#This Row],[Boxes]]</f>
        <v>1800.3999999999999</v>
      </c>
      <c r="I2693" s="4">
        <f>sales[[#This Row],[Revenue]]-sales[[#This Row],[Cost]]</f>
        <v>2385.6000000000004</v>
      </c>
    </row>
    <row r="2694" spans="2:9" x14ac:dyDescent="0.25">
      <c r="B2694" t="s">
        <v>13</v>
      </c>
      <c r="C2694" t="s">
        <v>16</v>
      </c>
      <c r="D2694" t="s">
        <v>35</v>
      </c>
      <c r="E2694" s="1">
        <v>44355</v>
      </c>
      <c r="F2694" s="4">
        <v>1813</v>
      </c>
      <c r="G2694">
        <v>202</v>
      </c>
      <c r="H2694" s="3">
        <f>_xlfn.XLOOKUP(sales[[#This Row],[Product]],products[Product],products[Cost per box])*sales[[#This Row],[Boxes]]</f>
        <v>535.29999999999995</v>
      </c>
      <c r="I2694" s="4">
        <f>sales[[#This Row],[Revenue]]-sales[[#This Row],[Cost]]</f>
        <v>1277.7</v>
      </c>
    </row>
    <row r="2695" spans="2:9" x14ac:dyDescent="0.25">
      <c r="B2695" t="s">
        <v>49</v>
      </c>
      <c r="C2695" t="s">
        <v>16</v>
      </c>
      <c r="D2695" t="s">
        <v>44</v>
      </c>
      <c r="E2695" s="1">
        <v>44355</v>
      </c>
      <c r="F2695" s="4">
        <v>8897</v>
      </c>
      <c r="G2695">
        <v>387</v>
      </c>
      <c r="H2695" s="3">
        <f>_xlfn.XLOOKUP(sales[[#This Row],[Product]],products[Product],products[Cost per box])*sales[[#This Row],[Boxes]]</f>
        <v>3703.59</v>
      </c>
      <c r="I2695" s="4">
        <f>sales[[#This Row],[Revenue]]-sales[[#This Row],[Cost]]</f>
        <v>5193.41</v>
      </c>
    </row>
    <row r="2696" spans="2:9" x14ac:dyDescent="0.25">
      <c r="B2696" t="s">
        <v>40</v>
      </c>
      <c r="C2696" t="s">
        <v>11</v>
      </c>
      <c r="D2696" t="s">
        <v>47</v>
      </c>
      <c r="E2696" s="1">
        <v>44355</v>
      </c>
      <c r="F2696" s="4">
        <v>5026</v>
      </c>
      <c r="G2696">
        <v>210</v>
      </c>
      <c r="H2696" s="3">
        <f>_xlfn.XLOOKUP(sales[[#This Row],[Product]],products[Product],products[Cost per box])*sales[[#This Row],[Boxes]]</f>
        <v>1104.5999999999999</v>
      </c>
      <c r="I2696" s="4">
        <f>sales[[#This Row],[Revenue]]-sales[[#This Row],[Cost]]</f>
        <v>3921.4</v>
      </c>
    </row>
    <row r="2697" spans="2:9" x14ac:dyDescent="0.25">
      <c r="B2697" t="s">
        <v>49</v>
      </c>
      <c r="C2697" t="s">
        <v>9</v>
      </c>
      <c r="D2697" t="s">
        <v>44</v>
      </c>
      <c r="E2697" s="1">
        <v>44355</v>
      </c>
      <c r="F2697" s="4">
        <v>5453</v>
      </c>
      <c r="G2697">
        <v>248</v>
      </c>
      <c r="H2697" s="3">
        <f>_xlfn.XLOOKUP(sales[[#This Row],[Product]],products[Product],products[Cost per box])*sales[[#This Row],[Boxes]]</f>
        <v>2373.36</v>
      </c>
      <c r="I2697" s="4">
        <f>sales[[#This Row],[Revenue]]-sales[[#This Row],[Cost]]</f>
        <v>3079.64</v>
      </c>
    </row>
    <row r="2698" spans="2:9" x14ac:dyDescent="0.25">
      <c r="B2698" t="s">
        <v>49</v>
      </c>
      <c r="C2698" t="s">
        <v>9</v>
      </c>
      <c r="D2698" t="s">
        <v>24</v>
      </c>
      <c r="E2698" s="1">
        <v>44355</v>
      </c>
      <c r="F2698" s="4">
        <v>4851</v>
      </c>
      <c r="G2698">
        <v>180</v>
      </c>
      <c r="H2698" s="3">
        <f>_xlfn.XLOOKUP(sales[[#This Row],[Product]],products[Product],products[Cost per box])*sales[[#This Row],[Boxes]]</f>
        <v>1891.8</v>
      </c>
      <c r="I2698" s="4">
        <f>sales[[#This Row],[Revenue]]-sales[[#This Row],[Cost]]</f>
        <v>2959.2</v>
      </c>
    </row>
    <row r="2699" spans="2:9" x14ac:dyDescent="0.25">
      <c r="B2699" t="s">
        <v>10</v>
      </c>
      <c r="C2699" t="s">
        <v>11</v>
      </c>
      <c r="D2699" t="s">
        <v>43</v>
      </c>
      <c r="E2699" s="1">
        <v>44355</v>
      </c>
      <c r="F2699" s="4">
        <v>2205</v>
      </c>
      <c r="G2699">
        <v>89</v>
      </c>
      <c r="H2699" s="3">
        <f>_xlfn.XLOOKUP(sales[[#This Row],[Product]],products[Product],products[Cost per box])*sales[[#This Row],[Boxes]]</f>
        <v>342.65000000000003</v>
      </c>
      <c r="I2699" s="4">
        <f>sales[[#This Row],[Revenue]]-sales[[#This Row],[Cost]]</f>
        <v>1862.35</v>
      </c>
    </row>
    <row r="2700" spans="2:9" x14ac:dyDescent="0.25">
      <c r="B2700" t="s">
        <v>39</v>
      </c>
      <c r="C2700" t="s">
        <v>16</v>
      </c>
      <c r="D2700" t="s">
        <v>31</v>
      </c>
      <c r="E2700" s="1">
        <v>44355</v>
      </c>
      <c r="F2700" s="4">
        <v>3892</v>
      </c>
      <c r="G2700">
        <v>177</v>
      </c>
      <c r="H2700" s="3">
        <f>_xlfn.XLOOKUP(sales[[#This Row],[Product]],products[Product],products[Cost per box])*sales[[#This Row],[Boxes]]</f>
        <v>1012.4399999999999</v>
      </c>
      <c r="I2700" s="4">
        <f>sales[[#This Row],[Revenue]]-sales[[#This Row],[Cost]]</f>
        <v>2879.56</v>
      </c>
    </row>
    <row r="2701" spans="2:9" x14ac:dyDescent="0.25">
      <c r="B2701" t="s">
        <v>20</v>
      </c>
      <c r="C2701" t="s">
        <v>9</v>
      </c>
      <c r="D2701" t="s">
        <v>14</v>
      </c>
      <c r="E2701" s="1">
        <v>44355</v>
      </c>
      <c r="F2701" s="4">
        <v>1925</v>
      </c>
      <c r="G2701">
        <v>149</v>
      </c>
      <c r="H2701" s="3">
        <f>_xlfn.XLOOKUP(sales[[#This Row],[Product]],products[Product],products[Cost per box])*sales[[#This Row],[Boxes]]</f>
        <v>940.18999999999994</v>
      </c>
      <c r="I2701" s="4">
        <f>sales[[#This Row],[Revenue]]-sales[[#This Row],[Cost]]</f>
        <v>984.81000000000006</v>
      </c>
    </row>
    <row r="2702" spans="2:9" x14ac:dyDescent="0.25">
      <c r="B2702" t="s">
        <v>20</v>
      </c>
      <c r="C2702" t="s">
        <v>21</v>
      </c>
      <c r="D2702" t="s">
        <v>35</v>
      </c>
      <c r="E2702" s="1">
        <v>44355</v>
      </c>
      <c r="F2702" s="4">
        <v>9240</v>
      </c>
      <c r="G2702">
        <v>910</v>
      </c>
      <c r="H2702" s="3">
        <f>_xlfn.XLOOKUP(sales[[#This Row],[Product]],products[Product],products[Cost per box])*sales[[#This Row],[Boxes]]</f>
        <v>2411.5</v>
      </c>
      <c r="I2702" s="4">
        <f>sales[[#This Row],[Revenue]]-sales[[#This Row],[Cost]]</f>
        <v>6828.5</v>
      </c>
    </row>
    <row r="2703" spans="2:9" x14ac:dyDescent="0.25">
      <c r="B2703" t="s">
        <v>49</v>
      </c>
      <c r="C2703" t="s">
        <v>6</v>
      </c>
      <c r="D2703" t="s">
        <v>30</v>
      </c>
      <c r="E2703" s="1">
        <v>44355</v>
      </c>
      <c r="F2703" s="4">
        <v>10115</v>
      </c>
      <c r="G2703">
        <v>405</v>
      </c>
      <c r="H2703" s="3">
        <f>_xlfn.XLOOKUP(sales[[#This Row],[Product]],products[Product],products[Cost per box])*sales[[#This Row],[Boxes]]</f>
        <v>1490.4</v>
      </c>
      <c r="I2703" s="4">
        <f>sales[[#This Row],[Revenue]]-sales[[#This Row],[Cost]]</f>
        <v>8624.6</v>
      </c>
    </row>
    <row r="2704" spans="2:9" x14ac:dyDescent="0.25">
      <c r="B2704" t="s">
        <v>15</v>
      </c>
      <c r="C2704" t="s">
        <v>27</v>
      </c>
      <c r="D2704" t="s">
        <v>50</v>
      </c>
      <c r="E2704" s="1">
        <v>44355</v>
      </c>
      <c r="F2704" s="4">
        <v>4802</v>
      </c>
      <c r="G2704">
        <v>321</v>
      </c>
      <c r="H2704" s="3">
        <f>_xlfn.XLOOKUP(sales[[#This Row],[Product]],products[Product],products[Cost per box])*sales[[#This Row],[Boxes]]</f>
        <v>3983.61</v>
      </c>
      <c r="I2704" s="4">
        <f>sales[[#This Row],[Revenue]]-sales[[#This Row],[Cost]]</f>
        <v>818.38999999999987</v>
      </c>
    </row>
    <row r="2705" spans="2:9" x14ac:dyDescent="0.25">
      <c r="B2705" t="s">
        <v>15</v>
      </c>
      <c r="C2705" t="s">
        <v>6</v>
      </c>
      <c r="D2705" t="s">
        <v>22</v>
      </c>
      <c r="E2705" s="1">
        <v>44355</v>
      </c>
      <c r="F2705" s="4">
        <v>6860</v>
      </c>
      <c r="G2705">
        <v>770</v>
      </c>
      <c r="H2705" s="3">
        <f>_xlfn.XLOOKUP(sales[[#This Row],[Product]],products[Product],products[Cost per box])*sales[[#This Row],[Boxes]]</f>
        <v>6329.4000000000005</v>
      </c>
      <c r="I2705" s="4">
        <f>sales[[#This Row],[Revenue]]-sales[[#This Row],[Cost]]</f>
        <v>530.59999999999945</v>
      </c>
    </row>
    <row r="2706" spans="2:9" x14ac:dyDescent="0.25">
      <c r="B2706" t="s">
        <v>46</v>
      </c>
      <c r="C2706" t="s">
        <v>21</v>
      </c>
      <c r="D2706" t="s">
        <v>24</v>
      </c>
      <c r="E2706" s="1">
        <v>44355</v>
      </c>
      <c r="F2706" s="4">
        <v>777</v>
      </c>
      <c r="G2706">
        <v>30</v>
      </c>
      <c r="H2706" s="3">
        <f>_xlfn.XLOOKUP(sales[[#This Row],[Product]],products[Product],products[Cost per box])*sales[[#This Row],[Boxes]]</f>
        <v>315.3</v>
      </c>
      <c r="I2706" s="4">
        <f>sales[[#This Row],[Revenue]]-sales[[#This Row],[Cost]]</f>
        <v>461.7</v>
      </c>
    </row>
    <row r="2707" spans="2:9" x14ac:dyDescent="0.25">
      <c r="B2707" t="s">
        <v>20</v>
      </c>
      <c r="C2707" t="s">
        <v>27</v>
      </c>
      <c r="D2707" t="s">
        <v>22</v>
      </c>
      <c r="E2707" s="1">
        <v>44355</v>
      </c>
      <c r="F2707" s="4">
        <v>6314</v>
      </c>
      <c r="G2707">
        <v>700</v>
      </c>
      <c r="H2707" s="3">
        <f>_xlfn.XLOOKUP(sales[[#This Row],[Product]],products[Product],products[Cost per box])*sales[[#This Row],[Boxes]]</f>
        <v>5754</v>
      </c>
      <c r="I2707" s="4">
        <f>sales[[#This Row],[Revenue]]-sales[[#This Row],[Cost]]</f>
        <v>560</v>
      </c>
    </row>
    <row r="2708" spans="2:9" x14ac:dyDescent="0.25">
      <c r="B2708" t="s">
        <v>20</v>
      </c>
      <c r="C2708" t="s">
        <v>16</v>
      </c>
      <c r="D2708" t="s">
        <v>48</v>
      </c>
      <c r="E2708" s="1">
        <v>44355</v>
      </c>
      <c r="F2708" s="4">
        <v>6769</v>
      </c>
      <c r="G2708">
        <v>271</v>
      </c>
      <c r="H2708" s="3">
        <f>_xlfn.XLOOKUP(sales[[#This Row],[Product]],products[Product],products[Cost per box])*sales[[#This Row],[Boxes]]</f>
        <v>2027.0800000000002</v>
      </c>
      <c r="I2708" s="4">
        <f>sales[[#This Row],[Revenue]]-sales[[#This Row],[Cost]]</f>
        <v>4741.92</v>
      </c>
    </row>
    <row r="2709" spans="2:9" x14ac:dyDescent="0.25">
      <c r="B2709" t="s">
        <v>49</v>
      </c>
      <c r="C2709" t="s">
        <v>21</v>
      </c>
      <c r="D2709" t="s">
        <v>48</v>
      </c>
      <c r="E2709" s="1">
        <v>44356</v>
      </c>
      <c r="F2709" s="4">
        <v>2793</v>
      </c>
      <c r="G2709">
        <v>112</v>
      </c>
      <c r="H2709" s="3">
        <f>_xlfn.XLOOKUP(sales[[#This Row],[Product]],products[Product],products[Cost per box])*sales[[#This Row],[Boxes]]</f>
        <v>837.76</v>
      </c>
      <c r="I2709" s="4">
        <f>sales[[#This Row],[Revenue]]-sales[[#This Row],[Cost]]</f>
        <v>1955.24</v>
      </c>
    </row>
    <row r="2710" spans="2:9" x14ac:dyDescent="0.25">
      <c r="B2710" t="s">
        <v>13</v>
      </c>
      <c r="C2710" t="s">
        <v>11</v>
      </c>
      <c r="D2710" t="s">
        <v>30</v>
      </c>
      <c r="E2710" s="1">
        <v>44356</v>
      </c>
      <c r="F2710" s="4">
        <v>5915</v>
      </c>
      <c r="G2710">
        <v>237</v>
      </c>
      <c r="H2710" s="3">
        <f>_xlfn.XLOOKUP(sales[[#This Row],[Product]],products[Product],products[Cost per box])*sales[[#This Row],[Boxes]]</f>
        <v>872.16000000000008</v>
      </c>
      <c r="I2710" s="4">
        <f>sales[[#This Row],[Revenue]]-sales[[#This Row],[Cost]]</f>
        <v>5042.84</v>
      </c>
    </row>
    <row r="2711" spans="2:9" x14ac:dyDescent="0.25">
      <c r="B2711" t="s">
        <v>49</v>
      </c>
      <c r="C2711" t="s">
        <v>16</v>
      </c>
      <c r="D2711" t="s">
        <v>45</v>
      </c>
      <c r="E2711" s="1">
        <v>44356</v>
      </c>
      <c r="F2711" s="4">
        <v>4221</v>
      </c>
      <c r="G2711">
        <v>212</v>
      </c>
      <c r="H2711" s="3">
        <f>_xlfn.XLOOKUP(sales[[#This Row],[Product]],products[Product],products[Cost per box])*sales[[#This Row],[Boxes]]</f>
        <v>1638.76</v>
      </c>
      <c r="I2711" s="4">
        <f>sales[[#This Row],[Revenue]]-sales[[#This Row],[Cost]]</f>
        <v>2582.2399999999998</v>
      </c>
    </row>
    <row r="2712" spans="2:9" x14ac:dyDescent="0.25">
      <c r="B2712" t="s">
        <v>29</v>
      </c>
      <c r="C2712" t="s">
        <v>11</v>
      </c>
      <c r="D2712" t="s">
        <v>48</v>
      </c>
      <c r="E2712" s="1">
        <v>44356</v>
      </c>
      <c r="F2712" s="4">
        <v>3535</v>
      </c>
      <c r="G2712">
        <v>136</v>
      </c>
      <c r="H2712" s="3">
        <f>_xlfn.XLOOKUP(sales[[#This Row],[Product]],products[Product],products[Cost per box])*sales[[#This Row],[Boxes]]</f>
        <v>1017.2800000000001</v>
      </c>
      <c r="I2712" s="4">
        <f>sales[[#This Row],[Revenue]]-sales[[#This Row],[Cost]]</f>
        <v>2517.7199999999998</v>
      </c>
    </row>
    <row r="2713" spans="2:9" x14ac:dyDescent="0.25">
      <c r="B2713" t="s">
        <v>51</v>
      </c>
      <c r="C2713" t="s">
        <v>21</v>
      </c>
      <c r="D2713" t="s">
        <v>14</v>
      </c>
      <c r="E2713" s="1">
        <v>44356</v>
      </c>
      <c r="F2713" s="4">
        <v>3094</v>
      </c>
      <c r="G2713">
        <v>282</v>
      </c>
      <c r="H2713" s="3">
        <f>_xlfn.XLOOKUP(sales[[#This Row],[Product]],products[Product],products[Cost per box])*sales[[#This Row],[Boxes]]</f>
        <v>1779.4199999999998</v>
      </c>
      <c r="I2713" s="4">
        <f>sales[[#This Row],[Revenue]]-sales[[#This Row],[Cost]]</f>
        <v>1314.5800000000002</v>
      </c>
    </row>
    <row r="2714" spans="2:9" x14ac:dyDescent="0.25">
      <c r="B2714" t="s">
        <v>34</v>
      </c>
      <c r="C2714" t="s">
        <v>9</v>
      </c>
      <c r="D2714" t="s">
        <v>50</v>
      </c>
      <c r="E2714" s="1">
        <v>44356</v>
      </c>
      <c r="F2714" s="4">
        <v>5950</v>
      </c>
      <c r="G2714">
        <v>397</v>
      </c>
      <c r="H2714" s="3">
        <f>_xlfn.XLOOKUP(sales[[#This Row],[Product]],products[Product],products[Cost per box])*sales[[#This Row],[Boxes]]</f>
        <v>4926.7700000000004</v>
      </c>
      <c r="I2714" s="4">
        <f>sales[[#This Row],[Revenue]]-sales[[#This Row],[Cost]]</f>
        <v>1023.2299999999996</v>
      </c>
    </row>
    <row r="2715" spans="2:9" x14ac:dyDescent="0.25">
      <c r="B2715" t="s">
        <v>23</v>
      </c>
      <c r="C2715" t="s">
        <v>9</v>
      </c>
      <c r="D2715" t="s">
        <v>42</v>
      </c>
      <c r="E2715" s="1">
        <v>44356</v>
      </c>
      <c r="F2715" s="4">
        <v>2394</v>
      </c>
      <c r="G2715">
        <v>126</v>
      </c>
      <c r="H2715" s="3">
        <f>_xlfn.XLOOKUP(sales[[#This Row],[Product]],products[Product],products[Cost per box])*sales[[#This Row],[Boxes]]</f>
        <v>597.24</v>
      </c>
      <c r="I2715" s="4">
        <f>sales[[#This Row],[Revenue]]-sales[[#This Row],[Cost]]</f>
        <v>1796.76</v>
      </c>
    </row>
    <row r="2716" spans="2:9" x14ac:dyDescent="0.25">
      <c r="B2716" t="s">
        <v>18</v>
      </c>
      <c r="C2716" t="s">
        <v>11</v>
      </c>
      <c r="D2716" t="s">
        <v>19</v>
      </c>
      <c r="E2716" s="1">
        <v>44356</v>
      </c>
      <c r="F2716" s="4">
        <v>3780</v>
      </c>
      <c r="G2716">
        <v>165</v>
      </c>
      <c r="H2716" s="3">
        <f>_xlfn.XLOOKUP(sales[[#This Row],[Product]],products[Product],products[Cost per box])*sales[[#This Row],[Boxes]]</f>
        <v>1687.95</v>
      </c>
      <c r="I2716" s="4">
        <f>sales[[#This Row],[Revenue]]-sales[[#This Row],[Cost]]</f>
        <v>2092.0500000000002</v>
      </c>
    </row>
    <row r="2717" spans="2:9" x14ac:dyDescent="0.25">
      <c r="B2717" t="s">
        <v>41</v>
      </c>
      <c r="C2717" t="s">
        <v>27</v>
      </c>
      <c r="D2717" t="s">
        <v>38</v>
      </c>
      <c r="E2717" s="1">
        <v>44356</v>
      </c>
      <c r="F2717" s="4">
        <v>301</v>
      </c>
      <c r="G2717">
        <v>13</v>
      </c>
      <c r="H2717" s="3">
        <f>_xlfn.XLOOKUP(sales[[#This Row],[Product]],products[Product],products[Cost per box])*sales[[#This Row],[Boxes]]</f>
        <v>129.22</v>
      </c>
      <c r="I2717" s="4">
        <f>sales[[#This Row],[Revenue]]-sales[[#This Row],[Cost]]</f>
        <v>171.78</v>
      </c>
    </row>
    <row r="2718" spans="2:9" x14ac:dyDescent="0.25">
      <c r="B2718" t="s">
        <v>41</v>
      </c>
      <c r="C2718" t="s">
        <v>21</v>
      </c>
      <c r="D2718" t="s">
        <v>26</v>
      </c>
      <c r="E2718" s="1">
        <v>44356</v>
      </c>
      <c r="F2718" s="4">
        <v>1533</v>
      </c>
      <c r="G2718">
        <v>91</v>
      </c>
      <c r="H2718" s="3">
        <f>_xlfn.XLOOKUP(sales[[#This Row],[Product]],products[Product],products[Cost per box])*sales[[#This Row],[Boxes]]</f>
        <v>585.13</v>
      </c>
      <c r="I2718" s="4">
        <f>sales[[#This Row],[Revenue]]-sales[[#This Row],[Cost]]</f>
        <v>947.87</v>
      </c>
    </row>
    <row r="2719" spans="2:9" x14ac:dyDescent="0.25">
      <c r="B2719" t="s">
        <v>20</v>
      </c>
      <c r="C2719" t="s">
        <v>27</v>
      </c>
      <c r="D2719" t="s">
        <v>30</v>
      </c>
      <c r="E2719" s="1">
        <v>44356</v>
      </c>
      <c r="F2719" s="4">
        <v>28</v>
      </c>
      <c r="G2719">
        <v>1</v>
      </c>
      <c r="H2719" s="3">
        <f>_xlfn.XLOOKUP(sales[[#This Row],[Product]],products[Product],products[Cost per box])*sales[[#This Row],[Boxes]]</f>
        <v>3.68</v>
      </c>
      <c r="I2719" s="4">
        <f>sales[[#This Row],[Revenue]]-sales[[#This Row],[Cost]]</f>
        <v>24.32</v>
      </c>
    </row>
    <row r="2720" spans="2:9" x14ac:dyDescent="0.25">
      <c r="B2720" t="s">
        <v>34</v>
      </c>
      <c r="C2720" t="s">
        <v>27</v>
      </c>
      <c r="D2720" t="s">
        <v>36</v>
      </c>
      <c r="E2720" s="1">
        <v>44356</v>
      </c>
      <c r="F2720" s="4">
        <v>9436</v>
      </c>
      <c r="G2720">
        <v>1050</v>
      </c>
      <c r="H2720" s="3">
        <f>_xlfn.XLOOKUP(sales[[#This Row],[Product]],products[Product],products[Cost per box])*sales[[#This Row],[Boxes]]</f>
        <v>5292</v>
      </c>
      <c r="I2720" s="4">
        <f>sales[[#This Row],[Revenue]]-sales[[#This Row],[Cost]]</f>
        <v>4144</v>
      </c>
    </row>
    <row r="2721" spans="2:9" x14ac:dyDescent="0.25">
      <c r="B2721" t="s">
        <v>8</v>
      </c>
      <c r="C2721" t="s">
        <v>16</v>
      </c>
      <c r="D2721" t="s">
        <v>31</v>
      </c>
      <c r="E2721" s="1">
        <v>44356</v>
      </c>
      <c r="F2721" s="4">
        <v>2268</v>
      </c>
      <c r="G2721">
        <v>99</v>
      </c>
      <c r="H2721" s="3">
        <f>_xlfn.XLOOKUP(sales[[#This Row],[Product]],products[Product],products[Cost per box])*sales[[#This Row],[Boxes]]</f>
        <v>566.28</v>
      </c>
      <c r="I2721" s="4">
        <f>sales[[#This Row],[Revenue]]-sales[[#This Row],[Cost]]</f>
        <v>1701.72</v>
      </c>
    </row>
    <row r="2722" spans="2:9" x14ac:dyDescent="0.25">
      <c r="B2722" t="s">
        <v>18</v>
      </c>
      <c r="C2722" t="s">
        <v>16</v>
      </c>
      <c r="D2722" t="s">
        <v>12</v>
      </c>
      <c r="E2722" s="1">
        <v>44356</v>
      </c>
      <c r="F2722" s="4">
        <v>7574</v>
      </c>
      <c r="G2722">
        <v>583</v>
      </c>
      <c r="H2722" s="3">
        <f>_xlfn.XLOOKUP(sales[[#This Row],[Product]],products[Product],products[Cost per box])*sales[[#This Row],[Boxes]]</f>
        <v>4914.6899999999996</v>
      </c>
      <c r="I2722" s="4">
        <f>sales[[#This Row],[Revenue]]-sales[[#This Row],[Cost]]</f>
        <v>2659.3100000000004</v>
      </c>
    </row>
    <row r="2723" spans="2:9" x14ac:dyDescent="0.25">
      <c r="B2723" t="s">
        <v>13</v>
      </c>
      <c r="C2723" t="s">
        <v>21</v>
      </c>
      <c r="D2723" t="s">
        <v>43</v>
      </c>
      <c r="E2723" s="1">
        <v>44356</v>
      </c>
      <c r="F2723" s="4">
        <v>1470</v>
      </c>
      <c r="G2723">
        <v>59</v>
      </c>
      <c r="H2723" s="3">
        <f>_xlfn.XLOOKUP(sales[[#This Row],[Product]],products[Product],products[Cost per box])*sales[[#This Row],[Boxes]]</f>
        <v>227.15</v>
      </c>
      <c r="I2723" s="4">
        <f>sales[[#This Row],[Revenue]]-sales[[#This Row],[Cost]]</f>
        <v>1242.8499999999999</v>
      </c>
    </row>
    <row r="2724" spans="2:9" x14ac:dyDescent="0.25">
      <c r="B2724" t="s">
        <v>33</v>
      </c>
      <c r="C2724" t="s">
        <v>27</v>
      </c>
      <c r="D2724" t="s">
        <v>44</v>
      </c>
      <c r="E2724" s="1">
        <v>44356</v>
      </c>
      <c r="F2724" s="4">
        <v>4704</v>
      </c>
      <c r="G2724">
        <v>205</v>
      </c>
      <c r="H2724" s="3">
        <f>_xlfn.XLOOKUP(sales[[#This Row],[Product]],products[Product],products[Cost per box])*sales[[#This Row],[Boxes]]</f>
        <v>1961.8500000000001</v>
      </c>
      <c r="I2724" s="4">
        <f>sales[[#This Row],[Revenue]]-sales[[#This Row],[Cost]]</f>
        <v>2742.1499999999996</v>
      </c>
    </row>
    <row r="2725" spans="2:9" x14ac:dyDescent="0.25">
      <c r="B2725" t="s">
        <v>32</v>
      </c>
      <c r="C2725" t="s">
        <v>11</v>
      </c>
      <c r="D2725" t="s">
        <v>50</v>
      </c>
      <c r="E2725" s="1">
        <v>44356</v>
      </c>
      <c r="F2725" s="4">
        <v>5481</v>
      </c>
      <c r="G2725">
        <v>457</v>
      </c>
      <c r="H2725" s="3">
        <f>_xlfn.XLOOKUP(sales[[#This Row],[Product]],products[Product],products[Cost per box])*sales[[#This Row],[Boxes]]</f>
        <v>5671.37</v>
      </c>
      <c r="I2725" s="4">
        <f>sales[[#This Row],[Revenue]]-sales[[#This Row],[Cost]]</f>
        <v>-190.36999999999989</v>
      </c>
    </row>
    <row r="2726" spans="2:9" x14ac:dyDescent="0.25">
      <c r="B2726" t="s">
        <v>33</v>
      </c>
      <c r="C2726" t="s">
        <v>27</v>
      </c>
      <c r="D2726" t="s">
        <v>26</v>
      </c>
      <c r="E2726" s="1">
        <v>44356</v>
      </c>
      <c r="F2726" s="4">
        <v>5593</v>
      </c>
      <c r="G2726">
        <v>431</v>
      </c>
      <c r="H2726" s="3">
        <f>_xlfn.XLOOKUP(sales[[#This Row],[Product]],products[Product],products[Cost per box])*sales[[#This Row],[Boxes]]</f>
        <v>2771.33</v>
      </c>
      <c r="I2726" s="4">
        <f>sales[[#This Row],[Revenue]]-sales[[#This Row],[Cost]]</f>
        <v>2821.67</v>
      </c>
    </row>
    <row r="2727" spans="2:9" x14ac:dyDescent="0.25">
      <c r="B2727" t="s">
        <v>37</v>
      </c>
      <c r="C2727" t="s">
        <v>27</v>
      </c>
      <c r="D2727" t="s">
        <v>45</v>
      </c>
      <c r="E2727" s="1">
        <v>44357</v>
      </c>
      <c r="F2727" s="4">
        <v>1449</v>
      </c>
      <c r="G2727">
        <v>73</v>
      </c>
      <c r="H2727" s="3">
        <f>_xlfn.XLOOKUP(sales[[#This Row],[Product]],products[Product],products[Cost per box])*sales[[#This Row],[Boxes]]</f>
        <v>564.29000000000008</v>
      </c>
      <c r="I2727" s="4">
        <f>sales[[#This Row],[Revenue]]-sales[[#This Row],[Cost]]</f>
        <v>884.70999999999992</v>
      </c>
    </row>
    <row r="2728" spans="2:9" x14ac:dyDescent="0.25">
      <c r="B2728" t="s">
        <v>39</v>
      </c>
      <c r="C2728" t="s">
        <v>16</v>
      </c>
      <c r="D2728" t="s">
        <v>7</v>
      </c>
      <c r="E2728" s="1">
        <v>44357</v>
      </c>
      <c r="F2728" s="4">
        <v>11788</v>
      </c>
      <c r="G2728">
        <v>621</v>
      </c>
      <c r="H2728" s="3">
        <f>_xlfn.XLOOKUP(sales[[#This Row],[Product]],products[Product],products[Cost per box])*sales[[#This Row],[Boxes]]</f>
        <v>3198.15</v>
      </c>
      <c r="I2728" s="4">
        <f>sales[[#This Row],[Revenue]]-sales[[#This Row],[Cost]]</f>
        <v>8589.85</v>
      </c>
    </row>
    <row r="2729" spans="2:9" x14ac:dyDescent="0.25">
      <c r="B2729" t="s">
        <v>32</v>
      </c>
      <c r="C2729" t="s">
        <v>21</v>
      </c>
      <c r="D2729" t="s">
        <v>30</v>
      </c>
      <c r="E2729" s="1">
        <v>44357</v>
      </c>
      <c r="F2729" s="4">
        <v>5348</v>
      </c>
      <c r="G2729">
        <v>206</v>
      </c>
      <c r="H2729" s="3">
        <f>_xlfn.XLOOKUP(sales[[#This Row],[Product]],products[Product],products[Cost per box])*sales[[#This Row],[Boxes]]</f>
        <v>758.08</v>
      </c>
      <c r="I2729" s="4">
        <f>sales[[#This Row],[Revenue]]-sales[[#This Row],[Cost]]</f>
        <v>4589.92</v>
      </c>
    </row>
    <row r="2730" spans="2:9" x14ac:dyDescent="0.25">
      <c r="B2730" t="s">
        <v>41</v>
      </c>
      <c r="C2730" t="s">
        <v>11</v>
      </c>
      <c r="D2730" t="s">
        <v>38</v>
      </c>
      <c r="E2730" s="1">
        <v>44357</v>
      </c>
      <c r="F2730" s="4">
        <v>13622</v>
      </c>
      <c r="G2730">
        <v>545</v>
      </c>
      <c r="H2730" s="3">
        <f>_xlfn.XLOOKUP(sales[[#This Row],[Product]],products[Product],products[Cost per box])*sales[[#This Row],[Boxes]]</f>
        <v>5417.3</v>
      </c>
      <c r="I2730" s="4">
        <f>sales[[#This Row],[Revenue]]-sales[[#This Row],[Cost]]</f>
        <v>8204.7000000000007</v>
      </c>
    </row>
    <row r="2731" spans="2:9" x14ac:dyDescent="0.25">
      <c r="B2731" t="s">
        <v>29</v>
      </c>
      <c r="C2731" t="s">
        <v>6</v>
      </c>
      <c r="D2731" t="s">
        <v>22</v>
      </c>
      <c r="E2731" s="1">
        <v>44357</v>
      </c>
      <c r="F2731" s="4">
        <v>1897</v>
      </c>
      <c r="G2731">
        <v>146</v>
      </c>
      <c r="H2731" s="3">
        <f>_xlfn.XLOOKUP(sales[[#This Row],[Product]],products[Product],products[Cost per box])*sales[[#This Row],[Boxes]]</f>
        <v>1200.1200000000001</v>
      </c>
      <c r="I2731" s="4">
        <f>sales[[#This Row],[Revenue]]-sales[[#This Row],[Cost]]</f>
        <v>696.87999999999988</v>
      </c>
    </row>
    <row r="2732" spans="2:9" x14ac:dyDescent="0.25">
      <c r="B2732" t="s">
        <v>37</v>
      </c>
      <c r="C2732" t="s">
        <v>27</v>
      </c>
      <c r="D2732" t="s">
        <v>26</v>
      </c>
      <c r="E2732" s="1">
        <v>44357</v>
      </c>
      <c r="F2732" s="4">
        <v>4326</v>
      </c>
      <c r="G2732">
        <v>333</v>
      </c>
      <c r="H2732" s="3">
        <f>_xlfn.XLOOKUP(sales[[#This Row],[Product]],products[Product],products[Cost per box])*sales[[#This Row],[Boxes]]</f>
        <v>2141.19</v>
      </c>
      <c r="I2732" s="4">
        <f>sales[[#This Row],[Revenue]]-sales[[#This Row],[Cost]]</f>
        <v>2184.81</v>
      </c>
    </row>
    <row r="2733" spans="2:9" x14ac:dyDescent="0.25">
      <c r="B2733" t="s">
        <v>5</v>
      </c>
      <c r="C2733" t="s">
        <v>6</v>
      </c>
      <c r="D2733" t="s">
        <v>22</v>
      </c>
      <c r="E2733" s="1">
        <v>44357</v>
      </c>
      <c r="F2733" s="4">
        <v>4312</v>
      </c>
      <c r="G2733">
        <v>432</v>
      </c>
      <c r="H2733" s="3">
        <f>_xlfn.XLOOKUP(sales[[#This Row],[Product]],products[Product],products[Cost per box])*sales[[#This Row],[Boxes]]</f>
        <v>3551.0400000000004</v>
      </c>
      <c r="I2733" s="4">
        <f>sales[[#This Row],[Revenue]]-sales[[#This Row],[Cost]]</f>
        <v>760.95999999999958</v>
      </c>
    </row>
    <row r="2734" spans="2:9" x14ac:dyDescent="0.25">
      <c r="B2734" t="s">
        <v>25</v>
      </c>
      <c r="C2734" t="s">
        <v>21</v>
      </c>
      <c r="D2734" t="s">
        <v>52</v>
      </c>
      <c r="E2734" s="1">
        <v>44357</v>
      </c>
      <c r="F2734" s="4">
        <v>2835</v>
      </c>
      <c r="G2734">
        <v>119</v>
      </c>
      <c r="H2734" s="3">
        <f>_xlfn.XLOOKUP(sales[[#This Row],[Product]],products[Product],products[Cost per box])*sales[[#This Row],[Boxes]]</f>
        <v>395.08</v>
      </c>
      <c r="I2734" s="4">
        <f>sales[[#This Row],[Revenue]]-sales[[#This Row],[Cost]]</f>
        <v>2439.92</v>
      </c>
    </row>
    <row r="2735" spans="2:9" x14ac:dyDescent="0.25">
      <c r="B2735" t="s">
        <v>10</v>
      </c>
      <c r="C2735" t="s">
        <v>6</v>
      </c>
      <c r="D2735" t="s">
        <v>26</v>
      </c>
      <c r="E2735" s="1">
        <v>44357</v>
      </c>
      <c r="F2735" s="4">
        <v>3563</v>
      </c>
      <c r="G2735">
        <v>238</v>
      </c>
      <c r="H2735" s="3">
        <f>_xlfn.XLOOKUP(sales[[#This Row],[Product]],products[Product],products[Cost per box])*sales[[#This Row],[Boxes]]</f>
        <v>1530.34</v>
      </c>
      <c r="I2735" s="4">
        <f>sales[[#This Row],[Revenue]]-sales[[#This Row],[Cost]]</f>
        <v>2032.66</v>
      </c>
    </row>
    <row r="2736" spans="2:9" x14ac:dyDescent="0.25">
      <c r="B2736" t="s">
        <v>13</v>
      </c>
      <c r="C2736" t="s">
        <v>27</v>
      </c>
      <c r="D2736" t="s">
        <v>52</v>
      </c>
      <c r="E2736" s="1">
        <v>44358</v>
      </c>
      <c r="F2736" s="4">
        <v>2842</v>
      </c>
      <c r="G2736">
        <v>130</v>
      </c>
      <c r="H2736" s="3">
        <f>_xlfn.XLOOKUP(sales[[#This Row],[Product]],products[Product],products[Cost per box])*sales[[#This Row],[Boxes]]</f>
        <v>431.59999999999997</v>
      </c>
      <c r="I2736" s="4">
        <f>sales[[#This Row],[Revenue]]-sales[[#This Row],[Cost]]</f>
        <v>2410.4</v>
      </c>
    </row>
    <row r="2737" spans="2:9" x14ac:dyDescent="0.25">
      <c r="B2737" t="s">
        <v>8</v>
      </c>
      <c r="C2737" t="s">
        <v>6</v>
      </c>
      <c r="D2737" t="s">
        <v>17</v>
      </c>
      <c r="E2737" s="1">
        <v>44358</v>
      </c>
      <c r="F2737" s="4">
        <v>3255</v>
      </c>
      <c r="G2737">
        <v>126</v>
      </c>
      <c r="H2737" s="3">
        <f>_xlfn.XLOOKUP(sales[[#This Row],[Product]],products[Product],products[Cost per box])*sales[[#This Row],[Boxes]]</f>
        <v>856.8</v>
      </c>
      <c r="I2737" s="4">
        <f>sales[[#This Row],[Revenue]]-sales[[#This Row],[Cost]]</f>
        <v>2398.1999999999998</v>
      </c>
    </row>
    <row r="2738" spans="2:9" x14ac:dyDescent="0.25">
      <c r="B2738" t="s">
        <v>33</v>
      </c>
      <c r="C2738" t="s">
        <v>27</v>
      </c>
      <c r="D2738" t="s">
        <v>30</v>
      </c>
      <c r="E2738" s="1">
        <v>44358</v>
      </c>
      <c r="F2738" s="4">
        <v>6482</v>
      </c>
      <c r="G2738">
        <v>241</v>
      </c>
      <c r="H2738" s="3">
        <f>_xlfn.XLOOKUP(sales[[#This Row],[Product]],products[Product],products[Cost per box])*sales[[#This Row],[Boxes]]</f>
        <v>886.88</v>
      </c>
      <c r="I2738" s="4">
        <f>sales[[#This Row],[Revenue]]-sales[[#This Row],[Cost]]</f>
        <v>5595.12</v>
      </c>
    </row>
    <row r="2739" spans="2:9" x14ac:dyDescent="0.25">
      <c r="B2739" t="s">
        <v>25</v>
      </c>
      <c r="C2739" t="s">
        <v>6</v>
      </c>
      <c r="D2739" t="s">
        <v>7</v>
      </c>
      <c r="E2739" s="1">
        <v>44358</v>
      </c>
      <c r="F2739" s="4">
        <v>6160</v>
      </c>
      <c r="G2739">
        <v>343</v>
      </c>
      <c r="H2739" s="3">
        <f>_xlfn.XLOOKUP(sales[[#This Row],[Product]],products[Product],products[Cost per box])*sales[[#This Row],[Boxes]]</f>
        <v>1766.45</v>
      </c>
      <c r="I2739" s="4">
        <f>sales[[#This Row],[Revenue]]-sales[[#This Row],[Cost]]</f>
        <v>4393.55</v>
      </c>
    </row>
    <row r="2740" spans="2:9" x14ac:dyDescent="0.25">
      <c r="B2740" t="s">
        <v>18</v>
      </c>
      <c r="C2740" t="s">
        <v>9</v>
      </c>
      <c r="D2740" t="s">
        <v>35</v>
      </c>
      <c r="E2740" s="1">
        <v>44358</v>
      </c>
      <c r="F2740" s="4">
        <v>4263</v>
      </c>
      <c r="G2740">
        <v>356</v>
      </c>
      <c r="H2740" s="3">
        <f>_xlfn.XLOOKUP(sales[[#This Row],[Product]],products[Product],products[Cost per box])*sales[[#This Row],[Boxes]]</f>
        <v>943.4</v>
      </c>
      <c r="I2740" s="4">
        <f>sales[[#This Row],[Revenue]]-sales[[#This Row],[Cost]]</f>
        <v>3319.6</v>
      </c>
    </row>
    <row r="2741" spans="2:9" x14ac:dyDescent="0.25">
      <c r="B2741" t="s">
        <v>5</v>
      </c>
      <c r="C2741" t="s">
        <v>9</v>
      </c>
      <c r="D2741" t="s">
        <v>17</v>
      </c>
      <c r="E2741" s="1">
        <v>44358</v>
      </c>
      <c r="F2741" s="4">
        <v>3472</v>
      </c>
      <c r="G2741">
        <v>134</v>
      </c>
      <c r="H2741" s="3">
        <f>_xlfn.XLOOKUP(sales[[#This Row],[Product]],products[Product],products[Cost per box])*sales[[#This Row],[Boxes]]</f>
        <v>911.19999999999993</v>
      </c>
      <c r="I2741" s="4">
        <f>sales[[#This Row],[Revenue]]-sales[[#This Row],[Cost]]</f>
        <v>2560.8000000000002</v>
      </c>
    </row>
    <row r="2742" spans="2:9" x14ac:dyDescent="0.25">
      <c r="B2742" t="s">
        <v>37</v>
      </c>
      <c r="C2742" t="s">
        <v>21</v>
      </c>
      <c r="D2742" t="s">
        <v>42</v>
      </c>
      <c r="E2742" s="1">
        <v>44358</v>
      </c>
      <c r="F2742" s="4">
        <v>3192</v>
      </c>
      <c r="G2742">
        <v>188</v>
      </c>
      <c r="H2742" s="3">
        <f>_xlfn.XLOOKUP(sales[[#This Row],[Product]],products[Product],products[Cost per box])*sales[[#This Row],[Boxes]]</f>
        <v>891.12</v>
      </c>
      <c r="I2742" s="4">
        <f>sales[[#This Row],[Revenue]]-sales[[#This Row],[Cost]]</f>
        <v>2300.88</v>
      </c>
    </row>
    <row r="2743" spans="2:9" x14ac:dyDescent="0.25">
      <c r="B2743" t="s">
        <v>15</v>
      </c>
      <c r="C2743" t="s">
        <v>16</v>
      </c>
      <c r="D2743" t="s">
        <v>24</v>
      </c>
      <c r="E2743" s="1">
        <v>44358</v>
      </c>
      <c r="F2743" s="4">
        <v>5810</v>
      </c>
      <c r="G2743">
        <v>243</v>
      </c>
      <c r="H2743" s="3">
        <f>_xlfn.XLOOKUP(sales[[#This Row],[Product]],products[Product],products[Cost per box])*sales[[#This Row],[Boxes]]</f>
        <v>2553.9299999999998</v>
      </c>
      <c r="I2743" s="4">
        <f>sales[[#This Row],[Revenue]]-sales[[#This Row],[Cost]]</f>
        <v>3256.07</v>
      </c>
    </row>
    <row r="2744" spans="2:9" x14ac:dyDescent="0.25">
      <c r="B2744" t="s">
        <v>5</v>
      </c>
      <c r="C2744" t="s">
        <v>11</v>
      </c>
      <c r="D2744" t="s">
        <v>52</v>
      </c>
      <c r="E2744" s="1">
        <v>44358</v>
      </c>
      <c r="F2744" s="4">
        <v>728</v>
      </c>
      <c r="G2744">
        <v>34</v>
      </c>
      <c r="H2744" s="3">
        <f>_xlfn.XLOOKUP(sales[[#This Row],[Product]],products[Product],products[Cost per box])*sales[[#This Row],[Boxes]]</f>
        <v>112.88</v>
      </c>
      <c r="I2744" s="4">
        <f>sales[[#This Row],[Revenue]]-sales[[#This Row],[Cost]]</f>
        <v>615.12</v>
      </c>
    </row>
    <row r="2745" spans="2:9" x14ac:dyDescent="0.25">
      <c r="B2745" t="s">
        <v>32</v>
      </c>
      <c r="C2745" t="s">
        <v>6</v>
      </c>
      <c r="D2745" t="s">
        <v>42</v>
      </c>
      <c r="E2745" s="1">
        <v>44358</v>
      </c>
      <c r="F2745" s="4">
        <v>1904</v>
      </c>
      <c r="G2745">
        <v>119</v>
      </c>
      <c r="H2745" s="3">
        <f>_xlfn.XLOOKUP(sales[[#This Row],[Product]],products[Product],products[Cost per box])*sales[[#This Row],[Boxes]]</f>
        <v>564.06000000000006</v>
      </c>
      <c r="I2745" s="4">
        <f>sales[[#This Row],[Revenue]]-sales[[#This Row],[Cost]]</f>
        <v>1339.94</v>
      </c>
    </row>
    <row r="2746" spans="2:9" x14ac:dyDescent="0.25">
      <c r="B2746" t="s">
        <v>51</v>
      </c>
      <c r="C2746" t="s">
        <v>6</v>
      </c>
      <c r="D2746" t="s">
        <v>30</v>
      </c>
      <c r="E2746" s="1">
        <v>44358</v>
      </c>
      <c r="F2746" s="4">
        <v>427</v>
      </c>
      <c r="G2746">
        <v>16</v>
      </c>
      <c r="H2746" s="3">
        <f>_xlfn.XLOOKUP(sales[[#This Row],[Product]],products[Product],products[Cost per box])*sales[[#This Row],[Boxes]]</f>
        <v>58.88</v>
      </c>
      <c r="I2746" s="4">
        <f>sales[[#This Row],[Revenue]]-sales[[#This Row],[Cost]]</f>
        <v>368.12</v>
      </c>
    </row>
    <row r="2747" spans="2:9" x14ac:dyDescent="0.25">
      <c r="B2747" t="s">
        <v>13</v>
      </c>
      <c r="C2747" t="s">
        <v>11</v>
      </c>
      <c r="D2747" t="s">
        <v>14</v>
      </c>
      <c r="E2747" s="1">
        <v>44358</v>
      </c>
      <c r="F2747" s="4">
        <v>4459</v>
      </c>
      <c r="G2747">
        <v>406</v>
      </c>
      <c r="H2747" s="3">
        <f>_xlfn.XLOOKUP(sales[[#This Row],[Product]],products[Product],products[Cost per box])*sales[[#This Row],[Boxes]]</f>
        <v>2561.8599999999997</v>
      </c>
      <c r="I2747" s="4">
        <f>sales[[#This Row],[Revenue]]-sales[[#This Row],[Cost]]</f>
        <v>1897.1400000000003</v>
      </c>
    </row>
    <row r="2748" spans="2:9" x14ac:dyDescent="0.25">
      <c r="B2748" t="s">
        <v>13</v>
      </c>
      <c r="C2748" t="s">
        <v>21</v>
      </c>
      <c r="D2748" t="s">
        <v>31</v>
      </c>
      <c r="E2748" s="1">
        <v>44358</v>
      </c>
      <c r="F2748" s="4">
        <v>7413</v>
      </c>
      <c r="G2748">
        <v>297</v>
      </c>
      <c r="H2748" s="3">
        <f>_xlfn.XLOOKUP(sales[[#This Row],[Product]],products[Product],products[Cost per box])*sales[[#This Row],[Boxes]]</f>
        <v>1698.84</v>
      </c>
      <c r="I2748" s="4">
        <f>sales[[#This Row],[Revenue]]-sales[[#This Row],[Cost]]</f>
        <v>5714.16</v>
      </c>
    </row>
    <row r="2749" spans="2:9" x14ac:dyDescent="0.25">
      <c r="B2749" t="s">
        <v>46</v>
      </c>
      <c r="C2749" t="s">
        <v>9</v>
      </c>
      <c r="D2749" t="s">
        <v>36</v>
      </c>
      <c r="E2749" s="1">
        <v>44358</v>
      </c>
      <c r="F2749" s="4">
        <v>1652</v>
      </c>
      <c r="G2749">
        <v>236</v>
      </c>
      <c r="H2749" s="3">
        <f>_xlfn.XLOOKUP(sales[[#This Row],[Product]],products[Product],products[Cost per box])*sales[[#This Row],[Boxes]]</f>
        <v>1189.44</v>
      </c>
      <c r="I2749" s="4">
        <f>sales[[#This Row],[Revenue]]-sales[[#This Row],[Cost]]</f>
        <v>462.55999999999995</v>
      </c>
    </row>
    <row r="2750" spans="2:9" x14ac:dyDescent="0.25">
      <c r="B2750" t="s">
        <v>49</v>
      </c>
      <c r="C2750" t="s">
        <v>21</v>
      </c>
      <c r="D2750" t="s">
        <v>52</v>
      </c>
      <c r="E2750" s="1">
        <v>44358</v>
      </c>
      <c r="F2750" s="4">
        <v>6874</v>
      </c>
      <c r="G2750">
        <v>328</v>
      </c>
      <c r="H2750" s="3">
        <f>_xlfn.XLOOKUP(sales[[#This Row],[Product]],products[Product],products[Cost per box])*sales[[#This Row],[Boxes]]</f>
        <v>1088.96</v>
      </c>
      <c r="I2750" s="4">
        <f>sales[[#This Row],[Revenue]]-sales[[#This Row],[Cost]]</f>
        <v>5785.04</v>
      </c>
    </row>
    <row r="2751" spans="2:9" x14ac:dyDescent="0.25">
      <c r="B2751" t="s">
        <v>13</v>
      </c>
      <c r="C2751" t="s">
        <v>16</v>
      </c>
      <c r="D2751" t="s">
        <v>14</v>
      </c>
      <c r="E2751" s="1">
        <v>44358</v>
      </c>
      <c r="F2751" s="4">
        <v>3822</v>
      </c>
      <c r="G2751">
        <v>319</v>
      </c>
      <c r="H2751" s="3">
        <f>_xlfn.XLOOKUP(sales[[#This Row],[Product]],products[Product],products[Cost per box])*sales[[#This Row],[Boxes]]</f>
        <v>2012.8899999999999</v>
      </c>
      <c r="I2751" s="4">
        <f>sales[[#This Row],[Revenue]]-sales[[#This Row],[Cost]]</f>
        <v>1809.1100000000001</v>
      </c>
    </row>
    <row r="2752" spans="2:9" x14ac:dyDescent="0.25">
      <c r="B2752" t="s">
        <v>13</v>
      </c>
      <c r="C2752" t="s">
        <v>9</v>
      </c>
      <c r="D2752" t="s">
        <v>7</v>
      </c>
      <c r="E2752" s="1">
        <v>44358</v>
      </c>
      <c r="F2752" s="4">
        <v>1519</v>
      </c>
      <c r="G2752">
        <v>85</v>
      </c>
      <c r="H2752" s="3">
        <f>_xlfn.XLOOKUP(sales[[#This Row],[Product]],products[Product],products[Cost per box])*sales[[#This Row],[Boxes]]</f>
        <v>437.75000000000006</v>
      </c>
      <c r="I2752" s="4">
        <f>sales[[#This Row],[Revenue]]-sales[[#This Row],[Cost]]</f>
        <v>1081.25</v>
      </c>
    </row>
    <row r="2753" spans="2:9" x14ac:dyDescent="0.25">
      <c r="B2753" t="s">
        <v>39</v>
      </c>
      <c r="C2753" t="s">
        <v>11</v>
      </c>
      <c r="D2753" t="s">
        <v>17</v>
      </c>
      <c r="E2753" s="1">
        <v>44358</v>
      </c>
      <c r="F2753" s="4">
        <v>7329</v>
      </c>
      <c r="G2753">
        <v>282</v>
      </c>
      <c r="H2753" s="3">
        <f>_xlfn.XLOOKUP(sales[[#This Row],[Product]],products[Product],products[Cost per box])*sales[[#This Row],[Boxes]]</f>
        <v>1917.6</v>
      </c>
      <c r="I2753" s="4">
        <f>sales[[#This Row],[Revenue]]-sales[[#This Row],[Cost]]</f>
        <v>5411.4</v>
      </c>
    </row>
    <row r="2754" spans="2:9" x14ac:dyDescent="0.25">
      <c r="B2754" t="s">
        <v>49</v>
      </c>
      <c r="C2754" t="s">
        <v>6</v>
      </c>
      <c r="D2754" t="s">
        <v>52</v>
      </c>
      <c r="E2754" s="1">
        <v>44361</v>
      </c>
      <c r="F2754" s="4">
        <v>8379</v>
      </c>
      <c r="G2754">
        <v>381</v>
      </c>
      <c r="H2754" s="3">
        <f>_xlfn.XLOOKUP(sales[[#This Row],[Product]],products[Product],products[Cost per box])*sales[[#This Row],[Boxes]]</f>
        <v>1264.9199999999998</v>
      </c>
      <c r="I2754" s="4">
        <f>sales[[#This Row],[Revenue]]-sales[[#This Row],[Cost]]</f>
        <v>7114.08</v>
      </c>
    </row>
    <row r="2755" spans="2:9" x14ac:dyDescent="0.25">
      <c r="B2755" t="s">
        <v>33</v>
      </c>
      <c r="C2755" t="s">
        <v>9</v>
      </c>
      <c r="D2755" t="s">
        <v>42</v>
      </c>
      <c r="E2755" s="1">
        <v>44361</v>
      </c>
      <c r="F2755" s="4">
        <v>5040</v>
      </c>
      <c r="G2755">
        <v>315</v>
      </c>
      <c r="H2755" s="3">
        <f>_xlfn.XLOOKUP(sales[[#This Row],[Product]],products[Product],products[Cost per box])*sales[[#This Row],[Boxes]]</f>
        <v>1493.1000000000001</v>
      </c>
      <c r="I2755" s="4">
        <f>sales[[#This Row],[Revenue]]-sales[[#This Row],[Cost]]</f>
        <v>3546.8999999999996</v>
      </c>
    </row>
    <row r="2756" spans="2:9" x14ac:dyDescent="0.25">
      <c r="B2756" t="s">
        <v>33</v>
      </c>
      <c r="C2756" t="s">
        <v>6</v>
      </c>
      <c r="D2756" t="s">
        <v>30</v>
      </c>
      <c r="E2756" s="1">
        <v>44361</v>
      </c>
      <c r="F2756" s="4">
        <v>154</v>
      </c>
      <c r="G2756">
        <v>6</v>
      </c>
      <c r="H2756" s="3">
        <f>_xlfn.XLOOKUP(sales[[#This Row],[Product]],products[Product],products[Cost per box])*sales[[#This Row],[Boxes]]</f>
        <v>22.080000000000002</v>
      </c>
      <c r="I2756" s="4">
        <f>sales[[#This Row],[Revenue]]-sales[[#This Row],[Cost]]</f>
        <v>131.91999999999999</v>
      </c>
    </row>
    <row r="2757" spans="2:9" x14ac:dyDescent="0.25">
      <c r="B2757" t="s">
        <v>41</v>
      </c>
      <c r="C2757" t="s">
        <v>9</v>
      </c>
      <c r="D2757" t="s">
        <v>45</v>
      </c>
      <c r="E2757" s="1">
        <v>44361</v>
      </c>
      <c r="F2757" s="4">
        <v>5824</v>
      </c>
      <c r="G2757">
        <v>324</v>
      </c>
      <c r="H2757" s="3">
        <f>_xlfn.XLOOKUP(sales[[#This Row],[Product]],products[Product],products[Cost per box])*sales[[#This Row],[Boxes]]</f>
        <v>2504.52</v>
      </c>
      <c r="I2757" s="4">
        <f>sales[[#This Row],[Revenue]]-sales[[#This Row],[Cost]]</f>
        <v>3319.48</v>
      </c>
    </row>
    <row r="2758" spans="2:9" x14ac:dyDescent="0.25">
      <c r="B2758" t="s">
        <v>39</v>
      </c>
      <c r="C2758" t="s">
        <v>6</v>
      </c>
      <c r="D2758" t="s">
        <v>19</v>
      </c>
      <c r="E2758" s="1">
        <v>44361</v>
      </c>
      <c r="F2758" s="4">
        <v>7532</v>
      </c>
      <c r="G2758">
        <v>343</v>
      </c>
      <c r="H2758" s="3">
        <f>_xlfn.XLOOKUP(sales[[#This Row],[Product]],products[Product],products[Cost per box])*sales[[#This Row],[Boxes]]</f>
        <v>3508.8900000000003</v>
      </c>
      <c r="I2758" s="4">
        <f>sales[[#This Row],[Revenue]]-sales[[#This Row],[Cost]]</f>
        <v>4023.1099999999997</v>
      </c>
    </row>
    <row r="2759" spans="2:9" x14ac:dyDescent="0.25">
      <c r="B2759" t="s">
        <v>34</v>
      </c>
      <c r="C2759" t="s">
        <v>21</v>
      </c>
      <c r="D2759" t="s">
        <v>42</v>
      </c>
      <c r="E2759" s="1">
        <v>44361</v>
      </c>
      <c r="F2759" s="4">
        <v>1442</v>
      </c>
      <c r="G2759">
        <v>97</v>
      </c>
      <c r="H2759" s="3">
        <f>_xlfn.XLOOKUP(sales[[#This Row],[Product]],products[Product],products[Cost per box])*sales[[#This Row],[Boxes]]</f>
        <v>459.78000000000003</v>
      </c>
      <c r="I2759" s="4">
        <f>sales[[#This Row],[Revenue]]-sales[[#This Row],[Cost]]</f>
        <v>982.22</v>
      </c>
    </row>
    <row r="2760" spans="2:9" x14ac:dyDescent="0.25">
      <c r="B2760" t="s">
        <v>34</v>
      </c>
      <c r="C2760" t="s">
        <v>27</v>
      </c>
      <c r="D2760" t="s">
        <v>44</v>
      </c>
      <c r="E2760" s="1">
        <v>44361</v>
      </c>
      <c r="F2760" s="4">
        <v>6356</v>
      </c>
      <c r="G2760">
        <v>318</v>
      </c>
      <c r="H2760" s="3">
        <f>_xlfn.XLOOKUP(sales[[#This Row],[Product]],products[Product],products[Cost per box])*sales[[#This Row],[Boxes]]</f>
        <v>3043.26</v>
      </c>
      <c r="I2760" s="4">
        <f>sales[[#This Row],[Revenue]]-sales[[#This Row],[Cost]]</f>
        <v>3312.74</v>
      </c>
    </row>
    <row r="2761" spans="2:9" x14ac:dyDescent="0.25">
      <c r="B2761" t="s">
        <v>18</v>
      </c>
      <c r="C2761" t="s">
        <v>21</v>
      </c>
      <c r="D2761" t="s">
        <v>52</v>
      </c>
      <c r="E2761" s="1">
        <v>44361</v>
      </c>
      <c r="F2761" s="4">
        <v>1365</v>
      </c>
      <c r="G2761">
        <v>69</v>
      </c>
      <c r="H2761" s="3">
        <f>_xlfn.XLOOKUP(sales[[#This Row],[Product]],products[Product],products[Cost per box])*sales[[#This Row],[Boxes]]</f>
        <v>229.07999999999998</v>
      </c>
      <c r="I2761" s="4">
        <f>sales[[#This Row],[Revenue]]-sales[[#This Row],[Cost]]</f>
        <v>1135.92</v>
      </c>
    </row>
    <row r="2762" spans="2:9" x14ac:dyDescent="0.25">
      <c r="B2762" t="s">
        <v>49</v>
      </c>
      <c r="C2762" t="s">
        <v>27</v>
      </c>
      <c r="D2762" t="s">
        <v>26</v>
      </c>
      <c r="E2762" s="1">
        <v>44361</v>
      </c>
      <c r="F2762" s="4">
        <v>427</v>
      </c>
      <c r="G2762">
        <v>33</v>
      </c>
      <c r="H2762" s="3">
        <f>_xlfn.XLOOKUP(sales[[#This Row],[Product]],products[Product],products[Cost per box])*sales[[#This Row],[Boxes]]</f>
        <v>212.19</v>
      </c>
      <c r="I2762" s="4">
        <f>sales[[#This Row],[Revenue]]-sales[[#This Row],[Cost]]</f>
        <v>214.81</v>
      </c>
    </row>
    <row r="2763" spans="2:9" x14ac:dyDescent="0.25">
      <c r="B2763" t="s">
        <v>23</v>
      </c>
      <c r="C2763" t="s">
        <v>6</v>
      </c>
      <c r="D2763" t="s">
        <v>28</v>
      </c>
      <c r="E2763" s="1">
        <v>44361</v>
      </c>
      <c r="F2763" s="4">
        <v>15981</v>
      </c>
      <c r="G2763">
        <v>695</v>
      </c>
      <c r="H2763" s="3">
        <f>_xlfn.XLOOKUP(sales[[#This Row],[Product]],products[Product],products[Cost per box])*sales[[#This Row],[Boxes]]</f>
        <v>1918.1999999999998</v>
      </c>
      <c r="I2763" s="4">
        <f>sales[[#This Row],[Revenue]]-sales[[#This Row],[Cost]]</f>
        <v>14062.8</v>
      </c>
    </row>
    <row r="2764" spans="2:9" x14ac:dyDescent="0.25">
      <c r="B2764" t="s">
        <v>39</v>
      </c>
      <c r="C2764" t="s">
        <v>11</v>
      </c>
      <c r="D2764" t="s">
        <v>7</v>
      </c>
      <c r="E2764" s="1">
        <v>44361</v>
      </c>
      <c r="F2764" s="4">
        <v>7238</v>
      </c>
      <c r="G2764">
        <v>381</v>
      </c>
      <c r="H2764" s="3">
        <f>_xlfn.XLOOKUP(sales[[#This Row],[Product]],products[Product],products[Cost per box])*sales[[#This Row],[Boxes]]</f>
        <v>1962.15</v>
      </c>
      <c r="I2764" s="4">
        <f>sales[[#This Row],[Revenue]]-sales[[#This Row],[Cost]]</f>
        <v>5275.85</v>
      </c>
    </row>
    <row r="2765" spans="2:9" x14ac:dyDescent="0.25">
      <c r="B2765" t="s">
        <v>34</v>
      </c>
      <c r="C2765" t="s">
        <v>6</v>
      </c>
      <c r="D2765" t="s">
        <v>17</v>
      </c>
      <c r="E2765" s="1">
        <v>44361</v>
      </c>
      <c r="F2765" s="4">
        <v>2919</v>
      </c>
      <c r="G2765">
        <v>109</v>
      </c>
      <c r="H2765" s="3">
        <f>_xlfn.XLOOKUP(sales[[#This Row],[Product]],products[Product],products[Cost per box])*sales[[#This Row],[Boxes]]</f>
        <v>741.19999999999993</v>
      </c>
      <c r="I2765" s="4">
        <f>sales[[#This Row],[Revenue]]-sales[[#This Row],[Cost]]</f>
        <v>2177.8000000000002</v>
      </c>
    </row>
    <row r="2766" spans="2:9" x14ac:dyDescent="0.25">
      <c r="B2766" t="s">
        <v>46</v>
      </c>
      <c r="C2766" t="s">
        <v>9</v>
      </c>
      <c r="D2766" t="s">
        <v>22</v>
      </c>
      <c r="E2766" s="1">
        <v>44361</v>
      </c>
      <c r="F2766" s="4">
        <v>2891</v>
      </c>
      <c r="G2766">
        <v>241</v>
      </c>
      <c r="H2766" s="3">
        <f>_xlfn.XLOOKUP(sales[[#This Row],[Product]],products[Product],products[Cost per box])*sales[[#This Row],[Boxes]]</f>
        <v>1981.0200000000002</v>
      </c>
      <c r="I2766" s="4">
        <f>sales[[#This Row],[Revenue]]-sales[[#This Row],[Cost]]</f>
        <v>909.97999999999979</v>
      </c>
    </row>
    <row r="2767" spans="2:9" x14ac:dyDescent="0.25">
      <c r="B2767" t="s">
        <v>13</v>
      </c>
      <c r="C2767" t="s">
        <v>21</v>
      </c>
      <c r="D2767" t="s">
        <v>52</v>
      </c>
      <c r="E2767" s="1">
        <v>44361</v>
      </c>
      <c r="F2767" s="4">
        <v>1253</v>
      </c>
      <c r="G2767">
        <v>63</v>
      </c>
      <c r="H2767" s="3">
        <f>_xlfn.XLOOKUP(sales[[#This Row],[Product]],products[Product],products[Cost per box])*sales[[#This Row],[Boxes]]</f>
        <v>209.16</v>
      </c>
      <c r="I2767" s="4">
        <f>sales[[#This Row],[Revenue]]-sales[[#This Row],[Cost]]</f>
        <v>1043.8399999999999</v>
      </c>
    </row>
    <row r="2768" spans="2:9" x14ac:dyDescent="0.25">
      <c r="B2768" t="s">
        <v>15</v>
      </c>
      <c r="C2768" t="s">
        <v>6</v>
      </c>
      <c r="D2768" t="s">
        <v>50</v>
      </c>
      <c r="E2768" s="1">
        <v>44361</v>
      </c>
      <c r="F2768" s="4">
        <v>3052</v>
      </c>
      <c r="G2768">
        <v>278</v>
      </c>
      <c r="H2768" s="3">
        <f>_xlfn.XLOOKUP(sales[[#This Row],[Product]],products[Product],products[Cost per box])*sales[[#This Row],[Boxes]]</f>
        <v>3449.98</v>
      </c>
      <c r="I2768" s="4">
        <f>sales[[#This Row],[Revenue]]-sales[[#This Row],[Cost]]</f>
        <v>-397.98</v>
      </c>
    </row>
    <row r="2769" spans="2:9" x14ac:dyDescent="0.25">
      <c r="B2769" t="s">
        <v>32</v>
      </c>
      <c r="C2769" t="s">
        <v>16</v>
      </c>
      <c r="D2769" t="s">
        <v>42</v>
      </c>
      <c r="E2769" s="1">
        <v>44361</v>
      </c>
      <c r="F2769" s="4">
        <v>6734</v>
      </c>
      <c r="G2769">
        <v>375</v>
      </c>
      <c r="H2769" s="3">
        <f>_xlfn.XLOOKUP(sales[[#This Row],[Product]],products[Product],products[Cost per box])*sales[[#This Row],[Boxes]]</f>
        <v>1777.5</v>
      </c>
      <c r="I2769" s="4">
        <f>sales[[#This Row],[Revenue]]-sales[[#This Row],[Cost]]</f>
        <v>4956.5</v>
      </c>
    </row>
    <row r="2770" spans="2:9" x14ac:dyDescent="0.25">
      <c r="B2770" t="s">
        <v>32</v>
      </c>
      <c r="C2770" t="s">
        <v>6</v>
      </c>
      <c r="D2770" t="s">
        <v>43</v>
      </c>
      <c r="E2770" s="1">
        <v>44361</v>
      </c>
      <c r="F2770" s="4">
        <v>6076</v>
      </c>
      <c r="G2770">
        <v>234</v>
      </c>
      <c r="H2770" s="3">
        <f>_xlfn.XLOOKUP(sales[[#This Row],[Product]],products[Product],products[Cost per box])*sales[[#This Row],[Boxes]]</f>
        <v>900.9</v>
      </c>
      <c r="I2770" s="4">
        <f>sales[[#This Row],[Revenue]]-sales[[#This Row],[Cost]]</f>
        <v>5175.1000000000004</v>
      </c>
    </row>
    <row r="2771" spans="2:9" x14ac:dyDescent="0.25">
      <c r="B2771" t="s">
        <v>41</v>
      </c>
      <c r="C2771" t="s">
        <v>21</v>
      </c>
      <c r="D2771" t="s">
        <v>50</v>
      </c>
      <c r="E2771" s="1">
        <v>44361</v>
      </c>
      <c r="F2771" s="4">
        <v>4613</v>
      </c>
      <c r="G2771">
        <v>308</v>
      </c>
      <c r="H2771" s="3">
        <f>_xlfn.XLOOKUP(sales[[#This Row],[Product]],products[Product],products[Cost per box])*sales[[#This Row],[Boxes]]</f>
        <v>3822.28</v>
      </c>
      <c r="I2771" s="4">
        <f>sales[[#This Row],[Revenue]]-sales[[#This Row],[Cost]]</f>
        <v>790.7199999999998</v>
      </c>
    </row>
    <row r="2772" spans="2:9" x14ac:dyDescent="0.25">
      <c r="B2772" t="s">
        <v>39</v>
      </c>
      <c r="C2772" t="s">
        <v>6</v>
      </c>
      <c r="D2772" t="s">
        <v>17</v>
      </c>
      <c r="E2772" s="1">
        <v>44361</v>
      </c>
      <c r="F2772" s="4">
        <v>2177</v>
      </c>
      <c r="G2772">
        <v>91</v>
      </c>
      <c r="H2772" s="3">
        <f>_xlfn.XLOOKUP(sales[[#This Row],[Product]],products[Product],products[Cost per box])*sales[[#This Row],[Boxes]]</f>
        <v>618.79999999999995</v>
      </c>
      <c r="I2772" s="4">
        <f>sales[[#This Row],[Revenue]]-sales[[#This Row],[Cost]]</f>
        <v>1558.2</v>
      </c>
    </row>
    <row r="2773" spans="2:9" x14ac:dyDescent="0.25">
      <c r="B2773" t="s">
        <v>32</v>
      </c>
      <c r="C2773" t="s">
        <v>6</v>
      </c>
      <c r="D2773" t="s">
        <v>36</v>
      </c>
      <c r="E2773" s="1">
        <v>44361</v>
      </c>
      <c r="F2773" s="4">
        <v>13937</v>
      </c>
      <c r="G2773">
        <v>1540</v>
      </c>
      <c r="H2773" s="3">
        <f>_xlfn.XLOOKUP(sales[[#This Row],[Product]],products[Product],products[Cost per box])*sales[[#This Row],[Boxes]]</f>
        <v>7761.6</v>
      </c>
      <c r="I2773" s="4">
        <f>sales[[#This Row],[Revenue]]-sales[[#This Row],[Cost]]</f>
        <v>6175.4</v>
      </c>
    </row>
    <row r="2774" spans="2:9" x14ac:dyDescent="0.25">
      <c r="B2774" t="s">
        <v>29</v>
      </c>
      <c r="C2774" t="s">
        <v>11</v>
      </c>
      <c r="D2774" t="s">
        <v>30</v>
      </c>
      <c r="E2774" s="1">
        <v>44361</v>
      </c>
      <c r="F2774" s="4">
        <v>889</v>
      </c>
      <c r="G2774">
        <v>33</v>
      </c>
      <c r="H2774" s="3">
        <f>_xlfn.XLOOKUP(sales[[#This Row],[Product]],products[Product],products[Cost per box])*sales[[#This Row],[Boxes]]</f>
        <v>121.44000000000001</v>
      </c>
      <c r="I2774" s="4">
        <f>sales[[#This Row],[Revenue]]-sales[[#This Row],[Cost]]</f>
        <v>767.56</v>
      </c>
    </row>
    <row r="2775" spans="2:9" x14ac:dyDescent="0.25">
      <c r="B2775" t="s">
        <v>25</v>
      </c>
      <c r="C2775" t="s">
        <v>9</v>
      </c>
      <c r="D2775" t="s">
        <v>35</v>
      </c>
      <c r="E2775" s="1">
        <v>44361</v>
      </c>
      <c r="F2775" s="4">
        <v>2912</v>
      </c>
      <c r="G2775">
        <v>324</v>
      </c>
      <c r="H2775" s="3">
        <f>_xlfn.XLOOKUP(sales[[#This Row],[Product]],products[Product],products[Cost per box])*sales[[#This Row],[Boxes]]</f>
        <v>858.6</v>
      </c>
      <c r="I2775" s="4">
        <f>sales[[#This Row],[Revenue]]-sales[[#This Row],[Cost]]</f>
        <v>2053.4</v>
      </c>
    </row>
    <row r="2776" spans="2:9" x14ac:dyDescent="0.25">
      <c r="B2776" t="s">
        <v>40</v>
      </c>
      <c r="C2776" t="s">
        <v>9</v>
      </c>
      <c r="D2776" t="s">
        <v>24</v>
      </c>
      <c r="E2776" s="1">
        <v>44361</v>
      </c>
      <c r="F2776" s="4">
        <v>7098</v>
      </c>
      <c r="G2776">
        <v>263</v>
      </c>
      <c r="H2776" s="3">
        <f>_xlfn.XLOOKUP(sales[[#This Row],[Product]],products[Product],products[Cost per box])*sales[[#This Row],[Boxes]]</f>
        <v>2764.13</v>
      </c>
      <c r="I2776" s="4">
        <f>sales[[#This Row],[Revenue]]-sales[[#This Row],[Cost]]</f>
        <v>4333.87</v>
      </c>
    </row>
    <row r="2777" spans="2:9" x14ac:dyDescent="0.25">
      <c r="B2777" t="s">
        <v>32</v>
      </c>
      <c r="C2777" t="s">
        <v>11</v>
      </c>
      <c r="D2777" t="s">
        <v>43</v>
      </c>
      <c r="E2777" s="1">
        <v>44361</v>
      </c>
      <c r="F2777" s="4">
        <v>637</v>
      </c>
      <c r="G2777">
        <v>25</v>
      </c>
      <c r="H2777" s="3">
        <f>_xlfn.XLOOKUP(sales[[#This Row],[Product]],products[Product],products[Cost per box])*sales[[#This Row],[Boxes]]</f>
        <v>96.25</v>
      </c>
      <c r="I2777" s="4">
        <f>sales[[#This Row],[Revenue]]-sales[[#This Row],[Cost]]</f>
        <v>540.75</v>
      </c>
    </row>
    <row r="2778" spans="2:9" x14ac:dyDescent="0.25">
      <c r="B2778" t="s">
        <v>32</v>
      </c>
      <c r="C2778" t="s">
        <v>27</v>
      </c>
      <c r="D2778" t="s">
        <v>45</v>
      </c>
      <c r="E2778" s="1">
        <v>44361</v>
      </c>
      <c r="F2778" s="4">
        <v>4529</v>
      </c>
      <c r="G2778">
        <v>252</v>
      </c>
      <c r="H2778" s="3">
        <f>_xlfn.XLOOKUP(sales[[#This Row],[Product]],products[Product],products[Cost per box])*sales[[#This Row],[Boxes]]</f>
        <v>1947.96</v>
      </c>
      <c r="I2778" s="4">
        <f>sales[[#This Row],[Revenue]]-sales[[#This Row],[Cost]]</f>
        <v>2581.04</v>
      </c>
    </row>
    <row r="2779" spans="2:9" x14ac:dyDescent="0.25">
      <c r="B2779" t="s">
        <v>10</v>
      </c>
      <c r="C2779" t="s">
        <v>16</v>
      </c>
      <c r="D2779" t="s">
        <v>45</v>
      </c>
      <c r="E2779" s="1">
        <v>44361</v>
      </c>
      <c r="F2779" s="4">
        <v>6370</v>
      </c>
      <c r="G2779">
        <v>354</v>
      </c>
      <c r="H2779" s="3">
        <f>_xlfn.XLOOKUP(sales[[#This Row],[Product]],products[Product],products[Cost per box])*sales[[#This Row],[Boxes]]</f>
        <v>2736.42</v>
      </c>
      <c r="I2779" s="4">
        <f>sales[[#This Row],[Revenue]]-sales[[#This Row],[Cost]]</f>
        <v>3633.58</v>
      </c>
    </row>
    <row r="2780" spans="2:9" x14ac:dyDescent="0.25">
      <c r="B2780" t="s">
        <v>18</v>
      </c>
      <c r="C2780" t="s">
        <v>16</v>
      </c>
      <c r="D2780" t="s">
        <v>36</v>
      </c>
      <c r="E2780" s="1">
        <v>44361</v>
      </c>
      <c r="F2780" s="4">
        <v>5565</v>
      </c>
      <c r="G2780">
        <v>506</v>
      </c>
      <c r="H2780" s="3">
        <f>_xlfn.XLOOKUP(sales[[#This Row],[Product]],products[Product],products[Cost per box])*sales[[#This Row],[Boxes]]</f>
        <v>2550.2400000000002</v>
      </c>
      <c r="I2780" s="4">
        <f>sales[[#This Row],[Revenue]]-sales[[#This Row],[Cost]]</f>
        <v>3014.7599999999998</v>
      </c>
    </row>
    <row r="2781" spans="2:9" x14ac:dyDescent="0.25">
      <c r="B2781" t="s">
        <v>41</v>
      </c>
      <c r="C2781" t="s">
        <v>27</v>
      </c>
      <c r="D2781" t="s">
        <v>19</v>
      </c>
      <c r="E2781" s="1">
        <v>44361</v>
      </c>
      <c r="F2781" s="4">
        <v>4151</v>
      </c>
      <c r="G2781">
        <v>167</v>
      </c>
      <c r="H2781" s="3">
        <f>_xlfn.XLOOKUP(sales[[#This Row],[Product]],products[Product],products[Cost per box])*sales[[#This Row],[Boxes]]</f>
        <v>1708.41</v>
      </c>
      <c r="I2781" s="4">
        <f>sales[[#This Row],[Revenue]]-sales[[#This Row],[Cost]]</f>
        <v>2442.59</v>
      </c>
    </row>
    <row r="2782" spans="2:9" x14ac:dyDescent="0.25">
      <c r="B2782" t="s">
        <v>23</v>
      </c>
      <c r="C2782" t="s">
        <v>21</v>
      </c>
      <c r="D2782" t="s">
        <v>31</v>
      </c>
      <c r="E2782" s="1">
        <v>44361</v>
      </c>
      <c r="F2782" s="4">
        <v>8596</v>
      </c>
      <c r="G2782">
        <v>410</v>
      </c>
      <c r="H2782" s="3">
        <f>_xlfn.XLOOKUP(sales[[#This Row],[Product]],products[Product],products[Cost per box])*sales[[#This Row],[Boxes]]</f>
        <v>2345.1999999999998</v>
      </c>
      <c r="I2782" s="4">
        <f>sales[[#This Row],[Revenue]]-sales[[#This Row],[Cost]]</f>
        <v>6250.8</v>
      </c>
    </row>
    <row r="2783" spans="2:9" x14ac:dyDescent="0.25">
      <c r="B2783" t="s">
        <v>51</v>
      </c>
      <c r="C2783" t="s">
        <v>16</v>
      </c>
      <c r="D2783" t="s">
        <v>19</v>
      </c>
      <c r="E2783" s="1">
        <v>44361</v>
      </c>
      <c r="F2783" s="4">
        <v>5320</v>
      </c>
      <c r="G2783">
        <v>213</v>
      </c>
      <c r="H2783" s="3">
        <f>_xlfn.XLOOKUP(sales[[#This Row],[Product]],products[Product],products[Cost per box])*sales[[#This Row],[Boxes]]</f>
        <v>2178.9900000000002</v>
      </c>
      <c r="I2783" s="4">
        <f>sales[[#This Row],[Revenue]]-sales[[#This Row],[Cost]]</f>
        <v>3141.0099999999998</v>
      </c>
    </row>
    <row r="2784" spans="2:9" x14ac:dyDescent="0.25">
      <c r="B2784" t="s">
        <v>37</v>
      </c>
      <c r="C2784" t="s">
        <v>6</v>
      </c>
      <c r="D2784" t="s">
        <v>28</v>
      </c>
      <c r="E2784" s="1">
        <v>44361</v>
      </c>
      <c r="F2784" s="4">
        <v>4571</v>
      </c>
      <c r="G2784">
        <v>170</v>
      </c>
      <c r="H2784" s="3">
        <f>_xlfn.XLOOKUP(sales[[#This Row],[Product]],products[Product],products[Cost per box])*sales[[#This Row],[Boxes]]</f>
        <v>469.2</v>
      </c>
      <c r="I2784" s="4">
        <f>sales[[#This Row],[Revenue]]-sales[[#This Row],[Cost]]</f>
        <v>4101.8</v>
      </c>
    </row>
    <row r="2785" spans="2:9" x14ac:dyDescent="0.25">
      <c r="B2785" t="s">
        <v>25</v>
      </c>
      <c r="C2785" t="s">
        <v>27</v>
      </c>
      <c r="D2785" t="s">
        <v>14</v>
      </c>
      <c r="E2785" s="1">
        <v>44362</v>
      </c>
      <c r="F2785" s="4">
        <v>8617</v>
      </c>
      <c r="G2785">
        <v>840</v>
      </c>
      <c r="H2785" s="3">
        <f>_xlfn.XLOOKUP(sales[[#This Row],[Product]],products[Product],products[Cost per box])*sales[[#This Row],[Boxes]]</f>
        <v>5300.4</v>
      </c>
      <c r="I2785" s="4">
        <f>sales[[#This Row],[Revenue]]-sales[[#This Row],[Cost]]</f>
        <v>3316.6000000000004</v>
      </c>
    </row>
    <row r="2786" spans="2:9" x14ac:dyDescent="0.25">
      <c r="B2786" t="s">
        <v>13</v>
      </c>
      <c r="C2786" t="s">
        <v>6</v>
      </c>
      <c r="D2786" t="s">
        <v>38</v>
      </c>
      <c r="E2786" s="1">
        <v>44362</v>
      </c>
      <c r="F2786" s="4">
        <v>3556</v>
      </c>
      <c r="G2786">
        <v>137</v>
      </c>
      <c r="H2786" s="3">
        <f>_xlfn.XLOOKUP(sales[[#This Row],[Product]],products[Product],products[Cost per box])*sales[[#This Row],[Boxes]]</f>
        <v>1361.78</v>
      </c>
      <c r="I2786" s="4">
        <f>sales[[#This Row],[Revenue]]-sales[[#This Row],[Cost]]</f>
        <v>2194.2200000000003</v>
      </c>
    </row>
    <row r="2787" spans="2:9" x14ac:dyDescent="0.25">
      <c r="B2787" t="s">
        <v>34</v>
      </c>
      <c r="C2787" t="s">
        <v>21</v>
      </c>
      <c r="D2787" t="s">
        <v>28</v>
      </c>
      <c r="E2787" s="1">
        <v>44362</v>
      </c>
      <c r="F2787" s="4">
        <v>2401</v>
      </c>
      <c r="G2787">
        <v>93</v>
      </c>
      <c r="H2787" s="3">
        <f>_xlfn.XLOOKUP(sales[[#This Row],[Product]],products[Product],products[Cost per box])*sales[[#This Row],[Boxes]]</f>
        <v>256.68</v>
      </c>
      <c r="I2787" s="4">
        <f>sales[[#This Row],[Revenue]]-sales[[#This Row],[Cost]]</f>
        <v>2144.3200000000002</v>
      </c>
    </row>
    <row r="2788" spans="2:9" x14ac:dyDescent="0.25">
      <c r="B2788" t="s">
        <v>29</v>
      </c>
      <c r="C2788" t="s">
        <v>6</v>
      </c>
      <c r="D2788" t="s">
        <v>45</v>
      </c>
      <c r="E2788" s="1">
        <v>44362</v>
      </c>
      <c r="F2788" s="4">
        <v>672</v>
      </c>
      <c r="G2788">
        <v>34</v>
      </c>
      <c r="H2788" s="3">
        <f>_xlfn.XLOOKUP(sales[[#This Row],[Product]],products[Product],products[Cost per box])*sales[[#This Row],[Boxes]]</f>
        <v>262.82</v>
      </c>
      <c r="I2788" s="4">
        <f>sales[[#This Row],[Revenue]]-sales[[#This Row],[Cost]]</f>
        <v>409.18</v>
      </c>
    </row>
    <row r="2789" spans="2:9" x14ac:dyDescent="0.25">
      <c r="B2789" t="s">
        <v>10</v>
      </c>
      <c r="C2789" t="s">
        <v>21</v>
      </c>
      <c r="D2789" t="s">
        <v>35</v>
      </c>
      <c r="E2789" s="1">
        <v>44362</v>
      </c>
      <c r="F2789" s="4">
        <v>2709</v>
      </c>
      <c r="G2789">
        <v>301</v>
      </c>
      <c r="H2789" s="3">
        <f>_xlfn.XLOOKUP(sales[[#This Row],[Product]],products[Product],products[Cost per box])*sales[[#This Row],[Boxes]]</f>
        <v>797.65</v>
      </c>
      <c r="I2789" s="4">
        <f>sales[[#This Row],[Revenue]]-sales[[#This Row],[Cost]]</f>
        <v>1911.35</v>
      </c>
    </row>
    <row r="2790" spans="2:9" x14ac:dyDescent="0.25">
      <c r="B2790" t="s">
        <v>39</v>
      </c>
      <c r="C2790" t="s">
        <v>16</v>
      </c>
      <c r="D2790" t="s">
        <v>43</v>
      </c>
      <c r="E2790" s="1">
        <v>44362</v>
      </c>
      <c r="F2790" s="4">
        <v>9618</v>
      </c>
      <c r="G2790">
        <v>357</v>
      </c>
      <c r="H2790" s="3">
        <f>_xlfn.XLOOKUP(sales[[#This Row],[Product]],products[Product],products[Cost per box])*sales[[#This Row],[Boxes]]</f>
        <v>1374.45</v>
      </c>
      <c r="I2790" s="4">
        <f>sales[[#This Row],[Revenue]]-sales[[#This Row],[Cost]]</f>
        <v>8243.5499999999993</v>
      </c>
    </row>
    <row r="2791" spans="2:9" x14ac:dyDescent="0.25">
      <c r="B2791" t="s">
        <v>39</v>
      </c>
      <c r="C2791" t="s">
        <v>9</v>
      </c>
      <c r="D2791" t="s">
        <v>26</v>
      </c>
      <c r="E2791" s="1">
        <v>44362</v>
      </c>
      <c r="F2791" s="4">
        <v>3367</v>
      </c>
      <c r="G2791">
        <v>241</v>
      </c>
      <c r="H2791" s="3">
        <f>_xlfn.XLOOKUP(sales[[#This Row],[Product]],products[Product],products[Cost per box])*sales[[#This Row],[Boxes]]</f>
        <v>1549.6299999999999</v>
      </c>
      <c r="I2791" s="4">
        <f>sales[[#This Row],[Revenue]]-sales[[#This Row],[Cost]]</f>
        <v>1817.3700000000001</v>
      </c>
    </row>
    <row r="2792" spans="2:9" x14ac:dyDescent="0.25">
      <c r="B2792" t="s">
        <v>39</v>
      </c>
      <c r="C2792" t="s">
        <v>16</v>
      </c>
      <c r="D2792" t="s">
        <v>35</v>
      </c>
      <c r="E2792" s="1">
        <v>44362</v>
      </c>
      <c r="F2792" s="4">
        <v>4291</v>
      </c>
      <c r="G2792">
        <v>477</v>
      </c>
      <c r="H2792" s="3">
        <f>_xlfn.XLOOKUP(sales[[#This Row],[Product]],products[Product],products[Cost per box])*sales[[#This Row],[Boxes]]</f>
        <v>1264.05</v>
      </c>
      <c r="I2792" s="4">
        <f>sales[[#This Row],[Revenue]]-sales[[#This Row],[Cost]]</f>
        <v>3026.95</v>
      </c>
    </row>
    <row r="2793" spans="2:9" x14ac:dyDescent="0.25">
      <c r="B2793" t="s">
        <v>29</v>
      </c>
      <c r="C2793" t="s">
        <v>9</v>
      </c>
      <c r="D2793" t="s">
        <v>28</v>
      </c>
      <c r="E2793" s="1">
        <v>44362</v>
      </c>
      <c r="F2793" s="4">
        <v>5082</v>
      </c>
      <c r="G2793">
        <v>189</v>
      </c>
      <c r="H2793" s="3">
        <f>_xlfn.XLOOKUP(sales[[#This Row],[Product]],products[Product],products[Cost per box])*sales[[#This Row],[Boxes]]</f>
        <v>521.64</v>
      </c>
      <c r="I2793" s="4">
        <f>sales[[#This Row],[Revenue]]-sales[[#This Row],[Cost]]</f>
        <v>4560.3599999999997</v>
      </c>
    </row>
    <row r="2794" spans="2:9" x14ac:dyDescent="0.25">
      <c r="B2794" t="s">
        <v>18</v>
      </c>
      <c r="C2794" t="s">
        <v>21</v>
      </c>
      <c r="D2794" t="s">
        <v>35</v>
      </c>
      <c r="E2794" s="1">
        <v>44362</v>
      </c>
      <c r="F2794" s="4">
        <v>616</v>
      </c>
      <c r="G2794">
        <v>69</v>
      </c>
      <c r="H2794" s="3">
        <f>_xlfn.XLOOKUP(sales[[#This Row],[Product]],products[Product],products[Cost per box])*sales[[#This Row],[Boxes]]</f>
        <v>182.85</v>
      </c>
      <c r="I2794" s="4">
        <f>sales[[#This Row],[Revenue]]-sales[[#This Row],[Cost]]</f>
        <v>433.15</v>
      </c>
    </row>
    <row r="2795" spans="2:9" x14ac:dyDescent="0.25">
      <c r="B2795" t="s">
        <v>15</v>
      </c>
      <c r="C2795" t="s">
        <v>9</v>
      </c>
      <c r="D2795" t="s">
        <v>44</v>
      </c>
      <c r="E2795" s="1">
        <v>44362</v>
      </c>
      <c r="F2795" s="4">
        <v>623</v>
      </c>
      <c r="G2795">
        <v>32</v>
      </c>
      <c r="H2795" s="3">
        <f>_xlfn.XLOOKUP(sales[[#This Row],[Product]],products[Product],products[Cost per box])*sales[[#This Row],[Boxes]]</f>
        <v>306.24</v>
      </c>
      <c r="I2795" s="4">
        <f>sales[[#This Row],[Revenue]]-sales[[#This Row],[Cost]]</f>
        <v>316.76</v>
      </c>
    </row>
    <row r="2796" spans="2:9" x14ac:dyDescent="0.25">
      <c r="B2796" t="s">
        <v>8</v>
      </c>
      <c r="C2796" t="s">
        <v>11</v>
      </c>
      <c r="D2796" t="s">
        <v>24</v>
      </c>
      <c r="E2796" s="1">
        <v>44362</v>
      </c>
      <c r="F2796" s="4">
        <v>5425</v>
      </c>
      <c r="G2796">
        <v>227</v>
      </c>
      <c r="H2796" s="3">
        <f>_xlfn.XLOOKUP(sales[[#This Row],[Product]],products[Product],products[Cost per box])*sales[[#This Row],[Boxes]]</f>
        <v>2385.77</v>
      </c>
      <c r="I2796" s="4">
        <f>sales[[#This Row],[Revenue]]-sales[[#This Row],[Cost]]</f>
        <v>3039.23</v>
      </c>
    </row>
    <row r="2797" spans="2:9" x14ac:dyDescent="0.25">
      <c r="B2797" t="s">
        <v>33</v>
      </c>
      <c r="C2797" t="s">
        <v>6</v>
      </c>
      <c r="D2797" t="s">
        <v>7</v>
      </c>
      <c r="E2797" s="1">
        <v>44362</v>
      </c>
      <c r="F2797" s="4">
        <v>1701</v>
      </c>
      <c r="G2797">
        <v>101</v>
      </c>
      <c r="H2797" s="3">
        <f>_xlfn.XLOOKUP(sales[[#This Row],[Product]],products[Product],products[Cost per box])*sales[[#This Row],[Boxes]]</f>
        <v>520.15000000000009</v>
      </c>
      <c r="I2797" s="4">
        <f>sales[[#This Row],[Revenue]]-sales[[#This Row],[Cost]]</f>
        <v>1180.8499999999999</v>
      </c>
    </row>
    <row r="2798" spans="2:9" x14ac:dyDescent="0.25">
      <c r="B2798" t="s">
        <v>18</v>
      </c>
      <c r="C2798" t="s">
        <v>11</v>
      </c>
      <c r="D2798" t="s">
        <v>43</v>
      </c>
      <c r="E2798" s="1">
        <v>44362</v>
      </c>
      <c r="F2798" s="4">
        <v>693</v>
      </c>
      <c r="G2798">
        <v>29</v>
      </c>
      <c r="H2798" s="3">
        <f>_xlfn.XLOOKUP(sales[[#This Row],[Product]],products[Product],products[Cost per box])*sales[[#This Row],[Boxes]]</f>
        <v>111.65</v>
      </c>
      <c r="I2798" s="4">
        <f>sales[[#This Row],[Revenue]]-sales[[#This Row],[Cost]]</f>
        <v>581.35</v>
      </c>
    </row>
    <row r="2799" spans="2:9" x14ac:dyDescent="0.25">
      <c r="B2799" t="s">
        <v>51</v>
      </c>
      <c r="C2799" t="s">
        <v>9</v>
      </c>
      <c r="D2799" t="s">
        <v>28</v>
      </c>
      <c r="E2799" s="1">
        <v>44362</v>
      </c>
      <c r="F2799" s="4">
        <v>3668</v>
      </c>
      <c r="G2799">
        <v>147</v>
      </c>
      <c r="H2799" s="3">
        <f>_xlfn.XLOOKUP(sales[[#This Row],[Product]],products[Product],products[Cost per box])*sales[[#This Row],[Boxes]]</f>
        <v>405.71999999999997</v>
      </c>
      <c r="I2799" s="4">
        <f>sales[[#This Row],[Revenue]]-sales[[#This Row],[Cost]]</f>
        <v>3262.28</v>
      </c>
    </row>
    <row r="2800" spans="2:9" x14ac:dyDescent="0.25">
      <c r="B2800" t="s">
        <v>39</v>
      </c>
      <c r="C2800" t="s">
        <v>9</v>
      </c>
      <c r="D2800" t="s">
        <v>38</v>
      </c>
      <c r="E2800" s="1">
        <v>44362</v>
      </c>
      <c r="F2800" s="4">
        <v>3752</v>
      </c>
      <c r="G2800">
        <v>157</v>
      </c>
      <c r="H2800" s="3">
        <f>_xlfn.XLOOKUP(sales[[#This Row],[Product]],products[Product],products[Cost per box])*sales[[#This Row],[Boxes]]</f>
        <v>1560.58</v>
      </c>
      <c r="I2800" s="4">
        <f>sales[[#This Row],[Revenue]]-sales[[#This Row],[Cost]]</f>
        <v>2191.42</v>
      </c>
    </row>
    <row r="2801" spans="2:9" x14ac:dyDescent="0.25">
      <c r="B2801" t="s">
        <v>37</v>
      </c>
      <c r="C2801" t="s">
        <v>16</v>
      </c>
      <c r="D2801" t="s">
        <v>14</v>
      </c>
      <c r="E2801" s="1">
        <v>44362</v>
      </c>
      <c r="F2801" s="4">
        <v>1722</v>
      </c>
      <c r="G2801">
        <v>173</v>
      </c>
      <c r="H2801" s="3">
        <f>_xlfn.XLOOKUP(sales[[#This Row],[Product]],products[Product],products[Cost per box])*sales[[#This Row],[Boxes]]</f>
        <v>1091.6299999999999</v>
      </c>
      <c r="I2801" s="4">
        <f>sales[[#This Row],[Revenue]]-sales[[#This Row],[Cost]]</f>
        <v>630.37000000000012</v>
      </c>
    </row>
    <row r="2802" spans="2:9" x14ac:dyDescent="0.25">
      <c r="B2802" t="s">
        <v>39</v>
      </c>
      <c r="C2802" t="s">
        <v>16</v>
      </c>
      <c r="D2802" t="s">
        <v>30</v>
      </c>
      <c r="E2802" s="1">
        <v>44362</v>
      </c>
      <c r="F2802" s="4">
        <v>238</v>
      </c>
      <c r="G2802">
        <v>9</v>
      </c>
      <c r="H2802" s="3">
        <f>_xlfn.XLOOKUP(sales[[#This Row],[Product]],products[Product],products[Cost per box])*sales[[#This Row],[Boxes]]</f>
        <v>33.120000000000005</v>
      </c>
      <c r="I2802" s="4">
        <f>sales[[#This Row],[Revenue]]-sales[[#This Row],[Cost]]</f>
        <v>204.88</v>
      </c>
    </row>
    <row r="2803" spans="2:9" x14ac:dyDescent="0.25">
      <c r="B2803" t="s">
        <v>32</v>
      </c>
      <c r="C2803" t="s">
        <v>27</v>
      </c>
      <c r="D2803" t="s">
        <v>30</v>
      </c>
      <c r="E2803" s="1">
        <v>44362</v>
      </c>
      <c r="F2803" s="4">
        <v>3192</v>
      </c>
      <c r="G2803">
        <v>128</v>
      </c>
      <c r="H2803" s="3">
        <f>_xlfn.XLOOKUP(sales[[#This Row],[Product]],products[Product],products[Cost per box])*sales[[#This Row],[Boxes]]</f>
        <v>471.04</v>
      </c>
      <c r="I2803" s="4">
        <f>sales[[#This Row],[Revenue]]-sales[[#This Row],[Cost]]</f>
        <v>2720.96</v>
      </c>
    </row>
    <row r="2804" spans="2:9" x14ac:dyDescent="0.25">
      <c r="B2804" t="s">
        <v>34</v>
      </c>
      <c r="C2804" t="s">
        <v>9</v>
      </c>
      <c r="D2804" t="s">
        <v>19</v>
      </c>
      <c r="E2804" s="1">
        <v>44362</v>
      </c>
      <c r="F2804" s="4">
        <v>1113</v>
      </c>
      <c r="G2804">
        <v>49</v>
      </c>
      <c r="H2804" s="3">
        <f>_xlfn.XLOOKUP(sales[[#This Row],[Product]],products[Product],products[Cost per box])*sales[[#This Row],[Boxes]]</f>
        <v>501.27000000000004</v>
      </c>
      <c r="I2804" s="4">
        <f>sales[[#This Row],[Revenue]]-sales[[#This Row],[Cost]]</f>
        <v>611.73</v>
      </c>
    </row>
    <row r="2805" spans="2:9" x14ac:dyDescent="0.25">
      <c r="B2805" t="s">
        <v>10</v>
      </c>
      <c r="C2805" t="s">
        <v>11</v>
      </c>
      <c r="D2805" t="s">
        <v>24</v>
      </c>
      <c r="E2805" s="1">
        <v>44362</v>
      </c>
      <c r="F2805" s="4">
        <v>63</v>
      </c>
      <c r="G2805">
        <v>3</v>
      </c>
      <c r="H2805" s="3">
        <f>_xlfn.XLOOKUP(sales[[#This Row],[Product]],products[Product],products[Cost per box])*sales[[#This Row],[Boxes]]</f>
        <v>31.53</v>
      </c>
      <c r="I2805" s="4">
        <f>sales[[#This Row],[Revenue]]-sales[[#This Row],[Cost]]</f>
        <v>31.47</v>
      </c>
    </row>
    <row r="2806" spans="2:9" x14ac:dyDescent="0.25">
      <c r="B2806" t="s">
        <v>39</v>
      </c>
      <c r="C2806" t="s">
        <v>27</v>
      </c>
      <c r="D2806" t="s">
        <v>24</v>
      </c>
      <c r="E2806" s="1">
        <v>44362</v>
      </c>
      <c r="F2806" s="4">
        <v>5691</v>
      </c>
      <c r="G2806">
        <v>204</v>
      </c>
      <c r="H2806" s="3">
        <f>_xlfn.XLOOKUP(sales[[#This Row],[Product]],products[Product],products[Cost per box])*sales[[#This Row],[Boxes]]</f>
        <v>2144.04</v>
      </c>
      <c r="I2806" s="4">
        <f>sales[[#This Row],[Revenue]]-sales[[#This Row],[Cost]]</f>
        <v>3546.96</v>
      </c>
    </row>
    <row r="2807" spans="2:9" x14ac:dyDescent="0.25">
      <c r="B2807" t="s">
        <v>41</v>
      </c>
      <c r="C2807" t="s">
        <v>27</v>
      </c>
      <c r="D2807" t="s">
        <v>42</v>
      </c>
      <c r="E2807" s="1">
        <v>44362</v>
      </c>
      <c r="F2807" s="4">
        <v>7427</v>
      </c>
      <c r="G2807">
        <v>391</v>
      </c>
      <c r="H2807" s="3">
        <f>_xlfn.XLOOKUP(sales[[#This Row],[Product]],products[Product],products[Cost per box])*sales[[#This Row],[Boxes]]</f>
        <v>1853.3400000000001</v>
      </c>
      <c r="I2807" s="4">
        <f>sales[[#This Row],[Revenue]]-sales[[#This Row],[Cost]]</f>
        <v>5573.66</v>
      </c>
    </row>
    <row r="2808" spans="2:9" x14ac:dyDescent="0.25">
      <c r="B2808" t="s">
        <v>5</v>
      </c>
      <c r="C2808" t="s">
        <v>11</v>
      </c>
      <c r="D2808" t="s">
        <v>24</v>
      </c>
      <c r="E2808" s="1">
        <v>44362</v>
      </c>
      <c r="F2808" s="4">
        <v>2142</v>
      </c>
      <c r="G2808">
        <v>77</v>
      </c>
      <c r="H2808" s="3">
        <f>_xlfn.XLOOKUP(sales[[#This Row],[Product]],products[Product],products[Cost per box])*sales[[#This Row],[Boxes]]</f>
        <v>809.27</v>
      </c>
      <c r="I2808" s="4">
        <f>sales[[#This Row],[Revenue]]-sales[[#This Row],[Cost]]</f>
        <v>1332.73</v>
      </c>
    </row>
    <row r="2809" spans="2:9" x14ac:dyDescent="0.25">
      <c r="B2809" t="s">
        <v>15</v>
      </c>
      <c r="C2809" t="s">
        <v>21</v>
      </c>
      <c r="D2809" t="s">
        <v>48</v>
      </c>
      <c r="E2809" s="1">
        <v>44362</v>
      </c>
      <c r="F2809" s="4">
        <v>1162</v>
      </c>
      <c r="G2809">
        <v>41</v>
      </c>
      <c r="H2809" s="3">
        <f>_xlfn.XLOOKUP(sales[[#This Row],[Product]],products[Product],products[Cost per box])*sales[[#This Row],[Boxes]]</f>
        <v>306.68</v>
      </c>
      <c r="I2809" s="4">
        <f>sales[[#This Row],[Revenue]]-sales[[#This Row],[Cost]]</f>
        <v>855.31999999999994</v>
      </c>
    </row>
    <row r="2810" spans="2:9" x14ac:dyDescent="0.25">
      <c r="B2810" t="s">
        <v>37</v>
      </c>
      <c r="C2810" t="s">
        <v>21</v>
      </c>
      <c r="D2810" t="s">
        <v>38</v>
      </c>
      <c r="E2810" s="1">
        <v>44362</v>
      </c>
      <c r="F2810" s="4">
        <v>6349</v>
      </c>
      <c r="G2810">
        <v>289</v>
      </c>
      <c r="H2810" s="3">
        <f>_xlfn.XLOOKUP(sales[[#This Row],[Product]],products[Product],products[Cost per box])*sales[[#This Row],[Boxes]]</f>
        <v>2872.66</v>
      </c>
      <c r="I2810" s="4">
        <f>sales[[#This Row],[Revenue]]-sales[[#This Row],[Cost]]</f>
        <v>3476.34</v>
      </c>
    </row>
    <row r="2811" spans="2:9" x14ac:dyDescent="0.25">
      <c r="B2811" t="s">
        <v>34</v>
      </c>
      <c r="C2811" t="s">
        <v>27</v>
      </c>
      <c r="D2811" t="s">
        <v>26</v>
      </c>
      <c r="E2811" s="1">
        <v>44363</v>
      </c>
      <c r="F2811" s="4">
        <v>13391</v>
      </c>
      <c r="G2811">
        <v>910</v>
      </c>
      <c r="H2811" s="3">
        <f>_xlfn.XLOOKUP(sales[[#This Row],[Product]],products[Product],products[Cost per box])*sales[[#This Row],[Boxes]]</f>
        <v>5851.3</v>
      </c>
      <c r="I2811" s="4">
        <f>sales[[#This Row],[Revenue]]-sales[[#This Row],[Cost]]</f>
        <v>7539.7</v>
      </c>
    </row>
    <row r="2812" spans="2:9" x14ac:dyDescent="0.25">
      <c r="B2812" t="s">
        <v>33</v>
      </c>
      <c r="C2812" t="s">
        <v>21</v>
      </c>
      <c r="D2812" t="s">
        <v>47</v>
      </c>
      <c r="E2812" s="1">
        <v>44363</v>
      </c>
      <c r="F2812" s="4">
        <v>1372</v>
      </c>
      <c r="G2812">
        <v>55</v>
      </c>
      <c r="H2812" s="3">
        <f>_xlfn.XLOOKUP(sales[[#This Row],[Product]],products[Product],products[Cost per box])*sales[[#This Row],[Boxes]]</f>
        <v>289.3</v>
      </c>
      <c r="I2812" s="4">
        <f>sales[[#This Row],[Revenue]]-sales[[#This Row],[Cost]]</f>
        <v>1082.7</v>
      </c>
    </row>
    <row r="2813" spans="2:9" x14ac:dyDescent="0.25">
      <c r="B2813" t="s">
        <v>41</v>
      </c>
      <c r="C2813" t="s">
        <v>21</v>
      </c>
      <c r="D2813" t="s">
        <v>47</v>
      </c>
      <c r="E2813" s="1">
        <v>44363</v>
      </c>
      <c r="F2813" s="4">
        <v>12068</v>
      </c>
      <c r="G2813">
        <v>525</v>
      </c>
      <c r="H2813" s="3">
        <f>_xlfn.XLOOKUP(sales[[#This Row],[Product]],products[Product],products[Cost per box])*sales[[#This Row],[Boxes]]</f>
        <v>2761.5</v>
      </c>
      <c r="I2813" s="4">
        <f>sales[[#This Row],[Revenue]]-sales[[#This Row],[Cost]]</f>
        <v>9306.5</v>
      </c>
    </row>
    <row r="2814" spans="2:9" x14ac:dyDescent="0.25">
      <c r="B2814" t="s">
        <v>13</v>
      </c>
      <c r="C2814" t="s">
        <v>27</v>
      </c>
      <c r="D2814" t="s">
        <v>44</v>
      </c>
      <c r="E2814" s="1">
        <v>44363</v>
      </c>
      <c r="F2814" s="4">
        <v>707</v>
      </c>
      <c r="G2814">
        <v>38</v>
      </c>
      <c r="H2814" s="3">
        <f>_xlfn.XLOOKUP(sales[[#This Row],[Product]],products[Product],products[Cost per box])*sales[[#This Row],[Boxes]]</f>
        <v>363.66</v>
      </c>
      <c r="I2814" s="4">
        <f>sales[[#This Row],[Revenue]]-sales[[#This Row],[Cost]]</f>
        <v>343.34</v>
      </c>
    </row>
    <row r="2815" spans="2:9" x14ac:dyDescent="0.25">
      <c r="B2815" t="s">
        <v>25</v>
      </c>
      <c r="C2815" t="s">
        <v>6</v>
      </c>
      <c r="D2815" t="s">
        <v>45</v>
      </c>
      <c r="E2815" s="1">
        <v>44363</v>
      </c>
      <c r="F2815" s="4">
        <v>2492</v>
      </c>
      <c r="G2815">
        <v>125</v>
      </c>
      <c r="H2815" s="3">
        <f>_xlfn.XLOOKUP(sales[[#This Row],[Product]],products[Product],products[Cost per box])*sales[[#This Row],[Boxes]]</f>
        <v>966.25</v>
      </c>
      <c r="I2815" s="4">
        <f>sales[[#This Row],[Revenue]]-sales[[#This Row],[Cost]]</f>
        <v>1525.75</v>
      </c>
    </row>
    <row r="2816" spans="2:9" x14ac:dyDescent="0.25">
      <c r="B2816" t="s">
        <v>34</v>
      </c>
      <c r="C2816" t="s">
        <v>9</v>
      </c>
      <c r="D2816" t="s">
        <v>26</v>
      </c>
      <c r="E2816" s="1">
        <v>44363</v>
      </c>
      <c r="F2816" s="4">
        <v>1253</v>
      </c>
      <c r="G2816">
        <v>84</v>
      </c>
      <c r="H2816" s="3">
        <f>_xlfn.XLOOKUP(sales[[#This Row],[Product]],products[Product],products[Cost per box])*sales[[#This Row],[Boxes]]</f>
        <v>540.12</v>
      </c>
      <c r="I2816" s="4">
        <f>sales[[#This Row],[Revenue]]-sales[[#This Row],[Cost]]</f>
        <v>712.88</v>
      </c>
    </row>
    <row r="2817" spans="2:9" x14ac:dyDescent="0.25">
      <c r="B2817" t="s">
        <v>40</v>
      </c>
      <c r="C2817" t="s">
        <v>11</v>
      </c>
      <c r="D2817" t="s">
        <v>44</v>
      </c>
      <c r="E2817" s="1">
        <v>44363</v>
      </c>
      <c r="F2817" s="4">
        <v>3528</v>
      </c>
      <c r="G2817">
        <v>154</v>
      </c>
      <c r="H2817" s="3">
        <f>_xlfn.XLOOKUP(sales[[#This Row],[Product]],products[Product],products[Cost per box])*sales[[#This Row],[Boxes]]</f>
        <v>1473.78</v>
      </c>
      <c r="I2817" s="4">
        <f>sales[[#This Row],[Revenue]]-sales[[#This Row],[Cost]]</f>
        <v>2054.2200000000003</v>
      </c>
    </row>
    <row r="2818" spans="2:9" x14ac:dyDescent="0.25">
      <c r="B2818" t="s">
        <v>8</v>
      </c>
      <c r="C2818" t="s">
        <v>16</v>
      </c>
      <c r="D2818" t="s">
        <v>19</v>
      </c>
      <c r="E2818" s="1">
        <v>44363</v>
      </c>
      <c r="F2818" s="4">
        <v>3626</v>
      </c>
      <c r="G2818">
        <v>152</v>
      </c>
      <c r="H2818" s="3">
        <f>_xlfn.XLOOKUP(sales[[#This Row],[Product]],products[Product],products[Cost per box])*sales[[#This Row],[Boxes]]</f>
        <v>1554.96</v>
      </c>
      <c r="I2818" s="4">
        <f>sales[[#This Row],[Revenue]]-sales[[#This Row],[Cost]]</f>
        <v>2071.04</v>
      </c>
    </row>
    <row r="2819" spans="2:9" x14ac:dyDescent="0.25">
      <c r="B2819" t="s">
        <v>46</v>
      </c>
      <c r="C2819" t="s">
        <v>11</v>
      </c>
      <c r="D2819" t="s">
        <v>19</v>
      </c>
      <c r="E2819" s="1">
        <v>44363</v>
      </c>
      <c r="F2819" s="4">
        <v>287</v>
      </c>
      <c r="G2819">
        <v>12</v>
      </c>
      <c r="H2819" s="3">
        <f>_xlfn.XLOOKUP(sales[[#This Row],[Product]],products[Product],products[Cost per box])*sales[[#This Row],[Boxes]]</f>
        <v>122.76</v>
      </c>
      <c r="I2819" s="4">
        <f>sales[[#This Row],[Revenue]]-sales[[#This Row],[Cost]]</f>
        <v>164.24</v>
      </c>
    </row>
    <row r="2820" spans="2:9" x14ac:dyDescent="0.25">
      <c r="B2820" t="s">
        <v>51</v>
      </c>
      <c r="C2820" t="s">
        <v>21</v>
      </c>
      <c r="D2820" t="s">
        <v>47</v>
      </c>
      <c r="E2820" s="1">
        <v>44363</v>
      </c>
      <c r="F2820" s="4">
        <v>5684</v>
      </c>
      <c r="G2820">
        <v>237</v>
      </c>
      <c r="H2820" s="3">
        <f>_xlfn.XLOOKUP(sales[[#This Row],[Product]],products[Product],products[Cost per box])*sales[[#This Row],[Boxes]]</f>
        <v>1246.6199999999999</v>
      </c>
      <c r="I2820" s="4">
        <f>sales[[#This Row],[Revenue]]-sales[[#This Row],[Cost]]</f>
        <v>4437.38</v>
      </c>
    </row>
    <row r="2821" spans="2:9" x14ac:dyDescent="0.25">
      <c r="B2821" t="s">
        <v>39</v>
      </c>
      <c r="C2821" t="s">
        <v>16</v>
      </c>
      <c r="D2821" t="s">
        <v>36</v>
      </c>
      <c r="E2821" s="1">
        <v>44363</v>
      </c>
      <c r="F2821" s="4">
        <v>980</v>
      </c>
      <c r="G2821">
        <v>123</v>
      </c>
      <c r="H2821" s="3">
        <f>_xlfn.XLOOKUP(sales[[#This Row],[Product]],products[Product],products[Cost per box])*sales[[#This Row],[Boxes]]</f>
        <v>619.91999999999996</v>
      </c>
      <c r="I2821" s="4">
        <f>sales[[#This Row],[Revenue]]-sales[[#This Row],[Cost]]</f>
        <v>360.08000000000004</v>
      </c>
    </row>
    <row r="2822" spans="2:9" x14ac:dyDescent="0.25">
      <c r="B2822" t="s">
        <v>49</v>
      </c>
      <c r="C2822" t="s">
        <v>21</v>
      </c>
      <c r="D2822" t="s">
        <v>31</v>
      </c>
      <c r="E2822" s="1">
        <v>44364</v>
      </c>
      <c r="F2822" s="4">
        <v>10640</v>
      </c>
      <c r="G2822">
        <v>484</v>
      </c>
      <c r="H2822" s="3">
        <f>_xlfn.XLOOKUP(sales[[#This Row],[Product]],products[Product],products[Cost per box])*sales[[#This Row],[Boxes]]</f>
        <v>2768.48</v>
      </c>
      <c r="I2822" s="4">
        <f>sales[[#This Row],[Revenue]]-sales[[#This Row],[Cost]]</f>
        <v>7871.52</v>
      </c>
    </row>
    <row r="2823" spans="2:9" x14ac:dyDescent="0.25">
      <c r="B2823" t="s">
        <v>18</v>
      </c>
      <c r="C2823" t="s">
        <v>16</v>
      </c>
      <c r="D2823" t="s">
        <v>38</v>
      </c>
      <c r="E2823" s="1">
        <v>44364</v>
      </c>
      <c r="F2823" s="4">
        <v>336</v>
      </c>
      <c r="G2823">
        <v>14</v>
      </c>
      <c r="H2823" s="3">
        <f>_xlfn.XLOOKUP(sales[[#This Row],[Product]],products[Product],products[Cost per box])*sales[[#This Row],[Boxes]]</f>
        <v>139.16</v>
      </c>
      <c r="I2823" s="4">
        <f>sales[[#This Row],[Revenue]]-sales[[#This Row],[Cost]]</f>
        <v>196.84</v>
      </c>
    </row>
    <row r="2824" spans="2:9" x14ac:dyDescent="0.25">
      <c r="B2824" t="s">
        <v>39</v>
      </c>
      <c r="C2824" t="s">
        <v>27</v>
      </c>
      <c r="D2824" t="s">
        <v>30</v>
      </c>
      <c r="E2824" s="1">
        <v>44364</v>
      </c>
      <c r="F2824" s="4">
        <v>4445</v>
      </c>
      <c r="G2824">
        <v>178</v>
      </c>
      <c r="H2824" s="3">
        <f>_xlfn.XLOOKUP(sales[[#This Row],[Product]],products[Product],products[Cost per box])*sales[[#This Row],[Boxes]]</f>
        <v>655.04000000000008</v>
      </c>
      <c r="I2824" s="4">
        <f>sales[[#This Row],[Revenue]]-sales[[#This Row],[Cost]]</f>
        <v>3789.96</v>
      </c>
    </row>
    <row r="2825" spans="2:9" x14ac:dyDescent="0.25">
      <c r="B2825" t="s">
        <v>10</v>
      </c>
      <c r="C2825" t="s">
        <v>6</v>
      </c>
      <c r="D2825" t="s">
        <v>35</v>
      </c>
      <c r="E2825" s="1">
        <v>44364</v>
      </c>
      <c r="F2825" s="4">
        <v>140</v>
      </c>
      <c r="G2825">
        <v>12</v>
      </c>
      <c r="H2825" s="3">
        <f>_xlfn.XLOOKUP(sales[[#This Row],[Product]],products[Product],products[Cost per box])*sales[[#This Row],[Boxes]]</f>
        <v>31.799999999999997</v>
      </c>
      <c r="I2825" s="4">
        <f>sales[[#This Row],[Revenue]]-sales[[#This Row],[Cost]]</f>
        <v>108.2</v>
      </c>
    </row>
    <row r="2826" spans="2:9" x14ac:dyDescent="0.25">
      <c r="B2826" t="s">
        <v>51</v>
      </c>
      <c r="C2826" t="s">
        <v>27</v>
      </c>
      <c r="D2826" t="s">
        <v>43</v>
      </c>
      <c r="E2826" s="1">
        <v>44364</v>
      </c>
      <c r="F2826" s="4">
        <v>11536</v>
      </c>
      <c r="G2826">
        <v>502</v>
      </c>
      <c r="H2826" s="3">
        <f>_xlfn.XLOOKUP(sales[[#This Row],[Product]],products[Product],products[Cost per box])*sales[[#This Row],[Boxes]]</f>
        <v>1932.7</v>
      </c>
      <c r="I2826" s="4">
        <f>sales[[#This Row],[Revenue]]-sales[[#This Row],[Cost]]</f>
        <v>9603.2999999999993</v>
      </c>
    </row>
    <row r="2827" spans="2:9" x14ac:dyDescent="0.25">
      <c r="B2827" t="s">
        <v>29</v>
      </c>
      <c r="C2827" t="s">
        <v>11</v>
      </c>
      <c r="D2827" t="s">
        <v>35</v>
      </c>
      <c r="E2827" s="1">
        <v>44364</v>
      </c>
      <c r="F2827" s="4">
        <v>4984</v>
      </c>
      <c r="G2827">
        <v>623</v>
      </c>
      <c r="H2827" s="3">
        <f>_xlfn.XLOOKUP(sales[[#This Row],[Product]],products[Product],products[Cost per box])*sales[[#This Row],[Boxes]]</f>
        <v>1650.95</v>
      </c>
      <c r="I2827" s="4">
        <f>sales[[#This Row],[Revenue]]-sales[[#This Row],[Cost]]</f>
        <v>3333.05</v>
      </c>
    </row>
    <row r="2828" spans="2:9" x14ac:dyDescent="0.25">
      <c r="B2828" t="s">
        <v>18</v>
      </c>
      <c r="C2828" t="s">
        <v>6</v>
      </c>
      <c r="D2828" t="s">
        <v>42</v>
      </c>
      <c r="E2828" s="1">
        <v>44364</v>
      </c>
      <c r="F2828" s="4">
        <v>329</v>
      </c>
      <c r="G2828">
        <v>22</v>
      </c>
      <c r="H2828" s="3">
        <f>_xlfn.XLOOKUP(sales[[#This Row],[Product]],products[Product],products[Cost per box])*sales[[#This Row],[Boxes]]</f>
        <v>104.28</v>
      </c>
      <c r="I2828" s="4">
        <f>sales[[#This Row],[Revenue]]-sales[[#This Row],[Cost]]</f>
        <v>224.72</v>
      </c>
    </row>
    <row r="2829" spans="2:9" x14ac:dyDescent="0.25">
      <c r="B2829" t="s">
        <v>13</v>
      </c>
      <c r="C2829" t="s">
        <v>16</v>
      </c>
      <c r="D2829" t="s">
        <v>22</v>
      </c>
      <c r="E2829" s="1">
        <v>44364</v>
      </c>
      <c r="F2829" s="4">
        <v>4886</v>
      </c>
      <c r="G2829">
        <v>489</v>
      </c>
      <c r="H2829" s="3">
        <f>_xlfn.XLOOKUP(sales[[#This Row],[Product]],products[Product],products[Cost per box])*sales[[#This Row],[Boxes]]</f>
        <v>4019.5800000000004</v>
      </c>
      <c r="I2829" s="4">
        <f>sales[[#This Row],[Revenue]]-sales[[#This Row],[Cost]]</f>
        <v>866.41999999999962</v>
      </c>
    </row>
    <row r="2830" spans="2:9" x14ac:dyDescent="0.25">
      <c r="B2830" t="s">
        <v>20</v>
      </c>
      <c r="C2830" t="s">
        <v>6</v>
      </c>
      <c r="D2830" t="s">
        <v>14</v>
      </c>
      <c r="E2830" s="1">
        <v>44364</v>
      </c>
      <c r="F2830" s="4">
        <v>8267</v>
      </c>
      <c r="G2830">
        <v>689</v>
      </c>
      <c r="H2830" s="3">
        <f>_xlfn.XLOOKUP(sales[[#This Row],[Product]],products[Product],products[Cost per box])*sales[[#This Row],[Boxes]]</f>
        <v>4347.59</v>
      </c>
      <c r="I2830" s="4">
        <f>sales[[#This Row],[Revenue]]-sales[[#This Row],[Cost]]</f>
        <v>3919.41</v>
      </c>
    </row>
    <row r="2831" spans="2:9" x14ac:dyDescent="0.25">
      <c r="B2831" t="s">
        <v>40</v>
      </c>
      <c r="C2831" t="s">
        <v>9</v>
      </c>
      <c r="D2831" t="s">
        <v>31</v>
      </c>
      <c r="E2831" s="1">
        <v>44364</v>
      </c>
      <c r="F2831" s="4">
        <v>2380</v>
      </c>
      <c r="G2831">
        <v>104</v>
      </c>
      <c r="H2831" s="3">
        <f>_xlfn.XLOOKUP(sales[[#This Row],[Product]],products[Product],products[Cost per box])*sales[[#This Row],[Boxes]]</f>
        <v>594.88</v>
      </c>
      <c r="I2831" s="4">
        <f>sales[[#This Row],[Revenue]]-sales[[#This Row],[Cost]]</f>
        <v>1785.12</v>
      </c>
    </row>
    <row r="2832" spans="2:9" x14ac:dyDescent="0.25">
      <c r="B2832" t="s">
        <v>20</v>
      </c>
      <c r="C2832" t="s">
        <v>27</v>
      </c>
      <c r="D2832" t="s">
        <v>52</v>
      </c>
      <c r="E2832" s="1">
        <v>44364</v>
      </c>
      <c r="F2832" s="4">
        <v>3675</v>
      </c>
      <c r="G2832">
        <v>160</v>
      </c>
      <c r="H2832" s="3">
        <f>_xlfn.XLOOKUP(sales[[#This Row],[Product]],products[Product],products[Cost per box])*sales[[#This Row],[Boxes]]</f>
        <v>531.19999999999993</v>
      </c>
      <c r="I2832" s="4">
        <f>sales[[#This Row],[Revenue]]-sales[[#This Row],[Cost]]</f>
        <v>3143.8</v>
      </c>
    </row>
    <row r="2833" spans="2:9" x14ac:dyDescent="0.25">
      <c r="B2833" t="s">
        <v>15</v>
      </c>
      <c r="C2833" t="s">
        <v>11</v>
      </c>
      <c r="D2833" t="s">
        <v>35</v>
      </c>
      <c r="E2833" s="1">
        <v>44364</v>
      </c>
      <c r="F2833" s="4">
        <v>273</v>
      </c>
      <c r="G2833">
        <v>35</v>
      </c>
      <c r="H2833" s="3">
        <f>_xlfn.XLOOKUP(sales[[#This Row],[Product]],products[Product],products[Cost per box])*sales[[#This Row],[Boxes]]</f>
        <v>92.75</v>
      </c>
      <c r="I2833" s="4">
        <f>sales[[#This Row],[Revenue]]-sales[[#This Row],[Cost]]</f>
        <v>180.25</v>
      </c>
    </row>
    <row r="2834" spans="2:9" x14ac:dyDescent="0.25">
      <c r="B2834" t="s">
        <v>34</v>
      </c>
      <c r="C2834" t="s">
        <v>27</v>
      </c>
      <c r="D2834" t="s">
        <v>47</v>
      </c>
      <c r="E2834" s="1">
        <v>44364</v>
      </c>
      <c r="F2834" s="4">
        <v>1932</v>
      </c>
      <c r="G2834">
        <v>88</v>
      </c>
      <c r="H2834" s="3">
        <f>_xlfn.XLOOKUP(sales[[#This Row],[Product]],products[Product],products[Cost per box])*sales[[#This Row],[Boxes]]</f>
        <v>462.88</v>
      </c>
      <c r="I2834" s="4">
        <f>sales[[#This Row],[Revenue]]-sales[[#This Row],[Cost]]</f>
        <v>1469.12</v>
      </c>
    </row>
    <row r="2835" spans="2:9" x14ac:dyDescent="0.25">
      <c r="B2835" t="s">
        <v>40</v>
      </c>
      <c r="C2835" t="s">
        <v>16</v>
      </c>
      <c r="D2835" t="s">
        <v>31</v>
      </c>
      <c r="E2835" s="1">
        <v>44364</v>
      </c>
      <c r="F2835" s="4">
        <v>4263</v>
      </c>
      <c r="G2835">
        <v>194</v>
      </c>
      <c r="H2835" s="3">
        <f>_xlfn.XLOOKUP(sales[[#This Row],[Product]],products[Product],products[Cost per box])*sales[[#This Row],[Boxes]]</f>
        <v>1109.68</v>
      </c>
      <c r="I2835" s="4">
        <f>sales[[#This Row],[Revenue]]-sales[[#This Row],[Cost]]</f>
        <v>3153.3199999999997</v>
      </c>
    </row>
    <row r="2836" spans="2:9" x14ac:dyDescent="0.25">
      <c r="B2836" t="s">
        <v>39</v>
      </c>
      <c r="C2836" t="s">
        <v>27</v>
      </c>
      <c r="D2836" t="s">
        <v>28</v>
      </c>
      <c r="E2836" s="1">
        <v>44364</v>
      </c>
      <c r="F2836" s="4">
        <v>98</v>
      </c>
      <c r="G2836">
        <v>4</v>
      </c>
      <c r="H2836" s="3">
        <f>_xlfn.XLOOKUP(sales[[#This Row],[Product]],products[Product],products[Cost per box])*sales[[#This Row],[Boxes]]</f>
        <v>11.04</v>
      </c>
      <c r="I2836" s="4">
        <f>sales[[#This Row],[Revenue]]-sales[[#This Row],[Cost]]</f>
        <v>86.960000000000008</v>
      </c>
    </row>
    <row r="2837" spans="2:9" x14ac:dyDescent="0.25">
      <c r="B2837" t="s">
        <v>33</v>
      </c>
      <c r="C2837" t="s">
        <v>21</v>
      </c>
      <c r="D2837" t="s">
        <v>30</v>
      </c>
      <c r="E2837" s="1">
        <v>44364</v>
      </c>
      <c r="F2837" s="4">
        <v>3227</v>
      </c>
      <c r="G2837">
        <v>130</v>
      </c>
      <c r="H2837" s="3">
        <f>_xlfn.XLOOKUP(sales[[#This Row],[Product]],products[Product],products[Cost per box])*sales[[#This Row],[Boxes]]</f>
        <v>478.40000000000003</v>
      </c>
      <c r="I2837" s="4">
        <f>sales[[#This Row],[Revenue]]-sales[[#This Row],[Cost]]</f>
        <v>2748.6</v>
      </c>
    </row>
    <row r="2838" spans="2:9" x14ac:dyDescent="0.25">
      <c r="B2838" t="s">
        <v>46</v>
      </c>
      <c r="C2838" t="s">
        <v>6</v>
      </c>
      <c r="D2838" t="s">
        <v>52</v>
      </c>
      <c r="E2838" s="1">
        <v>44364</v>
      </c>
      <c r="F2838" s="4">
        <v>1848</v>
      </c>
      <c r="G2838">
        <v>84</v>
      </c>
      <c r="H2838" s="3">
        <f>_xlfn.XLOOKUP(sales[[#This Row],[Product]],products[Product],products[Cost per box])*sales[[#This Row],[Boxes]]</f>
        <v>278.88</v>
      </c>
      <c r="I2838" s="4">
        <f>sales[[#This Row],[Revenue]]-sales[[#This Row],[Cost]]</f>
        <v>1569.12</v>
      </c>
    </row>
    <row r="2839" spans="2:9" x14ac:dyDescent="0.25">
      <c r="B2839" t="s">
        <v>18</v>
      </c>
      <c r="C2839" t="s">
        <v>9</v>
      </c>
      <c r="D2839" t="s">
        <v>36</v>
      </c>
      <c r="E2839" s="1">
        <v>44364</v>
      </c>
      <c r="F2839" s="4">
        <v>4578</v>
      </c>
      <c r="G2839">
        <v>417</v>
      </c>
      <c r="H2839" s="3">
        <f>_xlfn.XLOOKUP(sales[[#This Row],[Product]],products[Product],products[Cost per box])*sales[[#This Row],[Boxes]]</f>
        <v>2101.6799999999998</v>
      </c>
      <c r="I2839" s="4">
        <f>sales[[#This Row],[Revenue]]-sales[[#This Row],[Cost]]</f>
        <v>2476.3200000000002</v>
      </c>
    </row>
    <row r="2840" spans="2:9" x14ac:dyDescent="0.25">
      <c r="B2840" t="s">
        <v>51</v>
      </c>
      <c r="C2840" t="s">
        <v>21</v>
      </c>
      <c r="D2840" t="s">
        <v>7</v>
      </c>
      <c r="E2840" s="1">
        <v>44364</v>
      </c>
      <c r="F2840" s="4">
        <v>11445</v>
      </c>
      <c r="G2840">
        <v>603</v>
      </c>
      <c r="H2840" s="3">
        <f>_xlfn.XLOOKUP(sales[[#This Row],[Product]],products[Product],products[Cost per box])*sales[[#This Row],[Boxes]]</f>
        <v>3105.4500000000003</v>
      </c>
      <c r="I2840" s="4">
        <f>sales[[#This Row],[Revenue]]-sales[[#This Row],[Cost]]</f>
        <v>8339.5499999999993</v>
      </c>
    </row>
    <row r="2841" spans="2:9" x14ac:dyDescent="0.25">
      <c r="B2841" t="s">
        <v>51</v>
      </c>
      <c r="C2841" t="s">
        <v>21</v>
      </c>
      <c r="D2841" t="s">
        <v>26</v>
      </c>
      <c r="E2841" s="1">
        <v>44364</v>
      </c>
      <c r="F2841" s="4">
        <v>7644</v>
      </c>
      <c r="G2841">
        <v>510</v>
      </c>
      <c r="H2841" s="3">
        <f>_xlfn.XLOOKUP(sales[[#This Row],[Product]],products[Product],products[Cost per box])*sales[[#This Row],[Boxes]]</f>
        <v>3279.2999999999997</v>
      </c>
      <c r="I2841" s="4">
        <f>sales[[#This Row],[Revenue]]-sales[[#This Row],[Cost]]</f>
        <v>4364.7000000000007</v>
      </c>
    </row>
    <row r="2842" spans="2:9" x14ac:dyDescent="0.25">
      <c r="B2842" t="s">
        <v>5</v>
      </c>
      <c r="C2842" t="s">
        <v>27</v>
      </c>
      <c r="D2842" t="s">
        <v>38</v>
      </c>
      <c r="E2842" s="1">
        <v>44364</v>
      </c>
      <c r="F2842" s="4">
        <v>987</v>
      </c>
      <c r="G2842">
        <v>42</v>
      </c>
      <c r="H2842" s="3">
        <f>_xlfn.XLOOKUP(sales[[#This Row],[Product]],products[Product],products[Cost per box])*sales[[#This Row],[Boxes]]</f>
        <v>417.47999999999996</v>
      </c>
      <c r="I2842" s="4">
        <f>sales[[#This Row],[Revenue]]-sales[[#This Row],[Cost]]</f>
        <v>569.52</v>
      </c>
    </row>
    <row r="2843" spans="2:9" x14ac:dyDescent="0.25">
      <c r="B2843" t="s">
        <v>49</v>
      </c>
      <c r="C2843" t="s">
        <v>21</v>
      </c>
      <c r="D2843" t="s">
        <v>47</v>
      </c>
      <c r="E2843" s="1">
        <v>44364</v>
      </c>
      <c r="F2843" s="4">
        <v>5698</v>
      </c>
      <c r="G2843">
        <v>238</v>
      </c>
      <c r="H2843" s="3">
        <f>_xlfn.XLOOKUP(sales[[#This Row],[Product]],products[Product],products[Cost per box])*sales[[#This Row],[Boxes]]</f>
        <v>1251.8799999999999</v>
      </c>
      <c r="I2843" s="4">
        <f>sales[[#This Row],[Revenue]]-sales[[#This Row],[Cost]]</f>
        <v>4446.12</v>
      </c>
    </row>
    <row r="2844" spans="2:9" x14ac:dyDescent="0.25">
      <c r="B2844" t="s">
        <v>33</v>
      </c>
      <c r="C2844" t="s">
        <v>16</v>
      </c>
      <c r="D2844" t="s">
        <v>24</v>
      </c>
      <c r="E2844" s="1">
        <v>44364</v>
      </c>
      <c r="F2844" s="4">
        <v>5453</v>
      </c>
      <c r="G2844">
        <v>228</v>
      </c>
      <c r="H2844" s="3">
        <f>_xlfn.XLOOKUP(sales[[#This Row],[Product]],products[Product],products[Cost per box])*sales[[#This Row],[Boxes]]</f>
        <v>2396.2799999999997</v>
      </c>
      <c r="I2844" s="4">
        <f>sales[[#This Row],[Revenue]]-sales[[#This Row],[Cost]]</f>
        <v>3056.7200000000003</v>
      </c>
    </row>
    <row r="2845" spans="2:9" x14ac:dyDescent="0.25">
      <c r="B2845" t="s">
        <v>32</v>
      </c>
      <c r="C2845" t="s">
        <v>11</v>
      </c>
      <c r="D2845" t="s">
        <v>31</v>
      </c>
      <c r="E2845" s="1">
        <v>44364</v>
      </c>
      <c r="F2845" s="4">
        <v>2457</v>
      </c>
      <c r="G2845">
        <v>107</v>
      </c>
      <c r="H2845" s="3">
        <f>_xlfn.XLOOKUP(sales[[#This Row],[Product]],products[Product],products[Cost per box])*sales[[#This Row],[Boxes]]</f>
        <v>612.04</v>
      </c>
      <c r="I2845" s="4">
        <f>sales[[#This Row],[Revenue]]-sales[[#This Row],[Cost]]</f>
        <v>1844.96</v>
      </c>
    </row>
    <row r="2846" spans="2:9" x14ac:dyDescent="0.25">
      <c r="B2846" t="s">
        <v>51</v>
      </c>
      <c r="C2846" t="s">
        <v>6</v>
      </c>
      <c r="D2846" t="s">
        <v>45</v>
      </c>
      <c r="E2846" s="1">
        <v>44364</v>
      </c>
      <c r="F2846" s="4">
        <v>6223</v>
      </c>
      <c r="G2846">
        <v>297</v>
      </c>
      <c r="H2846" s="3">
        <f>_xlfn.XLOOKUP(sales[[#This Row],[Product]],products[Product],products[Cost per box])*sales[[#This Row],[Boxes]]</f>
        <v>2295.81</v>
      </c>
      <c r="I2846" s="4">
        <f>sales[[#This Row],[Revenue]]-sales[[#This Row],[Cost]]</f>
        <v>3927.19</v>
      </c>
    </row>
    <row r="2847" spans="2:9" x14ac:dyDescent="0.25">
      <c r="B2847" t="s">
        <v>8</v>
      </c>
      <c r="C2847" t="s">
        <v>11</v>
      </c>
      <c r="D2847" t="s">
        <v>26</v>
      </c>
      <c r="E2847" s="1">
        <v>44364</v>
      </c>
      <c r="F2847" s="4">
        <v>7</v>
      </c>
      <c r="G2847">
        <v>1</v>
      </c>
      <c r="H2847" s="3">
        <f>_xlfn.XLOOKUP(sales[[#This Row],[Product]],products[Product],products[Cost per box])*sales[[#This Row],[Boxes]]</f>
        <v>6.43</v>
      </c>
      <c r="I2847" s="4">
        <f>sales[[#This Row],[Revenue]]-sales[[#This Row],[Cost]]</f>
        <v>0.57000000000000028</v>
      </c>
    </row>
    <row r="2848" spans="2:9" x14ac:dyDescent="0.25">
      <c r="B2848" t="s">
        <v>32</v>
      </c>
      <c r="C2848" t="s">
        <v>6</v>
      </c>
      <c r="D2848" t="s">
        <v>38</v>
      </c>
      <c r="E2848" s="1">
        <v>44364</v>
      </c>
      <c r="F2848" s="4">
        <v>8036</v>
      </c>
      <c r="G2848">
        <v>335</v>
      </c>
      <c r="H2848" s="3">
        <f>_xlfn.XLOOKUP(sales[[#This Row],[Product]],products[Product],products[Cost per box])*sales[[#This Row],[Boxes]]</f>
        <v>3329.8999999999996</v>
      </c>
      <c r="I2848" s="4">
        <f>sales[[#This Row],[Revenue]]-sales[[#This Row],[Cost]]</f>
        <v>4706.1000000000004</v>
      </c>
    </row>
    <row r="2849" spans="2:9" x14ac:dyDescent="0.25">
      <c r="B2849" t="s">
        <v>25</v>
      </c>
      <c r="C2849" t="s">
        <v>11</v>
      </c>
      <c r="D2849" t="s">
        <v>17</v>
      </c>
      <c r="E2849" s="1">
        <v>44365</v>
      </c>
      <c r="F2849" s="4">
        <v>1127</v>
      </c>
      <c r="G2849">
        <v>41</v>
      </c>
      <c r="H2849" s="3">
        <f>_xlfn.XLOOKUP(sales[[#This Row],[Product]],products[Product],products[Cost per box])*sales[[#This Row],[Boxes]]</f>
        <v>278.8</v>
      </c>
      <c r="I2849" s="4">
        <f>sales[[#This Row],[Revenue]]-sales[[#This Row],[Cost]]</f>
        <v>848.2</v>
      </c>
    </row>
    <row r="2850" spans="2:9" x14ac:dyDescent="0.25">
      <c r="B2850" t="s">
        <v>18</v>
      </c>
      <c r="C2850" t="s">
        <v>6</v>
      </c>
      <c r="D2850" t="s">
        <v>14</v>
      </c>
      <c r="E2850" s="1">
        <v>44365</v>
      </c>
      <c r="F2850" s="4">
        <v>224</v>
      </c>
      <c r="G2850">
        <v>18</v>
      </c>
      <c r="H2850" s="3">
        <f>_xlfn.XLOOKUP(sales[[#This Row],[Product]],products[Product],products[Cost per box])*sales[[#This Row],[Boxes]]</f>
        <v>113.58</v>
      </c>
      <c r="I2850" s="4">
        <f>sales[[#This Row],[Revenue]]-sales[[#This Row],[Cost]]</f>
        <v>110.42</v>
      </c>
    </row>
    <row r="2851" spans="2:9" x14ac:dyDescent="0.25">
      <c r="B2851" t="s">
        <v>5</v>
      </c>
      <c r="C2851" t="s">
        <v>21</v>
      </c>
      <c r="D2851" t="s">
        <v>22</v>
      </c>
      <c r="E2851" s="1">
        <v>44365</v>
      </c>
      <c r="F2851" s="4">
        <v>2037</v>
      </c>
      <c r="G2851">
        <v>204</v>
      </c>
      <c r="H2851" s="3">
        <f>_xlfn.XLOOKUP(sales[[#This Row],[Product]],products[Product],products[Cost per box])*sales[[#This Row],[Boxes]]</f>
        <v>1676.88</v>
      </c>
      <c r="I2851" s="4">
        <f>sales[[#This Row],[Revenue]]-sales[[#This Row],[Cost]]</f>
        <v>360.11999999999989</v>
      </c>
    </row>
    <row r="2852" spans="2:9" x14ac:dyDescent="0.25">
      <c r="B2852" t="s">
        <v>25</v>
      </c>
      <c r="C2852" t="s">
        <v>21</v>
      </c>
      <c r="D2852" t="s">
        <v>30</v>
      </c>
      <c r="E2852" s="1">
        <v>44365</v>
      </c>
      <c r="F2852" s="4">
        <v>5950</v>
      </c>
      <c r="G2852">
        <v>206</v>
      </c>
      <c r="H2852" s="3">
        <f>_xlfn.XLOOKUP(sales[[#This Row],[Product]],products[Product],products[Cost per box])*sales[[#This Row],[Boxes]]</f>
        <v>758.08</v>
      </c>
      <c r="I2852" s="4">
        <f>sales[[#This Row],[Revenue]]-sales[[#This Row],[Cost]]</f>
        <v>5191.92</v>
      </c>
    </row>
    <row r="2853" spans="2:9" x14ac:dyDescent="0.25">
      <c r="B2853" t="s">
        <v>33</v>
      </c>
      <c r="C2853" t="s">
        <v>27</v>
      </c>
      <c r="D2853" t="s">
        <v>22</v>
      </c>
      <c r="E2853" s="1">
        <v>44365</v>
      </c>
      <c r="F2853" s="4">
        <v>4515</v>
      </c>
      <c r="G2853">
        <v>502</v>
      </c>
      <c r="H2853" s="3">
        <f>_xlfn.XLOOKUP(sales[[#This Row],[Product]],products[Product],products[Cost per box])*sales[[#This Row],[Boxes]]</f>
        <v>4126.4400000000005</v>
      </c>
      <c r="I2853" s="4">
        <f>sales[[#This Row],[Revenue]]-sales[[#This Row],[Cost]]</f>
        <v>388.55999999999949</v>
      </c>
    </row>
    <row r="2854" spans="2:9" x14ac:dyDescent="0.25">
      <c r="B2854" t="s">
        <v>32</v>
      </c>
      <c r="C2854" t="s">
        <v>16</v>
      </c>
      <c r="D2854" t="s">
        <v>50</v>
      </c>
      <c r="E2854" s="1">
        <v>44365</v>
      </c>
      <c r="F2854" s="4">
        <v>5614</v>
      </c>
      <c r="G2854">
        <v>401</v>
      </c>
      <c r="H2854" s="3">
        <f>_xlfn.XLOOKUP(sales[[#This Row],[Product]],products[Product],products[Cost per box])*sales[[#This Row],[Boxes]]</f>
        <v>4976.41</v>
      </c>
      <c r="I2854" s="4">
        <f>sales[[#This Row],[Revenue]]-sales[[#This Row],[Cost]]</f>
        <v>637.59000000000015</v>
      </c>
    </row>
    <row r="2855" spans="2:9" x14ac:dyDescent="0.25">
      <c r="B2855" t="s">
        <v>25</v>
      </c>
      <c r="C2855" t="s">
        <v>11</v>
      </c>
      <c r="D2855" t="s">
        <v>38</v>
      </c>
      <c r="E2855" s="1">
        <v>44365</v>
      </c>
      <c r="F2855" s="4">
        <v>4837</v>
      </c>
      <c r="G2855">
        <v>187</v>
      </c>
      <c r="H2855" s="3">
        <f>_xlfn.XLOOKUP(sales[[#This Row],[Product]],products[Product],products[Cost per box])*sales[[#This Row],[Boxes]]</f>
        <v>1858.78</v>
      </c>
      <c r="I2855" s="4">
        <f>sales[[#This Row],[Revenue]]-sales[[#This Row],[Cost]]</f>
        <v>2978.2200000000003</v>
      </c>
    </row>
    <row r="2856" spans="2:9" x14ac:dyDescent="0.25">
      <c r="B2856" t="s">
        <v>29</v>
      </c>
      <c r="C2856" t="s">
        <v>27</v>
      </c>
      <c r="D2856" t="s">
        <v>24</v>
      </c>
      <c r="E2856" s="1">
        <v>44368</v>
      </c>
      <c r="F2856" s="4">
        <v>4914</v>
      </c>
      <c r="G2856">
        <v>182</v>
      </c>
      <c r="H2856" s="3">
        <f>_xlfn.XLOOKUP(sales[[#This Row],[Product]],products[Product],products[Cost per box])*sales[[#This Row],[Boxes]]</f>
        <v>1912.82</v>
      </c>
      <c r="I2856" s="4">
        <f>sales[[#This Row],[Revenue]]-sales[[#This Row],[Cost]]</f>
        <v>3001.1800000000003</v>
      </c>
    </row>
    <row r="2857" spans="2:9" x14ac:dyDescent="0.25">
      <c r="B2857" t="s">
        <v>8</v>
      </c>
      <c r="C2857" t="s">
        <v>9</v>
      </c>
      <c r="D2857" t="s">
        <v>22</v>
      </c>
      <c r="E2857" s="1">
        <v>44368</v>
      </c>
      <c r="F2857" s="4">
        <v>5411</v>
      </c>
      <c r="G2857">
        <v>417</v>
      </c>
      <c r="H2857" s="3">
        <f>_xlfn.XLOOKUP(sales[[#This Row],[Product]],products[Product],products[Cost per box])*sales[[#This Row],[Boxes]]</f>
        <v>3427.7400000000002</v>
      </c>
      <c r="I2857" s="4">
        <f>sales[[#This Row],[Revenue]]-sales[[#This Row],[Cost]]</f>
        <v>1983.2599999999998</v>
      </c>
    </row>
    <row r="2858" spans="2:9" x14ac:dyDescent="0.25">
      <c r="B2858" t="s">
        <v>5</v>
      </c>
      <c r="C2858" t="s">
        <v>9</v>
      </c>
      <c r="D2858" t="s">
        <v>19</v>
      </c>
      <c r="E2858" s="1">
        <v>44368</v>
      </c>
      <c r="F2858" s="4">
        <v>294</v>
      </c>
      <c r="G2858">
        <v>13</v>
      </c>
      <c r="H2858" s="3">
        <f>_xlfn.XLOOKUP(sales[[#This Row],[Product]],products[Product],products[Cost per box])*sales[[#This Row],[Boxes]]</f>
        <v>132.99</v>
      </c>
      <c r="I2858" s="4">
        <f>sales[[#This Row],[Revenue]]-sales[[#This Row],[Cost]]</f>
        <v>161.01</v>
      </c>
    </row>
    <row r="2859" spans="2:9" x14ac:dyDescent="0.25">
      <c r="B2859" t="s">
        <v>20</v>
      </c>
      <c r="C2859" t="s">
        <v>21</v>
      </c>
      <c r="D2859" t="s">
        <v>48</v>
      </c>
      <c r="E2859" s="1">
        <v>44368</v>
      </c>
      <c r="F2859" s="4">
        <v>91</v>
      </c>
      <c r="G2859">
        <v>4</v>
      </c>
      <c r="H2859" s="3">
        <f>_xlfn.XLOOKUP(sales[[#This Row],[Product]],products[Product],products[Cost per box])*sales[[#This Row],[Boxes]]</f>
        <v>29.92</v>
      </c>
      <c r="I2859" s="4">
        <f>sales[[#This Row],[Revenue]]-sales[[#This Row],[Cost]]</f>
        <v>61.08</v>
      </c>
    </row>
    <row r="2860" spans="2:9" x14ac:dyDescent="0.25">
      <c r="B2860" t="s">
        <v>40</v>
      </c>
      <c r="C2860" t="s">
        <v>16</v>
      </c>
      <c r="D2860" t="s">
        <v>26</v>
      </c>
      <c r="E2860" s="1">
        <v>44368</v>
      </c>
      <c r="F2860" s="4">
        <v>9527</v>
      </c>
      <c r="G2860">
        <v>561</v>
      </c>
      <c r="H2860" s="3">
        <f>_xlfn.XLOOKUP(sales[[#This Row],[Product]],products[Product],products[Cost per box])*sales[[#This Row],[Boxes]]</f>
        <v>3607.23</v>
      </c>
      <c r="I2860" s="4">
        <f>sales[[#This Row],[Revenue]]-sales[[#This Row],[Cost]]</f>
        <v>5919.77</v>
      </c>
    </row>
    <row r="2861" spans="2:9" x14ac:dyDescent="0.25">
      <c r="B2861" t="s">
        <v>41</v>
      </c>
      <c r="C2861" t="s">
        <v>9</v>
      </c>
      <c r="D2861" t="s">
        <v>30</v>
      </c>
      <c r="E2861" s="1">
        <v>44368</v>
      </c>
      <c r="F2861" s="4">
        <v>8722</v>
      </c>
      <c r="G2861">
        <v>324</v>
      </c>
      <c r="H2861" s="3">
        <f>_xlfn.XLOOKUP(sales[[#This Row],[Product]],products[Product],products[Cost per box])*sales[[#This Row],[Boxes]]</f>
        <v>1192.3200000000002</v>
      </c>
      <c r="I2861" s="4">
        <f>sales[[#This Row],[Revenue]]-sales[[#This Row],[Cost]]</f>
        <v>7529.68</v>
      </c>
    </row>
    <row r="2862" spans="2:9" x14ac:dyDescent="0.25">
      <c r="B2862" t="s">
        <v>37</v>
      </c>
      <c r="C2862" t="s">
        <v>27</v>
      </c>
      <c r="D2862" t="s">
        <v>19</v>
      </c>
      <c r="E2862" s="1">
        <v>44368</v>
      </c>
      <c r="F2862" s="4">
        <v>1953</v>
      </c>
      <c r="G2862">
        <v>82</v>
      </c>
      <c r="H2862" s="3">
        <f>_xlfn.XLOOKUP(sales[[#This Row],[Product]],products[Product],products[Cost per box])*sales[[#This Row],[Boxes]]</f>
        <v>838.86</v>
      </c>
      <c r="I2862" s="4">
        <f>sales[[#This Row],[Revenue]]-sales[[#This Row],[Cost]]</f>
        <v>1114.1399999999999</v>
      </c>
    </row>
    <row r="2863" spans="2:9" x14ac:dyDescent="0.25">
      <c r="B2863" t="s">
        <v>39</v>
      </c>
      <c r="C2863" t="s">
        <v>21</v>
      </c>
      <c r="D2863" t="s">
        <v>30</v>
      </c>
      <c r="E2863" s="1">
        <v>44368</v>
      </c>
      <c r="F2863" s="4">
        <v>371</v>
      </c>
      <c r="G2863">
        <v>15</v>
      </c>
      <c r="H2863" s="3">
        <f>_xlfn.XLOOKUP(sales[[#This Row],[Product]],products[Product],products[Cost per box])*sales[[#This Row],[Boxes]]</f>
        <v>55.2</v>
      </c>
      <c r="I2863" s="4">
        <f>sales[[#This Row],[Revenue]]-sales[[#This Row],[Cost]]</f>
        <v>315.8</v>
      </c>
    </row>
    <row r="2864" spans="2:9" x14ac:dyDescent="0.25">
      <c r="B2864" t="s">
        <v>8</v>
      </c>
      <c r="C2864" t="s">
        <v>16</v>
      </c>
      <c r="D2864" t="s">
        <v>42</v>
      </c>
      <c r="E2864" s="1">
        <v>44368</v>
      </c>
      <c r="F2864" s="4">
        <v>1106</v>
      </c>
      <c r="G2864">
        <v>70</v>
      </c>
      <c r="H2864" s="3">
        <f>_xlfn.XLOOKUP(sales[[#This Row],[Product]],products[Product],products[Cost per box])*sales[[#This Row],[Boxes]]</f>
        <v>331.8</v>
      </c>
      <c r="I2864" s="4">
        <f>sales[[#This Row],[Revenue]]-sales[[#This Row],[Cost]]</f>
        <v>774.2</v>
      </c>
    </row>
    <row r="2865" spans="2:9" x14ac:dyDescent="0.25">
      <c r="B2865" t="s">
        <v>8</v>
      </c>
      <c r="C2865" t="s">
        <v>6</v>
      </c>
      <c r="D2865" t="s">
        <v>14</v>
      </c>
      <c r="E2865" s="1">
        <v>44368</v>
      </c>
      <c r="F2865" s="4">
        <v>2401</v>
      </c>
      <c r="G2865">
        <v>185</v>
      </c>
      <c r="H2865" s="3">
        <f>_xlfn.XLOOKUP(sales[[#This Row],[Product]],products[Product],products[Cost per box])*sales[[#This Row],[Boxes]]</f>
        <v>1167.3499999999999</v>
      </c>
      <c r="I2865" s="4">
        <f>sales[[#This Row],[Revenue]]-sales[[#This Row],[Cost]]</f>
        <v>1233.6500000000001</v>
      </c>
    </row>
    <row r="2866" spans="2:9" x14ac:dyDescent="0.25">
      <c r="B2866" t="s">
        <v>39</v>
      </c>
      <c r="C2866" t="s">
        <v>9</v>
      </c>
      <c r="D2866" t="s">
        <v>43</v>
      </c>
      <c r="E2866" s="1">
        <v>44368</v>
      </c>
      <c r="F2866" s="4">
        <v>532</v>
      </c>
      <c r="G2866">
        <v>21</v>
      </c>
      <c r="H2866" s="3">
        <f>_xlfn.XLOOKUP(sales[[#This Row],[Product]],products[Product],products[Cost per box])*sales[[#This Row],[Boxes]]</f>
        <v>80.850000000000009</v>
      </c>
      <c r="I2866" s="4">
        <f>sales[[#This Row],[Revenue]]-sales[[#This Row],[Cost]]</f>
        <v>451.15</v>
      </c>
    </row>
    <row r="2867" spans="2:9" x14ac:dyDescent="0.25">
      <c r="B2867" t="s">
        <v>15</v>
      </c>
      <c r="C2867" t="s">
        <v>9</v>
      </c>
      <c r="D2867" t="s">
        <v>26</v>
      </c>
      <c r="E2867" s="1">
        <v>44368</v>
      </c>
      <c r="F2867" s="4">
        <v>1722</v>
      </c>
      <c r="G2867">
        <v>108</v>
      </c>
      <c r="H2867" s="3">
        <f>_xlfn.XLOOKUP(sales[[#This Row],[Product]],products[Product],products[Cost per box])*sales[[#This Row],[Boxes]]</f>
        <v>694.43999999999994</v>
      </c>
      <c r="I2867" s="4">
        <f>sales[[#This Row],[Revenue]]-sales[[#This Row],[Cost]]</f>
        <v>1027.56</v>
      </c>
    </row>
    <row r="2868" spans="2:9" x14ac:dyDescent="0.25">
      <c r="B2868" t="s">
        <v>49</v>
      </c>
      <c r="C2868" t="s">
        <v>11</v>
      </c>
      <c r="D2868" t="s">
        <v>28</v>
      </c>
      <c r="E2868" s="1">
        <v>44368</v>
      </c>
      <c r="F2868" s="4">
        <v>14707</v>
      </c>
      <c r="G2868">
        <v>545</v>
      </c>
      <c r="H2868" s="3">
        <f>_xlfn.XLOOKUP(sales[[#This Row],[Product]],products[Product],products[Cost per box])*sales[[#This Row],[Boxes]]</f>
        <v>1504.1999999999998</v>
      </c>
      <c r="I2868" s="4">
        <f>sales[[#This Row],[Revenue]]-sales[[#This Row],[Cost]]</f>
        <v>13202.8</v>
      </c>
    </row>
    <row r="2869" spans="2:9" x14ac:dyDescent="0.25">
      <c r="B2869" t="s">
        <v>32</v>
      </c>
      <c r="C2869" t="s">
        <v>16</v>
      </c>
      <c r="D2869" t="s">
        <v>12</v>
      </c>
      <c r="E2869" s="1">
        <v>44368</v>
      </c>
      <c r="F2869" s="4">
        <v>476</v>
      </c>
      <c r="G2869">
        <v>32</v>
      </c>
      <c r="H2869" s="3">
        <f>_xlfn.XLOOKUP(sales[[#This Row],[Product]],products[Product],products[Cost per box])*sales[[#This Row],[Boxes]]</f>
        <v>269.76</v>
      </c>
      <c r="I2869" s="4">
        <f>sales[[#This Row],[Revenue]]-sales[[#This Row],[Cost]]</f>
        <v>206.24</v>
      </c>
    </row>
    <row r="2870" spans="2:9" x14ac:dyDescent="0.25">
      <c r="B2870" t="s">
        <v>39</v>
      </c>
      <c r="C2870" t="s">
        <v>6</v>
      </c>
      <c r="D2870" t="s">
        <v>31</v>
      </c>
      <c r="E2870" s="1">
        <v>44368</v>
      </c>
      <c r="F2870" s="4">
        <v>763</v>
      </c>
      <c r="G2870">
        <v>35</v>
      </c>
      <c r="H2870" s="3">
        <f>_xlfn.XLOOKUP(sales[[#This Row],[Product]],products[Product],products[Cost per box])*sales[[#This Row],[Boxes]]</f>
        <v>200.2</v>
      </c>
      <c r="I2870" s="4">
        <f>sales[[#This Row],[Revenue]]-sales[[#This Row],[Cost]]</f>
        <v>562.79999999999995</v>
      </c>
    </row>
    <row r="2871" spans="2:9" x14ac:dyDescent="0.25">
      <c r="B2871" t="s">
        <v>10</v>
      </c>
      <c r="C2871" t="s">
        <v>16</v>
      </c>
      <c r="D2871" t="s">
        <v>19</v>
      </c>
      <c r="E2871" s="1">
        <v>44368</v>
      </c>
      <c r="F2871" s="4">
        <v>3325</v>
      </c>
      <c r="G2871">
        <v>145</v>
      </c>
      <c r="H2871" s="3">
        <f>_xlfn.XLOOKUP(sales[[#This Row],[Product]],products[Product],products[Cost per box])*sales[[#This Row],[Boxes]]</f>
        <v>1483.3500000000001</v>
      </c>
      <c r="I2871" s="4">
        <f>sales[[#This Row],[Revenue]]-sales[[#This Row],[Cost]]</f>
        <v>1841.6499999999999</v>
      </c>
    </row>
    <row r="2872" spans="2:9" x14ac:dyDescent="0.25">
      <c r="B2872" t="s">
        <v>13</v>
      </c>
      <c r="C2872" t="s">
        <v>21</v>
      </c>
      <c r="D2872" t="s">
        <v>26</v>
      </c>
      <c r="E2872" s="1">
        <v>44368</v>
      </c>
      <c r="F2872" s="4">
        <v>2898</v>
      </c>
      <c r="G2872">
        <v>182</v>
      </c>
      <c r="H2872" s="3">
        <f>_xlfn.XLOOKUP(sales[[#This Row],[Product]],products[Product],products[Cost per box])*sales[[#This Row],[Boxes]]</f>
        <v>1170.26</v>
      </c>
      <c r="I2872" s="4">
        <f>sales[[#This Row],[Revenue]]-sales[[#This Row],[Cost]]</f>
        <v>1727.74</v>
      </c>
    </row>
    <row r="2873" spans="2:9" x14ac:dyDescent="0.25">
      <c r="B2873" t="s">
        <v>32</v>
      </c>
      <c r="C2873" t="s">
        <v>11</v>
      </c>
      <c r="D2873" t="s">
        <v>35</v>
      </c>
      <c r="E2873" s="1">
        <v>44369</v>
      </c>
      <c r="F2873" s="4">
        <v>1022</v>
      </c>
      <c r="G2873">
        <v>114</v>
      </c>
      <c r="H2873" s="3">
        <f>_xlfn.XLOOKUP(sales[[#This Row],[Product]],products[Product],products[Cost per box])*sales[[#This Row],[Boxes]]</f>
        <v>302.09999999999997</v>
      </c>
      <c r="I2873" s="4">
        <f>sales[[#This Row],[Revenue]]-sales[[#This Row],[Cost]]</f>
        <v>719.90000000000009</v>
      </c>
    </row>
    <row r="2874" spans="2:9" x14ac:dyDescent="0.25">
      <c r="B2874" t="s">
        <v>18</v>
      </c>
      <c r="C2874" t="s">
        <v>16</v>
      </c>
      <c r="D2874" t="s">
        <v>31</v>
      </c>
      <c r="E2874" s="1">
        <v>44369</v>
      </c>
      <c r="F2874" s="4">
        <v>4914</v>
      </c>
      <c r="G2874">
        <v>205</v>
      </c>
      <c r="H2874" s="3">
        <f>_xlfn.XLOOKUP(sales[[#This Row],[Product]],products[Product],products[Cost per box])*sales[[#This Row],[Boxes]]</f>
        <v>1172.5999999999999</v>
      </c>
      <c r="I2874" s="4">
        <f>sales[[#This Row],[Revenue]]-sales[[#This Row],[Cost]]</f>
        <v>3741.4</v>
      </c>
    </row>
    <row r="2875" spans="2:9" x14ac:dyDescent="0.25">
      <c r="B2875" t="s">
        <v>39</v>
      </c>
      <c r="C2875" t="s">
        <v>27</v>
      </c>
      <c r="D2875" t="s">
        <v>44</v>
      </c>
      <c r="E2875" s="1">
        <v>44369</v>
      </c>
      <c r="F2875" s="4">
        <v>3682</v>
      </c>
      <c r="G2875">
        <v>161</v>
      </c>
      <c r="H2875" s="3">
        <f>_xlfn.XLOOKUP(sales[[#This Row],[Product]],products[Product],products[Cost per box])*sales[[#This Row],[Boxes]]</f>
        <v>1540.77</v>
      </c>
      <c r="I2875" s="4">
        <f>sales[[#This Row],[Revenue]]-sales[[#This Row],[Cost]]</f>
        <v>2141.23</v>
      </c>
    </row>
    <row r="2876" spans="2:9" x14ac:dyDescent="0.25">
      <c r="B2876" t="s">
        <v>15</v>
      </c>
      <c r="C2876" t="s">
        <v>21</v>
      </c>
      <c r="D2876" t="s">
        <v>50</v>
      </c>
      <c r="E2876" s="1">
        <v>44369</v>
      </c>
      <c r="F2876" s="4">
        <v>889</v>
      </c>
      <c r="G2876">
        <v>60</v>
      </c>
      <c r="H2876" s="3">
        <f>_xlfn.XLOOKUP(sales[[#This Row],[Product]],products[Product],products[Cost per box])*sales[[#This Row],[Boxes]]</f>
        <v>744.6</v>
      </c>
      <c r="I2876" s="4">
        <f>sales[[#This Row],[Revenue]]-sales[[#This Row],[Cost]]</f>
        <v>144.39999999999998</v>
      </c>
    </row>
    <row r="2877" spans="2:9" x14ac:dyDescent="0.25">
      <c r="B2877" t="s">
        <v>25</v>
      </c>
      <c r="C2877" t="s">
        <v>6</v>
      </c>
      <c r="D2877" t="s">
        <v>38</v>
      </c>
      <c r="E2877" s="1">
        <v>44369</v>
      </c>
      <c r="F2877" s="4">
        <v>2177</v>
      </c>
      <c r="G2877">
        <v>99</v>
      </c>
      <c r="H2877" s="3">
        <f>_xlfn.XLOOKUP(sales[[#This Row],[Product]],products[Product],products[Cost per box])*sales[[#This Row],[Boxes]]</f>
        <v>984.06</v>
      </c>
      <c r="I2877" s="4">
        <f>sales[[#This Row],[Revenue]]-sales[[#This Row],[Cost]]</f>
        <v>1192.94</v>
      </c>
    </row>
    <row r="2878" spans="2:9" x14ac:dyDescent="0.25">
      <c r="B2878" t="s">
        <v>23</v>
      </c>
      <c r="C2878" t="s">
        <v>27</v>
      </c>
      <c r="D2878" t="s">
        <v>30</v>
      </c>
      <c r="E2878" s="1">
        <v>44369</v>
      </c>
      <c r="F2878" s="4">
        <v>2072</v>
      </c>
      <c r="G2878">
        <v>74</v>
      </c>
      <c r="H2878" s="3">
        <f>_xlfn.XLOOKUP(sales[[#This Row],[Product]],products[Product],products[Cost per box])*sales[[#This Row],[Boxes]]</f>
        <v>272.32</v>
      </c>
      <c r="I2878" s="4">
        <f>sales[[#This Row],[Revenue]]-sales[[#This Row],[Cost]]</f>
        <v>1799.68</v>
      </c>
    </row>
    <row r="2879" spans="2:9" x14ac:dyDescent="0.25">
      <c r="B2879" t="s">
        <v>40</v>
      </c>
      <c r="C2879" t="s">
        <v>16</v>
      </c>
      <c r="D2879" t="s">
        <v>24</v>
      </c>
      <c r="E2879" s="1">
        <v>44369</v>
      </c>
      <c r="F2879" s="4">
        <v>42</v>
      </c>
      <c r="G2879">
        <v>2</v>
      </c>
      <c r="H2879" s="3">
        <f>_xlfn.XLOOKUP(sales[[#This Row],[Product]],products[Product],products[Cost per box])*sales[[#This Row],[Boxes]]</f>
        <v>21.02</v>
      </c>
      <c r="I2879" s="4">
        <f>sales[[#This Row],[Revenue]]-sales[[#This Row],[Cost]]</f>
        <v>20.98</v>
      </c>
    </row>
    <row r="2880" spans="2:9" x14ac:dyDescent="0.25">
      <c r="B2880" t="s">
        <v>20</v>
      </c>
      <c r="C2880" t="s">
        <v>6</v>
      </c>
      <c r="D2880" t="s">
        <v>30</v>
      </c>
      <c r="E2880" s="1">
        <v>44369</v>
      </c>
      <c r="F2880" s="4">
        <v>9233</v>
      </c>
      <c r="G2880">
        <v>342</v>
      </c>
      <c r="H2880" s="3">
        <f>_xlfn.XLOOKUP(sales[[#This Row],[Product]],products[Product],products[Cost per box])*sales[[#This Row],[Boxes]]</f>
        <v>1258.56</v>
      </c>
      <c r="I2880" s="4">
        <f>sales[[#This Row],[Revenue]]-sales[[#This Row],[Cost]]</f>
        <v>7974.4400000000005</v>
      </c>
    </row>
    <row r="2881" spans="2:9" x14ac:dyDescent="0.25">
      <c r="B2881" t="s">
        <v>20</v>
      </c>
      <c r="C2881" t="s">
        <v>9</v>
      </c>
      <c r="D2881" t="s">
        <v>43</v>
      </c>
      <c r="E2881" s="1">
        <v>44369</v>
      </c>
      <c r="F2881" s="4">
        <v>357</v>
      </c>
      <c r="G2881">
        <v>14</v>
      </c>
      <c r="H2881" s="3">
        <f>_xlfn.XLOOKUP(sales[[#This Row],[Product]],products[Product],products[Cost per box])*sales[[#This Row],[Boxes]]</f>
        <v>53.9</v>
      </c>
      <c r="I2881" s="4">
        <f>sales[[#This Row],[Revenue]]-sales[[#This Row],[Cost]]</f>
        <v>303.10000000000002</v>
      </c>
    </row>
    <row r="2882" spans="2:9" x14ac:dyDescent="0.25">
      <c r="B2882" t="s">
        <v>20</v>
      </c>
      <c r="C2882" t="s">
        <v>16</v>
      </c>
      <c r="D2882" t="s">
        <v>31</v>
      </c>
      <c r="E2882" s="1">
        <v>44369</v>
      </c>
      <c r="F2882" s="4">
        <v>9128</v>
      </c>
      <c r="G2882">
        <v>435</v>
      </c>
      <c r="H2882" s="3">
        <f>_xlfn.XLOOKUP(sales[[#This Row],[Product]],products[Product],products[Cost per box])*sales[[#This Row],[Boxes]]</f>
        <v>2488.1999999999998</v>
      </c>
      <c r="I2882" s="4">
        <f>sales[[#This Row],[Revenue]]-sales[[#This Row],[Cost]]</f>
        <v>6639.8</v>
      </c>
    </row>
    <row r="2883" spans="2:9" x14ac:dyDescent="0.25">
      <c r="B2883" t="s">
        <v>41</v>
      </c>
      <c r="C2883" t="s">
        <v>11</v>
      </c>
      <c r="D2883" t="s">
        <v>7</v>
      </c>
      <c r="E2883" s="1">
        <v>44369</v>
      </c>
      <c r="F2883" s="4">
        <v>3822</v>
      </c>
      <c r="G2883">
        <v>213</v>
      </c>
      <c r="H2883" s="3">
        <f>_xlfn.XLOOKUP(sales[[#This Row],[Product]],products[Product],products[Cost per box])*sales[[#This Row],[Boxes]]</f>
        <v>1096.95</v>
      </c>
      <c r="I2883" s="4">
        <f>sales[[#This Row],[Revenue]]-sales[[#This Row],[Cost]]</f>
        <v>2725.05</v>
      </c>
    </row>
    <row r="2884" spans="2:9" x14ac:dyDescent="0.25">
      <c r="B2884" t="s">
        <v>13</v>
      </c>
      <c r="C2884" t="s">
        <v>21</v>
      </c>
      <c r="D2884" t="s">
        <v>42</v>
      </c>
      <c r="E2884" s="1">
        <v>44369</v>
      </c>
      <c r="F2884" s="4">
        <v>378</v>
      </c>
      <c r="G2884">
        <v>23</v>
      </c>
      <c r="H2884" s="3">
        <f>_xlfn.XLOOKUP(sales[[#This Row],[Product]],products[Product],products[Cost per box])*sales[[#This Row],[Boxes]]</f>
        <v>109.02000000000001</v>
      </c>
      <c r="I2884" s="4">
        <f>sales[[#This Row],[Revenue]]-sales[[#This Row],[Cost]]</f>
        <v>268.98</v>
      </c>
    </row>
    <row r="2885" spans="2:9" x14ac:dyDescent="0.25">
      <c r="B2885" t="s">
        <v>8</v>
      </c>
      <c r="C2885" t="s">
        <v>6</v>
      </c>
      <c r="D2885" t="s">
        <v>30</v>
      </c>
      <c r="E2885" s="1">
        <v>44369</v>
      </c>
      <c r="F2885" s="4">
        <v>7903</v>
      </c>
      <c r="G2885">
        <v>317</v>
      </c>
      <c r="H2885" s="3">
        <f>_xlfn.XLOOKUP(sales[[#This Row],[Product]],products[Product],products[Cost per box])*sales[[#This Row],[Boxes]]</f>
        <v>1166.56</v>
      </c>
      <c r="I2885" s="4">
        <f>sales[[#This Row],[Revenue]]-sales[[#This Row],[Cost]]</f>
        <v>6736.4400000000005</v>
      </c>
    </row>
    <row r="2886" spans="2:9" x14ac:dyDescent="0.25">
      <c r="B2886" t="s">
        <v>41</v>
      </c>
      <c r="C2886" t="s">
        <v>9</v>
      </c>
      <c r="D2886" t="s">
        <v>48</v>
      </c>
      <c r="E2886" s="1">
        <v>44369</v>
      </c>
      <c r="F2886" s="4">
        <v>3759</v>
      </c>
      <c r="G2886">
        <v>151</v>
      </c>
      <c r="H2886" s="3">
        <f>_xlfn.XLOOKUP(sales[[#This Row],[Product]],products[Product],products[Cost per box])*sales[[#This Row],[Boxes]]</f>
        <v>1129.48</v>
      </c>
      <c r="I2886" s="4">
        <f>sales[[#This Row],[Revenue]]-sales[[#This Row],[Cost]]</f>
        <v>2629.52</v>
      </c>
    </row>
    <row r="2887" spans="2:9" x14ac:dyDescent="0.25">
      <c r="B2887" t="s">
        <v>46</v>
      </c>
      <c r="C2887" t="s">
        <v>9</v>
      </c>
      <c r="D2887" t="s">
        <v>43</v>
      </c>
      <c r="E2887" s="1">
        <v>44369</v>
      </c>
      <c r="F2887" s="4">
        <v>7532</v>
      </c>
      <c r="G2887">
        <v>279</v>
      </c>
      <c r="H2887" s="3">
        <f>_xlfn.XLOOKUP(sales[[#This Row],[Product]],products[Product],products[Cost per box])*sales[[#This Row],[Boxes]]</f>
        <v>1074.1500000000001</v>
      </c>
      <c r="I2887" s="4">
        <f>sales[[#This Row],[Revenue]]-sales[[#This Row],[Cost]]</f>
        <v>6457.85</v>
      </c>
    </row>
    <row r="2888" spans="2:9" x14ac:dyDescent="0.25">
      <c r="B2888" t="s">
        <v>46</v>
      </c>
      <c r="C2888" t="s">
        <v>11</v>
      </c>
      <c r="D2888" t="s">
        <v>24</v>
      </c>
      <c r="E2888" s="1">
        <v>44369</v>
      </c>
      <c r="F2888" s="4">
        <v>2905</v>
      </c>
      <c r="G2888">
        <v>117</v>
      </c>
      <c r="H2888" s="3">
        <f>_xlfn.XLOOKUP(sales[[#This Row],[Product]],products[Product],products[Cost per box])*sales[[#This Row],[Boxes]]</f>
        <v>1229.67</v>
      </c>
      <c r="I2888" s="4">
        <f>sales[[#This Row],[Revenue]]-sales[[#This Row],[Cost]]</f>
        <v>1675.33</v>
      </c>
    </row>
    <row r="2889" spans="2:9" x14ac:dyDescent="0.25">
      <c r="B2889" t="s">
        <v>49</v>
      </c>
      <c r="C2889" t="s">
        <v>16</v>
      </c>
      <c r="D2889" t="s">
        <v>50</v>
      </c>
      <c r="E2889" s="1">
        <v>44370</v>
      </c>
      <c r="F2889" s="4">
        <v>2268</v>
      </c>
      <c r="G2889">
        <v>189</v>
      </c>
      <c r="H2889" s="3">
        <f>_xlfn.XLOOKUP(sales[[#This Row],[Product]],products[Product],products[Cost per box])*sales[[#This Row],[Boxes]]</f>
        <v>2345.4900000000002</v>
      </c>
      <c r="I2889" s="4">
        <f>sales[[#This Row],[Revenue]]-sales[[#This Row],[Cost]]</f>
        <v>-77.490000000000236</v>
      </c>
    </row>
    <row r="2890" spans="2:9" x14ac:dyDescent="0.25">
      <c r="B2890" t="s">
        <v>20</v>
      </c>
      <c r="C2890" t="s">
        <v>21</v>
      </c>
      <c r="D2890" t="s">
        <v>14</v>
      </c>
      <c r="E2890" s="1">
        <v>44370</v>
      </c>
      <c r="F2890" s="4">
        <v>3500</v>
      </c>
      <c r="G2890">
        <v>350</v>
      </c>
      <c r="H2890" s="3">
        <f>_xlfn.XLOOKUP(sales[[#This Row],[Product]],products[Product],products[Cost per box])*sales[[#This Row],[Boxes]]</f>
        <v>2208.5</v>
      </c>
      <c r="I2890" s="4">
        <f>sales[[#This Row],[Revenue]]-sales[[#This Row],[Cost]]</f>
        <v>1291.5</v>
      </c>
    </row>
    <row r="2891" spans="2:9" x14ac:dyDescent="0.25">
      <c r="B2891" t="s">
        <v>29</v>
      </c>
      <c r="C2891" t="s">
        <v>21</v>
      </c>
      <c r="D2891" t="s">
        <v>26</v>
      </c>
      <c r="E2891" s="1">
        <v>44370</v>
      </c>
      <c r="F2891" s="4">
        <v>2814</v>
      </c>
      <c r="G2891">
        <v>188</v>
      </c>
      <c r="H2891" s="3">
        <f>_xlfn.XLOOKUP(sales[[#This Row],[Product]],products[Product],products[Cost per box])*sales[[#This Row],[Boxes]]</f>
        <v>1208.8399999999999</v>
      </c>
      <c r="I2891" s="4">
        <f>sales[[#This Row],[Revenue]]-sales[[#This Row],[Cost]]</f>
        <v>1605.16</v>
      </c>
    </row>
    <row r="2892" spans="2:9" x14ac:dyDescent="0.25">
      <c r="B2892" t="s">
        <v>49</v>
      </c>
      <c r="C2892" t="s">
        <v>6</v>
      </c>
      <c r="D2892" t="s">
        <v>14</v>
      </c>
      <c r="E2892" s="1">
        <v>44370</v>
      </c>
      <c r="F2892" s="4">
        <v>3801</v>
      </c>
      <c r="G2892">
        <v>317</v>
      </c>
      <c r="H2892" s="3">
        <f>_xlfn.XLOOKUP(sales[[#This Row],[Product]],products[Product],products[Cost per box])*sales[[#This Row],[Boxes]]</f>
        <v>2000.27</v>
      </c>
      <c r="I2892" s="4">
        <f>sales[[#This Row],[Revenue]]-sales[[#This Row],[Cost]]</f>
        <v>1800.73</v>
      </c>
    </row>
    <row r="2893" spans="2:9" x14ac:dyDescent="0.25">
      <c r="B2893" t="s">
        <v>33</v>
      </c>
      <c r="C2893" t="s">
        <v>11</v>
      </c>
      <c r="D2893" t="s">
        <v>7</v>
      </c>
      <c r="E2893" s="1">
        <v>44370</v>
      </c>
      <c r="F2893" s="4">
        <v>5845</v>
      </c>
      <c r="G2893">
        <v>279</v>
      </c>
      <c r="H2893" s="3">
        <f>_xlfn.XLOOKUP(sales[[#This Row],[Product]],products[Product],products[Cost per box])*sales[[#This Row],[Boxes]]</f>
        <v>1436.8500000000001</v>
      </c>
      <c r="I2893" s="4">
        <f>sales[[#This Row],[Revenue]]-sales[[#This Row],[Cost]]</f>
        <v>4408.1499999999996</v>
      </c>
    </row>
    <row r="2894" spans="2:9" x14ac:dyDescent="0.25">
      <c r="B2894" t="s">
        <v>20</v>
      </c>
      <c r="C2894" t="s">
        <v>11</v>
      </c>
      <c r="D2894" t="s">
        <v>31</v>
      </c>
      <c r="E2894" s="1">
        <v>44371</v>
      </c>
      <c r="F2894" s="4">
        <v>4046</v>
      </c>
      <c r="G2894">
        <v>169</v>
      </c>
      <c r="H2894" s="3">
        <f>_xlfn.XLOOKUP(sales[[#This Row],[Product]],products[Product],products[Cost per box])*sales[[#This Row],[Boxes]]</f>
        <v>966.68</v>
      </c>
      <c r="I2894" s="4">
        <f>sales[[#This Row],[Revenue]]-sales[[#This Row],[Cost]]</f>
        <v>3079.32</v>
      </c>
    </row>
    <row r="2895" spans="2:9" x14ac:dyDescent="0.25">
      <c r="B2895" t="s">
        <v>40</v>
      </c>
      <c r="C2895" t="s">
        <v>16</v>
      </c>
      <c r="D2895" t="s">
        <v>44</v>
      </c>
      <c r="E2895" s="1">
        <v>44371</v>
      </c>
      <c r="F2895" s="4">
        <v>980</v>
      </c>
      <c r="G2895">
        <v>47</v>
      </c>
      <c r="H2895" s="3">
        <f>_xlfn.XLOOKUP(sales[[#This Row],[Product]],products[Product],products[Cost per box])*sales[[#This Row],[Boxes]]</f>
        <v>449.79</v>
      </c>
      <c r="I2895" s="4">
        <f>sales[[#This Row],[Revenue]]-sales[[#This Row],[Cost]]</f>
        <v>530.21</v>
      </c>
    </row>
    <row r="2896" spans="2:9" x14ac:dyDescent="0.25">
      <c r="B2896" t="s">
        <v>33</v>
      </c>
      <c r="C2896" t="s">
        <v>21</v>
      </c>
      <c r="D2896" t="s">
        <v>28</v>
      </c>
      <c r="E2896" s="1">
        <v>44371</v>
      </c>
      <c r="F2896" s="4">
        <v>504</v>
      </c>
      <c r="G2896">
        <v>20</v>
      </c>
      <c r="H2896" s="3">
        <f>_xlfn.XLOOKUP(sales[[#This Row],[Product]],products[Product],products[Cost per box])*sales[[#This Row],[Boxes]]</f>
        <v>55.199999999999996</v>
      </c>
      <c r="I2896" s="4">
        <f>sales[[#This Row],[Revenue]]-sales[[#This Row],[Cost]]</f>
        <v>448.8</v>
      </c>
    </row>
    <row r="2897" spans="2:9" x14ac:dyDescent="0.25">
      <c r="B2897" t="s">
        <v>23</v>
      </c>
      <c r="C2897" t="s">
        <v>16</v>
      </c>
      <c r="D2897" t="s">
        <v>28</v>
      </c>
      <c r="E2897" s="1">
        <v>44371</v>
      </c>
      <c r="F2897" s="4">
        <v>2443</v>
      </c>
      <c r="G2897">
        <v>107</v>
      </c>
      <c r="H2897" s="3">
        <f>_xlfn.XLOOKUP(sales[[#This Row],[Product]],products[Product],products[Cost per box])*sales[[#This Row],[Boxes]]</f>
        <v>295.32</v>
      </c>
      <c r="I2897" s="4">
        <f>sales[[#This Row],[Revenue]]-sales[[#This Row],[Cost]]</f>
        <v>2147.6799999999998</v>
      </c>
    </row>
    <row r="2898" spans="2:9" x14ac:dyDescent="0.25">
      <c r="B2898" t="s">
        <v>20</v>
      </c>
      <c r="C2898" t="s">
        <v>21</v>
      </c>
      <c r="D2898" t="s">
        <v>28</v>
      </c>
      <c r="E2898" s="1">
        <v>44371</v>
      </c>
      <c r="F2898" s="4">
        <v>9968</v>
      </c>
      <c r="G2898">
        <v>370</v>
      </c>
      <c r="H2898" s="3">
        <f>_xlfn.XLOOKUP(sales[[#This Row],[Product]],products[Product],products[Cost per box])*sales[[#This Row],[Boxes]]</f>
        <v>1021.1999999999999</v>
      </c>
      <c r="I2898" s="4">
        <f>sales[[#This Row],[Revenue]]-sales[[#This Row],[Cost]]</f>
        <v>8946.7999999999993</v>
      </c>
    </row>
    <row r="2899" spans="2:9" x14ac:dyDescent="0.25">
      <c r="B2899" t="s">
        <v>40</v>
      </c>
      <c r="C2899" t="s">
        <v>9</v>
      </c>
      <c r="D2899" t="s">
        <v>7</v>
      </c>
      <c r="E2899" s="1">
        <v>44372</v>
      </c>
      <c r="F2899" s="4">
        <v>5621</v>
      </c>
      <c r="G2899">
        <v>296</v>
      </c>
      <c r="H2899" s="3">
        <f>_xlfn.XLOOKUP(sales[[#This Row],[Product]],products[Product],products[Cost per box])*sales[[#This Row],[Boxes]]</f>
        <v>1524.4</v>
      </c>
      <c r="I2899" s="4">
        <f>sales[[#This Row],[Revenue]]-sales[[#This Row],[Cost]]</f>
        <v>4096.6000000000004</v>
      </c>
    </row>
    <row r="2900" spans="2:9" x14ac:dyDescent="0.25">
      <c r="B2900" t="s">
        <v>41</v>
      </c>
      <c r="C2900" t="s">
        <v>27</v>
      </c>
      <c r="D2900" t="s">
        <v>48</v>
      </c>
      <c r="E2900" s="1">
        <v>44372</v>
      </c>
      <c r="F2900" s="4">
        <v>2191</v>
      </c>
      <c r="G2900">
        <v>79</v>
      </c>
      <c r="H2900" s="3">
        <f>_xlfn.XLOOKUP(sales[[#This Row],[Product]],products[Product],products[Cost per box])*sales[[#This Row],[Boxes]]</f>
        <v>590.92000000000007</v>
      </c>
      <c r="I2900" s="4">
        <f>sales[[#This Row],[Revenue]]-sales[[#This Row],[Cost]]</f>
        <v>1600.08</v>
      </c>
    </row>
    <row r="2901" spans="2:9" x14ac:dyDescent="0.25">
      <c r="B2901" t="s">
        <v>10</v>
      </c>
      <c r="C2901" t="s">
        <v>16</v>
      </c>
      <c r="D2901" t="s">
        <v>48</v>
      </c>
      <c r="E2901" s="1">
        <v>44375</v>
      </c>
      <c r="F2901" s="4">
        <v>4753</v>
      </c>
      <c r="G2901">
        <v>164</v>
      </c>
      <c r="H2901" s="3">
        <f>_xlfn.XLOOKUP(sales[[#This Row],[Product]],products[Product],products[Cost per box])*sales[[#This Row],[Boxes]]</f>
        <v>1226.72</v>
      </c>
      <c r="I2901" s="4">
        <f>sales[[#This Row],[Revenue]]-sales[[#This Row],[Cost]]</f>
        <v>3526.2799999999997</v>
      </c>
    </row>
    <row r="2902" spans="2:9" x14ac:dyDescent="0.25">
      <c r="B2902" t="s">
        <v>41</v>
      </c>
      <c r="C2902" t="s">
        <v>21</v>
      </c>
      <c r="D2902" t="s">
        <v>24</v>
      </c>
      <c r="E2902" s="1">
        <v>44375</v>
      </c>
      <c r="F2902" s="4">
        <v>2478</v>
      </c>
      <c r="G2902">
        <v>100</v>
      </c>
      <c r="H2902" s="3">
        <f>_xlfn.XLOOKUP(sales[[#This Row],[Product]],products[Product],products[Cost per box])*sales[[#This Row],[Boxes]]</f>
        <v>1051</v>
      </c>
      <c r="I2902" s="4">
        <f>sales[[#This Row],[Revenue]]-sales[[#This Row],[Cost]]</f>
        <v>1427</v>
      </c>
    </row>
    <row r="2903" spans="2:9" x14ac:dyDescent="0.25">
      <c r="B2903" t="s">
        <v>10</v>
      </c>
      <c r="C2903" t="s">
        <v>21</v>
      </c>
      <c r="D2903" t="s">
        <v>48</v>
      </c>
      <c r="E2903" s="1">
        <v>44375</v>
      </c>
      <c r="F2903" s="4">
        <v>0</v>
      </c>
      <c r="G2903">
        <v>0</v>
      </c>
      <c r="H2903" s="3">
        <f>_xlfn.XLOOKUP(sales[[#This Row],[Product]],products[Product],products[Cost per box])*sales[[#This Row],[Boxes]]</f>
        <v>0</v>
      </c>
      <c r="I2903" s="4">
        <f>sales[[#This Row],[Revenue]]-sales[[#This Row],[Cost]]</f>
        <v>0</v>
      </c>
    </row>
    <row r="2904" spans="2:9" x14ac:dyDescent="0.25">
      <c r="B2904" t="s">
        <v>33</v>
      </c>
      <c r="C2904" t="s">
        <v>9</v>
      </c>
      <c r="D2904" t="s">
        <v>17</v>
      </c>
      <c r="E2904" s="1">
        <v>44375</v>
      </c>
      <c r="F2904" s="4">
        <v>154</v>
      </c>
      <c r="G2904">
        <v>7</v>
      </c>
      <c r="H2904" s="3">
        <f>_xlfn.XLOOKUP(sales[[#This Row],[Product]],products[Product],products[Cost per box])*sales[[#This Row],[Boxes]]</f>
        <v>47.6</v>
      </c>
      <c r="I2904" s="4">
        <f>sales[[#This Row],[Revenue]]-sales[[#This Row],[Cost]]</f>
        <v>106.4</v>
      </c>
    </row>
    <row r="2905" spans="2:9" x14ac:dyDescent="0.25">
      <c r="B2905" t="s">
        <v>15</v>
      </c>
      <c r="C2905" t="s">
        <v>16</v>
      </c>
      <c r="D2905" t="s">
        <v>26</v>
      </c>
      <c r="E2905" s="1">
        <v>44375</v>
      </c>
      <c r="F2905" s="4">
        <v>1197</v>
      </c>
      <c r="G2905">
        <v>86</v>
      </c>
      <c r="H2905" s="3">
        <f>_xlfn.XLOOKUP(sales[[#This Row],[Product]],products[Product],products[Cost per box])*sales[[#This Row],[Boxes]]</f>
        <v>552.98</v>
      </c>
      <c r="I2905" s="4">
        <f>sales[[#This Row],[Revenue]]-sales[[#This Row],[Cost]]</f>
        <v>644.02</v>
      </c>
    </row>
    <row r="2906" spans="2:9" x14ac:dyDescent="0.25">
      <c r="B2906" t="s">
        <v>10</v>
      </c>
      <c r="C2906" t="s">
        <v>27</v>
      </c>
      <c r="D2906" t="s">
        <v>35</v>
      </c>
      <c r="E2906" s="1">
        <v>44375</v>
      </c>
      <c r="F2906" s="4">
        <v>1813</v>
      </c>
      <c r="G2906">
        <v>152</v>
      </c>
      <c r="H2906" s="3">
        <f>_xlfn.XLOOKUP(sales[[#This Row],[Product]],products[Product],products[Cost per box])*sales[[#This Row],[Boxes]]</f>
        <v>402.8</v>
      </c>
      <c r="I2906" s="4">
        <f>sales[[#This Row],[Revenue]]-sales[[#This Row],[Cost]]</f>
        <v>1410.2</v>
      </c>
    </row>
    <row r="2907" spans="2:9" x14ac:dyDescent="0.25">
      <c r="B2907" t="s">
        <v>15</v>
      </c>
      <c r="C2907" t="s">
        <v>21</v>
      </c>
      <c r="D2907" t="s">
        <v>45</v>
      </c>
      <c r="E2907" s="1">
        <v>44375</v>
      </c>
      <c r="F2907" s="4">
        <v>630</v>
      </c>
      <c r="G2907">
        <v>38</v>
      </c>
      <c r="H2907" s="3">
        <f>_xlfn.XLOOKUP(sales[[#This Row],[Product]],products[Product],products[Cost per box])*sales[[#This Row],[Boxes]]</f>
        <v>293.74</v>
      </c>
      <c r="I2907" s="4">
        <f>sales[[#This Row],[Revenue]]-sales[[#This Row],[Cost]]</f>
        <v>336.26</v>
      </c>
    </row>
    <row r="2908" spans="2:9" x14ac:dyDescent="0.25">
      <c r="B2908" t="s">
        <v>41</v>
      </c>
      <c r="C2908" t="s">
        <v>16</v>
      </c>
      <c r="D2908" t="s">
        <v>14</v>
      </c>
      <c r="E2908" s="1">
        <v>44375</v>
      </c>
      <c r="F2908" s="4">
        <v>6027</v>
      </c>
      <c r="G2908">
        <v>548</v>
      </c>
      <c r="H2908" s="3">
        <f>_xlfn.XLOOKUP(sales[[#This Row],[Product]],products[Product],products[Cost per box])*sales[[#This Row],[Boxes]]</f>
        <v>3457.8799999999997</v>
      </c>
      <c r="I2908" s="4">
        <f>sales[[#This Row],[Revenue]]-sales[[#This Row],[Cost]]</f>
        <v>2569.1200000000003</v>
      </c>
    </row>
    <row r="2909" spans="2:9" x14ac:dyDescent="0.25">
      <c r="B2909" t="s">
        <v>15</v>
      </c>
      <c r="C2909" t="s">
        <v>9</v>
      </c>
      <c r="D2909" t="s">
        <v>22</v>
      </c>
      <c r="E2909" s="1">
        <v>44375</v>
      </c>
      <c r="F2909" s="4">
        <v>11809</v>
      </c>
      <c r="G2909">
        <v>1050</v>
      </c>
      <c r="H2909" s="3">
        <f>_xlfn.XLOOKUP(sales[[#This Row],[Product]],products[Product],products[Cost per box])*sales[[#This Row],[Boxes]]</f>
        <v>8631</v>
      </c>
      <c r="I2909" s="4">
        <f>sales[[#This Row],[Revenue]]-sales[[#This Row],[Cost]]</f>
        <v>3178</v>
      </c>
    </row>
    <row r="2910" spans="2:9" x14ac:dyDescent="0.25">
      <c r="B2910" t="s">
        <v>37</v>
      </c>
      <c r="C2910" t="s">
        <v>16</v>
      </c>
      <c r="D2910" t="s">
        <v>47</v>
      </c>
      <c r="E2910" s="1">
        <v>44375</v>
      </c>
      <c r="F2910" s="4">
        <v>420</v>
      </c>
      <c r="G2910">
        <v>17</v>
      </c>
      <c r="H2910" s="3">
        <f>_xlfn.XLOOKUP(sales[[#This Row],[Product]],products[Product],products[Cost per box])*sales[[#This Row],[Boxes]]</f>
        <v>89.42</v>
      </c>
      <c r="I2910" s="4">
        <f>sales[[#This Row],[Revenue]]-sales[[#This Row],[Cost]]</f>
        <v>330.58</v>
      </c>
    </row>
    <row r="2911" spans="2:9" x14ac:dyDescent="0.25">
      <c r="B2911" t="s">
        <v>32</v>
      </c>
      <c r="C2911" t="s">
        <v>21</v>
      </c>
      <c r="D2911" t="s">
        <v>38</v>
      </c>
      <c r="E2911" s="1">
        <v>44375</v>
      </c>
      <c r="F2911" s="4">
        <v>1309</v>
      </c>
      <c r="G2911">
        <v>53</v>
      </c>
      <c r="H2911" s="3">
        <f>_xlfn.XLOOKUP(sales[[#This Row],[Product]],products[Product],products[Cost per box])*sales[[#This Row],[Boxes]]</f>
        <v>526.81999999999994</v>
      </c>
      <c r="I2911" s="4">
        <f>sales[[#This Row],[Revenue]]-sales[[#This Row],[Cost]]</f>
        <v>782.18000000000006</v>
      </c>
    </row>
    <row r="2912" spans="2:9" x14ac:dyDescent="0.25">
      <c r="B2912" t="s">
        <v>10</v>
      </c>
      <c r="C2912" t="s">
        <v>6</v>
      </c>
      <c r="D2912" t="s">
        <v>44</v>
      </c>
      <c r="E2912" s="1">
        <v>44375</v>
      </c>
      <c r="F2912" s="4">
        <v>2520</v>
      </c>
      <c r="G2912">
        <v>110</v>
      </c>
      <c r="H2912" s="3">
        <f>_xlfn.XLOOKUP(sales[[#This Row],[Product]],products[Product],products[Cost per box])*sales[[#This Row],[Boxes]]</f>
        <v>1052.7</v>
      </c>
      <c r="I2912" s="4">
        <f>sales[[#This Row],[Revenue]]-sales[[#This Row],[Cost]]</f>
        <v>1467.3</v>
      </c>
    </row>
    <row r="2913" spans="2:9" x14ac:dyDescent="0.25">
      <c r="B2913" t="s">
        <v>18</v>
      </c>
      <c r="C2913" t="s">
        <v>27</v>
      </c>
      <c r="D2913" t="s">
        <v>24</v>
      </c>
      <c r="E2913" s="1">
        <v>44375</v>
      </c>
      <c r="F2913" s="4">
        <v>3122</v>
      </c>
      <c r="G2913">
        <v>131</v>
      </c>
      <c r="H2913" s="3">
        <f>_xlfn.XLOOKUP(sales[[#This Row],[Product]],products[Product],products[Cost per box])*sales[[#This Row],[Boxes]]</f>
        <v>1376.81</v>
      </c>
      <c r="I2913" s="4">
        <f>sales[[#This Row],[Revenue]]-sales[[#This Row],[Cost]]</f>
        <v>1745.19</v>
      </c>
    </row>
    <row r="2914" spans="2:9" x14ac:dyDescent="0.25">
      <c r="B2914" t="s">
        <v>25</v>
      </c>
      <c r="C2914" t="s">
        <v>16</v>
      </c>
      <c r="D2914" t="s">
        <v>38</v>
      </c>
      <c r="E2914" s="1">
        <v>44375</v>
      </c>
      <c r="F2914" s="4">
        <v>2380</v>
      </c>
      <c r="G2914">
        <v>104</v>
      </c>
      <c r="H2914" s="3">
        <f>_xlfn.XLOOKUP(sales[[#This Row],[Product]],products[Product],products[Cost per box])*sales[[#This Row],[Boxes]]</f>
        <v>1033.76</v>
      </c>
      <c r="I2914" s="4">
        <f>sales[[#This Row],[Revenue]]-sales[[#This Row],[Cost]]</f>
        <v>1346.24</v>
      </c>
    </row>
    <row r="2915" spans="2:9" x14ac:dyDescent="0.25">
      <c r="B2915" t="s">
        <v>41</v>
      </c>
      <c r="C2915" t="s">
        <v>27</v>
      </c>
      <c r="D2915" t="s">
        <v>31</v>
      </c>
      <c r="E2915" s="1">
        <v>44375</v>
      </c>
      <c r="F2915" s="4">
        <v>3668</v>
      </c>
      <c r="G2915">
        <v>167</v>
      </c>
      <c r="H2915" s="3">
        <f>_xlfn.XLOOKUP(sales[[#This Row],[Product]],products[Product],products[Cost per box])*sales[[#This Row],[Boxes]]</f>
        <v>955.24</v>
      </c>
      <c r="I2915" s="4">
        <f>sales[[#This Row],[Revenue]]-sales[[#This Row],[Cost]]</f>
        <v>2712.76</v>
      </c>
    </row>
    <row r="2916" spans="2:9" x14ac:dyDescent="0.25">
      <c r="B2916" t="s">
        <v>46</v>
      </c>
      <c r="C2916" t="s">
        <v>27</v>
      </c>
      <c r="D2916" t="s">
        <v>12</v>
      </c>
      <c r="E2916" s="1">
        <v>44375</v>
      </c>
      <c r="F2916" s="4">
        <v>2247</v>
      </c>
      <c r="G2916">
        <v>150</v>
      </c>
      <c r="H2916" s="3">
        <f>_xlfn.XLOOKUP(sales[[#This Row],[Product]],products[Product],products[Cost per box])*sales[[#This Row],[Boxes]]</f>
        <v>1264.5</v>
      </c>
      <c r="I2916" s="4">
        <f>sales[[#This Row],[Revenue]]-sales[[#This Row],[Cost]]</f>
        <v>982.5</v>
      </c>
    </row>
    <row r="2917" spans="2:9" x14ac:dyDescent="0.25">
      <c r="B2917" t="s">
        <v>32</v>
      </c>
      <c r="C2917" t="s">
        <v>16</v>
      </c>
      <c r="D2917" t="s">
        <v>44</v>
      </c>
      <c r="E2917" s="1">
        <v>44375</v>
      </c>
      <c r="F2917" s="4">
        <v>7987</v>
      </c>
      <c r="G2917">
        <v>364</v>
      </c>
      <c r="H2917" s="3">
        <f>_xlfn.XLOOKUP(sales[[#This Row],[Product]],products[Product],products[Cost per box])*sales[[#This Row],[Boxes]]</f>
        <v>3483.48</v>
      </c>
      <c r="I2917" s="4">
        <f>sales[[#This Row],[Revenue]]-sales[[#This Row],[Cost]]</f>
        <v>4503.5200000000004</v>
      </c>
    </row>
    <row r="2918" spans="2:9" x14ac:dyDescent="0.25">
      <c r="B2918" t="s">
        <v>39</v>
      </c>
      <c r="C2918" t="s">
        <v>9</v>
      </c>
      <c r="D2918" t="s">
        <v>47</v>
      </c>
      <c r="E2918" s="1">
        <v>44376</v>
      </c>
      <c r="F2918" s="4">
        <v>1736</v>
      </c>
      <c r="G2918">
        <v>73</v>
      </c>
      <c r="H2918" s="3">
        <f>_xlfn.XLOOKUP(sales[[#This Row],[Product]],products[Product],products[Cost per box])*sales[[#This Row],[Boxes]]</f>
        <v>383.97999999999996</v>
      </c>
      <c r="I2918" s="4">
        <f>sales[[#This Row],[Revenue]]-sales[[#This Row],[Cost]]</f>
        <v>1352.02</v>
      </c>
    </row>
    <row r="2919" spans="2:9" x14ac:dyDescent="0.25">
      <c r="B2919" t="s">
        <v>10</v>
      </c>
      <c r="C2919" t="s">
        <v>9</v>
      </c>
      <c r="D2919" t="s">
        <v>31</v>
      </c>
      <c r="E2919" s="1">
        <v>44376</v>
      </c>
      <c r="F2919" s="4">
        <v>5425</v>
      </c>
      <c r="G2919">
        <v>217</v>
      </c>
      <c r="H2919" s="3">
        <f>_xlfn.XLOOKUP(sales[[#This Row],[Product]],products[Product],products[Cost per box])*sales[[#This Row],[Boxes]]</f>
        <v>1241.24</v>
      </c>
      <c r="I2919" s="4">
        <f>sales[[#This Row],[Revenue]]-sales[[#This Row],[Cost]]</f>
        <v>4183.76</v>
      </c>
    </row>
    <row r="2920" spans="2:9" x14ac:dyDescent="0.25">
      <c r="B2920" t="s">
        <v>13</v>
      </c>
      <c r="C2920" t="s">
        <v>16</v>
      </c>
      <c r="D2920" t="s">
        <v>43</v>
      </c>
      <c r="E2920" s="1">
        <v>44376</v>
      </c>
      <c r="F2920" s="4">
        <v>6111</v>
      </c>
      <c r="G2920">
        <v>255</v>
      </c>
      <c r="H2920" s="3">
        <f>_xlfn.XLOOKUP(sales[[#This Row],[Product]],products[Product],products[Cost per box])*sales[[#This Row],[Boxes]]</f>
        <v>981.75</v>
      </c>
      <c r="I2920" s="4">
        <f>sales[[#This Row],[Revenue]]-sales[[#This Row],[Cost]]</f>
        <v>5129.25</v>
      </c>
    </row>
    <row r="2921" spans="2:9" x14ac:dyDescent="0.25">
      <c r="B2921" t="s">
        <v>49</v>
      </c>
      <c r="C2921" t="s">
        <v>11</v>
      </c>
      <c r="D2921" t="s">
        <v>50</v>
      </c>
      <c r="E2921" s="1">
        <v>44376</v>
      </c>
      <c r="F2921" s="4">
        <v>168</v>
      </c>
      <c r="G2921">
        <v>16</v>
      </c>
      <c r="H2921" s="3">
        <f>_xlfn.XLOOKUP(sales[[#This Row],[Product]],products[Product],products[Cost per box])*sales[[#This Row],[Boxes]]</f>
        <v>198.56</v>
      </c>
      <c r="I2921" s="4">
        <f>sales[[#This Row],[Revenue]]-sales[[#This Row],[Cost]]</f>
        <v>-30.560000000000002</v>
      </c>
    </row>
    <row r="2922" spans="2:9" x14ac:dyDescent="0.25">
      <c r="B2922" t="s">
        <v>8</v>
      </c>
      <c r="C2922" t="s">
        <v>6</v>
      </c>
      <c r="D2922" t="s">
        <v>43</v>
      </c>
      <c r="E2922" s="1">
        <v>44376</v>
      </c>
      <c r="F2922" s="4">
        <v>1925</v>
      </c>
      <c r="G2922">
        <v>75</v>
      </c>
      <c r="H2922" s="3">
        <f>_xlfn.XLOOKUP(sales[[#This Row],[Product]],products[Product],products[Cost per box])*sales[[#This Row],[Boxes]]</f>
        <v>288.75</v>
      </c>
      <c r="I2922" s="4">
        <f>sales[[#This Row],[Revenue]]-sales[[#This Row],[Cost]]</f>
        <v>1636.25</v>
      </c>
    </row>
    <row r="2923" spans="2:9" x14ac:dyDescent="0.25">
      <c r="B2923" t="s">
        <v>13</v>
      </c>
      <c r="C2923" t="s">
        <v>6</v>
      </c>
      <c r="D2923" t="s">
        <v>50</v>
      </c>
      <c r="E2923" s="1">
        <v>44376</v>
      </c>
      <c r="F2923" s="4">
        <v>4102</v>
      </c>
      <c r="G2923">
        <v>293</v>
      </c>
      <c r="H2923" s="3">
        <f>_xlfn.XLOOKUP(sales[[#This Row],[Product]],products[Product],products[Cost per box])*sales[[#This Row],[Boxes]]</f>
        <v>3636.13</v>
      </c>
      <c r="I2923" s="4">
        <f>sales[[#This Row],[Revenue]]-sales[[#This Row],[Cost]]</f>
        <v>465.86999999999989</v>
      </c>
    </row>
    <row r="2924" spans="2:9" x14ac:dyDescent="0.25">
      <c r="B2924" t="s">
        <v>51</v>
      </c>
      <c r="C2924" t="s">
        <v>27</v>
      </c>
      <c r="D2924" t="s">
        <v>19</v>
      </c>
      <c r="E2924" s="1">
        <v>44376</v>
      </c>
      <c r="F2924" s="4">
        <v>3598</v>
      </c>
      <c r="G2924">
        <v>157</v>
      </c>
      <c r="H2924" s="3">
        <f>_xlfn.XLOOKUP(sales[[#This Row],[Product]],products[Product],products[Cost per box])*sales[[#This Row],[Boxes]]</f>
        <v>1606.1100000000001</v>
      </c>
      <c r="I2924" s="4">
        <f>sales[[#This Row],[Revenue]]-sales[[#This Row],[Cost]]</f>
        <v>1991.8899999999999</v>
      </c>
    </row>
    <row r="2925" spans="2:9" x14ac:dyDescent="0.25">
      <c r="B2925" t="s">
        <v>34</v>
      </c>
      <c r="C2925" t="s">
        <v>9</v>
      </c>
      <c r="D2925" t="s">
        <v>30</v>
      </c>
      <c r="E2925" s="1">
        <v>44376</v>
      </c>
      <c r="F2925" s="4">
        <v>2667</v>
      </c>
      <c r="G2925">
        <v>103</v>
      </c>
      <c r="H2925" s="3">
        <f>_xlfn.XLOOKUP(sales[[#This Row],[Product]],products[Product],products[Cost per box])*sales[[#This Row],[Boxes]]</f>
        <v>379.04</v>
      </c>
      <c r="I2925" s="4">
        <f>sales[[#This Row],[Revenue]]-sales[[#This Row],[Cost]]</f>
        <v>2287.96</v>
      </c>
    </row>
    <row r="2926" spans="2:9" x14ac:dyDescent="0.25">
      <c r="B2926" t="s">
        <v>15</v>
      </c>
      <c r="C2926" t="s">
        <v>16</v>
      </c>
      <c r="D2926" t="s">
        <v>7</v>
      </c>
      <c r="E2926" s="1">
        <v>44376</v>
      </c>
      <c r="F2926" s="4">
        <v>1407</v>
      </c>
      <c r="G2926">
        <v>75</v>
      </c>
      <c r="H2926" s="3">
        <f>_xlfn.XLOOKUP(sales[[#This Row],[Product]],products[Product],products[Cost per box])*sales[[#This Row],[Boxes]]</f>
        <v>386.25</v>
      </c>
      <c r="I2926" s="4">
        <f>sales[[#This Row],[Revenue]]-sales[[#This Row],[Cost]]</f>
        <v>1020.75</v>
      </c>
    </row>
    <row r="2927" spans="2:9" x14ac:dyDescent="0.25">
      <c r="B2927" t="s">
        <v>29</v>
      </c>
      <c r="C2927" t="s">
        <v>21</v>
      </c>
      <c r="D2927" t="s">
        <v>48</v>
      </c>
      <c r="E2927" s="1">
        <v>44376</v>
      </c>
      <c r="F2927" s="4">
        <v>2730</v>
      </c>
      <c r="G2927">
        <v>98</v>
      </c>
      <c r="H2927" s="3">
        <f>_xlfn.XLOOKUP(sales[[#This Row],[Product]],products[Product],products[Cost per box])*sales[[#This Row],[Boxes]]</f>
        <v>733.04000000000008</v>
      </c>
      <c r="I2927" s="4">
        <f>sales[[#This Row],[Revenue]]-sales[[#This Row],[Cost]]</f>
        <v>1996.96</v>
      </c>
    </row>
    <row r="2928" spans="2:9" x14ac:dyDescent="0.25">
      <c r="B2928" t="s">
        <v>34</v>
      </c>
      <c r="C2928" t="s">
        <v>6</v>
      </c>
      <c r="D2928" t="s">
        <v>52</v>
      </c>
      <c r="E2928" s="1">
        <v>44376</v>
      </c>
      <c r="F2928" s="4">
        <v>1785</v>
      </c>
      <c r="G2928">
        <v>82</v>
      </c>
      <c r="H2928" s="3">
        <f>_xlfn.XLOOKUP(sales[[#This Row],[Product]],products[Product],products[Cost per box])*sales[[#This Row],[Boxes]]</f>
        <v>272.24</v>
      </c>
      <c r="I2928" s="4">
        <f>sales[[#This Row],[Revenue]]-sales[[#This Row],[Cost]]</f>
        <v>1512.76</v>
      </c>
    </row>
    <row r="2929" spans="2:9" x14ac:dyDescent="0.25">
      <c r="B2929" t="s">
        <v>10</v>
      </c>
      <c r="C2929" t="s">
        <v>27</v>
      </c>
      <c r="D2929" t="s">
        <v>47</v>
      </c>
      <c r="E2929" s="1">
        <v>44376</v>
      </c>
      <c r="F2929" s="4">
        <v>5817</v>
      </c>
      <c r="G2929">
        <v>253</v>
      </c>
      <c r="H2929" s="3">
        <f>_xlfn.XLOOKUP(sales[[#This Row],[Product]],products[Product],products[Cost per box])*sales[[#This Row],[Boxes]]</f>
        <v>1330.78</v>
      </c>
      <c r="I2929" s="4">
        <f>sales[[#This Row],[Revenue]]-sales[[#This Row],[Cost]]</f>
        <v>4486.22</v>
      </c>
    </row>
    <row r="2930" spans="2:9" x14ac:dyDescent="0.25">
      <c r="B2930" t="s">
        <v>34</v>
      </c>
      <c r="C2930" t="s">
        <v>16</v>
      </c>
      <c r="D2930" t="s">
        <v>7</v>
      </c>
      <c r="E2930" s="1">
        <v>44376</v>
      </c>
      <c r="F2930" s="4">
        <v>196</v>
      </c>
      <c r="G2930">
        <v>11</v>
      </c>
      <c r="H2930" s="3">
        <f>_xlfn.XLOOKUP(sales[[#This Row],[Product]],products[Product],products[Cost per box])*sales[[#This Row],[Boxes]]</f>
        <v>56.650000000000006</v>
      </c>
      <c r="I2930" s="4">
        <f>sales[[#This Row],[Revenue]]-sales[[#This Row],[Cost]]</f>
        <v>139.35</v>
      </c>
    </row>
    <row r="2931" spans="2:9" x14ac:dyDescent="0.25">
      <c r="B2931" t="s">
        <v>49</v>
      </c>
      <c r="C2931" t="s">
        <v>27</v>
      </c>
      <c r="D2931" t="s">
        <v>31</v>
      </c>
      <c r="E2931" s="1">
        <v>44376</v>
      </c>
      <c r="F2931" s="4">
        <v>1491</v>
      </c>
      <c r="G2931">
        <v>60</v>
      </c>
      <c r="H2931" s="3">
        <f>_xlfn.XLOOKUP(sales[[#This Row],[Product]],products[Product],products[Cost per box])*sales[[#This Row],[Boxes]]</f>
        <v>343.2</v>
      </c>
      <c r="I2931" s="4">
        <f>sales[[#This Row],[Revenue]]-sales[[#This Row],[Cost]]</f>
        <v>1147.8</v>
      </c>
    </row>
    <row r="2932" spans="2:9" x14ac:dyDescent="0.25">
      <c r="B2932" t="s">
        <v>18</v>
      </c>
      <c r="C2932" t="s">
        <v>6</v>
      </c>
      <c r="D2932" t="s">
        <v>22</v>
      </c>
      <c r="E2932" s="1">
        <v>44376</v>
      </c>
      <c r="F2932" s="4">
        <v>1162</v>
      </c>
      <c r="G2932">
        <v>97</v>
      </c>
      <c r="H2932" s="3">
        <f>_xlfn.XLOOKUP(sales[[#This Row],[Product]],products[Product],products[Cost per box])*sales[[#This Row],[Boxes]]</f>
        <v>797.34</v>
      </c>
      <c r="I2932" s="4">
        <f>sales[[#This Row],[Revenue]]-sales[[#This Row],[Cost]]</f>
        <v>364.65999999999997</v>
      </c>
    </row>
    <row r="2933" spans="2:9" x14ac:dyDescent="0.25">
      <c r="B2933" t="s">
        <v>18</v>
      </c>
      <c r="C2933" t="s">
        <v>27</v>
      </c>
      <c r="D2933" t="s">
        <v>28</v>
      </c>
      <c r="E2933" s="1">
        <v>44376</v>
      </c>
      <c r="F2933" s="4">
        <v>1295</v>
      </c>
      <c r="G2933">
        <v>52</v>
      </c>
      <c r="H2933" s="3">
        <f>_xlfn.XLOOKUP(sales[[#This Row],[Product]],products[Product],products[Cost per box])*sales[[#This Row],[Boxes]]</f>
        <v>143.51999999999998</v>
      </c>
      <c r="I2933" s="4">
        <f>sales[[#This Row],[Revenue]]-sales[[#This Row],[Cost]]</f>
        <v>1151.48</v>
      </c>
    </row>
    <row r="2934" spans="2:9" x14ac:dyDescent="0.25">
      <c r="B2934" t="s">
        <v>8</v>
      </c>
      <c r="C2934" t="s">
        <v>11</v>
      </c>
      <c r="D2934" t="s">
        <v>14</v>
      </c>
      <c r="E2934" s="1">
        <v>44376</v>
      </c>
      <c r="F2934" s="4">
        <v>7553</v>
      </c>
      <c r="G2934">
        <v>630</v>
      </c>
      <c r="H2934" s="3">
        <f>_xlfn.XLOOKUP(sales[[#This Row],[Product]],products[Product],products[Cost per box])*sales[[#This Row],[Boxes]]</f>
        <v>3975.2999999999997</v>
      </c>
      <c r="I2934" s="4">
        <f>sales[[#This Row],[Revenue]]-sales[[#This Row],[Cost]]</f>
        <v>3577.7000000000003</v>
      </c>
    </row>
    <row r="2935" spans="2:9" x14ac:dyDescent="0.25">
      <c r="B2935" t="s">
        <v>25</v>
      </c>
      <c r="C2935" t="s">
        <v>6</v>
      </c>
      <c r="D2935" t="s">
        <v>22</v>
      </c>
      <c r="E2935" s="1">
        <v>44376</v>
      </c>
      <c r="F2935" s="4">
        <v>1106</v>
      </c>
      <c r="G2935">
        <v>93</v>
      </c>
      <c r="H2935" s="3">
        <f>_xlfn.XLOOKUP(sales[[#This Row],[Product]],products[Product],products[Cost per box])*sales[[#This Row],[Boxes]]</f>
        <v>764.46</v>
      </c>
      <c r="I2935" s="4">
        <f>sales[[#This Row],[Revenue]]-sales[[#This Row],[Cost]]</f>
        <v>341.53999999999996</v>
      </c>
    </row>
    <row r="2936" spans="2:9" x14ac:dyDescent="0.25">
      <c r="B2936" t="s">
        <v>41</v>
      </c>
      <c r="C2936" t="s">
        <v>16</v>
      </c>
      <c r="D2936" t="s">
        <v>48</v>
      </c>
      <c r="E2936" s="1">
        <v>44377</v>
      </c>
      <c r="F2936" s="4">
        <v>427</v>
      </c>
      <c r="G2936">
        <v>18</v>
      </c>
      <c r="H2936" s="3">
        <f>_xlfn.XLOOKUP(sales[[#This Row],[Product]],products[Product],products[Cost per box])*sales[[#This Row],[Boxes]]</f>
        <v>134.64000000000001</v>
      </c>
      <c r="I2936" s="4">
        <f>sales[[#This Row],[Revenue]]-sales[[#This Row],[Cost]]</f>
        <v>292.36</v>
      </c>
    </row>
    <row r="2937" spans="2:9" x14ac:dyDescent="0.25">
      <c r="B2937" t="s">
        <v>15</v>
      </c>
      <c r="C2937" t="s">
        <v>27</v>
      </c>
      <c r="D2937" t="s">
        <v>7</v>
      </c>
      <c r="E2937" s="1">
        <v>44377</v>
      </c>
      <c r="F2937" s="4">
        <v>84</v>
      </c>
      <c r="G2937">
        <v>4</v>
      </c>
      <c r="H2937" s="3">
        <f>_xlfn.XLOOKUP(sales[[#This Row],[Product]],products[Product],products[Cost per box])*sales[[#This Row],[Boxes]]</f>
        <v>20.6</v>
      </c>
      <c r="I2937" s="4">
        <f>sales[[#This Row],[Revenue]]-sales[[#This Row],[Cost]]</f>
        <v>63.4</v>
      </c>
    </row>
    <row r="2938" spans="2:9" x14ac:dyDescent="0.25">
      <c r="B2938" t="s">
        <v>25</v>
      </c>
      <c r="C2938" t="s">
        <v>21</v>
      </c>
      <c r="D2938" t="s">
        <v>50</v>
      </c>
      <c r="E2938" s="1">
        <v>44378</v>
      </c>
      <c r="F2938" s="4">
        <v>4060</v>
      </c>
      <c r="G2938">
        <v>508</v>
      </c>
      <c r="H2938" s="3">
        <f>_xlfn.XLOOKUP(sales[[#This Row],[Product]],products[Product],products[Cost per box])*sales[[#This Row],[Boxes]]</f>
        <v>6304.28</v>
      </c>
      <c r="I2938" s="4">
        <f>sales[[#This Row],[Revenue]]-sales[[#This Row],[Cost]]</f>
        <v>-2244.2799999999997</v>
      </c>
    </row>
    <row r="2939" spans="2:9" x14ac:dyDescent="0.25">
      <c r="B2939" t="s">
        <v>41</v>
      </c>
      <c r="C2939" t="s">
        <v>21</v>
      </c>
      <c r="D2939" t="s">
        <v>7</v>
      </c>
      <c r="E2939" s="1">
        <v>44378</v>
      </c>
      <c r="F2939" s="4">
        <v>2961</v>
      </c>
      <c r="G2939">
        <v>124</v>
      </c>
      <c r="H2939" s="3">
        <f>_xlfn.XLOOKUP(sales[[#This Row],[Product]],products[Product],products[Cost per box])*sales[[#This Row],[Boxes]]</f>
        <v>638.6</v>
      </c>
      <c r="I2939" s="4">
        <f>sales[[#This Row],[Revenue]]-sales[[#This Row],[Cost]]</f>
        <v>2322.4</v>
      </c>
    </row>
    <row r="2940" spans="2:9" x14ac:dyDescent="0.25">
      <c r="B2940" t="s">
        <v>41</v>
      </c>
      <c r="C2940" t="s">
        <v>21</v>
      </c>
      <c r="D2940" t="s">
        <v>14</v>
      </c>
      <c r="E2940" s="1">
        <v>44378</v>
      </c>
      <c r="F2940" s="4">
        <v>1939</v>
      </c>
      <c r="G2940">
        <v>162</v>
      </c>
      <c r="H2940" s="3">
        <f>_xlfn.XLOOKUP(sales[[#This Row],[Product]],products[Product],products[Cost per box])*sales[[#This Row],[Boxes]]</f>
        <v>1022.2199999999999</v>
      </c>
      <c r="I2940" s="4">
        <f>sales[[#This Row],[Revenue]]-sales[[#This Row],[Cost]]</f>
        <v>916.78000000000009</v>
      </c>
    </row>
    <row r="2941" spans="2:9" x14ac:dyDescent="0.25">
      <c r="B2941" t="s">
        <v>46</v>
      </c>
      <c r="C2941" t="s">
        <v>11</v>
      </c>
      <c r="D2941" t="s">
        <v>52</v>
      </c>
      <c r="E2941" s="1">
        <v>44378</v>
      </c>
      <c r="F2941" s="4">
        <v>4739</v>
      </c>
      <c r="G2941">
        <v>198</v>
      </c>
      <c r="H2941" s="3">
        <f>_xlfn.XLOOKUP(sales[[#This Row],[Product]],products[Product],products[Cost per box])*sales[[#This Row],[Boxes]]</f>
        <v>657.36</v>
      </c>
      <c r="I2941" s="4">
        <f>sales[[#This Row],[Revenue]]-sales[[#This Row],[Cost]]</f>
        <v>4081.64</v>
      </c>
    </row>
    <row r="2942" spans="2:9" x14ac:dyDescent="0.25">
      <c r="B2942" t="s">
        <v>18</v>
      </c>
      <c r="C2942" t="s">
        <v>9</v>
      </c>
      <c r="D2942" t="s">
        <v>47</v>
      </c>
      <c r="E2942" s="1">
        <v>44378</v>
      </c>
      <c r="F2942" s="4">
        <v>1050</v>
      </c>
      <c r="G2942">
        <v>59</v>
      </c>
      <c r="H2942" s="3">
        <f>_xlfn.XLOOKUP(sales[[#This Row],[Product]],products[Product],products[Cost per box])*sales[[#This Row],[Boxes]]</f>
        <v>310.33999999999997</v>
      </c>
      <c r="I2942" s="4">
        <f>sales[[#This Row],[Revenue]]-sales[[#This Row],[Cost]]</f>
        <v>739.66000000000008</v>
      </c>
    </row>
    <row r="2943" spans="2:9" x14ac:dyDescent="0.25">
      <c r="B2943" t="s">
        <v>13</v>
      </c>
      <c r="C2943" t="s">
        <v>16</v>
      </c>
      <c r="D2943" t="s">
        <v>52</v>
      </c>
      <c r="E2943" s="1">
        <v>44378</v>
      </c>
      <c r="F2943" s="4">
        <v>1540</v>
      </c>
      <c r="G2943">
        <v>70</v>
      </c>
      <c r="H2943" s="3">
        <f>_xlfn.XLOOKUP(sales[[#This Row],[Product]],products[Product],products[Cost per box])*sales[[#This Row],[Boxes]]</f>
        <v>232.39999999999998</v>
      </c>
      <c r="I2943" s="4">
        <f>sales[[#This Row],[Revenue]]-sales[[#This Row],[Cost]]</f>
        <v>1307.5999999999999</v>
      </c>
    </row>
    <row r="2944" spans="2:9" x14ac:dyDescent="0.25">
      <c r="B2944" t="s">
        <v>46</v>
      </c>
      <c r="C2944" t="s">
        <v>21</v>
      </c>
      <c r="D2944" t="s">
        <v>38</v>
      </c>
      <c r="E2944" s="1">
        <v>44378</v>
      </c>
      <c r="F2944" s="4">
        <v>3409</v>
      </c>
      <c r="G2944">
        <v>137</v>
      </c>
      <c r="H2944" s="3">
        <f>_xlfn.XLOOKUP(sales[[#This Row],[Product]],products[Product],products[Cost per box])*sales[[#This Row],[Boxes]]</f>
        <v>1361.78</v>
      </c>
      <c r="I2944" s="4">
        <f>sales[[#This Row],[Revenue]]-sales[[#This Row],[Cost]]</f>
        <v>2047.22</v>
      </c>
    </row>
    <row r="2945" spans="2:9" x14ac:dyDescent="0.25">
      <c r="B2945" t="s">
        <v>46</v>
      </c>
      <c r="C2945" t="s">
        <v>21</v>
      </c>
      <c r="D2945" t="s">
        <v>48</v>
      </c>
      <c r="E2945" s="1">
        <v>44378</v>
      </c>
      <c r="F2945" s="4">
        <v>420</v>
      </c>
      <c r="G2945">
        <v>20</v>
      </c>
      <c r="H2945" s="3">
        <f>_xlfn.XLOOKUP(sales[[#This Row],[Product]],products[Product],products[Cost per box])*sales[[#This Row],[Boxes]]</f>
        <v>149.60000000000002</v>
      </c>
      <c r="I2945" s="4">
        <f>sales[[#This Row],[Revenue]]-sales[[#This Row],[Cost]]</f>
        <v>270.39999999999998</v>
      </c>
    </row>
    <row r="2946" spans="2:9" x14ac:dyDescent="0.25">
      <c r="B2946" t="s">
        <v>20</v>
      </c>
      <c r="C2946" t="s">
        <v>11</v>
      </c>
      <c r="D2946" t="s">
        <v>14</v>
      </c>
      <c r="E2946" s="1">
        <v>44378</v>
      </c>
      <c r="F2946" s="4">
        <v>5523</v>
      </c>
      <c r="G2946">
        <v>461</v>
      </c>
      <c r="H2946" s="3">
        <f>_xlfn.XLOOKUP(sales[[#This Row],[Product]],products[Product],products[Cost per box])*sales[[#This Row],[Boxes]]</f>
        <v>2908.91</v>
      </c>
      <c r="I2946" s="4">
        <f>sales[[#This Row],[Revenue]]-sales[[#This Row],[Cost]]</f>
        <v>2614.09</v>
      </c>
    </row>
    <row r="2947" spans="2:9" x14ac:dyDescent="0.25">
      <c r="B2947" t="s">
        <v>49</v>
      </c>
      <c r="C2947" t="s">
        <v>27</v>
      </c>
      <c r="D2947" t="s">
        <v>19</v>
      </c>
      <c r="E2947" s="1">
        <v>44378</v>
      </c>
      <c r="F2947" s="4">
        <v>3969</v>
      </c>
      <c r="G2947">
        <v>209</v>
      </c>
      <c r="H2947" s="3">
        <f>_xlfn.XLOOKUP(sales[[#This Row],[Product]],products[Product],products[Cost per box])*sales[[#This Row],[Boxes]]</f>
        <v>2138.0700000000002</v>
      </c>
      <c r="I2947" s="4">
        <f>sales[[#This Row],[Revenue]]-sales[[#This Row],[Cost]]</f>
        <v>1830.9299999999998</v>
      </c>
    </row>
    <row r="2948" spans="2:9" x14ac:dyDescent="0.25">
      <c r="B2948" t="s">
        <v>32</v>
      </c>
      <c r="C2948" t="s">
        <v>11</v>
      </c>
      <c r="D2948" t="s">
        <v>45</v>
      </c>
      <c r="E2948" s="1">
        <v>44378</v>
      </c>
      <c r="F2948" s="4">
        <v>952</v>
      </c>
      <c r="G2948">
        <v>60</v>
      </c>
      <c r="H2948" s="3">
        <f>_xlfn.XLOOKUP(sales[[#This Row],[Product]],products[Product],products[Cost per box])*sales[[#This Row],[Boxes]]</f>
        <v>463.8</v>
      </c>
      <c r="I2948" s="4">
        <f>sales[[#This Row],[Revenue]]-sales[[#This Row],[Cost]]</f>
        <v>488.2</v>
      </c>
    </row>
    <row r="2949" spans="2:9" x14ac:dyDescent="0.25">
      <c r="B2949" t="s">
        <v>34</v>
      </c>
      <c r="C2949" t="s">
        <v>16</v>
      </c>
      <c r="D2949" t="s">
        <v>48</v>
      </c>
      <c r="E2949" s="1">
        <v>44378</v>
      </c>
      <c r="F2949" s="4">
        <v>1645</v>
      </c>
      <c r="G2949">
        <v>75</v>
      </c>
      <c r="H2949" s="3">
        <f>_xlfn.XLOOKUP(sales[[#This Row],[Product]],products[Product],products[Cost per box])*sales[[#This Row],[Boxes]]</f>
        <v>561</v>
      </c>
      <c r="I2949" s="4">
        <f>sales[[#This Row],[Revenue]]-sales[[#This Row],[Cost]]</f>
        <v>1084</v>
      </c>
    </row>
    <row r="2950" spans="2:9" x14ac:dyDescent="0.25">
      <c r="B2950" t="s">
        <v>20</v>
      </c>
      <c r="C2950" t="s">
        <v>16</v>
      </c>
      <c r="D2950" t="s">
        <v>19</v>
      </c>
      <c r="E2950" s="1">
        <v>44378</v>
      </c>
      <c r="F2950" s="4">
        <v>2674</v>
      </c>
      <c r="G2950">
        <v>149</v>
      </c>
      <c r="H2950" s="3">
        <f>_xlfn.XLOOKUP(sales[[#This Row],[Product]],products[Product],products[Cost per box])*sales[[#This Row],[Boxes]]</f>
        <v>1524.27</v>
      </c>
      <c r="I2950" s="4">
        <f>sales[[#This Row],[Revenue]]-sales[[#This Row],[Cost]]</f>
        <v>1149.73</v>
      </c>
    </row>
    <row r="2951" spans="2:9" x14ac:dyDescent="0.25">
      <c r="B2951" t="s">
        <v>33</v>
      </c>
      <c r="C2951" t="s">
        <v>16</v>
      </c>
      <c r="D2951" t="s">
        <v>24</v>
      </c>
      <c r="E2951" s="1">
        <v>44378</v>
      </c>
      <c r="F2951" s="4">
        <v>504</v>
      </c>
      <c r="G2951">
        <v>24</v>
      </c>
      <c r="H2951" s="3">
        <f>_xlfn.XLOOKUP(sales[[#This Row],[Product]],products[Product],products[Cost per box])*sales[[#This Row],[Boxes]]</f>
        <v>252.24</v>
      </c>
      <c r="I2951" s="4">
        <f>sales[[#This Row],[Revenue]]-sales[[#This Row],[Cost]]</f>
        <v>251.76</v>
      </c>
    </row>
    <row r="2952" spans="2:9" x14ac:dyDescent="0.25">
      <c r="B2952" t="s">
        <v>51</v>
      </c>
      <c r="C2952" t="s">
        <v>6</v>
      </c>
      <c r="D2952" t="s">
        <v>30</v>
      </c>
      <c r="E2952" s="1">
        <v>44378</v>
      </c>
      <c r="F2952" s="4">
        <v>1484</v>
      </c>
      <c r="G2952">
        <v>212</v>
      </c>
      <c r="H2952" s="3">
        <f>_xlfn.XLOOKUP(sales[[#This Row],[Product]],products[Product],products[Cost per box])*sales[[#This Row],[Boxes]]</f>
        <v>780.16000000000008</v>
      </c>
      <c r="I2952" s="4">
        <f>sales[[#This Row],[Revenue]]-sales[[#This Row],[Cost]]</f>
        <v>703.83999999999992</v>
      </c>
    </row>
    <row r="2953" spans="2:9" x14ac:dyDescent="0.25">
      <c r="B2953" t="s">
        <v>39</v>
      </c>
      <c r="C2953" t="s">
        <v>11</v>
      </c>
      <c r="D2953" t="s">
        <v>52</v>
      </c>
      <c r="E2953" s="1">
        <v>44378</v>
      </c>
      <c r="F2953" s="4">
        <v>3185</v>
      </c>
      <c r="G2953">
        <v>128</v>
      </c>
      <c r="H2953" s="3">
        <f>_xlfn.XLOOKUP(sales[[#This Row],[Product]],products[Product],products[Cost per box])*sales[[#This Row],[Boxes]]</f>
        <v>424.96</v>
      </c>
      <c r="I2953" s="4">
        <f>sales[[#This Row],[Revenue]]-sales[[#This Row],[Cost]]</f>
        <v>2760.04</v>
      </c>
    </row>
    <row r="2954" spans="2:9" x14ac:dyDescent="0.25">
      <c r="B2954" t="s">
        <v>51</v>
      </c>
      <c r="C2954" t="s">
        <v>27</v>
      </c>
      <c r="D2954" t="s">
        <v>45</v>
      </c>
      <c r="E2954" s="1">
        <v>44378</v>
      </c>
      <c r="F2954" s="4">
        <v>1008</v>
      </c>
      <c r="G2954">
        <v>63</v>
      </c>
      <c r="H2954" s="3">
        <f>_xlfn.XLOOKUP(sales[[#This Row],[Product]],products[Product],products[Cost per box])*sales[[#This Row],[Boxes]]</f>
        <v>486.99</v>
      </c>
      <c r="I2954" s="4">
        <f>sales[[#This Row],[Revenue]]-sales[[#This Row],[Cost]]</f>
        <v>521.01</v>
      </c>
    </row>
    <row r="2955" spans="2:9" x14ac:dyDescent="0.25">
      <c r="B2955" t="s">
        <v>20</v>
      </c>
      <c r="C2955" t="s">
        <v>11</v>
      </c>
      <c r="D2955" t="s">
        <v>47</v>
      </c>
      <c r="E2955" s="1">
        <v>44378</v>
      </c>
      <c r="F2955" s="4">
        <v>8134</v>
      </c>
      <c r="G2955">
        <v>429</v>
      </c>
      <c r="H2955" s="3">
        <f>_xlfn.XLOOKUP(sales[[#This Row],[Product]],products[Product],products[Cost per box])*sales[[#This Row],[Boxes]]</f>
        <v>2256.54</v>
      </c>
      <c r="I2955" s="4">
        <f>sales[[#This Row],[Revenue]]-sales[[#This Row],[Cost]]</f>
        <v>5877.46</v>
      </c>
    </row>
    <row r="2956" spans="2:9" x14ac:dyDescent="0.25">
      <c r="B2956" t="s">
        <v>37</v>
      </c>
      <c r="C2956" t="s">
        <v>21</v>
      </c>
      <c r="D2956" t="s">
        <v>17</v>
      </c>
      <c r="E2956" s="1">
        <v>44378</v>
      </c>
      <c r="F2956" s="4">
        <v>924</v>
      </c>
      <c r="G2956">
        <v>66</v>
      </c>
      <c r="H2956" s="3">
        <f>_xlfn.XLOOKUP(sales[[#This Row],[Product]],products[Product],products[Cost per box])*sales[[#This Row],[Boxes]]</f>
        <v>448.8</v>
      </c>
      <c r="I2956" s="4">
        <f>sales[[#This Row],[Revenue]]-sales[[#This Row],[Cost]]</f>
        <v>475.2</v>
      </c>
    </row>
    <row r="2957" spans="2:9" x14ac:dyDescent="0.25">
      <c r="B2957" t="s">
        <v>34</v>
      </c>
      <c r="C2957" t="s">
        <v>6</v>
      </c>
      <c r="D2957" t="s">
        <v>42</v>
      </c>
      <c r="E2957" s="1">
        <v>44378</v>
      </c>
      <c r="F2957" s="4">
        <v>3353</v>
      </c>
      <c r="G2957">
        <v>258</v>
      </c>
      <c r="H2957" s="3">
        <f>_xlfn.XLOOKUP(sales[[#This Row],[Product]],products[Product],products[Cost per box])*sales[[#This Row],[Boxes]]</f>
        <v>1222.92</v>
      </c>
      <c r="I2957" s="4">
        <f>sales[[#This Row],[Revenue]]-sales[[#This Row],[Cost]]</f>
        <v>2130.08</v>
      </c>
    </row>
    <row r="2958" spans="2:9" x14ac:dyDescent="0.25">
      <c r="B2958" t="s">
        <v>25</v>
      </c>
      <c r="C2958" t="s">
        <v>9</v>
      </c>
      <c r="D2958" t="s">
        <v>24</v>
      </c>
      <c r="E2958" s="1">
        <v>44378</v>
      </c>
      <c r="F2958" s="4">
        <v>3318</v>
      </c>
      <c r="G2958">
        <v>158</v>
      </c>
      <c r="H2958" s="3">
        <f>_xlfn.XLOOKUP(sales[[#This Row],[Product]],products[Product],products[Cost per box])*sales[[#This Row],[Boxes]]</f>
        <v>1660.58</v>
      </c>
      <c r="I2958" s="4">
        <f>sales[[#This Row],[Revenue]]-sales[[#This Row],[Cost]]</f>
        <v>1657.42</v>
      </c>
    </row>
    <row r="2959" spans="2:9" x14ac:dyDescent="0.25">
      <c r="B2959" t="s">
        <v>41</v>
      </c>
      <c r="C2959" t="s">
        <v>21</v>
      </c>
      <c r="D2959" t="s">
        <v>52</v>
      </c>
      <c r="E2959" s="1">
        <v>44378</v>
      </c>
      <c r="F2959" s="4">
        <v>3094</v>
      </c>
      <c r="G2959">
        <v>135</v>
      </c>
      <c r="H2959" s="3">
        <f>_xlfn.XLOOKUP(sales[[#This Row],[Product]],products[Product],products[Cost per box])*sales[[#This Row],[Boxes]]</f>
        <v>448.2</v>
      </c>
      <c r="I2959" s="4">
        <f>sales[[#This Row],[Revenue]]-sales[[#This Row],[Cost]]</f>
        <v>2645.8</v>
      </c>
    </row>
    <row r="2960" spans="2:9" x14ac:dyDescent="0.25">
      <c r="B2960" t="s">
        <v>10</v>
      </c>
      <c r="C2960" t="s">
        <v>27</v>
      </c>
      <c r="D2960" t="s">
        <v>17</v>
      </c>
      <c r="E2960" s="1">
        <v>44378</v>
      </c>
      <c r="F2960" s="4">
        <v>511</v>
      </c>
      <c r="G2960">
        <v>37</v>
      </c>
      <c r="H2960" s="3">
        <f>_xlfn.XLOOKUP(sales[[#This Row],[Product]],products[Product],products[Cost per box])*sales[[#This Row],[Boxes]]</f>
        <v>251.6</v>
      </c>
      <c r="I2960" s="4">
        <f>sales[[#This Row],[Revenue]]-sales[[#This Row],[Cost]]</f>
        <v>259.39999999999998</v>
      </c>
    </row>
    <row r="2961" spans="2:9" x14ac:dyDescent="0.25">
      <c r="B2961" t="s">
        <v>18</v>
      </c>
      <c r="C2961" t="s">
        <v>11</v>
      </c>
      <c r="D2961" t="s">
        <v>24</v>
      </c>
      <c r="E2961" s="1">
        <v>44378</v>
      </c>
      <c r="F2961" s="4">
        <v>2240</v>
      </c>
      <c r="G2961">
        <v>107</v>
      </c>
      <c r="H2961" s="3">
        <f>_xlfn.XLOOKUP(sales[[#This Row],[Product]],products[Product],products[Cost per box])*sales[[#This Row],[Boxes]]</f>
        <v>1124.57</v>
      </c>
      <c r="I2961" s="4">
        <f>sales[[#This Row],[Revenue]]-sales[[#This Row],[Cost]]</f>
        <v>1115.43</v>
      </c>
    </row>
    <row r="2962" spans="2:9" x14ac:dyDescent="0.25">
      <c r="B2962" t="s">
        <v>8</v>
      </c>
      <c r="C2962" t="s">
        <v>27</v>
      </c>
      <c r="D2962" t="s">
        <v>30</v>
      </c>
      <c r="E2962" s="1">
        <v>44378</v>
      </c>
      <c r="F2962" s="4">
        <v>8155</v>
      </c>
      <c r="G2962">
        <v>1610</v>
      </c>
      <c r="H2962" s="3">
        <f>_xlfn.XLOOKUP(sales[[#This Row],[Product]],products[Product],products[Cost per box])*sales[[#This Row],[Boxes]]</f>
        <v>5924.8</v>
      </c>
      <c r="I2962" s="4">
        <f>sales[[#This Row],[Revenue]]-sales[[#This Row],[Cost]]</f>
        <v>2230.1999999999998</v>
      </c>
    </row>
    <row r="2963" spans="2:9" x14ac:dyDescent="0.25">
      <c r="B2963" t="s">
        <v>40</v>
      </c>
      <c r="C2963" t="s">
        <v>21</v>
      </c>
      <c r="D2963" t="s">
        <v>44</v>
      </c>
      <c r="E2963" s="1">
        <v>44378</v>
      </c>
      <c r="F2963" s="4">
        <v>1239</v>
      </c>
      <c r="G2963">
        <v>50</v>
      </c>
      <c r="H2963" s="3">
        <f>_xlfn.XLOOKUP(sales[[#This Row],[Product]],products[Product],products[Cost per box])*sales[[#This Row],[Boxes]]</f>
        <v>478.5</v>
      </c>
      <c r="I2963" s="4">
        <f>sales[[#This Row],[Revenue]]-sales[[#This Row],[Cost]]</f>
        <v>760.5</v>
      </c>
    </row>
    <row r="2964" spans="2:9" x14ac:dyDescent="0.25">
      <c r="B2964" t="s">
        <v>33</v>
      </c>
      <c r="C2964" t="s">
        <v>27</v>
      </c>
      <c r="D2964" t="s">
        <v>42</v>
      </c>
      <c r="E2964" s="1">
        <v>44378</v>
      </c>
      <c r="F2964" s="4">
        <v>2849</v>
      </c>
      <c r="G2964">
        <v>220</v>
      </c>
      <c r="H2964" s="3">
        <f>_xlfn.XLOOKUP(sales[[#This Row],[Product]],products[Product],products[Cost per box])*sales[[#This Row],[Boxes]]</f>
        <v>1042.8</v>
      </c>
      <c r="I2964" s="4">
        <f>sales[[#This Row],[Revenue]]-sales[[#This Row],[Cost]]</f>
        <v>1806.2</v>
      </c>
    </row>
    <row r="2965" spans="2:9" x14ac:dyDescent="0.25">
      <c r="B2965" t="s">
        <v>15</v>
      </c>
      <c r="C2965" t="s">
        <v>27</v>
      </c>
      <c r="D2965" t="s">
        <v>50</v>
      </c>
      <c r="E2965" s="1">
        <v>44378</v>
      </c>
      <c r="F2965" s="4">
        <v>4515</v>
      </c>
      <c r="G2965">
        <v>452</v>
      </c>
      <c r="H2965" s="3">
        <f>_xlfn.XLOOKUP(sales[[#This Row],[Product]],products[Product],products[Cost per box])*sales[[#This Row],[Boxes]]</f>
        <v>5609.32</v>
      </c>
      <c r="I2965" s="4">
        <f>sales[[#This Row],[Revenue]]-sales[[#This Row],[Cost]]</f>
        <v>-1094.3199999999997</v>
      </c>
    </row>
    <row r="2966" spans="2:9" x14ac:dyDescent="0.25">
      <c r="B2966" t="s">
        <v>8</v>
      </c>
      <c r="C2966" t="s">
        <v>27</v>
      </c>
      <c r="D2966" t="s">
        <v>47</v>
      </c>
      <c r="E2966" s="1">
        <v>44378</v>
      </c>
      <c r="F2966" s="4">
        <v>3129</v>
      </c>
      <c r="G2966">
        <v>174</v>
      </c>
      <c r="H2966" s="3">
        <f>_xlfn.XLOOKUP(sales[[#This Row],[Product]],products[Product],products[Cost per box])*sales[[#This Row],[Boxes]]</f>
        <v>915.24</v>
      </c>
      <c r="I2966" s="4">
        <f>sales[[#This Row],[Revenue]]-sales[[#This Row],[Cost]]</f>
        <v>2213.7600000000002</v>
      </c>
    </row>
    <row r="2967" spans="2:9" x14ac:dyDescent="0.25">
      <c r="B2967" t="s">
        <v>34</v>
      </c>
      <c r="C2967" t="s">
        <v>6</v>
      </c>
      <c r="D2967" t="s">
        <v>48</v>
      </c>
      <c r="E2967" s="1">
        <v>44378</v>
      </c>
      <c r="F2967" s="4">
        <v>2100</v>
      </c>
      <c r="G2967">
        <v>96</v>
      </c>
      <c r="H2967" s="3">
        <f>_xlfn.XLOOKUP(sales[[#This Row],[Product]],products[Product],products[Cost per box])*sales[[#This Row],[Boxes]]</f>
        <v>718.08</v>
      </c>
      <c r="I2967" s="4">
        <f>sales[[#This Row],[Revenue]]-sales[[#This Row],[Cost]]</f>
        <v>1381.92</v>
      </c>
    </row>
    <row r="2968" spans="2:9" x14ac:dyDescent="0.25">
      <c r="B2968" t="s">
        <v>37</v>
      </c>
      <c r="C2968" t="s">
        <v>16</v>
      </c>
      <c r="D2968" t="s">
        <v>19</v>
      </c>
      <c r="E2968" s="1">
        <v>44378</v>
      </c>
      <c r="F2968" s="4">
        <v>420</v>
      </c>
      <c r="G2968">
        <v>23</v>
      </c>
      <c r="H2968" s="3">
        <f>_xlfn.XLOOKUP(sales[[#This Row],[Product]],products[Product],products[Cost per box])*sales[[#This Row],[Boxes]]</f>
        <v>235.29000000000002</v>
      </c>
      <c r="I2968" s="4">
        <f>sales[[#This Row],[Revenue]]-sales[[#This Row],[Cost]]</f>
        <v>184.70999999999998</v>
      </c>
    </row>
    <row r="2969" spans="2:9" x14ac:dyDescent="0.25">
      <c r="B2969" t="s">
        <v>40</v>
      </c>
      <c r="C2969" t="s">
        <v>6</v>
      </c>
      <c r="D2969" t="s">
        <v>36</v>
      </c>
      <c r="E2969" s="1">
        <v>44378</v>
      </c>
      <c r="F2969" s="4">
        <v>2667</v>
      </c>
      <c r="G2969">
        <v>178</v>
      </c>
      <c r="H2969" s="3">
        <f>_xlfn.XLOOKUP(sales[[#This Row],[Product]],products[Product],products[Cost per box])*sales[[#This Row],[Boxes]]</f>
        <v>897.12</v>
      </c>
      <c r="I2969" s="4">
        <f>sales[[#This Row],[Revenue]]-sales[[#This Row],[Cost]]</f>
        <v>1769.88</v>
      </c>
    </row>
    <row r="2970" spans="2:9" x14ac:dyDescent="0.25">
      <c r="B2970" t="s">
        <v>39</v>
      </c>
      <c r="C2970" t="s">
        <v>9</v>
      </c>
      <c r="D2970" t="s">
        <v>52</v>
      </c>
      <c r="E2970" s="1">
        <v>44378</v>
      </c>
      <c r="F2970" s="4">
        <v>2086</v>
      </c>
      <c r="G2970">
        <v>95</v>
      </c>
      <c r="H2970" s="3">
        <f>_xlfn.XLOOKUP(sales[[#This Row],[Product]],products[Product],products[Cost per box])*sales[[#This Row],[Boxes]]</f>
        <v>315.39999999999998</v>
      </c>
      <c r="I2970" s="4">
        <f>sales[[#This Row],[Revenue]]-sales[[#This Row],[Cost]]</f>
        <v>1770.6</v>
      </c>
    </row>
    <row r="2971" spans="2:9" x14ac:dyDescent="0.25">
      <c r="B2971" t="s">
        <v>40</v>
      </c>
      <c r="C2971" t="s">
        <v>6</v>
      </c>
      <c r="D2971" t="s">
        <v>17</v>
      </c>
      <c r="E2971" s="1">
        <v>44378</v>
      </c>
      <c r="F2971" s="4">
        <v>2744</v>
      </c>
      <c r="G2971">
        <v>162</v>
      </c>
      <c r="H2971" s="3">
        <f>_xlfn.XLOOKUP(sales[[#This Row],[Product]],products[Product],products[Cost per box])*sales[[#This Row],[Boxes]]</f>
        <v>1101.5999999999999</v>
      </c>
      <c r="I2971" s="4">
        <f>sales[[#This Row],[Revenue]]-sales[[#This Row],[Cost]]</f>
        <v>1642.4</v>
      </c>
    </row>
    <row r="2972" spans="2:9" x14ac:dyDescent="0.25">
      <c r="B2972" t="s">
        <v>32</v>
      </c>
      <c r="C2972" t="s">
        <v>21</v>
      </c>
      <c r="D2972" t="s">
        <v>38</v>
      </c>
      <c r="E2972" s="1">
        <v>44378</v>
      </c>
      <c r="F2972" s="4">
        <v>3283</v>
      </c>
      <c r="G2972">
        <v>137</v>
      </c>
      <c r="H2972" s="3">
        <f>_xlfn.XLOOKUP(sales[[#This Row],[Product]],products[Product],products[Cost per box])*sales[[#This Row],[Boxes]]</f>
        <v>1361.78</v>
      </c>
      <c r="I2972" s="4">
        <f>sales[[#This Row],[Revenue]]-sales[[#This Row],[Cost]]</f>
        <v>1921.22</v>
      </c>
    </row>
    <row r="2973" spans="2:9" x14ac:dyDescent="0.25">
      <c r="B2973" t="s">
        <v>25</v>
      </c>
      <c r="C2973" t="s">
        <v>21</v>
      </c>
      <c r="D2973" t="s">
        <v>52</v>
      </c>
      <c r="E2973" s="1">
        <v>44378</v>
      </c>
      <c r="F2973" s="4">
        <v>1365</v>
      </c>
      <c r="G2973">
        <v>60</v>
      </c>
      <c r="H2973" s="3">
        <f>_xlfn.XLOOKUP(sales[[#This Row],[Product]],products[Product],products[Cost per box])*sales[[#This Row],[Boxes]]</f>
        <v>199.2</v>
      </c>
      <c r="I2973" s="4">
        <f>sales[[#This Row],[Revenue]]-sales[[#This Row],[Cost]]</f>
        <v>1165.8</v>
      </c>
    </row>
    <row r="2974" spans="2:9" x14ac:dyDescent="0.25">
      <c r="B2974" t="s">
        <v>29</v>
      </c>
      <c r="C2974" t="s">
        <v>9</v>
      </c>
      <c r="D2974" t="s">
        <v>52</v>
      </c>
      <c r="E2974" s="1">
        <v>44378</v>
      </c>
      <c r="F2974" s="4">
        <v>2919</v>
      </c>
      <c r="G2974">
        <v>133</v>
      </c>
      <c r="H2974" s="3">
        <f>_xlfn.XLOOKUP(sales[[#This Row],[Product]],products[Product],products[Cost per box])*sales[[#This Row],[Boxes]]</f>
        <v>441.56</v>
      </c>
      <c r="I2974" s="4">
        <f>sales[[#This Row],[Revenue]]-sales[[#This Row],[Cost]]</f>
        <v>2477.44</v>
      </c>
    </row>
    <row r="2975" spans="2:9" x14ac:dyDescent="0.25">
      <c r="B2975" t="s">
        <v>40</v>
      </c>
      <c r="C2975" t="s">
        <v>11</v>
      </c>
      <c r="D2975" t="s">
        <v>22</v>
      </c>
      <c r="E2975" s="1">
        <v>44378</v>
      </c>
      <c r="F2975" s="4">
        <v>6601</v>
      </c>
      <c r="G2975">
        <v>441</v>
      </c>
      <c r="H2975" s="3">
        <f>_xlfn.XLOOKUP(sales[[#This Row],[Product]],products[Product],products[Cost per box])*sales[[#This Row],[Boxes]]</f>
        <v>3625.0200000000004</v>
      </c>
      <c r="I2975" s="4">
        <f>sales[[#This Row],[Revenue]]-sales[[#This Row],[Cost]]</f>
        <v>2975.9799999999996</v>
      </c>
    </row>
    <row r="2976" spans="2:9" x14ac:dyDescent="0.25">
      <c r="B2976" t="s">
        <v>37</v>
      </c>
      <c r="C2976" t="s">
        <v>6</v>
      </c>
      <c r="D2976" t="s">
        <v>45</v>
      </c>
      <c r="E2976" s="1">
        <v>44378</v>
      </c>
      <c r="F2976" s="4">
        <v>3472</v>
      </c>
      <c r="G2976">
        <v>232</v>
      </c>
      <c r="H2976" s="3">
        <f>_xlfn.XLOOKUP(sales[[#This Row],[Product]],products[Product],products[Cost per box])*sales[[#This Row],[Boxes]]</f>
        <v>1793.3600000000001</v>
      </c>
      <c r="I2976" s="4">
        <f>sales[[#This Row],[Revenue]]-sales[[#This Row],[Cost]]</f>
        <v>1678.6399999999999</v>
      </c>
    </row>
    <row r="2977" spans="2:9" x14ac:dyDescent="0.25">
      <c r="B2977" t="s">
        <v>15</v>
      </c>
      <c r="C2977" t="s">
        <v>9</v>
      </c>
      <c r="D2977" t="s">
        <v>48</v>
      </c>
      <c r="E2977" s="1">
        <v>44378</v>
      </c>
      <c r="F2977" s="4">
        <v>5187</v>
      </c>
      <c r="G2977">
        <v>236</v>
      </c>
      <c r="H2977" s="3">
        <f>_xlfn.XLOOKUP(sales[[#This Row],[Product]],products[Product],products[Cost per box])*sales[[#This Row],[Boxes]]</f>
        <v>1765.2800000000002</v>
      </c>
      <c r="I2977" s="4">
        <f>sales[[#This Row],[Revenue]]-sales[[#This Row],[Cost]]</f>
        <v>3421.72</v>
      </c>
    </row>
    <row r="2978" spans="2:9" x14ac:dyDescent="0.25">
      <c r="B2978" t="s">
        <v>39</v>
      </c>
      <c r="C2978" t="s">
        <v>21</v>
      </c>
      <c r="D2978" t="s">
        <v>28</v>
      </c>
      <c r="E2978" s="1">
        <v>44378</v>
      </c>
      <c r="F2978" s="4">
        <v>7805</v>
      </c>
      <c r="G2978">
        <v>840</v>
      </c>
      <c r="H2978" s="3">
        <f>_xlfn.XLOOKUP(sales[[#This Row],[Product]],products[Product],products[Cost per box])*sales[[#This Row],[Boxes]]</f>
        <v>2318.3999999999996</v>
      </c>
      <c r="I2978" s="4">
        <f>sales[[#This Row],[Revenue]]-sales[[#This Row],[Cost]]</f>
        <v>5486.6</v>
      </c>
    </row>
    <row r="2979" spans="2:9" x14ac:dyDescent="0.25">
      <c r="B2979" t="s">
        <v>32</v>
      </c>
      <c r="C2979" t="s">
        <v>9</v>
      </c>
      <c r="D2979" t="s">
        <v>24</v>
      </c>
      <c r="E2979" s="1">
        <v>44378</v>
      </c>
      <c r="F2979" s="4">
        <v>10199</v>
      </c>
      <c r="G2979">
        <v>486</v>
      </c>
      <c r="H2979" s="3">
        <f>_xlfn.XLOOKUP(sales[[#This Row],[Product]],products[Product],products[Cost per box])*sales[[#This Row],[Boxes]]</f>
        <v>5107.8599999999997</v>
      </c>
      <c r="I2979" s="4">
        <f>sales[[#This Row],[Revenue]]-sales[[#This Row],[Cost]]</f>
        <v>5091.1400000000003</v>
      </c>
    </row>
    <row r="2980" spans="2:9" x14ac:dyDescent="0.25">
      <c r="B2980" t="s">
        <v>33</v>
      </c>
      <c r="C2980" t="s">
        <v>21</v>
      </c>
      <c r="D2980" t="s">
        <v>36</v>
      </c>
      <c r="E2980" s="1">
        <v>44378</v>
      </c>
      <c r="F2980" s="4">
        <v>12012</v>
      </c>
      <c r="G2980">
        <v>770</v>
      </c>
      <c r="H2980" s="3">
        <f>_xlfn.XLOOKUP(sales[[#This Row],[Product]],products[Product],products[Cost per box])*sales[[#This Row],[Boxes]]</f>
        <v>3880.8</v>
      </c>
      <c r="I2980" s="4">
        <f>sales[[#This Row],[Revenue]]-sales[[#This Row],[Cost]]</f>
        <v>8131.2</v>
      </c>
    </row>
    <row r="2981" spans="2:9" x14ac:dyDescent="0.25">
      <c r="B2981" t="s">
        <v>40</v>
      </c>
      <c r="C2981" t="s">
        <v>27</v>
      </c>
      <c r="D2981" t="s">
        <v>42</v>
      </c>
      <c r="E2981" s="1">
        <v>44378</v>
      </c>
      <c r="F2981" s="4">
        <v>6776</v>
      </c>
      <c r="G2981">
        <v>424</v>
      </c>
      <c r="H2981" s="3">
        <f>_xlfn.XLOOKUP(sales[[#This Row],[Product]],products[Product],products[Cost per box])*sales[[#This Row],[Boxes]]</f>
        <v>2009.76</v>
      </c>
      <c r="I2981" s="4">
        <f>sales[[#This Row],[Revenue]]-sales[[#This Row],[Cost]]</f>
        <v>4766.24</v>
      </c>
    </row>
    <row r="2982" spans="2:9" x14ac:dyDescent="0.25">
      <c r="B2982" t="s">
        <v>34</v>
      </c>
      <c r="C2982" t="s">
        <v>27</v>
      </c>
      <c r="D2982" t="s">
        <v>31</v>
      </c>
      <c r="E2982" s="1">
        <v>44379</v>
      </c>
      <c r="F2982" s="4">
        <v>5712</v>
      </c>
      <c r="G2982">
        <v>840</v>
      </c>
      <c r="H2982" s="3">
        <f>_xlfn.XLOOKUP(sales[[#This Row],[Product]],products[Product],products[Cost per box])*sales[[#This Row],[Boxes]]</f>
        <v>4804.8</v>
      </c>
      <c r="I2982" s="4">
        <f>sales[[#This Row],[Revenue]]-sales[[#This Row],[Cost]]</f>
        <v>907.19999999999982</v>
      </c>
    </row>
    <row r="2983" spans="2:9" x14ac:dyDescent="0.25">
      <c r="B2983" t="s">
        <v>23</v>
      </c>
      <c r="C2983" t="s">
        <v>6</v>
      </c>
      <c r="D2983" t="s">
        <v>43</v>
      </c>
      <c r="E2983" s="1">
        <v>44379</v>
      </c>
      <c r="F2983" s="4">
        <v>2821</v>
      </c>
      <c r="G2983">
        <v>149</v>
      </c>
      <c r="H2983" s="3">
        <f>_xlfn.XLOOKUP(sales[[#This Row],[Product]],products[Product],products[Cost per box])*sales[[#This Row],[Boxes]]</f>
        <v>573.65</v>
      </c>
      <c r="I2983" s="4">
        <f>sales[[#This Row],[Revenue]]-sales[[#This Row],[Cost]]</f>
        <v>2247.35</v>
      </c>
    </row>
    <row r="2984" spans="2:9" x14ac:dyDescent="0.25">
      <c r="B2984" t="s">
        <v>10</v>
      </c>
      <c r="C2984" t="s">
        <v>27</v>
      </c>
      <c r="D2984" t="s">
        <v>47</v>
      </c>
      <c r="E2984" s="1">
        <v>44379</v>
      </c>
      <c r="F2984" s="4">
        <v>11753</v>
      </c>
      <c r="G2984">
        <v>692</v>
      </c>
      <c r="H2984" s="3">
        <f>_xlfn.XLOOKUP(sales[[#This Row],[Product]],products[Product],products[Cost per box])*sales[[#This Row],[Boxes]]</f>
        <v>3639.92</v>
      </c>
      <c r="I2984" s="4">
        <f>sales[[#This Row],[Revenue]]-sales[[#This Row],[Cost]]</f>
        <v>8113.08</v>
      </c>
    </row>
    <row r="2985" spans="2:9" x14ac:dyDescent="0.25">
      <c r="B2985" t="s">
        <v>46</v>
      </c>
      <c r="C2985" t="s">
        <v>9</v>
      </c>
      <c r="D2985" t="s">
        <v>7</v>
      </c>
      <c r="E2985" s="1">
        <v>44379</v>
      </c>
      <c r="F2985" s="4">
        <v>819</v>
      </c>
      <c r="G2985">
        <v>35</v>
      </c>
      <c r="H2985" s="3">
        <f>_xlfn.XLOOKUP(sales[[#This Row],[Product]],products[Product],products[Cost per box])*sales[[#This Row],[Boxes]]</f>
        <v>180.25</v>
      </c>
      <c r="I2985" s="4">
        <f>sales[[#This Row],[Revenue]]-sales[[#This Row],[Cost]]</f>
        <v>638.75</v>
      </c>
    </row>
    <row r="2986" spans="2:9" x14ac:dyDescent="0.25">
      <c r="B2986" t="s">
        <v>37</v>
      </c>
      <c r="C2986" t="s">
        <v>9</v>
      </c>
      <c r="D2986" t="s">
        <v>26</v>
      </c>
      <c r="E2986" s="1">
        <v>44379</v>
      </c>
      <c r="F2986" s="4">
        <v>3654</v>
      </c>
      <c r="G2986">
        <v>203</v>
      </c>
      <c r="H2986" s="3">
        <f>_xlfn.XLOOKUP(sales[[#This Row],[Product]],products[Product],products[Cost per box])*sales[[#This Row],[Boxes]]</f>
        <v>1305.29</v>
      </c>
      <c r="I2986" s="4">
        <f>sales[[#This Row],[Revenue]]-sales[[#This Row],[Cost]]</f>
        <v>2348.71</v>
      </c>
    </row>
    <row r="2987" spans="2:9" x14ac:dyDescent="0.25">
      <c r="B2987" t="s">
        <v>29</v>
      </c>
      <c r="C2987" t="s">
        <v>21</v>
      </c>
      <c r="D2987" t="s">
        <v>22</v>
      </c>
      <c r="E2987" s="1">
        <v>44379</v>
      </c>
      <c r="F2987" s="4">
        <v>5705</v>
      </c>
      <c r="G2987">
        <v>408</v>
      </c>
      <c r="H2987" s="3">
        <f>_xlfn.XLOOKUP(sales[[#This Row],[Product]],products[Product],products[Cost per box])*sales[[#This Row],[Boxes]]</f>
        <v>3353.76</v>
      </c>
      <c r="I2987" s="4">
        <f>sales[[#This Row],[Revenue]]-sales[[#This Row],[Cost]]</f>
        <v>2351.2399999999998</v>
      </c>
    </row>
    <row r="2988" spans="2:9" x14ac:dyDescent="0.25">
      <c r="B2988" t="s">
        <v>8</v>
      </c>
      <c r="C2988" t="s">
        <v>9</v>
      </c>
      <c r="D2988" t="s">
        <v>47</v>
      </c>
      <c r="E2988" s="1">
        <v>44379</v>
      </c>
      <c r="F2988" s="4">
        <v>3017</v>
      </c>
      <c r="G2988">
        <v>178</v>
      </c>
      <c r="H2988" s="3">
        <f>_xlfn.XLOOKUP(sales[[#This Row],[Product]],products[Product],products[Cost per box])*sales[[#This Row],[Boxes]]</f>
        <v>936.28</v>
      </c>
      <c r="I2988" s="4">
        <f>sales[[#This Row],[Revenue]]-sales[[#This Row],[Cost]]</f>
        <v>2080.7200000000003</v>
      </c>
    </row>
    <row r="2989" spans="2:9" x14ac:dyDescent="0.25">
      <c r="B2989" t="s">
        <v>40</v>
      </c>
      <c r="C2989" t="s">
        <v>21</v>
      </c>
      <c r="D2989" t="s">
        <v>31</v>
      </c>
      <c r="E2989" s="1">
        <v>44379</v>
      </c>
      <c r="F2989" s="4">
        <v>5733</v>
      </c>
      <c r="G2989">
        <v>840</v>
      </c>
      <c r="H2989" s="3">
        <f>_xlfn.XLOOKUP(sales[[#This Row],[Product]],products[Product],products[Cost per box])*sales[[#This Row],[Boxes]]</f>
        <v>4804.8</v>
      </c>
      <c r="I2989" s="4">
        <f>sales[[#This Row],[Revenue]]-sales[[#This Row],[Cost]]</f>
        <v>928.19999999999982</v>
      </c>
    </row>
    <row r="2990" spans="2:9" x14ac:dyDescent="0.25">
      <c r="B2990" t="s">
        <v>20</v>
      </c>
      <c r="C2990" t="s">
        <v>16</v>
      </c>
      <c r="D2990" t="s">
        <v>7</v>
      </c>
      <c r="E2990" s="1">
        <v>44379</v>
      </c>
      <c r="F2990" s="4">
        <v>7168</v>
      </c>
      <c r="G2990">
        <v>276</v>
      </c>
      <c r="H2990" s="3">
        <f>_xlfn.XLOOKUP(sales[[#This Row],[Product]],products[Product],products[Cost per box])*sales[[#This Row],[Boxes]]</f>
        <v>1421.4</v>
      </c>
      <c r="I2990" s="4">
        <f>sales[[#This Row],[Revenue]]-sales[[#This Row],[Cost]]</f>
        <v>5746.6</v>
      </c>
    </row>
    <row r="2991" spans="2:9" x14ac:dyDescent="0.25">
      <c r="B2991" t="s">
        <v>10</v>
      </c>
      <c r="C2991" t="s">
        <v>9</v>
      </c>
      <c r="D2991" t="s">
        <v>52</v>
      </c>
      <c r="E2991" s="1">
        <v>44379</v>
      </c>
      <c r="F2991" s="4">
        <v>2072</v>
      </c>
      <c r="G2991">
        <v>87</v>
      </c>
      <c r="H2991" s="3">
        <f>_xlfn.XLOOKUP(sales[[#This Row],[Product]],products[Product],products[Cost per box])*sales[[#This Row],[Boxes]]</f>
        <v>288.83999999999997</v>
      </c>
      <c r="I2991" s="4">
        <f>sales[[#This Row],[Revenue]]-sales[[#This Row],[Cost]]</f>
        <v>1783.16</v>
      </c>
    </row>
    <row r="2992" spans="2:9" x14ac:dyDescent="0.25">
      <c r="B2992" t="s">
        <v>29</v>
      </c>
      <c r="C2992" t="s">
        <v>16</v>
      </c>
      <c r="D2992" t="s">
        <v>14</v>
      </c>
      <c r="E2992" s="1">
        <v>44379</v>
      </c>
      <c r="F2992" s="4">
        <v>2191</v>
      </c>
      <c r="G2992">
        <v>244</v>
      </c>
      <c r="H2992" s="3">
        <f>_xlfn.XLOOKUP(sales[[#This Row],[Product]],products[Product],products[Cost per box])*sales[[#This Row],[Boxes]]</f>
        <v>1539.6399999999999</v>
      </c>
      <c r="I2992" s="4">
        <f>sales[[#This Row],[Revenue]]-sales[[#This Row],[Cost]]</f>
        <v>651.36000000000013</v>
      </c>
    </row>
    <row r="2993" spans="2:9" x14ac:dyDescent="0.25">
      <c r="B2993" t="s">
        <v>40</v>
      </c>
      <c r="C2993" t="s">
        <v>27</v>
      </c>
      <c r="D2993" t="s">
        <v>26</v>
      </c>
      <c r="E2993" s="1">
        <v>44379</v>
      </c>
      <c r="F2993" s="4">
        <v>3465</v>
      </c>
      <c r="G2993">
        <v>174</v>
      </c>
      <c r="H2993" s="3">
        <f>_xlfn.XLOOKUP(sales[[#This Row],[Product]],products[Product],products[Cost per box])*sales[[#This Row],[Boxes]]</f>
        <v>1118.82</v>
      </c>
      <c r="I2993" s="4">
        <f>sales[[#This Row],[Revenue]]-sales[[#This Row],[Cost]]</f>
        <v>2346.1800000000003</v>
      </c>
    </row>
    <row r="2994" spans="2:9" x14ac:dyDescent="0.25">
      <c r="B2994" t="s">
        <v>33</v>
      </c>
      <c r="C2994" t="s">
        <v>27</v>
      </c>
      <c r="D2994" t="s">
        <v>17</v>
      </c>
      <c r="E2994" s="1">
        <v>44379</v>
      </c>
      <c r="F2994" s="4">
        <v>3395</v>
      </c>
      <c r="G2994">
        <v>200</v>
      </c>
      <c r="H2994" s="3">
        <f>_xlfn.XLOOKUP(sales[[#This Row],[Product]],products[Product],products[Cost per box])*sales[[#This Row],[Boxes]]</f>
        <v>1360</v>
      </c>
      <c r="I2994" s="4">
        <f>sales[[#This Row],[Revenue]]-sales[[#This Row],[Cost]]</f>
        <v>2035</v>
      </c>
    </row>
    <row r="2995" spans="2:9" x14ac:dyDescent="0.25">
      <c r="B2995" t="s">
        <v>46</v>
      </c>
      <c r="C2995" t="s">
        <v>27</v>
      </c>
      <c r="D2995" t="s">
        <v>28</v>
      </c>
      <c r="E2995" s="1">
        <v>44379</v>
      </c>
      <c r="F2995" s="4">
        <v>3332</v>
      </c>
      <c r="G2995">
        <v>417</v>
      </c>
      <c r="H2995" s="3">
        <f>_xlfn.XLOOKUP(sales[[#This Row],[Product]],products[Product],products[Cost per box])*sales[[#This Row],[Boxes]]</f>
        <v>1150.9199999999998</v>
      </c>
      <c r="I2995" s="4">
        <f>sales[[#This Row],[Revenue]]-sales[[#This Row],[Cost]]</f>
        <v>2181.08</v>
      </c>
    </row>
    <row r="2996" spans="2:9" x14ac:dyDescent="0.25">
      <c r="B2996" t="s">
        <v>13</v>
      </c>
      <c r="C2996" t="s">
        <v>6</v>
      </c>
      <c r="D2996" t="s">
        <v>35</v>
      </c>
      <c r="E2996" s="1">
        <v>44379</v>
      </c>
      <c r="F2996" s="4">
        <v>4634</v>
      </c>
      <c r="G2996">
        <v>309</v>
      </c>
      <c r="H2996" s="3">
        <f>_xlfn.XLOOKUP(sales[[#This Row],[Product]],products[Product],products[Cost per box])*sales[[#This Row],[Boxes]]</f>
        <v>818.85</v>
      </c>
      <c r="I2996" s="4">
        <f>sales[[#This Row],[Revenue]]-sales[[#This Row],[Cost]]</f>
        <v>3815.15</v>
      </c>
    </row>
    <row r="2997" spans="2:9" x14ac:dyDescent="0.25">
      <c r="B2997" t="s">
        <v>49</v>
      </c>
      <c r="C2997" t="s">
        <v>16</v>
      </c>
      <c r="D2997" t="s">
        <v>7</v>
      </c>
      <c r="E2997" s="1">
        <v>44379</v>
      </c>
      <c r="F2997" s="4">
        <v>4193</v>
      </c>
      <c r="G2997">
        <v>175</v>
      </c>
      <c r="H2997" s="3">
        <f>_xlfn.XLOOKUP(sales[[#This Row],[Product]],products[Product],products[Cost per box])*sales[[#This Row],[Boxes]]</f>
        <v>901.25000000000011</v>
      </c>
      <c r="I2997" s="4">
        <f>sales[[#This Row],[Revenue]]-sales[[#This Row],[Cost]]</f>
        <v>3291.75</v>
      </c>
    </row>
    <row r="2998" spans="2:9" x14ac:dyDescent="0.25">
      <c r="B2998" t="s">
        <v>49</v>
      </c>
      <c r="C2998" t="s">
        <v>6</v>
      </c>
      <c r="D2998" t="s">
        <v>35</v>
      </c>
      <c r="E2998" s="1">
        <v>44379</v>
      </c>
      <c r="F2998" s="4">
        <v>1890</v>
      </c>
      <c r="G2998">
        <v>146</v>
      </c>
      <c r="H2998" s="3">
        <f>_xlfn.XLOOKUP(sales[[#This Row],[Product]],products[Product],products[Cost per box])*sales[[#This Row],[Boxes]]</f>
        <v>386.9</v>
      </c>
      <c r="I2998" s="4">
        <f>sales[[#This Row],[Revenue]]-sales[[#This Row],[Cost]]</f>
        <v>1503.1</v>
      </c>
    </row>
    <row r="2999" spans="2:9" x14ac:dyDescent="0.25">
      <c r="B2999" t="s">
        <v>23</v>
      </c>
      <c r="C2999" t="s">
        <v>21</v>
      </c>
      <c r="D2999" t="s">
        <v>28</v>
      </c>
      <c r="E2999" s="1">
        <v>44379</v>
      </c>
      <c r="F2999" s="4">
        <v>12299</v>
      </c>
      <c r="G2999">
        <v>1400</v>
      </c>
      <c r="H2999" s="3">
        <f>_xlfn.XLOOKUP(sales[[#This Row],[Product]],products[Product],products[Cost per box])*sales[[#This Row],[Boxes]]</f>
        <v>3863.9999999999995</v>
      </c>
      <c r="I2999" s="4">
        <f>sales[[#This Row],[Revenue]]-sales[[#This Row],[Cost]]</f>
        <v>8435</v>
      </c>
    </row>
    <row r="3000" spans="2:9" x14ac:dyDescent="0.25">
      <c r="B3000" t="s">
        <v>13</v>
      </c>
      <c r="C3000" t="s">
        <v>16</v>
      </c>
      <c r="D3000" t="s">
        <v>48</v>
      </c>
      <c r="E3000" s="1">
        <v>44379</v>
      </c>
      <c r="F3000" s="4">
        <v>1869</v>
      </c>
      <c r="G3000">
        <v>85</v>
      </c>
      <c r="H3000" s="3">
        <f>_xlfn.XLOOKUP(sales[[#This Row],[Product]],products[Product],products[Cost per box])*sales[[#This Row],[Boxes]]</f>
        <v>635.80000000000007</v>
      </c>
      <c r="I3000" s="4">
        <f>sales[[#This Row],[Revenue]]-sales[[#This Row],[Cost]]</f>
        <v>1233.1999999999998</v>
      </c>
    </row>
    <row r="3001" spans="2:9" x14ac:dyDescent="0.25">
      <c r="B3001" t="s">
        <v>23</v>
      </c>
      <c r="C3001" t="s">
        <v>11</v>
      </c>
      <c r="D3001" t="s">
        <v>38</v>
      </c>
      <c r="E3001" s="1">
        <v>44379</v>
      </c>
      <c r="F3001" s="4">
        <v>3052</v>
      </c>
      <c r="G3001">
        <v>128</v>
      </c>
      <c r="H3001" s="3">
        <f>_xlfn.XLOOKUP(sales[[#This Row],[Product]],products[Product],products[Cost per box])*sales[[#This Row],[Boxes]]</f>
        <v>1272.32</v>
      </c>
      <c r="I3001" s="4">
        <f>sales[[#This Row],[Revenue]]-sales[[#This Row],[Cost]]</f>
        <v>1779.68</v>
      </c>
    </row>
    <row r="3002" spans="2:9" x14ac:dyDescent="0.25">
      <c r="B3002" t="s">
        <v>20</v>
      </c>
      <c r="C3002" t="s">
        <v>27</v>
      </c>
      <c r="D3002" t="s">
        <v>36</v>
      </c>
      <c r="E3002" s="1">
        <v>44379</v>
      </c>
      <c r="F3002" s="4">
        <v>3451</v>
      </c>
      <c r="G3002">
        <v>216</v>
      </c>
      <c r="H3002" s="3">
        <f>_xlfn.XLOOKUP(sales[[#This Row],[Product]],products[Product],products[Cost per box])*sales[[#This Row],[Boxes]]</f>
        <v>1088.6400000000001</v>
      </c>
      <c r="I3002" s="4">
        <f>sales[[#This Row],[Revenue]]-sales[[#This Row],[Cost]]</f>
        <v>2362.3599999999997</v>
      </c>
    </row>
    <row r="3003" spans="2:9" x14ac:dyDescent="0.25">
      <c r="B3003" t="s">
        <v>29</v>
      </c>
      <c r="C3003" t="s">
        <v>6</v>
      </c>
      <c r="D3003" t="s">
        <v>48</v>
      </c>
      <c r="E3003" s="1">
        <v>44379</v>
      </c>
      <c r="F3003" s="4">
        <v>5572</v>
      </c>
      <c r="G3003">
        <v>266</v>
      </c>
      <c r="H3003" s="3">
        <f>_xlfn.XLOOKUP(sales[[#This Row],[Product]],products[Product],products[Cost per box])*sales[[#This Row],[Boxes]]</f>
        <v>1989.68</v>
      </c>
      <c r="I3003" s="4">
        <f>sales[[#This Row],[Revenue]]-sales[[#This Row],[Cost]]</f>
        <v>3582.3199999999997</v>
      </c>
    </row>
    <row r="3004" spans="2:9" x14ac:dyDescent="0.25">
      <c r="B3004" t="s">
        <v>15</v>
      </c>
      <c r="C3004" t="s">
        <v>27</v>
      </c>
      <c r="D3004" t="s">
        <v>17</v>
      </c>
      <c r="E3004" s="1">
        <v>44379</v>
      </c>
      <c r="F3004" s="4">
        <v>1309</v>
      </c>
      <c r="G3004">
        <v>82</v>
      </c>
      <c r="H3004" s="3">
        <f>_xlfn.XLOOKUP(sales[[#This Row],[Product]],products[Product],products[Cost per box])*sales[[#This Row],[Boxes]]</f>
        <v>557.6</v>
      </c>
      <c r="I3004" s="4">
        <f>sales[[#This Row],[Revenue]]-sales[[#This Row],[Cost]]</f>
        <v>751.4</v>
      </c>
    </row>
    <row r="3005" spans="2:9" x14ac:dyDescent="0.25">
      <c r="B3005" t="s">
        <v>46</v>
      </c>
      <c r="C3005" t="s">
        <v>6</v>
      </c>
      <c r="D3005" t="s">
        <v>12</v>
      </c>
      <c r="E3005" s="1">
        <v>44379</v>
      </c>
      <c r="F3005" s="4">
        <v>4963</v>
      </c>
      <c r="G3005">
        <v>199</v>
      </c>
      <c r="H3005" s="3">
        <f>_xlfn.XLOOKUP(sales[[#This Row],[Product]],products[Product],products[Cost per box])*sales[[#This Row],[Boxes]]</f>
        <v>1677.57</v>
      </c>
      <c r="I3005" s="4">
        <f>sales[[#This Row],[Revenue]]-sales[[#This Row],[Cost]]</f>
        <v>3285.4300000000003</v>
      </c>
    </row>
    <row r="3006" spans="2:9" x14ac:dyDescent="0.25">
      <c r="B3006" t="s">
        <v>32</v>
      </c>
      <c r="C3006" t="s">
        <v>16</v>
      </c>
      <c r="D3006" t="s">
        <v>43</v>
      </c>
      <c r="E3006" s="1">
        <v>44379</v>
      </c>
      <c r="F3006" s="4">
        <v>6167</v>
      </c>
      <c r="G3006">
        <v>343</v>
      </c>
      <c r="H3006" s="3">
        <f>_xlfn.XLOOKUP(sales[[#This Row],[Product]],products[Product],products[Cost per box])*sales[[#This Row],[Boxes]]</f>
        <v>1320.55</v>
      </c>
      <c r="I3006" s="4">
        <f>sales[[#This Row],[Revenue]]-sales[[#This Row],[Cost]]</f>
        <v>4846.45</v>
      </c>
    </row>
    <row r="3007" spans="2:9" x14ac:dyDescent="0.25">
      <c r="B3007" t="s">
        <v>23</v>
      </c>
      <c r="C3007" t="s">
        <v>16</v>
      </c>
      <c r="D3007" t="s">
        <v>30</v>
      </c>
      <c r="E3007" s="1">
        <v>44379</v>
      </c>
      <c r="F3007" s="4">
        <v>16359</v>
      </c>
      <c r="G3007">
        <v>2030</v>
      </c>
      <c r="H3007" s="3">
        <f>_xlfn.XLOOKUP(sales[[#This Row],[Product]],products[Product],products[Cost per box])*sales[[#This Row],[Boxes]]</f>
        <v>7470.4000000000005</v>
      </c>
      <c r="I3007" s="4">
        <f>sales[[#This Row],[Revenue]]-sales[[#This Row],[Cost]]</f>
        <v>8888.5999999999985</v>
      </c>
    </row>
    <row r="3008" spans="2:9" x14ac:dyDescent="0.25">
      <c r="B3008" t="s">
        <v>49</v>
      </c>
      <c r="C3008" t="s">
        <v>6</v>
      </c>
      <c r="D3008" t="s">
        <v>24</v>
      </c>
      <c r="E3008" s="1">
        <v>44379</v>
      </c>
      <c r="F3008" s="4">
        <v>175</v>
      </c>
      <c r="G3008">
        <v>9</v>
      </c>
      <c r="H3008" s="3">
        <f>_xlfn.XLOOKUP(sales[[#This Row],[Product]],products[Product],products[Cost per box])*sales[[#This Row],[Boxes]]</f>
        <v>94.59</v>
      </c>
      <c r="I3008" s="4">
        <f>sales[[#This Row],[Revenue]]-sales[[#This Row],[Cost]]</f>
        <v>80.41</v>
      </c>
    </row>
    <row r="3009" spans="2:9" x14ac:dyDescent="0.25">
      <c r="B3009" t="s">
        <v>20</v>
      </c>
      <c r="C3009" t="s">
        <v>6</v>
      </c>
      <c r="D3009" t="s">
        <v>7</v>
      </c>
      <c r="E3009" s="1">
        <v>44379</v>
      </c>
      <c r="F3009" s="4">
        <v>6650</v>
      </c>
      <c r="G3009">
        <v>278</v>
      </c>
      <c r="H3009" s="3">
        <f>_xlfn.XLOOKUP(sales[[#This Row],[Product]],products[Product],products[Cost per box])*sales[[#This Row],[Boxes]]</f>
        <v>1431.7</v>
      </c>
      <c r="I3009" s="4">
        <f>sales[[#This Row],[Revenue]]-sales[[#This Row],[Cost]]</f>
        <v>5218.3</v>
      </c>
    </row>
    <row r="3010" spans="2:9" x14ac:dyDescent="0.25">
      <c r="B3010" t="s">
        <v>20</v>
      </c>
      <c r="C3010" t="s">
        <v>27</v>
      </c>
      <c r="D3010" t="s">
        <v>14</v>
      </c>
      <c r="E3010" s="1">
        <v>44382</v>
      </c>
      <c r="F3010" s="4">
        <v>707</v>
      </c>
      <c r="G3010">
        <v>71</v>
      </c>
      <c r="H3010" s="3">
        <f>_xlfn.XLOOKUP(sales[[#This Row],[Product]],products[Product],products[Cost per box])*sales[[#This Row],[Boxes]]</f>
        <v>448.01</v>
      </c>
      <c r="I3010" s="4">
        <f>sales[[#This Row],[Revenue]]-sales[[#This Row],[Cost]]</f>
        <v>258.99</v>
      </c>
    </row>
    <row r="3011" spans="2:9" x14ac:dyDescent="0.25">
      <c r="B3011" t="s">
        <v>23</v>
      </c>
      <c r="C3011" t="s">
        <v>16</v>
      </c>
      <c r="D3011" t="s">
        <v>44</v>
      </c>
      <c r="E3011" s="1">
        <v>44382</v>
      </c>
      <c r="F3011" s="4">
        <v>2282</v>
      </c>
      <c r="G3011">
        <v>96</v>
      </c>
      <c r="H3011" s="3">
        <f>_xlfn.XLOOKUP(sales[[#This Row],[Product]],products[Product],products[Cost per box])*sales[[#This Row],[Boxes]]</f>
        <v>918.72</v>
      </c>
      <c r="I3011" s="4">
        <f>sales[[#This Row],[Revenue]]-sales[[#This Row],[Cost]]</f>
        <v>1363.28</v>
      </c>
    </row>
    <row r="3012" spans="2:9" x14ac:dyDescent="0.25">
      <c r="B3012" t="s">
        <v>29</v>
      </c>
      <c r="C3012" t="s">
        <v>11</v>
      </c>
      <c r="D3012" t="s">
        <v>45</v>
      </c>
      <c r="E3012" s="1">
        <v>44382</v>
      </c>
      <c r="F3012" s="4">
        <v>3745</v>
      </c>
      <c r="G3012">
        <v>235</v>
      </c>
      <c r="H3012" s="3">
        <f>_xlfn.XLOOKUP(sales[[#This Row],[Product]],products[Product],products[Cost per box])*sales[[#This Row],[Boxes]]</f>
        <v>1816.5500000000002</v>
      </c>
      <c r="I3012" s="4">
        <f>sales[[#This Row],[Revenue]]-sales[[#This Row],[Cost]]</f>
        <v>1928.4499999999998</v>
      </c>
    </row>
    <row r="3013" spans="2:9" x14ac:dyDescent="0.25">
      <c r="B3013" t="s">
        <v>10</v>
      </c>
      <c r="C3013" t="s">
        <v>27</v>
      </c>
      <c r="D3013" t="s">
        <v>22</v>
      </c>
      <c r="E3013" s="1">
        <v>44382</v>
      </c>
      <c r="F3013" s="4">
        <v>5502</v>
      </c>
      <c r="G3013">
        <v>424</v>
      </c>
      <c r="H3013" s="3">
        <f>_xlfn.XLOOKUP(sales[[#This Row],[Product]],products[Product],products[Cost per box])*sales[[#This Row],[Boxes]]</f>
        <v>3485.28</v>
      </c>
      <c r="I3013" s="4">
        <f>sales[[#This Row],[Revenue]]-sales[[#This Row],[Cost]]</f>
        <v>2016.7199999999998</v>
      </c>
    </row>
    <row r="3014" spans="2:9" x14ac:dyDescent="0.25">
      <c r="B3014" t="s">
        <v>25</v>
      </c>
      <c r="C3014" t="s">
        <v>6</v>
      </c>
      <c r="D3014" t="s">
        <v>17</v>
      </c>
      <c r="E3014" s="1">
        <v>44382</v>
      </c>
      <c r="F3014" s="4">
        <v>1813</v>
      </c>
      <c r="G3014">
        <v>130</v>
      </c>
      <c r="H3014" s="3">
        <f>_xlfn.XLOOKUP(sales[[#This Row],[Product]],products[Product],products[Cost per box])*sales[[#This Row],[Boxes]]</f>
        <v>884</v>
      </c>
      <c r="I3014" s="4">
        <f>sales[[#This Row],[Revenue]]-sales[[#This Row],[Cost]]</f>
        <v>929</v>
      </c>
    </row>
    <row r="3015" spans="2:9" x14ac:dyDescent="0.25">
      <c r="B3015" t="s">
        <v>10</v>
      </c>
      <c r="C3015" t="s">
        <v>16</v>
      </c>
      <c r="D3015" t="s">
        <v>45</v>
      </c>
      <c r="E3015" s="1">
        <v>44382</v>
      </c>
      <c r="F3015" s="4">
        <v>910</v>
      </c>
      <c r="G3015">
        <v>54</v>
      </c>
      <c r="H3015" s="3">
        <f>_xlfn.XLOOKUP(sales[[#This Row],[Product]],products[Product],products[Cost per box])*sales[[#This Row],[Boxes]]</f>
        <v>417.42</v>
      </c>
      <c r="I3015" s="4">
        <f>sales[[#This Row],[Revenue]]-sales[[#This Row],[Cost]]</f>
        <v>492.58</v>
      </c>
    </row>
    <row r="3016" spans="2:9" x14ac:dyDescent="0.25">
      <c r="B3016" t="s">
        <v>29</v>
      </c>
      <c r="C3016" t="s">
        <v>21</v>
      </c>
      <c r="D3016" t="s">
        <v>38</v>
      </c>
      <c r="E3016" s="1">
        <v>44382</v>
      </c>
      <c r="F3016" s="4">
        <v>7350</v>
      </c>
      <c r="G3016">
        <v>294</v>
      </c>
      <c r="H3016" s="3">
        <f>_xlfn.XLOOKUP(sales[[#This Row],[Product]],products[Product],products[Cost per box])*sales[[#This Row],[Boxes]]</f>
        <v>2922.3599999999997</v>
      </c>
      <c r="I3016" s="4">
        <f>sales[[#This Row],[Revenue]]-sales[[#This Row],[Cost]]</f>
        <v>4427.6400000000003</v>
      </c>
    </row>
    <row r="3017" spans="2:9" x14ac:dyDescent="0.25">
      <c r="B3017" t="s">
        <v>10</v>
      </c>
      <c r="C3017" t="s">
        <v>6</v>
      </c>
      <c r="D3017" t="s">
        <v>31</v>
      </c>
      <c r="E3017" s="1">
        <v>44382</v>
      </c>
      <c r="F3017" s="4">
        <v>1911</v>
      </c>
      <c r="G3017">
        <v>192</v>
      </c>
      <c r="H3017" s="3">
        <f>_xlfn.XLOOKUP(sales[[#This Row],[Product]],products[Product],products[Cost per box])*sales[[#This Row],[Boxes]]</f>
        <v>1098.24</v>
      </c>
      <c r="I3017" s="4">
        <f>sales[[#This Row],[Revenue]]-sales[[#This Row],[Cost]]</f>
        <v>812.76</v>
      </c>
    </row>
    <row r="3018" spans="2:9" x14ac:dyDescent="0.25">
      <c r="B3018" t="s">
        <v>33</v>
      </c>
      <c r="C3018" t="s">
        <v>16</v>
      </c>
      <c r="D3018" t="s">
        <v>12</v>
      </c>
      <c r="E3018" s="1">
        <v>44382</v>
      </c>
      <c r="F3018" s="4">
        <v>4473</v>
      </c>
      <c r="G3018">
        <v>179</v>
      </c>
      <c r="H3018" s="3">
        <f>_xlfn.XLOOKUP(sales[[#This Row],[Product]],products[Product],products[Cost per box])*sales[[#This Row],[Boxes]]</f>
        <v>1508.97</v>
      </c>
      <c r="I3018" s="4">
        <f>sales[[#This Row],[Revenue]]-sales[[#This Row],[Cost]]</f>
        <v>2964.0299999999997</v>
      </c>
    </row>
    <row r="3019" spans="2:9" x14ac:dyDescent="0.25">
      <c r="B3019" t="s">
        <v>29</v>
      </c>
      <c r="C3019" t="s">
        <v>16</v>
      </c>
      <c r="D3019" t="s">
        <v>50</v>
      </c>
      <c r="E3019" s="1">
        <v>44382</v>
      </c>
      <c r="F3019" s="4">
        <v>5908</v>
      </c>
      <c r="G3019">
        <v>657</v>
      </c>
      <c r="H3019" s="3">
        <f>_xlfn.XLOOKUP(sales[[#This Row],[Product]],products[Product],products[Cost per box])*sales[[#This Row],[Boxes]]</f>
        <v>8153.37</v>
      </c>
      <c r="I3019" s="4">
        <f>sales[[#This Row],[Revenue]]-sales[[#This Row],[Cost]]</f>
        <v>-2245.37</v>
      </c>
    </row>
    <row r="3020" spans="2:9" x14ac:dyDescent="0.25">
      <c r="B3020" t="s">
        <v>15</v>
      </c>
      <c r="C3020" t="s">
        <v>6</v>
      </c>
      <c r="D3020" t="s">
        <v>42</v>
      </c>
      <c r="E3020" s="1">
        <v>44382</v>
      </c>
      <c r="F3020" s="4">
        <v>3010</v>
      </c>
      <c r="G3020">
        <v>232</v>
      </c>
      <c r="H3020" s="3">
        <f>_xlfn.XLOOKUP(sales[[#This Row],[Product]],products[Product],products[Cost per box])*sales[[#This Row],[Boxes]]</f>
        <v>1099.68</v>
      </c>
      <c r="I3020" s="4">
        <f>sales[[#This Row],[Revenue]]-sales[[#This Row],[Cost]]</f>
        <v>1910.32</v>
      </c>
    </row>
    <row r="3021" spans="2:9" x14ac:dyDescent="0.25">
      <c r="B3021" t="s">
        <v>13</v>
      </c>
      <c r="C3021" t="s">
        <v>21</v>
      </c>
      <c r="D3021" t="s">
        <v>7</v>
      </c>
      <c r="E3021" s="1">
        <v>44383</v>
      </c>
      <c r="F3021" s="4">
        <v>1540</v>
      </c>
      <c r="G3021">
        <v>58</v>
      </c>
      <c r="H3021" s="3">
        <f>_xlfn.XLOOKUP(sales[[#This Row],[Product]],products[Product],products[Cost per box])*sales[[#This Row],[Boxes]]</f>
        <v>298.70000000000005</v>
      </c>
      <c r="I3021" s="4">
        <f>sales[[#This Row],[Revenue]]-sales[[#This Row],[Cost]]</f>
        <v>1241.3</v>
      </c>
    </row>
    <row r="3022" spans="2:9" x14ac:dyDescent="0.25">
      <c r="B3022" t="s">
        <v>37</v>
      </c>
      <c r="C3022" t="s">
        <v>27</v>
      </c>
      <c r="D3022" t="s">
        <v>43</v>
      </c>
      <c r="E3022" s="1">
        <v>44383</v>
      </c>
      <c r="F3022" s="4">
        <v>4543</v>
      </c>
      <c r="G3022">
        <v>253</v>
      </c>
      <c r="H3022" s="3">
        <f>_xlfn.XLOOKUP(sales[[#This Row],[Product]],products[Product],products[Cost per box])*sales[[#This Row],[Boxes]]</f>
        <v>974.05000000000007</v>
      </c>
      <c r="I3022" s="4">
        <f>sales[[#This Row],[Revenue]]-sales[[#This Row],[Cost]]</f>
        <v>3568.95</v>
      </c>
    </row>
    <row r="3023" spans="2:9" x14ac:dyDescent="0.25">
      <c r="B3023" t="s">
        <v>39</v>
      </c>
      <c r="C3023" t="s">
        <v>11</v>
      </c>
      <c r="D3023" t="s">
        <v>31</v>
      </c>
      <c r="E3023" s="1">
        <v>44383</v>
      </c>
      <c r="F3023" s="4">
        <v>3934</v>
      </c>
      <c r="G3023">
        <v>394</v>
      </c>
      <c r="H3023" s="3">
        <f>_xlfn.XLOOKUP(sales[[#This Row],[Product]],products[Product],products[Cost per box])*sales[[#This Row],[Boxes]]</f>
        <v>2253.6799999999998</v>
      </c>
      <c r="I3023" s="4">
        <f>sales[[#This Row],[Revenue]]-sales[[#This Row],[Cost]]</f>
        <v>1680.3200000000002</v>
      </c>
    </row>
    <row r="3024" spans="2:9" x14ac:dyDescent="0.25">
      <c r="B3024" t="s">
        <v>8</v>
      </c>
      <c r="C3024" t="s">
        <v>11</v>
      </c>
      <c r="D3024" t="s">
        <v>48</v>
      </c>
      <c r="E3024" s="1">
        <v>44383</v>
      </c>
      <c r="F3024" s="4">
        <v>4823</v>
      </c>
      <c r="G3024">
        <v>220</v>
      </c>
      <c r="H3024" s="3">
        <f>_xlfn.XLOOKUP(sales[[#This Row],[Product]],products[Product],products[Cost per box])*sales[[#This Row],[Boxes]]</f>
        <v>1645.6000000000001</v>
      </c>
      <c r="I3024" s="4">
        <f>sales[[#This Row],[Revenue]]-sales[[#This Row],[Cost]]</f>
        <v>3177.3999999999996</v>
      </c>
    </row>
    <row r="3025" spans="2:9" x14ac:dyDescent="0.25">
      <c r="B3025" t="s">
        <v>15</v>
      </c>
      <c r="C3025" t="s">
        <v>21</v>
      </c>
      <c r="D3025" t="s">
        <v>35</v>
      </c>
      <c r="E3025" s="1">
        <v>44383</v>
      </c>
      <c r="F3025" s="4">
        <v>4382</v>
      </c>
      <c r="G3025">
        <v>366</v>
      </c>
      <c r="H3025" s="3">
        <f>_xlfn.XLOOKUP(sales[[#This Row],[Product]],products[Product],products[Cost per box])*sales[[#This Row],[Boxes]]</f>
        <v>969.9</v>
      </c>
      <c r="I3025" s="4">
        <f>sales[[#This Row],[Revenue]]-sales[[#This Row],[Cost]]</f>
        <v>3412.1</v>
      </c>
    </row>
    <row r="3026" spans="2:9" x14ac:dyDescent="0.25">
      <c r="B3026" t="s">
        <v>49</v>
      </c>
      <c r="C3026" t="s">
        <v>16</v>
      </c>
      <c r="D3026" t="s">
        <v>45</v>
      </c>
      <c r="E3026" s="1">
        <v>44383</v>
      </c>
      <c r="F3026" s="4">
        <v>6076</v>
      </c>
      <c r="G3026">
        <v>380</v>
      </c>
      <c r="H3026" s="3">
        <f>_xlfn.XLOOKUP(sales[[#This Row],[Product]],products[Product],products[Cost per box])*sales[[#This Row],[Boxes]]</f>
        <v>2937.4</v>
      </c>
      <c r="I3026" s="4">
        <f>sales[[#This Row],[Revenue]]-sales[[#This Row],[Cost]]</f>
        <v>3138.6</v>
      </c>
    </row>
    <row r="3027" spans="2:9" x14ac:dyDescent="0.25">
      <c r="B3027" t="s">
        <v>32</v>
      </c>
      <c r="C3027" t="s">
        <v>9</v>
      </c>
      <c r="D3027" t="s">
        <v>19</v>
      </c>
      <c r="E3027" s="1">
        <v>44383</v>
      </c>
      <c r="F3027" s="4">
        <v>5026</v>
      </c>
      <c r="G3027">
        <v>296</v>
      </c>
      <c r="H3027" s="3">
        <f>_xlfn.XLOOKUP(sales[[#This Row],[Product]],products[Product],products[Cost per box])*sales[[#This Row],[Boxes]]</f>
        <v>3028.08</v>
      </c>
      <c r="I3027" s="4">
        <f>sales[[#This Row],[Revenue]]-sales[[#This Row],[Cost]]</f>
        <v>1997.92</v>
      </c>
    </row>
    <row r="3028" spans="2:9" x14ac:dyDescent="0.25">
      <c r="B3028" t="s">
        <v>13</v>
      </c>
      <c r="C3028" t="s">
        <v>6</v>
      </c>
      <c r="D3028" t="s">
        <v>30</v>
      </c>
      <c r="E3028" s="1">
        <v>44383</v>
      </c>
      <c r="F3028" s="4">
        <v>3640</v>
      </c>
      <c r="G3028">
        <v>607</v>
      </c>
      <c r="H3028" s="3">
        <f>_xlfn.XLOOKUP(sales[[#This Row],[Product]],products[Product],products[Cost per box])*sales[[#This Row],[Boxes]]</f>
        <v>2233.7600000000002</v>
      </c>
      <c r="I3028" s="4">
        <f>sales[[#This Row],[Revenue]]-sales[[#This Row],[Cost]]</f>
        <v>1406.2399999999998</v>
      </c>
    </row>
    <row r="3029" spans="2:9" x14ac:dyDescent="0.25">
      <c r="B3029" t="s">
        <v>33</v>
      </c>
      <c r="C3029" t="s">
        <v>27</v>
      </c>
      <c r="D3029" t="s">
        <v>52</v>
      </c>
      <c r="E3029" s="1">
        <v>44383</v>
      </c>
      <c r="F3029" s="4">
        <v>6706</v>
      </c>
      <c r="G3029">
        <v>305</v>
      </c>
      <c r="H3029" s="3">
        <f>_xlfn.XLOOKUP(sales[[#This Row],[Product]],products[Product],products[Cost per box])*sales[[#This Row],[Boxes]]</f>
        <v>1012.5999999999999</v>
      </c>
      <c r="I3029" s="4">
        <f>sales[[#This Row],[Revenue]]-sales[[#This Row],[Cost]]</f>
        <v>5693.4</v>
      </c>
    </row>
    <row r="3030" spans="2:9" x14ac:dyDescent="0.25">
      <c r="B3030" t="s">
        <v>20</v>
      </c>
      <c r="C3030" t="s">
        <v>27</v>
      </c>
      <c r="D3030" t="s">
        <v>31</v>
      </c>
      <c r="E3030" s="1">
        <v>44383</v>
      </c>
      <c r="F3030" s="4">
        <v>2366</v>
      </c>
      <c r="G3030">
        <v>296</v>
      </c>
      <c r="H3030" s="3">
        <f>_xlfn.XLOOKUP(sales[[#This Row],[Product]],products[Product],products[Cost per box])*sales[[#This Row],[Boxes]]</f>
        <v>1693.12</v>
      </c>
      <c r="I3030" s="4">
        <f>sales[[#This Row],[Revenue]]-sales[[#This Row],[Cost]]</f>
        <v>672.88000000000011</v>
      </c>
    </row>
    <row r="3031" spans="2:9" x14ac:dyDescent="0.25">
      <c r="B3031" t="s">
        <v>33</v>
      </c>
      <c r="C3031" t="s">
        <v>21</v>
      </c>
      <c r="D3031" t="s">
        <v>14</v>
      </c>
      <c r="E3031" s="1">
        <v>44383</v>
      </c>
      <c r="F3031" s="4">
        <v>1736</v>
      </c>
      <c r="G3031">
        <v>174</v>
      </c>
      <c r="H3031" s="3">
        <f>_xlfn.XLOOKUP(sales[[#This Row],[Product]],products[Product],products[Cost per box])*sales[[#This Row],[Boxes]]</f>
        <v>1097.9399999999998</v>
      </c>
      <c r="I3031" s="4">
        <f>sales[[#This Row],[Revenue]]-sales[[#This Row],[Cost]]</f>
        <v>638.06000000000017</v>
      </c>
    </row>
    <row r="3032" spans="2:9" x14ac:dyDescent="0.25">
      <c r="B3032" t="s">
        <v>25</v>
      </c>
      <c r="C3032" t="s">
        <v>9</v>
      </c>
      <c r="D3032" t="s">
        <v>35</v>
      </c>
      <c r="E3032" s="1">
        <v>44383</v>
      </c>
      <c r="F3032" s="4">
        <v>469</v>
      </c>
      <c r="G3032">
        <v>40</v>
      </c>
      <c r="H3032" s="3">
        <f>_xlfn.XLOOKUP(sales[[#This Row],[Product]],products[Product],products[Cost per box])*sales[[#This Row],[Boxes]]</f>
        <v>106</v>
      </c>
      <c r="I3032" s="4">
        <f>sales[[#This Row],[Revenue]]-sales[[#This Row],[Cost]]</f>
        <v>363</v>
      </c>
    </row>
    <row r="3033" spans="2:9" x14ac:dyDescent="0.25">
      <c r="B3033" t="s">
        <v>18</v>
      </c>
      <c r="C3033" t="s">
        <v>16</v>
      </c>
      <c r="D3033" t="s">
        <v>14</v>
      </c>
      <c r="E3033" s="1">
        <v>44383</v>
      </c>
      <c r="F3033" s="4">
        <v>2905</v>
      </c>
      <c r="G3033">
        <v>243</v>
      </c>
      <c r="H3033" s="3">
        <f>_xlfn.XLOOKUP(sales[[#This Row],[Product]],products[Product],products[Cost per box])*sales[[#This Row],[Boxes]]</f>
        <v>1533.33</v>
      </c>
      <c r="I3033" s="4">
        <f>sales[[#This Row],[Revenue]]-sales[[#This Row],[Cost]]</f>
        <v>1371.67</v>
      </c>
    </row>
    <row r="3034" spans="2:9" x14ac:dyDescent="0.25">
      <c r="B3034" t="s">
        <v>34</v>
      </c>
      <c r="C3034" t="s">
        <v>6</v>
      </c>
      <c r="D3034" t="s">
        <v>7</v>
      </c>
      <c r="E3034" s="1">
        <v>44383</v>
      </c>
      <c r="F3034" s="4">
        <v>5257</v>
      </c>
      <c r="G3034">
        <v>211</v>
      </c>
      <c r="H3034" s="3">
        <f>_xlfn.XLOOKUP(sales[[#This Row],[Product]],products[Product],products[Cost per box])*sales[[#This Row],[Boxes]]</f>
        <v>1086.6500000000001</v>
      </c>
      <c r="I3034" s="4">
        <f>sales[[#This Row],[Revenue]]-sales[[#This Row],[Cost]]</f>
        <v>4170.3500000000004</v>
      </c>
    </row>
    <row r="3035" spans="2:9" x14ac:dyDescent="0.25">
      <c r="B3035" t="s">
        <v>33</v>
      </c>
      <c r="C3035" t="s">
        <v>11</v>
      </c>
      <c r="D3035" t="s">
        <v>36</v>
      </c>
      <c r="E3035" s="1">
        <v>44383</v>
      </c>
      <c r="F3035" s="4">
        <v>1806</v>
      </c>
      <c r="G3035">
        <v>139</v>
      </c>
      <c r="H3035" s="3">
        <f>_xlfn.XLOOKUP(sales[[#This Row],[Product]],products[Product],products[Cost per box])*sales[[#This Row],[Boxes]]</f>
        <v>700.56000000000006</v>
      </c>
      <c r="I3035" s="4">
        <f>sales[[#This Row],[Revenue]]-sales[[#This Row],[Cost]]</f>
        <v>1105.44</v>
      </c>
    </row>
    <row r="3036" spans="2:9" x14ac:dyDescent="0.25">
      <c r="B3036" t="s">
        <v>13</v>
      </c>
      <c r="C3036" t="s">
        <v>11</v>
      </c>
      <c r="D3036" t="s">
        <v>31</v>
      </c>
      <c r="E3036" s="1">
        <v>44384</v>
      </c>
      <c r="F3036" s="4">
        <v>3192</v>
      </c>
      <c r="G3036">
        <v>399</v>
      </c>
      <c r="H3036" s="3">
        <f>_xlfn.XLOOKUP(sales[[#This Row],[Product]],products[Product],products[Cost per box])*sales[[#This Row],[Boxes]]</f>
        <v>2282.2799999999997</v>
      </c>
      <c r="I3036" s="4">
        <f>sales[[#This Row],[Revenue]]-sales[[#This Row],[Cost]]</f>
        <v>909.72000000000025</v>
      </c>
    </row>
    <row r="3037" spans="2:9" x14ac:dyDescent="0.25">
      <c r="B3037" t="s">
        <v>46</v>
      </c>
      <c r="C3037" t="s">
        <v>16</v>
      </c>
      <c r="D3037" t="s">
        <v>22</v>
      </c>
      <c r="E3037" s="1">
        <v>44384</v>
      </c>
      <c r="F3037" s="4">
        <v>8932</v>
      </c>
      <c r="G3037">
        <v>596</v>
      </c>
      <c r="H3037" s="3">
        <f>_xlfn.XLOOKUP(sales[[#This Row],[Product]],products[Product],products[Cost per box])*sales[[#This Row],[Boxes]]</f>
        <v>4899.1200000000008</v>
      </c>
      <c r="I3037" s="4">
        <f>sales[[#This Row],[Revenue]]-sales[[#This Row],[Cost]]</f>
        <v>4032.8799999999992</v>
      </c>
    </row>
    <row r="3038" spans="2:9" x14ac:dyDescent="0.25">
      <c r="B3038" t="s">
        <v>18</v>
      </c>
      <c r="C3038" t="s">
        <v>9</v>
      </c>
      <c r="D3038" t="s">
        <v>50</v>
      </c>
      <c r="E3038" s="1">
        <v>44384</v>
      </c>
      <c r="F3038" s="4">
        <v>707</v>
      </c>
      <c r="G3038">
        <v>71</v>
      </c>
      <c r="H3038" s="3">
        <f>_xlfn.XLOOKUP(sales[[#This Row],[Product]],products[Product],products[Cost per box])*sales[[#This Row],[Boxes]]</f>
        <v>881.11</v>
      </c>
      <c r="I3038" s="4">
        <f>sales[[#This Row],[Revenue]]-sales[[#This Row],[Cost]]</f>
        <v>-174.11</v>
      </c>
    </row>
    <row r="3039" spans="2:9" x14ac:dyDescent="0.25">
      <c r="B3039" t="s">
        <v>46</v>
      </c>
      <c r="C3039" t="s">
        <v>16</v>
      </c>
      <c r="D3039" t="s">
        <v>43</v>
      </c>
      <c r="E3039" s="1">
        <v>44384</v>
      </c>
      <c r="F3039" s="4">
        <v>1519</v>
      </c>
      <c r="G3039">
        <v>90</v>
      </c>
      <c r="H3039" s="3">
        <f>_xlfn.XLOOKUP(sales[[#This Row],[Product]],products[Product],products[Cost per box])*sales[[#This Row],[Boxes]]</f>
        <v>346.5</v>
      </c>
      <c r="I3039" s="4">
        <f>sales[[#This Row],[Revenue]]-sales[[#This Row],[Cost]]</f>
        <v>1172.5</v>
      </c>
    </row>
    <row r="3040" spans="2:9" x14ac:dyDescent="0.25">
      <c r="B3040" t="s">
        <v>18</v>
      </c>
      <c r="C3040" t="s">
        <v>6</v>
      </c>
      <c r="D3040" t="s">
        <v>24</v>
      </c>
      <c r="E3040" s="1">
        <v>44384</v>
      </c>
      <c r="F3040" s="4">
        <v>7630</v>
      </c>
      <c r="G3040">
        <v>364</v>
      </c>
      <c r="H3040" s="3">
        <f>_xlfn.XLOOKUP(sales[[#This Row],[Product]],products[Product],products[Cost per box])*sales[[#This Row],[Boxes]]</f>
        <v>3825.64</v>
      </c>
      <c r="I3040" s="4">
        <f>sales[[#This Row],[Revenue]]-sales[[#This Row],[Cost]]</f>
        <v>3804.36</v>
      </c>
    </row>
    <row r="3041" spans="2:9" x14ac:dyDescent="0.25">
      <c r="B3041" t="s">
        <v>29</v>
      </c>
      <c r="C3041" t="s">
        <v>16</v>
      </c>
      <c r="D3041" t="s">
        <v>35</v>
      </c>
      <c r="E3041" s="1">
        <v>44384</v>
      </c>
      <c r="F3041" s="4">
        <v>5243</v>
      </c>
      <c r="G3041">
        <v>375</v>
      </c>
      <c r="H3041" s="3">
        <f>_xlfn.XLOOKUP(sales[[#This Row],[Product]],products[Product],products[Cost per box])*sales[[#This Row],[Boxes]]</f>
        <v>993.75</v>
      </c>
      <c r="I3041" s="4">
        <f>sales[[#This Row],[Revenue]]-sales[[#This Row],[Cost]]</f>
        <v>4249.25</v>
      </c>
    </row>
    <row r="3042" spans="2:9" x14ac:dyDescent="0.25">
      <c r="B3042" t="s">
        <v>41</v>
      </c>
      <c r="C3042" t="s">
        <v>16</v>
      </c>
      <c r="D3042" t="s">
        <v>19</v>
      </c>
      <c r="E3042" s="1">
        <v>44384</v>
      </c>
      <c r="F3042" s="4">
        <v>4676</v>
      </c>
      <c r="G3042">
        <v>276</v>
      </c>
      <c r="H3042" s="3">
        <f>_xlfn.XLOOKUP(sales[[#This Row],[Product]],products[Product],products[Cost per box])*sales[[#This Row],[Boxes]]</f>
        <v>2823.48</v>
      </c>
      <c r="I3042" s="4">
        <f>sales[[#This Row],[Revenue]]-sales[[#This Row],[Cost]]</f>
        <v>1852.52</v>
      </c>
    </row>
    <row r="3043" spans="2:9" x14ac:dyDescent="0.25">
      <c r="B3043" t="s">
        <v>20</v>
      </c>
      <c r="C3043" t="s">
        <v>9</v>
      </c>
      <c r="D3043" t="s">
        <v>12</v>
      </c>
      <c r="E3043" s="1">
        <v>44384</v>
      </c>
      <c r="F3043" s="4">
        <v>2877</v>
      </c>
      <c r="G3043">
        <v>111</v>
      </c>
      <c r="H3043" s="3">
        <f>_xlfn.XLOOKUP(sales[[#This Row],[Product]],products[Product],products[Cost per box])*sales[[#This Row],[Boxes]]</f>
        <v>935.73</v>
      </c>
      <c r="I3043" s="4">
        <f>sales[[#This Row],[Revenue]]-sales[[#This Row],[Cost]]</f>
        <v>1941.27</v>
      </c>
    </row>
    <row r="3044" spans="2:9" x14ac:dyDescent="0.25">
      <c r="B3044" t="s">
        <v>33</v>
      </c>
      <c r="C3044" t="s">
        <v>27</v>
      </c>
      <c r="D3044" t="s">
        <v>36</v>
      </c>
      <c r="E3044" s="1">
        <v>44384</v>
      </c>
      <c r="F3044" s="4">
        <v>1267</v>
      </c>
      <c r="G3044">
        <v>91</v>
      </c>
      <c r="H3044" s="3">
        <f>_xlfn.XLOOKUP(sales[[#This Row],[Product]],products[Product],products[Cost per box])*sales[[#This Row],[Boxes]]</f>
        <v>458.64</v>
      </c>
      <c r="I3044" s="4">
        <f>sales[[#This Row],[Revenue]]-sales[[#This Row],[Cost]]</f>
        <v>808.36</v>
      </c>
    </row>
    <row r="3045" spans="2:9" x14ac:dyDescent="0.25">
      <c r="B3045" t="s">
        <v>15</v>
      </c>
      <c r="C3045" t="s">
        <v>11</v>
      </c>
      <c r="D3045" t="s">
        <v>19</v>
      </c>
      <c r="E3045" s="1">
        <v>44384</v>
      </c>
      <c r="F3045" s="4">
        <v>3584</v>
      </c>
      <c r="G3045">
        <v>200</v>
      </c>
      <c r="H3045" s="3">
        <f>_xlfn.XLOOKUP(sales[[#This Row],[Product]],products[Product],products[Cost per box])*sales[[#This Row],[Boxes]]</f>
        <v>2046</v>
      </c>
      <c r="I3045" s="4">
        <f>sales[[#This Row],[Revenue]]-sales[[#This Row],[Cost]]</f>
        <v>1538</v>
      </c>
    </row>
    <row r="3046" spans="2:9" x14ac:dyDescent="0.25">
      <c r="B3046" t="s">
        <v>5</v>
      </c>
      <c r="C3046" t="s">
        <v>27</v>
      </c>
      <c r="D3046" t="s">
        <v>44</v>
      </c>
      <c r="E3046" s="1">
        <v>44384</v>
      </c>
      <c r="F3046" s="4">
        <v>1008</v>
      </c>
      <c r="G3046">
        <v>41</v>
      </c>
      <c r="H3046" s="3">
        <f>_xlfn.XLOOKUP(sales[[#This Row],[Product]],products[Product],products[Cost per box])*sales[[#This Row],[Boxes]]</f>
        <v>392.37</v>
      </c>
      <c r="I3046" s="4">
        <f>sales[[#This Row],[Revenue]]-sales[[#This Row],[Cost]]</f>
        <v>615.63</v>
      </c>
    </row>
    <row r="3047" spans="2:9" x14ac:dyDescent="0.25">
      <c r="B3047" t="s">
        <v>20</v>
      </c>
      <c r="C3047" t="s">
        <v>9</v>
      </c>
      <c r="D3047" t="s">
        <v>36</v>
      </c>
      <c r="E3047" s="1">
        <v>44384</v>
      </c>
      <c r="F3047" s="4">
        <v>8309</v>
      </c>
      <c r="G3047">
        <v>640</v>
      </c>
      <c r="H3047" s="3">
        <f>_xlfn.XLOOKUP(sales[[#This Row],[Product]],products[Product],products[Cost per box])*sales[[#This Row],[Boxes]]</f>
        <v>3225.6</v>
      </c>
      <c r="I3047" s="4">
        <f>sales[[#This Row],[Revenue]]-sales[[#This Row],[Cost]]</f>
        <v>5083.3999999999996</v>
      </c>
    </row>
    <row r="3048" spans="2:9" x14ac:dyDescent="0.25">
      <c r="B3048" t="s">
        <v>39</v>
      </c>
      <c r="C3048" t="s">
        <v>27</v>
      </c>
      <c r="D3048" t="s">
        <v>50</v>
      </c>
      <c r="E3048" s="1">
        <v>44384</v>
      </c>
      <c r="F3048" s="4">
        <v>3689</v>
      </c>
      <c r="G3048">
        <v>369</v>
      </c>
      <c r="H3048" s="3">
        <f>_xlfn.XLOOKUP(sales[[#This Row],[Product]],products[Product],products[Cost per box])*sales[[#This Row],[Boxes]]</f>
        <v>4579.29</v>
      </c>
      <c r="I3048" s="4">
        <f>sales[[#This Row],[Revenue]]-sales[[#This Row],[Cost]]</f>
        <v>-890.29</v>
      </c>
    </row>
    <row r="3049" spans="2:9" x14ac:dyDescent="0.25">
      <c r="B3049" t="s">
        <v>18</v>
      </c>
      <c r="C3049" t="s">
        <v>11</v>
      </c>
      <c r="D3049" t="s">
        <v>22</v>
      </c>
      <c r="E3049" s="1">
        <v>44384</v>
      </c>
      <c r="F3049" s="4">
        <v>5131</v>
      </c>
      <c r="G3049">
        <v>428</v>
      </c>
      <c r="H3049" s="3">
        <f>_xlfn.XLOOKUP(sales[[#This Row],[Product]],products[Product],products[Cost per box])*sales[[#This Row],[Boxes]]</f>
        <v>3518.1600000000003</v>
      </c>
      <c r="I3049" s="4">
        <f>sales[[#This Row],[Revenue]]-sales[[#This Row],[Cost]]</f>
        <v>1612.8399999999997</v>
      </c>
    </row>
    <row r="3050" spans="2:9" x14ac:dyDescent="0.25">
      <c r="B3050" t="s">
        <v>25</v>
      </c>
      <c r="C3050" t="s">
        <v>11</v>
      </c>
      <c r="D3050" t="s">
        <v>45</v>
      </c>
      <c r="E3050" s="1">
        <v>44384</v>
      </c>
      <c r="F3050" s="4">
        <v>7861</v>
      </c>
      <c r="G3050">
        <v>492</v>
      </c>
      <c r="H3050" s="3">
        <f>_xlfn.XLOOKUP(sales[[#This Row],[Product]],products[Product],products[Cost per box])*sales[[#This Row],[Boxes]]</f>
        <v>3803.1600000000003</v>
      </c>
      <c r="I3050" s="4">
        <f>sales[[#This Row],[Revenue]]-sales[[#This Row],[Cost]]</f>
        <v>4057.8399999999997</v>
      </c>
    </row>
    <row r="3051" spans="2:9" x14ac:dyDescent="0.25">
      <c r="B3051" t="s">
        <v>13</v>
      </c>
      <c r="C3051" t="s">
        <v>21</v>
      </c>
      <c r="D3051" t="s">
        <v>14</v>
      </c>
      <c r="E3051" s="1">
        <v>44384</v>
      </c>
      <c r="F3051" s="4">
        <v>3122</v>
      </c>
      <c r="G3051">
        <v>313</v>
      </c>
      <c r="H3051" s="3">
        <f>_xlfn.XLOOKUP(sales[[#This Row],[Product]],products[Product],products[Cost per box])*sales[[#This Row],[Boxes]]</f>
        <v>1975.03</v>
      </c>
      <c r="I3051" s="4">
        <f>sales[[#This Row],[Revenue]]-sales[[#This Row],[Cost]]</f>
        <v>1146.97</v>
      </c>
    </row>
    <row r="3052" spans="2:9" x14ac:dyDescent="0.25">
      <c r="B3052" t="s">
        <v>18</v>
      </c>
      <c r="C3052" t="s">
        <v>27</v>
      </c>
      <c r="D3052" t="s">
        <v>31</v>
      </c>
      <c r="E3052" s="1">
        <v>44384</v>
      </c>
      <c r="F3052" s="4">
        <v>1316</v>
      </c>
      <c r="G3052">
        <v>147</v>
      </c>
      <c r="H3052" s="3">
        <f>_xlfn.XLOOKUP(sales[[#This Row],[Product]],products[Product],products[Cost per box])*sales[[#This Row],[Boxes]]</f>
        <v>840.83999999999992</v>
      </c>
      <c r="I3052" s="4">
        <f>sales[[#This Row],[Revenue]]-sales[[#This Row],[Cost]]</f>
        <v>475.16000000000008</v>
      </c>
    </row>
    <row r="3053" spans="2:9" x14ac:dyDescent="0.25">
      <c r="B3053" t="s">
        <v>33</v>
      </c>
      <c r="C3053" t="s">
        <v>11</v>
      </c>
      <c r="D3053" t="s">
        <v>22</v>
      </c>
      <c r="E3053" s="1">
        <v>44384</v>
      </c>
      <c r="F3053" s="4">
        <v>5992</v>
      </c>
      <c r="G3053">
        <v>500</v>
      </c>
      <c r="H3053" s="3">
        <f>_xlfn.XLOOKUP(sales[[#This Row],[Product]],products[Product],products[Cost per box])*sales[[#This Row],[Boxes]]</f>
        <v>4110</v>
      </c>
      <c r="I3053" s="4">
        <f>sales[[#This Row],[Revenue]]-sales[[#This Row],[Cost]]</f>
        <v>1882</v>
      </c>
    </row>
    <row r="3054" spans="2:9" x14ac:dyDescent="0.25">
      <c r="B3054" t="s">
        <v>18</v>
      </c>
      <c r="C3054" t="s">
        <v>9</v>
      </c>
      <c r="D3054" t="s">
        <v>30</v>
      </c>
      <c r="E3054" s="1">
        <v>44384</v>
      </c>
      <c r="F3054" s="4">
        <v>1533</v>
      </c>
      <c r="G3054">
        <v>219</v>
      </c>
      <c r="H3054" s="3">
        <f>_xlfn.XLOOKUP(sales[[#This Row],[Product]],products[Product],products[Cost per box])*sales[[#This Row],[Boxes]]</f>
        <v>805.92000000000007</v>
      </c>
      <c r="I3054" s="4">
        <f>sales[[#This Row],[Revenue]]-sales[[#This Row],[Cost]]</f>
        <v>727.07999999999993</v>
      </c>
    </row>
    <row r="3055" spans="2:9" x14ac:dyDescent="0.25">
      <c r="B3055" t="s">
        <v>33</v>
      </c>
      <c r="C3055" t="s">
        <v>21</v>
      </c>
      <c r="D3055" t="s">
        <v>30</v>
      </c>
      <c r="E3055" s="1">
        <v>44384</v>
      </c>
      <c r="F3055" s="4">
        <v>5859</v>
      </c>
      <c r="G3055">
        <v>700</v>
      </c>
      <c r="H3055" s="3">
        <f>_xlfn.XLOOKUP(sales[[#This Row],[Product]],products[Product],products[Cost per box])*sales[[#This Row],[Boxes]]</f>
        <v>2576</v>
      </c>
      <c r="I3055" s="4">
        <f>sales[[#This Row],[Revenue]]-sales[[#This Row],[Cost]]</f>
        <v>3283</v>
      </c>
    </row>
    <row r="3056" spans="2:9" x14ac:dyDescent="0.25">
      <c r="B3056" t="s">
        <v>20</v>
      </c>
      <c r="C3056" t="s">
        <v>21</v>
      </c>
      <c r="D3056" t="s">
        <v>17</v>
      </c>
      <c r="E3056" s="1">
        <v>44384</v>
      </c>
      <c r="F3056" s="4">
        <v>8064</v>
      </c>
      <c r="G3056">
        <v>475</v>
      </c>
      <c r="H3056" s="3">
        <f>_xlfn.XLOOKUP(sales[[#This Row],[Product]],products[Product],products[Cost per box])*sales[[#This Row],[Boxes]]</f>
        <v>3230</v>
      </c>
      <c r="I3056" s="4">
        <f>sales[[#This Row],[Revenue]]-sales[[#This Row],[Cost]]</f>
        <v>4834</v>
      </c>
    </row>
    <row r="3057" spans="2:9" x14ac:dyDescent="0.25">
      <c r="B3057" t="s">
        <v>29</v>
      </c>
      <c r="C3057" t="s">
        <v>27</v>
      </c>
      <c r="D3057" t="s">
        <v>24</v>
      </c>
      <c r="E3057" s="1">
        <v>44384</v>
      </c>
      <c r="F3057" s="4">
        <v>8470</v>
      </c>
      <c r="G3057">
        <v>385</v>
      </c>
      <c r="H3057" s="3">
        <f>_xlfn.XLOOKUP(sales[[#This Row],[Product]],products[Product],products[Cost per box])*sales[[#This Row],[Boxes]]</f>
        <v>4046.35</v>
      </c>
      <c r="I3057" s="4">
        <f>sales[[#This Row],[Revenue]]-sales[[#This Row],[Cost]]</f>
        <v>4423.6499999999996</v>
      </c>
    </row>
    <row r="3058" spans="2:9" x14ac:dyDescent="0.25">
      <c r="B3058" t="s">
        <v>34</v>
      </c>
      <c r="C3058" t="s">
        <v>21</v>
      </c>
      <c r="D3058" t="s">
        <v>30</v>
      </c>
      <c r="E3058" s="1">
        <v>44384</v>
      </c>
      <c r="F3058" s="4">
        <v>364</v>
      </c>
      <c r="G3058">
        <v>73</v>
      </c>
      <c r="H3058" s="3">
        <f>_xlfn.XLOOKUP(sales[[#This Row],[Product]],products[Product],products[Cost per box])*sales[[#This Row],[Boxes]]</f>
        <v>268.64</v>
      </c>
      <c r="I3058" s="4">
        <f>sales[[#This Row],[Revenue]]-sales[[#This Row],[Cost]]</f>
        <v>95.360000000000014</v>
      </c>
    </row>
    <row r="3059" spans="2:9" x14ac:dyDescent="0.25">
      <c r="B3059" t="s">
        <v>40</v>
      </c>
      <c r="C3059" t="s">
        <v>16</v>
      </c>
      <c r="D3059" t="s">
        <v>17</v>
      </c>
      <c r="E3059" s="1">
        <v>44384</v>
      </c>
      <c r="F3059" s="4">
        <v>2016</v>
      </c>
      <c r="G3059">
        <v>135</v>
      </c>
      <c r="H3059" s="3">
        <f>_xlfn.XLOOKUP(sales[[#This Row],[Product]],products[Product],products[Cost per box])*sales[[#This Row],[Boxes]]</f>
        <v>918</v>
      </c>
      <c r="I3059" s="4">
        <f>sales[[#This Row],[Revenue]]-sales[[#This Row],[Cost]]</f>
        <v>1098</v>
      </c>
    </row>
    <row r="3060" spans="2:9" x14ac:dyDescent="0.25">
      <c r="B3060" t="s">
        <v>33</v>
      </c>
      <c r="C3060" t="s">
        <v>16</v>
      </c>
      <c r="D3060" t="s">
        <v>45</v>
      </c>
      <c r="E3060" s="1">
        <v>44384</v>
      </c>
      <c r="F3060" s="4">
        <v>4571</v>
      </c>
      <c r="G3060">
        <v>269</v>
      </c>
      <c r="H3060" s="3">
        <f>_xlfn.XLOOKUP(sales[[#This Row],[Product]],products[Product],products[Cost per box])*sales[[#This Row],[Boxes]]</f>
        <v>2079.37</v>
      </c>
      <c r="I3060" s="4">
        <f>sales[[#This Row],[Revenue]]-sales[[#This Row],[Cost]]</f>
        <v>2491.63</v>
      </c>
    </row>
    <row r="3061" spans="2:9" x14ac:dyDescent="0.25">
      <c r="B3061" t="s">
        <v>25</v>
      </c>
      <c r="C3061" t="s">
        <v>9</v>
      </c>
      <c r="D3061" t="s">
        <v>19</v>
      </c>
      <c r="E3061" s="1">
        <v>44384</v>
      </c>
      <c r="F3061" s="4">
        <v>1813</v>
      </c>
      <c r="G3061">
        <v>101</v>
      </c>
      <c r="H3061" s="3">
        <f>_xlfn.XLOOKUP(sales[[#This Row],[Product]],products[Product],products[Cost per box])*sales[[#This Row],[Boxes]]</f>
        <v>1033.23</v>
      </c>
      <c r="I3061" s="4">
        <f>sales[[#This Row],[Revenue]]-sales[[#This Row],[Cost]]</f>
        <v>779.77</v>
      </c>
    </row>
    <row r="3062" spans="2:9" x14ac:dyDescent="0.25">
      <c r="B3062" t="s">
        <v>37</v>
      </c>
      <c r="C3062" t="s">
        <v>9</v>
      </c>
      <c r="D3062" t="s">
        <v>30</v>
      </c>
      <c r="E3062" s="1">
        <v>44384</v>
      </c>
      <c r="F3062" s="4">
        <v>2191</v>
      </c>
      <c r="G3062">
        <v>313</v>
      </c>
      <c r="H3062" s="3">
        <f>_xlfn.XLOOKUP(sales[[#This Row],[Product]],products[Product],products[Cost per box])*sales[[#This Row],[Boxes]]</f>
        <v>1151.8400000000001</v>
      </c>
      <c r="I3062" s="4">
        <f>sales[[#This Row],[Revenue]]-sales[[#This Row],[Cost]]</f>
        <v>1039.1599999999999</v>
      </c>
    </row>
    <row r="3063" spans="2:9" x14ac:dyDescent="0.25">
      <c r="B3063" t="s">
        <v>33</v>
      </c>
      <c r="C3063" t="s">
        <v>6</v>
      </c>
      <c r="D3063" t="s">
        <v>19</v>
      </c>
      <c r="E3063" s="1">
        <v>44384</v>
      </c>
      <c r="F3063" s="4">
        <v>945</v>
      </c>
      <c r="G3063">
        <v>48</v>
      </c>
      <c r="H3063" s="3">
        <f>_xlfn.XLOOKUP(sales[[#This Row],[Product]],products[Product],products[Cost per box])*sales[[#This Row],[Boxes]]</f>
        <v>491.04</v>
      </c>
      <c r="I3063" s="4">
        <f>sales[[#This Row],[Revenue]]-sales[[#This Row],[Cost]]</f>
        <v>453.96</v>
      </c>
    </row>
    <row r="3064" spans="2:9" x14ac:dyDescent="0.25">
      <c r="B3064" t="s">
        <v>34</v>
      </c>
      <c r="C3064" t="s">
        <v>6</v>
      </c>
      <c r="D3064" t="s">
        <v>26</v>
      </c>
      <c r="E3064" s="1">
        <v>44384</v>
      </c>
      <c r="F3064" s="4">
        <v>2800</v>
      </c>
      <c r="G3064">
        <v>140</v>
      </c>
      <c r="H3064" s="3">
        <f>_xlfn.XLOOKUP(sales[[#This Row],[Product]],products[Product],products[Cost per box])*sales[[#This Row],[Boxes]]</f>
        <v>900.19999999999993</v>
      </c>
      <c r="I3064" s="4">
        <f>sales[[#This Row],[Revenue]]-sales[[#This Row],[Cost]]</f>
        <v>1899.8000000000002</v>
      </c>
    </row>
    <row r="3065" spans="2:9" x14ac:dyDescent="0.25">
      <c r="B3065" t="s">
        <v>40</v>
      </c>
      <c r="C3065" t="s">
        <v>16</v>
      </c>
      <c r="D3065" t="s">
        <v>36</v>
      </c>
      <c r="E3065" s="1">
        <v>44384</v>
      </c>
      <c r="F3065" s="4">
        <v>84</v>
      </c>
      <c r="G3065">
        <v>6</v>
      </c>
      <c r="H3065" s="3">
        <f>_xlfn.XLOOKUP(sales[[#This Row],[Product]],products[Product],products[Cost per box])*sales[[#This Row],[Boxes]]</f>
        <v>30.240000000000002</v>
      </c>
      <c r="I3065" s="4">
        <f>sales[[#This Row],[Revenue]]-sales[[#This Row],[Cost]]</f>
        <v>53.76</v>
      </c>
    </row>
    <row r="3066" spans="2:9" x14ac:dyDescent="0.25">
      <c r="B3066" t="s">
        <v>8</v>
      </c>
      <c r="C3066" t="s">
        <v>6</v>
      </c>
      <c r="D3066" t="s">
        <v>28</v>
      </c>
      <c r="E3066" s="1">
        <v>44384</v>
      </c>
      <c r="F3066" s="4">
        <v>7994</v>
      </c>
      <c r="G3066">
        <v>980</v>
      </c>
      <c r="H3066" s="3">
        <f>_xlfn.XLOOKUP(sales[[#This Row],[Product]],products[Product],products[Cost per box])*sales[[#This Row],[Boxes]]</f>
        <v>2704.7999999999997</v>
      </c>
      <c r="I3066" s="4">
        <f>sales[[#This Row],[Revenue]]-sales[[#This Row],[Cost]]</f>
        <v>5289.2000000000007</v>
      </c>
    </row>
    <row r="3067" spans="2:9" x14ac:dyDescent="0.25">
      <c r="B3067" t="s">
        <v>8</v>
      </c>
      <c r="C3067" t="s">
        <v>9</v>
      </c>
      <c r="D3067" t="s">
        <v>48</v>
      </c>
      <c r="E3067" s="1">
        <v>44384</v>
      </c>
      <c r="F3067" s="4">
        <v>7882</v>
      </c>
      <c r="G3067">
        <v>343</v>
      </c>
      <c r="H3067" s="3">
        <f>_xlfn.XLOOKUP(sales[[#This Row],[Product]],products[Product],products[Cost per box])*sales[[#This Row],[Boxes]]</f>
        <v>2565.6400000000003</v>
      </c>
      <c r="I3067" s="4">
        <f>sales[[#This Row],[Revenue]]-sales[[#This Row],[Cost]]</f>
        <v>5316.36</v>
      </c>
    </row>
    <row r="3068" spans="2:9" x14ac:dyDescent="0.25">
      <c r="B3068" t="s">
        <v>32</v>
      </c>
      <c r="C3068" t="s">
        <v>16</v>
      </c>
      <c r="D3068" t="s">
        <v>38</v>
      </c>
      <c r="E3068" s="1">
        <v>44384</v>
      </c>
      <c r="F3068" s="4">
        <v>7350</v>
      </c>
      <c r="G3068">
        <v>307</v>
      </c>
      <c r="H3068" s="3">
        <f>_xlfn.XLOOKUP(sales[[#This Row],[Product]],products[Product],products[Cost per box])*sales[[#This Row],[Boxes]]</f>
        <v>3051.58</v>
      </c>
      <c r="I3068" s="4">
        <f>sales[[#This Row],[Revenue]]-sales[[#This Row],[Cost]]</f>
        <v>4298.42</v>
      </c>
    </row>
    <row r="3069" spans="2:9" x14ac:dyDescent="0.25">
      <c r="B3069" t="s">
        <v>5</v>
      </c>
      <c r="C3069" t="s">
        <v>9</v>
      </c>
      <c r="D3069" t="s">
        <v>31</v>
      </c>
      <c r="E3069" s="1">
        <v>44384</v>
      </c>
      <c r="F3069" s="4">
        <v>1988</v>
      </c>
      <c r="G3069">
        <v>199</v>
      </c>
      <c r="H3069" s="3">
        <f>_xlfn.XLOOKUP(sales[[#This Row],[Product]],products[Product],products[Cost per box])*sales[[#This Row],[Boxes]]</f>
        <v>1138.28</v>
      </c>
      <c r="I3069" s="4">
        <f>sales[[#This Row],[Revenue]]-sales[[#This Row],[Cost]]</f>
        <v>849.72</v>
      </c>
    </row>
    <row r="3070" spans="2:9" x14ac:dyDescent="0.25">
      <c r="B3070" t="s">
        <v>15</v>
      </c>
      <c r="C3070" t="s">
        <v>6</v>
      </c>
      <c r="D3070" t="s">
        <v>28</v>
      </c>
      <c r="E3070" s="1">
        <v>44384</v>
      </c>
      <c r="F3070" s="4">
        <v>6986</v>
      </c>
      <c r="G3070">
        <v>840</v>
      </c>
      <c r="H3070" s="3">
        <f>_xlfn.XLOOKUP(sales[[#This Row],[Product]],products[Product],products[Cost per box])*sales[[#This Row],[Boxes]]</f>
        <v>2318.3999999999996</v>
      </c>
      <c r="I3070" s="4">
        <f>sales[[#This Row],[Revenue]]-sales[[#This Row],[Cost]]</f>
        <v>4667.6000000000004</v>
      </c>
    </row>
    <row r="3071" spans="2:9" x14ac:dyDescent="0.25">
      <c r="B3071" t="s">
        <v>51</v>
      </c>
      <c r="C3071" t="s">
        <v>6</v>
      </c>
      <c r="D3071" t="s">
        <v>14</v>
      </c>
      <c r="E3071" s="1">
        <v>44385</v>
      </c>
      <c r="F3071" s="4">
        <v>2933</v>
      </c>
      <c r="G3071">
        <v>326</v>
      </c>
      <c r="H3071" s="3">
        <f>_xlfn.XLOOKUP(sales[[#This Row],[Product]],products[Product],products[Cost per box])*sales[[#This Row],[Boxes]]</f>
        <v>2057.06</v>
      </c>
      <c r="I3071" s="4">
        <f>sales[[#This Row],[Revenue]]-sales[[#This Row],[Cost]]</f>
        <v>875.94</v>
      </c>
    </row>
    <row r="3072" spans="2:9" x14ac:dyDescent="0.25">
      <c r="B3072" t="s">
        <v>37</v>
      </c>
      <c r="C3072" t="s">
        <v>9</v>
      </c>
      <c r="D3072" t="s">
        <v>14</v>
      </c>
      <c r="E3072" s="1">
        <v>44385</v>
      </c>
      <c r="F3072" s="4">
        <v>700</v>
      </c>
      <c r="G3072">
        <v>64</v>
      </c>
      <c r="H3072" s="3">
        <f>_xlfn.XLOOKUP(sales[[#This Row],[Product]],products[Product],products[Cost per box])*sales[[#This Row],[Boxes]]</f>
        <v>403.84</v>
      </c>
      <c r="I3072" s="4">
        <f>sales[[#This Row],[Revenue]]-sales[[#This Row],[Cost]]</f>
        <v>296.16000000000003</v>
      </c>
    </row>
    <row r="3073" spans="2:9" x14ac:dyDescent="0.25">
      <c r="B3073" t="s">
        <v>23</v>
      </c>
      <c r="C3073" t="s">
        <v>11</v>
      </c>
      <c r="D3073" t="s">
        <v>47</v>
      </c>
      <c r="E3073" s="1">
        <v>44385</v>
      </c>
      <c r="F3073" s="4">
        <v>2338</v>
      </c>
      <c r="G3073">
        <v>124</v>
      </c>
      <c r="H3073" s="3">
        <f>_xlfn.XLOOKUP(sales[[#This Row],[Product]],products[Product],products[Cost per box])*sales[[#This Row],[Boxes]]</f>
        <v>652.24</v>
      </c>
      <c r="I3073" s="4">
        <f>sales[[#This Row],[Revenue]]-sales[[#This Row],[Cost]]</f>
        <v>1685.76</v>
      </c>
    </row>
    <row r="3074" spans="2:9" x14ac:dyDescent="0.25">
      <c r="B3074" t="s">
        <v>23</v>
      </c>
      <c r="C3074" t="s">
        <v>9</v>
      </c>
      <c r="D3074" t="s">
        <v>52</v>
      </c>
      <c r="E3074" s="1">
        <v>44385</v>
      </c>
      <c r="F3074" s="4">
        <v>3619</v>
      </c>
      <c r="G3074">
        <v>158</v>
      </c>
      <c r="H3074" s="3">
        <f>_xlfn.XLOOKUP(sales[[#This Row],[Product]],products[Product],products[Cost per box])*sales[[#This Row],[Boxes]]</f>
        <v>524.55999999999995</v>
      </c>
      <c r="I3074" s="4">
        <f>sales[[#This Row],[Revenue]]-sales[[#This Row],[Cost]]</f>
        <v>3094.44</v>
      </c>
    </row>
    <row r="3075" spans="2:9" x14ac:dyDescent="0.25">
      <c r="B3075" t="s">
        <v>18</v>
      </c>
      <c r="C3075" t="s">
        <v>21</v>
      </c>
      <c r="D3075" t="s">
        <v>42</v>
      </c>
      <c r="E3075" s="1">
        <v>44385</v>
      </c>
      <c r="F3075" s="4">
        <v>10850</v>
      </c>
      <c r="G3075">
        <v>700</v>
      </c>
      <c r="H3075" s="3">
        <f>_xlfn.XLOOKUP(sales[[#This Row],[Product]],products[Product],products[Cost per box])*sales[[#This Row],[Boxes]]</f>
        <v>3318</v>
      </c>
      <c r="I3075" s="4">
        <f>sales[[#This Row],[Revenue]]-sales[[#This Row],[Cost]]</f>
        <v>7532</v>
      </c>
    </row>
    <row r="3076" spans="2:9" x14ac:dyDescent="0.25">
      <c r="B3076" t="s">
        <v>49</v>
      </c>
      <c r="C3076" t="s">
        <v>11</v>
      </c>
      <c r="D3076" t="s">
        <v>24</v>
      </c>
      <c r="E3076" s="1">
        <v>44385</v>
      </c>
      <c r="F3076" s="4">
        <v>959</v>
      </c>
      <c r="G3076">
        <v>46</v>
      </c>
      <c r="H3076" s="3">
        <f>_xlfn.XLOOKUP(sales[[#This Row],[Product]],products[Product],products[Cost per box])*sales[[#This Row],[Boxes]]</f>
        <v>483.46</v>
      </c>
      <c r="I3076" s="4">
        <f>sales[[#This Row],[Revenue]]-sales[[#This Row],[Cost]]</f>
        <v>475.54</v>
      </c>
    </row>
    <row r="3077" spans="2:9" x14ac:dyDescent="0.25">
      <c r="B3077" t="s">
        <v>37</v>
      </c>
      <c r="C3077" t="s">
        <v>16</v>
      </c>
      <c r="D3077" t="s">
        <v>42</v>
      </c>
      <c r="E3077" s="1">
        <v>44385</v>
      </c>
      <c r="F3077" s="4">
        <v>1022</v>
      </c>
      <c r="G3077">
        <v>69</v>
      </c>
      <c r="H3077" s="3">
        <f>_xlfn.XLOOKUP(sales[[#This Row],[Product]],products[Product],products[Cost per box])*sales[[#This Row],[Boxes]]</f>
        <v>327.06</v>
      </c>
      <c r="I3077" s="4">
        <f>sales[[#This Row],[Revenue]]-sales[[#This Row],[Cost]]</f>
        <v>694.94</v>
      </c>
    </row>
    <row r="3078" spans="2:9" x14ac:dyDescent="0.25">
      <c r="B3078" t="s">
        <v>39</v>
      </c>
      <c r="C3078" t="s">
        <v>6</v>
      </c>
      <c r="D3078" t="s">
        <v>7</v>
      </c>
      <c r="E3078" s="1">
        <v>44385</v>
      </c>
      <c r="F3078" s="4">
        <v>5278</v>
      </c>
      <c r="G3078">
        <v>203</v>
      </c>
      <c r="H3078" s="3">
        <f>_xlfn.XLOOKUP(sales[[#This Row],[Product]],products[Product],products[Cost per box])*sales[[#This Row],[Boxes]]</f>
        <v>1045.45</v>
      </c>
      <c r="I3078" s="4">
        <f>sales[[#This Row],[Revenue]]-sales[[#This Row],[Cost]]</f>
        <v>4232.55</v>
      </c>
    </row>
    <row r="3079" spans="2:9" x14ac:dyDescent="0.25">
      <c r="B3079" t="s">
        <v>51</v>
      </c>
      <c r="C3079" t="s">
        <v>21</v>
      </c>
      <c r="D3079" t="s">
        <v>14</v>
      </c>
      <c r="E3079" s="1">
        <v>44385</v>
      </c>
      <c r="F3079" s="4">
        <v>392</v>
      </c>
      <c r="G3079">
        <v>36</v>
      </c>
      <c r="H3079" s="3">
        <f>_xlfn.XLOOKUP(sales[[#This Row],[Product]],products[Product],products[Cost per box])*sales[[#This Row],[Boxes]]</f>
        <v>227.16</v>
      </c>
      <c r="I3079" s="4">
        <f>sales[[#This Row],[Revenue]]-sales[[#This Row],[Cost]]</f>
        <v>164.84</v>
      </c>
    </row>
    <row r="3080" spans="2:9" x14ac:dyDescent="0.25">
      <c r="B3080" t="s">
        <v>29</v>
      </c>
      <c r="C3080" t="s">
        <v>21</v>
      </c>
      <c r="D3080" t="s">
        <v>28</v>
      </c>
      <c r="E3080" s="1">
        <v>44385</v>
      </c>
      <c r="F3080" s="4">
        <v>1372</v>
      </c>
      <c r="G3080">
        <v>172</v>
      </c>
      <c r="H3080" s="3">
        <f>_xlfn.XLOOKUP(sales[[#This Row],[Product]],products[Product],products[Cost per box])*sales[[#This Row],[Boxes]]</f>
        <v>474.71999999999997</v>
      </c>
      <c r="I3080" s="4">
        <f>sales[[#This Row],[Revenue]]-sales[[#This Row],[Cost]]</f>
        <v>897.28</v>
      </c>
    </row>
    <row r="3081" spans="2:9" x14ac:dyDescent="0.25">
      <c r="B3081" t="s">
        <v>23</v>
      </c>
      <c r="C3081" t="s">
        <v>27</v>
      </c>
      <c r="D3081" t="s">
        <v>24</v>
      </c>
      <c r="E3081" s="1">
        <v>44385</v>
      </c>
      <c r="F3081" s="4">
        <v>4844</v>
      </c>
      <c r="G3081">
        <v>255</v>
      </c>
      <c r="H3081" s="3">
        <f>_xlfn.XLOOKUP(sales[[#This Row],[Product]],products[Product],products[Cost per box])*sales[[#This Row],[Boxes]]</f>
        <v>2680.0499999999997</v>
      </c>
      <c r="I3081" s="4">
        <f>sales[[#This Row],[Revenue]]-sales[[#This Row],[Cost]]</f>
        <v>2163.9500000000003</v>
      </c>
    </row>
    <row r="3082" spans="2:9" x14ac:dyDescent="0.25">
      <c r="B3082" t="s">
        <v>41</v>
      </c>
      <c r="C3082" t="s">
        <v>21</v>
      </c>
      <c r="D3082" t="s">
        <v>47</v>
      </c>
      <c r="E3082" s="1">
        <v>44385</v>
      </c>
      <c r="F3082" s="4">
        <v>7126</v>
      </c>
      <c r="G3082">
        <v>446</v>
      </c>
      <c r="H3082" s="3">
        <f>_xlfn.XLOOKUP(sales[[#This Row],[Product]],products[Product],products[Cost per box])*sales[[#This Row],[Boxes]]</f>
        <v>2345.96</v>
      </c>
      <c r="I3082" s="4">
        <f>sales[[#This Row],[Revenue]]-sales[[#This Row],[Cost]]</f>
        <v>4780.04</v>
      </c>
    </row>
    <row r="3083" spans="2:9" x14ac:dyDescent="0.25">
      <c r="B3083" t="s">
        <v>32</v>
      </c>
      <c r="C3083" t="s">
        <v>11</v>
      </c>
      <c r="D3083" t="s">
        <v>52</v>
      </c>
      <c r="E3083" s="1">
        <v>44385</v>
      </c>
      <c r="F3083" s="4">
        <v>7084</v>
      </c>
      <c r="G3083">
        <v>284</v>
      </c>
      <c r="H3083" s="3">
        <f>_xlfn.XLOOKUP(sales[[#This Row],[Product]],products[Product],products[Cost per box])*sales[[#This Row],[Boxes]]</f>
        <v>942.88</v>
      </c>
      <c r="I3083" s="4">
        <f>sales[[#This Row],[Revenue]]-sales[[#This Row],[Cost]]</f>
        <v>6141.12</v>
      </c>
    </row>
    <row r="3084" spans="2:9" x14ac:dyDescent="0.25">
      <c r="B3084" t="s">
        <v>33</v>
      </c>
      <c r="C3084" t="s">
        <v>9</v>
      </c>
      <c r="D3084" t="s">
        <v>30</v>
      </c>
      <c r="E3084" s="1">
        <v>44385</v>
      </c>
      <c r="F3084" s="4">
        <v>2996</v>
      </c>
      <c r="G3084">
        <v>600</v>
      </c>
      <c r="H3084" s="3">
        <f>_xlfn.XLOOKUP(sales[[#This Row],[Product]],products[Product],products[Cost per box])*sales[[#This Row],[Boxes]]</f>
        <v>2208</v>
      </c>
      <c r="I3084" s="4">
        <f>sales[[#This Row],[Revenue]]-sales[[#This Row],[Cost]]</f>
        <v>788</v>
      </c>
    </row>
    <row r="3085" spans="2:9" x14ac:dyDescent="0.25">
      <c r="B3085" t="s">
        <v>23</v>
      </c>
      <c r="C3085" t="s">
        <v>27</v>
      </c>
      <c r="D3085" t="s">
        <v>22</v>
      </c>
      <c r="E3085" s="1">
        <v>44385</v>
      </c>
      <c r="F3085" s="4">
        <v>1708</v>
      </c>
      <c r="G3085">
        <v>143</v>
      </c>
      <c r="H3085" s="3">
        <f>_xlfn.XLOOKUP(sales[[#This Row],[Product]],products[Product],products[Cost per box])*sales[[#This Row],[Boxes]]</f>
        <v>1175.46</v>
      </c>
      <c r="I3085" s="4">
        <f>sales[[#This Row],[Revenue]]-sales[[#This Row],[Cost]]</f>
        <v>532.54</v>
      </c>
    </row>
    <row r="3086" spans="2:9" x14ac:dyDescent="0.25">
      <c r="B3086" t="s">
        <v>25</v>
      </c>
      <c r="C3086" t="s">
        <v>16</v>
      </c>
      <c r="D3086" t="s">
        <v>12</v>
      </c>
      <c r="E3086" s="1">
        <v>44385</v>
      </c>
      <c r="F3086" s="4">
        <v>7812</v>
      </c>
      <c r="G3086">
        <v>301</v>
      </c>
      <c r="H3086" s="3">
        <f>_xlfn.XLOOKUP(sales[[#This Row],[Product]],products[Product],products[Cost per box])*sales[[#This Row],[Boxes]]</f>
        <v>2537.4299999999998</v>
      </c>
      <c r="I3086" s="4">
        <f>sales[[#This Row],[Revenue]]-sales[[#This Row],[Cost]]</f>
        <v>5274.57</v>
      </c>
    </row>
    <row r="3087" spans="2:9" x14ac:dyDescent="0.25">
      <c r="B3087" t="s">
        <v>20</v>
      </c>
      <c r="C3087" t="s">
        <v>11</v>
      </c>
      <c r="D3087" t="s">
        <v>19</v>
      </c>
      <c r="E3087" s="1">
        <v>44385</v>
      </c>
      <c r="F3087" s="4">
        <v>1498</v>
      </c>
      <c r="G3087">
        <v>79</v>
      </c>
      <c r="H3087" s="3">
        <f>_xlfn.XLOOKUP(sales[[#This Row],[Product]],products[Product],products[Cost per box])*sales[[#This Row],[Boxes]]</f>
        <v>808.17000000000007</v>
      </c>
      <c r="I3087" s="4">
        <f>sales[[#This Row],[Revenue]]-sales[[#This Row],[Cost]]</f>
        <v>689.82999999999993</v>
      </c>
    </row>
    <row r="3088" spans="2:9" x14ac:dyDescent="0.25">
      <c r="B3088" t="s">
        <v>46</v>
      </c>
      <c r="C3088" t="s">
        <v>11</v>
      </c>
      <c r="D3088" t="s">
        <v>43</v>
      </c>
      <c r="E3088" s="1">
        <v>44385</v>
      </c>
      <c r="F3088" s="4">
        <v>455</v>
      </c>
      <c r="G3088">
        <v>24</v>
      </c>
      <c r="H3088" s="3">
        <f>_xlfn.XLOOKUP(sales[[#This Row],[Product]],products[Product],products[Cost per box])*sales[[#This Row],[Boxes]]</f>
        <v>92.4</v>
      </c>
      <c r="I3088" s="4">
        <f>sales[[#This Row],[Revenue]]-sales[[#This Row],[Cost]]</f>
        <v>362.6</v>
      </c>
    </row>
    <row r="3089" spans="2:9" x14ac:dyDescent="0.25">
      <c r="B3089" t="s">
        <v>25</v>
      </c>
      <c r="C3089" t="s">
        <v>6</v>
      </c>
      <c r="D3089" t="s">
        <v>44</v>
      </c>
      <c r="E3089" s="1">
        <v>44385</v>
      </c>
      <c r="F3089" s="4">
        <v>553</v>
      </c>
      <c r="G3089">
        <v>26</v>
      </c>
      <c r="H3089" s="3">
        <f>_xlfn.XLOOKUP(sales[[#This Row],[Product]],products[Product],products[Cost per box])*sales[[#This Row],[Boxes]]</f>
        <v>248.82</v>
      </c>
      <c r="I3089" s="4">
        <f>sales[[#This Row],[Revenue]]-sales[[#This Row],[Cost]]</f>
        <v>304.18</v>
      </c>
    </row>
    <row r="3090" spans="2:9" x14ac:dyDescent="0.25">
      <c r="B3090" t="s">
        <v>33</v>
      </c>
      <c r="C3090" t="s">
        <v>11</v>
      </c>
      <c r="D3090" t="s">
        <v>42</v>
      </c>
      <c r="E3090" s="1">
        <v>44385</v>
      </c>
      <c r="F3090" s="4">
        <v>4984</v>
      </c>
      <c r="G3090">
        <v>384</v>
      </c>
      <c r="H3090" s="3">
        <f>_xlfn.XLOOKUP(sales[[#This Row],[Product]],products[Product],products[Cost per box])*sales[[#This Row],[Boxes]]</f>
        <v>1820.16</v>
      </c>
      <c r="I3090" s="4">
        <f>sales[[#This Row],[Revenue]]-sales[[#This Row],[Cost]]</f>
        <v>3163.84</v>
      </c>
    </row>
    <row r="3091" spans="2:9" x14ac:dyDescent="0.25">
      <c r="B3091" t="s">
        <v>46</v>
      </c>
      <c r="C3091" t="s">
        <v>21</v>
      </c>
      <c r="D3091" t="s">
        <v>24</v>
      </c>
      <c r="E3091" s="1">
        <v>44385</v>
      </c>
      <c r="F3091" s="4">
        <v>987</v>
      </c>
      <c r="G3091">
        <v>50</v>
      </c>
      <c r="H3091" s="3">
        <f>_xlfn.XLOOKUP(sales[[#This Row],[Product]],products[Product],products[Cost per box])*sales[[#This Row],[Boxes]]</f>
        <v>525.5</v>
      </c>
      <c r="I3091" s="4">
        <f>sales[[#This Row],[Revenue]]-sales[[#This Row],[Cost]]</f>
        <v>461.5</v>
      </c>
    </row>
    <row r="3092" spans="2:9" x14ac:dyDescent="0.25">
      <c r="B3092" t="s">
        <v>10</v>
      </c>
      <c r="C3092" t="s">
        <v>11</v>
      </c>
      <c r="D3092" t="s">
        <v>22</v>
      </c>
      <c r="E3092" s="1">
        <v>44385</v>
      </c>
      <c r="F3092" s="4">
        <v>10528</v>
      </c>
      <c r="G3092">
        <v>700</v>
      </c>
      <c r="H3092" s="3">
        <f>_xlfn.XLOOKUP(sales[[#This Row],[Product]],products[Product],products[Cost per box])*sales[[#This Row],[Boxes]]</f>
        <v>5754</v>
      </c>
      <c r="I3092" s="4">
        <f>sales[[#This Row],[Revenue]]-sales[[#This Row],[Cost]]</f>
        <v>4774</v>
      </c>
    </row>
    <row r="3093" spans="2:9" x14ac:dyDescent="0.25">
      <c r="B3093" t="s">
        <v>18</v>
      </c>
      <c r="C3093" t="s">
        <v>6</v>
      </c>
      <c r="D3093" t="s">
        <v>30</v>
      </c>
      <c r="E3093" s="1">
        <v>44385</v>
      </c>
      <c r="F3093" s="4">
        <v>4151</v>
      </c>
      <c r="G3093">
        <v>519</v>
      </c>
      <c r="H3093" s="3">
        <f>_xlfn.XLOOKUP(sales[[#This Row],[Product]],products[Product],products[Cost per box])*sales[[#This Row],[Boxes]]</f>
        <v>1909.92</v>
      </c>
      <c r="I3093" s="4">
        <f>sales[[#This Row],[Revenue]]-sales[[#This Row],[Cost]]</f>
        <v>2241.08</v>
      </c>
    </row>
    <row r="3094" spans="2:9" x14ac:dyDescent="0.25">
      <c r="B3094" t="s">
        <v>20</v>
      </c>
      <c r="C3094" t="s">
        <v>21</v>
      </c>
      <c r="D3094" t="s">
        <v>47</v>
      </c>
      <c r="E3094" s="1">
        <v>44385</v>
      </c>
      <c r="F3094" s="4">
        <v>3717</v>
      </c>
      <c r="G3094">
        <v>207</v>
      </c>
      <c r="H3094" s="3">
        <f>_xlfn.XLOOKUP(sales[[#This Row],[Product]],products[Product],products[Cost per box])*sales[[#This Row],[Boxes]]</f>
        <v>1088.82</v>
      </c>
      <c r="I3094" s="4">
        <f>sales[[#This Row],[Revenue]]-sales[[#This Row],[Cost]]</f>
        <v>2628.1800000000003</v>
      </c>
    </row>
    <row r="3095" spans="2:9" x14ac:dyDescent="0.25">
      <c r="B3095" t="s">
        <v>20</v>
      </c>
      <c r="C3095" t="s">
        <v>9</v>
      </c>
      <c r="D3095" t="s">
        <v>22</v>
      </c>
      <c r="E3095" s="1">
        <v>44385</v>
      </c>
      <c r="F3095" s="4">
        <v>3101</v>
      </c>
      <c r="G3095">
        <v>222</v>
      </c>
      <c r="H3095" s="3">
        <f>_xlfn.XLOOKUP(sales[[#This Row],[Product]],products[Product],products[Cost per box])*sales[[#This Row],[Boxes]]</f>
        <v>1824.8400000000001</v>
      </c>
      <c r="I3095" s="4">
        <f>sales[[#This Row],[Revenue]]-sales[[#This Row],[Cost]]</f>
        <v>1276.1599999999999</v>
      </c>
    </row>
    <row r="3096" spans="2:9" x14ac:dyDescent="0.25">
      <c r="B3096" t="s">
        <v>40</v>
      </c>
      <c r="C3096" t="s">
        <v>16</v>
      </c>
      <c r="D3096" t="s">
        <v>12</v>
      </c>
      <c r="E3096" s="1">
        <v>44385</v>
      </c>
      <c r="F3096" s="4">
        <v>5383</v>
      </c>
      <c r="G3096">
        <v>216</v>
      </c>
      <c r="H3096" s="3">
        <f>_xlfn.XLOOKUP(sales[[#This Row],[Product]],products[Product],products[Cost per box])*sales[[#This Row],[Boxes]]</f>
        <v>1820.8799999999999</v>
      </c>
      <c r="I3096" s="4">
        <f>sales[[#This Row],[Revenue]]-sales[[#This Row],[Cost]]</f>
        <v>3562.12</v>
      </c>
    </row>
    <row r="3097" spans="2:9" x14ac:dyDescent="0.25">
      <c r="B3097" t="s">
        <v>37</v>
      </c>
      <c r="C3097" t="s">
        <v>9</v>
      </c>
      <c r="D3097" t="s">
        <v>45</v>
      </c>
      <c r="E3097" s="1">
        <v>44385</v>
      </c>
      <c r="F3097" s="4">
        <v>1162</v>
      </c>
      <c r="G3097">
        <v>73</v>
      </c>
      <c r="H3097" s="3">
        <f>_xlfn.XLOOKUP(sales[[#This Row],[Product]],products[Product],products[Cost per box])*sales[[#This Row],[Boxes]]</f>
        <v>564.29000000000008</v>
      </c>
      <c r="I3097" s="4">
        <f>sales[[#This Row],[Revenue]]-sales[[#This Row],[Cost]]</f>
        <v>597.70999999999992</v>
      </c>
    </row>
    <row r="3098" spans="2:9" x14ac:dyDescent="0.25">
      <c r="B3098" t="s">
        <v>46</v>
      </c>
      <c r="C3098" t="s">
        <v>6</v>
      </c>
      <c r="D3098" t="s">
        <v>22</v>
      </c>
      <c r="E3098" s="1">
        <v>44385</v>
      </c>
      <c r="F3098" s="4">
        <v>3038</v>
      </c>
      <c r="G3098">
        <v>217</v>
      </c>
      <c r="H3098" s="3">
        <f>_xlfn.XLOOKUP(sales[[#This Row],[Product]],products[Product],products[Cost per box])*sales[[#This Row],[Boxes]]</f>
        <v>1783.7400000000002</v>
      </c>
      <c r="I3098" s="4">
        <f>sales[[#This Row],[Revenue]]-sales[[#This Row],[Cost]]</f>
        <v>1254.2599999999998</v>
      </c>
    </row>
    <row r="3099" spans="2:9" x14ac:dyDescent="0.25">
      <c r="B3099" t="s">
        <v>40</v>
      </c>
      <c r="C3099" t="s">
        <v>9</v>
      </c>
      <c r="D3099" t="s">
        <v>45</v>
      </c>
      <c r="E3099" s="1">
        <v>44385</v>
      </c>
      <c r="F3099" s="4">
        <v>5236</v>
      </c>
      <c r="G3099">
        <v>308</v>
      </c>
      <c r="H3099" s="3">
        <f>_xlfn.XLOOKUP(sales[[#This Row],[Product]],products[Product],products[Cost per box])*sales[[#This Row],[Boxes]]</f>
        <v>2380.84</v>
      </c>
      <c r="I3099" s="4">
        <f>sales[[#This Row],[Revenue]]-sales[[#This Row],[Cost]]</f>
        <v>2855.16</v>
      </c>
    </row>
    <row r="3100" spans="2:9" x14ac:dyDescent="0.25">
      <c r="B3100" t="s">
        <v>41</v>
      </c>
      <c r="C3100" t="s">
        <v>6</v>
      </c>
      <c r="D3100" t="s">
        <v>42</v>
      </c>
      <c r="E3100" s="1">
        <v>44385</v>
      </c>
      <c r="F3100" s="4">
        <v>7343</v>
      </c>
      <c r="G3100">
        <v>459</v>
      </c>
      <c r="H3100" s="3">
        <f>_xlfn.XLOOKUP(sales[[#This Row],[Product]],products[Product],products[Cost per box])*sales[[#This Row],[Boxes]]</f>
        <v>2175.6600000000003</v>
      </c>
      <c r="I3100" s="4">
        <f>sales[[#This Row],[Revenue]]-sales[[#This Row],[Cost]]</f>
        <v>5167.34</v>
      </c>
    </row>
    <row r="3101" spans="2:9" x14ac:dyDescent="0.25">
      <c r="B3101" t="s">
        <v>49</v>
      </c>
      <c r="C3101" t="s">
        <v>21</v>
      </c>
      <c r="D3101" t="s">
        <v>17</v>
      </c>
      <c r="E3101" s="1">
        <v>44385</v>
      </c>
      <c r="F3101" s="4">
        <v>8239</v>
      </c>
      <c r="G3101">
        <v>485</v>
      </c>
      <c r="H3101" s="3">
        <f>_xlfn.XLOOKUP(sales[[#This Row],[Product]],products[Product],products[Cost per box])*sales[[#This Row],[Boxes]]</f>
        <v>3298</v>
      </c>
      <c r="I3101" s="4">
        <f>sales[[#This Row],[Revenue]]-sales[[#This Row],[Cost]]</f>
        <v>4941</v>
      </c>
    </row>
    <row r="3102" spans="2:9" x14ac:dyDescent="0.25">
      <c r="B3102" t="s">
        <v>10</v>
      </c>
      <c r="C3102" t="s">
        <v>21</v>
      </c>
      <c r="D3102" t="s">
        <v>50</v>
      </c>
      <c r="E3102" s="1">
        <v>44385</v>
      </c>
      <c r="F3102" s="4">
        <v>2513</v>
      </c>
      <c r="G3102">
        <v>359</v>
      </c>
      <c r="H3102" s="3">
        <f>_xlfn.XLOOKUP(sales[[#This Row],[Product]],products[Product],products[Cost per box])*sales[[#This Row],[Boxes]]</f>
        <v>4455.1899999999996</v>
      </c>
      <c r="I3102" s="4">
        <f>sales[[#This Row],[Revenue]]-sales[[#This Row],[Cost]]</f>
        <v>-1942.1899999999996</v>
      </c>
    </row>
    <row r="3103" spans="2:9" x14ac:dyDescent="0.25">
      <c r="B3103" t="s">
        <v>15</v>
      </c>
      <c r="C3103" t="s">
        <v>6</v>
      </c>
      <c r="D3103" t="s">
        <v>43</v>
      </c>
      <c r="E3103" s="1">
        <v>44385</v>
      </c>
      <c r="F3103" s="4">
        <v>4130</v>
      </c>
      <c r="G3103">
        <v>207</v>
      </c>
      <c r="H3103" s="3">
        <f>_xlfn.XLOOKUP(sales[[#This Row],[Product]],products[Product],products[Cost per box])*sales[[#This Row],[Boxes]]</f>
        <v>796.95</v>
      </c>
      <c r="I3103" s="4">
        <f>sales[[#This Row],[Revenue]]-sales[[#This Row],[Cost]]</f>
        <v>3333.05</v>
      </c>
    </row>
    <row r="3104" spans="2:9" x14ac:dyDescent="0.25">
      <c r="B3104" t="s">
        <v>13</v>
      </c>
      <c r="C3104" t="s">
        <v>9</v>
      </c>
      <c r="D3104" t="s">
        <v>38</v>
      </c>
      <c r="E3104" s="1">
        <v>44385</v>
      </c>
      <c r="F3104" s="4">
        <v>7574</v>
      </c>
      <c r="G3104">
        <v>303</v>
      </c>
      <c r="H3104" s="3">
        <f>_xlfn.XLOOKUP(sales[[#This Row],[Product]],products[Product],products[Cost per box])*sales[[#This Row],[Boxes]]</f>
        <v>3011.8199999999997</v>
      </c>
      <c r="I3104" s="4">
        <f>sales[[#This Row],[Revenue]]-sales[[#This Row],[Cost]]</f>
        <v>4562.18</v>
      </c>
    </row>
    <row r="3105" spans="2:9" x14ac:dyDescent="0.25">
      <c r="B3105" t="s">
        <v>23</v>
      </c>
      <c r="C3105" t="s">
        <v>16</v>
      </c>
      <c r="D3105" t="s">
        <v>43</v>
      </c>
      <c r="E3105" s="1">
        <v>44385</v>
      </c>
      <c r="F3105" s="4">
        <v>7154</v>
      </c>
      <c r="G3105">
        <v>358</v>
      </c>
      <c r="H3105" s="3">
        <f>_xlfn.XLOOKUP(sales[[#This Row],[Product]],products[Product],products[Cost per box])*sales[[#This Row],[Boxes]]</f>
        <v>1378.3</v>
      </c>
      <c r="I3105" s="4">
        <f>sales[[#This Row],[Revenue]]-sales[[#This Row],[Cost]]</f>
        <v>5775.7</v>
      </c>
    </row>
    <row r="3106" spans="2:9" x14ac:dyDescent="0.25">
      <c r="B3106" t="s">
        <v>37</v>
      </c>
      <c r="C3106" t="s">
        <v>16</v>
      </c>
      <c r="D3106" t="s">
        <v>31</v>
      </c>
      <c r="E3106" s="1">
        <v>44385</v>
      </c>
      <c r="F3106" s="4">
        <v>217</v>
      </c>
      <c r="G3106">
        <v>22</v>
      </c>
      <c r="H3106" s="3">
        <f>_xlfn.XLOOKUP(sales[[#This Row],[Product]],products[Product],products[Cost per box])*sales[[#This Row],[Boxes]]</f>
        <v>125.83999999999999</v>
      </c>
      <c r="I3106" s="4">
        <f>sales[[#This Row],[Revenue]]-sales[[#This Row],[Cost]]</f>
        <v>91.160000000000011</v>
      </c>
    </row>
    <row r="3107" spans="2:9" x14ac:dyDescent="0.25">
      <c r="B3107" t="s">
        <v>37</v>
      </c>
      <c r="C3107" t="s">
        <v>16</v>
      </c>
      <c r="D3107" t="s">
        <v>12</v>
      </c>
      <c r="E3107" s="1">
        <v>44385</v>
      </c>
      <c r="F3107" s="4">
        <v>2828</v>
      </c>
      <c r="G3107">
        <v>118</v>
      </c>
      <c r="H3107" s="3">
        <f>_xlfn.XLOOKUP(sales[[#This Row],[Product]],products[Product],products[Cost per box])*sales[[#This Row],[Boxes]]</f>
        <v>994.74</v>
      </c>
      <c r="I3107" s="4">
        <f>sales[[#This Row],[Revenue]]-sales[[#This Row],[Cost]]</f>
        <v>1833.26</v>
      </c>
    </row>
    <row r="3108" spans="2:9" x14ac:dyDescent="0.25">
      <c r="B3108" t="s">
        <v>34</v>
      </c>
      <c r="C3108" t="s">
        <v>27</v>
      </c>
      <c r="D3108" t="s">
        <v>24</v>
      </c>
      <c r="E3108" s="1">
        <v>44385</v>
      </c>
      <c r="F3108" s="4">
        <v>9772</v>
      </c>
      <c r="G3108">
        <v>515</v>
      </c>
      <c r="H3108" s="3">
        <f>_xlfn.XLOOKUP(sales[[#This Row],[Product]],products[Product],products[Cost per box])*sales[[#This Row],[Boxes]]</f>
        <v>5412.65</v>
      </c>
      <c r="I3108" s="4">
        <f>sales[[#This Row],[Revenue]]-sales[[#This Row],[Cost]]</f>
        <v>4359.3500000000004</v>
      </c>
    </row>
    <row r="3109" spans="2:9" x14ac:dyDescent="0.25">
      <c r="B3109" t="s">
        <v>8</v>
      </c>
      <c r="C3109" t="s">
        <v>16</v>
      </c>
      <c r="D3109" t="s">
        <v>52</v>
      </c>
      <c r="E3109" s="1">
        <v>44385</v>
      </c>
      <c r="F3109" s="4">
        <v>5656</v>
      </c>
      <c r="G3109">
        <v>227</v>
      </c>
      <c r="H3109" s="3">
        <f>_xlfn.XLOOKUP(sales[[#This Row],[Product]],products[Product],products[Cost per box])*sales[[#This Row],[Boxes]]</f>
        <v>753.64</v>
      </c>
      <c r="I3109" s="4">
        <f>sales[[#This Row],[Revenue]]-sales[[#This Row],[Cost]]</f>
        <v>4902.3599999999997</v>
      </c>
    </row>
    <row r="3110" spans="2:9" x14ac:dyDescent="0.25">
      <c r="B3110" t="s">
        <v>51</v>
      </c>
      <c r="C3110" t="s">
        <v>11</v>
      </c>
      <c r="D3110" t="s">
        <v>22</v>
      </c>
      <c r="E3110" s="1">
        <v>44385</v>
      </c>
      <c r="F3110" s="4">
        <v>1764</v>
      </c>
      <c r="G3110">
        <v>147</v>
      </c>
      <c r="H3110" s="3">
        <f>_xlfn.XLOOKUP(sales[[#This Row],[Product]],products[Product],products[Cost per box])*sales[[#This Row],[Boxes]]</f>
        <v>1208.3400000000001</v>
      </c>
      <c r="I3110" s="4">
        <f>sales[[#This Row],[Revenue]]-sales[[#This Row],[Cost]]</f>
        <v>555.65999999999985</v>
      </c>
    </row>
    <row r="3111" spans="2:9" x14ac:dyDescent="0.25">
      <c r="B3111" t="s">
        <v>33</v>
      </c>
      <c r="C3111" t="s">
        <v>27</v>
      </c>
      <c r="D3111" t="s">
        <v>45</v>
      </c>
      <c r="E3111" s="1">
        <v>44385</v>
      </c>
      <c r="F3111" s="4">
        <v>1715</v>
      </c>
      <c r="G3111">
        <v>96</v>
      </c>
      <c r="H3111" s="3">
        <f>_xlfn.XLOOKUP(sales[[#This Row],[Product]],products[Product],products[Cost per box])*sales[[#This Row],[Boxes]]</f>
        <v>742.08</v>
      </c>
      <c r="I3111" s="4">
        <f>sales[[#This Row],[Revenue]]-sales[[#This Row],[Cost]]</f>
        <v>972.92</v>
      </c>
    </row>
    <row r="3112" spans="2:9" x14ac:dyDescent="0.25">
      <c r="B3112" t="s">
        <v>49</v>
      </c>
      <c r="C3112" t="s">
        <v>9</v>
      </c>
      <c r="D3112" t="s">
        <v>52</v>
      </c>
      <c r="E3112" s="1">
        <v>44385</v>
      </c>
      <c r="F3112" s="4">
        <v>2982</v>
      </c>
      <c r="G3112">
        <v>136</v>
      </c>
      <c r="H3112" s="3">
        <f>_xlfn.XLOOKUP(sales[[#This Row],[Product]],products[Product],products[Cost per box])*sales[[#This Row],[Boxes]]</f>
        <v>451.52</v>
      </c>
      <c r="I3112" s="4">
        <f>sales[[#This Row],[Revenue]]-sales[[#This Row],[Cost]]</f>
        <v>2530.48</v>
      </c>
    </row>
    <row r="3113" spans="2:9" x14ac:dyDescent="0.25">
      <c r="B3113" t="s">
        <v>10</v>
      </c>
      <c r="C3113" t="s">
        <v>27</v>
      </c>
      <c r="D3113" t="s">
        <v>36</v>
      </c>
      <c r="E3113" s="1">
        <v>44385</v>
      </c>
      <c r="F3113" s="4">
        <v>973</v>
      </c>
      <c r="G3113">
        <v>70</v>
      </c>
      <c r="H3113" s="3">
        <f>_xlfn.XLOOKUP(sales[[#This Row],[Product]],products[Product],products[Cost per box])*sales[[#This Row],[Boxes]]</f>
        <v>352.8</v>
      </c>
      <c r="I3113" s="4">
        <f>sales[[#This Row],[Revenue]]-sales[[#This Row],[Cost]]</f>
        <v>620.20000000000005</v>
      </c>
    </row>
    <row r="3114" spans="2:9" x14ac:dyDescent="0.25">
      <c r="B3114" t="s">
        <v>23</v>
      </c>
      <c r="C3114" t="s">
        <v>16</v>
      </c>
      <c r="D3114" t="s">
        <v>26</v>
      </c>
      <c r="E3114" s="1">
        <v>44385</v>
      </c>
      <c r="F3114" s="4">
        <v>5320</v>
      </c>
      <c r="G3114">
        <v>313</v>
      </c>
      <c r="H3114" s="3">
        <f>_xlfn.XLOOKUP(sales[[#This Row],[Product]],products[Product],products[Cost per box])*sales[[#This Row],[Boxes]]</f>
        <v>2012.59</v>
      </c>
      <c r="I3114" s="4">
        <f>sales[[#This Row],[Revenue]]-sales[[#This Row],[Cost]]</f>
        <v>3307.41</v>
      </c>
    </row>
    <row r="3115" spans="2:9" x14ac:dyDescent="0.25">
      <c r="B3115" t="s">
        <v>33</v>
      </c>
      <c r="C3115" t="s">
        <v>21</v>
      </c>
      <c r="D3115" t="s">
        <v>48</v>
      </c>
      <c r="E3115" s="1">
        <v>44385</v>
      </c>
      <c r="F3115" s="4">
        <v>3514</v>
      </c>
      <c r="G3115">
        <v>176</v>
      </c>
      <c r="H3115" s="3">
        <f>_xlfn.XLOOKUP(sales[[#This Row],[Product]],products[Product],products[Cost per box])*sales[[#This Row],[Boxes]]</f>
        <v>1316.48</v>
      </c>
      <c r="I3115" s="4">
        <f>sales[[#This Row],[Revenue]]-sales[[#This Row],[Cost]]</f>
        <v>2197.52</v>
      </c>
    </row>
    <row r="3116" spans="2:9" x14ac:dyDescent="0.25">
      <c r="B3116" t="s">
        <v>10</v>
      </c>
      <c r="C3116" t="s">
        <v>21</v>
      </c>
      <c r="D3116" t="s">
        <v>48</v>
      </c>
      <c r="E3116" s="1">
        <v>44385</v>
      </c>
      <c r="F3116" s="4">
        <v>728</v>
      </c>
      <c r="G3116">
        <v>34</v>
      </c>
      <c r="H3116" s="3">
        <f>_xlfn.XLOOKUP(sales[[#This Row],[Product]],products[Product],products[Cost per box])*sales[[#This Row],[Boxes]]</f>
        <v>254.32000000000002</v>
      </c>
      <c r="I3116" s="4">
        <f>sales[[#This Row],[Revenue]]-sales[[#This Row],[Cost]]</f>
        <v>473.67999999999995</v>
      </c>
    </row>
    <row r="3117" spans="2:9" x14ac:dyDescent="0.25">
      <c r="B3117" t="s">
        <v>13</v>
      </c>
      <c r="C3117" t="s">
        <v>11</v>
      </c>
      <c r="D3117" t="s">
        <v>47</v>
      </c>
      <c r="E3117" s="1">
        <v>44385</v>
      </c>
      <c r="F3117" s="4">
        <v>1029</v>
      </c>
      <c r="G3117">
        <v>55</v>
      </c>
      <c r="H3117" s="3">
        <f>_xlfn.XLOOKUP(sales[[#This Row],[Product]],products[Product],products[Cost per box])*sales[[#This Row],[Boxes]]</f>
        <v>289.3</v>
      </c>
      <c r="I3117" s="4">
        <f>sales[[#This Row],[Revenue]]-sales[[#This Row],[Cost]]</f>
        <v>739.7</v>
      </c>
    </row>
    <row r="3118" spans="2:9" x14ac:dyDescent="0.25">
      <c r="B3118" t="s">
        <v>37</v>
      </c>
      <c r="C3118" t="s">
        <v>16</v>
      </c>
      <c r="D3118" t="s">
        <v>44</v>
      </c>
      <c r="E3118" s="1">
        <v>44385</v>
      </c>
      <c r="F3118" s="4">
        <v>4011</v>
      </c>
      <c r="G3118">
        <v>161</v>
      </c>
      <c r="H3118" s="3">
        <f>_xlfn.XLOOKUP(sales[[#This Row],[Product]],products[Product],products[Cost per box])*sales[[#This Row],[Boxes]]</f>
        <v>1540.77</v>
      </c>
      <c r="I3118" s="4">
        <f>sales[[#This Row],[Revenue]]-sales[[#This Row],[Cost]]</f>
        <v>2470.23</v>
      </c>
    </row>
    <row r="3119" spans="2:9" x14ac:dyDescent="0.25">
      <c r="B3119" t="s">
        <v>46</v>
      </c>
      <c r="C3119" t="s">
        <v>21</v>
      </c>
      <c r="D3119" t="s">
        <v>42</v>
      </c>
      <c r="E3119" s="1">
        <v>44386</v>
      </c>
      <c r="F3119" s="4">
        <v>3983</v>
      </c>
      <c r="G3119">
        <v>266</v>
      </c>
      <c r="H3119" s="3">
        <f>_xlfn.XLOOKUP(sales[[#This Row],[Product]],products[Product],products[Cost per box])*sales[[#This Row],[Boxes]]</f>
        <v>1260.8400000000001</v>
      </c>
      <c r="I3119" s="4">
        <f>sales[[#This Row],[Revenue]]-sales[[#This Row],[Cost]]</f>
        <v>2722.16</v>
      </c>
    </row>
    <row r="3120" spans="2:9" x14ac:dyDescent="0.25">
      <c r="B3120" t="s">
        <v>15</v>
      </c>
      <c r="C3120" t="s">
        <v>16</v>
      </c>
      <c r="D3120" t="s">
        <v>48</v>
      </c>
      <c r="E3120" s="1">
        <v>44386</v>
      </c>
      <c r="F3120" s="4">
        <v>581</v>
      </c>
      <c r="G3120">
        <v>26</v>
      </c>
      <c r="H3120" s="3">
        <f>_xlfn.XLOOKUP(sales[[#This Row],[Product]],products[Product],products[Cost per box])*sales[[#This Row],[Boxes]]</f>
        <v>194.48000000000002</v>
      </c>
      <c r="I3120" s="4">
        <f>sales[[#This Row],[Revenue]]-sales[[#This Row],[Cost]]</f>
        <v>386.52</v>
      </c>
    </row>
    <row r="3121" spans="2:9" x14ac:dyDescent="0.25">
      <c r="B3121" t="s">
        <v>18</v>
      </c>
      <c r="C3121" t="s">
        <v>16</v>
      </c>
      <c r="D3121" t="s">
        <v>50</v>
      </c>
      <c r="E3121" s="1">
        <v>44386</v>
      </c>
      <c r="F3121" s="4">
        <v>8127</v>
      </c>
      <c r="G3121">
        <v>1190</v>
      </c>
      <c r="H3121" s="3">
        <f>_xlfn.XLOOKUP(sales[[#This Row],[Product]],products[Product],products[Cost per box])*sales[[#This Row],[Boxes]]</f>
        <v>14767.9</v>
      </c>
      <c r="I3121" s="4">
        <f>sales[[#This Row],[Revenue]]-sales[[#This Row],[Cost]]</f>
        <v>-6640.9</v>
      </c>
    </row>
    <row r="3122" spans="2:9" x14ac:dyDescent="0.25">
      <c r="B3122" t="s">
        <v>32</v>
      </c>
      <c r="C3122" t="s">
        <v>16</v>
      </c>
      <c r="D3122" t="s">
        <v>19</v>
      </c>
      <c r="E3122" s="1">
        <v>44386</v>
      </c>
      <c r="F3122" s="4">
        <v>3514</v>
      </c>
      <c r="G3122">
        <v>196</v>
      </c>
      <c r="H3122" s="3">
        <f>_xlfn.XLOOKUP(sales[[#This Row],[Product]],products[Product],products[Cost per box])*sales[[#This Row],[Boxes]]</f>
        <v>2005.0800000000002</v>
      </c>
      <c r="I3122" s="4">
        <f>sales[[#This Row],[Revenue]]-sales[[#This Row],[Cost]]</f>
        <v>1508.9199999999998</v>
      </c>
    </row>
    <row r="3123" spans="2:9" x14ac:dyDescent="0.25">
      <c r="B3123" t="s">
        <v>37</v>
      </c>
      <c r="C3123" t="s">
        <v>11</v>
      </c>
      <c r="D3123" t="s">
        <v>45</v>
      </c>
      <c r="E3123" s="1">
        <v>44386</v>
      </c>
      <c r="F3123" s="4">
        <v>4914</v>
      </c>
      <c r="G3123">
        <v>273</v>
      </c>
      <c r="H3123" s="3">
        <f>_xlfn.XLOOKUP(sales[[#This Row],[Product]],products[Product],products[Cost per box])*sales[[#This Row],[Boxes]]</f>
        <v>2110.29</v>
      </c>
      <c r="I3123" s="4">
        <f>sales[[#This Row],[Revenue]]-sales[[#This Row],[Cost]]</f>
        <v>2803.71</v>
      </c>
    </row>
    <row r="3124" spans="2:9" x14ac:dyDescent="0.25">
      <c r="B3124" t="s">
        <v>23</v>
      </c>
      <c r="C3124" t="s">
        <v>6</v>
      </c>
      <c r="D3124" t="s">
        <v>52</v>
      </c>
      <c r="E3124" s="1">
        <v>44386</v>
      </c>
      <c r="F3124" s="4">
        <v>8064</v>
      </c>
      <c r="G3124">
        <v>323</v>
      </c>
      <c r="H3124" s="3">
        <f>_xlfn.XLOOKUP(sales[[#This Row],[Product]],products[Product],products[Cost per box])*sales[[#This Row],[Boxes]]</f>
        <v>1072.3599999999999</v>
      </c>
      <c r="I3124" s="4">
        <f>sales[[#This Row],[Revenue]]-sales[[#This Row],[Cost]]</f>
        <v>6991.64</v>
      </c>
    </row>
    <row r="3125" spans="2:9" x14ac:dyDescent="0.25">
      <c r="B3125" t="s">
        <v>37</v>
      </c>
      <c r="C3125" t="s">
        <v>16</v>
      </c>
      <c r="D3125" t="s">
        <v>52</v>
      </c>
      <c r="E3125" s="1">
        <v>44386</v>
      </c>
      <c r="F3125" s="4">
        <v>8022</v>
      </c>
      <c r="G3125">
        <v>365</v>
      </c>
      <c r="H3125" s="3">
        <f>_xlfn.XLOOKUP(sales[[#This Row],[Product]],products[Product],products[Cost per box])*sales[[#This Row],[Boxes]]</f>
        <v>1211.8</v>
      </c>
      <c r="I3125" s="4">
        <f>sales[[#This Row],[Revenue]]-sales[[#This Row],[Cost]]</f>
        <v>6810.2</v>
      </c>
    </row>
    <row r="3126" spans="2:9" x14ac:dyDescent="0.25">
      <c r="B3126" t="s">
        <v>10</v>
      </c>
      <c r="C3126" t="s">
        <v>9</v>
      </c>
      <c r="D3126" t="s">
        <v>22</v>
      </c>
      <c r="E3126" s="1">
        <v>44386</v>
      </c>
      <c r="F3126" s="4">
        <v>1981</v>
      </c>
      <c r="G3126">
        <v>142</v>
      </c>
      <c r="H3126" s="3">
        <f>_xlfn.XLOOKUP(sales[[#This Row],[Product]],products[Product],products[Cost per box])*sales[[#This Row],[Boxes]]</f>
        <v>1167.24</v>
      </c>
      <c r="I3126" s="4">
        <f>sales[[#This Row],[Revenue]]-sales[[#This Row],[Cost]]</f>
        <v>813.76</v>
      </c>
    </row>
    <row r="3127" spans="2:9" x14ac:dyDescent="0.25">
      <c r="B3127" t="s">
        <v>34</v>
      </c>
      <c r="C3127" t="s">
        <v>11</v>
      </c>
      <c r="D3127" t="s">
        <v>12</v>
      </c>
      <c r="E3127" s="1">
        <v>44386</v>
      </c>
      <c r="F3127" s="4">
        <v>2065</v>
      </c>
      <c r="G3127">
        <v>83</v>
      </c>
      <c r="H3127" s="3">
        <f>_xlfn.XLOOKUP(sales[[#This Row],[Product]],products[Product],products[Cost per box])*sales[[#This Row],[Boxes]]</f>
        <v>699.68999999999994</v>
      </c>
      <c r="I3127" s="4">
        <f>sales[[#This Row],[Revenue]]-sales[[#This Row],[Cost]]</f>
        <v>1365.31</v>
      </c>
    </row>
    <row r="3128" spans="2:9" x14ac:dyDescent="0.25">
      <c r="B3128" t="s">
        <v>20</v>
      </c>
      <c r="C3128" t="s">
        <v>11</v>
      </c>
      <c r="D3128" t="s">
        <v>42</v>
      </c>
      <c r="E3128" s="1">
        <v>44386</v>
      </c>
      <c r="F3128" s="4">
        <v>1813</v>
      </c>
      <c r="G3128">
        <v>121</v>
      </c>
      <c r="H3128" s="3">
        <f>_xlfn.XLOOKUP(sales[[#This Row],[Product]],products[Product],products[Cost per box])*sales[[#This Row],[Boxes]]</f>
        <v>573.54000000000008</v>
      </c>
      <c r="I3128" s="4">
        <f>sales[[#This Row],[Revenue]]-sales[[#This Row],[Cost]]</f>
        <v>1239.46</v>
      </c>
    </row>
    <row r="3129" spans="2:9" x14ac:dyDescent="0.25">
      <c r="B3129" t="s">
        <v>8</v>
      </c>
      <c r="C3129" t="s">
        <v>11</v>
      </c>
      <c r="D3129" t="s">
        <v>19</v>
      </c>
      <c r="E3129" s="1">
        <v>44386</v>
      </c>
      <c r="F3129" s="4">
        <v>3038</v>
      </c>
      <c r="G3129">
        <v>152</v>
      </c>
      <c r="H3129" s="3">
        <f>_xlfn.XLOOKUP(sales[[#This Row],[Product]],products[Product],products[Cost per box])*sales[[#This Row],[Boxes]]</f>
        <v>1554.96</v>
      </c>
      <c r="I3129" s="4">
        <f>sales[[#This Row],[Revenue]]-sales[[#This Row],[Cost]]</f>
        <v>1483.04</v>
      </c>
    </row>
    <row r="3130" spans="2:9" x14ac:dyDescent="0.25">
      <c r="B3130" t="s">
        <v>23</v>
      </c>
      <c r="C3130" t="s">
        <v>21</v>
      </c>
      <c r="D3130" t="s">
        <v>19</v>
      </c>
      <c r="E3130" s="1">
        <v>44386</v>
      </c>
      <c r="F3130" s="4">
        <v>12607</v>
      </c>
      <c r="G3130">
        <v>700</v>
      </c>
      <c r="H3130" s="3">
        <f>_xlfn.XLOOKUP(sales[[#This Row],[Product]],products[Product],products[Cost per box])*sales[[#This Row],[Boxes]]</f>
        <v>7161</v>
      </c>
      <c r="I3130" s="4">
        <f>sales[[#This Row],[Revenue]]-sales[[#This Row],[Cost]]</f>
        <v>5446</v>
      </c>
    </row>
    <row r="3131" spans="2:9" x14ac:dyDescent="0.25">
      <c r="B3131" t="s">
        <v>39</v>
      </c>
      <c r="C3131" t="s">
        <v>11</v>
      </c>
      <c r="D3131" t="s">
        <v>28</v>
      </c>
      <c r="E3131" s="1">
        <v>44386</v>
      </c>
      <c r="F3131" s="4">
        <v>350</v>
      </c>
      <c r="G3131">
        <v>50</v>
      </c>
      <c r="H3131" s="3">
        <f>_xlfn.XLOOKUP(sales[[#This Row],[Product]],products[Product],products[Cost per box])*sales[[#This Row],[Boxes]]</f>
        <v>138</v>
      </c>
      <c r="I3131" s="4">
        <f>sales[[#This Row],[Revenue]]-sales[[#This Row],[Cost]]</f>
        <v>212</v>
      </c>
    </row>
    <row r="3132" spans="2:9" x14ac:dyDescent="0.25">
      <c r="B3132" t="s">
        <v>32</v>
      </c>
      <c r="C3132" t="s">
        <v>16</v>
      </c>
      <c r="D3132" t="s">
        <v>31</v>
      </c>
      <c r="E3132" s="1">
        <v>44386</v>
      </c>
      <c r="F3132" s="4">
        <v>10472</v>
      </c>
      <c r="G3132">
        <v>1330</v>
      </c>
      <c r="H3132" s="3">
        <f>_xlfn.XLOOKUP(sales[[#This Row],[Product]],products[Product],products[Cost per box])*sales[[#This Row],[Boxes]]</f>
        <v>7607.5999999999995</v>
      </c>
      <c r="I3132" s="4">
        <f>sales[[#This Row],[Revenue]]-sales[[#This Row],[Cost]]</f>
        <v>2864.4000000000005</v>
      </c>
    </row>
    <row r="3133" spans="2:9" x14ac:dyDescent="0.25">
      <c r="B3133" t="s">
        <v>29</v>
      </c>
      <c r="C3133" t="s">
        <v>9</v>
      </c>
      <c r="D3133" t="s">
        <v>28</v>
      </c>
      <c r="E3133" s="1">
        <v>44386</v>
      </c>
      <c r="F3133" s="4">
        <v>7427</v>
      </c>
      <c r="G3133">
        <v>1050</v>
      </c>
      <c r="H3133" s="3">
        <f>_xlfn.XLOOKUP(sales[[#This Row],[Product]],products[Product],products[Cost per box])*sales[[#This Row],[Boxes]]</f>
        <v>2898</v>
      </c>
      <c r="I3133" s="4">
        <f>sales[[#This Row],[Revenue]]-sales[[#This Row],[Cost]]</f>
        <v>4529</v>
      </c>
    </row>
    <row r="3134" spans="2:9" x14ac:dyDescent="0.25">
      <c r="B3134" t="s">
        <v>10</v>
      </c>
      <c r="C3134" t="s">
        <v>11</v>
      </c>
      <c r="D3134" t="s">
        <v>24</v>
      </c>
      <c r="E3134" s="1">
        <v>44386</v>
      </c>
      <c r="F3134" s="4">
        <v>567</v>
      </c>
      <c r="G3134">
        <v>30</v>
      </c>
      <c r="H3134" s="3">
        <f>_xlfn.XLOOKUP(sales[[#This Row],[Product]],products[Product],products[Cost per box])*sales[[#This Row],[Boxes]]</f>
        <v>315.3</v>
      </c>
      <c r="I3134" s="4">
        <f>sales[[#This Row],[Revenue]]-sales[[#This Row],[Cost]]</f>
        <v>251.7</v>
      </c>
    </row>
    <row r="3135" spans="2:9" x14ac:dyDescent="0.25">
      <c r="B3135" t="s">
        <v>5</v>
      </c>
      <c r="C3135" t="s">
        <v>11</v>
      </c>
      <c r="D3135" t="s">
        <v>30</v>
      </c>
      <c r="E3135" s="1">
        <v>44386</v>
      </c>
      <c r="F3135" s="4">
        <v>2107</v>
      </c>
      <c r="G3135">
        <v>301</v>
      </c>
      <c r="H3135" s="3">
        <f>_xlfn.XLOOKUP(sales[[#This Row],[Product]],products[Product],products[Cost per box])*sales[[#This Row],[Boxes]]</f>
        <v>1107.68</v>
      </c>
      <c r="I3135" s="4">
        <f>sales[[#This Row],[Revenue]]-sales[[#This Row],[Cost]]</f>
        <v>999.31999999999994</v>
      </c>
    </row>
    <row r="3136" spans="2:9" x14ac:dyDescent="0.25">
      <c r="B3136" t="s">
        <v>13</v>
      </c>
      <c r="C3136" t="s">
        <v>16</v>
      </c>
      <c r="D3136" t="s">
        <v>47</v>
      </c>
      <c r="E3136" s="1">
        <v>44386</v>
      </c>
      <c r="F3136" s="4">
        <v>343</v>
      </c>
      <c r="G3136">
        <v>19</v>
      </c>
      <c r="H3136" s="3">
        <f>_xlfn.XLOOKUP(sales[[#This Row],[Product]],products[Product],products[Cost per box])*sales[[#This Row],[Boxes]]</f>
        <v>99.94</v>
      </c>
      <c r="I3136" s="4">
        <f>sales[[#This Row],[Revenue]]-sales[[#This Row],[Cost]]</f>
        <v>243.06</v>
      </c>
    </row>
    <row r="3137" spans="2:9" x14ac:dyDescent="0.25">
      <c r="B3137" t="s">
        <v>15</v>
      </c>
      <c r="C3137" t="s">
        <v>9</v>
      </c>
      <c r="D3137" t="s">
        <v>43</v>
      </c>
      <c r="E3137" s="1">
        <v>44386</v>
      </c>
      <c r="F3137" s="4">
        <v>2751</v>
      </c>
      <c r="G3137">
        <v>162</v>
      </c>
      <c r="H3137" s="3">
        <f>_xlfn.XLOOKUP(sales[[#This Row],[Product]],products[Product],products[Cost per box])*sales[[#This Row],[Boxes]]</f>
        <v>623.70000000000005</v>
      </c>
      <c r="I3137" s="4">
        <f>sales[[#This Row],[Revenue]]-sales[[#This Row],[Cost]]</f>
        <v>2127.3000000000002</v>
      </c>
    </row>
    <row r="3138" spans="2:9" x14ac:dyDescent="0.25">
      <c r="B3138" t="s">
        <v>10</v>
      </c>
      <c r="C3138" t="s">
        <v>11</v>
      </c>
      <c r="D3138" t="s">
        <v>47</v>
      </c>
      <c r="E3138" s="1">
        <v>44389</v>
      </c>
      <c r="F3138" s="4">
        <v>3402</v>
      </c>
      <c r="G3138">
        <v>213</v>
      </c>
      <c r="H3138" s="3">
        <f>_xlfn.XLOOKUP(sales[[#This Row],[Product]],products[Product],products[Cost per box])*sales[[#This Row],[Boxes]]</f>
        <v>1120.3799999999999</v>
      </c>
      <c r="I3138" s="4">
        <f>sales[[#This Row],[Revenue]]-sales[[#This Row],[Cost]]</f>
        <v>2281.62</v>
      </c>
    </row>
    <row r="3139" spans="2:9" x14ac:dyDescent="0.25">
      <c r="B3139" t="s">
        <v>10</v>
      </c>
      <c r="C3139" t="s">
        <v>16</v>
      </c>
      <c r="D3139" t="s">
        <v>22</v>
      </c>
      <c r="E3139" s="1">
        <v>44389</v>
      </c>
      <c r="F3139" s="4">
        <v>707</v>
      </c>
      <c r="G3139">
        <v>51</v>
      </c>
      <c r="H3139" s="3">
        <f>_xlfn.XLOOKUP(sales[[#This Row],[Product]],products[Product],products[Cost per box])*sales[[#This Row],[Boxes]]</f>
        <v>419.22</v>
      </c>
      <c r="I3139" s="4">
        <f>sales[[#This Row],[Revenue]]-sales[[#This Row],[Cost]]</f>
        <v>287.77999999999997</v>
      </c>
    </row>
    <row r="3140" spans="2:9" x14ac:dyDescent="0.25">
      <c r="B3140" t="s">
        <v>18</v>
      </c>
      <c r="C3140" t="s">
        <v>21</v>
      </c>
      <c r="D3140" t="s">
        <v>36</v>
      </c>
      <c r="E3140" s="1">
        <v>44389</v>
      </c>
      <c r="F3140" s="4">
        <v>3430</v>
      </c>
      <c r="G3140">
        <v>245</v>
      </c>
      <c r="H3140" s="3">
        <f>_xlfn.XLOOKUP(sales[[#This Row],[Product]],products[Product],products[Cost per box])*sales[[#This Row],[Boxes]]</f>
        <v>1234.8</v>
      </c>
      <c r="I3140" s="4">
        <f>sales[[#This Row],[Revenue]]-sales[[#This Row],[Cost]]</f>
        <v>2195.1999999999998</v>
      </c>
    </row>
    <row r="3141" spans="2:9" x14ac:dyDescent="0.25">
      <c r="B3141" t="s">
        <v>10</v>
      </c>
      <c r="C3141" t="s">
        <v>21</v>
      </c>
      <c r="D3141" t="s">
        <v>38</v>
      </c>
      <c r="E3141" s="1">
        <v>44389</v>
      </c>
      <c r="F3141" s="4">
        <v>5341</v>
      </c>
      <c r="G3141">
        <v>223</v>
      </c>
      <c r="H3141" s="3">
        <f>_xlfn.XLOOKUP(sales[[#This Row],[Product]],products[Product],products[Cost per box])*sales[[#This Row],[Boxes]]</f>
        <v>2216.62</v>
      </c>
      <c r="I3141" s="4">
        <f>sales[[#This Row],[Revenue]]-sales[[#This Row],[Cost]]</f>
        <v>3124.38</v>
      </c>
    </row>
    <row r="3142" spans="2:9" x14ac:dyDescent="0.25">
      <c r="B3142" t="s">
        <v>37</v>
      </c>
      <c r="C3142" t="s">
        <v>11</v>
      </c>
      <c r="D3142" t="s">
        <v>35</v>
      </c>
      <c r="E3142" s="1">
        <v>44389</v>
      </c>
      <c r="F3142" s="4">
        <v>2625</v>
      </c>
      <c r="G3142">
        <v>175</v>
      </c>
      <c r="H3142" s="3">
        <f>_xlfn.XLOOKUP(sales[[#This Row],[Product]],products[Product],products[Cost per box])*sales[[#This Row],[Boxes]]</f>
        <v>463.75</v>
      </c>
      <c r="I3142" s="4">
        <f>sales[[#This Row],[Revenue]]-sales[[#This Row],[Cost]]</f>
        <v>2161.25</v>
      </c>
    </row>
    <row r="3143" spans="2:9" x14ac:dyDescent="0.25">
      <c r="B3143" t="s">
        <v>15</v>
      </c>
      <c r="C3143" t="s">
        <v>6</v>
      </c>
      <c r="D3143" t="s">
        <v>52</v>
      </c>
      <c r="E3143" s="1">
        <v>44389</v>
      </c>
      <c r="F3143" s="4">
        <v>5285</v>
      </c>
      <c r="G3143">
        <v>221</v>
      </c>
      <c r="H3143" s="3">
        <f>_xlfn.XLOOKUP(sales[[#This Row],[Product]],products[Product],products[Cost per box])*sales[[#This Row],[Boxes]]</f>
        <v>733.71999999999991</v>
      </c>
      <c r="I3143" s="4">
        <f>sales[[#This Row],[Revenue]]-sales[[#This Row],[Cost]]</f>
        <v>4551.28</v>
      </c>
    </row>
    <row r="3144" spans="2:9" x14ac:dyDescent="0.25">
      <c r="B3144" t="s">
        <v>46</v>
      </c>
      <c r="C3144" t="s">
        <v>9</v>
      </c>
      <c r="D3144" t="s">
        <v>24</v>
      </c>
      <c r="E3144" s="1">
        <v>44389</v>
      </c>
      <c r="F3144" s="4">
        <v>4207</v>
      </c>
      <c r="G3144">
        <v>192</v>
      </c>
      <c r="H3144" s="3">
        <f>_xlfn.XLOOKUP(sales[[#This Row],[Product]],products[Product],products[Cost per box])*sales[[#This Row],[Boxes]]</f>
        <v>2017.92</v>
      </c>
      <c r="I3144" s="4">
        <f>sales[[#This Row],[Revenue]]-sales[[#This Row],[Cost]]</f>
        <v>2189.08</v>
      </c>
    </row>
    <row r="3145" spans="2:9" x14ac:dyDescent="0.25">
      <c r="B3145" t="s">
        <v>20</v>
      </c>
      <c r="C3145" t="s">
        <v>6</v>
      </c>
      <c r="D3145" t="s">
        <v>52</v>
      </c>
      <c r="E3145" s="1">
        <v>44389</v>
      </c>
      <c r="F3145" s="4">
        <v>5929</v>
      </c>
      <c r="G3145">
        <v>248</v>
      </c>
      <c r="H3145" s="3">
        <f>_xlfn.XLOOKUP(sales[[#This Row],[Product]],products[Product],products[Cost per box])*sales[[#This Row],[Boxes]]</f>
        <v>823.36</v>
      </c>
      <c r="I3145" s="4">
        <f>sales[[#This Row],[Revenue]]-sales[[#This Row],[Cost]]</f>
        <v>5105.6400000000003</v>
      </c>
    </row>
    <row r="3146" spans="2:9" x14ac:dyDescent="0.25">
      <c r="B3146" t="s">
        <v>41</v>
      </c>
      <c r="C3146" t="s">
        <v>11</v>
      </c>
      <c r="D3146" t="s">
        <v>42</v>
      </c>
      <c r="E3146" s="1">
        <v>44389</v>
      </c>
      <c r="F3146" s="4">
        <v>3864</v>
      </c>
      <c r="G3146">
        <v>242</v>
      </c>
      <c r="H3146" s="3">
        <f>_xlfn.XLOOKUP(sales[[#This Row],[Product]],products[Product],products[Cost per box])*sales[[#This Row],[Boxes]]</f>
        <v>1147.0800000000002</v>
      </c>
      <c r="I3146" s="4">
        <f>sales[[#This Row],[Revenue]]-sales[[#This Row],[Cost]]</f>
        <v>2716.92</v>
      </c>
    </row>
    <row r="3147" spans="2:9" x14ac:dyDescent="0.25">
      <c r="B3147" t="s">
        <v>5</v>
      </c>
      <c r="C3147" t="s">
        <v>11</v>
      </c>
      <c r="D3147" t="s">
        <v>48</v>
      </c>
      <c r="E3147" s="1">
        <v>44389</v>
      </c>
      <c r="F3147" s="4">
        <v>3150</v>
      </c>
      <c r="G3147">
        <v>137</v>
      </c>
      <c r="H3147" s="3">
        <f>_xlfn.XLOOKUP(sales[[#This Row],[Product]],products[Product],products[Cost per box])*sales[[#This Row],[Boxes]]</f>
        <v>1024.76</v>
      </c>
      <c r="I3147" s="4">
        <f>sales[[#This Row],[Revenue]]-sales[[#This Row],[Cost]]</f>
        <v>2125.2399999999998</v>
      </c>
    </row>
    <row r="3148" spans="2:9" x14ac:dyDescent="0.25">
      <c r="B3148" t="s">
        <v>10</v>
      </c>
      <c r="C3148" t="s">
        <v>6</v>
      </c>
      <c r="D3148" t="s">
        <v>50</v>
      </c>
      <c r="E3148" s="1">
        <v>44389</v>
      </c>
      <c r="F3148" s="4">
        <v>1953</v>
      </c>
      <c r="G3148">
        <v>279</v>
      </c>
      <c r="H3148" s="3">
        <f>_xlfn.XLOOKUP(sales[[#This Row],[Product]],products[Product],products[Cost per box])*sales[[#This Row],[Boxes]]</f>
        <v>3462.39</v>
      </c>
      <c r="I3148" s="4">
        <f>sales[[#This Row],[Revenue]]-sales[[#This Row],[Cost]]</f>
        <v>-1509.3899999999999</v>
      </c>
    </row>
    <row r="3149" spans="2:9" x14ac:dyDescent="0.25">
      <c r="B3149" t="s">
        <v>25</v>
      </c>
      <c r="C3149" t="s">
        <v>6</v>
      </c>
      <c r="D3149" t="s">
        <v>50</v>
      </c>
      <c r="E3149" s="1">
        <v>44389</v>
      </c>
      <c r="F3149" s="4">
        <v>6601</v>
      </c>
      <c r="G3149">
        <v>661</v>
      </c>
      <c r="H3149" s="3">
        <f>_xlfn.XLOOKUP(sales[[#This Row],[Product]],products[Product],products[Cost per box])*sales[[#This Row],[Boxes]]</f>
        <v>8203.01</v>
      </c>
      <c r="I3149" s="4">
        <f>sales[[#This Row],[Revenue]]-sales[[#This Row],[Cost]]</f>
        <v>-1602.0100000000002</v>
      </c>
    </row>
    <row r="3150" spans="2:9" x14ac:dyDescent="0.25">
      <c r="B3150" t="s">
        <v>49</v>
      </c>
      <c r="C3150" t="s">
        <v>21</v>
      </c>
      <c r="D3150" t="s">
        <v>12</v>
      </c>
      <c r="E3150" s="1">
        <v>44389</v>
      </c>
      <c r="F3150" s="4">
        <v>8995</v>
      </c>
      <c r="G3150">
        <v>375</v>
      </c>
      <c r="H3150" s="3">
        <f>_xlfn.XLOOKUP(sales[[#This Row],[Product]],products[Product],products[Cost per box])*sales[[#This Row],[Boxes]]</f>
        <v>3161.25</v>
      </c>
      <c r="I3150" s="4">
        <f>sales[[#This Row],[Revenue]]-sales[[#This Row],[Cost]]</f>
        <v>5833.75</v>
      </c>
    </row>
    <row r="3151" spans="2:9" x14ac:dyDescent="0.25">
      <c r="B3151" t="s">
        <v>23</v>
      </c>
      <c r="C3151" t="s">
        <v>6</v>
      </c>
      <c r="D3151" t="s">
        <v>38</v>
      </c>
      <c r="E3151" s="1">
        <v>44389</v>
      </c>
      <c r="F3151" s="4">
        <v>2380</v>
      </c>
      <c r="G3151">
        <v>89</v>
      </c>
      <c r="H3151" s="3">
        <f>_xlfn.XLOOKUP(sales[[#This Row],[Product]],products[Product],products[Cost per box])*sales[[#This Row],[Boxes]]</f>
        <v>884.66</v>
      </c>
      <c r="I3151" s="4">
        <f>sales[[#This Row],[Revenue]]-sales[[#This Row],[Cost]]</f>
        <v>1495.3400000000001</v>
      </c>
    </row>
    <row r="3152" spans="2:9" x14ac:dyDescent="0.25">
      <c r="B3152" t="s">
        <v>23</v>
      </c>
      <c r="C3152" t="s">
        <v>27</v>
      </c>
      <c r="D3152" t="s">
        <v>30</v>
      </c>
      <c r="E3152" s="1">
        <v>44389</v>
      </c>
      <c r="F3152" s="4">
        <v>5992</v>
      </c>
      <c r="G3152">
        <v>1190</v>
      </c>
      <c r="H3152" s="3">
        <f>_xlfn.XLOOKUP(sales[[#This Row],[Product]],products[Product],products[Cost per box])*sales[[#This Row],[Boxes]]</f>
        <v>4379.2</v>
      </c>
      <c r="I3152" s="4">
        <f>sales[[#This Row],[Revenue]]-sales[[#This Row],[Cost]]</f>
        <v>1612.8000000000002</v>
      </c>
    </row>
    <row r="3153" spans="2:9" x14ac:dyDescent="0.25">
      <c r="B3153" t="s">
        <v>23</v>
      </c>
      <c r="C3153" t="s">
        <v>16</v>
      </c>
      <c r="D3153" t="s">
        <v>24</v>
      </c>
      <c r="E3153" s="1">
        <v>44389</v>
      </c>
      <c r="F3153" s="4">
        <v>9828</v>
      </c>
      <c r="G3153">
        <v>468</v>
      </c>
      <c r="H3153" s="3">
        <f>_xlfn.XLOOKUP(sales[[#This Row],[Product]],products[Product],products[Cost per box])*sales[[#This Row],[Boxes]]</f>
        <v>4918.68</v>
      </c>
      <c r="I3153" s="4">
        <f>sales[[#This Row],[Revenue]]-sales[[#This Row],[Cost]]</f>
        <v>4909.32</v>
      </c>
    </row>
    <row r="3154" spans="2:9" x14ac:dyDescent="0.25">
      <c r="B3154" t="s">
        <v>18</v>
      </c>
      <c r="C3154" t="s">
        <v>9</v>
      </c>
      <c r="D3154" t="s">
        <v>22</v>
      </c>
      <c r="E3154" s="1">
        <v>44389</v>
      </c>
      <c r="F3154" s="4">
        <v>609</v>
      </c>
      <c r="G3154">
        <v>51</v>
      </c>
      <c r="H3154" s="3">
        <f>_xlfn.XLOOKUP(sales[[#This Row],[Product]],products[Product],products[Cost per box])*sales[[#This Row],[Boxes]]</f>
        <v>419.22</v>
      </c>
      <c r="I3154" s="4">
        <f>sales[[#This Row],[Revenue]]-sales[[#This Row],[Cost]]</f>
        <v>189.77999999999997</v>
      </c>
    </row>
    <row r="3155" spans="2:9" x14ac:dyDescent="0.25">
      <c r="B3155" t="s">
        <v>5</v>
      </c>
      <c r="C3155" t="s">
        <v>16</v>
      </c>
      <c r="D3155" t="s">
        <v>28</v>
      </c>
      <c r="E3155" s="1">
        <v>44389</v>
      </c>
      <c r="F3155" s="4">
        <v>1001</v>
      </c>
      <c r="G3155">
        <v>112</v>
      </c>
      <c r="H3155" s="3">
        <f>_xlfn.XLOOKUP(sales[[#This Row],[Product]],products[Product],products[Cost per box])*sales[[#This Row],[Boxes]]</f>
        <v>309.12</v>
      </c>
      <c r="I3155" s="4">
        <f>sales[[#This Row],[Revenue]]-sales[[#This Row],[Cost]]</f>
        <v>691.88</v>
      </c>
    </row>
    <row r="3156" spans="2:9" x14ac:dyDescent="0.25">
      <c r="B3156" t="s">
        <v>18</v>
      </c>
      <c r="C3156" t="s">
        <v>11</v>
      </c>
      <c r="D3156" t="s">
        <v>31</v>
      </c>
      <c r="E3156" s="1">
        <v>44389</v>
      </c>
      <c r="F3156" s="4">
        <v>5257</v>
      </c>
      <c r="G3156">
        <v>585</v>
      </c>
      <c r="H3156" s="3">
        <f>_xlfn.XLOOKUP(sales[[#This Row],[Product]],products[Product],products[Cost per box])*sales[[#This Row],[Boxes]]</f>
        <v>3346.2</v>
      </c>
      <c r="I3156" s="4">
        <f>sales[[#This Row],[Revenue]]-sales[[#This Row],[Cost]]</f>
        <v>1910.8000000000002</v>
      </c>
    </row>
    <row r="3157" spans="2:9" x14ac:dyDescent="0.25">
      <c r="B3157" t="s">
        <v>13</v>
      </c>
      <c r="C3157" t="s">
        <v>11</v>
      </c>
      <c r="D3157" t="s">
        <v>7</v>
      </c>
      <c r="E3157" s="1">
        <v>44389</v>
      </c>
      <c r="F3157" s="4">
        <v>616</v>
      </c>
      <c r="G3157">
        <v>24</v>
      </c>
      <c r="H3157" s="3">
        <f>_xlfn.XLOOKUP(sales[[#This Row],[Product]],products[Product],products[Cost per box])*sales[[#This Row],[Boxes]]</f>
        <v>123.60000000000001</v>
      </c>
      <c r="I3157" s="4">
        <f>sales[[#This Row],[Revenue]]-sales[[#This Row],[Cost]]</f>
        <v>492.4</v>
      </c>
    </row>
    <row r="3158" spans="2:9" x14ac:dyDescent="0.25">
      <c r="B3158" t="s">
        <v>34</v>
      </c>
      <c r="C3158" t="s">
        <v>6</v>
      </c>
      <c r="D3158" t="s">
        <v>47</v>
      </c>
      <c r="E3158" s="1">
        <v>44389</v>
      </c>
      <c r="F3158" s="4">
        <v>2051</v>
      </c>
      <c r="G3158">
        <v>121</v>
      </c>
      <c r="H3158" s="3">
        <f>_xlfn.XLOOKUP(sales[[#This Row],[Product]],products[Product],products[Cost per box])*sales[[#This Row],[Boxes]]</f>
        <v>636.45999999999992</v>
      </c>
      <c r="I3158" s="4">
        <f>sales[[#This Row],[Revenue]]-sales[[#This Row],[Cost]]</f>
        <v>1414.54</v>
      </c>
    </row>
    <row r="3159" spans="2:9" x14ac:dyDescent="0.25">
      <c r="B3159" t="s">
        <v>33</v>
      </c>
      <c r="C3159" t="s">
        <v>21</v>
      </c>
      <c r="D3159" t="s">
        <v>24</v>
      </c>
      <c r="E3159" s="1">
        <v>44389</v>
      </c>
      <c r="F3159" s="4">
        <v>182</v>
      </c>
      <c r="G3159">
        <v>10</v>
      </c>
      <c r="H3159" s="3">
        <f>_xlfn.XLOOKUP(sales[[#This Row],[Product]],products[Product],products[Cost per box])*sales[[#This Row],[Boxes]]</f>
        <v>105.1</v>
      </c>
      <c r="I3159" s="4">
        <f>sales[[#This Row],[Revenue]]-sales[[#This Row],[Cost]]</f>
        <v>76.900000000000006</v>
      </c>
    </row>
    <row r="3160" spans="2:9" x14ac:dyDescent="0.25">
      <c r="B3160" t="s">
        <v>39</v>
      </c>
      <c r="C3160" t="s">
        <v>6</v>
      </c>
      <c r="D3160" t="s">
        <v>43</v>
      </c>
      <c r="E3160" s="1">
        <v>44389</v>
      </c>
      <c r="F3160" s="4">
        <v>5383</v>
      </c>
      <c r="G3160">
        <v>270</v>
      </c>
      <c r="H3160" s="3">
        <f>_xlfn.XLOOKUP(sales[[#This Row],[Product]],products[Product],products[Cost per box])*sales[[#This Row],[Boxes]]</f>
        <v>1039.5</v>
      </c>
      <c r="I3160" s="4">
        <f>sales[[#This Row],[Revenue]]-sales[[#This Row],[Cost]]</f>
        <v>4343.5</v>
      </c>
    </row>
    <row r="3161" spans="2:9" x14ac:dyDescent="0.25">
      <c r="B3161" t="s">
        <v>18</v>
      </c>
      <c r="C3161" t="s">
        <v>6</v>
      </c>
      <c r="D3161" t="s">
        <v>17</v>
      </c>
      <c r="E3161" s="1">
        <v>44389</v>
      </c>
      <c r="F3161" s="4">
        <v>987</v>
      </c>
      <c r="G3161">
        <v>71</v>
      </c>
      <c r="H3161" s="3">
        <f>_xlfn.XLOOKUP(sales[[#This Row],[Product]],products[Product],products[Cost per box])*sales[[#This Row],[Boxes]]</f>
        <v>482.8</v>
      </c>
      <c r="I3161" s="4">
        <f>sales[[#This Row],[Revenue]]-sales[[#This Row],[Cost]]</f>
        <v>504.2</v>
      </c>
    </row>
    <row r="3162" spans="2:9" x14ac:dyDescent="0.25">
      <c r="B3162" t="s">
        <v>20</v>
      </c>
      <c r="C3162" t="s">
        <v>27</v>
      </c>
      <c r="D3162" t="s">
        <v>12</v>
      </c>
      <c r="E3162" s="1">
        <v>44389</v>
      </c>
      <c r="F3162" s="4">
        <v>2016</v>
      </c>
      <c r="G3162">
        <v>81</v>
      </c>
      <c r="H3162" s="3">
        <f>_xlfn.XLOOKUP(sales[[#This Row],[Product]],products[Product],products[Cost per box])*sales[[#This Row],[Boxes]]</f>
        <v>682.82999999999993</v>
      </c>
      <c r="I3162" s="4">
        <f>sales[[#This Row],[Revenue]]-sales[[#This Row],[Cost]]</f>
        <v>1333.17</v>
      </c>
    </row>
    <row r="3163" spans="2:9" x14ac:dyDescent="0.25">
      <c r="B3163" t="s">
        <v>37</v>
      </c>
      <c r="C3163" t="s">
        <v>9</v>
      </c>
      <c r="D3163" t="s">
        <v>7</v>
      </c>
      <c r="E3163" s="1">
        <v>44389</v>
      </c>
      <c r="F3163" s="4">
        <v>5418</v>
      </c>
      <c r="G3163">
        <v>201</v>
      </c>
      <c r="H3163" s="3">
        <f>_xlfn.XLOOKUP(sales[[#This Row],[Product]],products[Product],products[Cost per box])*sales[[#This Row],[Boxes]]</f>
        <v>1035.1500000000001</v>
      </c>
      <c r="I3163" s="4">
        <f>sales[[#This Row],[Revenue]]-sales[[#This Row],[Cost]]</f>
        <v>4382.8500000000004</v>
      </c>
    </row>
    <row r="3164" spans="2:9" x14ac:dyDescent="0.25">
      <c r="B3164" t="s">
        <v>8</v>
      </c>
      <c r="C3164" t="s">
        <v>9</v>
      </c>
      <c r="D3164" t="s">
        <v>30</v>
      </c>
      <c r="E3164" s="1">
        <v>44389</v>
      </c>
      <c r="F3164" s="4">
        <v>4550</v>
      </c>
      <c r="G3164">
        <v>569</v>
      </c>
      <c r="H3164" s="3">
        <f>_xlfn.XLOOKUP(sales[[#This Row],[Product]],products[Product],products[Cost per box])*sales[[#This Row],[Boxes]]</f>
        <v>2093.92</v>
      </c>
      <c r="I3164" s="4">
        <f>sales[[#This Row],[Revenue]]-sales[[#This Row],[Cost]]</f>
        <v>2456.08</v>
      </c>
    </row>
    <row r="3165" spans="2:9" x14ac:dyDescent="0.25">
      <c r="B3165" t="s">
        <v>41</v>
      </c>
      <c r="C3165" t="s">
        <v>16</v>
      </c>
      <c r="D3165" t="s">
        <v>12</v>
      </c>
      <c r="E3165" s="1">
        <v>44389</v>
      </c>
      <c r="F3165" s="4">
        <v>1442</v>
      </c>
      <c r="G3165">
        <v>58</v>
      </c>
      <c r="H3165" s="3">
        <f>_xlfn.XLOOKUP(sales[[#This Row],[Product]],products[Product],products[Cost per box])*sales[[#This Row],[Boxes]]</f>
        <v>488.94</v>
      </c>
      <c r="I3165" s="4">
        <f>sales[[#This Row],[Revenue]]-sales[[#This Row],[Cost]]</f>
        <v>953.06</v>
      </c>
    </row>
    <row r="3166" spans="2:9" x14ac:dyDescent="0.25">
      <c r="B3166" t="s">
        <v>29</v>
      </c>
      <c r="C3166" t="s">
        <v>21</v>
      </c>
      <c r="D3166" t="s">
        <v>31</v>
      </c>
      <c r="E3166" s="1">
        <v>44389</v>
      </c>
      <c r="F3166" s="4">
        <v>2485</v>
      </c>
      <c r="G3166">
        <v>249</v>
      </c>
      <c r="H3166" s="3">
        <f>_xlfn.XLOOKUP(sales[[#This Row],[Product]],products[Product],products[Cost per box])*sales[[#This Row],[Boxes]]</f>
        <v>1424.28</v>
      </c>
      <c r="I3166" s="4">
        <f>sales[[#This Row],[Revenue]]-sales[[#This Row],[Cost]]</f>
        <v>1060.72</v>
      </c>
    </row>
    <row r="3167" spans="2:9" x14ac:dyDescent="0.25">
      <c r="B3167" t="s">
        <v>20</v>
      </c>
      <c r="C3167" t="s">
        <v>16</v>
      </c>
      <c r="D3167" t="s">
        <v>30</v>
      </c>
      <c r="E3167" s="1">
        <v>44389</v>
      </c>
      <c r="F3167" s="4">
        <v>7574</v>
      </c>
      <c r="G3167">
        <v>1540</v>
      </c>
      <c r="H3167" s="3">
        <f>_xlfn.XLOOKUP(sales[[#This Row],[Product]],products[Product],products[Cost per box])*sales[[#This Row],[Boxes]]</f>
        <v>5667.2</v>
      </c>
      <c r="I3167" s="4">
        <f>sales[[#This Row],[Revenue]]-sales[[#This Row],[Cost]]</f>
        <v>1906.8000000000002</v>
      </c>
    </row>
    <row r="3168" spans="2:9" x14ac:dyDescent="0.25">
      <c r="B3168" t="s">
        <v>51</v>
      </c>
      <c r="C3168" t="s">
        <v>16</v>
      </c>
      <c r="D3168" t="s">
        <v>42</v>
      </c>
      <c r="E3168" s="1">
        <v>44389</v>
      </c>
      <c r="F3168" s="4">
        <v>1729</v>
      </c>
      <c r="G3168">
        <v>124</v>
      </c>
      <c r="H3168" s="3">
        <f>_xlfn.XLOOKUP(sales[[#This Row],[Product]],products[Product],products[Cost per box])*sales[[#This Row],[Boxes]]</f>
        <v>587.76</v>
      </c>
      <c r="I3168" s="4">
        <f>sales[[#This Row],[Revenue]]-sales[[#This Row],[Cost]]</f>
        <v>1141.24</v>
      </c>
    </row>
    <row r="3169" spans="2:9" x14ac:dyDescent="0.25">
      <c r="B3169" t="s">
        <v>23</v>
      </c>
      <c r="C3169" t="s">
        <v>9</v>
      </c>
      <c r="D3169" t="s">
        <v>31</v>
      </c>
      <c r="E3169" s="1">
        <v>44389</v>
      </c>
      <c r="F3169" s="4">
        <v>1078</v>
      </c>
      <c r="G3169">
        <v>135</v>
      </c>
      <c r="H3169" s="3">
        <f>_xlfn.XLOOKUP(sales[[#This Row],[Product]],products[Product],products[Cost per box])*sales[[#This Row],[Boxes]]</f>
        <v>772.19999999999993</v>
      </c>
      <c r="I3169" s="4">
        <f>sales[[#This Row],[Revenue]]-sales[[#This Row],[Cost]]</f>
        <v>305.80000000000007</v>
      </c>
    </row>
    <row r="3170" spans="2:9" x14ac:dyDescent="0.25">
      <c r="B3170" t="s">
        <v>13</v>
      </c>
      <c r="C3170" t="s">
        <v>27</v>
      </c>
      <c r="D3170" t="s">
        <v>24</v>
      </c>
      <c r="E3170" s="1">
        <v>44389</v>
      </c>
      <c r="F3170" s="4">
        <v>70</v>
      </c>
      <c r="G3170">
        <v>4</v>
      </c>
      <c r="H3170" s="3">
        <f>_xlfn.XLOOKUP(sales[[#This Row],[Product]],products[Product],products[Cost per box])*sales[[#This Row],[Boxes]]</f>
        <v>42.04</v>
      </c>
      <c r="I3170" s="4">
        <f>sales[[#This Row],[Revenue]]-sales[[#This Row],[Cost]]</f>
        <v>27.96</v>
      </c>
    </row>
    <row r="3171" spans="2:9" x14ac:dyDescent="0.25">
      <c r="B3171" t="s">
        <v>15</v>
      </c>
      <c r="C3171" t="s">
        <v>11</v>
      </c>
      <c r="D3171" t="s">
        <v>26</v>
      </c>
      <c r="E3171" s="1">
        <v>44389</v>
      </c>
      <c r="F3171" s="4">
        <v>8519</v>
      </c>
      <c r="G3171">
        <v>426</v>
      </c>
      <c r="H3171" s="3">
        <f>_xlfn.XLOOKUP(sales[[#This Row],[Product]],products[Product],products[Cost per box])*sales[[#This Row],[Boxes]]</f>
        <v>2739.18</v>
      </c>
      <c r="I3171" s="4">
        <f>sales[[#This Row],[Revenue]]-sales[[#This Row],[Cost]]</f>
        <v>5779.82</v>
      </c>
    </row>
    <row r="3172" spans="2:9" x14ac:dyDescent="0.25">
      <c r="B3172" t="s">
        <v>32</v>
      </c>
      <c r="C3172" t="s">
        <v>27</v>
      </c>
      <c r="D3172" t="s">
        <v>50</v>
      </c>
      <c r="E3172" s="1">
        <v>44389</v>
      </c>
      <c r="F3172" s="4">
        <v>2877</v>
      </c>
      <c r="G3172">
        <v>288</v>
      </c>
      <c r="H3172" s="3">
        <f>_xlfn.XLOOKUP(sales[[#This Row],[Product]],products[Product],products[Cost per box])*sales[[#This Row],[Boxes]]</f>
        <v>3574.08</v>
      </c>
      <c r="I3172" s="4">
        <f>sales[[#This Row],[Revenue]]-sales[[#This Row],[Cost]]</f>
        <v>-697.07999999999993</v>
      </c>
    </row>
    <row r="3173" spans="2:9" x14ac:dyDescent="0.25">
      <c r="B3173" t="s">
        <v>10</v>
      </c>
      <c r="C3173" t="s">
        <v>11</v>
      </c>
      <c r="D3173" t="s">
        <v>52</v>
      </c>
      <c r="E3173" s="1">
        <v>44389</v>
      </c>
      <c r="F3173" s="4">
        <v>707</v>
      </c>
      <c r="G3173">
        <v>30</v>
      </c>
      <c r="H3173" s="3">
        <f>_xlfn.XLOOKUP(sales[[#This Row],[Product]],products[Product],products[Cost per box])*sales[[#This Row],[Boxes]]</f>
        <v>99.6</v>
      </c>
      <c r="I3173" s="4">
        <f>sales[[#This Row],[Revenue]]-sales[[#This Row],[Cost]]</f>
        <v>607.4</v>
      </c>
    </row>
    <row r="3174" spans="2:9" x14ac:dyDescent="0.25">
      <c r="B3174" t="s">
        <v>40</v>
      </c>
      <c r="C3174" t="s">
        <v>21</v>
      </c>
      <c r="D3174" t="s">
        <v>48</v>
      </c>
      <c r="E3174" s="1">
        <v>44389</v>
      </c>
      <c r="F3174" s="4">
        <v>259</v>
      </c>
      <c r="G3174">
        <v>12</v>
      </c>
      <c r="H3174" s="3">
        <f>_xlfn.XLOOKUP(sales[[#This Row],[Product]],products[Product],products[Cost per box])*sales[[#This Row],[Boxes]]</f>
        <v>89.76</v>
      </c>
      <c r="I3174" s="4">
        <f>sales[[#This Row],[Revenue]]-sales[[#This Row],[Cost]]</f>
        <v>169.24</v>
      </c>
    </row>
    <row r="3175" spans="2:9" x14ac:dyDescent="0.25">
      <c r="B3175" t="s">
        <v>49</v>
      </c>
      <c r="C3175" t="s">
        <v>21</v>
      </c>
      <c r="D3175" t="s">
        <v>14</v>
      </c>
      <c r="E3175" s="1">
        <v>44389</v>
      </c>
      <c r="F3175" s="4">
        <v>7511</v>
      </c>
      <c r="G3175">
        <v>840</v>
      </c>
      <c r="H3175" s="3">
        <f>_xlfn.XLOOKUP(sales[[#This Row],[Product]],products[Product],products[Cost per box])*sales[[#This Row],[Boxes]]</f>
        <v>5300.4</v>
      </c>
      <c r="I3175" s="4">
        <f>sales[[#This Row],[Revenue]]-sales[[#This Row],[Cost]]</f>
        <v>2210.6000000000004</v>
      </c>
    </row>
    <row r="3176" spans="2:9" x14ac:dyDescent="0.25">
      <c r="B3176" t="s">
        <v>18</v>
      </c>
      <c r="C3176" t="s">
        <v>9</v>
      </c>
      <c r="D3176" t="s">
        <v>24</v>
      </c>
      <c r="E3176" s="1">
        <v>44389</v>
      </c>
      <c r="F3176" s="4">
        <v>1253</v>
      </c>
      <c r="G3176">
        <v>60</v>
      </c>
      <c r="H3176" s="3">
        <f>_xlfn.XLOOKUP(sales[[#This Row],[Product]],products[Product],products[Cost per box])*sales[[#This Row],[Boxes]]</f>
        <v>630.6</v>
      </c>
      <c r="I3176" s="4">
        <f>sales[[#This Row],[Revenue]]-sales[[#This Row],[Cost]]</f>
        <v>622.4</v>
      </c>
    </row>
    <row r="3177" spans="2:9" x14ac:dyDescent="0.25">
      <c r="B3177" t="s">
        <v>18</v>
      </c>
      <c r="C3177" t="s">
        <v>6</v>
      </c>
      <c r="D3177" t="s">
        <v>22</v>
      </c>
      <c r="E3177" s="1">
        <v>44389</v>
      </c>
      <c r="F3177" s="4">
        <v>7035</v>
      </c>
      <c r="G3177">
        <v>503</v>
      </c>
      <c r="H3177" s="3">
        <f>_xlfn.XLOOKUP(sales[[#This Row],[Product]],products[Product],products[Cost per box])*sales[[#This Row],[Boxes]]</f>
        <v>4134.6600000000008</v>
      </c>
      <c r="I3177" s="4">
        <f>sales[[#This Row],[Revenue]]-sales[[#This Row],[Cost]]</f>
        <v>2900.3399999999992</v>
      </c>
    </row>
    <row r="3178" spans="2:9" x14ac:dyDescent="0.25">
      <c r="B3178" t="s">
        <v>32</v>
      </c>
      <c r="C3178" t="s">
        <v>6</v>
      </c>
      <c r="D3178" t="s">
        <v>31</v>
      </c>
      <c r="E3178" s="1">
        <v>44389</v>
      </c>
      <c r="F3178" s="4">
        <v>8624</v>
      </c>
      <c r="G3178">
        <v>980</v>
      </c>
      <c r="H3178" s="3">
        <f>_xlfn.XLOOKUP(sales[[#This Row],[Product]],products[Product],products[Cost per box])*sales[[#This Row],[Boxes]]</f>
        <v>5605.5999999999995</v>
      </c>
      <c r="I3178" s="4">
        <f>sales[[#This Row],[Revenue]]-sales[[#This Row],[Cost]]</f>
        <v>3018.4000000000005</v>
      </c>
    </row>
    <row r="3179" spans="2:9" x14ac:dyDescent="0.25">
      <c r="B3179" t="s">
        <v>15</v>
      </c>
      <c r="C3179" t="s">
        <v>6</v>
      </c>
      <c r="D3179" t="s">
        <v>12</v>
      </c>
      <c r="E3179" s="1">
        <v>44389</v>
      </c>
      <c r="F3179" s="4">
        <v>4298</v>
      </c>
      <c r="G3179">
        <v>166</v>
      </c>
      <c r="H3179" s="3">
        <f>_xlfn.XLOOKUP(sales[[#This Row],[Product]],products[Product],products[Cost per box])*sales[[#This Row],[Boxes]]</f>
        <v>1399.3799999999999</v>
      </c>
      <c r="I3179" s="4">
        <f>sales[[#This Row],[Revenue]]-sales[[#This Row],[Cost]]</f>
        <v>2898.62</v>
      </c>
    </row>
    <row r="3180" spans="2:9" x14ac:dyDescent="0.25">
      <c r="B3180" t="s">
        <v>41</v>
      </c>
      <c r="C3180" t="s">
        <v>6</v>
      </c>
      <c r="D3180" t="s">
        <v>30</v>
      </c>
      <c r="E3180" s="1">
        <v>44389</v>
      </c>
      <c r="F3180" s="4">
        <v>2996</v>
      </c>
      <c r="G3180">
        <v>500</v>
      </c>
      <c r="H3180" s="3">
        <f>_xlfn.XLOOKUP(sales[[#This Row],[Product]],products[Product],products[Cost per box])*sales[[#This Row],[Boxes]]</f>
        <v>1840</v>
      </c>
      <c r="I3180" s="4">
        <f>sales[[#This Row],[Revenue]]-sales[[#This Row],[Cost]]</f>
        <v>1156</v>
      </c>
    </row>
    <row r="3181" spans="2:9" x14ac:dyDescent="0.25">
      <c r="B3181" t="s">
        <v>20</v>
      </c>
      <c r="C3181" t="s">
        <v>6</v>
      </c>
      <c r="D3181" t="s">
        <v>24</v>
      </c>
      <c r="E3181" s="1">
        <v>44389</v>
      </c>
      <c r="F3181" s="4">
        <v>4774</v>
      </c>
      <c r="G3181">
        <v>228</v>
      </c>
      <c r="H3181" s="3">
        <f>_xlfn.XLOOKUP(sales[[#This Row],[Product]],products[Product],products[Cost per box])*sales[[#This Row],[Boxes]]</f>
        <v>2396.2799999999997</v>
      </c>
      <c r="I3181" s="4">
        <f>sales[[#This Row],[Revenue]]-sales[[#This Row],[Cost]]</f>
        <v>2377.7200000000003</v>
      </c>
    </row>
    <row r="3182" spans="2:9" x14ac:dyDescent="0.25">
      <c r="B3182" t="s">
        <v>25</v>
      </c>
      <c r="C3182" t="s">
        <v>27</v>
      </c>
      <c r="D3182" t="s">
        <v>31</v>
      </c>
      <c r="E3182" s="1">
        <v>44389</v>
      </c>
      <c r="F3182" s="4">
        <v>4123</v>
      </c>
      <c r="G3182">
        <v>589</v>
      </c>
      <c r="H3182" s="3">
        <f>_xlfn.XLOOKUP(sales[[#This Row],[Product]],products[Product],products[Cost per box])*sales[[#This Row],[Boxes]]</f>
        <v>3369.08</v>
      </c>
      <c r="I3182" s="4">
        <f>sales[[#This Row],[Revenue]]-sales[[#This Row],[Cost]]</f>
        <v>753.92000000000007</v>
      </c>
    </row>
    <row r="3183" spans="2:9" x14ac:dyDescent="0.25">
      <c r="B3183" t="s">
        <v>23</v>
      </c>
      <c r="C3183" t="s">
        <v>27</v>
      </c>
      <c r="D3183" t="s">
        <v>31</v>
      </c>
      <c r="E3183" s="1">
        <v>44389</v>
      </c>
      <c r="F3183" s="4">
        <v>4214</v>
      </c>
      <c r="G3183">
        <v>422</v>
      </c>
      <c r="H3183" s="3">
        <f>_xlfn.XLOOKUP(sales[[#This Row],[Product]],products[Product],products[Cost per box])*sales[[#This Row],[Boxes]]</f>
        <v>2413.8399999999997</v>
      </c>
      <c r="I3183" s="4">
        <f>sales[[#This Row],[Revenue]]-sales[[#This Row],[Cost]]</f>
        <v>1800.1600000000003</v>
      </c>
    </row>
    <row r="3184" spans="2:9" x14ac:dyDescent="0.25">
      <c r="B3184" t="s">
        <v>29</v>
      </c>
      <c r="C3184" t="s">
        <v>21</v>
      </c>
      <c r="D3184" t="s">
        <v>50</v>
      </c>
      <c r="E3184" s="1">
        <v>44389</v>
      </c>
      <c r="F3184" s="4">
        <v>5670</v>
      </c>
      <c r="G3184">
        <v>840</v>
      </c>
      <c r="H3184" s="3">
        <f>_xlfn.XLOOKUP(sales[[#This Row],[Product]],products[Product],products[Cost per box])*sales[[#This Row],[Boxes]]</f>
        <v>10424.4</v>
      </c>
      <c r="I3184" s="4">
        <f>sales[[#This Row],[Revenue]]-sales[[#This Row],[Cost]]</f>
        <v>-4754.3999999999996</v>
      </c>
    </row>
    <row r="3185" spans="2:9" x14ac:dyDescent="0.25">
      <c r="B3185" t="s">
        <v>5</v>
      </c>
      <c r="C3185" t="s">
        <v>11</v>
      </c>
      <c r="D3185" t="s">
        <v>52</v>
      </c>
      <c r="E3185" s="1">
        <v>44389</v>
      </c>
      <c r="F3185" s="4">
        <v>8792</v>
      </c>
      <c r="G3185">
        <v>367</v>
      </c>
      <c r="H3185" s="3">
        <f>_xlfn.XLOOKUP(sales[[#This Row],[Product]],products[Product],products[Cost per box])*sales[[#This Row],[Boxes]]</f>
        <v>1218.44</v>
      </c>
      <c r="I3185" s="4">
        <f>sales[[#This Row],[Revenue]]-sales[[#This Row],[Cost]]</f>
        <v>7573.5599999999995</v>
      </c>
    </row>
    <row r="3186" spans="2:9" x14ac:dyDescent="0.25">
      <c r="B3186" t="s">
        <v>40</v>
      </c>
      <c r="C3186" t="s">
        <v>27</v>
      </c>
      <c r="D3186" t="s">
        <v>45</v>
      </c>
      <c r="E3186" s="1">
        <v>44389</v>
      </c>
      <c r="F3186" s="4">
        <v>7959</v>
      </c>
      <c r="G3186">
        <v>443</v>
      </c>
      <c r="H3186" s="3">
        <f>_xlfn.XLOOKUP(sales[[#This Row],[Product]],products[Product],products[Cost per box])*sales[[#This Row],[Boxes]]</f>
        <v>3424.3900000000003</v>
      </c>
      <c r="I3186" s="4">
        <f>sales[[#This Row],[Revenue]]-sales[[#This Row],[Cost]]</f>
        <v>4534.6099999999997</v>
      </c>
    </row>
    <row r="3187" spans="2:9" x14ac:dyDescent="0.25">
      <c r="B3187" t="s">
        <v>15</v>
      </c>
      <c r="C3187" t="s">
        <v>11</v>
      </c>
      <c r="D3187" t="s">
        <v>48</v>
      </c>
      <c r="E3187" s="1">
        <v>44389</v>
      </c>
      <c r="F3187" s="4">
        <v>7056</v>
      </c>
      <c r="G3187">
        <v>353</v>
      </c>
      <c r="H3187" s="3">
        <f>_xlfn.XLOOKUP(sales[[#This Row],[Product]],products[Product],products[Cost per box])*sales[[#This Row],[Boxes]]</f>
        <v>2640.44</v>
      </c>
      <c r="I3187" s="4">
        <f>sales[[#This Row],[Revenue]]-sales[[#This Row],[Cost]]</f>
        <v>4415.5599999999995</v>
      </c>
    </row>
    <row r="3188" spans="2:9" x14ac:dyDescent="0.25">
      <c r="B3188" t="s">
        <v>10</v>
      </c>
      <c r="C3188" t="s">
        <v>27</v>
      </c>
      <c r="D3188" t="s">
        <v>14</v>
      </c>
      <c r="E3188" s="1">
        <v>44389</v>
      </c>
      <c r="F3188" s="4">
        <v>126</v>
      </c>
      <c r="G3188">
        <v>13</v>
      </c>
      <c r="H3188" s="3">
        <f>_xlfn.XLOOKUP(sales[[#This Row],[Product]],products[Product],products[Cost per box])*sales[[#This Row],[Boxes]]</f>
        <v>82.03</v>
      </c>
      <c r="I3188" s="4">
        <f>sales[[#This Row],[Revenue]]-sales[[#This Row],[Cost]]</f>
        <v>43.97</v>
      </c>
    </row>
    <row r="3189" spans="2:9" x14ac:dyDescent="0.25">
      <c r="B3189" t="s">
        <v>39</v>
      </c>
      <c r="C3189" t="s">
        <v>21</v>
      </c>
      <c r="D3189" t="s">
        <v>35</v>
      </c>
      <c r="E3189" s="1">
        <v>44389</v>
      </c>
      <c r="F3189" s="4">
        <v>427</v>
      </c>
      <c r="G3189">
        <v>33</v>
      </c>
      <c r="H3189" s="3">
        <f>_xlfn.XLOOKUP(sales[[#This Row],[Product]],products[Product],products[Cost per box])*sales[[#This Row],[Boxes]]</f>
        <v>87.45</v>
      </c>
      <c r="I3189" s="4">
        <f>sales[[#This Row],[Revenue]]-sales[[#This Row],[Cost]]</f>
        <v>339.55</v>
      </c>
    </row>
    <row r="3190" spans="2:9" x14ac:dyDescent="0.25">
      <c r="B3190" t="s">
        <v>33</v>
      </c>
      <c r="C3190" t="s">
        <v>11</v>
      </c>
      <c r="D3190" t="s">
        <v>24</v>
      </c>
      <c r="E3190" s="1">
        <v>44389</v>
      </c>
      <c r="F3190" s="4">
        <v>7490</v>
      </c>
      <c r="G3190">
        <v>375</v>
      </c>
      <c r="H3190" s="3">
        <f>_xlfn.XLOOKUP(sales[[#This Row],[Product]],products[Product],products[Cost per box])*sales[[#This Row],[Boxes]]</f>
        <v>3941.25</v>
      </c>
      <c r="I3190" s="4">
        <f>sales[[#This Row],[Revenue]]-sales[[#This Row],[Cost]]</f>
        <v>3548.75</v>
      </c>
    </row>
    <row r="3191" spans="2:9" x14ac:dyDescent="0.25">
      <c r="B3191" t="s">
        <v>33</v>
      </c>
      <c r="C3191" t="s">
        <v>16</v>
      </c>
      <c r="D3191" t="s">
        <v>43</v>
      </c>
      <c r="E3191" s="1">
        <v>44389</v>
      </c>
      <c r="F3191" s="4">
        <v>1799</v>
      </c>
      <c r="G3191">
        <v>95</v>
      </c>
      <c r="H3191" s="3">
        <f>_xlfn.XLOOKUP(sales[[#This Row],[Product]],products[Product],products[Cost per box])*sales[[#This Row],[Boxes]]</f>
        <v>365.75</v>
      </c>
      <c r="I3191" s="4">
        <f>sales[[#This Row],[Revenue]]-sales[[#This Row],[Cost]]</f>
        <v>1433.25</v>
      </c>
    </row>
    <row r="3192" spans="2:9" x14ac:dyDescent="0.25">
      <c r="B3192" t="s">
        <v>18</v>
      </c>
      <c r="C3192" t="s">
        <v>21</v>
      </c>
      <c r="D3192" t="s">
        <v>38</v>
      </c>
      <c r="E3192" s="1">
        <v>44389</v>
      </c>
      <c r="F3192" s="4">
        <v>2856</v>
      </c>
      <c r="G3192">
        <v>119</v>
      </c>
      <c r="H3192" s="3">
        <f>_xlfn.XLOOKUP(sales[[#This Row],[Product]],products[Product],products[Cost per box])*sales[[#This Row],[Boxes]]</f>
        <v>1182.8599999999999</v>
      </c>
      <c r="I3192" s="4">
        <f>sales[[#This Row],[Revenue]]-sales[[#This Row],[Cost]]</f>
        <v>1673.14</v>
      </c>
    </row>
    <row r="3193" spans="2:9" x14ac:dyDescent="0.25">
      <c r="B3193" t="s">
        <v>25</v>
      </c>
      <c r="C3193" t="s">
        <v>6</v>
      </c>
      <c r="D3193" t="s">
        <v>12</v>
      </c>
      <c r="E3193" s="1">
        <v>44389</v>
      </c>
      <c r="F3193" s="4">
        <v>1505</v>
      </c>
      <c r="G3193">
        <v>61</v>
      </c>
      <c r="H3193" s="3">
        <f>_xlfn.XLOOKUP(sales[[#This Row],[Product]],products[Product],products[Cost per box])*sales[[#This Row],[Boxes]]</f>
        <v>514.23</v>
      </c>
      <c r="I3193" s="4">
        <f>sales[[#This Row],[Revenue]]-sales[[#This Row],[Cost]]</f>
        <v>990.77</v>
      </c>
    </row>
    <row r="3194" spans="2:9" x14ac:dyDescent="0.25">
      <c r="B3194" t="s">
        <v>10</v>
      </c>
      <c r="C3194" t="s">
        <v>27</v>
      </c>
      <c r="D3194" t="s">
        <v>38</v>
      </c>
      <c r="E3194" s="1">
        <v>44389</v>
      </c>
      <c r="F3194" s="4">
        <v>9177</v>
      </c>
      <c r="G3194">
        <v>340</v>
      </c>
      <c r="H3194" s="3">
        <f>_xlfn.XLOOKUP(sales[[#This Row],[Product]],products[Product],products[Cost per box])*sales[[#This Row],[Boxes]]</f>
        <v>3379.6</v>
      </c>
      <c r="I3194" s="4">
        <f>sales[[#This Row],[Revenue]]-sales[[#This Row],[Cost]]</f>
        <v>5797.4</v>
      </c>
    </row>
    <row r="3195" spans="2:9" x14ac:dyDescent="0.25">
      <c r="B3195" t="s">
        <v>41</v>
      </c>
      <c r="C3195" t="s">
        <v>27</v>
      </c>
      <c r="D3195" t="s">
        <v>45</v>
      </c>
      <c r="E3195" s="1">
        <v>44389</v>
      </c>
      <c r="F3195" s="4">
        <v>4977</v>
      </c>
      <c r="G3195">
        <v>277</v>
      </c>
      <c r="H3195" s="3">
        <f>_xlfn.XLOOKUP(sales[[#This Row],[Product]],products[Product],products[Cost per box])*sales[[#This Row],[Boxes]]</f>
        <v>2141.21</v>
      </c>
      <c r="I3195" s="4">
        <f>sales[[#This Row],[Revenue]]-sales[[#This Row],[Cost]]</f>
        <v>2835.79</v>
      </c>
    </row>
    <row r="3196" spans="2:9" x14ac:dyDescent="0.25">
      <c r="B3196" t="s">
        <v>33</v>
      </c>
      <c r="C3196" t="s">
        <v>11</v>
      </c>
      <c r="D3196" t="s">
        <v>26</v>
      </c>
      <c r="E3196" s="1">
        <v>44390</v>
      </c>
      <c r="F3196" s="4">
        <v>6608</v>
      </c>
      <c r="G3196">
        <v>331</v>
      </c>
      <c r="H3196" s="3">
        <f>_xlfn.XLOOKUP(sales[[#This Row],[Product]],products[Product],products[Cost per box])*sales[[#This Row],[Boxes]]</f>
        <v>2128.33</v>
      </c>
      <c r="I3196" s="4">
        <f>sales[[#This Row],[Revenue]]-sales[[#This Row],[Cost]]</f>
        <v>4479.67</v>
      </c>
    </row>
    <row r="3197" spans="2:9" x14ac:dyDescent="0.25">
      <c r="B3197" t="s">
        <v>32</v>
      </c>
      <c r="C3197" t="s">
        <v>16</v>
      </c>
      <c r="D3197" t="s">
        <v>52</v>
      </c>
      <c r="E3197" s="1">
        <v>44390</v>
      </c>
      <c r="F3197" s="4">
        <v>3129</v>
      </c>
      <c r="G3197">
        <v>126</v>
      </c>
      <c r="H3197" s="3">
        <f>_xlfn.XLOOKUP(sales[[#This Row],[Product]],products[Product],products[Cost per box])*sales[[#This Row],[Boxes]]</f>
        <v>418.32</v>
      </c>
      <c r="I3197" s="4">
        <f>sales[[#This Row],[Revenue]]-sales[[#This Row],[Cost]]</f>
        <v>2710.68</v>
      </c>
    </row>
    <row r="3198" spans="2:9" x14ac:dyDescent="0.25">
      <c r="B3198" t="s">
        <v>46</v>
      </c>
      <c r="C3198" t="s">
        <v>9</v>
      </c>
      <c r="D3198" t="s">
        <v>50</v>
      </c>
      <c r="E3198" s="1">
        <v>44390</v>
      </c>
      <c r="F3198" s="4">
        <v>3248</v>
      </c>
      <c r="G3198">
        <v>325</v>
      </c>
      <c r="H3198" s="3">
        <f>_xlfn.XLOOKUP(sales[[#This Row],[Product]],products[Product],products[Cost per box])*sales[[#This Row],[Boxes]]</f>
        <v>4033.25</v>
      </c>
      <c r="I3198" s="4">
        <f>sales[[#This Row],[Revenue]]-sales[[#This Row],[Cost]]</f>
        <v>-785.25</v>
      </c>
    </row>
    <row r="3199" spans="2:9" x14ac:dyDescent="0.25">
      <c r="B3199" t="s">
        <v>33</v>
      </c>
      <c r="C3199" t="s">
        <v>16</v>
      </c>
      <c r="D3199" t="s">
        <v>44</v>
      </c>
      <c r="E3199" s="1">
        <v>44390</v>
      </c>
      <c r="F3199" s="4">
        <v>7714</v>
      </c>
      <c r="G3199">
        <v>336</v>
      </c>
      <c r="H3199" s="3">
        <f>_xlfn.XLOOKUP(sales[[#This Row],[Product]],products[Product],products[Cost per box])*sales[[#This Row],[Boxes]]</f>
        <v>3215.52</v>
      </c>
      <c r="I3199" s="4">
        <f>sales[[#This Row],[Revenue]]-sales[[#This Row],[Cost]]</f>
        <v>4498.4799999999996</v>
      </c>
    </row>
    <row r="3200" spans="2:9" x14ac:dyDescent="0.25">
      <c r="B3200" t="s">
        <v>40</v>
      </c>
      <c r="C3200" t="s">
        <v>6</v>
      </c>
      <c r="D3200" t="s">
        <v>43</v>
      </c>
      <c r="E3200" s="1">
        <v>44390</v>
      </c>
      <c r="F3200" s="4">
        <v>1673</v>
      </c>
      <c r="G3200">
        <v>84</v>
      </c>
      <c r="H3200" s="3">
        <f>_xlfn.XLOOKUP(sales[[#This Row],[Product]],products[Product],products[Cost per box])*sales[[#This Row],[Boxes]]</f>
        <v>323.40000000000003</v>
      </c>
      <c r="I3200" s="4">
        <f>sales[[#This Row],[Revenue]]-sales[[#This Row],[Cost]]</f>
        <v>1349.6</v>
      </c>
    </row>
    <row r="3201" spans="2:9" x14ac:dyDescent="0.25">
      <c r="B3201" t="s">
        <v>10</v>
      </c>
      <c r="C3201" t="s">
        <v>27</v>
      </c>
      <c r="D3201" t="s">
        <v>48</v>
      </c>
      <c r="E3201" s="1">
        <v>44390</v>
      </c>
      <c r="F3201" s="4">
        <v>3409</v>
      </c>
      <c r="G3201">
        <v>149</v>
      </c>
      <c r="H3201" s="3">
        <f>_xlfn.XLOOKUP(sales[[#This Row],[Product]],products[Product],products[Cost per box])*sales[[#This Row],[Boxes]]</f>
        <v>1114.52</v>
      </c>
      <c r="I3201" s="4">
        <f>sales[[#This Row],[Revenue]]-sales[[#This Row],[Cost]]</f>
        <v>2294.48</v>
      </c>
    </row>
    <row r="3202" spans="2:9" x14ac:dyDescent="0.25">
      <c r="B3202" t="s">
        <v>34</v>
      </c>
      <c r="C3202" t="s">
        <v>16</v>
      </c>
      <c r="D3202" t="s">
        <v>43</v>
      </c>
      <c r="E3202" s="1">
        <v>44390</v>
      </c>
      <c r="F3202" s="4">
        <v>4655</v>
      </c>
      <c r="G3202">
        <v>274</v>
      </c>
      <c r="H3202" s="3">
        <f>_xlfn.XLOOKUP(sales[[#This Row],[Product]],products[Product],products[Cost per box])*sales[[#This Row],[Boxes]]</f>
        <v>1054.9000000000001</v>
      </c>
      <c r="I3202" s="4">
        <f>sales[[#This Row],[Revenue]]-sales[[#This Row],[Cost]]</f>
        <v>3600.1</v>
      </c>
    </row>
    <row r="3203" spans="2:9" x14ac:dyDescent="0.25">
      <c r="B3203" t="s">
        <v>41</v>
      </c>
      <c r="C3203" t="s">
        <v>16</v>
      </c>
      <c r="D3203" t="s">
        <v>48</v>
      </c>
      <c r="E3203" s="1">
        <v>44390</v>
      </c>
      <c r="F3203" s="4">
        <v>2716</v>
      </c>
      <c r="G3203">
        <v>136</v>
      </c>
      <c r="H3203" s="3">
        <f>_xlfn.XLOOKUP(sales[[#This Row],[Product]],products[Product],products[Cost per box])*sales[[#This Row],[Boxes]]</f>
        <v>1017.2800000000001</v>
      </c>
      <c r="I3203" s="4">
        <f>sales[[#This Row],[Revenue]]-sales[[#This Row],[Cost]]</f>
        <v>1698.7199999999998</v>
      </c>
    </row>
    <row r="3204" spans="2:9" x14ac:dyDescent="0.25">
      <c r="B3204" t="s">
        <v>18</v>
      </c>
      <c r="C3204" t="s">
        <v>9</v>
      </c>
      <c r="D3204" t="s">
        <v>28</v>
      </c>
      <c r="E3204" s="1">
        <v>44390</v>
      </c>
      <c r="F3204" s="4">
        <v>3717</v>
      </c>
      <c r="G3204">
        <v>465</v>
      </c>
      <c r="H3204" s="3">
        <f>_xlfn.XLOOKUP(sales[[#This Row],[Product]],products[Product],products[Cost per box])*sales[[#This Row],[Boxes]]</f>
        <v>1283.3999999999999</v>
      </c>
      <c r="I3204" s="4">
        <f>sales[[#This Row],[Revenue]]-sales[[#This Row],[Cost]]</f>
        <v>2433.6000000000004</v>
      </c>
    </row>
    <row r="3205" spans="2:9" x14ac:dyDescent="0.25">
      <c r="B3205" t="s">
        <v>39</v>
      </c>
      <c r="C3205" t="s">
        <v>21</v>
      </c>
      <c r="D3205" t="s">
        <v>36</v>
      </c>
      <c r="E3205" s="1">
        <v>44390</v>
      </c>
      <c r="F3205" s="4">
        <v>2562</v>
      </c>
      <c r="G3205">
        <v>198</v>
      </c>
      <c r="H3205" s="3">
        <f>_xlfn.XLOOKUP(sales[[#This Row],[Product]],products[Product],products[Cost per box])*sales[[#This Row],[Boxes]]</f>
        <v>997.92</v>
      </c>
      <c r="I3205" s="4">
        <f>sales[[#This Row],[Revenue]]-sales[[#This Row],[Cost]]</f>
        <v>1564.08</v>
      </c>
    </row>
    <row r="3206" spans="2:9" x14ac:dyDescent="0.25">
      <c r="B3206" t="s">
        <v>15</v>
      </c>
      <c r="C3206" t="s">
        <v>21</v>
      </c>
      <c r="D3206" t="s">
        <v>24</v>
      </c>
      <c r="E3206" s="1">
        <v>44390</v>
      </c>
      <c r="F3206" s="4">
        <v>4711</v>
      </c>
      <c r="G3206">
        <v>248</v>
      </c>
      <c r="H3206" s="3">
        <f>_xlfn.XLOOKUP(sales[[#This Row],[Product]],products[Product],products[Cost per box])*sales[[#This Row],[Boxes]]</f>
        <v>2606.48</v>
      </c>
      <c r="I3206" s="4">
        <f>sales[[#This Row],[Revenue]]-sales[[#This Row],[Cost]]</f>
        <v>2104.52</v>
      </c>
    </row>
    <row r="3207" spans="2:9" x14ac:dyDescent="0.25">
      <c r="B3207" t="s">
        <v>34</v>
      </c>
      <c r="C3207" t="s">
        <v>16</v>
      </c>
      <c r="D3207" t="s">
        <v>50</v>
      </c>
      <c r="E3207" s="1">
        <v>44390</v>
      </c>
      <c r="F3207" s="4">
        <v>8316</v>
      </c>
      <c r="G3207">
        <v>1190</v>
      </c>
      <c r="H3207" s="3">
        <f>_xlfn.XLOOKUP(sales[[#This Row],[Product]],products[Product],products[Cost per box])*sales[[#This Row],[Boxes]]</f>
        <v>14767.9</v>
      </c>
      <c r="I3207" s="4">
        <f>sales[[#This Row],[Revenue]]-sales[[#This Row],[Cost]]</f>
        <v>-6451.9</v>
      </c>
    </row>
    <row r="3208" spans="2:9" x14ac:dyDescent="0.25">
      <c r="B3208" t="s">
        <v>34</v>
      </c>
      <c r="C3208" t="s">
        <v>16</v>
      </c>
      <c r="D3208" t="s">
        <v>7</v>
      </c>
      <c r="E3208" s="1">
        <v>44390</v>
      </c>
      <c r="F3208" s="4">
        <v>1918</v>
      </c>
      <c r="G3208">
        <v>72</v>
      </c>
      <c r="H3208" s="3">
        <f>_xlfn.XLOOKUP(sales[[#This Row],[Product]],products[Product],products[Cost per box])*sales[[#This Row],[Boxes]]</f>
        <v>370.8</v>
      </c>
      <c r="I3208" s="4">
        <f>sales[[#This Row],[Revenue]]-sales[[#This Row],[Cost]]</f>
        <v>1547.2</v>
      </c>
    </row>
    <row r="3209" spans="2:9" x14ac:dyDescent="0.25">
      <c r="B3209" t="s">
        <v>34</v>
      </c>
      <c r="C3209" t="s">
        <v>9</v>
      </c>
      <c r="D3209" t="s">
        <v>28</v>
      </c>
      <c r="E3209" s="1">
        <v>44390</v>
      </c>
      <c r="F3209" s="4">
        <v>6069</v>
      </c>
      <c r="G3209">
        <v>840</v>
      </c>
      <c r="H3209" s="3">
        <f>_xlfn.XLOOKUP(sales[[#This Row],[Product]],products[Product],products[Cost per box])*sales[[#This Row],[Boxes]]</f>
        <v>2318.3999999999996</v>
      </c>
      <c r="I3209" s="4">
        <f>sales[[#This Row],[Revenue]]-sales[[#This Row],[Cost]]</f>
        <v>3750.6000000000004</v>
      </c>
    </row>
    <row r="3210" spans="2:9" x14ac:dyDescent="0.25">
      <c r="B3210" t="s">
        <v>8</v>
      </c>
      <c r="C3210" t="s">
        <v>6</v>
      </c>
      <c r="D3210" t="s">
        <v>45</v>
      </c>
      <c r="E3210" s="1">
        <v>44390</v>
      </c>
      <c r="F3210" s="4">
        <v>3248</v>
      </c>
      <c r="G3210">
        <v>217</v>
      </c>
      <c r="H3210" s="3">
        <f>_xlfn.XLOOKUP(sales[[#This Row],[Product]],products[Product],products[Cost per box])*sales[[#This Row],[Boxes]]</f>
        <v>1677.41</v>
      </c>
      <c r="I3210" s="4">
        <f>sales[[#This Row],[Revenue]]-sales[[#This Row],[Cost]]</f>
        <v>1570.59</v>
      </c>
    </row>
    <row r="3211" spans="2:9" x14ac:dyDescent="0.25">
      <c r="B3211" t="s">
        <v>51</v>
      </c>
      <c r="C3211" t="s">
        <v>16</v>
      </c>
      <c r="D3211" t="s">
        <v>47</v>
      </c>
      <c r="E3211" s="1">
        <v>44390</v>
      </c>
      <c r="F3211" s="4">
        <v>1764</v>
      </c>
      <c r="G3211">
        <v>104</v>
      </c>
      <c r="H3211" s="3">
        <f>_xlfn.XLOOKUP(sales[[#This Row],[Product]],products[Product],products[Cost per box])*sales[[#This Row],[Boxes]]</f>
        <v>547.04</v>
      </c>
      <c r="I3211" s="4">
        <f>sales[[#This Row],[Revenue]]-sales[[#This Row],[Cost]]</f>
        <v>1216.96</v>
      </c>
    </row>
    <row r="3212" spans="2:9" x14ac:dyDescent="0.25">
      <c r="B3212" t="s">
        <v>25</v>
      </c>
      <c r="C3212" t="s">
        <v>21</v>
      </c>
      <c r="D3212" t="s">
        <v>7</v>
      </c>
      <c r="E3212" s="1">
        <v>44390</v>
      </c>
      <c r="F3212" s="4">
        <v>588</v>
      </c>
      <c r="G3212">
        <v>24</v>
      </c>
      <c r="H3212" s="3">
        <f>_xlfn.XLOOKUP(sales[[#This Row],[Product]],products[Product],products[Cost per box])*sales[[#This Row],[Boxes]]</f>
        <v>123.60000000000001</v>
      </c>
      <c r="I3212" s="4">
        <f>sales[[#This Row],[Revenue]]-sales[[#This Row],[Cost]]</f>
        <v>464.4</v>
      </c>
    </row>
    <row r="3213" spans="2:9" x14ac:dyDescent="0.25">
      <c r="B3213" t="s">
        <v>33</v>
      </c>
      <c r="C3213" t="s">
        <v>11</v>
      </c>
      <c r="D3213" t="s">
        <v>47</v>
      </c>
      <c r="E3213" s="1">
        <v>44390</v>
      </c>
      <c r="F3213" s="4">
        <v>3493</v>
      </c>
      <c r="G3213">
        <v>219</v>
      </c>
      <c r="H3213" s="3">
        <f>_xlfn.XLOOKUP(sales[[#This Row],[Product]],products[Product],products[Cost per box])*sales[[#This Row],[Boxes]]</f>
        <v>1151.94</v>
      </c>
      <c r="I3213" s="4">
        <f>sales[[#This Row],[Revenue]]-sales[[#This Row],[Cost]]</f>
        <v>2341.06</v>
      </c>
    </row>
    <row r="3214" spans="2:9" x14ac:dyDescent="0.25">
      <c r="B3214" t="s">
        <v>10</v>
      </c>
      <c r="C3214" t="s">
        <v>11</v>
      </c>
      <c r="D3214" t="s">
        <v>48</v>
      </c>
      <c r="E3214" s="1">
        <v>44390</v>
      </c>
      <c r="F3214" s="4">
        <v>6706</v>
      </c>
      <c r="G3214">
        <v>320</v>
      </c>
      <c r="H3214" s="3">
        <f>_xlfn.XLOOKUP(sales[[#This Row],[Product]],products[Product],products[Cost per box])*sales[[#This Row],[Boxes]]</f>
        <v>2393.6000000000004</v>
      </c>
      <c r="I3214" s="4">
        <f>sales[[#This Row],[Revenue]]-sales[[#This Row],[Cost]]</f>
        <v>4312.3999999999996</v>
      </c>
    </row>
    <row r="3215" spans="2:9" x14ac:dyDescent="0.25">
      <c r="B3215" t="s">
        <v>25</v>
      </c>
      <c r="C3215" t="s">
        <v>11</v>
      </c>
      <c r="D3215" t="s">
        <v>43</v>
      </c>
      <c r="E3215" s="1">
        <v>44390</v>
      </c>
      <c r="F3215" s="4">
        <v>3472</v>
      </c>
      <c r="G3215">
        <v>205</v>
      </c>
      <c r="H3215" s="3">
        <f>_xlfn.XLOOKUP(sales[[#This Row],[Product]],products[Product],products[Cost per box])*sales[[#This Row],[Boxes]]</f>
        <v>789.25</v>
      </c>
      <c r="I3215" s="4">
        <f>sales[[#This Row],[Revenue]]-sales[[#This Row],[Cost]]</f>
        <v>2682.75</v>
      </c>
    </row>
    <row r="3216" spans="2:9" x14ac:dyDescent="0.25">
      <c r="B3216" t="s">
        <v>29</v>
      </c>
      <c r="C3216" t="s">
        <v>11</v>
      </c>
      <c r="D3216" t="s">
        <v>17</v>
      </c>
      <c r="E3216" s="1">
        <v>44391</v>
      </c>
      <c r="F3216" s="4">
        <v>3367</v>
      </c>
      <c r="G3216">
        <v>241</v>
      </c>
      <c r="H3216" s="3">
        <f>_xlfn.XLOOKUP(sales[[#This Row],[Product]],products[Product],products[Cost per box])*sales[[#This Row],[Boxes]]</f>
        <v>1638.8</v>
      </c>
      <c r="I3216" s="4">
        <f>sales[[#This Row],[Revenue]]-sales[[#This Row],[Cost]]</f>
        <v>1728.2</v>
      </c>
    </row>
    <row r="3217" spans="2:9" x14ac:dyDescent="0.25">
      <c r="B3217" t="s">
        <v>40</v>
      </c>
      <c r="C3217" t="s">
        <v>16</v>
      </c>
      <c r="D3217" t="s">
        <v>38</v>
      </c>
      <c r="E3217" s="1">
        <v>44391</v>
      </c>
      <c r="F3217" s="4">
        <v>3640</v>
      </c>
      <c r="G3217">
        <v>135</v>
      </c>
      <c r="H3217" s="3">
        <f>_xlfn.XLOOKUP(sales[[#This Row],[Product]],products[Product],products[Cost per box])*sales[[#This Row],[Boxes]]</f>
        <v>1341.8999999999999</v>
      </c>
      <c r="I3217" s="4">
        <f>sales[[#This Row],[Revenue]]-sales[[#This Row],[Cost]]</f>
        <v>2298.1000000000004</v>
      </c>
    </row>
    <row r="3218" spans="2:9" x14ac:dyDescent="0.25">
      <c r="B3218" t="s">
        <v>40</v>
      </c>
      <c r="C3218" t="s">
        <v>11</v>
      </c>
      <c r="D3218" t="s">
        <v>47</v>
      </c>
      <c r="E3218" s="1">
        <v>44391</v>
      </c>
      <c r="F3218" s="4">
        <v>476</v>
      </c>
      <c r="G3218">
        <v>26</v>
      </c>
      <c r="H3218" s="3">
        <f>_xlfn.XLOOKUP(sales[[#This Row],[Product]],products[Product],products[Cost per box])*sales[[#This Row],[Boxes]]</f>
        <v>136.76</v>
      </c>
      <c r="I3218" s="4">
        <f>sales[[#This Row],[Revenue]]-sales[[#This Row],[Cost]]</f>
        <v>339.24</v>
      </c>
    </row>
    <row r="3219" spans="2:9" x14ac:dyDescent="0.25">
      <c r="B3219" t="s">
        <v>39</v>
      </c>
      <c r="C3219" t="s">
        <v>9</v>
      </c>
      <c r="D3219" t="s">
        <v>24</v>
      </c>
      <c r="E3219" s="1">
        <v>44391</v>
      </c>
      <c r="F3219" s="4">
        <v>1001</v>
      </c>
      <c r="G3219">
        <v>51</v>
      </c>
      <c r="H3219" s="3">
        <f>_xlfn.XLOOKUP(sales[[#This Row],[Product]],products[Product],products[Cost per box])*sales[[#This Row],[Boxes]]</f>
        <v>536.01</v>
      </c>
      <c r="I3219" s="4">
        <f>sales[[#This Row],[Revenue]]-sales[[#This Row],[Cost]]</f>
        <v>464.99</v>
      </c>
    </row>
    <row r="3220" spans="2:9" x14ac:dyDescent="0.25">
      <c r="B3220" t="s">
        <v>33</v>
      </c>
      <c r="C3220" t="s">
        <v>11</v>
      </c>
      <c r="D3220" t="s">
        <v>7</v>
      </c>
      <c r="E3220" s="1">
        <v>44391</v>
      </c>
      <c r="F3220" s="4">
        <v>2009</v>
      </c>
      <c r="G3220">
        <v>75</v>
      </c>
      <c r="H3220" s="3">
        <f>_xlfn.XLOOKUP(sales[[#This Row],[Product]],products[Product],products[Cost per box])*sales[[#This Row],[Boxes]]</f>
        <v>386.25</v>
      </c>
      <c r="I3220" s="4">
        <f>sales[[#This Row],[Revenue]]-sales[[#This Row],[Cost]]</f>
        <v>1622.75</v>
      </c>
    </row>
    <row r="3221" spans="2:9" x14ac:dyDescent="0.25">
      <c r="B3221" t="s">
        <v>34</v>
      </c>
      <c r="C3221" t="s">
        <v>9</v>
      </c>
      <c r="D3221" t="s">
        <v>22</v>
      </c>
      <c r="E3221" s="1">
        <v>44391</v>
      </c>
      <c r="F3221" s="4">
        <v>3143</v>
      </c>
      <c r="G3221">
        <v>210</v>
      </c>
      <c r="H3221" s="3">
        <f>_xlfn.XLOOKUP(sales[[#This Row],[Product]],products[Product],products[Cost per box])*sales[[#This Row],[Boxes]]</f>
        <v>1726.2</v>
      </c>
      <c r="I3221" s="4">
        <f>sales[[#This Row],[Revenue]]-sales[[#This Row],[Cost]]</f>
        <v>1416.8</v>
      </c>
    </row>
    <row r="3222" spans="2:9" x14ac:dyDescent="0.25">
      <c r="B3222" t="s">
        <v>46</v>
      </c>
      <c r="C3222" t="s">
        <v>27</v>
      </c>
      <c r="D3222" t="s">
        <v>22</v>
      </c>
      <c r="E3222" s="1">
        <v>44391</v>
      </c>
      <c r="F3222" s="4">
        <v>2772</v>
      </c>
      <c r="G3222">
        <v>185</v>
      </c>
      <c r="H3222" s="3">
        <f>_xlfn.XLOOKUP(sales[[#This Row],[Product]],products[Product],products[Cost per box])*sales[[#This Row],[Boxes]]</f>
        <v>1520.7</v>
      </c>
      <c r="I3222" s="4">
        <f>sales[[#This Row],[Revenue]]-sales[[#This Row],[Cost]]</f>
        <v>1251.3</v>
      </c>
    </row>
    <row r="3223" spans="2:9" x14ac:dyDescent="0.25">
      <c r="B3223" t="s">
        <v>10</v>
      </c>
      <c r="C3223" t="s">
        <v>11</v>
      </c>
      <c r="D3223" t="s">
        <v>43</v>
      </c>
      <c r="E3223" s="1">
        <v>44391</v>
      </c>
      <c r="F3223" s="4">
        <v>1666</v>
      </c>
      <c r="G3223">
        <v>93</v>
      </c>
      <c r="H3223" s="3">
        <f>_xlfn.XLOOKUP(sales[[#This Row],[Product]],products[Product],products[Cost per box])*sales[[#This Row],[Boxes]]</f>
        <v>358.05</v>
      </c>
      <c r="I3223" s="4">
        <f>sales[[#This Row],[Revenue]]-sales[[#This Row],[Cost]]</f>
        <v>1307.95</v>
      </c>
    </row>
    <row r="3224" spans="2:9" x14ac:dyDescent="0.25">
      <c r="B3224" t="s">
        <v>40</v>
      </c>
      <c r="C3224" t="s">
        <v>9</v>
      </c>
      <c r="D3224" t="s">
        <v>50</v>
      </c>
      <c r="E3224" s="1">
        <v>44391</v>
      </c>
      <c r="F3224" s="4">
        <v>5607</v>
      </c>
      <c r="G3224">
        <v>770</v>
      </c>
      <c r="H3224" s="3">
        <f>_xlfn.XLOOKUP(sales[[#This Row],[Product]],products[Product],products[Cost per box])*sales[[#This Row],[Boxes]]</f>
        <v>9555.7000000000007</v>
      </c>
      <c r="I3224" s="4">
        <f>sales[[#This Row],[Revenue]]-sales[[#This Row],[Cost]]</f>
        <v>-3948.7000000000007</v>
      </c>
    </row>
    <row r="3225" spans="2:9" x14ac:dyDescent="0.25">
      <c r="B3225" t="s">
        <v>25</v>
      </c>
      <c r="C3225" t="s">
        <v>16</v>
      </c>
      <c r="D3225" t="s">
        <v>50</v>
      </c>
      <c r="E3225" s="1">
        <v>44391</v>
      </c>
      <c r="F3225" s="4">
        <v>2282</v>
      </c>
      <c r="G3225">
        <v>286</v>
      </c>
      <c r="H3225" s="3">
        <f>_xlfn.XLOOKUP(sales[[#This Row],[Product]],products[Product],products[Cost per box])*sales[[#This Row],[Boxes]]</f>
        <v>3549.26</v>
      </c>
      <c r="I3225" s="4">
        <f>sales[[#This Row],[Revenue]]-sales[[#This Row],[Cost]]</f>
        <v>-1267.2600000000002</v>
      </c>
    </row>
    <row r="3226" spans="2:9" x14ac:dyDescent="0.25">
      <c r="B3226" t="s">
        <v>20</v>
      </c>
      <c r="C3226" t="s">
        <v>27</v>
      </c>
      <c r="D3226" t="s">
        <v>45</v>
      </c>
      <c r="E3226" s="1">
        <v>44391</v>
      </c>
      <c r="F3226" s="4">
        <v>10955</v>
      </c>
      <c r="G3226">
        <v>700</v>
      </c>
      <c r="H3226" s="3">
        <f>_xlfn.XLOOKUP(sales[[#This Row],[Product]],products[Product],products[Cost per box])*sales[[#This Row],[Boxes]]</f>
        <v>5411</v>
      </c>
      <c r="I3226" s="4">
        <f>sales[[#This Row],[Revenue]]-sales[[#This Row],[Cost]]</f>
        <v>5544</v>
      </c>
    </row>
    <row r="3227" spans="2:9" x14ac:dyDescent="0.25">
      <c r="B3227" t="s">
        <v>10</v>
      </c>
      <c r="C3227" t="s">
        <v>27</v>
      </c>
      <c r="D3227" t="s">
        <v>45</v>
      </c>
      <c r="E3227" s="1">
        <v>44392</v>
      </c>
      <c r="F3227" s="4">
        <v>259</v>
      </c>
      <c r="G3227">
        <v>15</v>
      </c>
      <c r="H3227" s="3">
        <f>_xlfn.XLOOKUP(sales[[#This Row],[Product]],products[Product],products[Cost per box])*sales[[#This Row],[Boxes]]</f>
        <v>115.95</v>
      </c>
      <c r="I3227" s="4">
        <f>sales[[#This Row],[Revenue]]-sales[[#This Row],[Cost]]</f>
        <v>143.05000000000001</v>
      </c>
    </row>
    <row r="3228" spans="2:9" x14ac:dyDescent="0.25">
      <c r="B3228" t="s">
        <v>29</v>
      </c>
      <c r="C3228" t="s">
        <v>16</v>
      </c>
      <c r="D3228" t="s">
        <v>42</v>
      </c>
      <c r="E3228" s="1">
        <v>44392</v>
      </c>
      <c r="F3228" s="4">
        <v>5229</v>
      </c>
      <c r="G3228">
        <v>374</v>
      </c>
      <c r="H3228" s="3">
        <f>_xlfn.XLOOKUP(sales[[#This Row],[Product]],products[Product],products[Cost per box])*sales[[#This Row],[Boxes]]</f>
        <v>1772.76</v>
      </c>
      <c r="I3228" s="4">
        <f>sales[[#This Row],[Revenue]]-sales[[#This Row],[Cost]]</f>
        <v>3456.24</v>
      </c>
    </row>
    <row r="3229" spans="2:9" x14ac:dyDescent="0.25">
      <c r="B3229" t="s">
        <v>34</v>
      </c>
      <c r="C3229" t="s">
        <v>6</v>
      </c>
      <c r="D3229" t="s">
        <v>45</v>
      </c>
      <c r="E3229" s="1">
        <v>44392</v>
      </c>
      <c r="F3229" s="4">
        <v>1211</v>
      </c>
      <c r="G3229">
        <v>81</v>
      </c>
      <c r="H3229" s="3">
        <f>_xlfn.XLOOKUP(sales[[#This Row],[Product]],products[Product],products[Cost per box])*sales[[#This Row],[Boxes]]</f>
        <v>626.13</v>
      </c>
      <c r="I3229" s="4">
        <f>sales[[#This Row],[Revenue]]-sales[[#This Row],[Cost]]</f>
        <v>584.87</v>
      </c>
    </row>
    <row r="3230" spans="2:9" x14ac:dyDescent="0.25">
      <c r="B3230" t="s">
        <v>5</v>
      </c>
      <c r="C3230" t="s">
        <v>21</v>
      </c>
      <c r="D3230" t="s">
        <v>7</v>
      </c>
      <c r="E3230" s="1">
        <v>44392</v>
      </c>
      <c r="F3230" s="4">
        <v>5313</v>
      </c>
      <c r="G3230">
        <v>197</v>
      </c>
      <c r="H3230" s="3">
        <f>_xlfn.XLOOKUP(sales[[#This Row],[Product]],products[Product],products[Cost per box])*sales[[#This Row],[Boxes]]</f>
        <v>1014.5500000000001</v>
      </c>
      <c r="I3230" s="4">
        <f>sales[[#This Row],[Revenue]]-sales[[#This Row],[Cost]]</f>
        <v>4298.45</v>
      </c>
    </row>
    <row r="3231" spans="2:9" x14ac:dyDescent="0.25">
      <c r="B3231" t="s">
        <v>25</v>
      </c>
      <c r="C3231" t="s">
        <v>16</v>
      </c>
      <c r="D3231" t="s">
        <v>31</v>
      </c>
      <c r="E3231" s="1">
        <v>44392</v>
      </c>
      <c r="F3231" s="4">
        <v>10003</v>
      </c>
      <c r="G3231">
        <v>1400</v>
      </c>
      <c r="H3231" s="3">
        <f>_xlfn.XLOOKUP(sales[[#This Row],[Product]],products[Product],products[Cost per box])*sales[[#This Row],[Boxes]]</f>
        <v>8008</v>
      </c>
      <c r="I3231" s="4">
        <f>sales[[#This Row],[Revenue]]-sales[[#This Row],[Cost]]</f>
        <v>1995</v>
      </c>
    </row>
    <row r="3232" spans="2:9" x14ac:dyDescent="0.25">
      <c r="B3232" t="s">
        <v>13</v>
      </c>
      <c r="C3232" t="s">
        <v>16</v>
      </c>
      <c r="D3232" t="s">
        <v>31</v>
      </c>
      <c r="E3232" s="1">
        <v>44392</v>
      </c>
      <c r="F3232" s="4">
        <v>140</v>
      </c>
      <c r="G3232">
        <v>18</v>
      </c>
      <c r="H3232" s="3">
        <f>_xlfn.XLOOKUP(sales[[#This Row],[Product]],products[Product],products[Cost per box])*sales[[#This Row],[Boxes]]</f>
        <v>102.96</v>
      </c>
      <c r="I3232" s="4">
        <f>sales[[#This Row],[Revenue]]-sales[[#This Row],[Cost]]</f>
        <v>37.040000000000006</v>
      </c>
    </row>
    <row r="3233" spans="2:9" x14ac:dyDescent="0.25">
      <c r="B3233" t="s">
        <v>13</v>
      </c>
      <c r="C3233" t="s">
        <v>11</v>
      </c>
      <c r="D3233" t="s">
        <v>48</v>
      </c>
      <c r="E3233" s="1">
        <v>44392</v>
      </c>
      <c r="F3233" s="4">
        <v>9345</v>
      </c>
      <c r="G3233">
        <v>425</v>
      </c>
      <c r="H3233" s="3">
        <f>_xlfn.XLOOKUP(sales[[#This Row],[Product]],products[Product],products[Cost per box])*sales[[#This Row],[Boxes]]</f>
        <v>3179</v>
      </c>
      <c r="I3233" s="4">
        <f>sales[[#This Row],[Revenue]]-sales[[#This Row],[Cost]]</f>
        <v>6166</v>
      </c>
    </row>
    <row r="3234" spans="2:9" x14ac:dyDescent="0.25">
      <c r="B3234" t="s">
        <v>29</v>
      </c>
      <c r="C3234" t="s">
        <v>9</v>
      </c>
      <c r="D3234" t="s">
        <v>36</v>
      </c>
      <c r="E3234" s="1">
        <v>44392</v>
      </c>
      <c r="F3234" s="4">
        <v>4921</v>
      </c>
      <c r="G3234">
        <v>329</v>
      </c>
      <c r="H3234" s="3">
        <f>_xlfn.XLOOKUP(sales[[#This Row],[Product]],products[Product],products[Cost per box])*sales[[#This Row],[Boxes]]</f>
        <v>1658.16</v>
      </c>
      <c r="I3234" s="4">
        <f>sales[[#This Row],[Revenue]]-sales[[#This Row],[Cost]]</f>
        <v>3262.84</v>
      </c>
    </row>
    <row r="3235" spans="2:9" x14ac:dyDescent="0.25">
      <c r="B3235" t="s">
        <v>10</v>
      </c>
      <c r="C3235" t="s">
        <v>21</v>
      </c>
      <c r="D3235" t="s">
        <v>45</v>
      </c>
      <c r="E3235" s="1">
        <v>44392</v>
      </c>
      <c r="F3235" s="4">
        <v>3556</v>
      </c>
      <c r="G3235">
        <v>223</v>
      </c>
      <c r="H3235" s="3">
        <f>_xlfn.XLOOKUP(sales[[#This Row],[Product]],products[Product],products[Cost per box])*sales[[#This Row],[Boxes]]</f>
        <v>1723.7900000000002</v>
      </c>
      <c r="I3235" s="4">
        <f>sales[[#This Row],[Revenue]]-sales[[#This Row],[Cost]]</f>
        <v>1832.2099999999998</v>
      </c>
    </row>
    <row r="3236" spans="2:9" x14ac:dyDescent="0.25">
      <c r="B3236" t="s">
        <v>32</v>
      </c>
      <c r="C3236" t="s">
        <v>11</v>
      </c>
      <c r="D3236" t="s">
        <v>31</v>
      </c>
      <c r="E3236" s="1">
        <v>44392</v>
      </c>
      <c r="F3236" s="4">
        <v>8988</v>
      </c>
      <c r="G3236">
        <v>1120</v>
      </c>
      <c r="H3236" s="3">
        <f>_xlfn.XLOOKUP(sales[[#This Row],[Product]],products[Product],products[Cost per box])*sales[[#This Row],[Boxes]]</f>
        <v>6406.4</v>
      </c>
      <c r="I3236" s="4">
        <f>sales[[#This Row],[Revenue]]-sales[[#This Row],[Cost]]</f>
        <v>2581.6000000000004</v>
      </c>
    </row>
    <row r="3237" spans="2:9" x14ac:dyDescent="0.25">
      <c r="B3237" t="s">
        <v>13</v>
      </c>
      <c r="C3237" t="s">
        <v>27</v>
      </c>
      <c r="D3237" t="s">
        <v>36</v>
      </c>
      <c r="E3237" s="1">
        <v>44393</v>
      </c>
      <c r="F3237" s="4">
        <v>5082</v>
      </c>
      <c r="G3237">
        <v>363</v>
      </c>
      <c r="H3237" s="3">
        <f>_xlfn.XLOOKUP(sales[[#This Row],[Product]],products[Product],products[Cost per box])*sales[[#This Row],[Boxes]]</f>
        <v>1829.52</v>
      </c>
      <c r="I3237" s="4">
        <f>sales[[#This Row],[Revenue]]-sales[[#This Row],[Cost]]</f>
        <v>3252.48</v>
      </c>
    </row>
    <row r="3238" spans="2:9" x14ac:dyDescent="0.25">
      <c r="B3238" t="s">
        <v>51</v>
      </c>
      <c r="C3238" t="s">
        <v>16</v>
      </c>
      <c r="D3238" t="s">
        <v>35</v>
      </c>
      <c r="E3238" s="1">
        <v>44393</v>
      </c>
      <c r="F3238" s="4">
        <v>3808</v>
      </c>
      <c r="G3238">
        <v>318</v>
      </c>
      <c r="H3238" s="3">
        <f>_xlfn.XLOOKUP(sales[[#This Row],[Product]],products[Product],products[Cost per box])*sales[[#This Row],[Boxes]]</f>
        <v>842.69999999999993</v>
      </c>
      <c r="I3238" s="4">
        <f>sales[[#This Row],[Revenue]]-sales[[#This Row],[Cost]]</f>
        <v>2965.3</v>
      </c>
    </row>
    <row r="3239" spans="2:9" x14ac:dyDescent="0.25">
      <c r="B3239" t="s">
        <v>18</v>
      </c>
      <c r="C3239" t="s">
        <v>6</v>
      </c>
      <c r="D3239" t="s">
        <v>31</v>
      </c>
      <c r="E3239" s="1">
        <v>44393</v>
      </c>
      <c r="F3239" s="4">
        <v>203</v>
      </c>
      <c r="G3239">
        <v>23</v>
      </c>
      <c r="H3239" s="3">
        <f>_xlfn.XLOOKUP(sales[[#This Row],[Product]],products[Product],products[Cost per box])*sales[[#This Row],[Boxes]]</f>
        <v>131.56</v>
      </c>
      <c r="I3239" s="4">
        <f>sales[[#This Row],[Revenue]]-sales[[#This Row],[Cost]]</f>
        <v>71.44</v>
      </c>
    </row>
    <row r="3240" spans="2:9" x14ac:dyDescent="0.25">
      <c r="B3240" t="s">
        <v>49</v>
      </c>
      <c r="C3240" t="s">
        <v>9</v>
      </c>
      <c r="D3240" t="s">
        <v>24</v>
      </c>
      <c r="E3240" s="1">
        <v>44393</v>
      </c>
      <c r="F3240" s="4">
        <v>560</v>
      </c>
      <c r="G3240">
        <v>27</v>
      </c>
      <c r="H3240" s="3">
        <f>_xlfn.XLOOKUP(sales[[#This Row],[Product]],products[Product],products[Cost per box])*sales[[#This Row],[Boxes]]</f>
        <v>283.77</v>
      </c>
      <c r="I3240" s="4">
        <f>sales[[#This Row],[Revenue]]-sales[[#This Row],[Cost]]</f>
        <v>276.23</v>
      </c>
    </row>
    <row r="3241" spans="2:9" x14ac:dyDescent="0.25">
      <c r="B3241" t="s">
        <v>40</v>
      </c>
      <c r="C3241" t="s">
        <v>21</v>
      </c>
      <c r="D3241" t="s">
        <v>43</v>
      </c>
      <c r="E3241" s="1">
        <v>44393</v>
      </c>
      <c r="F3241" s="4">
        <v>7973</v>
      </c>
      <c r="G3241">
        <v>420</v>
      </c>
      <c r="H3241" s="3">
        <f>_xlfn.XLOOKUP(sales[[#This Row],[Product]],products[Product],products[Cost per box])*sales[[#This Row],[Boxes]]</f>
        <v>1617</v>
      </c>
      <c r="I3241" s="4">
        <f>sales[[#This Row],[Revenue]]-sales[[#This Row],[Cost]]</f>
        <v>6356</v>
      </c>
    </row>
    <row r="3242" spans="2:9" x14ac:dyDescent="0.25">
      <c r="B3242" t="s">
        <v>10</v>
      </c>
      <c r="C3242" t="s">
        <v>27</v>
      </c>
      <c r="D3242" t="s">
        <v>42</v>
      </c>
      <c r="E3242" s="1">
        <v>44393</v>
      </c>
      <c r="F3242" s="4">
        <v>91</v>
      </c>
      <c r="G3242">
        <v>6</v>
      </c>
      <c r="H3242" s="3">
        <f>_xlfn.XLOOKUP(sales[[#This Row],[Product]],products[Product],products[Cost per box])*sales[[#This Row],[Boxes]]</f>
        <v>28.44</v>
      </c>
      <c r="I3242" s="4">
        <f>sales[[#This Row],[Revenue]]-sales[[#This Row],[Cost]]</f>
        <v>62.56</v>
      </c>
    </row>
    <row r="3243" spans="2:9" x14ac:dyDescent="0.25">
      <c r="B3243" t="s">
        <v>5</v>
      </c>
      <c r="C3243" t="s">
        <v>9</v>
      </c>
      <c r="D3243" t="s">
        <v>22</v>
      </c>
      <c r="E3243" s="1">
        <v>44393</v>
      </c>
      <c r="F3243" s="4">
        <v>13342</v>
      </c>
      <c r="G3243">
        <v>910</v>
      </c>
      <c r="H3243" s="3">
        <f>_xlfn.XLOOKUP(sales[[#This Row],[Product]],products[Product],products[Cost per box])*sales[[#This Row],[Boxes]]</f>
        <v>7480.2000000000007</v>
      </c>
      <c r="I3243" s="4">
        <f>sales[[#This Row],[Revenue]]-sales[[#This Row],[Cost]]</f>
        <v>5861.7999999999993</v>
      </c>
    </row>
    <row r="3244" spans="2:9" x14ac:dyDescent="0.25">
      <c r="B3244" t="s">
        <v>20</v>
      </c>
      <c r="C3244" t="s">
        <v>21</v>
      </c>
      <c r="D3244" t="s">
        <v>19</v>
      </c>
      <c r="E3244" s="1">
        <v>44393</v>
      </c>
      <c r="F3244" s="4">
        <v>7406</v>
      </c>
      <c r="G3244">
        <v>436</v>
      </c>
      <c r="H3244" s="3">
        <f>_xlfn.XLOOKUP(sales[[#This Row],[Product]],products[Product],products[Cost per box])*sales[[#This Row],[Boxes]]</f>
        <v>4460.28</v>
      </c>
      <c r="I3244" s="4">
        <f>sales[[#This Row],[Revenue]]-sales[[#This Row],[Cost]]</f>
        <v>2945.7200000000003</v>
      </c>
    </row>
    <row r="3245" spans="2:9" x14ac:dyDescent="0.25">
      <c r="B3245" t="s">
        <v>23</v>
      </c>
      <c r="C3245" t="s">
        <v>6</v>
      </c>
      <c r="D3245" t="s">
        <v>22</v>
      </c>
      <c r="E3245" s="1">
        <v>44393</v>
      </c>
      <c r="F3245" s="4">
        <v>7679</v>
      </c>
      <c r="G3245">
        <v>549</v>
      </c>
      <c r="H3245" s="3">
        <f>_xlfn.XLOOKUP(sales[[#This Row],[Product]],products[Product],products[Cost per box])*sales[[#This Row],[Boxes]]</f>
        <v>4512.7800000000007</v>
      </c>
      <c r="I3245" s="4">
        <f>sales[[#This Row],[Revenue]]-sales[[#This Row],[Cost]]</f>
        <v>3166.2199999999993</v>
      </c>
    </row>
    <row r="3246" spans="2:9" x14ac:dyDescent="0.25">
      <c r="B3246" t="s">
        <v>25</v>
      </c>
      <c r="C3246" t="s">
        <v>16</v>
      </c>
      <c r="D3246" t="s">
        <v>43</v>
      </c>
      <c r="E3246" s="1">
        <v>44393</v>
      </c>
      <c r="F3246" s="4">
        <v>7777</v>
      </c>
      <c r="G3246">
        <v>458</v>
      </c>
      <c r="H3246" s="3">
        <f>_xlfn.XLOOKUP(sales[[#This Row],[Product]],products[Product],products[Cost per box])*sales[[#This Row],[Boxes]]</f>
        <v>1763.3</v>
      </c>
      <c r="I3246" s="4">
        <f>sales[[#This Row],[Revenue]]-sales[[#This Row],[Cost]]</f>
        <v>6013.7</v>
      </c>
    </row>
    <row r="3247" spans="2:9" x14ac:dyDescent="0.25">
      <c r="B3247" t="s">
        <v>33</v>
      </c>
      <c r="C3247" t="s">
        <v>16</v>
      </c>
      <c r="D3247" t="s">
        <v>19</v>
      </c>
      <c r="E3247" s="1">
        <v>44393</v>
      </c>
      <c r="F3247" s="4">
        <v>7315</v>
      </c>
      <c r="G3247">
        <v>407</v>
      </c>
      <c r="H3247" s="3">
        <f>_xlfn.XLOOKUP(sales[[#This Row],[Product]],products[Product],products[Cost per box])*sales[[#This Row],[Boxes]]</f>
        <v>4163.6100000000006</v>
      </c>
      <c r="I3247" s="4">
        <f>sales[[#This Row],[Revenue]]-sales[[#This Row],[Cost]]</f>
        <v>3151.3899999999994</v>
      </c>
    </row>
    <row r="3248" spans="2:9" x14ac:dyDescent="0.25">
      <c r="B3248" t="s">
        <v>40</v>
      </c>
      <c r="C3248" t="s">
        <v>6</v>
      </c>
      <c r="D3248" t="s">
        <v>45</v>
      </c>
      <c r="E3248" s="1">
        <v>44393</v>
      </c>
      <c r="F3248" s="4">
        <v>4795</v>
      </c>
      <c r="G3248">
        <v>283</v>
      </c>
      <c r="H3248" s="3">
        <f>_xlfn.XLOOKUP(sales[[#This Row],[Product]],products[Product],products[Cost per box])*sales[[#This Row],[Boxes]]</f>
        <v>2187.59</v>
      </c>
      <c r="I3248" s="4">
        <f>sales[[#This Row],[Revenue]]-sales[[#This Row],[Cost]]</f>
        <v>2607.41</v>
      </c>
    </row>
    <row r="3249" spans="2:9" x14ac:dyDescent="0.25">
      <c r="B3249" t="s">
        <v>15</v>
      </c>
      <c r="C3249" t="s">
        <v>27</v>
      </c>
      <c r="D3249" t="s">
        <v>43</v>
      </c>
      <c r="E3249" s="1">
        <v>44393</v>
      </c>
      <c r="F3249" s="4">
        <v>4998</v>
      </c>
      <c r="G3249">
        <v>294</v>
      </c>
      <c r="H3249" s="3">
        <f>_xlfn.XLOOKUP(sales[[#This Row],[Product]],products[Product],products[Cost per box])*sales[[#This Row],[Boxes]]</f>
        <v>1131.9000000000001</v>
      </c>
      <c r="I3249" s="4">
        <f>sales[[#This Row],[Revenue]]-sales[[#This Row],[Cost]]</f>
        <v>3866.1</v>
      </c>
    </row>
    <row r="3250" spans="2:9" x14ac:dyDescent="0.25">
      <c r="B3250" t="s">
        <v>34</v>
      </c>
      <c r="C3250" t="s">
        <v>21</v>
      </c>
      <c r="D3250" t="s">
        <v>52</v>
      </c>
      <c r="E3250" s="1">
        <v>44393</v>
      </c>
      <c r="F3250" s="4">
        <v>1890</v>
      </c>
      <c r="G3250">
        <v>86</v>
      </c>
      <c r="H3250" s="3">
        <f>_xlfn.XLOOKUP(sales[[#This Row],[Product]],products[Product],products[Cost per box])*sales[[#This Row],[Boxes]]</f>
        <v>285.52</v>
      </c>
      <c r="I3250" s="4">
        <f>sales[[#This Row],[Revenue]]-sales[[#This Row],[Cost]]</f>
        <v>1604.48</v>
      </c>
    </row>
    <row r="3251" spans="2:9" x14ac:dyDescent="0.25">
      <c r="B3251" t="s">
        <v>32</v>
      </c>
      <c r="C3251" t="s">
        <v>6</v>
      </c>
      <c r="D3251" t="s">
        <v>28</v>
      </c>
      <c r="E3251" s="1">
        <v>44393</v>
      </c>
      <c r="F3251" s="4">
        <v>4319</v>
      </c>
      <c r="G3251">
        <v>700</v>
      </c>
      <c r="H3251" s="3">
        <f>_xlfn.XLOOKUP(sales[[#This Row],[Product]],products[Product],products[Cost per box])*sales[[#This Row],[Boxes]]</f>
        <v>1931.9999999999998</v>
      </c>
      <c r="I3251" s="4">
        <f>sales[[#This Row],[Revenue]]-sales[[#This Row],[Cost]]</f>
        <v>2387</v>
      </c>
    </row>
    <row r="3252" spans="2:9" x14ac:dyDescent="0.25">
      <c r="B3252" t="s">
        <v>33</v>
      </c>
      <c r="C3252" t="s">
        <v>11</v>
      </c>
      <c r="D3252" t="s">
        <v>12</v>
      </c>
      <c r="E3252" s="1">
        <v>44393</v>
      </c>
      <c r="F3252" s="4">
        <v>10878</v>
      </c>
      <c r="G3252">
        <v>436</v>
      </c>
      <c r="H3252" s="3">
        <f>_xlfn.XLOOKUP(sales[[#This Row],[Product]],products[Product],products[Cost per box])*sales[[#This Row],[Boxes]]</f>
        <v>3675.48</v>
      </c>
      <c r="I3252" s="4">
        <f>sales[[#This Row],[Revenue]]-sales[[#This Row],[Cost]]</f>
        <v>7202.52</v>
      </c>
    </row>
    <row r="3253" spans="2:9" x14ac:dyDescent="0.25">
      <c r="B3253" t="s">
        <v>8</v>
      </c>
      <c r="C3253" t="s">
        <v>16</v>
      </c>
      <c r="D3253" t="s">
        <v>28</v>
      </c>
      <c r="E3253" s="1">
        <v>44393</v>
      </c>
      <c r="F3253" s="4">
        <v>4627</v>
      </c>
      <c r="G3253">
        <v>515</v>
      </c>
      <c r="H3253" s="3">
        <f>_xlfn.XLOOKUP(sales[[#This Row],[Product]],products[Product],products[Cost per box])*sales[[#This Row],[Boxes]]</f>
        <v>1421.3999999999999</v>
      </c>
      <c r="I3253" s="4">
        <f>sales[[#This Row],[Revenue]]-sales[[#This Row],[Cost]]</f>
        <v>3205.6000000000004</v>
      </c>
    </row>
    <row r="3254" spans="2:9" x14ac:dyDescent="0.25">
      <c r="B3254" t="s">
        <v>40</v>
      </c>
      <c r="C3254" t="s">
        <v>27</v>
      </c>
      <c r="D3254" t="s">
        <v>7</v>
      </c>
      <c r="E3254" s="1">
        <v>44393</v>
      </c>
      <c r="F3254" s="4">
        <v>2870</v>
      </c>
      <c r="G3254">
        <v>115</v>
      </c>
      <c r="H3254" s="3">
        <f>_xlfn.XLOOKUP(sales[[#This Row],[Product]],products[Product],products[Cost per box])*sales[[#This Row],[Boxes]]</f>
        <v>592.25</v>
      </c>
      <c r="I3254" s="4">
        <f>sales[[#This Row],[Revenue]]-sales[[#This Row],[Cost]]</f>
        <v>2277.75</v>
      </c>
    </row>
    <row r="3255" spans="2:9" x14ac:dyDescent="0.25">
      <c r="B3255" t="s">
        <v>8</v>
      </c>
      <c r="C3255" t="s">
        <v>21</v>
      </c>
      <c r="D3255" t="s">
        <v>14</v>
      </c>
      <c r="E3255" s="1">
        <v>44393</v>
      </c>
      <c r="F3255" s="4">
        <v>5859</v>
      </c>
      <c r="G3255">
        <v>533</v>
      </c>
      <c r="H3255" s="3">
        <f>_xlfn.XLOOKUP(sales[[#This Row],[Product]],products[Product],products[Cost per box])*sales[[#This Row],[Boxes]]</f>
        <v>3363.23</v>
      </c>
      <c r="I3255" s="4">
        <f>sales[[#This Row],[Revenue]]-sales[[#This Row],[Cost]]</f>
        <v>2495.77</v>
      </c>
    </row>
    <row r="3256" spans="2:9" x14ac:dyDescent="0.25">
      <c r="B3256" t="s">
        <v>49</v>
      </c>
      <c r="C3256" t="s">
        <v>9</v>
      </c>
      <c r="D3256" t="s">
        <v>48</v>
      </c>
      <c r="E3256" s="1">
        <v>44393</v>
      </c>
      <c r="F3256" s="4">
        <v>4417</v>
      </c>
      <c r="G3256">
        <v>221</v>
      </c>
      <c r="H3256" s="3">
        <f>_xlfn.XLOOKUP(sales[[#This Row],[Product]],products[Product],products[Cost per box])*sales[[#This Row],[Boxes]]</f>
        <v>1653.0800000000002</v>
      </c>
      <c r="I3256" s="4">
        <f>sales[[#This Row],[Revenue]]-sales[[#This Row],[Cost]]</f>
        <v>2763.92</v>
      </c>
    </row>
    <row r="3257" spans="2:9" x14ac:dyDescent="0.25">
      <c r="B3257" t="s">
        <v>46</v>
      </c>
      <c r="C3257" t="s">
        <v>6</v>
      </c>
      <c r="D3257" t="s">
        <v>44</v>
      </c>
      <c r="E3257" s="1">
        <v>44396</v>
      </c>
      <c r="F3257" s="4">
        <v>413</v>
      </c>
      <c r="G3257">
        <v>18</v>
      </c>
      <c r="H3257" s="3">
        <f>_xlfn.XLOOKUP(sales[[#This Row],[Product]],products[Product],products[Cost per box])*sales[[#This Row],[Boxes]]</f>
        <v>172.26</v>
      </c>
      <c r="I3257" s="4">
        <f>sales[[#This Row],[Revenue]]-sales[[#This Row],[Cost]]</f>
        <v>240.74</v>
      </c>
    </row>
    <row r="3258" spans="2:9" x14ac:dyDescent="0.25">
      <c r="B3258" t="s">
        <v>32</v>
      </c>
      <c r="C3258" t="s">
        <v>27</v>
      </c>
      <c r="D3258" t="s">
        <v>14</v>
      </c>
      <c r="E3258" s="1">
        <v>44396</v>
      </c>
      <c r="F3258" s="4">
        <v>2373</v>
      </c>
      <c r="G3258">
        <v>264</v>
      </c>
      <c r="H3258" s="3">
        <f>_xlfn.XLOOKUP(sales[[#This Row],[Product]],products[Product],products[Cost per box])*sales[[#This Row],[Boxes]]</f>
        <v>1665.84</v>
      </c>
      <c r="I3258" s="4">
        <f>sales[[#This Row],[Revenue]]-sales[[#This Row],[Cost]]</f>
        <v>707.16000000000008</v>
      </c>
    </row>
    <row r="3259" spans="2:9" x14ac:dyDescent="0.25">
      <c r="B3259" t="s">
        <v>37</v>
      </c>
      <c r="C3259" t="s">
        <v>27</v>
      </c>
      <c r="D3259" t="s">
        <v>38</v>
      </c>
      <c r="E3259" s="1">
        <v>44396</v>
      </c>
      <c r="F3259" s="4">
        <v>2667</v>
      </c>
      <c r="G3259">
        <v>112</v>
      </c>
      <c r="H3259" s="3">
        <f>_xlfn.XLOOKUP(sales[[#This Row],[Product]],products[Product],products[Cost per box])*sales[[#This Row],[Boxes]]</f>
        <v>1113.28</v>
      </c>
      <c r="I3259" s="4">
        <f>sales[[#This Row],[Revenue]]-sales[[#This Row],[Cost]]</f>
        <v>1553.72</v>
      </c>
    </row>
    <row r="3260" spans="2:9" x14ac:dyDescent="0.25">
      <c r="B3260" t="s">
        <v>29</v>
      </c>
      <c r="C3260" t="s">
        <v>9</v>
      </c>
      <c r="D3260" t="s">
        <v>17</v>
      </c>
      <c r="E3260" s="1">
        <v>44396</v>
      </c>
      <c r="F3260" s="4">
        <v>126</v>
      </c>
      <c r="G3260">
        <v>8</v>
      </c>
      <c r="H3260" s="3">
        <f>_xlfn.XLOOKUP(sales[[#This Row],[Product]],products[Product],products[Cost per box])*sales[[#This Row],[Boxes]]</f>
        <v>54.4</v>
      </c>
      <c r="I3260" s="4">
        <f>sales[[#This Row],[Revenue]]-sales[[#This Row],[Cost]]</f>
        <v>71.599999999999994</v>
      </c>
    </row>
    <row r="3261" spans="2:9" x14ac:dyDescent="0.25">
      <c r="B3261" t="s">
        <v>18</v>
      </c>
      <c r="C3261" t="s">
        <v>27</v>
      </c>
      <c r="D3261" t="s">
        <v>35</v>
      </c>
      <c r="E3261" s="1">
        <v>44396</v>
      </c>
      <c r="F3261" s="4">
        <v>5362</v>
      </c>
      <c r="G3261">
        <v>383</v>
      </c>
      <c r="H3261" s="3">
        <f>_xlfn.XLOOKUP(sales[[#This Row],[Product]],products[Product],products[Cost per box])*sales[[#This Row],[Boxes]]</f>
        <v>1014.9499999999999</v>
      </c>
      <c r="I3261" s="4">
        <f>sales[[#This Row],[Revenue]]-sales[[#This Row],[Cost]]</f>
        <v>4347.05</v>
      </c>
    </row>
    <row r="3262" spans="2:9" x14ac:dyDescent="0.25">
      <c r="B3262" t="s">
        <v>29</v>
      </c>
      <c r="C3262" t="s">
        <v>21</v>
      </c>
      <c r="D3262" t="s">
        <v>42</v>
      </c>
      <c r="E3262" s="1">
        <v>44396</v>
      </c>
      <c r="F3262" s="4">
        <v>1414</v>
      </c>
      <c r="G3262">
        <v>95</v>
      </c>
      <c r="H3262" s="3">
        <f>_xlfn.XLOOKUP(sales[[#This Row],[Product]],products[Product],products[Cost per box])*sales[[#This Row],[Boxes]]</f>
        <v>450.3</v>
      </c>
      <c r="I3262" s="4">
        <f>sales[[#This Row],[Revenue]]-sales[[#This Row],[Cost]]</f>
        <v>963.7</v>
      </c>
    </row>
    <row r="3263" spans="2:9" x14ac:dyDescent="0.25">
      <c r="B3263" t="s">
        <v>15</v>
      </c>
      <c r="C3263" t="s">
        <v>6</v>
      </c>
      <c r="D3263" t="s">
        <v>50</v>
      </c>
      <c r="E3263" s="1">
        <v>44396</v>
      </c>
      <c r="F3263" s="4">
        <v>8190</v>
      </c>
      <c r="G3263">
        <v>1190</v>
      </c>
      <c r="H3263" s="3">
        <f>_xlfn.XLOOKUP(sales[[#This Row],[Product]],products[Product],products[Cost per box])*sales[[#This Row],[Boxes]]</f>
        <v>14767.9</v>
      </c>
      <c r="I3263" s="4">
        <f>sales[[#This Row],[Revenue]]-sales[[#This Row],[Cost]]</f>
        <v>-6577.9</v>
      </c>
    </row>
    <row r="3264" spans="2:9" x14ac:dyDescent="0.25">
      <c r="B3264" t="s">
        <v>40</v>
      </c>
      <c r="C3264" t="s">
        <v>27</v>
      </c>
      <c r="D3264" t="s">
        <v>28</v>
      </c>
      <c r="E3264" s="1">
        <v>44396</v>
      </c>
      <c r="F3264" s="4">
        <v>2863</v>
      </c>
      <c r="G3264">
        <v>319</v>
      </c>
      <c r="H3264" s="3">
        <f>_xlfn.XLOOKUP(sales[[#This Row],[Product]],products[Product],products[Cost per box])*sales[[#This Row],[Boxes]]</f>
        <v>880.43999999999994</v>
      </c>
      <c r="I3264" s="4">
        <f>sales[[#This Row],[Revenue]]-sales[[#This Row],[Cost]]</f>
        <v>1982.56</v>
      </c>
    </row>
    <row r="3265" spans="2:9" x14ac:dyDescent="0.25">
      <c r="B3265" t="s">
        <v>41</v>
      </c>
      <c r="C3265" t="s">
        <v>27</v>
      </c>
      <c r="D3265" t="s">
        <v>22</v>
      </c>
      <c r="E3265" s="1">
        <v>44396</v>
      </c>
      <c r="F3265" s="4">
        <v>4081</v>
      </c>
      <c r="G3265">
        <v>314</v>
      </c>
      <c r="H3265" s="3">
        <f>_xlfn.XLOOKUP(sales[[#This Row],[Product]],products[Product],products[Cost per box])*sales[[#This Row],[Boxes]]</f>
        <v>2581.0800000000004</v>
      </c>
      <c r="I3265" s="4">
        <f>sales[[#This Row],[Revenue]]-sales[[#This Row],[Cost]]</f>
        <v>1499.9199999999996</v>
      </c>
    </row>
    <row r="3266" spans="2:9" x14ac:dyDescent="0.25">
      <c r="B3266" t="s">
        <v>5</v>
      </c>
      <c r="C3266" t="s">
        <v>9</v>
      </c>
      <c r="D3266" t="s">
        <v>28</v>
      </c>
      <c r="E3266" s="1">
        <v>44396</v>
      </c>
      <c r="F3266" s="4">
        <v>448</v>
      </c>
      <c r="G3266">
        <v>56</v>
      </c>
      <c r="H3266" s="3">
        <f>_xlfn.XLOOKUP(sales[[#This Row],[Product]],products[Product],products[Cost per box])*sales[[#This Row],[Boxes]]</f>
        <v>154.56</v>
      </c>
      <c r="I3266" s="4">
        <f>sales[[#This Row],[Revenue]]-sales[[#This Row],[Cost]]</f>
        <v>293.44</v>
      </c>
    </row>
    <row r="3267" spans="2:9" x14ac:dyDescent="0.25">
      <c r="B3267" t="s">
        <v>39</v>
      </c>
      <c r="C3267" t="s">
        <v>9</v>
      </c>
      <c r="D3267" t="s">
        <v>50</v>
      </c>
      <c r="E3267" s="1">
        <v>44396</v>
      </c>
      <c r="F3267" s="4">
        <v>7070</v>
      </c>
      <c r="G3267">
        <v>700</v>
      </c>
      <c r="H3267" s="3">
        <f>_xlfn.XLOOKUP(sales[[#This Row],[Product]],products[Product],products[Cost per box])*sales[[#This Row],[Boxes]]</f>
        <v>8687</v>
      </c>
      <c r="I3267" s="4">
        <f>sales[[#This Row],[Revenue]]-sales[[#This Row],[Cost]]</f>
        <v>-1617</v>
      </c>
    </row>
    <row r="3268" spans="2:9" x14ac:dyDescent="0.25">
      <c r="B3268" t="s">
        <v>10</v>
      </c>
      <c r="C3268" t="s">
        <v>16</v>
      </c>
      <c r="D3268" t="s">
        <v>24</v>
      </c>
      <c r="E3268" s="1">
        <v>44396</v>
      </c>
      <c r="F3268" s="4">
        <v>2625</v>
      </c>
      <c r="G3268">
        <v>132</v>
      </c>
      <c r="H3268" s="3">
        <f>_xlfn.XLOOKUP(sales[[#This Row],[Product]],products[Product],products[Cost per box])*sales[[#This Row],[Boxes]]</f>
        <v>1387.32</v>
      </c>
      <c r="I3268" s="4">
        <f>sales[[#This Row],[Revenue]]-sales[[#This Row],[Cost]]</f>
        <v>1237.68</v>
      </c>
    </row>
    <row r="3269" spans="2:9" x14ac:dyDescent="0.25">
      <c r="B3269" t="s">
        <v>39</v>
      </c>
      <c r="C3269" t="s">
        <v>6</v>
      </c>
      <c r="D3269" t="s">
        <v>24</v>
      </c>
      <c r="E3269" s="1">
        <v>44396</v>
      </c>
      <c r="F3269" s="4">
        <v>2142</v>
      </c>
      <c r="G3269">
        <v>98</v>
      </c>
      <c r="H3269" s="3">
        <f>_xlfn.XLOOKUP(sales[[#This Row],[Product]],products[Product],products[Cost per box])*sales[[#This Row],[Boxes]]</f>
        <v>1029.98</v>
      </c>
      <c r="I3269" s="4">
        <f>sales[[#This Row],[Revenue]]-sales[[#This Row],[Cost]]</f>
        <v>1112.02</v>
      </c>
    </row>
    <row r="3270" spans="2:9" x14ac:dyDescent="0.25">
      <c r="B3270" t="s">
        <v>41</v>
      </c>
      <c r="C3270" t="s">
        <v>21</v>
      </c>
      <c r="D3270" t="s">
        <v>17</v>
      </c>
      <c r="E3270" s="1">
        <v>44396</v>
      </c>
      <c r="F3270" s="4">
        <v>7182</v>
      </c>
      <c r="G3270">
        <v>513</v>
      </c>
      <c r="H3270" s="3">
        <f>_xlfn.XLOOKUP(sales[[#This Row],[Product]],products[Product],products[Cost per box])*sales[[#This Row],[Boxes]]</f>
        <v>3488.4</v>
      </c>
      <c r="I3270" s="4">
        <f>sales[[#This Row],[Revenue]]-sales[[#This Row],[Cost]]</f>
        <v>3693.6</v>
      </c>
    </row>
    <row r="3271" spans="2:9" x14ac:dyDescent="0.25">
      <c r="B3271" t="s">
        <v>13</v>
      </c>
      <c r="C3271" t="s">
        <v>6</v>
      </c>
      <c r="D3271" t="s">
        <v>22</v>
      </c>
      <c r="E3271" s="1">
        <v>44396</v>
      </c>
      <c r="F3271" s="4">
        <v>3437</v>
      </c>
      <c r="G3271">
        <v>246</v>
      </c>
      <c r="H3271" s="3">
        <f>_xlfn.XLOOKUP(sales[[#This Row],[Product]],products[Product],products[Cost per box])*sales[[#This Row],[Boxes]]</f>
        <v>2022.1200000000001</v>
      </c>
      <c r="I3271" s="4">
        <f>sales[[#This Row],[Revenue]]-sales[[#This Row],[Cost]]</f>
        <v>1414.8799999999999</v>
      </c>
    </row>
    <row r="3272" spans="2:9" x14ac:dyDescent="0.25">
      <c r="B3272" t="s">
        <v>33</v>
      </c>
      <c r="C3272" t="s">
        <v>16</v>
      </c>
      <c r="D3272" t="s">
        <v>30</v>
      </c>
      <c r="E3272" s="1">
        <v>44396</v>
      </c>
      <c r="F3272" s="4">
        <v>8344</v>
      </c>
      <c r="G3272">
        <v>1400</v>
      </c>
      <c r="H3272" s="3">
        <f>_xlfn.XLOOKUP(sales[[#This Row],[Product]],products[Product],products[Cost per box])*sales[[#This Row],[Boxes]]</f>
        <v>5152</v>
      </c>
      <c r="I3272" s="4">
        <f>sales[[#This Row],[Revenue]]-sales[[#This Row],[Cost]]</f>
        <v>3192</v>
      </c>
    </row>
    <row r="3273" spans="2:9" x14ac:dyDescent="0.25">
      <c r="B3273" t="s">
        <v>40</v>
      </c>
      <c r="C3273" t="s">
        <v>6</v>
      </c>
      <c r="D3273" t="s">
        <v>22</v>
      </c>
      <c r="E3273" s="1">
        <v>44396</v>
      </c>
      <c r="F3273" s="4">
        <v>9380</v>
      </c>
      <c r="G3273">
        <v>670</v>
      </c>
      <c r="H3273" s="3">
        <f>_xlfn.XLOOKUP(sales[[#This Row],[Product]],products[Product],products[Cost per box])*sales[[#This Row],[Boxes]]</f>
        <v>5507.4000000000005</v>
      </c>
      <c r="I3273" s="4">
        <f>sales[[#This Row],[Revenue]]-sales[[#This Row],[Cost]]</f>
        <v>3872.5999999999995</v>
      </c>
    </row>
    <row r="3274" spans="2:9" x14ac:dyDescent="0.25">
      <c r="B3274" t="s">
        <v>51</v>
      </c>
      <c r="C3274" t="s">
        <v>16</v>
      </c>
      <c r="D3274" t="s">
        <v>7</v>
      </c>
      <c r="E3274" s="1">
        <v>44396</v>
      </c>
      <c r="F3274" s="4">
        <v>2296</v>
      </c>
      <c r="G3274">
        <v>96</v>
      </c>
      <c r="H3274" s="3">
        <f>_xlfn.XLOOKUP(sales[[#This Row],[Product]],products[Product],products[Cost per box])*sales[[#This Row],[Boxes]]</f>
        <v>494.40000000000003</v>
      </c>
      <c r="I3274" s="4">
        <f>sales[[#This Row],[Revenue]]-sales[[#This Row],[Cost]]</f>
        <v>1801.6</v>
      </c>
    </row>
    <row r="3275" spans="2:9" x14ac:dyDescent="0.25">
      <c r="B3275" t="s">
        <v>37</v>
      </c>
      <c r="C3275" t="s">
        <v>16</v>
      </c>
      <c r="D3275" t="s">
        <v>24</v>
      </c>
      <c r="E3275" s="1">
        <v>44396</v>
      </c>
      <c r="F3275" s="4">
        <v>3787</v>
      </c>
      <c r="G3275">
        <v>173</v>
      </c>
      <c r="H3275" s="3">
        <f>_xlfn.XLOOKUP(sales[[#This Row],[Product]],products[Product],products[Cost per box])*sales[[#This Row],[Boxes]]</f>
        <v>1818.23</v>
      </c>
      <c r="I3275" s="4">
        <f>sales[[#This Row],[Revenue]]-sales[[#This Row],[Cost]]</f>
        <v>1968.77</v>
      </c>
    </row>
    <row r="3276" spans="2:9" x14ac:dyDescent="0.25">
      <c r="B3276" t="s">
        <v>25</v>
      </c>
      <c r="C3276" t="s">
        <v>6</v>
      </c>
      <c r="D3276" t="s">
        <v>22</v>
      </c>
      <c r="E3276" s="1">
        <v>44396</v>
      </c>
      <c r="F3276" s="4">
        <v>7420</v>
      </c>
      <c r="G3276">
        <v>495</v>
      </c>
      <c r="H3276" s="3">
        <f>_xlfn.XLOOKUP(sales[[#This Row],[Product]],products[Product],products[Cost per box])*sales[[#This Row],[Boxes]]</f>
        <v>4068.9</v>
      </c>
      <c r="I3276" s="4">
        <f>sales[[#This Row],[Revenue]]-sales[[#This Row],[Cost]]</f>
        <v>3351.1</v>
      </c>
    </row>
    <row r="3277" spans="2:9" x14ac:dyDescent="0.25">
      <c r="B3277" t="s">
        <v>32</v>
      </c>
      <c r="C3277" t="s">
        <v>9</v>
      </c>
      <c r="D3277" t="s">
        <v>31</v>
      </c>
      <c r="E3277" s="1">
        <v>44396</v>
      </c>
      <c r="F3277" s="4">
        <v>5789</v>
      </c>
      <c r="G3277">
        <v>644</v>
      </c>
      <c r="H3277" s="3">
        <f>_xlfn.XLOOKUP(sales[[#This Row],[Product]],products[Product],products[Cost per box])*sales[[#This Row],[Boxes]]</f>
        <v>3683.68</v>
      </c>
      <c r="I3277" s="4">
        <f>sales[[#This Row],[Revenue]]-sales[[#This Row],[Cost]]</f>
        <v>2105.3200000000002</v>
      </c>
    </row>
    <row r="3278" spans="2:9" x14ac:dyDescent="0.25">
      <c r="B3278" t="s">
        <v>15</v>
      </c>
      <c r="C3278" t="s">
        <v>16</v>
      </c>
      <c r="D3278" t="s">
        <v>52</v>
      </c>
      <c r="E3278" s="1">
        <v>44396</v>
      </c>
      <c r="F3278" s="4">
        <v>4893</v>
      </c>
      <c r="G3278">
        <v>196</v>
      </c>
      <c r="H3278" s="3">
        <f>_xlfn.XLOOKUP(sales[[#This Row],[Product]],products[Product],products[Cost per box])*sales[[#This Row],[Boxes]]</f>
        <v>650.71999999999991</v>
      </c>
      <c r="I3278" s="4">
        <f>sales[[#This Row],[Revenue]]-sales[[#This Row],[Cost]]</f>
        <v>4242.28</v>
      </c>
    </row>
    <row r="3279" spans="2:9" x14ac:dyDescent="0.25">
      <c r="B3279" t="s">
        <v>20</v>
      </c>
      <c r="C3279" t="s">
        <v>9</v>
      </c>
      <c r="D3279" t="s">
        <v>26</v>
      </c>
      <c r="E3279" s="1">
        <v>44396</v>
      </c>
      <c r="F3279" s="4">
        <v>3171</v>
      </c>
      <c r="G3279">
        <v>187</v>
      </c>
      <c r="H3279" s="3">
        <f>_xlfn.XLOOKUP(sales[[#This Row],[Product]],products[Product],products[Cost per box])*sales[[#This Row],[Boxes]]</f>
        <v>1202.4099999999999</v>
      </c>
      <c r="I3279" s="4">
        <f>sales[[#This Row],[Revenue]]-sales[[#This Row],[Cost]]</f>
        <v>1968.5900000000001</v>
      </c>
    </row>
    <row r="3280" spans="2:9" x14ac:dyDescent="0.25">
      <c r="B3280" t="s">
        <v>5</v>
      </c>
      <c r="C3280" t="s">
        <v>9</v>
      </c>
      <c r="D3280" t="s">
        <v>26</v>
      </c>
      <c r="E3280" s="1">
        <v>44396</v>
      </c>
      <c r="F3280" s="4">
        <v>1428</v>
      </c>
      <c r="G3280">
        <v>84</v>
      </c>
      <c r="H3280" s="3">
        <f>_xlfn.XLOOKUP(sales[[#This Row],[Product]],products[Product],products[Cost per box])*sales[[#This Row],[Boxes]]</f>
        <v>540.12</v>
      </c>
      <c r="I3280" s="4">
        <f>sales[[#This Row],[Revenue]]-sales[[#This Row],[Cost]]</f>
        <v>887.88</v>
      </c>
    </row>
    <row r="3281" spans="2:9" x14ac:dyDescent="0.25">
      <c r="B3281" t="s">
        <v>20</v>
      </c>
      <c r="C3281" t="s">
        <v>11</v>
      </c>
      <c r="D3281" t="s">
        <v>12</v>
      </c>
      <c r="E3281" s="1">
        <v>44396</v>
      </c>
      <c r="F3281" s="4">
        <v>658</v>
      </c>
      <c r="G3281">
        <v>27</v>
      </c>
      <c r="H3281" s="3">
        <f>_xlfn.XLOOKUP(sales[[#This Row],[Product]],products[Product],products[Cost per box])*sales[[#This Row],[Boxes]]</f>
        <v>227.60999999999999</v>
      </c>
      <c r="I3281" s="4">
        <f>sales[[#This Row],[Revenue]]-sales[[#This Row],[Cost]]</f>
        <v>430.39</v>
      </c>
    </row>
    <row r="3282" spans="2:9" x14ac:dyDescent="0.25">
      <c r="B3282" t="s">
        <v>40</v>
      </c>
      <c r="C3282" t="s">
        <v>11</v>
      </c>
      <c r="D3282" t="s">
        <v>43</v>
      </c>
      <c r="E3282" s="1">
        <v>44396</v>
      </c>
      <c r="F3282" s="4">
        <v>9338</v>
      </c>
      <c r="G3282">
        <v>550</v>
      </c>
      <c r="H3282" s="3">
        <f>_xlfn.XLOOKUP(sales[[#This Row],[Product]],products[Product],products[Cost per box])*sales[[#This Row],[Boxes]]</f>
        <v>2117.5</v>
      </c>
      <c r="I3282" s="4">
        <f>sales[[#This Row],[Revenue]]-sales[[#This Row],[Cost]]</f>
        <v>7220.5</v>
      </c>
    </row>
    <row r="3283" spans="2:9" x14ac:dyDescent="0.25">
      <c r="B3283" t="s">
        <v>23</v>
      </c>
      <c r="C3283" t="s">
        <v>21</v>
      </c>
      <c r="D3283" t="s">
        <v>17</v>
      </c>
      <c r="E3283" s="1">
        <v>44396</v>
      </c>
      <c r="F3283" s="4">
        <v>3682</v>
      </c>
      <c r="G3283">
        <v>217</v>
      </c>
      <c r="H3283" s="3">
        <f>_xlfn.XLOOKUP(sales[[#This Row],[Product]],products[Product],products[Cost per box])*sales[[#This Row],[Boxes]]</f>
        <v>1475.6</v>
      </c>
      <c r="I3283" s="4">
        <f>sales[[#This Row],[Revenue]]-sales[[#This Row],[Cost]]</f>
        <v>2206.4</v>
      </c>
    </row>
    <row r="3284" spans="2:9" x14ac:dyDescent="0.25">
      <c r="B3284" t="s">
        <v>34</v>
      </c>
      <c r="C3284" t="s">
        <v>27</v>
      </c>
      <c r="D3284" t="s">
        <v>48</v>
      </c>
      <c r="E3284" s="1">
        <v>44396</v>
      </c>
      <c r="F3284" s="4">
        <v>4718</v>
      </c>
      <c r="G3284">
        <v>225</v>
      </c>
      <c r="H3284" s="3">
        <f>_xlfn.XLOOKUP(sales[[#This Row],[Product]],products[Product],products[Cost per box])*sales[[#This Row],[Boxes]]</f>
        <v>1683</v>
      </c>
      <c r="I3284" s="4">
        <f>sales[[#This Row],[Revenue]]-sales[[#This Row],[Cost]]</f>
        <v>3035</v>
      </c>
    </row>
    <row r="3285" spans="2:9" x14ac:dyDescent="0.25">
      <c r="B3285" t="s">
        <v>46</v>
      </c>
      <c r="C3285" t="s">
        <v>11</v>
      </c>
      <c r="D3285" t="s">
        <v>22</v>
      </c>
      <c r="E3285" s="1">
        <v>44396</v>
      </c>
      <c r="F3285" s="4">
        <v>8701</v>
      </c>
      <c r="G3285">
        <v>670</v>
      </c>
      <c r="H3285" s="3">
        <f>_xlfn.XLOOKUP(sales[[#This Row],[Product]],products[Product],products[Cost per box])*sales[[#This Row],[Boxes]]</f>
        <v>5507.4000000000005</v>
      </c>
      <c r="I3285" s="4">
        <f>sales[[#This Row],[Revenue]]-sales[[#This Row],[Cost]]</f>
        <v>3193.5999999999995</v>
      </c>
    </row>
    <row r="3286" spans="2:9" x14ac:dyDescent="0.25">
      <c r="B3286" t="s">
        <v>20</v>
      </c>
      <c r="C3286" t="s">
        <v>16</v>
      </c>
      <c r="D3286" t="s">
        <v>48</v>
      </c>
      <c r="E3286" s="1">
        <v>44396</v>
      </c>
      <c r="F3286" s="4">
        <v>3367</v>
      </c>
      <c r="G3286">
        <v>147</v>
      </c>
      <c r="H3286" s="3">
        <f>_xlfn.XLOOKUP(sales[[#This Row],[Product]],products[Product],products[Cost per box])*sales[[#This Row],[Boxes]]</f>
        <v>1099.5600000000002</v>
      </c>
      <c r="I3286" s="4">
        <f>sales[[#This Row],[Revenue]]-sales[[#This Row],[Cost]]</f>
        <v>2267.4399999999996</v>
      </c>
    </row>
    <row r="3287" spans="2:9" x14ac:dyDescent="0.25">
      <c r="B3287" t="s">
        <v>18</v>
      </c>
      <c r="C3287" t="s">
        <v>27</v>
      </c>
      <c r="D3287" t="s">
        <v>42</v>
      </c>
      <c r="E3287" s="1">
        <v>44396</v>
      </c>
      <c r="F3287" s="4">
        <v>224</v>
      </c>
      <c r="G3287">
        <v>16</v>
      </c>
      <c r="H3287" s="3">
        <f>_xlfn.XLOOKUP(sales[[#This Row],[Product]],products[Product],products[Cost per box])*sales[[#This Row],[Boxes]]</f>
        <v>75.84</v>
      </c>
      <c r="I3287" s="4">
        <f>sales[[#This Row],[Revenue]]-sales[[#This Row],[Cost]]</f>
        <v>148.16</v>
      </c>
    </row>
    <row r="3288" spans="2:9" x14ac:dyDescent="0.25">
      <c r="B3288" t="s">
        <v>5</v>
      </c>
      <c r="C3288" t="s">
        <v>27</v>
      </c>
      <c r="D3288" t="s">
        <v>17</v>
      </c>
      <c r="E3288" s="1">
        <v>44396</v>
      </c>
      <c r="F3288" s="4">
        <v>10668</v>
      </c>
      <c r="G3288">
        <v>770</v>
      </c>
      <c r="H3288" s="3">
        <f>_xlfn.XLOOKUP(sales[[#This Row],[Product]],products[Product],products[Cost per box])*sales[[#This Row],[Boxes]]</f>
        <v>5236</v>
      </c>
      <c r="I3288" s="4">
        <f>sales[[#This Row],[Revenue]]-sales[[#This Row],[Cost]]</f>
        <v>5432</v>
      </c>
    </row>
    <row r="3289" spans="2:9" x14ac:dyDescent="0.25">
      <c r="B3289" t="s">
        <v>10</v>
      </c>
      <c r="C3289" t="s">
        <v>11</v>
      </c>
      <c r="D3289" t="s">
        <v>36</v>
      </c>
      <c r="E3289" s="1">
        <v>44396</v>
      </c>
      <c r="F3289" s="4">
        <v>3878</v>
      </c>
      <c r="G3289">
        <v>299</v>
      </c>
      <c r="H3289" s="3">
        <f>_xlfn.XLOOKUP(sales[[#This Row],[Product]],products[Product],products[Cost per box])*sales[[#This Row],[Boxes]]</f>
        <v>1506.96</v>
      </c>
      <c r="I3289" s="4">
        <f>sales[[#This Row],[Revenue]]-sales[[#This Row],[Cost]]</f>
        <v>2371.04</v>
      </c>
    </row>
    <row r="3290" spans="2:9" x14ac:dyDescent="0.25">
      <c r="B3290" t="s">
        <v>37</v>
      </c>
      <c r="C3290" t="s">
        <v>16</v>
      </c>
      <c r="D3290" t="s">
        <v>7</v>
      </c>
      <c r="E3290" s="1">
        <v>44396</v>
      </c>
      <c r="F3290" s="4">
        <v>1225</v>
      </c>
      <c r="G3290">
        <v>48</v>
      </c>
      <c r="H3290" s="3">
        <f>_xlfn.XLOOKUP(sales[[#This Row],[Product]],products[Product],products[Cost per box])*sales[[#This Row],[Boxes]]</f>
        <v>247.20000000000002</v>
      </c>
      <c r="I3290" s="4">
        <f>sales[[#This Row],[Revenue]]-sales[[#This Row],[Cost]]</f>
        <v>977.8</v>
      </c>
    </row>
    <row r="3291" spans="2:9" x14ac:dyDescent="0.25">
      <c r="B3291" t="s">
        <v>40</v>
      </c>
      <c r="C3291" t="s">
        <v>11</v>
      </c>
      <c r="D3291" t="s">
        <v>30</v>
      </c>
      <c r="E3291" s="1">
        <v>44396</v>
      </c>
      <c r="F3291" s="4">
        <v>10010</v>
      </c>
      <c r="G3291">
        <v>1400</v>
      </c>
      <c r="H3291" s="3">
        <f>_xlfn.XLOOKUP(sales[[#This Row],[Product]],products[Product],products[Cost per box])*sales[[#This Row],[Boxes]]</f>
        <v>5152</v>
      </c>
      <c r="I3291" s="4">
        <f>sales[[#This Row],[Revenue]]-sales[[#This Row],[Cost]]</f>
        <v>4858</v>
      </c>
    </row>
    <row r="3292" spans="2:9" x14ac:dyDescent="0.25">
      <c r="B3292" t="s">
        <v>46</v>
      </c>
      <c r="C3292" t="s">
        <v>6</v>
      </c>
      <c r="D3292" t="s">
        <v>52</v>
      </c>
      <c r="E3292" s="1">
        <v>44396</v>
      </c>
      <c r="F3292" s="4">
        <v>5796</v>
      </c>
      <c r="G3292">
        <v>252</v>
      </c>
      <c r="H3292" s="3">
        <f>_xlfn.XLOOKUP(sales[[#This Row],[Product]],products[Product],products[Cost per box])*sales[[#This Row],[Boxes]]</f>
        <v>836.64</v>
      </c>
      <c r="I3292" s="4">
        <f>sales[[#This Row],[Revenue]]-sales[[#This Row],[Cost]]</f>
        <v>4959.3599999999997</v>
      </c>
    </row>
    <row r="3293" spans="2:9" x14ac:dyDescent="0.25">
      <c r="B3293" t="s">
        <v>8</v>
      </c>
      <c r="C3293" t="s">
        <v>27</v>
      </c>
      <c r="D3293" t="s">
        <v>19</v>
      </c>
      <c r="E3293" s="1">
        <v>44396</v>
      </c>
      <c r="F3293" s="4">
        <v>3913</v>
      </c>
      <c r="G3293">
        <v>218</v>
      </c>
      <c r="H3293" s="3">
        <f>_xlfn.XLOOKUP(sales[[#This Row],[Product]],products[Product],products[Cost per box])*sales[[#This Row],[Boxes]]</f>
        <v>2230.14</v>
      </c>
      <c r="I3293" s="4">
        <f>sales[[#This Row],[Revenue]]-sales[[#This Row],[Cost]]</f>
        <v>1682.8600000000001</v>
      </c>
    </row>
    <row r="3294" spans="2:9" x14ac:dyDescent="0.25">
      <c r="B3294" t="s">
        <v>15</v>
      </c>
      <c r="C3294" t="s">
        <v>6</v>
      </c>
      <c r="D3294" t="s">
        <v>38</v>
      </c>
      <c r="E3294" s="1">
        <v>44396</v>
      </c>
      <c r="F3294" s="4">
        <v>9842</v>
      </c>
      <c r="G3294">
        <v>394</v>
      </c>
      <c r="H3294" s="3">
        <f>_xlfn.XLOOKUP(sales[[#This Row],[Product]],products[Product],products[Cost per box])*sales[[#This Row],[Boxes]]</f>
        <v>3916.3599999999997</v>
      </c>
      <c r="I3294" s="4">
        <f>sales[[#This Row],[Revenue]]-sales[[#This Row],[Cost]]</f>
        <v>5925.64</v>
      </c>
    </row>
    <row r="3295" spans="2:9" x14ac:dyDescent="0.25">
      <c r="B3295" t="s">
        <v>39</v>
      </c>
      <c r="C3295" t="s">
        <v>21</v>
      </c>
      <c r="D3295" t="s">
        <v>7</v>
      </c>
      <c r="E3295" s="1">
        <v>44396</v>
      </c>
      <c r="F3295" s="4">
        <v>7378</v>
      </c>
      <c r="G3295">
        <v>296</v>
      </c>
      <c r="H3295" s="3">
        <f>_xlfn.XLOOKUP(sales[[#This Row],[Product]],products[Product],products[Cost per box])*sales[[#This Row],[Boxes]]</f>
        <v>1524.4</v>
      </c>
      <c r="I3295" s="4">
        <f>sales[[#This Row],[Revenue]]-sales[[#This Row],[Cost]]</f>
        <v>5853.6</v>
      </c>
    </row>
    <row r="3296" spans="2:9" x14ac:dyDescent="0.25">
      <c r="B3296" t="s">
        <v>49</v>
      </c>
      <c r="C3296" t="s">
        <v>27</v>
      </c>
      <c r="D3296" t="s">
        <v>31</v>
      </c>
      <c r="E3296" s="1">
        <v>44396</v>
      </c>
      <c r="F3296" s="4">
        <v>10213</v>
      </c>
      <c r="G3296">
        <v>1470</v>
      </c>
      <c r="H3296" s="3">
        <f>_xlfn.XLOOKUP(sales[[#This Row],[Product]],products[Product],products[Cost per box])*sales[[#This Row],[Boxes]]</f>
        <v>8408.4</v>
      </c>
      <c r="I3296" s="4">
        <f>sales[[#This Row],[Revenue]]-sales[[#This Row],[Cost]]</f>
        <v>1804.6000000000004</v>
      </c>
    </row>
    <row r="3297" spans="2:9" x14ac:dyDescent="0.25">
      <c r="B3297" t="s">
        <v>40</v>
      </c>
      <c r="C3297" t="s">
        <v>9</v>
      </c>
      <c r="D3297" t="s">
        <v>31</v>
      </c>
      <c r="E3297" s="1">
        <v>44396</v>
      </c>
      <c r="F3297" s="4">
        <v>6069</v>
      </c>
      <c r="G3297">
        <v>770</v>
      </c>
      <c r="H3297" s="3">
        <f>_xlfn.XLOOKUP(sales[[#This Row],[Product]],products[Product],products[Cost per box])*sales[[#This Row],[Boxes]]</f>
        <v>4404.3999999999996</v>
      </c>
      <c r="I3297" s="4">
        <f>sales[[#This Row],[Revenue]]-sales[[#This Row],[Cost]]</f>
        <v>1664.6000000000004</v>
      </c>
    </row>
    <row r="3298" spans="2:9" x14ac:dyDescent="0.25">
      <c r="B3298" t="s">
        <v>10</v>
      </c>
      <c r="C3298" t="s">
        <v>27</v>
      </c>
      <c r="D3298" t="s">
        <v>44</v>
      </c>
      <c r="E3298" s="1">
        <v>44397</v>
      </c>
      <c r="F3298" s="4">
        <v>1890</v>
      </c>
      <c r="G3298">
        <v>86</v>
      </c>
      <c r="H3298" s="3">
        <f>_xlfn.XLOOKUP(sales[[#This Row],[Product]],products[Product],products[Cost per box])*sales[[#This Row],[Boxes]]</f>
        <v>823.02</v>
      </c>
      <c r="I3298" s="4">
        <f>sales[[#This Row],[Revenue]]-sales[[#This Row],[Cost]]</f>
        <v>1066.98</v>
      </c>
    </row>
    <row r="3299" spans="2:9" x14ac:dyDescent="0.25">
      <c r="B3299" t="s">
        <v>51</v>
      </c>
      <c r="C3299" t="s">
        <v>16</v>
      </c>
      <c r="D3299" t="s">
        <v>36</v>
      </c>
      <c r="E3299" s="1">
        <v>44397</v>
      </c>
      <c r="F3299" s="4">
        <v>2660</v>
      </c>
      <c r="G3299">
        <v>167</v>
      </c>
      <c r="H3299" s="3">
        <f>_xlfn.XLOOKUP(sales[[#This Row],[Product]],products[Product],products[Cost per box])*sales[[#This Row],[Boxes]]</f>
        <v>841.68</v>
      </c>
      <c r="I3299" s="4">
        <f>sales[[#This Row],[Revenue]]-sales[[#This Row],[Cost]]</f>
        <v>1818.3200000000002</v>
      </c>
    </row>
    <row r="3300" spans="2:9" x14ac:dyDescent="0.25">
      <c r="B3300" t="s">
        <v>32</v>
      </c>
      <c r="C3300" t="s">
        <v>21</v>
      </c>
      <c r="D3300" t="s">
        <v>19</v>
      </c>
      <c r="E3300" s="1">
        <v>44397</v>
      </c>
      <c r="F3300" s="4">
        <v>651</v>
      </c>
      <c r="G3300">
        <v>33</v>
      </c>
      <c r="H3300" s="3">
        <f>_xlfn.XLOOKUP(sales[[#This Row],[Product]],products[Product],products[Cost per box])*sales[[#This Row],[Boxes]]</f>
        <v>337.59000000000003</v>
      </c>
      <c r="I3300" s="4">
        <f>sales[[#This Row],[Revenue]]-sales[[#This Row],[Cost]]</f>
        <v>313.40999999999997</v>
      </c>
    </row>
    <row r="3301" spans="2:9" x14ac:dyDescent="0.25">
      <c r="B3301" t="s">
        <v>13</v>
      </c>
      <c r="C3301" t="s">
        <v>6</v>
      </c>
      <c r="D3301" t="s">
        <v>17</v>
      </c>
      <c r="E3301" s="1">
        <v>44397</v>
      </c>
      <c r="F3301" s="4">
        <v>2800</v>
      </c>
      <c r="G3301">
        <v>187</v>
      </c>
      <c r="H3301" s="3">
        <f>_xlfn.XLOOKUP(sales[[#This Row],[Product]],products[Product],products[Cost per box])*sales[[#This Row],[Boxes]]</f>
        <v>1271.5999999999999</v>
      </c>
      <c r="I3301" s="4">
        <f>sales[[#This Row],[Revenue]]-sales[[#This Row],[Cost]]</f>
        <v>1528.4</v>
      </c>
    </row>
    <row r="3302" spans="2:9" x14ac:dyDescent="0.25">
      <c r="B3302" t="s">
        <v>23</v>
      </c>
      <c r="C3302" t="s">
        <v>27</v>
      </c>
      <c r="D3302" t="s">
        <v>14</v>
      </c>
      <c r="E3302" s="1">
        <v>44397</v>
      </c>
      <c r="F3302" s="4">
        <v>2037</v>
      </c>
      <c r="G3302">
        <v>204</v>
      </c>
      <c r="H3302" s="3">
        <f>_xlfn.XLOOKUP(sales[[#This Row],[Product]],products[Product],products[Cost per box])*sales[[#This Row],[Boxes]]</f>
        <v>1287.24</v>
      </c>
      <c r="I3302" s="4">
        <f>sales[[#This Row],[Revenue]]-sales[[#This Row],[Cost]]</f>
        <v>749.76</v>
      </c>
    </row>
    <row r="3303" spans="2:9" x14ac:dyDescent="0.25">
      <c r="B3303" t="s">
        <v>40</v>
      </c>
      <c r="C3303" t="s">
        <v>9</v>
      </c>
      <c r="D3303" t="s">
        <v>24</v>
      </c>
      <c r="E3303" s="1">
        <v>44397</v>
      </c>
      <c r="F3303" s="4">
        <v>1001</v>
      </c>
      <c r="G3303">
        <v>48</v>
      </c>
      <c r="H3303" s="3">
        <f>_xlfn.XLOOKUP(sales[[#This Row],[Product]],products[Product],products[Cost per box])*sales[[#This Row],[Boxes]]</f>
        <v>504.48</v>
      </c>
      <c r="I3303" s="4">
        <f>sales[[#This Row],[Revenue]]-sales[[#This Row],[Cost]]</f>
        <v>496.52</v>
      </c>
    </row>
    <row r="3304" spans="2:9" x14ac:dyDescent="0.25">
      <c r="B3304" t="s">
        <v>5</v>
      </c>
      <c r="C3304" t="s">
        <v>21</v>
      </c>
      <c r="D3304" t="s">
        <v>19</v>
      </c>
      <c r="E3304" s="1">
        <v>44397</v>
      </c>
      <c r="F3304" s="4">
        <v>140</v>
      </c>
      <c r="G3304">
        <v>7</v>
      </c>
      <c r="H3304" s="3">
        <f>_xlfn.XLOOKUP(sales[[#This Row],[Product]],products[Product],products[Cost per box])*sales[[#This Row],[Boxes]]</f>
        <v>71.61</v>
      </c>
      <c r="I3304" s="4">
        <f>sales[[#This Row],[Revenue]]-sales[[#This Row],[Cost]]</f>
        <v>68.39</v>
      </c>
    </row>
    <row r="3305" spans="2:9" x14ac:dyDescent="0.25">
      <c r="B3305" t="s">
        <v>46</v>
      </c>
      <c r="C3305" t="s">
        <v>11</v>
      </c>
      <c r="D3305" t="s">
        <v>36</v>
      </c>
      <c r="E3305" s="1">
        <v>44397</v>
      </c>
      <c r="F3305" s="4">
        <v>1848</v>
      </c>
      <c r="G3305">
        <v>124</v>
      </c>
      <c r="H3305" s="3">
        <f>_xlfn.XLOOKUP(sales[[#This Row],[Product]],products[Product],products[Cost per box])*sales[[#This Row],[Boxes]]</f>
        <v>624.96</v>
      </c>
      <c r="I3305" s="4">
        <f>sales[[#This Row],[Revenue]]-sales[[#This Row],[Cost]]</f>
        <v>1223.04</v>
      </c>
    </row>
    <row r="3306" spans="2:9" x14ac:dyDescent="0.25">
      <c r="B3306" t="s">
        <v>51</v>
      </c>
      <c r="C3306" t="s">
        <v>27</v>
      </c>
      <c r="D3306" t="s">
        <v>44</v>
      </c>
      <c r="E3306" s="1">
        <v>44397</v>
      </c>
      <c r="F3306" s="4">
        <v>2317</v>
      </c>
      <c r="G3306">
        <v>106</v>
      </c>
      <c r="H3306" s="3">
        <f>_xlfn.XLOOKUP(sales[[#This Row],[Product]],products[Product],products[Cost per box])*sales[[#This Row],[Boxes]]</f>
        <v>1014.4200000000001</v>
      </c>
      <c r="I3306" s="4">
        <f>sales[[#This Row],[Revenue]]-sales[[#This Row],[Cost]]</f>
        <v>1302.58</v>
      </c>
    </row>
    <row r="3307" spans="2:9" x14ac:dyDescent="0.25">
      <c r="B3307" t="s">
        <v>8</v>
      </c>
      <c r="C3307" t="s">
        <v>9</v>
      </c>
      <c r="D3307" t="s">
        <v>50</v>
      </c>
      <c r="E3307" s="1">
        <v>44397</v>
      </c>
      <c r="F3307" s="4">
        <v>168</v>
      </c>
      <c r="G3307">
        <v>17</v>
      </c>
      <c r="H3307" s="3">
        <f>_xlfn.XLOOKUP(sales[[#This Row],[Product]],products[Product],products[Cost per box])*sales[[#This Row],[Boxes]]</f>
        <v>210.97</v>
      </c>
      <c r="I3307" s="4">
        <f>sales[[#This Row],[Revenue]]-sales[[#This Row],[Cost]]</f>
        <v>-42.97</v>
      </c>
    </row>
    <row r="3308" spans="2:9" x14ac:dyDescent="0.25">
      <c r="B3308" t="s">
        <v>20</v>
      </c>
      <c r="C3308" t="s">
        <v>16</v>
      </c>
      <c r="D3308" t="s">
        <v>43</v>
      </c>
      <c r="E3308" s="1">
        <v>44397</v>
      </c>
      <c r="F3308" s="4">
        <v>1365</v>
      </c>
      <c r="G3308">
        <v>76</v>
      </c>
      <c r="H3308" s="3">
        <f>_xlfn.XLOOKUP(sales[[#This Row],[Product]],products[Product],products[Cost per box])*sales[[#This Row],[Boxes]]</f>
        <v>292.60000000000002</v>
      </c>
      <c r="I3308" s="4">
        <f>sales[[#This Row],[Revenue]]-sales[[#This Row],[Cost]]</f>
        <v>1072.4000000000001</v>
      </c>
    </row>
    <row r="3309" spans="2:9" x14ac:dyDescent="0.25">
      <c r="B3309" t="s">
        <v>25</v>
      </c>
      <c r="C3309" t="s">
        <v>27</v>
      </c>
      <c r="D3309" t="s">
        <v>22</v>
      </c>
      <c r="E3309" s="1">
        <v>44397</v>
      </c>
      <c r="F3309" s="4">
        <v>3815</v>
      </c>
      <c r="G3309">
        <v>294</v>
      </c>
      <c r="H3309" s="3">
        <f>_xlfn.XLOOKUP(sales[[#This Row],[Product]],products[Product],products[Cost per box])*sales[[#This Row],[Boxes]]</f>
        <v>2416.6800000000003</v>
      </c>
      <c r="I3309" s="4">
        <f>sales[[#This Row],[Revenue]]-sales[[#This Row],[Cost]]</f>
        <v>1398.3199999999997</v>
      </c>
    </row>
    <row r="3310" spans="2:9" x14ac:dyDescent="0.25">
      <c r="B3310" t="s">
        <v>37</v>
      </c>
      <c r="C3310" t="s">
        <v>21</v>
      </c>
      <c r="D3310" t="s">
        <v>45</v>
      </c>
      <c r="E3310" s="1">
        <v>44397</v>
      </c>
      <c r="F3310" s="4">
        <v>2604</v>
      </c>
      <c r="G3310">
        <v>145</v>
      </c>
      <c r="H3310" s="3">
        <f>_xlfn.XLOOKUP(sales[[#This Row],[Product]],products[Product],products[Cost per box])*sales[[#This Row],[Boxes]]</f>
        <v>1120.8500000000001</v>
      </c>
      <c r="I3310" s="4">
        <f>sales[[#This Row],[Revenue]]-sales[[#This Row],[Cost]]</f>
        <v>1483.1499999999999</v>
      </c>
    </row>
    <row r="3311" spans="2:9" x14ac:dyDescent="0.25">
      <c r="B3311" t="s">
        <v>18</v>
      </c>
      <c r="C3311" t="s">
        <v>16</v>
      </c>
      <c r="D3311" t="s">
        <v>12</v>
      </c>
      <c r="E3311" s="1">
        <v>44397</v>
      </c>
      <c r="F3311" s="4">
        <v>1253</v>
      </c>
      <c r="G3311">
        <v>49</v>
      </c>
      <c r="H3311" s="3">
        <f>_xlfn.XLOOKUP(sales[[#This Row],[Product]],products[Product],products[Cost per box])*sales[[#This Row],[Boxes]]</f>
        <v>413.07</v>
      </c>
      <c r="I3311" s="4">
        <f>sales[[#This Row],[Revenue]]-sales[[#This Row],[Cost]]</f>
        <v>839.93000000000006</v>
      </c>
    </row>
    <row r="3312" spans="2:9" x14ac:dyDescent="0.25">
      <c r="B3312" t="s">
        <v>10</v>
      </c>
      <c r="C3312" t="s">
        <v>16</v>
      </c>
      <c r="D3312" t="s">
        <v>12</v>
      </c>
      <c r="E3312" s="1">
        <v>44397</v>
      </c>
      <c r="F3312" s="4">
        <v>3941</v>
      </c>
      <c r="G3312">
        <v>165</v>
      </c>
      <c r="H3312" s="3">
        <f>_xlfn.XLOOKUP(sales[[#This Row],[Product]],products[Product],products[Cost per box])*sales[[#This Row],[Boxes]]</f>
        <v>1390.95</v>
      </c>
      <c r="I3312" s="4">
        <f>sales[[#This Row],[Revenue]]-sales[[#This Row],[Cost]]</f>
        <v>2550.0500000000002</v>
      </c>
    </row>
    <row r="3313" spans="2:9" x14ac:dyDescent="0.25">
      <c r="B3313" t="s">
        <v>20</v>
      </c>
      <c r="C3313" t="s">
        <v>11</v>
      </c>
      <c r="D3313" t="s">
        <v>24</v>
      </c>
      <c r="E3313" s="1">
        <v>44397</v>
      </c>
      <c r="F3313" s="4">
        <v>7714</v>
      </c>
      <c r="G3313">
        <v>368</v>
      </c>
      <c r="H3313" s="3">
        <f>_xlfn.XLOOKUP(sales[[#This Row],[Product]],products[Product],products[Cost per box])*sales[[#This Row],[Boxes]]</f>
        <v>3867.68</v>
      </c>
      <c r="I3313" s="4">
        <f>sales[[#This Row],[Revenue]]-sales[[#This Row],[Cost]]</f>
        <v>3846.32</v>
      </c>
    </row>
    <row r="3314" spans="2:9" x14ac:dyDescent="0.25">
      <c r="B3314" t="s">
        <v>18</v>
      </c>
      <c r="C3314" t="s">
        <v>27</v>
      </c>
      <c r="D3314" t="s">
        <v>48</v>
      </c>
      <c r="E3314" s="1">
        <v>44397</v>
      </c>
      <c r="F3314" s="4">
        <v>9912</v>
      </c>
      <c r="G3314">
        <v>472</v>
      </c>
      <c r="H3314" s="3">
        <f>_xlfn.XLOOKUP(sales[[#This Row],[Product]],products[Product],products[Cost per box])*sales[[#This Row],[Boxes]]</f>
        <v>3530.5600000000004</v>
      </c>
      <c r="I3314" s="4">
        <f>sales[[#This Row],[Revenue]]-sales[[#This Row],[Cost]]</f>
        <v>6381.44</v>
      </c>
    </row>
    <row r="3315" spans="2:9" x14ac:dyDescent="0.25">
      <c r="B3315" t="s">
        <v>34</v>
      </c>
      <c r="C3315" t="s">
        <v>21</v>
      </c>
      <c r="D3315" t="s">
        <v>47</v>
      </c>
      <c r="E3315" s="1">
        <v>44397</v>
      </c>
      <c r="F3315" s="4">
        <v>14</v>
      </c>
      <c r="G3315">
        <v>1</v>
      </c>
      <c r="H3315" s="3">
        <f>_xlfn.XLOOKUP(sales[[#This Row],[Product]],products[Product],products[Cost per box])*sales[[#This Row],[Boxes]]</f>
        <v>5.26</v>
      </c>
      <c r="I3315" s="4">
        <f>sales[[#This Row],[Revenue]]-sales[[#This Row],[Cost]]</f>
        <v>8.74</v>
      </c>
    </row>
    <row r="3316" spans="2:9" x14ac:dyDescent="0.25">
      <c r="B3316" t="s">
        <v>34</v>
      </c>
      <c r="C3316" t="s">
        <v>27</v>
      </c>
      <c r="D3316" t="s">
        <v>7</v>
      </c>
      <c r="E3316" s="1">
        <v>44397</v>
      </c>
      <c r="F3316" s="4">
        <v>3136</v>
      </c>
      <c r="G3316">
        <v>117</v>
      </c>
      <c r="H3316" s="3">
        <f>_xlfn.XLOOKUP(sales[[#This Row],[Product]],products[Product],products[Cost per box])*sales[[#This Row],[Boxes]]</f>
        <v>602.55000000000007</v>
      </c>
      <c r="I3316" s="4">
        <f>sales[[#This Row],[Revenue]]-sales[[#This Row],[Cost]]</f>
        <v>2533.4499999999998</v>
      </c>
    </row>
    <row r="3317" spans="2:9" x14ac:dyDescent="0.25">
      <c r="B3317" t="s">
        <v>15</v>
      </c>
      <c r="C3317" t="s">
        <v>27</v>
      </c>
      <c r="D3317" t="s">
        <v>47</v>
      </c>
      <c r="E3317" s="1">
        <v>44397</v>
      </c>
      <c r="F3317" s="4">
        <v>4235</v>
      </c>
      <c r="G3317">
        <v>250</v>
      </c>
      <c r="H3317" s="3">
        <f>_xlfn.XLOOKUP(sales[[#This Row],[Product]],products[Product],products[Cost per box])*sales[[#This Row],[Boxes]]</f>
        <v>1315</v>
      </c>
      <c r="I3317" s="4">
        <f>sales[[#This Row],[Revenue]]-sales[[#This Row],[Cost]]</f>
        <v>2920</v>
      </c>
    </row>
    <row r="3318" spans="2:9" x14ac:dyDescent="0.25">
      <c r="B3318" t="s">
        <v>5</v>
      </c>
      <c r="C3318" t="s">
        <v>11</v>
      </c>
      <c r="D3318" t="s">
        <v>24</v>
      </c>
      <c r="E3318" s="1">
        <v>44397</v>
      </c>
      <c r="F3318" s="4">
        <v>1827</v>
      </c>
      <c r="G3318">
        <v>97</v>
      </c>
      <c r="H3318" s="3">
        <f>_xlfn.XLOOKUP(sales[[#This Row],[Product]],products[Product],products[Cost per box])*sales[[#This Row],[Boxes]]</f>
        <v>1019.47</v>
      </c>
      <c r="I3318" s="4">
        <f>sales[[#This Row],[Revenue]]-sales[[#This Row],[Cost]]</f>
        <v>807.53</v>
      </c>
    </row>
    <row r="3319" spans="2:9" x14ac:dyDescent="0.25">
      <c r="B3319" t="s">
        <v>46</v>
      </c>
      <c r="C3319" t="s">
        <v>16</v>
      </c>
      <c r="D3319" t="s">
        <v>14</v>
      </c>
      <c r="E3319" s="1">
        <v>44397</v>
      </c>
      <c r="F3319" s="4">
        <v>4515</v>
      </c>
      <c r="G3319">
        <v>411</v>
      </c>
      <c r="H3319" s="3">
        <f>_xlfn.XLOOKUP(sales[[#This Row],[Product]],products[Product],products[Cost per box])*sales[[#This Row],[Boxes]]</f>
        <v>2593.41</v>
      </c>
      <c r="I3319" s="4">
        <f>sales[[#This Row],[Revenue]]-sales[[#This Row],[Cost]]</f>
        <v>1921.5900000000001</v>
      </c>
    </row>
    <row r="3320" spans="2:9" x14ac:dyDescent="0.25">
      <c r="B3320" t="s">
        <v>29</v>
      </c>
      <c r="C3320" t="s">
        <v>27</v>
      </c>
      <c r="D3320" t="s">
        <v>47</v>
      </c>
      <c r="E3320" s="1">
        <v>44397</v>
      </c>
      <c r="F3320" s="4">
        <v>6223</v>
      </c>
      <c r="G3320">
        <v>346</v>
      </c>
      <c r="H3320" s="3">
        <f>_xlfn.XLOOKUP(sales[[#This Row],[Product]],products[Product],products[Cost per box])*sales[[#This Row],[Boxes]]</f>
        <v>1819.96</v>
      </c>
      <c r="I3320" s="4">
        <f>sales[[#This Row],[Revenue]]-sales[[#This Row],[Cost]]</f>
        <v>4403.04</v>
      </c>
    </row>
    <row r="3321" spans="2:9" x14ac:dyDescent="0.25">
      <c r="B3321" t="s">
        <v>34</v>
      </c>
      <c r="C3321" t="s">
        <v>27</v>
      </c>
      <c r="D3321" t="s">
        <v>19</v>
      </c>
      <c r="E3321" s="1">
        <v>44397</v>
      </c>
      <c r="F3321" s="4">
        <v>7196</v>
      </c>
      <c r="G3321">
        <v>400</v>
      </c>
      <c r="H3321" s="3">
        <f>_xlfn.XLOOKUP(sales[[#This Row],[Product]],products[Product],products[Cost per box])*sales[[#This Row],[Boxes]]</f>
        <v>4092</v>
      </c>
      <c r="I3321" s="4">
        <f>sales[[#This Row],[Revenue]]-sales[[#This Row],[Cost]]</f>
        <v>3104</v>
      </c>
    </row>
    <row r="3322" spans="2:9" x14ac:dyDescent="0.25">
      <c r="B3322" t="s">
        <v>51</v>
      </c>
      <c r="C3322" t="s">
        <v>27</v>
      </c>
      <c r="D3322" t="s">
        <v>22</v>
      </c>
      <c r="E3322" s="1">
        <v>44397</v>
      </c>
      <c r="F3322" s="4">
        <v>1015</v>
      </c>
      <c r="G3322">
        <v>85</v>
      </c>
      <c r="H3322" s="3">
        <f>_xlfn.XLOOKUP(sales[[#This Row],[Product]],products[Product],products[Cost per box])*sales[[#This Row],[Boxes]]</f>
        <v>698.7</v>
      </c>
      <c r="I3322" s="4">
        <f>sales[[#This Row],[Revenue]]-sales[[#This Row],[Cost]]</f>
        <v>316.29999999999995</v>
      </c>
    </row>
    <row r="3323" spans="2:9" x14ac:dyDescent="0.25">
      <c r="B3323" t="s">
        <v>8</v>
      </c>
      <c r="C3323" t="s">
        <v>6</v>
      </c>
      <c r="D3323" t="s">
        <v>50</v>
      </c>
      <c r="E3323" s="1">
        <v>44397</v>
      </c>
      <c r="F3323" s="4">
        <v>280</v>
      </c>
      <c r="G3323">
        <v>32</v>
      </c>
      <c r="H3323" s="3">
        <f>_xlfn.XLOOKUP(sales[[#This Row],[Product]],products[Product],products[Cost per box])*sales[[#This Row],[Boxes]]</f>
        <v>397.12</v>
      </c>
      <c r="I3323" s="4">
        <f>sales[[#This Row],[Revenue]]-sales[[#This Row],[Cost]]</f>
        <v>-117.12</v>
      </c>
    </row>
    <row r="3324" spans="2:9" x14ac:dyDescent="0.25">
      <c r="B3324" t="s">
        <v>37</v>
      </c>
      <c r="C3324" t="s">
        <v>11</v>
      </c>
      <c r="D3324" t="s">
        <v>44</v>
      </c>
      <c r="E3324" s="1">
        <v>44397</v>
      </c>
      <c r="F3324" s="4">
        <v>2639</v>
      </c>
      <c r="G3324">
        <v>106</v>
      </c>
      <c r="H3324" s="3">
        <f>_xlfn.XLOOKUP(sales[[#This Row],[Product]],products[Product],products[Cost per box])*sales[[#This Row],[Boxes]]</f>
        <v>1014.4200000000001</v>
      </c>
      <c r="I3324" s="4">
        <f>sales[[#This Row],[Revenue]]-sales[[#This Row],[Cost]]</f>
        <v>1624.58</v>
      </c>
    </row>
    <row r="3325" spans="2:9" x14ac:dyDescent="0.25">
      <c r="B3325" t="s">
        <v>33</v>
      </c>
      <c r="C3325" t="s">
        <v>6</v>
      </c>
      <c r="D3325" t="s">
        <v>52</v>
      </c>
      <c r="E3325" s="1">
        <v>44397</v>
      </c>
      <c r="F3325" s="4">
        <v>2933</v>
      </c>
      <c r="G3325">
        <v>128</v>
      </c>
      <c r="H3325" s="3">
        <f>_xlfn.XLOOKUP(sales[[#This Row],[Product]],products[Product],products[Cost per box])*sales[[#This Row],[Boxes]]</f>
        <v>424.96</v>
      </c>
      <c r="I3325" s="4">
        <f>sales[[#This Row],[Revenue]]-sales[[#This Row],[Cost]]</f>
        <v>2508.04</v>
      </c>
    </row>
    <row r="3326" spans="2:9" x14ac:dyDescent="0.25">
      <c r="B3326" t="s">
        <v>5</v>
      </c>
      <c r="C3326" t="s">
        <v>27</v>
      </c>
      <c r="D3326" t="s">
        <v>50</v>
      </c>
      <c r="E3326" s="1">
        <v>44397</v>
      </c>
      <c r="F3326" s="4">
        <v>4410</v>
      </c>
      <c r="G3326">
        <v>630</v>
      </c>
      <c r="H3326" s="3">
        <f>_xlfn.XLOOKUP(sales[[#This Row],[Product]],products[Product],products[Cost per box])*sales[[#This Row],[Boxes]]</f>
        <v>7818.3</v>
      </c>
      <c r="I3326" s="4">
        <f>sales[[#This Row],[Revenue]]-sales[[#This Row],[Cost]]</f>
        <v>-3408.3</v>
      </c>
    </row>
    <row r="3327" spans="2:9" x14ac:dyDescent="0.25">
      <c r="B3327" t="s">
        <v>49</v>
      </c>
      <c r="C3327" t="s">
        <v>21</v>
      </c>
      <c r="D3327" t="s">
        <v>26</v>
      </c>
      <c r="E3327" s="1">
        <v>44397</v>
      </c>
      <c r="F3327" s="4">
        <v>1484</v>
      </c>
      <c r="G3327">
        <v>88</v>
      </c>
      <c r="H3327" s="3">
        <f>_xlfn.XLOOKUP(sales[[#This Row],[Product]],products[Product],products[Cost per box])*sales[[#This Row],[Boxes]]</f>
        <v>565.83999999999992</v>
      </c>
      <c r="I3327" s="4">
        <f>sales[[#This Row],[Revenue]]-sales[[#This Row],[Cost]]</f>
        <v>918.16000000000008</v>
      </c>
    </row>
    <row r="3328" spans="2:9" x14ac:dyDescent="0.25">
      <c r="B3328" t="s">
        <v>15</v>
      </c>
      <c r="C3328" t="s">
        <v>6</v>
      </c>
      <c r="D3328" t="s">
        <v>31</v>
      </c>
      <c r="E3328" s="1">
        <v>44397</v>
      </c>
      <c r="F3328" s="4">
        <v>3143</v>
      </c>
      <c r="G3328">
        <v>393</v>
      </c>
      <c r="H3328" s="3">
        <f>_xlfn.XLOOKUP(sales[[#This Row],[Product]],products[Product],products[Cost per box])*sales[[#This Row],[Boxes]]</f>
        <v>2247.96</v>
      </c>
      <c r="I3328" s="4">
        <f>sales[[#This Row],[Revenue]]-sales[[#This Row],[Cost]]</f>
        <v>895.04</v>
      </c>
    </row>
    <row r="3329" spans="2:9" x14ac:dyDescent="0.25">
      <c r="B3329" t="s">
        <v>15</v>
      </c>
      <c r="C3329" t="s">
        <v>9</v>
      </c>
      <c r="D3329" t="s">
        <v>7</v>
      </c>
      <c r="E3329" s="1">
        <v>44397</v>
      </c>
      <c r="F3329" s="4">
        <v>6062</v>
      </c>
      <c r="G3329">
        <v>225</v>
      </c>
      <c r="H3329" s="3">
        <f>_xlfn.XLOOKUP(sales[[#This Row],[Product]],products[Product],products[Cost per box])*sales[[#This Row],[Boxes]]</f>
        <v>1158.75</v>
      </c>
      <c r="I3329" s="4">
        <f>sales[[#This Row],[Revenue]]-sales[[#This Row],[Cost]]</f>
        <v>4903.25</v>
      </c>
    </row>
    <row r="3330" spans="2:9" x14ac:dyDescent="0.25">
      <c r="B3330" t="s">
        <v>41</v>
      </c>
      <c r="C3330" t="s">
        <v>16</v>
      </c>
      <c r="D3330" t="s">
        <v>47</v>
      </c>
      <c r="E3330" s="1">
        <v>44397</v>
      </c>
      <c r="F3330" s="4">
        <v>567</v>
      </c>
      <c r="G3330">
        <v>34</v>
      </c>
      <c r="H3330" s="3">
        <f>_xlfn.XLOOKUP(sales[[#This Row],[Product]],products[Product],products[Cost per box])*sales[[#This Row],[Boxes]]</f>
        <v>178.84</v>
      </c>
      <c r="I3330" s="4">
        <f>sales[[#This Row],[Revenue]]-sales[[#This Row],[Cost]]</f>
        <v>388.15999999999997</v>
      </c>
    </row>
    <row r="3331" spans="2:9" x14ac:dyDescent="0.25">
      <c r="B3331" t="s">
        <v>18</v>
      </c>
      <c r="C3331" t="s">
        <v>11</v>
      </c>
      <c r="D3331" t="s">
        <v>42</v>
      </c>
      <c r="E3331" s="1">
        <v>44397</v>
      </c>
      <c r="F3331" s="4">
        <v>1911</v>
      </c>
      <c r="G3331">
        <v>147</v>
      </c>
      <c r="H3331" s="3">
        <f>_xlfn.XLOOKUP(sales[[#This Row],[Product]],products[Product],products[Cost per box])*sales[[#This Row],[Boxes]]</f>
        <v>696.78000000000009</v>
      </c>
      <c r="I3331" s="4">
        <f>sales[[#This Row],[Revenue]]-sales[[#This Row],[Cost]]</f>
        <v>1214.2199999999998</v>
      </c>
    </row>
    <row r="3332" spans="2:9" x14ac:dyDescent="0.25">
      <c r="B3332" t="s">
        <v>8</v>
      </c>
      <c r="C3332" t="s">
        <v>11</v>
      </c>
      <c r="D3332" t="s">
        <v>12</v>
      </c>
      <c r="E3332" s="1">
        <v>44397</v>
      </c>
      <c r="F3332" s="4">
        <v>5663</v>
      </c>
      <c r="G3332">
        <v>210</v>
      </c>
      <c r="H3332" s="3">
        <f>_xlfn.XLOOKUP(sales[[#This Row],[Product]],products[Product],products[Cost per box])*sales[[#This Row],[Boxes]]</f>
        <v>1770.3</v>
      </c>
      <c r="I3332" s="4">
        <f>sales[[#This Row],[Revenue]]-sales[[#This Row],[Cost]]</f>
        <v>3892.7</v>
      </c>
    </row>
    <row r="3333" spans="2:9" x14ac:dyDescent="0.25">
      <c r="B3333" t="s">
        <v>8</v>
      </c>
      <c r="C3333" t="s">
        <v>21</v>
      </c>
      <c r="D3333" t="s">
        <v>50</v>
      </c>
      <c r="E3333" s="1">
        <v>44397</v>
      </c>
      <c r="F3333" s="4">
        <v>112</v>
      </c>
      <c r="G3333">
        <v>13</v>
      </c>
      <c r="H3333" s="3">
        <f>_xlfn.XLOOKUP(sales[[#This Row],[Product]],products[Product],products[Cost per box])*sales[[#This Row],[Boxes]]</f>
        <v>161.33000000000001</v>
      </c>
      <c r="I3333" s="4">
        <f>sales[[#This Row],[Revenue]]-sales[[#This Row],[Cost]]</f>
        <v>-49.330000000000013</v>
      </c>
    </row>
    <row r="3334" spans="2:9" x14ac:dyDescent="0.25">
      <c r="B3334" t="s">
        <v>33</v>
      </c>
      <c r="C3334" t="s">
        <v>11</v>
      </c>
      <c r="D3334" t="s">
        <v>19</v>
      </c>
      <c r="E3334" s="1">
        <v>44397</v>
      </c>
      <c r="F3334" s="4">
        <v>1162</v>
      </c>
      <c r="G3334">
        <v>59</v>
      </c>
      <c r="H3334" s="3">
        <f>_xlfn.XLOOKUP(sales[[#This Row],[Product]],products[Product],products[Cost per box])*sales[[#This Row],[Boxes]]</f>
        <v>603.57000000000005</v>
      </c>
      <c r="I3334" s="4">
        <f>sales[[#This Row],[Revenue]]-sales[[#This Row],[Cost]]</f>
        <v>558.42999999999995</v>
      </c>
    </row>
    <row r="3335" spans="2:9" x14ac:dyDescent="0.25">
      <c r="B3335" t="s">
        <v>23</v>
      </c>
      <c r="C3335" t="s">
        <v>16</v>
      </c>
      <c r="D3335" t="s">
        <v>7</v>
      </c>
      <c r="E3335" s="1">
        <v>44397</v>
      </c>
      <c r="F3335" s="4">
        <v>11375</v>
      </c>
      <c r="G3335">
        <v>438</v>
      </c>
      <c r="H3335" s="3">
        <f>_xlfn.XLOOKUP(sales[[#This Row],[Product]],products[Product],products[Cost per box])*sales[[#This Row],[Boxes]]</f>
        <v>2255.7000000000003</v>
      </c>
      <c r="I3335" s="4">
        <f>sales[[#This Row],[Revenue]]-sales[[#This Row],[Cost]]</f>
        <v>9119.2999999999993</v>
      </c>
    </row>
    <row r="3336" spans="2:9" x14ac:dyDescent="0.25">
      <c r="B3336" t="s">
        <v>39</v>
      </c>
      <c r="C3336" t="s">
        <v>16</v>
      </c>
      <c r="D3336" t="s">
        <v>50</v>
      </c>
      <c r="E3336" s="1">
        <v>44397</v>
      </c>
      <c r="F3336" s="4">
        <v>2464</v>
      </c>
      <c r="G3336">
        <v>352</v>
      </c>
      <c r="H3336" s="3">
        <f>_xlfn.XLOOKUP(sales[[#This Row],[Product]],products[Product],products[Cost per box])*sales[[#This Row],[Boxes]]</f>
        <v>4368.32</v>
      </c>
      <c r="I3336" s="4">
        <f>sales[[#This Row],[Revenue]]-sales[[#This Row],[Cost]]</f>
        <v>-1904.3199999999997</v>
      </c>
    </row>
    <row r="3337" spans="2:9" x14ac:dyDescent="0.25">
      <c r="B3337" t="s">
        <v>25</v>
      </c>
      <c r="C3337" t="s">
        <v>11</v>
      </c>
      <c r="D3337" t="s">
        <v>22</v>
      </c>
      <c r="E3337" s="1">
        <v>44397</v>
      </c>
      <c r="F3337" s="4">
        <v>1946</v>
      </c>
      <c r="G3337">
        <v>139</v>
      </c>
      <c r="H3337" s="3">
        <f>_xlfn.XLOOKUP(sales[[#This Row],[Product]],products[Product],products[Cost per box])*sales[[#This Row],[Boxes]]</f>
        <v>1142.5800000000002</v>
      </c>
      <c r="I3337" s="4">
        <f>sales[[#This Row],[Revenue]]-sales[[#This Row],[Cost]]</f>
        <v>803.41999999999985</v>
      </c>
    </row>
    <row r="3338" spans="2:9" x14ac:dyDescent="0.25">
      <c r="B3338" t="s">
        <v>37</v>
      </c>
      <c r="C3338" t="s">
        <v>21</v>
      </c>
      <c r="D3338" t="s">
        <v>24</v>
      </c>
      <c r="E3338" s="1">
        <v>44397</v>
      </c>
      <c r="F3338" s="4">
        <v>7301</v>
      </c>
      <c r="G3338">
        <v>332</v>
      </c>
      <c r="H3338" s="3">
        <f>_xlfn.XLOOKUP(sales[[#This Row],[Product]],products[Product],products[Cost per box])*sales[[#This Row],[Boxes]]</f>
        <v>3489.3199999999997</v>
      </c>
      <c r="I3338" s="4">
        <f>sales[[#This Row],[Revenue]]-sales[[#This Row],[Cost]]</f>
        <v>3811.6800000000003</v>
      </c>
    </row>
    <row r="3339" spans="2:9" x14ac:dyDescent="0.25">
      <c r="B3339" t="s">
        <v>23</v>
      </c>
      <c r="C3339" t="s">
        <v>16</v>
      </c>
      <c r="D3339" t="s">
        <v>28</v>
      </c>
      <c r="E3339" s="1">
        <v>44397</v>
      </c>
      <c r="F3339" s="4">
        <v>1029</v>
      </c>
      <c r="G3339">
        <v>147</v>
      </c>
      <c r="H3339" s="3">
        <f>_xlfn.XLOOKUP(sales[[#This Row],[Product]],products[Product],products[Cost per box])*sales[[#This Row],[Boxes]]</f>
        <v>405.71999999999997</v>
      </c>
      <c r="I3339" s="4">
        <f>sales[[#This Row],[Revenue]]-sales[[#This Row],[Cost]]</f>
        <v>623.28</v>
      </c>
    </row>
    <row r="3340" spans="2:9" x14ac:dyDescent="0.25">
      <c r="B3340" t="s">
        <v>20</v>
      </c>
      <c r="C3340" t="s">
        <v>16</v>
      </c>
      <c r="D3340" t="s">
        <v>38</v>
      </c>
      <c r="E3340" s="1">
        <v>44397</v>
      </c>
      <c r="F3340" s="4">
        <v>11753</v>
      </c>
      <c r="G3340">
        <v>471</v>
      </c>
      <c r="H3340" s="3">
        <f>_xlfn.XLOOKUP(sales[[#This Row],[Product]],products[Product],products[Cost per box])*sales[[#This Row],[Boxes]]</f>
        <v>4681.74</v>
      </c>
      <c r="I3340" s="4">
        <f>sales[[#This Row],[Revenue]]-sales[[#This Row],[Cost]]</f>
        <v>7071.26</v>
      </c>
    </row>
    <row r="3341" spans="2:9" x14ac:dyDescent="0.25">
      <c r="B3341" t="s">
        <v>51</v>
      </c>
      <c r="C3341" t="s">
        <v>9</v>
      </c>
      <c r="D3341" t="s">
        <v>19</v>
      </c>
      <c r="E3341" s="1">
        <v>44397</v>
      </c>
      <c r="F3341" s="4">
        <v>4641</v>
      </c>
      <c r="G3341">
        <v>258</v>
      </c>
      <c r="H3341" s="3">
        <f>_xlfn.XLOOKUP(sales[[#This Row],[Product]],products[Product],products[Cost per box])*sales[[#This Row],[Boxes]]</f>
        <v>2639.34</v>
      </c>
      <c r="I3341" s="4">
        <f>sales[[#This Row],[Revenue]]-sales[[#This Row],[Cost]]</f>
        <v>2001.6599999999999</v>
      </c>
    </row>
    <row r="3342" spans="2:9" x14ac:dyDescent="0.25">
      <c r="B3342" t="s">
        <v>23</v>
      </c>
      <c r="C3342" t="s">
        <v>9</v>
      </c>
      <c r="D3342" t="s">
        <v>24</v>
      </c>
      <c r="E3342" s="1">
        <v>44397</v>
      </c>
      <c r="F3342" s="4">
        <v>1372</v>
      </c>
      <c r="G3342">
        <v>69</v>
      </c>
      <c r="H3342" s="3">
        <f>_xlfn.XLOOKUP(sales[[#This Row],[Product]],products[Product],products[Cost per box])*sales[[#This Row],[Boxes]]</f>
        <v>725.18999999999994</v>
      </c>
      <c r="I3342" s="4">
        <f>sales[[#This Row],[Revenue]]-sales[[#This Row],[Cost]]</f>
        <v>646.81000000000006</v>
      </c>
    </row>
    <row r="3343" spans="2:9" x14ac:dyDescent="0.25">
      <c r="B3343" t="s">
        <v>15</v>
      </c>
      <c r="C3343" t="s">
        <v>21</v>
      </c>
      <c r="D3343" t="s">
        <v>28</v>
      </c>
      <c r="E3343" s="1">
        <v>44397</v>
      </c>
      <c r="F3343" s="4">
        <v>2044</v>
      </c>
      <c r="G3343">
        <v>341</v>
      </c>
      <c r="H3343" s="3">
        <f>_xlfn.XLOOKUP(sales[[#This Row],[Product]],products[Product],products[Cost per box])*sales[[#This Row],[Boxes]]</f>
        <v>941.16</v>
      </c>
      <c r="I3343" s="4">
        <f>sales[[#This Row],[Revenue]]-sales[[#This Row],[Cost]]</f>
        <v>1102.8400000000001</v>
      </c>
    </row>
    <row r="3344" spans="2:9" x14ac:dyDescent="0.25">
      <c r="B3344" t="s">
        <v>23</v>
      </c>
      <c r="C3344" t="s">
        <v>21</v>
      </c>
      <c r="D3344" t="s">
        <v>26</v>
      </c>
      <c r="E3344" s="1">
        <v>44397</v>
      </c>
      <c r="F3344" s="4">
        <v>6188</v>
      </c>
      <c r="G3344">
        <v>344</v>
      </c>
      <c r="H3344" s="3">
        <f>_xlfn.XLOOKUP(sales[[#This Row],[Product]],products[Product],products[Cost per box])*sales[[#This Row],[Boxes]]</f>
        <v>2211.92</v>
      </c>
      <c r="I3344" s="4">
        <f>sales[[#This Row],[Revenue]]-sales[[#This Row],[Cost]]</f>
        <v>3976.08</v>
      </c>
    </row>
    <row r="3345" spans="2:9" x14ac:dyDescent="0.25">
      <c r="B3345" t="s">
        <v>40</v>
      </c>
      <c r="C3345" t="s">
        <v>9</v>
      </c>
      <c r="D3345" t="s">
        <v>35</v>
      </c>
      <c r="E3345" s="1">
        <v>44397</v>
      </c>
      <c r="F3345" s="4">
        <v>3969</v>
      </c>
      <c r="G3345">
        <v>284</v>
      </c>
      <c r="H3345" s="3">
        <f>_xlfn.XLOOKUP(sales[[#This Row],[Product]],products[Product],products[Cost per box])*sales[[#This Row],[Boxes]]</f>
        <v>752.6</v>
      </c>
      <c r="I3345" s="4">
        <f>sales[[#This Row],[Revenue]]-sales[[#This Row],[Cost]]</f>
        <v>3216.4</v>
      </c>
    </row>
    <row r="3346" spans="2:9" x14ac:dyDescent="0.25">
      <c r="B3346" t="s">
        <v>33</v>
      </c>
      <c r="C3346" t="s">
        <v>9</v>
      </c>
      <c r="D3346" t="s">
        <v>12</v>
      </c>
      <c r="E3346" s="1">
        <v>44397</v>
      </c>
      <c r="F3346" s="4">
        <v>1078</v>
      </c>
      <c r="G3346">
        <v>45</v>
      </c>
      <c r="H3346" s="3">
        <f>_xlfn.XLOOKUP(sales[[#This Row],[Product]],products[Product],products[Cost per box])*sales[[#This Row],[Boxes]]</f>
        <v>379.34999999999997</v>
      </c>
      <c r="I3346" s="4">
        <f>sales[[#This Row],[Revenue]]-sales[[#This Row],[Cost]]</f>
        <v>698.65000000000009</v>
      </c>
    </row>
    <row r="3347" spans="2:9" x14ac:dyDescent="0.25">
      <c r="B3347" t="s">
        <v>46</v>
      </c>
      <c r="C3347" t="s">
        <v>27</v>
      </c>
      <c r="D3347" t="s">
        <v>17</v>
      </c>
      <c r="E3347" s="1">
        <v>44397</v>
      </c>
      <c r="F3347" s="4">
        <v>2471</v>
      </c>
      <c r="G3347">
        <v>165</v>
      </c>
      <c r="H3347" s="3">
        <f>_xlfn.XLOOKUP(sales[[#This Row],[Product]],products[Product],products[Cost per box])*sales[[#This Row],[Boxes]]</f>
        <v>1122</v>
      </c>
      <c r="I3347" s="4">
        <f>sales[[#This Row],[Revenue]]-sales[[#This Row],[Cost]]</f>
        <v>1349</v>
      </c>
    </row>
    <row r="3348" spans="2:9" x14ac:dyDescent="0.25">
      <c r="B3348" t="s">
        <v>29</v>
      </c>
      <c r="C3348" t="s">
        <v>21</v>
      </c>
      <c r="D3348" t="s">
        <v>45</v>
      </c>
      <c r="E3348" s="1">
        <v>44398</v>
      </c>
      <c r="F3348" s="4">
        <v>3185</v>
      </c>
      <c r="G3348">
        <v>188</v>
      </c>
      <c r="H3348" s="3">
        <f>_xlfn.XLOOKUP(sales[[#This Row],[Product]],products[Product],products[Cost per box])*sales[[#This Row],[Boxes]]</f>
        <v>1453.24</v>
      </c>
      <c r="I3348" s="4">
        <f>sales[[#This Row],[Revenue]]-sales[[#This Row],[Cost]]</f>
        <v>1731.76</v>
      </c>
    </row>
    <row r="3349" spans="2:9" x14ac:dyDescent="0.25">
      <c r="B3349" t="s">
        <v>32</v>
      </c>
      <c r="C3349" t="s">
        <v>6</v>
      </c>
      <c r="D3349" t="s">
        <v>26</v>
      </c>
      <c r="E3349" s="1">
        <v>44398</v>
      </c>
      <c r="F3349" s="4">
        <v>4347</v>
      </c>
      <c r="G3349">
        <v>242</v>
      </c>
      <c r="H3349" s="3">
        <f>_xlfn.XLOOKUP(sales[[#This Row],[Product]],products[Product],products[Cost per box])*sales[[#This Row],[Boxes]]</f>
        <v>1556.06</v>
      </c>
      <c r="I3349" s="4">
        <f>sales[[#This Row],[Revenue]]-sales[[#This Row],[Cost]]</f>
        <v>2790.94</v>
      </c>
    </row>
    <row r="3350" spans="2:9" x14ac:dyDescent="0.25">
      <c r="B3350" t="s">
        <v>25</v>
      </c>
      <c r="C3350" t="s">
        <v>21</v>
      </c>
      <c r="D3350" t="s">
        <v>30</v>
      </c>
      <c r="E3350" s="1">
        <v>44398</v>
      </c>
      <c r="F3350" s="4">
        <v>4270</v>
      </c>
      <c r="G3350">
        <v>534</v>
      </c>
      <c r="H3350" s="3">
        <f>_xlfn.XLOOKUP(sales[[#This Row],[Product]],products[Product],products[Cost per box])*sales[[#This Row],[Boxes]]</f>
        <v>1965.1200000000001</v>
      </c>
      <c r="I3350" s="4">
        <f>sales[[#This Row],[Revenue]]-sales[[#This Row],[Cost]]</f>
        <v>2304.88</v>
      </c>
    </row>
    <row r="3351" spans="2:9" x14ac:dyDescent="0.25">
      <c r="B3351" t="s">
        <v>5</v>
      </c>
      <c r="C3351" t="s">
        <v>16</v>
      </c>
      <c r="D3351" t="s">
        <v>44</v>
      </c>
      <c r="E3351" s="1">
        <v>44398</v>
      </c>
      <c r="F3351" s="4">
        <v>2520</v>
      </c>
      <c r="G3351">
        <v>101</v>
      </c>
      <c r="H3351" s="3">
        <f>_xlfn.XLOOKUP(sales[[#This Row],[Product]],products[Product],products[Cost per box])*sales[[#This Row],[Boxes]]</f>
        <v>966.57</v>
      </c>
      <c r="I3351" s="4">
        <f>sales[[#This Row],[Revenue]]-sales[[#This Row],[Cost]]</f>
        <v>1553.4299999999998</v>
      </c>
    </row>
    <row r="3352" spans="2:9" x14ac:dyDescent="0.25">
      <c r="B3352" t="s">
        <v>41</v>
      </c>
      <c r="C3352" t="s">
        <v>11</v>
      </c>
      <c r="D3352" t="s">
        <v>35</v>
      </c>
      <c r="E3352" s="1">
        <v>44398</v>
      </c>
      <c r="F3352" s="4">
        <v>924</v>
      </c>
      <c r="G3352">
        <v>72</v>
      </c>
      <c r="H3352" s="3">
        <f>_xlfn.XLOOKUP(sales[[#This Row],[Product]],products[Product],products[Cost per box])*sales[[#This Row],[Boxes]]</f>
        <v>190.79999999999998</v>
      </c>
      <c r="I3352" s="4">
        <f>sales[[#This Row],[Revenue]]-sales[[#This Row],[Cost]]</f>
        <v>733.2</v>
      </c>
    </row>
    <row r="3353" spans="2:9" x14ac:dyDescent="0.25">
      <c r="B3353" t="s">
        <v>32</v>
      </c>
      <c r="C3353" t="s">
        <v>21</v>
      </c>
      <c r="D3353" t="s">
        <v>17</v>
      </c>
      <c r="E3353" s="1">
        <v>44398</v>
      </c>
      <c r="F3353" s="4">
        <v>4368</v>
      </c>
      <c r="G3353">
        <v>257</v>
      </c>
      <c r="H3353" s="3">
        <f>_xlfn.XLOOKUP(sales[[#This Row],[Product]],products[Product],products[Cost per box])*sales[[#This Row],[Boxes]]</f>
        <v>1747.6</v>
      </c>
      <c r="I3353" s="4">
        <f>sales[[#This Row],[Revenue]]-sales[[#This Row],[Cost]]</f>
        <v>2620.4</v>
      </c>
    </row>
    <row r="3354" spans="2:9" x14ac:dyDescent="0.25">
      <c r="B3354" t="s">
        <v>18</v>
      </c>
      <c r="C3354" t="s">
        <v>21</v>
      </c>
      <c r="D3354" t="s">
        <v>30</v>
      </c>
      <c r="E3354" s="1">
        <v>44398</v>
      </c>
      <c r="F3354" s="4">
        <v>2450</v>
      </c>
      <c r="G3354">
        <v>350</v>
      </c>
      <c r="H3354" s="3">
        <f>_xlfn.XLOOKUP(sales[[#This Row],[Product]],products[Product],products[Cost per box])*sales[[#This Row],[Boxes]]</f>
        <v>1288</v>
      </c>
      <c r="I3354" s="4">
        <f>sales[[#This Row],[Revenue]]-sales[[#This Row],[Cost]]</f>
        <v>1162</v>
      </c>
    </row>
    <row r="3355" spans="2:9" x14ac:dyDescent="0.25">
      <c r="B3355" t="s">
        <v>18</v>
      </c>
      <c r="C3355" t="s">
        <v>21</v>
      </c>
      <c r="D3355" t="s">
        <v>22</v>
      </c>
      <c r="E3355" s="1">
        <v>44398</v>
      </c>
      <c r="F3355" s="4">
        <v>2044</v>
      </c>
      <c r="G3355">
        <v>171</v>
      </c>
      <c r="H3355" s="3">
        <f>_xlfn.XLOOKUP(sales[[#This Row],[Product]],products[Product],products[Cost per box])*sales[[#This Row],[Boxes]]</f>
        <v>1405.6200000000001</v>
      </c>
      <c r="I3355" s="4">
        <f>sales[[#This Row],[Revenue]]-sales[[#This Row],[Cost]]</f>
        <v>638.37999999999988</v>
      </c>
    </row>
    <row r="3356" spans="2:9" x14ac:dyDescent="0.25">
      <c r="B3356" t="s">
        <v>46</v>
      </c>
      <c r="C3356" t="s">
        <v>6</v>
      </c>
      <c r="D3356" t="s">
        <v>31</v>
      </c>
      <c r="E3356" s="1">
        <v>44398</v>
      </c>
      <c r="F3356" s="4">
        <v>3318</v>
      </c>
      <c r="G3356">
        <v>474</v>
      </c>
      <c r="H3356" s="3">
        <f>_xlfn.XLOOKUP(sales[[#This Row],[Product]],products[Product],products[Cost per box])*sales[[#This Row],[Boxes]]</f>
        <v>2711.2799999999997</v>
      </c>
      <c r="I3356" s="4">
        <f>sales[[#This Row],[Revenue]]-sales[[#This Row],[Cost]]</f>
        <v>606.72000000000025</v>
      </c>
    </row>
    <row r="3357" spans="2:9" x14ac:dyDescent="0.25">
      <c r="B3357" t="s">
        <v>15</v>
      </c>
      <c r="C3357" t="s">
        <v>9</v>
      </c>
      <c r="D3357" t="s">
        <v>47</v>
      </c>
      <c r="E3357" s="1">
        <v>44398</v>
      </c>
      <c r="F3357" s="4">
        <v>4970</v>
      </c>
      <c r="G3357">
        <v>293</v>
      </c>
      <c r="H3357" s="3">
        <f>_xlfn.XLOOKUP(sales[[#This Row],[Product]],products[Product],products[Cost per box])*sales[[#This Row],[Boxes]]</f>
        <v>1541.1799999999998</v>
      </c>
      <c r="I3357" s="4">
        <f>sales[[#This Row],[Revenue]]-sales[[#This Row],[Cost]]</f>
        <v>3428.82</v>
      </c>
    </row>
    <row r="3358" spans="2:9" x14ac:dyDescent="0.25">
      <c r="B3358" t="s">
        <v>8</v>
      </c>
      <c r="C3358" t="s">
        <v>11</v>
      </c>
      <c r="D3358" t="s">
        <v>26</v>
      </c>
      <c r="E3358" s="1">
        <v>44398</v>
      </c>
      <c r="F3358" s="4">
        <v>8939</v>
      </c>
      <c r="G3358">
        <v>471</v>
      </c>
      <c r="H3358" s="3">
        <f>_xlfn.XLOOKUP(sales[[#This Row],[Product]],products[Product],products[Cost per box])*sales[[#This Row],[Boxes]]</f>
        <v>3028.5299999999997</v>
      </c>
      <c r="I3358" s="4">
        <f>sales[[#This Row],[Revenue]]-sales[[#This Row],[Cost]]</f>
        <v>5910.47</v>
      </c>
    </row>
    <row r="3359" spans="2:9" x14ac:dyDescent="0.25">
      <c r="B3359" t="s">
        <v>5</v>
      </c>
      <c r="C3359" t="s">
        <v>16</v>
      </c>
      <c r="D3359" t="s">
        <v>14</v>
      </c>
      <c r="E3359" s="1">
        <v>44398</v>
      </c>
      <c r="F3359" s="4">
        <v>6699</v>
      </c>
      <c r="G3359">
        <v>770</v>
      </c>
      <c r="H3359" s="3">
        <f>_xlfn.XLOOKUP(sales[[#This Row],[Product]],products[Product],products[Cost per box])*sales[[#This Row],[Boxes]]</f>
        <v>4858.7</v>
      </c>
      <c r="I3359" s="4">
        <f>sales[[#This Row],[Revenue]]-sales[[#This Row],[Cost]]</f>
        <v>1840.3000000000002</v>
      </c>
    </row>
    <row r="3360" spans="2:9" x14ac:dyDescent="0.25">
      <c r="B3360" t="s">
        <v>5</v>
      </c>
      <c r="C3360" t="s">
        <v>21</v>
      </c>
      <c r="D3360" t="s">
        <v>26</v>
      </c>
      <c r="E3360" s="1">
        <v>44398</v>
      </c>
      <c r="F3360" s="4">
        <v>2247</v>
      </c>
      <c r="G3360">
        <v>133</v>
      </c>
      <c r="H3360" s="3">
        <f>_xlfn.XLOOKUP(sales[[#This Row],[Product]],products[Product],products[Cost per box])*sales[[#This Row],[Boxes]]</f>
        <v>855.18999999999994</v>
      </c>
      <c r="I3360" s="4">
        <f>sales[[#This Row],[Revenue]]-sales[[#This Row],[Cost]]</f>
        <v>1391.81</v>
      </c>
    </row>
    <row r="3361" spans="2:9" x14ac:dyDescent="0.25">
      <c r="B3361" t="s">
        <v>34</v>
      </c>
      <c r="C3361" t="s">
        <v>6</v>
      </c>
      <c r="D3361" t="s">
        <v>24</v>
      </c>
      <c r="E3361" s="1">
        <v>44398</v>
      </c>
      <c r="F3361" s="4">
        <v>3717</v>
      </c>
      <c r="G3361">
        <v>169</v>
      </c>
      <c r="H3361" s="3">
        <f>_xlfn.XLOOKUP(sales[[#This Row],[Product]],products[Product],products[Cost per box])*sales[[#This Row],[Boxes]]</f>
        <v>1776.19</v>
      </c>
      <c r="I3361" s="4">
        <f>sales[[#This Row],[Revenue]]-sales[[#This Row],[Cost]]</f>
        <v>1940.81</v>
      </c>
    </row>
    <row r="3362" spans="2:9" x14ac:dyDescent="0.25">
      <c r="B3362" t="s">
        <v>33</v>
      </c>
      <c r="C3362" t="s">
        <v>21</v>
      </c>
      <c r="D3362" t="s">
        <v>12</v>
      </c>
      <c r="E3362" s="1">
        <v>44398</v>
      </c>
      <c r="F3362" s="4">
        <v>5523</v>
      </c>
      <c r="G3362">
        <v>231</v>
      </c>
      <c r="H3362" s="3">
        <f>_xlfn.XLOOKUP(sales[[#This Row],[Product]],products[Product],products[Cost per box])*sales[[#This Row],[Boxes]]</f>
        <v>1947.33</v>
      </c>
      <c r="I3362" s="4">
        <f>sales[[#This Row],[Revenue]]-sales[[#This Row],[Cost]]</f>
        <v>3575.67</v>
      </c>
    </row>
    <row r="3363" spans="2:9" x14ac:dyDescent="0.25">
      <c r="B3363" t="s">
        <v>41</v>
      </c>
      <c r="C3363" t="s">
        <v>6</v>
      </c>
      <c r="D3363" t="s">
        <v>28</v>
      </c>
      <c r="E3363" s="1">
        <v>44398</v>
      </c>
      <c r="F3363" s="4">
        <v>4060</v>
      </c>
      <c r="G3363">
        <v>508</v>
      </c>
      <c r="H3363" s="3">
        <f>_xlfn.XLOOKUP(sales[[#This Row],[Product]],products[Product],products[Cost per box])*sales[[#This Row],[Boxes]]</f>
        <v>1402.08</v>
      </c>
      <c r="I3363" s="4">
        <f>sales[[#This Row],[Revenue]]-sales[[#This Row],[Cost]]</f>
        <v>2657.92</v>
      </c>
    </row>
    <row r="3364" spans="2:9" x14ac:dyDescent="0.25">
      <c r="B3364" t="s">
        <v>8</v>
      </c>
      <c r="C3364" t="s">
        <v>21</v>
      </c>
      <c r="D3364" t="s">
        <v>52</v>
      </c>
      <c r="E3364" s="1">
        <v>44398</v>
      </c>
      <c r="F3364" s="4">
        <v>10381</v>
      </c>
      <c r="G3364">
        <v>433</v>
      </c>
      <c r="H3364" s="3">
        <f>_xlfn.XLOOKUP(sales[[#This Row],[Product]],products[Product],products[Cost per box])*sales[[#This Row],[Boxes]]</f>
        <v>1437.56</v>
      </c>
      <c r="I3364" s="4">
        <f>sales[[#This Row],[Revenue]]-sales[[#This Row],[Cost]]</f>
        <v>8943.44</v>
      </c>
    </row>
    <row r="3365" spans="2:9" x14ac:dyDescent="0.25">
      <c r="B3365" t="s">
        <v>23</v>
      </c>
      <c r="C3365" t="s">
        <v>16</v>
      </c>
      <c r="D3365" t="s">
        <v>38</v>
      </c>
      <c r="E3365" s="1">
        <v>44398</v>
      </c>
      <c r="F3365" s="4">
        <v>3416</v>
      </c>
      <c r="G3365">
        <v>143</v>
      </c>
      <c r="H3365" s="3">
        <f>_xlfn.XLOOKUP(sales[[#This Row],[Product]],products[Product],products[Cost per box])*sales[[#This Row],[Boxes]]</f>
        <v>1421.4199999999998</v>
      </c>
      <c r="I3365" s="4">
        <f>sales[[#This Row],[Revenue]]-sales[[#This Row],[Cost]]</f>
        <v>1994.5800000000002</v>
      </c>
    </row>
    <row r="3366" spans="2:9" x14ac:dyDescent="0.25">
      <c r="B3366" t="s">
        <v>23</v>
      </c>
      <c r="C3366" t="s">
        <v>9</v>
      </c>
      <c r="D3366" t="s">
        <v>35</v>
      </c>
      <c r="E3366" s="1">
        <v>44398</v>
      </c>
      <c r="F3366" s="4">
        <v>4417</v>
      </c>
      <c r="G3366">
        <v>340</v>
      </c>
      <c r="H3366" s="3">
        <f>_xlfn.XLOOKUP(sales[[#This Row],[Product]],products[Product],products[Cost per box])*sales[[#This Row],[Boxes]]</f>
        <v>901</v>
      </c>
      <c r="I3366" s="4">
        <f>sales[[#This Row],[Revenue]]-sales[[#This Row],[Cost]]</f>
        <v>3516</v>
      </c>
    </row>
    <row r="3367" spans="2:9" x14ac:dyDescent="0.25">
      <c r="B3367" t="s">
        <v>13</v>
      </c>
      <c r="C3367" t="s">
        <v>9</v>
      </c>
      <c r="D3367" t="s">
        <v>24</v>
      </c>
      <c r="E3367" s="1">
        <v>44398</v>
      </c>
      <c r="F3367" s="4">
        <v>4221</v>
      </c>
      <c r="G3367">
        <v>212</v>
      </c>
      <c r="H3367" s="3">
        <f>_xlfn.XLOOKUP(sales[[#This Row],[Product]],products[Product],products[Cost per box])*sales[[#This Row],[Boxes]]</f>
        <v>2228.12</v>
      </c>
      <c r="I3367" s="4">
        <f>sales[[#This Row],[Revenue]]-sales[[#This Row],[Cost]]</f>
        <v>1992.88</v>
      </c>
    </row>
    <row r="3368" spans="2:9" x14ac:dyDescent="0.25">
      <c r="B3368" t="s">
        <v>5</v>
      </c>
      <c r="C3368" t="s">
        <v>21</v>
      </c>
      <c r="D3368" t="s">
        <v>35</v>
      </c>
      <c r="E3368" s="1">
        <v>44398</v>
      </c>
      <c r="F3368" s="4">
        <v>721</v>
      </c>
      <c r="G3368">
        <v>49</v>
      </c>
      <c r="H3368" s="3">
        <f>_xlfn.XLOOKUP(sales[[#This Row],[Product]],products[Product],products[Cost per box])*sales[[#This Row],[Boxes]]</f>
        <v>129.85</v>
      </c>
      <c r="I3368" s="4">
        <f>sales[[#This Row],[Revenue]]-sales[[#This Row],[Cost]]</f>
        <v>591.15</v>
      </c>
    </row>
    <row r="3369" spans="2:9" x14ac:dyDescent="0.25">
      <c r="B3369" t="s">
        <v>51</v>
      </c>
      <c r="C3369" t="s">
        <v>6</v>
      </c>
      <c r="D3369" t="s">
        <v>22</v>
      </c>
      <c r="E3369" s="1">
        <v>44398</v>
      </c>
      <c r="F3369" s="4">
        <v>2296</v>
      </c>
      <c r="G3369">
        <v>154</v>
      </c>
      <c r="H3369" s="3">
        <f>_xlfn.XLOOKUP(sales[[#This Row],[Product]],products[Product],products[Cost per box])*sales[[#This Row],[Boxes]]</f>
        <v>1265.8800000000001</v>
      </c>
      <c r="I3369" s="4">
        <f>sales[[#This Row],[Revenue]]-sales[[#This Row],[Cost]]</f>
        <v>1030.1199999999999</v>
      </c>
    </row>
    <row r="3370" spans="2:9" x14ac:dyDescent="0.25">
      <c r="B3370" t="s">
        <v>51</v>
      </c>
      <c r="C3370" t="s">
        <v>11</v>
      </c>
      <c r="D3370" t="s">
        <v>14</v>
      </c>
      <c r="E3370" s="1">
        <v>44398</v>
      </c>
      <c r="F3370" s="4">
        <v>5404</v>
      </c>
      <c r="G3370">
        <v>601</v>
      </c>
      <c r="H3370" s="3">
        <f>_xlfn.XLOOKUP(sales[[#This Row],[Product]],products[Product],products[Cost per box])*sales[[#This Row],[Boxes]]</f>
        <v>3792.31</v>
      </c>
      <c r="I3370" s="4">
        <f>sales[[#This Row],[Revenue]]-sales[[#This Row],[Cost]]</f>
        <v>1611.69</v>
      </c>
    </row>
    <row r="3371" spans="2:9" x14ac:dyDescent="0.25">
      <c r="B3371" t="s">
        <v>8</v>
      </c>
      <c r="C3371" t="s">
        <v>27</v>
      </c>
      <c r="D3371" t="s">
        <v>14</v>
      </c>
      <c r="E3371" s="1">
        <v>44398</v>
      </c>
      <c r="F3371" s="4">
        <v>553</v>
      </c>
      <c r="G3371">
        <v>56</v>
      </c>
      <c r="H3371" s="3">
        <f>_xlfn.XLOOKUP(sales[[#This Row],[Product]],products[Product],products[Cost per box])*sales[[#This Row],[Boxes]]</f>
        <v>353.35999999999996</v>
      </c>
      <c r="I3371" s="4">
        <f>sales[[#This Row],[Revenue]]-sales[[#This Row],[Cost]]</f>
        <v>199.64000000000004</v>
      </c>
    </row>
    <row r="3372" spans="2:9" x14ac:dyDescent="0.25">
      <c r="B3372" t="s">
        <v>15</v>
      </c>
      <c r="C3372" t="s">
        <v>27</v>
      </c>
      <c r="D3372" t="s">
        <v>42</v>
      </c>
      <c r="E3372" s="1">
        <v>44398</v>
      </c>
      <c r="F3372" s="4">
        <v>3724</v>
      </c>
      <c r="G3372">
        <v>266</v>
      </c>
      <c r="H3372" s="3">
        <f>_xlfn.XLOOKUP(sales[[#This Row],[Product]],products[Product],products[Cost per box])*sales[[#This Row],[Boxes]]</f>
        <v>1260.8400000000001</v>
      </c>
      <c r="I3372" s="4">
        <f>sales[[#This Row],[Revenue]]-sales[[#This Row],[Cost]]</f>
        <v>2463.16</v>
      </c>
    </row>
    <row r="3373" spans="2:9" x14ac:dyDescent="0.25">
      <c r="B3373" t="s">
        <v>51</v>
      </c>
      <c r="C3373" t="s">
        <v>11</v>
      </c>
      <c r="D3373" t="s">
        <v>19</v>
      </c>
      <c r="E3373" s="1">
        <v>44398</v>
      </c>
      <c r="F3373" s="4">
        <v>1358</v>
      </c>
      <c r="G3373">
        <v>76</v>
      </c>
      <c r="H3373" s="3">
        <f>_xlfn.XLOOKUP(sales[[#This Row],[Product]],products[Product],products[Cost per box])*sales[[#This Row],[Boxes]]</f>
        <v>777.48</v>
      </c>
      <c r="I3373" s="4">
        <f>sales[[#This Row],[Revenue]]-sales[[#This Row],[Cost]]</f>
        <v>580.52</v>
      </c>
    </row>
    <row r="3374" spans="2:9" x14ac:dyDescent="0.25">
      <c r="B3374" t="s">
        <v>10</v>
      </c>
      <c r="C3374" t="s">
        <v>16</v>
      </c>
      <c r="D3374" t="s">
        <v>19</v>
      </c>
      <c r="E3374" s="1">
        <v>44398</v>
      </c>
      <c r="F3374" s="4">
        <v>133</v>
      </c>
      <c r="G3374">
        <v>8</v>
      </c>
      <c r="H3374" s="3">
        <f>_xlfn.XLOOKUP(sales[[#This Row],[Product]],products[Product],products[Cost per box])*sales[[#This Row],[Boxes]]</f>
        <v>81.84</v>
      </c>
      <c r="I3374" s="4">
        <f>sales[[#This Row],[Revenue]]-sales[[#This Row],[Cost]]</f>
        <v>51.16</v>
      </c>
    </row>
    <row r="3375" spans="2:9" x14ac:dyDescent="0.25">
      <c r="B3375" t="s">
        <v>29</v>
      </c>
      <c r="C3375" t="s">
        <v>27</v>
      </c>
      <c r="D3375" t="s">
        <v>42</v>
      </c>
      <c r="E3375" s="1">
        <v>44398</v>
      </c>
      <c r="F3375" s="4">
        <v>6076</v>
      </c>
      <c r="G3375">
        <v>468</v>
      </c>
      <c r="H3375" s="3">
        <f>_xlfn.XLOOKUP(sales[[#This Row],[Product]],products[Product],products[Cost per box])*sales[[#This Row],[Boxes]]</f>
        <v>2218.3200000000002</v>
      </c>
      <c r="I3375" s="4">
        <f>sales[[#This Row],[Revenue]]-sales[[#This Row],[Cost]]</f>
        <v>3857.68</v>
      </c>
    </row>
    <row r="3376" spans="2:9" x14ac:dyDescent="0.25">
      <c r="B3376" t="s">
        <v>5</v>
      </c>
      <c r="C3376" t="s">
        <v>11</v>
      </c>
      <c r="D3376" t="s">
        <v>7</v>
      </c>
      <c r="E3376" s="1">
        <v>44398</v>
      </c>
      <c r="F3376" s="4">
        <v>2744</v>
      </c>
      <c r="G3376">
        <v>102</v>
      </c>
      <c r="H3376" s="3">
        <f>_xlfn.XLOOKUP(sales[[#This Row],[Product]],products[Product],products[Cost per box])*sales[[#This Row],[Boxes]]</f>
        <v>525.30000000000007</v>
      </c>
      <c r="I3376" s="4">
        <f>sales[[#This Row],[Revenue]]-sales[[#This Row],[Cost]]</f>
        <v>2218.6999999999998</v>
      </c>
    </row>
    <row r="3377" spans="2:9" x14ac:dyDescent="0.25">
      <c r="B3377" t="s">
        <v>25</v>
      </c>
      <c r="C3377" t="s">
        <v>21</v>
      </c>
      <c r="D3377" t="s">
        <v>17</v>
      </c>
      <c r="E3377" s="1">
        <v>44398</v>
      </c>
      <c r="F3377" s="4">
        <v>2282</v>
      </c>
      <c r="G3377">
        <v>153</v>
      </c>
      <c r="H3377" s="3">
        <f>_xlfn.XLOOKUP(sales[[#This Row],[Product]],products[Product],products[Cost per box])*sales[[#This Row],[Boxes]]</f>
        <v>1040.3999999999999</v>
      </c>
      <c r="I3377" s="4">
        <f>sales[[#This Row],[Revenue]]-sales[[#This Row],[Cost]]</f>
        <v>1241.6000000000001</v>
      </c>
    </row>
    <row r="3378" spans="2:9" x14ac:dyDescent="0.25">
      <c r="B3378" t="s">
        <v>49</v>
      </c>
      <c r="C3378" t="s">
        <v>6</v>
      </c>
      <c r="D3378" t="s">
        <v>48</v>
      </c>
      <c r="E3378" s="1">
        <v>44398</v>
      </c>
      <c r="F3378" s="4">
        <v>658</v>
      </c>
      <c r="G3378">
        <v>29</v>
      </c>
      <c r="H3378" s="3">
        <f>_xlfn.XLOOKUP(sales[[#This Row],[Product]],products[Product],products[Cost per box])*sales[[#This Row],[Boxes]]</f>
        <v>216.92000000000002</v>
      </c>
      <c r="I3378" s="4">
        <f>sales[[#This Row],[Revenue]]-sales[[#This Row],[Cost]]</f>
        <v>441.08</v>
      </c>
    </row>
    <row r="3379" spans="2:9" x14ac:dyDescent="0.25">
      <c r="B3379" t="s">
        <v>23</v>
      </c>
      <c r="C3379" t="s">
        <v>6</v>
      </c>
      <c r="D3379" t="s">
        <v>12</v>
      </c>
      <c r="E3379" s="1">
        <v>44398</v>
      </c>
      <c r="F3379" s="4">
        <v>3213</v>
      </c>
      <c r="G3379">
        <v>129</v>
      </c>
      <c r="H3379" s="3">
        <f>_xlfn.XLOOKUP(sales[[#This Row],[Product]],products[Product],products[Cost per box])*sales[[#This Row],[Boxes]]</f>
        <v>1087.47</v>
      </c>
      <c r="I3379" s="4">
        <f>sales[[#This Row],[Revenue]]-sales[[#This Row],[Cost]]</f>
        <v>2125.5299999999997</v>
      </c>
    </row>
    <row r="3380" spans="2:9" x14ac:dyDescent="0.25">
      <c r="B3380" t="s">
        <v>46</v>
      </c>
      <c r="C3380" t="s">
        <v>16</v>
      </c>
      <c r="D3380" t="s">
        <v>19</v>
      </c>
      <c r="E3380" s="1">
        <v>44398</v>
      </c>
      <c r="F3380" s="4">
        <v>12621</v>
      </c>
      <c r="G3380">
        <v>665</v>
      </c>
      <c r="H3380" s="3">
        <f>_xlfn.XLOOKUP(sales[[#This Row],[Product]],products[Product],products[Cost per box])*sales[[#This Row],[Boxes]]</f>
        <v>6802.9500000000007</v>
      </c>
      <c r="I3380" s="4">
        <f>sales[[#This Row],[Revenue]]-sales[[#This Row],[Cost]]</f>
        <v>5818.0499999999993</v>
      </c>
    </row>
    <row r="3381" spans="2:9" x14ac:dyDescent="0.25">
      <c r="B3381" t="s">
        <v>29</v>
      </c>
      <c r="C3381" t="s">
        <v>21</v>
      </c>
      <c r="D3381" t="s">
        <v>35</v>
      </c>
      <c r="E3381" s="1">
        <v>44398</v>
      </c>
      <c r="F3381" s="4">
        <v>6139</v>
      </c>
      <c r="G3381">
        <v>512</v>
      </c>
      <c r="H3381" s="3">
        <f>_xlfn.XLOOKUP(sales[[#This Row],[Product]],products[Product],products[Cost per box])*sales[[#This Row],[Boxes]]</f>
        <v>1356.8</v>
      </c>
      <c r="I3381" s="4">
        <f>sales[[#This Row],[Revenue]]-sales[[#This Row],[Cost]]</f>
        <v>4782.2</v>
      </c>
    </row>
    <row r="3382" spans="2:9" x14ac:dyDescent="0.25">
      <c r="B3382" t="s">
        <v>15</v>
      </c>
      <c r="C3382" t="s">
        <v>6</v>
      </c>
      <c r="D3382" t="s">
        <v>36</v>
      </c>
      <c r="E3382" s="1">
        <v>44398</v>
      </c>
      <c r="F3382" s="4">
        <v>1736</v>
      </c>
      <c r="G3382">
        <v>134</v>
      </c>
      <c r="H3382" s="3">
        <f>_xlfn.XLOOKUP(sales[[#This Row],[Product]],products[Product],products[Cost per box])*sales[[#This Row],[Boxes]]</f>
        <v>675.36</v>
      </c>
      <c r="I3382" s="4">
        <f>sales[[#This Row],[Revenue]]-sales[[#This Row],[Cost]]</f>
        <v>1060.6399999999999</v>
      </c>
    </row>
    <row r="3383" spans="2:9" x14ac:dyDescent="0.25">
      <c r="B3383" t="s">
        <v>37</v>
      </c>
      <c r="C3383" t="s">
        <v>9</v>
      </c>
      <c r="D3383" t="s">
        <v>44</v>
      </c>
      <c r="E3383" s="1">
        <v>44398</v>
      </c>
      <c r="F3383" s="4">
        <v>1575</v>
      </c>
      <c r="G3383">
        <v>69</v>
      </c>
      <c r="H3383" s="3">
        <f>_xlfn.XLOOKUP(sales[[#This Row],[Product]],products[Product],products[Cost per box])*sales[[#This Row],[Boxes]]</f>
        <v>660.33</v>
      </c>
      <c r="I3383" s="4">
        <f>sales[[#This Row],[Revenue]]-sales[[#This Row],[Cost]]</f>
        <v>914.67</v>
      </c>
    </row>
    <row r="3384" spans="2:9" x14ac:dyDescent="0.25">
      <c r="B3384" t="s">
        <v>39</v>
      </c>
      <c r="C3384" t="s">
        <v>21</v>
      </c>
      <c r="D3384" t="s">
        <v>48</v>
      </c>
      <c r="E3384" s="1">
        <v>44398</v>
      </c>
      <c r="F3384" s="4">
        <v>12516</v>
      </c>
      <c r="G3384">
        <v>596</v>
      </c>
      <c r="H3384" s="3">
        <f>_xlfn.XLOOKUP(sales[[#This Row],[Product]],products[Product],products[Cost per box])*sales[[#This Row],[Boxes]]</f>
        <v>4458.08</v>
      </c>
      <c r="I3384" s="4">
        <f>sales[[#This Row],[Revenue]]-sales[[#This Row],[Cost]]</f>
        <v>8057.92</v>
      </c>
    </row>
    <row r="3385" spans="2:9" x14ac:dyDescent="0.25">
      <c r="B3385" t="s">
        <v>32</v>
      </c>
      <c r="C3385" t="s">
        <v>27</v>
      </c>
      <c r="D3385" t="s">
        <v>52</v>
      </c>
      <c r="E3385" s="1">
        <v>44398</v>
      </c>
      <c r="F3385" s="4">
        <v>5068</v>
      </c>
      <c r="G3385">
        <v>221</v>
      </c>
      <c r="H3385" s="3">
        <f>_xlfn.XLOOKUP(sales[[#This Row],[Product]],products[Product],products[Cost per box])*sales[[#This Row],[Boxes]]</f>
        <v>733.71999999999991</v>
      </c>
      <c r="I3385" s="4">
        <f>sales[[#This Row],[Revenue]]-sales[[#This Row],[Cost]]</f>
        <v>4334.28</v>
      </c>
    </row>
    <row r="3386" spans="2:9" x14ac:dyDescent="0.25">
      <c r="B3386" t="s">
        <v>33</v>
      </c>
      <c r="C3386" t="s">
        <v>21</v>
      </c>
      <c r="D3386" t="s">
        <v>19</v>
      </c>
      <c r="E3386" s="1">
        <v>44398</v>
      </c>
      <c r="F3386" s="4">
        <v>553</v>
      </c>
      <c r="G3386">
        <v>30</v>
      </c>
      <c r="H3386" s="3">
        <f>_xlfn.XLOOKUP(sales[[#This Row],[Product]],products[Product],products[Cost per box])*sales[[#This Row],[Boxes]]</f>
        <v>306.90000000000003</v>
      </c>
      <c r="I3386" s="4">
        <f>sales[[#This Row],[Revenue]]-sales[[#This Row],[Cost]]</f>
        <v>246.09999999999997</v>
      </c>
    </row>
    <row r="3387" spans="2:9" x14ac:dyDescent="0.25">
      <c r="B3387" t="s">
        <v>23</v>
      </c>
      <c r="C3387" t="s">
        <v>21</v>
      </c>
      <c r="D3387" t="s">
        <v>47</v>
      </c>
      <c r="E3387" s="1">
        <v>44398</v>
      </c>
      <c r="F3387" s="4">
        <v>4221</v>
      </c>
      <c r="G3387">
        <v>249</v>
      </c>
      <c r="H3387" s="3">
        <f>_xlfn.XLOOKUP(sales[[#This Row],[Product]],products[Product],products[Cost per box])*sales[[#This Row],[Boxes]]</f>
        <v>1309.74</v>
      </c>
      <c r="I3387" s="4">
        <f>sales[[#This Row],[Revenue]]-sales[[#This Row],[Cost]]</f>
        <v>2911.26</v>
      </c>
    </row>
    <row r="3388" spans="2:9" x14ac:dyDescent="0.25">
      <c r="B3388" t="s">
        <v>23</v>
      </c>
      <c r="C3388" t="s">
        <v>21</v>
      </c>
      <c r="D3388" t="s">
        <v>35</v>
      </c>
      <c r="E3388" s="1">
        <v>44398</v>
      </c>
      <c r="F3388" s="4">
        <v>7091</v>
      </c>
      <c r="G3388">
        <v>591</v>
      </c>
      <c r="H3388" s="3">
        <f>_xlfn.XLOOKUP(sales[[#This Row],[Product]],products[Product],products[Cost per box])*sales[[#This Row],[Boxes]]</f>
        <v>1566.1499999999999</v>
      </c>
      <c r="I3388" s="4">
        <f>sales[[#This Row],[Revenue]]-sales[[#This Row],[Cost]]</f>
        <v>5524.85</v>
      </c>
    </row>
    <row r="3389" spans="2:9" x14ac:dyDescent="0.25">
      <c r="B3389" t="s">
        <v>40</v>
      </c>
      <c r="C3389" t="s">
        <v>16</v>
      </c>
      <c r="D3389" t="s">
        <v>45</v>
      </c>
      <c r="E3389" s="1">
        <v>44398</v>
      </c>
      <c r="F3389" s="4">
        <v>3535</v>
      </c>
      <c r="G3389">
        <v>221</v>
      </c>
      <c r="H3389" s="3">
        <f>_xlfn.XLOOKUP(sales[[#This Row],[Product]],products[Product],products[Cost per box])*sales[[#This Row],[Boxes]]</f>
        <v>1708.3300000000002</v>
      </c>
      <c r="I3389" s="4">
        <f>sales[[#This Row],[Revenue]]-sales[[#This Row],[Cost]]</f>
        <v>1826.6699999999998</v>
      </c>
    </row>
    <row r="3390" spans="2:9" x14ac:dyDescent="0.25">
      <c r="B3390" t="s">
        <v>40</v>
      </c>
      <c r="C3390" t="s">
        <v>9</v>
      </c>
      <c r="D3390" t="s">
        <v>30</v>
      </c>
      <c r="E3390" s="1">
        <v>44398</v>
      </c>
      <c r="F3390" s="4">
        <v>6202</v>
      </c>
      <c r="G3390">
        <v>1050</v>
      </c>
      <c r="H3390" s="3">
        <f>_xlfn.XLOOKUP(sales[[#This Row],[Product]],products[Product],products[Cost per box])*sales[[#This Row],[Boxes]]</f>
        <v>3864</v>
      </c>
      <c r="I3390" s="4">
        <f>sales[[#This Row],[Revenue]]-sales[[#This Row],[Cost]]</f>
        <v>2338</v>
      </c>
    </row>
    <row r="3391" spans="2:9" x14ac:dyDescent="0.25">
      <c r="B3391" t="s">
        <v>39</v>
      </c>
      <c r="C3391" t="s">
        <v>9</v>
      </c>
      <c r="D3391" t="s">
        <v>48</v>
      </c>
      <c r="E3391" s="1">
        <v>44398</v>
      </c>
      <c r="F3391" s="4">
        <v>1085</v>
      </c>
      <c r="G3391">
        <v>55</v>
      </c>
      <c r="H3391" s="3">
        <f>_xlfn.XLOOKUP(sales[[#This Row],[Product]],products[Product],products[Cost per box])*sales[[#This Row],[Boxes]]</f>
        <v>411.40000000000003</v>
      </c>
      <c r="I3391" s="4">
        <f>sales[[#This Row],[Revenue]]-sales[[#This Row],[Cost]]</f>
        <v>673.59999999999991</v>
      </c>
    </row>
    <row r="3392" spans="2:9" x14ac:dyDescent="0.25">
      <c r="B3392" t="s">
        <v>10</v>
      </c>
      <c r="C3392" t="s">
        <v>6</v>
      </c>
      <c r="D3392" t="s">
        <v>48</v>
      </c>
      <c r="E3392" s="1">
        <v>44398</v>
      </c>
      <c r="F3392" s="4">
        <v>280</v>
      </c>
      <c r="G3392">
        <v>13</v>
      </c>
      <c r="H3392" s="3">
        <f>_xlfn.XLOOKUP(sales[[#This Row],[Product]],products[Product],products[Cost per box])*sales[[#This Row],[Boxes]]</f>
        <v>97.240000000000009</v>
      </c>
      <c r="I3392" s="4">
        <f>sales[[#This Row],[Revenue]]-sales[[#This Row],[Cost]]</f>
        <v>182.76</v>
      </c>
    </row>
    <row r="3393" spans="2:9" x14ac:dyDescent="0.25">
      <c r="B3393" t="s">
        <v>8</v>
      </c>
      <c r="C3393" t="s">
        <v>27</v>
      </c>
      <c r="D3393" t="s">
        <v>44</v>
      </c>
      <c r="E3393" s="1">
        <v>44398</v>
      </c>
      <c r="F3393" s="4">
        <v>4193</v>
      </c>
      <c r="G3393">
        <v>183</v>
      </c>
      <c r="H3393" s="3">
        <f>_xlfn.XLOOKUP(sales[[#This Row],[Product]],products[Product],products[Cost per box])*sales[[#This Row],[Boxes]]</f>
        <v>1751.31</v>
      </c>
      <c r="I3393" s="4">
        <f>sales[[#This Row],[Revenue]]-sales[[#This Row],[Cost]]</f>
        <v>2441.69</v>
      </c>
    </row>
    <row r="3394" spans="2:9" x14ac:dyDescent="0.25">
      <c r="B3394" t="s">
        <v>49</v>
      </c>
      <c r="C3394" t="s">
        <v>11</v>
      </c>
      <c r="D3394" t="s">
        <v>35</v>
      </c>
      <c r="E3394" s="1">
        <v>44399</v>
      </c>
      <c r="F3394" s="4">
        <v>9884</v>
      </c>
      <c r="G3394">
        <v>659</v>
      </c>
      <c r="H3394" s="3">
        <f>_xlfn.XLOOKUP(sales[[#This Row],[Product]],products[Product],products[Cost per box])*sales[[#This Row],[Boxes]]</f>
        <v>1746.35</v>
      </c>
      <c r="I3394" s="4">
        <f>sales[[#This Row],[Revenue]]-sales[[#This Row],[Cost]]</f>
        <v>8137.65</v>
      </c>
    </row>
    <row r="3395" spans="2:9" x14ac:dyDescent="0.25">
      <c r="B3395" t="s">
        <v>8</v>
      </c>
      <c r="C3395" t="s">
        <v>27</v>
      </c>
      <c r="D3395" t="s">
        <v>22</v>
      </c>
      <c r="E3395" s="1">
        <v>44399</v>
      </c>
      <c r="F3395" s="4">
        <v>1603</v>
      </c>
      <c r="G3395">
        <v>107</v>
      </c>
      <c r="H3395" s="3">
        <f>_xlfn.XLOOKUP(sales[[#This Row],[Product]],products[Product],products[Cost per box])*sales[[#This Row],[Boxes]]</f>
        <v>879.54000000000008</v>
      </c>
      <c r="I3395" s="4">
        <f>sales[[#This Row],[Revenue]]-sales[[#This Row],[Cost]]</f>
        <v>723.45999999999992</v>
      </c>
    </row>
    <row r="3396" spans="2:9" x14ac:dyDescent="0.25">
      <c r="B3396" t="s">
        <v>13</v>
      </c>
      <c r="C3396" t="s">
        <v>21</v>
      </c>
      <c r="D3396" t="s">
        <v>36</v>
      </c>
      <c r="E3396" s="1">
        <v>44399</v>
      </c>
      <c r="F3396" s="4">
        <v>2324</v>
      </c>
      <c r="G3396">
        <v>155</v>
      </c>
      <c r="H3396" s="3">
        <f>_xlfn.XLOOKUP(sales[[#This Row],[Product]],products[Product],products[Cost per box])*sales[[#This Row],[Boxes]]</f>
        <v>781.2</v>
      </c>
      <c r="I3396" s="4">
        <f>sales[[#This Row],[Revenue]]-sales[[#This Row],[Cost]]</f>
        <v>1542.8</v>
      </c>
    </row>
    <row r="3397" spans="2:9" x14ac:dyDescent="0.25">
      <c r="B3397" t="s">
        <v>51</v>
      </c>
      <c r="C3397" t="s">
        <v>27</v>
      </c>
      <c r="D3397" t="s">
        <v>24</v>
      </c>
      <c r="E3397" s="1">
        <v>44399</v>
      </c>
      <c r="F3397" s="4">
        <v>3367</v>
      </c>
      <c r="G3397">
        <v>154</v>
      </c>
      <c r="H3397" s="3">
        <f>_xlfn.XLOOKUP(sales[[#This Row],[Product]],products[Product],products[Cost per box])*sales[[#This Row],[Boxes]]</f>
        <v>1618.54</v>
      </c>
      <c r="I3397" s="4">
        <f>sales[[#This Row],[Revenue]]-sales[[#This Row],[Cost]]</f>
        <v>1748.46</v>
      </c>
    </row>
    <row r="3398" spans="2:9" x14ac:dyDescent="0.25">
      <c r="B3398" t="s">
        <v>51</v>
      </c>
      <c r="C3398" t="s">
        <v>6</v>
      </c>
      <c r="D3398" t="s">
        <v>31</v>
      </c>
      <c r="E3398" s="1">
        <v>44399</v>
      </c>
      <c r="F3398" s="4">
        <v>4837</v>
      </c>
      <c r="G3398">
        <v>484</v>
      </c>
      <c r="H3398" s="3">
        <f>_xlfn.XLOOKUP(sales[[#This Row],[Product]],products[Product],products[Cost per box])*sales[[#This Row],[Boxes]]</f>
        <v>2768.48</v>
      </c>
      <c r="I3398" s="4">
        <f>sales[[#This Row],[Revenue]]-sales[[#This Row],[Cost]]</f>
        <v>2068.52</v>
      </c>
    </row>
    <row r="3399" spans="2:9" x14ac:dyDescent="0.25">
      <c r="B3399" t="s">
        <v>39</v>
      </c>
      <c r="C3399" t="s">
        <v>11</v>
      </c>
      <c r="D3399" t="s">
        <v>50</v>
      </c>
      <c r="E3399" s="1">
        <v>44399</v>
      </c>
      <c r="F3399" s="4">
        <v>2149</v>
      </c>
      <c r="G3399">
        <v>215</v>
      </c>
      <c r="H3399" s="3">
        <f>_xlfn.XLOOKUP(sales[[#This Row],[Product]],products[Product],products[Cost per box])*sales[[#This Row],[Boxes]]</f>
        <v>2668.15</v>
      </c>
      <c r="I3399" s="4">
        <f>sales[[#This Row],[Revenue]]-sales[[#This Row],[Cost]]</f>
        <v>-519.15000000000009</v>
      </c>
    </row>
    <row r="3400" spans="2:9" x14ac:dyDescent="0.25">
      <c r="B3400" t="s">
        <v>23</v>
      </c>
      <c r="C3400" t="s">
        <v>11</v>
      </c>
      <c r="D3400" t="s">
        <v>7</v>
      </c>
      <c r="E3400" s="1">
        <v>44399</v>
      </c>
      <c r="F3400" s="4">
        <v>784</v>
      </c>
      <c r="G3400">
        <v>31</v>
      </c>
      <c r="H3400" s="3">
        <f>_xlfn.XLOOKUP(sales[[#This Row],[Product]],products[Product],products[Cost per box])*sales[[#This Row],[Boxes]]</f>
        <v>159.65</v>
      </c>
      <c r="I3400" s="4">
        <f>sales[[#This Row],[Revenue]]-sales[[#This Row],[Cost]]</f>
        <v>624.35</v>
      </c>
    </row>
    <row r="3401" spans="2:9" x14ac:dyDescent="0.25">
      <c r="B3401" t="s">
        <v>46</v>
      </c>
      <c r="C3401" t="s">
        <v>27</v>
      </c>
      <c r="D3401" t="s">
        <v>45</v>
      </c>
      <c r="E3401" s="1">
        <v>44399</v>
      </c>
      <c r="F3401" s="4">
        <v>3521</v>
      </c>
      <c r="G3401">
        <v>196</v>
      </c>
      <c r="H3401" s="3">
        <f>_xlfn.XLOOKUP(sales[[#This Row],[Product]],products[Product],products[Cost per box])*sales[[#This Row],[Boxes]]</f>
        <v>1515.0800000000002</v>
      </c>
      <c r="I3401" s="4">
        <f>sales[[#This Row],[Revenue]]-sales[[#This Row],[Cost]]</f>
        <v>2005.9199999999998</v>
      </c>
    </row>
    <row r="3402" spans="2:9" x14ac:dyDescent="0.25">
      <c r="B3402" t="s">
        <v>33</v>
      </c>
      <c r="C3402" t="s">
        <v>16</v>
      </c>
      <c r="D3402" t="s">
        <v>14</v>
      </c>
      <c r="E3402" s="1">
        <v>44399</v>
      </c>
      <c r="F3402" s="4">
        <v>9758</v>
      </c>
      <c r="G3402">
        <v>910</v>
      </c>
      <c r="H3402" s="3">
        <f>_xlfn.XLOOKUP(sales[[#This Row],[Product]],products[Product],products[Cost per box])*sales[[#This Row],[Boxes]]</f>
        <v>5742.0999999999995</v>
      </c>
      <c r="I3402" s="4">
        <f>sales[[#This Row],[Revenue]]-sales[[#This Row],[Cost]]</f>
        <v>4015.9000000000005</v>
      </c>
    </row>
    <row r="3403" spans="2:9" x14ac:dyDescent="0.25">
      <c r="B3403" t="s">
        <v>20</v>
      </c>
      <c r="C3403" t="s">
        <v>6</v>
      </c>
      <c r="D3403" t="s">
        <v>22</v>
      </c>
      <c r="E3403" s="1">
        <v>44399</v>
      </c>
      <c r="F3403" s="4">
        <v>2954</v>
      </c>
      <c r="G3403">
        <v>228</v>
      </c>
      <c r="H3403" s="3">
        <f>_xlfn.XLOOKUP(sales[[#This Row],[Product]],products[Product],products[Cost per box])*sales[[#This Row],[Boxes]]</f>
        <v>1874.16</v>
      </c>
      <c r="I3403" s="4">
        <f>sales[[#This Row],[Revenue]]-sales[[#This Row],[Cost]]</f>
        <v>1079.8399999999999</v>
      </c>
    </row>
    <row r="3404" spans="2:9" x14ac:dyDescent="0.25">
      <c r="B3404" t="s">
        <v>32</v>
      </c>
      <c r="C3404" t="s">
        <v>21</v>
      </c>
      <c r="D3404" t="s">
        <v>48</v>
      </c>
      <c r="E3404" s="1">
        <v>44399</v>
      </c>
      <c r="F3404" s="4">
        <v>1855</v>
      </c>
      <c r="G3404">
        <v>89</v>
      </c>
      <c r="H3404" s="3">
        <f>_xlfn.XLOOKUP(sales[[#This Row],[Product]],products[Product],products[Cost per box])*sales[[#This Row],[Boxes]]</f>
        <v>665.72</v>
      </c>
      <c r="I3404" s="4">
        <f>sales[[#This Row],[Revenue]]-sales[[#This Row],[Cost]]</f>
        <v>1189.28</v>
      </c>
    </row>
    <row r="3405" spans="2:9" x14ac:dyDescent="0.25">
      <c r="B3405" t="s">
        <v>33</v>
      </c>
      <c r="C3405" t="s">
        <v>27</v>
      </c>
      <c r="D3405" t="s">
        <v>26</v>
      </c>
      <c r="E3405" s="1">
        <v>44399</v>
      </c>
      <c r="F3405" s="4">
        <v>4340</v>
      </c>
      <c r="G3405">
        <v>256</v>
      </c>
      <c r="H3405" s="3">
        <f>_xlfn.XLOOKUP(sales[[#This Row],[Product]],products[Product],products[Cost per box])*sales[[#This Row],[Boxes]]</f>
        <v>1646.08</v>
      </c>
      <c r="I3405" s="4">
        <f>sales[[#This Row],[Revenue]]-sales[[#This Row],[Cost]]</f>
        <v>2693.92</v>
      </c>
    </row>
    <row r="3406" spans="2:9" x14ac:dyDescent="0.25">
      <c r="B3406" t="s">
        <v>49</v>
      </c>
      <c r="C3406" t="s">
        <v>16</v>
      </c>
      <c r="D3406" t="s">
        <v>26</v>
      </c>
      <c r="E3406" s="1">
        <v>44399</v>
      </c>
      <c r="F3406" s="4">
        <v>392</v>
      </c>
      <c r="G3406">
        <v>20</v>
      </c>
      <c r="H3406" s="3">
        <f>_xlfn.XLOOKUP(sales[[#This Row],[Product]],products[Product],products[Cost per box])*sales[[#This Row],[Boxes]]</f>
        <v>128.6</v>
      </c>
      <c r="I3406" s="4">
        <f>sales[[#This Row],[Revenue]]-sales[[#This Row],[Cost]]</f>
        <v>263.39999999999998</v>
      </c>
    </row>
    <row r="3407" spans="2:9" x14ac:dyDescent="0.25">
      <c r="B3407" t="s">
        <v>15</v>
      </c>
      <c r="C3407" t="s">
        <v>27</v>
      </c>
      <c r="D3407" t="s">
        <v>12</v>
      </c>
      <c r="E3407" s="1">
        <v>44399</v>
      </c>
      <c r="F3407" s="4">
        <v>7630</v>
      </c>
      <c r="G3407">
        <v>306</v>
      </c>
      <c r="H3407" s="3">
        <f>_xlfn.XLOOKUP(sales[[#This Row],[Product]],products[Product],products[Cost per box])*sales[[#This Row],[Boxes]]</f>
        <v>2579.58</v>
      </c>
      <c r="I3407" s="4">
        <f>sales[[#This Row],[Revenue]]-sales[[#This Row],[Cost]]</f>
        <v>5050.42</v>
      </c>
    </row>
    <row r="3408" spans="2:9" x14ac:dyDescent="0.25">
      <c r="B3408" t="s">
        <v>39</v>
      </c>
      <c r="C3408" t="s">
        <v>16</v>
      </c>
      <c r="D3408" t="s">
        <v>26</v>
      </c>
      <c r="E3408" s="1">
        <v>44399</v>
      </c>
      <c r="F3408" s="4">
        <v>7973</v>
      </c>
      <c r="G3408">
        <v>443</v>
      </c>
      <c r="H3408" s="3">
        <f>_xlfn.XLOOKUP(sales[[#This Row],[Product]],products[Product],products[Cost per box])*sales[[#This Row],[Boxes]]</f>
        <v>2848.49</v>
      </c>
      <c r="I3408" s="4">
        <f>sales[[#This Row],[Revenue]]-sales[[#This Row],[Cost]]</f>
        <v>5124.51</v>
      </c>
    </row>
    <row r="3409" spans="2:9" x14ac:dyDescent="0.25">
      <c r="B3409" t="s">
        <v>41</v>
      </c>
      <c r="C3409" t="s">
        <v>21</v>
      </c>
      <c r="D3409" t="s">
        <v>42</v>
      </c>
      <c r="E3409" s="1">
        <v>44399</v>
      </c>
      <c r="F3409" s="4">
        <v>1967</v>
      </c>
      <c r="G3409">
        <v>152</v>
      </c>
      <c r="H3409" s="3">
        <f>_xlfn.XLOOKUP(sales[[#This Row],[Product]],products[Product],products[Cost per box])*sales[[#This Row],[Boxes]]</f>
        <v>720.48</v>
      </c>
      <c r="I3409" s="4">
        <f>sales[[#This Row],[Revenue]]-sales[[#This Row],[Cost]]</f>
        <v>1246.52</v>
      </c>
    </row>
    <row r="3410" spans="2:9" x14ac:dyDescent="0.25">
      <c r="B3410" t="s">
        <v>41</v>
      </c>
      <c r="C3410" t="s">
        <v>21</v>
      </c>
      <c r="D3410" t="s">
        <v>24</v>
      </c>
      <c r="E3410" s="1">
        <v>44399</v>
      </c>
      <c r="F3410" s="4">
        <v>2989</v>
      </c>
      <c r="G3410">
        <v>158</v>
      </c>
      <c r="H3410" s="3">
        <f>_xlfn.XLOOKUP(sales[[#This Row],[Product]],products[Product],products[Cost per box])*sales[[#This Row],[Boxes]]</f>
        <v>1660.58</v>
      </c>
      <c r="I3410" s="4">
        <f>sales[[#This Row],[Revenue]]-sales[[#This Row],[Cost]]</f>
        <v>1328.42</v>
      </c>
    </row>
    <row r="3411" spans="2:9" x14ac:dyDescent="0.25">
      <c r="B3411" t="s">
        <v>46</v>
      </c>
      <c r="C3411" t="s">
        <v>27</v>
      </c>
      <c r="D3411" t="s">
        <v>42</v>
      </c>
      <c r="E3411" s="1">
        <v>44399</v>
      </c>
      <c r="F3411" s="4">
        <v>182</v>
      </c>
      <c r="G3411">
        <v>14</v>
      </c>
      <c r="H3411" s="3">
        <f>_xlfn.XLOOKUP(sales[[#This Row],[Product]],products[Product],products[Cost per box])*sales[[#This Row],[Boxes]]</f>
        <v>66.36</v>
      </c>
      <c r="I3411" s="4">
        <f>sales[[#This Row],[Revenue]]-sales[[#This Row],[Cost]]</f>
        <v>115.64</v>
      </c>
    </row>
    <row r="3412" spans="2:9" x14ac:dyDescent="0.25">
      <c r="B3412" t="s">
        <v>20</v>
      </c>
      <c r="C3412" t="s">
        <v>27</v>
      </c>
      <c r="D3412" t="s">
        <v>50</v>
      </c>
      <c r="E3412" s="1">
        <v>44399</v>
      </c>
      <c r="F3412" s="4">
        <v>5922</v>
      </c>
      <c r="G3412">
        <v>658</v>
      </c>
      <c r="H3412" s="3">
        <f>_xlfn.XLOOKUP(sales[[#This Row],[Product]],products[Product],products[Cost per box])*sales[[#This Row],[Boxes]]</f>
        <v>8165.78</v>
      </c>
      <c r="I3412" s="4">
        <f>sales[[#This Row],[Revenue]]-sales[[#This Row],[Cost]]</f>
        <v>-2243.7799999999997</v>
      </c>
    </row>
    <row r="3413" spans="2:9" x14ac:dyDescent="0.25">
      <c r="B3413" t="s">
        <v>46</v>
      </c>
      <c r="C3413" t="s">
        <v>27</v>
      </c>
      <c r="D3413" t="s">
        <v>52</v>
      </c>
      <c r="E3413" s="1">
        <v>44399</v>
      </c>
      <c r="F3413" s="4">
        <v>1680</v>
      </c>
      <c r="G3413">
        <v>68</v>
      </c>
      <c r="H3413" s="3">
        <f>_xlfn.XLOOKUP(sales[[#This Row],[Product]],products[Product],products[Cost per box])*sales[[#This Row],[Boxes]]</f>
        <v>225.76</v>
      </c>
      <c r="I3413" s="4">
        <f>sales[[#This Row],[Revenue]]-sales[[#This Row],[Cost]]</f>
        <v>1454.24</v>
      </c>
    </row>
    <row r="3414" spans="2:9" x14ac:dyDescent="0.25">
      <c r="B3414" t="s">
        <v>33</v>
      </c>
      <c r="C3414" t="s">
        <v>27</v>
      </c>
      <c r="D3414" t="s">
        <v>30</v>
      </c>
      <c r="E3414" s="1">
        <v>44399</v>
      </c>
      <c r="F3414" s="4">
        <v>3997</v>
      </c>
      <c r="G3414">
        <v>500</v>
      </c>
      <c r="H3414" s="3">
        <f>_xlfn.XLOOKUP(sales[[#This Row],[Product]],products[Product],products[Cost per box])*sales[[#This Row],[Boxes]]</f>
        <v>1840</v>
      </c>
      <c r="I3414" s="4">
        <f>sales[[#This Row],[Revenue]]-sales[[#This Row],[Cost]]</f>
        <v>2157</v>
      </c>
    </row>
    <row r="3415" spans="2:9" x14ac:dyDescent="0.25">
      <c r="B3415" t="s">
        <v>46</v>
      </c>
      <c r="C3415" t="s">
        <v>21</v>
      </c>
      <c r="D3415" t="s">
        <v>17</v>
      </c>
      <c r="E3415" s="1">
        <v>44399</v>
      </c>
      <c r="F3415" s="4">
        <v>1372</v>
      </c>
      <c r="G3415">
        <v>86</v>
      </c>
      <c r="H3415" s="3">
        <f>_xlfn.XLOOKUP(sales[[#This Row],[Product]],products[Product],products[Cost per box])*sales[[#This Row],[Boxes]]</f>
        <v>584.79999999999995</v>
      </c>
      <c r="I3415" s="4">
        <f>sales[[#This Row],[Revenue]]-sales[[#This Row],[Cost]]</f>
        <v>787.2</v>
      </c>
    </row>
    <row r="3416" spans="2:9" x14ac:dyDescent="0.25">
      <c r="B3416" t="s">
        <v>51</v>
      </c>
      <c r="C3416" t="s">
        <v>9</v>
      </c>
      <c r="D3416" t="s">
        <v>31</v>
      </c>
      <c r="E3416" s="1">
        <v>44399</v>
      </c>
      <c r="F3416" s="4">
        <v>4536</v>
      </c>
      <c r="G3416">
        <v>648</v>
      </c>
      <c r="H3416" s="3">
        <f>_xlfn.XLOOKUP(sales[[#This Row],[Product]],products[Product],products[Cost per box])*sales[[#This Row],[Boxes]]</f>
        <v>3706.56</v>
      </c>
      <c r="I3416" s="4">
        <f>sales[[#This Row],[Revenue]]-sales[[#This Row],[Cost]]</f>
        <v>829.44</v>
      </c>
    </row>
    <row r="3417" spans="2:9" x14ac:dyDescent="0.25">
      <c r="B3417" t="s">
        <v>8</v>
      </c>
      <c r="C3417" t="s">
        <v>9</v>
      </c>
      <c r="D3417" t="s">
        <v>43</v>
      </c>
      <c r="E3417" s="1">
        <v>44399</v>
      </c>
      <c r="F3417" s="4">
        <v>2898</v>
      </c>
      <c r="G3417">
        <v>145</v>
      </c>
      <c r="H3417" s="3">
        <f>_xlfn.XLOOKUP(sales[[#This Row],[Product]],products[Product],products[Cost per box])*sales[[#This Row],[Boxes]]</f>
        <v>558.25</v>
      </c>
      <c r="I3417" s="4">
        <f>sales[[#This Row],[Revenue]]-sales[[#This Row],[Cost]]</f>
        <v>2339.75</v>
      </c>
    </row>
    <row r="3418" spans="2:9" x14ac:dyDescent="0.25">
      <c r="B3418" t="s">
        <v>8</v>
      </c>
      <c r="C3418" t="s">
        <v>11</v>
      </c>
      <c r="D3418" t="s">
        <v>47</v>
      </c>
      <c r="E3418" s="1">
        <v>44399</v>
      </c>
      <c r="F3418" s="4">
        <v>4067</v>
      </c>
      <c r="G3418">
        <v>240</v>
      </c>
      <c r="H3418" s="3">
        <f>_xlfn.XLOOKUP(sales[[#This Row],[Product]],products[Product],products[Cost per box])*sales[[#This Row],[Boxes]]</f>
        <v>1262.3999999999999</v>
      </c>
      <c r="I3418" s="4">
        <f>sales[[#This Row],[Revenue]]-sales[[#This Row],[Cost]]</f>
        <v>2804.6000000000004</v>
      </c>
    </row>
    <row r="3419" spans="2:9" x14ac:dyDescent="0.25">
      <c r="B3419" t="s">
        <v>39</v>
      </c>
      <c r="C3419" t="s">
        <v>9</v>
      </c>
      <c r="D3419" t="s">
        <v>47</v>
      </c>
      <c r="E3419" s="1">
        <v>44400</v>
      </c>
      <c r="F3419" s="4">
        <v>2891</v>
      </c>
      <c r="G3419">
        <v>181</v>
      </c>
      <c r="H3419" s="3">
        <f>_xlfn.XLOOKUP(sales[[#This Row],[Product]],products[Product],products[Cost per box])*sales[[#This Row],[Boxes]]</f>
        <v>952.06</v>
      </c>
      <c r="I3419" s="4">
        <f>sales[[#This Row],[Revenue]]-sales[[#This Row],[Cost]]</f>
        <v>1938.94</v>
      </c>
    </row>
    <row r="3420" spans="2:9" x14ac:dyDescent="0.25">
      <c r="B3420" t="s">
        <v>20</v>
      </c>
      <c r="C3420" t="s">
        <v>27</v>
      </c>
      <c r="D3420" t="s">
        <v>28</v>
      </c>
      <c r="E3420" s="1">
        <v>44400</v>
      </c>
      <c r="F3420" s="4">
        <v>8001</v>
      </c>
      <c r="G3420">
        <v>910</v>
      </c>
      <c r="H3420" s="3">
        <f>_xlfn.XLOOKUP(sales[[#This Row],[Product]],products[Product],products[Cost per box])*sales[[#This Row],[Boxes]]</f>
        <v>2511.6</v>
      </c>
      <c r="I3420" s="4">
        <f>sales[[#This Row],[Revenue]]-sales[[#This Row],[Cost]]</f>
        <v>5489.4</v>
      </c>
    </row>
    <row r="3421" spans="2:9" x14ac:dyDescent="0.25">
      <c r="B3421" t="s">
        <v>37</v>
      </c>
      <c r="C3421" t="s">
        <v>21</v>
      </c>
      <c r="D3421" t="s">
        <v>28</v>
      </c>
      <c r="E3421" s="1">
        <v>44400</v>
      </c>
      <c r="F3421" s="4">
        <v>6286</v>
      </c>
      <c r="G3421">
        <v>699</v>
      </c>
      <c r="H3421" s="3">
        <f>_xlfn.XLOOKUP(sales[[#This Row],[Product]],products[Product],products[Cost per box])*sales[[#This Row],[Boxes]]</f>
        <v>1929.2399999999998</v>
      </c>
      <c r="I3421" s="4">
        <f>sales[[#This Row],[Revenue]]-sales[[#This Row],[Cost]]</f>
        <v>4356.76</v>
      </c>
    </row>
    <row r="3422" spans="2:9" x14ac:dyDescent="0.25">
      <c r="B3422" t="s">
        <v>25</v>
      </c>
      <c r="C3422" t="s">
        <v>9</v>
      </c>
      <c r="D3422" t="s">
        <v>14</v>
      </c>
      <c r="E3422" s="1">
        <v>44400</v>
      </c>
      <c r="F3422" s="4">
        <v>2583</v>
      </c>
      <c r="G3422">
        <v>235</v>
      </c>
      <c r="H3422" s="3">
        <f>_xlfn.XLOOKUP(sales[[#This Row],[Product]],products[Product],products[Cost per box])*sales[[#This Row],[Boxes]]</f>
        <v>1482.85</v>
      </c>
      <c r="I3422" s="4">
        <f>sales[[#This Row],[Revenue]]-sales[[#This Row],[Cost]]</f>
        <v>1100.1500000000001</v>
      </c>
    </row>
    <row r="3423" spans="2:9" x14ac:dyDescent="0.25">
      <c r="B3423" t="s">
        <v>29</v>
      </c>
      <c r="C3423" t="s">
        <v>21</v>
      </c>
      <c r="D3423" t="s">
        <v>14</v>
      </c>
      <c r="E3423" s="1">
        <v>44400</v>
      </c>
      <c r="F3423" s="4">
        <v>1512</v>
      </c>
      <c r="G3423">
        <v>168</v>
      </c>
      <c r="H3423" s="3">
        <f>_xlfn.XLOOKUP(sales[[#This Row],[Product]],products[Product],products[Cost per box])*sales[[#This Row],[Boxes]]</f>
        <v>1060.08</v>
      </c>
      <c r="I3423" s="4">
        <f>sales[[#This Row],[Revenue]]-sales[[#This Row],[Cost]]</f>
        <v>451.92000000000007</v>
      </c>
    </row>
    <row r="3424" spans="2:9" x14ac:dyDescent="0.25">
      <c r="B3424" t="s">
        <v>33</v>
      </c>
      <c r="C3424" t="s">
        <v>6</v>
      </c>
      <c r="D3424" t="s">
        <v>47</v>
      </c>
      <c r="E3424" s="1">
        <v>44400</v>
      </c>
      <c r="F3424" s="4">
        <v>693</v>
      </c>
      <c r="G3424">
        <v>41</v>
      </c>
      <c r="H3424" s="3">
        <f>_xlfn.XLOOKUP(sales[[#This Row],[Product]],products[Product],products[Cost per box])*sales[[#This Row],[Boxes]]</f>
        <v>215.66</v>
      </c>
      <c r="I3424" s="4">
        <f>sales[[#This Row],[Revenue]]-sales[[#This Row],[Cost]]</f>
        <v>477.34000000000003</v>
      </c>
    </row>
    <row r="3425" spans="2:9" x14ac:dyDescent="0.25">
      <c r="B3425" t="s">
        <v>33</v>
      </c>
      <c r="C3425" t="s">
        <v>16</v>
      </c>
      <c r="D3425" t="s">
        <v>31</v>
      </c>
      <c r="E3425" s="1">
        <v>44400</v>
      </c>
      <c r="F3425" s="4">
        <v>119</v>
      </c>
      <c r="G3425">
        <v>14</v>
      </c>
      <c r="H3425" s="3">
        <f>_xlfn.XLOOKUP(sales[[#This Row],[Product]],products[Product],products[Cost per box])*sales[[#This Row],[Boxes]]</f>
        <v>80.08</v>
      </c>
      <c r="I3425" s="4">
        <f>sales[[#This Row],[Revenue]]-sales[[#This Row],[Cost]]</f>
        <v>38.92</v>
      </c>
    </row>
    <row r="3426" spans="2:9" x14ac:dyDescent="0.25">
      <c r="B3426" t="s">
        <v>18</v>
      </c>
      <c r="C3426" t="s">
        <v>16</v>
      </c>
      <c r="D3426" t="s">
        <v>31</v>
      </c>
      <c r="E3426" s="1">
        <v>44400</v>
      </c>
      <c r="F3426" s="4">
        <v>6139</v>
      </c>
      <c r="G3426">
        <v>614</v>
      </c>
      <c r="H3426" s="3">
        <f>_xlfn.XLOOKUP(sales[[#This Row],[Product]],products[Product],products[Cost per box])*sales[[#This Row],[Boxes]]</f>
        <v>3512.08</v>
      </c>
      <c r="I3426" s="4">
        <f>sales[[#This Row],[Revenue]]-sales[[#This Row],[Cost]]</f>
        <v>2626.92</v>
      </c>
    </row>
    <row r="3427" spans="2:9" x14ac:dyDescent="0.25">
      <c r="B3427" t="s">
        <v>32</v>
      </c>
      <c r="C3427" t="s">
        <v>27</v>
      </c>
      <c r="D3427" t="s">
        <v>36</v>
      </c>
      <c r="E3427" s="1">
        <v>44400</v>
      </c>
      <c r="F3427" s="4">
        <v>9345</v>
      </c>
      <c r="G3427">
        <v>585</v>
      </c>
      <c r="H3427" s="3">
        <f>_xlfn.XLOOKUP(sales[[#This Row],[Product]],products[Product],products[Cost per box])*sales[[#This Row],[Boxes]]</f>
        <v>2948.4</v>
      </c>
      <c r="I3427" s="4">
        <f>sales[[#This Row],[Revenue]]-sales[[#This Row],[Cost]]</f>
        <v>6396.6</v>
      </c>
    </row>
    <row r="3428" spans="2:9" x14ac:dyDescent="0.25">
      <c r="B3428" t="s">
        <v>32</v>
      </c>
      <c r="C3428" t="s">
        <v>27</v>
      </c>
      <c r="D3428" t="s">
        <v>24</v>
      </c>
      <c r="E3428" s="1">
        <v>44400</v>
      </c>
      <c r="F3428" s="4">
        <v>938</v>
      </c>
      <c r="G3428">
        <v>45</v>
      </c>
      <c r="H3428" s="3">
        <f>_xlfn.XLOOKUP(sales[[#This Row],[Product]],products[Product],products[Cost per box])*sales[[#This Row],[Boxes]]</f>
        <v>472.95</v>
      </c>
      <c r="I3428" s="4">
        <f>sales[[#This Row],[Revenue]]-sales[[#This Row],[Cost]]</f>
        <v>465.05</v>
      </c>
    </row>
    <row r="3429" spans="2:9" x14ac:dyDescent="0.25">
      <c r="B3429" t="s">
        <v>8</v>
      </c>
      <c r="C3429" t="s">
        <v>9</v>
      </c>
      <c r="D3429" t="s">
        <v>44</v>
      </c>
      <c r="E3429" s="1">
        <v>44400</v>
      </c>
      <c r="F3429" s="4">
        <v>4732</v>
      </c>
      <c r="G3429">
        <v>198</v>
      </c>
      <c r="H3429" s="3">
        <f>_xlfn.XLOOKUP(sales[[#This Row],[Product]],products[Product],products[Cost per box])*sales[[#This Row],[Boxes]]</f>
        <v>1894.8600000000001</v>
      </c>
      <c r="I3429" s="4">
        <f>sales[[#This Row],[Revenue]]-sales[[#This Row],[Cost]]</f>
        <v>2837.14</v>
      </c>
    </row>
    <row r="3430" spans="2:9" x14ac:dyDescent="0.25">
      <c r="B3430" t="s">
        <v>29</v>
      </c>
      <c r="C3430" t="s">
        <v>16</v>
      </c>
      <c r="D3430" t="s">
        <v>48</v>
      </c>
      <c r="E3430" s="1">
        <v>44400</v>
      </c>
      <c r="F3430" s="4">
        <v>49</v>
      </c>
      <c r="G3430">
        <v>3</v>
      </c>
      <c r="H3430" s="3">
        <f>_xlfn.XLOOKUP(sales[[#This Row],[Product]],products[Product],products[Cost per box])*sales[[#This Row],[Boxes]]</f>
        <v>22.44</v>
      </c>
      <c r="I3430" s="4">
        <f>sales[[#This Row],[Revenue]]-sales[[#This Row],[Cost]]</f>
        <v>26.56</v>
      </c>
    </row>
    <row r="3431" spans="2:9" x14ac:dyDescent="0.25">
      <c r="B3431" t="s">
        <v>34</v>
      </c>
      <c r="C3431" t="s">
        <v>6</v>
      </c>
      <c r="D3431" t="s">
        <v>17</v>
      </c>
      <c r="E3431" s="1">
        <v>44400</v>
      </c>
      <c r="F3431" s="4">
        <v>2275</v>
      </c>
      <c r="G3431">
        <v>163</v>
      </c>
      <c r="H3431" s="3">
        <f>_xlfn.XLOOKUP(sales[[#This Row],[Product]],products[Product],products[Cost per box])*sales[[#This Row],[Boxes]]</f>
        <v>1108.3999999999999</v>
      </c>
      <c r="I3431" s="4">
        <f>sales[[#This Row],[Revenue]]-sales[[#This Row],[Cost]]</f>
        <v>1166.6000000000001</v>
      </c>
    </row>
    <row r="3432" spans="2:9" x14ac:dyDescent="0.25">
      <c r="B3432" t="s">
        <v>25</v>
      </c>
      <c r="C3432" t="s">
        <v>6</v>
      </c>
      <c r="D3432" t="s">
        <v>31</v>
      </c>
      <c r="E3432" s="1">
        <v>44400</v>
      </c>
      <c r="F3432" s="4">
        <v>5229</v>
      </c>
      <c r="G3432">
        <v>523</v>
      </c>
      <c r="H3432" s="3">
        <f>_xlfn.XLOOKUP(sales[[#This Row],[Product]],products[Product],products[Cost per box])*sales[[#This Row],[Boxes]]</f>
        <v>2991.56</v>
      </c>
      <c r="I3432" s="4">
        <f>sales[[#This Row],[Revenue]]-sales[[#This Row],[Cost]]</f>
        <v>2237.44</v>
      </c>
    </row>
    <row r="3433" spans="2:9" x14ac:dyDescent="0.25">
      <c r="B3433" t="s">
        <v>15</v>
      </c>
      <c r="C3433" t="s">
        <v>16</v>
      </c>
      <c r="D3433" t="s">
        <v>26</v>
      </c>
      <c r="E3433" s="1">
        <v>44400</v>
      </c>
      <c r="F3433" s="4">
        <v>7518</v>
      </c>
      <c r="G3433">
        <v>418</v>
      </c>
      <c r="H3433" s="3">
        <f>_xlfn.XLOOKUP(sales[[#This Row],[Product]],products[Product],products[Cost per box])*sales[[#This Row],[Boxes]]</f>
        <v>2687.74</v>
      </c>
      <c r="I3433" s="4">
        <f>sales[[#This Row],[Revenue]]-sales[[#This Row],[Cost]]</f>
        <v>4830.26</v>
      </c>
    </row>
    <row r="3434" spans="2:9" x14ac:dyDescent="0.25">
      <c r="B3434" t="s">
        <v>20</v>
      </c>
      <c r="C3434" t="s">
        <v>11</v>
      </c>
      <c r="D3434" t="s">
        <v>50</v>
      </c>
      <c r="E3434" s="1">
        <v>44400</v>
      </c>
      <c r="F3434" s="4">
        <v>924</v>
      </c>
      <c r="G3434">
        <v>103</v>
      </c>
      <c r="H3434" s="3">
        <f>_xlfn.XLOOKUP(sales[[#This Row],[Product]],products[Product],products[Cost per box])*sales[[#This Row],[Boxes]]</f>
        <v>1278.23</v>
      </c>
      <c r="I3434" s="4">
        <f>sales[[#This Row],[Revenue]]-sales[[#This Row],[Cost]]</f>
        <v>-354.23</v>
      </c>
    </row>
    <row r="3435" spans="2:9" x14ac:dyDescent="0.25">
      <c r="B3435" t="s">
        <v>8</v>
      </c>
      <c r="C3435" t="s">
        <v>21</v>
      </c>
      <c r="D3435" t="s">
        <v>22</v>
      </c>
      <c r="E3435" s="1">
        <v>44400</v>
      </c>
      <c r="F3435" s="4">
        <v>3332</v>
      </c>
      <c r="G3435">
        <v>257</v>
      </c>
      <c r="H3435" s="3">
        <f>_xlfn.XLOOKUP(sales[[#This Row],[Product]],products[Product],products[Cost per box])*sales[[#This Row],[Boxes]]</f>
        <v>2112.54</v>
      </c>
      <c r="I3435" s="4">
        <f>sales[[#This Row],[Revenue]]-sales[[#This Row],[Cost]]</f>
        <v>1219.46</v>
      </c>
    </row>
    <row r="3436" spans="2:9" x14ac:dyDescent="0.25">
      <c r="B3436" t="s">
        <v>32</v>
      </c>
      <c r="C3436" t="s">
        <v>16</v>
      </c>
      <c r="D3436" t="s">
        <v>44</v>
      </c>
      <c r="E3436" s="1">
        <v>44400</v>
      </c>
      <c r="F3436" s="4">
        <v>2464</v>
      </c>
      <c r="G3436">
        <v>99</v>
      </c>
      <c r="H3436" s="3">
        <f>_xlfn.XLOOKUP(sales[[#This Row],[Product]],products[Product],products[Cost per box])*sales[[#This Row],[Boxes]]</f>
        <v>947.43000000000006</v>
      </c>
      <c r="I3436" s="4">
        <f>sales[[#This Row],[Revenue]]-sales[[#This Row],[Cost]]</f>
        <v>1516.57</v>
      </c>
    </row>
    <row r="3437" spans="2:9" x14ac:dyDescent="0.25">
      <c r="B3437" t="s">
        <v>41</v>
      </c>
      <c r="C3437" t="s">
        <v>9</v>
      </c>
      <c r="D3437" t="s">
        <v>52</v>
      </c>
      <c r="E3437" s="1">
        <v>44400</v>
      </c>
      <c r="F3437" s="4">
        <v>17381</v>
      </c>
      <c r="G3437">
        <v>700</v>
      </c>
      <c r="H3437" s="3">
        <f>_xlfn.XLOOKUP(sales[[#This Row],[Product]],products[Product],products[Cost per box])*sales[[#This Row],[Boxes]]</f>
        <v>2324</v>
      </c>
      <c r="I3437" s="4">
        <f>sales[[#This Row],[Revenue]]-sales[[#This Row],[Cost]]</f>
        <v>15057</v>
      </c>
    </row>
    <row r="3438" spans="2:9" x14ac:dyDescent="0.25">
      <c r="B3438" t="s">
        <v>5</v>
      </c>
      <c r="C3438" t="s">
        <v>21</v>
      </c>
      <c r="D3438" t="s">
        <v>50</v>
      </c>
      <c r="E3438" s="1">
        <v>44400</v>
      </c>
      <c r="F3438" s="4">
        <v>2723</v>
      </c>
      <c r="G3438">
        <v>389</v>
      </c>
      <c r="H3438" s="3">
        <f>_xlfn.XLOOKUP(sales[[#This Row],[Product]],products[Product],products[Cost per box])*sales[[#This Row],[Boxes]]</f>
        <v>4827.49</v>
      </c>
      <c r="I3438" s="4">
        <f>sales[[#This Row],[Revenue]]-sales[[#This Row],[Cost]]</f>
        <v>-2104.4899999999998</v>
      </c>
    </row>
    <row r="3439" spans="2:9" x14ac:dyDescent="0.25">
      <c r="B3439" t="s">
        <v>29</v>
      </c>
      <c r="C3439" t="s">
        <v>27</v>
      </c>
      <c r="D3439" t="s">
        <v>7</v>
      </c>
      <c r="E3439" s="1">
        <v>44400</v>
      </c>
      <c r="F3439" s="4">
        <v>3626</v>
      </c>
      <c r="G3439">
        <v>146</v>
      </c>
      <c r="H3439" s="3">
        <f>_xlfn.XLOOKUP(sales[[#This Row],[Product]],products[Product],products[Cost per box])*sales[[#This Row],[Boxes]]</f>
        <v>751.90000000000009</v>
      </c>
      <c r="I3439" s="4">
        <f>sales[[#This Row],[Revenue]]-sales[[#This Row],[Cost]]</f>
        <v>2874.1</v>
      </c>
    </row>
    <row r="3440" spans="2:9" x14ac:dyDescent="0.25">
      <c r="B3440" t="s">
        <v>20</v>
      </c>
      <c r="C3440" t="s">
        <v>9</v>
      </c>
      <c r="D3440" t="s">
        <v>38</v>
      </c>
      <c r="E3440" s="1">
        <v>44400</v>
      </c>
      <c r="F3440" s="4">
        <v>1176</v>
      </c>
      <c r="G3440">
        <v>48</v>
      </c>
      <c r="H3440" s="3">
        <f>_xlfn.XLOOKUP(sales[[#This Row],[Product]],products[Product],products[Cost per box])*sales[[#This Row],[Boxes]]</f>
        <v>477.12</v>
      </c>
      <c r="I3440" s="4">
        <f>sales[[#This Row],[Revenue]]-sales[[#This Row],[Cost]]</f>
        <v>698.88</v>
      </c>
    </row>
    <row r="3441" spans="2:9" x14ac:dyDescent="0.25">
      <c r="B3441" t="s">
        <v>32</v>
      </c>
      <c r="C3441" t="s">
        <v>16</v>
      </c>
      <c r="D3441" t="s">
        <v>30</v>
      </c>
      <c r="E3441" s="1">
        <v>44400</v>
      </c>
      <c r="F3441" s="4">
        <v>3087</v>
      </c>
      <c r="G3441">
        <v>515</v>
      </c>
      <c r="H3441" s="3">
        <f>_xlfn.XLOOKUP(sales[[#This Row],[Product]],products[Product],products[Cost per box])*sales[[#This Row],[Boxes]]</f>
        <v>1895.2</v>
      </c>
      <c r="I3441" s="4">
        <f>sales[[#This Row],[Revenue]]-sales[[#This Row],[Cost]]</f>
        <v>1191.8</v>
      </c>
    </row>
    <row r="3442" spans="2:9" x14ac:dyDescent="0.25">
      <c r="B3442" t="s">
        <v>46</v>
      </c>
      <c r="C3442" t="s">
        <v>9</v>
      </c>
      <c r="D3442" t="s">
        <v>43</v>
      </c>
      <c r="E3442" s="1">
        <v>44400</v>
      </c>
      <c r="F3442" s="4">
        <v>1253</v>
      </c>
      <c r="G3442">
        <v>63</v>
      </c>
      <c r="H3442" s="3">
        <f>_xlfn.XLOOKUP(sales[[#This Row],[Product]],products[Product],products[Cost per box])*sales[[#This Row],[Boxes]]</f>
        <v>242.55</v>
      </c>
      <c r="I3442" s="4">
        <f>sales[[#This Row],[Revenue]]-sales[[#This Row],[Cost]]</f>
        <v>1010.45</v>
      </c>
    </row>
    <row r="3443" spans="2:9" x14ac:dyDescent="0.25">
      <c r="B3443" t="s">
        <v>32</v>
      </c>
      <c r="C3443" t="s">
        <v>21</v>
      </c>
      <c r="D3443" t="s">
        <v>28</v>
      </c>
      <c r="E3443" s="1">
        <v>44400</v>
      </c>
      <c r="F3443" s="4">
        <v>210</v>
      </c>
      <c r="G3443">
        <v>27</v>
      </c>
      <c r="H3443" s="3">
        <f>_xlfn.XLOOKUP(sales[[#This Row],[Product]],products[Product],products[Cost per box])*sales[[#This Row],[Boxes]]</f>
        <v>74.52</v>
      </c>
      <c r="I3443" s="4">
        <f>sales[[#This Row],[Revenue]]-sales[[#This Row],[Cost]]</f>
        <v>135.48000000000002</v>
      </c>
    </row>
    <row r="3444" spans="2:9" x14ac:dyDescent="0.25">
      <c r="B3444" t="s">
        <v>39</v>
      </c>
      <c r="C3444" t="s">
        <v>16</v>
      </c>
      <c r="D3444" t="s">
        <v>22</v>
      </c>
      <c r="E3444" s="1">
        <v>44400</v>
      </c>
      <c r="F3444" s="4">
        <v>679</v>
      </c>
      <c r="G3444">
        <v>49</v>
      </c>
      <c r="H3444" s="3">
        <f>_xlfn.XLOOKUP(sales[[#This Row],[Product]],products[Product],products[Cost per box])*sales[[#This Row],[Boxes]]</f>
        <v>402.78000000000003</v>
      </c>
      <c r="I3444" s="4">
        <f>sales[[#This Row],[Revenue]]-sales[[#This Row],[Cost]]</f>
        <v>276.21999999999997</v>
      </c>
    </row>
    <row r="3445" spans="2:9" x14ac:dyDescent="0.25">
      <c r="B3445" t="s">
        <v>18</v>
      </c>
      <c r="C3445" t="s">
        <v>21</v>
      </c>
      <c r="D3445" t="s">
        <v>24</v>
      </c>
      <c r="E3445" s="1">
        <v>44400</v>
      </c>
      <c r="F3445" s="4">
        <v>1421</v>
      </c>
      <c r="G3445">
        <v>68</v>
      </c>
      <c r="H3445" s="3">
        <f>_xlfn.XLOOKUP(sales[[#This Row],[Product]],products[Product],products[Cost per box])*sales[[#This Row],[Boxes]]</f>
        <v>714.68</v>
      </c>
      <c r="I3445" s="4">
        <f>sales[[#This Row],[Revenue]]-sales[[#This Row],[Cost]]</f>
        <v>706.32</v>
      </c>
    </row>
    <row r="3446" spans="2:9" x14ac:dyDescent="0.25">
      <c r="B3446" t="s">
        <v>13</v>
      </c>
      <c r="C3446" t="s">
        <v>21</v>
      </c>
      <c r="D3446" t="s">
        <v>28</v>
      </c>
      <c r="E3446" s="1">
        <v>44400</v>
      </c>
      <c r="F3446" s="4">
        <v>3311</v>
      </c>
      <c r="G3446">
        <v>414</v>
      </c>
      <c r="H3446" s="3">
        <f>_xlfn.XLOOKUP(sales[[#This Row],[Product]],products[Product],products[Cost per box])*sales[[#This Row],[Boxes]]</f>
        <v>1142.6399999999999</v>
      </c>
      <c r="I3446" s="4">
        <f>sales[[#This Row],[Revenue]]-sales[[#This Row],[Cost]]</f>
        <v>2168.36</v>
      </c>
    </row>
    <row r="3447" spans="2:9" x14ac:dyDescent="0.25">
      <c r="B3447" t="s">
        <v>37</v>
      </c>
      <c r="C3447" t="s">
        <v>21</v>
      </c>
      <c r="D3447" t="s">
        <v>42</v>
      </c>
      <c r="E3447" s="1">
        <v>44400</v>
      </c>
      <c r="F3447" s="4">
        <v>1862</v>
      </c>
      <c r="G3447">
        <v>133</v>
      </c>
      <c r="H3447" s="3">
        <f>_xlfn.XLOOKUP(sales[[#This Row],[Product]],products[Product],products[Cost per box])*sales[[#This Row],[Boxes]]</f>
        <v>630.42000000000007</v>
      </c>
      <c r="I3447" s="4">
        <f>sales[[#This Row],[Revenue]]-sales[[#This Row],[Cost]]</f>
        <v>1231.58</v>
      </c>
    </row>
    <row r="3448" spans="2:9" x14ac:dyDescent="0.25">
      <c r="B3448" t="s">
        <v>13</v>
      </c>
      <c r="C3448" t="s">
        <v>9</v>
      </c>
      <c r="D3448" t="s">
        <v>17</v>
      </c>
      <c r="E3448" s="1">
        <v>44400</v>
      </c>
      <c r="F3448" s="4">
        <v>3199</v>
      </c>
      <c r="G3448">
        <v>189</v>
      </c>
      <c r="H3448" s="3">
        <f>_xlfn.XLOOKUP(sales[[#This Row],[Product]],products[Product],products[Cost per box])*sales[[#This Row],[Boxes]]</f>
        <v>1285.2</v>
      </c>
      <c r="I3448" s="4">
        <f>sales[[#This Row],[Revenue]]-sales[[#This Row],[Cost]]</f>
        <v>1913.8</v>
      </c>
    </row>
    <row r="3449" spans="2:9" x14ac:dyDescent="0.25">
      <c r="B3449" t="s">
        <v>51</v>
      </c>
      <c r="C3449" t="s">
        <v>16</v>
      </c>
      <c r="D3449" t="s">
        <v>52</v>
      </c>
      <c r="E3449" s="1">
        <v>44400</v>
      </c>
      <c r="F3449" s="4">
        <v>2247</v>
      </c>
      <c r="G3449">
        <v>103</v>
      </c>
      <c r="H3449" s="3">
        <f>_xlfn.XLOOKUP(sales[[#This Row],[Product]],products[Product],products[Cost per box])*sales[[#This Row],[Boxes]]</f>
        <v>341.96</v>
      </c>
      <c r="I3449" s="4">
        <f>sales[[#This Row],[Revenue]]-sales[[#This Row],[Cost]]</f>
        <v>1905.04</v>
      </c>
    </row>
    <row r="3450" spans="2:9" x14ac:dyDescent="0.25">
      <c r="B3450" t="s">
        <v>15</v>
      </c>
      <c r="C3450" t="s">
        <v>21</v>
      </c>
      <c r="D3450" t="s">
        <v>26</v>
      </c>
      <c r="E3450" s="1">
        <v>44400</v>
      </c>
      <c r="F3450" s="4">
        <v>2359</v>
      </c>
      <c r="G3450">
        <v>139</v>
      </c>
      <c r="H3450" s="3">
        <f>_xlfn.XLOOKUP(sales[[#This Row],[Product]],products[Product],products[Cost per box])*sales[[#This Row],[Boxes]]</f>
        <v>893.77</v>
      </c>
      <c r="I3450" s="4">
        <f>sales[[#This Row],[Revenue]]-sales[[#This Row],[Cost]]</f>
        <v>1465.23</v>
      </c>
    </row>
    <row r="3451" spans="2:9" x14ac:dyDescent="0.25">
      <c r="B3451" t="s">
        <v>34</v>
      </c>
      <c r="C3451" t="s">
        <v>21</v>
      </c>
      <c r="D3451" t="s">
        <v>14</v>
      </c>
      <c r="E3451" s="1">
        <v>44400</v>
      </c>
      <c r="F3451" s="4">
        <v>5026</v>
      </c>
      <c r="G3451">
        <v>559</v>
      </c>
      <c r="H3451" s="3">
        <f>_xlfn.XLOOKUP(sales[[#This Row],[Product]],products[Product],products[Cost per box])*sales[[#This Row],[Boxes]]</f>
        <v>3527.29</v>
      </c>
      <c r="I3451" s="4">
        <f>sales[[#This Row],[Revenue]]-sales[[#This Row],[Cost]]</f>
        <v>1498.71</v>
      </c>
    </row>
    <row r="3452" spans="2:9" x14ac:dyDescent="0.25">
      <c r="B3452" t="s">
        <v>18</v>
      </c>
      <c r="C3452" t="s">
        <v>16</v>
      </c>
      <c r="D3452" t="s">
        <v>28</v>
      </c>
      <c r="E3452" s="1">
        <v>44400</v>
      </c>
      <c r="F3452" s="4">
        <v>6986</v>
      </c>
      <c r="G3452">
        <v>980</v>
      </c>
      <c r="H3452" s="3">
        <f>_xlfn.XLOOKUP(sales[[#This Row],[Product]],products[Product],products[Cost per box])*sales[[#This Row],[Boxes]]</f>
        <v>2704.7999999999997</v>
      </c>
      <c r="I3452" s="4">
        <f>sales[[#This Row],[Revenue]]-sales[[#This Row],[Cost]]</f>
        <v>4281.2000000000007</v>
      </c>
    </row>
    <row r="3453" spans="2:9" x14ac:dyDescent="0.25">
      <c r="B3453" t="s">
        <v>34</v>
      </c>
      <c r="C3453" t="s">
        <v>9</v>
      </c>
      <c r="D3453" t="s">
        <v>48</v>
      </c>
      <c r="E3453" s="1">
        <v>44400</v>
      </c>
      <c r="F3453" s="4">
        <v>3808</v>
      </c>
      <c r="G3453">
        <v>166</v>
      </c>
      <c r="H3453" s="3">
        <f>_xlfn.XLOOKUP(sales[[#This Row],[Product]],products[Product],products[Cost per box])*sales[[#This Row],[Boxes]]</f>
        <v>1241.68</v>
      </c>
      <c r="I3453" s="4">
        <f>sales[[#This Row],[Revenue]]-sales[[#This Row],[Cost]]</f>
        <v>2566.3199999999997</v>
      </c>
    </row>
    <row r="3454" spans="2:9" x14ac:dyDescent="0.25">
      <c r="B3454" t="s">
        <v>51</v>
      </c>
      <c r="C3454" t="s">
        <v>6</v>
      </c>
      <c r="D3454" t="s">
        <v>52</v>
      </c>
      <c r="E3454" s="1">
        <v>44400</v>
      </c>
      <c r="F3454" s="4">
        <v>3703</v>
      </c>
      <c r="G3454">
        <v>155</v>
      </c>
      <c r="H3454" s="3">
        <f>_xlfn.XLOOKUP(sales[[#This Row],[Product]],products[Product],products[Cost per box])*sales[[#This Row],[Boxes]]</f>
        <v>514.6</v>
      </c>
      <c r="I3454" s="4">
        <f>sales[[#This Row],[Revenue]]-sales[[#This Row],[Cost]]</f>
        <v>3188.4</v>
      </c>
    </row>
    <row r="3455" spans="2:9" x14ac:dyDescent="0.25">
      <c r="B3455" t="s">
        <v>20</v>
      </c>
      <c r="C3455" t="s">
        <v>27</v>
      </c>
      <c r="D3455" t="s">
        <v>30</v>
      </c>
      <c r="E3455" s="1">
        <v>44400</v>
      </c>
      <c r="F3455" s="4">
        <v>4102</v>
      </c>
      <c r="G3455">
        <v>840</v>
      </c>
      <c r="H3455" s="3">
        <f>_xlfn.XLOOKUP(sales[[#This Row],[Product]],products[Product],products[Cost per box])*sales[[#This Row],[Boxes]]</f>
        <v>3091.2000000000003</v>
      </c>
      <c r="I3455" s="4">
        <f>sales[[#This Row],[Revenue]]-sales[[#This Row],[Cost]]</f>
        <v>1010.7999999999997</v>
      </c>
    </row>
    <row r="3456" spans="2:9" x14ac:dyDescent="0.25">
      <c r="B3456" t="s">
        <v>41</v>
      </c>
      <c r="C3456" t="s">
        <v>16</v>
      </c>
      <c r="D3456" t="s">
        <v>28</v>
      </c>
      <c r="E3456" s="1">
        <v>44400</v>
      </c>
      <c r="F3456" s="4">
        <v>3010</v>
      </c>
      <c r="G3456">
        <v>377</v>
      </c>
      <c r="H3456" s="3">
        <f>_xlfn.XLOOKUP(sales[[#This Row],[Product]],products[Product],products[Cost per box])*sales[[#This Row],[Boxes]]</f>
        <v>1040.52</v>
      </c>
      <c r="I3456" s="4">
        <f>sales[[#This Row],[Revenue]]-sales[[#This Row],[Cost]]</f>
        <v>1969.48</v>
      </c>
    </row>
    <row r="3457" spans="2:9" x14ac:dyDescent="0.25">
      <c r="B3457" t="s">
        <v>13</v>
      </c>
      <c r="C3457" t="s">
        <v>21</v>
      </c>
      <c r="D3457" t="s">
        <v>35</v>
      </c>
      <c r="E3457" s="1">
        <v>44400</v>
      </c>
      <c r="F3457" s="4">
        <v>4970</v>
      </c>
      <c r="G3457">
        <v>332</v>
      </c>
      <c r="H3457" s="3">
        <f>_xlfn.XLOOKUP(sales[[#This Row],[Product]],products[Product],products[Cost per box])*sales[[#This Row],[Boxes]]</f>
        <v>879.8</v>
      </c>
      <c r="I3457" s="4">
        <f>sales[[#This Row],[Revenue]]-sales[[#This Row],[Cost]]</f>
        <v>4090.2</v>
      </c>
    </row>
    <row r="3458" spans="2:9" x14ac:dyDescent="0.25">
      <c r="B3458" t="s">
        <v>23</v>
      </c>
      <c r="C3458" t="s">
        <v>6</v>
      </c>
      <c r="D3458" t="s">
        <v>28</v>
      </c>
      <c r="E3458" s="1">
        <v>44400</v>
      </c>
      <c r="F3458" s="4">
        <v>4389</v>
      </c>
      <c r="G3458">
        <v>488</v>
      </c>
      <c r="H3458" s="3">
        <f>_xlfn.XLOOKUP(sales[[#This Row],[Product]],products[Product],products[Cost per box])*sales[[#This Row],[Boxes]]</f>
        <v>1346.8799999999999</v>
      </c>
      <c r="I3458" s="4">
        <f>sales[[#This Row],[Revenue]]-sales[[#This Row],[Cost]]</f>
        <v>3042.12</v>
      </c>
    </row>
    <row r="3459" spans="2:9" x14ac:dyDescent="0.25">
      <c r="B3459" t="s">
        <v>41</v>
      </c>
      <c r="C3459" t="s">
        <v>9</v>
      </c>
      <c r="D3459" t="s">
        <v>22</v>
      </c>
      <c r="E3459" s="1">
        <v>44403</v>
      </c>
      <c r="F3459" s="4">
        <v>9751</v>
      </c>
      <c r="G3459">
        <v>840</v>
      </c>
      <c r="H3459" s="3">
        <f>_xlfn.XLOOKUP(sales[[#This Row],[Product]],products[Product],products[Cost per box])*sales[[#This Row],[Boxes]]</f>
        <v>6904.8</v>
      </c>
      <c r="I3459" s="4">
        <f>sales[[#This Row],[Revenue]]-sales[[#This Row],[Cost]]</f>
        <v>2846.2</v>
      </c>
    </row>
    <row r="3460" spans="2:9" x14ac:dyDescent="0.25">
      <c r="B3460" t="s">
        <v>18</v>
      </c>
      <c r="C3460" t="s">
        <v>9</v>
      </c>
      <c r="D3460" t="s">
        <v>52</v>
      </c>
      <c r="E3460" s="1">
        <v>44403</v>
      </c>
      <c r="F3460" s="4">
        <v>1477</v>
      </c>
      <c r="G3460">
        <v>68</v>
      </c>
      <c r="H3460" s="3">
        <f>_xlfn.XLOOKUP(sales[[#This Row],[Product]],products[Product],products[Cost per box])*sales[[#This Row],[Boxes]]</f>
        <v>225.76</v>
      </c>
      <c r="I3460" s="4">
        <f>sales[[#This Row],[Revenue]]-sales[[#This Row],[Cost]]</f>
        <v>1251.24</v>
      </c>
    </row>
    <row r="3461" spans="2:9" x14ac:dyDescent="0.25">
      <c r="B3461" t="s">
        <v>8</v>
      </c>
      <c r="C3461" t="s">
        <v>27</v>
      </c>
      <c r="D3461" t="s">
        <v>36</v>
      </c>
      <c r="E3461" s="1">
        <v>44403</v>
      </c>
      <c r="F3461" s="4">
        <v>3423</v>
      </c>
      <c r="G3461">
        <v>264</v>
      </c>
      <c r="H3461" s="3">
        <f>_xlfn.XLOOKUP(sales[[#This Row],[Product]],products[Product],products[Cost per box])*sales[[#This Row],[Boxes]]</f>
        <v>1330.56</v>
      </c>
      <c r="I3461" s="4">
        <f>sales[[#This Row],[Revenue]]-sales[[#This Row],[Cost]]</f>
        <v>2092.44</v>
      </c>
    </row>
    <row r="3462" spans="2:9" x14ac:dyDescent="0.25">
      <c r="B3462" t="s">
        <v>23</v>
      </c>
      <c r="C3462" t="s">
        <v>21</v>
      </c>
      <c r="D3462" t="s">
        <v>50</v>
      </c>
      <c r="E3462" s="1">
        <v>44403</v>
      </c>
      <c r="F3462" s="4">
        <v>6629</v>
      </c>
      <c r="G3462">
        <v>840</v>
      </c>
      <c r="H3462" s="3">
        <f>_xlfn.XLOOKUP(sales[[#This Row],[Product]],products[Product],products[Cost per box])*sales[[#This Row],[Boxes]]</f>
        <v>10424.4</v>
      </c>
      <c r="I3462" s="4">
        <f>sales[[#This Row],[Revenue]]-sales[[#This Row],[Cost]]</f>
        <v>-3795.3999999999996</v>
      </c>
    </row>
    <row r="3463" spans="2:9" x14ac:dyDescent="0.25">
      <c r="B3463" t="s">
        <v>46</v>
      </c>
      <c r="C3463" t="s">
        <v>16</v>
      </c>
      <c r="D3463" t="s">
        <v>7</v>
      </c>
      <c r="E3463" s="1">
        <v>44403</v>
      </c>
      <c r="F3463" s="4">
        <v>5964</v>
      </c>
      <c r="G3463">
        <v>249</v>
      </c>
      <c r="H3463" s="3">
        <f>_xlfn.XLOOKUP(sales[[#This Row],[Product]],products[Product],products[Cost per box])*sales[[#This Row],[Boxes]]</f>
        <v>1282.3500000000001</v>
      </c>
      <c r="I3463" s="4">
        <f>sales[[#This Row],[Revenue]]-sales[[#This Row],[Cost]]</f>
        <v>4681.6499999999996</v>
      </c>
    </row>
    <row r="3464" spans="2:9" x14ac:dyDescent="0.25">
      <c r="B3464" t="s">
        <v>29</v>
      </c>
      <c r="C3464" t="s">
        <v>6</v>
      </c>
      <c r="D3464" t="s">
        <v>26</v>
      </c>
      <c r="E3464" s="1">
        <v>44403</v>
      </c>
      <c r="F3464" s="4">
        <v>5026</v>
      </c>
      <c r="G3464">
        <v>265</v>
      </c>
      <c r="H3464" s="3">
        <f>_xlfn.XLOOKUP(sales[[#This Row],[Product]],products[Product],products[Cost per box])*sales[[#This Row],[Boxes]]</f>
        <v>1703.9499999999998</v>
      </c>
      <c r="I3464" s="4">
        <f>sales[[#This Row],[Revenue]]-sales[[#This Row],[Cost]]</f>
        <v>3322.05</v>
      </c>
    </row>
    <row r="3465" spans="2:9" x14ac:dyDescent="0.25">
      <c r="B3465" t="s">
        <v>18</v>
      </c>
      <c r="C3465" t="s">
        <v>11</v>
      </c>
      <c r="D3465" t="s">
        <v>43</v>
      </c>
      <c r="E3465" s="1">
        <v>44403</v>
      </c>
      <c r="F3465" s="4">
        <v>5467</v>
      </c>
      <c r="G3465">
        <v>274</v>
      </c>
      <c r="H3465" s="3">
        <f>_xlfn.XLOOKUP(sales[[#This Row],[Product]],products[Product],products[Cost per box])*sales[[#This Row],[Boxes]]</f>
        <v>1054.9000000000001</v>
      </c>
      <c r="I3465" s="4">
        <f>sales[[#This Row],[Revenue]]-sales[[#This Row],[Cost]]</f>
        <v>4412.1000000000004</v>
      </c>
    </row>
    <row r="3466" spans="2:9" x14ac:dyDescent="0.25">
      <c r="B3466" t="s">
        <v>8</v>
      </c>
      <c r="C3466" t="s">
        <v>21</v>
      </c>
      <c r="D3466" t="s">
        <v>30</v>
      </c>
      <c r="E3466" s="1">
        <v>44403</v>
      </c>
      <c r="F3466" s="4">
        <v>2842</v>
      </c>
      <c r="G3466">
        <v>406</v>
      </c>
      <c r="H3466" s="3">
        <f>_xlfn.XLOOKUP(sales[[#This Row],[Product]],products[Product],products[Cost per box])*sales[[#This Row],[Boxes]]</f>
        <v>1494.0800000000002</v>
      </c>
      <c r="I3466" s="4">
        <f>sales[[#This Row],[Revenue]]-sales[[#This Row],[Cost]]</f>
        <v>1347.9199999999998</v>
      </c>
    </row>
    <row r="3467" spans="2:9" x14ac:dyDescent="0.25">
      <c r="B3467" t="s">
        <v>13</v>
      </c>
      <c r="C3467" t="s">
        <v>9</v>
      </c>
      <c r="D3467" t="s">
        <v>26</v>
      </c>
      <c r="E3467" s="1">
        <v>44403</v>
      </c>
      <c r="F3467" s="4">
        <v>2100</v>
      </c>
      <c r="G3467">
        <v>111</v>
      </c>
      <c r="H3467" s="3">
        <f>_xlfn.XLOOKUP(sales[[#This Row],[Product]],products[Product],products[Cost per box])*sales[[#This Row],[Boxes]]</f>
        <v>713.73</v>
      </c>
      <c r="I3467" s="4">
        <f>sales[[#This Row],[Revenue]]-sales[[#This Row],[Cost]]</f>
        <v>1386.27</v>
      </c>
    </row>
    <row r="3468" spans="2:9" x14ac:dyDescent="0.25">
      <c r="B3468" t="s">
        <v>51</v>
      </c>
      <c r="C3468" t="s">
        <v>11</v>
      </c>
      <c r="D3468" t="s">
        <v>50</v>
      </c>
      <c r="E3468" s="1">
        <v>44403</v>
      </c>
      <c r="F3468" s="4">
        <v>5257</v>
      </c>
      <c r="G3468">
        <v>585</v>
      </c>
      <c r="H3468" s="3">
        <f>_xlfn.XLOOKUP(sales[[#This Row],[Product]],products[Product],products[Cost per box])*sales[[#This Row],[Boxes]]</f>
        <v>7259.85</v>
      </c>
      <c r="I3468" s="4">
        <f>sales[[#This Row],[Revenue]]-sales[[#This Row],[Cost]]</f>
        <v>-2002.8500000000004</v>
      </c>
    </row>
    <row r="3469" spans="2:9" x14ac:dyDescent="0.25">
      <c r="B3469" t="s">
        <v>40</v>
      </c>
      <c r="C3469" t="s">
        <v>6</v>
      </c>
      <c r="D3469" t="s">
        <v>50</v>
      </c>
      <c r="E3469" s="1">
        <v>44403</v>
      </c>
      <c r="F3469" s="4">
        <v>5208</v>
      </c>
      <c r="G3469">
        <v>521</v>
      </c>
      <c r="H3469" s="3">
        <f>_xlfn.XLOOKUP(sales[[#This Row],[Product]],products[Product],products[Cost per box])*sales[[#This Row],[Boxes]]</f>
        <v>6465.61</v>
      </c>
      <c r="I3469" s="4">
        <f>sales[[#This Row],[Revenue]]-sales[[#This Row],[Cost]]</f>
        <v>-1257.6099999999997</v>
      </c>
    </row>
    <row r="3470" spans="2:9" x14ac:dyDescent="0.25">
      <c r="B3470" t="s">
        <v>32</v>
      </c>
      <c r="C3470" t="s">
        <v>6</v>
      </c>
      <c r="D3470" t="s">
        <v>17</v>
      </c>
      <c r="E3470" s="1">
        <v>44404</v>
      </c>
      <c r="F3470" s="4">
        <v>2142</v>
      </c>
      <c r="G3470">
        <v>134</v>
      </c>
      <c r="H3470" s="3">
        <f>_xlfn.XLOOKUP(sales[[#This Row],[Product]],products[Product],products[Cost per box])*sales[[#This Row],[Boxes]]</f>
        <v>911.19999999999993</v>
      </c>
      <c r="I3470" s="4">
        <f>sales[[#This Row],[Revenue]]-sales[[#This Row],[Cost]]</f>
        <v>1230.8000000000002</v>
      </c>
    </row>
    <row r="3471" spans="2:9" x14ac:dyDescent="0.25">
      <c r="B3471" t="s">
        <v>5</v>
      </c>
      <c r="C3471" t="s">
        <v>11</v>
      </c>
      <c r="D3471" t="s">
        <v>19</v>
      </c>
      <c r="E3471" s="1">
        <v>44404</v>
      </c>
      <c r="F3471" s="4">
        <v>7553</v>
      </c>
      <c r="G3471">
        <v>420</v>
      </c>
      <c r="H3471" s="3">
        <f>_xlfn.XLOOKUP(sales[[#This Row],[Product]],products[Product],products[Cost per box])*sales[[#This Row],[Boxes]]</f>
        <v>4296.6000000000004</v>
      </c>
      <c r="I3471" s="4">
        <f>sales[[#This Row],[Revenue]]-sales[[#This Row],[Cost]]</f>
        <v>3256.3999999999996</v>
      </c>
    </row>
    <row r="3472" spans="2:9" x14ac:dyDescent="0.25">
      <c r="B3472" t="s">
        <v>23</v>
      </c>
      <c r="C3472" t="s">
        <v>16</v>
      </c>
      <c r="D3472" t="s">
        <v>42</v>
      </c>
      <c r="E3472" s="1">
        <v>44404</v>
      </c>
      <c r="F3472" s="4">
        <v>7126</v>
      </c>
      <c r="G3472">
        <v>476</v>
      </c>
      <c r="H3472" s="3">
        <f>_xlfn.XLOOKUP(sales[[#This Row],[Product]],products[Product],products[Cost per box])*sales[[#This Row],[Boxes]]</f>
        <v>2256.2400000000002</v>
      </c>
      <c r="I3472" s="4">
        <f>sales[[#This Row],[Revenue]]-sales[[#This Row],[Cost]]</f>
        <v>4869.76</v>
      </c>
    </row>
    <row r="3473" spans="2:9" x14ac:dyDescent="0.25">
      <c r="B3473" t="s">
        <v>32</v>
      </c>
      <c r="C3473" t="s">
        <v>21</v>
      </c>
      <c r="D3473" t="s">
        <v>24</v>
      </c>
      <c r="E3473" s="1">
        <v>44404</v>
      </c>
      <c r="F3473" s="4">
        <v>3199</v>
      </c>
      <c r="G3473">
        <v>153</v>
      </c>
      <c r="H3473" s="3">
        <f>_xlfn.XLOOKUP(sales[[#This Row],[Product]],products[Product],products[Cost per box])*sales[[#This Row],[Boxes]]</f>
        <v>1608.03</v>
      </c>
      <c r="I3473" s="4">
        <f>sales[[#This Row],[Revenue]]-sales[[#This Row],[Cost]]</f>
        <v>1590.97</v>
      </c>
    </row>
    <row r="3474" spans="2:9" x14ac:dyDescent="0.25">
      <c r="B3474" t="s">
        <v>29</v>
      </c>
      <c r="C3474" t="s">
        <v>27</v>
      </c>
      <c r="D3474" t="s">
        <v>43</v>
      </c>
      <c r="E3474" s="1">
        <v>44404</v>
      </c>
      <c r="F3474" s="4">
        <v>5502</v>
      </c>
      <c r="G3474">
        <v>276</v>
      </c>
      <c r="H3474" s="3">
        <f>_xlfn.XLOOKUP(sales[[#This Row],[Product]],products[Product],products[Cost per box])*sales[[#This Row],[Boxes]]</f>
        <v>1062.6000000000001</v>
      </c>
      <c r="I3474" s="4">
        <f>sales[[#This Row],[Revenue]]-sales[[#This Row],[Cost]]</f>
        <v>4439.3999999999996</v>
      </c>
    </row>
    <row r="3475" spans="2:9" x14ac:dyDescent="0.25">
      <c r="B3475" t="s">
        <v>23</v>
      </c>
      <c r="C3475" t="s">
        <v>9</v>
      </c>
      <c r="D3475" t="s">
        <v>28</v>
      </c>
      <c r="E3475" s="1">
        <v>44404</v>
      </c>
      <c r="F3475" s="4">
        <v>2569</v>
      </c>
      <c r="G3475">
        <v>286</v>
      </c>
      <c r="H3475" s="3">
        <f>_xlfn.XLOOKUP(sales[[#This Row],[Product]],products[Product],products[Cost per box])*sales[[#This Row],[Boxes]]</f>
        <v>789.3599999999999</v>
      </c>
      <c r="I3475" s="4">
        <f>sales[[#This Row],[Revenue]]-sales[[#This Row],[Cost]]</f>
        <v>1779.64</v>
      </c>
    </row>
    <row r="3476" spans="2:9" x14ac:dyDescent="0.25">
      <c r="B3476" t="s">
        <v>23</v>
      </c>
      <c r="C3476" t="s">
        <v>21</v>
      </c>
      <c r="D3476" t="s">
        <v>52</v>
      </c>
      <c r="E3476" s="1">
        <v>44404</v>
      </c>
      <c r="F3476" s="4">
        <v>1834</v>
      </c>
      <c r="G3476">
        <v>77</v>
      </c>
      <c r="H3476" s="3">
        <f>_xlfn.XLOOKUP(sales[[#This Row],[Product]],products[Product],products[Cost per box])*sales[[#This Row],[Boxes]]</f>
        <v>255.64</v>
      </c>
      <c r="I3476" s="4">
        <f>sales[[#This Row],[Revenue]]-sales[[#This Row],[Cost]]</f>
        <v>1578.3600000000001</v>
      </c>
    </row>
    <row r="3477" spans="2:9" x14ac:dyDescent="0.25">
      <c r="B3477" t="s">
        <v>29</v>
      </c>
      <c r="C3477" t="s">
        <v>9</v>
      </c>
      <c r="D3477" t="s">
        <v>19</v>
      </c>
      <c r="E3477" s="1">
        <v>44404</v>
      </c>
      <c r="F3477" s="4">
        <v>406</v>
      </c>
      <c r="G3477">
        <v>23</v>
      </c>
      <c r="H3477" s="3">
        <f>_xlfn.XLOOKUP(sales[[#This Row],[Product]],products[Product],products[Cost per box])*sales[[#This Row],[Boxes]]</f>
        <v>235.29000000000002</v>
      </c>
      <c r="I3477" s="4">
        <f>sales[[#This Row],[Revenue]]-sales[[#This Row],[Cost]]</f>
        <v>170.70999999999998</v>
      </c>
    </row>
    <row r="3478" spans="2:9" x14ac:dyDescent="0.25">
      <c r="B3478" t="s">
        <v>23</v>
      </c>
      <c r="C3478" t="s">
        <v>27</v>
      </c>
      <c r="D3478" t="s">
        <v>47</v>
      </c>
      <c r="E3478" s="1">
        <v>44404</v>
      </c>
      <c r="F3478" s="4">
        <v>511</v>
      </c>
      <c r="G3478">
        <v>27</v>
      </c>
      <c r="H3478" s="3">
        <f>_xlfn.XLOOKUP(sales[[#This Row],[Product]],products[Product],products[Cost per box])*sales[[#This Row],[Boxes]]</f>
        <v>142.01999999999998</v>
      </c>
      <c r="I3478" s="4">
        <f>sales[[#This Row],[Revenue]]-sales[[#This Row],[Cost]]</f>
        <v>368.98</v>
      </c>
    </row>
    <row r="3479" spans="2:9" x14ac:dyDescent="0.25">
      <c r="B3479" t="s">
        <v>32</v>
      </c>
      <c r="C3479" t="s">
        <v>9</v>
      </c>
      <c r="D3479" t="s">
        <v>14</v>
      </c>
      <c r="E3479" s="1">
        <v>44404</v>
      </c>
      <c r="F3479" s="4">
        <v>3206</v>
      </c>
      <c r="G3479">
        <v>268</v>
      </c>
      <c r="H3479" s="3">
        <f>_xlfn.XLOOKUP(sales[[#This Row],[Product]],products[Product],products[Cost per box])*sales[[#This Row],[Boxes]]</f>
        <v>1691.08</v>
      </c>
      <c r="I3479" s="4">
        <f>sales[[#This Row],[Revenue]]-sales[[#This Row],[Cost]]</f>
        <v>1514.92</v>
      </c>
    </row>
    <row r="3480" spans="2:9" x14ac:dyDescent="0.25">
      <c r="B3480" t="s">
        <v>32</v>
      </c>
      <c r="C3480" t="s">
        <v>21</v>
      </c>
      <c r="D3480" t="s">
        <v>43</v>
      </c>
      <c r="E3480" s="1">
        <v>44404</v>
      </c>
      <c r="F3480" s="4">
        <v>1316</v>
      </c>
      <c r="G3480">
        <v>74</v>
      </c>
      <c r="H3480" s="3">
        <f>_xlfn.XLOOKUP(sales[[#This Row],[Product]],products[Product],products[Cost per box])*sales[[#This Row],[Boxes]]</f>
        <v>284.90000000000003</v>
      </c>
      <c r="I3480" s="4">
        <f>sales[[#This Row],[Revenue]]-sales[[#This Row],[Cost]]</f>
        <v>1031.0999999999999</v>
      </c>
    </row>
    <row r="3481" spans="2:9" x14ac:dyDescent="0.25">
      <c r="B3481" t="s">
        <v>32</v>
      </c>
      <c r="C3481" t="s">
        <v>9</v>
      </c>
      <c r="D3481" t="s">
        <v>48</v>
      </c>
      <c r="E3481" s="1">
        <v>44404</v>
      </c>
      <c r="F3481" s="4">
        <v>2492</v>
      </c>
      <c r="G3481">
        <v>119</v>
      </c>
      <c r="H3481" s="3">
        <f>_xlfn.XLOOKUP(sales[[#This Row],[Product]],products[Product],products[Cost per box])*sales[[#This Row],[Boxes]]</f>
        <v>890.12</v>
      </c>
      <c r="I3481" s="4">
        <f>sales[[#This Row],[Revenue]]-sales[[#This Row],[Cost]]</f>
        <v>1601.88</v>
      </c>
    </row>
    <row r="3482" spans="2:9" x14ac:dyDescent="0.25">
      <c r="B3482" t="s">
        <v>8</v>
      </c>
      <c r="C3482" t="s">
        <v>6</v>
      </c>
      <c r="D3482" t="s">
        <v>24</v>
      </c>
      <c r="E3482" s="1">
        <v>44404</v>
      </c>
      <c r="F3482" s="4">
        <v>1953</v>
      </c>
      <c r="G3482">
        <v>89</v>
      </c>
      <c r="H3482" s="3">
        <f>_xlfn.XLOOKUP(sales[[#This Row],[Product]],products[Product],products[Cost per box])*sales[[#This Row],[Boxes]]</f>
        <v>935.39</v>
      </c>
      <c r="I3482" s="4">
        <f>sales[[#This Row],[Revenue]]-sales[[#This Row],[Cost]]</f>
        <v>1017.61</v>
      </c>
    </row>
    <row r="3483" spans="2:9" x14ac:dyDescent="0.25">
      <c r="B3483" t="s">
        <v>25</v>
      </c>
      <c r="C3483" t="s">
        <v>27</v>
      </c>
      <c r="D3483" t="s">
        <v>43</v>
      </c>
      <c r="E3483" s="1">
        <v>44404</v>
      </c>
      <c r="F3483" s="4">
        <v>3983</v>
      </c>
      <c r="G3483">
        <v>210</v>
      </c>
      <c r="H3483" s="3">
        <f>_xlfn.XLOOKUP(sales[[#This Row],[Product]],products[Product],products[Cost per box])*sales[[#This Row],[Boxes]]</f>
        <v>808.5</v>
      </c>
      <c r="I3483" s="4">
        <f>sales[[#This Row],[Revenue]]-sales[[#This Row],[Cost]]</f>
        <v>3174.5</v>
      </c>
    </row>
    <row r="3484" spans="2:9" x14ac:dyDescent="0.25">
      <c r="B3484" t="s">
        <v>5</v>
      </c>
      <c r="C3484" t="s">
        <v>6</v>
      </c>
      <c r="D3484" t="s">
        <v>24</v>
      </c>
      <c r="E3484" s="1">
        <v>44404</v>
      </c>
      <c r="F3484" s="4">
        <v>336</v>
      </c>
      <c r="G3484">
        <v>16</v>
      </c>
      <c r="H3484" s="3">
        <f>_xlfn.XLOOKUP(sales[[#This Row],[Product]],products[Product],products[Cost per box])*sales[[#This Row],[Boxes]]</f>
        <v>168.16</v>
      </c>
      <c r="I3484" s="4">
        <f>sales[[#This Row],[Revenue]]-sales[[#This Row],[Cost]]</f>
        <v>167.84</v>
      </c>
    </row>
    <row r="3485" spans="2:9" x14ac:dyDescent="0.25">
      <c r="B3485" t="s">
        <v>51</v>
      </c>
      <c r="C3485" t="s">
        <v>16</v>
      </c>
      <c r="D3485" t="s">
        <v>30</v>
      </c>
      <c r="E3485" s="1">
        <v>44404</v>
      </c>
      <c r="F3485" s="4">
        <v>6839</v>
      </c>
      <c r="G3485">
        <v>1400</v>
      </c>
      <c r="H3485" s="3">
        <f>_xlfn.XLOOKUP(sales[[#This Row],[Product]],products[Product],products[Cost per box])*sales[[#This Row],[Boxes]]</f>
        <v>5152</v>
      </c>
      <c r="I3485" s="4">
        <f>sales[[#This Row],[Revenue]]-sales[[#This Row],[Cost]]</f>
        <v>1687</v>
      </c>
    </row>
    <row r="3486" spans="2:9" x14ac:dyDescent="0.25">
      <c r="B3486" t="s">
        <v>15</v>
      </c>
      <c r="C3486" t="s">
        <v>27</v>
      </c>
      <c r="D3486" t="s">
        <v>14</v>
      </c>
      <c r="E3486" s="1">
        <v>44404</v>
      </c>
      <c r="F3486" s="4">
        <v>3444</v>
      </c>
      <c r="G3486">
        <v>287</v>
      </c>
      <c r="H3486" s="3">
        <f>_xlfn.XLOOKUP(sales[[#This Row],[Product]],products[Product],products[Cost per box])*sales[[#This Row],[Boxes]]</f>
        <v>1810.9699999999998</v>
      </c>
      <c r="I3486" s="4">
        <f>sales[[#This Row],[Revenue]]-sales[[#This Row],[Cost]]</f>
        <v>1633.0300000000002</v>
      </c>
    </row>
    <row r="3487" spans="2:9" x14ac:dyDescent="0.25">
      <c r="B3487" t="s">
        <v>51</v>
      </c>
      <c r="C3487" t="s">
        <v>6</v>
      </c>
      <c r="D3487" t="s">
        <v>35</v>
      </c>
      <c r="E3487" s="1">
        <v>44404</v>
      </c>
      <c r="F3487" s="4">
        <v>4277</v>
      </c>
      <c r="G3487">
        <v>306</v>
      </c>
      <c r="H3487" s="3">
        <f>_xlfn.XLOOKUP(sales[[#This Row],[Product]],products[Product],products[Cost per box])*sales[[#This Row],[Boxes]]</f>
        <v>810.9</v>
      </c>
      <c r="I3487" s="4">
        <f>sales[[#This Row],[Revenue]]-sales[[#This Row],[Cost]]</f>
        <v>3466.1</v>
      </c>
    </row>
    <row r="3488" spans="2:9" x14ac:dyDescent="0.25">
      <c r="B3488" t="s">
        <v>18</v>
      </c>
      <c r="C3488" t="s">
        <v>21</v>
      </c>
      <c r="D3488" t="s">
        <v>7</v>
      </c>
      <c r="E3488" s="1">
        <v>44404</v>
      </c>
      <c r="F3488" s="4">
        <v>4305</v>
      </c>
      <c r="G3488">
        <v>173</v>
      </c>
      <c r="H3488" s="3">
        <f>_xlfn.XLOOKUP(sales[[#This Row],[Product]],products[Product],products[Cost per box])*sales[[#This Row],[Boxes]]</f>
        <v>890.95</v>
      </c>
      <c r="I3488" s="4">
        <f>sales[[#This Row],[Revenue]]-sales[[#This Row],[Cost]]</f>
        <v>3414.05</v>
      </c>
    </row>
    <row r="3489" spans="2:9" x14ac:dyDescent="0.25">
      <c r="B3489" t="s">
        <v>5</v>
      </c>
      <c r="C3489" t="s">
        <v>6</v>
      </c>
      <c r="D3489" t="s">
        <v>7</v>
      </c>
      <c r="E3489" s="1">
        <v>44404</v>
      </c>
      <c r="F3489" s="4">
        <v>5663</v>
      </c>
      <c r="G3489">
        <v>227</v>
      </c>
      <c r="H3489" s="3">
        <f>_xlfn.XLOOKUP(sales[[#This Row],[Product]],products[Product],products[Cost per box])*sales[[#This Row],[Boxes]]</f>
        <v>1169.0500000000002</v>
      </c>
      <c r="I3489" s="4">
        <f>sales[[#This Row],[Revenue]]-sales[[#This Row],[Cost]]</f>
        <v>4493.95</v>
      </c>
    </row>
    <row r="3490" spans="2:9" x14ac:dyDescent="0.25">
      <c r="B3490" t="s">
        <v>46</v>
      </c>
      <c r="C3490" t="s">
        <v>6</v>
      </c>
      <c r="D3490" t="s">
        <v>35</v>
      </c>
      <c r="E3490" s="1">
        <v>44404</v>
      </c>
      <c r="F3490" s="4">
        <v>7854</v>
      </c>
      <c r="G3490">
        <v>655</v>
      </c>
      <c r="H3490" s="3">
        <f>_xlfn.XLOOKUP(sales[[#This Row],[Product]],products[Product],products[Cost per box])*sales[[#This Row],[Boxes]]</f>
        <v>1735.75</v>
      </c>
      <c r="I3490" s="4">
        <f>sales[[#This Row],[Revenue]]-sales[[#This Row],[Cost]]</f>
        <v>6118.25</v>
      </c>
    </row>
    <row r="3491" spans="2:9" x14ac:dyDescent="0.25">
      <c r="B3491" t="s">
        <v>13</v>
      </c>
      <c r="C3491" t="s">
        <v>11</v>
      </c>
      <c r="D3491" t="s">
        <v>38</v>
      </c>
      <c r="E3491" s="1">
        <v>44404</v>
      </c>
      <c r="F3491" s="4">
        <v>8197</v>
      </c>
      <c r="G3491">
        <v>342</v>
      </c>
      <c r="H3491" s="3">
        <f>_xlfn.XLOOKUP(sales[[#This Row],[Product]],products[Product],products[Cost per box])*sales[[#This Row],[Boxes]]</f>
        <v>3399.48</v>
      </c>
      <c r="I3491" s="4">
        <f>sales[[#This Row],[Revenue]]-sales[[#This Row],[Cost]]</f>
        <v>4797.5200000000004</v>
      </c>
    </row>
    <row r="3492" spans="2:9" x14ac:dyDescent="0.25">
      <c r="B3492" t="s">
        <v>13</v>
      </c>
      <c r="C3492" t="s">
        <v>21</v>
      </c>
      <c r="D3492" t="s">
        <v>26</v>
      </c>
      <c r="E3492" s="1">
        <v>44404</v>
      </c>
      <c r="F3492" s="4">
        <v>1316</v>
      </c>
      <c r="G3492">
        <v>78</v>
      </c>
      <c r="H3492" s="3">
        <f>_xlfn.XLOOKUP(sales[[#This Row],[Product]],products[Product],products[Cost per box])*sales[[#This Row],[Boxes]]</f>
        <v>501.53999999999996</v>
      </c>
      <c r="I3492" s="4">
        <f>sales[[#This Row],[Revenue]]-sales[[#This Row],[Cost]]</f>
        <v>814.46</v>
      </c>
    </row>
    <row r="3493" spans="2:9" x14ac:dyDescent="0.25">
      <c r="B3493" t="s">
        <v>49</v>
      </c>
      <c r="C3493" t="s">
        <v>27</v>
      </c>
      <c r="D3493" t="s">
        <v>17</v>
      </c>
      <c r="E3493" s="1">
        <v>44404</v>
      </c>
      <c r="F3493" s="4">
        <v>4830</v>
      </c>
      <c r="G3493">
        <v>322</v>
      </c>
      <c r="H3493" s="3">
        <f>_xlfn.XLOOKUP(sales[[#This Row],[Product]],products[Product],products[Cost per box])*sales[[#This Row],[Boxes]]</f>
        <v>2189.6</v>
      </c>
      <c r="I3493" s="4">
        <f>sales[[#This Row],[Revenue]]-sales[[#This Row],[Cost]]</f>
        <v>2640.4</v>
      </c>
    </row>
    <row r="3494" spans="2:9" x14ac:dyDescent="0.25">
      <c r="B3494" t="s">
        <v>25</v>
      </c>
      <c r="C3494" t="s">
        <v>9</v>
      </c>
      <c r="D3494" t="s">
        <v>28</v>
      </c>
      <c r="E3494" s="1">
        <v>44404</v>
      </c>
      <c r="F3494" s="4">
        <v>1848</v>
      </c>
      <c r="G3494">
        <v>231</v>
      </c>
      <c r="H3494" s="3">
        <f>_xlfn.XLOOKUP(sales[[#This Row],[Product]],products[Product],products[Cost per box])*sales[[#This Row],[Boxes]]</f>
        <v>637.55999999999995</v>
      </c>
      <c r="I3494" s="4">
        <f>sales[[#This Row],[Revenue]]-sales[[#This Row],[Cost]]</f>
        <v>1210.44</v>
      </c>
    </row>
    <row r="3495" spans="2:9" x14ac:dyDescent="0.25">
      <c r="B3495" t="s">
        <v>46</v>
      </c>
      <c r="C3495" t="s">
        <v>11</v>
      </c>
      <c r="D3495" t="s">
        <v>45</v>
      </c>
      <c r="E3495" s="1">
        <v>44404</v>
      </c>
      <c r="F3495" s="4">
        <v>728</v>
      </c>
      <c r="G3495">
        <v>43</v>
      </c>
      <c r="H3495" s="3">
        <f>_xlfn.XLOOKUP(sales[[#This Row],[Product]],products[Product],products[Cost per box])*sales[[#This Row],[Boxes]]</f>
        <v>332.39000000000004</v>
      </c>
      <c r="I3495" s="4">
        <f>sales[[#This Row],[Revenue]]-sales[[#This Row],[Cost]]</f>
        <v>395.60999999999996</v>
      </c>
    </row>
    <row r="3496" spans="2:9" x14ac:dyDescent="0.25">
      <c r="B3496" t="s">
        <v>23</v>
      </c>
      <c r="C3496" t="s">
        <v>27</v>
      </c>
      <c r="D3496" t="s">
        <v>45</v>
      </c>
      <c r="E3496" s="1">
        <v>44405</v>
      </c>
      <c r="F3496" s="4">
        <v>2793</v>
      </c>
      <c r="G3496">
        <v>165</v>
      </c>
      <c r="H3496" s="3">
        <f>_xlfn.XLOOKUP(sales[[#This Row],[Product]],products[Product],products[Cost per box])*sales[[#This Row],[Boxes]]</f>
        <v>1275.45</v>
      </c>
      <c r="I3496" s="4">
        <f>sales[[#This Row],[Revenue]]-sales[[#This Row],[Cost]]</f>
        <v>1517.55</v>
      </c>
    </row>
    <row r="3497" spans="2:9" x14ac:dyDescent="0.25">
      <c r="B3497" t="s">
        <v>10</v>
      </c>
      <c r="C3497" t="s">
        <v>16</v>
      </c>
      <c r="D3497" t="s">
        <v>31</v>
      </c>
      <c r="E3497" s="1">
        <v>44405</v>
      </c>
      <c r="F3497" s="4">
        <v>3591</v>
      </c>
      <c r="G3497">
        <v>360</v>
      </c>
      <c r="H3497" s="3">
        <f>_xlfn.XLOOKUP(sales[[#This Row],[Product]],products[Product],products[Cost per box])*sales[[#This Row],[Boxes]]</f>
        <v>2059.1999999999998</v>
      </c>
      <c r="I3497" s="4">
        <f>sales[[#This Row],[Revenue]]-sales[[#This Row],[Cost]]</f>
        <v>1531.8000000000002</v>
      </c>
    </row>
    <row r="3498" spans="2:9" x14ac:dyDescent="0.25">
      <c r="B3498" t="s">
        <v>8</v>
      </c>
      <c r="C3498" t="s">
        <v>9</v>
      </c>
      <c r="D3498" t="s">
        <v>7</v>
      </c>
      <c r="E3498" s="1">
        <v>44405</v>
      </c>
      <c r="F3498" s="4">
        <v>10269</v>
      </c>
      <c r="G3498">
        <v>411</v>
      </c>
      <c r="H3498" s="3">
        <f>_xlfn.XLOOKUP(sales[[#This Row],[Product]],products[Product],products[Cost per box])*sales[[#This Row],[Boxes]]</f>
        <v>2116.65</v>
      </c>
      <c r="I3498" s="4">
        <f>sales[[#This Row],[Revenue]]-sales[[#This Row],[Cost]]</f>
        <v>8152.35</v>
      </c>
    </row>
    <row r="3499" spans="2:9" x14ac:dyDescent="0.25">
      <c r="B3499" t="s">
        <v>40</v>
      </c>
      <c r="C3499" t="s">
        <v>21</v>
      </c>
      <c r="D3499" t="s">
        <v>38</v>
      </c>
      <c r="E3499" s="1">
        <v>44405</v>
      </c>
      <c r="F3499" s="4">
        <v>3878</v>
      </c>
      <c r="G3499">
        <v>144</v>
      </c>
      <c r="H3499" s="3">
        <f>_xlfn.XLOOKUP(sales[[#This Row],[Product]],products[Product],products[Cost per box])*sales[[#This Row],[Boxes]]</f>
        <v>1431.36</v>
      </c>
      <c r="I3499" s="4">
        <f>sales[[#This Row],[Revenue]]-sales[[#This Row],[Cost]]</f>
        <v>2446.6400000000003</v>
      </c>
    </row>
    <row r="3500" spans="2:9" x14ac:dyDescent="0.25">
      <c r="B3500" t="s">
        <v>20</v>
      </c>
      <c r="C3500" t="s">
        <v>21</v>
      </c>
      <c r="D3500" t="s">
        <v>50</v>
      </c>
      <c r="E3500" s="1">
        <v>44405</v>
      </c>
      <c r="F3500" s="4">
        <v>826</v>
      </c>
      <c r="G3500">
        <v>118</v>
      </c>
      <c r="H3500" s="3">
        <f>_xlfn.XLOOKUP(sales[[#This Row],[Product]],products[Product],products[Cost per box])*sales[[#This Row],[Boxes]]</f>
        <v>1464.38</v>
      </c>
      <c r="I3500" s="4">
        <f>sales[[#This Row],[Revenue]]-sales[[#This Row],[Cost]]</f>
        <v>-638.38000000000011</v>
      </c>
    </row>
    <row r="3501" spans="2:9" x14ac:dyDescent="0.25">
      <c r="B3501" t="s">
        <v>40</v>
      </c>
      <c r="C3501" t="s">
        <v>11</v>
      </c>
      <c r="D3501" t="s">
        <v>38</v>
      </c>
      <c r="E3501" s="1">
        <v>44405</v>
      </c>
      <c r="F3501" s="4">
        <v>3850</v>
      </c>
      <c r="G3501">
        <v>154</v>
      </c>
      <c r="H3501" s="3">
        <f>_xlfn.XLOOKUP(sales[[#This Row],[Product]],products[Product],products[Cost per box])*sales[[#This Row],[Boxes]]</f>
        <v>1530.76</v>
      </c>
      <c r="I3501" s="4">
        <f>sales[[#This Row],[Revenue]]-sales[[#This Row],[Cost]]</f>
        <v>2319.2399999999998</v>
      </c>
    </row>
    <row r="3502" spans="2:9" x14ac:dyDescent="0.25">
      <c r="B3502" t="s">
        <v>51</v>
      </c>
      <c r="C3502" t="s">
        <v>11</v>
      </c>
      <c r="D3502" t="s">
        <v>45</v>
      </c>
      <c r="E3502" s="1">
        <v>44405</v>
      </c>
      <c r="F3502" s="4">
        <v>735</v>
      </c>
      <c r="G3502">
        <v>49</v>
      </c>
      <c r="H3502" s="3">
        <f>_xlfn.XLOOKUP(sales[[#This Row],[Product]],products[Product],products[Cost per box])*sales[[#This Row],[Boxes]]</f>
        <v>378.77000000000004</v>
      </c>
      <c r="I3502" s="4">
        <f>sales[[#This Row],[Revenue]]-sales[[#This Row],[Cost]]</f>
        <v>356.22999999999996</v>
      </c>
    </row>
    <row r="3503" spans="2:9" x14ac:dyDescent="0.25">
      <c r="B3503" t="s">
        <v>5</v>
      </c>
      <c r="C3503" t="s">
        <v>9</v>
      </c>
      <c r="D3503" t="s">
        <v>35</v>
      </c>
      <c r="E3503" s="1">
        <v>44405</v>
      </c>
      <c r="F3503" s="4">
        <v>2786</v>
      </c>
      <c r="G3503">
        <v>233</v>
      </c>
      <c r="H3503" s="3">
        <f>_xlfn.XLOOKUP(sales[[#This Row],[Product]],products[Product],products[Cost per box])*sales[[#This Row],[Boxes]]</f>
        <v>617.44999999999993</v>
      </c>
      <c r="I3503" s="4">
        <f>sales[[#This Row],[Revenue]]-sales[[#This Row],[Cost]]</f>
        <v>2168.5500000000002</v>
      </c>
    </row>
    <row r="3504" spans="2:9" x14ac:dyDescent="0.25">
      <c r="B3504" t="s">
        <v>25</v>
      </c>
      <c r="C3504" t="s">
        <v>9</v>
      </c>
      <c r="D3504" t="s">
        <v>22</v>
      </c>
      <c r="E3504" s="1">
        <v>44405</v>
      </c>
      <c r="F3504" s="4">
        <v>3108</v>
      </c>
      <c r="G3504">
        <v>222</v>
      </c>
      <c r="H3504" s="3">
        <f>_xlfn.XLOOKUP(sales[[#This Row],[Product]],products[Product],products[Cost per box])*sales[[#This Row],[Boxes]]</f>
        <v>1824.8400000000001</v>
      </c>
      <c r="I3504" s="4">
        <f>sales[[#This Row],[Revenue]]-sales[[#This Row],[Cost]]</f>
        <v>1283.1599999999999</v>
      </c>
    </row>
    <row r="3505" spans="2:9" x14ac:dyDescent="0.25">
      <c r="B3505" t="s">
        <v>34</v>
      </c>
      <c r="C3505" t="s">
        <v>21</v>
      </c>
      <c r="D3505" t="s">
        <v>28</v>
      </c>
      <c r="E3505" s="1">
        <v>44405</v>
      </c>
      <c r="F3505" s="4">
        <v>2415</v>
      </c>
      <c r="G3505">
        <v>269</v>
      </c>
      <c r="H3505" s="3">
        <f>_xlfn.XLOOKUP(sales[[#This Row],[Product]],products[Product],products[Cost per box])*sales[[#This Row],[Boxes]]</f>
        <v>742.43999999999994</v>
      </c>
      <c r="I3505" s="4">
        <f>sales[[#This Row],[Revenue]]-sales[[#This Row],[Cost]]</f>
        <v>1672.56</v>
      </c>
    </row>
    <row r="3506" spans="2:9" x14ac:dyDescent="0.25">
      <c r="B3506" t="s">
        <v>5</v>
      </c>
      <c r="C3506" t="s">
        <v>16</v>
      </c>
      <c r="D3506" t="s">
        <v>42</v>
      </c>
      <c r="E3506" s="1">
        <v>44405</v>
      </c>
      <c r="F3506" s="4">
        <v>791</v>
      </c>
      <c r="G3506">
        <v>57</v>
      </c>
      <c r="H3506" s="3">
        <f>_xlfn.XLOOKUP(sales[[#This Row],[Product]],products[Product],products[Cost per box])*sales[[#This Row],[Boxes]]</f>
        <v>270.18</v>
      </c>
      <c r="I3506" s="4">
        <f>sales[[#This Row],[Revenue]]-sales[[#This Row],[Cost]]</f>
        <v>520.81999999999994</v>
      </c>
    </row>
    <row r="3507" spans="2:9" x14ac:dyDescent="0.25">
      <c r="B3507" t="s">
        <v>32</v>
      </c>
      <c r="C3507" t="s">
        <v>16</v>
      </c>
      <c r="D3507" t="s">
        <v>26</v>
      </c>
      <c r="E3507" s="1">
        <v>44405</v>
      </c>
      <c r="F3507" s="4">
        <v>1428</v>
      </c>
      <c r="G3507">
        <v>72</v>
      </c>
      <c r="H3507" s="3">
        <f>_xlfn.XLOOKUP(sales[[#This Row],[Product]],products[Product],products[Cost per box])*sales[[#This Row],[Boxes]]</f>
        <v>462.96</v>
      </c>
      <c r="I3507" s="4">
        <f>sales[[#This Row],[Revenue]]-sales[[#This Row],[Cost]]</f>
        <v>965.04</v>
      </c>
    </row>
    <row r="3508" spans="2:9" x14ac:dyDescent="0.25">
      <c r="B3508" t="s">
        <v>40</v>
      </c>
      <c r="C3508" t="s">
        <v>11</v>
      </c>
      <c r="D3508" t="s">
        <v>35</v>
      </c>
      <c r="E3508" s="1">
        <v>44405</v>
      </c>
      <c r="F3508" s="4">
        <v>4165</v>
      </c>
      <c r="G3508">
        <v>321</v>
      </c>
      <c r="H3508" s="3">
        <f>_xlfn.XLOOKUP(sales[[#This Row],[Product]],products[Product],products[Cost per box])*sales[[#This Row],[Boxes]]</f>
        <v>850.65</v>
      </c>
      <c r="I3508" s="4">
        <f>sales[[#This Row],[Revenue]]-sales[[#This Row],[Cost]]</f>
        <v>3314.35</v>
      </c>
    </row>
    <row r="3509" spans="2:9" x14ac:dyDescent="0.25">
      <c r="B3509" t="s">
        <v>8</v>
      </c>
      <c r="C3509" t="s">
        <v>11</v>
      </c>
      <c r="D3509" t="s">
        <v>45</v>
      </c>
      <c r="E3509" s="1">
        <v>44405</v>
      </c>
      <c r="F3509" s="4">
        <v>3591</v>
      </c>
      <c r="G3509">
        <v>240</v>
      </c>
      <c r="H3509" s="3">
        <f>_xlfn.XLOOKUP(sales[[#This Row],[Product]],products[Product],products[Cost per box])*sales[[#This Row],[Boxes]]</f>
        <v>1855.2</v>
      </c>
      <c r="I3509" s="4">
        <f>sales[[#This Row],[Revenue]]-sales[[#This Row],[Cost]]</f>
        <v>1735.8</v>
      </c>
    </row>
    <row r="3510" spans="2:9" x14ac:dyDescent="0.25">
      <c r="B3510" t="s">
        <v>33</v>
      </c>
      <c r="C3510" t="s">
        <v>6</v>
      </c>
      <c r="D3510" t="s">
        <v>22</v>
      </c>
      <c r="E3510" s="1">
        <v>44405</v>
      </c>
      <c r="F3510" s="4">
        <v>4179</v>
      </c>
      <c r="G3510">
        <v>299</v>
      </c>
      <c r="H3510" s="3">
        <f>_xlfn.XLOOKUP(sales[[#This Row],[Product]],products[Product],products[Cost per box])*sales[[#This Row],[Boxes]]</f>
        <v>2457.7800000000002</v>
      </c>
      <c r="I3510" s="4">
        <f>sales[[#This Row],[Revenue]]-sales[[#This Row],[Cost]]</f>
        <v>1721.2199999999998</v>
      </c>
    </row>
    <row r="3511" spans="2:9" x14ac:dyDescent="0.25">
      <c r="B3511" t="s">
        <v>34</v>
      </c>
      <c r="C3511" t="s">
        <v>11</v>
      </c>
      <c r="D3511" t="s">
        <v>19</v>
      </c>
      <c r="E3511" s="1">
        <v>44405</v>
      </c>
      <c r="F3511" s="4">
        <v>8855</v>
      </c>
      <c r="G3511">
        <v>443</v>
      </c>
      <c r="H3511" s="3">
        <f>_xlfn.XLOOKUP(sales[[#This Row],[Product]],products[Product],products[Cost per box])*sales[[#This Row],[Boxes]]</f>
        <v>4531.8900000000003</v>
      </c>
      <c r="I3511" s="4">
        <f>sales[[#This Row],[Revenue]]-sales[[#This Row],[Cost]]</f>
        <v>4323.1099999999997</v>
      </c>
    </row>
    <row r="3512" spans="2:9" x14ac:dyDescent="0.25">
      <c r="B3512" t="s">
        <v>18</v>
      </c>
      <c r="C3512" t="s">
        <v>21</v>
      </c>
      <c r="D3512" t="s">
        <v>17</v>
      </c>
      <c r="E3512" s="1">
        <v>44405</v>
      </c>
      <c r="F3512" s="4">
        <v>6846</v>
      </c>
      <c r="G3512">
        <v>403</v>
      </c>
      <c r="H3512" s="3">
        <f>_xlfn.XLOOKUP(sales[[#This Row],[Product]],products[Product],products[Cost per box])*sales[[#This Row],[Boxes]]</f>
        <v>2740.4</v>
      </c>
      <c r="I3512" s="4">
        <f>sales[[#This Row],[Revenue]]-sales[[#This Row],[Cost]]</f>
        <v>4105.6000000000004</v>
      </c>
    </row>
    <row r="3513" spans="2:9" x14ac:dyDescent="0.25">
      <c r="B3513" t="s">
        <v>18</v>
      </c>
      <c r="C3513" t="s">
        <v>6</v>
      </c>
      <c r="D3513" t="s">
        <v>47</v>
      </c>
      <c r="E3513" s="1">
        <v>44405</v>
      </c>
      <c r="F3513" s="4">
        <v>1071</v>
      </c>
      <c r="G3513">
        <v>67</v>
      </c>
      <c r="H3513" s="3">
        <f>_xlfn.XLOOKUP(sales[[#This Row],[Product]],products[Product],products[Cost per box])*sales[[#This Row],[Boxes]]</f>
        <v>352.41999999999996</v>
      </c>
      <c r="I3513" s="4">
        <f>sales[[#This Row],[Revenue]]-sales[[#This Row],[Cost]]</f>
        <v>718.58</v>
      </c>
    </row>
    <row r="3514" spans="2:9" x14ac:dyDescent="0.25">
      <c r="B3514" t="s">
        <v>20</v>
      </c>
      <c r="C3514" t="s">
        <v>21</v>
      </c>
      <c r="D3514" t="s">
        <v>30</v>
      </c>
      <c r="E3514" s="1">
        <v>44405</v>
      </c>
      <c r="F3514" s="4">
        <v>1253</v>
      </c>
      <c r="G3514">
        <v>157</v>
      </c>
      <c r="H3514" s="3">
        <f>_xlfn.XLOOKUP(sales[[#This Row],[Product]],products[Product],products[Cost per box])*sales[[#This Row],[Boxes]]</f>
        <v>577.76</v>
      </c>
      <c r="I3514" s="4">
        <f>sales[[#This Row],[Revenue]]-sales[[#This Row],[Cost]]</f>
        <v>675.24</v>
      </c>
    </row>
    <row r="3515" spans="2:9" x14ac:dyDescent="0.25">
      <c r="B3515" t="s">
        <v>25</v>
      </c>
      <c r="C3515" t="s">
        <v>16</v>
      </c>
      <c r="D3515" t="s">
        <v>38</v>
      </c>
      <c r="E3515" s="1">
        <v>44405</v>
      </c>
      <c r="F3515" s="4">
        <v>3388</v>
      </c>
      <c r="G3515">
        <v>131</v>
      </c>
      <c r="H3515" s="3">
        <f>_xlfn.XLOOKUP(sales[[#This Row],[Product]],products[Product],products[Cost per box])*sales[[#This Row],[Boxes]]</f>
        <v>1302.1399999999999</v>
      </c>
      <c r="I3515" s="4">
        <f>sales[[#This Row],[Revenue]]-sales[[#This Row],[Cost]]</f>
        <v>2085.86</v>
      </c>
    </row>
    <row r="3516" spans="2:9" x14ac:dyDescent="0.25">
      <c r="B3516" t="s">
        <v>18</v>
      </c>
      <c r="C3516" t="s">
        <v>9</v>
      </c>
      <c r="D3516" t="s">
        <v>38</v>
      </c>
      <c r="E3516" s="1">
        <v>44405</v>
      </c>
      <c r="F3516" s="4">
        <v>1022</v>
      </c>
      <c r="G3516">
        <v>40</v>
      </c>
      <c r="H3516" s="3">
        <f>_xlfn.XLOOKUP(sales[[#This Row],[Product]],products[Product],products[Cost per box])*sales[[#This Row],[Boxes]]</f>
        <v>397.59999999999997</v>
      </c>
      <c r="I3516" s="4">
        <f>sales[[#This Row],[Revenue]]-sales[[#This Row],[Cost]]</f>
        <v>624.40000000000009</v>
      </c>
    </row>
    <row r="3517" spans="2:9" x14ac:dyDescent="0.25">
      <c r="B3517" t="s">
        <v>41</v>
      </c>
      <c r="C3517" t="s">
        <v>27</v>
      </c>
      <c r="D3517" t="s">
        <v>19</v>
      </c>
      <c r="E3517" s="1">
        <v>44406</v>
      </c>
      <c r="F3517" s="4">
        <v>2079</v>
      </c>
      <c r="G3517">
        <v>116</v>
      </c>
      <c r="H3517" s="3">
        <f>_xlfn.XLOOKUP(sales[[#This Row],[Product]],products[Product],products[Cost per box])*sales[[#This Row],[Boxes]]</f>
        <v>1186.68</v>
      </c>
      <c r="I3517" s="4">
        <f>sales[[#This Row],[Revenue]]-sales[[#This Row],[Cost]]</f>
        <v>892.31999999999994</v>
      </c>
    </row>
    <row r="3518" spans="2:9" x14ac:dyDescent="0.25">
      <c r="B3518" t="s">
        <v>41</v>
      </c>
      <c r="C3518" t="s">
        <v>9</v>
      </c>
      <c r="D3518" t="s">
        <v>47</v>
      </c>
      <c r="E3518" s="1">
        <v>44406</v>
      </c>
      <c r="F3518" s="4">
        <v>2898</v>
      </c>
      <c r="G3518">
        <v>171</v>
      </c>
      <c r="H3518" s="3">
        <f>_xlfn.XLOOKUP(sales[[#This Row],[Product]],products[Product],products[Cost per box])*sales[[#This Row],[Boxes]]</f>
        <v>899.45999999999992</v>
      </c>
      <c r="I3518" s="4">
        <f>sales[[#This Row],[Revenue]]-sales[[#This Row],[Cost]]</f>
        <v>1998.54</v>
      </c>
    </row>
    <row r="3519" spans="2:9" x14ac:dyDescent="0.25">
      <c r="B3519" t="s">
        <v>32</v>
      </c>
      <c r="C3519" t="s">
        <v>21</v>
      </c>
      <c r="D3519" t="s">
        <v>22</v>
      </c>
      <c r="E3519" s="1">
        <v>44406</v>
      </c>
      <c r="F3519" s="4">
        <v>7350</v>
      </c>
      <c r="G3519">
        <v>566</v>
      </c>
      <c r="H3519" s="3">
        <f>_xlfn.XLOOKUP(sales[[#This Row],[Product]],products[Product],products[Cost per box])*sales[[#This Row],[Boxes]]</f>
        <v>4652.5200000000004</v>
      </c>
      <c r="I3519" s="4">
        <f>sales[[#This Row],[Revenue]]-sales[[#This Row],[Cost]]</f>
        <v>2697.4799999999996</v>
      </c>
    </row>
    <row r="3520" spans="2:9" x14ac:dyDescent="0.25">
      <c r="B3520" t="s">
        <v>39</v>
      </c>
      <c r="C3520" t="s">
        <v>11</v>
      </c>
      <c r="D3520" t="s">
        <v>17</v>
      </c>
      <c r="E3520" s="1">
        <v>44406</v>
      </c>
      <c r="F3520" s="4">
        <v>5831</v>
      </c>
      <c r="G3520">
        <v>389</v>
      </c>
      <c r="H3520" s="3">
        <f>_xlfn.XLOOKUP(sales[[#This Row],[Product]],products[Product],products[Cost per box])*sales[[#This Row],[Boxes]]</f>
        <v>2645.2</v>
      </c>
      <c r="I3520" s="4">
        <f>sales[[#This Row],[Revenue]]-sales[[#This Row],[Cost]]</f>
        <v>3185.8</v>
      </c>
    </row>
    <row r="3521" spans="2:9" x14ac:dyDescent="0.25">
      <c r="B3521" t="s">
        <v>10</v>
      </c>
      <c r="C3521" t="s">
        <v>6</v>
      </c>
      <c r="D3521" t="s">
        <v>24</v>
      </c>
      <c r="E3521" s="1">
        <v>44406</v>
      </c>
      <c r="F3521" s="4">
        <v>4473</v>
      </c>
      <c r="G3521">
        <v>204</v>
      </c>
      <c r="H3521" s="3">
        <f>_xlfn.XLOOKUP(sales[[#This Row],[Product]],products[Product],products[Cost per box])*sales[[#This Row],[Boxes]]</f>
        <v>2144.04</v>
      </c>
      <c r="I3521" s="4">
        <f>sales[[#This Row],[Revenue]]-sales[[#This Row],[Cost]]</f>
        <v>2328.96</v>
      </c>
    </row>
    <row r="3522" spans="2:9" x14ac:dyDescent="0.25">
      <c r="B3522" t="s">
        <v>5</v>
      </c>
      <c r="C3522" t="s">
        <v>27</v>
      </c>
      <c r="D3522" t="s">
        <v>28</v>
      </c>
      <c r="E3522" s="1">
        <v>44406</v>
      </c>
      <c r="F3522" s="4">
        <v>4844</v>
      </c>
      <c r="G3522">
        <v>606</v>
      </c>
      <c r="H3522" s="3">
        <f>_xlfn.XLOOKUP(sales[[#This Row],[Product]],products[Product],products[Cost per box])*sales[[#This Row],[Boxes]]</f>
        <v>1672.56</v>
      </c>
      <c r="I3522" s="4">
        <f>sales[[#This Row],[Revenue]]-sales[[#This Row],[Cost]]</f>
        <v>3171.44</v>
      </c>
    </row>
    <row r="3523" spans="2:9" x14ac:dyDescent="0.25">
      <c r="B3523" t="s">
        <v>29</v>
      </c>
      <c r="C3523" t="s">
        <v>27</v>
      </c>
      <c r="D3523" t="s">
        <v>35</v>
      </c>
      <c r="E3523" s="1">
        <v>44406</v>
      </c>
      <c r="F3523" s="4">
        <v>924</v>
      </c>
      <c r="G3523">
        <v>72</v>
      </c>
      <c r="H3523" s="3">
        <f>_xlfn.XLOOKUP(sales[[#This Row],[Product]],products[Product],products[Cost per box])*sales[[#This Row],[Boxes]]</f>
        <v>190.79999999999998</v>
      </c>
      <c r="I3523" s="4">
        <f>sales[[#This Row],[Revenue]]-sales[[#This Row],[Cost]]</f>
        <v>733.2</v>
      </c>
    </row>
    <row r="3524" spans="2:9" x14ac:dyDescent="0.25">
      <c r="B3524" t="s">
        <v>39</v>
      </c>
      <c r="C3524" t="s">
        <v>6</v>
      </c>
      <c r="D3524" t="s">
        <v>22</v>
      </c>
      <c r="E3524" s="1">
        <v>44406</v>
      </c>
      <c r="F3524" s="4">
        <v>4879</v>
      </c>
      <c r="G3524">
        <v>326</v>
      </c>
      <c r="H3524" s="3">
        <f>_xlfn.XLOOKUP(sales[[#This Row],[Product]],products[Product],products[Cost per box])*sales[[#This Row],[Boxes]]</f>
        <v>2679.7200000000003</v>
      </c>
      <c r="I3524" s="4">
        <f>sales[[#This Row],[Revenue]]-sales[[#This Row],[Cost]]</f>
        <v>2199.2799999999997</v>
      </c>
    </row>
    <row r="3525" spans="2:9" x14ac:dyDescent="0.25">
      <c r="B3525" t="s">
        <v>41</v>
      </c>
      <c r="C3525" t="s">
        <v>11</v>
      </c>
      <c r="D3525" t="s">
        <v>52</v>
      </c>
      <c r="E3525" s="1">
        <v>44406</v>
      </c>
      <c r="F3525" s="4">
        <v>4634</v>
      </c>
      <c r="G3525">
        <v>202</v>
      </c>
      <c r="H3525" s="3">
        <f>_xlfn.XLOOKUP(sales[[#This Row],[Product]],products[Product],products[Cost per box])*sales[[#This Row],[Boxes]]</f>
        <v>670.64</v>
      </c>
      <c r="I3525" s="4">
        <f>sales[[#This Row],[Revenue]]-sales[[#This Row],[Cost]]</f>
        <v>3963.36</v>
      </c>
    </row>
    <row r="3526" spans="2:9" x14ac:dyDescent="0.25">
      <c r="B3526" t="s">
        <v>32</v>
      </c>
      <c r="C3526" t="s">
        <v>9</v>
      </c>
      <c r="D3526" t="s">
        <v>12</v>
      </c>
      <c r="E3526" s="1">
        <v>44406</v>
      </c>
      <c r="F3526" s="4">
        <v>2471</v>
      </c>
      <c r="G3526">
        <v>99</v>
      </c>
      <c r="H3526" s="3">
        <f>_xlfn.XLOOKUP(sales[[#This Row],[Product]],products[Product],products[Cost per box])*sales[[#This Row],[Boxes]]</f>
        <v>834.56999999999994</v>
      </c>
      <c r="I3526" s="4">
        <f>sales[[#This Row],[Revenue]]-sales[[#This Row],[Cost]]</f>
        <v>1636.43</v>
      </c>
    </row>
    <row r="3527" spans="2:9" x14ac:dyDescent="0.25">
      <c r="B3527" t="s">
        <v>8</v>
      </c>
      <c r="C3527" t="s">
        <v>11</v>
      </c>
      <c r="D3527" t="s">
        <v>44</v>
      </c>
      <c r="E3527" s="1">
        <v>44406</v>
      </c>
      <c r="F3527" s="4">
        <v>6902</v>
      </c>
      <c r="G3527">
        <v>314</v>
      </c>
      <c r="H3527" s="3">
        <f>_xlfn.XLOOKUP(sales[[#This Row],[Product]],products[Product],products[Cost per box])*sales[[#This Row],[Boxes]]</f>
        <v>3004.98</v>
      </c>
      <c r="I3527" s="4">
        <f>sales[[#This Row],[Revenue]]-sales[[#This Row],[Cost]]</f>
        <v>3897.02</v>
      </c>
    </row>
    <row r="3528" spans="2:9" x14ac:dyDescent="0.25">
      <c r="B3528" t="s">
        <v>25</v>
      </c>
      <c r="C3528" t="s">
        <v>21</v>
      </c>
      <c r="D3528" t="s">
        <v>36</v>
      </c>
      <c r="E3528" s="1">
        <v>44406</v>
      </c>
      <c r="F3528" s="4">
        <v>4823</v>
      </c>
      <c r="G3528">
        <v>302</v>
      </c>
      <c r="H3528" s="3">
        <f>_xlfn.XLOOKUP(sales[[#This Row],[Product]],products[Product],products[Cost per box])*sales[[#This Row],[Boxes]]</f>
        <v>1522.08</v>
      </c>
      <c r="I3528" s="4">
        <f>sales[[#This Row],[Revenue]]-sales[[#This Row],[Cost]]</f>
        <v>3300.92</v>
      </c>
    </row>
    <row r="3529" spans="2:9" x14ac:dyDescent="0.25">
      <c r="B3529" t="s">
        <v>20</v>
      </c>
      <c r="C3529" t="s">
        <v>27</v>
      </c>
      <c r="D3529" t="s">
        <v>48</v>
      </c>
      <c r="E3529" s="1">
        <v>44406</v>
      </c>
      <c r="F3529" s="4">
        <v>3381</v>
      </c>
      <c r="G3529">
        <v>154</v>
      </c>
      <c r="H3529" s="3">
        <f>_xlfn.XLOOKUP(sales[[#This Row],[Product]],products[Product],products[Cost per box])*sales[[#This Row],[Boxes]]</f>
        <v>1151.92</v>
      </c>
      <c r="I3529" s="4">
        <f>sales[[#This Row],[Revenue]]-sales[[#This Row],[Cost]]</f>
        <v>2229.08</v>
      </c>
    </row>
    <row r="3530" spans="2:9" x14ac:dyDescent="0.25">
      <c r="B3530" t="s">
        <v>40</v>
      </c>
      <c r="C3530" t="s">
        <v>21</v>
      </c>
      <c r="D3530" t="s">
        <v>26</v>
      </c>
      <c r="E3530" s="1">
        <v>44406</v>
      </c>
      <c r="F3530" s="4">
        <v>2863</v>
      </c>
      <c r="G3530">
        <v>151</v>
      </c>
      <c r="H3530" s="3">
        <f>_xlfn.XLOOKUP(sales[[#This Row],[Product]],products[Product],products[Cost per box])*sales[[#This Row],[Boxes]]</f>
        <v>970.93</v>
      </c>
      <c r="I3530" s="4">
        <f>sales[[#This Row],[Revenue]]-sales[[#This Row],[Cost]]</f>
        <v>1892.0700000000002</v>
      </c>
    </row>
    <row r="3531" spans="2:9" x14ac:dyDescent="0.25">
      <c r="B3531" t="s">
        <v>46</v>
      </c>
      <c r="C3531" t="s">
        <v>6</v>
      </c>
      <c r="D3531" t="s">
        <v>36</v>
      </c>
      <c r="E3531" s="1">
        <v>44406</v>
      </c>
      <c r="F3531" s="4">
        <v>2751</v>
      </c>
      <c r="G3531">
        <v>172</v>
      </c>
      <c r="H3531" s="3">
        <f>_xlfn.XLOOKUP(sales[[#This Row],[Product]],products[Product],products[Cost per box])*sales[[#This Row],[Boxes]]</f>
        <v>866.88</v>
      </c>
      <c r="I3531" s="4">
        <f>sales[[#This Row],[Revenue]]-sales[[#This Row],[Cost]]</f>
        <v>1884.12</v>
      </c>
    </row>
    <row r="3532" spans="2:9" x14ac:dyDescent="0.25">
      <c r="B3532" t="s">
        <v>46</v>
      </c>
      <c r="C3532" t="s">
        <v>27</v>
      </c>
      <c r="D3532" t="s">
        <v>47</v>
      </c>
      <c r="E3532" s="1">
        <v>44406</v>
      </c>
      <c r="F3532" s="4">
        <v>3703</v>
      </c>
      <c r="G3532">
        <v>206</v>
      </c>
      <c r="H3532" s="3">
        <f>_xlfn.XLOOKUP(sales[[#This Row],[Product]],products[Product],products[Cost per box])*sales[[#This Row],[Boxes]]</f>
        <v>1083.56</v>
      </c>
      <c r="I3532" s="4">
        <f>sales[[#This Row],[Revenue]]-sales[[#This Row],[Cost]]</f>
        <v>2619.44</v>
      </c>
    </row>
    <row r="3533" spans="2:9" x14ac:dyDescent="0.25">
      <c r="B3533" t="s">
        <v>23</v>
      </c>
      <c r="C3533" t="s">
        <v>11</v>
      </c>
      <c r="D3533" t="s">
        <v>12</v>
      </c>
      <c r="E3533" s="1">
        <v>44406</v>
      </c>
      <c r="F3533" s="4">
        <v>3556</v>
      </c>
      <c r="G3533">
        <v>137</v>
      </c>
      <c r="H3533" s="3">
        <f>_xlfn.XLOOKUP(sales[[#This Row],[Product]],products[Product],products[Cost per box])*sales[[#This Row],[Boxes]]</f>
        <v>1154.9099999999999</v>
      </c>
      <c r="I3533" s="4">
        <f>sales[[#This Row],[Revenue]]-sales[[#This Row],[Cost]]</f>
        <v>2401.09</v>
      </c>
    </row>
    <row r="3534" spans="2:9" x14ac:dyDescent="0.25">
      <c r="B3534" t="s">
        <v>49</v>
      </c>
      <c r="C3534" t="s">
        <v>21</v>
      </c>
      <c r="D3534" t="s">
        <v>47</v>
      </c>
      <c r="E3534" s="1">
        <v>44406</v>
      </c>
      <c r="F3534" s="4">
        <v>1281</v>
      </c>
      <c r="G3534">
        <v>81</v>
      </c>
      <c r="H3534" s="3">
        <f>_xlfn.XLOOKUP(sales[[#This Row],[Product]],products[Product],products[Cost per box])*sales[[#This Row],[Boxes]]</f>
        <v>426.06</v>
      </c>
      <c r="I3534" s="4">
        <f>sales[[#This Row],[Revenue]]-sales[[#This Row],[Cost]]</f>
        <v>854.94</v>
      </c>
    </row>
    <row r="3535" spans="2:9" x14ac:dyDescent="0.25">
      <c r="B3535" t="s">
        <v>41</v>
      </c>
      <c r="C3535" t="s">
        <v>9</v>
      </c>
      <c r="D3535" t="s">
        <v>30</v>
      </c>
      <c r="E3535" s="1">
        <v>44406</v>
      </c>
      <c r="F3535" s="4">
        <v>2870</v>
      </c>
      <c r="G3535">
        <v>574</v>
      </c>
      <c r="H3535" s="3">
        <f>_xlfn.XLOOKUP(sales[[#This Row],[Product]],products[Product],products[Cost per box])*sales[[#This Row],[Boxes]]</f>
        <v>2112.3200000000002</v>
      </c>
      <c r="I3535" s="4">
        <f>sales[[#This Row],[Revenue]]-sales[[#This Row],[Cost]]</f>
        <v>757.67999999999984</v>
      </c>
    </row>
    <row r="3536" spans="2:9" x14ac:dyDescent="0.25">
      <c r="B3536" t="s">
        <v>34</v>
      </c>
      <c r="C3536" t="s">
        <v>21</v>
      </c>
      <c r="D3536" t="s">
        <v>35</v>
      </c>
      <c r="E3536" s="1">
        <v>44406</v>
      </c>
      <c r="F3536" s="4">
        <v>7476</v>
      </c>
      <c r="G3536">
        <v>576</v>
      </c>
      <c r="H3536" s="3">
        <f>_xlfn.XLOOKUP(sales[[#This Row],[Product]],products[Product],products[Cost per box])*sales[[#This Row],[Boxes]]</f>
        <v>1526.3999999999999</v>
      </c>
      <c r="I3536" s="4">
        <f>sales[[#This Row],[Revenue]]-sales[[#This Row],[Cost]]</f>
        <v>5949.6</v>
      </c>
    </row>
    <row r="3537" spans="2:9" x14ac:dyDescent="0.25">
      <c r="B3537" t="s">
        <v>15</v>
      </c>
      <c r="C3537" t="s">
        <v>27</v>
      </c>
      <c r="D3537" t="s">
        <v>28</v>
      </c>
      <c r="E3537" s="1">
        <v>44406</v>
      </c>
      <c r="F3537" s="4">
        <v>4501</v>
      </c>
      <c r="G3537">
        <v>563</v>
      </c>
      <c r="H3537" s="3">
        <f>_xlfn.XLOOKUP(sales[[#This Row],[Product]],products[Product],products[Cost per box])*sales[[#This Row],[Boxes]]</f>
        <v>1553.8799999999999</v>
      </c>
      <c r="I3537" s="4">
        <f>sales[[#This Row],[Revenue]]-sales[[#This Row],[Cost]]</f>
        <v>2947.12</v>
      </c>
    </row>
    <row r="3538" spans="2:9" x14ac:dyDescent="0.25">
      <c r="B3538" t="s">
        <v>15</v>
      </c>
      <c r="C3538" t="s">
        <v>9</v>
      </c>
      <c r="D3538" t="s">
        <v>28</v>
      </c>
      <c r="E3538" s="1">
        <v>44406</v>
      </c>
      <c r="F3538" s="4">
        <v>6153</v>
      </c>
      <c r="G3538">
        <v>910</v>
      </c>
      <c r="H3538" s="3">
        <f>_xlfn.XLOOKUP(sales[[#This Row],[Product]],products[Product],products[Cost per box])*sales[[#This Row],[Boxes]]</f>
        <v>2511.6</v>
      </c>
      <c r="I3538" s="4">
        <f>sales[[#This Row],[Revenue]]-sales[[#This Row],[Cost]]</f>
        <v>3641.4</v>
      </c>
    </row>
    <row r="3539" spans="2:9" x14ac:dyDescent="0.25">
      <c r="B3539" t="s">
        <v>32</v>
      </c>
      <c r="C3539" t="s">
        <v>11</v>
      </c>
      <c r="D3539" t="s">
        <v>35</v>
      </c>
      <c r="E3539" s="1">
        <v>44406</v>
      </c>
      <c r="F3539" s="4">
        <v>6496</v>
      </c>
      <c r="G3539">
        <v>434</v>
      </c>
      <c r="H3539" s="3">
        <f>_xlfn.XLOOKUP(sales[[#This Row],[Product]],products[Product],products[Cost per box])*sales[[#This Row],[Boxes]]</f>
        <v>1150.0999999999999</v>
      </c>
      <c r="I3539" s="4">
        <f>sales[[#This Row],[Revenue]]-sales[[#This Row],[Cost]]</f>
        <v>5345.9</v>
      </c>
    </row>
    <row r="3540" spans="2:9" x14ac:dyDescent="0.25">
      <c r="B3540" t="s">
        <v>33</v>
      </c>
      <c r="C3540" t="s">
        <v>27</v>
      </c>
      <c r="D3540" t="s">
        <v>7</v>
      </c>
      <c r="E3540" s="1">
        <v>44406</v>
      </c>
      <c r="F3540" s="4">
        <v>1071</v>
      </c>
      <c r="G3540">
        <v>40</v>
      </c>
      <c r="H3540" s="3">
        <f>_xlfn.XLOOKUP(sales[[#This Row],[Product]],products[Product],products[Cost per box])*sales[[#This Row],[Boxes]]</f>
        <v>206</v>
      </c>
      <c r="I3540" s="4">
        <f>sales[[#This Row],[Revenue]]-sales[[#This Row],[Cost]]</f>
        <v>865</v>
      </c>
    </row>
    <row r="3541" spans="2:9" x14ac:dyDescent="0.25">
      <c r="B3541" t="s">
        <v>15</v>
      </c>
      <c r="C3541" t="s">
        <v>9</v>
      </c>
      <c r="D3541" t="s">
        <v>36</v>
      </c>
      <c r="E3541" s="1">
        <v>44406</v>
      </c>
      <c r="F3541" s="4">
        <v>21</v>
      </c>
      <c r="G3541">
        <v>2</v>
      </c>
      <c r="H3541" s="3">
        <f>_xlfn.XLOOKUP(sales[[#This Row],[Product]],products[Product],products[Cost per box])*sales[[#This Row],[Boxes]]</f>
        <v>10.08</v>
      </c>
      <c r="I3541" s="4">
        <f>sales[[#This Row],[Revenue]]-sales[[#This Row],[Cost]]</f>
        <v>10.92</v>
      </c>
    </row>
    <row r="3542" spans="2:9" x14ac:dyDescent="0.25">
      <c r="B3542" t="s">
        <v>40</v>
      </c>
      <c r="C3542" t="s">
        <v>21</v>
      </c>
      <c r="D3542" t="s">
        <v>14</v>
      </c>
      <c r="E3542" s="1">
        <v>44406</v>
      </c>
      <c r="F3542" s="4">
        <v>196</v>
      </c>
      <c r="G3542">
        <v>20</v>
      </c>
      <c r="H3542" s="3">
        <f>_xlfn.XLOOKUP(sales[[#This Row],[Product]],products[Product],products[Cost per box])*sales[[#This Row],[Boxes]]</f>
        <v>126.19999999999999</v>
      </c>
      <c r="I3542" s="4">
        <f>sales[[#This Row],[Revenue]]-sales[[#This Row],[Cost]]</f>
        <v>69.800000000000011</v>
      </c>
    </row>
    <row r="3543" spans="2:9" x14ac:dyDescent="0.25">
      <c r="B3543" t="s">
        <v>40</v>
      </c>
      <c r="C3543" t="s">
        <v>27</v>
      </c>
      <c r="D3543" t="s">
        <v>14</v>
      </c>
      <c r="E3543" s="1">
        <v>44406</v>
      </c>
      <c r="F3543" s="4">
        <v>2891</v>
      </c>
      <c r="G3543">
        <v>263</v>
      </c>
      <c r="H3543" s="3">
        <f>_xlfn.XLOOKUP(sales[[#This Row],[Product]],products[Product],products[Cost per box])*sales[[#This Row],[Boxes]]</f>
        <v>1659.53</v>
      </c>
      <c r="I3543" s="4">
        <f>sales[[#This Row],[Revenue]]-sales[[#This Row],[Cost]]</f>
        <v>1231.47</v>
      </c>
    </row>
    <row r="3544" spans="2:9" x14ac:dyDescent="0.25">
      <c r="B3544" t="s">
        <v>41</v>
      </c>
      <c r="C3544" t="s">
        <v>16</v>
      </c>
      <c r="D3544" t="s">
        <v>30</v>
      </c>
      <c r="E3544" s="1">
        <v>44406</v>
      </c>
      <c r="F3544" s="4">
        <v>6167</v>
      </c>
      <c r="G3544">
        <v>910</v>
      </c>
      <c r="H3544" s="3">
        <f>_xlfn.XLOOKUP(sales[[#This Row],[Product]],products[Product],products[Cost per box])*sales[[#This Row],[Boxes]]</f>
        <v>3348.8</v>
      </c>
      <c r="I3544" s="4">
        <f>sales[[#This Row],[Revenue]]-sales[[#This Row],[Cost]]</f>
        <v>2818.2</v>
      </c>
    </row>
    <row r="3545" spans="2:9" x14ac:dyDescent="0.25">
      <c r="B3545" t="s">
        <v>5</v>
      </c>
      <c r="C3545" t="s">
        <v>9</v>
      </c>
      <c r="D3545" t="s">
        <v>17</v>
      </c>
      <c r="E3545" s="1">
        <v>44406</v>
      </c>
      <c r="F3545" s="4">
        <v>2744</v>
      </c>
      <c r="G3545">
        <v>196</v>
      </c>
      <c r="H3545" s="3">
        <f>_xlfn.XLOOKUP(sales[[#This Row],[Product]],products[Product],products[Cost per box])*sales[[#This Row],[Boxes]]</f>
        <v>1332.8</v>
      </c>
      <c r="I3545" s="4">
        <f>sales[[#This Row],[Revenue]]-sales[[#This Row],[Cost]]</f>
        <v>1411.2</v>
      </c>
    </row>
    <row r="3546" spans="2:9" x14ac:dyDescent="0.25">
      <c r="B3546" t="s">
        <v>51</v>
      </c>
      <c r="C3546" t="s">
        <v>16</v>
      </c>
      <c r="D3546" t="s">
        <v>14</v>
      </c>
      <c r="E3546" s="1">
        <v>44406</v>
      </c>
      <c r="F3546" s="4">
        <v>1197</v>
      </c>
      <c r="G3546">
        <v>120</v>
      </c>
      <c r="H3546" s="3">
        <f>_xlfn.XLOOKUP(sales[[#This Row],[Product]],products[Product],products[Cost per box])*sales[[#This Row],[Boxes]]</f>
        <v>757.19999999999993</v>
      </c>
      <c r="I3546" s="4">
        <f>sales[[#This Row],[Revenue]]-sales[[#This Row],[Cost]]</f>
        <v>439.80000000000007</v>
      </c>
    </row>
    <row r="3547" spans="2:9" x14ac:dyDescent="0.25">
      <c r="B3547" t="s">
        <v>33</v>
      </c>
      <c r="C3547" t="s">
        <v>16</v>
      </c>
      <c r="D3547" t="s">
        <v>22</v>
      </c>
      <c r="E3547" s="1">
        <v>44406</v>
      </c>
      <c r="F3547" s="4">
        <v>8568</v>
      </c>
      <c r="G3547">
        <v>572</v>
      </c>
      <c r="H3547" s="3">
        <f>_xlfn.XLOOKUP(sales[[#This Row],[Product]],products[Product],products[Cost per box])*sales[[#This Row],[Boxes]]</f>
        <v>4701.84</v>
      </c>
      <c r="I3547" s="4">
        <f>sales[[#This Row],[Revenue]]-sales[[#This Row],[Cost]]</f>
        <v>3866.16</v>
      </c>
    </row>
    <row r="3548" spans="2:9" x14ac:dyDescent="0.25">
      <c r="B3548" t="s">
        <v>8</v>
      </c>
      <c r="C3548" t="s">
        <v>11</v>
      </c>
      <c r="D3548" t="s">
        <v>36</v>
      </c>
      <c r="E3548" s="1">
        <v>44406</v>
      </c>
      <c r="F3548" s="4">
        <v>2688</v>
      </c>
      <c r="G3548">
        <v>207</v>
      </c>
      <c r="H3548" s="3">
        <f>_xlfn.XLOOKUP(sales[[#This Row],[Product]],products[Product],products[Cost per box])*sales[[#This Row],[Boxes]]</f>
        <v>1043.28</v>
      </c>
      <c r="I3548" s="4">
        <f>sales[[#This Row],[Revenue]]-sales[[#This Row],[Cost]]</f>
        <v>1644.72</v>
      </c>
    </row>
    <row r="3549" spans="2:9" x14ac:dyDescent="0.25">
      <c r="B3549" t="s">
        <v>40</v>
      </c>
      <c r="C3549" t="s">
        <v>27</v>
      </c>
      <c r="D3549" t="s">
        <v>24</v>
      </c>
      <c r="E3549" s="1">
        <v>44406</v>
      </c>
      <c r="F3549" s="4">
        <v>6055</v>
      </c>
      <c r="G3549">
        <v>289</v>
      </c>
      <c r="H3549" s="3">
        <f>_xlfn.XLOOKUP(sales[[#This Row],[Product]],products[Product],products[Cost per box])*sales[[#This Row],[Boxes]]</f>
        <v>3037.39</v>
      </c>
      <c r="I3549" s="4">
        <f>sales[[#This Row],[Revenue]]-sales[[#This Row],[Cost]]</f>
        <v>3017.61</v>
      </c>
    </row>
    <row r="3550" spans="2:9" x14ac:dyDescent="0.25">
      <c r="B3550" t="s">
        <v>40</v>
      </c>
      <c r="C3550" t="s">
        <v>27</v>
      </c>
      <c r="D3550" t="s">
        <v>12</v>
      </c>
      <c r="E3550" s="1">
        <v>44406</v>
      </c>
      <c r="F3550" s="4">
        <v>4662</v>
      </c>
      <c r="G3550">
        <v>173</v>
      </c>
      <c r="H3550" s="3">
        <f>_xlfn.XLOOKUP(sales[[#This Row],[Product]],products[Product],products[Cost per box])*sales[[#This Row],[Boxes]]</f>
        <v>1458.3899999999999</v>
      </c>
      <c r="I3550" s="4">
        <f>sales[[#This Row],[Revenue]]-sales[[#This Row],[Cost]]</f>
        <v>3203.61</v>
      </c>
    </row>
    <row r="3551" spans="2:9" x14ac:dyDescent="0.25">
      <c r="B3551" t="s">
        <v>40</v>
      </c>
      <c r="C3551" t="s">
        <v>6</v>
      </c>
      <c r="D3551" t="s">
        <v>47</v>
      </c>
      <c r="E3551" s="1">
        <v>44406</v>
      </c>
      <c r="F3551" s="4">
        <v>9702</v>
      </c>
      <c r="G3551">
        <v>511</v>
      </c>
      <c r="H3551" s="3">
        <f>_xlfn.XLOOKUP(sales[[#This Row],[Product]],products[Product],products[Cost per box])*sales[[#This Row],[Boxes]]</f>
        <v>2687.8599999999997</v>
      </c>
      <c r="I3551" s="4">
        <f>sales[[#This Row],[Revenue]]-sales[[#This Row],[Cost]]</f>
        <v>7014.14</v>
      </c>
    </row>
    <row r="3552" spans="2:9" x14ac:dyDescent="0.25">
      <c r="B3552" t="s">
        <v>15</v>
      </c>
      <c r="C3552" t="s">
        <v>11</v>
      </c>
      <c r="D3552" t="s">
        <v>7</v>
      </c>
      <c r="E3552" s="1">
        <v>44406</v>
      </c>
      <c r="F3552" s="4">
        <v>4578</v>
      </c>
      <c r="G3552">
        <v>177</v>
      </c>
      <c r="H3552" s="3">
        <f>_xlfn.XLOOKUP(sales[[#This Row],[Product]],products[Product],products[Cost per box])*sales[[#This Row],[Boxes]]</f>
        <v>911.55000000000007</v>
      </c>
      <c r="I3552" s="4">
        <f>sales[[#This Row],[Revenue]]-sales[[#This Row],[Cost]]</f>
        <v>3666.45</v>
      </c>
    </row>
    <row r="3553" spans="2:9" x14ac:dyDescent="0.25">
      <c r="B3553" t="s">
        <v>13</v>
      </c>
      <c r="C3553" t="s">
        <v>11</v>
      </c>
      <c r="D3553" t="s">
        <v>45</v>
      </c>
      <c r="E3553" s="1">
        <v>44406</v>
      </c>
      <c r="F3553" s="4">
        <v>6286</v>
      </c>
      <c r="G3553">
        <v>393</v>
      </c>
      <c r="H3553" s="3">
        <f>_xlfn.XLOOKUP(sales[[#This Row],[Product]],products[Product],products[Cost per box])*sales[[#This Row],[Boxes]]</f>
        <v>3037.8900000000003</v>
      </c>
      <c r="I3553" s="4">
        <f>sales[[#This Row],[Revenue]]-sales[[#This Row],[Cost]]</f>
        <v>3248.1099999999997</v>
      </c>
    </row>
    <row r="3554" spans="2:9" x14ac:dyDescent="0.25">
      <c r="B3554" t="s">
        <v>37</v>
      </c>
      <c r="C3554" t="s">
        <v>21</v>
      </c>
      <c r="D3554" t="s">
        <v>38</v>
      </c>
      <c r="E3554" s="1">
        <v>44406</v>
      </c>
      <c r="F3554" s="4">
        <v>11557</v>
      </c>
      <c r="G3554">
        <v>429</v>
      </c>
      <c r="H3554" s="3">
        <f>_xlfn.XLOOKUP(sales[[#This Row],[Product]],products[Product],products[Cost per box])*sales[[#This Row],[Boxes]]</f>
        <v>4264.26</v>
      </c>
      <c r="I3554" s="4">
        <f>sales[[#This Row],[Revenue]]-sales[[#This Row],[Cost]]</f>
        <v>7292.74</v>
      </c>
    </row>
    <row r="3555" spans="2:9" x14ac:dyDescent="0.25">
      <c r="B3555" t="s">
        <v>32</v>
      </c>
      <c r="C3555" t="s">
        <v>21</v>
      </c>
      <c r="D3555" t="s">
        <v>45</v>
      </c>
      <c r="E3555" s="1">
        <v>44406</v>
      </c>
      <c r="F3555" s="4">
        <v>7</v>
      </c>
      <c r="G3555">
        <v>1</v>
      </c>
      <c r="H3555" s="3">
        <f>_xlfn.XLOOKUP(sales[[#This Row],[Product]],products[Product],products[Cost per box])*sales[[#This Row],[Boxes]]</f>
        <v>7.73</v>
      </c>
      <c r="I3555" s="4">
        <f>sales[[#This Row],[Revenue]]-sales[[#This Row],[Cost]]</f>
        <v>-0.73000000000000043</v>
      </c>
    </row>
    <row r="3556" spans="2:9" x14ac:dyDescent="0.25">
      <c r="B3556" t="s">
        <v>5</v>
      </c>
      <c r="C3556" t="s">
        <v>6</v>
      </c>
      <c r="D3556" t="s">
        <v>28</v>
      </c>
      <c r="E3556" s="1">
        <v>44406</v>
      </c>
      <c r="F3556" s="4">
        <v>4641</v>
      </c>
      <c r="G3556">
        <v>581</v>
      </c>
      <c r="H3556" s="3">
        <f>_xlfn.XLOOKUP(sales[[#This Row],[Product]],products[Product],products[Cost per box])*sales[[#This Row],[Boxes]]</f>
        <v>1603.56</v>
      </c>
      <c r="I3556" s="4">
        <f>sales[[#This Row],[Revenue]]-sales[[#This Row],[Cost]]</f>
        <v>3037.44</v>
      </c>
    </row>
    <row r="3557" spans="2:9" x14ac:dyDescent="0.25">
      <c r="B3557" t="s">
        <v>33</v>
      </c>
      <c r="C3557" t="s">
        <v>9</v>
      </c>
      <c r="D3557" t="s">
        <v>36</v>
      </c>
      <c r="E3557" s="1">
        <v>44406</v>
      </c>
      <c r="F3557" s="4">
        <v>4872</v>
      </c>
      <c r="G3557">
        <v>348</v>
      </c>
      <c r="H3557" s="3">
        <f>_xlfn.XLOOKUP(sales[[#This Row],[Product]],products[Product],products[Cost per box])*sales[[#This Row],[Boxes]]</f>
        <v>1753.92</v>
      </c>
      <c r="I3557" s="4">
        <f>sales[[#This Row],[Revenue]]-sales[[#This Row],[Cost]]</f>
        <v>3118.08</v>
      </c>
    </row>
    <row r="3558" spans="2:9" x14ac:dyDescent="0.25">
      <c r="B3558" t="s">
        <v>10</v>
      </c>
      <c r="C3558" t="s">
        <v>16</v>
      </c>
      <c r="D3558" t="s">
        <v>14</v>
      </c>
      <c r="E3558" s="1">
        <v>44406</v>
      </c>
      <c r="F3558" s="4">
        <v>1134</v>
      </c>
      <c r="G3558">
        <v>126</v>
      </c>
      <c r="H3558" s="3">
        <f>_xlfn.XLOOKUP(sales[[#This Row],[Product]],products[Product],products[Cost per box])*sales[[#This Row],[Boxes]]</f>
        <v>795.06</v>
      </c>
      <c r="I3558" s="4">
        <f>sales[[#This Row],[Revenue]]-sales[[#This Row],[Cost]]</f>
        <v>338.94000000000005</v>
      </c>
    </row>
    <row r="3559" spans="2:9" x14ac:dyDescent="0.25">
      <c r="B3559" t="s">
        <v>33</v>
      </c>
      <c r="C3559" t="s">
        <v>11</v>
      </c>
      <c r="D3559" t="s">
        <v>30</v>
      </c>
      <c r="E3559" s="1">
        <v>44406</v>
      </c>
      <c r="F3559" s="4">
        <v>3150</v>
      </c>
      <c r="G3559">
        <v>525</v>
      </c>
      <c r="H3559" s="3">
        <f>_xlfn.XLOOKUP(sales[[#This Row],[Product]],products[Product],products[Cost per box])*sales[[#This Row],[Boxes]]</f>
        <v>1932</v>
      </c>
      <c r="I3559" s="4">
        <f>sales[[#This Row],[Revenue]]-sales[[#This Row],[Cost]]</f>
        <v>1218</v>
      </c>
    </row>
    <row r="3560" spans="2:9" x14ac:dyDescent="0.25">
      <c r="B3560" t="s">
        <v>46</v>
      </c>
      <c r="C3560" t="s">
        <v>16</v>
      </c>
      <c r="D3560" t="s">
        <v>30</v>
      </c>
      <c r="E3560" s="1">
        <v>44407</v>
      </c>
      <c r="F3560" s="4">
        <v>3871</v>
      </c>
      <c r="G3560">
        <v>770</v>
      </c>
      <c r="H3560" s="3">
        <f>_xlfn.XLOOKUP(sales[[#This Row],[Product]],products[Product],products[Cost per box])*sales[[#This Row],[Boxes]]</f>
        <v>2833.6</v>
      </c>
      <c r="I3560" s="4">
        <f>sales[[#This Row],[Revenue]]-sales[[#This Row],[Cost]]</f>
        <v>1037.4000000000001</v>
      </c>
    </row>
    <row r="3561" spans="2:9" x14ac:dyDescent="0.25">
      <c r="B3561" t="s">
        <v>51</v>
      </c>
      <c r="C3561" t="s">
        <v>6</v>
      </c>
      <c r="D3561" t="s">
        <v>50</v>
      </c>
      <c r="E3561" s="1">
        <v>44407</v>
      </c>
      <c r="F3561" s="4">
        <v>6377</v>
      </c>
      <c r="G3561">
        <v>638</v>
      </c>
      <c r="H3561" s="3">
        <f>_xlfn.XLOOKUP(sales[[#This Row],[Product]],products[Product],products[Cost per box])*sales[[#This Row],[Boxes]]</f>
        <v>7917.58</v>
      </c>
      <c r="I3561" s="4">
        <f>sales[[#This Row],[Revenue]]-sales[[#This Row],[Cost]]</f>
        <v>-1540.58</v>
      </c>
    </row>
    <row r="3562" spans="2:9" x14ac:dyDescent="0.25">
      <c r="B3562" t="s">
        <v>20</v>
      </c>
      <c r="C3562" t="s">
        <v>16</v>
      </c>
      <c r="D3562" t="s">
        <v>36</v>
      </c>
      <c r="E3562" s="1">
        <v>44407</v>
      </c>
      <c r="F3562" s="4">
        <v>4270</v>
      </c>
      <c r="G3562">
        <v>267</v>
      </c>
      <c r="H3562" s="3">
        <f>_xlfn.XLOOKUP(sales[[#This Row],[Product]],products[Product],products[Cost per box])*sales[[#This Row],[Boxes]]</f>
        <v>1345.68</v>
      </c>
      <c r="I3562" s="4">
        <f>sales[[#This Row],[Revenue]]-sales[[#This Row],[Cost]]</f>
        <v>2924.3199999999997</v>
      </c>
    </row>
    <row r="3563" spans="2:9" x14ac:dyDescent="0.25">
      <c r="B3563" t="s">
        <v>5</v>
      </c>
      <c r="C3563" t="s">
        <v>6</v>
      </c>
      <c r="D3563" t="s">
        <v>52</v>
      </c>
      <c r="E3563" s="1">
        <v>44407</v>
      </c>
      <c r="F3563" s="4">
        <v>9044</v>
      </c>
      <c r="G3563">
        <v>394</v>
      </c>
      <c r="H3563" s="3">
        <f>_xlfn.XLOOKUP(sales[[#This Row],[Product]],products[Product],products[Cost per box])*sales[[#This Row],[Boxes]]</f>
        <v>1308.08</v>
      </c>
      <c r="I3563" s="4">
        <f>sales[[#This Row],[Revenue]]-sales[[#This Row],[Cost]]</f>
        <v>7735.92</v>
      </c>
    </row>
    <row r="3564" spans="2:9" x14ac:dyDescent="0.25">
      <c r="B3564" t="s">
        <v>49</v>
      </c>
      <c r="C3564" t="s">
        <v>21</v>
      </c>
      <c r="D3564" t="s">
        <v>42</v>
      </c>
      <c r="E3564" s="1">
        <v>44407</v>
      </c>
      <c r="F3564" s="4">
        <v>9037</v>
      </c>
      <c r="G3564">
        <v>646</v>
      </c>
      <c r="H3564" s="3">
        <f>_xlfn.XLOOKUP(sales[[#This Row],[Product]],products[Product],products[Cost per box])*sales[[#This Row],[Boxes]]</f>
        <v>3062.04</v>
      </c>
      <c r="I3564" s="4">
        <f>sales[[#This Row],[Revenue]]-sales[[#This Row],[Cost]]</f>
        <v>5974.96</v>
      </c>
    </row>
    <row r="3565" spans="2:9" x14ac:dyDescent="0.25">
      <c r="B3565" t="s">
        <v>25</v>
      </c>
      <c r="C3565" t="s">
        <v>21</v>
      </c>
      <c r="D3565" t="s">
        <v>47</v>
      </c>
      <c r="E3565" s="1">
        <v>44407</v>
      </c>
      <c r="F3565" s="4">
        <v>5418</v>
      </c>
      <c r="G3565">
        <v>339</v>
      </c>
      <c r="H3565" s="3">
        <f>_xlfn.XLOOKUP(sales[[#This Row],[Product]],products[Product],products[Cost per box])*sales[[#This Row],[Boxes]]</f>
        <v>1783.1399999999999</v>
      </c>
      <c r="I3565" s="4">
        <f>sales[[#This Row],[Revenue]]-sales[[#This Row],[Cost]]</f>
        <v>3634.86</v>
      </c>
    </row>
    <row r="3566" spans="2:9" x14ac:dyDescent="0.25">
      <c r="B3566" t="s">
        <v>13</v>
      </c>
      <c r="C3566" t="s">
        <v>27</v>
      </c>
      <c r="D3566" t="s">
        <v>26</v>
      </c>
      <c r="E3566" s="1">
        <v>44407</v>
      </c>
      <c r="F3566" s="4">
        <v>8043</v>
      </c>
      <c r="G3566">
        <v>403</v>
      </c>
      <c r="H3566" s="3">
        <f>_xlfn.XLOOKUP(sales[[#This Row],[Product]],products[Product],products[Cost per box])*sales[[#This Row],[Boxes]]</f>
        <v>2591.29</v>
      </c>
      <c r="I3566" s="4">
        <f>sales[[#This Row],[Revenue]]-sales[[#This Row],[Cost]]</f>
        <v>5451.71</v>
      </c>
    </row>
    <row r="3567" spans="2:9" x14ac:dyDescent="0.25">
      <c r="B3567" t="s">
        <v>40</v>
      </c>
      <c r="C3567" t="s">
        <v>21</v>
      </c>
      <c r="D3567" t="s">
        <v>47</v>
      </c>
      <c r="E3567" s="1">
        <v>44407</v>
      </c>
      <c r="F3567" s="4">
        <v>6321</v>
      </c>
      <c r="G3567">
        <v>352</v>
      </c>
      <c r="H3567" s="3">
        <f>_xlfn.XLOOKUP(sales[[#This Row],[Product]],products[Product],products[Cost per box])*sales[[#This Row],[Boxes]]</f>
        <v>1851.52</v>
      </c>
      <c r="I3567" s="4">
        <f>sales[[#This Row],[Revenue]]-sales[[#This Row],[Cost]]</f>
        <v>4469.4799999999996</v>
      </c>
    </row>
    <row r="3568" spans="2:9" x14ac:dyDescent="0.25">
      <c r="B3568" t="s">
        <v>18</v>
      </c>
      <c r="C3568" t="s">
        <v>9</v>
      </c>
      <c r="D3568" t="s">
        <v>14</v>
      </c>
      <c r="E3568" s="1">
        <v>44407</v>
      </c>
      <c r="F3568" s="4">
        <v>5187</v>
      </c>
      <c r="G3568">
        <v>472</v>
      </c>
      <c r="H3568" s="3">
        <f>_xlfn.XLOOKUP(sales[[#This Row],[Product]],products[Product],products[Cost per box])*sales[[#This Row],[Boxes]]</f>
        <v>2978.3199999999997</v>
      </c>
      <c r="I3568" s="4">
        <f>sales[[#This Row],[Revenue]]-sales[[#This Row],[Cost]]</f>
        <v>2208.6800000000003</v>
      </c>
    </row>
    <row r="3569" spans="2:9" x14ac:dyDescent="0.25">
      <c r="B3569" t="s">
        <v>37</v>
      </c>
      <c r="C3569" t="s">
        <v>27</v>
      </c>
      <c r="D3569" t="s">
        <v>19</v>
      </c>
      <c r="E3569" s="1">
        <v>44407</v>
      </c>
      <c r="F3569" s="4">
        <v>1813</v>
      </c>
      <c r="G3569">
        <v>96</v>
      </c>
      <c r="H3569" s="3">
        <f>_xlfn.XLOOKUP(sales[[#This Row],[Product]],products[Product],products[Cost per box])*sales[[#This Row],[Boxes]]</f>
        <v>982.08</v>
      </c>
      <c r="I3569" s="4">
        <f>sales[[#This Row],[Revenue]]-sales[[#This Row],[Cost]]</f>
        <v>830.92</v>
      </c>
    </row>
    <row r="3570" spans="2:9" x14ac:dyDescent="0.25">
      <c r="B3570" t="s">
        <v>18</v>
      </c>
      <c r="C3570" t="s">
        <v>16</v>
      </c>
      <c r="D3570" t="s">
        <v>30</v>
      </c>
      <c r="E3570" s="1">
        <v>44407</v>
      </c>
      <c r="F3570" s="4">
        <v>1610</v>
      </c>
      <c r="G3570">
        <v>322</v>
      </c>
      <c r="H3570" s="3">
        <f>_xlfn.XLOOKUP(sales[[#This Row],[Product]],products[Product],products[Cost per box])*sales[[#This Row],[Boxes]]</f>
        <v>1184.96</v>
      </c>
      <c r="I3570" s="4">
        <f>sales[[#This Row],[Revenue]]-sales[[#This Row],[Cost]]</f>
        <v>425.03999999999996</v>
      </c>
    </row>
    <row r="3571" spans="2:9" x14ac:dyDescent="0.25">
      <c r="B3571" t="s">
        <v>8</v>
      </c>
      <c r="C3571" t="s">
        <v>11</v>
      </c>
      <c r="D3571" t="s">
        <v>22</v>
      </c>
      <c r="E3571" s="1">
        <v>44407</v>
      </c>
      <c r="F3571" s="4">
        <v>819</v>
      </c>
      <c r="G3571">
        <v>55</v>
      </c>
      <c r="H3571" s="3">
        <f>_xlfn.XLOOKUP(sales[[#This Row],[Product]],products[Product],products[Cost per box])*sales[[#This Row],[Boxes]]</f>
        <v>452.1</v>
      </c>
      <c r="I3571" s="4">
        <f>sales[[#This Row],[Revenue]]-sales[[#This Row],[Cost]]</f>
        <v>366.9</v>
      </c>
    </row>
    <row r="3572" spans="2:9" x14ac:dyDescent="0.25">
      <c r="B3572" t="s">
        <v>51</v>
      </c>
      <c r="C3572" t="s">
        <v>9</v>
      </c>
      <c r="D3572" t="s">
        <v>45</v>
      </c>
      <c r="E3572" s="1">
        <v>44407</v>
      </c>
      <c r="F3572" s="4">
        <v>8729</v>
      </c>
      <c r="G3572">
        <v>485</v>
      </c>
      <c r="H3572" s="3">
        <f>_xlfn.XLOOKUP(sales[[#This Row],[Product]],products[Product],products[Cost per box])*sales[[#This Row],[Boxes]]</f>
        <v>3749.05</v>
      </c>
      <c r="I3572" s="4">
        <f>sales[[#This Row],[Revenue]]-sales[[#This Row],[Cost]]</f>
        <v>4979.95</v>
      </c>
    </row>
    <row r="3573" spans="2:9" x14ac:dyDescent="0.25">
      <c r="B3573" t="s">
        <v>40</v>
      </c>
      <c r="C3573" t="s">
        <v>9</v>
      </c>
      <c r="D3573" t="s">
        <v>26</v>
      </c>
      <c r="E3573" s="1">
        <v>44407</v>
      </c>
      <c r="F3573" s="4">
        <v>4697</v>
      </c>
      <c r="G3573">
        <v>261</v>
      </c>
      <c r="H3573" s="3">
        <f>_xlfn.XLOOKUP(sales[[#This Row],[Product]],products[Product],products[Cost per box])*sales[[#This Row],[Boxes]]</f>
        <v>1678.23</v>
      </c>
      <c r="I3573" s="4">
        <f>sales[[#This Row],[Revenue]]-sales[[#This Row],[Cost]]</f>
        <v>3018.77</v>
      </c>
    </row>
    <row r="3574" spans="2:9" x14ac:dyDescent="0.25">
      <c r="B3574" t="s">
        <v>5</v>
      </c>
      <c r="C3574" t="s">
        <v>11</v>
      </c>
      <c r="D3574" t="s">
        <v>14</v>
      </c>
      <c r="E3574" s="1">
        <v>44407</v>
      </c>
      <c r="F3574" s="4">
        <v>2261</v>
      </c>
      <c r="G3574">
        <v>227</v>
      </c>
      <c r="H3574" s="3">
        <f>_xlfn.XLOOKUP(sales[[#This Row],[Product]],products[Product],products[Cost per box])*sales[[#This Row],[Boxes]]</f>
        <v>1432.37</v>
      </c>
      <c r="I3574" s="4">
        <f>sales[[#This Row],[Revenue]]-sales[[#This Row],[Cost]]</f>
        <v>828.63000000000011</v>
      </c>
    </row>
    <row r="3575" spans="2:9" x14ac:dyDescent="0.25">
      <c r="B3575" t="s">
        <v>39</v>
      </c>
      <c r="C3575" t="s">
        <v>11</v>
      </c>
      <c r="D3575" t="s">
        <v>35</v>
      </c>
      <c r="E3575" s="1">
        <v>44407</v>
      </c>
      <c r="F3575" s="4">
        <v>2604</v>
      </c>
      <c r="G3575">
        <v>201</v>
      </c>
      <c r="H3575" s="3">
        <f>_xlfn.XLOOKUP(sales[[#This Row],[Product]],products[Product],products[Cost per box])*sales[[#This Row],[Boxes]]</f>
        <v>532.65</v>
      </c>
      <c r="I3575" s="4">
        <f>sales[[#This Row],[Revenue]]-sales[[#This Row],[Cost]]</f>
        <v>2071.35</v>
      </c>
    </row>
    <row r="3576" spans="2:9" x14ac:dyDescent="0.25">
      <c r="B3576" t="s">
        <v>40</v>
      </c>
      <c r="C3576" t="s">
        <v>9</v>
      </c>
      <c r="D3576" t="s">
        <v>48</v>
      </c>
      <c r="E3576" s="1">
        <v>44407</v>
      </c>
      <c r="F3576" s="4">
        <v>7441</v>
      </c>
      <c r="G3576">
        <v>373</v>
      </c>
      <c r="H3576" s="3">
        <f>_xlfn.XLOOKUP(sales[[#This Row],[Product]],products[Product],products[Cost per box])*sales[[#This Row],[Boxes]]</f>
        <v>2790.04</v>
      </c>
      <c r="I3576" s="4">
        <f>sales[[#This Row],[Revenue]]-sales[[#This Row],[Cost]]</f>
        <v>4650.96</v>
      </c>
    </row>
    <row r="3577" spans="2:9" x14ac:dyDescent="0.25">
      <c r="B3577" t="s">
        <v>10</v>
      </c>
      <c r="C3577" t="s">
        <v>9</v>
      </c>
      <c r="D3577" t="s">
        <v>43</v>
      </c>
      <c r="E3577" s="1">
        <v>44407</v>
      </c>
      <c r="F3577" s="4">
        <v>1988</v>
      </c>
      <c r="G3577">
        <v>111</v>
      </c>
      <c r="H3577" s="3">
        <f>_xlfn.XLOOKUP(sales[[#This Row],[Product]],products[Product],products[Cost per box])*sales[[#This Row],[Boxes]]</f>
        <v>427.35</v>
      </c>
      <c r="I3577" s="4">
        <f>sales[[#This Row],[Revenue]]-sales[[#This Row],[Cost]]</f>
        <v>1560.65</v>
      </c>
    </row>
    <row r="3578" spans="2:9" x14ac:dyDescent="0.25">
      <c r="B3578" t="s">
        <v>10</v>
      </c>
      <c r="C3578" t="s">
        <v>6</v>
      </c>
      <c r="D3578" t="s">
        <v>22</v>
      </c>
      <c r="E3578" s="1">
        <v>44407</v>
      </c>
      <c r="F3578" s="4">
        <v>7910</v>
      </c>
      <c r="G3578">
        <v>660</v>
      </c>
      <c r="H3578" s="3">
        <f>_xlfn.XLOOKUP(sales[[#This Row],[Product]],products[Product],products[Cost per box])*sales[[#This Row],[Boxes]]</f>
        <v>5425.2000000000007</v>
      </c>
      <c r="I3578" s="4">
        <f>sales[[#This Row],[Revenue]]-sales[[#This Row],[Cost]]</f>
        <v>2484.7999999999993</v>
      </c>
    </row>
    <row r="3579" spans="2:9" x14ac:dyDescent="0.25">
      <c r="B3579" t="s">
        <v>5</v>
      </c>
      <c r="C3579" t="s">
        <v>16</v>
      </c>
      <c r="D3579" t="s">
        <v>31</v>
      </c>
      <c r="E3579" s="1">
        <v>44407</v>
      </c>
      <c r="F3579" s="4">
        <v>1309</v>
      </c>
      <c r="G3579">
        <v>164</v>
      </c>
      <c r="H3579" s="3">
        <f>_xlfn.XLOOKUP(sales[[#This Row],[Product]],products[Product],products[Cost per box])*sales[[#This Row],[Boxes]]</f>
        <v>938.07999999999993</v>
      </c>
      <c r="I3579" s="4">
        <f>sales[[#This Row],[Revenue]]-sales[[#This Row],[Cost]]</f>
        <v>370.92000000000007</v>
      </c>
    </row>
    <row r="3580" spans="2:9" x14ac:dyDescent="0.25">
      <c r="B3580" t="s">
        <v>23</v>
      </c>
      <c r="C3580" t="s">
        <v>6</v>
      </c>
      <c r="D3580" t="s">
        <v>42</v>
      </c>
      <c r="E3580" s="1">
        <v>44407</v>
      </c>
      <c r="F3580" s="4">
        <v>2821</v>
      </c>
      <c r="G3580">
        <v>189</v>
      </c>
      <c r="H3580" s="3">
        <f>_xlfn.XLOOKUP(sales[[#This Row],[Product]],products[Product],products[Cost per box])*sales[[#This Row],[Boxes]]</f>
        <v>895.86</v>
      </c>
      <c r="I3580" s="4">
        <f>sales[[#This Row],[Revenue]]-sales[[#This Row],[Cost]]</f>
        <v>1925.1399999999999</v>
      </c>
    </row>
    <row r="3581" spans="2:9" x14ac:dyDescent="0.25">
      <c r="B3581" t="s">
        <v>18</v>
      </c>
      <c r="C3581" t="s">
        <v>11</v>
      </c>
      <c r="D3581" t="s">
        <v>38</v>
      </c>
      <c r="E3581" s="1">
        <v>44407</v>
      </c>
      <c r="F3581" s="4">
        <v>4270</v>
      </c>
      <c r="G3581">
        <v>171</v>
      </c>
      <c r="H3581" s="3">
        <f>_xlfn.XLOOKUP(sales[[#This Row],[Product]],products[Product],products[Cost per box])*sales[[#This Row],[Boxes]]</f>
        <v>1699.74</v>
      </c>
      <c r="I3581" s="4">
        <f>sales[[#This Row],[Revenue]]-sales[[#This Row],[Cost]]</f>
        <v>2570.2600000000002</v>
      </c>
    </row>
    <row r="3582" spans="2:9" x14ac:dyDescent="0.25">
      <c r="B3582" t="s">
        <v>32</v>
      </c>
      <c r="C3582" t="s">
        <v>11</v>
      </c>
      <c r="D3582" t="s">
        <v>19</v>
      </c>
      <c r="E3582" s="1">
        <v>44407</v>
      </c>
      <c r="F3582" s="4">
        <v>1547</v>
      </c>
      <c r="G3582">
        <v>86</v>
      </c>
      <c r="H3582" s="3">
        <f>_xlfn.XLOOKUP(sales[[#This Row],[Product]],products[Product],products[Cost per box])*sales[[#This Row],[Boxes]]</f>
        <v>879.78000000000009</v>
      </c>
      <c r="I3582" s="4">
        <f>sales[[#This Row],[Revenue]]-sales[[#This Row],[Cost]]</f>
        <v>667.21999999999991</v>
      </c>
    </row>
    <row r="3583" spans="2:9" x14ac:dyDescent="0.25">
      <c r="B3583" t="s">
        <v>51</v>
      </c>
      <c r="C3583" t="s">
        <v>9</v>
      </c>
      <c r="D3583" t="s">
        <v>52</v>
      </c>
      <c r="E3583" s="1">
        <v>44407</v>
      </c>
      <c r="F3583" s="4">
        <v>5677</v>
      </c>
      <c r="G3583">
        <v>247</v>
      </c>
      <c r="H3583" s="3">
        <f>_xlfn.XLOOKUP(sales[[#This Row],[Product]],products[Product],products[Cost per box])*sales[[#This Row],[Boxes]]</f>
        <v>820.04</v>
      </c>
      <c r="I3583" s="4">
        <f>sales[[#This Row],[Revenue]]-sales[[#This Row],[Cost]]</f>
        <v>4856.96</v>
      </c>
    </row>
    <row r="3584" spans="2:9" x14ac:dyDescent="0.25">
      <c r="B3584" t="s">
        <v>25</v>
      </c>
      <c r="C3584" t="s">
        <v>16</v>
      </c>
      <c r="D3584" t="s">
        <v>19</v>
      </c>
      <c r="E3584" s="1">
        <v>44407</v>
      </c>
      <c r="F3584" s="4">
        <v>4060</v>
      </c>
      <c r="G3584">
        <v>203</v>
      </c>
      <c r="H3584" s="3">
        <f>_xlfn.XLOOKUP(sales[[#This Row],[Product]],products[Product],products[Cost per box])*sales[[#This Row],[Boxes]]</f>
        <v>2076.69</v>
      </c>
      <c r="I3584" s="4">
        <f>sales[[#This Row],[Revenue]]-sales[[#This Row],[Cost]]</f>
        <v>1983.31</v>
      </c>
    </row>
    <row r="3585" spans="2:9" x14ac:dyDescent="0.25">
      <c r="B3585" t="s">
        <v>18</v>
      </c>
      <c r="C3585" t="s">
        <v>27</v>
      </c>
      <c r="D3585" t="s">
        <v>50</v>
      </c>
      <c r="E3585" s="1">
        <v>44407</v>
      </c>
      <c r="F3585" s="4">
        <v>4158</v>
      </c>
      <c r="G3585">
        <v>520</v>
      </c>
      <c r="H3585" s="3">
        <f>_xlfn.XLOOKUP(sales[[#This Row],[Product]],products[Product],products[Cost per box])*sales[[#This Row],[Boxes]]</f>
        <v>6453.2</v>
      </c>
      <c r="I3585" s="4">
        <f>sales[[#This Row],[Revenue]]-sales[[#This Row],[Cost]]</f>
        <v>-2295.1999999999998</v>
      </c>
    </row>
    <row r="3586" spans="2:9" x14ac:dyDescent="0.25">
      <c r="B3586" t="s">
        <v>41</v>
      </c>
      <c r="C3586" t="s">
        <v>6</v>
      </c>
      <c r="D3586" t="s">
        <v>14</v>
      </c>
      <c r="E3586" s="1">
        <v>44407</v>
      </c>
      <c r="F3586" s="4">
        <v>4284</v>
      </c>
      <c r="G3586">
        <v>357</v>
      </c>
      <c r="H3586" s="3">
        <f>_xlfn.XLOOKUP(sales[[#This Row],[Product]],products[Product],products[Cost per box])*sales[[#This Row],[Boxes]]</f>
        <v>2252.67</v>
      </c>
      <c r="I3586" s="4">
        <f>sales[[#This Row],[Revenue]]-sales[[#This Row],[Cost]]</f>
        <v>2031.33</v>
      </c>
    </row>
    <row r="3587" spans="2:9" x14ac:dyDescent="0.25">
      <c r="B3587" t="s">
        <v>46</v>
      </c>
      <c r="C3587" t="s">
        <v>27</v>
      </c>
      <c r="D3587" t="s">
        <v>24</v>
      </c>
      <c r="E3587" s="1">
        <v>44407</v>
      </c>
      <c r="F3587" s="4">
        <v>7406</v>
      </c>
      <c r="G3587">
        <v>353</v>
      </c>
      <c r="H3587" s="3">
        <f>_xlfn.XLOOKUP(sales[[#This Row],[Product]],products[Product],products[Cost per box])*sales[[#This Row],[Boxes]]</f>
        <v>3710.0299999999997</v>
      </c>
      <c r="I3587" s="4">
        <f>sales[[#This Row],[Revenue]]-sales[[#This Row],[Cost]]</f>
        <v>3695.9700000000003</v>
      </c>
    </row>
    <row r="3588" spans="2:9" x14ac:dyDescent="0.25">
      <c r="B3588" t="s">
        <v>46</v>
      </c>
      <c r="C3588" t="s">
        <v>16</v>
      </c>
      <c r="D3588" t="s">
        <v>24</v>
      </c>
      <c r="E3588" s="1">
        <v>44407</v>
      </c>
      <c r="F3588" s="4">
        <v>434</v>
      </c>
      <c r="G3588">
        <v>22</v>
      </c>
      <c r="H3588" s="3">
        <f>_xlfn.XLOOKUP(sales[[#This Row],[Product]],products[Product],products[Cost per box])*sales[[#This Row],[Boxes]]</f>
        <v>231.22</v>
      </c>
      <c r="I3588" s="4">
        <f>sales[[#This Row],[Revenue]]-sales[[#This Row],[Cost]]</f>
        <v>202.78</v>
      </c>
    </row>
    <row r="3589" spans="2:9" x14ac:dyDescent="0.25">
      <c r="B3589" t="s">
        <v>10</v>
      </c>
      <c r="C3589" t="s">
        <v>27</v>
      </c>
      <c r="D3589" t="s">
        <v>50</v>
      </c>
      <c r="E3589" s="1">
        <v>44407</v>
      </c>
      <c r="F3589" s="4">
        <v>1456</v>
      </c>
      <c r="G3589">
        <v>208</v>
      </c>
      <c r="H3589" s="3">
        <f>_xlfn.XLOOKUP(sales[[#This Row],[Product]],products[Product],products[Cost per box])*sales[[#This Row],[Boxes]]</f>
        <v>2581.2800000000002</v>
      </c>
      <c r="I3589" s="4">
        <f>sales[[#This Row],[Revenue]]-sales[[#This Row],[Cost]]</f>
        <v>-1125.2800000000002</v>
      </c>
    </row>
    <row r="3590" spans="2:9" x14ac:dyDescent="0.25">
      <c r="B3590" t="s">
        <v>51</v>
      </c>
      <c r="C3590" t="s">
        <v>6</v>
      </c>
      <c r="D3590" t="s">
        <v>19</v>
      </c>
      <c r="E3590" s="1">
        <v>44407</v>
      </c>
      <c r="F3590" s="4">
        <v>2898</v>
      </c>
      <c r="G3590">
        <v>145</v>
      </c>
      <c r="H3590" s="3">
        <f>_xlfn.XLOOKUP(sales[[#This Row],[Product]],products[Product],products[Cost per box])*sales[[#This Row],[Boxes]]</f>
        <v>1483.3500000000001</v>
      </c>
      <c r="I3590" s="4">
        <f>sales[[#This Row],[Revenue]]-sales[[#This Row],[Cost]]</f>
        <v>1414.6499999999999</v>
      </c>
    </row>
    <row r="3591" spans="2:9" x14ac:dyDescent="0.25">
      <c r="B3591" t="s">
        <v>49</v>
      </c>
      <c r="C3591" t="s">
        <v>6</v>
      </c>
      <c r="D3591" t="s">
        <v>17</v>
      </c>
      <c r="E3591" s="1">
        <v>44407</v>
      </c>
      <c r="F3591" s="4">
        <v>6741</v>
      </c>
      <c r="G3591">
        <v>422</v>
      </c>
      <c r="H3591" s="3">
        <f>_xlfn.XLOOKUP(sales[[#This Row],[Product]],products[Product],products[Cost per box])*sales[[#This Row],[Boxes]]</f>
        <v>2869.6</v>
      </c>
      <c r="I3591" s="4">
        <f>sales[[#This Row],[Revenue]]-sales[[#This Row],[Cost]]</f>
        <v>3871.4</v>
      </c>
    </row>
    <row r="3592" spans="2:9" x14ac:dyDescent="0.25">
      <c r="B3592" t="s">
        <v>20</v>
      </c>
      <c r="C3592" t="s">
        <v>6</v>
      </c>
      <c r="D3592" t="s">
        <v>42</v>
      </c>
      <c r="E3592" s="1">
        <v>44407</v>
      </c>
      <c r="F3592" s="4">
        <v>8554</v>
      </c>
      <c r="G3592">
        <v>535</v>
      </c>
      <c r="H3592" s="3">
        <f>_xlfn.XLOOKUP(sales[[#This Row],[Product]],products[Product],products[Cost per box])*sales[[#This Row],[Boxes]]</f>
        <v>2535.9</v>
      </c>
      <c r="I3592" s="4">
        <f>sales[[#This Row],[Revenue]]-sales[[#This Row],[Cost]]</f>
        <v>6018.1</v>
      </c>
    </row>
    <row r="3593" spans="2:9" x14ac:dyDescent="0.25">
      <c r="B3593" t="s">
        <v>37</v>
      </c>
      <c r="C3593" t="s">
        <v>27</v>
      </c>
      <c r="D3593" t="s">
        <v>12</v>
      </c>
      <c r="E3593" s="1">
        <v>44407</v>
      </c>
      <c r="F3593" s="4">
        <v>3115</v>
      </c>
      <c r="G3593">
        <v>125</v>
      </c>
      <c r="H3593" s="3">
        <f>_xlfn.XLOOKUP(sales[[#This Row],[Product]],products[Product],products[Cost per box])*sales[[#This Row],[Boxes]]</f>
        <v>1053.75</v>
      </c>
      <c r="I3593" s="4">
        <f>sales[[#This Row],[Revenue]]-sales[[#This Row],[Cost]]</f>
        <v>2061.25</v>
      </c>
    </row>
    <row r="3594" spans="2:9" x14ac:dyDescent="0.25">
      <c r="B3594" t="s">
        <v>29</v>
      </c>
      <c r="C3594" t="s">
        <v>16</v>
      </c>
      <c r="D3594" t="s">
        <v>45</v>
      </c>
      <c r="E3594" s="1">
        <v>44407</v>
      </c>
      <c r="F3594" s="4">
        <v>4781</v>
      </c>
      <c r="G3594">
        <v>282</v>
      </c>
      <c r="H3594" s="3">
        <f>_xlfn.XLOOKUP(sales[[#This Row],[Product]],products[Product],products[Cost per box])*sales[[#This Row],[Boxes]]</f>
        <v>2179.86</v>
      </c>
      <c r="I3594" s="4">
        <f>sales[[#This Row],[Revenue]]-sales[[#This Row],[Cost]]</f>
        <v>2601.14</v>
      </c>
    </row>
    <row r="3595" spans="2:9" x14ac:dyDescent="0.25">
      <c r="B3595" t="s">
        <v>15</v>
      </c>
      <c r="C3595" t="s">
        <v>21</v>
      </c>
      <c r="D3595" t="s">
        <v>30</v>
      </c>
      <c r="E3595" s="1">
        <v>44407</v>
      </c>
      <c r="F3595" s="4">
        <v>6230</v>
      </c>
      <c r="G3595">
        <v>770</v>
      </c>
      <c r="H3595" s="3">
        <f>_xlfn.XLOOKUP(sales[[#This Row],[Product]],products[Product],products[Cost per box])*sales[[#This Row],[Boxes]]</f>
        <v>2833.6</v>
      </c>
      <c r="I3595" s="4">
        <f>sales[[#This Row],[Revenue]]-sales[[#This Row],[Cost]]</f>
        <v>3396.4</v>
      </c>
    </row>
    <row r="3596" spans="2:9" x14ac:dyDescent="0.25">
      <c r="B3596" t="s">
        <v>51</v>
      </c>
      <c r="C3596" t="s">
        <v>11</v>
      </c>
      <c r="D3596" t="s">
        <v>52</v>
      </c>
      <c r="E3596" s="1">
        <v>44407</v>
      </c>
      <c r="F3596" s="4">
        <v>7098</v>
      </c>
      <c r="G3596">
        <v>323</v>
      </c>
      <c r="H3596" s="3">
        <f>_xlfn.XLOOKUP(sales[[#This Row],[Product]],products[Product],products[Cost per box])*sales[[#This Row],[Boxes]]</f>
        <v>1072.3599999999999</v>
      </c>
      <c r="I3596" s="4">
        <f>sales[[#This Row],[Revenue]]-sales[[#This Row],[Cost]]</f>
        <v>6025.64</v>
      </c>
    </row>
    <row r="3597" spans="2:9" x14ac:dyDescent="0.25">
      <c r="B3597" t="s">
        <v>41</v>
      </c>
      <c r="C3597" t="s">
        <v>11</v>
      </c>
      <c r="D3597" t="s">
        <v>31</v>
      </c>
      <c r="E3597" s="1">
        <v>44407</v>
      </c>
      <c r="F3597" s="4">
        <v>6223</v>
      </c>
      <c r="G3597">
        <v>770</v>
      </c>
      <c r="H3597" s="3">
        <f>_xlfn.XLOOKUP(sales[[#This Row],[Product]],products[Product],products[Cost per box])*sales[[#This Row],[Boxes]]</f>
        <v>4404.3999999999996</v>
      </c>
      <c r="I3597" s="4">
        <f>sales[[#This Row],[Revenue]]-sales[[#This Row],[Cost]]</f>
        <v>1818.6000000000004</v>
      </c>
    </row>
    <row r="3598" spans="2:9" x14ac:dyDescent="0.25">
      <c r="B3598" t="s">
        <v>46</v>
      </c>
      <c r="C3598" t="s">
        <v>9</v>
      </c>
      <c r="D3598" t="s">
        <v>12</v>
      </c>
      <c r="E3598" s="1">
        <v>44407</v>
      </c>
      <c r="F3598" s="4">
        <v>1722</v>
      </c>
      <c r="G3598">
        <v>69</v>
      </c>
      <c r="H3598" s="3">
        <f>_xlfn.XLOOKUP(sales[[#This Row],[Product]],products[Product],products[Cost per box])*sales[[#This Row],[Boxes]]</f>
        <v>581.66999999999996</v>
      </c>
      <c r="I3598" s="4">
        <f>sales[[#This Row],[Revenue]]-sales[[#This Row],[Cost]]</f>
        <v>1140.33</v>
      </c>
    </row>
    <row r="3599" spans="2:9" x14ac:dyDescent="0.25">
      <c r="B3599" t="s">
        <v>40</v>
      </c>
      <c r="C3599" t="s">
        <v>9</v>
      </c>
      <c r="D3599" t="s">
        <v>36</v>
      </c>
      <c r="E3599" s="1">
        <v>44407</v>
      </c>
      <c r="F3599" s="4">
        <v>5215</v>
      </c>
      <c r="G3599">
        <v>348</v>
      </c>
      <c r="H3599" s="3">
        <f>_xlfn.XLOOKUP(sales[[#This Row],[Product]],products[Product],products[Cost per box])*sales[[#This Row],[Boxes]]</f>
        <v>1753.92</v>
      </c>
      <c r="I3599" s="4">
        <f>sales[[#This Row],[Revenue]]-sales[[#This Row],[Cost]]</f>
        <v>3461.08</v>
      </c>
    </row>
    <row r="3600" spans="2:9" x14ac:dyDescent="0.25">
      <c r="B3600" t="s">
        <v>41</v>
      </c>
      <c r="C3600" t="s">
        <v>11</v>
      </c>
      <c r="D3600" t="s">
        <v>14</v>
      </c>
      <c r="E3600" s="1">
        <v>44407</v>
      </c>
      <c r="F3600" s="4">
        <v>3458</v>
      </c>
      <c r="G3600">
        <v>346</v>
      </c>
      <c r="H3600" s="3">
        <f>_xlfn.XLOOKUP(sales[[#This Row],[Product]],products[Product],products[Cost per box])*sales[[#This Row],[Boxes]]</f>
        <v>2183.2599999999998</v>
      </c>
      <c r="I3600" s="4">
        <f>sales[[#This Row],[Revenue]]-sales[[#This Row],[Cost]]</f>
        <v>1274.7400000000002</v>
      </c>
    </row>
    <row r="3601" spans="2:9" x14ac:dyDescent="0.25">
      <c r="B3601" t="s">
        <v>33</v>
      </c>
      <c r="C3601" t="s">
        <v>9</v>
      </c>
      <c r="D3601" t="s">
        <v>19</v>
      </c>
      <c r="E3601" s="1">
        <v>44407</v>
      </c>
      <c r="F3601" s="4">
        <v>1246</v>
      </c>
      <c r="G3601">
        <v>63</v>
      </c>
      <c r="H3601" s="3">
        <f>_xlfn.XLOOKUP(sales[[#This Row],[Product]],products[Product],products[Cost per box])*sales[[#This Row],[Boxes]]</f>
        <v>644.49</v>
      </c>
      <c r="I3601" s="4">
        <f>sales[[#This Row],[Revenue]]-sales[[#This Row],[Cost]]</f>
        <v>601.51</v>
      </c>
    </row>
    <row r="3602" spans="2:9" x14ac:dyDescent="0.25">
      <c r="B3602" t="s">
        <v>15</v>
      </c>
      <c r="C3602" t="s">
        <v>16</v>
      </c>
      <c r="D3602" t="s">
        <v>12</v>
      </c>
      <c r="E3602" s="1">
        <v>44407</v>
      </c>
      <c r="F3602" s="4">
        <v>4837</v>
      </c>
      <c r="G3602">
        <v>202</v>
      </c>
      <c r="H3602" s="3">
        <f>_xlfn.XLOOKUP(sales[[#This Row],[Product]],products[Product],products[Cost per box])*sales[[#This Row],[Boxes]]</f>
        <v>1702.86</v>
      </c>
      <c r="I3602" s="4">
        <f>sales[[#This Row],[Revenue]]-sales[[#This Row],[Cost]]</f>
        <v>3134.1400000000003</v>
      </c>
    </row>
    <row r="3603" spans="2:9" x14ac:dyDescent="0.25">
      <c r="B3603" t="s">
        <v>51</v>
      </c>
      <c r="C3603" t="s">
        <v>11</v>
      </c>
      <c r="D3603" t="s">
        <v>24</v>
      </c>
      <c r="E3603" s="1">
        <v>44407</v>
      </c>
      <c r="F3603" s="4">
        <v>6643</v>
      </c>
      <c r="G3603">
        <v>302</v>
      </c>
      <c r="H3603" s="3">
        <f>_xlfn.XLOOKUP(sales[[#This Row],[Product]],products[Product],products[Cost per box])*sales[[#This Row],[Boxes]]</f>
        <v>3174.02</v>
      </c>
      <c r="I3603" s="4">
        <f>sales[[#This Row],[Revenue]]-sales[[#This Row],[Cost]]</f>
        <v>3468.98</v>
      </c>
    </row>
    <row r="3604" spans="2:9" x14ac:dyDescent="0.25">
      <c r="B3604" t="s">
        <v>23</v>
      </c>
      <c r="C3604" t="s">
        <v>16</v>
      </c>
      <c r="D3604" t="s">
        <v>48</v>
      </c>
      <c r="E3604" s="1">
        <v>44407</v>
      </c>
      <c r="F3604" s="4">
        <v>6944</v>
      </c>
      <c r="G3604">
        <v>348</v>
      </c>
      <c r="H3604" s="3">
        <f>_xlfn.XLOOKUP(sales[[#This Row],[Product]],products[Product],products[Cost per box])*sales[[#This Row],[Boxes]]</f>
        <v>2603.04</v>
      </c>
      <c r="I3604" s="4">
        <f>sales[[#This Row],[Revenue]]-sales[[#This Row],[Cost]]</f>
        <v>4340.96</v>
      </c>
    </row>
    <row r="3605" spans="2:9" x14ac:dyDescent="0.25">
      <c r="B3605" t="s">
        <v>13</v>
      </c>
      <c r="C3605" t="s">
        <v>11</v>
      </c>
      <c r="D3605" t="s">
        <v>22</v>
      </c>
      <c r="E3605" s="1">
        <v>44407</v>
      </c>
      <c r="F3605" s="4">
        <v>1876</v>
      </c>
      <c r="G3605">
        <v>157</v>
      </c>
      <c r="H3605" s="3">
        <f>_xlfn.XLOOKUP(sales[[#This Row],[Product]],products[Product],products[Cost per box])*sales[[#This Row],[Boxes]]</f>
        <v>1290.5400000000002</v>
      </c>
      <c r="I3605" s="4">
        <f>sales[[#This Row],[Revenue]]-sales[[#This Row],[Cost]]</f>
        <v>585.45999999999981</v>
      </c>
    </row>
    <row r="3606" spans="2:9" x14ac:dyDescent="0.25">
      <c r="B3606" t="s">
        <v>49</v>
      </c>
      <c r="C3606" t="s">
        <v>16</v>
      </c>
      <c r="D3606" t="s">
        <v>24</v>
      </c>
      <c r="E3606" s="1">
        <v>44410</v>
      </c>
      <c r="F3606" s="4">
        <v>3080</v>
      </c>
      <c r="G3606">
        <v>147</v>
      </c>
      <c r="H3606" s="3">
        <f>_xlfn.XLOOKUP(sales[[#This Row],[Product]],products[Product],products[Cost per box])*sales[[#This Row],[Boxes]]</f>
        <v>1544.97</v>
      </c>
      <c r="I3606" s="4">
        <f>sales[[#This Row],[Revenue]]-sales[[#This Row],[Cost]]</f>
        <v>1535.03</v>
      </c>
    </row>
    <row r="3607" spans="2:9" x14ac:dyDescent="0.25">
      <c r="B3607" t="s">
        <v>18</v>
      </c>
      <c r="C3607" t="s">
        <v>16</v>
      </c>
      <c r="D3607" t="s">
        <v>48</v>
      </c>
      <c r="E3607" s="1">
        <v>44410</v>
      </c>
      <c r="F3607" s="4">
        <v>3885</v>
      </c>
      <c r="G3607">
        <v>195</v>
      </c>
      <c r="H3607" s="3">
        <f>_xlfn.XLOOKUP(sales[[#This Row],[Product]],products[Product],products[Cost per box])*sales[[#This Row],[Boxes]]</f>
        <v>1458.6000000000001</v>
      </c>
      <c r="I3607" s="4">
        <f>sales[[#This Row],[Revenue]]-sales[[#This Row],[Cost]]</f>
        <v>2426.3999999999996</v>
      </c>
    </row>
    <row r="3608" spans="2:9" x14ac:dyDescent="0.25">
      <c r="B3608" t="s">
        <v>39</v>
      </c>
      <c r="C3608" t="s">
        <v>27</v>
      </c>
      <c r="D3608" t="s">
        <v>17</v>
      </c>
      <c r="E3608" s="1">
        <v>44410</v>
      </c>
      <c r="F3608" s="4">
        <v>938</v>
      </c>
      <c r="G3608">
        <v>56</v>
      </c>
      <c r="H3608" s="3">
        <f>_xlfn.XLOOKUP(sales[[#This Row],[Product]],products[Product],products[Cost per box])*sales[[#This Row],[Boxes]]</f>
        <v>380.8</v>
      </c>
      <c r="I3608" s="4">
        <f>sales[[#This Row],[Revenue]]-sales[[#This Row],[Cost]]</f>
        <v>557.20000000000005</v>
      </c>
    </row>
    <row r="3609" spans="2:9" x14ac:dyDescent="0.25">
      <c r="B3609" t="s">
        <v>13</v>
      </c>
      <c r="C3609" t="s">
        <v>21</v>
      </c>
      <c r="D3609" t="s">
        <v>42</v>
      </c>
      <c r="E3609" s="1">
        <v>44410</v>
      </c>
      <c r="F3609" s="4">
        <v>8183</v>
      </c>
      <c r="G3609">
        <v>546</v>
      </c>
      <c r="H3609" s="3">
        <f>_xlfn.XLOOKUP(sales[[#This Row],[Product]],products[Product],products[Cost per box])*sales[[#This Row],[Boxes]]</f>
        <v>2588.04</v>
      </c>
      <c r="I3609" s="4">
        <f>sales[[#This Row],[Revenue]]-sales[[#This Row],[Cost]]</f>
        <v>5594.96</v>
      </c>
    </row>
    <row r="3610" spans="2:9" x14ac:dyDescent="0.25">
      <c r="B3610" t="s">
        <v>51</v>
      </c>
      <c r="C3610" t="s">
        <v>27</v>
      </c>
      <c r="D3610" t="s">
        <v>17</v>
      </c>
      <c r="E3610" s="1">
        <v>44410</v>
      </c>
      <c r="F3610" s="4">
        <v>1736</v>
      </c>
      <c r="G3610">
        <v>103</v>
      </c>
      <c r="H3610" s="3">
        <f>_xlfn.XLOOKUP(sales[[#This Row],[Product]],products[Product],products[Cost per box])*sales[[#This Row],[Boxes]]</f>
        <v>700.4</v>
      </c>
      <c r="I3610" s="4">
        <f>sales[[#This Row],[Revenue]]-sales[[#This Row],[Cost]]</f>
        <v>1035.5999999999999</v>
      </c>
    </row>
    <row r="3611" spans="2:9" x14ac:dyDescent="0.25">
      <c r="B3611" t="s">
        <v>33</v>
      </c>
      <c r="C3611" t="s">
        <v>16</v>
      </c>
      <c r="D3611" t="s">
        <v>26</v>
      </c>
      <c r="E3611" s="1">
        <v>44410</v>
      </c>
      <c r="F3611" s="4">
        <v>2800</v>
      </c>
      <c r="G3611">
        <v>165</v>
      </c>
      <c r="H3611" s="3">
        <f>_xlfn.XLOOKUP(sales[[#This Row],[Product]],products[Product],products[Cost per box])*sales[[#This Row],[Boxes]]</f>
        <v>1060.95</v>
      </c>
      <c r="I3611" s="4">
        <f>sales[[#This Row],[Revenue]]-sales[[#This Row],[Cost]]</f>
        <v>1739.05</v>
      </c>
    </row>
    <row r="3612" spans="2:9" x14ac:dyDescent="0.25">
      <c r="B3612" t="s">
        <v>37</v>
      </c>
      <c r="C3612" t="s">
        <v>27</v>
      </c>
      <c r="D3612" t="s">
        <v>48</v>
      </c>
      <c r="E3612" s="1">
        <v>44410</v>
      </c>
      <c r="F3612" s="4">
        <v>6321</v>
      </c>
      <c r="G3612">
        <v>317</v>
      </c>
      <c r="H3612" s="3">
        <f>_xlfn.XLOOKUP(sales[[#This Row],[Product]],products[Product],products[Cost per box])*sales[[#This Row],[Boxes]]</f>
        <v>2371.1600000000003</v>
      </c>
      <c r="I3612" s="4">
        <f>sales[[#This Row],[Revenue]]-sales[[#This Row],[Cost]]</f>
        <v>3949.8399999999997</v>
      </c>
    </row>
    <row r="3613" spans="2:9" x14ac:dyDescent="0.25">
      <c r="B3613" t="s">
        <v>29</v>
      </c>
      <c r="C3613" t="s">
        <v>11</v>
      </c>
      <c r="D3613" t="s">
        <v>35</v>
      </c>
      <c r="E3613" s="1">
        <v>44410</v>
      </c>
      <c r="F3613" s="4">
        <v>5369</v>
      </c>
      <c r="G3613">
        <v>384</v>
      </c>
      <c r="H3613" s="3">
        <f>_xlfn.XLOOKUP(sales[[#This Row],[Product]],products[Product],products[Cost per box])*sales[[#This Row],[Boxes]]</f>
        <v>1017.5999999999999</v>
      </c>
      <c r="I3613" s="4">
        <f>sales[[#This Row],[Revenue]]-sales[[#This Row],[Cost]]</f>
        <v>4351.3999999999996</v>
      </c>
    </row>
    <row r="3614" spans="2:9" x14ac:dyDescent="0.25">
      <c r="B3614" t="s">
        <v>37</v>
      </c>
      <c r="C3614" t="s">
        <v>6</v>
      </c>
      <c r="D3614" t="s">
        <v>14</v>
      </c>
      <c r="E3614" s="1">
        <v>44410</v>
      </c>
      <c r="F3614" s="4">
        <v>8288</v>
      </c>
      <c r="G3614">
        <v>840</v>
      </c>
      <c r="H3614" s="3">
        <f>_xlfn.XLOOKUP(sales[[#This Row],[Product]],products[Product],products[Cost per box])*sales[[#This Row],[Boxes]]</f>
        <v>5300.4</v>
      </c>
      <c r="I3614" s="4">
        <f>sales[[#This Row],[Revenue]]-sales[[#This Row],[Cost]]</f>
        <v>2987.6000000000004</v>
      </c>
    </row>
    <row r="3615" spans="2:9" x14ac:dyDescent="0.25">
      <c r="B3615" t="s">
        <v>37</v>
      </c>
      <c r="C3615" t="s">
        <v>21</v>
      </c>
      <c r="D3615" t="s">
        <v>31</v>
      </c>
      <c r="E3615" s="1">
        <v>44410</v>
      </c>
      <c r="F3615" s="4">
        <v>2387</v>
      </c>
      <c r="G3615">
        <v>299</v>
      </c>
      <c r="H3615" s="3">
        <f>_xlfn.XLOOKUP(sales[[#This Row],[Product]],products[Product],products[Cost per box])*sales[[#This Row],[Boxes]]</f>
        <v>1710.28</v>
      </c>
      <c r="I3615" s="4">
        <f>sales[[#This Row],[Revenue]]-sales[[#This Row],[Cost]]</f>
        <v>676.72</v>
      </c>
    </row>
    <row r="3616" spans="2:9" x14ac:dyDescent="0.25">
      <c r="B3616" t="s">
        <v>10</v>
      </c>
      <c r="C3616" t="s">
        <v>6</v>
      </c>
      <c r="D3616" t="s">
        <v>17</v>
      </c>
      <c r="E3616" s="1">
        <v>44410</v>
      </c>
      <c r="F3616" s="4">
        <v>6293</v>
      </c>
      <c r="G3616">
        <v>450</v>
      </c>
      <c r="H3616" s="3">
        <f>_xlfn.XLOOKUP(sales[[#This Row],[Product]],products[Product],products[Cost per box])*sales[[#This Row],[Boxes]]</f>
        <v>3060</v>
      </c>
      <c r="I3616" s="4">
        <f>sales[[#This Row],[Revenue]]-sales[[#This Row],[Cost]]</f>
        <v>3233</v>
      </c>
    </row>
    <row r="3617" spans="2:9" x14ac:dyDescent="0.25">
      <c r="B3617" t="s">
        <v>29</v>
      </c>
      <c r="C3617" t="s">
        <v>11</v>
      </c>
      <c r="D3617" t="s">
        <v>28</v>
      </c>
      <c r="E3617" s="1">
        <v>44410</v>
      </c>
      <c r="F3617" s="4">
        <v>329</v>
      </c>
      <c r="G3617">
        <v>42</v>
      </c>
      <c r="H3617" s="3">
        <f>_xlfn.XLOOKUP(sales[[#This Row],[Product]],products[Product],products[Cost per box])*sales[[#This Row],[Boxes]]</f>
        <v>115.91999999999999</v>
      </c>
      <c r="I3617" s="4">
        <f>sales[[#This Row],[Revenue]]-sales[[#This Row],[Cost]]</f>
        <v>213.08</v>
      </c>
    </row>
    <row r="3618" spans="2:9" x14ac:dyDescent="0.25">
      <c r="B3618" t="s">
        <v>18</v>
      </c>
      <c r="C3618" t="s">
        <v>6</v>
      </c>
      <c r="D3618" t="s">
        <v>52</v>
      </c>
      <c r="E3618" s="1">
        <v>44410</v>
      </c>
      <c r="F3618" s="4">
        <v>5600</v>
      </c>
      <c r="G3618">
        <v>234</v>
      </c>
      <c r="H3618" s="3">
        <f>_xlfn.XLOOKUP(sales[[#This Row],[Product]],products[Product],products[Cost per box])*sales[[#This Row],[Boxes]]</f>
        <v>776.88</v>
      </c>
      <c r="I3618" s="4">
        <f>sales[[#This Row],[Revenue]]-sales[[#This Row],[Cost]]</f>
        <v>4823.12</v>
      </c>
    </row>
    <row r="3619" spans="2:9" x14ac:dyDescent="0.25">
      <c r="B3619" t="s">
        <v>34</v>
      </c>
      <c r="C3619" t="s">
        <v>27</v>
      </c>
      <c r="D3619" t="s">
        <v>12</v>
      </c>
      <c r="E3619" s="1">
        <v>44410</v>
      </c>
      <c r="F3619" s="4">
        <v>56</v>
      </c>
      <c r="G3619">
        <v>3</v>
      </c>
      <c r="H3619" s="3">
        <f>_xlfn.XLOOKUP(sales[[#This Row],[Product]],products[Product],products[Cost per box])*sales[[#This Row],[Boxes]]</f>
        <v>25.29</v>
      </c>
      <c r="I3619" s="4">
        <f>sales[[#This Row],[Revenue]]-sales[[#This Row],[Cost]]</f>
        <v>30.71</v>
      </c>
    </row>
    <row r="3620" spans="2:9" x14ac:dyDescent="0.25">
      <c r="B3620" t="s">
        <v>25</v>
      </c>
      <c r="C3620" t="s">
        <v>27</v>
      </c>
      <c r="D3620" t="s">
        <v>36</v>
      </c>
      <c r="E3620" s="1">
        <v>44410</v>
      </c>
      <c r="F3620" s="4">
        <v>6111</v>
      </c>
      <c r="G3620">
        <v>382</v>
      </c>
      <c r="H3620" s="3">
        <f>_xlfn.XLOOKUP(sales[[#This Row],[Product]],products[Product],products[Cost per box])*sales[[#This Row],[Boxes]]</f>
        <v>1925.28</v>
      </c>
      <c r="I3620" s="4">
        <f>sales[[#This Row],[Revenue]]-sales[[#This Row],[Cost]]</f>
        <v>4185.72</v>
      </c>
    </row>
    <row r="3621" spans="2:9" x14ac:dyDescent="0.25">
      <c r="B3621" t="s">
        <v>29</v>
      </c>
      <c r="C3621" t="s">
        <v>6</v>
      </c>
      <c r="D3621" t="s">
        <v>52</v>
      </c>
      <c r="E3621" s="1">
        <v>44410</v>
      </c>
      <c r="F3621" s="4">
        <v>12502</v>
      </c>
      <c r="G3621">
        <v>544</v>
      </c>
      <c r="H3621" s="3">
        <f>_xlfn.XLOOKUP(sales[[#This Row],[Product]],products[Product],products[Cost per box])*sales[[#This Row],[Boxes]]</f>
        <v>1806.08</v>
      </c>
      <c r="I3621" s="4">
        <f>sales[[#This Row],[Revenue]]-sales[[#This Row],[Cost]]</f>
        <v>10695.92</v>
      </c>
    </row>
    <row r="3622" spans="2:9" x14ac:dyDescent="0.25">
      <c r="B3622" t="s">
        <v>41</v>
      </c>
      <c r="C3622" t="s">
        <v>16</v>
      </c>
      <c r="D3622" t="s">
        <v>26</v>
      </c>
      <c r="E3622" s="1">
        <v>44410</v>
      </c>
      <c r="F3622" s="4">
        <v>4382</v>
      </c>
      <c r="G3622">
        <v>231</v>
      </c>
      <c r="H3622" s="3">
        <f>_xlfn.XLOOKUP(sales[[#This Row],[Product]],products[Product],products[Cost per box])*sales[[#This Row],[Boxes]]</f>
        <v>1485.33</v>
      </c>
      <c r="I3622" s="4">
        <f>sales[[#This Row],[Revenue]]-sales[[#This Row],[Cost]]</f>
        <v>2896.67</v>
      </c>
    </row>
    <row r="3623" spans="2:9" x14ac:dyDescent="0.25">
      <c r="B3623" t="s">
        <v>41</v>
      </c>
      <c r="C3623" t="s">
        <v>6</v>
      </c>
      <c r="D3623" t="s">
        <v>7</v>
      </c>
      <c r="E3623" s="1">
        <v>44410</v>
      </c>
      <c r="F3623" s="4">
        <v>1827</v>
      </c>
      <c r="G3623">
        <v>71</v>
      </c>
      <c r="H3623" s="3">
        <f>_xlfn.XLOOKUP(sales[[#This Row],[Product]],products[Product],products[Cost per box])*sales[[#This Row],[Boxes]]</f>
        <v>365.65000000000003</v>
      </c>
      <c r="I3623" s="4">
        <f>sales[[#This Row],[Revenue]]-sales[[#This Row],[Cost]]</f>
        <v>1461.35</v>
      </c>
    </row>
    <row r="3624" spans="2:9" x14ac:dyDescent="0.25">
      <c r="B3624" t="s">
        <v>20</v>
      </c>
      <c r="C3624" t="s">
        <v>27</v>
      </c>
      <c r="D3624" t="s">
        <v>24</v>
      </c>
      <c r="E3624" s="1">
        <v>44410</v>
      </c>
      <c r="F3624" s="4">
        <v>8974</v>
      </c>
      <c r="G3624">
        <v>428</v>
      </c>
      <c r="H3624" s="3">
        <f>_xlfn.XLOOKUP(sales[[#This Row],[Product]],products[Product],products[Cost per box])*sales[[#This Row],[Boxes]]</f>
        <v>4498.28</v>
      </c>
      <c r="I3624" s="4">
        <f>sales[[#This Row],[Revenue]]-sales[[#This Row],[Cost]]</f>
        <v>4475.72</v>
      </c>
    </row>
    <row r="3625" spans="2:9" x14ac:dyDescent="0.25">
      <c r="B3625" t="s">
        <v>33</v>
      </c>
      <c r="C3625" t="s">
        <v>9</v>
      </c>
      <c r="D3625" t="s">
        <v>50</v>
      </c>
      <c r="E3625" s="1">
        <v>44410</v>
      </c>
      <c r="F3625" s="4">
        <v>2975</v>
      </c>
      <c r="G3625">
        <v>372</v>
      </c>
      <c r="H3625" s="3">
        <f>_xlfn.XLOOKUP(sales[[#This Row],[Product]],products[Product],products[Cost per box])*sales[[#This Row],[Boxes]]</f>
        <v>4616.5200000000004</v>
      </c>
      <c r="I3625" s="4">
        <f>sales[[#This Row],[Revenue]]-sales[[#This Row],[Cost]]</f>
        <v>-1641.5200000000004</v>
      </c>
    </row>
    <row r="3626" spans="2:9" x14ac:dyDescent="0.25">
      <c r="B3626" t="s">
        <v>15</v>
      </c>
      <c r="C3626" t="s">
        <v>9</v>
      </c>
      <c r="D3626" t="s">
        <v>17</v>
      </c>
      <c r="E3626" s="1">
        <v>44410</v>
      </c>
      <c r="F3626" s="4">
        <v>525</v>
      </c>
      <c r="G3626">
        <v>31</v>
      </c>
      <c r="H3626" s="3">
        <f>_xlfn.XLOOKUP(sales[[#This Row],[Product]],products[Product],products[Cost per box])*sales[[#This Row],[Boxes]]</f>
        <v>210.79999999999998</v>
      </c>
      <c r="I3626" s="4">
        <f>sales[[#This Row],[Revenue]]-sales[[#This Row],[Cost]]</f>
        <v>314.20000000000005</v>
      </c>
    </row>
    <row r="3627" spans="2:9" x14ac:dyDescent="0.25">
      <c r="B3627" t="s">
        <v>18</v>
      </c>
      <c r="C3627" t="s">
        <v>11</v>
      </c>
      <c r="D3627" t="s">
        <v>50</v>
      </c>
      <c r="E3627" s="1">
        <v>44410</v>
      </c>
      <c r="F3627" s="4">
        <v>2919</v>
      </c>
      <c r="G3627">
        <v>365</v>
      </c>
      <c r="H3627" s="3">
        <f>_xlfn.XLOOKUP(sales[[#This Row],[Product]],products[Product],products[Cost per box])*sales[[#This Row],[Boxes]]</f>
        <v>4529.6499999999996</v>
      </c>
      <c r="I3627" s="4">
        <f>sales[[#This Row],[Revenue]]-sales[[#This Row],[Cost]]</f>
        <v>-1610.6499999999996</v>
      </c>
    </row>
    <row r="3628" spans="2:9" x14ac:dyDescent="0.25">
      <c r="B3628" t="s">
        <v>39</v>
      </c>
      <c r="C3628" t="s">
        <v>16</v>
      </c>
      <c r="D3628" t="s">
        <v>31</v>
      </c>
      <c r="E3628" s="1">
        <v>44410</v>
      </c>
      <c r="F3628" s="4">
        <v>6069</v>
      </c>
      <c r="G3628">
        <v>770</v>
      </c>
      <c r="H3628" s="3">
        <f>_xlfn.XLOOKUP(sales[[#This Row],[Product]],products[Product],products[Cost per box])*sales[[#This Row],[Boxes]]</f>
        <v>4404.3999999999996</v>
      </c>
      <c r="I3628" s="4">
        <f>sales[[#This Row],[Revenue]]-sales[[#This Row],[Cost]]</f>
        <v>1664.6000000000004</v>
      </c>
    </row>
    <row r="3629" spans="2:9" x14ac:dyDescent="0.25">
      <c r="B3629" t="s">
        <v>39</v>
      </c>
      <c r="C3629" t="s">
        <v>6</v>
      </c>
      <c r="D3629" t="s">
        <v>30</v>
      </c>
      <c r="E3629" s="1">
        <v>44410</v>
      </c>
      <c r="F3629" s="4">
        <v>5537</v>
      </c>
      <c r="G3629">
        <v>693</v>
      </c>
      <c r="H3629" s="3">
        <f>_xlfn.XLOOKUP(sales[[#This Row],[Product]],products[Product],products[Cost per box])*sales[[#This Row],[Boxes]]</f>
        <v>2550.2400000000002</v>
      </c>
      <c r="I3629" s="4">
        <f>sales[[#This Row],[Revenue]]-sales[[#This Row],[Cost]]</f>
        <v>2986.7599999999998</v>
      </c>
    </row>
    <row r="3630" spans="2:9" x14ac:dyDescent="0.25">
      <c r="B3630" t="s">
        <v>49</v>
      </c>
      <c r="C3630" t="s">
        <v>11</v>
      </c>
      <c r="D3630" t="s">
        <v>7</v>
      </c>
      <c r="E3630" s="1">
        <v>44410</v>
      </c>
      <c r="F3630" s="4">
        <v>8841</v>
      </c>
      <c r="G3630">
        <v>328</v>
      </c>
      <c r="H3630" s="3">
        <f>_xlfn.XLOOKUP(sales[[#This Row],[Product]],products[Product],products[Cost per box])*sales[[#This Row],[Boxes]]</f>
        <v>1689.2</v>
      </c>
      <c r="I3630" s="4">
        <f>sales[[#This Row],[Revenue]]-sales[[#This Row],[Cost]]</f>
        <v>7151.8</v>
      </c>
    </row>
    <row r="3631" spans="2:9" x14ac:dyDescent="0.25">
      <c r="B3631" t="s">
        <v>34</v>
      </c>
      <c r="C3631" t="s">
        <v>21</v>
      </c>
      <c r="D3631" t="s">
        <v>43</v>
      </c>
      <c r="E3631" s="1">
        <v>44410</v>
      </c>
      <c r="F3631" s="4">
        <v>4606</v>
      </c>
      <c r="G3631">
        <v>243</v>
      </c>
      <c r="H3631" s="3">
        <f>_xlfn.XLOOKUP(sales[[#This Row],[Product]],products[Product],products[Cost per box])*sales[[#This Row],[Boxes]]</f>
        <v>935.55000000000007</v>
      </c>
      <c r="I3631" s="4">
        <f>sales[[#This Row],[Revenue]]-sales[[#This Row],[Cost]]</f>
        <v>3670.45</v>
      </c>
    </row>
    <row r="3632" spans="2:9" x14ac:dyDescent="0.25">
      <c r="B3632" t="s">
        <v>40</v>
      </c>
      <c r="C3632" t="s">
        <v>11</v>
      </c>
      <c r="D3632" t="s">
        <v>28</v>
      </c>
      <c r="E3632" s="1">
        <v>44410</v>
      </c>
      <c r="F3632" s="4">
        <v>91</v>
      </c>
      <c r="G3632">
        <v>16</v>
      </c>
      <c r="H3632" s="3">
        <f>_xlfn.XLOOKUP(sales[[#This Row],[Product]],products[Product],products[Cost per box])*sales[[#This Row],[Boxes]]</f>
        <v>44.16</v>
      </c>
      <c r="I3632" s="4">
        <f>sales[[#This Row],[Revenue]]-sales[[#This Row],[Cost]]</f>
        <v>46.84</v>
      </c>
    </row>
    <row r="3633" spans="2:9" x14ac:dyDescent="0.25">
      <c r="B3633" t="s">
        <v>37</v>
      </c>
      <c r="C3633" t="s">
        <v>6</v>
      </c>
      <c r="D3633" t="s">
        <v>42</v>
      </c>
      <c r="E3633" s="1">
        <v>44410</v>
      </c>
      <c r="F3633" s="4">
        <v>2303</v>
      </c>
      <c r="G3633">
        <v>165</v>
      </c>
      <c r="H3633" s="3">
        <f>_xlfn.XLOOKUP(sales[[#This Row],[Product]],products[Product],products[Cost per box])*sales[[#This Row],[Boxes]]</f>
        <v>782.1</v>
      </c>
      <c r="I3633" s="4">
        <f>sales[[#This Row],[Revenue]]-sales[[#This Row],[Cost]]</f>
        <v>1520.9</v>
      </c>
    </row>
    <row r="3634" spans="2:9" x14ac:dyDescent="0.25">
      <c r="B3634" t="s">
        <v>25</v>
      </c>
      <c r="C3634" t="s">
        <v>21</v>
      </c>
      <c r="D3634" t="s">
        <v>28</v>
      </c>
      <c r="E3634" s="1">
        <v>44410</v>
      </c>
      <c r="F3634" s="4">
        <v>1393</v>
      </c>
      <c r="G3634">
        <v>175</v>
      </c>
      <c r="H3634" s="3">
        <f>_xlfn.XLOOKUP(sales[[#This Row],[Product]],products[Product],products[Cost per box])*sales[[#This Row],[Boxes]]</f>
        <v>482.99999999999994</v>
      </c>
      <c r="I3634" s="4">
        <f>sales[[#This Row],[Revenue]]-sales[[#This Row],[Cost]]</f>
        <v>910</v>
      </c>
    </row>
    <row r="3635" spans="2:9" x14ac:dyDescent="0.25">
      <c r="B3635" t="s">
        <v>8</v>
      </c>
      <c r="C3635" t="s">
        <v>21</v>
      </c>
      <c r="D3635" t="s">
        <v>47</v>
      </c>
      <c r="E3635" s="1">
        <v>44410</v>
      </c>
      <c r="F3635" s="4">
        <v>2744</v>
      </c>
      <c r="G3635">
        <v>172</v>
      </c>
      <c r="H3635" s="3">
        <f>_xlfn.XLOOKUP(sales[[#This Row],[Product]],products[Product],products[Cost per box])*sales[[#This Row],[Boxes]]</f>
        <v>904.71999999999991</v>
      </c>
      <c r="I3635" s="4">
        <f>sales[[#This Row],[Revenue]]-sales[[#This Row],[Cost]]</f>
        <v>1839.2800000000002</v>
      </c>
    </row>
    <row r="3636" spans="2:9" x14ac:dyDescent="0.25">
      <c r="B3636" t="s">
        <v>25</v>
      </c>
      <c r="C3636" t="s">
        <v>6</v>
      </c>
      <c r="D3636" t="s">
        <v>36</v>
      </c>
      <c r="E3636" s="1">
        <v>44410</v>
      </c>
      <c r="F3636" s="4">
        <v>5579</v>
      </c>
      <c r="G3636">
        <v>399</v>
      </c>
      <c r="H3636" s="3">
        <f>_xlfn.XLOOKUP(sales[[#This Row],[Product]],products[Product],products[Cost per box])*sales[[#This Row],[Boxes]]</f>
        <v>2010.96</v>
      </c>
      <c r="I3636" s="4">
        <f>sales[[#This Row],[Revenue]]-sales[[#This Row],[Cost]]</f>
        <v>3568.04</v>
      </c>
    </row>
    <row r="3637" spans="2:9" x14ac:dyDescent="0.25">
      <c r="B3637" t="s">
        <v>25</v>
      </c>
      <c r="C3637" t="s">
        <v>9</v>
      </c>
      <c r="D3637" t="s">
        <v>50</v>
      </c>
      <c r="E3637" s="1">
        <v>44410</v>
      </c>
      <c r="F3637" s="4">
        <v>1036</v>
      </c>
      <c r="G3637">
        <v>148</v>
      </c>
      <c r="H3637" s="3">
        <f>_xlfn.XLOOKUP(sales[[#This Row],[Product]],products[Product],products[Cost per box])*sales[[#This Row],[Boxes]]</f>
        <v>1836.68</v>
      </c>
      <c r="I3637" s="4">
        <f>sales[[#This Row],[Revenue]]-sales[[#This Row],[Cost]]</f>
        <v>-800.68000000000006</v>
      </c>
    </row>
    <row r="3638" spans="2:9" x14ac:dyDescent="0.25">
      <c r="B3638" t="s">
        <v>40</v>
      </c>
      <c r="C3638" t="s">
        <v>9</v>
      </c>
      <c r="D3638" t="s">
        <v>14</v>
      </c>
      <c r="E3638" s="1">
        <v>44410</v>
      </c>
      <c r="F3638" s="4">
        <v>2135</v>
      </c>
      <c r="G3638">
        <v>238</v>
      </c>
      <c r="H3638" s="3">
        <f>_xlfn.XLOOKUP(sales[[#This Row],[Product]],products[Product],products[Cost per box])*sales[[#This Row],[Boxes]]</f>
        <v>1501.78</v>
      </c>
      <c r="I3638" s="4">
        <f>sales[[#This Row],[Revenue]]-sales[[#This Row],[Cost]]</f>
        <v>633.22</v>
      </c>
    </row>
    <row r="3639" spans="2:9" x14ac:dyDescent="0.25">
      <c r="B3639" t="s">
        <v>8</v>
      </c>
      <c r="C3639" t="s">
        <v>16</v>
      </c>
      <c r="D3639" t="s">
        <v>42</v>
      </c>
      <c r="E3639" s="1">
        <v>44410</v>
      </c>
      <c r="F3639" s="4">
        <v>10514</v>
      </c>
      <c r="G3639">
        <v>840</v>
      </c>
      <c r="H3639" s="3">
        <f>_xlfn.XLOOKUP(sales[[#This Row],[Product]],products[Product],products[Cost per box])*sales[[#This Row],[Boxes]]</f>
        <v>3981.6000000000004</v>
      </c>
      <c r="I3639" s="4">
        <f>sales[[#This Row],[Revenue]]-sales[[#This Row],[Cost]]</f>
        <v>6532.4</v>
      </c>
    </row>
    <row r="3640" spans="2:9" x14ac:dyDescent="0.25">
      <c r="B3640" t="s">
        <v>13</v>
      </c>
      <c r="C3640" t="s">
        <v>11</v>
      </c>
      <c r="D3640" t="s">
        <v>35</v>
      </c>
      <c r="E3640" s="1">
        <v>44410</v>
      </c>
      <c r="F3640" s="4">
        <v>2100</v>
      </c>
      <c r="G3640">
        <v>162</v>
      </c>
      <c r="H3640" s="3">
        <f>_xlfn.XLOOKUP(sales[[#This Row],[Product]],products[Product],products[Cost per box])*sales[[#This Row],[Boxes]]</f>
        <v>429.3</v>
      </c>
      <c r="I3640" s="4">
        <f>sales[[#This Row],[Revenue]]-sales[[#This Row],[Cost]]</f>
        <v>1670.7</v>
      </c>
    </row>
    <row r="3641" spans="2:9" x14ac:dyDescent="0.25">
      <c r="B3641" t="s">
        <v>13</v>
      </c>
      <c r="C3641" t="s">
        <v>11</v>
      </c>
      <c r="D3641" t="s">
        <v>52</v>
      </c>
      <c r="E3641" s="1">
        <v>44410</v>
      </c>
      <c r="F3641" s="4">
        <v>4536</v>
      </c>
      <c r="G3641">
        <v>182</v>
      </c>
      <c r="H3641" s="3">
        <f>_xlfn.XLOOKUP(sales[[#This Row],[Product]],products[Product],products[Cost per box])*sales[[#This Row],[Boxes]]</f>
        <v>604.24</v>
      </c>
      <c r="I3641" s="4">
        <f>sales[[#This Row],[Revenue]]-sales[[#This Row],[Cost]]</f>
        <v>3931.76</v>
      </c>
    </row>
    <row r="3642" spans="2:9" x14ac:dyDescent="0.25">
      <c r="B3642" t="s">
        <v>37</v>
      </c>
      <c r="C3642" t="s">
        <v>11</v>
      </c>
      <c r="D3642" t="s">
        <v>31</v>
      </c>
      <c r="E3642" s="1">
        <v>44411</v>
      </c>
      <c r="F3642" s="4">
        <v>4942</v>
      </c>
      <c r="G3642">
        <v>550</v>
      </c>
      <c r="H3642" s="3">
        <f>_xlfn.XLOOKUP(sales[[#This Row],[Product]],products[Product],products[Cost per box])*sales[[#This Row],[Boxes]]</f>
        <v>3146</v>
      </c>
      <c r="I3642" s="4">
        <f>sales[[#This Row],[Revenue]]-sales[[#This Row],[Cost]]</f>
        <v>1796</v>
      </c>
    </row>
    <row r="3643" spans="2:9" x14ac:dyDescent="0.25">
      <c r="B3643" t="s">
        <v>23</v>
      </c>
      <c r="C3643" t="s">
        <v>6</v>
      </c>
      <c r="D3643" t="s">
        <v>36</v>
      </c>
      <c r="E3643" s="1">
        <v>44411</v>
      </c>
      <c r="F3643" s="4">
        <v>7392</v>
      </c>
      <c r="G3643">
        <v>493</v>
      </c>
      <c r="H3643" s="3">
        <f>_xlfn.XLOOKUP(sales[[#This Row],[Product]],products[Product],products[Cost per box])*sales[[#This Row],[Boxes]]</f>
        <v>2484.7199999999998</v>
      </c>
      <c r="I3643" s="4">
        <f>sales[[#This Row],[Revenue]]-sales[[#This Row],[Cost]]</f>
        <v>4907.2800000000007</v>
      </c>
    </row>
    <row r="3644" spans="2:9" x14ac:dyDescent="0.25">
      <c r="B3644" t="s">
        <v>51</v>
      </c>
      <c r="C3644" t="s">
        <v>11</v>
      </c>
      <c r="D3644" t="s">
        <v>30</v>
      </c>
      <c r="E3644" s="1">
        <v>44411</v>
      </c>
      <c r="F3644" s="4">
        <v>210</v>
      </c>
      <c r="G3644">
        <v>27</v>
      </c>
      <c r="H3644" s="3">
        <f>_xlfn.XLOOKUP(sales[[#This Row],[Product]],products[Product],products[Cost per box])*sales[[#This Row],[Boxes]]</f>
        <v>99.36</v>
      </c>
      <c r="I3644" s="4">
        <f>sales[[#This Row],[Revenue]]-sales[[#This Row],[Cost]]</f>
        <v>110.64</v>
      </c>
    </row>
    <row r="3645" spans="2:9" x14ac:dyDescent="0.25">
      <c r="B3645" t="s">
        <v>20</v>
      </c>
      <c r="C3645" t="s">
        <v>21</v>
      </c>
      <c r="D3645" t="s">
        <v>14</v>
      </c>
      <c r="E3645" s="1">
        <v>44411</v>
      </c>
      <c r="F3645" s="4">
        <v>2604</v>
      </c>
      <c r="G3645">
        <v>217</v>
      </c>
      <c r="H3645" s="3">
        <f>_xlfn.XLOOKUP(sales[[#This Row],[Product]],products[Product],products[Cost per box])*sales[[#This Row],[Boxes]]</f>
        <v>1369.27</v>
      </c>
      <c r="I3645" s="4">
        <f>sales[[#This Row],[Revenue]]-sales[[#This Row],[Cost]]</f>
        <v>1234.73</v>
      </c>
    </row>
    <row r="3646" spans="2:9" x14ac:dyDescent="0.25">
      <c r="B3646" t="s">
        <v>46</v>
      </c>
      <c r="C3646" t="s">
        <v>21</v>
      </c>
      <c r="D3646" t="s">
        <v>30</v>
      </c>
      <c r="E3646" s="1">
        <v>44411</v>
      </c>
      <c r="F3646" s="4">
        <v>21</v>
      </c>
      <c r="G3646">
        <v>3</v>
      </c>
      <c r="H3646" s="3">
        <f>_xlfn.XLOOKUP(sales[[#This Row],[Product]],products[Product],products[Cost per box])*sales[[#This Row],[Boxes]]</f>
        <v>11.040000000000001</v>
      </c>
      <c r="I3646" s="4">
        <f>sales[[#This Row],[Revenue]]-sales[[#This Row],[Cost]]</f>
        <v>9.9599999999999991</v>
      </c>
    </row>
    <row r="3647" spans="2:9" x14ac:dyDescent="0.25">
      <c r="B3647" t="s">
        <v>29</v>
      </c>
      <c r="C3647" t="s">
        <v>16</v>
      </c>
      <c r="D3647" t="s">
        <v>7</v>
      </c>
      <c r="E3647" s="1">
        <v>44411</v>
      </c>
      <c r="F3647" s="4">
        <v>3157</v>
      </c>
      <c r="G3647">
        <v>132</v>
      </c>
      <c r="H3647" s="3">
        <f>_xlfn.XLOOKUP(sales[[#This Row],[Product]],products[Product],products[Cost per box])*sales[[#This Row],[Boxes]]</f>
        <v>679.80000000000007</v>
      </c>
      <c r="I3647" s="4">
        <f>sales[[#This Row],[Revenue]]-sales[[#This Row],[Cost]]</f>
        <v>2477.1999999999998</v>
      </c>
    </row>
    <row r="3648" spans="2:9" x14ac:dyDescent="0.25">
      <c r="B3648" t="s">
        <v>34</v>
      </c>
      <c r="C3648" t="s">
        <v>27</v>
      </c>
      <c r="D3648" t="s">
        <v>42</v>
      </c>
      <c r="E3648" s="1">
        <v>44411</v>
      </c>
      <c r="F3648" s="4">
        <v>4557</v>
      </c>
      <c r="G3648">
        <v>351</v>
      </c>
      <c r="H3648" s="3">
        <f>_xlfn.XLOOKUP(sales[[#This Row],[Product]],products[Product],products[Cost per box])*sales[[#This Row],[Boxes]]</f>
        <v>1663.74</v>
      </c>
      <c r="I3648" s="4">
        <f>sales[[#This Row],[Revenue]]-sales[[#This Row],[Cost]]</f>
        <v>2893.26</v>
      </c>
    </row>
    <row r="3649" spans="2:9" x14ac:dyDescent="0.25">
      <c r="B3649" t="s">
        <v>37</v>
      </c>
      <c r="C3649" t="s">
        <v>16</v>
      </c>
      <c r="D3649" t="s">
        <v>17</v>
      </c>
      <c r="E3649" s="1">
        <v>44411</v>
      </c>
      <c r="F3649" s="4">
        <v>4942</v>
      </c>
      <c r="G3649">
        <v>353</v>
      </c>
      <c r="H3649" s="3">
        <f>_xlfn.XLOOKUP(sales[[#This Row],[Product]],products[Product],products[Cost per box])*sales[[#This Row],[Boxes]]</f>
        <v>2400.4</v>
      </c>
      <c r="I3649" s="4">
        <f>sales[[#This Row],[Revenue]]-sales[[#This Row],[Cost]]</f>
        <v>2541.6</v>
      </c>
    </row>
    <row r="3650" spans="2:9" x14ac:dyDescent="0.25">
      <c r="B3650" t="s">
        <v>25</v>
      </c>
      <c r="C3650" t="s">
        <v>27</v>
      </c>
      <c r="D3650" t="s">
        <v>47</v>
      </c>
      <c r="E3650" s="1">
        <v>44411</v>
      </c>
      <c r="F3650" s="4">
        <v>10787</v>
      </c>
      <c r="G3650">
        <v>635</v>
      </c>
      <c r="H3650" s="3">
        <f>_xlfn.XLOOKUP(sales[[#This Row],[Product]],products[Product],products[Cost per box])*sales[[#This Row],[Boxes]]</f>
        <v>3340.1</v>
      </c>
      <c r="I3650" s="4">
        <f>sales[[#This Row],[Revenue]]-sales[[#This Row],[Cost]]</f>
        <v>7446.9</v>
      </c>
    </row>
    <row r="3651" spans="2:9" x14ac:dyDescent="0.25">
      <c r="B3651" t="s">
        <v>13</v>
      </c>
      <c r="C3651" t="s">
        <v>27</v>
      </c>
      <c r="D3651" t="s">
        <v>43</v>
      </c>
      <c r="E3651" s="1">
        <v>44411</v>
      </c>
      <c r="F3651" s="4">
        <v>6433</v>
      </c>
      <c r="G3651">
        <v>339</v>
      </c>
      <c r="H3651" s="3">
        <f>_xlfn.XLOOKUP(sales[[#This Row],[Product]],products[Product],products[Cost per box])*sales[[#This Row],[Boxes]]</f>
        <v>1305.1500000000001</v>
      </c>
      <c r="I3651" s="4">
        <f>sales[[#This Row],[Revenue]]-sales[[#This Row],[Cost]]</f>
        <v>5127.8500000000004</v>
      </c>
    </row>
    <row r="3652" spans="2:9" x14ac:dyDescent="0.25">
      <c r="B3652" t="s">
        <v>8</v>
      </c>
      <c r="C3652" t="s">
        <v>11</v>
      </c>
      <c r="D3652" t="s">
        <v>24</v>
      </c>
      <c r="E3652" s="1">
        <v>44411</v>
      </c>
      <c r="F3652" s="4">
        <v>9268</v>
      </c>
      <c r="G3652">
        <v>422</v>
      </c>
      <c r="H3652" s="3">
        <f>_xlfn.XLOOKUP(sales[[#This Row],[Product]],products[Product],products[Cost per box])*sales[[#This Row],[Boxes]]</f>
        <v>4435.22</v>
      </c>
      <c r="I3652" s="4">
        <f>sales[[#This Row],[Revenue]]-sales[[#This Row],[Cost]]</f>
        <v>4832.78</v>
      </c>
    </row>
    <row r="3653" spans="2:9" x14ac:dyDescent="0.25">
      <c r="B3653" t="s">
        <v>23</v>
      </c>
      <c r="C3653" t="s">
        <v>6</v>
      </c>
      <c r="D3653" t="s">
        <v>7</v>
      </c>
      <c r="E3653" s="1">
        <v>44411</v>
      </c>
      <c r="F3653" s="4">
        <v>2681</v>
      </c>
      <c r="G3653">
        <v>104</v>
      </c>
      <c r="H3653" s="3">
        <f>_xlfn.XLOOKUP(sales[[#This Row],[Product]],products[Product],products[Cost per box])*sales[[#This Row],[Boxes]]</f>
        <v>535.6</v>
      </c>
      <c r="I3653" s="4">
        <f>sales[[#This Row],[Revenue]]-sales[[#This Row],[Cost]]</f>
        <v>2145.4</v>
      </c>
    </row>
    <row r="3654" spans="2:9" x14ac:dyDescent="0.25">
      <c r="B3654" t="s">
        <v>8</v>
      </c>
      <c r="C3654" t="s">
        <v>11</v>
      </c>
      <c r="D3654" t="s">
        <v>30</v>
      </c>
      <c r="E3654" s="1">
        <v>44411</v>
      </c>
      <c r="F3654" s="4">
        <v>1393</v>
      </c>
      <c r="G3654">
        <v>279</v>
      </c>
      <c r="H3654" s="3">
        <f>_xlfn.XLOOKUP(sales[[#This Row],[Product]],products[Product],products[Cost per box])*sales[[#This Row],[Boxes]]</f>
        <v>1026.72</v>
      </c>
      <c r="I3654" s="4">
        <f>sales[[#This Row],[Revenue]]-sales[[#This Row],[Cost]]</f>
        <v>366.28</v>
      </c>
    </row>
    <row r="3655" spans="2:9" x14ac:dyDescent="0.25">
      <c r="B3655" t="s">
        <v>20</v>
      </c>
      <c r="C3655" t="s">
        <v>16</v>
      </c>
      <c r="D3655" t="s">
        <v>47</v>
      </c>
      <c r="E3655" s="1">
        <v>44411</v>
      </c>
      <c r="F3655" s="4">
        <v>1274</v>
      </c>
      <c r="G3655">
        <v>75</v>
      </c>
      <c r="H3655" s="3">
        <f>_xlfn.XLOOKUP(sales[[#This Row],[Product]],products[Product],products[Cost per box])*sales[[#This Row],[Boxes]]</f>
        <v>394.5</v>
      </c>
      <c r="I3655" s="4">
        <f>sales[[#This Row],[Revenue]]-sales[[#This Row],[Cost]]</f>
        <v>879.5</v>
      </c>
    </row>
    <row r="3656" spans="2:9" x14ac:dyDescent="0.25">
      <c r="B3656" t="s">
        <v>37</v>
      </c>
      <c r="C3656" t="s">
        <v>11</v>
      </c>
      <c r="D3656" t="s">
        <v>50</v>
      </c>
      <c r="E3656" s="1">
        <v>44411</v>
      </c>
      <c r="F3656" s="4">
        <v>12369</v>
      </c>
      <c r="G3656">
        <v>1400</v>
      </c>
      <c r="H3656" s="3">
        <f>_xlfn.XLOOKUP(sales[[#This Row],[Product]],products[Product],products[Cost per box])*sales[[#This Row],[Boxes]]</f>
        <v>17374</v>
      </c>
      <c r="I3656" s="4">
        <f>sales[[#This Row],[Revenue]]-sales[[#This Row],[Cost]]</f>
        <v>-5005</v>
      </c>
    </row>
    <row r="3657" spans="2:9" x14ac:dyDescent="0.25">
      <c r="B3657" t="s">
        <v>37</v>
      </c>
      <c r="C3657" t="s">
        <v>16</v>
      </c>
      <c r="D3657" t="s">
        <v>36</v>
      </c>
      <c r="E3657" s="1">
        <v>44411</v>
      </c>
      <c r="F3657" s="4">
        <v>2492</v>
      </c>
      <c r="G3657">
        <v>192</v>
      </c>
      <c r="H3657" s="3">
        <f>_xlfn.XLOOKUP(sales[[#This Row],[Product]],products[Product],products[Cost per box])*sales[[#This Row],[Boxes]]</f>
        <v>967.68000000000006</v>
      </c>
      <c r="I3657" s="4">
        <f>sales[[#This Row],[Revenue]]-sales[[#This Row],[Cost]]</f>
        <v>1524.32</v>
      </c>
    </row>
    <row r="3658" spans="2:9" x14ac:dyDescent="0.25">
      <c r="B3658" t="s">
        <v>49</v>
      </c>
      <c r="C3658" t="s">
        <v>6</v>
      </c>
      <c r="D3658" t="s">
        <v>26</v>
      </c>
      <c r="E3658" s="1">
        <v>44411</v>
      </c>
      <c r="F3658" s="4">
        <v>3115</v>
      </c>
      <c r="G3658">
        <v>184</v>
      </c>
      <c r="H3658" s="3">
        <f>_xlfn.XLOOKUP(sales[[#This Row],[Product]],products[Product],products[Cost per box])*sales[[#This Row],[Boxes]]</f>
        <v>1183.1199999999999</v>
      </c>
      <c r="I3658" s="4">
        <f>sales[[#This Row],[Revenue]]-sales[[#This Row],[Cost]]</f>
        <v>1931.88</v>
      </c>
    </row>
    <row r="3659" spans="2:9" x14ac:dyDescent="0.25">
      <c r="B3659" t="s">
        <v>5</v>
      </c>
      <c r="C3659" t="s">
        <v>27</v>
      </c>
      <c r="D3659" t="s">
        <v>24</v>
      </c>
      <c r="E3659" s="1">
        <v>44411</v>
      </c>
      <c r="F3659" s="4">
        <v>6664</v>
      </c>
      <c r="G3659">
        <v>303</v>
      </c>
      <c r="H3659" s="3">
        <f>_xlfn.XLOOKUP(sales[[#This Row],[Product]],products[Product],products[Cost per box])*sales[[#This Row],[Boxes]]</f>
        <v>3184.5299999999997</v>
      </c>
      <c r="I3659" s="4">
        <f>sales[[#This Row],[Revenue]]-sales[[#This Row],[Cost]]</f>
        <v>3479.4700000000003</v>
      </c>
    </row>
    <row r="3660" spans="2:9" x14ac:dyDescent="0.25">
      <c r="B3660" t="s">
        <v>15</v>
      </c>
      <c r="C3660" t="s">
        <v>16</v>
      </c>
      <c r="D3660" t="s">
        <v>30</v>
      </c>
      <c r="E3660" s="1">
        <v>44411</v>
      </c>
      <c r="F3660" s="4">
        <v>5859</v>
      </c>
      <c r="G3660">
        <v>700</v>
      </c>
      <c r="H3660" s="3">
        <f>_xlfn.XLOOKUP(sales[[#This Row],[Product]],products[Product],products[Cost per box])*sales[[#This Row],[Boxes]]</f>
        <v>2576</v>
      </c>
      <c r="I3660" s="4">
        <f>sales[[#This Row],[Revenue]]-sales[[#This Row],[Cost]]</f>
        <v>3283</v>
      </c>
    </row>
    <row r="3661" spans="2:9" x14ac:dyDescent="0.25">
      <c r="B3661" t="s">
        <v>39</v>
      </c>
      <c r="C3661" t="s">
        <v>6</v>
      </c>
      <c r="D3661" t="s">
        <v>45</v>
      </c>
      <c r="E3661" s="1">
        <v>44411</v>
      </c>
      <c r="F3661" s="4">
        <v>3486</v>
      </c>
      <c r="G3661">
        <v>233</v>
      </c>
      <c r="H3661" s="3">
        <f>_xlfn.XLOOKUP(sales[[#This Row],[Product]],products[Product],products[Cost per box])*sales[[#This Row],[Boxes]]</f>
        <v>1801.0900000000001</v>
      </c>
      <c r="I3661" s="4">
        <f>sales[[#This Row],[Revenue]]-sales[[#This Row],[Cost]]</f>
        <v>1684.9099999999999</v>
      </c>
    </row>
    <row r="3662" spans="2:9" x14ac:dyDescent="0.25">
      <c r="B3662" t="s">
        <v>33</v>
      </c>
      <c r="C3662" t="s">
        <v>11</v>
      </c>
      <c r="D3662" t="s">
        <v>45</v>
      </c>
      <c r="E3662" s="1">
        <v>44411</v>
      </c>
      <c r="F3662" s="4">
        <v>4963</v>
      </c>
      <c r="G3662">
        <v>276</v>
      </c>
      <c r="H3662" s="3">
        <f>_xlfn.XLOOKUP(sales[[#This Row],[Product]],products[Product],products[Cost per box])*sales[[#This Row],[Boxes]]</f>
        <v>2133.48</v>
      </c>
      <c r="I3662" s="4">
        <f>sales[[#This Row],[Revenue]]-sales[[#This Row],[Cost]]</f>
        <v>2829.52</v>
      </c>
    </row>
    <row r="3663" spans="2:9" x14ac:dyDescent="0.25">
      <c r="B3663" t="s">
        <v>40</v>
      </c>
      <c r="C3663" t="s">
        <v>9</v>
      </c>
      <c r="D3663" t="s">
        <v>22</v>
      </c>
      <c r="E3663" s="1">
        <v>44411</v>
      </c>
      <c r="F3663" s="4">
        <v>6321</v>
      </c>
      <c r="G3663">
        <v>422</v>
      </c>
      <c r="H3663" s="3">
        <f>_xlfn.XLOOKUP(sales[[#This Row],[Product]],products[Product],products[Cost per box])*sales[[#This Row],[Boxes]]</f>
        <v>3468.84</v>
      </c>
      <c r="I3663" s="4">
        <f>sales[[#This Row],[Revenue]]-sales[[#This Row],[Cost]]</f>
        <v>2852.16</v>
      </c>
    </row>
    <row r="3664" spans="2:9" x14ac:dyDescent="0.25">
      <c r="B3664" t="s">
        <v>15</v>
      </c>
      <c r="C3664" t="s">
        <v>27</v>
      </c>
      <c r="D3664" t="s">
        <v>7</v>
      </c>
      <c r="E3664" s="1">
        <v>44411</v>
      </c>
      <c r="F3664" s="4">
        <v>4249</v>
      </c>
      <c r="G3664">
        <v>164</v>
      </c>
      <c r="H3664" s="3">
        <f>_xlfn.XLOOKUP(sales[[#This Row],[Product]],products[Product],products[Cost per box])*sales[[#This Row],[Boxes]]</f>
        <v>844.6</v>
      </c>
      <c r="I3664" s="4">
        <f>sales[[#This Row],[Revenue]]-sales[[#This Row],[Cost]]</f>
        <v>3404.4</v>
      </c>
    </row>
    <row r="3665" spans="2:9" x14ac:dyDescent="0.25">
      <c r="B3665" t="s">
        <v>13</v>
      </c>
      <c r="C3665" t="s">
        <v>21</v>
      </c>
      <c r="D3665" t="s">
        <v>45</v>
      </c>
      <c r="E3665" s="1">
        <v>44411</v>
      </c>
      <c r="F3665" s="4">
        <v>427</v>
      </c>
      <c r="G3665">
        <v>27</v>
      </c>
      <c r="H3665" s="3">
        <f>_xlfn.XLOOKUP(sales[[#This Row],[Product]],products[Product],products[Cost per box])*sales[[#This Row],[Boxes]]</f>
        <v>208.71</v>
      </c>
      <c r="I3665" s="4">
        <f>sales[[#This Row],[Revenue]]-sales[[#This Row],[Cost]]</f>
        <v>218.29</v>
      </c>
    </row>
    <row r="3666" spans="2:9" x14ac:dyDescent="0.25">
      <c r="B3666" t="s">
        <v>51</v>
      </c>
      <c r="C3666" t="s">
        <v>27</v>
      </c>
      <c r="D3666" t="s">
        <v>30</v>
      </c>
      <c r="E3666" s="1">
        <v>44411</v>
      </c>
      <c r="F3666" s="4">
        <v>1029</v>
      </c>
      <c r="G3666">
        <v>129</v>
      </c>
      <c r="H3666" s="3">
        <f>_xlfn.XLOOKUP(sales[[#This Row],[Product]],products[Product],products[Cost per box])*sales[[#This Row],[Boxes]]</f>
        <v>474.72</v>
      </c>
      <c r="I3666" s="4">
        <f>sales[[#This Row],[Revenue]]-sales[[#This Row],[Cost]]</f>
        <v>554.28</v>
      </c>
    </row>
    <row r="3667" spans="2:9" x14ac:dyDescent="0.25">
      <c r="B3667" t="s">
        <v>13</v>
      </c>
      <c r="C3667" t="s">
        <v>6</v>
      </c>
      <c r="D3667" t="s">
        <v>24</v>
      </c>
      <c r="E3667" s="1">
        <v>44411</v>
      </c>
      <c r="F3667" s="4">
        <v>3388</v>
      </c>
      <c r="G3667">
        <v>170</v>
      </c>
      <c r="H3667" s="3">
        <f>_xlfn.XLOOKUP(sales[[#This Row],[Product]],products[Product],products[Cost per box])*sales[[#This Row],[Boxes]]</f>
        <v>1786.7</v>
      </c>
      <c r="I3667" s="4">
        <f>sales[[#This Row],[Revenue]]-sales[[#This Row],[Cost]]</f>
        <v>1601.3</v>
      </c>
    </row>
    <row r="3668" spans="2:9" x14ac:dyDescent="0.25">
      <c r="B3668" t="s">
        <v>29</v>
      </c>
      <c r="C3668" t="s">
        <v>16</v>
      </c>
      <c r="D3668" t="s">
        <v>38</v>
      </c>
      <c r="E3668" s="1">
        <v>44411</v>
      </c>
      <c r="F3668" s="4">
        <v>6314</v>
      </c>
      <c r="G3668">
        <v>234</v>
      </c>
      <c r="H3668" s="3">
        <f>_xlfn.XLOOKUP(sales[[#This Row],[Product]],products[Product],products[Cost per box])*sales[[#This Row],[Boxes]]</f>
        <v>2325.96</v>
      </c>
      <c r="I3668" s="4">
        <f>sales[[#This Row],[Revenue]]-sales[[#This Row],[Cost]]</f>
        <v>3988.04</v>
      </c>
    </row>
    <row r="3669" spans="2:9" x14ac:dyDescent="0.25">
      <c r="B3669" t="s">
        <v>51</v>
      </c>
      <c r="C3669" t="s">
        <v>16</v>
      </c>
      <c r="D3669" t="s">
        <v>45</v>
      </c>
      <c r="E3669" s="1">
        <v>44411</v>
      </c>
      <c r="F3669" s="4">
        <v>1918</v>
      </c>
      <c r="G3669">
        <v>107</v>
      </c>
      <c r="H3669" s="3">
        <f>_xlfn.XLOOKUP(sales[[#This Row],[Product]],products[Product],products[Cost per box])*sales[[#This Row],[Boxes]]</f>
        <v>827.11</v>
      </c>
      <c r="I3669" s="4">
        <f>sales[[#This Row],[Revenue]]-sales[[#This Row],[Cost]]</f>
        <v>1090.8899999999999</v>
      </c>
    </row>
    <row r="3670" spans="2:9" x14ac:dyDescent="0.25">
      <c r="B3670" t="s">
        <v>15</v>
      </c>
      <c r="C3670" t="s">
        <v>9</v>
      </c>
      <c r="D3670" t="s">
        <v>35</v>
      </c>
      <c r="E3670" s="1">
        <v>44411</v>
      </c>
      <c r="F3670" s="4">
        <v>5775</v>
      </c>
      <c r="G3670">
        <v>482</v>
      </c>
      <c r="H3670" s="3">
        <f>_xlfn.XLOOKUP(sales[[#This Row],[Product]],products[Product],products[Cost per box])*sales[[#This Row],[Boxes]]</f>
        <v>1277.3</v>
      </c>
      <c r="I3670" s="4">
        <f>sales[[#This Row],[Revenue]]-sales[[#This Row],[Cost]]</f>
        <v>4497.7</v>
      </c>
    </row>
    <row r="3671" spans="2:9" x14ac:dyDescent="0.25">
      <c r="B3671" t="s">
        <v>41</v>
      </c>
      <c r="C3671" t="s">
        <v>27</v>
      </c>
      <c r="D3671" t="s">
        <v>50</v>
      </c>
      <c r="E3671" s="1">
        <v>44411</v>
      </c>
      <c r="F3671" s="4">
        <v>2121</v>
      </c>
      <c r="G3671">
        <v>266</v>
      </c>
      <c r="H3671" s="3">
        <f>_xlfn.XLOOKUP(sales[[#This Row],[Product]],products[Product],products[Cost per box])*sales[[#This Row],[Boxes]]</f>
        <v>3301.06</v>
      </c>
      <c r="I3671" s="4">
        <f>sales[[#This Row],[Revenue]]-sales[[#This Row],[Cost]]</f>
        <v>-1180.06</v>
      </c>
    </row>
    <row r="3672" spans="2:9" x14ac:dyDescent="0.25">
      <c r="B3672" t="s">
        <v>23</v>
      </c>
      <c r="C3672" t="s">
        <v>21</v>
      </c>
      <c r="D3672" t="s">
        <v>24</v>
      </c>
      <c r="E3672" s="1">
        <v>44411</v>
      </c>
      <c r="F3672" s="4">
        <v>4312</v>
      </c>
      <c r="G3672">
        <v>227</v>
      </c>
      <c r="H3672" s="3">
        <f>_xlfn.XLOOKUP(sales[[#This Row],[Product]],products[Product],products[Cost per box])*sales[[#This Row],[Boxes]]</f>
        <v>2385.77</v>
      </c>
      <c r="I3672" s="4">
        <f>sales[[#This Row],[Revenue]]-sales[[#This Row],[Cost]]</f>
        <v>1926.23</v>
      </c>
    </row>
    <row r="3673" spans="2:9" x14ac:dyDescent="0.25">
      <c r="B3673" t="s">
        <v>10</v>
      </c>
      <c r="C3673" t="s">
        <v>6</v>
      </c>
      <c r="D3673" t="s">
        <v>38</v>
      </c>
      <c r="E3673" s="1">
        <v>44411</v>
      </c>
      <c r="F3673" s="4">
        <v>2681</v>
      </c>
      <c r="G3673">
        <v>108</v>
      </c>
      <c r="H3673" s="3">
        <f>_xlfn.XLOOKUP(sales[[#This Row],[Product]],products[Product],products[Cost per box])*sales[[#This Row],[Boxes]]</f>
        <v>1073.52</v>
      </c>
      <c r="I3673" s="4">
        <f>sales[[#This Row],[Revenue]]-sales[[#This Row],[Cost]]</f>
        <v>1607.48</v>
      </c>
    </row>
    <row r="3674" spans="2:9" x14ac:dyDescent="0.25">
      <c r="B3674" t="s">
        <v>20</v>
      </c>
      <c r="C3674" t="s">
        <v>6</v>
      </c>
      <c r="D3674" t="s">
        <v>35</v>
      </c>
      <c r="E3674" s="1">
        <v>44411</v>
      </c>
      <c r="F3674" s="4">
        <v>4858</v>
      </c>
      <c r="G3674">
        <v>405</v>
      </c>
      <c r="H3674" s="3">
        <f>_xlfn.XLOOKUP(sales[[#This Row],[Product]],products[Product],products[Cost per box])*sales[[#This Row],[Boxes]]</f>
        <v>1073.25</v>
      </c>
      <c r="I3674" s="4">
        <f>sales[[#This Row],[Revenue]]-sales[[#This Row],[Cost]]</f>
        <v>3784.75</v>
      </c>
    </row>
    <row r="3675" spans="2:9" x14ac:dyDescent="0.25">
      <c r="B3675" t="s">
        <v>18</v>
      </c>
      <c r="C3675" t="s">
        <v>9</v>
      </c>
      <c r="D3675" t="s">
        <v>19</v>
      </c>
      <c r="E3675" s="1">
        <v>44412</v>
      </c>
      <c r="F3675" s="4">
        <v>2947</v>
      </c>
      <c r="G3675">
        <v>156</v>
      </c>
      <c r="H3675" s="3">
        <f>_xlfn.XLOOKUP(sales[[#This Row],[Product]],products[Product],products[Cost per box])*sales[[#This Row],[Boxes]]</f>
        <v>1595.88</v>
      </c>
      <c r="I3675" s="4">
        <f>sales[[#This Row],[Revenue]]-sales[[#This Row],[Cost]]</f>
        <v>1351.12</v>
      </c>
    </row>
    <row r="3676" spans="2:9" x14ac:dyDescent="0.25">
      <c r="B3676" t="s">
        <v>49</v>
      </c>
      <c r="C3676" t="s">
        <v>21</v>
      </c>
      <c r="D3676" t="s">
        <v>7</v>
      </c>
      <c r="E3676" s="1">
        <v>44412</v>
      </c>
      <c r="F3676" s="4">
        <v>903</v>
      </c>
      <c r="G3676">
        <v>35</v>
      </c>
      <c r="H3676" s="3">
        <f>_xlfn.XLOOKUP(sales[[#This Row],[Product]],products[Product],products[Cost per box])*sales[[#This Row],[Boxes]]</f>
        <v>180.25</v>
      </c>
      <c r="I3676" s="4">
        <f>sales[[#This Row],[Revenue]]-sales[[#This Row],[Cost]]</f>
        <v>722.75</v>
      </c>
    </row>
    <row r="3677" spans="2:9" x14ac:dyDescent="0.25">
      <c r="B3677" t="s">
        <v>23</v>
      </c>
      <c r="C3677" t="s">
        <v>6</v>
      </c>
      <c r="D3677" t="s">
        <v>19</v>
      </c>
      <c r="E3677" s="1">
        <v>44412</v>
      </c>
      <c r="F3677" s="4">
        <v>6503</v>
      </c>
      <c r="G3677">
        <v>383</v>
      </c>
      <c r="H3677" s="3">
        <f>_xlfn.XLOOKUP(sales[[#This Row],[Product]],products[Product],products[Cost per box])*sales[[#This Row],[Boxes]]</f>
        <v>3918.09</v>
      </c>
      <c r="I3677" s="4">
        <f>sales[[#This Row],[Revenue]]-sales[[#This Row],[Cost]]</f>
        <v>2584.91</v>
      </c>
    </row>
    <row r="3678" spans="2:9" x14ac:dyDescent="0.25">
      <c r="B3678" t="s">
        <v>23</v>
      </c>
      <c r="C3678" t="s">
        <v>11</v>
      </c>
      <c r="D3678" t="s">
        <v>48</v>
      </c>
      <c r="E3678" s="1">
        <v>44412</v>
      </c>
      <c r="F3678" s="4">
        <v>1638</v>
      </c>
      <c r="G3678">
        <v>78</v>
      </c>
      <c r="H3678" s="3">
        <f>_xlfn.XLOOKUP(sales[[#This Row],[Product]],products[Product],products[Cost per box])*sales[[#This Row],[Boxes]]</f>
        <v>583.44000000000005</v>
      </c>
      <c r="I3678" s="4">
        <f>sales[[#This Row],[Revenue]]-sales[[#This Row],[Cost]]</f>
        <v>1054.56</v>
      </c>
    </row>
    <row r="3679" spans="2:9" x14ac:dyDescent="0.25">
      <c r="B3679" t="s">
        <v>15</v>
      </c>
      <c r="C3679" t="s">
        <v>6</v>
      </c>
      <c r="D3679" t="s">
        <v>7</v>
      </c>
      <c r="E3679" s="1">
        <v>44412</v>
      </c>
      <c r="F3679" s="4">
        <v>4046</v>
      </c>
      <c r="G3679">
        <v>162</v>
      </c>
      <c r="H3679" s="3">
        <f>_xlfn.XLOOKUP(sales[[#This Row],[Product]],products[Product],products[Cost per box])*sales[[#This Row],[Boxes]]</f>
        <v>834.30000000000007</v>
      </c>
      <c r="I3679" s="4">
        <f>sales[[#This Row],[Revenue]]-sales[[#This Row],[Cost]]</f>
        <v>3211.7</v>
      </c>
    </row>
    <row r="3680" spans="2:9" x14ac:dyDescent="0.25">
      <c r="B3680" t="s">
        <v>25</v>
      </c>
      <c r="C3680" t="s">
        <v>11</v>
      </c>
      <c r="D3680" t="s">
        <v>14</v>
      </c>
      <c r="E3680" s="1">
        <v>44412</v>
      </c>
      <c r="F3680" s="4">
        <v>1393</v>
      </c>
      <c r="G3680">
        <v>140</v>
      </c>
      <c r="H3680" s="3">
        <f>_xlfn.XLOOKUP(sales[[#This Row],[Product]],products[Product],products[Cost per box])*sales[[#This Row],[Boxes]]</f>
        <v>883.4</v>
      </c>
      <c r="I3680" s="4">
        <f>sales[[#This Row],[Revenue]]-sales[[#This Row],[Cost]]</f>
        <v>509.6</v>
      </c>
    </row>
    <row r="3681" spans="2:9" x14ac:dyDescent="0.25">
      <c r="B3681" t="s">
        <v>13</v>
      </c>
      <c r="C3681" t="s">
        <v>27</v>
      </c>
      <c r="D3681" t="s">
        <v>42</v>
      </c>
      <c r="E3681" s="1">
        <v>44412</v>
      </c>
      <c r="F3681" s="4">
        <v>5565</v>
      </c>
      <c r="G3681">
        <v>429</v>
      </c>
      <c r="H3681" s="3">
        <f>_xlfn.XLOOKUP(sales[[#This Row],[Product]],products[Product],products[Cost per box])*sales[[#This Row],[Boxes]]</f>
        <v>2033.46</v>
      </c>
      <c r="I3681" s="4">
        <f>sales[[#This Row],[Revenue]]-sales[[#This Row],[Cost]]</f>
        <v>3531.54</v>
      </c>
    </row>
    <row r="3682" spans="2:9" x14ac:dyDescent="0.25">
      <c r="B3682" t="s">
        <v>41</v>
      </c>
      <c r="C3682" t="s">
        <v>16</v>
      </c>
      <c r="D3682" t="s">
        <v>44</v>
      </c>
      <c r="E3682" s="1">
        <v>44412</v>
      </c>
      <c r="F3682" s="4">
        <v>4480</v>
      </c>
      <c r="G3682">
        <v>180</v>
      </c>
      <c r="H3682" s="3">
        <f>_xlfn.XLOOKUP(sales[[#This Row],[Product]],products[Product],products[Cost per box])*sales[[#This Row],[Boxes]]</f>
        <v>1722.6000000000001</v>
      </c>
      <c r="I3682" s="4">
        <f>sales[[#This Row],[Revenue]]-sales[[#This Row],[Cost]]</f>
        <v>2757.3999999999996</v>
      </c>
    </row>
    <row r="3683" spans="2:9" x14ac:dyDescent="0.25">
      <c r="B3683" t="s">
        <v>32</v>
      </c>
      <c r="C3683" t="s">
        <v>27</v>
      </c>
      <c r="D3683" t="s">
        <v>35</v>
      </c>
      <c r="E3683" s="1">
        <v>44412</v>
      </c>
      <c r="F3683" s="4">
        <v>5110</v>
      </c>
      <c r="G3683">
        <v>365</v>
      </c>
      <c r="H3683" s="3">
        <f>_xlfn.XLOOKUP(sales[[#This Row],[Product]],products[Product],products[Cost per box])*sales[[#This Row],[Boxes]]</f>
        <v>967.25</v>
      </c>
      <c r="I3683" s="4">
        <f>sales[[#This Row],[Revenue]]-sales[[#This Row],[Cost]]</f>
        <v>4142.75</v>
      </c>
    </row>
    <row r="3684" spans="2:9" x14ac:dyDescent="0.25">
      <c r="B3684" t="s">
        <v>10</v>
      </c>
      <c r="C3684" t="s">
        <v>16</v>
      </c>
      <c r="D3684" t="s">
        <v>36</v>
      </c>
      <c r="E3684" s="1">
        <v>44412</v>
      </c>
      <c r="F3684" s="4">
        <v>3640</v>
      </c>
      <c r="G3684">
        <v>280</v>
      </c>
      <c r="H3684" s="3">
        <f>_xlfn.XLOOKUP(sales[[#This Row],[Product]],products[Product],products[Cost per box])*sales[[#This Row],[Boxes]]</f>
        <v>1411.2</v>
      </c>
      <c r="I3684" s="4">
        <f>sales[[#This Row],[Revenue]]-sales[[#This Row],[Cost]]</f>
        <v>2228.8000000000002</v>
      </c>
    </row>
    <row r="3685" spans="2:9" x14ac:dyDescent="0.25">
      <c r="B3685" t="s">
        <v>39</v>
      </c>
      <c r="C3685" t="s">
        <v>21</v>
      </c>
      <c r="D3685" t="s">
        <v>30</v>
      </c>
      <c r="E3685" s="1">
        <v>44412</v>
      </c>
      <c r="F3685" s="4">
        <v>3325</v>
      </c>
      <c r="G3685">
        <v>665</v>
      </c>
      <c r="H3685" s="3">
        <f>_xlfn.XLOOKUP(sales[[#This Row],[Product]],products[Product],products[Cost per box])*sales[[#This Row],[Boxes]]</f>
        <v>2447.2000000000003</v>
      </c>
      <c r="I3685" s="4">
        <f>sales[[#This Row],[Revenue]]-sales[[#This Row],[Cost]]</f>
        <v>877.79999999999973</v>
      </c>
    </row>
    <row r="3686" spans="2:9" x14ac:dyDescent="0.25">
      <c r="B3686" t="s">
        <v>15</v>
      </c>
      <c r="C3686" t="s">
        <v>16</v>
      </c>
      <c r="D3686" t="s">
        <v>22</v>
      </c>
      <c r="E3686" s="1">
        <v>44412</v>
      </c>
      <c r="F3686" s="4">
        <v>2786</v>
      </c>
      <c r="G3686">
        <v>186</v>
      </c>
      <c r="H3686" s="3">
        <f>_xlfn.XLOOKUP(sales[[#This Row],[Product]],products[Product],products[Cost per box])*sales[[#This Row],[Boxes]]</f>
        <v>1528.92</v>
      </c>
      <c r="I3686" s="4">
        <f>sales[[#This Row],[Revenue]]-sales[[#This Row],[Cost]]</f>
        <v>1257.08</v>
      </c>
    </row>
    <row r="3687" spans="2:9" x14ac:dyDescent="0.25">
      <c r="B3687" t="s">
        <v>13</v>
      </c>
      <c r="C3687" t="s">
        <v>27</v>
      </c>
      <c r="D3687" t="s">
        <v>47</v>
      </c>
      <c r="E3687" s="1">
        <v>44412</v>
      </c>
      <c r="F3687" s="4">
        <v>1827</v>
      </c>
      <c r="G3687">
        <v>108</v>
      </c>
      <c r="H3687" s="3">
        <f>_xlfn.XLOOKUP(sales[[#This Row],[Product]],products[Product],products[Cost per box])*sales[[#This Row],[Boxes]]</f>
        <v>568.07999999999993</v>
      </c>
      <c r="I3687" s="4">
        <f>sales[[#This Row],[Revenue]]-sales[[#This Row],[Cost]]</f>
        <v>1258.92</v>
      </c>
    </row>
    <row r="3688" spans="2:9" x14ac:dyDescent="0.25">
      <c r="B3688" t="s">
        <v>20</v>
      </c>
      <c r="C3688" t="s">
        <v>9</v>
      </c>
      <c r="D3688" t="s">
        <v>24</v>
      </c>
      <c r="E3688" s="1">
        <v>44412</v>
      </c>
      <c r="F3688" s="4">
        <v>3178</v>
      </c>
      <c r="G3688">
        <v>152</v>
      </c>
      <c r="H3688" s="3">
        <f>_xlfn.XLOOKUP(sales[[#This Row],[Product]],products[Product],products[Cost per box])*sales[[#This Row],[Boxes]]</f>
        <v>1597.52</v>
      </c>
      <c r="I3688" s="4">
        <f>sales[[#This Row],[Revenue]]-sales[[#This Row],[Cost]]</f>
        <v>1580.48</v>
      </c>
    </row>
    <row r="3689" spans="2:9" x14ac:dyDescent="0.25">
      <c r="B3689" t="s">
        <v>15</v>
      </c>
      <c r="C3689" t="s">
        <v>16</v>
      </c>
      <c r="D3689" t="s">
        <v>24</v>
      </c>
      <c r="E3689" s="1">
        <v>44412</v>
      </c>
      <c r="F3689" s="4">
        <v>5516</v>
      </c>
      <c r="G3689">
        <v>276</v>
      </c>
      <c r="H3689" s="3">
        <f>_xlfn.XLOOKUP(sales[[#This Row],[Product]],products[Product],products[Cost per box])*sales[[#This Row],[Boxes]]</f>
        <v>2900.7599999999998</v>
      </c>
      <c r="I3689" s="4">
        <f>sales[[#This Row],[Revenue]]-sales[[#This Row],[Cost]]</f>
        <v>2615.2400000000002</v>
      </c>
    </row>
    <row r="3690" spans="2:9" x14ac:dyDescent="0.25">
      <c r="B3690" t="s">
        <v>46</v>
      </c>
      <c r="C3690" t="s">
        <v>9</v>
      </c>
      <c r="D3690" t="s">
        <v>30</v>
      </c>
      <c r="E3690" s="1">
        <v>44412</v>
      </c>
      <c r="F3690" s="4">
        <v>4970</v>
      </c>
      <c r="G3690">
        <v>980</v>
      </c>
      <c r="H3690" s="3">
        <f>_xlfn.XLOOKUP(sales[[#This Row],[Product]],products[Product],products[Cost per box])*sales[[#This Row],[Boxes]]</f>
        <v>3606.4</v>
      </c>
      <c r="I3690" s="4">
        <f>sales[[#This Row],[Revenue]]-sales[[#This Row],[Cost]]</f>
        <v>1363.6</v>
      </c>
    </row>
    <row r="3691" spans="2:9" x14ac:dyDescent="0.25">
      <c r="B3691" t="s">
        <v>49</v>
      </c>
      <c r="C3691" t="s">
        <v>6</v>
      </c>
      <c r="D3691" t="s">
        <v>22</v>
      </c>
      <c r="E3691" s="1">
        <v>44412</v>
      </c>
      <c r="F3691" s="4">
        <v>4683</v>
      </c>
      <c r="G3691">
        <v>361</v>
      </c>
      <c r="H3691" s="3">
        <f>_xlfn.XLOOKUP(sales[[#This Row],[Product]],products[Product],products[Cost per box])*sales[[#This Row],[Boxes]]</f>
        <v>2967.42</v>
      </c>
      <c r="I3691" s="4">
        <f>sales[[#This Row],[Revenue]]-sales[[#This Row],[Cost]]</f>
        <v>1715.58</v>
      </c>
    </row>
    <row r="3692" spans="2:9" x14ac:dyDescent="0.25">
      <c r="B3692" t="s">
        <v>39</v>
      </c>
      <c r="C3692" t="s">
        <v>27</v>
      </c>
      <c r="D3692" t="s">
        <v>48</v>
      </c>
      <c r="E3692" s="1">
        <v>44412</v>
      </c>
      <c r="F3692" s="4">
        <v>7644</v>
      </c>
      <c r="G3692">
        <v>348</v>
      </c>
      <c r="H3692" s="3">
        <f>_xlfn.XLOOKUP(sales[[#This Row],[Product]],products[Product],products[Cost per box])*sales[[#This Row],[Boxes]]</f>
        <v>2603.04</v>
      </c>
      <c r="I3692" s="4">
        <f>sales[[#This Row],[Revenue]]-sales[[#This Row],[Cost]]</f>
        <v>5040.96</v>
      </c>
    </row>
    <row r="3693" spans="2:9" x14ac:dyDescent="0.25">
      <c r="B3693" t="s">
        <v>37</v>
      </c>
      <c r="C3693" t="s">
        <v>27</v>
      </c>
      <c r="D3693" t="s">
        <v>35</v>
      </c>
      <c r="E3693" s="1">
        <v>44412</v>
      </c>
      <c r="F3693" s="4">
        <v>3094</v>
      </c>
      <c r="G3693">
        <v>258</v>
      </c>
      <c r="H3693" s="3">
        <f>_xlfn.XLOOKUP(sales[[#This Row],[Product]],products[Product],products[Cost per box])*sales[[#This Row],[Boxes]]</f>
        <v>683.69999999999993</v>
      </c>
      <c r="I3693" s="4">
        <f>sales[[#This Row],[Revenue]]-sales[[#This Row],[Cost]]</f>
        <v>2410.3000000000002</v>
      </c>
    </row>
    <row r="3694" spans="2:9" x14ac:dyDescent="0.25">
      <c r="B3694" t="s">
        <v>32</v>
      </c>
      <c r="C3694" t="s">
        <v>9</v>
      </c>
      <c r="D3694" t="s">
        <v>50</v>
      </c>
      <c r="E3694" s="1">
        <v>44412</v>
      </c>
      <c r="F3694" s="4">
        <v>3521</v>
      </c>
      <c r="G3694">
        <v>353</v>
      </c>
      <c r="H3694" s="3">
        <f>_xlfn.XLOOKUP(sales[[#This Row],[Product]],products[Product],products[Cost per box])*sales[[#This Row],[Boxes]]</f>
        <v>4380.7300000000005</v>
      </c>
      <c r="I3694" s="4">
        <f>sales[[#This Row],[Revenue]]-sales[[#This Row],[Cost]]</f>
        <v>-859.73000000000047</v>
      </c>
    </row>
    <row r="3695" spans="2:9" x14ac:dyDescent="0.25">
      <c r="B3695" t="s">
        <v>13</v>
      </c>
      <c r="C3695" t="s">
        <v>9</v>
      </c>
      <c r="D3695" t="s">
        <v>31</v>
      </c>
      <c r="E3695" s="1">
        <v>44412</v>
      </c>
      <c r="F3695" s="4">
        <v>399</v>
      </c>
      <c r="G3695">
        <v>40</v>
      </c>
      <c r="H3695" s="3">
        <f>_xlfn.XLOOKUP(sales[[#This Row],[Product]],products[Product],products[Cost per box])*sales[[#This Row],[Boxes]]</f>
        <v>228.79999999999998</v>
      </c>
      <c r="I3695" s="4">
        <f>sales[[#This Row],[Revenue]]-sales[[#This Row],[Cost]]</f>
        <v>170.20000000000002</v>
      </c>
    </row>
    <row r="3696" spans="2:9" x14ac:dyDescent="0.25">
      <c r="B3696" t="s">
        <v>29</v>
      </c>
      <c r="C3696" t="s">
        <v>16</v>
      </c>
      <c r="D3696" t="s">
        <v>28</v>
      </c>
      <c r="E3696" s="1">
        <v>44412</v>
      </c>
      <c r="F3696" s="4">
        <v>4081</v>
      </c>
      <c r="G3696">
        <v>454</v>
      </c>
      <c r="H3696" s="3">
        <f>_xlfn.XLOOKUP(sales[[#This Row],[Product]],products[Product],products[Cost per box])*sales[[#This Row],[Boxes]]</f>
        <v>1253.04</v>
      </c>
      <c r="I3696" s="4">
        <f>sales[[#This Row],[Revenue]]-sales[[#This Row],[Cost]]</f>
        <v>2827.96</v>
      </c>
    </row>
    <row r="3697" spans="2:9" x14ac:dyDescent="0.25">
      <c r="B3697" t="s">
        <v>49</v>
      </c>
      <c r="C3697" t="s">
        <v>21</v>
      </c>
      <c r="D3697" t="s">
        <v>52</v>
      </c>
      <c r="E3697" s="1">
        <v>44412</v>
      </c>
      <c r="F3697" s="4">
        <v>6993</v>
      </c>
      <c r="G3697">
        <v>318</v>
      </c>
      <c r="H3697" s="3">
        <f>_xlfn.XLOOKUP(sales[[#This Row],[Product]],products[Product],products[Cost per box])*sales[[#This Row],[Boxes]]</f>
        <v>1055.76</v>
      </c>
      <c r="I3697" s="4">
        <f>sales[[#This Row],[Revenue]]-sales[[#This Row],[Cost]]</f>
        <v>5937.24</v>
      </c>
    </row>
    <row r="3698" spans="2:9" x14ac:dyDescent="0.25">
      <c r="B3698" t="s">
        <v>5</v>
      </c>
      <c r="C3698" t="s">
        <v>11</v>
      </c>
      <c r="D3698" t="s">
        <v>43</v>
      </c>
      <c r="E3698" s="1">
        <v>44412</v>
      </c>
      <c r="F3698" s="4">
        <v>2114</v>
      </c>
      <c r="G3698">
        <v>118</v>
      </c>
      <c r="H3698" s="3">
        <f>_xlfn.XLOOKUP(sales[[#This Row],[Product]],products[Product],products[Cost per box])*sales[[#This Row],[Boxes]]</f>
        <v>454.3</v>
      </c>
      <c r="I3698" s="4">
        <f>sales[[#This Row],[Revenue]]-sales[[#This Row],[Cost]]</f>
        <v>1659.7</v>
      </c>
    </row>
    <row r="3699" spans="2:9" x14ac:dyDescent="0.25">
      <c r="B3699" t="s">
        <v>5</v>
      </c>
      <c r="C3699" t="s">
        <v>9</v>
      </c>
      <c r="D3699" t="s">
        <v>47</v>
      </c>
      <c r="E3699" s="1">
        <v>44412</v>
      </c>
      <c r="F3699" s="4">
        <v>6314</v>
      </c>
      <c r="G3699">
        <v>372</v>
      </c>
      <c r="H3699" s="3">
        <f>_xlfn.XLOOKUP(sales[[#This Row],[Product]],products[Product],products[Cost per box])*sales[[#This Row],[Boxes]]</f>
        <v>1956.72</v>
      </c>
      <c r="I3699" s="4">
        <f>sales[[#This Row],[Revenue]]-sales[[#This Row],[Cost]]</f>
        <v>4357.28</v>
      </c>
    </row>
    <row r="3700" spans="2:9" x14ac:dyDescent="0.25">
      <c r="B3700" t="s">
        <v>40</v>
      </c>
      <c r="C3700" t="s">
        <v>16</v>
      </c>
      <c r="D3700" t="s">
        <v>52</v>
      </c>
      <c r="E3700" s="1">
        <v>44412</v>
      </c>
      <c r="F3700" s="4">
        <v>7245</v>
      </c>
      <c r="G3700">
        <v>290</v>
      </c>
      <c r="H3700" s="3">
        <f>_xlfn.XLOOKUP(sales[[#This Row],[Product]],products[Product],products[Cost per box])*sales[[#This Row],[Boxes]]</f>
        <v>962.8</v>
      </c>
      <c r="I3700" s="4">
        <f>sales[[#This Row],[Revenue]]-sales[[#This Row],[Cost]]</f>
        <v>6282.2</v>
      </c>
    </row>
    <row r="3701" spans="2:9" x14ac:dyDescent="0.25">
      <c r="B3701" t="s">
        <v>46</v>
      </c>
      <c r="C3701" t="s">
        <v>21</v>
      </c>
      <c r="D3701" t="s">
        <v>44</v>
      </c>
      <c r="E3701" s="1">
        <v>44412</v>
      </c>
      <c r="F3701" s="4">
        <v>4284</v>
      </c>
      <c r="G3701">
        <v>179</v>
      </c>
      <c r="H3701" s="3">
        <f>_xlfn.XLOOKUP(sales[[#This Row],[Product]],products[Product],products[Cost per box])*sales[[#This Row],[Boxes]]</f>
        <v>1713.03</v>
      </c>
      <c r="I3701" s="4">
        <f>sales[[#This Row],[Revenue]]-sales[[#This Row],[Cost]]</f>
        <v>2570.9700000000003</v>
      </c>
    </row>
    <row r="3702" spans="2:9" x14ac:dyDescent="0.25">
      <c r="B3702" t="s">
        <v>18</v>
      </c>
      <c r="C3702" t="s">
        <v>21</v>
      </c>
      <c r="D3702" t="s">
        <v>44</v>
      </c>
      <c r="E3702" s="1">
        <v>44412</v>
      </c>
      <c r="F3702" s="4">
        <v>203</v>
      </c>
      <c r="G3702">
        <v>10</v>
      </c>
      <c r="H3702" s="3">
        <f>_xlfn.XLOOKUP(sales[[#This Row],[Product]],products[Product],products[Cost per box])*sales[[#This Row],[Boxes]]</f>
        <v>95.7</v>
      </c>
      <c r="I3702" s="4">
        <f>sales[[#This Row],[Revenue]]-sales[[#This Row],[Cost]]</f>
        <v>107.3</v>
      </c>
    </row>
    <row r="3703" spans="2:9" x14ac:dyDescent="0.25">
      <c r="B3703" t="s">
        <v>46</v>
      </c>
      <c r="C3703" t="s">
        <v>11</v>
      </c>
      <c r="D3703" t="s">
        <v>42</v>
      </c>
      <c r="E3703" s="1">
        <v>44412</v>
      </c>
      <c r="F3703" s="4">
        <v>4970</v>
      </c>
      <c r="G3703">
        <v>332</v>
      </c>
      <c r="H3703" s="3">
        <f>_xlfn.XLOOKUP(sales[[#This Row],[Product]],products[Product],products[Cost per box])*sales[[#This Row],[Boxes]]</f>
        <v>1573.68</v>
      </c>
      <c r="I3703" s="4">
        <f>sales[[#This Row],[Revenue]]-sales[[#This Row],[Cost]]</f>
        <v>3396.3199999999997</v>
      </c>
    </row>
    <row r="3704" spans="2:9" x14ac:dyDescent="0.25">
      <c r="B3704" t="s">
        <v>20</v>
      </c>
      <c r="C3704" t="s">
        <v>11</v>
      </c>
      <c r="D3704" t="s">
        <v>31</v>
      </c>
      <c r="E3704" s="1">
        <v>44412</v>
      </c>
      <c r="F3704" s="4">
        <v>1386</v>
      </c>
      <c r="G3704">
        <v>139</v>
      </c>
      <c r="H3704" s="3">
        <f>_xlfn.XLOOKUP(sales[[#This Row],[Product]],products[Product],products[Cost per box])*sales[[#This Row],[Boxes]]</f>
        <v>795.07999999999993</v>
      </c>
      <c r="I3704" s="4">
        <f>sales[[#This Row],[Revenue]]-sales[[#This Row],[Cost]]</f>
        <v>590.92000000000007</v>
      </c>
    </row>
    <row r="3705" spans="2:9" x14ac:dyDescent="0.25">
      <c r="B3705" t="s">
        <v>13</v>
      </c>
      <c r="C3705" t="s">
        <v>27</v>
      </c>
      <c r="D3705" t="s">
        <v>30</v>
      </c>
      <c r="E3705" s="1">
        <v>44412</v>
      </c>
      <c r="F3705" s="4">
        <v>2443</v>
      </c>
      <c r="G3705">
        <v>349</v>
      </c>
      <c r="H3705" s="3">
        <f>_xlfn.XLOOKUP(sales[[#This Row],[Product]],products[Product],products[Cost per box])*sales[[#This Row],[Boxes]]</f>
        <v>1284.3200000000002</v>
      </c>
      <c r="I3705" s="4">
        <f>sales[[#This Row],[Revenue]]-sales[[#This Row],[Cost]]</f>
        <v>1158.6799999999998</v>
      </c>
    </row>
    <row r="3706" spans="2:9" x14ac:dyDescent="0.25">
      <c r="B3706" t="s">
        <v>49</v>
      </c>
      <c r="C3706" t="s">
        <v>16</v>
      </c>
      <c r="D3706" t="s">
        <v>12</v>
      </c>
      <c r="E3706" s="1">
        <v>44412</v>
      </c>
      <c r="F3706" s="4">
        <v>8386</v>
      </c>
      <c r="G3706">
        <v>350</v>
      </c>
      <c r="H3706" s="3">
        <f>_xlfn.XLOOKUP(sales[[#This Row],[Product]],products[Product],products[Cost per box])*sales[[#This Row],[Boxes]]</f>
        <v>2950.5</v>
      </c>
      <c r="I3706" s="4">
        <f>sales[[#This Row],[Revenue]]-sales[[#This Row],[Cost]]</f>
        <v>5435.5</v>
      </c>
    </row>
    <row r="3707" spans="2:9" x14ac:dyDescent="0.25">
      <c r="B3707" t="s">
        <v>39</v>
      </c>
      <c r="C3707" t="s">
        <v>27</v>
      </c>
      <c r="D3707" t="s">
        <v>7</v>
      </c>
      <c r="E3707" s="1">
        <v>44412</v>
      </c>
      <c r="F3707" s="4">
        <v>1176</v>
      </c>
      <c r="G3707">
        <v>44</v>
      </c>
      <c r="H3707" s="3">
        <f>_xlfn.XLOOKUP(sales[[#This Row],[Product]],products[Product],products[Cost per box])*sales[[#This Row],[Boxes]]</f>
        <v>226.60000000000002</v>
      </c>
      <c r="I3707" s="4">
        <f>sales[[#This Row],[Revenue]]-sales[[#This Row],[Cost]]</f>
        <v>949.4</v>
      </c>
    </row>
    <row r="3708" spans="2:9" x14ac:dyDescent="0.25">
      <c r="B3708" t="s">
        <v>5</v>
      </c>
      <c r="C3708" t="s">
        <v>6</v>
      </c>
      <c r="D3708" t="s">
        <v>44</v>
      </c>
      <c r="E3708" s="1">
        <v>44412</v>
      </c>
      <c r="F3708" s="4">
        <v>8582</v>
      </c>
      <c r="G3708">
        <v>391</v>
      </c>
      <c r="H3708" s="3">
        <f>_xlfn.XLOOKUP(sales[[#This Row],[Product]],products[Product],products[Cost per box])*sales[[#This Row],[Boxes]]</f>
        <v>3741.87</v>
      </c>
      <c r="I3708" s="4">
        <f>sales[[#This Row],[Revenue]]-sales[[#This Row],[Cost]]</f>
        <v>4840.13</v>
      </c>
    </row>
    <row r="3709" spans="2:9" x14ac:dyDescent="0.25">
      <c r="B3709" t="s">
        <v>5</v>
      </c>
      <c r="C3709" t="s">
        <v>11</v>
      </c>
      <c r="D3709" t="s">
        <v>17</v>
      </c>
      <c r="E3709" s="1">
        <v>44412</v>
      </c>
      <c r="F3709" s="4">
        <v>8148</v>
      </c>
      <c r="G3709">
        <v>510</v>
      </c>
      <c r="H3709" s="3">
        <f>_xlfn.XLOOKUP(sales[[#This Row],[Product]],products[Product],products[Cost per box])*sales[[#This Row],[Boxes]]</f>
        <v>3468</v>
      </c>
      <c r="I3709" s="4">
        <f>sales[[#This Row],[Revenue]]-sales[[#This Row],[Cost]]</f>
        <v>4680</v>
      </c>
    </row>
    <row r="3710" spans="2:9" x14ac:dyDescent="0.25">
      <c r="B3710" t="s">
        <v>34</v>
      </c>
      <c r="C3710" t="s">
        <v>27</v>
      </c>
      <c r="D3710" t="s">
        <v>52</v>
      </c>
      <c r="E3710" s="1">
        <v>44412</v>
      </c>
      <c r="F3710" s="4">
        <v>448</v>
      </c>
      <c r="G3710">
        <v>18</v>
      </c>
      <c r="H3710" s="3">
        <f>_xlfn.XLOOKUP(sales[[#This Row],[Product]],products[Product],products[Cost per box])*sales[[#This Row],[Boxes]]</f>
        <v>59.76</v>
      </c>
      <c r="I3710" s="4">
        <f>sales[[#This Row],[Revenue]]-sales[[#This Row],[Cost]]</f>
        <v>388.24</v>
      </c>
    </row>
    <row r="3711" spans="2:9" x14ac:dyDescent="0.25">
      <c r="B3711" t="s">
        <v>51</v>
      </c>
      <c r="C3711" t="s">
        <v>6</v>
      </c>
      <c r="D3711" t="s">
        <v>42</v>
      </c>
      <c r="E3711" s="1">
        <v>44412</v>
      </c>
      <c r="F3711" s="4">
        <v>7175</v>
      </c>
      <c r="G3711">
        <v>449</v>
      </c>
      <c r="H3711" s="3">
        <f>_xlfn.XLOOKUP(sales[[#This Row],[Product]],products[Product],products[Cost per box])*sales[[#This Row],[Boxes]]</f>
        <v>2128.2600000000002</v>
      </c>
      <c r="I3711" s="4">
        <f>sales[[#This Row],[Revenue]]-sales[[#This Row],[Cost]]</f>
        <v>5046.74</v>
      </c>
    </row>
    <row r="3712" spans="2:9" x14ac:dyDescent="0.25">
      <c r="B3712" t="s">
        <v>29</v>
      </c>
      <c r="C3712" t="s">
        <v>16</v>
      </c>
      <c r="D3712" t="s">
        <v>26</v>
      </c>
      <c r="E3712" s="1">
        <v>44412</v>
      </c>
      <c r="F3712" s="4">
        <v>4151</v>
      </c>
      <c r="G3712">
        <v>231</v>
      </c>
      <c r="H3712" s="3">
        <f>_xlfn.XLOOKUP(sales[[#This Row],[Product]],products[Product],products[Cost per box])*sales[[#This Row],[Boxes]]</f>
        <v>1485.33</v>
      </c>
      <c r="I3712" s="4">
        <f>sales[[#This Row],[Revenue]]-sales[[#This Row],[Cost]]</f>
        <v>2665.67</v>
      </c>
    </row>
    <row r="3713" spans="2:9" x14ac:dyDescent="0.25">
      <c r="B3713" t="s">
        <v>23</v>
      </c>
      <c r="C3713" t="s">
        <v>9</v>
      </c>
      <c r="D3713" t="s">
        <v>7</v>
      </c>
      <c r="E3713" s="1">
        <v>44412</v>
      </c>
      <c r="F3713" s="4">
        <v>406</v>
      </c>
      <c r="G3713">
        <v>16</v>
      </c>
      <c r="H3713" s="3">
        <f>_xlfn.XLOOKUP(sales[[#This Row],[Product]],products[Product],products[Cost per box])*sales[[#This Row],[Boxes]]</f>
        <v>82.4</v>
      </c>
      <c r="I3713" s="4">
        <f>sales[[#This Row],[Revenue]]-sales[[#This Row],[Cost]]</f>
        <v>323.60000000000002</v>
      </c>
    </row>
    <row r="3714" spans="2:9" x14ac:dyDescent="0.25">
      <c r="B3714" t="s">
        <v>46</v>
      </c>
      <c r="C3714" t="s">
        <v>6</v>
      </c>
      <c r="D3714" t="s">
        <v>45</v>
      </c>
      <c r="E3714" s="1">
        <v>44412</v>
      </c>
      <c r="F3714" s="4">
        <v>1043</v>
      </c>
      <c r="G3714">
        <v>70</v>
      </c>
      <c r="H3714" s="3">
        <f>_xlfn.XLOOKUP(sales[[#This Row],[Product]],products[Product],products[Cost per box])*sales[[#This Row],[Boxes]]</f>
        <v>541.1</v>
      </c>
      <c r="I3714" s="4">
        <f>sales[[#This Row],[Revenue]]-sales[[#This Row],[Cost]]</f>
        <v>501.9</v>
      </c>
    </row>
    <row r="3715" spans="2:9" x14ac:dyDescent="0.25">
      <c r="B3715" t="s">
        <v>49</v>
      </c>
      <c r="C3715" t="s">
        <v>11</v>
      </c>
      <c r="D3715" t="s">
        <v>17</v>
      </c>
      <c r="E3715" s="1">
        <v>44412</v>
      </c>
      <c r="F3715" s="4">
        <v>4291</v>
      </c>
      <c r="G3715">
        <v>307</v>
      </c>
      <c r="H3715" s="3">
        <f>_xlfn.XLOOKUP(sales[[#This Row],[Product]],products[Product],products[Cost per box])*sales[[#This Row],[Boxes]]</f>
        <v>2087.6</v>
      </c>
      <c r="I3715" s="4">
        <f>sales[[#This Row],[Revenue]]-sales[[#This Row],[Cost]]</f>
        <v>2203.4</v>
      </c>
    </row>
    <row r="3716" spans="2:9" x14ac:dyDescent="0.25">
      <c r="B3716" t="s">
        <v>32</v>
      </c>
      <c r="C3716" t="s">
        <v>21</v>
      </c>
      <c r="D3716" t="s">
        <v>36</v>
      </c>
      <c r="E3716" s="1">
        <v>44412</v>
      </c>
      <c r="F3716" s="4">
        <v>3542</v>
      </c>
      <c r="G3716">
        <v>222</v>
      </c>
      <c r="H3716" s="3">
        <f>_xlfn.XLOOKUP(sales[[#This Row],[Product]],products[Product],products[Cost per box])*sales[[#This Row],[Boxes]]</f>
        <v>1118.8800000000001</v>
      </c>
      <c r="I3716" s="4">
        <f>sales[[#This Row],[Revenue]]-sales[[#This Row],[Cost]]</f>
        <v>2423.12</v>
      </c>
    </row>
    <row r="3717" spans="2:9" x14ac:dyDescent="0.25">
      <c r="B3717" t="s">
        <v>32</v>
      </c>
      <c r="C3717" t="s">
        <v>11</v>
      </c>
      <c r="D3717" t="s">
        <v>7</v>
      </c>
      <c r="E3717" s="1">
        <v>44412</v>
      </c>
      <c r="F3717" s="4">
        <v>7056</v>
      </c>
      <c r="G3717">
        <v>262</v>
      </c>
      <c r="H3717" s="3">
        <f>_xlfn.XLOOKUP(sales[[#This Row],[Product]],products[Product],products[Cost per box])*sales[[#This Row],[Boxes]]</f>
        <v>1349.3000000000002</v>
      </c>
      <c r="I3717" s="4">
        <f>sales[[#This Row],[Revenue]]-sales[[#This Row],[Cost]]</f>
        <v>5706.7</v>
      </c>
    </row>
    <row r="3718" spans="2:9" x14ac:dyDescent="0.25">
      <c r="B3718" t="s">
        <v>29</v>
      </c>
      <c r="C3718" t="s">
        <v>27</v>
      </c>
      <c r="D3718" t="s">
        <v>14</v>
      </c>
      <c r="E3718" s="1">
        <v>44412</v>
      </c>
      <c r="F3718" s="4">
        <v>3969</v>
      </c>
      <c r="G3718">
        <v>331</v>
      </c>
      <c r="H3718" s="3">
        <f>_xlfn.XLOOKUP(sales[[#This Row],[Product]],products[Product],products[Cost per box])*sales[[#This Row],[Boxes]]</f>
        <v>2088.6099999999997</v>
      </c>
      <c r="I3718" s="4">
        <f>sales[[#This Row],[Revenue]]-sales[[#This Row],[Cost]]</f>
        <v>1880.3900000000003</v>
      </c>
    </row>
    <row r="3719" spans="2:9" x14ac:dyDescent="0.25">
      <c r="B3719" t="s">
        <v>39</v>
      </c>
      <c r="C3719" t="s">
        <v>11</v>
      </c>
      <c r="D3719" t="s">
        <v>45</v>
      </c>
      <c r="E3719" s="1">
        <v>44412</v>
      </c>
      <c r="F3719" s="4">
        <v>15365</v>
      </c>
      <c r="G3719">
        <v>1050</v>
      </c>
      <c r="H3719" s="3">
        <f>_xlfn.XLOOKUP(sales[[#This Row],[Product]],products[Product],products[Cost per box])*sales[[#This Row],[Boxes]]</f>
        <v>8116.5</v>
      </c>
      <c r="I3719" s="4">
        <f>sales[[#This Row],[Revenue]]-sales[[#This Row],[Cost]]</f>
        <v>7248.5</v>
      </c>
    </row>
    <row r="3720" spans="2:9" x14ac:dyDescent="0.25">
      <c r="B3720" t="s">
        <v>32</v>
      </c>
      <c r="C3720" t="s">
        <v>11</v>
      </c>
      <c r="D3720" t="s">
        <v>44</v>
      </c>
      <c r="E3720" s="1">
        <v>44412</v>
      </c>
      <c r="F3720" s="4">
        <v>6139</v>
      </c>
      <c r="G3720">
        <v>267</v>
      </c>
      <c r="H3720" s="3">
        <f>_xlfn.XLOOKUP(sales[[#This Row],[Product]],products[Product],products[Cost per box])*sales[[#This Row],[Boxes]]</f>
        <v>2555.19</v>
      </c>
      <c r="I3720" s="4">
        <f>sales[[#This Row],[Revenue]]-sales[[#This Row],[Cost]]</f>
        <v>3583.81</v>
      </c>
    </row>
    <row r="3721" spans="2:9" x14ac:dyDescent="0.25">
      <c r="B3721" t="s">
        <v>20</v>
      </c>
      <c r="C3721" t="s">
        <v>21</v>
      </c>
      <c r="D3721" t="s">
        <v>36</v>
      </c>
      <c r="E3721" s="1">
        <v>44412</v>
      </c>
      <c r="F3721" s="4">
        <v>5936</v>
      </c>
      <c r="G3721">
        <v>457</v>
      </c>
      <c r="H3721" s="3">
        <f>_xlfn.XLOOKUP(sales[[#This Row],[Product]],products[Product],products[Cost per box])*sales[[#This Row],[Boxes]]</f>
        <v>2303.2800000000002</v>
      </c>
      <c r="I3721" s="4">
        <f>sales[[#This Row],[Revenue]]-sales[[#This Row],[Cost]]</f>
        <v>3632.72</v>
      </c>
    </row>
    <row r="3722" spans="2:9" x14ac:dyDescent="0.25">
      <c r="B3722" t="s">
        <v>39</v>
      </c>
      <c r="C3722" t="s">
        <v>9</v>
      </c>
      <c r="D3722" t="s">
        <v>38</v>
      </c>
      <c r="E3722" s="1">
        <v>44412</v>
      </c>
      <c r="F3722" s="4">
        <v>7028</v>
      </c>
      <c r="G3722">
        <v>293</v>
      </c>
      <c r="H3722" s="3">
        <f>_xlfn.XLOOKUP(sales[[#This Row],[Product]],products[Product],products[Cost per box])*sales[[#This Row],[Boxes]]</f>
        <v>2912.42</v>
      </c>
      <c r="I3722" s="4">
        <f>sales[[#This Row],[Revenue]]-sales[[#This Row],[Cost]]</f>
        <v>4115.58</v>
      </c>
    </row>
    <row r="3723" spans="2:9" x14ac:dyDescent="0.25">
      <c r="B3723" t="s">
        <v>39</v>
      </c>
      <c r="C3723" t="s">
        <v>21</v>
      </c>
      <c r="D3723" t="s">
        <v>31</v>
      </c>
      <c r="E3723" s="1">
        <v>44412</v>
      </c>
      <c r="F3723" s="4">
        <v>7525</v>
      </c>
      <c r="G3723">
        <v>910</v>
      </c>
      <c r="H3723" s="3">
        <f>_xlfn.XLOOKUP(sales[[#This Row],[Product]],products[Product],products[Cost per box])*sales[[#This Row],[Boxes]]</f>
        <v>5205.2</v>
      </c>
      <c r="I3723" s="4">
        <f>sales[[#This Row],[Revenue]]-sales[[#This Row],[Cost]]</f>
        <v>2319.8000000000002</v>
      </c>
    </row>
    <row r="3724" spans="2:9" x14ac:dyDescent="0.25">
      <c r="B3724" t="s">
        <v>40</v>
      </c>
      <c r="C3724" t="s">
        <v>6</v>
      </c>
      <c r="D3724" t="s">
        <v>12</v>
      </c>
      <c r="E3724" s="1">
        <v>44412</v>
      </c>
      <c r="F3724" s="4">
        <v>3843</v>
      </c>
      <c r="G3724">
        <v>148</v>
      </c>
      <c r="H3724" s="3">
        <f>_xlfn.XLOOKUP(sales[[#This Row],[Product]],products[Product],products[Cost per box])*sales[[#This Row],[Boxes]]</f>
        <v>1247.6399999999999</v>
      </c>
      <c r="I3724" s="4">
        <f>sales[[#This Row],[Revenue]]-sales[[#This Row],[Cost]]</f>
        <v>2595.36</v>
      </c>
    </row>
    <row r="3725" spans="2:9" x14ac:dyDescent="0.25">
      <c r="B3725" t="s">
        <v>37</v>
      </c>
      <c r="C3725" t="s">
        <v>9</v>
      </c>
      <c r="D3725" t="s">
        <v>24</v>
      </c>
      <c r="E3725" s="1">
        <v>44412</v>
      </c>
      <c r="F3725" s="4">
        <v>994</v>
      </c>
      <c r="G3725">
        <v>53</v>
      </c>
      <c r="H3725" s="3">
        <f>_xlfn.XLOOKUP(sales[[#This Row],[Product]],products[Product],products[Cost per box])*sales[[#This Row],[Boxes]]</f>
        <v>557.03</v>
      </c>
      <c r="I3725" s="4">
        <f>sales[[#This Row],[Revenue]]-sales[[#This Row],[Cost]]</f>
        <v>436.97</v>
      </c>
    </row>
    <row r="3726" spans="2:9" x14ac:dyDescent="0.25">
      <c r="B3726" t="s">
        <v>18</v>
      </c>
      <c r="C3726" t="s">
        <v>21</v>
      </c>
      <c r="D3726" t="s">
        <v>12</v>
      </c>
      <c r="E3726" s="1">
        <v>44412</v>
      </c>
      <c r="F3726" s="4">
        <v>917</v>
      </c>
      <c r="G3726">
        <v>34</v>
      </c>
      <c r="H3726" s="3">
        <f>_xlfn.XLOOKUP(sales[[#This Row],[Product]],products[Product],products[Cost per box])*sales[[#This Row],[Boxes]]</f>
        <v>286.62</v>
      </c>
      <c r="I3726" s="4">
        <f>sales[[#This Row],[Revenue]]-sales[[#This Row],[Cost]]</f>
        <v>630.38</v>
      </c>
    </row>
    <row r="3727" spans="2:9" x14ac:dyDescent="0.25">
      <c r="B3727" t="s">
        <v>33</v>
      </c>
      <c r="C3727" t="s">
        <v>16</v>
      </c>
      <c r="D3727" t="s">
        <v>48</v>
      </c>
      <c r="E3727" s="1">
        <v>44412</v>
      </c>
      <c r="F3727" s="4">
        <v>2429</v>
      </c>
      <c r="G3727">
        <v>106</v>
      </c>
      <c r="H3727" s="3">
        <f>_xlfn.XLOOKUP(sales[[#This Row],[Product]],products[Product],products[Cost per box])*sales[[#This Row],[Boxes]]</f>
        <v>792.88</v>
      </c>
      <c r="I3727" s="4">
        <f>sales[[#This Row],[Revenue]]-sales[[#This Row],[Cost]]</f>
        <v>1636.12</v>
      </c>
    </row>
    <row r="3728" spans="2:9" x14ac:dyDescent="0.25">
      <c r="B3728" t="s">
        <v>37</v>
      </c>
      <c r="C3728" t="s">
        <v>6</v>
      </c>
      <c r="D3728" t="s">
        <v>47</v>
      </c>
      <c r="E3728" s="1">
        <v>44412</v>
      </c>
      <c r="F3728" s="4">
        <v>1855</v>
      </c>
      <c r="G3728">
        <v>98</v>
      </c>
      <c r="H3728" s="3">
        <f>_xlfn.XLOOKUP(sales[[#This Row],[Product]],products[Product],products[Cost per box])*sales[[#This Row],[Boxes]]</f>
        <v>515.48</v>
      </c>
      <c r="I3728" s="4">
        <f>sales[[#This Row],[Revenue]]-sales[[#This Row],[Cost]]</f>
        <v>1339.52</v>
      </c>
    </row>
    <row r="3729" spans="2:9" x14ac:dyDescent="0.25">
      <c r="B3729" t="s">
        <v>5</v>
      </c>
      <c r="C3729" t="s">
        <v>11</v>
      </c>
      <c r="D3729" t="s">
        <v>26</v>
      </c>
      <c r="E3729" s="1">
        <v>44412</v>
      </c>
      <c r="F3729" s="4">
        <v>1582</v>
      </c>
      <c r="G3729">
        <v>80</v>
      </c>
      <c r="H3729" s="3">
        <f>_xlfn.XLOOKUP(sales[[#This Row],[Product]],products[Product],products[Cost per box])*sales[[#This Row],[Boxes]]</f>
        <v>514.4</v>
      </c>
      <c r="I3729" s="4">
        <f>sales[[#This Row],[Revenue]]-sales[[#This Row],[Cost]]</f>
        <v>1067.5999999999999</v>
      </c>
    </row>
    <row r="3730" spans="2:9" x14ac:dyDescent="0.25">
      <c r="B3730" t="s">
        <v>5</v>
      </c>
      <c r="C3730" t="s">
        <v>16</v>
      </c>
      <c r="D3730" t="s">
        <v>43</v>
      </c>
      <c r="E3730" s="1">
        <v>44412</v>
      </c>
      <c r="F3730" s="4">
        <v>6258</v>
      </c>
      <c r="G3730">
        <v>348</v>
      </c>
      <c r="H3730" s="3">
        <f>_xlfn.XLOOKUP(sales[[#This Row],[Product]],products[Product],products[Cost per box])*sales[[#This Row],[Boxes]]</f>
        <v>1339.8</v>
      </c>
      <c r="I3730" s="4">
        <f>sales[[#This Row],[Revenue]]-sales[[#This Row],[Cost]]</f>
        <v>4918.2</v>
      </c>
    </row>
    <row r="3731" spans="2:9" x14ac:dyDescent="0.25">
      <c r="B3731" t="s">
        <v>34</v>
      </c>
      <c r="C3731" t="s">
        <v>9</v>
      </c>
      <c r="D3731" t="s">
        <v>7</v>
      </c>
      <c r="E3731" s="1">
        <v>44412</v>
      </c>
      <c r="F3731" s="4">
        <v>3584</v>
      </c>
      <c r="G3731">
        <v>138</v>
      </c>
      <c r="H3731" s="3">
        <f>_xlfn.XLOOKUP(sales[[#This Row],[Product]],products[Product],products[Cost per box])*sales[[#This Row],[Boxes]]</f>
        <v>710.7</v>
      </c>
      <c r="I3731" s="4">
        <f>sales[[#This Row],[Revenue]]-sales[[#This Row],[Cost]]</f>
        <v>2873.3</v>
      </c>
    </row>
    <row r="3732" spans="2:9" x14ac:dyDescent="0.25">
      <c r="B3732" t="s">
        <v>20</v>
      </c>
      <c r="C3732" t="s">
        <v>21</v>
      </c>
      <c r="D3732" t="s">
        <v>28</v>
      </c>
      <c r="E3732" s="1">
        <v>44412</v>
      </c>
      <c r="F3732" s="4">
        <v>4837</v>
      </c>
      <c r="G3732">
        <v>840</v>
      </c>
      <c r="H3732" s="3">
        <f>_xlfn.XLOOKUP(sales[[#This Row],[Product]],products[Product],products[Cost per box])*sales[[#This Row],[Boxes]]</f>
        <v>2318.3999999999996</v>
      </c>
      <c r="I3732" s="4">
        <f>sales[[#This Row],[Revenue]]-sales[[#This Row],[Cost]]</f>
        <v>2518.6000000000004</v>
      </c>
    </row>
    <row r="3733" spans="2:9" x14ac:dyDescent="0.25">
      <c r="B3733" t="s">
        <v>37</v>
      </c>
      <c r="C3733" t="s">
        <v>21</v>
      </c>
      <c r="D3733" t="s">
        <v>30</v>
      </c>
      <c r="E3733" s="1">
        <v>44412</v>
      </c>
      <c r="F3733" s="4">
        <v>8988</v>
      </c>
      <c r="G3733">
        <v>1120</v>
      </c>
      <c r="H3733" s="3">
        <f>_xlfn.XLOOKUP(sales[[#This Row],[Product]],products[Product],products[Cost per box])*sales[[#This Row],[Boxes]]</f>
        <v>4121.6000000000004</v>
      </c>
      <c r="I3733" s="4">
        <f>sales[[#This Row],[Revenue]]-sales[[#This Row],[Cost]]</f>
        <v>4866.3999999999996</v>
      </c>
    </row>
    <row r="3734" spans="2:9" x14ac:dyDescent="0.25">
      <c r="B3734" t="s">
        <v>51</v>
      </c>
      <c r="C3734" t="s">
        <v>27</v>
      </c>
      <c r="D3734" t="s">
        <v>48</v>
      </c>
      <c r="E3734" s="1">
        <v>44412</v>
      </c>
      <c r="F3734" s="4">
        <v>1036</v>
      </c>
      <c r="G3734">
        <v>46</v>
      </c>
      <c r="H3734" s="3">
        <f>_xlfn.XLOOKUP(sales[[#This Row],[Product]],products[Product],products[Cost per box])*sales[[#This Row],[Boxes]]</f>
        <v>344.08000000000004</v>
      </c>
      <c r="I3734" s="4">
        <f>sales[[#This Row],[Revenue]]-sales[[#This Row],[Cost]]</f>
        <v>691.92</v>
      </c>
    </row>
    <row r="3735" spans="2:9" x14ac:dyDescent="0.25">
      <c r="B3735" t="s">
        <v>8</v>
      </c>
      <c r="C3735" t="s">
        <v>9</v>
      </c>
      <c r="D3735" t="s">
        <v>35</v>
      </c>
      <c r="E3735" s="1">
        <v>44413</v>
      </c>
      <c r="F3735" s="4">
        <v>7070</v>
      </c>
      <c r="G3735">
        <v>590</v>
      </c>
      <c r="H3735" s="3">
        <f>_xlfn.XLOOKUP(sales[[#This Row],[Product]],products[Product],products[Cost per box])*sales[[#This Row],[Boxes]]</f>
        <v>1563.5</v>
      </c>
      <c r="I3735" s="4">
        <f>sales[[#This Row],[Revenue]]-sales[[#This Row],[Cost]]</f>
        <v>5506.5</v>
      </c>
    </row>
    <row r="3736" spans="2:9" x14ac:dyDescent="0.25">
      <c r="B3736" t="s">
        <v>25</v>
      </c>
      <c r="C3736" t="s">
        <v>6</v>
      </c>
      <c r="D3736" t="s">
        <v>14</v>
      </c>
      <c r="E3736" s="1">
        <v>44413</v>
      </c>
      <c r="F3736" s="4">
        <v>10409</v>
      </c>
      <c r="G3736">
        <v>840</v>
      </c>
      <c r="H3736" s="3">
        <f>_xlfn.XLOOKUP(sales[[#This Row],[Product]],products[Product],products[Cost per box])*sales[[#This Row],[Boxes]]</f>
        <v>5300.4</v>
      </c>
      <c r="I3736" s="4">
        <f>sales[[#This Row],[Revenue]]-sales[[#This Row],[Cost]]</f>
        <v>5108.6000000000004</v>
      </c>
    </row>
    <row r="3737" spans="2:9" x14ac:dyDescent="0.25">
      <c r="B3737" t="s">
        <v>29</v>
      </c>
      <c r="C3737" t="s">
        <v>21</v>
      </c>
      <c r="D3737" t="s">
        <v>43</v>
      </c>
      <c r="E3737" s="1">
        <v>44413</v>
      </c>
      <c r="F3737" s="4">
        <v>3920</v>
      </c>
      <c r="G3737">
        <v>207</v>
      </c>
      <c r="H3737" s="3">
        <f>_xlfn.XLOOKUP(sales[[#This Row],[Product]],products[Product],products[Cost per box])*sales[[#This Row],[Boxes]]</f>
        <v>796.95</v>
      </c>
      <c r="I3737" s="4">
        <f>sales[[#This Row],[Revenue]]-sales[[#This Row],[Cost]]</f>
        <v>3123.05</v>
      </c>
    </row>
    <row r="3738" spans="2:9" x14ac:dyDescent="0.25">
      <c r="B3738" t="s">
        <v>29</v>
      </c>
      <c r="C3738" t="s">
        <v>9</v>
      </c>
      <c r="D3738" t="s">
        <v>47</v>
      </c>
      <c r="E3738" s="1">
        <v>44413</v>
      </c>
      <c r="F3738" s="4">
        <v>2758</v>
      </c>
      <c r="G3738">
        <v>154</v>
      </c>
      <c r="H3738" s="3">
        <f>_xlfn.XLOOKUP(sales[[#This Row],[Product]],products[Product],products[Cost per box])*sales[[#This Row],[Boxes]]</f>
        <v>810.04</v>
      </c>
      <c r="I3738" s="4">
        <f>sales[[#This Row],[Revenue]]-sales[[#This Row],[Cost]]</f>
        <v>1947.96</v>
      </c>
    </row>
    <row r="3739" spans="2:9" x14ac:dyDescent="0.25">
      <c r="B3739" t="s">
        <v>39</v>
      </c>
      <c r="C3739" t="s">
        <v>21</v>
      </c>
      <c r="D3739" t="s">
        <v>43</v>
      </c>
      <c r="E3739" s="1">
        <v>44413</v>
      </c>
      <c r="F3739" s="4">
        <v>1512</v>
      </c>
      <c r="G3739">
        <v>89</v>
      </c>
      <c r="H3739" s="3">
        <f>_xlfn.XLOOKUP(sales[[#This Row],[Product]],products[Product],products[Cost per box])*sales[[#This Row],[Boxes]]</f>
        <v>342.65000000000003</v>
      </c>
      <c r="I3739" s="4">
        <f>sales[[#This Row],[Revenue]]-sales[[#This Row],[Cost]]</f>
        <v>1169.3499999999999</v>
      </c>
    </row>
    <row r="3740" spans="2:9" x14ac:dyDescent="0.25">
      <c r="B3740" t="s">
        <v>32</v>
      </c>
      <c r="C3740" t="s">
        <v>21</v>
      </c>
      <c r="D3740" t="s">
        <v>50</v>
      </c>
      <c r="E3740" s="1">
        <v>44413</v>
      </c>
      <c r="F3740" s="4">
        <v>5719</v>
      </c>
      <c r="G3740">
        <v>700</v>
      </c>
      <c r="H3740" s="3">
        <f>_xlfn.XLOOKUP(sales[[#This Row],[Product]],products[Product],products[Cost per box])*sales[[#This Row],[Boxes]]</f>
        <v>8687</v>
      </c>
      <c r="I3740" s="4">
        <f>sales[[#This Row],[Revenue]]-sales[[#This Row],[Cost]]</f>
        <v>-2968</v>
      </c>
    </row>
    <row r="3741" spans="2:9" x14ac:dyDescent="0.25">
      <c r="B3741" t="s">
        <v>37</v>
      </c>
      <c r="C3741" t="s">
        <v>16</v>
      </c>
      <c r="D3741" t="s">
        <v>26</v>
      </c>
      <c r="E3741" s="1">
        <v>44413</v>
      </c>
      <c r="F3741" s="4">
        <v>910</v>
      </c>
      <c r="G3741">
        <v>48</v>
      </c>
      <c r="H3741" s="3">
        <f>_xlfn.XLOOKUP(sales[[#This Row],[Product]],products[Product],products[Cost per box])*sales[[#This Row],[Boxes]]</f>
        <v>308.64</v>
      </c>
      <c r="I3741" s="4">
        <f>sales[[#This Row],[Revenue]]-sales[[#This Row],[Cost]]</f>
        <v>601.36</v>
      </c>
    </row>
    <row r="3742" spans="2:9" x14ac:dyDescent="0.25">
      <c r="B3742" t="s">
        <v>23</v>
      </c>
      <c r="C3742" t="s">
        <v>9</v>
      </c>
      <c r="D3742" t="s">
        <v>14</v>
      </c>
      <c r="E3742" s="1">
        <v>44413</v>
      </c>
      <c r="F3742" s="4">
        <v>4361</v>
      </c>
      <c r="G3742">
        <v>364</v>
      </c>
      <c r="H3742" s="3">
        <f>_xlfn.XLOOKUP(sales[[#This Row],[Product]],products[Product],products[Cost per box])*sales[[#This Row],[Boxes]]</f>
        <v>2296.8399999999997</v>
      </c>
      <c r="I3742" s="4">
        <f>sales[[#This Row],[Revenue]]-sales[[#This Row],[Cost]]</f>
        <v>2064.1600000000003</v>
      </c>
    </row>
    <row r="3743" spans="2:9" x14ac:dyDescent="0.25">
      <c r="B3743" t="s">
        <v>8</v>
      </c>
      <c r="C3743" t="s">
        <v>27</v>
      </c>
      <c r="D3743" t="s">
        <v>50</v>
      </c>
      <c r="E3743" s="1">
        <v>44413</v>
      </c>
      <c r="F3743" s="4">
        <v>4613</v>
      </c>
      <c r="G3743">
        <v>1540</v>
      </c>
      <c r="H3743" s="3">
        <f>_xlfn.XLOOKUP(sales[[#This Row],[Product]],products[Product],products[Cost per box])*sales[[#This Row],[Boxes]]</f>
        <v>19111.400000000001</v>
      </c>
      <c r="I3743" s="4">
        <f>sales[[#This Row],[Revenue]]-sales[[#This Row],[Cost]]</f>
        <v>-14498.400000000001</v>
      </c>
    </row>
    <row r="3744" spans="2:9" x14ac:dyDescent="0.25">
      <c r="B3744" t="s">
        <v>40</v>
      </c>
      <c r="C3744" t="s">
        <v>21</v>
      </c>
      <c r="D3744" t="s">
        <v>50</v>
      </c>
      <c r="E3744" s="1">
        <v>44413</v>
      </c>
      <c r="F3744" s="4">
        <v>9177</v>
      </c>
      <c r="G3744">
        <v>599</v>
      </c>
      <c r="H3744" s="3">
        <f>_xlfn.XLOOKUP(sales[[#This Row],[Product]],products[Product],products[Cost per box])*sales[[#This Row],[Boxes]]</f>
        <v>7433.59</v>
      </c>
      <c r="I3744" s="4">
        <f>sales[[#This Row],[Revenue]]-sales[[#This Row],[Cost]]</f>
        <v>1743.4099999999999</v>
      </c>
    </row>
    <row r="3745" spans="2:9" x14ac:dyDescent="0.25">
      <c r="B3745" t="s">
        <v>10</v>
      </c>
      <c r="C3745" t="s">
        <v>6</v>
      </c>
      <c r="D3745" t="s">
        <v>42</v>
      </c>
      <c r="E3745" s="1">
        <v>44413</v>
      </c>
      <c r="F3745" s="4">
        <v>1715</v>
      </c>
      <c r="G3745">
        <v>498</v>
      </c>
      <c r="H3745" s="3">
        <f>_xlfn.XLOOKUP(sales[[#This Row],[Product]],products[Product],products[Cost per box])*sales[[#This Row],[Boxes]]</f>
        <v>2360.52</v>
      </c>
      <c r="I3745" s="4">
        <f>sales[[#This Row],[Revenue]]-sales[[#This Row],[Cost]]</f>
        <v>-645.52</v>
      </c>
    </row>
    <row r="3746" spans="2:9" x14ac:dyDescent="0.25">
      <c r="B3746" t="s">
        <v>39</v>
      </c>
      <c r="C3746" t="s">
        <v>21</v>
      </c>
      <c r="D3746" t="s">
        <v>38</v>
      </c>
      <c r="E3746" s="1">
        <v>44413</v>
      </c>
      <c r="F3746" s="4">
        <v>1295</v>
      </c>
      <c r="G3746">
        <v>33</v>
      </c>
      <c r="H3746" s="3">
        <f>_xlfn.XLOOKUP(sales[[#This Row],[Product]],products[Product],products[Cost per box])*sales[[#This Row],[Boxes]]</f>
        <v>328.02</v>
      </c>
      <c r="I3746" s="4">
        <f>sales[[#This Row],[Revenue]]-sales[[#This Row],[Cost]]</f>
        <v>966.98</v>
      </c>
    </row>
    <row r="3747" spans="2:9" x14ac:dyDescent="0.25">
      <c r="B3747" t="s">
        <v>23</v>
      </c>
      <c r="C3747" t="s">
        <v>9</v>
      </c>
      <c r="D3747" t="s">
        <v>26</v>
      </c>
      <c r="E3747" s="1">
        <v>44413</v>
      </c>
      <c r="F3747" s="4">
        <v>112</v>
      </c>
      <c r="G3747">
        <v>26</v>
      </c>
      <c r="H3747" s="3">
        <f>_xlfn.XLOOKUP(sales[[#This Row],[Product]],products[Product],products[Cost per box])*sales[[#This Row],[Boxes]]</f>
        <v>167.18</v>
      </c>
      <c r="I3747" s="4">
        <f>sales[[#This Row],[Revenue]]-sales[[#This Row],[Cost]]</f>
        <v>-55.180000000000007</v>
      </c>
    </row>
    <row r="3748" spans="2:9" x14ac:dyDescent="0.25">
      <c r="B3748" t="s">
        <v>49</v>
      </c>
      <c r="C3748" t="s">
        <v>11</v>
      </c>
      <c r="D3748" t="s">
        <v>47</v>
      </c>
      <c r="E3748" s="1">
        <v>44413</v>
      </c>
      <c r="F3748" s="4">
        <v>1869</v>
      </c>
      <c r="G3748">
        <v>228</v>
      </c>
      <c r="H3748" s="3">
        <f>_xlfn.XLOOKUP(sales[[#This Row],[Product]],products[Product],products[Cost per box])*sales[[#This Row],[Boxes]]</f>
        <v>1199.28</v>
      </c>
      <c r="I3748" s="4">
        <f>sales[[#This Row],[Revenue]]-sales[[#This Row],[Cost]]</f>
        <v>669.72</v>
      </c>
    </row>
    <row r="3749" spans="2:9" x14ac:dyDescent="0.25">
      <c r="B3749" t="s">
        <v>29</v>
      </c>
      <c r="C3749" t="s">
        <v>9</v>
      </c>
      <c r="D3749" t="s">
        <v>30</v>
      </c>
      <c r="E3749" s="1">
        <v>44413</v>
      </c>
      <c r="F3749" s="4">
        <v>2100</v>
      </c>
      <c r="G3749">
        <v>700</v>
      </c>
      <c r="H3749" s="3">
        <f>_xlfn.XLOOKUP(sales[[#This Row],[Product]],products[Product],products[Cost per box])*sales[[#This Row],[Boxes]]</f>
        <v>2576</v>
      </c>
      <c r="I3749" s="4">
        <f>sales[[#This Row],[Revenue]]-sales[[#This Row],[Cost]]</f>
        <v>-476</v>
      </c>
    </row>
    <row r="3750" spans="2:9" x14ac:dyDescent="0.25">
      <c r="B3750" t="s">
        <v>40</v>
      </c>
      <c r="C3750" t="s">
        <v>16</v>
      </c>
      <c r="D3750" t="s">
        <v>28</v>
      </c>
      <c r="E3750" s="1">
        <v>44413</v>
      </c>
      <c r="F3750" s="4">
        <v>1890</v>
      </c>
      <c r="G3750">
        <v>584</v>
      </c>
      <c r="H3750" s="3">
        <f>_xlfn.XLOOKUP(sales[[#This Row],[Product]],products[Product],products[Cost per box])*sales[[#This Row],[Boxes]]</f>
        <v>1611.84</v>
      </c>
      <c r="I3750" s="4">
        <f>sales[[#This Row],[Revenue]]-sales[[#This Row],[Cost]]</f>
        <v>278.16000000000008</v>
      </c>
    </row>
    <row r="3751" spans="2:9" x14ac:dyDescent="0.25">
      <c r="B3751" t="s">
        <v>40</v>
      </c>
      <c r="C3751" t="s">
        <v>11</v>
      </c>
      <c r="D3751" t="s">
        <v>12</v>
      </c>
      <c r="E3751" s="1">
        <v>44413</v>
      </c>
      <c r="F3751" s="4">
        <v>2387</v>
      </c>
      <c r="G3751">
        <v>76</v>
      </c>
      <c r="H3751" s="3">
        <f>_xlfn.XLOOKUP(sales[[#This Row],[Product]],products[Product],products[Cost per box])*sales[[#This Row],[Boxes]]</f>
        <v>640.67999999999995</v>
      </c>
      <c r="I3751" s="4">
        <f>sales[[#This Row],[Revenue]]-sales[[#This Row],[Cost]]</f>
        <v>1746.3200000000002</v>
      </c>
    </row>
    <row r="3752" spans="2:9" x14ac:dyDescent="0.25">
      <c r="B3752" t="s">
        <v>41</v>
      </c>
      <c r="C3752" t="s">
        <v>9</v>
      </c>
      <c r="D3752" t="s">
        <v>28</v>
      </c>
      <c r="E3752" s="1">
        <v>44413</v>
      </c>
      <c r="F3752" s="4">
        <v>8015</v>
      </c>
      <c r="G3752">
        <v>1190</v>
      </c>
      <c r="H3752" s="3">
        <f>_xlfn.XLOOKUP(sales[[#This Row],[Product]],products[Product],products[Cost per box])*sales[[#This Row],[Boxes]]</f>
        <v>3284.3999999999996</v>
      </c>
      <c r="I3752" s="4">
        <f>sales[[#This Row],[Revenue]]-sales[[#This Row],[Cost]]</f>
        <v>4730.6000000000004</v>
      </c>
    </row>
    <row r="3753" spans="2:9" x14ac:dyDescent="0.25">
      <c r="B3753" t="s">
        <v>10</v>
      </c>
      <c r="C3753" t="s">
        <v>21</v>
      </c>
      <c r="D3753" t="s">
        <v>47</v>
      </c>
      <c r="E3753" s="1">
        <v>44413</v>
      </c>
      <c r="F3753" s="4">
        <v>1134</v>
      </c>
      <c r="G3753">
        <v>78</v>
      </c>
      <c r="H3753" s="3">
        <f>_xlfn.XLOOKUP(sales[[#This Row],[Product]],products[Product],products[Cost per box])*sales[[#This Row],[Boxes]]</f>
        <v>410.28</v>
      </c>
      <c r="I3753" s="4">
        <f>sales[[#This Row],[Revenue]]-sales[[#This Row],[Cost]]</f>
        <v>723.72</v>
      </c>
    </row>
    <row r="3754" spans="2:9" x14ac:dyDescent="0.25">
      <c r="B3754" t="s">
        <v>15</v>
      </c>
      <c r="C3754" t="s">
        <v>11</v>
      </c>
      <c r="D3754" t="s">
        <v>17</v>
      </c>
      <c r="E3754" s="1">
        <v>44413</v>
      </c>
      <c r="F3754" s="4">
        <v>6335</v>
      </c>
      <c r="G3754">
        <v>127</v>
      </c>
      <c r="H3754" s="3">
        <f>_xlfn.XLOOKUP(sales[[#This Row],[Product]],products[Product],products[Cost per box])*sales[[#This Row],[Boxes]]</f>
        <v>863.6</v>
      </c>
      <c r="I3754" s="4">
        <f>sales[[#This Row],[Revenue]]-sales[[#This Row],[Cost]]</f>
        <v>5471.4</v>
      </c>
    </row>
    <row r="3755" spans="2:9" x14ac:dyDescent="0.25">
      <c r="B3755" t="s">
        <v>5</v>
      </c>
      <c r="C3755" t="s">
        <v>11</v>
      </c>
      <c r="D3755" t="s">
        <v>35</v>
      </c>
      <c r="E3755" s="1">
        <v>44413</v>
      </c>
      <c r="F3755" s="4">
        <v>2303</v>
      </c>
      <c r="G3755">
        <v>245</v>
      </c>
      <c r="H3755" s="3">
        <f>_xlfn.XLOOKUP(sales[[#This Row],[Product]],products[Product],products[Cost per box])*sales[[#This Row],[Boxes]]</f>
        <v>649.25</v>
      </c>
      <c r="I3755" s="4">
        <f>sales[[#This Row],[Revenue]]-sales[[#This Row],[Cost]]</f>
        <v>1653.75</v>
      </c>
    </row>
    <row r="3756" spans="2:9" x14ac:dyDescent="0.25">
      <c r="B3756" t="s">
        <v>37</v>
      </c>
      <c r="C3756" t="s">
        <v>21</v>
      </c>
      <c r="D3756" t="s">
        <v>12</v>
      </c>
      <c r="E3756" s="1">
        <v>44413</v>
      </c>
      <c r="F3756" s="4">
        <v>7637</v>
      </c>
      <c r="G3756">
        <v>24</v>
      </c>
      <c r="H3756" s="3">
        <f>_xlfn.XLOOKUP(sales[[#This Row],[Product]],products[Product],products[Cost per box])*sales[[#This Row],[Boxes]]</f>
        <v>202.32</v>
      </c>
      <c r="I3756" s="4">
        <f>sales[[#This Row],[Revenue]]-sales[[#This Row],[Cost]]</f>
        <v>7434.68</v>
      </c>
    </row>
    <row r="3757" spans="2:9" x14ac:dyDescent="0.25">
      <c r="B3757" t="s">
        <v>23</v>
      </c>
      <c r="C3757" t="s">
        <v>27</v>
      </c>
      <c r="D3757" t="s">
        <v>52</v>
      </c>
      <c r="E3757" s="1">
        <v>44413</v>
      </c>
      <c r="F3757" s="4">
        <v>2401</v>
      </c>
      <c r="G3757">
        <v>387</v>
      </c>
      <c r="H3757" s="3">
        <f>_xlfn.XLOOKUP(sales[[#This Row],[Product]],products[Product],products[Cost per box])*sales[[#This Row],[Boxes]]</f>
        <v>1284.8399999999999</v>
      </c>
      <c r="I3757" s="4">
        <f>sales[[#This Row],[Revenue]]-sales[[#This Row],[Cost]]</f>
        <v>1116.1600000000001</v>
      </c>
    </row>
    <row r="3758" spans="2:9" x14ac:dyDescent="0.25">
      <c r="B3758" t="s">
        <v>10</v>
      </c>
      <c r="C3758" t="s">
        <v>27</v>
      </c>
      <c r="D3758" t="s">
        <v>24</v>
      </c>
      <c r="E3758" s="1">
        <v>44413</v>
      </c>
      <c r="F3758" s="4">
        <v>4795</v>
      </c>
      <c r="G3758">
        <v>91</v>
      </c>
      <c r="H3758" s="3">
        <f>_xlfn.XLOOKUP(sales[[#This Row],[Product]],products[Product],products[Cost per box])*sales[[#This Row],[Boxes]]</f>
        <v>956.41</v>
      </c>
      <c r="I3758" s="4">
        <f>sales[[#This Row],[Revenue]]-sales[[#This Row],[Cost]]</f>
        <v>3838.59</v>
      </c>
    </row>
    <row r="3759" spans="2:9" x14ac:dyDescent="0.25">
      <c r="B3759" t="s">
        <v>37</v>
      </c>
      <c r="C3759" t="s">
        <v>9</v>
      </c>
      <c r="D3759" t="s">
        <v>17</v>
      </c>
      <c r="E3759" s="1">
        <v>44413</v>
      </c>
      <c r="F3759" s="4">
        <v>1610</v>
      </c>
      <c r="G3759">
        <v>499</v>
      </c>
      <c r="H3759" s="3">
        <f>_xlfn.XLOOKUP(sales[[#This Row],[Product]],products[Product],products[Cost per box])*sales[[#This Row],[Boxes]]</f>
        <v>3393.2</v>
      </c>
      <c r="I3759" s="4">
        <f>sales[[#This Row],[Revenue]]-sales[[#This Row],[Cost]]</f>
        <v>-1783.1999999999998</v>
      </c>
    </row>
    <row r="3760" spans="2:9" x14ac:dyDescent="0.25">
      <c r="B3760" t="s">
        <v>33</v>
      </c>
      <c r="C3760" t="s">
        <v>11</v>
      </c>
      <c r="D3760" t="s">
        <v>38</v>
      </c>
      <c r="E3760" s="1">
        <v>44413</v>
      </c>
      <c r="F3760" s="4">
        <v>5110</v>
      </c>
      <c r="G3760">
        <v>160</v>
      </c>
      <c r="H3760" s="3">
        <f>_xlfn.XLOOKUP(sales[[#This Row],[Product]],products[Product],products[Cost per box])*sales[[#This Row],[Boxes]]</f>
        <v>1590.3999999999999</v>
      </c>
      <c r="I3760" s="4">
        <f>sales[[#This Row],[Revenue]]-sales[[#This Row],[Cost]]</f>
        <v>3519.6000000000004</v>
      </c>
    </row>
    <row r="3761" spans="2:9" x14ac:dyDescent="0.25">
      <c r="B3761" t="s">
        <v>34</v>
      </c>
      <c r="C3761" t="s">
        <v>9</v>
      </c>
      <c r="D3761" t="s">
        <v>17</v>
      </c>
      <c r="E3761" s="1">
        <v>44413</v>
      </c>
      <c r="F3761" s="4">
        <v>1904</v>
      </c>
      <c r="G3761">
        <v>353</v>
      </c>
      <c r="H3761" s="3">
        <f>_xlfn.XLOOKUP(sales[[#This Row],[Product]],products[Product],products[Cost per box])*sales[[#This Row],[Boxes]]</f>
        <v>2400.4</v>
      </c>
      <c r="I3761" s="4">
        <f>sales[[#This Row],[Revenue]]-sales[[#This Row],[Cost]]</f>
        <v>-496.40000000000009</v>
      </c>
    </row>
    <row r="3762" spans="2:9" x14ac:dyDescent="0.25">
      <c r="B3762" t="s">
        <v>13</v>
      </c>
      <c r="C3762" t="s">
        <v>6</v>
      </c>
      <c r="D3762" t="s">
        <v>12</v>
      </c>
      <c r="E3762" s="1">
        <v>44413</v>
      </c>
      <c r="F3762" s="4">
        <v>10451</v>
      </c>
      <c r="G3762">
        <v>219</v>
      </c>
      <c r="H3762" s="3">
        <f>_xlfn.XLOOKUP(sales[[#This Row],[Product]],products[Product],products[Cost per box])*sales[[#This Row],[Boxes]]</f>
        <v>1846.1699999999998</v>
      </c>
      <c r="I3762" s="4">
        <f>sales[[#This Row],[Revenue]]-sales[[#This Row],[Cost]]</f>
        <v>8604.83</v>
      </c>
    </row>
    <row r="3763" spans="2:9" x14ac:dyDescent="0.25">
      <c r="B3763" t="s">
        <v>25</v>
      </c>
      <c r="C3763" t="s">
        <v>6</v>
      </c>
      <c r="D3763" t="s">
        <v>35</v>
      </c>
      <c r="E3763" s="1">
        <v>44413</v>
      </c>
      <c r="F3763" s="4">
        <v>931</v>
      </c>
      <c r="G3763">
        <v>361</v>
      </c>
      <c r="H3763" s="3">
        <f>_xlfn.XLOOKUP(sales[[#This Row],[Product]],products[Product],products[Cost per box])*sales[[#This Row],[Boxes]]</f>
        <v>956.65</v>
      </c>
      <c r="I3763" s="4">
        <f>sales[[#This Row],[Revenue]]-sales[[#This Row],[Cost]]</f>
        <v>-25.649999999999977</v>
      </c>
    </row>
    <row r="3764" spans="2:9" x14ac:dyDescent="0.25">
      <c r="B3764" t="s">
        <v>32</v>
      </c>
      <c r="C3764" t="s">
        <v>27</v>
      </c>
      <c r="D3764" t="s">
        <v>44</v>
      </c>
      <c r="E3764" s="1">
        <v>44413</v>
      </c>
      <c r="F3764" s="4">
        <v>8281</v>
      </c>
      <c r="G3764">
        <v>9</v>
      </c>
      <c r="H3764" s="3">
        <f>_xlfn.XLOOKUP(sales[[#This Row],[Product]],products[Product],products[Cost per box])*sales[[#This Row],[Boxes]]</f>
        <v>86.13</v>
      </c>
      <c r="I3764" s="4">
        <f>sales[[#This Row],[Revenue]]-sales[[#This Row],[Cost]]</f>
        <v>8194.8700000000008</v>
      </c>
    </row>
    <row r="3765" spans="2:9" x14ac:dyDescent="0.25">
      <c r="B3765" t="s">
        <v>5</v>
      </c>
      <c r="C3765" t="s">
        <v>21</v>
      </c>
      <c r="D3765" t="s">
        <v>28</v>
      </c>
      <c r="E3765" s="1">
        <v>44413</v>
      </c>
      <c r="F3765" s="4">
        <v>5523</v>
      </c>
      <c r="G3765">
        <v>97</v>
      </c>
      <c r="H3765" s="3">
        <f>_xlfn.XLOOKUP(sales[[#This Row],[Product]],products[Product],products[Cost per box])*sales[[#This Row],[Boxes]]</f>
        <v>267.71999999999997</v>
      </c>
      <c r="I3765" s="4">
        <f>sales[[#This Row],[Revenue]]-sales[[#This Row],[Cost]]</f>
        <v>5255.28</v>
      </c>
    </row>
    <row r="3766" spans="2:9" x14ac:dyDescent="0.25">
      <c r="B3766" t="s">
        <v>34</v>
      </c>
      <c r="C3766" t="s">
        <v>9</v>
      </c>
      <c r="D3766" t="s">
        <v>47</v>
      </c>
      <c r="E3766" s="1">
        <v>44414</v>
      </c>
      <c r="F3766" s="4">
        <v>1330</v>
      </c>
      <c r="G3766">
        <v>130</v>
      </c>
      <c r="H3766" s="3">
        <f>_xlfn.XLOOKUP(sales[[#This Row],[Product]],products[Product],products[Cost per box])*sales[[#This Row],[Boxes]]</f>
        <v>683.8</v>
      </c>
      <c r="I3766" s="4">
        <f>sales[[#This Row],[Revenue]]-sales[[#This Row],[Cost]]</f>
        <v>646.20000000000005</v>
      </c>
    </row>
    <row r="3767" spans="2:9" x14ac:dyDescent="0.25">
      <c r="B3767" t="s">
        <v>20</v>
      </c>
      <c r="C3767" t="s">
        <v>11</v>
      </c>
      <c r="D3767" t="s">
        <v>44</v>
      </c>
      <c r="E3767" s="1">
        <v>44414</v>
      </c>
      <c r="F3767" s="4">
        <v>6363</v>
      </c>
      <c r="G3767">
        <v>564</v>
      </c>
      <c r="H3767" s="3">
        <f>_xlfn.XLOOKUP(sales[[#This Row],[Product]],products[Product],products[Cost per box])*sales[[#This Row],[Boxes]]</f>
        <v>5397.4800000000005</v>
      </c>
      <c r="I3767" s="4">
        <f>sales[[#This Row],[Revenue]]-sales[[#This Row],[Cost]]</f>
        <v>965.51999999999953</v>
      </c>
    </row>
    <row r="3768" spans="2:9" x14ac:dyDescent="0.25">
      <c r="B3768" t="s">
        <v>33</v>
      </c>
      <c r="C3768" t="s">
        <v>9</v>
      </c>
      <c r="D3768" t="s">
        <v>17</v>
      </c>
      <c r="E3768" s="1">
        <v>44414</v>
      </c>
      <c r="F3768" s="4">
        <v>6867</v>
      </c>
      <c r="G3768">
        <v>38</v>
      </c>
      <c r="H3768" s="3">
        <f>_xlfn.XLOOKUP(sales[[#This Row],[Product]],products[Product],products[Cost per box])*sales[[#This Row],[Boxes]]</f>
        <v>258.39999999999998</v>
      </c>
      <c r="I3768" s="4">
        <f>sales[[#This Row],[Revenue]]-sales[[#This Row],[Cost]]</f>
        <v>6608.6</v>
      </c>
    </row>
    <row r="3769" spans="2:9" x14ac:dyDescent="0.25">
      <c r="B3769" t="s">
        <v>32</v>
      </c>
      <c r="C3769" t="s">
        <v>27</v>
      </c>
      <c r="D3769" t="s">
        <v>12</v>
      </c>
      <c r="E3769" s="1">
        <v>44414</v>
      </c>
      <c r="F3769" s="4">
        <v>3703</v>
      </c>
      <c r="G3769">
        <v>95</v>
      </c>
      <c r="H3769" s="3">
        <f>_xlfn.XLOOKUP(sales[[#This Row],[Product]],products[Product],products[Cost per box])*sales[[#This Row],[Boxes]]</f>
        <v>800.85</v>
      </c>
      <c r="I3769" s="4">
        <f>sales[[#This Row],[Revenue]]-sales[[#This Row],[Cost]]</f>
        <v>2902.15</v>
      </c>
    </row>
    <row r="3770" spans="2:9" x14ac:dyDescent="0.25">
      <c r="B3770" t="s">
        <v>8</v>
      </c>
      <c r="C3770" t="s">
        <v>9</v>
      </c>
      <c r="D3770" t="s">
        <v>52</v>
      </c>
      <c r="E3770" s="1">
        <v>44414</v>
      </c>
      <c r="F3770" s="4">
        <v>546</v>
      </c>
      <c r="G3770">
        <v>96</v>
      </c>
      <c r="H3770" s="3">
        <f>_xlfn.XLOOKUP(sales[[#This Row],[Product]],products[Product],products[Cost per box])*sales[[#This Row],[Boxes]]</f>
        <v>318.71999999999997</v>
      </c>
      <c r="I3770" s="4">
        <f>sales[[#This Row],[Revenue]]-sales[[#This Row],[Cost]]</f>
        <v>227.28000000000003</v>
      </c>
    </row>
    <row r="3771" spans="2:9" x14ac:dyDescent="0.25">
      <c r="B3771" t="s">
        <v>25</v>
      </c>
      <c r="C3771" t="s">
        <v>21</v>
      </c>
      <c r="D3771" t="s">
        <v>26</v>
      </c>
      <c r="E3771" s="1">
        <v>44414</v>
      </c>
      <c r="F3771" s="4">
        <v>5257</v>
      </c>
      <c r="G3771">
        <v>180</v>
      </c>
      <c r="H3771" s="3">
        <f>_xlfn.XLOOKUP(sales[[#This Row],[Product]],products[Product],products[Cost per box])*sales[[#This Row],[Boxes]]</f>
        <v>1157.3999999999999</v>
      </c>
      <c r="I3771" s="4">
        <f>sales[[#This Row],[Revenue]]-sales[[#This Row],[Cost]]</f>
        <v>4099.6000000000004</v>
      </c>
    </row>
    <row r="3772" spans="2:9" x14ac:dyDescent="0.25">
      <c r="B3772" t="s">
        <v>34</v>
      </c>
      <c r="C3772" t="s">
        <v>21</v>
      </c>
      <c r="D3772" t="s">
        <v>50</v>
      </c>
      <c r="E3772" s="1">
        <v>44414</v>
      </c>
      <c r="F3772" s="4">
        <v>3444</v>
      </c>
      <c r="G3772">
        <v>207</v>
      </c>
      <c r="H3772" s="3">
        <f>_xlfn.XLOOKUP(sales[[#This Row],[Product]],products[Product],products[Cost per box])*sales[[#This Row],[Boxes]]</f>
        <v>2568.87</v>
      </c>
      <c r="I3772" s="4">
        <f>sales[[#This Row],[Revenue]]-sales[[#This Row],[Cost]]</f>
        <v>875.13000000000011</v>
      </c>
    </row>
    <row r="3773" spans="2:9" x14ac:dyDescent="0.25">
      <c r="B3773" t="s">
        <v>33</v>
      </c>
      <c r="C3773" t="s">
        <v>21</v>
      </c>
      <c r="D3773" t="s">
        <v>44</v>
      </c>
      <c r="E3773" s="1">
        <v>44414</v>
      </c>
      <c r="F3773" s="4">
        <v>630</v>
      </c>
      <c r="G3773">
        <v>134</v>
      </c>
      <c r="H3773" s="3">
        <f>_xlfn.XLOOKUP(sales[[#This Row],[Product]],products[Product],products[Cost per box])*sales[[#This Row],[Boxes]]</f>
        <v>1282.3800000000001</v>
      </c>
      <c r="I3773" s="4">
        <f>sales[[#This Row],[Revenue]]-sales[[#This Row],[Cost]]</f>
        <v>-652.38000000000011</v>
      </c>
    </row>
    <row r="3774" spans="2:9" x14ac:dyDescent="0.25">
      <c r="B3774" t="s">
        <v>5</v>
      </c>
      <c r="C3774" t="s">
        <v>6</v>
      </c>
      <c r="D3774" t="s">
        <v>43</v>
      </c>
      <c r="E3774" s="1">
        <v>44414</v>
      </c>
      <c r="F3774" s="4">
        <v>364</v>
      </c>
      <c r="G3774">
        <v>68</v>
      </c>
      <c r="H3774" s="3">
        <f>_xlfn.XLOOKUP(sales[[#This Row],[Product]],products[Product],products[Cost per box])*sales[[#This Row],[Boxes]]</f>
        <v>261.8</v>
      </c>
      <c r="I3774" s="4">
        <f>sales[[#This Row],[Revenue]]-sales[[#This Row],[Cost]]</f>
        <v>102.19999999999999</v>
      </c>
    </row>
    <row r="3775" spans="2:9" x14ac:dyDescent="0.25">
      <c r="B3775" t="s">
        <v>13</v>
      </c>
      <c r="C3775" t="s">
        <v>16</v>
      </c>
      <c r="D3775" t="s">
        <v>42</v>
      </c>
      <c r="E3775" s="1">
        <v>44414</v>
      </c>
      <c r="F3775" s="4">
        <v>8568</v>
      </c>
      <c r="G3775">
        <v>173</v>
      </c>
      <c r="H3775" s="3">
        <f>_xlfn.XLOOKUP(sales[[#This Row],[Product]],products[Product],products[Cost per box])*sales[[#This Row],[Boxes]]</f>
        <v>820.02</v>
      </c>
      <c r="I3775" s="4">
        <f>sales[[#This Row],[Revenue]]-sales[[#This Row],[Cost]]</f>
        <v>7747.98</v>
      </c>
    </row>
    <row r="3776" spans="2:9" x14ac:dyDescent="0.25">
      <c r="B3776" t="s">
        <v>40</v>
      </c>
      <c r="C3776" t="s">
        <v>9</v>
      </c>
      <c r="D3776" t="s">
        <v>19</v>
      </c>
      <c r="E3776" s="1">
        <v>44414</v>
      </c>
      <c r="F3776" s="4">
        <v>1309</v>
      </c>
      <c r="G3776">
        <v>700</v>
      </c>
      <c r="H3776" s="3">
        <f>_xlfn.XLOOKUP(sales[[#This Row],[Product]],products[Product],products[Cost per box])*sales[[#This Row],[Boxes]]</f>
        <v>7161</v>
      </c>
      <c r="I3776" s="4">
        <f>sales[[#This Row],[Revenue]]-sales[[#This Row],[Cost]]</f>
        <v>-5852</v>
      </c>
    </row>
    <row r="3777" spans="2:9" x14ac:dyDescent="0.25">
      <c r="B3777" t="s">
        <v>34</v>
      </c>
      <c r="C3777" t="s">
        <v>21</v>
      </c>
      <c r="D3777" t="s">
        <v>26</v>
      </c>
      <c r="E3777" s="1">
        <v>44414</v>
      </c>
      <c r="F3777" s="4">
        <v>5936</v>
      </c>
      <c r="G3777">
        <v>80</v>
      </c>
      <c r="H3777" s="3">
        <f>_xlfn.XLOOKUP(sales[[#This Row],[Product]],products[Product],products[Cost per box])*sales[[#This Row],[Boxes]]</f>
        <v>514.4</v>
      </c>
      <c r="I3777" s="4">
        <f>sales[[#This Row],[Revenue]]-sales[[#This Row],[Cost]]</f>
        <v>5421.6</v>
      </c>
    </row>
    <row r="3778" spans="2:9" x14ac:dyDescent="0.25">
      <c r="B3778" t="s">
        <v>51</v>
      </c>
      <c r="C3778" t="s">
        <v>16</v>
      </c>
      <c r="D3778" t="s">
        <v>38</v>
      </c>
      <c r="E3778" s="1">
        <v>44414</v>
      </c>
      <c r="F3778" s="4">
        <v>3514</v>
      </c>
      <c r="G3778">
        <v>127</v>
      </c>
      <c r="H3778" s="3">
        <f>_xlfn.XLOOKUP(sales[[#This Row],[Product]],products[Product],products[Cost per box])*sales[[#This Row],[Boxes]]</f>
        <v>1262.3799999999999</v>
      </c>
      <c r="I3778" s="4">
        <f>sales[[#This Row],[Revenue]]-sales[[#This Row],[Cost]]</f>
        <v>2251.62</v>
      </c>
    </row>
    <row r="3779" spans="2:9" x14ac:dyDescent="0.25">
      <c r="B3779" t="s">
        <v>13</v>
      </c>
      <c r="C3779" t="s">
        <v>27</v>
      </c>
      <c r="D3779" t="s">
        <v>12</v>
      </c>
      <c r="E3779" s="1">
        <v>44414</v>
      </c>
      <c r="F3779" s="4">
        <v>14</v>
      </c>
      <c r="G3779">
        <v>177</v>
      </c>
      <c r="H3779" s="3">
        <f>_xlfn.XLOOKUP(sales[[#This Row],[Product]],products[Product],products[Cost per box])*sales[[#This Row],[Boxes]]</f>
        <v>1492.11</v>
      </c>
      <c r="I3779" s="4">
        <f>sales[[#This Row],[Revenue]]-sales[[#This Row],[Cost]]</f>
        <v>-1478.11</v>
      </c>
    </row>
    <row r="3780" spans="2:9" x14ac:dyDescent="0.25">
      <c r="B3780" t="s">
        <v>41</v>
      </c>
      <c r="C3780" t="s">
        <v>27</v>
      </c>
      <c r="D3780" t="s">
        <v>35</v>
      </c>
      <c r="E3780" s="1">
        <v>44414</v>
      </c>
      <c r="F3780" s="4">
        <v>7679</v>
      </c>
      <c r="G3780">
        <v>61</v>
      </c>
      <c r="H3780" s="3">
        <f>_xlfn.XLOOKUP(sales[[#This Row],[Product]],products[Product],products[Cost per box])*sales[[#This Row],[Boxes]]</f>
        <v>161.65</v>
      </c>
      <c r="I3780" s="4">
        <f>sales[[#This Row],[Revenue]]-sales[[#This Row],[Cost]]</f>
        <v>7517.35</v>
      </c>
    </row>
    <row r="3781" spans="2:9" x14ac:dyDescent="0.25">
      <c r="B3781" t="s">
        <v>33</v>
      </c>
      <c r="C3781" t="s">
        <v>27</v>
      </c>
      <c r="D3781" t="s">
        <v>38</v>
      </c>
      <c r="E3781" s="1">
        <v>44414</v>
      </c>
      <c r="F3781" s="4">
        <v>3528</v>
      </c>
      <c r="G3781">
        <v>168</v>
      </c>
      <c r="H3781" s="3">
        <f>_xlfn.XLOOKUP(sales[[#This Row],[Product]],products[Product],products[Cost per box])*sales[[#This Row],[Boxes]]</f>
        <v>1669.9199999999998</v>
      </c>
      <c r="I3781" s="4">
        <f>sales[[#This Row],[Revenue]]-sales[[#This Row],[Cost]]</f>
        <v>1858.0800000000002</v>
      </c>
    </row>
    <row r="3782" spans="2:9" x14ac:dyDescent="0.25">
      <c r="B3782" t="s">
        <v>41</v>
      </c>
      <c r="C3782" t="s">
        <v>27</v>
      </c>
      <c r="D3782" t="s">
        <v>43</v>
      </c>
      <c r="E3782" s="1">
        <v>44414</v>
      </c>
      <c r="F3782" s="4">
        <v>7672</v>
      </c>
      <c r="G3782">
        <v>136</v>
      </c>
      <c r="H3782" s="3">
        <f>_xlfn.XLOOKUP(sales[[#This Row],[Product]],products[Product],products[Cost per box])*sales[[#This Row],[Boxes]]</f>
        <v>523.6</v>
      </c>
      <c r="I3782" s="4">
        <f>sales[[#This Row],[Revenue]]-sales[[#This Row],[Cost]]</f>
        <v>7148.4</v>
      </c>
    </row>
    <row r="3783" spans="2:9" x14ac:dyDescent="0.25">
      <c r="B3783" t="s">
        <v>46</v>
      </c>
      <c r="C3783" t="s">
        <v>6</v>
      </c>
      <c r="D3783" t="s">
        <v>50</v>
      </c>
      <c r="E3783" s="1">
        <v>44414</v>
      </c>
      <c r="F3783" s="4">
        <v>336</v>
      </c>
      <c r="G3783">
        <v>147</v>
      </c>
      <c r="H3783" s="3">
        <f>_xlfn.XLOOKUP(sales[[#This Row],[Product]],products[Product],products[Cost per box])*sales[[#This Row],[Boxes]]</f>
        <v>1824.27</v>
      </c>
      <c r="I3783" s="4">
        <f>sales[[#This Row],[Revenue]]-sales[[#This Row],[Cost]]</f>
        <v>-1488.27</v>
      </c>
    </row>
    <row r="3784" spans="2:9" x14ac:dyDescent="0.25">
      <c r="B3784" t="s">
        <v>39</v>
      </c>
      <c r="C3784" t="s">
        <v>27</v>
      </c>
      <c r="D3784" t="s">
        <v>36</v>
      </c>
      <c r="E3784" s="1">
        <v>44414</v>
      </c>
      <c r="F3784" s="4">
        <v>8680</v>
      </c>
      <c r="G3784">
        <v>317</v>
      </c>
      <c r="H3784" s="3">
        <f>_xlfn.XLOOKUP(sales[[#This Row],[Product]],products[Product],products[Cost per box])*sales[[#This Row],[Boxes]]</f>
        <v>1597.68</v>
      </c>
      <c r="I3784" s="4">
        <f>sales[[#This Row],[Revenue]]-sales[[#This Row],[Cost]]</f>
        <v>7082.32</v>
      </c>
    </row>
    <row r="3785" spans="2:9" x14ac:dyDescent="0.25">
      <c r="B3785" t="s">
        <v>8</v>
      </c>
      <c r="C3785" t="s">
        <v>21</v>
      </c>
      <c r="D3785" t="s">
        <v>36</v>
      </c>
      <c r="E3785" s="1">
        <v>44414</v>
      </c>
      <c r="F3785" s="4">
        <v>1085</v>
      </c>
      <c r="G3785">
        <v>657</v>
      </c>
      <c r="H3785" s="3">
        <f>_xlfn.XLOOKUP(sales[[#This Row],[Product]],products[Product],products[Cost per box])*sales[[#This Row],[Boxes]]</f>
        <v>3311.28</v>
      </c>
      <c r="I3785" s="4">
        <f>sales[[#This Row],[Revenue]]-sales[[#This Row],[Cost]]</f>
        <v>-2226.2800000000002</v>
      </c>
    </row>
    <row r="3786" spans="2:9" x14ac:dyDescent="0.25">
      <c r="B3786" t="s">
        <v>39</v>
      </c>
      <c r="C3786" t="s">
        <v>11</v>
      </c>
      <c r="D3786" t="s">
        <v>22</v>
      </c>
      <c r="E3786" s="1">
        <v>44414</v>
      </c>
      <c r="F3786" s="4">
        <v>1876</v>
      </c>
      <c r="G3786">
        <v>1120</v>
      </c>
      <c r="H3786" s="3">
        <f>_xlfn.XLOOKUP(sales[[#This Row],[Product]],products[Product],products[Cost per box])*sales[[#This Row],[Boxes]]</f>
        <v>9206.4000000000015</v>
      </c>
      <c r="I3786" s="4">
        <f>sales[[#This Row],[Revenue]]-sales[[#This Row],[Cost]]</f>
        <v>-7330.4000000000015</v>
      </c>
    </row>
    <row r="3787" spans="2:9" x14ac:dyDescent="0.25">
      <c r="B3787" t="s">
        <v>40</v>
      </c>
      <c r="C3787" t="s">
        <v>11</v>
      </c>
      <c r="D3787" t="s">
        <v>7</v>
      </c>
      <c r="E3787" s="1">
        <v>44414</v>
      </c>
      <c r="F3787" s="4">
        <v>6377</v>
      </c>
      <c r="G3787">
        <v>85</v>
      </c>
      <c r="H3787" s="3">
        <f>_xlfn.XLOOKUP(sales[[#This Row],[Product]],products[Product],products[Cost per box])*sales[[#This Row],[Boxes]]</f>
        <v>437.75000000000006</v>
      </c>
      <c r="I3787" s="4">
        <f>sales[[#This Row],[Revenue]]-sales[[#This Row],[Cost]]</f>
        <v>5939.25</v>
      </c>
    </row>
    <row r="3788" spans="2:9" x14ac:dyDescent="0.25">
      <c r="B3788" t="s">
        <v>46</v>
      </c>
      <c r="C3788" t="s">
        <v>21</v>
      </c>
      <c r="D3788" t="s">
        <v>36</v>
      </c>
      <c r="E3788" s="1">
        <v>44414</v>
      </c>
      <c r="F3788" s="4">
        <v>245</v>
      </c>
      <c r="G3788">
        <v>491</v>
      </c>
      <c r="H3788" s="3">
        <f>_xlfn.XLOOKUP(sales[[#This Row],[Product]],products[Product],products[Cost per box])*sales[[#This Row],[Boxes]]</f>
        <v>2474.64</v>
      </c>
      <c r="I3788" s="4">
        <f>sales[[#This Row],[Revenue]]-sales[[#This Row],[Cost]]</f>
        <v>-2229.64</v>
      </c>
    </row>
    <row r="3789" spans="2:9" x14ac:dyDescent="0.25">
      <c r="B3789" t="s">
        <v>5</v>
      </c>
      <c r="C3789" t="s">
        <v>16</v>
      </c>
      <c r="D3789" t="s">
        <v>19</v>
      </c>
      <c r="E3789" s="1">
        <v>44414</v>
      </c>
      <c r="F3789" s="4">
        <v>9807</v>
      </c>
      <c r="G3789">
        <v>231</v>
      </c>
      <c r="H3789" s="3">
        <f>_xlfn.XLOOKUP(sales[[#This Row],[Product]],products[Product],products[Cost per box])*sales[[#This Row],[Boxes]]</f>
        <v>2363.13</v>
      </c>
      <c r="I3789" s="4">
        <f>sales[[#This Row],[Revenue]]-sales[[#This Row],[Cost]]</f>
        <v>7443.87</v>
      </c>
    </row>
    <row r="3790" spans="2:9" x14ac:dyDescent="0.25">
      <c r="B3790" t="s">
        <v>34</v>
      </c>
      <c r="C3790" t="s">
        <v>6</v>
      </c>
      <c r="D3790" t="s">
        <v>44</v>
      </c>
      <c r="E3790" s="1">
        <v>44414</v>
      </c>
      <c r="F3790" s="4">
        <v>6069</v>
      </c>
      <c r="G3790">
        <v>25</v>
      </c>
      <c r="H3790" s="3">
        <f>_xlfn.XLOOKUP(sales[[#This Row],[Product]],products[Product],products[Cost per box])*sales[[#This Row],[Boxes]]</f>
        <v>239.25</v>
      </c>
      <c r="I3790" s="4">
        <f>sales[[#This Row],[Revenue]]-sales[[#This Row],[Cost]]</f>
        <v>5829.75</v>
      </c>
    </row>
    <row r="3791" spans="2:9" x14ac:dyDescent="0.25">
      <c r="B3791" t="s">
        <v>20</v>
      </c>
      <c r="C3791" t="s">
        <v>27</v>
      </c>
      <c r="D3791" t="s">
        <v>44</v>
      </c>
      <c r="E3791" s="1">
        <v>44414</v>
      </c>
      <c r="F3791" s="4">
        <v>3619</v>
      </c>
      <c r="G3791">
        <v>257</v>
      </c>
      <c r="H3791" s="3">
        <f>_xlfn.XLOOKUP(sales[[#This Row],[Product]],products[Product],products[Cost per box])*sales[[#This Row],[Boxes]]</f>
        <v>2459.4900000000002</v>
      </c>
      <c r="I3791" s="4">
        <f>sales[[#This Row],[Revenue]]-sales[[#This Row],[Cost]]</f>
        <v>1159.5099999999998</v>
      </c>
    </row>
    <row r="3792" spans="2:9" x14ac:dyDescent="0.25">
      <c r="B3792" t="s">
        <v>40</v>
      </c>
      <c r="C3792" t="s">
        <v>21</v>
      </c>
      <c r="D3792" t="s">
        <v>24</v>
      </c>
      <c r="E3792" s="1">
        <v>44414</v>
      </c>
      <c r="F3792" s="4">
        <v>1204</v>
      </c>
      <c r="G3792">
        <v>343</v>
      </c>
      <c r="H3792" s="3">
        <f>_xlfn.XLOOKUP(sales[[#This Row],[Product]],products[Product],products[Cost per box])*sales[[#This Row],[Boxes]]</f>
        <v>3604.93</v>
      </c>
      <c r="I3792" s="4">
        <f>sales[[#This Row],[Revenue]]-sales[[#This Row],[Cost]]</f>
        <v>-2400.9299999999998</v>
      </c>
    </row>
    <row r="3793" spans="2:9" x14ac:dyDescent="0.25">
      <c r="B3793" t="s">
        <v>5</v>
      </c>
      <c r="C3793" t="s">
        <v>11</v>
      </c>
      <c r="D3793" t="s">
        <v>31</v>
      </c>
      <c r="E3793" s="1">
        <v>44414</v>
      </c>
      <c r="F3793" s="4">
        <v>4774</v>
      </c>
      <c r="G3793">
        <v>689</v>
      </c>
      <c r="H3793" s="3">
        <f>_xlfn.XLOOKUP(sales[[#This Row],[Product]],products[Product],products[Cost per box])*sales[[#This Row],[Boxes]]</f>
        <v>3941.08</v>
      </c>
      <c r="I3793" s="4">
        <f>sales[[#This Row],[Revenue]]-sales[[#This Row],[Cost]]</f>
        <v>832.92000000000007</v>
      </c>
    </row>
    <row r="3794" spans="2:9" x14ac:dyDescent="0.25">
      <c r="B3794" t="s">
        <v>39</v>
      </c>
      <c r="C3794" t="s">
        <v>27</v>
      </c>
      <c r="D3794" t="s">
        <v>30</v>
      </c>
      <c r="E3794" s="1">
        <v>44414</v>
      </c>
      <c r="F3794" s="4">
        <v>2835</v>
      </c>
      <c r="G3794">
        <v>229</v>
      </c>
      <c r="H3794" s="3">
        <f>_xlfn.XLOOKUP(sales[[#This Row],[Product]],products[Product],products[Cost per box])*sales[[#This Row],[Boxes]]</f>
        <v>842.72</v>
      </c>
      <c r="I3794" s="4">
        <f>sales[[#This Row],[Revenue]]-sales[[#This Row],[Cost]]</f>
        <v>1992.28</v>
      </c>
    </row>
    <row r="3795" spans="2:9" x14ac:dyDescent="0.25">
      <c r="B3795" t="s">
        <v>37</v>
      </c>
      <c r="C3795" t="s">
        <v>11</v>
      </c>
      <c r="D3795" t="s">
        <v>48</v>
      </c>
      <c r="E3795" s="1">
        <v>44414</v>
      </c>
      <c r="F3795" s="4">
        <v>7798</v>
      </c>
      <c r="G3795">
        <v>89</v>
      </c>
      <c r="H3795" s="3">
        <f>_xlfn.XLOOKUP(sales[[#This Row],[Product]],products[Product],products[Cost per box])*sales[[#This Row],[Boxes]]</f>
        <v>665.72</v>
      </c>
      <c r="I3795" s="4">
        <f>sales[[#This Row],[Revenue]]-sales[[#This Row],[Cost]]</f>
        <v>7132.28</v>
      </c>
    </row>
    <row r="3796" spans="2:9" x14ac:dyDescent="0.25">
      <c r="B3796" t="s">
        <v>15</v>
      </c>
      <c r="C3796" t="s">
        <v>6</v>
      </c>
      <c r="D3796" t="s">
        <v>26</v>
      </c>
      <c r="E3796" s="1">
        <v>44414</v>
      </c>
      <c r="F3796" s="4">
        <v>2723</v>
      </c>
      <c r="G3796">
        <v>121</v>
      </c>
      <c r="H3796" s="3">
        <f>_xlfn.XLOOKUP(sales[[#This Row],[Product]],products[Product],products[Cost per box])*sales[[#This Row],[Boxes]]</f>
        <v>778.03</v>
      </c>
      <c r="I3796" s="4">
        <f>sales[[#This Row],[Revenue]]-sales[[#This Row],[Cost]]</f>
        <v>1944.97</v>
      </c>
    </row>
    <row r="3797" spans="2:9" x14ac:dyDescent="0.25">
      <c r="B3797" t="s">
        <v>46</v>
      </c>
      <c r="C3797" t="s">
        <v>27</v>
      </c>
      <c r="D3797" t="s">
        <v>19</v>
      </c>
      <c r="E3797" s="1">
        <v>44414</v>
      </c>
      <c r="F3797" s="4">
        <v>5257</v>
      </c>
      <c r="G3797">
        <v>84</v>
      </c>
      <c r="H3797" s="3">
        <f>_xlfn.XLOOKUP(sales[[#This Row],[Product]],products[Product],products[Cost per box])*sales[[#This Row],[Boxes]]</f>
        <v>859.32</v>
      </c>
      <c r="I3797" s="4">
        <f>sales[[#This Row],[Revenue]]-sales[[#This Row],[Cost]]</f>
        <v>4397.68</v>
      </c>
    </row>
    <row r="3798" spans="2:9" x14ac:dyDescent="0.25">
      <c r="B3798" t="s">
        <v>29</v>
      </c>
      <c r="C3798" t="s">
        <v>27</v>
      </c>
      <c r="D3798" t="s">
        <v>45</v>
      </c>
      <c r="E3798" s="1">
        <v>44414</v>
      </c>
      <c r="F3798" s="4">
        <v>525</v>
      </c>
      <c r="G3798">
        <v>112</v>
      </c>
      <c r="H3798" s="3">
        <f>_xlfn.XLOOKUP(sales[[#This Row],[Product]],products[Product],products[Cost per box])*sales[[#This Row],[Boxes]]</f>
        <v>865.76</v>
      </c>
      <c r="I3798" s="4">
        <f>sales[[#This Row],[Revenue]]-sales[[#This Row],[Cost]]</f>
        <v>-340.76</v>
      </c>
    </row>
    <row r="3799" spans="2:9" x14ac:dyDescent="0.25">
      <c r="B3799" t="s">
        <v>34</v>
      </c>
      <c r="C3799" t="s">
        <v>6</v>
      </c>
      <c r="D3799" t="s">
        <v>30</v>
      </c>
      <c r="E3799" s="1">
        <v>44414</v>
      </c>
      <c r="F3799" s="4">
        <v>1141</v>
      </c>
      <c r="G3799">
        <v>1470</v>
      </c>
      <c r="H3799" s="3">
        <f>_xlfn.XLOOKUP(sales[[#This Row],[Product]],products[Product],products[Cost per box])*sales[[#This Row],[Boxes]]</f>
        <v>5409.6</v>
      </c>
      <c r="I3799" s="4">
        <f>sales[[#This Row],[Revenue]]-sales[[#This Row],[Cost]]</f>
        <v>-4268.6000000000004</v>
      </c>
    </row>
    <row r="3800" spans="2:9" x14ac:dyDescent="0.25">
      <c r="B3800" t="s">
        <v>51</v>
      </c>
      <c r="C3800" t="s">
        <v>21</v>
      </c>
      <c r="D3800" t="s">
        <v>48</v>
      </c>
      <c r="E3800" s="1">
        <v>44414</v>
      </c>
      <c r="F3800" s="4">
        <v>4760</v>
      </c>
      <c r="G3800">
        <v>23</v>
      </c>
      <c r="H3800" s="3">
        <f>_xlfn.XLOOKUP(sales[[#This Row],[Product]],products[Product],products[Cost per box])*sales[[#This Row],[Boxes]]</f>
        <v>172.04000000000002</v>
      </c>
      <c r="I3800" s="4">
        <f>sales[[#This Row],[Revenue]]-sales[[#This Row],[Cost]]</f>
        <v>4587.96</v>
      </c>
    </row>
    <row r="3801" spans="2:9" x14ac:dyDescent="0.25">
      <c r="B3801" t="s">
        <v>49</v>
      </c>
      <c r="C3801" t="s">
        <v>21</v>
      </c>
      <c r="D3801" t="s">
        <v>19</v>
      </c>
      <c r="E3801" s="1">
        <v>44414</v>
      </c>
      <c r="F3801" s="4">
        <v>5404</v>
      </c>
      <c r="G3801">
        <v>383</v>
      </c>
      <c r="H3801" s="3">
        <f>_xlfn.XLOOKUP(sales[[#This Row],[Product]],products[Product],products[Cost per box])*sales[[#This Row],[Boxes]]</f>
        <v>3918.09</v>
      </c>
      <c r="I3801" s="4">
        <f>sales[[#This Row],[Revenue]]-sales[[#This Row],[Cost]]</f>
        <v>1485.9099999999999</v>
      </c>
    </row>
    <row r="3802" spans="2:9" x14ac:dyDescent="0.25">
      <c r="B3802" t="s">
        <v>18</v>
      </c>
      <c r="C3802" t="s">
        <v>11</v>
      </c>
      <c r="D3802" t="s">
        <v>30</v>
      </c>
      <c r="E3802" s="1">
        <v>44414</v>
      </c>
      <c r="F3802" s="4">
        <v>3479</v>
      </c>
      <c r="G3802">
        <v>682</v>
      </c>
      <c r="H3802" s="3">
        <f>_xlfn.XLOOKUP(sales[[#This Row],[Product]],products[Product],products[Cost per box])*sales[[#This Row],[Boxes]]</f>
        <v>2509.7600000000002</v>
      </c>
      <c r="I3802" s="4">
        <f>sales[[#This Row],[Revenue]]-sales[[#This Row],[Cost]]</f>
        <v>969.23999999999978</v>
      </c>
    </row>
    <row r="3803" spans="2:9" x14ac:dyDescent="0.25">
      <c r="B3803" t="s">
        <v>33</v>
      </c>
      <c r="C3803" t="s">
        <v>21</v>
      </c>
      <c r="D3803" t="s">
        <v>52</v>
      </c>
      <c r="E3803" s="1">
        <v>44414</v>
      </c>
      <c r="F3803" s="4">
        <v>210</v>
      </c>
      <c r="G3803">
        <v>292</v>
      </c>
      <c r="H3803" s="3">
        <f>_xlfn.XLOOKUP(sales[[#This Row],[Product]],products[Product],products[Cost per box])*sales[[#This Row],[Boxes]]</f>
        <v>969.43999999999994</v>
      </c>
      <c r="I3803" s="4">
        <f>sales[[#This Row],[Revenue]]-sales[[#This Row],[Cost]]</f>
        <v>-759.43999999999994</v>
      </c>
    </row>
    <row r="3804" spans="2:9" x14ac:dyDescent="0.25">
      <c r="B3804" t="s">
        <v>34</v>
      </c>
      <c r="C3804" t="s">
        <v>6</v>
      </c>
      <c r="D3804" t="s">
        <v>19</v>
      </c>
      <c r="E3804" s="1">
        <v>44414</v>
      </c>
      <c r="F3804" s="4">
        <v>6132</v>
      </c>
      <c r="G3804">
        <v>150</v>
      </c>
      <c r="H3804" s="3">
        <f>_xlfn.XLOOKUP(sales[[#This Row],[Product]],products[Product],products[Cost per box])*sales[[#This Row],[Boxes]]</f>
        <v>1534.5</v>
      </c>
      <c r="I3804" s="4">
        <f>sales[[#This Row],[Revenue]]-sales[[#This Row],[Cost]]</f>
        <v>4597.5</v>
      </c>
    </row>
    <row r="3805" spans="2:9" x14ac:dyDescent="0.25">
      <c r="B3805" t="s">
        <v>25</v>
      </c>
      <c r="C3805" t="s">
        <v>6</v>
      </c>
      <c r="D3805" t="s">
        <v>19</v>
      </c>
      <c r="E3805" s="1">
        <v>44414</v>
      </c>
      <c r="F3805" s="4">
        <v>7133</v>
      </c>
      <c r="G3805">
        <v>201</v>
      </c>
      <c r="H3805" s="3">
        <f>_xlfn.XLOOKUP(sales[[#This Row],[Product]],products[Product],products[Cost per box])*sales[[#This Row],[Boxes]]</f>
        <v>2056.23</v>
      </c>
      <c r="I3805" s="4">
        <f>sales[[#This Row],[Revenue]]-sales[[#This Row],[Cost]]</f>
        <v>5076.7700000000004</v>
      </c>
    </row>
    <row r="3806" spans="2:9" x14ac:dyDescent="0.25">
      <c r="B3806" t="s">
        <v>15</v>
      </c>
      <c r="C3806" t="s">
        <v>27</v>
      </c>
      <c r="D3806" t="s">
        <v>30</v>
      </c>
      <c r="E3806" s="1">
        <v>44417</v>
      </c>
      <c r="F3806" s="4">
        <v>3738</v>
      </c>
      <c r="G3806">
        <v>840</v>
      </c>
      <c r="H3806" s="3">
        <f>_xlfn.XLOOKUP(sales[[#This Row],[Product]],products[Product],products[Cost per box])*sales[[#This Row],[Boxes]]</f>
        <v>3091.2000000000003</v>
      </c>
      <c r="I3806" s="4">
        <f>sales[[#This Row],[Revenue]]-sales[[#This Row],[Cost]]</f>
        <v>646.79999999999973</v>
      </c>
    </row>
    <row r="3807" spans="2:9" x14ac:dyDescent="0.25">
      <c r="B3807" t="s">
        <v>25</v>
      </c>
      <c r="C3807" t="s">
        <v>27</v>
      </c>
      <c r="D3807" t="s">
        <v>48</v>
      </c>
      <c r="E3807" s="1">
        <v>44417</v>
      </c>
      <c r="F3807" s="4">
        <v>5544</v>
      </c>
      <c r="G3807">
        <v>43</v>
      </c>
      <c r="H3807" s="3">
        <f>_xlfn.XLOOKUP(sales[[#This Row],[Product]],products[Product],products[Cost per box])*sales[[#This Row],[Boxes]]</f>
        <v>321.64000000000004</v>
      </c>
      <c r="I3807" s="4">
        <f>sales[[#This Row],[Revenue]]-sales[[#This Row],[Cost]]</f>
        <v>5222.3599999999997</v>
      </c>
    </row>
    <row r="3808" spans="2:9" x14ac:dyDescent="0.25">
      <c r="B3808" t="s">
        <v>46</v>
      </c>
      <c r="C3808" t="s">
        <v>11</v>
      </c>
      <c r="D3808" t="s">
        <v>44</v>
      </c>
      <c r="E3808" s="1">
        <v>44417</v>
      </c>
      <c r="F3808" s="4">
        <v>5740</v>
      </c>
      <c r="G3808">
        <v>7</v>
      </c>
      <c r="H3808" s="3">
        <f>_xlfn.XLOOKUP(sales[[#This Row],[Product]],products[Product],products[Cost per box])*sales[[#This Row],[Boxes]]</f>
        <v>66.990000000000009</v>
      </c>
      <c r="I3808" s="4">
        <f>sales[[#This Row],[Revenue]]-sales[[#This Row],[Cost]]</f>
        <v>5673.01</v>
      </c>
    </row>
    <row r="3809" spans="2:9" x14ac:dyDescent="0.25">
      <c r="B3809" t="s">
        <v>25</v>
      </c>
      <c r="C3809" t="s">
        <v>11</v>
      </c>
      <c r="D3809" t="s">
        <v>44</v>
      </c>
      <c r="E3809" s="1">
        <v>44417</v>
      </c>
      <c r="F3809" s="4">
        <v>1120</v>
      </c>
      <c r="G3809">
        <v>249</v>
      </c>
      <c r="H3809" s="3">
        <f>_xlfn.XLOOKUP(sales[[#This Row],[Product]],products[Product],products[Cost per box])*sales[[#This Row],[Boxes]]</f>
        <v>2382.9300000000003</v>
      </c>
      <c r="I3809" s="4">
        <f>sales[[#This Row],[Revenue]]-sales[[#This Row],[Cost]]</f>
        <v>-1262.9300000000003</v>
      </c>
    </row>
    <row r="3810" spans="2:9" x14ac:dyDescent="0.25">
      <c r="B3810" t="s">
        <v>29</v>
      </c>
      <c r="C3810" t="s">
        <v>21</v>
      </c>
      <c r="D3810" t="s">
        <v>52</v>
      </c>
      <c r="E3810" s="1">
        <v>44417</v>
      </c>
      <c r="F3810" s="4">
        <v>11550</v>
      </c>
      <c r="G3810">
        <v>72</v>
      </c>
      <c r="H3810" s="3">
        <f>_xlfn.XLOOKUP(sales[[#This Row],[Product]],products[Product],products[Cost per box])*sales[[#This Row],[Boxes]]</f>
        <v>239.04</v>
      </c>
      <c r="I3810" s="4">
        <f>sales[[#This Row],[Revenue]]-sales[[#This Row],[Cost]]</f>
        <v>11310.96</v>
      </c>
    </row>
    <row r="3811" spans="2:9" x14ac:dyDescent="0.25">
      <c r="B3811" t="s">
        <v>46</v>
      </c>
      <c r="C3811" t="s">
        <v>27</v>
      </c>
      <c r="D3811" t="s">
        <v>31</v>
      </c>
      <c r="E3811" s="1">
        <v>44417</v>
      </c>
      <c r="F3811" s="4">
        <v>3339</v>
      </c>
      <c r="G3811">
        <v>49</v>
      </c>
      <c r="H3811" s="3">
        <f>_xlfn.XLOOKUP(sales[[#This Row],[Product]],products[Product],products[Cost per box])*sales[[#This Row],[Boxes]]</f>
        <v>280.27999999999997</v>
      </c>
      <c r="I3811" s="4">
        <f>sales[[#This Row],[Revenue]]-sales[[#This Row],[Cost]]</f>
        <v>3058.7200000000003</v>
      </c>
    </row>
    <row r="3812" spans="2:9" x14ac:dyDescent="0.25">
      <c r="B3812" t="s">
        <v>13</v>
      </c>
      <c r="C3812" t="s">
        <v>11</v>
      </c>
      <c r="D3812" t="s">
        <v>19</v>
      </c>
      <c r="E3812" s="1">
        <v>44417</v>
      </c>
      <c r="F3812" s="4">
        <v>7490</v>
      </c>
      <c r="G3812">
        <v>129</v>
      </c>
      <c r="H3812" s="3">
        <f>_xlfn.XLOOKUP(sales[[#This Row],[Product]],products[Product],products[Cost per box])*sales[[#This Row],[Boxes]]</f>
        <v>1319.67</v>
      </c>
      <c r="I3812" s="4">
        <f>sales[[#This Row],[Revenue]]-sales[[#This Row],[Cost]]</f>
        <v>6170.33</v>
      </c>
    </row>
    <row r="3813" spans="2:9" x14ac:dyDescent="0.25">
      <c r="B3813" t="s">
        <v>41</v>
      </c>
      <c r="C3813" t="s">
        <v>9</v>
      </c>
      <c r="D3813" t="s">
        <v>36</v>
      </c>
      <c r="E3813" s="1">
        <v>44417</v>
      </c>
      <c r="F3813" s="4">
        <v>3885</v>
      </c>
      <c r="G3813">
        <v>471</v>
      </c>
      <c r="H3813" s="3">
        <f>_xlfn.XLOOKUP(sales[[#This Row],[Product]],products[Product],products[Cost per box])*sales[[#This Row],[Boxes]]</f>
        <v>2373.84</v>
      </c>
      <c r="I3813" s="4">
        <f>sales[[#This Row],[Revenue]]-sales[[#This Row],[Cost]]</f>
        <v>1511.1599999999999</v>
      </c>
    </row>
    <row r="3814" spans="2:9" x14ac:dyDescent="0.25">
      <c r="B3814" t="s">
        <v>15</v>
      </c>
      <c r="C3814" t="s">
        <v>21</v>
      </c>
      <c r="D3814" t="s">
        <v>52</v>
      </c>
      <c r="E3814" s="1">
        <v>44417</v>
      </c>
      <c r="F3814" s="4">
        <v>2751</v>
      </c>
      <c r="G3814">
        <v>203</v>
      </c>
      <c r="H3814" s="3">
        <f>_xlfn.XLOOKUP(sales[[#This Row],[Product]],products[Product],products[Cost per box])*sales[[#This Row],[Boxes]]</f>
        <v>673.95999999999992</v>
      </c>
      <c r="I3814" s="4">
        <f>sales[[#This Row],[Revenue]]-sales[[#This Row],[Cost]]</f>
        <v>2077.04</v>
      </c>
    </row>
    <row r="3815" spans="2:9" x14ac:dyDescent="0.25">
      <c r="B3815" t="s">
        <v>23</v>
      </c>
      <c r="C3815" t="s">
        <v>11</v>
      </c>
      <c r="D3815" t="s">
        <v>17</v>
      </c>
      <c r="E3815" s="1">
        <v>44417</v>
      </c>
      <c r="F3815" s="4">
        <v>3535</v>
      </c>
      <c r="G3815">
        <v>296</v>
      </c>
      <c r="H3815" s="3">
        <f>_xlfn.XLOOKUP(sales[[#This Row],[Product]],products[Product],products[Cost per box])*sales[[#This Row],[Boxes]]</f>
        <v>2012.8</v>
      </c>
      <c r="I3815" s="4">
        <f>sales[[#This Row],[Revenue]]-sales[[#This Row],[Cost]]</f>
        <v>1522.2</v>
      </c>
    </row>
    <row r="3816" spans="2:9" x14ac:dyDescent="0.25">
      <c r="B3816" t="s">
        <v>5</v>
      </c>
      <c r="C3816" t="s">
        <v>6</v>
      </c>
      <c r="D3816" t="s">
        <v>17</v>
      </c>
      <c r="E3816" s="1">
        <v>44417</v>
      </c>
      <c r="F3816" s="4">
        <v>1505</v>
      </c>
      <c r="G3816">
        <v>605</v>
      </c>
      <c r="H3816" s="3">
        <f>_xlfn.XLOOKUP(sales[[#This Row],[Product]],products[Product],products[Cost per box])*sales[[#This Row],[Boxes]]</f>
        <v>4114</v>
      </c>
      <c r="I3816" s="4">
        <f>sales[[#This Row],[Revenue]]-sales[[#This Row],[Cost]]</f>
        <v>-2609</v>
      </c>
    </row>
    <row r="3817" spans="2:9" x14ac:dyDescent="0.25">
      <c r="B3817" t="s">
        <v>39</v>
      </c>
      <c r="C3817" t="s">
        <v>27</v>
      </c>
      <c r="D3817" t="s">
        <v>24</v>
      </c>
      <c r="E3817" s="1">
        <v>44417</v>
      </c>
      <c r="F3817" s="4">
        <v>2548</v>
      </c>
      <c r="G3817">
        <v>34</v>
      </c>
      <c r="H3817" s="3">
        <f>_xlfn.XLOOKUP(sales[[#This Row],[Product]],products[Product],products[Cost per box])*sales[[#This Row],[Boxes]]</f>
        <v>357.34</v>
      </c>
      <c r="I3817" s="4">
        <f>sales[[#This Row],[Revenue]]-sales[[#This Row],[Cost]]</f>
        <v>2190.66</v>
      </c>
    </row>
    <row r="3818" spans="2:9" x14ac:dyDescent="0.25">
      <c r="B3818" t="s">
        <v>15</v>
      </c>
      <c r="C3818" t="s">
        <v>16</v>
      </c>
      <c r="D3818" t="s">
        <v>44</v>
      </c>
      <c r="E3818" s="1">
        <v>44417</v>
      </c>
      <c r="F3818" s="4">
        <v>10213</v>
      </c>
      <c r="G3818">
        <v>459</v>
      </c>
      <c r="H3818" s="3">
        <f>_xlfn.XLOOKUP(sales[[#This Row],[Product]],products[Product],products[Cost per box])*sales[[#This Row],[Boxes]]</f>
        <v>4392.63</v>
      </c>
      <c r="I3818" s="4">
        <f>sales[[#This Row],[Revenue]]-sales[[#This Row],[Cost]]</f>
        <v>5820.37</v>
      </c>
    </row>
    <row r="3819" spans="2:9" x14ac:dyDescent="0.25">
      <c r="B3819" t="s">
        <v>41</v>
      </c>
      <c r="C3819" t="s">
        <v>6</v>
      </c>
      <c r="D3819" t="s">
        <v>19</v>
      </c>
      <c r="E3819" s="1">
        <v>44417</v>
      </c>
      <c r="F3819" s="4">
        <v>784</v>
      </c>
      <c r="G3819">
        <v>111</v>
      </c>
      <c r="H3819" s="3">
        <f>_xlfn.XLOOKUP(sales[[#This Row],[Product]],products[Product],products[Cost per box])*sales[[#This Row],[Boxes]]</f>
        <v>1135.53</v>
      </c>
      <c r="I3819" s="4">
        <f>sales[[#This Row],[Revenue]]-sales[[#This Row],[Cost]]</f>
        <v>-351.53</v>
      </c>
    </row>
    <row r="3820" spans="2:9" x14ac:dyDescent="0.25">
      <c r="B3820" t="s">
        <v>37</v>
      </c>
      <c r="C3820" t="s">
        <v>6</v>
      </c>
      <c r="D3820" t="s">
        <v>22</v>
      </c>
      <c r="E3820" s="1">
        <v>44417</v>
      </c>
      <c r="F3820" s="4">
        <v>7140</v>
      </c>
      <c r="G3820">
        <v>153</v>
      </c>
      <c r="H3820" s="3">
        <f>_xlfn.XLOOKUP(sales[[#This Row],[Product]],products[Product],products[Cost per box])*sales[[#This Row],[Boxes]]</f>
        <v>1257.6600000000001</v>
      </c>
      <c r="I3820" s="4">
        <f>sales[[#This Row],[Revenue]]-sales[[#This Row],[Cost]]</f>
        <v>5882.34</v>
      </c>
    </row>
    <row r="3821" spans="2:9" x14ac:dyDescent="0.25">
      <c r="B3821" t="s">
        <v>34</v>
      </c>
      <c r="C3821" t="s">
        <v>21</v>
      </c>
      <c r="D3821" t="s">
        <v>42</v>
      </c>
      <c r="E3821" s="1">
        <v>44417</v>
      </c>
      <c r="F3821" s="4">
        <v>4102</v>
      </c>
      <c r="G3821">
        <v>170</v>
      </c>
      <c r="H3821" s="3">
        <f>_xlfn.XLOOKUP(sales[[#This Row],[Product]],products[Product],products[Cost per box])*sales[[#This Row],[Boxes]]</f>
        <v>805.80000000000007</v>
      </c>
      <c r="I3821" s="4">
        <f>sales[[#This Row],[Revenue]]-sales[[#This Row],[Cost]]</f>
        <v>3296.2</v>
      </c>
    </row>
    <row r="3822" spans="2:9" x14ac:dyDescent="0.25">
      <c r="B3822" t="s">
        <v>49</v>
      </c>
      <c r="C3822" t="s">
        <v>27</v>
      </c>
      <c r="D3822" t="s">
        <v>24</v>
      </c>
      <c r="E3822" s="1">
        <v>44417</v>
      </c>
      <c r="F3822" s="4">
        <v>14</v>
      </c>
      <c r="G3822">
        <v>770</v>
      </c>
      <c r="H3822" s="3">
        <f>_xlfn.XLOOKUP(sales[[#This Row],[Product]],products[Product],products[Cost per box])*sales[[#This Row],[Boxes]]</f>
        <v>8092.7</v>
      </c>
      <c r="I3822" s="4">
        <f>sales[[#This Row],[Revenue]]-sales[[#This Row],[Cost]]</f>
        <v>-8078.7</v>
      </c>
    </row>
    <row r="3823" spans="2:9" x14ac:dyDescent="0.25">
      <c r="B3823" t="s">
        <v>40</v>
      </c>
      <c r="C3823" t="s">
        <v>16</v>
      </c>
      <c r="D3823" t="s">
        <v>44</v>
      </c>
      <c r="E3823" s="1">
        <v>44417</v>
      </c>
      <c r="F3823" s="4">
        <v>3451</v>
      </c>
      <c r="G3823">
        <v>180</v>
      </c>
      <c r="H3823" s="3">
        <f>_xlfn.XLOOKUP(sales[[#This Row],[Product]],products[Product],products[Cost per box])*sales[[#This Row],[Boxes]]</f>
        <v>1722.6000000000001</v>
      </c>
      <c r="I3823" s="4">
        <f>sales[[#This Row],[Revenue]]-sales[[#This Row],[Cost]]</f>
        <v>1728.3999999999999</v>
      </c>
    </row>
    <row r="3824" spans="2:9" x14ac:dyDescent="0.25">
      <c r="B3824" t="s">
        <v>10</v>
      </c>
      <c r="C3824" t="s">
        <v>21</v>
      </c>
      <c r="D3824" t="s">
        <v>35</v>
      </c>
      <c r="E3824" s="1">
        <v>44417</v>
      </c>
      <c r="F3824" s="4">
        <v>4326</v>
      </c>
      <c r="G3824">
        <v>550</v>
      </c>
      <c r="H3824" s="3">
        <f>_xlfn.XLOOKUP(sales[[#This Row],[Product]],products[Product],products[Cost per box])*sales[[#This Row],[Boxes]]</f>
        <v>1457.5</v>
      </c>
      <c r="I3824" s="4">
        <f>sales[[#This Row],[Revenue]]-sales[[#This Row],[Cost]]</f>
        <v>2868.5</v>
      </c>
    </row>
    <row r="3825" spans="2:9" x14ac:dyDescent="0.25">
      <c r="B3825" t="s">
        <v>37</v>
      </c>
      <c r="C3825" t="s">
        <v>21</v>
      </c>
      <c r="D3825" t="s">
        <v>36</v>
      </c>
      <c r="E3825" s="1">
        <v>44417</v>
      </c>
      <c r="F3825" s="4">
        <v>1953</v>
      </c>
      <c r="G3825">
        <v>315</v>
      </c>
      <c r="H3825" s="3">
        <f>_xlfn.XLOOKUP(sales[[#This Row],[Product]],products[Product],products[Cost per box])*sales[[#This Row],[Boxes]]</f>
        <v>1587.6</v>
      </c>
      <c r="I3825" s="4">
        <f>sales[[#This Row],[Revenue]]-sales[[#This Row],[Cost]]</f>
        <v>365.40000000000009</v>
      </c>
    </row>
    <row r="3826" spans="2:9" x14ac:dyDescent="0.25">
      <c r="B3826" t="s">
        <v>13</v>
      </c>
      <c r="C3826" t="s">
        <v>11</v>
      </c>
      <c r="D3826" t="s">
        <v>28</v>
      </c>
      <c r="E3826" s="1">
        <v>44417</v>
      </c>
      <c r="F3826" s="4">
        <v>9331</v>
      </c>
      <c r="G3826">
        <v>612</v>
      </c>
      <c r="H3826" s="3">
        <f>_xlfn.XLOOKUP(sales[[#This Row],[Product]],products[Product],products[Cost per box])*sales[[#This Row],[Boxes]]</f>
        <v>1689.12</v>
      </c>
      <c r="I3826" s="4">
        <f>sales[[#This Row],[Revenue]]-sales[[#This Row],[Cost]]</f>
        <v>7641.88</v>
      </c>
    </row>
    <row r="3827" spans="2:9" x14ac:dyDescent="0.25">
      <c r="B3827" t="s">
        <v>32</v>
      </c>
      <c r="C3827" t="s">
        <v>9</v>
      </c>
      <c r="D3827" t="s">
        <v>43</v>
      </c>
      <c r="E3827" s="1">
        <v>44417</v>
      </c>
      <c r="F3827" s="4">
        <v>7595</v>
      </c>
      <c r="G3827">
        <v>205</v>
      </c>
      <c r="H3827" s="3">
        <f>_xlfn.XLOOKUP(sales[[#This Row],[Product]],products[Product],products[Cost per box])*sales[[#This Row],[Boxes]]</f>
        <v>789.25</v>
      </c>
      <c r="I3827" s="4">
        <f>sales[[#This Row],[Revenue]]-sales[[#This Row],[Cost]]</f>
        <v>6805.75</v>
      </c>
    </row>
    <row r="3828" spans="2:9" x14ac:dyDescent="0.25">
      <c r="B3828" t="s">
        <v>51</v>
      </c>
      <c r="C3828" t="s">
        <v>16</v>
      </c>
      <c r="D3828" t="s">
        <v>22</v>
      </c>
      <c r="E3828" s="1">
        <v>44417</v>
      </c>
      <c r="F3828" s="4">
        <v>1813</v>
      </c>
      <c r="G3828">
        <v>9</v>
      </c>
      <c r="H3828" s="3">
        <f>_xlfn.XLOOKUP(sales[[#This Row],[Product]],products[Product],products[Cost per box])*sales[[#This Row],[Boxes]]</f>
        <v>73.98</v>
      </c>
      <c r="I3828" s="4">
        <f>sales[[#This Row],[Revenue]]-sales[[#This Row],[Cost]]</f>
        <v>1739.02</v>
      </c>
    </row>
    <row r="3829" spans="2:9" x14ac:dyDescent="0.25">
      <c r="B3829" t="s">
        <v>15</v>
      </c>
      <c r="C3829" t="s">
        <v>9</v>
      </c>
      <c r="D3829" t="s">
        <v>45</v>
      </c>
      <c r="E3829" s="1">
        <v>44417</v>
      </c>
      <c r="F3829" s="4">
        <v>5362</v>
      </c>
      <c r="G3829">
        <v>387</v>
      </c>
      <c r="H3829" s="3">
        <f>_xlfn.XLOOKUP(sales[[#This Row],[Product]],products[Product],products[Cost per box])*sales[[#This Row],[Boxes]]</f>
        <v>2991.51</v>
      </c>
      <c r="I3829" s="4">
        <f>sales[[#This Row],[Revenue]]-sales[[#This Row],[Cost]]</f>
        <v>2370.4899999999998</v>
      </c>
    </row>
    <row r="3830" spans="2:9" x14ac:dyDescent="0.25">
      <c r="B3830" t="s">
        <v>20</v>
      </c>
      <c r="C3830" t="s">
        <v>16</v>
      </c>
      <c r="D3830" t="s">
        <v>24</v>
      </c>
      <c r="E3830" s="1">
        <v>44417</v>
      </c>
      <c r="F3830" s="4">
        <v>3941</v>
      </c>
      <c r="G3830">
        <v>199</v>
      </c>
      <c r="H3830" s="3">
        <f>_xlfn.XLOOKUP(sales[[#This Row],[Product]],products[Product],products[Cost per box])*sales[[#This Row],[Boxes]]</f>
        <v>2091.4899999999998</v>
      </c>
      <c r="I3830" s="4">
        <f>sales[[#This Row],[Revenue]]-sales[[#This Row],[Cost]]</f>
        <v>1849.5100000000002</v>
      </c>
    </row>
    <row r="3831" spans="2:9" x14ac:dyDescent="0.25">
      <c r="B3831" t="s">
        <v>32</v>
      </c>
      <c r="C3831" t="s">
        <v>6</v>
      </c>
      <c r="D3831" t="s">
        <v>52</v>
      </c>
      <c r="E3831" s="1">
        <v>44417</v>
      </c>
      <c r="F3831" s="4">
        <v>686</v>
      </c>
      <c r="G3831">
        <v>159</v>
      </c>
      <c r="H3831" s="3">
        <f>_xlfn.XLOOKUP(sales[[#This Row],[Product]],products[Product],products[Cost per box])*sales[[#This Row],[Boxes]]</f>
        <v>527.88</v>
      </c>
      <c r="I3831" s="4">
        <f>sales[[#This Row],[Revenue]]-sales[[#This Row],[Cost]]</f>
        <v>158.12</v>
      </c>
    </row>
    <row r="3832" spans="2:9" x14ac:dyDescent="0.25">
      <c r="B3832" t="s">
        <v>37</v>
      </c>
      <c r="C3832" t="s">
        <v>16</v>
      </c>
      <c r="D3832" t="s">
        <v>30</v>
      </c>
      <c r="E3832" s="1">
        <v>44417</v>
      </c>
      <c r="F3832" s="4">
        <v>903</v>
      </c>
      <c r="G3832">
        <v>254</v>
      </c>
      <c r="H3832" s="3">
        <f>_xlfn.XLOOKUP(sales[[#This Row],[Product]],products[Product],products[Cost per box])*sales[[#This Row],[Boxes]]</f>
        <v>934.72</v>
      </c>
      <c r="I3832" s="4">
        <f>sales[[#This Row],[Revenue]]-sales[[#This Row],[Cost]]</f>
        <v>-31.720000000000027</v>
      </c>
    </row>
    <row r="3833" spans="2:9" x14ac:dyDescent="0.25">
      <c r="B3833" t="s">
        <v>34</v>
      </c>
      <c r="C3833" t="s">
        <v>27</v>
      </c>
      <c r="D3833" t="s">
        <v>38</v>
      </c>
      <c r="E3833" s="1">
        <v>44417</v>
      </c>
      <c r="F3833" s="4">
        <v>4270</v>
      </c>
      <c r="G3833">
        <v>104</v>
      </c>
      <c r="H3833" s="3">
        <f>_xlfn.XLOOKUP(sales[[#This Row],[Product]],products[Product],products[Cost per box])*sales[[#This Row],[Boxes]]</f>
        <v>1033.76</v>
      </c>
      <c r="I3833" s="4">
        <f>sales[[#This Row],[Revenue]]-sales[[#This Row],[Cost]]</f>
        <v>3236.24</v>
      </c>
    </row>
    <row r="3834" spans="2:9" x14ac:dyDescent="0.25">
      <c r="B3834" t="s">
        <v>10</v>
      </c>
      <c r="C3834" t="s">
        <v>16</v>
      </c>
      <c r="D3834" t="s">
        <v>43</v>
      </c>
      <c r="E3834" s="1">
        <v>44417</v>
      </c>
      <c r="F3834" s="4">
        <v>4312</v>
      </c>
      <c r="G3834">
        <v>199</v>
      </c>
      <c r="H3834" s="3">
        <f>_xlfn.XLOOKUP(sales[[#This Row],[Product]],products[Product],products[Cost per box])*sales[[#This Row],[Boxes]]</f>
        <v>766.15</v>
      </c>
      <c r="I3834" s="4">
        <f>sales[[#This Row],[Revenue]]-sales[[#This Row],[Cost]]</f>
        <v>3545.85</v>
      </c>
    </row>
    <row r="3835" spans="2:9" x14ac:dyDescent="0.25">
      <c r="B3835" t="s">
        <v>34</v>
      </c>
      <c r="C3835" t="s">
        <v>9</v>
      </c>
      <c r="D3835" t="s">
        <v>36</v>
      </c>
      <c r="E3835" s="1">
        <v>44417</v>
      </c>
      <c r="F3835" s="4">
        <v>2471</v>
      </c>
      <c r="G3835">
        <v>32</v>
      </c>
      <c r="H3835" s="3">
        <f>_xlfn.XLOOKUP(sales[[#This Row],[Product]],products[Product],products[Cost per box])*sales[[#This Row],[Boxes]]</f>
        <v>161.28</v>
      </c>
      <c r="I3835" s="4">
        <f>sales[[#This Row],[Revenue]]-sales[[#This Row],[Cost]]</f>
        <v>2309.7199999999998</v>
      </c>
    </row>
    <row r="3836" spans="2:9" x14ac:dyDescent="0.25">
      <c r="B3836" t="s">
        <v>49</v>
      </c>
      <c r="C3836" t="s">
        <v>9</v>
      </c>
      <c r="D3836" t="s">
        <v>7</v>
      </c>
      <c r="E3836" s="1">
        <v>44417</v>
      </c>
      <c r="F3836" s="4">
        <v>5341</v>
      </c>
      <c r="G3836">
        <v>191</v>
      </c>
      <c r="H3836" s="3">
        <f>_xlfn.XLOOKUP(sales[[#This Row],[Product]],products[Product],products[Cost per box])*sales[[#This Row],[Boxes]]</f>
        <v>983.65000000000009</v>
      </c>
      <c r="I3836" s="4">
        <f>sales[[#This Row],[Revenue]]-sales[[#This Row],[Cost]]</f>
        <v>4357.3500000000004</v>
      </c>
    </row>
    <row r="3837" spans="2:9" x14ac:dyDescent="0.25">
      <c r="B3837" t="s">
        <v>29</v>
      </c>
      <c r="C3837" t="s">
        <v>11</v>
      </c>
      <c r="D3837" t="s">
        <v>26</v>
      </c>
      <c r="E3837" s="1">
        <v>44417</v>
      </c>
      <c r="F3837" s="4">
        <v>4522</v>
      </c>
      <c r="G3837">
        <v>266</v>
      </c>
      <c r="H3837" s="3">
        <f>_xlfn.XLOOKUP(sales[[#This Row],[Product]],products[Product],products[Cost per box])*sales[[#This Row],[Boxes]]</f>
        <v>1710.3799999999999</v>
      </c>
      <c r="I3837" s="4">
        <f>sales[[#This Row],[Revenue]]-sales[[#This Row],[Cost]]</f>
        <v>2811.62</v>
      </c>
    </row>
    <row r="3838" spans="2:9" x14ac:dyDescent="0.25">
      <c r="B3838" t="s">
        <v>10</v>
      </c>
      <c r="C3838" t="s">
        <v>6</v>
      </c>
      <c r="D3838" t="s">
        <v>19</v>
      </c>
      <c r="E3838" s="1">
        <v>44417</v>
      </c>
      <c r="F3838" s="4">
        <v>8099</v>
      </c>
      <c r="G3838">
        <v>110</v>
      </c>
      <c r="H3838" s="3">
        <f>_xlfn.XLOOKUP(sales[[#This Row],[Product]],products[Product],products[Cost per box])*sales[[#This Row],[Boxes]]</f>
        <v>1125.3</v>
      </c>
      <c r="I3838" s="4">
        <f>sales[[#This Row],[Revenue]]-sales[[#This Row],[Cost]]</f>
        <v>6973.7</v>
      </c>
    </row>
    <row r="3839" spans="2:9" x14ac:dyDescent="0.25">
      <c r="B3839" t="s">
        <v>37</v>
      </c>
      <c r="C3839" t="s">
        <v>27</v>
      </c>
      <c r="D3839" t="s">
        <v>28</v>
      </c>
      <c r="E3839" s="1">
        <v>44417</v>
      </c>
      <c r="F3839" s="4">
        <v>4739</v>
      </c>
      <c r="G3839">
        <v>980</v>
      </c>
      <c r="H3839" s="3">
        <f>_xlfn.XLOOKUP(sales[[#This Row],[Product]],products[Product],products[Cost per box])*sales[[#This Row],[Boxes]]</f>
        <v>2704.7999999999997</v>
      </c>
      <c r="I3839" s="4">
        <f>sales[[#This Row],[Revenue]]-sales[[#This Row],[Cost]]</f>
        <v>2034.2000000000003</v>
      </c>
    </row>
    <row r="3840" spans="2:9" x14ac:dyDescent="0.25">
      <c r="B3840" t="s">
        <v>34</v>
      </c>
      <c r="C3840" t="s">
        <v>6</v>
      </c>
      <c r="D3840" t="s">
        <v>12</v>
      </c>
      <c r="E3840" s="1">
        <v>44417</v>
      </c>
      <c r="F3840" s="4">
        <v>210</v>
      </c>
      <c r="G3840">
        <v>206</v>
      </c>
      <c r="H3840" s="3">
        <f>_xlfn.XLOOKUP(sales[[#This Row],[Product]],products[Product],products[Cost per box])*sales[[#This Row],[Boxes]]</f>
        <v>1736.58</v>
      </c>
      <c r="I3840" s="4">
        <f>sales[[#This Row],[Revenue]]-sales[[#This Row],[Cost]]</f>
        <v>-1526.58</v>
      </c>
    </row>
    <row r="3841" spans="2:9" x14ac:dyDescent="0.25">
      <c r="B3841" t="s">
        <v>34</v>
      </c>
      <c r="C3841" t="s">
        <v>27</v>
      </c>
      <c r="D3841" t="s">
        <v>45</v>
      </c>
      <c r="E3841" s="1">
        <v>44417</v>
      </c>
      <c r="F3841" s="4">
        <v>3703</v>
      </c>
      <c r="G3841">
        <v>75</v>
      </c>
      <c r="H3841" s="3">
        <f>_xlfn.XLOOKUP(sales[[#This Row],[Product]],products[Product],products[Cost per box])*sales[[#This Row],[Boxes]]</f>
        <v>579.75</v>
      </c>
      <c r="I3841" s="4">
        <f>sales[[#This Row],[Revenue]]-sales[[#This Row],[Cost]]</f>
        <v>3123.25</v>
      </c>
    </row>
    <row r="3842" spans="2:9" x14ac:dyDescent="0.25">
      <c r="B3842" t="s">
        <v>18</v>
      </c>
      <c r="C3842" t="s">
        <v>6</v>
      </c>
      <c r="D3842" t="s">
        <v>26</v>
      </c>
      <c r="E3842" s="1">
        <v>44417</v>
      </c>
      <c r="F3842" s="4">
        <v>4984</v>
      </c>
      <c r="G3842">
        <v>142</v>
      </c>
      <c r="H3842" s="3">
        <f>_xlfn.XLOOKUP(sales[[#This Row],[Product]],products[Product],products[Cost per box])*sales[[#This Row],[Boxes]]</f>
        <v>913.06</v>
      </c>
      <c r="I3842" s="4">
        <f>sales[[#This Row],[Revenue]]-sales[[#This Row],[Cost]]</f>
        <v>4070.94</v>
      </c>
    </row>
    <row r="3843" spans="2:9" x14ac:dyDescent="0.25">
      <c r="B3843" t="s">
        <v>32</v>
      </c>
      <c r="C3843" t="s">
        <v>9</v>
      </c>
      <c r="D3843" t="s">
        <v>22</v>
      </c>
      <c r="E3843" s="1">
        <v>44418</v>
      </c>
      <c r="F3843" s="4">
        <v>8218</v>
      </c>
      <c r="G3843">
        <v>181</v>
      </c>
      <c r="H3843" s="3">
        <f>_xlfn.XLOOKUP(sales[[#This Row],[Product]],products[Product],products[Cost per box])*sales[[#This Row],[Boxes]]</f>
        <v>1487.8200000000002</v>
      </c>
      <c r="I3843" s="4">
        <f>sales[[#This Row],[Revenue]]-sales[[#This Row],[Cost]]</f>
        <v>6730.18</v>
      </c>
    </row>
    <row r="3844" spans="2:9" x14ac:dyDescent="0.25">
      <c r="B3844" t="s">
        <v>13</v>
      </c>
      <c r="C3844" t="s">
        <v>9</v>
      </c>
      <c r="D3844" t="s">
        <v>7</v>
      </c>
      <c r="E3844" s="1">
        <v>44418</v>
      </c>
      <c r="F3844" s="4">
        <v>581</v>
      </c>
      <c r="G3844">
        <v>297</v>
      </c>
      <c r="H3844" s="3">
        <f>_xlfn.XLOOKUP(sales[[#This Row],[Product]],products[Product],products[Cost per box])*sales[[#This Row],[Boxes]]</f>
        <v>1529.5500000000002</v>
      </c>
      <c r="I3844" s="4">
        <f>sales[[#This Row],[Revenue]]-sales[[#This Row],[Cost]]</f>
        <v>-948.55000000000018</v>
      </c>
    </row>
    <row r="3845" spans="2:9" x14ac:dyDescent="0.25">
      <c r="B3845" t="s">
        <v>41</v>
      </c>
      <c r="C3845" t="s">
        <v>16</v>
      </c>
      <c r="D3845" t="s">
        <v>22</v>
      </c>
      <c r="E3845" s="1">
        <v>44418</v>
      </c>
      <c r="F3845" s="4">
        <v>2289</v>
      </c>
      <c r="G3845">
        <v>597</v>
      </c>
      <c r="H3845" s="3">
        <f>_xlfn.XLOOKUP(sales[[#This Row],[Product]],products[Product],products[Cost per box])*sales[[#This Row],[Boxes]]</f>
        <v>4907.34</v>
      </c>
      <c r="I3845" s="4">
        <f>sales[[#This Row],[Revenue]]-sales[[#This Row],[Cost]]</f>
        <v>-2618.34</v>
      </c>
    </row>
    <row r="3846" spans="2:9" x14ac:dyDescent="0.25">
      <c r="B3846" t="s">
        <v>15</v>
      </c>
      <c r="C3846" t="s">
        <v>21</v>
      </c>
      <c r="D3846" t="s">
        <v>17</v>
      </c>
      <c r="E3846" s="1">
        <v>44418</v>
      </c>
      <c r="F3846" s="4">
        <v>2086</v>
      </c>
      <c r="G3846">
        <v>521</v>
      </c>
      <c r="H3846" s="3">
        <f>_xlfn.XLOOKUP(sales[[#This Row],[Product]],products[Product],products[Cost per box])*sales[[#This Row],[Boxes]]</f>
        <v>3542.7999999999997</v>
      </c>
      <c r="I3846" s="4">
        <f>sales[[#This Row],[Revenue]]-sales[[#This Row],[Cost]]</f>
        <v>-1456.7999999999997</v>
      </c>
    </row>
    <row r="3847" spans="2:9" x14ac:dyDescent="0.25">
      <c r="B3847" t="s">
        <v>18</v>
      </c>
      <c r="C3847" t="s">
        <v>21</v>
      </c>
      <c r="D3847" t="s">
        <v>48</v>
      </c>
      <c r="E3847" s="1">
        <v>44418</v>
      </c>
      <c r="F3847" s="4">
        <v>3822</v>
      </c>
      <c r="G3847">
        <v>280</v>
      </c>
      <c r="H3847" s="3">
        <f>_xlfn.XLOOKUP(sales[[#This Row],[Product]],products[Product],products[Cost per box])*sales[[#This Row],[Boxes]]</f>
        <v>2094.4</v>
      </c>
      <c r="I3847" s="4">
        <f>sales[[#This Row],[Revenue]]-sales[[#This Row],[Cost]]</f>
        <v>1727.6</v>
      </c>
    </row>
    <row r="3848" spans="2:9" x14ac:dyDescent="0.25">
      <c r="B3848" t="s">
        <v>20</v>
      </c>
      <c r="C3848" t="s">
        <v>11</v>
      </c>
      <c r="D3848" t="s">
        <v>45</v>
      </c>
      <c r="E3848" s="1">
        <v>44418</v>
      </c>
      <c r="F3848" s="4">
        <v>1127</v>
      </c>
      <c r="G3848">
        <v>171</v>
      </c>
      <c r="H3848" s="3">
        <f>_xlfn.XLOOKUP(sales[[#This Row],[Product]],products[Product],products[Cost per box])*sales[[#This Row],[Boxes]]</f>
        <v>1321.8300000000002</v>
      </c>
      <c r="I3848" s="4">
        <f>sales[[#This Row],[Revenue]]-sales[[#This Row],[Cost]]</f>
        <v>-194.83000000000015</v>
      </c>
    </row>
    <row r="3849" spans="2:9" x14ac:dyDescent="0.25">
      <c r="B3849" t="s">
        <v>41</v>
      </c>
      <c r="C3849" t="s">
        <v>9</v>
      </c>
      <c r="D3849" t="s">
        <v>7</v>
      </c>
      <c r="E3849" s="1">
        <v>44418</v>
      </c>
      <c r="F3849" s="4">
        <v>6048</v>
      </c>
      <c r="G3849">
        <v>48</v>
      </c>
      <c r="H3849" s="3">
        <f>_xlfn.XLOOKUP(sales[[#This Row],[Product]],products[Product],products[Cost per box])*sales[[#This Row],[Boxes]]</f>
        <v>247.20000000000002</v>
      </c>
      <c r="I3849" s="4">
        <f>sales[[#This Row],[Revenue]]-sales[[#This Row],[Cost]]</f>
        <v>5800.8</v>
      </c>
    </row>
    <row r="3850" spans="2:9" x14ac:dyDescent="0.25">
      <c r="B3850" t="s">
        <v>5</v>
      </c>
      <c r="C3850" t="s">
        <v>11</v>
      </c>
      <c r="D3850" t="s">
        <v>28</v>
      </c>
      <c r="E3850" s="1">
        <v>44418</v>
      </c>
      <c r="F3850" s="4">
        <v>1708</v>
      </c>
      <c r="G3850">
        <v>200</v>
      </c>
      <c r="H3850" s="3">
        <f>_xlfn.XLOOKUP(sales[[#This Row],[Product]],products[Product],products[Cost per box])*sales[[#This Row],[Boxes]]</f>
        <v>552</v>
      </c>
      <c r="I3850" s="4">
        <f>sales[[#This Row],[Revenue]]-sales[[#This Row],[Cost]]</f>
        <v>1156</v>
      </c>
    </row>
    <row r="3851" spans="2:9" x14ac:dyDescent="0.25">
      <c r="B3851" t="s">
        <v>37</v>
      </c>
      <c r="C3851" t="s">
        <v>9</v>
      </c>
      <c r="D3851" t="s">
        <v>42</v>
      </c>
      <c r="E3851" s="1">
        <v>44418</v>
      </c>
      <c r="F3851" s="4">
        <v>406</v>
      </c>
      <c r="G3851">
        <v>495</v>
      </c>
      <c r="H3851" s="3">
        <f>_xlfn.XLOOKUP(sales[[#This Row],[Product]],products[Product],products[Cost per box])*sales[[#This Row],[Boxes]]</f>
        <v>2346.3000000000002</v>
      </c>
      <c r="I3851" s="4">
        <f>sales[[#This Row],[Revenue]]-sales[[#This Row],[Cost]]</f>
        <v>-1940.3000000000002</v>
      </c>
    </row>
    <row r="3852" spans="2:9" x14ac:dyDescent="0.25">
      <c r="B3852" t="s">
        <v>37</v>
      </c>
      <c r="C3852" t="s">
        <v>27</v>
      </c>
      <c r="D3852" t="s">
        <v>44</v>
      </c>
      <c r="E3852" s="1">
        <v>44418</v>
      </c>
      <c r="F3852" s="4">
        <v>9072</v>
      </c>
      <c r="G3852">
        <v>170</v>
      </c>
      <c r="H3852" s="3">
        <f>_xlfn.XLOOKUP(sales[[#This Row],[Product]],products[Product],products[Cost per box])*sales[[#This Row],[Boxes]]</f>
        <v>1626.9</v>
      </c>
      <c r="I3852" s="4">
        <f>sales[[#This Row],[Revenue]]-sales[[#This Row],[Cost]]</f>
        <v>7445.1</v>
      </c>
    </row>
    <row r="3853" spans="2:9" x14ac:dyDescent="0.25">
      <c r="B3853" t="s">
        <v>8</v>
      </c>
      <c r="C3853" t="s">
        <v>9</v>
      </c>
      <c r="D3853" t="s">
        <v>12</v>
      </c>
      <c r="E3853" s="1">
        <v>44418</v>
      </c>
      <c r="F3853" s="4">
        <v>3563</v>
      </c>
      <c r="G3853">
        <v>77</v>
      </c>
      <c r="H3853" s="3">
        <f>_xlfn.XLOOKUP(sales[[#This Row],[Product]],products[Product],products[Cost per box])*sales[[#This Row],[Boxes]]</f>
        <v>649.11</v>
      </c>
      <c r="I3853" s="4">
        <f>sales[[#This Row],[Revenue]]-sales[[#This Row],[Cost]]</f>
        <v>2913.89</v>
      </c>
    </row>
    <row r="3854" spans="2:9" x14ac:dyDescent="0.25">
      <c r="B3854" t="s">
        <v>34</v>
      </c>
      <c r="C3854" t="s">
        <v>9</v>
      </c>
      <c r="D3854" t="s">
        <v>24</v>
      </c>
      <c r="E3854" s="1">
        <v>44418</v>
      </c>
      <c r="F3854" s="4">
        <v>6811</v>
      </c>
      <c r="G3854">
        <v>213</v>
      </c>
      <c r="H3854" s="3">
        <f>_xlfn.XLOOKUP(sales[[#This Row],[Product]],products[Product],products[Cost per box])*sales[[#This Row],[Boxes]]</f>
        <v>2238.63</v>
      </c>
      <c r="I3854" s="4">
        <f>sales[[#This Row],[Revenue]]-sales[[#This Row],[Cost]]</f>
        <v>4572.37</v>
      </c>
    </row>
    <row r="3855" spans="2:9" x14ac:dyDescent="0.25">
      <c r="B3855" t="s">
        <v>5</v>
      </c>
      <c r="C3855" t="s">
        <v>27</v>
      </c>
      <c r="D3855" t="s">
        <v>38</v>
      </c>
      <c r="E3855" s="1">
        <v>44418</v>
      </c>
      <c r="F3855" s="4">
        <v>1813</v>
      </c>
      <c r="G3855">
        <v>63</v>
      </c>
      <c r="H3855" s="3">
        <f>_xlfn.XLOOKUP(sales[[#This Row],[Product]],products[Product],products[Cost per box])*sales[[#This Row],[Boxes]]</f>
        <v>626.21999999999991</v>
      </c>
      <c r="I3855" s="4">
        <f>sales[[#This Row],[Revenue]]-sales[[#This Row],[Cost]]</f>
        <v>1186.7800000000002</v>
      </c>
    </row>
    <row r="3856" spans="2:9" x14ac:dyDescent="0.25">
      <c r="B3856" t="s">
        <v>40</v>
      </c>
      <c r="C3856" t="s">
        <v>16</v>
      </c>
      <c r="D3856" t="s">
        <v>7</v>
      </c>
      <c r="E3856" s="1">
        <v>44418</v>
      </c>
      <c r="F3856" s="4">
        <v>1155</v>
      </c>
      <c r="G3856">
        <v>35</v>
      </c>
      <c r="H3856" s="3">
        <f>_xlfn.XLOOKUP(sales[[#This Row],[Product]],products[Product],products[Cost per box])*sales[[#This Row],[Boxes]]</f>
        <v>180.25</v>
      </c>
      <c r="I3856" s="4">
        <f>sales[[#This Row],[Revenue]]-sales[[#This Row],[Cost]]</f>
        <v>974.75</v>
      </c>
    </row>
    <row r="3857" spans="2:9" x14ac:dyDescent="0.25">
      <c r="B3857" t="s">
        <v>15</v>
      </c>
      <c r="C3857" t="s">
        <v>9</v>
      </c>
      <c r="D3857" t="s">
        <v>26</v>
      </c>
      <c r="E3857" s="1">
        <v>44418</v>
      </c>
      <c r="F3857" s="4">
        <v>1470</v>
      </c>
      <c r="G3857">
        <v>11</v>
      </c>
      <c r="H3857" s="3">
        <f>_xlfn.XLOOKUP(sales[[#This Row],[Product]],products[Product],products[Cost per box])*sales[[#This Row],[Boxes]]</f>
        <v>70.72999999999999</v>
      </c>
      <c r="I3857" s="4">
        <f>sales[[#This Row],[Revenue]]-sales[[#This Row],[Cost]]</f>
        <v>1399.27</v>
      </c>
    </row>
    <row r="3858" spans="2:9" x14ac:dyDescent="0.25">
      <c r="B3858" t="s">
        <v>18</v>
      </c>
      <c r="C3858" t="s">
        <v>16</v>
      </c>
      <c r="D3858" t="s">
        <v>17</v>
      </c>
      <c r="E3858" s="1">
        <v>44418</v>
      </c>
      <c r="F3858" s="4">
        <v>2870</v>
      </c>
      <c r="G3858">
        <v>73</v>
      </c>
      <c r="H3858" s="3">
        <f>_xlfn.XLOOKUP(sales[[#This Row],[Product]],products[Product],products[Cost per box])*sales[[#This Row],[Boxes]]</f>
        <v>496.4</v>
      </c>
      <c r="I3858" s="4">
        <f>sales[[#This Row],[Revenue]]-sales[[#This Row],[Cost]]</f>
        <v>2373.6</v>
      </c>
    </row>
    <row r="3859" spans="2:9" x14ac:dyDescent="0.25">
      <c r="B3859" t="s">
        <v>15</v>
      </c>
      <c r="C3859" t="s">
        <v>11</v>
      </c>
      <c r="D3859" t="s">
        <v>52</v>
      </c>
      <c r="E3859" s="1">
        <v>44418</v>
      </c>
      <c r="F3859" s="4">
        <v>2912</v>
      </c>
      <c r="G3859">
        <v>23</v>
      </c>
      <c r="H3859" s="3">
        <f>_xlfn.XLOOKUP(sales[[#This Row],[Product]],products[Product],products[Cost per box])*sales[[#This Row],[Boxes]]</f>
        <v>76.36</v>
      </c>
      <c r="I3859" s="4">
        <f>sales[[#This Row],[Revenue]]-sales[[#This Row],[Cost]]</f>
        <v>2835.64</v>
      </c>
    </row>
    <row r="3860" spans="2:9" x14ac:dyDescent="0.25">
      <c r="B3860" t="s">
        <v>32</v>
      </c>
      <c r="C3860" t="s">
        <v>6</v>
      </c>
      <c r="D3860" t="s">
        <v>45</v>
      </c>
      <c r="E3860" s="1">
        <v>44418</v>
      </c>
      <c r="F3860" s="4">
        <v>6650</v>
      </c>
      <c r="G3860">
        <v>315</v>
      </c>
      <c r="H3860" s="3">
        <f>_xlfn.XLOOKUP(sales[[#This Row],[Product]],products[Product],products[Cost per box])*sales[[#This Row],[Boxes]]</f>
        <v>2434.9500000000003</v>
      </c>
      <c r="I3860" s="4">
        <f>sales[[#This Row],[Revenue]]-sales[[#This Row],[Cost]]</f>
        <v>4215.0499999999993</v>
      </c>
    </row>
    <row r="3861" spans="2:9" x14ac:dyDescent="0.25">
      <c r="B3861" t="s">
        <v>32</v>
      </c>
      <c r="C3861" t="s">
        <v>16</v>
      </c>
      <c r="D3861" t="s">
        <v>45</v>
      </c>
      <c r="E3861" s="1">
        <v>44418</v>
      </c>
      <c r="F3861" s="4">
        <v>336</v>
      </c>
      <c r="G3861">
        <v>74</v>
      </c>
      <c r="H3861" s="3">
        <f>_xlfn.XLOOKUP(sales[[#This Row],[Product]],products[Product],products[Cost per box])*sales[[#This Row],[Boxes]]</f>
        <v>572.02</v>
      </c>
      <c r="I3861" s="4">
        <f>sales[[#This Row],[Revenue]]-sales[[#This Row],[Cost]]</f>
        <v>-236.01999999999998</v>
      </c>
    </row>
    <row r="3862" spans="2:9" x14ac:dyDescent="0.25">
      <c r="B3862" t="s">
        <v>20</v>
      </c>
      <c r="C3862" t="s">
        <v>9</v>
      </c>
      <c r="D3862" t="s">
        <v>44</v>
      </c>
      <c r="E3862" s="1">
        <v>44418</v>
      </c>
      <c r="F3862" s="4">
        <v>1372</v>
      </c>
      <c r="G3862">
        <v>116</v>
      </c>
      <c r="H3862" s="3">
        <f>_xlfn.XLOOKUP(sales[[#This Row],[Product]],products[Product],products[Cost per box])*sales[[#This Row],[Boxes]]</f>
        <v>1110.1200000000001</v>
      </c>
      <c r="I3862" s="4">
        <f>sales[[#This Row],[Revenue]]-sales[[#This Row],[Cost]]</f>
        <v>261.87999999999988</v>
      </c>
    </row>
    <row r="3863" spans="2:9" x14ac:dyDescent="0.25">
      <c r="B3863" t="s">
        <v>23</v>
      </c>
      <c r="C3863" t="s">
        <v>9</v>
      </c>
      <c r="D3863" t="s">
        <v>36</v>
      </c>
      <c r="E3863" s="1">
        <v>44418</v>
      </c>
      <c r="F3863" s="4">
        <v>2800</v>
      </c>
      <c r="G3863">
        <v>353</v>
      </c>
      <c r="H3863" s="3">
        <f>_xlfn.XLOOKUP(sales[[#This Row],[Product]],products[Product],products[Cost per box])*sales[[#This Row],[Boxes]]</f>
        <v>1779.1200000000001</v>
      </c>
      <c r="I3863" s="4">
        <f>sales[[#This Row],[Revenue]]-sales[[#This Row],[Cost]]</f>
        <v>1020.8799999999999</v>
      </c>
    </row>
    <row r="3864" spans="2:9" x14ac:dyDescent="0.25">
      <c r="B3864" t="s">
        <v>32</v>
      </c>
      <c r="C3864" t="s">
        <v>9</v>
      </c>
      <c r="D3864" t="s">
        <v>42</v>
      </c>
      <c r="E3864" s="1">
        <v>44418</v>
      </c>
      <c r="F3864" s="4">
        <v>2534</v>
      </c>
      <c r="G3864">
        <v>770</v>
      </c>
      <c r="H3864" s="3">
        <f>_xlfn.XLOOKUP(sales[[#This Row],[Product]],products[Product],products[Cost per box])*sales[[#This Row],[Boxes]]</f>
        <v>3649.8</v>
      </c>
      <c r="I3864" s="4">
        <f>sales[[#This Row],[Revenue]]-sales[[#This Row],[Cost]]</f>
        <v>-1115.8000000000002</v>
      </c>
    </row>
    <row r="3865" spans="2:9" x14ac:dyDescent="0.25">
      <c r="B3865" t="s">
        <v>10</v>
      </c>
      <c r="C3865" t="s">
        <v>9</v>
      </c>
      <c r="D3865" t="s">
        <v>44</v>
      </c>
      <c r="E3865" s="1">
        <v>44418</v>
      </c>
      <c r="F3865" s="4">
        <v>4858</v>
      </c>
      <c r="G3865">
        <v>347</v>
      </c>
      <c r="H3865" s="3">
        <f>_xlfn.XLOOKUP(sales[[#This Row],[Product]],products[Product],products[Cost per box])*sales[[#This Row],[Boxes]]</f>
        <v>3320.79</v>
      </c>
      <c r="I3865" s="4">
        <f>sales[[#This Row],[Revenue]]-sales[[#This Row],[Cost]]</f>
        <v>1537.21</v>
      </c>
    </row>
    <row r="3866" spans="2:9" x14ac:dyDescent="0.25">
      <c r="B3866" t="s">
        <v>46</v>
      </c>
      <c r="C3866" t="s">
        <v>11</v>
      </c>
      <c r="D3866" t="s">
        <v>47</v>
      </c>
      <c r="E3866" s="1">
        <v>44418</v>
      </c>
      <c r="F3866" s="4">
        <v>2891</v>
      </c>
      <c r="G3866">
        <v>514</v>
      </c>
      <c r="H3866" s="3">
        <f>_xlfn.XLOOKUP(sales[[#This Row],[Product]],products[Product],products[Cost per box])*sales[[#This Row],[Boxes]]</f>
        <v>2703.64</v>
      </c>
      <c r="I3866" s="4">
        <f>sales[[#This Row],[Revenue]]-sales[[#This Row],[Cost]]</f>
        <v>187.36000000000013</v>
      </c>
    </row>
    <row r="3867" spans="2:9" x14ac:dyDescent="0.25">
      <c r="B3867" t="s">
        <v>5</v>
      </c>
      <c r="C3867" t="s">
        <v>16</v>
      </c>
      <c r="D3867" t="s">
        <v>7</v>
      </c>
      <c r="E3867" s="1">
        <v>44418</v>
      </c>
      <c r="F3867" s="4">
        <v>2205</v>
      </c>
      <c r="G3867">
        <v>292</v>
      </c>
      <c r="H3867" s="3">
        <f>_xlfn.XLOOKUP(sales[[#This Row],[Product]],products[Product],products[Cost per box])*sales[[#This Row],[Boxes]]</f>
        <v>1503.8000000000002</v>
      </c>
      <c r="I3867" s="4">
        <f>sales[[#This Row],[Revenue]]-sales[[#This Row],[Cost]]</f>
        <v>701.19999999999982</v>
      </c>
    </row>
    <row r="3868" spans="2:9" x14ac:dyDescent="0.25">
      <c r="B3868" t="s">
        <v>49</v>
      </c>
      <c r="C3868" t="s">
        <v>16</v>
      </c>
      <c r="D3868" t="s">
        <v>43</v>
      </c>
      <c r="E3868" s="1">
        <v>44418</v>
      </c>
      <c r="F3868" s="4">
        <v>9660</v>
      </c>
      <c r="G3868">
        <v>76</v>
      </c>
      <c r="H3868" s="3">
        <f>_xlfn.XLOOKUP(sales[[#This Row],[Product]],products[Product],products[Cost per box])*sales[[#This Row],[Boxes]]</f>
        <v>292.60000000000002</v>
      </c>
      <c r="I3868" s="4">
        <f>sales[[#This Row],[Revenue]]-sales[[#This Row],[Cost]]</f>
        <v>9367.4</v>
      </c>
    </row>
    <row r="3869" spans="2:9" x14ac:dyDescent="0.25">
      <c r="B3869" t="s">
        <v>34</v>
      </c>
      <c r="C3869" t="s">
        <v>11</v>
      </c>
      <c r="D3869" t="s">
        <v>45</v>
      </c>
      <c r="E3869" s="1">
        <v>44418</v>
      </c>
      <c r="F3869" s="4">
        <v>1974</v>
      </c>
      <c r="G3869">
        <v>68</v>
      </c>
      <c r="H3869" s="3">
        <f>_xlfn.XLOOKUP(sales[[#This Row],[Product]],products[Product],products[Cost per box])*sales[[#This Row],[Boxes]]</f>
        <v>525.64</v>
      </c>
      <c r="I3869" s="4">
        <f>sales[[#This Row],[Revenue]]-sales[[#This Row],[Cost]]</f>
        <v>1448.3600000000001</v>
      </c>
    </row>
    <row r="3870" spans="2:9" x14ac:dyDescent="0.25">
      <c r="B3870" t="s">
        <v>18</v>
      </c>
      <c r="C3870" t="s">
        <v>27</v>
      </c>
      <c r="D3870" t="s">
        <v>45</v>
      </c>
      <c r="E3870" s="1">
        <v>44418</v>
      </c>
      <c r="F3870" s="4">
        <v>5565</v>
      </c>
      <c r="G3870">
        <v>339</v>
      </c>
      <c r="H3870" s="3">
        <f>_xlfn.XLOOKUP(sales[[#This Row],[Product]],products[Product],products[Cost per box])*sales[[#This Row],[Boxes]]</f>
        <v>2620.4700000000003</v>
      </c>
      <c r="I3870" s="4">
        <f>sales[[#This Row],[Revenue]]-sales[[#This Row],[Cost]]</f>
        <v>2944.5299999999997</v>
      </c>
    </row>
    <row r="3871" spans="2:9" x14ac:dyDescent="0.25">
      <c r="B3871" t="s">
        <v>37</v>
      </c>
      <c r="C3871" t="s">
        <v>27</v>
      </c>
      <c r="D3871" t="s">
        <v>14</v>
      </c>
      <c r="E3871" s="1">
        <v>44418</v>
      </c>
      <c r="F3871" s="4">
        <v>6006</v>
      </c>
      <c r="G3871">
        <v>445</v>
      </c>
      <c r="H3871" s="3">
        <f>_xlfn.XLOOKUP(sales[[#This Row],[Product]],products[Product],products[Cost per box])*sales[[#This Row],[Boxes]]</f>
        <v>2807.95</v>
      </c>
      <c r="I3871" s="4">
        <f>sales[[#This Row],[Revenue]]-sales[[#This Row],[Cost]]</f>
        <v>3198.05</v>
      </c>
    </row>
    <row r="3872" spans="2:9" x14ac:dyDescent="0.25">
      <c r="B3872" t="s">
        <v>46</v>
      </c>
      <c r="C3872" t="s">
        <v>16</v>
      </c>
      <c r="D3872" t="s">
        <v>12</v>
      </c>
      <c r="E3872" s="1">
        <v>44418</v>
      </c>
      <c r="F3872" s="4">
        <v>7392</v>
      </c>
      <c r="G3872">
        <v>180</v>
      </c>
      <c r="H3872" s="3">
        <f>_xlfn.XLOOKUP(sales[[#This Row],[Product]],products[Product],products[Cost per box])*sales[[#This Row],[Boxes]]</f>
        <v>1517.3999999999999</v>
      </c>
      <c r="I3872" s="4">
        <f>sales[[#This Row],[Revenue]]-sales[[#This Row],[Cost]]</f>
        <v>5874.6</v>
      </c>
    </row>
    <row r="3873" spans="2:9" x14ac:dyDescent="0.25">
      <c r="B3873" t="s">
        <v>34</v>
      </c>
      <c r="C3873" t="s">
        <v>9</v>
      </c>
      <c r="D3873" t="s">
        <v>44</v>
      </c>
      <c r="E3873" s="1">
        <v>44418</v>
      </c>
      <c r="F3873" s="4">
        <v>5943</v>
      </c>
      <c r="G3873">
        <v>290</v>
      </c>
      <c r="H3873" s="3">
        <f>_xlfn.XLOOKUP(sales[[#This Row],[Product]],products[Product],products[Cost per box])*sales[[#This Row],[Boxes]]</f>
        <v>2775.3</v>
      </c>
      <c r="I3873" s="4">
        <f>sales[[#This Row],[Revenue]]-sales[[#This Row],[Cost]]</f>
        <v>3167.7</v>
      </c>
    </row>
    <row r="3874" spans="2:9" x14ac:dyDescent="0.25">
      <c r="B3874" t="s">
        <v>49</v>
      </c>
      <c r="C3874" t="s">
        <v>9</v>
      </c>
      <c r="D3874" t="s">
        <v>14</v>
      </c>
      <c r="E3874" s="1">
        <v>44418</v>
      </c>
      <c r="F3874" s="4">
        <v>11277</v>
      </c>
      <c r="G3874">
        <v>910</v>
      </c>
      <c r="H3874" s="3">
        <f>_xlfn.XLOOKUP(sales[[#This Row],[Product]],products[Product],products[Cost per box])*sales[[#This Row],[Boxes]]</f>
        <v>5742.0999999999995</v>
      </c>
      <c r="I3874" s="4">
        <f>sales[[#This Row],[Revenue]]-sales[[#This Row],[Cost]]</f>
        <v>5534.9000000000005</v>
      </c>
    </row>
    <row r="3875" spans="2:9" x14ac:dyDescent="0.25">
      <c r="B3875" t="s">
        <v>8</v>
      </c>
      <c r="C3875" t="s">
        <v>6</v>
      </c>
      <c r="D3875" t="s">
        <v>38</v>
      </c>
      <c r="E3875" s="1">
        <v>44418</v>
      </c>
      <c r="F3875" s="4">
        <v>2541</v>
      </c>
      <c r="G3875">
        <v>271</v>
      </c>
      <c r="H3875" s="3">
        <f>_xlfn.XLOOKUP(sales[[#This Row],[Product]],products[Product],products[Cost per box])*sales[[#This Row],[Boxes]]</f>
        <v>2693.74</v>
      </c>
      <c r="I3875" s="4">
        <f>sales[[#This Row],[Revenue]]-sales[[#This Row],[Cost]]</f>
        <v>-152.73999999999978</v>
      </c>
    </row>
    <row r="3876" spans="2:9" x14ac:dyDescent="0.25">
      <c r="B3876" t="s">
        <v>20</v>
      </c>
      <c r="C3876" t="s">
        <v>6</v>
      </c>
      <c r="D3876" t="s">
        <v>48</v>
      </c>
      <c r="E3876" s="1">
        <v>44418</v>
      </c>
      <c r="F3876" s="4">
        <v>5642</v>
      </c>
      <c r="G3876">
        <v>288</v>
      </c>
      <c r="H3876" s="3">
        <f>_xlfn.XLOOKUP(sales[[#This Row],[Product]],products[Product],products[Cost per box])*sales[[#This Row],[Boxes]]</f>
        <v>2154.2400000000002</v>
      </c>
      <c r="I3876" s="4">
        <f>sales[[#This Row],[Revenue]]-sales[[#This Row],[Cost]]</f>
        <v>3487.7599999999998</v>
      </c>
    </row>
    <row r="3877" spans="2:9" x14ac:dyDescent="0.25">
      <c r="B3877" t="s">
        <v>29</v>
      </c>
      <c r="C3877" t="s">
        <v>16</v>
      </c>
      <c r="D3877" t="s">
        <v>52</v>
      </c>
      <c r="E3877" s="1">
        <v>44418</v>
      </c>
      <c r="F3877" s="4">
        <v>1197</v>
      </c>
      <c r="G3877">
        <v>507</v>
      </c>
      <c r="H3877" s="3">
        <f>_xlfn.XLOOKUP(sales[[#This Row],[Product]],products[Product],products[Cost per box])*sales[[#This Row],[Boxes]]</f>
        <v>1683.24</v>
      </c>
      <c r="I3877" s="4">
        <f>sales[[#This Row],[Revenue]]-sales[[#This Row],[Cost]]</f>
        <v>-486.24</v>
      </c>
    </row>
    <row r="3878" spans="2:9" x14ac:dyDescent="0.25">
      <c r="B3878" t="s">
        <v>33</v>
      </c>
      <c r="C3878" t="s">
        <v>27</v>
      </c>
      <c r="D3878" t="s">
        <v>19</v>
      </c>
      <c r="E3878" s="1">
        <v>44418</v>
      </c>
      <c r="F3878" s="4">
        <v>1400</v>
      </c>
      <c r="G3878">
        <v>176</v>
      </c>
      <c r="H3878" s="3">
        <f>_xlfn.XLOOKUP(sales[[#This Row],[Product]],products[Product],products[Cost per box])*sales[[#This Row],[Boxes]]</f>
        <v>1800.48</v>
      </c>
      <c r="I3878" s="4">
        <f>sales[[#This Row],[Revenue]]-sales[[#This Row],[Cost]]</f>
        <v>-400.48</v>
      </c>
    </row>
    <row r="3879" spans="2:9" x14ac:dyDescent="0.25">
      <c r="B3879" t="s">
        <v>5</v>
      </c>
      <c r="C3879" t="s">
        <v>27</v>
      </c>
      <c r="D3879" t="s">
        <v>35</v>
      </c>
      <c r="E3879" s="1">
        <v>44418</v>
      </c>
      <c r="F3879" s="4">
        <v>2688</v>
      </c>
      <c r="G3879">
        <v>182</v>
      </c>
      <c r="H3879" s="3">
        <f>_xlfn.XLOOKUP(sales[[#This Row],[Product]],products[Product],products[Cost per box])*sales[[#This Row],[Boxes]]</f>
        <v>482.3</v>
      </c>
      <c r="I3879" s="4">
        <f>sales[[#This Row],[Revenue]]-sales[[#This Row],[Cost]]</f>
        <v>2205.6999999999998</v>
      </c>
    </row>
    <row r="3880" spans="2:9" x14ac:dyDescent="0.25">
      <c r="B3880" t="s">
        <v>34</v>
      </c>
      <c r="C3880" t="s">
        <v>9</v>
      </c>
      <c r="D3880" t="s">
        <v>14</v>
      </c>
      <c r="E3880" s="1">
        <v>44418</v>
      </c>
      <c r="F3880" s="4">
        <v>1050</v>
      </c>
      <c r="G3880">
        <v>669</v>
      </c>
      <c r="H3880" s="3">
        <f>_xlfn.XLOOKUP(sales[[#This Row],[Product]],products[Product],products[Cost per box])*sales[[#This Row],[Boxes]]</f>
        <v>4221.3899999999994</v>
      </c>
      <c r="I3880" s="4">
        <f>sales[[#This Row],[Revenue]]-sales[[#This Row],[Cost]]</f>
        <v>-3171.3899999999994</v>
      </c>
    </row>
    <row r="3881" spans="2:9" x14ac:dyDescent="0.25">
      <c r="B3881" t="s">
        <v>51</v>
      </c>
      <c r="C3881" t="s">
        <v>6</v>
      </c>
      <c r="D3881" t="s">
        <v>28</v>
      </c>
      <c r="E3881" s="1">
        <v>44418</v>
      </c>
      <c r="F3881" s="4">
        <v>6181</v>
      </c>
      <c r="G3881">
        <v>770</v>
      </c>
      <c r="H3881" s="3">
        <f>_xlfn.XLOOKUP(sales[[#This Row],[Product]],products[Product],products[Cost per box])*sales[[#This Row],[Boxes]]</f>
        <v>2125.1999999999998</v>
      </c>
      <c r="I3881" s="4">
        <f>sales[[#This Row],[Revenue]]-sales[[#This Row],[Cost]]</f>
        <v>4055.8</v>
      </c>
    </row>
    <row r="3882" spans="2:9" x14ac:dyDescent="0.25">
      <c r="B3882" t="s">
        <v>39</v>
      </c>
      <c r="C3882" t="s">
        <v>16</v>
      </c>
      <c r="D3882" t="s">
        <v>17</v>
      </c>
      <c r="E3882" s="1">
        <v>44418</v>
      </c>
      <c r="F3882" s="4">
        <v>6377</v>
      </c>
      <c r="G3882">
        <v>208</v>
      </c>
      <c r="H3882" s="3">
        <f>_xlfn.XLOOKUP(sales[[#This Row],[Product]],products[Product],products[Cost per box])*sales[[#This Row],[Boxes]]</f>
        <v>1414.3999999999999</v>
      </c>
      <c r="I3882" s="4">
        <f>sales[[#This Row],[Revenue]]-sales[[#This Row],[Cost]]</f>
        <v>4962.6000000000004</v>
      </c>
    </row>
    <row r="3883" spans="2:9" x14ac:dyDescent="0.25">
      <c r="B3883" t="s">
        <v>13</v>
      </c>
      <c r="C3883" t="s">
        <v>11</v>
      </c>
      <c r="D3883" t="s">
        <v>30</v>
      </c>
      <c r="E3883" s="1">
        <v>44418</v>
      </c>
      <c r="F3883" s="4">
        <v>2457</v>
      </c>
      <c r="G3883">
        <v>133</v>
      </c>
      <c r="H3883" s="3">
        <f>_xlfn.XLOOKUP(sales[[#This Row],[Product]],products[Product],products[Cost per box])*sales[[#This Row],[Boxes]]</f>
        <v>489.44</v>
      </c>
      <c r="I3883" s="4">
        <f>sales[[#This Row],[Revenue]]-sales[[#This Row],[Cost]]</f>
        <v>1967.56</v>
      </c>
    </row>
    <row r="3884" spans="2:9" x14ac:dyDescent="0.25">
      <c r="B3884" t="s">
        <v>10</v>
      </c>
      <c r="C3884" t="s">
        <v>21</v>
      </c>
      <c r="D3884" t="s">
        <v>24</v>
      </c>
      <c r="E3884" s="1">
        <v>44418</v>
      </c>
      <c r="F3884" s="4">
        <v>2695</v>
      </c>
      <c r="G3884">
        <v>474</v>
      </c>
      <c r="H3884" s="3">
        <f>_xlfn.XLOOKUP(sales[[#This Row],[Product]],products[Product],products[Cost per box])*sales[[#This Row],[Boxes]]</f>
        <v>4981.74</v>
      </c>
      <c r="I3884" s="4">
        <f>sales[[#This Row],[Revenue]]-sales[[#This Row],[Cost]]</f>
        <v>-2286.7399999999998</v>
      </c>
    </row>
    <row r="3885" spans="2:9" x14ac:dyDescent="0.25">
      <c r="B3885" t="s">
        <v>39</v>
      </c>
      <c r="C3885" t="s">
        <v>9</v>
      </c>
      <c r="D3885" t="s">
        <v>35</v>
      </c>
      <c r="E3885" s="1">
        <v>44418</v>
      </c>
      <c r="F3885" s="4">
        <v>7812</v>
      </c>
      <c r="G3885">
        <v>468</v>
      </c>
      <c r="H3885" s="3">
        <f>_xlfn.XLOOKUP(sales[[#This Row],[Product]],products[Product],products[Cost per box])*sales[[#This Row],[Boxes]]</f>
        <v>1240.2</v>
      </c>
      <c r="I3885" s="4">
        <f>sales[[#This Row],[Revenue]]-sales[[#This Row],[Cost]]</f>
        <v>6571.8</v>
      </c>
    </row>
    <row r="3886" spans="2:9" x14ac:dyDescent="0.25">
      <c r="B3886" t="s">
        <v>46</v>
      </c>
      <c r="C3886" t="s">
        <v>27</v>
      </c>
      <c r="D3886" t="s">
        <v>44</v>
      </c>
      <c r="E3886" s="1">
        <v>44418</v>
      </c>
      <c r="F3886" s="4">
        <v>4438</v>
      </c>
      <c r="G3886">
        <v>23</v>
      </c>
      <c r="H3886" s="3">
        <f>_xlfn.XLOOKUP(sales[[#This Row],[Product]],products[Product],products[Cost per box])*sales[[#This Row],[Boxes]]</f>
        <v>220.11</v>
      </c>
      <c r="I3886" s="4">
        <f>sales[[#This Row],[Revenue]]-sales[[#This Row],[Cost]]</f>
        <v>4217.8900000000003</v>
      </c>
    </row>
    <row r="3887" spans="2:9" x14ac:dyDescent="0.25">
      <c r="B3887" t="s">
        <v>33</v>
      </c>
      <c r="C3887" t="s">
        <v>9</v>
      </c>
      <c r="D3887" t="s">
        <v>48</v>
      </c>
      <c r="E3887" s="1">
        <v>44418</v>
      </c>
      <c r="F3887" s="4">
        <v>154</v>
      </c>
      <c r="G3887">
        <v>32</v>
      </c>
      <c r="H3887" s="3">
        <f>_xlfn.XLOOKUP(sales[[#This Row],[Product]],products[Product],products[Cost per box])*sales[[#This Row],[Boxes]]</f>
        <v>239.36</v>
      </c>
      <c r="I3887" s="4">
        <f>sales[[#This Row],[Revenue]]-sales[[#This Row],[Cost]]</f>
        <v>-85.360000000000014</v>
      </c>
    </row>
    <row r="3888" spans="2:9" x14ac:dyDescent="0.25">
      <c r="B3888" t="s">
        <v>37</v>
      </c>
      <c r="C3888" t="s">
        <v>6</v>
      </c>
      <c r="D3888" t="s">
        <v>12</v>
      </c>
      <c r="E3888" s="1">
        <v>44418</v>
      </c>
      <c r="F3888" s="4">
        <v>6587</v>
      </c>
      <c r="G3888">
        <v>203</v>
      </c>
      <c r="H3888" s="3">
        <f>_xlfn.XLOOKUP(sales[[#This Row],[Product]],products[Product],products[Cost per box])*sales[[#This Row],[Boxes]]</f>
        <v>1711.29</v>
      </c>
      <c r="I3888" s="4">
        <f>sales[[#This Row],[Revenue]]-sales[[#This Row],[Cost]]</f>
        <v>4875.71</v>
      </c>
    </row>
    <row r="3889" spans="2:9" x14ac:dyDescent="0.25">
      <c r="B3889" t="s">
        <v>10</v>
      </c>
      <c r="C3889" t="s">
        <v>11</v>
      </c>
      <c r="D3889" t="s">
        <v>7</v>
      </c>
      <c r="E3889" s="1">
        <v>44418</v>
      </c>
      <c r="F3889" s="4">
        <v>1918</v>
      </c>
      <c r="G3889">
        <v>70</v>
      </c>
      <c r="H3889" s="3">
        <f>_xlfn.XLOOKUP(sales[[#This Row],[Product]],products[Product],products[Cost per box])*sales[[#This Row],[Boxes]]</f>
        <v>360.5</v>
      </c>
      <c r="I3889" s="4">
        <f>sales[[#This Row],[Revenue]]-sales[[#This Row],[Cost]]</f>
        <v>1557.5</v>
      </c>
    </row>
    <row r="3890" spans="2:9" x14ac:dyDescent="0.25">
      <c r="B3890" t="s">
        <v>23</v>
      </c>
      <c r="C3890" t="s">
        <v>9</v>
      </c>
      <c r="D3890" t="s">
        <v>22</v>
      </c>
      <c r="E3890" s="1">
        <v>44418</v>
      </c>
      <c r="F3890" s="4">
        <v>1904</v>
      </c>
      <c r="G3890">
        <v>142</v>
      </c>
      <c r="H3890" s="3">
        <f>_xlfn.XLOOKUP(sales[[#This Row],[Product]],products[Product],products[Cost per box])*sales[[#This Row],[Boxes]]</f>
        <v>1167.24</v>
      </c>
      <c r="I3890" s="4">
        <f>sales[[#This Row],[Revenue]]-sales[[#This Row],[Cost]]</f>
        <v>736.76</v>
      </c>
    </row>
    <row r="3891" spans="2:9" x14ac:dyDescent="0.25">
      <c r="B3891" t="s">
        <v>49</v>
      </c>
      <c r="C3891" t="s">
        <v>27</v>
      </c>
      <c r="D3891" t="s">
        <v>35</v>
      </c>
      <c r="E3891" s="1">
        <v>44418</v>
      </c>
      <c r="F3891" s="4">
        <v>5369</v>
      </c>
      <c r="G3891">
        <v>352</v>
      </c>
      <c r="H3891" s="3">
        <f>_xlfn.XLOOKUP(sales[[#This Row],[Product]],products[Product],products[Cost per box])*sales[[#This Row],[Boxes]]</f>
        <v>932.8</v>
      </c>
      <c r="I3891" s="4">
        <f>sales[[#This Row],[Revenue]]-sales[[#This Row],[Cost]]</f>
        <v>4436.2</v>
      </c>
    </row>
    <row r="3892" spans="2:9" x14ac:dyDescent="0.25">
      <c r="B3892" t="s">
        <v>13</v>
      </c>
      <c r="C3892" t="s">
        <v>27</v>
      </c>
      <c r="D3892" t="s">
        <v>17</v>
      </c>
      <c r="E3892" s="1">
        <v>44418</v>
      </c>
      <c r="F3892" s="4">
        <v>5698</v>
      </c>
      <c r="G3892">
        <v>103</v>
      </c>
      <c r="H3892" s="3">
        <f>_xlfn.XLOOKUP(sales[[#This Row],[Product]],products[Product],products[Cost per box])*sales[[#This Row],[Boxes]]</f>
        <v>700.4</v>
      </c>
      <c r="I3892" s="4">
        <f>sales[[#This Row],[Revenue]]-sales[[#This Row],[Cost]]</f>
        <v>4997.6000000000004</v>
      </c>
    </row>
    <row r="3893" spans="2:9" x14ac:dyDescent="0.25">
      <c r="B3893" t="s">
        <v>33</v>
      </c>
      <c r="C3893" t="s">
        <v>21</v>
      </c>
      <c r="D3893" t="s">
        <v>22</v>
      </c>
      <c r="E3893" s="1">
        <v>44419</v>
      </c>
      <c r="F3893" s="4">
        <v>3570</v>
      </c>
      <c r="G3893">
        <v>56</v>
      </c>
      <c r="H3893" s="3">
        <f>_xlfn.XLOOKUP(sales[[#This Row],[Product]],products[Product],products[Cost per box])*sales[[#This Row],[Boxes]]</f>
        <v>460.32000000000005</v>
      </c>
      <c r="I3893" s="4">
        <f>sales[[#This Row],[Revenue]]-sales[[#This Row],[Cost]]</f>
        <v>3109.68</v>
      </c>
    </row>
    <row r="3894" spans="2:9" x14ac:dyDescent="0.25">
      <c r="B3894" t="s">
        <v>15</v>
      </c>
      <c r="C3894" t="s">
        <v>16</v>
      </c>
      <c r="D3894" t="s">
        <v>35</v>
      </c>
      <c r="E3894" s="1">
        <v>44419</v>
      </c>
      <c r="F3894" s="4">
        <v>4928</v>
      </c>
      <c r="G3894">
        <v>205</v>
      </c>
      <c r="H3894" s="3">
        <f>_xlfn.XLOOKUP(sales[[#This Row],[Product]],products[Product],products[Cost per box])*sales[[#This Row],[Boxes]]</f>
        <v>543.25</v>
      </c>
      <c r="I3894" s="4">
        <f>sales[[#This Row],[Revenue]]-sales[[#This Row],[Cost]]</f>
        <v>4384.75</v>
      </c>
    </row>
    <row r="3895" spans="2:9" x14ac:dyDescent="0.25">
      <c r="B3895" t="s">
        <v>37</v>
      </c>
      <c r="C3895" t="s">
        <v>16</v>
      </c>
      <c r="D3895" t="s">
        <v>14</v>
      </c>
      <c r="E3895" s="1">
        <v>44419</v>
      </c>
      <c r="F3895" s="4">
        <v>3584</v>
      </c>
      <c r="G3895">
        <v>368</v>
      </c>
      <c r="H3895" s="3">
        <f>_xlfn.XLOOKUP(sales[[#This Row],[Product]],products[Product],products[Cost per box])*sales[[#This Row],[Boxes]]</f>
        <v>2322.08</v>
      </c>
      <c r="I3895" s="4">
        <f>sales[[#This Row],[Revenue]]-sales[[#This Row],[Cost]]</f>
        <v>1261.92</v>
      </c>
    </row>
    <row r="3896" spans="2:9" x14ac:dyDescent="0.25">
      <c r="B3896" t="s">
        <v>18</v>
      </c>
      <c r="C3896" t="s">
        <v>11</v>
      </c>
      <c r="D3896" t="s">
        <v>7</v>
      </c>
      <c r="E3896" s="1">
        <v>44419</v>
      </c>
      <c r="F3896" s="4">
        <v>8218</v>
      </c>
      <c r="G3896">
        <v>31</v>
      </c>
      <c r="H3896" s="3">
        <f>_xlfn.XLOOKUP(sales[[#This Row],[Product]],products[Product],products[Cost per box])*sales[[#This Row],[Boxes]]</f>
        <v>159.65</v>
      </c>
      <c r="I3896" s="4">
        <f>sales[[#This Row],[Revenue]]-sales[[#This Row],[Cost]]</f>
        <v>8058.35</v>
      </c>
    </row>
    <row r="3897" spans="2:9" x14ac:dyDescent="0.25">
      <c r="B3897" t="s">
        <v>49</v>
      </c>
      <c r="C3897" t="s">
        <v>11</v>
      </c>
      <c r="D3897" t="s">
        <v>42</v>
      </c>
      <c r="E3897" s="1">
        <v>44419</v>
      </c>
      <c r="F3897" s="4">
        <v>3437</v>
      </c>
      <c r="G3897">
        <v>345</v>
      </c>
      <c r="H3897" s="3">
        <f>_xlfn.XLOOKUP(sales[[#This Row],[Product]],products[Product],products[Cost per box])*sales[[#This Row],[Boxes]]</f>
        <v>1635.3000000000002</v>
      </c>
      <c r="I3897" s="4">
        <f>sales[[#This Row],[Revenue]]-sales[[#This Row],[Cost]]</f>
        <v>1801.6999999999998</v>
      </c>
    </row>
    <row r="3898" spans="2:9" x14ac:dyDescent="0.25">
      <c r="B3898" t="s">
        <v>20</v>
      </c>
      <c r="C3898" t="s">
        <v>21</v>
      </c>
      <c r="D3898" t="s">
        <v>38</v>
      </c>
      <c r="E3898" s="1">
        <v>44419</v>
      </c>
      <c r="F3898" s="4">
        <v>469</v>
      </c>
      <c r="G3898">
        <v>70</v>
      </c>
      <c r="H3898" s="3">
        <f>_xlfn.XLOOKUP(sales[[#This Row],[Product]],products[Product],products[Cost per box])*sales[[#This Row],[Boxes]]</f>
        <v>695.8</v>
      </c>
      <c r="I3898" s="4">
        <f>sales[[#This Row],[Revenue]]-sales[[#This Row],[Cost]]</f>
        <v>-226.79999999999995</v>
      </c>
    </row>
    <row r="3899" spans="2:9" x14ac:dyDescent="0.25">
      <c r="B3899" t="s">
        <v>51</v>
      </c>
      <c r="C3899" t="s">
        <v>9</v>
      </c>
      <c r="D3899" t="s">
        <v>14</v>
      </c>
      <c r="E3899" s="1">
        <v>44419</v>
      </c>
      <c r="F3899" s="4">
        <v>28</v>
      </c>
      <c r="G3899">
        <v>980</v>
      </c>
      <c r="H3899" s="3">
        <f>_xlfn.XLOOKUP(sales[[#This Row],[Product]],products[Product],products[Cost per box])*sales[[#This Row],[Boxes]]</f>
        <v>6183.7999999999993</v>
      </c>
      <c r="I3899" s="4">
        <f>sales[[#This Row],[Revenue]]-sales[[#This Row],[Cost]]</f>
        <v>-6155.7999999999993</v>
      </c>
    </row>
    <row r="3900" spans="2:9" x14ac:dyDescent="0.25">
      <c r="B3900" t="s">
        <v>40</v>
      </c>
      <c r="C3900" t="s">
        <v>11</v>
      </c>
      <c r="D3900" t="s">
        <v>42</v>
      </c>
      <c r="E3900" s="1">
        <v>44419</v>
      </c>
      <c r="F3900" s="4">
        <v>623</v>
      </c>
      <c r="G3900">
        <v>63</v>
      </c>
      <c r="H3900" s="3">
        <f>_xlfn.XLOOKUP(sales[[#This Row],[Product]],products[Product],products[Cost per box])*sales[[#This Row],[Boxes]]</f>
        <v>298.62</v>
      </c>
      <c r="I3900" s="4">
        <f>sales[[#This Row],[Revenue]]-sales[[#This Row],[Cost]]</f>
        <v>324.38</v>
      </c>
    </row>
    <row r="3901" spans="2:9" x14ac:dyDescent="0.25">
      <c r="B3901" t="s">
        <v>51</v>
      </c>
      <c r="C3901" t="s">
        <v>21</v>
      </c>
      <c r="D3901" t="s">
        <v>19</v>
      </c>
      <c r="E3901" s="1">
        <v>44419</v>
      </c>
      <c r="F3901" s="4">
        <v>2982</v>
      </c>
      <c r="G3901">
        <v>280</v>
      </c>
      <c r="H3901" s="3">
        <f>_xlfn.XLOOKUP(sales[[#This Row],[Product]],products[Product],products[Cost per box])*sales[[#This Row],[Boxes]]</f>
        <v>2864.4</v>
      </c>
      <c r="I3901" s="4">
        <f>sales[[#This Row],[Revenue]]-sales[[#This Row],[Cost]]</f>
        <v>117.59999999999991</v>
      </c>
    </row>
    <row r="3902" spans="2:9" x14ac:dyDescent="0.25">
      <c r="B3902" t="s">
        <v>34</v>
      </c>
      <c r="C3902" t="s">
        <v>16</v>
      </c>
      <c r="D3902" t="s">
        <v>26</v>
      </c>
      <c r="E3902" s="1">
        <v>44419</v>
      </c>
      <c r="F3902" s="4">
        <v>5649</v>
      </c>
      <c r="G3902">
        <v>103</v>
      </c>
      <c r="H3902" s="3">
        <f>_xlfn.XLOOKUP(sales[[#This Row],[Product]],products[Product],products[Cost per box])*sales[[#This Row],[Boxes]]</f>
        <v>662.29</v>
      </c>
      <c r="I3902" s="4">
        <f>sales[[#This Row],[Revenue]]-sales[[#This Row],[Cost]]</f>
        <v>4986.71</v>
      </c>
    </row>
    <row r="3903" spans="2:9" x14ac:dyDescent="0.25">
      <c r="B3903" t="s">
        <v>29</v>
      </c>
      <c r="C3903" t="s">
        <v>21</v>
      </c>
      <c r="D3903" t="s">
        <v>17</v>
      </c>
      <c r="E3903" s="1">
        <v>44419</v>
      </c>
      <c r="F3903" s="4">
        <v>4935</v>
      </c>
      <c r="G3903">
        <v>327</v>
      </c>
      <c r="H3903" s="3">
        <f>_xlfn.XLOOKUP(sales[[#This Row],[Product]],products[Product],products[Cost per box])*sales[[#This Row],[Boxes]]</f>
        <v>2223.6</v>
      </c>
      <c r="I3903" s="4">
        <f>sales[[#This Row],[Revenue]]-sales[[#This Row],[Cost]]</f>
        <v>2711.4</v>
      </c>
    </row>
    <row r="3904" spans="2:9" x14ac:dyDescent="0.25">
      <c r="B3904" t="s">
        <v>40</v>
      </c>
      <c r="C3904" t="s">
        <v>11</v>
      </c>
      <c r="D3904" t="s">
        <v>36</v>
      </c>
      <c r="E3904" s="1">
        <v>44419</v>
      </c>
      <c r="F3904" s="4">
        <v>5166</v>
      </c>
      <c r="G3904">
        <v>547</v>
      </c>
      <c r="H3904" s="3">
        <f>_xlfn.XLOOKUP(sales[[#This Row],[Product]],products[Product],products[Cost per box])*sales[[#This Row],[Boxes]]</f>
        <v>2756.88</v>
      </c>
      <c r="I3904" s="4">
        <f>sales[[#This Row],[Revenue]]-sales[[#This Row],[Cost]]</f>
        <v>2409.12</v>
      </c>
    </row>
    <row r="3905" spans="2:9" x14ac:dyDescent="0.25">
      <c r="B3905" t="s">
        <v>51</v>
      </c>
      <c r="C3905" t="s">
        <v>9</v>
      </c>
      <c r="D3905" t="s">
        <v>24</v>
      </c>
      <c r="E3905" s="1">
        <v>44419</v>
      </c>
      <c r="F3905" s="4">
        <v>2051</v>
      </c>
      <c r="G3905">
        <v>115</v>
      </c>
      <c r="H3905" s="3">
        <f>_xlfn.XLOOKUP(sales[[#This Row],[Product]],products[Product],products[Cost per box])*sales[[#This Row],[Boxes]]</f>
        <v>1208.6499999999999</v>
      </c>
      <c r="I3905" s="4">
        <f>sales[[#This Row],[Revenue]]-sales[[#This Row],[Cost]]</f>
        <v>842.35000000000014</v>
      </c>
    </row>
    <row r="3906" spans="2:9" x14ac:dyDescent="0.25">
      <c r="B3906" t="s">
        <v>15</v>
      </c>
      <c r="C3906" t="s">
        <v>11</v>
      </c>
      <c r="D3906" t="s">
        <v>42</v>
      </c>
      <c r="E3906" s="1">
        <v>44419</v>
      </c>
      <c r="F3906" s="4">
        <v>2989</v>
      </c>
      <c r="G3906">
        <v>147</v>
      </c>
      <c r="H3906" s="3">
        <f>_xlfn.XLOOKUP(sales[[#This Row],[Product]],products[Product],products[Cost per box])*sales[[#This Row],[Boxes]]</f>
        <v>696.78000000000009</v>
      </c>
      <c r="I3906" s="4">
        <f>sales[[#This Row],[Revenue]]-sales[[#This Row],[Cost]]</f>
        <v>2292.2199999999998</v>
      </c>
    </row>
    <row r="3907" spans="2:9" x14ac:dyDescent="0.25">
      <c r="B3907" t="s">
        <v>32</v>
      </c>
      <c r="C3907" t="s">
        <v>9</v>
      </c>
      <c r="D3907" t="s">
        <v>36</v>
      </c>
      <c r="E3907" s="1">
        <v>44419</v>
      </c>
      <c r="F3907" s="4">
        <v>2303</v>
      </c>
      <c r="G3907">
        <v>452</v>
      </c>
      <c r="H3907" s="3">
        <f>_xlfn.XLOOKUP(sales[[#This Row],[Product]],products[Product],products[Cost per box])*sales[[#This Row],[Boxes]]</f>
        <v>2278.08</v>
      </c>
      <c r="I3907" s="4">
        <f>sales[[#This Row],[Revenue]]-sales[[#This Row],[Cost]]</f>
        <v>24.920000000000073</v>
      </c>
    </row>
    <row r="3908" spans="2:9" x14ac:dyDescent="0.25">
      <c r="B3908" t="s">
        <v>46</v>
      </c>
      <c r="C3908" t="s">
        <v>11</v>
      </c>
      <c r="D3908" t="s">
        <v>12</v>
      </c>
      <c r="E3908" s="1">
        <v>44419</v>
      </c>
      <c r="F3908" s="4">
        <v>10773</v>
      </c>
      <c r="G3908">
        <v>165</v>
      </c>
      <c r="H3908" s="3">
        <f>_xlfn.XLOOKUP(sales[[#This Row],[Product]],products[Product],products[Cost per box])*sales[[#This Row],[Boxes]]</f>
        <v>1390.95</v>
      </c>
      <c r="I3908" s="4">
        <f>sales[[#This Row],[Revenue]]-sales[[#This Row],[Cost]]</f>
        <v>9382.0499999999993</v>
      </c>
    </row>
    <row r="3909" spans="2:9" x14ac:dyDescent="0.25">
      <c r="B3909" t="s">
        <v>13</v>
      </c>
      <c r="C3909" t="s">
        <v>16</v>
      </c>
      <c r="D3909" t="s">
        <v>22</v>
      </c>
      <c r="E3909" s="1">
        <v>44420</v>
      </c>
      <c r="F3909" s="4">
        <v>6923</v>
      </c>
      <c r="G3909">
        <v>69</v>
      </c>
      <c r="H3909" s="3">
        <f>_xlfn.XLOOKUP(sales[[#This Row],[Product]],products[Product],products[Cost per box])*sales[[#This Row],[Boxes]]</f>
        <v>567.18000000000006</v>
      </c>
      <c r="I3909" s="4">
        <f>sales[[#This Row],[Revenue]]-sales[[#This Row],[Cost]]</f>
        <v>6355.82</v>
      </c>
    </row>
    <row r="3910" spans="2:9" x14ac:dyDescent="0.25">
      <c r="B3910" t="s">
        <v>10</v>
      </c>
      <c r="C3910" t="s">
        <v>21</v>
      </c>
      <c r="D3910" t="s">
        <v>19</v>
      </c>
      <c r="E3910" s="1">
        <v>44420</v>
      </c>
      <c r="F3910" s="4">
        <v>1708</v>
      </c>
      <c r="G3910">
        <v>43</v>
      </c>
      <c r="H3910" s="3">
        <f>_xlfn.XLOOKUP(sales[[#This Row],[Product]],products[Product],products[Cost per box])*sales[[#This Row],[Boxes]]</f>
        <v>439.89000000000004</v>
      </c>
      <c r="I3910" s="4">
        <f>sales[[#This Row],[Revenue]]-sales[[#This Row],[Cost]]</f>
        <v>1268.1099999999999</v>
      </c>
    </row>
    <row r="3911" spans="2:9" x14ac:dyDescent="0.25">
      <c r="B3911" t="s">
        <v>51</v>
      </c>
      <c r="C3911" t="s">
        <v>9</v>
      </c>
      <c r="D3911" t="s">
        <v>36</v>
      </c>
      <c r="E3911" s="1">
        <v>44420</v>
      </c>
      <c r="F3911" s="4">
        <v>6944</v>
      </c>
      <c r="G3911">
        <v>202</v>
      </c>
      <c r="H3911" s="3">
        <f>_xlfn.XLOOKUP(sales[[#This Row],[Product]],products[Product],products[Cost per box])*sales[[#This Row],[Boxes]]</f>
        <v>1018.08</v>
      </c>
      <c r="I3911" s="4">
        <f>sales[[#This Row],[Revenue]]-sales[[#This Row],[Cost]]</f>
        <v>5925.92</v>
      </c>
    </row>
    <row r="3912" spans="2:9" x14ac:dyDescent="0.25">
      <c r="B3912" t="s">
        <v>46</v>
      </c>
      <c r="C3912" t="s">
        <v>9</v>
      </c>
      <c r="D3912" t="s">
        <v>31</v>
      </c>
      <c r="E3912" s="1">
        <v>44420</v>
      </c>
      <c r="F3912" s="4">
        <v>2373</v>
      </c>
      <c r="G3912">
        <v>1330</v>
      </c>
      <c r="H3912" s="3">
        <f>_xlfn.XLOOKUP(sales[[#This Row],[Product]],products[Product],products[Cost per box])*sales[[#This Row],[Boxes]]</f>
        <v>7607.5999999999995</v>
      </c>
      <c r="I3912" s="4">
        <f>sales[[#This Row],[Revenue]]-sales[[#This Row],[Cost]]</f>
        <v>-5234.5999999999995</v>
      </c>
    </row>
    <row r="3913" spans="2:9" x14ac:dyDescent="0.25">
      <c r="B3913" t="s">
        <v>33</v>
      </c>
      <c r="C3913" t="s">
        <v>9</v>
      </c>
      <c r="D3913" t="s">
        <v>26</v>
      </c>
      <c r="E3913" s="1">
        <v>44420</v>
      </c>
      <c r="F3913" s="4">
        <v>10976</v>
      </c>
      <c r="G3913">
        <v>230</v>
      </c>
      <c r="H3913" s="3">
        <f>_xlfn.XLOOKUP(sales[[#This Row],[Product]],products[Product],products[Cost per box])*sales[[#This Row],[Boxes]]</f>
        <v>1478.8999999999999</v>
      </c>
      <c r="I3913" s="4">
        <f>sales[[#This Row],[Revenue]]-sales[[#This Row],[Cost]]</f>
        <v>9497.1</v>
      </c>
    </row>
    <row r="3914" spans="2:9" x14ac:dyDescent="0.25">
      <c r="B3914" t="s">
        <v>18</v>
      </c>
      <c r="C3914" t="s">
        <v>27</v>
      </c>
      <c r="D3914" t="s">
        <v>24</v>
      </c>
      <c r="E3914" s="1">
        <v>44420</v>
      </c>
      <c r="F3914" s="4">
        <v>5110</v>
      </c>
      <c r="G3914">
        <v>139</v>
      </c>
      <c r="H3914" s="3">
        <f>_xlfn.XLOOKUP(sales[[#This Row],[Product]],products[Product],products[Cost per box])*sales[[#This Row],[Boxes]]</f>
        <v>1460.8899999999999</v>
      </c>
      <c r="I3914" s="4">
        <f>sales[[#This Row],[Revenue]]-sales[[#This Row],[Cost]]</f>
        <v>3649.11</v>
      </c>
    </row>
    <row r="3915" spans="2:9" x14ac:dyDescent="0.25">
      <c r="B3915" t="s">
        <v>41</v>
      </c>
      <c r="C3915" t="s">
        <v>21</v>
      </c>
      <c r="D3915" t="s">
        <v>31</v>
      </c>
      <c r="E3915" s="1">
        <v>44420</v>
      </c>
      <c r="F3915" s="4">
        <v>8323</v>
      </c>
      <c r="G3915">
        <v>323</v>
      </c>
      <c r="H3915" s="3">
        <f>_xlfn.XLOOKUP(sales[[#This Row],[Product]],products[Product],products[Cost per box])*sales[[#This Row],[Boxes]]</f>
        <v>1847.56</v>
      </c>
      <c r="I3915" s="4">
        <f>sales[[#This Row],[Revenue]]-sales[[#This Row],[Cost]]</f>
        <v>6475.4400000000005</v>
      </c>
    </row>
    <row r="3916" spans="2:9" x14ac:dyDescent="0.25">
      <c r="B3916" t="s">
        <v>46</v>
      </c>
      <c r="C3916" t="s">
        <v>9</v>
      </c>
      <c r="D3916" t="s">
        <v>36</v>
      </c>
      <c r="E3916" s="1">
        <v>44420</v>
      </c>
      <c r="F3916" s="4">
        <v>1008</v>
      </c>
      <c r="G3916">
        <v>174</v>
      </c>
      <c r="H3916" s="3">
        <f>_xlfn.XLOOKUP(sales[[#This Row],[Product]],products[Product],products[Cost per box])*sales[[#This Row],[Boxes]]</f>
        <v>876.96</v>
      </c>
      <c r="I3916" s="4">
        <f>sales[[#This Row],[Revenue]]-sales[[#This Row],[Cost]]</f>
        <v>131.03999999999996</v>
      </c>
    </row>
    <row r="3917" spans="2:9" x14ac:dyDescent="0.25">
      <c r="B3917" t="s">
        <v>46</v>
      </c>
      <c r="C3917" t="s">
        <v>16</v>
      </c>
      <c r="D3917" t="s">
        <v>44</v>
      </c>
      <c r="E3917" s="1">
        <v>44420</v>
      </c>
      <c r="F3917" s="4">
        <v>1449</v>
      </c>
      <c r="G3917">
        <v>505</v>
      </c>
      <c r="H3917" s="3">
        <f>_xlfn.XLOOKUP(sales[[#This Row],[Product]],products[Product],products[Cost per box])*sales[[#This Row],[Boxes]]</f>
        <v>4832.8500000000004</v>
      </c>
      <c r="I3917" s="4">
        <f>sales[[#This Row],[Revenue]]-sales[[#This Row],[Cost]]</f>
        <v>-3383.8500000000004</v>
      </c>
    </row>
    <row r="3918" spans="2:9" x14ac:dyDescent="0.25">
      <c r="B3918" t="s">
        <v>41</v>
      </c>
      <c r="C3918" t="s">
        <v>27</v>
      </c>
      <c r="D3918" t="s">
        <v>7</v>
      </c>
      <c r="E3918" s="1">
        <v>44420</v>
      </c>
      <c r="F3918" s="4">
        <v>1127</v>
      </c>
      <c r="G3918">
        <v>270</v>
      </c>
      <c r="H3918" s="3">
        <f>_xlfn.XLOOKUP(sales[[#This Row],[Product]],products[Product],products[Cost per box])*sales[[#This Row],[Boxes]]</f>
        <v>1390.5</v>
      </c>
      <c r="I3918" s="4">
        <f>sales[[#This Row],[Revenue]]-sales[[#This Row],[Cost]]</f>
        <v>-263.5</v>
      </c>
    </row>
    <row r="3919" spans="2:9" x14ac:dyDescent="0.25">
      <c r="B3919" t="s">
        <v>20</v>
      </c>
      <c r="C3919" t="s">
        <v>27</v>
      </c>
      <c r="D3919" t="s">
        <v>38</v>
      </c>
      <c r="E3919" s="1">
        <v>44420</v>
      </c>
      <c r="F3919" s="4">
        <v>8512</v>
      </c>
      <c r="G3919">
        <v>248</v>
      </c>
      <c r="H3919" s="3">
        <f>_xlfn.XLOOKUP(sales[[#This Row],[Product]],products[Product],products[Cost per box])*sales[[#This Row],[Boxes]]</f>
        <v>2465.12</v>
      </c>
      <c r="I3919" s="4">
        <f>sales[[#This Row],[Revenue]]-sales[[#This Row],[Cost]]</f>
        <v>6046.88</v>
      </c>
    </row>
    <row r="3920" spans="2:9" x14ac:dyDescent="0.25">
      <c r="B3920" t="s">
        <v>39</v>
      </c>
      <c r="C3920" t="s">
        <v>16</v>
      </c>
      <c r="D3920" t="s">
        <v>48</v>
      </c>
      <c r="E3920" s="1">
        <v>44420</v>
      </c>
      <c r="F3920" s="4">
        <v>3521</v>
      </c>
      <c r="G3920">
        <v>78</v>
      </c>
      <c r="H3920" s="3">
        <f>_xlfn.XLOOKUP(sales[[#This Row],[Product]],products[Product],products[Cost per box])*sales[[#This Row],[Boxes]]</f>
        <v>583.44000000000005</v>
      </c>
      <c r="I3920" s="4">
        <f>sales[[#This Row],[Revenue]]-sales[[#This Row],[Cost]]</f>
        <v>2937.56</v>
      </c>
    </row>
    <row r="3921" spans="2:9" x14ac:dyDescent="0.25">
      <c r="B3921" t="s">
        <v>46</v>
      </c>
      <c r="C3921" t="s">
        <v>9</v>
      </c>
      <c r="D3921" t="s">
        <v>28</v>
      </c>
      <c r="E3921" s="1">
        <v>44420</v>
      </c>
      <c r="F3921" s="4">
        <v>7693</v>
      </c>
      <c r="G3921">
        <v>1050</v>
      </c>
      <c r="H3921" s="3">
        <f>_xlfn.XLOOKUP(sales[[#This Row],[Product]],products[Product],products[Cost per box])*sales[[#This Row],[Boxes]]</f>
        <v>2898</v>
      </c>
      <c r="I3921" s="4">
        <f>sales[[#This Row],[Revenue]]-sales[[#This Row],[Cost]]</f>
        <v>4795</v>
      </c>
    </row>
    <row r="3922" spans="2:9" x14ac:dyDescent="0.25">
      <c r="B3922" t="s">
        <v>29</v>
      </c>
      <c r="C3922" t="s">
        <v>9</v>
      </c>
      <c r="D3922" t="s">
        <v>35</v>
      </c>
      <c r="E3922" s="1">
        <v>44420</v>
      </c>
      <c r="F3922" s="4">
        <v>3906</v>
      </c>
      <c r="G3922">
        <v>137</v>
      </c>
      <c r="H3922" s="3">
        <f>_xlfn.XLOOKUP(sales[[#This Row],[Product]],products[Product],products[Cost per box])*sales[[#This Row],[Boxes]]</f>
        <v>363.05</v>
      </c>
      <c r="I3922" s="4">
        <f>sales[[#This Row],[Revenue]]-sales[[#This Row],[Cost]]</f>
        <v>3542.95</v>
      </c>
    </row>
    <row r="3923" spans="2:9" x14ac:dyDescent="0.25">
      <c r="B3923" t="s">
        <v>46</v>
      </c>
      <c r="C3923" t="s">
        <v>11</v>
      </c>
      <c r="D3923" t="s">
        <v>50</v>
      </c>
      <c r="E3923" s="1">
        <v>44420</v>
      </c>
      <c r="F3923" s="4">
        <v>1869</v>
      </c>
      <c r="G3923">
        <v>238</v>
      </c>
      <c r="H3923" s="3">
        <f>_xlfn.XLOOKUP(sales[[#This Row],[Product]],products[Product],products[Cost per box])*sales[[#This Row],[Boxes]]</f>
        <v>2953.58</v>
      </c>
      <c r="I3923" s="4">
        <f>sales[[#This Row],[Revenue]]-sales[[#This Row],[Cost]]</f>
        <v>-1084.58</v>
      </c>
    </row>
    <row r="3924" spans="2:9" x14ac:dyDescent="0.25">
      <c r="B3924" t="s">
        <v>29</v>
      </c>
      <c r="C3924" t="s">
        <v>16</v>
      </c>
      <c r="D3924" t="s">
        <v>30</v>
      </c>
      <c r="E3924" s="1">
        <v>44420</v>
      </c>
      <c r="F3924" s="4">
        <v>4410</v>
      </c>
      <c r="G3924">
        <v>243</v>
      </c>
      <c r="H3924" s="3">
        <f>_xlfn.XLOOKUP(sales[[#This Row],[Product]],products[Product],products[Cost per box])*sales[[#This Row],[Boxes]]</f>
        <v>894.24</v>
      </c>
      <c r="I3924" s="4">
        <f>sales[[#This Row],[Revenue]]-sales[[#This Row],[Cost]]</f>
        <v>3515.76</v>
      </c>
    </row>
    <row r="3925" spans="2:9" x14ac:dyDescent="0.25">
      <c r="B3925" t="s">
        <v>37</v>
      </c>
      <c r="C3925" t="s">
        <v>6</v>
      </c>
      <c r="D3925" t="s">
        <v>17</v>
      </c>
      <c r="E3925" s="1">
        <v>44420</v>
      </c>
      <c r="F3925" s="4">
        <v>210</v>
      </c>
      <c r="G3925">
        <v>458</v>
      </c>
      <c r="H3925" s="3">
        <f>_xlfn.XLOOKUP(sales[[#This Row],[Product]],products[Product],products[Cost per box])*sales[[#This Row],[Boxes]]</f>
        <v>3114.4</v>
      </c>
      <c r="I3925" s="4">
        <f>sales[[#This Row],[Revenue]]-sales[[#This Row],[Cost]]</f>
        <v>-2904.4</v>
      </c>
    </row>
    <row r="3926" spans="2:9" x14ac:dyDescent="0.25">
      <c r="B3926" t="s">
        <v>51</v>
      </c>
      <c r="C3926" t="s">
        <v>11</v>
      </c>
      <c r="D3926" t="s">
        <v>48</v>
      </c>
      <c r="E3926" s="1">
        <v>44420</v>
      </c>
      <c r="F3926" s="4">
        <v>2590</v>
      </c>
      <c r="G3926">
        <v>284</v>
      </c>
      <c r="H3926" s="3">
        <f>_xlfn.XLOOKUP(sales[[#This Row],[Product]],products[Product],products[Cost per box])*sales[[#This Row],[Boxes]]</f>
        <v>2124.3200000000002</v>
      </c>
      <c r="I3926" s="4">
        <f>sales[[#This Row],[Revenue]]-sales[[#This Row],[Cost]]</f>
        <v>465.67999999999984</v>
      </c>
    </row>
    <row r="3927" spans="2:9" x14ac:dyDescent="0.25">
      <c r="B3927" t="s">
        <v>34</v>
      </c>
      <c r="C3927" t="s">
        <v>16</v>
      </c>
      <c r="D3927" t="s">
        <v>24</v>
      </c>
      <c r="E3927" s="1">
        <v>44420</v>
      </c>
      <c r="F3927" s="4">
        <v>5670</v>
      </c>
      <c r="G3927">
        <v>128</v>
      </c>
      <c r="H3927" s="3">
        <f>_xlfn.XLOOKUP(sales[[#This Row],[Product]],products[Product],products[Cost per box])*sales[[#This Row],[Boxes]]</f>
        <v>1345.28</v>
      </c>
      <c r="I3927" s="4">
        <f>sales[[#This Row],[Revenue]]-sales[[#This Row],[Cost]]</f>
        <v>4324.72</v>
      </c>
    </row>
    <row r="3928" spans="2:9" x14ac:dyDescent="0.25">
      <c r="B3928" t="s">
        <v>15</v>
      </c>
      <c r="C3928" t="s">
        <v>21</v>
      </c>
      <c r="D3928" t="s">
        <v>38</v>
      </c>
      <c r="E3928" s="1">
        <v>44420</v>
      </c>
      <c r="F3928" s="4">
        <v>4088</v>
      </c>
      <c r="G3928">
        <v>400</v>
      </c>
      <c r="H3928" s="3">
        <f>_xlfn.XLOOKUP(sales[[#This Row],[Product]],products[Product],products[Cost per box])*sales[[#This Row],[Boxes]]</f>
        <v>3976</v>
      </c>
      <c r="I3928" s="4">
        <f>sales[[#This Row],[Revenue]]-sales[[#This Row],[Cost]]</f>
        <v>112</v>
      </c>
    </row>
    <row r="3929" spans="2:9" x14ac:dyDescent="0.25">
      <c r="B3929" t="s">
        <v>41</v>
      </c>
      <c r="C3929" t="s">
        <v>11</v>
      </c>
      <c r="D3929" t="s">
        <v>47</v>
      </c>
      <c r="E3929" s="1">
        <v>44420</v>
      </c>
      <c r="F3929" s="4">
        <v>378</v>
      </c>
      <c r="G3929">
        <v>386</v>
      </c>
      <c r="H3929" s="3">
        <f>_xlfn.XLOOKUP(sales[[#This Row],[Product]],products[Product],products[Cost per box])*sales[[#This Row],[Boxes]]</f>
        <v>2030.36</v>
      </c>
      <c r="I3929" s="4">
        <f>sales[[#This Row],[Revenue]]-sales[[#This Row],[Cost]]</f>
        <v>-1652.36</v>
      </c>
    </row>
    <row r="3930" spans="2:9" x14ac:dyDescent="0.25">
      <c r="B3930" t="s">
        <v>46</v>
      </c>
      <c r="C3930" t="s">
        <v>27</v>
      </c>
      <c r="D3930" t="s">
        <v>35</v>
      </c>
      <c r="E3930" s="1">
        <v>44420</v>
      </c>
      <c r="F3930" s="4">
        <v>119</v>
      </c>
      <c r="G3930">
        <v>416</v>
      </c>
      <c r="H3930" s="3">
        <f>_xlfn.XLOOKUP(sales[[#This Row],[Product]],products[Product],products[Cost per box])*sales[[#This Row],[Boxes]]</f>
        <v>1102.3999999999999</v>
      </c>
      <c r="I3930" s="4">
        <f>sales[[#This Row],[Revenue]]-sales[[#This Row],[Cost]]</f>
        <v>-983.39999999999986</v>
      </c>
    </row>
    <row r="3931" spans="2:9" x14ac:dyDescent="0.25">
      <c r="B3931" t="s">
        <v>18</v>
      </c>
      <c r="C3931" t="s">
        <v>16</v>
      </c>
      <c r="D3931" t="s">
        <v>43</v>
      </c>
      <c r="E3931" s="1">
        <v>44420</v>
      </c>
      <c r="F3931" s="4">
        <v>532</v>
      </c>
      <c r="G3931">
        <v>280</v>
      </c>
      <c r="H3931" s="3">
        <f>_xlfn.XLOOKUP(sales[[#This Row],[Product]],products[Product],products[Cost per box])*sales[[#This Row],[Boxes]]</f>
        <v>1078</v>
      </c>
      <c r="I3931" s="4">
        <f>sales[[#This Row],[Revenue]]-sales[[#This Row],[Cost]]</f>
        <v>-546</v>
      </c>
    </row>
    <row r="3932" spans="2:9" x14ac:dyDescent="0.25">
      <c r="B3932" t="s">
        <v>49</v>
      </c>
      <c r="C3932" t="s">
        <v>27</v>
      </c>
      <c r="D3932" t="s">
        <v>36</v>
      </c>
      <c r="E3932" s="1">
        <v>44420</v>
      </c>
      <c r="F3932" s="4">
        <v>8099</v>
      </c>
      <c r="G3932">
        <v>129</v>
      </c>
      <c r="H3932" s="3">
        <f>_xlfn.XLOOKUP(sales[[#This Row],[Product]],products[Product],products[Cost per box])*sales[[#This Row],[Boxes]]</f>
        <v>650.16</v>
      </c>
      <c r="I3932" s="4">
        <f>sales[[#This Row],[Revenue]]-sales[[#This Row],[Cost]]</f>
        <v>7448.84</v>
      </c>
    </row>
    <row r="3933" spans="2:9" x14ac:dyDescent="0.25">
      <c r="B3933" t="s">
        <v>23</v>
      </c>
      <c r="C3933" t="s">
        <v>27</v>
      </c>
      <c r="D3933" t="s">
        <v>35</v>
      </c>
      <c r="E3933" s="1">
        <v>44420</v>
      </c>
      <c r="F3933" s="4">
        <v>5803</v>
      </c>
      <c r="G3933">
        <v>114</v>
      </c>
      <c r="H3933" s="3">
        <f>_xlfn.XLOOKUP(sales[[#This Row],[Product]],products[Product],products[Cost per box])*sales[[#This Row],[Boxes]]</f>
        <v>302.09999999999997</v>
      </c>
      <c r="I3933" s="4">
        <f>sales[[#This Row],[Revenue]]-sales[[#This Row],[Cost]]</f>
        <v>5500.9</v>
      </c>
    </row>
    <row r="3934" spans="2:9" x14ac:dyDescent="0.25">
      <c r="B3934" t="s">
        <v>23</v>
      </c>
      <c r="C3934" t="s">
        <v>9</v>
      </c>
      <c r="D3934" t="s">
        <v>45</v>
      </c>
      <c r="E3934" s="1">
        <v>44420</v>
      </c>
      <c r="F3934" s="4">
        <v>2590</v>
      </c>
      <c r="G3934">
        <v>77</v>
      </c>
      <c r="H3934" s="3">
        <f>_xlfn.XLOOKUP(sales[[#This Row],[Product]],products[Product],products[Cost per box])*sales[[#This Row],[Boxes]]</f>
        <v>595.21</v>
      </c>
      <c r="I3934" s="4">
        <f>sales[[#This Row],[Revenue]]-sales[[#This Row],[Cost]]</f>
        <v>1994.79</v>
      </c>
    </row>
    <row r="3935" spans="2:9" x14ac:dyDescent="0.25">
      <c r="B3935" t="s">
        <v>34</v>
      </c>
      <c r="C3935" t="s">
        <v>11</v>
      </c>
      <c r="D3935" t="s">
        <v>28</v>
      </c>
      <c r="E3935" s="1">
        <v>44420</v>
      </c>
      <c r="F3935" s="4">
        <v>10815</v>
      </c>
      <c r="G3935">
        <v>276</v>
      </c>
      <c r="H3935" s="3">
        <f>_xlfn.XLOOKUP(sales[[#This Row],[Product]],products[Product],products[Cost per box])*sales[[#This Row],[Boxes]]</f>
        <v>761.76</v>
      </c>
      <c r="I3935" s="4">
        <f>sales[[#This Row],[Revenue]]-sales[[#This Row],[Cost]]</f>
        <v>10053.24</v>
      </c>
    </row>
    <row r="3936" spans="2:9" x14ac:dyDescent="0.25">
      <c r="B3936" t="s">
        <v>34</v>
      </c>
      <c r="C3936" t="s">
        <v>11</v>
      </c>
      <c r="D3936" t="s">
        <v>22</v>
      </c>
      <c r="E3936" s="1">
        <v>44420</v>
      </c>
      <c r="F3936" s="4">
        <v>5033</v>
      </c>
      <c r="G3936">
        <v>547</v>
      </c>
      <c r="H3936" s="3">
        <f>_xlfn.XLOOKUP(sales[[#This Row],[Product]],products[Product],products[Cost per box])*sales[[#This Row],[Boxes]]</f>
        <v>4496.34</v>
      </c>
      <c r="I3936" s="4">
        <f>sales[[#This Row],[Revenue]]-sales[[#This Row],[Cost]]</f>
        <v>536.65999999999985</v>
      </c>
    </row>
    <row r="3937" spans="2:9" x14ac:dyDescent="0.25">
      <c r="B3937" t="s">
        <v>8</v>
      </c>
      <c r="C3937" t="s">
        <v>6</v>
      </c>
      <c r="D3937" t="s">
        <v>7</v>
      </c>
      <c r="E3937" s="1">
        <v>44420</v>
      </c>
      <c r="F3937" s="4">
        <v>1267</v>
      </c>
      <c r="G3937">
        <v>335</v>
      </c>
      <c r="H3937" s="3">
        <f>_xlfn.XLOOKUP(sales[[#This Row],[Product]],products[Product],products[Cost per box])*sales[[#This Row],[Boxes]]</f>
        <v>1725.2500000000002</v>
      </c>
      <c r="I3937" s="4">
        <f>sales[[#This Row],[Revenue]]-sales[[#This Row],[Cost]]</f>
        <v>-458.25000000000023</v>
      </c>
    </row>
    <row r="3938" spans="2:9" x14ac:dyDescent="0.25">
      <c r="B3938" t="s">
        <v>37</v>
      </c>
      <c r="C3938" t="s">
        <v>27</v>
      </c>
      <c r="D3938" t="s">
        <v>45</v>
      </c>
      <c r="E3938" s="1">
        <v>44420</v>
      </c>
      <c r="F3938" s="4">
        <v>301</v>
      </c>
      <c r="G3938">
        <v>553</v>
      </c>
      <c r="H3938" s="3">
        <f>_xlfn.XLOOKUP(sales[[#This Row],[Product]],products[Product],products[Cost per box])*sales[[#This Row],[Boxes]]</f>
        <v>4274.6900000000005</v>
      </c>
      <c r="I3938" s="4">
        <f>sales[[#This Row],[Revenue]]-sales[[#This Row],[Cost]]</f>
        <v>-3973.6900000000005</v>
      </c>
    </row>
    <row r="3939" spans="2:9" x14ac:dyDescent="0.25">
      <c r="B3939" t="s">
        <v>51</v>
      </c>
      <c r="C3939" t="s">
        <v>16</v>
      </c>
      <c r="D3939" t="s">
        <v>19</v>
      </c>
      <c r="E3939" s="1">
        <v>44420</v>
      </c>
      <c r="F3939" s="4">
        <v>1099</v>
      </c>
      <c r="G3939">
        <v>356</v>
      </c>
      <c r="H3939" s="3">
        <f>_xlfn.XLOOKUP(sales[[#This Row],[Product]],products[Product],products[Cost per box])*sales[[#This Row],[Boxes]]</f>
        <v>3641.88</v>
      </c>
      <c r="I3939" s="4">
        <f>sales[[#This Row],[Revenue]]-sales[[#This Row],[Cost]]</f>
        <v>-2542.88</v>
      </c>
    </row>
    <row r="3940" spans="2:9" x14ac:dyDescent="0.25">
      <c r="B3940" t="s">
        <v>8</v>
      </c>
      <c r="C3940" t="s">
        <v>11</v>
      </c>
      <c r="D3940" t="s">
        <v>7</v>
      </c>
      <c r="E3940" s="1">
        <v>44420</v>
      </c>
      <c r="F3940" s="4">
        <v>2394</v>
      </c>
      <c r="G3940">
        <v>121</v>
      </c>
      <c r="H3940" s="3">
        <f>_xlfn.XLOOKUP(sales[[#This Row],[Product]],products[Product],products[Cost per box])*sales[[#This Row],[Boxes]]</f>
        <v>623.15000000000009</v>
      </c>
      <c r="I3940" s="4">
        <f>sales[[#This Row],[Revenue]]-sales[[#This Row],[Cost]]</f>
        <v>1770.85</v>
      </c>
    </row>
    <row r="3941" spans="2:9" x14ac:dyDescent="0.25">
      <c r="B3941" t="s">
        <v>25</v>
      </c>
      <c r="C3941" t="s">
        <v>11</v>
      </c>
      <c r="D3941" t="s">
        <v>12</v>
      </c>
      <c r="E3941" s="1">
        <v>44420</v>
      </c>
      <c r="F3941" s="4">
        <v>651</v>
      </c>
      <c r="G3941">
        <v>362</v>
      </c>
      <c r="H3941" s="3">
        <f>_xlfn.XLOOKUP(sales[[#This Row],[Product]],products[Product],products[Cost per box])*sales[[#This Row],[Boxes]]</f>
        <v>3051.66</v>
      </c>
      <c r="I3941" s="4">
        <f>sales[[#This Row],[Revenue]]-sales[[#This Row],[Cost]]</f>
        <v>-2400.66</v>
      </c>
    </row>
    <row r="3942" spans="2:9" x14ac:dyDescent="0.25">
      <c r="B3942" t="s">
        <v>18</v>
      </c>
      <c r="C3942" t="s">
        <v>11</v>
      </c>
      <c r="D3942" t="s">
        <v>26</v>
      </c>
      <c r="E3942" s="1">
        <v>44420</v>
      </c>
      <c r="F3942" s="4">
        <v>1666</v>
      </c>
      <c r="G3942">
        <v>415</v>
      </c>
      <c r="H3942" s="3">
        <f>_xlfn.XLOOKUP(sales[[#This Row],[Product]],products[Product],products[Cost per box])*sales[[#This Row],[Boxes]]</f>
        <v>2668.45</v>
      </c>
      <c r="I3942" s="4">
        <f>sales[[#This Row],[Revenue]]-sales[[#This Row],[Cost]]</f>
        <v>-1002.4499999999998</v>
      </c>
    </row>
    <row r="3943" spans="2:9" x14ac:dyDescent="0.25">
      <c r="B3943" t="s">
        <v>33</v>
      </c>
      <c r="C3943" t="s">
        <v>27</v>
      </c>
      <c r="D3943" t="s">
        <v>28</v>
      </c>
      <c r="E3943" s="1">
        <v>44420</v>
      </c>
      <c r="F3943" s="4">
        <v>5271</v>
      </c>
      <c r="G3943">
        <v>310</v>
      </c>
      <c r="H3943" s="3">
        <f>_xlfn.XLOOKUP(sales[[#This Row],[Product]],products[Product],products[Cost per box])*sales[[#This Row],[Boxes]]</f>
        <v>855.59999999999991</v>
      </c>
      <c r="I3943" s="4">
        <f>sales[[#This Row],[Revenue]]-sales[[#This Row],[Cost]]</f>
        <v>4415.3999999999996</v>
      </c>
    </row>
    <row r="3944" spans="2:9" x14ac:dyDescent="0.25">
      <c r="B3944" t="s">
        <v>37</v>
      </c>
      <c r="C3944" t="s">
        <v>21</v>
      </c>
      <c r="D3944" t="s">
        <v>50</v>
      </c>
      <c r="E3944" s="1">
        <v>44420</v>
      </c>
      <c r="F3944" s="4">
        <v>5012</v>
      </c>
      <c r="G3944">
        <v>117</v>
      </c>
      <c r="H3944" s="3">
        <f>_xlfn.XLOOKUP(sales[[#This Row],[Product]],products[Product],products[Cost per box])*sales[[#This Row],[Boxes]]</f>
        <v>1451.97</v>
      </c>
      <c r="I3944" s="4">
        <f>sales[[#This Row],[Revenue]]-sales[[#This Row],[Cost]]</f>
        <v>3560.0299999999997</v>
      </c>
    </row>
    <row r="3945" spans="2:9" x14ac:dyDescent="0.25">
      <c r="B3945" t="s">
        <v>34</v>
      </c>
      <c r="C3945" t="s">
        <v>27</v>
      </c>
      <c r="D3945" t="s">
        <v>22</v>
      </c>
      <c r="E3945" s="1">
        <v>44420</v>
      </c>
      <c r="F3945" s="4">
        <v>14595</v>
      </c>
      <c r="G3945">
        <v>661</v>
      </c>
      <c r="H3945" s="3">
        <f>_xlfn.XLOOKUP(sales[[#This Row],[Product]],products[Product],products[Cost per box])*sales[[#This Row],[Boxes]]</f>
        <v>5433.42</v>
      </c>
      <c r="I3945" s="4">
        <f>sales[[#This Row],[Revenue]]-sales[[#This Row],[Cost]]</f>
        <v>9161.58</v>
      </c>
    </row>
    <row r="3946" spans="2:9" x14ac:dyDescent="0.25">
      <c r="B3946" t="s">
        <v>20</v>
      </c>
      <c r="C3946" t="s">
        <v>27</v>
      </c>
      <c r="D3946" t="s">
        <v>52</v>
      </c>
      <c r="E3946" s="1">
        <v>44420</v>
      </c>
      <c r="F3946" s="4">
        <v>1232</v>
      </c>
      <c r="G3946">
        <v>24</v>
      </c>
      <c r="H3946" s="3">
        <f>_xlfn.XLOOKUP(sales[[#This Row],[Product]],products[Product],products[Cost per box])*sales[[#This Row],[Boxes]]</f>
        <v>79.679999999999993</v>
      </c>
      <c r="I3946" s="4">
        <f>sales[[#This Row],[Revenue]]-sales[[#This Row],[Cost]]</f>
        <v>1152.32</v>
      </c>
    </row>
    <row r="3947" spans="2:9" x14ac:dyDescent="0.25">
      <c r="B3947" t="s">
        <v>49</v>
      </c>
      <c r="C3947" t="s">
        <v>21</v>
      </c>
      <c r="D3947" t="s">
        <v>31</v>
      </c>
      <c r="E3947" s="1">
        <v>44420</v>
      </c>
      <c r="F3947" s="4">
        <v>7147</v>
      </c>
      <c r="G3947">
        <v>910</v>
      </c>
      <c r="H3947" s="3">
        <f>_xlfn.XLOOKUP(sales[[#This Row],[Product]],products[Product],products[Cost per box])*sales[[#This Row],[Boxes]]</f>
        <v>5205.2</v>
      </c>
      <c r="I3947" s="4">
        <f>sales[[#This Row],[Revenue]]-sales[[#This Row],[Cost]]</f>
        <v>1941.8000000000002</v>
      </c>
    </row>
    <row r="3948" spans="2:9" x14ac:dyDescent="0.25">
      <c r="B3948" t="s">
        <v>23</v>
      </c>
      <c r="C3948" t="s">
        <v>9</v>
      </c>
      <c r="D3948" t="s">
        <v>17</v>
      </c>
      <c r="E3948" s="1">
        <v>44420</v>
      </c>
      <c r="F3948" s="4">
        <v>2030</v>
      </c>
      <c r="G3948">
        <v>14</v>
      </c>
      <c r="H3948" s="3">
        <f>_xlfn.XLOOKUP(sales[[#This Row],[Product]],products[Product],products[Cost per box])*sales[[#This Row],[Boxes]]</f>
        <v>95.2</v>
      </c>
      <c r="I3948" s="4">
        <f>sales[[#This Row],[Revenue]]-sales[[#This Row],[Cost]]</f>
        <v>1934.8</v>
      </c>
    </row>
    <row r="3949" spans="2:9" x14ac:dyDescent="0.25">
      <c r="B3949" t="s">
        <v>29</v>
      </c>
      <c r="C3949" t="s">
        <v>16</v>
      </c>
      <c r="D3949" t="s">
        <v>22</v>
      </c>
      <c r="E3949" s="1">
        <v>44420</v>
      </c>
      <c r="F3949" s="4">
        <v>1624</v>
      </c>
      <c r="G3949">
        <v>241</v>
      </c>
      <c r="H3949" s="3">
        <f>_xlfn.XLOOKUP(sales[[#This Row],[Product]],products[Product],products[Cost per box])*sales[[#This Row],[Boxes]]</f>
        <v>1981.0200000000002</v>
      </c>
      <c r="I3949" s="4">
        <f>sales[[#This Row],[Revenue]]-sales[[#This Row],[Cost]]</f>
        <v>-357.02000000000021</v>
      </c>
    </row>
    <row r="3950" spans="2:9" x14ac:dyDescent="0.25">
      <c r="B3950" t="s">
        <v>51</v>
      </c>
      <c r="C3950" t="s">
        <v>16</v>
      </c>
      <c r="D3950" t="s">
        <v>48</v>
      </c>
      <c r="E3950" s="1">
        <v>44420</v>
      </c>
      <c r="F3950" s="4">
        <v>3066</v>
      </c>
      <c r="G3950">
        <v>444</v>
      </c>
      <c r="H3950" s="3">
        <f>_xlfn.XLOOKUP(sales[[#This Row],[Product]],products[Product],products[Cost per box])*sales[[#This Row],[Boxes]]</f>
        <v>3321.1200000000003</v>
      </c>
      <c r="I3950" s="4">
        <f>sales[[#This Row],[Revenue]]-sales[[#This Row],[Cost]]</f>
        <v>-255.12000000000035</v>
      </c>
    </row>
    <row r="3951" spans="2:9" x14ac:dyDescent="0.25">
      <c r="B3951" t="s">
        <v>37</v>
      </c>
      <c r="C3951" t="s">
        <v>21</v>
      </c>
      <c r="D3951" t="s">
        <v>52</v>
      </c>
      <c r="E3951" s="1">
        <v>44420</v>
      </c>
      <c r="F3951" s="4">
        <v>980</v>
      </c>
      <c r="G3951">
        <v>210</v>
      </c>
      <c r="H3951" s="3">
        <f>_xlfn.XLOOKUP(sales[[#This Row],[Product]],products[Product],products[Cost per box])*sales[[#This Row],[Boxes]]</f>
        <v>697.19999999999993</v>
      </c>
      <c r="I3951" s="4">
        <f>sales[[#This Row],[Revenue]]-sales[[#This Row],[Cost]]</f>
        <v>282.80000000000007</v>
      </c>
    </row>
    <row r="3952" spans="2:9" x14ac:dyDescent="0.25">
      <c r="B3952" t="s">
        <v>51</v>
      </c>
      <c r="C3952" t="s">
        <v>21</v>
      </c>
      <c r="D3952" t="s">
        <v>36</v>
      </c>
      <c r="E3952" s="1">
        <v>44420</v>
      </c>
      <c r="F3952" s="4">
        <v>2464</v>
      </c>
      <c r="G3952">
        <v>145</v>
      </c>
      <c r="H3952" s="3">
        <f>_xlfn.XLOOKUP(sales[[#This Row],[Product]],products[Product],products[Cost per box])*sales[[#This Row],[Boxes]]</f>
        <v>730.8</v>
      </c>
      <c r="I3952" s="4">
        <f>sales[[#This Row],[Revenue]]-sales[[#This Row],[Cost]]</f>
        <v>1733.2</v>
      </c>
    </row>
    <row r="3953" spans="2:9" x14ac:dyDescent="0.25">
      <c r="B3953" t="s">
        <v>49</v>
      </c>
      <c r="C3953" t="s">
        <v>9</v>
      </c>
      <c r="D3953" t="s">
        <v>47</v>
      </c>
      <c r="E3953" s="1">
        <v>44420</v>
      </c>
      <c r="F3953" s="4">
        <v>7924</v>
      </c>
      <c r="G3953">
        <v>374</v>
      </c>
      <c r="H3953" s="3">
        <f>_xlfn.XLOOKUP(sales[[#This Row],[Product]],products[Product],products[Cost per box])*sales[[#This Row],[Boxes]]</f>
        <v>1967.24</v>
      </c>
      <c r="I3953" s="4">
        <f>sales[[#This Row],[Revenue]]-sales[[#This Row],[Cost]]</f>
        <v>5956.76</v>
      </c>
    </row>
    <row r="3954" spans="2:9" x14ac:dyDescent="0.25">
      <c r="B3954" t="s">
        <v>34</v>
      </c>
      <c r="C3954" t="s">
        <v>27</v>
      </c>
      <c r="D3954" t="s">
        <v>14</v>
      </c>
      <c r="E3954" s="1">
        <v>44420</v>
      </c>
      <c r="F3954" s="4">
        <v>9289</v>
      </c>
      <c r="G3954">
        <v>700</v>
      </c>
      <c r="H3954" s="3">
        <f>_xlfn.XLOOKUP(sales[[#This Row],[Product]],products[Product],products[Cost per box])*sales[[#This Row],[Boxes]]</f>
        <v>4417</v>
      </c>
      <c r="I3954" s="4">
        <f>sales[[#This Row],[Revenue]]-sales[[#This Row],[Cost]]</f>
        <v>4872</v>
      </c>
    </row>
    <row r="3955" spans="2:9" x14ac:dyDescent="0.25">
      <c r="B3955" t="s">
        <v>32</v>
      </c>
      <c r="C3955" t="s">
        <v>27</v>
      </c>
      <c r="D3955" t="s">
        <v>26</v>
      </c>
      <c r="E3955" s="1">
        <v>44420</v>
      </c>
      <c r="F3955" s="4">
        <v>7630</v>
      </c>
      <c r="G3955">
        <v>129</v>
      </c>
      <c r="H3955" s="3">
        <f>_xlfn.XLOOKUP(sales[[#This Row],[Product]],products[Product],products[Cost per box])*sales[[#This Row],[Boxes]]</f>
        <v>829.46999999999991</v>
      </c>
      <c r="I3955" s="4">
        <f>sales[[#This Row],[Revenue]]-sales[[#This Row],[Cost]]</f>
        <v>6800.53</v>
      </c>
    </row>
    <row r="3956" spans="2:9" x14ac:dyDescent="0.25">
      <c r="B3956" t="s">
        <v>10</v>
      </c>
      <c r="C3956" t="s">
        <v>9</v>
      </c>
      <c r="D3956" t="s">
        <v>24</v>
      </c>
      <c r="E3956" s="1">
        <v>44420</v>
      </c>
      <c r="F3956" s="4">
        <v>3731</v>
      </c>
      <c r="G3956">
        <v>253</v>
      </c>
      <c r="H3956" s="3">
        <f>_xlfn.XLOOKUP(sales[[#This Row],[Product]],products[Product],products[Cost per box])*sales[[#This Row],[Boxes]]</f>
        <v>2659.0299999999997</v>
      </c>
      <c r="I3956" s="4">
        <f>sales[[#This Row],[Revenue]]-sales[[#This Row],[Cost]]</f>
        <v>1071.9700000000003</v>
      </c>
    </row>
    <row r="3957" spans="2:9" x14ac:dyDescent="0.25">
      <c r="B3957" t="s">
        <v>20</v>
      </c>
      <c r="C3957" t="s">
        <v>6</v>
      </c>
      <c r="D3957" t="s">
        <v>17</v>
      </c>
      <c r="E3957" s="1">
        <v>44420</v>
      </c>
      <c r="F3957" s="4">
        <v>6727</v>
      </c>
      <c r="G3957">
        <v>106</v>
      </c>
      <c r="H3957" s="3">
        <f>_xlfn.XLOOKUP(sales[[#This Row],[Product]],products[Product],products[Cost per box])*sales[[#This Row],[Boxes]]</f>
        <v>720.8</v>
      </c>
      <c r="I3957" s="4">
        <f>sales[[#This Row],[Revenue]]-sales[[#This Row],[Cost]]</f>
        <v>6006.2</v>
      </c>
    </row>
    <row r="3958" spans="2:9" x14ac:dyDescent="0.25">
      <c r="B3958" t="s">
        <v>39</v>
      </c>
      <c r="C3958" t="s">
        <v>6</v>
      </c>
      <c r="D3958" t="s">
        <v>42</v>
      </c>
      <c r="E3958" s="1">
        <v>44420</v>
      </c>
      <c r="F3958" s="4">
        <v>1610</v>
      </c>
      <c r="G3958">
        <v>286</v>
      </c>
      <c r="H3958" s="3">
        <f>_xlfn.XLOOKUP(sales[[#This Row],[Product]],products[Product],products[Cost per box])*sales[[#This Row],[Boxes]]</f>
        <v>1355.64</v>
      </c>
      <c r="I3958" s="4">
        <f>sales[[#This Row],[Revenue]]-sales[[#This Row],[Cost]]</f>
        <v>254.3599999999999</v>
      </c>
    </row>
    <row r="3959" spans="2:9" x14ac:dyDescent="0.25">
      <c r="B3959" t="s">
        <v>5</v>
      </c>
      <c r="C3959" t="s">
        <v>9</v>
      </c>
      <c r="D3959" t="s">
        <v>14</v>
      </c>
      <c r="E3959" s="1">
        <v>44420</v>
      </c>
      <c r="F3959" s="4">
        <v>1043</v>
      </c>
      <c r="G3959">
        <v>249</v>
      </c>
      <c r="H3959" s="3">
        <f>_xlfn.XLOOKUP(sales[[#This Row],[Product]],products[Product],products[Cost per box])*sales[[#This Row],[Boxes]]</f>
        <v>1571.1899999999998</v>
      </c>
      <c r="I3959" s="4">
        <f>sales[[#This Row],[Revenue]]-sales[[#This Row],[Cost]]</f>
        <v>-528.18999999999983</v>
      </c>
    </row>
    <row r="3960" spans="2:9" x14ac:dyDescent="0.25">
      <c r="B3960" t="s">
        <v>23</v>
      </c>
      <c r="C3960" t="s">
        <v>21</v>
      </c>
      <c r="D3960" t="s">
        <v>22</v>
      </c>
      <c r="E3960" s="1">
        <v>44420</v>
      </c>
      <c r="F3960" s="4">
        <v>5880</v>
      </c>
      <c r="G3960">
        <v>350</v>
      </c>
      <c r="H3960" s="3">
        <f>_xlfn.XLOOKUP(sales[[#This Row],[Product]],products[Product],products[Cost per box])*sales[[#This Row],[Boxes]]</f>
        <v>2877</v>
      </c>
      <c r="I3960" s="4">
        <f>sales[[#This Row],[Revenue]]-sales[[#This Row],[Cost]]</f>
        <v>3003</v>
      </c>
    </row>
    <row r="3961" spans="2:9" x14ac:dyDescent="0.25">
      <c r="B3961" t="s">
        <v>23</v>
      </c>
      <c r="C3961" t="s">
        <v>11</v>
      </c>
      <c r="D3961" t="s">
        <v>31</v>
      </c>
      <c r="E3961" s="1">
        <v>44420</v>
      </c>
      <c r="F3961" s="4">
        <v>7294</v>
      </c>
      <c r="G3961">
        <v>1330</v>
      </c>
      <c r="H3961" s="3">
        <f>_xlfn.XLOOKUP(sales[[#This Row],[Product]],products[Product],products[Cost per box])*sales[[#This Row],[Boxes]]</f>
        <v>7607.5999999999995</v>
      </c>
      <c r="I3961" s="4">
        <f>sales[[#This Row],[Revenue]]-sales[[#This Row],[Cost]]</f>
        <v>-313.59999999999945</v>
      </c>
    </row>
    <row r="3962" spans="2:9" x14ac:dyDescent="0.25">
      <c r="B3962" t="s">
        <v>51</v>
      </c>
      <c r="C3962" t="s">
        <v>11</v>
      </c>
      <c r="D3962" t="s">
        <v>38</v>
      </c>
      <c r="E3962" s="1">
        <v>44420</v>
      </c>
      <c r="F3962" s="4">
        <v>987</v>
      </c>
      <c r="G3962">
        <v>110</v>
      </c>
      <c r="H3962" s="3">
        <f>_xlfn.XLOOKUP(sales[[#This Row],[Product]],products[Product],products[Cost per box])*sales[[#This Row],[Boxes]]</f>
        <v>1093.3999999999999</v>
      </c>
      <c r="I3962" s="4">
        <f>sales[[#This Row],[Revenue]]-sales[[#This Row],[Cost]]</f>
        <v>-106.39999999999986</v>
      </c>
    </row>
    <row r="3963" spans="2:9" x14ac:dyDescent="0.25">
      <c r="B3963" t="s">
        <v>39</v>
      </c>
      <c r="C3963" t="s">
        <v>16</v>
      </c>
      <c r="D3963" t="s">
        <v>43</v>
      </c>
      <c r="E3963" s="1">
        <v>44421</v>
      </c>
      <c r="F3963" s="4">
        <v>2247</v>
      </c>
      <c r="G3963">
        <v>179</v>
      </c>
      <c r="H3963" s="3">
        <f>_xlfn.XLOOKUP(sales[[#This Row],[Product]],products[Product],products[Cost per box])*sales[[#This Row],[Boxes]]</f>
        <v>689.15</v>
      </c>
      <c r="I3963" s="4">
        <f>sales[[#This Row],[Revenue]]-sales[[#This Row],[Cost]]</f>
        <v>1557.85</v>
      </c>
    </row>
    <row r="3964" spans="2:9" x14ac:dyDescent="0.25">
      <c r="B3964" t="s">
        <v>32</v>
      </c>
      <c r="C3964" t="s">
        <v>27</v>
      </c>
      <c r="D3964" t="s">
        <v>17</v>
      </c>
      <c r="E3964" s="1">
        <v>44421</v>
      </c>
      <c r="F3964" s="4">
        <v>1183</v>
      </c>
      <c r="G3964">
        <v>178</v>
      </c>
      <c r="H3964" s="3">
        <f>_xlfn.XLOOKUP(sales[[#This Row],[Product]],products[Product],products[Cost per box])*sales[[#This Row],[Boxes]]</f>
        <v>1210.3999999999999</v>
      </c>
      <c r="I3964" s="4">
        <f>sales[[#This Row],[Revenue]]-sales[[#This Row],[Cost]]</f>
        <v>-27.399999999999864</v>
      </c>
    </row>
    <row r="3965" spans="2:9" x14ac:dyDescent="0.25">
      <c r="B3965" t="s">
        <v>41</v>
      </c>
      <c r="C3965" t="s">
        <v>11</v>
      </c>
      <c r="D3965" t="s">
        <v>12</v>
      </c>
      <c r="E3965" s="1">
        <v>44421</v>
      </c>
      <c r="F3965" s="4">
        <v>4368</v>
      </c>
      <c r="G3965">
        <v>145</v>
      </c>
      <c r="H3965" s="3">
        <f>_xlfn.XLOOKUP(sales[[#This Row],[Product]],products[Product],products[Cost per box])*sales[[#This Row],[Boxes]]</f>
        <v>1222.3499999999999</v>
      </c>
      <c r="I3965" s="4">
        <f>sales[[#This Row],[Revenue]]-sales[[#This Row],[Cost]]</f>
        <v>3145.65</v>
      </c>
    </row>
    <row r="3966" spans="2:9" x14ac:dyDescent="0.25">
      <c r="B3966" t="s">
        <v>29</v>
      </c>
      <c r="C3966" t="s">
        <v>6</v>
      </c>
      <c r="D3966" t="s">
        <v>50</v>
      </c>
      <c r="E3966" s="1">
        <v>44421</v>
      </c>
      <c r="F3966" s="4">
        <v>8764</v>
      </c>
      <c r="G3966">
        <v>840</v>
      </c>
      <c r="H3966" s="3">
        <f>_xlfn.XLOOKUP(sales[[#This Row],[Product]],products[Product],products[Cost per box])*sales[[#This Row],[Boxes]]</f>
        <v>10424.4</v>
      </c>
      <c r="I3966" s="4">
        <f>sales[[#This Row],[Revenue]]-sales[[#This Row],[Cost]]</f>
        <v>-1660.3999999999996</v>
      </c>
    </row>
    <row r="3967" spans="2:9" x14ac:dyDescent="0.25">
      <c r="B3967" t="s">
        <v>51</v>
      </c>
      <c r="C3967" t="s">
        <v>6</v>
      </c>
      <c r="D3967" t="s">
        <v>47</v>
      </c>
      <c r="E3967" s="1">
        <v>44421</v>
      </c>
      <c r="F3967" s="4">
        <v>1246</v>
      </c>
      <c r="G3967">
        <v>158</v>
      </c>
      <c r="H3967" s="3">
        <f>_xlfn.XLOOKUP(sales[[#This Row],[Product]],products[Product],products[Cost per box])*sales[[#This Row],[Boxes]]</f>
        <v>831.07999999999993</v>
      </c>
      <c r="I3967" s="4">
        <f>sales[[#This Row],[Revenue]]-sales[[#This Row],[Cost]]</f>
        <v>414.92000000000007</v>
      </c>
    </row>
    <row r="3968" spans="2:9" x14ac:dyDescent="0.25">
      <c r="B3968" t="s">
        <v>23</v>
      </c>
      <c r="C3968" t="s">
        <v>9</v>
      </c>
      <c r="D3968" t="s">
        <v>44</v>
      </c>
      <c r="E3968" s="1">
        <v>44421</v>
      </c>
      <c r="F3968" s="4">
        <v>364</v>
      </c>
      <c r="G3968">
        <v>60</v>
      </c>
      <c r="H3968" s="3">
        <f>_xlfn.XLOOKUP(sales[[#This Row],[Product]],products[Product],products[Cost per box])*sales[[#This Row],[Boxes]]</f>
        <v>574.20000000000005</v>
      </c>
      <c r="I3968" s="4">
        <f>sales[[#This Row],[Revenue]]-sales[[#This Row],[Cost]]</f>
        <v>-210.20000000000005</v>
      </c>
    </row>
    <row r="3969" spans="2:9" x14ac:dyDescent="0.25">
      <c r="B3969" t="s">
        <v>51</v>
      </c>
      <c r="C3969" t="s">
        <v>27</v>
      </c>
      <c r="D3969" t="s">
        <v>47</v>
      </c>
      <c r="E3969" s="1">
        <v>44421</v>
      </c>
      <c r="F3969" s="4">
        <v>7700</v>
      </c>
      <c r="G3969">
        <v>9</v>
      </c>
      <c r="H3969" s="3">
        <f>_xlfn.XLOOKUP(sales[[#This Row],[Product]],products[Product],products[Cost per box])*sales[[#This Row],[Boxes]]</f>
        <v>47.339999999999996</v>
      </c>
      <c r="I3969" s="4">
        <f>sales[[#This Row],[Revenue]]-sales[[#This Row],[Cost]]</f>
        <v>7652.66</v>
      </c>
    </row>
    <row r="3970" spans="2:9" x14ac:dyDescent="0.25">
      <c r="B3970" t="s">
        <v>15</v>
      </c>
      <c r="C3970" t="s">
        <v>21</v>
      </c>
      <c r="D3970" t="s">
        <v>22</v>
      </c>
      <c r="E3970" s="1">
        <v>44421</v>
      </c>
      <c r="F3970" s="4">
        <v>2016</v>
      </c>
      <c r="G3970">
        <v>132</v>
      </c>
      <c r="H3970" s="3">
        <f>_xlfn.XLOOKUP(sales[[#This Row],[Product]],products[Product],products[Cost per box])*sales[[#This Row],[Boxes]]</f>
        <v>1085.0400000000002</v>
      </c>
      <c r="I3970" s="4">
        <f>sales[[#This Row],[Revenue]]-sales[[#This Row],[Cost]]</f>
        <v>930.95999999999981</v>
      </c>
    </row>
    <row r="3971" spans="2:9" x14ac:dyDescent="0.25">
      <c r="B3971" t="s">
        <v>34</v>
      </c>
      <c r="C3971" t="s">
        <v>6</v>
      </c>
      <c r="D3971" t="s">
        <v>31</v>
      </c>
      <c r="E3971" s="1">
        <v>44421</v>
      </c>
      <c r="F3971" s="4">
        <v>1190</v>
      </c>
      <c r="G3971">
        <v>332</v>
      </c>
      <c r="H3971" s="3">
        <f>_xlfn.XLOOKUP(sales[[#This Row],[Product]],products[Product],products[Cost per box])*sales[[#This Row],[Boxes]]</f>
        <v>1899.04</v>
      </c>
      <c r="I3971" s="4">
        <f>sales[[#This Row],[Revenue]]-sales[[#This Row],[Cost]]</f>
        <v>-709.04</v>
      </c>
    </row>
    <row r="3972" spans="2:9" x14ac:dyDescent="0.25">
      <c r="B3972" t="s">
        <v>32</v>
      </c>
      <c r="C3972" t="s">
        <v>27</v>
      </c>
      <c r="D3972" t="s">
        <v>43</v>
      </c>
      <c r="E3972" s="1">
        <v>44421</v>
      </c>
      <c r="F3972" s="4">
        <v>7098</v>
      </c>
      <c r="G3972">
        <v>206</v>
      </c>
      <c r="H3972" s="3">
        <f>_xlfn.XLOOKUP(sales[[#This Row],[Product]],products[Product],products[Cost per box])*sales[[#This Row],[Boxes]]</f>
        <v>793.1</v>
      </c>
      <c r="I3972" s="4">
        <f>sales[[#This Row],[Revenue]]-sales[[#This Row],[Cost]]</f>
        <v>6304.9</v>
      </c>
    </row>
    <row r="3973" spans="2:9" x14ac:dyDescent="0.25">
      <c r="B3973" t="s">
        <v>34</v>
      </c>
      <c r="C3973" t="s">
        <v>11</v>
      </c>
      <c r="D3973" t="s">
        <v>50</v>
      </c>
      <c r="E3973" s="1">
        <v>44421</v>
      </c>
      <c r="F3973" s="4">
        <v>210</v>
      </c>
      <c r="G3973">
        <v>344</v>
      </c>
      <c r="H3973" s="3">
        <f>_xlfn.XLOOKUP(sales[[#This Row],[Product]],products[Product],products[Cost per box])*sales[[#This Row],[Boxes]]</f>
        <v>4269.04</v>
      </c>
      <c r="I3973" s="4">
        <f>sales[[#This Row],[Revenue]]-sales[[#This Row],[Cost]]</f>
        <v>-4059.04</v>
      </c>
    </row>
    <row r="3974" spans="2:9" x14ac:dyDescent="0.25">
      <c r="B3974" t="s">
        <v>5</v>
      </c>
      <c r="C3974" t="s">
        <v>21</v>
      </c>
      <c r="D3974" t="s">
        <v>52</v>
      </c>
      <c r="E3974" s="1">
        <v>44421</v>
      </c>
      <c r="F3974" s="4">
        <v>2730</v>
      </c>
      <c r="G3974">
        <v>56</v>
      </c>
      <c r="H3974" s="3">
        <f>_xlfn.XLOOKUP(sales[[#This Row],[Product]],products[Product],products[Cost per box])*sales[[#This Row],[Boxes]]</f>
        <v>185.92</v>
      </c>
      <c r="I3974" s="4">
        <f>sales[[#This Row],[Revenue]]-sales[[#This Row],[Cost]]</f>
        <v>2544.08</v>
      </c>
    </row>
    <row r="3975" spans="2:9" x14ac:dyDescent="0.25">
      <c r="B3975" t="s">
        <v>39</v>
      </c>
      <c r="C3975" t="s">
        <v>21</v>
      </c>
      <c r="D3975" t="s">
        <v>24</v>
      </c>
      <c r="E3975" s="1">
        <v>44421</v>
      </c>
      <c r="F3975" s="4">
        <v>7539</v>
      </c>
      <c r="G3975">
        <v>54</v>
      </c>
      <c r="H3975" s="3">
        <f>_xlfn.XLOOKUP(sales[[#This Row],[Product]],products[Product],products[Cost per box])*sales[[#This Row],[Boxes]]</f>
        <v>567.54</v>
      </c>
      <c r="I3975" s="4">
        <f>sales[[#This Row],[Revenue]]-sales[[#This Row],[Cost]]</f>
        <v>6971.46</v>
      </c>
    </row>
    <row r="3976" spans="2:9" x14ac:dyDescent="0.25">
      <c r="B3976" t="s">
        <v>23</v>
      </c>
      <c r="C3976" t="s">
        <v>9</v>
      </c>
      <c r="D3976" t="s">
        <v>47</v>
      </c>
      <c r="E3976" s="1">
        <v>44421</v>
      </c>
      <c r="F3976" s="4">
        <v>1918</v>
      </c>
      <c r="G3976">
        <v>147</v>
      </c>
      <c r="H3976" s="3">
        <f>_xlfn.XLOOKUP(sales[[#This Row],[Product]],products[Product],products[Cost per box])*sales[[#This Row],[Boxes]]</f>
        <v>773.21999999999991</v>
      </c>
      <c r="I3976" s="4">
        <f>sales[[#This Row],[Revenue]]-sales[[#This Row],[Cost]]</f>
        <v>1144.7800000000002</v>
      </c>
    </row>
    <row r="3977" spans="2:9" x14ac:dyDescent="0.25">
      <c r="B3977" t="s">
        <v>10</v>
      </c>
      <c r="C3977" t="s">
        <v>27</v>
      </c>
      <c r="D3977" t="s">
        <v>31</v>
      </c>
      <c r="E3977" s="1">
        <v>44421</v>
      </c>
      <c r="F3977" s="4">
        <v>8512</v>
      </c>
      <c r="G3977">
        <v>234</v>
      </c>
      <c r="H3977" s="3">
        <f>_xlfn.XLOOKUP(sales[[#This Row],[Product]],products[Product],products[Cost per box])*sales[[#This Row],[Boxes]]</f>
        <v>1338.48</v>
      </c>
      <c r="I3977" s="4">
        <f>sales[[#This Row],[Revenue]]-sales[[#This Row],[Cost]]</f>
        <v>7173.52</v>
      </c>
    </row>
    <row r="3978" spans="2:9" x14ac:dyDescent="0.25">
      <c r="B3978" t="s">
        <v>49</v>
      </c>
      <c r="C3978" t="s">
        <v>16</v>
      </c>
      <c r="D3978" t="s">
        <v>48</v>
      </c>
      <c r="E3978" s="1">
        <v>44421</v>
      </c>
      <c r="F3978" s="4">
        <v>6853</v>
      </c>
      <c r="G3978">
        <v>7</v>
      </c>
      <c r="H3978" s="3">
        <f>_xlfn.XLOOKUP(sales[[#This Row],[Product]],products[Product],products[Cost per box])*sales[[#This Row],[Boxes]]</f>
        <v>52.36</v>
      </c>
      <c r="I3978" s="4">
        <f>sales[[#This Row],[Revenue]]-sales[[#This Row],[Cost]]</f>
        <v>6800.64</v>
      </c>
    </row>
    <row r="3979" spans="2:9" x14ac:dyDescent="0.25">
      <c r="B3979" t="s">
        <v>29</v>
      </c>
      <c r="C3979" t="s">
        <v>21</v>
      </c>
      <c r="D3979" t="s">
        <v>47</v>
      </c>
      <c r="E3979" s="1">
        <v>44421</v>
      </c>
      <c r="F3979" s="4">
        <v>1029</v>
      </c>
      <c r="G3979">
        <v>223</v>
      </c>
      <c r="H3979" s="3">
        <f>_xlfn.XLOOKUP(sales[[#This Row],[Product]],products[Product],products[Cost per box])*sales[[#This Row],[Boxes]]</f>
        <v>1172.98</v>
      </c>
      <c r="I3979" s="4">
        <f>sales[[#This Row],[Revenue]]-sales[[#This Row],[Cost]]</f>
        <v>-143.98000000000002</v>
      </c>
    </row>
    <row r="3980" spans="2:9" x14ac:dyDescent="0.25">
      <c r="B3980" t="s">
        <v>10</v>
      </c>
      <c r="C3980" t="s">
        <v>6</v>
      </c>
      <c r="D3980" t="s">
        <v>35</v>
      </c>
      <c r="E3980" s="1">
        <v>44421</v>
      </c>
      <c r="F3980" s="4">
        <v>1092</v>
      </c>
      <c r="G3980">
        <v>840</v>
      </c>
      <c r="H3980" s="3">
        <f>_xlfn.XLOOKUP(sales[[#This Row],[Product]],products[Product],products[Cost per box])*sales[[#This Row],[Boxes]]</f>
        <v>2226</v>
      </c>
      <c r="I3980" s="4">
        <f>sales[[#This Row],[Revenue]]-sales[[#This Row],[Cost]]</f>
        <v>-1134</v>
      </c>
    </row>
    <row r="3981" spans="2:9" x14ac:dyDescent="0.25">
      <c r="B3981" t="s">
        <v>39</v>
      </c>
      <c r="C3981" t="s">
        <v>9</v>
      </c>
      <c r="D3981" t="s">
        <v>43</v>
      </c>
      <c r="E3981" s="1">
        <v>44421</v>
      </c>
      <c r="F3981" s="4">
        <v>5971</v>
      </c>
      <c r="G3981">
        <v>171</v>
      </c>
      <c r="H3981" s="3">
        <f>_xlfn.XLOOKUP(sales[[#This Row],[Product]],products[Product],products[Cost per box])*sales[[#This Row],[Boxes]]</f>
        <v>658.35</v>
      </c>
      <c r="I3981" s="4">
        <f>sales[[#This Row],[Revenue]]-sales[[#This Row],[Cost]]</f>
        <v>5312.65</v>
      </c>
    </row>
    <row r="3982" spans="2:9" x14ac:dyDescent="0.25">
      <c r="B3982" t="s">
        <v>46</v>
      </c>
      <c r="C3982" t="s">
        <v>21</v>
      </c>
      <c r="D3982" t="s">
        <v>12</v>
      </c>
      <c r="E3982" s="1">
        <v>44421</v>
      </c>
      <c r="F3982" s="4">
        <v>5425</v>
      </c>
      <c r="G3982">
        <v>318</v>
      </c>
      <c r="H3982" s="3">
        <f>_xlfn.XLOOKUP(sales[[#This Row],[Product]],products[Product],products[Cost per box])*sales[[#This Row],[Boxes]]</f>
        <v>2680.74</v>
      </c>
      <c r="I3982" s="4">
        <f>sales[[#This Row],[Revenue]]-sales[[#This Row],[Cost]]</f>
        <v>2744.26</v>
      </c>
    </row>
    <row r="3983" spans="2:9" x14ac:dyDescent="0.25">
      <c r="B3983" t="s">
        <v>39</v>
      </c>
      <c r="C3983" t="s">
        <v>9</v>
      </c>
      <c r="D3983" t="s">
        <v>30</v>
      </c>
      <c r="E3983" s="1">
        <v>44421</v>
      </c>
      <c r="F3983" s="4">
        <v>4088</v>
      </c>
      <c r="G3983">
        <v>252</v>
      </c>
      <c r="H3983" s="3">
        <f>_xlfn.XLOOKUP(sales[[#This Row],[Product]],products[Product],products[Cost per box])*sales[[#This Row],[Boxes]]</f>
        <v>927.36</v>
      </c>
      <c r="I3983" s="4">
        <f>sales[[#This Row],[Revenue]]-sales[[#This Row],[Cost]]</f>
        <v>3160.64</v>
      </c>
    </row>
    <row r="3984" spans="2:9" x14ac:dyDescent="0.25">
      <c r="B3984" t="s">
        <v>32</v>
      </c>
      <c r="C3984" t="s">
        <v>16</v>
      </c>
      <c r="D3984" t="s">
        <v>48</v>
      </c>
      <c r="E3984" s="1">
        <v>44421</v>
      </c>
      <c r="F3984" s="4">
        <v>4606</v>
      </c>
      <c r="G3984">
        <v>239</v>
      </c>
      <c r="H3984" s="3">
        <f>_xlfn.XLOOKUP(sales[[#This Row],[Product]],products[Product],products[Cost per box])*sales[[#This Row],[Boxes]]</f>
        <v>1787.72</v>
      </c>
      <c r="I3984" s="4">
        <f>sales[[#This Row],[Revenue]]-sales[[#This Row],[Cost]]</f>
        <v>2818.2799999999997</v>
      </c>
    </row>
    <row r="3985" spans="2:9" x14ac:dyDescent="0.25">
      <c r="B3985" t="s">
        <v>8</v>
      </c>
      <c r="C3985" t="s">
        <v>16</v>
      </c>
      <c r="D3985" t="s">
        <v>17</v>
      </c>
      <c r="E3985" s="1">
        <v>44421</v>
      </c>
      <c r="F3985" s="4">
        <v>1659</v>
      </c>
      <c r="G3985">
        <v>19</v>
      </c>
      <c r="H3985" s="3">
        <f>_xlfn.XLOOKUP(sales[[#This Row],[Product]],products[Product],products[Cost per box])*sales[[#This Row],[Boxes]]</f>
        <v>129.19999999999999</v>
      </c>
      <c r="I3985" s="4">
        <f>sales[[#This Row],[Revenue]]-sales[[#This Row],[Cost]]</f>
        <v>1529.8</v>
      </c>
    </row>
    <row r="3986" spans="2:9" x14ac:dyDescent="0.25">
      <c r="B3986" t="s">
        <v>25</v>
      </c>
      <c r="C3986" t="s">
        <v>9</v>
      </c>
      <c r="D3986" t="s">
        <v>31</v>
      </c>
      <c r="E3986" s="1">
        <v>44421</v>
      </c>
      <c r="F3986" s="4">
        <v>1246</v>
      </c>
      <c r="G3986">
        <v>455</v>
      </c>
      <c r="H3986" s="3">
        <f>_xlfn.XLOOKUP(sales[[#This Row],[Product]],products[Product],products[Cost per box])*sales[[#This Row],[Boxes]]</f>
        <v>2602.6</v>
      </c>
      <c r="I3986" s="4">
        <f>sales[[#This Row],[Revenue]]-sales[[#This Row],[Cost]]</f>
        <v>-1356.6</v>
      </c>
    </row>
    <row r="3987" spans="2:9" x14ac:dyDescent="0.25">
      <c r="B3987" t="s">
        <v>39</v>
      </c>
      <c r="C3987" t="s">
        <v>21</v>
      </c>
      <c r="D3987" t="s">
        <v>45</v>
      </c>
      <c r="E3987" s="1">
        <v>44421</v>
      </c>
      <c r="F3987" s="4">
        <v>3521</v>
      </c>
      <c r="G3987">
        <v>227</v>
      </c>
      <c r="H3987" s="3">
        <f>_xlfn.XLOOKUP(sales[[#This Row],[Product]],products[Product],products[Cost per box])*sales[[#This Row],[Boxes]]</f>
        <v>1754.71</v>
      </c>
      <c r="I3987" s="4">
        <f>sales[[#This Row],[Revenue]]-sales[[#This Row],[Cost]]</f>
        <v>1766.29</v>
      </c>
    </row>
    <row r="3988" spans="2:9" x14ac:dyDescent="0.25">
      <c r="B3988" t="s">
        <v>37</v>
      </c>
      <c r="C3988" t="s">
        <v>21</v>
      </c>
      <c r="D3988" t="s">
        <v>44</v>
      </c>
      <c r="E3988" s="1">
        <v>44421</v>
      </c>
      <c r="F3988" s="4">
        <v>5292</v>
      </c>
      <c r="G3988">
        <v>217</v>
      </c>
      <c r="H3988" s="3">
        <f>_xlfn.XLOOKUP(sales[[#This Row],[Product]],products[Product],products[Cost per box])*sales[[#This Row],[Boxes]]</f>
        <v>2076.69</v>
      </c>
      <c r="I3988" s="4">
        <f>sales[[#This Row],[Revenue]]-sales[[#This Row],[Cost]]</f>
        <v>3215.31</v>
      </c>
    </row>
    <row r="3989" spans="2:9" x14ac:dyDescent="0.25">
      <c r="B3989" t="s">
        <v>39</v>
      </c>
      <c r="C3989" t="s">
        <v>27</v>
      </c>
      <c r="D3989" t="s">
        <v>28</v>
      </c>
      <c r="E3989" s="1">
        <v>44421</v>
      </c>
      <c r="F3989" s="4">
        <v>6412</v>
      </c>
      <c r="G3989">
        <v>770</v>
      </c>
      <c r="H3989" s="3">
        <f>_xlfn.XLOOKUP(sales[[#This Row],[Product]],products[Product],products[Cost per box])*sales[[#This Row],[Boxes]]</f>
        <v>2125.1999999999998</v>
      </c>
      <c r="I3989" s="4">
        <f>sales[[#This Row],[Revenue]]-sales[[#This Row],[Cost]]</f>
        <v>4286.8</v>
      </c>
    </row>
    <row r="3990" spans="2:9" x14ac:dyDescent="0.25">
      <c r="B3990" t="s">
        <v>34</v>
      </c>
      <c r="C3990" t="s">
        <v>11</v>
      </c>
      <c r="D3990" t="s">
        <v>31</v>
      </c>
      <c r="E3990" s="1">
        <v>44421</v>
      </c>
      <c r="F3990" s="4">
        <v>3738</v>
      </c>
      <c r="G3990">
        <v>151</v>
      </c>
      <c r="H3990" s="3">
        <f>_xlfn.XLOOKUP(sales[[#This Row],[Product]],products[Product],products[Cost per box])*sales[[#This Row],[Boxes]]</f>
        <v>863.71999999999991</v>
      </c>
      <c r="I3990" s="4">
        <f>sales[[#This Row],[Revenue]]-sales[[#This Row],[Cost]]</f>
        <v>2874.28</v>
      </c>
    </row>
    <row r="3991" spans="2:9" x14ac:dyDescent="0.25">
      <c r="B3991" t="s">
        <v>46</v>
      </c>
      <c r="C3991" t="s">
        <v>11</v>
      </c>
      <c r="D3991" t="s">
        <v>14</v>
      </c>
      <c r="E3991" s="1">
        <v>44421</v>
      </c>
      <c r="F3991" s="4">
        <v>1351</v>
      </c>
      <c r="G3991">
        <v>455</v>
      </c>
      <c r="H3991" s="3">
        <f>_xlfn.XLOOKUP(sales[[#This Row],[Product]],products[Product],products[Cost per box])*sales[[#This Row],[Boxes]]</f>
        <v>2871.0499999999997</v>
      </c>
      <c r="I3991" s="4">
        <f>sales[[#This Row],[Revenue]]-sales[[#This Row],[Cost]]</f>
        <v>-1520.0499999999997</v>
      </c>
    </row>
    <row r="3992" spans="2:9" x14ac:dyDescent="0.25">
      <c r="B3992" t="s">
        <v>29</v>
      </c>
      <c r="C3992" t="s">
        <v>9</v>
      </c>
      <c r="D3992" t="s">
        <v>7</v>
      </c>
      <c r="E3992" s="1">
        <v>44421</v>
      </c>
      <c r="F3992" s="4">
        <v>7553</v>
      </c>
      <c r="G3992">
        <v>577</v>
      </c>
      <c r="H3992" s="3">
        <f>_xlfn.XLOOKUP(sales[[#This Row],[Product]],products[Product],products[Cost per box])*sales[[#This Row],[Boxes]]</f>
        <v>2971.55</v>
      </c>
      <c r="I3992" s="4">
        <f>sales[[#This Row],[Revenue]]-sales[[#This Row],[Cost]]</f>
        <v>4581.45</v>
      </c>
    </row>
    <row r="3993" spans="2:9" x14ac:dyDescent="0.25">
      <c r="B3993" t="s">
        <v>41</v>
      </c>
      <c r="C3993" t="s">
        <v>16</v>
      </c>
      <c r="D3993" t="s">
        <v>35</v>
      </c>
      <c r="E3993" s="1">
        <v>44421</v>
      </c>
      <c r="F3993" s="4">
        <v>10185</v>
      </c>
      <c r="G3993">
        <v>88</v>
      </c>
      <c r="H3993" s="3">
        <f>_xlfn.XLOOKUP(sales[[#This Row],[Product]],products[Product],products[Cost per box])*sales[[#This Row],[Boxes]]</f>
        <v>233.2</v>
      </c>
      <c r="I3993" s="4">
        <f>sales[[#This Row],[Revenue]]-sales[[#This Row],[Cost]]</f>
        <v>9951.7999999999993</v>
      </c>
    </row>
    <row r="3994" spans="2:9" x14ac:dyDescent="0.25">
      <c r="B3994" t="s">
        <v>10</v>
      </c>
      <c r="C3994" t="s">
        <v>27</v>
      </c>
      <c r="D3994" t="s">
        <v>43</v>
      </c>
      <c r="E3994" s="1">
        <v>44421</v>
      </c>
      <c r="F3994" s="4">
        <v>13881</v>
      </c>
      <c r="G3994">
        <v>294</v>
      </c>
      <c r="H3994" s="3">
        <f>_xlfn.XLOOKUP(sales[[#This Row],[Product]],products[Product],products[Cost per box])*sales[[#This Row],[Boxes]]</f>
        <v>1131.9000000000001</v>
      </c>
      <c r="I3994" s="4">
        <f>sales[[#This Row],[Revenue]]-sales[[#This Row],[Cost]]</f>
        <v>12749.1</v>
      </c>
    </row>
    <row r="3995" spans="2:9" x14ac:dyDescent="0.25">
      <c r="B3995" t="s">
        <v>23</v>
      </c>
      <c r="C3995" t="s">
        <v>21</v>
      </c>
      <c r="D3995" t="s">
        <v>44</v>
      </c>
      <c r="E3995" s="1">
        <v>44421</v>
      </c>
      <c r="F3995" s="4">
        <v>7812</v>
      </c>
      <c r="G3995">
        <v>78</v>
      </c>
      <c r="H3995" s="3">
        <f>_xlfn.XLOOKUP(sales[[#This Row],[Product]],products[Product],products[Cost per box])*sales[[#This Row],[Boxes]]</f>
        <v>746.46</v>
      </c>
      <c r="I3995" s="4">
        <f>sales[[#This Row],[Revenue]]-sales[[#This Row],[Cost]]</f>
        <v>7065.54</v>
      </c>
    </row>
    <row r="3996" spans="2:9" x14ac:dyDescent="0.25">
      <c r="B3996" t="s">
        <v>49</v>
      </c>
      <c r="C3996" t="s">
        <v>9</v>
      </c>
      <c r="D3996" t="s">
        <v>35</v>
      </c>
      <c r="E3996" s="1">
        <v>44421</v>
      </c>
      <c r="F3996" s="4">
        <v>3591</v>
      </c>
      <c r="G3996">
        <v>507</v>
      </c>
      <c r="H3996" s="3">
        <f>_xlfn.XLOOKUP(sales[[#This Row],[Product]],products[Product],products[Cost per box])*sales[[#This Row],[Boxes]]</f>
        <v>1343.55</v>
      </c>
      <c r="I3996" s="4">
        <f>sales[[#This Row],[Revenue]]-sales[[#This Row],[Cost]]</f>
        <v>2247.4499999999998</v>
      </c>
    </row>
    <row r="3997" spans="2:9" x14ac:dyDescent="0.25">
      <c r="B3997" t="s">
        <v>33</v>
      </c>
      <c r="C3997" t="s">
        <v>6</v>
      </c>
      <c r="D3997" t="s">
        <v>30</v>
      </c>
      <c r="E3997" s="1">
        <v>44421</v>
      </c>
      <c r="F3997" s="4">
        <v>2380</v>
      </c>
      <c r="G3997">
        <v>115</v>
      </c>
      <c r="H3997" s="3">
        <f>_xlfn.XLOOKUP(sales[[#This Row],[Product]],products[Product],products[Cost per box])*sales[[#This Row],[Boxes]]</f>
        <v>423.20000000000005</v>
      </c>
      <c r="I3997" s="4">
        <f>sales[[#This Row],[Revenue]]-sales[[#This Row],[Cost]]</f>
        <v>1956.8</v>
      </c>
    </row>
    <row r="3998" spans="2:9" x14ac:dyDescent="0.25">
      <c r="B3998" t="s">
        <v>29</v>
      </c>
      <c r="C3998" t="s">
        <v>11</v>
      </c>
      <c r="D3998" t="s">
        <v>50</v>
      </c>
      <c r="E3998" s="1">
        <v>44421</v>
      </c>
      <c r="F3998" s="4">
        <v>1092</v>
      </c>
      <c r="G3998">
        <v>980</v>
      </c>
      <c r="H3998" s="3">
        <f>_xlfn.XLOOKUP(sales[[#This Row],[Product]],products[Product],products[Cost per box])*sales[[#This Row],[Boxes]]</f>
        <v>12161.8</v>
      </c>
      <c r="I3998" s="4">
        <f>sales[[#This Row],[Revenue]]-sales[[#This Row],[Cost]]</f>
        <v>-11069.8</v>
      </c>
    </row>
    <row r="3999" spans="2:9" x14ac:dyDescent="0.25">
      <c r="B3999" t="s">
        <v>51</v>
      </c>
      <c r="C3999" t="s">
        <v>27</v>
      </c>
      <c r="D3999" t="s">
        <v>50</v>
      </c>
      <c r="E3999" s="1">
        <v>44421</v>
      </c>
      <c r="F3999" s="4">
        <v>168</v>
      </c>
      <c r="G3999">
        <v>17</v>
      </c>
      <c r="H3999" s="3">
        <f>_xlfn.XLOOKUP(sales[[#This Row],[Product]],products[Product],products[Cost per box])*sales[[#This Row],[Boxes]]</f>
        <v>210.97</v>
      </c>
      <c r="I3999" s="4">
        <f>sales[[#This Row],[Revenue]]-sales[[#This Row],[Cost]]</f>
        <v>-42.97</v>
      </c>
    </row>
    <row r="4000" spans="2:9" x14ac:dyDescent="0.25">
      <c r="B4000" t="s">
        <v>34</v>
      </c>
      <c r="C4000" t="s">
        <v>21</v>
      </c>
      <c r="D4000" t="s">
        <v>24</v>
      </c>
      <c r="E4000" s="1">
        <v>44421</v>
      </c>
      <c r="F4000" s="4">
        <v>5649</v>
      </c>
      <c r="G4000">
        <v>182</v>
      </c>
      <c r="H4000" s="3">
        <f>_xlfn.XLOOKUP(sales[[#This Row],[Product]],products[Product],products[Cost per box])*sales[[#This Row],[Boxes]]</f>
        <v>1912.82</v>
      </c>
      <c r="I4000" s="4">
        <f>sales[[#This Row],[Revenue]]-sales[[#This Row],[Cost]]</f>
        <v>3736.1800000000003</v>
      </c>
    </row>
    <row r="4001" spans="2:9" x14ac:dyDescent="0.25">
      <c r="B4001" t="s">
        <v>20</v>
      </c>
      <c r="C4001" t="s">
        <v>21</v>
      </c>
      <c r="D4001" t="s">
        <v>24</v>
      </c>
      <c r="E4001" s="1">
        <v>44421</v>
      </c>
      <c r="F4001" s="4">
        <v>4928</v>
      </c>
      <c r="G4001">
        <v>573</v>
      </c>
      <c r="H4001" s="3">
        <f>_xlfn.XLOOKUP(sales[[#This Row],[Product]],products[Product],products[Cost per box])*sales[[#This Row],[Boxes]]</f>
        <v>6022.23</v>
      </c>
      <c r="I4001" s="4">
        <f>sales[[#This Row],[Revenue]]-sales[[#This Row],[Cost]]</f>
        <v>-1094.2299999999996</v>
      </c>
    </row>
    <row r="4002" spans="2:9" x14ac:dyDescent="0.25">
      <c r="B4002" t="s">
        <v>39</v>
      </c>
      <c r="C4002" t="s">
        <v>6</v>
      </c>
      <c r="D4002" t="s">
        <v>52</v>
      </c>
      <c r="E4002" s="1">
        <v>44421</v>
      </c>
      <c r="F4002" s="4">
        <v>1148</v>
      </c>
      <c r="G4002">
        <v>265</v>
      </c>
      <c r="H4002" s="3">
        <f>_xlfn.XLOOKUP(sales[[#This Row],[Product]],products[Product],products[Cost per box])*sales[[#This Row],[Boxes]]</f>
        <v>879.8</v>
      </c>
      <c r="I4002" s="4">
        <f>sales[[#This Row],[Revenue]]-sales[[#This Row],[Cost]]</f>
        <v>268.20000000000005</v>
      </c>
    </row>
    <row r="4003" spans="2:9" x14ac:dyDescent="0.25">
      <c r="B4003" t="s">
        <v>8</v>
      </c>
      <c r="C4003" t="s">
        <v>21</v>
      </c>
      <c r="D4003" t="s">
        <v>42</v>
      </c>
      <c r="E4003" s="1">
        <v>44421</v>
      </c>
      <c r="F4003" s="4">
        <v>1463</v>
      </c>
      <c r="G4003">
        <v>9</v>
      </c>
      <c r="H4003" s="3">
        <f>_xlfn.XLOOKUP(sales[[#This Row],[Product]],products[Product],products[Cost per box])*sales[[#This Row],[Boxes]]</f>
        <v>42.660000000000004</v>
      </c>
      <c r="I4003" s="4">
        <f>sales[[#This Row],[Revenue]]-sales[[#This Row],[Cost]]</f>
        <v>1420.34</v>
      </c>
    </row>
    <row r="4004" spans="2:9" x14ac:dyDescent="0.25">
      <c r="B4004" t="s">
        <v>37</v>
      </c>
      <c r="C4004" t="s">
        <v>16</v>
      </c>
      <c r="D4004" t="s">
        <v>45</v>
      </c>
      <c r="E4004" s="1">
        <v>44424</v>
      </c>
      <c r="F4004" s="4">
        <v>588</v>
      </c>
      <c r="G4004">
        <v>130</v>
      </c>
      <c r="H4004" s="3">
        <f>_xlfn.XLOOKUP(sales[[#This Row],[Product]],products[Product],products[Cost per box])*sales[[#This Row],[Boxes]]</f>
        <v>1004.9000000000001</v>
      </c>
      <c r="I4004" s="4">
        <f>sales[[#This Row],[Revenue]]-sales[[#This Row],[Cost]]</f>
        <v>-416.90000000000009</v>
      </c>
    </row>
    <row r="4005" spans="2:9" x14ac:dyDescent="0.25">
      <c r="B4005" t="s">
        <v>46</v>
      </c>
      <c r="C4005" t="s">
        <v>21</v>
      </c>
      <c r="D4005" t="s">
        <v>45</v>
      </c>
      <c r="E4005" s="1">
        <v>44424</v>
      </c>
      <c r="F4005" s="4">
        <v>1218</v>
      </c>
      <c r="G4005">
        <v>9</v>
      </c>
      <c r="H4005" s="3">
        <f>_xlfn.XLOOKUP(sales[[#This Row],[Product]],products[Product],products[Cost per box])*sales[[#This Row],[Boxes]]</f>
        <v>69.570000000000007</v>
      </c>
      <c r="I4005" s="4">
        <f>sales[[#This Row],[Revenue]]-sales[[#This Row],[Cost]]</f>
        <v>1148.43</v>
      </c>
    </row>
    <row r="4006" spans="2:9" x14ac:dyDescent="0.25">
      <c r="B4006" t="s">
        <v>18</v>
      </c>
      <c r="C4006" t="s">
        <v>16</v>
      </c>
      <c r="D4006" t="s">
        <v>7</v>
      </c>
      <c r="E4006" s="1">
        <v>44424</v>
      </c>
      <c r="F4006" s="4">
        <v>2310</v>
      </c>
      <c r="G4006">
        <v>15</v>
      </c>
      <c r="H4006" s="3">
        <f>_xlfn.XLOOKUP(sales[[#This Row],[Product]],products[Product],products[Cost per box])*sales[[#This Row],[Boxes]]</f>
        <v>77.25</v>
      </c>
      <c r="I4006" s="4">
        <f>sales[[#This Row],[Revenue]]-sales[[#This Row],[Cost]]</f>
        <v>2232.75</v>
      </c>
    </row>
    <row r="4007" spans="2:9" x14ac:dyDescent="0.25">
      <c r="B4007" t="s">
        <v>23</v>
      </c>
      <c r="C4007" t="s">
        <v>9</v>
      </c>
      <c r="D4007" t="s">
        <v>19</v>
      </c>
      <c r="E4007" s="1">
        <v>44424</v>
      </c>
      <c r="F4007" s="4">
        <v>3682</v>
      </c>
      <c r="G4007">
        <v>300</v>
      </c>
      <c r="H4007" s="3">
        <f>_xlfn.XLOOKUP(sales[[#This Row],[Product]],products[Product],products[Cost per box])*sales[[#This Row],[Boxes]]</f>
        <v>3069</v>
      </c>
      <c r="I4007" s="4">
        <f>sales[[#This Row],[Revenue]]-sales[[#This Row],[Cost]]</f>
        <v>613</v>
      </c>
    </row>
    <row r="4008" spans="2:9" x14ac:dyDescent="0.25">
      <c r="B4008" t="s">
        <v>37</v>
      </c>
      <c r="C4008" t="s">
        <v>21</v>
      </c>
      <c r="D4008" t="s">
        <v>22</v>
      </c>
      <c r="E4008" s="1">
        <v>44424</v>
      </c>
      <c r="F4008" s="4">
        <v>4550</v>
      </c>
      <c r="G4008">
        <v>160</v>
      </c>
      <c r="H4008" s="3">
        <f>_xlfn.XLOOKUP(sales[[#This Row],[Product]],products[Product],products[Cost per box])*sales[[#This Row],[Boxes]]</f>
        <v>1315.2</v>
      </c>
      <c r="I4008" s="4">
        <f>sales[[#This Row],[Revenue]]-sales[[#This Row],[Cost]]</f>
        <v>3234.8</v>
      </c>
    </row>
    <row r="4009" spans="2:9" x14ac:dyDescent="0.25">
      <c r="B4009" t="s">
        <v>29</v>
      </c>
      <c r="C4009" t="s">
        <v>11</v>
      </c>
      <c r="D4009" t="s">
        <v>43</v>
      </c>
      <c r="E4009" s="1">
        <v>44424</v>
      </c>
      <c r="F4009" s="4">
        <v>3521</v>
      </c>
      <c r="G4009">
        <v>290</v>
      </c>
      <c r="H4009" s="3">
        <f>_xlfn.XLOOKUP(sales[[#This Row],[Product]],products[Product],products[Cost per box])*sales[[#This Row],[Boxes]]</f>
        <v>1116.5</v>
      </c>
      <c r="I4009" s="4">
        <f>sales[[#This Row],[Revenue]]-sales[[#This Row],[Cost]]</f>
        <v>2404.5</v>
      </c>
    </row>
    <row r="4010" spans="2:9" x14ac:dyDescent="0.25">
      <c r="B4010" t="s">
        <v>10</v>
      </c>
      <c r="C4010" t="s">
        <v>6</v>
      </c>
      <c r="D4010" t="s">
        <v>43</v>
      </c>
      <c r="E4010" s="1">
        <v>44424</v>
      </c>
      <c r="F4010" s="4">
        <v>504</v>
      </c>
      <c r="G4010">
        <v>486</v>
      </c>
      <c r="H4010" s="3">
        <f>_xlfn.XLOOKUP(sales[[#This Row],[Product]],products[Product],products[Cost per box])*sales[[#This Row],[Boxes]]</f>
        <v>1871.1000000000001</v>
      </c>
      <c r="I4010" s="4">
        <f>sales[[#This Row],[Revenue]]-sales[[#This Row],[Cost]]</f>
        <v>-1367.1000000000001</v>
      </c>
    </row>
    <row r="4011" spans="2:9" x14ac:dyDescent="0.25">
      <c r="B4011" t="s">
        <v>41</v>
      </c>
      <c r="C4011" t="s">
        <v>9</v>
      </c>
      <c r="D4011" t="s">
        <v>24</v>
      </c>
      <c r="E4011" s="1">
        <v>44424</v>
      </c>
      <c r="F4011" s="4">
        <v>2912</v>
      </c>
      <c r="G4011">
        <v>342</v>
      </c>
      <c r="H4011" s="3">
        <f>_xlfn.XLOOKUP(sales[[#This Row],[Product]],products[Product],products[Cost per box])*sales[[#This Row],[Boxes]]</f>
        <v>3594.42</v>
      </c>
      <c r="I4011" s="4">
        <f>sales[[#This Row],[Revenue]]-sales[[#This Row],[Cost]]</f>
        <v>-682.42000000000007</v>
      </c>
    </row>
    <row r="4012" spans="2:9" x14ac:dyDescent="0.25">
      <c r="B4012" t="s">
        <v>41</v>
      </c>
      <c r="C4012" t="s">
        <v>16</v>
      </c>
      <c r="D4012" t="s">
        <v>43</v>
      </c>
      <c r="E4012" s="1">
        <v>44424</v>
      </c>
      <c r="F4012" s="4">
        <v>1862</v>
      </c>
      <c r="G4012">
        <v>7</v>
      </c>
      <c r="H4012" s="3">
        <f>_xlfn.XLOOKUP(sales[[#This Row],[Product]],products[Product],products[Cost per box])*sales[[#This Row],[Boxes]]</f>
        <v>26.95</v>
      </c>
      <c r="I4012" s="4">
        <f>sales[[#This Row],[Revenue]]-sales[[#This Row],[Cost]]</f>
        <v>1835.05</v>
      </c>
    </row>
    <row r="4013" spans="2:9" x14ac:dyDescent="0.25">
      <c r="B4013" t="s">
        <v>8</v>
      </c>
      <c r="C4013" t="s">
        <v>16</v>
      </c>
      <c r="D4013" t="s">
        <v>35</v>
      </c>
      <c r="E4013" s="1">
        <v>44424</v>
      </c>
      <c r="F4013" s="4">
        <v>11158</v>
      </c>
      <c r="G4013">
        <v>135</v>
      </c>
      <c r="H4013" s="3">
        <f>_xlfn.XLOOKUP(sales[[#This Row],[Product]],products[Product],products[Cost per box])*sales[[#This Row],[Boxes]]</f>
        <v>357.75</v>
      </c>
      <c r="I4013" s="4">
        <f>sales[[#This Row],[Revenue]]-sales[[#This Row],[Cost]]</f>
        <v>10800.25</v>
      </c>
    </row>
    <row r="4014" spans="2:9" x14ac:dyDescent="0.25">
      <c r="B4014" t="s">
        <v>8</v>
      </c>
      <c r="C4014" t="s">
        <v>9</v>
      </c>
      <c r="D4014" t="s">
        <v>24</v>
      </c>
      <c r="E4014" s="1">
        <v>44424</v>
      </c>
      <c r="F4014" s="4">
        <v>3171</v>
      </c>
      <c r="G4014">
        <v>506</v>
      </c>
      <c r="H4014" s="3">
        <f>_xlfn.XLOOKUP(sales[[#This Row],[Product]],products[Product],products[Cost per box])*sales[[#This Row],[Boxes]]</f>
        <v>5318.0599999999995</v>
      </c>
      <c r="I4014" s="4">
        <f>sales[[#This Row],[Revenue]]-sales[[#This Row],[Cost]]</f>
        <v>-2147.0599999999995</v>
      </c>
    </row>
    <row r="4015" spans="2:9" x14ac:dyDescent="0.25">
      <c r="B4015" t="s">
        <v>39</v>
      </c>
      <c r="C4015" t="s">
        <v>11</v>
      </c>
      <c r="D4015" t="s">
        <v>19</v>
      </c>
      <c r="E4015" s="1">
        <v>44424</v>
      </c>
      <c r="F4015" s="4">
        <v>11767</v>
      </c>
      <c r="G4015">
        <v>394</v>
      </c>
      <c r="H4015" s="3">
        <f>_xlfn.XLOOKUP(sales[[#This Row],[Product]],products[Product],products[Cost per box])*sales[[#This Row],[Boxes]]</f>
        <v>4030.6200000000003</v>
      </c>
      <c r="I4015" s="4">
        <f>sales[[#This Row],[Revenue]]-sales[[#This Row],[Cost]]</f>
        <v>7736.3799999999992</v>
      </c>
    </row>
    <row r="4016" spans="2:9" x14ac:dyDescent="0.25">
      <c r="B4016" t="s">
        <v>49</v>
      </c>
      <c r="C4016" t="s">
        <v>27</v>
      </c>
      <c r="D4016" t="s">
        <v>38</v>
      </c>
      <c r="E4016" s="1">
        <v>44424</v>
      </c>
      <c r="F4016" s="4">
        <v>6699</v>
      </c>
      <c r="G4016">
        <v>90</v>
      </c>
      <c r="H4016" s="3">
        <f>_xlfn.XLOOKUP(sales[[#This Row],[Product]],products[Product],products[Cost per box])*sales[[#This Row],[Boxes]]</f>
        <v>894.59999999999991</v>
      </c>
      <c r="I4016" s="4">
        <f>sales[[#This Row],[Revenue]]-sales[[#This Row],[Cost]]</f>
        <v>5804.4</v>
      </c>
    </row>
    <row r="4017" spans="2:9" x14ac:dyDescent="0.25">
      <c r="B4017" t="s">
        <v>23</v>
      </c>
      <c r="C4017" t="s">
        <v>21</v>
      </c>
      <c r="D4017" t="s">
        <v>12</v>
      </c>
      <c r="E4017" s="1">
        <v>44424</v>
      </c>
      <c r="F4017" s="4">
        <v>2380</v>
      </c>
      <c r="G4017">
        <v>274</v>
      </c>
      <c r="H4017" s="3">
        <f>_xlfn.XLOOKUP(sales[[#This Row],[Product]],products[Product],products[Cost per box])*sales[[#This Row],[Boxes]]</f>
        <v>2309.8199999999997</v>
      </c>
      <c r="I4017" s="4">
        <f>sales[[#This Row],[Revenue]]-sales[[#This Row],[Cost]]</f>
        <v>70.180000000000291</v>
      </c>
    </row>
    <row r="4018" spans="2:9" x14ac:dyDescent="0.25">
      <c r="B4018" t="s">
        <v>51</v>
      </c>
      <c r="C4018" t="s">
        <v>6</v>
      </c>
      <c r="D4018" t="s">
        <v>44</v>
      </c>
      <c r="E4018" s="1">
        <v>44424</v>
      </c>
      <c r="F4018" s="4">
        <v>2618</v>
      </c>
      <c r="G4018">
        <v>443</v>
      </c>
      <c r="H4018" s="3">
        <f>_xlfn.XLOOKUP(sales[[#This Row],[Product]],products[Product],products[Cost per box])*sales[[#This Row],[Boxes]]</f>
        <v>4239.51</v>
      </c>
      <c r="I4018" s="4">
        <f>sales[[#This Row],[Revenue]]-sales[[#This Row],[Cost]]</f>
        <v>-1621.5100000000002</v>
      </c>
    </row>
    <row r="4019" spans="2:9" x14ac:dyDescent="0.25">
      <c r="B4019" t="s">
        <v>20</v>
      </c>
      <c r="C4019" t="s">
        <v>21</v>
      </c>
      <c r="D4019" t="s">
        <v>45</v>
      </c>
      <c r="E4019" s="1">
        <v>44424</v>
      </c>
      <c r="F4019" s="4">
        <v>8715</v>
      </c>
      <c r="G4019">
        <v>324</v>
      </c>
      <c r="H4019" s="3">
        <f>_xlfn.XLOOKUP(sales[[#This Row],[Product]],products[Product],products[Cost per box])*sales[[#This Row],[Boxes]]</f>
        <v>2504.52</v>
      </c>
      <c r="I4019" s="4">
        <f>sales[[#This Row],[Revenue]]-sales[[#This Row],[Cost]]</f>
        <v>6210.48</v>
      </c>
    </row>
    <row r="4020" spans="2:9" x14ac:dyDescent="0.25">
      <c r="B4020" t="s">
        <v>33</v>
      </c>
      <c r="C4020" t="s">
        <v>11</v>
      </c>
      <c r="D4020" t="s">
        <v>52</v>
      </c>
      <c r="E4020" s="1">
        <v>44424</v>
      </c>
      <c r="F4020" s="4">
        <v>1239</v>
      </c>
      <c r="G4020">
        <v>233</v>
      </c>
      <c r="H4020" s="3">
        <f>_xlfn.XLOOKUP(sales[[#This Row],[Product]],products[Product],products[Cost per box])*sales[[#This Row],[Boxes]]</f>
        <v>773.56</v>
      </c>
      <c r="I4020" s="4">
        <f>sales[[#This Row],[Revenue]]-sales[[#This Row],[Cost]]</f>
        <v>465.44000000000005</v>
      </c>
    </row>
    <row r="4021" spans="2:9" x14ac:dyDescent="0.25">
      <c r="B4021" t="s">
        <v>41</v>
      </c>
      <c r="C4021" t="s">
        <v>9</v>
      </c>
      <c r="D4021" t="s">
        <v>31</v>
      </c>
      <c r="E4021" s="1">
        <v>44424</v>
      </c>
      <c r="F4021" s="4">
        <v>10458</v>
      </c>
      <c r="G4021">
        <v>306</v>
      </c>
      <c r="H4021" s="3">
        <f>_xlfn.XLOOKUP(sales[[#This Row],[Product]],products[Product],products[Cost per box])*sales[[#This Row],[Boxes]]</f>
        <v>1750.32</v>
      </c>
      <c r="I4021" s="4">
        <f>sales[[#This Row],[Revenue]]-sales[[#This Row],[Cost]]</f>
        <v>8707.68</v>
      </c>
    </row>
    <row r="4022" spans="2:9" x14ac:dyDescent="0.25">
      <c r="B4022" t="s">
        <v>10</v>
      </c>
      <c r="C4022" t="s">
        <v>9</v>
      </c>
      <c r="D4022" t="s">
        <v>12</v>
      </c>
      <c r="E4022" s="1">
        <v>44424</v>
      </c>
      <c r="F4022" s="4">
        <v>1134</v>
      </c>
      <c r="G4022">
        <v>101</v>
      </c>
      <c r="H4022" s="3">
        <f>_xlfn.XLOOKUP(sales[[#This Row],[Product]],products[Product],products[Cost per box])*sales[[#This Row],[Boxes]]</f>
        <v>851.43</v>
      </c>
      <c r="I4022" s="4">
        <f>sales[[#This Row],[Revenue]]-sales[[#This Row],[Cost]]</f>
        <v>282.57000000000005</v>
      </c>
    </row>
    <row r="4023" spans="2:9" x14ac:dyDescent="0.25">
      <c r="B4023" t="s">
        <v>37</v>
      </c>
      <c r="C4023" t="s">
        <v>11</v>
      </c>
      <c r="D4023" t="s">
        <v>14</v>
      </c>
      <c r="E4023" s="1">
        <v>44424</v>
      </c>
      <c r="F4023" s="4">
        <v>4298</v>
      </c>
      <c r="G4023">
        <v>408</v>
      </c>
      <c r="H4023" s="3">
        <f>_xlfn.XLOOKUP(sales[[#This Row],[Product]],products[Product],products[Cost per box])*sales[[#This Row],[Boxes]]</f>
        <v>2574.48</v>
      </c>
      <c r="I4023" s="4">
        <f>sales[[#This Row],[Revenue]]-sales[[#This Row],[Cost]]</f>
        <v>1723.52</v>
      </c>
    </row>
    <row r="4024" spans="2:9" x14ac:dyDescent="0.25">
      <c r="B4024" t="s">
        <v>20</v>
      </c>
      <c r="C4024" t="s">
        <v>21</v>
      </c>
      <c r="D4024" t="s">
        <v>52</v>
      </c>
      <c r="E4024" s="1">
        <v>44424</v>
      </c>
      <c r="F4024" s="4">
        <v>3269</v>
      </c>
      <c r="G4024">
        <v>265</v>
      </c>
      <c r="H4024" s="3">
        <f>_xlfn.XLOOKUP(sales[[#This Row],[Product]],products[Product],products[Cost per box])*sales[[#This Row],[Boxes]]</f>
        <v>879.8</v>
      </c>
      <c r="I4024" s="4">
        <f>sales[[#This Row],[Revenue]]-sales[[#This Row],[Cost]]</f>
        <v>2389.1999999999998</v>
      </c>
    </row>
    <row r="4025" spans="2:9" x14ac:dyDescent="0.25">
      <c r="B4025" t="s">
        <v>40</v>
      </c>
      <c r="C4025" t="s">
        <v>6</v>
      </c>
      <c r="D4025" t="s">
        <v>48</v>
      </c>
      <c r="E4025" s="1">
        <v>44424</v>
      </c>
      <c r="F4025" s="4">
        <v>6671</v>
      </c>
      <c r="G4025">
        <v>88</v>
      </c>
      <c r="H4025" s="3">
        <f>_xlfn.XLOOKUP(sales[[#This Row],[Product]],products[Product],products[Cost per box])*sales[[#This Row],[Boxes]]</f>
        <v>658.24</v>
      </c>
      <c r="I4025" s="4">
        <f>sales[[#This Row],[Revenue]]-sales[[#This Row],[Cost]]</f>
        <v>6012.76</v>
      </c>
    </row>
    <row r="4026" spans="2:9" x14ac:dyDescent="0.25">
      <c r="B4026" t="s">
        <v>8</v>
      </c>
      <c r="C4026" t="s">
        <v>6</v>
      </c>
      <c r="D4026" t="s">
        <v>35</v>
      </c>
      <c r="E4026" s="1">
        <v>44424</v>
      </c>
      <c r="F4026" s="4">
        <v>3276</v>
      </c>
      <c r="G4026">
        <v>512</v>
      </c>
      <c r="H4026" s="3">
        <f>_xlfn.XLOOKUP(sales[[#This Row],[Product]],products[Product],products[Cost per box])*sales[[#This Row],[Boxes]]</f>
        <v>1356.8</v>
      </c>
      <c r="I4026" s="4">
        <f>sales[[#This Row],[Revenue]]-sales[[#This Row],[Cost]]</f>
        <v>1919.2</v>
      </c>
    </row>
    <row r="4027" spans="2:9" x14ac:dyDescent="0.25">
      <c r="B4027" t="s">
        <v>33</v>
      </c>
      <c r="C4027" t="s">
        <v>6</v>
      </c>
      <c r="D4027" t="s">
        <v>48</v>
      </c>
      <c r="E4027" s="1">
        <v>44424</v>
      </c>
      <c r="F4027" s="4">
        <v>2205</v>
      </c>
      <c r="G4027">
        <v>414</v>
      </c>
      <c r="H4027" s="3">
        <f>_xlfn.XLOOKUP(sales[[#This Row],[Product]],products[Product],products[Cost per box])*sales[[#This Row],[Boxes]]</f>
        <v>3096.7200000000003</v>
      </c>
      <c r="I4027" s="4">
        <f>sales[[#This Row],[Revenue]]-sales[[#This Row],[Cost]]</f>
        <v>-891.72000000000025</v>
      </c>
    </row>
    <row r="4028" spans="2:9" x14ac:dyDescent="0.25">
      <c r="B4028" t="s">
        <v>8</v>
      </c>
      <c r="C4028" t="s">
        <v>16</v>
      </c>
      <c r="D4028" t="s">
        <v>30</v>
      </c>
      <c r="E4028" s="1">
        <v>44424</v>
      </c>
      <c r="F4028" s="4">
        <v>2457</v>
      </c>
      <c r="G4028">
        <v>150</v>
      </c>
      <c r="H4028" s="3">
        <f>_xlfn.XLOOKUP(sales[[#This Row],[Product]],products[Product],products[Cost per box])*sales[[#This Row],[Boxes]]</f>
        <v>552</v>
      </c>
      <c r="I4028" s="4">
        <f>sales[[#This Row],[Revenue]]-sales[[#This Row],[Cost]]</f>
        <v>1905</v>
      </c>
    </row>
    <row r="4029" spans="2:9" x14ac:dyDescent="0.25">
      <c r="B4029" t="s">
        <v>23</v>
      </c>
      <c r="C4029" t="s">
        <v>16</v>
      </c>
      <c r="D4029" t="s">
        <v>12</v>
      </c>
      <c r="E4029" s="1">
        <v>44424</v>
      </c>
      <c r="F4029" s="4">
        <v>5187</v>
      </c>
      <c r="G4029">
        <v>130</v>
      </c>
      <c r="H4029" s="3">
        <f>_xlfn.XLOOKUP(sales[[#This Row],[Product]],products[Product],products[Cost per box])*sales[[#This Row],[Boxes]]</f>
        <v>1095.8999999999999</v>
      </c>
      <c r="I4029" s="4">
        <f>sales[[#This Row],[Revenue]]-sales[[#This Row],[Cost]]</f>
        <v>4091.1000000000004</v>
      </c>
    </row>
    <row r="4030" spans="2:9" x14ac:dyDescent="0.25">
      <c r="B4030" t="s">
        <v>49</v>
      </c>
      <c r="C4030" t="s">
        <v>21</v>
      </c>
      <c r="D4030" t="s">
        <v>48</v>
      </c>
      <c r="E4030" s="1">
        <v>44424</v>
      </c>
      <c r="F4030" s="4">
        <v>504</v>
      </c>
      <c r="G4030">
        <v>121</v>
      </c>
      <c r="H4030" s="3">
        <f>_xlfn.XLOOKUP(sales[[#This Row],[Product]],products[Product],products[Cost per box])*sales[[#This Row],[Boxes]]</f>
        <v>905.08</v>
      </c>
      <c r="I4030" s="4">
        <f>sales[[#This Row],[Revenue]]-sales[[#This Row],[Cost]]</f>
        <v>-401.08000000000004</v>
      </c>
    </row>
    <row r="4031" spans="2:9" x14ac:dyDescent="0.25">
      <c r="B4031" t="s">
        <v>5</v>
      </c>
      <c r="C4031" t="s">
        <v>27</v>
      </c>
      <c r="D4031" t="s">
        <v>47</v>
      </c>
      <c r="E4031" s="1">
        <v>44424</v>
      </c>
      <c r="F4031" s="4">
        <v>3451</v>
      </c>
      <c r="G4031">
        <v>42</v>
      </c>
      <c r="H4031" s="3">
        <f>_xlfn.XLOOKUP(sales[[#This Row],[Product]],products[Product],products[Cost per box])*sales[[#This Row],[Boxes]]</f>
        <v>220.92</v>
      </c>
      <c r="I4031" s="4">
        <f>sales[[#This Row],[Revenue]]-sales[[#This Row],[Cost]]</f>
        <v>3230.08</v>
      </c>
    </row>
    <row r="4032" spans="2:9" x14ac:dyDescent="0.25">
      <c r="B4032" t="s">
        <v>29</v>
      </c>
      <c r="C4032" t="s">
        <v>11</v>
      </c>
      <c r="D4032" t="s">
        <v>22</v>
      </c>
      <c r="E4032" s="1">
        <v>44424</v>
      </c>
      <c r="F4032" s="4">
        <v>798</v>
      </c>
      <c r="G4032">
        <v>392</v>
      </c>
      <c r="H4032" s="3">
        <f>_xlfn.XLOOKUP(sales[[#This Row],[Product]],products[Product],products[Cost per box])*sales[[#This Row],[Boxes]]</f>
        <v>3222.2400000000002</v>
      </c>
      <c r="I4032" s="4">
        <f>sales[[#This Row],[Revenue]]-sales[[#This Row],[Cost]]</f>
        <v>-2424.2400000000002</v>
      </c>
    </row>
    <row r="4033" spans="2:9" x14ac:dyDescent="0.25">
      <c r="B4033" t="s">
        <v>49</v>
      </c>
      <c r="C4033" t="s">
        <v>11</v>
      </c>
      <c r="D4033" t="s">
        <v>19</v>
      </c>
      <c r="E4033" s="1">
        <v>44424</v>
      </c>
      <c r="F4033" s="4">
        <v>9219</v>
      </c>
      <c r="G4033">
        <v>124</v>
      </c>
      <c r="H4033" s="3">
        <f>_xlfn.XLOOKUP(sales[[#This Row],[Product]],products[Product],products[Cost per box])*sales[[#This Row],[Boxes]]</f>
        <v>1268.52</v>
      </c>
      <c r="I4033" s="4">
        <f>sales[[#This Row],[Revenue]]-sales[[#This Row],[Cost]]</f>
        <v>7950.48</v>
      </c>
    </row>
    <row r="4034" spans="2:9" x14ac:dyDescent="0.25">
      <c r="B4034" t="s">
        <v>18</v>
      </c>
      <c r="C4034" t="s">
        <v>11</v>
      </c>
      <c r="D4034" t="s">
        <v>35</v>
      </c>
      <c r="E4034" s="1">
        <v>44424</v>
      </c>
      <c r="F4034" s="4">
        <v>7042</v>
      </c>
      <c r="G4034">
        <v>246</v>
      </c>
      <c r="H4034" s="3">
        <f>_xlfn.XLOOKUP(sales[[#This Row],[Product]],products[Product],products[Cost per box])*sales[[#This Row],[Boxes]]</f>
        <v>651.9</v>
      </c>
      <c r="I4034" s="4">
        <f>sales[[#This Row],[Revenue]]-sales[[#This Row],[Cost]]</f>
        <v>6390.1</v>
      </c>
    </row>
    <row r="4035" spans="2:9" x14ac:dyDescent="0.25">
      <c r="B4035" t="s">
        <v>39</v>
      </c>
      <c r="C4035" t="s">
        <v>21</v>
      </c>
      <c r="D4035" t="s">
        <v>22</v>
      </c>
      <c r="E4035" s="1">
        <v>44424</v>
      </c>
      <c r="F4035" s="4">
        <v>3815</v>
      </c>
      <c r="G4035">
        <v>405</v>
      </c>
      <c r="H4035" s="3">
        <f>_xlfn.XLOOKUP(sales[[#This Row],[Product]],products[Product],products[Cost per box])*sales[[#This Row],[Boxes]]</f>
        <v>3329.1000000000004</v>
      </c>
      <c r="I4035" s="4">
        <f>sales[[#This Row],[Revenue]]-sales[[#This Row],[Cost]]</f>
        <v>485.89999999999964</v>
      </c>
    </row>
    <row r="4036" spans="2:9" x14ac:dyDescent="0.25">
      <c r="B4036" t="s">
        <v>13</v>
      </c>
      <c r="C4036" t="s">
        <v>9</v>
      </c>
      <c r="D4036" t="s">
        <v>45</v>
      </c>
      <c r="E4036" s="1">
        <v>44424</v>
      </c>
      <c r="F4036" s="4">
        <v>6076</v>
      </c>
      <c r="G4036">
        <v>74</v>
      </c>
      <c r="H4036" s="3">
        <f>_xlfn.XLOOKUP(sales[[#This Row],[Product]],products[Product],products[Cost per box])*sales[[#This Row],[Boxes]]</f>
        <v>572.02</v>
      </c>
      <c r="I4036" s="4">
        <f>sales[[#This Row],[Revenue]]-sales[[#This Row],[Cost]]</f>
        <v>5503.98</v>
      </c>
    </row>
    <row r="4037" spans="2:9" x14ac:dyDescent="0.25">
      <c r="B4037" t="s">
        <v>8</v>
      </c>
      <c r="C4037" t="s">
        <v>16</v>
      </c>
      <c r="D4037" t="s">
        <v>44</v>
      </c>
      <c r="E4037" s="1">
        <v>44424</v>
      </c>
      <c r="F4037" s="4">
        <v>5740</v>
      </c>
      <c r="G4037">
        <v>123</v>
      </c>
      <c r="H4037" s="3">
        <f>_xlfn.XLOOKUP(sales[[#This Row],[Product]],products[Product],products[Cost per box])*sales[[#This Row],[Boxes]]</f>
        <v>1177.1100000000001</v>
      </c>
      <c r="I4037" s="4">
        <f>sales[[#This Row],[Revenue]]-sales[[#This Row],[Cost]]</f>
        <v>4562.8899999999994</v>
      </c>
    </row>
    <row r="4038" spans="2:9" x14ac:dyDescent="0.25">
      <c r="B4038" t="s">
        <v>25</v>
      </c>
      <c r="C4038" t="s">
        <v>16</v>
      </c>
      <c r="D4038" t="s">
        <v>14</v>
      </c>
      <c r="E4038" s="1">
        <v>44424</v>
      </c>
      <c r="F4038" s="4">
        <v>6734</v>
      </c>
      <c r="G4038">
        <v>310</v>
      </c>
      <c r="H4038" s="3">
        <f>_xlfn.XLOOKUP(sales[[#This Row],[Product]],products[Product],products[Cost per box])*sales[[#This Row],[Boxes]]</f>
        <v>1956.1</v>
      </c>
      <c r="I4038" s="4">
        <f>sales[[#This Row],[Revenue]]-sales[[#This Row],[Cost]]</f>
        <v>4777.8999999999996</v>
      </c>
    </row>
    <row r="4039" spans="2:9" x14ac:dyDescent="0.25">
      <c r="B4039" t="s">
        <v>29</v>
      </c>
      <c r="C4039" t="s">
        <v>11</v>
      </c>
      <c r="D4039" t="s">
        <v>38</v>
      </c>
      <c r="E4039" s="1">
        <v>44424</v>
      </c>
      <c r="F4039" s="4">
        <v>8029</v>
      </c>
      <c r="G4039">
        <v>178</v>
      </c>
      <c r="H4039" s="3">
        <f>_xlfn.XLOOKUP(sales[[#This Row],[Product]],products[Product],products[Cost per box])*sales[[#This Row],[Boxes]]</f>
        <v>1769.32</v>
      </c>
      <c r="I4039" s="4">
        <f>sales[[#This Row],[Revenue]]-sales[[#This Row],[Cost]]</f>
        <v>6259.68</v>
      </c>
    </row>
    <row r="4040" spans="2:9" x14ac:dyDescent="0.25">
      <c r="B4040" t="s">
        <v>29</v>
      </c>
      <c r="C4040" t="s">
        <v>11</v>
      </c>
      <c r="D4040" t="s">
        <v>12</v>
      </c>
      <c r="E4040" s="1">
        <v>44424</v>
      </c>
      <c r="F4040" s="4">
        <v>5159</v>
      </c>
      <c r="G4040">
        <v>35</v>
      </c>
      <c r="H4040" s="3">
        <f>_xlfn.XLOOKUP(sales[[#This Row],[Product]],products[Product],products[Cost per box])*sales[[#This Row],[Boxes]]</f>
        <v>295.05</v>
      </c>
      <c r="I4040" s="4">
        <f>sales[[#This Row],[Revenue]]-sales[[#This Row],[Cost]]</f>
        <v>4863.95</v>
      </c>
    </row>
    <row r="4041" spans="2:9" x14ac:dyDescent="0.25">
      <c r="B4041" t="s">
        <v>39</v>
      </c>
      <c r="C4041" t="s">
        <v>27</v>
      </c>
      <c r="D4041" t="s">
        <v>19</v>
      </c>
      <c r="E4041" s="1">
        <v>44424</v>
      </c>
      <c r="F4041" s="4">
        <v>2513</v>
      </c>
      <c r="G4041">
        <v>374</v>
      </c>
      <c r="H4041" s="3">
        <f>_xlfn.XLOOKUP(sales[[#This Row],[Product]],products[Product],products[Cost per box])*sales[[#This Row],[Boxes]]</f>
        <v>3826.02</v>
      </c>
      <c r="I4041" s="4">
        <f>sales[[#This Row],[Revenue]]-sales[[#This Row],[Cost]]</f>
        <v>-1313.02</v>
      </c>
    </row>
    <row r="4042" spans="2:9" x14ac:dyDescent="0.25">
      <c r="B4042" t="s">
        <v>5</v>
      </c>
      <c r="C4042" t="s">
        <v>6</v>
      </c>
      <c r="D4042" t="s">
        <v>48</v>
      </c>
      <c r="E4042" s="1">
        <v>44424</v>
      </c>
      <c r="F4042" s="4">
        <v>693</v>
      </c>
      <c r="G4042">
        <v>195</v>
      </c>
      <c r="H4042" s="3">
        <f>_xlfn.XLOOKUP(sales[[#This Row],[Product]],products[Product],products[Cost per box])*sales[[#This Row],[Boxes]]</f>
        <v>1458.6000000000001</v>
      </c>
      <c r="I4042" s="4">
        <f>sales[[#This Row],[Revenue]]-sales[[#This Row],[Cost]]</f>
        <v>-765.60000000000014</v>
      </c>
    </row>
    <row r="4043" spans="2:9" x14ac:dyDescent="0.25">
      <c r="B4043" t="s">
        <v>18</v>
      </c>
      <c r="C4043" t="s">
        <v>9</v>
      </c>
      <c r="D4043" t="s">
        <v>26</v>
      </c>
      <c r="E4043" s="1">
        <v>44424</v>
      </c>
      <c r="F4043" s="4">
        <v>238</v>
      </c>
      <c r="G4043">
        <v>29</v>
      </c>
      <c r="H4043" s="3">
        <f>_xlfn.XLOOKUP(sales[[#This Row],[Product]],products[Product],products[Cost per box])*sales[[#This Row],[Boxes]]</f>
        <v>186.47</v>
      </c>
      <c r="I4043" s="4">
        <f>sales[[#This Row],[Revenue]]-sales[[#This Row],[Cost]]</f>
        <v>51.53</v>
      </c>
    </row>
    <row r="4044" spans="2:9" x14ac:dyDescent="0.25">
      <c r="B4044" t="s">
        <v>18</v>
      </c>
      <c r="C4044" t="s">
        <v>27</v>
      </c>
      <c r="D4044" t="s">
        <v>7</v>
      </c>
      <c r="E4044" s="1">
        <v>44424</v>
      </c>
      <c r="F4044" s="4">
        <v>1078</v>
      </c>
      <c r="G4044">
        <v>443</v>
      </c>
      <c r="H4044" s="3">
        <f>_xlfn.XLOOKUP(sales[[#This Row],[Product]],products[Product],products[Cost per box])*sales[[#This Row],[Boxes]]</f>
        <v>2281.4500000000003</v>
      </c>
      <c r="I4044" s="4">
        <f>sales[[#This Row],[Revenue]]-sales[[#This Row],[Cost]]</f>
        <v>-1203.4500000000003</v>
      </c>
    </row>
    <row r="4045" spans="2:9" x14ac:dyDescent="0.25">
      <c r="B4045" t="s">
        <v>33</v>
      </c>
      <c r="C4045" t="s">
        <v>9</v>
      </c>
      <c r="D4045" t="s">
        <v>35</v>
      </c>
      <c r="E4045" s="1">
        <v>44424</v>
      </c>
      <c r="F4045" s="4">
        <v>1295</v>
      </c>
      <c r="G4045">
        <v>23</v>
      </c>
      <c r="H4045" s="3">
        <f>_xlfn.XLOOKUP(sales[[#This Row],[Product]],products[Product],products[Cost per box])*sales[[#This Row],[Boxes]]</f>
        <v>60.949999999999996</v>
      </c>
      <c r="I4045" s="4">
        <f>sales[[#This Row],[Revenue]]-sales[[#This Row],[Cost]]</f>
        <v>1234.05</v>
      </c>
    </row>
    <row r="4046" spans="2:9" x14ac:dyDescent="0.25">
      <c r="B4046" t="s">
        <v>33</v>
      </c>
      <c r="C4046" t="s">
        <v>21</v>
      </c>
      <c r="D4046" t="s">
        <v>26</v>
      </c>
      <c r="E4046" s="1">
        <v>44424</v>
      </c>
      <c r="F4046" s="4">
        <v>8897</v>
      </c>
      <c r="G4046">
        <v>349</v>
      </c>
      <c r="H4046" s="3">
        <f>_xlfn.XLOOKUP(sales[[#This Row],[Product]],products[Product],products[Cost per box])*sales[[#This Row],[Boxes]]</f>
        <v>2244.0699999999997</v>
      </c>
      <c r="I4046" s="4">
        <f>sales[[#This Row],[Revenue]]-sales[[#This Row],[Cost]]</f>
        <v>6652.93</v>
      </c>
    </row>
    <row r="4047" spans="2:9" x14ac:dyDescent="0.25">
      <c r="B4047" t="s">
        <v>34</v>
      </c>
      <c r="C4047" t="s">
        <v>9</v>
      </c>
      <c r="D4047" t="s">
        <v>45</v>
      </c>
      <c r="E4047" s="1">
        <v>44424</v>
      </c>
      <c r="F4047" s="4">
        <v>938</v>
      </c>
      <c r="G4047">
        <v>254</v>
      </c>
      <c r="H4047" s="3">
        <f>_xlfn.XLOOKUP(sales[[#This Row],[Product]],products[Product],products[Cost per box])*sales[[#This Row],[Boxes]]</f>
        <v>1963.42</v>
      </c>
      <c r="I4047" s="4">
        <f>sales[[#This Row],[Revenue]]-sales[[#This Row],[Cost]]</f>
        <v>-1025.42</v>
      </c>
    </row>
    <row r="4048" spans="2:9" x14ac:dyDescent="0.25">
      <c r="B4048" t="s">
        <v>25</v>
      </c>
      <c r="C4048" t="s">
        <v>27</v>
      </c>
      <c r="D4048" t="s">
        <v>38</v>
      </c>
      <c r="E4048" s="1">
        <v>44425</v>
      </c>
      <c r="F4048" s="4">
        <v>6181</v>
      </c>
      <c r="G4048">
        <v>24</v>
      </c>
      <c r="H4048" s="3">
        <f>_xlfn.XLOOKUP(sales[[#This Row],[Product]],products[Product],products[Cost per box])*sales[[#This Row],[Boxes]]</f>
        <v>238.56</v>
      </c>
      <c r="I4048" s="4">
        <f>sales[[#This Row],[Revenue]]-sales[[#This Row],[Cost]]</f>
        <v>5942.44</v>
      </c>
    </row>
    <row r="4049" spans="2:9" x14ac:dyDescent="0.25">
      <c r="B4049" t="s">
        <v>34</v>
      </c>
      <c r="C4049" t="s">
        <v>21</v>
      </c>
      <c r="D4049" t="s">
        <v>22</v>
      </c>
      <c r="E4049" s="1">
        <v>44425</v>
      </c>
      <c r="F4049" s="4">
        <v>3157</v>
      </c>
      <c r="G4049">
        <v>221</v>
      </c>
      <c r="H4049" s="3">
        <f>_xlfn.XLOOKUP(sales[[#This Row],[Product]],products[Product],products[Cost per box])*sales[[#This Row],[Boxes]]</f>
        <v>1816.6200000000001</v>
      </c>
      <c r="I4049" s="4">
        <f>sales[[#This Row],[Revenue]]-sales[[#This Row],[Cost]]</f>
        <v>1340.3799999999999</v>
      </c>
    </row>
    <row r="4050" spans="2:9" x14ac:dyDescent="0.25">
      <c r="B4050" t="s">
        <v>51</v>
      </c>
      <c r="C4050" t="s">
        <v>11</v>
      </c>
      <c r="D4050" t="s">
        <v>31</v>
      </c>
      <c r="E4050" s="1">
        <v>44425</v>
      </c>
      <c r="F4050" s="4">
        <v>5488</v>
      </c>
      <c r="G4050">
        <v>131</v>
      </c>
      <c r="H4050" s="3">
        <f>_xlfn.XLOOKUP(sales[[#This Row],[Product]],products[Product],products[Cost per box])*sales[[#This Row],[Boxes]]</f>
        <v>749.31999999999994</v>
      </c>
      <c r="I4050" s="4">
        <f>sales[[#This Row],[Revenue]]-sales[[#This Row],[Cost]]</f>
        <v>4738.68</v>
      </c>
    </row>
    <row r="4051" spans="2:9" x14ac:dyDescent="0.25">
      <c r="B4051" t="s">
        <v>13</v>
      </c>
      <c r="C4051" t="s">
        <v>27</v>
      </c>
      <c r="D4051" t="s">
        <v>31</v>
      </c>
      <c r="E4051" s="1">
        <v>44425</v>
      </c>
      <c r="F4051" s="4">
        <v>1169</v>
      </c>
      <c r="G4051">
        <v>343</v>
      </c>
      <c r="H4051" s="3">
        <f>_xlfn.XLOOKUP(sales[[#This Row],[Product]],products[Product],products[Cost per box])*sales[[#This Row],[Boxes]]</f>
        <v>1961.9599999999998</v>
      </c>
      <c r="I4051" s="4">
        <f>sales[[#This Row],[Revenue]]-sales[[#This Row],[Cost]]</f>
        <v>-792.95999999999981</v>
      </c>
    </row>
    <row r="4052" spans="2:9" x14ac:dyDescent="0.25">
      <c r="B4052" t="s">
        <v>15</v>
      </c>
      <c r="C4052" t="s">
        <v>16</v>
      </c>
      <c r="D4052" t="s">
        <v>7</v>
      </c>
      <c r="E4052" s="1">
        <v>44425</v>
      </c>
      <c r="F4052" s="4">
        <v>819</v>
      </c>
      <c r="G4052">
        <v>75</v>
      </c>
      <c r="H4052" s="3">
        <f>_xlfn.XLOOKUP(sales[[#This Row],[Product]],products[Product],products[Cost per box])*sales[[#This Row],[Boxes]]</f>
        <v>386.25</v>
      </c>
      <c r="I4052" s="4">
        <f>sales[[#This Row],[Revenue]]-sales[[#This Row],[Cost]]</f>
        <v>432.75</v>
      </c>
    </row>
    <row r="4053" spans="2:9" x14ac:dyDescent="0.25">
      <c r="B4053" t="s">
        <v>25</v>
      </c>
      <c r="C4053" t="s">
        <v>11</v>
      </c>
      <c r="D4053" t="s">
        <v>7</v>
      </c>
      <c r="E4053" s="1">
        <v>44425</v>
      </c>
      <c r="F4053" s="4">
        <v>140</v>
      </c>
      <c r="G4053">
        <v>214</v>
      </c>
      <c r="H4053" s="3">
        <f>_xlfn.XLOOKUP(sales[[#This Row],[Product]],products[Product],products[Cost per box])*sales[[#This Row],[Boxes]]</f>
        <v>1102.1000000000001</v>
      </c>
      <c r="I4053" s="4">
        <f>sales[[#This Row],[Revenue]]-sales[[#This Row],[Cost]]</f>
        <v>-962.10000000000014</v>
      </c>
    </row>
    <row r="4054" spans="2:9" x14ac:dyDescent="0.25">
      <c r="B4054" t="s">
        <v>33</v>
      </c>
      <c r="C4054" t="s">
        <v>11</v>
      </c>
      <c r="D4054" t="s">
        <v>43</v>
      </c>
      <c r="E4054" s="1">
        <v>44425</v>
      </c>
      <c r="F4054" s="4">
        <v>1022</v>
      </c>
      <c r="G4054">
        <v>380</v>
      </c>
      <c r="H4054" s="3">
        <f>_xlfn.XLOOKUP(sales[[#This Row],[Product]],products[Product],products[Cost per box])*sales[[#This Row],[Boxes]]</f>
        <v>1463</v>
      </c>
      <c r="I4054" s="4">
        <f>sales[[#This Row],[Revenue]]-sales[[#This Row],[Cost]]</f>
        <v>-441</v>
      </c>
    </row>
    <row r="4055" spans="2:9" x14ac:dyDescent="0.25">
      <c r="B4055" t="s">
        <v>25</v>
      </c>
      <c r="C4055" t="s">
        <v>27</v>
      </c>
      <c r="D4055" t="s">
        <v>35</v>
      </c>
      <c r="E4055" s="1">
        <v>44425</v>
      </c>
      <c r="F4055" s="4">
        <v>2968</v>
      </c>
      <c r="G4055">
        <v>247</v>
      </c>
      <c r="H4055" s="3">
        <f>_xlfn.XLOOKUP(sales[[#This Row],[Product]],products[Product],products[Cost per box])*sales[[#This Row],[Boxes]]</f>
        <v>654.54999999999995</v>
      </c>
      <c r="I4055" s="4">
        <f>sales[[#This Row],[Revenue]]-sales[[#This Row],[Cost]]</f>
        <v>2313.4499999999998</v>
      </c>
    </row>
    <row r="4056" spans="2:9" x14ac:dyDescent="0.25">
      <c r="B4056" t="s">
        <v>40</v>
      </c>
      <c r="C4056" t="s">
        <v>27</v>
      </c>
      <c r="D4056" t="s">
        <v>30</v>
      </c>
      <c r="E4056" s="1">
        <v>44425</v>
      </c>
      <c r="F4056" s="4">
        <v>9037</v>
      </c>
      <c r="G4056">
        <v>108</v>
      </c>
      <c r="H4056" s="3">
        <f>_xlfn.XLOOKUP(sales[[#This Row],[Product]],products[Product],products[Cost per box])*sales[[#This Row],[Boxes]]</f>
        <v>397.44</v>
      </c>
      <c r="I4056" s="4">
        <f>sales[[#This Row],[Revenue]]-sales[[#This Row],[Cost]]</f>
        <v>8639.56</v>
      </c>
    </row>
    <row r="4057" spans="2:9" x14ac:dyDescent="0.25">
      <c r="B4057" t="s">
        <v>46</v>
      </c>
      <c r="C4057" t="s">
        <v>9</v>
      </c>
      <c r="D4057" t="s">
        <v>17</v>
      </c>
      <c r="E4057" s="1">
        <v>44425</v>
      </c>
      <c r="F4057" s="4">
        <v>9093</v>
      </c>
      <c r="G4057">
        <v>222</v>
      </c>
      <c r="H4057" s="3">
        <f>_xlfn.XLOOKUP(sales[[#This Row],[Product]],products[Product],products[Cost per box])*sales[[#This Row],[Boxes]]</f>
        <v>1509.6</v>
      </c>
      <c r="I4057" s="4">
        <f>sales[[#This Row],[Revenue]]-sales[[#This Row],[Cost]]</f>
        <v>7583.4</v>
      </c>
    </row>
    <row r="4058" spans="2:9" x14ac:dyDescent="0.25">
      <c r="B4058" t="s">
        <v>10</v>
      </c>
      <c r="C4058" t="s">
        <v>27</v>
      </c>
      <c r="D4058" t="s">
        <v>12</v>
      </c>
      <c r="E4058" s="1">
        <v>44425</v>
      </c>
      <c r="F4058" s="4">
        <v>966</v>
      </c>
      <c r="G4058">
        <v>26</v>
      </c>
      <c r="H4058" s="3">
        <f>_xlfn.XLOOKUP(sales[[#This Row],[Product]],products[Product],products[Cost per box])*sales[[#This Row],[Boxes]]</f>
        <v>219.18</v>
      </c>
      <c r="I4058" s="4">
        <f>sales[[#This Row],[Revenue]]-sales[[#This Row],[Cost]]</f>
        <v>746.81999999999994</v>
      </c>
    </row>
    <row r="4059" spans="2:9" x14ac:dyDescent="0.25">
      <c r="B4059" t="s">
        <v>49</v>
      </c>
      <c r="C4059" t="s">
        <v>6</v>
      </c>
      <c r="D4059" t="s">
        <v>45</v>
      </c>
      <c r="E4059" s="1">
        <v>44425</v>
      </c>
      <c r="F4059" s="4">
        <v>5887</v>
      </c>
      <c r="G4059">
        <v>359</v>
      </c>
      <c r="H4059" s="3">
        <f>_xlfn.XLOOKUP(sales[[#This Row],[Product]],products[Product],products[Cost per box])*sales[[#This Row],[Boxes]]</f>
        <v>2775.07</v>
      </c>
      <c r="I4059" s="4">
        <f>sales[[#This Row],[Revenue]]-sales[[#This Row],[Cost]]</f>
        <v>3111.93</v>
      </c>
    </row>
    <row r="4060" spans="2:9" x14ac:dyDescent="0.25">
      <c r="B4060" t="s">
        <v>37</v>
      </c>
      <c r="C4060" t="s">
        <v>11</v>
      </c>
      <c r="D4060" t="s">
        <v>30</v>
      </c>
      <c r="E4060" s="1">
        <v>44425</v>
      </c>
      <c r="F4060" s="4">
        <v>3108</v>
      </c>
      <c r="G4060">
        <v>352</v>
      </c>
      <c r="H4060" s="3">
        <f>_xlfn.XLOOKUP(sales[[#This Row],[Product]],products[Product],products[Cost per box])*sales[[#This Row],[Boxes]]</f>
        <v>1295.3600000000001</v>
      </c>
      <c r="I4060" s="4">
        <f>sales[[#This Row],[Revenue]]-sales[[#This Row],[Cost]]</f>
        <v>1812.6399999999999</v>
      </c>
    </row>
    <row r="4061" spans="2:9" x14ac:dyDescent="0.25">
      <c r="B4061" t="s">
        <v>41</v>
      </c>
      <c r="C4061" t="s">
        <v>27</v>
      </c>
      <c r="D4061" t="s">
        <v>12</v>
      </c>
      <c r="E4061" s="1">
        <v>44425</v>
      </c>
      <c r="F4061" s="4">
        <v>5208</v>
      </c>
      <c r="G4061">
        <v>241</v>
      </c>
      <c r="H4061" s="3">
        <f>_xlfn.XLOOKUP(sales[[#This Row],[Product]],products[Product],products[Cost per box])*sales[[#This Row],[Boxes]]</f>
        <v>2031.6299999999999</v>
      </c>
      <c r="I4061" s="4">
        <f>sales[[#This Row],[Revenue]]-sales[[#This Row],[Cost]]</f>
        <v>3176.37</v>
      </c>
    </row>
    <row r="4062" spans="2:9" x14ac:dyDescent="0.25">
      <c r="B4062" t="s">
        <v>18</v>
      </c>
      <c r="C4062" t="s">
        <v>16</v>
      </c>
      <c r="D4062" t="s">
        <v>45</v>
      </c>
      <c r="E4062" s="1">
        <v>44425</v>
      </c>
      <c r="F4062" s="4">
        <v>1099</v>
      </c>
      <c r="G4062">
        <v>63</v>
      </c>
      <c r="H4062" s="3">
        <f>_xlfn.XLOOKUP(sales[[#This Row],[Product]],products[Product],products[Cost per box])*sales[[#This Row],[Boxes]]</f>
        <v>486.99</v>
      </c>
      <c r="I4062" s="4">
        <f>sales[[#This Row],[Revenue]]-sales[[#This Row],[Cost]]</f>
        <v>612.01</v>
      </c>
    </row>
    <row r="4063" spans="2:9" x14ac:dyDescent="0.25">
      <c r="B4063" t="s">
        <v>39</v>
      </c>
      <c r="C4063" t="s">
        <v>6</v>
      </c>
      <c r="D4063" t="s">
        <v>31</v>
      </c>
      <c r="E4063" s="1">
        <v>44425</v>
      </c>
      <c r="F4063" s="4">
        <v>350</v>
      </c>
      <c r="G4063">
        <v>105</v>
      </c>
      <c r="H4063" s="3">
        <f>_xlfn.XLOOKUP(sales[[#This Row],[Product]],products[Product],products[Cost per box])*sales[[#This Row],[Boxes]]</f>
        <v>600.6</v>
      </c>
      <c r="I4063" s="4">
        <f>sales[[#This Row],[Revenue]]-sales[[#This Row],[Cost]]</f>
        <v>-250.60000000000002</v>
      </c>
    </row>
    <row r="4064" spans="2:9" x14ac:dyDescent="0.25">
      <c r="B4064" t="s">
        <v>8</v>
      </c>
      <c r="C4064" t="s">
        <v>21</v>
      </c>
      <c r="D4064" t="s">
        <v>38</v>
      </c>
      <c r="E4064" s="1">
        <v>44425</v>
      </c>
      <c r="F4064" s="4">
        <v>5404</v>
      </c>
      <c r="G4064">
        <v>79</v>
      </c>
      <c r="H4064" s="3">
        <f>_xlfn.XLOOKUP(sales[[#This Row],[Product]],products[Product],products[Cost per box])*sales[[#This Row],[Boxes]]</f>
        <v>785.26</v>
      </c>
      <c r="I4064" s="4">
        <f>sales[[#This Row],[Revenue]]-sales[[#This Row],[Cost]]</f>
        <v>4618.74</v>
      </c>
    </row>
    <row r="4065" spans="2:9" x14ac:dyDescent="0.25">
      <c r="B4065" t="s">
        <v>51</v>
      </c>
      <c r="C4065" t="s">
        <v>27</v>
      </c>
      <c r="D4065" t="s">
        <v>31</v>
      </c>
      <c r="E4065" s="1">
        <v>44425</v>
      </c>
      <c r="F4065" s="4">
        <v>4116</v>
      </c>
      <c r="G4065">
        <v>677</v>
      </c>
      <c r="H4065" s="3">
        <f>_xlfn.XLOOKUP(sales[[#This Row],[Product]],products[Product],products[Cost per box])*sales[[#This Row],[Boxes]]</f>
        <v>3872.44</v>
      </c>
      <c r="I4065" s="4">
        <f>sales[[#This Row],[Revenue]]-sales[[#This Row],[Cost]]</f>
        <v>243.55999999999995</v>
      </c>
    </row>
    <row r="4066" spans="2:9" x14ac:dyDescent="0.25">
      <c r="B4066" t="s">
        <v>29</v>
      </c>
      <c r="C4066" t="s">
        <v>21</v>
      </c>
      <c r="D4066" t="s">
        <v>24</v>
      </c>
      <c r="E4066" s="1">
        <v>44425</v>
      </c>
      <c r="F4066" s="4">
        <v>11445</v>
      </c>
      <c r="G4066">
        <v>279</v>
      </c>
      <c r="H4066" s="3">
        <f>_xlfn.XLOOKUP(sales[[#This Row],[Product]],products[Product],products[Cost per box])*sales[[#This Row],[Boxes]]</f>
        <v>2932.29</v>
      </c>
      <c r="I4066" s="4">
        <f>sales[[#This Row],[Revenue]]-sales[[#This Row],[Cost]]</f>
        <v>8512.7099999999991</v>
      </c>
    </row>
    <row r="4067" spans="2:9" x14ac:dyDescent="0.25">
      <c r="B4067" t="s">
        <v>18</v>
      </c>
      <c r="C4067" t="s">
        <v>27</v>
      </c>
      <c r="D4067" t="s">
        <v>52</v>
      </c>
      <c r="E4067" s="1">
        <v>44425</v>
      </c>
      <c r="F4067" s="4">
        <v>7525</v>
      </c>
      <c r="G4067">
        <v>144</v>
      </c>
      <c r="H4067" s="3">
        <f>_xlfn.XLOOKUP(sales[[#This Row],[Product]],products[Product],products[Cost per box])*sales[[#This Row],[Boxes]]</f>
        <v>478.08</v>
      </c>
      <c r="I4067" s="4">
        <f>sales[[#This Row],[Revenue]]-sales[[#This Row],[Cost]]</f>
        <v>7046.92</v>
      </c>
    </row>
    <row r="4068" spans="2:9" x14ac:dyDescent="0.25">
      <c r="B4068" t="s">
        <v>13</v>
      </c>
      <c r="C4068" t="s">
        <v>27</v>
      </c>
      <c r="D4068" t="s">
        <v>14</v>
      </c>
      <c r="E4068" s="1">
        <v>44425</v>
      </c>
      <c r="F4068" s="4">
        <v>1197</v>
      </c>
      <c r="G4068">
        <v>341</v>
      </c>
      <c r="H4068" s="3">
        <f>_xlfn.XLOOKUP(sales[[#This Row],[Product]],products[Product],products[Cost per box])*sales[[#This Row],[Boxes]]</f>
        <v>2151.71</v>
      </c>
      <c r="I4068" s="4">
        <f>sales[[#This Row],[Revenue]]-sales[[#This Row],[Cost]]</f>
        <v>-954.71</v>
      </c>
    </row>
    <row r="4069" spans="2:9" x14ac:dyDescent="0.25">
      <c r="B4069" t="s">
        <v>10</v>
      </c>
      <c r="C4069" t="s">
        <v>27</v>
      </c>
      <c r="D4069" t="s">
        <v>7</v>
      </c>
      <c r="E4069" s="1">
        <v>44425</v>
      </c>
      <c r="F4069" s="4">
        <v>1946</v>
      </c>
      <c r="G4069">
        <v>340</v>
      </c>
      <c r="H4069" s="3">
        <f>_xlfn.XLOOKUP(sales[[#This Row],[Product]],products[Product],products[Cost per box])*sales[[#This Row],[Boxes]]</f>
        <v>1751.0000000000002</v>
      </c>
      <c r="I4069" s="4">
        <f>sales[[#This Row],[Revenue]]-sales[[#This Row],[Cost]]</f>
        <v>194.99999999999977</v>
      </c>
    </row>
    <row r="4070" spans="2:9" x14ac:dyDescent="0.25">
      <c r="B4070" t="s">
        <v>23</v>
      </c>
      <c r="C4070" t="s">
        <v>6</v>
      </c>
      <c r="D4070" t="s">
        <v>44</v>
      </c>
      <c r="E4070" s="1">
        <v>44425</v>
      </c>
      <c r="F4070" s="4">
        <v>1197</v>
      </c>
      <c r="G4070">
        <v>9</v>
      </c>
      <c r="H4070" s="3">
        <f>_xlfn.XLOOKUP(sales[[#This Row],[Product]],products[Product],products[Cost per box])*sales[[#This Row],[Boxes]]</f>
        <v>86.13</v>
      </c>
      <c r="I4070" s="4">
        <f>sales[[#This Row],[Revenue]]-sales[[#This Row],[Cost]]</f>
        <v>1110.8699999999999</v>
      </c>
    </row>
    <row r="4071" spans="2:9" x14ac:dyDescent="0.25">
      <c r="B4071" t="s">
        <v>34</v>
      </c>
      <c r="C4071" t="s">
        <v>27</v>
      </c>
      <c r="D4071" t="s">
        <v>50</v>
      </c>
      <c r="E4071" s="1">
        <v>44425</v>
      </c>
      <c r="F4071" s="4">
        <v>322</v>
      </c>
      <c r="G4071">
        <v>25</v>
      </c>
      <c r="H4071" s="3">
        <f>_xlfn.XLOOKUP(sales[[#This Row],[Product]],products[Product],products[Cost per box])*sales[[#This Row],[Boxes]]</f>
        <v>310.25</v>
      </c>
      <c r="I4071" s="4">
        <f>sales[[#This Row],[Revenue]]-sales[[#This Row],[Cost]]</f>
        <v>11.75</v>
      </c>
    </row>
    <row r="4072" spans="2:9" x14ac:dyDescent="0.25">
      <c r="B4072" t="s">
        <v>33</v>
      </c>
      <c r="C4072" t="s">
        <v>6</v>
      </c>
      <c r="D4072" t="s">
        <v>45</v>
      </c>
      <c r="E4072" s="1">
        <v>44425</v>
      </c>
      <c r="F4072" s="4">
        <v>1463</v>
      </c>
      <c r="G4072">
        <v>136</v>
      </c>
      <c r="H4072" s="3">
        <f>_xlfn.XLOOKUP(sales[[#This Row],[Product]],products[Product],products[Cost per box])*sales[[#This Row],[Boxes]]</f>
        <v>1051.28</v>
      </c>
      <c r="I4072" s="4">
        <f>sales[[#This Row],[Revenue]]-sales[[#This Row],[Cost]]</f>
        <v>411.72</v>
      </c>
    </row>
    <row r="4073" spans="2:9" x14ac:dyDescent="0.25">
      <c r="B4073" t="s">
        <v>41</v>
      </c>
      <c r="C4073" t="s">
        <v>21</v>
      </c>
      <c r="D4073" t="s">
        <v>43</v>
      </c>
      <c r="E4073" s="1">
        <v>44425</v>
      </c>
      <c r="F4073" s="4">
        <v>3465</v>
      </c>
      <c r="G4073">
        <v>288</v>
      </c>
      <c r="H4073" s="3">
        <f>_xlfn.XLOOKUP(sales[[#This Row],[Product]],products[Product],products[Cost per box])*sales[[#This Row],[Boxes]]</f>
        <v>1108.8</v>
      </c>
      <c r="I4073" s="4">
        <f>sales[[#This Row],[Revenue]]-sales[[#This Row],[Cost]]</f>
        <v>2356.1999999999998</v>
      </c>
    </row>
    <row r="4074" spans="2:9" x14ac:dyDescent="0.25">
      <c r="B4074" t="s">
        <v>32</v>
      </c>
      <c r="C4074" t="s">
        <v>21</v>
      </c>
      <c r="D4074" t="s">
        <v>26</v>
      </c>
      <c r="E4074" s="1">
        <v>44426</v>
      </c>
      <c r="F4074" s="4">
        <v>9170</v>
      </c>
      <c r="G4074">
        <v>61</v>
      </c>
      <c r="H4074" s="3">
        <f>_xlfn.XLOOKUP(sales[[#This Row],[Product]],products[Product],products[Cost per box])*sales[[#This Row],[Boxes]]</f>
        <v>392.22999999999996</v>
      </c>
      <c r="I4074" s="4">
        <f>sales[[#This Row],[Revenue]]-sales[[#This Row],[Cost]]</f>
        <v>8777.77</v>
      </c>
    </row>
    <row r="4075" spans="2:9" x14ac:dyDescent="0.25">
      <c r="B4075" t="s">
        <v>23</v>
      </c>
      <c r="C4075" t="s">
        <v>27</v>
      </c>
      <c r="D4075" t="s">
        <v>19</v>
      </c>
      <c r="E4075" s="1">
        <v>44426</v>
      </c>
      <c r="F4075" s="4">
        <v>350</v>
      </c>
      <c r="G4075">
        <v>360</v>
      </c>
      <c r="H4075" s="3">
        <f>_xlfn.XLOOKUP(sales[[#This Row],[Product]],products[Product],products[Cost per box])*sales[[#This Row],[Boxes]]</f>
        <v>3682.8</v>
      </c>
      <c r="I4075" s="4">
        <f>sales[[#This Row],[Revenue]]-sales[[#This Row],[Cost]]</f>
        <v>-3332.8</v>
      </c>
    </row>
    <row r="4076" spans="2:9" x14ac:dyDescent="0.25">
      <c r="B4076" t="s">
        <v>49</v>
      </c>
      <c r="C4076" t="s">
        <v>16</v>
      </c>
      <c r="D4076" t="s">
        <v>42</v>
      </c>
      <c r="E4076" s="1">
        <v>44426</v>
      </c>
      <c r="F4076" s="4">
        <v>5250</v>
      </c>
      <c r="G4076">
        <v>459</v>
      </c>
      <c r="H4076" s="3">
        <f>_xlfn.XLOOKUP(sales[[#This Row],[Product]],products[Product],products[Cost per box])*sales[[#This Row],[Boxes]]</f>
        <v>2175.6600000000003</v>
      </c>
      <c r="I4076" s="4">
        <f>sales[[#This Row],[Revenue]]-sales[[#This Row],[Cost]]</f>
        <v>3074.3399999999997</v>
      </c>
    </row>
    <row r="4077" spans="2:9" x14ac:dyDescent="0.25">
      <c r="B4077" t="s">
        <v>37</v>
      </c>
      <c r="C4077" t="s">
        <v>21</v>
      </c>
      <c r="D4077" t="s">
        <v>19</v>
      </c>
      <c r="E4077" s="1">
        <v>44426</v>
      </c>
      <c r="F4077" s="4">
        <v>4984</v>
      </c>
      <c r="G4077">
        <v>53</v>
      </c>
      <c r="H4077" s="3">
        <f>_xlfn.XLOOKUP(sales[[#This Row],[Product]],products[Product],products[Cost per box])*sales[[#This Row],[Boxes]]</f>
        <v>542.19000000000005</v>
      </c>
      <c r="I4077" s="4">
        <f>sales[[#This Row],[Revenue]]-sales[[#This Row],[Cost]]</f>
        <v>4441.8099999999995</v>
      </c>
    </row>
    <row r="4078" spans="2:9" x14ac:dyDescent="0.25">
      <c r="B4078" t="s">
        <v>40</v>
      </c>
      <c r="C4078" t="s">
        <v>11</v>
      </c>
      <c r="D4078" t="s">
        <v>50</v>
      </c>
      <c r="E4078" s="1">
        <v>44426</v>
      </c>
      <c r="F4078" s="4">
        <v>2331</v>
      </c>
      <c r="G4078">
        <v>419</v>
      </c>
      <c r="H4078" s="3">
        <f>_xlfn.XLOOKUP(sales[[#This Row],[Product]],products[Product],products[Cost per box])*sales[[#This Row],[Boxes]]</f>
        <v>5199.79</v>
      </c>
      <c r="I4078" s="4">
        <f>sales[[#This Row],[Revenue]]-sales[[#This Row],[Cost]]</f>
        <v>-2868.79</v>
      </c>
    </row>
    <row r="4079" spans="2:9" x14ac:dyDescent="0.25">
      <c r="B4079" t="s">
        <v>51</v>
      </c>
      <c r="C4079" t="s">
        <v>16</v>
      </c>
      <c r="D4079" t="s">
        <v>26</v>
      </c>
      <c r="E4079" s="1">
        <v>44426</v>
      </c>
      <c r="F4079" s="4">
        <v>903</v>
      </c>
      <c r="G4079">
        <v>566</v>
      </c>
      <c r="H4079" s="3">
        <f>_xlfn.XLOOKUP(sales[[#This Row],[Product]],products[Product],products[Cost per box])*sales[[#This Row],[Boxes]]</f>
        <v>3639.3799999999997</v>
      </c>
      <c r="I4079" s="4">
        <f>sales[[#This Row],[Revenue]]-sales[[#This Row],[Cost]]</f>
        <v>-2736.3799999999997</v>
      </c>
    </row>
    <row r="4080" spans="2:9" x14ac:dyDescent="0.25">
      <c r="B4080" t="s">
        <v>10</v>
      </c>
      <c r="C4080" t="s">
        <v>21</v>
      </c>
      <c r="D4080" t="s">
        <v>42</v>
      </c>
      <c r="E4080" s="1">
        <v>44426</v>
      </c>
      <c r="F4080" s="4">
        <v>7357</v>
      </c>
      <c r="G4080">
        <v>209</v>
      </c>
      <c r="H4080" s="3">
        <f>_xlfn.XLOOKUP(sales[[#This Row],[Product]],products[Product],products[Cost per box])*sales[[#This Row],[Boxes]]</f>
        <v>990.66000000000008</v>
      </c>
      <c r="I4080" s="4">
        <f>sales[[#This Row],[Revenue]]-sales[[#This Row],[Cost]]</f>
        <v>6366.34</v>
      </c>
    </row>
    <row r="4081" spans="2:9" x14ac:dyDescent="0.25">
      <c r="B4081" t="s">
        <v>33</v>
      </c>
      <c r="C4081" t="s">
        <v>9</v>
      </c>
      <c r="D4081" t="s">
        <v>44</v>
      </c>
      <c r="E4081" s="1">
        <v>44426</v>
      </c>
      <c r="F4081" s="4">
        <v>1379</v>
      </c>
      <c r="G4081">
        <v>78</v>
      </c>
      <c r="H4081" s="3">
        <f>_xlfn.XLOOKUP(sales[[#This Row],[Product]],products[Product],products[Cost per box])*sales[[#This Row],[Boxes]]</f>
        <v>746.46</v>
      </c>
      <c r="I4081" s="4">
        <f>sales[[#This Row],[Revenue]]-sales[[#This Row],[Cost]]</f>
        <v>632.54</v>
      </c>
    </row>
    <row r="4082" spans="2:9" x14ac:dyDescent="0.25">
      <c r="B4082" t="s">
        <v>32</v>
      </c>
      <c r="C4082" t="s">
        <v>16</v>
      </c>
      <c r="D4082" t="s">
        <v>7</v>
      </c>
      <c r="E4082" s="1">
        <v>44426</v>
      </c>
      <c r="F4082" s="4">
        <v>1148</v>
      </c>
      <c r="G4082">
        <v>18</v>
      </c>
      <c r="H4082" s="3">
        <f>_xlfn.XLOOKUP(sales[[#This Row],[Product]],products[Product],products[Cost per box])*sales[[#This Row],[Boxes]]</f>
        <v>92.7</v>
      </c>
      <c r="I4082" s="4">
        <f>sales[[#This Row],[Revenue]]-sales[[#This Row],[Cost]]</f>
        <v>1055.3</v>
      </c>
    </row>
    <row r="4083" spans="2:9" x14ac:dyDescent="0.25">
      <c r="B4083" t="s">
        <v>23</v>
      </c>
      <c r="C4083" t="s">
        <v>16</v>
      </c>
      <c r="D4083" t="s">
        <v>14</v>
      </c>
      <c r="E4083" s="1">
        <v>44426</v>
      </c>
      <c r="F4083" s="4">
        <v>1820</v>
      </c>
      <c r="G4083">
        <v>132</v>
      </c>
      <c r="H4083" s="3">
        <f>_xlfn.XLOOKUP(sales[[#This Row],[Product]],products[Product],products[Cost per box])*sales[[#This Row],[Boxes]]</f>
        <v>832.92</v>
      </c>
      <c r="I4083" s="4">
        <f>sales[[#This Row],[Revenue]]-sales[[#This Row],[Cost]]</f>
        <v>987.08</v>
      </c>
    </row>
    <row r="4084" spans="2:9" x14ac:dyDescent="0.25">
      <c r="B4084" t="s">
        <v>46</v>
      </c>
      <c r="C4084" t="s">
        <v>16</v>
      </c>
      <c r="D4084" t="s">
        <v>31</v>
      </c>
      <c r="E4084" s="1">
        <v>44426</v>
      </c>
      <c r="F4084" s="4">
        <v>4998</v>
      </c>
      <c r="G4084">
        <v>171</v>
      </c>
      <c r="H4084" s="3">
        <f>_xlfn.XLOOKUP(sales[[#This Row],[Product]],products[Product],products[Cost per box])*sales[[#This Row],[Boxes]]</f>
        <v>978.12</v>
      </c>
      <c r="I4084" s="4">
        <f>sales[[#This Row],[Revenue]]-sales[[#This Row],[Cost]]</f>
        <v>4019.88</v>
      </c>
    </row>
    <row r="4085" spans="2:9" x14ac:dyDescent="0.25">
      <c r="B4085" t="s">
        <v>5</v>
      </c>
      <c r="C4085" t="s">
        <v>21</v>
      </c>
      <c r="D4085" t="s">
        <v>43</v>
      </c>
      <c r="E4085" s="1">
        <v>44426</v>
      </c>
      <c r="F4085" s="4">
        <v>5236</v>
      </c>
      <c r="G4085">
        <v>5</v>
      </c>
      <c r="H4085" s="3">
        <f>_xlfn.XLOOKUP(sales[[#This Row],[Product]],products[Product],products[Cost per box])*sales[[#This Row],[Boxes]]</f>
        <v>19.25</v>
      </c>
      <c r="I4085" s="4">
        <f>sales[[#This Row],[Revenue]]-sales[[#This Row],[Cost]]</f>
        <v>5216.75</v>
      </c>
    </row>
    <row r="4086" spans="2:9" x14ac:dyDescent="0.25">
      <c r="B4086" t="s">
        <v>18</v>
      </c>
      <c r="C4086" t="s">
        <v>16</v>
      </c>
      <c r="D4086" t="s">
        <v>19</v>
      </c>
      <c r="E4086" s="1">
        <v>44426</v>
      </c>
      <c r="F4086" s="4">
        <v>2457</v>
      </c>
      <c r="G4086">
        <v>71</v>
      </c>
      <c r="H4086" s="3">
        <f>_xlfn.XLOOKUP(sales[[#This Row],[Product]],products[Product],products[Cost per box])*sales[[#This Row],[Boxes]]</f>
        <v>726.33</v>
      </c>
      <c r="I4086" s="4">
        <f>sales[[#This Row],[Revenue]]-sales[[#This Row],[Cost]]</f>
        <v>1730.67</v>
      </c>
    </row>
    <row r="4087" spans="2:9" x14ac:dyDescent="0.25">
      <c r="B4087" t="s">
        <v>41</v>
      </c>
      <c r="C4087" t="s">
        <v>27</v>
      </c>
      <c r="D4087" t="s">
        <v>47</v>
      </c>
      <c r="E4087" s="1">
        <v>44426</v>
      </c>
      <c r="F4087" s="4">
        <v>1764</v>
      </c>
      <c r="G4087">
        <v>332</v>
      </c>
      <c r="H4087" s="3">
        <f>_xlfn.XLOOKUP(sales[[#This Row],[Product]],products[Product],products[Cost per box])*sales[[#This Row],[Boxes]]</f>
        <v>1746.32</v>
      </c>
      <c r="I4087" s="4">
        <f>sales[[#This Row],[Revenue]]-sales[[#This Row],[Cost]]</f>
        <v>17.680000000000064</v>
      </c>
    </row>
    <row r="4088" spans="2:9" x14ac:dyDescent="0.25">
      <c r="B4088" t="s">
        <v>25</v>
      </c>
      <c r="C4088" t="s">
        <v>6</v>
      </c>
      <c r="D4088" t="s">
        <v>43</v>
      </c>
      <c r="E4088" s="1">
        <v>44426</v>
      </c>
      <c r="F4088" s="4">
        <v>4802</v>
      </c>
      <c r="G4088">
        <v>259</v>
      </c>
      <c r="H4088" s="3">
        <f>_xlfn.XLOOKUP(sales[[#This Row],[Product]],products[Product],products[Cost per box])*sales[[#This Row],[Boxes]]</f>
        <v>997.15</v>
      </c>
      <c r="I4088" s="4">
        <f>sales[[#This Row],[Revenue]]-sales[[#This Row],[Cost]]</f>
        <v>3804.85</v>
      </c>
    </row>
    <row r="4089" spans="2:9" x14ac:dyDescent="0.25">
      <c r="B4089" t="s">
        <v>18</v>
      </c>
      <c r="C4089" t="s">
        <v>11</v>
      </c>
      <c r="D4089" t="s">
        <v>47</v>
      </c>
      <c r="E4089" s="1">
        <v>44426</v>
      </c>
      <c r="F4089" s="4">
        <v>9443</v>
      </c>
      <c r="G4089">
        <v>147</v>
      </c>
      <c r="H4089" s="3">
        <f>_xlfn.XLOOKUP(sales[[#This Row],[Product]],products[Product],products[Cost per box])*sales[[#This Row],[Boxes]]</f>
        <v>773.21999999999991</v>
      </c>
      <c r="I4089" s="4">
        <f>sales[[#This Row],[Revenue]]-sales[[#This Row],[Cost]]</f>
        <v>8669.7800000000007</v>
      </c>
    </row>
    <row r="4090" spans="2:9" x14ac:dyDescent="0.25">
      <c r="B4090" t="s">
        <v>40</v>
      </c>
      <c r="C4090" t="s">
        <v>21</v>
      </c>
      <c r="D4090" t="s">
        <v>19</v>
      </c>
      <c r="E4090" s="1">
        <v>44426</v>
      </c>
      <c r="F4090" s="4">
        <v>5152</v>
      </c>
      <c r="G4090">
        <v>228</v>
      </c>
      <c r="H4090" s="3">
        <f>_xlfn.XLOOKUP(sales[[#This Row],[Product]],products[Product],products[Cost per box])*sales[[#This Row],[Boxes]]</f>
        <v>2332.44</v>
      </c>
      <c r="I4090" s="4">
        <f>sales[[#This Row],[Revenue]]-sales[[#This Row],[Cost]]</f>
        <v>2819.56</v>
      </c>
    </row>
    <row r="4091" spans="2:9" x14ac:dyDescent="0.25">
      <c r="B4091" t="s">
        <v>20</v>
      </c>
      <c r="C4091" t="s">
        <v>21</v>
      </c>
      <c r="D4091" t="s">
        <v>42</v>
      </c>
      <c r="E4091" s="1">
        <v>44426</v>
      </c>
      <c r="F4091" s="4">
        <v>2576</v>
      </c>
      <c r="G4091">
        <v>481</v>
      </c>
      <c r="H4091" s="3">
        <f>_xlfn.XLOOKUP(sales[[#This Row],[Product]],products[Product],products[Cost per box])*sales[[#This Row],[Boxes]]</f>
        <v>2279.94</v>
      </c>
      <c r="I4091" s="4">
        <f>sales[[#This Row],[Revenue]]-sales[[#This Row],[Cost]]</f>
        <v>296.05999999999995</v>
      </c>
    </row>
    <row r="4092" spans="2:9" x14ac:dyDescent="0.25">
      <c r="B4092" t="s">
        <v>34</v>
      </c>
      <c r="C4092" t="s">
        <v>11</v>
      </c>
      <c r="D4092" t="s">
        <v>42</v>
      </c>
      <c r="E4092" s="1">
        <v>44426</v>
      </c>
      <c r="F4092" s="4">
        <v>4585</v>
      </c>
      <c r="G4092">
        <v>326</v>
      </c>
      <c r="H4092" s="3">
        <f>_xlfn.XLOOKUP(sales[[#This Row],[Product]],products[Product],products[Cost per box])*sales[[#This Row],[Boxes]]</f>
        <v>1545.24</v>
      </c>
      <c r="I4092" s="4">
        <f>sales[[#This Row],[Revenue]]-sales[[#This Row],[Cost]]</f>
        <v>3039.76</v>
      </c>
    </row>
    <row r="4093" spans="2:9" x14ac:dyDescent="0.25">
      <c r="B4093" t="s">
        <v>25</v>
      </c>
      <c r="C4093" t="s">
        <v>16</v>
      </c>
      <c r="D4093" t="s">
        <v>45</v>
      </c>
      <c r="E4093" s="1">
        <v>44426</v>
      </c>
      <c r="F4093" s="4">
        <v>4991</v>
      </c>
      <c r="G4093">
        <v>15</v>
      </c>
      <c r="H4093" s="3">
        <f>_xlfn.XLOOKUP(sales[[#This Row],[Product]],products[Product],products[Cost per box])*sales[[#This Row],[Boxes]]</f>
        <v>115.95</v>
      </c>
      <c r="I4093" s="4">
        <f>sales[[#This Row],[Revenue]]-sales[[#This Row],[Cost]]</f>
        <v>4875.05</v>
      </c>
    </row>
    <row r="4094" spans="2:9" x14ac:dyDescent="0.25">
      <c r="B4094" t="s">
        <v>40</v>
      </c>
      <c r="C4094" t="s">
        <v>21</v>
      </c>
      <c r="D4094" t="s">
        <v>35</v>
      </c>
      <c r="E4094" s="1">
        <v>44426</v>
      </c>
      <c r="F4094" s="4">
        <v>8190</v>
      </c>
      <c r="G4094">
        <v>54</v>
      </c>
      <c r="H4094" s="3">
        <f>_xlfn.XLOOKUP(sales[[#This Row],[Product]],products[Product],products[Cost per box])*sales[[#This Row],[Boxes]]</f>
        <v>143.1</v>
      </c>
      <c r="I4094" s="4">
        <f>sales[[#This Row],[Revenue]]-sales[[#This Row],[Cost]]</f>
        <v>8046.9</v>
      </c>
    </row>
    <row r="4095" spans="2:9" x14ac:dyDescent="0.25">
      <c r="B4095" t="s">
        <v>40</v>
      </c>
      <c r="C4095" t="s">
        <v>21</v>
      </c>
      <c r="D4095" t="s">
        <v>30</v>
      </c>
      <c r="E4095" s="1">
        <v>44426</v>
      </c>
      <c r="F4095" s="4">
        <v>3675</v>
      </c>
      <c r="G4095">
        <v>1330</v>
      </c>
      <c r="H4095" s="3">
        <f>_xlfn.XLOOKUP(sales[[#This Row],[Product]],products[Product],products[Cost per box])*sales[[#This Row],[Boxes]]</f>
        <v>4894.4000000000005</v>
      </c>
      <c r="I4095" s="4">
        <f>sales[[#This Row],[Revenue]]-sales[[#This Row],[Cost]]</f>
        <v>-1219.4000000000005</v>
      </c>
    </row>
    <row r="4096" spans="2:9" x14ac:dyDescent="0.25">
      <c r="B4096" t="s">
        <v>32</v>
      </c>
      <c r="C4096" t="s">
        <v>6</v>
      </c>
      <c r="D4096" t="s">
        <v>38</v>
      </c>
      <c r="E4096" s="1">
        <v>44426</v>
      </c>
      <c r="F4096" s="4">
        <v>4130</v>
      </c>
      <c r="G4096">
        <v>274</v>
      </c>
      <c r="H4096" s="3">
        <f>_xlfn.XLOOKUP(sales[[#This Row],[Product]],products[Product],products[Cost per box])*sales[[#This Row],[Boxes]]</f>
        <v>2723.56</v>
      </c>
      <c r="I4096" s="4">
        <f>sales[[#This Row],[Revenue]]-sales[[#This Row],[Cost]]</f>
        <v>1406.44</v>
      </c>
    </row>
    <row r="4097" spans="2:9" x14ac:dyDescent="0.25">
      <c r="B4097" t="s">
        <v>23</v>
      </c>
      <c r="C4097" t="s">
        <v>6</v>
      </c>
      <c r="D4097" t="s">
        <v>26</v>
      </c>
      <c r="E4097" s="1">
        <v>44426</v>
      </c>
      <c r="F4097" s="4">
        <v>2625</v>
      </c>
      <c r="G4097">
        <v>211</v>
      </c>
      <c r="H4097" s="3">
        <f>_xlfn.XLOOKUP(sales[[#This Row],[Product]],products[Product],products[Cost per box])*sales[[#This Row],[Boxes]]</f>
        <v>1356.73</v>
      </c>
      <c r="I4097" s="4">
        <f>sales[[#This Row],[Revenue]]-sales[[#This Row],[Cost]]</f>
        <v>1268.27</v>
      </c>
    </row>
    <row r="4098" spans="2:9" x14ac:dyDescent="0.25">
      <c r="B4098" t="s">
        <v>20</v>
      </c>
      <c r="C4098" t="s">
        <v>16</v>
      </c>
      <c r="D4098" t="s">
        <v>14</v>
      </c>
      <c r="E4098" s="1">
        <v>44426</v>
      </c>
      <c r="F4098" s="4">
        <v>9331</v>
      </c>
      <c r="G4098">
        <v>238</v>
      </c>
      <c r="H4098" s="3">
        <f>_xlfn.XLOOKUP(sales[[#This Row],[Product]],products[Product],products[Cost per box])*sales[[#This Row],[Boxes]]</f>
        <v>1501.78</v>
      </c>
      <c r="I4098" s="4">
        <f>sales[[#This Row],[Revenue]]-sales[[#This Row],[Cost]]</f>
        <v>7829.22</v>
      </c>
    </row>
    <row r="4099" spans="2:9" x14ac:dyDescent="0.25">
      <c r="B4099" t="s">
        <v>29</v>
      </c>
      <c r="C4099" t="s">
        <v>6</v>
      </c>
      <c r="D4099" t="s">
        <v>42</v>
      </c>
      <c r="E4099" s="1">
        <v>44426</v>
      </c>
      <c r="F4099" s="4">
        <v>2702</v>
      </c>
      <c r="G4099">
        <v>286</v>
      </c>
      <c r="H4099" s="3">
        <f>_xlfn.XLOOKUP(sales[[#This Row],[Product]],products[Product],products[Cost per box])*sales[[#This Row],[Boxes]]</f>
        <v>1355.64</v>
      </c>
      <c r="I4099" s="4">
        <f>sales[[#This Row],[Revenue]]-sales[[#This Row],[Cost]]</f>
        <v>1346.36</v>
      </c>
    </row>
    <row r="4100" spans="2:9" x14ac:dyDescent="0.25">
      <c r="B4100" t="s">
        <v>49</v>
      </c>
      <c r="C4100" t="s">
        <v>6</v>
      </c>
      <c r="D4100" t="s">
        <v>36</v>
      </c>
      <c r="E4100" s="1">
        <v>44426</v>
      </c>
      <c r="F4100" s="4">
        <v>1736</v>
      </c>
      <c r="G4100">
        <v>483</v>
      </c>
      <c r="H4100" s="3">
        <f>_xlfn.XLOOKUP(sales[[#This Row],[Product]],products[Product],products[Cost per box])*sales[[#This Row],[Boxes]]</f>
        <v>2434.3200000000002</v>
      </c>
      <c r="I4100" s="4">
        <f>sales[[#This Row],[Revenue]]-sales[[#This Row],[Cost]]</f>
        <v>-698.32000000000016</v>
      </c>
    </row>
    <row r="4101" spans="2:9" x14ac:dyDescent="0.25">
      <c r="B4101" t="s">
        <v>32</v>
      </c>
      <c r="C4101" t="s">
        <v>9</v>
      </c>
      <c r="D4101" t="s">
        <v>28</v>
      </c>
      <c r="E4101" s="1">
        <v>44426</v>
      </c>
      <c r="F4101" s="4">
        <v>3640</v>
      </c>
      <c r="G4101">
        <v>185</v>
      </c>
      <c r="H4101" s="3">
        <f>_xlfn.XLOOKUP(sales[[#This Row],[Product]],products[Product],products[Cost per box])*sales[[#This Row],[Boxes]]</f>
        <v>510.59999999999997</v>
      </c>
      <c r="I4101" s="4">
        <f>sales[[#This Row],[Revenue]]-sales[[#This Row],[Cost]]</f>
        <v>3129.4</v>
      </c>
    </row>
    <row r="4102" spans="2:9" x14ac:dyDescent="0.25">
      <c r="B4102" t="s">
        <v>46</v>
      </c>
      <c r="C4102" t="s">
        <v>11</v>
      </c>
      <c r="D4102" t="s">
        <v>17</v>
      </c>
      <c r="E4102" s="1">
        <v>44426</v>
      </c>
      <c r="F4102" s="4">
        <v>2212</v>
      </c>
      <c r="G4102">
        <v>336</v>
      </c>
      <c r="H4102" s="3">
        <f>_xlfn.XLOOKUP(sales[[#This Row],[Product]],products[Product],products[Cost per box])*sales[[#This Row],[Boxes]]</f>
        <v>2284.7999999999997</v>
      </c>
      <c r="I4102" s="4">
        <f>sales[[#This Row],[Revenue]]-sales[[#This Row],[Cost]]</f>
        <v>-72.799999999999727</v>
      </c>
    </row>
    <row r="4103" spans="2:9" x14ac:dyDescent="0.25">
      <c r="B4103" t="s">
        <v>18</v>
      </c>
      <c r="C4103" t="s">
        <v>27</v>
      </c>
      <c r="D4103" t="s">
        <v>30</v>
      </c>
      <c r="E4103" s="1">
        <v>44426</v>
      </c>
      <c r="F4103" s="4">
        <v>3003</v>
      </c>
      <c r="G4103">
        <v>605</v>
      </c>
      <c r="H4103" s="3">
        <f>_xlfn.XLOOKUP(sales[[#This Row],[Product]],products[Product],products[Cost per box])*sales[[#This Row],[Boxes]]</f>
        <v>2226.4</v>
      </c>
      <c r="I4103" s="4">
        <f>sales[[#This Row],[Revenue]]-sales[[#This Row],[Cost]]</f>
        <v>776.59999999999991</v>
      </c>
    </row>
    <row r="4104" spans="2:9" x14ac:dyDescent="0.25">
      <c r="B4104" t="s">
        <v>23</v>
      </c>
      <c r="C4104" t="s">
        <v>27</v>
      </c>
      <c r="D4104" t="s">
        <v>48</v>
      </c>
      <c r="E4104" s="1">
        <v>44426</v>
      </c>
      <c r="F4104" s="4">
        <v>4011</v>
      </c>
      <c r="G4104">
        <v>142</v>
      </c>
      <c r="H4104" s="3">
        <f>_xlfn.XLOOKUP(sales[[#This Row],[Product]],products[Product],products[Cost per box])*sales[[#This Row],[Boxes]]</f>
        <v>1062.1600000000001</v>
      </c>
      <c r="I4104" s="4">
        <f>sales[[#This Row],[Revenue]]-sales[[#This Row],[Cost]]</f>
        <v>2948.84</v>
      </c>
    </row>
    <row r="4105" spans="2:9" x14ac:dyDescent="0.25">
      <c r="B4105" t="s">
        <v>5</v>
      </c>
      <c r="C4105" t="s">
        <v>11</v>
      </c>
      <c r="D4105" t="s">
        <v>50</v>
      </c>
      <c r="E4105" s="1">
        <v>44426</v>
      </c>
      <c r="F4105" s="4">
        <v>3451</v>
      </c>
      <c r="G4105">
        <v>267</v>
      </c>
      <c r="H4105" s="3">
        <f>_xlfn.XLOOKUP(sales[[#This Row],[Product]],products[Product],products[Cost per box])*sales[[#This Row],[Boxes]]</f>
        <v>3313.4700000000003</v>
      </c>
      <c r="I4105" s="4">
        <f>sales[[#This Row],[Revenue]]-sales[[#This Row],[Cost]]</f>
        <v>137.52999999999975</v>
      </c>
    </row>
    <row r="4106" spans="2:9" x14ac:dyDescent="0.25">
      <c r="B4106" t="s">
        <v>25</v>
      </c>
      <c r="C4106" t="s">
        <v>11</v>
      </c>
      <c r="D4106" t="s">
        <v>31</v>
      </c>
      <c r="E4106" s="1">
        <v>44427</v>
      </c>
      <c r="F4106" s="4">
        <v>4214</v>
      </c>
      <c r="G4106">
        <v>53</v>
      </c>
      <c r="H4106" s="3">
        <f>_xlfn.XLOOKUP(sales[[#This Row],[Product]],products[Product],products[Cost per box])*sales[[#This Row],[Boxes]]</f>
        <v>303.15999999999997</v>
      </c>
      <c r="I4106" s="4">
        <f>sales[[#This Row],[Revenue]]-sales[[#This Row],[Cost]]</f>
        <v>3910.84</v>
      </c>
    </row>
    <row r="4107" spans="2:9" x14ac:dyDescent="0.25">
      <c r="B4107" t="s">
        <v>33</v>
      </c>
      <c r="C4107" t="s">
        <v>6</v>
      </c>
      <c r="D4107" t="s">
        <v>43</v>
      </c>
      <c r="E4107" s="1">
        <v>44427</v>
      </c>
      <c r="F4107" s="4">
        <v>10598</v>
      </c>
      <c r="G4107">
        <v>153</v>
      </c>
      <c r="H4107" s="3">
        <f>_xlfn.XLOOKUP(sales[[#This Row],[Product]],products[Product],products[Cost per box])*sales[[#This Row],[Boxes]]</f>
        <v>589.05000000000007</v>
      </c>
      <c r="I4107" s="4">
        <f>sales[[#This Row],[Revenue]]-sales[[#This Row],[Cost]]</f>
        <v>10008.950000000001</v>
      </c>
    </row>
    <row r="4108" spans="2:9" x14ac:dyDescent="0.25">
      <c r="B4108" t="s">
        <v>25</v>
      </c>
      <c r="C4108" t="s">
        <v>16</v>
      </c>
      <c r="D4108" t="s">
        <v>26</v>
      </c>
      <c r="E4108" s="1">
        <v>44427</v>
      </c>
      <c r="F4108" s="4">
        <v>4844</v>
      </c>
      <c r="G4108">
        <v>9</v>
      </c>
      <c r="H4108" s="3">
        <f>_xlfn.XLOOKUP(sales[[#This Row],[Product]],products[Product],products[Cost per box])*sales[[#This Row],[Boxes]]</f>
        <v>57.87</v>
      </c>
      <c r="I4108" s="4">
        <f>sales[[#This Row],[Revenue]]-sales[[#This Row],[Cost]]</f>
        <v>4786.13</v>
      </c>
    </row>
    <row r="4109" spans="2:9" x14ac:dyDescent="0.25">
      <c r="B4109" t="s">
        <v>39</v>
      </c>
      <c r="C4109" t="s">
        <v>27</v>
      </c>
      <c r="D4109" t="s">
        <v>22</v>
      </c>
      <c r="E4109" s="1">
        <v>44427</v>
      </c>
      <c r="F4109" s="4">
        <v>5600</v>
      </c>
      <c r="G4109">
        <v>698</v>
      </c>
      <c r="H4109" s="3">
        <f>_xlfn.XLOOKUP(sales[[#This Row],[Product]],products[Product],products[Cost per box])*sales[[#This Row],[Boxes]]</f>
        <v>5737.56</v>
      </c>
      <c r="I4109" s="4">
        <f>sales[[#This Row],[Revenue]]-sales[[#This Row],[Cost]]</f>
        <v>-137.5600000000004</v>
      </c>
    </row>
    <row r="4110" spans="2:9" x14ac:dyDescent="0.25">
      <c r="B4110" t="s">
        <v>23</v>
      </c>
      <c r="C4110" t="s">
        <v>6</v>
      </c>
      <c r="D4110" t="s">
        <v>24</v>
      </c>
      <c r="E4110" s="1">
        <v>44427</v>
      </c>
      <c r="F4110" s="4">
        <v>3584</v>
      </c>
      <c r="G4110">
        <v>364</v>
      </c>
      <c r="H4110" s="3">
        <f>_xlfn.XLOOKUP(sales[[#This Row],[Product]],products[Product],products[Cost per box])*sales[[#This Row],[Boxes]]</f>
        <v>3825.64</v>
      </c>
      <c r="I4110" s="4">
        <f>sales[[#This Row],[Revenue]]-sales[[#This Row],[Cost]]</f>
        <v>-241.63999999999987</v>
      </c>
    </row>
    <row r="4111" spans="2:9" x14ac:dyDescent="0.25">
      <c r="B4111" t="s">
        <v>33</v>
      </c>
      <c r="C4111" t="s">
        <v>6</v>
      </c>
      <c r="D4111" t="s">
        <v>7</v>
      </c>
      <c r="E4111" s="1">
        <v>44427</v>
      </c>
      <c r="F4111" s="4">
        <v>63</v>
      </c>
      <c r="G4111">
        <v>326</v>
      </c>
      <c r="H4111" s="3">
        <f>_xlfn.XLOOKUP(sales[[#This Row],[Product]],products[Product],products[Cost per box])*sales[[#This Row],[Boxes]]</f>
        <v>1678.9</v>
      </c>
      <c r="I4111" s="4">
        <f>sales[[#This Row],[Revenue]]-sales[[#This Row],[Cost]]</f>
        <v>-1615.9</v>
      </c>
    </row>
    <row r="4112" spans="2:9" x14ac:dyDescent="0.25">
      <c r="B4112" t="s">
        <v>25</v>
      </c>
      <c r="C4112" t="s">
        <v>11</v>
      </c>
      <c r="D4112" t="s">
        <v>19</v>
      </c>
      <c r="E4112" s="1">
        <v>44427</v>
      </c>
      <c r="F4112" s="4">
        <v>5355</v>
      </c>
      <c r="G4112">
        <v>34</v>
      </c>
      <c r="H4112" s="3">
        <f>_xlfn.XLOOKUP(sales[[#This Row],[Product]],products[Product],products[Cost per box])*sales[[#This Row],[Boxes]]</f>
        <v>347.82</v>
      </c>
      <c r="I4112" s="4">
        <f>sales[[#This Row],[Revenue]]-sales[[#This Row],[Cost]]</f>
        <v>5007.18</v>
      </c>
    </row>
    <row r="4113" spans="2:9" x14ac:dyDescent="0.25">
      <c r="B4113" t="s">
        <v>10</v>
      </c>
      <c r="C4113" t="s">
        <v>9</v>
      </c>
      <c r="D4113" t="s">
        <v>38</v>
      </c>
      <c r="E4113" s="1">
        <v>44427</v>
      </c>
      <c r="F4113" s="4">
        <v>714</v>
      </c>
      <c r="G4113">
        <v>10</v>
      </c>
      <c r="H4113" s="3">
        <f>_xlfn.XLOOKUP(sales[[#This Row],[Product]],products[Product],products[Cost per box])*sales[[#This Row],[Boxes]]</f>
        <v>99.399999999999991</v>
      </c>
      <c r="I4113" s="4">
        <f>sales[[#This Row],[Revenue]]-sales[[#This Row],[Cost]]</f>
        <v>614.6</v>
      </c>
    </row>
    <row r="4114" spans="2:9" x14ac:dyDescent="0.25">
      <c r="B4114" t="s">
        <v>29</v>
      </c>
      <c r="C4114" t="s">
        <v>11</v>
      </c>
      <c r="D4114" t="s">
        <v>30</v>
      </c>
      <c r="E4114" s="1">
        <v>44427</v>
      </c>
      <c r="F4114" s="4">
        <v>3549</v>
      </c>
      <c r="G4114">
        <v>97</v>
      </c>
      <c r="H4114" s="3">
        <f>_xlfn.XLOOKUP(sales[[#This Row],[Product]],products[Product],products[Cost per box])*sales[[#This Row],[Boxes]]</f>
        <v>356.96000000000004</v>
      </c>
      <c r="I4114" s="4">
        <f>sales[[#This Row],[Revenue]]-sales[[#This Row],[Cost]]</f>
        <v>3192.04</v>
      </c>
    </row>
    <row r="4115" spans="2:9" x14ac:dyDescent="0.25">
      <c r="B4115" t="s">
        <v>18</v>
      </c>
      <c r="C4115" t="s">
        <v>9</v>
      </c>
      <c r="D4115" t="s">
        <v>36</v>
      </c>
      <c r="E4115" s="1">
        <v>44427</v>
      </c>
      <c r="F4115" s="4">
        <v>2975</v>
      </c>
      <c r="G4115">
        <v>198</v>
      </c>
      <c r="H4115" s="3">
        <f>_xlfn.XLOOKUP(sales[[#This Row],[Product]],products[Product],products[Cost per box])*sales[[#This Row],[Boxes]]</f>
        <v>997.92</v>
      </c>
      <c r="I4115" s="4">
        <f>sales[[#This Row],[Revenue]]-sales[[#This Row],[Cost]]</f>
        <v>1977.08</v>
      </c>
    </row>
    <row r="4116" spans="2:9" x14ac:dyDescent="0.25">
      <c r="B4116" t="s">
        <v>40</v>
      </c>
      <c r="C4116" t="s">
        <v>9</v>
      </c>
      <c r="D4116" t="s">
        <v>44</v>
      </c>
      <c r="E4116" s="1">
        <v>44427</v>
      </c>
      <c r="F4116" s="4">
        <v>10570</v>
      </c>
      <c r="G4116">
        <v>502</v>
      </c>
      <c r="H4116" s="3">
        <f>_xlfn.XLOOKUP(sales[[#This Row],[Product]],products[Product],products[Cost per box])*sales[[#This Row],[Boxes]]</f>
        <v>4804.1400000000003</v>
      </c>
      <c r="I4116" s="4">
        <f>sales[[#This Row],[Revenue]]-sales[[#This Row],[Cost]]</f>
        <v>5765.86</v>
      </c>
    </row>
    <row r="4117" spans="2:9" x14ac:dyDescent="0.25">
      <c r="B4117" t="s">
        <v>51</v>
      </c>
      <c r="C4117" t="s">
        <v>16</v>
      </c>
      <c r="D4117" t="s">
        <v>24</v>
      </c>
      <c r="E4117" s="1">
        <v>44428</v>
      </c>
      <c r="F4117" s="4">
        <v>413</v>
      </c>
      <c r="G4117">
        <v>98</v>
      </c>
      <c r="H4117" s="3">
        <f>_xlfn.XLOOKUP(sales[[#This Row],[Product]],products[Product],products[Cost per box])*sales[[#This Row],[Boxes]]</f>
        <v>1029.98</v>
      </c>
      <c r="I4117" s="4">
        <f>sales[[#This Row],[Revenue]]-sales[[#This Row],[Cost]]</f>
        <v>-616.98</v>
      </c>
    </row>
    <row r="4118" spans="2:9" x14ac:dyDescent="0.25">
      <c r="B4118" t="s">
        <v>18</v>
      </c>
      <c r="C4118" t="s">
        <v>11</v>
      </c>
      <c r="D4118" t="s">
        <v>44</v>
      </c>
      <c r="E4118" s="1">
        <v>44428</v>
      </c>
      <c r="F4118" s="4">
        <v>4389</v>
      </c>
      <c r="G4118">
        <v>129</v>
      </c>
      <c r="H4118" s="3">
        <f>_xlfn.XLOOKUP(sales[[#This Row],[Product]],products[Product],products[Cost per box])*sales[[#This Row],[Boxes]]</f>
        <v>1234.53</v>
      </c>
      <c r="I4118" s="4">
        <f>sales[[#This Row],[Revenue]]-sales[[#This Row],[Cost]]</f>
        <v>3154.4700000000003</v>
      </c>
    </row>
    <row r="4119" spans="2:9" x14ac:dyDescent="0.25">
      <c r="B4119" t="s">
        <v>15</v>
      </c>
      <c r="C4119" t="s">
        <v>11</v>
      </c>
      <c r="D4119" t="s">
        <v>22</v>
      </c>
      <c r="E4119" s="1">
        <v>44428</v>
      </c>
      <c r="F4119" s="4">
        <v>4249</v>
      </c>
      <c r="G4119">
        <v>677</v>
      </c>
      <c r="H4119" s="3">
        <f>_xlfn.XLOOKUP(sales[[#This Row],[Product]],products[Product],products[Cost per box])*sales[[#This Row],[Boxes]]</f>
        <v>5564.9400000000005</v>
      </c>
      <c r="I4119" s="4">
        <f>sales[[#This Row],[Revenue]]-sales[[#This Row],[Cost]]</f>
        <v>-1315.9400000000005</v>
      </c>
    </row>
    <row r="4120" spans="2:9" x14ac:dyDescent="0.25">
      <c r="B4120" t="s">
        <v>51</v>
      </c>
      <c r="C4120" t="s">
        <v>9</v>
      </c>
      <c r="D4120" t="s">
        <v>22</v>
      </c>
      <c r="E4120" s="1">
        <v>44428</v>
      </c>
      <c r="F4120" s="4">
        <v>2135</v>
      </c>
      <c r="G4120">
        <v>189</v>
      </c>
      <c r="H4120" s="3">
        <f>_xlfn.XLOOKUP(sales[[#This Row],[Product]],products[Product],products[Cost per box])*sales[[#This Row],[Boxes]]</f>
        <v>1553.5800000000002</v>
      </c>
      <c r="I4120" s="4">
        <f>sales[[#This Row],[Revenue]]-sales[[#This Row],[Cost]]</f>
        <v>581.41999999999985</v>
      </c>
    </row>
    <row r="4121" spans="2:9" x14ac:dyDescent="0.25">
      <c r="B4121" t="s">
        <v>51</v>
      </c>
      <c r="C4121" t="s">
        <v>9</v>
      </c>
      <c r="D4121" t="s">
        <v>35</v>
      </c>
      <c r="E4121" s="1">
        <v>44428</v>
      </c>
      <c r="F4121" s="4">
        <v>4361</v>
      </c>
      <c r="G4121">
        <v>307</v>
      </c>
      <c r="H4121" s="3">
        <f>_xlfn.XLOOKUP(sales[[#This Row],[Product]],products[Product],products[Cost per box])*sales[[#This Row],[Boxes]]</f>
        <v>813.55</v>
      </c>
      <c r="I4121" s="4">
        <f>sales[[#This Row],[Revenue]]-sales[[#This Row],[Cost]]</f>
        <v>3547.45</v>
      </c>
    </row>
    <row r="4122" spans="2:9" x14ac:dyDescent="0.25">
      <c r="B4122" t="s">
        <v>33</v>
      </c>
      <c r="C4122" t="s">
        <v>21</v>
      </c>
      <c r="D4122" t="s">
        <v>28</v>
      </c>
      <c r="E4122" s="1">
        <v>44428</v>
      </c>
      <c r="F4122" s="4">
        <v>10220</v>
      </c>
      <c r="G4122">
        <v>557</v>
      </c>
      <c r="H4122" s="3">
        <f>_xlfn.XLOOKUP(sales[[#This Row],[Product]],products[Product],products[Cost per box])*sales[[#This Row],[Boxes]]</f>
        <v>1537.32</v>
      </c>
      <c r="I4122" s="4">
        <f>sales[[#This Row],[Revenue]]-sales[[#This Row],[Cost]]</f>
        <v>8682.68</v>
      </c>
    </row>
    <row r="4123" spans="2:9" x14ac:dyDescent="0.25">
      <c r="B4123" t="s">
        <v>8</v>
      </c>
      <c r="C4123" t="s">
        <v>6</v>
      </c>
      <c r="D4123" t="s">
        <v>44</v>
      </c>
      <c r="E4123" s="1">
        <v>44428</v>
      </c>
      <c r="F4123" s="4">
        <v>9933</v>
      </c>
      <c r="G4123">
        <v>314</v>
      </c>
      <c r="H4123" s="3">
        <f>_xlfn.XLOOKUP(sales[[#This Row],[Product]],products[Product],products[Cost per box])*sales[[#This Row],[Boxes]]</f>
        <v>3004.98</v>
      </c>
      <c r="I4123" s="4">
        <f>sales[[#This Row],[Revenue]]-sales[[#This Row],[Cost]]</f>
        <v>6928.02</v>
      </c>
    </row>
    <row r="4124" spans="2:9" x14ac:dyDescent="0.25">
      <c r="B4124" t="s">
        <v>15</v>
      </c>
      <c r="C4124" t="s">
        <v>27</v>
      </c>
      <c r="D4124" t="s">
        <v>24</v>
      </c>
      <c r="E4124" s="1">
        <v>44428</v>
      </c>
      <c r="F4124" s="4">
        <v>1421</v>
      </c>
      <c r="G4124">
        <v>55</v>
      </c>
      <c r="H4124" s="3">
        <f>_xlfn.XLOOKUP(sales[[#This Row],[Product]],products[Product],products[Cost per box])*sales[[#This Row],[Boxes]]</f>
        <v>578.04999999999995</v>
      </c>
      <c r="I4124" s="4">
        <f>sales[[#This Row],[Revenue]]-sales[[#This Row],[Cost]]</f>
        <v>842.95</v>
      </c>
    </row>
    <row r="4125" spans="2:9" x14ac:dyDescent="0.25">
      <c r="B4125" t="s">
        <v>51</v>
      </c>
      <c r="C4125" t="s">
        <v>16</v>
      </c>
      <c r="D4125" t="s">
        <v>12</v>
      </c>
      <c r="E4125" s="1">
        <v>44428</v>
      </c>
      <c r="F4125" s="4">
        <v>2163</v>
      </c>
      <c r="G4125">
        <v>116</v>
      </c>
      <c r="H4125" s="3">
        <f>_xlfn.XLOOKUP(sales[[#This Row],[Product]],products[Product],products[Cost per box])*sales[[#This Row],[Boxes]]</f>
        <v>977.88</v>
      </c>
      <c r="I4125" s="4">
        <f>sales[[#This Row],[Revenue]]-sales[[#This Row],[Cost]]</f>
        <v>1185.1199999999999</v>
      </c>
    </row>
    <row r="4126" spans="2:9" x14ac:dyDescent="0.25">
      <c r="B4126" t="s">
        <v>34</v>
      </c>
      <c r="C4126" t="s">
        <v>9</v>
      </c>
      <c r="D4126" t="s">
        <v>52</v>
      </c>
      <c r="E4126" s="1">
        <v>44428</v>
      </c>
      <c r="F4126" s="4">
        <v>3892</v>
      </c>
      <c r="G4126">
        <v>200</v>
      </c>
      <c r="H4126" s="3">
        <f>_xlfn.XLOOKUP(sales[[#This Row],[Product]],products[Product],products[Cost per box])*sales[[#This Row],[Boxes]]</f>
        <v>664</v>
      </c>
      <c r="I4126" s="4">
        <f>sales[[#This Row],[Revenue]]-sales[[#This Row],[Cost]]</f>
        <v>3228</v>
      </c>
    </row>
    <row r="4127" spans="2:9" x14ac:dyDescent="0.25">
      <c r="B4127" t="s">
        <v>34</v>
      </c>
      <c r="C4127" t="s">
        <v>16</v>
      </c>
      <c r="D4127" t="s">
        <v>17</v>
      </c>
      <c r="E4127" s="1">
        <v>44428</v>
      </c>
      <c r="F4127" s="4">
        <v>7826</v>
      </c>
      <c r="G4127">
        <v>393</v>
      </c>
      <c r="H4127" s="3">
        <f>_xlfn.XLOOKUP(sales[[#This Row],[Product]],products[Product],products[Cost per box])*sales[[#This Row],[Boxes]]</f>
        <v>2672.4</v>
      </c>
      <c r="I4127" s="4">
        <f>sales[[#This Row],[Revenue]]-sales[[#This Row],[Cost]]</f>
        <v>5153.6000000000004</v>
      </c>
    </row>
    <row r="4128" spans="2:9" x14ac:dyDescent="0.25">
      <c r="B4128" t="s">
        <v>23</v>
      </c>
      <c r="C4128" t="s">
        <v>27</v>
      </c>
      <c r="D4128" t="s">
        <v>43</v>
      </c>
      <c r="E4128" s="1">
        <v>44428</v>
      </c>
      <c r="F4128" s="4">
        <v>2149</v>
      </c>
      <c r="G4128">
        <v>196</v>
      </c>
      <c r="H4128" s="3">
        <f>_xlfn.XLOOKUP(sales[[#This Row],[Product]],products[Product],products[Cost per box])*sales[[#This Row],[Boxes]]</f>
        <v>754.6</v>
      </c>
      <c r="I4128" s="4">
        <f>sales[[#This Row],[Revenue]]-sales[[#This Row],[Cost]]</f>
        <v>1394.4</v>
      </c>
    </row>
    <row r="4129" spans="2:9" x14ac:dyDescent="0.25">
      <c r="B4129" t="s">
        <v>49</v>
      </c>
      <c r="C4129" t="s">
        <v>27</v>
      </c>
      <c r="D4129" t="s">
        <v>47</v>
      </c>
      <c r="E4129" s="1">
        <v>44428</v>
      </c>
      <c r="F4129" s="4">
        <v>1330</v>
      </c>
      <c r="G4129">
        <v>274</v>
      </c>
      <c r="H4129" s="3">
        <f>_xlfn.XLOOKUP(sales[[#This Row],[Product]],products[Product],products[Cost per box])*sales[[#This Row],[Boxes]]</f>
        <v>1441.24</v>
      </c>
      <c r="I4129" s="4">
        <f>sales[[#This Row],[Revenue]]-sales[[#This Row],[Cost]]</f>
        <v>-111.24000000000001</v>
      </c>
    </row>
    <row r="4130" spans="2:9" x14ac:dyDescent="0.25">
      <c r="B4130" t="s">
        <v>32</v>
      </c>
      <c r="C4130" t="s">
        <v>6</v>
      </c>
      <c r="D4130" t="s">
        <v>36</v>
      </c>
      <c r="E4130" s="1">
        <v>44428</v>
      </c>
      <c r="F4130" s="4">
        <v>1407</v>
      </c>
      <c r="G4130">
        <v>235</v>
      </c>
      <c r="H4130" s="3">
        <f>_xlfn.XLOOKUP(sales[[#This Row],[Product]],products[Product],products[Cost per box])*sales[[#This Row],[Boxes]]</f>
        <v>1184.4000000000001</v>
      </c>
      <c r="I4130" s="4">
        <f>sales[[#This Row],[Revenue]]-sales[[#This Row],[Cost]]</f>
        <v>222.59999999999991</v>
      </c>
    </row>
    <row r="4131" spans="2:9" x14ac:dyDescent="0.25">
      <c r="B4131" t="s">
        <v>29</v>
      </c>
      <c r="C4131" t="s">
        <v>11</v>
      </c>
      <c r="D4131" t="s">
        <v>19</v>
      </c>
      <c r="E4131" s="1">
        <v>44428</v>
      </c>
      <c r="F4131" s="4">
        <v>4088</v>
      </c>
      <c r="G4131">
        <v>3</v>
      </c>
      <c r="H4131" s="3">
        <f>_xlfn.XLOOKUP(sales[[#This Row],[Product]],products[Product],products[Cost per box])*sales[[#This Row],[Boxes]]</f>
        <v>30.69</v>
      </c>
      <c r="I4131" s="4">
        <f>sales[[#This Row],[Revenue]]-sales[[#This Row],[Cost]]</f>
        <v>4057.31</v>
      </c>
    </row>
    <row r="4132" spans="2:9" x14ac:dyDescent="0.25">
      <c r="B4132" t="s">
        <v>5</v>
      </c>
      <c r="C4132" t="s">
        <v>16</v>
      </c>
      <c r="D4132" t="s">
        <v>17</v>
      </c>
      <c r="E4132" s="1">
        <v>44428</v>
      </c>
      <c r="F4132" s="4">
        <v>1834</v>
      </c>
      <c r="G4132">
        <v>366</v>
      </c>
      <c r="H4132" s="3">
        <f>_xlfn.XLOOKUP(sales[[#This Row],[Product]],products[Product],products[Cost per box])*sales[[#This Row],[Boxes]]</f>
        <v>2488.7999999999997</v>
      </c>
      <c r="I4132" s="4">
        <f>sales[[#This Row],[Revenue]]-sales[[#This Row],[Cost]]</f>
        <v>-654.79999999999973</v>
      </c>
    </row>
    <row r="4133" spans="2:9" x14ac:dyDescent="0.25">
      <c r="B4133" t="s">
        <v>49</v>
      </c>
      <c r="C4133" t="s">
        <v>6</v>
      </c>
      <c r="D4133" t="s">
        <v>44</v>
      </c>
      <c r="E4133" s="1">
        <v>44428</v>
      </c>
      <c r="F4133" s="4">
        <v>7056</v>
      </c>
      <c r="G4133">
        <v>67</v>
      </c>
      <c r="H4133" s="3">
        <f>_xlfn.XLOOKUP(sales[[#This Row],[Product]],products[Product],products[Cost per box])*sales[[#This Row],[Boxes]]</f>
        <v>641.19000000000005</v>
      </c>
      <c r="I4133" s="4">
        <f>sales[[#This Row],[Revenue]]-sales[[#This Row],[Cost]]</f>
        <v>6414.8099999999995</v>
      </c>
    </row>
    <row r="4134" spans="2:9" x14ac:dyDescent="0.25">
      <c r="B4134" t="s">
        <v>5</v>
      </c>
      <c r="C4134" t="s">
        <v>9</v>
      </c>
      <c r="D4134" t="s">
        <v>30</v>
      </c>
      <c r="E4134" s="1">
        <v>44428</v>
      </c>
      <c r="F4134" s="4">
        <v>4662</v>
      </c>
      <c r="G4134">
        <v>1400</v>
      </c>
      <c r="H4134" s="3">
        <f>_xlfn.XLOOKUP(sales[[#This Row],[Product]],products[Product],products[Cost per box])*sales[[#This Row],[Boxes]]</f>
        <v>5152</v>
      </c>
      <c r="I4134" s="4">
        <f>sales[[#This Row],[Revenue]]-sales[[#This Row],[Cost]]</f>
        <v>-490</v>
      </c>
    </row>
    <row r="4135" spans="2:9" x14ac:dyDescent="0.25">
      <c r="B4135" t="s">
        <v>46</v>
      </c>
      <c r="C4135" t="s">
        <v>6</v>
      </c>
      <c r="D4135" t="s">
        <v>30</v>
      </c>
      <c r="E4135" s="1">
        <v>44428</v>
      </c>
      <c r="F4135" s="4">
        <v>3801</v>
      </c>
      <c r="G4135">
        <v>9</v>
      </c>
      <c r="H4135" s="3">
        <f>_xlfn.XLOOKUP(sales[[#This Row],[Product]],products[Product],products[Cost per box])*sales[[#This Row],[Boxes]]</f>
        <v>33.120000000000005</v>
      </c>
      <c r="I4135" s="4">
        <f>sales[[#This Row],[Revenue]]-sales[[#This Row],[Cost]]</f>
        <v>3767.88</v>
      </c>
    </row>
    <row r="4136" spans="2:9" x14ac:dyDescent="0.25">
      <c r="B4136" t="s">
        <v>34</v>
      </c>
      <c r="C4136" t="s">
        <v>6</v>
      </c>
      <c r="D4136" t="s">
        <v>28</v>
      </c>
      <c r="E4136" s="1">
        <v>44428</v>
      </c>
      <c r="F4136" s="4">
        <v>2443</v>
      </c>
      <c r="G4136">
        <v>312</v>
      </c>
      <c r="H4136" s="3">
        <f>_xlfn.XLOOKUP(sales[[#This Row],[Product]],products[Product],products[Cost per box])*sales[[#This Row],[Boxes]]</f>
        <v>861.11999999999989</v>
      </c>
      <c r="I4136" s="4">
        <f>sales[[#This Row],[Revenue]]-sales[[#This Row],[Cost]]</f>
        <v>1581.88</v>
      </c>
    </row>
    <row r="4137" spans="2:9" x14ac:dyDescent="0.25">
      <c r="B4137" t="s">
        <v>10</v>
      </c>
      <c r="C4137" t="s">
        <v>6</v>
      </c>
      <c r="D4137" t="s">
        <v>47</v>
      </c>
      <c r="E4137" s="1">
        <v>44428</v>
      </c>
      <c r="F4137" s="4">
        <v>3717</v>
      </c>
      <c r="G4137">
        <v>60</v>
      </c>
      <c r="H4137" s="3">
        <f>_xlfn.XLOOKUP(sales[[#This Row],[Product]],products[Product],products[Cost per box])*sales[[#This Row],[Boxes]]</f>
        <v>315.59999999999997</v>
      </c>
      <c r="I4137" s="4">
        <f>sales[[#This Row],[Revenue]]-sales[[#This Row],[Cost]]</f>
        <v>3401.4</v>
      </c>
    </row>
    <row r="4138" spans="2:9" x14ac:dyDescent="0.25">
      <c r="B4138" t="s">
        <v>25</v>
      </c>
      <c r="C4138" t="s">
        <v>21</v>
      </c>
      <c r="D4138" t="s">
        <v>48</v>
      </c>
      <c r="E4138" s="1">
        <v>44428</v>
      </c>
      <c r="F4138" s="4">
        <v>5740</v>
      </c>
      <c r="G4138">
        <v>114</v>
      </c>
      <c r="H4138" s="3">
        <f>_xlfn.XLOOKUP(sales[[#This Row],[Product]],products[Product],products[Cost per box])*sales[[#This Row],[Boxes]]</f>
        <v>852.72</v>
      </c>
      <c r="I4138" s="4">
        <f>sales[[#This Row],[Revenue]]-sales[[#This Row],[Cost]]</f>
        <v>4887.28</v>
      </c>
    </row>
    <row r="4139" spans="2:9" x14ac:dyDescent="0.25">
      <c r="B4139" t="s">
        <v>18</v>
      </c>
      <c r="C4139" t="s">
        <v>11</v>
      </c>
      <c r="D4139" t="s">
        <v>19</v>
      </c>
      <c r="E4139" s="1">
        <v>44428</v>
      </c>
      <c r="F4139" s="4">
        <v>4921</v>
      </c>
      <c r="G4139">
        <v>154</v>
      </c>
      <c r="H4139" s="3">
        <f>_xlfn.XLOOKUP(sales[[#This Row],[Product]],products[Product],products[Cost per box])*sales[[#This Row],[Boxes]]</f>
        <v>1575.42</v>
      </c>
      <c r="I4139" s="4">
        <f>sales[[#This Row],[Revenue]]-sales[[#This Row],[Cost]]</f>
        <v>3345.58</v>
      </c>
    </row>
    <row r="4140" spans="2:9" x14ac:dyDescent="0.25">
      <c r="B4140" t="s">
        <v>8</v>
      </c>
      <c r="C4140" t="s">
        <v>6</v>
      </c>
      <c r="D4140" t="s">
        <v>31</v>
      </c>
      <c r="E4140" s="1">
        <v>44428</v>
      </c>
      <c r="F4140" s="4">
        <v>1806</v>
      </c>
      <c r="G4140">
        <v>1190</v>
      </c>
      <c r="H4140" s="3">
        <f>_xlfn.XLOOKUP(sales[[#This Row],[Product]],products[Product],products[Cost per box])*sales[[#This Row],[Boxes]]</f>
        <v>6806.7999999999993</v>
      </c>
      <c r="I4140" s="4">
        <f>sales[[#This Row],[Revenue]]-sales[[#This Row],[Cost]]</f>
        <v>-5000.7999999999993</v>
      </c>
    </row>
    <row r="4141" spans="2:9" x14ac:dyDescent="0.25">
      <c r="B4141" t="s">
        <v>46</v>
      </c>
      <c r="C4141" t="s">
        <v>27</v>
      </c>
      <c r="D4141" t="s">
        <v>38</v>
      </c>
      <c r="E4141" s="1">
        <v>44428</v>
      </c>
      <c r="F4141" s="4">
        <v>5460</v>
      </c>
      <c r="G4141">
        <v>330</v>
      </c>
      <c r="H4141" s="3">
        <f>_xlfn.XLOOKUP(sales[[#This Row],[Product]],products[Product],products[Cost per box])*sales[[#This Row],[Boxes]]</f>
        <v>3280.2</v>
      </c>
      <c r="I4141" s="4">
        <f>sales[[#This Row],[Revenue]]-sales[[#This Row],[Cost]]</f>
        <v>2179.8000000000002</v>
      </c>
    </row>
    <row r="4142" spans="2:9" x14ac:dyDescent="0.25">
      <c r="B4142" t="s">
        <v>13</v>
      </c>
      <c r="C4142" t="s">
        <v>9</v>
      </c>
      <c r="D4142" t="s">
        <v>30</v>
      </c>
      <c r="E4142" s="1">
        <v>44428</v>
      </c>
      <c r="F4142" s="4">
        <v>8449</v>
      </c>
      <c r="G4142">
        <v>208</v>
      </c>
      <c r="H4142" s="3">
        <f>_xlfn.XLOOKUP(sales[[#This Row],[Product]],products[Product],products[Cost per box])*sales[[#This Row],[Boxes]]</f>
        <v>765.44</v>
      </c>
      <c r="I4142" s="4">
        <f>sales[[#This Row],[Revenue]]-sales[[#This Row],[Cost]]</f>
        <v>7683.5599999999995</v>
      </c>
    </row>
    <row r="4143" spans="2:9" x14ac:dyDescent="0.25">
      <c r="B4143" t="s">
        <v>49</v>
      </c>
      <c r="C4143" t="s">
        <v>16</v>
      </c>
      <c r="D4143" t="s">
        <v>30</v>
      </c>
      <c r="E4143" s="1">
        <v>44428</v>
      </c>
      <c r="F4143" s="4">
        <v>7329</v>
      </c>
      <c r="G4143">
        <v>770</v>
      </c>
      <c r="H4143" s="3">
        <f>_xlfn.XLOOKUP(sales[[#This Row],[Product]],products[Product],products[Cost per box])*sales[[#This Row],[Boxes]]</f>
        <v>2833.6</v>
      </c>
      <c r="I4143" s="4">
        <f>sales[[#This Row],[Revenue]]-sales[[#This Row],[Cost]]</f>
        <v>4495.3999999999996</v>
      </c>
    </row>
    <row r="4144" spans="2:9" x14ac:dyDescent="0.25">
      <c r="B4144" t="s">
        <v>29</v>
      </c>
      <c r="C4144" t="s">
        <v>21</v>
      </c>
      <c r="D4144" t="s">
        <v>26</v>
      </c>
      <c r="E4144" s="1">
        <v>44428</v>
      </c>
      <c r="F4144" s="4">
        <v>9149</v>
      </c>
      <c r="G4144">
        <v>275</v>
      </c>
      <c r="H4144" s="3">
        <f>_xlfn.XLOOKUP(sales[[#This Row],[Product]],products[Product],products[Cost per box])*sales[[#This Row],[Boxes]]</f>
        <v>1768.25</v>
      </c>
      <c r="I4144" s="4">
        <f>sales[[#This Row],[Revenue]]-sales[[#This Row],[Cost]]</f>
        <v>7380.75</v>
      </c>
    </row>
    <row r="4145" spans="2:9" x14ac:dyDescent="0.25">
      <c r="B4145" t="s">
        <v>34</v>
      </c>
      <c r="C4145" t="s">
        <v>27</v>
      </c>
      <c r="D4145" t="s">
        <v>26</v>
      </c>
      <c r="E4145" s="1">
        <v>44428</v>
      </c>
      <c r="F4145" s="4">
        <v>11074</v>
      </c>
      <c r="G4145">
        <v>318</v>
      </c>
      <c r="H4145" s="3">
        <f>_xlfn.XLOOKUP(sales[[#This Row],[Product]],products[Product],products[Cost per box])*sales[[#This Row],[Boxes]]</f>
        <v>2044.74</v>
      </c>
      <c r="I4145" s="4">
        <f>sales[[#This Row],[Revenue]]-sales[[#This Row],[Cost]]</f>
        <v>9029.26</v>
      </c>
    </row>
    <row r="4146" spans="2:9" x14ac:dyDescent="0.25">
      <c r="B4146" t="s">
        <v>13</v>
      </c>
      <c r="C4146" t="s">
        <v>27</v>
      </c>
      <c r="D4146" t="s">
        <v>7</v>
      </c>
      <c r="E4146" s="1">
        <v>44428</v>
      </c>
      <c r="F4146" s="4">
        <v>3416</v>
      </c>
      <c r="G4146">
        <v>374</v>
      </c>
      <c r="H4146" s="3">
        <f>_xlfn.XLOOKUP(sales[[#This Row],[Product]],products[Product],products[Cost per box])*sales[[#This Row],[Boxes]]</f>
        <v>1926.1000000000001</v>
      </c>
      <c r="I4146" s="4">
        <f>sales[[#This Row],[Revenue]]-sales[[#This Row],[Cost]]</f>
        <v>1489.8999999999999</v>
      </c>
    </row>
    <row r="4147" spans="2:9" x14ac:dyDescent="0.25">
      <c r="B4147" t="s">
        <v>39</v>
      </c>
      <c r="C4147" t="s">
        <v>27</v>
      </c>
      <c r="D4147" t="s">
        <v>31</v>
      </c>
      <c r="E4147" s="1">
        <v>44428</v>
      </c>
      <c r="F4147" s="4">
        <v>2044</v>
      </c>
      <c r="G4147">
        <v>71</v>
      </c>
      <c r="H4147" s="3">
        <f>_xlfn.XLOOKUP(sales[[#This Row],[Product]],products[Product],products[Cost per box])*sales[[#This Row],[Boxes]]</f>
        <v>406.12</v>
      </c>
      <c r="I4147" s="4">
        <f>sales[[#This Row],[Revenue]]-sales[[#This Row],[Cost]]</f>
        <v>1637.88</v>
      </c>
    </row>
    <row r="4148" spans="2:9" x14ac:dyDescent="0.25">
      <c r="B4148" t="s">
        <v>8</v>
      </c>
      <c r="C4148" t="s">
        <v>9</v>
      </c>
      <c r="D4148" t="s">
        <v>36</v>
      </c>
      <c r="E4148" s="1">
        <v>44428</v>
      </c>
      <c r="F4148" s="4">
        <v>4991</v>
      </c>
      <c r="G4148">
        <v>366</v>
      </c>
      <c r="H4148" s="3">
        <f>_xlfn.XLOOKUP(sales[[#This Row],[Product]],products[Product],products[Cost per box])*sales[[#This Row],[Boxes]]</f>
        <v>1844.64</v>
      </c>
      <c r="I4148" s="4">
        <f>sales[[#This Row],[Revenue]]-sales[[#This Row],[Cost]]</f>
        <v>3146.3599999999997</v>
      </c>
    </row>
    <row r="4149" spans="2:9" x14ac:dyDescent="0.25">
      <c r="B4149" t="s">
        <v>15</v>
      </c>
      <c r="C4149" t="s">
        <v>9</v>
      </c>
      <c r="D4149" t="s">
        <v>24</v>
      </c>
      <c r="E4149" s="1">
        <v>44428</v>
      </c>
      <c r="F4149" s="4">
        <v>6706</v>
      </c>
      <c r="G4149">
        <v>157</v>
      </c>
      <c r="H4149" s="3">
        <f>_xlfn.XLOOKUP(sales[[#This Row],[Product]],products[Product],products[Cost per box])*sales[[#This Row],[Boxes]]</f>
        <v>1650.07</v>
      </c>
      <c r="I4149" s="4">
        <f>sales[[#This Row],[Revenue]]-sales[[#This Row],[Cost]]</f>
        <v>5055.93</v>
      </c>
    </row>
    <row r="4150" spans="2:9" x14ac:dyDescent="0.25">
      <c r="B4150" t="s">
        <v>18</v>
      </c>
      <c r="C4150" t="s">
        <v>27</v>
      </c>
      <c r="D4150" t="s">
        <v>26</v>
      </c>
      <c r="E4150" s="1">
        <v>44428</v>
      </c>
      <c r="F4150" s="4">
        <v>4431</v>
      </c>
      <c r="G4150">
        <v>320</v>
      </c>
      <c r="H4150" s="3">
        <f>_xlfn.XLOOKUP(sales[[#This Row],[Product]],products[Product],products[Cost per box])*sales[[#This Row],[Boxes]]</f>
        <v>2057.6</v>
      </c>
      <c r="I4150" s="4">
        <f>sales[[#This Row],[Revenue]]-sales[[#This Row],[Cost]]</f>
        <v>2373.4</v>
      </c>
    </row>
    <row r="4151" spans="2:9" x14ac:dyDescent="0.25">
      <c r="B4151" t="s">
        <v>32</v>
      </c>
      <c r="C4151" t="s">
        <v>16</v>
      </c>
      <c r="D4151" t="s">
        <v>28</v>
      </c>
      <c r="E4151" s="1">
        <v>44428</v>
      </c>
      <c r="F4151" s="4">
        <v>2191</v>
      </c>
      <c r="G4151">
        <v>910</v>
      </c>
      <c r="H4151" s="3">
        <f>_xlfn.XLOOKUP(sales[[#This Row],[Product]],products[Product],products[Cost per box])*sales[[#This Row],[Boxes]]</f>
        <v>2511.6</v>
      </c>
      <c r="I4151" s="4">
        <f>sales[[#This Row],[Revenue]]-sales[[#This Row],[Cost]]</f>
        <v>-320.59999999999991</v>
      </c>
    </row>
    <row r="4152" spans="2:9" x14ac:dyDescent="0.25">
      <c r="B4152" t="s">
        <v>34</v>
      </c>
      <c r="C4152" t="s">
        <v>11</v>
      </c>
      <c r="D4152" t="s">
        <v>26</v>
      </c>
      <c r="E4152" s="1">
        <v>44428</v>
      </c>
      <c r="F4152" s="4">
        <v>10003</v>
      </c>
      <c r="G4152">
        <v>307</v>
      </c>
      <c r="H4152" s="3">
        <f>_xlfn.XLOOKUP(sales[[#This Row],[Product]],products[Product],products[Cost per box])*sales[[#This Row],[Boxes]]</f>
        <v>1974.01</v>
      </c>
      <c r="I4152" s="4">
        <f>sales[[#This Row],[Revenue]]-sales[[#This Row],[Cost]]</f>
        <v>8028.99</v>
      </c>
    </row>
    <row r="4153" spans="2:9" x14ac:dyDescent="0.25">
      <c r="B4153" t="s">
        <v>51</v>
      </c>
      <c r="C4153" t="s">
        <v>16</v>
      </c>
      <c r="D4153" t="s">
        <v>31</v>
      </c>
      <c r="E4153" s="1">
        <v>44428</v>
      </c>
      <c r="F4153" s="4">
        <v>2394</v>
      </c>
      <c r="G4153">
        <v>1120</v>
      </c>
      <c r="H4153" s="3">
        <f>_xlfn.XLOOKUP(sales[[#This Row],[Product]],products[Product],products[Cost per box])*sales[[#This Row],[Boxes]]</f>
        <v>6406.4</v>
      </c>
      <c r="I4153" s="4">
        <f>sales[[#This Row],[Revenue]]-sales[[#This Row],[Cost]]</f>
        <v>-4012.3999999999996</v>
      </c>
    </row>
    <row r="4154" spans="2:9" x14ac:dyDescent="0.25">
      <c r="B4154" t="s">
        <v>40</v>
      </c>
      <c r="C4154" t="s">
        <v>9</v>
      </c>
      <c r="D4154" t="s">
        <v>47</v>
      </c>
      <c r="E4154" s="1">
        <v>44428</v>
      </c>
      <c r="F4154" s="4">
        <v>4193</v>
      </c>
      <c r="G4154">
        <v>107</v>
      </c>
      <c r="H4154" s="3">
        <f>_xlfn.XLOOKUP(sales[[#This Row],[Product]],products[Product],products[Cost per box])*sales[[#This Row],[Boxes]]</f>
        <v>562.81999999999994</v>
      </c>
      <c r="I4154" s="4">
        <f>sales[[#This Row],[Revenue]]-sales[[#This Row],[Cost]]</f>
        <v>3630.1800000000003</v>
      </c>
    </row>
    <row r="4155" spans="2:9" x14ac:dyDescent="0.25">
      <c r="B4155" t="s">
        <v>5</v>
      </c>
      <c r="C4155" t="s">
        <v>9</v>
      </c>
      <c r="D4155" t="s">
        <v>48</v>
      </c>
      <c r="E4155" s="1">
        <v>44428</v>
      </c>
      <c r="F4155" s="4">
        <v>7168</v>
      </c>
      <c r="G4155">
        <v>307</v>
      </c>
      <c r="H4155" s="3">
        <f>_xlfn.XLOOKUP(sales[[#This Row],[Product]],products[Product],products[Cost per box])*sales[[#This Row],[Boxes]]</f>
        <v>2296.36</v>
      </c>
      <c r="I4155" s="4">
        <f>sales[[#This Row],[Revenue]]-sales[[#This Row],[Cost]]</f>
        <v>4871.6399999999994</v>
      </c>
    </row>
    <row r="4156" spans="2:9" x14ac:dyDescent="0.25">
      <c r="B4156" t="s">
        <v>39</v>
      </c>
      <c r="C4156" t="s">
        <v>16</v>
      </c>
      <c r="D4156" t="s">
        <v>14</v>
      </c>
      <c r="E4156" s="1">
        <v>44428</v>
      </c>
      <c r="F4156" s="4">
        <v>3164</v>
      </c>
      <c r="G4156">
        <v>770</v>
      </c>
      <c r="H4156" s="3">
        <f>_xlfn.XLOOKUP(sales[[#This Row],[Product]],products[Product],products[Cost per box])*sales[[#This Row],[Boxes]]</f>
        <v>4858.7</v>
      </c>
      <c r="I4156" s="4">
        <f>sales[[#This Row],[Revenue]]-sales[[#This Row],[Cost]]</f>
        <v>-1694.6999999999998</v>
      </c>
    </row>
    <row r="4157" spans="2:9" x14ac:dyDescent="0.25">
      <c r="B4157" t="s">
        <v>33</v>
      </c>
      <c r="C4157" t="s">
        <v>6</v>
      </c>
      <c r="D4157" t="s">
        <v>14</v>
      </c>
      <c r="E4157" s="1">
        <v>44428</v>
      </c>
      <c r="F4157" s="4">
        <v>3654</v>
      </c>
      <c r="G4157">
        <v>41</v>
      </c>
      <c r="H4157" s="3">
        <f>_xlfn.XLOOKUP(sales[[#This Row],[Product]],products[Product],products[Cost per box])*sales[[#This Row],[Boxes]]</f>
        <v>258.70999999999998</v>
      </c>
      <c r="I4157" s="4">
        <f>sales[[#This Row],[Revenue]]-sales[[#This Row],[Cost]]</f>
        <v>3395.29</v>
      </c>
    </row>
    <row r="4158" spans="2:9" x14ac:dyDescent="0.25">
      <c r="B4158" t="s">
        <v>40</v>
      </c>
      <c r="C4158" t="s">
        <v>27</v>
      </c>
      <c r="D4158" t="s">
        <v>52</v>
      </c>
      <c r="E4158" s="1">
        <v>44428</v>
      </c>
      <c r="F4158" s="4">
        <v>1176</v>
      </c>
      <c r="G4158">
        <v>281</v>
      </c>
      <c r="H4158" s="3">
        <f>_xlfn.XLOOKUP(sales[[#This Row],[Product]],products[Product],products[Cost per box])*sales[[#This Row],[Boxes]]</f>
        <v>932.92</v>
      </c>
      <c r="I4158" s="4">
        <f>sales[[#This Row],[Revenue]]-sales[[#This Row],[Cost]]</f>
        <v>243.08000000000004</v>
      </c>
    </row>
    <row r="4159" spans="2:9" x14ac:dyDescent="0.25">
      <c r="B4159" t="s">
        <v>34</v>
      </c>
      <c r="C4159" t="s">
        <v>16</v>
      </c>
      <c r="D4159" t="s">
        <v>42</v>
      </c>
      <c r="E4159" s="1">
        <v>44428</v>
      </c>
      <c r="F4159" s="4">
        <v>9317</v>
      </c>
      <c r="G4159">
        <v>347</v>
      </c>
      <c r="H4159" s="3">
        <f>_xlfn.XLOOKUP(sales[[#This Row],[Product]],products[Product],products[Cost per box])*sales[[#This Row],[Boxes]]</f>
        <v>1644.78</v>
      </c>
      <c r="I4159" s="4">
        <f>sales[[#This Row],[Revenue]]-sales[[#This Row],[Cost]]</f>
        <v>7672.22</v>
      </c>
    </row>
    <row r="4160" spans="2:9" x14ac:dyDescent="0.25">
      <c r="B4160" t="s">
        <v>49</v>
      </c>
      <c r="C4160" t="s">
        <v>27</v>
      </c>
      <c r="D4160" t="s">
        <v>30</v>
      </c>
      <c r="E4160" s="1">
        <v>44428</v>
      </c>
      <c r="F4160" s="4">
        <v>6188</v>
      </c>
      <c r="G4160">
        <v>263</v>
      </c>
      <c r="H4160" s="3">
        <f>_xlfn.XLOOKUP(sales[[#This Row],[Product]],products[Product],products[Cost per box])*sales[[#This Row],[Boxes]]</f>
        <v>967.84</v>
      </c>
      <c r="I4160" s="4">
        <f>sales[[#This Row],[Revenue]]-sales[[#This Row],[Cost]]</f>
        <v>5220.16</v>
      </c>
    </row>
    <row r="4161" spans="2:9" x14ac:dyDescent="0.25">
      <c r="B4161" t="s">
        <v>29</v>
      </c>
      <c r="C4161" t="s">
        <v>6</v>
      </c>
      <c r="D4161" t="s">
        <v>47</v>
      </c>
      <c r="E4161" s="1">
        <v>44428</v>
      </c>
      <c r="F4161" s="4">
        <v>644</v>
      </c>
      <c r="G4161">
        <v>270</v>
      </c>
      <c r="H4161" s="3">
        <f>_xlfn.XLOOKUP(sales[[#This Row],[Product]],products[Product],products[Cost per box])*sales[[#This Row],[Boxes]]</f>
        <v>1420.2</v>
      </c>
      <c r="I4161" s="4">
        <f>sales[[#This Row],[Revenue]]-sales[[#This Row],[Cost]]</f>
        <v>-776.2</v>
      </c>
    </row>
    <row r="4162" spans="2:9" x14ac:dyDescent="0.25">
      <c r="B4162" t="s">
        <v>49</v>
      </c>
      <c r="C4162" t="s">
        <v>9</v>
      </c>
      <c r="D4162" t="s">
        <v>44</v>
      </c>
      <c r="E4162" s="1">
        <v>44428</v>
      </c>
      <c r="F4162" s="4">
        <v>1239</v>
      </c>
      <c r="G4162">
        <v>282</v>
      </c>
      <c r="H4162" s="3">
        <f>_xlfn.XLOOKUP(sales[[#This Row],[Product]],products[Product],products[Cost per box])*sales[[#This Row],[Boxes]]</f>
        <v>2698.7400000000002</v>
      </c>
      <c r="I4162" s="4">
        <f>sales[[#This Row],[Revenue]]-sales[[#This Row],[Cost]]</f>
        <v>-1459.7400000000002</v>
      </c>
    </row>
    <row r="4163" spans="2:9" x14ac:dyDescent="0.25">
      <c r="B4163" t="s">
        <v>18</v>
      </c>
      <c r="C4163" t="s">
        <v>27</v>
      </c>
      <c r="D4163" t="s">
        <v>36</v>
      </c>
      <c r="E4163" s="1">
        <v>44428</v>
      </c>
      <c r="F4163" s="4">
        <v>5586</v>
      </c>
      <c r="G4163">
        <v>590</v>
      </c>
      <c r="H4163" s="3">
        <f>_xlfn.XLOOKUP(sales[[#This Row],[Product]],products[Product],products[Cost per box])*sales[[#This Row],[Boxes]]</f>
        <v>2973.6</v>
      </c>
      <c r="I4163" s="4">
        <f>sales[[#This Row],[Revenue]]-sales[[#This Row],[Cost]]</f>
        <v>2612.4</v>
      </c>
    </row>
    <row r="4164" spans="2:9" x14ac:dyDescent="0.25">
      <c r="B4164" t="s">
        <v>25</v>
      </c>
      <c r="C4164" t="s">
        <v>16</v>
      </c>
      <c r="D4164" t="s">
        <v>48</v>
      </c>
      <c r="E4164" s="1">
        <v>44428</v>
      </c>
      <c r="F4164" s="4">
        <v>2674</v>
      </c>
      <c r="G4164">
        <v>104</v>
      </c>
      <c r="H4164" s="3">
        <f>_xlfn.XLOOKUP(sales[[#This Row],[Product]],products[Product],products[Cost per box])*sales[[#This Row],[Boxes]]</f>
        <v>777.92000000000007</v>
      </c>
      <c r="I4164" s="4">
        <f>sales[[#This Row],[Revenue]]-sales[[#This Row],[Cost]]</f>
        <v>1896.08</v>
      </c>
    </row>
    <row r="4165" spans="2:9" x14ac:dyDescent="0.25">
      <c r="B4165" t="s">
        <v>39</v>
      </c>
      <c r="C4165" t="s">
        <v>11</v>
      </c>
      <c r="D4165" t="s">
        <v>14</v>
      </c>
      <c r="E4165" s="1">
        <v>44428</v>
      </c>
      <c r="F4165" s="4">
        <v>3787</v>
      </c>
      <c r="G4165">
        <v>275</v>
      </c>
      <c r="H4165" s="3">
        <f>_xlfn.XLOOKUP(sales[[#This Row],[Product]],products[Product],products[Cost per box])*sales[[#This Row],[Boxes]]</f>
        <v>1735.25</v>
      </c>
      <c r="I4165" s="4">
        <f>sales[[#This Row],[Revenue]]-sales[[#This Row],[Cost]]</f>
        <v>2051.75</v>
      </c>
    </row>
    <row r="4166" spans="2:9" x14ac:dyDescent="0.25">
      <c r="B4166" t="s">
        <v>8</v>
      </c>
      <c r="C4166" t="s">
        <v>6</v>
      </c>
      <c r="D4166" t="s">
        <v>48</v>
      </c>
      <c r="E4166" s="1">
        <v>44428</v>
      </c>
      <c r="F4166" s="4">
        <v>2135</v>
      </c>
      <c r="G4166">
        <v>48</v>
      </c>
      <c r="H4166" s="3">
        <f>_xlfn.XLOOKUP(sales[[#This Row],[Product]],products[Product],products[Cost per box])*sales[[#This Row],[Boxes]]</f>
        <v>359.04</v>
      </c>
      <c r="I4166" s="4">
        <f>sales[[#This Row],[Revenue]]-sales[[#This Row],[Cost]]</f>
        <v>1775.96</v>
      </c>
    </row>
    <row r="4167" spans="2:9" x14ac:dyDescent="0.25">
      <c r="B4167" t="s">
        <v>46</v>
      </c>
      <c r="C4167" t="s">
        <v>21</v>
      </c>
      <c r="D4167" t="s">
        <v>43</v>
      </c>
      <c r="E4167" s="1">
        <v>44428</v>
      </c>
      <c r="F4167" s="4">
        <v>658</v>
      </c>
      <c r="G4167">
        <v>15</v>
      </c>
      <c r="H4167" s="3">
        <f>_xlfn.XLOOKUP(sales[[#This Row],[Product]],products[Product],products[Cost per box])*sales[[#This Row],[Boxes]]</f>
        <v>57.75</v>
      </c>
      <c r="I4167" s="4">
        <f>sales[[#This Row],[Revenue]]-sales[[#This Row],[Cost]]</f>
        <v>600.25</v>
      </c>
    </row>
    <row r="4168" spans="2:9" x14ac:dyDescent="0.25">
      <c r="B4168" t="s">
        <v>29</v>
      </c>
      <c r="C4168" t="s">
        <v>27</v>
      </c>
      <c r="D4168" t="s">
        <v>31</v>
      </c>
      <c r="E4168" s="1">
        <v>44428</v>
      </c>
      <c r="F4168" s="4">
        <v>5334</v>
      </c>
      <c r="G4168">
        <v>428</v>
      </c>
      <c r="H4168" s="3">
        <f>_xlfn.XLOOKUP(sales[[#This Row],[Product]],products[Product],products[Cost per box])*sales[[#This Row],[Boxes]]</f>
        <v>2448.16</v>
      </c>
      <c r="I4168" s="4">
        <f>sales[[#This Row],[Revenue]]-sales[[#This Row],[Cost]]</f>
        <v>2885.84</v>
      </c>
    </row>
    <row r="4169" spans="2:9" x14ac:dyDescent="0.25">
      <c r="B4169" t="s">
        <v>37</v>
      </c>
      <c r="C4169" t="s">
        <v>16</v>
      </c>
      <c r="D4169" t="s">
        <v>35</v>
      </c>
      <c r="E4169" s="1">
        <v>44428</v>
      </c>
      <c r="F4169" s="4">
        <v>4585</v>
      </c>
      <c r="G4169">
        <v>310</v>
      </c>
      <c r="H4169" s="3">
        <f>_xlfn.XLOOKUP(sales[[#This Row],[Product]],products[Product],products[Cost per box])*sales[[#This Row],[Boxes]]</f>
        <v>821.5</v>
      </c>
      <c r="I4169" s="4">
        <f>sales[[#This Row],[Revenue]]-sales[[#This Row],[Cost]]</f>
        <v>3763.5</v>
      </c>
    </row>
    <row r="4170" spans="2:9" x14ac:dyDescent="0.25">
      <c r="B4170" t="s">
        <v>5</v>
      </c>
      <c r="C4170" t="s">
        <v>21</v>
      </c>
      <c r="D4170" t="s">
        <v>30</v>
      </c>
      <c r="E4170" s="1">
        <v>44431</v>
      </c>
      <c r="F4170" s="4">
        <v>4900</v>
      </c>
      <c r="G4170">
        <v>700</v>
      </c>
      <c r="H4170" s="3">
        <f>_xlfn.XLOOKUP(sales[[#This Row],[Product]],products[Product],products[Cost per box])*sales[[#This Row],[Boxes]]</f>
        <v>2576</v>
      </c>
      <c r="I4170" s="4">
        <f>sales[[#This Row],[Revenue]]-sales[[#This Row],[Cost]]</f>
        <v>2324</v>
      </c>
    </row>
    <row r="4171" spans="2:9" x14ac:dyDescent="0.25">
      <c r="B4171" t="s">
        <v>25</v>
      </c>
      <c r="C4171" t="s">
        <v>9</v>
      </c>
      <c r="D4171" t="s">
        <v>48</v>
      </c>
      <c r="E4171" s="1">
        <v>44431</v>
      </c>
      <c r="F4171" s="4">
        <v>6391</v>
      </c>
      <c r="G4171">
        <v>87</v>
      </c>
      <c r="H4171" s="3">
        <f>_xlfn.XLOOKUP(sales[[#This Row],[Product]],products[Product],products[Cost per box])*sales[[#This Row],[Boxes]]</f>
        <v>650.76</v>
      </c>
      <c r="I4171" s="4">
        <f>sales[[#This Row],[Revenue]]-sales[[#This Row],[Cost]]</f>
        <v>5740.24</v>
      </c>
    </row>
    <row r="4172" spans="2:9" x14ac:dyDescent="0.25">
      <c r="B4172" t="s">
        <v>20</v>
      </c>
      <c r="C4172" t="s">
        <v>11</v>
      </c>
      <c r="D4172" t="s">
        <v>22</v>
      </c>
      <c r="E4172" s="1">
        <v>44431</v>
      </c>
      <c r="F4172" s="4">
        <v>5341</v>
      </c>
      <c r="G4172">
        <v>212</v>
      </c>
      <c r="H4172" s="3">
        <f>_xlfn.XLOOKUP(sales[[#This Row],[Product]],products[Product],products[Cost per box])*sales[[#This Row],[Boxes]]</f>
        <v>1742.64</v>
      </c>
      <c r="I4172" s="4">
        <f>sales[[#This Row],[Revenue]]-sales[[#This Row],[Cost]]</f>
        <v>3598.3599999999997</v>
      </c>
    </row>
    <row r="4173" spans="2:9" x14ac:dyDescent="0.25">
      <c r="B4173" t="s">
        <v>23</v>
      </c>
      <c r="C4173" t="s">
        <v>9</v>
      </c>
      <c r="D4173" t="s">
        <v>12</v>
      </c>
      <c r="E4173" s="1">
        <v>44431</v>
      </c>
      <c r="F4173" s="4">
        <v>9569</v>
      </c>
      <c r="G4173">
        <v>101</v>
      </c>
      <c r="H4173" s="3">
        <f>_xlfn.XLOOKUP(sales[[#This Row],[Product]],products[Product],products[Cost per box])*sales[[#This Row],[Boxes]]</f>
        <v>851.43</v>
      </c>
      <c r="I4173" s="4">
        <f>sales[[#This Row],[Revenue]]-sales[[#This Row],[Cost]]</f>
        <v>8717.57</v>
      </c>
    </row>
    <row r="4174" spans="2:9" x14ac:dyDescent="0.25">
      <c r="B4174" t="s">
        <v>32</v>
      </c>
      <c r="C4174" t="s">
        <v>21</v>
      </c>
      <c r="D4174" t="s">
        <v>42</v>
      </c>
      <c r="E4174" s="1">
        <v>44431</v>
      </c>
      <c r="F4174" s="4">
        <v>875</v>
      </c>
      <c r="G4174">
        <v>259</v>
      </c>
      <c r="H4174" s="3">
        <f>_xlfn.XLOOKUP(sales[[#This Row],[Product]],products[Product],products[Cost per box])*sales[[#This Row],[Boxes]]</f>
        <v>1227.6600000000001</v>
      </c>
      <c r="I4174" s="4">
        <f>sales[[#This Row],[Revenue]]-sales[[#This Row],[Cost]]</f>
        <v>-352.66000000000008</v>
      </c>
    </row>
    <row r="4175" spans="2:9" x14ac:dyDescent="0.25">
      <c r="B4175" t="s">
        <v>10</v>
      </c>
      <c r="C4175" t="s">
        <v>9</v>
      </c>
      <c r="D4175" t="s">
        <v>42</v>
      </c>
      <c r="E4175" s="1">
        <v>44431</v>
      </c>
      <c r="F4175" s="4">
        <v>7490</v>
      </c>
      <c r="G4175">
        <v>700</v>
      </c>
      <c r="H4175" s="3">
        <f>_xlfn.XLOOKUP(sales[[#This Row],[Product]],products[Product],products[Cost per box])*sales[[#This Row],[Boxes]]</f>
        <v>3318</v>
      </c>
      <c r="I4175" s="4">
        <f>sales[[#This Row],[Revenue]]-sales[[#This Row],[Cost]]</f>
        <v>4172</v>
      </c>
    </row>
    <row r="4176" spans="2:9" x14ac:dyDescent="0.25">
      <c r="B4176" t="s">
        <v>49</v>
      </c>
      <c r="C4176" t="s">
        <v>11</v>
      </c>
      <c r="D4176" t="s">
        <v>22</v>
      </c>
      <c r="E4176" s="1">
        <v>44431</v>
      </c>
      <c r="F4176" s="4">
        <v>1330</v>
      </c>
      <c r="G4176">
        <v>151</v>
      </c>
      <c r="H4176" s="3">
        <f>_xlfn.XLOOKUP(sales[[#This Row],[Product]],products[Product],products[Cost per box])*sales[[#This Row],[Boxes]]</f>
        <v>1241.22</v>
      </c>
      <c r="I4176" s="4">
        <f>sales[[#This Row],[Revenue]]-sales[[#This Row],[Cost]]</f>
        <v>88.779999999999973</v>
      </c>
    </row>
    <row r="4177" spans="2:9" x14ac:dyDescent="0.25">
      <c r="B4177" t="s">
        <v>10</v>
      </c>
      <c r="C4177" t="s">
        <v>6</v>
      </c>
      <c r="D4177" t="s">
        <v>28</v>
      </c>
      <c r="E4177" s="1">
        <v>44431</v>
      </c>
      <c r="F4177" s="4">
        <v>8218</v>
      </c>
      <c r="G4177">
        <v>88</v>
      </c>
      <c r="H4177" s="3">
        <f>_xlfn.XLOOKUP(sales[[#This Row],[Product]],products[Product],products[Cost per box])*sales[[#This Row],[Boxes]]</f>
        <v>242.88</v>
      </c>
      <c r="I4177" s="4">
        <f>sales[[#This Row],[Revenue]]-sales[[#This Row],[Cost]]</f>
        <v>7975.12</v>
      </c>
    </row>
    <row r="4178" spans="2:9" x14ac:dyDescent="0.25">
      <c r="B4178" t="s">
        <v>33</v>
      </c>
      <c r="C4178" t="s">
        <v>16</v>
      </c>
      <c r="D4178" t="s">
        <v>38</v>
      </c>
      <c r="E4178" s="1">
        <v>44431</v>
      </c>
      <c r="F4178" s="4">
        <v>3409</v>
      </c>
      <c r="G4178">
        <v>147</v>
      </c>
      <c r="H4178" s="3">
        <f>_xlfn.XLOOKUP(sales[[#This Row],[Product]],products[Product],products[Cost per box])*sales[[#This Row],[Boxes]]</f>
        <v>1461.1799999999998</v>
      </c>
      <c r="I4178" s="4">
        <f>sales[[#This Row],[Revenue]]-sales[[#This Row],[Cost]]</f>
        <v>1947.8200000000002</v>
      </c>
    </row>
    <row r="4179" spans="2:9" x14ac:dyDescent="0.25">
      <c r="B4179" t="s">
        <v>51</v>
      </c>
      <c r="C4179" t="s">
        <v>11</v>
      </c>
      <c r="D4179" t="s">
        <v>42</v>
      </c>
      <c r="E4179" s="1">
        <v>44431</v>
      </c>
      <c r="F4179" s="4">
        <v>847</v>
      </c>
      <c r="G4179">
        <v>189</v>
      </c>
      <c r="H4179" s="3">
        <f>_xlfn.XLOOKUP(sales[[#This Row],[Product]],products[Product],products[Cost per box])*sales[[#This Row],[Boxes]]</f>
        <v>895.86</v>
      </c>
      <c r="I4179" s="4">
        <f>sales[[#This Row],[Revenue]]-sales[[#This Row],[Cost]]</f>
        <v>-48.860000000000014</v>
      </c>
    </row>
    <row r="4180" spans="2:9" x14ac:dyDescent="0.25">
      <c r="B4180" t="s">
        <v>18</v>
      </c>
      <c r="C4180" t="s">
        <v>11</v>
      </c>
      <c r="D4180" t="s">
        <v>17</v>
      </c>
      <c r="E4180" s="1">
        <v>44431</v>
      </c>
      <c r="F4180" s="4">
        <v>13965</v>
      </c>
      <c r="G4180">
        <v>112</v>
      </c>
      <c r="H4180" s="3">
        <f>_xlfn.XLOOKUP(sales[[#This Row],[Product]],products[Product],products[Cost per box])*sales[[#This Row],[Boxes]]</f>
        <v>761.6</v>
      </c>
      <c r="I4180" s="4">
        <f>sales[[#This Row],[Revenue]]-sales[[#This Row],[Cost]]</f>
        <v>13203.4</v>
      </c>
    </row>
    <row r="4181" spans="2:9" x14ac:dyDescent="0.25">
      <c r="B4181" t="s">
        <v>10</v>
      </c>
      <c r="C4181" t="s">
        <v>11</v>
      </c>
      <c r="D4181" t="s">
        <v>44</v>
      </c>
      <c r="E4181" s="1">
        <v>44431</v>
      </c>
      <c r="F4181" s="4">
        <v>6867</v>
      </c>
      <c r="G4181">
        <v>88</v>
      </c>
      <c r="H4181" s="3">
        <f>_xlfn.XLOOKUP(sales[[#This Row],[Product]],products[Product],products[Cost per box])*sales[[#This Row],[Boxes]]</f>
        <v>842.16000000000008</v>
      </c>
      <c r="I4181" s="4">
        <f>sales[[#This Row],[Revenue]]-sales[[#This Row],[Cost]]</f>
        <v>6024.84</v>
      </c>
    </row>
    <row r="4182" spans="2:9" x14ac:dyDescent="0.25">
      <c r="B4182" t="s">
        <v>46</v>
      </c>
      <c r="C4182" t="s">
        <v>27</v>
      </c>
      <c r="D4182" t="s">
        <v>7</v>
      </c>
      <c r="E4182" s="1">
        <v>44431</v>
      </c>
      <c r="F4182" s="4">
        <v>2968</v>
      </c>
      <c r="G4182">
        <v>198</v>
      </c>
      <c r="H4182" s="3">
        <f>_xlfn.XLOOKUP(sales[[#This Row],[Product]],products[Product],products[Cost per box])*sales[[#This Row],[Boxes]]</f>
        <v>1019.7</v>
      </c>
      <c r="I4182" s="4">
        <f>sales[[#This Row],[Revenue]]-sales[[#This Row],[Cost]]</f>
        <v>1948.3</v>
      </c>
    </row>
    <row r="4183" spans="2:9" x14ac:dyDescent="0.25">
      <c r="B4183" t="s">
        <v>10</v>
      </c>
      <c r="C4183" t="s">
        <v>11</v>
      </c>
      <c r="D4183" t="s">
        <v>42</v>
      </c>
      <c r="E4183" s="1">
        <v>44431</v>
      </c>
      <c r="F4183" s="4">
        <v>3122</v>
      </c>
      <c r="G4183">
        <v>285</v>
      </c>
      <c r="H4183" s="3">
        <f>_xlfn.XLOOKUP(sales[[#This Row],[Product]],products[Product],products[Cost per box])*sales[[#This Row],[Boxes]]</f>
        <v>1350.9</v>
      </c>
      <c r="I4183" s="4">
        <f>sales[[#This Row],[Revenue]]-sales[[#This Row],[Cost]]</f>
        <v>1771.1</v>
      </c>
    </row>
    <row r="4184" spans="2:9" x14ac:dyDescent="0.25">
      <c r="B4184" t="s">
        <v>37</v>
      </c>
      <c r="C4184" t="s">
        <v>9</v>
      </c>
      <c r="D4184" t="s">
        <v>28</v>
      </c>
      <c r="E4184" s="1">
        <v>44431</v>
      </c>
      <c r="F4184" s="4">
        <v>3171</v>
      </c>
      <c r="G4184">
        <v>350</v>
      </c>
      <c r="H4184" s="3">
        <f>_xlfn.XLOOKUP(sales[[#This Row],[Product]],products[Product],products[Cost per box])*sales[[#This Row],[Boxes]]</f>
        <v>965.99999999999989</v>
      </c>
      <c r="I4184" s="4">
        <f>sales[[#This Row],[Revenue]]-sales[[#This Row],[Cost]]</f>
        <v>2205</v>
      </c>
    </row>
    <row r="4185" spans="2:9" x14ac:dyDescent="0.25">
      <c r="B4185" t="s">
        <v>10</v>
      </c>
      <c r="C4185" t="s">
        <v>27</v>
      </c>
      <c r="D4185" t="s">
        <v>35</v>
      </c>
      <c r="E4185" s="1">
        <v>44431</v>
      </c>
      <c r="F4185" s="4">
        <v>1211</v>
      </c>
      <c r="G4185">
        <v>268</v>
      </c>
      <c r="H4185" s="3">
        <f>_xlfn.XLOOKUP(sales[[#This Row],[Product]],products[Product],products[Cost per box])*sales[[#This Row],[Boxes]]</f>
        <v>710.19999999999993</v>
      </c>
      <c r="I4185" s="4">
        <f>sales[[#This Row],[Revenue]]-sales[[#This Row],[Cost]]</f>
        <v>500.80000000000007</v>
      </c>
    </row>
    <row r="4186" spans="2:9" x14ac:dyDescent="0.25">
      <c r="B4186" t="s">
        <v>41</v>
      </c>
      <c r="C4186" t="s">
        <v>27</v>
      </c>
      <c r="D4186" t="s">
        <v>31</v>
      </c>
      <c r="E4186" s="1">
        <v>44431</v>
      </c>
      <c r="F4186" s="4">
        <v>2492</v>
      </c>
      <c r="G4186">
        <v>154</v>
      </c>
      <c r="H4186" s="3">
        <f>_xlfn.XLOOKUP(sales[[#This Row],[Product]],products[Product],products[Cost per box])*sales[[#This Row],[Boxes]]</f>
        <v>880.88</v>
      </c>
      <c r="I4186" s="4">
        <f>sales[[#This Row],[Revenue]]-sales[[#This Row],[Cost]]</f>
        <v>1611.12</v>
      </c>
    </row>
    <row r="4187" spans="2:9" x14ac:dyDescent="0.25">
      <c r="B4187" t="s">
        <v>18</v>
      </c>
      <c r="C4187" t="s">
        <v>21</v>
      </c>
      <c r="D4187" t="s">
        <v>28</v>
      </c>
      <c r="E4187" s="1">
        <v>44431</v>
      </c>
      <c r="F4187" s="4">
        <v>357</v>
      </c>
      <c r="G4187">
        <v>770</v>
      </c>
      <c r="H4187" s="3">
        <f>_xlfn.XLOOKUP(sales[[#This Row],[Product]],products[Product],products[Cost per box])*sales[[#This Row],[Boxes]]</f>
        <v>2125.1999999999998</v>
      </c>
      <c r="I4187" s="4">
        <f>sales[[#This Row],[Revenue]]-sales[[#This Row],[Cost]]</f>
        <v>-1768.1999999999998</v>
      </c>
    </row>
    <row r="4188" spans="2:9" x14ac:dyDescent="0.25">
      <c r="B4188" t="s">
        <v>25</v>
      </c>
      <c r="C4188" t="s">
        <v>16</v>
      </c>
      <c r="D4188" t="s">
        <v>17</v>
      </c>
      <c r="E4188" s="1">
        <v>44431</v>
      </c>
      <c r="F4188" s="4">
        <v>4732</v>
      </c>
      <c r="G4188">
        <v>168</v>
      </c>
      <c r="H4188" s="3">
        <f>_xlfn.XLOOKUP(sales[[#This Row],[Product]],products[Product],products[Cost per box])*sales[[#This Row],[Boxes]]</f>
        <v>1142.3999999999999</v>
      </c>
      <c r="I4188" s="4">
        <f>sales[[#This Row],[Revenue]]-sales[[#This Row],[Cost]]</f>
        <v>3589.6000000000004</v>
      </c>
    </row>
    <row r="4189" spans="2:9" x14ac:dyDescent="0.25">
      <c r="B4189" t="s">
        <v>15</v>
      </c>
      <c r="C4189" t="s">
        <v>27</v>
      </c>
      <c r="D4189" t="s">
        <v>36</v>
      </c>
      <c r="E4189" s="1">
        <v>44431</v>
      </c>
      <c r="F4189" s="4">
        <v>7609</v>
      </c>
      <c r="G4189">
        <v>437</v>
      </c>
      <c r="H4189" s="3">
        <f>_xlfn.XLOOKUP(sales[[#This Row],[Product]],products[Product],products[Cost per box])*sales[[#This Row],[Boxes]]</f>
        <v>2202.48</v>
      </c>
      <c r="I4189" s="4">
        <f>sales[[#This Row],[Revenue]]-sales[[#This Row],[Cost]]</f>
        <v>5406.52</v>
      </c>
    </row>
    <row r="4190" spans="2:9" x14ac:dyDescent="0.25">
      <c r="B4190" t="s">
        <v>18</v>
      </c>
      <c r="C4190" t="s">
        <v>6</v>
      </c>
      <c r="D4190" t="s">
        <v>50</v>
      </c>
      <c r="E4190" s="1">
        <v>44431</v>
      </c>
      <c r="F4190" s="4">
        <v>4123</v>
      </c>
      <c r="G4190">
        <v>226</v>
      </c>
      <c r="H4190" s="3">
        <f>_xlfn.XLOOKUP(sales[[#This Row],[Product]],products[Product],products[Cost per box])*sales[[#This Row],[Boxes]]</f>
        <v>2804.66</v>
      </c>
      <c r="I4190" s="4">
        <f>sales[[#This Row],[Revenue]]-sales[[#This Row],[Cost]]</f>
        <v>1318.3400000000001</v>
      </c>
    </row>
    <row r="4191" spans="2:9" x14ac:dyDescent="0.25">
      <c r="B4191" t="s">
        <v>25</v>
      </c>
      <c r="C4191" t="s">
        <v>11</v>
      </c>
      <c r="D4191" t="s">
        <v>17</v>
      </c>
      <c r="E4191" s="1">
        <v>44431</v>
      </c>
      <c r="F4191" s="4">
        <v>1897</v>
      </c>
      <c r="G4191">
        <v>313</v>
      </c>
      <c r="H4191" s="3">
        <f>_xlfn.XLOOKUP(sales[[#This Row],[Product]],products[Product],products[Cost per box])*sales[[#This Row],[Boxes]]</f>
        <v>2128.4</v>
      </c>
      <c r="I4191" s="4">
        <f>sales[[#This Row],[Revenue]]-sales[[#This Row],[Cost]]</f>
        <v>-231.40000000000009</v>
      </c>
    </row>
    <row r="4192" spans="2:9" x14ac:dyDescent="0.25">
      <c r="B4192" t="s">
        <v>32</v>
      </c>
      <c r="C4192" t="s">
        <v>11</v>
      </c>
      <c r="D4192" t="s">
        <v>48</v>
      </c>
      <c r="E4192" s="1">
        <v>44431</v>
      </c>
      <c r="F4192" s="4">
        <v>3612</v>
      </c>
      <c r="G4192">
        <v>31</v>
      </c>
      <c r="H4192" s="3">
        <f>_xlfn.XLOOKUP(sales[[#This Row],[Product]],products[Product],products[Cost per box])*sales[[#This Row],[Boxes]]</f>
        <v>231.88000000000002</v>
      </c>
      <c r="I4192" s="4">
        <f>sales[[#This Row],[Revenue]]-sales[[#This Row],[Cost]]</f>
        <v>3380.12</v>
      </c>
    </row>
    <row r="4193" spans="2:9" x14ac:dyDescent="0.25">
      <c r="B4193" t="s">
        <v>39</v>
      </c>
      <c r="C4193" t="s">
        <v>21</v>
      </c>
      <c r="D4193" t="s">
        <v>26</v>
      </c>
      <c r="E4193" s="1">
        <v>44431</v>
      </c>
      <c r="F4193" s="4">
        <v>9618</v>
      </c>
      <c r="G4193">
        <v>1</v>
      </c>
      <c r="H4193" s="3">
        <f>_xlfn.XLOOKUP(sales[[#This Row],[Product]],products[Product],products[Cost per box])*sales[[#This Row],[Boxes]]</f>
        <v>6.43</v>
      </c>
      <c r="I4193" s="4">
        <f>sales[[#This Row],[Revenue]]-sales[[#This Row],[Cost]]</f>
        <v>9611.57</v>
      </c>
    </row>
    <row r="4194" spans="2:9" x14ac:dyDescent="0.25">
      <c r="B4194" t="s">
        <v>15</v>
      </c>
      <c r="C4194" t="s">
        <v>9</v>
      </c>
      <c r="D4194" t="s">
        <v>19</v>
      </c>
      <c r="E4194" s="1">
        <v>44431</v>
      </c>
      <c r="F4194" s="4">
        <v>637</v>
      </c>
      <c r="G4194">
        <v>130</v>
      </c>
      <c r="H4194" s="3">
        <f>_xlfn.XLOOKUP(sales[[#This Row],[Product]],products[Product],products[Cost per box])*sales[[#This Row],[Boxes]]</f>
        <v>1329.9</v>
      </c>
      <c r="I4194" s="4">
        <f>sales[[#This Row],[Revenue]]-sales[[#This Row],[Cost]]</f>
        <v>-692.90000000000009</v>
      </c>
    </row>
    <row r="4195" spans="2:9" x14ac:dyDescent="0.25">
      <c r="B4195" t="s">
        <v>29</v>
      </c>
      <c r="C4195" t="s">
        <v>6</v>
      </c>
      <c r="D4195" t="s">
        <v>17</v>
      </c>
      <c r="E4195" s="1">
        <v>44431</v>
      </c>
      <c r="F4195" s="4">
        <v>1106</v>
      </c>
      <c r="G4195">
        <v>142</v>
      </c>
      <c r="H4195" s="3">
        <f>_xlfn.XLOOKUP(sales[[#This Row],[Product]],products[Product],products[Cost per box])*sales[[#This Row],[Boxes]]</f>
        <v>965.6</v>
      </c>
      <c r="I4195" s="4">
        <f>sales[[#This Row],[Revenue]]-sales[[#This Row],[Cost]]</f>
        <v>140.39999999999998</v>
      </c>
    </row>
    <row r="4196" spans="2:9" x14ac:dyDescent="0.25">
      <c r="B4196" t="s">
        <v>15</v>
      </c>
      <c r="C4196" t="s">
        <v>6</v>
      </c>
      <c r="D4196" t="s">
        <v>45</v>
      </c>
      <c r="E4196" s="1">
        <v>44431</v>
      </c>
      <c r="F4196" s="4">
        <v>392</v>
      </c>
      <c r="G4196">
        <v>5</v>
      </c>
      <c r="H4196" s="3">
        <f>_xlfn.XLOOKUP(sales[[#This Row],[Product]],products[Product],products[Cost per box])*sales[[#This Row],[Boxes]]</f>
        <v>38.650000000000006</v>
      </c>
      <c r="I4196" s="4">
        <f>sales[[#This Row],[Revenue]]-sales[[#This Row],[Cost]]</f>
        <v>353.35</v>
      </c>
    </row>
    <row r="4197" spans="2:9" x14ac:dyDescent="0.25">
      <c r="B4197" t="s">
        <v>23</v>
      </c>
      <c r="C4197" t="s">
        <v>27</v>
      </c>
      <c r="D4197" t="s">
        <v>36</v>
      </c>
      <c r="E4197" s="1">
        <v>44431</v>
      </c>
      <c r="F4197" s="4">
        <v>1323</v>
      </c>
      <c r="G4197">
        <v>19</v>
      </c>
      <c r="H4197" s="3">
        <f>_xlfn.XLOOKUP(sales[[#This Row],[Product]],products[Product],products[Cost per box])*sales[[#This Row],[Boxes]]</f>
        <v>95.76</v>
      </c>
      <c r="I4197" s="4">
        <f>sales[[#This Row],[Revenue]]-sales[[#This Row],[Cost]]</f>
        <v>1227.24</v>
      </c>
    </row>
    <row r="4198" spans="2:9" x14ac:dyDescent="0.25">
      <c r="B4198" t="s">
        <v>20</v>
      </c>
      <c r="C4198" t="s">
        <v>16</v>
      </c>
      <c r="D4198" t="s">
        <v>17</v>
      </c>
      <c r="E4198" s="1">
        <v>44431</v>
      </c>
      <c r="F4198" s="4">
        <v>490</v>
      </c>
      <c r="G4198">
        <v>156</v>
      </c>
      <c r="H4198" s="3">
        <f>_xlfn.XLOOKUP(sales[[#This Row],[Product]],products[Product],products[Cost per box])*sales[[#This Row],[Boxes]]</f>
        <v>1060.8</v>
      </c>
      <c r="I4198" s="4">
        <f>sales[[#This Row],[Revenue]]-sales[[#This Row],[Cost]]</f>
        <v>-570.79999999999995</v>
      </c>
    </row>
    <row r="4199" spans="2:9" x14ac:dyDescent="0.25">
      <c r="B4199" t="s">
        <v>37</v>
      </c>
      <c r="C4199" t="s">
        <v>11</v>
      </c>
      <c r="D4199" t="s">
        <v>12</v>
      </c>
      <c r="E4199" s="1">
        <v>44431</v>
      </c>
      <c r="F4199" s="4">
        <v>13258</v>
      </c>
      <c r="G4199">
        <v>189</v>
      </c>
      <c r="H4199" s="3">
        <f>_xlfn.XLOOKUP(sales[[#This Row],[Product]],products[Product],products[Cost per box])*sales[[#This Row],[Boxes]]</f>
        <v>1593.27</v>
      </c>
      <c r="I4199" s="4">
        <f>sales[[#This Row],[Revenue]]-sales[[#This Row],[Cost]]</f>
        <v>11664.73</v>
      </c>
    </row>
    <row r="4200" spans="2:9" x14ac:dyDescent="0.25">
      <c r="B4200" t="s">
        <v>33</v>
      </c>
      <c r="C4200" t="s">
        <v>9</v>
      </c>
      <c r="D4200" t="s">
        <v>22</v>
      </c>
      <c r="E4200" s="1">
        <v>44431</v>
      </c>
      <c r="F4200" s="4">
        <v>4025</v>
      </c>
      <c r="G4200">
        <v>99</v>
      </c>
      <c r="H4200" s="3">
        <f>_xlfn.XLOOKUP(sales[[#This Row],[Product]],products[Product],products[Cost per box])*sales[[#This Row],[Boxes]]</f>
        <v>813.78000000000009</v>
      </c>
      <c r="I4200" s="4">
        <f>sales[[#This Row],[Revenue]]-sales[[#This Row],[Cost]]</f>
        <v>3211.22</v>
      </c>
    </row>
    <row r="4201" spans="2:9" x14ac:dyDescent="0.25">
      <c r="B4201" t="s">
        <v>46</v>
      </c>
      <c r="C4201" t="s">
        <v>27</v>
      </c>
      <c r="D4201" t="s">
        <v>48</v>
      </c>
      <c r="E4201" s="1">
        <v>44431</v>
      </c>
      <c r="F4201" s="4">
        <v>4144</v>
      </c>
      <c r="G4201">
        <v>221</v>
      </c>
      <c r="H4201" s="3">
        <f>_xlfn.XLOOKUP(sales[[#This Row],[Product]],products[Product],products[Cost per box])*sales[[#This Row],[Boxes]]</f>
        <v>1653.0800000000002</v>
      </c>
      <c r="I4201" s="4">
        <f>sales[[#This Row],[Revenue]]-sales[[#This Row],[Cost]]</f>
        <v>2490.92</v>
      </c>
    </row>
    <row r="4202" spans="2:9" x14ac:dyDescent="0.25">
      <c r="B4202" t="s">
        <v>46</v>
      </c>
      <c r="C4202" t="s">
        <v>21</v>
      </c>
      <c r="D4202" t="s">
        <v>19</v>
      </c>
      <c r="E4202" s="1">
        <v>44431</v>
      </c>
      <c r="F4202" s="4">
        <v>2219</v>
      </c>
      <c r="G4202">
        <v>163</v>
      </c>
      <c r="H4202" s="3">
        <f>_xlfn.XLOOKUP(sales[[#This Row],[Product]],products[Product],products[Cost per box])*sales[[#This Row],[Boxes]]</f>
        <v>1667.49</v>
      </c>
      <c r="I4202" s="4">
        <f>sales[[#This Row],[Revenue]]-sales[[#This Row],[Cost]]</f>
        <v>551.51</v>
      </c>
    </row>
    <row r="4203" spans="2:9" x14ac:dyDescent="0.25">
      <c r="B4203" t="s">
        <v>13</v>
      </c>
      <c r="C4203" t="s">
        <v>9</v>
      </c>
      <c r="D4203" t="s">
        <v>47</v>
      </c>
      <c r="E4203" s="1">
        <v>44431</v>
      </c>
      <c r="F4203" s="4">
        <v>3248</v>
      </c>
      <c r="G4203">
        <v>22</v>
      </c>
      <c r="H4203" s="3">
        <f>_xlfn.XLOOKUP(sales[[#This Row],[Product]],products[Product],products[Cost per box])*sales[[#This Row],[Boxes]]</f>
        <v>115.72</v>
      </c>
      <c r="I4203" s="4">
        <f>sales[[#This Row],[Revenue]]-sales[[#This Row],[Cost]]</f>
        <v>3132.28</v>
      </c>
    </row>
    <row r="4204" spans="2:9" x14ac:dyDescent="0.25">
      <c r="B4204" t="s">
        <v>25</v>
      </c>
      <c r="C4204" t="s">
        <v>9</v>
      </c>
      <c r="D4204" t="s">
        <v>42</v>
      </c>
      <c r="E4204" s="1">
        <v>44431</v>
      </c>
      <c r="F4204" s="4">
        <v>9660</v>
      </c>
      <c r="G4204">
        <v>58</v>
      </c>
      <c r="H4204" s="3">
        <f>_xlfn.XLOOKUP(sales[[#This Row],[Product]],products[Product],products[Cost per box])*sales[[#This Row],[Boxes]]</f>
        <v>274.92</v>
      </c>
      <c r="I4204" s="4">
        <f>sales[[#This Row],[Revenue]]-sales[[#This Row],[Cost]]</f>
        <v>9385.08</v>
      </c>
    </row>
    <row r="4205" spans="2:9" x14ac:dyDescent="0.25">
      <c r="B4205" t="s">
        <v>51</v>
      </c>
      <c r="C4205" t="s">
        <v>9</v>
      </c>
      <c r="D4205" t="s">
        <v>30</v>
      </c>
      <c r="E4205" s="1">
        <v>44431</v>
      </c>
      <c r="F4205" s="4">
        <v>1078</v>
      </c>
      <c r="G4205">
        <v>770</v>
      </c>
      <c r="H4205" s="3">
        <f>_xlfn.XLOOKUP(sales[[#This Row],[Product]],products[Product],products[Cost per box])*sales[[#This Row],[Boxes]]</f>
        <v>2833.6</v>
      </c>
      <c r="I4205" s="4">
        <f>sales[[#This Row],[Revenue]]-sales[[#This Row],[Cost]]</f>
        <v>-1755.6</v>
      </c>
    </row>
    <row r="4206" spans="2:9" x14ac:dyDescent="0.25">
      <c r="B4206" t="s">
        <v>13</v>
      </c>
      <c r="C4206" t="s">
        <v>21</v>
      </c>
      <c r="D4206" t="s">
        <v>31</v>
      </c>
      <c r="E4206" s="1">
        <v>44431</v>
      </c>
      <c r="F4206" s="4">
        <v>3248</v>
      </c>
      <c r="G4206">
        <v>210</v>
      </c>
      <c r="H4206" s="3">
        <f>_xlfn.XLOOKUP(sales[[#This Row],[Product]],products[Product],products[Cost per box])*sales[[#This Row],[Boxes]]</f>
        <v>1201.2</v>
      </c>
      <c r="I4206" s="4">
        <f>sales[[#This Row],[Revenue]]-sales[[#This Row],[Cost]]</f>
        <v>2046.8</v>
      </c>
    </row>
    <row r="4207" spans="2:9" x14ac:dyDescent="0.25">
      <c r="B4207" t="s">
        <v>32</v>
      </c>
      <c r="C4207" t="s">
        <v>6</v>
      </c>
      <c r="D4207" t="s">
        <v>24</v>
      </c>
      <c r="E4207" s="1">
        <v>44431</v>
      </c>
      <c r="F4207" s="4">
        <v>4046</v>
      </c>
      <c r="G4207">
        <v>341</v>
      </c>
      <c r="H4207" s="3">
        <f>_xlfn.XLOOKUP(sales[[#This Row],[Product]],products[Product],products[Cost per box])*sales[[#This Row],[Boxes]]</f>
        <v>3583.91</v>
      </c>
      <c r="I4207" s="4">
        <f>sales[[#This Row],[Revenue]]-sales[[#This Row],[Cost]]</f>
        <v>462.09000000000015</v>
      </c>
    </row>
    <row r="4208" spans="2:9" x14ac:dyDescent="0.25">
      <c r="B4208" t="s">
        <v>5</v>
      </c>
      <c r="C4208" t="s">
        <v>11</v>
      </c>
      <c r="D4208" t="s">
        <v>45</v>
      </c>
      <c r="E4208" s="1">
        <v>44431</v>
      </c>
      <c r="F4208" s="4">
        <v>2695</v>
      </c>
      <c r="G4208">
        <v>45</v>
      </c>
      <c r="H4208" s="3">
        <f>_xlfn.XLOOKUP(sales[[#This Row],[Product]],products[Product],products[Cost per box])*sales[[#This Row],[Boxes]]</f>
        <v>347.85</v>
      </c>
      <c r="I4208" s="4">
        <f>sales[[#This Row],[Revenue]]-sales[[#This Row],[Cost]]</f>
        <v>2347.15</v>
      </c>
    </row>
    <row r="4209" spans="2:9" x14ac:dyDescent="0.25">
      <c r="B4209" t="s">
        <v>40</v>
      </c>
      <c r="C4209" t="s">
        <v>27</v>
      </c>
      <c r="D4209" t="s">
        <v>35</v>
      </c>
      <c r="E4209" s="1">
        <v>44431</v>
      </c>
      <c r="F4209" s="4">
        <v>3591</v>
      </c>
      <c r="G4209">
        <v>237</v>
      </c>
      <c r="H4209" s="3">
        <f>_xlfn.XLOOKUP(sales[[#This Row],[Product]],products[Product],products[Cost per box])*sales[[#This Row],[Boxes]]</f>
        <v>628.04999999999995</v>
      </c>
      <c r="I4209" s="4">
        <f>sales[[#This Row],[Revenue]]-sales[[#This Row],[Cost]]</f>
        <v>2962.95</v>
      </c>
    </row>
    <row r="4210" spans="2:9" x14ac:dyDescent="0.25">
      <c r="B4210" t="s">
        <v>46</v>
      </c>
      <c r="C4210" t="s">
        <v>6</v>
      </c>
      <c r="D4210" t="s">
        <v>26</v>
      </c>
      <c r="E4210" s="1">
        <v>44431</v>
      </c>
      <c r="F4210" s="4">
        <v>3073</v>
      </c>
      <c r="G4210">
        <v>279</v>
      </c>
      <c r="H4210" s="3">
        <f>_xlfn.XLOOKUP(sales[[#This Row],[Product]],products[Product],products[Cost per box])*sales[[#This Row],[Boxes]]</f>
        <v>1793.97</v>
      </c>
      <c r="I4210" s="4">
        <f>sales[[#This Row],[Revenue]]-sales[[#This Row],[Cost]]</f>
        <v>1279.03</v>
      </c>
    </row>
    <row r="4211" spans="2:9" x14ac:dyDescent="0.25">
      <c r="B4211" t="s">
        <v>39</v>
      </c>
      <c r="C4211" t="s">
        <v>16</v>
      </c>
      <c r="D4211" t="s">
        <v>47</v>
      </c>
      <c r="E4211" s="1">
        <v>44431</v>
      </c>
      <c r="F4211" s="4">
        <v>2604</v>
      </c>
      <c r="G4211">
        <v>492</v>
      </c>
      <c r="H4211" s="3">
        <f>_xlfn.XLOOKUP(sales[[#This Row],[Product]],products[Product],products[Cost per box])*sales[[#This Row],[Boxes]]</f>
        <v>2587.92</v>
      </c>
      <c r="I4211" s="4">
        <f>sales[[#This Row],[Revenue]]-sales[[#This Row],[Cost]]</f>
        <v>16.079999999999927</v>
      </c>
    </row>
    <row r="4212" spans="2:9" x14ac:dyDescent="0.25">
      <c r="B4212" t="s">
        <v>18</v>
      </c>
      <c r="C4212" t="s">
        <v>6</v>
      </c>
      <c r="D4212" t="s">
        <v>35</v>
      </c>
      <c r="E4212" s="1">
        <v>44431</v>
      </c>
      <c r="F4212" s="4">
        <v>798</v>
      </c>
      <c r="G4212">
        <v>4</v>
      </c>
      <c r="H4212" s="3">
        <f>_xlfn.XLOOKUP(sales[[#This Row],[Product]],products[Product],products[Cost per box])*sales[[#This Row],[Boxes]]</f>
        <v>10.6</v>
      </c>
      <c r="I4212" s="4">
        <f>sales[[#This Row],[Revenue]]-sales[[#This Row],[Cost]]</f>
        <v>787.4</v>
      </c>
    </row>
    <row r="4213" spans="2:9" x14ac:dyDescent="0.25">
      <c r="B4213" t="s">
        <v>51</v>
      </c>
      <c r="C4213" t="s">
        <v>16</v>
      </c>
      <c r="D4213" t="s">
        <v>28</v>
      </c>
      <c r="E4213" s="1">
        <v>44431</v>
      </c>
      <c r="F4213" s="4">
        <v>6517</v>
      </c>
      <c r="G4213">
        <v>252</v>
      </c>
      <c r="H4213" s="3">
        <f>_xlfn.XLOOKUP(sales[[#This Row],[Product]],products[Product],products[Cost per box])*sales[[#This Row],[Boxes]]</f>
        <v>695.52</v>
      </c>
      <c r="I4213" s="4">
        <f>sales[[#This Row],[Revenue]]-sales[[#This Row],[Cost]]</f>
        <v>5821.48</v>
      </c>
    </row>
    <row r="4214" spans="2:9" x14ac:dyDescent="0.25">
      <c r="B4214" t="s">
        <v>25</v>
      </c>
      <c r="C4214" t="s">
        <v>6</v>
      </c>
      <c r="D4214" t="s">
        <v>47</v>
      </c>
      <c r="E4214" s="1">
        <v>44431</v>
      </c>
      <c r="F4214" s="4">
        <v>3220</v>
      </c>
      <c r="G4214">
        <v>11</v>
      </c>
      <c r="H4214" s="3">
        <f>_xlfn.XLOOKUP(sales[[#This Row],[Product]],products[Product],products[Cost per box])*sales[[#This Row],[Boxes]]</f>
        <v>57.86</v>
      </c>
      <c r="I4214" s="4">
        <f>sales[[#This Row],[Revenue]]-sales[[#This Row],[Cost]]</f>
        <v>3162.14</v>
      </c>
    </row>
    <row r="4215" spans="2:9" x14ac:dyDescent="0.25">
      <c r="B4215" t="s">
        <v>5</v>
      </c>
      <c r="C4215" t="s">
        <v>21</v>
      </c>
      <c r="D4215" t="s">
        <v>42</v>
      </c>
      <c r="E4215" s="1">
        <v>44431</v>
      </c>
      <c r="F4215" s="4">
        <v>7931</v>
      </c>
      <c r="G4215">
        <v>175</v>
      </c>
      <c r="H4215" s="3">
        <f>_xlfn.XLOOKUP(sales[[#This Row],[Product]],products[Product],products[Cost per box])*sales[[#This Row],[Boxes]]</f>
        <v>829.5</v>
      </c>
      <c r="I4215" s="4">
        <f>sales[[#This Row],[Revenue]]-sales[[#This Row],[Cost]]</f>
        <v>7101.5</v>
      </c>
    </row>
    <row r="4216" spans="2:9" x14ac:dyDescent="0.25">
      <c r="B4216" t="s">
        <v>15</v>
      </c>
      <c r="C4216" t="s">
        <v>21</v>
      </c>
      <c r="D4216" t="s">
        <v>50</v>
      </c>
      <c r="E4216" s="1">
        <v>44431</v>
      </c>
      <c r="F4216" s="4">
        <v>728</v>
      </c>
      <c r="G4216">
        <v>28</v>
      </c>
      <c r="H4216" s="3">
        <f>_xlfn.XLOOKUP(sales[[#This Row],[Product]],products[Product],products[Cost per box])*sales[[#This Row],[Boxes]]</f>
        <v>347.48</v>
      </c>
      <c r="I4216" s="4">
        <f>sales[[#This Row],[Revenue]]-sales[[#This Row],[Cost]]</f>
        <v>380.52</v>
      </c>
    </row>
    <row r="4217" spans="2:9" x14ac:dyDescent="0.25">
      <c r="B4217" t="s">
        <v>15</v>
      </c>
      <c r="C4217" t="s">
        <v>27</v>
      </c>
      <c r="D4217" t="s">
        <v>31</v>
      </c>
      <c r="E4217" s="1">
        <v>44432</v>
      </c>
      <c r="F4217" s="4">
        <v>4368</v>
      </c>
      <c r="G4217">
        <v>339</v>
      </c>
      <c r="H4217" s="3">
        <f>_xlfn.XLOOKUP(sales[[#This Row],[Product]],products[Product],products[Cost per box])*sales[[#This Row],[Boxes]]</f>
        <v>1939.08</v>
      </c>
      <c r="I4217" s="4">
        <f>sales[[#This Row],[Revenue]]-sales[[#This Row],[Cost]]</f>
        <v>2428.92</v>
      </c>
    </row>
    <row r="4218" spans="2:9" x14ac:dyDescent="0.25">
      <c r="B4218" t="s">
        <v>13</v>
      </c>
      <c r="C4218" t="s">
        <v>11</v>
      </c>
      <c r="D4218" t="s">
        <v>44</v>
      </c>
      <c r="E4218" s="1">
        <v>44432</v>
      </c>
      <c r="F4218" s="4">
        <v>2583</v>
      </c>
      <c r="G4218">
        <v>135</v>
      </c>
      <c r="H4218" s="3">
        <f>_xlfn.XLOOKUP(sales[[#This Row],[Product]],products[Product],products[Cost per box])*sales[[#This Row],[Boxes]]</f>
        <v>1291.95</v>
      </c>
      <c r="I4218" s="4">
        <f>sales[[#This Row],[Revenue]]-sales[[#This Row],[Cost]]</f>
        <v>1291.05</v>
      </c>
    </row>
    <row r="4219" spans="2:9" x14ac:dyDescent="0.25">
      <c r="B4219" t="s">
        <v>8</v>
      </c>
      <c r="C4219" t="s">
        <v>16</v>
      </c>
      <c r="D4219" t="s">
        <v>24</v>
      </c>
      <c r="E4219" s="1">
        <v>44432</v>
      </c>
      <c r="F4219" s="4">
        <v>1113</v>
      </c>
      <c r="G4219">
        <v>348</v>
      </c>
      <c r="H4219" s="3">
        <f>_xlfn.XLOOKUP(sales[[#This Row],[Product]],products[Product],products[Cost per box])*sales[[#This Row],[Boxes]]</f>
        <v>3657.48</v>
      </c>
      <c r="I4219" s="4">
        <f>sales[[#This Row],[Revenue]]-sales[[#This Row],[Cost]]</f>
        <v>-2544.48</v>
      </c>
    </row>
    <row r="4220" spans="2:9" x14ac:dyDescent="0.25">
      <c r="B4220" t="s">
        <v>41</v>
      </c>
      <c r="C4220" t="s">
        <v>16</v>
      </c>
      <c r="D4220" t="s">
        <v>38</v>
      </c>
      <c r="E4220" s="1">
        <v>44432</v>
      </c>
      <c r="F4220" s="4">
        <v>665</v>
      </c>
      <c r="G4220">
        <v>556</v>
      </c>
      <c r="H4220" s="3">
        <f>_xlfn.XLOOKUP(sales[[#This Row],[Product]],products[Product],products[Cost per box])*sales[[#This Row],[Boxes]]</f>
        <v>5526.6399999999994</v>
      </c>
      <c r="I4220" s="4">
        <f>sales[[#This Row],[Revenue]]-sales[[#This Row],[Cost]]</f>
        <v>-4861.6399999999994</v>
      </c>
    </row>
    <row r="4221" spans="2:9" x14ac:dyDescent="0.25">
      <c r="B4221" t="s">
        <v>33</v>
      </c>
      <c r="C4221" t="s">
        <v>9</v>
      </c>
      <c r="D4221" t="s">
        <v>24</v>
      </c>
      <c r="E4221" s="1">
        <v>44432</v>
      </c>
      <c r="F4221" s="4">
        <v>2653</v>
      </c>
      <c r="G4221">
        <v>84</v>
      </c>
      <c r="H4221" s="3">
        <f>_xlfn.XLOOKUP(sales[[#This Row],[Product]],products[Product],products[Cost per box])*sales[[#This Row],[Boxes]]</f>
        <v>882.84</v>
      </c>
      <c r="I4221" s="4">
        <f>sales[[#This Row],[Revenue]]-sales[[#This Row],[Cost]]</f>
        <v>1770.1599999999999</v>
      </c>
    </row>
    <row r="4222" spans="2:9" x14ac:dyDescent="0.25">
      <c r="B4222" t="s">
        <v>20</v>
      </c>
      <c r="C4222" t="s">
        <v>6</v>
      </c>
      <c r="D4222" t="s">
        <v>28</v>
      </c>
      <c r="E4222" s="1">
        <v>44432</v>
      </c>
      <c r="F4222" s="4">
        <v>7910</v>
      </c>
      <c r="G4222">
        <v>576</v>
      </c>
      <c r="H4222" s="3">
        <f>_xlfn.XLOOKUP(sales[[#This Row],[Product]],products[Product],products[Cost per box])*sales[[#This Row],[Boxes]]</f>
        <v>1589.7599999999998</v>
      </c>
      <c r="I4222" s="4">
        <f>sales[[#This Row],[Revenue]]-sales[[#This Row],[Cost]]</f>
        <v>6320.24</v>
      </c>
    </row>
    <row r="4223" spans="2:9" x14ac:dyDescent="0.25">
      <c r="B4223" t="s">
        <v>8</v>
      </c>
      <c r="C4223" t="s">
        <v>21</v>
      </c>
      <c r="D4223" t="s">
        <v>26</v>
      </c>
      <c r="E4223" s="1">
        <v>44432</v>
      </c>
      <c r="F4223" s="4">
        <v>2870</v>
      </c>
      <c r="G4223">
        <v>133</v>
      </c>
      <c r="H4223" s="3">
        <f>_xlfn.XLOOKUP(sales[[#This Row],[Product]],products[Product],products[Cost per box])*sales[[#This Row],[Boxes]]</f>
        <v>855.18999999999994</v>
      </c>
      <c r="I4223" s="4">
        <f>sales[[#This Row],[Revenue]]-sales[[#This Row],[Cost]]</f>
        <v>2014.81</v>
      </c>
    </row>
    <row r="4224" spans="2:9" x14ac:dyDescent="0.25">
      <c r="B4224" t="s">
        <v>39</v>
      </c>
      <c r="C4224" t="s">
        <v>27</v>
      </c>
      <c r="D4224" t="s">
        <v>26</v>
      </c>
      <c r="E4224" s="1">
        <v>44432</v>
      </c>
      <c r="F4224" s="4">
        <v>6237</v>
      </c>
      <c r="G4224">
        <v>518</v>
      </c>
      <c r="H4224" s="3">
        <f>_xlfn.XLOOKUP(sales[[#This Row],[Product]],products[Product],products[Cost per box])*sales[[#This Row],[Boxes]]</f>
        <v>3330.74</v>
      </c>
      <c r="I4224" s="4">
        <f>sales[[#This Row],[Revenue]]-sales[[#This Row],[Cost]]</f>
        <v>2906.26</v>
      </c>
    </row>
    <row r="4225" spans="2:9" x14ac:dyDescent="0.25">
      <c r="B4225" t="s">
        <v>29</v>
      </c>
      <c r="C4225" t="s">
        <v>27</v>
      </c>
      <c r="D4225" t="s">
        <v>28</v>
      </c>
      <c r="E4225" s="1">
        <v>44432</v>
      </c>
      <c r="F4225" s="4">
        <v>2884</v>
      </c>
      <c r="G4225">
        <v>2170</v>
      </c>
      <c r="H4225" s="3">
        <f>_xlfn.XLOOKUP(sales[[#This Row],[Product]],products[Product],products[Cost per box])*sales[[#This Row],[Boxes]]</f>
        <v>5989.2</v>
      </c>
      <c r="I4225" s="4">
        <f>sales[[#This Row],[Revenue]]-sales[[#This Row],[Cost]]</f>
        <v>-3105.2</v>
      </c>
    </row>
    <row r="4226" spans="2:9" x14ac:dyDescent="0.25">
      <c r="B4226" t="s">
        <v>49</v>
      </c>
      <c r="C4226" t="s">
        <v>6</v>
      </c>
      <c r="D4226" t="s">
        <v>30</v>
      </c>
      <c r="E4226" s="1">
        <v>44432</v>
      </c>
      <c r="F4226" s="4">
        <v>6237</v>
      </c>
      <c r="G4226">
        <v>910</v>
      </c>
      <c r="H4226" s="3">
        <f>_xlfn.XLOOKUP(sales[[#This Row],[Product]],products[Product],products[Cost per box])*sales[[#This Row],[Boxes]]</f>
        <v>3348.8</v>
      </c>
      <c r="I4226" s="4">
        <f>sales[[#This Row],[Revenue]]-sales[[#This Row],[Cost]]</f>
        <v>2888.2</v>
      </c>
    </row>
    <row r="4227" spans="2:9" x14ac:dyDescent="0.25">
      <c r="B4227" t="s">
        <v>25</v>
      </c>
      <c r="C4227" t="s">
        <v>27</v>
      </c>
      <c r="D4227" t="s">
        <v>19</v>
      </c>
      <c r="E4227" s="1">
        <v>44432</v>
      </c>
      <c r="F4227" s="4">
        <v>2205</v>
      </c>
      <c r="G4227">
        <v>370</v>
      </c>
      <c r="H4227" s="3">
        <f>_xlfn.XLOOKUP(sales[[#This Row],[Product]],products[Product],products[Cost per box])*sales[[#This Row],[Boxes]]</f>
        <v>3785.1000000000004</v>
      </c>
      <c r="I4227" s="4">
        <f>sales[[#This Row],[Revenue]]-sales[[#This Row],[Cost]]</f>
        <v>-1580.1000000000004</v>
      </c>
    </row>
    <row r="4228" spans="2:9" x14ac:dyDescent="0.25">
      <c r="B4228" t="s">
        <v>37</v>
      </c>
      <c r="C4228" t="s">
        <v>9</v>
      </c>
      <c r="D4228" t="s">
        <v>12</v>
      </c>
      <c r="E4228" s="1">
        <v>44432</v>
      </c>
      <c r="F4228" s="4">
        <v>4221</v>
      </c>
      <c r="G4228">
        <v>292</v>
      </c>
      <c r="H4228" s="3">
        <f>_xlfn.XLOOKUP(sales[[#This Row],[Product]],products[Product],products[Cost per box])*sales[[#This Row],[Boxes]]</f>
        <v>2461.56</v>
      </c>
      <c r="I4228" s="4">
        <f>sales[[#This Row],[Revenue]]-sales[[#This Row],[Cost]]</f>
        <v>1759.44</v>
      </c>
    </row>
    <row r="4229" spans="2:9" x14ac:dyDescent="0.25">
      <c r="B4229" t="s">
        <v>8</v>
      </c>
      <c r="C4229" t="s">
        <v>6</v>
      </c>
      <c r="D4229" t="s">
        <v>30</v>
      </c>
      <c r="E4229" s="1">
        <v>44432</v>
      </c>
      <c r="F4229" s="4">
        <v>1638</v>
      </c>
      <c r="G4229">
        <v>514</v>
      </c>
      <c r="H4229" s="3">
        <f>_xlfn.XLOOKUP(sales[[#This Row],[Product]],products[Product],products[Cost per box])*sales[[#This Row],[Boxes]]</f>
        <v>1891.52</v>
      </c>
      <c r="I4229" s="4">
        <f>sales[[#This Row],[Revenue]]-sales[[#This Row],[Cost]]</f>
        <v>-253.51999999999998</v>
      </c>
    </row>
    <row r="4230" spans="2:9" x14ac:dyDescent="0.25">
      <c r="B4230" t="s">
        <v>51</v>
      </c>
      <c r="C4230" t="s">
        <v>21</v>
      </c>
      <c r="D4230" t="s">
        <v>38</v>
      </c>
      <c r="E4230" s="1">
        <v>44432</v>
      </c>
      <c r="F4230" s="4">
        <v>8701</v>
      </c>
      <c r="G4230">
        <v>15</v>
      </c>
      <c r="H4230" s="3">
        <f>_xlfn.XLOOKUP(sales[[#This Row],[Product]],products[Product],products[Cost per box])*sales[[#This Row],[Boxes]]</f>
        <v>149.1</v>
      </c>
      <c r="I4230" s="4">
        <f>sales[[#This Row],[Revenue]]-sales[[#This Row],[Cost]]</f>
        <v>8551.9</v>
      </c>
    </row>
    <row r="4231" spans="2:9" x14ac:dyDescent="0.25">
      <c r="B4231" t="s">
        <v>32</v>
      </c>
      <c r="C4231" t="s">
        <v>11</v>
      </c>
      <c r="D4231" t="s">
        <v>30</v>
      </c>
      <c r="E4231" s="1">
        <v>44432</v>
      </c>
      <c r="F4231" s="4">
        <v>8519</v>
      </c>
      <c r="G4231">
        <v>770</v>
      </c>
      <c r="H4231" s="3">
        <f>_xlfn.XLOOKUP(sales[[#This Row],[Product]],products[Product],products[Cost per box])*sales[[#This Row],[Boxes]]</f>
        <v>2833.6</v>
      </c>
      <c r="I4231" s="4">
        <f>sales[[#This Row],[Revenue]]-sales[[#This Row],[Cost]]</f>
        <v>5685.4</v>
      </c>
    </row>
    <row r="4232" spans="2:9" x14ac:dyDescent="0.25">
      <c r="B4232" t="s">
        <v>25</v>
      </c>
      <c r="C4232" t="s">
        <v>27</v>
      </c>
      <c r="D4232" t="s">
        <v>26</v>
      </c>
      <c r="E4232" s="1">
        <v>44432</v>
      </c>
      <c r="F4232" s="4">
        <v>4732</v>
      </c>
      <c r="G4232">
        <v>89</v>
      </c>
      <c r="H4232" s="3">
        <f>_xlfn.XLOOKUP(sales[[#This Row],[Product]],products[Product],products[Cost per box])*sales[[#This Row],[Boxes]]</f>
        <v>572.27</v>
      </c>
      <c r="I4232" s="4">
        <f>sales[[#This Row],[Revenue]]-sales[[#This Row],[Cost]]</f>
        <v>4159.7299999999996</v>
      </c>
    </row>
    <row r="4233" spans="2:9" x14ac:dyDescent="0.25">
      <c r="B4233" t="s">
        <v>51</v>
      </c>
      <c r="C4233" t="s">
        <v>27</v>
      </c>
      <c r="D4233" t="s">
        <v>12</v>
      </c>
      <c r="E4233" s="1">
        <v>44432</v>
      </c>
      <c r="F4233" s="4">
        <v>98</v>
      </c>
      <c r="G4233">
        <v>249</v>
      </c>
      <c r="H4233" s="3">
        <f>_xlfn.XLOOKUP(sales[[#This Row],[Product]],products[Product],products[Cost per box])*sales[[#This Row],[Boxes]]</f>
        <v>2099.0699999999997</v>
      </c>
      <c r="I4233" s="4">
        <f>sales[[#This Row],[Revenue]]-sales[[#This Row],[Cost]]</f>
        <v>-2001.0699999999997</v>
      </c>
    </row>
    <row r="4234" spans="2:9" x14ac:dyDescent="0.25">
      <c r="B4234" t="s">
        <v>46</v>
      </c>
      <c r="C4234" t="s">
        <v>21</v>
      </c>
      <c r="D4234" t="s">
        <v>52</v>
      </c>
      <c r="E4234" s="1">
        <v>44432</v>
      </c>
      <c r="F4234" s="4">
        <v>6783</v>
      </c>
      <c r="G4234">
        <v>49</v>
      </c>
      <c r="H4234" s="3">
        <f>_xlfn.XLOOKUP(sales[[#This Row],[Product]],products[Product],products[Cost per box])*sales[[#This Row],[Boxes]]</f>
        <v>162.67999999999998</v>
      </c>
      <c r="I4234" s="4">
        <f>sales[[#This Row],[Revenue]]-sales[[#This Row],[Cost]]</f>
        <v>6620.32</v>
      </c>
    </row>
    <row r="4235" spans="2:9" x14ac:dyDescent="0.25">
      <c r="B4235" t="s">
        <v>29</v>
      </c>
      <c r="C4235" t="s">
        <v>9</v>
      </c>
      <c r="D4235" t="s">
        <v>43</v>
      </c>
      <c r="E4235" s="1">
        <v>44432</v>
      </c>
      <c r="F4235" s="4">
        <v>4025</v>
      </c>
      <c r="G4235">
        <v>18</v>
      </c>
      <c r="H4235" s="3">
        <f>_xlfn.XLOOKUP(sales[[#This Row],[Product]],products[Product],products[Cost per box])*sales[[#This Row],[Boxes]]</f>
        <v>69.3</v>
      </c>
      <c r="I4235" s="4">
        <f>sales[[#This Row],[Revenue]]-sales[[#This Row],[Cost]]</f>
        <v>3955.7</v>
      </c>
    </row>
    <row r="4236" spans="2:9" x14ac:dyDescent="0.25">
      <c r="B4236" t="s">
        <v>41</v>
      </c>
      <c r="C4236" t="s">
        <v>6</v>
      </c>
      <c r="D4236" t="s">
        <v>50</v>
      </c>
      <c r="E4236" s="1">
        <v>44432</v>
      </c>
      <c r="F4236" s="4">
        <v>2695</v>
      </c>
      <c r="G4236">
        <v>297</v>
      </c>
      <c r="H4236" s="3">
        <f>_xlfn.XLOOKUP(sales[[#This Row],[Product]],products[Product],products[Cost per box])*sales[[#This Row],[Boxes]]</f>
        <v>3685.77</v>
      </c>
      <c r="I4236" s="4">
        <f>sales[[#This Row],[Revenue]]-sales[[#This Row],[Cost]]</f>
        <v>-990.77</v>
      </c>
    </row>
    <row r="4237" spans="2:9" x14ac:dyDescent="0.25">
      <c r="B4237" t="s">
        <v>46</v>
      </c>
      <c r="C4237" t="s">
        <v>6</v>
      </c>
      <c r="D4237" t="s">
        <v>48</v>
      </c>
      <c r="E4237" s="1">
        <v>44432</v>
      </c>
      <c r="F4237" s="4">
        <v>3899</v>
      </c>
      <c r="G4237">
        <v>25</v>
      </c>
      <c r="H4237" s="3">
        <f>_xlfn.XLOOKUP(sales[[#This Row],[Product]],products[Product],products[Cost per box])*sales[[#This Row],[Boxes]]</f>
        <v>187</v>
      </c>
      <c r="I4237" s="4">
        <f>sales[[#This Row],[Revenue]]-sales[[#This Row],[Cost]]</f>
        <v>3712</v>
      </c>
    </row>
    <row r="4238" spans="2:9" x14ac:dyDescent="0.25">
      <c r="B4238" t="s">
        <v>51</v>
      </c>
      <c r="C4238" t="s">
        <v>21</v>
      </c>
      <c r="D4238" t="s">
        <v>22</v>
      </c>
      <c r="E4238" s="1">
        <v>44432</v>
      </c>
      <c r="F4238" s="4">
        <v>3759</v>
      </c>
      <c r="G4238">
        <v>57</v>
      </c>
      <c r="H4238" s="3">
        <f>_xlfn.XLOOKUP(sales[[#This Row],[Product]],products[Product],products[Cost per box])*sales[[#This Row],[Boxes]]</f>
        <v>468.54</v>
      </c>
      <c r="I4238" s="4">
        <f>sales[[#This Row],[Revenue]]-sales[[#This Row],[Cost]]</f>
        <v>3290.46</v>
      </c>
    </row>
    <row r="4239" spans="2:9" x14ac:dyDescent="0.25">
      <c r="B4239" t="s">
        <v>40</v>
      </c>
      <c r="C4239" t="s">
        <v>11</v>
      </c>
      <c r="D4239" t="s">
        <v>48</v>
      </c>
      <c r="E4239" s="1">
        <v>44432</v>
      </c>
      <c r="F4239" s="4">
        <v>8785</v>
      </c>
      <c r="G4239">
        <v>18</v>
      </c>
      <c r="H4239" s="3">
        <f>_xlfn.XLOOKUP(sales[[#This Row],[Product]],products[Product],products[Cost per box])*sales[[#This Row],[Boxes]]</f>
        <v>134.64000000000001</v>
      </c>
      <c r="I4239" s="4">
        <f>sales[[#This Row],[Revenue]]-sales[[#This Row],[Cost]]</f>
        <v>8650.36</v>
      </c>
    </row>
    <row r="4240" spans="2:9" x14ac:dyDescent="0.25">
      <c r="B4240" t="s">
        <v>5</v>
      </c>
      <c r="C4240" t="s">
        <v>16</v>
      </c>
      <c r="D4240" t="s">
        <v>30</v>
      </c>
      <c r="E4240" s="1">
        <v>44432</v>
      </c>
      <c r="F4240" s="4">
        <v>7861</v>
      </c>
      <c r="G4240">
        <v>282</v>
      </c>
      <c r="H4240" s="3">
        <f>_xlfn.XLOOKUP(sales[[#This Row],[Product]],products[Product],products[Cost per box])*sales[[#This Row],[Boxes]]</f>
        <v>1037.76</v>
      </c>
      <c r="I4240" s="4">
        <f>sales[[#This Row],[Revenue]]-sales[[#This Row],[Cost]]</f>
        <v>6823.24</v>
      </c>
    </row>
    <row r="4241" spans="2:9" x14ac:dyDescent="0.25">
      <c r="B4241" t="s">
        <v>32</v>
      </c>
      <c r="C4241" t="s">
        <v>16</v>
      </c>
      <c r="D4241" t="s">
        <v>24</v>
      </c>
      <c r="E4241" s="1">
        <v>44432</v>
      </c>
      <c r="F4241" s="4">
        <v>1785</v>
      </c>
      <c r="G4241">
        <v>604</v>
      </c>
      <c r="H4241" s="3">
        <f>_xlfn.XLOOKUP(sales[[#This Row],[Product]],products[Product],products[Cost per box])*sales[[#This Row],[Boxes]]</f>
        <v>6348.04</v>
      </c>
      <c r="I4241" s="4">
        <f>sales[[#This Row],[Revenue]]-sales[[#This Row],[Cost]]</f>
        <v>-4563.04</v>
      </c>
    </row>
    <row r="4242" spans="2:9" x14ac:dyDescent="0.25">
      <c r="B4242" t="s">
        <v>51</v>
      </c>
      <c r="C4242" t="s">
        <v>9</v>
      </c>
      <c r="D4242" t="s">
        <v>12</v>
      </c>
      <c r="E4242" s="1">
        <v>44432</v>
      </c>
      <c r="F4242" s="4">
        <v>679</v>
      </c>
      <c r="G4242">
        <v>188</v>
      </c>
      <c r="H4242" s="3">
        <f>_xlfn.XLOOKUP(sales[[#This Row],[Product]],products[Product],products[Cost per box])*sales[[#This Row],[Boxes]]</f>
        <v>1584.84</v>
      </c>
      <c r="I4242" s="4">
        <f>sales[[#This Row],[Revenue]]-sales[[#This Row],[Cost]]</f>
        <v>-905.83999999999992</v>
      </c>
    </row>
    <row r="4243" spans="2:9" x14ac:dyDescent="0.25">
      <c r="B4243" t="s">
        <v>8</v>
      </c>
      <c r="C4243" t="s">
        <v>11</v>
      </c>
      <c r="D4243" t="s">
        <v>17</v>
      </c>
      <c r="E4243" s="1">
        <v>44432</v>
      </c>
      <c r="F4243" s="4">
        <v>14364</v>
      </c>
      <c r="G4243">
        <v>43</v>
      </c>
      <c r="H4243" s="3">
        <f>_xlfn.XLOOKUP(sales[[#This Row],[Product]],products[Product],products[Cost per box])*sales[[#This Row],[Boxes]]</f>
        <v>292.39999999999998</v>
      </c>
      <c r="I4243" s="4">
        <f>sales[[#This Row],[Revenue]]-sales[[#This Row],[Cost]]</f>
        <v>14071.6</v>
      </c>
    </row>
    <row r="4244" spans="2:9" x14ac:dyDescent="0.25">
      <c r="B4244" t="s">
        <v>23</v>
      </c>
      <c r="C4244" t="s">
        <v>21</v>
      </c>
      <c r="D4244" t="s">
        <v>7</v>
      </c>
      <c r="E4244" s="1">
        <v>44432</v>
      </c>
      <c r="F4244" s="4">
        <v>3059</v>
      </c>
      <c r="G4244">
        <v>174</v>
      </c>
      <c r="H4244" s="3">
        <f>_xlfn.XLOOKUP(sales[[#This Row],[Product]],products[Product],products[Cost per box])*sales[[#This Row],[Boxes]]</f>
        <v>896.1</v>
      </c>
      <c r="I4244" s="4">
        <f>sales[[#This Row],[Revenue]]-sales[[#This Row],[Cost]]</f>
        <v>2162.9</v>
      </c>
    </row>
    <row r="4245" spans="2:9" x14ac:dyDescent="0.25">
      <c r="B4245" t="s">
        <v>40</v>
      </c>
      <c r="C4245" t="s">
        <v>6</v>
      </c>
      <c r="D4245" t="s">
        <v>14</v>
      </c>
      <c r="E4245" s="1">
        <v>44432</v>
      </c>
      <c r="F4245" s="4">
        <v>1946</v>
      </c>
      <c r="G4245">
        <v>40</v>
      </c>
      <c r="H4245" s="3">
        <f>_xlfn.XLOOKUP(sales[[#This Row],[Product]],products[Product],products[Cost per box])*sales[[#This Row],[Boxes]]</f>
        <v>252.39999999999998</v>
      </c>
      <c r="I4245" s="4">
        <f>sales[[#This Row],[Revenue]]-sales[[#This Row],[Cost]]</f>
        <v>1693.6</v>
      </c>
    </row>
    <row r="4246" spans="2:9" x14ac:dyDescent="0.25">
      <c r="B4246" t="s">
        <v>18</v>
      </c>
      <c r="C4246" t="s">
        <v>6</v>
      </c>
      <c r="D4246" t="s">
        <v>14</v>
      </c>
      <c r="E4246" s="1">
        <v>44432</v>
      </c>
      <c r="F4246" s="4">
        <v>3381</v>
      </c>
      <c r="G4246">
        <v>423</v>
      </c>
      <c r="H4246" s="3">
        <f>_xlfn.XLOOKUP(sales[[#This Row],[Product]],products[Product],products[Cost per box])*sales[[#This Row],[Boxes]]</f>
        <v>2669.1299999999997</v>
      </c>
      <c r="I4246" s="4">
        <f>sales[[#This Row],[Revenue]]-sales[[#This Row],[Cost]]</f>
        <v>711.87000000000035</v>
      </c>
    </row>
    <row r="4247" spans="2:9" x14ac:dyDescent="0.25">
      <c r="B4247" t="s">
        <v>39</v>
      </c>
      <c r="C4247" t="s">
        <v>11</v>
      </c>
      <c r="D4247" t="s">
        <v>30</v>
      </c>
      <c r="E4247" s="1">
        <v>44432</v>
      </c>
      <c r="F4247" s="4">
        <v>5922</v>
      </c>
      <c r="G4247">
        <v>654</v>
      </c>
      <c r="H4247" s="3">
        <f>_xlfn.XLOOKUP(sales[[#This Row],[Product]],products[Product],products[Cost per box])*sales[[#This Row],[Boxes]]</f>
        <v>2406.7200000000003</v>
      </c>
      <c r="I4247" s="4">
        <f>sales[[#This Row],[Revenue]]-sales[[#This Row],[Cost]]</f>
        <v>3515.2799999999997</v>
      </c>
    </row>
    <row r="4248" spans="2:9" x14ac:dyDescent="0.25">
      <c r="B4248" t="s">
        <v>25</v>
      </c>
      <c r="C4248" t="s">
        <v>27</v>
      </c>
      <c r="D4248" t="s">
        <v>28</v>
      </c>
      <c r="E4248" s="1">
        <v>44432</v>
      </c>
      <c r="F4248" s="4">
        <v>763</v>
      </c>
      <c r="G4248">
        <v>341</v>
      </c>
      <c r="H4248" s="3">
        <f>_xlfn.XLOOKUP(sales[[#This Row],[Product]],products[Product],products[Cost per box])*sales[[#This Row],[Boxes]]</f>
        <v>941.16</v>
      </c>
      <c r="I4248" s="4">
        <f>sales[[#This Row],[Revenue]]-sales[[#This Row],[Cost]]</f>
        <v>-178.15999999999997</v>
      </c>
    </row>
    <row r="4249" spans="2:9" x14ac:dyDescent="0.25">
      <c r="B4249" t="s">
        <v>49</v>
      </c>
      <c r="C4249" t="s">
        <v>27</v>
      </c>
      <c r="D4249" t="s">
        <v>50</v>
      </c>
      <c r="E4249" s="1">
        <v>44432</v>
      </c>
      <c r="F4249" s="4">
        <v>1113</v>
      </c>
      <c r="G4249">
        <v>373</v>
      </c>
      <c r="H4249" s="3">
        <f>_xlfn.XLOOKUP(sales[[#This Row],[Product]],products[Product],products[Cost per box])*sales[[#This Row],[Boxes]]</f>
        <v>4628.93</v>
      </c>
      <c r="I4249" s="4">
        <f>sales[[#This Row],[Revenue]]-sales[[#This Row],[Cost]]</f>
        <v>-3515.9300000000003</v>
      </c>
    </row>
    <row r="4250" spans="2:9" x14ac:dyDescent="0.25">
      <c r="B4250" t="s">
        <v>40</v>
      </c>
      <c r="C4250" t="s">
        <v>9</v>
      </c>
      <c r="D4250" t="s">
        <v>28</v>
      </c>
      <c r="E4250" s="1">
        <v>44432</v>
      </c>
      <c r="F4250" s="4">
        <v>2765</v>
      </c>
      <c r="G4250">
        <v>500</v>
      </c>
      <c r="H4250" s="3">
        <f>_xlfn.XLOOKUP(sales[[#This Row],[Product]],products[Product],products[Cost per box])*sales[[#This Row],[Boxes]]</f>
        <v>1380</v>
      </c>
      <c r="I4250" s="4">
        <f>sales[[#This Row],[Revenue]]-sales[[#This Row],[Cost]]</f>
        <v>1385</v>
      </c>
    </row>
    <row r="4251" spans="2:9" x14ac:dyDescent="0.25">
      <c r="B4251" t="s">
        <v>41</v>
      </c>
      <c r="C4251" t="s">
        <v>6</v>
      </c>
      <c r="D4251" t="s">
        <v>26</v>
      </c>
      <c r="E4251" s="1">
        <v>44432</v>
      </c>
      <c r="F4251" s="4">
        <v>917</v>
      </c>
      <c r="G4251">
        <v>173</v>
      </c>
      <c r="H4251" s="3">
        <f>_xlfn.XLOOKUP(sales[[#This Row],[Product]],products[Product],products[Cost per box])*sales[[#This Row],[Boxes]]</f>
        <v>1112.3899999999999</v>
      </c>
      <c r="I4251" s="4">
        <f>sales[[#This Row],[Revenue]]-sales[[#This Row],[Cost]]</f>
        <v>-195.38999999999987</v>
      </c>
    </row>
    <row r="4252" spans="2:9" x14ac:dyDescent="0.25">
      <c r="B4252" t="s">
        <v>15</v>
      </c>
      <c r="C4252" t="s">
        <v>21</v>
      </c>
      <c r="D4252" t="s">
        <v>7</v>
      </c>
      <c r="E4252" s="1">
        <v>44433</v>
      </c>
      <c r="F4252" s="4">
        <v>119</v>
      </c>
      <c r="G4252">
        <v>349</v>
      </c>
      <c r="H4252" s="3">
        <f>_xlfn.XLOOKUP(sales[[#This Row],[Product]],products[Product],products[Cost per box])*sales[[#This Row],[Boxes]]</f>
        <v>1797.3500000000001</v>
      </c>
      <c r="I4252" s="4">
        <f>sales[[#This Row],[Revenue]]-sales[[#This Row],[Cost]]</f>
        <v>-1678.3500000000001</v>
      </c>
    </row>
    <row r="4253" spans="2:9" x14ac:dyDescent="0.25">
      <c r="B4253" t="s">
        <v>15</v>
      </c>
      <c r="C4253" t="s">
        <v>11</v>
      </c>
      <c r="D4253" t="s">
        <v>24</v>
      </c>
      <c r="E4253" s="1">
        <v>44433</v>
      </c>
      <c r="F4253" s="4">
        <v>2919</v>
      </c>
      <c r="G4253">
        <v>177</v>
      </c>
      <c r="H4253" s="3">
        <f>_xlfn.XLOOKUP(sales[[#This Row],[Product]],products[Product],products[Cost per box])*sales[[#This Row],[Boxes]]</f>
        <v>1860.27</v>
      </c>
      <c r="I4253" s="4">
        <f>sales[[#This Row],[Revenue]]-sales[[#This Row],[Cost]]</f>
        <v>1058.73</v>
      </c>
    </row>
    <row r="4254" spans="2:9" x14ac:dyDescent="0.25">
      <c r="B4254" t="s">
        <v>23</v>
      </c>
      <c r="C4254" t="s">
        <v>6</v>
      </c>
      <c r="D4254" t="s">
        <v>31</v>
      </c>
      <c r="E4254" s="1">
        <v>44433</v>
      </c>
      <c r="F4254" s="4">
        <v>4060</v>
      </c>
      <c r="G4254">
        <v>196</v>
      </c>
      <c r="H4254" s="3">
        <f>_xlfn.XLOOKUP(sales[[#This Row],[Product]],products[Product],products[Cost per box])*sales[[#This Row],[Boxes]]</f>
        <v>1121.1199999999999</v>
      </c>
      <c r="I4254" s="4">
        <f>sales[[#This Row],[Revenue]]-sales[[#This Row],[Cost]]</f>
        <v>2938.88</v>
      </c>
    </row>
    <row r="4255" spans="2:9" x14ac:dyDescent="0.25">
      <c r="B4255" t="s">
        <v>51</v>
      </c>
      <c r="C4255" t="s">
        <v>6</v>
      </c>
      <c r="D4255" t="s">
        <v>48</v>
      </c>
      <c r="E4255" s="1">
        <v>44433</v>
      </c>
      <c r="F4255" s="4">
        <v>6846</v>
      </c>
      <c r="G4255">
        <v>136</v>
      </c>
      <c r="H4255" s="3">
        <f>_xlfn.XLOOKUP(sales[[#This Row],[Product]],products[Product],products[Cost per box])*sales[[#This Row],[Boxes]]</f>
        <v>1017.2800000000001</v>
      </c>
      <c r="I4255" s="4">
        <f>sales[[#This Row],[Revenue]]-sales[[#This Row],[Cost]]</f>
        <v>5828.72</v>
      </c>
    </row>
    <row r="4256" spans="2:9" x14ac:dyDescent="0.25">
      <c r="B4256" t="s">
        <v>32</v>
      </c>
      <c r="C4256" t="s">
        <v>9</v>
      </c>
      <c r="D4256" t="s">
        <v>47</v>
      </c>
      <c r="E4256" s="1">
        <v>44433</v>
      </c>
      <c r="F4256" s="4">
        <v>1148</v>
      </c>
      <c r="G4256">
        <v>500</v>
      </c>
      <c r="H4256" s="3">
        <f>_xlfn.XLOOKUP(sales[[#This Row],[Product]],products[Product],products[Cost per box])*sales[[#This Row],[Boxes]]</f>
        <v>2630</v>
      </c>
      <c r="I4256" s="4">
        <f>sales[[#This Row],[Revenue]]-sales[[#This Row],[Cost]]</f>
        <v>-1482</v>
      </c>
    </row>
    <row r="4257" spans="2:9" x14ac:dyDescent="0.25">
      <c r="B4257" t="s">
        <v>25</v>
      </c>
      <c r="C4257" t="s">
        <v>27</v>
      </c>
      <c r="D4257" t="s">
        <v>24</v>
      </c>
      <c r="E4257" s="1">
        <v>44433</v>
      </c>
      <c r="F4257" s="4">
        <v>1085</v>
      </c>
      <c r="G4257">
        <v>5</v>
      </c>
      <c r="H4257" s="3">
        <f>_xlfn.XLOOKUP(sales[[#This Row],[Product]],products[Product],products[Cost per box])*sales[[#This Row],[Boxes]]</f>
        <v>52.55</v>
      </c>
      <c r="I4257" s="4">
        <f>sales[[#This Row],[Revenue]]-sales[[#This Row],[Cost]]</f>
        <v>1032.45</v>
      </c>
    </row>
    <row r="4258" spans="2:9" x14ac:dyDescent="0.25">
      <c r="B4258" t="s">
        <v>32</v>
      </c>
      <c r="C4258" t="s">
        <v>11</v>
      </c>
      <c r="D4258" t="s">
        <v>38</v>
      </c>
      <c r="E4258" s="1">
        <v>44433</v>
      </c>
      <c r="F4258" s="4">
        <v>2128</v>
      </c>
      <c r="G4258">
        <v>88</v>
      </c>
      <c r="H4258" s="3">
        <f>_xlfn.XLOOKUP(sales[[#This Row],[Product]],products[Product],products[Cost per box])*sales[[#This Row],[Boxes]]</f>
        <v>874.71999999999991</v>
      </c>
      <c r="I4258" s="4">
        <f>sales[[#This Row],[Revenue]]-sales[[#This Row],[Cost]]</f>
        <v>1253.2800000000002</v>
      </c>
    </row>
    <row r="4259" spans="2:9" x14ac:dyDescent="0.25">
      <c r="B4259" t="s">
        <v>10</v>
      </c>
      <c r="C4259" t="s">
        <v>9</v>
      </c>
      <c r="D4259" t="s">
        <v>14</v>
      </c>
      <c r="E4259" s="1">
        <v>44433</v>
      </c>
      <c r="F4259" s="4">
        <v>2884</v>
      </c>
      <c r="G4259">
        <v>127</v>
      </c>
      <c r="H4259" s="3">
        <f>_xlfn.XLOOKUP(sales[[#This Row],[Product]],products[Product],products[Cost per box])*sales[[#This Row],[Boxes]]</f>
        <v>801.37</v>
      </c>
      <c r="I4259" s="4">
        <f>sales[[#This Row],[Revenue]]-sales[[#This Row],[Cost]]</f>
        <v>2082.63</v>
      </c>
    </row>
    <row r="4260" spans="2:9" x14ac:dyDescent="0.25">
      <c r="B4260" t="s">
        <v>8</v>
      </c>
      <c r="C4260" t="s">
        <v>11</v>
      </c>
      <c r="D4260" t="s">
        <v>50</v>
      </c>
      <c r="E4260" s="1">
        <v>44433</v>
      </c>
      <c r="F4260" s="4">
        <v>2569</v>
      </c>
      <c r="G4260">
        <v>700</v>
      </c>
      <c r="H4260" s="3">
        <f>_xlfn.XLOOKUP(sales[[#This Row],[Product]],products[Product],products[Cost per box])*sales[[#This Row],[Boxes]]</f>
        <v>8687</v>
      </c>
      <c r="I4260" s="4">
        <f>sales[[#This Row],[Revenue]]-sales[[#This Row],[Cost]]</f>
        <v>-6118</v>
      </c>
    </row>
    <row r="4261" spans="2:9" x14ac:dyDescent="0.25">
      <c r="B4261" t="s">
        <v>40</v>
      </c>
      <c r="C4261" t="s">
        <v>11</v>
      </c>
      <c r="D4261" t="s">
        <v>24</v>
      </c>
      <c r="E4261" s="1">
        <v>44434</v>
      </c>
      <c r="F4261" s="4">
        <v>602</v>
      </c>
      <c r="G4261">
        <v>274</v>
      </c>
      <c r="H4261" s="3">
        <f>_xlfn.XLOOKUP(sales[[#This Row],[Product]],products[Product],products[Cost per box])*sales[[#This Row],[Boxes]]</f>
        <v>2879.74</v>
      </c>
      <c r="I4261" s="4">
        <f>sales[[#This Row],[Revenue]]-sales[[#This Row],[Cost]]</f>
        <v>-2277.7399999999998</v>
      </c>
    </row>
    <row r="4262" spans="2:9" x14ac:dyDescent="0.25">
      <c r="B4262" t="s">
        <v>18</v>
      </c>
      <c r="C4262" t="s">
        <v>9</v>
      </c>
      <c r="D4262" t="s">
        <v>43</v>
      </c>
      <c r="E4262" s="1">
        <v>44434</v>
      </c>
      <c r="F4262" s="4">
        <v>4585</v>
      </c>
      <c r="G4262">
        <v>60</v>
      </c>
      <c r="H4262" s="3">
        <f>_xlfn.XLOOKUP(sales[[#This Row],[Product]],products[Product],products[Cost per box])*sales[[#This Row],[Boxes]]</f>
        <v>231</v>
      </c>
      <c r="I4262" s="4">
        <f>sales[[#This Row],[Revenue]]-sales[[#This Row],[Cost]]</f>
        <v>4354</v>
      </c>
    </row>
    <row r="4263" spans="2:9" x14ac:dyDescent="0.25">
      <c r="B4263" t="s">
        <v>10</v>
      </c>
      <c r="C4263" t="s">
        <v>16</v>
      </c>
      <c r="D4263" t="s">
        <v>38</v>
      </c>
      <c r="E4263" s="1">
        <v>44434</v>
      </c>
      <c r="F4263" s="4">
        <v>3717</v>
      </c>
      <c r="G4263">
        <v>174</v>
      </c>
      <c r="H4263" s="3">
        <f>_xlfn.XLOOKUP(sales[[#This Row],[Product]],products[Product],products[Cost per box])*sales[[#This Row],[Boxes]]</f>
        <v>1729.56</v>
      </c>
      <c r="I4263" s="4">
        <f>sales[[#This Row],[Revenue]]-sales[[#This Row],[Cost]]</f>
        <v>1987.44</v>
      </c>
    </row>
    <row r="4264" spans="2:9" x14ac:dyDescent="0.25">
      <c r="B4264" t="s">
        <v>51</v>
      </c>
      <c r="C4264" t="s">
        <v>27</v>
      </c>
      <c r="D4264" t="s">
        <v>26</v>
      </c>
      <c r="E4264" s="1">
        <v>44434</v>
      </c>
      <c r="F4264" s="4">
        <v>2667</v>
      </c>
      <c r="G4264">
        <v>91</v>
      </c>
      <c r="H4264" s="3">
        <f>_xlfn.XLOOKUP(sales[[#This Row],[Product]],products[Product],products[Cost per box])*sales[[#This Row],[Boxes]]</f>
        <v>585.13</v>
      </c>
      <c r="I4264" s="4">
        <f>sales[[#This Row],[Revenue]]-sales[[#This Row],[Cost]]</f>
        <v>2081.87</v>
      </c>
    </row>
    <row r="4265" spans="2:9" x14ac:dyDescent="0.25">
      <c r="B4265" t="s">
        <v>39</v>
      </c>
      <c r="C4265" t="s">
        <v>16</v>
      </c>
      <c r="D4265" t="s">
        <v>44</v>
      </c>
      <c r="E4265" s="1">
        <v>44434</v>
      </c>
      <c r="F4265" s="4">
        <v>9450</v>
      </c>
      <c r="G4265">
        <v>347</v>
      </c>
      <c r="H4265" s="3">
        <f>_xlfn.XLOOKUP(sales[[#This Row],[Product]],products[Product],products[Cost per box])*sales[[#This Row],[Boxes]]</f>
        <v>3320.79</v>
      </c>
      <c r="I4265" s="4">
        <f>sales[[#This Row],[Revenue]]-sales[[#This Row],[Cost]]</f>
        <v>6129.21</v>
      </c>
    </row>
    <row r="4266" spans="2:9" x14ac:dyDescent="0.25">
      <c r="B4266" t="s">
        <v>40</v>
      </c>
      <c r="C4266" t="s">
        <v>16</v>
      </c>
      <c r="D4266" t="s">
        <v>14</v>
      </c>
      <c r="E4266" s="1">
        <v>44434</v>
      </c>
      <c r="F4266" s="4">
        <v>1750</v>
      </c>
      <c r="G4266">
        <v>112</v>
      </c>
      <c r="H4266" s="3">
        <f>_xlfn.XLOOKUP(sales[[#This Row],[Product]],products[Product],products[Cost per box])*sales[[#This Row],[Boxes]]</f>
        <v>706.71999999999991</v>
      </c>
      <c r="I4266" s="4">
        <f>sales[[#This Row],[Revenue]]-sales[[#This Row],[Cost]]</f>
        <v>1043.2800000000002</v>
      </c>
    </row>
    <row r="4267" spans="2:9" x14ac:dyDescent="0.25">
      <c r="B4267" t="s">
        <v>37</v>
      </c>
      <c r="C4267" t="s">
        <v>21</v>
      </c>
      <c r="D4267" t="s">
        <v>26</v>
      </c>
      <c r="E4267" s="1">
        <v>44434</v>
      </c>
      <c r="F4267" s="4">
        <v>1715</v>
      </c>
      <c r="G4267">
        <v>39</v>
      </c>
      <c r="H4267" s="3">
        <f>_xlfn.XLOOKUP(sales[[#This Row],[Product]],products[Product],products[Cost per box])*sales[[#This Row],[Boxes]]</f>
        <v>250.76999999999998</v>
      </c>
      <c r="I4267" s="4">
        <f>sales[[#This Row],[Revenue]]-sales[[#This Row],[Cost]]</f>
        <v>1464.23</v>
      </c>
    </row>
    <row r="4268" spans="2:9" x14ac:dyDescent="0.25">
      <c r="B4268" t="s">
        <v>8</v>
      </c>
      <c r="C4268" t="s">
        <v>27</v>
      </c>
      <c r="D4268" t="s">
        <v>26</v>
      </c>
      <c r="E4268" s="1">
        <v>44434</v>
      </c>
      <c r="F4268" s="4">
        <v>6664</v>
      </c>
      <c r="G4268">
        <v>346</v>
      </c>
      <c r="H4268" s="3">
        <f>_xlfn.XLOOKUP(sales[[#This Row],[Product]],products[Product],products[Cost per box])*sales[[#This Row],[Boxes]]</f>
        <v>2224.7799999999997</v>
      </c>
      <c r="I4268" s="4">
        <f>sales[[#This Row],[Revenue]]-sales[[#This Row],[Cost]]</f>
        <v>4439.22</v>
      </c>
    </row>
    <row r="4269" spans="2:9" x14ac:dyDescent="0.25">
      <c r="B4269" t="s">
        <v>5</v>
      </c>
      <c r="C4269" t="s">
        <v>21</v>
      </c>
      <c r="D4269" t="s">
        <v>44</v>
      </c>
      <c r="E4269" s="1">
        <v>44434</v>
      </c>
      <c r="F4269" s="4">
        <v>3990</v>
      </c>
      <c r="G4269">
        <v>160</v>
      </c>
      <c r="H4269" s="3">
        <f>_xlfn.XLOOKUP(sales[[#This Row],[Product]],products[Product],products[Cost per box])*sales[[#This Row],[Boxes]]</f>
        <v>1531.2</v>
      </c>
      <c r="I4269" s="4">
        <f>sales[[#This Row],[Revenue]]-sales[[#This Row],[Cost]]</f>
        <v>2458.8000000000002</v>
      </c>
    </row>
    <row r="4270" spans="2:9" x14ac:dyDescent="0.25">
      <c r="B4270" t="s">
        <v>5</v>
      </c>
      <c r="C4270" t="s">
        <v>6</v>
      </c>
      <c r="D4270" t="s">
        <v>38</v>
      </c>
      <c r="E4270" s="1">
        <v>44434</v>
      </c>
      <c r="F4270" s="4">
        <v>5418</v>
      </c>
      <c r="G4270">
        <v>201</v>
      </c>
      <c r="H4270" s="3">
        <f>_xlfn.XLOOKUP(sales[[#This Row],[Product]],products[Product],products[Cost per box])*sales[[#This Row],[Boxes]]</f>
        <v>1997.9399999999998</v>
      </c>
      <c r="I4270" s="4">
        <f>sales[[#This Row],[Revenue]]-sales[[#This Row],[Cost]]</f>
        <v>3420.0600000000004</v>
      </c>
    </row>
    <row r="4271" spans="2:9" x14ac:dyDescent="0.25">
      <c r="B4271" t="s">
        <v>34</v>
      </c>
      <c r="C4271" t="s">
        <v>11</v>
      </c>
      <c r="D4271" t="s">
        <v>14</v>
      </c>
      <c r="E4271" s="1">
        <v>44434</v>
      </c>
      <c r="F4271" s="4">
        <v>7063</v>
      </c>
      <c r="G4271">
        <v>700</v>
      </c>
      <c r="H4271" s="3">
        <f>_xlfn.XLOOKUP(sales[[#This Row],[Product]],products[Product],products[Cost per box])*sales[[#This Row],[Boxes]]</f>
        <v>4417</v>
      </c>
      <c r="I4271" s="4">
        <f>sales[[#This Row],[Revenue]]-sales[[#This Row],[Cost]]</f>
        <v>2646</v>
      </c>
    </row>
    <row r="4272" spans="2:9" x14ac:dyDescent="0.25">
      <c r="B4272" t="s">
        <v>51</v>
      </c>
      <c r="C4272" t="s">
        <v>21</v>
      </c>
      <c r="D4272" t="s">
        <v>42</v>
      </c>
      <c r="E4272" s="1">
        <v>44434</v>
      </c>
      <c r="F4272" s="4">
        <v>6349</v>
      </c>
      <c r="G4272">
        <v>489</v>
      </c>
      <c r="H4272" s="3">
        <f>_xlfn.XLOOKUP(sales[[#This Row],[Product]],products[Product],products[Cost per box])*sales[[#This Row],[Boxes]]</f>
        <v>2317.86</v>
      </c>
      <c r="I4272" s="4">
        <f>sales[[#This Row],[Revenue]]-sales[[#This Row],[Cost]]</f>
        <v>4031.14</v>
      </c>
    </row>
    <row r="4273" spans="2:9" x14ac:dyDescent="0.25">
      <c r="B4273" t="s">
        <v>10</v>
      </c>
      <c r="C4273" t="s">
        <v>27</v>
      </c>
      <c r="D4273" t="s">
        <v>30</v>
      </c>
      <c r="E4273" s="1">
        <v>44434</v>
      </c>
      <c r="F4273" s="4">
        <v>7616</v>
      </c>
      <c r="G4273">
        <v>980</v>
      </c>
      <c r="H4273" s="3">
        <f>_xlfn.XLOOKUP(sales[[#This Row],[Product]],products[Product],products[Cost per box])*sales[[#This Row],[Boxes]]</f>
        <v>3606.4</v>
      </c>
      <c r="I4273" s="4">
        <f>sales[[#This Row],[Revenue]]-sales[[#This Row],[Cost]]</f>
        <v>4009.6</v>
      </c>
    </row>
    <row r="4274" spans="2:9" x14ac:dyDescent="0.25">
      <c r="B4274" t="s">
        <v>39</v>
      </c>
      <c r="C4274" t="s">
        <v>16</v>
      </c>
      <c r="D4274" t="s">
        <v>24</v>
      </c>
      <c r="E4274" s="1">
        <v>44434</v>
      </c>
      <c r="F4274" s="4">
        <v>6419</v>
      </c>
      <c r="G4274">
        <v>292</v>
      </c>
      <c r="H4274" s="3">
        <f>_xlfn.XLOOKUP(sales[[#This Row],[Product]],products[Product],products[Cost per box])*sales[[#This Row],[Boxes]]</f>
        <v>3068.92</v>
      </c>
      <c r="I4274" s="4">
        <f>sales[[#This Row],[Revenue]]-sales[[#This Row],[Cost]]</f>
        <v>3350.08</v>
      </c>
    </row>
    <row r="4275" spans="2:9" x14ac:dyDescent="0.25">
      <c r="B4275" t="s">
        <v>15</v>
      </c>
      <c r="C4275" t="s">
        <v>27</v>
      </c>
      <c r="D4275" t="s">
        <v>22</v>
      </c>
      <c r="E4275" s="1">
        <v>44434</v>
      </c>
      <c r="F4275" s="4">
        <v>5369</v>
      </c>
      <c r="G4275">
        <v>448</v>
      </c>
      <c r="H4275" s="3">
        <f>_xlfn.XLOOKUP(sales[[#This Row],[Product]],products[Product],products[Cost per box])*sales[[#This Row],[Boxes]]</f>
        <v>3682.5600000000004</v>
      </c>
      <c r="I4275" s="4">
        <f>sales[[#This Row],[Revenue]]-sales[[#This Row],[Cost]]</f>
        <v>1686.4399999999996</v>
      </c>
    </row>
    <row r="4276" spans="2:9" x14ac:dyDescent="0.25">
      <c r="B4276" t="s">
        <v>32</v>
      </c>
      <c r="C4276" t="s">
        <v>16</v>
      </c>
      <c r="D4276" t="s">
        <v>22</v>
      </c>
      <c r="E4276" s="1">
        <v>44434</v>
      </c>
      <c r="F4276" s="4">
        <v>1911</v>
      </c>
      <c r="G4276">
        <v>160</v>
      </c>
      <c r="H4276" s="3">
        <f>_xlfn.XLOOKUP(sales[[#This Row],[Product]],products[Product],products[Cost per box])*sales[[#This Row],[Boxes]]</f>
        <v>1315.2</v>
      </c>
      <c r="I4276" s="4">
        <f>sales[[#This Row],[Revenue]]-sales[[#This Row],[Cost]]</f>
        <v>595.79999999999995</v>
      </c>
    </row>
    <row r="4277" spans="2:9" x14ac:dyDescent="0.25">
      <c r="B4277" t="s">
        <v>37</v>
      </c>
      <c r="C4277" t="s">
        <v>6</v>
      </c>
      <c r="D4277" t="s">
        <v>50</v>
      </c>
      <c r="E4277" s="1">
        <v>44434</v>
      </c>
      <c r="F4277" s="4">
        <v>10248</v>
      </c>
      <c r="G4277">
        <v>1120</v>
      </c>
      <c r="H4277" s="3">
        <f>_xlfn.XLOOKUP(sales[[#This Row],[Product]],products[Product],products[Cost per box])*sales[[#This Row],[Boxes]]</f>
        <v>13899.2</v>
      </c>
      <c r="I4277" s="4">
        <f>sales[[#This Row],[Revenue]]-sales[[#This Row],[Cost]]</f>
        <v>-3651.2000000000007</v>
      </c>
    </row>
    <row r="4278" spans="2:9" x14ac:dyDescent="0.25">
      <c r="B4278" t="s">
        <v>32</v>
      </c>
      <c r="C4278" t="s">
        <v>21</v>
      </c>
      <c r="D4278" t="s">
        <v>47</v>
      </c>
      <c r="E4278" s="1">
        <v>44434</v>
      </c>
      <c r="F4278" s="4">
        <v>3738</v>
      </c>
      <c r="G4278">
        <v>234</v>
      </c>
      <c r="H4278" s="3">
        <f>_xlfn.XLOOKUP(sales[[#This Row],[Product]],products[Product],products[Cost per box])*sales[[#This Row],[Boxes]]</f>
        <v>1230.8399999999999</v>
      </c>
      <c r="I4278" s="4">
        <f>sales[[#This Row],[Revenue]]-sales[[#This Row],[Cost]]</f>
        <v>2507.16</v>
      </c>
    </row>
    <row r="4279" spans="2:9" x14ac:dyDescent="0.25">
      <c r="B4279" t="s">
        <v>51</v>
      </c>
      <c r="C4279" t="s">
        <v>21</v>
      </c>
      <c r="D4279" t="s">
        <v>52</v>
      </c>
      <c r="E4279" s="1">
        <v>44434</v>
      </c>
      <c r="F4279" s="4">
        <v>11277</v>
      </c>
      <c r="G4279">
        <v>470</v>
      </c>
      <c r="H4279" s="3">
        <f>_xlfn.XLOOKUP(sales[[#This Row],[Product]],products[Product],products[Cost per box])*sales[[#This Row],[Boxes]]</f>
        <v>1560.3999999999999</v>
      </c>
      <c r="I4279" s="4">
        <f>sales[[#This Row],[Revenue]]-sales[[#This Row],[Cost]]</f>
        <v>9716.6</v>
      </c>
    </row>
    <row r="4280" spans="2:9" x14ac:dyDescent="0.25">
      <c r="B4280" t="s">
        <v>5</v>
      </c>
      <c r="C4280" t="s">
        <v>9</v>
      </c>
      <c r="D4280" t="s">
        <v>45</v>
      </c>
      <c r="E4280" s="1">
        <v>44434</v>
      </c>
      <c r="F4280" s="4">
        <v>1680</v>
      </c>
      <c r="G4280">
        <v>99</v>
      </c>
      <c r="H4280" s="3">
        <f>_xlfn.XLOOKUP(sales[[#This Row],[Product]],products[Product],products[Cost per box])*sales[[#This Row],[Boxes]]</f>
        <v>765.2700000000001</v>
      </c>
      <c r="I4280" s="4">
        <f>sales[[#This Row],[Revenue]]-sales[[#This Row],[Cost]]</f>
        <v>914.7299999999999</v>
      </c>
    </row>
    <row r="4281" spans="2:9" x14ac:dyDescent="0.25">
      <c r="B4281" t="s">
        <v>32</v>
      </c>
      <c r="C4281" t="s">
        <v>21</v>
      </c>
      <c r="D4281" t="s">
        <v>35</v>
      </c>
      <c r="E4281" s="1">
        <v>44434</v>
      </c>
      <c r="F4281" s="4">
        <v>3136</v>
      </c>
      <c r="G4281">
        <v>262</v>
      </c>
      <c r="H4281" s="3">
        <f>_xlfn.XLOOKUP(sales[[#This Row],[Product]],products[Product],products[Cost per box])*sales[[#This Row],[Boxes]]</f>
        <v>694.3</v>
      </c>
      <c r="I4281" s="4">
        <f>sales[[#This Row],[Revenue]]-sales[[#This Row],[Cost]]</f>
        <v>2441.6999999999998</v>
      </c>
    </row>
    <row r="4282" spans="2:9" x14ac:dyDescent="0.25">
      <c r="B4282" t="s">
        <v>29</v>
      </c>
      <c r="C4282" t="s">
        <v>6</v>
      </c>
      <c r="D4282" t="s">
        <v>35</v>
      </c>
      <c r="E4282" s="1">
        <v>44434</v>
      </c>
      <c r="F4282" s="4">
        <v>6818</v>
      </c>
      <c r="G4282">
        <v>487</v>
      </c>
      <c r="H4282" s="3">
        <f>_xlfn.XLOOKUP(sales[[#This Row],[Product]],products[Product],products[Cost per box])*sales[[#This Row],[Boxes]]</f>
        <v>1290.55</v>
      </c>
      <c r="I4282" s="4">
        <f>sales[[#This Row],[Revenue]]-sales[[#This Row],[Cost]]</f>
        <v>5527.45</v>
      </c>
    </row>
    <row r="4283" spans="2:9" x14ac:dyDescent="0.25">
      <c r="B4283" t="s">
        <v>20</v>
      </c>
      <c r="C4283" t="s">
        <v>9</v>
      </c>
      <c r="D4283" t="s">
        <v>47</v>
      </c>
      <c r="E4283" s="1">
        <v>44434</v>
      </c>
      <c r="F4283" s="4">
        <v>4494</v>
      </c>
      <c r="G4283">
        <v>237</v>
      </c>
      <c r="H4283" s="3">
        <f>_xlfn.XLOOKUP(sales[[#This Row],[Product]],products[Product],products[Cost per box])*sales[[#This Row],[Boxes]]</f>
        <v>1246.6199999999999</v>
      </c>
      <c r="I4283" s="4">
        <f>sales[[#This Row],[Revenue]]-sales[[#This Row],[Cost]]</f>
        <v>3247.38</v>
      </c>
    </row>
    <row r="4284" spans="2:9" x14ac:dyDescent="0.25">
      <c r="B4284" t="s">
        <v>41</v>
      </c>
      <c r="C4284" t="s">
        <v>27</v>
      </c>
      <c r="D4284" t="s">
        <v>17</v>
      </c>
      <c r="E4284" s="1">
        <v>44434</v>
      </c>
      <c r="F4284" s="4">
        <v>2611</v>
      </c>
      <c r="G4284">
        <v>187</v>
      </c>
      <c r="H4284" s="3">
        <f>_xlfn.XLOOKUP(sales[[#This Row],[Product]],products[Product],products[Cost per box])*sales[[#This Row],[Boxes]]</f>
        <v>1271.5999999999999</v>
      </c>
      <c r="I4284" s="4">
        <f>sales[[#This Row],[Revenue]]-sales[[#This Row],[Cost]]</f>
        <v>1339.4</v>
      </c>
    </row>
    <row r="4285" spans="2:9" x14ac:dyDescent="0.25">
      <c r="B4285" t="s">
        <v>34</v>
      </c>
      <c r="C4285" t="s">
        <v>11</v>
      </c>
      <c r="D4285" t="s">
        <v>7</v>
      </c>
      <c r="E4285" s="1">
        <v>44434</v>
      </c>
      <c r="F4285" s="4">
        <v>7231</v>
      </c>
      <c r="G4285">
        <v>279</v>
      </c>
      <c r="H4285" s="3">
        <f>_xlfn.XLOOKUP(sales[[#This Row],[Product]],products[Product],products[Cost per box])*sales[[#This Row],[Boxes]]</f>
        <v>1436.8500000000001</v>
      </c>
      <c r="I4285" s="4">
        <f>sales[[#This Row],[Revenue]]-sales[[#This Row],[Cost]]</f>
        <v>5794.15</v>
      </c>
    </row>
    <row r="4286" spans="2:9" x14ac:dyDescent="0.25">
      <c r="B4286" t="s">
        <v>23</v>
      </c>
      <c r="C4286" t="s">
        <v>11</v>
      </c>
      <c r="D4286" t="s">
        <v>19</v>
      </c>
      <c r="E4286" s="1">
        <v>44434</v>
      </c>
      <c r="F4286" s="4">
        <v>2114</v>
      </c>
      <c r="G4286">
        <v>112</v>
      </c>
      <c r="H4286" s="3">
        <f>_xlfn.XLOOKUP(sales[[#This Row],[Product]],products[Product],products[Cost per box])*sales[[#This Row],[Boxes]]</f>
        <v>1145.76</v>
      </c>
      <c r="I4286" s="4">
        <f>sales[[#This Row],[Revenue]]-sales[[#This Row],[Cost]]</f>
        <v>968.24</v>
      </c>
    </row>
    <row r="4287" spans="2:9" x14ac:dyDescent="0.25">
      <c r="B4287" t="s">
        <v>29</v>
      </c>
      <c r="C4287" t="s">
        <v>9</v>
      </c>
      <c r="D4287" t="s">
        <v>22</v>
      </c>
      <c r="E4287" s="1">
        <v>44434</v>
      </c>
      <c r="F4287" s="4">
        <v>10731</v>
      </c>
      <c r="G4287">
        <v>770</v>
      </c>
      <c r="H4287" s="3">
        <f>_xlfn.XLOOKUP(sales[[#This Row],[Product]],products[Product],products[Cost per box])*sales[[#This Row],[Boxes]]</f>
        <v>6329.4000000000005</v>
      </c>
      <c r="I4287" s="4">
        <f>sales[[#This Row],[Revenue]]-sales[[#This Row],[Cost]]</f>
        <v>4401.5999999999995</v>
      </c>
    </row>
    <row r="4288" spans="2:9" x14ac:dyDescent="0.25">
      <c r="B4288" t="s">
        <v>40</v>
      </c>
      <c r="C4288" t="s">
        <v>16</v>
      </c>
      <c r="D4288" t="s">
        <v>47</v>
      </c>
      <c r="E4288" s="1">
        <v>44434</v>
      </c>
      <c r="F4288" s="4">
        <v>2625</v>
      </c>
      <c r="G4288">
        <v>139</v>
      </c>
      <c r="H4288" s="3">
        <f>_xlfn.XLOOKUP(sales[[#This Row],[Product]],products[Product],products[Cost per box])*sales[[#This Row],[Boxes]]</f>
        <v>731.14</v>
      </c>
      <c r="I4288" s="4">
        <f>sales[[#This Row],[Revenue]]-sales[[#This Row],[Cost]]</f>
        <v>1893.8600000000001</v>
      </c>
    </row>
    <row r="4289" spans="2:9" x14ac:dyDescent="0.25">
      <c r="B4289" t="s">
        <v>25</v>
      </c>
      <c r="C4289" t="s">
        <v>9</v>
      </c>
      <c r="D4289" t="s">
        <v>26</v>
      </c>
      <c r="E4289" s="1">
        <v>44434</v>
      </c>
      <c r="F4289" s="4">
        <v>2408</v>
      </c>
      <c r="G4289">
        <v>134</v>
      </c>
      <c r="H4289" s="3">
        <f>_xlfn.XLOOKUP(sales[[#This Row],[Product]],products[Product],products[Cost per box])*sales[[#This Row],[Boxes]]</f>
        <v>861.62</v>
      </c>
      <c r="I4289" s="4">
        <f>sales[[#This Row],[Revenue]]-sales[[#This Row],[Cost]]</f>
        <v>1546.38</v>
      </c>
    </row>
    <row r="4290" spans="2:9" x14ac:dyDescent="0.25">
      <c r="B4290" t="s">
        <v>41</v>
      </c>
      <c r="C4290" t="s">
        <v>6</v>
      </c>
      <c r="D4290" t="s">
        <v>17</v>
      </c>
      <c r="E4290" s="1">
        <v>44434</v>
      </c>
      <c r="F4290" s="4">
        <v>5999</v>
      </c>
      <c r="G4290">
        <v>400</v>
      </c>
      <c r="H4290" s="3">
        <f>_xlfn.XLOOKUP(sales[[#This Row],[Product]],products[Product],products[Cost per box])*sales[[#This Row],[Boxes]]</f>
        <v>2720</v>
      </c>
      <c r="I4290" s="4">
        <f>sales[[#This Row],[Revenue]]-sales[[#This Row],[Cost]]</f>
        <v>3279</v>
      </c>
    </row>
    <row r="4291" spans="2:9" x14ac:dyDescent="0.25">
      <c r="B4291" t="s">
        <v>37</v>
      </c>
      <c r="C4291" t="s">
        <v>9</v>
      </c>
      <c r="D4291" t="s">
        <v>43</v>
      </c>
      <c r="E4291" s="1">
        <v>44434</v>
      </c>
      <c r="F4291" s="4">
        <v>1820</v>
      </c>
      <c r="G4291">
        <v>96</v>
      </c>
      <c r="H4291" s="3">
        <f>_xlfn.XLOOKUP(sales[[#This Row],[Product]],products[Product],products[Cost per box])*sales[[#This Row],[Boxes]]</f>
        <v>369.6</v>
      </c>
      <c r="I4291" s="4">
        <f>sales[[#This Row],[Revenue]]-sales[[#This Row],[Cost]]</f>
        <v>1450.4</v>
      </c>
    </row>
    <row r="4292" spans="2:9" x14ac:dyDescent="0.25">
      <c r="B4292" t="s">
        <v>46</v>
      </c>
      <c r="C4292" t="s">
        <v>6</v>
      </c>
      <c r="D4292" t="s">
        <v>43</v>
      </c>
      <c r="E4292" s="1">
        <v>44434</v>
      </c>
      <c r="F4292" s="4">
        <v>1890</v>
      </c>
      <c r="G4292">
        <v>95</v>
      </c>
      <c r="H4292" s="3">
        <f>_xlfn.XLOOKUP(sales[[#This Row],[Product]],products[Product],products[Cost per box])*sales[[#This Row],[Boxes]]</f>
        <v>365.75</v>
      </c>
      <c r="I4292" s="4">
        <f>sales[[#This Row],[Revenue]]-sales[[#This Row],[Cost]]</f>
        <v>1524.25</v>
      </c>
    </row>
    <row r="4293" spans="2:9" x14ac:dyDescent="0.25">
      <c r="B4293" t="s">
        <v>25</v>
      </c>
      <c r="C4293" t="s">
        <v>21</v>
      </c>
      <c r="D4293" t="s">
        <v>12</v>
      </c>
      <c r="E4293" s="1">
        <v>44434</v>
      </c>
      <c r="F4293" s="4">
        <v>336</v>
      </c>
      <c r="G4293">
        <v>14</v>
      </c>
      <c r="H4293" s="3">
        <f>_xlfn.XLOOKUP(sales[[#This Row],[Product]],products[Product],products[Cost per box])*sales[[#This Row],[Boxes]]</f>
        <v>118.02</v>
      </c>
      <c r="I4293" s="4">
        <f>sales[[#This Row],[Revenue]]-sales[[#This Row],[Cost]]</f>
        <v>217.98000000000002</v>
      </c>
    </row>
    <row r="4294" spans="2:9" x14ac:dyDescent="0.25">
      <c r="B4294" t="s">
        <v>51</v>
      </c>
      <c r="C4294" t="s">
        <v>11</v>
      </c>
      <c r="D4294" t="s">
        <v>43</v>
      </c>
      <c r="E4294" s="1">
        <v>44434</v>
      </c>
      <c r="F4294" s="4">
        <v>7630</v>
      </c>
      <c r="G4294">
        <v>449</v>
      </c>
      <c r="H4294" s="3">
        <f>_xlfn.XLOOKUP(sales[[#This Row],[Product]],products[Product],products[Cost per box])*sales[[#This Row],[Boxes]]</f>
        <v>1728.65</v>
      </c>
      <c r="I4294" s="4">
        <f>sales[[#This Row],[Revenue]]-sales[[#This Row],[Cost]]</f>
        <v>5901.35</v>
      </c>
    </row>
    <row r="4295" spans="2:9" x14ac:dyDescent="0.25">
      <c r="B4295" t="s">
        <v>20</v>
      </c>
      <c r="C4295" t="s">
        <v>27</v>
      </c>
      <c r="D4295" t="s">
        <v>26</v>
      </c>
      <c r="E4295" s="1">
        <v>44435</v>
      </c>
      <c r="F4295" s="4">
        <v>3822</v>
      </c>
      <c r="G4295">
        <v>225</v>
      </c>
      <c r="H4295" s="3">
        <f>_xlfn.XLOOKUP(sales[[#This Row],[Product]],products[Product],products[Cost per box])*sales[[#This Row],[Boxes]]</f>
        <v>1446.75</v>
      </c>
      <c r="I4295" s="4">
        <f>sales[[#This Row],[Revenue]]-sales[[#This Row],[Cost]]</f>
        <v>2375.25</v>
      </c>
    </row>
    <row r="4296" spans="2:9" x14ac:dyDescent="0.25">
      <c r="B4296" t="s">
        <v>25</v>
      </c>
      <c r="C4296" t="s">
        <v>11</v>
      </c>
      <c r="D4296" t="s">
        <v>38</v>
      </c>
      <c r="E4296" s="1">
        <v>44435</v>
      </c>
      <c r="F4296" s="4">
        <v>1911</v>
      </c>
      <c r="G4296">
        <v>77</v>
      </c>
      <c r="H4296" s="3">
        <f>_xlfn.XLOOKUP(sales[[#This Row],[Product]],products[Product],products[Cost per box])*sales[[#This Row],[Boxes]]</f>
        <v>765.38</v>
      </c>
      <c r="I4296" s="4">
        <f>sales[[#This Row],[Revenue]]-sales[[#This Row],[Cost]]</f>
        <v>1145.6199999999999</v>
      </c>
    </row>
    <row r="4297" spans="2:9" x14ac:dyDescent="0.25">
      <c r="B4297" t="s">
        <v>23</v>
      </c>
      <c r="C4297" t="s">
        <v>6</v>
      </c>
      <c r="D4297" t="s">
        <v>35</v>
      </c>
      <c r="E4297" s="1">
        <v>44435</v>
      </c>
      <c r="F4297" s="4">
        <v>2380</v>
      </c>
      <c r="G4297">
        <v>184</v>
      </c>
      <c r="H4297" s="3">
        <f>_xlfn.XLOOKUP(sales[[#This Row],[Product]],products[Product],products[Cost per box])*sales[[#This Row],[Boxes]]</f>
        <v>487.59999999999997</v>
      </c>
      <c r="I4297" s="4">
        <f>sales[[#This Row],[Revenue]]-sales[[#This Row],[Cost]]</f>
        <v>1892.4</v>
      </c>
    </row>
    <row r="4298" spans="2:9" x14ac:dyDescent="0.25">
      <c r="B4298" t="s">
        <v>33</v>
      </c>
      <c r="C4298" t="s">
        <v>6</v>
      </c>
      <c r="D4298" t="s">
        <v>35</v>
      </c>
      <c r="E4298" s="1">
        <v>44435</v>
      </c>
      <c r="F4298" s="4">
        <v>5950</v>
      </c>
      <c r="G4298">
        <v>397</v>
      </c>
      <c r="H4298" s="3">
        <f>_xlfn.XLOOKUP(sales[[#This Row],[Product]],products[Product],products[Cost per box])*sales[[#This Row],[Boxes]]</f>
        <v>1052.05</v>
      </c>
      <c r="I4298" s="4">
        <f>sales[[#This Row],[Revenue]]-sales[[#This Row],[Cost]]</f>
        <v>4897.95</v>
      </c>
    </row>
    <row r="4299" spans="2:9" x14ac:dyDescent="0.25">
      <c r="B4299" t="s">
        <v>40</v>
      </c>
      <c r="C4299" t="s">
        <v>27</v>
      </c>
      <c r="D4299" t="s">
        <v>48</v>
      </c>
      <c r="E4299" s="1">
        <v>44435</v>
      </c>
      <c r="F4299" s="4">
        <v>5817</v>
      </c>
      <c r="G4299">
        <v>277</v>
      </c>
      <c r="H4299" s="3">
        <f>_xlfn.XLOOKUP(sales[[#This Row],[Product]],products[Product],products[Cost per box])*sales[[#This Row],[Boxes]]</f>
        <v>2071.96</v>
      </c>
      <c r="I4299" s="4">
        <f>sales[[#This Row],[Revenue]]-sales[[#This Row],[Cost]]</f>
        <v>3745.04</v>
      </c>
    </row>
    <row r="4300" spans="2:9" x14ac:dyDescent="0.25">
      <c r="B4300" t="s">
        <v>13</v>
      </c>
      <c r="C4300" t="s">
        <v>16</v>
      </c>
      <c r="D4300" t="s">
        <v>30</v>
      </c>
      <c r="E4300" s="1">
        <v>44435</v>
      </c>
      <c r="F4300" s="4">
        <v>1694</v>
      </c>
      <c r="G4300">
        <v>242</v>
      </c>
      <c r="H4300" s="3">
        <f>_xlfn.XLOOKUP(sales[[#This Row],[Product]],products[Product],products[Cost per box])*sales[[#This Row],[Boxes]]</f>
        <v>890.56000000000006</v>
      </c>
      <c r="I4300" s="4">
        <f>sales[[#This Row],[Revenue]]-sales[[#This Row],[Cost]]</f>
        <v>803.43999999999994</v>
      </c>
    </row>
    <row r="4301" spans="2:9" x14ac:dyDescent="0.25">
      <c r="B4301" t="s">
        <v>39</v>
      </c>
      <c r="C4301" t="s">
        <v>16</v>
      </c>
      <c r="D4301" t="s">
        <v>45</v>
      </c>
      <c r="E4301" s="1">
        <v>44435</v>
      </c>
      <c r="F4301" s="4">
        <v>119</v>
      </c>
      <c r="G4301">
        <v>8</v>
      </c>
      <c r="H4301" s="3">
        <f>_xlfn.XLOOKUP(sales[[#This Row],[Product]],products[Product],products[Cost per box])*sales[[#This Row],[Boxes]]</f>
        <v>61.84</v>
      </c>
      <c r="I4301" s="4">
        <f>sales[[#This Row],[Revenue]]-sales[[#This Row],[Cost]]</f>
        <v>57.16</v>
      </c>
    </row>
    <row r="4302" spans="2:9" x14ac:dyDescent="0.25">
      <c r="B4302" t="s">
        <v>37</v>
      </c>
      <c r="C4302" t="s">
        <v>11</v>
      </c>
      <c r="D4302" t="s">
        <v>36</v>
      </c>
      <c r="E4302" s="1">
        <v>44435</v>
      </c>
      <c r="F4302" s="4">
        <v>28</v>
      </c>
      <c r="G4302">
        <v>3</v>
      </c>
      <c r="H4302" s="3">
        <f>_xlfn.XLOOKUP(sales[[#This Row],[Product]],products[Product],products[Cost per box])*sales[[#This Row],[Boxes]]</f>
        <v>15.120000000000001</v>
      </c>
      <c r="I4302" s="4">
        <f>sales[[#This Row],[Revenue]]-sales[[#This Row],[Cost]]</f>
        <v>12.879999999999999</v>
      </c>
    </row>
    <row r="4303" spans="2:9" x14ac:dyDescent="0.25">
      <c r="B4303" t="s">
        <v>25</v>
      </c>
      <c r="C4303" t="s">
        <v>27</v>
      </c>
      <c r="D4303" t="s">
        <v>17</v>
      </c>
      <c r="E4303" s="1">
        <v>44435</v>
      </c>
      <c r="F4303" s="4">
        <v>5362</v>
      </c>
      <c r="G4303">
        <v>383</v>
      </c>
      <c r="H4303" s="3">
        <f>_xlfn.XLOOKUP(sales[[#This Row],[Product]],products[Product],products[Cost per box])*sales[[#This Row],[Boxes]]</f>
        <v>2604.4</v>
      </c>
      <c r="I4303" s="4">
        <f>sales[[#This Row],[Revenue]]-sales[[#This Row],[Cost]]</f>
        <v>2757.6</v>
      </c>
    </row>
    <row r="4304" spans="2:9" x14ac:dyDescent="0.25">
      <c r="B4304" t="s">
        <v>49</v>
      </c>
      <c r="C4304" t="s">
        <v>16</v>
      </c>
      <c r="D4304" t="s">
        <v>19</v>
      </c>
      <c r="E4304" s="1">
        <v>44435</v>
      </c>
      <c r="F4304" s="4">
        <v>9667</v>
      </c>
      <c r="G4304">
        <v>509</v>
      </c>
      <c r="H4304" s="3">
        <f>_xlfn.XLOOKUP(sales[[#This Row],[Product]],products[Product],products[Cost per box])*sales[[#This Row],[Boxes]]</f>
        <v>5207.0700000000006</v>
      </c>
      <c r="I4304" s="4">
        <f>sales[[#This Row],[Revenue]]-sales[[#This Row],[Cost]]</f>
        <v>4459.9299999999994</v>
      </c>
    </row>
    <row r="4305" spans="2:9" x14ac:dyDescent="0.25">
      <c r="B4305" t="s">
        <v>23</v>
      </c>
      <c r="C4305" t="s">
        <v>16</v>
      </c>
      <c r="D4305" t="s">
        <v>52</v>
      </c>
      <c r="E4305" s="1">
        <v>44435</v>
      </c>
      <c r="F4305" s="4">
        <v>5257</v>
      </c>
      <c r="G4305">
        <v>229</v>
      </c>
      <c r="H4305" s="3">
        <f>_xlfn.XLOOKUP(sales[[#This Row],[Product]],products[Product],products[Cost per box])*sales[[#This Row],[Boxes]]</f>
        <v>760.28</v>
      </c>
      <c r="I4305" s="4">
        <f>sales[[#This Row],[Revenue]]-sales[[#This Row],[Cost]]</f>
        <v>4496.72</v>
      </c>
    </row>
    <row r="4306" spans="2:9" x14ac:dyDescent="0.25">
      <c r="B4306" t="s">
        <v>41</v>
      </c>
      <c r="C4306" t="s">
        <v>9</v>
      </c>
      <c r="D4306" t="s">
        <v>26</v>
      </c>
      <c r="E4306" s="1">
        <v>44435</v>
      </c>
      <c r="F4306" s="4">
        <v>7098</v>
      </c>
      <c r="G4306">
        <v>418</v>
      </c>
      <c r="H4306" s="3">
        <f>_xlfn.XLOOKUP(sales[[#This Row],[Product]],products[Product],products[Cost per box])*sales[[#This Row],[Boxes]]</f>
        <v>2687.74</v>
      </c>
      <c r="I4306" s="4">
        <f>sales[[#This Row],[Revenue]]-sales[[#This Row],[Cost]]</f>
        <v>4410.26</v>
      </c>
    </row>
    <row r="4307" spans="2:9" x14ac:dyDescent="0.25">
      <c r="B4307" t="s">
        <v>29</v>
      </c>
      <c r="C4307" t="s">
        <v>9</v>
      </c>
      <c r="D4307" t="s">
        <v>12</v>
      </c>
      <c r="E4307" s="1">
        <v>44435</v>
      </c>
      <c r="F4307" s="4">
        <v>8792</v>
      </c>
      <c r="G4307">
        <v>326</v>
      </c>
      <c r="H4307" s="3">
        <f>_xlfn.XLOOKUP(sales[[#This Row],[Product]],products[Product],products[Cost per box])*sales[[#This Row],[Boxes]]</f>
        <v>2748.18</v>
      </c>
      <c r="I4307" s="4">
        <f>sales[[#This Row],[Revenue]]-sales[[#This Row],[Cost]]</f>
        <v>6043.82</v>
      </c>
    </row>
    <row r="4308" spans="2:9" x14ac:dyDescent="0.25">
      <c r="B4308" t="s">
        <v>49</v>
      </c>
      <c r="C4308" t="s">
        <v>27</v>
      </c>
      <c r="D4308" t="s">
        <v>48</v>
      </c>
      <c r="E4308" s="1">
        <v>44438</v>
      </c>
      <c r="F4308" s="4">
        <v>2261</v>
      </c>
      <c r="G4308">
        <v>114</v>
      </c>
      <c r="H4308" s="3">
        <f>_xlfn.XLOOKUP(sales[[#This Row],[Product]],products[Product],products[Cost per box])*sales[[#This Row],[Boxes]]</f>
        <v>852.72</v>
      </c>
      <c r="I4308" s="4">
        <f>sales[[#This Row],[Revenue]]-sales[[#This Row],[Cost]]</f>
        <v>1408.28</v>
      </c>
    </row>
    <row r="4309" spans="2:9" x14ac:dyDescent="0.25">
      <c r="B4309" t="s">
        <v>13</v>
      </c>
      <c r="C4309" t="s">
        <v>27</v>
      </c>
      <c r="D4309" t="s">
        <v>28</v>
      </c>
      <c r="E4309" s="1">
        <v>44438</v>
      </c>
      <c r="F4309" s="4">
        <v>4235</v>
      </c>
      <c r="G4309">
        <v>471</v>
      </c>
      <c r="H4309" s="3">
        <f>_xlfn.XLOOKUP(sales[[#This Row],[Product]],products[Product],products[Cost per box])*sales[[#This Row],[Boxes]]</f>
        <v>1299.9599999999998</v>
      </c>
      <c r="I4309" s="4">
        <f>sales[[#This Row],[Revenue]]-sales[[#This Row],[Cost]]</f>
        <v>2935.04</v>
      </c>
    </row>
    <row r="4310" spans="2:9" x14ac:dyDescent="0.25">
      <c r="B4310" t="s">
        <v>32</v>
      </c>
      <c r="C4310" t="s">
        <v>9</v>
      </c>
      <c r="D4310" t="s">
        <v>17</v>
      </c>
      <c r="E4310" s="1">
        <v>44438</v>
      </c>
      <c r="F4310" s="4">
        <v>8736</v>
      </c>
      <c r="G4310">
        <v>514</v>
      </c>
      <c r="H4310" s="3">
        <f>_xlfn.XLOOKUP(sales[[#This Row],[Product]],products[Product],products[Cost per box])*sales[[#This Row],[Boxes]]</f>
        <v>3495.2</v>
      </c>
      <c r="I4310" s="4">
        <f>sales[[#This Row],[Revenue]]-sales[[#This Row],[Cost]]</f>
        <v>5240.8</v>
      </c>
    </row>
    <row r="4311" spans="2:9" x14ac:dyDescent="0.25">
      <c r="B4311" t="s">
        <v>51</v>
      </c>
      <c r="C4311" t="s">
        <v>27</v>
      </c>
      <c r="D4311" t="s">
        <v>42</v>
      </c>
      <c r="E4311" s="1">
        <v>44438</v>
      </c>
      <c r="F4311" s="4">
        <v>4438</v>
      </c>
      <c r="G4311">
        <v>317</v>
      </c>
      <c r="H4311" s="3">
        <f>_xlfn.XLOOKUP(sales[[#This Row],[Product]],products[Product],products[Cost per box])*sales[[#This Row],[Boxes]]</f>
        <v>1502.5800000000002</v>
      </c>
      <c r="I4311" s="4">
        <f>sales[[#This Row],[Revenue]]-sales[[#This Row],[Cost]]</f>
        <v>2935.42</v>
      </c>
    </row>
    <row r="4312" spans="2:9" x14ac:dyDescent="0.25">
      <c r="B4312" t="s">
        <v>37</v>
      </c>
      <c r="C4312" t="s">
        <v>6</v>
      </c>
      <c r="D4312" t="s">
        <v>38</v>
      </c>
      <c r="E4312" s="1">
        <v>44438</v>
      </c>
      <c r="F4312" s="4">
        <v>777</v>
      </c>
      <c r="G4312">
        <v>29</v>
      </c>
      <c r="H4312" s="3">
        <f>_xlfn.XLOOKUP(sales[[#This Row],[Product]],products[Product],products[Cost per box])*sales[[#This Row],[Boxes]]</f>
        <v>288.26</v>
      </c>
      <c r="I4312" s="4">
        <f>sales[[#This Row],[Revenue]]-sales[[#This Row],[Cost]]</f>
        <v>488.74</v>
      </c>
    </row>
    <row r="4313" spans="2:9" x14ac:dyDescent="0.25">
      <c r="B4313" t="s">
        <v>18</v>
      </c>
      <c r="C4313" t="s">
        <v>16</v>
      </c>
      <c r="D4313" t="s">
        <v>47</v>
      </c>
      <c r="E4313" s="1">
        <v>44438</v>
      </c>
      <c r="F4313" s="4">
        <v>1092</v>
      </c>
      <c r="G4313">
        <v>69</v>
      </c>
      <c r="H4313" s="3">
        <f>_xlfn.XLOOKUP(sales[[#This Row],[Product]],products[Product],products[Cost per box])*sales[[#This Row],[Boxes]]</f>
        <v>362.94</v>
      </c>
      <c r="I4313" s="4">
        <f>sales[[#This Row],[Revenue]]-sales[[#This Row],[Cost]]</f>
        <v>729.06</v>
      </c>
    </row>
    <row r="4314" spans="2:9" x14ac:dyDescent="0.25">
      <c r="B4314" t="s">
        <v>25</v>
      </c>
      <c r="C4314" t="s">
        <v>16</v>
      </c>
      <c r="D4314" t="s">
        <v>22</v>
      </c>
      <c r="E4314" s="1">
        <v>44438</v>
      </c>
      <c r="F4314" s="4">
        <v>4452</v>
      </c>
      <c r="G4314">
        <v>318</v>
      </c>
      <c r="H4314" s="3">
        <f>_xlfn.XLOOKUP(sales[[#This Row],[Product]],products[Product],products[Cost per box])*sales[[#This Row],[Boxes]]</f>
        <v>2613.96</v>
      </c>
      <c r="I4314" s="4">
        <f>sales[[#This Row],[Revenue]]-sales[[#This Row],[Cost]]</f>
        <v>1838.04</v>
      </c>
    </row>
    <row r="4315" spans="2:9" x14ac:dyDescent="0.25">
      <c r="B4315" t="s">
        <v>10</v>
      </c>
      <c r="C4315" t="s">
        <v>21</v>
      </c>
      <c r="D4315" t="s">
        <v>12</v>
      </c>
      <c r="E4315" s="1">
        <v>44438</v>
      </c>
      <c r="F4315" s="4">
        <v>5299</v>
      </c>
      <c r="G4315">
        <v>197</v>
      </c>
      <c r="H4315" s="3">
        <f>_xlfn.XLOOKUP(sales[[#This Row],[Product]],products[Product],products[Cost per box])*sales[[#This Row],[Boxes]]</f>
        <v>1660.71</v>
      </c>
      <c r="I4315" s="4">
        <f>sales[[#This Row],[Revenue]]-sales[[#This Row],[Cost]]</f>
        <v>3638.29</v>
      </c>
    </row>
    <row r="4316" spans="2:9" x14ac:dyDescent="0.25">
      <c r="B4316" t="s">
        <v>29</v>
      </c>
      <c r="C4316" t="s">
        <v>6</v>
      </c>
      <c r="D4316" t="s">
        <v>14</v>
      </c>
      <c r="E4316" s="1">
        <v>44438</v>
      </c>
      <c r="F4316" s="4">
        <v>5019</v>
      </c>
      <c r="G4316">
        <v>457</v>
      </c>
      <c r="H4316" s="3">
        <f>_xlfn.XLOOKUP(sales[[#This Row],[Product]],products[Product],products[Cost per box])*sales[[#This Row],[Boxes]]</f>
        <v>2883.6699999999996</v>
      </c>
      <c r="I4316" s="4">
        <f>sales[[#This Row],[Revenue]]-sales[[#This Row],[Cost]]</f>
        <v>2135.3300000000004</v>
      </c>
    </row>
    <row r="4317" spans="2:9" x14ac:dyDescent="0.25">
      <c r="B4317" t="s">
        <v>46</v>
      </c>
      <c r="C4317" t="s">
        <v>11</v>
      </c>
      <c r="D4317" t="s">
        <v>35</v>
      </c>
      <c r="E4317" s="1">
        <v>44438</v>
      </c>
      <c r="F4317" s="4">
        <v>2982</v>
      </c>
      <c r="G4317">
        <v>199</v>
      </c>
      <c r="H4317" s="3">
        <f>_xlfn.XLOOKUP(sales[[#This Row],[Product]],products[Product],products[Cost per box])*sales[[#This Row],[Boxes]]</f>
        <v>527.35</v>
      </c>
      <c r="I4317" s="4">
        <f>sales[[#This Row],[Revenue]]-sales[[#This Row],[Cost]]</f>
        <v>2454.65</v>
      </c>
    </row>
    <row r="4318" spans="2:9" x14ac:dyDescent="0.25">
      <c r="B4318" t="s">
        <v>10</v>
      </c>
      <c r="C4318" t="s">
        <v>9</v>
      </c>
      <c r="D4318" t="s">
        <v>30</v>
      </c>
      <c r="E4318" s="1">
        <v>44438</v>
      </c>
      <c r="F4318" s="4">
        <v>7602</v>
      </c>
      <c r="G4318">
        <v>980</v>
      </c>
      <c r="H4318" s="3">
        <f>_xlfn.XLOOKUP(sales[[#This Row],[Product]],products[Product],products[Cost per box])*sales[[#This Row],[Boxes]]</f>
        <v>3606.4</v>
      </c>
      <c r="I4318" s="4">
        <f>sales[[#This Row],[Revenue]]-sales[[#This Row],[Cost]]</f>
        <v>3995.6</v>
      </c>
    </row>
    <row r="4319" spans="2:9" x14ac:dyDescent="0.25">
      <c r="B4319" t="s">
        <v>13</v>
      </c>
      <c r="C4319" t="s">
        <v>27</v>
      </c>
      <c r="D4319" t="s">
        <v>44</v>
      </c>
      <c r="E4319" s="1">
        <v>44438</v>
      </c>
      <c r="F4319" s="4">
        <v>8183</v>
      </c>
      <c r="G4319">
        <v>341</v>
      </c>
      <c r="H4319" s="3">
        <f>_xlfn.XLOOKUP(sales[[#This Row],[Product]],products[Product],products[Cost per box])*sales[[#This Row],[Boxes]]</f>
        <v>3263.37</v>
      </c>
      <c r="I4319" s="4">
        <f>sales[[#This Row],[Revenue]]-sales[[#This Row],[Cost]]</f>
        <v>4919.63</v>
      </c>
    </row>
    <row r="4320" spans="2:9" x14ac:dyDescent="0.25">
      <c r="B4320" t="s">
        <v>20</v>
      </c>
      <c r="C4320" t="s">
        <v>6</v>
      </c>
      <c r="D4320" t="s">
        <v>12</v>
      </c>
      <c r="E4320" s="1">
        <v>44438</v>
      </c>
      <c r="F4320" s="4">
        <v>3325</v>
      </c>
      <c r="G4320">
        <v>139</v>
      </c>
      <c r="H4320" s="3">
        <f>_xlfn.XLOOKUP(sales[[#This Row],[Product]],products[Product],products[Cost per box])*sales[[#This Row],[Boxes]]</f>
        <v>1171.77</v>
      </c>
      <c r="I4320" s="4">
        <f>sales[[#This Row],[Revenue]]-sales[[#This Row],[Cost]]</f>
        <v>2153.23</v>
      </c>
    </row>
    <row r="4321" spans="2:9" x14ac:dyDescent="0.25">
      <c r="B4321" t="s">
        <v>40</v>
      </c>
      <c r="C4321" t="s">
        <v>16</v>
      </c>
      <c r="D4321" t="s">
        <v>35</v>
      </c>
      <c r="E4321" s="1">
        <v>44438</v>
      </c>
      <c r="F4321" s="4">
        <v>4557</v>
      </c>
      <c r="G4321">
        <v>351</v>
      </c>
      <c r="H4321" s="3">
        <f>_xlfn.XLOOKUP(sales[[#This Row],[Product]],products[Product],products[Cost per box])*sales[[#This Row],[Boxes]]</f>
        <v>930.15</v>
      </c>
      <c r="I4321" s="4">
        <f>sales[[#This Row],[Revenue]]-sales[[#This Row],[Cost]]</f>
        <v>3626.85</v>
      </c>
    </row>
    <row r="4322" spans="2:9" x14ac:dyDescent="0.25">
      <c r="B4322" t="s">
        <v>25</v>
      </c>
      <c r="C4322" t="s">
        <v>21</v>
      </c>
      <c r="D4322" t="s">
        <v>35</v>
      </c>
      <c r="E4322" s="1">
        <v>44439</v>
      </c>
      <c r="F4322" s="4">
        <v>2856</v>
      </c>
      <c r="G4322">
        <v>238</v>
      </c>
      <c r="H4322" s="3">
        <f>_xlfn.XLOOKUP(sales[[#This Row],[Product]],products[Product],products[Cost per box])*sales[[#This Row],[Boxes]]</f>
        <v>630.69999999999993</v>
      </c>
      <c r="I4322" s="4">
        <f>sales[[#This Row],[Revenue]]-sales[[#This Row],[Cost]]</f>
        <v>2225.3000000000002</v>
      </c>
    </row>
    <row r="4323" spans="2:9" x14ac:dyDescent="0.25">
      <c r="B4323" t="s">
        <v>18</v>
      </c>
      <c r="C4323" t="s">
        <v>11</v>
      </c>
      <c r="D4323" t="s">
        <v>52</v>
      </c>
      <c r="E4323" s="1">
        <v>44439</v>
      </c>
      <c r="F4323" s="4">
        <v>6930</v>
      </c>
      <c r="G4323">
        <v>302</v>
      </c>
      <c r="H4323" s="3">
        <f>_xlfn.XLOOKUP(sales[[#This Row],[Product]],products[Product],products[Cost per box])*sales[[#This Row],[Boxes]]</f>
        <v>1002.64</v>
      </c>
      <c r="I4323" s="4">
        <f>sales[[#This Row],[Revenue]]-sales[[#This Row],[Cost]]</f>
        <v>5927.36</v>
      </c>
    </row>
    <row r="4324" spans="2:9" x14ac:dyDescent="0.25">
      <c r="B4324" t="s">
        <v>10</v>
      </c>
      <c r="C4324" t="s">
        <v>16</v>
      </c>
      <c r="D4324" t="s">
        <v>7</v>
      </c>
      <c r="E4324" s="1">
        <v>44439</v>
      </c>
      <c r="F4324" s="4">
        <v>8708</v>
      </c>
      <c r="G4324">
        <v>363</v>
      </c>
      <c r="H4324" s="3">
        <f>_xlfn.XLOOKUP(sales[[#This Row],[Product]],products[Product],products[Cost per box])*sales[[#This Row],[Boxes]]</f>
        <v>1869.45</v>
      </c>
      <c r="I4324" s="4">
        <f>sales[[#This Row],[Revenue]]-sales[[#This Row],[Cost]]</f>
        <v>6838.55</v>
      </c>
    </row>
    <row r="4325" spans="2:9" x14ac:dyDescent="0.25">
      <c r="B4325" t="s">
        <v>51</v>
      </c>
      <c r="C4325" t="s">
        <v>27</v>
      </c>
      <c r="D4325" t="s">
        <v>14</v>
      </c>
      <c r="E4325" s="1">
        <v>44439</v>
      </c>
      <c r="F4325" s="4">
        <v>1386</v>
      </c>
      <c r="G4325">
        <v>126</v>
      </c>
      <c r="H4325" s="3">
        <f>_xlfn.XLOOKUP(sales[[#This Row],[Product]],products[Product],products[Cost per box])*sales[[#This Row],[Boxes]]</f>
        <v>795.06</v>
      </c>
      <c r="I4325" s="4">
        <f>sales[[#This Row],[Revenue]]-sales[[#This Row],[Cost]]</f>
        <v>590.94000000000005</v>
      </c>
    </row>
    <row r="4326" spans="2:9" x14ac:dyDescent="0.25">
      <c r="B4326" t="s">
        <v>32</v>
      </c>
      <c r="C4326" t="s">
        <v>6</v>
      </c>
      <c r="D4326" t="s">
        <v>48</v>
      </c>
      <c r="E4326" s="1">
        <v>44439</v>
      </c>
      <c r="F4326" s="4">
        <v>35</v>
      </c>
      <c r="G4326">
        <v>2</v>
      </c>
      <c r="H4326" s="3">
        <f>_xlfn.XLOOKUP(sales[[#This Row],[Product]],products[Product],products[Cost per box])*sales[[#This Row],[Boxes]]</f>
        <v>14.96</v>
      </c>
      <c r="I4326" s="4">
        <f>sales[[#This Row],[Revenue]]-sales[[#This Row],[Cost]]</f>
        <v>20.04</v>
      </c>
    </row>
    <row r="4327" spans="2:9" x14ac:dyDescent="0.25">
      <c r="B4327" t="s">
        <v>23</v>
      </c>
      <c r="C4327" t="s">
        <v>27</v>
      </c>
      <c r="D4327" t="s">
        <v>50</v>
      </c>
      <c r="E4327" s="1">
        <v>44439</v>
      </c>
      <c r="F4327" s="4">
        <v>133</v>
      </c>
      <c r="G4327">
        <v>17</v>
      </c>
      <c r="H4327" s="3">
        <f>_xlfn.XLOOKUP(sales[[#This Row],[Product]],products[Product],products[Cost per box])*sales[[#This Row],[Boxes]]</f>
        <v>210.97</v>
      </c>
      <c r="I4327" s="4">
        <f>sales[[#This Row],[Revenue]]-sales[[#This Row],[Cost]]</f>
        <v>-77.97</v>
      </c>
    </row>
    <row r="4328" spans="2:9" x14ac:dyDescent="0.25">
      <c r="B4328" t="s">
        <v>20</v>
      </c>
      <c r="C4328" t="s">
        <v>21</v>
      </c>
      <c r="D4328" t="s">
        <v>26</v>
      </c>
      <c r="E4328" s="1">
        <v>44439</v>
      </c>
      <c r="F4328" s="4">
        <v>7637</v>
      </c>
      <c r="G4328">
        <v>425</v>
      </c>
      <c r="H4328" s="3">
        <f>_xlfn.XLOOKUP(sales[[#This Row],[Product]],products[Product],products[Cost per box])*sales[[#This Row],[Boxes]]</f>
        <v>2732.75</v>
      </c>
      <c r="I4328" s="4">
        <f>sales[[#This Row],[Revenue]]-sales[[#This Row],[Cost]]</f>
        <v>4904.25</v>
      </c>
    </row>
    <row r="4329" spans="2:9" x14ac:dyDescent="0.25">
      <c r="B4329" t="s">
        <v>10</v>
      </c>
      <c r="C4329" t="s">
        <v>6</v>
      </c>
      <c r="D4329" t="s">
        <v>7</v>
      </c>
      <c r="E4329" s="1">
        <v>44439</v>
      </c>
      <c r="F4329" s="4">
        <v>2233</v>
      </c>
      <c r="G4329">
        <v>94</v>
      </c>
      <c r="H4329" s="3">
        <f>_xlfn.XLOOKUP(sales[[#This Row],[Product]],products[Product],products[Cost per box])*sales[[#This Row],[Boxes]]</f>
        <v>484.1</v>
      </c>
      <c r="I4329" s="4">
        <f>sales[[#This Row],[Revenue]]-sales[[#This Row],[Cost]]</f>
        <v>1748.9</v>
      </c>
    </row>
    <row r="4330" spans="2:9" x14ac:dyDescent="0.25">
      <c r="B4330" t="s">
        <v>15</v>
      </c>
      <c r="C4330" t="s">
        <v>11</v>
      </c>
      <c r="D4330" t="s">
        <v>50</v>
      </c>
      <c r="E4330" s="1">
        <v>44439</v>
      </c>
      <c r="F4330" s="4">
        <v>1302</v>
      </c>
      <c r="G4330">
        <v>163</v>
      </c>
      <c r="H4330" s="3">
        <f>_xlfn.XLOOKUP(sales[[#This Row],[Product]],products[Product],products[Cost per box])*sales[[#This Row],[Boxes]]</f>
        <v>2022.83</v>
      </c>
      <c r="I4330" s="4">
        <f>sales[[#This Row],[Revenue]]-sales[[#This Row],[Cost]]</f>
        <v>-720.82999999999993</v>
      </c>
    </row>
    <row r="4331" spans="2:9" x14ac:dyDescent="0.25">
      <c r="B4331" t="s">
        <v>39</v>
      </c>
      <c r="C4331" t="s">
        <v>9</v>
      </c>
      <c r="D4331" t="s">
        <v>17</v>
      </c>
      <c r="E4331" s="1">
        <v>44439</v>
      </c>
      <c r="F4331" s="4">
        <v>1757</v>
      </c>
      <c r="G4331">
        <v>104</v>
      </c>
      <c r="H4331" s="3">
        <f>_xlfn.XLOOKUP(sales[[#This Row],[Product]],products[Product],products[Cost per box])*sales[[#This Row],[Boxes]]</f>
        <v>707.19999999999993</v>
      </c>
      <c r="I4331" s="4">
        <f>sales[[#This Row],[Revenue]]-sales[[#This Row],[Cost]]</f>
        <v>1049.8000000000002</v>
      </c>
    </row>
    <row r="4332" spans="2:9" x14ac:dyDescent="0.25">
      <c r="B4332" t="s">
        <v>20</v>
      </c>
      <c r="C4332" t="s">
        <v>9</v>
      </c>
      <c r="D4332" t="s">
        <v>14</v>
      </c>
      <c r="E4332" s="1">
        <v>44439</v>
      </c>
      <c r="F4332" s="4">
        <v>1225</v>
      </c>
      <c r="G4332">
        <v>103</v>
      </c>
      <c r="H4332" s="3">
        <f>_xlfn.XLOOKUP(sales[[#This Row],[Product]],products[Product],products[Cost per box])*sales[[#This Row],[Boxes]]</f>
        <v>649.92999999999995</v>
      </c>
      <c r="I4332" s="4">
        <f>sales[[#This Row],[Revenue]]-sales[[#This Row],[Cost]]</f>
        <v>575.07000000000005</v>
      </c>
    </row>
    <row r="4333" spans="2:9" x14ac:dyDescent="0.25">
      <c r="B4333" t="s">
        <v>34</v>
      </c>
      <c r="C4333" t="s">
        <v>21</v>
      </c>
      <c r="D4333" t="s">
        <v>48</v>
      </c>
      <c r="E4333" s="1">
        <v>44439</v>
      </c>
      <c r="F4333" s="4">
        <v>4676</v>
      </c>
      <c r="G4333">
        <v>213</v>
      </c>
      <c r="H4333" s="3">
        <f>_xlfn.XLOOKUP(sales[[#This Row],[Product]],products[Product],products[Cost per box])*sales[[#This Row],[Boxes]]</f>
        <v>1593.24</v>
      </c>
      <c r="I4333" s="4">
        <f>sales[[#This Row],[Revenue]]-sales[[#This Row],[Cost]]</f>
        <v>3082.76</v>
      </c>
    </row>
    <row r="4334" spans="2:9" x14ac:dyDescent="0.25">
      <c r="B4334" t="s">
        <v>5</v>
      </c>
      <c r="C4334" t="s">
        <v>16</v>
      </c>
      <c r="D4334" t="s">
        <v>12</v>
      </c>
      <c r="E4334" s="1">
        <v>44439</v>
      </c>
      <c r="F4334" s="4">
        <v>343</v>
      </c>
      <c r="G4334">
        <v>13</v>
      </c>
      <c r="H4334" s="3">
        <f>_xlfn.XLOOKUP(sales[[#This Row],[Product]],products[Product],products[Cost per box])*sales[[#This Row],[Boxes]]</f>
        <v>109.59</v>
      </c>
      <c r="I4334" s="4">
        <f>sales[[#This Row],[Revenue]]-sales[[#This Row],[Cost]]</f>
        <v>233.41</v>
      </c>
    </row>
    <row r="4335" spans="2:9" x14ac:dyDescent="0.25">
      <c r="B4335" t="s">
        <v>33</v>
      </c>
      <c r="C4335" t="s">
        <v>21</v>
      </c>
      <c r="D4335" t="s">
        <v>17</v>
      </c>
      <c r="E4335" s="1">
        <v>44439</v>
      </c>
      <c r="F4335" s="4">
        <v>3024</v>
      </c>
      <c r="G4335">
        <v>216</v>
      </c>
      <c r="H4335" s="3">
        <f>_xlfn.XLOOKUP(sales[[#This Row],[Product]],products[Product],products[Cost per box])*sales[[#This Row],[Boxes]]</f>
        <v>1468.8</v>
      </c>
      <c r="I4335" s="4">
        <f>sales[[#This Row],[Revenue]]-sales[[#This Row],[Cost]]</f>
        <v>1555.2</v>
      </c>
    </row>
    <row r="4336" spans="2:9" x14ac:dyDescent="0.25">
      <c r="B4336" t="s">
        <v>33</v>
      </c>
      <c r="C4336" t="s">
        <v>21</v>
      </c>
      <c r="D4336" t="s">
        <v>31</v>
      </c>
      <c r="E4336" s="1">
        <v>44439</v>
      </c>
      <c r="F4336" s="4">
        <v>322</v>
      </c>
      <c r="G4336">
        <v>33</v>
      </c>
      <c r="H4336" s="3">
        <f>_xlfn.XLOOKUP(sales[[#This Row],[Product]],products[Product],products[Cost per box])*sales[[#This Row],[Boxes]]</f>
        <v>188.76</v>
      </c>
      <c r="I4336" s="4">
        <f>sales[[#This Row],[Revenue]]-sales[[#This Row],[Cost]]</f>
        <v>133.24</v>
      </c>
    </row>
    <row r="4337" spans="2:9" x14ac:dyDescent="0.25">
      <c r="B4337" t="s">
        <v>8</v>
      </c>
      <c r="C4337" t="s">
        <v>16</v>
      </c>
      <c r="D4337" t="s">
        <v>31</v>
      </c>
      <c r="E4337" s="1">
        <v>44439</v>
      </c>
      <c r="F4337" s="4">
        <v>4424</v>
      </c>
      <c r="G4337">
        <v>632</v>
      </c>
      <c r="H4337" s="3">
        <f>_xlfn.XLOOKUP(sales[[#This Row],[Product]],products[Product],products[Cost per box])*sales[[#This Row],[Boxes]]</f>
        <v>3615.04</v>
      </c>
      <c r="I4337" s="4">
        <f>sales[[#This Row],[Revenue]]-sales[[#This Row],[Cost]]</f>
        <v>808.96</v>
      </c>
    </row>
    <row r="4338" spans="2:9" x14ac:dyDescent="0.25">
      <c r="B4338" t="s">
        <v>37</v>
      </c>
      <c r="C4338" t="s">
        <v>6</v>
      </c>
      <c r="D4338" t="s">
        <v>35</v>
      </c>
      <c r="E4338" s="1">
        <v>44439</v>
      </c>
      <c r="F4338" s="4">
        <v>3213</v>
      </c>
      <c r="G4338">
        <v>230</v>
      </c>
      <c r="H4338" s="3">
        <f>_xlfn.XLOOKUP(sales[[#This Row],[Product]],products[Product],products[Cost per box])*sales[[#This Row],[Boxes]]</f>
        <v>609.5</v>
      </c>
      <c r="I4338" s="4">
        <f>sales[[#This Row],[Revenue]]-sales[[#This Row],[Cost]]</f>
        <v>2603.5</v>
      </c>
    </row>
    <row r="4339" spans="2:9" x14ac:dyDescent="0.25">
      <c r="B4339" t="s">
        <v>20</v>
      </c>
      <c r="C4339" t="s">
        <v>11</v>
      </c>
      <c r="D4339" t="s">
        <v>48</v>
      </c>
      <c r="E4339" s="1">
        <v>44439</v>
      </c>
      <c r="F4339" s="4">
        <v>1631</v>
      </c>
      <c r="G4339">
        <v>75</v>
      </c>
      <c r="H4339" s="3">
        <f>_xlfn.XLOOKUP(sales[[#This Row],[Product]],products[Product],products[Cost per box])*sales[[#This Row],[Boxes]]</f>
        <v>561</v>
      </c>
      <c r="I4339" s="4">
        <f>sales[[#This Row],[Revenue]]-sales[[#This Row],[Cost]]</f>
        <v>1070</v>
      </c>
    </row>
    <row r="4340" spans="2:9" x14ac:dyDescent="0.25">
      <c r="B4340" t="s">
        <v>49</v>
      </c>
      <c r="C4340" t="s">
        <v>21</v>
      </c>
      <c r="D4340" t="s">
        <v>38</v>
      </c>
      <c r="E4340" s="1">
        <v>44439</v>
      </c>
      <c r="F4340" s="4">
        <v>2695</v>
      </c>
      <c r="G4340">
        <v>108</v>
      </c>
      <c r="H4340" s="3">
        <f>_xlfn.XLOOKUP(sales[[#This Row],[Product]],products[Product],products[Cost per box])*sales[[#This Row],[Boxes]]</f>
        <v>1073.52</v>
      </c>
      <c r="I4340" s="4">
        <f>sales[[#This Row],[Revenue]]-sales[[#This Row],[Cost]]</f>
        <v>1621.48</v>
      </c>
    </row>
    <row r="4341" spans="2:9" x14ac:dyDescent="0.25">
      <c r="B4341" t="s">
        <v>41</v>
      </c>
      <c r="C4341" t="s">
        <v>9</v>
      </c>
      <c r="D4341" t="s">
        <v>42</v>
      </c>
      <c r="E4341" s="1">
        <v>44439</v>
      </c>
      <c r="F4341" s="4">
        <v>3297</v>
      </c>
      <c r="G4341">
        <v>236</v>
      </c>
      <c r="H4341" s="3">
        <f>_xlfn.XLOOKUP(sales[[#This Row],[Product]],products[Product],products[Cost per box])*sales[[#This Row],[Boxes]]</f>
        <v>1118.6400000000001</v>
      </c>
      <c r="I4341" s="4">
        <f>sales[[#This Row],[Revenue]]-sales[[#This Row],[Cost]]</f>
        <v>2178.3599999999997</v>
      </c>
    </row>
    <row r="4342" spans="2:9" x14ac:dyDescent="0.25">
      <c r="B4342" t="s">
        <v>29</v>
      </c>
      <c r="C4342" t="s">
        <v>27</v>
      </c>
      <c r="D4342" t="s">
        <v>50</v>
      </c>
      <c r="E4342" s="1">
        <v>44439</v>
      </c>
      <c r="F4342" s="4">
        <v>1316</v>
      </c>
      <c r="G4342">
        <v>132</v>
      </c>
      <c r="H4342" s="3">
        <f>_xlfn.XLOOKUP(sales[[#This Row],[Product]],products[Product],products[Cost per box])*sales[[#This Row],[Boxes]]</f>
        <v>1638.1200000000001</v>
      </c>
      <c r="I4342" s="4">
        <f>sales[[#This Row],[Revenue]]-sales[[#This Row],[Cost]]</f>
        <v>-322.12000000000012</v>
      </c>
    </row>
    <row r="4343" spans="2:9" x14ac:dyDescent="0.25">
      <c r="B4343" t="s">
        <v>25</v>
      </c>
      <c r="C4343" t="s">
        <v>6</v>
      </c>
      <c r="D4343" t="s">
        <v>42</v>
      </c>
      <c r="E4343" s="1">
        <v>44439</v>
      </c>
      <c r="F4343" s="4">
        <v>2100</v>
      </c>
      <c r="G4343">
        <v>132</v>
      </c>
      <c r="H4343" s="3">
        <f>_xlfn.XLOOKUP(sales[[#This Row],[Product]],products[Product],products[Cost per box])*sales[[#This Row],[Boxes]]</f>
        <v>625.68000000000006</v>
      </c>
      <c r="I4343" s="4">
        <f>sales[[#This Row],[Revenue]]-sales[[#This Row],[Cost]]</f>
        <v>1474.32</v>
      </c>
    </row>
    <row r="4344" spans="2:9" x14ac:dyDescent="0.25">
      <c r="B4344" t="s">
        <v>39</v>
      </c>
      <c r="C4344" t="s">
        <v>16</v>
      </c>
      <c r="D4344" t="s">
        <v>42</v>
      </c>
      <c r="E4344" s="1">
        <v>44439</v>
      </c>
      <c r="F4344" s="4">
        <v>3703</v>
      </c>
      <c r="G4344">
        <v>285</v>
      </c>
      <c r="H4344" s="3">
        <f>_xlfn.XLOOKUP(sales[[#This Row],[Product]],products[Product],products[Cost per box])*sales[[#This Row],[Boxes]]</f>
        <v>1350.9</v>
      </c>
      <c r="I4344" s="4">
        <f>sales[[#This Row],[Revenue]]-sales[[#This Row],[Cost]]</f>
        <v>2352.1</v>
      </c>
    </row>
    <row r="4345" spans="2:9" x14ac:dyDescent="0.25">
      <c r="B4345" t="s">
        <v>10</v>
      </c>
      <c r="C4345" t="s">
        <v>27</v>
      </c>
      <c r="D4345" t="s">
        <v>28</v>
      </c>
      <c r="E4345" s="1">
        <v>44439</v>
      </c>
      <c r="F4345" s="4">
        <v>378</v>
      </c>
      <c r="G4345">
        <v>54</v>
      </c>
      <c r="H4345" s="3">
        <f>_xlfn.XLOOKUP(sales[[#This Row],[Product]],products[Product],products[Cost per box])*sales[[#This Row],[Boxes]]</f>
        <v>149.04</v>
      </c>
      <c r="I4345" s="4">
        <f>sales[[#This Row],[Revenue]]-sales[[#This Row],[Cost]]</f>
        <v>228.96</v>
      </c>
    </row>
    <row r="4346" spans="2:9" x14ac:dyDescent="0.25">
      <c r="B4346" t="s">
        <v>41</v>
      </c>
      <c r="C4346" t="s">
        <v>6</v>
      </c>
      <c r="D4346" t="s">
        <v>45</v>
      </c>
      <c r="E4346" s="1">
        <v>44439</v>
      </c>
      <c r="F4346" s="4">
        <v>8323</v>
      </c>
      <c r="G4346">
        <v>490</v>
      </c>
      <c r="H4346" s="3">
        <f>_xlfn.XLOOKUP(sales[[#This Row],[Product]],products[Product],products[Cost per box])*sales[[#This Row],[Boxes]]</f>
        <v>3787.7000000000003</v>
      </c>
      <c r="I4346" s="4">
        <f>sales[[#This Row],[Revenue]]-sales[[#This Row],[Cost]]</f>
        <v>4535.2999999999993</v>
      </c>
    </row>
    <row r="4347" spans="2:9" x14ac:dyDescent="0.25">
      <c r="B4347" t="s">
        <v>10</v>
      </c>
      <c r="C4347" t="s">
        <v>16</v>
      </c>
      <c r="D4347" t="s">
        <v>52</v>
      </c>
      <c r="E4347" s="1">
        <v>44439</v>
      </c>
      <c r="F4347" s="4">
        <v>8190</v>
      </c>
      <c r="G4347">
        <v>357</v>
      </c>
      <c r="H4347" s="3">
        <f>_xlfn.XLOOKUP(sales[[#This Row],[Product]],products[Product],products[Cost per box])*sales[[#This Row],[Boxes]]</f>
        <v>1185.24</v>
      </c>
      <c r="I4347" s="4">
        <f>sales[[#This Row],[Revenue]]-sales[[#This Row],[Cost]]</f>
        <v>7004.76</v>
      </c>
    </row>
    <row r="4348" spans="2:9" x14ac:dyDescent="0.25">
      <c r="B4348" t="s">
        <v>34</v>
      </c>
      <c r="C4348" t="s">
        <v>16</v>
      </c>
      <c r="D4348" t="s">
        <v>31</v>
      </c>
      <c r="E4348" s="1">
        <v>44439</v>
      </c>
      <c r="F4348" s="4">
        <v>5446</v>
      </c>
      <c r="G4348">
        <v>606</v>
      </c>
      <c r="H4348" s="3">
        <f>_xlfn.XLOOKUP(sales[[#This Row],[Product]],products[Product],products[Cost per box])*sales[[#This Row],[Boxes]]</f>
        <v>3466.3199999999997</v>
      </c>
      <c r="I4348" s="4">
        <f>sales[[#This Row],[Revenue]]-sales[[#This Row],[Cost]]</f>
        <v>1979.6800000000003</v>
      </c>
    </row>
    <row r="4349" spans="2:9" x14ac:dyDescent="0.25">
      <c r="B4349" t="s">
        <v>20</v>
      </c>
      <c r="C4349" t="s">
        <v>21</v>
      </c>
      <c r="D4349" t="s">
        <v>31</v>
      </c>
      <c r="E4349" s="1">
        <v>44439</v>
      </c>
      <c r="F4349" s="4">
        <v>1043</v>
      </c>
      <c r="G4349">
        <v>116</v>
      </c>
      <c r="H4349" s="3">
        <f>_xlfn.XLOOKUP(sales[[#This Row],[Product]],products[Product],products[Cost per box])*sales[[#This Row],[Boxes]]</f>
        <v>663.52</v>
      </c>
      <c r="I4349" s="4">
        <f>sales[[#This Row],[Revenue]]-sales[[#This Row],[Cost]]</f>
        <v>379.48</v>
      </c>
    </row>
    <row r="4350" spans="2:9" x14ac:dyDescent="0.25">
      <c r="B4350" t="s">
        <v>46</v>
      </c>
      <c r="C4350" t="s">
        <v>16</v>
      </c>
      <c r="D4350" t="s">
        <v>52</v>
      </c>
      <c r="E4350" s="1">
        <v>44439</v>
      </c>
      <c r="F4350" s="4">
        <v>6825</v>
      </c>
      <c r="G4350">
        <v>311</v>
      </c>
      <c r="H4350" s="3">
        <f>_xlfn.XLOOKUP(sales[[#This Row],[Product]],products[Product],products[Cost per box])*sales[[#This Row],[Boxes]]</f>
        <v>1032.52</v>
      </c>
      <c r="I4350" s="4">
        <f>sales[[#This Row],[Revenue]]-sales[[#This Row],[Cost]]</f>
        <v>5792.48</v>
      </c>
    </row>
    <row r="4351" spans="2:9" x14ac:dyDescent="0.25">
      <c r="B4351" t="s">
        <v>13</v>
      </c>
      <c r="C4351" t="s">
        <v>21</v>
      </c>
      <c r="D4351" t="s">
        <v>30</v>
      </c>
      <c r="E4351" s="1">
        <v>44439</v>
      </c>
      <c r="F4351" s="4">
        <v>2891</v>
      </c>
      <c r="G4351">
        <v>579</v>
      </c>
      <c r="H4351" s="3">
        <f>_xlfn.XLOOKUP(sales[[#This Row],[Product]],products[Product],products[Cost per box])*sales[[#This Row],[Boxes]]</f>
        <v>2130.7200000000003</v>
      </c>
      <c r="I4351" s="4">
        <f>sales[[#This Row],[Revenue]]-sales[[#This Row],[Cost]]</f>
        <v>760.27999999999975</v>
      </c>
    </row>
    <row r="4352" spans="2:9" x14ac:dyDescent="0.25">
      <c r="B4352" t="s">
        <v>49</v>
      </c>
      <c r="C4352" t="s">
        <v>27</v>
      </c>
      <c r="D4352" t="s">
        <v>22</v>
      </c>
      <c r="E4352" s="1">
        <v>44439</v>
      </c>
      <c r="F4352" s="4">
        <v>4347</v>
      </c>
      <c r="G4352">
        <v>335</v>
      </c>
      <c r="H4352" s="3">
        <f>_xlfn.XLOOKUP(sales[[#This Row],[Product]],products[Product],products[Cost per box])*sales[[#This Row],[Boxes]]</f>
        <v>2753.7000000000003</v>
      </c>
      <c r="I4352" s="4">
        <f>sales[[#This Row],[Revenue]]-sales[[#This Row],[Cost]]</f>
        <v>1593.2999999999997</v>
      </c>
    </row>
    <row r="4353" spans="2:9" x14ac:dyDescent="0.25">
      <c r="B4353" t="s">
        <v>23</v>
      </c>
      <c r="C4353" t="s">
        <v>11</v>
      </c>
      <c r="D4353" t="s">
        <v>35</v>
      </c>
      <c r="E4353" s="1">
        <v>44439</v>
      </c>
      <c r="F4353" s="4">
        <v>8484</v>
      </c>
      <c r="G4353">
        <v>700</v>
      </c>
      <c r="H4353" s="3">
        <f>_xlfn.XLOOKUP(sales[[#This Row],[Product]],products[Product],products[Cost per box])*sales[[#This Row],[Boxes]]</f>
        <v>1855</v>
      </c>
      <c r="I4353" s="4">
        <f>sales[[#This Row],[Revenue]]-sales[[#This Row],[Cost]]</f>
        <v>6629</v>
      </c>
    </row>
    <row r="4354" spans="2:9" x14ac:dyDescent="0.25">
      <c r="B4354" t="s">
        <v>46</v>
      </c>
      <c r="C4354" t="s">
        <v>27</v>
      </c>
      <c r="D4354" t="s">
        <v>50</v>
      </c>
      <c r="E4354" s="1">
        <v>44439</v>
      </c>
      <c r="F4354" s="4">
        <v>6419</v>
      </c>
      <c r="G4354">
        <v>910</v>
      </c>
      <c r="H4354" s="3">
        <f>_xlfn.XLOOKUP(sales[[#This Row],[Product]],products[Product],products[Cost per box])*sales[[#This Row],[Boxes]]</f>
        <v>11293.1</v>
      </c>
      <c r="I4354" s="4">
        <f>sales[[#This Row],[Revenue]]-sales[[#This Row],[Cost]]</f>
        <v>-4874.1000000000004</v>
      </c>
    </row>
    <row r="4355" spans="2:9" x14ac:dyDescent="0.25">
      <c r="B4355" t="s">
        <v>29</v>
      </c>
      <c r="C4355" t="s">
        <v>9</v>
      </c>
      <c r="D4355" t="s">
        <v>26</v>
      </c>
      <c r="E4355" s="1">
        <v>44439</v>
      </c>
      <c r="F4355" s="4">
        <v>735</v>
      </c>
      <c r="G4355">
        <v>41</v>
      </c>
      <c r="H4355" s="3">
        <f>_xlfn.XLOOKUP(sales[[#This Row],[Product]],products[Product],products[Cost per box])*sales[[#This Row],[Boxes]]</f>
        <v>263.63</v>
      </c>
      <c r="I4355" s="4">
        <f>sales[[#This Row],[Revenue]]-sales[[#This Row],[Cost]]</f>
        <v>471.37</v>
      </c>
    </row>
    <row r="4356" spans="2:9" x14ac:dyDescent="0.25">
      <c r="B4356" t="s">
        <v>20</v>
      </c>
      <c r="C4356" t="s">
        <v>21</v>
      </c>
      <c r="D4356" t="s">
        <v>43</v>
      </c>
      <c r="E4356" s="1">
        <v>44439</v>
      </c>
      <c r="F4356" s="4">
        <v>4599</v>
      </c>
      <c r="G4356">
        <v>243</v>
      </c>
      <c r="H4356" s="3">
        <f>_xlfn.XLOOKUP(sales[[#This Row],[Product]],products[Product],products[Cost per box])*sales[[#This Row],[Boxes]]</f>
        <v>935.55000000000007</v>
      </c>
      <c r="I4356" s="4">
        <f>sales[[#This Row],[Revenue]]-sales[[#This Row],[Cost]]</f>
        <v>3663.45</v>
      </c>
    </row>
    <row r="4357" spans="2:9" x14ac:dyDescent="0.25">
      <c r="B4357" t="s">
        <v>20</v>
      </c>
      <c r="C4357" t="s">
        <v>11</v>
      </c>
      <c r="D4357" t="s">
        <v>52</v>
      </c>
      <c r="E4357" s="1">
        <v>44439</v>
      </c>
      <c r="F4357" s="4">
        <v>12222</v>
      </c>
      <c r="G4357">
        <v>532</v>
      </c>
      <c r="H4357" s="3">
        <f>_xlfn.XLOOKUP(sales[[#This Row],[Product]],products[Product],products[Cost per box])*sales[[#This Row],[Boxes]]</f>
        <v>1766.24</v>
      </c>
      <c r="I4357" s="4">
        <f>sales[[#This Row],[Revenue]]-sales[[#This Row],[Cost]]</f>
        <v>10455.76</v>
      </c>
    </row>
    <row r="4358" spans="2:9" x14ac:dyDescent="0.25">
      <c r="B4358" t="s">
        <v>32</v>
      </c>
      <c r="C4358" t="s">
        <v>16</v>
      </c>
      <c r="D4358" t="s">
        <v>14</v>
      </c>
      <c r="E4358" s="1">
        <v>44439</v>
      </c>
      <c r="F4358" s="4">
        <v>9401</v>
      </c>
      <c r="G4358">
        <v>910</v>
      </c>
      <c r="H4358" s="3">
        <f>_xlfn.XLOOKUP(sales[[#This Row],[Product]],products[Product],products[Cost per box])*sales[[#This Row],[Boxes]]</f>
        <v>5742.0999999999995</v>
      </c>
      <c r="I4358" s="4">
        <f>sales[[#This Row],[Revenue]]-sales[[#This Row],[Cost]]</f>
        <v>3658.9000000000005</v>
      </c>
    </row>
    <row r="4359" spans="2:9" x14ac:dyDescent="0.25">
      <c r="B4359" t="s">
        <v>10</v>
      </c>
      <c r="C4359" t="s">
        <v>11</v>
      </c>
      <c r="D4359" t="s">
        <v>50</v>
      </c>
      <c r="E4359" s="1">
        <v>44439</v>
      </c>
      <c r="F4359" s="4">
        <v>1729</v>
      </c>
      <c r="G4359">
        <v>217</v>
      </c>
      <c r="H4359" s="3">
        <f>_xlfn.XLOOKUP(sales[[#This Row],[Product]],products[Product],products[Cost per box])*sales[[#This Row],[Boxes]]</f>
        <v>2692.9700000000003</v>
      </c>
      <c r="I4359" s="4">
        <f>sales[[#This Row],[Revenue]]-sales[[#This Row],[Cost]]</f>
        <v>-963.97000000000025</v>
      </c>
    </row>
    <row r="4360" spans="2:9" x14ac:dyDescent="0.25">
      <c r="B4360" t="s">
        <v>51</v>
      </c>
      <c r="C4360" t="s">
        <v>11</v>
      </c>
      <c r="D4360" t="s">
        <v>47</v>
      </c>
      <c r="E4360" s="1">
        <v>44439</v>
      </c>
      <c r="F4360" s="4">
        <v>4193</v>
      </c>
      <c r="G4360">
        <v>247</v>
      </c>
      <c r="H4360" s="3">
        <f>_xlfn.XLOOKUP(sales[[#This Row],[Product]],products[Product],products[Cost per box])*sales[[#This Row],[Boxes]]</f>
        <v>1299.22</v>
      </c>
      <c r="I4360" s="4">
        <f>sales[[#This Row],[Revenue]]-sales[[#This Row],[Cost]]</f>
        <v>2893.7799999999997</v>
      </c>
    </row>
    <row r="4361" spans="2:9" x14ac:dyDescent="0.25">
      <c r="B4361" t="s">
        <v>37</v>
      </c>
      <c r="C4361" t="s">
        <v>9</v>
      </c>
      <c r="D4361" t="s">
        <v>47</v>
      </c>
      <c r="E4361" s="1">
        <v>44439</v>
      </c>
      <c r="F4361" s="4">
        <v>2317</v>
      </c>
      <c r="G4361">
        <v>145</v>
      </c>
      <c r="H4361" s="3">
        <f>_xlfn.XLOOKUP(sales[[#This Row],[Product]],products[Product],products[Cost per box])*sales[[#This Row],[Boxes]]</f>
        <v>762.69999999999993</v>
      </c>
      <c r="I4361" s="4">
        <f>sales[[#This Row],[Revenue]]-sales[[#This Row],[Cost]]</f>
        <v>1554.3000000000002</v>
      </c>
    </row>
    <row r="4362" spans="2:9" x14ac:dyDescent="0.25">
      <c r="B4362" t="s">
        <v>20</v>
      </c>
      <c r="C4362" t="s">
        <v>11</v>
      </c>
      <c r="D4362" t="s">
        <v>43</v>
      </c>
      <c r="E4362" s="1">
        <v>44439</v>
      </c>
      <c r="F4362" s="4">
        <v>1575</v>
      </c>
      <c r="G4362">
        <v>83</v>
      </c>
      <c r="H4362" s="3">
        <f>_xlfn.XLOOKUP(sales[[#This Row],[Product]],products[Product],products[Cost per box])*sales[[#This Row],[Boxes]]</f>
        <v>319.55</v>
      </c>
      <c r="I4362" s="4">
        <f>sales[[#This Row],[Revenue]]-sales[[#This Row],[Cost]]</f>
        <v>1255.45</v>
      </c>
    </row>
    <row r="4363" spans="2:9" x14ac:dyDescent="0.25">
      <c r="B4363" t="s">
        <v>29</v>
      </c>
      <c r="C4363" t="s">
        <v>16</v>
      </c>
      <c r="D4363" t="s">
        <v>47</v>
      </c>
      <c r="E4363" s="1">
        <v>44439</v>
      </c>
      <c r="F4363" s="4">
        <v>2142</v>
      </c>
      <c r="G4363">
        <v>119</v>
      </c>
      <c r="H4363" s="3">
        <f>_xlfn.XLOOKUP(sales[[#This Row],[Product]],products[Product],products[Cost per box])*sales[[#This Row],[Boxes]]</f>
        <v>625.93999999999994</v>
      </c>
      <c r="I4363" s="4">
        <f>sales[[#This Row],[Revenue]]-sales[[#This Row],[Cost]]</f>
        <v>1516.06</v>
      </c>
    </row>
    <row r="4364" spans="2:9" x14ac:dyDescent="0.25">
      <c r="B4364" t="s">
        <v>10</v>
      </c>
      <c r="C4364" t="s">
        <v>6</v>
      </c>
      <c r="D4364" t="s">
        <v>52</v>
      </c>
      <c r="E4364" s="1">
        <v>44439</v>
      </c>
      <c r="F4364" s="4">
        <v>2079</v>
      </c>
      <c r="G4364">
        <v>95</v>
      </c>
      <c r="H4364" s="3">
        <f>_xlfn.XLOOKUP(sales[[#This Row],[Product]],products[Product],products[Cost per box])*sales[[#This Row],[Boxes]]</f>
        <v>315.39999999999998</v>
      </c>
      <c r="I4364" s="4">
        <f>sales[[#This Row],[Revenue]]-sales[[#This Row],[Cost]]</f>
        <v>1763.6</v>
      </c>
    </row>
    <row r="4365" spans="2:9" x14ac:dyDescent="0.25">
      <c r="B4365" t="s">
        <v>46</v>
      </c>
      <c r="C4365" t="s">
        <v>9</v>
      </c>
      <c r="D4365" t="s">
        <v>42</v>
      </c>
      <c r="E4365" s="1">
        <v>44439</v>
      </c>
      <c r="F4365" s="4">
        <v>3626</v>
      </c>
      <c r="G4365">
        <v>259</v>
      </c>
      <c r="H4365" s="3">
        <f>_xlfn.XLOOKUP(sales[[#This Row],[Product]],products[Product],products[Cost per box])*sales[[#This Row],[Boxes]]</f>
        <v>1227.6600000000001</v>
      </c>
      <c r="I4365" s="4">
        <f>sales[[#This Row],[Revenue]]-sales[[#This Row],[Cost]]</f>
        <v>2398.34</v>
      </c>
    </row>
    <row r="4366" spans="2:9" x14ac:dyDescent="0.25">
      <c r="B4366" t="s">
        <v>34</v>
      </c>
      <c r="C4366" t="s">
        <v>9</v>
      </c>
      <c r="D4366" t="s">
        <v>38</v>
      </c>
      <c r="E4366" s="1">
        <v>44439</v>
      </c>
      <c r="F4366" s="4">
        <v>5768</v>
      </c>
      <c r="G4366">
        <v>231</v>
      </c>
      <c r="H4366" s="3">
        <f>_xlfn.XLOOKUP(sales[[#This Row],[Product]],products[Product],products[Cost per box])*sales[[#This Row],[Boxes]]</f>
        <v>2296.14</v>
      </c>
      <c r="I4366" s="4">
        <f>sales[[#This Row],[Revenue]]-sales[[#This Row],[Cost]]</f>
        <v>3471.86</v>
      </c>
    </row>
    <row r="4367" spans="2:9" x14ac:dyDescent="0.25">
      <c r="B4367" t="s">
        <v>25</v>
      </c>
      <c r="C4367" t="s">
        <v>11</v>
      </c>
      <c r="D4367" t="s">
        <v>30</v>
      </c>
      <c r="E4367" s="1">
        <v>44439</v>
      </c>
      <c r="F4367" s="4">
        <v>1764</v>
      </c>
      <c r="G4367">
        <v>294</v>
      </c>
      <c r="H4367" s="3">
        <f>_xlfn.XLOOKUP(sales[[#This Row],[Product]],products[Product],products[Cost per box])*sales[[#This Row],[Boxes]]</f>
        <v>1081.92</v>
      </c>
      <c r="I4367" s="4">
        <f>sales[[#This Row],[Revenue]]-sales[[#This Row],[Cost]]</f>
        <v>682.07999999999993</v>
      </c>
    </row>
    <row r="4368" spans="2:9" x14ac:dyDescent="0.25">
      <c r="B4368" t="s">
        <v>39</v>
      </c>
      <c r="C4368" t="s">
        <v>21</v>
      </c>
      <c r="D4368" t="s">
        <v>50</v>
      </c>
      <c r="E4368" s="1">
        <v>44440</v>
      </c>
      <c r="F4368" s="4">
        <v>588</v>
      </c>
      <c r="G4368">
        <v>84</v>
      </c>
      <c r="H4368" s="3">
        <f>_xlfn.XLOOKUP(sales[[#This Row],[Product]],products[Product],products[Cost per box])*sales[[#This Row],[Boxes]]</f>
        <v>1042.44</v>
      </c>
      <c r="I4368" s="4">
        <f>sales[[#This Row],[Revenue]]-sales[[#This Row],[Cost]]</f>
        <v>-454.44000000000005</v>
      </c>
    </row>
    <row r="4369" spans="2:9" x14ac:dyDescent="0.25">
      <c r="B4369" t="s">
        <v>40</v>
      </c>
      <c r="C4369" t="s">
        <v>21</v>
      </c>
      <c r="D4369" t="s">
        <v>45</v>
      </c>
      <c r="E4369" s="1">
        <v>44440</v>
      </c>
      <c r="F4369" s="4">
        <v>8890</v>
      </c>
      <c r="G4369">
        <v>593</v>
      </c>
      <c r="H4369" s="3">
        <f>_xlfn.XLOOKUP(sales[[#This Row],[Product]],products[Product],products[Cost per box])*sales[[#This Row],[Boxes]]</f>
        <v>4583.8900000000003</v>
      </c>
      <c r="I4369" s="4">
        <f>sales[[#This Row],[Revenue]]-sales[[#This Row],[Cost]]</f>
        <v>4306.1099999999997</v>
      </c>
    </row>
    <row r="4370" spans="2:9" x14ac:dyDescent="0.25">
      <c r="B4370" t="s">
        <v>15</v>
      </c>
      <c r="C4370" t="s">
        <v>27</v>
      </c>
      <c r="D4370" t="s">
        <v>35</v>
      </c>
      <c r="E4370" s="1">
        <v>44440</v>
      </c>
      <c r="F4370" s="4">
        <v>1526</v>
      </c>
      <c r="G4370">
        <v>118</v>
      </c>
      <c r="H4370" s="3">
        <f>_xlfn.XLOOKUP(sales[[#This Row],[Product]],products[Product],products[Cost per box])*sales[[#This Row],[Boxes]]</f>
        <v>312.7</v>
      </c>
      <c r="I4370" s="4">
        <f>sales[[#This Row],[Revenue]]-sales[[#This Row],[Cost]]</f>
        <v>1213.3</v>
      </c>
    </row>
    <row r="4371" spans="2:9" x14ac:dyDescent="0.25">
      <c r="B4371" t="s">
        <v>15</v>
      </c>
      <c r="C4371" t="s">
        <v>9</v>
      </c>
      <c r="D4371" t="s">
        <v>22</v>
      </c>
      <c r="E4371" s="1">
        <v>44440</v>
      </c>
      <c r="F4371" s="4">
        <v>1897</v>
      </c>
      <c r="G4371">
        <v>136</v>
      </c>
      <c r="H4371" s="3">
        <f>_xlfn.XLOOKUP(sales[[#This Row],[Product]],products[Product],products[Cost per box])*sales[[#This Row],[Boxes]]</f>
        <v>1117.92</v>
      </c>
      <c r="I4371" s="4">
        <f>sales[[#This Row],[Revenue]]-sales[[#This Row],[Cost]]</f>
        <v>779.07999999999993</v>
      </c>
    </row>
    <row r="4372" spans="2:9" x14ac:dyDescent="0.25">
      <c r="B4372" t="s">
        <v>20</v>
      </c>
      <c r="C4372" t="s">
        <v>11</v>
      </c>
      <c r="D4372" t="s">
        <v>30</v>
      </c>
      <c r="E4372" s="1">
        <v>44440</v>
      </c>
      <c r="F4372" s="4">
        <v>7623</v>
      </c>
      <c r="G4372">
        <v>1120</v>
      </c>
      <c r="H4372" s="3">
        <f>_xlfn.XLOOKUP(sales[[#This Row],[Product]],products[Product],products[Cost per box])*sales[[#This Row],[Boxes]]</f>
        <v>4121.6000000000004</v>
      </c>
      <c r="I4372" s="4">
        <f>sales[[#This Row],[Revenue]]-sales[[#This Row],[Cost]]</f>
        <v>3501.3999999999996</v>
      </c>
    </row>
    <row r="4373" spans="2:9" x14ac:dyDescent="0.25">
      <c r="B4373" t="s">
        <v>13</v>
      </c>
      <c r="C4373" t="s">
        <v>21</v>
      </c>
      <c r="D4373" t="s">
        <v>44</v>
      </c>
      <c r="E4373" s="1">
        <v>44440</v>
      </c>
      <c r="F4373" s="4">
        <v>5033</v>
      </c>
      <c r="G4373">
        <v>202</v>
      </c>
      <c r="H4373" s="3">
        <f>_xlfn.XLOOKUP(sales[[#This Row],[Product]],products[Product],products[Cost per box])*sales[[#This Row],[Boxes]]</f>
        <v>1933.14</v>
      </c>
      <c r="I4373" s="4">
        <f>sales[[#This Row],[Revenue]]-sales[[#This Row],[Cost]]</f>
        <v>3099.8599999999997</v>
      </c>
    </row>
    <row r="4374" spans="2:9" x14ac:dyDescent="0.25">
      <c r="B4374" t="s">
        <v>34</v>
      </c>
      <c r="C4374" t="s">
        <v>6</v>
      </c>
      <c r="D4374" t="s">
        <v>14</v>
      </c>
      <c r="E4374" s="1">
        <v>44440</v>
      </c>
      <c r="F4374" s="4">
        <v>5502</v>
      </c>
      <c r="G4374">
        <v>612</v>
      </c>
      <c r="H4374" s="3">
        <f>_xlfn.XLOOKUP(sales[[#This Row],[Product]],products[Product],products[Cost per box])*sales[[#This Row],[Boxes]]</f>
        <v>3861.72</v>
      </c>
      <c r="I4374" s="4">
        <f>sales[[#This Row],[Revenue]]-sales[[#This Row],[Cost]]</f>
        <v>1640.2800000000002</v>
      </c>
    </row>
    <row r="4375" spans="2:9" x14ac:dyDescent="0.25">
      <c r="B4375" t="s">
        <v>51</v>
      </c>
      <c r="C4375" t="s">
        <v>9</v>
      </c>
      <c r="D4375" t="s">
        <v>43</v>
      </c>
      <c r="E4375" s="1">
        <v>44440</v>
      </c>
      <c r="F4375" s="4">
        <v>2107</v>
      </c>
      <c r="G4375">
        <v>118</v>
      </c>
      <c r="H4375" s="3">
        <f>_xlfn.XLOOKUP(sales[[#This Row],[Product]],products[Product],products[Cost per box])*sales[[#This Row],[Boxes]]</f>
        <v>454.3</v>
      </c>
      <c r="I4375" s="4">
        <f>sales[[#This Row],[Revenue]]-sales[[#This Row],[Cost]]</f>
        <v>1652.7</v>
      </c>
    </row>
    <row r="4376" spans="2:9" x14ac:dyDescent="0.25">
      <c r="B4376" t="s">
        <v>32</v>
      </c>
      <c r="C4376" t="s">
        <v>11</v>
      </c>
      <c r="D4376" t="s">
        <v>43</v>
      </c>
      <c r="E4376" s="1">
        <v>44440</v>
      </c>
      <c r="F4376" s="4">
        <v>10927</v>
      </c>
      <c r="G4376">
        <v>547</v>
      </c>
      <c r="H4376" s="3">
        <f>_xlfn.XLOOKUP(sales[[#This Row],[Product]],products[Product],products[Cost per box])*sales[[#This Row],[Boxes]]</f>
        <v>2105.9500000000003</v>
      </c>
      <c r="I4376" s="4">
        <f>sales[[#This Row],[Revenue]]-sales[[#This Row],[Cost]]</f>
        <v>8821.0499999999993</v>
      </c>
    </row>
    <row r="4377" spans="2:9" x14ac:dyDescent="0.25">
      <c r="B4377" t="s">
        <v>41</v>
      </c>
      <c r="C4377" t="s">
        <v>6</v>
      </c>
      <c r="D4377" t="s">
        <v>44</v>
      </c>
      <c r="E4377" s="1">
        <v>44440</v>
      </c>
      <c r="F4377" s="4">
        <v>77</v>
      </c>
      <c r="G4377">
        <v>4</v>
      </c>
      <c r="H4377" s="3">
        <f>_xlfn.XLOOKUP(sales[[#This Row],[Product]],products[Product],products[Cost per box])*sales[[#This Row],[Boxes]]</f>
        <v>38.28</v>
      </c>
      <c r="I4377" s="4">
        <f>sales[[#This Row],[Revenue]]-sales[[#This Row],[Cost]]</f>
        <v>38.72</v>
      </c>
    </row>
    <row r="4378" spans="2:9" x14ac:dyDescent="0.25">
      <c r="B4378" t="s">
        <v>5</v>
      </c>
      <c r="C4378" t="s">
        <v>9</v>
      </c>
      <c r="D4378" t="s">
        <v>19</v>
      </c>
      <c r="E4378" s="1">
        <v>44440</v>
      </c>
      <c r="F4378" s="4">
        <v>3815</v>
      </c>
      <c r="G4378">
        <v>225</v>
      </c>
      <c r="H4378" s="3">
        <f>_xlfn.XLOOKUP(sales[[#This Row],[Product]],products[Product],products[Cost per box])*sales[[#This Row],[Boxes]]</f>
        <v>2301.75</v>
      </c>
      <c r="I4378" s="4">
        <f>sales[[#This Row],[Revenue]]-sales[[#This Row],[Cost]]</f>
        <v>1513.25</v>
      </c>
    </row>
    <row r="4379" spans="2:9" x14ac:dyDescent="0.25">
      <c r="B4379" t="s">
        <v>15</v>
      </c>
      <c r="C4379" t="s">
        <v>11</v>
      </c>
      <c r="D4379" t="s">
        <v>43</v>
      </c>
      <c r="E4379" s="1">
        <v>44440</v>
      </c>
      <c r="F4379" s="4">
        <v>1036</v>
      </c>
      <c r="G4379">
        <v>58</v>
      </c>
      <c r="H4379" s="3">
        <f>_xlfn.XLOOKUP(sales[[#This Row],[Product]],products[Product],products[Cost per box])*sales[[#This Row],[Boxes]]</f>
        <v>223.3</v>
      </c>
      <c r="I4379" s="4">
        <f>sales[[#This Row],[Revenue]]-sales[[#This Row],[Cost]]</f>
        <v>812.7</v>
      </c>
    </row>
    <row r="4380" spans="2:9" x14ac:dyDescent="0.25">
      <c r="B4380" t="s">
        <v>34</v>
      </c>
      <c r="C4380" t="s">
        <v>21</v>
      </c>
      <c r="D4380" t="s">
        <v>12</v>
      </c>
      <c r="E4380" s="1">
        <v>44440</v>
      </c>
      <c r="F4380" s="4">
        <v>4557</v>
      </c>
      <c r="G4380">
        <v>169</v>
      </c>
      <c r="H4380" s="3">
        <f>_xlfn.XLOOKUP(sales[[#This Row],[Product]],products[Product],products[Cost per box])*sales[[#This Row],[Boxes]]</f>
        <v>1424.6699999999998</v>
      </c>
      <c r="I4380" s="4">
        <f>sales[[#This Row],[Revenue]]-sales[[#This Row],[Cost]]</f>
        <v>3132.33</v>
      </c>
    </row>
    <row r="4381" spans="2:9" x14ac:dyDescent="0.25">
      <c r="B4381" t="s">
        <v>13</v>
      </c>
      <c r="C4381" t="s">
        <v>16</v>
      </c>
      <c r="D4381" t="s">
        <v>24</v>
      </c>
      <c r="E4381" s="1">
        <v>44440</v>
      </c>
      <c r="F4381" s="4">
        <v>5950</v>
      </c>
      <c r="G4381">
        <v>271</v>
      </c>
      <c r="H4381" s="3">
        <f>_xlfn.XLOOKUP(sales[[#This Row],[Product]],products[Product],products[Cost per box])*sales[[#This Row],[Boxes]]</f>
        <v>2848.21</v>
      </c>
      <c r="I4381" s="4">
        <f>sales[[#This Row],[Revenue]]-sales[[#This Row],[Cost]]</f>
        <v>3101.79</v>
      </c>
    </row>
    <row r="4382" spans="2:9" x14ac:dyDescent="0.25">
      <c r="B4382" t="s">
        <v>40</v>
      </c>
      <c r="C4382" t="s">
        <v>6</v>
      </c>
      <c r="D4382" t="s">
        <v>24</v>
      </c>
      <c r="E4382" s="1">
        <v>44440</v>
      </c>
      <c r="F4382" s="4">
        <v>3143</v>
      </c>
      <c r="G4382">
        <v>158</v>
      </c>
      <c r="H4382" s="3">
        <f>_xlfn.XLOOKUP(sales[[#This Row],[Product]],products[Product],products[Cost per box])*sales[[#This Row],[Boxes]]</f>
        <v>1660.58</v>
      </c>
      <c r="I4382" s="4">
        <f>sales[[#This Row],[Revenue]]-sales[[#This Row],[Cost]]</f>
        <v>1482.42</v>
      </c>
    </row>
    <row r="4383" spans="2:9" x14ac:dyDescent="0.25">
      <c r="B4383" t="s">
        <v>37</v>
      </c>
      <c r="C4383" t="s">
        <v>9</v>
      </c>
      <c r="D4383" t="s">
        <v>22</v>
      </c>
      <c r="E4383" s="1">
        <v>44440</v>
      </c>
      <c r="F4383" s="4">
        <v>5474</v>
      </c>
      <c r="G4383">
        <v>391</v>
      </c>
      <c r="H4383" s="3">
        <f>_xlfn.XLOOKUP(sales[[#This Row],[Product]],products[Product],products[Cost per box])*sales[[#This Row],[Boxes]]</f>
        <v>3214.0200000000004</v>
      </c>
      <c r="I4383" s="4">
        <f>sales[[#This Row],[Revenue]]-sales[[#This Row],[Cost]]</f>
        <v>2259.9799999999996</v>
      </c>
    </row>
    <row r="4384" spans="2:9" x14ac:dyDescent="0.25">
      <c r="B4384" t="s">
        <v>49</v>
      </c>
      <c r="C4384" t="s">
        <v>16</v>
      </c>
      <c r="D4384" t="s">
        <v>14</v>
      </c>
      <c r="E4384" s="1">
        <v>44440</v>
      </c>
      <c r="F4384" s="4">
        <v>8155</v>
      </c>
      <c r="G4384">
        <v>910</v>
      </c>
      <c r="H4384" s="3">
        <f>_xlfn.XLOOKUP(sales[[#This Row],[Product]],products[Product],products[Cost per box])*sales[[#This Row],[Boxes]]</f>
        <v>5742.0999999999995</v>
      </c>
      <c r="I4384" s="4">
        <f>sales[[#This Row],[Revenue]]-sales[[#This Row],[Cost]]</f>
        <v>2412.9000000000005</v>
      </c>
    </row>
    <row r="4385" spans="2:9" x14ac:dyDescent="0.25">
      <c r="B4385" t="s">
        <v>49</v>
      </c>
      <c r="C4385" t="s">
        <v>21</v>
      </c>
      <c r="D4385" t="s">
        <v>28</v>
      </c>
      <c r="E4385" s="1">
        <v>44440</v>
      </c>
      <c r="F4385" s="4">
        <v>4571</v>
      </c>
      <c r="G4385">
        <v>508</v>
      </c>
      <c r="H4385" s="3">
        <f>_xlfn.XLOOKUP(sales[[#This Row],[Product]],products[Product],products[Cost per box])*sales[[#This Row],[Boxes]]</f>
        <v>1402.08</v>
      </c>
      <c r="I4385" s="4">
        <f>sales[[#This Row],[Revenue]]-sales[[#This Row],[Cost]]</f>
        <v>3168.92</v>
      </c>
    </row>
    <row r="4386" spans="2:9" x14ac:dyDescent="0.25">
      <c r="B4386" t="s">
        <v>8</v>
      </c>
      <c r="C4386" t="s">
        <v>16</v>
      </c>
      <c r="D4386" t="s">
        <v>36</v>
      </c>
      <c r="E4386" s="1">
        <v>44440</v>
      </c>
      <c r="F4386" s="4">
        <v>3059</v>
      </c>
      <c r="G4386">
        <v>204</v>
      </c>
      <c r="H4386" s="3">
        <f>_xlfn.XLOOKUP(sales[[#This Row],[Product]],products[Product],products[Cost per box])*sales[[#This Row],[Boxes]]</f>
        <v>1028.1600000000001</v>
      </c>
      <c r="I4386" s="4">
        <f>sales[[#This Row],[Revenue]]-sales[[#This Row],[Cost]]</f>
        <v>2030.84</v>
      </c>
    </row>
    <row r="4387" spans="2:9" x14ac:dyDescent="0.25">
      <c r="B4387" t="s">
        <v>23</v>
      </c>
      <c r="C4387" t="s">
        <v>6</v>
      </c>
      <c r="D4387" t="s">
        <v>30</v>
      </c>
      <c r="E4387" s="1">
        <v>44440</v>
      </c>
      <c r="F4387" s="4">
        <v>5334</v>
      </c>
      <c r="G4387">
        <v>910</v>
      </c>
      <c r="H4387" s="3">
        <f>_xlfn.XLOOKUP(sales[[#This Row],[Product]],products[Product],products[Cost per box])*sales[[#This Row],[Boxes]]</f>
        <v>3348.8</v>
      </c>
      <c r="I4387" s="4">
        <f>sales[[#This Row],[Revenue]]-sales[[#This Row],[Cost]]</f>
        <v>1985.1999999999998</v>
      </c>
    </row>
    <row r="4388" spans="2:9" x14ac:dyDescent="0.25">
      <c r="B4388" t="s">
        <v>41</v>
      </c>
      <c r="C4388" t="s">
        <v>11</v>
      </c>
      <c r="D4388" t="s">
        <v>45</v>
      </c>
      <c r="E4388" s="1">
        <v>44440</v>
      </c>
      <c r="F4388" s="4">
        <v>2527</v>
      </c>
      <c r="G4388">
        <v>169</v>
      </c>
      <c r="H4388" s="3">
        <f>_xlfn.XLOOKUP(sales[[#This Row],[Product]],products[Product],products[Cost per box])*sales[[#This Row],[Boxes]]</f>
        <v>1306.3700000000001</v>
      </c>
      <c r="I4388" s="4">
        <f>sales[[#This Row],[Revenue]]-sales[[#This Row],[Cost]]</f>
        <v>1220.6299999999999</v>
      </c>
    </row>
    <row r="4389" spans="2:9" x14ac:dyDescent="0.25">
      <c r="B4389" t="s">
        <v>20</v>
      </c>
      <c r="C4389" t="s">
        <v>21</v>
      </c>
      <c r="D4389" t="s">
        <v>48</v>
      </c>
      <c r="E4389" s="1">
        <v>44440</v>
      </c>
      <c r="F4389" s="4">
        <v>4417</v>
      </c>
      <c r="G4389">
        <v>201</v>
      </c>
      <c r="H4389" s="3">
        <f>_xlfn.XLOOKUP(sales[[#This Row],[Product]],products[Product],products[Cost per box])*sales[[#This Row],[Boxes]]</f>
        <v>1503.48</v>
      </c>
      <c r="I4389" s="4">
        <f>sales[[#This Row],[Revenue]]-sales[[#This Row],[Cost]]</f>
        <v>2913.52</v>
      </c>
    </row>
    <row r="4390" spans="2:9" x14ac:dyDescent="0.25">
      <c r="B4390" t="s">
        <v>34</v>
      </c>
      <c r="C4390" t="s">
        <v>16</v>
      </c>
      <c r="D4390" t="s">
        <v>19</v>
      </c>
      <c r="E4390" s="1">
        <v>44440</v>
      </c>
      <c r="F4390" s="4">
        <v>7476</v>
      </c>
      <c r="G4390">
        <v>374</v>
      </c>
      <c r="H4390" s="3">
        <f>_xlfn.XLOOKUP(sales[[#This Row],[Product]],products[Product],products[Cost per box])*sales[[#This Row],[Boxes]]</f>
        <v>3826.02</v>
      </c>
      <c r="I4390" s="4">
        <f>sales[[#This Row],[Revenue]]-sales[[#This Row],[Cost]]</f>
        <v>3649.98</v>
      </c>
    </row>
    <row r="4391" spans="2:9" x14ac:dyDescent="0.25">
      <c r="B4391" t="s">
        <v>41</v>
      </c>
      <c r="C4391" t="s">
        <v>16</v>
      </c>
      <c r="D4391" t="s">
        <v>17</v>
      </c>
      <c r="E4391" s="1">
        <v>44440</v>
      </c>
      <c r="F4391" s="4">
        <v>2408</v>
      </c>
      <c r="G4391">
        <v>142</v>
      </c>
      <c r="H4391" s="3">
        <f>_xlfn.XLOOKUP(sales[[#This Row],[Product]],products[Product],products[Cost per box])*sales[[#This Row],[Boxes]]</f>
        <v>965.6</v>
      </c>
      <c r="I4391" s="4">
        <f>sales[[#This Row],[Revenue]]-sales[[#This Row],[Cost]]</f>
        <v>1442.4</v>
      </c>
    </row>
    <row r="4392" spans="2:9" x14ac:dyDescent="0.25">
      <c r="B4392" t="s">
        <v>32</v>
      </c>
      <c r="C4392" t="s">
        <v>6</v>
      </c>
      <c r="D4392" t="s">
        <v>50</v>
      </c>
      <c r="E4392" s="1">
        <v>44440</v>
      </c>
      <c r="F4392" s="4">
        <v>6300</v>
      </c>
      <c r="G4392">
        <v>700</v>
      </c>
      <c r="H4392" s="3">
        <f>_xlfn.XLOOKUP(sales[[#This Row],[Product]],products[Product],products[Cost per box])*sales[[#This Row],[Boxes]]</f>
        <v>8687</v>
      </c>
      <c r="I4392" s="4">
        <f>sales[[#This Row],[Revenue]]-sales[[#This Row],[Cost]]</f>
        <v>-2387</v>
      </c>
    </row>
    <row r="4393" spans="2:9" x14ac:dyDescent="0.25">
      <c r="B4393" t="s">
        <v>49</v>
      </c>
      <c r="C4393" t="s">
        <v>11</v>
      </c>
      <c r="D4393" t="s">
        <v>50</v>
      </c>
      <c r="E4393" s="1">
        <v>44440</v>
      </c>
      <c r="F4393" s="4">
        <v>4641</v>
      </c>
      <c r="G4393">
        <v>465</v>
      </c>
      <c r="H4393" s="3">
        <f>_xlfn.XLOOKUP(sales[[#This Row],[Product]],products[Product],products[Cost per box])*sales[[#This Row],[Boxes]]</f>
        <v>5770.65</v>
      </c>
      <c r="I4393" s="4">
        <f>sales[[#This Row],[Revenue]]-sales[[#This Row],[Cost]]</f>
        <v>-1129.6499999999996</v>
      </c>
    </row>
    <row r="4394" spans="2:9" x14ac:dyDescent="0.25">
      <c r="B4394" t="s">
        <v>51</v>
      </c>
      <c r="C4394" t="s">
        <v>21</v>
      </c>
      <c r="D4394" t="s">
        <v>24</v>
      </c>
      <c r="E4394" s="1">
        <v>44440</v>
      </c>
      <c r="F4394" s="4">
        <v>3563</v>
      </c>
      <c r="G4394">
        <v>188</v>
      </c>
      <c r="H4394" s="3">
        <f>_xlfn.XLOOKUP(sales[[#This Row],[Product]],products[Product],products[Cost per box])*sales[[#This Row],[Boxes]]</f>
        <v>1975.8799999999999</v>
      </c>
      <c r="I4394" s="4">
        <f>sales[[#This Row],[Revenue]]-sales[[#This Row],[Cost]]</f>
        <v>1587.1200000000001</v>
      </c>
    </row>
    <row r="4395" spans="2:9" x14ac:dyDescent="0.25">
      <c r="B4395" t="s">
        <v>25</v>
      </c>
      <c r="C4395" t="s">
        <v>16</v>
      </c>
      <c r="D4395" t="s">
        <v>30</v>
      </c>
      <c r="E4395" s="1">
        <v>44440</v>
      </c>
      <c r="F4395" s="4">
        <v>1036</v>
      </c>
      <c r="G4395">
        <v>173</v>
      </c>
      <c r="H4395" s="3">
        <f>_xlfn.XLOOKUP(sales[[#This Row],[Product]],products[Product],products[Cost per box])*sales[[#This Row],[Boxes]]</f>
        <v>636.64</v>
      </c>
      <c r="I4395" s="4">
        <f>sales[[#This Row],[Revenue]]-sales[[#This Row],[Cost]]</f>
        <v>399.36</v>
      </c>
    </row>
    <row r="4396" spans="2:9" x14ac:dyDescent="0.25">
      <c r="B4396" t="s">
        <v>5</v>
      </c>
      <c r="C4396" t="s">
        <v>9</v>
      </c>
      <c r="D4396" t="s">
        <v>42</v>
      </c>
      <c r="E4396" s="1">
        <v>44440</v>
      </c>
      <c r="F4396" s="4">
        <v>2051</v>
      </c>
      <c r="G4396">
        <v>147</v>
      </c>
      <c r="H4396" s="3">
        <f>_xlfn.XLOOKUP(sales[[#This Row],[Product]],products[Product],products[Cost per box])*sales[[#This Row],[Boxes]]</f>
        <v>696.78000000000009</v>
      </c>
      <c r="I4396" s="4">
        <f>sales[[#This Row],[Revenue]]-sales[[#This Row],[Cost]]</f>
        <v>1354.2199999999998</v>
      </c>
    </row>
    <row r="4397" spans="2:9" x14ac:dyDescent="0.25">
      <c r="B4397" t="s">
        <v>51</v>
      </c>
      <c r="C4397" t="s">
        <v>11</v>
      </c>
      <c r="D4397" t="s">
        <v>35</v>
      </c>
      <c r="E4397" s="1">
        <v>44440</v>
      </c>
      <c r="F4397" s="4">
        <v>4305</v>
      </c>
      <c r="G4397">
        <v>287</v>
      </c>
      <c r="H4397" s="3">
        <f>_xlfn.XLOOKUP(sales[[#This Row],[Product]],products[Product],products[Cost per box])*sales[[#This Row],[Boxes]]</f>
        <v>760.55</v>
      </c>
      <c r="I4397" s="4">
        <f>sales[[#This Row],[Revenue]]-sales[[#This Row],[Cost]]</f>
        <v>3544.45</v>
      </c>
    </row>
    <row r="4398" spans="2:9" x14ac:dyDescent="0.25">
      <c r="B4398" t="s">
        <v>34</v>
      </c>
      <c r="C4398" t="s">
        <v>27</v>
      </c>
      <c r="D4398" t="s">
        <v>43</v>
      </c>
      <c r="E4398" s="1">
        <v>44440</v>
      </c>
      <c r="F4398" s="4">
        <v>16702</v>
      </c>
      <c r="G4398">
        <v>910</v>
      </c>
      <c r="H4398" s="3">
        <f>_xlfn.XLOOKUP(sales[[#This Row],[Product]],products[Product],products[Cost per box])*sales[[#This Row],[Boxes]]</f>
        <v>3503.5</v>
      </c>
      <c r="I4398" s="4">
        <f>sales[[#This Row],[Revenue]]-sales[[#This Row],[Cost]]</f>
        <v>13198.5</v>
      </c>
    </row>
    <row r="4399" spans="2:9" x14ac:dyDescent="0.25">
      <c r="B4399" t="s">
        <v>20</v>
      </c>
      <c r="C4399" t="s">
        <v>6</v>
      </c>
      <c r="D4399" t="s">
        <v>31</v>
      </c>
      <c r="E4399" s="1">
        <v>44440</v>
      </c>
      <c r="F4399" s="4">
        <v>4172</v>
      </c>
      <c r="G4399">
        <v>596</v>
      </c>
      <c r="H4399" s="3">
        <f>_xlfn.XLOOKUP(sales[[#This Row],[Product]],products[Product],products[Cost per box])*sales[[#This Row],[Boxes]]</f>
        <v>3409.12</v>
      </c>
      <c r="I4399" s="4">
        <f>sales[[#This Row],[Revenue]]-sales[[#This Row],[Cost]]</f>
        <v>762.88000000000011</v>
      </c>
    </row>
    <row r="4400" spans="2:9" x14ac:dyDescent="0.25">
      <c r="B4400" t="s">
        <v>20</v>
      </c>
      <c r="C4400" t="s">
        <v>16</v>
      </c>
      <c r="D4400" t="s">
        <v>28</v>
      </c>
      <c r="E4400" s="1">
        <v>44440</v>
      </c>
      <c r="F4400" s="4">
        <v>4256</v>
      </c>
      <c r="G4400">
        <v>473</v>
      </c>
      <c r="H4400" s="3">
        <f>_xlfn.XLOOKUP(sales[[#This Row],[Product]],products[Product],products[Cost per box])*sales[[#This Row],[Boxes]]</f>
        <v>1305.4799999999998</v>
      </c>
      <c r="I4400" s="4">
        <f>sales[[#This Row],[Revenue]]-sales[[#This Row],[Cost]]</f>
        <v>2950.5200000000004</v>
      </c>
    </row>
    <row r="4401" spans="2:9" x14ac:dyDescent="0.25">
      <c r="B4401" t="s">
        <v>51</v>
      </c>
      <c r="C4401" t="s">
        <v>6</v>
      </c>
      <c r="D4401" t="s">
        <v>24</v>
      </c>
      <c r="E4401" s="1">
        <v>44440</v>
      </c>
      <c r="F4401" s="4">
        <v>4053</v>
      </c>
      <c r="G4401">
        <v>214</v>
      </c>
      <c r="H4401" s="3">
        <f>_xlfn.XLOOKUP(sales[[#This Row],[Product]],products[Product],products[Cost per box])*sales[[#This Row],[Boxes]]</f>
        <v>2249.14</v>
      </c>
      <c r="I4401" s="4">
        <f>sales[[#This Row],[Revenue]]-sales[[#This Row],[Cost]]</f>
        <v>1803.8600000000001</v>
      </c>
    </row>
    <row r="4402" spans="2:9" x14ac:dyDescent="0.25">
      <c r="B4402" t="s">
        <v>49</v>
      </c>
      <c r="C4402" t="s">
        <v>16</v>
      </c>
      <c r="D4402" t="s">
        <v>50</v>
      </c>
      <c r="E4402" s="1">
        <v>44441</v>
      </c>
      <c r="F4402" s="4">
        <v>5138</v>
      </c>
      <c r="G4402">
        <v>700</v>
      </c>
      <c r="H4402" s="3">
        <f>_xlfn.XLOOKUP(sales[[#This Row],[Product]],products[Product],products[Cost per box])*sales[[#This Row],[Boxes]]</f>
        <v>8687</v>
      </c>
      <c r="I4402" s="4">
        <f>sales[[#This Row],[Revenue]]-sales[[#This Row],[Cost]]</f>
        <v>-3549</v>
      </c>
    </row>
    <row r="4403" spans="2:9" x14ac:dyDescent="0.25">
      <c r="B4403" t="s">
        <v>37</v>
      </c>
      <c r="C4403" t="s">
        <v>27</v>
      </c>
      <c r="D4403" t="s">
        <v>7</v>
      </c>
      <c r="E4403" s="1">
        <v>44441</v>
      </c>
      <c r="F4403" s="4">
        <v>2303</v>
      </c>
      <c r="G4403">
        <v>86</v>
      </c>
      <c r="H4403" s="3">
        <f>_xlfn.XLOOKUP(sales[[#This Row],[Product]],products[Product],products[Cost per box])*sales[[#This Row],[Boxes]]</f>
        <v>442.90000000000003</v>
      </c>
      <c r="I4403" s="4">
        <f>sales[[#This Row],[Revenue]]-sales[[#This Row],[Cost]]</f>
        <v>1860.1</v>
      </c>
    </row>
    <row r="4404" spans="2:9" x14ac:dyDescent="0.25">
      <c r="B4404" t="s">
        <v>8</v>
      </c>
      <c r="C4404" t="s">
        <v>9</v>
      </c>
      <c r="D4404" t="s">
        <v>45</v>
      </c>
      <c r="E4404" s="1">
        <v>44441</v>
      </c>
      <c r="F4404" s="4">
        <v>693</v>
      </c>
      <c r="G4404">
        <v>41</v>
      </c>
      <c r="H4404" s="3">
        <f>_xlfn.XLOOKUP(sales[[#This Row],[Product]],products[Product],products[Cost per box])*sales[[#This Row],[Boxes]]</f>
        <v>316.93</v>
      </c>
      <c r="I4404" s="4">
        <f>sales[[#This Row],[Revenue]]-sales[[#This Row],[Cost]]</f>
        <v>376.07</v>
      </c>
    </row>
    <row r="4405" spans="2:9" x14ac:dyDescent="0.25">
      <c r="B4405" t="s">
        <v>51</v>
      </c>
      <c r="C4405" t="s">
        <v>21</v>
      </c>
      <c r="D4405" t="s">
        <v>45</v>
      </c>
      <c r="E4405" s="1">
        <v>44441</v>
      </c>
      <c r="F4405" s="4">
        <v>3850</v>
      </c>
      <c r="G4405">
        <v>214</v>
      </c>
      <c r="H4405" s="3">
        <f>_xlfn.XLOOKUP(sales[[#This Row],[Product]],products[Product],products[Cost per box])*sales[[#This Row],[Boxes]]</f>
        <v>1654.22</v>
      </c>
      <c r="I4405" s="4">
        <f>sales[[#This Row],[Revenue]]-sales[[#This Row],[Cost]]</f>
        <v>2195.7799999999997</v>
      </c>
    </row>
    <row r="4406" spans="2:9" x14ac:dyDescent="0.25">
      <c r="B4406" t="s">
        <v>41</v>
      </c>
      <c r="C4406" t="s">
        <v>21</v>
      </c>
      <c r="D4406" t="s">
        <v>36</v>
      </c>
      <c r="E4406" s="1">
        <v>44441</v>
      </c>
      <c r="F4406" s="4">
        <v>371</v>
      </c>
      <c r="G4406">
        <v>24</v>
      </c>
      <c r="H4406" s="3">
        <f>_xlfn.XLOOKUP(sales[[#This Row],[Product]],products[Product],products[Cost per box])*sales[[#This Row],[Boxes]]</f>
        <v>120.96000000000001</v>
      </c>
      <c r="I4406" s="4">
        <f>sales[[#This Row],[Revenue]]-sales[[#This Row],[Cost]]</f>
        <v>250.04</v>
      </c>
    </row>
    <row r="4407" spans="2:9" x14ac:dyDescent="0.25">
      <c r="B4407" t="s">
        <v>10</v>
      </c>
      <c r="C4407" t="s">
        <v>9</v>
      </c>
      <c r="D4407" t="s">
        <v>28</v>
      </c>
      <c r="E4407" s="1">
        <v>44441</v>
      </c>
      <c r="F4407" s="4">
        <v>3836</v>
      </c>
      <c r="G4407">
        <v>480</v>
      </c>
      <c r="H4407" s="3">
        <f>_xlfn.XLOOKUP(sales[[#This Row],[Product]],products[Product],products[Cost per box])*sales[[#This Row],[Boxes]]</f>
        <v>1324.8</v>
      </c>
      <c r="I4407" s="4">
        <f>sales[[#This Row],[Revenue]]-sales[[#This Row],[Cost]]</f>
        <v>2511.1999999999998</v>
      </c>
    </row>
    <row r="4408" spans="2:9" x14ac:dyDescent="0.25">
      <c r="B4408" t="s">
        <v>34</v>
      </c>
      <c r="C4408" t="s">
        <v>9</v>
      </c>
      <c r="D4408" t="s">
        <v>43</v>
      </c>
      <c r="E4408" s="1">
        <v>44441</v>
      </c>
      <c r="F4408" s="4">
        <v>2499</v>
      </c>
      <c r="G4408">
        <v>147</v>
      </c>
      <c r="H4408" s="3">
        <f>_xlfn.XLOOKUP(sales[[#This Row],[Product]],products[Product],products[Cost per box])*sales[[#This Row],[Boxes]]</f>
        <v>565.95000000000005</v>
      </c>
      <c r="I4408" s="4">
        <f>sales[[#This Row],[Revenue]]-sales[[#This Row],[Cost]]</f>
        <v>1933.05</v>
      </c>
    </row>
    <row r="4409" spans="2:9" x14ac:dyDescent="0.25">
      <c r="B4409" t="s">
        <v>39</v>
      </c>
      <c r="C4409" t="s">
        <v>11</v>
      </c>
      <c r="D4409" t="s">
        <v>24</v>
      </c>
      <c r="E4409" s="1">
        <v>44441</v>
      </c>
      <c r="F4409" s="4">
        <v>3906</v>
      </c>
      <c r="G4409">
        <v>196</v>
      </c>
      <c r="H4409" s="3">
        <f>_xlfn.XLOOKUP(sales[[#This Row],[Product]],products[Product],products[Cost per box])*sales[[#This Row],[Boxes]]</f>
        <v>2059.96</v>
      </c>
      <c r="I4409" s="4">
        <f>sales[[#This Row],[Revenue]]-sales[[#This Row],[Cost]]</f>
        <v>1846.04</v>
      </c>
    </row>
    <row r="4410" spans="2:9" x14ac:dyDescent="0.25">
      <c r="B4410" t="s">
        <v>8</v>
      </c>
      <c r="C4410" t="s">
        <v>16</v>
      </c>
      <c r="D4410" t="s">
        <v>19</v>
      </c>
      <c r="E4410" s="1">
        <v>44441</v>
      </c>
      <c r="F4410" s="4">
        <v>3451</v>
      </c>
      <c r="G4410">
        <v>173</v>
      </c>
      <c r="H4410" s="3">
        <f>_xlfn.XLOOKUP(sales[[#This Row],[Product]],products[Product],products[Cost per box])*sales[[#This Row],[Boxes]]</f>
        <v>1769.79</v>
      </c>
      <c r="I4410" s="4">
        <f>sales[[#This Row],[Revenue]]-sales[[#This Row],[Cost]]</f>
        <v>1681.21</v>
      </c>
    </row>
    <row r="4411" spans="2:9" x14ac:dyDescent="0.25">
      <c r="B4411" t="s">
        <v>25</v>
      </c>
      <c r="C4411" t="s">
        <v>6</v>
      </c>
      <c r="D4411" t="s">
        <v>24</v>
      </c>
      <c r="E4411" s="1">
        <v>44441</v>
      </c>
      <c r="F4411" s="4">
        <v>3731</v>
      </c>
      <c r="G4411">
        <v>187</v>
      </c>
      <c r="H4411" s="3">
        <f>_xlfn.XLOOKUP(sales[[#This Row],[Product]],products[Product],products[Cost per box])*sales[[#This Row],[Boxes]]</f>
        <v>1965.37</v>
      </c>
      <c r="I4411" s="4">
        <f>sales[[#This Row],[Revenue]]-sales[[#This Row],[Cost]]</f>
        <v>1765.63</v>
      </c>
    </row>
    <row r="4412" spans="2:9" x14ac:dyDescent="0.25">
      <c r="B4412" t="s">
        <v>25</v>
      </c>
      <c r="C4412" t="s">
        <v>9</v>
      </c>
      <c r="D4412" t="s">
        <v>43</v>
      </c>
      <c r="E4412" s="1">
        <v>44441</v>
      </c>
      <c r="F4412" s="4">
        <v>2548</v>
      </c>
      <c r="G4412">
        <v>135</v>
      </c>
      <c r="H4412" s="3">
        <f>_xlfn.XLOOKUP(sales[[#This Row],[Product]],products[Product],products[Cost per box])*sales[[#This Row],[Boxes]]</f>
        <v>519.75</v>
      </c>
      <c r="I4412" s="4">
        <f>sales[[#This Row],[Revenue]]-sales[[#This Row],[Cost]]</f>
        <v>2028.25</v>
      </c>
    </row>
    <row r="4413" spans="2:9" x14ac:dyDescent="0.25">
      <c r="B4413" t="s">
        <v>25</v>
      </c>
      <c r="C4413" t="s">
        <v>16</v>
      </c>
      <c r="D4413" t="s">
        <v>24</v>
      </c>
      <c r="E4413" s="1">
        <v>44441</v>
      </c>
      <c r="F4413" s="4">
        <v>1232</v>
      </c>
      <c r="G4413">
        <v>56</v>
      </c>
      <c r="H4413" s="3">
        <f>_xlfn.XLOOKUP(sales[[#This Row],[Product]],products[Product],products[Cost per box])*sales[[#This Row],[Boxes]]</f>
        <v>588.55999999999995</v>
      </c>
      <c r="I4413" s="4">
        <f>sales[[#This Row],[Revenue]]-sales[[#This Row],[Cost]]</f>
        <v>643.44000000000005</v>
      </c>
    </row>
    <row r="4414" spans="2:9" x14ac:dyDescent="0.25">
      <c r="B4414" t="s">
        <v>18</v>
      </c>
      <c r="C4414" t="s">
        <v>6</v>
      </c>
      <c r="D4414" t="s">
        <v>12</v>
      </c>
      <c r="E4414" s="1">
        <v>44441</v>
      </c>
      <c r="F4414" s="4">
        <v>112</v>
      </c>
      <c r="G4414">
        <v>5</v>
      </c>
      <c r="H4414" s="3">
        <f>_xlfn.XLOOKUP(sales[[#This Row],[Product]],products[Product],products[Cost per box])*sales[[#This Row],[Boxes]]</f>
        <v>42.15</v>
      </c>
      <c r="I4414" s="4">
        <f>sales[[#This Row],[Revenue]]-sales[[#This Row],[Cost]]</f>
        <v>69.849999999999994</v>
      </c>
    </row>
    <row r="4415" spans="2:9" x14ac:dyDescent="0.25">
      <c r="B4415" t="s">
        <v>51</v>
      </c>
      <c r="C4415" t="s">
        <v>9</v>
      </c>
      <c r="D4415" t="s">
        <v>28</v>
      </c>
      <c r="E4415" s="1">
        <v>44441</v>
      </c>
      <c r="F4415" s="4">
        <v>2226</v>
      </c>
      <c r="G4415">
        <v>318</v>
      </c>
      <c r="H4415" s="3">
        <f>_xlfn.XLOOKUP(sales[[#This Row],[Product]],products[Product],products[Cost per box])*sales[[#This Row],[Boxes]]</f>
        <v>877.68</v>
      </c>
      <c r="I4415" s="4">
        <f>sales[[#This Row],[Revenue]]-sales[[#This Row],[Cost]]</f>
        <v>1348.3200000000002</v>
      </c>
    </row>
    <row r="4416" spans="2:9" x14ac:dyDescent="0.25">
      <c r="B4416" t="s">
        <v>33</v>
      </c>
      <c r="C4416" t="s">
        <v>27</v>
      </c>
      <c r="D4416" t="s">
        <v>44</v>
      </c>
      <c r="E4416" s="1">
        <v>44441</v>
      </c>
      <c r="F4416" s="4">
        <v>8890</v>
      </c>
      <c r="G4416">
        <v>405</v>
      </c>
      <c r="H4416" s="3">
        <f>_xlfn.XLOOKUP(sales[[#This Row],[Product]],products[Product],products[Cost per box])*sales[[#This Row],[Boxes]]</f>
        <v>3875.85</v>
      </c>
      <c r="I4416" s="4">
        <f>sales[[#This Row],[Revenue]]-sales[[#This Row],[Cost]]</f>
        <v>5014.1499999999996</v>
      </c>
    </row>
    <row r="4417" spans="2:9" x14ac:dyDescent="0.25">
      <c r="B4417" t="s">
        <v>46</v>
      </c>
      <c r="C4417" t="s">
        <v>27</v>
      </c>
      <c r="D4417" t="s">
        <v>26</v>
      </c>
      <c r="E4417" s="1">
        <v>44441</v>
      </c>
      <c r="F4417" s="4">
        <v>4270</v>
      </c>
      <c r="G4417">
        <v>225</v>
      </c>
      <c r="H4417" s="3">
        <f>_xlfn.XLOOKUP(sales[[#This Row],[Product]],products[Product],products[Cost per box])*sales[[#This Row],[Boxes]]</f>
        <v>1446.75</v>
      </c>
      <c r="I4417" s="4">
        <f>sales[[#This Row],[Revenue]]-sales[[#This Row],[Cost]]</f>
        <v>2823.25</v>
      </c>
    </row>
    <row r="4418" spans="2:9" x14ac:dyDescent="0.25">
      <c r="B4418" t="s">
        <v>15</v>
      </c>
      <c r="C4418" t="s">
        <v>11</v>
      </c>
      <c r="D4418" t="s">
        <v>31</v>
      </c>
      <c r="E4418" s="1">
        <v>44441</v>
      </c>
      <c r="F4418" s="4">
        <v>2639</v>
      </c>
      <c r="G4418">
        <v>377</v>
      </c>
      <c r="H4418" s="3">
        <f>_xlfn.XLOOKUP(sales[[#This Row],[Product]],products[Product],products[Cost per box])*sales[[#This Row],[Boxes]]</f>
        <v>2156.44</v>
      </c>
      <c r="I4418" s="4">
        <f>sales[[#This Row],[Revenue]]-sales[[#This Row],[Cost]]</f>
        <v>482.55999999999995</v>
      </c>
    </row>
    <row r="4419" spans="2:9" x14ac:dyDescent="0.25">
      <c r="B4419" t="s">
        <v>15</v>
      </c>
      <c r="C4419" t="s">
        <v>11</v>
      </c>
      <c r="D4419" t="s">
        <v>30</v>
      </c>
      <c r="E4419" s="1">
        <v>44441</v>
      </c>
      <c r="F4419" s="4">
        <v>4774</v>
      </c>
      <c r="G4419">
        <v>770</v>
      </c>
      <c r="H4419" s="3">
        <f>_xlfn.XLOOKUP(sales[[#This Row],[Product]],products[Product],products[Cost per box])*sales[[#This Row],[Boxes]]</f>
        <v>2833.6</v>
      </c>
      <c r="I4419" s="4">
        <f>sales[[#This Row],[Revenue]]-sales[[#This Row],[Cost]]</f>
        <v>1940.4</v>
      </c>
    </row>
    <row r="4420" spans="2:9" x14ac:dyDescent="0.25">
      <c r="B4420" t="s">
        <v>41</v>
      </c>
      <c r="C4420" t="s">
        <v>21</v>
      </c>
      <c r="D4420" t="s">
        <v>12</v>
      </c>
      <c r="E4420" s="1">
        <v>44441</v>
      </c>
      <c r="F4420" s="4">
        <v>7847</v>
      </c>
      <c r="G4420">
        <v>291</v>
      </c>
      <c r="H4420" s="3">
        <f>_xlfn.XLOOKUP(sales[[#This Row],[Product]],products[Product],products[Cost per box])*sales[[#This Row],[Boxes]]</f>
        <v>2453.13</v>
      </c>
      <c r="I4420" s="4">
        <f>sales[[#This Row],[Revenue]]-sales[[#This Row],[Cost]]</f>
        <v>5393.87</v>
      </c>
    </row>
    <row r="4421" spans="2:9" x14ac:dyDescent="0.25">
      <c r="B4421" t="s">
        <v>10</v>
      </c>
      <c r="C4421" t="s">
        <v>6</v>
      </c>
      <c r="D4421" t="s">
        <v>12</v>
      </c>
      <c r="E4421" s="1">
        <v>44441</v>
      </c>
      <c r="F4421" s="4">
        <v>5677</v>
      </c>
      <c r="G4421">
        <v>237</v>
      </c>
      <c r="H4421" s="3">
        <f>_xlfn.XLOOKUP(sales[[#This Row],[Product]],products[Product],products[Cost per box])*sales[[#This Row],[Boxes]]</f>
        <v>1997.9099999999999</v>
      </c>
      <c r="I4421" s="4">
        <f>sales[[#This Row],[Revenue]]-sales[[#This Row],[Cost]]</f>
        <v>3679.09</v>
      </c>
    </row>
    <row r="4422" spans="2:9" x14ac:dyDescent="0.25">
      <c r="B4422" t="s">
        <v>46</v>
      </c>
      <c r="C4422" t="s">
        <v>16</v>
      </c>
      <c r="D4422" t="s">
        <v>36</v>
      </c>
      <c r="E4422" s="1">
        <v>44441</v>
      </c>
      <c r="F4422" s="4">
        <v>3808</v>
      </c>
      <c r="G4422">
        <v>254</v>
      </c>
      <c r="H4422" s="3">
        <f>_xlfn.XLOOKUP(sales[[#This Row],[Product]],products[Product],products[Cost per box])*sales[[#This Row],[Boxes]]</f>
        <v>1280.1600000000001</v>
      </c>
      <c r="I4422" s="4">
        <f>sales[[#This Row],[Revenue]]-sales[[#This Row],[Cost]]</f>
        <v>2527.84</v>
      </c>
    </row>
    <row r="4423" spans="2:9" x14ac:dyDescent="0.25">
      <c r="B4423" t="s">
        <v>5</v>
      </c>
      <c r="C4423" t="s">
        <v>21</v>
      </c>
      <c r="D4423" t="s">
        <v>36</v>
      </c>
      <c r="E4423" s="1">
        <v>44442</v>
      </c>
      <c r="F4423" s="4">
        <v>7091</v>
      </c>
      <c r="G4423">
        <v>444</v>
      </c>
      <c r="H4423" s="3">
        <f>_xlfn.XLOOKUP(sales[[#This Row],[Product]],products[Product],products[Cost per box])*sales[[#This Row],[Boxes]]</f>
        <v>2237.7600000000002</v>
      </c>
      <c r="I4423" s="4">
        <f>sales[[#This Row],[Revenue]]-sales[[#This Row],[Cost]]</f>
        <v>4853.24</v>
      </c>
    </row>
    <row r="4424" spans="2:9" x14ac:dyDescent="0.25">
      <c r="B4424" t="s">
        <v>29</v>
      </c>
      <c r="C4424" t="s">
        <v>11</v>
      </c>
      <c r="D4424" t="s">
        <v>36</v>
      </c>
      <c r="E4424" s="1">
        <v>44442</v>
      </c>
      <c r="F4424" s="4">
        <v>2177</v>
      </c>
      <c r="G4424">
        <v>168</v>
      </c>
      <c r="H4424" s="3">
        <f>_xlfn.XLOOKUP(sales[[#This Row],[Product]],products[Product],products[Cost per box])*sales[[#This Row],[Boxes]]</f>
        <v>846.72</v>
      </c>
      <c r="I4424" s="4">
        <f>sales[[#This Row],[Revenue]]-sales[[#This Row],[Cost]]</f>
        <v>1330.28</v>
      </c>
    </row>
    <row r="4425" spans="2:9" x14ac:dyDescent="0.25">
      <c r="B4425" t="s">
        <v>40</v>
      </c>
      <c r="C4425" t="s">
        <v>16</v>
      </c>
      <c r="D4425" t="s">
        <v>26</v>
      </c>
      <c r="E4425" s="1">
        <v>44442</v>
      </c>
      <c r="F4425" s="4">
        <v>847</v>
      </c>
      <c r="G4425">
        <v>45</v>
      </c>
      <c r="H4425" s="3">
        <f>_xlfn.XLOOKUP(sales[[#This Row],[Product]],products[Product],products[Cost per box])*sales[[#This Row],[Boxes]]</f>
        <v>289.34999999999997</v>
      </c>
      <c r="I4425" s="4">
        <f>sales[[#This Row],[Revenue]]-sales[[#This Row],[Cost]]</f>
        <v>557.65000000000009</v>
      </c>
    </row>
    <row r="4426" spans="2:9" x14ac:dyDescent="0.25">
      <c r="B4426" t="s">
        <v>40</v>
      </c>
      <c r="C4426" t="s">
        <v>16</v>
      </c>
      <c r="D4426" t="s">
        <v>24</v>
      </c>
      <c r="E4426" s="1">
        <v>44442</v>
      </c>
      <c r="F4426" s="4">
        <v>1890</v>
      </c>
      <c r="G4426">
        <v>95</v>
      </c>
      <c r="H4426" s="3">
        <f>_xlfn.XLOOKUP(sales[[#This Row],[Product]],products[Product],products[Cost per box])*sales[[#This Row],[Boxes]]</f>
        <v>998.44999999999993</v>
      </c>
      <c r="I4426" s="4">
        <f>sales[[#This Row],[Revenue]]-sales[[#This Row],[Cost]]</f>
        <v>891.55000000000007</v>
      </c>
    </row>
    <row r="4427" spans="2:9" x14ac:dyDescent="0.25">
      <c r="B4427" t="s">
        <v>10</v>
      </c>
      <c r="C4427" t="s">
        <v>16</v>
      </c>
      <c r="D4427" t="s">
        <v>50</v>
      </c>
      <c r="E4427" s="1">
        <v>44442</v>
      </c>
      <c r="F4427" s="4">
        <v>3472</v>
      </c>
      <c r="G4427">
        <v>434</v>
      </c>
      <c r="H4427" s="3">
        <f>_xlfn.XLOOKUP(sales[[#This Row],[Product]],products[Product],products[Cost per box])*sales[[#This Row],[Boxes]]</f>
        <v>5385.9400000000005</v>
      </c>
      <c r="I4427" s="4">
        <f>sales[[#This Row],[Revenue]]-sales[[#This Row],[Cost]]</f>
        <v>-1913.9400000000005</v>
      </c>
    </row>
    <row r="4428" spans="2:9" x14ac:dyDescent="0.25">
      <c r="B4428" t="s">
        <v>10</v>
      </c>
      <c r="C4428" t="s">
        <v>21</v>
      </c>
      <c r="D4428" t="s">
        <v>44</v>
      </c>
      <c r="E4428" s="1">
        <v>44442</v>
      </c>
      <c r="F4428" s="4">
        <v>6594</v>
      </c>
      <c r="G4428">
        <v>275</v>
      </c>
      <c r="H4428" s="3">
        <f>_xlfn.XLOOKUP(sales[[#This Row],[Product]],products[Product],products[Cost per box])*sales[[#This Row],[Boxes]]</f>
        <v>2631.75</v>
      </c>
      <c r="I4428" s="4">
        <f>sales[[#This Row],[Revenue]]-sales[[#This Row],[Cost]]</f>
        <v>3962.25</v>
      </c>
    </row>
    <row r="4429" spans="2:9" x14ac:dyDescent="0.25">
      <c r="B4429" t="s">
        <v>8</v>
      </c>
      <c r="C4429" t="s">
        <v>21</v>
      </c>
      <c r="D4429" t="s">
        <v>44</v>
      </c>
      <c r="E4429" s="1">
        <v>44442</v>
      </c>
      <c r="F4429" s="4">
        <v>6727</v>
      </c>
      <c r="G4429">
        <v>306</v>
      </c>
      <c r="H4429" s="3">
        <f>_xlfn.XLOOKUP(sales[[#This Row],[Product]],products[Product],products[Cost per box])*sales[[#This Row],[Boxes]]</f>
        <v>2928.42</v>
      </c>
      <c r="I4429" s="4">
        <f>sales[[#This Row],[Revenue]]-sales[[#This Row],[Cost]]</f>
        <v>3798.58</v>
      </c>
    </row>
    <row r="4430" spans="2:9" x14ac:dyDescent="0.25">
      <c r="B4430" t="s">
        <v>39</v>
      </c>
      <c r="C4430" t="s">
        <v>16</v>
      </c>
      <c r="D4430" t="s">
        <v>36</v>
      </c>
      <c r="E4430" s="1">
        <v>44442</v>
      </c>
      <c r="F4430" s="4">
        <v>4606</v>
      </c>
      <c r="G4430">
        <v>329</v>
      </c>
      <c r="H4430" s="3">
        <f>_xlfn.XLOOKUP(sales[[#This Row],[Product]],products[Product],products[Cost per box])*sales[[#This Row],[Boxes]]</f>
        <v>1658.16</v>
      </c>
      <c r="I4430" s="4">
        <f>sales[[#This Row],[Revenue]]-sales[[#This Row],[Cost]]</f>
        <v>2947.84</v>
      </c>
    </row>
    <row r="4431" spans="2:9" x14ac:dyDescent="0.25">
      <c r="B4431" t="s">
        <v>39</v>
      </c>
      <c r="C4431" t="s">
        <v>6</v>
      </c>
      <c r="D4431" t="s">
        <v>17</v>
      </c>
      <c r="E4431" s="1">
        <v>44442</v>
      </c>
      <c r="F4431" s="4">
        <v>9996</v>
      </c>
      <c r="G4431">
        <v>625</v>
      </c>
      <c r="H4431" s="3">
        <f>_xlfn.XLOOKUP(sales[[#This Row],[Product]],products[Product],products[Cost per box])*sales[[#This Row],[Boxes]]</f>
        <v>4250</v>
      </c>
      <c r="I4431" s="4">
        <f>sales[[#This Row],[Revenue]]-sales[[#This Row],[Cost]]</f>
        <v>5746</v>
      </c>
    </row>
    <row r="4432" spans="2:9" x14ac:dyDescent="0.25">
      <c r="B4432" t="s">
        <v>40</v>
      </c>
      <c r="C4432" t="s">
        <v>11</v>
      </c>
      <c r="D4432" t="s">
        <v>44</v>
      </c>
      <c r="E4432" s="1">
        <v>44442</v>
      </c>
      <c r="F4432" s="4">
        <v>4599</v>
      </c>
      <c r="G4432">
        <v>184</v>
      </c>
      <c r="H4432" s="3">
        <f>_xlfn.XLOOKUP(sales[[#This Row],[Product]],products[Product],products[Cost per box])*sales[[#This Row],[Boxes]]</f>
        <v>1760.88</v>
      </c>
      <c r="I4432" s="4">
        <f>sales[[#This Row],[Revenue]]-sales[[#This Row],[Cost]]</f>
        <v>2838.12</v>
      </c>
    </row>
    <row r="4433" spans="2:9" x14ac:dyDescent="0.25">
      <c r="B4433" t="s">
        <v>29</v>
      </c>
      <c r="C4433" t="s">
        <v>9</v>
      </c>
      <c r="D4433" t="s">
        <v>48</v>
      </c>
      <c r="E4433" s="1">
        <v>44442</v>
      </c>
      <c r="F4433" s="4">
        <v>2142</v>
      </c>
      <c r="G4433">
        <v>102</v>
      </c>
      <c r="H4433" s="3">
        <f>_xlfn.XLOOKUP(sales[[#This Row],[Product]],products[Product],products[Cost per box])*sales[[#This Row],[Boxes]]</f>
        <v>762.96</v>
      </c>
      <c r="I4433" s="4">
        <f>sales[[#This Row],[Revenue]]-sales[[#This Row],[Cost]]</f>
        <v>1379.04</v>
      </c>
    </row>
    <row r="4434" spans="2:9" x14ac:dyDescent="0.25">
      <c r="B4434" t="s">
        <v>13</v>
      </c>
      <c r="C4434" t="s">
        <v>11</v>
      </c>
      <c r="D4434" t="s">
        <v>24</v>
      </c>
      <c r="E4434" s="1">
        <v>44442</v>
      </c>
      <c r="F4434" s="4">
        <v>1736</v>
      </c>
      <c r="G4434">
        <v>79</v>
      </c>
      <c r="H4434" s="3">
        <f>_xlfn.XLOOKUP(sales[[#This Row],[Product]],products[Product],products[Cost per box])*sales[[#This Row],[Boxes]]</f>
        <v>830.29</v>
      </c>
      <c r="I4434" s="4">
        <f>sales[[#This Row],[Revenue]]-sales[[#This Row],[Cost]]</f>
        <v>905.71</v>
      </c>
    </row>
    <row r="4435" spans="2:9" x14ac:dyDescent="0.25">
      <c r="B4435" t="s">
        <v>25</v>
      </c>
      <c r="C4435" t="s">
        <v>27</v>
      </c>
      <c r="D4435" t="s">
        <v>44</v>
      </c>
      <c r="E4435" s="1">
        <v>44442</v>
      </c>
      <c r="F4435" s="4">
        <v>3115</v>
      </c>
      <c r="G4435">
        <v>136</v>
      </c>
      <c r="H4435" s="3">
        <f>_xlfn.XLOOKUP(sales[[#This Row],[Product]],products[Product],products[Cost per box])*sales[[#This Row],[Boxes]]</f>
        <v>1301.52</v>
      </c>
      <c r="I4435" s="4">
        <f>sales[[#This Row],[Revenue]]-sales[[#This Row],[Cost]]</f>
        <v>1813.48</v>
      </c>
    </row>
    <row r="4436" spans="2:9" x14ac:dyDescent="0.25">
      <c r="B4436" t="s">
        <v>5</v>
      </c>
      <c r="C4436" t="s">
        <v>27</v>
      </c>
      <c r="D4436" t="s">
        <v>45</v>
      </c>
      <c r="E4436" s="1">
        <v>44445</v>
      </c>
      <c r="F4436" s="4">
        <v>2975</v>
      </c>
      <c r="G4436">
        <v>175</v>
      </c>
      <c r="H4436" s="3">
        <f>_xlfn.XLOOKUP(sales[[#This Row],[Product]],products[Product],products[Cost per box])*sales[[#This Row],[Boxes]]</f>
        <v>1352.75</v>
      </c>
      <c r="I4436" s="4">
        <f>sales[[#This Row],[Revenue]]-sales[[#This Row],[Cost]]</f>
        <v>1622.25</v>
      </c>
    </row>
    <row r="4437" spans="2:9" x14ac:dyDescent="0.25">
      <c r="B4437" t="s">
        <v>25</v>
      </c>
      <c r="C4437" t="s">
        <v>16</v>
      </c>
      <c r="D4437" t="s">
        <v>36</v>
      </c>
      <c r="E4437" s="1">
        <v>44445</v>
      </c>
      <c r="F4437" s="4">
        <v>1589</v>
      </c>
      <c r="G4437">
        <v>114</v>
      </c>
      <c r="H4437" s="3">
        <f>_xlfn.XLOOKUP(sales[[#This Row],[Product]],products[Product],products[Cost per box])*sales[[#This Row],[Boxes]]</f>
        <v>574.56000000000006</v>
      </c>
      <c r="I4437" s="4">
        <f>sales[[#This Row],[Revenue]]-sales[[#This Row],[Cost]]</f>
        <v>1014.4399999999999</v>
      </c>
    </row>
    <row r="4438" spans="2:9" x14ac:dyDescent="0.25">
      <c r="B4438" t="s">
        <v>51</v>
      </c>
      <c r="C4438" t="s">
        <v>11</v>
      </c>
      <c r="D4438" t="s">
        <v>12</v>
      </c>
      <c r="E4438" s="1">
        <v>44445</v>
      </c>
      <c r="F4438" s="4">
        <v>2198</v>
      </c>
      <c r="G4438">
        <v>88</v>
      </c>
      <c r="H4438" s="3">
        <f>_xlfn.XLOOKUP(sales[[#This Row],[Product]],products[Product],products[Cost per box])*sales[[#This Row],[Boxes]]</f>
        <v>741.83999999999992</v>
      </c>
      <c r="I4438" s="4">
        <f>sales[[#This Row],[Revenue]]-sales[[#This Row],[Cost]]</f>
        <v>1456.16</v>
      </c>
    </row>
    <row r="4439" spans="2:9" x14ac:dyDescent="0.25">
      <c r="B4439" t="s">
        <v>18</v>
      </c>
      <c r="C4439" t="s">
        <v>9</v>
      </c>
      <c r="D4439" t="s">
        <v>17</v>
      </c>
      <c r="E4439" s="1">
        <v>44445</v>
      </c>
      <c r="F4439" s="4">
        <v>8393</v>
      </c>
      <c r="G4439">
        <v>600</v>
      </c>
      <c r="H4439" s="3">
        <f>_xlfn.XLOOKUP(sales[[#This Row],[Product]],products[Product],products[Cost per box])*sales[[#This Row],[Boxes]]</f>
        <v>4080</v>
      </c>
      <c r="I4439" s="4">
        <f>sales[[#This Row],[Revenue]]-sales[[#This Row],[Cost]]</f>
        <v>4313</v>
      </c>
    </row>
    <row r="4440" spans="2:9" x14ac:dyDescent="0.25">
      <c r="B4440" t="s">
        <v>13</v>
      </c>
      <c r="C4440" t="s">
        <v>6</v>
      </c>
      <c r="D4440" t="s">
        <v>43</v>
      </c>
      <c r="E4440" s="1">
        <v>44445</v>
      </c>
      <c r="F4440" s="4">
        <v>4158</v>
      </c>
      <c r="G4440">
        <v>231</v>
      </c>
      <c r="H4440" s="3">
        <f>_xlfn.XLOOKUP(sales[[#This Row],[Product]],products[Product],products[Cost per box])*sales[[#This Row],[Boxes]]</f>
        <v>889.35</v>
      </c>
      <c r="I4440" s="4">
        <f>sales[[#This Row],[Revenue]]-sales[[#This Row],[Cost]]</f>
        <v>3268.65</v>
      </c>
    </row>
    <row r="4441" spans="2:9" x14ac:dyDescent="0.25">
      <c r="B4441" t="s">
        <v>13</v>
      </c>
      <c r="C4441" t="s">
        <v>16</v>
      </c>
      <c r="D4441" t="s">
        <v>7</v>
      </c>
      <c r="E4441" s="1">
        <v>44445</v>
      </c>
      <c r="F4441" s="4">
        <v>3563</v>
      </c>
      <c r="G4441">
        <v>138</v>
      </c>
      <c r="H4441" s="3">
        <f>_xlfn.XLOOKUP(sales[[#This Row],[Product]],products[Product],products[Cost per box])*sales[[#This Row],[Boxes]]</f>
        <v>710.7</v>
      </c>
      <c r="I4441" s="4">
        <f>sales[[#This Row],[Revenue]]-sales[[#This Row],[Cost]]</f>
        <v>2852.3</v>
      </c>
    </row>
    <row r="4442" spans="2:9" x14ac:dyDescent="0.25">
      <c r="B4442" t="s">
        <v>10</v>
      </c>
      <c r="C4442" t="s">
        <v>11</v>
      </c>
      <c r="D4442" t="s">
        <v>31</v>
      </c>
      <c r="E4442" s="1">
        <v>44445</v>
      </c>
      <c r="F4442" s="4">
        <v>11844</v>
      </c>
      <c r="G4442">
        <v>1680</v>
      </c>
      <c r="H4442" s="3">
        <f>_xlfn.XLOOKUP(sales[[#This Row],[Product]],products[Product],products[Cost per box])*sales[[#This Row],[Boxes]]</f>
        <v>9609.6</v>
      </c>
      <c r="I4442" s="4">
        <f>sales[[#This Row],[Revenue]]-sales[[#This Row],[Cost]]</f>
        <v>2234.3999999999996</v>
      </c>
    </row>
    <row r="4443" spans="2:9" x14ac:dyDescent="0.25">
      <c r="B4443" t="s">
        <v>41</v>
      </c>
      <c r="C4443" t="s">
        <v>21</v>
      </c>
      <c r="D4443" t="s">
        <v>19</v>
      </c>
      <c r="E4443" s="1">
        <v>44445</v>
      </c>
      <c r="F4443" s="4">
        <v>7847</v>
      </c>
      <c r="G4443">
        <v>413</v>
      </c>
      <c r="H4443" s="3">
        <f>_xlfn.XLOOKUP(sales[[#This Row],[Product]],products[Product],products[Cost per box])*sales[[#This Row],[Boxes]]</f>
        <v>4224.99</v>
      </c>
      <c r="I4443" s="4">
        <f>sales[[#This Row],[Revenue]]-sales[[#This Row],[Cost]]</f>
        <v>3622.01</v>
      </c>
    </row>
    <row r="4444" spans="2:9" x14ac:dyDescent="0.25">
      <c r="B4444" t="s">
        <v>25</v>
      </c>
      <c r="C4444" t="s">
        <v>21</v>
      </c>
      <c r="D4444" t="s">
        <v>42</v>
      </c>
      <c r="E4444" s="1">
        <v>44445</v>
      </c>
      <c r="F4444" s="4">
        <v>9233</v>
      </c>
      <c r="G4444">
        <v>616</v>
      </c>
      <c r="H4444" s="3">
        <f>_xlfn.XLOOKUP(sales[[#This Row],[Product]],products[Product],products[Cost per box])*sales[[#This Row],[Boxes]]</f>
        <v>2919.84</v>
      </c>
      <c r="I4444" s="4">
        <f>sales[[#This Row],[Revenue]]-sales[[#This Row],[Cost]]</f>
        <v>6313.16</v>
      </c>
    </row>
    <row r="4445" spans="2:9" x14ac:dyDescent="0.25">
      <c r="B4445" t="s">
        <v>25</v>
      </c>
      <c r="C4445" t="s">
        <v>16</v>
      </c>
      <c r="D4445" t="s">
        <v>52</v>
      </c>
      <c r="E4445" s="1">
        <v>44445</v>
      </c>
      <c r="F4445" s="4">
        <v>2485</v>
      </c>
      <c r="G4445">
        <v>100</v>
      </c>
      <c r="H4445" s="3">
        <f>_xlfn.XLOOKUP(sales[[#This Row],[Product]],products[Product],products[Cost per box])*sales[[#This Row],[Boxes]]</f>
        <v>332</v>
      </c>
      <c r="I4445" s="4">
        <f>sales[[#This Row],[Revenue]]-sales[[#This Row],[Cost]]</f>
        <v>2153</v>
      </c>
    </row>
    <row r="4446" spans="2:9" x14ac:dyDescent="0.25">
      <c r="B4446" t="s">
        <v>33</v>
      </c>
      <c r="C4446" t="s">
        <v>16</v>
      </c>
      <c r="D4446" t="s">
        <v>35</v>
      </c>
      <c r="E4446" s="1">
        <v>44445</v>
      </c>
      <c r="F4446" s="4">
        <v>7686</v>
      </c>
      <c r="G4446">
        <v>513</v>
      </c>
      <c r="H4446" s="3">
        <f>_xlfn.XLOOKUP(sales[[#This Row],[Product]],products[Product],products[Cost per box])*sales[[#This Row],[Boxes]]</f>
        <v>1359.45</v>
      </c>
      <c r="I4446" s="4">
        <f>sales[[#This Row],[Revenue]]-sales[[#This Row],[Cost]]</f>
        <v>6326.55</v>
      </c>
    </row>
    <row r="4447" spans="2:9" x14ac:dyDescent="0.25">
      <c r="B4447" t="s">
        <v>49</v>
      </c>
      <c r="C4447" t="s">
        <v>9</v>
      </c>
      <c r="D4447" t="s">
        <v>42</v>
      </c>
      <c r="E4447" s="1">
        <v>44445</v>
      </c>
      <c r="F4447" s="4">
        <v>4725</v>
      </c>
      <c r="G4447">
        <v>364</v>
      </c>
      <c r="H4447" s="3">
        <f>_xlfn.XLOOKUP(sales[[#This Row],[Product]],products[Product],products[Cost per box])*sales[[#This Row],[Boxes]]</f>
        <v>1725.3600000000001</v>
      </c>
      <c r="I4447" s="4">
        <f>sales[[#This Row],[Revenue]]-sales[[#This Row],[Cost]]</f>
        <v>2999.64</v>
      </c>
    </row>
    <row r="4448" spans="2:9" x14ac:dyDescent="0.25">
      <c r="B4448" t="s">
        <v>40</v>
      </c>
      <c r="C4448" t="s">
        <v>16</v>
      </c>
      <c r="D4448" t="s">
        <v>48</v>
      </c>
      <c r="E4448" s="1">
        <v>44445</v>
      </c>
      <c r="F4448" s="4">
        <v>7819</v>
      </c>
      <c r="G4448">
        <v>391</v>
      </c>
      <c r="H4448" s="3">
        <f>_xlfn.XLOOKUP(sales[[#This Row],[Product]],products[Product],products[Cost per box])*sales[[#This Row],[Boxes]]</f>
        <v>2924.6800000000003</v>
      </c>
      <c r="I4448" s="4">
        <f>sales[[#This Row],[Revenue]]-sales[[#This Row],[Cost]]</f>
        <v>4894.32</v>
      </c>
    </row>
    <row r="4449" spans="2:9" x14ac:dyDescent="0.25">
      <c r="B4449" t="s">
        <v>32</v>
      </c>
      <c r="C4449" t="s">
        <v>27</v>
      </c>
      <c r="D4449" t="s">
        <v>22</v>
      </c>
      <c r="E4449" s="1">
        <v>44445</v>
      </c>
      <c r="F4449" s="4">
        <v>189</v>
      </c>
      <c r="G4449">
        <v>16</v>
      </c>
      <c r="H4449" s="3">
        <f>_xlfn.XLOOKUP(sales[[#This Row],[Product]],products[Product],products[Cost per box])*sales[[#This Row],[Boxes]]</f>
        <v>131.52000000000001</v>
      </c>
      <c r="I4449" s="4">
        <f>sales[[#This Row],[Revenue]]-sales[[#This Row],[Cost]]</f>
        <v>57.47999999999999</v>
      </c>
    </row>
    <row r="4450" spans="2:9" x14ac:dyDescent="0.25">
      <c r="B4450" t="s">
        <v>46</v>
      </c>
      <c r="C4450" t="s">
        <v>9</v>
      </c>
      <c r="D4450" t="s">
        <v>44</v>
      </c>
      <c r="E4450" s="1">
        <v>44445</v>
      </c>
      <c r="F4450" s="4">
        <v>2996</v>
      </c>
      <c r="G4450">
        <v>120</v>
      </c>
      <c r="H4450" s="3">
        <f>_xlfn.XLOOKUP(sales[[#This Row],[Product]],products[Product],products[Cost per box])*sales[[#This Row],[Boxes]]</f>
        <v>1148.4000000000001</v>
      </c>
      <c r="I4450" s="4">
        <f>sales[[#This Row],[Revenue]]-sales[[#This Row],[Cost]]</f>
        <v>1847.6</v>
      </c>
    </row>
    <row r="4451" spans="2:9" x14ac:dyDescent="0.25">
      <c r="B4451" t="s">
        <v>10</v>
      </c>
      <c r="C4451" t="s">
        <v>16</v>
      </c>
      <c r="D4451" t="s">
        <v>30</v>
      </c>
      <c r="E4451" s="1">
        <v>44445</v>
      </c>
      <c r="F4451" s="4">
        <v>917</v>
      </c>
      <c r="G4451">
        <v>153</v>
      </c>
      <c r="H4451" s="3">
        <f>_xlfn.XLOOKUP(sales[[#This Row],[Product]],products[Product],products[Cost per box])*sales[[#This Row],[Boxes]]</f>
        <v>563.04000000000008</v>
      </c>
      <c r="I4451" s="4">
        <f>sales[[#This Row],[Revenue]]-sales[[#This Row],[Cost]]</f>
        <v>353.95999999999992</v>
      </c>
    </row>
    <row r="4452" spans="2:9" x14ac:dyDescent="0.25">
      <c r="B4452" t="s">
        <v>10</v>
      </c>
      <c r="C4452" t="s">
        <v>11</v>
      </c>
      <c r="D4452" t="s">
        <v>17</v>
      </c>
      <c r="E4452" s="1">
        <v>44445</v>
      </c>
      <c r="F4452" s="4">
        <v>1792</v>
      </c>
      <c r="G4452">
        <v>128</v>
      </c>
      <c r="H4452" s="3">
        <f>_xlfn.XLOOKUP(sales[[#This Row],[Product]],products[Product],products[Cost per box])*sales[[#This Row],[Boxes]]</f>
        <v>870.4</v>
      </c>
      <c r="I4452" s="4">
        <f>sales[[#This Row],[Revenue]]-sales[[#This Row],[Cost]]</f>
        <v>921.6</v>
      </c>
    </row>
    <row r="4453" spans="2:9" x14ac:dyDescent="0.25">
      <c r="B4453" t="s">
        <v>15</v>
      </c>
      <c r="C4453" t="s">
        <v>9</v>
      </c>
      <c r="D4453" t="s">
        <v>44</v>
      </c>
      <c r="E4453" s="1">
        <v>44445</v>
      </c>
      <c r="F4453" s="4">
        <v>9485</v>
      </c>
      <c r="G4453">
        <v>432</v>
      </c>
      <c r="H4453" s="3">
        <f>_xlfn.XLOOKUP(sales[[#This Row],[Product]],products[Product],products[Cost per box])*sales[[#This Row],[Boxes]]</f>
        <v>4134.24</v>
      </c>
      <c r="I4453" s="4">
        <f>sales[[#This Row],[Revenue]]-sales[[#This Row],[Cost]]</f>
        <v>5350.76</v>
      </c>
    </row>
    <row r="4454" spans="2:9" x14ac:dyDescent="0.25">
      <c r="B4454" t="s">
        <v>5</v>
      </c>
      <c r="C4454" t="s">
        <v>9</v>
      </c>
      <c r="D4454" t="s">
        <v>50</v>
      </c>
      <c r="E4454" s="1">
        <v>44445</v>
      </c>
      <c r="F4454" s="4">
        <v>3829</v>
      </c>
      <c r="G4454">
        <v>426</v>
      </c>
      <c r="H4454" s="3">
        <f>_xlfn.XLOOKUP(sales[[#This Row],[Product]],products[Product],products[Cost per box])*sales[[#This Row],[Boxes]]</f>
        <v>5286.66</v>
      </c>
      <c r="I4454" s="4">
        <f>sales[[#This Row],[Revenue]]-sales[[#This Row],[Cost]]</f>
        <v>-1457.6599999999999</v>
      </c>
    </row>
    <row r="4455" spans="2:9" x14ac:dyDescent="0.25">
      <c r="B4455" t="s">
        <v>23</v>
      </c>
      <c r="C4455" t="s">
        <v>11</v>
      </c>
      <c r="D4455" t="s">
        <v>45</v>
      </c>
      <c r="E4455" s="1">
        <v>44445</v>
      </c>
      <c r="F4455" s="4">
        <v>2191</v>
      </c>
      <c r="G4455">
        <v>147</v>
      </c>
      <c r="H4455" s="3">
        <f>_xlfn.XLOOKUP(sales[[#This Row],[Product]],products[Product],products[Cost per box])*sales[[#This Row],[Boxes]]</f>
        <v>1136.3100000000002</v>
      </c>
      <c r="I4455" s="4">
        <f>sales[[#This Row],[Revenue]]-sales[[#This Row],[Cost]]</f>
        <v>1054.6899999999998</v>
      </c>
    </row>
    <row r="4456" spans="2:9" x14ac:dyDescent="0.25">
      <c r="B4456" t="s">
        <v>18</v>
      </c>
      <c r="C4456" t="s">
        <v>6</v>
      </c>
      <c r="D4456" t="s">
        <v>28</v>
      </c>
      <c r="E4456" s="1">
        <v>44445</v>
      </c>
      <c r="F4456" s="4">
        <v>3073</v>
      </c>
      <c r="G4456">
        <v>342</v>
      </c>
      <c r="H4456" s="3">
        <f>_xlfn.XLOOKUP(sales[[#This Row],[Product]],products[Product],products[Cost per box])*sales[[#This Row],[Boxes]]</f>
        <v>943.92</v>
      </c>
      <c r="I4456" s="4">
        <f>sales[[#This Row],[Revenue]]-sales[[#This Row],[Cost]]</f>
        <v>2129.08</v>
      </c>
    </row>
    <row r="4457" spans="2:9" x14ac:dyDescent="0.25">
      <c r="B4457" t="s">
        <v>49</v>
      </c>
      <c r="C4457" t="s">
        <v>6</v>
      </c>
      <c r="D4457" t="s">
        <v>38</v>
      </c>
      <c r="E4457" s="1">
        <v>44445</v>
      </c>
      <c r="F4457" s="4">
        <v>777</v>
      </c>
      <c r="G4457">
        <v>32</v>
      </c>
      <c r="H4457" s="3">
        <f>_xlfn.XLOOKUP(sales[[#This Row],[Product]],products[Product],products[Cost per box])*sales[[#This Row],[Boxes]]</f>
        <v>318.08</v>
      </c>
      <c r="I4457" s="4">
        <f>sales[[#This Row],[Revenue]]-sales[[#This Row],[Cost]]</f>
        <v>458.92</v>
      </c>
    </row>
    <row r="4458" spans="2:9" x14ac:dyDescent="0.25">
      <c r="B4458" t="s">
        <v>41</v>
      </c>
      <c r="C4458" t="s">
        <v>16</v>
      </c>
      <c r="D4458" t="s">
        <v>50</v>
      </c>
      <c r="E4458" s="1">
        <v>44445</v>
      </c>
      <c r="F4458" s="4">
        <v>3374</v>
      </c>
      <c r="G4458">
        <v>375</v>
      </c>
      <c r="H4458" s="3">
        <f>_xlfn.XLOOKUP(sales[[#This Row],[Product]],products[Product],products[Cost per box])*sales[[#This Row],[Boxes]]</f>
        <v>4653.75</v>
      </c>
      <c r="I4458" s="4">
        <f>sales[[#This Row],[Revenue]]-sales[[#This Row],[Cost]]</f>
        <v>-1279.75</v>
      </c>
    </row>
    <row r="4459" spans="2:9" x14ac:dyDescent="0.25">
      <c r="B4459" t="s">
        <v>41</v>
      </c>
      <c r="C4459" t="s">
        <v>16</v>
      </c>
      <c r="D4459" t="s">
        <v>42</v>
      </c>
      <c r="E4459" s="1">
        <v>44445</v>
      </c>
      <c r="F4459" s="4">
        <v>3542</v>
      </c>
      <c r="G4459">
        <v>253</v>
      </c>
      <c r="H4459" s="3">
        <f>_xlfn.XLOOKUP(sales[[#This Row],[Product]],products[Product],products[Cost per box])*sales[[#This Row],[Boxes]]</f>
        <v>1199.22</v>
      </c>
      <c r="I4459" s="4">
        <f>sales[[#This Row],[Revenue]]-sales[[#This Row],[Cost]]</f>
        <v>2342.7799999999997</v>
      </c>
    </row>
    <row r="4460" spans="2:9" x14ac:dyDescent="0.25">
      <c r="B4460" t="s">
        <v>32</v>
      </c>
      <c r="C4460" t="s">
        <v>11</v>
      </c>
      <c r="D4460" t="s">
        <v>28</v>
      </c>
      <c r="E4460" s="1">
        <v>44445</v>
      </c>
      <c r="F4460" s="4">
        <v>11011</v>
      </c>
      <c r="G4460">
        <v>1400</v>
      </c>
      <c r="H4460" s="3">
        <f>_xlfn.XLOOKUP(sales[[#This Row],[Product]],products[Product],products[Cost per box])*sales[[#This Row],[Boxes]]</f>
        <v>3863.9999999999995</v>
      </c>
      <c r="I4460" s="4">
        <f>sales[[#This Row],[Revenue]]-sales[[#This Row],[Cost]]</f>
        <v>7147</v>
      </c>
    </row>
    <row r="4461" spans="2:9" x14ac:dyDescent="0.25">
      <c r="B4461" t="s">
        <v>34</v>
      </c>
      <c r="C4461" t="s">
        <v>11</v>
      </c>
      <c r="D4461" t="s">
        <v>24</v>
      </c>
      <c r="E4461" s="1">
        <v>44445</v>
      </c>
      <c r="F4461" s="4">
        <v>3206</v>
      </c>
      <c r="G4461">
        <v>169</v>
      </c>
      <c r="H4461" s="3">
        <f>_xlfn.XLOOKUP(sales[[#This Row],[Product]],products[Product],products[Cost per box])*sales[[#This Row],[Boxes]]</f>
        <v>1776.19</v>
      </c>
      <c r="I4461" s="4">
        <f>sales[[#This Row],[Revenue]]-sales[[#This Row],[Cost]]</f>
        <v>1429.81</v>
      </c>
    </row>
    <row r="4462" spans="2:9" x14ac:dyDescent="0.25">
      <c r="B4462" t="s">
        <v>5</v>
      </c>
      <c r="C4462" t="s">
        <v>27</v>
      </c>
      <c r="D4462" t="s">
        <v>52</v>
      </c>
      <c r="E4462" s="1">
        <v>44445</v>
      </c>
      <c r="F4462" s="4">
        <v>2261</v>
      </c>
      <c r="G4462">
        <v>95</v>
      </c>
      <c r="H4462" s="3">
        <f>_xlfn.XLOOKUP(sales[[#This Row],[Product]],products[Product],products[Cost per box])*sales[[#This Row],[Boxes]]</f>
        <v>315.39999999999998</v>
      </c>
      <c r="I4462" s="4">
        <f>sales[[#This Row],[Revenue]]-sales[[#This Row],[Cost]]</f>
        <v>1945.6</v>
      </c>
    </row>
    <row r="4463" spans="2:9" x14ac:dyDescent="0.25">
      <c r="B4463" t="s">
        <v>49</v>
      </c>
      <c r="C4463" t="s">
        <v>21</v>
      </c>
      <c r="D4463" t="s">
        <v>30</v>
      </c>
      <c r="E4463" s="1">
        <v>44445</v>
      </c>
      <c r="F4463" s="4">
        <v>3332</v>
      </c>
      <c r="G4463">
        <v>667</v>
      </c>
      <c r="H4463" s="3">
        <f>_xlfn.XLOOKUP(sales[[#This Row],[Product]],products[Product],products[Cost per box])*sales[[#This Row],[Boxes]]</f>
        <v>2454.56</v>
      </c>
      <c r="I4463" s="4">
        <f>sales[[#This Row],[Revenue]]-sales[[#This Row],[Cost]]</f>
        <v>877.44</v>
      </c>
    </row>
    <row r="4464" spans="2:9" x14ac:dyDescent="0.25">
      <c r="B4464" t="s">
        <v>40</v>
      </c>
      <c r="C4464" t="s">
        <v>27</v>
      </c>
      <c r="D4464" t="s">
        <v>19</v>
      </c>
      <c r="E4464" s="1">
        <v>44445</v>
      </c>
      <c r="F4464" s="4">
        <v>2660</v>
      </c>
      <c r="G4464">
        <v>140</v>
      </c>
      <c r="H4464" s="3">
        <f>_xlfn.XLOOKUP(sales[[#This Row],[Product]],products[Product],products[Cost per box])*sales[[#This Row],[Boxes]]</f>
        <v>1432.2</v>
      </c>
      <c r="I4464" s="4">
        <f>sales[[#This Row],[Revenue]]-sales[[#This Row],[Cost]]</f>
        <v>1227.8</v>
      </c>
    </row>
    <row r="4465" spans="2:9" x14ac:dyDescent="0.25">
      <c r="B4465" t="s">
        <v>39</v>
      </c>
      <c r="C4465" t="s">
        <v>11</v>
      </c>
      <c r="D4465" t="s">
        <v>12</v>
      </c>
      <c r="E4465" s="1">
        <v>44445</v>
      </c>
      <c r="F4465" s="4">
        <v>2758</v>
      </c>
      <c r="G4465">
        <v>103</v>
      </c>
      <c r="H4465" s="3">
        <f>_xlfn.XLOOKUP(sales[[#This Row],[Product]],products[Product],products[Cost per box])*sales[[#This Row],[Boxes]]</f>
        <v>868.29</v>
      </c>
      <c r="I4465" s="4">
        <f>sales[[#This Row],[Revenue]]-sales[[#This Row],[Cost]]</f>
        <v>1889.71</v>
      </c>
    </row>
    <row r="4466" spans="2:9" x14ac:dyDescent="0.25">
      <c r="B4466" t="s">
        <v>34</v>
      </c>
      <c r="C4466" t="s">
        <v>21</v>
      </c>
      <c r="D4466" t="s">
        <v>17</v>
      </c>
      <c r="E4466" s="1">
        <v>44446</v>
      </c>
      <c r="F4466" s="4">
        <v>6727</v>
      </c>
      <c r="G4466">
        <v>421</v>
      </c>
      <c r="H4466" s="3">
        <f>_xlfn.XLOOKUP(sales[[#This Row],[Product]],products[Product],products[Cost per box])*sales[[#This Row],[Boxes]]</f>
        <v>2862.7999999999997</v>
      </c>
      <c r="I4466" s="4">
        <f>sales[[#This Row],[Revenue]]-sales[[#This Row],[Cost]]</f>
        <v>3864.2000000000003</v>
      </c>
    </row>
    <row r="4467" spans="2:9" x14ac:dyDescent="0.25">
      <c r="B4467" t="s">
        <v>10</v>
      </c>
      <c r="C4467" t="s">
        <v>6</v>
      </c>
      <c r="D4467" t="s">
        <v>14</v>
      </c>
      <c r="E4467" s="1">
        <v>44446</v>
      </c>
      <c r="F4467" s="4">
        <v>7329</v>
      </c>
      <c r="G4467">
        <v>667</v>
      </c>
      <c r="H4467" s="3">
        <f>_xlfn.XLOOKUP(sales[[#This Row],[Product]],products[Product],products[Cost per box])*sales[[#This Row],[Boxes]]</f>
        <v>4208.7699999999995</v>
      </c>
      <c r="I4467" s="4">
        <f>sales[[#This Row],[Revenue]]-sales[[#This Row],[Cost]]</f>
        <v>3120.2300000000005</v>
      </c>
    </row>
    <row r="4468" spans="2:9" x14ac:dyDescent="0.25">
      <c r="B4468" t="s">
        <v>33</v>
      </c>
      <c r="C4468" t="s">
        <v>6</v>
      </c>
      <c r="D4468" t="s">
        <v>42</v>
      </c>
      <c r="E4468" s="1">
        <v>44446</v>
      </c>
      <c r="F4468" s="4">
        <v>3353</v>
      </c>
      <c r="G4468">
        <v>210</v>
      </c>
      <c r="H4468" s="3">
        <f>_xlfn.XLOOKUP(sales[[#This Row],[Product]],products[Product],products[Cost per box])*sales[[#This Row],[Boxes]]</f>
        <v>995.40000000000009</v>
      </c>
      <c r="I4468" s="4">
        <f>sales[[#This Row],[Revenue]]-sales[[#This Row],[Cost]]</f>
        <v>2357.6</v>
      </c>
    </row>
    <row r="4469" spans="2:9" x14ac:dyDescent="0.25">
      <c r="B4469" t="s">
        <v>10</v>
      </c>
      <c r="C4469" t="s">
        <v>9</v>
      </c>
      <c r="D4469" t="s">
        <v>36</v>
      </c>
      <c r="E4469" s="1">
        <v>44446</v>
      </c>
      <c r="F4469" s="4">
        <v>1876</v>
      </c>
      <c r="G4469">
        <v>134</v>
      </c>
      <c r="H4469" s="3">
        <f>_xlfn.XLOOKUP(sales[[#This Row],[Product]],products[Product],products[Cost per box])*sales[[#This Row],[Boxes]]</f>
        <v>675.36</v>
      </c>
      <c r="I4469" s="4">
        <f>sales[[#This Row],[Revenue]]-sales[[#This Row],[Cost]]</f>
        <v>1200.6399999999999</v>
      </c>
    </row>
    <row r="4470" spans="2:9" x14ac:dyDescent="0.25">
      <c r="B4470" t="s">
        <v>18</v>
      </c>
      <c r="C4470" t="s">
        <v>11</v>
      </c>
      <c r="D4470" t="s">
        <v>12</v>
      </c>
      <c r="E4470" s="1">
        <v>44446</v>
      </c>
      <c r="F4470" s="4">
        <v>7693</v>
      </c>
      <c r="G4470">
        <v>321</v>
      </c>
      <c r="H4470" s="3">
        <f>_xlfn.XLOOKUP(sales[[#This Row],[Product]],products[Product],products[Cost per box])*sales[[#This Row],[Boxes]]</f>
        <v>2706.0299999999997</v>
      </c>
      <c r="I4470" s="4">
        <f>sales[[#This Row],[Revenue]]-sales[[#This Row],[Cost]]</f>
        <v>4986.97</v>
      </c>
    </row>
    <row r="4471" spans="2:9" x14ac:dyDescent="0.25">
      <c r="B4471" t="s">
        <v>40</v>
      </c>
      <c r="C4471" t="s">
        <v>27</v>
      </c>
      <c r="D4471" t="s">
        <v>47</v>
      </c>
      <c r="E4471" s="1">
        <v>44446</v>
      </c>
      <c r="F4471" s="4">
        <v>4858</v>
      </c>
      <c r="G4471">
        <v>270</v>
      </c>
      <c r="H4471" s="3">
        <f>_xlfn.XLOOKUP(sales[[#This Row],[Product]],products[Product],products[Cost per box])*sales[[#This Row],[Boxes]]</f>
        <v>1420.2</v>
      </c>
      <c r="I4471" s="4">
        <f>sales[[#This Row],[Revenue]]-sales[[#This Row],[Cost]]</f>
        <v>3437.8</v>
      </c>
    </row>
    <row r="4472" spans="2:9" x14ac:dyDescent="0.25">
      <c r="B4472" t="s">
        <v>13</v>
      </c>
      <c r="C4472" t="s">
        <v>11</v>
      </c>
      <c r="D4472" t="s">
        <v>12</v>
      </c>
      <c r="E4472" s="1">
        <v>44446</v>
      </c>
      <c r="F4472" s="4">
        <v>378</v>
      </c>
      <c r="G4472">
        <v>15</v>
      </c>
      <c r="H4472" s="3">
        <f>_xlfn.XLOOKUP(sales[[#This Row],[Product]],products[Product],products[Cost per box])*sales[[#This Row],[Boxes]]</f>
        <v>126.44999999999999</v>
      </c>
      <c r="I4472" s="4">
        <f>sales[[#This Row],[Revenue]]-sales[[#This Row],[Cost]]</f>
        <v>251.55</v>
      </c>
    </row>
    <row r="4473" spans="2:9" x14ac:dyDescent="0.25">
      <c r="B4473" t="s">
        <v>29</v>
      </c>
      <c r="C4473" t="s">
        <v>16</v>
      </c>
      <c r="D4473" t="s">
        <v>44</v>
      </c>
      <c r="E4473" s="1">
        <v>44446</v>
      </c>
      <c r="F4473" s="4">
        <v>7175</v>
      </c>
      <c r="G4473">
        <v>299</v>
      </c>
      <c r="H4473" s="3">
        <f>_xlfn.XLOOKUP(sales[[#This Row],[Product]],products[Product],products[Cost per box])*sales[[#This Row],[Boxes]]</f>
        <v>2861.4300000000003</v>
      </c>
      <c r="I4473" s="4">
        <f>sales[[#This Row],[Revenue]]-sales[[#This Row],[Cost]]</f>
        <v>4313.57</v>
      </c>
    </row>
    <row r="4474" spans="2:9" x14ac:dyDescent="0.25">
      <c r="B4474" t="s">
        <v>41</v>
      </c>
      <c r="C4474" t="s">
        <v>27</v>
      </c>
      <c r="D4474" t="s">
        <v>28</v>
      </c>
      <c r="E4474" s="1">
        <v>44446</v>
      </c>
      <c r="F4474" s="4">
        <v>1148</v>
      </c>
      <c r="G4474">
        <v>192</v>
      </c>
      <c r="H4474" s="3">
        <f>_xlfn.XLOOKUP(sales[[#This Row],[Product]],products[Product],products[Cost per box])*sales[[#This Row],[Boxes]]</f>
        <v>529.91999999999996</v>
      </c>
      <c r="I4474" s="4">
        <f>sales[[#This Row],[Revenue]]-sales[[#This Row],[Cost]]</f>
        <v>618.08000000000004</v>
      </c>
    </row>
    <row r="4475" spans="2:9" x14ac:dyDescent="0.25">
      <c r="B4475" t="s">
        <v>23</v>
      </c>
      <c r="C4475" t="s">
        <v>6</v>
      </c>
      <c r="D4475" t="s">
        <v>48</v>
      </c>
      <c r="E4475" s="1">
        <v>44446</v>
      </c>
      <c r="F4475" s="4">
        <v>6167</v>
      </c>
      <c r="G4475">
        <v>294</v>
      </c>
      <c r="H4475" s="3">
        <f>_xlfn.XLOOKUP(sales[[#This Row],[Product]],products[Product],products[Cost per box])*sales[[#This Row],[Boxes]]</f>
        <v>2199.1200000000003</v>
      </c>
      <c r="I4475" s="4">
        <f>sales[[#This Row],[Revenue]]-sales[[#This Row],[Cost]]</f>
        <v>3967.8799999999997</v>
      </c>
    </row>
    <row r="4476" spans="2:9" x14ac:dyDescent="0.25">
      <c r="B4476" t="s">
        <v>39</v>
      </c>
      <c r="C4476" t="s">
        <v>6</v>
      </c>
      <c r="D4476" t="s">
        <v>38</v>
      </c>
      <c r="E4476" s="1">
        <v>44446</v>
      </c>
      <c r="F4476" s="4">
        <v>6475</v>
      </c>
      <c r="G4476">
        <v>240</v>
      </c>
      <c r="H4476" s="3">
        <f>_xlfn.XLOOKUP(sales[[#This Row],[Product]],products[Product],products[Cost per box])*sales[[#This Row],[Boxes]]</f>
        <v>2385.6</v>
      </c>
      <c r="I4476" s="4">
        <f>sales[[#This Row],[Revenue]]-sales[[#This Row],[Cost]]</f>
        <v>4089.4</v>
      </c>
    </row>
    <row r="4477" spans="2:9" x14ac:dyDescent="0.25">
      <c r="B4477" t="s">
        <v>29</v>
      </c>
      <c r="C4477" t="s">
        <v>6</v>
      </c>
      <c r="D4477" t="s">
        <v>24</v>
      </c>
      <c r="E4477" s="1">
        <v>44446</v>
      </c>
      <c r="F4477" s="4">
        <v>3353</v>
      </c>
      <c r="G4477">
        <v>153</v>
      </c>
      <c r="H4477" s="3">
        <f>_xlfn.XLOOKUP(sales[[#This Row],[Product]],products[Product],products[Cost per box])*sales[[#This Row],[Boxes]]</f>
        <v>1608.03</v>
      </c>
      <c r="I4477" s="4">
        <f>sales[[#This Row],[Revenue]]-sales[[#This Row],[Cost]]</f>
        <v>1744.97</v>
      </c>
    </row>
    <row r="4478" spans="2:9" x14ac:dyDescent="0.25">
      <c r="B4478" t="s">
        <v>13</v>
      </c>
      <c r="C4478" t="s">
        <v>6</v>
      </c>
      <c r="D4478" t="s">
        <v>26</v>
      </c>
      <c r="E4478" s="1">
        <v>44446</v>
      </c>
      <c r="F4478" s="4">
        <v>980</v>
      </c>
      <c r="G4478">
        <v>58</v>
      </c>
      <c r="H4478" s="3">
        <f>_xlfn.XLOOKUP(sales[[#This Row],[Product]],products[Product],products[Cost per box])*sales[[#This Row],[Boxes]]</f>
        <v>372.94</v>
      </c>
      <c r="I4478" s="4">
        <f>sales[[#This Row],[Revenue]]-sales[[#This Row],[Cost]]</f>
        <v>607.05999999999995</v>
      </c>
    </row>
    <row r="4479" spans="2:9" x14ac:dyDescent="0.25">
      <c r="B4479" t="s">
        <v>18</v>
      </c>
      <c r="C4479" t="s">
        <v>11</v>
      </c>
      <c r="D4479" t="s">
        <v>36</v>
      </c>
      <c r="E4479" s="1">
        <v>44446</v>
      </c>
      <c r="F4479" s="4">
        <v>4494</v>
      </c>
      <c r="G4479">
        <v>321</v>
      </c>
      <c r="H4479" s="3">
        <f>_xlfn.XLOOKUP(sales[[#This Row],[Product]],products[Product],products[Cost per box])*sales[[#This Row],[Boxes]]</f>
        <v>1617.84</v>
      </c>
      <c r="I4479" s="4">
        <f>sales[[#This Row],[Revenue]]-sales[[#This Row],[Cost]]</f>
        <v>2876.16</v>
      </c>
    </row>
    <row r="4480" spans="2:9" x14ac:dyDescent="0.25">
      <c r="B4480" t="s">
        <v>20</v>
      </c>
      <c r="C4480" t="s">
        <v>21</v>
      </c>
      <c r="D4480" t="s">
        <v>12</v>
      </c>
      <c r="E4480" s="1">
        <v>44446</v>
      </c>
      <c r="F4480" s="4">
        <v>3409</v>
      </c>
      <c r="G4480">
        <v>137</v>
      </c>
      <c r="H4480" s="3">
        <f>_xlfn.XLOOKUP(sales[[#This Row],[Product]],products[Product],products[Cost per box])*sales[[#This Row],[Boxes]]</f>
        <v>1154.9099999999999</v>
      </c>
      <c r="I4480" s="4">
        <f>sales[[#This Row],[Revenue]]-sales[[#This Row],[Cost]]</f>
        <v>2254.09</v>
      </c>
    </row>
    <row r="4481" spans="2:9" x14ac:dyDescent="0.25">
      <c r="B4481" t="s">
        <v>23</v>
      </c>
      <c r="C4481" t="s">
        <v>27</v>
      </c>
      <c r="D4481" t="s">
        <v>7</v>
      </c>
      <c r="E4481" s="1">
        <v>44446</v>
      </c>
      <c r="F4481" s="4">
        <v>1435</v>
      </c>
      <c r="G4481">
        <v>56</v>
      </c>
      <c r="H4481" s="3">
        <f>_xlfn.XLOOKUP(sales[[#This Row],[Product]],products[Product],products[Cost per box])*sales[[#This Row],[Boxes]]</f>
        <v>288.40000000000003</v>
      </c>
      <c r="I4481" s="4">
        <f>sales[[#This Row],[Revenue]]-sales[[#This Row],[Cost]]</f>
        <v>1146.5999999999999</v>
      </c>
    </row>
    <row r="4482" spans="2:9" x14ac:dyDescent="0.25">
      <c r="B4482" t="s">
        <v>51</v>
      </c>
      <c r="C4482" t="s">
        <v>9</v>
      </c>
      <c r="D4482" t="s">
        <v>44</v>
      </c>
      <c r="E4482" s="1">
        <v>44446</v>
      </c>
      <c r="F4482" s="4">
        <v>6839</v>
      </c>
      <c r="G4482">
        <v>311</v>
      </c>
      <c r="H4482" s="3">
        <f>_xlfn.XLOOKUP(sales[[#This Row],[Product]],products[Product],products[Cost per box])*sales[[#This Row],[Boxes]]</f>
        <v>2976.27</v>
      </c>
      <c r="I4482" s="4">
        <f>sales[[#This Row],[Revenue]]-sales[[#This Row],[Cost]]</f>
        <v>3862.73</v>
      </c>
    </row>
    <row r="4483" spans="2:9" x14ac:dyDescent="0.25">
      <c r="B4483" t="s">
        <v>15</v>
      </c>
      <c r="C4483" t="s">
        <v>27</v>
      </c>
      <c r="D4483" t="s">
        <v>26</v>
      </c>
      <c r="E4483" s="1">
        <v>44446</v>
      </c>
      <c r="F4483" s="4">
        <v>10801</v>
      </c>
      <c r="G4483">
        <v>569</v>
      </c>
      <c r="H4483" s="3">
        <f>_xlfn.XLOOKUP(sales[[#This Row],[Product]],products[Product],products[Cost per box])*sales[[#This Row],[Boxes]]</f>
        <v>3658.6699999999996</v>
      </c>
      <c r="I4483" s="4">
        <f>sales[[#This Row],[Revenue]]-sales[[#This Row],[Cost]]</f>
        <v>7142.33</v>
      </c>
    </row>
    <row r="4484" spans="2:9" x14ac:dyDescent="0.25">
      <c r="B4484" t="s">
        <v>46</v>
      </c>
      <c r="C4484" t="s">
        <v>6</v>
      </c>
      <c r="D4484" t="s">
        <v>47</v>
      </c>
      <c r="E4484" s="1">
        <v>44446</v>
      </c>
      <c r="F4484" s="4">
        <v>609</v>
      </c>
      <c r="G4484">
        <v>34</v>
      </c>
      <c r="H4484" s="3">
        <f>_xlfn.XLOOKUP(sales[[#This Row],[Product]],products[Product],products[Cost per box])*sales[[#This Row],[Boxes]]</f>
        <v>178.84</v>
      </c>
      <c r="I4484" s="4">
        <f>sales[[#This Row],[Revenue]]-sales[[#This Row],[Cost]]</f>
        <v>430.15999999999997</v>
      </c>
    </row>
    <row r="4485" spans="2:9" x14ac:dyDescent="0.25">
      <c r="B4485" t="s">
        <v>23</v>
      </c>
      <c r="C4485" t="s">
        <v>16</v>
      </c>
      <c r="D4485" t="s">
        <v>22</v>
      </c>
      <c r="E4485" s="1">
        <v>44446</v>
      </c>
      <c r="F4485" s="4">
        <v>5334</v>
      </c>
      <c r="G4485">
        <v>445</v>
      </c>
      <c r="H4485" s="3">
        <f>_xlfn.XLOOKUP(sales[[#This Row],[Product]],products[Product],products[Cost per box])*sales[[#This Row],[Boxes]]</f>
        <v>3657.9</v>
      </c>
      <c r="I4485" s="4">
        <f>sales[[#This Row],[Revenue]]-sales[[#This Row],[Cost]]</f>
        <v>1676.1</v>
      </c>
    </row>
    <row r="4486" spans="2:9" x14ac:dyDescent="0.25">
      <c r="B4486" t="s">
        <v>5</v>
      </c>
      <c r="C4486" t="s">
        <v>27</v>
      </c>
      <c r="D4486" t="s">
        <v>43</v>
      </c>
      <c r="E4486" s="1">
        <v>44446</v>
      </c>
      <c r="F4486" s="4">
        <v>4641</v>
      </c>
      <c r="G4486">
        <v>258</v>
      </c>
      <c r="H4486" s="3">
        <f>_xlfn.XLOOKUP(sales[[#This Row],[Product]],products[Product],products[Cost per box])*sales[[#This Row],[Boxes]]</f>
        <v>993.30000000000007</v>
      </c>
      <c r="I4486" s="4">
        <f>sales[[#This Row],[Revenue]]-sales[[#This Row],[Cost]]</f>
        <v>3647.7</v>
      </c>
    </row>
    <row r="4487" spans="2:9" x14ac:dyDescent="0.25">
      <c r="B4487" t="s">
        <v>39</v>
      </c>
      <c r="C4487" t="s">
        <v>6</v>
      </c>
      <c r="D4487" t="s">
        <v>14</v>
      </c>
      <c r="E4487" s="1">
        <v>44446</v>
      </c>
      <c r="F4487" s="4">
        <v>3185</v>
      </c>
      <c r="G4487">
        <v>290</v>
      </c>
      <c r="H4487" s="3">
        <f>_xlfn.XLOOKUP(sales[[#This Row],[Product]],products[Product],products[Cost per box])*sales[[#This Row],[Boxes]]</f>
        <v>1829.8999999999999</v>
      </c>
      <c r="I4487" s="4">
        <f>sales[[#This Row],[Revenue]]-sales[[#This Row],[Cost]]</f>
        <v>1355.1000000000001</v>
      </c>
    </row>
    <row r="4488" spans="2:9" x14ac:dyDescent="0.25">
      <c r="B4488" t="s">
        <v>37</v>
      </c>
      <c r="C4488" t="s">
        <v>6</v>
      </c>
      <c r="D4488" t="s">
        <v>28</v>
      </c>
      <c r="E4488" s="1">
        <v>44446</v>
      </c>
      <c r="F4488" s="4">
        <v>1330</v>
      </c>
      <c r="G4488">
        <v>148</v>
      </c>
      <c r="H4488" s="3">
        <f>_xlfn.XLOOKUP(sales[[#This Row],[Product]],products[Product],products[Cost per box])*sales[[#This Row],[Boxes]]</f>
        <v>408.47999999999996</v>
      </c>
      <c r="I4488" s="4">
        <f>sales[[#This Row],[Revenue]]-sales[[#This Row],[Cost]]</f>
        <v>921.52</v>
      </c>
    </row>
    <row r="4489" spans="2:9" x14ac:dyDescent="0.25">
      <c r="B4489" t="s">
        <v>25</v>
      </c>
      <c r="C4489" t="s">
        <v>6</v>
      </c>
      <c r="D4489" t="s">
        <v>30</v>
      </c>
      <c r="E4489" s="1">
        <v>44446</v>
      </c>
      <c r="F4489" s="4">
        <v>707</v>
      </c>
      <c r="G4489">
        <v>118</v>
      </c>
      <c r="H4489" s="3">
        <f>_xlfn.XLOOKUP(sales[[#This Row],[Product]],products[Product],products[Cost per box])*sales[[#This Row],[Boxes]]</f>
        <v>434.24</v>
      </c>
      <c r="I4489" s="4">
        <f>sales[[#This Row],[Revenue]]-sales[[#This Row],[Cost]]</f>
        <v>272.76</v>
      </c>
    </row>
    <row r="4490" spans="2:9" x14ac:dyDescent="0.25">
      <c r="B4490" t="s">
        <v>34</v>
      </c>
      <c r="C4490" t="s">
        <v>11</v>
      </c>
      <c r="D4490" t="s">
        <v>38</v>
      </c>
      <c r="E4490" s="1">
        <v>44446</v>
      </c>
      <c r="F4490" s="4">
        <v>1617</v>
      </c>
      <c r="G4490">
        <v>68</v>
      </c>
      <c r="H4490" s="3">
        <f>_xlfn.XLOOKUP(sales[[#This Row],[Product]],products[Product],products[Cost per box])*sales[[#This Row],[Boxes]]</f>
        <v>675.92</v>
      </c>
      <c r="I4490" s="4">
        <f>sales[[#This Row],[Revenue]]-sales[[#This Row],[Cost]]</f>
        <v>941.08</v>
      </c>
    </row>
    <row r="4491" spans="2:9" x14ac:dyDescent="0.25">
      <c r="B4491" t="s">
        <v>20</v>
      </c>
      <c r="C4491" t="s">
        <v>6</v>
      </c>
      <c r="D4491" t="s">
        <v>26</v>
      </c>
      <c r="E4491" s="1">
        <v>44446</v>
      </c>
      <c r="F4491" s="4">
        <v>1218</v>
      </c>
      <c r="G4491">
        <v>72</v>
      </c>
      <c r="H4491" s="3">
        <f>_xlfn.XLOOKUP(sales[[#This Row],[Product]],products[Product],products[Cost per box])*sales[[#This Row],[Boxes]]</f>
        <v>462.96</v>
      </c>
      <c r="I4491" s="4">
        <f>sales[[#This Row],[Revenue]]-sales[[#This Row],[Cost]]</f>
        <v>755.04</v>
      </c>
    </row>
    <row r="4492" spans="2:9" x14ac:dyDescent="0.25">
      <c r="B4492" t="s">
        <v>51</v>
      </c>
      <c r="C4492" t="s">
        <v>16</v>
      </c>
      <c r="D4492" t="s">
        <v>43</v>
      </c>
      <c r="E4492" s="1">
        <v>44446</v>
      </c>
      <c r="F4492" s="4">
        <v>2037</v>
      </c>
      <c r="G4492">
        <v>102</v>
      </c>
      <c r="H4492" s="3">
        <f>_xlfn.XLOOKUP(sales[[#This Row],[Product]],products[Product],products[Cost per box])*sales[[#This Row],[Boxes]]</f>
        <v>392.7</v>
      </c>
      <c r="I4492" s="4">
        <f>sales[[#This Row],[Revenue]]-sales[[#This Row],[Cost]]</f>
        <v>1644.3</v>
      </c>
    </row>
    <row r="4493" spans="2:9" x14ac:dyDescent="0.25">
      <c r="B4493" t="s">
        <v>32</v>
      </c>
      <c r="C4493" t="s">
        <v>6</v>
      </c>
      <c r="D4493" t="s">
        <v>22</v>
      </c>
      <c r="E4493" s="1">
        <v>44446</v>
      </c>
      <c r="F4493" s="4">
        <v>2261</v>
      </c>
      <c r="G4493">
        <v>174</v>
      </c>
      <c r="H4493" s="3">
        <f>_xlfn.XLOOKUP(sales[[#This Row],[Product]],products[Product],products[Cost per box])*sales[[#This Row],[Boxes]]</f>
        <v>1430.2800000000002</v>
      </c>
      <c r="I4493" s="4">
        <f>sales[[#This Row],[Revenue]]-sales[[#This Row],[Cost]]</f>
        <v>830.7199999999998</v>
      </c>
    </row>
    <row r="4494" spans="2:9" x14ac:dyDescent="0.25">
      <c r="B4494" t="s">
        <v>37</v>
      </c>
      <c r="C4494" t="s">
        <v>6</v>
      </c>
      <c r="D4494" t="s">
        <v>31</v>
      </c>
      <c r="E4494" s="1">
        <v>44447</v>
      </c>
      <c r="F4494" s="4">
        <v>3773</v>
      </c>
      <c r="G4494">
        <v>378</v>
      </c>
      <c r="H4494" s="3">
        <f>_xlfn.XLOOKUP(sales[[#This Row],[Product]],products[Product],products[Cost per box])*sales[[#This Row],[Boxes]]</f>
        <v>2162.16</v>
      </c>
      <c r="I4494" s="4">
        <f>sales[[#This Row],[Revenue]]-sales[[#This Row],[Cost]]</f>
        <v>1610.8400000000001</v>
      </c>
    </row>
    <row r="4495" spans="2:9" x14ac:dyDescent="0.25">
      <c r="B4495" t="s">
        <v>46</v>
      </c>
      <c r="C4495" t="s">
        <v>11</v>
      </c>
      <c r="D4495" t="s">
        <v>24</v>
      </c>
      <c r="E4495" s="1">
        <v>44447</v>
      </c>
      <c r="F4495" s="4">
        <v>49</v>
      </c>
      <c r="G4495">
        <v>3</v>
      </c>
      <c r="H4495" s="3">
        <f>_xlfn.XLOOKUP(sales[[#This Row],[Product]],products[Product],products[Cost per box])*sales[[#This Row],[Boxes]]</f>
        <v>31.53</v>
      </c>
      <c r="I4495" s="4">
        <f>sales[[#This Row],[Revenue]]-sales[[#This Row],[Cost]]</f>
        <v>17.47</v>
      </c>
    </row>
    <row r="4496" spans="2:9" x14ac:dyDescent="0.25">
      <c r="B4496" t="s">
        <v>40</v>
      </c>
      <c r="C4496" t="s">
        <v>21</v>
      </c>
      <c r="D4496" t="s">
        <v>28</v>
      </c>
      <c r="E4496" s="1">
        <v>44447</v>
      </c>
      <c r="F4496" s="4">
        <v>4753</v>
      </c>
      <c r="G4496">
        <v>595</v>
      </c>
      <c r="H4496" s="3">
        <f>_xlfn.XLOOKUP(sales[[#This Row],[Product]],products[Product],products[Cost per box])*sales[[#This Row],[Boxes]]</f>
        <v>1642.1999999999998</v>
      </c>
      <c r="I4496" s="4">
        <f>sales[[#This Row],[Revenue]]-sales[[#This Row],[Cost]]</f>
        <v>3110.8</v>
      </c>
    </row>
    <row r="4497" spans="2:9" x14ac:dyDescent="0.25">
      <c r="B4497" t="s">
        <v>23</v>
      </c>
      <c r="C4497" t="s">
        <v>21</v>
      </c>
      <c r="D4497" t="s">
        <v>31</v>
      </c>
      <c r="E4497" s="1">
        <v>44447</v>
      </c>
      <c r="F4497" s="4">
        <v>1491</v>
      </c>
      <c r="G4497">
        <v>150</v>
      </c>
      <c r="H4497" s="3">
        <f>_xlfn.XLOOKUP(sales[[#This Row],[Product]],products[Product],products[Cost per box])*sales[[#This Row],[Boxes]]</f>
        <v>858</v>
      </c>
      <c r="I4497" s="4">
        <f>sales[[#This Row],[Revenue]]-sales[[#This Row],[Cost]]</f>
        <v>633</v>
      </c>
    </row>
    <row r="4498" spans="2:9" x14ac:dyDescent="0.25">
      <c r="B4498" t="s">
        <v>46</v>
      </c>
      <c r="C4498" t="s">
        <v>16</v>
      </c>
      <c r="D4498" t="s">
        <v>38</v>
      </c>
      <c r="E4498" s="1">
        <v>44447</v>
      </c>
      <c r="F4498" s="4">
        <v>5691</v>
      </c>
      <c r="G4498">
        <v>211</v>
      </c>
      <c r="H4498" s="3">
        <f>_xlfn.XLOOKUP(sales[[#This Row],[Product]],products[Product],products[Cost per box])*sales[[#This Row],[Boxes]]</f>
        <v>2097.3399999999997</v>
      </c>
      <c r="I4498" s="4">
        <f>sales[[#This Row],[Revenue]]-sales[[#This Row],[Cost]]</f>
        <v>3593.6600000000003</v>
      </c>
    </row>
    <row r="4499" spans="2:9" x14ac:dyDescent="0.25">
      <c r="B4499" t="s">
        <v>49</v>
      </c>
      <c r="C4499" t="s">
        <v>11</v>
      </c>
      <c r="D4499" t="s">
        <v>14</v>
      </c>
      <c r="E4499" s="1">
        <v>44447</v>
      </c>
      <c r="F4499" s="4">
        <v>6356</v>
      </c>
      <c r="G4499">
        <v>530</v>
      </c>
      <c r="H4499" s="3">
        <f>_xlfn.XLOOKUP(sales[[#This Row],[Product]],products[Product],products[Cost per box])*sales[[#This Row],[Boxes]]</f>
        <v>3344.2999999999997</v>
      </c>
      <c r="I4499" s="4">
        <f>sales[[#This Row],[Revenue]]-sales[[#This Row],[Cost]]</f>
        <v>3011.7000000000003</v>
      </c>
    </row>
    <row r="4500" spans="2:9" x14ac:dyDescent="0.25">
      <c r="B4500" t="s">
        <v>37</v>
      </c>
      <c r="C4500" t="s">
        <v>27</v>
      </c>
      <c r="D4500" t="s">
        <v>22</v>
      </c>
      <c r="E4500" s="1">
        <v>44447</v>
      </c>
      <c r="F4500" s="4">
        <v>4277</v>
      </c>
      <c r="G4500">
        <v>286</v>
      </c>
      <c r="H4500" s="3">
        <f>_xlfn.XLOOKUP(sales[[#This Row],[Product]],products[Product],products[Cost per box])*sales[[#This Row],[Boxes]]</f>
        <v>2350.92</v>
      </c>
      <c r="I4500" s="4">
        <f>sales[[#This Row],[Revenue]]-sales[[#This Row],[Cost]]</f>
        <v>1926.08</v>
      </c>
    </row>
    <row r="4501" spans="2:9" x14ac:dyDescent="0.25">
      <c r="B4501" t="s">
        <v>49</v>
      </c>
      <c r="C4501" t="s">
        <v>21</v>
      </c>
      <c r="D4501" t="s">
        <v>45</v>
      </c>
      <c r="E4501" s="1">
        <v>44447</v>
      </c>
      <c r="F4501" s="4">
        <v>10717</v>
      </c>
      <c r="G4501">
        <v>596</v>
      </c>
      <c r="H4501" s="3">
        <f>_xlfn.XLOOKUP(sales[[#This Row],[Product]],products[Product],products[Cost per box])*sales[[#This Row],[Boxes]]</f>
        <v>4607.08</v>
      </c>
      <c r="I4501" s="4">
        <f>sales[[#This Row],[Revenue]]-sales[[#This Row],[Cost]]</f>
        <v>6109.92</v>
      </c>
    </row>
    <row r="4502" spans="2:9" x14ac:dyDescent="0.25">
      <c r="B4502" t="s">
        <v>29</v>
      </c>
      <c r="C4502" t="s">
        <v>6</v>
      </c>
      <c r="D4502" t="s">
        <v>19</v>
      </c>
      <c r="E4502" s="1">
        <v>44447</v>
      </c>
      <c r="F4502" s="4">
        <v>5852</v>
      </c>
      <c r="G4502">
        <v>345</v>
      </c>
      <c r="H4502" s="3">
        <f>_xlfn.XLOOKUP(sales[[#This Row],[Product]],products[Product],products[Cost per box])*sales[[#This Row],[Boxes]]</f>
        <v>3529.3500000000004</v>
      </c>
      <c r="I4502" s="4">
        <f>sales[[#This Row],[Revenue]]-sales[[#This Row],[Cost]]</f>
        <v>2322.6499999999996</v>
      </c>
    </row>
    <row r="4503" spans="2:9" x14ac:dyDescent="0.25">
      <c r="B4503" t="s">
        <v>41</v>
      </c>
      <c r="C4503" t="s">
        <v>11</v>
      </c>
      <c r="D4503" t="s">
        <v>50</v>
      </c>
      <c r="E4503" s="1">
        <v>44447</v>
      </c>
      <c r="F4503" s="4">
        <v>3108</v>
      </c>
      <c r="G4503">
        <v>389</v>
      </c>
      <c r="H4503" s="3">
        <f>_xlfn.XLOOKUP(sales[[#This Row],[Product]],products[Product],products[Cost per box])*sales[[#This Row],[Boxes]]</f>
        <v>4827.49</v>
      </c>
      <c r="I4503" s="4">
        <f>sales[[#This Row],[Revenue]]-sales[[#This Row],[Cost]]</f>
        <v>-1719.4899999999998</v>
      </c>
    </row>
    <row r="4504" spans="2:9" x14ac:dyDescent="0.25">
      <c r="B4504" t="s">
        <v>39</v>
      </c>
      <c r="C4504" t="s">
        <v>27</v>
      </c>
      <c r="D4504" t="s">
        <v>43</v>
      </c>
      <c r="E4504" s="1">
        <v>44447</v>
      </c>
      <c r="F4504" s="4">
        <v>4291</v>
      </c>
      <c r="G4504">
        <v>253</v>
      </c>
      <c r="H4504" s="3">
        <f>_xlfn.XLOOKUP(sales[[#This Row],[Product]],products[Product],products[Cost per box])*sales[[#This Row],[Boxes]]</f>
        <v>974.05000000000007</v>
      </c>
      <c r="I4504" s="4">
        <f>sales[[#This Row],[Revenue]]-sales[[#This Row],[Cost]]</f>
        <v>3316.95</v>
      </c>
    </row>
    <row r="4505" spans="2:9" x14ac:dyDescent="0.25">
      <c r="B4505" t="s">
        <v>37</v>
      </c>
      <c r="C4505" t="s">
        <v>6</v>
      </c>
      <c r="D4505" t="s">
        <v>7</v>
      </c>
      <c r="E4505" s="1">
        <v>44447</v>
      </c>
      <c r="F4505" s="4">
        <v>749</v>
      </c>
      <c r="G4505">
        <v>32</v>
      </c>
      <c r="H4505" s="3">
        <f>_xlfn.XLOOKUP(sales[[#This Row],[Product]],products[Product],products[Cost per box])*sales[[#This Row],[Boxes]]</f>
        <v>164.8</v>
      </c>
      <c r="I4505" s="4">
        <f>sales[[#This Row],[Revenue]]-sales[[#This Row],[Cost]]</f>
        <v>584.20000000000005</v>
      </c>
    </row>
    <row r="4506" spans="2:9" x14ac:dyDescent="0.25">
      <c r="B4506" t="s">
        <v>10</v>
      </c>
      <c r="C4506" t="s">
        <v>11</v>
      </c>
      <c r="D4506" t="s">
        <v>30</v>
      </c>
      <c r="E4506" s="1">
        <v>44447</v>
      </c>
      <c r="F4506" s="4">
        <v>8701</v>
      </c>
      <c r="G4506">
        <v>1120</v>
      </c>
      <c r="H4506" s="3">
        <f>_xlfn.XLOOKUP(sales[[#This Row],[Product]],products[Product],products[Cost per box])*sales[[#This Row],[Boxes]]</f>
        <v>4121.6000000000004</v>
      </c>
      <c r="I4506" s="4">
        <f>sales[[#This Row],[Revenue]]-sales[[#This Row],[Cost]]</f>
        <v>4579.3999999999996</v>
      </c>
    </row>
    <row r="4507" spans="2:9" x14ac:dyDescent="0.25">
      <c r="B4507" t="s">
        <v>5</v>
      </c>
      <c r="C4507" t="s">
        <v>16</v>
      </c>
      <c r="D4507" t="s">
        <v>50</v>
      </c>
      <c r="E4507" s="1">
        <v>44447</v>
      </c>
      <c r="F4507" s="4">
        <v>5334</v>
      </c>
      <c r="G4507">
        <v>534</v>
      </c>
      <c r="H4507" s="3">
        <f>_xlfn.XLOOKUP(sales[[#This Row],[Product]],products[Product],products[Cost per box])*sales[[#This Row],[Boxes]]</f>
        <v>6626.9400000000005</v>
      </c>
      <c r="I4507" s="4">
        <f>sales[[#This Row],[Revenue]]-sales[[#This Row],[Cost]]</f>
        <v>-1292.9400000000005</v>
      </c>
    </row>
    <row r="4508" spans="2:9" x14ac:dyDescent="0.25">
      <c r="B4508" t="s">
        <v>39</v>
      </c>
      <c r="C4508" t="s">
        <v>21</v>
      </c>
      <c r="D4508" t="s">
        <v>19</v>
      </c>
      <c r="E4508" s="1">
        <v>44447</v>
      </c>
      <c r="F4508" s="4">
        <v>5292</v>
      </c>
      <c r="G4508">
        <v>265</v>
      </c>
      <c r="H4508" s="3">
        <f>_xlfn.XLOOKUP(sales[[#This Row],[Product]],products[Product],products[Cost per box])*sales[[#This Row],[Boxes]]</f>
        <v>2710.9500000000003</v>
      </c>
      <c r="I4508" s="4">
        <f>sales[[#This Row],[Revenue]]-sales[[#This Row],[Cost]]</f>
        <v>2581.0499999999997</v>
      </c>
    </row>
    <row r="4509" spans="2:9" x14ac:dyDescent="0.25">
      <c r="B4509" t="s">
        <v>37</v>
      </c>
      <c r="C4509" t="s">
        <v>21</v>
      </c>
      <c r="D4509" t="s">
        <v>48</v>
      </c>
      <c r="E4509" s="1">
        <v>44447</v>
      </c>
      <c r="F4509" s="4">
        <v>2184</v>
      </c>
      <c r="G4509">
        <v>110</v>
      </c>
      <c r="H4509" s="3">
        <f>_xlfn.XLOOKUP(sales[[#This Row],[Product]],products[Product],products[Cost per box])*sales[[#This Row],[Boxes]]</f>
        <v>822.80000000000007</v>
      </c>
      <c r="I4509" s="4">
        <f>sales[[#This Row],[Revenue]]-sales[[#This Row],[Cost]]</f>
        <v>1361.1999999999998</v>
      </c>
    </row>
    <row r="4510" spans="2:9" x14ac:dyDescent="0.25">
      <c r="B4510" t="s">
        <v>29</v>
      </c>
      <c r="C4510" t="s">
        <v>9</v>
      </c>
      <c r="D4510" t="s">
        <v>45</v>
      </c>
      <c r="E4510" s="1">
        <v>44447</v>
      </c>
      <c r="F4510" s="4">
        <v>4060</v>
      </c>
      <c r="G4510">
        <v>226</v>
      </c>
      <c r="H4510" s="3">
        <f>_xlfn.XLOOKUP(sales[[#This Row],[Product]],products[Product],products[Cost per box])*sales[[#This Row],[Boxes]]</f>
        <v>1746.98</v>
      </c>
      <c r="I4510" s="4">
        <f>sales[[#This Row],[Revenue]]-sales[[#This Row],[Cost]]</f>
        <v>2313.02</v>
      </c>
    </row>
    <row r="4511" spans="2:9" x14ac:dyDescent="0.25">
      <c r="B4511" t="s">
        <v>41</v>
      </c>
      <c r="C4511" t="s">
        <v>6</v>
      </c>
      <c r="D4511" t="s">
        <v>52</v>
      </c>
      <c r="E4511" s="1">
        <v>44447</v>
      </c>
      <c r="F4511" s="4">
        <v>1785</v>
      </c>
      <c r="G4511">
        <v>75</v>
      </c>
      <c r="H4511" s="3">
        <f>_xlfn.XLOOKUP(sales[[#This Row],[Product]],products[Product],products[Cost per box])*sales[[#This Row],[Boxes]]</f>
        <v>249</v>
      </c>
      <c r="I4511" s="4">
        <f>sales[[#This Row],[Revenue]]-sales[[#This Row],[Cost]]</f>
        <v>1536</v>
      </c>
    </row>
    <row r="4512" spans="2:9" x14ac:dyDescent="0.25">
      <c r="B4512" t="s">
        <v>40</v>
      </c>
      <c r="C4512" t="s">
        <v>6</v>
      </c>
      <c r="D4512" t="s">
        <v>31</v>
      </c>
      <c r="E4512" s="1">
        <v>44447</v>
      </c>
      <c r="F4512" s="4">
        <v>4228</v>
      </c>
      <c r="G4512">
        <v>423</v>
      </c>
      <c r="H4512" s="3">
        <f>_xlfn.XLOOKUP(sales[[#This Row],[Product]],products[Product],products[Cost per box])*sales[[#This Row],[Boxes]]</f>
        <v>2419.56</v>
      </c>
      <c r="I4512" s="4">
        <f>sales[[#This Row],[Revenue]]-sales[[#This Row],[Cost]]</f>
        <v>1808.44</v>
      </c>
    </row>
    <row r="4513" spans="2:9" x14ac:dyDescent="0.25">
      <c r="B4513" t="s">
        <v>15</v>
      </c>
      <c r="C4513" t="s">
        <v>27</v>
      </c>
      <c r="D4513" t="s">
        <v>19</v>
      </c>
      <c r="E4513" s="1">
        <v>44447</v>
      </c>
      <c r="F4513" s="4">
        <v>3941</v>
      </c>
      <c r="G4513">
        <v>232</v>
      </c>
      <c r="H4513" s="3">
        <f>_xlfn.XLOOKUP(sales[[#This Row],[Product]],products[Product],products[Cost per box])*sales[[#This Row],[Boxes]]</f>
        <v>2373.36</v>
      </c>
      <c r="I4513" s="4">
        <f>sales[[#This Row],[Revenue]]-sales[[#This Row],[Cost]]</f>
        <v>1567.6399999999999</v>
      </c>
    </row>
    <row r="4514" spans="2:9" x14ac:dyDescent="0.25">
      <c r="B4514" t="s">
        <v>23</v>
      </c>
      <c r="C4514" t="s">
        <v>16</v>
      </c>
      <c r="D4514" t="s">
        <v>17</v>
      </c>
      <c r="E4514" s="1">
        <v>44447</v>
      </c>
      <c r="F4514" s="4">
        <v>280</v>
      </c>
      <c r="G4514">
        <v>18</v>
      </c>
      <c r="H4514" s="3">
        <f>_xlfn.XLOOKUP(sales[[#This Row],[Product]],products[Product],products[Cost per box])*sales[[#This Row],[Boxes]]</f>
        <v>122.39999999999999</v>
      </c>
      <c r="I4514" s="4">
        <f>sales[[#This Row],[Revenue]]-sales[[#This Row],[Cost]]</f>
        <v>157.60000000000002</v>
      </c>
    </row>
    <row r="4515" spans="2:9" x14ac:dyDescent="0.25">
      <c r="B4515" t="s">
        <v>51</v>
      </c>
      <c r="C4515" t="s">
        <v>21</v>
      </c>
      <c r="D4515" t="s">
        <v>43</v>
      </c>
      <c r="E4515" s="1">
        <v>44447</v>
      </c>
      <c r="F4515" s="4">
        <v>2177</v>
      </c>
      <c r="G4515">
        <v>121</v>
      </c>
      <c r="H4515" s="3">
        <f>_xlfn.XLOOKUP(sales[[#This Row],[Product]],products[Product],products[Cost per box])*sales[[#This Row],[Boxes]]</f>
        <v>465.85</v>
      </c>
      <c r="I4515" s="4">
        <f>sales[[#This Row],[Revenue]]-sales[[#This Row],[Cost]]</f>
        <v>1711.15</v>
      </c>
    </row>
    <row r="4516" spans="2:9" x14ac:dyDescent="0.25">
      <c r="B4516" t="s">
        <v>18</v>
      </c>
      <c r="C4516" t="s">
        <v>6</v>
      </c>
      <c r="D4516" t="s">
        <v>43</v>
      </c>
      <c r="E4516" s="1">
        <v>44447</v>
      </c>
      <c r="F4516" s="4">
        <v>11123</v>
      </c>
      <c r="G4516">
        <v>655</v>
      </c>
      <c r="H4516" s="3">
        <f>_xlfn.XLOOKUP(sales[[#This Row],[Product]],products[Product],products[Cost per box])*sales[[#This Row],[Boxes]]</f>
        <v>2521.75</v>
      </c>
      <c r="I4516" s="4">
        <f>sales[[#This Row],[Revenue]]-sales[[#This Row],[Cost]]</f>
        <v>8601.25</v>
      </c>
    </row>
    <row r="4517" spans="2:9" x14ac:dyDescent="0.25">
      <c r="B4517" t="s">
        <v>29</v>
      </c>
      <c r="C4517" t="s">
        <v>16</v>
      </c>
      <c r="D4517" t="s">
        <v>36</v>
      </c>
      <c r="E4517" s="1">
        <v>44447</v>
      </c>
      <c r="F4517" s="4">
        <v>1904</v>
      </c>
      <c r="G4517">
        <v>127</v>
      </c>
      <c r="H4517" s="3">
        <f>_xlfn.XLOOKUP(sales[[#This Row],[Product]],products[Product],products[Cost per box])*sales[[#This Row],[Boxes]]</f>
        <v>640.08000000000004</v>
      </c>
      <c r="I4517" s="4">
        <f>sales[[#This Row],[Revenue]]-sales[[#This Row],[Cost]]</f>
        <v>1263.92</v>
      </c>
    </row>
    <row r="4518" spans="2:9" x14ac:dyDescent="0.25">
      <c r="B4518" t="s">
        <v>23</v>
      </c>
      <c r="C4518" t="s">
        <v>21</v>
      </c>
      <c r="D4518" t="s">
        <v>45</v>
      </c>
      <c r="E4518" s="1">
        <v>44447</v>
      </c>
      <c r="F4518" s="4">
        <v>294</v>
      </c>
      <c r="G4518">
        <v>20</v>
      </c>
      <c r="H4518" s="3">
        <f>_xlfn.XLOOKUP(sales[[#This Row],[Product]],products[Product],products[Cost per box])*sales[[#This Row],[Boxes]]</f>
        <v>154.60000000000002</v>
      </c>
      <c r="I4518" s="4">
        <f>sales[[#This Row],[Revenue]]-sales[[#This Row],[Cost]]</f>
        <v>139.39999999999998</v>
      </c>
    </row>
    <row r="4519" spans="2:9" x14ac:dyDescent="0.25">
      <c r="B4519" t="s">
        <v>41</v>
      </c>
      <c r="C4519" t="s">
        <v>11</v>
      </c>
      <c r="D4519" t="s">
        <v>22</v>
      </c>
      <c r="E4519" s="1">
        <v>44447</v>
      </c>
      <c r="F4519" s="4">
        <v>14</v>
      </c>
      <c r="G4519">
        <v>1</v>
      </c>
      <c r="H4519" s="3">
        <f>_xlfn.XLOOKUP(sales[[#This Row],[Product]],products[Product],products[Cost per box])*sales[[#This Row],[Boxes]]</f>
        <v>8.2200000000000006</v>
      </c>
      <c r="I4519" s="4">
        <f>sales[[#This Row],[Revenue]]-sales[[#This Row],[Cost]]</f>
        <v>5.7799999999999994</v>
      </c>
    </row>
    <row r="4520" spans="2:9" x14ac:dyDescent="0.25">
      <c r="B4520" t="s">
        <v>37</v>
      </c>
      <c r="C4520" t="s">
        <v>21</v>
      </c>
      <c r="D4520" t="s">
        <v>47</v>
      </c>
      <c r="E4520" s="1">
        <v>44447</v>
      </c>
      <c r="F4520" s="4">
        <v>6587</v>
      </c>
      <c r="G4520">
        <v>388</v>
      </c>
      <c r="H4520" s="3">
        <f>_xlfn.XLOOKUP(sales[[#This Row],[Product]],products[Product],products[Cost per box])*sales[[#This Row],[Boxes]]</f>
        <v>2040.8799999999999</v>
      </c>
      <c r="I4520" s="4">
        <f>sales[[#This Row],[Revenue]]-sales[[#This Row],[Cost]]</f>
        <v>4546.12</v>
      </c>
    </row>
    <row r="4521" spans="2:9" x14ac:dyDescent="0.25">
      <c r="B4521" t="s">
        <v>32</v>
      </c>
      <c r="C4521" t="s">
        <v>27</v>
      </c>
      <c r="D4521" t="s">
        <v>45</v>
      </c>
      <c r="E4521" s="1">
        <v>44447</v>
      </c>
      <c r="F4521" s="4">
        <v>3136</v>
      </c>
      <c r="G4521">
        <v>185</v>
      </c>
      <c r="H4521" s="3">
        <f>_xlfn.XLOOKUP(sales[[#This Row],[Product]],products[Product],products[Cost per box])*sales[[#This Row],[Boxes]]</f>
        <v>1430.0500000000002</v>
      </c>
      <c r="I4521" s="4">
        <f>sales[[#This Row],[Revenue]]-sales[[#This Row],[Cost]]</f>
        <v>1705.9499999999998</v>
      </c>
    </row>
    <row r="4522" spans="2:9" x14ac:dyDescent="0.25">
      <c r="B4522" t="s">
        <v>5</v>
      </c>
      <c r="C4522" t="s">
        <v>21</v>
      </c>
      <c r="D4522" t="s">
        <v>14</v>
      </c>
      <c r="E4522" s="1">
        <v>44447</v>
      </c>
      <c r="F4522" s="4">
        <v>1463</v>
      </c>
      <c r="G4522">
        <v>122</v>
      </c>
      <c r="H4522" s="3">
        <f>_xlfn.XLOOKUP(sales[[#This Row],[Product]],products[Product],products[Cost per box])*sales[[#This Row],[Boxes]]</f>
        <v>769.81999999999994</v>
      </c>
      <c r="I4522" s="4">
        <f>sales[[#This Row],[Revenue]]-sales[[#This Row],[Cost]]</f>
        <v>693.18000000000006</v>
      </c>
    </row>
    <row r="4523" spans="2:9" x14ac:dyDescent="0.25">
      <c r="B4523" t="s">
        <v>18</v>
      </c>
      <c r="C4523" t="s">
        <v>9</v>
      </c>
      <c r="D4523" t="s">
        <v>44</v>
      </c>
      <c r="E4523" s="1">
        <v>44447</v>
      </c>
      <c r="F4523" s="4">
        <v>3045</v>
      </c>
      <c r="G4523">
        <v>133</v>
      </c>
      <c r="H4523" s="3">
        <f>_xlfn.XLOOKUP(sales[[#This Row],[Product]],products[Product],products[Cost per box])*sales[[#This Row],[Boxes]]</f>
        <v>1272.81</v>
      </c>
      <c r="I4523" s="4">
        <f>sales[[#This Row],[Revenue]]-sales[[#This Row],[Cost]]</f>
        <v>1772.19</v>
      </c>
    </row>
    <row r="4524" spans="2:9" x14ac:dyDescent="0.25">
      <c r="B4524" t="s">
        <v>34</v>
      </c>
      <c r="C4524" t="s">
        <v>27</v>
      </c>
      <c r="D4524" t="s">
        <v>44</v>
      </c>
      <c r="E4524" s="1">
        <v>44447</v>
      </c>
      <c r="F4524" s="4">
        <v>4473</v>
      </c>
      <c r="G4524">
        <v>204</v>
      </c>
      <c r="H4524" s="3">
        <f>_xlfn.XLOOKUP(sales[[#This Row],[Product]],products[Product],products[Cost per box])*sales[[#This Row],[Boxes]]</f>
        <v>1952.28</v>
      </c>
      <c r="I4524" s="4">
        <f>sales[[#This Row],[Revenue]]-sales[[#This Row],[Cost]]</f>
        <v>2520.7200000000003</v>
      </c>
    </row>
    <row r="4525" spans="2:9" x14ac:dyDescent="0.25">
      <c r="B4525" t="s">
        <v>46</v>
      </c>
      <c r="C4525" t="s">
        <v>16</v>
      </c>
      <c r="D4525" t="s">
        <v>28</v>
      </c>
      <c r="E4525" s="1">
        <v>44447</v>
      </c>
      <c r="F4525" s="4">
        <v>4886</v>
      </c>
      <c r="G4525">
        <v>698</v>
      </c>
      <c r="H4525" s="3">
        <f>_xlfn.XLOOKUP(sales[[#This Row],[Product]],products[Product],products[Cost per box])*sales[[#This Row],[Boxes]]</f>
        <v>1926.4799999999998</v>
      </c>
      <c r="I4525" s="4">
        <f>sales[[#This Row],[Revenue]]-sales[[#This Row],[Cost]]</f>
        <v>2959.5200000000004</v>
      </c>
    </row>
    <row r="4526" spans="2:9" x14ac:dyDescent="0.25">
      <c r="B4526" t="s">
        <v>15</v>
      </c>
      <c r="C4526" t="s">
        <v>9</v>
      </c>
      <c r="D4526" t="s">
        <v>31</v>
      </c>
      <c r="E4526" s="1">
        <v>44447</v>
      </c>
      <c r="F4526" s="4">
        <v>1624</v>
      </c>
      <c r="G4526">
        <v>232</v>
      </c>
      <c r="H4526" s="3">
        <f>_xlfn.XLOOKUP(sales[[#This Row],[Product]],products[Product],products[Cost per box])*sales[[#This Row],[Boxes]]</f>
        <v>1327.04</v>
      </c>
      <c r="I4526" s="4">
        <f>sales[[#This Row],[Revenue]]-sales[[#This Row],[Cost]]</f>
        <v>296.96000000000004</v>
      </c>
    </row>
    <row r="4527" spans="2:9" x14ac:dyDescent="0.25">
      <c r="B4527" t="s">
        <v>49</v>
      </c>
      <c r="C4527" t="s">
        <v>21</v>
      </c>
      <c r="D4527" t="s">
        <v>24</v>
      </c>
      <c r="E4527" s="1">
        <v>44447</v>
      </c>
      <c r="F4527" s="4">
        <v>2121</v>
      </c>
      <c r="G4527">
        <v>97</v>
      </c>
      <c r="H4527" s="3">
        <f>_xlfn.XLOOKUP(sales[[#This Row],[Product]],products[Product],products[Cost per box])*sales[[#This Row],[Boxes]]</f>
        <v>1019.47</v>
      </c>
      <c r="I4527" s="4">
        <f>sales[[#This Row],[Revenue]]-sales[[#This Row],[Cost]]</f>
        <v>1101.53</v>
      </c>
    </row>
    <row r="4528" spans="2:9" x14ac:dyDescent="0.25">
      <c r="B4528" t="s">
        <v>32</v>
      </c>
      <c r="C4528" t="s">
        <v>6</v>
      </c>
      <c r="D4528" t="s">
        <v>43</v>
      </c>
      <c r="E4528" s="1">
        <v>44447</v>
      </c>
      <c r="F4528" s="4">
        <v>1638</v>
      </c>
      <c r="G4528">
        <v>87</v>
      </c>
      <c r="H4528" s="3">
        <f>_xlfn.XLOOKUP(sales[[#This Row],[Product]],products[Product],products[Cost per box])*sales[[#This Row],[Boxes]]</f>
        <v>334.95</v>
      </c>
      <c r="I4528" s="4">
        <f>sales[[#This Row],[Revenue]]-sales[[#This Row],[Cost]]</f>
        <v>1303.05</v>
      </c>
    </row>
    <row r="4529" spans="2:9" x14ac:dyDescent="0.25">
      <c r="B4529" t="s">
        <v>41</v>
      </c>
      <c r="C4529" t="s">
        <v>16</v>
      </c>
      <c r="D4529" t="s">
        <v>31</v>
      </c>
      <c r="E4529" s="1">
        <v>44447</v>
      </c>
      <c r="F4529" s="4">
        <v>2772</v>
      </c>
      <c r="G4529">
        <v>347</v>
      </c>
      <c r="H4529" s="3">
        <f>_xlfn.XLOOKUP(sales[[#This Row],[Product]],products[Product],products[Cost per box])*sales[[#This Row],[Boxes]]</f>
        <v>1984.84</v>
      </c>
      <c r="I4529" s="4">
        <f>sales[[#This Row],[Revenue]]-sales[[#This Row],[Cost]]</f>
        <v>787.16000000000008</v>
      </c>
    </row>
    <row r="4530" spans="2:9" x14ac:dyDescent="0.25">
      <c r="B4530" t="s">
        <v>5</v>
      </c>
      <c r="C4530" t="s">
        <v>21</v>
      </c>
      <c r="D4530" t="s">
        <v>24</v>
      </c>
      <c r="E4530" s="1">
        <v>44447</v>
      </c>
      <c r="F4530" s="4">
        <v>5110</v>
      </c>
      <c r="G4530">
        <v>269</v>
      </c>
      <c r="H4530" s="3">
        <f>_xlfn.XLOOKUP(sales[[#This Row],[Product]],products[Product],products[Cost per box])*sales[[#This Row],[Boxes]]</f>
        <v>2827.19</v>
      </c>
      <c r="I4530" s="4">
        <f>sales[[#This Row],[Revenue]]-sales[[#This Row],[Cost]]</f>
        <v>2282.81</v>
      </c>
    </row>
    <row r="4531" spans="2:9" x14ac:dyDescent="0.25">
      <c r="B4531" t="s">
        <v>29</v>
      </c>
      <c r="C4531" t="s">
        <v>21</v>
      </c>
      <c r="D4531" t="s">
        <v>44</v>
      </c>
      <c r="E4531" s="1">
        <v>44447</v>
      </c>
      <c r="F4531" s="4">
        <v>5012</v>
      </c>
      <c r="G4531">
        <v>218</v>
      </c>
      <c r="H4531" s="3">
        <f>_xlfn.XLOOKUP(sales[[#This Row],[Product]],products[Product],products[Cost per box])*sales[[#This Row],[Boxes]]</f>
        <v>2086.2600000000002</v>
      </c>
      <c r="I4531" s="4">
        <f>sales[[#This Row],[Revenue]]-sales[[#This Row],[Cost]]</f>
        <v>2925.74</v>
      </c>
    </row>
    <row r="4532" spans="2:9" x14ac:dyDescent="0.25">
      <c r="B4532" t="s">
        <v>49</v>
      </c>
      <c r="C4532" t="s">
        <v>27</v>
      </c>
      <c r="D4532" t="s">
        <v>12</v>
      </c>
      <c r="E4532" s="1">
        <v>44447</v>
      </c>
      <c r="F4532" s="4">
        <v>6447</v>
      </c>
      <c r="G4532">
        <v>269</v>
      </c>
      <c r="H4532" s="3">
        <f>_xlfn.XLOOKUP(sales[[#This Row],[Product]],products[Product],products[Cost per box])*sales[[#This Row],[Boxes]]</f>
        <v>2267.67</v>
      </c>
      <c r="I4532" s="4">
        <f>sales[[#This Row],[Revenue]]-sales[[#This Row],[Cost]]</f>
        <v>4179.33</v>
      </c>
    </row>
    <row r="4533" spans="2:9" x14ac:dyDescent="0.25">
      <c r="B4533" t="s">
        <v>29</v>
      </c>
      <c r="C4533" t="s">
        <v>6</v>
      </c>
      <c r="D4533" t="s">
        <v>44</v>
      </c>
      <c r="E4533" s="1">
        <v>44447</v>
      </c>
      <c r="F4533" s="4">
        <v>5306</v>
      </c>
      <c r="G4533">
        <v>242</v>
      </c>
      <c r="H4533" s="3">
        <f>_xlfn.XLOOKUP(sales[[#This Row],[Product]],products[Product],products[Cost per box])*sales[[#This Row],[Boxes]]</f>
        <v>2315.94</v>
      </c>
      <c r="I4533" s="4">
        <f>sales[[#This Row],[Revenue]]-sales[[#This Row],[Cost]]</f>
        <v>2990.06</v>
      </c>
    </row>
    <row r="4534" spans="2:9" x14ac:dyDescent="0.25">
      <c r="B4534" t="s">
        <v>34</v>
      </c>
      <c r="C4534" t="s">
        <v>11</v>
      </c>
      <c r="D4534" t="s">
        <v>44</v>
      </c>
      <c r="E4534" s="1">
        <v>44447</v>
      </c>
      <c r="F4534" s="4">
        <v>5593</v>
      </c>
      <c r="G4534">
        <v>234</v>
      </c>
      <c r="H4534" s="3">
        <f>_xlfn.XLOOKUP(sales[[#This Row],[Product]],products[Product],products[Cost per box])*sales[[#This Row],[Boxes]]</f>
        <v>2239.38</v>
      </c>
      <c r="I4534" s="4">
        <f>sales[[#This Row],[Revenue]]-sales[[#This Row],[Cost]]</f>
        <v>3353.62</v>
      </c>
    </row>
    <row r="4535" spans="2:9" x14ac:dyDescent="0.25">
      <c r="B4535" t="s">
        <v>13</v>
      </c>
      <c r="C4535" t="s">
        <v>21</v>
      </c>
      <c r="D4535" t="s">
        <v>19</v>
      </c>
      <c r="E4535" s="1">
        <v>44447</v>
      </c>
      <c r="F4535" s="4">
        <v>9597</v>
      </c>
      <c r="G4535">
        <v>506</v>
      </c>
      <c r="H4535" s="3">
        <f>_xlfn.XLOOKUP(sales[[#This Row],[Product]],products[Product],products[Cost per box])*sales[[#This Row],[Boxes]]</f>
        <v>5176.38</v>
      </c>
      <c r="I4535" s="4">
        <f>sales[[#This Row],[Revenue]]-sales[[#This Row],[Cost]]</f>
        <v>4420.62</v>
      </c>
    </row>
    <row r="4536" spans="2:9" x14ac:dyDescent="0.25">
      <c r="B4536" t="s">
        <v>20</v>
      </c>
      <c r="C4536" t="s">
        <v>27</v>
      </c>
      <c r="D4536" t="s">
        <v>22</v>
      </c>
      <c r="E4536" s="1">
        <v>44447</v>
      </c>
      <c r="F4536" s="4">
        <v>3906</v>
      </c>
      <c r="G4536">
        <v>326</v>
      </c>
      <c r="H4536" s="3">
        <f>_xlfn.XLOOKUP(sales[[#This Row],[Product]],products[Product],products[Cost per box])*sales[[#This Row],[Boxes]]</f>
        <v>2679.7200000000003</v>
      </c>
      <c r="I4536" s="4">
        <f>sales[[#This Row],[Revenue]]-sales[[#This Row],[Cost]]</f>
        <v>1226.2799999999997</v>
      </c>
    </row>
    <row r="4537" spans="2:9" x14ac:dyDescent="0.25">
      <c r="B4537" t="s">
        <v>13</v>
      </c>
      <c r="C4537" t="s">
        <v>27</v>
      </c>
      <c r="D4537" t="s">
        <v>22</v>
      </c>
      <c r="E4537" s="1">
        <v>44447</v>
      </c>
      <c r="F4537" s="4">
        <v>2352</v>
      </c>
      <c r="G4537">
        <v>181</v>
      </c>
      <c r="H4537" s="3">
        <f>_xlfn.XLOOKUP(sales[[#This Row],[Product]],products[Product],products[Cost per box])*sales[[#This Row],[Boxes]]</f>
        <v>1487.8200000000002</v>
      </c>
      <c r="I4537" s="4">
        <f>sales[[#This Row],[Revenue]]-sales[[#This Row],[Cost]]</f>
        <v>864.17999999999984</v>
      </c>
    </row>
    <row r="4538" spans="2:9" x14ac:dyDescent="0.25">
      <c r="B4538" t="s">
        <v>39</v>
      </c>
      <c r="C4538" t="s">
        <v>11</v>
      </c>
      <c r="D4538" t="s">
        <v>7</v>
      </c>
      <c r="E4538" s="1">
        <v>44447</v>
      </c>
      <c r="F4538" s="4">
        <v>2842</v>
      </c>
      <c r="G4538">
        <v>106</v>
      </c>
      <c r="H4538" s="3">
        <f>_xlfn.XLOOKUP(sales[[#This Row],[Product]],products[Product],products[Cost per box])*sales[[#This Row],[Boxes]]</f>
        <v>545.90000000000009</v>
      </c>
      <c r="I4538" s="4">
        <f>sales[[#This Row],[Revenue]]-sales[[#This Row],[Cost]]</f>
        <v>2296.1</v>
      </c>
    </row>
    <row r="4539" spans="2:9" x14ac:dyDescent="0.25">
      <c r="B4539" t="s">
        <v>51</v>
      </c>
      <c r="C4539" t="s">
        <v>21</v>
      </c>
      <c r="D4539" t="s">
        <v>7</v>
      </c>
      <c r="E4539" s="1">
        <v>44448</v>
      </c>
      <c r="F4539" s="4">
        <v>1036</v>
      </c>
      <c r="G4539">
        <v>44</v>
      </c>
      <c r="H4539" s="3">
        <f>_xlfn.XLOOKUP(sales[[#This Row],[Product]],products[Product],products[Cost per box])*sales[[#This Row],[Boxes]]</f>
        <v>226.60000000000002</v>
      </c>
      <c r="I4539" s="4">
        <f>sales[[#This Row],[Revenue]]-sales[[#This Row],[Cost]]</f>
        <v>809.4</v>
      </c>
    </row>
    <row r="4540" spans="2:9" x14ac:dyDescent="0.25">
      <c r="B4540" t="s">
        <v>20</v>
      </c>
      <c r="C4540" t="s">
        <v>9</v>
      </c>
      <c r="D4540" t="s">
        <v>7</v>
      </c>
      <c r="E4540" s="1">
        <v>44448</v>
      </c>
      <c r="F4540" s="4">
        <v>2821</v>
      </c>
      <c r="G4540">
        <v>113</v>
      </c>
      <c r="H4540" s="3">
        <f>_xlfn.XLOOKUP(sales[[#This Row],[Product]],products[Product],products[Cost per box])*sales[[#This Row],[Boxes]]</f>
        <v>581.95000000000005</v>
      </c>
      <c r="I4540" s="4">
        <f>sales[[#This Row],[Revenue]]-sales[[#This Row],[Cost]]</f>
        <v>2239.0500000000002</v>
      </c>
    </row>
    <row r="4541" spans="2:9" x14ac:dyDescent="0.25">
      <c r="B4541" t="s">
        <v>46</v>
      </c>
      <c r="C4541" t="s">
        <v>9</v>
      </c>
      <c r="D4541" t="s">
        <v>45</v>
      </c>
      <c r="E4541" s="1">
        <v>44448</v>
      </c>
      <c r="F4541" s="4">
        <v>1988</v>
      </c>
      <c r="G4541">
        <v>117</v>
      </c>
      <c r="H4541" s="3">
        <f>_xlfn.XLOOKUP(sales[[#This Row],[Product]],products[Product],products[Cost per box])*sales[[#This Row],[Boxes]]</f>
        <v>904.41000000000008</v>
      </c>
      <c r="I4541" s="4">
        <f>sales[[#This Row],[Revenue]]-sales[[#This Row],[Cost]]</f>
        <v>1083.5899999999999</v>
      </c>
    </row>
    <row r="4542" spans="2:9" x14ac:dyDescent="0.25">
      <c r="B4542" t="s">
        <v>51</v>
      </c>
      <c r="C4542" t="s">
        <v>21</v>
      </c>
      <c r="D4542" t="s">
        <v>28</v>
      </c>
      <c r="E4542" s="1">
        <v>44448</v>
      </c>
      <c r="F4542" s="4">
        <v>2891</v>
      </c>
      <c r="G4542">
        <v>362</v>
      </c>
      <c r="H4542" s="3">
        <f>_xlfn.XLOOKUP(sales[[#This Row],[Product]],products[Product],products[Cost per box])*sales[[#This Row],[Boxes]]</f>
        <v>999.11999999999989</v>
      </c>
      <c r="I4542" s="4">
        <f>sales[[#This Row],[Revenue]]-sales[[#This Row],[Cost]]</f>
        <v>1891.88</v>
      </c>
    </row>
    <row r="4543" spans="2:9" x14ac:dyDescent="0.25">
      <c r="B4543" t="s">
        <v>32</v>
      </c>
      <c r="C4543" t="s">
        <v>27</v>
      </c>
      <c r="D4543" t="s">
        <v>7</v>
      </c>
      <c r="E4543" s="1">
        <v>44448</v>
      </c>
      <c r="F4543" s="4">
        <v>5068</v>
      </c>
      <c r="G4543">
        <v>188</v>
      </c>
      <c r="H4543" s="3">
        <f>_xlfn.XLOOKUP(sales[[#This Row],[Product]],products[Product],products[Cost per box])*sales[[#This Row],[Boxes]]</f>
        <v>968.2</v>
      </c>
      <c r="I4543" s="4">
        <f>sales[[#This Row],[Revenue]]-sales[[#This Row],[Cost]]</f>
        <v>4099.8</v>
      </c>
    </row>
    <row r="4544" spans="2:9" x14ac:dyDescent="0.25">
      <c r="B4544" t="s">
        <v>10</v>
      </c>
      <c r="C4544" t="s">
        <v>11</v>
      </c>
      <c r="D4544" t="s">
        <v>35</v>
      </c>
      <c r="E4544" s="1">
        <v>44448</v>
      </c>
      <c r="F4544" s="4">
        <v>126</v>
      </c>
      <c r="G4544">
        <v>10</v>
      </c>
      <c r="H4544" s="3">
        <f>_xlfn.XLOOKUP(sales[[#This Row],[Product]],products[Product],products[Cost per box])*sales[[#This Row],[Boxes]]</f>
        <v>26.5</v>
      </c>
      <c r="I4544" s="4">
        <f>sales[[#This Row],[Revenue]]-sales[[#This Row],[Cost]]</f>
        <v>99.5</v>
      </c>
    </row>
    <row r="4545" spans="2:9" x14ac:dyDescent="0.25">
      <c r="B4545" t="s">
        <v>18</v>
      </c>
      <c r="C4545" t="s">
        <v>21</v>
      </c>
      <c r="D4545" t="s">
        <v>47</v>
      </c>
      <c r="E4545" s="1">
        <v>44448</v>
      </c>
      <c r="F4545" s="4">
        <v>2506</v>
      </c>
      <c r="G4545">
        <v>132</v>
      </c>
      <c r="H4545" s="3">
        <f>_xlfn.XLOOKUP(sales[[#This Row],[Product]],products[Product],products[Cost per box])*sales[[#This Row],[Boxes]]</f>
        <v>694.31999999999994</v>
      </c>
      <c r="I4545" s="4">
        <f>sales[[#This Row],[Revenue]]-sales[[#This Row],[Cost]]</f>
        <v>1811.68</v>
      </c>
    </row>
    <row r="4546" spans="2:9" x14ac:dyDescent="0.25">
      <c r="B4546" t="s">
        <v>32</v>
      </c>
      <c r="C4546" t="s">
        <v>6</v>
      </c>
      <c r="D4546" t="s">
        <v>19</v>
      </c>
      <c r="E4546" s="1">
        <v>44448</v>
      </c>
      <c r="F4546" s="4">
        <v>882</v>
      </c>
      <c r="G4546">
        <v>49</v>
      </c>
      <c r="H4546" s="3">
        <f>_xlfn.XLOOKUP(sales[[#This Row],[Product]],products[Product],products[Cost per box])*sales[[#This Row],[Boxes]]</f>
        <v>501.27000000000004</v>
      </c>
      <c r="I4546" s="4">
        <f>sales[[#This Row],[Revenue]]-sales[[#This Row],[Cost]]</f>
        <v>380.72999999999996</v>
      </c>
    </row>
    <row r="4547" spans="2:9" x14ac:dyDescent="0.25">
      <c r="B4547" t="s">
        <v>46</v>
      </c>
      <c r="C4547" t="s">
        <v>16</v>
      </c>
      <c r="D4547" t="s">
        <v>17</v>
      </c>
      <c r="E4547" s="1">
        <v>44448</v>
      </c>
      <c r="F4547" s="4">
        <v>3150</v>
      </c>
      <c r="G4547">
        <v>186</v>
      </c>
      <c r="H4547" s="3">
        <f>_xlfn.XLOOKUP(sales[[#This Row],[Product]],products[Product],products[Cost per box])*sales[[#This Row],[Boxes]]</f>
        <v>1264.8</v>
      </c>
      <c r="I4547" s="4">
        <f>sales[[#This Row],[Revenue]]-sales[[#This Row],[Cost]]</f>
        <v>1885.2</v>
      </c>
    </row>
    <row r="4548" spans="2:9" x14ac:dyDescent="0.25">
      <c r="B4548" t="s">
        <v>33</v>
      </c>
      <c r="C4548" t="s">
        <v>6</v>
      </c>
      <c r="D4548" t="s">
        <v>50</v>
      </c>
      <c r="E4548" s="1">
        <v>44448</v>
      </c>
      <c r="F4548" s="4">
        <v>3332</v>
      </c>
      <c r="G4548">
        <v>371</v>
      </c>
      <c r="H4548" s="3">
        <f>_xlfn.XLOOKUP(sales[[#This Row],[Product]],products[Product],products[Cost per box])*sales[[#This Row],[Boxes]]</f>
        <v>4604.1099999999997</v>
      </c>
      <c r="I4548" s="4">
        <f>sales[[#This Row],[Revenue]]-sales[[#This Row],[Cost]]</f>
        <v>-1272.1099999999997</v>
      </c>
    </row>
    <row r="4549" spans="2:9" x14ac:dyDescent="0.25">
      <c r="B4549" t="s">
        <v>51</v>
      </c>
      <c r="C4549" t="s">
        <v>21</v>
      </c>
      <c r="D4549" t="s">
        <v>47</v>
      </c>
      <c r="E4549" s="1">
        <v>44448</v>
      </c>
      <c r="F4549" s="4">
        <v>10017</v>
      </c>
      <c r="G4549">
        <v>528</v>
      </c>
      <c r="H4549" s="3">
        <f>_xlfn.XLOOKUP(sales[[#This Row],[Product]],products[Product],products[Cost per box])*sales[[#This Row],[Boxes]]</f>
        <v>2777.2799999999997</v>
      </c>
      <c r="I4549" s="4">
        <f>sales[[#This Row],[Revenue]]-sales[[#This Row],[Cost]]</f>
        <v>7239.72</v>
      </c>
    </row>
    <row r="4550" spans="2:9" x14ac:dyDescent="0.25">
      <c r="B4550" t="s">
        <v>23</v>
      </c>
      <c r="C4550" t="s">
        <v>27</v>
      </c>
      <c r="D4550" t="s">
        <v>12</v>
      </c>
      <c r="E4550" s="1">
        <v>44448</v>
      </c>
      <c r="F4550" s="4">
        <v>4977</v>
      </c>
      <c r="G4550">
        <v>192</v>
      </c>
      <c r="H4550" s="3">
        <f>_xlfn.XLOOKUP(sales[[#This Row],[Product]],products[Product],products[Cost per box])*sales[[#This Row],[Boxes]]</f>
        <v>1618.56</v>
      </c>
      <c r="I4550" s="4">
        <f>sales[[#This Row],[Revenue]]-sales[[#This Row],[Cost]]</f>
        <v>3358.44</v>
      </c>
    </row>
    <row r="4551" spans="2:9" x14ac:dyDescent="0.25">
      <c r="B4551" t="s">
        <v>5</v>
      </c>
      <c r="C4551" t="s">
        <v>11</v>
      </c>
      <c r="D4551" t="s">
        <v>47</v>
      </c>
      <c r="E4551" s="1">
        <v>44448</v>
      </c>
      <c r="F4551" s="4">
        <v>1050</v>
      </c>
      <c r="G4551">
        <v>56</v>
      </c>
      <c r="H4551" s="3">
        <f>_xlfn.XLOOKUP(sales[[#This Row],[Product]],products[Product],products[Cost per box])*sales[[#This Row],[Boxes]]</f>
        <v>294.56</v>
      </c>
      <c r="I4551" s="4">
        <f>sales[[#This Row],[Revenue]]-sales[[#This Row],[Cost]]</f>
        <v>755.44</v>
      </c>
    </row>
    <row r="4552" spans="2:9" x14ac:dyDescent="0.25">
      <c r="B4552" t="s">
        <v>39</v>
      </c>
      <c r="C4552" t="s">
        <v>27</v>
      </c>
      <c r="D4552" t="s">
        <v>47</v>
      </c>
      <c r="E4552" s="1">
        <v>44448</v>
      </c>
      <c r="F4552" s="4">
        <v>2163</v>
      </c>
      <c r="G4552">
        <v>121</v>
      </c>
      <c r="H4552" s="3">
        <f>_xlfn.XLOOKUP(sales[[#This Row],[Product]],products[Product],products[Cost per box])*sales[[#This Row],[Boxes]]</f>
        <v>636.45999999999992</v>
      </c>
      <c r="I4552" s="4">
        <f>sales[[#This Row],[Revenue]]-sales[[#This Row],[Cost]]</f>
        <v>1526.54</v>
      </c>
    </row>
    <row r="4553" spans="2:9" x14ac:dyDescent="0.25">
      <c r="B4553" t="s">
        <v>41</v>
      </c>
      <c r="C4553" t="s">
        <v>6</v>
      </c>
      <c r="D4553" t="s">
        <v>48</v>
      </c>
      <c r="E4553" s="1">
        <v>44448</v>
      </c>
      <c r="F4553" s="4">
        <v>2835</v>
      </c>
      <c r="G4553">
        <v>135</v>
      </c>
      <c r="H4553" s="3">
        <f>_xlfn.XLOOKUP(sales[[#This Row],[Product]],products[Product],products[Cost per box])*sales[[#This Row],[Boxes]]</f>
        <v>1009.8000000000001</v>
      </c>
      <c r="I4553" s="4">
        <f>sales[[#This Row],[Revenue]]-sales[[#This Row],[Cost]]</f>
        <v>1825.1999999999998</v>
      </c>
    </row>
    <row r="4554" spans="2:9" x14ac:dyDescent="0.25">
      <c r="B4554" t="s">
        <v>37</v>
      </c>
      <c r="C4554" t="s">
        <v>11</v>
      </c>
      <c r="D4554" t="s">
        <v>17</v>
      </c>
      <c r="E4554" s="1">
        <v>44448</v>
      </c>
      <c r="F4554" s="4">
        <v>5313</v>
      </c>
      <c r="G4554">
        <v>380</v>
      </c>
      <c r="H4554" s="3">
        <f>_xlfn.XLOOKUP(sales[[#This Row],[Product]],products[Product],products[Cost per box])*sales[[#This Row],[Boxes]]</f>
        <v>2584</v>
      </c>
      <c r="I4554" s="4">
        <f>sales[[#This Row],[Revenue]]-sales[[#This Row],[Cost]]</f>
        <v>2729</v>
      </c>
    </row>
    <row r="4555" spans="2:9" x14ac:dyDescent="0.25">
      <c r="B4555" t="s">
        <v>23</v>
      </c>
      <c r="C4555" t="s">
        <v>6</v>
      </c>
      <c r="D4555" t="s">
        <v>14</v>
      </c>
      <c r="E4555" s="1">
        <v>44448</v>
      </c>
      <c r="F4555" s="4">
        <v>4725</v>
      </c>
      <c r="G4555">
        <v>394</v>
      </c>
      <c r="H4555" s="3">
        <f>_xlfn.XLOOKUP(sales[[#This Row],[Product]],products[Product],products[Cost per box])*sales[[#This Row],[Boxes]]</f>
        <v>2486.14</v>
      </c>
      <c r="I4555" s="4">
        <f>sales[[#This Row],[Revenue]]-sales[[#This Row],[Cost]]</f>
        <v>2238.86</v>
      </c>
    </row>
    <row r="4556" spans="2:9" x14ac:dyDescent="0.25">
      <c r="B4556" t="s">
        <v>37</v>
      </c>
      <c r="C4556" t="s">
        <v>27</v>
      </c>
      <c r="D4556" t="s">
        <v>24</v>
      </c>
      <c r="E4556" s="1">
        <v>44448</v>
      </c>
      <c r="F4556" s="4">
        <v>1911</v>
      </c>
      <c r="G4556">
        <v>91</v>
      </c>
      <c r="H4556" s="3">
        <f>_xlfn.XLOOKUP(sales[[#This Row],[Product]],products[Product],products[Cost per box])*sales[[#This Row],[Boxes]]</f>
        <v>956.41</v>
      </c>
      <c r="I4556" s="4">
        <f>sales[[#This Row],[Revenue]]-sales[[#This Row],[Cost]]</f>
        <v>954.59</v>
      </c>
    </row>
    <row r="4557" spans="2:9" x14ac:dyDescent="0.25">
      <c r="B4557" t="s">
        <v>13</v>
      </c>
      <c r="C4557" t="s">
        <v>16</v>
      </c>
      <c r="D4557" t="s">
        <v>19</v>
      </c>
      <c r="E4557" s="1">
        <v>44449</v>
      </c>
      <c r="F4557" s="4">
        <v>4424</v>
      </c>
      <c r="G4557">
        <v>261</v>
      </c>
      <c r="H4557" s="3">
        <f>_xlfn.XLOOKUP(sales[[#This Row],[Product]],products[Product],products[Cost per box])*sales[[#This Row],[Boxes]]</f>
        <v>2670.03</v>
      </c>
      <c r="I4557" s="4">
        <f>sales[[#This Row],[Revenue]]-sales[[#This Row],[Cost]]</f>
        <v>1753.9699999999998</v>
      </c>
    </row>
    <row r="4558" spans="2:9" x14ac:dyDescent="0.25">
      <c r="B4558" t="s">
        <v>25</v>
      </c>
      <c r="C4558" t="s">
        <v>27</v>
      </c>
      <c r="D4558" t="s">
        <v>52</v>
      </c>
      <c r="E4558" s="1">
        <v>44449</v>
      </c>
      <c r="F4558" s="4">
        <v>539</v>
      </c>
      <c r="G4558">
        <v>23</v>
      </c>
      <c r="H4558" s="3">
        <f>_xlfn.XLOOKUP(sales[[#This Row],[Product]],products[Product],products[Cost per box])*sales[[#This Row],[Boxes]]</f>
        <v>76.36</v>
      </c>
      <c r="I4558" s="4">
        <f>sales[[#This Row],[Revenue]]-sales[[#This Row],[Cost]]</f>
        <v>462.64</v>
      </c>
    </row>
    <row r="4559" spans="2:9" x14ac:dyDescent="0.25">
      <c r="B4559" t="s">
        <v>8</v>
      </c>
      <c r="C4559" t="s">
        <v>27</v>
      </c>
      <c r="D4559" t="s">
        <v>31</v>
      </c>
      <c r="E4559" s="1">
        <v>44449</v>
      </c>
      <c r="F4559" s="4">
        <v>4200</v>
      </c>
      <c r="G4559">
        <v>420</v>
      </c>
      <c r="H4559" s="3">
        <f>_xlfn.XLOOKUP(sales[[#This Row],[Product]],products[Product],products[Cost per box])*sales[[#This Row],[Boxes]]</f>
        <v>2402.4</v>
      </c>
      <c r="I4559" s="4">
        <f>sales[[#This Row],[Revenue]]-sales[[#This Row],[Cost]]</f>
        <v>1797.6</v>
      </c>
    </row>
    <row r="4560" spans="2:9" x14ac:dyDescent="0.25">
      <c r="B4560" t="s">
        <v>32</v>
      </c>
      <c r="C4560" t="s">
        <v>6</v>
      </c>
      <c r="D4560" t="s">
        <v>30</v>
      </c>
      <c r="E4560" s="1">
        <v>44449</v>
      </c>
      <c r="F4560" s="4">
        <v>4053</v>
      </c>
      <c r="G4560">
        <v>840</v>
      </c>
      <c r="H4560" s="3">
        <f>_xlfn.XLOOKUP(sales[[#This Row],[Product]],products[Product],products[Cost per box])*sales[[#This Row],[Boxes]]</f>
        <v>3091.2000000000003</v>
      </c>
      <c r="I4560" s="4">
        <f>sales[[#This Row],[Revenue]]-sales[[#This Row],[Cost]]</f>
        <v>961.79999999999973</v>
      </c>
    </row>
    <row r="4561" spans="2:9" x14ac:dyDescent="0.25">
      <c r="B4561" t="s">
        <v>15</v>
      </c>
      <c r="C4561" t="s">
        <v>11</v>
      </c>
      <c r="D4561" t="s">
        <v>12</v>
      </c>
      <c r="E4561" s="1">
        <v>44449</v>
      </c>
      <c r="F4561" s="4">
        <v>2310</v>
      </c>
      <c r="G4561">
        <v>86</v>
      </c>
      <c r="H4561" s="3">
        <f>_xlfn.XLOOKUP(sales[[#This Row],[Product]],products[Product],products[Cost per box])*sales[[#This Row],[Boxes]]</f>
        <v>724.98</v>
      </c>
      <c r="I4561" s="4">
        <f>sales[[#This Row],[Revenue]]-sales[[#This Row],[Cost]]</f>
        <v>1585.02</v>
      </c>
    </row>
    <row r="4562" spans="2:9" x14ac:dyDescent="0.25">
      <c r="B4562" t="s">
        <v>32</v>
      </c>
      <c r="C4562" t="s">
        <v>9</v>
      </c>
      <c r="D4562" t="s">
        <v>26</v>
      </c>
      <c r="E4562" s="1">
        <v>44449</v>
      </c>
      <c r="F4562" s="4">
        <v>7140</v>
      </c>
      <c r="G4562">
        <v>376</v>
      </c>
      <c r="H4562" s="3">
        <f>_xlfn.XLOOKUP(sales[[#This Row],[Product]],products[Product],products[Cost per box])*sales[[#This Row],[Boxes]]</f>
        <v>2417.6799999999998</v>
      </c>
      <c r="I4562" s="4">
        <f>sales[[#This Row],[Revenue]]-sales[[#This Row],[Cost]]</f>
        <v>4722.32</v>
      </c>
    </row>
    <row r="4563" spans="2:9" x14ac:dyDescent="0.25">
      <c r="B4563" t="s">
        <v>37</v>
      </c>
      <c r="C4563" t="s">
        <v>16</v>
      </c>
      <c r="D4563" t="s">
        <v>48</v>
      </c>
      <c r="E4563" s="1">
        <v>44449</v>
      </c>
      <c r="F4563" s="4">
        <v>511</v>
      </c>
      <c r="G4563">
        <v>25</v>
      </c>
      <c r="H4563" s="3">
        <f>_xlfn.XLOOKUP(sales[[#This Row],[Product]],products[Product],products[Cost per box])*sales[[#This Row],[Boxes]]</f>
        <v>187</v>
      </c>
      <c r="I4563" s="4">
        <f>sales[[#This Row],[Revenue]]-sales[[#This Row],[Cost]]</f>
        <v>324</v>
      </c>
    </row>
    <row r="4564" spans="2:9" x14ac:dyDescent="0.25">
      <c r="B4564" t="s">
        <v>15</v>
      </c>
      <c r="C4564" t="s">
        <v>21</v>
      </c>
      <c r="D4564" t="s">
        <v>31</v>
      </c>
      <c r="E4564" s="1">
        <v>44449</v>
      </c>
      <c r="F4564" s="4">
        <v>3584</v>
      </c>
      <c r="G4564">
        <v>399</v>
      </c>
      <c r="H4564" s="3">
        <f>_xlfn.XLOOKUP(sales[[#This Row],[Product]],products[Product],products[Cost per box])*sales[[#This Row],[Boxes]]</f>
        <v>2282.2799999999997</v>
      </c>
      <c r="I4564" s="4">
        <f>sales[[#This Row],[Revenue]]-sales[[#This Row],[Cost]]</f>
        <v>1301.7200000000003</v>
      </c>
    </row>
    <row r="4565" spans="2:9" x14ac:dyDescent="0.25">
      <c r="B4565" t="s">
        <v>46</v>
      </c>
      <c r="C4565" t="s">
        <v>21</v>
      </c>
      <c r="D4565" t="s">
        <v>31</v>
      </c>
      <c r="E4565" s="1">
        <v>44449</v>
      </c>
      <c r="F4565" s="4">
        <v>2184</v>
      </c>
      <c r="G4565">
        <v>312</v>
      </c>
      <c r="H4565" s="3">
        <f>_xlfn.XLOOKUP(sales[[#This Row],[Product]],products[Product],products[Cost per box])*sales[[#This Row],[Boxes]]</f>
        <v>1784.6399999999999</v>
      </c>
      <c r="I4565" s="4">
        <f>sales[[#This Row],[Revenue]]-sales[[#This Row],[Cost]]</f>
        <v>399.36000000000013</v>
      </c>
    </row>
    <row r="4566" spans="2:9" x14ac:dyDescent="0.25">
      <c r="B4566" t="s">
        <v>51</v>
      </c>
      <c r="C4566" t="s">
        <v>27</v>
      </c>
      <c r="D4566" t="s">
        <v>36</v>
      </c>
      <c r="E4566" s="1">
        <v>44449</v>
      </c>
      <c r="F4566" s="4">
        <v>2506</v>
      </c>
      <c r="G4566">
        <v>193</v>
      </c>
      <c r="H4566" s="3">
        <f>_xlfn.XLOOKUP(sales[[#This Row],[Product]],products[Product],products[Cost per box])*sales[[#This Row],[Boxes]]</f>
        <v>972.72</v>
      </c>
      <c r="I4566" s="4">
        <f>sales[[#This Row],[Revenue]]-sales[[#This Row],[Cost]]</f>
        <v>1533.28</v>
      </c>
    </row>
    <row r="4567" spans="2:9" x14ac:dyDescent="0.25">
      <c r="B4567" t="s">
        <v>29</v>
      </c>
      <c r="C4567" t="s">
        <v>16</v>
      </c>
      <c r="D4567" t="s">
        <v>19</v>
      </c>
      <c r="E4567" s="1">
        <v>44449</v>
      </c>
      <c r="F4567" s="4">
        <v>3066</v>
      </c>
      <c r="G4567">
        <v>162</v>
      </c>
      <c r="H4567" s="3">
        <f>_xlfn.XLOOKUP(sales[[#This Row],[Product]],products[Product],products[Cost per box])*sales[[#This Row],[Boxes]]</f>
        <v>1657.26</v>
      </c>
      <c r="I4567" s="4">
        <f>sales[[#This Row],[Revenue]]-sales[[#This Row],[Cost]]</f>
        <v>1408.74</v>
      </c>
    </row>
    <row r="4568" spans="2:9" x14ac:dyDescent="0.25">
      <c r="B4568" t="s">
        <v>15</v>
      </c>
      <c r="C4568" t="s">
        <v>21</v>
      </c>
      <c r="D4568" t="s">
        <v>19</v>
      </c>
      <c r="E4568" s="1">
        <v>44449</v>
      </c>
      <c r="F4568" s="4">
        <v>2611</v>
      </c>
      <c r="G4568">
        <v>131</v>
      </c>
      <c r="H4568" s="3">
        <f>_xlfn.XLOOKUP(sales[[#This Row],[Product]],products[Product],products[Cost per box])*sales[[#This Row],[Boxes]]</f>
        <v>1340.13</v>
      </c>
      <c r="I4568" s="4">
        <f>sales[[#This Row],[Revenue]]-sales[[#This Row],[Cost]]</f>
        <v>1270.8699999999999</v>
      </c>
    </row>
    <row r="4569" spans="2:9" x14ac:dyDescent="0.25">
      <c r="B4569" t="s">
        <v>32</v>
      </c>
      <c r="C4569" t="s">
        <v>21</v>
      </c>
      <c r="D4569" t="s">
        <v>30</v>
      </c>
      <c r="E4569" s="1">
        <v>44449</v>
      </c>
      <c r="F4569" s="4">
        <v>1981</v>
      </c>
      <c r="G4569">
        <v>283</v>
      </c>
      <c r="H4569" s="3">
        <f>_xlfn.XLOOKUP(sales[[#This Row],[Product]],products[Product],products[Cost per box])*sales[[#This Row],[Boxes]]</f>
        <v>1041.44</v>
      </c>
      <c r="I4569" s="4">
        <f>sales[[#This Row],[Revenue]]-sales[[#This Row],[Cost]]</f>
        <v>939.56</v>
      </c>
    </row>
    <row r="4570" spans="2:9" x14ac:dyDescent="0.25">
      <c r="B4570" t="s">
        <v>18</v>
      </c>
      <c r="C4570" t="s">
        <v>6</v>
      </c>
      <c r="D4570" t="s">
        <v>38</v>
      </c>
      <c r="E4570" s="1">
        <v>44449</v>
      </c>
      <c r="F4570" s="4">
        <v>2303</v>
      </c>
      <c r="G4570">
        <v>96</v>
      </c>
      <c r="H4570" s="3">
        <f>_xlfn.XLOOKUP(sales[[#This Row],[Product]],products[Product],products[Cost per box])*sales[[#This Row],[Boxes]]</f>
        <v>954.24</v>
      </c>
      <c r="I4570" s="4">
        <f>sales[[#This Row],[Revenue]]-sales[[#This Row],[Cost]]</f>
        <v>1348.76</v>
      </c>
    </row>
    <row r="4571" spans="2:9" x14ac:dyDescent="0.25">
      <c r="B4571" t="s">
        <v>41</v>
      </c>
      <c r="C4571" t="s">
        <v>27</v>
      </c>
      <c r="D4571" t="s">
        <v>38</v>
      </c>
      <c r="E4571" s="1">
        <v>44449</v>
      </c>
      <c r="F4571" s="4">
        <v>574</v>
      </c>
      <c r="G4571">
        <v>23</v>
      </c>
      <c r="H4571" s="3">
        <f>_xlfn.XLOOKUP(sales[[#This Row],[Product]],products[Product],products[Cost per box])*sales[[#This Row],[Boxes]]</f>
        <v>228.61999999999998</v>
      </c>
      <c r="I4571" s="4">
        <f>sales[[#This Row],[Revenue]]-sales[[#This Row],[Cost]]</f>
        <v>345.38</v>
      </c>
    </row>
    <row r="4572" spans="2:9" x14ac:dyDescent="0.25">
      <c r="B4572" t="s">
        <v>13</v>
      </c>
      <c r="C4572" t="s">
        <v>16</v>
      </c>
      <c r="D4572" t="s">
        <v>14</v>
      </c>
      <c r="E4572" s="1">
        <v>44449</v>
      </c>
      <c r="F4572" s="4">
        <v>9611</v>
      </c>
      <c r="G4572">
        <v>840</v>
      </c>
      <c r="H4572" s="3">
        <f>_xlfn.XLOOKUP(sales[[#This Row],[Product]],products[Product],products[Cost per box])*sales[[#This Row],[Boxes]]</f>
        <v>5300.4</v>
      </c>
      <c r="I4572" s="4">
        <f>sales[[#This Row],[Revenue]]-sales[[#This Row],[Cost]]</f>
        <v>4310.6000000000004</v>
      </c>
    </row>
    <row r="4573" spans="2:9" x14ac:dyDescent="0.25">
      <c r="B4573" t="s">
        <v>41</v>
      </c>
      <c r="C4573" t="s">
        <v>27</v>
      </c>
      <c r="D4573" t="s">
        <v>52</v>
      </c>
      <c r="E4573" s="1">
        <v>44449</v>
      </c>
      <c r="F4573" s="4">
        <v>1624</v>
      </c>
      <c r="G4573">
        <v>68</v>
      </c>
      <c r="H4573" s="3">
        <f>_xlfn.XLOOKUP(sales[[#This Row],[Product]],products[Product],products[Cost per box])*sales[[#This Row],[Boxes]]</f>
        <v>225.76</v>
      </c>
      <c r="I4573" s="4">
        <f>sales[[#This Row],[Revenue]]-sales[[#This Row],[Cost]]</f>
        <v>1398.24</v>
      </c>
    </row>
    <row r="4574" spans="2:9" x14ac:dyDescent="0.25">
      <c r="B4574" t="s">
        <v>49</v>
      </c>
      <c r="C4574" t="s">
        <v>27</v>
      </c>
      <c r="D4574" t="s">
        <v>43</v>
      </c>
      <c r="E4574" s="1">
        <v>44449</v>
      </c>
      <c r="F4574" s="4">
        <v>5369</v>
      </c>
      <c r="G4574">
        <v>283</v>
      </c>
      <c r="H4574" s="3">
        <f>_xlfn.XLOOKUP(sales[[#This Row],[Product]],products[Product],products[Cost per box])*sales[[#This Row],[Boxes]]</f>
        <v>1089.55</v>
      </c>
      <c r="I4574" s="4">
        <f>sales[[#This Row],[Revenue]]-sales[[#This Row],[Cost]]</f>
        <v>4279.45</v>
      </c>
    </row>
    <row r="4575" spans="2:9" x14ac:dyDescent="0.25">
      <c r="B4575" t="s">
        <v>32</v>
      </c>
      <c r="C4575" t="s">
        <v>21</v>
      </c>
      <c r="D4575" t="s">
        <v>31</v>
      </c>
      <c r="E4575" s="1">
        <v>44449</v>
      </c>
      <c r="F4575" s="4">
        <v>441</v>
      </c>
      <c r="G4575">
        <v>49</v>
      </c>
      <c r="H4575" s="3">
        <f>_xlfn.XLOOKUP(sales[[#This Row],[Product]],products[Product],products[Cost per box])*sales[[#This Row],[Boxes]]</f>
        <v>280.27999999999997</v>
      </c>
      <c r="I4575" s="4">
        <f>sales[[#This Row],[Revenue]]-sales[[#This Row],[Cost]]</f>
        <v>160.72000000000003</v>
      </c>
    </row>
    <row r="4576" spans="2:9" x14ac:dyDescent="0.25">
      <c r="B4576" t="s">
        <v>13</v>
      </c>
      <c r="C4576" t="s">
        <v>16</v>
      </c>
      <c r="D4576" t="s">
        <v>45</v>
      </c>
      <c r="E4576" s="1">
        <v>44449</v>
      </c>
      <c r="F4576" s="4">
        <v>4998</v>
      </c>
      <c r="G4576">
        <v>334</v>
      </c>
      <c r="H4576" s="3">
        <f>_xlfn.XLOOKUP(sales[[#This Row],[Product]],products[Product],products[Cost per box])*sales[[#This Row],[Boxes]]</f>
        <v>2581.8200000000002</v>
      </c>
      <c r="I4576" s="4">
        <f>sales[[#This Row],[Revenue]]-sales[[#This Row],[Cost]]</f>
        <v>2416.1799999999998</v>
      </c>
    </row>
    <row r="4577" spans="2:9" x14ac:dyDescent="0.25">
      <c r="B4577" t="s">
        <v>40</v>
      </c>
      <c r="C4577" t="s">
        <v>27</v>
      </c>
      <c r="D4577" t="s">
        <v>50</v>
      </c>
      <c r="E4577" s="1">
        <v>44449</v>
      </c>
      <c r="F4577" s="4">
        <v>588</v>
      </c>
      <c r="G4577">
        <v>84</v>
      </c>
      <c r="H4577" s="3">
        <f>_xlfn.XLOOKUP(sales[[#This Row],[Product]],products[Product],products[Cost per box])*sales[[#This Row],[Boxes]]</f>
        <v>1042.44</v>
      </c>
      <c r="I4577" s="4">
        <f>sales[[#This Row],[Revenue]]-sales[[#This Row],[Cost]]</f>
        <v>-454.44000000000005</v>
      </c>
    </row>
    <row r="4578" spans="2:9" x14ac:dyDescent="0.25">
      <c r="B4578" t="s">
        <v>25</v>
      </c>
      <c r="C4578" t="s">
        <v>9</v>
      </c>
      <c r="D4578" t="s">
        <v>52</v>
      </c>
      <c r="E4578" s="1">
        <v>44449</v>
      </c>
      <c r="F4578" s="4">
        <v>6776</v>
      </c>
      <c r="G4578">
        <v>308</v>
      </c>
      <c r="H4578" s="3">
        <f>_xlfn.XLOOKUP(sales[[#This Row],[Product]],products[Product],products[Cost per box])*sales[[#This Row],[Boxes]]</f>
        <v>1022.56</v>
      </c>
      <c r="I4578" s="4">
        <f>sales[[#This Row],[Revenue]]-sales[[#This Row],[Cost]]</f>
        <v>5753.4400000000005</v>
      </c>
    </row>
    <row r="4579" spans="2:9" x14ac:dyDescent="0.25">
      <c r="B4579" t="s">
        <v>18</v>
      </c>
      <c r="C4579" t="s">
        <v>16</v>
      </c>
      <c r="D4579" t="s">
        <v>52</v>
      </c>
      <c r="E4579" s="1">
        <v>44449</v>
      </c>
      <c r="F4579" s="4">
        <v>2919</v>
      </c>
      <c r="G4579">
        <v>127</v>
      </c>
      <c r="H4579" s="3">
        <f>_xlfn.XLOOKUP(sales[[#This Row],[Product]],products[Product],products[Cost per box])*sales[[#This Row],[Boxes]]</f>
        <v>421.64</v>
      </c>
      <c r="I4579" s="4">
        <f>sales[[#This Row],[Revenue]]-sales[[#This Row],[Cost]]</f>
        <v>2497.36</v>
      </c>
    </row>
    <row r="4580" spans="2:9" x14ac:dyDescent="0.25">
      <c r="B4580" t="s">
        <v>51</v>
      </c>
      <c r="C4580" t="s">
        <v>27</v>
      </c>
      <c r="D4580" t="s">
        <v>28</v>
      </c>
      <c r="E4580" s="1">
        <v>44449</v>
      </c>
      <c r="F4580" s="4">
        <v>8001</v>
      </c>
      <c r="G4580">
        <v>980</v>
      </c>
      <c r="H4580" s="3">
        <f>_xlfn.XLOOKUP(sales[[#This Row],[Product]],products[Product],products[Cost per box])*sales[[#This Row],[Boxes]]</f>
        <v>2704.7999999999997</v>
      </c>
      <c r="I4580" s="4">
        <f>sales[[#This Row],[Revenue]]-sales[[#This Row],[Cost]]</f>
        <v>5296.2000000000007</v>
      </c>
    </row>
    <row r="4581" spans="2:9" x14ac:dyDescent="0.25">
      <c r="B4581" t="s">
        <v>15</v>
      </c>
      <c r="C4581" t="s">
        <v>6</v>
      </c>
      <c r="D4581" t="s">
        <v>17</v>
      </c>
      <c r="E4581" s="1">
        <v>44449</v>
      </c>
      <c r="F4581" s="4">
        <v>2478</v>
      </c>
      <c r="G4581">
        <v>146</v>
      </c>
      <c r="H4581" s="3">
        <f>_xlfn.XLOOKUP(sales[[#This Row],[Product]],products[Product],products[Cost per box])*sales[[#This Row],[Boxes]]</f>
        <v>992.8</v>
      </c>
      <c r="I4581" s="4">
        <f>sales[[#This Row],[Revenue]]-sales[[#This Row],[Cost]]</f>
        <v>1485.2</v>
      </c>
    </row>
    <row r="4582" spans="2:9" x14ac:dyDescent="0.25">
      <c r="B4582" t="s">
        <v>5</v>
      </c>
      <c r="C4582" t="s">
        <v>6</v>
      </c>
      <c r="D4582" t="s">
        <v>47</v>
      </c>
      <c r="E4582" s="1">
        <v>44449</v>
      </c>
      <c r="F4582" s="4">
        <v>924</v>
      </c>
      <c r="G4582">
        <v>49</v>
      </c>
      <c r="H4582" s="3">
        <f>_xlfn.XLOOKUP(sales[[#This Row],[Product]],products[Product],products[Cost per box])*sales[[#This Row],[Boxes]]</f>
        <v>257.74</v>
      </c>
      <c r="I4582" s="4">
        <f>sales[[#This Row],[Revenue]]-sales[[#This Row],[Cost]]</f>
        <v>666.26</v>
      </c>
    </row>
    <row r="4583" spans="2:9" x14ac:dyDescent="0.25">
      <c r="B4583" t="s">
        <v>39</v>
      </c>
      <c r="C4583" t="s">
        <v>11</v>
      </c>
      <c r="D4583" t="s">
        <v>36</v>
      </c>
      <c r="E4583" s="1">
        <v>44449</v>
      </c>
      <c r="F4583" s="4">
        <v>3290</v>
      </c>
      <c r="G4583">
        <v>254</v>
      </c>
      <c r="H4583" s="3">
        <f>_xlfn.XLOOKUP(sales[[#This Row],[Product]],products[Product],products[Cost per box])*sales[[#This Row],[Boxes]]</f>
        <v>1280.1600000000001</v>
      </c>
      <c r="I4583" s="4">
        <f>sales[[#This Row],[Revenue]]-sales[[#This Row],[Cost]]</f>
        <v>2009.84</v>
      </c>
    </row>
    <row r="4584" spans="2:9" x14ac:dyDescent="0.25">
      <c r="B4584" t="s">
        <v>51</v>
      </c>
      <c r="C4584" t="s">
        <v>9</v>
      </c>
      <c r="D4584" t="s">
        <v>50</v>
      </c>
      <c r="E4584" s="1">
        <v>44449</v>
      </c>
      <c r="F4584" s="4">
        <v>1708</v>
      </c>
      <c r="G4584">
        <v>171</v>
      </c>
      <c r="H4584" s="3">
        <f>_xlfn.XLOOKUP(sales[[#This Row],[Product]],products[Product],products[Cost per box])*sales[[#This Row],[Boxes]]</f>
        <v>2122.11</v>
      </c>
      <c r="I4584" s="4">
        <f>sales[[#This Row],[Revenue]]-sales[[#This Row],[Cost]]</f>
        <v>-414.11000000000013</v>
      </c>
    </row>
    <row r="4585" spans="2:9" x14ac:dyDescent="0.25">
      <c r="B4585" t="s">
        <v>40</v>
      </c>
      <c r="C4585" t="s">
        <v>6</v>
      </c>
      <c r="D4585" t="s">
        <v>42</v>
      </c>
      <c r="E4585" s="1">
        <v>44449</v>
      </c>
      <c r="F4585" s="4">
        <v>1309</v>
      </c>
      <c r="G4585">
        <v>82</v>
      </c>
      <c r="H4585" s="3">
        <f>_xlfn.XLOOKUP(sales[[#This Row],[Product]],products[Product],products[Cost per box])*sales[[#This Row],[Boxes]]</f>
        <v>388.68</v>
      </c>
      <c r="I4585" s="4">
        <f>sales[[#This Row],[Revenue]]-sales[[#This Row],[Cost]]</f>
        <v>920.31999999999994</v>
      </c>
    </row>
    <row r="4586" spans="2:9" x14ac:dyDescent="0.25">
      <c r="B4586" t="s">
        <v>8</v>
      </c>
      <c r="C4586" t="s">
        <v>27</v>
      </c>
      <c r="D4586" t="s">
        <v>42</v>
      </c>
      <c r="E4586" s="1">
        <v>44449</v>
      </c>
      <c r="F4586" s="4">
        <v>4977</v>
      </c>
      <c r="G4586">
        <v>312</v>
      </c>
      <c r="H4586" s="3">
        <f>_xlfn.XLOOKUP(sales[[#This Row],[Product]],products[Product],products[Cost per box])*sales[[#This Row],[Boxes]]</f>
        <v>1478.88</v>
      </c>
      <c r="I4586" s="4">
        <f>sales[[#This Row],[Revenue]]-sales[[#This Row],[Cost]]</f>
        <v>3498.12</v>
      </c>
    </row>
    <row r="4587" spans="2:9" x14ac:dyDescent="0.25">
      <c r="B4587" t="s">
        <v>18</v>
      </c>
      <c r="C4587" t="s">
        <v>27</v>
      </c>
      <c r="D4587" t="s">
        <v>17</v>
      </c>
      <c r="E4587" s="1">
        <v>44449</v>
      </c>
      <c r="F4587" s="4">
        <v>140</v>
      </c>
      <c r="G4587">
        <v>9</v>
      </c>
      <c r="H4587" s="3">
        <f>_xlfn.XLOOKUP(sales[[#This Row],[Product]],products[Product],products[Cost per box])*sales[[#This Row],[Boxes]]</f>
        <v>61.199999999999996</v>
      </c>
      <c r="I4587" s="4">
        <f>sales[[#This Row],[Revenue]]-sales[[#This Row],[Cost]]</f>
        <v>78.800000000000011</v>
      </c>
    </row>
    <row r="4588" spans="2:9" x14ac:dyDescent="0.25">
      <c r="B4588" t="s">
        <v>49</v>
      </c>
      <c r="C4588" t="s">
        <v>16</v>
      </c>
      <c r="D4588" t="s">
        <v>22</v>
      </c>
      <c r="E4588" s="1">
        <v>44449</v>
      </c>
      <c r="F4588" s="4">
        <v>6433</v>
      </c>
      <c r="G4588">
        <v>460</v>
      </c>
      <c r="H4588" s="3">
        <f>_xlfn.XLOOKUP(sales[[#This Row],[Product]],products[Product],products[Cost per box])*sales[[#This Row],[Boxes]]</f>
        <v>3781.2000000000003</v>
      </c>
      <c r="I4588" s="4">
        <f>sales[[#This Row],[Revenue]]-sales[[#This Row],[Cost]]</f>
        <v>2651.7999999999997</v>
      </c>
    </row>
    <row r="4589" spans="2:9" x14ac:dyDescent="0.25">
      <c r="B4589" t="s">
        <v>18</v>
      </c>
      <c r="C4589" t="s">
        <v>6</v>
      </c>
      <c r="D4589" t="s">
        <v>19</v>
      </c>
      <c r="E4589" s="1">
        <v>44449</v>
      </c>
      <c r="F4589" s="4">
        <v>2009</v>
      </c>
      <c r="G4589">
        <v>119</v>
      </c>
      <c r="H4589" s="3">
        <f>_xlfn.XLOOKUP(sales[[#This Row],[Product]],products[Product],products[Cost per box])*sales[[#This Row],[Boxes]]</f>
        <v>1217.3700000000001</v>
      </c>
      <c r="I4589" s="4">
        <f>sales[[#This Row],[Revenue]]-sales[[#This Row],[Cost]]</f>
        <v>791.62999999999988</v>
      </c>
    </row>
    <row r="4590" spans="2:9" x14ac:dyDescent="0.25">
      <c r="B4590" t="s">
        <v>15</v>
      </c>
      <c r="C4590" t="s">
        <v>21</v>
      </c>
      <c r="D4590" t="s">
        <v>14</v>
      </c>
      <c r="E4590" s="1">
        <v>44449</v>
      </c>
      <c r="F4590" s="4">
        <v>5922</v>
      </c>
      <c r="G4590">
        <v>593</v>
      </c>
      <c r="H4590" s="3">
        <f>_xlfn.XLOOKUP(sales[[#This Row],[Product]],products[Product],products[Cost per box])*sales[[#This Row],[Boxes]]</f>
        <v>3741.83</v>
      </c>
      <c r="I4590" s="4">
        <f>sales[[#This Row],[Revenue]]-sales[[#This Row],[Cost]]</f>
        <v>2180.17</v>
      </c>
    </row>
    <row r="4591" spans="2:9" x14ac:dyDescent="0.25">
      <c r="B4591" t="s">
        <v>8</v>
      </c>
      <c r="C4591" t="s">
        <v>27</v>
      </c>
      <c r="D4591" t="s">
        <v>45</v>
      </c>
      <c r="E4591" s="1">
        <v>44449</v>
      </c>
      <c r="F4591" s="4">
        <v>10395</v>
      </c>
      <c r="G4591">
        <v>612</v>
      </c>
      <c r="H4591" s="3">
        <f>_xlfn.XLOOKUP(sales[[#This Row],[Product]],products[Product],products[Cost per box])*sales[[#This Row],[Boxes]]</f>
        <v>4730.76</v>
      </c>
      <c r="I4591" s="4">
        <f>sales[[#This Row],[Revenue]]-sales[[#This Row],[Cost]]</f>
        <v>5664.24</v>
      </c>
    </row>
    <row r="4592" spans="2:9" x14ac:dyDescent="0.25">
      <c r="B4592" t="s">
        <v>37</v>
      </c>
      <c r="C4592" t="s">
        <v>27</v>
      </c>
      <c r="D4592" t="s">
        <v>31</v>
      </c>
      <c r="E4592" s="1">
        <v>44449</v>
      </c>
      <c r="F4592" s="4">
        <v>3052</v>
      </c>
      <c r="G4592">
        <v>340</v>
      </c>
      <c r="H4592" s="3">
        <f>_xlfn.XLOOKUP(sales[[#This Row],[Product]],products[Product],products[Cost per box])*sales[[#This Row],[Boxes]]</f>
        <v>1944.8</v>
      </c>
      <c r="I4592" s="4">
        <f>sales[[#This Row],[Revenue]]-sales[[#This Row],[Cost]]</f>
        <v>1107.2</v>
      </c>
    </row>
    <row r="4593" spans="2:9" x14ac:dyDescent="0.25">
      <c r="B4593" t="s">
        <v>18</v>
      </c>
      <c r="C4593" t="s">
        <v>16</v>
      </c>
      <c r="D4593" t="s">
        <v>42</v>
      </c>
      <c r="E4593" s="1">
        <v>44449</v>
      </c>
      <c r="F4593" s="4">
        <v>1561</v>
      </c>
      <c r="G4593">
        <v>112</v>
      </c>
      <c r="H4593" s="3">
        <f>_xlfn.XLOOKUP(sales[[#This Row],[Product]],products[Product],products[Cost per box])*sales[[#This Row],[Boxes]]</f>
        <v>530.88</v>
      </c>
      <c r="I4593" s="4">
        <f>sales[[#This Row],[Revenue]]-sales[[#This Row],[Cost]]</f>
        <v>1030.1199999999999</v>
      </c>
    </row>
    <row r="4594" spans="2:9" x14ac:dyDescent="0.25">
      <c r="B4594" t="s">
        <v>51</v>
      </c>
      <c r="C4594" t="s">
        <v>21</v>
      </c>
      <c r="D4594" t="s">
        <v>50</v>
      </c>
      <c r="E4594" s="1">
        <v>44449</v>
      </c>
      <c r="F4594" s="4">
        <v>5810</v>
      </c>
      <c r="G4594">
        <v>840</v>
      </c>
      <c r="H4594" s="3">
        <f>_xlfn.XLOOKUP(sales[[#This Row],[Product]],products[Product],products[Cost per box])*sales[[#This Row],[Boxes]]</f>
        <v>10424.4</v>
      </c>
      <c r="I4594" s="4">
        <f>sales[[#This Row],[Revenue]]-sales[[#This Row],[Cost]]</f>
        <v>-4614.3999999999996</v>
      </c>
    </row>
    <row r="4595" spans="2:9" x14ac:dyDescent="0.25">
      <c r="B4595" t="s">
        <v>20</v>
      </c>
      <c r="C4595" t="s">
        <v>6</v>
      </c>
      <c r="D4595" t="s">
        <v>43</v>
      </c>
      <c r="E4595" s="1">
        <v>44449</v>
      </c>
      <c r="F4595" s="4">
        <v>378</v>
      </c>
      <c r="G4595">
        <v>21</v>
      </c>
      <c r="H4595" s="3">
        <f>_xlfn.XLOOKUP(sales[[#This Row],[Product]],products[Product],products[Cost per box])*sales[[#This Row],[Boxes]]</f>
        <v>80.850000000000009</v>
      </c>
      <c r="I4595" s="4">
        <f>sales[[#This Row],[Revenue]]-sales[[#This Row],[Cost]]</f>
        <v>297.14999999999998</v>
      </c>
    </row>
    <row r="4596" spans="2:9" x14ac:dyDescent="0.25">
      <c r="B4596" t="s">
        <v>41</v>
      </c>
      <c r="C4596" t="s">
        <v>16</v>
      </c>
      <c r="D4596" t="s">
        <v>52</v>
      </c>
      <c r="E4596" s="1">
        <v>44449</v>
      </c>
      <c r="F4596" s="4">
        <v>966</v>
      </c>
      <c r="G4596">
        <v>44</v>
      </c>
      <c r="H4596" s="3">
        <f>_xlfn.XLOOKUP(sales[[#This Row],[Product]],products[Product],products[Cost per box])*sales[[#This Row],[Boxes]]</f>
        <v>146.07999999999998</v>
      </c>
      <c r="I4596" s="4">
        <f>sales[[#This Row],[Revenue]]-sales[[#This Row],[Cost]]</f>
        <v>819.92000000000007</v>
      </c>
    </row>
    <row r="4597" spans="2:9" x14ac:dyDescent="0.25">
      <c r="B4597" t="s">
        <v>5</v>
      </c>
      <c r="C4597" t="s">
        <v>27</v>
      </c>
      <c r="D4597" t="s">
        <v>26</v>
      </c>
      <c r="E4597" s="1">
        <v>44449</v>
      </c>
      <c r="F4597" s="4">
        <v>3353</v>
      </c>
      <c r="G4597">
        <v>168</v>
      </c>
      <c r="H4597" s="3">
        <f>_xlfn.XLOOKUP(sales[[#This Row],[Product]],products[Product],products[Cost per box])*sales[[#This Row],[Boxes]]</f>
        <v>1080.24</v>
      </c>
      <c r="I4597" s="4">
        <f>sales[[#This Row],[Revenue]]-sales[[#This Row],[Cost]]</f>
        <v>2272.7600000000002</v>
      </c>
    </row>
    <row r="4598" spans="2:9" x14ac:dyDescent="0.25">
      <c r="B4598" t="s">
        <v>41</v>
      </c>
      <c r="C4598" t="s">
        <v>9</v>
      </c>
      <c r="D4598" t="s">
        <v>19</v>
      </c>
      <c r="E4598" s="1">
        <v>44449</v>
      </c>
      <c r="F4598" s="4">
        <v>3780</v>
      </c>
      <c r="G4598">
        <v>199</v>
      </c>
      <c r="H4598" s="3">
        <f>_xlfn.XLOOKUP(sales[[#This Row],[Product]],products[Product],products[Cost per box])*sales[[#This Row],[Boxes]]</f>
        <v>2035.77</v>
      </c>
      <c r="I4598" s="4">
        <f>sales[[#This Row],[Revenue]]-sales[[#This Row],[Cost]]</f>
        <v>1744.23</v>
      </c>
    </row>
    <row r="4599" spans="2:9" x14ac:dyDescent="0.25">
      <c r="B4599" t="s">
        <v>15</v>
      </c>
      <c r="C4599" t="s">
        <v>21</v>
      </c>
      <c r="D4599" t="s">
        <v>36</v>
      </c>
      <c r="E4599" s="1">
        <v>44449</v>
      </c>
      <c r="F4599" s="4">
        <v>9170</v>
      </c>
      <c r="G4599">
        <v>655</v>
      </c>
      <c r="H4599" s="3">
        <f>_xlfn.XLOOKUP(sales[[#This Row],[Product]],products[Product],products[Cost per box])*sales[[#This Row],[Boxes]]</f>
        <v>3301.2</v>
      </c>
      <c r="I4599" s="4">
        <f>sales[[#This Row],[Revenue]]-sales[[#This Row],[Cost]]</f>
        <v>5868.8</v>
      </c>
    </row>
    <row r="4600" spans="2:9" x14ac:dyDescent="0.25">
      <c r="B4600" t="s">
        <v>23</v>
      </c>
      <c r="C4600" t="s">
        <v>6</v>
      </c>
      <c r="D4600" t="s">
        <v>47</v>
      </c>
      <c r="E4600" s="1">
        <v>44449</v>
      </c>
      <c r="F4600" s="4">
        <v>6482</v>
      </c>
      <c r="G4600">
        <v>361</v>
      </c>
      <c r="H4600" s="3">
        <f>_xlfn.XLOOKUP(sales[[#This Row],[Product]],products[Product],products[Cost per box])*sales[[#This Row],[Boxes]]</f>
        <v>1898.86</v>
      </c>
      <c r="I4600" s="4">
        <f>sales[[#This Row],[Revenue]]-sales[[#This Row],[Cost]]</f>
        <v>4583.1400000000003</v>
      </c>
    </row>
    <row r="4601" spans="2:9" x14ac:dyDescent="0.25">
      <c r="B4601" t="s">
        <v>40</v>
      </c>
      <c r="C4601" t="s">
        <v>27</v>
      </c>
      <c r="D4601" t="s">
        <v>36</v>
      </c>
      <c r="E4601" s="1">
        <v>44449</v>
      </c>
      <c r="F4601" s="4">
        <v>13146</v>
      </c>
      <c r="G4601">
        <v>910</v>
      </c>
      <c r="H4601" s="3">
        <f>_xlfn.XLOOKUP(sales[[#This Row],[Product]],products[Product],products[Cost per box])*sales[[#This Row],[Boxes]]</f>
        <v>4586.3999999999996</v>
      </c>
      <c r="I4601" s="4">
        <f>sales[[#This Row],[Revenue]]-sales[[#This Row],[Cost]]</f>
        <v>8559.6</v>
      </c>
    </row>
    <row r="4602" spans="2:9" x14ac:dyDescent="0.25">
      <c r="B4602" t="s">
        <v>37</v>
      </c>
      <c r="C4602" t="s">
        <v>21</v>
      </c>
      <c r="D4602" t="s">
        <v>7</v>
      </c>
      <c r="E4602" s="1">
        <v>44452</v>
      </c>
      <c r="F4602" s="4">
        <v>2142</v>
      </c>
      <c r="G4602">
        <v>90</v>
      </c>
      <c r="H4602" s="3">
        <f>_xlfn.XLOOKUP(sales[[#This Row],[Product]],products[Product],products[Cost per box])*sales[[#This Row],[Boxes]]</f>
        <v>463.50000000000006</v>
      </c>
      <c r="I4602" s="4">
        <f>sales[[#This Row],[Revenue]]-sales[[#This Row],[Cost]]</f>
        <v>1678.5</v>
      </c>
    </row>
    <row r="4603" spans="2:9" x14ac:dyDescent="0.25">
      <c r="B4603" t="s">
        <v>8</v>
      </c>
      <c r="C4603" t="s">
        <v>27</v>
      </c>
      <c r="D4603" t="s">
        <v>28</v>
      </c>
      <c r="E4603" s="1">
        <v>44452</v>
      </c>
      <c r="F4603" s="4">
        <v>1638</v>
      </c>
      <c r="G4603">
        <v>182</v>
      </c>
      <c r="H4603" s="3">
        <f>_xlfn.XLOOKUP(sales[[#This Row],[Product]],products[Product],products[Cost per box])*sales[[#This Row],[Boxes]]</f>
        <v>502.31999999999994</v>
      </c>
      <c r="I4603" s="4">
        <f>sales[[#This Row],[Revenue]]-sales[[#This Row],[Cost]]</f>
        <v>1135.68</v>
      </c>
    </row>
    <row r="4604" spans="2:9" x14ac:dyDescent="0.25">
      <c r="B4604" t="s">
        <v>46</v>
      </c>
      <c r="C4604" t="s">
        <v>9</v>
      </c>
      <c r="D4604" t="s">
        <v>19</v>
      </c>
      <c r="E4604" s="1">
        <v>44452</v>
      </c>
      <c r="F4604" s="4">
        <v>1911</v>
      </c>
      <c r="G4604">
        <v>107</v>
      </c>
      <c r="H4604" s="3">
        <f>_xlfn.XLOOKUP(sales[[#This Row],[Product]],products[Product],products[Cost per box])*sales[[#This Row],[Boxes]]</f>
        <v>1094.6100000000001</v>
      </c>
      <c r="I4604" s="4">
        <f>sales[[#This Row],[Revenue]]-sales[[#This Row],[Cost]]</f>
        <v>816.38999999999987</v>
      </c>
    </row>
    <row r="4605" spans="2:9" x14ac:dyDescent="0.25">
      <c r="B4605" t="s">
        <v>23</v>
      </c>
      <c r="C4605" t="s">
        <v>11</v>
      </c>
      <c r="D4605" t="s">
        <v>44</v>
      </c>
      <c r="E4605" s="1">
        <v>44452</v>
      </c>
      <c r="F4605" s="4">
        <v>1085</v>
      </c>
      <c r="G4605">
        <v>46</v>
      </c>
      <c r="H4605" s="3">
        <f>_xlfn.XLOOKUP(sales[[#This Row],[Product]],products[Product],products[Cost per box])*sales[[#This Row],[Boxes]]</f>
        <v>440.22</v>
      </c>
      <c r="I4605" s="4">
        <f>sales[[#This Row],[Revenue]]-sales[[#This Row],[Cost]]</f>
        <v>644.78</v>
      </c>
    </row>
    <row r="4606" spans="2:9" x14ac:dyDescent="0.25">
      <c r="B4606" t="s">
        <v>49</v>
      </c>
      <c r="C4606" t="s">
        <v>6</v>
      </c>
      <c r="D4606" t="s">
        <v>31</v>
      </c>
      <c r="E4606" s="1">
        <v>44452</v>
      </c>
      <c r="F4606" s="4">
        <v>5271</v>
      </c>
      <c r="G4606">
        <v>770</v>
      </c>
      <c r="H4606" s="3">
        <f>_xlfn.XLOOKUP(sales[[#This Row],[Product]],products[Product],products[Cost per box])*sales[[#This Row],[Boxes]]</f>
        <v>4404.3999999999996</v>
      </c>
      <c r="I4606" s="4">
        <f>sales[[#This Row],[Revenue]]-sales[[#This Row],[Cost]]</f>
        <v>866.60000000000036</v>
      </c>
    </row>
    <row r="4607" spans="2:9" x14ac:dyDescent="0.25">
      <c r="B4607" t="s">
        <v>29</v>
      </c>
      <c r="C4607" t="s">
        <v>11</v>
      </c>
      <c r="D4607" t="s">
        <v>31</v>
      </c>
      <c r="E4607" s="1">
        <v>44452</v>
      </c>
      <c r="F4607" s="4">
        <v>2828</v>
      </c>
      <c r="G4607">
        <v>283</v>
      </c>
      <c r="H4607" s="3">
        <f>_xlfn.XLOOKUP(sales[[#This Row],[Product]],products[Product],products[Cost per box])*sales[[#This Row],[Boxes]]</f>
        <v>1618.76</v>
      </c>
      <c r="I4607" s="4">
        <f>sales[[#This Row],[Revenue]]-sales[[#This Row],[Cost]]</f>
        <v>1209.24</v>
      </c>
    </row>
    <row r="4608" spans="2:9" x14ac:dyDescent="0.25">
      <c r="B4608" t="s">
        <v>23</v>
      </c>
      <c r="C4608" t="s">
        <v>16</v>
      </c>
      <c r="D4608" t="s">
        <v>45</v>
      </c>
      <c r="E4608" s="1">
        <v>44452</v>
      </c>
      <c r="F4608" s="4">
        <v>12068</v>
      </c>
      <c r="G4608">
        <v>770</v>
      </c>
      <c r="H4608" s="3">
        <f>_xlfn.XLOOKUP(sales[[#This Row],[Product]],products[Product],products[Cost per box])*sales[[#This Row],[Boxes]]</f>
        <v>5952.1</v>
      </c>
      <c r="I4608" s="4">
        <f>sales[[#This Row],[Revenue]]-sales[[#This Row],[Cost]]</f>
        <v>6115.9</v>
      </c>
    </row>
    <row r="4609" spans="2:9" x14ac:dyDescent="0.25">
      <c r="B4609" t="s">
        <v>13</v>
      </c>
      <c r="C4609" t="s">
        <v>9</v>
      </c>
      <c r="D4609" t="s">
        <v>48</v>
      </c>
      <c r="E4609" s="1">
        <v>44452</v>
      </c>
      <c r="F4609" s="4">
        <v>4774</v>
      </c>
      <c r="G4609">
        <v>208</v>
      </c>
      <c r="H4609" s="3">
        <f>_xlfn.XLOOKUP(sales[[#This Row],[Product]],products[Product],products[Cost per box])*sales[[#This Row],[Boxes]]</f>
        <v>1555.8400000000001</v>
      </c>
      <c r="I4609" s="4">
        <f>sales[[#This Row],[Revenue]]-sales[[#This Row],[Cost]]</f>
        <v>3218.16</v>
      </c>
    </row>
    <row r="4610" spans="2:9" x14ac:dyDescent="0.25">
      <c r="B4610" t="s">
        <v>15</v>
      </c>
      <c r="C4610" t="s">
        <v>16</v>
      </c>
      <c r="D4610" t="s">
        <v>19</v>
      </c>
      <c r="E4610" s="1">
        <v>44452</v>
      </c>
      <c r="F4610" s="4">
        <v>1148</v>
      </c>
      <c r="G4610">
        <v>64</v>
      </c>
      <c r="H4610" s="3">
        <f>_xlfn.XLOOKUP(sales[[#This Row],[Product]],products[Product],products[Cost per box])*sales[[#This Row],[Boxes]]</f>
        <v>654.72</v>
      </c>
      <c r="I4610" s="4">
        <f>sales[[#This Row],[Revenue]]-sales[[#This Row],[Cost]]</f>
        <v>493.28</v>
      </c>
    </row>
    <row r="4611" spans="2:9" x14ac:dyDescent="0.25">
      <c r="B4611" t="s">
        <v>41</v>
      </c>
      <c r="C4611" t="s">
        <v>16</v>
      </c>
      <c r="D4611" t="s">
        <v>14</v>
      </c>
      <c r="E4611" s="1">
        <v>44452</v>
      </c>
      <c r="F4611" s="4">
        <v>651</v>
      </c>
      <c r="G4611">
        <v>55</v>
      </c>
      <c r="H4611" s="3">
        <f>_xlfn.XLOOKUP(sales[[#This Row],[Product]],products[Product],products[Cost per box])*sales[[#This Row],[Boxes]]</f>
        <v>347.04999999999995</v>
      </c>
      <c r="I4611" s="4">
        <f>sales[[#This Row],[Revenue]]-sales[[#This Row],[Cost]]</f>
        <v>303.95000000000005</v>
      </c>
    </row>
    <row r="4612" spans="2:9" x14ac:dyDescent="0.25">
      <c r="B4612" t="s">
        <v>34</v>
      </c>
      <c r="C4612" t="s">
        <v>27</v>
      </c>
      <c r="D4612" t="s">
        <v>17</v>
      </c>
      <c r="E4612" s="1">
        <v>44452</v>
      </c>
      <c r="F4612" s="4">
        <v>5019</v>
      </c>
      <c r="G4612">
        <v>296</v>
      </c>
      <c r="H4612" s="3">
        <f>_xlfn.XLOOKUP(sales[[#This Row],[Product]],products[Product],products[Cost per box])*sales[[#This Row],[Boxes]]</f>
        <v>2012.8</v>
      </c>
      <c r="I4612" s="4">
        <f>sales[[#This Row],[Revenue]]-sales[[#This Row],[Cost]]</f>
        <v>3006.2</v>
      </c>
    </row>
    <row r="4613" spans="2:9" x14ac:dyDescent="0.25">
      <c r="B4613" t="s">
        <v>29</v>
      </c>
      <c r="C4613" t="s">
        <v>27</v>
      </c>
      <c r="D4613" t="s">
        <v>38</v>
      </c>
      <c r="E4613" s="1">
        <v>44452</v>
      </c>
      <c r="F4613" s="4">
        <v>8442</v>
      </c>
      <c r="G4613">
        <v>352</v>
      </c>
      <c r="H4613" s="3">
        <f>_xlfn.XLOOKUP(sales[[#This Row],[Product]],products[Product],products[Cost per box])*sales[[#This Row],[Boxes]]</f>
        <v>3498.8799999999997</v>
      </c>
      <c r="I4613" s="4">
        <f>sales[[#This Row],[Revenue]]-sales[[#This Row],[Cost]]</f>
        <v>4943.1200000000008</v>
      </c>
    </row>
    <row r="4614" spans="2:9" x14ac:dyDescent="0.25">
      <c r="B4614" t="s">
        <v>23</v>
      </c>
      <c r="C4614" t="s">
        <v>11</v>
      </c>
      <c r="D4614" t="s">
        <v>36</v>
      </c>
      <c r="E4614" s="1">
        <v>44452</v>
      </c>
      <c r="F4614" s="4">
        <v>2835</v>
      </c>
      <c r="G4614">
        <v>189</v>
      </c>
      <c r="H4614" s="3">
        <f>_xlfn.XLOOKUP(sales[[#This Row],[Product]],products[Product],products[Cost per box])*sales[[#This Row],[Boxes]]</f>
        <v>952.56000000000006</v>
      </c>
      <c r="I4614" s="4">
        <f>sales[[#This Row],[Revenue]]-sales[[#This Row],[Cost]]</f>
        <v>1882.44</v>
      </c>
    </row>
    <row r="4615" spans="2:9" x14ac:dyDescent="0.25">
      <c r="B4615" t="s">
        <v>13</v>
      </c>
      <c r="C4615" t="s">
        <v>27</v>
      </c>
      <c r="D4615" t="s">
        <v>19</v>
      </c>
      <c r="E4615" s="1">
        <v>44452</v>
      </c>
      <c r="F4615" s="4">
        <v>1771</v>
      </c>
      <c r="G4615">
        <v>89</v>
      </c>
      <c r="H4615" s="3">
        <f>_xlfn.XLOOKUP(sales[[#This Row],[Product]],products[Product],products[Cost per box])*sales[[#This Row],[Boxes]]</f>
        <v>910.47</v>
      </c>
      <c r="I4615" s="4">
        <f>sales[[#This Row],[Revenue]]-sales[[#This Row],[Cost]]</f>
        <v>860.53</v>
      </c>
    </row>
    <row r="4616" spans="2:9" x14ac:dyDescent="0.25">
      <c r="B4616" t="s">
        <v>49</v>
      </c>
      <c r="C4616" t="s">
        <v>6</v>
      </c>
      <c r="D4616" t="s">
        <v>47</v>
      </c>
      <c r="E4616" s="1">
        <v>44452</v>
      </c>
      <c r="F4616" s="4">
        <v>2569</v>
      </c>
      <c r="G4616">
        <v>136</v>
      </c>
      <c r="H4616" s="3">
        <f>_xlfn.XLOOKUP(sales[[#This Row],[Product]],products[Product],products[Cost per box])*sales[[#This Row],[Boxes]]</f>
        <v>715.36</v>
      </c>
      <c r="I4616" s="4">
        <f>sales[[#This Row],[Revenue]]-sales[[#This Row],[Cost]]</f>
        <v>1853.6399999999999</v>
      </c>
    </row>
    <row r="4617" spans="2:9" x14ac:dyDescent="0.25">
      <c r="B4617" t="s">
        <v>40</v>
      </c>
      <c r="C4617" t="s">
        <v>6</v>
      </c>
      <c r="D4617" t="s">
        <v>52</v>
      </c>
      <c r="E4617" s="1">
        <v>44452</v>
      </c>
      <c r="F4617" s="4">
        <v>2814</v>
      </c>
      <c r="G4617">
        <v>128</v>
      </c>
      <c r="H4617" s="3">
        <f>_xlfn.XLOOKUP(sales[[#This Row],[Product]],products[Product],products[Cost per box])*sales[[#This Row],[Boxes]]</f>
        <v>424.96</v>
      </c>
      <c r="I4617" s="4">
        <f>sales[[#This Row],[Revenue]]-sales[[#This Row],[Cost]]</f>
        <v>2389.04</v>
      </c>
    </row>
    <row r="4618" spans="2:9" x14ac:dyDescent="0.25">
      <c r="B4618" t="s">
        <v>13</v>
      </c>
      <c r="C4618" t="s">
        <v>9</v>
      </c>
      <c r="D4618" t="s">
        <v>19</v>
      </c>
      <c r="E4618" s="1">
        <v>44452</v>
      </c>
      <c r="F4618" s="4">
        <v>1701</v>
      </c>
      <c r="G4618">
        <v>90</v>
      </c>
      <c r="H4618" s="3">
        <f>_xlfn.XLOOKUP(sales[[#This Row],[Product]],products[Product],products[Cost per box])*sales[[#This Row],[Boxes]]</f>
        <v>920.7</v>
      </c>
      <c r="I4618" s="4">
        <f>sales[[#This Row],[Revenue]]-sales[[#This Row],[Cost]]</f>
        <v>780.3</v>
      </c>
    </row>
    <row r="4619" spans="2:9" x14ac:dyDescent="0.25">
      <c r="B4619" t="s">
        <v>33</v>
      </c>
      <c r="C4619" t="s">
        <v>16</v>
      </c>
      <c r="D4619" t="s">
        <v>42</v>
      </c>
      <c r="E4619" s="1">
        <v>44452</v>
      </c>
      <c r="F4619" s="4">
        <v>7266</v>
      </c>
      <c r="G4619">
        <v>519</v>
      </c>
      <c r="H4619" s="3">
        <f>_xlfn.XLOOKUP(sales[[#This Row],[Product]],products[Product],products[Cost per box])*sales[[#This Row],[Boxes]]</f>
        <v>2460.06</v>
      </c>
      <c r="I4619" s="4">
        <f>sales[[#This Row],[Revenue]]-sales[[#This Row],[Cost]]</f>
        <v>4805.9400000000005</v>
      </c>
    </row>
    <row r="4620" spans="2:9" x14ac:dyDescent="0.25">
      <c r="B4620" t="s">
        <v>25</v>
      </c>
      <c r="C4620" t="s">
        <v>11</v>
      </c>
      <c r="D4620" t="s">
        <v>28</v>
      </c>
      <c r="E4620" s="1">
        <v>44453</v>
      </c>
      <c r="F4620" s="4">
        <v>2520</v>
      </c>
      <c r="G4620">
        <v>420</v>
      </c>
      <c r="H4620" s="3">
        <f>_xlfn.XLOOKUP(sales[[#This Row],[Product]],products[Product],products[Cost per box])*sales[[#This Row],[Boxes]]</f>
        <v>1159.1999999999998</v>
      </c>
      <c r="I4620" s="4">
        <f>sales[[#This Row],[Revenue]]-sales[[#This Row],[Cost]]</f>
        <v>1360.8000000000002</v>
      </c>
    </row>
    <row r="4621" spans="2:9" x14ac:dyDescent="0.25">
      <c r="B4621" t="s">
        <v>10</v>
      </c>
      <c r="C4621" t="s">
        <v>21</v>
      </c>
      <c r="D4621" t="s">
        <v>14</v>
      </c>
      <c r="E4621" s="1">
        <v>44453</v>
      </c>
      <c r="F4621" s="4">
        <v>1911</v>
      </c>
      <c r="G4621">
        <v>174</v>
      </c>
      <c r="H4621" s="3">
        <f>_xlfn.XLOOKUP(sales[[#This Row],[Product]],products[Product],products[Cost per box])*sales[[#This Row],[Boxes]]</f>
        <v>1097.9399999999998</v>
      </c>
      <c r="I4621" s="4">
        <f>sales[[#This Row],[Revenue]]-sales[[#This Row],[Cost]]</f>
        <v>813.06000000000017</v>
      </c>
    </row>
    <row r="4622" spans="2:9" x14ac:dyDescent="0.25">
      <c r="B4622" t="s">
        <v>33</v>
      </c>
      <c r="C4622" t="s">
        <v>27</v>
      </c>
      <c r="D4622" t="s">
        <v>48</v>
      </c>
      <c r="E4622" s="1">
        <v>44453</v>
      </c>
      <c r="F4622" s="4">
        <v>10304</v>
      </c>
      <c r="G4622">
        <v>469</v>
      </c>
      <c r="H4622" s="3">
        <f>_xlfn.XLOOKUP(sales[[#This Row],[Product]],products[Product],products[Cost per box])*sales[[#This Row],[Boxes]]</f>
        <v>3508.1200000000003</v>
      </c>
      <c r="I4622" s="4">
        <f>sales[[#This Row],[Revenue]]-sales[[#This Row],[Cost]]</f>
        <v>6795.8799999999992</v>
      </c>
    </row>
    <row r="4623" spans="2:9" x14ac:dyDescent="0.25">
      <c r="B4623" t="s">
        <v>8</v>
      </c>
      <c r="C4623" t="s">
        <v>11</v>
      </c>
      <c r="D4623" t="s">
        <v>38</v>
      </c>
      <c r="E4623" s="1">
        <v>44453</v>
      </c>
      <c r="F4623" s="4">
        <v>8533</v>
      </c>
      <c r="G4623">
        <v>317</v>
      </c>
      <c r="H4623" s="3">
        <f>_xlfn.XLOOKUP(sales[[#This Row],[Product]],products[Product],products[Cost per box])*sales[[#This Row],[Boxes]]</f>
        <v>3150.98</v>
      </c>
      <c r="I4623" s="4">
        <f>sales[[#This Row],[Revenue]]-sales[[#This Row],[Cost]]</f>
        <v>5382.02</v>
      </c>
    </row>
    <row r="4624" spans="2:9" x14ac:dyDescent="0.25">
      <c r="B4624" t="s">
        <v>8</v>
      </c>
      <c r="C4624" t="s">
        <v>21</v>
      </c>
      <c r="D4624" t="s">
        <v>35</v>
      </c>
      <c r="E4624" s="1">
        <v>44453</v>
      </c>
      <c r="F4624" s="4">
        <v>3864</v>
      </c>
      <c r="G4624">
        <v>276</v>
      </c>
      <c r="H4624" s="3">
        <f>_xlfn.XLOOKUP(sales[[#This Row],[Product]],products[Product],products[Cost per box])*sales[[#This Row],[Boxes]]</f>
        <v>731.4</v>
      </c>
      <c r="I4624" s="4">
        <f>sales[[#This Row],[Revenue]]-sales[[#This Row],[Cost]]</f>
        <v>3132.6</v>
      </c>
    </row>
    <row r="4625" spans="2:9" x14ac:dyDescent="0.25">
      <c r="B4625" t="s">
        <v>25</v>
      </c>
      <c r="C4625" t="s">
        <v>6</v>
      </c>
      <c r="D4625" t="s">
        <v>38</v>
      </c>
      <c r="E4625" s="1">
        <v>44453</v>
      </c>
      <c r="F4625" s="4">
        <v>8470</v>
      </c>
      <c r="G4625">
        <v>314</v>
      </c>
      <c r="H4625" s="3">
        <f>_xlfn.XLOOKUP(sales[[#This Row],[Product]],products[Product],products[Cost per box])*sales[[#This Row],[Boxes]]</f>
        <v>3121.16</v>
      </c>
      <c r="I4625" s="4">
        <f>sales[[#This Row],[Revenue]]-sales[[#This Row],[Cost]]</f>
        <v>5348.84</v>
      </c>
    </row>
    <row r="4626" spans="2:9" x14ac:dyDescent="0.25">
      <c r="B4626" t="s">
        <v>33</v>
      </c>
      <c r="C4626" t="s">
        <v>27</v>
      </c>
      <c r="D4626" t="s">
        <v>50</v>
      </c>
      <c r="E4626" s="1">
        <v>44453</v>
      </c>
      <c r="F4626" s="4">
        <v>12110</v>
      </c>
      <c r="G4626">
        <v>1540</v>
      </c>
      <c r="H4626" s="3">
        <f>_xlfn.XLOOKUP(sales[[#This Row],[Product]],products[Product],products[Cost per box])*sales[[#This Row],[Boxes]]</f>
        <v>19111.400000000001</v>
      </c>
      <c r="I4626" s="4">
        <f>sales[[#This Row],[Revenue]]-sales[[#This Row],[Cost]]</f>
        <v>-7001.4000000000015</v>
      </c>
    </row>
    <row r="4627" spans="2:9" x14ac:dyDescent="0.25">
      <c r="B4627" t="s">
        <v>41</v>
      </c>
      <c r="C4627" t="s">
        <v>9</v>
      </c>
      <c r="D4627" t="s">
        <v>12</v>
      </c>
      <c r="E4627" s="1">
        <v>44453</v>
      </c>
      <c r="F4627" s="4">
        <v>4067</v>
      </c>
      <c r="G4627">
        <v>163</v>
      </c>
      <c r="H4627" s="3">
        <f>_xlfn.XLOOKUP(sales[[#This Row],[Product]],products[Product],products[Cost per box])*sales[[#This Row],[Boxes]]</f>
        <v>1374.09</v>
      </c>
      <c r="I4627" s="4">
        <f>sales[[#This Row],[Revenue]]-sales[[#This Row],[Cost]]</f>
        <v>2692.91</v>
      </c>
    </row>
    <row r="4628" spans="2:9" x14ac:dyDescent="0.25">
      <c r="B4628" t="s">
        <v>10</v>
      </c>
      <c r="C4628" t="s">
        <v>6</v>
      </c>
      <c r="D4628" t="s">
        <v>45</v>
      </c>
      <c r="E4628" s="1">
        <v>44453</v>
      </c>
      <c r="F4628" s="4">
        <v>504</v>
      </c>
      <c r="G4628">
        <v>28</v>
      </c>
      <c r="H4628" s="3">
        <f>_xlfn.XLOOKUP(sales[[#This Row],[Product]],products[Product],products[Cost per box])*sales[[#This Row],[Boxes]]</f>
        <v>216.44</v>
      </c>
      <c r="I4628" s="4">
        <f>sales[[#This Row],[Revenue]]-sales[[#This Row],[Cost]]</f>
        <v>287.56</v>
      </c>
    </row>
    <row r="4629" spans="2:9" x14ac:dyDescent="0.25">
      <c r="B4629" t="s">
        <v>10</v>
      </c>
      <c r="C4629" t="s">
        <v>11</v>
      </c>
      <c r="D4629" t="s">
        <v>38</v>
      </c>
      <c r="E4629" s="1">
        <v>44453</v>
      </c>
      <c r="F4629" s="4">
        <v>840</v>
      </c>
      <c r="G4629">
        <v>34</v>
      </c>
      <c r="H4629" s="3">
        <f>_xlfn.XLOOKUP(sales[[#This Row],[Product]],products[Product],products[Cost per box])*sales[[#This Row],[Boxes]]</f>
        <v>337.96</v>
      </c>
      <c r="I4629" s="4">
        <f>sales[[#This Row],[Revenue]]-sales[[#This Row],[Cost]]</f>
        <v>502.04</v>
      </c>
    </row>
    <row r="4630" spans="2:9" x14ac:dyDescent="0.25">
      <c r="B4630" t="s">
        <v>41</v>
      </c>
      <c r="C4630" t="s">
        <v>9</v>
      </c>
      <c r="D4630" t="s">
        <v>14</v>
      </c>
      <c r="E4630" s="1">
        <v>44453</v>
      </c>
      <c r="F4630" s="4">
        <v>2905</v>
      </c>
      <c r="G4630">
        <v>243</v>
      </c>
      <c r="H4630" s="3">
        <f>_xlfn.XLOOKUP(sales[[#This Row],[Product]],products[Product],products[Cost per box])*sales[[#This Row],[Boxes]]</f>
        <v>1533.33</v>
      </c>
      <c r="I4630" s="4">
        <f>sales[[#This Row],[Revenue]]-sales[[#This Row],[Cost]]</f>
        <v>1371.67</v>
      </c>
    </row>
    <row r="4631" spans="2:9" x14ac:dyDescent="0.25">
      <c r="B4631" t="s">
        <v>51</v>
      </c>
      <c r="C4631" t="s">
        <v>6</v>
      </c>
      <c r="D4631" t="s">
        <v>45</v>
      </c>
      <c r="E4631" s="1">
        <v>44453</v>
      </c>
      <c r="F4631" s="4">
        <v>4851</v>
      </c>
      <c r="G4631">
        <v>304</v>
      </c>
      <c r="H4631" s="3">
        <f>_xlfn.XLOOKUP(sales[[#This Row],[Product]],products[Product],products[Cost per box])*sales[[#This Row],[Boxes]]</f>
        <v>2349.92</v>
      </c>
      <c r="I4631" s="4">
        <f>sales[[#This Row],[Revenue]]-sales[[#This Row],[Cost]]</f>
        <v>2501.08</v>
      </c>
    </row>
    <row r="4632" spans="2:9" x14ac:dyDescent="0.25">
      <c r="B4632" t="s">
        <v>33</v>
      </c>
      <c r="C4632" t="s">
        <v>9</v>
      </c>
      <c r="D4632" t="s">
        <v>7</v>
      </c>
      <c r="E4632" s="1">
        <v>44453</v>
      </c>
      <c r="F4632" s="4">
        <v>812</v>
      </c>
      <c r="G4632">
        <v>33</v>
      </c>
      <c r="H4632" s="3">
        <f>_xlfn.XLOOKUP(sales[[#This Row],[Product]],products[Product],products[Cost per box])*sales[[#This Row],[Boxes]]</f>
        <v>169.95000000000002</v>
      </c>
      <c r="I4632" s="4">
        <f>sales[[#This Row],[Revenue]]-sales[[#This Row],[Cost]]</f>
        <v>642.04999999999995</v>
      </c>
    </row>
    <row r="4633" spans="2:9" x14ac:dyDescent="0.25">
      <c r="B4633" t="s">
        <v>51</v>
      </c>
      <c r="C4633" t="s">
        <v>6</v>
      </c>
      <c r="D4633" t="s">
        <v>26</v>
      </c>
      <c r="E4633" s="1">
        <v>44453</v>
      </c>
      <c r="F4633" s="4">
        <v>973</v>
      </c>
      <c r="G4633">
        <v>55</v>
      </c>
      <c r="H4633" s="3">
        <f>_xlfn.XLOOKUP(sales[[#This Row],[Product]],products[Product],products[Cost per box])*sales[[#This Row],[Boxes]]</f>
        <v>353.65</v>
      </c>
      <c r="I4633" s="4">
        <f>sales[[#This Row],[Revenue]]-sales[[#This Row],[Cost]]</f>
        <v>619.35</v>
      </c>
    </row>
    <row r="4634" spans="2:9" x14ac:dyDescent="0.25">
      <c r="B4634" t="s">
        <v>10</v>
      </c>
      <c r="C4634" t="s">
        <v>21</v>
      </c>
      <c r="D4634" t="s">
        <v>28</v>
      </c>
      <c r="E4634" s="1">
        <v>44453</v>
      </c>
      <c r="F4634" s="4">
        <v>1841</v>
      </c>
      <c r="G4634">
        <v>231</v>
      </c>
      <c r="H4634" s="3">
        <f>_xlfn.XLOOKUP(sales[[#This Row],[Product]],products[Product],products[Cost per box])*sales[[#This Row],[Boxes]]</f>
        <v>637.55999999999995</v>
      </c>
      <c r="I4634" s="4">
        <f>sales[[#This Row],[Revenue]]-sales[[#This Row],[Cost]]</f>
        <v>1203.44</v>
      </c>
    </row>
    <row r="4635" spans="2:9" x14ac:dyDescent="0.25">
      <c r="B4635" t="s">
        <v>20</v>
      </c>
      <c r="C4635" t="s">
        <v>6</v>
      </c>
      <c r="D4635" t="s">
        <v>50</v>
      </c>
      <c r="E4635" s="1">
        <v>44453</v>
      </c>
      <c r="F4635" s="4">
        <v>1659</v>
      </c>
      <c r="G4635">
        <v>237</v>
      </c>
      <c r="H4635" s="3">
        <f>_xlfn.XLOOKUP(sales[[#This Row],[Product]],products[Product],products[Cost per box])*sales[[#This Row],[Boxes]]</f>
        <v>2941.17</v>
      </c>
      <c r="I4635" s="4">
        <f>sales[[#This Row],[Revenue]]-sales[[#This Row],[Cost]]</f>
        <v>-1282.17</v>
      </c>
    </row>
    <row r="4636" spans="2:9" x14ac:dyDescent="0.25">
      <c r="B4636" t="s">
        <v>10</v>
      </c>
      <c r="C4636" t="s">
        <v>21</v>
      </c>
      <c r="D4636" t="s">
        <v>7</v>
      </c>
      <c r="E4636" s="1">
        <v>44453</v>
      </c>
      <c r="F4636" s="4">
        <v>3129</v>
      </c>
      <c r="G4636">
        <v>131</v>
      </c>
      <c r="H4636" s="3">
        <f>_xlfn.XLOOKUP(sales[[#This Row],[Product]],products[Product],products[Cost per box])*sales[[#This Row],[Boxes]]</f>
        <v>674.65000000000009</v>
      </c>
      <c r="I4636" s="4">
        <f>sales[[#This Row],[Revenue]]-sales[[#This Row],[Cost]]</f>
        <v>2454.35</v>
      </c>
    </row>
    <row r="4637" spans="2:9" x14ac:dyDescent="0.25">
      <c r="B4637" t="s">
        <v>49</v>
      </c>
      <c r="C4637" t="s">
        <v>9</v>
      </c>
      <c r="D4637" t="s">
        <v>31</v>
      </c>
      <c r="E4637" s="1">
        <v>44453</v>
      </c>
      <c r="F4637" s="4">
        <v>1421</v>
      </c>
      <c r="G4637">
        <v>158</v>
      </c>
      <c r="H4637" s="3">
        <f>_xlfn.XLOOKUP(sales[[#This Row],[Product]],products[Product],products[Cost per box])*sales[[#This Row],[Boxes]]</f>
        <v>903.76</v>
      </c>
      <c r="I4637" s="4">
        <f>sales[[#This Row],[Revenue]]-sales[[#This Row],[Cost]]</f>
        <v>517.24</v>
      </c>
    </row>
    <row r="4638" spans="2:9" x14ac:dyDescent="0.25">
      <c r="B4638" t="s">
        <v>8</v>
      </c>
      <c r="C4638" t="s">
        <v>9</v>
      </c>
      <c r="D4638" t="s">
        <v>28</v>
      </c>
      <c r="E4638" s="1">
        <v>44453</v>
      </c>
      <c r="F4638" s="4">
        <v>595</v>
      </c>
      <c r="G4638">
        <v>75</v>
      </c>
      <c r="H4638" s="3">
        <f>_xlfn.XLOOKUP(sales[[#This Row],[Product]],products[Product],products[Cost per box])*sales[[#This Row],[Boxes]]</f>
        <v>206.99999999999997</v>
      </c>
      <c r="I4638" s="4">
        <f>sales[[#This Row],[Revenue]]-sales[[#This Row],[Cost]]</f>
        <v>388</v>
      </c>
    </row>
    <row r="4639" spans="2:9" x14ac:dyDescent="0.25">
      <c r="B4639" t="s">
        <v>20</v>
      </c>
      <c r="C4639" t="s">
        <v>9</v>
      </c>
      <c r="D4639" t="s">
        <v>30</v>
      </c>
      <c r="E4639" s="1">
        <v>44453</v>
      </c>
      <c r="F4639" s="4">
        <v>7210</v>
      </c>
      <c r="G4639">
        <v>1050</v>
      </c>
      <c r="H4639" s="3">
        <f>_xlfn.XLOOKUP(sales[[#This Row],[Product]],products[Product],products[Cost per box])*sales[[#This Row],[Boxes]]</f>
        <v>3864</v>
      </c>
      <c r="I4639" s="4">
        <f>sales[[#This Row],[Revenue]]-sales[[#This Row],[Cost]]</f>
        <v>3346</v>
      </c>
    </row>
    <row r="4640" spans="2:9" x14ac:dyDescent="0.25">
      <c r="B4640" t="s">
        <v>49</v>
      </c>
      <c r="C4640" t="s">
        <v>11</v>
      </c>
      <c r="D4640" t="s">
        <v>44</v>
      </c>
      <c r="E4640" s="1">
        <v>44453</v>
      </c>
      <c r="F4640" s="4">
        <v>7798</v>
      </c>
      <c r="G4640">
        <v>312</v>
      </c>
      <c r="H4640" s="3">
        <f>_xlfn.XLOOKUP(sales[[#This Row],[Product]],products[Product],products[Cost per box])*sales[[#This Row],[Boxes]]</f>
        <v>2985.84</v>
      </c>
      <c r="I4640" s="4">
        <f>sales[[#This Row],[Revenue]]-sales[[#This Row],[Cost]]</f>
        <v>4812.16</v>
      </c>
    </row>
    <row r="4641" spans="2:9" x14ac:dyDescent="0.25">
      <c r="B4641" t="s">
        <v>49</v>
      </c>
      <c r="C4641" t="s">
        <v>16</v>
      </c>
      <c r="D4641" t="s">
        <v>28</v>
      </c>
      <c r="E4641" s="1">
        <v>44453</v>
      </c>
      <c r="F4641" s="4">
        <v>11004</v>
      </c>
      <c r="G4641">
        <v>1190</v>
      </c>
      <c r="H4641" s="3">
        <f>_xlfn.XLOOKUP(sales[[#This Row],[Product]],products[Product],products[Cost per box])*sales[[#This Row],[Boxes]]</f>
        <v>3284.3999999999996</v>
      </c>
      <c r="I4641" s="4">
        <f>sales[[#This Row],[Revenue]]-sales[[#This Row],[Cost]]</f>
        <v>7719.6</v>
      </c>
    </row>
    <row r="4642" spans="2:9" x14ac:dyDescent="0.25">
      <c r="B4642" t="s">
        <v>8</v>
      </c>
      <c r="C4642" t="s">
        <v>11</v>
      </c>
      <c r="D4642" t="s">
        <v>31</v>
      </c>
      <c r="E4642" s="1">
        <v>44453</v>
      </c>
      <c r="F4642" s="4">
        <v>6524</v>
      </c>
      <c r="G4642">
        <v>910</v>
      </c>
      <c r="H4642" s="3">
        <f>_xlfn.XLOOKUP(sales[[#This Row],[Product]],products[Product],products[Cost per box])*sales[[#This Row],[Boxes]]</f>
        <v>5205.2</v>
      </c>
      <c r="I4642" s="4">
        <f>sales[[#This Row],[Revenue]]-sales[[#This Row],[Cost]]</f>
        <v>1318.8000000000002</v>
      </c>
    </row>
    <row r="4643" spans="2:9" x14ac:dyDescent="0.25">
      <c r="B4643" t="s">
        <v>46</v>
      </c>
      <c r="C4643" t="s">
        <v>27</v>
      </c>
      <c r="D4643" t="s">
        <v>36</v>
      </c>
      <c r="E4643" s="1">
        <v>44453</v>
      </c>
      <c r="F4643" s="4">
        <v>6272</v>
      </c>
      <c r="G4643">
        <v>392</v>
      </c>
      <c r="H4643" s="3">
        <f>_xlfn.XLOOKUP(sales[[#This Row],[Product]],products[Product],products[Cost per box])*sales[[#This Row],[Boxes]]</f>
        <v>1975.68</v>
      </c>
      <c r="I4643" s="4">
        <f>sales[[#This Row],[Revenue]]-sales[[#This Row],[Cost]]</f>
        <v>4296.32</v>
      </c>
    </row>
    <row r="4644" spans="2:9" x14ac:dyDescent="0.25">
      <c r="B4644" t="s">
        <v>34</v>
      </c>
      <c r="C4644" t="s">
        <v>21</v>
      </c>
      <c r="D4644" t="s">
        <v>45</v>
      </c>
      <c r="E4644" s="1">
        <v>44453</v>
      </c>
      <c r="F4644" s="4">
        <v>3899</v>
      </c>
      <c r="G4644">
        <v>230</v>
      </c>
      <c r="H4644" s="3">
        <f>_xlfn.XLOOKUP(sales[[#This Row],[Product]],products[Product],products[Cost per box])*sales[[#This Row],[Boxes]]</f>
        <v>1777.9</v>
      </c>
      <c r="I4644" s="4">
        <f>sales[[#This Row],[Revenue]]-sales[[#This Row],[Cost]]</f>
        <v>2121.1</v>
      </c>
    </row>
    <row r="4645" spans="2:9" x14ac:dyDescent="0.25">
      <c r="B4645" t="s">
        <v>29</v>
      </c>
      <c r="C4645" t="s">
        <v>6</v>
      </c>
      <c r="D4645" t="s">
        <v>22</v>
      </c>
      <c r="E4645" s="1">
        <v>44453</v>
      </c>
      <c r="F4645" s="4">
        <v>2156</v>
      </c>
      <c r="G4645">
        <v>144</v>
      </c>
      <c r="H4645" s="3">
        <f>_xlfn.XLOOKUP(sales[[#This Row],[Product]],products[Product],products[Cost per box])*sales[[#This Row],[Boxes]]</f>
        <v>1183.68</v>
      </c>
      <c r="I4645" s="4">
        <f>sales[[#This Row],[Revenue]]-sales[[#This Row],[Cost]]</f>
        <v>972.31999999999994</v>
      </c>
    </row>
    <row r="4646" spans="2:9" x14ac:dyDescent="0.25">
      <c r="B4646" t="s">
        <v>39</v>
      </c>
      <c r="C4646" t="s">
        <v>9</v>
      </c>
      <c r="D4646" t="s">
        <v>36</v>
      </c>
      <c r="E4646" s="1">
        <v>44453</v>
      </c>
      <c r="F4646" s="4">
        <v>1645</v>
      </c>
      <c r="G4646">
        <v>127</v>
      </c>
      <c r="H4646" s="3">
        <f>_xlfn.XLOOKUP(sales[[#This Row],[Product]],products[Product],products[Cost per box])*sales[[#This Row],[Boxes]]</f>
        <v>640.08000000000004</v>
      </c>
      <c r="I4646" s="4">
        <f>sales[[#This Row],[Revenue]]-sales[[#This Row],[Cost]]</f>
        <v>1004.92</v>
      </c>
    </row>
    <row r="4647" spans="2:9" x14ac:dyDescent="0.25">
      <c r="B4647" t="s">
        <v>33</v>
      </c>
      <c r="C4647" t="s">
        <v>6</v>
      </c>
      <c r="D4647" t="s">
        <v>44</v>
      </c>
      <c r="E4647" s="1">
        <v>44454</v>
      </c>
      <c r="F4647" s="4">
        <v>7882</v>
      </c>
      <c r="G4647">
        <v>359</v>
      </c>
      <c r="H4647" s="3">
        <f>_xlfn.XLOOKUP(sales[[#This Row],[Product]],products[Product],products[Cost per box])*sales[[#This Row],[Boxes]]</f>
        <v>3435.63</v>
      </c>
      <c r="I4647" s="4">
        <f>sales[[#This Row],[Revenue]]-sales[[#This Row],[Cost]]</f>
        <v>4446.37</v>
      </c>
    </row>
    <row r="4648" spans="2:9" x14ac:dyDescent="0.25">
      <c r="B4648" t="s">
        <v>29</v>
      </c>
      <c r="C4648" t="s">
        <v>11</v>
      </c>
      <c r="D4648" t="s">
        <v>14</v>
      </c>
      <c r="E4648" s="1">
        <v>44454</v>
      </c>
      <c r="F4648" s="4">
        <v>784</v>
      </c>
      <c r="G4648">
        <v>72</v>
      </c>
      <c r="H4648" s="3">
        <f>_xlfn.XLOOKUP(sales[[#This Row],[Product]],products[Product],products[Cost per box])*sales[[#This Row],[Boxes]]</f>
        <v>454.32</v>
      </c>
      <c r="I4648" s="4">
        <f>sales[[#This Row],[Revenue]]-sales[[#This Row],[Cost]]</f>
        <v>329.68</v>
      </c>
    </row>
    <row r="4649" spans="2:9" x14ac:dyDescent="0.25">
      <c r="B4649" t="s">
        <v>41</v>
      </c>
      <c r="C4649" t="s">
        <v>21</v>
      </c>
      <c r="D4649" t="s">
        <v>26</v>
      </c>
      <c r="E4649" s="1">
        <v>44454</v>
      </c>
      <c r="F4649" s="4">
        <v>5411</v>
      </c>
      <c r="G4649">
        <v>301</v>
      </c>
      <c r="H4649" s="3">
        <f>_xlfn.XLOOKUP(sales[[#This Row],[Product]],products[Product],products[Cost per box])*sales[[#This Row],[Boxes]]</f>
        <v>1935.4299999999998</v>
      </c>
      <c r="I4649" s="4">
        <f>sales[[#This Row],[Revenue]]-sales[[#This Row],[Cost]]</f>
        <v>3475.57</v>
      </c>
    </row>
    <row r="4650" spans="2:9" x14ac:dyDescent="0.25">
      <c r="B4650" t="s">
        <v>40</v>
      </c>
      <c r="C4650" t="s">
        <v>6</v>
      </c>
      <c r="D4650" t="s">
        <v>7</v>
      </c>
      <c r="E4650" s="1">
        <v>44454</v>
      </c>
      <c r="F4650" s="4">
        <v>6013</v>
      </c>
      <c r="G4650">
        <v>251</v>
      </c>
      <c r="H4650" s="3">
        <f>_xlfn.XLOOKUP(sales[[#This Row],[Product]],products[Product],products[Cost per box])*sales[[#This Row],[Boxes]]</f>
        <v>1292.6500000000001</v>
      </c>
      <c r="I4650" s="4">
        <f>sales[[#This Row],[Revenue]]-sales[[#This Row],[Cost]]</f>
        <v>4720.3500000000004</v>
      </c>
    </row>
    <row r="4651" spans="2:9" x14ac:dyDescent="0.25">
      <c r="B4651" t="s">
        <v>51</v>
      </c>
      <c r="C4651" t="s">
        <v>9</v>
      </c>
      <c r="D4651" t="s">
        <v>17</v>
      </c>
      <c r="E4651" s="1">
        <v>44454</v>
      </c>
      <c r="F4651" s="4">
        <v>259</v>
      </c>
      <c r="G4651">
        <v>17</v>
      </c>
      <c r="H4651" s="3">
        <f>_xlfn.XLOOKUP(sales[[#This Row],[Product]],products[Product],products[Cost per box])*sales[[#This Row],[Boxes]]</f>
        <v>115.6</v>
      </c>
      <c r="I4651" s="4">
        <f>sales[[#This Row],[Revenue]]-sales[[#This Row],[Cost]]</f>
        <v>143.4</v>
      </c>
    </row>
    <row r="4652" spans="2:9" x14ac:dyDescent="0.25">
      <c r="B4652" t="s">
        <v>33</v>
      </c>
      <c r="C4652" t="s">
        <v>6</v>
      </c>
      <c r="D4652" t="s">
        <v>28</v>
      </c>
      <c r="E4652" s="1">
        <v>44454</v>
      </c>
      <c r="F4652" s="4">
        <v>4921</v>
      </c>
      <c r="G4652">
        <v>547</v>
      </c>
      <c r="H4652" s="3">
        <f>_xlfn.XLOOKUP(sales[[#This Row],[Product]],products[Product],products[Cost per box])*sales[[#This Row],[Boxes]]</f>
        <v>1509.7199999999998</v>
      </c>
      <c r="I4652" s="4">
        <f>sales[[#This Row],[Revenue]]-sales[[#This Row],[Cost]]</f>
        <v>3411.28</v>
      </c>
    </row>
    <row r="4653" spans="2:9" x14ac:dyDescent="0.25">
      <c r="B4653" t="s">
        <v>32</v>
      </c>
      <c r="C4653" t="s">
        <v>27</v>
      </c>
      <c r="D4653" t="s">
        <v>30</v>
      </c>
      <c r="E4653" s="1">
        <v>44454</v>
      </c>
      <c r="F4653" s="4">
        <v>4179</v>
      </c>
      <c r="G4653">
        <v>840</v>
      </c>
      <c r="H4653" s="3">
        <f>_xlfn.XLOOKUP(sales[[#This Row],[Product]],products[Product],products[Cost per box])*sales[[#This Row],[Boxes]]</f>
        <v>3091.2000000000003</v>
      </c>
      <c r="I4653" s="4">
        <f>sales[[#This Row],[Revenue]]-sales[[#This Row],[Cost]]</f>
        <v>1087.7999999999997</v>
      </c>
    </row>
    <row r="4654" spans="2:9" x14ac:dyDescent="0.25">
      <c r="B4654" t="s">
        <v>25</v>
      </c>
      <c r="C4654" t="s">
        <v>21</v>
      </c>
      <c r="D4654" t="s">
        <v>24</v>
      </c>
      <c r="E4654" s="1">
        <v>44454</v>
      </c>
      <c r="F4654" s="4">
        <v>5691</v>
      </c>
      <c r="G4654">
        <v>285</v>
      </c>
      <c r="H4654" s="3">
        <f>_xlfn.XLOOKUP(sales[[#This Row],[Product]],products[Product],products[Cost per box])*sales[[#This Row],[Boxes]]</f>
        <v>2995.35</v>
      </c>
      <c r="I4654" s="4">
        <f>sales[[#This Row],[Revenue]]-sales[[#This Row],[Cost]]</f>
        <v>2695.65</v>
      </c>
    </row>
    <row r="4655" spans="2:9" x14ac:dyDescent="0.25">
      <c r="B4655" t="s">
        <v>20</v>
      </c>
      <c r="C4655" t="s">
        <v>27</v>
      </c>
      <c r="D4655" t="s">
        <v>35</v>
      </c>
      <c r="E4655" s="1">
        <v>44454</v>
      </c>
      <c r="F4655" s="4">
        <v>3815</v>
      </c>
      <c r="G4655">
        <v>255</v>
      </c>
      <c r="H4655" s="3">
        <f>_xlfn.XLOOKUP(sales[[#This Row],[Product]],products[Product],products[Cost per box])*sales[[#This Row],[Boxes]]</f>
        <v>675.75</v>
      </c>
      <c r="I4655" s="4">
        <f>sales[[#This Row],[Revenue]]-sales[[#This Row],[Cost]]</f>
        <v>3139.25</v>
      </c>
    </row>
    <row r="4656" spans="2:9" x14ac:dyDescent="0.25">
      <c r="B4656" t="s">
        <v>8</v>
      </c>
      <c r="C4656" t="s">
        <v>6</v>
      </c>
      <c r="D4656" t="s">
        <v>22</v>
      </c>
      <c r="E4656" s="1">
        <v>44454</v>
      </c>
      <c r="F4656" s="4">
        <v>714</v>
      </c>
      <c r="G4656">
        <v>55</v>
      </c>
      <c r="H4656" s="3">
        <f>_xlfn.XLOOKUP(sales[[#This Row],[Product]],products[Product],products[Cost per box])*sales[[#This Row],[Boxes]]</f>
        <v>452.1</v>
      </c>
      <c r="I4656" s="4">
        <f>sales[[#This Row],[Revenue]]-sales[[#This Row],[Cost]]</f>
        <v>261.89999999999998</v>
      </c>
    </row>
    <row r="4657" spans="2:9" x14ac:dyDescent="0.25">
      <c r="B4657" t="s">
        <v>23</v>
      </c>
      <c r="C4657" t="s">
        <v>27</v>
      </c>
      <c r="D4657" t="s">
        <v>44</v>
      </c>
      <c r="E4657" s="1">
        <v>44454</v>
      </c>
      <c r="F4657" s="4">
        <v>3290</v>
      </c>
      <c r="G4657">
        <v>144</v>
      </c>
      <c r="H4657" s="3">
        <f>_xlfn.XLOOKUP(sales[[#This Row],[Product]],products[Product],products[Cost per box])*sales[[#This Row],[Boxes]]</f>
        <v>1378.08</v>
      </c>
      <c r="I4657" s="4">
        <f>sales[[#This Row],[Revenue]]-sales[[#This Row],[Cost]]</f>
        <v>1911.92</v>
      </c>
    </row>
    <row r="4658" spans="2:9" x14ac:dyDescent="0.25">
      <c r="B4658" t="s">
        <v>5</v>
      </c>
      <c r="C4658" t="s">
        <v>11</v>
      </c>
      <c r="D4658" t="s">
        <v>38</v>
      </c>
      <c r="E4658" s="1">
        <v>44454</v>
      </c>
      <c r="F4658" s="4">
        <v>1400</v>
      </c>
      <c r="G4658">
        <v>54</v>
      </c>
      <c r="H4658" s="3">
        <f>_xlfn.XLOOKUP(sales[[#This Row],[Product]],products[Product],products[Cost per box])*sales[[#This Row],[Boxes]]</f>
        <v>536.76</v>
      </c>
      <c r="I4658" s="4">
        <f>sales[[#This Row],[Revenue]]-sales[[#This Row],[Cost]]</f>
        <v>863.24</v>
      </c>
    </row>
    <row r="4659" spans="2:9" x14ac:dyDescent="0.25">
      <c r="B4659" t="s">
        <v>46</v>
      </c>
      <c r="C4659" t="s">
        <v>21</v>
      </c>
      <c r="D4659" t="s">
        <v>28</v>
      </c>
      <c r="E4659" s="1">
        <v>44454</v>
      </c>
      <c r="F4659" s="4">
        <v>3283</v>
      </c>
      <c r="G4659">
        <v>411</v>
      </c>
      <c r="H4659" s="3">
        <f>_xlfn.XLOOKUP(sales[[#This Row],[Product]],products[Product],products[Cost per box])*sales[[#This Row],[Boxes]]</f>
        <v>1134.3599999999999</v>
      </c>
      <c r="I4659" s="4">
        <f>sales[[#This Row],[Revenue]]-sales[[#This Row],[Cost]]</f>
        <v>2148.6400000000003</v>
      </c>
    </row>
    <row r="4660" spans="2:9" x14ac:dyDescent="0.25">
      <c r="B4660" t="s">
        <v>39</v>
      </c>
      <c r="C4660" t="s">
        <v>9</v>
      </c>
      <c r="D4660" t="s">
        <v>19</v>
      </c>
      <c r="E4660" s="1">
        <v>44454</v>
      </c>
      <c r="F4660" s="4">
        <v>4767</v>
      </c>
      <c r="G4660">
        <v>251</v>
      </c>
      <c r="H4660" s="3">
        <f>_xlfn.XLOOKUP(sales[[#This Row],[Product]],products[Product],products[Cost per box])*sales[[#This Row],[Boxes]]</f>
        <v>2567.73</v>
      </c>
      <c r="I4660" s="4">
        <f>sales[[#This Row],[Revenue]]-sales[[#This Row],[Cost]]</f>
        <v>2199.27</v>
      </c>
    </row>
    <row r="4661" spans="2:9" x14ac:dyDescent="0.25">
      <c r="B4661" t="s">
        <v>15</v>
      </c>
      <c r="C4661" t="s">
        <v>6</v>
      </c>
      <c r="D4661" t="s">
        <v>24</v>
      </c>
      <c r="E4661" s="1">
        <v>44454</v>
      </c>
      <c r="F4661" s="4">
        <v>1365</v>
      </c>
      <c r="G4661">
        <v>69</v>
      </c>
      <c r="H4661" s="3">
        <f>_xlfn.XLOOKUP(sales[[#This Row],[Product]],products[Product],products[Cost per box])*sales[[#This Row],[Boxes]]</f>
        <v>725.18999999999994</v>
      </c>
      <c r="I4661" s="4">
        <f>sales[[#This Row],[Revenue]]-sales[[#This Row],[Cost]]</f>
        <v>639.81000000000006</v>
      </c>
    </row>
    <row r="4662" spans="2:9" x14ac:dyDescent="0.25">
      <c r="B4662" t="s">
        <v>8</v>
      </c>
      <c r="C4662" t="s">
        <v>27</v>
      </c>
      <c r="D4662" t="s">
        <v>52</v>
      </c>
      <c r="E4662" s="1">
        <v>44454</v>
      </c>
      <c r="F4662" s="4">
        <v>2303</v>
      </c>
      <c r="G4662">
        <v>101</v>
      </c>
      <c r="H4662" s="3">
        <f>_xlfn.XLOOKUP(sales[[#This Row],[Product]],products[Product],products[Cost per box])*sales[[#This Row],[Boxes]]</f>
        <v>335.32</v>
      </c>
      <c r="I4662" s="4">
        <f>sales[[#This Row],[Revenue]]-sales[[#This Row],[Cost]]</f>
        <v>1967.68</v>
      </c>
    </row>
    <row r="4663" spans="2:9" x14ac:dyDescent="0.25">
      <c r="B4663" t="s">
        <v>41</v>
      </c>
      <c r="C4663" t="s">
        <v>21</v>
      </c>
      <c r="D4663" t="s">
        <v>28</v>
      </c>
      <c r="E4663" s="1">
        <v>44454</v>
      </c>
      <c r="F4663" s="4">
        <v>2345</v>
      </c>
      <c r="G4663">
        <v>261</v>
      </c>
      <c r="H4663" s="3">
        <f>_xlfn.XLOOKUP(sales[[#This Row],[Product]],products[Product],products[Cost per box])*sales[[#This Row],[Boxes]]</f>
        <v>720.3599999999999</v>
      </c>
      <c r="I4663" s="4">
        <f>sales[[#This Row],[Revenue]]-sales[[#This Row],[Cost]]</f>
        <v>1624.64</v>
      </c>
    </row>
    <row r="4664" spans="2:9" x14ac:dyDescent="0.25">
      <c r="B4664" t="s">
        <v>5</v>
      </c>
      <c r="C4664" t="s">
        <v>6</v>
      </c>
      <c r="D4664" t="s">
        <v>22</v>
      </c>
      <c r="E4664" s="1">
        <v>44454</v>
      </c>
      <c r="F4664" s="4">
        <v>2611</v>
      </c>
      <c r="G4664">
        <v>201</v>
      </c>
      <c r="H4664" s="3">
        <f>_xlfn.XLOOKUP(sales[[#This Row],[Product]],products[Product],products[Cost per box])*sales[[#This Row],[Boxes]]</f>
        <v>1652.22</v>
      </c>
      <c r="I4664" s="4">
        <f>sales[[#This Row],[Revenue]]-sales[[#This Row],[Cost]]</f>
        <v>958.78</v>
      </c>
    </row>
    <row r="4665" spans="2:9" x14ac:dyDescent="0.25">
      <c r="B4665" t="s">
        <v>13</v>
      </c>
      <c r="C4665" t="s">
        <v>9</v>
      </c>
      <c r="D4665" t="s">
        <v>42</v>
      </c>
      <c r="E4665" s="1">
        <v>44454</v>
      </c>
      <c r="F4665" s="4">
        <v>9569</v>
      </c>
      <c r="G4665">
        <v>684</v>
      </c>
      <c r="H4665" s="3">
        <f>_xlfn.XLOOKUP(sales[[#This Row],[Product]],products[Product],products[Cost per box])*sales[[#This Row],[Boxes]]</f>
        <v>3242.1600000000003</v>
      </c>
      <c r="I4665" s="4">
        <f>sales[[#This Row],[Revenue]]-sales[[#This Row],[Cost]]</f>
        <v>6326.84</v>
      </c>
    </row>
    <row r="4666" spans="2:9" x14ac:dyDescent="0.25">
      <c r="B4666" t="s">
        <v>46</v>
      </c>
      <c r="C4666" t="s">
        <v>6</v>
      </c>
      <c r="D4666" t="s">
        <v>19</v>
      </c>
      <c r="E4666" s="1">
        <v>44454</v>
      </c>
      <c r="F4666" s="4">
        <v>7049</v>
      </c>
      <c r="G4666">
        <v>415</v>
      </c>
      <c r="H4666" s="3">
        <f>_xlfn.XLOOKUP(sales[[#This Row],[Product]],products[Product],products[Cost per box])*sales[[#This Row],[Boxes]]</f>
        <v>4245.45</v>
      </c>
      <c r="I4666" s="4">
        <f>sales[[#This Row],[Revenue]]-sales[[#This Row],[Cost]]</f>
        <v>2803.55</v>
      </c>
    </row>
    <row r="4667" spans="2:9" x14ac:dyDescent="0.25">
      <c r="B4667" t="s">
        <v>32</v>
      </c>
      <c r="C4667" t="s">
        <v>27</v>
      </c>
      <c r="D4667" t="s">
        <v>31</v>
      </c>
      <c r="E4667" s="1">
        <v>44454</v>
      </c>
      <c r="F4667" s="4">
        <v>6083</v>
      </c>
      <c r="G4667">
        <v>676</v>
      </c>
      <c r="H4667" s="3">
        <f>_xlfn.XLOOKUP(sales[[#This Row],[Product]],products[Product],products[Cost per box])*sales[[#This Row],[Boxes]]</f>
        <v>3866.72</v>
      </c>
      <c r="I4667" s="4">
        <f>sales[[#This Row],[Revenue]]-sales[[#This Row],[Cost]]</f>
        <v>2216.2800000000002</v>
      </c>
    </row>
    <row r="4668" spans="2:9" x14ac:dyDescent="0.25">
      <c r="B4668" t="s">
        <v>18</v>
      </c>
      <c r="C4668" t="s">
        <v>21</v>
      </c>
      <c r="D4668" t="s">
        <v>19</v>
      </c>
      <c r="E4668" s="1">
        <v>44454</v>
      </c>
      <c r="F4668" s="4">
        <v>1708</v>
      </c>
      <c r="G4668">
        <v>95</v>
      </c>
      <c r="H4668" s="3">
        <f>_xlfn.XLOOKUP(sales[[#This Row],[Product]],products[Product],products[Cost per box])*sales[[#This Row],[Boxes]]</f>
        <v>971.85</v>
      </c>
      <c r="I4668" s="4">
        <f>sales[[#This Row],[Revenue]]-sales[[#This Row],[Cost]]</f>
        <v>736.15</v>
      </c>
    </row>
    <row r="4669" spans="2:9" x14ac:dyDescent="0.25">
      <c r="B4669" t="s">
        <v>32</v>
      </c>
      <c r="C4669" t="s">
        <v>27</v>
      </c>
      <c r="D4669" t="s">
        <v>28</v>
      </c>
      <c r="E4669" s="1">
        <v>44454</v>
      </c>
      <c r="F4669" s="4">
        <v>7490</v>
      </c>
      <c r="G4669">
        <v>840</v>
      </c>
      <c r="H4669" s="3">
        <f>_xlfn.XLOOKUP(sales[[#This Row],[Product]],products[Product],products[Cost per box])*sales[[#This Row],[Boxes]]</f>
        <v>2318.3999999999996</v>
      </c>
      <c r="I4669" s="4">
        <f>sales[[#This Row],[Revenue]]-sales[[#This Row],[Cost]]</f>
        <v>5171.6000000000004</v>
      </c>
    </row>
    <row r="4670" spans="2:9" x14ac:dyDescent="0.25">
      <c r="B4670" t="s">
        <v>20</v>
      </c>
      <c r="C4670" t="s">
        <v>11</v>
      </c>
      <c r="D4670" t="s">
        <v>28</v>
      </c>
      <c r="E4670" s="1">
        <v>44454</v>
      </c>
      <c r="F4670" s="4">
        <v>10500</v>
      </c>
      <c r="G4670">
        <v>1750</v>
      </c>
      <c r="H4670" s="3">
        <f>_xlfn.XLOOKUP(sales[[#This Row],[Product]],products[Product],products[Cost per box])*sales[[#This Row],[Boxes]]</f>
        <v>4830</v>
      </c>
      <c r="I4670" s="4">
        <f>sales[[#This Row],[Revenue]]-sales[[#This Row],[Cost]]</f>
        <v>5670</v>
      </c>
    </row>
    <row r="4671" spans="2:9" x14ac:dyDescent="0.25">
      <c r="B4671" t="s">
        <v>18</v>
      </c>
      <c r="C4671" t="s">
        <v>27</v>
      </c>
      <c r="D4671" t="s">
        <v>19</v>
      </c>
      <c r="E4671" s="1">
        <v>44454</v>
      </c>
      <c r="F4671" s="4">
        <v>602</v>
      </c>
      <c r="G4671">
        <v>36</v>
      </c>
      <c r="H4671" s="3">
        <f>_xlfn.XLOOKUP(sales[[#This Row],[Product]],products[Product],products[Cost per box])*sales[[#This Row],[Boxes]]</f>
        <v>368.28000000000003</v>
      </c>
      <c r="I4671" s="4">
        <f>sales[[#This Row],[Revenue]]-sales[[#This Row],[Cost]]</f>
        <v>233.71999999999997</v>
      </c>
    </row>
    <row r="4672" spans="2:9" x14ac:dyDescent="0.25">
      <c r="B4672" t="s">
        <v>32</v>
      </c>
      <c r="C4672" t="s">
        <v>21</v>
      </c>
      <c r="D4672" t="s">
        <v>12</v>
      </c>
      <c r="E4672" s="1">
        <v>44454</v>
      </c>
      <c r="F4672" s="4">
        <v>6524</v>
      </c>
      <c r="G4672">
        <v>251</v>
      </c>
      <c r="H4672" s="3">
        <f>_xlfn.XLOOKUP(sales[[#This Row],[Product]],products[Product],products[Cost per box])*sales[[#This Row],[Boxes]]</f>
        <v>2115.9299999999998</v>
      </c>
      <c r="I4672" s="4">
        <f>sales[[#This Row],[Revenue]]-sales[[#This Row],[Cost]]</f>
        <v>4408.07</v>
      </c>
    </row>
    <row r="4673" spans="2:9" x14ac:dyDescent="0.25">
      <c r="B4673" t="s">
        <v>37</v>
      </c>
      <c r="C4673" t="s">
        <v>6</v>
      </c>
      <c r="D4673" t="s">
        <v>26</v>
      </c>
      <c r="E4673" s="1">
        <v>44454</v>
      </c>
      <c r="F4673" s="4">
        <v>9366</v>
      </c>
      <c r="G4673">
        <v>469</v>
      </c>
      <c r="H4673" s="3">
        <f>_xlfn.XLOOKUP(sales[[#This Row],[Product]],products[Product],products[Cost per box])*sales[[#This Row],[Boxes]]</f>
        <v>3015.67</v>
      </c>
      <c r="I4673" s="4">
        <f>sales[[#This Row],[Revenue]]-sales[[#This Row],[Cost]]</f>
        <v>6350.33</v>
      </c>
    </row>
    <row r="4674" spans="2:9" x14ac:dyDescent="0.25">
      <c r="B4674" t="s">
        <v>33</v>
      </c>
      <c r="C4674" t="s">
        <v>9</v>
      </c>
      <c r="D4674" t="s">
        <v>47</v>
      </c>
      <c r="E4674" s="1">
        <v>44454</v>
      </c>
      <c r="F4674" s="4">
        <v>9338</v>
      </c>
      <c r="G4674">
        <v>492</v>
      </c>
      <c r="H4674" s="3">
        <f>_xlfn.XLOOKUP(sales[[#This Row],[Product]],products[Product],products[Cost per box])*sales[[#This Row],[Boxes]]</f>
        <v>2587.92</v>
      </c>
      <c r="I4674" s="4">
        <f>sales[[#This Row],[Revenue]]-sales[[#This Row],[Cost]]</f>
        <v>6750.08</v>
      </c>
    </row>
    <row r="4675" spans="2:9" x14ac:dyDescent="0.25">
      <c r="B4675" t="s">
        <v>37</v>
      </c>
      <c r="C4675" t="s">
        <v>9</v>
      </c>
      <c r="D4675" t="s">
        <v>48</v>
      </c>
      <c r="E4675" s="1">
        <v>44454</v>
      </c>
      <c r="F4675" s="4">
        <v>644</v>
      </c>
      <c r="G4675">
        <v>31</v>
      </c>
      <c r="H4675" s="3">
        <f>_xlfn.XLOOKUP(sales[[#This Row],[Product]],products[Product],products[Cost per box])*sales[[#This Row],[Boxes]]</f>
        <v>231.88000000000002</v>
      </c>
      <c r="I4675" s="4">
        <f>sales[[#This Row],[Revenue]]-sales[[#This Row],[Cost]]</f>
        <v>412.12</v>
      </c>
    </row>
    <row r="4676" spans="2:9" x14ac:dyDescent="0.25">
      <c r="B4676" t="s">
        <v>25</v>
      </c>
      <c r="C4676" t="s">
        <v>6</v>
      </c>
      <c r="D4676" t="s">
        <v>45</v>
      </c>
      <c r="E4676" s="1">
        <v>44454</v>
      </c>
      <c r="F4676" s="4">
        <v>4802</v>
      </c>
      <c r="G4676">
        <v>267</v>
      </c>
      <c r="H4676" s="3">
        <f>_xlfn.XLOOKUP(sales[[#This Row],[Product]],products[Product],products[Cost per box])*sales[[#This Row],[Boxes]]</f>
        <v>2063.9100000000003</v>
      </c>
      <c r="I4676" s="4">
        <f>sales[[#This Row],[Revenue]]-sales[[#This Row],[Cost]]</f>
        <v>2738.0899999999997</v>
      </c>
    </row>
    <row r="4677" spans="2:9" x14ac:dyDescent="0.25">
      <c r="B4677" t="s">
        <v>37</v>
      </c>
      <c r="C4677" t="s">
        <v>27</v>
      </c>
      <c r="D4677" t="s">
        <v>52</v>
      </c>
      <c r="E4677" s="1">
        <v>44454</v>
      </c>
      <c r="F4677" s="4">
        <v>1981</v>
      </c>
      <c r="G4677">
        <v>87</v>
      </c>
      <c r="H4677" s="3">
        <f>_xlfn.XLOOKUP(sales[[#This Row],[Product]],products[Product],products[Cost per box])*sales[[#This Row],[Boxes]]</f>
        <v>288.83999999999997</v>
      </c>
      <c r="I4677" s="4">
        <f>sales[[#This Row],[Revenue]]-sales[[#This Row],[Cost]]</f>
        <v>1692.16</v>
      </c>
    </row>
    <row r="4678" spans="2:9" x14ac:dyDescent="0.25">
      <c r="B4678" t="s">
        <v>41</v>
      </c>
      <c r="C4678" t="s">
        <v>6</v>
      </c>
      <c r="D4678" t="s">
        <v>36</v>
      </c>
      <c r="E4678" s="1">
        <v>44454</v>
      </c>
      <c r="F4678" s="4">
        <v>476</v>
      </c>
      <c r="G4678">
        <v>30</v>
      </c>
      <c r="H4678" s="3">
        <f>_xlfn.XLOOKUP(sales[[#This Row],[Product]],products[Product],products[Cost per box])*sales[[#This Row],[Boxes]]</f>
        <v>151.19999999999999</v>
      </c>
      <c r="I4678" s="4">
        <f>sales[[#This Row],[Revenue]]-sales[[#This Row],[Cost]]</f>
        <v>324.8</v>
      </c>
    </row>
    <row r="4679" spans="2:9" x14ac:dyDescent="0.25">
      <c r="B4679" t="s">
        <v>25</v>
      </c>
      <c r="C4679" t="s">
        <v>27</v>
      </c>
      <c r="D4679" t="s">
        <v>14</v>
      </c>
      <c r="E4679" s="1">
        <v>44454</v>
      </c>
      <c r="F4679" s="4">
        <v>3682</v>
      </c>
      <c r="G4679">
        <v>335</v>
      </c>
      <c r="H4679" s="3">
        <f>_xlfn.XLOOKUP(sales[[#This Row],[Product]],products[Product],products[Cost per box])*sales[[#This Row],[Boxes]]</f>
        <v>2113.85</v>
      </c>
      <c r="I4679" s="4">
        <f>sales[[#This Row],[Revenue]]-sales[[#This Row],[Cost]]</f>
        <v>1568.15</v>
      </c>
    </row>
    <row r="4680" spans="2:9" x14ac:dyDescent="0.25">
      <c r="B4680" t="s">
        <v>13</v>
      </c>
      <c r="C4680" t="s">
        <v>6</v>
      </c>
      <c r="D4680" t="s">
        <v>52</v>
      </c>
      <c r="E4680" s="1">
        <v>44454</v>
      </c>
      <c r="F4680" s="4">
        <v>1918</v>
      </c>
      <c r="G4680">
        <v>80</v>
      </c>
      <c r="H4680" s="3">
        <f>_xlfn.XLOOKUP(sales[[#This Row],[Product]],products[Product],products[Cost per box])*sales[[#This Row],[Boxes]]</f>
        <v>265.59999999999997</v>
      </c>
      <c r="I4680" s="4">
        <f>sales[[#This Row],[Revenue]]-sales[[#This Row],[Cost]]</f>
        <v>1652.4</v>
      </c>
    </row>
    <row r="4681" spans="2:9" x14ac:dyDescent="0.25">
      <c r="B4681" t="s">
        <v>41</v>
      </c>
      <c r="C4681" t="s">
        <v>27</v>
      </c>
      <c r="D4681" t="s">
        <v>44</v>
      </c>
      <c r="E4681" s="1">
        <v>44454</v>
      </c>
      <c r="F4681" s="4">
        <v>1645</v>
      </c>
      <c r="G4681">
        <v>72</v>
      </c>
      <c r="H4681" s="3">
        <f>_xlfn.XLOOKUP(sales[[#This Row],[Product]],products[Product],products[Cost per box])*sales[[#This Row],[Boxes]]</f>
        <v>689.04</v>
      </c>
      <c r="I4681" s="4">
        <f>sales[[#This Row],[Revenue]]-sales[[#This Row],[Cost]]</f>
        <v>955.96</v>
      </c>
    </row>
    <row r="4682" spans="2:9" x14ac:dyDescent="0.25">
      <c r="B4682" t="s">
        <v>37</v>
      </c>
      <c r="C4682" t="s">
        <v>11</v>
      </c>
      <c r="D4682" t="s">
        <v>24</v>
      </c>
      <c r="E4682" s="1">
        <v>44454</v>
      </c>
      <c r="F4682" s="4">
        <v>826</v>
      </c>
      <c r="G4682">
        <v>44</v>
      </c>
      <c r="H4682" s="3">
        <f>_xlfn.XLOOKUP(sales[[#This Row],[Product]],products[Product],products[Cost per box])*sales[[#This Row],[Boxes]]</f>
        <v>462.44</v>
      </c>
      <c r="I4682" s="4">
        <f>sales[[#This Row],[Revenue]]-sales[[#This Row],[Cost]]</f>
        <v>363.56</v>
      </c>
    </row>
    <row r="4683" spans="2:9" x14ac:dyDescent="0.25">
      <c r="B4683" t="s">
        <v>10</v>
      </c>
      <c r="C4683" t="s">
        <v>9</v>
      </c>
      <c r="D4683" t="s">
        <v>26</v>
      </c>
      <c r="E4683" s="1">
        <v>44454</v>
      </c>
      <c r="F4683" s="4">
        <v>13734</v>
      </c>
      <c r="G4683">
        <v>840</v>
      </c>
      <c r="H4683" s="3">
        <f>_xlfn.XLOOKUP(sales[[#This Row],[Product]],products[Product],products[Cost per box])*sales[[#This Row],[Boxes]]</f>
        <v>5401.2</v>
      </c>
      <c r="I4683" s="4">
        <f>sales[[#This Row],[Revenue]]-sales[[#This Row],[Cost]]</f>
        <v>8332.7999999999993</v>
      </c>
    </row>
    <row r="4684" spans="2:9" x14ac:dyDescent="0.25">
      <c r="B4684" t="s">
        <v>25</v>
      </c>
      <c r="C4684" t="s">
        <v>21</v>
      </c>
      <c r="D4684" t="s">
        <v>44</v>
      </c>
      <c r="E4684" s="1">
        <v>44454</v>
      </c>
      <c r="F4684" s="4">
        <v>4200</v>
      </c>
      <c r="G4684">
        <v>168</v>
      </c>
      <c r="H4684" s="3">
        <f>_xlfn.XLOOKUP(sales[[#This Row],[Product]],products[Product],products[Cost per box])*sales[[#This Row],[Boxes]]</f>
        <v>1607.76</v>
      </c>
      <c r="I4684" s="4">
        <f>sales[[#This Row],[Revenue]]-sales[[#This Row],[Cost]]</f>
        <v>2592.2399999999998</v>
      </c>
    </row>
    <row r="4685" spans="2:9" x14ac:dyDescent="0.25">
      <c r="B4685" t="s">
        <v>23</v>
      </c>
      <c r="C4685" t="s">
        <v>21</v>
      </c>
      <c r="D4685" t="s">
        <v>36</v>
      </c>
      <c r="E4685" s="1">
        <v>44454</v>
      </c>
      <c r="F4685" s="4">
        <v>49</v>
      </c>
      <c r="G4685">
        <v>4</v>
      </c>
      <c r="H4685" s="3">
        <f>_xlfn.XLOOKUP(sales[[#This Row],[Product]],products[Product],products[Cost per box])*sales[[#This Row],[Boxes]]</f>
        <v>20.16</v>
      </c>
      <c r="I4685" s="4">
        <f>sales[[#This Row],[Revenue]]-sales[[#This Row],[Cost]]</f>
        <v>28.84</v>
      </c>
    </row>
    <row r="4686" spans="2:9" x14ac:dyDescent="0.25">
      <c r="B4686" t="s">
        <v>32</v>
      </c>
      <c r="C4686" t="s">
        <v>9</v>
      </c>
      <c r="D4686" t="s">
        <v>35</v>
      </c>
      <c r="E4686" s="1">
        <v>44455</v>
      </c>
      <c r="F4686" s="4">
        <v>3507</v>
      </c>
      <c r="G4686">
        <v>293</v>
      </c>
      <c r="H4686" s="3">
        <f>_xlfn.XLOOKUP(sales[[#This Row],[Product]],products[Product],products[Cost per box])*sales[[#This Row],[Boxes]]</f>
        <v>776.44999999999993</v>
      </c>
      <c r="I4686" s="4">
        <f>sales[[#This Row],[Revenue]]-sales[[#This Row],[Cost]]</f>
        <v>2730.55</v>
      </c>
    </row>
    <row r="4687" spans="2:9" x14ac:dyDescent="0.25">
      <c r="B4687" t="s">
        <v>18</v>
      </c>
      <c r="C4687" t="s">
        <v>11</v>
      </c>
      <c r="D4687" t="s">
        <v>45</v>
      </c>
      <c r="E4687" s="1">
        <v>44455</v>
      </c>
      <c r="F4687" s="4">
        <v>3535</v>
      </c>
      <c r="G4687">
        <v>236</v>
      </c>
      <c r="H4687" s="3">
        <f>_xlfn.XLOOKUP(sales[[#This Row],[Product]],products[Product],products[Cost per box])*sales[[#This Row],[Boxes]]</f>
        <v>1824.2800000000002</v>
      </c>
      <c r="I4687" s="4">
        <f>sales[[#This Row],[Revenue]]-sales[[#This Row],[Cost]]</f>
        <v>1710.7199999999998</v>
      </c>
    </row>
    <row r="4688" spans="2:9" x14ac:dyDescent="0.25">
      <c r="B4688" t="s">
        <v>51</v>
      </c>
      <c r="C4688" t="s">
        <v>27</v>
      </c>
      <c r="D4688" t="s">
        <v>43</v>
      </c>
      <c r="E4688" s="1">
        <v>44455</v>
      </c>
      <c r="F4688" s="4">
        <v>11774</v>
      </c>
      <c r="G4688">
        <v>693</v>
      </c>
      <c r="H4688" s="3">
        <f>_xlfn.XLOOKUP(sales[[#This Row],[Product]],products[Product],products[Cost per box])*sales[[#This Row],[Boxes]]</f>
        <v>2668.05</v>
      </c>
      <c r="I4688" s="4">
        <f>sales[[#This Row],[Revenue]]-sales[[#This Row],[Cost]]</f>
        <v>9105.9500000000007</v>
      </c>
    </row>
    <row r="4689" spans="2:9" x14ac:dyDescent="0.25">
      <c r="B4689" t="s">
        <v>15</v>
      </c>
      <c r="C4689" t="s">
        <v>21</v>
      </c>
      <c r="D4689" t="s">
        <v>45</v>
      </c>
      <c r="E4689" s="1">
        <v>44455</v>
      </c>
      <c r="F4689" s="4">
        <v>6664</v>
      </c>
      <c r="G4689">
        <v>371</v>
      </c>
      <c r="H4689" s="3">
        <f>_xlfn.XLOOKUP(sales[[#This Row],[Product]],products[Product],products[Cost per box])*sales[[#This Row],[Boxes]]</f>
        <v>2867.8300000000004</v>
      </c>
      <c r="I4689" s="4">
        <f>sales[[#This Row],[Revenue]]-sales[[#This Row],[Cost]]</f>
        <v>3796.1699999999996</v>
      </c>
    </row>
    <row r="4690" spans="2:9" x14ac:dyDescent="0.25">
      <c r="B4690" t="s">
        <v>33</v>
      </c>
      <c r="C4690" t="s">
        <v>9</v>
      </c>
      <c r="D4690" t="s">
        <v>52</v>
      </c>
      <c r="E4690" s="1">
        <v>44455</v>
      </c>
      <c r="F4690" s="4">
        <v>3157</v>
      </c>
      <c r="G4690">
        <v>132</v>
      </c>
      <c r="H4690" s="3">
        <f>_xlfn.XLOOKUP(sales[[#This Row],[Product]],products[Product],products[Cost per box])*sales[[#This Row],[Boxes]]</f>
        <v>438.23999999999995</v>
      </c>
      <c r="I4690" s="4">
        <f>sales[[#This Row],[Revenue]]-sales[[#This Row],[Cost]]</f>
        <v>2718.76</v>
      </c>
    </row>
    <row r="4691" spans="2:9" x14ac:dyDescent="0.25">
      <c r="B4691" t="s">
        <v>41</v>
      </c>
      <c r="C4691" t="s">
        <v>21</v>
      </c>
      <c r="D4691" t="s">
        <v>30</v>
      </c>
      <c r="E4691" s="1">
        <v>44455</v>
      </c>
      <c r="F4691" s="4">
        <v>4494</v>
      </c>
      <c r="G4691">
        <v>562</v>
      </c>
      <c r="H4691" s="3">
        <f>_xlfn.XLOOKUP(sales[[#This Row],[Product]],products[Product],products[Cost per box])*sales[[#This Row],[Boxes]]</f>
        <v>2068.1600000000003</v>
      </c>
      <c r="I4691" s="4">
        <f>sales[[#This Row],[Revenue]]-sales[[#This Row],[Cost]]</f>
        <v>2425.8399999999997</v>
      </c>
    </row>
    <row r="4692" spans="2:9" x14ac:dyDescent="0.25">
      <c r="B4692" t="s">
        <v>20</v>
      </c>
      <c r="C4692" t="s">
        <v>27</v>
      </c>
      <c r="D4692" t="s">
        <v>47</v>
      </c>
      <c r="E4692" s="1">
        <v>44455</v>
      </c>
      <c r="F4692" s="4">
        <v>3458</v>
      </c>
      <c r="G4692">
        <v>217</v>
      </c>
      <c r="H4692" s="3">
        <f>_xlfn.XLOOKUP(sales[[#This Row],[Product]],products[Product],products[Cost per box])*sales[[#This Row],[Boxes]]</f>
        <v>1141.4199999999998</v>
      </c>
      <c r="I4692" s="4">
        <f>sales[[#This Row],[Revenue]]-sales[[#This Row],[Cost]]</f>
        <v>2316.58</v>
      </c>
    </row>
    <row r="4693" spans="2:9" x14ac:dyDescent="0.25">
      <c r="B4693" t="s">
        <v>29</v>
      </c>
      <c r="C4693" t="s">
        <v>27</v>
      </c>
      <c r="D4693" t="s">
        <v>30</v>
      </c>
      <c r="E4693" s="1">
        <v>44455</v>
      </c>
      <c r="F4693" s="4">
        <v>469</v>
      </c>
      <c r="G4693">
        <v>94</v>
      </c>
      <c r="H4693" s="3">
        <f>_xlfn.XLOOKUP(sales[[#This Row],[Product]],products[Product],products[Cost per box])*sales[[#This Row],[Boxes]]</f>
        <v>345.92</v>
      </c>
      <c r="I4693" s="4">
        <f>sales[[#This Row],[Revenue]]-sales[[#This Row],[Cost]]</f>
        <v>123.07999999999998</v>
      </c>
    </row>
    <row r="4694" spans="2:9" x14ac:dyDescent="0.25">
      <c r="B4694" t="s">
        <v>46</v>
      </c>
      <c r="C4694" t="s">
        <v>6</v>
      </c>
      <c r="D4694" t="s">
        <v>7</v>
      </c>
      <c r="E4694" s="1">
        <v>44455</v>
      </c>
      <c r="F4694" s="4">
        <v>2520</v>
      </c>
      <c r="G4694">
        <v>101</v>
      </c>
      <c r="H4694" s="3">
        <f>_xlfn.XLOOKUP(sales[[#This Row],[Product]],products[Product],products[Cost per box])*sales[[#This Row],[Boxes]]</f>
        <v>520.15000000000009</v>
      </c>
      <c r="I4694" s="4">
        <f>sales[[#This Row],[Revenue]]-sales[[#This Row],[Cost]]</f>
        <v>1999.85</v>
      </c>
    </row>
    <row r="4695" spans="2:9" x14ac:dyDescent="0.25">
      <c r="B4695" t="s">
        <v>25</v>
      </c>
      <c r="C4695" t="s">
        <v>16</v>
      </c>
      <c r="D4695" t="s">
        <v>44</v>
      </c>
      <c r="E4695" s="1">
        <v>44455</v>
      </c>
      <c r="F4695" s="4">
        <v>3563</v>
      </c>
      <c r="G4695">
        <v>155</v>
      </c>
      <c r="H4695" s="3">
        <f>_xlfn.XLOOKUP(sales[[#This Row],[Product]],products[Product],products[Cost per box])*sales[[#This Row],[Boxes]]</f>
        <v>1483.3500000000001</v>
      </c>
      <c r="I4695" s="4">
        <f>sales[[#This Row],[Revenue]]-sales[[#This Row],[Cost]]</f>
        <v>2079.6499999999996</v>
      </c>
    </row>
    <row r="4696" spans="2:9" x14ac:dyDescent="0.25">
      <c r="B4696" t="s">
        <v>32</v>
      </c>
      <c r="C4696" t="s">
        <v>16</v>
      </c>
      <c r="D4696" t="s">
        <v>47</v>
      </c>
      <c r="E4696" s="1">
        <v>44455</v>
      </c>
      <c r="F4696" s="4">
        <v>581</v>
      </c>
      <c r="G4696">
        <v>31</v>
      </c>
      <c r="H4696" s="3">
        <f>_xlfn.XLOOKUP(sales[[#This Row],[Product]],products[Product],products[Cost per box])*sales[[#This Row],[Boxes]]</f>
        <v>163.06</v>
      </c>
      <c r="I4696" s="4">
        <f>sales[[#This Row],[Revenue]]-sales[[#This Row],[Cost]]</f>
        <v>417.94</v>
      </c>
    </row>
    <row r="4697" spans="2:9" x14ac:dyDescent="0.25">
      <c r="B4697" t="s">
        <v>37</v>
      </c>
      <c r="C4697" t="s">
        <v>21</v>
      </c>
      <c r="D4697" t="s">
        <v>43</v>
      </c>
      <c r="E4697" s="1">
        <v>44455</v>
      </c>
      <c r="F4697" s="4">
        <v>3899</v>
      </c>
      <c r="G4697">
        <v>230</v>
      </c>
      <c r="H4697" s="3">
        <f>_xlfn.XLOOKUP(sales[[#This Row],[Product]],products[Product],products[Cost per box])*sales[[#This Row],[Boxes]]</f>
        <v>885.5</v>
      </c>
      <c r="I4697" s="4">
        <f>sales[[#This Row],[Revenue]]-sales[[#This Row],[Cost]]</f>
        <v>3013.5</v>
      </c>
    </row>
    <row r="4698" spans="2:9" x14ac:dyDescent="0.25">
      <c r="B4698" t="s">
        <v>34</v>
      </c>
      <c r="C4698" t="s">
        <v>11</v>
      </c>
      <c r="D4698" t="s">
        <v>17</v>
      </c>
      <c r="E4698" s="1">
        <v>44455</v>
      </c>
      <c r="F4698" s="4">
        <v>2884</v>
      </c>
      <c r="G4698">
        <v>170</v>
      </c>
      <c r="H4698" s="3">
        <f>_xlfn.XLOOKUP(sales[[#This Row],[Product]],products[Product],products[Cost per box])*sales[[#This Row],[Boxes]]</f>
        <v>1156</v>
      </c>
      <c r="I4698" s="4">
        <f>sales[[#This Row],[Revenue]]-sales[[#This Row],[Cost]]</f>
        <v>1728</v>
      </c>
    </row>
    <row r="4699" spans="2:9" x14ac:dyDescent="0.25">
      <c r="B4699" t="s">
        <v>15</v>
      </c>
      <c r="C4699" t="s">
        <v>9</v>
      </c>
      <c r="D4699" t="s">
        <v>38</v>
      </c>
      <c r="E4699" s="1">
        <v>44455</v>
      </c>
      <c r="F4699" s="4">
        <v>2933</v>
      </c>
      <c r="G4699">
        <v>123</v>
      </c>
      <c r="H4699" s="3">
        <f>_xlfn.XLOOKUP(sales[[#This Row],[Product]],products[Product],products[Cost per box])*sales[[#This Row],[Boxes]]</f>
        <v>1222.6199999999999</v>
      </c>
      <c r="I4699" s="4">
        <f>sales[[#This Row],[Revenue]]-sales[[#This Row],[Cost]]</f>
        <v>1710.38</v>
      </c>
    </row>
    <row r="4700" spans="2:9" x14ac:dyDescent="0.25">
      <c r="B4700" t="s">
        <v>8</v>
      </c>
      <c r="C4700" t="s">
        <v>16</v>
      </c>
      <c r="D4700" t="s">
        <v>47</v>
      </c>
      <c r="E4700" s="1">
        <v>44455</v>
      </c>
      <c r="F4700" s="4">
        <v>2576</v>
      </c>
      <c r="G4700">
        <v>144</v>
      </c>
      <c r="H4700" s="3">
        <f>_xlfn.XLOOKUP(sales[[#This Row],[Product]],products[Product],products[Cost per box])*sales[[#This Row],[Boxes]]</f>
        <v>757.43999999999994</v>
      </c>
      <c r="I4700" s="4">
        <f>sales[[#This Row],[Revenue]]-sales[[#This Row],[Cost]]</f>
        <v>1818.56</v>
      </c>
    </row>
    <row r="4701" spans="2:9" x14ac:dyDescent="0.25">
      <c r="B4701" t="s">
        <v>39</v>
      </c>
      <c r="C4701" t="s">
        <v>9</v>
      </c>
      <c r="D4701" t="s">
        <v>28</v>
      </c>
      <c r="E4701" s="1">
        <v>44455</v>
      </c>
      <c r="F4701" s="4">
        <v>4228</v>
      </c>
      <c r="G4701">
        <v>604</v>
      </c>
      <c r="H4701" s="3">
        <f>_xlfn.XLOOKUP(sales[[#This Row],[Product]],products[Product],products[Cost per box])*sales[[#This Row],[Boxes]]</f>
        <v>1667.04</v>
      </c>
      <c r="I4701" s="4">
        <f>sales[[#This Row],[Revenue]]-sales[[#This Row],[Cost]]</f>
        <v>2560.96</v>
      </c>
    </row>
    <row r="4702" spans="2:9" x14ac:dyDescent="0.25">
      <c r="B4702" t="s">
        <v>41</v>
      </c>
      <c r="C4702" t="s">
        <v>16</v>
      </c>
      <c r="D4702" t="s">
        <v>7</v>
      </c>
      <c r="E4702" s="1">
        <v>44455</v>
      </c>
      <c r="F4702" s="4">
        <v>5194</v>
      </c>
      <c r="G4702">
        <v>217</v>
      </c>
      <c r="H4702" s="3">
        <f>_xlfn.XLOOKUP(sales[[#This Row],[Product]],products[Product],products[Cost per box])*sales[[#This Row],[Boxes]]</f>
        <v>1117.5500000000002</v>
      </c>
      <c r="I4702" s="4">
        <f>sales[[#This Row],[Revenue]]-sales[[#This Row],[Cost]]</f>
        <v>4076.45</v>
      </c>
    </row>
    <row r="4703" spans="2:9" x14ac:dyDescent="0.25">
      <c r="B4703" t="s">
        <v>13</v>
      </c>
      <c r="C4703" t="s">
        <v>16</v>
      </c>
      <c r="D4703" t="s">
        <v>12</v>
      </c>
      <c r="E4703" s="1">
        <v>44455</v>
      </c>
      <c r="F4703" s="4">
        <v>987</v>
      </c>
      <c r="G4703">
        <v>42</v>
      </c>
      <c r="H4703" s="3">
        <f>_xlfn.XLOOKUP(sales[[#This Row],[Product]],products[Product],products[Cost per box])*sales[[#This Row],[Boxes]]</f>
        <v>354.06</v>
      </c>
      <c r="I4703" s="4">
        <f>sales[[#This Row],[Revenue]]-sales[[#This Row],[Cost]]</f>
        <v>632.94000000000005</v>
      </c>
    </row>
    <row r="4704" spans="2:9" x14ac:dyDescent="0.25">
      <c r="B4704" t="s">
        <v>23</v>
      </c>
      <c r="C4704" t="s">
        <v>21</v>
      </c>
      <c r="D4704" t="s">
        <v>38</v>
      </c>
      <c r="E4704" s="1">
        <v>44455</v>
      </c>
      <c r="F4704" s="4">
        <v>1904</v>
      </c>
      <c r="G4704">
        <v>77</v>
      </c>
      <c r="H4704" s="3">
        <f>_xlfn.XLOOKUP(sales[[#This Row],[Product]],products[Product],products[Cost per box])*sales[[#This Row],[Boxes]]</f>
        <v>765.38</v>
      </c>
      <c r="I4704" s="4">
        <f>sales[[#This Row],[Revenue]]-sales[[#This Row],[Cost]]</f>
        <v>1138.6199999999999</v>
      </c>
    </row>
    <row r="4705" spans="2:9" x14ac:dyDescent="0.25">
      <c r="B4705" t="s">
        <v>10</v>
      </c>
      <c r="C4705" t="s">
        <v>6</v>
      </c>
      <c r="D4705" t="s">
        <v>36</v>
      </c>
      <c r="E4705" s="1">
        <v>44455</v>
      </c>
      <c r="F4705" s="4">
        <v>875</v>
      </c>
      <c r="G4705">
        <v>63</v>
      </c>
      <c r="H4705" s="3">
        <f>_xlfn.XLOOKUP(sales[[#This Row],[Product]],products[Product],products[Cost per box])*sales[[#This Row],[Boxes]]</f>
        <v>317.52</v>
      </c>
      <c r="I4705" s="4">
        <f>sales[[#This Row],[Revenue]]-sales[[#This Row],[Cost]]</f>
        <v>557.48</v>
      </c>
    </row>
    <row r="4706" spans="2:9" x14ac:dyDescent="0.25">
      <c r="B4706" t="s">
        <v>49</v>
      </c>
      <c r="C4706" t="s">
        <v>11</v>
      </c>
      <c r="D4706" t="s">
        <v>45</v>
      </c>
      <c r="E4706" s="1">
        <v>44455</v>
      </c>
      <c r="F4706" s="4">
        <v>350</v>
      </c>
      <c r="G4706">
        <v>21</v>
      </c>
      <c r="H4706" s="3">
        <f>_xlfn.XLOOKUP(sales[[#This Row],[Product]],products[Product],products[Cost per box])*sales[[#This Row],[Boxes]]</f>
        <v>162.33000000000001</v>
      </c>
      <c r="I4706" s="4">
        <f>sales[[#This Row],[Revenue]]-sales[[#This Row],[Cost]]</f>
        <v>187.67</v>
      </c>
    </row>
    <row r="4707" spans="2:9" x14ac:dyDescent="0.25">
      <c r="B4707" t="s">
        <v>13</v>
      </c>
      <c r="C4707" t="s">
        <v>9</v>
      </c>
      <c r="D4707" t="s">
        <v>12</v>
      </c>
      <c r="E4707" s="1">
        <v>44455</v>
      </c>
      <c r="F4707" s="4">
        <v>5208</v>
      </c>
      <c r="G4707">
        <v>217</v>
      </c>
      <c r="H4707" s="3">
        <f>_xlfn.XLOOKUP(sales[[#This Row],[Product]],products[Product],products[Cost per box])*sales[[#This Row],[Boxes]]</f>
        <v>1829.31</v>
      </c>
      <c r="I4707" s="4">
        <f>sales[[#This Row],[Revenue]]-sales[[#This Row],[Cost]]</f>
        <v>3378.69</v>
      </c>
    </row>
    <row r="4708" spans="2:9" x14ac:dyDescent="0.25">
      <c r="B4708" t="s">
        <v>34</v>
      </c>
      <c r="C4708" t="s">
        <v>16</v>
      </c>
      <c r="D4708" t="s">
        <v>44</v>
      </c>
      <c r="E4708" s="1">
        <v>44455</v>
      </c>
      <c r="F4708" s="4">
        <v>6615</v>
      </c>
      <c r="G4708">
        <v>265</v>
      </c>
      <c r="H4708" s="3">
        <f>_xlfn.XLOOKUP(sales[[#This Row],[Product]],products[Product],products[Cost per box])*sales[[#This Row],[Boxes]]</f>
        <v>2536.0500000000002</v>
      </c>
      <c r="I4708" s="4">
        <f>sales[[#This Row],[Revenue]]-sales[[#This Row],[Cost]]</f>
        <v>4078.95</v>
      </c>
    </row>
    <row r="4709" spans="2:9" x14ac:dyDescent="0.25">
      <c r="B4709" t="s">
        <v>37</v>
      </c>
      <c r="C4709" t="s">
        <v>6</v>
      </c>
      <c r="D4709" t="s">
        <v>52</v>
      </c>
      <c r="E4709" s="1">
        <v>44455</v>
      </c>
      <c r="F4709" s="4">
        <v>2205</v>
      </c>
      <c r="G4709">
        <v>89</v>
      </c>
      <c r="H4709" s="3">
        <f>_xlfn.XLOOKUP(sales[[#This Row],[Product]],products[Product],products[Cost per box])*sales[[#This Row],[Boxes]]</f>
        <v>295.47999999999996</v>
      </c>
      <c r="I4709" s="4">
        <f>sales[[#This Row],[Revenue]]-sales[[#This Row],[Cost]]</f>
        <v>1909.52</v>
      </c>
    </row>
    <row r="4710" spans="2:9" x14ac:dyDescent="0.25">
      <c r="B4710" t="s">
        <v>51</v>
      </c>
      <c r="C4710" t="s">
        <v>21</v>
      </c>
      <c r="D4710" t="s">
        <v>31</v>
      </c>
      <c r="E4710" s="1">
        <v>44455</v>
      </c>
      <c r="F4710" s="4">
        <v>7658</v>
      </c>
      <c r="G4710">
        <v>770</v>
      </c>
      <c r="H4710" s="3">
        <f>_xlfn.XLOOKUP(sales[[#This Row],[Product]],products[Product],products[Cost per box])*sales[[#This Row],[Boxes]]</f>
        <v>4404.3999999999996</v>
      </c>
      <c r="I4710" s="4">
        <f>sales[[#This Row],[Revenue]]-sales[[#This Row],[Cost]]</f>
        <v>3253.6000000000004</v>
      </c>
    </row>
    <row r="4711" spans="2:9" x14ac:dyDescent="0.25">
      <c r="B4711" t="s">
        <v>29</v>
      </c>
      <c r="C4711" t="s">
        <v>27</v>
      </c>
      <c r="D4711" t="s">
        <v>48</v>
      </c>
      <c r="E4711" s="1">
        <v>44455</v>
      </c>
      <c r="F4711" s="4">
        <v>8834</v>
      </c>
      <c r="G4711">
        <v>442</v>
      </c>
      <c r="H4711" s="3">
        <f>_xlfn.XLOOKUP(sales[[#This Row],[Product]],products[Product],products[Cost per box])*sales[[#This Row],[Boxes]]</f>
        <v>3306.1600000000003</v>
      </c>
      <c r="I4711" s="4">
        <f>sales[[#This Row],[Revenue]]-sales[[#This Row],[Cost]]</f>
        <v>5527.84</v>
      </c>
    </row>
    <row r="4712" spans="2:9" x14ac:dyDescent="0.25">
      <c r="B4712" t="s">
        <v>10</v>
      </c>
      <c r="C4712" t="s">
        <v>9</v>
      </c>
      <c r="D4712" t="s">
        <v>19</v>
      </c>
      <c r="E4712" s="1">
        <v>44455</v>
      </c>
      <c r="F4712" s="4">
        <v>1029</v>
      </c>
      <c r="G4712">
        <v>55</v>
      </c>
      <c r="H4712" s="3">
        <f>_xlfn.XLOOKUP(sales[[#This Row],[Product]],products[Product],products[Cost per box])*sales[[#This Row],[Boxes]]</f>
        <v>562.65</v>
      </c>
      <c r="I4712" s="4">
        <f>sales[[#This Row],[Revenue]]-sales[[#This Row],[Cost]]</f>
        <v>466.35</v>
      </c>
    </row>
    <row r="4713" spans="2:9" x14ac:dyDescent="0.25">
      <c r="B4713" t="s">
        <v>34</v>
      </c>
      <c r="C4713" t="s">
        <v>16</v>
      </c>
      <c r="D4713" t="s">
        <v>22</v>
      </c>
      <c r="E4713" s="1">
        <v>44455</v>
      </c>
      <c r="F4713" s="4">
        <v>854</v>
      </c>
      <c r="G4713">
        <v>57</v>
      </c>
      <c r="H4713" s="3">
        <f>_xlfn.XLOOKUP(sales[[#This Row],[Product]],products[Product],products[Cost per box])*sales[[#This Row],[Boxes]]</f>
        <v>468.54</v>
      </c>
      <c r="I4713" s="4">
        <f>sales[[#This Row],[Revenue]]-sales[[#This Row],[Cost]]</f>
        <v>385.46</v>
      </c>
    </row>
    <row r="4714" spans="2:9" x14ac:dyDescent="0.25">
      <c r="B4714" t="s">
        <v>25</v>
      </c>
      <c r="C4714" t="s">
        <v>27</v>
      </c>
      <c r="D4714" t="s">
        <v>7</v>
      </c>
      <c r="E4714" s="1">
        <v>44455</v>
      </c>
      <c r="F4714" s="4">
        <v>1337</v>
      </c>
      <c r="G4714">
        <v>56</v>
      </c>
      <c r="H4714" s="3">
        <f>_xlfn.XLOOKUP(sales[[#This Row],[Product]],products[Product],products[Cost per box])*sales[[#This Row],[Boxes]]</f>
        <v>288.40000000000003</v>
      </c>
      <c r="I4714" s="4">
        <f>sales[[#This Row],[Revenue]]-sales[[#This Row],[Cost]]</f>
        <v>1048.5999999999999</v>
      </c>
    </row>
    <row r="4715" spans="2:9" x14ac:dyDescent="0.25">
      <c r="B4715" t="s">
        <v>33</v>
      </c>
      <c r="C4715" t="s">
        <v>6</v>
      </c>
      <c r="D4715" t="s">
        <v>38</v>
      </c>
      <c r="E4715" s="1">
        <v>44455</v>
      </c>
      <c r="F4715" s="4">
        <v>2366</v>
      </c>
      <c r="G4715">
        <v>99</v>
      </c>
      <c r="H4715" s="3">
        <f>_xlfn.XLOOKUP(sales[[#This Row],[Product]],products[Product],products[Cost per box])*sales[[#This Row],[Boxes]]</f>
        <v>984.06</v>
      </c>
      <c r="I4715" s="4">
        <f>sales[[#This Row],[Revenue]]-sales[[#This Row],[Cost]]</f>
        <v>1381.94</v>
      </c>
    </row>
    <row r="4716" spans="2:9" x14ac:dyDescent="0.25">
      <c r="B4716" t="s">
        <v>25</v>
      </c>
      <c r="C4716" t="s">
        <v>11</v>
      </c>
      <c r="D4716" t="s">
        <v>50</v>
      </c>
      <c r="E4716" s="1">
        <v>44455</v>
      </c>
      <c r="F4716" s="4">
        <v>4158</v>
      </c>
      <c r="G4716">
        <v>594</v>
      </c>
      <c r="H4716" s="3">
        <f>_xlfn.XLOOKUP(sales[[#This Row],[Product]],products[Product],products[Cost per box])*sales[[#This Row],[Boxes]]</f>
        <v>7371.54</v>
      </c>
      <c r="I4716" s="4">
        <f>sales[[#This Row],[Revenue]]-sales[[#This Row],[Cost]]</f>
        <v>-3213.54</v>
      </c>
    </row>
    <row r="4717" spans="2:9" x14ac:dyDescent="0.25">
      <c r="B4717" t="s">
        <v>37</v>
      </c>
      <c r="C4717" t="s">
        <v>27</v>
      </c>
      <c r="D4717" t="s">
        <v>50</v>
      </c>
      <c r="E4717" s="1">
        <v>44456</v>
      </c>
      <c r="F4717" s="4">
        <v>4067</v>
      </c>
      <c r="G4717">
        <v>581</v>
      </c>
      <c r="H4717" s="3">
        <f>_xlfn.XLOOKUP(sales[[#This Row],[Product]],products[Product],products[Cost per box])*sales[[#This Row],[Boxes]]</f>
        <v>7210.21</v>
      </c>
      <c r="I4717" s="4">
        <f>sales[[#This Row],[Revenue]]-sales[[#This Row],[Cost]]</f>
        <v>-3143.21</v>
      </c>
    </row>
    <row r="4718" spans="2:9" x14ac:dyDescent="0.25">
      <c r="B4718" t="s">
        <v>13</v>
      </c>
      <c r="C4718" t="s">
        <v>16</v>
      </c>
      <c r="D4718" t="s">
        <v>36</v>
      </c>
      <c r="E4718" s="1">
        <v>44456</v>
      </c>
      <c r="F4718" s="4">
        <v>4522</v>
      </c>
      <c r="G4718">
        <v>283</v>
      </c>
      <c r="H4718" s="3">
        <f>_xlfn.XLOOKUP(sales[[#This Row],[Product]],products[Product],products[Cost per box])*sales[[#This Row],[Boxes]]</f>
        <v>1426.32</v>
      </c>
      <c r="I4718" s="4">
        <f>sales[[#This Row],[Revenue]]-sales[[#This Row],[Cost]]</f>
        <v>3095.6800000000003</v>
      </c>
    </row>
    <row r="4719" spans="2:9" x14ac:dyDescent="0.25">
      <c r="B4719" t="s">
        <v>32</v>
      </c>
      <c r="C4719" t="s">
        <v>16</v>
      </c>
      <c r="D4719" t="s">
        <v>17</v>
      </c>
      <c r="E4719" s="1">
        <v>44456</v>
      </c>
      <c r="F4719" s="4">
        <v>2751</v>
      </c>
      <c r="G4719">
        <v>162</v>
      </c>
      <c r="H4719" s="3">
        <f>_xlfn.XLOOKUP(sales[[#This Row],[Product]],products[Product],products[Cost per box])*sales[[#This Row],[Boxes]]</f>
        <v>1101.5999999999999</v>
      </c>
      <c r="I4719" s="4">
        <f>sales[[#This Row],[Revenue]]-sales[[#This Row],[Cost]]</f>
        <v>1649.4</v>
      </c>
    </row>
    <row r="4720" spans="2:9" x14ac:dyDescent="0.25">
      <c r="B4720" t="s">
        <v>46</v>
      </c>
      <c r="C4720" t="s">
        <v>16</v>
      </c>
      <c r="D4720" t="s">
        <v>35</v>
      </c>
      <c r="E4720" s="1">
        <v>44456</v>
      </c>
      <c r="F4720" s="4">
        <v>973</v>
      </c>
      <c r="G4720">
        <v>70</v>
      </c>
      <c r="H4720" s="3">
        <f>_xlfn.XLOOKUP(sales[[#This Row],[Product]],products[Product],products[Cost per box])*sales[[#This Row],[Boxes]]</f>
        <v>185.5</v>
      </c>
      <c r="I4720" s="4">
        <f>sales[[#This Row],[Revenue]]-sales[[#This Row],[Cost]]</f>
        <v>787.5</v>
      </c>
    </row>
    <row r="4721" spans="2:9" x14ac:dyDescent="0.25">
      <c r="B4721" t="s">
        <v>10</v>
      </c>
      <c r="C4721" t="s">
        <v>16</v>
      </c>
      <c r="D4721" t="s">
        <v>28</v>
      </c>
      <c r="E4721" s="1">
        <v>44456</v>
      </c>
      <c r="F4721" s="4">
        <v>10332</v>
      </c>
      <c r="G4721">
        <v>1260</v>
      </c>
      <c r="H4721" s="3">
        <f>_xlfn.XLOOKUP(sales[[#This Row],[Product]],products[Product],products[Cost per box])*sales[[#This Row],[Boxes]]</f>
        <v>3477.6</v>
      </c>
      <c r="I4721" s="4">
        <f>sales[[#This Row],[Revenue]]-sales[[#This Row],[Cost]]</f>
        <v>6854.4</v>
      </c>
    </row>
    <row r="4722" spans="2:9" x14ac:dyDescent="0.25">
      <c r="B4722" t="s">
        <v>32</v>
      </c>
      <c r="C4722" t="s">
        <v>16</v>
      </c>
      <c r="D4722" t="s">
        <v>35</v>
      </c>
      <c r="E4722" s="1">
        <v>44456</v>
      </c>
      <c r="F4722" s="4">
        <v>3605</v>
      </c>
      <c r="G4722">
        <v>241</v>
      </c>
      <c r="H4722" s="3">
        <f>_xlfn.XLOOKUP(sales[[#This Row],[Product]],products[Product],products[Cost per box])*sales[[#This Row],[Boxes]]</f>
        <v>638.65</v>
      </c>
      <c r="I4722" s="4">
        <f>sales[[#This Row],[Revenue]]-sales[[#This Row],[Cost]]</f>
        <v>2966.35</v>
      </c>
    </row>
    <row r="4723" spans="2:9" x14ac:dyDescent="0.25">
      <c r="B4723" t="s">
        <v>51</v>
      </c>
      <c r="C4723" t="s">
        <v>9</v>
      </c>
      <c r="D4723" t="s">
        <v>26</v>
      </c>
      <c r="E4723" s="1">
        <v>44456</v>
      </c>
      <c r="F4723" s="4">
        <v>11865</v>
      </c>
      <c r="G4723">
        <v>625</v>
      </c>
      <c r="H4723" s="3">
        <f>_xlfn.XLOOKUP(sales[[#This Row],[Product]],products[Product],products[Cost per box])*sales[[#This Row],[Boxes]]</f>
        <v>4018.75</v>
      </c>
      <c r="I4723" s="4">
        <f>sales[[#This Row],[Revenue]]-sales[[#This Row],[Cost]]</f>
        <v>7846.25</v>
      </c>
    </row>
    <row r="4724" spans="2:9" x14ac:dyDescent="0.25">
      <c r="B4724" t="s">
        <v>8</v>
      </c>
      <c r="C4724" t="s">
        <v>27</v>
      </c>
      <c r="D4724" t="s">
        <v>7</v>
      </c>
      <c r="E4724" s="1">
        <v>44456</v>
      </c>
      <c r="F4724" s="4">
        <v>567</v>
      </c>
      <c r="G4724">
        <v>24</v>
      </c>
      <c r="H4724" s="3">
        <f>_xlfn.XLOOKUP(sales[[#This Row],[Product]],products[Product],products[Cost per box])*sales[[#This Row],[Boxes]]</f>
        <v>123.60000000000001</v>
      </c>
      <c r="I4724" s="4">
        <f>sales[[#This Row],[Revenue]]-sales[[#This Row],[Cost]]</f>
        <v>443.4</v>
      </c>
    </row>
    <row r="4725" spans="2:9" x14ac:dyDescent="0.25">
      <c r="B4725" t="s">
        <v>10</v>
      </c>
      <c r="C4725" t="s">
        <v>27</v>
      </c>
      <c r="D4725" t="s">
        <v>52</v>
      </c>
      <c r="E4725" s="1">
        <v>44456</v>
      </c>
      <c r="F4725" s="4">
        <v>413</v>
      </c>
      <c r="G4725">
        <v>19</v>
      </c>
      <c r="H4725" s="3">
        <f>_xlfn.XLOOKUP(sales[[#This Row],[Product]],products[Product],products[Cost per box])*sales[[#This Row],[Boxes]]</f>
        <v>63.08</v>
      </c>
      <c r="I4725" s="4">
        <f>sales[[#This Row],[Revenue]]-sales[[#This Row],[Cost]]</f>
        <v>349.92</v>
      </c>
    </row>
    <row r="4726" spans="2:9" x14ac:dyDescent="0.25">
      <c r="B4726" t="s">
        <v>10</v>
      </c>
      <c r="C4726" t="s">
        <v>9</v>
      </c>
      <c r="D4726" t="s">
        <v>50</v>
      </c>
      <c r="E4726" s="1">
        <v>44456</v>
      </c>
      <c r="F4726" s="4">
        <v>2107</v>
      </c>
      <c r="G4726">
        <v>264</v>
      </c>
      <c r="H4726" s="3">
        <f>_xlfn.XLOOKUP(sales[[#This Row],[Product]],products[Product],products[Cost per box])*sales[[#This Row],[Boxes]]</f>
        <v>3276.2400000000002</v>
      </c>
      <c r="I4726" s="4">
        <f>sales[[#This Row],[Revenue]]-sales[[#This Row],[Cost]]</f>
        <v>-1169.2400000000002</v>
      </c>
    </row>
    <row r="4727" spans="2:9" x14ac:dyDescent="0.25">
      <c r="B4727" t="s">
        <v>46</v>
      </c>
      <c r="C4727" t="s">
        <v>27</v>
      </c>
      <c r="D4727" t="s">
        <v>43</v>
      </c>
      <c r="E4727" s="1">
        <v>44456</v>
      </c>
      <c r="F4727" s="4">
        <v>5236</v>
      </c>
      <c r="G4727">
        <v>276</v>
      </c>
      <c r="H4727" s="3">
        <f>_xlfn.XLOOKUP(sales[[#This Row],[Product]],products[Product],products[Cost per box])*sales[[#This Row],[Boxes]]</f>
        <v>1062.6000000000001</v>
      </c>
      <c r="I4727" s="4">
        <f>sales[[#This Row],[Revenue]]-sales[[#This Row],[Cost]]</f>
        <v>4173.3999999999996</v>
      </c>
    </row>
    <row r="4728" spans="2:9" x14ac:dyDescent="0.25">
      <c r="B4728" t="s">
        <v>39</v>
      </c>
      <c r="C4728" t="s">
        <v>6</v>
      </c>
      <c r="D4728" t="s">
        <v>48</v>
      </c>
      <c r="E4728" s="1">
        <v>44456</v>
      </c>
      <c r="F4728" s="4">
        <v>12831</v>
      </c>
      <c r="G4728">
        <v>611</v>
      </c>
      <c r="H4728" s="3">
        <f>_xlfn.XLOOKUP(sales[[#This Row],[Product]],products[Product],products[Cost per box])*sales[[#This Row],[Boxes]]</f>
        <v>4570.2800000000007</v>
      </c>
      <c r="I4728" s="4">
        <f>sales[[#This Row],[Revenue]]-sales[[#This Row],[Cost]]</f>
        <v>8260.7199999999993</v>
      </c>
    </row>
    <row r="4729" spans="2:9" x14ac:dyDescent="0.25">
      <c r="B4729" t="s">
        <v>46</v>
      </c>
      <c r="C4729" t="s">
        <v>9</v>
      </c>
      <c r="D4729" t="s">
        <v>22</v>
      </c>
      <c r="E4729" s="1">
        <v>44456</v>
      </c>
      <c r="F4729" s="4">
        <v>11249</v>
      </c>
      <c r="G4729">
        <v>840</v>
      </c>
      <c r="H4729" s="3">
        <f>_xlfn.XLOOKUP(sales[[#This Row],[Product]],products[Product],products[Cost per box])*sales[[#This Row],[Boxes]]</f>
        <v>6904.8</v>
      </c>
      <c r="I4729" s="4">
        <f>sales[[#This Row],[Revenue]]-sales[[#This Row],[Cost]]</f>
        <v>4344.2</v>
      </c>
    </row>
    <row r="4730" spans="2:9" x14ac:dyDescent="0.25">
      <c r="B4730" t="s">
        <v>51</v>
      </c>
      <c r="C4730" t="s">
        <v>9</v>
      </c>
      <c r="D4730" t="s">
        <v>48</v>
      </c>
      <c r="E4730" s="1">
        <v>44456</v>
      </c>
      <c r="F4730" s="4">
        <v>4053</v>
      </c>
      <c r="G4730">
        <v>177</v>
      </c>
      <c r="H4730" s="3">
        <f>_xlfn.XLOOKUP(sales[[#This Row],[Product]],products[Product],products[Cost per box])*sales[[#This Row],[Boxes]]</f>
        <v>1323.96</v>
      </c>
      <c r="I4730" s="4">
        <f>sales[[#This Row],[Revenue]]-sales[[#This Row],[Cost]]</f>
        <v>2729.04</v>
      </c>
    </row>
    <row r="4731" spans="2:9" x14ac:dyDescent="0.25">
      <c r="B4731" t="s">
        <v>49</v>
      </c>
      <c r="C4731" t="s">
        <v>16</v>
      </c>
      <c r="D4731" t="s">
        <v>31</v>
      </c>
      <c r="E4731" s="1">
        <v>44456</v>
      </c>
      <c r="F4731" s="4">
        <v>2205</v>
      </c>
      <c r="G4731">
        <v>245</v>
      </c>
      <c r="H4731" s="3">
        <f>_xlfn.XLOOKUP(sales[[#This Row],[Product]],products[Product],products[Cost per box])*sales[[#This Row],[Boxes]]</f>
        <v>1401.3999999999999</v>
      </c>
      <c r="I4731" s="4">
        <f>sales[[#This Row],[Revenue]]-sales[[#This Row],[Cost]]</f>
        <v>803.60000000000014</v>
      </c>
    </row>
    <row r="4732" spans="2:9" x14ac:dyDescent="0.25">
      <c r="B4732" t="s">
        <v>29</v>
      </c>
      <c r="C4732" t="s">
        <v>11</v>
      </c>
      <c r="D4732" t="s">
        <v>44</v>
      </c>
      <c r="E4732" s="1">
        <v>44456</v>
      </c>
      <c r="F4732" s="4">
        <v>3640</v>
      </c>
      <c r="G4732">
        <v>166</v>
      </c>
      <c r="H4732" s="3">
        <f>_xlfn.XLOOKUP(sales[[#This Row],[Product]],products[Product],products[Cost per box])*sales[[#This Row],[Boxes]]</f>
        <v>1588.6200000000001</v>
      </c>
      <c r="I4732" s="4">
        <f>sales[[#This Row],[Revenue]]-sales[[#This Row],[Cost]]</f>
        <v>2051.38</v>
      </c>
    </row>
    <row r="4733" spans="2:9" x14ac:dyDescent="0.25">
      <c r="B4733" t="s">
        <v>41</v>
      </c>
      <c r="C4733" t="s">
        <v>21</v>
      </c>
      <c r="D4733" t="s">
        <v>48</v>
      </c>
      <c r="E4733" s="1">
        <v>44456</v>
      </c>
      <c r="F4733" s="4">
        <v>8267</v>
      </c>
      <c r="G4733">
        <v>394</v>
      </c>
      <c r="H4733" s="3">
        <f>_xlfn.XLOOKUP(sales[[#This Row],[Product]],products[Product],products[Cost per box])*sales[[#This Row],[Boxes]]</f>
        <v>2947.1200000000003</v>
      </c>
      <c r="I4733" s="4">
        <f>sales[[#This Row],[Revenue]]-sales[[#This Row],[Cost]]</f>
        <v>5319.8799999999992</v>
      </c>
    </row>
    <row r="4734" spans="2:9" x14ac:dyDescent="0.25">
      <c r="B4734" t="s">
        <v>25</v>
      </c>
      <c r="C4734" t="s">
        <v>21</v>
      </c>
      <c r="D4734" t="s">
        <v>38</v>
      </c>
      <c r="E4734" s="1">
        <v>44456</v>
      </c>
      <c r="F4734" s="4">
        <v>2450</v>
      </c>
      <c r="G4734">
        <v>103</v>
      </c>
      <c r="H4734" s="3">
        <f>_xlfn.XLOOKUP(sales[[#This Row],[Product]],products[Product],products[Cost per box])*sales[[#This Row],[Boxes]]</f>
        <v>1023.8199999999999</v>
      </c>
      <c r="I4734" s="4">
        <f>sales[[#This Row],[Revenue]]-sales[[#This Row],[Cost]]</f>
        <v>1426.18</v>
      </c>
    </row>
    <row r="4735" spans="2:9" x14ac:dyDescent="0.25">
      <c r="B4735" t="s">
        <v>29</v>
      </c>
      <c r="C4735" t="s">
        <v>27</v>
      </c>
      <c r="D4735" t="s">
        <v>52</v>
      </c>
      <c r="E4735" s="1">
        <v>44456</v>
      </c>
      <c r="F4735" s="4">
        <v>10199</v>
      </c>
      <c r="G4735">
        <v>408</v>
      </c>
      <c r="H4735" s="3">
        <f>_xlfn.XLOOKUP(sales[[#This Row],[Product]],products[Product],products[Cost per box])*sales[[#This Row],[Boxes]]</f>
        <v>1354.56</v>
      </c>
      <c r="I4735" s="4">
        <f>sales[[#This Row],[Revenue]]-sales[[#This Row],[Cost]]</f>
        <v>8844.44</v>
      </c>
    </row>
    <row r="4736" spans="2:9" x14ac:dyDescent="0.25">
      <c r="B4736" t="s">
        <v>18</v>
      </c>
      <c r="C4736" t="s">
        <v>27</v>
      </c>
      <c r="D4736" t="s">
        <v>22</v>
      </c>
      <c r="E4736" s="1">
        <v>44456</v>
      </c>
      <c r="F4736" s="4">
        <v>6174</v>
      </c>
      <c r="G4736">
        <v>441</v>
      </c>
      <c r="H4736" s="3">
        <f>_xlfn.XLOOKUP(sales[[#This Row],[Product]],products[Product],products[Cost per box])*sales[[#This Row],[Boxes]]</f>
        <v>3625.0200000000004</v>
      </c>
      <c r="I4736" s="4">
        <f>sales[[#This Row],[Revenue]]-sales[[#This Row],[Cost]]</f>
        <v>2548.9799999999996</v>
      </c>
    </row>
    <row r="4737" spans="2:9" x14ac:dyDescent="0.25">
      <c r="B4737" t="s">
        <v>49</v>
      </c>
      <c r="C4737" t="s">
        <v>6</v>
      </c>
      <c r="D4737" t="s">
        <v>12</v>
      </c>
      <c r="E4737" s="1">
        <v>44456</v>
      </c>
      <c r="F4737" s="4">
        <v>3934</v>
      </c>
      <c r="G4737">
        <v>152</v>
      </c>
      <c r="H4737" s="3">
        <f>_xlfn.XLOOKUP(sales[[#This Row],[Product]],products[Product],products[Cost per box])*sales[[#This Row],[Boxes]]</f>
        <v>1281.3599999999999</v>
      </c>
      <c r="I4737" s="4">
        <f>sales[[#This Row],[Revenue]]-sales[[#This Row],[Cost]]</f>
        <v>2652.6400000000003</v>
      </c>
    </row>
    <row r="4738" spans="2:9" x14ac:dyDescent="0.25">
      <c r="B4738" t="s">
        <v>51</v>
      </c>
      <c r="C4738" t="s">
        <v>16</v>
      </c>
      <c r="D4738" t="s">
        <v>17</v>
      </c>
      <c r="E4738" s="1">
        <v>44456</v>
      </c>
      <c r="F4738" s="4">
        <v>1848</v>
      </c>
      <c r="G4738">
        <v>116</v>
      </c>
      <c r="H4738" s="3">
        <f>_xlfn.XLOOKUP(sales[[#This Row],[Product]],products[Product],products[Cost per box])*sales[[#This Row],[Boxes]]</f>
        <v>788.8</v>
      </c>
      <c r="I4738" s="4">
        <f>sales[[#This Row],[Revenue]]-sales[[#This Row],[Cost]]</f>
        <v>1059.2</v>
      </c>
    </row>
    <row r="4739" spans="2:9" x14ac:dyDescent="0.25">
      <c r="B4739" t="s">
        <v>32</v>
      </c>
      <c r="C4739" t="s">
        <v>21</v>
      </c>
      <c r="D4739" t="s">
        <v>52</v>
      </c>
      <c r="E4739" s="1">
        <v>44456</v>
      </c>
      <c r="F4739" s="4">
        <v>2079</v>
      </c>
      <c r="G4739">
        <v>87</v>
      </c>
      <c r="H4739" s="3">
        <f>_xlfn.XLOOKUP(sales[[#This Row],[Product]],products[Product],products[Cost per box])*sales[[#This Row],[Boxes]]</f>
        <v>288.83999999999997</v>
      </c>
      <c r="I4739" s="4">
        <f>sales[[#This Row],[Revenue]]-sales[[#This Row],[Cost]]</f>
        <v>1790.16</v>
      </c>
    </row>
    <row r="4740" spans="2:9" x14ac:dyDescent="0.25">
      <c r="B4740" t="s">
        <v>41</v>
      </c>
      <c r="C4740" t="s">
        <v>11</v>
      </c>
      <c r="D4740" t="s">
        <v>44</v>
      </c>
      <c r="E4740" s="1">
        <v>44456</v>
      </c>
      <c r="F4740" s="4">
        <v>434</v>
      </c>
      <c r="G4740">
        <v>20</v>
      </c>
      <c r="H4740" s="3">
        <f>_xlfn.XLOOKUP(sales[[#This Row],[Product]],products[Product],products[Cost per box])*sales[[#This Row],[Boxes]]</f>
        <v>191.4</v>
      </c>
      <c r="I4740" s="4">
        <f>sales[[#This Row],[Revenue]]-sales[[#This Row],[Cost]]</f>
        <v>242.6</v>
      </c>
    </row>
    <row r="4741" spans="2:9" x14ac:dyDescent="0.25">
      <c r="B4741" t="s">
        <v>8</v>
      </c>
      <c r="C4741" t="s">
        <v>11</v>
      </c>
      <c r="D4741" t="s">
        <v>43</v>
      </c>
      <c r="E4741" s="1">
        <v>44456</v>
      </c>
      <c r="F4741" s="4">
        <v>889</v>
      </c>
      <c r="G4741">
        <v>47</v>
      </c>
      <c r="H4741" s="3">
        <f>_xlfn.XLOOKUP(sales[[#This Row],[Product]],products[Product],products[Cost per box])*sales[[#This Row],[Boxes]]</f>
        <v>180.95000000000002</v>
      </c>
      <c r="I4741" s="4">
        <f>sales[[#This Row],[Revenue]]-sales[[#This Row],[Cost]]</f>
        <v>708.05</v>
      </c>
    </row>
    <row r="4742" spans="2:9" x14ac:dyDescent="0.25">
      <c r="B4742" t="s">
        <v>10</v>
      </c>
      <c r="C4742" t="s">
        <v>16</v>
      </c>
      <c r="D4742" t="s">
        <v>47</v>
      </c>
      <c r="E4742" s="1">
        <v>44456</v>
      </c>
      <c r="F4742" s="4">
        <v>3472</v>
      </c>
      <c r="G4742">
        <v>193</v>
      </c>
      <c r="H4742" s="3">
        <f>_xlfn.XLOOKUP(sales[[#This Row],[Product]],products[Product],products[Cost per box])*sales[[#This Row],[Boxes]]</f>
        <v>1015.18</v>
      </c>
      <c r="I4742" s="4">
        <f>sales[[#This Row],[Revenue]]-sales[[#This Row],[Cost]]</f>
        <v>2456.8200000000002</v>
      </c>
    </row>
    <row r="4743" spans="2:9" x14ac:dyDescent="0.25">
      <c r="B4743" t="s">
        <v>32</v>
      </c>
      <c r="C4743" t="s">
        <v>27</v>
      </c>
      <c r="D4743" t="s">
        <v>42</v>
      </c>
      <c r="E4743" s="1">
        <v>44456</v>
      </c>
      <c r="F4743" s="4">
        <v>8183</v>
      </c>
      <c r="G4743">
        <v>512</v>
      </c>
      <c r="H4743" s="3">
        <f>_xlfn.XLOOKUP(sales[[#This Row],[Product]],products[Product],products[Cost per box])*sales[[#This Row],[Boxes]]</f>
        <v>2426.88</v>
      </c>
      <c r="I4743" s="4">
        <f>sales[[#This Row],[Revenue]]-sales[[#This Row],[Cost]]</f>
        <v>5756.12</v>
      </c>
    </row>
    <row r="4744" spans="2:9" x14ac:dyDescent="0.25">
      <c r="B4744" t="s">
        <v>34</v>
      </c>
      <c r="C4744" t="s">
        <v>6</v>
      </c>
      <c r="D4744" t="s">
        <v>43</v>
      </c>
      <c r="E4744" s="1">
        <v>44456</v>
      </c>
      <c r="F4744" s="4">
        <v>3990</v>
      </c>
      <c r="G4744">
        <v>222</v>
      </c>
      <c r="H4744" s="3">
        <f>_xlfn.XLOOKUP(sales[[#This Row],[Product]],products[Product],products[Cost per box])*sales[[#This Row],[Boxes]]</f>
        <v>854.7</v>
      </c>
      <c r="I4744" s="4">
        <f>sales[[#This Row],[Revenue]]-sales[[#This Row],[Cost]]</f>
        <v>3135.3</v>
      </c>
    </row>
    <row r="4745" spans="2:9" x14ac:dyDescent="0.25">
      <c r="B4745" t="s">
        <v>33</v>
      </c>
      <c r="C4745" t="s">
        <v>6</v>
      </c>
      <c r="D4745" t="s">
        <v>36</v>
      </c>
      <c r="E4745" s="1">
        <v>44456</v>
      </c>
      <c r="F4745" s="4">
        <v>4529</v>
      </c>
      <c r="G4745">
        <v>302</v>
      </c>
      <c r="H4745" s="3">
        <f>_xlfn.XLOOKUP(sales[[#This Row],[Product]],products[Product],products[Cost per box])*sales[[#This Row],[Boxes]]</f>
        <v>1522.08</v>
      </c>
      <c r="I4745" s="4">
        <f>sales[[#This Row],[Revenue]]-sales[[#This Row],[Cost]]</f>
        <v>3006.92</v>
      </c>
    </row>
    <row r="4746" spans="2:9" x14ac:dyDescent="0.25">
      <c r="B4746" t="s">
        <v>15</v>
      </c>
      <c r="C4746" t="s">
        <v>16</v>
      </c>
      <c r="D4746" t="s">
        <v>17</v>
      </c>
      <c r="E4746" s="1">
        <v>44456</v>
      </c>
      <c r="F4746" s="4">
        <v>9268</v>
      </c>
      <c r="G4746">
        <v>662</v>
      </c>
      <c r="H4746" s="3">
        <f>_xlfn.XLOOKUP(sales[[#This Row],[Product]],products[Product],products[Cost per box])*sales[[#This Row],[Boxes]]</f>
        <v>4501.5999999999995</v>
      </c>
      <c r="I4746" s="4">
        <f>sales[[#This Row],[Revenue]]-sales[[#This Row],[Cost]]</f>
        <v>4766.4000000000005</v>
      </c>
    </row>
    <row r="4747" spans="2:9" x14ac:dyDescent="0.25">
      <c r="B4747" t="s">
        <v>49</v>
      </c>
      <c r="C4747" t="s">
        <v>21</v>
      </c>
      <c r="D4747" t="s">
        <v>43</v>
      </c>
      <c r="E4747" s="1">
        <v>44456</v>
      </c>
      <c r="F4747" s="4">
        <v>12103</v>
      </c>
      <c r="G4747">
        <v>637</v>
      </c>
      <c r="H4747" s="3">
        <f>_xlfn.XLOOKUP(sales[[#This Row],[Product]],products[Product],products[Cost per box])*sales[[#This Row],[Boxes]]</f>
        <v>2452.4500000000003</v>
      </c>
      <c r="I4747" s="4">
        <f>sales[[#This Row],[Revenue]]-sales[[#This Row],[Cost]]</f>
        <v>9650.5499999999993</v>
      </c>
    </row>
    <row r="4748" spans="2:9" x14ac:dyDescent="0.25">
      <c r="B4748" t="s">
        <v>25</v>
      </c>
      <c r="C4748" t="s">
        <v>6</v>
      </c>
      <c r="D4748" t="s">
        <v>48</v>
      </c>
      <c r="E4748" s="1">
        <v>44456</v>
      </c>
      <c r="F4748" s="4">
        <v>6615</v>
      </c>
      <c r="G4748">
        <v>288</v>
      </c>
      <c r="H4748" s="3">
        <f>_xlfn.XLOOKUP(sales[[#This Row],[Product]],products[Product],products[Cost per box])*sales[[#This Row],[Boxes]]</f>
        <v>2154.2400000000002</v>
      </c>
      <c r="I4748" s="4">
        <f>sales[[#This Row],[Revenue]]-sales[[#This Row],[Cost]]</f>
        <v>4460.76</v>
      </c>
    </row>
    <row r="4749" spans="2:9" x14ac:dyDescent="0.25">
      <c r="B4749" t="s">
        <v>20</v>
      </c>
      <c r="C4749" t="s">
        <v>16</v>
      </c>
      <c r="D4749" t="s">
        <v>26</v>
      </c>
      <c r="E4749" s="1">
        <v>44459</v>
      </c>
      <c r="F4749" s="4">
        <v>2338</v>
      </c>
      <c r="G4749">
        <v>138</v>
      </c>
      <c r="H4749" s="3">
        <f>_xlfn.XLOOKUP(sales[[#This Row],[Product]],products[Product],products[Cost per box])*sales[[#This Row],[Boxes]]</f>
        <v>887.33999999999992</v>
      </c>
      <c r="I4749" s="4">
        <f>sales[[#This Row],[Revenue]]-sales[[#This Row],[Cost]]</f>
        <v>1450.66</v>
      </c>
    </row>
    <row r="4750" spans="2:9" x14ac:dyDescent="0.25">
      <c r="B4750" t="s">
        <v>51</v>
      </c>
      <c r="C4750" t="s">
        <v>16</v>
      </c>
      <c r="D4750" t="s">
        <v>44</v>
      </c>
      <c r="E4750" s="1">
        <v>44459</v>
      </c>
      <c r="F4750" s="4">
        <v>5523</v>
      </c>
      <c r="G4750">
        <v>252</v>
      </c>
      <c r="H4750" s="3">
        <f>_xlfn.XLOOKUP(sales[[#This Row],[Product]],products[Product],products[Cost per box])*sales[[#This Row],[Boxes]]</f>
        <v>2411.64</v>
      </c>
      <c r="I4750" s="4">
        <f>sales[[#This Row],[Revenue]]-sales[[#This Row],[Cost]]</f>
        <v>3111.36</v>
      </c>
    </row>
    <row r="4751" spans="2:9" x14ac:dyDescent="0.25">
      <c r="B4751" t="s">
        <v>25</v>
      </c>
      <c r="C4751" t="s">
        <v>9</v>
      </c>
      <c r="D4751" t="s">
        <v>47</v>
      </c>
      <c r="E4751" s="1">
        <v>44459</v>
      </c>
      <c r="F4751" s="4">
        <v>210</v>
      </c>
      <c r="G4751">
        <v>13</v>
      </c>
      <c r="H4751" s="3">
        <f>_xlfn.XLOOKUP(sales[[#This Row],[Product]],products[Product],products[Cost per box])*sales[[#This Row],[Boxes]]</f>
        <v>68.38</v>
      </c>
      <c r="I4751" s="4">
        <f>sales[[#This Row],[Revenue]]-sales[[#This Row],[Cost]]</f>
        <v>141.62</v>
      </c>
    </row>
    <row r="4752" spans="2:9" x14ac:dyDescent="0.25">
      <c r="B4752" t="s">
        <v>13</v>
      </c>
      <c r="C4752" t="s">
        <v>11</v>
      </c>
      <c r="D4752" t="s">
        <v>42</v>
      </c>
      <c r="E4752" s="1">
        <v>44459</v>
      </c>
      <c r="F4752" s="4">
        <v>7602</v>
      </c>
      <c r="G4752">
        <v>543</v>
      </c>
      <c r="H4752" s="3">
        <f>_xlfn.XLOOKUP(sales[[#This Row],[Product]],products[Product],products[Cost per box])*sales[[#This Row],[Boxes]]</f>
        <v>2573.8200000000002</v>
      </c>
      <c r="I4752" s="4">
        <f>sales[[#This Row],[Revenue]]-sales[[#This Row],[Cost]]</f>
        <v>5028.18</v>
      </c>
    </row>
    <row r="4753" spans="2:9" x14ac:dyDescent="0.25">
      <c r="B4753" t="s">
        <v>41</v>
      </c>
      <c r="C4753" t="s">
        <v>27</v>
      </c>
      <c r="D4753" t="s">
        <v>24</v>
      </c>
      <c r="E4753" s="1">
        <v>44459</v>
      </c>
      <c r="F4753" s="4">
        <v>1603</v>
      </c>
      <c r="G4753">
        <v>77</v>
      </c>
      <c r="H4753" s="3">
        <f>_xlfn.XLOOKUP(sales[[#This Row],[Product]],products[Product],products[Cost per box])*sales[[#This Row],[Boxes]]</f>
        <v>809.27</v>
      </c>
      <c r="I4753" s="4">
        <f>sales[[#This Row],[Revenue]]-sales[[#This Row],[Cost]]</f>
        <v>793.73</v>
      </c>
    </row>
    <row r="4754" spans="2:9" x14ac:dyDescent="0.25">
      <c r="B4754" t="s">
        <v>34</v>
      </c>
      <c r="C4754" t="s">
        <v>6</v>
      </c>
      <c r="D4754" t="s">
        <v>35</v>
      </c>
      <c r="E4754" s="1">
        <v>44459</v>
      </c>
      <c r="F4754" s="4">
        <v>4354</v>
      </c>
      <c r="G4754">
        <v>335</v>
      </c>
      <c r="H4754" s="3">
        <f>_xlfn.XLOOKUP(sales[[#This Row],[Product]],products[Product],products[Cost per box])*sales[[#This Row],[Boxes]]</f>
        <v>887.75</v>
      </c>
      <c r="I4754" s="4">
        <f>sales[[#This Row],[Revenue]]-sales[[#This Row],[Cost]]</f>
        <v>3466.25</v>
      </c>
    </row>
    <row r="4755" spans="2:9" x14ac:dyDescent="0.25">
      <c r="B4755" t="s">
        <v>25</v>
      </c>
      <c r="C4755" t="s">
        <v>9</v>
      </c>
      <c r="D4755" t="s">
        <v>12</v>
      </c>
      <c r="E4755" s="1">
        <v>44459</v>
      </c>
      <c r="F4755" s="4">
        <v>609</v>
      </c>
      <c r="G4755">
        <v>25</v>
      </c>
      <c r="H4755" s="3">
        <f>_xlfn.XLOOKUP(sales[[#This Row],[Product]],products[Product],products[Cost per box])*sales[[#This Row],[Boxes]]</f>
        <v>210.75</v>
      </c>
      <c r="I4755" s="4">
        <f>sales[[#This Row],[Revenue]]-sales[[#This Row],[Cost]]</f>
        <v>398.25</v>
      </c>
    </row>
    <row r="4756" spans="2:9" x14ac:dyDescent="0.25">
      <c r="B4756" t="s">
        <v>39</v>
      </c>
      <c r="C4756" t="s">
        <v>11</v>
      </c>
      <c r="D4756" t="s">
        <v>44</v>
      </c>
      <c r="E4756" s="1">
        <v>44459</v>
      </c>
      <c r="F4756" s="4">
        <v>175</v>
      </c>
      <c r="G4756">
        <v>8</v>
      </c>
      <c r="H4756" s="3">
        <f>_xlfn.XLOOKUP(sales[[#This Row],[Product]],products[Product],products[Cost per box])*sales[[#This Row],[Boxes]]</f>
        <v>76.56</v>
      </c>
      <c r="I4756" s="4">
        <f>sales[[#This Row],[Revenue]]-sales[[#This Row],[Cost]]</f>
        <v>98.44</v>
      </c>
    </row>
    <row r="4757" spans="2:9" x14ac:dyDescent="0.25">
      <c r="B4757" t="s">
        <v>49</v>
      </c>
      <c r="C4757" t="s">
        <v>11</v>
      </c>
      <c r="D4757" t="s">
        <v>26</v>
      </c>
      <c r="E4757" s="1">
        <v>44459</v>
      </c>
      <c r="F4757" s="4">
        <v>3675</v>
      </c>
      <c r="G4757">
        <v>205</v>
      </c>
      <c r="H4757" s="3">
        <f>_xlfn.XLOOKUP(sales[[#This Row],[Product]],products[Product],products[Cost per box])*sales[[#This Row],[Boxes]]</f>
        <v>1318.1499999999999</v>
      </c>
      <c r="I4757" s="4">
        <f>sales[[#This Row],[Revenue]]-sales[[#This Row],[Cost]]</f>
        <v>2356.8500000000004</v>
      </c>
    </row>
    <row r="4758" spans="2:9" x14ac:dyDescent="0.25">
      <c r="B4758" t="s">
        <v>5</v>
      </c>
      <c r="C4758" t="s">
        <v>16</v>
      </c>
      <c r="D4758" t="s">
        <v>45</v>
      </c>
      <c r="E4758" s="1">
        <v>44459</v>
      </c>
      <c r="F4758" s="4">
        <v>2940</v>
      </c>
      <c r="G4758">
        <v>184</v>
      </c>
      <c r="H4758" s="3">
        <f>_xlfn.XLOOKUP(sales[[#This Row],[Product]],products[Product],products[Cost per box])*sales[[#This Row],[Boxes]]</f>
        <v>1422.3200000000002</v>
      </c>
      <c r="I4758" s="4">
        <f>sales[[#This Row],[Revenue]]-sales[[#This Row],[Cost]]</f>
        <v>1517.6799999999998</v>
      </c>
    </row>
    <row r="4759" spans="2:9" x14ac:dyDescent="0.25">
      <c r="B4759" t="s">
        <v>8</v>
      </c>
      <c r="C4759" t="s">
        <v>6</v>
      </c>
      <c r="D4759" t="s">
        <v>14</v>
      </c>
      <c r="E4759" s="1">
        <v>44459</v>
      </c>
      <c r="F4759" s="4">
        <v>854</v>
      </c>
      <c r="G4759">
        <v>95</v>
      </c>
      <c r="H4759" s="3">
        <f>_xlfn.XLOOKUP(sales[[#This Row],[Product]],products[Product],products[Cost per box])*sales[[#This Row],[Boxes]]</f>
        <v>599.44999999999993</v>
      </c>
      <c r="I4759" s="4">
        <f>sales[[#This Row],[Revenue]]-sales[[#This Row],[Cost]]</f>
        <v>254.55000000000007</v>
      </c>
    </row>
    <row r="4760" spans="2:9" x14ac:dyDescent="0.25">
      <c r="B4760" t="s">
        <v>13</v>
      </c>
      <c r="C4760" t="s">
        <v>21</v>
      </c>
      <c r="D4760" t="s">
        <v>38</v>
      </c>
      <c r="E4760" s="1">
        <v>44459</v>
      </c>
      <c r="F4760" s="4">
        <v>2639</v>
      </c>
      <c r="G4760">
        <v>102</v>
      </c>
      <c r="H4760" s="3">
        <f>_xlfn.XLOOKUP(sales[[#This Row],[Product]],products[Product],products[Cost per box])*sales[[#This Row],[Boxes]]</f>
        <v>1013.88</v>
      </c>
      <c r="I4760" s="4">
        <f>sales[[#This Row],[Revenue]]-sales[[#This Row],[Cost]]</f>
        <v>1625.12</v>
      </c>
    </row>
    <row r="4761" spans="2:9" x14ac:dyDescent="0.25">
      <c r="B4761" t="s">
        <v>41</v>
      </c>
      <c r="C4761" t="s">
        <v>27</v>
      </c>
      <c r="D4761" t="s">
        <v>42</v>
      </c>
      <c r="E4761" s="1">
        <v>44459</v>
      </c>
      <c r="F4761" s="4">
        <v>14777</v>
      </c>
      <c r="G4761">
        <v>1120</v>
      </c>
      <c r="H4761" s="3">
        <f>_xlfn.XLOOKUP(sales[[#This Row],[Product]],products[Product],products[Cost per box])*sales[[#This Row],[Boxes]]</f>
        <v>5308.8</v>
      </c>
      <c r="I4761" s="4">
        <f>sales[[#This Row],[Revenue]]-sales[[#This Row],[Cost]]</f>
        <v>9468.2000000000007</v>
      </c>
    </row>
    <row r="4762" spans="2:9" x14ac:dyDescent="0.25">
      <c r="B4762" t="s">
        <v>8</v>
      </c>
      <c r="C4762" t="s">
        <v>21</v>
      </c>
      <c r="D4762" t="s">
        <v>19</v>
      </c>
      <c r="E4762" s="1">
        <v>44459</v>
      </c>
      <c r="F4762" s="4">
        <v>6020</v>
      </c>
      <c r="G4762">
        <v>335</v>
      </c>
      <c r="H4762" s="3">
        <f>_xlfn.XLOOKUP(sales[[#This Row],[Product]],products[Product],products[Cost per box])*sales[[#This Row],[Boxes]]</f>
        <v>3427.05</v>
      </c>
      <c r="I4762" s="4">
        <f>sales[[#This Row],[Revenue]]-sales[[#This Row],[Cost]]</f>
        <v>2592.9499999999998</v>
      </c>
    </row>
    <row r="4763" spans="2:9" x14ac:dyDescent="0.25">
      <c r="B4763" t="s">
        <v>33</v>
      </c>
      <c r="C4763" t="s">
        <v>9</v>
      </c>
      <c r="D4763" t="s">
        <v>45</v>
      </c>
      <c r="E4763" s="1">
        <v>44459</v>
      </c>
      <c r="F4763" s="4">
        <v>1974</v>
      </c>
      <c r="G4763">
        <v>110</v>
      </c>
      <c r="H4763" s="3">
        <f>_xlfn.XLOOKUP(sales[[#This Row],[Product]],products[Product],products[Cost per box])*sales[[#This Row],[Boxes]]</f>
        <v>850.30000000000007</v>
      </c>
      <c r="I4763" s="4">
        <f>sales[[#This Row],[Revenue]]-sales[[#This Row],[Cost]]</f>
        <v>1123.6999999999998</v>
      </c>
    </row>
    <row r="4764" spans="2:9" x14ac:dyDescent="0.25">
      <c r="B4764" t="s">
        <v>32</v>
      </c>
      <c r="C4764" t="s">
        <v>11</v>
      </c>
      <c r="D4764" t="s">
        <v>50</v>
      </c>
      <c r="E4764" s="1">
        <v>44459</v>
      </c>
      <c r="F4764" s="4">
        <v>4067</v>
      </c>
      <c r="G4764">
        <v>581</v>
      </c>
      <c r="H4764" s="3">
        <f>_xlfn.XLOOKUP(sales[[#This Row],[Product]],products[Product],products[Cost per box])*sales[[#This Row],[Boxes]]</f>
        <v>7210.21</v>
      </c>
      <c r="I4764" s="4">
        <f>sales[[#This Row],[Revenue]]-sales[[#This Row],[Cost]]</f>
        <v>-3143.21</v>
      </c>
    </row>
    <row r="4765" spans="2:9" x14ac:dyDescent="0.25">
      <c r="B4765" t="s">
        <v>49</v>
      </c>
      <c r="C4765" t="s">
        <v>11</v>
      </c>
      <c r="D4765" t="s">
        <v>12</v>
      </c>
      <c r="E4765" s="1">
        <v>44459</v>
      </c>
      <c r="F4765" s="4">
        <v>5712</v>
      </c>
      <c r="G4765">
        <v>229</v>
      </c>
      <c r="H4765" s="3">
        <f>_xlfn.XLOOKUP(sales[[#This Row],[Product]],products[Product],products[Cost per box])*sales[[#This Row],[Boxes]]</f>
        <v>1930.47</v>
      </c>
      <c r="I4765" s="4">
        <f>sales[[#This Row],[Revenue]]-sales[[#This Row],[Cost]]</f>
        <v>3781.5299999999997</v>
      </c>
    </row>
    <row r="4766" spans="2:9" x14ac:dyDescent="0.25">
      <c r="B4766" t="s">
        <v>49</v>
      </c>
      <c r="C4766" t="s">
        <v>6</v>
      </c>
      <c r="D4766" t="s">
        <v>19</v>
      </c>
      <c r="E4766" s="1">
        <v>44459</v>
      </c>
      <c r="F4766" s="4">
        <v>5425</v>
      </c>
      <c r="G4766">
        <v>286</v>
      </c>
      <c r="H4766" s="3">
        <f>_xlfn.XLOOKUP(sales[[#This Row],[Product]],products[Product],products[Cost per box])*sales[[#This Row],[Boxes]]</f>
        <v>2925.78</v>
      </c>
      <c r="I4766" s="4">
        <f>sales[[#This Row],[Revenue]]-sales[[#This Row],[Cost]]</f>
        <v>2499.2199999999998</v>
      </c>
    </row>
    <row r="4767" spans="2:9" x14ac:dyDescent="0.25">
      <c r="B4767" t="s">
        <v>49</v>
      </c>
      <c r="C4767" t="s">
        <v>6</v>
      </c>
      <c r="D4767" t="s">
        <v>42</v>
      </c>
      <c r="E4767" s="1">
        <v>44459</v>
      </c>
      <c r="F4767" s="4">
        <v>182</v>
      </c>
      <c r="G4767">
        <v>14</v>
      </c>
      <c r="H4767" s="3">
        <f>_xlfn.XLOOKUP(sales[[#This Row],[Product]],products[Product],products[Cost per box])*sales[[#This Row],[Boxes]]</f>
        <v>66.36</v>
      </c>
      <c r="I4767" s="4">
        <f>sales[[#This Row],[Revenue]]-sales[[#This Row],[Cost]]</f>
        <v>115.64</v>
      </c>
    </row>
    <row r="4768" spans="2:9" x14ac:dyDescent="0.25">
      <c r="B4768" t="s">
        <v>46</v>
      </c>
      <c r="C4768" t="s">
        <v>9</v>
      </c>
      <c r="D4768" t="s">
        <v>35</v>
      </c>
      <c r="E4768" s="1">
        <v>44459</v>
      </c>
      <c r="F4768" s="4">
        <v>567</v>
      </c>
      <c r="G4768">
        <v>48</v>
      </c>
      <c r="H4768" s="3">
        <f>_xlfn.XLOOKUP(sales[[#This Row],[Product]],products[Product],products[Cost per box])*sales[[#This Row],[Boxes]]</f>
        <v>127.19999999999999</v>
      </c>
      <c r="I4768" s="4">
        <f>sales[[#This Row],[Revenue]]-sales[[#This Row],[Cost]]</f>
        <v>439.8</v>
      </c>
    </row>
    <row r="4769" spans="2:9" x14ac:dyDescent="0.25">
      <c r="B4769" t="s">
        <v>32</v>
      </c>
      <c r="C4769" t="s">
        <v>9</v>
      </c>
      <c r="D4769" t="s">
        <v>52</v>
      </c>
      <c r="E4769" s="1">
        <v>44459</v>
      </c>
      <c r="F4769" s="4">
        <v>5418</v>
      </c>
      <c r="G4769">
        <v>236</v>
      </c>
      <c r="H4769" s="3">
        <f>_xlfn.XLOOKUP(sales[[#This Row],[Product]],products[Product],products[Cost per box])*sales[[#This Row],[Boxes]]</f>
        <v>783.52</v>
      </c>
      <c r="I4769" s="4">
        <f>sales[[#This Row],[Revenue]]-sales[[#This Row],[Cost]]</f>
        <v>4634.4799999999996</v>
      </c>
    </row>
    <row r="4770" spans="2:9" x14ac:dyDescent="0.25">
      <c r="B4770" t="s">
        <v>37</v>
      </c>
      <c r="C4770" t="s">
        <v>16</v>
      </c>
      <c r="D4770" t="s">
        <v>38</v>
      </c>
      <c r="E4770" s="1">
        <v>44459</v>
      </c>
      <c r="F4770" s="4">
        <v>2667</v>
      </c>
      <c r="G4770">
        <v>103</v>
      </c>
      <c r="H4770" s="3">
        <f>_xlfn.XLOOKUP(sales[[#This Row],[Product]],products[Product],products[Cost per box])*sales[[#This Row],[Boxes]]</f>
        <v>1023.8199999999999</v>
      </c>
      <c r="I4770" s="4">
        <f>sales[[#This Row],[Revenue]]-sales[[#This Row],[Cost]]</f>
        <v>1643.18</v>
      </c>
    </row>
    <row r="4771" spans="2:9" x14ac:dyDescent="0.25">
      <c r="B4771" t="s">
        <v>20</v>
      </c>
      <c r="C4771" t="s">
        <v>21</v>
      </c>
      <c r="D4771" t="s">
        <v>44</v>
      </c>
      <c r="E4771" s="1">
        <v>44459</v>
      </c>
      <c r="F4771" s="4">
        <v>5712</v>
      </c>
      <c r="G4771">
        <v>249</v>
      </c>
      <c r="H4771" s="3">
        <f>_xlfn.XLOOKUP(sales[[#This Row],[Product]],products[Product],products[Cost per box])*sales[[#This Row],[Boxes]]</f>
        <v>2382.9300000000003</v>
      </c>
      <c r="I4771" s="4">
        <f>sales[[#This Row],[Revenue]]-sales[[#This Row],[Cost]]</f>
        <v>3329.0699999999997</v>
      </c>
    </row>
    <row r="4772" spans="2:9" x14ac:dyDescent="0.25">
      <c r="B4772" t="s">
        <v>39</v>
      </c>
      <c r="C4772" t="s">
        <v>6</v>
      </c>
      <c r="D4772" t="s">
        <v>19</v>
      </c>
      <c r="E4772" s="1">
        <v>44459</v>
      </c>
      <c r="F4772" s="4">
        <v>2170</v>
      </c>
      <c r="G4772">
        <v>128</v>
      </c>
      <c r="H4772" s="3">
        <f>_xlfn.XLOOKUP(sales[[#This Row],[Product]],products[Product],products[Cost per box])*sales[[#This Row],[Boxes]]</f>
        <v>1309.44</v>
      </c>
      <c r="I4772" s="4">
        <f>sales[[#This Row],[Revenue]]-sales[[#This Row],[Cost]]</f>
        <v>860.56</v>
      </c>
    </row>
    <row r="4773" spans="2:9" x14ac:dyDescent="0.25">
      <c r="B4773" t="s">
        <v>37</v>
      </c>
      <c r="C4773" t="s">
        <v>11</v>
      </c>
      <c r="D4773" t="s">
        <v>19</v>
      </c>
      <c r="E4773" s="1">
        <v>44459</v>
      </c>
      <c r="F4773" s="4">
        <v>847</v>
      </c>
      <c r="G4773">
        <v>45</v>
      </c>
      <c r="H4773" s="3">
        <f>_xlfn.XLOOKUP(sales[[#This Row],[Product]],products[Product],products[Cost per box])*sales[[#This Row],[Boxes]]</f>
        <v>460.35</v>
      </c>
      <c r="I4773" s="4">
        <f>sales[[#This Row],[Revenue]]-sales[[#This Row],[Cost]]</f>
        <v>386.65</v>
      </c>
    </row>
    <row r="4774" spans="2:9" x14ac:dyDescent="0.25">
      <c r="B4774" t="s">
        <v>32</v>
      </c>
      <c r="C4774" t="s">
        <v>11</v>
      </c>
      <c r="D4774" t="s">
        <v>17</v>
      </c>
      <c r="E4774" s="1">
        <v>44459</v>
      </c>
      <c r="F4774" s="4">
        <v>2891</v>
      </c>
      <c r="G4774">
        <v>171</v>
      </c>
      <c r="H4774" s="3">
        <f>_xlfn.XLOOKUP(sales[[#This Row],[Product]],products[Product],products[Cost per box])*sales[[#This Row],[Boxes]]</f>
        <v>1162.8</v>
      </c>
      <c r="I4774" s="4">
        <f>sales[[#This Row],[Revenue]]-sales[[#This Row],[Cost]]</f>
        <v>1728.2</v>
      </c>
    </row>
    <row r="4775" spans="2:9" x14ac:dyDescent="0.25">
      <c r="B4775" t="s">
        <v>5</v>
      </c>
      <c r="C4775" t="s">
        <v>11</v>
      </c>
      <c r="D4775" t="s">
        <v>42</v>
      </c>
      <c r="E4775" s="1">
        <v>44460</v>
      </c>
      <c r="F4775" s="4">
        <v>798</v>
      </c>
      <c r="G4775">
        <v>54</v>
      </c>
      <c r="H4775" s="3">
        <f>_xlfn.XLOOKUP(sales[[#This Row],[Product]],products[Product],products[Cost per box])*sales[[#This Row],[Boxes]]</f>
        <v>255.96</v>
      </c>
      <c r="I4775" s="4">
        <f>sales[[#This Row],[Revenue]]-sales[[#This Row],[Cost]]</f>
        <v>542.04</v>
      </c>
    </row>
    <row r="4776" spans="2:9" x14ac:dyDescent="0.25">
      <c r="B4776" t="s">
        <v>49</v>
      </c>
      <c r="C4776" t="s">
        <v>27</v>
      </c>
      <c r="D4776" t="s">
        <v>28</v>
      </c>
      <c r="E4776" s="1">
        <v>44460</v>
      </c>
      <c r="F4776" s="4">
        <v>2891</v>
      </c>
      <c r="G4776">
        <v>482</v>
      </c>
      <c r="H4776" s="3">
        <f>_xlfn.XLOOKUP(sales[[#This Row],[Product]],products[Product],products[Cost per box])*sales[[#This Row],[Boxes]]</f>
        <v>1330.32</v>
      </c>
      <c r="I4776" s="4">
        <f>sales[[#This Row],[Revenue]]-sales[[#This Row],[Cost]]</f>
        <v>1560.68</v>
      </c>
    </row>
    <row r="4777" spans="2:9" x14ac:dyDescent="0.25">
      <c r="B4777" t="s">
        <v>23</v>
      </c>
      <c r="C4777" t="s">
        <v>11</v>
      </c>
      <c r="D4777" t="s">
        <v>22</v>
      </c>
      <c r="E4777" s="1">
        <v>44460</v>
      </c>
      <c r="F4777" s="4">
        <v>13293</v>
      </c>
      <c r="G4777">
        <v>1050</v>
      </c>
      <c r="H4777" s="3">
        <f>_xlfn.XLOOKUP(sales[[#This Row],[Product]],products[Product],products[Cost per box])*sales[[#This Row],[Boxes]]</f>
        <v>8631</v>
      </c>
      <c r="I4777" s="4">
        <f>sales[[#This Row],[Revenue]]-sales[[#This Row],[Cost]]</f>
        <v>4662</v>
      </c>
    </row>
    <row r="4778" spans="2:9" x14ac:dyDescent="0.25">
      <c r="B4778" t="s">
        <v>15</v>
      </c>
      <c r="C4778" t="s">
        <v>16</v>
      </c>
      <c r="D4778" t="s">
        <v>28</v>
      </c>
      <c r="E4778" s="1">
        <v>44460</v>
      </c>
      <c r="F4778" s="4">
        <v>6860</v>
      </c>
      <c r="G4778">
        <v>840</v>
      </c>
      <c r="H4778" s="3">
        <f>_xlfn.XLOOKUP(sales[[#This Row],[Product]],products[Product],products[Cost per box])*sales[[#This Row],[Boxes]]</f>
        <v>2318.3999999999996</v>
      </c>
      <c r="I4778" s="4">
        <f>sales[[#This Row],[Revenue]]-sales[[#This Row],[Cost]]</f>
        <v>4541.6000000000004</v>
      </c>
    </row>
    <row r="4779" spans="2:9" x14ac:dyDescent="0.25">
      <c r="B4779" t="s">
        <v>49</v>
      </c>
      <c r="C4779" t="s">
        <v>27</v>
      </c>
      <c r="D4779" t="s">
        <v>52</v>
      </c>
      <c r="E4779" s="1">
        <v>44460</v>
      </c>
      <c r="F4779" s="4">
        <v>1603</v>
      </c>
      <c r="G4779">
        <v>70</v>
      </c>
      <c r="H4779" s="3">
        <f>_xlfn.XLOOKUP(sales[[#This Row],[Product]],products[Product],products[Cost per box])*sales[[#This Row],[Boxes]]</f>
        <v>232.39999999999998</v>
      </c>
      <c r="I4779" s="4">
        <f>sales[[#This Row],[Revenue]]-sales[[#This Row],[Cost]]</f>
        <v>1370.6</v>
      </c>
    </row>
    <row r="4780" spans="2:9" x14ac:dyDescent="0.25">
      <c r="B4780" t="s">
        <v>39</v>
      </c>
      <c r="C4780" t="s">
        <v>6</v>
      </c>
      <c r="D4780" t="s">
        <v>28</v>
      </c>
      <c r="E4780" s="1">
        <v>44460</v>
      </c>
      <c r="F4780" s="4">
        <v>3325</v>
      </c>
      <c r="G4780">
        <v>416</v>
      </c>
      <c r="H4780" s="3">
        <f>_xlfn.XLOOKUP(sales[[#This Row],[Product]],products[Product],products[Cost per box])*sales[[#This Row],[Boxes]]</f>
        <v>1148.1599999999999</v>
      </c>
      <c r="I4780" s="4">
        <f>sales[[#This Row],[Revenue]]-sales[[#This Row],[Cost]]</f>
        <v>2176.84</v>
      </c>
    </row>
    <row r="4781" spans="2:9" x14ac:dyDescent="0.25">
      <c r="B4781" t="s">
        <v>34</v>
      </c>
      <c r="C4781" t="s">
        <v>21</v>
      </c>
      <c r="D4781" t="s">
        <v>44</v>
      </c>
      <c r="E4781" s="1">
        <v>44460</v>
      </c>
      <c r="F4781" s="4">
        <v>1799</v>
      </c>
      <c r="G4781">
        <v>79</v>
      </c>
      <c r="H4781" s="3">
        <f>_xlfn.XLOOKUP(sales[[#This Row],[Product]],products[Product],products[Cost per box])*sales[[#This Row],[Boxes]]</f>
        <v>756.03</v>
      </c>
      <c r="I4781" s="4">
        <f>sales[[#This Row],[Revenue]]-sales[[#This Row],[Cost]]</f>
        <v>1042.97</v>
      </c>
    </row>
    <row r="4782" spans="2:9" x14ac:dyDescent="0.25">
      <c r="B4782" t="s">
        <v>32</v>
      </c>
      <c r="C4782" t="s">
        <v>11</v>
      </c>
      <c r="D4782" t="s">
        <v>24</v>
      </c>
      <c r="E4782" s="1">
        <v>44460</v>
      </c>
      <c r="F4782" s="4">
        <v>5579</v>
      </c>
      <c r="G4782">
        <v>294</v>
      </c>
      <c r="H4782" s="3">
        <f>_xlfn.XLOOKUP(sales[[#This Row],[Product]],products[Product],products[Cost per box])*sales[[#This Row],[Boxes]]</f>
        <v>3089.94</v>
      </c>
      <c r="I4782" s="4">
        <f>sales[[#This Row],[Revenue]]-sales[[#This Row],[Cost]]</f>
        <v>2489.06</v>
      </c>
    </row>
    <row r="4783" spans="2:9" x14ac:dyDescent="0.25">
      <c r="B4783" t="s">
        <v>13</v>
      </c>
      <c r="C4783" t="s">
        <v>9</v>
      </c>
      <c r="D4783" t="s">
        <v>35</v>
      </c>
      <c r="E4783" s="1">
        <v>44460</v>
      </c>
      <c r="F4783" s="4">
        <v>749</v>
      </c>
      <c r="G4783">
        <v>63</v>
      </c>
      <c r="H4783" s="3">
        <f>_xlfn.XLOOKUP(sales[[#This Row],[Product]],products[Product],products[Cost per box])*sales[[#This Row],[Boxes]]</f>
        <v>166.95</v>
      </c>
      <c r="I4783" s="4">
        <f>sales[[#This Row],[Revenue]]-sales[[#This Row],[Cost]]</f>
        <v>582.04999999999995</v>
      </c>
    </row>
    <row r="4784" spans="2:9" x14ac:dyDescent="0.25">
      <c r="B4784" t="s">
        <v>34</v>
      </c>
      <c r="C4784" t="s">
        <v>16</v>
      </c>
      <c r="D4784" t="s">
        <v>36</v>
      </c>
      <c r="E4784" s="1">
        <v>44460</v>
      </c>
      <c r="F4784" s="4">
        <v>3003</v>
      </c>
      <c r="G4784">
        <v>231</v>
      </c>
      <c r="H4784" s="3">
        <f>_xlfn.XLOOKUP(sales[[#This Row],[Product]],products[Product],products[Cost per box])*sales[[#This Row],[Boxes]]</f>
        <v>1164.24</v>
      </c>
      <c r="I4784" s="4">
        <f>sales[[#This Row],[Revenue]]-sales[[#This Row],[Cost]]</f>
        <v>1838.76</v>
      </c>
    </row>
    <row r="4785" spans="2:9" x14ac:dyDescent="0.25">
      <c r="B4785" t="s">
        <v>18</v>
      </c>
      <c r="C4785" t="s">
        <v>16</v>
      </c>
      <c r="D4785" t="s">
        <v>35</v>
      </c>
      <c r="E4785" s="1">
        <v>44460</v>
      </c>
      <c r="F4785" s="4">
        <v>3927</v>
      </c>
      <c r="G4785">
        <v>303</v>
      </c>
      <c r="H4785" s="3">
        <f>_xlfn.XLOOKUP(sales[[#This Row],[Product]],products[Product],products[Cost per box])*sales[[#This Row],[Boxes]]</f>
        <v>802.94999999999993</v>
      </c>
      <c r="I4785" s="4">
        <f>sales[[#This Row],[Revenue]]-sales[[#This Row],[Cost]]</f>
        <v>3124.05</v>
      </c>
    </row>
    <row r="4786" spans="2:9" x14ac:dyDescent="0.25">
      <c r="B4786" t="s">
        <v>39</v>
      </c>
      <c r="C4786" t="s">
        <v>6</v>
      </c>
      <c r="D4786" t="s">
        <v>36</v>
      </c>
      <c r="E4786" s="1">
        <v>44460</v>
      </c>
      <c r="F4786" s="4">
        <v>252</v>
      </c>
      <c r="G4786">
        <v>16</v>
      </c>
      <c r="H4786" s="3">
        <f>_xlfn.XLOOKUP(sales[[#This Row],[Product]],products[Product],products[Cost per box])*sales[[#This Row],[Boxes]]</f>
        <v>80.64</v>
      </c>
      <c r="I4786" s="4">
        <f>sales[[#This Row],[Revenue]]-sales[[#This Row],[Cost]]</f>
        <v>171.36</v>
      </c>
    </row>
    <row r="4787" spans="2:9" x14ac:dyDescent="0.25">
      <c r="B4787" t="s">
        <v>40</v>
      </c>
      <c r="C4787" t="s">
        <v>6</v>
      </c>
      <c r="D4787" t="s">
        <v>19</v>
      </c>
      <c r="E4787" s="1">
        <v>44460</v>
      </c>
      <c r="F4787" s="4">
        <v>2611</v>
      </c>
      <c r="G4787">
        <v>131</v>
      </c>
      <c r="H4787" s="3">
        <f>_xlfn.XLOOKUP(sales[[#This Row],[Product]],products[Product],products[Cost per box])*sales[[#This Row],[Boxes]]</f>
        <v>1340.13</v>
      </c>
      <c r="I4787" s="4">
        <f>sales[[#This Row],[Revenue]]-sales[[#This Row],[Cost]]</f>
        <v>1270.8699999999999</v>
      </c>
    </row>
    <row r="4788" spans="2:9" x14ac:dyDescent="0.25">
      <c r="B4788" t="s">
        <v>46</v>
      </c>
      <c r="C4788" t="s">
        <v>6</v>
      </c>
      <c r="D4788" t="s">
        <v>14</v>
      </c>
      <c r="E4788" s="1">
        <v>44460</v>
      </c>
      <c r="F4788" s="4">
        <v>7357</v>
      </c>
      <c r="G4788">
        <v>669</v>
      </c>
      <c r="H4788" s="3">
        <f>_xlfn.XLOOKUP(sales[[#This Row],[Product]],products[Product],products[Cost per box])*sales[[#This Row],[Boxes]]</f>
        <v>4221.3899999999994</v>
      </c>
      <c r="I4788" s="4">
        <f>sales[[#This Row],[Revenue]]-sales[[#This Row],[Cost]]</f>
        <v>3135.6100000000006</v>
      </c>
    </row>
    <row r="4789" spans="2:9" x14ac:dyDescent="0.25">
      <c r="B4789" t="s">
        <v>37</v>
      </c>
      <c r="C4789" t="s">
        <v>9</v>
      </c>
      <c r="D4789" t="s">
        <v>36</v>
      </c>
      <c r="E4789" s="1">
        <v>44460</v>
      </c>
      <c r="F4789" s="4">
        <v>5229</v>
      </c>
      <c r="G4789">
        <v>327</v>
      </c>
      <c r="H4789" s="3">
        <f>_xlfn.XLOOKUP(sales[[#This Row],[Product]],products[Product],products[Cost per box])*sales[[#This Row],[Boxes]]</f>
        <v>1648.08</v>
      </c>
      <c r="I4789" s="4">
        <f>sales[[#This Row],[Revenue]]-sales[[#This Row],[Cost]]</f>
        <v>3580.92</v>
      </c>
    </row>
    <row r="4790" spans="2:9" x14ac:dyDescent="0.25">
      <c r="B4790" t="s">
        <v>40</v>
      </c>
      <c r="C4790" t="s">
        <v>21</v>
      </c>
      <c r="D4790" t="s">
        <v>17</v>
      </c>
      <c r="E4790" s="1">
        <v>44460</v>
      </c>
      <c r="F4790" s="4">
        <v>3220</v>
      </c>
      <c r="G4790">
        <v>215</v>
      </c>
      <c r="H4790" s="3">
        <f>_xlfn.XLOOKUP(sales[[#This Row],[Product]],products[Product],products[Cost per box])*sales[[#This Row],[Boxes]]</f>
        <v>1462</v>
      </c>
      <c r="I4790" s="4">
        <f>sales[[#This Row],[Revenue]]-sales[[#This Row],[Cost]]</f>
        <v>1758</v>
      </c>
    </row>
    <row r="4791" spans="2:9" x14ac:dyDescent="0.25">
      <c r="B4791" t="s">
        <v>5</v>
      </c>
      <c r="C4791" t="s">
        <v>21</v>
      </c>
      <c r="D4791" t="s">
        <v>45</v>
      </c>
      <c r="E4791" s="1">
        <v>44460</v>
      </c>
      <c r="F4791" s="4">
        <v>1400</v>
      </c>
      <c r="G4791">
        <v>83</v>
      </c>
      <c r="H4791" s="3">
        <f>_xlfn.XLOOKUP(sales[[#This Row],[Product]],products[Product],products[Cost per box])*sales[[#This Row],[Boxes]]</f>
        <v>641.59</v>
      </c>
      <c r="I4791" s="4">
        <f>sales[[#This Row],[Revenue]]-sales[[#This Row],[Cost]]</f>
        <v>758.41</v>
      </c>
    </row>
    <row r="4792" spans="2:9" x14ac:dyDescent="0.25">
      <c r="B4792" t="s">
        <v>49</v>
      </c>
      <c r="C4792" t="s">
        <v>11</v>
      </c>
      <c r="D4792" t="s">
        <v>43</v>
      </c>
      <c r="E4792" s="1">
        <v>44460</v>
      </c>
      <c r="F4792" s="4">
        <v>1582</v>
      </c>
      <c r="G4792">
        <v>80</v>
      </c>
      <c r="H4792" s="3">
        <f>_xlfn.XLOOKUP(sales[[#This Row],[Product]],products[Product],products[Cost per box])*sales[[#This Row],[Boxes]]</f>
        <v>308</v>
      </c>
      <c r="I4792" s="4">
        <f>sales[[#This Row],[Revenue]]-sales[[#This Row],[Cost]]</f>
        <v>1274</v>
      </c>
    </row>
    <row r="4793" spans="2:9" x14ac:dyDescent="0.25">
      <c r="B4793" t="s">
        <v>39</v>
      </c>
      <c r="C4793" t="s">
        <v>6</v>
      </c>
      <c r="D4793" t="s">
        <v>47</v>
      </c>
      <c r="E4793" s="1">
        <v>44460</v>
      </c>
      <c r="F4793" s="4">
        <v>14</v>
      </c>
      <c r="G4793">
        <v>1</v>
      </c>
      <c r="H4793" s="3">
        <f>_xlfn.XLOOKUP(sales[[#This Row],[Product]],products[Product],products[Cost per box])*sales[[#This Row],[Boxes]]</f>
        <v>5.26</v>
      </c>
      <c r="I4793" s="4">
        <f>sales[[#This Row],[Revenue]]-sales[[#This Row],[Cost]]</f>
        <v>8.74</v>
      </c>
    </row>
    <row r="4794" spans="2:9" x14ac:dyDescent="0.25">
      <c r="B4794" t="s">
        <v>40</v>
      </c>
      <c r="C4794" t="s">
        <v>21</v>
      </c>
      <c r="D4794" t="s">
        <v>12</v>
      </c>
      <c r="E4794" s="1">
        <v>44460</v>
      </c>
      <c r="F4794" s="4">
        <v>2275</v>
      </c>
      <c r="G4794">
        <v>91</v>
      </c>
      <c r="H4794" s="3">
        <f>_xlfn.XLOOKUP(sales[[#This Row],[Product]],products[Product],products[Cost per box])*sales[[#This Row],[Boxes]]</f>
        <v>767.13</v>
      </c>
      <c r="I4794" s="4">
        <f>sales[[#This Row],[Revenue]]-sales[[#This Row],[Cost]]</f>
        <v>1507.87</v>
      </c>
    </row>
    <row r="4795" spans="2:9" x14ac:dyDescent="0.25">
      <c r="B4795" t="s">
        <v>25</v>
      </c>
      <c r="C4795" t="s">
        <v>11</v>
      </c>
      <c r="D4795" t="s">
        <v>48</v>
      </c>
      <c r="E4795" s="1">
        <v>44460</v>
      </c>
      <c r="F4795" s="4">
        <v>819</v>
      </c>
      <c r="G4795">
        <v>38</v>
      </c>
      <c r="H4795" s="3">
        <f>_xlfn.XLOOKUP(sales[[#This Row],[Product]],products[Product],products[Cost per box])*sales[[#This Row],[Boxes]]</f>
        <v>284.24</v>
      </c>
      <c r="I4795" s="4">
        <f>sales[[#This Row],[Revenue]]-sales[[#This Row],[Cost]]</f>
        <v>534.76</v>
      </c>
    </row>
    <row r="4796" spans="2:9" x14ac:dyDescent="0.25">
      <c r="B4796" t="s">
        <v>5</v>
      </c>
      <c r="C4796" t="s">
        <v>27</v>
      </c>
      <c r="D4796" t="s">
        <v>48</v>
      </c>
      <c r="E4796" s="1">
        <v>44460</v>
      </c>
      <c r="F4796" s="4">
        <v>3514</v>
      </c>
      <c r="G4796">
        <v>153</v>
      </c>
      <c r="H4796" s="3">
        <f>_xlfn.XLOOKUP(sales[[#This Row],[Product]],products[Product],products[Cost per box])*sales[[#This Row],[Boxes]]</f>
        <v>1144.44</v>
      </c>
      <c r="I4796" s="4">
        <f>sales[[#This Row],[Revenue]]-sales[[#This Row],[Cost]]</f>
        <v>2369.56</v>
      </c>
    </row>
    <row r="4797" spans="2:9" x14ac:dyDescent="0.25">
      <c r="B4797" t="s">
        <v>13</v>
      </c>
      <c r="C4797" t="s">
        <v>16</v>
      </c>
      <c r="D4797" t="s">
        <v>35</v>
      </c>
      <c r="E4797" s="1">
        <v>44460</v>
      </c>
      <c r="F4797" s="4">
        <v>4417</v>
      </c>
      <c r="G4797">
        <v>369</v>
      </c>
      <c r="H4797" s="3">
        <f>_xlfn.XLOOKUP(sales[[#This Row],[Product]],products[Product],products[Cost per box])*sales[[#This Row],[Boxes]]</f>
        <v>977.85</v>
      </c>
      <c r="I4797" s="4">
        <f>sales[[#This Row],[Revenue]]-sales[[#This Row],[Cost]]</f>
        <v>3439.15</v>
      </c>
    </row>
    <row r="4798" spans="2:9" x14ac:dyDescent="0.25">
      <c r="B4798" t="s">
        <v>49</v>
      </c>
      <c r="C4798" t="s">
        <v>9</v>
      </c>
      <c r="D4798" t="s">
        <v>28</v>
      </c>
      <c r="E4798" s="1">
        <v>44460</v>
      </c>
      <c r="F4798" s="4">
        <v>2401</v>
      </c>
      <c r="G4798">
        <v>401</v>
      </c>
      <c r="H4798" s="3">
        <f>_xlfn.XLOOKUP(sales[[#This Row],[Product]],products[Product],products[Cost per box])*sales[[#This Row],[Boxes]]</f>
        <v>1106.76</v>
      </c>
      <c r="I4798" s="4">
        <f>sales[[#This Row],[Revenue]]-sales[[#This Row],[Cost]]</f>
        <v>1294.24</v>
      </c>
    </row>
    <row r="4799" spans="2:9" x14ac:dyDescent="0.25">
      <c r="B4799" t="s">
        <v>33</v>
      </c>
      <c r="C4799" t="s">
        <v>27</v>
      </c>
      <c r="D4799" t="s">
        <v>12</v>
      </c>
      <c r="E4799" s="1">
        <v>44460</v>
      </c>
      <c r="F4799" s="4">
        <v>5257</v>
      </c>
      <c r="G4799">
        <v>203</v>
      </c>
      <c r="H4799" s="3">
        <f>_xlfn.XLOOKUP(sales[[#This Row],[Product]],products[Product],products[Cost per box])*sales[[#This Row],[Boxes]]</f>
        <v>1711.29</v>
      </c>
      <c r="I4799" s="4">
        <f>sales[[#This Row],[Revenue]]-sales[[#This Row],[Cost]]</f>
        <v>3545.71</v>
      </c>
    </row>
    <row r="4800" spans="2:9" x14ac:dyDescent="0.25">
      <c r="B4800" t="s">
        <v>29</v>
      </c>
      <c r="C4800" t="s">
        <v>9</v>
      </c>
      <c r="D4800" t="s">
        <v>44</v>
      </c>
      <c r="E4800" s="1">
        <v>44460</v>
      </c>
      <c r="F4800" s="4">
        <v>3269</v>
      </c>
      <c r="G4800">
        <v>137</v>
      </c>
      <c r="H4800" s="3">
        <f>_xlfn.XLOOKUP(sales[[#This Row],[Product]],products[Product],products[Cost per box])*sales[[#This Row],[Boxes]]</f>
        <v>1311.0900000000001</v>
      </c>
      <c r="I4800" s="4">
        <f>sales[[#This Row],[Revenue]]-sales[[#This Row],[Cost]]</f>
        <v>1957.9099999999999</v>
      </c>
    </row>
    <row r="4801" spans="2:9" x14ac:dyDescent="0.25">
      <c r="B4801" t="s">
        <v>8</v>
      </c>
      <c r="C4801" t="s">
        <v>11</v>
      </c>
      <c r="D4801" t="s">
        <v>42</v>
      </c>
      <c r="E4801" s="1">
        <v>44460</v>
      </c>
      <c r="F4801" s="4">
        <v>3080</v>
      </c>
      <c r="G4801">
        <v>220</v>
      </c>
      <c r="H4801" s="3">
        <f>_xlfn.XLOOKUP(sales[[#This Row],[Product]],products[Product],products[Cost per box])*sales[[#This Row],[Boxes]]</f>
        <v>1042.8</v>
      </c>
      <c r="I4801" s="4">
        <f>sales[[#This Row],[Revenue]]-sales[[#This Row],[Cost]]</f>
        <v>2037.2</v>
      </c>
    </row>
    <row r="4802" spans="2:9" x14ac:dyDescent="0.25">
      <c r="B4802" t="s">
        <v>41</v>
      </c>
      <c r="C4802" t="s">
        <v>27</v>
      </c>
      <c r="D4802" t="s">
        <v>14</v>
      </c>
      <c r="E4802" s="1">
        <v>44460</v>
      </c>
      <c r="F4802" s="4">
        <v>3857</v>
      </c>
      <c r="G4802">
        <v>322</v>
      </c>
      <c r="H4802" s="3">
        <f>_xlfn.XLOOKUP(sales[[#This Row],[Product]],products[Product],products[Cost per box])*sales[[#This Row],[Boxes]]</f>
        <v>2031.82</v>
      </c>
      <c r="I4802" s="4">
        <f>sales[[#This Row],[Revenue]]-sales[[#This Row],[Cost]]</f>
        <v>1825.18</v>
      </c>
    </row>
    <row r="4803" spans="2:9" x14ac:dyDescent="0.25">
      <c r="B4803" t="s">
        <v>46</v>
      </c>
      <c r="C4803" t="s">
        <v>11</v>
      </c>
      <c r="D4803" t="s">
        <v>31</v>
      </c>
      <c r="E4803" s="1">
        <v>44460</v>
      </c>
      <c r="F4803" s="4">
        <v>1624</v>
      </c>
      <c r="G4803">
        <v>203</v>
      </c>
      <c r="H4803" s="3">
        <f>_xlfn.XLOOKUP(sales[[#This Row],[Product]],products[Product],products[Cost per box])*sales[[#This Row],[Boxes]]</f>
        <v>1161.1599999999999</v>
      </c>
      <c r="I4803" s="4">
        <f>sales[[#This Row],[Revenue]]-sales[[#This Row],[Cost]]</f>
        <v>462.84000000000015</v>
      </c>
    </row>
    <row r="4804" spans="2:9" x14ac:dyDescent="0.25">
      <c r="B4804" t="s">
        <v>5</v>
      </c>
      <c r="C4804" t="s">
        <v>27</v>
      </c>
      <c r="D4804" t="s">
        <v>42</v>
      </c>
      <c r="E4804" s="1">
        <v>44460</v>
      </c>
      <c r="F4804" s="4">
        <v>1554</v>
      </c>
      <c r="G4804">
        <v>120</v>
      </c>
      <c r="H4804" s="3">
        <f>_xlfn.XLOOKUP(sales[[#This Row],[Product]],products[Product],products[Cost per box])*sales[[#This Row],[Boxes]]</f>
        <v>568.80000000000007</v>
      </c>
      <c r="I4804" s="4">
        <f>sales[[#This Row],[Revenue]]-sales[[#This Row],[Cost]]</f>
        <v>985.19999999999993</v>
      </c>
    </row>
    <row r="4805" spans="2:9" x14ac:dyDescent="0.25">
      <c r="B4805" t="s">
        <v>34</v>
      </c>
      <c r="C4805" t="s">
        <v>11</v>
      </c>
      <c r="D4805" t="s">
        <v>52</v>
      </c>
      <c r="E4805" s="1">
        <v>44460</v>
      </c>
      <c r="F4805" s="4">
        <v>3395</v>
      </c>
      <c r="G4805">
        <v>148</v>
      </c>
      <c r="H4805" s="3">
        <f>_xlfn.XLOOKUP(sales[[#This Row],[Product]],products[Product],products[Cost per box])*sales[[#This Row],[Boxes]]</f>
        <v>491.35999999999996</v>
      </c>
      <c r="I4805" s="4">
        <f>sales[[#This Row],[Revenue]]-sales[[#This Row],[Cost]]</f>
        <v>2903.64</v>
      </c>
    </row>
    <row r="4806" spans="2:9" x14ac:dyDescent="0.25">
      <c r="B4806" t="s">
        <v>37</v>
      </c>
      <c r="C4806" t="s">
        <v>27</v>
      </c>
      <c r="D4806" t="s">
        <v>26</v>
      </c>
      <c r="E4806" s="1">
        <v>44460</v>
      </c>
      <c r="F4806" s="4">
        <v>3969</v>
      </c>
      <c r="G4806">
        <v>209</v>
      </c>
      <c r="H4806" s="3">
        <f>_xlfn.XLOOKUP(sales[[#This Row],[Product]],products[Product],products[Cost per box])*sales[[#This Row],[Boxes]]</f>
        <v>1343.87</v>
      </c>
      <c r="I4806" s="4">
        <f>sales[[#This Row],[Revenue]]-sales[[#This Row],[Cost]]</f>
        <v>2625.13</v>
      </c>
    </row>
    <row r="4807" spans="2:9" x14ac:dyDescent="0.25">
      <c r="B4807" t="s">
        <v>25</v>
      </c>
      <c r="C4807" t="s">
        <v>16</v>
      </c>
      <c r="D4807" t="s">
        <v>47</v>
      </c>
      <c r="E4807" s="1">
        <v>44460</v>
      </c>
      <c r="F4807" s="4">
        <v>2590</v>
      </c>
      <c r="G4807">
        <v>162</v>
      </c>
      <c r="H4807" s="3">
        <f>_xlfn.XLOOKUP(sales[[#This Row],[Product]],products[Product],products[Cost per box])*sales[[#This Row],[Boxes]]</f>
        <v>852.12</v>
      </c>
      <c r="I4807" s="4">
        <f>sales[[#This Row],[Revenue]]-sales[[#This Row],[Cost]]</f>
        <v>1737.88</v>
      </c>
    </row>
    <row r="4808" spans="2:9" x14ac:dyDescent="0.25">
      <c r="B4808" t="s">
        <v>23</v>
      </c>
      <c r="C4808" t="s">
        <v>16</v>
      </c>
      <c r="D4808" t="s">
        <v>50</v>
      </c>
      <c r="E4808" s="1">
        <v>44460</v>
      </c>
      <c r="F4808" s="4">
        <v>3948</v>
      </c>
      <c r="G4808">
        <v>494</v>
      </c>
      <c r="H4808" s="3">
        <f>_xlfn.XLOOKUP(sales[[#This Row],[Product]],products[Product],products[Cost per box])*sales[[#This Row],[Boxes]]</f>
        <v>6130.54</v>
      </c>
      <c r="I4808" s="4">
        <f>sales[[#This Row],[Revenue]]-sales[[#This Row],[Cost]]</f>
        <v>-2182.54</v>
      </c>
    </row>
    <row r="4809" spans="2:9" x14ac:dyDescent="0.25">
      <c r="B4809" t="s">
        <v>34</v>
      </c>
      <c r="C4809" t="s">
        <v>27</v>
      </c>
      <c r="D4809" t="s">
        <v>47</v>
      </c>
      <c r="E4809" s="1">
        <v>44460</v>
      </c>
      <c r="F4809" s="4">
        <v>833</v>
      </c>
      <c r="G4809">
        <v>53</v>
      </c>
      <c r="H4809" s="3">
        <f>_xlfn.XLOOKUP(sales[[#This Row],[Product]],products[Product],products[Cost per box])*sales[[#This Row],[Boxes]]</f>
        <v>278.77999999999997</v>
      </c>
      <c r="I4809" s="4">
        <f>sales[[#This Row],[Revenue]]-sales[[#This Row],[Cost]]</f>
        <v>554.22</v>
      </c>
    </row>
    <row r="4810" spans="2:9" x14ac:dyDescent="0.25">
      <c r="B4810" t="s">
        <v>46</v>
      </c>
      <c r="C4810" t="s">
        <v>6</v>
      </c>
      <c r="D4810" t="s">
        <v>38</v>
      </c>
      <c r="E4810" s="1">
        <v>44460</v>
      </c>
      <c r="F4810" s="4">
        <v>5789</v>
      </c>
      <c r="G4810">
        <v>242</v>
      </c>
      <c r="H4810" s="3">
        <f>_xlfn.XLOOKUP(sales[[#This Row],[Product]],products[Product],products[Cost per box])*sales[[#This Row],[Boxes]]</f>
        <v>2405.48</v>
      </c>
      <c r="I4810" s="4">
        <f>sales[[#This Row],[Revenue]]-sales[[#This Row],[Cost]]</f>
        <v>3383.52</v>
      </c>
    </row>
    <row r="4811" spans="2:9" x14ac:dyDescent="0.25">
      <c r="B4811" t="s">
        <v>49</v>
      </c>
      <c r="C4811" t="s">
        <v>6</v>
      </c>
      <c r="D4811" t="s">
        <v>7</v>
      </c>
      <c r="E4811" s="1">
        <v>44460</v>
      </c>
      <c r="F4811" s="4">
        <v>2443</v>
      </c>
      <c r="G4811">
        <v>94</v>
      </c>
      <c r="H4811" s="3">
        <f>_xlfn.XLOOKUP(sales[[#This Row],[Product]],products[Product],products[Cost per box])*sales[[#This Row],[Boxes]]</f>
        <v>484.1</v>
      </c>
      <c r="I4811" s="4">
        <f>sales[[#This Row],[Revenue]]-sales[[#This Row],[Cost]]</f>
        <v>1958.9</v>
      </c>
    </row>
    <row r="4812" spans="2:9" x14ac:dyDescent="0.25">
      <c r="B4812" t="s">
        <v>8</v>
      </c>
      <c r="C4812" t="s">
        <v>16</v>
      </c>
      <c r="D4812" t="s">
        <v>12</v>
      </c>
      <c r="E4812" s="1">
        <v>44460</v>
      </c>
      <c r="F4812" s="4">
        <v>6720</v>
      </c>
      <c r="G4812">
        <v>249</v>
      </c>
      <c r="H4812" s="3">
        <f>_xlfn.XLOOKUP(sales[[#This Row],[Product]],products[Product],products[Cost per box])*sales[[#This Row],[Boxes]]</f>
        <v>2099.0699999999997</v>
      </c>
      <c r="I4812" s="4">
        <f>sales[[#This Row],[Revenue]]-sales[[#This Row],[Cost]]</f>
        <v>4620.93</v>
      </c>
    </row>
    <row r="4813" spans="2:9" x14ac:dyDescent="0.25">
      <c r="B4813" t="s">
        <v>51</v>
      </c>
      <c r="C4813" t="s">
        <v>6</v>
      </c>
      <c r="D4813" t="s">
        <v>7</v>
      </c>
      <c r="E4813" s="1">
        <v>44460</v>
      </c>
      <c r="F4813" s="4">
        <v>7322</v>
      </c>
      <c r="G4813">
        <v>272</v>
      </c>
      <c r="H4813" s="3">
        <f>_xlfn.XLOOKUP(sales[[#This Row],[Product]],products[Product],products[Cost per box])*sales[[#This Row],[Boxes]]</f>
        <v>1400.8000000000002</v>
      </c>
      <c r="I4813" s="4">
        <f>sales[[#This Row],[Revenue]]-sales[[#This Row],[Cost]]</f>
        <v>5921.2</v>
      </c>
    </row>
    <row r="4814" spans="2:9" x14ac:dyDescent="0.25">
      <c r="B4814" t="s">
        <v>10</v>
      </c>
      <c r="C4814" t="s">
        <v>11</v>
      </c>
      <c r="D4814" t="s">
        <v>26</v>
      </c>
      <c r="E4814" s="1">
        <v>44460</v>
      </c>
      <c r="F4814" s="4">
        <v>903</v>
      </c>
      <c r="G4814">
        <v>51</v>
      </c>
      <c r="H4814" s="3">
        <f>_xlfn.XLOOKUP(sales[[#This Row],[Product]],products[Product],products[Cost per box])*sales[[#This Row],[Boxes]]</f>
        <v>327.93</v>
      </c>
      <c r="I4814" s="4">
        <f>sales[[#This Row],[Revenue]]-sales[[#This Row],[Cost]]</f>
        <v>575.06999999999994</v>
      </c>
    </row>
    <row r="4815" spans="2:9" x14ac:dyDescent="0.25">
      <c r="B4815" t="s">
        <v>39</v>
      </c>
      <c r="C4815" t="s">
        <v>9</v>
      </c>
      <c r="D4815" t="s">
        <v>7</v>
      </c>
      <c r="E4815" s="1">
        <v>44460</v>
      </c>
      <c r="F4815" s="4">
        <v>3927</v>
      </c>
      <c r="G4815">
        <v>152</v>
      </c>
      <c r="H4815" s="3">
        <f>_xlfn.XLOOKUP(sales[[#This Row],[Product]],products[Product],products[Cost per box])*sales[[#This Row],[Boxes]]</f>
        <v>782.80000000000007</v>
      </c>
      <c r="I4815" s="4">
        <f>sales[[#This Row],[Revenue]]-sales[[#This Row],[Cost]]</f>
        <v>3144.2</v>
      </c>
    </row>
    <row r="4816" spans="2:9" x14ac:dyDescent="0.25">
      <c r="B4816" t="s">
        <v>37</v>
      </c>
      <c r="C4816" t="s">
        <v>16</v>
      </c>
      <c r="D4816" t="s">
        <v>47</v>
      </c>
      <c r="E4816" s="1">
        <v>44460</v>
      </c>
      <c r="F4816" s="4">
        <v>7182</v>
      </c>
      <c r="G4816">
        <v>423</v>
      </c>
      <c r="H4816" s="3">
        <f>_xlfn.XLOOKUP(sales[[#This Row],[Product]],products[Product],products[Cost per box])*sales[[#This Row],[Boxes]]</f>
        <v>2224.98</v>
      </c>
      <c r="I4816" s="4">
        <f>sales[[#This Row],[Revenue]]-sales[[#This Row],[Cost]]</f>
        <v>4957.0200000000004</v>
      </c>
    </row>
    <row r="4817" spans="2:9" x14ac:dyDescent="0.25">
      <c r="B4817" t="s">
        <v>39</v>
      </c>
      <c r="C4817" t="s">
        <v>21</v>
      </c>
      <c r="D4817" t="s">
        <v>44</v>
      </c>
      <c r="E4817" s="1">
        <v>44460</v>
      </c>
      <c r="F4817" s="4">
        <v>8155</v>
      </c>
      <c r="G4817">
        <v>355</v>
      </c>
      <c r="H4817" s="3">
        <f>_xlfn.XLOOKUP(sales[[#This Row],[Product]],products[Product],products[Cost per box])*sales[[#This Row],[Boxes]]</f>
        <v>3397.35</v>
      </c>
      <c r="I4817" s="4">
        <f>sales[[#This Row],[Revenue]]-sales[[#This Row],[Cost]]</f>
        <v>4757.6499999999996</v>
      </c>
    </row>
    <row r="4818" spans="2:9" x14ac:dyDescent="0.25">
      <c r="B4818" t="s">
        <v>23</v>
      </c>
      <c r="C4818" t="s">
        <v>9</v>
      </c>
      <c r="D4818" t="s">
        <v>43</v>
      </c>
      <c r="E4818" s="1">
        <v>44460</v>
      </c>
      <c r="F4818" s="4">
        <v>3549</v>
      </c>
      <c r="G4818">
        <v>198</v>
      </c>
      <c r="H4818" s="3">
        <f>_xlfn.XLOOKUP(sales[[#This Row],[Product]],products[Product],products[Cost per box])*sales[[#This Row],[Boxes]]</f>
        <v>762.30000000000007</v>
      </c>
      <c r="I4818" s="4">
        <f>sales[[#This Row],[Revenue]]-sales[[#This Row],[Cost]]</f>
        <v>2786.7</v>
      </c>
    </row>
    <row r="4819" spans="2:9" x14ac:dyDescent="0.25">
      <c r="B4819" t="s">
        <v>49</v>
      </c>
      <c r="C4819" t="s">
        <v>9</v>
      </c>
      <c r="D4819" t="s">
        <v>17</v>
      </c>
      <c r="E4819" s="1">
        <v>44460</v>
      </c>
      <c r="F4819" s="4">
        <v>1995</v>
      </c>
      <c r="G4819">
        <v>125</v>
      </c>
      <c r="H4819" s="3">
        <f>_xlfn.XLOOKUP(sales[[#This Row],[Product]],products[Product],products[Cost per box])*sales[[#This Row],[Boxes]]</f>
        <v>850</v>
      </c>
      <c r="I4819" s="4">
        <f>sales[[#This Row],[Revenue]]-sales[[#This Row],[Cost]]</f>
        <v>1145</v>
      </c>
    </row>
    <row r="4820" spans="2:9" x14ac:dyDescent="0.25">
      <c r="B4820" t="s">
        <v>41</v>
      </c>
      <c r="C4820" t="s">
        <v>21</v>
      </c>
      <c r="D4820" t="s">
        <v>45</v>
      </c>
      <c r="E4820" s="1">
        <v>44460</v>
      </c>
      <c r="F4820" s="4">
        <v>2961</v>
      </c>
      <c r="G4820">
        <v>198</v>
      </c>
      <c r="H4820" s="3">
        <f>_xlfn.XLOOKUP(sales[[#This Row],[Product]],products[Product],products[Cost per box])*sales[[#This Row],[Boxes]]</f>
        <v>1530.5400000000002</v>
      </c>
      <c r="I4820" s="4">
        <f>sales[[#This Row],[Revenue]]-sales[[#This Row],[Cost]]</f>
        <v>1430.4599999999998</v>
      </c>
    </row>
    <row r="4821" spans="2:9" x14ac:dyDescent="0.25">
      <c r="B4821" t="s">
        <v>13</v>
      </c>
      <c r="C4821" t="s">
        <v>16</v>
      </c>
      <c r="D4821" t="s">
        <v>44</v>
      </c>
      <c r="E4821" s="1">
        <v>44460</v>
      </c>
      <c r="F4821" s="4">
        <v>6258</v>
      </c>
      <c r="G4821">
        <v>285</v>
      </c>
      <c r="H4821" s="3">
        <f>_xlfn.XLOOKUP(sales[[#This Row],[Product]],products[Product],products[Cost per box])*sales[[#This Row],[Boxes]]</f>
        <v>2727.4500000000003</v>
      </c>
      <c r="I4821" s="4">
        <f>sales[[#This Row],[Revenue]]-sales[[#This Row],[Cost]]</f>
        <v>3530.5499999999997</v>
      </c>
    </row>
    <row r="4822" spans="2:9" x14ac:dyDescent="0.25">
      <c r="B4822" t="s">
        <v>37</v>
      </c>
      <c r="C4822" t="s">
        <v>27</v>
      </c>
      <c r="D4822" t="s">
        <v>17</v>
      </c>
      <c r="E4822" s="1">
        <v>44461</v>
      </c>
      <c r="F4822" s="4">
        <v>2954</v>
      </c>
      <c r="G4822">
        <v>197</v>
      </c>
      <c r="H4822" s="3">
        <f>_xlfn.XLOOKUP(sales[[#This Row],[Product]],products[Product],products[Cost per box])*sales[[#This Row],[Boxes]]</f>
        <v>1339.6</v>
      </c>
      <c r="I4822" s="4">
        <f>sales[[#This Row],[Revenue]]-sales[[#This Row],[Cost]]</f>
        <v>1614.4</v>
      </c>
    </row>
    <row r="4823" spans="2:9" x14ac:dyDescent="0.25">
      <c r="B4823" t="s">
        <v>40</v>
      </c>
      <c r="C4823" t="s">
        <v>16</v>
      </c>
      <c r="D4823" t="s">
        <v>43</v>
      </c>
      <c r="E4823" s="1">
        <v>44461</v>
      </c>
      <c r="F4823" s="4">
        <v>1519</v>
      </c>
      <c r="G4823">
        <v>76</v>
      </c>
      <c r="H4823" s="3">
        <f>_xlfn.XLOOKUP(sales[[#This Row],[Product]],products[Product],products[Cost per box])*sales[[#This Row],[Boxes]]</f>
        <v>292.60000000000002</v>
      </c>
      <c r="I4823" s="4">
        <f>sales[[#This Row],[Revenue]]-sales[[#This Row],[Cost]]</f>
        <v>1226.4000000000001</v>
      </c>
    </row>
    <row r="4824" spans="2:9" x14ac:dyDescent="0.25">
      <c r="B4824" t="s">
        <v>37</v>
      </c>
      <c r="C4824" t="s">
        <v>27</v>
      </c>
      <c r="D4824" t="s">
        <v>42</v>
      </c>
      <c r="E4824" s="1">
        <v>44461</v>
      </c>
      <c r="F4824" s="4">
        <v>2814</v>
      </c>
      <c r="G4824">
        <v>188</v>
      </c>
      <c r="H4824" s="3">
        <f>_xlfn.XLOOKUP(sales[[#This Row],[Product]],products[Product],products[Cost per box])*sales[[#This Row],[Boxes]]</f>
        <v>891.12</v>
      </c>
      <c r="I4824" s="4">
        <f>sales[[#This Row],[Revenue]]-sales[[#This Row],[Cost]]</f>
        <v>1922.88</v>
      </c>
    </row>
    <row r="4825" spans="2:9" x14ac:dyDescent="0.25">
      <c r="B4825" t="s">
        <v>46</v>
      </c>
      <c r="C4825" t="s">
        <v>27</v>
      </c>
      <c r="D4825" t="s">
        <v>14</v>
      </c>
      <c r="E4825" s="1">
        <v>44461</v>
      </c>
      <c r="F4825" s="4">
        <v>3864</v>
      </c>
      <c r="G4825">
        <v>387</v>
      </c>
      <c r="H4825" s="3">
        <f>_xlfn.XLOOKUP(sales[[#This Row],[Product]],products[Product],products[Cost per box])*sales[[#This Row],[Boxes]]</f>
        <v>2441.9699999999998</v>
      </c>
      <c r="I4825" s="4">
        <f>sales[[#This Row],[Revenue]]-sales[[#This Row],[Cost]]</f>
        <v>1422.0300000000002</v>
      </c>
    </row>
    <row r="4826" spans="2:9" x14ac:dyDescent="0.25">
      <c r="B4826" t="s">
        <v>40</v>
      </c>
      <c r="C4826" t="s">
        <v>9</v>
      </c>
      <c r="D4826" t="s">
        <v>12</v>
      </c>
      <c r="E4826" s="1">
        <v>44461</v>
      </c>
      <c r="F4826" s="4">
        <v>4970</v>
      </c>
      <c r="G4826">
        <v>192</v>
      </c>
      <c r="H4826" s="3">
        <f>_xlfn.XLOOKUP(sales[[#This Row],[Product]],products[Product],products[Cost per box])*sales[[#This Row],[Boxes]]</f>
        <v>1618.56</v>
      </c>
      <c r="I4826" s="4">
        <f>sales[[#This Row],[Revenue]]-sales[[#This Row],[Cost]]</f>
        <v>3351.44</v>
      </c>
    </row>
    <row r="4827" spans="2:9" x14ac:dyDescent="0.25">
      <c r="B4827" t="s">
        <v>41</v>
      </c>
      <c r="C4827" t="s">
        <v>16</v>
      </c>
      <c r="D4827" t="s">
        <v>24</v>
      </c>
      <c r="E4827" s="1">
        <v>44461</v>
      </c>
      <c r="F4827" s="4">
        <v>1974</v>
      </c>
      <c r="G4827">
        <v>94</v>
      </c>
      <c r="H4827" s="3">
        <f>_xlfn.XLOOKUP(sales[[#This Row],[Product]],products[Product],products[Cost per box])*sales[[#This Row],[Boxes]]</f>
        <v>987.93999999999994</v>
      </c>
      <c r="I4827" s="4">
        <f>sales[[#This Row],[Revenue]]-sales[[#This Row],[Cost]]</f>
        <v>986.06000000000006</v>
      </c>
    </row>
    <row r="4828" spans="2:9" x14ac:dyDescent="0.25">
      <c r="B4828" t="s">
        <v>18</v>
      </c>
      <c r="C4828" t="s">
        <v>6</v>
      </c>
      <c r="D4828" t="s">
        <v>44</v>
      </c>
      <c r="E4828" s="1">
        <v>44461</v>
      </c>
      <c r="F4828" s="4">
        <v>266</v>
      </c>
      <c r="G4828">
        <v>12</v>
      </c>
      <c r="H4828" s="3">
        <f>_xlfn.XLOOKUP(sales[[#This Row],[Product]],products[Product],products[Cost per box])*sales[[#This Row],[Boxes]]</f>
        <v>114.84</v>
      </c>
      <c r="I4828" s="4">
        <f>sales[[#This Row],[Revenue]]-sales[[#This Row],[Cost]]</f>
        <v>151.16</v>
      </c>
    </row>
    <row r="4829" spans="2:9" x14ac:dyDescent="0.25">
      <c r="B4829" t="s">
        <v>29</v>
      </c>
      <c r="C4829" t="s">
        <v>27</v>
      </c>
      <c r="D4829" t="s">
        <v>22</v>
      </c>
      <c r="E4829" s="1">
        <v>44461</v>
      </c>
      <c r="F4829" s="4">
        <v>5537</v>
      </c>
      <c r="G4829">
        <v>370</v>
      </c>
      <c r="H4829" s="3">
        <f>_xlfn.XLOOKUP(sales[[#This Row],[Product]],products[Product],products[Cost per box])*sales[[#This Row],[Boxes]]</f>
        <v>3041.4</v>
      </c>
      <c r="I4829" s="4">
        <f>sales[[#This Row],[Revenue]]-sales[[#This Row],[Cost]]</f>
        <v>2495.6</v>
      </c>
    </row>
    <row r="4830" spans="2:9" x14ac:dyDescent="0.25">
      <c r="B4830" t="s">
        <v>5</v>
      </c>
      <c r="C4830" t="s">
        <v>16</v>
      </c>
      <c r="D4830" t="s">
        <v>38</v>
      </c>
      <c r="E4830" s="1">
        <v>44461</v>
      </c>
      <c r="F4830" s="4">
        <v>49</v>
      </c>
      <c r="G4830">
        <v>2</v>
      </c>
      <c r="H4830" s="3">
        <f>_xlfn.XLOOKUP(sales[[#This Row],[Product]],products[Product],products[Cost per box])*sales[[#This Row],[Boxes]]</f>
        <v>19.88</v>
      </c>
      <c r="I4830" s="4">
        <f>sales[[#This Row],[Revenue]]-sales[[#This Row],[Cost]]</f>
        <v>29.12</v>
      </c>
    </row>
    <row r="4831" spans="2:9" x14ac:dyDescent="0.25">
      <c r="B4831" t="s">
        <v>13</v>
      </c>
      <c r="C4831" t="s">
        <v>21</v>
      </c>
      <c r="D4831" t="s">
        <v>22</v>
      </c>
      <c r="E4831" s="1">
        <v>44461</v>
      </c>
      <c r="F4831" s="4">
        <v>6027</v>
      </c>
      <c r="G4831">
        <v>503</v>
      </c>
      <c r="H4831" s="3">
        <f>_xlfn.XLOOKUP(sales[[#This Row],[Product]],products[Product],products[Cost per box])*sales[[#This Row],[Boxes]]</f>
        <v>4134.6600000000008</v>
      </c>
      <c r="I4831" s="4">
        <f>sales[[#This Row],[Revenue]]-sales[[#This Row],[Cost]]</f>
        <v>1892.3399999999992</v>
      </c>
    </row>
    <row r="4832" spans="2:9" x14ac:dyDescent="0.25">
      <c r="B4832" t="s">
        <v>33</v>
      </c>
      <c r="C4832" t="s">
        <v>11</v>
      </c>
      <c r="D4832" t="s">
        <v>31</v>
      </c>
      <c r="E4832" s="1">
        <v>44461</v>
      </c>
      <c r="F4832" s="4">
        <v>2338</v>
      </c>
      <c r="G4832">
        <v>260</v>
      </c>
      <c r="H4832" s="3">
        <f>_xlfn.XLOOKUP(sales[[#This Row],[Product]],products[Product],products[Cost per box])*sales[[#This Row],[Boxes]]</f>
        <v>1487.2</v>
      </c>
      <c r="I4832" s="4">
        <f>sales[[#This Row],[Revenue]]-sales[[#This Row],[Cost]]</f>
        <v>850.8</v>
      </c>
    </row>
    <row r="4833" spans="2:9" x14ac:dyDescent="0.25">
      <c r="B4833" t="s">
        <v>39</v>
      </c>
      <c r="C4833" t="s">
        <v>9</v>
      </c>
      <c r="D4833" t="s">
        <v>26</v>
      </c>
      <c r="E4833" s="1">
        <v>44461</v>
      </c>
      <c r="F4833" s="4">
        <v>3948</v>
      </c>
      <c r="G4833">
        <v>220</v>
      </c>
      <c r="H4833" s="3">
        <f>_xlfn.XLOOKUP(sales[[#This Row],[Product]],products[Product],products[Cost per box])*sales[[#This Row],[Boxes]]</f>
        <v>1414.6</v>
      </c>
      <c r="I4833" s="4">
        <f>sales[[#This Row],[Revenue]]-sales[[#This Row],[Cost]]</f>
        <v>2533.4</v>
      </c>
    </row>
    <row r="4834" spans="2:9" x14ac:dyDescent="0.25">
      <c r="B4834" t="s">
        <v>18</v>
      </c>
      <c r="C4834" t="s">
        <v>16</v>
      </c>
      <c r="D4834" t="s">
        <v>26</v>
      </c>
      <c r="E4834" s="1">
        <v>44461</v>
      </c>
      <c r="F4834" s="4">
        <v>1526</v>
      </c>
      <c r="G4834">
        <v>90</v>
      </c>
      <c r="H4834" s="3">
        <f>_xlfn.XLOOKUP(sales[[#This Row],[Product]],products[Product],products[Cost per box])*sales[[#This Row],[Boxes]]</f>
        <v>578.69999999999993</v>
      </c>
      <c r="I4834" s="4">
        <f>sales[[#This Row],[Revenue]]-sales[[#This Row],[Cost]]</f>
        <v>947.30000000000007</v>
      </c>
    </row>
    <row r="4835" spans="2:9" x14ac:dyDescent="0.25">
      <c r="B4835" t="s">
        <v>37</v>
      </c>
      <c r="C4835" t="s">
        <v>21</v>
      </c>
      <c r="D4835" t="s">
        <v>14</v>
      </c>
      <c r="E4835" s="1">
        <v>44461</v>
      </c>
      <c r="F4835" s="4">
        <v>924</v>
      </c>
      <c r="G4835">
        <v>77</v>
      </c>
      <c r="H4835" s="3">
        <f>_xlfn.XLOOKUP(sales[[#This Row],[Product]],products[Product],products[Cost per box])*sales[[#This Row],[Boxes]]</f>
        <v>485.86999999999995</v>
      </c>
      <c r="I4835" s="4">
        <f>sales[[#This Row],[Revenue]]-sales[[#This Row],[Cost]]</f>
        <v>438.13000000000005</v>
      </c>
    </row>
    <row r="4836" spans="2:9" x14ac:dyDescent="0.25">
      <c r="B4836" t="s">
        <v>25</v>
      </c>
      <c r="C4836" t="s">
        <v>9</v>
      </c>
      <c r="D4836" t="s">
        <v>38</v>
      </c>
      <c r="E4836" s="1">
        <v>44461</v>
      </c>
      <c r="F4836" s="4">
        <v>5607</v>
      </c>
      <c r="G4836">
        <v>234</v>
      </c>
      <c r="H4836" s="3">
        <f>_xlfn.XLOOKUP(sales[[#This Row],[Product]],products[Product],products[Cost per box])*sales[[#This Row],[Boxes]]</f>
        <v>2325.96</v>
      </c>
      <c r="I4836" s="4">
        <f>sales[[#This Row],[Revenue]]-sales[[#This Row],[Cost]]</f>
        <v>3281.04</v>
      </c>
    </row>
    <row r="4837" spans="2:9" x14ac:dyDescent="0.25">
      <c r="B4837" t="s">
        <v>5</v>
      </c>
      <c r="C4837" t="s">
        <v>6</v>
      </c>
      <c r="D4837" t="s">
        <v>35</v>
      </c>
      <c r="E4837" s="1">
        <v>44461</v>
      </c>
      <c r="F4837" s="4">
        <v>217</v>
      </c>
      <c r="G4837">
        <v>19</v>
      </c>
      <c r="H4837" s="3">
        <f>_xlfn.XLOOKUP(sales[[#This Row],[Product]],products[Product],products[Cost per box])*sales[[#This Row],[Boxes]]</f>
        <v>50.35</v>
      </c>
      <c r="I4837" s="4">
        <f>sales[[#This Row],[Revenue]]-sales[[#This Row],[Cost]]</f>
        <v>166.65</v>
      </c>
    </row>
    <row r="4838" spans="2:9" x14ac:dyDescent="0.25">
      <c r="B4838" t="s">
        <v>8</v>
      </c>
      <c r="C4838" t="s">
        <v>21</v>
      </c>
      <c r="D4838" t="s">
        <v>24</v>
      </c>
      <c r="E4838" s="1">
        <v>44461</v>
      </c>
      <c r="F4838" s="4">
        <v>924</v>
      </c>
      <c r="G4838">
        <v>44</v>
      </c>
      <c r="H4838" s="3">
        <f>_xlfn.XLOOKUP(sales[[#This Row],[Product]],products[Product],products[Cost per box])*sales[[#This Row],[Boxes]]</f>
        <v>462.44</v>
      </c>
      <c r="I4838" s="4">
        <f>sales[[#This Row],[Revenue]]-sales[[#This Row],[Cost]]</f>
        <v>461.56</v>
      </c>
    </row>
    <row r="4839" spans="2:9" x14ac:dyDescent="0.25">
      <c r="B4839" t="s">
        <v>39</v>
      </c>
      <c r="C4839" t="s">
        <v>9</v>
      </c>
      <c r="D4839" t="s">
        <v>42</v>
      </c>
      <c r="E4839" s="1">
        <v>44461</v>
      </c>
      <c r="F4839" s="4">
        <v>2709</v>
      </c>
      <c r="G4839">
        <v>194</v>
      </c>
      <c r="H4839" s="3">
        <f>_xlfn.XLOOKUP(sales[[#This Row],[Product]],products[Product],products[Cost per box])*sales[[#This Row],[Boxes]]</f>
        <v>919.56000000000006</v>
      </c>
      <c r="I4839" s="4">
        <f>sales[[#This Row],[Revenue]]-sales[[#This Row],[Cost]]</f>
        <v>1789.44</v>
      </c>
    </row>
    <row r="4840" spans="2:9" x14ac:dyDescent="0.25">
      <c r="B4840" t="s">
        <v>18</v>
      </c>
      <c r="C4840" t="s">
        <v>11</v>
      </c>
      <c r="D4840" t="s">
        <v>28</v>
      </c>
      <c r="E4840" s="1">
        <v>44461</v>
      </c>
      <c r="F4840" s="4">
        <v>7966</v>
      </c>
      <c r="G4840">
        <v>1120</v>
      </c>
      <c r="H4840" s="3">
        <f>_xlfn.XLOOKUP(sales[[#This Row],[Product]],products[Product],products[Cost per box])*sales[[#This Row],[Boxes]]</f>
        <v>3091.2</v>
      </c>
      <c r="I4840" s="4">
        <f>sales[[#This Row],[Revenue]]-sales[[#This Row],[Cost]]</f>
        <v>4874.8</v>
      </c>
    </row>
    <row r="4841" spans="2:9" x14ac:dyDescent="0.25">
      <c r="B4841" t="s">
        <v>13</v>
      </c>
      <c r="C4841" t="s">
        <v>6</v>
      </c>
      <c r="D4841" t="s">
        <v>38</v>
      </c>
      <c r="E4841" s="1">
        <v>44461</v>
      </c>
      <c r="F4841" s="4">
        <v>5719</v>
      </c>
      <c r="G4841">
        <v>239</v>
      </c>
      <c r="H4841" s="3">
        <f>_xlfn.XLOOKUP(sales[[#This Row],[Product]],products[Product],products[Cost per box])*sales[[#This Row],[Boxes]]</f>
        <v>2375.66</v>
      </c>
      <c r="I4841" s="4">
        <f>sales[[#This Row],[Revenue]]-sales[[#This Row],[Cost]]</f>
        <v>3343.34</v>
      </c>
    </row>
    <row r="4842" spans="2:9" x14ac:dyDescent="0.25">
      <c r="B4842" t="s">
        <v>34</v>
      </c>
      <c r="C4842" t="s">
        <v>9</v>
      </c>
      <c r="D4842" t="s">
        <v>31</v>
      </c>
      <c r="E4842" s="1">
        <v>44461</v>
      </c>
      <c r="F4842" s="4">
        <v>3444</v>
      </c>
      <c r="G4842">
        <v>431</v>
      </c>
      <c r="H4842" s="3">
        <f>_xlfn.XLOOKUP(sales[[#This Row],[Product]],products[Product],products[Cost per box])*sales[[#This Row],[Boxes]]</f>
        <v>2465.3199999999997</v>
      </c>
      <c r="I4842" s="4">
        <f>sales[[#This Row],[Revenue]]-sales[[#This Row],[Cost]]</f>
        <v>978.68000000000029</v>
      </c>
    </row>
    <row r="4843" spans="2:9" x14ac:dyDescent="0.25">
      <c r="B4843" t="s">
        <v>37</v>
      </c>
      <c r="C4843" t="s">
        <v>11</v>
      </c>
      <c r="D4843" t="s">
        <v>43</v>
      </c>
      <c r="E4843" s="1">
        <v>44461</v>
      </c>
      <c r="F4843" s="4">
        <v>4606</v>
      </c>
      <c r="G4843">
        <v>256</v>
      </c>
      <c r="H4843" s="3">
        <f>_xlfn.XLOOKUP(sales[[#This Row],[Product]],products[Product],products[Cost per box])*sales[[#This Row],[Boxes]]</f>
        <v>985.6</v>
      </c>
      <c r="I4843" s="4">
        <f>sales[[#This Row],[Revenue]]-sales[[#This Row],[Cost]]</f>
        <v>3620.4</v>
      </c>
    </row>
    <row r="4844" spans="2:9" x14ac:dyDescent="0.25">
      <c r="B4844" t="s">
        <v>8</v>
      </c>
      <c r="C4844" t="s">
        <v>16</v>
      </c>
      <c r="D4844" t="s">
        <v>22</v>
      </c>
      <c r="E4844" s="1">
        <v>44461</v>
      </c>
      <c r="F4844" s="4">
        <v>8946</v>
      </c>
      <c r="G4844">
        <v>597</v>
      </c>
      <c r="H4844" s="3">
        <f>_xlfn.XLOOKUP(sales[[#This Row],[Product]],products[Product],products[Cost per box])*sales[[#This Row],[Boxes]]</f>
        <v>4907.34</v>
      </c>
      <c r="I4844" s="4">
        <f>sales[[#This Row],[Revenue]]-sales[[#This Row],[Cost]]</f>
        <v>4038.66</v>
      </c>
    </row>
    <row r="4845" spans="2:9" x14ac:dyDescent="0.25">
      <c r="B4845" t="s">
        <v>37</v>
      </c>
      <c r="C4845" t="s">
        <v>11</v>
      </c>
      <c r="D4845" t="s">
        <v>42</v>
      </c>
      <c r="E4845" s="1">
        <v>44461</v>
      </c>
      <c r="F4845" s="4">
        <v>3577</v>
      </c>
      <c r="G4845">
        <v>276</v>
      </c>
      <c r="H4845" s="3">
        <f>_xlfn.XLOOKUP(sales[[#This Row],[Product]],products[Product],products[Cost per box])*sales[[#This Row],[Boxes]]</f>
        <v>1308.24</v>
      </c>
      <c r="I4845" s="4">
        <f>sales[[#This Row],[Revenue]]-sales[[#This Row],[Cost]]</f>
        <v>2268.7600000000002</v>
      </c>
    </row>
    <row r="4846" spans="2:9" x14ac:dyDescent="0.25">
      <c r="B4846" t="s">
        <v>8</v>
      </c>
      <c r="C4846" t="s">
        <v>11</v>
      </c>
      <c r="D4846" t="s">
        <v>52</v>
      </c>
      <c r="E4846" s="1">
        <v>44461</v>
      </c>
      <c r="F4846" s="4">
        <v>13692</v>
      </c>
      <c r="G4846">
        <v>548</v>
      </c>
      <c r="H4846" s="3">
        <f>_xlfn.XLOOKUP(sales[[#This Row],[Product]],products[Product],products[Cost per box])*sales[[#This Row],[Boxes]]</f>
        <v>1819.36</v>
      </c>
      <c r="I4846" s="4">
        <f>sales[[#This Row],[Revenue]]-sales[[#This Row],[Cost]]</f>
        <v>11872.64</v>
      </c>
    </row>
    <row r="4847" spans="2:9" x14ac:dyDescent="0.25">
      <c r="B4847" t="s">
        <v>20</v>
      </c>
      <c r="C4847" t="s">
        <v>6</v>
      </c>
      <c r="D4847" t="s">
        <v>14</v>
      </c>
      <c r="E4847" s="1">
        <v>44461</v>
      </c>
      <c r="F4847" s="4">
        <v>3332</v>
      </c>
      <c r="G4847">
        <v>278</v>
      </c>
      <c r="H4847" s="3">
        <f>_xlfn.XLOOKUP(sales[[#This Row],[Product]],products[Product],products[Cost per box])*sales[[#This Row],[Boxes]]</f>
        <v>1754.1799999999998</v>
      </c>
      <c r="I4847" s="4">
        <f>sales[[#This Row],[Revenue]]-sales[[#This Row],[Cost]]</f>
        <v>1577.8200000000002</v>
      </c>
    </row>
    <row r="4848" spans="2:9" x14ac:dyDescent="0.25">
      <c r="B4848" t="s">
        <v>18</v>
      </c>
      <c r="C4848" t="s">
        <v>27</v>
      </c>
      <c r="D4848" t="s">
        <v>47</v>
      </c>
      <c r="E4848" s="1">
        <v>44461</v>
      </c>
      <c r="F4848" s="4">
        <v>3514</v>
      </c>
      <c r="G4848">
        <v>220</v>
      </c>
      <c r="H4848" s="3">
        <f>_xlfn.XLOOKUP(sales[[#This Row],[Product]],products[Product],products[Cost per box])*sales[[#This Row],[Boxes]]</f>
        <v>1157.2</v>
      </c>
      <c r="I4848" s="4">
        <f>sales[[#This Row],[Revenue]]-sales[[#This Row],[Cost]]</f>
        <v>2356.8000000000002</v>
      </c>
    </row>
    <row r="4849" spans="2:9" x14ac:dyDescent="0.25">
      <c r="B4849" t="s">
        <v>20</v>
      </c>
      <c r="C4849" t="s">
        <v>6</v>
      </c>
      <c r="D4849" t="s">
        <v>38</v>
      </c>
      <c r="E4849" s="1">
        <v>44461</v>
      </c>
      <c r="F4849" s="4">
        <v>728</v>
      </c>
      <c r="G4849">
        <v>27</v>
      </c>
      <c r="H4849" s="3">
        <f>_xlfn.XLOOKUP(sales[[#This Row],[Product]],products[Product],products[Cost per box])*sales[[#This Row],[Boxes]]</f>
        <v>268.38</v>
      </c>
      <c r="I4849" s="4">
        <f>sales[[#This Row],[Revenue]]-sales[[#This Row],[Cost]]</f>
        <v>459.62</v>
      </c>
    </row>
    <row r="4850" spans="2:9" x14ac:dyDescent="0.25">
      <c r="B4850" t="s">
        <v>13</v>
      </c>
      <c r="C4850" t="s">
        <v>11</v>
      </c>
      <c r="D4850" t="s">
        <v>14</v>
      </c>
      <c r="E4850" s="1">
        <v>44461</v>
      </c>
      <c r="F4850" s="4">
        <v>10696</v>
      </c>
      <c r="G4850">
        <v>910</v>
      </c>
      <c r="H4850" s="3">
        <f>_xlfn.XLOOKUP(sales[[#This Row],[Product]],products[Product],products[Cost per box])*sales[[#This Row],[Boxes]]</f>
        <v>5742.0999999999995</v>
      </c>
      <c r="I4850" s="4">
        <f>sales[[#This Row],[Revenue]]-sales[[#This Row],[Cost]]</f>
        <v>4953.9000000000005</v>
      </c>
    </row>
    <row r="4851" spans="2:9" x14ac:dyDescent="0.25">
      <c r="B4851" t="s">
        <v>37</v>
      </c>
      <c r="C4851" t="s">
        <v>6</v>
      </c>
      <c r="D4851" t="s">
        <v>24</v>
      </c>
      <c r="E4851" s="1">
        <v>44461</v>
      </c>
      <c r="F4851" s="4">
        <v>19446</v>
      </c>
      <c r="G4851">
        <v>910</v>
      </c>
      <c r="H4851" s="3">
        <f>_xlfn.XLOOKUP(sales[[#This Row],[Product]],products[Product],products[Cost per box])*sales[[#This Row],[Boxes]]</f>
        <v>9564.1</v>
      </c>
      <c r="I4851" s="4">
        <f>sales[[#This Row],[Revenue]]-sales[[#This Row],[Cost]]</f>
        <v>9881.9</v>
      </c>
    </row>
    <row r="4852" spans="2:9" x14ac:dyDescent="0.25">
      <c r="B4852" t="s">
        <v>15</v>
      </c>
      <c r="C4852" t="s">
        <v>9</v>
      </c>
      <c r="D4852" t="s">
        <v>30</v>
      </c>
      <c r="E4852" s="1">
        <v>44461</v>
      </c>
      <c r="F4852" s="4">
        <v>7805</v>
      </c>
      <c r="G4852">
        <v>1120</v>
      </c>
      <c r="H4852" s="3">
        <f>_xlfn.XLOOKUP(sales[[#This Row],[Product]],products[Product],products[Cost per box])*sales[[#This Row],[Boxes]]</f>
        <v>4121.6000000000004</v>
      </c>
      <c r="I4852" s="4">
        <f>sales[[#This Row],[Revenue]]-sales[[#This Row],[Cost]]</f>
        <v>3683.3999999999996</v>
      </c>
    </row>
    <row r="4853" spans="2:9" x14ac:dyDescent="0.25">
      <c r="B4853" t="s">
        <v>13</v>
      </c>
      <c r="C4853" t="s">
        <v>6</v>
      </c>
      <c r="D4853" t="s">
        <v>45</v>
      </c>
      <c r="E4853" s="1">
        <v>44461</v>
      </c>
      <c r="F4853" s="4">
        <v>3150</v>
      </c>
      <c r="G4853">
        <v>197</v>
      </c>
      <c r="H4853" s="3">
        <f>_xlfn.XLOOKUP(sales[[#This Row],[Product]],products[Product],products[Cost per box])*sales[[#This Row],[Boxes]]</f>
        <v>1522.8100000000002</v>
      </c>
      <c r="I4853" s="4">
        <f>sales[[#This Row],[Revenue]]-sales[[#This Row],[Cost]]</f>
        <v>1627.1899999999998</v>
      </c>
    </row>
    <row r="4854" spans="2:9" x14ac:dyDescent="0.25">
      <c r="B4854" t="s">
        <v>20</v>
      </c>
      <c r="C4854" t="s">
        <v>6</v>
      </c>
      <c r="D4854" t="s">
        <v>47</v>
      </c>
      <c r="E4854" s="1">
        <v>44461</v>
      </c>
      <c r="F4854" s="4">
        <v>6657</v>
      </c>
      <c r="G4854">
        <v>392</v>
      </c>
      <c r="H4854" s="3">
        <f>_xlfn.XLOOKUP(sales[[#This Row],[Product]],products[Product],products[Cost per box])*sales[[#This Row],[Boxes]]</f>
        <v>2061.92</v>
      </c>
      <c r="I4854" s="4">
        <f>sales[[#This Row],[Revenue]]-sales[[#This Row],[Cost]]</f>
        <v>4595.08</v>
      </c>
    </row>
    <row r="4855" spans="2:9" x14ac:dyDescent="0.25">
      <c r="B4855" t="s">
        <v>18</v>
      </c>
      <c r="C4855" t="s">
        <v>16</v>
      </c>
      <c r="D4855" t="s">
        <v>24</v>
      </c>
      <c r="E4855" s="1">
        <v>44462</v>
      </c>
      <c r="F4855" s="4">
        <v>504</v>
      </c>
      <c r="G4855">
        <v>24</v>
      </c>
      <c r="H4855" s="3">
        <f>_xlfn.XLOOKUP(sales[[#This Row],[Product]],products[Product],products[Cost per box])*sales[[#This Row],[Boxes]]</f>
        <v>252.24</v>
      </c>
      <c r="I4855" s="4">
        <f>sales[[#This Row],[Revenue]]-sales[[#This Row],[Cost]]</f>
        <v>251.76</v>
      </c>
    </row>
    <row r="4856" spans="2:9" x14ac:dyDescent="0.25">
      <c r="B4856" t="s">
        <v>33</v>
      </c>
      <c r="C4856" t="s">
        <v>11</v>
      </c>
      <c r="D4856" t="s">
        <v>28</v>
      </c>
      <c r="E4856" s="1">
        <v>44462</v>
      </c>
      <c r="F4856" s="4">
        <v>2926</v>
      </c>
      <c r="G4856">
        <v>488</v>
      </c>
      <c r="H4856" s="3">
        <f>_xlfn.XLOOKUP(sales[[#This Row],[Product]],products[Product],products[Cost per box])*sales[[#This Row],[Boxes]]</f>
        <v>1346.8799999999999</v>
      </c>
      <c r="I4856" s="4">
        <f>sales[[#This Row],[Revenue]]-sales[[#This Row],[Cost]]</f>
        <v>1579.1200000000001</v>
      </c>
    </row>
    <row r="4857" spans="2:9" x14ac:dyDescent="0.25">
      <c r="B4857" t="s">
        <v>51</v>
      </c>
      <c r="C4857" t="s">
        <v>21</v>
      </c>
      <c r="D4857" t="s">
        <v>35</v>
      </c>
      <c r="E4857" s="1">
        <v>44462</v>
      </c>
      <c r="F4857" s="4">
        <v>5026</v>
      </c>
      <c r="G4857">
        <v>387</v>
      </c>
      <c r="H4857" s="3">
        <f>_xlfn.XLOOKUP(sales[[#This Row],[Product]],products[Product],products[Cost per box])*sales[[#This Row],[Boxes]]</f>
        <v>1025.55</v>
      </c>
      <c r="I4857" s="4">
        <f>sales[[#This Row],[Revenue]]-sales[[#This Row],[Cost]]</f>
        <v>4000.45</v>
      </c>
    </row>
    <row r="4858" spans="2:9" x14ac:dyDescent="0.25">
      <c r="B4858" t="s">
        <v>5</v>
      </c>
      <c r="C4858" t="s">
        <v>16</v>
      </c>
      <c r="D4858" t="s">
        <v>36</v>
      </c>
      <c r="E4858" s="1">
        <v>44462</v>
      </c>
      <c r="F4858" s="4">
        <v>3451</v>
      </c>
      <c r="G4858">
        <v>216</v>
      </c>
      <c r="H4858" s="3">
        <f>_xlfn.XLOOKUP(sales[[#This Row],[Product]],products[Product],products[Cost per box])*sales[[#This Row],[Boxes]]</f>
        <v>1088.6400000000001</v>
      </c>
      <c r="I4858" s="4">
        <f>sales[[#This Row],[Revenue]]-sales[[#This Row],[Cost]]</f>
        <v>2362.3599999999997</v>
      </c>
    </row>
    <row r="4859" spans="2:9" x14ac:dyDescent="0.25">
      <c r="B4859" t="s">
        <v>34</v>
      </c>
      <c r="C4859" t="s">
        <v>11</v>
      </c>
      <c r="D4859" t="s">
        <v>30</v>
      </c>
      <c r="E4859" s="1">
        <v>44462</v>
      </c>
      <c r="F4859" s="4">
        <v>2296</v>
      </c>
      <c r="G4859">
        <v>460</v>
      </c>
      <c r="H4859" s="3">
        <f>_xlfn.XLOOKUP(sales[[#This Row],[Product]],products[Product],products[Cost per box])*sales[[#This Row],[Boxes]]</f>
        <v>1692.8000000000002</v>
      </c>
      <c r="I4859" s="4">
        <f>sales[[#This Row],[Revenue]]-sales[[#This Row],[Cost]]</f>
        <v>603.19999999999982</v>
      </c>
    </row>
    <row r="4860" spans="2:9" x14ac:dyDescent="0.25">
      <c r="B4860" t="s">
        <v>49</v>
      </c>
      <c r="C4860" t="s">
        <v>11</v>
      </c>
      <c r="D4860" t="s">
        <v>36</v>
      </c>
      <c r="E4860" s="1">
        <v>44462</v>
      </c>
      <c r="F4860" s="4">
        <v>2912</v>
      </c>
      <c r="G4860">
        <v>182</v>
      </c>
      <c r="H4860" s="3">
        <f>_xlfn.XLOOKUP(sales[[#This Row],[Product]],products[Product],products[Cost per box])*sales[[#This Row],[Boxes]]</f>
        <v>917.28</v>
      </c>
      <c r="I4860" s="4">
        <f>sales[[#This Row],[Revenue]]-sales[[#This Row],[Cost]]</f>
        <v>1994.72</v>
      </c>
    </row>
    <row r="4861" spans="2:9" x14ac:dyDescent="0.25">
      <c r="B4861" t="s">
        <v>29</v>
      </c>
      <c r="C4861" t="s">
        <v>27</v>
      </c>
      <c r="D4861" t="s">
        <v>26</v>
      </c>
      <c r="E4861" s="1">
        <v>44462</v>
      </c>
      <c r="F4861" s="4">
        <v>3913</v>
      </c>
      <c r="G4861">
        <v>206</v>
      </c>
      <c r="H4861" s="3">
        <f>_xlfn.XLOOKUP(sales[[#This Row],[Product]],products[Product],products[Cost per box])*sales[[#This Row],[Boxes]]</f>
        <v>1324.58</v>
      </c>
      <c r="I4861" s="4">
        <f>sales[[#This Row],[Revenue]]-sales[[#This Row],[Cost]]</f>
        <v>2588.42</v>
      </c>
    </row>
    <row r="4862" spans="2:9" x14ac:dyDescent="0.25">
      <c r="B4862" t="s">
        <v>25</v>
      </c>
      <c r="C4862" t="s">
        <v>9</v>
      </c>
      <c r="D4862" t="s">
        <v>45</v>
      </c>
      <c r="E4862" s="1">
        <v>44462</v>
      </c>
      <c r="F4862" s="4">
        <v>1554</v>
      </c>
      <c r="G4862">
        <v>104</v>
      </c>
      <c r="H4862" s="3">
        <f>_xlfn.XLOOKUP(sales[[#This Row],[Product]],products[Product],products[Cost per box])*sales[[#This Row],[Boxes]]</f>
        <v>803.92000000000007</v>
      </c>
      <c r="I4862" s="4">
        <f>sales[[#This Row],[Revenue]]-sales[[#This Row],[Cost]]</f>
        <v>750.07999999999993</v>
      </c>
    </row>
    <row r="4863" spans="2:9" x14ac:dyDescent="0.25">
      <c r="B4863" t="s">
        <v>51</v>
      </c>
      <c r="C4863" t="s">
        <v>11</v>
      </c>
      <c r="D4863" t="s">
        <v>26</v>
      </c>
      <c r="E4863" s="1">
        <v>44462</v>
      </c>
      <c r="F4863" s="4">
        <v>1113</v>
      </c>
      <c r="G4863">
        <v>59</v>
      </c>
      <c r="H4863" s="3">
        <f>_xlfn.XLOOKUP(sales[[#This Row],[Product]],products[Product],products[Cost per box])*sales[[#This Row],[Boxes]]</f>
        <v>379.37</v>
      </c>
      <c r="I4863" s="4">
        <f>sales[[#This Row],[Revenue]]-sales[[#This Row],[Cost]]</f>
        <v>733.63</v>
      </c>
    </row>
    <row r="4864" spans="2:9" x14ac:dyDescent="0.25">
      <c r="B4864" t="s">
        <v>39</v>
      </c>
      <c r="C4864" t="s">
        <v>27</v>
      </c>
      <c r="D4864" t="s">
        <v>45</v>
      </c>
      <c r="E4864" s="1">
        <v>44462</v>
      </c>
      <c r="F4864" s="4">
        <v>7434</v>
      </c>
      <c r="G4864">
        <v>496</v>
      </c>
      <c r="H4864" s="3">
        <f>_xlfn.XLOOKUP(sales[[#This Row],[Product]],products[Product],products[Cost per box])*sales[[#This Row],[Boxes]]</f>
        <v>3834.0800000000004</v>
      </c>
      <c r="I4864" s="4">
        <f>sales[[#This Row],[Revenue]]-sales[[#This Row],[Cost]]</f>
        <v>3599.9199999999996</v>
      </c>
    </row>
    <row r="4865" spans="2:9" x14ac:dyDescent="0.25">
      <c r="B4865" t="s">
        <v>39</v>
      </c>
      <c r="C4865" t="s">
        <v>6</v>
      </c>
      <c r="D4865" t="s">
        <v>50</v>
      </c>
      <c r="E4865" s="1">
        <v>44462</v>
      </c>
      <c r="F4865" s="4">
        <v>10472</v>
      </c>
      <c r="G4865">
        <v>1470</v>
      </c>
      <c r="H4865" s="3">
        <f>_xlfn.XLOOKUP(sales[[#This Row],[Product]],products[Product],products[Cost per box])*sales[[#This Row],[Boxes]]</f>
        <v>18242.7</v>
      </c>
      <c r="I4865" s="4">
        <f>sales[[#This Row],[Revenue]]-sales[[#This Row],[Cost]]</f>
        <v>-7770.7000000000007</v>
      </c>
    </row>
    <row r="4866" spans="2:9" x14ac:dyDescent="0.25">
      <c r="B4866" t="s">
        <v>20</v>
      </c>
      <c r="C4866" t="s">
        <v>11</v>
      </c>
      <c r="D4866" t="s">
        <v>36</v>
      </c>
      <c r="E4866" s="1">
        <v>44462</v>
      </c>
      <c r="F4866" s="4">
        <v>5747</v>
      </c>
      <c r="G4866">
        <v>360</v>
      </c>
      <c r="H4866" s="3">
        <f>_xlfn.XLOOKUP(sales[[#This Row],[Product]],products[Product],products[Cost per box])*sales[[#This Row],[Boxes]]</f>
        <v>1814.4</v>
      </c>
      <c r="I4866" s="4">
        <f>sales[[#This Row],[Revenue]]-sales[[#This Row],[Cost]]</f>
        <v>3932.6</v>
      </c>
    </row>
    <row r="4867" spans="2:9" x14ac:dyDescent="0.25">
      <c r="B4867" t="s">
        <v>51</v>
      </c>
      <c r="C4867" t="s">
        <v>21</v>
      </c>
      <c r="D4867" t="s">
        <v>44</v>
      </c>
      <c r="E4867" s="1">
        <v>44462</v>
      </c>
      <c r="F4867" s="4">
        <v>5908</v>
      </c>
      <c r="G4867">
        <v>237</v>
      </c>
      <c r="H4867" s="3">
        <f>_xlfn.XLOOKUP(sales[[#This Row],[Product]],products[Product],products[Cost per box])*sales[[#This Row],[Boxes]]</f>
        <v>2268.09</v>
      </c>
      <c r="I4867" s="4">
        <f>sales[[#This Row],[Revenue]]-sales[[#This Row],[Cost]]</f>
        <v>3639.91</v>
      </c>
    </row>
    <row r="4868" spans="2:9" x14ac:dyDescent="0.25">
      <c r="B4868" t="s">
        <v>39</v>
      </c>
      <c r="C4868" t="s">
        <v>11</v>
      </c>
      <c r="D4868" t="s">
        <v>26</v>
      </c>
      <c r="E4868" s="1">
        <v>44462</v>
      </c>
      <c r="F4868" s="4">
        <v>3311</v>
      </c>
      <c r="G4868">
        <v>175</v>
      </c>
      <c r="H4868" s="3">
        <f>_xlfn.XLOOKUP(sales[[#This Row],[Product]],products[Product],products[Cost per box])*sales[[#This Row],[Boxes]]</f>
        <v>1125.25</v>
      </c>
      <c r="I4868" s="4">
        <f>sales[[#This Row],[Revenue]]-sales[[#This Row],[Cost]]</f>
        <v>2185.75</v>
      </c>
    </row>
    <row r="4869" spans="2:9" x14ac:dyDescent="0.25">
      <c r="B4869" t="s">
        <v>46</v>
      </c>
      <c r="C4869" t="s">
        <v>9</v>
      </c>
      <c r="D4869" t="s">
        <v>47</v>
      </c>
      <c r="E4869" s="1">
        <v>44462</v>
      </c>
      <c r="F4869" s="4">
        <v>3843</v>
      </c>
      <c r="G4869">
        <v>203</v>
      </c>
      <c r="H4869" s="3">
        <f>_xlfn.XLOOKUP(sales[[#This Row],[Product]],products[Product],products[Cost per box])*sales[[#This Row],[Boxes]]</f>
        <v>1067.78</v>
      </c>
      <c r="I4869" s="4">
        <f>sales[[#This Row],[Revenue]]-sales[[#This Row],[Cost]]</f>
        <v>2775.2200000000003</v>
      </c>
    </row>
    <row r="4870" spans="2:9" x14ac:dyDescent="0.25">
      <c r="B4870" t="s">
        <v>18</v>
      </c>
      <c r="C4870" t="s">
        <v>9</v>
      </c>
      <c r="D4870" t="s">
        <v>35</v>
      </c>
      <c r="E4870" s="1">
        <v>44462</v>
      </c>
      <c r="F4870" s="4">
        <v>7371</v>
      </c>
      <c r="G4870">
        <v>567</v>
      </c>
      <c r="H4870" s="3">
        <f>_xlfn.XLOOKUP(sales[[#This Row],[Product]],products[Product],products[Cost per box])*sales[[#This Row],[Boxes]]</f>
        <v>1502.55</v>
      </c>
      <c r="I4870" s="4">
        <f>sales[[#This Row],[Revenue]]-sales[[#This Row],[Cost]]</f>
        <v>5868.45</v>
      </c>
    </row>
    <row r="4871" spans="2:9" x14ac:dyDescent="0.25">
      <c r="B4871" t="s">
        <v>39</v>
      </c>
      <c r="C4871" t="s">
        <v>27</v>
      </c>
      <c r="D4871" t="s">
        <v>14</v>
      </c>
      <c r="E4871" s="1">
        <v>44462</v>
      </c>
      <c r="F4871" s="4">
        <v>3115</v>
      </c>
      <c r="G4871">
        <v>347</v>
      </c>
      <c r="H4871" s="3">
        <f>_xlfn.XLOOKUP(sales[[#This Row],[Product]],products[Product],products[Cost per box])*sales[[#This Row],[Boxes]]</f>
        <v>2189.5699999999997</v>
      </c>
      <c r="I4871" s="4">
        <f>sales[[#This Row],[Revenue]]-sales[[#This Row],[Cost]]</f>
        <v>925.43000000000029</v>
      </c>
    </row>
    <row r="4872" spans="2:9" x14ac:dyDescent="0.25">
      <c r="B4872" t="s">
        <v>32</v>
      </c>
      <c r="C4872" t="s">
        <v>9</v>
      </c>
      <c r="D4872" t="s">
        <v>7</v>
      </c>
      <c r="E4872" s="1">
        <v>44462</v>
      </c>
      <c r="F4872" s="4">
        <v>217</v>
      </c>
      <c r="G4872">
        <v>9</v>
      </c>
      <c r="H4872" s="3">
        <f>_xlfn.XLOOKUP(sales[[#This Row],[Product]],products[Product],products[Cost per box])*sales[[#This Row],[Boxes]]</f>
        <v>46.35</v>
      </c>
      <c r="I4872" s="4">
        <f>sales[[#This Row],[Revenue]]-sales[[#This Row],[Cost]]</f>
        <v>170.65</v>
      </c>
    </row>
    <row r="4873" spans="2:9" x14ac:dyDescent="0.25">
      <c r="B4873" t="s">
        <v>49</v>
      </c>
      <c r="C4873" t="s">
        <v>27</v>
      </c>
      <c r="D4873" t="s">
        <v>44</v>
      </c>
      <c r="E4873" s="1">
        <v>44462</v>
      </c>
      <c r="F4873" s="4">
        <v>2849</v>
      </c>
      <c r="G4873">
        <v>124</v>
      </c>
      <c r="H4873" s="3">
        <f>_xlfn.XLOOKUP(sales[[#This Row],[Product]],products[Product],products[Cost per box])*sales[[#This Row],[Boxes]]</f>
        <v>1186.68</v>
      </c>
      <c r="I4873" s="4">
        <f>sales[[#This Row],[Revenue]]-sales[[#This Row],[Cost]]</f>
        <v>1662.32</v>
      </c>
    </row>
    <row r="4874" spans="2:9" x14ac:dyDescent="0.25">
      <c r="B4874" t="s">
        <v>18</v>
      </c>
      <c r="C4874" t="s">
        <v>21</v>
      </c>
      <c r="D4874" t="s">
        <v>45</v>
      </c>
      <c r="E4874" s="1">
        <v>44462</v>
      </c>
      <c r="F4874" s="4">
        <v>11109</v>
      </c>
      <c r="G4874">
        <v>695</v>
      </c>
      <c r="H4874" s="3">
        <f>_xlfn.XLOOKUP(sales[[#This Row],[Product]],products[Product],products[Cost per box])*sales[[#This Row],[Boxes]]</f>
        <v>5372.35</v>
      </c>
      <c r="I4874" s="4">
        <f>sales[[#This Row],[Revenue]]-sales[[#This Row],[Cost]]</f>
        <v>5736.65</v>
      </c>
    </row>
    <row r="4875" spans="2:9" x14ac:dyDescent="0.25">
      <c r="B4875" t="s">
        <v>13</v>
      </c>
      <c r="C4875" t="s">
        <v>21</v>
      </c>
      <c r="D4875" t="s">
        <v>52</v>
      </c>
      <c r="E4875" s="1">
        <v>44462</v>
      </c>
      <c r="F4875" s="4">
        <v>3822</v>
      </c>
      <c r="G4875">
        <v>174</v>
      </c>
      <c r="H4875" s="3">
        <f>_xlfn.XLOOKUP(sales[[#This Row],[Product]],products[Product],products[Cost per box])*sales[[#This Row],[Boxes]]</f>
        <v>577.67999999999995</v>
      </c>
      <c r="I4875" s="4">
        <f>sales[[#This Row],[Revenue]]-sales[[#This Row],[Cost]]</f>
        <v>3244.32</v>
      </c>
    </row>
    <row r="4876" spans="2:9" x14ac:dyDescent="0.25">
      <c r="B4876" t="s">
        <v>39</v>
      </c>
      <c r="C4876" t="s">
        <v>16</v>
      </c>
      <c r="D4876" t="s">
        <v>28</v>
      </c>
      <c r="E4876" s="1">
        <v>44462</v>
      </c>
      <c r="F4876" s="4">
        <v>4935</v>
      </c>
      <c r="G4876">
        <v>840</v>
      </c>
      <c r="H4876" s="3">
        <f>_xlfn.XLOOKUP(sales[[#This Row],[Product]],products[Product],products[Cost per box])*sales[[#This Row],[Boxes]]</f>
        <v>2318.3999999999996</v>
      </c>
      <c r="I4876" s="4">
        <f>sales[[#This Row],[Revenue]]-sales[[#This Row],[Cost]]</f>
        <v>2616.6000000000004</v>
      </c>
    </row>
    <row r="4877" spans="2:9" x14ac:dyDescent="0.25">
      <c r="B4877" t="s">
        <v>18</v>
      </c>
      <c r="C4877" t="s">
        <v>16</v>
      </c>
      <c r="D4877" t="s">
        <v>36</v>
      </c>
      <c r="E4877" s="1">
        <v>44462</v>
      </c>
      <c r="F4877" s="4">
        <v>2184</v>
      </c>
      <c r="G4877">
        <v>168</v>
      </c>
      <c r="H4877" s="3">
        <f>_xlfn.XLOOKUP(sales[[#This Row],[Product]],products[Product],products[Cost per box])*sales[[#This Row],[Boxes]]</f>
        <v>846.72</v>
      </c>
      <c r="I4877" s="4">
        <f>sales[[#This Row],[Revenue]]-sales[[#This Row],[Cost]]</f>
        <v>1337.28</v>
      </c>
    </row>
    <row r="4878" spans="2:9" x14ac:dyDescent="0.25">
      <c r="B4878" t="s">
        <v>41</v>
      </c>
      <c r="C4878" t="s">
        <v>6</v>
      </c>
      <c r="D4878" t="s">
        <v>24</v>
      </c>
      <c r="E4878" s="1">
        <v>44462</v>
      </c>
      <c r="F4878" s="4">
        <v>196</v>
      </c>
      <c r="G4878">
        <v>10</v>
      </c>
      <c r="H4878" s="3">
        <f>_xlfn.XLOOKUP(sales[[#This Row],[Product]],products[Product],products[Cost per box])*sales[[#This Row],[Boxes]]</f>
        <v>105.1</v>
      </c>
      <c r="I4878" s="4">
        <f>sales[[#This Row],[Revenue]]-sales[[#This Row],[Cost]]</f>
        <v>90.9</v>
      </c>
    </row>
    <row r="4879" spans="2:9" x14ac:dyDescent="0.25">
      <c r="B4879" t="s">
        <v>20</v>
      </c>
      <c r="C4879" t="s">
        <v>9</v>
      </c>
      <c r="D4879" t="s">
        <v>35</v>
      </c>
      <c r="E4879" s="1">
        <v>44462</v>
      </c>
      <c r="F4879" s="4">
        <v>8743</v>
      </c>
      <c r="G4879">
        <v>625</v>
      </c>
      <c r="H4879" s="3">
        <f>_xlfn.XLOOKUP(sales[[#This Row],[Product]],products[Product],products[Cost per box])*sales[[#This Row],[Boxes]]</f>
        <v>1656.25</v>
      </c>
      <c r="I4879" s="4">
        <f>sales[[#This Row],[Revenue]]-sales[[#This Row],[Cost]]</f>
        <v>7086.75</v>
      </c>
    </row>
    <row r="4880" spans="2:9" x14ac:dyDescent="0.25">
      <c r="B4880" t="s">
        <v>37</v>
      </c>
      <c r="C4880" t="s">
        <v>11</v>
      </c>
      <c r="D4880" t="s">
        <v>28</v>
      </c>
      <c r="E4880" s="1">
        <v>44462</v>
      </c>
      <c r="F4880" s="4">
        <v>4158</v>
      </c>
      <c r="G4880">
        <v>520</v>
      </c>
      <c r="H4880" s="3">
        <f>_xlfn.XLOOKUP(sales[[#This Row],[Product]],products[Product],products[Cost per box])*sales[[#This Row],[Boxes]]</f>
        <v>1435.1999999999998</v>
      </c>
      <c r="I4880" s="4">
        <f>sales[[#This Row],[Revenue]]-sales[[#This Row],[Cost]]</f>
        <v>2722.8</v>
      </c>
    </row>
    <row r="4881" spans="2:9" x14ac:dyDescent="0.25">
      <c r="B4881" t="s">
        <v>51</v>
      </c>
      <c r="C4881" t="s">
        <v>27</v>
      </c>
      <c r="D4881" t="s">
        <v>7</v>
      </c>
      <c r="E4881" s="1">
        <v>44462</v>
      </c>
      <c r="F4881" s="4">
        <v>1015</v>
      </c>
      <c r="G4881">
        <v>41</v>
      </c>
      <c r="H4881" s="3">
        <f>_xlfn.XLOOKUP(sales[[#This Row],[Product]],products[Product],products[Cost per box])*sales[[#This Row],[Boxes]]</f>
        <v>211.15</v>
      </c>
      <c r="I4881" s="4">
        <f>sales[[#This Row],[Revenue]]-sales[[#This Row],[Cost]]</f>
        <v>803.85</v>
      </c>
    </row>
    <row r="4882" spans="2:9" x14ac:dyDescent="0.25">
      <c r="B4882" t="s">
        <v>32</v>
      </c>
      <c r="C4882" t="s">
        <v>11</v>
      </c>
      <c r="D4882" t="s">
        <v>14</v>
      </c>
      <c r="E4882" s="1">
        <v>44462</v>
      </c>
      <c r="F4882" s="4">
        <v>2156</v>
      </c>
      <c r="G4882">
        <v>240</v>
      </c>
      <c r="H4882" s="3">
        <f>_xlfn.XLOOKUP(sales[[#This Row],[Product]],products[Product],products[Cost per box])*sales[[#This Row],[Boxes]]</f>
        <v>1514.3999999999999</v>
      </c>
      <c r="I4882" s="4">
        <f>sales[[#This Row],[Revenue]]-sales[[#This Row],[Cost]]</f>
        <v>641.60000000000014</v>
      </c>
    </row>
    <row r="4883" spans="2:9" x14ac:dyDescent="0.25">
      <c r="B4883" t="s">
        <v>49</v>
      </c>
      <c r="C4883" t="s">
        <v>21</v>
      </c>
      <c r="D4883" t="s">
        <v>36</v>
      </c>
      <c r="E4883" s="1">
        <v>44462</v>
      </c>
      <c r="F4883" s="4">
        <v>3906</v>
      </c>
      <c r="G4883">
        <v>301</v>
      </c>
      <c r="H4883" s="3">
        <f>_xlfn.XLOOKUP(sales[[#This Row],[Product]],products[Product],products[Cost per box])*sales[[#This Row],[Boxes]]</f>
        <v>1517.04</v>
      </c>
      <c r="I4883" s="4">
        <f>sales[[#This Row],[Revenue]]-sales[[#This Row],[Cost]]</f>
        <v>2388.96</v>
      </c>
    </row>
    <row r="4884" spans="2:9" x14ac:dyDescent="0.25">
      <c r="B4884" t="s">
        <v>5</v>
      </c>
      <c r="C4884" t="s">
        <v>9</v>
      </c>
      <c r="D4884" t="s">
        <v>44</v>
      </c>
      <c r="E4884" s="1">
        <v>44462</v>
      </c>
      <c r="F4884" s="4">
        <v>7749</v>
      </c>
      <c r="G4884">
        <v>337</v>
      </c>
      <c r="H4884" s="3">
        <f>_xlfn.XLOOKUP(sales[[#This Row],[Product]],products[Product],products[Cost per box])*sales[[#This Row],[Boxes]]</f>
        <v>3225.09</v>
      </c>
      <c r="I4884" s="4">
        <f>sales[[#This Row],[Revenue]]-sales[[#This Row],[Cost]]</f>
        <v>4523.91</v>
      </c>
    </row>
    <row r="4885" spans="2:9" x14ac:dyDescent="0.25">
      <c r="B4885" t="s">
        <v>33</v>
      </c>
      <c r="C4885" t="s">
        <v>11</v>
      </c>
      <c r="D4885" t="s">
        <v>14</v>
      </c>
      <c r="E4885" s="1">
        <v>44462</v>
      </c>
      <c r="F4885" s="4">
        <v>1008</v>
      </c>
      <c r="G4885">
        <v>92</v>
      </c>
      <c r="H4885" s="3">
        <f>_xlfn.XLOOKUP(sales[[#This Row],[Product]],products[Product],products[Cost per box])*sales[[#This Row],[Boxes]]</f>
        <v>580.52</v>
      </c>
      <c r="I4885" s="4">
        <f>sales[[#This Row],[Revenue]]-sales[[#This Row],[Cost]]</f>
        <v>427.48</v>
      </c>
    </row>
    <row r="4886" spans="2:9" x14ac:dyDescent="0.25">
      <c r="B4886" t="s">
        <v>32</v>
      </c>
      <c r="C4886" t="s">
        <v>11</v>
      </c>
      <c r="D4886" t="s">
        <v>42</v>
      </c>
      <c r="E4886" s="1">
        <v>44462</v>
      </c>
      <c r="F4886" s="4">
        <v>861</v>
      </c>
      <c r="G4886">
        <v>58</v>
      </c>
      <c r="H4886" s="3">
        <f>_xlfn.XLOOKUP(sales[[#This Row],[Product]],products[Product],products[Cost per box])*sales[[#This Row],[Boxes]]</f>
        <v>274.92</v>
      </c>
      <c r="I4886" s="4">
        <f>sales[[#This Row],[Revenue]]-sales[[#This Row],[Cost]]</f>
        <v>586.07999999999993</v>
      </c>
    </row>
    <row r="4887" spans="2:9" x14ac:dyDescent="0.25">
      <c r="B4887" t="s">
        <v>41</v>
      </c>
      <c r="C4887" t="s">
        <v>6</v>
      </c>
      <c r="D4887" t="s">
        <v>47</v>
      </c>
      <c r="E4887" s="1">
        <v>44462</v>
      </c>
      <c r="F4887" s="4">
        <v>1925</v>
      </c>
      <c r="G4887">
        <v>107</v>
      </c>
      <c r="H4887" s="3">
        <f>_xlfn.XLOOKUP(sales[[#This Row],[Product]],products[Product],products[Cost per box])*sales[[#This Row],[Boxes]]</f>
        <v>562.81999999999994</v>
      </c>
      <c r="I4887" s="4">
        <f>sales[[#This Row],[Revenue]]-sales[[#This Row],[Cost]]</f>
        <v>1362.18</v>
      </c>
    </row>
    <row r="4888" spans="2:9" x14ac:dyDescent="0.25">
      <c r="B4888" t="s">
        <v>33</v>
      </c>
      <c r="C4888" t="s">
        <v>6</v>
      </c>
      <c r="D4888" t="s">
        <v>24</v>
      </c>
      <c r="E4888" s="1">
        <v>44462</v>
      </c>
      <c r="F4888" s="4">
        <v>5691</v>
      </c>
      <c r="G4888">
        <v>271</v>
      </c>
      <c r="H4888" s="3">
        <f>_xlfn.XLOOKUP(sales[[#This Row],[Product]],products[Product],products[Cost per box])*sales[[#This Row],[Boxes]]</f>
        <v>2848.21</v>
      </c>
      <c r="I4888" s="4">
        <f>sales[[#This Row],[Revenue]]-sales[[#This Row],[Cost]]</f>
        <v>2842.79</v>
      </c>
    </row>
    <row r="4889" spans="2:9" x14ac:dyDescent="0.25">
      <c r="B4889" t="s">
        <v>23</v>
      </c>
      <c r="C4889" t="s">
        <v>21</v>
      </c>
      <c r="D4889" t="s">
        <v>43</v>
      </c>
      <c r="E4889" s="1">
        <v>44462</v>
      </c>
      <c r="F4889" s="4">
        <v>686</v>
      </c>
      <c r="G4889">
        <v>39</v>
      </c>
      <c r="H4889" s="3">
        <f>_xlfn.XLOOKUP(sales[[#This Row],[Product]],products[Product],products[Cost per box])*sales[[#This Row],[Boxes]]</f>
        <v>150.15</v>
      </c>
      <c r="I4889" s="4">
        <f>sales[[#This Row],[Revenue]]-sales[[#This Row],[Cost]]</f>
        <v>535.85</v>
      </c>
    </row>
    <row r="4890" spans="2:9" x14ac:dyDescent="0.25">
      <c r="B4890" t="s">
        <v>13</v>
      </c>
      <c r="C4890" t="s">
        <v>27</v>
      </c>
      <c r="D4890" t="s">
        <v>38</v>
      </c>
      <c r="E4890" s="1">
        <v>44462</v>
      </c>
      <c r="F4890" s="4">
        <v>5460</v>
      </c>
      <c r="G4890">
        <v>219</v>
      </c>
      <c r="H4890" s="3">
        <f>_xlfn.XLOOKUP(sales[[#This Row],[Product]],products[Product],products[Cost per box])*sales[[#This Row],[Boxes]]</f>
        <v>2176.8599999999997</v>
      </c>
      <c r="I4890" s="4">
        <f>sales[[#This Row],[Revenue]]-sales[[#This Row],[Cost]]</f>
        <v>3283.1400000000003</v>
      </c>
    </row>
    <row r="4891" spans="2:9" x14ac:dyDescent="0.25">
      <c r="B4891" t="s">
        <v>37</v>
      </c>
      <c r="C4891" t="s">
        <v>11</v>
      </c>
      <c r="D4891" t="s">
        <v>38</v>
      </c>
      <c r="E4891" s="1">
        <v>44462</v>
      </c>
      <c r="F4891" s="4">
        <v>1477</v>
      </c>
      <c r="G4891">
        <v>57</v>
      </c>
      <c r="H4891" s="3">
        <f>_xlfn.XLOOKUP(sales[[#This Row],[Product]],products[Product],products[Cost per box])*sales[[#This Row],[Boxes]]</f>
        <v>566.57999999999993</v>
      </c>
      <c r="I4891" s="4">
        <f>sales[[#This Row],[Revenue]]-sales[[#This Row],[Cost]]</f>
        <v>910.42000000000007</v>
      </c>
    </row>
    <row r="4892" spans="2:9" x14ac:dyDescent="0.25">
      <c r="B4892" t="s">
        <v>41</v>
      </c>
      <c r="C4892" t="s">
        <v>11</v>
      </c>
      <c r="D4892" t="s">
        <v>43</v>
      </c>
      <c r="E4892" s="1">
        <v>44462</v>
      </c>
      <c r="F4892" s="4">
        <v>2107</v>
      </c>
      <c r="G4892">
        <v>111</v>
      </c>
      <c r="H4892" s="3">
        <f>_xlfn.XLOOKUP(sales[[#This Row],[Product]],products[Product],products[Cost per box])*sales[[#This Row],[Boxes]]</f>
        <v>427.35</v>
      </c>
      <c r="I4892" s="4">
        <f>sales[[#This Row],[Revenue]]-sales[[#This Row],[Cost]]</f>
        <v>1679.65</v>
      </c>
    </row>
    <row r="4893" spans="2:9" x14ac:dyDescent="0.25">
      <c r="B4893" t="s">
        <v>20</v>
      </c>
      <c r="C4893" t="s">
        <v>16</v>
      </c>
      <c r="D4893" t="s">
        <v>44</v>
      </c>
      <c r="E4893" s="1">
        <v>44462</v>
      </c>
      <c r="F4893" s="4">
        <v>1638</v>
      </c>
      <c r="G4893">
        <v>75</v>
      </c>
      <c r="H4893" s="3">
        <f>_xlfn.XLOOKUP(sales[[#This Row],[Product]],products[Product],products[Cost per box])*sales[[#This Row],[Boxes]]</f>
        <v>717.75</v>
      </c>
      <c r="I4893" s="4">
        <f>sales[[#This Row],[Revenue]]-sales[[#This Row],[Cost]]</f>
        <v>920.25</v>
      </c>
    </row>
    <row r="4894" spans="2:9" x14ac:dyDescent="0.25">
      <c r="B4894" t="s">
        <v>37</v>
      </c>
      <c r="C4894" t="s">
        <v>9</v>
      </c>
      <c r="D4894" t="s">
        <v>31</v>
      </c>
      <c r="E4894" s="1">
        <v>44462</v>
      </c>
      <c r="F4894" s="4">
        <v>119</v>
      </c>
      <c r="G4894">
        <v>17</v>
      </c>
      <c r="H4894" s="3">
        <f>_xlfn.XLOOKUP(sales[[#This Row],[Product]],products[Product],products[Cost per box])*sales[[#This Row],[Boxes]]</f>
        <v>97.24</v>
      </c>
      <c r="I4894" s="4">
        <f>sales[[#This Row],[Revenue]]-sales[[#This Row],[Cost]]</f>
        <v>21.760000000000005</v>
      </c>
    </row>
    <row r="4895" spans="2:9" x14ac:dyDescent="0.25">
      <c r="B4895" t="s">
        <v>8</v>
      </c>
      <c r="C4895" t="s">
        <v>27</v>
      </c>
      <c r="D4895" t="s">
        <v>17</v>
      </c>
      <c r="E4895" s="1">
        <v>44463</v>
      </c>
      <c r="F4895" s="4">
        <v>2212</v>
      </c>
      <c r="G4895">
        <v>148</v>
      </c>
      <c r="H4895" s="3">
        <f>_xlfn.XLOOKUP(sales[[#This Row],[Product]],products[Product],products[Cost per box])*sales[[#This Row],[Boxes]]</f>
        <v>1006.4</v>
      </c>
      <c r="I4895" s="4">
        <f>sales[[#This Row],[Revenue]]-sales[[#This Row],[Cost]]</f>
        <v>1205.5999999999999</v>
      </c>
    </row>
    <row r="4896" spans="2:9" x14ac:dyDescent="0.25">
      <c r="B4896" t="s">
        <v>13</v>
      </c>
      <c r="C4896" t="s">
        <v>6</v>
      </c>
      <c r="D4896" t="s">
        <v>36</v>
      </c>
      <c r="E4896" s="1">
        <v>44463</v>
      </c>
      <c r="F4896" s="4">
        <v>1267</v>
      </c>
      <c r="G4896">
        <v>80</v>
      </c>
      <c r="H4896" s="3">
        <f>_xlfn.XLOOKUP(sales[[#This Row],[Product]],products[Product],products[Cost per box])*sales[[#This Row],[Boxes]]</f>
        <v>403.2</v>
      </c>
      <c r="I4896" s="4">
        <f>sales[[#This Row],[Revenue]]-sales[[#This Row],[Cost]]</f>
        <v>863.8</v>
      </c>
    </row>
    <row r="4897" spans="2:9" x14ac:dyDescent="0.25">
      <c r="B4897" t="s">
        <v>23</v>
      </c>
      <c r="C4897" t="s">
        <v>27</v>
      </c>
      <c r="D4897" t="s">
        <v>28</v>
      </c>
      <c r="E4897" s="1">
        <v>44463</v>
      </c>
      <c r="F4897" s="4">
        <v>1729</v>
      </c>
      <c r="G4897">
        <v>217</v>
      </c>
      <c r="H4897" s="3">
        <f>_xlfn.XLOOKUP(sales[[#This Row],[Product]],products[Product],products[Cost per box])*sales[[#This Row],[Boxes]]</f>
        <v>598.91999999999996</v>
      </c>
      <c r="I4897" s="4">
        <f>sales[[#This Row],[Revenue]]-sales[[#This Row],[Cost]]</f>
        <v>1130.08</v>
      </c>
    </row>
    <row r="4898" spans="2:9" x14ac:dyDescent="0.25">
      <c r="B4898" t="s">
        <v>40</v>
      </c>
      <c r="C4898" t="s">
        <v>27</v>
      </c>
      <c r="D4898" t="s">
        <v>44</v>
      </c>
      <c r="E4898" s="1">
        <v>44463</v>
      </c>
      <c r="F4898" s="4">
        <v>2128</v>
      </c>
      <c r="G4898">
        <v>97</v>
      </c>
      <c r="H4898" s="3">
        <f>_xlfn.XLOOKUP(sales[[#This Row],[Product]],products[Product],products[Cost per box])*sales[[#This Row],[Boxes]]</f>
        <v>928.29000000000008</v>
      </c>
      <c r="I4898" s="4">
        <f>sales[[#This Row],[Revenue]]-sales[[#This Row],[Cost]]</f>
        <v>1199.71</v>
      </c>
    </row>
    <row r="4899" spans="2:9" x14ac:dyDescent="0.25">
      <c r="B4899" t="s">
        <v>39</v>
      </c>
      <c r="C4899" t="s">
        <v>9</v>
      </c>
      <c r="D4899" t="s">
        <v>22</v>
      </c>
      <c r="E4899" s="1">
        <v>44463</v>
      </c>
      <c r="F4899" s="4">
        <v>6286</v>
      </c>
      <c r="G4899">
        <v>420</v>
      </c>
      <c r="H4899" s="3">
        <f>_xlfn.XLOOKUP(sales[[#This Row],[Product]],products[Product],products[Cost per box])*sales[[#This Row],[Boxes]]</f>
        <v>3452.4</v>
      </c>
      <c r="I4899" s="4">
        <f>sales[[#This Row],[Revenue]]-sales[[#This Row],[Cost]]</f>
        <v>2833.6</v>
      </c>
    </row>
    <row r="4900" spans="2:9" x14ac:dyDescent="0.25">
      <c r="B4900" t="s">
        <v>8</v>
      </c>
      <c r="C4900" t="s">
        <v>21</v>
      </c>
      <c r="D4900" t="s">
        <v>17</v>
      </c>
      <c r="E4900" s="1">
        <v>44463</v>
      </c>
      <c r="F4900" s="4">
        <v>4536</v>
      </c>
      <c r="G4900">
        <v>324</v>
      </c>
      <c r="H4900" s="3">
        <f>_xlfn.XLOOKUP(sales[[#This Row],[Product]],products[Product],products[Cost per box])*sales[[#This Row],[Boxes]]</f>
        <v>2203.1999999999998</v>
      </c>
      <c r="I4900" s="4">
        <f>sales[[#This Row],[Revenue]]-sales[[#This Row],[Cost]]</f>
        <v>2332.8000000000002</v>
      </c>
    </row>
    <row r="4901" spans="2:9" x14ac:dyDescent="0.25">
      <c r="B4901" t="s">
        <v>5</v>
      </c>
      <c r="C4901" t="s">
        <v>21</v>
      </c>
      <c r="D4901" t="s">
        <v>48</v>
      </c>
      <c r="E4901" s="1">
        <v>44463</v>
      </c>
      <c r="F4901" s="4">
        <v>6426</v>
      </c>
      <c r="G4901">
        <v>280</v>
      </c>
      <c r="H4901" s="3">
        <f>_xlfn.XLOOKUP(sales[[#This Row],[Product]],products[Product],products[Cost per box])*sales[[#This Row],[Boxes]]</f>
        <v>2094.4</v>
      </c>
      <c r="I4901" s="4">
        <f>sales[[#This Row],[Revenue]]-sales[[#This Row],[Cost]]</f>
        <v>4331.6000000000004</v>
      </c>
    </row>
    <row r="4902" spans="2:9" x14ac:dyDescent="0.25">
      <c r="B4902" t="s">
        <v>39</v>
      </c>
      <c r="C4902" t="s">
        <v>11</v>
      </c>
      <c r="D4902" t="s">
        <v>47</v>
      </c>
      <c r="E4902" s="1">
        <v>44463</v>
      </c>
      <c r="F4902" s="4">
        <v>1428</v>
      </c>
      <c r="G4902">
        <v>90</v>
      </c>
      <c r="H4902" s="3">
        <f>_xlfn.XLOOKUP(sales[[#This Row],[Product]],products[Product],products[Cost per box])*sales[[#This Row],[Boxes]]</f>
        <v>473.4</v>
      </c>
      <c r="I4902" s="4">
        <f>sales[[#This Row],[Revenue]]-sales[[#This Row],[Cost]]</f>
        <v>954.6</v>
      </c>
    </row>
    <row r="4903" spans="2:9" x14ac:dyDescent="0.25">
      <c r="B4903" t="s">
        <v>18</v>
      </c>
      <c r="C4903" t="s">
        <v>21</v>
      </c>
      <c r="D4903" t="s">
        <v>50</v>
      </c>
      <c r="E4903" s="1">
        <v>44463</v>
      </c>
      <c r="F4903" s="4">
        <v>882</v>
      </c>
      <c r="G4903">
        <v>126</v>
      </c>
      <c r="H4903" s="3">
        <f>_xlfn.XLOOKUP(sales[[#This Row],[Product]],products[Product],products[Cost per box])*sales[[#This Row],[Boxes]]</f>
        <v>1563.66</v>
      </c>
      <c r="I4903" s="4">
        <f>sales[[#This Row],[Revenue]]-sales[[#This Row],[Cost]]</f>
        <v>-681.66000000000008</v>
      </c>
    </row>
    <row r="4904" spans="2:9" x14ac:dyDescent="0.25">
      <c r="B4904" t="s">
        <v>34</v>
      </c>
      <c r="C4904" t="s">
        <v>27</v>
      </c>
      <c r="D4904" t="s">
        <v>36</v>
      </c>
      <c r="E4904" s="1">
        <v>44463</v>
      </c>
      <c r="F4904" s="4">
        <v>3493</v>
      </c>
      <c r="G4904">
        <v>269</v>
      </c>
      <c r="H4904" s="3">
        <f>_xlfn.XLOOKUP(sales[[#This Row],[Product]],products[Product],products[Cost per box])*sales[[#This Row],[Boxes]]</f>
        <v>1355.76</v>
      </c>
      <c r="I4904" s="4">
        <f>sales[[#This Row],[Revenue]]-sales[[#This Row],[Cost]]</f>
        <v>2137.2399999999998</v>
      </c>
    </row>
    <row r="4905" spans="2:9" x14ac:dyDescent="0.25">
      <c r="B4905" t="s">
        <v>8</v>
      </c>
      <c r="C4905" t="s">
        <v>6</v>
      </c>
      <c r="D4905" t="s">
        <v>43</v>
      </c>
      <c r="E4905" s="1">
        <v>44463</v>
      </c>
      <c r="F4905" s="4">
        <v>1274</v>
      </c>
      <c r="G4905">
        <v>68</v>
      </c>
      <c r="H4905" s="3">
        <f>_xlfn.XLOOKUP(sales[[#This Row],[Product]],products[Product],products[Cost per box])*sales[[#This Row],[Boxes]]</f>
        <v>261.8</v>
      </c>
      <c r="I4905" s="4">
        <f>sales[[#This Row],[Revenue]]-sales[[#This Row],[Cost]]</f>
        <v>1012.2</v>
      </c>
    </row>
    <row r="4906" spans="2:9" x14ac:dyDescent="0.25">
      <c r="B4906" t="s">
        <v>5</v>
      </c>
      <c r="C4906" t="s">
        <v>6</v>
      </c>
      <c r="D4906" t="s">
        <v>30</v>
      </c>
      <c r="E4906" s="1">
        <v>44463</v>
      </c>
      <c r="F4906" s="4">
        <v>1561</v>
      </c>
      <c r="G4906">
        <v>196</v>
      </c>
      <c r="H4906" s="3">
        <f>_xlfn.XLOOKUP(sales[[#This Row],[Product]],products[Product],products[Cost per box])*sales[[#This Row],[Boxes]]</f>
        <v>721.28000000000009</v>
      </c>
      <c r="I4906" s="4">
        <f>sales[[#This Row],[Revenue]]-sales[[#This Row],[Cost]]</f>
        <v>839.71999999999991</v>
      </c>
    </row>
    <row r="4907" spans="2:9" x14ac:dyDescent="0.25">
      <c r="B4907" t="s">
        <v>15</v>
      </c>
      <c r="C4907" t="s">
        <v>21</v>
      </c>
      <c r="D4907" t="s">
        <v>44</v>
      </c>
      <c r="E4907" s="1">
        <v>44463</v>
      </c>
      <c r="F4907" s="4">
        <v>4242</v>
      </c>
      <c r="G4907">
        <v>177</v>
      </c>
      <c r="H4907" s="3">
        <f>_xlfn.XLOOKUP(sales[[#This Row],[Product]],products[Product],products[Cost per box])*sales[[#This Row],[Boxes]]</f>
        <v>1693.89</v>
      </c>
      <c r="I4907" s="4">
        <f>sales[[#This Row],[Revenue]]-sales[[#This Row],[Cost]]</f>
        <v>2548.1099999999997</v>
      </c>
    </row>
    <row r="4908" spans="2:9" x14ac:dyDescent="0.25">
      <c r="B4908" t="s">
        <v>49</v>
      </c>
      <c r="C4908" t="s">
        <v>9</v>
      </c>
      <c r="D4908" t="s">
        <v>45</v>
      </c>
      <c r="E4908" s="1">
        <v>44463</v>
      </c>
      <c r="F4908" s="4">
        <v>238</v>
      </c>
      <c r="G4908">
        <v>14</v>
      </c>
      <c r="H4908" s="3">
        <f>_xlfn.XLOOKUP(sales[[#This Row],[Product]],products[Product],products[Cost per box])*sales[[#This Row],[Boxes]]</f>
        <v>108.22</v>
      </c>
      <c r="I4908" s="4">
        <f>sales[[#This Row],[Revenue]]-sales[[#This Row],[Cost]]</f>
        <v>129.78</v>
      </c>
    </row>
    <row r="4909" spans="2:9" x14ac:dyDescent="0.25">
      <c r="B4909" t="s">
        <v>23</v>
      </c>
      <c r="C4909" t="s">
        <v>11</v>
      </c>
      <c r="D4909" t="s">
        <v>50</v>
      </c>
      <c r="E4909" s="1">
        <v>44463</v>
      </c>
      <c r="F4909" s="4">
        <v>6412</v>
      </c>
      <c r="G4909">
        <v>700</v>
      </c>
      <c r="H4909" s="3">
        <f>_xlfn.XLOOKUP(sales[[#This Row],[Product]],products[Product],products[Cost per box])*sales[[#This Row],[Boxes]]</f>
        <v>8687</v>
      </c>
      <c r="I4909" s="4">
        <f>sales[[#This Row],[Revenue]]-sales[[#This Row],[Cost]]</f>
        <v>-2275</v>
      </c>
    </row>
    <row r="4910" spans="2:9" x14ac:dyDescent="0.25">
      <c r="B4910" t="s">
        <v>33</v>
      </c>
      <c r="C4910" t="s">
        <v>6</v>
      </c>
      <c r="D4910" t="s">
        <v>12</v>
      </c>
      <c r="E4910" s="1">
        <v>44463</v>
      </c>
      <c r="F4910" s="4">
        <v>567</v>
      </c>
      <c r="G4910">
        <v>23</v>
      </c>
      <c r="H4910" s="3">
        <f>_xlfn.XLOOKUP(sales[[#This Row],[Product]],products[Product],products[Cost per box])*sales[[#This Row],[Boxes]]</f>
        <v>193.89</v>
      </c>
      <c r="I4910" s="4">
        <f>sales[[#This Row],[Revenue]]-sales[[#This Row],[Cost]]</f>
        <v>373.11</v>
      </c>
    </row>
    <row r="4911" spans="2:9" x14ac:dyDescent="0.25">
      <c r="B4911" t="s">
        <v>33</v>
      </c>
      <c r="C4911" t="s">
        <v>11</v>
      </c>
      <c r="D4911" t="s">
        <v>35</v>
      </c>
      <c r="E4911" s="1">
        <v>44463</v>
      </c>
      <c r="F4911" s="4">
        <v>5313</v>
      </c>
      <c r="G4911">
        <v>380</v>
      </c>
      <c r="H4911" s="3">
        <f>_xlfn.XLOOKUP(sales[[#This Row],[Product]],products[Product],products[Cost per box])*sales[[#This Row],[Boxes]]</f>
        <v>1007</v>
      </c>
      <c r="I4911" s="4">
        <f>sales[[#This Row],[Revenue]]-sales[[#This Row],[Cost]]</f>
        <v>4306</v>
      </c>
    </row>
    <row r="4912" spans="2:9" x14ac:dyDescent="0.25">
      <c r="B4912" t="s">
        <v>37</v>
      </c>
      <c r="C4912" t="s">
        <v>16</v>
      </c>
      <c r="D4912" t="s">
        <v>28</v>
      </c>
      <c r="E4912" s="1">
        <v>44463</v>
      </c>
      <c r="F4912" s="4">
        <v>4039</v>
      </c>
      <c r="G4912">
        <v>449</v>
      </c>
      <c r="H4912" s="3">
        <f>_xlfn.XLOOKUP(sales[[#This Row],[Product]],products[Product],products[Cost per box])*sales[[#This Row],[Boxes]]</f>
        <v>1239.24</v>
      </c>
      <c r="I4912" s="4">
        <f>sales[[#This Row],[Revenue]]-sales[[#This Row],[Cost]]</f>
        <v>2799.76</v>
      </c>
    </row>
    <row r="4913" spans="2:9" x14ac:dyDescent="0.25">
      <c r="B4913" t="s">
        <v>33</v>
      </c>
      <c r="C4913" t="s">
        <v>9</v>
      </c>
      <c r="D4913" t="s">
        <v>31</v>
      </c>
      <c r="E4913" s="1">
        <v>44463</v>
      </c>
      <c r="F4913" s="4">
        <v>2569</v>
      </c>
      <c r="G4913">
        <v>257</v>
      </c>
      <c r="H4913" s="3">
        <f>_xlfn.XLOOKUP(sales[[#This Row],[Product]],products[Product],products[Cost per box])*sales[[#This Row],[Boxes]]</f>
        <v>1470.04</v>
      </c>
      <c r="I4913" s="4">
        <f>sales[[#This Row],[Revenue]]-sales[[#This Row],[Cost]]</f>
        <v>1098.96</v>
      </c>
    </row>
    <row r="4914" spans="2:9" x14ac:dyDescent="0.25">
      <c r="B4914" t="s">
        <v>18</v>
      </c>
      <c r="C4914" t="s">
        <v>21</v>
      </c>
      <c r="D4914" t="s">
        <v>14</v>
      </c>
      <c r="E4914" s="1">
        <v>44463</v>
      </c>
      <c r="F4914" s="4">
        <v>9345</v>
      </c>
      <c r="G4914">
        <v>770</v>
      </c>
      <c r="H4914" s="3">
        <f>_xlfn.XLOOKUP(sales[[#This Row],[Product]],products[Product],products[Cost per box])*sales[[#This Row],[Boxes]]</f>
        <v>4858.7</v>
      </c>
      <c r="I4914" s="4">
        <f>sales[[#This Row],[Revenue]]-sales[[#This Row],[Cost]]</f>
        <v>4486.3</v>
      </c>
    </row>
    <row r="4915" spans="2:9" x14ac:dyDescent="0.25">
      <c r="B4915" t="s">
        <v>15</v>
      </c>
      <c r="C4915" t="s">
        <v>11</v>
      </c>
      <c r="D4915" t="s">
        <v>38</v>
      </c>
      <c r="E4915" s="1">
        <v>44463</v>
      </c>
      <c r="F4915" s="4">
        <v>7987</v>
      </c>
      <c r="G4915">
        <v>308</v>
      </c>
      <c r="H4915" s="3">
        <f>_xlfn.XLOOKUP(sales[[#This Row],[Product]],products[Product],products[Cost per box])*sales[[#This Row],[Boxes]]</f>
        <v>3061.52</v>
      </c>
      <c r="I4915" s="4">
        <f>sales[[#This Row],[Revenue]]-sales[[#This Row],[Cost]]</f>
        <v>4925.4799999999996</v>
      </c>
    </row>
    <row r="4916" spans="2:9" x14ac:dyDescent="0.25">
      <c r="B4916" t="s">
        <v>32</v>
      </c>
      <c r="C4916" t="s">
        <v>6</v>
      </c>
      <c r="D4916" t="s">
        <v>35</v>
      </c>
      <c r="E4916" s="1">
        <v>44463</v>
      </c>
      <c r="F4916" s="4">
        <v>1344</v>
      </c>
      <c r="G4916">
        <v>90</v>
      </c>
      <c r="H4916" s="3">
        <f>_xlfn.XLOOKUP(sales[[#This Row],[Product]],products[Product],products[Cost per box])*sales[[#This Row],[Boxes]]</f>
        <v>238.5</v>
      </c>
      <c r="I4916" s="4">
        <f>sales[[#This Row],[Revenue]]-sales[[#This Row],[Cost]]</f>
        <v>1105.5</v>
      </c>
    </row>
    <row r="4917" spans="2:9" x14ac:dyDescent="0.25">
      <c r="B4917" t="s">
        <v>40</v>
      </c>
      <c r="C4917" t="s">
        <v>9</v>
      </c>
      <c r="D4917" t="s">
        <v>38</v>
      </c>
      <c r="E4917" s="1">
        <v>44463</v>
      </c>
      <c r="F4917" s="4">
        <v>4424</v>
      </c>
      <c r="G4917">
        <v>171</v>
      </c>
      <c r="H4917" s="3">
        <f>_xlfn.XLOOKUP(sales[[#This Row],[Product]],products[Product],products[Cost per box])*sales[[#This Row],[Boxes]]</f>
        <v>1699.74</v>
      </c>
      <c r="I4917" s="4">
        <f>sales[[#This Row],[Revenue]]-sales[[#This Row],[Cost]]</f>
        <v>2724.26</v>
      </c>
    </row>
    <row r="4918" spans="2:9" x14ac:dyDescent="0.25">
      <c r="B4918" t="s">
        <v>46</v>
      </c>
      <c r="C4918" t="s">
        <v>21</v>
      </c>
      <c r="D4918" t="s">
        <v>7</v>
      </c>
      <c r="E4918" s="1">
        <v>44463</v>
      </c>
      <c r="F4918" s="4">
        <v>2002</v>
      </c>
      <c r="G4918">
        <v>77</v>
      </c>
      <c r="H4918" s="3">
        <f>_xlfn.XLOOKUP(sales[[#This Row],[Product]],products[Product],products[Cost per box])*sales[[#This Row],[Boxes]]</f>
        <v>396.55</v>
      </c>
      <c r="I4918" s="4">
        <f>sales[[#This Row],[Revenue]]-sales[[#This Row],[Cost]]</f>
        <v>1605.45</v>
      </c>
    </row>
    <row r="4919" spans="2:9" x14ac:dyDescent="0.25">
      <c r="B4919" t="s">
        <v>15</v>
      </c>
      <c r="C4919" t="s">
        <v>21</v>
      </c>
      <c r="D4919" t="s">
        <v>43</v>
      </c>
      <c r="E4919" s="1">
        <v>44463</v>
      </c>
      <c r="F4919" s="4">
        <v>3780</v>
      </c>
      <c r="G4919">
        <v>189</v>
      </c>
      <c r="H4919" s="3">
        <f>_xlfn.XLOOKUP(sales[[#This Row],[Product]],products[Product],products[Cost per box])*sales[[#This Row],[Boxes]]</f>
        <v>727.65</v>
      </c>
      <c r="I4919" s="4">
        <f>sales[[#This Row],[Revenue]]-sales[[#This Row],[Cost]]</f>
        <v>3052.35</v>
      </c>
    </row>
    <row r="4920" spans="2:9" x14ac:dyDescent="0.25">
      <c r="B4920" t="s">
        <v>15</v>
      </c>
      <c r="C4920" t="s">
        <v>27</v>
      </c>
      <c r="D4920" t="s">
        <v>48</v>
      </c>
      <c r="E4920" s="1">
        <v>44463</v>
      </c>
      <c r="F4920" s="4">
        <v>266</v>
      </c>
      <c r="G4920">
        <v>13</v>
      </c>
      <c r="H4920" s="3">
        <f>_xlfn.XLOOKUP(sales[[#This Row],[Product]],products[Product],products[Cost per box])*sales[[#This Row],[Boxes]]</f>
        <v>97.240000000000009</v>
      </c>
      <c r="I4920" s="4">
        <f>sales[[#This Row],[Revenue]]-sales[[#This Row],[Cost]]</f>
        <v>168.76</v>
      </c>
    </row>
    <row r="4921" spans="2:9" x14ac:dyDescent="0.25">
      <c r="B4921" t="s">
        <v>46</v>
      </c>
      <c r="C4921" t="s">
        <v>11</v>
      </c>
      <c r="D4921" t="s">
        <v>7</v>
      </c>
      <c r="E4921" s="1">
        <v>44463</v>
      </c>
      <c r="F4921" s="4">
        <v>931</v>
      </c>
      <c r="G4921">
        <v>36</v>
      </c>
      <c r="H4921" s="3">
        <f>_xlfn.XLOOKUP(sales[[#This Row],[Product]],products[Product],products[Cost per box])*sales[[#This Row],[Boxes]]</f>
        <v>185.4</v>
      </c>
      <c r="I4921" s="4">
        <f>sales[[#This Row],[Revenue]]-sales[[#This Row],[Cost]]</f>
        <v>745.6</v>
      </c>
    </row>
    <row r="4922" spans="2:9" x14ac:dyDescent="0.25">
      <c r="B4922" t="s">
        <v>41</v>
      </c>
      <c r="C4922" t="s">
        <v>9</v>
      </c>
      <c r="D4922" t="s">
        <v>43</v>
      </c>
      <c r="E4922" s="1">
        <v>44463</v>
      </c>
      <c r="F4922" s="4">
        <v>203</v>
      </c>
      <c r="G4922">
        <v>11</v>
      </c>
      <c r="H4922" s="3">
        <f>_xlfn.XLOOKUP(sales[[#This Row],[Product]],products[Product],products[Cost per box])*sales[[#This Row],[Boxes]]</f>
        <v>42.35</v>
      </c>
      <c r="I4922" s="4">
        <f>sales[[#This Row],[Revenue]]-sales[[#This Row],[Cost]]</f>
        <v>160.65</v>
      </c>
    </row>
    <row r="4923" spans="2:9" x14ac:dyDescent="0.25">
      <c r="B4923" t="s">
        <v>13</v>
      </c>
      <c r="C4923" t="s">
        <v>16</v>
      </c>
      <c r="D4923" t="s">
        <v>38</v>
      </c>
      <c r="E4923" s="1">
        <v>44463</v>
      </c>
      <c r="F4923" s="4">
        <v>4536</v>
      </c>
      <c r="G4923">
        <v>182</v>
      </c>
      <c r="H4923" s="3">
        <f>_xlfn.XLOOKUP(sales[[#This Row],[Product]],products[Product],products[Cost per box])*sales[[#This Row],[Boxes]]</f>
        <v>1809.08</v>
      </c>
      <c r="I4923" s="4">
        <f>sales[[#This Row],[Revenue]]-sales[[#This Row],[Cost]]</f>
        <v>2726.92</v>
      </c>
    </row>
    <row r="4924" spans="2:9" x14ac:dyDescent="0.25">
      <c r="B4924" t="s">
        <v>46</v>
      </c>
      <c r="C4924" t="s">
        <v>21</v>
      </c>
      <c r="D4924" t="s">
        <v>35</v>
      </c>
      <c r="E4924" s="1">
        <v>44463</v>
      </c>
      <c r="F4924" s="4">
        <v>910</v>
      </c>
      <c r="G4924">
        <v>61</v>
      </c>
      <c r="H4924" s="3">
        <f>_xlfn.XLOOKUP(sales[[#This Row],[Product]],products[Product],products[Cost per box])*sales[[#This Row],[Boxes]]</f>
        <v>161.65</v>
      </c>
      <c r="I4924" s="4">
        <f>sales[[#This Row],[Revenue]]-sales[[#This Row],[Cost]]</f>
        <v>748.35</v>
      </c>
    </row>
    <row r="4925" spans="2:9" x14ac:dyDescent="0.25">
      <c r="B4925" t="s">
        <v>39</v>
      </c>
      <c r="C4925" t="s">
        <v>9</v>
      </c>
      <c r="D4925" t="s">
        <v>31</v>
      </c>
      <c r="E4925" s="1">
        <v>44463</v>
      </c>
      <c r="F4925" s="4">
        <v>812</v>
      </c>
      <c r="G4925">
        <v>82</v>
      </c>
      <c r="H4925" s="3">
        <f>_xlfn.XLOOKUP(sales[[#This Row],[Product]],products[Product],products[Cost per box])*sales[[#This Row],[Boxes]]</f>
        <v>469.03999999999996</v>
      </c>
      <c r="I4925" s="4">
        <f>sales[[#This Row],[Revenue]]-sales[[#This Row],[Cost]]</f>
        <v>342.96000000000004</v>
      </c>
    </row>
    <row r="4926" spans="2:9" x14ac:dyDescent="0.25">
      <c r="B4926" t="s">
        <v>51</v>
      </c>
      <c r="C4926" t="s">
        <v>6</v>
      </c>
      <c r="D4926" t="s">
        <v>38</v>
      </c>
      <c r="E4926" s="1">
        <v>44463</v>
      </c>
      <c r="F4926" s="4">
        <v>1267</v>
      </c>
      <c r="G4926">
        <v>51</v>
      </c>
      <c r="H4926" s="3">
        <f>_xlfn.XLOOKUP(sales[[#This Row],[Product]],products[Product],products[Cost per box])*sales[[#This Row],[Boxes]]</f>
        <v>506.94</v>
      </c>
      <c r="I4926" s="4">
        <f>sales[[#This Row],[Revenue]]-sales[[#This Row],[Cost]]</f>
        <v>760.06</v>
      </c>
    </row>
    <row r="4927" spans="2:9" x14ac:dyDescent="0.25">
      <c r="B4927" t="s">
        <v>33</v>
      </c>
      <c r="C4927" t="s">
        <v>11</v>
      </c>
      <c r="D4927" t="s">
        <v>44</v>
      </c>
      <c r="E4927" s="1">
        <v>44463</v>
      </c>
      <c r="F4927" s="4">
        <v>1631</v>
      </c>
      <c r="G4927">
        <v>71</v>
      </c>
      <c r="H4927" s="3">
        <f>_xlfn.XLOOKUP(sales[[#This Row],[Product]],products[Product],products[Cost per box])*sales[[#This Row],[Boxes]]</f>
        <v>679.47</v>
      </c>
      <c r="I4927" s="4">
        <f>sales[[#This Row],[Revenue]]-sales[[#This Row],[Cost]]</f>
        <v>951.53</v>
      </c>
    </row>
    <row r="4928" spans="2:9" x14ac:dyDescent="0.25">
      <c r="B4928" t="s">
        <v>25</v>
      </c>
      <c r="C4928" t="s">
        <v>9</v>
      </c>
      <c r="D4928" t="s">
        <v>30</v>
      </c>
      <c r="E4928" s="1">
        <v>44463</v>
      </c>
      <c r="F4928" s="4">
        <v>8911</v>
      </c>
      <c r="G4928">
        <v>1120</v>
      </c>
      <c r="H4928" s="3">
        <f>_xlfn.XLOOKUP(sales[[#This Row],[Product]],products[Product],products[Cost per box])*sales[[#This Row],[Boxes]]</f>
        <v>4121.6000000000004</v>
      </c>
      <c r="I4928" s="4">
        <f>sales[[#This Row],[Revenue]]-sales[[#This Row],[Cost]]</f>
        <v>4789.3999999999996</v>
      </c>
    </row>
    <row r="4929" spans="2:9" x14ac:dyDescent="0.25">
      <c r="B4929" t="s">
        <v>15</v>
      </c>
      <c r="C4929" t="s">
        <v>9</v>
      </c>
      <c r="D4929" t="s">
        <v>52</v>
      </c>
      <c r="E4929" s="1">
        <v>44463</v>
      </c>
      <c r="F4929" s="4">
        <v>7</v>
      </c>
      <c r="G4929">
        <v>1</v>
      </c>
      <c r="H4929" s="3">
        <f>_xlfn.XLOOKUP(sales[[#This Row],[Product]],products[Product],products[Cost per box])*sales[[#This Row],[Boxes]]</f>
        <v>3.32</v>
      </c>
      <c r="I4929" s="4">
        <f>sales[[#This Row],[Revenue]]-sales[[#This Row],[Cost]]</f>
        <v>3.68</v>
      </c>
    </row>
    <row r="4930" spans="2:9" x14ac:dyDescent="0.25">
      <c r="B4930" t="s">
        <v>8</v>
      </c>
      <c r="C4930" t="s">
        <v>6</v>
      </c>
      <c r="D4930" t="s">
        <v>47</v>
      </c>
      <c r="E4930" s="1">
        <v>44463</v>
      </c>
      <c r="F4930" s="4">
        <v>2436</v>
      </c>
      <c r="G4930">
        <v>129</v>
      </c>
      <c r="H4930" s="3">
        <f>_xlfn.XLOOKUP(sales[[#This Row],[Product]],products[Product],products[Cost per box])*sales[[#This Row],[Boxes]]</f>
        <v>678.54</v>
      </c>
      <c r="I4930" s="4">
        <f>sales[[#This Row],[Revenue]]-sales[[#This Row],[Cost]]</f>
        <v>1757.46</v>
      </c>
    </row>
    <row r="4931" spans="2:9" x14ac:dyDescent="0.25">
      <c r="B4931" t="s">
        <v>5</v>
      </c>
      <c r="C4931" t="s">
        <v>16</v>
      </c>
      <c r="D4931" t="s">
        <v>26</v>
      </c>
      <c r="E4931" s="1">
        <v>44463</v>
      </c>
      <c r="F4931" s="4">
        <v>3689</v>
      </c>
      <c r="G4931">
        <v>217</v>
      </c>
      <c r="H4931" s="3">
        <f>_xlfn.XLOOKUP(sales[[#This Row],[Product]],products[Product],products[Cost per box])*sales[[#This Row],[Boxes]]</f>
        <v>1395.31</v>
      </c>
      <c r="I4931" s="4">
        <f>sales[[#This Row],[Revenue]]-sales[[#This Row],[Cost]]</f>
        <v>2293.69</v>
      </c>
    </row>
    <row r="4932" spans="2:9" x14ac:dyDescent="0.25">
      <c r="B4932" t="s">
        <v>39</v>
      </c>
      <c r="C4932" t="s">
        <v>11</v>
      </c>
      <c r="D4932" t="s">
        <v>38</v>
      </c>
      <c r="E4932" s="1">
        <v>44463</v>
      </c>
      <c r="F4932" s="4">
        <v>1036</v>
      </c>
      <c r="G4932">
        <v>42</v>
      </c>
      <c r="H4932" s="3">
        <f>_xlfn.XLOOKUP(sales[[#This Row],[Product]],products[Product],products[Cost per box])*sales[[#This Row],[Boxes]]</f>
        <v>417.47999999999996</v>
      </c>
      <c r="I4932" s="4">
        <f>sales[[#This Row],[Revenue]]-sales[[#This Row],[Cost]]</f>
        <v>618.52</v>
      </c>
    </row>
    <row r="4933" spans="2:9" x14ac:dyDescent="0.25">
      <c r="B4933" t="s">
        <v>20</v>
      </c>
      <c r="C4933" t="s">
        <v>6</v>
      </c>
      <c r="D4933" t="s">
        <v>44</v>
      </c>
      <c r="E4933" s="1">
        <v>44463</v>
      </c>
      <c r="F4933" s="4">
        <v>1540</v>
      </c>
      <c r="G4933">
        <v>62</v>
      </c>
      <c r="H4933" s="3">
        <f>_xlfn.XLOOKUP(sales[[#This Row],[Product]],products[Product],products[Cost per box])*sales[[#This Row],[Boxes]]</f>
        <v>593.34</v>
      </c>
      <c r="I4933" s="4">
        <f>sales[[#This Row],[Revenue]]-sales[[#This Row],[Cost]]</f>
        <v>946.66</v>
      </c>
    </row>
    <row r="4934" spans="2:9" x14ac:dyDescent="0.25">
      <c r="B4934" t="s">
        <v>46</v>
      </c>
      <c r="C4934" t="s">
        <v>11</v>
      </c>
      <c r="D4934" t="s">
        <v>28</v>
      </c>
      <c r="E4934" s="1">
        <v>44463</v>
      </c>
      <c r="F4934" s="4">
        <v>5446</v>
      </c>
      <c r="G4934">
        <v>606</v>
      </c>
      <c r="H4934" s="3">
        <f>_xlfn.XLOOKUP(sales[[#This Row],[Product]],products[Product],products[Cost per box])*sales[[#This Row],[Boxes]]</f>
        <v>1672.56</v>
      </c>
      <c r="I4934" s="4">
        <f>sales[[#This Row],[Revenue]]-sales[[#This Row],[Cost]]</f>
        <v>3773.44</v>
      </c>
    </row>
    <row r="4935" spans="2:9" x14ac:dyDescent="0.25">
      <c r="B4935" t="s">
        <v>13</v>
      </c>
      <c r="C4935" t="s">
        <v>16</v>
      </c>
      <c r="D4935" t="s">
        <v>26</v>
      </c>
      <c r="E4935" s="1">
        <v>44463</v>
      </c>
      <c r="F4935" s="4">
        <v>3367</v>
      </c>
      <c r="G4935">
        <v>199</v>
      </c>
      <c r="H4935" s="3">
        <f>_xlfn.XLOOKUP(sales[[#This Row],[Product]],products[Product],products[Cost per box])*sales[[#This Row],[Boxes]]</f>
        <v>1279.57</v>
      </c>
      <c r="I4935" s="4">
        <f>sales[[#This Row],[Revenue]]-sales[[#This Row],[Cost]]</f>
        <v>2087.4300000000003</v>
      </c>
    </row>
    <row r="4936" spans="2:9" x14ac:dyDescent="0.25">
      <c r="B4936" t="s">
        <v>33</v>
      </c>
      <c r="C4936" t="s">
        <v>16</v>
      </c>
      <c r="D4936" t="s">
        <v>7</v>
      </c>
      <c r="E4936" s="1">
        <v>44463</v>
      </c>
      <c r="F4936" s="4">
        <v>12005</v>
      </c>
      <c r="G4936">
        <v>501</v>
      </c>
      <c r="H4936" s="3">
        <f>_xlfn.XLOOKUP(sales[[#This Row],[Product]],products[Product],products[Cost per box])*sales[[#This Row],[Boxes]]</f>
        <v>2580.15</v>
      </c>
      <c r="I4936" s="4">
        <f>sales[[#This Row],[Revenue]]-sales[[#This Row],[Cost]]</f>
        <v>9424.85</v>
      </c>
    </row>
    <row r="4937" spans="2:9" x14ac:dyDescent="0.25">
      <c r="B4937" t="s">
        <v>8</v>
      </c>
      <c r="C4937" t="s">
        <v>6</v>
      </c>
      <c r="D4937" t="s">
        <v>26</v>
      </c>
      <c r="E4937" s="1">
        <v>44463</v>
      </c>
      <c r="F4937" s="4">
        <v>1904</v>
      </c>
      <c r="G4937">
        <v>96</v>
      </c>
      <c r="H4937" s="3">
        <f>_xlfn.XLOOKUP(sales[[#This Row],[Product]],products[Product],products[Cost per box])*sales[[#This Row],[Boxes]]</f>
        <v>617.28</v>
      </c>
      <c r="I4937" s="4">
        <f>sales[[#This Row],[Revenue]]-sales[[#This Row],[Cost]]</f>
        <v>1286.72</v>
      </c>
    </row>
    <row r="4938" spans="2:9" x14ac:dyDescent="0.25">
      <c r="B4938" t="s">
        <v>39</v>
      </c>
      <c r="C4938" t="s">
        <v>27</v>
      </c>
      <c r="D4938" t="s">
        <v>38</v>
      </c>
      <c r="E4938" s="1">
        <v>44463</v>
      </c>
      <c r="F4938" s="4">
        <v>6643</v>
      </c>
      <c r="G4938">
        <v>277</v>
      </c>
      <c r="H4938" s="3">
        <f>_xlfn.XLOOKUP(sales[[#This Row],[Product]],products[Product],products[Cost per box])*sales[[#This Row],[Boxes]]</f>
        <v>2753.3799999999997</v>
      </c>
      <c r="I4938" s="4">
        <f>sales[[#This Row],[Revenue]]-sales[[#This Row],[Cost]]</f>
        <v>3889.6200000000003</v>
      </c>
    </row>
    <row r="4939" spans="2:9" x14ac:dyDescent="0.25">
      <c r="B4939" t="s">
        <v>46</v>
      </c>
      <c r="C4939" t="s">
        <v>16</v>
      </c>
      <c r="D4939" t="s">
        <v>48</v>
      </c>
      <c r="E4939" s="1">
        <v>44463</v>
      </c>
      <c r="F4939" s="4">
        <v>910</v>
      </c>
      <c r="G4939">
        <v>46</v>
      </c>
      <c r="H4939" s="3">
        <f>_xlfn.XLOOKUP(sales[[#This Row],[Product]],products[Product],products[Cost per box])*sales[[#This Row],[Boxes]]</f>
        <v>344.08000000000004</v>
      </c>
      <c r="I4939" s="4">
        <f>sales[[#This Row],[Revenue]]-sales[[#This Row],[Cost]]</f>
        <v>565.91999999999996</v>
      </c>
    </row>
    <row r="4940" spans="2:9" x14ac:dyDescent="0.25">
      <c r="B4940" t="s">
        <v>46</v>
      </c>
      <c r="C4940" t="s">
        <v>9</v>
      </c>
      <c r="D4940" t="s">
        <v>48</v>
      </c>
      <c r="E4940" s="1">
        <v>44463</v>
      </c>
      <c r="F4940" s="4">
        <v>2289</v>
      </c>
      <c r="G4940">
        <v>100</v>
      </c>
      <c r="H4940" s="3">
        <f>_xlfn.XLOOKUP(sales[[#This Row],[Product]],products[Product],products[Cost per box])*sales[[#This Row],[Boxes]]</f>
        <v>748</v>
      </c>
      <c r="I4940" s="4">
        <f>sales[[#This Row],[Revenue]]-sales[[#This Row],[Cost]]</f>
        <v>1541</v>
      </c>
    </row>
    <row r="4941" spans="2:9" x14ac:dyDescent="0.25">
      <c r="B4941" t="s">
        <v>49</v>
      </c>
      <c r="C4941" t="s">
        <v>27</v>
      </c>
      <c r="D4941" t="s">
        <v>42</v>
      </c>
      <c r="E4941" s="1">
        <v>44466</v>
      </c>
      <c r="F4941" s="4">
        <v>1029</v>
      </c>
      <c r="G4941">
        <v>65</v>
      </c>
      <c r="H4941" s="3">
        <f>_xlfn.XLOOKUP(sales[[#This Row],[Product]],products[Product],products[Cost per box])*sales[[#This Row],[Boxes]]</f>
        <v>308.10000000000002</v>
      </c>
      <c r="I4941" s="4">
        <f>sales[[#This Row],[Revenue]]-sales[[#This Row],[Cost]]</f>
        <v>720.9</v>
      </c>
    </row>
    <row r="4942" spans="2:9" x14ac:dyDescent="0.25">
      <c r="B4942" t="s">
        <v>8</v>
      </c>
      <c r="C4942" t="s">
        <v>9</v>
      </c>
      <c r="D4942" t="s">
        <v>22</v>
      </c>
      <c r="E4942" s="1">
        <v>44466</v>
      </c>
      <c r="F4942" s="4">
        <v>4620</v>
      </c>
      <c r="G4942">
        <v>308</v>
      </c>
      <c r="H4942" s="3">
        <f>_xlfn.XLOOKUP(sales[[#This Row],[Product]],products[Product],products[Cost per box])*sales[[#This Row],[Boxes]]</f>
        <v>2531.7600000000002</v>
      </c>
      <c r="I4942" s="4">
        <f>sales[[#This Row],[Revenue]]-sales[[#This Row],[Cost]]</f>
        <v>2088.2399999999998</v>
      </c>
    </row>
    <row r="4943" spans="2:9" x14ac:dyDescent="0.25">
      <c r="B4943" t="s">
        <v>20</v>
      </c>
      <c r="C4943" t="s">
        <v>9</v>
      </c>
      <c r="D4943" t="s">
        <v>17</v>
      </c>
      <c r="E4943" s="1">
        <v>44466</v>
      </c>
      <c r="F4943" s="4">
        <v>931</v>
      </c>
      <c r="G4943">
        <v>55</v>
      </c>
      <c r="H4943" s="3">
        <f>_xlfn.XLOOKUP(sales[[#This Row],[Product]],products[Product],products[Cost per box])*sales[[#This Row],[Boxes]]</f>
        <v>374</v>
      </c>
      <c r="I4943" s="4">
        <f>sales[[#This Row],[Revenue]]-sales[[#This Row],[Cost]]</f>
        <v>557</v>
      </c>
    </row>
    <row r="4944" spans="2:9" x14ac:dyDescent="0.25">
      <c r="B4944" t="s">
        <v>20</v>
      </c>
      <c r="C4944" t="s">
        <v>27</v>
      </c>
      <c r="D4944" t="s">
        <v>43</v>
      </c>
      <c r="E4944" s="1">
        <v>44466</v>
      </c>
      <c r="F4944" s="4">
        <v>777</v>
      </c>
      <c r="G4944">
        <v>44</v>
      </c>
      <c r="H4944" s="3">
        <f>_xlfn.XLOOKUP(sales[[#This Row],[Product]],products[Product],products[Cost per box])*sales[[#This Row],[Boxes]]</f>
        <v>169.4</v>
      </c>
      <c r="I4944" s="4">
        <f>sales[[#This Row],[Revenue]]-sales[[#This Row],[Cost]]</f>
        <v>607.6</v>
      </c>
    </row>
    <row r="4945" spans="2:9" x14ac:dyDescent="0.25">
      <c r="B4945" t="s">
        <v>15</v>
      </c>
      <c r="C4945" t="s">
        <v>11</v>
      </c>
      <c r="D4945" t="s">
        <v>36</v>
      </c>
      <c r="E4945" s="1">
        <v>44466</v>
      </c>
      <c r="F4945" s="4">
        <v>11788</v>
      </c>
      <c r="G4945">
        <v>770</v>
      </c>
      <c r="H4945" s="3">
        <f>_xlfn.XLOOKUP(sales[[#This Row],[Product]],products[Product],products[Cost per box])*sales[[#This Row],[Boxes]]</f>
        <v>3880.8</v>
      </c>
      <c r="I4945" s="4">
        <f>sales[[#This Row],[Revenue]]-sales[[#This Row],[Cost]]</f>
        <v>7907.2</v>
      </c>
    </row>
    <row r="4946" spans="2:9" x14ac:dyDescent="0.25">
      <c r="B4946" t="s">
        <v>51</v>
      </c>
      <c r="C4946" t="s">
        <v>21</v>
      </c>
      <c r="D4946" t="s">
        <v>17</v>
      </c>
      <c r="E4946" s="1">
        <v>44466</v>
      </c>
      <c r="F4946" s="4">
        <v>6153</v>
      </c>
      <c r="G4946">
        <v>362</v>
      </c>
      <c r="H4946" s="3">
        <f>_xlfn.XLOOKUP(sales[[#This Row],[Product]],products[Product],products[Cost per box])*sales[[#This Row],[Boxes]]</f>
        <v>2461.6</v>
      </c>
      <c r="I4946" s="4">
        <f>sales[[#This Row],[Revenue]]-sales[[#This Row],[Cost]]</f>
        <v>3691.4</v>
      </c>
    </row>
    <row r="4947" spans="2:9" x14ac:dyDescent="0.25">
      <c r="B4947" t="s">
        <v>5</v>
      </c>
      <c r="C4947" t="s">
        <v>11</v>
      </c>
      <c r="D4947" t="s">
        <v>12</v>
      </c>
      <c r="E4947" s="1">
        <v>44466</v>
      </c>
      <c r="F4947" s="4">
        <v>6909</v>
      </c>
      <c r="G4947">
        <v>256</v>
      </c>
      <c r="H4947" s="3">
        <f>_xlfn.XLOOKUP(sales[[#This Row],[Product]],products[Product],products[Cost per box])*sales[[#This Row],[Boxes]]</f>
        <v>2158.08</v>
      </c>
      <c r="I4947" s="4">
        <f>sales[[#This Row],[Revenue]]-sales[[#This Row],[Cost]]</f>
        <v>4750.92</v>
      </c>
    </row>
    <row r="4948" spans="2:9" x14ac:dyDescent="0.25">
      <c r="B4948" t="s">
        <v>20</v>
      </c>
      <c r="C4948" t="s">
        <v>21</v>
      </c>
      <c r="D4948" t="s">
        <v>22</v>
      </c>
      <c r="E4948" s="1">
        <v>44466</v>
      </c>
      <c r="F4948" s="4">
        <v>2639</v>
      </c>
      <c r="G4948">
        <v>176</v>
      </c>
      <c r="H4948" s="3">
        <f>_xlfn.XLOOKUP(sales[[#This Row],[Product]],products[Product],products[Cost per box])*sales[[#This Row],[Boxes]]</f>
        <v>1446.72</v>
      </c>
      <c r="I4948" s="4">
        <f>sales[[#This Row],[Revenue]]-sales[[#This Row],[Cost]]</f>
        <v>1192.28</v>
      </c>
    </row>
    <row r="4949" spans="2:9" x14ac:dyDescent="0.25">
      <c r="B4949" t="s">
        <v>39</v>
      </c>
      <c r="C4949" t="s">
        <v>27</v>
      </c>
      <c r="D4949" t="s">
        <v>12</v>
      </c>
      <c r="E4949" s="1">
        <v>44466</v>
      </c>
      <c r="F4949" s="4">
        <v>6643</v>
      </c>
      <c r="G4949">
        <v>266</v>
      </c>
      <c r="H4949" s="3">
        <f>_xlfn.XLOOKUP(sales[[#This Row],[Product]],products[Product],products[Cost per box])*sales[[#This Row],[Boxes]]</f>
        <v>2242.38</v>
      </c>
      <c r="I4949" s="4">
        <f>sales[[#This Row],[Revenue]]-sales[[#This Row],[Cost]]</f>
        <v>4400.62</v>
      </c>
    </row>
    <row r="4950" spans="2:9" x14ac:dyDescent="0.25">
      <c r="B4950" t="s">
        <v>10</v>
      </c>
      <c r="C4950" t="s">
        <v>21</v>
      </c>
      <c r="D4950" t="s">
        <v>36</v>
      </c>
      <c r="E4950" s="1">
        <v>44466</v>
      </c>
      <c r="F4950" s="4">
        <v>1624</v>
      </c>
      <c r="G4950">
        <v>109</v>
      </c>
      <c r="H4950" s="3">
        <f>_xlfn.XLOOKUP(sales[[#This Row],[Product]],products[Product],products[Cost per box])*sales[[#This Row],[Boxes]]</f>
        <v>549.36</v>
      </c>
      <c r="I4950" s="4">
        <f>sales[[#This Row],[Revenue]]-sales[[#This Row],[Cost]]</f>
        <v>1074.6399999999999</v>
      </c>
    </row>
    <row r="4951" spans="2:9" x14ac:dyDescent="0.25">
      <c r="B4951" t="s">
        <v>18</v>
      </c>
      <c r="C4951" t="s">
        <v>9</v>
      </c>
      <c r="D4951" t="s">
        <v>48</v>
      </c>
      <c r="E4951" s="1">
        <v>44466</v>
      </c>
      <c r="F4951" s="4">
        <v>8365</v>
      </c>
      <c r="G4951">
        <v>399</v>
      </c>
      <c r="H4951" s="3">
        <f>_xlfn.XLOOKUP(sales[[#This Row],[Product]],products[Product],products[Cost per box])*sales[[#This Row],[Boxes]]</f>
        <v>2984.52</v>
      </c>
      <c r="I4951" s="4">
        <f>sales[[#This Row],[Revenue]]-sales[[#This Row],[Cost]]</f>
        <v>5380.48</v>
      </c>
    </row>
    <row r="4952" spans="2:9" x14ac:dyDescent="0.25">
      <c r="B4952" t="s">
        <v>5</v>
      </c>
      <c r="C4952" t="s">
        <v>6</v>
      </c>
      <c r="D4952" t="s">
        <v>50</v>
      </c>
      <c r="E4952" s="1">
        <v>44466</v>
      </c>
      <c r="F4952" s="4">
        <v>371</v>
      </c>
      <c r="G4952">
        <v>38</v>
      </c>
      <c r="H4952" s="3">
        <f>_xlfn.XLOOKUP(sales[[#This Row],[Product]],products[Product],products[Cost per box])*sales[[#This Row],[Boxes]]</f>
        <v>471.58</v>
      </c>
      <c r="I4952" s="4">
        <f>sales[[#This Row],[Revenue]]-sales[[#This Row],[Cost]]</f>
        <v>-100.57999999999998</v>
      </c>
    </row>
    <row r="4953" spans="2:9" x14ac:dyDescent="0.25">
      <c r="B4953" t="s">
        <v>33</v>
      </c>
      <c r="C4953" t="s">
        <v>27</v>
      </c>
      <c r="D4953" t="s">
        <v>14</v>
      </c>
      <c r="E4953" s="1">
        <v>44466</v>
      </c>
      <c r="F4953" s="4">
        <v>3976</v>
      </c>
      <c r="G4953">
        <v>362</v>
      </c>
      <c r="H4953" s="3">
        <f>_xlfn.XLOOKUP(sales[[#This Row],[Product]],products[Product],products[Cost per box])*sales[[#This Row],[Boxes]]</f>
        <v>2284.2199999999998</v>
      </c>
      <c r="I4953" s="4">
        <f>sales[[#This Row],[Revenue]]-sales[[#This Row],[Cost]]</f>
        <v>1691.7800000000002</v>
      </c>
    </row>
    <row r="4954" spans="2:9" x14ac:dyDescent="0.25">
      <c r="B4954" t="s">
        <v>41</v>
      </c>
      <c r="C4954" t="s">
        <v>16</v>
      </c>
      <c r="D4954" t="s">
        <v>45</v>
      </c>
      <c r="E4954" s="1">
        <v>44466</v>
      </c>
      <c r="F4954" s="4">
        <v>11830</v>
      </c>
      <c r="G4954">
        <v>770</v>
      </c>
      <c r="H4954" s="3">
        <f>_xlfn.XLOOKUP(sales[[#This Row],[Product]],products[Product],products[Cost per box])*sales[[#This Row],[Boxes]]</f>
        <v>5952.1</v>
      </c>
      <c r="I4954" s="4">
        <f>sales[[#This Row],[Revenue]]-sales[[#This Row],[Cost]]</f>
        <v>5877.9</v>
      </c>
    </row>
    <row r="4955" spans="2:9" x14ac:dyDescent="0.25">
      <c r="B4955" t="s">
        <v>49</v>
      </c>
      <c r="C4955" t="s">
        <v>27</v>
      </c>
      <c r="D4955" t="s">
        <v>7</v>
      </c>
      <c r="E4955" s="1">
        <v>44466</v>
      </c>
      <c r="F4955" s="4">
        <v>3556</v>
      </c>
      <c r="G4955">
        <v>137</v>
      </c>
      <c r="H4955" s="3">
        <f>_xlfn.XLOOKUP(sales[[#This Row],[Product]],products[Product],products[Cost per box])*sales[[#This Row],[Boxes]]</f>
        <v>705.55000000000007</v>
      </c>
      <c r="I4955" s="4">
        <f>sales[[#This Row],[Revenue]]-sales[[#This Row],[Cost]]</f>
        <v>2850.45</v>
      </c>
    </row>
    <row r="4956" spans="2:9" x14ac:dyDescent="0.25">
      <c r="B4956" t="s">
        <v>33</v>
      </c>
      <c r="C4956" t="s">
        <v>27</v>
      </c>
      <c r="D4956" t="s">
        <v>31</v>
      </c>
      <c r="E4956" s="1">
        <v>44467</v>
      </c>
      <c r="F4956" s="4">
        <v>1778</v>
      </c>
      <c r="G4956">
        <v>223</v>
      </c>
      <c r="H4956" s="3">
        <f>_xlfn.XLOOKUP(sales[[#This Row],[Product]],products[Product],products[Cost per box])*sales[[#This Row],[Boxes]]</f>
        <v>1275.56</v>
      </c>
      <c r="I4956" s="4">
        <f>sales[[#This Row],[Revenue]]-sales[[#This Row],[Cost]]</f>
        <v>502.44000000000005</v>
      </c>
    </row>
    <row r="4957" spans="2:9" x14ac:dyDescent="0.25">
      <c r="B4957" t="s">
        <v>40</v>
      </c>
      <c r="C4957" t="s">
        <v>16</v>
      </c>
      <c r="D4957" t="s">
        <v>30</v>
      </c>
      <c r="E4957" s="1">
        <v>44467</v>
      </c>
      <c r="F4957" s="4">
        <v>2394</v>
      </c>
      <c r="G4957">
        <v>399</v>
      </c>
      <c r="H4957" s="3">
        <f>_xlfn.XLOOKUP(sales[[#This Row],[Product]],products[Product],products[Cost per box])*sales[[#This Row],[Boxes]]</f>
        <v>1468.3200000000002</v>
      </c>
      <c r="I4957" s="4">
        <f>sales[[#This Row],[Revenue]]-sales[[#This Row],[Cost]]</f>
        <v>925.67999999999984</v>
      </c>
    </row>
    <row r="4958" spans="2:9" x14ac:dyDescent="0.25">
      <c r="B4958" t="s">
        <v>25</v>
      </c>
      <c r="C4958" t="s">
        <v>6</v>
      </c>
      <c r="D4958" t="s">
        <v>28</v>
      </c>
      <c r="E4958" s="1">
        <v>44467</v>
      </c>
      <c r="F4958" s="4">
        <v>6524</v>
      </c>
      <c r="G4958">
        <v>700</v>
      </c>
      <c r="H4958" s="3">
        <f>_xlfn.XLOOKUP(sales[[#This Row],[Product]],products[Product],products[Cost per box])*sales[[#This Row],[Boxes]]</f>
        <v>1931.9999999999998</v>
      </c>
      <c r="I4958" s="4">
        <f>sales[[#This Row],[Revenue]]-sales[[#This Row],[Cost]]</f>
        <v>4592</v>
      </c>
    </row>
    <row r="4959" spans="2:9" x14ac:dyDescent="0.25">
      <c r="B4959" t="s">
        <v>34</v>
      </c>
      <c r="C4959" t="s">
        <v>16</v>
      </c>
      <c r="D4959" t="s">
        <v>47</v>
      </c>
      <c r="E4959" s="1">
        <v>44467</v>
      </c>
      <c r="F4959" s="4">
        <v>6293</v>
      </c>
      <c r="G4959">
        <v>350</v>
      </c>
      <c r="H4959" s="3">
        <f>_xlfn.XLOOKUP(sales[[#This Row],[Product]],products[Product],products[Cost per box])*sales[[#This Row],[Boxes]]</f>
        <v>1841</v>
      </c>
      <c r="I4959" s="4">
        <f>sales[[#This Row],[Revenue]]-sales[[#This Row],[Cost]]</f>
        <v>4452</v>
      </c>
    </row>
    <row r="4960" spans="2:9" x14ac:dyDescent="0.25">
      <c r="B4960" t="s">
        <v>13</v>
      </c>
      <c r="C4960" t="s">
        <v>16</v>
      </c>
      <c r="D4960" t="s">
        <v>17</v>
      </c>
      <c r="E4960" s="1">
        <v>44467</v>
      </c>
      <c r="F4960" s="4">
        <v>4067</v>
      </c>
      <c r="G4960">
        <v>291</v>
      </c>
      <c r="H4960" s="3">
        <f>_xlfn.XLOOKUP(sales[[#This Row],[Product]],products[Product],products[Cost per box])*sales[[#This Row],[Boxes]]</f>
        <v>1978.8</v>
      </c>
      <c r="I4960" s="4">
        <f>sales[[#This Row],[Revenue]]-sales[[#This Row],[Cost]]</f>
        <v>2088.1999999999998</v>
      </c>
    </row>
    <row r="4961" spans="2:9" x14ac:dyDescent="0.25">
      <c r="B4961" t="s">
        <v>46</v>
      </c>
      <c r="C4961" t="s">
        <v>21</v>
      </c>
      <c r="D4961" t="s">
        <v>50</v>
      </c>
      <c r="E4961" s="1">
        <v>44467</v>
      </c>
      <c r="F4961" s="4">
        <v>3374</v>
      </c>
      <c r="G4961">
        <v>482</v>
      </c>
      <c r="H4961" s="3">
        <f>_xlfn.XLOOKUP(sales[[#This Row],[Product]],products[Product],products[Cost per box])*sales[[#This Row],[Boxes]]</f>
        <v>5981.62</v>
      </c>
      <c r="I4961" s="4">
        <f>sales[[#This Row],[Revenue]]-sales[[#This Row],[Cost]]</f>
        <v>-2607.62</v>
      </c>
    </row>
    <row r="4962" spans="2:9" x14ac:dyDescent="0.25">
      <c r="B4962" t="s">
        <v>18</v>
      </c>
      <c r="C4962" t="s">
        <v>16</v>
      </c>
      <c r="D4962" t="s">
        <v>44</v>
      </c>
      <c r="E4962" s="1">
        <v>44467</v>
      </c>
      <c r="F4962" s="4">
        <v>2954</v>
      </c>
      <c r="G4962">
        <v>135</v>
      </c>
      <c r="H4962" s="3">
        <f>_xlfn.XLOOKUP(sales[[#This Row],[Product]],products[Product],products[Cost per box])*sales[[#This Row],[Boxes]]</f>
        <v>1291.95</v>
      </c>
      <c r="I4962" s="4">
        <f>sales[[#This Row],[Revenue]]-sales[[#This Row],[Cost]]</f>
        <v>1662.05</v>
      </c>
    </row>
    <row r="4963" spans="2:9" x14ac:dyDescent="0.25">
      <c r="B4963" t="s">
        <v>25</v>
      </c>
      <c r="C4963" t="s">
        <v>21</v>
      </c>
      <c r="D4963" t="s">
        <v>31</v>
      </c>
      <c r="E4963" s="1">
        <v>44467</v>
      </c>
      <c r="F4963" s="4">
        <v>3864</v>
      </c>
      <c r="G4963">
        <v>387</v>
      </c>
      <c r="H4963" s="3">
        <f>_xlfn.XLOOKUP(sales[[#This Row],[Product]],products[Product],products[Cost per box])*sales[[#This Row],[Boxes]]</f>
        <v>2213.64</v>
      </c>
      <c r="I4963" s="4">
        <f>sales[[#This Row],[Revenue]]-sales[[#This Row],[Cost]]</f>
        <v>1650.3600000000001</v>
      </c>
    </row>
    <row r="4964" spans="2:9" x14ac:dyDescent="0.25">
      <c r="B4964" t="s">
        <v>40</v>
      </c>
      <c r="C4964" t="s">
        <v>21</v>
      </c>
      <c r="D4964" t="s">
        <v>7</v>
      </c>
      <c r="E4964" s="1">
        <v>44467</v>
      </c>
      <c r="F4964" s="4">
        <v>252</v>
      </c>
      <c r="G4964">
        <v>11</v>
      </c>
      <c r="H4964" s="3">
        <f>_xlfn.XLOOKUP(sales[[#This Row],[Product]],products[Product],products[Cost per box])*sales[[#This Row],[Boxes]]</f>
        <v>56.650000000000006</v>
      </c>
      <c r="I4964" s="4">
        <f>sales[[#This Row],[Revenue]]-sales[[#This Row],[Cost]]</f>
        <v>195.35</v>
      </c>
    </row>
    <row r="4965" spans="2:9" x14ac:dyDescent="0.25">
      <c r="B4965" t="s">
        <v>34</v>
      </c>
      <c r="C4965" t="s">
        <v>9</v>
      </c>
      <c r="D4965" t="s">
        <v>19</v>
      </c>
      <c r="E4965" s="1">
        <v>44467</v>
      </c>
      <c r="F4965" s="4">
        <v>441</v>
      </c>
      <c r="G4965">
        <v>23</v>
      </c>
      <c r="H4965" s="3">
        <f>_xlfn.XLOOKUP(sales[[#This Row],[Product]],products[Product],products[Cost per box])*sales[[#This Row],[Boxes]]</f>
        <v>235.29000000000002</v>
      </c>
      <c r="I4965" s="4">
        <f>sales[[#This Row],[Revenue]]-sales[[#This Row],[Cost]]</f>
        <v>205.70999999999998</v>
      </c>
    </row>
    <row r="4966" spans="2:9" x14ac:dyDescent="0.25">
      <c r="B4966" t="s">
        <v>40</v>
      </c>
      <c r="C4966" t="s">
        <v>9</v>
      </c>
      <c r="D4966" t="s">
        <v>42</v>
      </c>
      <c r="E4966" s="1">
        <v>44467</v>
      </c>
      <c r="F4966" s="4">
        <v>6510</v>
      </c>
      <c r="G4966">
        <v>434</v>
      </c>
      <c r="H4966" s="3">
        <f>_xlfn.XLOOKUP(sales[[#This Row],[Product]],products[Product],products[Cost per box])*sales[[#This Row],[Boxes]]</f>
        <v>2057.1600000000003</v>
      </c>
      <c r="I4966" s="4">
        <f>sales[[#This Row],[Revenue]]-sales[[#This Row],[Cost]]</f>
        <v>4452.84</v>
      </c>
    </row>
    <row r="4967" spans="2:9" x14ac:dyDescent="0.25">
      <c r="B4967" t="s">
        <v>23</v>
      </c>
      <c r="C4967" t="s">
        <v>9</v>
      </c>
      <c r="D4967" t="s">
        <v>30</v>
      </c>
      <c r="E4967" s="1">
        <v>44467</v>
      </c>
      <c r="F4967" s="4">
        <v>11095</v>
      </c>
      <c r="G4967">
        <v>1400</v>
      </c>
      <c r="H4967" s="3">
        <f>_xlfn.XLOOKUP(sales[[#This Row],[Product]],products[Product],products[Cost per box])*sales[[#This Row],[Boxes]]</f>
        <v>5152</v>
      </c>
      <c r="I4967" s="4">
        <f>sales[[#This Row],[Revenue]]-sales[[#This Row],[Cost]]</f>
        <v>5943</v>
      </c>
    </row>
    <row r="4968" spans="2:9" x14ac:dyDescent="0.25">
      <c r="B4968" t="s">
        <v>15</v>
      </c>
      <c r="C4968" t="s">
        <v>6</v>
      </c>
      <c r="D4968" t="s">
        <v>35</v>
      </c>
      <c r="E4968" s="1">
        <v>44467</v>
      </c>
      <c r="F4968" s="4">
        <v>21</v>
      </c>
      <c r="G4968">
        <v>2</v>
      </c>
      <c r="H4968" s="3">
        <f>_xlfn.XLOOKUP(sales[[#This Row],[Product]],products[Product],products[Cost per box])*sales[[#This Row],[Boxes]]</f>
        <v>5.3</v>
      </c>
      <c r="I4968" s="4">
        <f>sales[[#This Row],[Revenue]]-sales[[#This Row],[Cost]]</f>
        <v>15.7</v>
      </c>
    </row>
    <row r="4969" spans="2:9" x14ac:dyDescent="0.25">
      <c r="B4969" t="s">
        <v>51</v>
      </c>
      <c r="C4969" t="s">
        <v>6</v>
      </c>
      <c r="D4969" t="s">
        <v>36</v>
      </c>
      <c r="E4969" s="1">
        <v>44467</v>
      </c>
      <c r="F4969" s="4">
        <v>5124</v>
      </c>
      <c r="G4969">
        <v>366</v>
      </c>
      <c r="H4969" s="3">
        <f>_xlfn.XLOOKUP(sales[[#This Row],[Product]],products[Product],products[Cost per box])*sales[[#This Row],[Boxes]]</f>
        <v>1844.64</v>
      </c>
      <c r="I4969" s="4">
        <f>sales[[#This Row],[Revenue]]-sales[[#This Row],[Cost]]</f>
        <v>3279.3599999999997</v>
      </c>
    </row>
    <row r="4970" spans="2:9" x14ac:dyDescent="0.25">
      <c r="B4970" t="s">
        <v>20</v>
      </c>
      <c r="C4970" t="s">
        <v>16</v>
      </c>
      <c r="D4970" t="s">
        <v>50</v>
      </c>
      <c r="E4970" s="1">
        <v>44467</v>
      </c>
      <c r="F4970" s="4">
        <v>1995</v>
      </c>
      <c r="G4970">
        <v>200</v>
      </c>
      <c r="H4970" s="3">
        <f>_xlfn.XLOOKUP(sales[[#This Row],[Product]],products[Product],products[Cost per box])*sales[[#This Row],[Boxes]]</f>
        <v>2482</v>
      </c>
      <c r="I4970" s="4">
        <f>sales[[#This Row],[Revenue]]-sales[[#This Row],[Cost]]</f>
        <v>-487</v>
      </c>
    </row>
    <row r="4971" spans="2:9" x14ac:dyDescent="0.25">
      <c r="B4971" t="s">
        <v>5</v>
      </c>
      <c r="C4971" t="s">
        <v>16</v>
      </c>
      <c r="D4971" t="s">
        <v>22</v>
      </c>
      <c r="E4971" s="1">
        <v>44467</v>
      </c>
      <c r="F4971" s="4">
        <v>2219</v>
      </c>
      <c r="G4971">
        <v>171</v>
      </c>
      <c r="H4971" s="3">
        <f>_xlfn.XLOOKUP(sales[[#This Row],[Product]],products[Product],products[Cost per box])*sales[[#This Row],[Boxes]]</f>
        <v>1405.6200000000001</v>
      </c>
      <c r="I4971" s="4">
        <f>sales[[#This Row],[Revenue]]-sales[[#This Row],[Cost]]</f>
        <v>813.37999999999988</v>
      </c>
    </row>
    <row r="4972" spans="2:9" x14ac:dyDescent="0.25">
      <c r="B4972" t="s">
        <v>33</v>
      </c>
      <c r="C4972" t="s">
        <v>16</v>
      </c>
      <c r="D4972" t="s">
        <v>47</v>
      </c>
      <c r="E4972" s="1">
        <v>44467</v>
      </c>
      <c r="F4972" s="4">
        <v>7728</v>
      </c>
      <c r="G4972">
        <v>455</v>
      </c>
      <c r="H4972" s="3">
        <f>_xlfn.XLOOKUP(sales[[#This Row],[Product]],products[Product],products[Cost per box])*sales[[#This Row],[Boxes]]</f>
        <v>2393.2999999999997</v>
      </c>
      <c r="I4972" s="4">
        <f>sales[[#This Row],[Revenue]]-sales[[#This Row],[Cost]]</f>
        <v>5334.7000000000007</v>
      </c>
    </row>
    <row r="4973" spans="2:9" x14ac:dyDescent="0.25">
      <c r="B4973" t="s">
        <v>18</v>
      </c>
      <c r="C4973" t="s">
        <v>27</v>
      </c>
      <c r="D4973" t="s">
        <v>44</v>
      </c>
      <c r="E4973" s="1">
        <v>44467</v>
      </c>
      <c r="F4973" s="4">
        <v>11312</v>
      </c>
      <c r="G4973">
        <v>492</v>
      </c>
      <c r="H4973" s="3">
        <f>_xlfn.XLOOKUP(sales[[#This Row],[Product]],products[Product],products[Cost per box])*sales[[#This Row],[Boxes]]</f>
        <v>4708.4400000000005</v>
      </c>
      <c r="I4973" s="4">
        <f>sales[[#This Row],[Revenue]]-sales[[#This Row],[Cost]]</f>
        <v>6603.5599999999995</v>
      </c>
    </row>
    <row r="4974" spans="2:9" x14ac:dyDescent="0.25">
      <c r="B4974" t="s">
        <v>25</v>
      </c>
      <c r="C4974" t="s">
        <v>11</v>
      </c>
      <c r="D4974" t="s">
        <v>52</v>
      </c>
      <c r="E4974" s="1">
        <v>44467</v>
      </c>
      <c r="F4974" s="4">
        <v>826</v>
      </c>
      <c r="G4974">
        <v>36</v>
      </c>
      <c r="H4974" s="3">
        <f>_xlfn.XLOOKUP(sales[[#This Row],[Product]],products[Product],products[Cost per box])*sales[[#This Row],[Boxes]]</f>
        <v>119.52</v>
      </c>
      <c r="I4974" s="4">
        <f>sales[[#This Row],[Revenue]]-sales[[#This Row],[Cost]]</f>
        <v>706.48</v>
      </c>
    </row>
    <row r="4975" spans="2:9" x14ac:dyDescent="0.25">
      <c r="B4975" t="s">
        <v>34</v>
      </c>
      <c r="C4975" t="s">
        <v>11</v>
      </c>
      <c r="D4975" t="s">
        <v>48</v>
      </c>
      <c r="E4975" s="1">
        <v>44467</v>
      </c>
      <c r="F4975" s="4">
        <v>12502</v>
      </c>
      <c r="G4975">
        <v>596</v>
      </c>
      <c r="H4975" s="3">
        <f>_xlfn.XLOOKUP(sales[[#This Row],[Product]],products[Product],products[Cost per box])*sales[[#This Row],[Boxes]]</f>
        <v>4458.08</v>
      </c>
      <c r="I4975" s="4">
        <f>sales[[#This Row],[Revenue]]-sales[[#This Row],[Cost]]</f>
        <v>8043.92</v>
      </c>
    </row>
    <row r="4976" spans="2:9" x14ac:dyDescent="0.25">
      <c r="B4976" t="s">
        <v>10</v>
      </c>
      <c r="C4976" t="s">
        <v>16</v>
      </c>
      <c r="D4976" t="s">
        <v>42</v>
      </c>
      <c r="E4976" s="1">
        <v>44467</v>
      </c>
      <c r="F4976" s="4">
        <v>7063</v>
      </c>
      <c r="G4976">
        <v>442</v>
      </c>
      <c r="H4976" s="3">
        <f>_xlfn.XLOOKUP(sales[[#This Row],[Product]],products[Product],products[Cost per box])*sales[[#This Row],[Boxes]]</f>
        <v>2095.08</v>
      </c>
      <c r="I4976" s="4">
        <f>sales[[#This Row],[Revenue]]-sales[[#This Row],[Cost]]</f>
        <v>4967.92</v>
      </c>
    </row>
    <row r="4977" spans="2:9" x14ac:dyDescent="0.25">
      <c r="B4977" t="s">
        <v>41</v>
      </c>
      <c r="C4977" t="s">
        <v>21</v>
      </c>
      <c r="D4977" t="s">
        <v>38</v>
      </c>
      <c r="E4977" s="1">
        <v>44468</v>
      </c>
      <c r="F4977" s="4">
        <v>3591</v>
      </c>
      <c r="G4977">
        <v>139</v>
      </c>
      <c r="H4977" s="3">
        <f>_xlfn.XLOOKUP(sales[[#This Row],[Product]],products[Product],products[Cost per box])*sales[[#This Row],[Boxes]]</f>
        <v>1381.6599999999999</v>
      </c>
      <c r="I4977" s="4">
        <f>sales[[#This Row],[Revenue]]-sales[[#This Row],[Cost]]</f>
        <v>2209.34</v>
      </c>
    </row>
    <row r="4978" spans="2:9" x14ac:dyDescent="0.25">
      <c r="B4978" t="s">
        <v>8</v>
      </c>
      <c r="C4978" t="s">
        <v>16</v>
      </c>
      <c r="D4978" t="s">
        <v>7</v>
      </c>
      <c r="E4978" s="1">
        <v>44468</v>
      </c>
      <c r="F4978" s="4">
        <v>511</v>
      </c>
      <c r="G4978">
        <v>22</v>
      </c>
      <c r="H4978" s="3">
        <f>_xlfn.XLOOKUP(sales[[#This Row],[Product]],products[Product],products[Cost per box])*sales[[#This Row],[Boxes]]</f>
        <v>113.30000000000001</v>
      </c>
      <c r="I4978" s="4">
        <f>sales[[#This Row],[Revenue]]-sales[[#This Row],[Cost]]</f>
        <v>397.7</v>
      </c>
    </row>
    <row r="4979" spans="2:9" x14ac:dyDescent="0.25">
      <c r="B4979" t="s">
        <v>34</v>
      </c>
      <c r="C4979" t="s">
        <v>27</v>
      </c>
      <c r="D4979" t="s">
        <v>30</v>
      </c>
      <c r="E4979" s="1">
        <v>44468</v>
      </c>
      <c r="F4979" s="4">
        <v>4305</v>
      </c>
      <c r="G4979">
        <v>615</v>
      </c>
      <c r="H4979" s="3">
        <f>_xlfn.XLOOKUP(sales[[#This Row],[Product]],products[Product],products[Cost per box])*sales[[#This Row],[Boxes]]</f>
        <v>2263.2000000000003</v>
      </c>
      <c r="I4979" s="4">
        <f>sales[[#This Row],[Revenue]]-sales[[#This Row],[Cost]]</f>
        <v>2041.7999999999997</v>
      </c>
    </row>
    <row r="4980" spans="2:9" x14ac:dyDescent="0.25">
      <c r="B4980" t="s">
        <v>5</v>
      </c>
      <c r="C4980" t="s">
        <v>27</v>
      </c>
      <c r="D4980" t="s">
        <v>19</v>
      </c>
      <c r="E4980" s="1">
        <v>44468</v>
      </c>
      <c r="F4980" s="4">
        <v>301</v>
      </c>
      <c r="G4980">
        <v>18</v>
      </c>
      <c r="H4980" s="3">
        <f>_xlfn.XLOOKUP(sales[[#This Row],[Product]],products[Product],products[Cost per box])*sales[[#This Row],[Boxes]]</f>
        <v>184.14000000000001</v>
      </c>
      <c r="I4980" s="4">
        <f>sales[[#This Row],[Revenue]]-sales[[#This Row],[Cost]]</f>
        <v>116.85999999999999</v>
      </c>
    </row>
    <row r="4981" spans="2:9" x14ac:dyDescent="0.25">
      <c r="B4981" t="s">
        <v>29</v>
      </c>
      <c r="C4981" t="s">
        <v>11</v>
      </c>
      <c r="D4981" t="s">
        <v>52</v>
      </c>
      <c r="E4981" s="1">
        <v>44468</v>
      </c>
      <c r="F4981" s="4">
        <v>1701</v>
      </c>
      <c r="G4981">
        <v>74</v>
      </c>
      <c r="H4981" s="3">
        <f>_xlfn.XLOOKUP(sales[[#This Row],[Product]],products[Product],products[Cost per box])*sales[[#This Row],[Boxes]]</f>
        <v>245.67999999999998</v>
      </c>
      <c r="I4981" s="4">
        <f>sales[[#This Row],[Revenue]]-sales[[#This Row],[Cost]]</f>
        <v>1455.32</v>
      </c>
    </row>
    <row r="4982" spans="2:9" x14ac:dyDescent="0.25">
      <c r="B4982" t="s">
        <v>49</v>
      </c>
      <c r="C4982" t="s">
        <v>16</v>
      </c>
      <c r="D4982" t="s">
        <v>35</v>
      </c>
      <c r="E4982" s="1">
        <v>44468</v>
      </c>
      <c r="F4982" s="4">
        <v>5698</v>
      </c>
      <c r="G4982">
        <v>407</v>
      </c>
      <c r="H4982" s="3">
        <f>_xlfn.XLOOKUP(sales[[#This Row],[Product]],products[Product],products[Cost per box])*sales[[#This Row],[Boxes]]</f>
        <v>1078.55</v>
      </c>
      <c r="I4982" s="4">
        <f>sales[[#This Row],[Revenue]]-sales[[#This Row],[Cost]]</f>
        <v>4619.45</v>
      </c>
    </row>
    <row r="4983" spans="2:9" x14ac:dyDescent="0.25">
      <c r="B4983" t="s">
        <v>39</v>
      </c>
      <c r="C4983" t="s">
        <v>27</v>
      </c>
      <c r="D4983" t="s">
        <v>35</v>
      </c>
      <c r="E4983" s="1">
        <v>44468</v>
      </c>
      <c r="F4983" s="4">
        <v>994</v>
      </c>
      <c r="G4983">
        <v>77</v>
      </c>
      <c r="H4983" s="3">
        <f>_xlfn.XLOOKUP(sales[[#This Row],[Product]],products[Product],products[Cost per box])*sales[[#This Row],[Boxes]]</f>
        <v>204.04999999999998</v>
      </c>
      <c r="I4983" s="4">
        <f>sales[[#This Row],[Revenue]]-sales[[#This Row],[Cost]]</f>
        <v>789.95</v>
      </c>
    </row>
    <row r="4984" spans="2:9" x14ac:dyDescent="0.25">
      <c r="B4984" t="s">
        <v>5</v>
      </c>
      <c r="C4984" t="s">
        <v>27</v>
      </c>
      <c r="D4984" t="s">
        <v>22</v>
      </c>
      <c r="E4984" s="1">
        <v>44468</v>
      </c>
      <c r="F4984" s="4">
        <v>1869</v>
      </c>
      <c r="G4984">
        <v>134</v>
      </c>
      <c r="H4984" s="3">
        <f>_xlfn.XLOOKUP(sales[[#This Row],[Product]],products[Product],products[Cost per box])*sales[[#This Row],[Boxes]]</f>
        <v>1101.48</v>
      </c>
      <c r="I4984" s="4">
        <f>sales[[#This Row],[Revenue]]-sales[[#This Row],[Cost]]</f>
        <v>767.52</v>
      </c>
    </row>
    <row r="4985" spans="2:9" x14ac:dyDescent="0.25">
      <c r="B4985" t="s">
        <v>51</v>
      </c>
      <c r="C4985" t="s">
        <v>6</v>
      </c>
      <c r="D4985" t="s">
        <v>43</v>
      </c>
      <c r="E4985" s="1">
        <v>44468</v>
      </c>
      <c r="F4985" s="4">
        <v>6650</v>
      </c>
      <c r="G4985">
        <v>370</v>
      </c>
      <c r="H4985" s="3">
        <f>_xlfn.XLOOKUP(sales[[#This Row],[Product]],products[Product],products[Cost per box])*sales[[#This Row],[Boxes]]</f>
        <v>1424.5</v>
      </c>
      <c r="I4985" s="4">
        <f>sales[[#This Row],[Revenue]]-sales[[#This Row],[Cost]]</f>
        <v>5225.5</v>
      </c>
    </row>
    <row r="4986" spans="2:9" x14ac:dyDescent="0.25">
      <c r="B4986" t="s">
        <v>18</v>
      </c>
      <c r="C4986" t="s">
        <v>11</v>
      </c>
      <c r="D4986" t="s">
        <v>48</v>
      </c>
      <c r="E4986" s="1">
        <v>44468</v>
      </c>
      <c r="F4986" s="4">
        <v>4424</v>
      </c>
      <c r="G4986">
        <v>202</v>
      </c>
      <c r="H4986" s="3">
        <f>_xlfn.XLOOKUP(sales[[#This Row],[Product]],products[Product],products[Cost per box])*sales[[#This Row],[Boxes]]</f>
        <v>1510.96</v>
      </c>
      <c r="I4986" s="4">
        <f>sales[[#This Row],[Revenue]]-sales[[#This Row],[Cost]]</f>
        <v>2913.04</v>
      </c>
    </row>
    <row r="4987" spans="2:9" x14ac:dyDescent="0.25">
      <c r="B4987" t="s">
        <v>8</v>
      </c>
      <c r="C4987" t="s">
        <v>27</v>
      </c>
      <c r="D4987" t="s">
        <v>43</v>
      </c>
      <c r="E4987" s="1">
        <v>44468</v>
      </c>
      <c r="F4987" s="4">
        <v>4928</v>
      </c>
      <c r="G4987">
        <v>247</v>
      </c>
      <c r="H4987" s="3">
        <f>_xlfn.XLOOKUP(sales[[#This Row],[Product]],products[Product],products[Cost per box])*sales[[#This Row],[Boxes]]</f>
        <v>950.95</v>
      </c>
      <c r="I4987" s="4">
        <f>sales[[#This Row],[Revenue]]-sales[[#This Row],[Cost]]</f>
        <v>3977.05</v>
      </c>
    </row>
    <row r="4988" spans="2:9" x14ac:dyDescent="0.25">
      <c r="B4988" t="s">
        <v>40</v>
      </c>
      <c r="C4988" t="s">
        <v>16</v>
      </c>
      <c r="D4988" t="s">
        <v>50</v>
      </c>
      <c r="E4988" s="1">
        <v>44468</v>
      </c>
      <c r="F4988" s="4">
        <v>9471</v>
      </c>
      <c r="G4988">
        <v>1190</v>
      </c>
      <c r="H4988" s="3">
        <f>_xlfn.XLOOKUP(sales[[#This Row],[Product]],products[Product],products[Cost per box])*sales[[#This Row],[Boxes]]</f>
        <v>14767.9</v>
      </c>
      <c r="I4988" s="4">
        <f>sales[[#This Row],[Revenue]]-sales[[#This Row],[Cost]]</f>
        <v>-5296.9</v>
      </c>
    </row>
    <row r="4989" spans="2:9" x14ac:dyDescent="0.25">
      <c r="B4989" t="s">
        <v>49</v>
      </c>
      <c r="C4989" t="s">
        <v>9</v>
      </c>
      <c r="D4989" t="s">
        <v>22</v>
      </c>
      <c r="E4989" s="1">
        <v>44468</v>
      </c>
      <c r="F4989" s="4">
        <v>2940</v>
      </c>
      <c r="G4989">
        <v>196</v>
      </c>
      <c r="H4989" s="3">
        <f>_xlfn.XLOOKUP(sales[[#This Row],[Product]],products[Product],products[Cost per box])*sales[[#This Row],[Boxes]]</f>
        <v>1611.1200000000001</v>
      </c>
      <c r="I4989" s="4">
        <f>sales[[#This Row],[Revenue]]-sales[[#This Row],[Cost]]</f>
        <v>1328.8799999999999</v>
      </c>
    </row>
    <row r="4990" spans="2:9" x14ac:dyDescent="0.25">
      <c r="B4990" t="s">
        <v>29</v>
      </c>
      <c r="C4990" t="s">
        <v>21</v>
      </c>
      <c r="D4990" t="s">
        <v>7</v>
      </c>
      <c r="E4990" s="1">
        <v>44468</v>
      </c>
      <c r="F4990" s="4">
        <v>308</v>
      </c>
      <c r="G4990">
        <v>12</v>
      </c>
      <c r="H4990" s="3">
        <f>_xlfn.XLOOKUP(sales[[#This Row],[Product]],products[Product],products[Cost per box])*sales[[#This Row],[Boxes]]</f>
        <v>61.800000000000004</v>
      </c>
      <c r="I4990" s="4">
        <f>sales[[#This Row],[Revenue]]-sales[[#This Row],[Cost]]</f>
        <v>246.2</v>
      </c>
    </row>
    <row r="4991" spans="2:9" x14ac:dyDescent="0.25">
      <c r="B4991" t="s">
        <v>25</v>
      </c>
      <c r="C4991" t="s">
        <v>16</v>
      </c>
      <c r="D4991" t="s">
        <v>42</v>
      </c>
      <c r="E4991" s="1">
        <v>44468</v>
      </c>
      <c r="F4991" s="4">
        <v>896</v>
      </c>
      <c r="G4991">
        <v>60</v>
      </c>
      <c r="H4991" s="3">
        <f>_xlfn.XLOOKUP(sales[[#This Row],[Product]],products[Product],products[Cost per box])*sales[[#This Row],[Boxes]]</f>
        <v>284.40000000000003</v>
      </c>
      <c r="I4991" s="4">
        <f>sales[[#This Row],[Revenue]]-sales[[#This Row],[Cost]]</f>
        <v>611.59999999999991</v>
      </c>
    </row>
    <row r="4992" spans="2:9" x14ac:dyDescent="0.25">
      <c r="B4992" t="s">
        <v>8</v>
      </c>
      <c r="C4992" t="s">
        <v>27</v>
      </c>
      <c r="D4992" t="s">
        <v>12</v>
      </c>
      <c r="E4992" s="1">
        <v>44468</v>
      </c>
      <c r="F4992" s="4">
        <v>1365</v>
      </c>
      <c r="G4992">
        <v>51</v>
      </c>
      <c r="H4992" s="3">
        <f>_xlfn.XLOOKUP(sales[[#This Row],[Product]],products[Product],products[Cost per box])*sales[[#This Row],[Boxes]]</f>
        <v>429.93</v>
      </c>
      <c r="I4992" s="4">
        <f>sales[[#This Row],[Revenue]]-sales[[#This Row],[Cost]]</f>
        <v>935.06999999999994</v>
      </c>
    </row>
    <row r="4993" spans="2:9" x14ac:dyDescent="0.25">
      <c r="B4993" t="s">
        <v>46</v>
      </c>
      <c r="C4993" t="s">
        <v>9</v>
      </c>
      <c r="D4993" t="s">
        <v>52</v>
      </c>
      <c r="E4993" s="1">
        <v>44468</v>
      </c>
      <c r="F4993" s="4">
        <v>2681</v>
      </c>
      <c r="G4993">
        <v>108</v>
      </c>
      <c r="H4993" s="3">
        <f>_xlfn.XLOOKUP(sales[[#This Row],[Product]],products[Product],products[Cost per box])*sales[[#This Row],[Boxes]]</f>
        <v>358.56</v>
      </c>
      <c r="I4993" s="4">
        <f>sales[[#This Row],[Revenue]]-sales[[#This Row],[Cost]]</f>
        <v>2322.44</v>
      </c>
    </row>
    <row r="4994" spans="2:9" x14ac:dyDescent="0.25">
      <c r="B4994" t="s">
        <v>8</v>
      </c>
      <c r="C4994" t="s">
        <v>11</v>
      </c>
      <c r="D4994" t="s">
        <v>35</v>
      </c>
      <c r="E4994" s="1">
        <v>44468</v>
      </c>
      <c r="F4994" s="4">
        <v>728</v>
      </c>
      <c r="G4994">
        <v>61</v>
      </c>
      <c r="H4994" s="3">
        <f>_xlfn.XLOOKUP(sales[[#This Row],[Product]],products[Product],products[Cost per box])*sales[[#This Row],[Boxes]]</f>
        <v>161.65</v>
      </c>
      <c r="I4994" s="4">
        <f>sales[[#This Row],[Revenue]]-sales[[#This Row],[Cost]]</f>
        <v>566.35</v>
      </c>
    </row>
    <row r="4995" spans="2:9" x14ac:dyDescent="0.25">
      <c r="B4995" t="s">
        <v>39</v>
      </c>
      <c r="C4995" t="s">
        <v>6</v>
      </c>
      <c r="D4995" t="s">
        <v>12</v>
      </c>
      <c r="E4995" s="1">
        <v>44468</v>
      </c>
      <c r="F4995" s="4">
        <v>3738</v>
      </c>
      <c r="G4995">
        <v>144</v>
      </c>
      <c r="H4995" s="3">
        <f>_xlfn.XLOOKUP(sales[[#This Row],[Product]],products[Product],products[Cost per box])*sales[[#This Row],[Boxes]]</f>
        <v>1213.92</v>
      </c>
      <c r="I4995" s="4">
        <f>sales[[#This Row],[Revenue]]-sales[[#This Row],[Cost]]</f>
        <v>2524.08</v>
      </c>
    </row>
    <row r="4996" spans="2:9" x14ac:dyDescent="0.25">
      <c r="B4996" t="s">
        <v>49</v>
      </c>
      <c r="C4996" t="s">
        <v>6</v>
      </c>
      <c r="D4996" t="s">
        <v>14</v>
      </c>
      <c r="E4996" s="1">
        <v>44468</v>
      </c>
      <c r="F4996" s="4">
        <v>10997</v>
      </c>
      <c r="G4996">
        <v>910</v>
      </c>
      <c r="H4996" s="3">
        <f>_xlfn.XLOOKUP(sales[[#This Row],[Product]],products[Product],products[Cost per box])*sales[[#This Row],[Boxes]]</f>
        <v>5742.0999999999995</v>
      </c>
      <c r="I4996" s="4">
        <f>sales[[#This Row],[Revenue]]-sales[[#This Row],[Cost]]</f>
        <v>5254.9000000000005</v>
      </c>
    </row>
    <row r="4997" spans="2:9" x14ac:dyDescent="0.25">
      <c r="B4997" t="s">
        <v>37</v>
      </c>
      <c r="C4997" t="s">
        <v>11</v>
      </c>
      <c r="D4997" t="s">
        <v>52</v>
      </c>
      <c r="E4997" s="1">
        <v>44468</v>
      </c>
      <c r="F4997" s="4">
        <v>7357</v>
      </c>
      <c r="G4997">
        <v>335</v>
      </c>
      <c r="H4997" s="3">
        <f>_xlfn.XLOOKUP(sales[[#This Row],[Product]],products[Product],products[Cost per box])*sales[[#This Row],[Boxes]]</f>
        <v>1112.2</v>
      </c>
      <c r="I4997" s="4">
        <f>sales[[#This Row],[Revenue]]-sales[[#This Row],[Cost]]</f>
        <v>6244.8</v>
      </c>
    </row>
    <row r="4998" spans="2:9" x14ac:dyDescent="0.25">
      <c r="B4998" t="s">
        <v>51</v>
      </c>
      <c r="C4998" t="s">
        <v>11</v>
      </c>
      <c r="D4998" t="s">
        <v>36</v>
      </c>
      <c r="E4998" s="1">
        <v>44469</v>
      </c>
      <c r="F4998" s="4">
        <v>7952</v>
      </c>
      <c r="G4998">
        <v>568</v>
      </c>
      <c r="H4998" s="3">
        <f>_xlfn.XLOOKUP(sales[[#This Row],[Product]],products[Product],products[Cost per box])*sales[[#This Row],[Boxes]]</f>
        <v>2862.72</v>
      </c>
      <c r="I4998" s="4">
        <f>sales[[#This Row],[Revenue]]-sales[[#This Row],[Cost]]</f>
        <v>5089.2800000000007</v>
      </c>
    </row>
    <row r="4999" spans="2:9" x14ac:dyDescent="0.25">
      <c r="B4999" t="s">
        <v>46</v>
      </c>
      <c r="C4999" t="s">
        <v>9</v>
      </c>
      <c r="D4999" t="s">
        <v>26</v>
      </c>
      <c r="E4999" s="1">
        <v>44469</v>
      </c>
      <c r="F4999" s="4">
        <v>6006</v>
      </c>
      <c r="G4999">
        <v>301</v>
      </c>
      <c r="H4999" s="3">
        <f>_xlfn.XLOOKUP(sales[[#This Row],[Product]],products[Product],products[Cost per box])*sales[[#This Row],[Boxes]]</f>
        <v>1935.4299999999998</v>
      </c>
      <c r="I4999" s="4">
        <f>sales[[#This Row],[Revenue]]-sales[[#This Row],[Cost]]</f>
        <v>4070.57</v>
      </c>
    </row>
    <row r="5000" spans="2:9" x14ac:dyDescent="0.25">
      <c r="B5000" t="s">
        <v>46</v>
      </c>
      <c r="C5000" t="s">
        <v>11</v>
      </c>
      <c r="D5000" t="s">
        <v>26</v>
      </c>
      <c r="E5000" s="1">
        <v>44469</v>
      </c>
      <c r="F5000" s="4">
        <v>3955</v>
      </c>
      <c r="G5000">
        <v>220</v>
      </c>
      <c r="H5000" s="3">
        <f>_xlfn.XLOOKUP(sales[[#This Row],[Product]],products[Product],products[Cost per box])*sales[[#This Row],[Boxes]]</f>
        <v>1414.6</v>
      </c>
      <c r="I5000" s="4">
        <f>sales[[#This Row],[Revenue]]-sales[[#This Row],[Cost]]</f>
        <v>2540.4</v>
      </c>
    </row>
    <row r="5001" spans="2:9" x14ac:dyDescent="0.25">
      <c r="B5001" t="s">
        <v>51</v>
      </c>
      <c r="C5001" t="s">
        <v>6</v>
      </c>
      <c r="D5001" t="s">
        <v>17</v>
      </c>
      <c r="E5001" s="1">
        <v>44469</v>
      </c>
      <c r="F5001" s="4">
        <v>1827</v>
      </c>
      <c r="G5001">
        <v>122</v>
      </c>
      <c r="H5001" s="3">
        <f>_xlfn.XLOOKUP(sales[[#This Row],[Product]],products[Product],products[Cost per box])*sales[[#This Row],[Boxes]]</f>
        <v>829.6</v>
      </c>
      <c r="I5001" s="4">
        <f>sales[[#This Row],[Revenue]]-sales[[#This Row],[Cost]]</f>
        <v>997.4</v>
      </c>
    </row>
    <row r="5002" spans="2:9" x14ac:dyDescent="0.25">
      <c r="B5002" t="s">
        <v>40</v>
      </c>
      <c r="C5002" t="s">
        <v>21</v>
      </c>
      <c r="D5002" t="s">
        <v>42</v>
      </c>
      <c r="E5002" s="1">
        <v>44469</v>
      </c>
      <c r="F5002" s="4">
        <v>448</v>
      </c>
      <c r="G5002">
        <v>32</v>
      </c>
      <c r="H5002" s="3">
        <f>_xlfn.XLOOKUP(sales[[#This Row],[Product]],products[Product],products[Cost per box])*sales[[#This Row],[Boxes]]</f>
        <v>151.68</v>
      </c>
      <c r="I5002" s="4">
        <f>sales[[#This Row],[Revenue]]-sales[[#This Row],[Cost]]</f>
        <v>296.32</v>
      </c>
    </row>
    <row r="5003" spans="2:9" x14ac:dyDescent="0.25">
      <c r="B5003" t="s">
        <v>51</v>
      </c>
      <c r="C5003" t="s">
        <v>21</v>
      </c>
      <c r="D5003" t="s">
        <v>12</v>
      </c>
      <c r="E5003" s="1">
        <v>44469</v>
      </c>
      <c r="F5003" s="4">
        <v>2541</v>
      </c>
      <c r="G5003">
        <v>95</v>
      </c>
      <c r="H5003" s="3">
        <f>_xlfn.XLOOKUP(sales[[#This Row],[Product]],products[Product],products[Cost per box])*sales[[#This Row],[Boxes]]</f>
        <v>800.85</v>
      </c>
      <c r="I5003" s="4">
        <f>sales[[#This Row],[Revenue]]-sales[[#This Row],[Cost]]</f>
        <v>1740.15</v>
      </c>
    </row>
    <row r="5004" spans="2:9" x14ac:dyDescent="0.25">
      <c r="B5004" t="s">
        <v>55</v>
      </c>
      <c r="C5004" t="s">
        <v>21</v>
      </c>
      <c r="D5004" t="s">
        <v>43</v>
      </c>
      <c r="E5004" s="1">
        <v>44470</v>
      </c>
      <c r="F5004" s="4">
        <v>6706</v>
      </c>
      <c r="G5004">
        <v>320</v>
      </c>
      <c r="H5004" s="3">
        <f>_xlfn.XLOOKUP(sales[[#This Row],[Product]],products[Product],products[Cost per box])*sales[[#This Row],[Boxes]]</f>
        <v>1232</v>
      </c>
      <c r="I5004" s="4">
        <f>sales[[#This Row],[Revenue]]-sales[[#This Row],[Cost]]</f>
        <v>5474</v>
      </c>
    </row>
    <row r="5005" spans="2:9" x14ac:dyDescent="0.25">
      <c r="B5005" t="s">
        <v>15</v>
      </c>
      <c r="C5005" t="s">
        <v>27</v>
      </c>
      <c r="D5005" t="s">
        <v>35</v>
      </c>
      <c r="E5005" s="1">
        <v>44470</v>
      </c>
      <c r="F5005" s="4">
        <v>9611</v>
      </c>
      <c r="G5005">
        <v>566</v>
      </c>
      <c r="H5005" s="3">
        <f>_xlfn.XLOOKUP(sales[[#This Row],[Product]],products[Product],products[Cost per box])*sales[[#This Row],[Boxes]]</f>
        <v>1499.8999999999999</v>
      </c>
      <c r="I5005" s="4">
        <f>sales[[#This Row],[Revenue]]-sales[[#This Row],[Cost]]</f>
        <v>8111.1</v>
      </c>
    </row>
    <row r="5006" spans="2:9" x14ac:dyDescent="0.25">
      <c r="B5006" t="s">
        <v>20</v>
      </c>
      <c r="C5006" t="s">
        <v>9</v>
      </c>
      <c r="D5006" t="s">
        <v>44</v>
      </c>
      <c r="E5006" s="1">
        <v>44470</v>
      </c>
      <c r="F5006" s="4">
        <v>833</v>
      </c>
      <c r="G5006">
        <v>37</v>
      </c>
      <c r="H5006" s="3">
        <f>_xlfn.XLOOKUP(sales[[#This Row],[Product]],products[Product],products[Cost per box])*sales[[#This Row],[Boxes]]</f>
        <v>354.09000000000003</v>
      </c>
      <c r="I5006" s="4">
        <f>sales[[#This Row],[Revenue]]-sales[[#This Row],[Cost]]</f>
        <v>478.90999999999997</v>
      </c>
    </row>
    <row r="5007" spans="2:9" x14ac:dyDescent="0.25">
      <c r="B5007" t="s">
        <v>32</v>
      </c>
      <c r="C5007" t="s">
        <v>21</v>
      </c>
      <c r="D5007" t="s">
        <v>31</v>
      </c>
      <c r="E5007" s="1">
        <v>44470</v>
      </c>
      <c r="F5007" s="4">
        <v>8862</v>
      </c>
      <c r="G5007">
        <v>770</v>
      </c>
      <c r="H5007" s="3">
        <f>_xlfn.XLOOKUP(sales[[#This Row],[Product]],products[Product],products[Cost per box])*sales[[#This Row],[Boxes]]</f>
        <v>4404.3999999999996</v>
      </c>
      <c r="I5007" s="4">
        <f>sales[[#This Row],[Revenue]]-sales[[#This Row],[Cost]]</f>
        <v>4457.6000000000004</v>
      </c>
    </row>
    <row r="5008" spans="2:9" x14ac:dyDescent="0.25">
      <c r="B5008" t="s">
        <v>33</v>
      </c>
      <c r="C5008" t="s">
        <v>11</v>
      </c>
      <c r="D5008" t="s">
        <v>31</v>
      </c>
      <c r="E5008" s="1">
        <v>44470</v>
      </c>
      <c r="F5008" s="4">
        <v>1351</v>
      </c>
      <c r="G5008">
        <v>113</v>
      </c>
      <c r="H5008" s="3">
        <f>_xlfn.XLOOKUP(sales[[#This Row],[Product]],products[Product],products[Cost per box])*sales[[#This Row],[Boxes]]</f>
        <v>646.36</v>
      </c>
      <c r="I5008" s="4">
        <f>sales[[#This Row],[Revenue]]-sales[[#This Row],[Cost]]</f>
        <v>704.64</v>
      </c>
    </row>
    <row r="5009" spans="2:9" x14ac:dyDescent="0.25">
      <c r="B5009" t="s">
        <v>18</v>
      </c>
      <c r="C5009" t="s">
        <v>16</v>
      </c>
      <c r="D5009" t="s">
        <v>28</v>
      </c>
      <c r="E5009" s="1">
        <v>44470</v>
      </c>
      <c r="F5009" s="4">
        <v>6587</v>
      </c>
      <c r="G5009">
        <v>840</v>
      </c>
      <c r="H5009" s="3">
        <f>_xlfn.XLOOKUP(sales[[#This Row],[Product]],products[Product],products[Cost per box])*sales[[#This Row],[Boxes]]</f>
        <v>2318.3999999999996</v>
      </c>
      <c r="I5009" s="4">
        <f>sales[[#This Row],[Revenue]]-sales[[#This Row],[Cost]]</f>
        <v>4268.6000000000004</v>
      </c>
    </row>
    <row r="5010" spans="2:9" x14ac:dyDescent="0.25">
      <c r="B5010" t="s">
        <v>5</v>
      </c>
      <c r="C5010" t="s">
        <v>9</v>
      </c>
      <c r="D5010" t="s">
        <v>44</v>
      </c>
      <c r="E5010" s="1">
        <v>44470</v>
      </c>
      <c r="F5010" s="4">
        <v>2009</v>
      </c>
      <c r="G5010">
        <v>92</v>
      </c>
      <c r="H5010" s="3">
        <f>_xlfn.XLOOKUP(sales[[#This Row],[Product]],products[Product],products[Cost per box])*sales[[#This Row],[Boxes]]</f>
        <v>880.44</v>
      </c>
      <c r="I5010" s="4">
        <f>sales[[#This Row],[Revenue]]-sales[[#This Row],[Cost]]</f>
        <v>1128.56</v>
      </c>
    </row>
    <row r="5011" spans="2:9" x14ac:dyDescent="0.25">
      <c r="B5011" t="s">
        <v>40</v>
      </c>
      <c r="C5011" t="s">
        <v>6</v>
      </c>
      <c r="D5011" t="s">
        <v>26</v>
      </c>
      <c r="E5011" s="1">
        <v>44470</v>
      </c>
      <c r="F5011" s="4">
        <v>3262</v>
      </c>
      <c r="G5011">
        <v>297</v>
      </c>
      <c r="H5011" s="3">
        <f>_xlfn.XLOOKUP(sales[[#This Row],[Product]],products[Product],products[Cost per box])*sales[[#This Row],[Boxes]]</f>
        <v>1909.7099999999998</v>
      </c>
      <c r="I5011" s="4">
        <f>sales[[#This Row],[Revenue]]-sales[[#This Row],[Cost]]</f>
        <v>1352.2900000000002</v>
      </c>
    </row>
    <row r="5012" spans="2:9" x14ac:dyDescent="0.25">
      <c r="B5012" t="s">
        <v>32</v>
      </c>
      <c r="C5012" t="s">
        <v>6</v>
      </c>
      <c r="D5012" t="s">
        <v>38</v>
      </c>
      <c r="E5012" s="1">
        <v>44470</v>
      </c>
      <c r="F5012" s="4">
        <v>4977</v>
      </c>
      <c r="G5012">
        <v>185</v>
      </c>
      <c r="H5012" s="3">
        <f>_xlfn.XLOOKUP(sales[[#This Row],[Product]],products[Product],products[Cost per box])*sales[[#This Row],[Boxes]]</f>
        <v>1838.8999999999999</v>
      </c>
      <c r="I5012" s="4">
        <f>sales[[#This Row],[Revenue]]-sales[[#This Row],[Cost]]</f>
        <v>3138.1000000000004</v>
      </c>
    </row>
    <row r="5013" spans="2:9" x14ac:dyDescent="0.25">
      <c r="B5013" t="s">
        <v>32</v>
      </c>
      <c r="C5013" t="s">
        <v>21</v>
      </c>
      <c r="D5013" t="s">
        <v>43</v>
      </c>
      <c r="E5013" s="1">
        <v>44470</v>
      </c>
      <c r="F5013" s="4">
        <v>8071</v>
      </c>
      <c r="G5013">
        <v>404</v>
      </c>
      <c r="H5013" s="3">
        <f>_xlfn.XLOOKUP(sales[[#This Row],[Product]],products[Product],products[Cost per box])*sales[[#This Row],[Boxes]]</f>
        <v>1555.4</v>
      </c>
      <c r="I5013" s="4">
        <f>sales[[#This Row],[Revenue]]-sales[[#This Row],[Cost]]</f>
        <v>6515.6</v>
      </c>
    </row>
    <row r="5014" spans="2:9" x14ac:dyDescent="0.25">
      <c r="B5014" t="s">
        <v>46</v>
      </c>
      <c r="C5014" t="s">
        <v>27</v>
      </c>
      <c r="D5014" t="s">
        <v>36</v>
      </c>
      <c r="E5014" s="1">
        <v>44470</v>
      </c>
      <c r="F5014" s="4">
        <v>7014</v>
      </c>
      <c r="G5014">
        <v>770</v>
      </c>
      <c r="H5014" s="3">
        <f>_xlfn.XLOOKUP(sales[[#This Row],[Product]],products[Product],products[Cost per box])*sales[[#This Row],[Boxes]]</f>
        <v>3880.8</v>
      </c>
      <c r="I5014" s="4">
        <f>sales[[#This Row],[Revenue]]-sales[[#This Row],[Cost]]</f>
        <v>3133.2</v>
      </c>
    </row>
    <row r="5015" spans="2:9" x14ac:dyDescent="0.25">
      <c r="B5015" t="s">
        <v>49</v>
      </c>
      <c r="C5015" t="s">
        <v>9</v>
      </c>
      <c r="D5015" t="s">
        <v>47</v>
      </c>
      <c r="E5015" s="1">
        <v>44470</v>
      </c>
      <c r="F5015" s="4">
        <v>2443</v>
      </c>
      <c r="G5015">
        <v>163</v>
      </c>
      <c r="H5015" s="3">
        <f>_xlfn.XLOOKUP(sales[[#This Row],[Product]],products[Product],products[Cost per box])*sales[[#This Row],[Boxes]]</f>
        <v>857.38</v>
      </c>
      <c r="I5015" s="4">
        <f>sales[[#This Row],[Revenue]]-sales[[#This Row],[Cost]]</f>
        <v>1585.62</v>
      </c>
    </row>
    <row r="5016" spans="2:9" x14ac:dyDescent="0.25">
      <c r="B5016" t="s">
        <v>34</v>
      </c>
      <c r="C5016" t="s">
        <v>21</v>
      </c>
      <c r="D5016" t="s">
        <v>22</v>
      </c>
      <c r="E5016" s="1">
        <v>44470</v>
      </c>
      <c r="F5016" s="4">
        <v>4529</v>
      </c>
      <c r="G5016">
        <v>453</v>
      </c>
      <c r="H5016" s="3">
        <f>_xlfn.XLOOKUP(sales[[#This Row],[Product]],products[Product],products[Cost per box])*sales[[#This Row],[Boxes]]</f>
        <v>3723.6600000000003</v>
      </c>
      <c r="I5016" s="4">
        <f>sales[[#This Row],[Revenue]]-sales[[#This Row],[Cost]]</f>
        <v>805.33999999999969</v>
      </c>
    </row>
    <row r="5017" spans="2:9" x14ac:dyDescent="0.25">
      <c r="B5017" t="s">
        <v>5</v>
      </c>
      <c r="C5017" t="s">
        <v>9</v>
      </c>
      <c r="D5017" t="s">
        <v>22</v>
      </c>
      <c r="E5017" s="1">
        <v>44470</v>
      </c>
      <c r="F5017" s="4">
        <v>5411</v>
      </c>
      <c r="G5017">
        <v>602</v>
      </c>
      <c r="H5017" s="3">
        <f>_xlfn.XLOOKUP(sales[[#This Row],[Product]],products[Product],products[Cost per box])*sales[[#This Row],[Boxes]]</f>
        <v>4948.4400000000005</v>
      </c>
      <c r="I5017" s="4">
        <f>sales[[#This Row],[Revenue]]-sales[[#This Row],[Cost]]</f>
        <v>462.55999999999949</v>
      </c>
    </row>
    <row r="5018" spans="2:9" x14ac:dyDescent="0.25">
      <c r="B5018" t="s">
        <v>56</v>
      </c>
      <c r="C5018" t="s">
        <v>6</v>
      </c>
      <c r="D5018" t="s">
        <v>28</v>
      </c>
      <c r="E5018" s="1">
        <v>44470</v>
      </c>
      <c r="F5018" s="4">
        <v>1715</v>
      </c>
      <c r="G5018">
        <v>215</v>
      </c>
      <c r="H5018" s="3">
        <f>_xlfn.XLOOKUP(sales[[#This Row],[Product]],products[Product],products[Cost per box])*sales[[#This Row],[Boxes]]</f>
        <v>593.4</v>
      </c>
      <c r="I5018" s="4">
        <f>sales[[#This Row],[Revenue]]-sales[[#This Row],[Cost]]</f>
        <v>1121.5999999999999</v>
      </c>
    </row>
    <row r="5019" spans="2:9" x14ac:dyDescent="0.25">
      <c r="B5019" t="s">
        <v>46</v>
      </c>
      <c r="C5019" t="s">
        <v>27</v>
      </c>
      <c r="D5019" t="s">
        <v>35</v>
      </c>
      <c r="E5019" s="1">
        <v>44470</v>
      </c>
      <c r="F5019" s="4">
        <v>3500</v>
      </c>
      <c r="G5019">
        <v>195</v>
      </c>
      <c r="H5019" s="3">
        <f>_xlfn.XLOOKUP(sales[[#This Row],[Product]],products[Product],products[Cost per box])*sales[[#This Row],[Boxes]]</f>
        <v>516.75</v>
      </c>
      <c r="I5019" s="4">
        <f>sales[[#This Row],[Revenue]]-sales[[#This Row],[Cost]]</f>
        <v>2983.25</v>
      </c>
    </row>
    <row r="5020" spans="2:9" x14ac:dyDescent="0.25">
      <c r="B5020" t="s">
        <v>18</v>
      </c>
      <c r="C5020" t="s">
        <v>16</v>
      </c>
      <c r="D5020" t="s">
        <v>44</v>
      </c>
      <c r="E5020" s="1">
        <v>44470</v>
      </c>
      <c r="F5020" s="4">
        <v>8218</v>
      </c>
      <c r="G5020">
        <v>374</v>
      </c>
      <c r="H5020" s="3">
        <f>_xlfn.XLOOKUP(sales[[#This Row],[Product]],products[Product],products[Cost per box])*sales[[#This Row],[Boxes]]</f>
        <v>3579.1800000000003</v>
      </c>
      <c r="I5020" s="4">
        <f>sales[[#This Row],[Revenue]]-sales[[#This Row],[Cost]]</f>
        <v>4638.82</v>
      </c>
    </row>
    <row r="5021" spans="2:9" x14ac:dyDescent="0.25">
      <c r="B5021" t="s">
        <v>20</v>
      </c>
      <c r="C5021" t="s">
        <v>9</v>
      </c>
      <c r="D5021" t="s">
        <v>17</v>
      </c>
      <c r="E5021" s="1">
        <v>44470</v>
      </c>
      <c r="F5021" s="4">
        <v>5999</v>
      </c>
      <c r="G5021">
        <v>261</v>
      </c>
      <c r="H5021" s="3">
        <f>_xlfn.XLOOKUP(sales[[#This Row],[Product]],products[Product],products[Cost per box])*sales[[#This Row],[Boxes]]</f>
        <v>1774.8</v>
      </c>
      <c r="I5021" s="4">
        <f>sales[[#This Row],[Revenue]]-sales[[#This Row],[Cost]]</f>
        <v>4224.2</v>
      </c>
    </row>
    <row r="5022" spans="2:9" x14ac:dyDescent="0.25">
      <c r="B5022" t="s">
        <v>39</v>
      </c>
      <c r="C5022" t="s">
        <v>27</v>
      </c>
      <c r="D5022" t="s">
        <v>28</v>
      </c>
      <c r="E5022" s="1">
        <v>44470</v>
      </c>
      <c r="F5022" s="4">
        <v>7714</v>
      </c>
      <c r="G5022">
        <v>1260</v>
      </c>
      <c r="H5022" s="3">
        <f>_xlfn.XLOOKUP(sales[[#This Row],[Product]],products[Product],products[Cost per box])*sales[[#This Row],[Boxes]]</f>
        <v>3477.6</v>
      </c>
      <c r="I5022" s="4">
        <f>sales[[#This Row],[Revenue]]-sales[[#This Row],[Cost]]</f>
        <v>4236.3999999999996</v>
      </c>
    </row>
    <row r="5023" spans="2:9" x14ac:dyDescent="0.25">
      <c r="B5023" t="s">
        <v>51</v>
      </c>
      <c r="C5023" t="s">
        <v>9</v>
      </c>
      <c r="D5023" t="s">
        <v>26</v>
      </c>
      <c r="E5023" s="1">
        <v>44470</v>
      </c>
      <c r="F5023" s="4">
        <v>28</v>
      </c>
      <c r="G5023">
        <v>3</v>
      </c>
      <c r="H5023" s="3">
        <f>_xlfn.XLOOKUP(sales[[#This Row],[Product]],products[Product],products[Cost per box])*sales[[#This Row],[Boxes]]</f>
        <v>19.29</v>
      </c>
      <c r="I5023" s="4">
        <f>sales[[#This Row],[Revenue]]-sales[[#This Row],[Cost]]</f>
        <v>8.7100000000000009</v>
      </c>
    </row>
    <row r="5024" spans="2:9" x14ac:dyDescent="0.25">
      <c r="B5024" t="s">
        <v>8</v>
      </c>
      <c r="C5024" t="s">
        <v>6</v>
      </c>
      <c r="D5024" t="s">
        <v>24</v>
      </c>
      <c r="E5024" s="1">
        <v>44470</v>
      </c>
      <c r="F5024" s="4">
        <v>987</v>
      </c>
      <c r="G5024">
        <v>55</v>
      </c>
      <c r="H5024" s="3">
        <f>_xlfn.XLOOKUP(sales[[#This Row],[Product]],products[Product],products[Cost per box])*sales[[#This Row],[Boxes]]</f>
        <v>578.04999999999995</v>
      </c>
      <c r="I5024" s="4">
        <f>sales[[#This Row],[Revenue]]-sales[[#This Row],[Cost]]</f>
        <v>408.95000000000005</v>
      </c>
    </row>
    <row r="5025" spans="2:9" x14ac:dyDescent="0.25">
      <c r="B5025" t="s">
        <v>53</v>
      </c>
      <c r="C5025" t="s">
        <v>6</v>
      </c>
      <c r="D5025" t="s">
        <v>52</v>
      </c>
      <c r="E5025" s="1">
        <v>44470</v>
      </c>
      <c r="F5025" s="4">
        <v>3864</v>
      </c>
      <c r="G5025">
        <v>322</v>
      </c>
      <c r="H5025" s="3">
        <f>_xlfn.XLOOKUP(sales[[#This Row],[Product]],products[Product],products[Cost per box])*sales[[#This Row],[Boxes]]</f>
        <v>1069.04</v>
      </c>
      <c r="I5025" s="4">
        <f>sales[[#This Row],[Revenue]]-sales[[#This Row],[Cost]]</f>
        <v>2794.96</v>
      </c>
    </row>
    <row r="5026" spans="2:9" x14ac:dyDescent="0.25">
      <c r="B5026" t="s">
        <v>5</v>
      </c>
      <c r="C5026" t="s">
        <v>6</v>
      </c>
      <c r="D5026" t="s">
        <v>14</v>
      </c>
      <c r="E5026" s="1">
        <v>44470</v>
      </c>
      <c r="F5026" s="4">
        <v>6447</v>
      </c>
      <c r="G5026">
        <v>1050</v>
      </c>
      <c r="H5026" s="3">
        <f>_xlfn.XLOOKUP(sales[[#This Row],[Product]],products[Product],products[Cost per box])*sales[[#This Row],[Boxes]]</f>
        <v>6625.5</v>
      </c>
      <c r="I5026" s="4">
        <f>sales[[#This Row],[Revenue]]-sales[[#This Row],[Cost]]</f>
        <v>-178.5</v>
      </c>
    </row>
    <row r="5027" spans="2:9" x14ac:dyDescent="0.25">
      <c r="B5027" t="s">
        <v>32</v>
      </c>
      <c r="C5027" t="s">
        <v>27</v>
      </c>
      <c r="D5027" t="s">
        <v>30</v>
      </c>
      <c r="E5027" s="1">
        <v>44470</v>
      </c>
      <c r="F5027" s="4">
        <v>8169</v>
      </c>
      <c r="G5027">
        <v>409</v>
      </c>
      <c r="H5027" s="3">
        <f>_xlfn.XLOOKUP(sales[[#This Row],[Product]],products[Product],products[Cost per box])*sales[[#This Row],[Boxes]]</f>
        <v>1505.1200000000001</v>
      </c>
      <c r="I5027" s="4">
        <f>sales[[#This Row],[Revenue]]-sales[[#This Row],[Cost]]</f>
        <v>6663.88</v>
      </c>
    </row>
    <row r="5028" spans="2:9" x14ac:dyDescent="0.25">
      <c r="B5028" t="s">
        <v>10</v>
      </c>
      <c r="C5028" t="s">
        <v>9</v>
      </c>
      <c r="D5028" t="s">
        <v>35</v>
      </c>
      <c r="E5028" s="1">
        <v>44470</v>
      </c>
      <c r="F5028" s="4">
        <v>2828</v>
      </c>
      <c r="G5028">
        <v>149</v>
      </c>
      <c r="H5028" s="3">
        <f>_xlfn.XLOOKUP(sales[[#This Row],[Product]],products[Product],products[Cost per box])*sales[[#This Row],[Boxes]]</f>
        <v>394.84999999999997</v>
      </c>
      <c r="I5028" s="4">
        <f>sales[[#This Row],[Revenue]]-sales[[#This Row],[Cost]]</f>
        <v>2433.15</v>
      </c>
    </row>
    <row r="5029" spans="2:9" x14ac:dyDescent="0.25">
      <c r="B5029" t="s">
        <v>40</v>
      </c>
      <c r="C5029" t="s">
        <v>9</v>
      </c>
      <c r="D5029" t="s">
        <v>12</v>
      </c>
      <c r="E5029" s="1">
        <v>44470</v>
      </c>
      <c r="F5029" s="4">
        <v>5145</v>
      </c>
      <c r="G5029">
        <v>322</v>
      </c>
      <c r="H5029" s="3">
        <f>_xlfn.XLOOKUP(sales[[#This Row],[Product]],products[Product],products[Cost per box])*sales[[#This Row],[Boxes]]</f>
        <v>2714.46</v>
      </c>
      <c r="I5029" s="4">
        <f>sales[[#This Row],[Revenue]]-sales[[#This Row],[Cost]]</f>
        <v>2430.54</v>
      </c>
    </row>
    <row r="5030" spans="2:9" x14ac:dyDescent="0.25">
      <c r="B5030" t="s">
        <v>33</v>
      </c>
      <c r="C5030" t="s">
        <v>9</v>
      </c>
      <c r="D5030" t="s">
        <v>48</v>
      </c>
      <c r="E5030" s="1">
        <v>44470</v>
      </c>
      <c r="F5030" s="4">
        <v>2520</v>
      </c>
      <c r="G5030">
        <v>101</v>
      </c>
      <c r="H5030" s="3">
        <f>_xlfn.XLOOKUP(sales[[#This Row],[Product]],products[Product],products[Cost per box])*sales[[#This Row],[Boxes]]</f>
        <v>755.48</v>
      </c>
      <c r="I5030" s="4">
        <f>sales[[#This Row],[Revenue]]-sales[[#This Row],[Cost]]</f>
        <v>1764.52</v>
      </c>
    </row>
    <row r="5031" spans="2:9" x14ac:dyDescent="0.25">
      <c r="B5031" t="s">
        <v>56</v>
      </c>
      <c r="C5031" t="s">
        <v>11</v>
      </c>
      <c r="D5031" t="s">
        <v>22</v>
      </c>
      <c r="E5031" s="1">
        <v>44470</v>
      </c>
      <c r="F5031" s="4">
        <v>5180</v>
      </c>
      <c r="G5031">
        <v>648</v>
      </c>
      <c r="H5031" s="3">
        <f>_xlfn.XLOOKUP(sales[[#This Row],[Product]],products[Product],products[Cost per box])*sales[[#This Row],[Boxes]]</f>
        <v>5326.56</v>
      </c>
      <c r="I5031" s="4">
        <f>sales[[#This Row],[Revenue]]-sales[[#This Row],[Cost]]</f>
        <v>-146.5600000000004</v>
      </c>
    </row>
    <row r="5032" spans="2:9" x14ac:dyDescent="0.25">
      <c r="B5032" t="s">
        <v>15</v>
      </c>
      <c r="C5032" t="s">
        <v>21</v>
      </c>
      <c r="D5032" t="s">
        <v>31</v>
      </c>
      <c r="E5032" s="1">
        <v>44470</v>
      </c>
      <c r="F5032" s="4">
        <v>13286</v>
      </c>
      <c r="G5032">
        <v>980</v>
      </c>
      <c r="H5032" s="3">
        <f>_xlfn.XLOOKUP(sales[[#This Row],[Product]],products[Product],products[Cost per box])*sales[[#This Row],[Boxes]]</f>
        <v>5605.5999999999995</v>
      </c>
      <c r="I5032" s="4">
        <f>sales[[#This Row],[Revenue]]-sales[[#This Row],[Cost]]</f>
        <v>7680.4000000000005</v>
      </c>
    </row>
    <row r="5033" spans="2:9" x14ac:dyDescent="0.25">
      <c r="B5033" t="s">
        <v>49</v>
      </c>
      <c r="C5033" t="s">
        <v>6</v>
      </c>
      <c r="D5033" t="s">
        <v>24</v>
      </c>
      <c r="E5033" s="1">
        <v>44470</v>
      </c>
      <c r="F5033" s="4">
        <v>6482</v>
      </c>
      <c r="G5033">
        <v>342</v>
      </c>
      <c r="H5033" s="3">
        <f>_xlfn.XLOOKUP(sales[[#This Row],[Product]],products[Product],products[Cost per box])*sales[[#This Row],[Boxes]]</f>
        <v>3594.42</v>
      </c>
      <c r="I5033" s="4">
        <f>sales[[#This Row],[Revenue]]-sales[[#This Row],[Cost]]</f>
        <v>2887.58</v>
      </c>
    </row>
    <row r="5034" spans="2:9" x14ac:dyDescent="0.25">
      <c r="B5034" t="s">
        <v>25</v>
      </c>
      <c r="C5034" t="s">
        <v>27</v>
      </c>
      <c r="D5034" t="s">
        <v>42</v>
      </c>
      <c r="E5034" s="1">
        <v>44470</v>
      </c>
      <c r="F5034" s="4">
        <v>6069</v>
      </c>
      <c r="G5034">
        <v>434</v>
      </c>
      <c r="H5034" s="3">
        <f>_xlfn.XLOOKUP(sales[[#This Row],[Product]],products[Product],products[Cost per box])*sales[[#This Row],[Boxes]]</f>
        <v>2057.1600000000003</v>
      </c>
      <c r="I5034" s="4">
        <f>sales[[#This Row],[Revenue]]-sales[[#This Row],[Cost]]</f>
        <v>4011.8399999999997</v>
      </c>
    </row>
    <row r="5035" spans="2:9" x14ac:dyDescent="0.25">
      <c r="B5035" t="s">
        <v>18</v>
      </c>
      <c r="C5035" t="s">
        <v>9</v>
      </c>
      <c r="D5035" t="s">
        <v>35</v>
      </c>
      <c r="E5035" s="1">
        <v>44470</v>
      </c>
      <c r="F5035" s="4">
        <v>6041</v>
      </c>
      <c r="G5035">
        <v>318</v>
      </c>
      <c r="H5035" s="3">
        <f>_xlfn.XLOOKUP(sales[[#This Row],[Product]],products[Product],products[Cost per box])*sales[[#This Row],[Boxes]]</f>
        <v>842.69999999999993</v>
      </c>
      <c r="I5035" s="4">
        <f>sales[[#This Row],[Revenue]]-sales[[#This Row],[Cost]]</f>
        <v>5198.3</v>
      </c>
    </row>
    <row r="5036" spans="2:9" x14ac:dyDescent="0.25">
      <c r="B5036" t="s">
        <v>49</v>
      </c>
      <c r="C5036" t="s">
        <v>6</v>
      </c>
      <c r="D5036" t="s">
        <v>38</v>
      </c>
      <c r="E5036" s="1">
        <v>44470</v>
      </c>
      <c r="F5036" s="4">
        <v>1757</v>
      </c>
      <c r="G5036">
        <v>68</v>
      </c>
      <c r="H5036" s="3">
        <f>_xlfn.XLOOKUP(sales[[#This Row],[Product]],products[Product],products[Cost per box])*sales[[#This Row],[Boxes]]</f>
        <v>675.92</v>
      </c>
      <c r="I5036" s="4">
        <f>sales[[#This Row],[Revenue]]-sales[[#This Row],[Cost]]</f>
        <v>1081.08</v>
      </c>
    </row>
    <row r="5037" spans="2:9" x14ac:dyDescent="0.25">
      <c r="B5037" t="s">
        <v>46</v>
      </c>
      <c r="C5037" t="s">
        <v>21</v>
      </c>
      <c r="D5037" t="s">
        <v>47</v>
      </c>
      <c r="E5037" s="1">
        <v>44470</v>
      </c>
      <c r="F5037" s="4">
        <v>11704</v>
      </c>
      <c r="G5037">
        <v>700</v>
      </c>
      <c r="H5037" s="3">
        <f>_xlfn.XLOOKUP(sales[[#This Row],[Product]],products[Product],products[Cost per box])*sales[[#This Row],[Boxes]]</f>
        <v>3682</v>
      </c>
      <c r="I5037" s="4">
        <f>sales[[#This Row],[Revenue]]-sales[[#This Row],[Cost]]</f>
        <v>8022</v>
      </c>
    </row>
    <row r="5038" spans="2:9" x14ac:dyDescent="0.25">
      <c r="B5038" t="s">
        <v>33</v>
      </c>
      <c r="C5038" t="s">
        <v>9</v>
      </c>
      <c r="D5038" t="s">
        <v>43</v>
      </c>
      <c r="E5038" s="1">
        <v>44470</v>
      </c>
      <c r="F5038" s="4">
        <v>2380</v>
      </c>
      <c r="G5038">
        <v>119</v>
      </c>
      <c r="H5038" s="3">
        <f>_xlfn.XLOOKUP(sales[[#This Row],[Product]],products[Product],products[Cost per box])*sales[[#This Row],[Boxes]]</f>
        <v>458.15000000000003</v>
      </c>
      <c r="I5038" s="4">
        <f>sales[[#This Row],[Revenue]]-sales[[#This Row],[Cost]]</f>
        <v>1921.85</v>
      </c>
    </row>
    <row r="5039" spans="2:9" x14ac:dyDescent="0.25">
      <c r="B5039" t="s">
        <v>56</v>
      </c>
      <c r="C5039" t="s">
        <v>27</v>
      </c>
      <c r="D5039" t="s">
        <v>19</v>
      </c>
      <c r="E5039" s="1">
        <v>44470</v>
      </c>
      <c r="F5039" s="4">
        <v>2625</v>
      </c>
      <c r="G5039">
        <v>165</v>
      </c>
      <c r="H5039" s="3">
        <f>_xlfn.XLOOKUP(sales[[#This Row],[Product]],products[Product],products[Cost per box])*sales[[#This Row],[Boxes]]</f>
        <v>1687.95</v>
      </c>
      <c r="I5039" s="4">
        <f>sales[[#This Row],[Revenue]]-sales[[#This Row],[Cost]]</f>
        <v>937.05</v>
      </c>
    </row>
    <row r="5040" spans="2:9" x14ac:dyDescent="0.25">
      <c r="B5040" t="s">
        <v>39</v>
      </c>
      <c r="C5040" t="s">
        <v>9</v>
      </c>
      <c r="D5040" t="s">
        <v>30</v>
      </c>
      <c r="E5040" s="1">
        <v>44470</v>
      </c>
      <c r="F5040" s="4">
        <v>5502</v>
      </c>
      <c r="G5040">
        <v>306</v>
      </c>
      <c r="H5040" s="3">
        <f>_xlfn.XLOOKUP(sales[[#This Row],[Product]],products[Product],products[Cost per box])*sales[[#This Row],[Boxes]]</f>
        <v>1126.0800000000002</v>
      </c>
      <c r="I5040" s="4">
        <f>sales[[#This Row],[Revenue]]-sales[[#This Row],[Cost]]</f>
        <v>4375.92</v>
      </c>
    </row>
    <row r="5041" spans="2:9" x14ac:dyDescent="0.25">
      <c r="B5041" t="s">
        <v>34</v>
      </c>
      <c r="C5041" t="s">
        <v>11</v>
      </c>
      <c r="D5041" t="s">
        <v>24</v>
      </c>
      <c r="E5041" s="1">
        <v>44470</v>
      </c>
      <c r="F5041" s="4">
        <v>686</v>
      </c>
      <c r="G5041">
        <v>35</v>
      </c>
      <c r="H5041" s="3">
        <f>_xlfn.XLOOKUP(sales[[#This Row],[Product]],products[Product],products[Cost per box])*sales[[#This Row],[Boxes]]</f>
        <v>367.84999999999997</v>
      </c>
      <c r="I5041" s="4">
        <f>sales[[#This Row],[Revenue]]-sales[[#This Row],[Cost]]</f>
        <v>318.15000000000003</v>
      </c>
    </row>
    <row r="5042" spans="2:9" x14ac:dyDescent="0.25">
      <c r="B5042" t="s">
        <v>46</v>
      </c>
      <c r="C5042" t="s">
        <v>11</v>
      </c>
      <c r="D5042" t="s">
        <v>45</v>
      </c>
      <c r="E5042" s="1">
        <v>44470</v>
      </c>
      <c r="F5042" s="4">
        <v>1785</v>
      </c>
      <c r="G5042">
        <v>82</v>
      </c>
      <c r="H5042" s="3">
        <f>_xlfn.XLOOKUP(sales[[#This Row],[Product]],products[Product],products[Cost per box])*sales[[#This Row],[Boxes]]</f>
        <v>633.86</v>
      </c>
      <c r="I5042" s="4">
        <f>sales[[#This Row],[Revenue]]-sales[[#This Row],[Cost]]</f>
        <v>1151.1399999999999</v>
      </c>
    </row>
    <row r="5043" spans="2:9" x14ac:dyDescent="0.25">
      <c r="B5043" t="s">
        <v>20</v>
      </c>
      <c r="C5043" t="s">
        <v>6</v>
      </c>
      <c r="D5043" t="s">
        <v>28</v>
      </c>
      <c r="E5043" s="1">
        <v>44470</v>
      </c>
      <c r="F5043" s="4">
        <v>12873</v>
      </c>
      <c r="G5043">
        <v>2170</v>
      </c>
      <c r="H5043" s="3">
        <f>_xlfn.XLOOKUP(sales[[#This Row],[Product]],products[Product],products[Cost per box])*sales[[#This Row],[Boxes]]</f>
        <v>5989.2</v>
      </c>
      <c r="I5043" s="4">
        <f>sales[[#This Row],[Revenue]]-sales[[#This Row],[Cost]]</f>
        <v>6883.8</v>
      </c>
    </row>
    <row r="5044" spans="2:9" x14ac:dyDescent="0.25">
      <c r="B5044" t="s">
        <v>32</v>
      </c>
      <c r="C5044" t="s">
        <v>6</v>
      </c>
      <c r="D5044" t="s">
        <v>44</v>
      </c>
      <c r="E5044" s="1">
        <v>44470</v>
      </c>
      <c r="F5044" s="4">
        <v>3017</v>
      </c>
      <c r="G5044">
        <v>138</v>
      </c>
      <c r="H5044" s="3">
        <f>_xlfn.XLOOKUP(sales[[#This Row],[Product]],products[Product],products[Cost per box])*sales[[#This Row],[Boxes]]</f>
        <v>1320.66</v>
      </c>
      <c r="I5044" s="4">
        <f>sales[[#This Row],[Revenue]]-sales[[#This Row],[Cost]]</f>
        <v>1696.34</v>
      </c>
    </row>
    <row r="5045" spans="2:9" x14ac:dyDescent="0.25">
      <c r="B5045" t="s">
        <v>56</v>
      </c>
      <c r="C5045" t="s">
        <v>9</v>
      </c>
      <c r="D5045" t="s">
        <v>52</v>
      </c>
      <c r="E5045" s="1">
        <v>44470</v>
      </c>
      <c r="F5045" s="4">
        <v>5264</v>
      </c>
      <c r="G5045">
        <v>527</v>
      </c>
      <c r="H5045" s="3">
        <f>_xlfn.XLOOKUP(sales[[#This Row],[Product]],products[Product],products[Cost per box])*sales[[#This Row],[Boxes]]</f>
        <v>1749.6399999999999</v>
      </c>
      <c r="I5045" s="4">
        <f>sales[[#This Row],[Revenue]]-sales[[#This Row],[Cost]]</f>
        <v>3514.36</v>
      </c>
    </row>
    <row r="5046" spans="2:9" x14ac:dyDescent="0.25">
      <c r="B5046" t="s">
        <v>51</v>
      </c>
      <c r="C5046" t="s">
        <v>27</v>
      </c>
      <c r="D5046" t="s">
        <v>47</v>
      </c>
      <c r="E5046" s="1">
        <v>44470</v>
      </c>
      <c r="F5046" s="4">
        <v>4935</v>
      </c>
      <c r="G5046">
        <v>291</v>
      </c>
      <c r="H5046" s="3">
        <f>_xlfn.XLOOKUP(sales[[#This Row],[Product]],products[Product],products[Cost per box])*sales[[#This Row],[Boxes]]</f>
        <v>1530.6599999999999</v>
      </c>
      <c r="I5046" s="4">
        <f>sales[[#This Row],[Revenue]]-sales[[#This Row],[Cost]]</f>
        <v>3404.34</v>
      </c>
    </row>
    <row r="5047" spans="2:9" x14ac:dyDescent="0.25">
      <c r="B5047" t="s">
        <v>49</v>
      </c>
      <c r="C5047" t="s">
        <v>27</v>
      </c>
      <c r="D5047" t="s">
        <v>12</v>
      </c>
      <c r="E5047" s="1">
        <v>44470</v>
      </c>
      <c r="F5047" s="4">
        <v>2681</v>
      </c>
      <c r="G5047">
        <v>168</v>
      </c>
      <c r="H5047" s="3">
        <f>_xlfn.XLOOKUP(sales[[#This Row],[Product]],products[Product],products[Cost per box])*sales[[#This Row],[Boxes]]</f>
        <v>1416.24</v>
      </c>
      <c r="I5047" s="4">
        <f>sales[[#This Row],[Revenue]]-sales[[#This Row],[Cost]]</f>
        <v>1264.76</v>
      </c>
    </row>
    <row r="5048" spans="2:9" x14ac:dyDescent="0.25">
      <c r="B5048" t="s">
        <v>15</v>
      </c>
      <c r="C5048" t="s">
        <v>11</v>
      </c>
      <c r="D5048" t="s">
        <v>45</v>
      </c>
      <c r="E5048" s="1">
        <v>44473</v>
      </c>
      <c r="F5048" s="4">
        <v>2765</v>
      </c>
      <c r="G5048">
        <v>116</v>
      </c>
      <c r="H5048" s="3">
        <f>_xlfn.XLOOKUP(sales[[#This Row],[Product]],products[Product],products[Cost per box])*sales[[#This Row],[Boxes]]</f>
        <v>896.68000000000006</v>
      </c>
      <c r="I5048" s="4">
        <f>sales[[#This Row],[Revenue]]-sales[[#This Row],[Cost]]</f>
        <v>1868.32</v>
      </c>
    </row>
    <row r="5049" spans="2:9" x14ac:dyDescent="0.25">
      <c r="B5049" t="s">
        <v>40</v>
      </c>
      <c r="C5049" t="s">
        <v>21</v>
      </c>
      <c r="D5049" t="s">
        <v>45</v>
      </c>
      <c r="E5049" s="1">
        <v>44473</v>
      </c>
      <c r="F5049" s="4">
        <v>21</v>
      </c>
      <c r="G5049">
        <v>1</v>
      </c>
      <c r="H5049" s="3">
        <f>_xlfn.XLOOKUP(sales[[#This Row],[Product]],products[Product],products[Cost per box])*sales[[#This Row],[Boxes]]</f>
        <v>7.73</v>
      </c>
      <c r="I5049" s="4">
        <f>sales[[#This Row],[Revenue]]-sales[[#This Row],[Cost]]</f>
        <v>13.27</v>
      </c>
    </row>
    <row r="5050" spans="2:9" x14ac:dyDescent="0.25">
      <c r="B5050" t="s">
        <v>53</v>
      </c>
      <c r="C5050" t="s">
        <v>21</v>
      </c>
      <c r="D5050" t="s">
        <v>38</v>
      </c>
      <c r="E5050" s="1">
        <v>44473</v>
      </c>
      <c r="F5050" s="4">
        <v>707</v>
      </c>
      <c r="G5050">
        <v>27</v>
      </c>
      <c r="H5050" s="3">
        <f>_xlfn.XLOOKUP(sales[[#This Row],[Product]],products[Product],products[Cost per box])*sales[[#This Row],[Boxes]]</f>
        <v>268.38</v>
      </c>
      <c r="I5050" s="4">
        <f>sales[[#This Row],[Revenue]]-sales[[#This Row],[Cost]]</f>
        <v>438.62</v>
      </c>
    </row>
    <row r="5051" spans="2:9" x14ac:dyDescent="0.25">
      <c r="B5051" t="s">
        <v>15</v>
      </c>
      <c r="C5051" t="s">
        <v>21</v>
      </c>
      <c r="D5051" t="s">
        <v>52</v>
      </c>
      <c r="E5051" s="1">
        <v>44473</v>
      </c>
      <c r="F5051" s="4">
        <v>966</v>
      </c>
      <c r="G5051">
        <v>97</v>
      </c>
      <c r="H5051" s="3">
        <f>_xlfn.XLOOKUP(sales[[#This Row],[Product]],products[Product],products[Cost per box])*sales[[#This Row],[Boxes]]</f>
        <v>322.03999999999996</v>
      </c>
      <c r="I5051" s="4">
        <f>sales[[#This Row],[Revenue]]-sales[[#This Row],[Cost]]</f>
        <v>643.96</v>
      </c>
    </row>
    <row r="5052" spans="2:9" x14ac:dyDescent="0.25">
      <c r="B5052" t="s">
        <v>57</v>
      </c>
      <c r="C5052" t="s">
        <v>9</v>
      </c>
      <c r="D5052" t="s">
        <v>42</v>
      </c>
      <c r="E5052" s="1">
        <v>44473</v>
      </c>
      <c r="F5052" s="4">
        <v>5593</v>
      </c>
      <c r="G5052">
        <v>400</v>
      </c>
      <c r="H5052" s="3">
        <f>_xlfn.XLOOKUP(sales[[#This Row],[Product]],products[Product],products[Cost per box])*sales[[#This Row],[Boxes]]</f>
        <v>1896</v>
      </c>
      <c r="I5052" s="4">
        <f>sales[[#This Row],[Revenue]]-sales[[#This Row],[Cost]]</f>
        <v>3697</v>
      </c>
    </row>
    <row r="5053" spans="2:9" x14ac:dyDescent="0.25">
      <c r="B5053" t="s">
        <v>33</v>
      </c>
      <c r="C5053" t="s">
        <v>27</v>
      </c>
      <c r="D5053" t="s">
        <v>30</v>
      </c>
      <c r="E5053" s="1">
        <v>44473</v>
      </c>
      <c r="F5053" s="4">
        <v>8043</v>
      </c>
      <c r="G5053">
        <v>447</v>
      </c>
      <c r="H5053" s="3">
        <f>_xlfn.XLOOKUP(sales[[#This Row],[Product]],products[Product],products[Cost per box])*sales[[#This Row],[Boxes]]</f>
        <v>1644.96</v>
      </c>
      <c r="I5053" s="4">
        <f>sales[[#This Row],[Revenue]]-sales[[#This Row],[Cost]]</f>
        <v>6398.04</v>
      </c>
    </row>
    <row r="5054" spans="2:9" x14ac:dyDescent="0.25">
      <c r="B5054" t="s">
        <v>37</v>
      </c>
      <c r="C5054" t="s">
        <v>11</v>
      </c>
      <c r="D5054" t="s">
        <v>45</v>
      </c>
      <c r="E5054" s="1">
        <v>44473</v>
      </c>
      <c r="F5054" s="4">
        <v>14168</v>
      </c>
      <c r="G5054">
        <v>591</v>
      </c>
      <c r="H5054" s="3">
        <f>_xlfn.XLOOKUP(sales[[#This Row],[Product]],products[Product],products[Cost per box])*sales[[#This Row],[Boxes]]</f>
        <v>4568.43</v>
      </c>
      <c r="I5054" s="4">
        <f>sales[[#This Row],[Revenue]]-sales[[#This Row],[Cost]]</f>
        <v>9599.57</v>
      </c>
    </row>
    <row r="5055" spans="2:9" x14ac:dyDescent="0.25">
      <c r="B5055" t="s">
        <v>55</v>
      </c>
      <c r="C5055" t="s">
        <v>11</v>
      </c>
      <c r="D5055" t="s">
        <v>24</v>
      </c>
      <c r="E5055" s="1">
        <v>44473</v>
      </c>
      <c r="F5055" s="4">
        <v>11235</v>
      </c>
      <c r="G5055">
        <v>625</v>
      </c>
      <c r="H5055" s="3">
        <f>_xlfn.XLOOKUP(sales[[#This Row],[Product]],products[Product],products[Cost per box])*sales[[#This Row],[Boxes]]</f>
        <v>6568.75</v>
      </c>
      <c r="I5055" s="4">
        <f>sales[[#This Row],[Revenue]]-sales[[#This Row],[Cost]]</f>
        <v>4666.25</v>
      </c>
    </row>
    <row r="5056" spans="2:9" x14ac:dyDescent="0.25">
      <c r="B5056" t="s">
        <v>40</v>
      </c>
      <c r="C5056" t="s">
        <v>11</v>
      </c>
      <c r="D5056" t="s">
        <v>19</v>
      </c>
      <c r="E5056" s="1">
        <v>44473</v>
      </c>
      <c r="F5056" s="4">
        <v>8491</v>
      </c>
      <c r="G5056">
        <v>531</v>
      </c>
      <c r="H5056" s="3">
        <f>_xlfn.XLOOKUP(sales[[#This Row],[Product]],products[Product],products[Cost per box])*sales[[#This Row],[Boxes]]</f>
        <v>5432.13</v>
      </c>
      <c r="I5056" s="4">
        <f>sales[[#This Row],[Revenue]]-sales[[#This Row],[Cost]]</f>
        <v>3058.87</v>
      </c>
    </row>
    <row r="5057" spans="2:9" x14ac:dyDescent="0.25">
      <c r="B5057" t="s">
        <v>53</v>
      </c>
      <c r="C5057" t="s">
        <v>9</v>
      </c>
      <c r="D5057" t="s">
        <v>45</v>
      </c>
      <c r="E5057" s="1">
        <v>44473</v>
      </c>
      <c r="F5057" s="4">
        <v>2786</v>
      </c>
      <c r="G5057">
        <v>122</v>
      </c>
      <c r="H5057" s="3">
        <f>_xlfn.XLOOKUP(sales[[#This Row],[Product]],products[Product],products[Cost per box])*sales[[#This Row],[Boxes]]</f>
        <v>943.06000000000006</v>
      </c>
      <c r="I5057" s="4">
        <f>sales[[#This Row],[Revenue]]-sales[[#This Row],[Cost]]</f>
        <v>1842.94</v>
      </c>
    </row>
    <row r="5058" spans="2:9" x14ac:dyDescent="0.25">
      <c r="B5058" t="s">
        <v>46</v>
      </c>
      <c r="C5058" t="s">
        <v>27</v>
      </c>
      <c r="D5058" t="s">
        <v>12</v>
      </c>
      <c r="E5058" s="1">
        <v>44473</v>
      </c>
      <c r="F5058" s="4">
        <v>8666</v>
      </c>
      <c r="G5058">
        <v>578</v>
      </c>
      <c r="H5058" s="3">
        <f>_xlfn.XLOOKUP(sales[[#This Row],[Product]],products[Product],products[Cost per box])*sales[[#This Row],[Boxes]]</f>
        <v>4872.54</v>
      </c>
      <c r="I5058" s="4">
        <f>sales[[#This Row],[Revenue]]-sales[[#This Row],[Cost]]</f>
        <v>3793.46</v>
      </c>
    </row>
    <row r="5059" spans="2:9" x14ac:dyDescent="0.25">
      <c r="B5059" t="s">
        <v>13</v>
      </c>
      <c r="C5059" t="s">
        <v>11</v>
      </c>
      <c r="D5059" t="s">
        <v>30</v>
      </c>
      <c r="E5059" s="1">
        <v>44473</v>
      </c>
      <c r="F5059" s="4">
        <v>7672</v>
      </c>
      <c r="G5059">
        <v>427</v>
      </c>
      <c r="H5059" s="3">
        <f>_xlfn.XLOOKUP(sales[[#This Row],[Product]],products[Product],products[Cost per box])*sales[[#This Row],[Boxes]]</f>
        <v>1571.3600000000001</v>
      </c>
      <c r="I5059" s="4">
        <f>sales[[#This Row],[Revenue]]-sales[[#This Row],[Cost]]</f>
        <v>6100.6399999999994</v>
      </c>
    </row>
    <row r="5060" spans="2:9" x14ac:dyDescent="0.25">
      <c r="B5060" t="s">
        <v>32</v>
      </c>
      <c r="C5060" t="s">
        <v>11</v>
      </c>
      <c r="D5060" t="s">
        <v>30</v>
      </c>
      <c r="E5060" s="1">
        <v>44473</v>
      </c>
      <c r="F5060" s="4">
        <v>175</v>
      </c>
      <c r="G5060">
        <v>9</v>
      </c>
      <c r="H5060" s="3">
        <f>_xlfn.XLOOKUP(sales[[#This Row],[Product]],products[Product],products[Cost per box])*sales[[#This Row],[Boxes]]</f>
        <v>33.120000000000005</v>
      </c>
      <c r="I5060" s="4">
        <f>sales[[#This Row],[Revenue]]-sales[[#This Row],[Cost]]</f>
        <v>141.88</v>
      </c>
    </row>
    <row r="5061" spans="2:9" x14ac:dyDescent="0.25">
      <c r="B5061" t="s">
        <v>53</v>
      </c>
      <c r="C5061" t="s">
        <v>6</v>
      </c>
      <c r="D5061" t="s">
        <v>36</v>
      </c>
      <c r="E5061" s="1">
        <v>44473</v>
      </c>
      <c r="F5061" s="4">
        <v>5201</v>
      </c>
      <c r="G5061">
        <v>578</v>
      </c>
      <c r="H5061" s="3">
        <f>_xlfn.XLOOKUP(sales[[#This Row],[Product]],products[Product],products[Cost per box])*sales[[#This Row],[Boxes]]</f>
        <v>2913.12</v>
      </c>
      <c r="I5061" s="4">
        <f>sales[[#This Row],[Revenue]]-sales[[#This Row],[Cost]]</f>
        <v>2287.88</v>
      </c>
    </row>
    <row r="5062" spans="2:9" x14ac:dyDescent="0.25">
      <c r="B5062" t="s">
        <v>23</v>
      </c>
      <c r="C5062" t="s">
        <v>6</v>
      </c>
      <c r="D5062" t="s">
        <v>14</v>
      </c>
      <c r="E5062" s="1">
        <v>44473</v>
      </c>
      <c r="F5062" s="4">
        <v>10647</v>
      </c>
      <c r="G5062">
        <v>1540</v>
      </c>
      <c r="H5062" s="3">
        <f>_xlfn.XLOOKUP(sales[[#This Row],[Product]],products[Product],products[Cost per box])*sales[[#This Row],[Boxes]]</f>
        <v>9717.4</v>
      </c>
      <c r="I5062" s="4">
        <f>sales[[#This Row],[Revenue]]-sales[[#This Row],[Cost]]</f>
        <v>929.60000000000036</v>
      </c>
    </row>
    <row r="5063" spans="2:9" x14ac:dyDescent="0.25">
      <c r="B5063" t="s">
        <v>25</v>
      </c>
      <c r="C5063" t="s">
        <v>21</v>
      </c>
      <c r="D5063" t="s">
        <v>19</v>
      </c>
      <c r="E5063" s="1">
        <v>44473</v>
      </c>
      <c r="F5063" s="4">
        <v>7868</v>
      </c>
      <c r="G5063">
        <v>438</v>
      </c>
      <c r="H5063" s="3">
        <f>_xlfn.XLOOKUP(sales[[#This Row],[Product]],products[Product],products[Cost per box])*sales[[#This Row],[Boxes]]</f>
        <v>4480.74</v>
      </c>
      <c r="I5063" s="4">
        <f>sales[[#This Row],[Revenue]]-sales[[#This Row],[Cost]]</f>
        <v>3387.26</v>
      </c>
    </row>
    <row r="5064" spans="2:9" x14ac:dyDescent="0.25">
      <c r="B5064" t="s">
        <v>40</v>
      </c>
      <c r="C5064" t="s">
        <v>16</v>
      </c>
      <c r="D5064" t="s">
        <v>36</v>
      </c>
      <c r="E5064" s="1">
        <v>44473</v>
      </c>
      <c r="F5064" s="4">
        <v>6447</v>
      </c>
      <c r="G5064">
        <v>840</v>
      </c>
      <c r="H5064" s="3">
        <f>_xlfn.XLOOKUP(sales[[#This Row],[Product]],products[Product],products[Cost per box])*sales[[#This Row],[Boxes]]</f>
        <v>4233.6000000000004</v>
      </c>
      <c r="I5064" s="4">
        <f>sales[[#This Row],[Revenue]]-sales[[#This Row],[Cost]]</f>
        <v>2213.3999999999996</v>
      </c>
    </row>
    <row r="5065" spans="2:9" x14ac:dyDescent="0.25">
      <c r="B5065" t="s">
        <v>57</v>
      </c>
      <c r="C5065" t="s">
        <v>21</v>
      </c>
      <c r="D5065" t="s">
        <v>26</v>
      </c>
      <c r="E5065" s="1">
        <v>44473</v>
      </c>
      <c r="F5065" s="4">
        <v>2681</v>
      </c>
      <c r="G5065">
        <v>244</v>
      </c>
      <c r="H5065" s="3">
        <f>_xlfn.XLOOKUP(sales[[#This Row],[Product]],products[Product],products[Cost per box])*sales[[#This Row],[Boxes]]</f>
        <v>1568.9199999999998</v>
      </c>
      <c r="I5065" s="4">
        <f>sales[[#This Row],[Revenue]]-sales[[#This Row],[Cost]]</f>
        <v>1112.0800000000002</v>
      </c>
    </row>
    <row r="5066" spans="2:9" x14ac:dyDescent="0.25">
      <c r="B5066" t="s">
        <v>20</v>
      </c>
      <c r="C5066" t="s">
        <v>6</v>
      </c>
      <c r="D5066" t="s">
        <v>42</v>
      </c>
      <c r="E5066" s="1">
        <v>44473</v>
      </c>
      <c r="F5066" s="4">
        <v>2499</v>
      </c>
      <c r="G5066">
        <v>179</v>
      </c>
      <c r="H5066" s="3">
        <f>_xlfn.XLOOKUP(sales[[#This Row],[Product]],products[Product],products[Cost per box])*sales[[#This Row],[Boxes]]</f>
        <v>848.46</v>
      </c>
      <c r="I5066" s="4">
        <f>sales[[#This Row],[Revenue]]-sales[[#This Row],[Cost]]</f>
        <v>1650.54</v>
      </c>
    </row>
    <row r="5067" spans="2:9" x14ac:dyDescent="0.25">
      <c r="B5067" t="s">
        <v>18</v>
      </c>
      <c r="C5067" t="s">
        <v>6</v>
      </c>
      <c r="D5067" t="s">
        <v>14</v>
      </c>
      <c r="E5067" s="1">
        <v>44473</v>
      </c>
      <c r="F5067" s="4">
        <v>2597</v>
      </c>
      <c r="G5067">
        <v>371</v>
      </c>
      <c r="H5067" s="3">
        <f>_xlfn.XLOOKUP(sales[[#This Row],[Product]],products[Product],products[Cost per box])*sales[[#This Row],[Boxes]]</f>
        <v>2341.0099999999998</v>
      </c>
      <c r="I5067" s="4">
        <f>sales[[#This Row],[Revenue]]-sales[[#This Row],[Cost]]</f>
        <v>255.99000000000024</v>
      </c>
    </row>
    <row r="5068" spans="2:9" x14ac:dyDescent="0.25">
      <c r="B5068" t="s">
        <v>57</v>
      </c>
      <c r="C5068" t="s">
        <v>16</v>
      </c>
      <c r="D5068" t="s">
        <v>17</v>
      </c>
      <c r="E5068" s="1">
        <v>44473</v>
      </c>
      <c r="F5068" s="4">
        <v>700</v>
      </c>
      <c r="G5068">
        <v>34</v>
      </c>
      <c r="H5068" s="3">
        <f>_xlfn.XLOOKUP(sales[[#This Row],[Product]],products[Product],products[Cost per box])*sales[[#This Row],[Boxes]]</f>
        <v>231.2</v>
      </c>
      <c r="I5068" s="4">
        <f>sales[[#This Row],[Revenue]]-sales[[#This Row],[Cost]]</f>
        <v>468.8</v>
      </c>
    </row>
    <row r="5069" spans="2:9" x14ac:dyDescent="0.25">
      <c r="B5069" t="s">
        <v>8</v>
      </c>
      <c r="C5069" t="s">
        <v>11</v>
      </c>
      <c r="D5069" t="s">
        <v>43</v>
      </c>
      <c r="E5069" s="1">
        <v>44474</v>
      </c>
      <c r="F5069" s="4">
        <v>5383</v>
      </c>
      <c r="G5069">
        <v>245</v>
      </c>
      <c r="H5069" s="3">
        <f>_xlfn.XLOOKUP(sales[[#This Row],[Product]],products[Product],products[Cost per box])*sales[[#This Row],[Boxes]]</f>
        <v>943.25</v>
      </c>
      <c r="I5069" s="4">
        <f>sales[[#This Row],[Revenue]]-sales[[#This Row],[Cost]]</f>
        <v>4439.75</v>
      </c>
    </row>
    <row r="5070" spans="2:9" x14ac:dyDescent="0.25">
      <c r="B5070" t="s">
        <v>40</v>
      </c>
      <c r="C5070" t="s">
        <v>16</v>
      </c>
      <c r="D5070" t="s">
        <v>47</v>
      </c>
      <c r="E5070" s="1">
        <v>44474</v>
      </c>
      <c r="F5070" s="4">
        <v>8267</v>
      </c>
      <c r="G5070">
        <v>552</v>
      </c>
      <c r="H5070" s="3">
        <f>_xlfn.XLOOKUP(sales[[#This Row],[Product]],products[Product],products[Cost per box])*sales[[#This Row],[Boxes]]</f>
        <v>2903.52</v>
      </c>
      <c r="I5070" s="4">
        <f>sales[[#This Row],[Revenue]]-sales[[#This Row],[Cost]]</f>
        <v>5363.48</v>
      </c>
    </row>
    <row r="5071" spans="2:9" x14ac:dyDescent="0.25">
      <c r="B5071" t="s">
        <v>23</v>
      </c>
      <c r="C5071" t="s">
        <v>21</v>
      </c>
      <c r="D5071" t="s">
        <v>14</v>
      </c>
      <c r="E5071" s="1">
        <v>44474</v>
      </c>
      <c r="F5071" s="4">
        <v>13251</v>
      </c>
      <c r="G5071">
        <v>2240</v>
      </c>
      <c r="H5071" s="3">
        <f>_xlfn.XLOOKUP(sales[[#This Row],[Product]],products[Product],products[Cost per box])*sales[[#This Row],[Boxes]]</f>
        <v>14134.4</v>
      </c>
      <c r="I5071" s="4">
        <f>sales[[#This Row],[Revenue]]-sales[[#This Row],[Cost]]</f>
        <v>-883.39999999999964</v>
      </c>
    </row>
    <row r="5072" spans="2:9" x14ac:dyDescent="0.25">
      <c r="B5072" t="s">
        <v>23</v>
      </c>
      <c r="C5072" t="s">
        <v>6</v>
      </c>
      <c r="D5072" t="s">
        <v>12</v>
      </c>
      <c r="E5072" s="1">
        <v>44474</v>
      </c>
      <c r="F5072" s="4">
        <v>6643</v>
      </c>
      <c r="G5072">
        <v>416</v>
      </c>
      <c r="H5072" s="3">
        <f>_xlfn.XLOOKUP(sales[[#This Row],[Product]],products[Product],products[Cost per box])*sales[[#This Row],[Boxes]]</f>
        <v>3506.88</v>
      </c>
      <c r="I5072" s="4">
        <f>sales[[#This Row],[Revenue]]-sales[[#This Row],[Cost]]</f>
        <v>3136.12</v>
      </c>
    </row>
    <row r="5073" spans="2:9" x14ac:dyDescent="0.25">
      <c r="B5073" t="s">
        <v>37</v>
      </c>
      <c r="C5073" t="s">
        <v>6</v>
      </c>
      <c r="D5073" t="s">
        <v>14</v>
      </c>
      <c r="E5073" s="1">
        <v>44474</v>
      </c>
      <c r="F5073" s="4">
        <v>2100</v>
      </c>
      <c r="G5073">
        <v>350</v>
      </c>
      <c r="H5073" s="3">
        <f>_xlfn.XLOOKUP(sales[[#This Row],[Product]],products[Product],products[Cost per box])*sales[[#This Row],[Boxes]]</f>
        <v>2208.5</v>
      </c>
      <c r="I5073" s="4">
        <f>sales[[#This Row],[Revenue]]-sales[[#This Row],[Cost]]</f>
        <v>-108.5</v>
      </c>
    </row>
    <row r="5074" spans="2:9" x14ac:dyDescent="0.25">
      <c r="B5074" t="s">
        <v>40</v>
      </c>
      <c r="C5074" t="s">
        <v>27</v>
      </c>
      <c r="D5074" t="s">
        <v>47</v>
      </c>
      <c r="E5074" s="1">
        <v>44474</v>
      </c>
      <c r="F5074" s="4">
        <v>2534</v>
      </c>
      <c r="G5074">
        <v>169</v>
      </c>
      <c r="H5074" s="3">
        <f>_xlfn.XLOOKUP(sales[[#This Row],[Product]],products[Product],products[Cost per box])*sales[[#This Row],[Boxes]]</f>
        <v>888.93999999999994</v>
      </c>
      <c r="I5074" s="4">
        <f>sales[[#This Row],[Revenue]]-sales[[#This Row],[Cost]]</f>
        <v>1645.06</v>
      </c>
    </row>
    <row r="5075" spans="2:9" x14ac:dyDescent="0.25">
      <c r="B5075" t="s">
        <v>49</v>
      </c>
      <c r="C5075" t="s">
        <v>27</v>
      </c>
      <c r="D5075" t="s">
        <v>38</v>
      </c>
      <c r="E5075" s="1">
        <v>44474</v>
      </c>
      <c r="F5075" s="4">
        <v>5768</v>
      </c>
      <c r="G5075">
        <v>222</v>
      </c>
      <c r="H5075" s="3">
        <f>_xlfn.XLOOKUP(sales[[#This Row],[Product]],products[Product],products[Cost per box])*sales[[#This Row],[Boxes]]</f>
        <v>2206.6799999999998</v>
      </c>
      <c r="I5075" s="4">
        <f>sales[[#This Row],[Revenue]]-sales[[#This Row],[Cost]]</f>
        <v>3561.32</v>
      </c>
    </row>
    <row r="5076" spans="2:9" x14ac:dyDescent="0.25">
      <c r="B5076" t="s">
        <v>51</v>
      </c>
      <c r="C5076" t="s">
        <v>16</v>
      </c>
      <c r="D5076" t="s">
        <v>35</v>
      </c>
      <c r="E5076" s="1">
        <v>44474</v>
      </c>
      <c r="F5076" s="4">
        <v>4438</v>
      </c>
      <c r="G5076">
        <v>262</v>
      </c>
      <c r="H5076" s="3">
        <f>_xlfn.XLOOKUP(sales[[#This Row],[Product]],products[Product],products[Cost per box])*sales[[#This Row],[Boxes]]</f>
        <v>694.3</v>
      </c>
      <c r="I5076" s="4">
        <f>sales[[#This Row],[Revenue]]-sales[[#This Row],[Cost]]</f>
        <v>3743.7</v>
      </c>
    </row>
    <row r="5077" spans="2:9" x14ac:dyDescent="0.25">
      <c r="B5077" t="s">
        <v>33</v>
      </c>
      <c r="C5077" t="s">
        <v>16</v>
      </c>
      <c r="D5077" t="s">
        <v>22</v>
      </c>
      <c r="E5077" s="1">
        <v>44474</v>
      </c>
      <c r="F5077" s="4">
        <v>6321</v>
      </c>
      <c r="G5077">
        <v>700</v>
      </c>
      <c r="H5077" s="3">
        <f>_xlfn.XLOOKUP(sales[[#This Row],[Product]],products[Product],products[Cost per box])*sales[[#This Row],[Boxes]]</f>
        <v>5754</v>
      </c>
      <c r="I5077" s="4">
        <f>sales[[#This Row],[Revenue]]-sales[[#This Row],[Cost]]</f>
        <v>567</v>
      </c>
    </row>
    <row r="5078" spans="2:9" x14ac:dyDescent="0.25">
      <c r="B5078" t="s">
        <v>37</v>
      </c>
      <c r="C5078" t="s">
        <v>11</v>
      </c>
      <c r="D5078" t="s">
        <v>28</v>
      </c>
      <c r="E5078" s="1">
        <v>44474</v>
      </c>
      <c r="F5078" s="4">
        <v>2107</v>
      </c>
      <c r="G5078">
        <v>264</v>
      </c>
      <c r="H5078" s="3">
        <f>_xlfn.XLOOKUP(sales[[#This Row],[Product]],products[Product],products[Cost per box])*sales[[#This Row],[Boxes]]</f>
        <v>728.64</v>
      </c>
      <c r="I5078" s="4">
        <f>sales[[#This Row],[Revenue]]-sales[[#This Row],[Cost]]</f>
        <v>1378.3600000000001</v>
      </c>
    </row>
    <row r="5079" spans="2:9" x14ac:dyDescent="0.25">
      <c r="B5079" t="s">
        <v>10</v>
      </c>
      <c r="C5079" t="s">
        <v>11</v>
      </c>
      <c r="D5079" t="s">
        <v>52</v>
      </c>
      <c r="E5079" s="1">
        <v>44474</v>
      </c>
      <c r="F5079" s="4">
        <v>12187</v>
      </c>
      <c r="G5079">
        <v>1050</v>
      </c>
      <c r="H5079" s="3">
        <f>_xlfn.XLOOKUP(sales[[#This Row],[Product]],products[Product],products[Cost per box])*sales[[#This Row],[Boxes]]</f>
        <v>3486</v>
      </c>
      <c r="I5079" s="4">
        <f>sales[[#This Row],[Revenue]]-sales[[#This Row],[Cost]]</f>
        <v>8701</v>
      </c>
    </row>
    <row r="5080" spans="2:9" x14ac:dyDescent="0.25">
      <c r="B5080" t="s">
        <v>33</v>
      </c>
      <c r="C5080" t="s">
        <v>16</v>
      </c>
      <c r="D5080" t="s">
        <v>24</v>
      </c>
      <c r="E5080" s="1">
        <v>44474</v>
      </c>
      <c r="F5080" s="4">
        <v>9919</v>
      </c>
      <c r="G5080">
        <v>552</v>
      </c>
      <c r="H5080" s="3">
        <f>_xlfn.XLOOKUP(sales[[#This Row],[Product]],products[Product],products[Cost per box])*sales[[#This Row],[Boxes]]</f>
        <v>5801.5199999999995</v>
      </c>
      <c r="I5080" s="4">
        <f>sales[[#This Row],[Revenue]]-sales[[#This Row],[Cost]]</f>
        <v>4117.4800000000005</v>
      </c>
    </row>
    <row r="5081" spans="2:9" x14ac:dyDescent="0.25">
      <c r="B5081" t="s">
        <v>10</v>
      </c>
      <c r="C5081" t="s">
        <v>11</v>
      </c>
      <c r="D5081" t="s">
        <v>35</v>
      </c>
      <c r="E5081" s="1">
        <v>44474</v>
      </c>
      <c r="F5081" s="4">
        <v>4445</v>
      </c>
      <c r="G5081">
        <v>262</v>
      </c>
      <c r="H5081" s="3">
        <f>_xlfn.XLOOKUP(sales[[#This Row],[Product]],products[Product],products[Cost per box])*sales[[#This Row],[Boxes]]</f>
        <v>694.3</v>
      </c>
      <c r="I5081" s="4">
        <f>sales[[#This Row],[Revenue]]-sales[[#This Row],[Cost]]</f>
        <v>3750.7</v>
      </c>
    </row>
    <row r="5082" spans="2:9" x14ac:dyDescent="0.25">
      <c r="B5082" t="s">
        <v>46</v>
      </c>
      <c r="C5082" t="s">
        <v>9</v>
      </c>
      <c r="D5082" t="s">
        <v>43</v>
      </c>
      <c r="E5082" s="1">
        <v>44474</v>
      </c>
      <c r="F5082" s="4">
        <v>9317</v>
      </c>
      <c r="G5082">
        <v>424</v>
      </c>
      <c r="H5082" s="3">
        <f>_xlfn.XLOOKUP(sales[[#This Row],[Product]],products[Product],products[Cost per box])*sales[[#This Row],[Boxes]]</f>
        <v>1632.4</v>
      </c>
      <c r="I5082" s="4">
        <f>sales[[#This Row],[Revenue]]-sales[[#This Row],[Cost]]</f>
        <v>7684.6</v>
      </c>
    </row>
    <row r="5083" spans="2:9" x14ac:dyDescent="0.25">
      <c r="B5083" t="s">
        <v>18</v>
      </c>
      <c r="C5083" t="s">
        <v>9</v>
      </c>
      <c r="D5083" t="s">
        <v>38</v>
      </c>
      <c r="E5083" s="1">
        <v>44474</v>
      </c>
      <c r="F5083" s="4">
        <v>4879</v>
      </c>
      <c r="G5083">
        <v>188</v>
      </c>
      <c r="H5083" s="3">
        <f>_xlfn.XLOOKUP(sales[[#This Row],[Product]],products[Product],products[Cost per box])*sales[[#This Row],[Boxes]]</f>
        <v>1868.7199999999998</v>
      </c>
      <c r="I5083" s="4">
        <f>sales[[#This Row],[Revenue]]-sales[[#This Row],[Cost]]</f>
        <v>3010.28</v>
      </c>
    </row>
    <row r="5084" spans="2:9" x14ac:dyDescent="0.25">
      <c r="B5084" t="s">
        <v>25</v>
      </c>
      <c r="C5084" t="s">
        <v>6</v>
      </c>
      <c r="D5084" t="s">
        <v>24</v>
      </c>
      <c r="E5084" s="1">
        <v>44474</v>
      </c>
      <c r="F5084" s="4">
        <v>1484</v>
      </c>
      <c r="G5084">
        <v>75</v>
      </c>
      <c r="H5084" s="3">
        <f>_xlfn.XLOOKUP(sales[[#This Row],[Product]],products[Product],products[Cost per box])*sales[[#This Row],[Boxes]]</f>
        <v>788.25</v>
      </c>
      <c r="I5084" s="4">
        <f>sales[[#This Row],[Revenue]]-sales[[#This Row],[Cost]]</f>
        <v>695.75</v>
      </c>
    </row>
    <row r="5085" spans="2:9" x14ac:dyDescent="0.25">
      <c r="B5085" t="s">
        <v>40</v>
      </c>
      <c r="C5085" t="s">
        <v>27</v>
      </c>
      <c r="D5085" t="s">
        <v>52</v>
      </c>
      <c r="E5085" s="1">
        <v>44474</v>
      </c>
      <c r="F5085" s="4">
        <v>8659</v>
      </c>
      <c r="G5085">
        <v>840</v>
      </c>
      <c r="H5085" s="3">
        <f>_xlfn.XLOOKUP(sales[[#This Row],[Product]],products[Product],products[Cost per box])*sales[[#This Row],[Boxes]]</f>
        <v>2788.7999999999997</v>
      </c>
      <c r="I5085" s="4">
        <f>sales[[#This Row],[Revenue]]-sales[[#This Row],[Cost]]</f>
        <v>5870.2000000000007</v>
      </c>
    </row>
    <row r="5086" spans="2:9" x14ac:dyDescent="0.25">
      <c r="B5086" t="s">
        <v>20</v>
      </c>
      <c r="C5086" t="s">
        <v>9</v>
      </c>
      <c r="D5086" t="s">
        <v>31</v>
      </c>
      <c r="E5086" s="1">
        <v>44474</v>
      </c>
      <c r="F5086" s="4">
        <v>623</v>
      </c>
      <c r="G5086">
        <v>52</v>
      </c>
      <c r="H5086" s="3">
        <f>_xlfn.XLOOKUP(sales[[#This Row],[Product]],products[Product],products[Cost per box])*sales[[#This Row],[Boxes]]</f>
        <v>297.44</v>
      </c>
      <c r="I5086" s="4">
        <f>sales[[#This Row],[Revenue]]-sales[[#This Row],[Cost]]</f>
        <v>325.56</v>
      </c>
    </row>
    <row r="5087" spans="2:9" x14ac:dyDescent="0.25">
      <c r="B5087" t="s">
        <v>51</v>
      </c>
      <c r="C5087" t="s">
        <v>6</v>
      </c>
      <c r="D5087" t="s">
        <v>31</v>
      </c>
      <c r="E5087" s="1">
        <v>44474</v>
      </c>
      <c r="F5087" s="4">
        <v>13552</v>
      </c>
      <c r="G5087">
        <v>1050</v>
      </c>
      <c r="H5087" s="3">
        <f>_xlfn.XLOOKUP(sales[[#This Row],[Product]],products[Product],products[Cost per box])*sales[[#This Row],[Boxes]]</f>
        <v>6006</v>
      </c>
      <c r="I5087" s="4">
        <f>sales[[#This Row],[Revenue]]-sales[[#This Row],[Cost]]</f>
        <v>7546</v>
      </c>
    </row>
    <row r="5088" spans="2:9" x14ac:dyDescent="0.25">
      <c r="B5088" t="s">
        <v>55</v>
      </c>
      <c r="C5088" t="s">
        <v>21</v>
      </c>
      <c r="D5088" t="s">
        <v>14</v>
      </c>
      <c r="E5088" s="1">
        <v>44474</v>
      </c>
      <c r="F5088" s="4">
        <v>5523</v>
      </c>
      <c r="G5088">
        <v>910</v>
      </c>
      <c r="H5088" s="3">
        <f>_xlfn.XLOOKUP(sales[[#This Row],[Product]],products[Product],products[Cost per box])*sales[[#This Row],[Boxes]]</f>
        <v>5742.0999999999995</v>
      </c>
      <c r="I5088" s="4">
        <f>sales[[#This Row],[Revenue]]-sales[[#This Row],[Cost]]</f>
        <v>-219.09999999999945</v>
      </c>
    </row>
    <row r="5089" spans="2:9" x14ac:dyDescent="0.25">
      <c r="B5089" t="s">
        <v>51</v>
      </c>
      <c r="C5089" t="s">
        <v>16</v>
      </c>
      <c r="D5089" t="s">
        <v>17</v>
      </c>
      <c r="E5089" s="1">
        <v>44474</v>
      </c>
      <c r="F5089" s="4">
        <v>4578</v>
      </c>
      <c r="G5089">
        <v>209</v>
      </c>
      <c r="H5089" s="3">
        <f>_xlfn.XLOOKUP(sales[[#This Row],[Product]],products[Product],products[Cost per box])*sales[[#This Row],[Boxes]]</f>
        <v>1421.2</v>
      </c>
      <c r="I5089" s="4">
        <f>sales[[#This Row],[Revenue]]-sales[[#This Row],[Cost]]</f>
        <v>3156.8</v>
      </c>
    </row>
    <row r="5090" spans="2:9" x14ac:dyDescent="0.25">
      <c r="B5090" t="s">
        <v>41</v>
      </c>
      <c r="C5090" t="s">
        <v>11</v>
      </c>
      <c r="D5090" t="s">
        <v>28</v>
      </c>
      <c r="E5090" s="1">
        <v>44474</v>
      </c>
      <c r="F5090" s="4">
        <v>224</v>
      </c>
      <c r="G5090">
        <v>28</v>
      </c>
      <c r="H5090" s="3">
        <f>_xlfn.XLOOKUP(sales[[#This Row],[Product]],products[Product],products[Cost per box])*sales[[#This Row],[Boxes]]</f>
        <v>77.28</v>
      </c>
      <c r="I5090" s="4">
        <f>sales[[#This Row],[Revenue]]-sales[[#This Row],[Cost]]</f>
        <v>146.72</v>
      </c>
    </row>
    <row r="5091" spans="2:9" x14ac:dyDescent="0.25">
      <c r="B5091" t="s">
        <v>5</v>
      </c>
      <c r="C5091" t="s">
        <v>21</v>
      </c>
      <c r="D5091" t="s">
        <v>48</v>
      </c>
      <c r="E5091" s="1">
        <v>44474</v>
      </c>
      <c r="F5091" s="4">
        <v>1351</v>
      </c>
      <c r="G5091">
        <v>51</v>
      </c>
      <c r="H5091" s="3">
        <f>_xlfn.XLOOKUP(sales[[#This Row],[Product]],products[Product],products[Cost per box])*sales[[#This Row],[Boxes]]</f>
        <v>381.48</v>
      </c>
      <c r="I5091" s="4">
        <f>sales[[#This Row],[Revenue]]-sales[[#This Row],[Cost]]</f>
        <v>969.52</v>
      </c>
    </row>
    <row r="5092" spans="2:9" x14ac:dyDescent="0.25">
      <c r="B5092" t="s">
        <v>18</v>
      </c>
      <c r="C5092" t="s">
        <v>27</v>
      </c>
      <c r="D5092" t="s">
        <v>47</v>
      </c>
      <c r="E5092" s="1">
        <v>44474</v>
      </c>
      <c r="F5092" s="4">
        <v>12369</v>
      </c>
      <c r="G5092">
        <v>770</v>
      </c>
      <c r="H5092" s="3">
        <f>_xlfn.XLOOKUP(sales[[#This Row],[Product]],products[Product],products[Cost per box])*sales[[#This Row],[Boxes]]</f>
        <v>4050.2</v>
      </c>
      <c r="I5092" s="4">
        <f>sales[[#This Row],[Revenue]]-sales[[#This Row],[Cost]]</f>
        <v>8318.7999999999993</v>
      </c>
    </row>
    <row r="5093" spans="2:9" x14ac:dyDescent="0.25">
      <c r="B5093" t="s">
        <v>33</v>
      </c>
      <c r="C5093" t="s">
        <v>21</v>
      </c>
      <c r="D5093" t="s">
        <v>22</v>
      </c>
      <c r="E5093" s="1">
        <v>44474</v>
      </c>
      <c r="F5093" s="4">
        <v>1351</v>
      </c>
      <c r="G5093">
        <v>151</v>
      </c>
      <c r="H5093" s="3">
        <f>_xlfn.XLOOKUP(sales[[#This Row],[Product]],products[Product],products[Cost per box])*sales[[#This Row],[Boxes]]</f>
        <v>1241.22</v>
      </c>
      <c r="I5093" s="4">
        <f>sales[[#This Row],[Revenue]]-sales[[#This Row],[Cost]]</f>
        <v>109.77999999999997</v>
      </c>
    </row>
    <row r="5094" spans="2:9" x14ac:dyDescent="0.25">
      <c r="B5094" t="s">
        <v>55</v>
      </c>
      <c r="C5094" t="s">
        <v>9</v>
      </c>
      <c r="D5094" t="s">
        <v>26</v>
      </c>
      <c r="E5094" s="1">
        <v>44474</v>
      </c>
      <c r="F5094" s="4">
        <v>6251</v>
      </c>
      <c r="G5094">
        <v>521</v>
      </c>
      <c r="H5094" s="3">
        <f>_xlfn.XLOOKUP(sales[[#This Row],[Product]],products[Product],products[Cost per box])*sales[[#This Row],[Boxes]]</f>
        <v>3350.0299999999997</v>
      </c>
      <c r="I5094" s="4">
        <f>sales[[#This Row],[Revenue]]-sales[[#This Row],[Cost]]</f>
        <v>2900.9700000000003</v>
      </c>
    </row>
    <row r="5095" spans="2:9" x14ac:dyDescent="0.25">
      <c r="B5095" t="s">
        <v>54</v>
      </c>
      <c r="C5095" t="s">
        <v>27</v>
      </c>
      <c r="D5095" t="s">
        <v>44</v>
      </c>
      <c r="E5095" s="1">
        <v>44474</v>
      </c>
      <c r="F5095" s="4">
        <v>9793</v>
      </c>
      <c r="G5095">
        <v>446</v>
      </c>
      <c r="H5095" s="3">
        <f>_xlfn.XLOOKUP(sales[[#This Row],[Product]],products[Product],products[Cost per box])*sales[[#This Row],[Boxes]]</f>
        <v>4268.22</v>
      </c>
      <c r="I5095" s="4">
        <f>sales[[#This Row],[Revenue]]-sales[[#This Row],[Cost]]</f>
        <v>5524.78</v>
      </c>
    </row>
    <row r="5096" spans="2:9" x14ac:dyDescent="0.25">
      <c r="B5096" t="s">
        <v>18</v>
      </c>
      <c r="C5096" t="s">
        <v>21</v>
      </c>
      <c r="D5096" t="s">
        <v>28</v>
      </c>
      <c r="E5096" s="1">
        <v>44474</v>
      </c>
      <c r="F5096" s="4">
        <v>1092</v>
      </c>
      <c r="G5096">
        <v>182</v>
      </c>
      <c r="H5096" s="3">
        <f>_xlfn.XLOOKUP(sales[[#This Row],[Product]],products[Product],products[Cost per box])*sales[[#This Row],[Boxes]]</f>
        <v>502.31999999999994</v>
      </c>
      <c r="I5096" s="4">
        <f>sales[[#This Row],[Revenue]]-sales[[#This Row],[Cost]]</f>
        <v>589.68000000000006</v>
      </c>
    </row>
    <row r="5097" spans="2:9" x14ac:dyDescent="0.25">
      <c r="B5097" t="s">
        <v>41</v>
      </c>
      <c r="C5097" t="s">
        <v>16</v>
      </c>
      <c r="D5097" t="s">
        <v>50</v>
      </c>
      <c r="E5097" s="1">
        <v>44474</v>
      </c>
      <c r="F5097" s="4">
        <v>4081</v>
      </c>
      <c r="G5097">
        <v>178</v>
      </c>
      <c r="H5097" s="3">
        <f>_xlfn.XLOOKUP(sales[[#This Row],[Product]],products[Product],products[Cost per box])*sales[[#This Row],[Boxes]]</f>
        <v>2208.98</v>
      </c>
      <c r="I5097" s="4">
        <f>sales[[#This Row],[Revenue]]-sales[[#This Row],[Cost]]</f>
        <v>1872.02</v>
      </c>
    </row>
    <row r="5098" spans="2:9" x14ac:dyDescent="0.25">
      <c r="B5098" t="s">
        <v>53</v>
      </c>
      <c r="C5098" t="s">
        <v>6</v>
      </c>
      <c r="D5098" t="s">
        <v>22</v>
      </c>
      <c r="E5098" s="1">
        <v>44474</v>
      </c>
      <c r="F5098" s="4">
        <v>1911</v>
      </c>
      <c r="G5098">
        <v>192</v>
      </c>
      <c r="H5098" s="3">
        <f>_xlfn.XLOOKUP(sales[[#This Row],[Product]],products[Product],products[Cost per box])*sales[[#This Row],[Boxes]]</f>
        <v>1578.2400000000002</v>
      </c>
      <c r="I5098" s="4">
        <f>sales[[#This Row],[Revenue]]-sales[[#This Row],[Cost]]</f>
        <v>332.75999999999976</v>
      </c>
    </row>
    <row r="5099" spans="2:9" x14ac:dyDescent="0.25">
      <c r="B5099" t="s">
        <v>18</v>
      </c>
      <c r="C5099" t="s">
        <v>16</v>
      </c>
      <c r="D5099" t="s">
        <v>17</v>
      </c>
      <c r="E5099" s="1">
        <v>44474</v>
      </c>
      <c r="F5099" s="4">
        <v>8554</v>
      </c>
      <c r="G5099">
        <v>408</v>
      </c>
      <c r="H5099" s="3">
        <f>_xlfn.XLOOKUP(sales[[#This Row],[Product]],products[Product],products[Cost per box])*sales[[#This Row],[Boxes]]</f>
        <v>2774.4</v>
      </c>
      <c r="I5099" s="4">
        <f>sales[[#This Row],[Revenue]]-sales[[#This Row],[Cost]]</f>
        <v>5779.6</v>
      </c>
    </row>
    <row r="5100" spans="2:9" x14ac:dyDescent="0.25">
      <c r="B5100" t="s">
        <v>46</v>
      </c>
      <c r="C5100" t="s">
        <v>16</v>
      </c>
      <c r="D5100" t="s">
        <v>47</v>
      </c>
      <c r="E5100" s="1">
        <v>44474</v>
      </c>
      <c r="F5100" s="4">
        <v>3584</v>
      </c>
      <c r="G5100">
        <v>239</v>
      </c>
      <c r="H5100" s="3">
        <f>_xlfn.XLOOKUP(sales[[#This Row],[Product]],products[Product],products[Cost per box])*sales[[#This Row],[Boxes]]</f>
        <v>1257.1399999999999</v>
      </c>
      <c r="I5100" s="4">
        <f>sales[[#This Row],[Revenue]]-sales[[#This Row],[Cost]]</f>
        <v>2326.86</v>
      </c>
    </row>
    <row r="5101" spans="2:9" x14ac:dyDescent="0.25">
      <c r="B5101" t="s">
        <v>56</v>
      </c>
      <c r="C5101" t="s">
        <v>16</v>
      </c>
      <c r="D5101" t="s">
        <v>48</v>
      </c>
      <c r="E5101" s="1">
        <v>44474</v>
      </c>
      <c r="F5101" s="4">
        <v>3283</v>
      </c>
      <c r="G5101">
        <v>132</v>
      </c>
      <c r="H5101" s="3">
        <f>_xlfn.XLOOKUP(sales[[#This Row],[Product]],products[Product],products[Cost per box])*sales[[#This Row],[Boxes]]</f>
        <v>987.36</v>
      </c>
      <c r="I5101" s="4">
        <f>sales[[#This Row],[Revenue]]-sales[[#This Row],[Cost]]</f>
        <v>2295.64</v>
      </c>
    </row>
    <row r="5102" spans="2:9" x14ac:dyDescent="0.25">
      <c r="B5102" t="s">
        <v>39</v>
      </c>
      <c r="C5102" t="s">
        <v>16</v>
      </c>
      <c r="D5102" t="s">
        <v>43</v>
      </c>
      <c r="E5102" s="1">
        <v>44474</v>
      </c>
      <c r="F5102" s="4">
        <v>2107</v>
      </c>
      <c r="G5102">
        <v>96</v>
      </c>
      <c r="H5102" s="3">
        <f>_xlfn.XLOOKUP(sales[[#This Row],[Product]],products[Product],products[Cost per box])*sales[[#This Row],[Boxes]]</f>
        <v>369.6</v>
      </c>
      <c r="I5102" s="4">
        <f>sales[[#This Row],[Revenue]]-sales[[#This Row],[Cost]]</f>
        <v>1737.4</v>
      </c>
    </row>
    <row r="5103" spans="2:9" x14ac:dyDescent="0.25">
      <c r="B5103" t="s">
        <v>37</v>
      </c>
      <c r="C5103" t="s">
        <v>9</v>
      </c>
      <c r="D5103" t="s">
        <v>47</v>
      </c>
      <c r="E5103" s="1">
        <v>44474</v>
      </c>
      <c r="F5103" s="4">
        <v>2891</v>
      </c>
      <c r="G5103">
        <v>171</v>
      </c>
      <c r="H5103" s="3">
        <f>_xlfn.XLOOKUP(sales[[#This Row],[Product]],products[Product],products[Cost per box])*sales[[#This Row],[Boxes]]</f>
        <v>899.45999999999992</v>
      </c>
      <c r="I5103" s="4">
        <f>sales[[#This Row],[Revenue]]-sales[[#This Row],[Cost]]</f>
        <v>1991.54</v>
      </c>
    </row>
    <row r="5104" spans="2:9" x14ac:dyDescent="0.25">
      <c r="B5104" t="s">
        <v>40</v>
      </c>
      <c r="C5104" t="s">
        <v>11</v>
      </c>
      <c r="D5104" t="s">
        <v>47</v>
      </c>
      <c r="E5104" s="1">
        <v>44474</v>
      </c>
      <c r="F5104" s="4">
        <v>2513</v>
      </c>
      <c r="G5104">
        <v>168</v>
      </c>
      <c r="H5104" s="3">
        <f>_xlfn.XLOOKUP(sales[[#This Row],[Product]],products[Product],products[Cost per box])*sales[[#This Row],[Boxes]]</f>
        <v>883.68</v>
      </c>
      <c r="I5104" s="4">
        <f>sales[[#This Row],[Revenue]]-sales[[#This Row],[Cost]]</f>
        <v>1629.3200000000002</v>
      </c>
    </row>
    <row r="5105" spans="2:9" x14ac:dyDescent="0.25">
      <c r="B5105" t="s">
        <v>49</v>
      </c>
      <c r="C5105" t="s">
        <v>11</v>
      </c>
      <c r="D5105" t="s">
        <v>31</v>
      </c>
      <c r="E5105" s="1">
        <v>44474</v>
      </c>
      <c r="F5105" s="4">
        <v>1232</v>
      </c>
      <c r="G5105">
        <v>103</v>
      </c>
      <c r="H5105" s="3">
        <f>_xlfn.XLOOKUP(sales[[#This Row],[Product]],products[Product],products[Cost per box])*sales[[#This Row],[Boxes]]</f>
        <v>589.16</v>
      </c>
      <c r="I5105" s="4">
        <f>sales[[#This Row],[Revenue]]-sales[[#This Row],[Cost]]</f>
        <v>642.84</v>
      </c>
    </row>
    <row r="5106" spans="2:9" x14ac:dyDescent="0.25">
      <c r="B5106" t="s">
        <v>5</v>
      </c>
      <c r="C5106" t="s">
        <v>9</v>
      </c>
      <c r="D5106" t="s">
        <v>28</v>
      </c>
      <c r="E5106" s="1">
        <v>44474</v>
      </c>
      <c r="F5106" s="4">
        <v>3178</v>
      </c>
      <c r="G5106">
        <v>398</v>
      </c>
      <c r="H5106" s="3">
        <f>_xlfn.XLOOKUP(sales[[#This Row],[Product]],products[Product],products[Cost per box])*sales[[#This Row],[Boxes]]</f>
        <v>1098.48</v>
      </c>
      <c r="I5106" s="4">
        <f>sales[[#This Row],[Revenue]]-sales[[#This Row],[Cost]]</f>
        <v>2079.52</v>
      </c>
    </row>
    <row r="5107" spans="2:9" x14ac:dyDescent="0.25">
      <c r="B5107" t="s">
        <v>23</v>
      </c>
      <c r="C5107" t="s">
        <v>16</v>
      </c>
      <c r="D5107" t="s">
        <v>42</v>
      </c>
      <c r="E5107" s="1">
        <v>44474</v>
      </c>
      <c r="F5107" s="4">
        <v>2037</v>
      </c>
      <c r="G5107">
        <v>136</v>
      </c>
      <c r="H5107" s="3">
        <f>_xlfn.XLOOKUP(sales[[#This Row],[Product]],products[Product],products[Cost per box])*sales[[#This Row],[Boxes]]</f>
        <v>644.64</v>
      </c>
      <c r="I5107" s="4">
        <f>sales[[#This Row],[Revenue]]-sales[[#This Row],[Cost]]</f>
        <v>1392.3600000000001</v>
      </c>
    </row>
    <row r="5108" spans="2:9" x14ac:dyDescent="0.25">
      <c r="B5108" t="s">
        <v>15</v>
      </c>
      <c r="C5108" t="s">
        <v>9</v>
      </c>
      <c r="D5108" t="s">
        <v>7</v>
      </c>
      <c r="E5108" s="1">
        <v>44474</v>
      </c>
      <c r="F5108" s="4">
        <v>4102</v>
      </c>
      <c r="G5108">
        <v>257</v>
      </c>
      <c r="H5108" s="3">
        <f>_xlfn.XLOOKUP(sales[[#This Row],[Product]],products[Product],products[Cost per box])*sales[[#This Row],[Boxes]]</f>
        <v>1323.5500000000002</v>
      </c>
      <c r="I5108" s="4">
        <f>sales[[#This Row],[Revenue]]-sales[[#This Row],[Cost]]</f>
        <v>2778.45</v>
      </c>
    </row>
    <row r="5109" spans="2:9" x14ac:dyDescent="0.25">
      <c r="B5109" t="s">
        <v>54</v>
      </c>
      <c r="C5109" t="s">
        <v>27</v>
      </c>
      <c r="D5109" t="s">
        <v>43</v>
      </c>
      <c r="E5109" s="1">
        <v>44474</v>
      </c>
      <c r="F5109" s="4">
        <v>1106</v>
      </c>
      <c r="G5109">
        <v>51</v>
      </c>
      <c r="H5109" s="3">
        <f>_xlfn.XLOOKUP(sales[[#This Row],[Product]],products[Product],products[Cost per box])*sales[[#This Row],[Boxes]]</f>
        <v>196.35</v>
      </c>
      <c r="I5109" s="4">
        <f>sales[[#This Row],[Revenue]]-sales[[#This Row],[Cost]]</f>
        <v>909.65</v>
      </c>
    </row>
    <row r="5110" spans="2:9" x14ac:dyDescent="0.25">
      <c r="B5110" t="s">
        <v>20</v>
      </c>
      <c r="C5110" t="s">
        <v>6</v>
      </c>
      <c r="D5110" t="s">
        <v>36</v>
      </c>
      <c r="E5110" s="1">
        <v>44474</v>
      </c>
      <c r="F5110" s="4">
        <v>1127</v>
      </c>
      <c r="G5110">
        <v>161</v>
      </c>
      <c r="H5110" s="3">
        <f>_xlfn.XLOOKUP(sales[[#This Row],[Product]],products[Product],products[Cost per box])*sales[[#This Row],[Boxes]]</f>
        <v>811.44</v>
      </c>
      <c r="I5110" s="4">
        <f>sales[[#This Row],[Revenue]]-sales[[#This Row],[Cost]]</f>
        <v>315.55999999999995</v>
      </c>
    </row>
    <row r="5111" spans="2:9" x14ac:dyDescent="0.25">
      <c r="B5111" t="s">
        <v>56</v>
      </c>
      <c r="C5111" t="s">
        <v>27</v>
      </c>
      <c r="D5111" t="s">
        <v>30</v>
      </c>
      <c r="E5111" s="1">
        <v>44474</v>
      </c>
      <c r="F5111" s="4">
        <v>714</v>
      </c>
      <c r="G5111">
        <v>36</v>
      </c>
      <c r="H5111" s="3">
        <f>_xlfn.XLOOKUP(sales[[#This Row],[Product]],products[Product],products[Cost per box])*sales[[#This Row],[Boxes]]</f>
        <v>132.48000000000002</v>
      </c>
      <c r="I5111" s="4">
        <f>sales[[#This Row],[Revenue]]-sales[[#This Row],[Cost]]</f>
        <v>581.52</v>
      </c>
    </row>
    <row r="5112" spans="2:9" x14ac:dyDescent="0.25">
      <c r="B5112" t="s">
        <v>20</v>
      </c>
      <c r="C5112" t="s">
        <v>27</v>
      </c>
      <c r="D5112" t="s">
        <v>45</v>
      </c>
      <c r="E5112" s="1">
        <v>44474</v>
      </c>
      <c r="F5112" s="4">
        <v>14322</v>
      </c>
      <c r="G5112">
        <v>651</v>
      </c>
      <c r="H5112" s="3">
        <f>_xlfn.XLOOKUP(sales[[#This Row],[Product]],products[Product],products[Cost per box])*sales[[#This Row],[Boxes]]</f>
        <v>5032.2300000000005</v>
      </c>
      <c r="I5112" s="4">
        <f>sales[[#This Row],[Revenue]]-sales[[#This Row],[Cost]]</f>
        <v>9289.77</v>
      </c>
    </row>
    <row r="5113" spans="2:9" x14ac:dyDescent="0.25">
      <c r="B5113" t="s">
        <v>40</v>
      </c>
      <c r="C5113" t="s">
        <v>21</v>
      </c>
      <c r="D5113" t="s">
        <v>12</v>
      </c>
      <c r="E5113" s="1">
        <v>44474</v>
      </c>
      <c r="F5113" s="4">
        <v>17430</v>
      </c>
      <c r="G5113">
        <v>1120</v>
      </c>
      <c r="H5113" s="3">
        <f>_xlfn.XLOOKUP(sales[[#This Row],[Product]],products[Product],products[Cost per box])*sales[[#This Row],[Boxes]]</f>
        <v>9441.6</v>
      </c>
      <c r="I5113" s="4">
        <f>sales[[#This Row],[Revenue]]-sales[[#This Row],[Cost]]</f>
        <v>7988.4</v>
      </c>
    </row>
    <row r="5114" spans="2:9" x14ac:dyDescent="0.25">
      <c r="B5114" t="s">
        <v>39</v>
      </c>
      <c r="C5114" t="s">
        <v>21</v>
      </c>
      <c r="D5114" t="s">
        <v>35</v>
      </c>
      <c r="E5114" s="1">
        <v>44474</v>
      </c>
      <c r="F5114" s="4">
        <v>560</v>
      </c>
      <c r="G5114">
        <v>33</v>
      </c>
      <c r="H5114" s="3">
        <f>_xlfn.XLOOKUP(sales[[#This Row],[Product]],products[Product],products[Cost per box])*sales[[#This Row],[Boxes]]</f>
        <v>87.45</v>
      </c>
      <c r="I5114" s="4">
        <f>sales[[#This Row],[Revenue]]-sales[[#This Row],[Cost]]</f>
        <v>472.55</v>
      </c>
    </row>
    <row r="5115" spans="2:9" x14ac:dyDescent="0.25">
      <c r="B5115" t="s">
        <v>25</v>
      </c>
      <c r="C5115" t="s">
        <v>11</v>
      </c>
      <c r="D5115" t="s">
        <v>52</v>
      </c>
      <c r="E5115" s="1">
        <v>44474</v>
      </c>
      <c r="F5115" s="4">
        <v>2247</v>
      </c>
      <c r="G5115">
        <v>225</v>
      </c>
      <c r="H5115" s="3">
        <f>_xlfn.XLOOKUP(sales[[#This Row],[Product]],products[Product],products[Cost per box])*sales[[#This Row],[Boxes]]</f>
        <v>747</v>
      </c>
      <c r="I5115" s="4">
        <f>sales[[#This Row],[Revenue]]-sales[[#This Row],[Cost]]</f>
        <v>1500</v>
      </c>
    </row>
    <row r="5116" spans="2:9" x14ac:dyDescent="0.25">
      <c r="B5116" t="s">
        <v>56</v>
      </c>
      <c r="C5116" t="s">
        <v>16</v>
      </c>
      <c r="D5116" t="s">
        <v>42</v>
      </c>
      <c r="E5116" s="1">
        <v>44474</v>
      </c>
      <c r="F5116" s="4">
        <v>10402</v>
      </c>
      <c r="G5116">
        <v>651</v>
      </c>
      <c r="H5116" s="3">
        <f>_xlfn.XLOOKUP(sales[[#This Row],[Product]],products[Product],products[Cost per box])*sales[[#This Row],[Boxes]]</f>
        <v>3085.7400000000002</v>
      </c>
      <c r="I5116" s="4">
        <f>sales[[#This Row],[Revenue]]-sales[[#This Row],[Cost]]</f>
        <v>7316.26</v>
      </c>
    </row>
    <row r="5117" spans="2:9" x14ac:dyDescent="0.25">
      <c r="B5117" t="s">
        <v>23</v>
      </c>
      <c r="C5117" t="s">
        <v>16</v>
      </c>
      <c r="D5117" t="s">
        <v>14</v>
      </c>
      <c r="E5117" s="1">
        <v>44474</v>
      </c>
      <c r="F5117" s="4">
        <v>4676</v>
      </c>
      <c r="G5117">
        <v>770</v>
      </c>
      <c r="H5117" s="3">
        <f>_xlfn.XLOOKUP(sales[[#This Row],[Product]],products[Product],products[Cost per box])*sales[[#This Row],[Boxes]]</f>
        <v>4858.7</v>
      </c>
      <c r="I5117" s="4">
        <f>sales[[#This Row],[Revenue]]-sales[[#This Row],[Cost]]</f>
        <v>-182.69999999999982</v>
      </c>
    </row>
    <row r="5118" spans="2:9" x14ac:dyDescent="0.25">
      <c r="B5118" t="s">
        <v>46</v>
      </c>
      <c r="C5118" t="s">
        <v>27</v>
      </c>
      <c r="D5118" t="s">
        <v>38</v>
      </c>
      <c r="E5118" s="1">
        <v>44474</v>
      </c>
      <c r="F5118" s="4">
        <v>5439</v>
      </c>
      <c r="G5118">
        <v>202</v>
      </c>
      <c r="H5118" s="3">
        <f>_xlfn.XLOOKUP(sales[[#This Row],[Product]],products[Product],products[Cost per box])*sales[[#This Row],[Boxes]]</f>
        <v>2007.8799999999999</v>
      </c>
      <c r="I5118" s="4">
        <f>sales[[#This Row],[Revenue]]-sales[[#This Row],[Cost]]</f>
        <v>3431.12</v>
      </c>
    </row>
    <row r="5119" spans="2:9" x14ac:dyDescent="0.25">
      <c r="B5119" t="s">
        <v>34</v>
      </c>
      <c r="C5119" t="s">
        <v>27</v>
      </c>
      <c r="D5119" t="s">
        <v>38</v>
      </c>
      <c r="E5119" s="1">
        <v>44474</v>
      </c>
      <c r="F5119" s="4">
        <v>5418</v>
      </c>
      <c r="G5119">
        <v>217</v>
      </c>
      <c r="H5119" s="3">
        <f>_xlfn.XLOOKUP(sales[[#This Row],[Product]],products[Product],products[Cost per box])*sales[[#This Row],[Boxes]]</f>
        <v>2156.98</v>
      </c>
      <c r="I5119" s="4">
        <f>sales[[#This Row],[Revenue]]-sales[[#This Row],[Cost]]</f>
        <v>3261.02</v>
      </c>
    </row>
    <row r="5120" spans="2:9" x14ac:dyDescent="0.25">
      <c r="B5120" t="s">
        <v>25</v>
      </c>
      <c r="C5120" t="s">
        <v>16</v>
      </c>
      <c r="D5120" t="s">
        <v>43</v>
      </c>
      <c r="E5120" s="1">
        <v>44474</v>
      </c>
      <c r="F5120" s="4">
        <v>2793</v>
      </c>
      <c r="G5120">
        <v>140</v>
      </c>
      <c r="H5120" s="3">
        <f>_xlfn.XLOOKUP(sales[[#This Row],[Product]],products[Product],products[Cost per box])*sales[[#This Row],[Boxes]]</f>
        <v>539</v>
      </c>
      <c r="I5120" s="4">
        <f>sales[[#This Row],[Revenue]]-sales[[#This Row],[Cost]]</f>
        <v>2254</v>
      </c>
    </row>
    <row r="5121" spans="2:9" x14ac:dyDescent="0.25">
      <c r="B5121" t="s">
        <v>18</v>
      </c>
      <c r="C5121" t="s">
        <v>27</v>
      </c>
      <c r="D5121" t="s">
        <v>28</v>
      </c>
      <c r="E5121" s="1">
        <v>44474</v>
      </c>
      <c r="F5121" s="4">
        <v>8477</v>
      </c>
      <c r="G5121">
        <v>1400</v>
      </c>
      <c r="H5121" s="3">
        <f>_xlfn.XLOOKUP(sales[[#This Row],[Product]],products[Product],products[Cost per box])*sales[[#This Row],[Boxes]]</f>
        <v>3863.9999999999995</v>
      </c>
      <c r="I5121" s="4">
        <f>sales[[#This Row],[Revenue]]-sales[[#This Row],[Cost]]</f>
        <v>4613</v>
      </c>
    </row>
    <row r="5122" spans="2:9" x14ac:dyDescent="0.25">
      <c r="B5122" t="s">
        <v>49</v>
      </c>
      <c r="C5122" t="s">
        <v>27</v>
      </c>
      <c r="D5122" t="s">
        <v>42</v>
      </c>
      <c r="E5122" s="1">
        <v>44474</v>
      </c>
      <c r="F5122" s="4">
        <v>6041</v>
      </c>
      <c r="G5122">
        <v>378</v>
      </c>
      <c r="H5122" s="3">
        <f>_xlfn.XLOOKUP(sales[[#This Row],[Product]],products[Product],products[Cost per box])*sales[[#This Row],[Boxes]]</f>
        <v>1791.72</v>
      </c>
      <c r="I5122" s="4">
        <f>sales[[#This Row],[Revenue]]-sales[[#This Row],[Cost]]</f>
        <v>4249.28</v>
      </c>
    </row>
    <row r="5123" spans="2:9" x14ac:dyDescent="0.25">
      <c r="B5123" t="s">
        <v>29</v>
      </c>
      <c r="C5123" t="s">
        <v>6</v>
      </c>
      <c r="D5123" t="s">
        <v>31</v>
      </c>
      <c r="E5123" s="1">
        <v>44474</v>
      </c>
      <c r="F5123" s="4">
        <v>11137</v>
      </c>
      <c r="G5123">
        <v>910</v>
      </c>
      <c r="H5123" s="3">
        <f>_xlfn.XLOOKUP(sales[[#This Row],[Product]],products[Product],products[Cost per box])*sales[[#This Row],[Boxes]]</f>
        <v>5205.2</v>
      </c>
      <c r="I5123" s="4">
        <f>sales[[#This Row],[Revenue]]-sales[[#This Row],[Cost]]</f>
        <v>5931.8</v>
      </c>
    </row>
    <row r="5124" spans="2:9" x14ac:dyDescent="0.25">
      <c r="B5124" t="s">
        <v>46</v>
      </c>
      <c r="C5124" t="s">
        <v>21</v>
      </c>
      <c r="D5124" t="s">
        <v>38</v>
      </c>
      <c r="E5124" s="1">
        <v>44474</v>
      </c>
      <c r="F5124" s="4">
        <v>2681</v>
      </c>
      <c r="G5124">
        <v>108</v>
      </c>
      <c r="H5124" s="3">
        <f>_xlfn.XLOOKUP(sales[[#This Row],[Product]],products[Product],products[Cost per box])*sales[[#This Row],[Boxes]]</f>
        <v>1073.52</v>
      </c>
      <c r="I5124" s="4">
        <f>sales[[#This Row],[Revenue]]-sales[[#This Row],[Cost]]</f>
        <v>1607.48</v>
      </c>
    </row>
    <row r="5125" spans="2:9" x14ac:dyDescent="0.25">
      <c r="B5125" t="s">
        <v>41</v>
      </c>
      <c r="C5125" t="s">
        <v>9</v>
      </c>
      <c r="D5125" t="s">
        <v>50</v>
      </c>
      <c r="E5125" s="1">
        <v>44474</v>
      </c>
      <c r="F5125" s="4">
        <v>1127</v>
      </c>
      <c r="G5125">
        <v>49</v>
      </c>
      <c r="H5125" s="3">
        <f>_xlfn.XLOOKUP(sales[[#This Row],[Product]],products[Product],products[Cost per box])*sales[[#This Row],[Boxes]]</f>
        <v>608.09</v>
      </c>
      <c r="I5125" s="4">
        <f>sales[[#This Row],[Revenue]]-sales[[#This Row],[Cost]]</f>
        <v>518.91</v>
      </c>
    </row>
    <row r="5126" spans="2:9" x14ac:dyDescent="0.25">
      <c r="B5126" t="s">
        <v>15</v>
      </c>
      <c r="C5126" t="s">
        <v>27</v>
      </c>
      <c r="D5126" t="s">
        <v>47</v>
      </c>
      <c r="E5126" s="1">
        <v>44474</v>
      </c>
      <c r="F5126" s="4">
        <v>11683</v>
      </c>
      <c r="G5126">
        <v>700</v>
      </c>
      <c r="H5126" s="3">
        <f>_xlfn.XLOOKUP(sales[[#This Row],[Product]],products[Product],products[Cost per box])*sales[[#This Row],[Boxes]]</f>
        <v>3682</v>
      </c>
      <c r="I5126" s="4">
        <f>sales[[#This Row],[Revenue]]-sales[[#This Row],[Cost]]</f>
        <v>8001</v>
      </c>
    </row>
    <row r="5127" spans="2:9" x14ac:dyDescent="0.25">
      <c r="B5127" t="s">
        <v>53</v>
      </c>
      <c r="C5127" t="s">
        <v>16</v>
      </c>
      <c r="D5127" t="s">
        <v>35</v>
      </c>
      <c r="E5127" s="1">
        <v>44475</v>
      </c>
      <c r="F5127" s="4">
        <v>2758</v>
      </c>
      <c r="G5127">
        <v>163</v>
      </c>
      <c r="H5127" s="3">
        <f>_xlfn.XLOOKUP(sales[[#This Row],[Product]],products[Product],products[Cost per box])*sales[[#This Row],[Boxes]]</f>
        <v>431.95</v>
      </c>
      <c r="I5127" s="4">
        <f>sales[[#This Row],[Revenue]]-sales[[#This Row],[Cost]]</f>
        <v>2326.0500000000002</v>
      </c>
    </row>
    <row r="5128" spans="2:9" x14ac:dyDescent="0.25">
      <c r="B5128" t="s">
        <v>20</v>
      </c>
      <c r="C5128" t="s">
        <v>27</v>
      </c>
      <c r="D5128" t="s">
        <v>48</v>
      </c>
      <c r="E5128" s="1">
        <v>44475</v>
      </c>
      <c r="F5128" s="4">
        <v>6258</v>
      </c>
      <c r="G5128">
        <v>251</v>
      </c>
      <c r="H5128" s="3">
        <f>_xlfn.XLOOKUP(sales[[#This Row],[Product]],products[Product],products[Cost per box])*sales[[#This Row],[Boxes]]</f>
        <v>1877.48</v>
      </c>
      <c r="I5128" s="4">
        <f>sales[[#This Row],[Revenue]]-sales[[#This Row],[Cost]]</f>
        <v>4380.5200000000004</v>
      </c>
    </row>
    <row r="5129" spans="2:9" x14ac:dyDescent="0.25">
      <c r="B5129" t="s">
        <v>10</v>
      </c>
      <c r="C5129" t="s">
        <v>21</v>
      </c>
      <c r="D5129" t="s">
        <v>7</v>
      </c>
      <c r="E5129" s="1">
        <v>44475</v>
      </c>
      <c r="F5129" s="4">
        <v>3885</v>
      </c>
      <c r="G5129">
        <v>259</v>
      </c>
      <c r="H5129" s="3">
        <f>_xlfn.XLOOKUP(sales[[#This Row],[Product]],products[Product],products[Cost per box])*sales[[#This Row],[Boxes]]</f>
        <v>1333.8500000000001</v>
      </c>
      <c r="I5129" s="4">
        <f>sales[[#This Row],[Revenue]]-sales[[#This Row],[Cost]]</f>
        <v>2551.1499999999996</v>
      </c>
    </row>
    <row r="5130" spans="2:9" x14ac:dyDescent="0.25">
      <c r="B5130" t="s">
        <v>53</v>
      </c>
      <c r="C5130" t="s">
        <v>11</v>
      </c>
      <c r="D5130" t="s">
        <v>28</v>
      </c>
      <c r="E5130" s="1">
        <v>44475</v>
      </c>
      <c r="F5130" s="4">
        <v>1386</v>
      </c>
      <c r="G5130">
        <v>174</v>
      </c>
      <c r="H5130" s="3">
        <f>_xlfn.XLOOKUP(sales[[#This Row],[Product]],products[Product],products[Cost per box])*sales[[#This Row],[Boxes]]</f>
        <v>480.23999999999995</v>
      </c>
      <c r="I5130" s="4">
        <f>sales[[#This Row],[Revenue]]-sales[[#This Row],[Cost]]</f>
        <v>905.76</v>
      </c>
    </row>
    <row r="5131" spans="2:9" x14ac:dyDescent="0.25">
      <c r="B5131" t="s">
        <v>15</v>
      </c>
      <c r="C5131" t="s">
        <v>9</v>
      </c>
      <c r="D5131" t="s">
        <v>28</v>
      </c>
      <c r="E5131" s="1">
        <v>44475</v>
      </c>
      <c r="F5131" s="4">
        <v>2968</v>
      </c>
      <c r="G5131">
        <v>424</v>
      </c>
      <c r="H5131" s="3">
        <f>_xlfn.XLOOKUP(sales[[#This Row],[Product]],products[Product],products[Cost per box])*sales[[#This Row],[Boxes]]</f>
        <v>1170.24</v>
      </c>
      <c r="I5131" s="4">
        <f>sales[[#This Row],[Revenue]]-sales[[#This Row],[Cost]]</f>
        <v>1797.76</v>
      </c>
    </row>
    <row r="5132" spans="2:9" x14ac:dyDescent="0.25">
      <c r="B5132" t="s">
        <v>23</v>
      </c>
      <c r="C5132" t="s">
        <v>11</v>
      </c>
      <c r="D5132" t="s">
        <v>7</v>
      </c>
      <c r="E5132" s="1">
        <v>44475</v>
      </c>
      <c r="F5132" s="4">
        <v>749</v>
      </c>
      <c r="G5132">
        <v>47</v>
      </c>
      <c r="H5132" s="3">
        <f>_xlfn.XLOOKUP(sales[[#This Row],[Product]],products[Product],products[Cost per box])*sales[[#This Row],[Boxes]]</f>
        <v>242.05</v>
      </c>
      <c r="I5132" s="4">
        <f>sales[[#This Row],[Revenue]]-sales[[#This Row],[Cost]]</f>
        <v>506.95</v>
      </c>
    </row>
    <row r="5133" spans="2:9" x14ac:dyDescent="0.25">
      <c r="B5133" t="s">
        <v>18</v>
      </c>
      <c r="C5133" t="s">
        <v>21</v>
      </c>
      <c r="D5133" t="s">
        <v>52</v>
      </c>
      <c r="E5133" s="1">
        <v>44475</v>
      </c>
      <c r="F5133" s="4">
        <v>2492</v>
      </c>
      <c r="G5133">
        <v>227</v>
      </c>
      <c r="H5133" s="3">
        <f>_xlfn.XLOOKUP(sales[[#This Row],[Product]],products[Product],products[Cost per box])*sales[[#This Row],[Boxes]]</f>
        <v>753.64</v>
      </c>
      <c r="I5133" s="4">
        <f>sales[[#This Row],[Revenue]]-sales[[#This Row],[Cost]]</f>
        <v>1738.3600000000001</v>
      </c>
    </row>
    <row r="5134" spans="2:9" x14ac:dyDescent="0.25">
      <c r="B5134" t="s">
        <v>13</v>
      </c>
      <c r="C5134" t="s">
        <v>27</v>
      </c>
      <c r="D5134" t="s">
        <v>31</v>
      </c>
      <c r="E5134" s="1">
        <v>44475</v>
      </c>
      <c r="F5134" s="4">
        <v>5684</v>
      </c>
      <c r="G5134">
        <v>438</v>
      </c>
      <c r="H5134" s="3">
        <f>_xlfn.XLOOKUP(sales[[#This Row],[Product]],products[Product],products[Cost per box])*sales[[#This Row],[Boxes]]</f>
        <v>2505.3599999999997</v>
      </c>
      <c r="I5134" s="4">
        <f>sales[[#This Row],[Revenue]]-sales[[#This Row],[Cost]]</f>
        <v>3178.6400000000003</v>
      </c>
    </row>
    <row r="5135" spans="2:9" x14ac:dyDescent="0.25">
      <c r="B5135" t="s">
        <v>10</v>
      </c>
      <c r="C5135" t="s">
        <v>16</v>
      </c>
      <c r="D5135" t="s">
        <v>38</v>
      </c>
      <c r="E5135" s="1">
        <v>44475</v>
      </c>
      <c r="F5135" s="4">
        <v>2282</v>
      </c>
      <c r="G5135">
        <v>88</v>
      </c>
      <c r="H5135" s="3">
        <f>_xlfn.XLOOKUP(sales[[#This Row],[Product]],products[Product],products[Cost per box])*sales[[#This Row],[Boxes]]</f>
        <v>874.71999999999991</v>
      </c>
      <c r="I5135" s="4">
        <f>sales[[#This Row],[Revenue]]-sales[[#This Row],[Cost]]</f>
        <v>1407.2800000000002</v>
      </c>
    </row>
    <row r="5136" spans="2:9" x14ac:dyDescent="0.25">
      <c r="B5136" t="s">
        <v>10</v>
      </c>
      <c r="C5136" t="s">
        <v>6</v>
      </c>
      <c r="D5136" t="s">
        <v>45</v>
      </c>
      <c r="E5136" s="1">
        <v>44475</v>
      </c>
      <c r="F5136" s="4">
        <v>2695</v>
      </c>
      <c r="G5136">
        <v>113</v>
      </c>
      <c r="H5136" s="3">
        <f>_xlfn.XLOOKUP(sales[[#This Row],[Product]],products[Product],products[Cost per box])*sales[[#This Row],[Boxes]]</f>
        <v>873.49</v>
      </c>
      <c r="I5136" s="4">
        <f>sales[[#This Row],[Revenue]]-sales[[#This Row],[Cost]]</f>
        <v>1821.51</v>
      </c>
    </row>
    <row r="5137" spans="2:9" x14ac:dyDescent="0.25">
      <c r="B5137" t="s">
        <v>57</v>
      </c>
      <c r="C5137" t="s">
        <v>6</v>
      </c>
      <c r="D5137" t="s">
        <v>12</v>
      </c>
      <c r="E5137" s="1">
        <v>44475</v>
      </c>
      <c r="F5137" s="4">
        <v>5649</v>
      </c>
      <c r="G5137">
        <v>354</v>
      </c>
      <c r="H5137" s="3">
        <f>_xlfn.XLOOKUP(sales[[#This Row],[Product]],products[Product],products[Cost per box])*sales[[#This Row],[Boxes]]</f>
        <v>2984.22</v>
      </c>
      <c r="I5137" s="4">
        <f>sales[[#This Row],[Revenue]]-sales[[#This Row],[Cost]]</f>
        <v>2664.78</v>
      </c>
    </row>
    <row r="5138" spans="2:9" x14ac:dyDescent="0.25">
      <c r="B5138" t="s">
        <v>33</v>
      </c>
      <c r="C5138" t="s">
        <v>9</v>
      </c>
      <c r="D5138" t="s">
        <v>28</v>
      </c>
      <c r="E5138" s="1">
        <v>44475</v>
      </c>
      <c r="F5138" s="4">
        <v>1022</v>
      </c>
      <c r="G5138">
        <v>128</v>
      </c>
      <c r="H5138" s="3">
        <f>_xlfn.XLOOKUP(sales[[#This Row],[Product]],products[Product],products[Cost per box])*sales[[#This Row],[Boxes]]</f>
        <v>353.28</v>
      </c>
      <c r="I5138" s="4">
        <f>sales[[#This Row],[Revenue]]-sales[[#This Row],[Cost]]</f>
        <v>668.72</v>
      </c>
    </row>
    <row r="5139" spans="2:9" x14ac:dyDescent="0.25">
      <c r="B5139" t="s">
        <v>20</v>
      </c>
      <c r="C5139" t="s">
        <v>6</v>
      </c>
      <c r="D5139" t="s">
        <v>14</v>
      </c>
      <c r="E5139" s="1">
        <v>44475</v>
      </c>
      <c r="F5139" s="4">
        <v>5404</v>
      </c>
      <c r="G5139">
        <v>676</v>
      </c>
      <c r="H5139" s="3">
        <f>_xlfn.XLOOKUP(sales[[#This Row],[Product]],products[Product],products[Cost per box])*sales[[#This Row],[Boxes]]</f>
        <v>4265.5599999999995</v>
      </c>
      <c r="I5139" s="4">
        <f>sales[[#This Row],[Revenue]]-sales[[#This Row],[Cost]]</f>
        <v>1138.4400000000005</v>
      </c>
    </row>
    <row r="5140" spans="2:9" x14ac:dyDescent="0.25">
      <c r="B5140" t="s">
        <v>53</v>
      </c>
      <c r="C5140" t="s">
        <v>16</v>
      </c>
      <c r="D5140" t="s">
        <v>50</v>
      </c>
      <c r="E5140" s="1">
        <v>44475</v>
      </c>
      <c r="F5140" s="4">
        <v>6160</v>
      </c>
      <c r="G5140">
        <v>268</v>
      </c>
      <c r="H5140" s="3">
        <f>_xlfn.XLOOKUP(sales[[#This Row],[Product]],products[Product],products[Cost per box])*sales[[#This Row],[Boxes]]</f>
        <v>3325.88</v>
      </c>
      <c r="I5140" s="4">
        <f>sales[[#This Row],[Revenue]]-sales[[#This Row],[Cost]]</f>
        <v>2834.12</v>
      </c>
    </row>
    <row r="5141" spans="2:9" x14ac:dyDescent="0.25">
      <c r="B5141" t="s">
        <v>41</v>
      </c>
      <c r="C5141" t="s">
        <v>16</v>
      </c>
      <c r="D5141" t="s">
        <v>31</v>
      </c>
      <c r="E5141" s="1">
        <v>44475</v>
      </c>
      <c r="F5141" s="4">
        <v>8680</v>
      </c>
      <c r="G5141">
        <v>620</v>
      </c>
      <c r="H5141" s="3">
        <f>_xlfn.XLOOKUP(sales[[#This Row],[Product]],products[Product],products[Cost per box])*sales[[#This Row],[Boxes]]</f>
        <v>3546.3999999999996</v>
      </c>
      <c r="I5141" s="4">
        <f>sales[[#This Row],[Revenue]]-sales[[#This Row],[Cost]]</f>
        <v>5133.6000000000004</v>
      </c>
    </row>
    <row r="5142" spans="2:9" x14ac:dyDescent="0.25">
      <c r="B5142" t="s">
        <v>13</v>
      </c>
      <c r="C5142" t="s">
        <v>9</v>
      </c>
      <c r="D5142" t="s">
        <v>19</v>
      </c>
      <c r="E5142" s="1">
        <v>44475</v>
      </c>
      <c r="F5142" s="4">
        <v>2786</v>
      </c>
      <c r="G5142">
        <v>155</v>
      </c>
      <c r="H5142" s="3">
        <f>_xlfn.XLOOKUP(sales[[#This Row],[Product]],products[Product],products[Cost per box])*sales[[#This Row],[Boxes]]</f>
        <v>1585.65</v>
      </c>
      <c r="I5142" s="4">
        <f>sales[[#This Row],[Revenue]]-sales[[#This Row],[Cost]]</f>
        <v>1200.3499999999999</v>
      </c>
    </row>
    <row r="5143" spans="2:9" x14ac:dyDescent="0.25">
      <c r="B5143" t="s">
        <v>51</v>
      </c>
      <c r="C5143" t="s">
        <v>6</v>
      </c>
      <c r="D5143" t="s">
        <v>45</v>
      </c>
      <c r="E5143" s="1">
        <v>44475</v>
      </c>
      <c r="F5143" s="4">
        <v>1785</v>
      </c>
      <c r="G5143">
        <v>78</v>
      </c>
      <c r="H5143" s="3">
        <f>_xlfn.XLOOKUP(sales[[#This Row],[Product]],products[Product],products[Cost per box])*sales[[#This Row],[Boxes]]</f>
        <v>602.94000000000005</v>
      </c>
      <c r="I5143" s="4">
        <f>sales[[#This Row],[Revenue]]-sales[[#This Row],[Cost]]</f>
        <v>1182.06</v>
      </c>
    </row>
    <row r="5144" spans="2:9" x14ac:dyDescent="0.25">
      <c r="B5144" t="s">
        <v>32</v>
      </c>
      <c r="C5144" t="s">
        <v>9</v>
      </c>
      <c r="D5144" t="s">
        <v>24</v>
      </c>
      <c r="E5144" s="1">
        <v>44475</v>
      </c>
      <c r="F5144" s="4">
        <v>413</v>
      </c>
      <c r="G5144">
        <v>21</v>
      </c>
      <c r="H5144" s="3">
        <f>_xlfn.XLOOKUP(sales[[#This Row],[Product]],products[Product],products[Cost per box])*sales[[#This Row],[Boxes]]</f>
        <v>220.71</v>
      </c>
      <c r="I5144" s="4">
        <f>sales[[#This Row],[Revenue]]-sales[[#This Row],[Cost]]</f>
        <v>192.29</v>
      </c>
    </row>
    <row r="5145" spans="2:9" x14ac:dyDescent="0.25">
      <c r="B5145" t="s">
        <v>56</v>
      </c>
      <c r="C5145" t="s">
        <v>16</v>
      </c>
      <c r="D5145" t="s">
        <v>36</v>
      </c>
      <c r="E5145" s="1">
        <v>44475</v>
      </c>
      <c r="F5145" s="4">
        <v>11508</v>
      </c>
      <c r="G5145">
        <v>1260</v>
      </c>
      <c r="H5145" s="3">
        <f>_xlfn.XLOOKUP(sales[[#This Row],[Product]],products[Product],products[Cost per box])*sales[[#This Row],[Boxes]]</f>
        <v>6350.4</v>
      </c>
      <c r="I5145" s="4">
        <f>sales[[#This Row],[Revenue]]-sales[[#This Row],[Cost]]</f>
        <v>5157.6000000000004</v>
      </c>
    </row>
    <row r="5146" spans="2:9" x14ac:dyDescent="0.25">
      <c r="B5146" t="s">
        <v>49</v>
      </c>
      <c r="C5146" t="s">
        <v>16</v>
      </c>
      <c r="D5146" t="s">
        <v>26</v>
      </c>
      <c r="E5146" s="1">
        <v>44475</v>
      </c>
      <c r="F5146" s="4">
        <v>945</v>
      </c>
      <c r="G5146">
        <v>86</v>
      </c>
      <c r="H5146" s="3">
        <f>_xlfn.XLOOKUP(sales[[#This Row],[Product]],products[Product],products[Cost per box])*sales[[#This Row],[Boxes]]</f>
        <v>552.98</v>
      </c>
      <c r="I5146" s="4">
        <f>sales[[#This Row],[Revenue]]-sales[[#This Row],[Cost]]</f>
        <v>392.02</v>
      </c>
    </row>
    <row r="5147" spans="2:9" x14ac:dyDescent="0.25">
      <c r="B5147" t="s">
        <v>29</v>
      </c>
      <c r="C5147" t="s">
        <v>21</v>
      </c>
      <c r="D5147" t="s">
        <v>14</v>
      </c>
      <c r="E5147" s="1">
        <v>44475</v>
      </c>
      <c r="F5147" s="4">
        <v>1869</v>
      </c>
      <c r="G5147">
        <v>234</v>
      </c>
      <c r="H5147" s="3">
        <f>_xlfn.XLOOKUP(sales[[#This Row],[Product]],products[Product],products[Cost per box])*sales[[#This Row],[Boxes]]</f>
        <v>1476.54</v>
      </c>
      <c r="I5147" s="4">
        <f>sales[[#This Row],[Revenue]]-sales[[#This Row],[Cost]]</f>
        <v>392.46000000000004</v>
      </c>
    </row>
    <row r="5148" spans="2:9" x14ac:dyDescent="0.25">
      <c r="B5148" t="s">
        <v>37</v>
      </c>
      <c r="C5148" t="s">
        <v>11</v>
      </c>
      <c r="D5148" t="s">
        <v>14</v>
      </c>
      <c r="E5148" s="1">
        <v>44475</v>
      </c>
      <c r="F5148" s="4">
        <v>2618</v>
      </c>
      <c r="G5148">
        <v>374</v>
      </c>
      <c r="H5148" s="3">
        <f>_xlfn.XLOOKUP(sales[[#This Row],[Product]],products[Product],products[Cost per box])*sales[[#This Row],[Boxes]]</f>
        <v>2359.94</v>
      </c>
      <c r="I5148" s="4">
        <f>sales[[#This Row],[Revenue]]-sales[[#This Row],[Cost]]</f>
        <v>258.05999999999995</v>
      </c>
    </row>
    <row r="5149" spans="2:9" x14ac:dyDescent="0.25">
      <c r="B5149" t="s">
        <v>46</v>
      </c>
      <c r="C5149" t="s">
        <v>21</v>
      </c>
      <c r="D5149" t="s">
        <v>42</v>
      </c>
      <c r="E5149" s="1">
        <v>44476</v>
      </c>
      <c r="F5149" s="4">
        <v>1512</v>
      </c>
      <c r="G5149">
        <v>101</v>
      </c>
      <c r="H5149" s="3">
        <f>_xlfn.XLOOKUP(sales[[#This Row],[Product]],products[Product],products[Cost per box])*sales[[#This Row],[Boxes]]</f>
        <v>478.74</v>
      </c>
      <c r="I5149" s="4">
        <f>sales[[#This Row],[Revenue]]-sales[[#This Row],[Cost]]</f>
        <v>1033.26</v>
      </c>
    </row>
    <row r="5150" spans="2:9" x14ac:dyDescent="0.25">
      <c r="B5150" t="s">
        <v>13</v>
      </c>
      <c r="C5150" t="s">
        <v>21</v>
      </c>
      <c r="D5150" t="s">
        <v>12</v>
      </c>
      <c r="E5150" s="1">
        <v>44476</v>
      </c>
      <c r="F5150" s="4">
        <v>5460</v>
      </c>
      <c r="G5150">
        <v>364</v>
      </c>
      <c r="H5150" s="3">
        <f>_xlfn.XLOOKUP(sales[[#This Row],[Product]],products[Product],products[Cost per box])*sales[[#This Row],[Boxes]]</f>
        <v>3068.52</v>
      </c>
      <c r="I5150" s="4">
        <f>sales[[#This Row],[Revenue]]-sales[[#This Row],[Cost]]</f>
        <v>2391.48</v>
      </c>
    </row>
    <row r="5151" spans="2:9" x14ac:dyDescent="0.25">
      <c r="B5151" t="s">
        <v>49</v>
      </c>
      <c r="C5151" t="s">
        <v>21</v>
      </c>
      <c r="D5151" t="s">
        <v>14</v>
      </c>
      <c r="E5151" s="1">
        <v>44476</v>
      </c>
      <c r="F5151" s="4">
        <v>4487</v>
      </c>
      <c r="G5151">
        <v>641</v>
      </c>
      <c r="H5151" s="3">
        <f>_xlfn.XLOOKUP(sales[[#This Row],[Product]],products[Product],products[Cost per box])*sales[[#This Row],[Boxes]]</f>
        <v>4044.7099999999996</v>
      </c>
      <c r="I5151" s="4">
        <f>sales[[#This Row],[Revenue]]-sales[[#This Row],[Cost]]</f>
        <v>442.29000000000042</v>
      </c>
    </row>
    <row r="5152" spans="2:9" x14ac:dyDescent="0.25">
      <c r="B5152" t="s">
        <v>56</v>
      </c>
      <c r="C5152" t="s">
        <v>9</v>
      </c>
      <c r="D5152" t="s">
        <v>47</v>
      </c>
      <c r="E5152" s="1">
        <v>44476</v>
      </c>
      <c r="F5152" s="4">
        <v>1519</v>
      </c>
      <c r="G5152">
        <v>95</v>
      </c>
      <c r="H5152" s="3">
        <f>_xlfn.XLOOKUP(sales[[#This Row],[Product]],products[Product],products[Cost per box])*sales[[#This Row],[Boxes]]</f>
        <v>499.7</v>
      </c>
      <c r="I5152" s="4">
        <f>sales[[#This Row],[Revenue]]-sales[[#This Row],[Cost]]</f>
        <v>1019.3</v>
      </c>
    </row>
    <row r="5153" spans="2:9" x14ac:dyDescent="0.25">
      <c r="B5153" t="s">
        <v>53</v>
      </c>
      <c r="C5153" t="s">
        <v>9</v>
      </c>
      <c r="D5153" t="s">
        <v>7</v>
      </c>
      <c r="E5153" s="1">
        <v>44476</v>
      </c>
      <c r="F5153" s="4">
        <v>4375</v>
      </c>
      <c r="G5153">
        <v>313</v>
      </c>
      <c r="H5153" s="3">
        <f>_xlfn.XLOOKUP(sales[[#This Row],[Product]],products[Product],products[Cost per box])*sales[[#This Row],[Boxes]]</f>
        <v>1611.95</v>
      </c>
      <c r="I5153" s="4">
        <f>sales[[#This Row],[Revenue]]-sales[[#This Row],[Cost]]</f>
        <v>2763.05</v>
      </c>
    </row>
    <row r="5154" spans="2:9" x14ac:dyDescent="0.25">
      <c r="B5154" t="s">
        <v>37</v>
      </c>
      <c r="C5154" t="s">
        <v>11</v>
      </c>
      <c r="D5154" t="s">
        <v>43</v>
      </c>
      <c r="E5154" s="1">
        <v>44476</v>
      </c>
      <c r="F5154" s="4">
        <v>11214</v>
      </c>
      <c r="G5154">
        <v>510</v>
      </c>
      <c r="H5154" s="3">
        <f>_xlfn.XLOOKUP(sales[[#This Row],[Product]],products[Product],products[Cost per box])*sales[[#This Row],[Boxes]]</f>
        <v>1963.5</v>
      </c>
      <c r="I5154" s="4">
        <f>sales[[#This Row],[Revenue]]-sales[[#This Row],[Cost]]</f>
        <v>9250.5</v>
      </c>
    </row>
    <row r="5155" spans="2:9" x14ac:dyDescent="0.25">
      <c r="B5155" t="s">
        <v>13</v>
      </c>
      <c r="C5155" t="s">
        <v>11</v>
      </c>
      <c r="D5155" t="s">
        <v>44</v>
      </c>
      <c r="E5155" s="1">
        <v>44476</v>
      </c>
      <c r="F5155" s="4">
        <v>1820</v>
      </c>
      <c r="G5155">
        <v>80</v>
      </c>
      <c r="H5155" s="3">
        <f>_xlfn.XLOOKUP(sales[[#This Row],[Product]],products[Product],products[Cost per box])*sales[[#This Row],[Boxes]]</f>
        <v>765.6</v>
      </c>
      <c r="I5155" s="4">
        <f>sales[[#This Row],[Revenue]]-sales[[#This Row],[Cost]]</f>
        <v>1054.4000000000001</v>
      </c>
    </row>
    <row r="5156" spans="2:9" x14ac:dyDescent="0.25">
      <c r="B5156" t="s">
        <v>8</v>
      </c>
      <c r="C5156" t="s">
        <v>11</v>
      </c>
      <c r="D5156" t="s">
        <v>30</v>
      </c>
      <c r="E5156" s="1">
        <v>44476</v>
      </c>
      <c r="F5156" s="4">
        <v>6342</v>
      </c>
      <c r="G5156">
        <v>334</v>
      </c>
      <c r="H5156" s="3">
        <f>_xlfn.XLOOKUP(sales[[#This Row],[Product]],products[Product],products[Cost per box])*sales[[#This Row],[Boxes]]</f>
        <v>1229.1200000000001</v>
      </c>
      <c r="I5156" s="4">
        <f>sales[[#This Row],[Revenue]]-sales[[#This Row],[Cost]]</f>
        <v>5112.88</v>
      </c>
    </row>
    <row r="5157" spans="2:9" x14ac:dyDescent="0.25">
      <c r="B5157" t="s">
        <v>8</v>
      </c>
      <c r="C5157" t="s">
        <v>21</v>
      </c>
      <c r="D5157" t="s">
        <v>36</v>
      </c>
      <c r="E5157" s="1">
        <v>44476</v>
      </c>
      <c r="F5157" s="4">
        <v>3808</v>
      </c>
      <c r="G5157">
        <v>476</v>
      </c>
      <c r="H5157" s="3">
        <f>_xlfn.XLOOKUP(sales[[#This Row],[Product]],products[Product],products[Cost per box])*sales[[#This Row],[Boxes]]</f>
        <v>2399.04</v>
      </c>
      <c r="I5157" s="4">
        <f>sales[[#This Row],[Revenue]]-sales[[#This Row],[Cost]]</f>
        <v>1408.96</v>
      </c>
    </row>
    <row r="5158" spans="2:9" x14ac:dyDescent="0.25">
      <c r="B5158" t="s">
        <v>32</v>
      </c>
      <c r="C5158" t="s">
        <v>21</v>
      </c>
      <c r="D5158" t="s">
        <v>28</v>
      </c>
      <c r="E5158" s="1">
        <v>44476</v>
      </c>
      <c r="F5158" s="4">
        <v>5915</v>
      </c>
      <c r="G5158">
        <v>840</v>
      </c>
      <c r="H5158" s="3">
        <f>_xlfn.XLOOKUP(sales[[#This Row],[Product]],products[Product],products[Cost per box])*sales[[#This Row],[Boxes]]</f>
        <v>2318.3999999999996</v>
      </c>
      <c r="I5158" s="4">
        <f>sales[[#This Row],[Revenue]]-sales[[#This Row],[Cost]]</f>
        <v>3596.6000000000004</v>
      </c>
    </row>
    <row r="5159" spans="2:9" x14ac:dyDescent="0.25">
      <c r="B5159" t="s">
        <v>8</v>
      </c>
      <c r="C5159" t="s">
        <v>11</v>
      </c>
      <c r="D5159" t="s">
        <v>7</v>
      </c>
      <c r="E5159" s="1">
        <v>44476</v>
      </c>
      <c r="F5159" s="4">
        <v>15274</v>
      </c>
      <c r="G5159">
        <v>980</v>
      </c>
      <c r="H5159" s="3">
        <f>_xlfn.XLOOKUP(sales[[#This Row],[Product]],products[Product],products[Cost per box])*sales[[#This Row],[Boxes]]</f>
        <v>5047</v>
      </c>
      <c r="I5159" s="4">
        <f>sales[[#This Row],[Revenue]]-sales[[#This Row],[Cost]]</f>
        <v>10227</v>
      </c>
    </row>
    <row r="5160" spans="2:9" x14ac:dyDescent="0.25">
      <c r="B5160" t="s">
        <v>51</v>
      </c>
      <c r="C5160" t="s">
        <v>9</v>
      </c>
      <c r="D5160" t="s">
        <v>31</v>
      </c>
      <c r="E5160" s="1">
        <v>44476</v>
      </c>
      <c r="F5160" s="4">
        <v>1176</v>
      </c>
      <c r="G5160">
        <v>84</v>
      </c>
      <c r="H5160" s="3">
        <f>_xlfn.XLOOKUP(sales[[#This Row],[Product]],products[Product],products[Cost per box])*sales[[#This Row],[Boxes]]</f>
        <v>480.47999999999996</v>
      </c>
      <c r="I5160" s="4">
        <f>sales[[#This Row],[Revenue]]-sales[[#This Row],[Cost]]</f>
        <v>695.52</v>
      </c>
    </row>
    <row r="5161" spans="2:9" x14ac:dyDescent="0.25">
      <c r="B5161" t="s">
        <v>5</v>
      </c>
      <c r="C5161" t="s">
        <v>6</v>
      </c>
      <c r="D5161" t="s">
        <v>30</v>
      </c>
      <c r="E5161" s="1">
        <v>44476</v>
      </c>
      <c r="F5161" s="4">
        <v>4403</v>
      </c>
      <c r="G5161">
        <v>245</v>
      </c>
      <c r="H5161" s="3">
        <f>_xlfn.XLOOKUP(sales[[#This Row],[Product]],products[Product],products[Cost per box])*sales[[#This Row],[Boxes]]</f>
        <v>901.6</v>
      </c>
      <c r="I5161" s="4">
        <f>sales[[#This Row],[Revenue]]-sales[[#This Row],[Cost]]</f>
        <v>3501.4</v>
      </c>
    </row>
    <row r="5162" spans="2:9" x14ac:dyDescent="0.25">
      <c r="B5162" t="s">
        <v>37</v>
      </c>
      <c r="C5162" t="s">
        <v>27</v>
      </c>
      <c r="D5162" t="s">
        <v>36</v>
      </c>
      <c r="E5162" s="1">
        <v>44476</v>
      </c>
      <c r="F5162" s="4">
        <v>483</v>
      </c>
      <c r="G5162">
        <v>69</v>
      </c>
      <c r="H5162" s="3">
        <f>_xlfn.XLOOKUP(sales[[#This Row],[Product]],products[Product],products[Cost per box])*sales[[#This Row],[Boxes]]</f>
        <v>347.76</v>
      </c>
      <c r="I5162" s="4">
        <f>sales[[#This Row],[Revenue]]-sales[[#This Row],[Cost]]</f>
        <v>135.24</v>
      </c>
    </row>
    <row r="5163" spans="2:9" x14ac:dyDescent="0.25">
      <c r="B5163" t="s">
        <v>20</v>
      </c>
      <c r="C5163" t="s">
        <v>9</v>
      </c>
      <c r="D5163" t="s">
        <v>22</v>
      </c>
      <c r="E5163" s="1">
        <v>44476</v>
      </c>
      <c r="F5163" s="4">
        <v>7805</v>
      </c>
      <c r="G5163">
        <v>840</v>
      </c>
      <c r="H5163" s="3">
        <f>_xlfn.XLOOKUP(sales[[#This Row],[Product]],products[Product],products[Cost per box])*sales[[#This Row],[Boxes]]</f>
        <v>6904.8</v>
      </c>
      <c r="I5163" s="4">
        <f>sales[[#This Row],[Revenue]]-sales[[#This Row],[Cost]]</f>
        <v>900.19999999999982</v>
      </c>
    </row>
    <row r="5164" spans="2:9" x14ac:dyDescent="0.25">
      <c r="B5164" t="s">
        <v>33</v>
      </c>
      <c r="C5164" t="s">
        <v>27</v>
      </c>
      <c r="D5164" t="s">
        <v>52</v>
      </c>
      <c r="E5164" s="1">
        <v>44476</v>
      </c>
      <c r="F5164" s="4">
        <v>4641</v>
      </c>
      <c r="G5164">
        <v>465</v>
      </c>
      <c r="H5164" s="3">
        <f>_xlfn.XLOOKUP(sales[[#This Row],[Product]],products[Product],products[Cost per box])*sales[[#This Row],[Boxes]]</f>
        <v>1543.8</v>
      </c>
      <c r="I5164" s="4">
        <f>sales[[#This Row],[Revenue]]-sales[[#This Row],[Cost]]</f>
        <v>3097.2</v>
      </c>
    </row>
    <row r="5165" spans="2:9" x14ac:dyDescent="0.25">
      <c r="B5165" t="s">
        <v>49</v>
      </c>
      <c r="C5165" t="s">
        <v>11</v>
      </c>
      <c r="D5165" t="s">
        <v>50</v>
      </c>
      <c r="E5165" s="1">
        <v>44476</v>
      </c>
      <c r="F5165" s="4">
        <v>12138</v>
      </c>
      <c r="G5165">
        <v>506</v>
      </c>
      <c r="H5165" s="3">
        <f>_xlfn.XLOOKUP(sales[[#This Row],[Product]],products[Product],products[Cost per box])*sales[[#This Row],[Boxes]]</f>
        <v>6279.46</v>
      </c>
      <c r="I5165" s="4">
        <f>sales[[#This Row],[Revenue]]-sales[[#This Row],[Cost]]</f>
        <v>5858.54</v>
      </c>
    </row>
    <row r="5166" spans="2:9" x14ac:dyDescent="0.25">
      <c r="B5166" t="s">
        <v>10</v>
      </c>
      <c r="C5166" t="s">
        <v>11</v>
      </c>
      <c r="D5166" t="s">
        <v>12</v>
      </c>
      <c r="E5166" s="1">
        <v>44476</v>
      </c>
      <c r="F5166" s="4">
        <v>14371</v>
      </c>
      <c r="G5166">
        <v>980</v>
      </c>
      <c r="H5166" s="3">
        <f>_xlfn.XLOOKUP(sales[[#This Row],[Product]],products[Product],products[Cost per box])*sales[[#This Row],[Boxes]]</f>
        <v>8261.4</v>
      </c>
      <c r="I5166" s="4">
        <f>sales[[#This Row],[Revenue]]-sales[[#This Row],[Cost]]</f>
        <v>6109.6</v>
      </c>
    </row>
    <row r="5167" spans="2:9" x14ac:dyDescent="0.25">
      <c r="B5167" t="s">
        <v>20</v>
      </c>
      <c r="C5167" t="s">
        <v>27</v>
      </c>
      <c r="D5167" t="s">
        <v>19</v>
      </c>
      <c r="E5167" s="1">
        <v>44476</v>
      </c>
      <c r="F5167" s="4">
        <v>4774</v>
      </c>
      <c r="G5167">
        <v>299</v>
      </c>
      <c r="H5167" s="3">
        <f>_xlfn.XLOOKUP(sales[[#This Row],[Product]],products[Product],products[Cost per box])*sales[[#This Row],[Boxes]]</f>
        <v>3058.77</v>
      </c>
      <c r="I5167" s="4">
        <f>sales[[#This Row],[Revenue]]-sales[[#This Row],[Cost]]</f>
        <v>1715.23</v>
      </c>
    </row>
    <row r="5168" spans="2:9" x14ac:dyDescent="0.25">
      <c r="B5168" t="s">
        <v>57</v>
      </c>
      <c r="C5168" t="s">
        <v>16</v>
      </c>
      <c r="D5168" t="s">
        <v>31</v>
      </c>
      <c r="E5168" s="1">
        <v>44476</v>
      </c>
      <c r="F5168" s="4">
        <v>1722</v>
      </c>
      <c r="G5168">
        <v>123</v>
      </c>
      <c r="H5168" s="3">
        <f>_xlfn.XLOOKUP(sales[[#This Row],[Product]],products[Product],products[Cost per box])*sales[[#This Row],[Boxes]]</f>
        <v>703.56</v>
      </c>
      <c r="I5168" s="4">
        <f>sales[[#This Row],[Revenue]]-sales[[#This Row],[Cost]]</f>
        <v>1018.44</v>
      </c>
    </row>
    <row r="5169" spans="2:9" x14ac:dyDescent="0.25">
      <c r="B5169" t="s">
        <v>15</v>
      </c>
      <c r="C5169" t="s">
        <v>27</v>
      </c>
      <c r="D5169" t="s">
        <v>44</v>
      </c>
      <c r="E5169" s="1">
        <v>44476</v>
      </c>
      <c r="F5169" s="4">
        <v>6531</v>
      </c>
      <c r="G5169">
        <v>273</v>
      </c>
      <c r="H5169" s="3">
        <f>_xlfn.XLOOKUP(sales[[#This Row],[Product]],products[Product],products[Cost per box])*sales[[#This Row],[Boxes]]</f>
        <v>2612.61</v>
      </c>
      <c r="I5169" s="4">
        <f>sales[[#This Row],[Revenue]]-sales[[#This Row],[Cost]]</f>
        <v>3918.39</v>
      </c>
    </row>
    <row r="5170" spans="2:9" x14ac:dyDescent="0.25">
      <c r="B5170" t="s">
        <v>53</v>
      </c>
      <c r="C5170" t="s">
        <v>27</v>
      </c>
      <c r="D5170" t="s">
        <v>17</v>
      </c>
      <c r="E5170" s="1">
        <v>44476</v>
      </c>
      <c r="F5170" s="4">
        <v>11333</v>
      </c>
      <c r="G5170">
        <v>493</v>
      </c>
      <c r="H5170" s="3">
        <f>_xlfn.XLOOKUP(sales[[#This Row],[Product]],products[Product],products[Cost per box])*sales[[#This Row],[Boxes]]</f>
        <v>3352.4</v>
      </c>
      <c r="I5170" s="4">
        <f>sales[[#This Row],[Revenue]]-sales[[#This Row],[Cost]]</f>
        <v>7980.6</v>
      </c>
    </row>
    <row r="5171" spans="2:9" x14ac:dyDescent="0.25">
      <c r="B5171" t="s">
        <v>56</v>
      </c>
      <c r="C5171" t="s">
        <v>21</v>
      </c>
      <c r="D5171" t="s">
        <v>50</v>
      </c>
      <c r="E5171" s="1">
        <v>44476</v>
      </c>
      <c r="F5171" s="4">
        <v>7546</v>
      </c>
      <c r="G5171">
        <v>343</v>
      </c>
      <c r="H5171" s="3">
        <f>_xlfn.XLOOKUP(sales[[#This Row],[Product]],products[Product],products[Cost per box])*sales[[#This Row],[Boxes]]</f>
        <v>4256.63</v>
      </c>
      <c r="I5171" s="4">
        <f>sales[[#This Row],[Revenue]]-sales[[#This Row],[Cost]]</f>
        <v>3289.37</v>
      </c>
    </row>
    <row r="5172" spans="2:9" x14ac:dyDescent="0.25">
      <c r="B5172" t="s">
        <v>37</v>
      </c>
      <c r="C5172" t="s">
        <v>27</v>
      </c>
      <c r="D5172" t="s">
        <v>31</v>
      </c>
      <c r="E5172" s="1">
        <v>44476</v>
      </c>
      <c r="F5172" s="4">
        <v>539</v>
      </c>
      <c r="G5172">
        <v>45</v>
      </c>
      <c r="H5172" s="3">
        <f>_xlfn.XLOOKUP(sales[[#This Row],[Product]],products[Product],products[Cost per box])*sales[[#This Row],[Boxes]]</f>
        <v>257.39999999999998</v>
      </c>
      <c r="I5172" s="4">
        <f>sales[[#This Row],[Revenue]]-sales[[#This Row],[Cost]]</f>
        <v>281.60000000000002</v>
      </c>
    </row>
    <row r="5173" spans="2:9" x14ac:dyDescent="0.25">
      <c r="B5173" t="s">
        <v>41</v>
      </c>
      <c r="C5173" t="s">
        <v>6</v>
      </c>
      <c r="D5173" t="s">
        <v>45</v>
      </c>
      <c r="E5173" s="1">
        <v>44476</v>
      </c>
      <c r="F5173" s="4">
        <v>8946</v>
      </c>
      <c r="G5173">
        <v>407</v>
      </c>
      <c r="H5173" s="3">
        <f>_xlfn.XLOOKUP(sales[[#This Row],[Product]],products[Product],products[Cost per box])*sales[[#This Row],[Boxes]]</f>
        <v>3146.11</v>
      </c>
      <c r="I5173" s="4">
        <f>sales[[#This Row],[Revenue]]-sales[[#This Row],[Cost]]</f>
        <v>5799.8899999999994</v>
      </c>
    </row>
    <row r="5174" spans="2:9" x14ac:dyDescent="0.25">
      <c r="B5174" t="s">
        <v>57</v>
      </c>
      <c r="C5174" t="s">
        <v>11</v>
      </c>
      <c r="D5174" t="s">
        <v>12</v>
      </c>
      <c r="E5174" s="1">
        <v>44476</v>
      </c>
      <c r="F5174" s="4">
        <v>784</v>
      </c>
      <c r="G5174">
        <v>49</v>
      </c>
      <c r="H5174" s="3">
        <f>_xlfn.XLOOKUP(sales[[#This Row],[Product]],products[Product],products[Cost per box])*sales[[#This Row],[Boxes]]</f>
        <v>413.07</v>
      </c>
      <c r="I5174" s="4">
        <f>sales[[#This Row],[Revenue]]-sales[[#This Row],[Cost]]</f>
        <v>370.93</v>
      </c>
    </row>
    <row r="5175" spans="2:9" x14ac:dyDescent="0.25">
      <c r="B5175" t="s">
        <v>39</v>
      </c>
      <c r="C5175" t="s">
        <v>27</v>
      </c>
      <c r="D5175" t="s">
        <v>7</v>
      </c>
      <c r="E5175" s="1">
        <v>44476</v>
      </c>
      <c r="F5175" s="4">
        <v>560</v>
      </c>
      <c r="G5175">
        <v>38</v>
      </c>
      <c r="H5175" s="3">
        <f>_xlfn.XLOOKUP(sales[[#This Row],[Product]],products[Product],products[Cost per box])*sales[[#This Row],[Boxes]]</f>
        <v>195.70000000000002</v>
      </c>
      <c r="I5175" s="4">
        <f>sales[[#This Row],[Revenue]]-sales[[#This Row],[Cost]]</f>
        <v>364.29999999999995</v>
      </c>
    </row>
    <row r="5176" spans="2:9" x14ac:dyDescent="0.25">
      <c r="B5176" t="s">
        <v>39</v>
      </c>
      <c r="C5176" t="s">
        <v>21</v>
      </c>
      <c r="D5176" t="s">
        <v>43</v>
      </c>
      <c r="E5176" s="1">
        <v>44476</v>
      </c>
      <c r="F5176" s="4">
        <v>756</v>
      </c>
      <c r="G5176">
        <v>35</v>
      </c>
      <c r="H5176" s="3">
        <f>_xlfn.XLOOKUP(sales[[#This Row],[Product]],products[Product],products[Cost per box])*sales[[#This Row],[Boxes]]</f>
        <v>134.75</v>
      </c>
      <c r="I5176" s="4">
        <f>sales[[#This Row],[Revenue]]-sales[[#This Row],[Cost]]</f>
        <v>621.25</v>
      </c>
    </row>
    <row r="5177" spans="2:9" x14ac:dyDescent="0.25">
      <c r="B5177" t="s">
        <v>53</v>
      </c>
      <c r="C5177" t="s">
        <v>11</v>
      </c>
      <c r="D5177" t="s">
        <v>12</v>
      </c>
      <c r="E5177" s="1">
        <v>44476</v>
      </c>
      <c r="F5177" s="4">
        <v>350</v>
      </c>
      <c r="G5177">
        <v>22</v>
      </c>
      <c r="H5177" s="3">
        <f>_xlfn.XLOOKUP(sales[[#This Row],[Product]],products[Product],products[Cost per box])*sales[[#This Row],[Boxes]]</f>
        <v>185.45999999999998</v>
      </c>
      <c r="I5177" s="4">
        <f>sales[[#This Row],[Revenue]]-sales[[#This Row],[Cost]]</f>
        <v>164.54000000000002</v>
      </c>
    </row>
    <row r="5178" spans="2:9" x14ac:dyDescent="0.25">
      <c r="B5178" t="s">
        <v>56</v>
      </c>
      <c r="C5178" t="s">
        <v>6</v>
      </c>
      <c r="D5178" t="s">
        <v>31</v>
      </c>
      <c r="E5178" s="1">
        <v>44476</v>
      </c>
      <c r="F5178" s="4">
        <v>2352</v>
      </c>
      <c r="G5178">
        <v>168</v>
      </c>
      <c r="H5178" s="3">
        <f>_xlfn.XLOOKUP(sales[[#This Row],[Product]],products[Product],products[Cost per box])*sales[[#This Row],[Boxes]]</f>
        <v>960.95999999999992</v>
      </c>
      <c r="I5178" s="4">
        <f>sales[[#This Row],[Revenue]]-sales[[#This Row],[Cost]]</f>
        <v>1391.04</v>
      </c>
    </row>
    <row r="5179" spans="2:9" x14ac:dyDescent="0.25">
      <c r="B5179" t="s">
        <v>49</v>
      </c>
      <c r="C5179" t="s">
        <v>16</v>
      </c>
      <c r="D5179" t="s">
        <v>43</v>
      </c>
      <c r="E5179" s="1">
        <v>44476</v>
      </c>
      <c r="F5179" s="4">
        <v>7917</v>
      </c>
      <c r="G5179">
        <v>377</v>
      </c>
      <c r="H5179" s="3">
        <f>_xlfn.XLOOKUP(sales[[#This Row],[Product]],products[Product],products[Cost per box])*sales[[#This Row],[Boxes]]</f>
        <v>1451.45</v>
      </c>
      <c r="I5179" s="4">
        <f>sales[[#This Row],[Revenue]]-sales[[#This Row],[Cost]]</f>
        <v>6465.55</v>
      </c>
    </row>
    <row r="5180" spans="2:9" x14ac:dyDescent="0.25">
      <c r="B5180" t="s">
        <v>33</v>
      </c>
      <c r="C5180" t="s">
        <v>9</v>
      </c>
      <c r="D5180" t="s">
        <v>35</v>
      </c>
      <c r="E5180" s="1">
        <v>44476</v>
      </c>
      <c r="F5180" s="4">
        <v>8043</v>
      </c>
      <c r="G5180">
        <v>424</v>
      </c>
      <c r="H5180" s="3">
        <f>_xlfn.XLOOKUP(sales[[#This Row],[Product]],products[Product],products[Cost per box])*sales[[#This Row],[Boxes]]</f>
        <v>1123.5999999999999</v>
      </c>
      <c r="I5180" s="4">
        <f>sales[[#This Row],[Revenue]]-sales[[#This Row],[Cost]]</f>
        <v>6919.4</v>
      </c>
    </row>
    <row r="5181" spans="2:9" x14ac:dyDescent="0.25">
      <c r="B5181" t="s">
        <v>56</v>
      </c>
      <c r="C5181" t="s">
        <v>11</v>
      </c>
      <c r="D5181" t="s">
        <v>43</v>
      </c>
      <c r="E5181" s="1">
        <v>44476</v>
      </c>
      <c r="F5181" s="4">
        <v>2499</v>
      </c>
      <c r="G5181">
        <v>119</v>
      </c>
      <c r="H5181" s="3">
        <f>_xlfn.XLOOKUP(sales[[#This Row],[Product]],products[Product],products[Cost per box])*sales[[#This Row],[Boxes]]</f>
        <v>458.15000000000003</v>
      </c>
      <c r="I5181" s="4">
        <f>sales[[#This Row],[Revenue]]-sales[[#This Row],[Cost]]</f>
        <v>2040.85</v>
      </c>
    </row>
    <row r="5182" spans="2:9" x14ac:dyDescent="0.25">
      <c r="B5182" t="s">
        <v>20</v>
      </c>
      <c r="C5182" t="s">
        <v>16</v>
      </c>
      <c r="D5182" t="s">
        <v>38</v>
      </c>
      <c r="E5182" s="1">
        <v>44476</v>
      </c>
      <c r="F5182" s="4">
        <v>91</v>
      </c>
      <c r="G5182">
        <v>4</v>
      </c>
      <c r="H5182" s="3">
        <f>_xlfn.XLOOKUP(sales[[#This Row],[Product]],products[Product],products[Cost per box])*sales[[#This Row],[Boxes]]</f>
        <v>39.76</v>
      </c>
      <c r="I5182" s="4">
        <f>sales[[#This Row],[Revenue]]-sales[[#This Row],[Cost]]</f>
        <v>51.24</v>
      </c>
    </row>
    <row r="5183" spans="2:9" x14ac:dyDescent="0.25">
      <c r="B5183" t="s">
        <v>8</v>
      </c>
      <c r="C5183" t="s">
        <v>16</v>
      </c>
      <c r="D5183" t="s">
        <v>14</v>
      </c>
      <c r="E5183" s="1">
        <v>44476</v>
      </c>
      <c r="F5183" s="4">
        <v>4487</v>
      </c>
      <c r="G5183">
        <v>641</v>
      </c>
      <c r="H5183" s="3">
        <f>_xlfn.XLOOKUP(sales[[#This Row],[Product]],products[Product],products[Cost per box])*sales[[#This Row],[Boxes]]</f>
        <v>4044.7099999999996</v>
      </c>
      <c r="I5183" s="4">
        <f>sales[[#This Row],[Revenue]]-sales[[#This Row],[Cost]]</f>
        <v>442.29000000000042</v>
      </c>
    </row>
    <row r="5184" spans="2:9" x14ac:dyDescent="0.25">
      <c r="B5184" t="s">
        <v>39</v>
      </c>
      <c r="C5184" t="s">
        <v>11</v>
      </c>
      <c r="D5184" t="s">
        <v>36</v>
      </c>
      <c r="E5184" s="1">
        <v>44476</v>
      </c>
      <c r="F5184" s="4">
        <v>11641</v>
      </c>
      <c r="G5184">
        <v>1260</v>
      </c>
      <c r="H5184" s="3">
        <f>_xlfn.XLOOKUP(sales[[#This Row],[Product]],products[Product],products[Cost per box])*sales[[#This Row],[Boxes]]</f>
        <v>6350.4</v>
      </c>
      <c r="I5184" s="4">
        <f>sales[[#This Row],[Revenue]]-sales[[#This Row],[Cost]]</f>
        <v>5290.6</v>
      </c>
    </row>
    <row r="5185" spans="2:9" x14ac:dyDescent="0.25">
      <c r="B5185" t="s">
        <v>20</v>
      </c>
      <c r="C5185" t="s">
        <v>16</v>
      </c>
      <c r="D5185" t="s">
        <v>30</v>
      </c>
      <c r="E5185" s="1">
        <v>44476</v>
      </c>
      <c r="F5185" s="4">
        <v>3955</v>
      </c>
      <c r="G5185">
        <v>209</v>
      </c>
      <c r="H5185" s="3">
        <f>_xlfn.XLOOKUP(sales[[#This Row],[Product]],products[Product],products[Cost per box])*sales[[#This Row],[Boxes]]</f>
        <v>769.12</v>
      </c>
      <c r="I5185" s="4">
        <f>sales[[#This Row],[Revenue]]-sales[[#This Row],[Cost]]</f>
        <v>3185.88</v>
      </c>
    </row>
    <row r="5186" spans="2:9" x14ac:dyDescent="0.25">
      <c r="B5186" t="s">
        <v>15</v>
      </c>
      <c r="C5186" t="s">
        <v>21</v>
      </c>
      <c r="D5186" t="s">
        <v>19</v>
      </c>
      <c r="E5186" s="1">
        <v>44476</v>
      </c>
      <c r="F5186" s="4">
        <v>20594</v>
      </c>
      <c r="G5186">
        <v>1120</v>
      </c>
      <c r="H5186" s="3">
        <f>_xlfn.XLOOKUP(sales[[#This Row],[Product]],products[Product],products[Cost per box])*sales[[#This Row],[Boxes]]</f>
        <v>11457.6</v>
      </c>
      <c r="I5186" s="4">
        <f>sales[[#This Row],[Revenue]]-sales[[#This Row],[Cost]]</f>
        <v>9136.4</v>
      </c>
    </row>
    <row r="5187" spans="2:9" x14ac:dyDescent="0.25">
      <c r="B5187" t="s">
        <v>41</v>
      </c>
      <c r="C5187" t="s">
        <v>27</v>
      </c>
      <c r="D5187" t="s">
        <v>45</v>
      </c>
      <c r="E5187" s="1">
        <v>44476</v>
      </c>
      <c r="F5187" s="4">
        <v>8652</v>
      </c>
      <c r="G5187">
        <v>377</v>
      </c>
      <c r="H5187" s="3">
        <f>_xlfn.XLOOKUP(sales[[#This Row],[Product]],products[Product],products[Cost per box])*sales[[#This Row],[Boxes]]</f>
        <v>2914.21</v>
      </c>
      <c r="I5187" s="4">
        <f>sales[[#This Row],[Revenue]]-sales[[#This Row],[Cost]]</f>
        <v>5737.79</v>
      </c>
    </row>
    <row r="5188" spans="2:9" x14ac:dyDescent="0.25">
      <c r="B5188" t="s">
        <v>40</v>
      </c>
      <c r="C5188" t="s">
        <v>11</v>
      </c>
      <c r="D5188" t="s">
        <v>30</v>
      </c>
      <c r="E5188" s="1">
        <v>44476</v>
      </c>
      <c r="F5188" s="4">
        <v>3234</v>
      </c>
      <c r="G5188">
        <v>171</v>
      </c>
      <c r="H5188" s="3">
        <f>_xlfn.XLOOKUP(sales[[#This Row],[Product]],products[Product],products[Cost per box])*sales[[#This Row],[Boxes]]</f>
        <v>629.28</v>
      </c>
      <c r="I5188" s="4">
        <f>sales[[#This Row],[Revenue]]-sales[[#This Row],[Cost]]</f>
        <v>2604.7200000000003</v>
      </c>
    </row>
    <row r="5189" spans="2:9" x14ac:dyDescent="0.25">
      <c r="B5189" t="s">
        <v>20</v>
      </c>
      <c r="C5189" t="s">
        <v>27</v>
      </c>
      <c r="D5189" t="s">
        <v>30</v>
      </c>
      <c r="E5189" s="1">
        <v>44476</v>
      </c>
      <c r="F5189" s="4">
        <v>3654</v>
      </c>
      <c r="G5189">
        <v>193</v>
      </c>
      <c r="H5189" s="3">
        <f>_xlfn.XLOOKUP(sales[[#This Row],[Product]],products[Product],products[Cost per box])*sales[[#This Row],[Boxes]]</f>
        <v>710.24</v>
      </c>
      <c r="I5189" s="4">
        <f>sales[[#This Row],[Revenue]]-sales[[#This Row],[Cost]]</f>
        <v>2943.76</v>
      </c>
    </row>
    <row r="5190" spans="2:9" x14ac:dyDescent="0.25">
      <c r="B5190" t="s">
        <v>57</v>
      </c>
      <c r="C5190" t="s">
        <v>27</v>
      </c>
      <c r="D5190" t="s">
        <v>48</v>
      </c>
      <c r="E5190" s="1">
        <v>44476</v>
      </c>
      <c r="F5190" s="4">
        <v>2926</v>
      </c>
      <c r="G5190">
        <v>113</v>
      </c>
      <c r="H5190" s="3">
        <f>_xlfn.XLOOKUP(sales[[#This Row],[Product]],products[Product],products[Cost per box])*sales[[#This Row],[Boxes]]</f>
        <v>845.24</v>
      </c>
      <c r="I5190" s="4">
        <f>sales[[#This Row],[Revenue]]-sales[[#This Row],[Cost]]</f>
        <v>2080.7600000000002</v>
      </c>
    </row>
    <row r="5191" spans="2:9" x14ac:dyDescent="0.25">
      <c r="B5191" t="s">
        <v>53</v>
      </c>
      <c r="C5191" t="s">
        <v>27</v>
      </c>
      <c r="D5191" t="s">
        <v>47</v>
      </c>
      <c r="E5191" s="1">
        <v>44476</v>
      </c>
      <c r="F5191" s="4">
        <v>3983</v>
      </c>
      <c r="G5191">
        <v>249</v>
      </c>
      <c r="H5191" s="3">
        <f>_xlfn.XLOOKUP(sales[[#This Row],[Product]],products[Product],products[Cost per box])*sales[[#This Row],[Boxes]]</f>
        <v>1309.74</v>
      </c>
      <c r="I5191" s="4">
        <f>sales[[#This Row],[Revenue]]-sales[[#This Row],[Cost]]</f>
        <v>2673.26</v>
      </c>
    </row>
    <row r="5192" spans="2:9" x14ac:dyDescent="0.25">
      <c r="B5192" t="s">
        <v>46</v>
      </c>
      <c r="C5192" t="s">
        <v>16</v>
      </c>
      <c r="D5192" t="s">
        <v>31</v>
      </c>
      <c r="E5192" s="1">
        <v>44476</v>
      </c>
      <c r="F5192" s="4">
        <v>3297</v>
      </c>
      <c r="G5192">
        <v>275</v>
      </c>
      <c r="H5192" s="3">
        <f>_xlfn.XLOOKUP(sales[[#This Row],[Product]],products[Product],products[Cost per box])*sales[[#This Row],[Boxes]]</f>
        <v>1573</v>
      </c>
      <c r="I5192" s="4">
        <f>sales[[#This Row],[Revenue]]-sales[[#This Row],[Cost]]</f>
        <v>1724</v>
      </c>
    </row>
    <row r="5193" spans="2:9" x14ac:dyDescent="0.25">
      <c r="B5193" t="s">
        <v>40</v>
      </c>
      <c r="C5193" t="s">
        <v>27</v>
      </c>
      <c r="D5193" t="s">
        <v>43</v>
      </c>
      <c r="E5193" s="1">
        <v>44476</v>
      </c>
      <c r="F5193" s="4">
        <v>15792</v>
      </c>
      <c r="G5193">
        <v>770</v>
      </c>
      <c r="H5193" s="3">
        <f>_xlfn.XLOOKUP(sales[[#This Row],[Product]],products[Product],products[Cost per box])*sales[[#This Row],[Boxes]]</f>
        <v>2964.5</v>
      </c>
      <c r="I5193" s="4">
        <f>sales[[#This Row],[Revenue]]-sales[[#This Row],[Cost]]</f>
        <v>12827.5</v>
      </c>
    </row>
    <row r="5194" spans="2:9" x14ac:dyDescent="0.25">
      <c r="B5194" t="s">
        <v>10</v>
      </c>
      <c r="C5194" t="s">
        <v>11</v>
      </c>
      <c r="D5194" t="s">
        <v>30</v>
      </c>
      <c r="E5194" s="1">
        <v>44476</v>
      </c>
      <c r="F5194" s="4">
        <v>1246</v>
      </c>
      <c r="G5194">
        <v>70</v>
      </c>
      <c r="H5194" s="3">
        <f>_xlfn.XLOOKUP(sales[[#This Row],[Product]],products[Product],products[Cost per box])*sales[[#This Row],[Boxes]]</f>
        <v>257.60000000000002</v>
      </c>
      <c r="I5194" s="4">
        <f>sales[[#This Row],[Revenue]]-sales[[#This Row],[Cost]]</f>
        <v>988.4</v>
      </c>
    </row>
    <row r="5195" spans="2:9" x14ac:dyDescent="0.25">
      <c r="B5195" t="s">
        <v>33</v>
      </c>
      <c r="C5195" t="s">
        <v>11</v>
      </c>
      <c r="D5195" t="s">
        <v>45</v>
      </c>
      <c r="E5195" s="1">
        <v>44476</v>
      </c>
      <c r="F5195" s="4">
        <v>13230</v>
      </c>
      <c r="G5195">
        <v>602</v>
      </c>
      <c r="H5195" s="3">
        <f>_xlfn.XLOOKUP(sales[[#This Row],[Product]],products[Product],products[Cost per box])*sales[[#This Row],[Boxes]]</f>
        <v>4653.46</v>
      </c>
      <c r="I5195" s="4">
        <f>sales[[#This Row],[Revenue]]-sales[[#This Row],[Cost]]</f>
        <v>8576.5400000000009</v>
      </c>
    </row>
    <row r="5196" spans="2:9" x14ac:dyDescent="0.25">
      <c r="B5196" t="s">
        <v>39</v>
      </c>
      <c r="C5196" t="s">
        <v>11</v>
      </c>
      <c r="D5196" t="s">
        <v>35</v>
      </c>
      <c r="E5196" s="1">
        <v>44476</v>
      </c>
      <c r="F5196" s="4">
        <v>3101</v>
      </c>
      <c r="G5196">
        <v>164</v>
      </c>
      <c r="H5196" s="3">
        <f>_xlfn.XLOOKUP(sales[[#This Row],[Product]],products[Product],products[Cost per box])*sales[[#This Row],[Boxes]]</f>
        <v>434.59999999999997</v>
      </c>
      <c r="I5196" s="4">
        <f>sales[[#This Row],[Revenue]]-sales[[#This Row],[Cost]]</f>
        <v>2666.4</v>
      </c>
    </row>
    <row r="5197" spans="2:9" x14ac:dyDescent="0.25">
      <c r="B5197" t="s">
        <v>40</v>
      </c>
      <c r="C5197" t="s">
        <v>21</v>
      </c>
      <c r="D5197" t="s">
        <v>47</v>
      </c>
      <c r="E5197" s="1">
        <v>44476</v>
      </c>
      <c r="F5197" s="4">
        <v>11438</v>
      </c>
      <c r="G5197">
        <v>673</v>
      </c>
      <c r="H5197" s="3">
        <f>_xlfn.XLOOKUP(sales[[#This Row],[Product]],products[Product],products[Cost per box])*sales[[#This Row],[Boxes]]</f>
        <v>3539.98</v>
      </c>
      <c r="I5197" s="4">
        <f>sales[[#This Row],[Revenue]]-sales[[#This Row],[Cost]]</f>
        <v>7898.02</v>
      </c>
    </row>
    <row r="5198" spans="2:9" x14ac:dyDescent="0.25">
      <c r="B5198" t="s">
        <v>46</v>
      </c>
      <c r="C5198" t="s">
        <v>16</v>
      </c>
      <c r="D5198" t="s">
        <v>12</v>
      </c>
      <c r="E5198" s="1">
        <v>44476</v>
      </c>
      <c r="F5198" s="4">
        <v>6188</v>
      </c>
      <c r="G5198">
        <v>413</v>
      </c>
      <c r="H5198" s="3">
        <f>_xlfn.XLOOKUP(sales[[#This Row],[Product]],products[Product],products[Cost per box])*sales[[#This Row],[Boxes]]</f>
        <v>3481.5899999999997</v>
      </c>
      <c r="I5198" s="4">
        <f>sales[[#This Row],[Revenue]]-sales[[#This Row],[Cost]]</f>
        <v>2706.4100000000003</v>
      </c>
    </row>
    <row r="5199" spans="2:9" x14ac:dyDescent="0.25">
      <c r="B5199" t="s">
        <v>25</v>
      </c>
      <c r="C5199" t="s">
        <v>16</v>
      </c>
      <c r="D5199" t="s">
        <v>45</v>
      </c>
      <c r="E5199" s="1">
        <v>44476</v>
      </c>
      <c r="F5199" s="4">
        <v>9016</v>
      </c>
      <c r="G5199">
        <v>376</v>
      </c>
      <c r="H5199" s="3">
        <f>_xlfn.XLOOKUP(sales[[#This Row],[Product]],products[Product],products[Cost per box])*sales[[#This Row],[Boxes]]</f>
        <v>2906.48</v>
      </c>
      <c r="I5199" s="4">
        <f>sales[[#This Row],[Revenue]]-sales[[#This Row],[Cost]]</f>
        <v>6109.52</v>
      </c>
    </row>
    <row r="5200" spans="2:9" x14ac:dyDescent="0.25">
      <c r="B5200" t="s">
        <v>41</v>
      </c>
      <c r="C5200" t="s">
        <v>9</v>
      </c>
      <c r="D5200" t="s">
        <v>31</v>
      </c>
      <c r="E5200" s="1">
        <v>44476</v>
      </c>
      <c r="F5200" s="4">
        <v>3934</v>
      </c>
      <c r="G5200">
        <v>328</v>
      </c>
      <c r="H5200" s="3">
        <f>_xlfn.XLOOKUP(sales[[#This Row],[Product]],products[Product],products[Cost per box])*sales[[#This Row],[Boxes]]</f>
        <v>1876.1599999999999</v>
      </c>
      <c r="I5200" s="4">
        <f>sales[[#This Row],[Revenue]]-sales[[#This Row],[Cost]]</f>
        <v>2057.84</v>
      </c>
    </row>
    <row r="5201" spans="2:9" x14ac:dyDescent="0.25">
      <c r="B5201" t="s">
        <v>54</v>
      </c>
      <c r="C5201" t="s">
        <v>16</v>
      </c>
      <c r="D5201" t="s">
        <v>28</v>
      </c>
      <c r="E5201" s="1">
        <v>44476</v>
      </c>
      <c r="F5201" s="4">
        <v>2114</v>
      </c>
      <c r="G5201">
        <v>302</v>
      </c>
      <c r="H5201" s="3">
        <f>_xlfn.XLOOKUP(sales[[#This Row],[Product]],products[Product],products[Cost per box])*sales[[#This Row],[Boxes]]</f>
        <v>833.52</v>
      </c>
      <c r="I5201" s="4">
        <f>sales[[#This Row],[Revenue]]-sales[[#This Row],[Cost]]</f>
        <v>1280.48</v>
      </c>
    </row>
    <row r="5202" spans="2:9" x14ac:dyDescent="0.25">
      <c r="B5202" t="s">
        <v>13</v>
      </c>
      <c r="C5202" t="s">
        <v>27</v>
      </c>
      <c r="D5202" t="s">
        <v>45</v>
      </c>
      <c r="E5202" s="1">
        <v>44476</v>
      </c>
      <c r="F5202" s="4">
        <v>4564</v>
      </c>
      <c r="G5202">
        <v>191</v>
      </c>
      <c r="H5202" s="3">
        <f>_xlfn.XLOOKUP(sales[[#This Row],[Product]],products[Product],products[Cost per box])*sales[[#This Row],[Boxes]]</f>
        <v>1476.43</v>
      </c>
      <c r="I5202" s="4">
        <f>sales[[#This Row],[Revenue]]-sales[[#This Row],[Cost]]</f>
        <v>3087.5699999999997</v>
      </c>
    </row>
    <row r="5203" spans="2:9" x14ac:dyDescent="0.25">
      <c r="B5203" t="s">
        <v>33</v>
      </c>
      <c r="C5203" t="s">
        <v>16</v>
      </c>
      <c r="D5203" t="s">
        <v>36</v>
      </c>
      <c r="E5203" s="1">
        <v>44476</v>
      </c>
      <c r="F5203" s="4">
        <v>8183</v>
      </c>
      <c r="G5203">
        <v>910</v>
      </c>
      <c r="H5203" s="3">
        <f>_xlfn.XLOOKUP(sales[[#This Row],[Product]],products[Product],products[Cost per box])*sales[[#This Row],[Boxes]]</f>
        <v>4586.3999999999996</v>
      </c>
      <c r="I5203" s="4">
        <f>sales[[#This Row],[Revenue]]-sales[[#This Row],[Cost]]</f>
        <v>3596.6000000000004</v>
      </c>
    </row>
    <row r="5204" spans="2:9" x14ac:dyDescent="0.25">
      <c r="B5204" t="s">
        <v>54</v>
      </c>
      <c r="C5204" t="s">
        <v>11</v>
      </c>
      <c r="D5204" t="s">
        <v>31</v>
      </c>
      <c r="E5204" s="1">
        <v>44476</v>
      </c>
      <c r="F5204" s="4">
        <v>3101</v>
      </c>
      <c r="G5204">
        <v>259</v>
      </c>
      <c r="H5204" s="3">
        <f>_xlfn.XLOOKUP(sales[[#This Row],[Product]],products[Product],products[Cost per box])*sales[[#This Row],[Boxes]]</f>
        <v>1481.48</v>
      </c>
      <c r="I5204" s="4">
        <f>sales[[#This Row],[Revenue]]-sales[[#This Row],[Cost]]</f>
        <v>1619.52</v>
      </c>
    </row>
    <row r="5205" spans="2:9" x14ac:dyDescent="0.25">
      <c r="B5205" t="s">
        <v>29</v>
      </c>
      <c r="C5205" t="s">
        <v>6</v>
      </c>
      <c r="D5205" t="s">
        <v>35</v>
      </c>
      <c r="E5205" s="1">
        <v>44476</v>
      </c>
      <c r="F5205" s="4">
        <v>1183</v>
      </c>
      <c r="G5205">
        <v>66</v>
      </c>
      <c r="H5205" s="3">
        <f>_xlfn.XLOOKUP(sales[[#This Row],[Product]],products[Product],products[Cost per box])*sales[[#This Row],[Boxes]]</f>
        <v>174.9</v>
      </c>
      <c r="I5205" s="4">
        <f>sales[[#This Row],[Revenue]]-sales[[#This Row],[Cost]]</f>
        <v>1008.1</v>
      </c>
    </row>
    <row r="5206" spans="2:9" x14ac:dyDescent="0.25">
      <c r="B5206" t="s">
        <v>18</v>
      </c>
      <c r="C5206" t="s">
        <v>6</v>
      </c>
      <c r="D5206" t="s">
        <v>12</v>
      </c>
      <c r="E5206" s="1">
        <v>44476</v>
      </c>
      <c r="F5206" s="4">
        <v>5915</v>
      </c>
      <c r="G5206">
        <v>348</v>
      </c>
      <c r="H5206" s="3">
        <f>_xlfn.XLOOKUP(sales[[#This Row],[Product]],products[Product],products[Cost per box])*sales[[#This Row],[Boxes]]</f>
        <v>2933.64</v>
      </c>
      <c r="I5206" s="4">
        <f>sales[[#This Row],[Revenue]]-sales[[#This Row],[Cost]]</f>
        <v>2981.36</v>
      </c>
    </row>
    <row r="5207" spans="2:9" x14ac:dyDescent="0.25">
      <c r="B5207" t="s">
        <v>29</v>
      </c>
      <c r="C5207" t="s">
        <v>21</v>
      </c>
      <c r="D5207" t="s">
        <v>50</v>
      </c>
      <c r="E5207" s="1">
        <v>44476</v>
      </c>
      <c r="F5207" s="4">
        <v>5411</v>
      </c>
      <c r="G5207">
        <v>226</v>
      </c>
      <c r="H5207" s="3">
        <f>_xlfn.XLOOKUP(sales[[#This Row],[Product]],products[Product],products[Cost per box])*sales[[#This Row],[Boxes]]</f>
        <v>2804.66</v>
      </c>
      <c r="I5207" s="4">
        <f>sales[[#This Row],[Revenue]]-sales[[#This Row],[Cost]]</f>
        <v>2606.34</v>
      </c>
    </row>
    <row r="5208" spans="2:9" x14ac:dyDescent="0.25">
      <c r="B5208" t="s">
        <v>32</v>
      </c>
      <c r="C5208" t="s">
        <v>6</v>
      </c>
      <c r="D5208" t="s">
        <v>43</v>
      </c>
      <c r="E5208" s="1">
        <v>44476</v>
      </c>
      <c r="F5208" s="4">
        <v>8960</v>
      </c>
      <c r="G5208">
        <v>408</v>
      </c>
      <c r="H5208" s="3">
        <f>_xlfn.XLOOKUP(sales[[#This Row],[Product]],products[Product],products[Cost per box])*sales[[#This Row],[Boxes]]</f>
        <v>1570.8</v>
      </c>
      <c r="I5208" s="4">
        <f>sales[[#This Row],[Revenue]]-sales[[#This Row],[Cost]]</f>
        <v>7389.2</v>
      </c>
    </row>
    <row r="5209" spans="2:9" x14ac:dyDescent="0.25">
      <c r="B5209" t="s">
        <v>33</v>
      </c>
      <c r="C5209" t="s">
        <v>21</v>
      </c>
      <c r="D5209" t="s">
        <v>45</v>
      </c>
      <c r="E5209" s="1">
        <v>44476</v>
      </c>
      <c r="F5209" s="4">
        <v>3108</v>
      </c>
      <c r="G5209">
        <v>130</v>
      </c>
      <c r="H5209" s="3">
        <f>_xlfn.XLOOKUP(sales[[#This Row],[Product]],products[Product],products[Cost per box])*sales[[#This Row],[Boxes]]</f>
        <v>1004.9000000000001</v>
      </c>
      <c r="I5209" s="4">
        <f>sales[[#This Row],[Revenue]]-sales[[#This Row],[Cost]]</f>
        <v>2103.1</v>
      </c>
    </row>
    <row r="5210" spans="2:9" x14ac:dyDescent="0.25">
      <c r="B5210" t="s">
        <v>40</v>
      </c>
      <c r="C5210" t="s">
        <v>27</v>
      </c>
      <c r="D5210" t="s">
        <v>45</v>
      </c>
      <c r="E5210" s="1">
        <v>44476</v>
      </c>
      <c r="F5210" s="4">
        <v>588</v>
      </c>
      <c r="G5210">
        <v>26</v>
      </c>
      <c r="H5210" s="3">
        <f>_xlfn.XLOOKUP(sales[[#This Row],[Product]],products[Product],products[Cost per box])*sales[[#This Row],[Boxes]]</f>
        <v>200.98000000000002</v>
      </c>
      <c r="I5210" s="4">
        <f>sales[[#This Row],[Revenue]]-sales[[#This Row],[Cost]]</f>
        <v>387.02</v>
      </c>
    </row>
    <row r="5211" spans="2:9" x14ac:dyDescent="0.25">
      <c r="B5211" t="s">
        <v>8</v>
      </c>
      <c r="C5211" t="s">
        <v>9</v>
      </c>
      <c r="D5211" t="s">
        <v>42</v>
      </c>
      <c r="E5211" s="1">
        <v>44476</v>
      </c>
      <c r="F5211" s="4">
        <v>3962</v>
      </c>
      <c r="G5211">
        <v>283</v>
      </c>
      <c r="H5211" s="3">
        <f>_xlfn.XLOOKUP(sales[[#This Row],[Product]],products[Product],products[Cost per box])*sales[[#This Row],[Boxes]]</f>
        <v>1341.42</v>
      </c>
      <c r="I5211" s="4">
        <f>sales[[#This Row],[Revenue]]-sales[[#This Row],[Cost]]</f>
        <v>2620.58</v>
      </c>
    </row>
    <row r="5212" spans="2:9" x14ac:dyDescent="0.25">
      <c r="B5212" t="s">
        <v>39</v>
      </c>
      <c r="C5212" t="s">
        <v>9</v>
      </c>
      <c r="D5212" t="s">
        <v>42</v>
      </c>
      <c r="E5212" s="1">
        <v>44476</v>
      </c>
      <c r="F5212" s="4">
        <v>6013</v>
      </c>
      <c r="G5212">
        <v>401</v>
      </c>
      <c r="H5212" s="3">
        <f>_xlfn.XLOOKUP(sales[[#This Row],[Product]],products[Product],products[Cost per box])*sales[[#This Row],[Boxes]]</f>
        <v>1900.74</v>
      </c>
      <c r="I5212" s="4">
        <f>sales[[#This Row],[Revenue]]-sales[[#This Row],[Cost]]</f>
        <v>4112.26</v>
      </c>
    </row>
    <row r="5213" spans="2:9" x14ac:dyDescent="0.25">
      <c r="B5213" t="s">
        <v>37</v>
      </c>
      <c r="C5213" t="s">
        <v>16</v>
      </c>
      <c r="D5213" t="s">
        <v>7</v>
      </c>
      <c r="E5213" s="1">
        <v>44476</v>
      </c>
      <c r="F5213" s="4">
        <v>1204</v>
      </c>
      <c r="G5213">
        <v>86</v>
      </c>
      <c r="H5213" s="3">
        <f>_xlfn.XLOOKUP(sales[[#This Row],[Product]],products[Product],products[Cost per box])*sales[[#This Row],[Boxes]]</f>
        <v>442.90000000000003</v>
      </c>
      <c r="I5213" s="4">
        <f>sales[[#This Row],[Revenue]]-sales[[#This Row],[Cost]]</f>
        <v>761.09999999999991</v>
      </c>
    </row>
    <row r="5214" spans="2:9" x14ac:dyDescent="0.25">
      <c r="B5214" t="s">
        <v>8</v>
      </c>
      <c r="C5214" t="s">
        <v>6</v>
      </c>
      <c r="D5214" t="s">
        <v>14</v>
      </c>
      <c r="E5214" s="1">
        <v>44476</v>
      </c>
      <c r="F5214" s="4">
        <v>9926</v>
      </c>
      <c r="G5214">
        <v>1680</v>
      </c>
      <c r="H5214" s="3">
        <f>_xlfn.XLOOKUP(sales[[#This Row],[Product]],products[Product],products[Cost per box])*sales[[#This Row],[Boxes]]</f>
        <v>10600.8</v>
      </c>
      <c r="I5214" s="4">
        <f>sales[[#This Row],[Revenue]]-sales[[#This Row],[Cost]]</f>
        <v>-674.79999999999927</v>
      </c>
    </row>
    <row r="5215" spans="2:9" x14ac:dyDescent="0.25">
      <c r="B5215" t="s">
        <v>23</v>
      </c>
      <c r="C5215" t="s">
        <v>16</v>
      </c>
      <c r="D5215" t="s">
        <v>28</v>
      </c>
      <c r="E5215" s="1">
        <v>44476</v>
      </c>
      <c r="F5215" s="4">
        <v>6580</v>
      </c>
      <c r="G5215">
        <v>1120</v>
      </c>
      <c r="H5215" s="3">
        <f>_xlfn.XLOOKUP(sales[[#This Row],[Product]],products[Product],products[Cost per box])*sales[[#This Row],[Boxes]]</f>
        <v>3091.2</v>
      </c>
      <c r="I5215" s="4">
        <f>sales[[#This Row],[Revenue]]-sales[[#This Row],[Cost]]</f>
        <v>3488.8</v>
      </c>
    </row>
    <row r="5216" spans="2:9" x14ac:dyDescent="0.25">
      <c r="B5216" t="s">
        <v>57</v>
      </c>
      <c r="C5216" t="s">
        <v>21</v>
      </c>
      <c r="D5216" t="s">
        <v>14</v>
      </c>
      <c r="E5216" s="1">
        <v>44476</v>
      </c>
      <c r="F5216" s="4">
        <v>3346</v>
      </c>
      <c r="G5216">
        <v>419</v>
      </c>
      <c r="H5216" s="3">
        <f>_xlfn.XLOOKUP(sales[[#This Row],[Product]],products[Product],products[Cost per box])*sales[[#This Row],[Boxes]]</f>
        <v>2643.89</v>
      </c>
      <c r="I5216" s="4">
        <f>sales[[#This Row],[Revenue]]-sales[[#This Row],[Cost]]</f>
        <v>702.11000000000013</v>
      </c>
    </row>
    <row r="5217" spans="2:9" x14ac:dyDescent="0.25">
      <c r="B5217" t="s">
        <v>51</v>
      </c>
      <c r="C5217" t="s">
        <v>6</v>
      </c>
      <c r="D5217" t="s">
        <v>26</v>
      </c>
      <c r="E5217" s="1">
        <v>44476</v>
      </c>
      <c r="F5217" s="4">
        <v>11627</v>
      </c>
      <c r="G5217">
        <v>910</v>
      </c>
      <c r="H5217" s="3">
        <f>_xlfn.XLOOKUP(sales[[#This Row],[Product]],products[Product],products[Cost per box])*sales[[#This Row],[Boxes]]</f>
        <v>5851.3</v>
      </c>
      <c r="I5217" s="4">
        <f>sales[[#This Row],[Revenue]]-sales[[#This Row],[Cost]]</f>
        <v>5775.7</v>
      </c>
    </row>
    <row r="5218" spans="2:9" x14ac:dyDescent="0.25">
      <c r="B5218" t="s">
        <v>53</v>
      </c>
      <c r="C5218" t="s">
        <v>21</v>
      </c>
      <c r="D5218" t="s">
        <v>14</v>
      </c>
      <c r="E5218" s="1">
        <v>44476</v>
      </c>
      <c r="F5218" s="4">
        <v>6132</v>
      </c>
      <c r="G5218">
        <v>910</v>
      </c>
      <c r="H5218" s="3">
        <f>_xlfn.XLOOKUP(sales[[#This Row],[Product]],products[Product],products[Cost per box])*sales[[#This Row],[Boxes]]</f>
        <v>5742.0999999999995</v>
      </c>
      <c r="I5218" s="4">
        <f>sales[[#This Row],[Revenue]]-sales[[#This Row],[Cost]]</f>
        <v>389.90000000000055</v>
      </c>
    </row>
    <row r="5219" spans="2:9" x14ac:dyDescent="0.25">
      <c r="B5219" t="s">
        <v>32</v>
      </c>
      <c r="C5219" t="s">
        <v>21</v>
      </c>
      <c r="D5219" t="s">
        <v>14</v>
      </c>
      <c r="E5219" s="1">
        <v>44476</v>
      </c>
      <c r="F5219" s="4">
        <v>8512</v>
      </c>
      <c r="G5219">
        <v>1050</v>
      </c>
      <c r="H5219" s="3">
        <f>_xlfn.XLOOKUP(sales[[#This Row],[Product]],products[Product],products[Cost per box])*sales[[#This Row],[Boxes]]</f>
        <v>6625.5</v>
      </c>
      <c r="I5219" s="4">
        <f>sales[[#This Row],[Revenue]]-sales[[#This Row],[Cost]]</f>
        <v>1886.5</v>
      </c>
    </row>
    <row r="5220" spans="2:9" x14ac:dyDescent="0.25">
      <c r="B5220" t="s">
        <v>41</v>
      </c>
      <c r="C5220" t="s">
        <v>11</v>
      </c>
      <c r="D5220" t="s">
        <v>19</v>
      </c>
      <c r="E5220" s="1">
        <v>44477</v>
      </c>
      <c r="F5220" s="4">
        <v>8267</v>
      </c>
      <c r="G5220">
        <v>460</v>
      </c>
      <c r="H5220" s="3">
        <f>_xlfn.XLOOKUP(sales[[#This Row],[Product]],products[Product],products[Cost per box])*sales[[#This Row],[Boxes]]</f>
        <v>4705.8</v>
      </c>
      <c r="I5220" s="4">
        <f>sales[[#This Row],[Revenue]]-sales[[#This Row],[Cost]]</f>
        <v>3561.2</v>
      </c>
    </row>
    <row r="5221" spans="2:9" x14ac:dyDescent="0.25">
      <c r="B5221" t="s">
        <v>49</v>
      </c>
      <c r="C5221" t="s">
        <v>11</v>
      </c>
      <c r="D5221" t="s">
        <v>24</v>
      </c>
      <c r="E5221" s="1">
        <v>44477</v>
      </c>
      <c r="F5221" s="4">
        <v>3290</v>
      </c>
      <c r="G5221">
        <v>174</v>
      </c>
      <c r="H5221" s="3">
        <f>_xlfn.XLOOKUP(sales[[#This Row],[Product]],products[Product],products[Cost per box])*sales[[#This Row],[Boxes]]</f>
        <v>1828.74</v>
      </c>
      <c r="I5221" s="4">
        <f>sales[[#This Row],[Revenue]]-sales[[#This Row],[Cost]]</f>
        <v>1461.26</v>
      </c>
    </row>
    <row r="5222" spans="2:9" x14ac:dyDescent="0.25">
      <c r="B5222" t="s">
        <v>20</v>
      </c>
      <c r="C5222" t="s">
        <v>9</v>
      </c>
      <c r="D5222" t="s">
        <v>48</v>
      </c>
      <c r="E5222" s="1">
        <v>44477</v>
      </c>
      <c r="F5222" s="4">
        <v>1540</v>
      </c>
      <c r="G5222">
        <v>58</v>
      </c>
      <c r="H5222" s="3">
        <f>_xlfn.XLOOKUP(sales[[#This Row],[Product]],products[Product],products[Cost per box])*sales[[#This Row],[Boxes]]</f>
        <v>433.84000000000003</v>
      </c>
      <c r="I5222" s="4">
        <f>sales[[#This Row],[Revenue]]-sales[[#This Row],[Cost]]</f>
        <v>1106.1599999999999</v>
      </c>
    </row>
    <row r="5223" spans="2:9" x14ac:dyDescent="0.25">
      <c r="B5223" t="s">
        <v>13</v>
      </c>
      <c r="C5223" t="s">
        <v>11</v>
      </c>
      <c r="D5223" t="s">
        <v>12</v>
      </c>
      <c r="E5223" s="1">
        <v>44477</v>
      </c>
      <c r="F5223" s="4">
        <v>6783</v>
      </c>
      <c r="G5223">
        <v>399</v>
      </c>
      <c r="H5223" s="3">
        <f>_xlfn.XLOOKUP(sales[[#This Row],[Product]],products[Product],products[Cost per box])*sales[[#This Row],[Boxes]]</f>
        <v>3363.5699999999997</v>
      </c>
      <c r="I5223" s="4">
        <f>sales[[#This Row],[Revenue]]-sales[[#This Row],[Cost]]</f>
        <v>3419.4300000000003</v>
      </c>
    </row>
    <row r="5224" spans="2:9" x14ac:dyDescent="0.25">
      <c r="B5224" t="s">
        <v>5</v>
      </c>
      <c r="C5224" t="s">
        <v>16</v>
      </c>
      <c r="D5224" t="s">
        <v>45</v>
      </c>
      <c r="E5224" s="1">
        <v>44477</v>
      </c>
      <c r="F5224" s="4">
        <v>105</v>
      </c>
      <c r="G5224">
        <v>5</v>
      </c>
      <c r="H5224" s="3">
        <f>_xlfn.XLOOKUP(sales[[#This Row],[Product]],products[Product],products[Cost per box])*sales[[#This Row],[Boxes]]</f>
        <v>38.650000000000006</v>
      </c>
      <c r="I5224" s="4">
        <f>sales[[#This Row],[Revenue]]-sales[[#This Row],[Cost]]</f>
        <v>66.349999999999994</v>
      </c>
    </row>
    <row r="5225" spans="2:9" x14ac:dyDescent="0.25">
      <c r="B5225" t="s">
        <v>40</v>
      </c>
      <c r="C5225" t="s">
        <v>21</v>
      </c>
      <c r="D5225" t="s">
        <v>28</v>
      </c>
      <c r="E5225" s="1">
        <v>44477</v>
      </c>
      <c r="F5225" s="4">
        <v>7924</v>
      </c>
      <c r="G5225">
        <v>980</v>
      </c>
      <c r="H5225" s="3">
        <f>_xlfn.XLOOKUP(sales[[#This Row],[Product]],products[Product],products[Cost per box])*sales[[#This Row],[Boxes]]</f>
        <v>2704.7999999999997</v>
      </c>
      <c r="I5225" s="4">
        <f>sales[[#This Row],[Revenue]]-sales[[#This Row],[Cost]]</f>
        <v>5219.2000000000007</v>
      </c>
    </row>
    <row r="5226" spans="2:9" x14ac:dyDescent="0.25">
      <c r="B5226" t="s">
        <v>34</v>
      </c>
      <c r="C5226" t="s">
        <v>21</v>
      </c>
      <c r="D5226" t="s">
        <v>26</v>
      </c>
      <c r="E5226" s="1">
        <v>44477</v>
      </c>
      <c r="F5226" s="4">
        <v>4151</v>
      </c>
      <c r="G5226">
        <v>346</v>
      </c>
      <c r="H5226" s="3">
        <f>_xlfn.XLOOKUP(sales[[#This Row],[Product]],products[Product],products[Cost per box])*sales[[#This Row],[Boxes]]</f>
        <v>2224.7799999999997</v>
      </c>
      <c r="I5226" s="4">
        <f>sales[[#This Row],[Revenue]]-sales[[#This Row],[Cost]]</f>
        <v>1926.2200000000003</v>
      </c>
    </row>
    <row r="5227" spans="2:9" x14ac:dyDescent="0.25">
      <c r="B5227" t="s">
        <v>49</v>
      </c>
      <c r="C5227" t="s">
        <v>11</v>
      </c>
      <c r="D5227" t="s">
        <v>26</v>
      </c>
      <c r="E5227" s="1">
        <v>44477</v>
      </c>
      <c r="F5227" s="4">
        <v>441</v>
      </c>
      <c r="G5227">
        <v>41</v>
      </c>
      <c r="H5227" s="3">
        <f>_xlfn.XLOOKUP(sales[[#This Row],[Product]],products[Product],products[Cost per box])*sales[[#This Row],[Boxes]]</f>
        <v>263.63</v>
      </c>
      <c r="I5227" s="4">
        <f>sales[[#This Row],[Revenue]]-sales[[#This Row],[Cost]]</f>
        <v>177.37</v>
      </c>
    </row>
    <row r="5228" spans="2:9" x14ac:dyDescent="0.25">
      <c r="B5228" t="s">
        <v>40</v>
      </c>
      <c r="C5228" t="s">
        <v>21</v>
      </c>
      <c r="D5228" t="s">
        <v>31</v>
      </c>
      <c r="E5228" s="1">
        <v>44477</v>
      </c>
      <c r="F5228" s="4">
        <v>1295</v>
      </c>
      <c r="G5228">
        <v>108</v>
      </c>
      <c r="H5228" s="3">
        <f>_xlfn.XLOOKUP(sales[[#This Row],[Product]],products[Product],products[Cost per box])*sales[[#This Row],[Boxes]]</f>
        <v>617.76</v>
      </c>
      <c r="I5228" s="4">
        <f>sales[[#This Row],[Revenue]]-sales[[#This Row],[Cost]]</f>
        <v>677.24</v>
      </c>
    </row>
    <row r="5229" spans="2:9" x14ac:dyDescent="0.25">
      <c r="B5229" t="s">
        <v>25</v>
      </c>
      <c r="C5229" t="s">
        <v>27</v>
      </c>
      <c r="D5229" t="s">
        <v>26</v>
      </c>
      <c r="E5229" s="1">
        <v>44477</v>
      </c>
      <c r="F5229" s="4">
        <v>1715</v>
      </c>
      <c r="G5229">
        <v>132</v>
      </c>
      <c r="H5229" s="3">
        <f>_xlfn.XLOOKUP(sales[[#This Row],[Product]],products[Product],products[Cost per box])*sales[[#This Row],[Boxes]]</f>
        <v>848.76</v>
      </c>
      <c r="I5229" s="4">
        <f>sales[[#This Row],[Revenue]]-sales[[#This Row],[Cost]]</f>
        <v>866.24</v>
      </c>
    </row>
    <row r="5230" spans="2:9" x14ac:dyDescent="0.25">
      <c r="B5230" t="s">
        <v>29</v>
      </c>
      <c r="C5230" t="s">
        <v>16</v>
      </c>
      <c r="D5230" t="s">
        <v>43</v>
      </c>
      <c r="E5230" s="1">
        <v>44477</v>
      </c>
      <c r="F5230" s="4">
        <v>14623</v>
      </c>
      <c r="G5230">
        <v>665</v>
      </c>
      <c r="H5230" s="3">
        <f>_xlfn.XLOOKUP(sales[[#This Row],[Product]],products[Product],products[Cost per box])*sales[[#This Row],[Boxes]]</f>
        <v>2560.25</v>
      </c>
      <c r="I5230" s="4">
        <f>sales[[#This Row],[Revenue]]-sales[[#This Row],[Cost]]</f>
        <v>12062.75</v>
      </c>
    </row>
    <row r="5231" spans="2:9" x14ac:dyDescent="0.25">
      <c r="B5231" t="s">
        <v>40</v>
      </c>
      <c r="C5231" t="s">
        <v>16</v>
      </c>
      <c r="D5231" t="s">
        <v>31</v>
      </c>
      <c r="E5231" s="1">
        <v>44477</v>
      </c>
      <c r="F5231" s="4">
        <v>5222</v>
      </c>
      <c r="G5231">
        <v>436</v>
      </c>
      <c r="H5231" s="3">
        <f>_xlfn.XLOOKUP(sales[[#This Row],[Product]],products[Product],products[Cost per box])*sales[[#This Row],[Boxes]]</f>
        <v>2493.92</v>
      </c>
      <c r="I5231" s="4">
        <f>sales[[#This Row],[Revenue]]-sales[[#This Row],[Cost]]</f>
        <v>2728.08</v>
      </c>
    </row>
    <row r="5232" spans="2:9" x14ac:dyDescent="0.25">
      <c r="B5232" t="s">
        <v>5</v>
      </c>
      <c r="C5232" t="s">
        <v>9</v>
      </c>
      <c r="D5232" t="s">
        <v>43</v>
      </c>
      <c r="E5232" s="1">
        <v>44477</v>
      </c>
      <c r="F5232" s="4">
        <v>112</v>
      </c>
      <c r="G5232">
        <v>6</v>
      </c>
      <c r="H5232" s="3">
        <f>_xlfn.XLOOKUP(sales[[#This Row],[Product]],products[Product],products[Cost per box])*sales[[#This Row],[Boxes]]</f>
        <v>23.1</v>
      </c>
      <c r="I5232" s="4">
        <f>sales[[#This Row],[Revenue]]-sales[[#This Row],[Cost]]</f>
        <v>88.9</v>
      </c>
    </row>
    <row r="5233" spans="2:9" x14ac:dyDescent="0.25">
      <c r="B5233" t="s">
        <v>51</v>
      </c>
      <c r="C5233" t="s">
        <v>27</v>
      </c>
      <c r="D5233" t="s">
        <v>44</v>
      </c>
      <c r="E5233" s="1">
        <v>44477</v>
      </c>
      <c r="F5233" s="4">
        <v>399</v>
      </c>
      <c r="G5233">
        <v>17</v>
      </c>
      <c r="H5233" s="3">
        <f>_xlfn.XLOOKUP(sales[[#This Row],[Product]],products[Product],products[Cost per box])*sales[[#This Row],[Boxes]]</f>
        <v>162.69</v>
      </c>
      <c r="I5233" s="4">
        <f>sales[[#This Row],[Revenue]]-sales[[#This Row],[Cost]]</f>
        <v>236.31</v>
      </c>
    </row>
    <row r="5234" spans="2:9" x14ac:dyDescent="0.25">
      <c r="B5234" t="s">
        <v>41</v>
      </c>
      <c r="C5234" t="s">
        <v>6</v>
      </c>
      <c r="D5234" t="s">
        <v>50</v>
      </c>
      <c r="E5234" s="1">
        <v>44477</v>
      </c>
      <c r="F5234" s="4">
        <v>3941</v>
      </c>
      <c r="G5234">
        <v>172</v>
      </c>
      <c r="H5234" s="3">
        <f>_xlfn.XLOOKUP(sales[[#This Row],[Product]],products[Product],products[Cost per box])*sales[[#This Row],[Boxes]]</f>
        <v>2134.52</v>
      </c>
      <c r="I5234" s="4">
        <f>sales[[#This Row],[Revenue]]-sales[[#This Row],[Cost]]</f>
        <v>1806.48</v>
      </c>
    </row>
    <row r="5235" spans="2:9" x14ac:dyDescent="0.25">
      <c r="B5235" t="s">
        <v>29</v>
      </c>
      <c r="C5235" t="s">
        <v>21</v>
      </c>
      <c r="D5235" t="s">
        <v>44</v>
      </c>
      <c r="E5235" s="1">
        <v>44477</v>
      </c>
      <c r="F5235" s="4">
        <v>3052</v>
      </c>
      <c r="G5235">
        <v>133</v>
      </c>
      <c r="H5235" s="3">
        <f>_xlfn.XLOOKUP(sales[[#This Row],[Product]],products[Product],products[Cost per box])*sales[[#This Row],[Boxes]]</f>
        <v>1272.81</v>
      </c>
      <c r="I5235" s="4">
        <f>sales[[#This Row],[Revenue]]-sales[[#This Row],[Cost]]</f>
        <v>1779.19</v>
      </c>
    </row>
    <row r="5236" spans="2:9" x14ac:dyDescent="0.25">
      <c r="B5236" t="s">
        <v>5</v>
      </c>
      <c r="C5236" t="s">
        <v>16</v>
      </c>
      <c r="D5236" t="s">
        <v>50</v>
      </c>
      <c r="E5236" s="1">
        <v>44477</v>
      </c>
      <c r="F5236" s="4">
        <v>10101</v>
      </c>
      <c r="G5236">
        <v>460</v>
      </c>
      <c r="H5236" s="3">
        <f>_xlfn.XLOOKUP(sales[[#This Row],[Product]],products[Product],products[Cost per box])*sales[[#This Row],[Boxes]]</f>
        <v>5708.6</v>
      </c>
      <c r="I5236" s="4">
        <f>sales[[#This Row],[Revenue]]-sales[[#This Row],[Cost]]</f>
        <v>4392.3999999999996</v>
      </c>
    </row>
    <row r="5237" spans="2:9" x14ac:dyDescent="0.25">
      <c r="B5237" t="s">
        <v>32</v>
      </c>
      <c r="C5237" t="s">
        <v>16</v>
      </c>
      <c r="D5237" t="s">
        <v>36</v>
      </c>
      <c r="E5237" s="1">
        <v>44477</v>
      </c>
      <c r="F5237" s="4">
        <v>322</v>
      </c>
      <c r="G5237">
        <v>36</v>
      </c>
      <c r="H5237" s="3">
        <f>_xlfn.XLOOKUP(sales[[#This Row],[Product]],products[Product],products[Cost per box])*sales[[#This Row],[Boxes]]</f>
        <v>181.44</v>
      </c>
      <c r="I5237" s="4">
        <f>sales[[#This Row],[Revenue]]-sales[[#This Row],[Cost]]</f>
        <v>140.56</v>
      </c>
    </row>
    <row r="5238" spans="2:9" x14ac:dyDescent="0.25">
      <c r="B5238" t="s">
        <v>41</v>
      </c>
      <c r="C5238" t="s">
        <v>11</v>
      </c>
      <c r="D5238" t="s">
        <v>24</v>
      </c>
      <c r="E5238" s="1">
        <v>44477</v>
      </c>
      <c r="F5238" s="4">
        <v>5243</v>
      </c>
      <c r="G5238">
        <v>276</v>
      </c>
      <c r="H5238" s="3">
        <f>_xlfn.XLOOKUP(sales[[#This Row],[Product]],products[Product],products[Cost per box])*sales[[#This Row],[Boxes]]</f>
        <v>2900.7599999999998</v>
      </c>
      <c r="I5238" s="4">
        <f>sales[[#This Row],[Revenue]]-sales[[#This Row],[Cost]]</f>
        <v>2342.2400000000002</v>
      </c>
    </row>
    <row r="5239" spans="2:9" x14ac:dyDescent="0.25">
      <c r="B5239" t="s">
        <v>10</v>
      </c>
      <c r="C5239" t="s">
        <v>9</v>
      </c>
      <c r="D5239" t="s">
        <v>50</v>
      </c>
      <c r="E5239" s="1">
        <v>44477</v>
      </c>
      <c r="F5239" s="4">
        <v>6314</v>
      </c>
      <c r="G5239">
        <v>275</v>
      </c>
      <c r="H5239" s="3">
        <f>_xlfn.XLOOKUP(sales[[#This Row],[Product]],products[Product],products[Cost per box])*sales[[#This Row],[Boxes]]</f>
        <v>3412.75</v>
      </c>
      <c r="I5239" s="4">
        <f>sales[[#This Row],[Revenue]]-sales[[#This Row],[Cost]]</f>
        <v>2901.25</v>
      </c>
    </row>
    <row r="5240" spans="2:9" x14ac:dyDescent="0.25">
      <c r="B5240" t="s">
        <v>46</v>
      </c>
      <c r="C5240" t="s">
        <v>21</v>
      </c>
      <c r="D5240" t="s">
        <v>17</v>
      </c>
      <c r="E5240" s="1">
        <v>44477</v>
      </c>
      <c r="F5240" s="4">
        <v>343</v>
      </c>
      <c r="G5240">
        <v>17</v>
      </c>
      <c r="H5240" s="3">
        <f>_xlfn.XLOOKUP(sales[[#This Row],[Product]],products[Product],products[Cost per box])*sales[[#This Row],[Boxes]]</f>
        <v>115.6</v>
      </c>
      <c r="I5240" s="4">
        <f>sales[[#This Row],[Revenue]]-sales[[#This Row],[Cost]]</f>
        <v>227.4</v>
      </c>
    </row>
    <row r="5241" spans="2:9" x14ac:dyDescent="0.25">
      <c r="B5241" t="s">
        <v>55</v>
      </c>
      <c r="C5241" t="s">
        <v>11</v>
      </c>
      <c r="D5241" t="s">
        <v>47</v>
      </c>
      <c r="E5241" s="1">
        <v>44477</v>
      </c>
      <c r="F5241" s="4">
        <v>1883</v>
      </c>
      <c r="G5241">
        <v>126</v>
      </c>
      <c r="H5241" s="3">
        <f>_xlfn.XLOOKUP(sales[[#This Row],[Product]],products[Product],products[Cost per box])*sales[[#This Row],[Boxes]]</f>
        <v>662.76</v>
      </c>
      <c r="I5241" s="4">
        <f>sales[[#This Row],[Revenue]]-sales[[#This Row],[Cost]]</f>
        <v>1220.24</v>
      </c>
    </row>
    <row r="5242" spans="2:9" x14ac:dyDescent="0.25">
      <c r="B5242" t="s">
        <v>18</v>
      </c>
      <c r="C5242" t="s">
        <v>6</v>
      </c>
      <c r="D5242" t="s">
        <v>19</v>
      </c>
      <c r="E5242" s="1">
        <v>44477</v>
      </c>
      <c r="F5242" s="4">
        <v>8750</v>
      </c>
      <c r="G5242">
        <v>547</v>
      </c>
      <c r="H5242" s="3">
        <f>_xlfn.XLOOKUP(sales[[#This Row],[Product]],products[Product],products[Cost per box])*sales[[#This Row],[Boxes]]</f>
        <v>5595.81</v>
      </c>
      <c r="I5242" s="4">
        <f>sales[[#This Row],[Revenue]]-sales[[#This Row],[Cost]]</f>
        <v>3154.1899999999996</v>
      </c>
    </row>
    <row r="5243" spans="2:9" x14ac:dyDescent="0.25">
      <c r="B5243" t="s">
        <v>15</v>
      </c>
      <c r="C5243" t="s">
        <v>16</v>
      </c>
      <c r="D5243" t="s">
        <v>50</v>
      </c>
      <c r="E5243" s="1">
        <v>44477</v>
      </c>
      <c r="F5243" s="4">
        <v>11704</v>
      </c>
      <c r="G5243">
        <v>488</v>
      </c>
      <c r="H5243" s="3">
        <f>_xlfn.XLOOKUP(sales[[#This Row],[Product]],products[Product],products[Cost per box])*sales[[#This Row],[Boxes]]</f>
        <v>6056.08</v>
      </c>
      <c r="I5243" s="4">
        <f>sales[[#This Row],[Revenue]]-sales[[#This Row],[Cost]]</f>
        <v>5647.92</v>
      </c>
    </row>
    <row r="5244" spans="2:9" x14ac:dyDescent="0.25">
      <c r="B5244" t="s">
        <v>5</v>
      </c>
      <c r="C5244" t="s">
        <v>6</v>
      </c>
      <c r="D5244" t="s">
        <v>12</v>
      </c>
      <c r="E5244" s="1">
        <v>44477</v>
      </c>
      <c r="F5244" s="4">
        <v>5159</v>
      </c>
      <c r="G5244">
        <v>344</v>
      </c>
      <c r="H5244" s="3">
        <f>_xlfn.XLOOKUP(sales[[#This Row],[Product]],products[Product],products[Cost per box])*sales[[#This Row],[Boxes]]</f>
        <v>2899.92</v>
      </c>
      <c r="I5244" s="4">
        <f>sales[[#This Row],[Revenue]]-sales[[#This Row],[Cost]]</f>
        <v>2259.08</v>
      </c>
    </row>
    <row r="5245" spans="2:9" x14ac:dyDescent="0.25">
      <c r="B5245" t="s">
        <v>49</v>
      </c>
      <c r="C5245" t="s">
        <v>6</v>
      </c>
      <c r="D5245" t="s">
        <v>28</v>
      </c>
      <c r="E5245" s="1">
        <v>44477</v>
      </c>
      <c r="F5245" s="4">
        <v>5201</v>
      </c>
      <c r="G5245">
        <v>840</v>
      </c>
      <c r="H5245" s="3">
        <f>_xlfn.XLOOKUP(sales[[#This Row],[Product]],products[Product],products[Cost per box])*sales[[#This Row],[Boxes]]</f>
        <v>2318.3999999999996</v>
      </c>
      <c r="I5245" s="4">
        <f>sales[[#This Row],[Revenue]]-sales[[#This Row],[Cost]]</f>
        <v>2882.6000000000004</v>
      </c>
    </row>
    <row r="5246" spans="2:9" x14ac:dyDescent="0.25">
      <c r="B5246" t="s">
        <v>15</v>
      </c>
      <c r="C5246" t="s">
        <v>27</v>
      </c>
      <c r="D5246" t="s">
        <v>12</v>
      </c>
      <c r="E5246" s="1">
        <v>44477</v>
      </c>
      <c r="F5246" s="4">
        <v>12061</v>
      </c>
      <c r="G5246">
        <v>840</v>
      </c>
      <c r="H5246" s="3">
        <f>_xlfn.XLOOKUP(sales[[#This Row],[Product]],products[Product],products[Cost per box])*sales[[#This Row],[Boxes]]</f>
        <v>7081.2</v>
      </c>
      <c r="I5246" s="4">
        <f>sales[[#This Row],[Revenue]]-sales[[#This Row],[Cost]]</f>
        <v>4979.8</v>
      </c>
    </row>
    <row r="5247" spans="2:9" x14ac:dyDescent="0.25">
      <c r="B5247" t="s">
        <v>18</v>
      </c>
      <c r="C5247" t="s">
        <v>27</v>
      </c>
      <c r="D5247" t="s">
        <v>43</v>
      </c>
      <c r="E5247" s="1">
        <v>44477</v>
      </c>
      <c r="F5247" s="4">
        <v>9100</v>
      </c>
      <c r="G5247">
        <v>434</v>
      </c>
      <c r="H5247" s="3">
        <f>_xlfn.XLOOKUP(sales[[#This Row],[Product]],products[Product],products[Cost per box])*sales[[#This Row],[Boxes]]</f>
        <v>1670.9</v>
      </c>
      <c r="I5247" s="4">
        <f>sales[[#This Row],[Revenue]]-sales[[#This Row],[Cost]]</f>
        <v>7429.1</v>
      </c>
    </row>
    <row r="5248" spans="2:9" x14ac:dyDescent="0.25">
      <c r="B5248" t="s">
        <v>49</v>
      </c>
      <c r="C5248" t="s">
        <v>21</v>
      </c>
      <c r="D5248" t="s">
        <v>30</v>
      </c>
      <c r="E5248" s="1">
        <v>44477</v>
      </c>
      <c r="F5248" s="4">
        <v>4676</v>
      </c>
      <c r="G5248">
        <v>260</v>
      </c>
      <c r="H5248" s="3">
        <f>_xlfn.XLOOKUP(sales[[#This Row],[Product]],products[Product],products[Cost per box])*sales[[#This Row],[Boxes]]</f>
        <v>956.80000000000007</v>
      </c>
      <c r="I5248" s="4">
        <f>sales[[#This Row],[Revenue]]-sales[[#This Row],[Cost]]</f>
        <v>3719.2</v>
      </c>
    </row>
    <row r="5249" spans="2:9" x14ac:dyDescent="0.25">
      <c r="B5249" t="s">
        <v>23</v>
      </c>
      <c r="C5249" t="s">
        <v>6</v>
      </c>
      <c r="D5249" t="s">
        <v>7</v>
      </c>
      <c r="E5249" s="1">
        <v>44477</v>
      </c>
      <c r="F5249" s="4">
        <v>11669</v>
      </c>
      <c r="G5249">
        <v>700</v>
      </c>
      <c r="H5249" s="3">
        <f>_xlfn.XLOOKUP(sales[[#This Row],[Product]],products[Product],products[Cost per box])*sales[[#This Row],[Boxes]]</f>
        <v>3605.0000000000005</v>
      </c>
      <c r="I5249" s="4">
        <f>sales[[#This Row],[Revenue]]-sales[[#This Row],[Cost]]</f>
        <v>8064</v>
      </c>
    </row>
    <row r="5250" spans="2:9" x14ac:dyDescent="0.25">
      <c r="B5250" t="s">
        <v>40</v>
      </c>
      <c r="C5250" t="s">
        <v>9</v>
      </c>
      <c r="D5250" t="s">
        <v>47</v>
      </c>
      <c r="E5250" s="1">
        <v>44477</v>
      </c>
      <c r="F5250" s="4">
        <v>11277</v>
      </c>
      <c r="G5250">
        <v>700</v>
      </c>
      <c r="H5250" s="3">
        <f>_xlfn.XLOOKUP(sales[[#This Row],[Product]],products[Product],products[Cost per box])*sales[[#This Row],[Boxes]]</f>
        <v>3682</v>
      </c>
      <c r="I5250" s="4">
        <f>sales[[#This Row],[Revenue]]-sales[[#This Row],[Cost]]</f>
        <v>7595</v>
      </c>
    </row>
    <row r="5251" spans="2:9" x14ac:dyDescent="0.25">
      <c r="B5251" t="s">
        <v>10</v>
      </c>
      <c r="C5251" t="s">
        <v>16</v>
      </c>
      <c r="D5251" t="s">
        <v>12</v>
      </c>
      <c r="E5251" s="1">
        <v>44477</v>
      </c>
      <c r="F5251" s="4">
        <v>539</v>
      </c>
      <c r="G5251">
        <v>34</v>
      </c>
      <c r="H5251" s="3">
        <f>_xlfn.XLOOKUP(sales[[#This Row],[Product]],products[Product],products[Cost per box])*sales[[#This Row],[Boxes]]</f>
        <v>286.62</v>
      </c>
      <c r="I5251" s="4">
        <f>sales[[#This Row],[Revenue]]-sales[[#This Row],[Cost]]</f>
        <v>252.38</v>
      </c>
    </row>
    <row r="5252" spans="2:9" x14ac:dyDescent="0.25">
      <c r="B5252" t="s">
        <v>54</v>
      </c>
      <c r="C5252" t="s">
        <v>9</v>
      </c>
      <c r="D5252" t="s">
        <v>36</v>
      </c>
      <c r="E5252" s="1">
        <v>44477</v>
      </c>
      <c r="F5252" s="4">
        <v>10983</v>
      </c>
      <c r="G5252">
        <v>1540</v>
      </c>
      <c r="H5252" s="3">
        <f>_xlfn.XLOOKUP(sales[[#This Row],[Product]],products[Product],products[Cost per box])*sales[[#This Row],[Boxes]]</f>
        <v>7761.6</v>
      </c>
      <c r="I5252" s="4">
        <f>sales[[#This Row],[Revenue]]-sales[[#This Row],[Cost]]</f>
        <v>3221.3999999999996</v>
      </c>
    </row>
    <row r="5253" spans="2:9" x14ac:dyDescent="0.25">
      <c r="B5253" t="s">
        <v>55</v>
      </c>
      <c r="C5253" t="s">
        <v>9</v>
      </c>
      <c r="D5253" t="s">
        <v>44</v>
      </c>
      <c r="E5253" s="1">
        <v>44477</v>
      </c>
      <c r="F5253" s="4">
        <v>3962</v>
      </c>
      <c r="G5253">
        <v>181</v>
      </c>
      <c r="H5253" s="3">
        <f>_xlfn.XLOOKUP(sales[[#This Row],[Product]],products[Product],products[Cost per box])*sales[[#This Row],[Boxes]]</f>
        <v>1732.17</v>
      </c>
      <c r="I5253" s="4">
        <f>sales[[#This Row],[Revenue]]-sales[[#This Row],[Cost]]</f>
        <v>2229.83</v>
      </c>
    </row>
    <row r="5254" spans="2:9" x14ac:dyDescent="0.25">
      <c r="B5254" t="s">
        <v>34</v>
      </c>
      <c r="C5254" t="s">
        <v>6</v>
      </c>
      <c r="D5254" t="s">
        <v>50</v>
      </c>
      <c r="E5254" s="1">
        <v>44477</v>
      </c>
      <c r="F5254" s="4">
        <v>9933</v>
      </c>
      <c r="G5254">
        <v>414</v>
      </c>
      <c r="H5254" s="3">
        <f>_xlfn.XLOOKUP(sales[[#This Row],[Product]],products[Product],products[Cost per box])*sales[[#This Row],[Boxes]]</f>
        <v>5137.74</v>
      </c>
      <c r="I5254" s="4">
        <f>sales[[#This Row],[Revenue]]-sales[[#This Row],[Cost]]</f>
        <v>4795.26</v>
      </c>
    </row>
    <row r="5255" spans="2:9" x14ac:dyDescent="0.25">
      <c r="B5255" t="s">
        <v>39</v>
      </c>
      <c r="C5255" t="s">
        <v>16</v>
      </c>
      <c r="D5255" t="s">
        <v>22</v>
      </c>
      <c r="E5255" s="1">
        <v>44477</v>
      </c>
      <c r="F5255" s="4">
        <v>5488</v>
      </c>
      <c r="G5255">
        <v>686</v>
      </c>
      <c r="H5255" s="3">
        <f>_xlfn.XLOOKUP(sales[[#This Row],[Product]],products[Product],products[Cost per box])*sales[[#This Row],[Boxes]]</f>
        <v>5638.92</v>
      </c>
      <c r="I5255" s="4">
        <f>sales[[#This Row],[Revenue]]-sales[[#This Row],[Cost]]</f>
        <v>-150.92000000000007</v>
      </c>
    </row>
    <row r="5256" spans="2:9" x14ac:dyDescent="0.25">
      <c r="B5256" t="s">
        <v>34</v>
      </c>
      <c r="C5256" t="s">
        <v>6</v>
      </c>
      <c r="D5256" t="s">
        <v>43</v>
      </c>
      <c r="E5256" s="1">
        <v>44477</v>
      </c>
      <c r="F5256" s="4">
        <v>5152</v>
      </c>
      <c r="G5256">
        <v>235</v>
      </c>
      <c r="H5256" s="3">
        <f>_xlfn.XLOOKUP(sales[[#This Row],[Product]],products[Product],products[Cost per box])*sales[[#This Row],[Boxes]]</f>
        <v>904.75</v>
      </c>
      <c r="I5256" s="4">
        <f>sales[[#This Row],[Revenue]]-sales[[#This Row],[Cost]]</f>
        <v>4247.25</v>
      </c>
    </row>
    <row r="5257" spans="2:9" x14ac:dyDescent="0.25">
      <c r="B5257" t="s">
        <v>13</v>
      </c>
      <c r="C5257" t="s">
        <v>21</v>
      </c>
      <c r="D5257" t="s">
        <v>50</v>
      </c>
      <c r="E5257" s="1">
        <v>44477</v>
      </c>
      <c r="F5257" s="4">
        <v>4193</v>
      </c>
      <c r="G5257">
        <v>191</v>
      </c>
      <c r="H5257" s="3">
        <f>_xlfn.XLOOKUP(sales[[#This Row],[Product]],products[Product],products[Cost per box])*sales[[#This Row],[Boxes]]</f>
        <v>2370.31</v>
      </c>
      <c r="I5257" s="4">
        <f>sales[[#This Row],[Revenue]]-sales[[#This Row],[Cost]]</f>
        <v>1822.69</v>
      </c>
    </row>
    <row r="5258" spans="2:9" x14ac:dyDescent="0.25">
      <c r="B5258" t="s">
        <v>29</v>
      </c>
      <c r="C5258" t="s">
        <v>16</v>
      </c>
      <c r="D5258" t="s">
        <v>22</v>
      </c>
      <c r="E5258" s="1">
        <v>44477</v>
      </c>
      <c r="F5258" s="4">
        <v>7343</v>
      </c>
      <c r="G5258">
        <v>770</v>
      </c>
      <c r="H5258" s="3">
        <f>_xlfn.XLOOKUP(sales[[#This Row],[Product]],products[Product],products[Cost per box])*sales[[#This Row],[Boxes]]</f>
        <v>6329.4000000000005</v>
      </c>
      <c r="I5258" s="4">
        <f>sales[[#This Row],[Revenue]]-sales[[#This Row],[Cost]]</f>
        <v>1013.5999999999995</v>
      </c>
    </row>
    <row r="5259" spans="2:9" x14ac:dyDescent="0.25">
      <c r="B5259" t="s">
        <v>49</v>
      </c>
      <c r="C5259" t="s">
        <v>16</v>
      </c>
      <c r="D5259" t="s">
        <v>47</v>
      </c>
      <c r="E5259" s="1">
        <v>44477</v>
      </c>
      <c r="F5259" s="4">
        <v>3234</v>
      </c>
      <c r="G5259">
        <v>216</v>
      </c>
      <c r="H5259" s="3">
        <f>_xlfn.XLOOKUP(sales[[#This Row],[Product]],products[Product],products[Cost per box])*sales[[#This Row],[Boxes]]</f>
        <v>1136.1599999999999</v>
      </c>
      <c r="I5259" s="4">
        <f>sales[[#This Row],[Revenue]]-sales[[#This Row],[Cost]]</f>
        <v>2097.84</v>
      </c>
    </row>
    <row r="5260" spans="2:9" x14ac:dyDescent="0.25">
      <c r="B5260" t="s">
        <v>56</v>
      </c>
      <c r="C5260" t="s">
        <v>9</v>
      </c>
      <c r="D5260" t="s">
        <v>45</v>
      </c>
      <c r="E5260" s="1">
        <v>44477</v>
      </c>
      <c r="F5260" s="4">
        <v>4284</v>
      </c>
      <c r="G5260">
        <v>179</v>
      </c>
      <c r="H5260" s="3">
        <f>_xlfn.XLOOKUP(sales[[#This Row],[Product]],products[Product],products[Cost per box])*sales[[#This Row],[Boxes]]</f>
        <v>1383.67</v>
      </c>
      <c r="I5260" s="4">
        <f>sales[[#This Row],[Revenue]]-sales[[#This Row],[Cost]]</f>
        <v>2900.33</v>
      </c>
    </row>
    <row r="5261" spans="2:9" x14ac:dyDescent="0.25">
      <c r="B5261" t="s">
        <v>33</v>
      </c>
      <c r="C5261" t="s">
        <v>21</v>
      </c>
      <c r="D5261" t="s">
        <v>31</v>
      </c>
      <c r="E5261" s="1">
        <v>44477</v>
      </c>
      <c r="F5261" s="4">
        <v>13762</v>
      </c>
      <c r="G5261">
        <v>980</v>
      </c>
      <c r="H5261" s="3">
        <f>_xlfn.XLOOKUP(sales[[#This Row],[Product]],products[Product],products[Cost per box])*sales[[#This Row],[Boxes]]</f>
        <v>5605.5999999999995</v>
      </c>
      <c r="I5261" s="4">
        <f>sales[[#This Row],[Revenue]]-sales[[#This Row],[Cost]]</f>
        <v>8156.4000000000005</v>
      </c>
    </row>
    <row r="5262" spans="2:9" x14ac:dyDescent="0.25">
      <c r="B5262" t="s">
        <v>25</v>
      </c>
      <c r="C5262" t="s">
        <v>11</v>
      </c>
      <c r="D5262" t="s">
        <v>14</v>
      </c>
      <c r="E5262" s="1">
        <v>44477</v>
      </c>
      <c r="F5262" s="4">
        <v>2814</v>
      </c>
      <c r="G5262">
        <v>352</v>
      </c>
      <c r="H5262" s="3">
        <f>_xlfn.XLOOKUP(sales[[#This Row],[Product]],products[Product],products[Cost per box])*sales[[#This Row],[Boxes]]</f>
        <v>2221.12</v>
      </c>
      <c r="I5262" s="4">
        <f>sales[[#This Row],[Revenue]]-sales[[#This Row],[Cost]]</f>
        <v>592.88000000000011</v>
      </c>
    </row>
    <row r="5263" spans="2:9" x14ac:dyDescent="0.25">
      <c r="B5263" t="s">
        <v>15</v>
      </c>
      <c r="C5263" t="s">
        <v>11</v>
      </c>
      <c r="D5263" t="s">
        <v>7</v>
      </c>
      <c r="E5263" s="1">
        <v>44477</v>
      </c>
      <c r="F5263" s="4">
        <v>4347</v>
      </c>
      <c r="G5263">
        <v>290</v>
      </c>
      <c r="H5263" s="3">
        <f>_xlfn.XLOOKUP(sales[[#This Row],[Product]],products[Product],products[Cost per box])*sales[[#This Row],[Boxes]]</f>
        <v>1493.5</v>
      </c>
      <c r="I5263" s="4">
        <f>sales[[#This Row],[Revenue]]-sales[[#This Row],[Cost]]</f>
        <v>2853.5</v>
      </c>
    </row>
    <row r="5264" spans="2:9" x14ac:dyDescent="0.25">
      <c r="B5264" t="s">
        <v>15</v>
      </c>
      <c r="C5264" t="s">
        <v>16</v>
      </c>
      <c r="D5264" t="s">
        <v>42</v>
      </c>
      <c r="E5264" s="1">
        <v>44480</v>
      </c>
      <c r="F5264" s="4">
        <v>5691</v>
      </c>
      <c r="G5264">
        <v>407</v>
      </c>
      <c r="H5264" s="3">
        <f>_xlfn.XLOOKUP(sales[[#This Row],[Product]],products[Product],products[Cost per box])*sales[[#This Row],[Boxes]]</f>
        <v>1929.18</v>
      </c>
      <c r="I5264" s="4">
        <f>sales[[#This Row],[Revenue]]-sales[[#This Row],[Cost]]</f>
        <v>3761.8199999999997</v>
      </c>
    </row>
    <row r="5265" spans="2:9" x14ac:dyDescent="0.25">
      <c r="B5265" t="s">
        <v>57</v>
      </c>
      <c r="C5265" t="s">
        <v>11</v>
      </c>
      <c r="D5265" t="s">
        <v>17</v>
      </c>
      <c r="E5265" s="1">
        <v>44480</v>
      </c>
      <c r="F5265" s="4">
        <v>2401</v>
      </c>
      <c r="G5265">
        <v>110</v>
      </c>
      <c r="H5265" s="3">
        <f>_xlfn.XLOOKUP(sales[[#This Row],[Product]],products[Product],products[Cost per box])*sales[[#This Row],[Boxes]]</f>
        <v>748</v>
      </c>
      <c r="I5265" s="4">
        <f>sales[[#This Row],[Revenue]]-sales[[#This Row],[Cost]]</f>
        <v>1653</v>
      </c>
    </row>
    <row r="5266" spans="2:9" x14ac:dyDescent="0.25">
      <c r="B5266" t="s">
        <v>20</v>
      </c>
      <c r="C5266" t="s">
        <v>9</v>
      </c>
      <c r="D5266" t="s">
        <v>42</v>
      </c>
      <c r="E5266" s="1">
        <v>44480</v>
      </c>
      <c r="F5266" s="4">
        <v>2989</v>
      </c>
      <c r="G5266">
        <v>200</v>
      </c>
      <c r="H5266" s="3">
        <f>_xlfn.XLOOKUP(sales[[#This Row],[Product]],products[Product],products[Cost per box])*sales[[#This Row],[Boxes]]</f>
        <v>948</v>
      </c>
      <c r="I5266" s="4">
        <f>sales[[#This Row],[Revenue]]-sales[[#This Row],[Cost]]</f>
        <v>2041</v>
      </c>
    </row>
    <row r="5267" spans="2:9" x14ac:dyDescent="0.25">
      <c r="B5267" t="s">
        <v>56</v>
      </c>
      <c r="C5267" t="s">
        <v>21</v>
      </c>
      <c r="D5267" t="s">
        <v>22</v>
      </c>
      <c r="E5267" s="1">
        <v>44480</v>
      </c>
      <c r="F5267" s="4">
        <v>2632</v>
      </c>
      <c r="G5267">
        <v>264</v>
      </c>
      <c r="H5267" s="3">
        <f>_xlfn.XLOOKUP(sales[[#This Row],[Product]],products[Product],products[Cost per box])*sales[[#This Row],[Boxes]]</f>
        <v>2170.0800000000004</v>
      </c>
      <c r="I5267" s="4">
        <f>sales[[#This Row],[Revenue]]-sales[[#This Row],[Cost]]</f>
        <v>461.91999999999962</v>
      </c>
    </row>
    <row r="5268" spans="2:9" x14ac:dyDescent="0.25">
      <c r="B5268" t="s">
        <v>46</v>
      </c>
      <c r="C5268" t="s">
        <v>21</v>
      </c>
      <c r="D5268" t="s">
        <v>43</v>
      </c>
      <c r="E5268" s="1">
        <v>44480</v>
      </c>
      <c r="F5268" s="4">
        <v>1008</v>
      </c>
      <c r="G5268">
        <v>46</v>
      </c>
      <c r="H5268" s="3">
        <f>_xlfn.XLOOKUP(sales[[#This Row],[Product]],products[Product],products[Cost per box])*sales[[#This Row],[Boxes]]</f>
        <v>177.1</v>
      </c>
      <c r="I5268" s="4">
        <f>sales[[#This Row],[Revenue]]-sales[[#This Row],[Cost]]</f>
        <v>830.9</v>
      </c>
    </row>
    <row r="5269" spans="2:9" x14ac:dyDescent="0.25">
      <c r="B5269" t="s">
        <v>10</v>
      </c>
      <c r="C5269" t="s">
        <v>27</v>
      </c>
      <c r="D5269" t="s">
        <v>50</v>
      </c>
      <c r="E5269" s="1">
        <v>44480</v>
      </c>
      <c r="F5269" s="4">
        <v>805</v>
      </c>
      <c r="G5269">
        <v>37</v>
      </c>
      <c r="H5269" s="3">
        <f>_xlfn.XLOOKUP(sales[[#This Row],[Product]],products[Product],products[Cost per box])*sales[[#This Row],[Boxes]]</f>
        <v>459.17</v>
      </c>
      <c r="I5269" s="4">
        <f>sales[[#This Row],[Revenue]]-sales[[#This Row],[Cost]]</f>
        <v>345.83</v>
      </c>
    </row>
    <row r="5270" spans="2:9" x14ac:dyDescent="0.25">
      <c r="B5270" t="s">
        <v>18</v>
      </c>
      <c r="C5270" t="s">
        <v>11</v>
      </c>
      <c r="D5270" t="s">
        <v>44</v>
      </c>
      <c r="E5270" s="1">
        <v>44480</v>
      </c>
      <c r="F5270" s="4">
        <v>9303</v>
      </c>
      <c r="G5270">
        <v>405</v>
      </c>
      <c r="H5270" s="3">
        <f>_xlfn.XLOOKUP(sales[[#This Row],[Product]],products[Product],products[Cost per box])*sales[[#This Row],[Boxes]]</f>
        <v>3875.85</v>
      </c>
      <c r="I5270" s="4">
        <f>sales[[#This Row],[Revenue]]-sales[[#This Row],[Cost]]</f>
        <v>5427.15</v>
      </c>
    </row>
    <row r="5271" spans="2:9" x14ac:dyDescent="0.25">
      <c r="B5271" t="s">
        <v>46</v>
      </c>
      <c r="C5271" t="s">
        <v>6</v>
      </c>
      <c r="D5271" t="s">
        <v>19</v>
      </c>
      <c r="E5271" s="1">
        <v>44480</v>
      </c>
      <c r="F5271" s="4">
        <v>5964</v>
      </c>
      <c r="G5271">
        <v>373</v>
      </c>
      <c r="H5271" s="3">
        <f>_xlfn.XLOOKUP(sales[[#This Row],[Product]],products[Product],products[Cost per box])*sales[[#This Row],[Boxes]]</f>
        <v>3815.79</v>
      </c>
      <c r="I5271" s="4">
        <f>sales[[#This Row],[Revenue]]-sales[[#This Row],[Cost]]</f>
        <v>2148.21</v>
      </c>
    </row>
    <row r="5272" spans="2:9" x14ac:dyDescent="0.25">
      <c r="B5272" t="s">
        <v>8</v>
      </c>
      <c r="C5272" t="s">
        <v>9</v>
      </c>
      <c r="D5272" t="s">
        <v>7</v>
      </c>
      <c r="E5272" s="1">
        <v>44480</v>
      </c>
      <c r="F5272" s="4">
        <v>3374</v>
      </c>
      <c r="G5272">
        <v>211</v>
      </c>
      <c r="H5272" s="3">
        <f>_xlfn.XLOOKUP(sales[[#This Row],[Product]],products[Product],products[Cost per box])*sales[[#This Row],[Boxes]]</f>
        <v>1086.6500000000001</v>
      </c>
      <c r="I5272" s="4">
        <f>sales[[#This Row],[Revenue]]-sales[[#This Row],[Cost]]</f>
        <v>2287.35</v>
      </c>
    </row>
    <row r="5273" spans="2:9" x14ac:dyDescent="0.25">
      <c r="B5273" t="s">
        <v>23</v>
      </c>
      <c r="C5273" t="s">
        <v>21</v>
      </c>
      <c r="D5273" t="s">
        <v>28</v>
      </c>
      <c r="E5273" s="1">
        <v>44480</v>
      </c>
      <c r="F5273" s="4">
        <v>6818</v>
      </c>
      <c r="G5273">
        <v>840</v>
      </c>
      <c r="H5273" s="3">
        <f>_xlfn.XLOOKUP(sales[[#This Row],[Product]],products[Product],products[Cost per box])*sales[[#This Row],[Boxes]]</f>
        <v>2318.3999999999996</v>
      </c>
      <c r="I5273" s="4">
        <f>sales[[#This Row],[Revenue]]-sales[[#This Row],[Cost]]</f>
        <v>4499.6000000000004</v>
      </c>
    </row>
    <row r="5274" spans="2:9" x14ac:dyDescent="0.25">
      <c r="B5274" t="s">
        <v>23</v>
      </c>
      <c r="C5274" t="s">
        <v>16</v>
      </c>
      <c r="D5274" t="s">
        <v>26</v>
      </c>
      <c r="E5274" s="1">
        <v>44480</v>
      </c>
      <c r="F5274" s="4">
        <v>5131</v>
      </c>
      <c r="G5274">
        <v>395</v>
      </c>
      <c r="H5274" s="3">
        <f>_xlfn.XLOOKUP(sales[[#This Row],[Product]],products[Product],products[Cost per box])*sales[[#This Row],[Boxes]]</f>
        <v>2539.85</v>
      </c>
      <c r="I5274" s="4">
        <f>sales[[#This Row],[Revenue]]-sales[[#This Row],[Cost]]</f>
        <v>2591.15</v>
      </c>
    </row>
    <row r="5275" spans="2:9" x14ac:dyDescent="0.25">
      <c r="B5275" t="s">
        <v>32</v>
      </c>
      <c r="C5275" t="s">
        <v>27</v>
      </c>
      <c r="D5275" t="s">
        <v>50</v>
      </c>
      <c r="E5275" s="1">
        <v>44480</v>
      </c>
      <c r="F5275" s="4">
        <v>1337</v>
      </c>
      <c r="G5275">
        <v>61</v>
      </c>
      <c r="H5275" s="3">
        <f>_xlfn.XLOOKUP(sales[[#This Row],[Product]],products[Product],products[Cost per box])*sales[[#This Row],[Boxes]]</f>
        <v>757.01</v>
      </c>
      <c r="I5275" s="4">
        <f>sales[[#This Row],[Revenue]]-sales[[#This Row],[Cost]]</f>
        <v>579.99</v>
      </c>
    </row>
    <row r="5276" spans="2:9" x14ac:dyDescent="0.25">
      <c r="B5276" t="s">
        <v>29</v>
      </c>
      <c r="C5276" t="s">
        <v>11</v>
      </c>
      <c r="D5276" t="s">
        <v>30</v>
      </c>
      <c r="E5276" s="1">
        <v>44480</v>
      </c>
      <c r="F5276" s="4">
        <v>23807</v>
      </c>
      <c r="G5276">
        <v>1330</v>
      </c>
      <c r="H5276" s="3">
        <f>_xlfn.XLOOKUP(sales[[#This Row],[Product]],products[Product],products[Cost per box])*sales[[#This Row],[Boxes]]</f>
        <v>4894.4000000000005</v>
      </c>
      <c r="I5276" s="4">
        <f>sales[[#This Row],[Revenue]]-sales[[#This Row],[Cost]]</f>
        <v>18912.599999999999</v>
      </c>
    </row>
    <row r="5277" spans="2:9" x14ac:dyDescent="0.25">
      <c r="B5277" t="s">
        <v>34</v>
      </c>
      <c r="C5277" t="s">
        <v>16</v>
      </c>
      <c r="D5277" t="s">
        <v>7</v>
      </c>
      <c r="E5277" s="1">
        <v>44480</v>
      </c>
      <c r="F5277" s="4">
        <v>2730</v>
      </c>
      <c r="G5277">
        <v>171</v>
      </c>
      <c r="H5277" s="3">
        <f>_xlfn.XLOOKUP(sales[[#This Row],[Product]],products[Product],products[Cost per box])*sales[[#This Row],[Boxes]]</f>
        <v>880.65000000000009</v>
      </c>
      <c r="I5277" s="4">
        <f>sales[[#This Row],[Revenue]]-sales[[#This Row],[Cost]]</f>
        <v>1849.35</v>
      </c>
    </row>
    <row r="5278" spans="2:9" x14ac:dyDescent="0.25">
      <c r="B5278" t="s">
        <v>49</v>
      </c>
      <c r="C5278" t="s">
        <v>16</v>
      </c>
      <c r="D5278" t="s">
        <v>17</v>
      </c>
      <c r="E5278" s="1">
        <v>44480</v>
      </c>
      <c r="F5278" s="4">
        <v>7448</v>
      </c>
      <c r="G5278">
        <v>339</v>
      </c>
      <c r="H5278" s="3">
        <f>_xlfn.XLOOKUP(sales[[#This Row],[Product]],products[Product],products[Cost per box])*sales[[#This Row],[Boxes]]</f>
        <v>2305.1999999999998</v>
      </c>
      <c r="I5278" s="4">
        <f>sales[[#This Row],[Revenue]]-sales[[#This Row],[Cost]]</f>
        <v>5142.8</v>
      </c>
    </row>
    <row r="5279" spans="2:9" x14ac:dyDescent="0.25">
      <c r="B5279" t="s">
        <v>20</v>
      </c>
      <c r="C5279" t="s">
        <v>6</v>
      </c>
      <c r="D5279" t="s">
        <v>12</v>
      </c>
      <c r="E5279" s="1">
        <v>44480</v>
      </c>
      <c r="F5279" s="4">
        <v>7154</v>
      </c>
      <c r="G5279">
        <v>477</v>
      </c>
      <c r="H5279" s="3">
        <f>_xlfn.XLOOKUP(sales[[#This Row],[Product]],products[Product],products[Cost per box])*sales[[#This Row],[Boxes]]</f>
        <v>4021.1099999999997</v>
      </c>
      <c r="I5279" s="4">
        <f>sales[[#This Row],[Revenue]]-sales[[#This Row],[Cost]]</f>
        <v>3132.8900000000003</v>
      </c>
    </row>
    <row r="5280" spans="2:9" x14ac:dyDescent="0.25">
      <c r="B5280" t="s">
        <v>46</v>
      </c>
      <c r="C5280" t="s">
        <v>27</v>
      </c>
      <c r="D5280" t="s">
        <v>47</v>
      </c>
      <c r="E5280" s="1">
        <v>44480</v>
      </c>
      <c r="F5280" s="4">
        <v>14301</v>
      </c>
      <c r="G5280">
        <v>840</v>
      </c>
      <c r="H5280" s="3">
        <f>_xlfn.XLOOKUP(sales[[#This Row],[Product]],products[Product],products[Cost per box])*sales[[#This Row],[Boxes]]</f>
        <v>4418.3999999999996</v>
      </c>
      <c r="I5280" s="4">
        <f>sales[[#This Row],[Revenue]]-sales[[#This Row],[Cost]]</f>
        <v>9882.6</v>
      </c>
    </row>
    <row r="5281" spans="2:9" x14ac:dyDescent="0.25">
      <c r="B5281" t="s">
        <v>25</v>
      </c>
      <c r="C5281" t="s">
        <v>6</v>
      </c>
      <c r="D5281" t="s">
        <v>12</v>
      </c>
      <c r="E5281" s="1">
        <v>44480</v>
      </c>
      <c r="F5281" s="4">
        <v>448</v>
      </c>
      <c r="G5281">
        <v>27</v>
      </c>
      <c r="H5281" s="3">
        <f>_xlfn.XLOOKUP(sales[[#This Row],[Product]],products[Product],products[Cost per box])*sales[[#This Row],[Boxes]]</f>
        <v>227.60999999999999</v>
      </c>
      <c r="I5281" s="4">
        <f>sales[[#This Row],[Revenue]]-sales[[#This Row],[Cost]]</f>
        <v>220.39000000000001</v>
      </c>
    </row>
    <row r="5282" spans="2:9" x14ac:dyDescent="0.25">
      <c r="B5282" t="s">
        <v>33</v>
      </c>
      <c r="C5282" t="s">
        <v>27</v>
      </c>
      <c r="D5282" t="s">
        <v>35</v>
      </c>
      <c r="E5282" s="1">
        <v>44480</v>
      </c>
      <c r="F5282" s="4">
        <v>6258</v>
      </c>
      <c r="G5282">
        <v>330</v>
      </c>
      <c r="H5282" s="3">
        <f>_xlfn.XLOOKUP(sales[[#This Row],[Product]],products[Product],products[Cost per box])*sales[[#This Row],[Boxes]]</f>
        <v>874.5</v>
      </c>
      <c r="I5282" s="4">
        <f>sales[[#This Row],[Revenue]]-sales[[#This Row],[Cost]]</f>
        <v>5383.5</v>
      </c>
    </row>
    <row r="5283" spans="2:9" x14ac:dyDescent="0.25">
      <c r="B5283" t="s">
        <v>53</v>
      </c>
      <c r="C5283" t="s">
        <v>11</v>
      </c>
      <c r="D5283" t="s">
        <v>22</v>
      </c>
      <c r="E5283" s="1">
        <v>44480</v>
      </c>
      <c r="F5283" s="4">
        <v>749</v>
      </c>
      <c r="G5283">
        <v>94</v>
      </c>
      <c r="H5283" s="3">
        <f>_xlfn.XLOOKUP(sales[[#This Row],[Product]],products[Product],products[Cost per box])*sales[[#This Row],[Boxes]]</f>
        <v>772.68000000000006</v>
      </c>
      <c r="I5283" s="4">
        <f>sales[[#This Row],[Revenue]]-sales[[#This Row],[Cost]]</f>
        <v>-23.680000000000064</v>
      </c>
    </row>
    <row r="5284" spans="2:9" x14ac:dyDescent="0.25">
      <c r="B5284" t="s">
        <v>29</v>
      </c>
      <c r="C5284" t="s">
        <v>6</v>
      </c>
      <c r="D5284" t="s">
        <v>38</v>
      </c>
      <c r="E5284" s="1">
        <v>44480</v>
      </c>
      <c r="F5284" s="4">
        <v>2982</v>
      </c>
      <c r="G5284">
        <v>115</v>
      </c>
      <c r="H5284" s="3">
        <f>_xlfn.XLOOKUP(sales[[#This Row],[Product]],products[Product],products[Cost per box])*sales[[#This Row],[Boxes]]</f>
        <v>1143.0999999999999</v>
      </c>
      <c r="I5284" s="4">
        <f>sales[[#This Row],[Revenue]]-sales[[#This Row],[Cost]]</f>
        <v>1838.9</v>
      </c>
    </row>
    <row r="5285" spans="2:9" x14ac:dyDescent="0.25">
      <c r="B5285" t="s">
        <v>20</v>
      </c>
      <c r="C5285" t="s">
        <v>9</v>
      </c>
      <c r="D5285" t="s">
        <v>19</v>
      </c>
      <c r="E5285" s="1">
        <v>44480</v>
      </c>
      <c r="F5285" s="4">
        <v>4396</v>
      </c>
      <c r="G5285">
        <v>259</v>
      </c>
      <c r="H5285" s="3">
        <f>_xlfn.XLOOKUP(sales[[#This Row],[Product]],products[Product],products[Cost per box])*sales[[#This Row],[Boxes]]</f>
        <v>2649.57</v>
      </c>
      <c r="I5285" s="4">
        <f>sales[[#This Row],[Revenue]]-sales[[#This Row],[Cost]]</f>
        <v>1746.4299999999998</v>
      </c>
    </row>
    <row r="5286" spans="2:9" x14ac:dyDescent="0.25">
      <c r="B5286" t="s">
        <v>41</v>
      </c>
      <c r="C5286" t="s">
        <v>16</v>
      </c>
      <c r="D5286" t="s">
        <v>43</v>
      </c>
      <c r="E5286" s="1">
        <v>44480</v>
      </c>
      <c r="F5286" s="4">
        <v>2786</v>
      </c>
      <c r="G5286">
        <v>140</v>
      </c>
      <c r="H5286" s="3">
        <f>_xlfn.XLOOKUP(sales[[#This Row],[Product]],products[Product],products[Cost per box])*sales[[#This Row],[Boxes]]</f>
        <v>539</v>
      </c>
      <c r="I5286" s="4">
        <f>sales[[#This Row],[Revenue]]-sales[[#This Row],[Cost]]</f>
        <v>2247</v>
      </c>
    </row>
    <row r="5287" spans="2:9" x14ac:dyDescent="0.25">
      <c r="B5287" t="s">
        <v>23</v>
      </c>
      <c r="C5287" t="s">
        <v>21</v>
      </c>
      <c r="D5287" t="s">
        <v>31</v>
      </c>
      <c r="E5287" s="1">
        <v>44480</v>
      </c>
      <c r="F5287" s="4">
        <v>5117</v>
      </c>
      <c r="G5287">
        <v>366</v>
      </c>
      <c r="H5287" s="3">
        <f>_xlfn.XLOOKUP(sales[[#This Row],[Product]],products[Product],products[Cost per box])*sales[[#This Row],[Boxes]]</f>
        <v>2093.52</v>
      </c>
      <c r="I5287" s="4">
        <f>sales[[#This Row],[Revenue]]-sales[[#This Row],[Cost]]</f>
        <v>3023.48</v>
      </c>
    </row>
    <row r="5288" spans="2:9" x14ac:dyDescent="0.25">
      <c r="B5288" t="s">
        <v>34</v>
      </c>
      <c r="C5288" t="s">
        <v>16</v>
      </c>
      <c r="D5288" t="s">
        <v>52</v>
      </c>
      <c r="E5288" s="1">
        <v>44480</v>
      </c>
      <c r="F5288" s="4">
        <v>168</v>
      </c>
      <c r="G5288">
        <v>16</v>
      </c>
      <c r="H5288" s="3">
        <f>_xlfn.XLOOKUP(sales[[#This Row],[Product]],products[Product],products[Cost per box])*sales[[#This Row],[Boxes]]</f>
        <v>53.12</v>
      </c>
      <c r="I5288" s="4">
        <f>sales[[#This Row],[Revenue]]-sales[[#This Row],[Cost]]</f>
        <v>114.88</v>
      </c>
    </row>
    <row r="5289" spans="2:9" x14ac:dyDescent="0.25">
      <c r="B5289" t="s">
        <v>41</v>
      </c>
      <c r="C5289" t="s">
        <v>11</v>
      </c>
      <c r="D5289" t="s">
        <v>22</v>
      </c>
      <c r="E5289" s="1">
        <v>44480</v>
      </c>
      <c r="F5289" s="4">
        <v>10871</v>
      </c>
      <c r="G5289">
        <v>1120</v>
      </c>
      <c r="H5289" s="3">
        <f>_xlfn.XLOOKUP(sales[[#This Row],[Product]],products[Product],products[Cost per box])*sales[[#This Row],[Boxes]]</f>
        <v>9206.4000000000015</v>
      </c>
      <c r="I5289" s="4">
        <f>sales[[#This Row],[Revenue]]-sales[[#This Row],[Cost]]</f>
        <v>1664.5999999999985</v>
      </c>
    </row>
    <row r="5290" spans="2:9" x14ac:dyDescent="0.25">
      <c r="B5290" t="s">
        <v>29</v>
      </c>
      <c r="C5290" t="s">
        <v>27</v>
      </c>
      <c r="D5290" t="s">
        <v>19</v>
      </c>
      <c r="E5290" s="1">
        <v>44480</v>
      </c>
      <c r="F5290" s="4">
        <v>13048</v>
      </c>
      <c r="G5290">
        <v>770</v>
      </c>
      <c r="H5290" s="3">
        <f>_xlfn.XLOOKUP(sales[[#This Row],[Product]],products[Product],products[Cost per box])*sales[[#This Row],[Boxes]]</f>
        <v>7877.1</v>
      </c>
      <c r="I5290" s="4">
        <f>sales[[#This Row],[Revenue]]-sales[[#This Row],[Cost]]</f>
        <v>5170.8999999999996</v>
      </c>
    </row>
    <row r="5291" spans="2:9" x14ac:dyDescent="0.25">
      <c r="B5291" t="s">
        <v>40</v>
      </c>
      <c r="C5291" t="s">
        <v>6</v>
      </c>
      <c r="D5291" t="s">
        <v>36</v>
      </c>
      <c r="E5291" s="1">
        <v>44480</v>
      </c>
      <c r="F5291" s="4">
        <v>3787</v>
      </c>
      <c r="G5291">
        <v>474</v>
      </c>
      <c r="H5291" s="3">
        <f>_xlfn.XLOOKUP(sales[[#This Row],[Product]],products[Product],products[Cost per box])*sales[[#This Row],[Boxes]]</f>
        <v>2388.96</v>
      </c>
      <c r="I5291" s="4">
        <f>sales[[#This Row],[Revenue]]-sales[[#This Row],[Cost]]</f>
        <v>1398.04</v>
      </c>
    </row>
    <row r="5292" spans="2:9" x14ac:dyDescent="0.25">
      <c r="B5292" t="s">
        <v>49</v>
      </c>
      <c r="C5292" t="s">
        <v>6</v>
      </c>
      <c r="D5292" t="s">
        <v>36</v>
      </c>
      <c r="E5292" s="1">
        <v>44480</v>
      </c>
      <c r="F5292" s="4">
        <v>3689</v>
      </c>
      <c r="G5292">
        <v>410</v>
      </c>
      <c r="H5292" s="3">
        <f>_xlfn.XLOOKUP(sales[[#This Row],[Product]],products[Product],products[Cost per box])*sales[[#This Row],[Boxes]]</f>
        <v>2066.4</v>
      </c>
      <c r="I5292" s="4">
        <f>sales[[#This Row],[Revenue]]-sales[[#This Row],[Cost]]</f>
        <v>1622.6</v>
      </c>
    </row>
    <row r="5293" spans="2:9" x14ac:dyDescent="0.25">
      <c r="B5293" t="s">
        <v>46</v>
      </c>
      <c r="C5293" t="s">
        <v>11</v>
      </c>
      <c r="D5293" t="s">
        <v>14</v>
      </c>
      <c r="E5293" s="1">
        <v>44480</v>
      </c>
      <c r="F5293" s="4">
        <v>98</v>
      </c>
      <c r="G5293">
        <v>13</v>
      </c>
      <c r="H5293" s="3">
        <f>_xlfn.XLOOKUP(sales[[#This Row],[Product]],products[Product],products[Cost per box])*sales[[#This Row],[Boxes]]</f>
        <v>82.03</v>
      </c>
      <c r="I5293" s="4">
        <f>sales[[#This Row],[Revenue]]-sales[[#This Row],[Cost]]</f>
        <v>15.969999999999999</v>
      </c>
    </row>
    <row r="5294" spans="2:9" x14ac:dyDescent="0.25">
      <c r="B5294" t="s">
        <v>41</v>
      </c>
      <c r="C5294" t="s">
        <v>21</v>
      </c>
      <c r="D5294" t="s">
        <v>12</v>
      </c>
      <c r="E5294" s="1">
        <v>44480</v>
      </c>
      <c r="F5294" s="4">
        <v>658</v>
      </c>
      <c r="G5294">
        <v>39</v>
      </c>
      <c r="H5294" s="3">
        <f>_xlfn.XLOOKUP(sales[[#This Row],[Product]],products[Product],products[Cost per box])*sales[[#This Row],[Boxes]]</f>
        <v>328.77</v>
      </c>
      <c r="I5294" s="4">
        <f>sales[[#This Row],[Revenue]]-sales[[#This Row],[Cost]]</f>
        <v>329.23</v>
      </c>
    </row>
    <row r="5295" spans="2:9" x14ac:dyDescent="0.25">
      <c r="B5295" t="s">
        <v>41</v>
      </c>
      <c r="C5295" t="s">
        <v>6</v>
      </c>
      <c r="D5295" t="s">
        <v>17</v>
      </c>
      <c r="E5295" s="1">
        <v>44480</v>
      </c>
      <c r="F5295" s="4">
        <v>518</v>
      </c>
      <c r="G5295">
        <v>23</v>
      </c>
      <c r="H5295" s="3">
        <f>_xlfn.XLOOKUP(sales[[#This Row],[Product]],products[Product],products[Cost per box])*sales[[#This Row],[Boxes]]</f>
        <v>156.4</v>
      </c>
      <c r="I5295" s="4">
        <f>sales[[#This Row],[Revenue]]-sales[[#This Row],[Cost]]</f>
        <v>361.6</v>
      </c>
    </row>
    <row r="5296" spans="2:9" x14ac:dyDescent="0.25">
      <c r="B5296" t="s">
        <v>29</v>
      </c>
      <c r="C5296" t="s">
        <v>11</v>
      </c>
      <c r="D5296" t="s">
        <v>24</v>
      </c>
      <c r="E5296" s="1">
        <v>44480</v>
      </c>
      <c r="F5296" s="4">
        <v>1652</v>
      </c>
      <c r="G5296">
        <v>87</v>
      </c>
      <c r="H5296" s="3">
        <f>_xlfn.XLOOKUP(sales[[#This Row],[Product]],products[Product],products[Cost per box])*sales[[#This Row],[Boxes]]</f>
        <v>914.37</v>
      </c>
      <c r="I5296" s="4">
        <f>sales[[#This Row],[Revenue]]-sales[[#This Row],[Cost]]</f>
        <v>737.63</v>
      </c>
    </row>
    <row r="5297" spans="2:9" x14ac:dyDescent="0.25">
      <c r="B5297" t="s">
        <v>13</v>
      </c>
      <c r="C5297" t="s">
        <v>21</v>
      </c>
      <c r="D5297" t="s">
        <v>48</v>
      </c>
      <c r="E5297" s="1">
        <v>44480</v>
      </c>
      <c r="F5297" s="4">
        <v>7063</v>
      </c>
      <c r="G5297">
        <v>283</v>
      </c>
      <c r="H5297" s="3">
        <f>_xlfn.XLOOKUP(sales[[#This Row],[Product]],products[Product],products[Cost per box])*sales[[#This Row],[Boxes]]</f>
        <v>2116.84</v>
      </c>
      <c r="I5297" s="4">
        <f>sales[[#This Row],[Revenue]]-sales[[#This Row],[Cost]]</f>
        <v>4946.16</v>
      </c>
    </row>
    <row r="5298" spans="2:9" x14ac:dyDescent="0.25">
      <c r="B5298" t="s">
        <v>13</v>
      </c>
      <c r="C5298" t="s">
        <v>6</v>
      </c>
      <c r="D5298" t="s">
        <v>44</v>
      </c>
      <c r="E5298" s="1">
        <v>44480</v>
      </c>
      <c r="F5298" s="4">
        <v>11599</v>
      </c>
      <c r="G5298">
        <v>505</v>
      </c>
      <c r="H5298" s="3">
        <f>_xlfn.XLOOKUP(sales[[#This Row],[Product]],products[Product],products[Cost per box])*sales[[#This Row],[Boxes]]</f>
        <v>4832.8500000000004</v>
      </c>
      <c r="I5298" s="4">
        <f>sales[[#This Row],[Revenue]]-sales[[#This Row],[Cost]]</f>
        <v>6766.15</v>
      </c>
    </row>
    <row r="5299" spans="2:9" x14ac:dyDescent="0.25">
      <c r="B5299" t="s">
        <v>39</v>
      </c>
      <c r="C5299" t="s">
        <v>11</v>
      </c>
      <c r="D5299" t="s">
        <v>19</v>
      </c>
      <c r="E5299" s="1">
        <v>44480</v>
      </c>
      <c r="F5299" s="4">
        <v>7791</v>
      </c>
      <c r="G5299">
        <v>459</v>
      </c>
      <c r="H5299" s="3">
        <f>_xlfn.XLOOKUP(sales[[#This Row],[Product]],products[Product],products[Cost per box])*sales[[#This Row],[Boxes]]</f>
        <v>4695.5700000000006</v>
      </c>
      <c r="I5299" s="4">
        <f>sales[[#This Row],[Revenue]]-sales[[#This Row],[Cost]]</f>
        <v>3095.4299999999994</v>
      </c>
    </row>
    <row r="5300" spans="2:9" x14ac:dyDescent="0.25">
      <c r="B5300" t="s">
        <v>49</v>
      </c>
      <c r="C5300" t="s">
        <v>16</v>
      </c>
      <c r="D5300" t="s">
        <v>24</v>
      </c>
      <c r="E5300" s="1">
        <v>44480</v>
      </c>
      <c r="F5300" s="4">
        <v>3766</v>
      </c>
      <c r="G5300">
        <v>199</v>
      </c>
      <c r="H5300" s="3">
        <f>_xlfn.XLOOKUP(sales[[#This Row],[Product]],products[Product],products[Cost per box])*sales[[#This Row],[Boxes]]</f>
        <v>2091.4899999999998</v>
      </c>
      <c r="I5300" s="4">
        <f>sales[[#This Row],[Revenue]]-sales[[#This Row],[Cost]]</f>
        <v>1674.5100000000002</v>
      </c>
    </row>
    <row r="5301" spans="2:9" x14ac:dyDescent="0.25">
      <c r="B5301" t="s">
        <v>37</v>
      </c>
      <c r="C5301" t="s">
        <v>27</v>
      </c>
      <c r="D5301" t="s">
        <v>26</v>
      </c>
      <c r="E5301" s="1">
        <v>44480</v>
      </c>
      <c r="F5301" s="4">
        <v>6447</v>
      </c>
      <c r="G5301">
        <v>496</v>
      </c>
      <c r="H5301" s="3">
        <f>_xlfn.XLOOKUP(sales[[#This Row],[Product]],products[Product],products[Cost per box])*sales[[#This Row],[Boxes]]</f>
        <v>3189.2799999999997</v>
      </c>
      <c r="I5301" s="4">
        <f>sales[[#This Row],[Revenue]]-sales[[#This Row],[Cost]]</f>
        <v>3257.7200000000003</v>
      </c>
    </row>
    <row r="5302" spans="2:9" x14ac:dyDescent="0.25">
      <c r="B5302" t="s">
        <v>5</v>
      </c>
      <c r="C5302" t="s">
        <v>27</v>
      </c>
      <c r="D5302" t="s">
        <v>45</v>
      </c>
      <c r="E5302" s="1">
        <v>44480</v>
      </c>
      <c r="F5302" s="4">
        <v>5271</v>
      </c>
      <c r="G5302">
        <v>220</v>
      </c>
      <c r="H5302" s="3">
        <f>_xlfn.XLOOKUP(sales[[#This Row],[Product]],products[Product],products[Cost per box])*sales[[#This Row],[Boxes]]</f>
        <v>1700.6000000000001</v>
      </c>
      <c r="I5302" s="4">
        <f>sales[[#This Row],[Revenue]]-sales[[#This Row],[Cost]]</f>
        <v>3570.3999999999996</v>
      </c>
    </row>
    <row r="5303" spans="2:9" x14ac:dyDescent="0.25">
      <c r="B5303" t="s">
        <v>29</v>
      </c>
      <c r="C5303" t="s">
        <v>9</v>
      </c>
      <c r="D5303" t="s">
        <v>26</v>
      </c>
      <c r="E5303" s="1">
        <v>44480</v>
      </c>
      <c r="F5303" s="4">
        <v>3696</v>
      </c>
      <c r="G5303">
        <v>336</v>
      </c>
      <c r="H5303" s="3">
        <f>_xlfn.XLOOKUP(sales[[#This Row],[Product]],products[Product],products[Cost per box])*sales[[#This Row],[Boxes]]</f>
        <v>2160.48</v>
      </c>
      <c r="I5303" s="4">
        <f>sales[[#This Row],[Revenue]]-sales[[#This Row],[Cost]]</f>
        <v>1535.52</v>
      </c>
    </row>
    <row r="5304" spans="2:9" x14ac:dyDescent="0.25">
      <c r="B5304" t="s">
        <v>29</v>
      </c>
      <c r="C5304" t="s">
        <v>27</v>
      </c>
      <c r="D5304" t="s">
        <v>38</v>
      </c>
      <c r="E5304" s="1">
        <v>44481</v>
      </c>
      <c r="F5304" s="4">
        <v>182</v>
      </c>
      <c r="G5304">
        <v>7</v>
      </c>
      <c r="H5304" s="3">
        <f>_xlfn.XLOOKUP(sales[[#This Row],[Product]],products[Product],products[Cost per box])*sales[[#This Row],[Boxes]]</f>
        <v>69.58</v>
      </c>
      <c r="I5304" s="4">
        <f>sales[[#This Row],[Revenue]]-sales[[#This Row],[Cost]]</f>
        <v>112.42</v>
      </c>
    </row>
    <row r="5305" spans="2:9" x14ac:dyDescent="0.25">
      <c r="B5305" t="s">
        <v>57</v>
      </c>
      <c r="C5305" t="s">
        <v>9</v>
      </c>
      <c r="D5305" t="s">
        <v>22</v>
      </c>
      <c r="E5305" s="1">
        <v>44481</v>
      </c>
      <c r="F5305" s="4">
        <v>7224</v>
      </c>
      <c r="G5305">
        <v>910</v>
      </c>
      <c r="H5305" s="3">
        <f>_xlfn.XLOOKUP(sales[[#This Row],[Product]],products[Product],products[Cost per box])*sales[[#This Row],[Boxes]]</f>
        <v>7480.2000000000007</v>
      </c>
      <c r="I5305" s="4">
        <f>sales[[#This Row],[Revenue]]-sales[[#This Row],[Cost]]</f>
        <v>-256.20000000000073</v>
      </c>
    </row>
    <row r="5306" spans="2:9" x14ac:dyDescent="0.25">
      <c r="B5306" t="s">
        <v>57</v>
      </c>
      <c r="C5306" t="s">
        <v>27</v>
      </c>
      <c r="D5306" t="s">
        <v>43</v>
      </c>
      <c r="E5306" s="1">
        <v>44481</v>
      </c>
      <c r="F5306" s="4">
        <v>2681</v>
      </c>
      <c r="G5306">
        <v>135</v>
      </c>
      <c r="H5306" s="3">
        <f>_xlfn.XLOOKUP(sales[[#This Row],[Product]],products[Product],products[Cost per box])*sales[[#This Row],[Boxes]]</f>
        <v>519.75</v>
      </c>
      <c r="I5306" s="4">
        <f>sales[[#This Row],[Revenue]]-sales[[#This Row],[Cost]]</f>
        <v>2161.25</v>
      </c>
    </row>
    <row r="5307" spans="2:9" x14ac:dyDescent="0.25">
      <c r="B5307" t="s">
        <v>55</v>
      </c>
      <c r="C5307" t="s">
        <v>6</v>
      </c>
      <c r="D5307" t="s">
        <v>26</v>
      </c>
      <c r="E5307" s="1">
        <v>44481</v>
      </c>
      <c r="F5307" s="4">
        <v>9345</v>
      </c>
      <c r="G5307">
        <v>840</v>
      </c>
      <c r="H5307" s="3">
        <f>_xlfn.XLOOKUP(sales[[#This Row],[Product]],products[Product],products[Cost per box])*sales[[#This Row],[Boxes]]</f>
        <v>5401.2</v>
      </c>
      <c r="I5307" s="4">
        <f>sales[[#This Row],[Revenue]]-sales[[#This Row],[Cost]]</f>
        <v>3943.8</v>
      </c>
    </row>
    <row r="5308" spans="2:9" x14ac:dyDescent="0.25">
      <c r="B5308" t="s">
        <v>8</v>
      </c>
      <c r="C5308" t="s">
        <v>9</v>
      </c>
      <c r="D5308" t="s">
        <v>24</v>
      </c>
      <c r="E5308" s="1">
        <v>44481</v>
      </c>
      <c r="F5308" s="4">
        <v>1435</v>
      </c>
      <c r="G5308">
        <v>80</v>
      </c>
      <c r="H5308" s="3">
        <f>_xlfn.XLOOKUP(sales[[#This Row],[Product]],products[Product],products[Cost per box])*sales[[#This Row],[Boxes]]</f>
        <v>840.8</v>
      </c>
      <c r="I5308" s="4">
        <f>sales[[#This Row],[Revenue]]-sales[[#This Row],[Cost]]</f>
        <v>594.20000000000005</v>
      </c>
    </row>
    <row r="5309" spans="2:9" x14ac:dyDescent="0.25">
      <c r="B5309" t="s">
        <v>49</v>
      </c>
      <c r="C5309" t="s">
        <v>27</v>
      </c>
      <c r="D5309" t="s">
        <v>22</v>
      </c>
      <c r="E5309" s="1">
        <v>44481</v>
      </c>
      <c r="F5309" s="4">
        <v>4746</v>
      </c>
      <c r="G5309">
        <v>475</v>
      </c>
      <c r="H5309" s="3">
        <f>_xlfn.XLOOKUP(sales[[#This Row],[Product]],products[Product],products[Cost per box])*sales[[#This Row],[Boxes]]</f>
        <v>3904.5000000000005</v>
      </c>
      <c r="I5309" s="4">
        <f>sales[[#This Row],[Revenue]]-sales[[#This Row],[Cost]]</f>
        <v>841.49999999999955</v>
      </c>
    </row>
    <row r="5310" spans="2:9" x14ac:dyDescent="0.25">
      <c r="B5310" t="s">
        <v>56</v>
      </c>
      <c r="C5310" t="s">
        <v>16</v>
      </c>
      <c r="D5310" t="s">
        <v>12</v>
      </c>
      <c r="E5310" s="1">
        <v>44481</v>
      </c>
      <c r="F5310" s="4">
        <v>14987</v>
      </c>
      <c r="G5310">
        <v>910</v>
      </c>
      <c r="H5310" s="3">
        <f>_xlfn.XLOOKUP(sales[[#This Row],[Product]],products[Product],products[Cost per box])*sales[[#This Row],[Boxes]]</f>
        <v>7671.3</v>
      </c>
      <c r="I5310" s="4">
        <f>sales[[#This Row],[Revenue]]-sales[[#This Row],[Cost]]</f>
        <v>7315.7</v>
      </c>
    </row>
    <row r="5311" spans="2:9" x14ac:dyDescent="0.25">
      <c r="B5311" t="s">
        <v>23</v>
      </c>
      <c r="C5311" t="s">
        <v>21</v>
      </c>
      <c r="D5311" t="s">
        <v>42</v>
      </c>
      <c r="E5311" s="1">
        <v>44481</v>
      </c>
      <c r="F5311" s="4">
        <v>2338</v>
      </c>
      <c r="G5311">
        <v>147</v>
      </c>
      <c r="H5311" s="3">
        <f>_xlfn.XLOOKUP(sales[[#This Row],[Product]],products[Product],products[Cost per box])*sales[[#This Row],[Boxes]]</f>
        <v>696.78000000000009</v>
      </c>
      <c r="I5311" s="4">
        <f>sales[[#This Row],[Revenue]]-sales[[#This Row],[Cost]]</f>
        <v>1641.2199999999998</v>
      </c>
    </row>
    <row r="5312" spans="2:9" x14ac:dyDescent="0.25">
      <c r="B5312" t="s">
        <v>53</v>
      </c>
      <c r="C5312" t="s">
        <v>27</v>
      </c>
      <c r="D5312" t="s">
        <v>22</v>
      </c>
      <c r="E5312" s="1">
        <v>44481</v>
      </c>
      <c r="F5312" s="4">
        <v>1687</v>
      </c>
      <c r="G5312">
        <v>211</v>
      </c>
      <c r="H5312" s="3">
        <f>_xlfn.XLOOKUP(sales[[#This Row],[Product]],products[Product],products[Cost per box])*sales[[#This Row],[Boxes]]</f>
        <v>1734.42</v>
      </c>
      <c r="I5312" s="4">
        <f>sales[[#This Row],[Revenue]]-sales[[#This Row],[Cost]]</f>
        <v>-47.420000000000073</v>
      </c>
    </row>
    <row r="5313" spans="2:9" x14ac:dyDescent="0.25">
      <c r="B5313" t="s">
        <v>10</v>
      </c>
      <c r="C5313" t="s">
        <v>9</v>
      </c>
      <c r="D5313" t="s">
        <v>28</v>
      </c>
      <c r="E5313" s="1">
        <v>44481</v>
      </c>
      <c r="F5313" s="4">
        <v>2065</v>
      </c>
      <c r="G5313">
        <v>259</v>
      </c>
      <c r="H5313" s="3">
        <f>_xlfn.XLOOKUP(sales[[#This Row],[Product]],products[Product],products[Cost per box])*sales[[#This Row],[Boxes]]</f>
        <v>714.83999999999992</v>
      </c>
      <c r="I5313" s="4">
        <f>sales[[#This Row],[Revenue]]-sales[[#This Row],[Cost]]</f>
        <v>1350.16</v>
      </c>
    </row>
    <row r="5314" spans="2:9" x14ac:dyDescent="0.25">
      <c r="B5314" t="s">
        <v>29</v>
      </c>
      <c r="C5314" t="s">
        <v>6</v>
      </c>
      <c r="D5314" t="s">
        <v>14</v>
      </c>
      <c r="E5314" s="1">
        <v>44481</v>
      </c>
      <c r="F5314" s="4">
        <v>287</v>
      </c>
      <c r="G5314">
        <v>48</v>
      </c>
      <c r="H5314" s="3">
        <f>_xlfn.XLOOKUP(sales[[#This Row],[Product]],products[Product],products[Cost per box])*sales[[#This Row],[Boxes]]</f>
        <v>302.88</v>
      </c>
      <c r="I5314" s="4">
        <f>sales[[#This Row],[Revenue]]-sales[[#This Row],[Cost]]</f>
        <v>-15.879999999999995</v>
      </c>
    </row>
    <row r="5315" spans="2:9" x14ac:dyDescent="0.25">
      <c r="B5315" t="s">
        <v>29</v>
      </c>
      <c r="C5315" t="s">
        <v>27</v>
      </c>
      <c r="D5315" t="s">
        <v>36</v>
      </c>
      <c r="E5315" s="1">
        <v>44481</v>
      </c>
      <c r="F5315" s="4">
        <v>77</v>
      </c>
      <c r="G5315">
        <v>10</v>
      </c>
      <c r="H5315" s="3">
        <f>_xlfn.XLOOKUP(sales[[#This Row],[Product]],products[Product],products[Cost per box])*sales[[#This Row],[Boxes]]</f>
        <v>50.4</v>
      </c>
      <c r="I5315" s="4">
        <f>sales[[#This Row],[Revenue]]-sales[[#This Row],[Cost]]</f>
        <v>26.6</v>
      </c>
    </row>
    <row r="5316" spans="2:9" x14ac:dyDescent="0.25">
      <c r="B5316" t="s">
        <v>46</v>
      </c>
      <c r="C5316" t="s">
        <v>6</v>
      </c>
      <c r="D5316" t="s">
        <v>17</v>
      </c>
      <c r="E5316" s="1">
        <v>44481</v>
      </c>
      <c r="F5316" s="4">
        <v>5537</v>
      </c>
      <c r="G5316">
        <v>241</v>
      </c>
      <c r="H5316" s="3">
        <f>_xlfn.XLOOKUP(sales[[#This Row],[Product]],products[Product],products[Cost per box])*sales[[#This Row],[Boxes]]</f>
        <v>1638.8</v>
      </c>
      <c r="I5316" s="4">
        <f>sales[[#This Row],[Revenue]]-sales[[#This Row],[Cost]]</f>
        <v>3898.2</v>
      </c>
    </row>
    <row r="5317" spans="2:9" x14ac:dyDescent="0.25">
      <c r="B5317" t="s">
        <v>53</v>
      </c>
      <c r="C5317" t="s">
        <v>27</v>
      </c>
      <c r="D5317" t="s">
        <v>28</v>
      </c>
      <c r="E5317" s="1">
        <v>44481</v>
      </c>
      <c r="F5317" s="4">
        <v>8498</v>
      </c>
      <c r="G5317">
        <v>1400</v>
      </c>
      <c r="H5317" s="3">
        <f>_xlfn.XLOOKUP(sales[[#This Row],[Product]],products[Product],products[Cost per box])*sales[[#This Row],[Boxes]]</f>
        <v>3863.9999999999995</v>
      </c>
      <c r="I5317" s="4">
        <f>sales[[#This Row],[Revenue]]-sales[[#This Row],[Cost]]</f>
        <v>4634</v>
      </c>
    </row>
    <row r="5318" spans="2:9" x14ac:dyDescent="0.25">
      <c r="B5318" t="s">
        <v>55</v>
      </c>
      <c r="C5318" t="s">
        <v>11</v>
      </c>
      <c r="D5318" t="s">
        <v>44</v>
      </c>
      <c r="E5318" s="1">
        <v>44481</v>
      </c>
      <c r="F5318" s="4">
        <v>9744</v>
      </c>
      <c r="G5318">
        <v>424</v>
      </c>
      <c r="H5318" s="3">
        <f>_xlfn.XLOOKUP(sales[[#This Row],[Product]],products[Product],products[Cost per box])*sales[[#This Row],[Boxes]]</f>
        <v>4057.6800000000003</v>
      </c>
      <c r="I5318" s="4">
        <f>sales[[#This Row],[Revenue]]-sales[[#This Row],[Cost]]</f>
        <v>5686.32</v>
      </c>
    </row>
    <row r="5319" spans="2:9" x14ac:dyDescent="0.25">
      <c r="B5319" t="s">
        <v>20</v>
      </c>
      <c r="C5319" t="s">
        <v>21</v>
      </c>
      <c r="D5319" t="s">
        <v>14</v>
      </c>
      <c r="E5319" s="1">
        <v>44481</v>
      </c>
      <c r="F5319" s="4">
        <v>9401</v>
      </c>
      <c r="G5319">
        <v>1190</v>
      </c>
      <c r="H5319" s="3">
        <f>_xlfn.XLOOKUP(sales[[#This Row],[Product]],products[Product],products[Cost per box])*sales[[#This Row],[Boxes]]</f>
        <v>7508.9</v>
      </c>
      <c r="I5319" s="4">
        <f>sales[[#This Row],[Revenue]]-sales[[#This Row],[Cost]]</f>
        <v>1892.1000000000004</v>
      </c>
    </row>
    <row r="5320" spans="2:9" x14ac:dyDescent="0.25">
      <c r="B5320" t="s">
        <v>40</v>
      </c>
      <c r="C5320" t="s">
        <v>16</v>
      </c>
      <c r="D5320" t="s">
        <v>30</v>
      </c>
      <c r="E5320" s="1">
        <v>44481</v>
      </c>
      <c r="F5320" s="4">
        <v>1211</v>
      </c>
      <c r="G5320">
        <v>68</v>
      </c>
      <c r="H5320" s="3">
        <f>_xlfn.XLOOKUP(sales[[#This Row],[Product]],products[Product],products[Cost per box])*sales[[#This Row],[Boxes]]</f>
        <v>250.24</v>
      </c>
      <c r="I5320" s="4">
        <f>sales[[#This Row],[Revenue]]-sales[[#This Row],[Cost]]</f>
        <v>960.76</v>
      </c>
    </row>
    <row r="5321" spans="2:9" x14ac:dyDescent="0.25">
      <c r="B5321" t="s">
        <v>15</v>
      </c>
      <c r="C5321" t="s">
        <v>27</v>
      </c>
      <c r="D5321" t="s">
        <v>48</v>
      </c>
      <c r="E5321" s="1">
        <v>44481</v>
      </c>
      <c r="F5321" s="4">
        <v>5908</v>
      </c>
      <c r="G5321">
        <v>228</v>
      </c>
      <c r="H5321" s="3">
        <f>_xlfn.XLOOKUP(sales[[#This Row],[Product]],products[Product],products[Cost per box])*sales[[#This Row],[Boxes]]</f>
        <v>1705.44</v>
      </c>
      <c r="I5321" s="4">
        <f>sales[[#This Row],[Revenue]]-sales[[#This Row],[Cost]]</f>
        <v>4202.5599999999995</v>
      </c>
    </row>
    <row r="5322" spans="2:9" x14ac:dyDescent="0.25">
      <c r="B5322" t="s">
        <v>23</v>
      </c>
      <c r="C5322" t="s">
        <v>21</v>
      </c>
      <c r="D5322" t="s">
        <v>50</v>
      </c>
      <c r="E5322" s="1">
        <v>44481</v>
      </c>
      <c r="F5322" s="4">
        <v>7042</v>
      </c>
      <c r="G5322">
        <v>294</v>
      </c>
      <c r="H5322" s="3">
        <f>_xlfn.XLOOKUP(sales[[#This Row],[Product]],products[Product],products[Cost per box])*sales[[#This Row],[Boxes]]</f>
        <v>3648.54</v>
      </c>
      <c r="I5322" s="4">
        <f>sales[[#This Row],[Revenue]]-sales[[#This Row],[Cost]]</f>
        <v>3393.46</v>
      </c>
    </row>
    <row r="5323" spans="2:9" x14ac:dyDescent="0.25">
      <c r="B5323" t="s">
        <v>41</v>
      </c>
      <c r="C5323" t="s">
        <v>27</v>
      </c>
      <c r="D5323" t="s">
        <v>44</v>
      </c>
      <c r="E5323" s="1">
        <v>44481</v>
      </c>
      <c r="F5323" s="4">
        <v>9807</v>
      </c>
      <c r="G5323">
        <v>409</v>
      </c>
      <c r="H5323" s="3">
        <f>_xlfn.XLOOKUP(sales[[#This Row],[Product]],products[Product],products[Cost per box])*sales[[#This Row],[Boxes]]</f>
        <v>3914.13</v>
      </c>
      <c r="I5323" s="4">
        <f>sales[[#This Row],[Revenue]]-sales[[#This Row],[Cost]]</f>
        <v>5892.87</v>
      </c>
    </row>
    <row r="5324" spans="2:9" x14ac:dyDescent="0.25">
      <c r="B5324" t="s">
        <v>33</v>
      </c>
      <c r="C5324" t="s">
        <v>16</v>
      </c>
      <c r="D5324" t="s">
        <v>52</v>
      </c>
      <c r="E5324" s="1">
        <v>44481</v>
      </c>
      <c r="F5324" s="4">
        <v>6111</v>
      </c>
      <c r="G5324">
        <v>556</v>
      </c>
      <c r="H5324" s="3">
        <f>_xlfn.XLOOKUP(sales[[#This Row],[Product]],products[Product],products[Cost per box])*sales[[#This Row],[Boxes]]</f>
        <v>1845.9199999999998</v>
      </c>
      <c r="I5324" s="4">
        <f>sales[[#This Row],[Revenue]]-sales[[#This Row],[Cost]]</f>
        <v>4265.08</v>
      </c>
    </row>
    <row r="5325" spans="2:9" x14ac:dyDescent="0.25">
      <c r="B5325" t="s">
        <v>41</v>
      </c>
      <c r="C5325" t="s">
        <v>11</v>
      </c>
      <c r="D5325" t="s">
        <v>52</v>
      </c>
      <c r="E5325" s="1">
        <v>44481</v>
      </c>
      <c r="F5325" s="4">
        <v>2611</v>
      </c>
      <c r="G5325">
        <v>262</v>
      </c>
      <c r="H5325" s="3">
        <f>_xlfn.XLOOKUP(sales[[#This Row],[Product]],products[Product],products[Cost per box])*sales[[#This Row],[Boxes]]</f>
        <v>869.83999999999992</v>
      </c>
      <c r="I5325" s="4">
        <f>sales[[#This Row],[Revenue]]-sales[[#This Row],[Cost]]</f>
        <v>1741.16</v>
      </c>
    </row>
    <row r="5326" spans="2:9" x14ac:dyDescent="0.25">
      <c r="B5326" t="s">
        <v>56</v>
      </c>
      <c r="C5326" t="s">
        <v>21</v>
      </c>
      <c r="D5326" t="s">
        <v>47</v>
      </c>
      <c r="E5326" s="1">
        <v>44481</v>
      </c>
      <c r="F5326" s="4">
        <v>12691</v>
      </c>
      <c r="G5326">
        <v>770</v>
      </c>
      <c r="H5326" s="3">
        <f>_xlfn.XLOOKUP(sales[[#This Row],[Product]],products[Product],products[Cost per box])*sales[[#This Row],[Boxes]]</f>
        <v>4050.2</v>
      </c>
      <c r="I5326" s="4">
        <f>sales[[#This Row],[Revenue]]-sales[[#This Row],[Cost]]</f>
        <v>8640.7999999999993</v>
      </c>
    </row>
    <row r="5327" spans="2:9" x14ac:dyDescent="0.25">
      <c r="B5327" t="s">
        <v>8</v>
      </c>
      <c r="C5327" t="s">
        <v>11</v>
      </c>
      <c r="D5327" t="s">
        <v>52</v>
      </c>
      <c r="E5327" s="1">
        <v>44481</v>
      </c>
      <c r="F5327" s="4">
        <v>952</v>
      </c>
      <c r="G5327">
        <v>87</v>
      </c>
      <c r="H5327" s="3">
        <f>_xlfn.XLOOKUP(sales[[#This Row],[Product]],products[Product],products[Cost per box])*sales[[#This Row],[Boxes]]</f>
        <v>288.83999999999997</v>
      </c>
      <c r="I5327" s="4">
        <f>sales[[#This Row],[Revenue]]-sales[[#This Row],[Cost]]</f>
        <v>663.16000000000008</v>
      </c>
    </row>
    <row r="5328" spans="2:9" x14ac:dyDescent="0.25">
      <c r="B5328" t="s">
        <v>34</v>
      </c>
      <c r="C5328" t="s">
        <v>16</v>
      </c>
      <c r="D5328" t="s">
        <v>28</v>
      </c>
      <c r="E5328" s="1">
        <v>44481</v>
      </c>
      <c r="F5328" s="4">
        <v>16793</v>
      </c>
      <c r="G5328">
        <v>2380</v>
      </c>
      <c r="H5328" s="3">
        <f>_xlfn.XLOOKUP(sales[[#This Row],[Product]],products[Product],products[Cost per box])*sales[[#This Row],[Boxes]]</f>
        <v>6568.7999999999993</v>
      </c>
      <c r="I5328" s="4">
        <f>sales[[#This Row],[Revenue]]-sales[[#This Row],[Cost]]</f>
        <v>10224.200000000001</v>
      </c>
    </row>
    <row r="5329" spans="2:9" x14ac:dyDescent="0.25">
      <c r="B5329" t="s">
        <v>46</v>
      </c>
      <c r="C5329" t="s">
        <v>9</v>
      </c>
      <c r="D5329" t="s">
        <v>22</v>
      </c>
      <c r="E5329" s="1">
        <v>44481</v>
      </c>
      <c r="F5329" s="4">
        <v>840</v>
      </c>
      <c r="G5329">
        <v>105</v>
      </c>
      <c r="H5329" s="3">
        <f>_xlfn.XLOOKUP(sales[[#This Row],[Product]],products[Product],products[Cost per box])*sales[[#This Row],[Boxes]]</f>
        <v>863.1</v>
      </c>
      <c r="I5329" s="4">
        <f>sales[[#This Row],[Revenue]]-sales[[#This Row],[Cost]]</f>
        <v>-23.100000000000023</v>
      </c>
    </row>
    <row r="5330" spans="2:9" x14ac:dyDescent="0.25">
      <c r="B5330" t="s">
        <v>13</v>
      </c>
      <c r="C5330" t="s">
        <v>27</v>
      </c>
      <c r="D5330" t="s">
        <v>44</v>
      </c>
      <c r="E5330" s="1">
        <v>44481</v>
      </c>
      <c r="F5330" s="4">
        <v>7126</v>
      </c>
      <c r="G5330">
        <v>297</v>
      </c>
      <c r="H5330" s="3">
        <f>_xlfn.XLOOKUP(sales[[#This Row],[Product]],products[Product],products[Cost per box])*sales[[#This Row],[Boxes]]</f>
        <v>2842.29</v>
      </c>
      <c r="I5330" s="4">
        <f>sales[[#This Row],[Revenue]]-sales[[#This Row],[Cost]]</f>
        <v>4283.71</v>
      </c>
    </row>
    <row r="5331" spans="2:9" x14ac:dyDescent="0.25">
      <c r="B5331" t="s">
        <v>20</v>
      </c>
      <c r="C5331" t="s">
        <v>21</v>
      </c>
      <c r="D5331" t="s">
        <v>42</v>
      </c>
      <c r="E5331" s="1">
        <v>44481</v>
      </c>
      <c r="F5331" s="4">
        <v>9541</v>
      </c>
      <c r="G5331">
        <v>637</v>
      </c>
      <c r="H5331" s="3">
        <f>_xlfn.XLOOKUP(sales[[#This Row],[Product]],products[Product],products[Cost per box])*sales[[#This Row],[Boxes]]</f>
        <v>3019.38</v>
      </c>
      <c r="I5331" s="4">
        <f>sales[[#This Row],[Revenue]]-sales[[#This Row],[Cost]]</f>
        <v>6521.62</v>
      </c>
    </row>
    <row r="5332" spans="2:9" x14ac:dyDescent="0.25">
      <c r="B5332" t="s">
        <v>18</v>
      </c>
      <c r="C5332" t="s">
        <v>21</v>
      </c>
      <c r="D5332" t="s">
        <v>50</v>
      </c>
      <c r="E5332" s="1">
        <v>44481</v>
      </c>
      <c r="F5332" s="4">
        <v>1750</v>
      </c>
      <c r="G5332">
        <v>73</v>
      </c>
      <c r="H5332" s="3">
        <f>_xlfn.XLOOKUP(sales[[#This Row],[Product]],products[Product],products[Cost per box])*sales[[#This Row],[Boxes]]</f>
        <v>905.93000000000006</v>
      </c>
      <c r="I5332" s="4">
        <f>sales[[#This Row],[Revenue]]-sales[[#This Row],[Cost]]</f>
        <v>844.06999999999994</v>
      </c>
    </row>
    <row r="5333" spans="2:9" x14ac:dyDescent="0.25">
      <c r="B5333" t="s">
        <v>10</v>
      </c>
      <c r="C5333" t="s">
        <v>6</v>
      </c>
      <c r="D5333" t="s">
        <v>52</v>
      </c>
      <c r="E5333" s="1">
        <v>44481</v>
      </c>
      <c r="F5333" s="4">
        <v>7553</v>
      </c>
      <c r="G5333">
        <v>770</v>
      </c>
      <c r="H5333" s="3">
        <f>_xlfn.XLOOKUP(sales[[#This Row],[Product]],products[Product],products[Cost per box])*sales[[#This Row],[Boxes]]</f>
        <v>2556.4</v>
      </c>
      <c r="I5333" s="4">
        <f>sales[[#This Row],[Revenue]]-sales[[#This Row],[Cost]]</f>
        <v>4996.6000000000004</v>
      </c>
    </row>
    <row r="5334" spans="2:9" x14ac:dyDescent="0.25">
      <c r="B5334" t="s">
        <v>25</v>
      </c>
      <c r="C5334" t="s">
        <v>11</v>
      </c>
      <c r="D5334" t="s">
        <v>45</v>
      </c>
      <c r="E5334" s="1">
        <v>44481</v>
      </c>
      <c r="F5334" s="4">
        <v>3689</v>
      </c>
      <c r="G5334">
        <v>161</v>
      </c>
      <c r="H5334" s="3">
        <f>_xlfn.XLOOKUP(sales[[#This Row],[Product]],products[Product],products[Cost per box])*sales[[#This Row],[Boxes]]</f>
        <v>1244.53</v>
      </c>
      <c r="I5334" s="4">
        <f>sales[[#This Row],[Revenue]]-sales[[#This Row],[Cost]]</f>
        <v>2444.4700000000003</v>
      </c>
    </row>
    <row r="5335" spans="2:9" x14ac:dyDescent="0.25">
      <c r="B5335" t="s">
        <v>53</v>
      </c>
      <c r="C5335" t="s">
        <v>27</v>
      </c>
      <c r="D5335" t="s">
        <v>42</v>
      </c>
      <c r="E5335" s="1">
        <v>44482</v>
      </c>
      <c r="F5335" s="4">
        <v>4207</v>
      </c>
      <c r="G5335">
        <v>301</v>
      </c>
      <c r="H5335" s="3">
        <f>_xlfn.XLOOKUP(sales[[#This Row],[Product]],products[Product],products[Cost per box])*sales[[#This Row],[Boxes]]</f>
        <v>1426.74</v>
      </c>
      <c r="I5335" s="4">
        <f>sales[[#This Row],[Revenue]]-sales[[#This Row],[Cost]]</f>
        <v>2780.26</v>
      </c>
    </row>
    <row r="5336" spans="2:9" x14ac:dyDescent="0.25">
      <c r="B5336" t="s">
        <v>56</v>
      </c>
      <c r="C5336" t="s">
        <v>27</v>
      </c>
      <c r="D5336" t="s">
        <v>35</v>
      </c>
      <c r="E5336" s="1">
        <v>44482</v>
      </c>
      <c r="F5336" s="4">
        <v>6930</v>
      </c>
      <c r="G5336">
        <v>365</v>
      </c>
      <c r="H5336" s="3">
        <f>_xlfn.XLOOKUP(sales[[#This Row],[Product]],products[Product],products[Cost per box])*sales[[#This Row],[Boxes]]</f>
        <v>967.25</v>
      </c>
      <c r="I5336" s="4">
        <f>sales[[#This Row],[Revenue]]-sales[[#This Row],[Cost]]</f>
        <v>5962.75</v>
      </c>
    </row>
    <row r="5337" spans="2:9" x14ac:dyDescent="0.25">
      <c r="B5337" t="s">
        <v>15</v>
      </c>
      <c r="C5337" t="s">
        <v>9</v>
      </c>
      <c r="D5337" t="s">
        <v>19</v>
      </c>
      <c r="E5337" s="1">
        <v>44482</v>
      </c>
      <c r="F5337" s="4">
        <v>6279</v>
      </c>
      <c r="G5337">
        <v>349</v>
      </c>
      <c r="H5337" s="3">
        <f>_xlfn.XLOOKUP(sales[[#This Row],[Product]],products[Product],products[Cost per box])*sales[[#This Row],[Boxes]]</f>
        <v>3570.27</v>
      </c>
      <c r="I5337" s="4">
        <f>sales[[#This Row],[Revenue]]-sales[[#This Row],[Cost]]</f>
        <v>2708.73</v>
      </c>
    </row>
    <row r="5338" spans="2:9" x14ac:dyDescent="0.25">
      <c r="B5338" t="s">
        <v>10</v>
      </c>
      <c r="C5338" t="s">
        <v>11</v>
      </c>
      <c r="D5338" t="s">
        <v>22</v>
      </c>
      <c r="E5338" s="1">
        <v>44482</v>
      </c>
      <c r="F5338" s="4">
        <v>1085</v>
      </c>
      <c r="G5338">
        <v>136</v>
      </c>
      <c r="H5338" s="3">
        <f>_xlfn.XLOOKUP(sales[[#This Row],[Product]],products[Product],products[Cost per box])*sales[[#This Row],[Boxes]]</f>
        <v>1117.92</v>
      </c>
      <c r="I5338" s="4">
        <f>sales[[#This Row],[Revenue]]-sales[[#This Row],[Cost]]</f>
        <v>-32.920000000000073</v>
      </c>
    </row>
    <row r="5339" spans="2:9" x14ac:dyDescent="0.25">
      <c r="B5339" t="s">
        <v>46</v>
      </c>
      <c r="C5339" t="s">
        <v>6</v>
      </c>
      <c r="D5339" t="s">
        <v>52</v>
      </c>
      <c r="E5339" s="1">
        <v>44482</v>
      </c>
      <c r="F5339" s="4">
        <v>5012</v>
      </c>
      <c r="G5339">
        <v>456</v>
      </c>
      <c r="H5339" s="3">
        <f>_xlfn.XLOOKUP(sales[[#This Row],[Product]],products[Product],products[Cost per box])*sales[[#This Row],[Boxes]]</f>
        <v>1513.9199999999998</v>
      </c>
      <c r="I5339" s="4">
        <f>sales[[#This Row],[Revenue]]-sales[[#This Row],[Cost]]</f>
        <v>3498.08</v>
      </c>
    </row>
    <row r="5340" spans="2:9" x14ac:dyDescent="0.25">
      <c r="B5340" t="s">
        <v>32</v>
      </c>
      <c r="C5340" t="s">
        <v>9</v>
      </c>
      <c r="D5340" t="s">
        <v>17</v>
      </c>
      <c r="E5340" s="1">
        <v>44482</v>
      </c>
      <c r="F5340" s="4">
        <v>3983</v>
      </c>
      <c r="G5340">
        <v>190</v>
      </c>
      <c r="H5340" s="3">
        <f>_xlfn.XLOOKUP(sales[[#This Row],[Product]],products[Product],products[Cost per box])*sales[[#This Row],[Boxes]]</f>
        <v>1292</v>
      </c>
      <c r="I5340" s="4">
        <f>sales[[#This Row],[Revenue]]-sales[[#This Row],[Cost]]</f>
        <v>2691</v>
      </c>
    </row>
    <row r="5341" spans="2:9" x14ac:dyDescent="0.25">
      <c r="B5341" t="s">
        <v>33</v>
      </c>
      <c r="C5341" t="s">
        <v>21</v>
      </c>
      <c r="D5341" t="s">
        <v>12</v>
      </c>
      <c r="E5341" s="1">
        <v>44482</v>
      </c>
      <c r="F5341" s="4">
        <v>3766</v>
      </c>
      <c r="G5341">
        <v>252</v>
      </c>
      <c r="H5341" s="3">
        <f>_xlfn.XLOOKUP(sales[[#This Row],[Product]],products[Product],products[Cost per box])*sales[[#This Row],[Boxes]]</f>
        <v>2124.36</v>
      </c>
      <c r="I5341" s="4">
        <f>sales[[#This Row],[Revenue]]-sales[[#This Row],[Cost]]</f>
        <v>1641.6399999999999</v>
      </c>
    </row>
    <row r="5342" spans="2:9" x14ac:dyDescent="0.25">
      <c r="B5342" t="s">
        <v>56</v>
      </c>
      <c r="C5342" t="s">
        <v>9</v>
      </c>
      <c r="D5342" t="s">
        <v>44</v>
      </c>
      <c r="E5342" s="1">
        <v>44482</v>
      </c>
      <c r="F5342" s="4">
        <v>17164</v>
      </c>
      <c r="G5342">
        <v>700</v>
      </c>
      <c r="H5342" s="3">
        <f>_xlfn.XLOOKUP(sales[[#This Row],[Product]],products[Product],products[Cost per box])*sales[[#This Row],[Boxes]]</f>
        <v>6699</v>
      </c>
      <c r="I5342" s="4">
        <f>sales[[#This Row],[Revenue]]-sales[[#This Row],[Cost]]</f>
        <v>10465</v>
      </c>
    </row>
    <row r="5343" spans="2:9" x14ac:dyDescent="0.25">
      <c r="B5343" t="s">
        <v>29</v>
      </c>
      <c r="C5343" t="s">
        <v>11</v>
      </c>
      <c r="D5343" t="s">
        <v>14</v>
      </c>
      <c r="E5343" s="1">
        <v>44482</v>
      </c>
      <c r="F5343" s="4">
        <v>5362</v>
      </c>
      <c r="G5343">
        <v>910</v>
      </c>
      <c r="H5343" s="3">
        <f>_xlfn.XLOOKUP(sales[[#This Row],[Product]],products[Product],products[Cost per box])*sales[[#This Row],[Boxes]]</f>
        <v>5742.0999999999995</v>
      </c>
      <c r="I5343" s="4">
        <f>sales[[#This Row],[Revenue]]-sales[[#This Row],[Cost]]</f>
        <v>-380.09999999999945</v>
      </c>
    </row>
    <row r="5344" spans="2:9" x14ac:dyDescent="0.25">
      <c r="B5344" t="s">
        <v>18</v>
      </c>
      <c r="C5344" t="s">
        <v>27</v>
      </c>
      <c r="D5344" t="s">
        <v>24</v>
      </c>
      <c r="E5344" s="1">
        <v>44482</v>
      </c>
      <c r="F5344" s="4">
        <v>8778</v>
      </c>
      <c r="G5344">
        <v>488</v>
      </c>
      <c r="H5344" s="3">
        <f>_xlfn.XLOOKUP(sales[[#This Row],[Product]],products[Product],products[Cost per box])*sales[[#This Row],[Boxes]]</f>
        <v>5128.88</v>
      </c>
      <c r="I5344" s="4">
        <f>sales[[#This Row],[Revenue]]-sales[[#This Row],[Cost]]</f>
        <v>3649.12</v>
      </c>
    </row>
    <row r="5345" spans="2:9" x14ac:dyDescent="0.25">
      <c r="B5345" t="s">
        <v>39</v>
      </c>
      <c r="C5345" t="s">
        <v>11</v>
      </c>
      <c r="D5345" t="s">
        <v>22</v>
      </c>
      <c r="E5345" s="1">
        <v>44482</v>
      </c>
      <c r="F5345" s="4">
        <v>4529</v>
      </c>
      <c r="G5345">
        <v>453</v>
      </c>
      <c r="H5345" s="3">
        <f>_xlfn.XLOOKUP(sales[[#This Row],[Product]],products[Product],products[Cost per box])*sales[[#This Row],[Boxes]]</f>
        <v>3723.6600000000003</v>
      </c>
      <c r="I5345" s="4">
        <f>sales[[#This Row],[Revenue]]-sales[[#This Row],[Cost]]</f>
        <v>805.33999999999969</v>
      </c>
    </row>
    <row r="5346" spans="2:9" x14ac:dyDescent="0.25">
      <c r="B5346" t="s">
        <v>25</v>
      </c>
      <c r="C5346" t="s">
        <v>9</v>
      </c>
      <c r="D5346" t="s">
        <v>26</v>
      </c>
      <c r="E5346" s="1">
        <v>44482</v>
      </c>
      <c r="F5346" s="4">
        <v>6566</v>
      </c>
      <c r="G5346">
        <v>506</v>
      </c>
      <c r="H5346" s="3">
        <f>_xlfn.XLOOKUP(sales[[#This Row],[Product]],products[Product],products[Cost per box])*sales[[#This Row],[Boxes]]</f>
        <v>3253.58</v>
      </c>
      <c r="I5346" s="4">
        <f>sales[[#This Row],[Revenue]]-sales[[#This Row],[Cost]]</f>
        <v>3312.42</v>
      </c>
    </row>
    <row r="5347" spans="2:9" x14ac:dyDescent="0.25">
      <c r="B5347" t="s">
        <v>34</v>
      </c>
      <c r="C5347" t="s">
        <v>9</v>
      </c>
      <c r="D5347" t="s">
        <v>28</v>
      </c>
      <c r="E5347" s="1">
        <v>44482</v>
      </c>
      <c r="F5347" s="4">
        <v>1421</v>
      </c>
      <c r="G5347">
        <v>203</v>
      </c>
      <c r="H5347" s="3">
        <f>_xlfn.XLOOKUP(sales[[#This Row],[Product]],products[Product],products[Cost per box])*sales[[#This Row],[Boxes]]</f>
        <v>560.28</v>
      </c>
      <c r="I5347" s="4">
        <f>sales[[#This Row],[Revenue]]-sales[[#This Row],[Cost]]</f>
        <v>860.72</v>
      </c>
    </row>
    <row r="5348" spans="2:9" x14ac:dyDescent="0.25">
      <c r="B5348" t="s">
        <v>53</v>
      </c>
      <c r="C5348" t="s">
        <v>9</v>
      </c>
      <c r="D5348" t="s">
        <v>43</v>
      </c>
      <c r="E5348" s="1">
        <v>44482</v>
      </c>
      <c r="F5348" s="4">
        <v>12614</v>
      </c>
      <c r="G5348">
        <v>601</v>
      </c>
      <c r="H5348" s="3">
        <f>_xlfn.XLOOKUP(sales[[#This Row],[Product]],products[Product],products[Cost per box])*sales[[#This Row],[Boxes]]</f>
        <v>2313.85</v>
      </c>
      <c r="I5348" s="4">
        <f>sales[[#This Row],[Revenue]]-sales[[#This Row],[Cost]]</f>
        <v>10300.15</v>
      </c>
    </row>
    <row r="5349" spans="2:9" x14ac:dyDescent="0.25">
      <c r="B5349" t="s">
        <v>41</v>
      </c>
      <c r="C5349" t="s">
        <v>11</v>
      </c>
      <c r="D5349" t="s">
        <v>42</v>
      </c>
      <c r="E5349" s="1">
        <v>44482</v>
      </c>
      <c r="F5349" s="4">
        <v>1680</v>
      </c>
      <c r="G5349">
        <v>105</v>
      </c>
      <c r="H5349" s="3">
        <f>_xlfn.XLOOKUP(sales[[#This Row],[Product]],products[Product],products[Cost per box])*sales[[#This Row],[Boxes]]</f>
        <v>497.70000000000005</v>
      </c>
      <c r="I5349" s="4">
        <f>sales[[#This Row],[Revenue]]-sales[[#This Row],[Cost]]</f>
        <v>1182.3</v>
      </c>
    </row>
    <row r="5350" spans="2:9" x14ac:dyDescent="0.25">
      <c r="B5350" t="s">
        <v>37</v>
      </c>
      <c r="C5350" t="s">
        <v>27</v>
      </c>
      <c r="D5350" t="s">
        <v>17</v>
      </c>
      <c r="E5350" s="1">
        <v>44482</v>
      </c>
      <c r="F5350" s="4">
        <v>1526</v>
      </c>
      <c r="G5350">
        <v>67</v>
      </c>
      <c r="H5350" s="3">
        <f>_xlfn.XLOOKUP(sales[[#This Row],[Product]],products[Product],products[Cost per box])*sales[[#This Row],[Boxes]]</f>
        <v>455.59999999999997</v>
      </c>
      <c r="I5350" s="4">
        <f>sales[[#This Row],[Revenue]]-sales[[#This Row],[Cost]]</f>
        <v>1070.4000000000001</v>
      </c>
    </row>
    <row r="5351" spans="2:9" x14ac:dyDescent="0.25">
      <c r="B5351" t="s">
        <v>37</v>
      </c>
      <c r="C5351" t="s">
        <v>27</v>
      </c>
      <c r="D5351" t="s">
        <v>38</v>
      </c>
      <c r="E5351" s="1">
        <v>44482</v>
      </c>
      <c r="F5351" s="4">
        <v>6188</v>
      </c>
      <c r="G5351">
        <v>230</v>
      </c>
      <c r="H5351" s="3">
        <f>_xlfn.XLOOKUP(sales[[#This Row],[Product]],products[Product],products[Cost per box])*sales[[#This Row],[Boxes]]</f>
        <v>2286.1999999999998</v>
      </c>
      <c r="I5351" s="4">
        <f>sales[[#This Row],[Revenue]]-sales[[#This Row],[Cost]]</f>
        <v>3901.8</v>
      </c>
    </row>
    <row r="5352" spans="2:9" x14ac:dyDescent="0.25">
      <c r="B5352" t="s">
        <v>29</v>
      </c>
      <c r="C5352" t="s">
        <v>9</v>
      </c>
      <c r="D5352" t="s">
        <v>44</v>
      </c>
      <c r="E5352" s="1">
        <v>44482</v>
      </c>
      <c r="F5352" s="4">
        <v>4557</v>
      </c>
      <c r="G5352">
        <v>190</v>
      </c>
      <c r="H5352" s="3">
        <f>_xlfn.XLOOKUP(sales[[#This Row],[Product]],products[Product],products[Cost per box])*sales[[#This Row],[Boxes]]</f>
        <v>1818.3</v>
      </c>
      <c r="I5352" s="4">
        <f>sales[[#This Row],[Revenue]]-sales[[#This Row],[Cost]]</f>
        <v>2738.7</v>
      </c>
    </row>
    <row r="5353" spans="2:9" x14ac:dyDescent="0.25">
      <c r="B5353" t="s">
        <v>10</v>
      </c>
      <c r="C5353" t="s">
        <v>6</v>
      </c>
      <c r="D5353" t="s">
        <v>36</v>
      </c>
      <c r="E5353" s="1">
        <v>44482</v>
      </c>
      <c r="F5353" s="4">
        <v>322</v>
      </c>
      <c r="G5353">
        <v>41</v>
      </c>
      <c r="H5353" s="3">
        <f>_xlfn.XLOOKUP(sales[[#This Row],[Product]],products[Product],products[Cost per box])*sales[[#This Row],[Boxes]]</f>
        <v>206.64000000000001</v>
      </c>
      <c r="I5353" s="4">
        <f>sales[[#This Row],[Revenue]]-sales[[#This Row],[Cost]]</f>
        <v>115.35999999999999</v>
      </c>
    </row>
    <row r="5354" spans="2:9" x14ac:dyDescent="0.25">
      <c r="B5354" t="s">
        <v>46</v>
      </c>
      <c r="C5354" t="s">
        <v>9</v>
      </c>
      <c r="D5354" t="s">
        <v>38</v>
      </c>
      <c r="E5354" s="1">
        <v>44482</v>
      </c>
      <c r="F5354" s="4">
        <v>21</v>
      </c>
      <c r="G5354">
        <v>1</v>
      </c>
      <c r="H5354" s="3">
        <f>_xlfn.XLOOKUP(sales[[#This Row],[Product]],products[Product],products[Cost per box])*sales[[#This Row],[Boxes]]</f>
        <v>9.94</v>
      </c>
      <c r="I5354" s="4">
        <f>sales[[#This Row],[Revenue]]-sales[[#This Row],[Cost]]</f>
        <v>11.06</v>
      </c>
    </row>
    <row r="5355" spans="2:9" x14ac:dyDescent="0.25">
      <c r="B5355" t="s">
        <v>34</v>
      </c>
      <c r="C5355" t="s">
        <v>16</v>
      </c>
      <c r="D5355" t="s">
        <v>35</v>
      </c>
      <c r="E5355" s="1">
        <v>44482</v>
      </c>
      <c r="F5355" s="4">
        <v>4039</v>
      </c>
      <c r="G5355">
        <v>213</v>
      </c>
      <c r="H5355" s="3">
        <f>_xlfn.XLOOKUP(sales[[#This Row],[Product]],products[Product],products[Cost per box])*sales[[#This Row],[Boxes]]</f>
        <v>564.44999999999993</v>
      </c>
      <c r="I5355" s="4">
        <f>sales[[#This Row],[Revenue]]-sales[[#This Row],[Cost]]</f>
        <v>3474.55</v>
      </c>
    </row>
    <row r="5356" spans="2:9" x14ac:dyDescent="0.25">
      <c r="B5356" t="s">
        <v>8</v>
      </c>
      <c r="C5356" t="s">
        <v>16</v>
      </c>
      <c r="D5356" t="s">
        <v>28</v>
      </c>
      <c r="E5356" s="1">
        <v>44482</v>
      </c>
      <c r="F5356" s="4">
        <v>2261</v>
      </c>
      <c r="G5356">
        <v>377</v>
      </c>
      <c r="H5356" s="3">
        <f>_xlfn.XLOOKUP(sales[[#This Row],[Product]],products[Product],products[Cost per box])*sales[[#This Row],[Boxes]]</f>
        <v>1040.52</v>
      </c>
      <c r="I5356" s="4">
        <f>sales[[#This Row],[Revenue]]-sales[[#This Row],[Cost]]</f>
        <v>1220.48</v>
      </c>
    </row>
    <row r="5357" spans="2:9" x14ac:dyDescent="0.25">
      <c r="B5357" t="s">
        <v>56</v>
      </c>
      <c r="C5357" t="s">
        <v>16</v>
      </c>
      <c r="D5357" t="s">
        <v>28</v>
      </c>
      <c r="E5357" s="1">
        <v>44482</v>
      </c>
      <c r="F5357" s="4">
        <v>15407</v>
      </c>
      <c r="G5357">
        <v>2170</v>
      </c>
      <c r="H5357" s="3">
        <f>_xlfn.XLOOKUP(sales[[#This Row],[Product]],products[Product],products[Cost per box])*sales[[#This Row],[Boxes]]</f>
        <v>5989.2</v>
      </c>
      <c r="I5357" s="4">
        <f>sales[[#This Row],[Revenue]]-sales[[#This Row],[Cost]]</f>
        <v>9417.7999999999993</v>
      </c>
    </row>
    <row r="5358" spans="2:9" x14ac:dyDescent="0.25">
      <c r="B5358" t="s">
        <v>57</v>
      </c>
      <c r="C5358" t="s">
        <v>21</v>
      </c>
      <c r="D5358" t="s">
        <v>28</v>
      </c>
      <c r="E5358" s="1">
        <v>44482</v>
      </c>
      <c r="F5358" s="4">
        <v>16240</v>
      </c>
      <c r="G5358">
        <v>2310</v>
      </c>
      <c r="H5358" s="3">
        <f>_xlfn.XLOOKUP(sales[[#This Row],[Product]],products[Product],products[Cost per box])*sales[[#This Row],[Boxes]]</f>
        <v>6375.5999999999995</v>
      </c>
      <c r="I5358" s="4">
        <f>sales[[#This Row],[Revenue]]-sales[[#This Row],[Cost]]</f>
        <v>9864.4000000000015</v>
      </c>
    </row>
    <row r="5359" spans="2:9" x14ac:dyDescent="0.25">
      <c r="B5359" t="s">
        <v>20</v>
      </c>
      <c r="C5359" t="s">
        <v>16</v>
      </c>
      <c r="D5359" t="s">
        <v>42</v>
      </c>
      <c r="E5359" s="1">
        <v>44482</v>
      </c>
      <c r="F5359" s="4">
        <v>12453</v>
      </c>
      <c r="G5359">
        <v>770</v>
      </c>
      <c r="H5359" s="3">
        <f>_xlfn.XLOOKUP(sales[[#This Row],[Product]],products[Product],products[Cost per box])*sales[[#This Row],[Boxes]]</f>
        <v>3649.8</v>
      </c>
      <c r="I5359" s="4">
        <f>sales[[#This Row],[Revenue]]-sales[[#This Row],[Cost]]</f>
        <v>8803.2000000000007</v>
      </c>
    </row>
    <row r="5360" spans="2:9" x14ac:dyDescent="0.25">
      <c r="B5360" t="s">
        <v>56</v>
      </c>
      <c r="C5360" t="s">
        <v>21</v>
      </c>
      <c r="D5360" t="s">
        <v>7</v>
      </c>
      <c r="E5360" s="1">
        <v>44482</v>
      </c>
      <c r="F5360" s="4">
        <v>3668</v>
      </c>
      <c r="G5360">
        <v>245</v>
      </c>
      <c r="H5360" s="3">
        <f>_xlfn.XLOOKUP(sales[[#This Row],[Product]],products[Product],products[Cost per box])*sales[[#This Row],[Boxes]]</f>
        <v>1261.75</v>
      </c>
      <c r="I5360" s="4">
        <f>sales[[#This Row],[Revenue]]-sales[[#This Row],[Cost]]</f>
        <v>2406.25</v>
      </c>
    </row>
    <row r="5361" spans="2:9" x14ac:dyDescent="0.25">
      <c r="B5361" t="s">
        <v>46</v>
      </c>
      <c r="C5361" t="s">
        <v>16</v>
      </c>
      <c r="D5361" t="s">
        <v>38</v>
      </c>
      <c r="E5361" s="1">
        <v>44482</v>
      </c>
      <c r="F5361" s="4">
        <v>5299</v>
      </c>
      <c r="G5361">
        <v>212</v>
      </c>
      <c r="H5361" s="3">
        <f>_xlfn.XLOOKUP(sales[[#This Row],[Product]],products[Product],products[Cost per box])*sales[[#This Row],[Boxes]]</f>
        <v>2107.2799999999997</v>
      </c>
      <c r="I5361" s="4">
        <f>sales[[#This Row],[Revenue]]-sales[[#This Row],[Cost]]</f>
        <v>3191.7200000000003</v>
      </c>
    </row>
    <row r="5362" spans="2:9" x14ac:dyDescent="0.25">
      <c r="B5362" t="s">
        <v>34</v>
      </c>
      <c r="C5362" t="s">
        <v>21</v>
      </c>
      <c r="D5362" t="s">
        <v>12</v>
      </c>
      <c r="E5362" s="1">
        <v>44482</v>
      </c>
      <c r="F5362" s="4">
        <v>294</v>
      </c>
      <c r="G5362">
        <v>20</v>
      </c>
      <c r="H5362" s="3">
        <f>_xlfn.XLOOKUP(sales[[#This Row],[Product]],products[Product],products[Cost per box])*sales[[#This Row],[Boxes]]</f>
        <v>168.6</v>
      </c>
      <c r="I5362" s="4">
        <f>sales[[#This Row],[Revenue]]-sales[[#This Row],[Cost]]</f>
        <v>125.4</v>
      </c>
    </row>
    <row r="5363" spans="2:9" x14ac:dyDescent="0.25">
      <c r="B5363" t="s">
        <v>41</v>
      </c>
      <c r="C5363" t="s">
        <v>6</v>
      </c>
      <c r="D5363" t="s">
        <v>47</v>
      </c>
      <c r="E5363" s="1">
        <v>44482</v>
      </c>
      <c r="F5363" s="4">
        <v>6349</v>
      </c>
      <c r="G5363">
        <v>424</v>
      </c>
      <c r="H5363" s="3">
        <f>_xlfn.XLOOKUP(sales[[#This Row],[Product]],products[Product],products[Cost per box])*sales[[#This Row],[Boxes]]</f>
        <v>2230.2399999999998</v>
      </c>
      <c r="I5363" s="4">
        <f>sales[[#This Row],[Revenue]]-sales[[#This Row],[Cost]]</f>
        <v>4118.76</v>
      </c>
    </row>
    <row r="5364" spans="2:9" x14ac:dyDescent="0.25">
      <c r="B5364" t="s">
        <v>41</v>
      </c>
      <c r="C5364" t="s">
        <v>27</v>
      </c>
      <c r="D5364" t="s">
        <v>30</v>
      </c>
      <c r="E5364" s="1">
        <v>44482</v>
      </c>
      <c r="F5364" s="4">
        <v>1344</v>
      </c>
      <c r="G5364">
        <v>68</v>
      </c>
      <c r="H5364" s="3">
        <f>_xlfn.XLOOKUP(sales[[#This Row],[Product]],products[Product],products[Cost per box])*sales[[#This Row],[Boxes]]</f>
        <v>250.24</v>
      </c>
      <c r="I5364" s="4">
        <f>sales[[#This Row],[Revenue]]-sales[[#This Row],[Cost]]</f>
        <v>1093.76</v>
      </c>
    </row>
    <row r="5365" spans="2:9" x14ac:dyDescent="0.25">
      <c r="B5365" t="s">
        <v>13</v>
      </c>
      <c r="C5365" t="s">
        <v>6</v>
      </c>
      <c r="D5365" t="s">
        <v>50</v>
      </c>
      <c r="E5365" s="1">
        <v>44482</v>
      </c>
      <c r="F5365" s="4">
        <v>12852</v>
      </c>
      <c r="G5365">
        <v>559</v>
      </c>
      <c r="H5365" s="3">
        <f>_xlfn.XLOOKUP(sales[[#This Row],[Product]],products[Product],products[Cost per box])*sales[[#This Row],[Boxes]]</f>
        <v>6937.1900000000005</v>
      </c>
      <c r="I5365" s="4">
        <f>sales[[#This Row],[Revenue]]-sales[[#This Row],[Cost]]</f>
        <v>5914.8099999999995</v>
      </c>
    </row>
    <row r="5366" spans="2:9" x14ac:dyDescent="0.25">
      <c r="B5366" t="s">
        <v>46</v>
      </c>
      <c r="C5366" t="s">
        <v>27</v>
      </c>
      <c r="D5366" t="s">
        <v>43</v>
      </c>
      <c r="E5366" s="1">
        <v>44483</v>
      </c>
      <c r="F5366" s="4">
        <v>2310</v>
      </c>
      <c r="G5366">
        <v>105</v>
      </c>
      <c r="H5366" s="3">
        <f>_xlfn.XLOOKUP(sales[[#This Row],[Product]],products[Product],products[Cost per box])*sales[[#This Row],[Boxes]]</f>
        <v>404.25</v>
      </c>
      <c r="I5366" s="4">
        <f>sales[[#This Row],[Revenue]]-sales[[#This Row],[Cost]]</f>
        <v>1905.75</v>
      </c>
    </row>
    <row r="5367" spans="2:9" x14ac:dyDescent="0.25">
      <c r="B5367" t="s">
        <v>23</v>
      </c>
      <c r="C5367" t="s">
        <v>27</v>
      </c>
      <c r="D5367" t="s">
        <v>7</v>
      </c>
      <c r="E5367" s="1">
        <v>44483</v>
      </c>
      <c r="F5367" s="4">
        <v>4431</v>
      </c>
      <c r="G5367">
        <v>277</v>
      </c>
      <c r="H5367" s="3">
        <f>_xlfn.XLOOKUP(sales[[#This Row],[Product]],products[Product],products[Cost per box])*sales[[#This Row],[Boxes]]</f>
        <v>1426.5500000000002</v>
      </c>
      <c r="I5367" s="4">
        <f>sales[[#This Row],[Revenue]]-sales[[#This Row],[Cost]]</f>
        <v>3004.45</v>
      </c>
    </row>
    <row r="5368" spans="2:9" x14ac:dyDescent="0.25">
      <c r="B5368" t="s">
        <v>5</v>
      </c>
      <c r="C5368" t="s">
        <v>6</v>
      </c>
      <c r="D5368" t="s">
        <v>19</v>
      </c>
      <c r="E5368" s="1">
        <v>44483</v>
      </c>
      <c r="F5368" s="4">
        <v>7546</v>
      </c>
      <c r="G5368">
        <v>444</v>
      </c>
      <c r="H5368" s="3">
        <f>_xlfn.XLOOKUP(sales[[#This Row],[Product]],products[Product],products[Cost per box])*sales[[#This Row],[Boxes]]</f>
        <v>4542.12</v>
      </c>
      <c r="I5368" s="4">
        <f>sales[[#This Row],[Revenue]]-sales[[#This Row],[Cost]]</f>
        <v>3003.88</v>
      </c>
    </row>
    <row r="5369" spans="2:9" x14ac:dyDescent="0.25">
      <c r="B5369" t="s">
        <v>37</v>
      </c>
      <c r="C5369" t="s">
        <v>16</v>
      </c>
      <c r="D5369" t="s">
        <v>19</v>
      </c>
      <c r="E5369" s="1">
        <v>44483</v>
      </c>
      <c r="F5369" s="4">
        <v>5887</v>
      </c>
      <c r="G5369">
        <v>368</v>
      </c>
      <c r="H5369" s="3">
        <f>_xlfn.XLOOKUP(sales[[#This Row],[Product]],products[Product],products[Cost per box])*sales[[#This Row],[Boxes]]</f>
        <v>3764.6400000000003</v>
      </c>
      <c r="I5369" s="4">
        <f>sales[[#This Row],[Revenue]]-sales[[#This Row],[Cost]]</f>
        <v>2122.3599999999997</v>
      </c>
    </row>
    <row r="5370" spans="2:9" x14ac:dyDescent="0.25">
      <c r="B5370" t="s">
        <v>15</v>
      </c>
      <c r="C5370" t="s">
        <v>9</v>
      </c>
      <c r="D5370" t="s">
        <v>26</v>
      </c>
      <c r="E5370" s="1">
        <v>44483</v>
      </c>
      <c r="F5370" s="4">
        <v>6979</v>
      </c>
      <c r="G5370">
        <v>537</v>
      </c>
      <c r="H5370" s="3">
        <f>_xlfn.XLOOKUP(sales[[#This Row],[Product]],products[Product],products[Cost per box])*sales[[#This Row],[Boxes]]</f>
        <v>3452.91</v>
      </c>
      <c r="I5370" s="4">
        <f>sales[[#This Row],[Revenue]]-sales[[#This Row],[Cost]]</f>
        <v>3526.09</v>
      </c>
    </row>
    <row r="5371" spans="2:9" x14ac:dyDescent="0.25">
      <c r="B5371" t="s">
        <v>15</v>
      </c>
      <c r="C5371" t="s">
        <v>6</v>
      </c>
      <c r="D5371" t="s">
        <v>31</v>
      </c>
      <c r="E5371" s="1">
        <v>44483</v>
      </c>
      <c r="F5371" s="4">
        <v>4928</v>
      </c>
      <c r="G5371">
        <v>352</v>
      </c>
      <c r="H5371" s="3">
        <f>_xlfn.XLOOKUP(sales[[#This Row],[Product]],products[Product],products[Cost per box])*sales[[#This Row],[Boxes]]</f>
        <v>2013.4399999999998</v>
      </c>
      <c r="I5371" s="4">
        <f>sales[[#This Row],[Revenue]]-sales[[#This Row],[Cost]]</f>
        <v>2914.5600000000004</v>
      </c>
    </row>
    <row r="5372" spans="2:9" x14ac:dyDescent="0.25">
      <c r="B5372" t="s">
        <v>33</v>
      </c>
      <c r="C5372" t="s">
        <v>6</v>
      </c>
      <c r="D5372" t="s">
        <v>26</v>
      </c>
      <c r="E5372" s="1">
        <v>44483</v>
      </c>
      <c r="F5372" s="4">
        <v>2933</v>
      </c>
      <c r="G5372">
        <v>267</v>
      </c>
      <c r="H5372" s="3">
        <f>_xlfn.XLOOKUP(sales[[#This Row],[Product]],products[Product],products[Cost per box])*sales[[#This Row],[Boxes]]</f>
        <v>1716.81</v>
      </c>
      <c r="I5372" s="4">
        <f>sales[[#This Row],[Revenue]]-sales[[#This Row],[Cost]]</f>
        <v>1216.19</v>
      </c>
    </row>
    <row r="5373" spans="2:9" x14ac:dyDescent="0.25">
      <c r="B5373" t="s">
        <v>41</v>
      </c>
      <c r="C5373" t="s">
        <v>9</v>
      </c>
      <c r="D5373" t="s">
        <v>43</v>
      </c>
      <c r="E5373" s="1">
        <v>44483</v>
      </c>
      <c r="F5373" s="4">
        <v>4767</v>
      </c>
      <c r="G5373">
        <v>217</v>
      </c>
      <c r="H5373" s="3">
        <f>_xlfn.XLOOKUP(sales[[#This Row],[Product]],products[Product],products[Cost per box])*sales[[#This Row],[Boxes]]</f>
        <v>835.45</v>
      </c>
      <c r="I5373" s="4">
        <f>sales[[#This Row],[Revenue]]-sales[[#This Row],[Cost]]</f>
        <v>3931.55</v>
      </c>
    </row>
    <row r="5374" spans="2:9" x14ac:dyDescent="0.25">
      <c r="B5374" t="s">
        <v>8</v>
      </c>
      <c r="C5374" t="s">
        <v>21</v>
      </c>
      <c r="D5374" t="s">
        <v>24</v>
      </c>
      <c r="E5374" s="1">
        <v>44483</v>
      </c>
      <c r="F5374" s="4">
        <v>1722</v>
      </c>
      <c r="G5374">
        <v>91</v>
      </c>
      <c r="H5374" s="3">
        <f>_xlfn.XLOOKUP(sales[[#This Row],[Product]],products[Product],products[Cost per box])*sales[[#This Row],[Boxes]]</f>
        <v>956.41</v>
      </c>
      <c r="I5374" s="4">
        <f>sales[[#This Row],[Revenue]]-sales[[#This Row],[Cost]]</f>
        <v>765.59</v>
      </c>
    </row>
    <row r="5375" spans="2:9" x14ac:dyDescent="0.25">
      <c r="B5375" t="s">
        <v>29</v>
      </c>
      <c r="C5375" t="s">
        <v>11</v>
      </c>
      <c r="D5375" t="s">
        <v>22</v>
      </c>
      <c r="E5375" s="1">
        <v>44483</v>
      </c>
      <c r="F5375" s="4">
        <v>1295</v>
      </c>
      <c r="G5375">
        <v>130</v>
      </c>
      <c r="H5375" s="3">
        <f>_xlfn.XLOOKUP(sales[[#This Row],[Product]],products[Product],products[Cost per box])*sales[[#This Row],[Boxes]]</f>
        <v>1068.6000000000001</v>
      </c>
      <c r="I5375" s="4">
        <f>sales[[#This Row],[Revenue]]-sales[[#This Row],[Cost]]</f>
        <v>226.39999999999986</v>
      </c>
    </row>
    <row r="5376" spans="2:9" x14ac:dyDescent="0.25">
      <c r="B5376" t="s">
        <v>15</v>
      </c>
      <c r="C5376" t="s">
        <v>9</v>
      </c>
      <c r="D5376" t="s">
        <v>38</v>
      </c>
      <c r="E5376" s="1">
        <v>44483</v>
      </c>
      <c r="F5376" s="4">
        <v>1890</v>
      </c>
      <c r="G5376">
        <v>70</v>
      </c>
      <c r="H5376" s="3">
        <f>_xlfn.XLOOKUP(sales[[#This Row],[Product]],products[Product],products[Cost per box])*sales[[#This Row],[Boxes]]</f>
        <v>695.8</v>
      </c>
      <c r="I5376" s="4">
        <f>sales[[#This Row],[Revenue]]-sales[[#This Row],[Cost]]</f>
        <v>1194.2</v>
      </c>
    </row>
    <row r="5377" spans="2:9" x14ac:dyDescent="0.25">
      <c r="B5377" t="s">
        <v>53</v>
      </c>
      <c r="C5377" t="s">
        <v>9</v>
      </c>
      <c r="D5377" t="s">
        <v>12</v>
      </c>
      <c r="E5377" s="1">
        <v>44483</v>
      </c>
      <c r="F5377" s="4">
        <v>6286</v>
      </c>
      <c r="G5377">
        <v>420</v>
      </c>
      <c r="H5377" s="3">
        <f>_xlfn.XLOOKUP(sales[[#This Row],[Product]],products[Product],products[Cost per box])*sales[[#This Row],[Boxes]]</f>
        <v>3540.6</v>
      </c>
      <c r="I5377" s="4">
        <f>sales[[#This Row],[Revenue]]-sales[[#This Row],[Cost]]</f>
        <v>2745.4</v>
      </c>
    </row>
    <row r="5378" spans="2:9" x14ac:dyDescent="0.25">
      <c r="B5378" t="s">
        <v>32</v>
      </c>
      <c r="C5378" t="s">
        <v>6</v>
      </c>
      <c r="D5378" t="s">
        <v>35</v>
      </c>
      <c r="E5378" s="1">
        <v>44483</v>
      </c>
      <c r="F5378" s="4">
        <v>749</v>
      </c>
      <c r="G5378">
        <v>42</v>
      </c>
      <c r="H5378" s="3">
        <f>_xlfn.XLOOKUP(sales[[#This Row],[Product]],products[Product],products[Cost per box])*sales[[#This Row],[Boxes]]</f>
        <v>111.3</v>
      </c>
      <c r="I5378" s="4">
        <f>sales[[#This Row],[Revenue]]-sales[[#This Row],[Cost]]</f>
        <v>637.70000000000005</v>
      </c>
    </row>
    <row r="5379" spans="2:9" x14ac:dyDescent="0.25">
      <c r="B5379" t="s">
        <v>56</v>
      </c>
      <c r="C5379" t="s">
        <v>27</v>
      </c>
      <c r="D5379" t="s">
        <v>45</v>
      </c>
      <c r="E5379" s="1">
        <v>44483</v>
      </c>
      <c r="F5379" s="4">
        <v>5950</v>
      </c>
      <c r="G5379">
        <v>271</v>
      </c>
      <c r="H5379" s="3">
        <f>_xlfn.XLOOKUP(sales[[#This Row],[Product]],products[Product],products[Cost per box])*sales[[#This Row],[Boxes]]</f>
        <v>2094.83</v>
      </c>
      <c r="I5379" s="4">
        <f>sales[[#This Row],[Revenue]]-sales[[#This Row],[Cost]]</f>
        <v>3855.17</v>
      </c>
    </row>
    <row r="5380" spans="2:9" x14ac:dyDescent="0.25">
      <c r="B5380" t="s">
        <v>32</v>
      </c>
      <c r="C5380" t="s">
        <v>16</v>
      </c>
      <c r="D5380" t="s">
        <v>28</v>
      </c>
      <c r="E5380" s="1">
        <v>44484</v>
      </c>
      <c r="F5380" s="4">
        <v>3745</v>
      </c>
      <c r="G5380">
        <v>469</v>
      </c>
      <c r="H5380" s="3">
        <f>_xlfn.XLOOKUP(sales[[#This Row],[Product]],products[Product],products[Cost per box])*sales[[#This Row],[Boxes]]</f>
        <v>1294.4399999999998</v>
      </c>
      <c r="I5380" s="4">
        <f>sales[[#This Row],[Revenue]]-sales[[#This Row],[Cost]]</f>
        <v>2450.5600000000004</v>
      </c>
    </row>
    <row r="5381" spans="2:9" x14ac:dyDescent="0.25">
      <c r="B5381" t="s">
        <v>13</v>
      </c>
      <c r="C5381" t="s">
        <v>21</v>
      </c>
      <c r="D5381" t="s">
        <v>26</v>
      </c>
      <c r="E5381" s="1">
        <v>44484</v>
      </c>
      <c r="F5381" s="4">
        <v>2240</v>
      </c>
      <c r="G5381">
        <v>173</v>
      </c>
      <c r="H5381" s="3">
        <f>_xlfn.XLOOKUP(sales[[#This Row],[Product]],products[Product],products[Cost per box])*sales[[#This Row],[Boxes]]</f>
        <v>1112.3899999999999</v>
      </c>
      <c r="I5381" s="4">
        <f>sales[[#This Row],[Revenue]]-sales[[#This Row],[Cost]]</f>
        <v>1127.6100000000001</v>
      </c>
    </row>
    <row r="5382" spans="2:9" x14ac:dyDescent="0.25">
      <c r="B5382" t="s">
        <v>34</v>
      </c>
      <c r="C5382" t="s">
        <v>11</v>
      </c>
      <c r="D5382" t="s">
        <v>26</v>
      </c>
      <c r="E5382" s="1">
        <v>44484</v>
      </c>
      <c r="F5382" s="4">
        <v>4445</v>
      </c>
      <c r="G5382">
        <v>371</v>
      </c>
      <c r="H5382" s="3">
        <f>_xlfn.XLOOKUP(sales[[#This Row],[Product]],products[Product],products[Cost per box])*sales[[#This Row],[Boxes]]</f>
        <v>2385.5299999999997</v>
      </c>
      <c r="I5382" s="4">
        <f>sales[[#This Row],[Revenue]]-sales[[#This Row],[Cost]]</f>
        <v>2059.4700000000003</v>
      </c>
    </row>
    <row r="5383" spans="2:9" x14ac:dyDescent="0.25">
      <c r="B5383" t="s">
        <v>51</v>
      </c>
      <c r="C5383" t="s">
        <v>6</v>
      </c>
      <c r="D5383" t="s">
        <v>7</v>
      </c>
      <c r="E5383" s="1">
        <v>44484</v>
      </c>
      <c r="F5383" s="4">
        <v>1358</v>
      </c>
      <c r="G5383">
        <v>91</v>
      </c>
      <c r="H5383" s="3">
        <f>_xlfn.XLOOKUP(sales[[#This Row],[Product]],products[Product],products[Cost per box])*sales[[#This Row],[Boxes]]</f>
        <v>468.65000000000003</v>
      </c>
      <c r="I5383" s="4">
        <f>sales[[#This Row],[Revenue]]-sales[[#This Row],[Cost]]</f>
        <v>889.34999999999991</v>
      </c>
    </row>
    <row r="5384" spans="2:9" x14ac:dyDescent="0.25">
      <c r="B5384" t="s">
        <v>53</v>
      </c>
      <c r="C5384" t="s">
        <v>21</v>
      </c>
      <c r="D5384" t="s">
        <v>44</v>
      </c>
      <c r="E5384" s="1">
        <v>44484</v>
      </c>
      <c r="F5384" s="4">
        <v>10549</v>
      </c>
      <c r="G5384">
        <v>480</v>
      </c>
      <c r="H5384" s="3">
        <f>_xlfn.XLOOKUP(sales[[#This Row],[Product]],products[Product],products[Cost per box])*sales[[#This Row],[Boxes]]</f>
        <v>4593.6000000000004</v>
      </c>
      <c r="I5384" s="4">
        <f>sales[[#This Row],[Revenue]]-sales[[#This Row],[Cost]]</f>
        <v>5955.4</v>
      </c>
    </row>
    <row r="5385" spans="2:9" x14ac:dyDescent="0.25">
      <c r="B5385" t="s">
        <v>20</v>
      </c>
      <c r="C5385" t="s">
        <v>27</v>
      </c>
      <c r="D5385" t="s">
        <v>38</v>
      </c>
      <c r="E5385" s="1">
        <v>44484</v>
      </c>
      <c r="F5385" s="4">
        <v>3129</v>
      </c>
      <c r="G5385">
        <v>116</v>
      </c>
      <c r="H5385" s="3">
        <f>_xlfn.XLOOKUP(sales[[#This Row],[Product]],products[Product],products[Cost per box])*sales[[#This Row],[Boxes]]</f>
        <v>1153.04</v>
      </c>
      <c r="I5385" s="4">
        <f>sales[[#This Row],[Revenue]]-sales[[#This Row],[Cost]]</f>
        <v>1975.96</v>
      </c>
    </row>
    <row r="5386" spans="2:9" x14ac:dyDescent="0.25">
      <c r="B5386" t="s">
        <v>39</v>
      </c>
      <c r="C5386" t="s">
        <v>9</v>
      </c>
      <c r="D5386" t="s">
        <v>12</v>
      </c>
      <c r="E5386" s="1">
        <v>44484</v>
      </c>
      <c r="F5386" s="4">
        <v>3612</v>
      </c>
      <c r="G5386">
        <v>241</v>
      </c>
      <c r="H5386" s="3">
        <f>_xlfn.XLOOKUP(sales[[#This Row],[Product]],products[Product],products[Cost per box])*sales[[#This Row],[Boxes]]</f>
        <v>2031.6299999999999</v>
      </c>
      <c r="I5386" s="4">
        <f>sales[[#This Row],[Revenue]]-sales[[#This Row],[Cost]]</f>
        <v>1580.3700000000001</v>
      </c>
    </row>
    <row r="5387" spans="2:9" x14ac:dyDescent="0.25">
      <c r="B5387" t="s">
        <v>8</v>
      </c>
      <c r="C5387" t="s">
        <v>27</v>
      </c>
      <c r="D5387" t="s">
        <v>7</v>
      </c>
      <c r="E5387" s="1">
        <v>44484</v>
      </c>
      <c r="F5387" s="4">
        <v>5243</v>
      </c>
      <c r="G5387">
        <v>350</v>
      </c>
      <c r="H5387" s="3">
        <f>_xlfn.XLOOKUP(sales[[#This Row],[Product]],products[Product],products[Cost per box])*sales[[#This Row],[Boxes]]</f>
        <v>1802.5000000000002</v>
      </c>
      <c r="I5387" s="4">
        <f>sales[[#This Row],[Revenue]]-sales[[#This Row],[Cost]]</f>
        <v>3440.5</v>
      </c>
    </row>
    <row r="5388" spans="2:9" x14ac:dyDescent="0.25">
      <c r="B5388" t="s">
        <v>33</v>
      </c>
      <c r="C5388" t="s">
        <v>16</v>
      </c>
      <c r="D5388" t="s">
        <v>47</v>
      </c>
      <c r="E5388" s="1">
        <v>44484</v>
      </c>
      <c r="F5388" s="4">
        <v>189</v>
      </c>
      <c r="G5388">
        <v>12</v>
      </c>
      <c r="H5388" s="3">
        <f>_xlfn.XLOOKUP(sales[[#This Row],[Product]],products[Product],products[Cost per box])*sales[[#This Row],[Boxes]]</f>
        <v>63.12</v>
      </c>
      <c r="I5388" s="4">
        <f>sales[[#This Row],[Revenue]]-sales[[#This Row],[Cost]]</f>
        <v>125.88</v>
      </c>
    </row>
    <row r="5389" spans="2:9" x14ac:dyDescent="0.25">
      <c r="B5389" t="s">
        <v>34</v>
      </c>
      <c r="C5389" t="s">
        <v>21</v>
      </c>
      <c r="D5389" t="s">
        <v>35</v>
      </c>
      <c r="E5389" s="1">
        <v>44484</v>
      </c>
      <c r="F5389" s="4">
        <v>3766</v>
      </c>
      <c r="G5389">
        <v>210</v>
      </c>
      <c r="H5389" s="3">
        <f>_xlfn.XLOOKUP(sales[[#This Row],[Product]],products[Product],products[Cost per box])*sales[[#This Row],[Boxes]]</f>
        <v>556.5</v>
      </c>
      <c r="I5389" s="4">
        <f>sales[[#This Row],[Revenue]]-sales[[#This Row],[Cost]]</f>
        <v>3209.5</v>
      </c>
    </row>
    <row r="5390" spans="2:9" x14ac:dyDescent="0.25">
      <c r="B5390" t="s">
        <v>40</v>
      </c>
      <c r="C5390" t="s">
        <v>27</v>
      </c>
      <c r="D5390" t="s">
        <v>42</v>
      </c>
      <c r="E5390" s="1">
        <v>44484</v>
      </c>
      <c r="F5390" s="4">
        <v>2989</v>
      </c>
      <c r="G5390">
        <v>200</v>
      </c>
      <c r="H5390" s="3">
        <f>_xlfn.XLOOKUP(sales[[#This Row],[Product]],products[Product],products[Cost per box])*sales[[#This Row],[Boxes]]</f>
        <v>948</v>
      </c>
      <c r="I5390" s="4">
        <f>sales[[#This Row],[Revenue]]-sales[[#This Row],[Cost]]</f>
        <v>2041</v>
      </c>
    </row>
    <row r="5391" spans="2:9" x14ac:dyDescent="0.25">
      <c r="B5391" t="s">
        <v>15</v>
      </c>
      <c r="C5391" t="s">
        <v>6</v>
      </c>
      <c r="D5391" t="s">
        <v>42</v>
      </c>
      <c r="E5391" s="1">
        <v>44484</v>
      </c>
      <c r="F5391" s="4">
        <v>4298</v>
      </c>
      <c r="G5391">
        <v>307</v>
      </c>
      <c r="H5391" s="3">
        <f>_xlfn.XLOOKUP(sales[[#This Row],[Product]],products[Product],products[Cost per box])*sales[[#This Row],[Boxes]]</f>
        <v>1455.18</v>
      </c>
      <c r="I5391" s="4">
        <f>sales[[#This Row],[Revenue]]-sales[[#This Row],[Cost]]</f>
        <v>2842.8199999999997</v>
      </c>
    </row>
    <row r="5392" spans="2:9" x14ac:dyDescent="0.25">
      <c r="B5392" t="s">
        <v>18</v>
      </c>
      <c r="C5392" t="s">
        <v>6</v>
      </c>
      <c r="D5392" t="s">
        <v>7</v>
      </c>
      <c r="E5392" s="1">
        <v>44484</v>
      </c>
      <c r="F5392" s="4">
        <v>9331</v>
      </c>
      <c r="G5392">
        <v>667</v>
      </c>
      <c r="H5392" s="3">
        <f>_xlfn.XLOOKUP(sales[[#This Row],[Product]],products[Product],products[Cost per box])*sales[[#This Row],[Boxes]]</f>
        <v>3435.05</v>
      </c>
      <c r="I5392" s="4">
        <f>sales[[#This Row],[Revenue]]-sales[[#This Row],[Cost]]</f>
        <v>5895.95</v>
      </c>
    </row>
    <row r="5393" spans="2:9" x14ac:dyDescent="0.25">
      <c r="B5393" t="s">
        <v>23</v>
      </c>
      <c r="C5393" t="s">
        <v>6</v>
      </c>
      <c r="D5393" t="s">
        <v>22</v>
      </c>
      <c r="E5393" s="1">
        <v>44484</v>
      </c>
      <c r="F5393" s="4">
        <v>5747</v>
      </c>
      <c r="G5393">
        <v>639</v>
      </c>
      <c r="H5393" s="3">
        <f>_xlfn.XLOOKUP(sales[[#This Row],[Product]],products[Product],products[Cost per box])*sales[[#This Row],[Boxes]]</f>
        <v>5252.5800000000008</v>
      </c>
      <c r="I5393" s="4">
        <f>sales[[#This Row],[Revenue]]-sales[[#This Row],[Cost]]</f>
        <v>494.41999999999916</v>
      </c>
    </row>
    <row r="5394" spans="2:9" x14ac:dyDescent="0.25">
      <c r="B5394" t="s">
        <v>15</v>
      </c>
      <c r="C5394" t="s">
        <v>27</v>
      </c>
      <c r="D5394" t="s">
        <v>43</v>
      </c>
      <c r="E5394" s="1">
        <v>44484</v>
      </c>
      <c r="F5394" s="4">
        <v>10451</v>
      </c>
      <c r="G5394">
        <v>476</v>
      </c>
      <c r="H5394" s="3">
        <f>_xlfn.XLOOKUP(sales[[#This Row],[Product]],products[Product],products[Cost per box])*sales[[#This Row],[Boxes]]</f>
        <v>1832.6000000000001</v>
      </c>
      <c r="I5394" s="4">
        <f>sales[[#This Row],[Revenue]]-sales[[#This Row],[Cost]]</f>
        <v>8618.4</v>
      </c>
    </row>
    <row r="5395" spans="2:9" x14ac:dyDescent="0.25">
      <c r="B5395" t="s">
        <v>53</v>
      </c>
      <c r="C5395" t="s">
        <v>9</v>
      </c>
      <c r="D5395" t="s">
        <v>36</v>
      </c>
      <c r="E5395" s="1">
        <v>44484</v>
      </c>
      <c r="F5395" s="4">
        <v>11144</v>
      </c>
      <c r="G5395">
        <v>1400</v>
      </c>
      <c r="H5395" s="3">
        <f>_xlfn.XLOOKUP(sales[[#This Row],[Product]],products[Product],products[Cost per box])*sales[[#This Row],[Boxes]]</f>
        <v>7056</v>
      </c>
      <c r="I5395" s="4">
        <f>sales[[#This Row],[Revenue]]-sales[[#This Row],[Cost]]</f>
        <v>4088</v>
      </c>
    </row>
    <row r="5396" spans="2:9" x14ac:dyDescent="0.25">
      <c r="B5396" t="s">
        <v>25</v>
      </c>
      <c r="C5396" t="s">
        <v>6</v>
      </c>
      <c r="D5396" t="s">
        <v>7</v>
      </c>
      <c r="E5396" s="1">
        <v>44484</v>
      </c>
      <c r="F5396" s="4">
        <v>7504</v>
      </c>
      <c r="G5396">
        <v>536</v>
      </c>
      <c r="H5396" s="3">
        <f>_xlfn.XLOOKUP(sales[[#This Row],[Product]],products[Product],products[Cost per box])*sales[[#This Row],[Boxes]]</f>
        <v>2760.4</v>
      </c>
      <c r="I5396" s="4">
        <f>sales[[#This Row],[Revenue]]-sales[[#This Row],[Cost]]</f>
        <v>4743.6000000000004</v>
      </c>
    </row>
    <row r="5397" spans="2:9" x14ac:dyDescent="0.25">
      <c r="B5397" t="s">
        <v>40</v>
      </c>
      <c r="C5397" t="s">
        <v>9</v>
      </c>
      <c r="D5397" t="s">
        <v>50</v>
      </c>
      <c r="E5397" s="1">
        <v>44484</v>
      </c>
      <c r="F5397" s="4">
        <v>2590</v>
      </c>
      <c r="G5397">
        <v>113</v>
      </c>
      <c r="H5397" s="3">
        <f>_xlfn.XLOOKUP(sales[[#This Row],[Product]],products[Product],products[Cost per box])*sales[[#This Row],[Boxes]]</f>
        <v>1402.33</v>
      </c>
      <c r="I5397" s="4">
        <f>sales[[#This Row],[Revenue]]-sales[[#This Row],[Cost]]</f>
        <v>1187.67</v>
      </c>
    </row>
    <row r="5398" spans="2:9" x14ac:dyDescent="0.25">
      <c r="B5398" t="s">
        <v>20</v>
      </c>
      <c r="C5398" t="s">
        <v>16</v>
      </c>
      <c r="D5398" t="s">
        <v>31</v>
      </c>
      <c r="E5398" s="1">
        <v>44484</v>
      </c>
      <c r="F5398" s="4">
        <v>8610</v>
      </c>
      <c r="G5398">
        <v>615</v>
      </c>
      <c r="H5398" s="3">
        <f>_xlfn.XLOOKUP(sales[[#This Row],[Product]],products[Product],products[Cost per box])*sales[[#This Row],[Boxes]]</f>
        <v>3517.7999999999997</v>
      </c>
      <c r="I5398" s="4">
        <f>sales[[#This Row],[Revenue]]-sales[[#This Row],[Cost]]</f>
        <v>5092.2000000000007</v>
      </c>
    </row>
    <row r="5399" spans="2:9" x14ac:dyDescent="0.25">
      <c r="B5399" t="s">
        <v>13</v>
      </c>
      <c r="C5399" t="s">
        <v>27</v>
      </c>
      <c r="D5399" t="s">
        <v>12</v>
      </c>
      <c r="E5399" s="1">
        <v>44484</v>
      </c>
      <c r="F5399" s="4">
        <v>5180</v>
      </c>
      <c r="G5399">
        <v>346</v>
      </c>
      <c r="H5399" s="3">
        <f>_xlfn.XLOOKUP(sales[[#This Row],[Product]],products[Product],products[Cost per box])*sales[[#This Row],[Boxes]]</f>
        <v>2916.7799999999997</v>
      </c>
      <c r="I5399" s="4">
        <f>sales[[#This Row],[Revenue]]-sales[[#This Row],[Cost]]</f>
        <v>2263.2200000000003</v>
      </c>
    </row>
    <row r="5400" spans="2:9" x14ac:dyDescent="0.25">
      <c r="B5400" t="s">
        <v>37</v>
      </c>
      <c r="C5400" t="s">
        <v>21</v>
      </c>
      <c r="D5400" t="s">
        <v>47</v>
      </c>
      <c r="E5400" s="1">
        <v>44484</v>
      </c>
      <c r="F5400" s="4">
        <v>5866</v>
      </c>
      <c r="G5400">
        <v>392</v>
      </c>
      <c r="H5400" s="3">
        <f>_xlfn.XLOOKUP(sales[[#This Row],[Product]],products[Product],products[Cost per box])*sales[[#This Row],[Boxes]]</f>
        <v>2061.92</v>
      </c>
      <c r="I5400" s="4">
        <f>sales[[#This Row],[Revenue]]-sales[[#This Row],[Cost]]</f>
        <v>3804.08</v>
      </c>
    </row>
    <row r="5401" spans="2:9" x14ac:dyDescent="0.25">
      <c r="B5401" t="s">
        <v>34</v>
      </c>
      <c r="C5401" t="s">
        <v>6</v>
      </c>
      <c r="D5401" t="s">
        <v>36</v>
      </c>
      <c r="E5401" s="1">
        <v>44484</v>
      </c>
      <c r="F5401" s="4">
        <v>1204</v>
      </c>
      <c r="G5401">
        <v>134</v>
      </c>
      <c r="H5401" s="3">
        <f>_xlfn.XLOOKUP(sales[[#This Row],[Product]],products[Product],products[Cost per box])*sales[[#This Row],[Boxes]]</f>
        <v>675.36</v>
      </c>
      <c r="I5401" s="4">
        <f>sales[[#This Row],[Revenue]]-sales[[#This Row],[Cost]]</f>
        <v>528.64</v>
      </c>
    </row>
    <row r="5402" spans="2:9" x14ac:dyDescent="0.25">
      <c r="B5402" t="s">
        <v>23</v>
      </c>
      <c r="C5402" t="s">
        <v>11</v>
      </c>
      <c r="D5402" t="s">
        <v>47</v>
      </c>
      <c r="E5402" s="1">
        <v>44484</v>
      </c>
      <c r="F5402" s="4">
        <v>1855</v>
      </c>
      <c r="G5402">
        <v>124</v>
      </c>
      <c r="H5402" s="3">
        <f>_xlfn.XLOOKUP(sales[[#This Row],[Product]],products[Product],products[Cost per box])*sales[[#This Row],[Boxes]]</f>
        <v>652.24</v>
      </c>
      <c r="I5402" s="4">
        <f>sales[[#This Row],[Revenue]]-sales[[#This Row],[Cost]]</f>
        <v>1202.76</v>
      </c>
    </row>
    <row r="5403" spans="2:9" x14ac:dyDescent="0.25">
      <c r="B5403" t="s">
        <v>33</v>
      </c>
      <c r="C5403" t="s">
        <v>21</v>
      </c>
      <c r="D5403" t="s">
        <v>30</v>
      </c>
      <c r="E5403" s="1">
        <v>44484</v>
      </c>
      <c r="F5403" s="4">
        <v>553</v>
      </c>
      <c r="G5403">
        <v>30</v>
      </c>
      <c r="H5403" s="3">
        <f>_xlfn.XLOOKUP(sales[[#This Row],[Product]],products[Product],products[Cost per box])*sales[[#This Row],[Boxes]]</f>
        <v>110.4</v>
      </c>
      <c r="I5403" s="4">
        <f>sales[[#This Row],[Revenue]]-sales[[#This Row],[Cost]]</f>
        <v>442.6</v>
      </c>
    </row>
    <row r="5404" spans="2:9" x14ac:dyDescent="0.25">
      <c r="B5404" t="s">
        <v>33</v>
      </c>
      <c r="C5404" t="s">
        <v>27</v>
      </c>
      <c r="D5404" t="s">
        <v>44</v>
      </c>
      <c r="E5404" s="1">
        <v>44484</v>
      </c>
      <c r="F5404" s="4">
        <v>7567</v>
      </c>
      <c r="G5404">
        <v>316</v>
      </c>
      <c r="H5404" s="3">
        <f>_xlfn.XLOOKUP(sales[[#This Row],[Product]],products[Product],products[Cost per box])*sales[[#This Row],[Boxes]]</f>
        <v>3024.12</v>
      </c>
      <c r="I5404" s="4">
        <f>sales[[#This Row],[Revenue]]-sales[[#This Row],[Cost]]</f>
        <v>4542.88</v>
      </c>
    </row>
    <row r="5405" spans="2:9" x14ac:dyDescent="0.25">
      <c r="B5405" t="s">
        <v>34</v>
      </c>
      <c r="C5405" t="s">
        <v>9</v>
      </c>
      <c r="D5405" t="s">
        <v>19</v>
      </c>
      <c r="E5405" s="1">
        <v>44484</v>
      </c>
      <c r="F5405" s="4">
        <v>2534</v>
      </c>
      <c r="G5405">
        <v>141</v>
      </c>
      <c r="H5405" s="3">
        <f>_xlfn.XLOOKUP(sales[[#This Row],[Product]],products[Product],products[Cost per box])*sales[[#This Row],[Boxes]]</f>
        <v>1442.43</v>
      </c>
      <c r="I5405" s="4">
        <f>sales[[#This Row],[Revenue]]-sales[[#This Row],[Cost]]</f>
        <v>1091.57</v>
      </c>
    </row>
    <row r="5406" spans="2:9" x14ac:dyDescent="0.25">
      <c r="B5406" t="s">
        <v>40</v>
      </c>
      <c r="C5406" t="s">
        <v>6</v>
      </c>
      <c r="D5406" t="s">
        <v>7</v>
      </c>
      <c r="E5406" s="1">
        <v>44484</v>
      </c>
      <c r="F5406" s="4">
        <v>5999</v>
      </c>
      <c r="G5406">
        <v>400</v>
      </c>
      <c r="H5406" s="3">
        <f>_xlfn.XLOOKUP(sales[[#This Row],[Product]],products[Product],products[Cost per box])*sales[[#This Row],[Boxes]]</f>
        <v>2060</v>
      </c>
      <c r="I5406" s="4">
        <f>sales[[#This Row],[Revenue]]-sales[[#This Row],[Cost]]</f>
        <v>3939</v>
      </c>
    </row>
    <row r="5407" spans="2:9" x14ac:dyDescent="0.25">
      <c r="B5407" t="s">
        <v>57</v>
      </c>
      <c r="C5407" t="s">
        <v>21</v>
      </c>
      <c r="D5407" t="s">
        <v>35</v>
      </c>
      <c r="E5407" s="1">
        <v>44484</v>
      </c>
      <c r="F5407" s="4">
        <v>6601</v>
      </c>
      <c r="G5407">
        <v>389</v>
      </c>
      <c r="H5407" s="3">
        <f>_xlfn.XLOOKUP(sales[[#This Row],[Product]],products[Product],products[Cost per box])*sales[[#This Row],[Boxes]]</f>
        <v>1030.8499999999999</v>
      </c>
      <c r="I5407" s="4">
        <f>sales[[#This Row],[Revenue]]-sales[[#This Row],[Cost]]</f>
        <v>5570.15</v>
      </c>
    </row>
    <row r="5408" spans="2:9" x14ac:dyDescent="0.25">
      <c r="B5408" t="s">
        <v>13</v>
      </c>
      <c r="C5408" t="s">
        <v>27</v>
      </c>
      <c r="D5408" t="s">
        <v>42</v>
      </c>
      <c r="E5408" s="1">
        <v>44484</v>
      </c>
      <c r="F5408" s="4">
        <v>8554</v>
      </c>
      <c r="G5408">
        <v>611</v>
      </c>
      <c r="H5408" s="3">
        <f>_xlfn.XLOOKUP(sales[[#This Row],[Product]],products[Product],products[Cost per box])*sales[[#This Row],[Boxes]]</f>
        <v>2896.1400000000003</v>
      </c>
      <c r="I5408" s="4">
        <f>sales[[#This Row],[Revenue]]-sales[[#This Row],[Cost]]</f>
        <v>5657.86</v>
      </c>
    </row>
    <row r="5409" spans="2:9" x14ac:dyDescent="0.25">
      <c r="B5409" t="s">
        <v>10</v>
      </c>
      <c r="C5409" t="s">
        <v>11</v>
      </c>
      <c r="D5409" t="s">
        <v>19</v>
      </c>
      <c r="E5409" s="1">
        <v>44484</v>
      </c>
      <c r="F5409" s="4">
        <v>2436</v>
      </c>
      <c r="G5409">
        <v>144</v>
      </c>
      <c r="H5409" s="3">
        <f>_xlfn.XLOOKUP(sales[[#This Row],[Product]],products[Product],products[Cost per box])*sales[[#This Row],[Boxes]]</f>
        <v>1473.1200000000001</v>
      </c>
      <c r="I5409" s="4">
        <f>sales[[#This Row],[Revenue]]-sales[[#This Row],[Cost]]</f>
        <v>962.87999999999988</v>
      </c>
    </row>
    <row r="5410" spans="2:9" x14ac:dyDescent="0.25">
      <c r="B5410" t="s">
        <v>41</v>
      </c>
      <c r="C5410" t="s">
        <v>21</v>
      </c>
      <c r="D5410" t="s">
        <v>44</v>
      </c>
      <c r="E5410" s="1">
        <v>44484</v>
      </c>
      <c r="F5410" s="4">
        <v>3997</v>
      </c>
      <c r="G5410">
        <v>174</v>
      </c>
      <c r="H5410" s="3">
        <f>_xlfn.XLOOKUP(sales[[#This Row],[Product]],products[Product],products[Cost per box])*sales[[#This Row],[Boxes]]</f>
        <v>1665.18</v>
      </c>
      <c r="I5410" s="4">
        <f>sales[[#This Row],[Revenue]]-sales[[#This Row],[Cost]]</f>
        <v>2331.8199999999997</v>
      </c>
    </row>
    <row r="5411" spans="2:9" x14ac:dyDescent="0.25">
      <c r="B5411" t="s">
        <v>25</v>
      </c>
      <c r="C5411" t="s">
        <v>6</v>
      </c>
      <c r="D5411" t="s">
        <v>22</v>
      </c>
      <c r="E5411" s="1">
        <v>44484</v>
      </c>
      <c r="F5411" s="4">
        <v>7014</v>
      </c>
      <c r="G5411">
        <v>910</v>
      </c>
      <c r="H5411" s="3">
        <f>_xlfn.XLOOKUP(sales[[#This Row],[Product]],products[Product],products[Cost per box])*sales[[#This Row],[Boxes]]</f>
        <v>7480.2000000000007</v>
      </c>
      <c r="I5411" s="4">
        <f>sales[[#This Row],[Revenue]]-sales[[#This Row],[Cost]]</f>
        <v>-466.20000000000073</v>
      </c>
    </row>
    <row r="5412" spans="2:9" x14ac:dyDescent="0.25">
      <c r="B5412" t="s">
        <v>25</v>
      </c>
      <c r="C5412" t="s">
        <v>21</v>
      </c>
      <c r="D5412" t="s">
        <v>26</v>
      </c>
      <c r="E5412" s="1">
        <v>44484</v>
      </c>
      <c r="F5412" s="4">
        <v>4298</v>
      </c>
      <c r="G5412">
        <v>391</v>
      </c>
      <c r="H5412" s="3">
        <f>_xlfn.XLOOKUP(sales[[#This Row],[Product]],products[Product],products[Cost per box])*sales[[#This Row],[Boxes]]</f>
        <v>2514.13</v>
      </c>
      <c r="I5412" s="4">
        <f>sales[[#This Row],[Revenue]]-sales[[#This Row],[Cost]]</f>
        <v>1783.87</v>
      </c>
    </row>
    <row r="5413" spans="2:9" x14ac:dyDescent="0.25">
      <c r="B5413" t="s">
        <v>5</v>
      </c>
      <c r="C5413" t="s">
        <v>27</v>
      </c>
      <c r="D5413" t="s">
        <v>47</v>
      </c>
      <c r="E5413" s="1">
        <v>44484</v>
      </c>
      <c r="F5413" s="4">
        <v>3500</v>
      </c>
      <c r="G5413">
        <v>219</v>
      </c>
      <c r="H5413" s="3">
        <f>_xlfn.XLOOKUP(sales[[#This Row],[Product]],products[Product],products[Cost per box])*sales[[#This Row],[Boxes]]</f>
        <v>1151.94</v>
      </c>
      <c r="I5413" s="4">
        <f>sales[[#This Row],[Revenue]]-sales[[#This Row],[Cost]]</f>
        <v>2348.06</v>
      </c>
    </row>
    <row r="5414" spans="2:9" x14ac:dyDescent="0.25">
      <c r="B5414" t="s">
        <v>10</v>
      </c>
      <c r="C5414" t="s">
        <v>16</v>
      </c>
      <c r="D5414" t="s">
        <v>26</v>
      </c>
      <c r="E5414" s="1">
        <v>44487</v>
      </c>
      <c r="F5414" s="4">
        <v>4158</v>
      </c>
      <c r="G5414">
        <v>320</v>
      </c>
      <c r="H5414" s="3">
        <f>_xlfn.XLOOKUP(sales[[#This Row],[Product]],products[Product],products[Cost per box])*sales[[#This Row],[Boxes]]</f>
        <v>2057.6</v>
      </c>
      <c r="I5414" s="4">
        <f>sales[[#This Row],[Revenue]]-sales[[#This Row],[Cost]]</f>
        <v>2100.4</v>
      </c>
    </row>
    <row r="5415" spans="2:9" x14ac:dyDescent="0.25">
      <c r="B5415" t="s">
        <v>53</v>
      </c>
      <c r="C5415" t="s">
        <v>6</v>
      </c>
      <c r="D5415" t="s">
        <v>48</v>
      </c>
      <c r="E5415" s="1">
        <v>44487</v>
      </c>
      <c r="F5415" s="4">
        <v>7560</v>
      </c>
      <c r="G5415">
        <v>291</v>
      </c>
      <c r="H5415" s="3">
        <f>_xlfn.XLOOKUP(sales[[#This Row],[Product]],products[Product],products[Cost per box])*sales[[#This Row],[Boxes]]</f>
        <v>2176.6800000000003</v>
      </c>
      <c r="I5415" s="4">
        <f>sales[[#This Row],[Revenue]]-sales[[#This Row],[Cost]]</f>
        <v>5383.32</v>
      </c>
    </row>
    <row r="5416" spans="2:9" x14ac:dyDescent="0.25">
      <c r="B5416" t="s">
        <v>49</v>
      </c>
      <c r="C5416" t="s">
        <v>9</v>
      </c>
      <c r="D5416" t="s">
        <v>22</v>
      </c>
      <c r="E5416" s="1">
        <v>44487</v>
      </c>
      <c r="F5416" s="4">
        <v>5453</v>
      </c>
      <c r="G5416">
        <v>606</v>
      </c>
      <c r="H5416" s="3">
        <f>_xlfn.XLOOKUP(sales[[#This Row],[Product]],products[Product],products[Cost per box])*sales[[#This Row],[Boxes]]</f>
        <v>4981.3200000000006</v>
      </c>
      <c r="I5416" s="4">
        <f>sales[[#This Row],[Revenue]]-sales[[#This Row],[Cost]]</f>
        <v>471.67999999999938</v>
      </c>
    </row>
    <row r="5417" spans="2:9" x14ac:dyDescent="0.25">
      <c r="B5417" t="s">
        <v>49</v>
      </c>
      <c r="C5417" t="s">
        <v>21</v>
      </c>
      <c r="D5417" t="s">
        <v>52</v>
      </c>
      <c r="E5417" s="1">
        <v>44487</v>
      </c>
      <c r="F5417" s="4">
        <v>7763</v>
      </c>
      <c r="G5417">
        <v>700</v>
      </c>
      <c r="H5417" s="3">
        <f>_xlfn.XLOOKUP(sales[[#This Row],[Product]],products[Product],products[Cost per box])*sales[[#This Row],[Boxes]]</f>
        <v>2324</v>
      </c>
      <c r="I5417" s="4">
        <f>sales[[#This Row],[Revenue]]-sales[[#This Row],[Cost]]</f>
        <v>5439</v>
      </c>
    </row>
    <row r="5418" spans="2:9" x14ac:dyDescent="0.25">
      <c r="B5418" t="s">
        <v>49</v>
      </c>
      <c r="C5418" t="s">
        <v>21</v>
      </c>
      <c r="D5418" t="s">
        <v>12</v>
      </c>
      <c r="E5418" s="1">
        <v>44487</v>
      </c>
      <c r="F5418" s="4">
        <v>9373</v>
      </c>
      <c r="G5418">
        <v>586</v>
      </c>
      <c r="H5418" s="3">
        <f>_xlfn.XLOOKUP(sales[[#This Row],[Product]],products[Product],products[Cost per box])*sales[[#This Row],[Boxes]]</f>
        <v>4939.9799999999996</v>
      </c>
      <c r="I5418" s="4">
        <f>sales[[#This Row],[Revenue]]-sales[[#This Row],[Cost]]</f>
        <v>4433.0200000000004</v>
      </c>
    </row>
    <row r="5419" spans="2:9" x14ac:dyDescent="0.25">
      <c r="B5419" t="s">
        <v>39</v>
      </c>
      <c r="C5419" t="s">
        <v>27</v>
      </c>
      <c r="D5419" t="s">
        <v>12</v>
      </c>
      <c r="E5419" s="1">
        <v>44487</v>
      </c>
      <c r="F5419" s="4">
        <v>1281</v>
      </c>
      <c r="G5419">
        <v>86</v>
      </c>
      <c r="H5419" s="3">
        <f>_xlfn.XLOOKUP(sales[[#This Row],[Product]],products[Product],products[Cost per box])*sales[[#This Row],[Boxes]]</f>
        <v>724.98</v>
      </c>
      <c r="I5419" s="4">
        <f>sales[[#This Row],[Revenue]]-sales[[#This Row],[Cost]]</f>
        <v>556.02</v>
      </c>
    </row>
    <row r="5420" spans="2:9" x14ac:dyDescent="0.25">
      <c r="B5420" t="s">
        <v>53</v>
      </c>
      <c r="C5420" t="s">
        <v>16</v>
      </c>
      <c r="D5420" t="s">
        <v>14</v>
      </c>
      <c r="E5420" s="1">
        <v>44487</v>
      </c>
      <c r="F5420" s="4">
        <v>3633</v>
      </c>
      <c r="G5420">
        <v>606</v>
      </c>
      <c r="H5420" s="3">
        <f>_xlfn.XLOOKUP(sales[[#This Row],[Product]],products[Product],products[Cost per box])*sales[[#This Row],[Boxes]]</f>
        <v>3823.8599999999997</v>
      </c>
      <c r="I5420" s="4">
        <f>sales[[#This Row],[Revenue]]-sales[[#This Row],[Cost]]</f>
        <v>-190.85999999999967</v>
      </c>
    </row>
    <row r="5421" spans="2:9" x14ac:dyDescent="0.25">
      <c r="B5421" t="s">
        <v>54</v>
      </c>
      <c r="C5421" t="s">
        <v>9</v>
      </c>
      <c r="D5421" t="s">
        <v>35</v>
      </c>
      <c r="E5421" s="1">
        <v>44487</v>
      </c>
      <c r="F5421" s="4">
        <v>280</v>
      </c>
      <c r="G5421">
        <v>15</v>
      </c>
      <c r="H5421" s="3">
        <f>_xlfn.XLOOKUP(sales[[#This Row],[Product]],products[Product],products[Cost per box])*sales[[#This Row],[Boxes]]</f>
        <v>39.75</v>
      </c>
      <c r="I5421" s="4">
        <f>sales[[#This Row],[Revenue]]-sales[[#This Row],[Cost]]</f>
        <v>240.25</v>
      </c>
    </row>
    <row r="5422" spans="2:9" x14ac:dyDescent="0.25">
      <c r="B5422" t="s">
        <v>23</v>
      </c>
      <c r="C5422" t="s">
        <v>27</v>
      </c>
      <c r="D5422" t="s">
        <v>42</v>
      </c>
      <c r="E5422" s="1">
        <v>44487</v>
      </c>
      <c r="F5422" s="4">
        <v>17752</v>
      </c>
      <c r="G5422">
        <v>1190</v>
      </c>
      <c r="H5422" s="3">
        <f>_xlfn.XLOOKUP(sales[[#This Row],[Product]],products[Product],products[Cost per box])*sales[[#This Row],[Boxes]]</f>
        <v>5640.6</v>
      </c>
      <c r="I5422" s="4">
        <f>sales[[#This Row],[Revenue]]-sales[[#This Row],[Cost]]</f>
        <v>12111.4</v>
      </c>
    </row>
    <row r="5423" spans="2:9" x14ac:dyDescent="0.25">
      <c r="B5423" t="s">
        <v>51</v>
      </c>
      <c r="C5423" t="s">
        <v>21</v>
      </c>
      <c r="D5423" t="s">
        <v>50</v>
      </c>
      <c r="E5423" s="1">
        <v>44487</v>
      </c>
      <c r="F5423" s="4">
        <v>847</v>
      </c>
      <c r="G5423">
        <v>39</v>
      </c>
      <c r="H5423" s="3">
        <f>_xlfn.XLOOKUP(sales[[#This Row],[Product]],products[Product],products[Cost per box])*sales[[#This Row],[Boxes]]</f>
        <v>483.99</v>
      </c>
      <c r="I5423" s="4">
        <f>sales[[#This Row],[Revenue]]-sales[[#This Row],[Cost]]</f>
        <v>363.01</v>
      </c>
    </row>
    <row r="5424" spans="2:9" x14ac:dyDescent="0.25">
      <c r="B5424" t="s">
        <v>39</v>
      </c>
      <c r="C5424" t="s">
        <v>11</v>
      </c>
      <c r="D5424" t="s">
        <v>7</v>
      </c>
      <c r="E5424" s="1">
        <v>44487</v>
      </c>
      <c r="F5424" s="4">
        <v>1638</v>
      </c>
      <c r="G5424">
        <v>117</v>
      </c>
      <c r="H5424" s="3">
        <f>_xlfn.XLOOKUP(sales[[#This Row],[Product]],products[Product],products[Cost per box])*sales[[#This Row],[Boxes]]</f>
        <v>602.55000000000007</v>
      </c>
      <c r="I5424" s="4">
        <f>sales[[#This Row],[Revenue]]-sales[[#This Row],[Cost]]</f>
        <v>1035.4499999999998</v>
      </c>
    </row>
    <row r="5425" spans="2:9" x14ac:dyDescent="0.25">
      <c r="B5425" t="s">
        <v>25</v>
      </c>
      <c r="C5425" t="s">
        <v>11</v>
      </c>
      <c r="D5425" t="s">
        <v>35</v>
      </c>
      <c r="E5425" s="1">
        <v>44487</v>
      </c>
      <c r="F5425" s="4">
        <v>1589</v>
      </c>
      <c r="G5425">
        <v>94</v>
      </c>
      <c r="H5425" s="3">
        <f>_xlfn.XLOOKUP(sales[[#This Row],[Product]],products[Product],products[Cost per box])*sales[[#This Row],[Boxes]]</f>
        <v>249.1</v>
      </c>
      <c r="I5425" s="4">
        <f>sales[[#This Row],[Revenue]]-sales[[#This Row],[Cost]]</f>
        <v>1339.9</v>
      </c>
    </row>
    <row r="5426" spans="2:9" x14ac:dyDescent="0.25">
      <c r="B5426" t="s">
        <v>56</v>
      </c>
      <c r="C5426" t="s">
        <v>6</v>
      </c>
      <c r="D5426" t="s">
        <v>30</v>
      </c>
      <c r="E5426" s="1">
        <v>44487</v>
      </c>
      <c r="F5426" s="4">
        <v>7574</v>
      </c>
      <c r="G5426">
        <v>421</v>
      </c>
      <c r="H5426" s="3">
        <f>_xlfn.XLOOKUP(sales[[#This Row],[Product]],products[Product],products[Cost per box])*sales[[#This Row],[Boxes]]</f>
        <v>1549.28</v>
      </c>
      <c r="I5426" s="4">
        <f>sales[[#This Row],[Revenue]]-sales[[#This Row],[Cost]]</f>
        <v>6024.72</v>
      </c>
    </row>
    <row r="5427" spans="2:9" x14ac:dyDescent="0.25">
      <c r="B5427" t="s">
        <v>56</v>
      </c>
      <c r="C5427" t="s">
        <v>6</v>
      </c>
      <c r="D5427" t="s">
        <v>36</v>
      </c>
      <c r="E5427" s="1">
        <v>44487</v>
      </c>
      <c r="F5427" s="4">
        <v>11564</v>
      </c>
      <c r="G5427">
        <v>1680</v>
      </c>
      <c r="H5427" s="3">
        <f>_xlfn.XLOOKUP(sales[[#This Row],[Product]],products[Product],products[Cost per box])*sales[[#This Row],[Boxes]]</f>
        <v>8467.2000000000007</v>
      </c>
      <c r="I5427" s="4">
        <f>sales[[#This Row],[Revenue]]-sales[[#This Row],[Cost]]</f>
        <v>3096.7999999999993</v>
      </c>
    </row>
    <row r="5428" spans="2:9" x14ac:dyDescent="0.25">
      <c r="B5428" t="s">
        <v>33</v>
      </c>
      <c r="C5428" t="s">
        <v>27</v>
      </c>
      <c r="D5428" t="s">
        <v>31</v>
      </c>
      <c r="E5428" s="1">
        <v>44487</v>
      </c>
      <c r="F5428" s="4">
        <v>784</v>
      </c>
      <c r="G5428">
        <v>56</v>
      </c>
      <c r="H5428" s="3">
        <f>_xlfn.XLOOKUP(sales[[#This Row],[Product]],products[Product],products[Cost per box])*sales[[#This Row],[Boxes]]</f>
        <v>320.32</v>
      </c>
      <c r="I5428" s="4">
        <f>sales[[#This Row],[Revenue]]-sales[[#This Row],[Cost]]</f>
        <v>463.68</v>
      </c>
    </row>
    <row r="5429" spans="2:9" x14ac:dyDescent="0.25">
      <c r="B5429" t="s">
        <v>39</v>
      </c>
      <c r="C5429" t="s">
        <v>9</v>
      </c>
      <c r="D5429" t="s">
        <v>7</v>
      </c>
      <c r="E5429" s="1">
        <v>44487</v>
      </c>
      <c r="F5429" s="4">
        <v>2100</v>
      </c>
      <c r="G5429">
        <v>132</v>
      </c>
      <c r="H5429" s="3">
        <f>_xlfn.XLOOKUP(sales[[#This Row],[Product]],products[Product],products[Cost per box])*sales[[#This Row],[Boxes]]</f>
        <v>679.80000000000007</v>
      </c>
      <c r="I5429" s="4">
        <f>sales[[#This Row],[Revenue]]-sales[[#This Row],[Cost]]</f>
        <v>1420.1999999999998</v>
      </c>
    </row>
    <row r="5430" spans="2:9" x14ac:dyDescent="0.25">
      <c r="B5430" t="s">
        <v>25</v>
      </c>
      <c r="C5430" t="s">
        <v>16</v>
      </c>
      <c r="D5430" t="s">
        <v>28</v>
      </c>
      <c r="E5430" s="1">
        <v>44487</v>
      </c>
      <c r="F5430" s="4">
        <v>10640</v>
      </c>
      <c r="G5430">
        <v>1540</v>
      </c>
      <c r="H5430" s="3">
        <f>_xlfn.XLOOKUP(sales[[#This Row],[Product]],products[Product],products[Cost per box])*sales[[#This Row],[Boxes]]</f>
        <v>4250.3999999999996</v>
      </c>
      <c r="I5430" s="4">
        <f>sales[[#This Row],[Revenue]]-sales[[#This Row],[Cost]]</f>
        <v>6389.6</v>
      </c>
    </row>
    <row r="5431" spans="2:9" x14ac:dyDescent="0.25">
      <c r="B5431" t="s">
        <v>32</v>
      </c>
      <c r="C5431" t="s">
        <v>9</v>
      </c>
      <c r="D5431" t="s">
        <v>28</v>
      </c>
      <c r="E5431" s="1">
        <v>44487</v>
      </c>
      <c r="F5431" s="4">
        <v>6006</v>
      </c>
      <c r="G5431">
        <v>980</v>
      </c>
      <c r="H5431" s="3">
        <f>_xlfn.XLOOKUP(sales[[#This Row],[Product]],products[Product],products[Cost per box])*sales[[#This Row],[Boxes]]</f>
        <v>2704.7999999999997</v>
      </c>
      <c r="I5431" s="4">
        <f>sales[[#This Row],[Revenue]]-sales[[#This Row],[Cost]]</f>
        <v>3301.2000000000003</v>
      </c>
    </row>
    <row r="5432" spans="2:9" x14ac:dyDescent="0.25">
      <c r="B5432" t="s">
        <v>40</v>
      </c>
      <c r="C5432" t="s">
        <v>6</v>
      </c>
      <c r="D5432" t="s">
        <v>47</v>
      </c>
      <c r="E5432" s="1">
        <v>44487</v>
      </c>
      <c r="F5432" s="4">
        <v>483</v>
      </c>
      <c r="G5432">
        <v>31</v>
      </c>
      <c r="H5432" s="3">
        <f>_xlfn.XLOOKUP(sales[[#This Row],[Product]],products[Product],products[Cost per box])*sales[[#This Row],[Boxes]]</f>
        <v>163.06</v>
      </c>
      <c r="I5432" s="4">
        <f>sales[[#This Row],[Revenue]]-sales[[#This Row],[Cost]]</f>
        <v>319.94</v>
      </c>
    </row>
    <row r="5433" spans="2:9" x14ac:dyDescent="0.25">
      <c r="B5433" t="s">
        <v>33</v>
      </c>
      <c r="C5433" t="s">
        <v>21</v>
      </c>
      <c r="D5433" t="s">
        <v>28</v>
      </c>
      <c r="E5433" s="1">
        <v>44487</v>
      </c>
      <c r="F5433" s="4">
        <v>13804</v>
      </c>
      <c r="G5433">
        <v>1960</v>
      </c>
      <c r="H5433" s="3">
        <f>_xlfn.XLOOKUP(sales[[#This Row],[Product]],products[Product],products[Cost per box])*sales[[#This Row],[Boxes]]</f>
        <v>5409.5999999999995</v>
      </c>
      <c r="I5433" s="4">
        <f>sales[[#This Row],[Revenue]]-sales[[#This Row],[Cost]]</f>
        <v>8394.4000000000015</v>
      </c>
    </row>
    <row r="5434" spans="2:9" x14ac:dyDescent="0.25">
      <c r="B5434" t="s">
        <v>54</v>
      </c>
      <c r="C5434" t="s">
        <v>11</v>
      </c>
      <c r="D5434" t="s">
        <v>48</v>
      </c>
      <c r="E5434" s="1">
        <v>44487</v>
      </c>
      <c r="F5434" s="4">
        <v>2975</v>
      </c>
      <c r="G5434">
        <v>115</v>
      </c>
      <c r="H5434" s="3">
        <f>_xlfn.XLOOKUP(sales[[#This Row],[Product]],products[Product],products[Cost per box])*sales[[#This Row],[Boxes]]</f>
        <v>860.2</v>
      </c>
      <c r="I5434" s="4">
        <f>sales[[#This Row],[Revenue]]-sales[[#This Row],[Cost]]</f>
        <v>2114.8000000000002</v>
      </c>
    </row>
    <row r="5435" spans="2:9" x14ac:dyDescent="0.25">
      <c r="B5435" t="s">
        <v>40</v>
      </c>
      <c r="C5435" t="s">
        <v>16</v>
      </c>
      <c r="D5435" t="s">
        <v>44</v>
      </c>
      <c r="E5435" s="1">
        <v>44487</v>
      </c>
      <c r="F5435" s="4">
        <v>1407</v>
      </c>
      <c r="G5435">
        <v>62</v>
      </c>
      <c r="H5435" s="3">
        <f>_xlfn.XLOOKUP(sales[[#This Row],[Product]],products[Product],products[Cost per box])*sales[[#This Row],[Boxes]]</f>
        <v>593.34</v>
      </c>
      <c r="I5435" s="4">
        <f>sales[[#This Row],[Revenue]]-sales[[#This Row],[Cost]]</f>
        <v>813.66</v>
      </c>
    </row>
    <row r="5436" spans="2:9" x14ac:dyDescent="0.25">
      <c r="B5436" t="s">
        <v>41</v>
      </c>
      <c r="C5436" t="s">
        <v>27</v>
      </c>
      <c r="D5436" t="s">
        <v>22</v>
      </c>
      <c r="E5436" s="1">
        <v>44487</v>
      </c>
      <c r="F5436" s="4">
        <v>245</v>
      </c>
      <c r="G5436">
        <v>31</v>
      </c>
      <c r="H5436" s="3">
        <f>_xlfn.XLOOKUP(sales[[#This Row],[Product]],products[Product],products[Cost per box])*sales[[#This Row],[Boxes]]</f>
        <v>254.82000000000002</v>
      </c>
      <c r="I5436" s="4">
        <f>sales[[#This Row],[Revenue]]-sales[[#This Row],[Cost]]</f>
        <v>-9.8200000000000216</v>
      </c>
    </row>
    <row r="5437" spans="2:9" x14ac:dyDescent="0.25">
      <c r="B5437" t="s">
        <v>34</v>
      </c>
      <c r="C5437" t="s">
        <v>6</v>
      </c>
      <c r="D5437" t="s">
        <v>14</v>
      </c>
      <c r="E5437" s="1">
        <v>44487</v>
      </c>
      <c r="F5437" s="4">
        <v>1106</v>
      </c>
      <c r="G5437">
        <v>139</v>
      </c>
      <c r="H5437" s="3">
        <f>_xlfn.XLOOKUP(sales[[#This Row],[Product]],products[Product],products[Cost per box])*sales[[#This Row],[Boxes]]</f>
        <v>877.08999999999992</v>
      </c>
      <c r="I5437" s="4">
        <f>sales[[#This Row],[Revenue]]-sales[[#This Row],[Cost]]</f>
        <v>228.91000000000008</v>
      </c>
    </row>
    <row r="5438" spans="2:9" x14ac:dyDescent="0.25">
      <c r="B5438" t="s">
        <v>15</v>
      </c>
      <c r="C5438" t="s">
        <v>16</v>
      </c>
      <c r="D5438" t="s">
        <v>28</v>
      </c>
      <c r="E5438" s="1">
        <v>44487</v>
      </c>
      <c r="F5438" s="4">
        <v>1169</v>
      </c>
      <c r="G5438">
        <v>167</v>
      </c>
      <c r="H5438" s="3">
        <f>_xlfn.XLOOKUP(sales[[#This Row],[Product]],products[Product],products[Cost per box])*sales[[#This Row],[Boxes]]</f>
        <v>460.91999999999996</v>
      </c>
      <c r="I5438" s="4">
        <f>sales[[#This Row],[Revenue]]-sales[[#This Row],[Cost]]</f>
        <v>708.08</v>
      </c>
    </row>
    <row r="5439" spans="2:9" x14ac:dyDescent="0.25">
      <c r="B5439" t="s">
        <v>34</v>
      </c>
      <c r="C5439" t="s">
        <v>27</v>
      </c>
      <c r="D5439" t="s">
        <v>50</v>
      </c>
      <c r="E5439" s="1">
        <v>44487</v>
      </c>
      <c r="F5439" s="4">
        <v>343</v>
      </c>
      <c r="G5439">
        <v>16</v>
      </c>
      <c r="H5439" s="3">
        <f>_xlfn.XLOOKUP(sales[[#This Row],[Product]],products[Product],products[Cost per box])*sales[[#This Row],[Boxes]]</f>
        <v>198.56</v>
      </c>
      <c r="I5439" s="4">
        <f>sales[[#This Row],[Revenue]]-sales[[#This Row],[Cost]]</f>
        <v>144.44</v>
      </c>
    </row>
    <row r="5440" spans="2:9" x14ac:dyDescent="0.25">
      <c r="B5440" t="s">
        <v>41</v>
      </c>
      <c r="C5440" t="s">
        <v>27</v>
      </c>
      <c r="D5440" t="s">
        <v>17</v>
      </c>
      <c r="E5440" s="1">
        <v>44487</v>
      </c>
      <c r="F5440" s="4">
        <v>5558</v>
      </c>
      <c r="G5440">
        <v>242</v>
      </c>
      <c r="H5440" s="3">
        <f>_xlfn.XLOOKUP(sales[[#This Row],[Product]],products[Product],products[Cost per box])*sales[[#This Row],[Boxes]]</f>
        <v>1645.6</v>
      </c>
      <c r="I5440" s="4">
        <f>sales[[#This Row],[Revenue]]-sales[[#This Row],[Cost]]</f>
        <v>3912.4</v>
      </c>
    </row>
    <row r="5441" spans="2:9" x14ac:dyDescent="0.25">
      <c r="B5441" t="s">
        <v>32</v>
      </c>
      <c r="C5441" t="s">
        <v>9</v>
      </c>
      <c r="D5441" t="s">
        <v>47</v>
      </c>
      <c r="E5441" s="1">
        <v>44487</v>
      </c>
      <c r="F5441" s="4">
        <v>357</v>
      </c>
      <c r="G5441">
        <v>23</v>
      </c>
      <c r="H5441" s="3">
        <f>_xlfn.XLOOKUP(sales[[#This Row],[Product]],products[Product],products[Cost per box])*sales[[#This Row],[Boxes]]</f>
        <v>120.97999999999999</v>
      </c>
      <c r="I5441" s="4">
        <f>sales[[#This Row],[Revenue]]-sales[[#This Row],[Cost]]</f>
        <v>236.02</v>
      </c>
    </row>
    <row r="5442" spans="2:9" x14ac:dyDescent="0.25">
      <c r="B5442" t="s">
        <v>25</v>
      </c>
      <c r="C5442" t="s">
        <v>27</v>
      </c>
      <c r="D5442" t="s">
        <v>52</v>
      </c>
      <c r="E5442" s="1">
        <v>44487</v>
      </c>
      <c r="F5442" s="4">
        <v>28</v>
      </c>
      <c r="G5442">
        <v>3</v>
      </c>
      <c r="H5442" s="3">
        <f>_xlfn.XLOOKUP(sales[[#This Row],[Product]],products[Product],products[Cost per box])*sales[[#This Row],[Boxes]]</f>
        <v>9.9599999999999991</v>
      </c>
      <c r="I5442" s="4">
        <f>sales[[#This Row],[Revenue]]-sales[[#This Row],[Cost]]</f>
        <v>18.04</v>
      </c>
    </row>
    <row r="5443" spans="2:9" x14ac:dyDescent="0.25">
      <c r="B5443" t="s">
        <v>33</v>
      </c>
      <c r="C5443" t="s">
        <v>9</v>
      </c>
      <c r="D5443" t="s">
        <v>17</v>
      </c>
      <c r="E5443" s="1">
        <v>44487</v>
      </c>
      <c r="F5443" s="4">
        <v>3192</v>
      </c>
      <c r="G5443">
        <v>146</v>
      </c>
      <c r="H5443" s="3">
        <f>_xlfn.XLOOKUP(sales[[#This Row],[Product]],products[Product],products[Cost per box])*sales[[#This Row],[Boxes]]</f>
        <v>992.8</v>
      </c>
      <c r="I5443" s="4">
        <f>sales[[#This Row],[Revenue]]-sales[[#This Row],[Cost]]</f>
        <v>2199.1999999999998</v>
      </c>
    </row>
    <row r="5444" spans="2:9" x14ac:dyDescent="0.25">
      <c r="B5444" t="s">
        <v>49</v>
      </c>
      <c r="C5444" t="s">
        <v>11</v>
      </c>
      <c r="D5444" t="s">
        <v>44</v>
      </c>
      <c r="E5444" s="1">
        <v>44487</v>
      </c>
      <c r="F5444" s="4">
        <v>3493</v>
      </c>
      <c r="G5444">
        <v>146</v>
      </c>
      <c r="H5444" s="3">
        <f>_xlfn.XLOOKUP(sales[[#This Row],[Product]],products[Product],products[Cost per box])*sales[[#This Row],[Boxes]]</f>
        <v>1397.22</v>
      </c>
      <c r="I5444" s="4">
        <f>sales[[#This Row],[Revenue]]-sales[[#This Row],[Cost]]</f>
        <v>2095.7799999999997</v>
      </c>
    </row>
    <row r="5445" spans="2:9" x14ac:dyDescent="0.25">
      <c r="B5445" t="s">
        <v>34</v>
      </c>
      <c r="C5445" t="s">
        <v>9</v>
      </c>
      <c r="D5445" t="s">
        <v>44</v>
      </c>
      <c r="E5445" s="1">
        <v>44487</v>
      </c>
      <c r="F5445" s="4">
        <v>6335</v>
      </c>
      <c r="G5445">
        <v>264</v>
      </c>
      <c r="H5445" s="3">
        <f>_xlfn.XLOOKUP(sales[[#This Row],[Product]],products[Product],products[Cost per box])*sales[[#This Row],[Boxes]]</f>
        <v>2526.48</v>
      </c>
      <c r="I5445" s="4">
        <f>sales[[#This Row],[Revenue]]-sales[[#This Row],[Cost]]</f>
        <v>3808.52</v>
      </c>
    </row>
    <row r="5446" spans="2:9" x14ac:dyDescent="0.25">
      <c r="B5446" t="s">
        <v>10</v>
      </c>
      <c r="C5446" t="s">
        <v>21</v>
      </c>
      <c r="D5446" t="s">
        <v>12</v>
      </c>
      <c r="E5446" s="1">
        <v>44487</v>
      </c>
      <c r="F5446" s="4">
        <v>12474</v>
      </c>
      <c r="G5446">
        <v>840</v>
      </c>
      <c r="H5446" s="3">
        <f>_xlfn.XLOOKUP(sales[[#This Row],[Product]],products[Product],products[Cost per box])*sales[[#This Row],[Boxes]]</f>
        <v>7081.2</v>
      </c>
      <c r="I5446" s="4">
        <f>sales[[#This Row],[Revenue]]-sales[[#This Row],[Cost]]</f>
        <v>5392.8</v>
      </c>
    </row>
    <row r="5447" spans="2:9" x14ac:dyDescent="0.25">
      <c r="B5447" t="s">
        <v>33</v>
      </c>
      <c r="C5447" t="s">
        <v>9</v>
      </c>
      <c r="D5447" t="s">
        <v>7</v>
      </c>
      <c r="E5447" s="1">
        <v>44487</v>
      </c>
      <c r="F5447" s="4">
        <v>630</v>
      </c>
      <c r="G5447">
        <v>45</v>
      </c>
      <c r="H5447" s="3">
        <f>_xlfn.XLOOKUP(sales[[#This Row],[Product]],products[Product],products[Cost per box])*sales[[#This Row],[Boxes]]</f>
        <v>231.75000000000003</v>
      </c>
      <c r="I5447" s="4">
        <f>sales[[#This Row],[Revenue]]-sales[[#This Row],[Cost]]</f>
        <v>398.25</v>
      </c>
    </row>
    <row r="5448" spans="2:9" x14ac:dyDescent="0.25">
      <c r="B5448" t="s">
        <v>40</v>
      </c>
      <c r="C5448" t="s">
        <v>21</v>
      </c>
      <c r="D5448" t="s">
        <v>48</v>
      </c>
      <c r="E5448" s="1">
        <v>44487</v>
      </c>
      <c r="F5448" s="4">
        <v>6657</v>
      </c>
      <c r="G5448">
        <v>267</v>
      </c>
      <c r="H5448" s="3">
        <f>_xlfn.XLOOKUP(sales[[#This Row],[Product]],products[Product],products[Cost per box])*sales[[#This Row],[Boxes]]</f>
        <v>1997.16</v>
      </c>
      <c r="I5448" s="4">
        <f>sales[[#This Row],[Revenue]]-sales[[#This Row],[Cost]]</f>
        <v>4659.84</v>
      </c>
    </row>
    <row r="5449" spans="2:9" x14ac:dyDescent="0.25">
      <c r="B5449" t="s">
        <v>49</v>
      </c>
      <c r="C5449" t="s">
        <v>21</v>
      </c>
      <c r="D5449" t="s">
        <v>22</v>
      </c>
      <c r="E5449" s="1">
        <v>44487</v>
      </c>
      <c r="F5449" s="4">
        <v>2275</v>
      </c>
      <c r="G5449">
        <v>253</v>
      </c>
      <c r="H5449" s="3">
        <f>_xlfn.XLOOKUP(sales[[#This Row],[Product]],products[Product],products[Cost per box])*sales[[#This Row],[Boxes]]</f>
        <v>2079.6600000000003</v>
      </c>
      <c r="I5449" s="4">
        <f>sales[[#This Row],[Revenue]]-sales[[#This Row],[Cost]]</f>
        <v>195.33999999999969</v>
      </c>
    </row>
    <row r="5450" spans="2:9" x14ac:dyDescent="0.25">
      <c r="B5450" t="s">
        <v>37</v>
      </c>
      <c r="C5450" t="s">
        <v>9</v>
      </c>
      <c r="D5450" t="s">
        <v>22</v>
      </c>
      <c r="E5450" s="1">
        <v>44487</v>
      </c>
      <c r="F5450" s="4">
        <v>5110</v>
      </c>
      <c r="G5450">
        <v>511</v>
      </c>
      <c r="H5450" s="3">
        <f>_xlfn.XLOOKUP(sales[[#This Row],[Product]],products[Product],products[Cost per box])*sales[[#This Row],[Boxes]]</f>
        <v>4200.42</v>
      </c>
      <c r="I5450" s="4">
        <f>sales[[#This Row],[Revenue]]-sales[[#This Row],[Cost]]</f>
        <v>909.57999999999993</v>
      </c>
    </row>
    <row r="5451" spans="2:9" x14ac:dyDescent="0.25">
      <c r="B5451" t="s">
        <v>8</v>
      </c>
      <c r="C5451" t="s">
        <v>21</v>
      </c>
      <c r="D5451" t="s">
        <v>30</v>
      </c>
      <c r="E5451" s="1">
        <v>44487</v>
      </c>
      <c r="F5451" s="4">
        <v>1743</v>
      </c>
      <c r="G5451">
        <v>88</v>
      </c>
      <c r="H5451" s="3">
        <f>_xlfn.XLOOKUP(sales[[#This Row],[Product]],products[Product],products[Cost per box])*sales[[#This Row],[Boxes]]</f>
        <v>323.84000000000003</v>
      </c>
      <c r="I5451" s="4">
        <f>sales[[#This Row],[Revenue]]-sales[[#This Row],[Cost]]</f>
        <v>1419.1599999999999</v>
      </c>
    </row>
    <row r="5452" spans="2:9" x14ac:dyDescent="0.25">
      <c r="B5452" t="s">
        <v>49</v>
      </c>
      <c r="C5452" t="s">
        <v>9</v>
      </c>
      <c r="D5452" t="s">
        <v>24</v>
      </c>
      <c r="E5452" s="1">
        <v>44487</v>
      </c>
      <c r="F5452" s="4">
        <v>6860</v>
      </c>
      <c r="G5452">
        <v>343</v>
      </c>
      <c r="H5452" s="3">
        <f>_xlfn.XLOOKUP(sales[[#This Row],[Product]],products[Product],products[Cost per box])*sales[[#This Row],[Boxes]]</f>
        <v>3604.93</v>
      </c>
      <c r="I5452" s="4">
        <f>sales[[#This Row],[Revenue]]-sales[[#This Row],[Cost]]</f>
        <v>3255.07</v>
      </c>
    </row>
    <row r="5453" spans="2:9" x14ac:dyDescent="0.25">
      <c r="B5453" t="s">
        <v>37</v>
      </c>
      <c r="C5453" t="s">
        <v>6</v>
      </c>
      <c r="D5453" t="s">
        <v>30</v>
      </c>
      <c r="E5453" s="1">
        <v>44487</v>
      </c>
      <c r="F5453" s="4">
        <v>9940</v>
      </c>
      <c r="G5453">
        <v>524</v>
      </c>
      <c r="H5453" s="3">
        <f>_xlfn.XLOOKUP(sales[[#This Row],[Product]],products[Product],products[Cost per box])*sales[[#This Row],[Boxes]]</f>
        <v>1928.3200000000002</v>
      </c>
      <c r="I5453" s="4">
        <f>sales[[#This Row],[Revenue]]-sales[[#This Row],[Cost]]</f>
        <v>8011.68</v>
      </c>
    </row>
    <row r="5454" spans="2:9" x14ac:dyDescent="0.25">
      <c r="B5454" t="s">
        <v>10</v>
      </c>
      <c r="C5454" t="s">
        <v>16</v>
      </c>
      <c r="D5454" t="s">
        <v>28</v>
      </c>
      <c r="E5454" s="1">
        <v>44487</v>
      </c>
      <c r="F5454" s="4">
        <v>896</v>
      </c>
      <c r="G5454">
        <v>150</v>
      </c>
      <c r="H5454" s="3">
        <f>_xlfn.XLOOKUP(sales[[#This Row],[Product]],products[Product],products[Cost per box])*sales[[#This Row],[Boxes]]</f>
        <v>413.99999999999994</v>
      </c>
      <c r="I5454" s="4">
        <f>sales[[#This Row],[Revenue]]-sales[[#This Row],[Cost]]</f>
        <v>482.00000000000006</v>
      </c>
    </row>
    <row r="5455" spans="2:9" x14ac:dyDescent="0.25">
      <c r="B5455" t="s">
        <v>54</v>
      </c>
      <c r="C5455" t="s">
        <v>27</v>
      </c>
      <c r="D5455" t="s">
        <v>26</v>
      </c>
      <c r="E5455" s="1">
        <v>44487</v>
      </c>
      <c r="F5455" s="4">
        <v>1757</v>
      </c>
      <c r="G5455">
        <v>136</v>
      </c>
      <c r="H5455" s="3">
        <f>_xlfn.XLOOKUP(sales[[#This Row],[Product]],products[Product],products[Cost per box])*sales[[#This Row],[Boxes]]</f>
        <v>874.48</v>
      </c>
      <c r="I5455" s="4">
        <f>sales[[#This Row],[Revenue]]-sales[[#This Row],[Cost]]</f>
        <v>882.52</v>
      </c>
    </row>
    <row r="5456" spans="2:9" x14ac:dyDescent="0.25">
      <c r="B5456" t="s">
        <v>34</v>
      </c>
      <c r="C5456" t="s">
        <v>27</v>
      </c>
      <c r="D5456" t="s">
        <v>30</v>
      </c>
      <c r="E5456" s="1">
        <v>44487</v>
      </c>
      <c r="F5456" s="4">
        <v>1568</v>
      </c>
      <c r="G5456">
        <v>88</v>
      </c>
      <c r="H5456" s="3">
        <f>_xlfn.XLOOKUP(sales[[#This Row],[Product]],products[Product],products[Cost per box])*sales[[#This Row],[Boxes]]</f>
        <v>323.84000000000003</v>
      </c>
      <c r="I5456" s="4">
        <f>sales[[#This Row],[Revenue]]-sales[[#This Row],[Cost]]</f>
        <v>1244.1599999999999</v>
      </c>
    </row>
    <row r="5457" spans="2:9" x14ac:dyDescent="0.25">
      <c r="B5457" t="s">
        <v>56</v>
      </c>
      <c r="C5457" t="s">
        <v>11</v>
      </c>
      <c r="D5457" t="s">
        <v>36</v>
      </c>
      <c r="E5457" s="1">
        <v>44487</v>
      </c>
      <c r="F5457" s="4">
        <v>6454</v>
      </c>
      <c r="G5457">
        <v>910</v>
      </c>
      <c r="H5457" s="3">
        <f>_xlfn.XLOOKUP(sales[[#This Row],[Product]],products[Product],products[Cost per box])*sales[[#This Row],[Boxes]]</f>
        <v>4586.3999999999996</v>
      </c>
      <c r="I5457" s="4">
        <f>sales[[#This Row],[Revenue]]-sales[[#This Row],[Cost]]</f>
        <v>1867.6000000000004</v>
      </c>
    </row>
    <row r="5458" spans="2:9" x14ac:dyDescent="0.25">
      <c r="B5458" t="s">
        <v>10</v>
      </c>
      <c r="C5458" t="s">
        <v>6</v>
      </c>
      <c r="D5458" t="s">
        <v>44</v>
      </c>
      <c r="E5458" s="1">
        <v>44487</v>
      </c>
      <c r="F5458" s="4">
        <v>497</v>
      </c>
      <c r="G5458">
        <v>23</v>
      </c>
      <c r="H5458" s="3">
        <f>_xlfn.XLOOKUP(sales[[#This Row],[Product]],products[Product],products[Cost per box])*sales[[#This Row],[Boxes]]</f>
        <v>220.11</v>
      </c>
      <c r="I5458" s="4">
        <f>sales[[#This Row],[Revenue]]-sales[[#This Row],[Cost]]</f>
        <v>276.89</v>
      </c>
    </row>
    <row r="5459" spans="2:9" x14ac:dyDescent="0.25">
      <c r="B5459" t="s">
        <v>18</v>
      </c>
      <c r="C5459" t="s">
        <v>11</v>
      </c>
      <c r="D5459" t="s">
        <v>12</v>
      </c>
      <c r="E5459" s="1">
        <v>44487</v>
      </c>
      <c r="F5459" s="4">
        <v>7210</v>
      </c>
      <c r="G5459">
        <v>425</v>
      </c>
      <c r="H5459" s="3">
        <f>_xlfn.XLOOKUP(sales[[#This Row],[Product]],products[Product],products[Cost per box])*sales[[#This Row],[Boxes]]</f>
        <v>3582.75</v>
      </c>
      <c r="I5459" s="4">
        <f>sales[[#This Row],[Revenue]]-sales[[#This Row],[Cost]]</f>
        <v>3627.25</v>
      </c>
    </row>
    <row r="5460" spans="2:9" x14ac:dyDescent="0.25">
      <c r="B5460" t="s">
        <v>40</v>
      </c>
      <c r="C5460" t="s">
        <v>16</v>
      </c>
      <c r="D5460" t="s">
        <v>28</v>
      </c>
      <c r="E5460" s="1">
        <v>44487</v>
      </c>
      <c r="F5460" s="4">
        <v>11319</v>
      </c>
      <c r="G5460">
        <v>1610</v>
      </c>
      <c r="H5460" s="3">
        <f>_xlfn.XLOOKUP(sales[[#This Row],[Product]],products[Product],products[Cost per box])*sales[[#This Row],[Boxes]]</f>
        <v>4443.5999999999995</v>
      </c>
      <c r="I5460" s="4">
        <f>sales[[#This Row],[Revenue]]-sales[[#This Row],[Cost]]</f>
        <v>6875.4000000000005</v>
      </c>
    </row>
    <row r="5461" spans="2:9" x14ac:dyDescent="0.25">
      <c r="B5461" t="s">
        <v>23</v>
      </c>
      <c r="C5461" t="s">
        <v>27</v>
      </c>
      <c r="D5461" t="s">
        <v>47</v>
      </c>
      <c r="E5461" s="1">
        <v>44487</v>
      </c>
      <c r="F5461" s="4">
        <v>10388</v>
      </c>
      <c r="G5461">
        <v>693</v>
      </c>
      <c r="H5461" s="3">
        <f>_xlfn.XLOOKUP(sales[[#This Row],[Product]],products[Product],products[Cost per box])*sales[[#This Row],[Boxes]]</f>
        <v>3645.18</v>
      </c>
      <c r="I5461" s="4">
        <f>sales[[#This Row],[Revenue]]-sales[[#This Row],[Cost]]</f>
        <v>6742.82</v>
      </c>
    </row>
    <row r="5462" spans="2:9" x14ac:dyDescent="0.25">
      <c r="B5462" t="s">
        <v>37</v>
      </c>
      <c r="C5462" t="s">
        <v>21</v>
      </c>
      <c r="D5462" t="s">
        <v>26</v>
      </c>
      <c r="E5462" s="1">
        <v>44487</v>
      </c>
      <c r="F5462" s="4">
        <v>2086</v>
      </c>
      <c r="G5462">
        <v>161</v>
      </c>
      <c r="H5462" s="3">
        <f>_xlfn.XLOOKUP(sales[[#This Row],[Product]],products[Product],products[Cost per box])*sales[[#This Row],[Boxes]]</f>
        <v>1035.23</v>
      </c>
      <c r="I5462" s="4">
        <f>sales[[#This Row],[Revenue]]-sales[[#This Row],[Cost]]</f>
        <v>1050.77</v>
      </c>
    </row>
    <row r="5463" spans="2:9" x14ac:dyDescent="0.25">
      <c r="B5463" t="s">
        <v>5</v>
      </c>
      <c r="C5463" t="s">
        <v>27</v>
      </c>
      <c r="D5463" t="s">
        <v>30</v>
      </c>
      <c r="E5463" s="1">
        <v>44487</v>
      </c>
      <c r="F5463" s="4">
        <v>8750</v>
      </c>
      <c r="G5463">
        <v>487</v>
      </c>
      <c r="H5463" s="3">
        <f>_xlfn.XLOOKUP(sales[[#This Row],[Product]],products[Product],products[Cost per box])*sales[[#This Row],[Boxes]]</f>
        <v>1792.16</v>
      </c>
      <c r="I5463" s="4">
        <f>sales[[#This Row],[Revenue]]-sales[[#This Row],[Cost]]</f>
        <v>6957.84</v>
      </c>
    </row>
    <row r="5464" spans="2:9" x14ac:dyDescent="0.25">
      <c r="B5464" t="s">
        <v>13</v>
      </c>
      <c r="C5464" t="s">
        <v>16</v>
      </c>
      <c r="D5464" t="s">
        <v>14</v>
      </c>
      <c r="E5464" s="1">
        <v>44488</v>
      </c>
      <c r="F5464" s="4">
        <v>5775</v>
      </c>
      <c r="G5464">
        <v>840</v>
      </c>
      <c r="H5464" s="3">
        <f>_xlfn.XLOOKUP(sales[[#This Row],[Product]],products[Product],products[Cost per box])*sales[[#This Row],[Boxes]]</f>
        <v>5300.4</v>
      </c>
      <c r="I5464" s="4">
        <f>sales[[#This Row],[Revenue]]-sales[[#This Row],[Cost]]</f>
        <v>474.60000000000036</v>
      </c>
    </row>
    <row r="5465" spans="2:9" x14ac:dyDescent="0.25">
      <c r="B5465" t="s">
        <v>51</v>
      </c>
      <c r="C5465" t="s">
        <v>21</v>
      </c>
      <c r="D5465" t="s">
        <v>52</v>
      </c>
      <c r="E5465" s="1">
        <v>44488</v>
      </c>
      <c r="F5465" s="4">
        <v>16604</v>
      </c>
      <c r="G5465">
        <v>1680</v>
      </c>
      <c r="H5465" s="3">
        <f>_xlfn.XLOOKUP(sales[[#This Row],[Product]],products[Product],products[Cost per box])*sales[[#This Row],[Boxes]]</f>
        <v>5577.5999999999995</v>
      </c>
      <c r="I5465" s="4">
        <f>sales[[#This Row],[Revenue]]-sales[[#This Row],[Cost]]</f>
        <v>11026.400000000001</v>
      </c>
    </row>
    <row r="5466" spans="2:9" x14ac:dyDescent="0.25">
      <c r="B5466" t="s">
        <v>23</v>
      </c>
      <c r="C5466" t="s">
        <v>16</v>
      </c>
      <c r="D5466" t="s">
        <v>7</v>
      </c>
      <c r="E5466" s="1">
        <v>44488</v>
      </c>
      <c r="F5466" s="4">
        <v>5348</v>
      </c>
      <c r="G5466">
        <v>357</v>
      </c>
      <c r="H5466" s="3">
        <f>_xlfn.XLOOKUP(sales[[#This Row],[Product]],products[Product],products[Cost per box])*sales[[#This Row],[Boxes]]</f>
        <v>1838.5500000000002</v>
      </c>
      <c r="I5466" s="4">
        <f>sales[[#This Row],[Revenue]]-sales[[#This Row],[Cost]]</f>
        <v>3509.45</v>
      </c>
    </row>
    <row r="5467" spans="2:9" x14ac:dyDescent="0.25">
      <c r="B5467" t="s">
        <v>57</v>
      </c>
      <c r="C5467" t="s">
        <v>27</v>
      </c>
      <c r="D5467" t="s">
        <v>35</v>
      </c>
      <c r="E5467" s="1">
        <v>44488</v>
      </c>
      <c r="F5467" s="4">
        <v>4613</v>
      </c>
      <c r="G5467">
        <v>257</v>
      </c>
      <c r="H5467" s="3">
        <f>_xlfn.XLOOKUP(sales[[#This Row],[Product]],products[Product],products[Cost per box])*sales[[#This Row],[Boxes]]</f>
        <v>681.05</v>
      </c>
      <c r="I5467" s="4">
        <f>sales[[#This Row],[Revenue]]-sales[[#This Row],[Cost]]</f>
        <v>3931.95</v>
      </c>
    </row>
    <row r="5468" spans="2:9" x14ac:dyDescent="0.25">
      <c r="B5468" t="s">
        <v>41</v>
      </c>
      <c r="C5468" t="s">
        <v>6</v>
      </c>
      <c r="D5468" t="s">
        <v>7</v>
      </c>
      <c r="E5468" s="1">
        <v>44488</v>
      </c>
      <c r="F5468" s="4">
        <v>6811</v>
      </c>
      <c r="G5468">
        <v>487</v>
      </c>
      <c r="H5468" s="3">
        <f>_xlfn.XLOOKUP(sales[[#This Row],[Product]],products[Product],products[Cost per box])*sales[[#This Row],[Boxes]]</f>
        <v>2508.0500000000002</v>
      </c>
      <c r="I5468" s="4">
        <f>sales[[#This Row],[Revenue]]-sales[[#This Row],[Cost]]</f>
        <v>4302.95</v>
      </c>
    </row>
    <row r="5469" spans="2:9" x14ac:dyDescent="0.25">
      <c r="B5469" t="s">
        <v>23</v>
      </c>
      <c r="C5469" t="s">
        <v>11</v>
      </c>
      <c r="D5469" t="s">
        <v>38</v>
      </c>
      <c r="E5469" s="1">
        <v>44488</v>
      </c>
      <c r="F5469" s="4">
        <v>1330</v>
      </c>
      <c r="G5469">
        <v>50</v>
      </c>
      <c r="H5469" s="3">
        <f>_xlfn.XLOOKUP(sales[[#This Row],[Product]],products[Product],products[Cost per box])*sales[[#This Row],[Boxes]]</f>
        <v>497</v>
      </c>
      <c r="I5469" s="4">
        <f>sales[[#This Row],[Revenue]]-sales[[#This Row],[Cost]]</f>
        <v>833</v>
      </c>
    </row>
    <row r="5470" spans="2:9" x14ac:dyDescent="0.25">
      <c r="B5470" t="s">
        <v>57</v>
      </c>
      <c r="C5470" t="s">
        <v>16</v>
      </c>
      <c r="D5470" t="s">
        <v>44</v>
      </c>
      <c r="E5470" s="1">
        <v>44488</v>
      </c>
      <c r="F5470" s="4">
        <v>11501</v>
      </c>
      <c r="G5470">
        <v>523</v>
      </c>
      <c r="H5470" s="3">
        <f>_xlfn.XLOOKUP(sales[[#This Row],[Product]],products[Product],products[Cost per box])*sales[[#This Row],[Boxes]]</f>
        <v>5005.1100000000006</v>
      </c>
      <c r="I5470" s="4">
        <f>sales[[#This Row],[Revenue]]-sales[[#This Row],[Cost]]</f>
        <v>6495.8899999999994</v>
      </c>
    </row>
    <row r="5471" spans="2:9" x14ac:dyDescent="0.25">
      <c r="B5471" t="s">
        <v>34</v>
      </c>
      <c r="C5471" t="s">
        <v>16</v>
      </c>
      <c r="D5471" t="s">
        <v>12</v>
      </c>
      <c r="E5471" s="1">
        <v>44488</v>
      </c>
      <c r="F5471" s="4">
        <v>1407</v>
      </c>
      <c r="G5471">
        <v>94</v>
      </c>
      <c r="H5471" s="3">
        <f>_xlfn.XLOOKUP(sales[[#This Row],[Product]],products[Product],products[Cost per box])*sales[[#This Row],[Boxes]]</f>
        <v>792.42</v>
      </c>
      <c r="I5471" s="4">
        <f>sales[[#This Row],[Revenue]]-sales[[#This Row],[Cost]]</f>
        <v>614.58000000000004</v>
      </c>
    </row>
    <row r="5472" spans="2:9" x14ac:dyDescent="0.25">
      <c r="B5472" t="s">
        <v>57</v>
      </c>
      <c r="C5472" t="s">
        <v>16</v>
      </c>
      <c r="D5472" t="s">
        <v>19</v>
      </c>
      <c r="E5472" s="1">
        <v>44488</v>
      </c>
      <c r="F5472" s="4">
        <v>4249</v>
      </c>
      <c r="G5472">
        <v>266</v>
      </c>
      <c r="H5472" s="3">
        <f>_xlfn.XLOOKUP(sales[[#This Row],[Product]],products[Product],products[Cost per box])*sales[[#This Row],[Boxes]]</f>
        <v>2721.1800000000003</v>
      </c>
      <c r="I5472" s="4">
        <f>sales[[#This Row],[Revenue]]-sales[[#This Row],[Cost]]</f>
        <v>1527.8199999999997</v>
      </c>
    </row>
    <row r="5473" spans="2:9" x14ac:dyDescent="0.25">
      <c r="B5473" t="s">
        <v>32</v>
      </c>
      <c r="C5473" t="s">
        <v>11</v>
      </c>
      <c r="D5473" t="s">
        <v>26</v>
      </c>
      <c r="E5473" s="1">
        <v>44488</v>
      </c>
      <c r="F5473" s="4">
        <v>13377</v>
      </c>
      <c r="G5473">
        <v>1190</v>
      </c>
      <c r="H5473" s="3">
        <f>_xlfn.XLOOKUP(sales[[#This Row],[Product]],products[Product],products[Cost per box])*sales[[#This Row],[Boxes]]</f>
        <v>7651.7</v>
      </c>
      <c r="I5473" s="4">
        <f>sales[[#This Row],[Revenue]]-sales[[#This Row],[Cost]]</f>
        <v>5725.3</v>
      </c>
    </row>
    <row r="5474" spans="2:9" x14ac:dyDescent="0.25">
      <c r="B5474" t="s">
        <v>34</v>
      </c>
      <c r="C5474" t="s">
        <v>21</v>
      </c>
      <c r="D5474" t="s">
        <v>28</v>
      </c>
      <c r="E5474" s="1">
        <v>44488</v>
      </c>
      <c r="F5474" s="4">
        <v>3514</v>
      </c>
      <c r="G5474">
        <v>440</v>
      </c>
      <c r="H5474" s="3">
        <f>_xlfn.XLOOKUP(sales[[#This Row],[Product]],products[Product],products[Cost per box])*sales[[#This Row],[Boxes]]</f>
        <v>1214.3999999999999</v>
      </c>
      <c r="I5474" s="4">
        <f>sales[[#This Row],[Revenue]]-sales[[#This Row],[Cost]]</f>
        <v>2299.6000000000004</v>
      </c>
    </row>
    <row r="5475" spans="2:9" x14ac:dyDescent="0.25">
      <c r="B5475" t="s">
        <v>33</v>
      </c>
      <c r="C5475" t="s">
        <v>16</v>
      </c>
      <c r="D5475" t="s">
        <v>19</v>
      </c>
      <c r="E5475" s="1">
        <v>44488</v>
      </c>
      <c r="F5475" s="4">
        <v>1960</v>
      </c>
      <c r="G5475">
        <v>123</v>
      </c>
      <c r="H5475" s="3">
        <f>_xlfn.XLOOKUP(sales[[#This Row],[Product]],products[Product],products[Cost per box])*sales[[#This Row],[Boxes]]</f>
        <v>1258.29</v>
      </c>
      <c r="I5475" s="4">
        <f>sales[[#This Row],[Revenue]]-sales[[#This Row],[Cost]]</f>
        <v>701.71</v>
      </c>
    </row>
    <row r="5476" spans="2:9" x14ac:dyDescent="0.25">
      <c r="B5476" t="s">
        <v>55</v>
      </c>
      <c r="C5476" t="s">
        <v>9</v>
      </c>
      <c r="D5476" t="s">
        <v>45</v>
      </c>
      <c r="E5476" s="1">
        <v>44488</v>
      </c>
      <c r="F5476" s="4">
        <v>9954</v>
      </c>
      <c r="G5476">
        <v>453</v>
      </c>
      <c r="H5476" s="3">
        <f>_xlfn.XLOOKUP(sales[[#This Row],[Product]],products[Product],products[Cost per box])*sales[[#This Row],[Boxes]]</f>
        <v>3501.69</v>
      </c>
      <c r="I5476" s="4">
        <f>sales[[#This Row],[Revenue]]-sales[[#This Row],[Cost]]</f>
        <v>6452.3099999999995</v>
      </c>
    </row>
    <row r="5477" spans="2:9" x14ac:dyDescent="0.25">
      <c r="B5477" t="s">
        <v>39</v>
      </c>
      <c r="C5477" t="s">
        <v>21</v>
      </c>
      <c r="D5477" t="s">
        <v>52</v>
      </c>
      <c r="E5477" s="1">
        <v>44488</v>
      </c>
      <c r="F5477" s="4">
        <v>5775</v>
      </c>
      <c r="G5477">
        <v>525</v>
      </c>
      <c r="H5477" s="3">
        <f>_xlfn.XLOOKUP(sales[[#This Row],[Product]],products[Product],products[Cost per box])*sales[[#This Row],[Boxes]]</f>
        <v>1743</v>
      </c>
      <c r="I5477" s="4">
        <f>sales[[#This Row],[Revenue]]-sales[[#This Row],[Cost]]</f>
        <v>4032</v>
      </c>
    </row>
    <row r="5478" spans="2:9" x14ac:dyDescent="0.25">
      <c r="B5478" t="s">
        <v>18</v>
      </c>
      <c r="C5478" t="s">
        <v>6</v>
      </c>
      <c r="D5478" t="s">
        <v>28</v>
      </c>
      <c r="E5478" s="1">
        <v>44488</v>
      </c>
      <c r="F5478" s="4">
        <v>12537</v>
      </c>
      <c r="G5478">
        <v>1820</v>
      </c>
      <c r="H5478" s="3">
        <f>_xlfn.XLOOKUP(sales[[#This Row],[Product]],products[Product],products[Cost per box])*sales[[#This Row],[Boxes]]</f>
        <v>5023.2</v>
      </c>
      <c r="I5478" s="4">
        <f>sales[[#This Row],[Revenue]]-sales[[#This Row],[Cost]]</f>
        <v>7513.8</v>
      </c>
    </row>
    <row r="5479" spans="2:9" x14ac:dyDescent="0.25">
      <c r="B5479" t="s">
        <v>39</v>
      </c>
      <c r="C5479" t="s">
        <v>11</v>
      </c>
      <c r="D5479" t="s">
        <v>48</v>
      </c>
      <c r="E5479" s="1">
        <v>44488</v>
      </c>
      <c r="F5479" s="4">
        <v>875</v>
      </c>
      <c r="G5479">
        <v>33</v>
      </c>
      <c r="H5479" s="3">
        <f>_xlfn.XLOOKUP(sales[[#This Row],[Product]],products[Product],products[Cost per box])*sales[[#This Row],[Boxes]]</f>
        <v>246.84</v>
      </c>
      <c r="I5479" s="4">
        <f>sales[[#This Row],[Revenue]]-sales[[#This Row],[Cost]]</f>
        <v>628.16</v>
      </c>
    </row>
    <row r="5480" spans="2:9" x14ac:dyDescent="0.25">
      <c r="B5480" t="s">
        <v>57</v>
      </c>
      <c r="C5480" t="s">
        <v>27</v>
      </c>
      <c r="D5480" t="s">
        <v>52</v>
      </c>
      <c r="E5480" s="1">
        <v>44488</v>
      </c>
      <c r="F5480" s="4">
        <v>3220</v>
      </c>
      <c r="G5480">
        <v>322</v>
      </c>
      <c r="H5480" s="3">
        <f>_xlfn.XLOOKUP(sales[[#This Row],[Product]],products[Product],products[Cost per box])*sales[[#This Row],[Boxes]]</f>
        <v>1069.04</v>
      </c>
      <c r="I5480" s="4">
        <f>sales[[#This Row],[Revenue]]-sales[[#This Row],[Cost]]</f>
        <v>2150.96</v>
      </c>
    </row>
    <row r="5481" spans="2:9" x14ac:dyDescent="0.25">
      <c r="B5481" t="s">
        <v>57</v>
      </c>
      <c r="C5481" t="s">
        <v>16</v>
      </c>
      <c r="D5481" t="s">
        <v>22</v>
      </c>
      <c r="E5481" s="1">
        <v>44488</v>
      </c>
      <c r="F5481" s="4">
        <v>2408</v>
      </c>
      <c r="G5481">
        <v>268</v>
      </c>
      <c r="H5481" s="3">
        <f>_xlfn.XLOOKUP(sales[[#This Row],[Product]],products[Product],products[Cost per box])*sales[[#This Row],[Boxes]]</f>
        <v>2202.96</v>
      </c>
      <c r="I5481" s="4">
        <f>sales[[#This Row],[Revenue]]-sales[[#This Row],[Cost]]</f>
        <v>205.03999999999996</v>
      </c>
    </row>
    <row r="5482" spans="2:9" x14ac:dyDescent="0.25">
      <c r="B5482" t="s">
        <v>5</v>
      </c>
      <c r="C5482" t="s">
        <v>11</v>
      </c>
      <c r="D5482" t="s">
        <v>24</v>
      </c>
      <c r="E5482" s="1">
        <v>44488</v>
      </c>
      <c r="F5482" s="4">
        <v>10892</v>
      </c>
      <c r="G5482">
        <v>545</v>
      </c>
      <c r="H5482" s="3">
        <f>_xlfn.XLOOKUP(sales[[#This Row],[Product]],products[Product],products[Cost per box])*sales[[#This Row],[Boxes]]</f>
        <v>5727.95</v>
      </c>
      <c r="I5482" s="4">
        <f>sales[[#This Row],[Revenue]]-sales[[#This Row],[Cost]]</f>
        <v>5164.05</v>
      </c>
    </row>
    <row r="5483" spans="2:9" x14ac:dyDescent="0.25">
      <c r="B5483" t="s">
        <v>34</v>
      </c>
      <c r="C5483" t="s">
        <v>21</v>
      </c>
      <c r="D5483" t="s">
        <v>17</v>
      </c>
      <c r="E5483" s="1">
        <v>44488</v>
      </c>
      <c r="F5483" s="4">
        <v>6706</v>
      </c>
      <c r="G5483">
        <v>305</v>
      </c>
      <c r="H5483" s="3">
        <f>_xlfn.XLOOKUP(sales[[#This Row],[Product]],products[Product],products[Cost per box])*sales[[#This Row],[Boxes]]</f>
        <v>2074</v>
      </c>
      <c r="I5483" s="4">
        <f>sales[[#This Row],[Revenue]]-sales[[#This Row],[Cost]]</f>
        <v>4632</v>
      </c>
    </row>
    <row r="5484" spans="2:9" x14ac:dyDescent="0.25">
      <c r="B5484" t="s">
        <v>23</v>
      </c>
      <c r="C5484" t="s">
        <v>9</v>
      </c>
      <c r="D5484" t="s">
        <v>14</v>
      </c>
      <c r="E5484" s="1">
        <v>44488</v>
      </c>
      <c r="F5484" s="4">
        <v>4599</v>
      </c>
      <c r="G5484">
        <v>657</v>
      </c>
      <c r="H5484" s="3">
        <f>_xlfn.XLOOKUP(sales[[#This Row],[Product]],products[Product],products[Cost per box])*sales[[#This Row],[Boxes]]</f>
        <v>4145.67</v>
      </c>
      <c r="I5484" s="4">
        <f>sales[[#This Row],[Revenue]]-sales[[#This Row],[Cost]]</f>
        <v>453.32999999999993</v>
      </c>
    </row>
    <row r="5485" spans="2:9" x14ac:dyDescent="0.25">
      <c r="B5485" t="s">
        <v>13</v>
      </c>
      <c r="C5485" t="s">
        <v>21</v>
      </c>
      <c r="D5485" t="s">
        <v>7</v>
      </c>
      <c r="E5485" s="1">
        <v>44488</v>
      </c>
      <c r="F5485" s="4">
        <v>5068</v>
      </c>
      <c r="G5485">
        <v>338</v>
      </c>
      <c r="H5485" s="3">
        <f>_xlfn.XLOOKUP(sales[[#This Row],[Product]],products[Product],products[Cost per box])*sales[[#This Row],[Boxes]]</f>
        <v>1740.7</v>
      </c>
      <c r="I5485" s="4">
        <f>sales[[#This Row],[Revenue]]-sales[[#This Row],[Cost]]</f>
        <v>3327.3</v>
      </c>
    </row>
    <row r="5486" spans="2:9" x14ac:dyDescent="0.25">
      <c r="B5486" t="s">
        <v>32</v>
      </c>
      <c r="C5486" t="s">
        <v>9</v>
      </c>
      <c r="D5486" t="s">
        <v>19</v>
      </c>
      <c r="E5486" s="1">
        <v>44488</v>
      </c>
      <c r="F5486" s="4">
        <v>11830</v>
      </c>
      <c r="G5486">
        <v>696</v>
      </c>
      <c r="H5486" s="3">
        <f>_xlfn.XLOOKUP(sales[[#This Row],[Product]],products[Product],products[Cost per box])*sales[[#This Row],[Boxes]]</f>
        <v>7120.08</v>
      </c>
      <c r="I5486" s="4">
        <f>sales[[#This Row],[Revenue]]-sales[[#This Row],[Cost]]</f>
        <v>4709.92</v>
      </c>
    </row>
    <row r="5487" spans="2:9" x14ac:dyDescent="0.25">
      <c r="B5487" t="s">
        <v>54</v>
      </c>
      <c r="C5487" t="s">
        <v>21</v>
      </c>
      <c r="D5487" t="s">
        <v>43</v>
      </c>
      <c r="E5487" s="1">
        <v>44488</v>
      </c>
      <c r="F5487" s="4">
        <v>5894</v>
      </c>
      <c r="G5487">
        <v>268</v>
      </c>
      <c r="H5487" s="3">
        <f>_xlfn.XLOOKUP(sales[[#This Row],[Product]],products[Product],products[Cost per box])*sales[[#This Row],[Boxes]]</f>
        <v>1031.8</v>
      </c>
      <c r="I5487" s="4">
        <f>sales[[#This Row],[Revenue]]-sales[[#This Row],[Cost]]</f>
        <v>4862.2</v>
      </c>
    </row>
    <row r="5488" spans="2:9" x14ac:dyDescent="0.25">
      <c r="B5488" t="s">
        <v>41</v>
      </c>
      <c r="C5488" t="s">
        <v>27</v>
      </c>
      <c r="D5488" t="s">
        <v>47</v>
      </c>
      <c r="E5488" s="1">
        <v>44488</v>
      </c>
      <c r="F5488" s="4">
        <v>21</v>
      </c>
      <c r="G5488">
        <v>2</v>
      </c>
      <c r="H5488" s="3">
        <f>_xlfn.XLOOKUP(sales[[#This Row],[Product]],products[Product],products[Cost per box])*sales[[#This Row],[Boxes]]</f>
        <v>10.52</v>
      </c>
      <c r="I5488" s="4">
        <f>sales[[#This Row],[Revenue]]-sales[[#This Row],[Cost]]</f>
        <v>10.48</v>
      </c>
    </row>
    <row r="5489" spans="2:9" x14ac:dyDescent="0.25">
      <c r="B5489" t="s">
        <v>34</v>
      </c>
      <c r="C5489" t="s">
        <v>21</v>
      </c>
      <c r="D5489" t="s">
        <v>31</v>
      </c>
      <c r="E5489" s="1">
        <v>44488</v>
      </c>
      <c r="F5489" s="4">
        <v>371</v>
      </c>
      <c r="G5489">
        <v>29</v>
      </c>
      <c r="H5489" s="3">
        <f>_xlfn.XLOOKUP(sales[[#This Row],[Product]],products[Product],products[Cost per box])*sales[[#This Row],[Boxes]]</f>
        <v>165.88</v>
      </c>
      <c r="I5489" s="4">
        <f>sales[[#This Row],[Revenue]]-sales[[#This Row],[Cost]]</f>
        <v>205.12</v>
      </c>
    </row>
    <row r="5490" spans="2:9" x14ac:dyDescent="0.25">
      <c r="B5490" t="s">
        <v>5</v>
      </c>
      <c r="C5490" t="s">
        <v>11</v>
      </c>
      <c r="D5490" t="s">
        <v>43</v>
      </c>
      <c r="E5490" s="1">
        <v>44488</v>
      </c>
      <c r="F5490" s="4">
        <v>9275</v>
      </c>
      <c r="G5490">
        <v>442</v>
      </c>
      <c r="H5490" s="3">
        <f>_xlfn.XLOOKUP(sales[[#This Row],[Product]],products[Product],products[Cost per box])*sales[[#This Row],[Boxes]]</f>
        <v>1701.7</v>
      </c>
      <c r="I5490" s="4">
        <f>sales[[#This Row],[Revenue]]-sales[[#This Row],[Cost]]</f>
        <v>7573.3</v>
      </c>
    </row>
    <row r="5491" spans="2:9" x14ac:dyDescent="0.25">
      <c r="B5491" t="s">
        <v>18</v>
      </c>
      <c r="C5491" t="s">
        <v>11</v>
      </c>
      <c r="D5491" t="s">
        <v>35</v>
      </c>
      <c r="E5491" s="1">
        <v>44488</v>
      </c>
      <c r="F5491" s="4">
        <v>3087</v>
      </c>
      <c r="G5491">
        <v>182</v>
      </c>
      <c r="H5491" s="3">
        <f>_xlfn.XLOOKUP(sales[[#This Row],[Product]],products[Product],products[Cost per box])*sales[[#This Row],[Boxes]]</f>
        <v>482.3</v>
      </c>
      <c r="I5491" s="4">
        <f>sales[[#This Row],[Revenue]]-sales[[#This Row],[Cost]]</f>
        <v>2604.6999999999998</v>
      </c>
    </row>
    <row r="5492" spans="2:9" x14ac:dyDescent="0.25">
      <c r="B5492" t="s">
        <v>13</v>
      </c>
      <c r="C5492" t="s">
        <v>6</v>
      </c>
      <c r="D5492" t="s">
        <v>31</v>
      </c>
      <c r="E5492" s="1">
        <v>44488</v>
      </c>
      <c r="F5492" s="4">
        <v>6496</v>
      </c>
      <c r="G5492">
        <v>464</v>
      </c>
      <c r="H5492" s="3">
        <f>_xlfn.XLOOKUP(sales[[#This Row],[Product]],products[Product],products[Cost per box])*sales[[#This Row],[Boxes]]</f>
        <v>2654.08</v>
      </c>
      <c r="I5492" s="4">
        <f>sales[[#This Row],[Revenue]]-sales[[#This Row],[Cost]]</f>
        <v>3841.92</v>
      </c>
    </row>
    <row r="5493" spans="2:9" x14ac:dyDescent="0.25">
      <c r="B5493" t="s">
        <v>40</v>
      </c>
      <c r="C5493" t="s">
        <v>9</v>
      </c>
      <c r="D5493" t="s">
        <v>17</v>
      </c>
      <c r="E5493" s="1">
        <v>44488</v>
      </c>
      <c r="F5493" s="4">
        <v>6664</v>
      </c>
      <c r="G5493">
        <v>318</v>
      </c>
      <c r="H5493" s="3">
        <f>_xlfn.XLOOKUP(sales[[#This Row],[Product]],products[Product],products[Cost per box])*sales[[#This Row],[Boxes]]</f>
        <v>2162.4</v>
      </c>
      <c r="I5493" s="4">
        <f>sales[[#This Row],[Revenue]]-sales[[#This Row],[Cost]]</f>
        <v>4501.6000000000004</v>
      </c>
    </row>
    <row r="5494" spans="2:9" x14ac:dyDescent="0.25">
      <c r="B5494" t="s">
        <v>18</v>
      </c>
      <c r="C5494" t="s">
        <v>11</v>
      </c>
      <c r="D5494" t="s">
        <v>26</v>
      </c>
      <c r="E5494" s="1">
        <v>44488</v>
      </c>
      <c r="F5494" s="4">
        <v>6356</v>
      </c>
      <c r="G5494">
        <v>489</v>
      </c>
      <c r="H5494" s="3">
        <f>_xlfn.XLOOKUP(sales[[#This Row],[Product]],products[Product],products[Cost per box])*sales[[#This Row],[Boxes]]</f>
        <v>3144.27</v>
      </c>
      <c r="I5494" s="4">
        <f>sales[[#This Row],[Revenue]]-sales[[#This Row],[Cost]]</f>
        <v>3211.73</v>
      </c>
    </row>
    <row r="5495" spans="2:9" x14ac:dyDescent="0.25">
      <c r="B5495" t="s">
        <v>18</v>
      </c>
      <c r="C5495" t="s">
        <v>9</v>
      </c>
      <c r="D5495" t="s">
        <v>14</v>
      </c>
      <c r="E5495" s="1">
        <v>44488</v>
      </c>
      <c r="F5495" s="4">
        <v>3668</v>
      </c>
      <c r="G5495">
        <v>459</v>
      </c>
      <c r="H5495" s="3">
        <f>_xlfn.XLOOKUP(sales[[#This Row],[Product]],products[Product],products[Cost per box])*sales[[#This Row],[Boxes]]</f>
        <v>2896.29</v>
      </c>
      <c r="I5495" s="4">
        <f>sales[[#This Row],[Revenue]]-sales[[#This Row],[Cost]]</f>
        <v>771.71</v>
      </c>
    </row>
    <row r="5496" spans="2:9" x14ac:dyDescent="0.25">
      <c r="B5496" t="s">
        <v>34</v>
      </c>
      <c r="C5496" t="s">
        <v>9</v>
      </c>
      <c r="D5496" t="s">
        <v>30</v>
      </c>
      <c r="E5496" s="1">
        <v>44488</v>
      </c>
      <c r="F5496" s="4">
        <v>2709</v>
      </c>
      <c r="G5496">
        <v>136</v>
      </c>
      <c r="H5496" s="3">
        <f>_xlfn.XLOOKUP(sales[[#This Row],[Product]],products[Product],products[Cost per box])*sales[[#This Row],[Boxes]]</f>
        <v>500.48</v>
      </c>
      <c r="I5496" s="4">
        <f>sales[[#This Row],[Revenue]]-sales[[#This Row],[Cost]]</f>
        <v>2208.52</v>
      </c>
    </row>
    <row r="5497" spans="2:9" x14ac:dyDescent="0.25">
      <c r="B5497" t="s">
        <v>15</v>
      </c>
      <c r="C5497" t="s">
        <v>16</v>
      </c>
      <c r="D5497" t="s">
        <v>38</v>
      </c>
      <c r="E5497" s="1">
        <v>44488</v>
      </c>
      <c r="F5497" s="4">
        <v>3031</v>
      </c>
      <c r="G5497">
        <v>117</v>
      </c>
      <c r="H5497" s="3">
        <f>_xlfn.XLOOKUP(sales[[#This Row],[Product]],products[Product],products[Cost per box])*sales[[#This Row],[Boxes]]</f>
        <v>1162.98</v>
      </c>
      <c r="I5497" s="4">
        <f>sales[[#This Row],[Revenue]]-sales[[#This Row],[Cost]]</f>
        <v>1868.02</v>
      </c>
    </row>
    <row r="5498" spans="2:9" x14ac:dyDescent="0.25">
      <c r="B5498" t="s">
        <v>57</v>
      </c>
      <c r="C5498" t="s">
        <v>16</v>
      </c>
      <c r="D5498" t="s">
        <v>28</v>
      </c>
      <c r="E5498" s="1">
        <v>44489</v>
      </c>
      <c r="F5498" s="4">
        <v>889</v>
      </c>
      <c r="G5498">
        <v>127</v>
      </c>
      <c r="H5498" s="3">
        <f>_xlfn.XLOOKUP(sales[[#This Row],[Product]],products[Product],products[Cost per box])*sales[[#This Row],[Boxes]]</f>
        <v>350.52</v>
      </c>
      <c r="I5498" s="4">
        <f>sales[[#This Row],[Revenue]]-sales[[#This Row],[Cost]]</f>
        <v>538.48</v>
      </c>
    </row>
    <row r="5499" spans="2:9" x14ac:dyDescent="0.25">
      <c r="B5499" t="s">
        <v>20</v>
      </c>
      <c r="C5499" t="s">
        <v>21</v>
      </c>
      <c r="D5499" t="s">
        <v>45</v>
      </c>
      <c r="E5499" s="1">
        <v>44489</v>
      </c>
      <c r="F5499" s="4">
        <v>13223</v>
      </c>
      <c r="G5499">
        <v>575</v>
      </c>
      <c r="H5499" s="3">
        <f>_xlfn.XLOOKUP(sales[[#This Row],[Product]],products[Product],products[Cost per box])*sales[[#This Row],[Boxes]]</f>
        <v>4444.75</v>
      </c>
      <c r="I5499" s="4">
        <f>sales[[#This Row],[Revenue]]-sales[[#This Row],[Cost]]</f>
        <v>8778.25</v>
      </c>
    </row>
    <row r="5500" spans="2:9" x14ac:dyDescent="0.25">
      <c r="B5500" t="s">
        <v>54</v>
      </c>
      <c r="C5500" t="s">
        <v>16</v>
      </c>
      <c r="D5500" t="s">
        <v>26</v>
      </c>
      <c r="E5500" s="1">
        <v>44489</v>
      </c>
      <c r="F5500" s="4">
        <v>1603</v>
      </c>
      <c r="G5500">
        <v>124</v>
      </c>
      <c r="H5500" s="3">
        <f>_xlfn.XLOOKUP(sales[[#This Row],[Product]],products[Product],products[Cost per box])*sales[[#This Row],[Boxes]]</f>
        <v>797.31999999999994</v>
      </c>
      <c r="I5500" s="4">
        <f>sales[[#This Row],[Revenue]]-sales[[#This Row],[Cost]]</f>
        <v>805.68000000000006</v>
      </c>
    </row>
    <row r="5501" spans="2:9" x14ac:dyDescent="0.25">
      <c r="B5501" t="s">
        <v>20</v>
      </c>
      <c r="C5501" t="s">
        <v>9</v>
      </c>
      <c r="D5501" t="s">
        <v>35</v>
      </c>
      <c r="E5501" s="1">
        <v>44489</v>
      </c>
      <c r="F5501" s="4">
        <v>4606</v>
      </c>
      <c r="G5501">
        <v>243</v>
      </c>
      <c r="H5501" s="3">
        <f>_xlfn.XLOOKUP(sales[[#This Row],[Product]],products[Product],products[Cost per box])*sales[[#This Row],[Boxes]]</f>
        <v>643.94999999999993</v>
      </c>
      <c r="I5501" s="4">
        <f>sales[[#This Row],[Revenue]]-sales[[#This Row],[Cost]]</f>
        <v>3962.05</v>
      </c>
    </row>
    <row r="5502" spans="2:9" x14ac:dyDescent="0.25">
      <c r="B5502" t="s">
        <v>13</v>
      </c>
      <c r="C5502" t="s">
        <v>11</v>
      </c>
      <c r="D5502" t="s">
        <v>7</v>
      </c>
      <c r="E5502" s="1">
        <v>44489</v>
      </c>
      <c r="F5502" s="4">
        <v>2345</v>
      </c>
      <c r="G5502">
        <v>147</v>
      </c>
      <c r="H5502" s="3">
        <f>_xlfn.XLOOKUP(sales[[#This Row],[Product]],products[Product],products[Cost per box])*sales[[#This Row],[Boxes]]</f>
        <v>757.05000000000007</v>
      </c>
      <c r="I5502" s="4">
        <f>sales[[#This Row],[Revenue]]-sales[[#This Row],[Cost]]</f>
        <v>1587.9499999999998</v>
      </c>
    </row>
    <row r="5503" spans="2:9" x14ac:dyDescent="0.25">
      <c r="B5503" t="s">
        <v>5</v>
      </c>
      <c r="C5503" t="s">
        <v>11</v>
      </c>
      <c r="D5503" t="s">
        <v>30</v>
      </c>
      <c r="E5503" s="1">
        <v>44489</v>
      </c>
      <c r="F5503" s="4">
        <v>4522</v>
      </c>
      <c r="G5503">
        <v>252</v>
      </c>
      <c r="H5503" s="3">
        <f>_xlfn.XLOOKUP(sales[[#This Row],[Product]],products[Product],products[Cost per box])*sales[[#This Row],[Boxes]]</f>
        <v>927.36</v>
      </c>
      <c r="I5503" s="4">
        <f>sales[[#This Row],[Revenue]]-sales[[#This Row],[Cost]]</f>
        <v>3594.64</v>
      </c>
    </row>
    <row r="5504" spans="2:9" x14ac:dyDescent="0.25">
      <c r="B5504" t="s">
        <v>39</v>
      </c>
      <c r="C5504" t="s">
        <v>16</v>
      </c>
      <c r="D5504" t="s">
        <v>7</v>
      </c>
      <c r="E5504" s="1">
        <v>44489</v>
      </c>
      <c r="F5504" s="4">
        <v>20503</v>
      </c>
      <c r="G5504">
        <v>1470</v>
      </c>
      <c r="H5504" s="3">
        <f>_xlfn.XLOOKUP(sales[[#This Row],[Product]],products[Product],products[Cost per box])*sales[[#This Row],[Boxes]]</f>
        <v>7570.5000000000009</v>
      </c>
      <c r="I5504" s="4">
        <f>sales[[#This Row],[Revenue]]-sales[[#This Row],[Cost]]</f>
        <v>12932.5</v>
      </c>
    </row>
    <row r="5505" spans="2:9" x14ac:dyDescent="0.25">
      <c r="B5505" t="s">
        <v>32</v>
      </c>
      <c r="C5505" t="s">
        <v>6</v>
      </c>
      <c r="D5505" t="s">
        <v>24</v>
      </c>
      <c r="E5505" s="1">
        <v>44489</v>
      </c>
      <c r="F5505" s="4">
        <v>42</v>
      </c>
      <c r="G5505">
        <v>3</v>
      </c>
      <c r="H5505" s="3">
        <f>_xlfn.XLOOKUP(sales[[#This Row],[Product]],products[Product],products[Cost per box])*sales[[#This Row],[Boxes]]</f>
        <v>31.53</v>
      </c>
      <c r="I5505" s="4">
        <f>sales[[#This Row],[Revenue]]-sales[[#This Row],[Cost]]</f>
        <v>10.469999999999999</v>
      </c>
    </row>
    <row r="5506" spans="2:9" x14ac:dyDescent="0.25">
      <c r="B5506" t="s">
        <v>55</v>
      </c>
      <c r="C5506" t="s">
        <v>6</v>
      </c>
      <c r="D5506" t="s">
        <v>42</v>
      </c>
      <c r="E5506" s="1">
        <v>44489</v>
      </c>
      <c r="F5506" s="4">
        <v>8659</v>
      </c>
      <c r="G5506">
        <v>542</v>
      </c>
      <c r="H5506" s="3">
        <f>_xlfn.XLOOKUP(sales[[#This Row],[Product]],products[Product],products[Cost per box])*sales[[#This Row],[Boxes]]</f>
        <v>2569.08</v>
      </c>
      <c r="I5506" s="4">
        <f>sales[[#This Row],[Revenue]]-sales[[#This Row],[Cost]]</f>
        <v>6089.92</v>
      </c>
    </row>
    <row r="5507" spans="2:9" x14ac:dyDescent="0.25">
      <c r="B5507" t="s">
        <v>25</v>
      </c>
      <c r="C5507" t="s">
        <v>16</v>
      </c>
      <c r="D5507" t="s">
        <v>24</v>
      </c>
      <c r="E5507" s="1">
        <v>44489</v>
      </c>
      <c r="F5507" s="4">
        <v>11242</v>
      </c>
      <c r="G5507">
        <v>563</v>
      </c>
      <c r="H5507" s="3">
        <f>_xlfn.XLOOKUP(sales[[#This Row],[Product]],products[Product],products[Cost per box])*sales[[#This Row],[Boxes]]</f>
        <v>5917.13</v>
      </c>
      <c r="I5507" s="4">
        <f>sales[[#This Row],[Revenue]]-sales[[#This Row],[Cost]]</f>
        <v>5324.87</v>
      </c>
    </row>
    <row r="5508" spans="2:9" x14ac:dyDescent="0.25">
      <c r="B5508" t="s">
        <v>56</v>
      </c>
      <c r="C5508" t="s">
        <v>9</v>
      </c>
      <c r="D5508" t="s">
        <v>7</v>
      </c>
      <c r="E5508" s="1">
        <v>44489</v>
      </c>
      <c r="F5508" s="4">
        <v>7518</v>
      </c>
      <c r="G5508">
        <v>502</v>
      </c>
      <c r="H5508" s="3">
        <f>_xlfn.XLOOKUP(sales[[#This Row],[Product]],products[Product],products[Cost per box])*sales[[#This Row],[Boxes]]</f>
        <v>2585.3000000000002</v>
      </c>
      <c r="I5508" s="4">
        <f>sales[[#This Row],[Revenue]]-sales[[#This Row],[Cost]]</f>
        <v>4932.7</v>
      </c>
    </row>
    <row r="5509" spans="2:9" x14ac:dyDescent="0.25">
      <c r="B5509" t="s">
        <v>41</v>
      </c>
      <c r="C5509" t="s">
        <v>6</v>
      </c>
      <c r="D5509" t="s">
        <v>36</v>
      </c>
      <c r="E5509" s="1">
        <v>44489</v>
      </c>
      <c r="F5509" s="4">
        <v>5495</v>
      </c>
      <c r="G5509">
        <v>611</v>
      </c>
      <c r="H5509" s="3">
        <f>_xlfn.XLOOKUP(sales[[#This Row],[Product]],products[Product],products[Cost per box])*sales[[#This Row],[Boxes]]</f>
        <v>3079.44</v>
      </c>
      <c r="I5509" s="4">
        <f>sales[[#This Row],[Revenue]]-sales[[#This Row],[Cost]]</f>
        <v>2415.56</v>
      </c>
    </row>
    <row r="5510" spans="2:9" x14ac:dyDescent="0.25">
      <c r="B5510" t="s">
        <v>54</v>
      </c>
      <c r="C5510" t="s">
        <v>9</v>
      </c>
      <c r="D5510" t="s">
        <v>17</v>
      </c>
      <c r="E5510" s="1">
        <v>44489</v>
      </c>
      <c r="F5510" s="4">
        <v>12110</v>
      </c>
      <c r="G5510">
        <v>577</v>
      </c>
      <c r="H5510" s="3">
        <f>_xlfn.XLOOKUP(sales[[#This Row],[Product]],products[Product],products[Cost per box])*sales[[#This Row],[Boxes]]</f>
        <v>3923.6</v>
      </c>
      <c r="I5510" s="4">
        <f>sales[[#This Row],[Revenue]]-sales[[#This Row],[Cost]]</f>
        <v>8186.4</v>
      </c>
    </row>
    <row r="5511" spans="2:9" x14ac:dyDescent="0.25">
      <c r="B5511" t="s">
        <v>55</v>
      </c>
      <c r="C5511" t="s">
        <v>16</v>
      </c>
      <c r="D5511" t="s">
        <v>19</v>
      </c>
      <c r="E5511" s="1">
        <v>44489</v>
      </c>
      <c r="F5511" s="4">
        <v>1568</v>
      </c>
      <c r="G5511">
        <v>88</v>
      </c>
      <c r="H5511" s="3">
        <f>_xlfn.XLOOKUP(sales[[#This Row],[Product]],products[Product],products[Cost per box])*sales[[#This Row],[Boxes]]</f>
        <v>900.24</v>
      </c>
      <c r="I5511" s="4">
        <f>sales[[#This Row],[Revenue]]-sales[[#This Row],[Cost]]</f>
        <v>667.76</v>
      </c>
    </row>
    <row r="5512" spans="2:9" x14ac:dyDescent="0.25">
      <c r="B5512" t="s">
        <v>18</v>
      </c>
      <c r="C5512" t="s">
        <v>21</v>
      </c>
      <c r="D5512" t="s">
        <v>36</v>
      </c>
      <c r="E5512" s="1">
        <v>44489</v>
      </c>
      <c r="F5512" s="4">
        <v>14273</v>
      </c>
      <c r="G5512">
        <v>1610</v>
      </c>
      <c r="H5512" s="3">
        <f>_xlfn.XLOOKUP(sales[[#This Row],[Product]],products[Product],products[Cost per box])*sales[[#This Row],[Boxes]]</f>
        <v>8114.4</v>
      </c>
      <c r="I5512" s="4">
        <f>sales[[#This Row],[Revenue]]-sales[[#This Row],[Cost]]</f>
        <v>6158.6</v>
      </c>
    </row>
    <row r="5513" spans="2:9" x14ac:dyDescent="0.25">
      <c r="B5513" t="s">
        <v>57</v>
      </c>
      <c r="C5513" t="s">
        <v>6</v>
      </c>
      <c r="D5513" t="s">
        <v>7</v>
      </c>
      <c r="E5513" s="1">
        <v>44489</v>
      </c>
      <c r="F5513" s="4">
        <v>833</v>
      </c>
      <c r="G5513">
        <v>53</v>
      </c>
      <c r="H5513" s="3">
        <f>_xlfn.XLOOKUP(sales[[#This Row],[Product]],products[Product],products[Cost per box])*sales[[#This Row],[Boxes]]</f>
        <v>272.95000000000005</v>
      </c>
      <c r="I5513" s="4">
        <f>sales[[#This Row],[Revenue]]-sales[[#This Row],[Cost]]</f>
        <v>560.04999999999995</v>
      </c>
    </row>
    <row r="5514" spans="2:9" x14ac:dyDescent="0.25">
      <c r="B5514" t="s">
        <v>53</v>
      </c>
      <c r="C5514" t="s">
        <v>6</v>
      </c>
      <c r="D5514" t="s">
        <v>50</v>
      </c>
      <c r="E5514" s="1">
        <v>44489</v>
      </c>
      <c r="F5514" s="4">
        <v>3073</v>
      </c>
      <c r="G5514">
        <v>134</v>
      </c>
      <c r="H5514" s="3">
        <f>_xlfn.XLOOKUP(sales[[#This Row],[Product]],products[Product],products[Cost per box])*sales[[#This Row],[Boxes]]</f>
        <v>1662.94</v>
      </c>
      <c r="I5514" s="4">
        <f>sales[[#This Row],[Revenue]]-sales[[#This Row],[Cost]]</f>
        <v>1410.06</v>
      </c>
    </row>
    <row r="5515" spans="2:9" x14ac:dyDescent="0.25">
      <c r="B5515" t="s">
        <v>5</v>
      </c>
      <c r="C5515" t="s">
        <v>16</v>
      </c>
      <c r="D5515" t="s">
        <v>35</v>
      </c>
      <c r="E5515" s="1">
        <v>44489</v>
      </c>
      <c r="F5515" s="4">
        <v>10346</v>
      </c>
      <c r="G5515">
        <v>609</v>
      </c>
      <c r="H5515" s="3">
        <f>_xlfn.XLOOKUP(sales[[#This Row],[Product]],products[Product],products[Cost per box])*sales[[#This Row],[Boxes]]</f>
        <v>1613.85</v>
      </c>
      <c r="I5515" s="4">
        <f>sales[[#This Row],[Revenue]]-sales[[#This Row],[Cost]]</f>
        <v>8732.15</v>
      </c>
    </row>
    <row r="5516" spans="2:9" x14ac:dyDescent="0.25">
      <c r="B5516" t="s">
        <v>37</v>
      </c>
      <c r="C5516" t="s">
        <v>21</v>
      </c>
      <c r="D5516" t="s">
        <v>31</v>
      </c>
      <c r="E5516" s="1">
        <v>44489</v>
      </c>
      <c r="F5516" s="4">
        <v>3577</v>
      </c>
      <c r="G5516">
        <v>299</v>
      </c>
      <c r="H5516" s="3">
        <f>_xlfn.XLOOKUP(sales[[#This Row],[Product]],products[Product],products[Cost per box])*sales[[#This Row],[Boxes]]</f>
        <v>1710.28</v>
      </c>
      <c r="I5516" s="4">
        <f>sales[[#This Row],[Revenue]]-sales[[#This Row],[Cost]]</f>
        <v>1866.72</v>
      </c>
    </row>
    <row r="5517" spans="2:9" x14ac:dyDescent="0.25">
      <c r="B5517" t="s">
        <v>49</v>
      </c>
      <c r="C5517" t="s">
        <v>21</v>
      </c>
      <c r="D5517" t="s">
        <v>36</v>
      </c>
      <c r="E5517" s="1">
        <v>44489</v>
      </c>
      <c r="F5517" s="4">
        <v>6909</v>
      </c>
      <c r="G5517">
        <v>840</v>
      </c>
      <c r="H5517" s="3">
        <f>_xlfn.XLOOKUP(sales[[#This Row],[Product]],products[Product],products[Cost per box])*sales[[#This Row],[Boxes]]</f>
        <v>4233.6000000000004</v>
      </c>
      <c r="I5517" s="4">
        <f>sales[[#This Row],[Revenue]]-sales[[#This Row],[Cost]]</f>
        <v>2675.3999999999996</v>
      </c>
    </row>
    <row r="5518" spans="2:9" x14ac:dyDescent="0.25">
      <c r="B5518" t="s">
        <v>56</v>
      </c>
      <c r="C5518" t="s">
        <v>16</v>
      </c>
      <c r="D5518" t="s">
        <v>14</v>
      </c>
      <c r="E5518" s="1">
        <v>44489</v>
      </c>
      <c r="F5518" s="4">
        <v>4165</v>
      </c>
      <c r="G5518">
        <v>695</v>
      </c>
      <c r="H5518" s="3">
        <f>_xlfn.XLOOKUP(sales[[#This Row],[Product]],products[Product],products[Cost per box])*sales[[#This Row],[Boxes]]</f>
        <v>4385.45</v>
      </c>
      <c r="I5518" s="4">
        <f>sales[[#This Row],[Revenue]]-sales[[#This Row],[Cost]]</f>
        <v>-220.44999999999982</v>
      </c>
    </row>
    <row r="5519" spans="2:9" x14ac:dyDescent="0.25">
      <c r="B5519" t="s">
        <v>41</v>
      </c>
      <c r="C5519" t="s">
        <v>16</v>
      </c>
      <c r="D5519" t="s">
        <v>48</v>
      </c>
      <c r="E5519" s="1">
        <v>44489</v>
      </c>
      <c r="F5519" s="4">
        <v>6307</v>
      </c>
      <c r="G5519">
        <v>243</v>
      </c>
      <c r="H5519" s="3">
        <f>_xlfn.XLOOKUP(sales[[#This Row],[Product]],products[Product],products[Cost per box])*sales[[#This Row],[Boxes]]</f>
        <v>1817.64</v>
      </c>
      <c r="I5519" s="4">
        <f>sales[[#This Row],[Revenue]]-sales[[#This Row],[Cost]]</f>
        <v>4489.3599999999997</v>
      </c>
    </row>
    <row r="5520" spans="2:9" x14ac:dyDescent="0.25">
      <c r="B5520" t="s">
        <v>18</v>
      </c>
      <c r="C5520" t="s">
        <v>6</v>
      </c>
      <c r="D5520" t="s">
        <v>50</v>
      </c>
      <c r="E5520" s="1">
        <v>44489</v>
      </c>
      <c r="F5520" s="4">
        <v>1106</v>
      </c>
      <c r="G5520">
        <v>51</v>
      </c>
      <c r="H5520" s="3">
        <f>_xlfn.XLOOKUP(sales[[#This Row],[Product]],products[Product],products[Cost per box])*sales[[#This Row],[Boxes]]</f>
        <v>632.91</v>
      </c>
      <c r="I5520" s="4">
        <f>sales[[#This Row],[Revenue]]-sales[[#This Row],[Cost]]</f>
        <v>473.09000000000003</v>
      </c>
    </row>
    <row r="5521" spans="2:9" x14ac:dyDescent="0.25">
      <c r="B5521" t="s">
        <v>46</v>
      </c>
      <c r="C5521" t="s">
        <v>9</v>
      </c>
      <c r="D5521" t="s">
        <v>50</v>
      </c>
      <c r="E5521" s="1">
        <v>44489</v>
      </c>
      <c r="F5521" s="4">
        <v>1610</v>
      </c>
      <c r="G5521">
        <v>68</v>
      </c>
      <c r="H5521" s="3">
        <f>_xlfn.XLOOKUP(sales[[#This Row],[Product]],products[Product],products[Cost per box])*sales[[#This Row],[Boxes]]</f>
        <v>843.88</v>
      </c>
      <c r="I5521" s="4">
        <f>sales[[#This Row],[Revenue]]-sales[[#This Row],[Cost]]</f>
        <v>766.12</v>
      </c>
    </row>
    <row r="5522" spans="2:9" x14ac:dyDescent="0.25">
      <c r="B5522" t="s">
        <v>57</v>
      </c>
      <c r="C5522" t="s">
        <v>11</v>
      </c>
      <c r="D5522" t="s">
        <v>48</v>
      </c>
      <c r="E5522" s="1">
        <v>44489</v>
      </c>
      <c r="F5522" s="4">
        <v>3710</v>
      </c>
      <c r="G5522">
        <v>143</v>
      </c>
      <c r="H5522" s="3">
        <f>_xlfn.XLOOKUP(sales[[#This Row],[Product]],products[Product],products[Cost per box])*sales[[#This Row],[Boxes]]</f>
        <v>1069.6400000000001</v>
      </c>
      <c r="I5522" s="4">
        <f>sales[[#This Row],[Revenue]]-sales[[#This Row],[Cost]]</f>
        <v>2640.3599999999997</v>
      </c>
    </row>
    <row r="5523" spans="2:9" x14ac:dyDescent="0.25">
      <c r="B5523" t="s">
        <v>56</v>
      </c>
      <c r="C5523" t="s">
        <v>27</v>
      </c>
      <c r="D5523" t="s">
        <v>17</v>
      </c>
      <c r="E5523" s="1">
        <v>44489</v>
      </c>
      <c r="F5523" s="4">
        <v>7259</v>
      </c>
      <c r="G5523">
        <v>316</v>
      </c>
      <c r="H5523" s="3">
        <f>_xlfn.XLOOKUP(sales[[#This Row],[Product]],products[Product],products[Cost per box])*sales[[#This Row],[Boxes]]</f>
        <v>2148.7999999999997</v>
      </c>
      <c r="I5523" s="4">
        <f>sales[[#This Row],[Revenue]]-sales[[#This Row],[Cost]]</f>
        <v>5110.2000000000007</v>
      </c>
    </row>
    <row r="5524" spans="2:9" x14ac:dyDescent="0.25">
      <c r="B5524" t="s">
        <v>51</v>
      </c>
      <c r="C5524" t="s">
        <v>9</v>
      </c>
      <c r="D5524" t="s">
        <v>48</v>
      </c>
      <c r="E5524" s="1">
        <v>44489</v>
      </c>
      <c r="F5524" s="4">
        <v>5523</v>
      </c>
      <c r="G5524">
        <v>205</v>
      </c>
      <c r="H5524" s="3">
        <f>_xlfn.XLOOKUP(sales[[#This Row],[Product]],products[Product],products[Cost per box])*sales[[#This Row],[Boxes]]</f>
        <v>1533.4</v>
      </c>
      <c r="I5524" s="4">
        <f>sales[[#This Row],[Revenue]]-sales[[#This Row],[Cost]]</f>
        <v>3989.6</v>
      </c>
    </row>
    <row r="5525" spans="2:9" x14ac:dyDescent="0.25">
      <c r="B5525" t="s">
        <v>32</v>
      </c>
      <c r="C5525" t="s">
        <v>6</v>
      </c>
      <c r="D5525" t="s">
        <v>45</v>
      </c>
      <c r="E5525" s="1">
        <v>44489</v>
      </c>
      <c r="F5525" s="4">
        <v>2121</v>
      </c>
      <c r="G5525">
        <v>97</v>
      </c>
      <c r="H5525" s="3">
        <f>_xlfn.XLOOKUP(sales[[#This Row],[Product]],products[Product],products[Cost per box])*sales[[#This Row],[Boxes]]</f>
        <v>749.81000000000006</v>
      </c>
      <c r="I5525" s="4">
        <f>sales[[#This Row],[Revenue]]-sales[[#This Row],[Cost]]</f>
        <v>1371.19</v>
      </c>
    </row>
    <row r="5526" spans="2:9" x14ac:dyDescent="0.25">
      <c r="B5526" t="s">
        <v>23</v>
      </c>
      <c r="C5526" t="s">
        <v>16</v>
      </c>
      <c r="D5526" t="s">
        <v>47</v>
      </c>
      <c r="E5526" s="1">
        <v>44489</v>
      </c>
      <c r="F5526" s="4">
        <v>3227</v>
      </c>
      <c r="G5526">
        <v>202</v>
      </c>
      <c r="H5526" s="3">
        <f>_xlfn.XLOOKUP(sales[[#This Row],[Product]],products[Product],products[Cost per box])*sales[[#This Row],[Boxes]]</f>
        <v>1062.52</v>
      </c>
      <c r="I5526" s="4">
        <f>sales[[#This Row],[Revenue]]-sales[[#This Row],[Cost]]</f>
        <v>2164.48</v>
      </c>
    </row>
    <row r="5527" spans="2:9" x14ac:dyDescent="0.25">
      <c r="B5527" t="s">
        <v>5</v>
      </c>
      <c r="C5527" t="s">
        <v>16</v>
      </c>
      <c r="D5527" t="s">
        <v>42</v>
      </c>
      <c r="E5527" s="1">
        <v>44489</v>
      </c>
      <c r="F5527" s="4">
        <v>2905</v>
      </c>
      <c r="G5527">
        <v>194</v>
      </c>
      <c r="H5527" s="3">
        <f>_xlfn.XLOOKUP(sales[[#This Row],[Product]],products[Product],products[Cost per box])*sales[[#This Row],[Boxes]]</f>
        <v>919.56000000000006</v>
      </c>
      <c r="I5527" s="4">
        <f>sales[[#This Row],[Revenue]]-sales[[#This Row],[Cost]]</f>
        <v>1985.44</v>
      </c>
    </row>
    <row r="5528" spans="2:9" x14ac:dyDescent="0.25">
      <c r="B5528" t="s">
        <v>18</v>
      </c>
      <c r="C5528" t="s">
        <v>21</v>
      </c>
      <c r="D5528" t="s">
        <v>22</v>
      </c>
      <c r="E5528" s="1">
        <v>44489</v>
      </c>
      <c r="F5528" s="4">
        <v>1827</v>
      </c>
      <c r="G5528">
        <v>229</v>
      </c>
      <c r="H5528" s="3">
        <f>_xlfn.XLOOKUP(sales[[#This Row],[Product]],products[Product],products[Cost per box])*sales[[#This Row],[Boxes]]</f>
        <v>1882.38</v>
      </c>
      <c r="I5528" s="4">
        <f>sales[[#This Row],[Revenue]]-sales[[#This Row],[Cost]]</f>
        <v>-55.380000000000109</v>
      </c>
    </row>
    <row r="5529" spans="2:9" x14ac:dyDescent="0.25">
      <c r="B5529" t="s">
        <v>10</v>
      </c>
      <c r="C5529" t="s">
        <v>21</v>
      </c>
      <c r="D5529" t="s">
        <v>36</v>
      </c>
      <c r="E5529" s="1">
        <v>44489</v>
      </c>
      <c r="F5529" s="4">
        <v>987</v>
      </c>
      <c r="G5529">
        <v>110</v>
      </c>
      <c r="H5529" s="3">
        <f>_xlfn.XLOOKUP(sales[[#This Row],[Product]],products[Product],products[Cost per box])*sales[[#This Row],[Boxes]]</f>
        <v>554.4</v>
      </c>
      <c r="I5529" s="4">
        <f>sales[[#This Row],[Revenue]]-sales[[#This Row],[Cost]]</f>
        <v>432.6</v>
      </c>
    </row>
    <row r="5530" spans="2:9" x14ac:dyDescent="0.25">
      <c r="B5530" t="s">
        <v>29</v>
      </c>
      <c r="C5530" t="s">
        <v>11</v>
      </c>
      <c r="D5530" t="s">
        <v>19</v>
      </c>
      <c r="E5530" s="1">
        <v>44489</v>
      </c>
      <c r="F5530" s="4">
        <v>7056</v>
      </c>
      <c r="G5530">
        <v>392</v>
      </c>
      <c r="H5530" s="3">
        <f>_xlfn.XLOOKUP(sales[[#This Row],[Product]],products[Product],products[Cost per box])*sales[[#This Row],[Boxes]]</f>
        <v>4010.1600000000003</v>
      </c>
      <c r="I5530" s="4">
        <f>sales[[#This Row],[Revenue]]-sales[[#This Row],[Cost]]</f>
        <v>3045.8399999999997</v>
      </c>
    </row>
    <row r="5531" spans="2:9" x14ac:dyDescent="0.25">
      <c r="B5531" t="s">
        <v>20</v>
      </c>
      <c r="C5531" t="s">
        <v>21</v>
      </c>
      <c r="D5531" t="s">
        <v>47</v>
      </c>
      <c r="E5531" s="1">
        <v>44489</v>
      </c>
      <c r="F5531" s="4">
        <v>5579</v>
      </c>
      <c r="G5531">
        <v>372</v>
      </c>
      <c r="H5531" s="3">
        <f>_xlfn.XLOOKUP(sales[[#This Row],[Product]],products[Product],products[Cost per box])*sales[[#This Row],[Boxes]]</f>
        <v>1956.72</v>
      </c>
      <c r="I5531" s="4">
        <f>sales[[#This Row],[Revenue]]-sales[[#This Row],[Cost]]</f>
        <v>3622.2799999999997</v>
      </c>
    </row>
    <row r="5532" spans="2:9" x14ac:dyDescent="0.25">
      <c r="B5532" t="s">
        <v>55</v>
      </c>
      <c r="C5532" t="s">
        <v>9</v>
      </c>
      <c r="D5532" t="s">
        <v>48</v>
      </c>
      <c r="E5532" s="1">
        <v>44489</v>
      </c>
      <c r="F5532" s="4">
        <v>7350</v>
      </c>
      <c r="G5532">
        <v>273</v>
      </c>
      <c r="H5532" s="3">
        <f>_xlfn.XLOOKUP(sales[[#This Row],[Product]],products[Product],products[Cost per box])*sales[[#This Row],[Boxes]]</f>
        <v>2042.0400000000002</v>
      </c>
      <c r="I5532" s="4">
        <f>sales[[#This Row],[Revenue]]-sales[[#This Row],[Cost]]</f>
        <v>5307.96</v>
      </c>
    </row>
    <row r="5533" spans="2:9" x14ac:dyDescent="0.25">
      <c r="B5533" t="s">
        <v>8</v>
      </c>
      <c r="C5533" t="s">
        <v>6</v>
      </c>
      <c r="D5533" t="s">
        <v>31</v>
      </c>
      <c r="E5533" s="1">
        <v>44489</v>
      </c>
      <c r="F5533" s="4">
        <v>22358</v>
      </c>
      <c r="G5533">
        <v>1890</v>
      </c>
      <c r="H5533" s="3">
        <f>_xlfn.XLOOKUP(sales[[#This Row],[Product]],products[Product],products[Cost per box])*sales[[#This Row],[Boxes]]</f>
        <v>10810.8</v>
      </c>
      <c r="I5533" s="4">
        <f>sales[[#This Row],[Revenue]]-sales[[#This Row],[Cost]]</f>
        <v>11547.2</v>
      </c>
    </row>
    <row r="5534" spans="2:9" x14ac:dyDescent="0.25">
      <c r="B5534" t="s">
        <v>29</v>
      </c>
      <c r="C5534" t="s">
        <v>16</v>
      </c>
      <c r="D5534" t="s">
        <v>47</v>
      </c>
      <c r="E5534" s="1">
        <v>44489</v>
      </c>
      <c r="F5534" s="4">
        <v>665</v>
      </c>
      <c r="G5534">
        <v>42</v>
      </c>
      <c r="H5534" s="3">
        <f>_xlfn.XLOOKUP(sales[[#This Row],[Product]],products[Product],products[Cost per box])*sales[[#This Row],[Boxes]]</f>
        <v>220.92</v>
      </c>
      <c r="I5534" s="4">
        <f>sales[[#This Row],[Revenue]]-sales[[#This Row],[Cost]]</f>
        <v>444.08000000000004</v>
      </c>
    </row>
    <row r="5535" spans="2:9" x14ac:dyDescent="0.25">
      <c r="B5535" t="s">
        <v>49</v>
      </c>
      <c r="C5535" t="s">
        <v>11</v>
      </c>
      <c r="D5535" t="s">
        <v>22</v>
      </c>
      <c r="E5535" s="1">
        <v>44489</v>
      </c>
      <c r="F5535" s="4">
        <v>798</v>
      </c>
      <c r="G5535">
        <v>89</v>
      </c>
      <c r="H5535" s="3">
        <f>_xlfn.XLOOKUP(sales[[#This Row],[Product]],products[Product],products[Cost per box])*sales[[#This Row],[Boxes]]</f>
        <v>731.58</v>
      </c>
      <c r="I5535" s="4">
        <f>sales[[#This Row],[Revenue]]-sales[[#This Row],[Cost]]</f>
        <v>66.419999999999959</v>
      </c>
    </row>
    <row r="5536" spans="2:9" x14ac:dyDescent="0.25">
      <c r="B5536" t="s">
        <v>37</v>
      </c>
      <c r="C5536" t="s">
        <v>21</v>
      </c>
      <c r="D5536" t="s">
        <v>52</v>
      </c>
      <c r="E5536" s="1">
        <v>44489</v>
      </c>
      <c r="F5536" s="4">
        <v>5558</v>
      </c>
      <c r="G5536">
        <v>556</v>
      </c>
      <c r="H5536" s="3">
        <f>_xlfn.XLOOKUP(sales[[#This Row],[Product]],products[Product],products[Cost per box])*sales[[#This Row],[Boxes]]</f>
        <v>1845.9199999999998</v>
      </c>
      <c r="I5536" s="4">
        <f>sales[[#This Row],[Revenue]]-sales[[#This Row],[Cost]]</f>
        <v>3712.08</v>
      </c>
    </row>
    <row r="5537" spans="2:9" x14ac:dyDescent="0.25">
      <c r="B5537" t="s">
        <v>41</v>
      </c>
      <c r="C5537" t="s">
        <v>9</v>
      </c>
      <c r="D5537" t="s">
        <v>7</v>
      </c>
      <c r="E5537" s="1">
        <v>44489</v>
      </c>
      <c r="F5537" s="4">
        <v>6818</v>
      </c>
      <c r="G5537">
        <v>455</v>
      </c>
      <c r="H5537" s="3">
        <f>_xlfn.XLOOKUP(sales[[#This Row],[Product]],products[Product],products[Cost per box])*sales[[#This Row],[Boxes]]</f>
        <v>2343.25</v>
      </c>
      <c r="I5537" s="4">
        <f>sales[[#This Row],[Revenue]]-sales[[#This Row],[Cost]]</f>
        <v>4474.75</v>
      </c>
    </row>
    <row r="5538" spans="2:9" x14ac:dyDescent="0.25">
      <c r="B5538" t="s">
        <v>32</v>
      </c>
      <c r="C5538" t="s">
        <v>11</v>
      </c>
      <c r="D5538" t="s">
        <v>35</v>
      </c>
      <c r="E5538" s="1">
        <v>44489</v>
      </c>
      <c r="F5538" s="4">
        <v>9303</v>
      </c>
      <c r="G5538">
        <v>548</v>
      </c>
      <c r="H5538" s="3">
        <f>_xlfn.XLOOKUP(sales[[#This Row],[Product]],products[Product],products[Cost per box])*sales[[#This Row],[Boxes]]</f>
        <v>1452.2</v>
      </c>
      <c r="I5538" s="4">
        <f>sales[[#This Row],[Revenue]]-sales[[#This Row],[Cost]]</f>
        <v>7850.8</v>
      </c>
    </row>
    <row r="5539" spans="2:9" x14ac:dyDescent="0.25">
      <c r="B5539" t="s">
        <v>57</v>
      </c>
      <c r="C5539" t="s">
        <v>9</v>
      </c>
      <c r="D5539" t="s">
        <v>7</v>
      </c>
      <c r="E5539" s="1">
        <v>44489</v>
      </c>
      <c r="F5539" s="4">
        <v>2940</v>
      </c>
      <c r="G5539">
        <v>196</v>
      </c>
      <c r="H5539" s="3">
        <f>_xlfn.XLOOKUP(sales[[#This Row],[Product]],products[Product],products[Cost per box])*sales[[#This Row],[Boxes]]</f>
        <v>1009.4000000000001</v>
      </c>
      <c r="I5539" s="4">
        <f>sales[[#This Row],[Revenue]]-sales[[#This Row],[Cost]]</f>
        <v>1930.6</v>
      </c>
    </row>
    <row r="5540" spans="2:9" x14ac:dyDescent="0.25">
      <c r="B5540" t="s">
        <v>32</v>
      </c>
      <c r="C5540" t="s">
        <v>9</v>
      </c>
      <c r="D5540" t="s">
        <v>22</v>
      </c>
      <c r="E5540" s="1">
        <v>44489</v>
      </c>
      <c r="F5540" s="4">
        <v>546</v>
      </c>
      <c r="G5540">
        <v>61</v>
      </c>
      <c r="H5540" s="3">
        <f>_xlfn.XLOOKUP(sales[[#This Row],[Product]],products[Product],products[Cost per box])*sales[[#This Row],[Boxes]]</f>
        <v>501.42</v>
      </c>
      <c r="I5540" s="4">
        <f>sales[[#This Row],[Revenue]]-sales[[#This Row],[Cost]]</f>
        <v>44.579999999999984</v>
      </c>
    </row>
    <row r="5541" spans="2:9" x14ac:dyDescent="0.25">
      <c r="B5541" t="s">
        <v>41</v>
      </c>
      <c r="C5541" t="s">
        <v>6</v>
      </c>
      <c r="D5541" t="s">
        <v>14</v>
      </c>
      <c r="E5541" s="1">
        <v>44489</v>
      </c>
      <c r="F5541" s="4">
        <v>8001</v>
      </c>
      <c r="G5541">
        <v>980</v>
      </c>
      <c r="H5541" s="3">
        <f>_xlfn.XLOOKUP(sales[[#This Row],[Product]],products[Product],products[Cost per box])*sales[[#This Row],[Boxes]]</f>
        <v>6183.7999999999993</v>
      </c>
      <c r="I5541" s="4">
        <f>sales[[#This Row],[Revenue]]-sales[[#This Row],[Cost]]</f>
        <v>1817.2000000000007</v>
      </c>
    </row>
    <row r="5542" spans="2:9" x14ac:dyDescent="0.25">
      <c r="B5542" t="s">
        <v>55</v>
      </c>
      <c r="C5542" t="s">
        <v>11</v>
      </c>
      <c r="D5542" t="s">
        <v>52</v>
      </c>
      <c r="E5542" s="1">
        <v>44489</v>
      </c>
      <c r="F5542" s="4">
        <v>10052</v>
      </c>
      <c r="G5542">
        <v>980</v>
      </c>
      <c r="H5542" s="3">
        <f>_xlfn.XLOOKUP(sales[[#This Row],[Product]],products[Product],products[Cost per box])*sales[[#This Row],[Boxes]]</f>
        <v>3253.6</v>
      </c>
      <c r="I5542" s="4">
        <f>sales[[#This Row],[Revenue]]-sales[[#This Row],[Cost]]</f>
        <v>6798.4</v>
      </c>
    </row>
    <row r="5543" spans="2:9" x14ac:dyDescent="0.25">
      <c r="B5543" t="s">
        <v>10</v>
      </c>
      <c r="C5543" t="s">
        <v>11</v>
      </c>
      <c r="D5543" t="s">
        <v>45</v>
      </c>
      <c r="E5543" s="1">
        <v>44489</v>
      </c>
      <c r="F5543" s="4">
        <v>1449</v>
      </c>
      <c r="G5543">
        <v>63</v>
      </c>
      <c r="H5543" s="3">
        <f>_xlfn.XLOOKUP(sales[[#This Row],[Product]],products[Product],products[Cost per box])*sales[[#This Row],[Boxes]]</f>
        <v>486.99</v>
      </c>
      <c r="I5543" s="4">
        <f>sales[[#This Row],[Revenue]]-sales[[#This Row],[Cost]]</f>
        <v>962.01</v>
      </c>
    </row>
    <row r="5544" spans="2:9" x14ac:dyDescent="0.25">
      <c r="B5544" t="s">
        <v>41</v>
      </c>
      <c r="C5544" t="s">
        <v>21</v>
      </c>
      <c r="D5544" t="s">
        <v>38</v>
      </c>
      <c r="E5544" s="1">
        <v>44489</v>
      </c>
      <c r="F5544" s="4">
        <v>3710</v>
      </c>
      <c r="G5544">
        <v>149</v>
      </c>
      <c r="H5544" s="3">
        <f>_xlfn.XLOOKUP(sales[[#This Row],[Product]],products[Product],products[Cost per box])*sales[[#This Row],[Boxes]]</f>
        <v>1481.06</v>
      </c>
      <c r="I5544" s="4">
        <f>sales[[#This Row],[Revenue]]-sales[[#This Row],[Cost]]</f>
        <v>2228.94</v>
      </c>
    </row>
    <row r="5545" spans="2:9" x14ac:dyDescent="0.25">
      <c r="B5545" t="s">
        <v>49</v>
      </c>
      <c r="C5545" t="s">
        <v>6</v>
      </c>
      <c r="D5545" t="s">
        <v>14</v>
      </c>
      <c r="E5545" s="1">
        <v>44489</v>
      </c>
      <c r="F5545" s="4">
        <v>2576</v>
      </c>
      <c r="G5545">
        <v>368</v>
      </c>
      <c r="H5545" s="3">
        <f>_xlfn.XLOOKUP(sales[[#This Row],[Product]],products[Product],products[Cost per box])*sales[[#This Row],[Boxes]]</f>
        <v>2322.08</v>
      </c>
      <c r="I5545" s="4">
        <f>sales[[#This Row],[Revenue]]-sales[[#This Row],[Cost]]</f>
        <v>253.92000000000007</v>
      </c>
    </row>
    <row r="5546" spans="2:9" x14ac:dyDescent="0.25">
      <c r="B5546" t="s">
        <v>51</v>
      </c>
      <c r="C5546" t="s">
        <v>27</v>
      </c>
      <c r="D5546" t="s">
        <v>17</v>
      </c>
      <c r="E5546" s="1">
        <v>44489</v>
      </c>
      <c r="F5546" s="4">
        <v>4242</v>
      </c>
      <c r="G5546">
        <v>193</v>
      </c>
      <c r="H5546" s="3">
        <f>_xlfn.XLOOKUP(sales[[#This Row],[Product]],products[Product],products[Cost per box])*sales[[#This Row],[Boxes]]</f>
        <v>1312.3999999999999</v>
      </c>
      <c r="I5546" s="4">
        <f>sales[[#This Row],[Revenue]]-sales[[#This Row],[Cost]]</f>
        <v>2929.6000000000004</v>
      </c>
    </row>
    <row r="5547" spans="2:9" x14ac:dyDescent="0.25">
      <c r="B5547" t="s">
        <v>13</v>
      </c>
      <c r="C5547" t="s">
        <v>27</v>
      </c>
      <c r="D5547" t="s">
        <v>17</v>
      </c>
      <c r="E5547" s="1">
        <v>44489</v>
      </c>
      <c r="F5547" s="4">
        <v>2527</v>
      </c>
      <c r="G5547">
        <v>110</v>
      </c>
      <c r="H5547" s="3">
        <f>_xlfn.XLOOKUP(sales[[#This Row],[Product]],products[Product],products[Cost per box])*sales[[#This Row],[Boxes]]</f>
        <v>748</v>
      </c>
      <c r="I5547" s="4">
        <f>sales[[#This Row],[Revenue]]-sales[[#This Row],[Cost]]</f>
        <v>1779</v>
      </c>
    </row>
    <row r="5548" spans="2:9" x14ac:dyDescent="0.25">
      <c r="B5548" t="s">
        <v>54</v>
      </c>
      <c r="C5548" t="s">
        <v>16</v>
      </c>
      <c r="D5548" t="s">
        <v>30</v>
      </c>
      <c r="E5548" s="1">
        <v>44489</v>
      </c>
      <c r="F5548" s="4">
        <v>10255</v>
      </c>
      <c r="G5548">
        <v>570</v>
      </c>
      <c r="H5548" s="3">
        <f>_xlfn.XLOOKUP(sales[[#This Row],[Product]],products[Product],products[Cost per box])*sales[[#This Row],[Boxes]]</f>
        <v>2097.6</v>
      </c>
      <c r="I5548" s="4">
        <f>sales[[#This Row],[Revenue]]-sales[[#This Row],[Cost]]</f>
        <v>8157.4</v>
      </c>
    </row>
    <row r="5549" spans="2:9" x14ac:dyDescent="0.25">
      <c r="B5549" t="s">
        <v>56</v>
      </c>
      <c r="C5549" t="s">
        <v>16</v>
      </c>
      <c r="D5549" t="s">
        <v>44</v>
      </c>
      <c r="E5549" s="1">
        <v>44489</v>
      </c>
      <c r="F5549" s="4">
        <v>1365</v>
      </c>
      <c r="G5549">
        <v>57</v>
      </c>
      <c r="H5549" s="3">
        <f>_xlfn.XLOOKUP(sales[[#This Row],[Product]],products[Product],products[Cost per box])*sales[[#This Row],[Boxes]]</f>
        <v>545.49</v>
      </c>
      <c r="I5549" s="4">
        <f>sales[[#This Row],[Revenue]]-sales[[#This Row],[Cost]]</f>
        <v>819.51</v>
      </c>
    </row>
    <row r="5550" spans="2:9" x14ac:dyDescent="0.25">
      <c r="B5550" t="s">
        <v>33</v>
      </c>
      <c r="C5550" t="s">
        <v>16</v>
      </c>
      <c r="D5550" t="s">
        <v>48</v>
      </c>
      <c r="E5550" s="1">
        <v>44489</v>
      </c>
      <c r="F5550" s="4">
        <v>1358</v>
      </c>
      <c r="G5550">
        <v>51</v>
      </c>
      <c r="H5550" s="3">
        <f>_xlfn.XLOOKUP(sales[[#This Row],[Product]],products[Product],products[Cost per box])*sales[[#This Row],[Boxes]]</f>
        <v>381.48</v>
      </c>
      <c r="I5550" s="4">
        <f>sales[[#This Row],[Revenue]]-sales[[#This Row],[Cost]]</f>
        <v>976.52</v>
      </c>
    </row>
    <row r="5551" spans="2:9" x14ac:dyDescent="0.25">
      <c r="B5551" t="s">
        <v>8</v>
      </c>
      <c r="C5551" t="s">
        <v>11</v>
      </c>
      <c r="D5551" t="s">
        <v>48</v>
      </c>
      <c r="E5551" s="1">
        <v>44489</v>
      </c>
      <c r="F5551" s="4">
        <v>2443</v>
      </c>
      <c r="G5551">
        <v>94</v>
      </c>
      <c r="H5551" s="3">
        <f>_xlfn.XLOOKUP(sales[[#This Row],[Product]],products[Product],products[Cost per box])*sales[[#This Row],[Boxes]]</f>
        <v>703.12</v>
      </c>
      <c r="I5551" s="4">
        <f>sales[[#This Row],[Revenue]]-sales[[#This Row],[Cost]]</f>
        <v>1739.88</v>
      </c>
    </row>
    <row r="5552" spans="2:9" x14ac:dyDescent="0.25">
      <c r="B5552" t="s">
        <v>33</v>
      </c>
      <c r="C5552" t="s">
        <v>9</v>
      </c>
      <c r="D5552" t="s">
        <v>24</v>
      </c>
      <c r="E5552" s="1">
        <v>44489</v>
      </c>
      <c r="F5552" s="4">
        <v>2856</v>
      </c>
      <c r="G5552">
        <v>159</v>
      </c>
      <c r="H5552" s="3">
        <f>_xlfn.XLOOKUP(sales[[#This Row],[Product]],products[Product],products[Cost per box])*sales[[#This Row],[Boxes]]</f>
        <v>1671.09</v>
      </c>
      <c r="I5552" s="4">
        <f>sales[[#This Row],[Revenue]]-sales[[#This Row],[Cost]]</f>
        <v>1184.9100000000001</v>
      </c>
    </row>
    <row r="5553" spans="2:9" x14ac:dyDescent="0.25">
      <c r="B5553" t="s">
        <v>13</v>
      </c>
      <c r="C5553" t="s">
        <v>27</v>
      </c>
      <c r="D5553" t="s">
        <v>26</v>
      </c>
      <c r="E5553" s="1">
        <v>44489</v>
      </c>
      <c r="F5553" s="4">
        <v>1477</v>
      </c>
      <c r="G5553">
        <v>135</v>
      </c>
      <c r="H5553" s="3">
        <f>_xlfn.XLOOKUP(sales[[#This Row],[Product]],products[Product],products[Cost per box])*sales[[#This Row],[Boxes]]</f>
        <v>868.05</v>
      </c>
      <c r="I5553" s="4">
        <f>sales[[#This Row],[Revenue]]-sales[[#This Row],[Cost]]</f>
        <v>608.95000000000005</v>
      </c>
    </row>
    <row r="5554" spans="2:9" x14ac:dyDescent="0.25">
      <c r="B5554" t="s">
        <v>41</v>
      </c>
      <c r="C5554" t="s">
        <v>16</v>
      </c>
      <c r="D5554" t="s">
        <v>19</v>
      </c>
      <c r="E5554" s="1">
        <v>44490</v>
      </c>
      <c r="F5554" s="4">
        <v>1323</v>
      </c>
      <c r="G5554">
        <v>74</v>
      </c>
      <c r="H5554" s="3">
        <f>_xlfn.XLOOKUP(sales[[#This Row],[Product]],products[Product],products[Cost per box])*sales[[#This Row],[Boxes]]</f>
        <v>757.02</v>
      </c>
      <c r="I5554" s="4">
        <f>sales[[#This Row],[Revenue]]-sales[[#This Row],[Cost]]</f>
        <v>565.98</v>
      </c>
    </row>
    <row r="5555" spans="2:9" x14ac:dyDescent="0.25">
      <c r="B5555" t="s">
        <v>57</v>
      </c>
      <c r="C5555" t="s">
        <v>6</v>
      </c>
      <c r="D5555" t="s">
        <v>38</v>
      </c>
      <c r="E5555" s="1">
        <v>44490</v>
      </c>
      <c r="F5555" s="4">
        <v>7371</v>
      </c>
      <c r="G5555">
        <v>295</v>
      </c>
      <c r="H5555" s="3">
        <f>_xlfn.XLOOKUP(sales[[#This Row],[Product]],products[Product],products[Cost per box])*sales[[#This Row],[Boxes]]</f>
        <v>2932.2999999999997</v>
      </c>
      <c r="I5555" s="4">
        <f>sales[[#This Row],[Revenue]]-sales[[#This Row],[Cost]]</f>
        <v>4438.7000000000007</v>
      </c>
    </row>
    <row r="5556" spans="2:9" x14ac:dyDescent="0.25">
      <c r="B5556" t="s">
        <v>20</v>
      </c>
      <c r="C5556" t="s">
        <v>16</v>
      </c>
      <c r="D5556" t="s">
        <v>19</v>
      </c>
      <c r="E5556" s="1">
        <v>44490</v>
      </c>
      <c r="F5556" s="4">
        <v>4718</v>
      </c>
      <c r="G5556">
        <v>278</v>
      </c>
      <c r="H5556" s="3">
        <f>_xlfn.XLOOKUP(sales[[#This Row],[Product]],products[Product],products[Cost per box])*sales[[#This Row],[Boxes]]</f>
        <v>2843.94</v>
      </c>
      <c r="I5556" s="4">
        <f>sales[[#This Row],[Revenue]]-sales[[#This Row],[Cost]]</f>
        <v>1874.06</v>
      </c>
    </row>
    <row r="5557" spans="2:9" x14ac:dyDescent="0.25">
      <c r="B5557" t="s">
        <v>33</v>
      </c>
      <c r="C5557" t="s">
        <v>27</v>
      </c>
      <c r="D5557" t="s">
        <v>38</v>
      </c>
      <c r="E5557" s="1">
        <v>44490</v>
      </c>
      <c r="F5557" s="4">
        <v>2114</v>
      </c>
      <c r="G5557">
        <v>79</v>
      </c>
      <c r="H5557" s="3">
        <f>_xlfn.XLOOKUP(sales[[#This Row],[Product]],products[Product],products[Cost per box])*sales[[#This Row],[Boxes]]</f>
        <v>785.26</v>
      </c>
      <c r="I5557" s="4">
        <f>sales[[#This Row],[Revenue]]-sales[[#This Row],[Cost]]</f>
        <v>1328.74</v>
      </c>
    </row>
    <row r="5558" spans="2:9" x14ac:dyDescent="0.25">
      <c r="B5558" t="s">
        <v>20</v>
      </c>
      <c r="C5558" t="s">
        <v>27</v>
      </c>
      <c r="D5558" t="s">
        <v>52</v>
      </c>
      <c r="E5558" s="1">
        <v>44490</v>
      </c>
      <c r="F5558" s="4">
        <v>11032</v>
      </c>
      <c r="G5558">
        <v>980</v>
      </c>
      <c r="H5558" s="3">
        <f>_xlfn.XLOOKUP(sales[[#This Row],[Product]],products[Product],products[Cost per box])*sales[[#This Row],[Boxes]]</f>
        <v>3253.6</v>
      </c>
      <c r="I5558" s="4">
        <f>sales[[#This Row],[Revenue]]-sales[[#This Row],[Cost]]</f>
        <v>7778.4</v>
      </c>
    </row>
    <row r="5559" spans="2:9" x14ac:dyDescent="0.25">
      <c r="B5559" t="s">
        <v>39</v>
      </c>
      <c r="C5559" t="s">
        <v>16</v>
      </c>
      <c r="D5559" t="s">
        <v>44</v>
      </c>
      <c r="E5559" s="1">
        <v>44490</v>
      </c>
      <c r="F5559" s="4">
        <v>1680</v>
      </c>
      <c r="G5559">
        <v>74</v>
      </c>
      <c r="H5559" s="3">
        <f>_xlfn.XLOOKUP(sales[[#This Row],[Product]],products[Product],products[Cost per box])*sales[[#This Row],[Boxes]]</f>
        <v>708.18000000000006</v>
      </c>
      <c r="I5559" s="4">
        <f>sales[[#This Row],[Revenue]]-sales[[#This Row],[Cost]]</f>
        <v>971.81999999999994</v>
      </c>
    </row>
    <row r="5560" spans="2:9" x14ac:dyDescent="0.25">
      <c r="B5560" t="s">
        <v>25</v>
      </c>
      <c r="C5560" t="s">
        <v>6</v>
      </c>
      <c r="D5560" t="s">
        <v>42</v>
      </c>
      <c r="E5560" s="1">
        <v>44490</v>
      </c>
      <c r="F5560" s="4">
        <v>770</v>
      </c>
      <c r="G5560">
        <v>52</v>
      </c>
      <c r="H5560" s="3">
        <f>_xlfn.XLOOKUP(sales[[#This Row],[Product]],products[Product],products[Cost per box])*sales[[#This Row],[Boxes]]</f>
        <v>246.48000000000002</v>
      </c>
      <c r="I5560" s="4">
        <f>sales[[#This Row],[Revenue]]-sales[[#This Row],[Cost]]</f>
        <v>523.52</v>
      </c>
    </row>
    <row r="5561" spans="2:9" x14ac:dyDescent="0.25">
      <c r="B5561" t="s">
        <v>54</v>
      </c>
      <c r="C5561" t="s">
        <v>11</v>
      </c>
      <c r="D5561" t="s">
        <v>24</v>
      </c>
      <c r="E5561" s="1">
        <v>44490</v>
      </c>
      <c r="F5561" s="4">
        <v>1106</v>
      </c>
      <c r="G5561">
        <v>56</v>
      </c>
      <c r="H5561" s="3">
        <f>_xlfn.XLOOKUP(sales[[#This Row],[Product]],products[Product],products[Cost per box])*sales[[#This Row],[Boxes]]</f>
        <v>588.55999999999995</v>
      </c>
      <c r="I5561" s="4">
        <f>sales[[#This Row],[Revenue]]-sales[[#This Row],[Cost]]</f>
        <v>517.44000000000005</v>
      </c>
    </row>
    <row r="5562" spans="2:9" x14ac:dyDescent="0.25">
      <c r="B5562" t="s">
        <v>18</v>
      </c>
      <c r="C5562" t="s">
        <v>16</v>
      </c>
      <c r="D5562" t="s">
        <v>43</v>
      </c>
      <c r="E5562" s="1">
        <v>44490</v>
      </c>
      <c r="F5562" s="4">
        <v>3612</v>
      </c>
      <c r="G5562">
        <v>172</v>
      </c>
      <c r="H5562" s="3">
        <f>_xlfn.XLOOKUP(sales[[#This Row],[Product]],products[Product],products[Cost per box])*sales[[#This Row],[Boxes]]</f>
        <v>662.2</v>
      </c>
      <c r="I5562" s="4">
        <f>sales[[#This Row],[Revenue]]-sales[[#This Row],[Cost]]</f>
        <v>2949.8</v>
      </c>
    </row>
    <row r="5563" spans="2:9" x14ac:dyDescent="0.25">
      <c r="B5563" t="s">
        <v>29</v>
      </c>
      <c r="C5563" t="s">
        <v>27</v>
      </c>
      <c r="D5563" t="s">
        <v>17</v>
      </c>
      <c r="E5563" s="1">
        <v>44490</v>
      </c>
      <c r="F5563" s="4">
        <v>1687</v>
      </c>
      <c r="G5563">
        <v>81</v>
      </c>
      <c r="H5563" s="3">
        <f>_xlfn.XLOOKUP(sales[[#This Row],[Product]],products[Product],products[Cost per box])*sales[[#This Row],[Boxes]]</f>
        <v>550.79999999999995</v>
      </c>
      <c r="I5563" s="4">
        <f>sales[[#This Row],[Revenue]]-sales[[#This Row],[Cost]]</f>
        <v>1136.2</v>
      </c>
    </row>
    <row r="5564" spans="2:9" x14ac:dyDescent="0.25">
      <c r="B5564" t="s">
        <v>53</v>
      </c>
      <c r="C5564" t="s">
        <v>6</v>
      </c>
      <c r="D5564" t="s">
        <v>35</v>
      </c>
      <c r="E5564" s="1">
        <v>44490</v>
      </c>
      <c r="F5564" s="4">
        <v>6797</v>
      </c>
      <c r="G5564">
        <v>378</v>
      </c>
      <c r="H5564" s="3">
        <f>_xlfn.XLOOKUP(sales[[#This Row],[Product]],products[Product],products[Cost per box])*sales[[#This Row],[Boxes]]</f>
        <v>1001.6999999999999</v>
      </c>
      <c r="I5564" s="4">
        <f>sales[[#This Row],[Revenue]]-sales[[#This Row],[Cost]]</f>
        <v>5795.3</v>
      </c>
    </row>
    <row r="5565" spans="2:9" x14ac:dyDescent="0.25">
      <c r="B5565" t="s">
        <v>56</v>
      </c>
      <c r="C5565" t="s">
        <v>16</v>
      </c>
      <c r="D5565" t="s">
        <v>30</v>
      </c>
      <c r="E5565" s="1">
        <v>44490</v>
      </c>
      <c r="F5565" s="4">
        <v>12908</v>
      </c>
      <c r="G5565">
        <v>646</v>
      </c>
      <c r="H5565" s="3">
        <f>_xlfn.XLOOKUP(sales[[#This Row],[Product]],products[Product],products[Cost per box])*sales[[#This Row],[Boxes]]</f>
        <v>2377.2800000000002</v>
      </c>
      <c r="I5565" s="4">
        <f>sales[[#This Row],[Revenue]]-sales[[#This Row],[Cost]]</f>
        <v>10530.72</v>
      </c>
    </row>
    <row r="5566" spans="2:9" x14ac:dyDescent="0.25">
      <c r="B5566" t="s">
        <v>39</v>
      </c>
      <c r="C5566" t="s">
        <v>21</v>
      </c>
      <c r="D5566" t="s">
        <v>31</v>
      </c>
      <c r="E5566" s="1">
        <v>44490</v>
      </c>
      <c r="F5566" s="4">
        <v>4886</v>
      </c>
      <c r="G5566">
        <v>376</v>
      </c>
      <c r="H5566" s="3">
        <f>_xlfn.XLOOKUP(sales[[#This Row],[Product]],products[Product],products[Cost per box])*sales[[#This Row],[Boxes]]</f>
        <v>2150.7199999999998</v>
      </c>
      <c r="I5566" s="4">
        <f>sales[[#This Row],[Revenue]]-sales[[#This Row],[Cost]]</f>
        <v>2735.28</v>
      </c>
    </row>
    <row r="5567" spans="2:9" x14ac:dyDescent="0.25">
      <c r="B5567" t="s">
        <v>49</v>
      </c>
      <c r="C5567" t="s">
        <v>21</v>
      </c>
      <c r="D5567" t="s">
        <v>44</v>
      </c>
      <c r="E5567" s="1">
        <v>44491</v>
      </c>
      <c r="F5567" s="4">
        <v>3136</v>
      </c>
      <c r="G5567">
        <v>131</v>
      </c>
      <c r="H5567" s="3">
        <f>_xlfn.XLOOKUP(sales[[#This Row],[Product]],products[Product],products[Cost per box])*sales[[#This Row],[Boxes]]</f>
        <v>1253.67</v>
      </c>
      <c r="I5567" s="4">
        <f>sales[[#This Row],[Revenue]]-sales[[#This Row],[Cost]]</f>
        <v>1882.33</v>
      </c>
    </row>
    <row r="5568" spans="2:9" x14ac:dyDescent="0.25">
      <c r="B5568" t="s">
        <v>57</v>
      </c>
      <c r="C5568" t="s">
        <v>6</v>
      </c>
      <c r="D5568" t="s">
        <v>24</v>
      </c>
      <c r="E5568" s="1">
        <v>44491</v>
      </c>
      <c r="F5568" s="4">
        <v>434</v>
      </c>
      <c r="G5568">
        <v>22</v>
      </c>
      <c r="H5568" s="3">
        <f>_xlfn.XLOOKUP(sales[[#This Row],[Product]],products[Product],products[Cost per box])*sales[[#This Row],[Boxes]]</f>
        <v>231.22</v>
      </c>
      <c r="I5568" s="4">
        <f>sales[[#This Row],[Revenue]]-sales[[#This Row],[Cost]]</f>
        <v>202.78</v>
      </c>
    </row>
    <row r="5569" spans="2:9" x14ac:dyDescent="0.25">
      <c r="B5569" t="s">
        <v>5</v>
      </c>
      <c r="C5569" t="s">
        <v>9</v>
      </c>
      <c r="D5569" t="s">
        <v>47</v>
      </c>
      <c r="E5569" s="1">
        <v>44491</v>
      </c>
      <c r="F5569" s="4">
        <v>1771</v>
      </c>
      <c r="G5569">
        <v>119</v>
      </c>
      <c r="H5569" s="3">
        <f>_xlfn.XLOOKUP(sales[[#This Row],[Product]],products[Product],products[Cost per box])*sales[[#This Row],[Boxes]]</f>
        <v>625.93999999999994</v>
      </c>
      <c r="I5569" s="4">
        <f>sales[[#This Row],[Revenue]]-sales[[#This Row],[Cost]]</f>
        <v>1145.06</v>
      </c>
    </row>
    <row r="5570" spans="2:9" x14ac:dyDescent="0.25">
      <c r="B5570" t="s">
        <v>32</v>
      </c>
      <c r="C5570" t="s">
        <v>11</v>
      </c>
      <c r="D5570" t="s">
        <v>44</v>
      </c>
      <c r="E5570" s="1">
        <v>44491</v>
      </c>
      <c r="F5570" s="4">
        <v>6783</v>
      </c>
      <c r="G5570">
        <v>309</v>
      </c>
      <c r="H5570" s="3">
        <f>_xlfn.XLOOKUP(sales[[#This Row],[Product]],products[Product],products[Cost per box])*sales[[#This Row],[Boxes]]</f>
        <v>2957.13</v>
      </c>
      <c r="I5570" s="4">
        <f>sales[[#This Row],[Revenue]]-sales[[#This Row],[Cost]]</f>
        <v>3825.87</v>
      </c>
    </row>
    <row r="5571" spans="2:9" x14ac:dyDescent="0.25">
      <c r="B5571" t="s">
        <v>10</v>
      </c>
      <c r="C5571" t="s">
        <v>9</v>
      </c>
      <c r="D5571" t="s">
        <v>36</v>
      </c>
      <c r="E5571" s="1">
        <v>44491</v>
      </c>
      <c r="F5571" s="4">
        <v>2660</v>
      </c>
      <c r="G5571">
        <v>380</v>
      </c>
      <c r="H5571" s="3">
        <f>_xlfn.XLOOKUP(sales[[#This Row],[Product]],products[Product],products[Cost per box])*sales[[#This Row],[Boxes]]</f>
        <v>1915.2</v>
      </c>
      <c r="I5571" s="4">
        <f>sales[[#This Row],[Revenue]]-sales[[#This Row],[Cost]]</f>
        <v>744.8</v>
      </c>
    </row>
    <row r="5572" spans="2:9" x14ac:dyDescent="0.25">
      <c r="B5572" t="s">
        <v>15</v>
      </c>
      <c r="C5572" t="s">
        <v>27</v>
      </c>
      <c r="D5572" t="s">
        <v>19</v>
      </c>
      <c r="E5572" s="1">
        <v>44491</v>
      </c>
      <c r="F5572" s="4">
        <v>6293</v>
      </c>
      <c r="G5572">
        <v>350</v>
      </c>
      <c r="H5572" s="3">
        <f>_xlfn.XLOOKUP(sales[[#This Row],[Product]],products[Product],products[Cost per box])*sales[[#This Row],[Boxes]]</f>
        <v>3580.5</v>
      </c>
      <c r="I5572" s="4">
        <f>sales[[#This Row],[Revenue]]-sales[[#This Row],[Cost]]</f>
        <v>2712.5</v>
      </c>
    </row>
    <row r="5573" spans="2:9" x14ac:dyDescent="0.25">
      <c r="B5573" t="s">
        <v>8</v>
      </c>
      <c r="C5573" t="s">
        <v>6</v>
      </c>
      <c r="D5573" t="s">
        <v>48</v>
      </c>
      <c r="E5573" s="1">
        <v>44491</v>
      </c>
      <c r="F5573" s="4">
        <v>8442</v>
      </c>
      <c r="G5573">
        <v>338</v>
      </c>
      <c r="H5573" s="3">
        <f>_xlfn.XLOOKUP(sales[[#This Row],[Product]],products[Product],products[Cost per box])*sales[[#This Row],[Boxes]]</f>
        <v>2528.2400000000002</v>
      </c>
      <c r="I5573" s="4">
        <f>sales[[#This Row],[Revenue]]-sales[[#This Row],[Cost]]</f>
        <v>5913.76</v>
      </c>
    </row>
    <row r="5574" spans="2:9" x14ac:dyDescent="0.25">
      <c r="B5574" t="s">
        <v>20</v>
      </c>
      <c r="C5574" t="s">
        <v>27</v>
      </c>
      <c r="D5574" t="s">
        <v>50</v>
      </c>
      <c r="E5574" s="1">
        <v>44491</v>
      </c>
      <c r="F5574" s="4">
        <v>9107</v>
      </c>
      <c r="G5574">
        <v>380</v>
      </c>
      <c r="H5574" s="3">
        <f>_xlfn.XLOOKUP(sales[[#This Row],[Product]],products[Product],products[Cost per box])*sales[[#This Row],[Boxes]]</f>
        <v>4715.8</v>
      </c>
      <c r="I5574" s="4">
        <f>sales[[#This Row],[Revenue]]-sales[[#This Row],[Cost]]</f>
        <v>4391.2</v>
      </c>
    </row>
    <row r="5575" spans="2:9" x14ac:dyDescent="0.25">
      <c r="B5575" t="s">
        <v>18</v>
      </c>
      <c r="C5575" t="s">
        <v>16</v>
      </c>
      <c r="D5575" t="s">
        <v>38</v>
      </c>
      <c r="E5575" s="1">
        <v>44491</v>
      </c>
      <c r="F5575" s="4">
        <v>371</v>
      </c>
      <c r="G5575">
        <v>15</v>
      </c>
      <c r="H5575" s="3">
        <f>_xlfn.XLOOKUP(sales[[#This Row],[Product]],products[Product],products[Cost per box])*sales[[#This Row],[Boxes]]</f>
        <v>149.1</v>
      </c>
      <c r="I5575" s="4">
        <f>sales[[#This Row],[Revenue]]-sales[[#This Row],[Cost]]</f>
        <v>221.9</v>
      </c>
    </row>
    <row r="5576" spans="2:9" x14ac:dyDescent="0.25">
      <c r="B5576" t="s">
        <v>40</v>
      </c>
      <c r="C5576" t="s">
        <v>21</v>
      </c>
      <c r="D5576" t="s">
        <v>42</v>
      </c>
      <c r="E5576" s="1">
        <v>44491</v>
      </c>
      <c r="F5576" s="4">
        <v>5432</v>
      </c>
      <c r="G5576">
        <v>388</v>
      </c>
      <c r="H5576" s="3">
        <f>_xlfn.XLOOKUP(sales[[#This Row],[Product]],products[Product],products[Cost per box])*sales[[#This Row],[Boxes]]</f>
        <v>1839.1200000000001</v>
      </c>
      <c r="I5576" s="4">
        <f>sales[[#This Row],[Revenue]]-sales[[#This Row],[Cost]]</f>
        <v>3592.88</v>
      </c>
    </row>
    <row r="5577" spans="2:9" x14ac:dyDescent="0.25">
      <c r="B5577" t="s">
        <v>23</v>
      </c>
      <c r="C5577" t="s">
        <v>9</v>
      </c>
      <c r="D5577" t="s">
        <v>52</v>
      </c>
      <c r="E5577" s="1">
        <v>44491</v>
      </c>
      <c r="F5577" s="4">
        <v>581</v>
      </c>
      <c r="G5577">
        <v>53</v>
      </c>
      <c r="H5577" s="3">
        <f>_xlfn.XLOOKUP(sales[[#This Row],[Product]],products[Product],products[Cost per box])*sales[[#This Row],[Boxes]]</f>
        <v>175.95999999999998</v>
      </c>
      <c r="I5577" s="4">
        <f>sales[[#This Row],[Revenue]]-sales[[#This Row],[Cost]]</f>
        <v>405.04</v>
      </c>
    </row>
    <row r="5578" spans="2:9" x14ac:dyDescent="0.25">
      <c r="B5578" t="s">
        <v>23</v>
      </c>
      <c r="C5578" t="s">
        <v>21</v>
      </c>
      <c r="D5578" t="s">
        <v>12</v>
      </c>
      <c r="E5578" s="1">
        <v>44491</v>
      </c>
      <c r="F5578" s="4">
        <v>805</v>
      </c>
      <c r="G5578">
        <v>48</v>
      </c>
      <c r="H5578" s="3">
        <f>_xlfn.XLOOKUP(sales[[#This Row],[Product]],products[Product],products[Cost per box])*sales[[#This Row],[Boxes]]</f>
        <v>404.64</v>
      </c>
      <c r="I5578" s="4">
        <f>sales[[#This Row],[Revenue]]-sales[[#This Row],[Cost]]</f>
        <v>400.36</v>
      </c>
    </row>
    <row r="5579" spans="2:9" x14ac:dyDescent="0.25">
      <c r="B5579" t="s">
        <v>46</v>
      </c>
      <c r="C5579" t="s">
        <v>9</v>
      </c>
      <c r="D5579" t="s">
        <v>42</v>
      </c>
      <c r="E5579" s="1">
        <v>44491</v>
      </c>
      <c r="F5579" s="4">
        <v>7497</v>
      </c>
      <c r="G5579">
        <v>500</v>
      </c>
      <c r="H5579" s="3">
        <f>_xlfn.XLOOKUP(sales[[#This Row],[Product]],products[Product],products[Cost per box])*sales[[#This Row],[Boxes]]</f>
        <v>2370</v>
      </c>
      <c r="I5579" s="4">
        <f>sales[[#This Row],[Revenue]]-sales[[#This Row],[Cost]]</f>
        <v>5127</v>
      </c>
    </row>
    <row r="5580" spans="2:9" x14ac:dyDescent="0.25">
      <c r="B5580" t="s">
        <v>54</v>
      </c>
      <c r="C5580" t="s">
        <v>11</v>
      </c>
      <c r="D5580" t="s">
        <v>19</v>
      </c>
      <c r="E5580" s="1">
        <v>44491</v>
      </c>
      <c r="F5580" s="4">
        <v>3990</v>
      </c>
      <c r="G5580">
        <v>250</v>
      </c>
      <c r="H5580" s="3">
        <f>_xlfn.XLOOKUP(sales[[#This Row],[Product]],products[Product],products[Cost per box])*sales[[#This Row],[Boxes]]</f>
        <v>2557.5</v>
      </c>
      <c r="I5580" s="4">
        <f>sales[[#This Row],[Revenue]]-sales[[#This Row],[Cost]]</f>
        <v>1432.5</v>
      </c>
    </row>
    <row r="5581" spans="2:9" x14ac:dyDescent="0.25">
      <c r="B5581" t="s">
        <v>29</v>
      </c>
      <c r="C5581" t="s">
        <v>21</v>
      </c>
      <c r="D5581" t="s">
        <v>36</v>
      </c>
      <c r="E5581" s="1">
        <v>44491</v>
      </c>
      <c r="F5581" s="4">
        <v>294</v>
      </c>
      <c r="G5581">
        <v>42</v>
      </c>
      <c r="H5581" s="3">
        <f>_xlfn.XLOOKUP(sales[[#This Row],[Product]],products[Product],products[Cost per box])*sales[[#This Row],[Boxes]]</f>
        <v>211.68</v>
      </c>
      <c r="I5581" s="4">
        <f>sales[[#This Row],[Revenue]]-sales[[#This Row],[Cost]]</f>
        <v>82.32</v>
      </c>
    </row>
    <row r="5582" spans="2:9" x14ac:dyDescent="0.25">
      <c r="B5582" t="s">
        <v>33</v>
      </c>
      <c r="C5582" t="s">
        <v>6</v>
      </c>
      <c r="D5582" t="s">
        <v>17</v>
      </c>
      <c r="E5582" s="1">
        <v>44491</v>
      </c>
      <c r="F5582" s="4">
        <v>5215</v>
      </c>
      <c r="G5582">
        <v>238</v>
      </c>
      <c r="H5582" s="3">
        <f>_xlfn.XLOOKUP(sales[[#This Row],[Product]],products[Product],products[Cost per box])*sales[[#This Row],[Boxes]]</f>
        <v>1618.3999999999999</v>
      </c>
      <c r="I5582" s="4">
        <f>sales[[#This Row],[Revenue]]-sales[[#This Row],[Cost]]</f>
        <v>3596.6000000000004</v>
      </c>
    </row>
    <row r="5583" spans="2:9" x14ac:dyDescent="0.25">
      <c r="B5583" t="s">
        <v>5</v>
      </c>
      <c r="C5583" t="s">
        <v>27</v>
      </c>
      <c r="D5583" t="s">
        <v>42</v>
      </c>
      <c r="E5583" s="1">
        <v>44491</v>
      </c>
      <c r="F5583" s="4">
        <v>8925</v>
      </c>
      <c r="G5583">
        <v>595</v>
      </c>
      <c r="H5583" s="3">
        <f>_xlfn.XLOOKUP(sales[[#This Row],[Product]],products[Product],products[Cost per box])*sales[[#This Row],[Boxes]]</f>
        <v>2820.3</v>
      </c>
      <c r="I5583" s="4">
        <f>sales[[#This Row],[Revenue]]-sales[[#This Row],[Cost]]</f>
        <v>6104.7</v>
      </c>
    </row>
    <row r="5584" spans="2:9" x14ac:dyDescent="0.25">
      <c r="B5584" t="s">
        <v>23</v>
      </c>
      <c r="C5584" t="s">
        <v>9</v>
      </c>
      <c r="D5584" t="s">
        <v>35</v>
      </c>
      <c r="E5584" s="1">
        <v>44491</v>
      </c>
      <c r="F5584" s="4">
        <v>4746</v>
      </c>
      <c r="G5584">
        <v>250</v>
      </c>
      <c r="H5584" s="3">
        <f>_xlfn.XLOOKUP(sales[[#This Row],[Product]],products[Product],products[Cost per box])*sales[[#This Row],[Boxes]]</f>
        <v>662.5</v>
      </c>
      <c r="I5584" s="4">
        <f>sales[[#This Row],[Revenue]]-sales[[#This Row],[Cost]]</f>
        <v>4083.5</v>
      </c>
    </row>
    <row r="5585" spans="2:9" x14ac:dyDescent="0.25">
      <c r="B5585" t="s">
        <v>56</v>
      </c>
      <c r="C5585" t="s">
        <v>9</v>
      </c>
      <c r="D5585" t="s">
        <v>48</v>
      </c>
      <c r="E5585" s="1">
        <v>44491</v>
      </c>
      <c r="F5585" s="4">
        <v>10269</v>
      </c>
      <c r="G5585">
        <v>381</v>
      </c>
      <c r="H5585" s="3">
        <f>_xlfn.XLOOKUP(sales[[#This Row],[Product]],products[Product],products[Cost per box])*sales[[#This Row],[Boxes]]</f>
        <v>2849.88</v>
      </c>
      <c r="I5585" s="4">
        <f>sales[[#This Row],[Revenue]]-sales[[#This Row],[Cost]]</f>
        <v>7419.12</v>
      </c>
    </row>
    <row r="5586" spans="2:9" x14ac:dyDescent="0.25">
      <c r="B5586" t="s">
        <v>18</v>
      </c>
      <c r="C5586" t="s">
        <v>21</v>
      </c>
      <c r="D5586" t="s">
        <v>42</v>
      </c>
      <c r="E5586" s="1">
        <v>44491</v>
      </c>
      <c r="F5586" s="4">
        <v>5383</v>
      </c>
      <c r="G5586">
        <v>385</v>
      </c>
      <c r="H5586" s="3">
        <f>_xlfn.XLOOKUP(sales[[#This Row],[Product]],products[Product],products[Cost per box])*sales[[#This Row],[Boxes]]</f>
        <v>1824.9</v>
      </c>
      <c r="I5586" s="4">
        <f>sales[[#This Row],[Revenue]]-sales[[#This Row],[Cost]]</f>
        <v>3558.1</v>
      </c>
    </row>
    <row r="5587" spans="2:9" x14ac:dyDescent="0.25">
      <c r="B5587" t="s">
        <v>23</v>
      </c>
      <c r="C5587" t="s">
        <v>21</v>
      </c>
      <c r="D5587" t="s">
        <v>30</v>
      </c>
      <c r="E5587" s="1">
        <v>44491</v>
      </c>
      <c r="F5587" s="4">
        <v>7889</v>
      </c>
      <c r="G5587">
        <v>439</v>
      </c>
      <c r="H5587" s="3">
        <f>_xlfn.XLOOKUP(sales[[#This Row],[Product]],products[Product],products[Cost per box])*sales[[#This Row],[Boxes]]</f>
        <v>1615.52</v>
      </c>
      <c r="I5587" s="4">
        <f>sales[[#This Row],[Revenue]]-sales[[#This Row],[Cost]]</f>
        <v>6273.48</v>
      </c>
    </row>
    <row r="5588" spans="2:9" x14ac:dyDescent="0.25">
      <c r="B5588" t="s">
        <v>29</v>
      </c>
      <c r="C5588" t="s">
        <v>9</v>
      </c>
      <c r="D5588" t="s">
        <v>43</v>
      </c>
      <c r="E5588" s="1">
        <v>44491</v>
      </c>
      <c r="F5588" s="4">
        <v>6300</v>
      </c>
      <c r="G5588">
        <v>315</v>
      </c>
      <c r="H5588" s="3">
        <f>_xlfn.XLOOKUP(sales[[#This Row],[Product]],products[Product],products[Cost per box])*sales[[#This Row],[Boxes]]</f>
        <v>1212.75</v>
      </c>
      <c r="I5588" s="4">
        <f>sales[[#This Row],[Revenue]]-sales[[#This Row],[Cost]]</f>
        <v>5087.25</v>
      </c>
    </row>
    <row r="5589" spans="2:9" x14ac:dyDescent="0.25">
      <c r="B5589" t="s">
        <v>40</v>
      </c>
      <c r="C5589" t="s">
        <v>6</v>
      </c>
      <c r="D5589" t="s">
        <v>43</v>
      </c>
      <c r="E5589" s="1">
        <v>44491</v>
      </c>
      <c r="F5589" s="4">
        <v>7455</v>
      </c>
      <c r="G5589">
        <v>373</v>
      </c>
      <c r="H5589" s="3">
        <f>_xlfn.XLOOKUP(sales[[#This Row],[Product]],products[Product],products[Cost per box])*sales[[#This Row],[Boxes]]</f>
        <v>1436.05</v>
      </c>
      <c r="I5589" s="4">
        <f>sales[[#This Row],[Revenue]]-sales[[#This Row],[Cost]]</f>
        <v>6018.95</v>
      </c>
    </row>
    <row r="5590" spans="2:9" x14ac:dyDescent="0.25">
      <c r="B5590" t="s">
        <v>53</v>
      </c>
      <c r="C5590" t="s">
        <v>21</v>
      </c>
      <c r="D5590" t="s">
        <v>19</v>
      </c>
      <c r="E5590" s="1">
        <v>44491</v>
      </c>
      <c r="F5590" s="4">
        <v>10843</v>
      </c>
      <c r="G5590">
        <v>603</v>
      </c>
      <c r="H5590" s="3">
        <f>_xlfn.XLOOKUP(sales[[#This Row],[Product]],products[Product],products[Cost per box])*sales[[#This Row],[Boxes]]</f>
        <v>6168.6900000000005</v>
      </c>
      <c r="I5590" s="4">
        <f>sales[[#This Row],[Revenue]]-sales[[#This Row],[Cost]]</f>
        <v>4674.3099999999995</v>
      </c>
    </row>
    <row r="5591" spans="2:9" x14ac:dyDescent="0.25">
      <c r="B5591" t="s">
        <v>29</v>
      </c>
      <c r="C5591" t="s">
        <v>11</v>
      </c>
      <c r="D5591" t="s">
        <v>26</v>
      </c>
      <c r="E5591" s="1">
        <v>44491</v>
      </c>
      <c r="F5591" s="4">
        <v>3829</v>
      </c>
      <c r="G5591">
        <v>349</v>
      </c>
      <c r="H5591" s="3">
        <f>_xlfn.XLOOKUP(sales[[#This Row],[Product]],products[Product],products[Cost per box])*sales[[#This Row],[Boxes]]</f>
        <v>2244.0699999999997</v>
      </c>
      <c r="I5591" s="4">
        <f>sales[[#This Row],[Revenue]]-sales[[#This Row],[Cost]]</f>
        <v>1584.9300000000003</v>
      </c>
    </row>
    <row r="5592" spans="2:9" x14ac:dyDescent="0.25">
      <c r="B5592" t="s">
        <v>23</v>
      </c>
      <c r="C5592" t="s">
        <v>27</v>
      </c>
      <c r="D5592" t="s">
        <v>19</v>
      </c>
      <c r="E5592" s="1">
        <v>44491</v>
      </c>
      <c r="F5592" s="4">
        <v>1806</v>
      </c>
      <c r="G5592">
        <v>107</v>
      </c>
      <c r="H5592" s="3">
        <f>_xlfn.XLOOKUP(sales[[#This Row],[Product]],products[Product],products[Cost per box])*sales[[#This Row],[Boxes]]</f>
        <v>1094.6100000000001</v>
      </c>
      <c r="I5592" s="4">
        <f>sales[[#This Row],[Revenue]]-sales[[#This Row],[Cost]]</f>
        <v>711.38999999999987</v>
      </c>
    </row>
    <row r="5593" spans="2:9" x14ac:dyDescent="0.25">
      <c r="B5593" t="s">
        <v>41</v>
      </c>
      <c r="C5593" t="s">
        <v>9</v>
      </c>
      <c r="D5593" t="s">
        <v>48</v>
      </c>
      <c r="E5593" s="1">
        <v>44491</v>
      </c>
      <c r="F5593" s="4">
        <v>5159</v>
      </c>
      <c r="G5593">
        <v>192</v>
      </c>
      <c r="H5593" s="3">
        <f>_xlfn.XLOOKUP(sales[[#This Row],[Product]],products[Product],products[Cost per box])*sales[[#This Row],[Boxes]]</f>
        <v>1436.16</v>
      </c>
      <c r="I5593" s="4">
        <f>sales[[#This Row],[Revenue]]-sales[[#This Row],[Cost]]</f>
        <v>3722.84</v>
      </c>
    </row>
    <row r="5594" spans="2:9" x14ac:dyDescent="0.25">
      <c r="B5594" t="s">
        <v>41</v>
      </c>
      <c r="C5594" t="s">
        <v>21</v>
      </c>
      <c r="D5594" t="s">
        <v>7</v>
      </c>
      <c r="E5594" s="1">
        <v>44491</v>
      </c>
      <c r="F5594" s="4">
        <v>7749</v>
      </c>
      <c r="G5594">
        <v>485</v>
      </c>
      <c r="H5594" s="3">
        <f>_xlfn.XLOOKUP(sales[[#This Row],[Product]],products[Product],products[Cost per box])*sales[[#This Row],[Boxes]]</f>
        <v>2497.75</v>
      </c>
      <c r="I5594" s="4">
        <f>sales[[#This Row],[Revenue]]-sales[[#This Row],[Cost]]</f>
        <v>5251.25</v>
      </c>
    </row>
    <row r="5595" spans="2:9" x14ac:dyDescent="0.25">
      <c r="B5595" t="s">
        <v>46</v>
      </c>
      <c r="C5595" t="s">
        <v>6</v>
      </c>
      <c r="D5595" t="s">
        <v>43</v>
      </c>
      <c r="E5595" s="1">
        <v>44491</v>
      </c>
      <c r="F5595" s="4">
        <v>7210</v>
      </c>
      <c r="G5595">
        <v>361</v>
      </c>
      <c r="H5595" s="3">
        <f>_xlfn.XLOOKUP(sales[[#This Row],[Product]],products[Product],products[Cost per box])*sales[[#This Row],[Boxes]]</f>
        <v>1389.8500000000001</v>
      </c>
      <c r="I5595" s="4">
        <f>sales[[#This Row],[Revenue]]-sales[[#This Row],[Cost]]</f>
        <v>5820.15</v>
      </c>
    </row>
    <row r="5596" spans="2:9" x14ac:dyDescent="0.25">
      <c r="B5596" t="s">
        <v>41</v>
      </c>
      <c r="C5596" t="s">
        <v>11</v>
      </c>
      <c r="D5596" t="s">
        <v>36</v>
      </c>
      <c r="E5596" s="1">
        <v>44491</v>
      </c>
      <c r="F5596" s="4">
        <v>11781</v>
      </c>
      <c r="G5596">
        <v>1680</v>
      </c>
      <c r="H5596" s="3">
        <f>_xlfn.XLOOKUP(sales[[#This Row],[Product]],products[Product],products[Cost per box])*sales[[#This Row],[Boxes]]</f>
        <v>8467.2000000000007</v>
      </c>
      <c r="I5596" s="4">
        <f>sales[[#This Row],[Revenue]]-sales[[#This Row],[Cost]]</f>
        <v>3313.7999999999993</v>
      </c>
    </row>
    <row r="5597" spans="2:9" x14ac:dyDescent="0.25">
      <c r="B5597" t="s">
        <v>56</v>
      </c>
      <c r="C5597" t="s">
        <v>9</v>
      </c>
      <c r="D5597" t="s">
        <v>50</v>
      </c>
      <c r="E5597" s="1">
        <v>44491</v>
      </c>
      <c r="F5597" s="4">
        <v>1785</v>
      </c>
      <c r="G5597">
        <v>82</v>
      </c>
      <c r="H5597" s="3">
        <f>_xlfn.XLOOKUP(sales[[#This Row],[Product]],products[Product],products[Cost per box])*sales[[#This Row],[Boxes]]</f>
        <v>1017.62</v>
      </c>
      <c r="I5597" s="4">
        <f>sales[[#This Row],[Revenue]]-sales[[#This Row],[Cost]]</f>
        <v>767.38</v>
      </c>
    </row>
    <row r="5598" spans="2:9" x14ac:dyDescent="0.25">
      <c r="B5598" t="s">
        <v>41</v>
      </c>
      <c r="C5598" t="s">
        <v>11</v>
      </c>
      <c r="D5598" t="s">
        <v>17</v>
      </c>
      <c r="E5598" s="1">
        <v>44491</v>
      </c>
      <c r="F5598" s="4">
        <v>4837</v>
      </c>
      <c r="G5598">
        <v>220</v>
      </c>
      <c r="H5598" s="3">
        <f>_xlfn.XLOOKUP(sales[[#This Row],[Product]],products[Product],products[Cost per box])*sales[[#This Row],[Boxes]]</f>
        <v>1496</v>
      </c>
      <c r="I5598" s="4">
        <f>sales[[#This Row],[Revenue]]-sales[[#This Row],[Cost]]</f>
        <v>3341</v>
      </c>
    </row>
    <row r="5599" spans="2:9" x14ac:dyDescent="0.25">
      <c r="B5599" t="s">
        <v>13</v>
      </c>
      <c r="C5599" t="s">
        <v>21</v>
      </c>
      <c r="D5599" t="s">
        <v>47</v>
      </c>
      <c r="E5599" s="1">
        <v>44491</v>
      </c>
      <c r="F5599" s="4">
        <v>9030</v>
      </c>
      <c r="G5599">
        <v>565</v>
      </c>
      <c r="H5599" s="3">
        <f>_xlfn.XLOOKUP(sales[[#This Row],[Product]],products[Product],products[Cost per box])*sales[[#This Row],[Boxes]]</f>
        <v>2971.9</v>
      </c>
      <c r="I5599" s="4">
        <f>sales[[#This Row],[Revenue]]-sales[[#This Row],[Cost]]</f>
        <v>6058.1</v>
      </c>
    </row>
    <row r="5600" spans="2:9" x14ac:dyDescent="0.25">
      <c r="B5600" t="s">
        <v>23</v>
      </c>
      <c r="C5600" t="s">
        <v>27</v>
      </c>
      <c r="D5600" t="s">
        <v>14</v>
      </c>
      <c r="E5600" s="1">
        <v>44491</v>
      </c>
      <c r="F5600" s="4">
        <v>469</v>
      </c>
      <c r="G5600">
        <v>59</v>
      </c>
      <c r="H5600" s="3">
        <f>_xlfn.XLOOKUP(sales[[#This Row],[Product]],products[Product],products[Cost per box])*sales[[#This Row],[Boxes]]</f>
        <v>372.28999999999996</v>
      </c>
      <c r="I5600" s="4">
        <f>sales[[#This Row],[Revenue]]-sales[[#This Row],[Cost]]</f>
        <v>96.710000000000036</v>
      </c>
    </row>
    <row r="5601" spans="2:9" x14ac:dyDescent="0.25">
      <c r="B5601" t="s">
        <v>49</v>
      </c>
      <c r="C5601" t="s">
        <v>21</v>
      </c>
      <c r="D5601" t="s">
        <v>26</v>
      </c>
      <c r="E5601" s="1">
        <v>44491</v>
      </c>
      <c r="F5601" s="4">
        <v>805</v>
      </c>
      <c r="G5601">
        <v>68</v>
      </c>
      <c r="H5601" s="3">
        <f>_xlfn.XLOOKUP(sales[[#This Row],[Product]],products[Product],products[Cost per box])*sales[[#This Row],[Boxes]]</f>
        <v>437.24</v>
      </c>
      <c r="I5601" s="4">
        <f>sales[[#This Row],[Revenue]]-sales[[#This Row],[Cost]]</f>
        <v>367.76</v>
      </c>
    </row>
    <row r="5602" spans="2:9" x14ac:dyDescent="0.25">
      <c r="B5602" t="s">
        <v>53</v>
      </c>
      <c r="C5602" t="s">
        <v>6</v>
      </c>
      <c r="D5602" t="s">
        <v>17</v>
      </c>
      <c r="E5602" s="1">
        <v>44491</v>
      </c>
      <c r="F5602" s="4">
        <v>2639</v>
      </c>
      <c r="G5602">
        <v>126</v>
      </c>
      <c r="H5602" s="3">
        <f>_xlfn.XLOOKUP(sales[[#This Row],[Product]],products[Product],products[Cost per box])*sales[[#This Row],[Boxes]]</f>
        <v>856.8</v>
      </c>
      <c r="I5602" s="4">
        <f>sales[[#This Row],[Revenue]]-sales[[#This Row],[Cost]]</f>
        <v>1782.2</v>
      </c>
    </row>
    <row r="5603" spans="2:9" x14ac:dyDescent="0.25">
      <c r="B5603" t="s">
        <v>55</v>
      </c>
      <c r="C5603" t="s">
        <v>27</v>
      </c>
      <c r="D5603" t="s">
        <v>30</v>
      </c>
      <c r="E5603" s="1">
        <v>44491</v>
      </c>
      <c r="F5603" s="4">
        <v>2842</v>
      </c>
      <c r="G5603">
        <v>150</v>
      </c>
      <c r="H5603" s="3">
        <f>_xlfn.XLOOKUP(sales[[#This Row],[Product]],products[Product],products[Cost per box])*sales[[#This Row],[Boxes]]</f>
        <v>552</v>
      </c>
      <c r="I5603" s="4">
        <f>sales[[#This Row],[Revenue]]-sales[[#This Row],[Cost]]</f>
        <v>2290</v>
      </c>
    </row>
    <row r="5604" spans="2:9" x14ac:dyDescent="0.25">
      <c r="B5604" t="s">
        <v>25</v>
      </c>
      <c r="C5604" t="s">
        <v>6</v>
      </c>
      <c r="D5604" t="s">
        <v>36</v>
      </c>
      <c r="E5604" s="1">
        <v>44491</v>
      </c>
      <c r="F5604" s="4">
        <v>2625</v>
      </c>
      <c r="G5604">
        <v>375</v>
      </c>
      <c r="H5604" s="3">
        <f>_xlfn.XLOOKUP(sales[[#This Row],[Product]],products[Product],products[Cost per box])*sales[[#This Row],[Boxes]]</f>
        <v>1890</v>
      </c>
      <c r="I5604" s="4">
        <f>sales[[#This Row],[Revenue]]-sales[[#This Row],[Cost]]</f>
        <v>735</v>
      </c>
    </row>
    <row r="5605" spans="2:9" x14ac:dyDescent="0.25">
      <c r="B5605" t="s">
        <v>10</v>
      </c>
      <c r="C5605" t="s">
        <v>16</v>
      </c>
      <c r="D5605" t="s">
        <v>31</v>
      </c>
      <c r="E5605" s="1">
        <v>44491</v>
      </c>
      <c r="F5605" s="4">
        <v>4543</v>
      </c>
      <c r="G5605">
        <v>325</v>
      </c>
      <c r="H5605" s="3">
        <f>_xlfn.XLOOKUP(sales[[#This Row],[Product]],products[Product],products[Cost per box])*sales[[#This Row],[Boxes]]</f>
        <v>1859</v>
      </c>
      <c r="I5605" s="4">
        <f>sales[[#This Row],[Revenue]]-sales[[#This Row],[Cost]]</f>
        <v>2684</v>
      </c>
    </row>
    <row r="5606" spans="2:9" x14ac:dyDescent="0.25">
      <c r="B5606" t="s">
        <v>8</v>
      </c>
      <c r="C5606" t="s">
        <v>6</v>
      </c>
      <c r="D5606" t="s">
        <v>45</v>
      </c>
      <c r="E5606" s="1">
        <v>44491</v>
      </c>
      <c r="F5606" s="4">
        <v>18907</v>
      </c>
      <c r="G5606">
        <v>840</v>
      </c>
      <c r="H5606" s="3">
        <f>_xlfn.XLOOKUP(sales[[#This Row],[Product]],products[Product],products[Cost per box])*sales[[#This Row],[Boxes]]</f>
        <v>6493.2000000000007</v>
      </c>
      <c r="I5606" s="4">
        <f>sales[[#This Row],[Revenue]]-sales[[#This Row],[Cost]]</f>
        <v>12413.8</v>
      </c>
    </row>
    <row r="5607" spans="2:9" x14ac:dyDescent="0.25">
      <c r="B5607" t="s">
        <v>10</v>
      </c>
      <c r="C5607" t="s">
        <v>27</v>
      </c>
      <c r="D5607" t="s">
        <v>22</v>
      </c>
      <c r="E5607" s="1">
        <v>44491</v>
      </c>
      <c r="F5607" s="4">
        <v>9016</v>
      </c>
      <c r="G5607">
        <v>1120</v>
      </c>
      <c r="H5607" s="3">
        <f>_xlfn.XLOOKUP(sales[[#This Row],[Product]],products[Product],products[Cost per box])*sales[[#This Row],[Boxes]]</f>
        <v>9206.4000000000015</v>
      </c>
      <c r="I5607" s="4">
        <f>sales[[#This Row],[Revenue]]-sales[[#This Row],[Cost]]</f>
        <v>-190.40000000000146</v>
      </c>
    </row>
    <row r="5608" spans="2:9" x14ac:dyDescent="0.25">
      <c r="B5608" t="s">
        <v>20</v>
      </c>
      <c r="C5608" t="s">
        <v>9</v>
      </c>
      <c r="D5608" t="s">
        <v>45</v>
      </c>
      <c r="E5608" s="1">
        <v>44491</v>
      </c>
      <c r="F5608" s="4">
        <v>10815</v>
      </c>
      <c r="G5608">
        <v>451</v>
      </c>
      <c r="H5608" s="3">
        <f>_xlfn.XLOOKUP(sales[[#This Row],[Product]],products[Product],products[Cost per box])*sales[[#This Row],[Boxes]]</f>
        <v>3486.23</v>
      </c>
      <c r="I5608" s="4">
        <f>sales[[#This Row],[Revenue]]-sales[[#This Row],[Cost]]</f>
        <v>7328.77</v>
      </c>
    </row>
    <row r="5609" spans="2:9" x14ac:dyDescent="0.25">
      <c r="B5609" t="s">
        <v>56</v>
      </c>
      <c r="C5609" t="s">
        <v>16</v>
      </c>
      <c r="D5609" t="s">
        <v>43</v>
      </c>
      <c r="E5609" s="1">
        <v>44491</v>
      </c>
      <c r="F5609" s="4">
        <v>5824</v>
      </c>
      <c r="G5609">
        <v>292</v>
      </c>
      <c r="H5609" s="3">
        <f>_xlfn.XLOOKUP(sales[[#This Row],[Product]],products[Product],products[Cost per box])*sales[[#This Row],[Boxes]]</f>
        <v>1124.2</v>
      </c>
      <c r="I5609" s="4">
        <f>sales[[#This Row],[Revenue]]-sales[[#This Row],[Cost]]</f>
        <v>4699.8</v>
      </c>
    </row>
    <row r="5610" spans="2:9" x14ac:dyDescent="0.25">
      <c r="B5610" t="s">
        <v>34</v>
      </c>
      <c r="C5610" t="s">
        <v>9</v>
      </c>
      <c r="D5610" t="s">
        <v>43</v>
      </c>
      <c r="E5610" s="1">
        <v>44491</v>
      </c>
      <c r="F5610" s="4">
        <v>6496</v>
      </c>
      <c r="G5610">
        <v>325</v>
      </c>
      <c r="H5610" s="3">
        <f>_xlfn.XLOOKUP(sales[[#This Row],[Product]],products[Product],products[Cost per box])*sales[[#This Row],[Boxes]]</f>
        <v>1251.25</v>
      </c>
      <c r="I5610" s="4">
        <f>sales[[#This Row],[Revenue]]-sales[[#This Row],[Cost]]</f>
        <v>5244.75</v>
      </c>
    </row>
    <row r="5611" spans="2:9" x14ac:dyDescent="0.25">
      <c r="B5611" t="s">
        <v>39</v>
      </c>
      <c r="C5611" t="s">
        <v>21</v>
      </c>
      <c r="D5611" t="s">
        <v>12</v>
      </c>
      <c r="E5611" s="1">
        <v>44491</v>
      </c>
      <c r="F5611" s="4">
        <v>7441</v>
      </c>
      <c r="G5611">
        <v>438</v>
      </c>
      <c r="H5611" s="3">
        <f>_xlfn.XLOOKUP(sales[[#This Row],[Product]],products[Product],products[Cost per box])*sales[[#This Row],[Boxes]]</f>
        <v>3692.3399999999997</v>
      </c>
      <c r="I5611" s="4">
        <f>sales[[#This Row],[Revenue]]-sales[[#This Row],[Cost]]</f>
        <v>3748.6600000000003</v>
      </c>
    </row>
    <row r="5612" spans="2:9" x14ac:dyDescent="0.25">
      <c r="B5612" t="s">
        <v>49</v>
      </c>
      <c r="C5612" t="s">
        <v>16</v>
      </c>
      <c r="D5612" t="s">
        <v>7</v>
      </c>
      <c r="E5612" s="1">
        <v>44491</v>
      </c>
      <c r="F5612" s="4">
        <v>8799</v>
      </c>
      <c r="G5612">
        <v>629</v>
      </c>
      <c r="H5612" s="3">
        <f>_xlfn.XLOOKUP(sales[[#This Row],[Product]],products[Product],products[Cost per box])*sales[[#This Row],[Boxes]]</f>
        <v>3239.3500000000004</v>
      </c>
      <c r="I5612" s="4">
        <f>sales[[#This Row],[Revenue]]-sales[[#This Row],[Cost]]</f>
        <v>5559.65</v>
      </c>
    </row>
    <row r="5613" spans="2:9" x14ac:dyDescent="0.25">
      <c r="B5613" t="s">
        <v>55</v>
      </c>
      <c r="C5613" t="s">
        <v>27</v>
      </c>
      <c r="D5613" t="s">
        <v>45</v>
      </c>
      <c r="E5613" s="1">
        <v>44491</v>
      </c>
      <c r="F5613" s="4">
        <v>3570</v>
      </c>
      <c r="G5613">
        <v>149</v>
      </c>
      <c r="H5613" s="3">
        <f>_xlfn.XLOOKUP(sales[[#This Row],[Product]],products[Product],products[Cost per box])*sales[[#This Row],[Boxes]]</f>
        <v>1151.77</v>
      </c>
      <c r="I5613" s="4">
        <f>sales[[#This Row],[Revenue]]-sales[[#This Row],[Cost]]</f>
        <v>2418.23</v>
      </c>
    </row>
    <row r="5614" spans="2:9" x14ac:dyDescent="0.25">
      <c r="B5614" t="s">
        <v>23</v>
      </c>
      <c r="C5614" t="s">
        <v>9</v>
      </c>
      <c r="D5614" t="s">
        <v>43</v>
      </c>
      <c r="E5614" s="1">
        <v>44491</v>
      </c>
      <c r="F5614" s="4">
        <v>721</v>
      </c>
      <c r="G5614">
        <v>37</v>
      </c>
      <c r="H5614" s="3">
        <f>_xlfn.XLOOKUP(sales[[#This Row],[Product]],products[Product],products[Cost per box])*sales[[#This Row],[Boxes]]</f>
        <v>142.45000000000002</v>
      </c>
      <c r="I5614" s="4">
        <f>sales[[#This Row],[Revenue]]-sales[[#This Row],[Cost]]</f>
        <v>578.54999999999995</v>
      </c>
    </row>
    <row r="5615" spans="2:9" x14ac:dyDescent="0.25">
      <c r="B5615" t="s">
        <v>57</v>
      </c>
      <c r="C5615" t="s">
        <v>11</v>
      </c>
      <c r="D5615" t="s">
        <v>22</v>
      </c>
      <c r="E5615" s="1">
        <v>44494</v>
      </c>
      <c r="F5615" s="4">
        <v>6972</v>
      </c>
      <c r="G5615">
        <v>698</v>
      </c>
      <c r="H5615" s="3">
        <f>_xlfn.XLOOKUP(sales[[#This Row],[Product]],products[Product],products[Cost per box])*sales[[#This Row],[Boxes]]</f>
        <v>5737.56</v>
      </c>
      <c r="I5615" s="4">
        <f>sales[[#This Row],[Revenue]]-sales[[#This Row],[Cost]]</f>
        <v>1234.4399999999996</v>
      </c>
    </row>
    <row r="5616" spans="2:9" x14ac:dyDescent="0.25">
      <c r="B5616" t="s">
        <v>18</v>
      </c>
      <c r="C5616" t="s">
        <v>16</v>
      </c>
      <c r="D5616" t="s">
        <v>35</v>
      </c>
      <c r="E5616" s="1">
        <v>44494</v>
      </c>
      <c r="F5616" s="4">
        <v>1435</v>
      </c>
      <c r="G5616">
        <v>80</v>
      </c>
      <c r="H5616" s="3">
        <f>_xlfn.XLOOKUP(sales[[#This Row],[Product]],products[Product],products[Cost per box])*sales[[#This Row],[Boxes]]</f>
        <v>212</v>
      </c>
      <c r="I5616" s="4">
        <f>sales[[#This Row],[Revenue]]-sales[[#This Row],[Cost]]</f>
        <v>1223</v>
      </c>
    </row>
    <row r="5617" spans="2:9" x14ac:dyDescent="0.25">
      <c r="B5617" t="s">
        <v>39</v>
      </c>
      <c r="C5617" t="s">
        <v>6</v>
      </c>
      <c r="D5617" t="s">
        <v>45</v>
      </c>
      <c r="E5617" s="1">
        <v>44494</v>
      </c>
      <c r="F5617" s="4">
        <v>6678</v>
      </c>
      <c r="G5617">
        <v>279</v>
      </c>
      <c r="H5617" s="3">
        <f>_xlfn.XLOOKUP(sales[[#This Row],[Product]],products[Product],products[Cost per box])*sales[[#This Row],[Boxes]]</f>
        <v>2156.67</v>
      </c>
      <c r="I5617" s="4">
        <f>sales[[#This Row],[Revenue]]-sales[[#This Row],[Cost]]</f>
        <v>4521.33</v>
      </c>
    </row>
    <row r="5618" spans="2:9" x14ac:dyDescent="0.25">
      <c r="B5618" t="s">
        <v>13</v>
      </c>
      <c r="C5618" t="s">
        <v>21</v>
      </c>
      <c r="D5618" t="s">
        <v>36</v>
      </c>
      <c r="E5618" s="1">
        <v>44494</v>
      </c>
      <c r="F5618" s="4">
        <v>3647</v>
      </c>
      <c r="G5618">
        <v>521</v>
      </c>
      <c r="H5618" s="3">
        <f>_xlfn.XLOOKUP(sales[[#This Row],[Product]],products[Product],products[Cost per box])*sales[[#This Row],[Boxes]]</f>
        <v>2625.84</v>
      </c>
      <c r="I5618" s="4">
        <f>sales[[#This Row],[Revenue]]-sales[[#This Row],[Cost]]</f>
        <v>1021.1599999999999</v>
      </c>
    </row>
    <row r="5619" spans="2:9" x14ac:dyDescent="0.25">
      <c r="B5619" t="s">
        <v>29</v>
      </c>
      <c r="C5619" t="s">
        <v>16</v>
      </c>
      <c r="D5619" t="s">
        <v>45</v>
      </c>
      <c r="E5619" s="1">
        <v>44494</v>
      </c>
      <c r="F5619" s="4">
        <v>2016</v>
      </c>
      <c r="G5619">
        <v>84</v>
      </c>
      <c r="H5619" s="3">
        <f>_xlfn.XLOOKUP(sales[[#This Row],[Product]],products[Product],products[Cost per box])*sales[[#This Row],[Boxes]]</f>
        <v>649.32000000000005</v>
      </c>
      <c r="I5619" s="4">
        <f>sales[[#This Row],[Revenue]]-sales[[#This Row],[Cost]]</f>
        <v>1366.6799999999998</v>
      </c>
    </row>
    <row r="5620" spans="2:9" x14ac:dyDescent="0.25">
      <c r="B5620" t="s">
        <v>54</v>
      </c>
      <c r="C5620" t="s">
        <v>27</v>
      </c>
      <c r="D5620" t="s">
        <v>30</v>
      </c>
      <c r="E5620" s="1">
        <v>44494</v>
      </c>
      <c r="F5620" s="4">
        <v>11655</v>
      </c>
      <c r="G5620">
        <v>648</v>
      </c>
      <c r="H5620" s="3">
        <f>_xlfn.XLOOKUP(sales[[#This Row],[Product]],products[Product],products[Cost per box])*sales[[#This Row],[Boxes]]</f>
        <v>2384.6400000000003</v>
      </c>
      <c r="I5620" s="4">
        <f>sales[[#This Row],[Revenue]]-sales[[#This Row],[Cost]]</f>
        <v>9270.36</v>
      </c>
    </row>
    <row r="5621" spans="2:9" x14ac:dyDescent="0.25">
      <c r="B5621" t="s">
        <v>56</v>
      </c>
      <c r="C5621" t="s">
        <v>16</v>
      </c>
      <c r="D5621" t="s">
        <v>47</v>
      </c>
      <c r="E5621" s="1">
        <v>44494</v>
      </c>
      <c r="F5621" s="4">
        <v>15596</v>
      </c>
      <c r="G5621">
        <v>980</v>
      </c>
      <c r="H5621" s="3">
        <f>_xlfn.XLOOKUP(sales[[#This Row],[Product]],products[Product],products[Cost per box])*sales[[#This Row],[Boxes]]</f>
        <v>5154.8</v>
      </c>
      <c r="I5621" s="4">
        <f>sales[[#This Row],[Revenue]]-sales[[#This Row],[Cost]]</f>
        <v>10441.200000000001</v>
      </c>
    </row>
    <row r="5622" spans="2:9" x14ac:dyDescent="0.25">
      <c r="B5622" t="s">
        <v>25</v>
      </c>
      <c r="C5622" t="s">
        <v>11</v>
      </c>
      <c r="D5622" t="s">
        <v>12</v>
      </c>
      <c r="E5622" s="1">
        <v>44494</v>
      </c>
      <c r="F5622" s="4">
        <v>3626</v>
      </c>
      <c r="G5622">
        <v>214</v>
      </c>
      <c r="H5622" s="3">
        <f>_xlfn.XLOOKUP(sales[[#This Row],[Product]],products[Product],products[Cost per box])*sales[[#This Row],[Boxes]]</f>
        <v>1804.02</v>
      </c>
      <c r="I5622" s="4">
        <f>sales[[#This Row],[Revenue]]-sales[[#This Row],[Cost]]</f>
        <v>1821.98</v>
      </c>
    </row>
    <row r="5623" spans="2:9" x14ac:dyDescent="0.25">
      <c r="B5623" t="s">
        <v>49</v>
      </c>
      <c r="C5623" t="s">
        <v>11</v>
      </c>
      <c r="D5623" t="s">
        <v>28</v>
      </c>
      <c r="E5623" s="1">
        <v>44494</v>
      </c>
      <c r="F5623" s="4">
        <v>4312</v>
      </c>
      <c r="G5623">
        <v>700</v>
      </c>
      <c r="H5623" s="3">
        <f>_xlfn.XLOOKUP(sales[[#This Row],[Product]],products[Product],products[Cost per box])*sales[[#This Row],[Boxes]]</f>
        <v>1931.9999999999998</v>
      </c>
      <c r="I5623" s="4">
        <f>sales[[#This Row],[Revenue]]-sales[[#This Row],[Cost]]</f>
        <v>2380</v>
      </c>
    </row>
    <row r="5624" spans="2:9" x14ac:dyDescent="0.25">
      <c r="B5624" t="s">
        <v>13</v>
      </c>
      <c r="C5624" t="s">
        <v>16</v>
      </c>
      <c r="D5624" t="s">
        <v>42</v>
      </c>
      <c r="E5624" s="1">
        <v>44494</v>
      </c>
      <c r="F5624" s="4">
        <v>7042</v>
      </c>
      <c r="G5624">
        <v>441</v>
      </c>
      <c r="H5624" s="3">
        <f>_xlfn.XLOOKUP(sales[[#This Row],[Product]],products[Product],products[Cost per box])*sales[[#This Row],[Boxes]]</f>
        <v>2090.34</v>
      </c>
      <c r="I5624" s="4">
        <f>sales[[#This Row],[Revenue]]-sales[[#This Row],[Cost]]</f>
        <v>4951.66</v>
      </c>
    </row>
    <row r="5625" spans="2:9" x14ac:dyDescent="0.25">
      <c r="B5625" t="s">
        <v>8</v>
      </c>
      <c r="C5625" t="s">
        <v>6</v>
      </c>
      <c r="D5625" t="s">
        <v>19</v>
      </c>
      <c r="E5625" s="1">
        <v>44494</v>
      </c>
      <c r="F5625" s="4">
        <v>1575</v>
      </c>
      <c r="G5625">
        <v>99</v>
      </c>
      <c r="H5625" s="3">
        <f>_xlfn.XLOOKUP(sales[[#This Row],[Product]],products[Product],products[Cost per box])*sales[[#This Row],[Boxes]]</f>
        <v>1012.7700000000001</v>
      </c>
      <c r="I5625" s="4">
        <f>sales[[#This Row],[Revenue]]-sales[[#This Row],[Cost]]</f>
        <v>562.2299999999999</v>
      </c>
    </row>
    <row r="5626" spans="2:9" x14ac:dyDescent="0.25">
      <c r="B5626" t="s">
        <v>51</v>
      </c>
      <c r="C5626" t="s">
        <v>21</v>
      </c>
      <c r="D5626" t="s">
        <v>48</v>
      </c>
      <c r="E5626" s="1">
        <v>44495</v>
      </c>
      <c r="F5626" s="4">
        <v>8645</v>
      </c>
      <c r="G5626">
        <v>321</v>
      </c>
      <c r="H5626" s="3">
        <f>_xlfn.XLOOKUP(sales[[#This Row],[Product]],products[Product],products[Cost per box])*sales[[#This Row],[Boxes]]</f>
        <v>2401.08</v>
      </c>
      <c r="I5626" s="4">
        <f>sales[[#This Row],[Revenue]]-sales[[#This Row],[Cost]]</f>
        <v>6243.92</v>
      </c>
    </row>
    <row r="5627" spans="2:9" x14ac:dyDescent="0.25">
      <c r="B5627" t="s">
        <v>8</v>
      </c>
      <c r="C5627" t="s">
        <v>6</v>
      </c>
      <c r="D5627" t="s">
        <v>35</v>
      </c>
      <c r="E5627" s="1">
        <v>44495</v>
      </c>
      <c r="F5627" s="4">
        <v>2485</v>
      </c>
      <c r="G5627">
        <v>147</v>
      </c>
      <c r="H5627" s="3">
        <f>_xlfn.XLOOKUP(sales[[#This Row],[Product]],products[Product],products[Cost per box])*sales[[#This Row],[Boxes]]</f>
        <v>389.55</v>
      </c>
      <c r="I5627" s="4">
        <f>sales[[#This Row],[Revenue]]-sales[[#This Row],[Cost]]</f>
        <v>2095.4499999999998</v>
      </c>
    </row>
    <row r="5628" spans="2:9" x14ac:dyDescent="0.25">
      <c r="B5628" t="s">
        <v>25</v>
      </c>
      <c r="C5628" t="s">
        <v>27</v>
      </c>
      <c r="D5628" t="s">
        <v>48</v>
      </c>
      <c r="E5628" s="1">
        <v>44495</v>
      </c>
      <c r="F5628" s="4">
        <v>8001</v>
      </c>
      <c r="G5628">
        <v>297</v>
      </c>
      <c r="H5628" s="3">
        <f>_xlfn.XLOOKUP(sales[[#This Row],[Product]],products[Product],products[Cost per box])*sales[[#This Row],[Boxes]]</f>
        <v>2221.56</v>
      </c>
      <c r="I5628" s="4">
        <f>sales[[#This Row],[Revenue]]-sales[[#This Row],[Cost]]</f>
        <v>5779.4400000000005</v>
      </c>
    </row>
    <row r="5629" spans="2:9" x14ac:dyDescent="0.25">
      <c r="B5629" t="s">
        <v>33</v>
      </c>
      <c r="C5629" t="s">
        <v>9</v>
      </c>
      <c r="D5629" t="s">
        <v>14</v>
      </c>
      <c r="E5629" s="1">
        <v>44495</v>
      </c>
      <c r="F5629" s="4">
        <v>9107</v>
      </c>
      <c r="G5629">
        <v>1540</v>
      </c>
      <c r="H5629" s="3">
        <f>_xlfn.XLOOKUP(sales[[#This Row],[Product]],products[Product],products[Cost per box])*sales[[#This Row],[Boxes]]</f>
        <v>9717.4</v>
      </c>
      <c r="I5629" s="4">
        <f>sales[[#This Row],[Revenue]]-sales[[#This Row],[Cost]]</f>
        <v>-610.39999999999964</v>
      </c>
    </row>
    <row r="5630" spans="2:9" x14ac:dyDescent="0.25">
      <c r="B5630" t="s">
        <v>29</v>
      </c>
      <c r="C5630" t="s">
        <v>27</v>
      </c>
      <c r="D5630" t="s">
        <v>42</v>
      </c>
      <c r="E5630" s="1">
        <v>44495</v>
      </c>
      <c r="F5630" s="4">
        <v>3752</v>
      </c>
      <c r="G5630">
        <v>268</v>
      </c>
      <c r="H5630" s="3">
        <f>_xlfn.XLOOKUP(sales[[#This Row],[Product]],products[Product],products[Cost per box])*sales[[#This Row],[Boxes]]</f>
        <v>1270.3200000000002</v>
      </c>
      <c r="I5630" s="4">
        <f>sales[[#This Row],[Revenue]]-sales[[#This Row],[Cost]]</f>
        <v>2481.6799999999998</v>
      </c>
    </row>
    <row r="5631" spans="2:9" x14ac:dyDescent="0.25">
      <c r="B5631" t="s">
        <v>40</v>
      </c>
      <c r="C5631" t="s">
        <v>11</v>
      </c>
      <c r="D5631" t="s">
        <v>42</v>
      </c>
      <c r="E5631" s="1">
        <v>44495</v>
      </c>
      <c r="F5631" s="4">
        <v>518</v>
      </c>
      <c r="G5631">
        <v>37</v>
      </c>
      <c r="H5631" s="3">
        <f>_xlfn.XLOOKUP(sales[[#This Row],[Product]],products[Product],products[Cost per box])*sales[[#This Row],[Boxes]]</f>
        <v>175.38</v>
      </c>
      <c r="I5631" s="4">
        <f>sales[[#This Row],[Revenue]]-sales[[#This Row],[Cost]]</f>
        <v>342.62</v>
      </c>
    </row>
    <row r="5632" spans="2:9" x14ac:dyDescent="0.25">
      <c r="B5632" t="s">
        <v>39</v>
      </c>
      <c r="C5632" t="s">
        <v>6</v>
      </c>
      <c r="D5632" t="s">
        <v>31</v>
      </c>
      <c r="E5632" s="1">
        <v>44495</v>
      </c>
      <c r="F5632" s="4">
        <v>2751</v>
      </c>
      <c r="G5632">
        <v>212</v>
      </c>
      <c r="H5632" s="3">
        <f>_xlfn.XLOOKUP(sales[[#This Row],[Product]],products[Product],products[Cost per box])*sales[[#This Row],[Boxes]]</f>
        <v>1212.6399999999999</v>
      </c>
      <c r="I5632" s="4">
        <f>sales[[#This Row],[Revenue]]-sales[[#This Row],[Cost]]</f>
        <v>1538.3600000000001</v>
      </c>
    </row>
    <row r="5633" spans="2:9" x14ac:dyDescent="0.25">
      <c r="B5633" t="s">
        <v>25</v>
      </c>
      <c r="C5633" t="s">
        <v>11</v>
      </c>
      <c r="D5633" t="s">
        <v>36</v>
      </c>
      <c r="E5633" s="1">
        <v>44495</v>
      </c>
      <c r="F5633" s="4">
        <v>8246</v>
      </c>
      <c r="G5633">
        <v>1050</v>
      </c>
      <c r="H5633" s="3">
        <f>_xlfn.XLOOKUP(sales[[#This Row],[Product]],products[Product],products[Cost per box])*sales[[#This Row],[Boxes]]</f>
        <v>5292</v>
      </c>
      <c r="I5633" s="4">
        <f>sales[[#This Row],[Revenue]]-sales[[#This Row],[Cost]]</f>
        <v>2954</v>
      </c>
    </row>
    <row r="5634" spans="2:9" x14ac:dyDescent="0.25">
      <c r="B5634" t="s">
        <v>54</v>
      </c>
      <c r="C5634" t="s">
        <v>6</v>
      </c>
      <c r="D5634" t="s">
        <v>48</v>
      </c>
      <c r="E5634" s="1">
        <v>44495</v>
      </c>
      <c r="F5634" s="4">
        <v>11620</v>
      </c>
      <c r="G5634">
        <v>465</v>
      </c>
      <c r="H5634" s="3">
        <f>_xlfn.XLOOKUP(sales[[#This Row],[Product]],products[Product],products[Cost per box])*sales[[#This Row],[Boxes]]</f>
        <v>3478.2000000000003</v>
      </c>
      <c r="I5634" s="4">
        <f>sales[[#This Row],[Revenue]]-sales[[#This Row],[Cost]]</f>
        <v>8141.7999999999993</v>
      </c>
    </row>
    <row r="5635" spans="2:9" x14ac:dyDescent="0.25">
      <c r="B5635" t="s">
        <v>29</v>
      </c>
      <c r="C5635" t="s">
        <v>9</v>
      </c>
      <c r="D5635" t="s">
        <v>35</v>
      </c>
      <c r="E5635" s="1">
        <v>44495</v>
      </c>
      <c r="F5635" s="4">
        <v>11578</v>
      </c>
      <c r="G5635">
        <v>610</v>
      </c>
      <c r="H5635" s="3">
        <f>_xlfn.XLOOKUP(sales[[#This Row],[Product]],products[Product],products[Cost per box])*sales[[#This Row],[Boxes]]</f>
        <v>1616.5</v>
      </c>
      <c r="I5635" s="4">
        <f>sales[[#This Row],[Revenue]]-sales[[#This Row],[Cost]]</f>
        <v>9961.5</v>
      </c>
    </row>
    <row r="5636" spans="2:9" x14ac:dyDescent="0.25">
      <c r="B5636" t="s">
        <v>56</v>
      </c>
      <c r="C5636" t="s">
        <v>9</v>
      </c>
      <c r="D5636" t="s">
        <v>35</v>
      </c>
      <c r="E5636" s="1">
        <v>44495</v>
      </c>
      <c r="F5636" s="4">
        <v>2163</v>
      </c>
      <c r="G5636">
        <v>128</v>
      </c>
      <c r="H5636" s="3">
        <f>_xlfn.XLOOKUP(sales[[#This Row],[Product]],products[Product],products[Cost per box])*sales[[#This Row],[Boxes]]</f>
        <v>339.2</v>
      </c>
      <c r="I5636" s="4">
        <f>sales[[#This Row],[Revenue]]-sales[[#This Row],[Cost]]</f>
        <v>1823.8</v>
      </c>
    </row>
    <row r="5637" spans="2:9" x14ac:dyDescent="0.25">
      <c r="B5637" t="s">
        <v>13</v>
      </c>
      <c r="C5637" t="s">
        <v>11</v>
      </c>
      <c r="D5637" t="s">
        <v>47</v>
      </c>
      <c r="E5637" s="1">
        <v>44495</v>
      </c>
      <c r="F5637" s="4">
        <v>13006</v>
      </c>
      <c r="G5637">
        <v>840</v>
      </c>
      <c r="H5637" s="3">
        <f>_xlfn.XLOOKUP(sales[[#This Row],[Product]],products[Product],products[Cost per box])*sales[[#This Row],[Boxes]]</f>
        <v>4418.3999999999996</v>
      </c>
      <c r="I5637" s="4">
        <f>sales[[#This Row],[Revenue]]-sales[[#This Row],[Cost]]</f>
        <v>8587.6</v>
      </c>
    </row>
    <row r="5638" spans="2:9" x14ac:dyDescent="0.25">
      <c r="B5638" t="s">
        <v>23</v>
      </c>
      <c r="C5638" t="s">
        <v>9</v>
      </c>
      <c r="D5638" t="s">
        <v>47</v>
      </c>
      <c r="E5638" s="1">
        <v>44495</v>
      </c>
      <c r="F5638" s="4">
        <v>9275</v>
      </c>
      <c r="G5638">
        <v>546</v>
      </c>
      <c r="H5638" s="3">
        <f>_xlfn.XLOOKUP(sales[[#This Row],[Product]],products[Product],products[Cost per box])*sales[[#This Row],[Boxes]]</f>
        <v>2871.96</v>
      </c>
      <c r="I5638" s="4">
        <f>sales[[#This Row],[Revenue]]-sales[[#This Row],[Cost]]</f>
        <v>6403.04</v>
      </c>
    </row>
    <row r="5639" spans="2:9" x14ac:dyDescent="0.25">
      <c r="B5639" t="s">
        <v>23</v>
      </c>
      <c r="C5639" t="s">
        <v>6</v>
      </c>
      <c r="D5639" t="s">
        <v>24</v>
      </c>
      <c r="E5639" s="1">
        <v>44495</v>
      </c>
      <c r="F5639" s="4">
        <v>280</v>
      </c>
      <c r="G5639">
        <v>16</v>
      </c>
      <c r="H5639" s="3">
        <f>_xlfn.XLOOKUP(sales[[#This Row],[Product]],products[Product],products[Cost per box])*sales[[#This Row],[Boxes]]</f>
        <v>168.16</v>
      </c>
      <c r="I5639" s="4">
        <f>sales[[#This Row],[Revenue]]-sales[[#This Row],[Cost]]</f>
        <v>111.84</v>
      </c>
    </row>
    <row r="5640" spans="2:9" x14ac:dyDescent="0.25">
      <c r="B5640" t="s">
        <v>53</v>
      </c>
      <c r="C5640" t="s">
        <v>6</v>
      </c>
      <c r="D5640" t="s">
        <v>45</v>
      </c>
      <c r="E5640" s="1">
        <v>44495</v>
      </c>
      <c r="F5640" s="4">
        <v>1253</v>
      </c>
      <c r="G5640">
        <v>53</v>
      </c>
      <c r="H5640" s="3">
        <f>_xlfn.XLOOKUP(sales[[#This Row],[Product]],products[Product],products[Cost per box])*sales[[#This Row],[Boxes]]</f>
        <v>409.69</v>
      </c>
      <c r="I5640" s="4">
        <f>sales[[#This Row],[Revenue]]-sales[[#This Row],[Cost]]</f>
        <v>843.31</v>
      </c>
    </row>
    <row r="5641" spans="2:9" x14ac:dyDescent="0.25">
      <c r="B5641" t="s">
        <v>20</v>
      </c>
      <c r="C5641" t="s">
        <v>21</v>
      </c>
      <c r="D5641" t="s">
        <v>52</v>
      </c>
      <c r="E5641" s="1">
        <v>44495</v>
      </c>
      <c r="F5641" s="4">
        <v>3262</v>
      </c>
      <c r="G5641">
        <v>272</v>
      </c>
      <c r="H5641" s="3">
        <f>_xlfn.XLOOKUP(sales[[#This Row],[Product]],products[Product],products[Cost per box])*sales[[#This Row],[Boxes]]</f>
        <v>903.04</v>
      </c>
      <c r="I5641" s="4">
        <f>sales[[#This Row],[Revenue]]-sales[[#This Row],[Cost]]</f>
        <v>2358.96</v>
      </c>
    </row>
    <row r="5642" spans="2:9" x14ac:dyDescent="0.25">
      <c r="B5642" t="s">
        <v>54</v>
      </c>
      <c r="C5642" t="s">
        <v>9</v>
      </c>
      <c r="D5642" t="s">
        <v>38</v>
      </c>
      <c r="E5642" s="1">
        <v>44495</v>
      </c>
      <c r="F5642" s="4">
        <v>4907</v>
      </c>
      <c r="G5642">
        <v>189</v>
      </c>
      <c r="H5642" s="3">
        <f>_xlfn.XLOOKUP(sales[[#This Row],[Product]],products[Product],products[Cost per box])*sales[[#This Row],[Boxes]]</f>
        <v>1878.6599999999999</v>
      </c>
      <c r="I5642" s="4">
        <f>sales[[#This Row],[Revenue]]-sales[[#This Row],[Cost]]</f>
        <v>3028.34</v>
      </c>
    </row>
    <row r="5643" spans="2:9" x14ac:dyDescent="0.25">
      <c r="B5643" t="s">
        <v>39</v>
      </c>
      <c r="C5643" t="s">
        <v>27</v>
      </c>
      <c r="D5643" t="s">
        <v>36</v>
      </c>
      <c r="E5643" s="1">
        <v>44495</v>
      </c>
      <c r="F5643" s="4">
        <v>3150</v>
      </c>
      <c r="G5643">
        <v>350</v>
      </c>
      <c r="H5643" s="3">
        <f>_xlfn.XLOOKUP(sales[[#This Row],[Product]],products[Product],products[Cost per box])*sales[[#This Row],[Boxes]]</f>
        <v>1764</v>
      </c>
      <c r="I5643" s="4">
        <f>sales[[#This Row],[Revenue]]-sales[[#This Row],[Cost]]</f>
        <v>1386</v>
      </c>
    </row>
    <row r="5644" spans="2:9" x14ac:dyDescent="0.25">
      <c r="B5644" t="s">
        <v>10</v>
      </c>
      <c r="C5644" t="s">
        <v>16</v>
      </c>
      <c r="D5644" t="s">
        <v>24</v>
      </c>
      <c r="E5644" s="1">
        <v>44495</v>
      </c>
      <c r="F5644" s="4">
        <v>13426</v>
      </c>
      <c r="G5644">
        <v>672</v>
      </c>
      <c r="H5644" s="3">
        <f>_xlfn.XLOOKUP(sales[[#This Row],[Product]],products[Product],products[Cost per box])*sales[[#This Row],[Boxes]]</f>
        <v>7062.72</v>
      </c>
      <c r="I5644" s="4">
        <f>sales[[#This Row],[Revenue]]-sales[[#This Row],[Cost]]</f>
        <v>6363.28</v>
      </c>
    </row>
    <row r="5645" spans="2:9" x14ac:dyDescent="0.25">
      <c r="B5645" t="s">
        <v>29</v>
      </c>
      <c r="C5645" t="s">
        <v>6</v>
      </c>
      <c r="D5645" t="s">
        <v>7</v>
      </c>
      <c r="E5645" s="1">
        <v>44495</v>
      </c>
      <c r="F5645" s="4">
        <v>9947</v>
      </c>
      <c r="G5645">
        <v>700</v>
      </c>
      <c r="H5645" s="3">
        <f>_xlfn.XLOOKUP(sales[[#This Row],[Product]],products[Product],products[Cost per box])*sales[[#This Row],[Boxes]]</f>
        <v>3605.0000000000005</v>
      </c>
      <c r="I5645" s="4">
        <f>sales[[#This Row],[Revenue]]-sales[[#This Row],[Cost]]</f>
        <v>6342</v>
      </c>
    </row>
    <row r="5646" spans="2:9" x14ac:dyDescent="0.25">
      <c r="B5646" t="s">
        <v>55</v>
      </c>
      <c r="C5646" t="s">
        <v>27</v>
      </c>
      <c r="D5646" t="s">
        <v>19</v>
      </c>
      <c r="E5646" s="1">
        <v>44495</v>
      </c>
      <c r="F5646" s="4">
        <v>4704</v>
      </c>
      <c r="G5646">
        <v>262</v>
      </c>
      <c r="H5646" s="3">
        <f>_xlfn.XLOOKUP(sales[[#This Row],[Product]],products[Product],products[Cost per box])*sales[[#This Row],[Boxes]]</f>
        <v>2680.26</v>
      </c>
      <c r="I5646" s="4">
        <f>sales[[#This Row],[Revenue]]-sales[[#This Row],[Cost]]</f>
        <v>2023.7399999999998</v>
      </c>
    </row>
    <row r="5647" spans="2:9" x14ac:dyDescent="0.25">
      <c r="B5647" t="s">
        <v>46</v>
      </c>
      <c r="C5647" t="s">
        <v>16</v>
      </c>
      <c r="D5647" t="s">
        <v>48</v>
      </c>
      <c r="E5647" s="1">
        <v>44495</v>
      </c>
      <c r="F5647" s="4">
        <v>3605</v>
      </c>
      <c r="G5647">
        <v>139</v>
      </c>
      <c r="H5647" s="3">
        <f>_xlfn.XLOOKUP(sales[[#This Row],[Product]],products[Product],products[Cost per box])*sales[[#This Row],[Boxes]]</f>
        <v>1039.72</v>
      </c>
      <c r="I5647" s="4">
        <f>sales[[#This Row],[Revenue]]-sales[[#This Row],[Cost]]</f>
        <v>2565.2799999999997</v>
      </c>
    </row>
    <row r="5648" spans="2:9" x14ac:dyDescent="0.25">
      <c r="B5648" t="s">
        <v>10</v>
      </c>
      <c r="C5648" t="s">
        <v>21</v>
      </c>
      <c r="D5648" t="s">
        <v>52</v>
      </c>
      <c r="E5648" s="1">
        <v>44495</v>
      </c>
      <c r="F5648" s="4">
        <v>4263</v>
      </c>
      <c r="G5648">
        <v>356</v>
      </c>
      <c r="H5648" s="3">
        <f>_xlfn.XLOOKUP(sales[[#This Row],[Product]],products[Product],products[Cost per box])*sales[[#This Row],[Boxes]]</f>
        <v>1181.9199999999998</v>
      </c>
      <c r="I5648" s="4">
        <f>sales[[#This Row],[Revenue]]-sales[[#This Row],[Cost]]</f>
        <v>3081.08</v>
      </c>
    </row>
    <row r="5649" spans="2:9" x14ac:dyDescent="0.25">
      <c r="B5649" t="s">
        <v>55</v>
      </c>
      <c r="C5649" t="s">
        <v>16</v>
      </c>
      <c r="D5649" t="s">
        <v>30</v>
      </c>
      <c r="E5649" s="1">
        <v>44495</v>
      </c>
      <c r="F5649" s="4">
        <v>4921</v>
      </c>
      <c r="G5649">
        <v>247</v>
      </c>
      <c r="H5649" s="3">
        <f>_xlfn.XLOOKUP(sales[[#This Row],[Product]],products[Product],products[Cost per box])*sales[[#This Row],[Boxes]]</f>
        <v>908.96</v>
      </c>
      <c r="I5649" s="4">
        <f>sales[[#This Row],[Revenue]]-sales[[#This Row],[Cost]]</f>
        <v>4012.04</v>
      </c>
    </row>
    <row r="5650" spans="2:9" x14ac:dyDescent="0.25">
      <c r="B5650" t="s">
        <v>41</v>
      </c>
      <c r="C5650" t="s">
        <v>11</v>
      </c>
      <c r="D5650" t="s">
        <v>38</v>
      </c>
      <c r="E5650" s="1">
        <v>44495</v>
      </c>
      <c r="F5650" s="4">
        <v>11445</v>
      </c>
      <c r="G5650">
        <v>441</v>
      </c>
      <c r="H5650" s="3">
        <f>_xlfn.XLOOKUP(sales[[#This Row],[Product]],products[Product],products[Cost per box])*sales[[#This Row],[Boxes]]</f>
        <v>4383.54</v>
      </c>
      <c r="I5650" s="4">
        <f>sales[[#This Row],[Revenue]]-sales[[#This Row],[Cost]]</f>
        <v>7061.46</v>
      </c>
    </row>
    <row r="5651" spans="2:9" x14ac:dyDescent="0.25">
      <c r="B5651" t="s">
        <v>32</v>
      </c>
      <c r="C5651" t="s">
        <v>6</v>
      </c>
      <c r="D5651" t="s">
        <v>28</v>
      </c>
      <c r="E5651" s="1">
        <v>44495</v>
      </c>
      <c r="F5651" s="4">
        <v>7518</v>
      </c>
      <c r="G5651">
        <v>910</v>
      </c>
      <c r="H5651" s="3">
        <f>_xlfn.XLOOKUP(sales[[#This Row],[Product]],products[Product],products[Cost per box])*sales[[#This Row],[Boxes]]</f>
        <v>2511.6</v>
      </c>
      <c r="I5651" s="4">
        <f>sales[[#This Row],[Revenue]]-sales[[#This Row],[Cost]]</f>
        <v>5006.3999999999996</v>
      </c>
    </row>
    <row r="5652" spans="2:9" x14ac:dyDescent="0.25">
      <c r="B5652" t="s">
        <v>46</v>
      </c>
      <c r="C5652" t="s">
        <v>6</v>
      </c>
      <c r="D5652" t="s">
        <v>28</v>
      </c>
      <c r="E5652" s="1">
        <v>44495</v>
      </c>
      <c r="F5652" s="4">
        <v>7245</v>
      </c>
      <c r="G5652">
        <v>910</v>
      </c>
      <c r="H5652" s="3">
        <f>_xlfn.XLOOKUP(sales[[#This Row],[Product]],products[Product],products[Cost per box])*sales[[#This Row],[Boxes]]</f>
        <v>2511.6</v>
      </c>
      <c r="I5652" s="4">
        <f>sales[[#This Row],[Revenue]]-sales[[#This Row],[Cost]]</f>
        <v>4733.3999999999996</v>
      </c>
    </row>
    <row r="5653" spans="2:9" x14ac:dyDescent="0.25">
      <c r="B5653" t="s">
        <v>51</v>
      </c>
      <c r="C5653" t="s">
        <v>11</v>
      </c>
      <c r="D5653" t="s">
        <v>52</v>
      </c>
      <c r="E5653" s="1">
        <v>44495</v>
      </c>
      <c r="F5653" s="4">
        <v>2415</v>
      </c>
      <c r="G5653">
        <v>202</v>
      </c>
      <c r="H5653" s="3">
        <f>_xlfn.XLOOKUP(sales[[#This Row],[Product]],products[Product],products[Cost per box])*sales[[#This Row],[Boxes]]</f>
        <v>670.64</v>
      </c>
      <c r="I5653" s="4">
        <f>sales[[#This Row],[Revenue]]-sales[[#This Row],[Cost]]</f>
        <v>1744.3600000000001</v>
      </c>
    </row>
    <row r="5654" spans="2:9" x14ac:dyDescent="0.25">
      <c r="B5654" t="s">
        <v>8</v>
      </c>
      <c r="C5654" t="s">
        <v>21</v>
      </c>
      <c r="D5654" t="s">
        <v>44</v>
      </c>
      <c r="E5654" s="1">
        <v>44495</v>
      </c>
      <c r="F5654" s="4">
        <v>9079</v>
      </c>
      <c r="G5654">
        <v>413</v>
      </c>
      <c r="H5654" s="3">
        <f>_xlfn.XLOOKUP(sales[[#This Row],[Product]],products[Product],products[Cost per box])*sales[[#This Row],[Boxes]]</f>
        <v>3952.4100000000003</v>
      </c>
      <c r="I5654" s="4">
        <f>sales[[#This Row],[Revenue]]-sales[[#This Row],[Cost]]</f>
        <v>5126.59</v>
      </c>
    </row>
    <row r="5655" spans="2:9" x14ac:dyDescent="0.25">
      <c r="B5655" t="s">
        <v>55</v>
      </c>
      <c r="C5655" t="s">
        <v>9</v>
      </c>
      <c r="D5655" t="s">
        <v>28</v>
      </c>
      <c r="E5655" s="1">
        <v>44495</v>
      </c>
      <c r="F5655" s="4">
        <v>1673</v>
      </c>
      <c r="G5655">
        <v>279</v>
      </c>
      <c r="H5655" s="3">
        <f>_xlfn.XLOOKUP(sales[[#This Row],[Product]],products[Product],products[Cost per box])*sales[[#This Row],[Boxes]]</f>
        <v>770.04</v>
      </c>
      <c r="I5655" s="4">
        <f>sales[[#This Row],[Revenue]]-sales[[#This Row],[Cost]]</f>
        <v>902.96</v>
      </c>
    </row>
    <row r="5656" spans="2:9" x14ac:dyDescent="0.25">
      <c r="B5656" t="s">
        <v>33</v>
      </c>
      <c r="C5656" t="s">
        <v>11</v>
      </c>
      <c r="D5656" t="s">
        <v>12</v>
      </c>
      <c r="E5656" s="1">
        <v>44495</v>
      </c>
      <c r="F5656" s="4">
        <v>518</v>
      </c>
      <c r="G5656">
        <v>35</v>
      </c>
      <c r="H5656" s="3">
        <f>_xlfn.XLOOKUP(sales[[#This Row],[Product]],products[Product],products[Cost per box])*sales[[#This Row],[Boxes]]</f>
        <v>295.05</v>
      </c>
      <c r="I5656" s="4">
        <f>sales[[#This Row],[Revenue]]-sales[[#This Row],[Cost]]</f>
        <v>222.95</v>
      </c>
    </row>
    <row r="5657" spans="2:9" x14ac:dyDescent="0.25">
      <c r="B5657" t="s">
        <v>39</v>
      </c>
      <c r="C5657" t="s">
        <v>11</v>
      </c>
      <c r="D5657" t="s">
        <v>52</v>
      </c>
      <c r="E5657" s="1">
        <v>44495</v>
      </c>
      <c r="F5657" s="4">
        <v>2758</v>
      </c>
      <c r="G5657">
        <v>276</v>
      </c>
      <c r="H5657" s="3">
        <f>_xlfn.XLOOKUP(sales[[#This Row],[Product]],products[Product],products[Cost per box])*sales[[#This Row],[Boxes]]</f>
        <v>916.31999999999994</v>
      </c>
      <c r="I5657" s="4">
        <f>sales[[#This Row],[Revenue]]-sales[[#This Row],[Cost]]</f>
        <v>1841.68</v>
      </c>
    </row>
    <row r="5658" spans="2:9" x14ac:dyDescent="0.25">
      <c r="B5658" t="s">
        <v>32</v>
      </c>
      <c r="C5658" t="s">
        <v>6</v>
      </c>
      <c r="D5658" t="s">
        <v>42</v>
      </c>
      <c r="E5658" s="1">
        <v>44495</v>
      </c>
      <c r="F5658" s="4">
        <v>2296</v>
      </c>
      <c r="G5658">
        <v>144</v>
      </c>
      <c r="H5658" s="3">
        <f>_xlfn.XLOOKUP(sales[[#This Row],[Product]],products[Product],products[Cost per box])*sales[[#This Row],[Boxes]]</f>
        <v>682.56000000000006</v>
      </c>
      <c r="I5658" s="4">
        <f>sales[[#This Row],[Revenue]]-sales[[#This Row],[Cost]]</f>
        <v>1613.44</v>
      </c>
    </row>
    <row r="5659" spans="2:9" x14ac:dyDescent="0.25">
      <c r="B5659" t="s">
        <v>56</v>
      </c>
      <c r="C5659" t="s">
        <v>11</v>
      </c>
      <c r="D5659" t="s">
        <v>50</v>
      </c>
      <c r="E5659" s="1">
        <v>44495</v>
      </c>
      <c r="F5659" s="4">
        <v>1890</v>
      </c>
      <c r="G5659">
        <v>79</v>
      </c>
      <c r="H5659" s="3">
        <f>_xlfn.XLOOKUP(sales[[#This Row],[Product]],products[Product],products[Cost per box])*sales[[#This Row],[Boxes]]</f>
        <v>980.39</v>
      </c>
      <c r="I5659" s="4">
        <f>sales[[#This Row],[Revenue]]-sales[[#This Row],[Cost]]</f>
        <v>909.61</v>
      </c>
    </row>
    <row r="5660" spans="2:9" x14ac:dyDescent="0.25">
      <c r="B5660" t="s">
        <v>20</v>
      </c>
      <c r="C5660" t="s">
        <v>16</v>
      </c>
      <c r="D5660" t="s">
        <v>14</v>
      </c>
      <c r="E5660" s="1">
        <v>44495</v>
      </c>
      <c r="F5660" s="4">
        <v>518</v>
      </c>
      <c r="G5660">
        <v>87</v>
      </c>
      <c r="H5660" s="3">
        <f>_xlfn.XLOOKUP(sales[[#This Row],[Product]],products[Product],products[Cost per box])*sales[[#This Row],[Boxes]]</f>
        <v>548.96999999999991</v>
      </c>
      <c r="I5660" s="4">
        <f>sales[[#This Row],[Revenue]]-sales[[#This Row],[Cost]]</f>
        <v>-30.969999999999914</v>
      </c>
    </row>
    <row r="5661" spans="2:9" x14ac:dyDescent="0.25">
      <c r="B5661" t="s">
        <v>46</v>
      </c>
      <c r="C5661" t="s">
        <v>11</v>
      </c>
      <c r="D5661" t="s">
        <v>30</v>
      </c>
      <c r="E5661" s="1">
        <v>44495</v>
      </c>
      <c r="F5661" s="4">
        <v>140</v>
      </c>
      <c r="G5661">
        <v>7</v>
      </c>
      <c r="H5661" s="3">
        <f>_xlfn.XLOOKUP(sales[[#This Row],[Product]],products[Product],products[Cost per box])*sales[[#This Row],[Boxes]]</f>
        <v>25.76</v>
      </c>
      <c r="I5661" s="4">
        <f>sales[[#This Row],[Revenue]]-sales[[#This Row],[Cost]]</f>
        <v>114.24</v>
      </c>
    </row>
    <row r="5662" spans="2:9" x14ac:dyDescent="0.25">
      <c r="B5662" t="s">
        <v>46</v>
      </c>
      <c r="C5662" t="s">
        <v>21</v>
      </c>
      <c r="D5662" t="s">
        <v>19</v>
      </c>
      <c r="E5662" s="1">
        <v>44495</v>
      </c>
      <c r="F5662" s="4">
        <v>13293</v>
      </c>
      <c r="G5662">
        <v>770</v>
      </c>
      <c r="H5662" s="3">
        <f>_xlfn.XLOOKUP(sales[[#This Row],[Product]],products[Product],products[Cost per box])*sales[[#This Row],[Boxes]]</f>
        <v>7877.1</v>
      </c>
      <c r="I5662" s="4">
        <f>sales[[#This Row],[Revenue]]-sales[[#This Row],[Cost]]</f>
        <v>5415.9</v>
      </c>
    </row>
    <row r="5663" spans="2:9" x14ac:dyDescent="0.25">
      <c r="B5663" t="s">
        <v>13</v>
      </c>
      <c r="C5663" t="s">
        <v>6</v>
      </c>
      <c r="D5663" t="s">
        <v>28</v>
      </c>
      <c r="E5663" s="1">
        <v>44495</v>
      </c>
      <c r="F5663" s="4">
        <v>9506</v>
      </c>
      <c r="G5663">
        <v>1610</v>
      </c>
      <c r="H5663" s="3">
        <f>_xlfn.XLOOKUP(sales[[#This Row],[Product]],products[Product],products[Cost per box])*sales[[#This Row],[Boxes]]</f>
        <v>4443.5999999999995</v>
      </c>
      <c r="I5663" s="4">
        <f>sales[[#This Row],[Revenue]]-sales[[#This Row],[Cost]]</f>
        <v>5062.4000000000005</v>
      </c>
    </row>
    <row r="5664" spans="2:9" x14ac:dyDescent="0.25">
      <c r="B5664" t="s">
        <v>53</v>
      </c>
      <c r="C5664" t="s">
        <v>16</v>
      </c>
      <c r="D5664" t="s">
        <v>22</v>
      </c>
      <c r="E5664" s="1">
        <v>44495</v>
      </c>
      <c r="F5664" s="4">
        <v>12222</v>
      </c>
      <c r="G5664">
        <v>1330</v>
      </c>
      <c r="H5664" s="3">
        <f>_xlfn.XLOOKUP(sales[[#This Row],[Product]],products[Product],products[Cost per box])*sales[[#This Row],[Boxes]]</f>
        <v>10932.6</v>
      </c>
      <c r="I5664" s="4">
        <f>sales[[#This Row],[Revenue]]-sales[[#This Row],[Cost]]</f>
        <v>1289.3999999999996</v>
      </c>
    </row>
    <row r="5665" spans="2:9" x14ac:dyDescent="0.25">
      <c r="B5665" t="s">
        <v>46</v>
      </c>
      <c r="C5665" t="s">
        <v>11</v>
      </c>
      <c r="D5665" t="s">
        <v>7</v>
      </c>
      <c r="E5665" s="1">
        <v>44495</v>
      </c>
      <c r="F5665" s="4">
        <v>2030</v>
      </c>
      <c r="G5665">
        <v>145</v>
      </c>
      <c r="H5665" s="3">
        <f>_xlfn.XLOOKUP(sales[[#This Row],[Product]],products[Product],products[Cost per box])*sales[[#This Row],[Boxes]]</f>
        <v>746.75</v>
      </c>
      <c r="I5665" s="4">
        <f>sales[[#This Row],[Revenue]]-sales[[#This Row],[Cost]]</f>
        <v>1283.25</v>
      </c>
    </row>
    <row r="5666" spans="2:9" x14ac:dyDescent="0.25">
      <c r="B5666" t="s">
        <v>53</v>
      </c>
      <c r="C5666" t="s">
        <v>27</v>
      </c>
      <c r="D5666" t="s">
        <v>35</v>
      </c>
      <c r="E5666" s="1">
        <v>44495</v>
      </c>
      <c r="F5666" s="4">
        <v>4235</v>
      </c>
      <c r="G5666">
        <v>236</v>
      </c>
      <c r="H5666" s="3">
        <f>_xlfn.XLOOKUP(sales[[#This Row],[Product]],products[Product],products[Cost per box])*sales[[#This Row],[Boxes]]</f>
        <v>625.4</v>
      </c>
      <c r="I5666" s="4">
        <f>sales[[#This Row],[Revenue]]-sales[[#This Row],[Cost]]</f>
        <v>3609.6</v>
      </c>
    </row>
    <row r="5667" spans="2:9" x14ac:dyDescent="0.25">
      <c r="B5667" t="s">
        <v>46</v>
      </c>
      <c r="C5667" t="s">
        <v>11</v>
      </c>
      <c r="D5667" t="s">
        <v>42</v>
      </c>
      <c r="E5667" s="1">
        <v>44495</v>
      </c>
      <c r="F5667" s="4">
        <v>3010</v>
      </c>
      <c r="G5667">
        <v>201</v>
      </c>
      <c r="H5667" s="3">
        <f>_xlfn.XLOOKUP(sales[[#This Row],[Product]],products[Product],products[Cost per box])*sales[[#This Row],[Boxes]]</f>
        <v>952.74</v>
      </c>
      <c r="I5667" s="4">
        <f>sales[[#This Row],[Revenue]]-sales[[#This Row],[Cost]]</f>
        <v>2057.2600000000002</v>
      </c>
    </row>
    <row r="5668" spans="2:9" x14ac:dyDescent="0.25">
      <c r="B5668" t="s">
        <v>40</v>
      </c>
      <c r="C5668" t="s">
        <v>27</v>
      </c>
      <c r="D5668" t="s">
        <v>7</v>
      </c>
      <c r="E5668" s="1">
        <v>44495</v>
      </c>
      <c r="F5668" s="4">
        <v>5656</v>
      </c>
      <c r="G5668">
        <v>378</v>
      </c>
      <c r="H5668" s="3">
        <f>_xlfn.XLOOKUP(sales[[#This Row],[Product]],products[Product],products[Cost per box])*sales[[#This Row],[Boxes]]</f>
        <v>1946.7</v>
      </c>
      <c r="I5668" s="4">
        <f>sales[[#This Row],[Revenue]]-sales[[#This Row],[Cost]]</f>
        <v>3709.3</v>
      </c>
    </row>
    <row r="5669" spans="2:9" x14ac:dyDescent="0.25">
      <c r="B5669" t="s">
        <v>20</v>
      </c>
      <c r="C5669" t="s">
        <v>11</v>
      </c>
      <c r="D5669" t="s">
        <v>26</v>
      </c>
      <c r="E5669" s="1">
        <v>44495</v>
      </c>
      <c r="F5669" s="4">
        <v>9751</v>
      </c>
      <c r="G5669">
        <v>770</v>
      </c>
      <c r="H5669" s="3">
        <f>_xlfn.XLOOKUP(sales[[#This Row],[Product]],products[Product],products[Cost per box])*sales[[#This Row],[Boxes]]</f>
        <v>4951.0999999999995</v>
      </c>
      <c r="I5669" s="4">
        <f>sales[[#This Row],[Revenue]]-sales[[#This Row],[Cost]]</f>
        <v>4799.9000000000005</v>
      </c>
    </row>
    <row r="5670" spans="2:9" x14ac:dyDescent="0.25">
      <c r="B5670" t="s">
        <v>41</v>
      </c>
      <c r="C5670" t="s">
        <v>16</v>
      </c>
      <c r="D5670" t="s">
        <v>12</v>
      </c>
      <c r="E5670" s="1">
        <v>44495</v>
      </c>
      <c r="F5670" s="4">
        <v>6412</v>
      </c>
      <c r="G5670">
        <v>378</v>
      </c>
      <c r="H5670" s="3">
        <f>_xlfn.XLOOKUP(sales[[#This Row],[Product]],products[Product],products[Cost per box])*sales[[#This Row],[Boxes]]</f>
        <v>3186.54</v>
      </c>
      <c r="I5670" s="4">
        <f>sales[[#This Row],[Revenue]]-sales[[#This Row],[Cost]]</f>
        <v>3225.46</v>
      </c>
    </row>
    <row r="5671" spans="2:9" x14ac:dyDescent="0.25">
      <c r="B5671" t="s">
        <v>18</v>
      </c>
      <c r="C5671" t="s">
        <v>11</v>
      </c>
      <c r="D5671" t="s">
        <v>38</v>
      </c>
      <c r="E5671" s="1">
        <v>44495</v>
      </c>
      <c r="F5671" s="4">
        <v>420</v>
      </c>
      <c r="G5671">
        <v>16</v>
      </c>
      <c r="H5671" s="3">
        <f>_xlfn.XLOOKUP(sales[[#This Row],[Product]],products[Product],products[Cost per box])*sales[[#This Row],[Boxes]]</f>
        <v>159.04</v>
      </c>
      <c r="I5671" s="4">
        <f>sales[[#This Row],[Revenue]]-sales[[#This Row],[Cost]]</f>
        <v>260.96000000000004</v>
      </c>
    </row>
    <row r="5672" spans="2:9" x14ac:dyDescent="0.25">
      <c r="B5672" t="s">
        <v>15</v>
      </c>
      <c r="C5672" t="s">
        <v>27</v>
      </c>
      <c r="D5672" t="s">
        <v>24</v>
      </c>
      <c r="E5672" s="1">
        <v>44495</v>
      </c>
      <c r="F5672" s="4">
        <v>5635</v>
      </c>
      <c r="G5672">
        <v>282</v>
      </c>
      <c r="H5672" s="3">
        <f>_xlfn.XLOOKUP(sales[[#This Row],[Product]],products[Product],products[Cost per box])*sales[[#This Row],[Boxes]]</f>
        <v>2963.82</v>
      </c>
      <c r="I5672" s="4">
        <f>sales[[#This Row],[Revenue]]-sales[[#This Row],[Cost]]</f>
        <v>2671.18</v>
      </c>
    </row>
    <row r="5673" spans="2:9" x14ac:dyDescent="0.25">
      <c r="B5673" t="s">
        <v>10</v>
      </c>
      <c r="C5673" t="s">
        <v>16</v>
      </c>
      <c r="D5673" t="s">
        <v>36</v>
      </c>
      <c r="E5673" s="1">
        <v>44495</v>
      </c>
      <c r="F5673" s="4">
        <v>8351</v>
      </c>
      <c r="G5673">
        <v>1190</v>
      </c>
      <c r="H5673" s="3">
        <f>_xlfn.XLOOKUP(sales[[#This Row],[Product]],products[Product],products[Cost per box])*sales[[#This Row],[Boxes]]</f>
        <v>5997.6</v>
      </c>
      <c r="I5673" s="4">
        <f>sales[[#This Row],[Revenue]]-sales[[#This Row],[Cost]]</f>
        <v>2353.3999999999996</v>
      </c>
    </row>
    <row r="5674" spans="2:9" x14ac:dyDescent="0.25">
      <c r="B5674" t="s">
        <v>18</v>
      </c>
      <c r="C5674" t="s">
        <v>21</v>
      </c>
      <c r="D5674" t="s">
        <v>38</v>
      </c>
      <c r="E5674" s="1">
        <v>44495</v>
      </c>
      <c r="F5674" s="4">
        <v>364</v>
      </c>
      <c r="G5674">
        <v>15</v>
      </c>
      <c r="H5674" s="3">
        <f>_xlfn.XLOOKUP(sales[[#This Row],[Product]],products[Product],products[Cost per box])*sales[[#This Row],[Boxes]]</f>
        <v>149.1</v>
      </c>
      <c r="I5674" s="4">
        <f>sales[[#This Row],[Revenue]]-sales[[#This Row],[Cost]]</f>
        <v>214.9</v>
      </c>
    </row>
    <row r="5675" spans="2:9" x14ac:dyDescent="0.25">
      <c r="B5675" t="s">
        <v>13</v>
      </c>
      <c r="C5675" t="s">
        <v>6</v>
      </c>
      <c r="D5675" t="s">
        <v>26</v>
      </c>
      <c r="E5675" s="1">
        <v>44496</v>
      </c>
      <c r="F5675" s="4">
        <v>7518</v>
      </c>
      <c r="G5675">
        <v>579</v>
      </c>
      <c r="H5675" s="3">
        <f>_xlfn.XLOOKUP(sales[[#This Row],[Product]],products[Product],products[Cost per box])*sales[[#This Row],[Boxes]]</f>
        <v>3722.97</v>
      </c>
      <c r="I5675" s="4">
        <f>sales[[#This Row],[Revenue]]-sales[[#This Row],[Cost]]</f>
        <v>3795.03</v>
      </c>
    </row>
    <row r="5676" spans="2:9" x14ac:dyDescent="0.25">
      <c r="B5676" t="s">
        <v>23</v>
      </c>
      <c r="C5676" t="s">
        <v>27</v>
      </c>
      <c r="D5676" t="s">
        <v>24</v>
      </c>
      <c r="E5676" s="1">
        <v>44496</v>
      </c>
      <c r="F5676" s="4">
        <v>10409</v>
      </c>
      <c r="G5676">
        <v>548</v>
      </c>
      <c r="H5676" s="3">
        <f>_xlfn.XLOOKUP(sales[[#This Row],[Product]],products[Product],products[Cost per box])*sales[[#This Row],[Boxes]]</f>
        <v>5759.48</v>
      </c>
      <c r="I5676" s="4">
        <f>sales[[#This Row],[Revenue]]-sales[[#This Row],[Cost]]</f>
        <v>4649.5200000000004</v>
      </c>
    </row>
    <row r="5677" spans="2:9" x14ac:dyDescent="0.25">
      <c r="B5677" t="s">
        <v>46</v>
      </c>
      <c r="C5677" t="s">
        <v>6</v>
      </c>
      <c r="D5677" t="s">
        <v>30</v>
      </c>
      <c r="E5677" s="1">
        <v>44496</v>
      </c>
      <c r="F5677" s="4">
        <v>2303</v>
      </c>
      <c r="G5677">
        <v>116</v>
      </c>
      <c r="H5677" s="3">
        <f>_xlfn.XLOOKUP(sales[[#This Row],[Product]],products[Product],products[Cost per box])*sales[[#This Row],[Boxes]]</f>
        <v>426.88</v>
      </c>
      <c r="I5677" s="4">
        <f>sales[[#This Row],[Revenue]]-sales[[#This Row],[Cost]]</f>
        <v>1876.12</v>
      </c>
    </row>
    <row r="5678" spans="2:9" x14ac:dyDescent="0.25">
      <c r="B5678" t="s">
        <v>57</v>
      </c>
      <c r="C5678" t="s">
        <v>21</v>
      </c>
      <c r="D5678" t="s">
        <v>47</v>
      </c>
      <c r="E5678" s="1">
        <v>44496</v>
      </c>
      <c r="F5678" s="4">
        <v>9331</v>
      </c>
      <c r="G5678">
        <v>584</v>
      </c>
      <c r="H5678" s="3">
        <f>_xlfn.XLOOKUP(sales[[#This Row],[Product]],products[Product],products[Cost per box])*sales[[#This Row],[Boxes]]</f>
        <v>3071.8399999999997</v>
      </c>
      <c r="I5678" s="4">
        <f>sales[[#This Row],[Revenue]]-sales[[#This Row],[Cost]]</f>
        <v>6259.16</v>
      </c>
    </row>
    <row r="5679" spans="2:9" x14ac:dyDescent="0.25">
      <c r="B5679" t="s">
        <v>37</v>
      </c>
      <c r="C5679" t="s">
        <v>21</v>
      </c>
      <c r="D5679" t="s">
        <v>43</v>
      </c>
      <c r="E5679" s="1">
        <v>44496</v>
      </c>
      <c r="F5679" s="4">
        <v>392</v>
      </c>
      <c r="G5679">
        <v>18</v>
      </c>
      <c r="H5679" s="3">
        <f>_xlfn.XLOOKUP(sales[[#This Row],[Product]],products[Product],products[Cost per box])*sales[[#This Row],[Boxes]]</f>
        <v>69.3</v>
      </c>
      <c r="I5679" s="4">
        <f>sales[[#This Row],[Revenue]]-sales[[#This Row],[Cost]]</f>
        <v>322.7</v>
      </c>
    </row>
    <row r="5680" spans="2:9" x14ac:dyDescent="0.25">
      <c r="B5680" t="s">
        <v>54</v>
      </c>
      <c r="C5680" t="s">
        <v>21</v>
      </c>
      <c r="D5680" t="s">
        <v>14</v>
      </c>
      <c r="E5680" s="1">
        <v>44496</v>
      </c>
      <c r="F5680" s="4">
        <v>1568</v>
      </c>
      <c r="G5680">
        <v>262</v>
      </c>
      <c r="H5680" s="3">
        <f>_xlfn.XLOOKUP(sales[[#This Row],[Product]],products[Product],products[Cost per box])*sales[[#This Row],[Boxes]]</f>
        <v>1653.2199999999998</v>
      </c>
      <c r="I5680" s="4">
        <f>sales[[#This Row],[Revenue]]-sales[[#This Row],[Cost]]</f>
        <v>-85.2199999999998</v>
      </c>
    </row>
    <row r="5681" spans="2:9" x14ac:dyDescent="0.25">
      <c r="B5681" t="s">
        <v>57</v>
      </c>
      <c r="C5681" t="s">
        <v>27</v>
      </c>
      <c r="D5681" t="s">
        <v>12</v>
      </c>
      <c r="E5681" s="1">
        <v>44496</v>
      </c>
      <c r="F5681" s="4">
        <v>5033</v>
      </c>
      <c r="G5681">
        <v>297</v>
      </c>
      <c r="H5681" s="3">
        <f>_xlfn.XLOOKUP(sales[[#This Row],[Product]],products[Product],products[Cost per box])*sales[[#This Row],[Boxes]]</f>
        <v>2503.71</v>
      </c>
      <c r="I5681" s="4">
        <f>sales[[#This Row],[Revenue]]-sales[[#This Row],[Cost]]</f>
        <v>2529.29</v>
      </c>
    </row>
    <row r="5682" spans="2:9" x14ac:dyDescent="0.25">
      <c r="B5682" t="s">
        <v>56</v>
      </c>
      <c r="C5682" t="s">
        <v>27</v>
      </c>
      <c r="D5682" t="s">
        <v>14</v>
      </c>
      <c r="E5682" s="1">
        <v>44496</v>
      </c>
      <c r="F5682" s="4">
        <v>4550</v>
      </c>
      <c r="G5682">
        <v>569</v>
      </c>
      <c r="H5682" s="3">
        <f>_xlfn.XLOOKUP(sales[[#This Row],[Product]],products[Product],products[Cost per box])*sales[[#This Row],[Boxes]]</f>
        <v>3590.39</v>
      </c>
      <c r="I5682" s="4">
        <f>sales[[#This Row],[Revenue]]-sales[[#This Row],[Cost]]</f>
        <v>959.61000000000013</v>
      </c>
    </row>
    <row r="5683" spans="2:9" x14ac:dyDescent="0.25">
      <c r="B5683" t="s">
        <v>5</v>
      </c>
      <c r="C5683" t="s">
        <v>16</v>
      </c>
      <c r="D5683" t="s">
        <v>14</v>
      </c>
      <c r="E5683" s="1">
        <v>44496</v>
      </c>
      <c r="F5683" s="4">
        <v>6202</v>
      </c>
      <c r="G5683">
        <v>1050</v>
      </c>
      <c r="H5683" s="3">
        <f>_xlfn.XLOOKUP(sales[[#This Row],[Product]],products[Product],products[Cost per box])*sales[[#This Row],[Boxes]]</f>
        <v>6625.5</v>
      </c>
      <c r="I5683" s="4">
        <f>sales[[#This Row],[Revenue]]-sales[[#This Row],[Cost]]</f>
        <v>-423.5</v>
      </c>
    </row>
    <row r="5684" spans="2:9" x14ac:dyDescent="0.25">
      <c r="B5684" t="s">
        <v>15</v>
      </c>
      <c r="C5684" t="s">
        <v>16</v>
      </c>
      <c r="D5684" t="s">
        <v>52</v>
      </c>
      <c r="E5684" s="1">
        <v>44496</v>
      </c>
      <c r="F5684" s="4">
        <v>6230</v>
      </c>
      <c r="G5684">
        <v>520</v>
      </c>
      <c r="H5684" s="3">
        <f>_xlfn.XLOOKUP(sales[[#This Row],[Product]],products[Product],products[Cost per box])*sales[[#This Row],[Boxes]]</f>
        <v>1726.3999999999999</v>
      </c>
      <c r="I5684" s="4">
        <f>sales[[#This Row],[Revenue]]-sales[[#This Row],[Cost]]</f>
        <v>4503.6000000000004</v>
      </c>
    </row>
    <row r="5685" spans="2:9" x14ac:dyDescent="0.25">
      <c r="B5685" t="s">
        <v>25</v>
      </c>
      <c r="C5685" t="s">
        <v>11</v>
      </c>
      <c r="D5685" t="s">
        <v>38</v>
      </c>
      <c r="E5685" s="1">
        <v>44496</v>
      </c>
      <c r="F5685" s="4">
        <v>5376</v>
      </c>
      <c r="G5685">
        <v>200</v>
      </c>
      <c r="H5685" s="3">
        <f>_xlfn.XLOOKUP(sales[[#This Row],[Product]],products[Product],products[Cost per box])*sales[[#This Row],[Boxes]]</f>
        <v>1988</v>
      </c>
      <c r="I5685" s="4">
        <f>sales[[#This Row],[Revenue]]-sales[[#This Row],[Cost]]</f>
        <v>3388</v>
      </c>
    </row>
    <row r="5686" spans="2:9" x14ac:dyDescent="0.25">
      <c r="B5686" t="s">
        <v>39</v>
      </c>
      <c r="C5686" t="s">
        <v>21</v>
      </c>
      <c r="D5686" t="s">
        <v>48</v>
      </c>
      <c r="E5686" s="1">
        <v>44496</v>
      </c>
      <c r="F5686" s="4">
        <v>11410</v>
      </c>
      <c r="G5686">
        <v>457</v>
      </c>
      <c r="H5686" s="3">
        <f>_xlfn.XLOOKUP(sales[[#This Row],[Product]],products[Product],products[Cost per box])*sales[[#This Row],[Boxes]]</f>
        <v>3418.36</v>
      </c>
      <c r="I5686" s="4">
        <f>sales[[#This Row],[Revenue]]-sales[[#This Row],[Cost]]</f>
        <v>7991.6399999999994</v>
      </c>
    </row>
    <row r="5687" spans="2:9" x14ac:dyDescent="0.25">
      <c r="B5687" t="s">
        <v>40</v>
      </c>
      <c r="C5687" t="s">
        <v>21</v>
      </c>
      <c r="D5687" t="s">
        <v>50</v>
      </c>
      <c r="E5687" s="1">
        <v>44496</v>
      </c>
      <c r="F5687" s="4">
        <v>3192</v>
      </c>
      <c r="G5687">
        <v>133</v>
      </c>
      <c r="H5687" s="3">
        <f>_xlfn.XLOOKUP(sales[[#This Row],[Product]],products[Product],products[Cost per box])*sales[[#This Row],[Boxes]]</f>
        <v>1650.53</v>
      </c>
      <c r="I5687" s="4">
        <f>sales[[#This Row],[Revenue]]-sales[[#This Row],[Cost]]</f>
        <v>1541.47</v>
      </c>
    </row>
    <row r="5688" spans="2:9" x14ac:dyDescent="0.25">
      <c r="B5688" t="s">
        <v>40</v>
      </c>
      <c r="C5688" t="s">
        <v>9</v>
      </c>
      <c r="D5688" t="s">
        <v>35</v>
      </c>
      <c r="E5688" s="1">
        <v>44496</v>
      </c>
      <c r="F5688" s="4">
        <v>4886</v>
      </c>
      <c r="G5688">
        <v>272</v>
      </c>
      <c r="H5688" s="3">
        <f>_xlfn.XLOOKUP(sales[[#This Row],[Product]],products[Product],products[Cost per box])*sales[[#This Row],[Boxes]]</f>
        <v>720.8</v>
      </c>
      <c r="I5688" s="4">
        <f>sales[[#This Row],[Revenue]]-sales[[#This Row],[Cost]]</f>
        <v>4165.2</v>
      </c>
    </row>
    <row r="5689" spans="2:9" x14ac:dyDescent="0.25">
      <c r="B5689" t="s">
        <v>56</v>
      </c>
      <c r="C5689" t="s">
        <v>11</v>
      </c>
      <c r="D5689" t="s">
        <v>17</v>
      </c>
      <c r="E5689" s="1">
        <v>44496</v>
      </c>
      <c r="F5689" s="4">
        <v>3304</v>
      </c>
      <c r="G5689">
        <v>151</v>
      </c>
      <c r="H5689" s="3">
        <f>_xlfn.XLOOKUP(sales[[#This Row],[Product]],products[Product],products[Cost per box])*sales[[#This Row],[Boxes]]</f>
        <v>1026.8</v>
      </c>
      <c r="I5689" s="4">
        <f>sales[[#This Row],[Revenue]]-sales[[#This Row],[Cost]]</f>
        <v>2277.1999999999998</v>
      </c>
    </row>
    <row r="5690" spans="2:9" x14ac:dyDescent="0.25">
      <c r="B5690" t="s">
        <v>29</v>
      </c>
      <c r="C5690" t="s">
        <v>16</v>
      </c>
      <c r="D5690" t="s">
        <v>44</v>
      </c>
      <c r="E5690" s="1">
        <v>44496</v>
      </c>
      <c r="F5690" s="4">
        <v>469</v>
      </c>
      <c r="G5690">
        <v>22</v>
      </c>
      <c r="H5690" s="3">
        <f>_xlfn.XLOOKUP(sales[[#This Row],[Product]],products[Product],products[Cost per box])*sales[[#This Row],[Boxes]]</f>
        <v>210.54000000000002</v>
      </c>
      <c r="I5690" s="4">
        <f>sales[[#This Row],[Revenue]]-sales[[#This Row],[Cost]]</f>
        <v>258.45999999999998</v>
      </c>
    </row>
    <row r="5691" spans="2:9" x14ac:dyDescent="0.25">
      <c r="B5691" t="s">
        <v>51</v>
      </c>
      <c r="C5691" t="s">
        <v>6</v>
      </c>
      <c r="D5691" t="s">
        <v>36</v>
      </c>
      <c r="E5691" s="1">
        <v>44496</v>
      </c>
      <c r="F5691" s="4">
        <v>3304</v>
      </c>
      <c r="G5691">
        <v>368</v>
      </c>
      <c r="H5691" s="3">
        <f>_xlfn.XLOOKUP(sales[[#This Row],[Product]],products[Product],products[Cost per box])*sales[[#This Row],[Boxes]]</f>
        <v>1854.72</v>
      </c>
      <c r="I5691" s="4">
        <f>sales[[#This Row],[Revenue]]-sales[[#This Row],[Cost]]</f>
        <v>1449.28</v>
      </c>
    </row>
    <row r="5692" spans="2:9" x14ac:dyDescent="0.25">
      <c r="B5692" t="s">
        <v>32</v>
      </c>
      <c r="C5692" t="s">
        <v>16</v>
      </c>
      <c r="D5692" t="s">
        <v>38</v>
      </c>
      <c r="E5692" s="1">
        <v>44496</v>
      </c>
      <c r="F5692" s="4">
        <v>4375</v>
      </c>
      <c r="G5692">
        <v>175</v>
      </c>
      <c r="H5692" s="3">
        <f>_xlfn.XLOOKUP(sales[[#This Row],[Product]],products[Product],products[Cost per box])*sales[[#This Row],[Boxes]]</f>
        <v>1739.5</v>
      </c>
      <c r="I5692" s="4">
        <f>sales[[#This Row],[Revenue]]-sales[[#This Row],[Cost]]</f>
        <v>2635.5</v>
      </c>
    </row>
    <row r="5693" spans="2:9" x14ac:dyDescent="0.25">
      <c r="B5693" t="s">
        <v>20</v>
      </c>
      <c r="C5693" t="s">
        <v>27</v>
      </c>
      <c r="D5693" t="s">
        <v>44</v>
      </c>
      <c r="E5693" s="1">
        <v>44496</v>
      </c>
      <c r="F5693" s="4">
        <v>2751</v>
      </c>
      <c r="G5693">
        <v>115</v>
      </c>
      <c r="H5693" s="3">
        <f>_xlfn.XLOOKUP(sales[[#This Row],[Product]],products[Product],products[Cost per box])*sales[[#This Row],[Boxes]]</f>
        <v>1100.55</v>
      </c>
      <c r="I5693" s="4">
        <f>sales[[#This Row],[Revenue]]-sales[[#This Row],[Cost]]</f>
        <v>1650.45</v>
      </c>
    </row>
    <row r="5694" spans="2:9" x14ac:dyDescent="0.25">
      <c r="B5694" t="s">
        <v>49</v>
      </c>
      <c r="C5694" t="s">
        <v>9</v>
      </c>
      <c r="D5694" t="s">
        <v>42</v>
      </c>
      <c r="E5694" s="1">
        <v>44496</v>
      </c>
      <c r="F5694" s="4">
        <v>7896</v>
      </c>
      <c r="G5694">
        <v>494</v>
      </c>
      <c r="H5694" s="3">
        <f>_xlfn.XLOOKUP(sales[[#This Row],[Product]],products[Product],products[Cost per box])*sales[[#This Row],[Boxes]]</f>
        <v>2341.56</v>
      </c>
      <c r="I5694" s="4">
        <f>sales[[#This Row],[Revenue]]-sales[[#This Row],[Cost]]</f>
        <v>5554.4400000000005</v>
      </c>
    </row>
    <row r="5695" spans="2:9" x14ac:dyDescent="0.25">
      <c r="B5695" t="s">
        <v>40</v>
      </c>
      <c r="C5695" t="s">
        <v>21</v>
      </c>
      <c r="D5695" t="s">
        <v>43</v>
      </c>
      <c r="E5695" s="1">
        <v>44496</v>
      </c>
      <c r="F5695" s="4">
        <v>9345</v>
      </c>
      <c r="G5695">
        <v>425</v>
      </c>
      <c r="H5695" s="3">
        <f>_xlfn.XLOOKUP(sales[[#This Row],[Product]],products[Product],products[Cost per box])*sales[[#This Row],[Boxes]]</f>
        <v>1636.25</v>
      </c>
      <c r="I5695" s="4">
        <f>sales[[#This Row],[Revenue]]-sales[[#This Row],[Cost]]</f>
        <v>7708.75</v>
      </c>
    </row>
    <row r="5696" spans="2:9" x14ac:dyDescent="0.25">
      <c r="B5696" t="s">
        <v>56</v>
      </c>
      <c r="C5696" t="s">
        <v>21</v>
      </c>
      <c r="D5696" t="s">
        <v>14</v>
      </c>
      <c r="E5696" s="1">
        <v>44496</v>
      </c>
      <c r="F5696" s="4">
        <v>5355</v>
      </c>
      <c r="G5696">
        <v>910</v>
      </c>
      <c r="H5696" s="3">
        <f>_xlfn.XLOOKUP(sales[[#This Row],[Product]],products[Product],products[Cost per box])*sales[[#This Row],[Boxes]]</f>
        <v>5742.0999999999995</v>
      </c>
      <c r="I5696" s="4">
        <f>sales[[#This Row],[Revenue]]-sales[[#This Row],[Cost]]</f>
        <v>-387.09999999999945</v>
      </c>
    </row>
    <row r="5697" spans="2:9" x14ac:dyDescent="0.25">
      <c r="B5697" t="s">
        <v>55</v>
      </c>
      <c r="C5697" t="s">
        <v>11</v>
      </c>
      <c r="D5697" t="s">
        <v>17</v>
      </c>
      <c r="E5697" s="1">
        <v>44496</v>
      </c>
      <c r="F5697" s="4">
        <v>14</v>
      </c>
      <c r="G5697">
        <v>1</v>
      </c>
      <c r="H5697" s="3">
        <f>_xlfn.XLOOKUP(sales[[#This Row],[Product]],products[Product],products[Cost per box])*sales[[#This Row],[Boxes]]</f>
        <v>6.8</v>
      </c>
      <c r="I5697" s="4">
        <f>sales[[#This Row],[Revenue]]-sales[[#This Row],[Cost]]</f>
        <v>7.2</v>
      </c>
    </row>
    <row r="5698" spans="2:9" x14ac:dyDescent="0.25">
      <c r="B5698" t="s">
        <v>53</v>
      </c>
      <c r="C5698" t="s">
        <v>21</v>
      </c>
      <c r="D5698" t="s">
        <v>28</v>
      </c>
      <c r="E5698" s="1">
        <v>44496</v>
      </c>
      <c r="F5698" s="4">
        <v>5460</v>
      </c>
      <c r="G5698">
        <v>683</v>
      </c>
      <c r="H5698" s="3">
        <f>_xlfn.XLOOKUP(sales[[#This Row],[Product]],products[Product],products[Cost per box])*sales[[#This Row],[Boxes]]</f>
        <v>1885.08</v>
      </c>
      <c r="I5698" s="4">
        <f>sales[[#This Row],[Revenue]]-sales[[#This Row],[Cost]]</f>
        <v>3574.92</v>
      </c>
    </row>
    <row r="5699" spans="2:9" x14ac:dyDescent="0.25">
      <c r="B5699" t="s">
        <v>41</v>
      </c>
      <c r="C5699" t="s">
        <v>9</v>
      </c>
      <c r="D5699" t="s">
        <v>24</v>
      </c>
      <c r="E5699" s="1">
        <v>44496</v>
      </c>
      <c r="F5699" s="4">
        <v>1141</v>
      </c>
      <c r="G5699">
        <v>64</v>
      </c>
      <c r="H5699" s="3">
        <f>_xlfn.XLOOKUP(sales[[#This Row],[Product]],products[Product],products[Cost per box])*sales[[#This Row],[Boxes]]</f>
        <v>672.64</v>
      </c>
      <c r="I5699" s="4">
        <f>sales[[#This Row],[Revenue]]-sales[[#This Row],[Cost]]</f>
        <v>468.36</v>
      </c>
    </row>
    <row r="5700" spans="2:9" x14ac:dyDescent="0.25">
      <c r="B5700" t="s">
        <v>8</v>
      </c>
      <c r="C5700" t="s">
        <v>6</v>
      </c>
      <c r="D5700" t="s">
        <v>38</v>
      </c>
      <c r="E5700" s="1">
        <v>44496</v>
      </c>
      <c r="F5700" s="4">
        <v>1932</v>
      </c>
      <c r="G5700">
        <v>75</v>
      </c>
      <c r="H5700" s="3">
        <f>_xlfn.XLOOKUP(sales[[#This Row],[Product]],products[Product],products[Cost per box])*sales[[#This Row],[Boxes]]</f>
        <v>745.5</v>
      </c>
      <c r="I5700" s="4">
        <f>sales[[#This Row],[Revenue]]-sales[[#This Row],[Cost]]</f>
        <v>1186.5</v>
      </c>
    </row>
    <row r="5701" spans="2:9" x14ac:dyDescent="0.25">
      <c r="B5701" t="s">
        <v>49</v>
      </c>
      <c r="C5701" t="s">
        <v>9</v>
      </c>
      <c r="D5701" t="s">
        <v>31</v>
      </c>
      <c r="E5701" s="1">
        <v>44496</v>
      </c>
      <c r="F5701" s="4">
        <v>1330</v>
      </c>
      <c r="G5701">
        <v>103</v>
      </c>
      <c r="H5701" s="3">
        <f>_xlfn.XLOOKUP(sales[[#This Row],[Product]],products[Product],products[Cost per box])*sales[[#This Row],[Boxes]]</f>
        <v>589.16</v>
      </c>
      <c r="I5701" s="4">
        <f>sales[[#This Row],[Revenue]]-sales[[#This Row],[Cost]]</f>
        <v>740.84</v>
      </c>
    </row>
    <row r="5702" spans="2:9" x14ac:dyDescent="0.25">
      <c r="B5702" t="s">
        <v>34</v>
      </c>
      <c r="C5702" t="s">
        <v>6</v>
      </c>
      <c r="D5702" t="s">
        <v>42</v>
      </c>
      <c r="E5702" s="1">
        <v>44496</v>
      </c>
      <c r="F5702" s="4">
        <v>12103</v>
      </c>
      <c r="G5702">
        <v>840</v>
      </c>
      <c r="H5702" s="3">
        <f>_xlfn.XLOOKUP(sales[[#This Row],[Product]],products[Product],products[Cost per box])*sales[[#This Row],[Boxes]]</f>
        <v>3981.6000000000004</v>
      </c>
      <c r="I5702" s="4">
        <f>sales[[#This Row],[Revenue]]-sales[[#This Row],[Cost]]</f>
        <v>8121.4</v>
      </c>
    </row>
    <row r="5703" spans="2:9" x14ac:dyDescent="0.25">
      <c r="B5703" t="s">
        <v>54</v>
      </c>
      <c r="C5703" t="s">
        <v>9</v>
      </c>
      <c r="D5703" t="s">
        <v>26</v>
      </c>
      <c r="E5703" s="1">
        <v>44496</v>
      </c>
      <c r="F5703" s="4">
        <v>6643</v>
      </c>
      <c r="G5703">
        <v>511</v>
      </c>
      <c r="H5703" s="3">
        <f>_xlfn.XLOOKUP(sales[[#This Row],[Product]],products[Product],products[Cost per box])*sales[[#This Row],[Boxes]]</f>
        <v>3285.73</v>
      </c>
      <c r="I5703" s="4">
        <f>sales[[#This Row],[Revenue]]-sales[[#This Row],[Cost]]</f>
        <v>3357.27</v>
      </c>
    </row>
    <row r="5704" spans="2:9" x14ac:dyDescent="0.25">
      <c r="B5704" t="s">
        <v>53</v>
      </c>
      <c r="C5704" t="s">
        <v>11</v>
      </c>
      <c r="D5704" t="s">
        <v>45</v>
      </c>
      <c r="E5704" s="1">
        <v>44496</v>
      </c>
      <c r="F5704" s="4">
        <v>6034</v>
      </c>
      <c r="G5704">
        <v>275</v>
      </c>
      <c r="H5704" s="3">
        <f>_xlfn.XLOOKUP(sales[[#This Row],[Product]],products[Product],products[Cost per box])*sales[[#This Row],[Boxes]]</f>
        <v>2125.75</v>
      </c>
      <c r="I5704" s="4">
        <f>sales[[#This Row],[Revenue]]-sales[[#This Row],[Cost]]</f>
        <v>3908.25</v>
      </c>
    </row>
    <row r="5705" spans="2:9" x14ac:dyDescent="0.25">
      <c r="B5705" t="s">
        <v>5</v>
      </c>
      <c r="C5705" t="s">
        <v>27</v>
      </c>
      <c r="D5705" t="s">
        <v>7</v>
      </c>
      <c r="E5705" s="1">
        <v>44496</v>
      </c>
      <c r="F5705" s="4">
        <v>6664</v>
      </c>
      <c r="G5705">
        <v>476</v>
      </c>
      <c r="H5705" s="3">
        <f>_xlfn.XLOOKUP(sales[[#This Row],[Product]],products[Product],products[Cost per box])*sales[[#This Row],[Boxes]]</f>
        <v>2451.4</v>
      </c>
      <c r="I5705" s="4">
        <f>sales[[#This Row],[Revenue]]-sales[[#This Row],[Cost]]</f>
        <v>4212.6000000000004</v>
      </c>
    </row>
    <row r="5706" spans="2:9" x14ac:dyDescent="0.25">
      <c r="B5706" t="s">
        <v>56</v>
      </c>
      <c r="C5706" t="s">
        <v>11</v>
      </c>
      <c r="D5706" t="s">
        <v>7</v>
      </c>
      <c r="E5706" s="1">
        <v>44496</v>
      </c>
      <c r="F5706" s="4">
        <v>13797</v>
      </c>
      <c r="G5706">
        <v>980</v>
      </c>
      <c r="H5706" s="3">
        <f>_xlfn.XLOOKUP(sales[[#This Row],[Product]],products[Product],products[Cost per box])*sales[[#This Row],[Boxes]]</f>
        <v>5047</v>
      </c>
      <c r="I5706" s="4">
        <f>sales[[#This Row],[Revenue]]-sales[[#This Row],[Cost]]</f>
        <v>8750</v>
      </c>
    </row>
    <row r="5707" spans="2:9" x14ac:dyDescent="0.25">
      <c r="B5707" t="s">
        <v>54</v>
      </c>
      <c r="C5707" t="s">
        <v>21</v>
      </c>
      <c r="D5707" t="s">
        <v>31</v>
      </c>
      <c r="E5707" s="1">
        <v>44496</v>
      </c>
      <c r="F5707" s="4">
        <v>1659</v>
      </c>
      <c r="G5707">
        <v>139</v>
      </c>
      <c r="H5707" s="3">
        <f>_xlfn.XLOOKUP(sales[[#This Row],[Product]],products[Product],products[Cost per box])*sales[[#This Row],[Boxes]]</f>
        <v>795.07999999999993</v>
      </c>
      <c r="I5707" s="4">
        <f>sales[[#This Row],[Revenue]]-sales[[#This Row],[Cost]]</f>
        <v>863.92000000000007</v>
      </c>
    </row>
    <row r="5708" spans="2:9" x14ac:dyDescent="0.25">
      <c r="B5708" t="s">
        <v>25</v>
      </c>
      <c r="C5708" t="s">
        <v>6</v>
      </c>
      <c r="D5708" t="s">
        <v>17</v>
      </c>
      <c r="E5708" s="1">
        <v>44496</v>
      </c>
      <c r="F5708" s="4">
        <v>1890</v>
      </c>
      <c r="G5708">
        <v>83</v>
      </c>
      <c r="H5708" s="3">
        <f>_xlfn.XLOOKUP(sales[[#This Row],[Product]],products[Product],products[Cost per box])*sales[[#This Row],[Boxes]]</f>
        <v>564.4</v>
      </c>
      <c r="I5708" s="4">
        <f>sales[[#This Row],[Revenue]]-sales[[#This Row],[Cost]]</f>
        <v>1325.6</v>
      </c>
    </row>
    <row r="5709" spans="2:9" x14ac:dyDescent="0.25">
      <c r="B5709" t="s">
        <v>41</v>
      </c>
      <c r="C5709" t="s">
        <v>6</v>
      </c>
      <c r="D5709" t="s">
        <v>26</v>
      </c>
      <c r="E5709" s="1">
        <v>44496</v>
      </c>
      <c r="F5709" s="4">
        <v>112</v>
      </c>
      <c r="G5709">
        <v>10</v>
      </c>
      <c r="H5709" s="3">
        <f>_xlfn.XLOOKUP(sales[[#This Row],[Product]],products[Product],products[Cost per box])*sales[[#This Row],[Boxes]]</f>
        <v>64.3</v>
      </c>
      <c r="I5709" s="4">
        <f>sales[[#This Row],[Revenue]]-sales[[#This Row],[Cost]]</f>
        <v>47.7</v>
      </c>
    </row>
    <row r="5710" spans="2:9" x14ac:dyDescent="0.25">
      <c r="B5710" t="s">
        <v>40</v>
      </c>
      <c r="C5710" t="s">
        <v>16</v>
      </c>
      <c r="D5710" t="s">
        <v>26</v>
      </c>
      <c r="E5710" s="1">
        <v>44496</v>
      </c>
      <c r="F5710" s="4">
        <v>329</v>
      </c>
      <c r="G5710">
        <v>28</v>
      </c>
      <c r="H5710" s="3">
        <f>_xlfn.XLOOKUP(sales[[#This Row],[Product]],products[Product],products[Cost per box])*sales[[#This Row],[Boxes]]</f>
        <v>180.04</v>
      </c>
      <c r="I5710" s="4">
        <f>sales[[#This Row],[Revenue]]-sales[[#This Row],[Cost]]</f>
        <v>148.96</v>
      </c>
    </row>
    <row r="5711" spans="2:9" x14ac:dyDescent="0.25">
      <c r="B5711" t="s">
        <v>37</v>
      </c>
      <c r="C5711" t="s">
        <v>11</v>
      </c>
      <c r="D5711" t="s">
        <v>7</v>
      </c>
      <c r="E5711" s="1">
        <v>44496</v>
      </c>
      <c r="F5711" s="4">
        <v>10829</v>
      </c>
      <c r="G5711">
        <v>677</v>
      </c>
      <c r="H5711" s="3">
        <f>_xlfn.XLOOKUP(sales[[#This Row],[Product]],products[Product],products[Cost per box])*sales[[#This Row],[Boxes]]</f>
        <v>3486.55</v>
      </c>
      <c r="I5711" s="4">
        <f>sales[[#This Row],[Revenue]]-sales[[#This Row],[Cost]]</f>
        <v>7342.45</v>
      </c>
    </row>
    <row r="5712" spans="2:9" x14ac:dyDescent="0.25">
      <c r="B5712" t="s">
        <v>32</v>
      </c>
      <c r="C5712" t="s">
        <v>27</v>
      </c>
      <c r="D5712" t="s">
        <v>36</v>
      </c>
      <c r="E5712" s="1">
        <v>44496</v>
      </c>
      <c r="F5712" s="4">
        <v>8302</v>
      </c>
      <c r="G5712">
        <v>1050</v>
      </c>
      <c r="H5712" s="3">
        <f>_xlfn.XLOOKUP(sales[[#This Row],[Product]],products[Product],products[Cost per box])*sales[[#This Row],[Boxes]]</f>
        <v>5292</v>
      </c>
      <c r="I5712" s="4">
        <f>sales[[#This Row],[Revenue]]-sales[[#This Row],[Cost]]</f>
        <v>3010</v>
      </c>
    </row>
    <row r="5713" spans="2:9" x14ac:dyDescent="0.25">
      <c r="B5713" t="s">
        <v>55</v>
      </c>
      <c r="C5713" t="s">
        <v>16</v>
      </c>
      <c r="D5713" t="s">
        <v>47</v>
      </c>
      <c r="E5713" s="1">
        <v>44496</v>
      </c>
      <c r="F5713" s="4">
        <v>4123</v>
      </c>
      <c r="G5713">
        <v>243</v>
      </c>
      <c r="H5713" s="3">
        <f>_xlfn.XLOOKUP(sales[[#This Row],[Product]],products[Product],products[Cost per box])*sales[[#This Row],[Boxes]]</f>
        <v>1278.1799999999998</v>
      </c>
      <c r="I5713" s="4">
        <f>sales[[#This Row],[Revenue]]-sales[[#This Row],[Cost]]</f>
        <v>2844.82</v>
      </c>
    </row>
    <row r="5714" spans="2:9" x14ac:dyDescent="0.25">
      <c r="B5714" t="s">
        <v>34</v>
      </c>
      <c r="C5714" t="s">
        <v>27</v>
      </c>
      <c r="D5714" t="s">
        <v>14</v>
      </c>
      <c r="E5714" s="1">
        <v>44496</v>
      </c>
      <c r="F5714" s="4">
        <v>5684</v>
      </c>
      <c r="G5714">
        <v>700</v>
      </c>
      <c r="H5714" s="3">
        <f>_xlfn.XLOOKUP(sales[[#This Row],[Product]],products[Product],products[Cost per box])*sales[[#This Row],[Boxes]]</f>
        <v>4417</v>
      </c>
      <c r="I5714" s="4">
        <f>sales[[#This Row],[Revenue]]-sales[[#This Row],[Cost]]</f>
        <v>1267</v>
      </c>
    </row>
    <row r="5715" spans="2:9" x14ac:dyDescent="0.25">
      <c r="B5715" t="s">
        <v>34</v>
      </c>
      <c r="C5715" t="s">
        <v>27</v>
      </c>
      <c r="D5715" t="s">
        <v>24</v>
      </c>
      <c r="E5715" s="1">
        <v>44496</v>
      </c>
      <c r="F5715" s="4">
        <v>581</v>
      </c>
      <c r="G5715">
        <v>31</v>
      </c>
      <c r="H5715" s="3">
        <f>_xlfn.XLOOKUP(sales[[#This Row],[Product]],products[Product],products[Cost per box])*sales[[#This Row],[Boxes]]</f>
        <v>325.81</v>
      </c>
      <c r="I5715" s="4">
        <f>sales[[#This Row],[Revenue]]-sales[[#This Row],[Cost]]</f>
        <v>255.19</v>
      </c>
    </row>
    <row r="5716" spans="2:9" x14ac:dyDescent="0.25">
      <c r="B5716" t="s">
        <v>25</v>
      </c>
      <c r="C5716" t="s">
        <v>27</v>
      </c>
      <c r="D5716" t="s">
        <v>44</v>
      </c>
      <c r="E5716" s="1">
        <v>44496</v>
      </c>
      <c r="F5716" s="4">
        <v>1869</v>
      </c>
      <c r="G5716">
        <v>78</v>
      </c>
      <c r="H5716" s="3">
        <f>_xlfn.XLOOKUP(sales[[#This Row],[Product]],products[Product],products[Cost per box])*sales[[#This Row],[Boxes]]</f>
        <v>746.46</v>
      </c>
      <c r="I5716" s="4">
        <f>sales[[#This Row],[Revenue]]-sales[[#This Row],[Cost]]</f>
        <v>1122.54</v>
      </c>
    </row>
    <row r="5717" spans="2:9" x14ac:dyDescent="0.25">
      <c r="B5717" t="s">
        <v>33</v>
      </c>
      <c r="C5717" t="s">
        <v>9</v>
      </c>
      <c r="D5717" t="s">
        <v>19</v>
      </c>
      <c r="E5717" s="1">
        <v>44496</v>
      </c>
      <c r="F5717" s="4">
        <v>6881</v>
      </c>
      <c r="G5717">
        <v>405</v>
      </c>
      <c r="H5717" s="3">
        <f>_xlfn.XLOOKUP(sales[[#This Row],[Product]],products[Product],products[Cost per box])*sales[[#This Row],[Boxes]]</f>
        <v>4143.1500000000005</v>
      </c>
      <c r="I5717" s="4">
        <f>sales[[#This Row],[Revenue]]-sales[[#This Row],[Cost]]</f>
        <v>2737.8499999999995</v>
      </c>
    </row>
    <row r="5718" spans="2:9" x14ac:dyDescent="0.25">
      <c r="B5718" t="s">
        <v>5</v>
      </c>
      <c r="C5718" t="s">
        <v>11</v>
      </c>
      <c r="D5718" t="s">
        <v>7</v>
      </c>
      <c r="E5718" s="1">
        <v>44496</v>
      </c>
      <c r="F5718" s="4">
        <v>1554</v>
      </c>
      <c r="G5718">
        <v>98</v>
      </c>
      <c r="H5718" s="3">
        <f>_xlfn.XLOOKUP(sales[[#This Row],[Product]],products[Product],products[Cost per box])*sales[[#This Row],[Boxes]]</f>
        <v>504.70000000000005</v>
      </c>
      <c r="I5718" s="4">
        <f>sales[[#This Row],[Revenue]]-sales[[#This Row],[Cost]]</f>
        <v>1049.3</v>
      </c>
    </row>
    <row r="5719" spans="2:9" x14ac:dyDescent="0.25">
      <c r="B5719" t="s">
        <v>54</v>
      </c>
      <c r="C5719" t="s">
        <v>21</v>
      </c>
      <c r="D5719" t="s">
        <v>17</v>
      </c>
      <c r="E5719" s="1">
        <v>44496</v>
      </c>
      <c r="F5719" s="4">
        <v>5061</v>
      </c>
      <c r="G5719">
        <v>221</v>
      </c>
      <c r="H5719" s="3">
        <f>_xlfn.XLOOKUP(sales[[#This Row],[Product]],products[Product],products[Cost per box])*sales[[#This Row],[Boxes]]</f>
        <v>1502.8</v>
      </c>
      <c r="I5719" s="4">
        <f>sales[[#This Row],[Revenue]]-sales[[#This Row],[Cost]]</f>
        <v>3558.2</v>
      </c>
    </row>
    <row r="5720" spans="2:9" x14ac:dyDescent="0.25">
      <c r="B5720" t="s">
        <v>40</v>
      </c>
      <c r="C5720" t="s">
        <v>6</v>
      </c>
      <c r="D5720" t="s">
        <v>17</v>
      </c>
      <c r="E5720" s="1">
        <v>44496</v>
      </c>
      <c r="F5720" s="4">
        <v>4655</v>
      </c>
      <c r="G5720">
        <v>212</v>
      </c>
      <c r="H5720" s="3">
        <f>_xlfn.XLOOKUP(sales[[#This Row],[Product]],products[Product],products[Cost per box])*sales[[#This Row],[Boxes]]</f>
        <v>1441.6</v>
      </c>
      <c r="I5720" s="4">
        <f>sales[[#This Row],[Revenue]]-sales[[#This Row],[Cost]]</f>
        <v>3213.4</v>
      </c>
    </row>
    <row r="5721" spans="2:9" x14ac:dyDescent="0.25">
      <c r="B5721" t="s">
        <v>32</v>
      </c>
      <c r="C5721" t="s">
        <v>27</v>
      </c>
      <c r="D5721" t="s">
        <v>12</v>
      </c>
      <c r="E5721" s="1">
        <v>44496</v>
      </c>
      <c r="F5721" s="4">
        <v>4067</v>
      </c>
      <c r="G5721">
        <v>255</v>
      </c>
      <c r="H5721" s="3">
        <f>_xlfn.XLOOKUP(sales[[#This Row],[Product]],products[Product],products[Cost per box])*sales[[#This Row],[Boxes]]</f>
        <v>2149.65</v>
      </c>
      <c r="I5721" s="4">
        <f>sales[[#This Row],[Revenue]]-sales[[#This Row],[Cost]]</f>
        <v>1917.35</v>
      </c>
    </row>
    <row r="5722" spans="2:9" x14ac:dyDescent="0.25">
      <c r="B5722" t="s">
        <v>46</v>
      </c>
      <c r="C5722" t="s">
        <v>11</v>
      </c>
      <c r="D5722" t="s">
        <v>19</v>
      </c>
      <c r="E5722" s="1">
        <v>44496</v>
      </c>
      <c r="F5722" s="4">
        <v>4529</v>
      </c>
      <c r="G5722">
        <v>267</v>
      </c>
      <c r="H5722" s="3">
        <f>_xlfn.XLOOKUP(sales[[#This Row],[Product]],products[Product],products[Cost per box])*sales[[#This Row],[Boxes]]</f>
        <v>2731.4100000000003</v>
      </c>
      <c r="I5722" s="4">
        <f>sales[[#This Row],[Revenue]]-sales[[#This Row],[Cost]]</f>
        <v>1797.5899999999997</v>
      </c>
    </row>
    <row r="5723" spans="2:9" x14ac:dyDescent="0.25">
      <c r="B5723" t="s">
        <v>33</v>
      </c>
      <c r="C5723" t="s">
        <v>27</v>
      </c>
      <c r="D5723" t="s">
        <v>22</v>
      </c>
      <c r="E5723" s="1">
        <v>44496</v>
      </c>
      <c r="F5723" s="4">
        <v>19159</v>
      </c>
      <c r="G5723">
        <v>2380</v>
      </c>
      <c r="H5723" s="3">
        <f>_xlfn.XLOOKUP(sales[[#This Row],[Product]],products[Product],products[Cost per box])*sales[[#This Row],[Boxes]]</f>
        <v>19563.600000000002</v>
      </c>
      <c r="I5723" s="4">
        <f>sales[[#This Row],[Revenue]]-sales[[#This Row],[Cost]]</f>
        <v>-404.60000000000218</v>
      </c>
    </row>
    <row r="5724" spans="2:9" x14ac:dyDescent="0.25">
      <c r="B5724" t="s">
        <v>10</v>
      </c>
      <c r="C5724" t="s">
        <v>27</v>
      </c>
      <c r="D5724" t="s">
        <v>19</v>
      </c>
      <c r="E5724" s="1">
        <v>44496</v>
      </c>
      <c r="F5724" s="4">
        <v>4340</v>
      </c>
      <c r="G5724">
        <v>272</v>
      </c>
      <c r="H5724" s="3">
        <f>_xlfn.XLOOKUP(sales[[#This Row],[Product]],products[Product],products[Cost per box])*sales[[#This Row],[Boxes]]</f>
        <v>2782.56</v>
      </c>
      <c r="I5724" s="4">
        <f>sales[[#This Row],[Revenue]]-sales[[#This Row],[Cost]]</f>
        <v>1557.44</v>
      </c>
    </row>
    <row r="5725" spans="2:9" x14ac:dyDescent="0.25">
      <c r="B5725" t="s">
        <v>41</v>
      </c>
      <c r="C5725" t="s">
        <v>11</v>
      </c>
      <c r="D5725" t="s">
        <v>47</v>
      </c>
      <c r="E5725" s="1">
        <v>44496</v>
      </c>
      <c r="F5725" s="4">
        <v>7679</v>
      </c>
      <c r="G5725">
        <v>452</v>
      </c>
      <c r="H5725" s="3">
        <f>_xlfn.XLOOKUP(sales[[#This Row],[Product]],products[Product],products[Cost per box])*sales[[#This Row],[Boxes]]</f>
        <v>2377.52</v>
      </c>
      <c r="I5725" s="4">
        <f>sales[[#This Row],[Revenue]]-sales[[#This Row],[Cost]]</f>
        <v>5301.48</v>
      </c>
    </row>
    <row r="5726" spans="2:9" x14ac:dyDescent="0.25">
      <c r="B5726" t="s">
        <v>25</v>
      </c>
      <c r="C5726" t="s">
        <v>11</v>
      </c>
      <c r="D5726" t="s">
        <v>28</v>
      </c>
      <c r="E5726" s="1">
        <v>44496</v>
      </c>
      <c r="F5726" s="4">
        <v>714</v>
      </c>
      <c r="G5726">
        <v>90</v>
      </c>
      <c r="H5726" s="3">
        <f>_xlfn.XLOOKUP(sales[[#This Row],[Product]],products[Product],products[Cost per box])*sales[[#This Row],[Boxes]]</f>
        <v>248.39999999999998</v>
      </c>
      <c r="I5726" s="4">
        <f>sales[[#This Row],[Revenue]]-sales[[#This Row],[Cost]]</f>
        <v>465.6</v>
      </c>
    </row>
    <row r="5727" spans="2:9" x14ac:dyDescent="0.25">
      <c r="B5727" t="s">
        <v>34</v>
      </c>
      <c r="C5727" t="s">
        <v>9</v>
      </c>
      <c r="D5727" t="s">
        <v>48</v>
      </c>
      <c r="E5727" s="1">
        <v>44496</v>
      </c>
      <c r="F5727" s="4">
        <v>3801</v>
      </c>
      <c r="G5727">
        <v>141</v>
      </c>
      <c r="H5727" s="3">
        <f>_xlfn.XLOOKUP(sales[[#This Row],[Product]],products[Product],products[Cost per box])*sales[[#This Row],[Boxes]]</f>
        <v>1054.68</v>
      </c>
      <c r="I5727" s="4">
        <f>sales[[#This Row],[Revenue]]-sales[[#This Row],[Cost]]</f>
        <v>2746.3199999999997</v>
      </c>
    </row>
    <row r="5728" spans="2:9" x14ac:dyDescent="0.25">
      <c r="B5728" t="s">
        <v>57</v>
      </c>
      <c r="C5728" t="s">
        <v>27</v>
      </c>
      <c r="D5728" t="s">
        <v>28</v>
      </c>
      <c r="E5728" s="1">
        <v>44496</v>
      </c>
      <c r="F5728" s="4">
        <v>6461</v>
      </c>
      <c r="G5728">
        <v>840</v>
      </c>
      <c r="H5728" s="3">
        <f>_xlfn.XLOOKUP(sales[[#This Row],[Product]],products[Product],products[Cost per box])*sales[[#This Row],[Boxes]]</f>
        <v>2318.3999999999996</v>
      </c>
      <c r="I5728" s="4">
        <f>sales[[#This Row],[Revenue]]-sales[[#This Row],[Cost]]</f>
        <v>4142.6000000000004</v>
      </c>
    </row>
    <row r="5729" spans="2:9" x14ac:dyDescent="0.25">
      <c r="B5729" t="s">
        <v>23</v>
      </c>
      <c r="C5729" t="s">
        <v>16</v>
      </c>
      <c r="D5729" t="s">
        <v>44</v>
      </c>
      <c r="E5729" s="1">
        <v>44496</v>
      </c>
      <c r="F5729" s="4">
        <v>7539</v>
      </c>
      <c r="G5729">
        <v>328</v>
      </c>
      <c r="H5729" s="3">
        <f>_xlfn.XLOOKUP(sales[[#This Row],[Product]],products[Product],products[Cost per box])*sales[[#This Row],[Boxes]]</f>
        <v>3138.96</v>
      </c>
      <c r="I5729" s="4">
        <f>sales[[#This Row],[Revenue]]-sales[[#This Row],[Cost]]</f>
        <v>4400.04</v>
      </c>
    </row>
    <row r="5730" spans="2:9" x14ac:dyDescent="0.25">
      <c r="B5730" t="s">
        <v>49</v>
      </c>
      <c r="C5730" t="s">
        <v>9</v>
      </c>
      <c r="D5730" t="s">
        <v>52</v>
      </c>
      <c r="E5730" s="1">
        <v>44496</v>
      </c>
      <c r="F5730" s="4">
        <v>6524</v>
      </c>
      <c r="G5730">
        <v>594</v>
      </c>
      <c r="H5730" s="3">
        <f>_xlfn.XLOOKUP(sales[[#This Row],[Product]],products[Product],products[Cost per box])*sales[[#This Row],[Boxes]]</f>
        <v>1972.08</v>
      </c>
      <c r="I5730" s="4">
        <f>sales[[#This Row],[Revenue]]-sales[[#This Row],[Cost]]</f>
        <v>4551.92</v>
      </c>
    </row>
    <row r="5731" spans="2:9" x14ac:dyDescent="0.25">
      <c r="B5731" t="s">
        <v>53</v>
      </c>
      <c r="C5731" t="s">
        <v>21</v>
      </c>
      <c r="D5731" t="s">
        <v>35</v>
      </c>
      <c r="E5731" s="1">
        <v>44497</v>
      </c>
      <c r="F5731" s="4">
        <v>7721</v>
      </c>
      <c r="G5731">
        <v>455</v>
      </c>
      <c r="H5731" s="3">
        <f>_xlfn.XLOOKUP(sales[[#This Row],[Product]],products[Product],products[Cost per box])*sales[[#This Row],[Boxes]]</f>
        <v>1205.75</v>
      </c>
      <c r="I5731" s="4">
        <f>sales[[#This Row],[Revenue]]-sales[[#This Row],[Cost]]</f>
        <v>6515.25</v>
      </c>
    </row>
    <row r="5732" spans="2:9" x14ac:dyDescent="0.25">
      <c r="B5732" t="s">
        <v>34</v>
      </c>
      <c r="C5732" t="s">
        <v>16</v>
      </c>
      <c r="D5732" t="s">
        <v>50</v>
      </c>
      <c r="E5732" s="1">
        <v>44497</v>
      </c>
      <c r="F5732" s="4">
        <v>3619</v>
      </c>
      <c r="G5732">
        <v>158</v>
      </c>
      <c r="H5732" s="3">
        <f>_xlfn.XLOOKUP(sales[[#This Row],[Product]],products[Product],products[Cost per box])*sales[[#This Row],[Boxes]]</f>
        <v>1960.78</v>
      </c>
      <c r="I5732" s="4">
        <f>sales[[#This Row],[Revenue]]-sales[[#This Row],[Cost]]</f>
        <v>1658.22</v>
      </c>
    </row>
    <row r="5733" spans="2:9" x14ac:dyDescent="0.25">
      <c r="B5733" t="s">
        <v>34</v>
      </c>
      <c r="C5733" t="s">
        <v>9</v>
      </c>
      <c r="D5733" t="s">
        <v>7</v>
      </c>
      <c r="E5733" s="1">
        <v>44497</v>
      </c>
      <c r="F5733" s="4">
        <v>8015</v>
      </c>
      <c r="G5733">
        <v>573</v>
      </c>
      <c r="H5733" s="3">
        <f>_xlfn.XLOOKUP(sales[[#This Row],[Product]],products[Product],products[Cost per box])*sales[[#This Row],[Boxes]]</f>
        <v>2950.9500000000003</v>
      </c>
      <c r="I5733" s="4">
        <f>sales[[#This Row],[Revenue]]-sales[[#This Row],[Cost]]</f>
        <v>5064.0499999999993</v>
      </c>
    </row>
    <row r="5734" spans="2:9" x14ac:dyDescent="0.25">
      <c r="B5734" t="s">
        <v>13</v>
      </c>
      <c r="C5734" t="s">
        <v>16</v>
      </c>
      <c r="D5734" t="s">
        <v>45</v>
      </c>
      <c r="E5734" s="1">
        <v>44497</v>
      </c>
      <c r="F5734" s="4">
        <v>5866</v>
      </c>
      <c r="G5734">
        <v>267</v>
      </c>
      <c r="H5734" s="3">
        <f>_xlfn.XLOOKUP(sales[[#This Row],[Product]],products[Product],products[Cost per box])*sales[[#This Row],[Boxes]]</f>
        <v>2063.9100000000003</v>
      </c>
      <c r="I5734" s="4">
        <f>sales[[#This Row],[Revenue]]-sales[[#This Row],[Cost]]</f>
        <v>3802.0899999999997</v>
      </c>
    </row>
    <row r="5735" spans="2:9" x14ac:dyDescent="0.25">
      <c r="B5735" t="s">
        <v>49</v>
      </c>
      <c r="C5735" t="s">
        <v>6</v>
      </c>
      <c r="D5735" t="s">
        <v>30</v>
      </c>
      <c r="E5735" s="1">
        <v>44497</v>
      </c>
      <c r="F5735" s="4">
        <v>2835</v>
      </c>
      <c r="G5735">
        <v>158</v>
      </c>
      <c r="H5735" s="3">
        <f>_xlfn.XLOOKUP(sales[[#This Row],[Product]],products[Product],products[Cost per box])*sales[[#This Row],[Boxes]]</f>
        <v>581.44000000000005</v>
      </c>
      <c r="I5735" s="4">
        <f>sales[[#This Row],[Revenue]]-sales[[#This Row],[Cost]]</f>
        <v>2253.56</v>
      </c>
    </row>
    <row r="5736" spans="2:9" x14ac:dyDescent="0.25">
      <c r="B5736" t="s">
        <v>46</v>
      </c>
      <c r="C5736" t="s">
        <v>21</v>
      </c>
      <c r="D5736" t="s">
        <v>35</v>
      </c>
      <c r="E5736" s="1">
        <v>44497</v>
      </c>
      <c r="F5736" s="4">
        <v>10227</v>
      </c>
      <c r="G5736">
        <v>569</v>
      </c>
      <c r="H5736" s="3">
        <f>_xlfn.XLOOKUP(sales[[#This Row],[Product]],products[Product],products[Cost per box])*sales[[#This Row],[Boxes]]</f>
        <v>1507.85</v>
      </c>
      <c r="I5736" s="4">
        <f>sales[[#This Row],[Revenue]]-sales[[#This Row],[Cost]]</f>
        <v>8719.15</v>
      </c>
    </row>
    <row r="5737" spans="2:9" x14ac:dyDescent="0.25">
      <c r="B5737" t="s">
        <v>39</v>
      </c>
      <c r="C5737" t="s">
        <v>16</v>
      </c>
      <c r="D5737" t="s">
        <v>52</v>
      </c>
      <c r="E5737" s="1">
        <v>44497</v>
      </c>
      <c r="F5737" s="4">
        <v>2555</v>
      </c>
      <c r="G5737">
        <v>233</v>
      </c>
      <c r="H5737" s="3">
        <f>_xlfn.XLOOKUP(sales[[#This Row],[Product]],products[Product],products[Cost per box])*sales[[#This Row],[Boxes]]</f>
        <v>773.56</v>
      </c>
      <c r="I5737" s="4">
        <f>sales[[#This Row],[Revenue]]-sales[[#This Row],[Cost]]</f>
        <v>1781.44</v>
      </c>
    </row>
    <row r="5738" spans="2:9" x14ac:dyDescent="0.25">
      <c r="B5738" t="s">
        <v>25</v>
      </c>
      <c r="C5738" t="s">
        <v>11</v>
      </c>
      <c r="D5738" t="s">
        <v>26</v>
      </c>
      <c r="E5738" s="1">
        <v>44497</v>
      </c>
      <c r="F5738" s="4">
        <v>77</v>
      </c>
      <c r="G5738">
        <v>7</v>
      </c>
      <c r="H5738" s="3">
        <f>_xlfn.XLOOKUP(sales[[#This Row],[Product]],products[Product],products[Cost per box])*sales[[#This Row],[Boxes]]</f>
        <v>45.01</v>
      </c>
      <c r="I5738" s="4">
        <f>sales[[#This Row],[Revenue]]-sales[[#This Row],[Cost]]</f>
        <v>31.990000000000002</v>
      </c>
    </row>
    <row r="5739" spans="2:9" x14ac:dyDescent="0.25">
      <c r="B5739" t="s">
        <v>29</v>
      </c>
      <c r="C5739" t="s">
        <v>11</v>
      </c>
      <c r="D5739" t="s">
        <v>42</v>
      </c>
      <c r="E5739" s="1">
        <v>44497</v>
      </c>
      <c r="F5739" s="4">
        <v>5138</v>
      </c>
      <c r="G5739">
        <v>343</v>
      </c>
      <c r="H5739" s="3">
        <f>_xlfn.XLOOKUP(sales[[#This Row],[Product]],products[Product],products[Cost per box])*sales[[#This Row],[Boxes]]</f>
        <v>1625.8200000000002</v>
      </c>
      <c r="I5739" s="4">
        <f>sales[[#This Row],[Revenue]]-sales[[#This Row],[Cost]]</f>
        <v>3512.18</v>
      </c>
    </row>
    <row r="5740" spans="2:9" x14ac:dyDescent="0.25">
      <c r="B5740" t="s">
        <v>5</v>
      </c>
      <c r="C5740" t="s">
        <v>21</v>
      </c>
      <c r="D5740" t="s">
        <v>19</v>
      </c>
      <c r="E5740" s="1">
        <v>44497</v>
      </c>
      <c r="F5740" s="4">
        <v>6930</v>
      </c>
      <c r="G5740">
        <v>408</v>
      </c>
      <c r="H5740" s="3">
        <f>_xlfn.XLOOKUP(sales[[#This Row],[Product]],products[Product],products[Cost per box])*sales[[#This Row],[Boxes]]</f>
        <v>4173.84</v>
      </c>
      <c r="I5740" s="4">
        <f>sales[[#This Row],[Revenue]]-sales[[#This Row],[Cost]]</f>
        <v>2756.16</v>
      </c>
    </row>
    <row r="5741" spans="2:9" x14ac:dyDescent="0.25">
      <c r="B5741" t="s">
        <v>56</v>
      </c>
      <c r="C5741" t="s">
        <v>21</v>
      </c>
      <c r="D5741" t="s">
        <v>48</v>
      </c>
      <c r="E5741" s="1">
        <v>44497</v>
      </c>
      <c r="F5741" s="4">
        <v>5817</v>
      </c>
      <c r="G5741">
        <v>233</v>
      </c>
      <c r="H5741" s="3">
        <f>_xlfn.XLOOKUP(sales[[#This Row],[Product]],products[Product],products[Cost per box])*sales[[#This Row],[Boxes]]</f>
        <v>1742.8400000000001</v>
      </c>
      <c r="I5741" s="4">
        <f>sales[[#This Row],[Revenue]]-sales[[#This Row],[Cost]]</f>
        <v>4074.16</v>
      </c>
    </row>
    <row r="5742" spans="2:9" x14ac:dyDescent="0.25">
      <c r="B5742" t="s">
        <v>37</v>
      </c>
      <c r="C5742" t="s">
        <v>9</v>
      </c>
      <c r="D5742" t="s">
        <v>48</v>
      </c>
      <c r="E5742" s="1">
        <v>44497</v>
      </c>
      <c r="F5742" s="4">
        <v>4445</v>
      </c>
      <c r="G5742">
        <v>171</v>
      </c>
      <c r="H5742" s="3">
        <f>_xlfn.XLOOKUP(sales[[#This Row],[Product]],products[Product],products[Cost per box])*sales[[#This Row],[Boxes]]</f>
        <v>1279.0800000000002</v>
      </c>
      <c r="I5742" s="4">
        <f>sales[[#This Row],[Revenue]]-sales[[#This Row],[Cost]]</f>
        <v>3165.92</v>
      </c>
    </row>
    <row r="5743" spans="2:9" x14ac:dyDescent="0.25">
      <c r="B5743" t="s">
        <v>18</v>
      </c>
      <c r="C5743" t="s">
        <v>21</v>
      </c>
      <c r="D5743" t="s">
        <v>30</v>
      </c>
      <c r="E5743" s="1">
        <v>44497</v>
      </c>
      <c r="F5743" s="4">
        <v>23702</v>
      </c>
      <c r="G5743">
        <v>1190</v>
      </c>
      <c r="H5743" s="3">
        <f>_xlfn.XLOOKUP(sales[[#This Row],[Product]],products[Product],products[Cost per box])*sales[[#This Row],[Boxes]]</f>
        <v>4379.2</v>
      </c>
      <c r="I5743" s="4">
        <f>sales[[#This Row],[Revenue]]-sales[[#This Row],[Cost]]</f>
        <v>19322.8</v>
      </c>
    </row>
    <row r="5744" spans="2:9" x14ac:dyDescent="0.25">
      <c r="B5744" t="s">
        <v>56</v>
      </c>
      <c r="C5744" t="s">
        <v>11</v>
      </c>
      <c r="D5744" t="s">
        <v>14</v>
      </c>
      <c r="E5744" s="1">
        <v>44497</v>
      </c>
      <c r="F5744" s="4">
        <v>12236</v>
      </c>
      <c r="G5744">
        <v>2030</v>
      </c>
      <c r="H5744" s="3">
        <f>_xlfn.XLOOKUP(sales[[#This Row],[Product]],products[Product],products[Cost per box])*sales[[#This Row],[Boxes]]</f>
        <v>12809.3</v>
      </c>
      <c r="I5744" s="4">
        <f>sales[[#This Row],[Revenue]]-sales[[#This Row],[Cost]]</f>
        <v>-573.29999999999927</v>
      </c>
    </row>
    <row r="5745" spans="2:9" x14ac:dyDescent="0.25">
      <c r="B5745" t="s">
        <v>37</v>
      </c>
      <c r="C5745" t="s">
        <v>6</v>
      </c>
      <c r="D5745" t="s">
        <v>19</v>
      </c>
      <c r="E5745" s="1">
        <v>44497</v>
      </c>
      <c r="F5745" s="4">
        <v>13244</v>
      </c>
      <c r="G5745">
        <v>840</v>
      </c>
      <c r="H5745" s="3">
        <f>_xlfn.XLOOKUP(sales[[#This Row],[Product]],products[Product],products[Cost per box])*sales[[#This Row],[Boxes]]</f>
        <v>8593.2000000000007</v>
      </c>
      <c r="I5745" s="4">
        <f>sales[[#This Row],[Revenue]]-sales[[#This Row],[Cost]]</f>
        <v>4650.7999999999993</v>
      </c>
    </row>
    <row r="5746" spans="2:9" x14ac:dyDescent="0.25">
      <c r="B5746" t="s">
        <v>49</v>
      </c>
      <c r="C5746" t="s">
        <v>9</v>
      </c>
      <c r="D5746" t="s">
        <v>14</v>
      </c>
      <c r="E5746" s="1">
        <v>44497</v>
      </c>
      <c r="F5746" s="4">
        <v>5236</v>
      </c>
      <c r="G5746">
        <v>840</v>
      </c>
      <c r="H5746" s="3">
        <f>_xlfn.XLOOKUP(sales[[#This Row],[Product]],products[Product],products[Cost per box])*sales[[#This Row],[Boxes]]</f>
        <v>5300.4</v>
      </c>
      <c r="I5746" s="4">
        <f>sales[[#This Row],[Revenue]]-sales[[#This Row],[Cost]]</f>
        <v>-64.399999999999636</v>
      </c>
    </row>
    <row r="5747" spans="2:9" x14ac:dyDescent="0.25">
      <c r="B5747" t="s">
        <v>15</v>
      </c>
      <c r="C5747" t="s">
        <v>16</v>
      </c>
      <c r="D5747" t="s">
        <v>43</v>
      </c>
      <c r="E5747" s="1">
        <v>44497</v>
      </c>
      <c r="F5747" s="4">
        <v>833</v>
      </c>
      <c r="G5747">
        <v>38</v>
      </c>
      <c r="H5747" s="3">
        <f>_xlfn.XLOOKUP(sales[[#This Row],[Product]],products[Product],products[Cost per box])*sales[[#This Row],[Boxes]]</f>
        <v>146.30000000000001</v>
      </c>
      <c r="I5747" s="4">
        <f>sales[[#This Row],[Revenue]]-sales[[#This Row],[Cost]]</f>
        <v>686.7</v>
      </c>
    </row>
    <row r="5748" spans="2:9" x14ac:dyDescent="0.25">
      <c r="B5748" t="s">
        <v>40</v>
      </c>
      <c r="C5748" t="s">
        <v>6</v>
      </c>
      <c r="D5748" t="s">
        <v>44</v>
      </c>
      <c r="E5748" s="1">
        <v>44497</v>
      </c>
      <c r="F5748" s="4">
        <v>5271</v>
      </c>
      <c r="G5748">
        <v>240</v>
      </c>
      <c r="H5748" s="3">
        <f>_xlfn.XLOOKUP(sales[[#This Row],[Product]],products[Product],products[Cost per box])*sales[[#This Row],[Boxes]]</f>
        <v>2296.8000000000002</v>
      </c>
      <c r="I5748" s="4">
        <f>sales[[#This Row],[Revenue]]-sales[[#This Row],[Cost]]</f>
        <v>2974.2</v>
      </c>
    </row>
    <row r="5749" spans="2:9" x14ac:dyDescent="0.25">
      <c r="B5749" t="s">
        <v>46</v>
      </c>
      <c r="C5749" t="s">
        <v>11</v>
      </c>
      <c r="D5749" t="s">
        <v>17</v>
      </c>
      <c r="E5749" s="1">
        <v>44497</v>
      </c>
      <c r="F5749" s="4">
        <v>2142</v>
      </c>
      <c r="G5749">
        <v>98</v>
      </c>
      <c r="H5749" s="3">
        <f>_xlfn.XLOOKUP(sales[[#This Row],[Product]],products[Product],products[Cost per box])*sales[[#This Row],[Boxes]]</f>
        <v>666.4</v>
      </c>
      <c r="I5749" s="4">
        <f>sales[[#This Row],[Revenue]]-sales[[#This Row],[Cost]]</f>
        <v>1475.6</v>
      </c>
    </row>
    <row r="5750" spans="2:9" x14ac:dyDescent="0.25">
      <c r="B5750" t="s">
        <v>15</v>
      </c>
      <c r="C5750" t="s">
        <v>27</v>
      </c>
      <c r="D5750" t="s">
        <v>42</v>
      </c>
      <c r="E5750" s="1">
        <v>44497</v>
      </c>
      <c r="F5750" s="4">
        <v>12733</v>
      </c>
      <c r="G5750">
        <v>770</v>
      </c>
      <c r="H5750" s="3">
        <f>_xlfn.XLOOKUP(sales[[#This Row],[Product]],products[Product],products[Cost per box])*sales[[#This Row],[Boxes]]</f>
        <v>3649.8</v>
      </c>
      <c r="I5750" s="4">
        <f>sales[[#This Row],[Revenue]]-sales[[#This Row],[Cost]]</f>
        <v>9083.2000000000007</v>
      </c>
    </row>
    <row r="5751" spans="2:9" x14ac:dyDescent="0.25">
      <c r="B5751" t="s">
        <v>51</v>
      </c>
      <c r="C5751" t="s">
        <v>16</v>
      </c>
      <c r="D5751" t="s">
        <v>45</v>
      </c>
      <c r="E5751" s="1">
        <v>44497</v>
      </c>
      <c r="F5751" s="4">
        <v>203</v>
      </c>
      <c r="G5751">
        <v>9</v>
      </c>
      <c r="H5751" s="3">
        <f>_xlfn.XLOOKUP(sales[[#This Row],[Product]],products[Product],products[Cost per box])*sales[[#This Row],[Boxes]]</f>
        <v>69.570000000000007</v>
      </c>
      <c r="I5751" s="4">
        <f>sales[[#This Row],[Revenue]]-sales[[#This Row],[Cost]]</f>
        <v>133.43</v>
      </c>
    </row>
    <row r="5752" spans="2:9" x14ac:dyDescent="0.25">
      <c r="B5752" t="s">
        <v>33</v>
      </c>
      <c r="C5752" t="s">
        <v>21</v>
      </c>
      <c r="D5752" t="s">
        <v>42</v>
      </c>
      <c r="E5752" s="1">
        <v>44497</v>
      </c>
      <c r="F5752" s="4">
        <v>259</v>
      </c>
      <c r="G5752">
        <v>18</v>
      </c>
      <c r="H5752" s="3">
        <f>_xlfn.XLOOKUP(sales[[#This Row],[Product]],products[Product],products[Cost per box])*sales[[#This Row],[Boxes]]</f>
        <v>85.320000000000007</v>
      </c>
      <c r="I5752" s="4">
        <f>sales[[#This Row],[Revenue]]-sales[[#This Row],[Cost]]</f>
        <v>173.68</v>
      </c>
    </row>
    <row r="5753" spans="2:9" x14ac:dyDescent="0.25">
      <c r="B5753" t="s">
        <v>5</v>
      </c>
      <c r="C5753" t="s">
        <v>21</v>
      </c>
      <c r="D5753" t="s">
        <v>24</v>
      </c>
      <c r="E5753" s="1">
        <v>44497</v>
      </c>
      <c r="F5753" s="4">
        <v>4557</v>
      </c>
      <c r="G5753">
        <v>228</v>
      </c>
      <c r="H5753" s="3">
        <f>_xlfn.XLOOKUP(sales[[#This Row],[Product]],products[Product],products[Cost per box])*sales[[#This Row],[Boxes]]</f>
        <v>2396.2799999999997</v>
      </c>
      <c r="I5753" s="4">
        <f>sales[[#This Row],[Revenue]]-sales[[#This Row],[Cost]]</f>
        <v>2160.7200000000003</v>
      </c>
    </row>
    <row r="5754" spans="2:9" x14ac:dyDescent="0.25">
      <c r="B5754" t="s">
        <v>32</v>
      </c>
      <c r="C5754" t="s">
        <v>11</v>
      </c>
      <c r="D5754" t="s">
        <v>52</v>
      </c>
      <c r="E5754" s="1">
        <v>44497</v>
      </c>
      <c r="F5754" s="4">
        <v>5656</v>
      </c>
      <c r="G5754">
        <v>472</v>
      </c>
      <c r="H5754" s="3">
        <f>_xlfn.XLOOKUP(sales[[#This Row],[Product]],products[Product],products[Cost per box])*sales[[#This Row],[Boxes]]</f>
        <v>1567.04</v>
      </c>
      <c r="I5754" s="4">
        <f>sales[[#This Row],[Revenue]]-sales[[#This Row],[Cost]]</f>
        <v>4088.96</v>
      </c>
    </row>
    <row r="5755" spans="2:9" x14ac:dyDescent="0.25">
      <c r="B5755" t="s">
        <v>41</v>
      </c>
      <c r="C5755" t="s">
        <v>11</v>
      </c>
      <c r="D5755" t="s">
        <v>48</v>
      </c>
      <c r="E5755" s="1">
        <v>44497</v>
      </c>
      <c r="F5755" s="4">
        <v>6496</v>
      </c>
      <c r="G5755">
        <v>260</v>
      </c>
      <c r="H5755" s="3">
        <f>_xlfn.XLOOKUP(sales[[#This Row],[Product]],products[Product],products[Cost per box])*sales[[#This Row],[Boxes]]</f>
        <v>1944.8000000000002</v>
      </c>
      <c r="I5755" s="4">
        <f>sales[[#This Row],[Revenue]]-sales[[#This Row],[Cost]]</f>
        <v>4551.2</v>
      </c>
    </row>
    <row r="5756" spans="2:9" x14ac:dyDescent="0.25">
      <c r="B5756" t="s">
        <v>37</v>
      </c>
      <c r="C5756" t="s">
        <v>16</v>
      </c>
      <c r="D5756" t="s">
        <v>36</v>
      </c>
      <c r="E5756" s="1">
        <v>44497</v>
      </c>
      <c r="F5756" s="4">
        <v>2849</v>
      </c>
      <c r="G5756">
        <v>317</v>
      </c>
      <c r="H5756" s="3">
        <f>_xlfn.XLOOKUP(sales[[#This Row],[Product]],products[Product],products[Cost per box])*sales[[#This Row],[Boxes]]</f>
        <v>1597.68</v>
      </c>
      <c r="I5756" s="4">
        <f>sales[[#This Row],[Revenue]]-sales[[#This Row],[Cost]]</f>
        <v>1251.32</v>
      </c>
    </row>
    <row r="5757" spans="2:9" x14ac:dyDescent="0.25">
      <c r="B5757" t="s">
        <v>53</v>
      </c>
      <c r="C5757" t="s">
        <v>9</v>
      </c>
      <c r="D5757" t="s">
        <v>48</v>
      </c>
      <c r="E5757" s="1">
        <v>44497</v>
      </c>
      <c r="F5757" s="4">
        <v>3514</v>
      </c>
      <c r="G5757">
        <v>136</v>
      </c>
      <c r="H5757" s="3">
        <f>_xlfn.XLOOKUP(sales[[#This Row],[Product]],products[Product],products[Cost per box])*sales[[#This Row],[Boxes]]</f>
        <v>1017.2800000000001</v>
      </c>
      <c r="I5757" s="4">
        <f>sales[[#This Row],[Revenue]]-sales[[#This Row],[Cost]]</f>
        <v>2496.7199999999998</v>
      </c>
    </row>
    <row r="5758" spans="2:9" x14ac:dyDescent="0.25">
      <c r="B5758" t="s">
        <v>34</v>
      </c>
      <c r="C5758" t="s">
        <v>6</v>
      </c>
      <c r="D5758" t="s">
        <v>7</v>
      </c>
      <c r="E5758" s="1">
        <v>44497</v>
      </c>
      <c r="F5758" s="4">
        <v>4438</v>
      </c>
      <c r="G5758">
        <v>278</v>
      </c>
      <c r="H5758" s="3">
        <f>_xlfn.XLOOKUP(sales[[#This Row],[Product]],products[Product],products[Cost per box])*sales[[#This Row],[Boxes]]</f>
        <v>1431.7</v>
      </c>
      <c r="I5758" s="4">
        <f>sales[[#This Row],[Revenue]]-sales[[#This Row],[Cost]]</f>
        <v>3006.3</v>
      </c>
    </row>
    <row r="5759" spans="2:9" x14ac:dyDescent="0.25">
      <c r="B5759" t="s">
        <v>15</v>
      </c>
      <c r="C5759" t="s">
        <v>27</v>
      </c>
      <c r="D5759" t="s">
        <v>52</v>
      </c>
      <c r="E5759" s="1">
        <v>44497</v>
      </c>
      <c r="F5759" s="4">
        <v>1904</v>
      </c>
      <c r="G5759">
        <v>191</v>
      </c>
      <c r="H5759" s="3">
        <f>_xlfn.XLOOKUP(sales[[#This Row],[Product]],products[Product],products[Cost per box])*sales[[#This Row],[Boxes]]</f>
        <v>634.12</v>
      </c>
      <c r="I5759" s="4">
        <f>sales[[#This Row],[Revenue]]-sales[[#This Row],[Cost]]</f>
        <v>1269.8800000000001</v>
      </c>
    </row>
    <row r="5760" spans="2:9" x14ac:dyDescent="0.25">
      <c r="B5760" t="s">
        <v>39</v>
      </c>
      <c r="C5760" t="s">
        <v>27</v>
      </c>
      <c r="D5760" t="s">
        <v>47</v>
      </c>
      <c r="E5760" s="1">
        <v>44497</v>
      </c>
      <c r="F5760" s="4">
        <v>7665</v>
      </c>
      <c r="G5760">
        <v>451</v>
      </c>
      <c r="H5760" s="3">
        <f>_xlfn.XLOOKUP(sales[[#This Row],[Product]],products[Product],products[Cost per box])*sales[[#This Row],[Boxes]]</f>
        <v>2372.2599999999998</v>
      </c>
      <c r="I5760" s="4">
        <f>sales[[#This Row],[Revenue]]-sales[[#This Row],[Cost]]</f>
        <v>5292.74</v>
      </c>
    </row>
    <row r="5761" spans="2:9" x14ac:dyDescent="0.25">
      <c r="B5761" t="s">
        <v>39</v>
      </c>
      <c r="C5761" t="s">
        <v>11</v>
      </c>
      <c r="D5761" t="s">
        <v>50</v>
      </c>
      <c r="E5761" s="1">
        <v>44497</v>
      </c>
      <c r="F5761" s="4">
        <v>13671</v>
      </c>
      <c r="G5761">
        <v>570</v>
      </c>
      <c r="H5761" s="3">
        <f>_xlfn.XLOOKUP(sales[[#This Row],[Product]],products[Product],products[Cost per box])*sales[[#This Row],[Boxes]]</f>
        <v>7073.7</v>
      </c>
      <c r="I5761" s="4">
        <f>sales[[#This Row],[Revenue]]-sales[[#This Row],[Cost]]</f>
        <v>6597.3</v>
      </c>
    </row>
    <row r="5762" spans="2:9" x14ac:dyDescent="0.25">
      <c r="B5762" t="s">
        <v>13</v>
      </c>
      <c r="C5762" t="s">
        <v>27</v>
      </c>
      <c r="D5762" t="s">
        <v>7</v>
      </c>
      <c r="E5762" s="1">
        <v>44497</v>
      </c>
      <c r="F5762" s="4">
        <v>13244</v>
      </c>
      <c r="G5762">
        <v>840</v>
      </c>
      <c r="H5762" s="3">
        <f>_xlfn.XLOOKUP(sales[[#This Row],[Product]],products[Product],products[Cost per box])*sales[[#This Row],[Boxes]]</f>
        <v>4326</v>
      </c>
      <c r="I5762" s="4">
        <f>sales[[#This Row],[Revenue]]-sales[[#This Row],[Cost]]</f>
        <v>8918</v>
      </c>
    </row>
    <row r="5763" spans="2:9" x14ac:dyDescent="0.25">
      <c r="B5763" t="s">
        <v>29</v>
      </c>
      <c r="C5763" t="s">
        <v>6</v>
      </c>
      <c r="D5763" t="s">
        <v>45</v>
      </c>
      <c r="E5763" s="1">
        <v>44497</v>
      </c>
      <c r="F5763" s="4">
        <v>7518</v>
      </c>
      <c r="G5763">
        <v>314</v>
      </c>
      <c r="H5763" s="3">
        <f>_xlfn.XLOOKUP(sales[[#This Row],[Product]],products[Product],products[Cost per box])*sales[[#This Row],[Boxes]]</f>
        <v>2427.2200000000003</v>
      </c>
      <c r="I5763" s="4">
        <f>sales[[#This Row],[Revenue]]-sales[[#This Row],[Cost]]</f>
        <v>5090.78</v>
      </c>
    </row>
    <row r="5764" spans="2:9" x14ac:dyDescent="0.25">
      <c r="B5764" t="s">
        <v>56</v>
      </c>
      <c r="C5764" t="s">
        <v>27</v>
      </c>
      <c r="D5764" t="s">
        <v>31</v>
      </c>
      <c r="E5764" s="1">
        <v>44497</v>
      </c>
      <c r="F5764" s="4">
        <v>6650</v>
      </c>
      <c r="G5764">
        <v>555</v>
      </c>
      <c r="H5764" s="3">
        <f>_xlfn.XLOOKUP(sales[[#This Row],[Product]],products[Product],products[Cost per box])*sales[[#This Row],[Boxes]]</f>
        <v>3174.6</v>
      </c>
      <c r="I5764" s="4">
        <f>sales[[#This Row],[Revenue]]-sales[[#This Row],[Cost]]</f>
        <v>3475.4</v>
      </c>
    </row>
    <row r="5765" spans="2:9" x14ac:dyDescent="0.25">
      <c r="B5765" t="s">
        <v>54</v>
      </c>
      <c r="C5765" t="s">
        <v>21</v>
      </c>
      <c r="D5765" t="s">
        <v>50</v>
      </c>
      <c r="E5765" s="1">
        <v>44497</v>
      </c>
      <c r="F5765" s="4">
        <v>5943</v>
      </c>
      <c r="G5765">
        <v>271</v>
      </c>
      <c r="H5765" s="3">
        <f>_xlfn.XLOOKUP(sales[[#This Row],[Product]],products[Product],products[Cost per box])*sales[[#This Row],[Boxes]]</f>
        <v>3363.11</v>
      </c>
      <c r="I5765" s="4">
        <f>sales[[#This Row],[Revenue]]-sales[[#This Row],[Cost]]</f>
        <v>2579.89</v>
      </c>
    </row>
    <row r="5766" spans="2:9" x14ac:dyDescent="0.25">
      <c r="B5766" t="s">
        <v>34</v>
      </c>
      <c r="C5766" t="s">
        <v>16</v>
      </c>
      <c r="D5766" t="s">
        <v>47</v>
      </c>
      <c r="E5766" s="1">
        <v>44497</v>
      </c>
      <c r="F5766" s="4">
        <v>14154</v>
      </c>
      <c r="G5766">
        <v>910</v>
      </c>
      <c r="H5766" s="3">
        <f>_xlfn.XLOOKUP(sales[[#This Row],[Product]],products[Product],products[Cost per box])*sales[[#This Row],[Boxes]]</f>
        <v>4786.5999999999995</v>
      </c>
      <c r="I5766" s="4">
        <f>sales[[#This Row],[Revenue]]-sales[[#This Row],[Cost]]</f>
        <v>9367.4000000000015</v>
      </c>
    </row>
    <row r="5767" spans="2:9" x14ac:dyDescent="0.25">
      <c r="B5767" t="s">
        <v>37</v>
      </c>
      <c r="C5767" t="s">
        <v>21</v>
      </c>
      <c r="D5767" t="s">
        <v>35</v>
      </c>
      <c r="E5767" s="1">
        <v>44497</v>
      </c>
      <c r="F5767" s="4">
        <v>11508</v>
      </c>
      <c r="G5767">
        <v>606</v>
      </c>
      <c r="H5767" s="3">
        <f>_xlfn.XLOOKUP(sales[[#This Row],[Product]],products[Product],products[Cost per box])*sales[[#This Row],[Boxes]]</f>
        <v>1605.8999999999999</v>
      </c>
      <c r="I5767" s="4">
        <f>sales[[#This Row],[Revenue]]-sales[[#This Row],[Cost]]</f>
        <v>9902.1</v>
      </c>
    </row>
    <row r="5768" spans="2:9" x14ac:dyDescent="0.25">
      <c r="B5768" t="s">
        <v>46</v>
      </c>
      <c r="C5768" t="s">
        <v>9</v>
      </c>
      <c r="D5768" t="s">
        <v>52</v>
      </c>
      <c r="E5768" s="1">
        <v>44497</v>
      </c>
      <c r="F5768" s="4">
        <v>6300</v>
      </c>
      <c r="G5768">
        <v>630</v>
      </c>
      <c r="H5768" s="3">
        <f>_xlfn.XLOOKUP(sales[[#This Row],[Product]],products[Product],products[Cost per box])*sales[[#This Row],[Boxes]]</f>
        <v>2091.6</v>
      </c>
      <c r="I5768" s="4">
        <f>sales[[#This Row],[Revenue]]-sales[[#This Row],[Cost]]</f>
        <v>4208.3999999999996</v>
      </c>
    </row>
    <row r="5769" spans="2:9" x14ac:dyDescent="0.25">
      <c r="B5769" t="s">
        <v>53</v>
      </c>
      <c r="C5769" t="s">
        <v>27</v>
      </c>
      <c r="D5769" t="s">
        <v>26</v>
      </c>
      <c r="E5769" s="1">
        <v>44498</v>
      </c>
      <c r="F5769" s="4">
        <v>315</v>
      </c>
      <c r="G5769">
        <v>27</v>
      </c>
      <c r="H5769" s="3">
        <f>_xlfn.XLOOKUP(sales[[#This Row],[Product]],products[Product],products[Cost per box])*sales[[#This Row],[Boxes]]</f>
        <v>173.60999999999999</v>
      </c>
      <c r="I5769" s="4">
        <f>sales[[#This Row],[Revenue]]-sales[[#This Row],[Cost]]</f>
        <v>141.39000000000001</v>
      </c>
    </row>
    <row r="5770" spans="2:9" x14ac:dyDescent="0.25">
      <c r="B5770" t="s">
        <v>5</v>
      </c>
      <c r="C5770" t="s">
        <v>11</v>
      </c>
      <c r="D5770" t="s">
        <v>12</v>
      </c>
      <c r="E5770" s="1">
        <v>44498</v>
      </c>
      <c r="F5770" s="4">
        <v>1022</v>
      </c>
      <c r="G5770">
        <v>64</v>
      </c>
      <c r="H5770" s="3">
        <f>_xlfn.XLOOKUP(sales[[#This Row],[Product]],products[Product],products[Cost per box])*sales[[#This Row],[Boxes]]</f>
        <v>539.52</v>
      </c>
      <c r="I5770" s="4">
        <f>sales[[#This Row],[Revenue]]-sales[[#This Row],[Cost]]</f>
        <v>482.48</v>
      </c>
    </row>
    <row r="5771" spans="2:9" x14ac:dyDescent="0.25">
      <c r="B5771" t="s">
        <v>15</v>
      </c>
      <c r="C5771" t="s">
        <v>21</v>
      </c>
      <c r="D5771" t="s">
        <v>26</v>
      </c>
      <c r="E5771" s="1">
        <v>44498</v>
      </c>
      <c r="F5771" s="4">
        <v>3850</v>
      </c>
      <c r="G5771">
        <v>321</v>
      </c>
      <c r="H5771" s="3">
        <f>_xlfn.XLOOKUP(sales[[#This Row],[Product]],products[Product],products[Cost per box])*sales[[#This Row],[Boxes]]</f>
        <v>2064.0299999999997</v>
      </c>
      <c r="I5771" s="4">
        <f>sales[[#This Row],[Revenue]]-sales[[#This Row],[Cost]]</f>
        <v>1785.9700000000003</v>
      </c>
    </row>
    <row r="5772" spans="2:9" x14ac:dyDescent="0.25">
      <c r="B5772" t="s">
        <v>15</v>
      </c>
      <c r="C5772" t="s">
        <v>11</v>
      </c>
      <c r="D5772" t="s">
        <v>22</v>
      </c>
      <c r="E5772" s="1">
        <v>44498</v>
      </c>
      <c r="F5772" s="4">
        <v>1841</v>
      </c>
      <c r="G5772">
        <v>185</v>
      </c>
      <c r="H5772" s="3">
        <f>_xlfn.XLOOKUP(sales[[#This Row],[Product]],products[Product],products[Cost per box])*sales[[#This Row],[Boxes]]</f>
        <v>1520.7</v>
      </c>
      <c r="I5772" s="4">
        <f>sales[[#This Row],[Revenue]]-sales[[#This Row],[Cost]]</f>
        <v>320.29999999999995</v>
      </c>
    </row>
    <row r="5773" spans="2:9" x14ac:dyDescent="0.25">
      <c r="B5773" t="s">
        <v>54</v>
      </c>
      <c r="C5773" t="s">
        <v>6</v>
      </c>
      <c r="D5773" t="s">
        <v>22</v>
      </c>
      <c r="E5773" s="1">
        <v>44498</v>
      </c>
      <c r="F5773" s="4">
        <v>2191</v>
      </c>
      <c r="G5773">
        <v>274</v>
      </c>
      <c r="H5773" s="3">
        <f>_xlfn.XLOOKUP(sales[[#This Row],[Product]],products[Product],products[Cost per box])*sales[[#This Row],[Boxes]]</f>
        <v>2252.2800000000002</v>
      </c>
      <c r="I5773" s="4">
        <f>sales[[#This Row],[Revenue]]-sales[[#This Row],[Cost]]</f>
        <v>-61.2800000000002</v>
      </c>
    </row>
    <row r="5774" spans="2:9" x14ac:dyDescent="0.25">
      <c r="B5774" t="s">
        <v>29</v>
      </c>
      <c r="C5774" t="s">
        <v>6</v>
      </c>
      <c r="D5774" t="s">
        <v>52</v>
      </c>
      <c r="E5774" s="1">
        <v>44498</v>
      </c>
      <c r="F5774" s="4">
        <v>5943</v>
      </c>
      <c r="G5774">
        <v>595</v>
      </c>
      <c r="H5774" s="3">
        <f>_xlfn.XLOOKUP(sales[[#This Row],[Product]],products[Product],products[Cost per box])*sales[[#This Row],[Boxes]]</f>
        <v>1975.3999999999999</v>
      </c>
      <c r="I5774" s="4">
        <f>sales[[#This Row],[Revenue]]-sales[[#This Row],[Cost]]</f>
        <v>3967.6000000000004</v>
      </c>
    </row>
    <row r="5775" spans="2:9" x14ac:dyDescent="0.25">
      <c r="B5775" t="s">
        <v>29</v>
      </c>
      <c r="C5775" t="s">
        <v>21</v>
      </c>
      <c r="D5775" t="s">
        <v>43</v>
      </c>
      <c r="E5775" s="1">
        <v>44498</v>
      </c>
      <c r="F5775" s="4">
        <v>5635</v>
      </c>
      <c r="G5775">
        <v>282</v>
      </c>
      <c r="H5775" s="3">
        <f>_xlfn.XLOOKUP(sales[[#This Row],[Product]],products[Product],products[Cost per box])*sales[[#This Row],[Boxes]]</f>
        <v>1085.7</v>
      </c>
      <c r="I5775" s="4">
        <f>sales[[#This Row],[Revenue]]-sales[[#This Row],[Cost]]</f>
        <v>4549.3</v>
      </c>
    </row>
    <row r="5776" spans="2:9" x14ac:dyDescent="0.25">
      <c r="B5776" t="s">
        <v>10</v>
      </c>
      <c r="C5776" t="s">
        <v>9</v>
      </c>
      <c r="D5776" t="s">
        <v>7</v>
      </c>
      <c r="E5776" s="1">
        <v>44498</v>
      </c>
      <c r="F5776" s="4">
        <v>350</v>
      </c>
      <c r="G5776">
        <v>22</v>
      </c>
      <c r="H5776" s="3">
        <f>_xlfn.XLOOKUP(sales[[#This Row],[Product]],products[Product],products[Cost per box])*sales[[#This Row],[Boxes]]</f>
        <v>113.30000000000001</v>
      </c>
      <c r="I5776" s="4">
        <f>sales[[#This Row],[Revenue]]-sales[[#This Row],[Cost]]</f>
        <v>236.7</v>
      </c>
    </row>
    <row r="5777" spans="2:9" x14ac:dyDescent="0.25">
      <c r="B5777" t="s">
        <v>49</v>
      </c>
      <c r="C5777" t="s">
        <v>16</v>
      </c>
      <c r="D5777" t="s">
        <v>31</v>
      </c>
      <c r="E5777" s="1">
        <v>44498</v>
      </c>
      <c r="F5777" s="4">
        <v>10500</v>
      </c>
      <c r="G5777">
        <v>770</v>
      </c>
      <c r="H5777" s="3">
        <f>_xlfn.XLOOKUP(sales[[#This Row],[Product]],products[Product],products[Cost per box])*sales[[#This Row],[Boxes]]</f>
        <v>4404.3999999999996</v>
      </c>
      <c r="I5777" s="4">
        <f>sales[[#This Row],[Revenue]]-sales[[#This Row],[Cost]]</f>
        <v>6095.6</v>
      </c>
    </row>
    <row r="5778" spans="2:9" x14ac:dyDescent="0.25">
      <c r="B5778" t="s">
        <v>57</v>
      </c>
      <c r="C5778" t="s">
        <v>9</v>
      </c>
      <c r="D5778" t="s">
        <v>35</v>
      </c>
      <c r="E5778" s="1">
        <v>44498</v>
      </c>
      <c r="F5778" s="4">
        <v>9107</v>
      </c>
      <c r="G5778">
        <v>506</v>
      </c>
      <c r="H5778" s="3">
        <f>_xlfn.XLOOKUP(sales[[#This Row],[Product]],products[Product],products[Cost per box])*sales[[#This Row],[Boxes]]</f>
        <v>1340.8999999999999</v>
      </c>
      <c r="I5778" s="4">
        <f>sales[[#This Row],[Revenue]]-sales[[#This Row],[Cost]]</f>
        <v>7766.1</v>
      </c>
    </row>
    <row r="5779" spans="2:9" x14ac:dyDescent="0.25">
      <c r="B5779" t="s">
        <v>33</v>
      </c>
      <c r="C5779" t="s">
        <v>21</v>
      </c>
      <c r="D5779" t="s">
        <v>50</v>
      </c>
      <c r="E5779" s="1">
        <v>44498</v>
      </c>
      <c r="F5779" s="4">
        <v>1169</v>
      </c>
      <c r="G5779">
        <v>51</v>
      </c>
      <c r="H5779" s="3">
        <f>_xlfn.XLOOKUP(sales[[#This Row],[Product]],products[Product],products[Cost per box])*sales[[#This Row],[Boxes]]</f>
        <v>632.91</v>
      </c>
      <c r="I5779" s="4">
        <f>sales[[#This Row],[Revenue]]-sales[[#This Row],[Cost]]</f>
        <v>536.09</v>
      </c>
    </row>
    <row r="5780" spans="2:9" x14ac:dyDescent="0.25">
      <c r="B5780" t="s">
        <v>5</v>
      </c>
      <c r="C5780" t="s">
        <v>9</v>
      </c>
      <c r="D5780" t="s">
        <v>17</v>
      </c>
      <c r="E5780" s="1">
        <v>44498</v>
      </c>
      <c r="F5780" s="4">
        <v>2191</v>
      </c>
      <c r="G5780">
        <v>96</v>
      </c>
      <c r="H5780" s="3">
        <f>_xlfn.XLOOKUP(sales[[#This Row],[Product]],products[Product],products[Cost per box])*sales[[#This Row],[Boxes]]</f>
        <v>652.79999999999995</v>
      </c>
      <c r="I5780" s="4">
        <f>sales[[#This Row],[Revenue]]-sales[[#This Row],[Cost]]</f>
        <v>1538.2</v>
      </c>
    </row>
    <row r="5781" spans="2:9" x14ac:dyDescent="0.25">
      <c r="B5781" t="s">
        <v>8</v>
      </c>
      <c r="C5781" t="s">
        <v>21</v>
      </c>
      <c r="D5781" t="s">
        <v>47</v>
      </c>
      <c r="E5781" s="1">
        <v>44498</v>
      </c>
      <c r="F5781" s="4">
        <v>6475</v>
      </c>
      <c r="G5781">
        <v>432</v>
      </c>
      <c r="H5781" s="3">
        <f>_xlfn.XLOOKUP(sales[[#This Row],[Product]],products[Product],products[Cost per box])*sales[[#This Row],[Boxes]]</f>
        <v>2272.3199999999997</v>
      </c>
      <c r="I5781" s="4">
        <f>sales[[#This Row],[Revenue]]-sales[[#This Row],[Cost]]</f>
        <v>4202.68</v>
      </c>
    </row>
    <row r="5782" spans="2:9" x14ac:dyDescent="0.25">
      <c r="B5782" t="s">
        <v>29</v>
      </c>
      <c r="C5782" t="s">
        <v>27</v>
      </c>
      <c r="D5782" t="s">
        <v>44</v>
      </c>
      <c r="E5782" s="1">
        <v>44498</v>
      </c>
      <c r="F5782" s="4">
        <v>2751</v>
      </c>
      <c r="G5782">
        <v>126</v>
      </c>
      <c r="H5782" s="3">
        <f>_xlfn.XLOOKUP(sales[[#This Row],[Product]],products[Product],products[Cost per box])*sales[[#This Row],[Boxes]]</f>
        <v>1205.82</v>
      </c>
      <c r="I5782" s="4">
        <f>sales[[#This Row],[Revenue]]-sales[[#This Row],[Cost]]</f>
        <v>1545.18</v>
      </c>
    </row>
    <row r="5783" spans="2:9" x14ac:dyDescent="0.25">
      <c r="B5783" t="s">
        <v>51</v>
      </c>
      <c r="C5783" t="s">
        <v>6</v>
      </c>
      <c r="D5783" t="s">
        <v>22</v>
      </c>
      <c r="E5783" s="1">
        <v>44498</v>
      </c>
      <c r="F5783" s="4">
        <v>3346</v>
      </c>
      <c r="G5783">
        <v>372</v>
      </c>
      <c r="H5783" s="3">
        <f>_xlfn.XLOOKUP(sales[[#This Row],[Product]],products[Product],products[Cost per box])*sales[[#This Row],[Boxes]]</f>
        <v>3057.84</v>
      </c>
      <c r="I5783" s="4">
        <f>sales[[#This Row],[Revenue]]-sales[[#This Row],[Cost]]</f>
        <v>288.15999999999985</v>
      </c>
    </row>
    <row r="5784" spans="2:9" x14ac:dyDescent="0.25">
      <c r="B5784" t="s">
        <v>54</v>
      </c>
      <c r="C5784" t="s">
        <v>11</v>
      </c>
      <c r="D5784" t="s">
        <v>36</v>
      </c>
      <c r="E5784" s="1">
        <v>44501</v>
      </c>
      <c r="F5784" s="4">
        <v>5124</v>
      </c>
      <c r="G5784">
        <v>570</v>
      </c>
      <c r="H5784" s="3">
        <f>_xlfn.XLOOKUP(sales[[#This Row],[Product]],products[Product],products[Cost per box])*sales[[#This Row],[Boxes]]</f>
        <v>2872.8</v>
      </c>
      <c r="I5784" s="4">
        <f>sales[[#This Row],[Revenue]]-sales[[#This Row],[Cost]]</f>
        <v>2251.1999999999998</v>
      </c>
    </row>
    <row r="5785" spans="2:9" x14ac:dyDescent="0.25">
      <c r="B5785" t="s">
        <v>56</v>
      </c>
      <c r="C5785" t="s">
        <v>6</v>
      </c>
      <c r="D5785" t="s">
        <v>44</v>
      </c>
      <c r="E5785" s="1">
        <v>44501</v>
      </c>
      <c r="F5785" s="4">
        <v>168</v>
      </c>
      <c r="G5785">
        <v>7</v>
      </c>
      <c r="H5785" s="3">
        <f>_xlfn.XLOOKUP(sales[[#This Row],[Product]],products[Product],products[Cost per box])*sales[[#This Row],[Boxes]]</f>
        <v>66.990000000000009</v>
      </c>
      <c r="I5785" s="4">
        <f>sales[[#This Row],[Revenue]]-sales[[#This Row],[Cost]]</f>
        <v>101.00999999999999</v>
      </c>
    </row>
    <row r="5786" spans="2:9" x14ac:dyDescent="0.25">
      <c r="B5786" t="s">
        <v>33</v>
      </c>
      <c r="C5786" t="s">
        <v>16</v>
      </c>
      <c r="D5786" t="s">
        <v>42</v>
      </c>
      <c r="E5786" s="1">
        <v>44501</v>
      </c>
      <c r="F5786" s="4">
        <v>7252</v>
      </c>
      <c r="G5786">
        <v>454</v>
      </c>
      <c r="H5786" s="3">
        <f>_xlfn.XLOOKUP(sales[[#This Row],[Product]],products[Product],products[Cost per box])*sales[[#This Row],[Boxes]]</f>
        <v>2151.96</v>
      </c>
      <c r="I5786" s="4">
        <f>sales[[#This Row],[Revenue]]-sales[[#This Row],[Cost]]</f>
        <v>5100.04</v>
      </c>
    </row>
    <row r="5787" spans="2:9" x14ac:dyDescent="0.25">
      <c r="B5787" t="s">
        <v>39</v>
      </c>
      <c r="C5787" t="s">
        <v>9</v>
      </c>
      <c r="D5787" t="s">
        <v>45</v>
      </c>
      <c r="E5787" s="1">
        <v>44501</v>
      </c>
      <c r="F5787" s="4">
        <v>5243</v>
      </c>
      <c r="G5787">
        <v>228</v>
      </c>
      <c r="H5787" s="3">
        <f>_xlfn.XLOOKUP(sales[[#This Row],[Product]],products[Product],products[Cost per box])*sales[[#This Row],[Boxes]]</f>
        <v>1762.44</v>
      </c>
      <c r="I5787" s="4">
        <f>sales[[#This Row],[Revenue]]-sales[[#This Row],[Cost]]</f>
        <v>3480.56</v>
      </c>
    </row>
    <row r="5788" spans="2:9" x14ac:dyDescent="0.25">
      <c r="B5788" t="s">
        <v>34</v>
      </c>
      <c r="C5788" t="s">
        <v>21</v>
      </c>
      <c r="D5788" t="s">
        <v>7</v>
      </c>
      <c r="E5788" s="1">
        <v>44501</v>
      </c>
      <c r="F5788" s="4">
        <v>3248</v>
      </c>
      <c r="G5788">
        <v>203</v>
      </c>
      <c r="H5788" s="3">
        <f>_xlfn.XLOOKUP(sales[[#This Row],[Product]],products[Product],products[Cost per box])*sales[[#This Row],[Boxes]]</f>
        <v>1045.45</v>
      </c>
      <c r="I5788" s="4">
        <f>sales[[#This Row],[Revenue]]-sales[[#This Row],[Cost]]</f>
        <v>2202.5500000000002</v>
      </c>
    </row>
    <row r="5789" spans="2:9" x14ac:dyDescent="0.25">
      <c r="B5789" t="s">
        <v>49</v>
      </c>
      <c r="C5789" t="s">
        <v>21</v>
      </c>
      <c r="D5789" t="s">
        <v>48</v>
      </c>
      <c r="E5789" s="1">
        <v>44501</v>
      </c>
      <c r="F5789" s="4">
        <v>5397</v>
      </c>
      <c r="G5789">
        <v>200</v>
      </c>
      <c r="H5789" s="3">
        <f>_xlfn.XLOOKUP(sales[[#This Row],[Product]],products[Product],products[Cost per box])*sales[[#This Row],[Boxes]]</f>
        <v>1496</v>
      </c>
      <c r="I5789" s="4">
        <f>sales[[#This Row],[Revenue]]-sales[[#This Row],[Cost]]</f>
        <v>3901</v>
      </c>
    </row>
    <row r="5790" spans="2:9" x14ac:dyDescent="0.25">
      <c r="B5790" t="s">
        <v>18</v>
      </c>
      <c r="C5790" t="s">
        <v>27</v>
      </c>
      <c r="D5790" t="s">
        <v>31</v>
      </c>
      <c r="E5790" s="1">
        <v>44501</v>
      </c>
      <c r="F5790" s="4">
        <v>5117</v>
      </c>
      <c r="G5790">
        <v>394</v>
      </c>
      <c r="H5790" s="3">
        <f>_xlfn.XLOOKUP(sales[[#This Row],[Product]],products[Product],products[Cost per box])*sales[[#This Row],[Boxes]]</f>
        <v>2253.6799999999998</v>
      </c>
      <c r="I5790" s="4">
        <f>sales[[#This Row],[Revenue]]-sales[[#This Row],[Cost]]</f>
        <v>2863.32</v>
      </c>
    </row>
    <row r="5791" spans="2:9" x14ac:dyDescent="0.25">
      <c r="B5791" t="s">
        <v>15</v>
      </c>
      <c r="C5791" t="s">
        <v>27</v>
      </c>
      <c r="D5791" t="s">
        <v>14</v>
      </c>
      <c r="E5791" s="1">
        <v>44501</v>
      </c>
      <c r="F5791" s="4">
        <v>231</v>
      </c>
      <c r="G5791">
        <v>29</v>
      </c>
      <c r="H5791" s="3">
        <f>_xlfn.XLOOKUP(sales[[#This Row],[Product]],products[Product],products[Cost per box])*sales[[#This Row],[Boxes]]</f>
        <v>182.98999999999998</v>
      </c>
      <c r="I5791" s="4">
        <f>sales[[#This Row],[Revenue]]-sales[[#This Row],[Cost]]</f>
        <v>48.010000000000019</v>
      </c>
    </row>
    <row r="5792" spans="2:9" x14ac:dyDescent="0.25">
      <c r="B5792" t="s">
        <v>49</v>
      </c>
      <c r="C5792" t="s">
        <v>16</v>
      </c>
      <c r="D5792" t="s">
        <v>50</v>
      </c>
      <c r="E5792" s="1">
        <v>44501</v>
      </c>
      <c r="F5792" s="4">
        <v>6503</v>
      </c>
      <c r="G5792">
        <v>283</v>
      </c>
      <c r="H5792" s="3">
        <f>_xlfn.XLOOKUP(sales[[#This Row],[Product]],products[Product],products[Cost per box])*sales[[#This Row],[Boxes]]</f>
        <v>3512.03</v>
      </c>
      <c r="I5792" s="4">
        <f>sales[[#This Row],[Revenue]]-sales[[#This Row],[Cost]]</f>
        <v>2990.97</v>
      </c>
    </row>
    <row r="5793" spans="2:9" x14ac:dyDescent="0.25">
      <c r="B5793" t="s">
        <v>57</v>
      </c>
      <c r="C5793" t="s">
        <v>6</v>
      </c>
      <c r="D5793" t="s">
        <v>30</v>
      </c>
      <c r="E5793" s="1">
        <v>44501</v>
      </c>
      <c r="F5793" s="4">
        <v>10717</v>
      </c>
      <c r="G5793">
        <v>536</v>
      </c>
      <c r="H5793" s="3">
        <f>_xlfn.XLOOKUP(sales[[#This Row],[Product]],products[Product],products[Cost per box])*sales[[#This Row],[Boxes]]</f>
        <v>1972.48</v>
      </c>
      <c r="I5793" s="4">
        <f>sales[[#This Row],[Revenue]]-sales[[#This Row],[Cost]]</f>
        <v>8744.52</v>
      </c>
    </row>
    <row r="5794" spans="2:9" x14ac:dyDescent="0.25">
      <c r="B5794" t="s">
        <v>49</v>
      </c>
      <c r="C5794" t="s">
        <v>6</v>
      </c>
      <c r="D5794" t="s">
        <v>48</v>
      </c>
      <c r="E5794" s="1">
        <v>44501</v>
      </c>
      <c r="F5794" s="4">
        <v>7917</v>
      </c>
      <c r="G5794">
        <v>305</v>
      </c>
      <c r="H5794" s="3">
        <f>_xlfn.XLOOKUP(sales[[#This Row],[Product]],products[Product],products[Cost per box])*sales[[#This Row],[Boxes]]</f>
        <v>2281.4</v>
      </c>
      <c r="I5794" s="4">
        <f>sales[[#This Row],[Revenue]]-sales[[#This Row],[Cost]]</f>
        <v>5635.6</v>
      </c>
    </row>
    <row r="5795" spans="2:9" x14ac:dyDescent="0.25">
      <c r="B5795" t="s">
        <v>54</v>
      </c>
      <c r="C5795" t="s">
        <v>9</v>
      </c>
      <c r="D5795" t="s">
        <v>30</v>
      </c>
      <c r="E5795" s="1">
        <v>44501</v>
      </c>
      <c r="F5795" s="4">
        <v>15764</v>
      </c>
      <c r="G5795">
        <v>910</v>
      </c>
      <c r="H5795" s="3">
        <f>_xlfn.XLOOKUP(sales[[#This Row],[Product]],products[Product],products[Cost per box])*sales[[#This Row],[Boxes]]</f>
        <v>3348.8</v>
      </c>
      <c r="I5795" s="4">
        <f>sales[[#This Row],[Revenue]]-sales[[#This Row],[Cost]]</f>
        <v>12415.2</v>
      </c>
    </row>
    <row r="5796" spans="2:9" x14ac:dyDescent="0.25">
      <c r="B5796" t="s">
        <v>32</v>
      </c>
      <c r="C5796" t="s">
        <v>11</v>
      </c>
      <c r="D5796" t="s">
        <v>42</v>
      </c>
      <c r="E5796" s="1">
        <v>44501</v>
      </c>
      <c r="F5796" s="4">
        <v>11340</v>
      </c>
      <c r="G5796">
        <v>770</v>
      </c>
      <c r="H5796" s="3">
        <f>_xlfn.XLOOKUP(sales[[#This Row],[Product]],products[Product],products[Cost per box])*sales[[#This Row],[Boxes]]</f>
        <v>3649.8</v>
      </c>
      <c r="I5796" s="4">
        <f>sales[[#This Row],[Revenue]]-sales[[#This Row],[Cost]]</f>
        <v>7690.2</v>
      </c>
    </row>
    <row r="5797" spans="2:9" x14ac:dyDescent="0.25">
      <c r="B5797" t="s">
        <v>41</v>
      </c>
      <c r="C5797" t="s">
        <v>21</v>
      </c>
      <c r="D5797" t="s">
        <v>24</v>
      </c>
      <c r="E5797" s="1">
        <v>44501</v>
      </c>
      <c r="F5797" s="4">
        <v>5530</v>
      </c>
      <c r="G5797">
        <v>292</v>
      </c>
      <c r="H5797" s="3">
        <f>_xlfn.XLOOKUP(sales[[#This Row],[Product]],products[Product],products[Cost per box])*sales[[#This Row],[Boxes]]</f>
        <v>3068.92</v>
      </c>
      <c r="I5797" s="4">
        <f>sales[[#This Row],[Revenue]]-sales[[#This Row],[Cost]]</f>
        <v>2461.08</v>
      </c>
    </row>
    <row r="5798" spans="2:9" x14ac:dyDescent="0.25">
      <c r="B5798" t="s">
        <v>53</v>
      </c>
      <c r="C5798" t="s">
        <v>21</v>
      </c>
      <c r="D5798" t="s">
        <v>36</v>
      </c>
      <c r="E5798" s="1">
        <v>44501</v>
      </c>
      <c r="F5798" s="4">
        <v>2149</v>
      </c>
      <c r="G5798">
        <v>239</v>
      </c>
      <c r="H5798" s="3">
        <f>_xlfn.XLOOKUP(sales[[#This Row],[Product]],products[Product],products[Cost per box])*sales[[#This Row],[Boxes]]</f>
        <v>1204.56</v>
      </c>
      <c r="I5798" s="4">
        <f>sales[[#This Row],[Revenue]]-sales[[#This Row],[Cost]]</f>
        <v>944.44</v>
      </c>
    </row>
    <row r="5799" spans="2:9" x14ac:dyDescent="0.25">
      <c r="B5799" t="s">
        <v>5</v>
      </c>
      <c r="C5799" t="s">
        <v>11</v>
      </c>
      <c r="D5799" t="s">
        <v>31</v>
      </c>
      <c r="E5799" s="1">
        <v>44502</v>
      </c>
      <c r="F5799" s="4">
        <v>1855</v>
      </c>
      <c r="G5799">
        <v>155</v>
      </c>
      <c r="H5799" s="3">
        <f>_xlfn.XLOOKUP(sales[[#This Row],[Product]],products[Product],products[Cost per box])*sales[[#This Row],[Boxes]]</f>
        <v>886.59999999999991</v>
      </c>
      <c r="I5799" s="4">
        <f>sales[[#This Row],[Revenue]]-sales[[#This Row],[Cost]]</f>
        <v>968.40000000000009</v>
      </c>
    </row>
    <row r="5800" spans="2:9" x14ac:dyDescent="0.25">
      <c r="B5800" t="s">
        <v>18</v>
      </c>
      <c r="C5800" t="s">
        <v>27</v>
      </c>
      <c r="D5800" t="s">
        <v>45</v>
      </c>
      <c r="E5800" s="1">
        <v>44502</v>
      </c>
      <c r="F5800" s="4">
        <v>6174</v>
      </c>
      <c r="G5800">
        <v>269</v>
      </c>
      <c r="H5800" s="3">
        <f>_xlfn.XLOOKUP(sales[[#This Row],[Product]],products[Product],products[Cost per box])*sales[[#This Row],[Boxes]]</f>
        <v>2079.37</v>
      </c>
      <c r="I5800" s="4">
        <f>sales[[#This Row],[Revenue]]-sales[[#This Row],[Cost]]</f>
        <v>4094.63</v>
      </c>
    </row>
    <row r="5801" spans="2:9" x14ac:dyDescent="0.25">
      <c r="B5801" t="s">
        <v>55</v>
      </c>
      <c r="C5801" t="s">
        <v>6</v>
      </c>
      <c r="D5801" t="s">
        <v>50</v>
      </c>
      <c r="E5801" s="1">
        <v>44502</v>
      </c>
      <c r="F5801" s="4">
        <v>9814</v>
      </c>
      <c r="G5801">
        <v>447</v>
      </c>
      <c r="H5801" s="3">
        <f>_xlfn.XLOOKUP(sales[[#This Row],[Product]],products[Product],products[Cost per box])*sales[[#This Row],[Boxes]]</f>
        <v>5547.27</v>
      </c>
      <c r="I5801" s="4">
        <f>sales[[#This Row],[Revenue]]-sales[[#This Row],[Cost]]</f>
        <v>4266.7299999999996</v>
      </c>
    </row>
    <row r="5802" spans="2:9" x14ac:dyDescent="0.25">
      <c r="B5802" t="s">
        <v>39</v>
      </c>
      <c r="C5802" t="s">
        <v>9</v>
      </c>
      <c r="D5802" t="s">
        <v>35</v>
      </c>
      <c r="E5802" s="1">
        <v>44502</v>
      </c>
      <c r="F5802" s="4">
        <v>10220</v>
      </c>
      <c r="G5802">
        <v>602</v>
      </c>
      <c r="H5802" s="3">
        <f>_xlfn.XLOOKUP(sales[[#This Row],[Product]],products[Product],products[Cost per box])*sales[[#This Row],[Boxes]]</f>
        <v>1595.3</v>
      </c>
      <c r="I5802" s="4">
        <f>sales[[#This Row],[Revenue]]-sales[[#This Row],[Cost]]</f>
        <v>8624.7000000000007</v>
      </c>
    </row>
    <row r="5803" spans="2:9" x14ac:dyDescent="0.25">
      <c r="B5803" t="s">
        <v>20</v>
      </c>
      <c r="C5803" t="s">
        <v>27</v>
      </c>
      <c r="D5803" t="s">
        <v>14</v>
      </c>
      <c r="E5803" s="1">
        <v>44502</v>
      </c>
      <c r="F5803" s="4">
        <v>294</v>
      </c>
      <c r="G5803">
        <v>49</v>
      </c>
      <c r="H5803" s="3">
        <f>_xlfn.XLOOKUP(sales[[#This Row],[Product]],products[Product],products[Cost per box])*sales[[#This Row],[Boxes]]</f>
        <v>309.19</v>
      </c>
      <c r="I5803" s="4">
        <f>sales[[#This Row],[Revenue]]-sales[[#This Row],[Cost]]</f>
        <v>-15.189999999999998</v>
      </c>
    </row>
    <row r="5804" spans="2:9" x14ac:dyDescent="0.25">
      <c r="B5804" t="s">
        <v>34</v>
      </c>
      <c r="C5804" t="s">
        <v>6</v>
      </c>
      <c r="D5804" t="s">
        <v>52</v>
      </c>
      <c r="E5804" s="1">
        <v>44502</v>
      </c>
      <c r="F5804" s="4">
        <v>9226</v>
      </c>
      <c r="G5804">
        <v>910</v>
      </c>
      <c r="H5804" s="3">
        <f>_xlfn.XLOOKUP(sales[[#This Row],[Product]],products[Product],products[Cost per box])*sales[[#This Row],[Boxes]]</f>
        <v>3021.2</v>
      </c>
      <c r="I5804" s="4">
        <f>sales[[#This Row],[Revenue]]-sales[[#This Row],[Cost]]</f>
        <v>6204.8</v>
      </c>
    </row>
    <row r="5805" spans="2:9" x14ac:dyDescent="0.25">
      <c r="B5805" t="s">
        <v>37</v>
      </c>
      <c r="C5805" t="s">
        <v>27</v>
      </c>
      <c r="D5805" t="s">
        <v>48</v>
      </c>
      <c r="E5805" s="1">
        <v>44502</v>
      </c>
      <c r="F5805" s="4">
        <v>8701</v>
      </c>
      <c r="G5805">
        <v>349</v>
      </c>
      <c r="H5805" s="3">
        <f>_xlfn.XLOOKUP(sales[[#This Row],[Product]],products[Product],products[Cost per box])*sales[[#This Row],[Boxes]]</f>
        <v>2610.52</v>
      </c>
      <c r="I5805" s="4">
        <f>sales[[#This Row],[Revenue]]-sales[[#This Row],[Cost]]</f>
        <v>6090.48</v>
      </c>
    </row>
    <row r="5806" spans="2:9" x14ac:dyDescent="0.25">
      <c r="B5806" t="s">
        <v>34</v>
      </c>
      <c r="C5806" t="s">
        <v>11</v>
      </c>
      <c r="D5806" t="s">
        <v>43</v>
      </c>
      <c r="E5806" s="1">
        <v>44502</v>
      </c>
      <c r="F5806" s="4">
        <v>6139</v>
      </c>
      <c r="G5806">
        <v>307</v>
      </c>
      <c r="H5806" s="3">
        <f>_xlfn.XLOOKUP(sales[[#This Row],[Product]],products[Product],products[Cost per box])*sales[[#This Row],[Boxes]]</f>
        <v>1181.95</v>
      </c>
      <c r="I5806" s="4">
        <f>sales[[#This Row],[Revenue]]-sales[[#This Row],[Cost]]</f>
        <v>4957.05</v>
      </c>
    </row>
    <row r="5807" spans="2:9" x14ac:dyDescent="0.25">
      <c r="B5807" t="s">
        <v>32</v>
      </c>
      <c r="C5807" t="s">
        <v>9</v>
      </c>
      <c r="D5807" t="s">
        <v>43</v>
      </c>
      <c r="E5807" s="1">
        <v>44502</v>
      </c>
      <c r="F5807" s="4">
        <v>3675</v>
      </c>
      <c r="G5807">
        <v>175</v>
      </c>
      <c r="H5807" s="3">
        <f>_xlfn.XLOOKUP(sales[[#This Row],[Product]],products[Product],products[Cost per box])*sales[[#This Row],[Boxes]]</f>
        <v>673.75</v>
      </c>
      <c r="I5807" s="4">
        <f>sales[[#This Row],[Revenue]]-sales[[#This Row],[Cost]]</f>
        <v>3001.25</v>
      </c>
    </row>
    <row r="5808" spans="2:9" x14ac:dyDescent="0.25">
      <c r="B5808" t="s">
        <v>46</v>
      </c>
      <c r="C5808" t="s">
        <v>9</v>
      </c>
      <c r="D5808" t="s">
        <v>14</v>
      </c>
      <c r="E5808" s="1">
        <v>44502</v>
      </c>
      <c r="F5808" s="4">
        <v>10164</v>
      </c>
      <c r="G5808">
        <v>1470</v>
      </c>
      <c r="H5808" s="3">
        <f>_xlfn.XLOOKUP(sales[[#This Row],[Product]],products[Product],products[Cost per box])*sales[[#This Row],[Boxes]]</f>
        <v>9275.6999999999989</v>
      </c>
      <c r="I5808" s="4">
        <f>sales[[#This Row],[Revenue]]-sales[[#This Row],[Cost]]</f>
        <v>888.30000000000109</v>
      </c>
    </row>
    <row r="5809" spans="2:9" x14ac:dyDescent="0.25">
      <c r="B5809" t="s">
        <v>8</v>
      </c>
      <c r="C5809" t="s">
        <v>27</v>
      </c>
      <c r="D5809" t="s">
        <v>19</v>
      </c>
      <c r="E5809" s="1">
        <v>44502</v>
      </c>
      <c r="F5809" s="4">
        <v>16751</v>
      </c>
      <c r="G5809">
        <v>980</v>
      </c>
      <c r="H5809" s="3">
        <f>_xlfn.XLOOKUP(sales[[#This Row],[Product]],products[Product],products[Cost per box])*sales[[#This Row],[Boxes]]</f>
        <v>10025.4</v>
      </c>
      <c r="I5809" s="4">
        <f>sales[[#This Row],[Revenue]]-sales[[#This Row],[Cost]]</f>
        <v>6725.6</v>
      </c>
    </row>
    <row r="5810" spans="2:9" x14ac:dyDescent="0.25">
      <c r="B5810" t="s">
        <v>56</v>
      </c>
      <c r="C5810" t="s">
        <v>6</v>
      </c>
      <c r="D5810" t="s">
        <v>43</v>
      </c>
      <c r="E5810" s="1">
        <v>44502</v>
      </c>
      <c r="F5810" s="4">
        <v>14476</v>
      </c>
      <c r="G5810">
        <v>700</v>
      </c>
      <c r="H5810" s="3">
        <f>_xlfn.XLOOKUP(sales[[#This Row],[Product]],products[Product],products[Cost per box])*sales[[#This Row],[Boxes]]</f>
        <v>2695</v>
      </c>
      <c r="I5810" s="4">
        <f>sales[[#This Row],[Revenue]]-sales[[#This Row],[Cost]]</f>
        <v>11781</v>
      </c>
    </row>
    <row r="5811" spans="2:9" x14ac:dyDescent="0.25">
      <c r="B5811" t="s">
        <v>54</v>
      </c>
      <c r="C5811" t="s">
        <v>27</v>
      </c>
      <c r="D5811" t="s">
        <v>22</v>
      </c>
      <c r="E5811" s="1">
        <v>44502</v>
      </c>
      <c r="F5811" s="4">
        <v>8883</v>
      </c>
      <c r="G5811">
        <v>980</v>
      </c>
      <c r="H5811" s="3">
        <f>_xlfn.XLOOKUP(sales[[#This Row],[Product]],products[Product],products[Cost per box])*sales[[#This Row],[Boxes]]</f>
        <v>8055.6</v>
      </c>
      <c r="I5811" s="4">
        <f>sales[[#This Row],[Revenue]]-sales[[#This Row],[Cost]]</f>
        <v>827.39999999999964</v>
      </c>
    </row>
    <row r="5812" spans="2:9" x14ac:dyDescent="0.25">
      <c r="B5812" t="s">
        <v>33</v>
      </c>
      <c r="C5812" t="s">
        <v>27</v>
      </c>
      <c r="D5812" t="s">
        <v>48</v>
      </c>
      <c r="E5812" s="1">
        <v>44502</v>
      </c>
      <c r="F5812" s="4">
        <v>4991</v>
      </c>
      <c r="G5812">
        <v>185</v>
      </c>
      <c r="H5812" s="3">
        <f>_xlfn.XLOOKUP(sales[[#This Row],[Product]],products[Product],products[Cost per box])*sales[[#This Row],[Boxes]]</f>
        <v>1383.8000000000002</v>
      </c>
      <c r="I5812" s="4">
        <f>sales[[#This Row],[Revenue]]-sales[[#This Row],[Cost]]</f>
        <v>3607.2</v>
      </c>
    </row>
    <row r="5813" spans="2:9" x14ac:dyDescent="0.25">
      <c r="B5813" t="s">
        <v>46</v>
      </c>
      <c r="C5813" t="s">
        <v>6</v>
      </c>
      <c r="D5813" t="s">
        <v>12</v>
      </c>
      <c r="E5813" s="1">
        <v>44502</v>
      </c>
      <c r="F5813" s="4">
        <v>10213</v>
      </c>
      <c r="G5813">
        <v>601</v>
      </c>
      <c r="H5813" s="3">
        <f>_xlfn.XLOOKUP(sales[[#This Row],[Product]],products[Product],products[Cost per box])*sales[[#This Row],[Boxes]]</f>
        <v>5066.4299999999994</v>
      </c>
      <c r="I5813" s="4">
        <f>sales[[#This Row],[Revenue]]-sales[[#This Row],[Cost]]</f>
        <v>5146.5700000000006</v>
      </c>
    </row>
    <row r="5814" spans="2:9" x14ac:dyDescent="0.25">
      <c r="B5814" t="s">
        <v>34</v>
      </c>
      <c r="C5814" t="s">
        <v>16</v>
      </c>
      <c r="D5814" t="s">
        <v>14</v>
      </c>
      <c r="E5814" s="1">
        <v>44502</v>
      </c>
      <c r="F5814" s="4">
        <v>11557</v>
      </c>
      <c r="G5814">
        <v>1960</v>
      </c>
      <c r="H5814" s="3">
        <f>_xlfn.XLOOKUP(sales[[#This Row],[Product]],products[Product],products[Cost per box])*sales[[#This Row],[Boxes]]</f>
        <v>12367.599999999999</v>
      </c>
      <c r="I5814" s="4">
        <f>sales[[#This Row],[Revenue]]-sales[[#This Row],[Cost]]</f>
        <v>-810.59999999999854</v>
      </c>
    </row>
    <row r="5815" spans="2:9" x14ac:dyDescent="0.25">
      <c r="B5815" t="s">
        <v>18</v>
      </c>
      <c r="C5815" t="s">
        <v>16</v>
      </c>
      <c r="D5815" t="s">
        <v>7</v>
      </c>
      <c r="E5815" s="1">
        <v>44502</v>
      </c>
      <c r="F5815" s="4">
        <v>5110</v>
      </c>
      <c r="G5815">
        <v>320</v>
      </c>
      <c r="H5815" s="3">
        <f>_xlfn.XLOOKUP(sales[[#This Row],[Product]],products[Product],products[Cost per box])*sales[[#This Row],[Boxes]]</f>
        <v>1648</v>
      </c>
      <c r="I5815" s="4">
        <f>sales[[#This Row],[Revenue]]-sales[[#This Row],[Cost]]</f>
        <v>3462</v>
      </c>
    </row>
    <row r="5816" spans="2:9" x14ac:dyDescent="0.25">
      <c r="B5816" t="s">
        <v>55</v>
      </c>
      <c r="C5816" t="s">
        <v>11</v>
      </c>
      <c r="D5816" t="s">
        <v>50</v>
      </c>
      <c r="E5816" s="1">
        <v>44502</v>
      </c>
      <c r="F5816" s="4">
        <v>5740</v>
      </c>
      <c r="G5816">
        <v>250</v>
      </c>
      <c r="H5816" s="3">
        <f>_xlfn.XLOOKUP(sales[[#This Row],[Product]],products[Product],products[Cost per box])*sales[[#This Row],[Boxes]]</f>
        <v>3102.5</v>
      </c>
      <c r="I5816" s="4">
        <f>sales[[#This Row],[Revenue]]-sales[[#This Row],[Cost]]</f>
        <v>2637.5</v>
      </c>
    </row>
    <row r="5817" spans="2:9" x14ac:dyDescent="0.25">
      <c r="B5817" t="s">
        <v>53</v>
      </c>
      <c r="C5817" t="s">
        <v>11</v>
      </c>
      <c r="D5817" t="s">
        <v>26</v>
      </c>
      <c r="E5817" s="1">
        <v>44502</v>
      </c>
      <c r="F5817" s="4">
        <v>15295</v>
      </c>
      <c r="G5817">
        <v>1190</v>
      </c>
      <c r="H5817" s="3">
        <f>_xlfn.XLOOKUP(sales[[#This Row],[Product]],products[Product],products[Cost per box])*sales[[#This Row],[Boxes]]</f>
        <v>7651.7</v>
      </c>
      <c r="I5817" s="4">
        <f>sales[[#This Row],[Revenue]]-sales[[#This Row],[Cost]]</f>
        <v>7643.3</v>
      </c>
    </row>
    <row r="5818" spans="2:9" x14ac:dyDescent="0.25">
      <c r="B5818" t="s">
        <v>18</v>
      </c>
      <c r="C5818" t="s">
        <v>27</v>
      </c>
      <c r="D5818" t="s">
        <v>35</v>
      </c>
      <c r="E5818" s="1">
        <v>44502</v>
      </c>
      <c r="F5818" s="4">
        <v>2737</v>
      </c>
      <c r="G5818">
        <v>153</v>
      </c>
      <c r="H5818" s="3">
        <f>_xlfn.XLOOKUP(sales[[#This Row],[Product]],products[Product],products[Cost per box])*sales[[#This Row],[Boxes]]</f>
        <v>405.45</v>
      </c>
      <c r="I5818" s="4">
        <f>sales[[#This Row],[Revenue]]-sales[[#This Row],[Cost]]</f>
        <v>2331.5500000000002</v>
      </c>
    </row>
    <row r="5819" spans="2:9" x14ac:dyDescent="0.25">
      <c r="B5819" t="s">
        <v>34</v>
      </c>
      <c r="C5819" t="s">
        <v>16</v>
      </c>
      <c r="D5819" t="s">
        <v>31</v>
      </c>
      <c r="E5819" s="1">
        <v>44502</v>
      </c>
      <c r="F5819" s="4">
        <v>1946</v>
      </c>
      <c r="G5819">
        <v>150</v>
      </c>
      <c r="H5819" s="3">
        <f>_xlfn.XLOOKUP(sales[[#This Row],[Product]],products[Product],products[Cost per box])*sales[[#This Row],[Boxes]]</f>
        <v>858</v>
      </c>
      <c r="I5819" s="4">
        <f>sales[[#This Row],[Revenue]]-sales[[#This Row],[Cost]]</f>
        <v>1088</v>
      </c>
    </row>
    <row r="5820" spans="2:9" x14ac:dyDescent="0.25">
      <c r="B5820" t="s">
        <v>25</v>
      </c>
      <c r="C5820" t="s">
        <v>27</v>
      </c>
      <c r="D5820" t="s">
        <v>35</v>
      </c>
      <c r="E5820" s="1">
        <v>44502</v>
      </c>
      <c r="F5820" s="4">
        <v>8232</v>
      </c>
      <c r="G5820">
        <v>434</v>
      </c>
      <c r="H5820" s="3">
        <f>_xlfn.XLOOKUP(sales[[#This Row],[Product]],products[Product],products[Cost per box])*sales[[#This Row],[Boxes]]</f>
        <v>1150.0999999999999</v>
      </c>
      <c r="I5820" s="4">
        <f>sales[[#This Row],[Revenue]]-sales[[#This Row],[Cost]]</f>
        <v>7081.9</v>
      </c>
    </row>
    <row r="5821" spans="2:9" x14ac:dyDescent="0.25">
      <c r="B5821" t="s">
        <v>51</v>
      </c>
      <c r="C5821" t="s">
        <v>9</v>
      </c>
      <c r="D5821" t="s">
        <v>52</v>
      </c>
      <c r="E5821" s="1">
        <v>44502</v>
      </c>
      <c r="F5821" s="4">
        <v>637</v>
      </c>
      <c r="G5821">
        <v>64</v>
      </c>
      <c r="H5821" s="3">
        <f>_xlfn.XLOOKUP(sales[[#This Row],[Product]],products[Product],products[Cost per box])*sales[[#This Row],[Boxes]]</f>
        <v>212.48</v>
      </c>
      <c r="I5821" s="4">
        <f>sales[[#This Row],[Revenue]]-sales[[#This Row],[Cost]]</f>
        <v>424.52</v>
      </c>
    </row>
    <row r="5822" spans="2:9" x14ac:dyDescent="0.25">
      <c r="B5822" t="s">
        <v>57</v>
      </c>
      <c r="C5822" t="s">
        <v>27</v>
      </c>
      <c r="D5822" t="s">
        <v>24</v>
      </c>
      <c r="E5822" s="1">
        <v>44502</v>
      </c>
      <c r="F5822" s="4">
        <v>9681</v>
      </c>
      <c r="G5822">
        <v>510</v>
      </c>
      <c r="H5822" s="3">
        <f>_xlfn.XLOOKUP(sales[[#This Row],[Product]],products[Product],products[Cost per box])*sales[[#This Row],[Boxes]]</f>
        <v>5360.0999999999995</v>
      </c>
      <c r="I5822" s="4">
        <f>sales[[#This Row],[Revenue]]-sales[[#This Row],[Cost]]</f>
        <v>4320.9000000000005</v>
      </c>
    </row>
    <row r="5823" spans="2:9" x14ac:dyDescent="0.25">
      <c r="B5823" t="s">
        <v>49</v>
      </c>
      <c r="C5823" t="s">
        <v>21</v>
      </c>
      <c r="D5823" t="s">
        <v>28</v>
      </c>
      <c r="E5823" s="1">
        <v>44502</v>
      </c>
      <c r="F5823" s="4">
        <v>13048</v>
      </c>
      <c r="G5823">
        <v>2170</v>
      </c>
      <c r="H5823" s="3">
        <f>_xlfn.XLOOKUP(sales[[#This Row],[Product]],products[Product],products[Cost per box])*sales[[#This Row],[Boxes]]</f>
        <v>5989.2</v>
      </c>
      <c r="I5823" s="4">
        <f>sales[[#This Row],[Revenue]]-sales[[#This Row],[Cost]]</f>
        <v>7058.8</v>
      </c>
    </row>
    <row r="5824" spans="2:9" x14ac:dyDescent="0.25">
      <c r="B5824" t="s">
        <v>25</v>
      </c>
      <c r="C5824" t="s">
        <v>6</v>
      </c>
      <c r="D5824" t="s">
        <v>31</v>
      </c>
      <c r="E5824" s="1">
        <v>44502</v>
      </c>
      <c r="F5824" s="4">
        <v>1106</v>
      </c>
      <c r="G5824">
        <v>86</v>
      </c>
      <c r="H5824" s="3">
        <f>_xlfn.XLOOKUP(sales[[#This Row],[Product]],products[Product],products[Cost per box])*sales[[#This Row],[Boxes]]</f>
        <v>491.91999999999996</v>
      </c>
      <c r="I5824" s="4">
        <f>sales[[#This Row],[Revenue]]-sales[[#This Row],[Cost]]</f>
        <v>614.08000000000004</v>
      </c>
    </row>
    <row r="5825" spans="2:9" x14ac:dyDescent="0.25">
      <c r="B5825" t="s">
        <v>49</v>
      </c>
      <c r="C5825" t="s">
        <v>16</v>
      </c>
      <c r="D5825" t="s">
        <v>38</v>
      </c>
      <c r="E5825" s="1">
        <v>44502</v>
      </c>
      <c r="F5825" s="4">
        <v>5656</v>
      </c>
      <c r="G5825">
        <v>218</v>
      </c>
      <c r="H5825" s="3">
        <f>_xlfn.XLOOKUP(sales[[#This Row],[Product]],products[Product],products[Cost per box])*sales[[#This Row],[Boxes]]</f>
        <v>2166.92</v>
      </c>
      <c r="I5825" s="4">
        <f>sales[[#This Row],[Revenue]]-sales[[#This Row],[Cost]]</f>
        <v>3489.08</v>
      </c>
    </row>
    <row r="5826" spans="2:9" x14ac:dyDescent="0.25">
      <c r="B5826" t="s">
        <v>8</v>
      </c>
      <c r="C5826" t="s">
        <v>6</v>
      </c>
      <c r="D5826" t="s">
        <v>26</v>
      </c>
      <c r="E5826" s="1">
        <v>44502</v>
      </c>
      <c r="F5826" s="4">
        <v>693</v>
      </c>
      <c r="G5826">
        <v>63</v>
      </c>
      <c r="H5826" s="3">
        <f>_xlfn.XLOOKUP(sales[[#This Row],[Product]],products[Product],products[Cost per box])*sales[[#This Row],[Boxes]]</f>
        <v>405.09</v>
      </c>
      <c r="I5826" s="4">
        <f>sales[[#This Row],[Revenue]]-sales[[#This Row],[Cost]]</f>
        <v>287.91000000000003</v>
      </c>
    </row>
    <row r="5827" spans="2:9" x14ac:dyDescent="0.25">
      <c r="B5827" t="s">
        <v>18</v>
      </c>
      <c r="C5827" t="s">
        <v>16</v>
      </c>
      <c r="D5827" t="s">
        <v>22</v>
      </c>
      <c r="E5827" s="1">
        <v>44502</v>
      </c>
      <c r="F5827" s="4">
        <v>10143</v>
      </c>
      <c r="G5827">
        <v>1260</v>
      </c>
      <c r="H5827" s="3">
        <f>_xlfn.XLOOKUP(sales[[#This Row],[Product]],products[Product],products[Cost per box])*sales[[#This Row],[Boxes]]</f>
        <v>10357.200000000001</v>
      </c>
      <c r="I5827" s="4">
        <f>sales[[#This Row],[Revenue]]-sales[[#This Row],[Cost]]</f>
        <v>-214.20000000000073</v>
      </c>
    </row>
    <row r="5828" spans="2:9" x14ac:dyDescent="0.25">
      <c r="B5828" t="s">
        <v>40</v>
      </c>
      <c r="C5828" t="s">
        <v>16</v>
      </c>
      <c r="D5828" t="s">
        <v>42</v>
      </c>
      <c r="E5828" s="1">
        <v>44502</v>
      </c>
      <c r="F5828" s="4">
        <v>2058</v>
      </c>
      <c r="G5828">
        <v>147</v>
      </c>
      <c r="H5828" s="3">
        <f>_xlfn.XLOOKUP(sales[[#This Row],[Product]],products[Product],products[Cost per box])*sales[[#This Row],[Boxes]]</f>
        <v>696.78000000000009</v>
      </c>
      <c r="I5828" s="4">
        <f>sales[[#This Row],[Revenue]]-sales[[#This Row],[Cost]]</f>
        <v>1361.2199999999998</v>
      </c>
    </row>
    <row r="5829" spans="2:9" x14ac:dyDescent="0.25">
      <c r="B5829" t="s">
        <v>53</v>
      </c>
      <c r="C5829" t="s">
        <v>16</v>
      </c>
      <c r="D5829" t="s">
        <v>44</v>
      </c>
      <c r="E5829" s="1">
        <v>44502</v>
      </c>
      <c r="F5829" s="4">
        <v>9331</v>
      </c>
      <c r="G5829">
        <v>389</v>
      </c>
      <c r="H5829" s="3">
        <f>_xlfn.XLOOKUP(sales[[#This Row],[Product]],products[Product],products[Cost per box])*sales[[#This Row],[Boxes]]</f>
        <v>3722.73</v>
      </c>
      <c r="I5829" s="4">
        <f>sales[[#This Row],[Revenue]]-sales[[#This Row],[Cost]]</f>
        <v>5608.27</v>
      </c>
    </row>
    <row r="5830" spans="2:9" x14ac:dyDescent="0.25">
      <c r="B5830" t="s">
        <v>25</v>
      </c>
      <c r="C5830" t="s">
        <v>6</v>
      </c>
      <c r="D5830" t="s">
        <v>52</v>
      </c>
      <c r="E5830" s="1">
        <v>44502</v>
      </c>
      <c r="F5830" s="4">
        <v>2870</v>
      </c>
      <c r="G5830">
        <v>240</v>
      </c>
      <c r="H5830" s="3">
        <f>_xlfn.XLOOKUP(sales[[#This Row],[Product]],products[Product],products[Cost per box])*sales[[#This Row],[Boxes]]</f>
        <v>796.8</v>
      </c>
      <c r="I5830" s="4">
        <f>sales[[#This Row],[Revenue]]-sales[[#This Row],[Cost]]</f>
        <v>2073.1999999999998</v>
      </c>
    </row>
    <row r="5831" spans="2:9" x14ac:dyDescent="0.25">
      <c r="B5831" t="s">
        <v>15</v>
      </c>
      <c r="C5831" t="s">
        <v>6</v>
      </c>
      <c r="D5831" t="s">
        <v>38</v>
      </c>
      <c r="E5831" s="1">
        <v>44502</v>
      </c>
      <c r="F5831" s="4">
        <v>2163</v>
      </c>
      <c r="G5831">
        <v>84</v>
      </c>
      <c r="H5831" s="3">
        <f>_xlfn.XLOOKUP(sales[[#This Row],[Product]],products[Product],products[Cost per box])*sales[[#This Row],[Boxes]]</f>
        <v>834.95999999999992</v>
      </c>
      <c r="I5831" s="4">
        <f>sales[[#This Row],[Revenue]]-sales[[#This Row],[Cost]]</f>
        <v>1328.04</v>
      </c>
    </row>
    <row r="5832" spans="2:9" x14ac:dyDescent="0.25">
      <c r="B5832" t="s">
        <v>53</v>
      </c>
      <c r="C5832" t="s">
        <v>6</v>
      </c>
      <c r="D5832" t="s">
        <v>43</v>
      </c>
      <c r="E5832" s="1">
        <v>44502</v>
      </c>
      <c r="F5832" s="4">
        <v>10241</v>
      </c>
      <c r="G5832">
        <v>466</v>
      </c>
      <c r="H5832" s="3">
        <f>_xlfn.XLOOKUP(sales[[#This Row],[Product]],products[Product],products[Cost per box])*sales[[#This Row],[Boxes]]</f>
        <v>1794.1000000000001</v>
      </c>
      <c r="I5832" s="4">
        <f>sales[[#This Row],[Revenue]]-sales[[#This Row],[Cost]]</f>
        <v>8446.9</v>
      </c>
    </row>
    <row r="5833" spans="2:9" x14ac:dyDescent="0.25">
      <c r="B5833" t="s">
        <v>18</v>
      </c>
      <c r="C5833" t="s">
        <v>6</v>
      </c>
      <c r="D5833" t="s">
        <v>44</v>
      </c>
      <c r="E5833" s="1">
        <v>44502</v>
      </c>
      <c r="F5833" s="4">
        <v>1134</v>
      </c>
      <c r="G5833">
        <v>50</v>
      </c>
      <c r="H5833" s="3">
        <f>_xlfn.XLOOKUP(sales[[#This Row],[Product]],products[Product],products[Cost per box])*sales[[#This Row],[Boxes]]</f>
        <v>478.5</v>
      </c>
      <c r="I5833" s="4">
        <f>sales[[#This Row],[Revenue]]-sales[[#This Row],[Cost]]</f>
        <v>655.5</v>
      </c>
    </row>
    <row r="5834" spans="2:9" x14ac:dyDescent="0.25">
      <c r="B5834" t="s">
        <v>37</v>
      </c>
      <c r="C5834" t="s">
        <v>27</v>
      </c>
      <c r="D5834" t="s">
        <v>50</v>
      </c>
      <c r="E5834" s="1">
        <v>44502</v>
      </c>
      <c r="F5834" s="4">
        <v>2814</v>
      </c>
      <c r="G5834">
        <v>118</v>
      </c>
      <c r="H5834" s="3">
        <f>_xlfn.XLOOKUP(sales[[#This Row],[Product]],products[Product],products[Cost per box])*sales[[#This Row],[Boxes]]</f>
        <v>1464.38</v>
      </c>
      <c r="I5834" s="4">
        <f>sales[[#This Row],[Revenue]]-sales[[#This Row],[Cost]]</f>
        <v>1349.62</v>
      </c>
    </row>
    <row r="5835" spans="2:9" x14ac:dyDescent="0.25">
      <c r="B5835" t="s">
        <v>33</v>
      </c>
      <c r="C5835" t="s">
        <v>6</v>
      </c>
      <c r="D5835" t="s">
        <v>38</v>
      </c>
      <c r="E5835" s="1">
        <v>44502</v>
      </c>
      <c r="F5835" s="4">
        <v>14609</v>
      </c>
      <c r="G5835">
        <v>585</v>
      </c>
      <c r="H5835" s="3">
        <f>_xlfn.XLOOKUP(sales[[#This Row],[Product]],products[Product],products[Cost per box])*sales[[#This Row],[Boxes]]</f>
        <v>5814.9</v>
      </c>
      <c r="I5835" s="4">
        <f>sales[[#This Row],[Revenue]]-sales[[#This Row],[Cost]]</f>
        <v>8794.1</v>
      </c>
    </row>
    <row r="5836" spans="2:9" x14ac:dyDescent="0.25">
      <c r="B5836" t="s">
        <v>25</v>
      </c>
      <c r="C5836" t="s">
        <v>21</v>
      </c>
      <c r="D5836" t="s">
        <v>45</v>
      </c>
      <c r="E5836" s="1">
        <v>44502</v>
      </c>
      <c r="F5836" s="4">
        <v>9058</v>
      </c>
      <c r="G5836">
        <v>394</v>
      </c>
      <c r="H5836" s="3">
        <f>_xlfn.XLOOKUP(sales[[#This Row],[Product]],products[Product],products[Cost per box])*sales[[#This Row],[Boxes]]</f>
        <v>3045.6200000000003</v>
      </c>
      <c r="I5836" s="4">
        <f>sales[[#This Row],[Revenue]]-sales[[#This Row],[Cost]]</f>
        <v>6012.3799999999992</v>
      </c>
    </row>
    <row r="5837" spans="2:9" x14ac:dyDescent="0.25">
      <c r="B5837" t="s">
        <v>23</v>
      </c>
      <c r="C5837" t="s">
        <v>21</v>
      </c>
      <c r="D5837" t="s">
        <v>44</v>
      </c>
      <c r="E5837" s="1">
        <v>44502</v>
      </c>
      <c r="F5837" s="4">
        <v>4711</v>
      </c>
      <c r="G5837">
        <v>197</v>
      </c>
      <c r="H5837" s="3">
        <f>_xlfn.XLOOKUP(sales[[#This Row],[Product]],products[Product],products[Cost per box])*sales[[#This Row],[Boxes]]</f>
        <v>1885.29</v>
      </c>
      <c r="I5837" s="4">
        <f>sales[[#This Row],[Revenue]]-sales[[#This Row],[Cost]]</f>
        <v>2825.71</v>
      </c>
    </row>
    <row r="5838" spans="2:9" x14ac:dyDescent="0.25">
      <c r="B5838" t="s">
        <v>53</v>
      </c>
      <c r="C5838" t="s">
        <v>16</v>
      </c>
      <c r="D5838" t="s">
        <v>30</v>
      </c>
      <c r="E5838" s="1">
        <v>44502</v>
      </c>
      <c r="F5838" s="4">
        <v>2310</v>
      </c>
      <c r="G5838">
        <v>116</v>
      </c>
      <c r="H5838" s="3">
        <f>_xlfn.XLOOKUP(sales[[#This Row],[Product]],products[Product],products[Cost per box])*sales[[#This Row],[Boxes]]</f>
        <v>426.88</v>
      </c>
      <c r="I5838" s="4">
        <f>sales[[#This Row],[Revenue]]-sales[[#This Row],[Cost]]</f>
        <v>1883.12</v>
      </c>
    </row>
    <row r="5839" spans="2:9" x14ac:dyDescent="0.25">
      <c r="B5839" t="s">
        <v>10</v>
      </c>
      <c r="C5839" t="s">
        <v>11</v>
      </c>
      <c r="D5839" t="s">
        <v>28</v>
      </c>
      <c r="E5839" s="1">
        <v>44502</v>
      </c>
      <c r="F5839" s="4">
        <v>3668</v>
      </c>
      <c r="G5839">
        <v>612</v>
      </c>
      <c r="H5839" s="3">
        <f>_xlfn.XLOOKUP(sales[[#This Row],[Product]],products[Product],products[Cost per box])*sales[[#This Row],[Boxes]]</f>
        <v>1689.12</v>
      </c>
      <c r="I5839" s="4">
        <f>sales[[#This Row],[Revenue]]-sales[[#This Row],[Cost]]</f>
        <v>1978.88</v>
      </c>
    </row>
    <row r="5840" spans="2:9" x14ac:dyDescent="0.25">
      <c r="B5840" t="s">
        <v>34</v>
      </c>
      <c r="C5840" t="s">
        <v>9</v>
      </c>
      <c r="D5840" t="s">
        <v>31</v>
      </c>
      <c r="E5840" s="1">
        <v>44502</v>
      </c>
      <c r="F5840" s="4">
        <v>8379</v>
      </c>
      <c r="G5840">
        <v>599</v>
      </c>
      <c r="H5840" s="3">
        <f>_xlfn.XLOOKUP(sales[[#This Row],[Product]],products[Product],products[Cost per box])*sales[[#This Row],[Boxes]]</f>
        <v>3426.2799999999997</v>
      </c>
      <c r="I5840" s="4">
        <f>sales[[#This Row],[Revenue]]-sales[[#This Row],[Cost]]</f>
        <v>4952.72</v>
      </c>
    </row>
    <row r="5841" spans="2:9" x14ac:dyDescent="0.25">
      <c r="B5841" t="s">
        <v>23</v>
      </c>
      <c r="C5841" t="s">
        <v>27</v>
      </c>
      <c r="D5841" t="s">
        <v>38</v>
      </c>
      <c r="E5841" s="1">
        <v>44502</v>
      </c>
      <c r="F5841" s="4">
        <v>7868</v>
      </c>
      <c r="G5841">
        <v>303</v>
      </c>
      <c r="H5841" s="3">
        <f>_xlfn.XLOOKUP(sales[[#This Row],[Product]],products[Product],products[Cost per box])*sales[[#This Row],[Boxes]]</f>
        <v>3011.8199999999997</v>
      </c>
      <c r="I5841" s="4">
        <f>sales[[#This Row],[Revenue]]-sales[[#This Row],[Cost]]</f>
        <v>4856.18</v>
      </c>
    </row>
    <row r="5842" spans="2:9" x14ac:dyDescent="0.25">
      <c r="B5842" t="s">
        <v>23</v>
      </c>
      <c r="C5842" t="s">
        <v>11</v>
      </c>
      <c r="D5842" t="s">
        <v>42</v>
      </c>
      <c r="E5842" s="1">
        <v>44502</v>
      </c>
      <c r="F5842" s="4">
        <v>3535</v>
      </c>
      <c r="G5842">
        <v>221</v>
      </c>
      <c r="H5842" s="3">
        <f>_xlfn.XLOOKUP(sales[[#This Row],[Product]],products[Product],products[Cost per box])*sales[[#This Row],[Boxes]]</f>
        <v>1047.54</v>
      </c>
      <c r="I5842" s="4">
        <f>sales[[#This Row],[Revenue]]-sales[[#This Row],[Cost]]</f>
        <v>2487.46</v>
      </c>
    </row>
    <row r="5843" spans="2:9" x14ac:dyDescent="0.25">
      <c r="B5843" t="s">
        <v>10</v>
      </c>
      <c r="C5843" t="s">
        <v>27</v>
      </c>
      <c r="D5843" t="s">
        <v>42</v>
      </c>
      <c r="E5843" s="1">
        <v>44502</v>
      </c>
      <c r="F5843" s="4">
        <v>4277</v>
      </c>
      <c r="G5843">
        <v>286</v>
      </c>
      <c r="H5843" s="3">
        <f>_xlfn.XLOOKUP(sales[[#This Row],[Product]],products[Product],products[Cost per box])*sales[[#This Row],[Boxes]]</f>
        <v>1355.64</v>
      </c>
      <c r="I5843" s="4">
        <f>sales[[#This Row],[Revenue]]-sales[[#This Row],[Cost]]</f>
        <v>2921.3599999999997</v>
      </c>
    </row>
    <row r="5844" spans="2:9" x14ac:dyDescent="0.25">
      <c r="B5844" t="s">
        <v>57</v>
      </c>
      <c r="C5844" t="s">
        <v>16</v>
      </c>
      <c r="D5844" t="s">
        <v>7</v>
      </c>
      <c r="E5844" s="1">
        <v>44502</v>
      </c>
      <c r="F5844" s="4">
        <v>1890</v>
      </c>
      <c r="G5844">
        <v>135</v>
      </c>
      <c r="H5844" s="3">
        <f>_xlfn.XLOOKUP(sales[[#This Row],[Product]],products[Product],products[Cost per box])*sales[[#This Row],[Boxes]]</f>
        <v>695.25</v>
      </c>
      <c r="I5844" s="4">
        <f>sales[[#This Row],[Revenue]]-sales[[#This Row],[Cost]]</f>
        <v>1194.75</v>
      </c>
    </row>
    <row r="5845" spans="2:9" x14ac:dyDescent="0.25">
      <c r="B5845" t="s">
        <v>34</v>
      </c>
      <c r="C5845" t="s">
        <v>11</v>
      </c>
      <c r="D5845" t="s">
        <v>52</v>
      </c>
      <c r="E5845" s="1">
        <v>44502</v>
      </c>
      <c r="F5845" s="4">
        <v>2149</v>
      </c>
      <c r="G5845">
        <v>196</v>
      </c>
      <c r="H5845" s="3">
        <f>_xlfn.XLOOKUP(sales[[#This Row],[Product]],products[Product],products[Cost per box])*sales[[#This Row],[Boxes]]</f>
        <v>650.71999999999991</v>
      </c>
      <c r="I5845" s="4">
        <f>sales[[#This Row],[Revenue]]-sales[[#This Row],[Cost]]</f>
        <v>1498.2800000000002</v>
      </c>
    </row>
    <row r="5846" spans="2:9" x14ac:dyDescent="0.25">
      <c r="B5846" t="s">
        <v>37</v>
      </c>
      <c r="C5846" t="s">
        <v>9</v>
      </c>
      <c r="D5846" t="s">
        <v>12</v>
      </c>
      <c r="E5846" s="1">
        <v>44502</v>
      </c>
      <c r="F5846" s="4">
        <v>595</v>
      </c>
      <c r="G5846">
        <v>35</v>
      </c>
      <c r="H5846" s="3">
        <f>_xlfn.XLOOKUP(sales[[#This Row],[Product]],products[Product],products[Cost per box])*sales[[#This Row],[Boxes]]</f>
        <v>295.05</v>
      </c>
      <c r="I5846" s="4">
        <f>sales[[#This Row],[Revenue]]-sales[[#This Row],[Cost]]</f>
        <v>299.95</v>
      </c>
    </row>
    <row r="5847" spans="2:9" x14ac:dyDescent="0.25">
      <c r="B5847" t="s">
        <v>32</v>
      </c>
      <c r="C5847" t="s">
        <v>6</v>
      </c>
      <c r="D5847" t="s">
        <v>12</v>
      </c>
      <c r="E5847" s="1">
        <v>44502</v>
      </c>
      <c r="F5847" s="4">
        <v>4438</v>
      </c>
      <c r="G5847">
        <v>262</v>
      </c>
      <c r="H5847" s="3">
        <f>_xlfn.XLOOKUP(sales[[#This Row],[Product]],products[Product],products[Cost per box])*sales[[#This Row],[Boxes]]</f>
        <v>2208.66</v>
      </c>
      <c r="I5847" s="4">
        <f>sales[[#This Row],[Revenue]]-sales[[#This Row],[Cost]]</f>
        <v>2229.34</v>
      </c>
    </row>
    <row r="5848" spans="2:9" x14ac:dyDescent="0.25">
      <c r="B5848" t="s">
        <v>46</v>
      </c>
      <c r="C5848" t="s">
        <v>6</v>
      </c>
      <c r="D5848" t="s">
        <v>24</v>
      </c>
      <c r="E5848" s="1">
        <v>44502</v>
      </c>
      <c r="F5848" s="4">
        <v>2863</v>
      </c>
      <c r="G5848">
        <v>151</v>
      </c>
      <c r="H5848" s="3">
        <f>_xlfn.XLOOKUP(sales[[#This Row],[Product]],products[Product],products[Cost per box])*sales[[#This Row],[Boxes]]</f>
        <v>1587.01</v>
      </c>
      <c r="I5848" s="4">
        <f>sales[[#This Row],[Revenue]]-sales[[#This Row],[Cost]]</f>
        <v>1275.99</v>
      </c>
    </row>
    <row r="5849" spans="2:9" x14ac:dyDescent="0.25">
      <c r="B5849" t="s">
        <v>49</v>
      </c>
      <c r="C5849" t="s">
        <v>27</v>
      </c>
      <c r="D5849" t="s">
        <v>47</v>
      </c>
      <c r="E5849" s="1">
        <v>44502</v>
      </c>
      <c r="F5849" s="4">
        <v>5964</v>
      </c>
      <c r="G5849">
        <v>373</v>
      </c>
      <c r="H5849" s="3">
        <f>_xlfn.XLOOKUP(sales[[#This Row],[Product]],products[Product],products[Cost per box])*sales[[#This Row],[Boxes]]</f>
        <v>1961.98</v>
      </c>
      <c r="I5849" s="4">
        <f>sales[[#This Row],[Revenue]]-sales[[#This Row],[Cost]]</f>
        <v>4002.02</v>
      </c>
    </row>
    <row r="5850" spans="2:9" x14ac:dyDescent="0.25">
      <c r="B5850" t="s">
        <v>51</v>
      </c>
      <c r="C5850" t="s">
        <v>11</v>
      </c>
      <c r="D5850" t="s">
        <v>50</v>
      </c>
      <c r="E5850" s="1">
        <v>44502</v>
      </c>
      <c r="F5850" s="4">
        <v>5341</v>
      </c>
      <c r="G5850">
        <v>243</v>
      </c>
      <c r="H5850" s="3">
        <f>_xlfn.XLOOKUP(sales[[#This Row],[Product]],products[Product],products[Cost per box])*sales[[#This Row],[Boxes]]</f>
        <v>3015.63</v>
      </c>
      <c r="I5850" s="4">
        <f>sales[[#This Row],[Revenue]]-sales[[#This Row],[Cost]]</f>
        <v>2325.37</v>
      </c>
    </row>
    <row r="5851" spans="2:9" x14ac:dyDescent="0.25">
      <c r="B5851" t="s">
        <v>54</v>
      </c>
      <c r="C5851" t="s">
        <v>16</v>
      </c>
      <c r="D5851" t="s">
        <v>17</v>
      </c>
      <c r="E5851" s="1">
        <v>44502</v>
      </c>
      <c r="F5851" s="4">
        <v>10556</v>
      </c>
      <c r="G5851">
        <v>480</v>
      </c>
      <c r="H5851" s="3">
        <f>_xlfn.XLOOKUP(sales[[#This Row],[Product]],products[Product],products[Cost per box])*sales[[#This Row],[Boxes]]</f>
        <v>3264</v>
      </c>
      <c r="I5851" s="4">
        <f>sales[[#This Row],[Revenue]]-sales[[#This Row],[Cost]]</f>
        <v>7292</v>
      </c>
    </row>
    <row r="5852" spans="2:9" x14ac:dyDescent="0.25">
      <c r="B5852" t="s">
        <v>37</v>
      </c>
      <c r="C5852" t="s">
        <v>6</v>
      </c>
      <c r="D5852" t="s">
        <v>26</v>
      </c>
      <c r="E5852" s="1">
        <v>44502</v>
      </c>
      <c r="F5852" s="4">
        <v>7476</v>
      </c>
      <c r="G5852">
        <v>576</v>
      </c>
      <c r="H5852" s="3">
        <f>_xlfn.XLOOKUP(sales[[#This Row],[Product]],products[Product],products[Cost per box])*sales[[#This Row],[Boxes]]</f>
        <v>3703.68</v>
      </c>
      <c r="I5852" s="4">
        <f>sales[[#This Row],[Revenue]]-sales[[#This Row],[Cost]]</f>
        <v>3772.32</v>
      </c>
    </row>
    <row r="5853" spans="2:9" x14ac:dyDescent="0.25">
      <c r="B5853" t="s">
        <v>46</v>
      </c>
      <c r="C5853" t="s">
        <v>16</v>
      </c>
      <c r="D5853" t="s">
        <v>7</v>
      </c>
      <c r="E5853" s="1">
        <v>44502</v>
      </c>
      <c r="F5853" s="4">
        <v>210</v>
      </c>
      <c r="G5853">
        <v>14</v>
      </c>
      <c r="H5853" s="3">
        <f>_xlfn.XLOOKUP(sales[[#This Row],[Product]],products[Product],products[Cost per box])*sales[[#This Row],[Boxes]]</f>
        <v>72.100000000000009</v>
      </c>
      <c r="I5853" s="4">
        <f>sales[[#This Row],[Revenue]]-sales[[#This Row],[Cost]]</f>
        <v>137.89999999999998</v>
      </c>
    </row>
    <row r="5854" spans="2:9" x14ac:dyDescent="0.25">
      <c r="B5854" t="s">
        <v>49</v>
      </c>
      <c r="C5854" t="s">
        <v>6</v>
      </c>
      <c r="D5854" t="s">
        <v>19</v>
      </c>
      <c r="E5854" s="1">
        <v>44502</v>
      </c>
      <c r="F5854" s="4">
        <v>2611</v>
      </c>
      <c r="G5854">
        <v>154</v>
      </c>
      <c r="H5854" s="3">
        <f>_xlfn.XLOOKUP(sales[[#This Row],[Product]],products[Product],products[Cost per box])*sales[[#This Row],[Boxes]]</f>
        <v>1575.42</v>
      </c>
      <c r="I5854" s="4">
        <f>sales[[#This Row],[Revenue]]-sales[[#This Row],[Cost]]</f>
        <v>1035.58</v>
      </c>
    </row>
    <row r="5855" spans="2:9" x14ac:dyDescent="0.25">
      <c r="B5855" t="s">
        <v>37</v>
      </c>
      <c r="C5855" t="s">
        <v>27</v>
      </c>
      <c r="D5855" t="s">
        <v>43</v>
      </c>
      <c r="E5855" s="1">
        <v>44502</v>
      </c>
      <c r="F5855" s="4">
        <v>812</v>
      </c>
      <c r="G5855">
        <v>41</v>
      </c>
      <c r="H5855" s="3">
        <f>_xlfn.XLOOKUP(sales[[#This Row],[Product]],products[Product],products[Cost per box])*sales[[#This Row],[Boxes]]</f>
        <v>157.85</v>
      </c>
      <c r="I5855" s="4">
        <f>sales[[#This Row],[Revenue]]-sales[[#This Row],[Cost]]</f>
        <v>654.15</v>
      </c>
    </row>
    <row r="5856" spans="2:9" x14ac:dyDescent="0.25">
      <c r="B5856" t="s">
        <v>33</v>
      </c>
      <c r="C5856" t="s">
        <v>16</v>
      </c>
      <c r="D5856" t="s">
        <v>45</v>
      </c>
      <c r="E5856" s="1">
        <v>44502</v>
      </c>
      <c r="F5856" s="4">
        <v>6853</v>
      </c>
      <c r="G5856">
        <v>312</v>
      </c>
      <c r="H5856" s="3">
        <f>_xlfn.XLOOKUP(sales[[#This Row],[Product]],products[Product],products[Cost per box])*sales[[#This Row],[Boxes]]</f>
        <v>2411.7600000000002</v>
      </c>
      <c r="I5856" s="4">
        <f>sales[[#This Row],[Revenue]]-sales[[#This Row],[Cost]]</f>
        <v>4441.24</v>
      </c>
    </row>
    <row r="5857" spans="2:9" x14ac:dyDescent="0.25">
      <c r="B5857" t="s">
        <v>46</v>
      </c>
      <c r="C5857" t="s">
        <v>11</v>
      </c>
      <c r="D5857" t="s">
        <v>35</v>
      </c>
      <c r="E5857" s="1">
        <v>44502</v>
      </c>
      <c r="F5857" s="4">
        <v>9632</v>
      </c>
      <c r="G5857">
        <v>567</v>
      </c>
      <c r="H5857" s="3">
        <f>_xlfn.XLOOKUP(sales[[#This Row],[Product]],products[Product],products[Cost per box])*sales[[#This Row],[Boxes]]</f>
        <v>1502.55</v>
      </c>
      <c r="I5857" s="4">
        <f>sales[[#This Row],[Revenue]]-sales[[#This Row],[Cost]]</f>
        <v>8129.45</v>
      </c>
    </row>
    <row r="5858" spans="2:9" x14ac:dyDescent="0.25">
      <c r="B5858" t="s">
        <v>20</v>
      </c>
      <c r="C5858" t="s">
        <v>16</v>
      </c>
      <c r="D5858" t="s">
        <v>48</v>
      </c>
      <c r="E5858" s="1">
        <v>44502</v>
      </c>
      <c r="F5858" s="4">
        <v>2163</v>
      </c>
      <c r="G5858">
        <v>87</v>
      </c>
      <c r="H5858" s="3">
        <f>_xlfn.XLOOKUP(sales[[#This Row],[Product]],products[Product],products[Cost per box])*sales[[#This Row],[Boxes]]</f>
        <v>650.76</v>
      </c>
      <c r="I5858" s="4">
        <f>sales[[#This Row],[Revenue]]-sales[[#This Row],[Cost]]</f>
        <v>1512.24</v>
      </c>
    </row>
    <row r="5859" spans="2:9" x14ac:dyDescent="0.25">
      <c r="B5859" t="s">
        <v>55</v>
      </c>
      <c r="C5859" t="s">
        <v>27</v>
      </c>
      <c r="D5859" t="s">
        <v>22</v>
      </c>
      <c r="E5859" s="1">
        <v>44502</v>
      </c>
      <c r="F5859" s="4">
        <v>280</v>
      </c>
      <c r="G5859">
        <v>28</v>
      </c>
      <c r="H5859" s="3">
        <f>_xlfn.XLOOKUP(sales[[#This Row],[Product]],products[Product],products[Cost per box])*sales[[#This Row],[Boxes]]</f>
        <v>230.16000000000003</v>
      </c>
      <c r="I5859" s="4">
        <f>sales[[#This Row],[Revenue]]-sales[[#This Row],[Cost]]</f>
        <v>49.839999999999975</v>
      </c>
    </row>
    <row r="5860" spans="2:9" x14ac:dyDescent="0.25">
      <c r="B5860" t="s">
        <v>34</v>
      </c>
      <c r="C5860" t="s">
        <v>27</v>
      </c>
      <c r="D5860" t="s">
        <v>7</v>
      </c>
      <c r="E5860" s="1">
        <v>44502</v>
      </c>
      <c r="F5860" s="4">
        <v>140</v>
      </c>
      <c r="G5860">
        <v>10</v>
      </c>
      <c r="H5860" s="3">
        <f>_xlfn.XLOOKUP(sales[[#This Row],[Product]],products[Product],products[Cost per box])*sales[[#This Row],[Boxes]]</f>
        <v>51.5</v>
      </c>
      <c r="I5860" s="4">
        <f>sales[[#This Row],[Revenue]]-sales[[#This Row],[Cost]]</f>
        <v>88.5</v>
      </c>
    </row>
    <row r="5861" spans="2:9" x14ac:dyDescent="0.25">
      <c r="B5861" t="s">
        <v>54</v>
      </c>
      <c r="C5861" t="s">
        <v>27</v>
      </c>
      <c r="D5861" t="s">
        <v>52</v>
      </c>
      <c r="E5861" s="1">
        <v>44503</v>
      </c>
      <c r="F5861" s="4">
        <v>3388</v>
      </c>
      <c r="G5861">
        <v>308</v>
      </c>
      <c r="H5861" s="3">
        <f>_xlfn.XLOOKUP(sales[[#This Row],[Product]],products[Product],products[Cost per box])*sales[[#This Row],[Boxes]]</f>
        <v>1022.56</v>
      </c>
      <c r="I5861" s="4">
        <f>sales[[#This Row],[Revenue]]-sales[[#This Row],[Cost]]</f>
        <v>2365.44</v>
      </c>
    </row>
    <row r="5862" spans="2:9" x14ac:dyDescent="0.25">
      <c r="B5862" t="s">
        <v>23</v>
      </c>
      <c r="C5862" t="s">
        <v>11</v>
      </c>
      <c r="D5862" t="s">
        <v>36</v>
      </c>
      <c r="E5862" s="1">
        <v>44503</v>
      </c>
      <c r="F5862" s="4">
        <v>2723</v>
      </c>
      <c r="G5862">
        <v>389</v>
      </c>
      <c r="H5862" s="3">
        <f>_xlfn.XLOOKUP(sales[[#This Row],[Product]],products[Product],products[Cost per box])*sales[[#This Row],[Boxes]]</f>
        <v>1960.56</v>
      </c>
      <c r="I5862" s="4">
        <f>sales[[#This Row],[Revenue]]-sales[[#This Row],[Cost]]</f>
        <v>762.44</v>
      </c>
    </row>
    <row r="5863" spans="2:9" x14ac:dyDescent="0.25">
      <c r="B5863" t="s">
        <v>23</v>
      </c>
      <c r="C5863" t="s">
        <v>27</v>
      </c>
      <c r="D5863" t="s">
        <v>36</v>
      </c>
      <c r="E5863" s="1">
        <v>44503</v>
      </c>
      <c r="F5863" s="4">
        <v>14826</v>
      </c>
      <c r="G5863">
        <v>2100</v>
      </c>
      <c r="H5863" s="3">
        <f>_xlfn.XLOOKUP(sales[[#This Row],[Product]],products[Product],products[Cost per box])*sales[[#This Row],[Boxes]]</f>
        <v>10584</v>
      </c>
      <c r="I5863" s="4">
        <f>sales[[#This Row],[Revenue]]-sales[[#This Row],[Cost]]</f>
        <v>4242</v>
      </c>
    </row>
    <row r="5864" spans="2:9" x14ac:dyDescent="0.25">
      <c r="B5864" t="s">
        <v>32</v>
      </c>
      <c r="C5864" t="s">
        <v>21</v>
      </c>
      <c r="D5864" t="s">
        <v>48</v>
      </c>
      <c r="E5864" s="1">
        <v>44503</v>
      </c>
      <c r="F5864" s="4">
        <v>371</v>
      </c>
      <c r="G5864">
        <v>14</v>
      </c>
      <c r="H5864" s="3">
        <f>_xlfn.XLOOKUP(sales[[#This Row],[Product]],products[Product],products[Cost per box])*sales[[#This Row],[Boxes]]</f>
        <v>104.72</v>
      </c>
      <c r="I5864" s="4">
        <f>sales[[#This Row],[Revenue]]-sales[[#This Row],[Cost]]</f>
        <v>266.27999999999997</v>
      </c>
    </row>
    <row r="5865" spans="2:9" x14ac:dyDescent="0.25">
      <c r="B5865" t="s">
        <v>41</v>
      </c>
      <c r="C5865" t="s">
        <v>16</v>
      </c>
      <c r="D5865" t="s">
        <v>45</v>
      </c>
      <c r="E5865" s="1">
        <v>44503</v>
      </c>
      <c r="F5865" s="4">
        <v>7182</v>
      </c>
      <c r="G5865">
        <v>327</v>
      </c>
      <c r="H5865" s="3">
        <f>_xlfn.XLOOKUP(sales[[#This Row],[Product]],products[Product],products[Cost per box])*sales[[#This Row],[Boxes]]</f>
        <v>2527.71</v>
      </c>
      <c r="I5865" s="4">
        <f>sales[[#This Row],[Revenue]]-sales[[#This Row],[Cost]]</f>
        <v>4654.29</v>
      </c>
    </row>
    <row r="5866" spans="2:9" x14ac:dyDescent="0.25">
      <c r="B5866" t="s">
        <v>46</v>
      </c>
      <c r="C5866" t="s">
        <v>16</v>
      </c>
      <c r="D5866" t="s">
        <v>44</v>
      </c>
      <c r="E5866" s="1">
        <v>44503</v>
      </c>
      <c r="F5866" s="4">
        <v>10941</v>
      </c>
      <c r="G5866">
        <v>498</v>
      </c>
      <c r="H5866" s="3">
        <f>_xlfn.XLOOKUP(sales[[#This Row],[Product]],products[Product],products[Cost per box])*sales[[#This Row],[Boxes]]</f>
        <v>4765.8600000000006</v>
      </c>
      <c r="I5866" s="4">
        <f>sales[[#This Row],[Revenue]]-sales[[#This Row],[Cost]]</f>
        <v>6175.1399999999994</v>
      </c>
    </row>
    <row r="5867" spans="2:9" x14ac:dyDescent="0.25">
      <c r="B5867" t="s">
        <v>39</v>
      </c>
      <c r="C5867" t="s">
        <v>11</v>
      </c>
      <c r="D5867" t="s">
        <v>43</v>
      </c>
      <c r="E5867" s="1">
        <v>44503</v>
      </c>
      <c r="F5867" s="4">
        <v>5523</v>
      </c>
      <c r="G5867">
        <v>252</v>
      </c>
      <c r="H5867" s="3">
        <f>_xlfn.XLOOKUP(sales[[#This Row],[Product]],products[Product],products[Cost per box])*sales[[#This Row],[Boxes]]</f>
        <v>970.2</v>
      </c>
      <c r="I5867" s="4">
        <f>sales[[#This Row],[Revenue]]-sales[[#This Row],[Cost]]</f>
        <v>4552.8</v>
      </c>
    </row>
    <row r="5868" spans="2:9" x14ac:dyDescent="0.25">
      <c r="B5868" t="s">
        <v>23</v>
      </c>
      <c r="C5868" t="s">
        <v>6</v>
      </c>
      <c r="D5868" t="s">
        <v>35</v>
      </c>
      <c r="E5868" s="1">
        <v>44503</v>
      </c>
      <c r="F5868" s="4">
        <v>7623</v>
      </c>
      <c r="G5868">
        <v>402</v>
      </c>
      <c r="H5868" s="3">
        <f>_xlfn.XLOOKUP(sales[[#This Row],[Product]],products[Product],products[Cost per box])*sales[[#This Row],[Boxes]]</f>
        <v>1065.3</v>
      </c>
      <c r="I5868" s="4">
        <f>sales[[#This Row],[Revenue]]-sales[[#This Row],[Cost]]</f>
        <v>6557.7</v>
      </c>
    </row>
    <row r="5869" spans="2:9" x14ac:dyDescent="0.25">
      <c r="B5869" t="s">
        <v>46</v>
      </c>
      <c r="C5869" t="s">
        <v>27</v>
      </c>
      <c r="D5869" t="s">
        <v>44</v>
      </c>
      <c r="E5869" s="1">
        <v>44503</v>
      </c>
      <c r="F5869" s="4">
        <v>1596</v>
      </c>
      <c r="G5869">
        <v>73</v>
      </c>
      <c r="H5869" s="3">
        <f>_xlfn.XLOOKUP(sales[[#This Row],[Product]],products[Product],products[Cost per box])*sales[[#This Row],[Boxes]]</f>
        <v>698.61</v>
      </c>
      <c r="I5869" s="4">
        <f>sales[[#This Row],[Revenue]]-sales[[#This Row],[Cost]]</f>
        <v>897.39</v>
      </c>
    </row>
    <row r="5870" spans="2:9" x14ac:dyDescent="0.25">
      <c r="B5870" t="s">
        <v>41</v>
      </c>
      <c r="C5870" t="s">
        <v>21</v>
      </c>
      <c r="D5870" t="s">
        <v>28</v>
      </c>
      <c r="E5870" s="1">
        <v>44503</v>
      </c>
      <c r="F5870" s="4">
        <v>1267</v>
      </c>
      <c r="G5870">
        <v>159</v>
      </c>
      <c r="H5870" s="3">
        <f>_xlfn.XLOOKUP(sales[[#This Row],[Product]],products[Product],products[Cost per box])*sales[[#This Row],[Boxes]]</f>
        <v>438.84</v>
      </c>
      <c r="I5870" s="4">
        <f>sales[[#This Row],[Revenue]]-sales[[#This Row],[Cost]]</f>
        <v>828.16000000000008</v>
      </c>
    </row>
    <row r="5871" spans="2:9" x14ac:dyDescent="0.25">
      <c r="B5871" t="s">
        <v>56</v>
      </c>
      <c r="C5871" t="s">
        <v>27</v>
      </c>
      <c r="D5871" t="s">
        <v>38</v>
      </c>
      <c r="E5871" s="1">
        <v>44503</v>
      </c>
      <c r="F5871" s="4">
        <v>5824</v>
      </c>
      <c r="G5871">
        <v>224</v>
      </c>
      <c r="H5871" s="3">
        <f>_xlfn.XLOOKUP(sales[[#This Row],[Product]],products[Product],products[Cost per box])*sales[[#This Row],[Boxes]]</f>
        <v>2226.56</v>
      </c>
      <c r="I5871" s="4">
        <f>sales[[#This Row],[Revenue]]-sales[[#This Row],[Cost]]</f>
        <v>3597.44</v>
      </c>
    </row>
    <row r="5872" spans="2:9" x14ac:dyDescent="0.25">
      <c r="B5872" t="s">
        <v>57</v>
      </c>
      <c r="C5872" t="s">
        <v>27</v>
      </c>
      <c r="D5872" t="s">
        <v>30</v>
      </c>
      <c r="E5872" s="1">
        <v>44503</v>
      </c>
      <c r="F5872" s="4">
        <v>6237</v>
      </c>
      <c r="G5872">
        <v>312</v>
      </c>
      <c r="H5872" s="3">
        <f>_xlfn.XLOOKUP(sales[[#This Row],[Product]],products[Product],products[Cost per box])*sales[[#This Row],[Boxes]]</f>
        <v>1148.1600000000001</v>
      </c>
      <c r="I5872" s="4">
        <f>sales[[#This Row],[Revenue]]-sales[[#This Row],[Cost]]</f>
        <v>5088.84</v>
      </c>
    </row>
    <row r="5873" spans="2:9" x14ac:dyDescent="0.25">
      <c r="B5873" t="s">
        <v>25</v>
      </c>
      <c r="C5873" t="s">
        <v>27</v>
      </c>
      <c r="D5873" t="s">
        <v>22</v>
      </c>
      <c r="E5873" s="1">
        <v>44503</v>
      </c>
      <c r="F5873" s="4">
        <v>9688</v>
      </c>
      <c r="G5873">
        <v>1050</v>
      </c>
      <c r="H5873" s="3">
        <f>_xlfn.XLOOKUP(sales[[#This Row],[Product]],products[Product],products[Cost per box])*sales[[#This Row],[Boxes]]</f>
        <v>8631</v>
      </c>
      <c r="I5873" s="4">
        <f>sales[[#This Row],[Revenue]]-sales[[#This Row],[Cost]]</f>
        <v>1057</v>
      </c>
    </row>
    <row r="5874" spans="2:9" x14ac:dyDescent="0.25">
      <c r="B5874" t="s">
        <v>15</v>
      </c>
      <c r="C5874" t="s">
        <v>6</v>
      </c>
      <c r="D5874" t="s">
        <v>35</v>
      </c>
      <c r="E5874" s="1">
        <v>44503</v>
      </c>
      <c r="F5874" s="4">
        <v>10857</v>
      </c>
      <c r="G5874">
        <v>604</v>
      </c>
      <c r="H5874" s="3">
        <f>_xlfn.XLOOKUP(sales[[#This Row],[Product]],products[Product],products[Cost per box])*sales[[#This Row],[Boxes]]</f>
        <v>1600.6</v>
      </c>
      <c r="I5874" s="4">
        <f>sales[[#This Row],[Revenue]]-sales[[#This Row],[Cost]]</f>
        <v>9256.4</v>
      </c>
    </row>
    <row r="5875" spans="2:9" x14ac:dyDescent="0.25">
      <c r="B5875" t="s">
        <v>34</v>
      </c>
      <c r="C5875" t="s">
        <v>11</v>
      </c>
      <c r="D5875" t="s">
        <v>31</v>
      </c>
      <c r="E5875" s="1">
        <v>44503</v>
      </c>
      <c r="F5875" s="4">
        <v>14868</v>
      </c>
      <c r="G5875">
        <v>1050</v>
      </c>
      <c r="H5875" s="3">
        <f>_xlfn.XLOOKUP(sales[[#This Row],[Product]],products[Product],products[Cost per box])*sales[[#This Row],[Boxes]]</f>
        <v>6006</v>
      </c>
      <c r="I5875" s="4">
        <f>sales[[#This Row],[Revenue]]-sales[[#This Row],[Cost]]</f>
        <v>8862</v>
      </c>
    </row>
    <row r="5876" spans="2:9" x14ac:dyDescent="0.25">
      <c r="B5876" t="s">
        <v>53</v>
      </c>
      <c r="C5876" t="s">
        <v>9</v>
      </c>
      <c r="D5876" t="s">
        <v>26</v>
      </c>
      <c r="E5876" s="1">
        <v>44503</v>
      </c>
      <c r="F5876" s="4">
        <v>917</v>
      </c>
      <c r="G5876">
        <v>77</v>
      </c>
      <c r="H5876" s="3">
        <f>_xlfn.XLOOKUP(sales[[#This Row],[Product]],products[Product],products[Cost per box])*sales[[#This Row],[Boxes]]</f>
        <v>495.10999999999996</v>
      </c>
      <c r="I5876" s="4">
        <f>sales[[#This Row],[Revenue]]-sales[[#This Row],[Cost]]</f>
        <v>421.89000000000004</v>
      </c>
    </row>
    <row r="5877" spans="2:9" x14ac:dyDescent="0.25">
      <c r="B5877" t="s">
        <v>20</v>
      </c>
      <c r="C5877" t="s">
        <v>27</v>
      </c>
      <c r="D5877" t="s">
        <v>28</v>
      </c>
      <c r="E5877" s="1">
        <v>44503</v>
      </c>
      <c r="F5877" s="4">
        <v>11543</v>
      </c>
      <c r="G5877">
        <v>1680</v>
      </c>
      <c r="H5877" s="3">
        <f>_xlfn.XLOOKUP(sales[[#This Row],[Product]],products[Product],products[Cost per box])*sales[[#This Row],[Boxes]]</f>
        <v>4636.7999999999993</v>
      </c>
      <c r="I5877" s="4">
        <f>sales[[#This Row],[Revenue]]-sales[[#This Row],[Cost]]</f>
        <v>6906.2000000000007</v>
      </c>
    </row>
    <row r="5878" spans="2:9" x14ac:dyDescent="0.25">
      <c r="B5878" t="s">
        <v>32</v>
      </c>
      <c r="C5878" t="s">
        <v>16</v>
      </c>
      <c r="D5878" t="s">
        <v>19</v>
      </c>
      <c r="E5878" s="1">
        <v>44503</v>
      </c>
      <c r="F5878" s="4">
        <v>4193</v>
      </c>
      <c r="G5878">
        <v>233</v>
      </c>
      <c r="H5878" s="3">
        <f>_xlfn.XLOOKUP(sales[[#This Row],[Product]],products[Product],products[Cost per box])*sales[[#This Row],[Boxes]]</f>
        <v>2383.59</v>
      </c>
      <c r="I5878" s="4">
        <f>sales[[#This Row],[Revenue]]-sales[[#This Row],[Cost]]</f>
        <v>1809.4099999999999</v>
      </c>
    </row>
    <row r="5879" spans="2:9" x14ac:dyDescent="0.25">
      <c r="B5879" t="s">
        <v>20</v>
      </c>
      <c r="C5879" t="s">
        <v>16</v>
      </c>
      <c r="D5879" t="s">
        <v>36</v>
      </c>
      <c r="E5879" s="1">
        <v>44503</v>
      </c>
      <c r="F5879" s="4">
        <v>7784</v>
      </c>
      <c r="G5879">
        <v>980</v>
      </c>
      <c r="H5879" s="3">
        <f>_xlfn.XLOOKUP(sales[[#This Row],[Product]],products[Product],products[Cost per box])*sales[[#This Row],[Boxes]]</f>
        <v>4939.2</v>
      </c>
      <c r="I5879" s="4">
        <f>sales[[#This Row],[Revenue]]-sales[[#This Row],[Cost]]</f>
        <v>2844.8</v>
      </c>
    </row>
    <row r="5880" spans="2:9" x14ac:dyDescent="0.25">
      <c r="B5880" t="s">
        <v>15</v>
      </c>
      <c r="C5880" t="s">
        <v>11</v>
      </c>
      <c r="D5880" t="s">
        <v>50</v>
      </c>
      <c r="E5880" s="1">
        <v>44503</v>
      </c>
      <c r="F5880" s="4">
        <v>10346</v>
      </c>
      <c r="G5880">
        <v>450</v>
      </c>
      <c r="H5880" s="3">
        <f>_xlfn.XLOOKUP(sales[[#This Row],[Product]],products[Product],products[Cost per box])*sales[[#This Row],[Boxes]]</f>
        <v>5584.5</v>
      </c>
      <c r="I5880" s="4">
        <f>sales[[#This Row],[Revenue]]-sales[[#This Row],[Cost]]</f>
        <v>4761.5</v>
      </c>
    </row>
    <row r="5881" spans="2:9" x14ac:dyDescent="0.25">
      <c r="B5881" t="s">
        <v>10</v>
      </c>
      <c r="C5881" t="s">
        <v>16</v>
      </c>
      <c r="D5881" t="s">
        <v>14</v>
      </c>
      <c r="E5881" s="1">
        <v>44503</v>
      </c>
      <c r="F5881" s="4">
        <v>2352</v>
      </c>
      <c r="G5881">
        <v>336</v>
      </c>
      <c r="H5881" s="3">
        <f>_xlfn.XLOOKUP(sales[[#This Row],[Product]],products[Product],products[Cost per box])*sales[[#This Row],[Boxes]]</f>
        <v>2120.16</v>
      </c>
      <c r="I5881" s="4">
        <f>sales[[#This Row],[Revenue]]-sales[[#This Row],[Cost]]</f>
        <v>231.84000000000015</v>
      </c>
    </row>
    <row r="5882" spans="2:9" x14ac:dyDescent="0.25">
      <c r="B5882" t="s">
        <v>34</v>
      </c>
      <c r="C5882" t="s">
        <v>11</v>
      </c>
      <c r="D5882" t="s">
        <v>48</v>
      </c>
      <c r="E5882" s="1">
        <v>44503</v>
      </c>
      <c r="F5882" s="4">
        <v>259</v>
      </c>
      <c r="G5882">
        <v>10</v>
      </c>
      <c r="H5882" s="3">
        <f>_xlfn.XLOOKUP(sales[[#This Row],[Product]],products[Product],products[Cost per box])*sales[[#This Row],[Boxes]]</f>
        <v>74.800000000000011</v>
      </c>
      <c r="I5882" s="4">
        <f>sales[[#This Row],[Revenue]]-sales[[#This Row],[Cost]]</f>
        <v>184.2</v>
      </c>
    </row>
    <row r="5883" spans="2:9" x14ac:dyDescent="0.25">
      <c r="B5883" t="s">
        <v>25</v>
      </c>
      <c r="C5883" t="s">
        <v>27</v>
      </c>
      <c r="D5883" t="s">
        <v>17</v>
      </c>
      <c r="E5883" s="1">
        <v>44503</v>
      </c>
      <c r="F5883" s="4">
        <v>3262</v>
      </c>
      <c r="G5883">
        <v>156</v>
      </c>
      <c r="H5883" s="3">
        <f>_xlfn.XLOOKUP(sales[[#This Row],[Product]],products[Product],products[Cost per box])*sales[[#This Row],[Boxes]]</f>
        <v>1060.8</v>
      </c>
      <c r="I5883" s="4">
        <f>sales[[#This Row],[Revenue]]-sales[[#This Row],[Cost]]</f>
        <v>2201.1999999999998</v>
      </c>
    </row>
    <row r="5884" spans="2:9" x14ac:dyDescent="0.25">
      <c r="B5884" t="s">
        <v>40</v>
      </c>
      <c r="C5884" t="s">
        <v>16</v>
      </c>
      <c r="D5884" t="s">
        <v>38</v>
      </c>
      <c r="E5884" s="1">
        <v>44503</v>
      </c>
      <c r="F5884" s="4">
        <v>4963</v>
      </c>
      <c r="G5884">
        <v>184</v>
      </c>
      <c r="H5884" s="3">
        <f>_xlfn.XLOOKUP(sales[[#This Row],[Product]],products[Product],products[Cost per box])*sales[[#This Row],[Boxes]]</f>
        <v>1828.9599999999998</v>
      </c>
      <c r="I5884" s="4">
        <f>sales[[#This Row],[Revenue]]-sales[[#This Row],[Cost]]</f>
        <v>3134.04</v>
      </c>
    </row>
    <row r="5885" spans="2:9" x14ac:dyDescent="0.25">
      <c r="B5885" t="s">
        <v>8</v>
      </c>
      <c r="C5885" t="s">
        <v>9</v>
      </c>
      <c r="D5885" t="s">
        <v>43</v>
      </c>
      <c r="E5885" s="1">
        <v>44503</v>
      </c>
      <c r="F5885" s="4">
        <v>4326</v>
      </c>
      <c r="G5885">
        <v>206</v>
      </c>
      <c r="H5885" s="3">
        <f>_xlfn.XLOOKUP(sales[[#This Row],[Product]],products[Product],products[Cost per box])*sales[[#This Row],[Boxes]]</f>
        <v>793.1</v>
      </c>
      <c r="I5885" s="4">
        <f>sales[[#This Row],[Revenue]]-sales[[#This Row],[Cost]]</f>
        <v>3532.9</v>
      </c>
    </row>
    <row r="5886" spans="2:9" x14ac:dyDescent="0.25">
      <c r="B5886" t="s">
        <v>41</v>
      </c>
      <c r="C5886" t="s">
        <v>16</v>
      </c>
      <c r="D5886" t="s">
        <v>42</v>
      </c>
      <c r="E5886" s="1">
        <v>44503</v>
      </c>
      <c r="F5886" s="4">
        <v>7504</v>
      </c>
      <c r="G5886">
        <v>501</v>
      </c>
      <c r="H5886" s="3">
        <f>_xlfn.XLOOKUP(sales[[#This Row],[Product]],products[Product],products[Cost per box])*sales[[#This Row],[Boxes]]</f>
        <v>2374.7400000000002</v>
      </c>
      <c r="I5886" s="4">
        <f>sales[[#This Row],[Revenue]]-sales[[#This Row],[Cost]]</f>
        <v>5129.26</v>
      </c>
    </row>
    <row r="5887" spans="2:9" x14ac:dyDescent="0.25">
      <c r="B5887" t="s">
        <v>32</v>
      </c>
      <c r="C5887" t="s">
        <v>16</v>
      </c>
      <c r="D5887" t="s">
        <v>43</v>
      </c>
      <c r="E5887" s="1">
        <v>44503</v>
      </c>
      <c r="F5887" s="4">
        <v>14329</v>
      </c>
      <c r="G5887">
        <v>700</v>
      </c>
      <c r="H5887" s="3">
        <f>_xlfn.XLOOKUP(sales[[#This Row],[Product]],products[Product],products[Cost per box])*sales[[#This Row],[Boxes]]</f>
        <v>2695</v>
      </c>
      <c r="I5887" s="4">
        <f>sales[[#This Row],[Revenue]]-sales[[#This Row],[Cost]]</f>
        <v>11634</v>
      </c>
    </row>
    <row r="5888" spans="2:9" x14ac:dyDescent="0.25">
      <c r="B5888" t="s">
        <v>37</v>
      </c>
      <c r="C5888" t="s">
        <v>11</v>
      </c>
      <c r="D5888" t="s">
        <v>30</v>
      </c>
      <c r="E5888" s="1">
        <v>44503</v>
      </c>
      <c r="F5888" s="4">
        <v>5593</v>
      </c>
      <c r="G5888">
        <v>295</v>
      </c>
      <c r="H5888" s="3">
        <f>_xlfn.XLOOKUP(sales[[#This Row],[Product]],products[Product],products[Cost per box])*sales[[#This Row],[Boxes]]</f>
        <v>1085.6000000000001</v>
      </c>
      <c r="I5888" s="4">
        <f>sales[[#This Row],[Revenue]]-sales[[#This Row],[Cost]]</f>
        <v>4507.3999999999996</v>
      </c>
    </row>
    <row r="5889" spans="2:9" x14ac:dyDescent="0.25">
      <c r="B5889" t="s">
        <v>20</v>
      </c>
      <c r="C5889" t="s">
        <v>11</v>
      </c>
      <c r="D5889" t="s">
        <v>14</v>
      </c>
      <c r="E5889" s="1">
        <v>44503</v>
      </c>
      <c r="F5889" s="4">
        <v>2114</v>
      </c>
      <c r="G5889">
        <v>302</v>
      </c>
      <c r="H5889" s="3">
        <f>_xlfn.XLOOKUP(sales[[#This Row],[Product]],products[Product],products[Cost per box])*sales[[#This Row],[Boxes]]</f>
        <v>1905.62</v>
      </c>
      <c r="I5889" s="4">
        <f>sales[[#This Row],[Revenue]]-sales[[#This Row],[Cost]]</f>
        <v>208.38000000000011</v>
      </c>
    </row>
    <row r="5890" spans="2:9" x14ac:dyDescent="0.25">
      <c r="B5890" t="s">
        <v>39</v>
      </c>
      <c r="C5890" t="s">
        <v>16</v>
      </c>
      <c r="D5890" t="s">
        <v>14</v>
      </c>
      <c r="E5890" s="1">
        <v>44503</v>
      </c>
      <c r="F5890" s="4">
        <v>8435</v>
      </c>
      <c r="G5890">
        <v>1050</v>
      </c>
      <c r="H5890" s="3">
        <f>_xlfn.XLOOKUP(sales[[#This Row],[Product]],products[Product],products[Cost per box])*sales[[#This Row],[Boxes]]</f>
        <v>6625.5</v>
      </c>
      <c r="I5890" s="4">
        <f>sales[[#This Row],[Revenue]]-sales[[#This Row],[Cost]]</f>
        <v>1809.5</v>
      </c>
    </row>
    <row r="5891" spans="2:9" x14ac:dyDescent="0.25">
      <c r="B5891" t="s">
        <v>5</v>
      </c>
      <c r="C5891" t="s">
        <v>21</v>
      </c>
      <c r="D5891" t="s">
        <v>42</v>
      </c>
      <c r="E5891" s="1">
        <v>44503</v>
      </c>
      <c r="F5891" s="4">
        <v>5817</v>
      </c>
      <c r="G5891">
        <v>416</v>
      </c>
      <c r="H5891" s="3">
        <f>_xlfn.XLOOKUP(sales[[#This Row],[Product]],products[Product],products[Cost per box])*sales[[#This Row],[Boxes]]</f>
        <v>1971.8400000000001</v>
      </c>
      <c r="I5891" s="4">
        <f>sales[[#This Row],[Revenue]]-sales[[#This Row],[Cost]]</f>
        <v>3845.16</v>
      </c>
    </row>
    <row r="5892" spans="2:9" x14ac:dyDescent="0.25">
      <c r="B5892" t="s">
        <v>18</v>
      </c>
      <c r="C5892" t="s">
        <v>6</v>
      </c>
      <c r="D5892" t="s">
        <v>24</v>
      </c>
      <c r="E5892" s="1">
        <v>44503</v>
      </c>
      <c r="F5892" s="4">
        <v>7028</v>
      </c>
      <c r="G5892">
        <v>352</v>
      </c>
      <c r="H5892" s="3">
        <f>_xlfn.XLOOKUP(sales[[#This Row],[Product]],products[Product],products[Cost per box])*sales[[#This Row],[Boxes]]</f>
        <v>3699.52</v>
      </c>
      <c r="I5892" s="4">
        <f>sales[[#This Row],[Revenue]]-sales[[#This Row],[Cost]]</f>
        <v>3328.48</v>
      </c>
    </row>
    <row r="5893" spans="2:9" x14ac:dyDescent="0.25">
      <c r="B5893" t="s">
        <v>53</v>
      </c>
      <c r="C5893" t="s">
        <v>21</v>
      </c>
      <c r="D5893" t="s">
        <v>17</v>
      </c>
      <c r="E5893" s="1">
        <v>44503</v>
      </c>
      <c r="F5893" s="4">
        <v>2765</v>
      </c>
      <c r="G5893">
        <v>132</v>
      </c>
      <c r="H5893" s="3">
        <f>_xlfn.XLOOKUP(sales[[#This Row],[Product]],products[Product],products[Cost per box])*sales[[#This Row],[Boxes]]</f>
        <v>897.6</v>
      </c>
      <c r="I5893" s="4">
        <f>sales[[#This Row],[Revenue]]-sales[[#This Row],[Cost]]</f>
        <v>1867.4</v>
      </c>
    </row>
    <row r="5894" spans="2:9" x14ac:dyDescent="0.25">
      <c r="B5894" t="s">
        <v>41</v>
      </c>
      <c r="C5894" t="s">
        <v>11</v>
      </c>
      <c r="D5894" t="s">
        <v>31</v>
      </c>
      <c r="E5894" s="1">
        <v>44503</v>
      </c>
      <c r="F5894" s="4">
        <v>1365</v>
      </c>
      <c r="G5894">
        <v>98</v>
      </c>
      <c r="H5894" s="3">
        <f>_xlfn.XLOOKUP(sales[[#This Row],[Product]],products[Product],products[Cost per box])*sales[[#This Row],[Boxes]]</f>
        <v>560.55999999999995</v>
      </c>
      <c r="I5894" s="4">
        <f>sales[[#This Row],[Revenue]]-sales[[#This Row],[Cost]]</f>
        <v>804.44</v>
      </c>
    </row>
    <row r="5895" spans="2:9" x14ac:dyDescent="0.25">
      <c r="B5895" t="s">
        <v>53</v>
      </c>
      <c r="C5895" t="s">
        <v>9</v>
      </c>
      <c r="D5895" t="s">
        <v>38</v>
      </c>
      <c r="E5895" s="1">
        <v>44503</v>
      </c>
      <c r="F5895" s="4">
        <v>15050</v>
      </c>
      <c r="G5895">
        <v>602</v>
      </c>
      <c r="H5895" s="3">
        <f>_xlfn.XLOOKUP(sales[[#This Row],[Product]],products[Product],products[Cost per box])*sales[[#This Row],[Boxes]]</f>
        <v>5983.88</v>
      </c>
      <c r="I5895" s="4">
        <f>sales[[#This Row],[Revenue]]-sales[[#This Row],[Cost]]</f>
        <v>9066.119999999999</v>
      </c>
    </row>
    <row r="5896" spans="2:9" x14ac:dyDescent="0.25">
      <c r="B5896" t="s">
        <v>15</v>
      </c>
      <c r="C5896" t="s">
        <v>11</v>
      </c>
      <c r="D5896" t="s">
        <v>24</v>
      </c>
      <c r="E5896" s="1">
        <v>44503</v>
      </c>
      <c r="F5896" s="4">
        <v>6237</v>
      </c>
      <c r="G5896">
        <v>312</v>
      </c>
      <c r="H5896" s="3">
        <f>_xlfn.XLOOKUP(sales[[#This Row],[Product]],products[Product],products[Cost per box])*sales[[#This Row],[Boxes]]</f>
        <v>3279.12</v>
      </c>
      <c r="I5896" s="4">
        <f>sales[[#This Row],[Revenue]]-sales[[#This Row],[Cost]]</f>
        <v>2957.88</v>
      </c>
    </row>
    <row r="5897" spans="2:9" x14ac:dyDescent="0.25">
      <c r="B5897" t="s">
        <v>57</v>
      </c>
      <c r="C5897" t="s">
        <v>11</v>
      </c>
      <c r="D5897" t="s">
        <v>50</v>
      </c>
      <c r="E5897" s="1">
        <v>44503</v>
      </c>
      <c r="F5897" s="4">
        <v>1708</v>
      </c>
      <c r="G5897">
        <v>72</v>
      </c>
      <c r="H5897" s="3">
        <f>_xlfn.XLOOKUP(sales[[#This Row],[Product]],products[Product],products[Cost per box])*sales[[#This Row],[Boxes]]</f>
        <v>893.52</v>
      </c>
      <c r="I5897" s="4">
        <f>sales[[#This Row],[Revenue]]-sales[[#This Row],[Cost]]</f>
        <v>814.48</v>
      </c>
    </row>
    <row r="5898" spans="2:9" x14ac:dyDescent="0.25">
      <c r="B5898" t="s">
        <v>34</v>
      </c>
      <c r="C5898" t="s">
        <v>27</v>
      </c>
      <c r="D5898" t="s">
        <v>43</v>
      </c>
      <c r="E5898" s="1">
        <v>44503</v>
      </c>
      <c r="F5898" s="4">
        <v>1575</v>
      </c>
      <c r="G5898">
        <v>72</v>
      </c>
      <c r="H5898" s="3">
        <f>_xlfn.XLOOKUP(sales[[#This Row],[Product]],products[Product],products[Cost per box])*sales[[#This Row],[Boxes]]</f>
        <v>277.2</v>
      </c>
      <c r="I5898" s="4">
        <f>sales[[#This Row],[Revenue]]-sales[[#This Row],[Cost]]</f>
        <v>1297.8</v>
      </c>
    </row>
    <row r="5899" spans="2:9" x14ac:dyDescent="0.25">
      <c r="B5899" t="s">
        <v>57</v>
      </c>
      <c r="C5899" t="s">
        <v>11</v>
      </c>
      <c r="D5899" t="s">
        <v>45</v>
      </c>
      <c r="E5899" s="1">
        <v>44503</v>
      </c>
      <c r="F5899" s="4">
        <v>16513</v>
      </c>
      <c r="G5899">
        <v>770</v>
      </c>
      <c r="H5899" s="3">
        <f>_xlfn.XLOOKUP(sales[[#This Row],[Product]],products[Product],products[Cost per box])*sales[[#This Row],[Boxes]]</f>
        <v>5952.1</v>
      </c>
      <c r="I5899" s="4">
        <f>sales[[#This Row],[Revenue]]-sales[[#This Row],[Cost]]</f>
        <v>10560.9</v>
      </c>
    </row>
    <row r="5900" spans="2:9" x14ac:dyDescent="0.25">
      <c r="B5900" t="s">
        <v>25</v>
      </c>
      <c r="C5900" t="s">
        <v>6</v>
      </c>
      <c r="D5900" t="s">
        <v>38</v>
      </c>
      <c r="E5900" s="1">
        <v>44503</v>
      </c>
      <c r="F5900" s="4">
        <v>12033</v>
      </c>
      <c r="G5900">
        <v>463</v>
      </c>
      <c r="H5900" s="3">
        <f>_xlfn.XLOOKUP(sales[[#This Row],[Product]],products[Product],products[Cost per box])*sales[[#This Row],[Boxes]]</f>
        <v>4602.2199999999993</v>
      </c>
      <c r="I5900" s="4">
        <f>sales[[#This Row],[Revenue]]-sales[[#This Row],[Cost]]</f>
        <v>7430.7800000000007</v>
      </c>
    </row>
    <row r="5901" spans="2:9" x14ac:dyDescent="0.25">
      <c r="B5901" t="s">
        <v>37</v>
      </c>
      <c r="C5901" t="s">
        <v>11</v>
      </c>
      <c r="D5901" t="s">
        <v>48</v>
      </c>
      <c r="E5901" s="1">
        <v>44503</v>
      </c>
      <c r="F5901" s="4">
        <v>1365</v>
      </c>
      <c r="G5901">
        <v>51</v>
      </c>
      <c r="H5901" s="3">
        <f>_xlfn.XLOOKUP(sales[[#This Row],[Product]],products[Product],products[Cost per box])*sales[[#This Row],[Boxes]]</f>
        <v>381.48</v>
      </c>
      <c r="I5901" s="4">
        <f>sales[[#This Row],[Revenue]]-sales[[#This Row],[Cost]]</f>
        <v>983.52</v>
      </c>
    </row>
    <row r="5902" spans="2:9" x14ac:dyDescent="0.25">
      <c r="B5902" t="s">
        <v>41</v>
      </c>
      <c r="C5902" t="s">
        <v>27</v>
      </c>
      <c r="D5902" t="s">
        <v>14</v>
      </c>
      <c r="E5902" s="1">
        <v>44503</v>
      </c>
      <c r="F5902" s="4">
        <v>6433</v>
      </c>
      <c r="G5902">
        <v>910</v>
      </c>
      <c r="H5902" s="3">
        <f>_xlfn.XLOOKUP(sales[[#This Row],[Product]],products[Product],products[Cost per box])*sales[[#This Row],[Boxes]]</f>
        <v>5742.0999999999995</v>
      </c>
      <c r="I5902" s="4">
        <f>sales[[#This Row],[Revenue]]-sales[[#This Row],[Cost]]</f>
        <v>690.90000000000055</v>
      </c>
    </row>
    <row r="5903" spans="2:9" x14ac:dyDescent="0.25">
      <c r="B5903" t="s">
        <v>51</v>
      </c>
      <c r="C5903" t="s">
        <v>21</v>
      </c>
      <c r="D5903" t="s">
        <v>12</v>
      </c>
      <c r="E5903" s="1">
        <v>44503</v>
      </c>
      <c r="F5903" s="4">
        <v>7560</v>
      </c>
      <c r="G5903">
        <v>445</v>
      </c>
      <c r="H5903" s="3">
        <f>_xlfn.XLOOKUP(sales[[#This Row],[Product]],products[Product],products[Cost per box])*sales[[#This Row],[Boxes]]</f>
        <v>3751.35</v>
      </c>
      <c r="I5903" s="4">
        <f>sales[[#This Row],[Revenue]]-sales[[#This Row],[Cost]]</f>
        <v>3808.65</v>
      </c>
    </row>
    <row r="5904" spans="2:9" x14ac:dyDescent="0.25">
      <c r="B5904" t="s">
        <v>54</v>
      </c>
      <c r="C5904" t="s">
        <v>27</v>
      </c>
      <c r="D5904" t="s">
        <v>35</v>
      </c>
      <c r="E5904" s="1">
        <v>44503</v>
      </c>
      <c r="F5904" s="4">
        <v>9058</v>
      </c>
      <c r="G5904">
        <v>504</v>
      </c>
      <c r="H5904" s="3">
        <f>_xlfn.XLOOKUP(sales[[#This Row],[Product]],products[Product],products[Cost per box])*sales[[#This Row],[Boxes]]</f>
        <v>1335.6</v>
      </c>
      <c r="I5904" s="4">
        <f>sales[[#This Row],[Revenue]]-sales[[#This Row],[Cost]]</f>
        <v>7722.4</v>
      </c>
    </row>
    <row r="5905" spans="2:9" x14ac:dyDescent="0.25">
      <c r="B5905" t="s">
        <v>54</v>
      </c>
      <c r="C5905" t="s">
        <v>9</v>
      </c>
      <c r="D5905" t="s">
        <v>7</v>
      </c>
      <c r="E5905" s="1">
        <v>44504</v>
      </c>
      <c r="F5905" s="4">
        <v>2471</v>
      </c>
      <c r="G5905">
        <v>155</v>
      </c>
      <c r="H5905" s="3">
        <f>_xlfn.XLOOKUP(sales[[#This Row],[Product]],products[Product],products[Cost per box])*sales[[#This Row],[Boxes]]</f>
        <v>798.25</v>
      </c>
      <c r="I5905" s="4">
        <f>sales[[#This Row],[Revenue]]-sales[[#This Row],[Cost]]</f>
        <v>1672.75</v>
      </c>
    </row>
    <row r="5906" spans="2:9" x14ac:dyDescent="0.25">
      <c r="B5906" t="s">
        <v>39</v>
      </c>
      <c r="C5906" t="s">
        <v>11</v>
      </c>
      <c r="D5906" t="s">
        <v>24</v>
      </c>
      <c r="E5906" s="1">
        <v>44504</v>
      </c>
      <c r="F5906" s="4">
        <v>4830</v>
      </c>
      <c r="G5906">
        <v>242</v>
      </c>
      <c r="H5906" s="3">
        <f>_xlfn.XLOOKUP(sales[[#This Row],[Product]],products[Product],products[Cost per box])*sales[[#This Row],[Boxes]]</f>
        <v>2543.42</v>
      </c>
      <c r="I5906" s="4">
        <f>sales[[#This Row],[Revenue]]-sales[[#This Row],[Cost]]</f>
        <v>2286.58</v>
      </c>
    </row>
    <row r="5907" spans="2:9" x14ac:dyDescent="0.25">
      <c r="B5907" t="s">
        <v>15</v>
      </c>
      <c r="C5907" t="s">
        <v>27</v>
      </c>
      <c r="D5907" t="s">
        <v>22</v>
      </c>
      <c r="E5907" s="1">
        <v>44504</v>
      </c>
      <c r="F5907" s="4">
        <v>6153</v>
      </c>
      <c r="G5907">
        <v>684</v>
      </c>
      <c r="H5907" s="3">
        <f>_xlfn.XLOOKUP(sales[[#This Row],[Product]],products[Product],products[Cost per box])*sales[[#This Row],[Boxes]]</f>
        <v>5622.4800000000005</v>
      </c>
      <c r="I5907" s="4">
        <f>sales[[#This Row],[Revenue]]-sales[[#This Row],[Cost]]</f>
        <v>530.51999999999953</v>
      </c>
    </row>
    <row r="5908" spans="2:9" x14ac:dyDescent="0.25">
      <c r="B5908" t="s">
        <v>39</v>
      </c>
      <c r="C5908" t="s">
        <v>11</v>
      </c>
      <c r="D5908" t="s">
        <v>42</v>
      </c>
      <c r="E5908" s="1">
        <v>44504</v>
      </c>
      <c r="F5908" s="4">
        <v>2100</v>
      </c>
      <c r="G5908">
        <v>132</v>
      </c>
      <c r="H5908" s="3">
        <f>_xlfn.XLOOKUP(sales[[#This Row],[Product]],products[Product],products[Cost per box])*sales[[#This Row],[Boxes]]</f>
        <v>625.68000000000006</v>
      </c>
      <c r="I5908" s="4">
        <f>sales[[#This Row],[Revenue]]-sales[[#This Row],[Cost]]</f>
        <v>1474.32</v>
      </c>
    </row>
    <row r="5909" spans="2:9" x14ac:dyDescent="0.25">
      <c r="B5909" t="s">
        <v>32</v>
      </c>
      <c r="C5909" t="s">
        <v>11</v>
      </c>
      <c r="D5909" t="s">
        <v>47</v>
      </c>
      <c r="E5909" s="1">
        <v>44504</v>
      </c>
      <c r="F5909" s="4">
        <v>4095</v>
      </c>
      <c r="G5909">
        <v>273</v>
      </c>
      <c r="H5909" s="3">
        <f>_xlfn.XLOOKUP(sales[[#This Row],[Product]],products[Product],products[Cost per box])*sales[[#This Row],[Boxes]]</f>
        <v>1435.98</v>
      </c>
      <c r="I5909" s="4">
        <f>sales[[#This Row],[Revenue]]-sales[[#This Row],[Cost]]</f>
        <v>2659.02</v>
      </c>
    </row>
    <row r="5910" spans="2:9" x14ac:dyDescent="0.25">
      <c r="B5910" t="s">
        <v>49</v>
      </c>
      <c r="C5910" t="s">
        <v>27</v>
      </c>
      <c r="D5910" t="s">
        <v>43</v>
      </c>
      <c r="E5910" s="1">
        <v>44504</v>
      </c>
      <c r="F5910" s="4">
        <v>1029</v>
      </c>
      <c r="G5910">
        <v>49</v>
      </c>
      <c r="H5910" s="3">
        <f>_xlfn.XLOOKUP(sales[[#This Row],[Product]],products[Product],products[Cost per box])*sales[[#This Row],[Boxes]]</f>
        <v>188.65</v>
      </c>
      <c r="I5910" s="4">
        <f>sales[[#This Row],[Revenue]]-sales[[#This Row],[Cost]]</f>
        <v>840.35</v>
      </c>
    </row>
    <row r="5911" spans="2:9" x14ac:dyDescent="0.25">
      <c r="B5911" t="s">
        <v>15</v>
      </c>
      <c r="C5911" t="s">
        <v>9</v>
      </c>
      <c r="D5911" t="s">
        <v>17</v>
      </c>
      <c r="E5911" s="1">
        <v>44504</v>
      </c>
      <c r="F5911" s="4">
        <v>5964</v>
      </c>
      <c r="G5911">
        <v>272</v>
      </c>
      <c r="H5911" s="3">
        <f>_xlfn.XLOOKUP(sales[[#This Row],[Product]],products[Product],products[Cost per box])*sales[[#This Row],[Boxes]]</f>
        <v>1849.6</v>
      </c>
      <c r="I5911" s="4">
        <f>sales[[#This Row],[Revenue]]-sales[[#This Row],[Cost]]</f>
        <v>4114.3999999999996</v>
      </c>
    </row>
    <row r="5912" spans="2:9" x14ac:dyDescent="0.25">
      <c r="B5912" t="s">
        <v>23</v>
      </c>
      <c r="C5912" t="s">
        <v>11</v>
      </c>
      <c r="D5912" t="s">
        <v>28</v>
      </c>
      <c r="E5912" s="1">
        <v>44504</v>
      </c>
      <c r="F5912" s="4">
        <v>6076</v>
      </c>
      <c r="G5912">
        <v>980</v>
      </c>
      <c r="H5912" s="3">
        <f>_xlfn.XLOOKUP(sales[[#This Row],[Product]],products[Product],products[Cost per box])*sales[[#This Row],[Boxes]]</f>
        <v>2704.7999999999997</v>
      </c>
      <c r="I5912" s="4">
        <f>sales[[#This Row],[Revenue]]-sales[[#This Row],[Cost]]</f>
        <v>3371.2000000000003</v>
      </c>
    </row>
    <row r="5913" spans="2:9" x14ac:dyDescent="0.25">
      <c r="B5913" t="s">
        <v>46</v>
      </c>
      <c r="C5913" t="s">
        <v>16</v>
      </c>
      <c r="D5913" t="s">
        <v>30</v>
      </c>
      <c r="E5913" s="1">
        <v>44504</v>
      </c>
      <c r="F5913" s="4">
        <v>10423</v>
      </c>
      <c r="G5913">
        <v>522</v>
      </c>
      <c r="H5913" s="3">
        <f>_xlfn.XLOOKUP(sales[[#This Row],[Product]],products[Product],products[Cost per box])*sales[[#This Row],[Boxes]]</f>
        <v>1920.96</v>
      </c>
      <c r="I5913" s="4">
        <f>sales[[#This Row],[Revenue]]-sales[[#This Row],[Cost]]</f>
        <v>8502.0400000000009</v>
      </c>
    </row>
    <row r="5914" spans="2:9" x14ac:dyDescent="0.25">
      <c r="B5914" t="s">
        <v>5</v>
      </c>
      <c r="C5914" t="s">
        <v>9</v>
      </c>
      <c r="D5914" t="s">
        <v>31</v>
      </c>
      <c r="E5914" s="1">
        <v>44504</v>
      </c>
      <c r="F5914" s="4">
        <v>658</v>
      </c>
      <c r="G5914">
        <v>51</v>
      </c>
      <c r="H5914" s="3">
        <f>_xlfn.XLOOKUP(sales[[#This Row],[Product]],products[Product],products[Cost per box])*sales[[#This Row],[Boxes]]</f>
        <v>291.71999999999997</v>
      </c>
      <c r="I5914" s="4">
        <f>sales[[#This Row],[Revenue]]-sales[[#This Row],[Cost]]</f>
        <v>366.28000000000003</v>
      </c>
    </row>
    <row r="5915" spans="2:9" x14ac:dyDescent="0.25">
      <c r="B5915" t="s">
        <v>32</v>
      </c>
      <c r="C5915" t="s">
        <v>21</v>
      </c>
      <c r="D5915" t="s">
        <v>44</v>
      </c>
      <c r="E5915" s="1">
        <v>44504</v>
      </c>
      <c r="F5915" s="4">
        <v>1288</v>
      </c>
      <c r="G5915">
        <v>59</v>
      </c>
      <c r="H5915" s="3">
        <f>_xlfn.XLOOKUP(sales[[#This Row],[Product]],products[Product],products[Cost per box])*sales[[#This Row],[Boxes]]</f>
        <v>564.63</v>
      </c>
      <c r="I5915" s="4">
        <f>sales[[#This Row],[Revenue]]-sales[[#This Row],[Cost]]</f>
        <v>723.37</v>
      </c>
    </row>
    <row r="5916" spans="2:9" x14ac:dyDescent="0.25">
      <c r="B5916" t="s">
        <v>53</v>
      </c>
      <c r="C5916" t="s">
        <v>16</v>
      </c>
      <c r="D5916" t="s">
        <v>47</v>
      </c>
      <c r="E5916" s="1">
        <v>44504</v>
      </c>
      <c r="F5916" s="4">
        <v>4879</v>
      </c>
      <c r="G5916">
        <v>326</v>
      </c>
      <c r="H5916" s="3">
        <f>_xlfn.XLOOKUP(sales[[#This Row],[Product]],products[Product],products[Cost per box])*sales[[#This Row],[Boxes]]</f>
        <v>1714.76</v>
      </c>
      <c r="I5916" s="4">
        <f>sales[[#This Row],[Revenue]]-sales[[#This Row],[Cost]]</f>
        <v>3164.24</v>
      </c>
    </row>
    <row r="5917" spans="2:9" x14ac:dyDescent="0.25">
      <c r="B5917" t="s">
        <v>56</v>
      </c>
      <c r="C5917" t="s">
        <v>27</v>
      </c>
      <c r="D5917" t="s">
        <v>47</v>
      </c>
      <c r="E5917" s="1">
        <v>44504</v>
      </c>
      <c r="F5917" s="4">
        <v>2030</v>
      </c>
      <c r="G5917">
        <v>127</v>
      </c>
      <c r="H5917" s="3">
        <f>_xlfn.XLOOKUP(sales[[#This Row],[Product]],products[Product],products[Cost per box])*sales[[#This Row],[Boxes]]</f>
        <v>668.02</v>
      </c>
      <c r="I5917" s="4">
        <f>sales[[#This Row],[Revenue]]-sales[[#This Row],[Cost]]</f>
        <v>1361.98</v>
      </c>
    </row>
    <row r="5918" spans="2:9" x14ac:dyDescent="0.25">
      <c r="B5918" t="s">
        <v>29</v>
      </c>
      <c r="C5918" t="s">
        <v>27</v>
      </c>
      <c r="D5918" t="s">
        <v>24</v>
      </c>
      <c r="E5918" s="1">
        <v>44504</v>
      </c>
      <c r="F5918" s="4">
        <v>756</v>
      </c>
      <c r="G5918">
        <v>40</v>
      </c>
      <c r="H5918" s="3">
        <f>_xlfn.XLOOKUP(sales[[#This Row],[Product]],products[Product],products[Cost per box])*sales[[#This Row],[Boxes]]</f>
        <v>420.4</v>
      </c>
      <c r="I5918" s="4">
        <f>sales[[#This Row],[Revenue]]-sales[[#This Row],[Cost]]</f>
        <v>335.6</v>
      </c>
    </row>
    <row r="5919" spans="2:9" x14ac:dyDescent="0.25">
      <c r="B5919" t="s">
        <v>37</v>
      </c>
      <c r="C5919" t="s">
        <v>21</v>
      </c>
      <c r="D5919" t="s">
        <v>24</v>
      </c>
      <c r="E5919" s="1">
        <v>44504</v>
      </c>
      <c r="F5919" s="4">
        <v>4207</v>
      </c>
      <c r="G5919">
        <v>234</v>
      </c>
      <c r="H5919" s="3">
        <f>_xlfn.XLOOKUP(sales[[#This Row],[Product]],products[Product],products[Cost per box])*sales[[#This Row],[Boxes]]</f>
        <v>2459.34</v>
      </c>
      <c r="I5919" s="4">
        <f>sales[[#This Row],[Revenue]]-sales[[#This Row],[Cost]]</f>
        <v>1747.6599999999999</v>
      </c>
    </row>
    <row r="5920" spans="2:9" x14ac:dyDescent="0.25">
      <c r="B5920" t="s">
        <v>51</v>
      </c>
      <c r="C5920" t="s">
        <v>21</v>
      </c>
      <c r="D5920" t="s">
        <v>42</v>
      </c>
      <c r="E5920" s="1">
        <v>44504</v>
      </c>
      <c r="F5920" s="4">
        <v>10528</v>
      </c>
      <c r="G5920">
        <v>770</v>
      </c>
      <c r="H5920" s="3">
        <f>_xlfn.XLOOKUP(sales[[#This Row],[Product]],products[Product],products[Cost per box])*sales[[#This Row],[Boxes]]</f>
        <v>3649.8</v>
      </c>
      <c r="I5920" s="4">
        <f>sales[[#This Row],[Revenue]]-sales[[#This Row],[Cost]]</f>
        <v>6878.2</v>
      </c>
    </row>
    <row r="5921" spans="2:9" x14ac:dyDescent="0.25">
      <c r="B5921" t="s">
        <v>29</v>
      </c>
      <c r="C5921" t="s">
        <v>6</v>
      </c>
      <c r="D5921" t="s">
        <v>22</v>
      </c>
      <c r="E5921" s="1">
        <v>44504</v>
      </c>
      <c r="F5921" s="4">
        <v>5593</v>
      </c>
      <c r="G5921">
        <v>700</v>
      </c>
      <c r="H5921" s="3">
        <f>_xlfn.XLOOKUP(sales[[#This Row],[Product]],products[Product],products[Cost per box])*sales[[#This Row],[Boxes]]</f>
        <v>5754</v>
      </c>
      <c r="I5921" s="4">
        <f>sales[[#This Row],[Revenue]]-sales[[#This Row],[Cost]]</f>
        <v>-161</v>
      </c>
    </row>
    <row r="5922" spans="2:9" x14ac:dyDescent="0.25">
      <c r="B5922" t="s">
        <v>57</v>
      </c>
      <c r="C5922" t="s">
        <v>21</v>
      </c>
      <c r="D5922" t="s">
        <v>22</v>
      </c>
      <c r="E5922" s="1">
        <v>44504</v>
      </c>
      <c r="F5922" s="4">
        <v>3794</v>
      </c>
      <c r="G5922">
        <v>380</v>
      </c>
      <c r="H5922" s="3">
        <f>_xlfn.XLOOKUP(sales[[#This Row],[Product]],products[Product],products[Cost per box])*sales[[#This Row],[Boxes]]</f>
        <v>3123.6000000000004</v>
      </c>
      <c r="I5922" s="4">
        <f>sales[[#This Row],[Revenue]]-sales[[#This Row],[Cost]]</f>
        <v>670.39999999999964</v>
      </c>
    </row>
    <row r="5923" spans="2:9" x14ac:dyDescent="0.25">
      <c r="B5923" t="s">
        <v>25</v>
      </c>
      <c r="C5923" t="s">
        <v>9</v>
      </c>
      <c r="D5923" t="s">
        <v>31</v>
      </c>
      <c r="E5923" s="1">
        <v>44504</v>
      </c>
      <c r="F5923" s="4">
        <v>4277</v>
      </c>
      <c r="G5923">
        <v>306</v>
      </c>
      <c r="H5923" s="3">
        <f>_xlfn.XLOOKUP(sales[[#This Row],[Product]],products[Product],products[Cost per box])*sales[[#This Row],[Boxes]]</f>
        <v>1750.32</v>
      </c>
      <c r="I5923" s="4">
        <f>sales[[#This Row],[Revenue]]-sales[[#This Row],[Cost]]</f>
        <v>2526.6800000000003</v>
      </c>
    </row>
    <row r="5924" spans="2:9" x14ac:dyDescent="0.25">
      <c r="B5924" t="s">
        <v>10</v>
      </c>
      <c r="C5924" t="s">
        <v>6</v>
      </c>
      <c r="D5924" t="s">
        <v>30</v>
      </c>
      <c r="E5924" s="1">
        <v>44504</v>
      </c>
      <c r="F5924" s="4">
        <v>5075</v>
      </c>
      <c r="G5924">
        <v>282</v>
      </c>
      <c r="H5924" s="3">
        <f>_xlfn.XLOOKUP(sales[[#This Row],[Product]],products[Product],products[Cost per box])*sales[[#This Row],[Boxes]]</f>
        <v>1037.76</v>
      </c>
      <c r="I5924" s="4">
        <f>sales[[#This Row],[Revenue]]-sales[[#This Row],[Cost]]</f>
        <v>4037.24</v>
      </c>
    </row>
    <row r="5925" spans="2:9" x14ac:dyDescent="0.25">
      <c r="B5925" t="s">
        <v>41</v>
      </c>
      <c r="C5925" t="s">
        <v>16</v>
      </c>
      <c r="D5925" t="s">
        <v>38</v>
      </c>
      <c r="E5925" s="1">
        <v>44504</v>
      </c>
      <c r="F5925" s="4">
        <v>1841</v>
      </c>
      <c r="G5925">
        <v>69</v>
      </c>
      <c r="H5925" s="3">
        <f>_xlfn.XLOOKUP(sales[[#This Row],[Product]],products[Product],products[Cost per box])*sales[[#This Row],[Boxes]]</f>
        <v>685.86</v>
      </c>
      <c r="I5925" s="4">
        <f>sales[[#This Row],[Revenue]]-sales[[#This Row],[Cost]]</f>
        <v>1155.1399999999999</v>
      </c>
    </row>
    <row r="5926" spans="2:9" x14ac:dyDescent="0.25">
      <c r="B5926" t="s">
        <v>57</v>
      </c>
      <c r="C5926" t="s">
        <v>11</v>
      </c>
      <c r="D5926" t="s">
        <v>44</v>
      </c>
      <c r="E5926" s="1">
        <v>44504</v>
      </c>
      <c r="F5926" s="4">
        <v>3549</v>
      </c>
      <c r="G5926">
        <v>148</v>
      </c>
      <c r="H5926" s="3">
        <f>_xlfn.XLOOKUP(sales[[#This Row],[Product]],products[Product],products[Cost per box])*sales[[#This Row],[Boxes]]</f>
        <v>1416.3600000000001</v>
      </c>
      <c r="I5926" s="4">
        <f>sales[[#This Row],[Revenue]]-sales[[#This Row],[Cost]]</f>
        <v>2132.64</v>
      </c>
    </row>
    <row r="5927" spans="2:9" x14ac:dyDescent="0.25">
      <c r="B5927" t="s">
        <v>39</v>
      </c>
      <c r="C5927" t="s">
        <v>6</v>
      </c>
      <c r="D5927" t="s">
        <v>30</v>
      </c>
      <c r="E5927" s="1">
        <v>44504</v>
      </c>
      <c r="F5927" s="4">
        <v>5383</v>
      </c>
      <c r="G5927">
        <v>284</v>
      </c>
      <c r="H5927" s="3">
        <f>_xlfn.XLOOKUP(sales[[#This Row],[Product]],products[Product],products[Cost per box])*sales[[#This Row],[Boxes]]</f>
        <v>1045.1200000000001</v>
      </c>
      <c r="I5927" s="4">
        <f>sales[[#This Row],[Revenue]]-sales[[#This Row],[Cost]]</f>
        <v>4337.88</v>
      </c>
    </row>
    <row r="5928" spans="2:9" x14ac:dyDescent="0.25">
      <c r="B5928" t="s">
        <v>46</v>
      </c>
      <c r="C5928" t="s">
        <v>27</v>
      </c>
      <c r="D5928" t="s">
        <v>48</v>
      </c>
      <c r="E5928" s="1">
        <v>44504</v>
      </c>
      <c r="F5928" s="4">
        <v>10472</v>
      </c>
      <c r="G5928">
        <v>419</v>
      </c>
      <c r="H5928" s="3">
        <f>_xlfn.XLOOKUP(sales[[#This Row],[Product]],products[Product],products[Cost per box])*sales[[#This Row],[Boxes]]</f>
        <v>3134.1200000000003</v>
      </c>
      <c r="I5928" s="4">
        <f>sales[[#This Row],[Revenue]]-sales[[#This Row],[Cost]]</f>
        <v>7337.8799999999992</v>
      </c>
    </row>
    <row r="5929" spans="2:9" x14ac:dyDescent="0.25">
      <c r="B5929" t="s">
        <v>39</v>
      </c>
      <c r="C5929" t="s">
        <v>21</v>
      </c>
      <c r="D5929" t="s">
        <v>47</v>
      </c>
      <c r="E5929" s="1">
        <v>44504</v>
      </c>
      <c r="F5929" s="4">
        <v>2464</v>
      </c>
      <c r="G5929">
        <v>145</v>
      </c>
      <c r="H5929" s="3">
        <f>_xlfn.XLOOKUP(sales[[#This Row],[Product]],products[Product],products[Cost per box])*sales[[#This Row],[Boxes]]</f>
        <v>762.69999999999993</v>
      </c>
      <c r="I5929" s="4">
        <f>sales[[#This Row],[Revenue]]-sales[[#This Row],[Cost]]</f>
        <v>1701.3000000000002</v>
      </c>
    </row>
    <row r="5930" spans="2:9" x14ac:dyDescent="0.25">
      <c r="B5930" t="s">
        <v>55</v>
      </c>
      <c r="C5930" t="s">
        <v>11</v>
      </c>
      <c r="D5930" t="s">
        <v>36</v>
      </c>
      <c r="E5930" s="1">
        <v>44504</v>
      </c>
      <c r="F5930" s="4">
        <v>4151</v>
      </c>
      <c r="G5930">
        <v>593</v>
      </c>
      <c r="H5930" s="3">
        <f>_xlfn.XLOOKUP(sales[[#This Row],[Product]],products[Product],products[Cost per box])*sales[[#This Row],[Boxes]]</f>
        <v>2988.72</v>
      </c>
      <c r="I5930" s="4">
        <f>sales[[#This Row],[Revenue]]-sales[[#This Row],[Cost]]</f>
        <v>1162.2800000000002</v>
      </c>
    </row>
    <row r="5931" spans="2:9" x14ac:dyDescent="0.25">
      <c r="B5931" t="s">
        <v>41</v>
      </c>
      <c r="C5931" t="s">
        <v>9</v>
      </c>
      <c r="D5931" t="s">
        <v>45</v>
      </c>
      <c r="E5931" s="1">
        <v>44504</v>
      </c>
      <c r="F5931" s="4">
        <v>1064</v>
      </c>
      <c r="G5931">
        <v>45</v>
      </c>
      <c r="H5931" s="3">
        <f>_xlfn.XLOOKUP(sales[[#This Row],[Product]],products[Product],products[Cost per box])*sales[[#This Row],[Boxes]]</f>
        <v>347.85</v>
      </c>
      <c r="I5931" s="4">
        <f>sales[[#This Row],[Revenue]]-sales[[#This Row],[Cost]]</f>
        <v>716.15</v>
      </c>
    </row>
    <row r="5932" spans="2:9" x14ac:dyDescent="0.25">
      <c r="B5932" t="s">
        <v>25</v>
      </c>
      <c r="C5932" t="s">
        <v>16</v>
      </c>
      <c r="D5932" t="s">
        <v>50</v>
      </c>
      <c r="E5932" s="1">
        <v>44504</v>
      </c>
      <c r="F5932" s="4">
        <v>1764</v>
      </c>
      <c r="G5932">
        <v>77</v>
      </c>
      <c r="H5932" s="3">
        <f>_xlfn.XLOOKUP(sales[[#This Row],[Product]],products[Product],products[Cost per box])*sales[[#This Row],[Boxes]]</f>
        <v>955.57</v>
      </c>
      <c r="I5932" s="4">
        <f>sales[[#This Row],[Revenue]]-sales[[#This Row],[Cost]]</f>
        <v>808.43</v>
      </c>
    </row>
    <row r="5933" spans="2:9" x14ac:dyDescent="0.25">
      <c r="B5933" t="s">
        <v>33</v>
      </c>
      <c r="C5933" t="s">
        <v>27</v>
      </c>
      <c r="D5933" t="s">
        <v>50</v>
      </c>
      <c r="E5933" s="1">
        <v>44504</v>
      </c>
      <c r="F5933" s="4">
        <v>8134</v>
      </c>
      <c r="G5933">
        <v>339</v>
      </c>
      <c r="H5933" s="3">
        <f>_xlfn.XLOOKUP(sales[[#This Row],[Product]],products[Product],products[Cost per box])*sales[[#This Row],[Boxes]]</f>
        <v>4206.99</v>
      </c>
      <c r="I5933" s="4">
        <f>sales[[#This Row],[Revenue]]-sales[[#This Row],[Cost]]</f>
        <v>3927.01</v>
      </c>
    </row>
    <row r="5934" spans="2:9" x14ac:dyDescent="0.25">
      <c r="B5934" t="s">
        <v>53</v>
      </c>
      <c r="C5934" t="s">
        <v>11</v>
      </c>
      <c r="D5934" t="s">
        <v>48</v>
      </c>
      <c r="E5934" s="1">
        <v>44504</v>
      </c>
      <c r="F5934" s="4">
        <v>9625</v>
      </c>
      <c r="G5934">
        <v>371</v>
      </c>
      <c r="H5934" s="3">
        <f>_xlfn.XLOOKUP(sales[[#This Row],[Product]],products[Product],products[Cost per box])*sales[[#This Row],[Boxes]]</f>
        <v>2775.0800000000004</v>
      </c>
      <c r="I5934" s="4">
        <f>sales[[#This Row],[Revenue]]-sales[[#This Row],[Cost]]</f>
        <v>6849.92</v>
      </c>
    </row>
    <row r="5935" spans="2:9" x14ac:dyDescent="0.25">
      <c r="B5935" t="s">
        <v>10</v>
      </c>
      <c r="C5935" t="s">
        <v>27</v>
      </c>
      <c r="D5935" t="s">
        <v>52</v>
      </c>
      <c r="E5935" s="1">
        <v>44504</v>
      </c>
      <c r="F5935" s="4">
        <v>9639</v>
      </c>
      <c r="G5935">
        <v>770</v>
      </c>
      <c r="H5935" s="3">
        <f>_xlfn.XLOOKUP(sales[[#This Row],[Product]],products[Product],products[Cost per box])*sales[[#This Row],[Boxes]]</f>
        <v>2556.4</v>
      </c>
      <c r="I5935" s="4">
        <f>sales[[#This Row],[Revenue]]-sales[[#This Row],[Cost]]</f>
        <v>7082.6</v>
      </c>
    </row>
    <row r="5936" spans="2:9" x14ac:dyDescent="0.25">
      <c r="B5936" t="s">
        <v>40</v>
      </c>
      <c r="C5936" t="s">
        <v>9</v>
      </c>
      <c r="D5936" t="s">
        <v>52</v>
      </c>
      <c r="E5936" s="1">
        <v>44504</v>
      </c>
      <c r="F5936" s="4">
        <v>1932</v>
      </c>
      <c r="G5936">
        <v>194</v>
      </c>
      <c r="H5936" s="3">
        <f>_xlfn.XLOOKUP(sales[[#This Row],[Product]],products[Product],products[Cost per box])*sales[[#This Row],[Boxes]]</f>
        <v>644.07999999999993</v>
      </c>
      <c r="I5936" s="4">
        <f>sales[[#This Row],[Revenue]]-sales[[#This Row],[Cost]]</f>
        <v>1287.92</v>
      </c>
    </row>
    <row r="5937" spans="2:9" x14ac:dyDescent="0.25">
      <c r="B5937" t="s">
        <v>10</v>
      </c>
      <c r="C5937" t="s">
        <v>27</v>
      </c>
      <c r="D5937" t="s">
        <v>26</v>
      </c>
      <c r="E5937" s="1">
        <v>44504</v>
      </c>
      <c r="F5937" s="4">
        <v>10003</v>
      </c>
      <c r="G5937">
        <v>770</v>
      </c>
      <c r="H5937" s="3">
        <f>_xlfn.XLOOKUP(sales[[#This Row],[Product]],products[Product],products[Cost per box])*sales[[#This Row],[Boxes]]</f>
        <v>4951.0999999999995</v>
      </c>
      <c r="I5937" s="4">
        <f>sales[[#This Row],[Revenue]]-sales[[#This Row],[Cost]]</f>
        <v>5051.9000000000005</v>
      </c>
    </row>
    <row r="5938" spans="2:9" x14ac:dyDescent="0.25">
      <c r="B5938" t="s">
        <v>18</v>
      </c>
      <c r="C5938" t="s">
        <v>9</v>
      </c>
      <c r="D5938" t="s">
        <v>45</v>
      </c>
      <c r="E5938" s="1">
        <v>44504</v>
      </c>
      <c r="F5938" s="4">
        <v>9919</v>
      </c>
      <c r="G5938">
        <v>432</v>
      </c>
      <c r="H5938" s="3">
        <f>_xlfn.XLOOKUP(sales[[#This Row],[Product]],products[Product],products[Cost per box])*sales[[#This Row],[Boxes]]</f>
        <v>3339.36</v>
      </c>
      <c r="I5938" s="4">
        <f>sales[[#This Row],[Revenue]]-sales[[#This Row],[Cost]]</f>
        <v>6579.6399999999994</v>
      </c>
    </row>
    <row r="5939" spans="2:9" x14ac:dyDescent="0.25">
      <c r="B5939" t="s">
        <v>23</v>
      </c>
      <c r="C5939" t="s">
        <v>9</v>
      </c>
      <c r="D5939" t="s">
        <v>48</v>
      </c>
      <c r="E5939" s="1">
        <v>44504</v>
      </c>
      <c r="F5939" s="4">
        <v>4851</v>
      </c>
      <c r="G5939">
        <v>180</v>
      </c>
      <c r="H5939" s="3">
        <f>_xlfn.XLOOKUP(sales[[#This Row],[Product]],products[Product],products[Cost per box])*sales[[#This Row],[Boxes]]</f>
        <v>1346.4</v>
      </c>
      <c r="I5939" s="4">
        <f>sales[[#This Row],[Revenue]]-sales[[#This Row],[Cost]]</f>
        <v>3504.6</v>
      </c>
    </row>
    <row r="5940" spans="2:9" x14ac:dyDescent="0.25">
      <c r="B5940" t="s">
        <v>55</v>
      </c>
      <c r="C5940" t="s">
        <v>27</v>
      </c>
      <c r="D5940" t="s">
        <v>17</v>
      </c>
      <c r="E5940" s="1">
        <v>44504</v>
      </c>
      <c r="F5940" s="4">
        <v>1610</v>
      </c>
      <c r="G5940">
        <v>77</v>
      </c>
      <c r="H5940" s="3">
        <f>_xlfn.XLOOKUP(sales[[#This Row],[Product]],products[Product],products[Cost per box])*sales[[#This Row],[Boxes]]</f>
        <v>523.6</v>
      </c>
      <c r="I5940" s="4">
        <f>sales[[#This Row],[Revenue]]-sales[[#This Row],[Cost]]</f>
        <v>1086.4000000000001</v>
      </c>
    </row>
    <row r="5941" spans="2:9" x14ac:dyDescent="0.25">
      <c r="B5941" t="s">
        <v>55</v>
      </c>
      <c r="C5941" t="s">
        <v>16</v>
      </c>
      <c r="D5941" t="s">
        <v>7</v>
      </c>
      <c r="E5941" s="1">
        <v>44504</v>
      </c>
      <c r="F5941" s="4">
        <v>3689</v>
      </c>
      <c r="G5941">
        <v>264</v>
      </c>
      <c r="H5941" s="3">
        <f>_xlfn.XLOOKUP(sales[[#This Row],[Product]],products[Product],products[Cost per box])*sales[[#This Row],[Boxes]]</f>
        <v>1359.6000000000001</v>
      </c>
      <c r="I5941" s="4">
        <f>sales[[#This Row],[Revenue]]-sales[[#This Row],[Cost]]</f>
        <v>2329.3999999999996</v>
      </c>
    </row>
    <row r="5942" spans="2:9" x14ac:dyDescent="0.25">
      <c r="B5942" t="s">
        <v>51</v>
      </c>
      <c r="C5942" t="s">
        <v>16</v>
      </c>
      <c r="D5942" t="s">
        <v>52</v>
      </c>
      <c r="E5942" s="1">
        <v>44504</v>
      </c>
      <c r="F5942" s="4">
        <v>2555</v>
      </c>
      <c r="G5942">
        <v>256</v>
      </c>
      <c r="H5942" s="3">
        <f>_xlfn.XLOOKUP(sales[[#This Row],[Product]],products[Product],products[Cost per box])*sales[[#This Row],[Boxes]]</f>
        <v>849.92</v>
      </c>
      <c r="I5942" s="4">
        <f>sales[[#This Row],[Revenue]]-sales[[#This Row],[Cost]]</f>
        <v>1705.08</v>
      </c>
    </row>
    <row r="5943" spans="2:9" x14ac:dyDescent="0.25">
      <c r="B5943" t="s">
        <v>23</v>
      </c>
      <c r="C5943" t="s">
        <v>27</v>
      </c>
      <c r="D5943" t="s">
        <v>22</v>
      </c>
      <c r="E5943" s="1">
        <v>44504</v>
      </c>
      <c r="F5943" s="4">
        <v>2485</v>
      </c>
      <c r="G5943">
        <v>249</v>
      </c>
      <c r="H5943" s="3">
        <f>_xlfn.XLOOKUP(sales[[#This Row],[Product]],products[Product],products[Cost per box])*sales[[#This Row],[Boxes]]</f>
        <v>2046.7800000000002</v>
      </c>
      <c r="I5943" s="4">
        <f>sales[[#This Row],[Revenue]]-sales[[#This Row],[Cost]]</f>
        <v>438.2199999999998</v>
      </c>
    </row>
    <row r="5944" spans="2:9" x14ac:dyDescent="0.25">
      <c r="B5944" t="s">
        <v>32</v>
      </c>
      <c r="C5944" t="s">
        <v>9</v>
      </c>
      <c r="D5944" t="s">
        <v>45</v>
      </c>
      <c r="E5944" s="1">
        <v>44505</v>
      </c>
      <c r="F5944" s="4">
        <v>2933</v>
      </c>
      <c r="G5944">
        <v>123</v>
      </c>
      <c r="H5944" s="3">
        <f>_xlfn.XLOOKUP(sales[[#This Row],[Product]],products[Product],products[Cost per box])*sales[[#This Row],[Boxes]]</f>
        <v>950.79000000000008</v>
      </c>
      <c r="I5944" s="4">
        <f>sales[[#This Row],[Revenue]]-sales[[#This Row],[Cost]]</f>
        <v>1982.21</v>
      </c>
    </row>
    <row r="5945" spans="2:9" x14ac:dyDescent="0.25">
      <c r="B5945" t="s">
        <v>53</v>
      </c>
      <c r="C5945" t="s">
        <v>9</v>
      </c>
      <c r="D5945" t="s">
        <v>42</v>
      </c>
      <c r="E5945" s="1">
        <v>44505</v>
      </c>
      <c r="F5945" s="4">
        <v>7378</v>
      </c>
      <c r="G5945">
        <v>527</v>
      </c>
      <c r="H5945" s="3">
        <f>_xlfn.XLOOKUP(sales[[#This Row],[Product]],products[Product],products[Cost per box])*sales[[#This Row],[Boxes]]</f>
        <v>2497.98</v>
      </c>
      <c r="I5945" s="4">
        <f>sales[[#This Row],[Revenue]]-sales[[#This Row],[Cost]]</f>
        <v>4880.0200000000004</v>
      </c>
    </row>
    <row r="5946" spans="2:9" x14ac:dyDescent="0.25">
      <c r="B5946" t="s">
        <v>33</v>
      </c>
      <c r="C5946" t="s">
        <v>16</v>
      </c>
      <c r="D5946" t="s">
        <v>50</v>
      </c>
      <c r="E5946" s="1">
        <v>44505</v>
      </c>
      <c r="F5946" s="4">
        <v>9744</v>
      </c>
      <c r="G5946">
        <v>406</v>
      </c>
      <c r="H5946" s="3">
        <f>_xlfn.XLOOKUP(sales[[#This Row],[Product]],products[Product],products[Cost per box])*sales[[#This Row],[Boxes]]</f>
        <v>5038.46</v>
      </c>
      <c r="I5946" s="4">
        <f>sales[[#This Row],[Revenue]]-sales[[#This Row],[Cost]]</f>
        <v>4705.54</v>
      </c>
    </row>
    <row r="5947" spans="2:9" x14ac:dyDescent="0.25">
      <c r="B5947" t="s">
        <v>32</v>
      </c>
      <c r="C5947" t="s">
        <v>21</v>
      </c>
      <c r="D5947" t="s">
        <v>19</v>
      </c>
      <c r="E5947" s="1">
        <v>44505</v>
      </c>
      <c r="F5947" s="4">
        <v>7588</v>
      </c>
      <c r="G5947">
        <v>447</v>
      </c>
      <c r="H5947" s="3">
        <f>_xlfn.XLOOKUP(sales[[#This Row],[Product]],products[Product],products[Cost per box])*sales[[#This Row],[Boxes]]</f>
        <v>4572.8100000000004</v>
      </c>
      <c r="I5947" s="4">
        <f>sales[[#This Row],[Revenue]]-sales[[#This Row],[Cost]]</f>
        <v>3015.1899999999996</v>
      </c>
    </row>
    <row r="5948" spans="2:9" x14ac:dyDescent="0.25">
      <c r="B5948" t="s">
        <v>25</v>
      </c>
      <c r="C5948" t="s">
        <v>11</v>
      </c>
      <c r="D5948" t="s">
        <v>19</v>
      </c>
      <c r="E5948" s="1">
        <v>44505</v>
      </c>
      <c r="F5948" s="4">
        <v>14672</v>
      </c>
      <c r="G5948">
        <v>840</v>
      </c>
      <c r="H5948" s="3">
        <f>_xlfn.XLOOKUP(sales[[#This Row],[Product]],products[Product],products[Cost per box])*sales[[#This Row],[Boxes]]</f>
        <v>8593.2000000000007</v>
      </c>
      <c r="I5948" s="4">
        <f>sales[[#This Row],[Revenue]]-sales[[#This Row],[Cost]]</f>
        <v>6078.7999999999993</v>
      </c>
    </row>
    <row r="5949" spans="2:9" x14ac:dyDescent="0.25">
      <c r="B5949" t="s">
        <v>29</v>
      </c>
      <c r="C5949" t="s">
        <v>11</v>
      </c>
      <c r="D5949" t="s">
        <v>47</v>
      </c>
      <c r="E5949" s="1">
        <v>44505</v>
      </c>
      <c r="F5949" s="4">
        <v>3724</v>
      </c>
      <c r="G5949">
        <v>220</v>
      </c>
      <c r="H5949" s="3">
        <f>_xlfn.XLOOKUP(sales[[#This Row],[Product]],products[Product],products[Cost per box])*sales[[#This Row],[Boxes]]</f>
        <v>1157.2</v>
      </c>
      <c r="I5949" s="4">
        <f>sales[[#This Row],[Revenue]]-sales[[#This Row],[Cost]]</f>
        <v>2566.8000000000002</v>
      </c>
    </row>
    <row r="5950" spans="2:9" x14ac:dyDescent="0.25">
      <c r="B5950" t="s">
        <v>49</v>
      </c>
      <c r="C5950" t="s">
        <v>6</v>
      </c>
      <c r="D5950" t="s">
        <v>17</v>
      </c>
      <c r="E5950" s="1">
        <v>44505</v>
      </c>
      <c r="F5950" s="4">
        <v>1421</v>
      </c>
      <c r="G5950">
        <v>68</v>
      </c>
      <c r="H5950" s="3">
        <f>_xlfn.XLOOKUP(sales[[#This Row],[Product]],products[Product],products[Cost per box])*sales[[#This Row],[Boxes]]</f>
        <v>462.4</v>
      </c>
      <c r="I5950" s="4">
        <f>sales[[#This Row],[Revenue]]-sales[[#This Row],[Cost]]</f>
        <v>958.6</v>
      </c>
    </row>
    <row r="5951" spans="2:9" x14ac:dyDescent="0.25">
      <c r="B5951" t="s">
        <v>57</v>
      </c>
      <c r="C5951" t="s">
        <v>6</v>
      </c>
      <c r="D5951" t="s">
        <v>36</v>
      </c>
      <c r="E5951" s="1">
        <v>44505</v>
      </c>
      <c r="F5951" s="4">
        <v>11648</v>
      </c>
      <c r="G5951">
        <v>1470</v>
      </c>
      <c r="H5951" s="3">
        <f>_xlfn.XLOOKUP(sales[[#This Row],[Product]],products[Product],products[Cost per box])*sales[[#This Row],[Boxes]]</f>
        <v>7408.8</v>
      </c>
      <c r="I5951" s="4">
        <f>sales[[#This Row],[Revenue]]-sales[[#This Row],[Cost]]</f>
        <v>4239.2</v>
      </c>
    </row>
    <row r="5952" spans="2:9" x14ac:dyDescent="0.25">
      <c r="B5952" t="s">
        <v>32</v>
      </c>
      <c r="C5952" t="s">
        <v>21</v>
      </c>
      <c r="D5952" t="s">
        <v>42</v>
      </c>
      <c r="E5952" s="1">
        <v>44505</v>
      </c>
      <c r="F5952" s="4">
        <v>6216</v>
      </c>
      <c r="G5952">
        <v>444</v>
      </c>
      <c r="H5952" s="3">
        <f>_xlfn.XLOOKUP(sales[[#This Row],[Product]],products[Product],products[Cost per box])*sales[[#This Row],[Boxes]]</f>
        <v>2104.56</v>
      </c>
      <c r="I5952" s="4">
        <f>sales[[#This Row],[Revenue]]-sales[[#This Row],[Cost]]</f>
        <v>4111.4400000000005</v>
      </c>
    </row>
    <row r="5953" spans="2:9" x14ac:dyDescent="0.25">
      <c r="B5953" t="s">
        <v>49</v>
      </c>
      <c r="C5953" t="s">
        <v>16</v>
      </c>
      <c r="D5953" t="s">
        <v>52</v>
      </c>
      <c r="E5953" s="1">
        <v>44505</v>
      </c>
      <c r="F5953" s="4">
        <v>3290</v>
      </c>
      <c r="G5953">
        <v>300</v>
      </c>
      <c r="H5953" s="3">
        <f>_xlfn.XLOOKUP(sales[[#This Row],[Product]],products[Product],products[Cost per box])*sales[[#This Row],[Boxes]]</f>
        <v>996</v>
      </c>
      <c r="I5953" s="4">
        <f>sales[[#This Row],[Revenue]]-sales[[#This Row],[Cost]]</f>
        <v>2294</v>
      </c>
    </row>
    <row r="5954" spans="2:9" x14ac:dyDescent="0.25">
      <c r="B5954" t="s">
        <v>53</v>
      </c>
      <c r="C5954" t="s">
        <v>27</v>
      </c>
      <c r="D5954" t="s">
        <v>19</v>
      </c>
      <c r="E5954" s="1">
        <v>44505</v>
      </c>
      <c r="F5954" s="4">
        <v>1778</v>
      </c>
      <c r="G5954">
        <v>99</v>
      </c>
      <c r="H5954" s="3">
        <f>_xlfn.XLOOKUP(sales[[#This Row],[Product]],products[Product],products[Cost per box])*sales[[#This Row],[Boxes]]</f>
        <v>1012.7700000000001</v>
      </c>
      <c r="I5954" s="4">
        <f>sales[[#This Row],[Revenue]]-sales[[#This Row],[Cost]]</f>
        <v>765.2299999999999</v>
      </c>
    </row>
    <row r="5955" spans="2:9" x14ac:dyDescent="0.25">
      <c r="B5955" t="s">
        <v>40</v>
      </c>
      <c r="C5955" t="s">
        <v>9</v>
      </c>
      <c r="D5955" t="s">
        <v>7</v>
      </c>
      <c r="E5955" s="1">
        <v>44505</v>
      </c>
      <c r="F5955" s="4">
        <v>13587</v>
      </c>
      <c r="G5955">
        <v>980</v>
      </c>
      <c r="H5955" s="3">
        <f>_xlfn.XLOOKUP(sales[[#This Row],[Product]],products[Product],products[Cost per box])*sales[[#This Row],[Boxes]]</f>
        <v>5047</v>
      </c>
      <c r="I5955" s="4">
        <f>sales[[#This Row],[Revenue]]-sales[[#This Row],[Cost]]</f>
        <v>8540</v>
      </c>
    </row>
    <row r="5956" spans="2:9" x14ac:dyDescent="0.25">
      <c r="B5956" t="s">
        <v>56</v>
      </c>
      <c r="C5956" t="s">
        <v>21</v>
      </c>
      <c r="D5956" t="s">
        <v>24</v>
      </c>
      <c r="E5956" s="1">
        <v>44505</v>
      </c>
      <c r="F5956" s="4">
        <v>1029</v>
      </c>
      <c r="G5956">
        <v>58</v>
      </c>
      <c r="H5956" s="3">
        <f>_xlfn.XLOOKUP(sales[[#This Row],[Product]],products[Product],products[Cost per box])*sales[[#This Row],[Boxes]]</f>
        <v>609.58000000000004</v>
      </c>
      <c r="I5956" s="4">
        <f>sales[[#This Row],[Revenue]]-sales[[#This Row],[Cost]]</f>
        <v>419.41999999999996</v>
      </c>
    </row>
    <row r="5957" spans="2:9" x14ac:dyDescent="0.25">
      <c r="B5957" t="s">
        <v>57</v>
      </c>
      <c r="C5957" t="s">
        <v>9</v>
      </c>
      <c r="D5957" t="s">
        <v>28</v>
      </c>
      <c r="E5957" s="1">
        <v>44505</v>
      </c>
      <c r="F5957" s="4">
        <v>9261</v>
      </c>
      <c r="G5957">
        <v>1330</v>
      </c>
      <c r="H5957" s="3">
        <f>_xlfn.XLOOKUP(sales[[#This Row],[Product]],products[Product],products[Cost per box])*sales[[#This Row],[Boxes]]</f>
        <v>3670.7999999999997</v>
      </c>
      <c r="I5957" s="4">
        <f>sales[[#This Row],[Revenue]]-sales[[#This Row],[Cost]]</f>
        <v>5590.2000000000007</v>
      </c>
    </row>
    <row r="5958" spans="2:9" x14ac:dyDescent="0.25">
      <c r="B5958" t="s">
        <v>46</v>
      </c>
      <c r="C5958" t="s">
        <v>6</v>
      </c>
      <c r="D5958" t="s">
        <v>35</v>
      </c>
      <c r="E5958" s="1">
        <v>44505</v>
      </c>
      <c r="F5958" s="4">
        <v>13776</v>
      </c>
      <c r="G5958">
        <v>700</v>
      </c>
      <c r="H5958" s="3">
        <f>_xlfn.XLOOKUP(sales[[#This Row],[Product]],products[Product],products[Cost per box])*sales[[#This Row],[Boxes]]</f>
        <v>1855</v>
      </c>
      <c r="I5958" s="4">
        <f>sales[[#This Row],[Revenue]]-sales[[#This Row],[Cost]]</f>
        <v>11921</v>
      </c>
    </row>
    <row r="5959" spans="2:9" x14ac:dyDescent="0.25">
      <c r="B5959" t="s">
        <v>32</v>
      </c>
      <c r="C5959" t="s">
        <v>16</v>
      </c>
      <c r="D5959" t="s">
        <v>26</v>
      </c>
      <c r="E5959" s="1">
        <v>44505</v>
      </c>
      <c r="F5959" s="4">
        <v>16555</v>
      </c>
      <c r="G5959">
        <v>1260</v>
      </c>
      <c r="H5959" s="3">
        <f>_xlfn.XLOOKUP(sales[[#This Row],[Product]],products[Product],products[Cost per box])*sales[[#This Row],[Boxes]]</f>
        <v>8101.7999999999993</v>
      </c>
      <c r="I5959" s="4">
        <f>sales[[#This Row],[Revenue]]-sales[[#This Row],[Cost]]</f>
        <v>8453.2000000000007</v>
      </c>
    </row>
    <row r="5960" spans="2:9" x14ac:dyDescent="0.25">
      <c r="B5960" t="s">
        <v>34</v>
      </c>
      <c r="C5960" t="s">
        <v>11</v>
      </c>
      <c r="D5960" t="s">
        <v>35</v>
      </c>
      <c r="E5960" s="1">
        <v>44505</v>
      </c>
      <c r="F5960" s="4">
        <v>4536</v>
      </c>
      <c r="G5960">
        <v>252</v>
      </c>
      <c r="H5960" s="3">
        <f>_xlfn.XLOOKUP(sales[[#This Row],[Product]],products[Product],products[Cost per box])*sales[[#This Row],[Boxes]]</f>
        <v>667.8</v>
      </c>
      <c r="I5960" s="4">
        <f>sales[[#This Row],[Revenue]]-sales[[#This Row],[Cost]]</f>
        <v>3868.2</v>
      </c>
    </row>
    <row r="5961" spans="2:9" x14ac:dyDescent="0.25">
      <c r="B5961" t="s">
        <v>40</v>
      </c>
      <c r="C5961" t="s">
        <v>6</v>
      </c>
      <c r="D5961" t="s">
        <v>50</v>
      </c>
      <c r="E5961" s="1">
        <v>44505</v>
      </c>
      <c r="F5961" s="4">
        <v>8162</v>
      </c>
      <c r="G5961">
        <v>341</v>
      </c>
      <c r="H5961" s="3">
        <f>_xlfn.XLOOKUP(sales[[#This Row],[Product]],products[Product],products[Cost per box])*sales[[#This Row],[Boxes]]</f>
        <v>4231.8100000000004</v>
      </c>
      <c r="I5961" s="4">
        <f>sales[[#This Row],[Revenue]]-sales[[#This Row],[Cost]]</f>
        <v>3930.1899999999996</v>
      </c>
    </row>
    <row r="5962" spans="2:9" x14ac:dyDescent="0.25">
      <c r="B5962" t="s">
        <v>32</v>
      </c>
      <c r="C5962" t="s">
        <v>6</v>
      </c>
      <c r="D5962" t="s">
        <v>52</v>
      </c>
      <c r="E5962" s="1">
        <v>44505</v>
      </c>
      <c r="F5962" s="4">
        <v>350</v>
      </c>
      <c r="G5962">
        <v>32</v>
      </c>
      <c r="H5962" s="3">
        <f>_xlfn.XLOOKUP(sales[[#This Row],[Product]],products[Product],products[Cost per box])*sales[[#This Row],[Boxes]]</f>
        <v>106.24</v>
      </c>
      <c r="I5962" s="4">
        <f>sales[[#This Row],[Revenue]]-sales[[#This Row],[Cost]]</f>
        <v>243.76</v>
      </c>
    </row>
    <row r="5963" spans="2:9" x14ac:dyDescent="0.25">
      <c r="B5963" t="s">
        <v>15</v>
      </c>
      <c r="C5963" t="s">
        <v>27</v>
      </c>
      <c r="D5963" t="s">
        <v>36</v>
      </c>
      <c r="E5963" s="1">
        <v>44505</v>
      </c>
      <c r="F5963" s="4">
        <v>5110</v>
      </c>
      <c r="G5963">
        <v>700</v>
      </c>
      <c r="H5963" s="3">
        <f>_xlfn.XLOOKUP(sales[[#This Row],[Product]],products[Product],products[Cost per box])*sales[[#This Row],[Boxes]]</f>
        <v>3528</v>
      </c>
      <c r="I5963" s="4">
        <f>sales[[#This Row],[Revenue]]-sales[[#This Row],[Cost]]</f>
        <v>1582</v>
      </c>
    </row>
    <row r="5964" spans="2:9" x14ac:dyDescent="0.25">
      <c r="B5964" t="s">
        <v>18</v>
      </c>
      <c r="C5964" t="s">
        <v>21</v>
      </c>
      <c r="D5964" t="s">
        <v>43</v>
      </c>
      <c r="E5964" s="1">
        <v>44505</v>
      </c>
      <c r="F5964" s="4">
        <v>4326</v>
      </c>
      <c r="G5964">
        <v>217</v>
      </c>
      <c r="H5964" s="3">
        <f>_xlfn.XLOOKUP(sales[[#This Row],[Product]],products[Product],products[Cost per box])*sales[[#This Row],[Boxes]]</f>
        <v>835.45</v>
      </c>
      <c r="I5964" s="4">
        <f>sales[[#This Row],[Revenue]]-sales[[#This Row],[Cost]]</f>
        <v>3490.55</v>
      </c>
    </row>
    <row r="5965" spans="2:9" x14ac:dyDescent="0.25">
      <c r="B5965" t="s">
        <v>57</v>
      </c>
      <c r="C5965" t="s">
        <v>9</v>
      </c>
      <c r="D5965" t="s">
        <v>50</v>
      </c>
      <c r="E5965" s="1">
        <v>44505</v>
      </c>
      <c r="F5965" s="4">
        <v>595</v>
      </c>
      <c r="G5965">
        <v>26</v>
      </c>
      <c r="H5965" s="3">
        <f>_xlfn.XLOOKUP(sales[[#This Row],[Product]],products[Product],products[Cost per box])*sales[[#This Row],[Boxes]]</f>
        <v>322.66000000000003</v>
      </c>
      <c r="I5965" s="4">
        <f>sales[[#This Row],[Revenue]]-sales[[#This Row],[Cost]]</f>
        <v>272.33999999999997</v>
      </c>
    </row>
    <row r="5966" spans="2:9" x14ac:dyDescent="0.25">
      <c r="B5966" t="s">
        <v>46</v>
      </c>
      <c r="C5966" t="s">
        <v>6</v>
      </c>
      <c r="D5966" t="s">
        <v>7</v>
      </c>
      <c r="E5966" s="1">
        <v>44505</v>
      </c>
      <c r="F5966" s="4">
        <v>5551</v>
      </c>
      <c r="G5966">
        <v>347</v>
      </c>
      <c r="H5966" s="3">
        <f>_xlfn.XLOOKUP(sales[[#This Row],[Product]],products[Product],products[Cost per box])*sales[[#This Row],[Boxes]]</f>
        <v>1787.0500000000002</v>
      </c>
      <c r="I5966" s="4">
        <f>sales[[#This Row],[Revenue]]-sales[[#This Row],[Cost]]</f>
        <v>3763.95</v>
      </c>
    </row>
    <row r="5967" spans="2:9" x14ac:dyDescent="0.25">
      <c r="B5967" t="s">
        <v>54</v>
      </c>
      <c r="C5967" t="s">
        <v>9</v>
      </c>
      <c r="D5967" t="s">
        <v>44</v>
      </c>
      <c r="E5967" s="1">
        <v>44505</v>
      </c>
      <c r="F5967" s="4">
        <v>13188</v>
      </c>
      <c r="G5967">
        <v>550</v>
      </c>
      <c r="H5967" s="3">
        <f>_xlfn.XLOOKUP(sales[[#This Row],[Product]],products[Product],products[Cost per box])*sales[[#This Row],[Boxes]]</f>
        <v>5263.5</v>
      </c>
      <c r="I5967" s="4">
        <f>sales[[#This Row],[Revenue]]-sales[[#This Row],[Cost]]</f>
        <v>7924.5</v>
      </c>
    </row>
    <row r="5968" spans="2:9" x14ac:dyDescent="0.25">
      <c r="B5968" t="s">
        <v>33</v>
      </c>
      <c r="C5968" t="s">
        <v>6</v>
      </c>
      <c r="D5968" t="s">
        <v>44</v>
      </c>
      <c r="E5968" s="1">
        <v>44505</v>
      </c>
      <c r="F5968" s="4">
        <v>1099</v>
      </c>
      <c r="G5968">
        <v>50</v>
      </c>
      <c r="H5968" s="3">
        <f>_xlfn.XLOOKUP(sales[[#This Row],[Product]],products[Product],products[Cost per box])*sales[[#This Row],[Boxes]]</f>
        <v>478.5</v>
      </c>
      <c r="I5968" s="4">
        <f>sales[[#This Row],[Revenue]]-sales[[#This Row],[Cost]]</f>
        <v>620.5</v>
      </c>
    </row>
    <row r="5969" spans="2:9" x14ac:dyDescent="0.25">
      <c r="B5969" t="s">
        <v>57</v>
      </c>
      <c r="C5969" t="s">
        <v>27</v>
      </c>
      <c r="D5969" t="s">
        <v>14</v>
      </c>
      <c r="E5969" s="1">
        <v>44505</v>
      </c>
      <c r="F5969" s="4">
        <v>13839</v>
      </c>
      <c r="G5969">
        <v>2310</v>
      </c>
      <c r="H5969" s="3">
        <f>_xlfn.XLOOKUP(sales[[#This Row],[Product]],products[Product],products[Cost per box])*sales[[#This Row],[Boxes]]</f>
        <v>14576.099999999999</v>
      </c>
      <c r="I5969" s="4">
        <f>sales[[#This Row],[Revenue]]-sales[[#This Row],[Cost]]</f>
        <v>-737.09999999999854</v>
      </c>
    </row>
    <row r="5970" spans="2:9" x14ac:dyDescent="0.25">
      <c r="B5970" t="s">
        <v>39</v>
      </c>
      <c r="C5970" t="s">
        <v>16</v>
      </c>
      <c r="D5970" t="s">
        <v>36</v>
      </c>
      <c r="E5970" s="1">
        <v>44505</v>
      </c>
      <c r="F5970" s="4">
        <v>14868</v>
      </c>
      <c r="G5970">
        <v>2100</v>
      </c>
      <c r="H5970" s="3">
        <f>_xlfn.XLOOKUP(sales[[#This Row],[Product]],products[Product],products[Cost per box])*sales[[#This Row],[Boxes]]</f>
        <v>10584</v>
      </c>
      <c r="I5970" s="4">
        <f>sales[[#This Row],[Revenue]]-sales[[#This Row],[Cost]]</f>
        <v>4284</v>
      </c>
    </row>
    <row r="5971" spans="2:9" x14ac:dyDescent="0.25">
      <c r="B5971" t="s">
        <v>5</v>
      </c>
      <c r="C5971" t="s">
        <v>27</v>
      </c>
      <c r="D5971" t="s">
        <v>12</v>
      </c>
      <c r="E5971" s="1">
        <v>44505</v>
      </c>
      <c r="F5971" s="4">
        <v>2814</v>
      </c>
      <c r="G5971">
        <v>166</v>
      </c>
      <c r="H5971" s="3">
        <f>_xlfn.XLOOKUP(sales[[#This Row],[Product]],products[Product],products[Cost per box])*sales[[#This Row],[Boxes]]</f>
        <v>1399.3799999999999</v>
      </c>
      <c r="I5971" s="4">
        <f>sales[[#This Row],[Revenue]]-sales[[#This Row],[Cost]]</f>
        <v>1414.6200000000001</v>
      </c>
    </row>
    <row r="5972" spans="2:9" x14ac:dyDescent="0.25">
      <c r="B5972" t="s">
        <v>41</v>
      </c>
      <c r="C5972" t="s">
        <v>11</v>
      </c>
      <c r="D5972" t="s">
        <v>50</v>
      </c>
      <c r="E5972" s="1">
        <v>44505</v>
      </c>
      <c r="F5972" s="4">
        <v>5691</v>
      </c>
      <c r="G5972">
        <v>238</v>
      </c>
      <c r="H5972" s="3">
        <f>_xlfn.XLOOKUP(sales[[#This Row],[Product]],products[Product],products[Cost per box])*sales[[#This Row],[Boxes]]</f>
        <v>2953.58</v>
      </c>
      <c r="I5972" s="4">
        <f>sales[[#This Row],[Revenue]]-sales[[#This Row],[Cost]]</f>
        <v>2737.42</v>
      </c>
    </row>
    <row r="5973" spans="2:9" x14ac:dyDescent="0.25">
      <c r="B5973" t="s">
        <v>39</v>
      </c>
      <c r="C5973" t="s">
        <v>6</v>
      </c>
      <c r="D5973" t="s">
        <v>50</v>
      </c>
      <c r="E5973" s="1">
        <v>44505</v>
      </c>
      <c r="F5973" s="4">
        <v>2331</v>
      </c>
      <c r="G5973">
        <v>98</v>
      </c>
      <c r="H5973" s="3">
        <f>_xlfn.XLOOKUP(sales[[#This Row],[Product]],products[Product],products[Cost per box])*sales[[#This Row],[Boxes]]</f>
        <v>1216.18</v>
      </c>
      <c r="I5973" s="4">
        <f>sales[[#This Row],[Revenue]]-sales[[#This Row],[Cost]]</f>
        <v>1114.82</v>
      </c>
    </row>
    <row r="5974" spans="2:9" x14ac:dyDescent="0.25">
      <c r="B5974" t="s">
        <v>46</v>
      </c>
      <c r="C5974" t="s">
        <v>16</v>
      </c>
      <c r="D5974" t="s">
        <v>17</v>
      </c>
      <c r="E5974" s="1">
        <v>44505</v>
      </c>
      <c r="F5974" s="4">
        <v>532</v>
      </c>
      <c r="G5974">
        <v>25</v>
      </c>
      <c r="H5974" s="3">
        <f>_xlfn.XLOOKUP(sales[[#This Row],[Product]],products[Product],products[Cost per box])*sales[[#This Row],[Boxes]]</f>
        <v>170</v>
      </c>
      <c r="I5974" s="4">
        <f>sales[[#This Row],[Revenue]]-sales[[#This Row],[Cost]]</f>
        <v>362</v>
      </c>
    </row>
    <row r="5975" spans="2:9" x14ac:dyDescent="0.25">
      <c r="B5975" t="s">
        <v>40</v>
      </c>
      <c r="C5975" t="s">
        <v>11</v>
      </c>
      <c r="D5975" t="s">
        <v>35</v>
      </c>
      <c r="E5975" s="1">
        <v>44505</v>
      </c>
      <c r="F5975" s="4">
        <v>13846</v>
      </c>
      <c r="G5975">
        <v>840</v>
      </c>
      <c r="H5975" s="3">
        <f>_xlfn.XLOOKUP(sales[[#This Row],[Product]],products[Product],products[Cost per box])*sales[[#This Row],[Boxes]]</f>
        <v>2226</v>
      </c>
      <c r="I5975" s="4">
        <f>sales[[#This Row],[Revenue]]-sales[[#This Row],[Cost]]</f>
        <v>11620</v>
      </c>
    </row>
    <row r="5976" spans="2:9" x14ac:dyDescent="0.25">
      <c r="B5976" t="s">
        <v>49</v>
      </c>
      <c r="C5976" t="s">
        <v>11</v>
      </c>
      <c r="D5976" t="s">
        <v>43</v>
      </c>
      <c r="E5976" s="1">
        <v>44505</v>
      </c>
      <c r="F5976" s="4">
        <v>7854</v>
      </c>
      <c r="G5976">
        <v>374</v>
      </c>
      <c r="H5976" s="3">
        <f>_xlfn.XLOOKUP(sales[[#This Row],[Product]],products[Product],products[Cost per box])*sales[[#This Row],[Boxes]]</f>
        <v>1439.9</v>
      </c>
      <c r="I5976" s="4">
        <f>sales[[#This Row],[Revenue]]-sales[[#This Row],[Cost]]</f>
        <v>6414.1</v>
      </c>
    </row>
    <row r="5977" spans="2:9" x14ac:dyDescent="0.25">
      <c r="B5977" t="s">
        <v>5</v>
      </c>
      <c r="C5977" t="s">
        <v>21</v>
      </c>
      <c r="D5977" t="s">
        <v>28</v>
      </c>
      <c r="E5977" s="1">
        <v>44505</v>
      </c>
      <c r="F5977" s="4">
        <v>2037</v>
      </c>
      <c r="G5977">
        <v>291</v>
      </c>
      <c r="H5977" s="3">
        <f>_xlfn.XLOOKUP(sales[[#This Row],[Product]],products[Product],products[Cost per box])*sales[[#This Row],[Boxes]]</f>
        <v>803.16</v>
      </c>
      <c r="I5977" s="4">
        <f>sales[[#This Row],[Revenue]]-sales[[#This Row],[Cost]]</f>
        <v>1233.8400000000001</v>
      </c>
    </row>
    <row r="5978" spans="2:9" x14ac:dyDescent="0.25">
      <c r="B5978" t="s">
        <v>39</v>
      </c>
      <c r="C5978" t="s">
        <v>9</v>
      </c>
      <c r="D5978" t="s">
        <v>36</v>
      </c>
      <c r="E5978" s="1">
        <v>44505</v>
      </c>
      <c r="F5978" s="4">
        <v>5425</v>
      </c>
      <c r="G5978">
        <v>679</v>
      </c>
      <c r="H5978" s="3">
        <f>_xlfn.XLOOKUP(sales[[#This Row],[Product]],products[Product],products[Cost per box])*sales[[#This Row],[Boxes]]</f>
        <v>3422.16</v>
      </c>
      <c r="I5978" s="4">
        <f>sales[[#This Row],[Revenue]]-sales[[#This Row],[Cost]]</f>
        <v>2002.8400000000001</v>
      </c>
    </row>
    <row r="5979" spans="2:9" x14ac:dyDescent="0.25">
      <c r="B5979" t="s">
        <v>20</v>
      </c>
      <c r="C5979" t="s">
        <v>16</v>
      </c>
      <c r="D5979" t="s">
        <v>50</v>
      </c>
      <c r="E5979" s="1">
        <v>44505</v>
      </c>
      <c r="F5979" s="4">
        <v>1232</v>
      </c>
      <c r="G5979">
        <v>56</v>
      </c>
      <c r="H5979" s="3">
        <f>_xlfn.XLOOKUP(sales[[#This Row],[Product]],products[Product],products[Cost per box])*sales[[#This Row],[Boxes]]</f>
        <v>694.96</v>
      </c>
      <c r="I5979" s="4">
        <f>sales[[#This Row],[Revenue]]-sales[[#This Row],[Cost]]</f>
        <v>537.04</v>
      </c>
    </row>
    <row r="5980" spans="2:9" x14ac:dyDescent="0.25">
      <c r="B5980" t="s">
        <v>5</v>
      </c>
      <c r="C5980" t="s">
        <v>16</v>
      </c>
      <c r="D5980" t="s">
        <v>12</v>
      </c>
      <c r="E5980" s="1">
        <v>44505</v>
      </c>
      <c r="F5980" s="4">
        <v>5320</v>
      </c>
      <c r="G5980">
        <v>313</v>
      </c>
      <c r="H5980" s="3">
        <f>_xlfn.XLOOKUP(sales[[#This Row],[Product]],products[Product],products[Cost per box])*sales[[#This Row],[Boxes]]</f>
        <v>2638.5899999999997</v>
      </c>
      <c r="I5980" s="4">
        <f>sales[[#This Row],[Revenue]]-sales[[#This Row],[Cost]]</f>
        <v>2681.4100000000003</v>
      </c>
    </row>
    <row r="5981" spans="2:9" x14ac:dyDescent="0.25">
      <c r="B5981" t="s">
        <v>15</v>
      </c>
      <c r="C5981" t="s">
        <v>11</v>
      </c>
      <c r="D5981" t="s">
        <v>43</v>
      </c>
      <c r="E5981" s="1">
        <v>44505</v>
      </c>
      <c r="F5981" s="4">
        <v>0</v>
      </c>
      <c r="G5981">
        <v>0</v>
      </c>
      <c r="H5981" s="3">
        <f>_xlfn.XLOOKUP(sales[[#This Row],[Product]],products[Product],products[Cost per box])*sales[[#This Row],[Boxes]]</f>
        <v>0</v>
      </c>
      <c r="I5981" s="4">
        <f>sales[[#This Row],[Revenue]]-sales[[#This Row],[Cost]]</f>
        <v>0</v>
      </c>
    </row>
    <row r="5982" spans="2:9" x14ac:dyDescent="0.25">
      <c r="B5982" t="s">
        <v>39</v>
      </c>
      <c r="C5982" t="s">
        <v>9</v>
      </c>
      <c r="D5982" t="s">
        <v>44</v>
      </c>
      <c r="E5982" s="1">
        <v>44505</v>
      </c>
      <c r="F5982" s="4">
        <v>4767</v>
      </c>
      <c r="G5982">
        <v>208</v>
      </c>
      <c r="H5982" s="3">
        <f>_xlfn.XLOOKUP(sales[[#This Row],[Product]],products[Product],products[Cost per box])*sales[[#This Row],[Boxes]]</f>
        <v>1990.56</v>
      </c>
      <c r="I5982" s="4">
        <f>sales[[#This Row],[Revenue]]-sales[[#This Row],[Cost]]</f>
        <v>2776.44</v>
      </c>
    </row>
    <row r="5983" spans="2:9" x14ac:dyDescent="0.25">
      <c r="B5983" t="s">
        <v>49</v>
      </c>
      <c r="C5983" t="s">
        <v>9</v>
      </c>
      <c r="D5983" t="s">
        <v>48</v>
      </c>
      <c r="E5983" s="1">
        <v>44505</v>
      </c>
      <c r="F5983" s="4">
        <v>7049</v>
      </c>
      <c r="G5983">
        <v>262</v>
      </c>
      <c r="H5983" s="3">
        <f>_xlfn.XLOOKUP(sales[[#This Row],[Product]],products[Product],products[Cost per box])*sales[[#This Row],[Boxes]]</f>
        <v>1959.7600000000002</v>
      </c>
      <c r="I5983" s="4">
        <f>sales[[#This Row],[Revenue]]-sales[[#This Row],[Cost]]</f>
        <v>5089.24</v>
      </c>
    </row>
    <row r="5984" spans="2:9" x14ac:dyDescent="0.25">
      <c r="B5984" t="s">
        <v>18</v>
      </c>
      <c r="C5984" t="s">
        <v>9</v>
      </c>
      <c r="D5984" t="s">
        <v>24</v>
      </c>
      <c r="E5984" s="1">
        <v>44505</v>
      </c>
      <c r="F5984" s="4">
        <v>168</v>
      </c>
      <c r="G5984">
        <v>9</v>
      </c>
      <c r="H5984" s="3">
        <f>_xlfn.XLOOKUP(sales[[#This Row],[Product]],products[Product],products[Cost per box])*sales[[#This Row],[Boxes]]</f>
        <v>94.59</v>
      </c>
      <c r="I5984" s="4">
        <f>sales[[#This Row],[Revenue]]-sales[[#This Row],[Cost]]</f>
        <v>73.41</v>
      </c>
    </row>
    <row r="5985" spans="2:9" x14ac:dyDescent="0.25">
      <c r="B5985" t="s">
        <v>40</v>
      </c>
      <c r="C5985" t="s">
        <v>11</v>
      </c>
      <c r="D5985" t="s">
        <v>52</v>
      </c>
      <c r="E5985" s="1">
        <v>44505</v>
      </c>
      <c r="F5985" s="4">
        <v>3542</v>
      </c>
      <c r="G5985">
        <v>355</v>
      </c>
      <c r="H5985" s="3">
        <f>_xlfn.XLOOKUP(sales[[#This Row],[Product]],products[Product],products[Cost per box])*sales[[#This Row],[Boxes]]</f>
        <v>1178.5999999999999</v>
      </c>
      <c r="I5985" s="4">
        <f>sales[[#This Row],[Revenue]]-sales[[#This Row],[Cost]]</f>
        <v>2363.4</v>
      </c>
    </row>
    <row r="5986" spans="2:9" x14ac:dyDescent="0.25">
      <c r="B5986" t="s">
        <v>15</v>
      </c>
      <c r="C5986" t="s">
        <v>11</v>
      </c>
      <c r="D5986" t="s">
        <v>38</v>
      </c>
      <c r="E5986" s="1">
        <v>44505</v>
      </c>
      <c r="F5986" s="4">
        <v>8407</v>
      </c>
      <c r="G5986">
        <v>324</v>
      </c>
      <c r="H5986" s="3">
        <f>_xlfn.XLOOKUP(sales[[#This Row],[Product]],products[Product],products[Cost per box])*sales[[#This Row],[Boxes]]</f>
        <v>3220.56</v>
      </c>
      <c r="I5986" s="4">
        <f>sales[[#This Row],[Revenue]]-sales[[#This Row],[Cost]]</f>
        <v>5186.4400000000005</v>
      </c>
    </row>
    <row r="5987" spans="2:9" x14ac:dyDescent="0.25">
      <c r="B5987" t="s">
        <v>25</v>
      </c>
      <c r="C5987" t="s">
        <v>27</v>
      </c>
      <c r="D5987" t="s">
        <v>14</v>
      </c>
      <c r="E5987" s="1">
        <v>44505</v>
      </c>
      <c r="F5987" s="4">
        <v>4655</v>
      </c>
      <c r="G5987">
        <v>770</v>
      </c>
      <c r="H5987" s="3">
        <f>_xlfn.XLOOKUP(sales[[#This Row],[Product]],products[Product],products[Cost per box])*sales[[#This Row],[Boxes]]</f>
        <v>4858.7</v>
      </c>
      <c r="I5987" s="4">
        <f>sales[[#This Row],[Revenue]]-sales[[#This Row],[Cost]]</f>
        <v>-203.69999999999982</v>
      </c>
    </row>
    <row r="5988" spans="2:9" x14ac:dyDescent="0.25">
      <c r="B5988" t="s">
        <v>10</v>
      </c>
      <c r="C5988" t="s">
        <v>6</v>
      </c>
      <c r="D5988" t="s">
        <v>24</v>
      </c>
      <c r="E5988" s="1">
        <v>44505</v>
      </c>
      <c r="F5988" s="4">
        <v>3990</v>
      </c>
      <c r="G5988">
        <v>222</v>
      </c>
      <c r="H5988" s="3">
        <f>_xlfn.XLOOKUP(sales[[#This Row],[Product]],products[Product],products[Cost per box])*sales[[#This Row],[Boxes]]</f>
        <v>2333.2199999999998</v>
      </c>
      <c r="I5988" s="4">
        <f>sales[[#This Row],[Revenue]]-sales[[#This Row],[Cost]]</f>
        <v>1656.7800000000002</v>
      </c>
    </row>
    <row r="5989" spans="2:9" x14ac:dyDescent="0.25">
      <c r="B5989" t="s">
        <v>23</v>
      </c>
      <c r="C5989" t="s">
        <v>27</v>
      </c>
      <c r="D5989" t="s">
        <v>44</v>
      </c>
      <c r="E5989" s="1">
        <v>44505</v>
      </c>
      <c r="F5989" s="4">
        <v>4900</v>
      </c>
      <c r="G5989">
        <v>214</v>
      </c>
      <c r="H5989" s="3">
        <f>_xlfn.XLOOKUP(sales[[#This Row],[Product]],products[Product],products[Cost per box])*sales[[#This Row],[Boxes]]</f>
        <v>2047.98</v>
      </c>
      <c r="I5989" s="4">
        <f>sales[[#This Row],[Revenue]]-sales[[#This Row],[Cost]]</f>
        <v>2852.02</v>
      </c>
    </row>
    <row r="5990" spans="2:9" x14ac:dyDescent="0.25">
      <c r="B5990" t="s">
        <v>53</v>
      </c>
      <c r="C5990" t="s">
        <v>11</v>
      </c>
      <c r="D5990" t="s">
        <v>36</v>
      </c>
      <c r="E5990" s="1">
        <v>44505</v>
      </c>
      <c r="F5990" s="4">
        <v>5362</v>
      </c>
      <c r="G5990">
        <v>770</v>
      </c>
      <c r="H5990" s="3">
        <f>_xlfn.XLOOKUP(sales[[#This Row],[Product]],products[Product],products[Cost per box])*sales[[#This Row],[Boxes]]</f>
        <v>3880.8</v>
      </c>
      <c r="I5990" s="4">
        <f>sales[[#This Row],[Revenue]]-sales[[#This Row],[Cost]]</f>
        <v>1481.1999999999998</v>
      </c>
    </row>
    <row r="5991" spans="2:9" x14ac:dyDescent="0.25">
      <c r="B5991" t="s">
        <v>25</v>
      </c>
      <c r="C5991" t="s">
        <v>11</v>
      </c>
      <c r="D5991" t="s">
        <v>7</v>
      </c>
      <c r="E5991" s="1">
        <v>44505</v>
      </c>
      <c r="F5991" s="4">
        <v>8057</v>
      </c>
      <c r="G5991">
        <v>576</v>
      </c>
      <c r="H5991" s="3">
        <f>_xlfn.XLOOKUP(sales[[#This Row],[Product]],products[Product],products[Cost per box])*sales[[#This Row],[Boxes]]</f>
        <v>2966.4</v>
      </c>
      <c r="I5991" s="4">
        <f>sales[[#This Row],[Revenue]]-sales[[#This Row],[Cost]]</f>
        <v>5090.6000000000004</v>
      </c>
    </row>
    <row r="5992" spans="2:9" x14ac:dyDescent="0.25">
      <c r="B5992" t="s">
        <v>13</v>
      </c>
      <c r="C5992" t="s">
        <v>6</v>
      </c>
      <c r="D5992" t="s">
        <v>22</v>
      </c>
      <c r="E5992" s="1">
        <v>44505</v>
      </c>
      <c r="F5992" s="4">
        <v>4585</v>
      </c>
      <c r="G5992">
        <v>574</v>
      </c>
      <c r="H5992" s="3">
        <f>_xlfn.XLOOKUP(sales[[#This Row],[Product]],products[Product],products[Cost per box])*sales[[#This Row],[Boxes]]</f>
        <v>4718.2800000000007</v>
      </c>
      <c r="I5992" s="4">
        <f>sales[[#This Row],[Revenue]]-sales[[#This Row],[Cost]]</f>
        <v>-133.28000000000065</v>
      </c>
    </row>
    <row r="5993" spans="2:9" x14ac:dyDescent="0.25">
      <c r="B5993" t="s">
        <v>13</v>
      </c>
      <c r="C5993" t="s">
        <v>16</v>
      </c>
      <c r="D5993" t="s">
        <v>36</v>
      </c>
      <c r="E5993" s="1">
        <v>44505</v>
      </c>
      <c r="F5993" s="4">
        <v>5082</v>
      </c>
      <c r="G5993">
        <v>700</v>
      </c>
      <c r="H5993" s="3">
        <f>_xlfn.XLOOKUP(sales[[#This Row],[Product]],products[Product],products[Cost per box])*sales[[#This Row],[Boxes]]</f>
        <v>3528</v>
      </c>
      <c r="I5993" s="4">
        <f>sales[[#This Row],[Revenue]]-sales[[#This Row],[Cost]]</f>
        <v>1554</v>
      </c>
    </row>
    <row r="5994" spans="2:9" x14ac:dyDescent="0.25">
      <c r="B5994" t="s">
        <v>40</v>
      </c>
      <c r="C5994" t="s">
        <v>21</v>
      </c>
      <c r="D5994" t="s">
        <v>35</v>
      </c>
      <c r="E5994" s="1">
        <v>44505</v>
      </c>
      <c r="F5994" s="4">
        <v>5747</v>
      </c>
      <c r="G5994">
        <v>303</v>
      </c>
      <c r="H5994" s="3">
        <f>_xlfn.XLOOKUP(sales[[#This Row],[Product]],products[Product],products[Cost per box])*sales[[#This Row],[Boxes]]</f>
        <v>802.94999999999993</v>
      </c>
      <c r="I5994" s="4">
        <f>sales[[#This Row],[Revenue]]-sales[[#This Row],[Cost]]</f>
        <v>4944.05</v>
      </c>
    </row>
    <row r="5995" spans="2:9" x14ac:dyDescent="0.25">
      <c r="B5995" t="s">
        <v>56</v>
      </c>
      <c r="C5995" t="s">
        <v>9</v>
      </c>
      <c r="D5995" t="s">
        <v>14</v>
      </c>
      <c r="E5995" s="1">
        <v>44505</v>
      </c>
      <c r="F5995" s="4">
        <v>5467</v>
      </c>
      <c r="G5995">
        <v>910</v>
      </c>
      <c r="H5995" s="3">
        <f>_xlfn.XLOOKUP(sales[[#This Row],[Product]],products[Product],products[Cost per box])*sales[[#This Row],[Boxes]]</f>
        <v>5742.0999999999995</v>
      </c>
      <c r="I5995" s="4">
        <f>sales[[#This Row],[Revenue]]-sales[[#This Row],[Cost]]</f>
        <v>-275.09999999999945</v>
      </c>
    </row>
    <row r="5996" spans="2:9" x14ac:dyDescent="0.25">
      <c r="B5996" t="s">
        <v>15</v>
      </c>
      <c r="C5996" t="s">
        <v>11</v>
      </c>
      <c r="D5996" t="s">
        <v>26</v>
      </c>
      <c r="E5996" s="1">
        <v>44505</v>
      </c>
      <c r="F5996" s="4">
        <v>1722</v>
      </c>
      <c r="G5996">
        <v>157</v>
      </c>
      <c r="H5996" s="3">
        <f>_xlfn.XLOOKUP(sales[[#This Row],[Product]],products[Product],products[Cost per box])*sales[[#This Row],[Boxes]]</f>
        <v>1009.51</v>
      </c>
      <c r="I5996" s="4">
        <f>sales[[#This Row],[Revenue]]-sales[[#This Row],[Cost]]</f>
        <v>712.49</v>
      </c>
    </row>
    <row r="5997" spans="2:9" x14ac:dyDescent="0.25">
      <c r="B5997" t="s">
        <v>18</v>
      </c>
      <c r="C5997" t="s">
        <v>16</v>
      </c>
      <c r="D5997" t="s">
        <v>47</v>
      </c>
      <c r="E5997" s="1">
        <v>44505</v>
      </c>
      <c r="F5997" s="4">
        <v>5733</v>
      </c>
      <c r="G5997">
        <v>338</v>
      </c>
      <c r="H5997" s="3">
        <f>_xlfn.XLOOKUP(sales[[#This Row],[Product]],products[Product],products[Cost per box])*sales[[#This Row],[Boxes]]</f>
        <v>1777.8799999999999</v>
      </c>
      <c r="I5997" s="4">
        <f>sales[[#This Row],[Revenue]]-sales[[#This Row],[Cost]]</f>
        <v>3955.12</v>
      </c>
    </row>
    <row r="5998" spans="2:9" x14ac:dyDescent="0.25">
      <c r="B5998" t="s">
        <v>49</v>
      </c>
      <c r="C5998" t="s">
        <v>27</v>
      </c>
      <c r="D5998" t="s">
        <v>14</v>
      </c>
      <c r="E5998" s="1">
        <v>44505</v>
      </c>
      <c r="F5998" s="4">
        <v>5208</v>
      </c>
      <c r="G5998">
        <v>770</v>
      </c>
      <c r="H5998" s="3">
        <f>_xlfn.XLOOKUP(sales[[#This Row],[Product]],products[Product],products[Cost per box])*sales[[#This Row],[Boxes]]</f>
        <v>4858.7</v>
      </c>
      <c r="I5998" s="4">
        <f>sales[[#This Row],[Revenue]]-sales[[#This Row],[Cost]]</f>
        <v>349.30000000000018</v>
      </c>
    </row>
    <row r="5999" spans="2:9" x14ac:dyDescent="0.25">
      <c r="B5999" t="s">
        <v>13</v>
      </c>
      <c r="C5999" t="s">
        <v>16</v>
      </c>
      <c r="D5999" t="s">
        <v>26</v>
      </c>
      <c r="E5999" s="1">
        <v>44505</v>
      </c>
      <c r="F5999" s="4">
        <v>1302</v>
      </c>
      <c r="G5999">
        <v>109</v>
      </c>
      <c r="H5999" s="3">
        <f>_xlfn.XLOOKUP(sales[[#This Row],[Product]],products[Product],products[Cost per box])*sales[[#This Row],[Boxes]]</f>
        <v>700.87</v>
      </c>
      <c r="I5999" s="4">
        <f>sales[[#This Row],[Revenue]]-sales[[#This Row],[Cost]]</f>
        <v>601.13</v>
      </c>
    </row>
    <row r="6000" spans="2:9" x14ac:dyDescent="0.25">
      <c r="B6000" t="s">
        <v>25</v>
      </c>
      <c r="C6000" t="s">
        <v>11</v>
      </c>
      <c r="D6000" t="s">
        <v>31</v>
      </c>
      <c r="E6000" s="1">
        <v>44505</v>
      </c>
      <c r="F6000" s="4">
        <v>322</v>
      </c>
      <c r="G6000">
        <v>27</v>
      </c>
      <c r="H6000" s="3">
        <f>_xlfn.XLOOKUP(sales[[#This Row],[Product]],products[Product],products[Cost per box])*sales[[#This Row],[Boxes]]</f>
        <v>154.44</v>
      </c>
      <c r="I6000" s="4">
        <f>sales[[#This Row],[Revenue]]-sales[[#This Row],[Cost]]</f>
        <v>167.56</v>
      </c>
    </row>
    <row r="6001" spans="2:9" x14ac:dyDescent="0.25">
      <c r="B6001" t="s">
        <v>20</v>
      </c>
      <c r="C6001" t="s">
        <v>16</v>
      </c>
      <c r="D6001" t="s">
        <v>12</v>
      </c>
      <c r="E6001" s="1">
        <v>44505</v>
      </c>
      <c r="F6001" s="4">
        <v>2100</v>
      </c>
      <c r="G6001">
        <v>140</v>
      </c>
      <c r="H6001" s="3">
        <f>_xlfn.XLOOKUP(sales[[#This Row],[Product]],products[Product],products[Cost per box])*sales[[#This Row],[Boxes]]</f>
        <v>1180.2</v>
      </c>
      <c r="I6001" s="4">
        <f>sales[[#This Row],[Revenue]]-sales[[#This Row],[Cost]]</f>
        <v>919.8</v>
      </c>
    </row>
    <row r="6002" spans="2:9" x14ac:dyDescent="0.25">
      <c r="B6002" t="s">
        <v>10</v>
      </c>
      <c r="C6002" t="s">
        <v>11</v>
      </c>
      <c r="D6002" t="s">
        <v>24</v>
      </c>
      <c r="E6002" s="1">
        <v>44505</v>
      </c>
      <c r="F6002" s="4">
        <v>11907</v>
      </c>
      <c r="G6002">
        <v>596</v>
      </c>
      <c r="H6002" s="3">
        <f>_xlfn.XLOOKUP(sales[[#This Row],[Product]],products[Product],products[Cost per box])*sales[[#This Row],[Boxes]]</f>
        <v>6263.96</v>
      </c>
      <c r="I6002" s="4">
        <f>sales[[#This Row],[Revenue]]-sales[[#This Row],[Cost]]</f>
        <v>5643.04</v>
      </c>
    </row>
    <row r="6003" spans="2:9" x14ac:dyDescent="0.25">
      <c r="B6003" t="s">
        <v>34</v>
      </c>
      <c r="C6003" t="s">
        <v>27</v>
      </c>
      <c r="D6003" t="s">
        <v>36</v>
      </c>
      <c r="E6003" s="1">
        <v>44505</v>
      </c>
      <c r="F6003" s="4">
        <v>10171</v>
      </c>
      <c r="G6003">
        <v>1120</v>
      </c>
      <c r="H6003" s="3">
        <f>_xlfn.XLOOKUP(sales[[#This Row],[Product]],products[Product],products[Cost per box])*sales[[#This Row],[Boxes]]</f>
        <v>5644.8</v>
      </c>
      <c r="I6003" s="4">
        <f>sales[[#This Row],[Revenue]]-sales[[#This Row],[Cost]]</f>
        <v>4526.2</v>
      </c>
    </row>
    <row r="6004" spans="2:9" x14ac:dyDescent="0.25">
      <c r="B6004" t="s">
        <v>55</v>
      </c>
      <c r="C6004" t="s">
        <v>16</v>
      </c>
      <c r="D6004" t="s">
        <v>38</v>
      </c>
      <c r="E6004" s="1">
        <v>44505</v>
      </c>
      <c r="F6004" s="4">
        <v>11662</v>
      </c>
      <c r="G6004">
        <v>467</v>
      </c>
      <c r="H6004" s="3">
        <f>_xlfn.XLOOKUP(sales[[#This Row],[Product]],products[Product],products[Cost per box])*sales[[#This Row],[Boxes]]</f>
        <v>4641.9799999999996</v>
      </c>
      <c r="I6004" s="4">
        <f>sales[[#This Row],[Revenue]]-sales[[#This Row],[Cost]]</f>
        <v>7020.02</v>
      </c>
    </row>
    <row r="6005" spans="2:9" x14ac:dyDescent="0.25">
      <c r="B6005" t="s">
        <v>20</v>
      </c>
      <c r="C6005" t="s">
        <v>16</v>
      </c>
      <c r="D6005" t="s">
        <v>52</v>
      </c>
      <c r="E6005" s="1">
        <v>44508</v>
      </c>
      <c r="F6005" s="4">
        <v>5698</v>
      </c>
      <c r="G6005">
        <v>518</v>
      </c>
      <c r="H6005" s="3">
        <f>_xlfn.XLOOKUP(sales[[#This Row],[Product]],products[Product],products[Cost per box])*sales[[#This Row],[Boxes]]</f>
        <v>1719.76</v>
      </c>
      <c r="I6005" s="4">
        <f>sales[[#This Row],[Revenue]]-sales[[#This Row],[Cost]]</f>
        <v>3978.24</v>
      </c>
    </row>
    <row r="6006" spans="2:9" x14ac:dyDescent="0.25">
      <c r="B6006" t="s">
        <v>40</v>
      </c>
      <c r="C6006" t="s">
        <v>9</v>
      </c>
      <c r="D6006" t="s">
        <v>26</v>
      </c>
      <c r="E6006" s="1">
        <v>44508</v>
      </c>
      <c r="F6006" s="4">
        <v>1876</v>
      </c>
      <c r="G6006">
        <v>157</v>
      </c>
      <c r="H6006" s="3">
        <f>_xlfn.XLOOKUP(sales[[#This Row],[Product]],products[Product],products[Cost per box])*sales[[#This Row],[Boxes]]</f>
        <v>1009.51</v>
      </c>
      <c r="I6006" s="4">
        <f>sales[[#This Row],[Revenue]]-sales[[#This Row],[Cost]]</f>
        <v>866.49</v>
      </c>
    </row>
    <row r="6007" spans="2:9" x14ac:dyDescent="0.25">
      <c r="B6007" t="s">
        <v>57</v>
      </c>
      <c r="C6007" t="s">
        <v>11</v>
      </c>
      <c r="D6007" t="s">
        <v>35</v>
      </c>
      <c r="E6007" s="1">
        <v>44508</v>
      </c>
      <c r="F6007" s="4">
        <v>14287</v>
      </c>
      <c r="G6007">
        <v>770</v>
      </c>
      <c r="H6007" s="3">
        <f>_xlfn.XLOOKUP(sales[[#This Row],[Product]],products[Product],products[Cost per box])*sales[[#This Row],[Boxes]]</f>
        <v>2040.5</v>
      </c>
      <c r="I6007" s="4">
        <f>sales[[#This Row],[Revenue]]-sales[[#This Row],[Cost]]</f>
        <v>12246.5</v>
      </c>
    </row>
    <row r="6008" spans="2:9" x14ac:dyDescent="0.25">
      <c r="B6008" t="s">
        <v>29</v>
      </c>
      <c r="C6008" t="s">
        <v>21</v>
      </c>
      <c r="D6008" t="s">
        <v>22</v>
      </c>
      <c r="E6008" s="1">
        <v>44508</v>
      </c>
      <c r="F6008" s="4">
        <v>10255</v>
      </c>
      <c r="G6008">
        <v>1260</v>
      </c>
      <c r="H6008" s="3">
        <f>_xlfn.XLOOKUP(sales[[#This Row],[Product]],products[Product],products[Cost per box])*sales[[#This Row],[Boxes]]</f>
        <v>10357.200000000001</v>
      </c>
      <c r="I6008" s="4">
        <f>sales[[#This Row],[Revenue]]-sales[[#This Row],[Cost]]</f>
        <v>-102.20000000000073</v>
      </c>
    </row>
    <row r="6009" spans="2:9" x14ac:dyDescent="0.25">
      <c r="B6009" t="s">
        <v>46</v>
      </c>
      <c r="C6009" t="s">
        <v>6</v>
      </c>
      <c r="D6009" t="s">
        <v>44</v>
      </c>
      <c r="E6009" s="1">
        <v>44508</v>
      </c>
      <c r="F6009" s="4">
        <v>2191</v>
      </c>
      <c r="G6009">
        <v>96</v>
      </c>
      <c r="H6009" s="3">
        <f>_xlfn.XLOOKUP(sales[[#This Row],[Product]],products[Product],products[Cost per box])*sales[[#This Row],[Boxes]]</f>
        <v>918.72</v>
      </c>
      <c r="I6009" s="4">
        <f>sales[[#This Row],[Revenue]]-sales[[#This Row],[Cost]]</f>
        <v>1272.28</v>
      </c>
    </row>
    <row r="6010" spans="2:9" x14ac:dyDescent="0.25">
      <c r="B6010" t="s">
        <v>32</v>
      </c>
      <c r="C6010" t="s">
        <v>9</v>
      </c>
      <c r="D6010" t="s">
        <v>38</v>
      </c>
      <c r="E6010" s="1">
        <v>44508</v>
      </c>
      <c r="F6010" s="4">
        <v>6629</v>
      </c>
      <c r="G6010">
        <v>266</v>
      </c>
      <c r="H6010" s="3">
        <f>_xlfn.XLOOKUP(sales[[#This Row],[Product]],products[Product],products[Cost per box])*sales[[#This Row],[Boxes]]</f>
        <v>2644.04</v>
      </c>
      <c r="I6010" s="4">
        <f>sales[[#This Row],[Revenue]]-sales[[#This Row],[Cost]]</f>
        <v>3984.96</v>
      </c>
    </row>
    <row r="6011" spans="2:9" x14ac:dyDescent="0.25">
      <c r="B6011" t="s">
        <v>13</v>
      </c>
      <c r="C6011" t="s">
        <v>9</v>
      </c>
      <c r="D6011" t="s">
        <v>48</v>
      </c>
      <c r="E6011" s="1">
        <v>44508</v>
      </c>
      <c r="F6011" s="4">
        <v>9800</v>
      </c>
      <c r="G6011">
        <v>363</v>
      </c>
      <c r="H6011" s="3">
        <f>_xlfn.XLOOKUP(sales[[#This Row],[Product]],products[Product],products[Cost per box])*sales[[#This Row],[Boxes]]</f>
        <v>2715.2400000000002</v>
      </c>
      <c r="I6011" s="4">
        <f>sales[[#This Row],[Revenue]]-sales[[#This Row],[Cost]]</f>
        <v>7084.76</v>
      </c>
    </row>
    <row r="6012" spans="2:9" x14ac:dyDescent="0.25">
      <c r="B6012" t="s">
        <v>46</v>
      </c>
      <c r="C6012" t="s">
        <v>21</v>
      </c>
      <c r="D6012" t="s">
        <v>14</v>
      </c>
      <c r="E6012" s="1">
        <v>44508</v>
      </c>
      <c r="F6012" s="4">
        <v>6132</v>
      </c>
      <c r="G6012">
        <v>1050</v>
      </c>
      <c r="H6012" s="3">
        <f>_xlfn.XLOOKUP(sales[[#This Row],[Product]],products[Product],products[Cost per box])*sales[[#This Row],[Boxes]]</f>
        <v>6625.5</v>
      </c>
      <c r="I6012" s="4">
        <f>sales[[#This Row],[Revenue]]-sales[[#This Row],[Cost]]</f>
        <v>-493.5</v>
      </c>
    </row>
    <row r="6013" spans="2:9" x14ac:dyDescent="0.25">
      <c r="B6013" t="s">
        <v>53</v>
      </c>
      <c r="C6013" t="s">
        <v>11</v>
      </c>
      <c r="D6013" t="s">
        <v>50</v>
      </c>
      <c r="E6013" s="1">
        <v>44508</v>
      </c>
      <c r="F6013" s="4">
        <v>5999</v>
      </c>
      <c r="G6013">
        <v>273</v>
      </c>
      <c r="H6013" s="3">
        <f>_xlfn.XLOOKUP(sales[[#This Row],[Product]],products[Product],products[Cost per box])*sales[[#This Row],[Boxes]]</f>
        <v>3387.93</v>
      </c>
      <c r="I6013" s="4">
        <f>sales[[#This Row],[Revenue]]-sales[[#This Row],[Cost]]</f>
        <v>2611.0700000000002</v>
      </c>
    </row>
    <row r="6014" spans="2:9" x14ac:dyDescent="0.25">
      <c r="B6014" t="s">
        <v>33</v>
      </c>
      <c r="C6014" t="s">
        <v>6</v>
      </c>
      <c r="D6014" t="s">
        <v>36</v>
      </c>
      <c r="E6014" s="1">
        <v>44508</v>
      </c>
      <c r="F6014" s="4">
        <v>1281</v>
      </c>
      <c r="G6014">
        <v>143</v>
      </c>
      <c r="H6014" s="3">
        <f>_xlfn.XLOOKUP(sales[[#This Row],[Product]],products[Product],products[Cost per box])*sales[[#This Row],[Boxes]]</f>
        <v>720.72</v>
      </c>
      <c r="I6014" s="4">
        <f>sales[[#This Row],[Revenue]]-sales[[#This Row],[Cost]]</f>
        <v>560.28</v>
      </c>
    </row>
    <row r="6015" spans="2:9" x14ac:dyDescent="0.25">
      <c r="B6015" t="s">
        <v>5</v>
      </c>
      <c r="C6015" t="s">
        <v>11</v>
      </c>
      <c r="D6015" t="s">
        <v>42</v>
      </c>
      <c r="E6015" s="1">
        <v>44508</v>
      </c>
      <c r="F6015" s="4">
        <v>5201</v>
      </c>
      <c r="G6015">
        <v>326</v>
      </c>
      <c r="H6015" s="3">
        <f>_xlfn.XLOOKUP(sales[[#This Row],[Product]],products[Product],products[Cost per box])*sales[[#This Row],[Boxes]]</f>
        <v>1545.24</v>
      </c>
      <c r="I6015" s="4">
        <f>sales[[#This Row],[Revenue]]-sales[[#This Row],[Cost]]</f>
        <v>3655.76</v>
      </c>
    </row>
    <row r="6016" spans="2:9" x14ac:dyDescent="0.25">
      <c r="B6016" t="s">
        <v>55</v>
      </c>
      <c r="C6016" t="s">
        <v>6</v>
      </c>
      <c r="D6016" t="s">
        <v>30</v>
      </c>
      <c r="E6016" s="1">
        <v>44508</v>
      </c>
      <c r="F6016" s="4">
        <v>9331</v>
      </c>
      <c r="G6016">
        <v>519</v>
      </c>
      <c r="H6016" s="3">
        <f>_xlfn.XLOOKUP(sales[[#This Row],[Product]],products[Product],products[Cost per box])*sales[[#This Row],[Boxes]]</f>
        <v>1909.92</v>
      </c>
      <c r="I6016" s="4">
        <f>sales[[#This Row],[Revenue]]-sales[[#This Row],[Cost]]</f>
        <v>7421.08</v>
      </c>
    </row>
    <row r="6017" spans="2:9" x14ac:dyDescent="0.25">
      <c r="B6017" t="s">
        <v>53</v>
      </c>
      <c r="C6017" t="s">
        <v>11</v>
      </c>
      <c r="D6017" t="s">
        <v>52</v>
      </c>
      <c r="E6017" s="1">
        <v>44508</v>
      </c>
      <c r="F6017" s="4">
        <v>1442</v>
      </c>
      <c r="G6017">
        <v>132</v>
      </c>
      <c r="H6017" s="3">
        <f>_xlfn.XLOOKUP(sales[[#This Row],[Product]],products[Product],products[Cost per box])*sales[[#This Row],[Boxes]]</f>
        <v>438.23999999999995</v>
      </c>
      <c r="I6017" s="4">
        <f>sales[[#This Row],[Revenue]]-sales[[#This Row],[Cost]]</f>
        <v>1003.76</v>
      </c>
    </row>
    <row r="6018" spans="2:9" x14ac:dyDescent="0.25">
      <c r="B6018" t="s">
        <v>41</v>
      </c>
      <c r="C6018" t="s">
        <v>9</v>
      </c>
      <c r="D6018" t="s">
        <v>52</v>
      </c>
      <c r="E6018" s="1">
        <v>44508</v>
      </c>
      <c r="F6018" s="4">
        <v>987</v>
      </c>
      <c r="G6018">
        <v>99</v>
      </c>
      <c r="H6018" s="3">
        <f>_xlfn.XLOOKUP(sales[[#This Row],[Product]],products[Product],products[Cost per box])*sales[[#This Row],[Boxes]]</f>
        <v>328.68</v>
      </c>
      <c r="I6018" s="4">
        <f>sales[[#This Row],[Revenue]]-sales[[#This Row],[Cost]]</f>
        <v>658.31999999999994</v>
      </c>
    </row>
    <row r="6019" spans="2:9" x14ac:dyDescent="0.25">
      <c r="B6019" t="s">
        <v>57</v>
      </c>
      <c r="C6019" t="s">
        <v>9</v>
      </c>
      <c r="D6019" t="s">
        <v>12</v>
      </c>
      <c r="E6019" s="1">
        <v>44508</v>
      </c>
      <c r="F6019" s="4">
        <v>3213</v>
      </c>
      <c r="G6019">
        <v>189</v>
      </c>
      <c r="H6019" s="3">
        <f>_xlfn.XLOOKUP(sales[[#This Row],[Product]],products[Product],products[Cost per box])*sales[[#This Row],[Boxes]]</f>
        <v>1593.27</v>
      </c>
      <c r="I6019" s="4">
        <f>sales[[#This Row],[Revenue]]-sales[[#This Row],[Cost]]</f>
        <v>1619.73</v>
      </c>
    </row>
    <row r="6020" spans="2:9" x14ac:dyDescent="0.25">
      <c r="B6020" t="s">
        <v>33</v>
      </c>
      <c r="C6020" t="s">
        <v>11</v>
      </c>
      <c r="D6020" t="s">
        <v>38</v>
      </c>
      <c r="E6020" s="1">
        <v>44508</v>
      </c>
      <c r="F6020" s="4">
        <v>12376</v>
      </c>
      <c r="G6020">
        <v>459</v>
      </c>
      <c r="H6020" s="3">
        <f>_xlfn.XLOOKUP(sales[[#This Row],[Product]],products[Product],products[Cost per box])*sales[[#This Row],[Boxes]]</f>
        <v>4562.46</v>
      </c>
      <c r="I6020" s="4">
        <f>sales[[#This Row],[Revenue]]-sales[[#This Row],[Cost]]</f>
        <v>7813.54</v>
      </c>
    </row>
    <row r="6021" spans="2:9" x14ac:dyDescent="0.25">
      <c r="B6021" t="s">
        <v>40</v>
      </c>
      <c r="C6021" t="s">
        <v>16</v>
      </c>
      <c r="D6021" t="s">
        <v>22</v>
      </c>
      <c r="E6021" s="1">
        <v>44508</v>
      </c>
      <c r="F6021" s="4">
        <v>5789</v>
      </c>
      <c r="G6021">
        <v>579</v>
      </c>
      <c r="H6021" s="3">
        <f>_xlfn.XLOOKUP(sales[[#This Row],[Product]],products[Product],products[Cost per box])*sales[[#This Row],[Boxes]]</f>
        <v>4759.38</v>
      </c>
      <c r="I6021" s="4">
        <f>sales[[#This Row],[Revenue]]-sales[[#This Row],[Cost]]</f>
        <v>1029.6199999999999</v>
      </c>
    </row>
    <row r="6022" spans="2:9" x14ac:dyDescent="0.25">
      <c r="B6022" t="s">
        <v>8</v>
      </c>
      <c r="C6022" t="s">
        <v>16</v>
      </c>
      <c r="D6022" t="s">
        <v>42</v>
      </c>
      <c r="E6022" s="1">
        <v>44508</v>
      </c>
      <c r="F6022" s="4">
        <v>630</v>
      </c>
      <c r="G6022">
        <v>45</v>
      </c>
      <c r="H6022" s="3">
        <f>_xlfn.XLOOKUP(sales[[#This Row],[Product]],products[Product],products[Cost per box])*sales[[#This Row],[Boxes]]</f>
        <v>213.3</v>
      </c>
      <c r="I6022" s="4">
        <f>sales[[#This Row],[Revenue]]-sales[[#This Row],[Cost]]</f>
        <v>416.7</v>
      </c>
    </row>
    <row r="6023" spans="2:9" x14ac:dyDescent="0.25">
      <c r="B6023" t="s">
        <v>8</v>
      </c>
      <c r="C6023" t="s">
        <v>11</v>
      </c>
      <c r="D6023" t="s">
        <v>19</v>
      </c>
      <c r="E6023" s="1">
        <v>44508</v>
      </c>
      <c r="F6023" s="4">
        <v>413</v>
      </c>
      <c r="G6023">
        <v>25</v>
      </c>
      <c r="H6023" s="3">
        <f>_xlfn.XLOOKUP(sales[[#This Row],[Product]],products[Product],products[Cost per box])*sales[[#This Row],[Boxes]]</f>
        <v>255.75</v>
      </c>
      <c r="I6023" s="4">
        <f>sales[[#This Row],[Revenue]]-sales[[#This Row],[Cost]]</f>
        <v>157.25</v>
      </c>
    </row>
    <row r="6024" spans="2:9" x14ac:dyDescent="0.25">
      <c r="B6024" t="s">
        <v>8</v>
      </c>
      <c r="C6024" t="s">
        <v>6</v>
      </c>
      <c r="D6024" t="s">
        <v>47</v>
      </c>
      <c r="E6024" s="1">
        <v>44508</v>
      </c>
      <c r="F6024" s="4">
        <v>7357</v>
      </c>
      <c r="G6024">
        <v>433</v>
      </c>
      <c r="H6024" s="3">
        <f>_xlfn.XLOOKUP(sales[[#This Row],[Product]],products[Product],products[Cost per box])*sales[[#This Row],[Boxes]]</f>
        <v>2277.58</v>
      </c>
      <c r="I6024" s="4">
        <f>sales[[#This Row],[Revenue]]-sales[[#This Row],[Cost]]</f>
        <v>5079.42</v>
      </c>
    </row>
    <row r="6025" spans="2:9" x14ac:dyDescent="0.25">
      <c r="B6025" t="s">
        <v>37</v>
      </c>
      <c r="C6025" t="s">
        <v>27</v>
      </c>
      <c r="D6025" t="s">
        <v>12</v>
      </c>
      <c r="E6025" s="1">
        <v>44509</v>
      </c>
      <c r="F6025" s="4">
        <v>8281</v>
      </c>
      <c r="G6025">
        <v>488</v>
      </c>
      <c r="H6025" s="3">
        <f>_xlfn.XLOOKUP(sales[[#This Row],[Product]],products[Product],products[Cost per box])*sales[[#This Row],[Boxes]]</f>
        <v>4113.84</v>
      </c>
      <c r="I6025" s="4">
        <f>sales[[#This Row],[Revenue]]-sales[[#This Row],[Cost]]</f>
        <v>4167.16</v>
      </c>
    </row>
    <row r="6026" spans="2:9" x14ac:dyDescent="0.25">
      <c r="B6026" t="s">
        <v>15</v>
      </c>
      <c r="C6026" t="s">
        <v>6</v>
      </c>
      <c r="D6026" t="s">
        <v>14</v>
      </c>
      <c r="E6026" s="1">
        <v>44509</v>
      </c>
      <c r="F6026" s="4">
        <v>5348</v>
      </c>
      <c r="G6026">
        <v>669</v>
      </c>
      <c r="H6026" s="3">
        <f>_xlfn.XLOOKUP(sales[[#This Row],[Product]],products[Product],products[Cost per box])*sales[[#This Row],[Boxes]]</f>
        <v>4221.3899999999994</v>
      </c>
      <c r="I6026" s="4">
        <f>sales[[#This Row],[Revenue]]-sales[[#This Row],[Cost]]</f>
        <v>1126.6100000000006</v>
      </c>
    </row>
    <row r="6027" spans="2:9" x14ac:dyDescent="0.25">
      <c r="B6027" t="s">
        <v>20</v>
      </c>
      <c r="C6027" t="s">
        <v>16</v>
      </c>
      <c r="D6027" t="s">
        <v>45</v>
      </c>
      <c r="E6027" s="1">
        <v>44509</v>
      </c>
      <c r="F6027" s="4">
        <v>7504</v>
      </c>
      <c r="G6027">
        <v>327</v>
      </c>
      <c r="H6027" s="3">
        <f>_xlfn.XLOOKUP(sales[[#This Row],[Product]],products[Product],products[Cost per box])*sales[[#This Row],[Boxes]]</f>
        <v>2527.71</v>
      </c>
      <c r="I6027" s="4">
        <f>sales[[#This Row],[Revenue]]-sales[[#This Row],[Cost]]</f>
        <v>4976.29</v>
      </c>
    </row>
    <row r="6028" spans="2:9" x14ac:dyDescent="0.25">
      <c r="B6028" t="s">
        <v>55</v>
      </c>
      <c r="C6028" t="s">
        <v>9</v>
      </c>
      <c r="D6028" t="s">
        <v>12</v>
      </c>
      <c r="E6028" s="1">
        <v>44509</v>
      </c>
      <c r="F6028" s="4">
        <v>4060</v>
      </c>
      <c r="G6028">
        <v>254</v>
      </c>
      <c r="H6028" s="3">
        <f>_xlfn.XLOOKUP(sales[[#This Row],[Product]],products[Product],products[Cost per box])*sales[[#This Row],[Boxes]]</f>
        <v>2141.2199999999998</v>
      </c>
      <c r="I6028" s="4">
        <f>sales[[#This Row],[Revenue]]-sales[[#This Row],[Cost]]</f>
        <v>1918.7800000000002</v>
      </c>
    </row>
    <row r="6029" spans="2:9" x14ac:dyDescent="0.25">
      <c r="B6029" t="s">
        <v>46</v>
      </c>
      <c r="C6029" t="s">
        <v>21</v>
      </c>
      <c r="D6029" t="s">
        <v>24</v>
      </c>
      <c r="E6029" s="1">
        <v>44509</v>
      </c>
      <c r="F6029" s="4">
        <v>756</v>
      </c>
      <c r="G6029">
        <v>38</v>
      </c>
      <c r="H6029" s="3">
        <f>_xlfn.XLOOKUP(sales[[#This Row],[Product]],products[Product],products[Cost per box])*sales[[#This Row],[Boxes]]</f>
        <v>399.38</v>
      </c>
      <c r="I6029" s="4">
        <f>sales[[#This Row],[Revenue]]-sales[[#This Row],[Cost]]</f>
        <v>356.62</v>
      </c>
    </row>
    <row r="6030" spans="2:9" x14ac:dyDescent="0.25">
      <c r="B6030" t="s">
        <v>5</v>
      </c>
      <c r="C6030" t="s">
        <v>6</v>
      </c>
      <c r="D6030" t="s">
        <v>17</v>
      </c>
      <c r="E6030" s="1">
        <v>44509</v>
      </c>
      <c r="F6030" s="4">
        <v>1603</v>
      </c>
      <c r="G6030">
        <v>70</v>
      </c>
      <c r="H6030" s="3">
        <f>_xlfn.XLOOKUP(sales[[#This Row],[Product]],products[Product],products[Cost per box])*sales[[#This Row],[Boxes]]</f>
        <v>476</v>
      </c>
      <c r="I6030" s="4">
        <f>sales[[#This Row],[Revenue]]-sales[[#This Row],[Cost]]</f>
        <v>1127</v>
      </c>
    </row>
    <row r="6031" spans="2:9" x14ac:dyDescent="0.25">
      <c r="B6031" t="s">
        <v>56</v>
      </c>
      <c r="C6031" t="s">
        <v>21</v>
      </c>
      <c r="D6031" t="s">
        <v>35</v>
      </c>
      <c r="E6031" s="1">
        <v>44509</v>
      </c>
      <c r="F6031" s="4">
        <v>2786</v>
      </c>
      <c r="G6031">
        <v>155</v>
      </c>
      <c r="H6031" s="3">
        <f>_xlfn.XLOOKUP(sales[[#This Row],[Product]],products[Product],products[Cost per box])*sales[[#This Row],[Boxes]]</f>
        <v>410.75</v>
      </c>
      <c r="I6031" s="4">
        <f>sales[[#This Row],[Revenue]]-sales[[#This Row],[Cost]]</f>
        <v>2375.25</v>
      </c>
    </row>
    <row r="6032" spans="2:9" x14ac:dyDescent="0.25">
      <c r="B6032" t="s">
        <v>46</v>
      </c>
      <c r="C6032" t="s">
        <v>27</v>
      </c>
      <c r="D6032" t="s">
        <v>30</v>
      </c>
      <c r="E6032" s="1">
        <v>44509</v>
      </c>
      <c r="F6032" s="4">
        <v>3304</v>
      </c>
      <c r="G6032">
        <v>166</v>
      </c>
      <c r="H6032" s="3">
        <f>_xlfn.XLOOKUP(sales[[#This Row],[Product]],products[Product],products[Cost per box])*sales[[#This Row],[Boxes]]</f>
        <v>610.88</v>
      </c>
      <c r="I6032" s="4">
        <f>sales[[#This Row],[Revenue]]-sales[[#This Row],[Cost]]</f>
        <v>2693.12</v>
      </c>
    </row>
    <row r="6033" spans="2:9" x14ac:dyDescent="0.25">
      <c r="B6033" t="s">
        <v>41</v>
      </c>
      <c r="C6033" t="s">
        <v>16</v>
      </c>
      <c r="D6033" t="s">
        <v>47</v>
      </c>
      <c r="E6033" s="1">
        <v>44509</v>
      </c>
      <c r="F6033" s="4">
        <v>5348</v>
      </c>
      <c r="G6033">
        <v>335</v>
      </c>
      <c r="H6033" s="3">
        <f>_xlfn.XLOOKUP(sales[[#This Row],[Product]],products[Product],products[Cost per box])*sales[[#This Row],[Boxes]]</f>
        <v>1762.1</v>
      </c>
      <c r="I6033" s="4">
        <f>sales[[#This Row],[Revenue]]-sales[[#This Row],[Cost]]</f>
        <v>3585.9</v>
      </c>
    </row>
    <row r="6034" spans="2:9" x14ac:dyDescent="0.25">
      <c r="B6034" t="s">
        <v>8</v>
      </c>
      <c r="C6034" t="s">
        <v>21</v>
      </c>
      <c r="D6034" t="s">
        <v>38</v>
      </c>
      <c r="E6034" s="1">
        <v>44509</v>
      </c>
      <c r="F6034" s="4">
        <v>1344</v>
      </c>
      <c r="G6034">
        <v>54</v>
      </c>
      <c r="H6034" s="3">
        <f>_xlfn.XLOOKUP(sales[[#This Row],[Product]],products[Product],products[Cost per box])*sales[[#This Row],[Boxes]]</f>
        <v>536.76</v>
      </c>
      <c r="I6034" s="4">
        <f>sales[[#This Row],[Revenue]]-sales[[#This Row],[Cost]]</f>
        <v>807.24</v>
      </c>
    </row>
    <row r="6035" spans="2:9" x14ac:dyDescent="0.25">
      <c r="B6035" t="s">
        <v>40</v>
      </c>
      <c r="C6035" t="s">
        <v>27</v>
      </c>
      <c r="D6035" t="s">
        <v>24</v>
      </c>
      <c r="E6035" s="1">
        <v>44509</v>
      </c>
      <c r="F6035" s="4">
        <v>4571</v>
      </c>
      <c r="G6035">
        <v>241</v>
      </c>
      <c r="H6035" s="3">
        <f>_xlfn.XLOOKUP(sales[[#This Row],[Product]],products[Product],products[Cost per box])*sales[[#This Row],[Boxes]]</f>
        <v>2532.91</v>
      </c>
      <c r="I6035" s="4">
        <f>sales[[#This Row],[Revenue]]-sales[[#This Row],[Cost]]</f>
        <v>2038.0900000000001</v>
      </c>
    </row>
    <row r="6036" spans="2:9" x14ac:dyDescent="0.25">
      <c r="B6036" t="s">
        <v>49</v>
      </c>
      <c r="C6036" t="s">
        <v>27</v>
      </c>
      <c r="D6036" t="s">
        <v>50</v>
      </c>
      <c r="E6036" s="1">
        <v>44509</v>
      </c>
      <c r="F6036" s="4">
        <v>4641</v>
      </c>
      <c r="G6036">
        <v>202</v>
      </c>
      <c r="H6036" s="3">
        <f>_xlfn.XLOOKUP(sales[[#This Row],[Product]],products[Product],products[Cost per box])*sales[[#This Row],[Boxes]]</f>
        <v>2506.8200000000002</v>
      </c>
      <c r="I6036" s="4">
        <f>sales[[#This Row],[Revenue]]-sales[[#This Row],[Cost]]</f>
        <v>2134.1799999999998</v>
      </c>
    </row>
    <row r="6037" spans="2:9" x14ac:dyDescent="0.25">
      <c r="B6037" t="s">
        <v>56</v>
      </c>
      <c r="C6037" t="s">
        <v>21</v>
      </c>
      <c r="D6037" t="s">
        <v>42</v>
      </c>
      <c r="E6037" s="1">
        <v>44509</v>
      </c>
      <c r="F6037" s="4">
        <v>1638</v>
      </c>
      <c r="G6037">
        <v>117</v>
      </c>
      <c r="H6037" s="3">
        <f>_xlfn.XLOOKUP(sales[[#This Row],[Product]],products[Product],products[Cost per box])*sales[[#This Row],[Boxes]]</f>
        <v>554.58000000000004</v>
      </c>
      <c r="I6037" s="4">
        <f>sales[[#This Row],[Revenue]]-sales[[#This Row],[Cost]]</f>
        <v>1083.42</v>
      </c>
    </row>
    <row r="6038" spans="2:9" x14ac:dyDescent="0.25">
      <c r="B6038" t="s">
        <v>55</v>
      </c>
      <c r="C6038" t="s">
        <v>9</v>
      </c>
      <c r="D6038" t="s">
        <v>43</v>
      </c>
      <c r="E6038" s="1">
        <v>44509</v>
      </c>
      <c r="F6038" s="4">
        <v>8442</v>
      </c>
      <c r="G6038">
        <v>384</v>
      </c>
      <c r="H6038" s="3">
        <f>_xlfn.XLOOKUP(sales[[#This Row],[Product]],products[Product],products[Cost per box])*sales[[#This Row],[Boxes]]</f>
        <v>1478.4</v>
      </c>
      <c r="I6038" s="4">
        <f>sales[[#This Row],[Revenue]]-sales[[#This Row],[Cost]]</f>
        <v>6963.6</v>
      </c>
    </row>
    <row r="6039" spans="2:9" x14ac:dyDescent="0.25">
      <c r="B6039" t="s">
        <v>46</v>
      </c>
      <c r="C6039" t="s">
        <v>9</v>
      </c>
      <c r="D6039" t="s">
        <v>19</v>
      </c>
      <c r="E6039" s="1">
        <v>44509</v>
      </c>
      <c r="F6039" s="4">
        <v>1512</v>
      </c>
      <c r="G6039">
        <v>89</v>
      </c>
      <c r="H6039" s="3">
        <f>_xlfn.XLOOKUP(sales[[#This Row],[Product]],products[Product],products[Cost per box])*sales[[#This Row],[Boxes]]</f>
        <v>910.47</v>
      </c>
      <c r="I6039" s="4">
        <f>sales[[#This Row],[Revenue]]-sales[[#This Row],[Cost]]</f>
        <v>601.53</v>
      </c>
    </row>
    <row r="6040" spans="2:9" x14ac:dyDescent="0.25">
      <c r="B6040" t="s">
        <v>56</v>
      </c>
      <c r="C6040" t="s">
        <v>11</v>
      </c>
      <c r="D6040" t="s">
        <v>45</v>
      </c>
      <c r="E6040" s="1">
        <v>44509</v>
      </c>
      <c r="F6040" s="4">
        <v>1218</v>
      </c>
      <c r="G6040">
        <v>51</v>
      </c>
      <c r="H6040" s="3">
        <f>_xlfn.XLOOKUP(sales[[#This Row],[Product]],products[Product],products[Cost per box])*sales[[#This Row],[Boxes]]</f>
        <v>394.23</v>
      </c>
      <c r="I6040" s="4">
        <f>sales[[#This Row],[Revenue]]-sales[[#This Row],[Cost]]</f>
        <v>823.77</v>
      </c>
    </row>
    <row r="6041" spans="2:9" x14ac:dyDescent="0.25">
      <c r="B6041" t="s">
        <v>23</v>
      </c>
      <c r="C6041" t="s">
        <v>27</v>
      </c>
      <c r="D6041" t="s">
        <v>43</v>
      </c>
      <c r="E6041" s="1">
        <v>44509</v>
      </c>
      <c r="F6041" s="4">
        <v>7700</v>
      </c>
      <c r="G6041">
        <v>367</v>
      </c>
      <c r="H6041" s="3">
        <f>_xlfn.XLOOKUP(sales[[#This Row],[Product]],products[Product],products[Cost per box])*sales[[#This Row],[Boxes]]</f>
        <v>1412.95</v>
      </c>
      <c r="I6041" s="4">
        <f>sales[[#This Row],[Revenue]]-sales[[#This Row],[Cost]]</f>
        <v>6287.05</v>
      </c>
    </row>
    <row r="6042" spans="2:9" x14ac:dyDescent="0.25">
      <c r="B6042" t="s">
        <v>55</v>
      </c>
      <c r="C6042" t="s">
        <v>16</v>
      </c>
      <c r="D6042" t="s">
        <v>17</v>
      </c>
      <c r="E6042" s="1">
        <v>44509</v>
      </c>
      <c r="F6042" s="4">
        <v>8414</v>
      </c>
      <c r="G6042">
        <v>366</v>
      </c>
      <c r="H6042" s="3">
        <f>_xlfn.XLOOKUP(sales[[#This Row],[Product]],products[Product],products[Cost per box])*sales[[#This Row],[Boxes]]</f>
        <v>2488.7999999999997</v>
      </c>
      <c r="I6042" s="4">
        <f>sales[[#This Row],[Revenue]]-sales[[#This Row],[Cost]]</f>
        <v>5925.2000000000007</v>
      </c>
    </row>
    <row r="6043" spans="2:9" x14ac:dyDescent="0.25">
      <c r="B6043" t="s">
        <v>53</v>
      </c>
      <c r="C6043" t="s">
        <v>16</v>
      </c>
      <c r="D6043" t="s">
        <v>26</v>
      </c>
      <c r="E6043" s="1">
        <v>44509</v>
      </c>
      <c r="F6043" s="4">
        <v>1771</v>
      </c>
      <c r="G6043">
        <v>148</v>
      </c>
      <c r="H6043" s="3">
        <f>_xlfn.XLOOKUP(sales[[#This Row],[Product]],products[Product],products[Cost per box])*sales[[#This Row],[Boxes]]</f>
        <v>951.64</v>
      </c>
      <c r="I6043" s="4">
        <f>sales[[#This Row],[Revenue]]-sales[[#This Row],[Cost]]</f>
        <v>819.36</v>
      </c>
    </row>
    <row r="6044" spans="2:9" x14ac:dyDescent="0.25">
      <c r="B6044" t="s">
        <v>20</v>
      </c>
      <c r="C6044" t="s">
        <v>21</v>
      </c>
      <c r="D6044" t="s">
        <v>28</v>
      </c>
      <c r="E6044" s="1">
        <v>44509</v>
      </c>
      <c r="F6044" s="4">
        <v>12551</v>
      </c>
      <c r="G6044">
        <v>2100</v>
      </c>
      <c r="H6044" s="3">
        <f>_xlfn.XLOOKUP(sales[[#This Row],[Product]],products[Product],products[Cost per box])*sales[[#This Row],[Boxes]]</f>
        <v>5796</v>
      </c>
      <c r="I6044" s="4">
        <f>sales[[#This Row],[Revenue]]-sales[[#This Row],[Cost]]</f>
        <v>6755</v>
      </c>
    </row>
    <row r="6045" spans="2:9" x14ac:dyDescent="0.25">
      <c r="B6045" t="s">
        <v>54</v>
      </c>
      <c r="C6045" t="s">
        <v>21</v>
      </c>
      <c r="D6045" t="s">
        <v>44</v>
      </c>
      <c r="E6045" s="1">
        <v>44509</v>
      </c>
      <c r="F6045" s="4">
        <v>609</v>
      </c>
      <c r="G6045">
        <v>27</v>
      </c>
      <c r="H6045" s="3">
        <f>_xlfn.XLOOKUP(sales[[#This Row],[Product]],products[Product],products[Cost per box])*sales[[#This Row],[Boxes]]</f>
        <v>258.39</v>
      </c>
      <c r="I6045" s="4">
        <f>sales[[#This Row],[Revenue]]-sales[[#This Row],[Cost]]</f>
        <v>350.61</v>
      </c>
    </row>
    <row r="6046" spans="2:9" x14ac:dyDescent="0.25">
      <c r="B6046" t="s">
        <v>56</v>
      </c>
      <c r="C6046" t="s">
        <v>21</v>
      </c>
      <c r="D6046" t="s">
        <v>44</v>
      </c>
      <c r="E6046" s="1">
        <v>44509</v>
      </c>
      <c r="F6046" s="4">
        <v>4865</v>
      </c>
      <c r="G6046">
        <v>203</v>
      </c>
      <c r="H6046" s="3">
        <f>_xlfn.XLOOKUP(sales[[#This Row],[Product]],products[Product],products[Cost per box])*sales[[#This Row],[Boxes]]</f>
        <v>1942.71</v>
      </c>
      <c r="I6046" s="4">
        <f>sales[[#This Row],[Revenue]]-sales[[#This Row],[Cost]]</f>
        <v>2922.29</v>
      </c>
    </row>
    <row r="6047" spans="2:9" x14ac:dyDescent="0.25">
      <c r="B6047" t="s">
        <v>13</v>
      </c>
      <c r="C6047" t="s">
        <v>11</v>
      </c>
      <c r="D6047" t="s">
        <v>14</v>
      </c>
      <c r="E6047" s="1">
        <v>44509</v>
      </c>
      <c r="F6047" s="4">
        <v>1939</v>
      </c>
      <c r="G6047">
        <v>277</v>
      </c>
      <c r="H6047" s="3">
        <f>_xlfn.XLOOKUP(sales[[#This Row],[Product]],products[Product],products[Cost per box])*sales[[#This Row],[Boxes]]</f>
        <v>1747.87</v>
      </c>
      <c r="I6047" s="4">
        <f>sales[[#This Row],[Revenue]]-sales[[#This Row],[Cost]]</f>
        <v>191.13000000000011</v>
      </c>
    </row>
    <row r="6048" spans="2:9" x14ac:dyDescent="0.25">
      <c r="B6048" t="s">
        <v>49</v>
      </c>
      <c r="C6048" t="s">
        <v>6</v>
      </c>
      <c r="D6048" t="s">
        <v>22</v>
      </c>
      <c r="E6048" s="1">
        <v>44509</v>
      </c>
      <c r="F6048" s="4">
        <v>4865</v>
      </c>
      <c r="G6048">
        <v>609</v>
      </c>
      <c r="H6048" s="3">
        <f>_xlfn.XLOOKUP(sales[[#This Row],[Product]],products[Product],products[Cost per box])*sales[[#This Row],[Boxes]]</f>
        <v>5005.9800000000005</v>
      </c>
      <c r="I6048" s="4">
        <f>sales[[#This Row],[Revenue]]-sales[[#This Row],[Cost]]</f>
        <v>-140.98000000000047</v>
      </c>
    </row>
    <row r="6049" spans="2:9" x14ac:dyDescent="0.25">
      <c r="B6049" t="s">
        <v>54</v>
      </c>
      <c r="C6049" t="s">
        <v>27</v>
      </c>
      <c r="D6049" t="s">
        <v>36</v>
      </c>
      <c r="E6049" s="1">
        <v>44509</v>
      </c>
      <c r="F6049" s="4">
        <v>5656</v>
      </c>
      <c r="G6049">
        <v>840</v>
      </c>
      <c r="H6049" s="3">
        <f>_xlfn.XLOOKUP(sales[[#This Row],[Product]],products[Product],products[Cost per box])*sales[[#This Row],[Boxes]]</f>
        <v>4233.6000000000004</v>
      </c>
      <c r="I6049" s="4">
        <f>sales[[#This Row],[Revenue]]-sales[[#This Row],[Cost]]</f>
        <v>1422.3999999999996</v>
      </c>
    </row>
    <row r="6050" spans="2:9" x14ac:dyDescent="0.25">
      <c r="B6050" t="s">
        <v>51</v>
      </c>
      <c r="C6050" t="s">
        <v>11</v>
      </c>
      <c r="D6050" t="s">
        <v>45</v>
      </c>
      <c r="E6050" s="1">
        <v>44509</v>
      </c>
      <c r="F6050" s="4">
        <v>3479</v>
      </c>
      <c r="G6050">
        <v>145</v>
      </c>
      <c r="H6050" s="3">
        <f>_xlfn.XLOOKUP(sales[[#This Row],[Product]],products[Product],products[Cost per box])*sales[[#This Row],[Boxes]]</f>
        <v>1120.8500000000001</v>
      </c>
      <c r="I6050" s="4">
        <f>sales[[#This Row],[Revenue]]-sales[[#This Row],[Cost]]</f>
        <v>2358.1499999999996</v>
      </c>
    </row>
    <row r="6051" spans="2:9" x14ac:dyDescent="0.25">
      <c r="B6051" t="s">
        <v>54</v>
      </c>
      <c r="C6051" t="s">
        <v>16</v>
      </c>
      <c r="D6051" t="s">
        <v>50</v>
      </c>
      <c r="E6051" s="1">
        <v>44509</v>
      </c>
      <c r="F6051" s="4">
        <v>21</v>
      </c>
      <c r="G6051">
        <v>1</v>
      </c>
      <c r="H6051" s="3">
        <f>_xlfn.XLOOKUP(sales[[#This Row],[Product]],products[Product],products[Cost per box])*sales[[#This Row],[Boxes]]</f>
        <v>12.41</v>
      </c>
      <c r="I6051" s="4">
        <f>sales[[#This Row],[Revenue]]-sales[[#This Row],[Cost]]</f>
        <v>8.59</v>
      </c>
    </row>
    <row r="6052" spans="2:9" x14ac:dyDescent="0.25">
      <c r="B6052" t="s">
        <v>46</v>
      </c>
      <c r="C6052" t="s">
        <v>6</v>
      </c>
      <c r="D6052" t="s">
        <v>47</v>
      </c>
      <c r="E6052" s="1">
        <v>44510</v>
      </c>
      <c r="F6052" s="4">
        <v>7119</v>
      </c>
      <c r="G6052">
        <v>475</v>
      </c>
      <c r="H6052" s="3">
        <f>_xlfn.XLOOKUP(sales[[#This Row],[Product]],products[Product],products[Cost per box])*sales[[#This Row],[Boxes]]</f>
        <v>2498.5</v>
      </c>
      <c r="I6052" s="4">
        <f>sales[[#This Row],[Revenue]]-sales[[#This Row],[Cost]]</f>
        <v>4620.5</v>
      </c>
    </row>
    <row r="6053" spans="2:9" x14ac:dyDescent="0.25">
      <c r="B6053" t="s">
        <v>13</v>
      </c>
      <c r="C6053" t="s">
        <v>6</v>
      </c>
      <c r="D6053" t="s">
        <v>17</v>
      </c>
      <c r="E6053" s="1">
        <v>44510</v>
      </c>
      <c r="F6053" s="4">
        <v>2422</v>
      </c>
      <c r="G6053">
        <v>111</v>
      </c>
      <c r="H6053" s="3">
        <f>_xlfn.XLOOKUP(sales[[#This Row],[Product]],products[Product],products[Cost per box])*sales[[#This Row],[Boxes]]</f>
        <v>754.8</v>
      </c>
      <c r="I6053" s="4">
        <f>sales[[#This Row],[Revenue]]-sales[[#This Row],[Cost]]</f>
        <v>1667.2</v>
      </c>
    </row>
    <row r="6054" spans="2:9" x14ac:dyDescent="0.25">
      <c r="B6054" t="s">
        <v>29</v>
      </c>
      <c r="C6054" t="s">
        <v>11</v>
      </c>
      <c r="D6054" t="s">
        <v>43</v>
      </c>
      <c r="E6054" s="1">
        <v>44510</v>
      </c>
      <c r="F6054" s="4">
        <v>4354</v>
      </c>
      <c r="G6054">
        <v>198</v>
      </c>
      <c r="H6054" s="3">
        <f>_xlfn.XLOOKUP(sales[[#This Row],[Product]],products[Product],products[Cost per box])*sales[[#This Row],[Boxes]]</f>
        <v>762.30000000000007</v>
      </c>
      <c r="I6054" s="4">
        <f>sales[[#This Row],[Revenue]]-sales[[#This Row],[Cost]]</f>
        <v>3591.7</v>
      </c>
    </row>
    <row r="6055" spans="2:9" x14ac:dyDescent="0.25">
      <c r="B6055" t="s">
        <v>46</v>
      </c>
      <c r="C6055" t="s">
        <v>21</v>
      </c>
      <c r="D6055" t="s">
        <v>26</v>
      </c>
      <c r="E6055" s="1">
        <v>44510</v>
      </c>
      <c r="F6055" s="4">
        <v>10080</v>
      </c>
      <c r="G6055">
        <v>910</v>
      </c>
      <c r="H6055" s="3">
        <f>_xlfn.XLOOKUP(sales[[#This Row],[Product]],products[Product],products[Cost per box])*sales[[#This Row],[Boxes]]</f>
        <v>5851.3</v>
      </c>
      <c r="I6055" s="4">
        <f>sales[[#This Row],[Revenue]]-sales[[#This Row],[Cost]]</f>
        <v>4228.7</v>
      </c>
    </row>
    <row r="6056" spans="2:9" x14ac:dyDescent="0.25">
      <c r="B6056" t="s">
        <v>33</v>
      </c>
      <c r="C6056" t="s">
        <v>27</v>
      </c>
      <c r="D6056" t="s">
        <v>28</v>
      </c>
      <c r="E6056" s="1">
        <v>44510</v>
      </c>
      <c r="F6056" s="4">
        <v>6517</v>
      </c>
      <c r="G6056">
        <v>840</v>
      </c>
      <c r="H6056" s="3">
        <f>_xlfn.XLOOKUP(sales[[#This Row],[Product]],products[Product],products[Cost per box])*sales[[#This Row],[Boxes]]</f>
        <v>2318.3999999999996</v>
      </c>
      <c r="I6056" s="4">
        <f>sales[[#This Row],[Revenue]]-sales[[#This Row],[Cost]]</f>
        <v>4198.6000000000004</v>
      </c>
    </row>
    <row r="6057" spans="2:9" x14ac:dyDescent="0.25">
      <c r="B6057" t="s">
        <v>41</v>
      </c>
      <c r="C6057" t="s">
        <v>9</v>
      </c>
      <c r="D6057" t="s">
        <v>44</v>
      </c>
      <c r="E6057" s="1">
        <v>44510</v>
      </c>
      <c r="F6057" s="4">
        <v>6475</v>
      </c>
      <c r="G6057">
        <v>270</v>
      </c>
      <c r="H6057" s="3">
        <f>_xlfn.XLOOKUP(sales[[#This Row],[Product]],products[Product],products[Cost per box])*sales[[#This Row],[Boxes]]</f>
        <v>2583.9</v>
      </c>
      <c r="I6057" s="4">
        <f>sales[[#This Row],[Revenue]]-sales[[#This Row],[Cost]]</f>
        <v>3891.1</v>
      </c>
    </row>
    <row r="6058" spans="2:9" x14ac:dyDescent="0.25">
      <c r="B6058" t="s">
        <v>10</v>
      </c>
      <c r="C6058" t="s">
        <v>16</v>
      </c>
      <c r="D6058" t="s">
        <v>35</v>
      </c>
      <c r="E6058" s="1">
        <v>44510</v>
      </c>
      <c r="F6058" s="4">
        <v>5789</v>
      </c>
      <c r="G6058">
        <v>305</v>
      </c>
      <c r="H6058" s="3">
        <f>_xlfn.XLOOKUP(sales[[#This Row],[Product]],products[Product],products[Cost per box])*sales[[#This Row],[Boxes]]</f>
        <v>808.25</v>
      </c>
      <c r="I6058" s="4">
        <f>sales[[#This Row],[Revenue]]-sales[[#This Row],[Cost]]</f>
        <v>4980.75</v>
      </c>
    </row>
    <row r="6059" spans="2:9" x14ac:dyDescent="0.25">
      <c r="B6059" t="s">
        <v>15</v>
      </c>
      <c r="C6059" t="s">
        <v>9</v>
      </c>
      <c r="D6059" t="s">
        <v>44</v>
      </c>
      <c r="E6059" s="1">
        <v>44510</v>
      </c>
      <c r="F6059" s="4">
        <v>8764</v>
      </c>
      <c r="G6059">
        <v>366</v>
      </c>
      <c r="H6059" s="3">
        <f>_xlfn.XLOOKUP(sales[[#This Row],[Product]],products[Product],products[Cost per box])*sales[[#This Row],[Boxes]]</f>
        <v>3502.62</v>
      </c>
      <c r="I6059" s="4">
        <f>sales[[#This Row],[Revenue]]-sales[[#This Row],[Cost]]</f>
        <v>5261.38</v>
      </c>
    </row>
    <row r="6060" spans="2:9" x14ac:dyDescent="0.25">
      <c r="B6060" t="s">
        <v>33</v>
      </c>
      <c r="C6060" t="s">
        <v>21</v>
      </c>
      <c r="D6060" t="s">
        <v>24</v>
      </c>
      <c r="E6060" s="1">
        <v>44510</v>
      </c>
      <c r="F6060" s="4">
        <v>6181</v>
      </c>
      <c r="G6060">
        <v>344</v>
      </c>
      <c r="H6060" s="3">
        <f>_xlfn.XLOOKUP(sales[[#This Row],[Product]],products[Product],products[Cost per box])*sales[[#This Row],[Boxes]]</f>
        <v>3615.44</v>
      </c>
      <c r="I6060" s="4">
        <f>sales[[#This Row],[Revenue]]-sales[[#This Row],[Cost]]</f>
        <v>2565.56</v>
      </c>
    </row>
    <row r="6061" spans="2:9" x14ac:dyDescent="0.25">
      <c r="B6061" t="s">
        <v>23</v>
      </c>
      <c r="C6061" t="s">
        <v>6</v>
      </c>
      <c r="D6061" t="s">
        <v>52</v>
      </c>
      <c r="E6061" s="1">
        <v>44510</v>
      </c>
      <c r="F6061" s="4">
        <v>4480</v>
      </c>
      <c r="G6061">
        <v>448</v>
      </c>
      <c r="H6061" s="3">
        <f>_xlfn.XLOOKUP(sales[[#This Row],[Product]],products[Product],products[Cost per box])*sales[[#This Row],[Boxes]]</f>
        <v>1487.36</v>
      </c>
      <c r="I6061" s="4">
        <f>sales[[#This Row],[Revenue]]-sales[[#This Row],[Cost]]</f>
        <v>2992.6400000000003</v>
      </c>
    </row>
    <row r="6062" spans="2:9" x14ac:dyDescent="0.25">
      <c r="B6062" t="s">
        <v>10</v>
      </c>
      <c r="C6062" t="s">
        <v>21</v>
      </c>
      <c r="D6062" t="s">
        <v>50</v>
      </c>
      <c r="E6062" s="1">
        <v>44510</v>
      </c>
      <c r="F6062" s="4">
        <v>3528</v>
      </c>
      <c r="G6062">
        <v>147</v>
      </c>
      <c r="H6062" s="3">
        <f>_xlfn.XLOOKUP(sales[[#This Row],[Product]],products[Product],products[Cost per box])*sales[[#This Row],[Boxes]]</f>
        <v>1824.27</v>
      </c>
      <c r="I6062" s="4">
        <f>sales[[#This Row],[Revenue]]-sales[[#This Row],[Cost]]</f>
        <v>1703.73</v>
      </c>
    </row>
    <row r="6063" spans="2:9" x14ac:dyDescent="0.25">
      <c r="B6063" t="s">
        <v>37</v>
      </c>
      <c r="C6063" t="s">
        <v>9</v>
      </c>
      <c r="D6063" t="s">
        <v>50</v>
      </c>
      <c r="E6063" s="1">
        <v>44510</v>
      </c>
      <c r="F6063" s="4">
        <v>5418</v>
      </c>
      <c r="G6063">
        <v>226</v>
      </c>
      <c r="H6063" s="3">
        <f>_xlfn.XLOOKUP(sales[[#This Row],[Product]],products[Product],products[Cost per box])*sales[[#This Row],[Boxes]]</f>
        <v>2804.66</v>
      </c>
      <c r="I6063" s="4">
        <f>sales[[#This Row],[Revenue]]-sales[[#This Row],[Cost]]</f>
        <v>2613.34</v>
      </c>
    </row>
    <row r="6064" spans="2:9" x14ac:dyDescent="0.25">
      <c r="B6064" t="s">
        <v>41</v>
      </c>
      <c r="C6064" t="s">
        <v>6</v>
      </c>
      <c r="D6064" t="s">
        <v>24</v>
      </c>
      <c r="E6064" s="1">
        <v>44510</v>
      </c>
      <c r="F6064" s="4">
        <v>5327</v>
      </c>
      <c r="G6064">
        <v>296</v>
      </c>
      <c r="H6064" s="3">
        <f>_xlfn.XLOOKUP(sales[[#This Row],[Product]],products[Product],products[Cost per box])*sales[[#This Row],[Boxes]]</f>
        <v>3110.96</v>
      </c>
      <c r="I6064" s="4">
        <f>sales[[#This Row],[Revenue]]-sales[[#This Row],[Cost]]</f>
        <v>2216.04</v>
      </c>
    </row>
    <row r="6065" spans="2:9" x14ac:dyDescent="0.25">
      <c r="B6065" t="s">
        <v>56</v>
      </c>
      <c r="C6065" t="s">
        <v>16</v>
      </c>
      <c r="D6065" t="s">
        <v>17</v>
      </c>
      <c r="E6065" s="1">
        <v>44510</v>
      </c>
      <c r="F6065" s="4">
        <v>3675</v>
      </c>
      <c r="G6065">
        <v>160</v>
      </c>
      <c r="H6065" s="3">
        <f>_xlfn.XLOOKUP(sales[[#This Row],[Product]],products[Product],products[Cost per box])*sales[[#This Row],[Boxes]]</f>
        <v>1088</v>
      </c>
      <c r="I6065" s="4">
        <f>sales[[#This Row],[Revenue]]-sales[[#This Row],[Cost]]</f>
        <v>2587</v>
      </c>
    </row>
    <row r="6066" spans="2:9" x14ac:dyDescent="0.25">
      <c r="B6066" t="s">
        <v>46</v>
      </c>
      <c r="C6066" t="s">
        <v>6</v>
      </c>
      <c r="D6066" t="s">
        <v>50</v>
      </c>
      <c r="E6066" s="1">
        <v>44510</v>
      </c>
      <c r="F6066" s="4">
        <v>6307</v>
      </c>
      <c r="G6066">
        <v>263</v>
      </c>
      <c r="H6066" s="3">
        <f>_xlfn.XLOOKUP(sales[[#This Row],[Product]],products[Product],products[Cost per box])*sales[[#This Row],[Boxes]]</f>
        <v>3263.83</v>
      </c>
      <c r="I6066" s="4">
        <f>sales[[#This Row],[Revenue]]-sales[[#This Row],[Cost]]</f>
        <v>3043.17</v>
      </c>
    </row>
    <row r="6067" spans="2:9" x14ac:dyDescent="0.25">
      <c r="B6067" t="s">
        <v>23</v>
      </c>
      <c r="C6067" t="s">
        <v>11</v>
      </c>
      <c r="D6067" t="s">
        <v>22</v>
      </c>
      <c r="E6067" s="1">
        <v>44510</v>
      </c>
      <c r="F6067" s="4">
        <v>7343</v>
      </c>
      <c r="G6067">
        <v>910</v>
      </c>
      <c r="H6067" s="3">
        <f>_xlfn.XLOOKUP(sales[[#This Row],[Product]],products[Product],products[Cost per box])*sales[[#This Row],[Boxes]]</f>
        <v>7480.2000000000007</v>
      </c>
      <c r="I6067" s="4">
        <f>sales[[#This Row],[Revenue]]-sales[[#This Row],[Cost]]</f>
        <v>-137.20000000000073</v>
      </c>
    </row>
    <row r="6068" spans="2:9" x14ac:dyDescent="0.25">
      <c r="B6068" t="s">
        <v>39</v>
      </c>
      <c r="C6068" t="s">
        <v>11</v>
      </c>
      <c r="D6068" t="s">
        <v>26</v>
      </c>
      <c r="E6068" s="1">
        <v>44510</v>
      </c>
      <c r="F6068" s="4">
        <v>4214</v>
      </c>
      <c r="G6068">
        <v>352</v>
      </c>
      <c r="H6068" s="3">
        <f>_xlfn.XLOOKUP(sales[[#This Row],[Product]],products[Product],products[Cost per box])*sales[[#This Row],[Boxes]]</f>
        <v>2263.3599999999997</v>
      </c>
      <c r="I6068" s="4">
        <f>sales[[#This Row],[Revenue]]-sales[[#This Row],[Cost]]</f>
        <v>1950.6400000000003</v>
      </c>
    </row>
    <row r="6069" spans="2:9" x14ac:dyDescent="0.25">
      <c r="B6069" t="s">
        <v>56</v>
      </c>
      <c r="C6069" t="s">
        <v>16</v>
      </c>
      <c r="D6069" t="s">
        <v>19</v>
      </c>
      <c r="E6069" s="1">
        <v>44510</v>
      </c>
      <c r="F6069" s="4">
        <v>3073</v>
      </c>
      <c r="G6069">
        <v>181</v>
      </c>
      <c r="H6069" s="3">
        <f>_xlfn.XLOOKUP(sales[[#This Row],[Product]],products[Product],products[Cost per box])*sales[[#This Row],[Boxes]]</f>
        <v>1851.63</v>
      </c>
      <c r="I6069" s="4">
        <f>sales[[#This Row],[Revenue]]-sales[[#This Row],[Cost]]</f>
        <v>1221.3699999999999</v>
      </c>
    </row>
    <row r="6070" spans="2:9" x14ac:dyDescent="0.25">
      <c r="B6070" t="s">
        <v>5</v>
      </c>
      <c r="C6070" t="s">
        <v>27</v>
      </c>
      <c r="D6070" t="s">
        <v>36</v>
      </c>
      <c r="E6070" s="1">
        <v>44510</v>
      </c>
      <c r="F6070" s="4">
        <v>5810</v>
      </c>
      <c r="G6070">
        <v>840</v>
      </c>
      <c r="H6070" s="3">
        <f>_xlfn.XLOOKUP(sales[[#This Row],[Product]],products[Product],products[Cost per box])*sales[[#This Row],[Boxes]]</f>
        <v>4233.6000000000004</v>
      </c>
      <c r="I6070" s="4">
        <f>sales[[#This Row],[Revenue]]-sales[[#This Row],[Cost]]</f>
        <v>1576.3999999999996</v>
      </c>
    </row>
    <row r="6071" spans="2:9" x14ac:dyDescent="0.25">
      <c r="B6071" t="s">
        <v>20</v>
      </c>
      <c r="C6071" t="s">
        <v>16</v>
      </c>
      <c r="D6071" t="s">
        <v>43</v>
      </c>
      <c r="E6071" s="1">
        <v>44510</v>
      </c>
      <c r="F6071" s="4">
        <v>1078</v>
      </c>
      <c r="G6071">
        <v>49</v>
      </c>
      <c r="H6071" s="3">
        <f>_xlfn.XLOOKUP(sales[[#This Row],[Product]],products[Product],products[Cost per box])*sales[[#This Row],[Boxes]]</f>
        <v>188.65</v>
      </c>
      <c r="I6071" s="4">
        <f>sales[[#This Row],[Revenue]]-sales[[#This Row],[Cost]]</f>
        <v>889.35</v>
      </c>
    </row>
    <row r="6072" spans="2:9" x14ac:dyDescent="0.25">
      <c r="B6072" t="s">
        <v>41</v>
      </c>
      <c r="C6072" t="s">
        <v>27</v>
      </c>
      <c r="D6072" t="s">
        <v>36</v>
      </c>
      <c r="E6072" s="1">
        <v>44510</v>
      </c>
      <c r="F6072" s="4">
        <v>5019</v>
      </c>
      <c r="G6072">
        <v>558</v>
      </c>
      <c r="H6072" s="3">
        <f>_xlfn.XLOOKUP(sales[[#This Row],[Product]],products[Product],products[Cost per box])*sales[[#This Row],[Boxes]]</f>
        <v>2812.32</v>
      </c>
      <c r="I6072" s="4">
        <f>sales[[#This Row],[Revenue]]-sales[[#This Row],[Cost]]</f>
        <v>2206.6799999999998</v>
      </c>
    </row>
    <row r="6073" spans="2:9" x14ac:dyDescent="0.25">
      <c r="B6073" t="s">
        <v>33</v>
      </c>
      <c r="C6073" t="s">
        <v>27</v>
      </c>
      <c r="D6073" t="s">
        <v>7</v>
      </c>
      <c r="E6073" s="1">
        <v>44510</v>
      </c>
      <c r="F6073" s="4">
        <v>2800</v>
      </c>
      <c r="G6073">
        <v>175</v>
      </c>
      <c r="H6073" s="3">
        <f>_xlfn.XLOOKUP(sales[[#This Row],[Product]],products[Product],products[Cost per box])*sales[[#This Row],[Boxes]]</f>
        <v>901.25000000000011</v>
      </c>
      <c r="I6073" s="4">
        <f>sales[[#This Row],[Revenue]]-sales[[#This Row],[Cost]]</f>
        <v>1898.75</v>
      </c>
    </row>
    <row r="6074" spans="2:9" x14ac:dyDescent="0.25">
      <c r="B6074" t="s">
        <v>55</v>
      </c>
      <c r="C6074" t="s">
        <v>27</v>
      </c>
      <c r="D6074" t="s">
        <v>43</v>
      </c>
      <c r="E6074" s="1">
        <v>44510</v>
      </c>
      <c r="F6074" s="4">
        <v>10633</v>
      </c>
      <c r="G6074">
        <v>484</v>
      </c>
      <c r="H6074" s="3">
        <f>_xlfn.XLOOKUP(sales[[#This Row],[Product]],products[Product],products[Cost per box])*sales[[#This Row],[Boxes]]</f>
        <v>1863.4</v>
      </c>
      <c r="I6074" s="4">
        <f>sales[[#This Row],[Revenue]]-sales[[#This Row],[Cost]]</f>
        <v>8769.6</v>
      </c>
    </row>
    <row r="6075" spans="2:9" x14ac:dyDescent="0.25">
      <c r="B6075" t="s">
        <v>51</v>
      </c>
      <c r="C6075" t="s">
        <v>6</v>
      </c>
      <c r="D6075" t="s">
        <v>47</v>
      </c>
      <c r="E6075" s="1">
        <v>44510</v>
      </c>
      <c r="F6075" s="4">
        <v>1666</v>
      </c>
      <c r="G6075">
        <v>105</v>
      </c>
      <c r="H6075" s="3">
        <f>_xlfn.XLOOKUP(sales[[#This Row],[Product]],products[Product],products[Cost per box])*sales[[#This Row],[Boxes]]</f>
        <v>552.29999999999995</v>
      </c>
      <c r="I6075" s="4">
        <f>sales[[#This Row],[Revenue]]-sales[[#This Row],[Cost]]</f>
        <v>1113.7</v>
      </c>
    </row>
    <row r="6076" spans="2:9" x14ac:dyDescent="0.25">
      <c r="B6076" t="s">
        <v>20</v>
      </c>
      <c r="C6076" t="s">
        <v>21</v>
      </c>
      <c r="D6076" t="s">
        <v>43</v>
      </c>
      <c r="E6076" s="1">
        <v>44510</v>
      </c>
      <c r="F6076" s="4">
        <v>5131</v>
      </c>
      <c r="G6076">
        <v>257</v>
      </c>
      <c r="H6076" s="3">
        <f>_xlfn.XLOOKUP(sales[[#This Row],[Product]],products[Product],products[Cost per box])*sales[[#This Row],[Boxes]]</f>
        <v>989.45</v>
      </c>
      <c r="I6076" s="4">
        <f>sales[[#This Row],[Revenue]]-sales[[#This Row],[Cost]]</f>
        <v>4141.55</v>
      </c>
    </row>
    <row r="6077" spans="2:9" x14ac:dyDescent="0.25">
      <c r="B6077" t="s">
        <v>32</v>
      </c>
      <c r="C6077" t="s">
        <v>6</v>
      </c>
      <c r="D6077" t="s">
        <v>36</v>
      </c>
      <c r="E6077" s="1">
        <v>44510</v>
      </c>
      <c r="F6077" s="4">
        <v>2527</v>
      </c>
      <c r="G6077">
        <v>361</v>
      </c>
      <c r="H6077" s="3">
        <f>_xlfn.XLOOKUP(sales[[#This Row],[Product]],products[Product],products[Cost per box])*sales[[#This Row],[Boxes]]</f>
        <v>1819.44</v>
      </c>
      <c r="I6077" s="4">
        <f>sales[[#This Row],[Revenue]]-sales[[#This Row],[Cost]]</f>
        <v>707.56</v>
      </c>
    </row>
    <row r="6078" spans="2:9" x14ac:dyDescent="0.25">
      <c r="B6078" t="s">
        <v>37</v>
      </c>
      <c r="C6078" t="s">
        <v>11</v>
      </c>
      <c r="D6078" t="s">
        <v>22</v>
      </c>
      <c r="E6078" s="1">
        <v>44510</v>
      </c>
      <c r="F6078" s="4">
        <v>1491</v>
      </c>
      <c r="G6078">
        <v>166</v>
      </c>
      <c r="H6078" s="3">
        <f>_xlfn.XLOOKUP(sales[[#This Row],[Product]],products[Product],products[Cost per box])*sales[[#This Row],[Boxes]]</f>
        <v>1364.5200000000002</v>
      </c>
      <c r="I6078" s="4">
        <f>sales[[#This Row],[Revenue]]-sales[[#This Row],[Cost]]</f>
        <v>126.47999999999979</v>
      </c>
    </row>
    <row r="6079" spans="2:9" x14ac:dyDescent="0.25">
      <c r="B6079" t="s">
        <v>25</v>
      </c>
      <c r="C6079" t="s">
        <v>27</v>
      </c>
      <c r="D6079" t="s">
        <v>19</v>
      </c>
      <c r="E6079" s="1">
        <v>44510</v>
      </c>
      <c r="F6079" s="4">
        <v>2422</v>
      </c>
      <c r="G6079">
        <v>143</v>
      </c>
      <c r="H6079" s="3">
        <f>_xlfn.XLOOKUP(sales[[#This Row],[Product]],products[Product],products[Cost per box])*sales[[#This Row],[Boxes]]</f>
        <v>1462.89</v>
      </c>
      <c r="I6079" s="4">
        <f>sales[[#This Row],[Revenue]]-sales[[#This Row],[Cost]]</f>
        <v>959.1099999999999</v>
      </c>
    </row>
    <row r="6080" spans="2:9" x14ac:dyDescent="0.25">
      <c r="B6080" t="s">
        <v>39</v>
      </c>
      <c r="C6080" t="s">
        <v>27</v>
      </c>
      <c r="D6080" t="s">
        <v>45</v>
      </c>
      <c r="E6080" s="1">
        <v>44510</v>
      </c>
      <c r="F6080" s="4">
        <v>12838</v>
      </c>
      <c r="G6080">
        <v>535</v>
      </c>
      <c r="H6080" s="3">
        <f>_xlfn.XLOOKUP(sales[[#This Row],[Product]],products[Product],products[Cost per box])*sales[[#This Row],[Boxes]]</f>
        <v>4135.55</v>
      </c>
      <c r="I6080" s="4">
        <f>sales[[#This Row],[Revenue]]-sales[[#This Row],[Cost]]</f>
        <v>8702.4500000000007</v>
      </c>
    </row>
    <row r="6081" spans="2:9" x14ac:dyDescent="0.25">
      <c r="B6081" t="s">
        <v>56</v>
      </c>
      <c r="C6081" t="s">
        <v>16</v>
      </c>
      <c r="D6081" t="s">
        <v>24</v>
      </c>
      <c r="E6081" s="1">
        <v>44510</v>
      </c>
      <c r="F6081" s="4">
        <v>18249</v>
      </c>
      <c r="G6081">
        <v>980</v>
      </c>
      <c r="H6081" s="3">
        <f>_xlfn.XLOOKUP(sales[[#This Row],[Product]],products[Product],products[Cost per box])*sales[[#This Row],[Boxes]]</f>
        <v>10299.799999999999</v>
      </c>
      <c r="I6081" s="4">
        <f>sales[[#This Row],[Revenue]]-sales[[#This Row],[Cost]]</f>
        <v>7949.2000000000007</v>
      </c>
    </row>
    <row r="6082" spans="2:9" x14ac:dyDescent="0.25">
      <c r="B6082" t="s">
        <v>23</v>
      </c>
      <c r="C6082" t="s">
        <v>21</v>
      </c>
      <c r="D6082" t="s">
        <v>22</v>
      </c>
      <c r="E6082" s="1">
        <v>44510</v>
      </c>
      <c r="F6082" s="4">
        <v>1624</v>
      </c>
      <c r="G6082">
        <v>203</v>
      </c>
      <c r="H6082" s="3">
        <f>_xlfn.XLOOKUP(sales[[#This Row],[Product]],products[Product],products[Cost per box])*sales[[#This Row],[Boxes]]</f>
        <v>1668.66</v>
      </c>
      <c r="I6082" s="4">
        <f>sales[[#This Row],[Revenue]]-sales[[#This Row],[Cost]]</f>
        <v>-44.660000000000082</v>
      </c>
    </row>
    <row r="6083" spans="2:9" x14ac:dyDescent="0.25">
      <c r="B6083" t="s">
        <v>51</v>
      </c>
      <c r="C6083" t="s">
        <v>9</v>
      </c>
      <c r="D6083" t="s">
        <v>30</v>
      </c>
      <c r="E6083" s="1">
        <v>44511</v>
      </c>
      <c r="F6083" s="4">
        <v>175</v>
      </c>
      <c r="G6083">
        <v>10</v>
      </c>
      <c r="H6083" s="3">
        <f>_xlfn.XLOOKUP(sales[[#This Row],[Product]],products[Product],products[Cost per box])*sales[[#This Row],[Boxes]]</f>
        <v>36.800000000000004</v>
      </c>
      <c r="I6083" s="4">
        <f>sales[[#This Row],[Revenue]]-sales[[#This Row],[Cost]]</f>
        <v>138.19999999999999</v>
      </c>
    </row>
    <row r="6084" spans="2:9" x14ac:dyDescent="0.25">
      <c r="B6084" t="s">
        <v>25</v>
      </c>
      <c r="C6084" t="s">
        <v>9</v>
      </c>
      <c r="D6084" t="s">
        <v>38</v>
      </c>
      <c r="E6084" s="1">
        <v>44511</v>
      </c>
      <c r="F6084" s="4">
        <v>4837</v>
      </c>
      <c r="G6084">
        <v>180</v>
      </c>
      <c r="H6084" s="3">
        <f>_xlfn.XLOOKUP(sales[[#This Row],[Product]],products[Product],products[Cost per box])*sales[[#This Row],[Boxes]]</f>
        <v>1789.1999999999998</v>
      </c>
      <c r="I6084" s="4">
        <f>sales[[#This Row],[Revenue]]-sales[[#This Row],[Cost]]</f>
        <v>3047.8</v>
      </c>
    </row>
    <row r="6085" spans="2:9" x14ac:dyDescent="0.25">
      <c r="B6085" t="s">
        <v>13</v>
      </c>
      <c r="C6085" t="s">
        <v>11</v>
      </c>
      <c r="D6085" t="s">
        <v>38</v>
      </c>
      <c r="E6085" s="1">
        <v>44511</v>
      </c>
      <c r="F6085" s="4">
        <v>315</v>
      </c>
      <c r="G6085">
        <v>13</v>
      </c>
      <c r="H6085" s="3">
        <f>_xlfn.XLOOKUP(sales[[#This Row],[Product]],products[Product],products[Cost per box])*sales[[#This Row],[Boxes]]</f>
        <v>129.22</v>
      </c>
      <c r="I6085" s="4">
        <f>sales[[#This Row],[Revenue]]-sales[[#This Row],[Cost]]</f>
        <v>185.78</v>
      </c>
    </row>
    <row r="6086" spans="2:9" x14ac:dyDescent="0.25">
      <c r="B6086" t="s">
        <v>39</v>
      </c>
      <c r="C6086" t="s">
        <v>27</v>
      </c>
      <c r="D6086" t="s">
        <v>35</v>
      </c>
      <c r="E6086" s="1">
        <v>44511</v>
      </c>
      <c r="F6086" s="4">
        <v>1218</v>
      </c>
      <c r="G6086">
        <v>72</v>
      </c>
      <c r="H6086" s="3">
        <f>_xlfn.XLOOKUP(sales[[#This Row],[Product]],products[Product],products[Cost per box])*sales[[#This Row],[Boxes]]</f>
        <v>190.79999999999998</v>
      </c>
      <c r="I6086" s="4">
        <f>sales[[#This Row],[Revenue]]-sales[[#This Row],[Cost]]</f>
        <v>1027.2</v>
      </c>
    </row>
    <row r="6087" spans="2:9" x14ac:dyDescent="0.25">
      <c r="B6087" t="s">
        <v>34</v>
      </c>
      <c r="C6087" t="s">
        <v>9</v>
      </c>
      <c r="D6087" t="s">
        <v>36</v>
      </c>
      <c r="E6087" s="1">
        <v>44511</v>
      </c>
      <c r="F6087" s="4">
        <v>28</v>
      </c>
      <c r="G6087">
        <v>4</v>
      </c>
      <c r="H6087" s="3">
        <f>_xlfn.XLOOKUP(sales[[#This Row],[Product]],products[Product],products[Cost per box])*sales[[#This Row],[Boxes]]</f>
        <v>20.16</v>
      </c>
      <c r="I6087" s="4">
        <f>sales[[#This Row],[Revenue]]-sales[[#This Row],[Cost]]</f>
        <v>7.84</v>
      </c>
    </row>
    <row r="6088" spans="2:9" x14ac:dyDescent="0.25">
      <c r="B6088" t="s">
        <v>13</v>
      </c>
      <c r="C6088" t="s">
        <v>11</v>
      </c>
      <c r="D6088" t="s">
        <v>50</v>
      </c>
      <c r="E6088" s="1">
        <v>44511</v>
      </c>
      <c r="F6088" s="4">
        <v>3353</v>
      </c>
      <c r="G6088">
        <v>153</v>
      </c>
      <c r="H6088" s="3">
        <f>_xlfn.XLOOKUP(sales[[#This Row],[Product]],products[Product],products[Cost per box])*sales[[#This Row],[Boxes]]</f>
        <v>1898.73</v>
      </c>
      <c r="I6088" s="4">
        <f>sales[[#This Row],[Revenue]]-sales[[#This Row],[Cost]]</f>
        <v>1454.27</v>
      </c>
    </row>
    <row r="6089" spans="2:9" x14ac:dyDescent="0.25">
      <c r="B6089" t="s">
        <v>29</v>
      </c>
      <c r="C6089" t="s">
        <v>9</v>
      </c>
      <c r="D6089" t="s">
        <v>36</v>
      </c>
      <c r="E6089" s="1">
        <v>44511</v>
      </c>
      <c r="F6089" s="4">
        <v>3101</v>
      </c>
      <c r="G6089">
        <v>443</v>
      </c>
      <c r="H6089" s="3">
        <f>_xlfn.XLOOKUP(sales[[#This Row],[Product]],products[Product],products[Cost per box])*sales[[#This Row],[Boxes]]</f>
        <v>2232.7199999999998</v>
      </c>
      <c r="I6089" s="4">
        <f>sales[[#This Row],[Revenue]]-sales[[#This Row],[Cost]]</f>
        <v>868.2800000000002</v>
      </c>
    </row>
    <row r="6090" spans="2:9" x14ac:dyDescent="0.25">
      <c r="B6090" t="s">
        <v>51</v>
      </c>
      <c r="C6090" t="s">
        <v>11</v>
      </c>
      <c r="D6090" t="s">
        <v>22</v>
      </c>
      <c r="E6090" s="1">
        <v>44511</v>
      </c>
      <c r="F6090" s="4">
        <v>2639</v>
      </c>
      <c r="G6090">
        <v>294</v>
      </c>
      <c r="H6090" s="3">
        <f>_xlfn.XLOOKUP(sales[[#This Row],[Product]],products[Product],products[Cost per box])*sales[[#This Row],[Boxes]]</f>
        <v>2416.6800000000003</v>
      </c>
      <c r="I6090" s="4">
        <f>sales[[#This Row],[Revenue]]-sales[[#This Row],[Cost]]</f>
        <v>222.31999999999971</v>
      </c>
    </row>
    <row r="6091" spans="2:9" x14ac:dyDescent="0.25">
      <c r="B6091" t="s">
        <v>56</v>
      </c>
      <c r="C6091" t="s">
        <v>21</v>
      </c>
      <c r="D6091" t="s">
        <v>52</v>
      </c>
      <c r="E6091" s="1">
        <v>44511</v>
      </c>
      <c r="F6091" s="4">
        <v>791</v>
      </c>
      <c r="G6091">
        <v>72</v>
      </c>
      <c r="H6091" s="3">
        <f>_xlfn.XLOOKUP(sales[[#This Row],[Product]],products[Product],products[Cost per box])*sales[[#This Row],[Boxes]]</f>
        <v>239.04</v>
      </c>
      <c r="I6091" s="4">
        <f>sales[[#This Row],[Revenue]]-sales[[#This Row],[Cost]]</f>
        <v>551.96</v>
      </c>
    </row>
    <row r="6092" spans="2:9" x14ac:dyDescent="0.25">
      <c r="B6092" t="s">
        <v>32</v>
      </c>
      <c r="C6092" t="s">
        <v>27</v>
      </c>
      <c r="D6092" t="s">
        <v>7</v>
      </c>
      <c r="E6092" s="1">
        <v>44511</v>
      </c>
      <c r="F6092" s="4">
        <v>4746</v>
      </c>
      <c r="G6092">
        <v>339</v>
      </c>
      <c r="H6092" s="3">
        <f>_xlfn.XLOOKUP(sales[[#This Row],[Product]],products[Product],products[Cost per box])*sales[[#This Row],[Boxes]]</f>
        <v>1745.8500000000001</v>
      </c>
      <c r="I6092" s="4">
        <f>sales[[#This Row],[Revenue]]-sales[[#This Row],[Cost]]</f>
        <v>3000.1499999999996</v>
      </c>
    </row>
    <row r="6093" spans="2:9" x14ac:dyDescent="0.25">
      <c r="B6093" t="s">
        <v>5</v>
      </c>
      <c r="C6093" t="s">
        <v>16</v>
      </c>
      <c r="D6093" t="s">
        <v>24</v>
      </c>
      <c r="E6093" s="1">
        <v>44511</v>
      </c>
      <c r="F6093" s="4">
        <v>4389</v>
      </c>
      <c r="G6093">
        <v>231</v>
      </c>
      <c r="H6093" s="3">
        <f>_xlfn.XLOOKUP(sales[[#This Row],[Product]],products[Product],products[Cost per box])*sales[[#This Row],[Boxes]]</f>
        <v>2427.81</v>
      </c>
      <c r="I6093" s="4">
        <f>sales[[#This Row],[Revenue]]-sales[[#This Row],[Cost]]</f>
        <v>1961.19</v>
      </c>
    </row>
    <row r="6094" spans="2:9" x14ac:dyDescent="0.25">
      <c r="B6094" t="s">
        <v>54</v>
      </c>
      <c r="C6094" t="s">
        <v>27</v>
      </c>
      <c r="D6094" t="s">
        <v>17</v>
      </c>
      <c r="E6094" s="1">
        <v>44511</v>
      </c>
      <c r="F6094" s="4">
        <v>2975</v>
      </c>
      <c r="G6094">
        <v>130</v>
      </c>
      <c r="H6094" s="3">
        <f>_xlfn.XLOOKUP(sales[[#This Row],[Product]],products[Product],products[Cost per box])*sales[[#This Row],[Boxes]]</f>
        <v>884</v>
      </c>
      <c r="I6094" s="4">
        <f>sales[[#This Row],[Revenue]]-sales[[#This Row],[Cost]]</f>
        <v>2091</v>
      </c>
    </row>
    <row r="6095" spans="2:9" x14ac:dyDescent="0.25">
      <c r="B6095" t="s">
        <v>53</v>
      </c>
      <c r="C6095" t="s">
        <v>9</v>
      </c>
      <c r="D6095" t="s">
        <v>24</v>
      </c>
      <c r="E6095" s="1">
        <v>44511</v>
      </c>
      <c r="F6095" s="4">
        <v>7686</v>
      </c>
      <c r="G6095">
        <v>427</v>
      </c>
      <c r="H6095" s="3">
        <f>_xlfn.XLOOKUP(sales[[#This Row],[Product]],products[Product],products[Cost per box])*sales[[#This Row],[Boxes]]</f>
        <v>4487.7699999999995</v>
      </c>
      <c r="I6095" s="4">
        <f>sales[[#This Row],[Revenue]]-sales[[#This Row],[Cost]]</f>
        <v>3198.2300000000005</v>
      </c>
    </row>
    <row r="6096" spans="2:9" x14ac:dyDescent="0.25">
      <c r="B6096" t="s">
        <v>15</v>
      </c>
      <c r="C6096" t="s">
        <v>21</v>
      </c>
      <c r="D6096" t="s">
        <v>12</v>
      </c>
      <c r="E6096" s="1">
        <v>44511</v>
      </c>
      <c r="F6096" s="4">
        <v>10626</v>
      </c>
      <c r="G6096">
        <v>626</v>
      </c>
      <c r="H6096" s="3">
        <f>_xlfn.XLOOKUP(sales[[#This Row],[Product]],products[Product],products[Cost per box])*sales[[#This Row],[Boxes]]</f>
        <v>5277.1799999999994</v>
      </c>
      <c r="I6096" s="4">
        <f>sales[[#This Row],[Revenue]]-sales[[#This Row],[Cost]]</f>
        <v>5348.8200000000006</v>
      </c>
    </row>
    <row r="6097" spans="2:9" x14ac:dyDescent="0.25">
      <c r="B6097" t="s">
        <v>57</v>
      </c>
      <c r="C6097" t="s">
        <v>16</v>
      </c>
      <c r="D6097" t="s">
        <v>12</v>
      </c>
      <c r="E6097" s="1">
        <v>44511</v>
      </c>
      <c r="F6097" s="4">
        <v>6419</v>
      </c>
      <c r="G6097">
        <v>378</v>
      </c>
      <c r="H6097" s="3">
        <f>_xlfn.XLOOKUP(sales[[#This Row],[Product]],products[Product],products[Cost per box])*sales[[#This Row],[Boxes]]</f>
        <v>3186.54</v>
      </c>
      <c r="I6097" s="4">
        <f>sales[[#This Row],[Revenue]]-sales[[#This Row],[Cost]]</f>
        <v>3232.46</v>
      </c>
    </row>
    <row r="6098" spans="2:9" x14ac:dyDescent="0.25">
      <c r="B6098" t="s">
        <v>41</v>
      </c>
      <c r="C6098" t="s">
        <v>21</v>
      </c>
      <c r="D6098" t="s">
        <v>31</v>
      </c>
      <c r="E6098" s="1">
        <v>44511</v>
      </c>
      <c r="F6098" s="4">
        <v>8029</v>
      </c>
      <c r="G6098">
        <v>618</v>
      </c>
      <c r="H6098" s="3">
        <f>_xlfn.XLOOKUP(sales[[#This Row],[Product]],products[Product],products[Cost per box])*sales[[#This Row],[Boxes]]</f>
        <v>3534.96</v>
      </c>
      <c r="I6098" s="4">
        <f>sales[[#This Row],[Revenue]]-sales[[#This Row],[Cost]]</f>
        <v>4494.04</v>
      </c>
    </row>
    <row r="6099" spans="2:9" x14ac:dyDescent="0.25">
      <c r="B6099" t="s">
        <v>37</v>
      </c>
      <c r="C6099" t="s">
        <v>11</v>
      </c>
      <c r="D6099" t="s">
        <v>26</v>
      </c>
      <c r="E6099" s="1">
        <v>44511</v>
      </c>
      <c r="F6099" s="4">
        <v>14357</v>
      </c>
      <c r="G6099">
        <v>1190</v>
      </c>
      <c r="H6099" s="3">
        <f>_xlfn.XLOOKUP(sales[[#This Row],[Product]],products[Product],products[Cost per box])*sales[[#This Row],[Boxes]]</f>
        <v>7651.7</v>
      </c>
      <c r="I6099" s="4">
        <f>sales[[#This Row],[Revenue]]-sales[[#This Row],[Cost]]</f>
        <v>6705.3</v>
      </c>
    </row>
    <row r="6100" spans="2:9" x14ac:dyDescent="0.25">
      <c r="B6100" t="s">
        <v>32</v>
      </c>
      <c r="C6100" t="s">
        <v>27</v>
      </c>
      <c r="D6100" t="s">
        <v>17</v>
      </c>
      <c r="E6100" s="1">
        <v>44511</v>
      </c>
      <c r="F6100" s="4">
        <v>6517</v>
      </c>
      <c r="G6100">
        <v>297</v>
      </c>
      <c r="H6100" s="3">
        <f>_xlfn.XLOOKUP(sales[[#This Row],[Product]],products[Product],products[Cost per box])*sales[[#This Row],[Boxes]]</f>
        <v>2019.6</v>
      </c>
      <c r="I6100" s="4">
        <f>sales[[#This Row],[Revenue]]-sales[[#This Row],[Cost]]</f>
        <v>4497.3999999999996</v>
      </c>
    </row>
    <row r="6101" spans="2:9" x14ac:dyDescent="0.25">
      <c r="B6101" t="s">
        <v>57</v>
      </c>
      <c r="C6101" t="s">
        <v>6</v>
      </c>
      <c r="D6101" t="s">
        <v>19</v>
      </c>
      <c r="E6101" s="1">
        <v>44511</v>
      </c>
      <c r="F6101" s="4">
        <v>19453</v>
      </c>
      <c r="G6101">
        <v>1120</v>
      </c>
      <c r="H6101" s="3">
        <f>_xlfn.XLOOKUP(sales[[#This Row],[Product]],products[Product],products[Cost per box])*sales[[#This Row],[Boxes]]</f>
        <v>11457.6</v>
      </c>
      <c r="I6101" s="4">
        <f>sales[[#This Row],[Revenue]]-sales[[#This Row],[Cost]]</f>
        <v>7995.4</v>
      </c>
    </row>
    <row r="6102" spans="2:9" x14ac:dyDescent="0.25">
      <c r="B6102" t="s">
        <v>53</v>
      </c>
      <c r="C6102" t="s">
        <v>27</v>
      </c>
      <c r="D6102" t="s">
        <v>45</v>
      </c>
      <c r="E6102" s="1">
        <v>44511</v>
      </c>
      <c r="F6102" s="4">
        <v>8652</v>
      </c>
      <c r="G6102">
        <v>377</v>
      </c>
      <c r="H6102" s="3">
        <f>_xlfn.XLOOKUP(sales[[#This Row],[Product]],products[Product],products[Cost per box])*sales[[#This Row],[Boxes]]</f>
        <v>2914.21</v>
      </c>
      <c r="I6102" s="4">
        <f>sales[[#This Row],[Revenue]]-sales[[#This Row],[Cost]]</f>
        <v>5737.79</v>
      </c>
    </row>
    <row r="6103" spans="2:9" x14ac:dyDescent="0.25">
      <c r="B6103" t="s">
        <v>25</v>
      </c>
      <c r="C6103" t="s">
        <v>16</v>
      </c>
      <c r="D6103" t="s">
        <v>7</v>
      </c>
      <c r="E6103" s="1">
        <v>44511</v>
      </c>
      <c r="F6103" s="4">
        <v>2562</v>
      </c>
      <c r="G6103">
        <v>161</v>
      </c>
      <c r="H6103" s="3">
        <f>_xlfn.XLOOKUP(sales[[#This Row],[Product]],products[Product],products[Cost per box])*sales[[#This Row],[Boxes]]</f>
        <v>829.15000000000009</v>
      </c>
      <c r="I6103" s="4">
        <f>sales[[#This Row],[Revenue]]-sales[[#This Row],[Cost]]</f>
        <v>1732.85</v>
      </c>
    </row>
    <row r="6104" spans="2:9" x14ac:dyDescent="0.25">
      <c r="B6104" t="s">
        <v>57</v>
      </c>
      <c r="C6104" t="s">
        <v>6</v>
      </c>
      <c r="D6104" t="s">
        <v>52</v>
      </c>
      <c r="E6104" s="1">
        <v>44511</v>
      </c>
      <c r="F6104" s="4">
        <v>10353</v>
      </c>
      <c r="G6104">
        <v>840</v>
      </c>
      <c r="H6104" s="3">
        <f>_xlfn.XLOOKUP(sales[[#This Row],[Product]],products[Product],products[Cost per box])*sales[[#This Row],[Boxes]]</f>
        <v>2788.7999999999997</v>
      </c>
      <c r="I6104" s="4">
        <f>sales[[#This Row],[Revenue]]-sales[[#This Row],[Cost]]</f>
        <v>7564.2000000000007</v>
      </c>
    </row>
    <row r="6105" spans="2:9" x14ac:dyDescent="0.25">
      <c r="B6105" t="s">
        <v>53</v>
      </c>
      <c r="C6105" t="s">
        <v>11</v>
      </c>
      <c r="D6105" t="s">
        <v>30</v>
      </c>
      <c r="E6105" s="1">
        <v>44511</v>
      </c>
      <c r="F6105" s="4">
        <v>4480</v>
      </c>
      <c r="G6105">
        <v>249</v>
      </c>
      <c r="H6105" s="3">
        <f>_xlfn.XLOOKUP(sales[[#This Row],[Product]],products[Product],products[Cost per box])*sales[[#This Row],[Boxes]]</f>
        <v>916.32</v>
      </c>
      <c r="I6105" s="4">
        <f>sales[[#This Row],[Revenue]]-sales[[#This Row],[Cost]]</f>
        <v>3563.68</v>
      </c>
    </row>
    <row r="6106" spans="2:9" x14ac:dyDescent="0.25">
      <c r="B6106" t="s">
        <v>15</v>
      </c>
      <c r="C6106" t="s">
        <v>16</v>
      </c>
      <c r="D6106" t="s">
        <v>26</v>
      </c>
      <c r="E6106" s="1">
        <v>44511</v>
      </c>
      <c r="F6106" s="4">
        <v>959</v>
      </c>
      <c r="G6106">
        <v>74</v>
      </c>
      <c r="H6106" s="3">
        <f>_xlfn.XLOOKUP(sales[[#This Row],[Product]],products[Product],products[Cost per box])*sales[[#This Row],[Boxes]]</f>
        <v>475.82</v>
      </c>
      <c r="I6106" s="4">
        <f>sales[[#This Row],[Revenue]]-sales[[#This Row],[Cost]]</f>
        <v>483.18</v>
      </c>
    </row>
    <row r="6107" spans="2:9" x14ac:dyDescent="0.25">
      <c r="B6107" t="s">
        <v>57</v>
      </c>
      <c r="C6107" t="s">
        <v>16</v>
      </c>
      <c r="D6107" t="s">
        <v>24</v>
      </c>
      <c r="E6107" s="1">
        <v>44511</v>
      </c>
      <c r="F6107" s="4">
        <v>4648</v>
      </c>
      <c r="G6107">
        <v>245</v>
      </c>
      <c r="H6107" s="3">
        <f>_xlfn.XLOOKUP(sales[[#This Row],[Product]],products[Product],products[Cost per box])*sales[[#This Row],[Boxes]]</f>
        <v>2574.9499999999998</v>
      </c>
      <c r="I6107" s="4">
        <f>sales[[#This Row],[Revenue]]-sales[[#This Row],[Cost]]</f>
        <v>2073.0500000000002</v>
      </c>
    </row>
    <row r="6108" spans="2:9" x14ac:dyDescent="0.25">
      <c r="B6108" t="s">
        <v>23</v>
      </c>
      <c r="C6108" t="s">
        <v>6</v>
      </c>
      <c r="D6108" t="s">
        <v>44</v>
      </c>
      <c r="E6108" s="1">
        <v>44511</v>
      </c>
      <c r="F6108" s="4">
        <v>11788</v>
      </c>
      <c r="G6108">
        <v>492</v>
      </c>
      <c r="H6108" s="3">
        <f>_xlfn.XLOOKUP(sales[[#This Row],[Product]],products[Product],products[Cost per box])*sales[[#This Row],[Boxes]]</f>
        <v>4708.4400000000005</v>
      </c>
      <c r="I6108" s="4">
        <f>sales[[#This Row],[Revenue]]-sales[[#This Row],[Cost]]</f>
        <v>7079.5599999999995</v>
      </c>
    </row>
    <row r="6109" spans="2:9" x14ac:dyDescent="0.25">
      <c r="B6109" t="s">
        <v>53</v>
      </c>
      <c r="C6109" t="s">
        <v>27</v>
      </c>
      <c r="D6109" t="s">
        <v>48</v>
      </c>
      <c r="E6109" s="1">
        <v>44511</v>
      </c>
      <c r="F6109" s="4">
        <v>2142</v>
      </c>
      <c r="G6109">
        <v>80</v>
      </c>
      <c r="H6109" s="3">
        <f>_xlfn.XLOOKUP(sales[[#This Row],[Product]],products[Product],products[Cost per box])*sales[[#This Row],[Boxes]]</f>
        <v>598.40000000000009</v>
      </c>
      <c r="I6109" s="4">
        <f>sales[[#This Row],[Revenue]]-sales[[#This Row],[Cost]]</f>
        <v>1543.6</v>
      </c>
    </row>
    <row r="6110" spans="2:9" x14ac:dyDescent="0.25">
      <c r="B6110" t="s">
        <v>40</v>
      </c>
      <c r="C6110" t="s">
        <v>27</v>
      </c>
      <c r="D6110" t="s">
        <v>31</v>
      </c>
      <c r="E6110" s="1">
        <v>44511</v>
      </c>
      <c r="F6110" s="4">
        <v>294</v>
      </c>
      <c r="G6110">
        <v>25</v>
      </c>
      <c r="H6110" s="3">
        <f>_xlfn.XLOOKUP(sales[[#This Row],[Product]],products[Product],products[Cost per box])*sales[[#This Row],[Boxes]]</f>
        <v>143</v>
      </c>
      <c r="I6110" s="4">
        <f>sales[[#This Row],[Revenue]]-sales[[#This Row],[Cost]]</f>
        <v>151</v>
      </c>
    </row>
    <row r="6111" spans="2:9" x14ac:dyDescent="0.25">
      <c r="B6111" t="s">
        <v>54</v>
      </c>
      <c r="C6111" t="s">
        <v>16</v>
      </c>
      <c r="D6111" t="s">
        <v>47</v>
      </c>
      <c r="E6111" s="1">
        <v>44511</v>
      </c>
      <c r="F6111" s="4">
        <v>1449</v>
      </c>
      <c r="G6111">
        <v>86</v>
      </c>
      <c r="H6111" s="3">
        <f>_xlfn.XLOOKUP(sales[[#This Row],[Product]],products[Product],products[Cost per box])*sales[[#This Row],[Boxes]]</f>
        <v>452.35999999999996</v>
      </c>
      <c r="I6111" s="4">
        <f>sales[[#This Row],[Revenue]]-sales[[#This Row],[Cost]]</f>
        <v>996.6400000000001</v>
      </c>
    </row>
    <row r="6112" spans="2:9" x14ac:dyDescent="0.25">
      <c r="B6112" t="s">
        <v>51</v>
      </c>
      <c r="C6112" t="s">
        <v>6</v>
      </c>
      <c r="D6112" t="s">
        <v>44</v>
      </c>
      <c r="E6112" s="1">
        <v>44511</v>
      </c>
      <c r="F6112" s="4">
        <v>4039</v>
      </c>
      <c r="G6112">
        <v>176</v>
      </c>
      <c r="H6112" s="3">
        <f>_xlfn.XLOOKUP(sales[[#This Row],[Product]],products[Product],products[Cost per box])*sales[[#This Row],[Boxes]]</f>
        <v>1684.3200000000002</v>
      </c>
      <c r="I6112" s="4">
        <f>sales[[#This Row],[Revenue]]-sales[[#This Row],[Cost]]</f>
        <v>2354.6799999999998</v>
      </c>
    </row>
    <row r="6113" spans="2:9" x14ac:dyDescent="0.25">
      <c r="B6113" t="s">
        <v>10</v>
      </c>
      <c r="C6113" t="s">
        <v>21</v>
      </c>
      <c r="D6113" t="s">
        <v>24</v>
      </c>
      <c r="E6113" s="1">
        <v>44511</v>
      </c>
      <c r="F6113" s="4">
        <v>1918</v>
      </c>
      <c r="G6113">
        <v>101</v>
      </c>
      <c r="H6113" s="3">
        <f>_xlfn.XLOOKUP(sales[[#This Row],[Product]],products[Product],products[Cost per box])*sales[[#This Row],[Boxes]]</f>
        <v>1061.51</v>
      </c>
      <c r="I6113" s="4">
        <f>sales[[#This Row],[Revenue]]-sales[[#This Row],[Cost]]</f>
        <v>856.49</v>
      </c>
    </row>
    <row r="6114" spans="2:9" x14ac:dyDescent="0.25">
      <c r="B6114" t="s">
        <v>23</v>
      </c>
      <c r="C6114" t="s">
        <v>27</v>
      </c>
      <c r="D6114" t="s">
        <v>45</v>
      </c>
      <c r="E6114" s="1">
        <v>44511</v>
      </c>
      <c r="F6114" s="4">
        <v>280</v>
      </c>
      <c r="G6114">
        <v>12</v>
      </c>
      <c r="H6114" s="3">
        <f>_xlfn.XLOOKUP(sales[[#This Row],[Product]],products[Product],products[Cost per box])*sales[[#This Row],[Boxes]]</f>
        <v>92.76</v>
      </c>
      <c r="I6114" s="4">
        <f>sales[[#This Row],[Revenue]]-sales[[#This Row],[Cost]]</f>
        <v>187.24</v>
      </c>
    </row>
    <row r="6115" spans="2:9" x14ac:dyDescent="0.25">
      <c r="B6115" t="s">
        <v>29</v>
      </c>
      <c r="C6115" t="s">
        <v>27</v>
      </c>
      <c r="D6115" t="s">
        <v>12</v>
      </c>
      <c r="E6115" s="1">
        <v>44511</v>
      </c>
      <c r="F6115" s="4">
        <v>1162</v>
      </c>
      <c r="G6115">
        <v>78</v>
      </c>
      <c r="H6115" s="3">
        <f>_xlfn.XLOOKUP(sales[[#This Row],[Product]],products[Product],products[Cost per box])*sales[[#This Row],[Boxes]]</f>
        <v>657.54</v>
      </c>
      <c r="I6115" s="4">
        <f>sales[[#This Row],[Revenue]]-sales[[#This Row],[Cost]]</f>
        <v>504.46000000000004</v>
      </c>
    </row>
    <row r="6116" spans="2:9" x14ac:dyDescent="0.25">
      <c r="B6116" t="s">
        <v>54</v>
      </c>
      <c r="C6116" t="s">
        <v>16</v>
      </c>
      <c r="D6116" t="s">
        <v>19</v>
      </c>
      <c r="E6116" s="1">
        <v>44511</v>
      </c>
      <c r="F6116" s="4">
        <v>266</v>
      </c>
      <c r="G6116">
        <v>16</v>
      </c>
      <c r="H6116" s="3">
        <f>_xlfn.XLOOKUP(sales[[#This Row],[Product]],products[Product],products[Cost per box])*sales[[#This Row],[Boxes]]</f>
        <v>163.68</v>
      </c>
      <c r="I6116" s="4">
        <f>sales[[#This Row],[Revenue]]-sales[[#This Row],[Cost]]</f>
        <v>102.32</v>
      </c>
    </row>
    <row r="6117" spans="2:9" x14ac:dyDescent="0.25">
      <c r="B6117" t="s">
        <v>46</v>
      </c>
      <c r="C6117" t="s">
        <v>21</v>
      </c>
      <c r="D6117" t="s">
        <v>12</v>
      </c>
      <c r="E6117" s="1">
        <v>44511</v>
      </c>
      <c r="F6117" s="4">
        <v>679</v>
      </c>
      <c r="G6117">
        <v>46</v>
      </c>
      <c r="H6117" s="3">
        <f>_xlfn.XLOOKUP(sales[[#This Row],[Product]],products[Product],products[Cost per box])*sales[[#This Row],[Boxes]]</f>
        <v>387.78</v>
      </c>
      <c r="I6117" s="4">
        <f>sales[[#This Row],[Revenue]]-sales[[#This Row],[Cost]]</f>
        <v>291.22000000000003</v>
      </c>
    </row>
    <row r="6118" spans="2:9" x14ac:dyDescent="0.25">
      <c r="B6118" t="s">
        <v>34</v>
      </c>
      <c r="C6118" t="s">
        <v>9</v>
      </c>
      <c r="D6118" t="s">
        <v>12</v>
      </c>
      <c r="E6118" s="1">
        <v>44511</v>
      </c>
      <c r="F6118" s="4">
        <v>9373</v>
      </c>
      <c r="G6118">
        <v>552</v>
      </c>
      <c r="H6118" s="3">
        <f>_xlfn.XLOOKUP(sales[[#This Row],[Product]],products[Product],products[Cost per box])*sales[[#This Row],[Boxes]]</f>
        <v>4653.3599999999997</v>
      </c>
      <c r="I6118" s="4">
        <f>sales[[#This Row],[Revenue]]-sales[[#This Row],[Cost]]</f>
        <v>4719.6400000000003</v>
      </c>
    </row>
    <row r="6119" spans="2:9" x14ac:dyDescent="0.25">
      <c r="B6119" t="s">
        <v>32</v>
      </c>
      <c r="C6119" t="s">
        <v>21</v>
      </c>
      <c r="D6119" t="s">
        <v>52</v>
      </c>
      <c r="E6119" s="1">
        <v>44511</v>
      </c>
      <c r="F6119" s="4">
        <v>5880</v>
      </c>
      <c r="G6119">
        <v>588</v>
      </c>
      <c r="H6119" s="3">
        <f>_xlfn.XLOOKUP(sales[[#This Row],[Product]],products[Product],products[Cost per box])*sales[[#This Row],[Boxes]]</f>
        <v>1952.1599999999999</v>
      </c>
      <c r="I6119" s="4">
        <f>sales[[#This Row],[Revenue]]-sales[[#This Row],[Cost]]</f>
        <v>3927.84</v>
      </c>
    </row>
    <row r="6120" spans="2:9" x14ac:dyDescent="0.25">
      <c r="B6120" t="s">
        <v>53</v>
      </c>
      <c r="C6120" t="s">
        <v>6</v>
      </c>
      <c r="D6120" t="s">
        <v>19</v>
      </c>
      <c r="E6120" s="1">
        <v>44511</v>
      </c>
      <c r="F6120" s="4">
        <v>5173</v>
      </c>
      <c r="G6120">
        <v>324</v>
      </c>
      <c r="H6120" s="3">
        <f>_xlfn.XLOOKUP(sales[[#This Row],[Product]],products[Product],products[Cost per box])*sales[[#This Row],[Boxes]]</f>
        <v>3314.52</v>
      </c>
      <c r="I6120" s="4">
        <f>sales[[#This Row],[Revenue]]-sales[[#This Row],[Cost]]</f>
        <v>1858.48</v>
      </c>
    </row>
    <row r="6121" spans="2:9" x14ac:dyDescent="0.25">
      <c r="B6121" t="s">
        <v>8</v>
      </c>
      <c r="C6121" t="s">
        <v>16</v>
      </c>
      <c r="D6121" t="s">
        <v>19</v>
      </c>
      <c r="E6121" s="1">
        <v>44511</v>
      </c>
      <c r="F6121" s="4">
        <v>973</v>
      </c>
      <c r="G6121">
        <v>58</v>
      </c>
      <c r="H6121" s="3">
        <f>_xlfn.XLOOKUP(sales[[#This Row],[Product]],products[Product],products[Cost per box])*sales[[#This Row],[Boxes]]</f>
        <v>593.34</v>
      </c>
      <c r="I6121" s="4">
        <f>sales[[#This Row],[Revenue]]-sales[[#This Row],[Cost]]</f>
        <v>379.65999999999997</v>
      </c>
    </row>
    <row r="6122" spans="2:9" x14ac:dyDescent="0.25">
      <c r="B6122" t="s">
        <v>33</v>
      </c>
      <c r="C6122" t="s">
        <v>6</v>
      </c>
      <c r="D6122" t="s">
        <v>22</v>
      </c>
      <c r="E6122" s="1">
        <v>44511</v>
      </c>
      <c r="F6122" s="4">
        <v>16303</v>
      </c>
      <c r="G6122">
        <v>1820</v>
      </c>
      <c r="H6122" s="3">
        <f>_xlfn.XLOOKUP(sales[[#This Row],[Product]],products[Product],products[Cost per box])*sales[[#This Row],[Boxes]]</f>
        <v>14960.400000000001</v>
      </c>
      <c r="I6122" s="4">
        <f>sales[[#This Row],[Revenue]]-sales[[#This Row],[Cost]]</f>
        <v>1342.5999999999985</v>
      </c>
    </row>
    <row r="6123" spans="2:9" x14ac:dyDescent="0.25">
      <c r="B6123" t="s">
        <v>56</v>
      </c>
      <c r="C6123" t="s">
        <v>9</v>
      </c>
      <c r="D6123" t="s">
        <v>19</v>
      </c>
      <c r="E6123" s="1">
        <v>44511</v>
      </c>
      <c r="F6123" s="4">
        <v>12999</v>
      </c>
      <c r="G6123">
        <v>840</v>
      </c>
      <c r="H6123" s="3">
        <f>_xlfn.XLOOKUP(sales[[#This Row],[Product]],products[Product],products[Cost per box])*sales[[#This Row],[Boxes]]</f>
        <v>8593.2000000000007</v>
      </c>
      <c r="I6123" s="4">
        <f>sales[[#This Row],[Revenue]]-sales[[#This Row],[Cost]]</f>
        <v>4405.7999999999993</v>
      </c>
    </row>
    <row r="6124" spans="2:9" x14ac:dyDescent="0.25">
      <c r="B6124" t="s">
        <v>57</v>
      </c>
      <c r="C6124" t="s">
        <v>6</v>
      </c>
      <c r="D6124" t="s">
        <v>50</v>
      </c>
      <c r="E6124" s="1">
        <v>44512</v>
      </c>
      <c r="F6124" s="4">
        <v>6293</v>
      </c>
      <c r="G6124">
        <v>274</v>
      </c>
      <c r="H6124" s="3">
        <f>_xlfn.XLOOKUP(sales[[#This Row],[Product]],products[Product],products[Cost per box])*sales[[#This Row],[Boxes]]</f>
        <v>3400.34</v>
      </c>
      <c r="I6124" s="4">
        <f>sales[[#This Row],[Revenue]]-sales[[#This Row],[Cost]]</f>
        <v>2892.66</v>
      </c>
    </row>
    <row r="6125" spans="2:9" x14ac:dyDescent="0.25">
      <c r="B6125" t="s">
        <v>10</v>
      </c>
      <c r="C6125" t="s">
        <v>21</v>
      </c>
      <c r="D6125" t="s">
        <v>19</v>
      </c>
      <c r="E6125" s="1">
        <v>44512</v>
      </c>
      <c r="F6125" s="4">
        <v>3479</v>
      </c>
      <c r="G6125">
        <v>194</v>
      </c>
      <c r="H6125" s="3">
        <f>_xlfn.XLOOKUP(sales[[#This Row],[Product]],products[Product],products[Cost per box])*sales[[#This Row],[Boxes]]</f>
        <v>1984.6200000000001</v>
      </c>
      <c r="I6125" s="4">
        <f>sales[[#This Row],[Revenue]]-sales[[#This Row],[Cost]]</f>
        <v>1494.3799999999999</v>
      </c>
    </row>
    <row r="6126" spans="2:9" x14ac:dyDescent="0.25">
      <c r="B6126" t="s">
        <v>32</v>
      </c>
      <c r="C6126" t="s">
        <v>6</v>
      </c>
      <c r="D6126" t="s">
        <v>17</v>
      </c>
      <c r="E6126" s="1">
        <v>44512</v>
      </c>
      <c r="F6126" s="4">
        <v>2625</v>
      </c>
      <c r="G6126">
        <v>120</v>
      </c>
      <c r="H6126" s="3">
        <f>_xlfn.XLOOKUP(sales[[#This Row],[Product]],products[Product],products[Cost per box])*sales[[#This Row],[Boxes]]</f>
        <v>816</v>
      </c>
      <c r="I6126" s="4">
        <f>sales[[#This Row],[Revenue]]-sales[[#This Row],[Cost]]</f>
        <v>1809</v>
      </c>
    </row>
    <row r="6127" spans="2:9" x14ac:dyDescent="0.25">
      <c r="B6127" t="s">
        <v>39</v>
      </c>
      <c r="C6127" t="s">
        <v>27</v>
      </c>
      <c r="D6127" t="s">
        <v>31</v>
      </c>
      <c r="E6127" s="1">
        <v>44512</v>
      </c>
      <c r="F6127" s="4">
        <v>4060</v>
      </c>
      <c r="G6127">
        <v>313</v>
      </c>
      <c r="H6127" s="3">
        <f>_xlfn.XLOOKUP(sales[[#This Row],[Product]],products[Product],products[Cost per box])*sales[[#This Row],[Boxes]]</f>
        <v>1790.36</v>
      </c>
      <c r="I6127" s="4">
        <f>sales[[#This Row],[Revenue]]-sales[[#This Row],[Cost]]</f>
        <v>2269.6400000000003</v>
      </c>
    </row>
    <row r="6128" spans="2:9" x14ac:dyDescent="0.25">
      <c r="B6128" t="s">
        <v>29</v>
      </c>
      <c r="C6128" t="s">
        <v>6</v>
      </c>
      <c r="D6128" t="s">
        <v>17</v>
      </c>
      <c r="E6128" s="1">
        <v>44512</v>
      </c>
      <c r="F6128" s="4">
        <v>5495</v>
      </c>
      <c r="G6128">
        <v>239</v>
      </c>
      <c r="H6128" s="3">
        <f>_xlfn.XLOOKUP(sales[[#This Row],[Product]],products[Product],products[Cost per box])*sales[[#This Row],[Boxes]]</f>
        <v>1625.2</v>
      </c>
      <c r="I6128" s="4">
        <f>sales[[#This Row],[Revenue]]-sales[[#This Row],[Cost]]</f>
        <v>3869.8</v>
      </c>
    </row>
    <row r="6129" spans="2:9" x14ac:dyDescent="0.25">
      <c r="B6129" t="s">
        <v>20</v>
      </c>
      <c r="C6129" t="s">
        <v>9</v>
      </c>
      <c r="D6129" t="s">
        <v>52</v>
      </c>
      <c r="E6129" s="1">
        <v>44512</v>
      </c>
      <c r="F6129" s="4">
        <v>3605</v>
      </c>
      <c r="G6129">
        <v>301</v>
      </c>
      <c r="H6129" s="3">
        <f>_xlfn.XLOOKUP(sales[[#This Row],[Product]],products[Product],products[Cost per box])*sales[[#This Row],[Boxes]]</f>
        <v>999.31999999999994</v>
      </c>
      <c r="I6129" s="4">
        <f>sales[[#This Row],[Revenue]]-sales[[#This Row],[Cost]]</f>
        <v>2605.6800000000003</v>
      </c>
    </row>
    <row r="6130" spans="2:9" x14ac:dyDescent="0.25">
      <c r="B6130" t="s">
        <v>33</v>
      </c>
      <c r="C6130" t="s">
        <v>11</v>
      </c>
      <c r="D6130" t="s">
        <v>48</v>
      </c>
      <c r="E6130" s="1">
        <v>44512</v>
      </c>
      <c r="F6130" s="4">
        <v>532</v>
      </c>
      <c r="G6130">
        <v>21</v>
      </c>
      <c r="H6130" s="3">
        <f>_xlfn.XLOOKUP(sales[[#This Row],[Product]],products[Product],products[Cost per box])*sales[[#This Row],[Boxes]]</f>
        <v>157.08000000000001</v>
      </c>
      <c r="I6130" s="4">
        <f>sales[[#This Row],[Revenue]]-sales[[#This Row],[Cost]]</f>
        <v>374.91999999999996</v>
      </c>
    </row>
    <row r="6131" spans="2:9" x14ac:dyDescent="0.25">
      <c r="B6131" t="s">
        <v>57</v>
      </c>
      <c r="C6131" t="s">
        <v>21</v>
      </c>
      <c r="D6131" t="s">
        <v>24</v>
      </c>
      <c r="E6131" s="1">
        <v>44512</v>
      </c>
      <c r="F6131" s="4">
        <v>10206</v>
      </c>
      <c r="G6131">
        <v>511</v>
      </c>
      <c r="H6131" s="3">
        <f>_xlfn.XLOOKUP(sales[[#This Row],[Product]],products[Product],products[Cost per box])*sales[[#This Row],[Boxes]]</f>
        <v>5370.61</v>
      </c>
      <c r="I6131" s="4">
        <f>sales[[#This Row],[Revenue]]-sales[[#This Row],[Cost]]</f>
        <v>4835.3900000000003</v>
      </c>
    </row>
    <row r="6132" spans="2:9" x14ac:dyDescent="0.25">
      <c r="B6132" t="s">
        <v>5</v>
      </c>
      <c r="C6132" t="s">
        <v>9</v>
      </c>
      <c r="D6132" t="s">
        <v>52</v>
      </c>
      <c r="E6132" s="1">
        <v>44512</v>
      </c>
      <c r="F6132" s="4">
        <v>7462</v>
      </c>
      <c r="G6132">
        <v>622</v>
      </c>
      <c r="H6132" s="3">
        <f>_xlfn.XLOOKUP(sales[[#This Row],[Product]],products[Product],products[Cost per box])*sales[[#This Row],[Boxes]]</f>
        <v>2065.04</v>
      </c>
      <c r="I6132" s="4">
        <f>sales[[#This Row],[Revenue]]-sales[[#This Row],[Cost]]</f>
        <v>5396.96</v>
      </c>
    </row>
    <row r="6133" spans="2:9" x14ac:dyDescent="0.25">
      <c r="B6133" t="s">
        <v>8</v>
      </c>
      <c r="C6133" t="s">
        <v>16</v>
      </c>
      <c r="D6133" t="s">
        <v>7</v>
      </c>
      <c r="E6133" s="1">
        <v>44512</v>
      </c>
      <c r="F6133" s="4">
        <v>2247</v>
      </c>
      <c r="G6133">
        <v>150</v>
      </c>
      <c r="H6133" s="3">
        <f>_xlfn.XLOOKUP(sales[[#This Row],[Product]],products[Product],products[Cost per box])*sales[[#This Row],[Boxes]]</f>
        <v>772.5</v>
      </c>
      <c r="I6133" s="4">
        <f>sales[[#This Row],[Revenue]]-sales[[#This Row],[Cost]]</f>
        <v>1474.5</v>
      </c>
    </row>
    <row r="6134" spans="2:9" x14ac:dyDescent="0.25">
      <c r="B6134" t="s">
        <v>37</v>
      </c>
      <c r="C6134" t="s">
        <v>6</v>
      </c>
      <c r="D6134" t="s">
        <v>45</v>
      </c>
      <c r="E6134" s="1">
        <v>44512</v>
      </c>
      <c r="F6134" s="4">
        <v>7021</v>
      </c>
      <c r="G6134">
        <v>293</v>
      </c>
      <c r="H6134" s="3">
        <f>_xlfn.XLOOKUP(sales[[#This Row],[Product]],products[Product],products[Cost per box])*sales[[#This Row],[Boxes]]</f>
        <v>2264.8900000000003</v>
      </c>
      <c r="I6134" s="4">
        <f>sales[[#This Row],[Revenue]]-sales[[#This Row],[Cost]]</f>
        <v>4756.1099999999997</v>
      </c>
    </row>
    <row r="6135" spans="2:9" x14ac:dyDescent="0.25">
      <c r="B6135" t="s">
        <v>25</v>
      </c>
      <c r="C6135" t="s">
        <v>27</v>
      </c>
      <c r="D6135" t="s">
        <v>24</v>
      </c>
      <c r="E6135" s="1">
        <v>44512</v>
      </c>
      <c r="F6135" s="4">
        <v>11977</v>
      </c>
      <c r="G6135">
        <v>631</v>
      </c>
      <c r="H6135" s="3">
        <f>_xlfn.XLOOKUP(sales[[#This Row],[Product]],products[Product],products[Cost per box])*sales[[#This Row],[Boxes]]</f>
        <v>6631.8099999999995</v>
      </c>
      <c r="I6135" s="4">
        <f>sales[[#This Row],[Revenue]]-sales[[#This Row],[Cost]]</f>
        <v>5345.1900000000005</v>
      </c>
    </row>
    <row r="6136" spans="2:9" x14ac:dyDescent="0.25">
      <c r="B6136" t="s">
        <v>40</v>
      </c>
      <c r="C6136" t="s">
        <v>6</v>
      </c>
      <c r="D6136" t="s">
        <v>45</v>
      </c>
      <c r="E6136" s="1">
        <v>44512</v>
      </c>
      <c r="F6136" s="4">
        <v>952</v>
      </c>
      <c r="G6136">
        <v>42</v>
      </c>
      <c r="H6136" s="3">
        <f>_xlfn.XLOOKUP(sales[[#This Row],[Product]],products[Product],products[Cost per box])*sales[[#This Row],[Boxes]]</f>
        <v>324.66000000000003</v>
      </c>
      <c r="I6136" s="4">
        <f>sales[[#This Row],[Revenue]]-sales[[#This Row],[Cost]]</f>
        <v>627.33999999999992</v>
      </c>
    </row>
    <row r="6137" spans="2:9" x14ac:dyDescent="0.25">
      <c r="B6137" t="s">
        <v>54</v>
      </c>
      <c r="C6137" t="s">
        <v>9</v>
      </c>
      <c r="D6137" t="s">
        <v>14</v>
      </c>
      <c r="E6137" s="1">
        <v>44515</v>
      </c>
      <c r="F6137" s="4">
        <v>9240</v>
      </c>
      <c r="G6137">
        <v>1540</v>
      </c>
      <c r="H6137" s="3">
        <f>_xlfn.XLOOKUP(sales[[#This Row],[Product]],products[Product],products[Cost per box])*sales[[#This Row],[Boxes]]</f>
        <v>9717.4</v>
      </c>
      <c r="I6137" s="4">
        <f>sales[[#This Row],[Revenue]]-sales[[#This Row],[Cost]]</f>
        <v>-477.39999999999964</v>
      </c>
    </row>
    <row r="6138" spans="2:9" x14ac:dyDescent="0.25">
      <c r="B6138" t="s">
        <v>37</v>
      </c>
      <c r="C6138" t="s">
        <v>16</v>
      </c>
      <c r="D6138" t="s">
        <v>35</v>
      </c>
      <c r="E6138" s="1">
        <v>44515</v>
      </c>
      <c r="F6138" s="4">
        <v>6972</v>
      </c>
      <c r="G6138">
        <v>388</v>
      </c>
      <c r="H6138" s="3">
        <f>_xlfn.XLOOKUP(sales[[#This Row],[Product]],products[Product],products[Cost per box])*sales[[#This Row],[Boxes]]</f>
        <v>1028.2</v>
      </c>
      <c r="I6138" s="4">
        <f>sales[[#This Row],[Revenue]]-sales[[#This Row],[Cost]]</f>
        <v>5943.8</v>
      </c>
    </row>
    <row r="6139" spans="2:9" x14ac:dyDescent="0.25">
      <c r="B6139" t="s">
        <v>13</v>
      </c>
      <c r="C6139" t="s">
        <v>11</v>
      </c>
      <c r="D6139" t="s">
        <v>24</v>
      </c>
      <c r="E6139" s="1">
        <v>44515</v>
      </c>
      <c r="F6139" s="4">
        <v>4648</v>
      </c>
      <c r="G6139">
        <v>233</v>
      </c>
      <c r="H6139" s="3">
        <f>_xlfn.XLOOKUP(sales[[#This Row],[Product]],products[Product],products[Cost per box])*sales[[#This Row],[Boxes]]</f>
        <v>2448.83</v>
      </c>
      <c r="I6139" s="4">
        <f>sales[[#This Row],[Revenue]]-sales[[#This Row],[Cost]]</f>
        <v>2199.17</v>
      </c>
    </row>
    <row r="6140" spans="2:9" x14ac:dyDescent="0.25">
      <c r="B6140" t="s">
        <v>51</v>
      </c>
      <c r="C6140" t="s">
        <v>16</v>
      </c>
      <c r="D6140" t="s">
        <v>43</v>
      </c>
      <c r="E6140" s="1">
        <v>44515</v>
      </c>
      <c r="F6140" s="4">
        <v>4704</v>
      </c>
      <c r="G6140">
        <v>224</v>
      </c>
      <c r="H6140" s="3">
        <f>_xlfn.XLOOKUP(sales[[#This Row],[Product]],products[Product],products[Cost per box])*sales[[#This Row],[Boxes]]</f>
        <v>862.4</v>
      </c>
      <c r="I6140" s="4">
        <f>sales[[#This Row],[Revenue]]-sales[[#This Row],[Cost]]</f>
        <v>3841.6</v>
      </c>
    </row>
    <row r="6141" spans="2:9" x14ac:dyDescent="0.25">
      <c r="B6141" t="s">
        <v>41</v>
      </c>
      <c r="C6141" t="s">
        <v>21</v>
      </c>
      <c r="D6141" t="s">
        <v>36</v>
      </c>
      <c r="E6141" s="1">
        <v>44515</v>
      </c>
      <c r="F6141" s="4">
        <v>3563</v>
      </c>
      <c r="G6141">
        <v>396</v>
      </c>
      <c r="H6141" s="3">
        <f>_xlfn.XLOOKUP(sales[[#This Row],[Product]],products[Product],products[Cost per box])*sales[[#This Row],[Boxes]]</f>
        <v>1995.84</v>
      </c>
      <c r="I6141" s="4">
        <f>sales[[#This Row],[Revenue]]-sales[[#This Row],[Cost]]</f>
        <v>1567.16</v>
      </c>
    </row>
    <row r="6142" spans="2:9" x14ac:dyDescent="0.25">
      <c r="B6142" t="s">
        <v>8</v>
      </c>
      <c r="C6142" t="s">
        <v>9</v>
      </c>
      <c r="D6142" t="s">
        <v>50</v>
      </c>
      <c r="E6142" s="1">
        <v>44515</v>
      </c>
      <c r="F6142" s="4">
        <v>5516</v>
      </c>
      <c r="G6142">
        <v>240</v>
      </c>
      <c r="H6142" s="3">
        <f>_xlfn.XLOOKUP(sales[[#This Row],[Product]],products[Product],products[Cost per box])*sales[[#This Row],[Boxes]]</f>
        <v>2978.4</v>
      </c>
      <c r="I6142" s="4">
        <f>sales[[#This Row],[Revenue]]-sales[[#This Row],[Cost]]</f>
        <v>2537.6</v>
      </c>
    </row>
    <row r="6143" spans="2:9" x14ac:dyDescent="0.25">
      <c r="B6143" t="s">
        <v>41</v>
      </c>
      <c r="C6143" t="s">
        <v>9</v>
      </c>
      <c r="D6143" t="s">
        <v>12</v>
      </c>
      <c r="E6143" s="1">
        <v>44515</v>
      </c>
      <c r="F6143" s="4">
        <v>4599</v>
      </c>
      <c r="G6143">
        <v>307</v>
      </c>
      <c r="H6143" s="3">
        <f>_xlfn.XLOOKUP(sales[[#This Row],[Product]],products[Product],products[Cost per box])*sales[[#This Row],[Boxes]]</f>
        <v>2588.0099999999998</v>
      </c>
      <c r="I6143" s="4">
        <f>sales[[#This Row],[Revenue]]-sales[[#This Row],[Cost]]</f>
        <v>2010.9900000000002</v>
      </c>
    </row>
    <row r="6144" spans="2:9" x14ac:dyDescent="0.25">
      <c r="B6144" t="s">
        <v>13</v>
      </c>
      <c r="C6144" t="s">
        <v>16</v>
      </c>
      <c r="D6144" t="s">
        <v>52</v>
      </c>
      <c r="E6144" s="1">
        <v>44515</v>
      </c>
      <c r="F6144" s="4">
        <v>3780</v>
      </c>
      <c r="G6144">
        <v>344</v>
      </c>
      <c r="H6144" s="3">
        <f>_xlfn.XLOOKUP(sales[[#This Row],[Product]],products[Product],products[Cost per box])*sales[[#This Row],[Boxes]]</f>
        <v>1142.08</v>
      </c>
      <c r="I6144" s="4">
        <f>sales[[#This Row],[Revenue]]-sales[[#This Row],[Cost]]</f>
        <v>2637.92</v>
      </c>
    </row>
    <row r="6145" spans="2:9" x14ac:dyDescent="0.25">
      <c r="B6145" t="s">
        <v>57</v>
      </c>
      <c r="C6145" t="s">
        <v>16</v>
      </c>
      <c r="D6145" t="s">
        <v>50</v>
      </c>
      <c r="E6145" s="1">
        <v>44515</v>
      </c>
      <c r="F6145" s="4">
        <v>5880</v>
      </c>
      <c r="G6145">
        <v>256</v>
      </c>
      <c r="H6145" s="3">
        <f>_xlfn.XLOOKUP(sales[[#This Row],[Product]],products[Product],products[Cost per box])*sales[[#This Row],[Boxes]]</f>
        <v>3176.96</v>
      </c>
      <c r="I6145" s="4">
        <f>sales[[#This Row],[Revenue]]-sales[[#This Row],[Cost]]</f>
        <v>2703.04</v>
      </c>
    </row>
    <row r="6146" spans="2:9" x14ac:dyDescent="0.25">
      <c r="B6146" t="s">
        <v>10</v>
      </c>
      <c r="C6146" t="s">
        <v>16</v>
      </c>
      <c r="D6146" t="s">
        <v>45</v>
      </c>
      <c r="E6146" s="1">
        <v>44515</v>
      </c>
      <c r="F6146" s="4">
        <v>6692</v>
      </c>
      <c r="G6146">
        <v>291</v>
      </c>
      <c r="H6146" s="3">
        <f>_xlfn.XLOOKUP(sales[[#This Row],[Product]],products[Product],products[Cost per box])*sales[[#This Row],[Boxes]]</f>
        <v>2249.4300000000003</v>
      </c>
      <c r="I6146" s="4">
        <f>sales[[#This Row],[Revenue]]-sales[[#This Row],[Cost]]</f>
        <v>4442.57</v>
      </c>
    </row>
    <row r="6147" spans="2:9" x14ac:dyDescent="0.25">
      <c r="B6147" t="s">
        <v>20</v>
      </c>
      <c r="C6147" t="s">
        <v>9</v>
      </c>
      <c r="D6147" t="s">
        <v>50</v>
      </c>
      <c r="E6147" s="1">
        <v>44515</v>
      </c>
      <c r="F6147" s="4">
        <v>5047</v>
      </c>
      <c r="G6147">
        <v>230</v>
      </c>
      <c r="H6147" s="3">
        <f>_xlfn.XLOOKUP(sales[[#This Row],[Product]],products[Product],products[Cost per box])*sales[[#This Row],[Boxes]]</f>
        <v>2854.3</v>
      </c>
      <c r="I6147" s="4">
        <f>sales[[#This Row],[Revenue]]-sales[[#This Row],[Cost]]</f>
        <v>2192.6999999999998</v>
      </c>
    </row>
    <row r="6148" spans="2:9" x14ac:dyDescent="0.25">
      <c r="B6148" t="s">
        <v>23</v>
      </c>
      <c r="C6148" t="s">
        <v>16</v>
      </c>
      <c r="D6148" t="s">
        <v>50</v>
      </c>
      <c r="E6148" s="1">
        <v>44515</v>
      </c>
      <c r="F6148" s="4">
        <v>7441</v>
      </c>
      <c r="G6148">
        <v>339</v>
      </c>
      <c r="H6148" s="3">
        <f>_xlfn.XLOOKUP(sales[[#This Row],[Product]],products[Product],products[Cost per box])*sales[[#This Row],[Boxes]]</f>
        <v>4206.99</v>
      </c>
      <c r="I6148" s="4">
        <f>sales[[#This Row],[Revenue]]-sales[[#This Row],[Cost]]</f>
        <v>3234.01</v>
      </c>
    </row>
    <row r="6149" spans="2:9" x14ac:dyDescent="0.25">
      <c r="B6149" t="s">
        <v>25</v>
      </c>
      <c r="C6149" t="s">
        <v>21</v>
      </c>
      <c r="D6149" t="s">
        <v>44</v>
      </c>
      <c r="E6149" s="1">
        <v>44515</v>
      </c>
      <c r="F6149" s="4">
        <v>1428</v>
      </c>
      <c r="G6149">
        <v>60</v>
      </c>
      <c r="H6149" s="3">
        <f>_xlfn.XLOOKUP(sales[[#This Row],[Product]],products[Product],products[Cost per box])*sales[[#This Row],[Boxes]]</f>
        <v>574.20000000000005</v>
      </c>
      <c r="I6149" s="4">
        <f>sales[[#This Row],[Revenue]]-sales[[#This Row],[Cost]]</f>
        <v>853.8</v>
      </c>
    </row>
    <row r="6150" spans="2:9" x14ac:dyDescent="0.25">
      <c r="B6150" t="s">
        <v>56</v>
      </c>
      <c r="C6150" t="s">
        <v>11</v>
      </c>
      <c r="D6150" t="s">
        <v>48</v>
      </c>
      <c r="E6150" s="1">
        <v>44515</v>
      </c>
      <c r="F6150" s="4">
        <v>9765</v>
      </c>
      <c r="G6150">
        <v>376</v>
      </c>
      <c r="H6150" s="3">
        <f>_xlfn.XLOOKUP(sales[[#This Row],[Product]],products[Product],products[Cost per box])*sales[[#This Row],[Boxes]]</f>
        <v>2812.48</v>
      </c>
      <c r="I6150" s="4">
        <f>sales[[#This Row],[Revenue]]-sales[[#This Row],[Cost]]</f>
        <v>6952.52</v>
      </c>
    </row>
    <row r="6151" spans="2:9" x14ac:dyDescent="0.25">
      <c r="B6151" t="s">
        <v>37</v>
      </c>
      <c r="C6151" t="s">
        <v>6</v>
      </c>
      <c r="D6151" t="s">
        <v>22</v>
      </c>
      <c r="E6151" s="1">
        <v>44515</v>
      </c>
      <c r="F6151" s="4">
        <v>4767</v>
      </c>
      <c r="G6151">
        <v>477</v>
      </c>
      <c r="H6151" s="3">
        <f>_xlfn.XLOOKUP(sales[[#This Row],[Product]],products[Product],products[Cost per box])*sales[[#This Row],[Boxes]]</f>
        <v>3920.9400000000005</v>
      </c>
      <c r="I6151" s="4">
        <f>sales[[#This Row],[Revenue]]-sales[[#This Row],[Cost]]</f>
        <v>846.05999999999949</v>
      </c>
    </row>
    <row r="6152" spans="2:9" x14ac:dyDescent="0.25">
      <c r="B6152" t="s">
        <v>20</v>
      </c>
      <c r="C6152" t="s">
        <v>6</v>
      </c>
      <c r="D6152" t="s">
        <v>19</v>
      </c>
      <c r="E6152" s="1">
        <v>44515</v>
      </c>
      <c r="F6152" s="4">
        <v>1085</v>
      </c>
      <c r="G6152">
        <v>64</v>
      </c>
      <c r="H6152" s="3">
        <f>_xlfn.XLOOKUP(sales[[#This Row],[Product]],products[Product],products[Cost per box])*sales[[#This Row],[Boxes]]</f>
        <v>654.72</v>
      </c>
      <c r="I6152" s="4">
        <f>sales[[#This Row],[Revenue]]-sales[[#This Row],[Cost]]</f>
        <v>430.28</v>
      </c>
    </row>
    <row r="6153" spans="2:9" x14ac:dyDescent="0.25">
      <c r="B6153" t="s">
        <v>32</v>
      </c>
      <c r="C6153" t="s">
        <v>16</v>
      </c>
      <c r="D6153" t="s">
        <v>52</v>
      </c>
      <c r="E6153" s="1">
        <v>44515</v>
      </c>
      <c r="F6153" s="4">
        <v>9688</v>
      </c>
      <c r="G6153">
        <v>910</v>
      </c>
      <c r="H6153" s="3">
        <f>_xlfn.XLOOKUP(sales[[#This Row],[Product]],products[Product],products[Cost per box])*sales[[#This Row],[Boxes]]</f>
        <v>3021.2</v>
      </c>
      <c r="I6153" s="4">
        <f>sales[[#This Row],[Revenue]]-sales[[#This Row],[Cost]]</f>
        <v>6666.8</v>
      </c>
    </row>
    <row r="6154" spans="2:9" x14ac:dyDescent="0.25">
      <c r="B6154" t="s">
        <v>41</v>
      </c>
      <c r="C6154" t="s">
        <v>21</v>
      </c>
      <c r="D6154" t="s">
        <v>47</v>
      </c>
      <c r="E6154" s="1">
        <v>44515</v>
      </c>
      <c r="F6154" s="4">
        <v>1211</v>
      </c>
      <c r="G6154">
        <v>72</v>
      </c>
      <c r="H6154" s="3">
        <f>_xlfn.XLOOKUP(sales[[#This Row],[Product]],products[Product],products[Cost per box])*sales[[#This Row],[Boxes]]</f>
        <v>378.71999999999997</v>
      </c>
      <c r="I6154" s="4">
        <f>sales[[#This Row],[Revenue]]-sales[[#This Row],[Cost]]</f>
        <v>832.28</v>
      </c>
    </row>
    <row r="6155" spans="2:9" x14ac:dyDescent="0.25">
      <c r="B6155" t="s">
        <v>57</v>
      </c>
      <c r="C6155" t="s">
        <v>27</v>
      </c>
      <c r="D6155" t="s">
        <v>19</v>
      </c>
      <c r="E6155" s="1">
        <v>44515</v>
      </c>
      <c r="F6155" s="4">
        <v>5208</v>
      </c>
      <c r="G6155">
        <v>290</v>
      </c>
      <c r="H6155" s="3">
        <f>_xlfn.XLOOKUP(sales[[#This Row],[Product]],products[Product],products[Cost per box])*sales[[#This Row],[Boxes]]</f>
        <v>2966.7000000000003</v>
      </c>
      <c r="I6155" s="4">
        <f>sales[[#This Row],[Revenue]]-sales[[#This Row],[Cost]]</f>
        <v>2241.2999999999997</v>
      </c>
    </row>
    <row r="6156" spans="2:9" x14ac:dyDescent="0.25">
      <c r="B6156" t="s">
        <v>41</v>
      </c>
      <c r="C6156" t="s">
        <v>16</v>
      </c>
      <c r="D6156" t="s">
        <v>14</v>
      </c>
      <c r="E6156" s="1">
        <v>44515</v>
      </c>
      <c r="F6156" s="4">
        <v>1715</v>
      </c>
      <c r="G6156">
        <v>245</v>
      </c>
      <c r="H6156" s="3">
        <f>_xlfn.XLOOKUP(sales[[#This Row],[Product]],products[Product],products[Cost per box])*sales[[#This Row],[Boxes]]</f>
        <v>1545.9499999999998</v>
      </c>
      <c r="I6156" s="4">
        <f>sales[[#This Row],[Revenue]]-sales[[#This Row],[Cost]]</f>
        <v>169.05000000000018</v>
      </c>
    </row>
    <row r="6157" spans="2:9" x14ac:dyDescent="0.25">
      <c r="B6157" t="s">
        <v>15</v>
      </c>
      <c r="C6157" t="s">
        <v>6</v>
      </c>
      <c r="D6157" t="s">
        <v>19</v>
      </c>
      <c r="E6157" s="1">
        <v>44515</v>
      </c>
      <c r="F6157" s="4">
        <v>8435</v>
      </c>
      <c r="G6157">
        <v>528</v>
      </c>
      <c r="H6157" s="3">
        <f>_xlfn.XLOOKUP(sales[[#This Row],[Product]],products[Product],products[Cost per box])*sales[[#This Row],[Boxes]]</f>
        <v>5401.4400000000005</v>
      </c>
      <c r="I6157" s="4">
        <f>sales[[#This Row],[Revenue]]-sales[[#This Row],[Cost]]</f>
        <v>3033.5599999999995</v>
      </c>
    </row>
    <row r="6158" spans="2:9" x14ac:dyDescent="0.25">
      <c r="B6158" t="s">
        <v>23</v>
      </c>
      <c r="C6158" t="s">
        <v>11</v>
      </c>
      <c r="D6158" t="s">
        <v>24</v>
      </c>
      <c r="E6158" s="1">
        <v>44515</v>
      </c>
      <c r="F6158" s="4">
        <v>3549</v>
      </c>
      <c r="G6158">
        <v>178</v>
      </c>
      <c r="H6158" s="3">
        <f>_xlfn.XLOOKUP(sales[[#This Row],[Product]],products[Product],products[Cost per box])*sales[[#This Row],[Boxes]]</f>
        <v>1870.78</v>
      </c>
      <c r="I6158" s="4">
        <f>sales[[#This Row],[Revenue]]-sales[[#This Row],[Cost]]</f>
        <v>1678.22</v>
      </c>
    </row>
    <row r="6159" spans="2:9" x14ac:dyDescent="0.25">
      <c r="B6159" t="s">
        <v>23</v>
      </c>
      <c r="C6159" t="s">
        <v>9</v>
      </c>
      <c r="D6159" t="s">
        <v>24</v>
      </c>
      <c r="E6159" s="1">
        <v>44515</v>
      </c>
      <c r="F6159" s="4">
        <v>7980</v>
      </c>
      <c r="G6159">
        <v>444</v>
      </c>
      <c r="H6159" s="3">
        <f>_xlfn.XLOOKUP(sales[[#This Row],[Product]],products[Product],products[Cost per box])*sales[[#This Row],[Boxes]]</f>
        <v>4666.4399999999996</v>
      </c>
      <c r="I6159" s="4">
        <f>sales[[#This Row],[Revenue]]-sales[[#This Row],[Cost]]</f>
        <v>3313.5600000000004</v>
      </c>
    </row>
    <row r="6160" spans="2:9" x14ac:dyDescent="0.25">
      <c r="B6160" t="s">
        <v>39</v>
      </c>
      <c r="C6160" t="s">
        <v>11</v>
      </c>
      <c r="D6160" t="s">
        <v>17</v>
      </c>
      <c r="E6160" s="1">
        <v>44515</v>
      </c>
      <c r="F6160" s="4">
        <v>5278</v>
      </c>
      <c r="G6160">
        <v>230</v>
      </c>
      <c r="H6160" s="3">
        <f>_xlfn.XLOOKUP(sales[[#This Row],[Product]],products[Product],products[Cost per box])*sales[[#This Row],[Boxes]]</f>
        <v>1564</v>
      </c>
      <c r="I6160" s="4">
        <f>sales[[#This Row],[Revenue]]-sales[[#This Row],[Cost]]</f>
        <v>3714</v>
      </c>
    </row>
    <row r="6161" spans="2:9" x14ac:dyDescent="0.25">
      <c r="B6161" t="s">
        <v>18</v>
      </c>
      <c r="C6161" t="s">
        <v>6</v>
      </c>
      <c r="D6161" t="s">
        <v>36</v>
      </c>
      <c r="E6161" s="1">
        <v>44515</v>
      </c>
      <c r="F6161" s="4">
        <v>12950</v>
      </c>
      <c r="G6161">
        <v>1610</v>
      </c>
      <c r="H6161" s="3">
        <f>_xlfn.XLOOKUP(sales[[#This Row],[Product]],products[Product],products[Cost per box])*sales[[#This Row],[Boxes]]</f>
        <v>8114.4</v>
      </c>
      <c r="I6161" s="4">
        <f>sales[[#This Row],[Revenue]]-sales[[#This Row],[Cost]]</f>
        <v>4835.6000000000004</v>
      </c>
    </row>
    <row r="6162" spans="2:9" x14ac:dyDescent="0.25">
      <c r="B6162" t="s">
        <v>49</v>
      </c>
      <c r="C6162" t="s">
        <v>9</v>
      </c>
      <c r="D6162" t="s">
        <v>30</v>
      </c>
      <c r="E6162" s="1">
        <v>44515</v>
      </c>
      <c r="F6162" s="4">
        <v>3612</v>
      </c>
      <c r="G6162">
        <v>201</v>
      </c>
      <c r="H6162" s="3">
        <f>_xlfn.XLOOKUP(sales[[#This Row],[Product]],products[Product],products[Cost per box])*sales[[#This Row],[Boxes]]</f>
        <v>739.68000000000006</v>
      </c>
      <c r="I6162" s="4">
        <f>sales[[#This Row],[Revenue]]-sales[[#This Row],[Cost]]</f>
        <v>2872.3199999999997</v>
      </c>
    </row>
    <row r="6163" spans="2:9" x14ac:dyDescent="0.25">
      <c r="B6163" t="s">
        <v>13</v>
      </c>
      <c r="C6163" t="s">
        <v>16</v>
      </c>
      <c r="D6163" t="s">
        <v>17</v>
      </c>
      <c r="E6163" s="1">
        <v>44515</v>
      </c>
      <c r="F6163" s="4">
        <v>7511</v>
      </c>
      <c r="G6163">
        <v>342</v>
      </c>
      <c r="H6163" s="3">
        <f>_xlfn.XLOOKUP(sales[[#This Row],[Product]],products[Product],products[Cost per box])*sales[[#This Row],[Boxes]]</f>
        <v>2325.6</v>
      </c>
      <c r="I6163" s="4">
        <f>sales[[#This Row],[Revenue]]-sales[[#This Row],[Cost]]</f>
        <v>5185.3999999999996</v>
      </c>
    </row>
    <row r="6164" spans="2:9" x14ac:dyDescent="0.25">
      <c r="B6164" t="s">
        <v>40</v>
      </c>
      <c r="C6164" t="s">
        <v>6</v>
      </c>
      <c r="D6164" t="s">
        <v>28</v>
      </c>
      <c r="E6164" s="1">
        <v>44515</v>
      </c>
      <c r="F6164" s="4">
        <v>889</v>
      </c>
      <c r="G6164">
        <v>112</v>
      </c>
      <c r="H6164" s="3">
        <f>_xlfn.XLOOKUP(sales[[#This Row],[Product]],products[Product],products[Cost per box])*sales[[#This Row],[Boxes]]</f>
        <v>309.12</v>
      </c>
      <c r="I6164" s="4">
        <f>sales[[#This Row],[Revenue]]-sales[[#This Row],[Cost]]</f>
        <v>579.88</v>
      </c>
    </row>
    <row r="6165" spans="2:9" x14ac:dyDescent="0.25">
      <c r="B6165" t="s">
        <v>20</v>
      </c>
      <c r="C6165" t="s">
        <v>9</v>
      </c>
      <c r="D6165" t="s">
        <v>7</v>
      </c>
      <c r="E6165" s="1">
        <v>44515</v>
      </c>
      <c r="F6165" s="4">
        <v>9366</v>
      </c>
      <c r="G6165">
        <v>586</v>
      </c>
      <c r="H6165" s="3">
        <f>_xlfn.XLOOKUP(sales[[#This Row],[Product]],products[Product],products[Cost per box])*sales[[#This Row],[Boxes]]</f>
        <v>3017.9</v>
      </c>
      <c r="I6165" s="4">
        <f>sales[[#This Row],[Revenue]]-sales[[#This Row],[Cost]]</f>
        <v>6348.1</v>
      </c>
    </row>
    <row r="6166" spans="2:9" x14ac:dyDescent="0.25">
      <c r="B6166" t="s">
        <v>23</v>
      </c>
      <c r="C6166" t="s">
        <v>11</v>
      </c>
      <c r="D6166" t="s">
        <v>17</v>
      </c>
      <c r="E6166" s="1">
        <v>44515</v>
      </c>
      <c r="F6166" s="4">
        <v>12159</v>
      </c>
      <c r="G6166">
        <v>579</v>
      </c>
      <c r="H6166" s="3">
        <f>_xlfn.XLOOKUP(sales[[#This Row],[Product]],products[Product],products[Cost per box])*sales[[#This Row],[Boxes]]</f>
        <v>3937.2</v>
      </c>
      <c r="I6166" s="4">
        <f>sales[[#This Row],[Revenue]]-sales[[#This Row],[Cost]]</f>
        <v>8221.7999999999993</v>
      </c>
    </row>
    <row r="6167" spans="2:9" x14ac:dyDescent="0.25">
      <c r="B6167" t="s">
        <v>25</v>
      </c>
      <c r="C6167" t="s">
        <v>16</v>
      </c>
      <c r="D6167" t="s">
        <v>52</v>
      </c>
      <c r="E6167" s="1">
        <v>44515</v>
      </c>
      <c r="F6167" s="4">
        <v>1302</v>
      </c>
      <c r="G6167">
        <v>109</v>
      </c>
      <c r="H6167" s="3">
        <f>_xlfn.XLOOKUP(sales[[#This Row],[Product]],products[Product],products[Cost per box])*sales[[#This Row],[Boxes]]</f>
        <v>361.88</v>
      </c>
      <c r="I6167" s="4">
        <f>sales[[#This Row],[Revenue]]-sales[[#This Row],[Cost]]</f>
        <v>940.12</v>
      </c>
    </row>
    <row r="6168" spans="2:9" x14ac:dyDescent="0.25">
      <c r="B6168" t="s">
        <v>8</v>
      </c>
      <c r="C6168" t="s">
        <v>21</v>
      </c>
      <c r="D6168" t="s">
        <v>43</v>
      </c>
      <c r="E6168" s="1">
        <v>44515</v>
      </c>
      <c r="F6168" s="4">
        <v>2254</v>
      </c>
      <c r="G6168">
        <v>108</v>
      </c>
      <c r="H6168" s="3">
        <f>_xlfn.XLOOKUP(sales[[#This Row],[Product]],products[Product],products[Cost per box])*sales[[#This Row],[Boxes]]</f>
        <v>415.8</v>
      </c>
      <c r="I6168" s="4">
        <f>sales[[#This Row],[Revenue]]-sales[[#This Row],[Cost]]</f>
        <v>1838.2</v>
      </c>
    </row>
    <row r="6169" spans="2:9" x14ac:dyDescent="0.25">
      <c r="B6169" t="s">
        <v>15</v>
      </c>
      <c r="C6169" t="s">
        <v>21</v>
      </c>
      <c r="D6169" t="s">
        <v>30</v>
      </c>
      <c r="E6169" s="1">
        <v>44515</v>
      </c>
      <c r="F6169" s="4">
        <v>1540</v>
      </c>
      <c r="G6169">
        <v>86</v>
      </c>
      <c r="H6169" s="3">
        <f>_xlfn.XLOOKUP(sales[[#This Row],[Product]],products[Product],products[Cost per box])*sales[[#This Row],[Boxes]]</f>
        <v>316.48</v>
      </c>
      <c r="I6169" s="4">
        <f>sales[[#This Row],[Revenue]]-sales[[#This Row],[Cost]]</f>
        <v>1223.52</v>
      </c>
    </row>
    <row r="6170" spans="2:9" x14ac:dyDescent="0.25">
      <c r="B6170" t="s">
        <v>33</v>
      </c>
      <c r="C6170" t="s">
        <v>6</v>
      </c>
      <c r="D6170" t="s">
        <v>43</v>
      </c>
      <c r="E6170" s="1">
        <v>44515</v>
      </c>
      <c r="F6170" s="4">
        <v>7868</v>
      </c>
      <c r="G6170">
        <v>375</v>
      </c>
      <c r="H6170" s="3">
        <f>_xlfn.XLOOKUP(sales[[#This Row],[Product]],products[Product],products[Cost per box])*sales[[#This Row],[Boxes]]</f>
        <v>1443.75</v>
      </c>
      <c r="I6170" s="4">
        <f>sales[[#This Row],[Revenue]]-sales[[#This Row],[Cost]]</f>
        <v>6424.25</v>
      </c>
    </row>
    <row r="6171" spans="2:9" x14ac:dyDescent="0.25">
      <c r="B6171" t="s">
        <v>15</v>
      </c>
      <c r="C6171" t="s">
        <v>6</v>
      </c>
      <c r="D6171" t="s">
        <v>26</v>
      </c>
      <c r="E6171" s="1">
        <v>44515</v>
      </c>
      <c r="F6171" s="4">
        <v>3689</v>
      </c>
      <c r="G6171">
        <v>308</v>
      </c>
      <c r="H6171" s="3">
        <f>_xlfn.XLOOKUP(sales[[#This Row],[Product]],products[Product],products[Cost per box])*sales[[#This Row],[Boxes]]</f>
        <v>1980.4399999999998</v>
      </c>
      <c r="I6171" s="4">
        <f>sales[[#This Row],[Revenue]]-sales[[#This Row],[Cost]]</f>
        <v>1708.5600000000002</v>
      </c>
    </row>
    <row r="6172" spans="2:9" x14ac:dyDescent="0.25">
      <c r="B6172" t="s">
        <v>13</v>
      </c>
      <c r="C6172" t="s">
        <v>9</v>
      </c>
      <c r="D6172" t="s">
        <v>45</v>
      </c>
      <c r="E6172" s="1">
        <v>44515</v>
      </c>
      <c r="F6172" s="4">
        <v>8540</v>
      </c>
      <c r="G6172">
        <v>372</v>
      </c>
      <c r="H6172" s="3">
        <f>_xlfn.XLOOKUP(sales[[#This Row],[Product]],products[Product],products[Cost per box])*sales[[#This Row],[Boxes]]</f>
        <v>2875.56</v>
      </c>
      <c r="I6172" s="4">
        <f>sales[[#This Row],[Revenue]]-sales[[#This Row],[Cost]]</f>
        <v>5664.4400000000005</v>
      </c>
    </row>
    <row r="6173" spans="2:9" x14ac:dyDescent="0.25">
      <c r="B6173" t="s">
        <v>29</v>
      </c>
      <c r="C6173" t="s">
        <v>21</v>
      </c>
      <c r="D6173" t="s">
        <v>52</v>
      </c>
      <c r="E6173" s="1">
        <v>44515</v>
      </c>
      <c r="F6173" s="4">
        <v>1589</v>
      </c>
      <c r="G6173">
        <v>133</v>
      </c>
      <c r="H6173" s="3">
        <f>_xlfn.XLOOKUP(sales[[#This Row],[Product]],products[Product],products[Cost per box])*sales[[#This Row],[Boxes]]</f>
        <v>441.56</v>
      </c>
      <c r="I6173" s="4">
        <f>sales[[#This Row],[Revenue]]-sales[[#This Row],[Cost]]</f>
        <v>1147.44</v>
      </c>
    </row>
    <row r="6174" spans="2:9" x14ac:dyDescent="0.25">
      <c r="B6174" t="s">
        <v>8</v>
      </c>
      <c r="C6174" t="s">
        <v>11</v>
      </c>
      <c r="D6174" t="s">
        <v>42</v>
      </c>
      <c r="E6174" s="1">
        <v>44515</v>
      </c>
      <c r="F6174" s="4">
        <v>6468</v>
      </c>
      <c r="G6174">
        <v>432</v>
      </c>
      <c r="H6174" s="3">
        <f>_xlfn.XLOOKUP(sales[[#This Row],[Product]],products[Product],products[Cost per box])*sales[[#This Row],[Boxes]]</f>
        <v>2047.68</v>
      </c>
      <c r="I6174" s="4">
        <f>sales[[#This Row],[Revenue]]-sales[[#This Row],[Cost]]</f>
        <v>4420.32</v>
      </c>
    </row>
    <row r="6175" spans="2:9" x14ac:dyDescent="0.25">
      <c r="B6175" t="s">
        <v>51</v>
      </c>
      <c r="C6175" t="s">
        <v>16</v>
      </c>
      <c r="D6175" t="s">
        <v>38</v>
      </c>
      <c r="E6175" s="1">
        <v>44515</v>
      </c>
      <c r="F6175" s="4">
        <v>9562</v>
      </c>
      <c r="G6175">
        <v>383</v>
      </c>
      <c r="H6175" s="3">
        <f>_xlfn.XLOOKUP(sales[[#This Row],[Product]],products[Product],products[Cost per box])*sales[[#This Row],[Boxes]]</f>
        <v>3807.02</v>
      </c>
      <c r="I6175" s="4">
        <f>sales[[#This Row],[Revenue]]-sales[[#This Row],[Cost]]</f>
        <v>5754.98</v>
      </c>
    </row>
    <row r="6176" spans="2:9" x14ac:dyDescent="0.25">
      <c r="B6176" t="s">
        <v>10</v>
      </c>
      <c r="C6176" t="s">
        <v>21</v>
      </c>
      <c r="D6176" t="s">
        <v>48</v>
      </c>
      <c r="E6176" s="1">
        <v>44515</v>
      </c>
      <c r="F6176" s="4">
        <v>11704</v>
      </c>
      <c r="G6176">
        <v>434</v>
      </c>
      <c r="H6176" s="3">
        <f>_xlfn.XLOOKUP(sales[[#This Row],[Product]],products[Product],products[Cost per box])*sales[[#This Row],[Boxes]]</f>
        <v>3246.32</v>
      </c>
      <c r="I6176" s="4">
        <f>sales[[#This Row],[Revenue]]-sales[[#This Row],[Cost]]</f>
        <v>8457.68</v>
      </c>
    </row>
    <row r="6177" spans="2:9" x14ac:dyDescent="0.25">
      <c r="B6177" t="s">
        <v>29</v>
      </c>
      <c r="C6177" t="s">
        <v>9</v>
      </c>
      <c r="D6177" t="s">
        <v>42</v>
      </c>
      <c r="E6177" s="1">
        <v>44515</v>
      </c>
      <c r="F6177" s="4">
        <v>11347</v>
      </c>
      <c r="G6177">
        <v>840</v>
      </c>
      <c r="H6177" s="3">
        <f>_xlfn.XLOOKUP(sales[[#This Row],[Product]],products[Product],products[Cost per box])*sales[[#This Row],[Boxes]]</f>
        <v>3981.6000000000004</v>
      </c>
      <c r="I6177" s="4">
        <f>sales[[#This Row],[Revenue]]-sales[[#This Row],[Cost]]</f>
        <v>7365.4</v>
      </c>
    </row>
    <row r="6178" spans="2:9" x14ac:dyDescent="0.25">
      <c r="B6178" t="s">
        <v>20</v>
      </c>
      <c r="C6178" t="s">
        <v>9</v>
      </c>
      <c r="D6178" t="s">
        <v>24</v>
      </c>
      <c r="E6178" s="1">
        <v>44515</v>
      </c>
      <c r="F6178" s="4">
        <v>9184</v>
      </c>
      <c r="G6178">
        <v>484</v>
      </c>
      <c r="H6178" s="3">
        <f>_xlfn.XLOOKUP(sales[[#This Row],[Product]],products[Product],products[Cost per box])*sales[[#This Row],[Boxes]]</f>
        <v>5086.84</v>
      </c>
      <c r="I6178" s="4">
        <f>sales[[#This Row],[Revenue]]-sales[[#This Row],[Cost]]</f>
        <v>4097.16</v>
      </c>
    </row>
    <row r="6179" spans="2:9" x14ac:dyDescent="0.25">
      <c r="B6179" t="s">
        <v>37</v>
      </c>
      <c r="C6179" t="s">
        <v>16</v>
      </c>
      <c r="D6179" t="s">
        <v>48</v>
      </c>
      <c r="E6179" s="1">
        <v>44515</v>
      </c>
      <c r="F6179" s="4">
        <v>8435</v>
      </c>
      <c r="G6179">
        <v>313</v>
      </c>
      <c r="H6179" s="3">
        <f>_xlfn.XLOOKUP(sales[[#This Row],[Product]],products[Product],products[Cost per box])*sales[[#This Row],[Boxes]]</f>
        <v>2341.2400000000002</v>
      </c>
      <c r="I6179" s="4">
        <f>sales[[#This Row],[Revenue]]-sales[[#This Row],[Cost]]</f>
        <v>6093.76</v>
      </c>
    </row>
    <row r="6180" spans="2:9" x14ac:dyDescent="0.25">
      <c r="B6180" t="s">
        <v>8</v>
      </c>
      <c r="C6180" t="s">
        <v>6</v>
      </c>
      <c r="D6180" t="s">
        <v>42</v>
      </c>
      <c r="E6180" s="1">
        <v>44515</v>
      </c>
      <c r="F6180" s="4">
        <v>6993</v>
      </c>
      <c r="G6180">
        <v>500</v>
      </c>
      <c r="H6180" s="3">
        <f>_xlfn.XLOOKUP(sales[[#This Row],[Product]],products[Product],products[Cost per box])*sales[[#This Row],[Boxes]]</f>
        <v>2370</v>
      </c>
      <c r="I6180" s="4">
        <f>sales[[#This Row],[Revenue]]-sales[[#This Row],[Cost]]</f>
        <v>4623</v>
      </c>
    </row>
    <row r="6181" spans="2:9" x14ac:dyDescent="0.25">
      <c r="B6181" t="s">
        <v>13</v>
      </c>
      <c r="C6181" t="s">
        <v>6</v>
      </c>
      <c r="D6181" t="s">
        <v>42</v>
      </c>
      <c r="E6181" s="1">
        <v>44515</v>
      </c>
      <c r="F6181" s="4">
        <v>952</v>
      </c>
      <c r="G6181">
        <v>64</v>
      </c>
      <c r="H6181" s="3">
        <f>_xlfn.XLOOKUP(sales[[#This Row],[Product]],products[Product],products[Cost per box])*sales[[#This Row],[Boxes]]</f>
        <v>303.36</v>
      </c>
      <c r="I6181" s="4">
        <f>sales[[#This Row],[Revenue]]-sales[[#This Row],[Cost]]</f>
        <v>648.64</v>
      </c>
    </row>
    <row r="6182" spans="2:9" x14ac:dyDescent="0.25">
      <c r="B6182" t="s">
        <v>10</v>
      </c>
      <c r="C6182" t="s">
        <v>27</v>
      </c>
      <c r="D6182" t="s">
        <v>45</v>
      </c>
      <c r="E6182" s="1">
        <v>44515</v>
      </c>
      <c r="F6182" s="4">
        <v>7343</v>
      </c>
      <c r="G6182">
        <v>334</v>
      </c>
      <c r="H6182" s="3">
        <f>_xlfn.XLOOKUP(sales[[#This Row],[Product]],products[Product],products[Cost per box])*sales[[#This Row],[Boxes]]</f>
        <v>2581.8200000000002</v>
      </c>
      <c r="I6182" s="4">
        <f>sales[[#This Row],[Revenue]]-sales[[#This Row],[Cost]]</f>
        <v>4761.18</v>
      </c>
    </row>
    <row r="6183" spans="2:9" x14ac:dyDescent="0.25">
      <c r="B6183" t="s">
        <v>53</v>
      </c>
      <c r="C6183" t="s">
        <v>16</v>
      </c>
      <c r="D6183" t="s">
        <v>31</v>
      </c>
      <c r="E6183" s="1">
        <v>44515</v>
      </c>
      <c r="F6183" s="4">
        <v>13013</v>
      </c>
      <c r="G6183">
        <v>980</v>
      </c>
      <c r="H6183" s="3">
        <f>_xlfn.XLOOKUP(sales[[#This Row],[Product]],products[Product],products[Cost per box])*sales[[#This Row],[Boxes]]</f>
        <v>5605.5999999999995</v>
      </c>
      <c r="I6183" s="4">
        <f>sales[[#This Row],[Revenue]]-sales[[#This Row],[Cost]]</f>
        <v>7407.4000000000005</v>
      </c>
    </row>
    <row r="6184" spans="2:9" x14ac:dyDescent="0.25">
      <c r="B6184" t="s">
        <v>20</v>
      </c>
      <c r="C6184" t="s">
        <v>27</v>
      </c>
      <c r="D6184" t="s">
        <v>43</v>
      </c>
      <c r="E6184" s="1">
        <v>44515</v>
      </c>
      <c r="F6184" s="4">
        <v>4340</v>
      </c>
      <c r="G6184">
        <v>207</v>
      </c>
      <c r="H6184" s="3">
        <f>_xlfn.XLOOKUP(sales[[#This Row],[Product]],products[Product],products[Cost per box])*sales[[#This Row],[Boxes]]</f>
        <v>796.95</v>
      </c>
      <c r="I6184" s="4">
        <f>sales[[#This Row],[Revenue]]-sales[[#This Row],[Cost]]</f>
        <v>3543.05</v>
      </c>
    </row>
    <row r="6185" spans="2:9" x14ac:dyDescent="0.25">
      <c r="B6185" t="s">
        <v>54</v>
      </c>
      <c r="C6185" t="s">
        <v>16</v>
      </c>
      <c r="D6185" t="s">
        <v>12</v>
      </c>
      <c r="E6185" s="1">
        <v>44515</v>
      </c>
      <c r="F6185" s="4">
        <v>5565</v>
      </c>
      <c r="G6185">
        <v>371</v>
      </c>
      <c r="H6185" s="3">
        <f>_xlfn.XLOOKUP(sales[[#This Row],[Product]],products[Product],products[Cost per box])*sales[[#This Row],[Boxes]]</f>
        <v>3127.5299999999997</v>
      </c>
      <c r="I6185" s="4">
        <f>sales[[#This Row],[Revenue]]-sales[[#This Row],[Cost]]</f>
        <v>2437.4700000000003</v>
      </c>
    </row>
    <row r="6186" spans="2:9" x14ac:dyDescent="0.25">
      <c r="B6186" t="s">
        <v>18</v>
      </c>
      <c r="C6186" t="s">
        <v>9</v>
      </c>
      <c r="D6186" t="s">
        <v>31</v>
      </c>
      <c r="E6186" s="1">
        <v>44515</v>
      </c>
      <c r="F6186" s="4">
        <v>882</v>
      </c>
      <c r="G6186">
        <v>74</v>
      </c>
      <c r="H6186" s="3">
        <f>_xlfn.XLOOKUP(sales[[#This Row],[Product]],products[Product],products[Cost per box])*sales[[#This Row],[Boxes]]</f>
        <v>423.28</v>
      </c>
      <c r="I6186" s="4">
        <f>sales[[#This Row],[Revenue]]-sales[[#This Row],[Cost]]</f>
        <v>458.72</v>
      </c>
    </row>
    <row r="6187" spans="2:9" x14ac:dyDescent="0.25">
      <c r="B6187" t="s">
        <v>49</v>
      </c>
      <c r="C6187" t="s">
        <v>16</v>
      </c>
      <c r="D6187" t="s">
        <v>36</v>
      </c>
      <c r="E6187" s="1">
        <v>44515</v>
      </c>
      <c r="F6187" s="4">
        <v>700</v>
      </c>
      <c r="G6187">
        <v>78</v>
      </c>
      <c r="H6187" s="3">
        <f>_xlfn.XLOOKUP(sales[[#This Row],[Product]],products[Product],products[Cost per box])*sales[[#This Row],[Boxes]]</f>
        <v>393.12</v>
      </c>
      <c r="I6187" s="4">
        <f>sales[[#This Row],[Revenue]]-sales[[#This Row],[Cost]]</f>
        <v>306.88</v>
      </c>
    </row>
    <row r="6188" spans="2:9" x14ac:dyDescent="0.25">
      <c r="B6188" t="s">
        <v>54</v>
      </c>
      <c r="C6188" t="s">
        <v>16</v>
      </c>
      <c r="D6188" t="s">
        <v>52</v>
      </c>
      <c r="E6188" s="1">
        <v>44515</v>
      </c>
      <c r="F6188" s="4">
        <v>6433</v>
      </c>
      <c r="G6188">
        <v>644</v>
      </c>
      <c r="H6188" s="3">
        <f>_xlfn.XLOOKUP(sales[[#This Row],[Product]],products[Product],products[Cost per box])*sales[[#This Row],[Boxes]]</f>
        <v>2138.08</v>
      </c>
      <c r="I6188" s="4">
        <f>sales[[#This Row],[Revenue]]-sales[[#This Row],[Cost]]</f>
        <v>4294.92</v>
      </c>
    </row>
    <row r="6189" spans="2:9" x14ac:dyDescent="0.25">
      <c r="B6189" t="s">
        <v>54</v>
      </c>
      <c r="C6189" t="s">
        <v>6</v>
      </c>
      <c r="D6189" t="s">
        <v>12</v>
      </c>
      <c r="E6189" s="1">
        <v>44515</v>
      </c>
      <c r="F6189" s="4">
        <v>2856</v>
      </c>
      <c r="G6189">
        <v>191</v>
      </c>
      <c r="H6189" s="3">
        <f>_xlfn.XLOOKUP(sales[[#This Row],[Product]],products[Product],products[Cost per box])*sales[[#This Row],[Boxes]]</f>
        <v>1610.1299999999999</v>
      </c>
      <c r="I6189" s="4">
        <f>sales[[#This Row],[Revenue]]-sales[[#This Row],[Cost]]</f>
        <v>1245.8700000000001</v>
      </c>
    </row>
    <row r="6190" spans="2:9" x14ac:dyDescent="0.25">
      <c r="B6190" t="s">
        <v>13</v>
      </c>
      <c r="C6190" t="s">
        <v>16</v>
      </c>
      <c r="D6190" t="s">
        <v>22</v>
      </c>
      <c r="E6190" s="1">
        <v>44515</v>
      </c>
      <c r="F6190" s="4">
        <v>301</v>
      </c>
      <c r="G6190">
        <v>38</v>
      </c>
      <c r="H6190" s="3">
        <f>_xlfn.XLOOKUP(sales[[#This Row],[Product]],products[Product],products[Cost per box])*sales[[#This Row],[Boxes]]</f>
        <v>312.36</v>
      </c>
      <c r="I6190" s="4">
        <f>sales[[#This Row],[Revenue]]-sales[[#This Row],[Cost]]</f>
        <v>-11.360000000000014</v>
      </c>
    </row>
    <row r="6191" spans="2:9" x14ac:dyDescent="0.25">
      <c r="B6191" t="s">
        <v>56</v>
      </c>
      <c r="C6191" t="s">
        <v>9</v>
      </c>
      <c r="D6191" t="s">
        <v>38</v>
      </c>
      <c r="E6191" s="1">
        <v>44515</v>
      </c>
      <c r="F6191" s="4">
        <v>8372</v>
      </c>
      <c r="G6191">
        <v>335</v>
      </c>
      <c r="H6191" s="3">
        <f>_xlfn.XLOOKUP(sales[[#This Row],[Product]],products[Product],products[Cost per box])*sales[[#This Row],[Boxes]]</f>
        <v>3329.8999999999996</v>
      </c>
      <c r="I6191" s="4">
        <f>sales[[#This Row],[Revenue]]-sales[[#This Row],[Cost]]</f>
        <v>5042.1000000000004</v>
      </c>
    </row>
    <row r="6192" spans="2:9" x14ac:dyDescent="0.25">
      <c r="B6192" t="s">
        <v>29</v>
      </c>
      <c r="C6192" t="s">
        <v>16</v>
      </c>
      <c r="D6192" t="s">
        <v>42</v>
      </c>
      <c r="E6192" s="1">
        <v>44515</v>
      </c>
      <c r="F6192" s="4">
        <v>5229</v>
      </c>
      <c r="G6192">
        <v>349</v>
      </c>
      <c r="H6192" s="3">
        <f>_xlfn.XLOOKUP(sales[[#This Row],[Product]],products[Product],products[Cost per box])*sales[[#This Row],[Boxes]]</f>
        <v>1654.26</v>
      </c>
      <c r="I6192" s="4">
        <f>sales[[#This Row],[Revenue]]-sales[[#This Row],[Cost]]</f>
        <v>3574.74</v>
      </c>
    </row>
    <row r="6193" spans="2:9" x14ac:dyDescent="0.25">
      <c r="B6193" t="s">
        <v>23</v>
      </c>
      <c r="C6193" t="s">
        <v>11</v>
      </c>
      <c r="D6193" t="s">
        <v>50</v>
      </c>
      <c r="E6193" s="1">
        <v>44515</v>
      </c>
      <c r="F6193" s="4">
        <v>12257</v>
      </c>
      <c r="G6193">
        <v>558</v>
      </c>
      <c r="H6193" s="3">
        <f>_xlfn.XLOOKUP(sales[[#This Row],[Product]],products[Product],products[Cost per box])*sales[[#This Row],[Boxes]]</f>
        <v>6924.78</v>
      </c>
      <c r="I6193" s="4">
        <f>sales[[#This Row],[Revenue]]-sales[[#This Row],[Cost]]</f>
        <v>5332.22</v>
      </c>
    </row>
    <row r="6194" spans="2:9" x14ac:dyDescent="0.25">
      <c r="B6194" t="s">
        <v>39</v>
      </c>
      <c r="C6194" t="s">
        <v>27</v>
      </c>
      <c r="D6194" t="s">
        <v>14</v>
      </c>
      <c r="E6194" s="1">
        <v>44515</v>
      </c>
      <c r="F6194" s="4">
        <v>1932</v>
      </c>
      <c r="G6194">
        <v>322</v>
      </c>
      <c r="H6194" s="3">
        <f>_xlfn.XLOOKUP(sales[[#This Row],[Product]],products[Product],products[Cost per box])*sales[[#This Row],[Boxes]]</f>
        <v>2031.82</v>
      </c>
      <c r="I6194" s="4">
        <f>sales[[#This Row],[Revenue]]-sales[[#This Row],[Cost]]</f>
        <v>-99.819999999999936</v>
      </c>
    </row>
    <row r="6195" spans="2:9" x14ac:dyDescent="0.25">
      <c r="B6195" t="s">
        <v>8</v>
      </c>
      <c r="C6195" t="s">
        <v>27</v>
      </c>
      <c r="D6195" t="s">
        <v>45</v>
      </c>
      <c r="E6195" s="1">
        <v>44515</v>
      </c>
      <c r="F6195" s="4">
        <v>1561</v>
      </c>
      <c r="G6195">
        <v>68</v>
      </c>
      <c r="H6195" s="3">
        <f>_xlfn.XLOOKUP(sales[[#This Row],[Product]],products[Product],products[Cost per box])*sales[[#This Row],[Boxes]]</f>
        <v>525.64</v>
      </c>
      <c r="I6195" s="4">
        <f>sales[[#This Row],[Revenue]]-sales[[#This Row],[Cost]]</f>
        <v>1035.3600000000001</v>
      </c>
    </row>
    <row r="6196" spans="2:9" x14ac:dyDescent="0.25">
      <c r="B6196" t="s">
        <v>39</v>
      </c>
      <c r="C6196" t="s">
        <v>27</v>
      </c>
      <c r="D6196" t="s">
        <v>52</v>
      </c>
      <c r="E6196" s="1">
        <v>44515</v>
      </c>
      <c r="F6196" s="4">
        <v>2884</v>
      </c>
      <c r="G6196">
        <v>241</v>
      </c>
      <c r="H6196" s="3">
        <f>_xlfn.XLOOKUP(sales[[#This Row],[Product]],products[Product],products[Cost per box])*sales[[#This Row],[Boxes]]</f>
        <v>800.12</v>
      </c>
      <c r="I6196" s="4">
        <f>sales[[#This Row],[Revenue]]-sales[[#This Row],[Cost]]</f>
        <v>2083.88</v>
      </c>
    </row>
    <row r="6197" spans="2:9" x14ac:dyDescent="0.25">
      <c r="B6197" t="s">
        <v>51</v>
      </c>
      <c r="C6197" t="s">
        <v>9</v>
      </c>
      <c r="D6197" t="s">
        <v>14</v>
      </c>
      <c r="E6197" s="1">
        <v>44515</v>
      </c>
      <c r="F6197" s="4">
        <v>11494</v>
      </c>
      <c r="G6197">
        <v>1890</v>
      </c>
      <c r="H6197" s="3">
        <f>_xlfn.XLOOKUP(sales[[#This Row],[Product]],products[Product],products[Cost per box])*sales[[#This Row],[Boxes]]</f>
        <v>11925.9</v>
      </c>
      <c r="I6197" s="4">
        <f>sales[[#This Row],[Revenue]]-sales[[#This Row],[Cost]]</f>
        <v>-431.89999999999964</v>
      </c>
    </row>
    <row r="6198" spans="2:9" x14ac:dyDescent="0.25">
      <c r="B6198" t="s">
        <v>15</v>
      </c>
      <c r="C6198" t="s">
        <v>21</v>
      </c>
      <c r="D6198" t="s">
        <v>50</v>
      </c>
      <c r="E6198" s="1">
        <v>44515</v>
      </c>
      <c r="F6198" s="4">
        <v>8400</v>
      </c>
      <c r="G6198">
        <v>350</v>
      </c>
      <c r="H6198" s="3">
        <f>_xlfn.XLOOKUP(sales[[#This Row],[Product]],products[Product],products[Cost per box])*sales[[#This Row],[Boxes]]</f>
        <v>4343.5</v>
      </c>
      <c r="I6198" s="4">
        <f>sales[[#This Row],[Revenue]]-sales[[#This Row],[Cost]]</f>
        <v>4056.5</v>
      </c>
    </row>
    <row r="6199" spans="2:9" x14ac:dyDescent="0.25">
      <c r="B6199" t="s">
        <v>49</v>
      </c>
      <c r="C6199" t="s">
        <v>9</v>
      </c>
      <c r="D6199" t="s">
        <v>26</v>
      </c>
      <c r="E6199" s="1">
        <v>44515</v>
      </c>
      <c r="F6199" s="4">
        <v>9737</v>
      </c>
      <c r="G6199">
        <v>770</v>
      </c>
      <c r="H6199" s="3">
        <f>_xlfn.XLOOKUP(sales[[#This Row],[Product]],products[Product],products[Cost per box])*sales[[#This Row],[Boxes]]</f>
        <v>4951.0999999999995</v>
      </c>
      <c r="I6199" s="4">
        <f>sales[[#This Row],[Revenue]]-sales[[#This Row],[Cost]]</f>
        <v>4785.9000000000005</v>
      </c>
    </row>
    <row r="6200" spans="2:9" x14ac:dyDescent="0.25">
      <c r="B6200" t="s">
        <v>53</v>
      </c>
      <c r="C6200" t="s">
        <v>6</v>
      </c>
      <c r="D6200" t="s">
        <v>12</v>
      </c>
      <c r="E6200" s="1">
        <v>44515</v>
      </c>
      <c r="F6200" s="4">
        <v>2184</v>
      </c>
      <c r="G6200">
        <v>146</v>
      </c>
      <c r="H6200" s="3">
        <f>_xlfn.XLOOKUP(sales[[#This Row],[Product]],products[Product],products[Cost per box])*sales[[#This Row],[Boxes]]</f>
        <v>1230.78</v>
      </c>
      <c r="I6200" s="4">
        <f>sales[[#This Row],[Revenue]]-sales[[#This Row],[Cost]]</f>
        <v>953.22</v>
      </c>
    </row>
    <row r="6201" spans="2:9" x14ac:dyDescent="0.25">
      <c r="B6201" t="s">
        <v>13</v>
      </c>
      <c r="C6201" t="s">
        <v>11</v>
      </c>
      <c r="D6201" t="s">
        <v>43</v>
      </c>
      <c r="E6201" s="1">
        <v>44515</v>
      </c>
      <c r="F6201" s="4">
        <v>13195</v>
      </c>
      <c r="G6201">
        <v>600</v>
      </c>
      <c r="H6201" s="3">
        <f>_xlfn.XLOOKUP(sales[[#This Row],[Product]],products[Product],products[Cost per box])*sales[[#This Row],[Boxes]]</f>
        <v>2310</v>
      </c>
      <c r="I6201" s="4">
        <f>sales[[#This Row],[Revenue]]-sales[[#This Row],[Cost]]</f>
        <v>10885</v>
      </c>
    </row>
    <row r="6202" spans="2:9" x14ac:dyDescent="0.25">
      <c r="B6202" t="s">
        <v>37</v>
      </c>
      <c r="C6202" t="s">
        <v>27</v>
      </c>
      <c r="D6202" t="s">
        <v>35</v>
      </c>
      <c r="E6202" s="1">
        <v>44515</v>
      </c>
      <c r="F6202" s="4">
        <v>1778</v>
      </c>
      <c r="G6202">
        <v>99</v>
      </c>
      <c r="H6202" s="3">
        <f>_xlfn.XLOOKUP(sales[[#This Row],[Product]],products[Product],products[Cost per box])*sales[[#This Row],[Boxes]]</f>
        <v>262.34999999999997</v>
      </c>
      <c r="I6202" s="4">
        <f>sales[[#This Row],[Revenue]]-sales[[#This Row],[Cost]]</f>
        <v>1515.65</v>
      </c>
    </row>
    <row r="6203" spans="2:9" x14ac:dyDescent="0.25">
      <c r="B6203" t="s">
        <v>46</v>
      </c>
      <c r="C6203" t="s">
        <v>11</v>
      </c>
      <c r="D6203" t="s">
        <v>52</v>
      </c>
      <c r="E6203" s="1">
        <v>44515</v>
      </c>
      <c r="F6203" s="4">
        <v>2044</v>
      </c>
      <c r="G6203">
        <v>205</v>
      </c>
      <c r="H6203" s="3">
        <f>_xlfn.XLOOKUP(sales[[#This Row],[Product]],products[Product],products[Cost per box])*sales[[#This Row],[Boxes]]</f>
        <v>680.6</v>
      </c>
      <c r="I6203" s="4">
        <f>sales[[#This Row],[Revenue]]-sales[[#This Row],[Cost]]</f>
        <v>1363.4</v>
      </c>
    </row>
    <row r="6204" spans="2:9" x14ac:dyDescent="0.25">
      <c r="B6204" t="s">
        <v>15</v>
      </c>
      <c r="C6204" t="s">
        <v>9</v>
      </c>
      <c r="D6204" t="s">
        <v>42</v>
      </c>
      <c r="E6204" s="1">
        <v>44515</v>
      </c>
      <c r="F6204" s="4">
        <v>2835</v>
      </c>
      <c r="G6204">
        <v>203</v>
      </c>
      <c r="H6204" s="3">
        <f>_xlfn.XLOOKUP(sales[[#This Row],[Product]],products[Product],products[Cost per box])*sales[[#This Row],[Boxes]]</f>
        <v>962.22</v>
      </c>
      <c r="I6204" s="4">
        <f>sales[[#This Row],[Revenue]]-sales[[#This Row],[Cost]]</f>
        <v>1872.78</v>
      </c>
    </row>
    <row r="6205" spans="2:9" x14ac:dyDescent="0.25">
      <c r="B6205" t="s">
        <v>40</v>
      </c>
      <c r="C6205" t="s">
        <v>11</v>
      </c>
      <c r="D6205" t="s">
        <v>17</v>
      </c>
      <c r="E6205" s="1">
        <v>44515</v>
      </c>
      <c r="F6205" s="4">
        <v>154</v>
      </c>
      <c r="G6205">
        <v>7</v>
      </c>
      <c r="H6205" s="3">
        <f>_xlfn.XLOOKUP(sales[[#This Row],[Product]],products[Product],products[Cost per box])*sales[[#This Row],[Boxes]]</f>
        <v>47.6</v>
      </c>
      <c r="I6205" s="4">
        <f>sales[[#This Row],[Revenue]]-sales[[#This Row],[Cost]]</f>
        <v>106.4</v>
      </c>
    </row>
    <row r="6206" spans="2:9" x14ac:dyDescent="0.25">
      <c r="B6206" t="s">
        <v>34</v>
      </c>
      <c r="C6206" t="s">
        <v>11</v>
      </c>
      <c r="D6206" t="s">
        <v>7</v>
      </c>
      <c r="E6206" s="1">
        <v>44515</v>
      </c>
      <c r="F6206" s="4">
        <v>3346</v>
      </c>
      <c r="G6206">
        <v>210</v>
      </c>
      <c r="H6206" s="3">
        <f>_xlfn.XLOOKUP(sales[[#This Row],[Product]],products[Product],products[Cost per box])*sales[[#This Row],[Boxes]]</f>
        <v>1081.5</v>
      </c>
      <c r="I6206" s="4">
        <f>sales[[#This Row],[Revenue]]-sales[[#This Row],[Cost]]</f>
        <v>2264.5</v>
      </c>
    </row>
    <row r="6207" spans="2:9" x14ac:dyDescent="0.25">
      <c r="B6207" t="s">
        <v>13</v>
      </c>
      <c r="C6207" t="s">
        <v>11</v>
      </c>
      <c r="D6207" t="s">
        <v>48</v>
      </c>
      <c r="E6207" s="1">
        <v>44515</v>
      </c>
      <c r="F6207" s="4">
        <v>6188</v>
      </c>
      <c r="G6207">
        <v>248</v>
      </c>
      <c r="H6207" s="3">
        <f>_xlfn.XLOOKUP(sales[[#This Row],[Product]],products[Product],products[Cost per box])*sales[[#This Row],[Boxes]]</f>
        <v>1855.0400000000002</v>
      </c>
      <c r="I6207" s="4">
        <f>sales[[#This Row],[Revenue]]-sales[[#This Row],[Cost]]</f>
        <v>4332.96</v>
      </c>
    </row>
    <row r="6208" spans="2:9" x14ac:dyDescent="0.25">
      <c r="B6208" t="s">
        <v>34</v>
      </c>
      <c r="C6208" t="s">
        <v>21</v>
      </c>
      <c r="D6208" t="s">
        <v>24</v>
      </c>
      <c r="E6208" s="1">
        <v>44515</v>
      </c>
      <c r="F6208" s="4">
        <v>6209</v>
      </c>
      <c r="G6208">
        <v>311</v>
      </c>
      <c r="H6208" s="3">
        <f>_xlfn.XLOOKUP(sales[[#This Row],[Product]],products[Product],products[Cost per box])*sales[[#This Row],[Boxes]]</f>
        <v>3268.61</v>
      </c>
      <c r="I6208" s="4">
        <f>sales[[#This Row],[Revenue]]-sales[[#This Row],[Cost]]</f>
        <v>2940.39</v>
      </c>
    </row>
    <row r="6209" spans="2:9" x14ac:dyDescent="0.25">
      <c r="B6209" t="s">
        <v>39</v>
      </c>
      <c r="C6209" t="s">
        <v>6</v>
      </c>
      <c r="D6209" t="s">
        <v>26</v>
      </c>
      <c r="E6209" s="1">
        <v>44515</v>
      </c>
      <c r="F6209" s="4">
        <v>17255</v>
      </c>
      <c r="G6209">
        <v>1470</v>
      </c>
      <c r="H6209" s="3">
        <f>_xlfn.XLOOKUP(sales[[#This Row],[Product]],products[Product],products[Cost per box])*sales[[#This Row],[Boxes]]</f>
        <v>9452.1</v>
      </c>
      <c r="I6209" s="4">
        <f>sales[[#This Row],[Revenue]]-sales[[#This Row],[Cost]]</f>
        <v>7802.9</v>
      </c>
    </row>
    <row r="6210" spans="2:9" x14ac:dyDescent="0.25">
      <c r="B6210" t="s">
        <v>5</v>
      </c>
      <c r="C6210" t="s">
        <v>16</v>
      </c>
      <c r="D6210" t="s">
        <v>17</v>
      </c>
      <c r="E6210" s="1">
        <v>44515</v>
      </c>
      <c r="F6210" s="4">
        <v>4676</v>
      </c>
      <c r="G6210">
        <v>204</v>
      </c>
      <c r="H6210" s="3">
        <f>_xlfn.XLOOKUP(sales[[#This Row],[Product]],products[Product],products[Cost per box])*sales[[#This Row],[Boxes]]</f>
        <v>1387.2</v>
      </c>
      <c r="I6210" s="4">
        <f>sales[[#This Row],[Revenue]]-sales[[#This Row],[Cost]]</f>
        <v>3288.8</v>
      </c>
    </row>
    <row r="6211" spans="2:9" x14ac:dyDescent="0.25">
      <c r="B6211" t="s">
        <v>51</v>
      </c>
      <c r="C6211" t="s">
        <v>16</v>
      </c>
      <c r="D6211" t="s">
        <v>28</v>
      </c>
      <c r="E6211" s="1">
        <v>44515</v>
      </c>
      <c r="F6211" s="4">
        <v>1211</v>
      </c>
      <c r="G6211">
        <v>152</v>
      </c>
      <c r="H6211" s="3">
        <f>_xlfn.XLOOKUP(sales[[#This Row],[Product]],products[Product],products[Cost per box])*sales[[#This Row],[Boxes]]</f>
        <v>419.52</v>
      </c>
      <c r="I6211" s="4">
        <f>sales[[#This Row],[Revenue]]-sales[[#This Row],[Cost]]</f>
        <v>791.48</v>
      </c>
    </row>
    <row r="6212" spans="2:9" x14ac:dyDescent="0.25">
      <c r="B6212" t="s">
        <v>39</v>
      </c>
      <c r="C6212" t="s">
        <v>16</v>
      </c>
      <c r="D6212" t="s">
        <v>48</v>
      </c>
      <c r="E6212" s="1">
        <v>44515</v>
      </c>
      <c r="F6212" s="4">
        <v>7749</v>
      </c>
      <c r="G6212">
        <v>310</v>
      </c>
      <c r="H6212" s="3">
        <f>_xlfn.XLOOKUP(sales[[#This Row],[Product]],products[Product],products[Cost per box])*sales[[#This Row],[Boxes]]</f>
        <v>2318.8000000000002</v>
      </c>
      <c r="I6212" s="4">
        <f>sales[[#This Row],[Revenue]]-sales[[#This Row],[Cost]]</f>
        <v>5430.2</v>
      </c>
    </row>
    <row r="6213" spans="2:9" x14ac:dyDescent="0.25">
      <c r="B6213" t="s">
        <v>51</v>
      </c>
      <c r="C6213" t="s">
        <v>6</v>
      </c>
      <c r="D6213" t="s">
        <v>12</v>
      </c>
      <c r="E6213" s="1">
        <v>44515</v>
      </c>
      <c r="F6213" s="4">
        <v>7168</v>
      </c>
      <c r="G6213">
        <v>448</v>
      </c>
      <c r="H6213" s="3">
        <f>_xlfn.XLOOKUP(sales[[#This Row],[Product]],products[Product],products[Cost per box])*sales[[#This Row],[Boxes]]</f>
        <v>3776.64</v>
      </c>
      <c r="I6213" s="4">
        <f>sales[[#This Row],[Revenue]]-sales[[#This Row],[Cost]]</f>
        <v>3391.36</v>
      </c>
    </row>
    <row r="6214" spans="2:9" x14ac:dyDescent="0.25">
      <c r="B6214" t="s">
        <v>33</v>
      </c>
      <c r="C6214" t="s">
        <v>9</v>
      </c>
      <c r="D6214" t="s">
        <v>30</v>
      </c>
      <c r="E6214" s="1">
        <v>44515</v>
      </c>
      <c r="F6214" s="4">
        <v>14700</v>
      </c>
      <c r="G6214">
        <v>770</v>
      </c>
      <c r="H6214" s="3">
        <f>_xlfn.XLOOKUP(sales[[#This Row],[Product]],products[Product],products[Cost per box])*sales[[#This Row],[Boxes]]</f>
        <v>2833.6</v>
      </c>
      <c r="I6214" s="4">
        <f>sales[[#This Row],[Revenue]]-sales[[#This Row],[Cost]]</f>
        <v>11866.4</v>
      </c>
    </row>
    <row r="6215" spans="2:9" x14ac:dyDescent="0.25">
      <c r="B6215" t="s">
        <v>53</v>
      </c>
      <c r="C6215" t="s">
        <v>11</v>
      </c>
      <c r="D6215" t="s">
        <v>17</v>
      </c>
      <c r="E6215" s="1">
        <v>44516</v>
      </c>
      <c r="F6215" s="4">
        <v>6951</v>
      </c>
      <c r="G6215">
        <v>331</v>
      </c>
      <c r="H6215" s="3">
        <f>_xlfn.XLOOKUP(sales[[#This Row],[Product]],products[Product],products[Cost per box])*sales[[#This Row],[Boxes]]</f>
        <v>2250.7999999999997</v>
      </c>
      <c r="I6215" s="4">
        <f>sales[[#This Row],[Revenue]]-sales[[#This Row],[Cost]]</f>
        <v>4700.2000000000007</v>
      </c>
    </row>
    <row r="6216" spans="2:9" x14ac:dyDescent="0.25">
      <c r="B6216" t="s">
        <v>41</v>
      </c>
      <c r="C6216" t="s">
        <v>9</v>
      </c>
      <c r="D6216" t="s">
        <v>38</v>
      </c>
      <c r="E6216" s="1">
        <v>44516</v>
      </c>
      <c r="F6216" s="4">
        <v>4718</v>
      </c>
      <c r="G6216">
        <v>182</v>
      </c>
      <c r="H6216" s="3">
        <f>_xlfn.XLOOKUP(sales[[#This Row],[Product]],products[Product],products[Cost per box])*sales[[#This Row],[Boxes]]</f>
        <v>1809.08</v>
      </c>
      <c r="I6216" s="4">
        <f>sales[[#This Row],[Revenue]]-sales[[#This Row],[Cost]]</f>
        <v>2908.92</v>
      </c>
    </row>
    <row r="6217" spans="2:9" x14ac:dyDescent="0.25">
      <c r="B6217" t="s">
        <v>55</v>
      </c>
      <c r="C6217" t="s">
        <v>9</v>
      </c>
      <c r="D6217" t="s">
        <v>19</v>
      </c>
      <c r="E6217" s="1">
        <v>44516</v>
      </c>
      <c r="F6217" s="4">
        <v>203</v>
      </c>
      <c r="G6217">
        <v>13</v>
      </c>
      <c r="H6217" s="3">
        <f>_xlfn.XLOOKUP(sales[[#This Row],[Product]],products[Product],products[Cost per box])*sales[[#This Row],[Boxes]]</f>
        <v>132.99</v>
      </c>
      <c r="I6217" s="4">
        <f>sales[[#This Row],[Revenue]]-sales[[#This Row],[Cost]]</f>
        <v>70.009999999999991</v>
      </c>
    </row>
    <row r="6218" spans="2:9" x14ac:dyDescent="0.25">
      <c r="B6218" t="s">
        <v>56</v>
      </c>
      <c r="C6218" t="s">
        <v>21</v>
      </c>
      <c r="D6218" t="s">
        <v>17</v>
      </c>
      <c r="E6218" s="1">
        <v>44516</v>
      </c>
      <c r="F6218" s="4">
        <v>7798</v>
      </c>
      <c r="G6218">
        <v>355</v>
      </c>
      <c r="H6218" s="3">
        <f>_xlfn.XLOOKUP(sales[[#This Row],[Product]],products[Product],products[Cost per box])*sales[[#This Row],[Boxes]]</f>
        <v>2414</v>
      </c>
      <c r="I6218" s="4">
        <f>sales[[#This Row],[Revenue]]-sales[[#This Row],[Cost]]</f>
        <v>5384</v>
      </c>
    </row>
    <row r="6219" spans="2:9" x14ac:dyDescent="0.25">
      <c r="B6219" t="s">
        <v>15</v>
      </c>
      <c r="C6219" t="s">
        <v>21</v>
      </c>
      <c r="D6219" t="s">
        <v>47</v>
      </c>
      <c r="E6219" s="1">
        <v>44516</v>
      </c>
      <c r="F6219" s="4">
        <v>4263</v>
      </c>
      <c r="G6219">
        <v>267</v>
      </c>
      <c r="H6219" s="3">
        <f>_xlfn.XLOOKUP(sales[[#This Row],[Product]],products[Product],products[Cost per box])*sales[[#This Row],[Boxes]]</f>
        <v>1404.4199999999998</v>
      </c>
      <c r="I6219" s="4">
        <f>sales[[#This Row],[Revenue]]-sales[[#This Row],[Cost]]</f>
        <v>2858.58</v>
      </c>
    </row>
    <row r="6220" spans="2:9" x14ac:dyDescent="0.25">
      <c r="B6220" t="s">
        <v>13</v>
      </c>
      <c r="C6220" t="s">
        <v>16</v>
      </c>
      <c r="D6220" t="s">
        <v>7</v>
      </c>
      <c r="E6220" s="1">
        <v>44516</v>
      </c>
      <c r="F6220" s="4">
        <v>4074</v>
      </c>
      <c r="G6220">
        <v>255</v>
      </c>
      <c r="H6220" s="3">
        <f>_xlfn.XLOOKUP(sales[[#This Row],[Product]],products[Product],products[Cost per box])*sales[[#This Row],[Boxes]]</f>
        <v>1313.25</v>
      </c>
      <c r="I6220" s="4">
        <f>sales[[#This Row],[Revenue]]-sales[[#This Row],[Cost]]</f>
        <v>2760.75</v>
      </c>
    </row>
    <row r="6221" spans="2:9" x14ac:dyDescent="0.25">
      <c r="B6221" t="s">
        <v>10</v>
      </c>
      <c r="C6221" t="s">
        <v>9</v>
      </c>
      <c r="D6221" t="s">
        <v>42</v>
      </c>
      <c r="E6221" s="1">
        <v>44516</v>
      </c>
      <c r="F6221" s="4">
        <v>469</v>
      </c>
      <c r="G6221">
        <v>32</v>
      </c>
      <c r="H6221" s="3">
        <f>_xlfn.XLOOKUP(sales[[#This Row],[Product]],products[Product],products[Cost per box])*sales[[#This Row],[Boxes]]</f>
        <v>151.68</v>
      </c>
      <c r="I6221" s="4">
        <f>sales[[#This Row],[Revenue]]-sales[[#This Row],[Cost]]</f>
        <v>317.32</v>
      </c>
    </row>
    <row r="6222" spans="2:9" x14ac:dyDescent="0.25">
      <c r="B6222" t="s">
        <v>51</v>
      </c>
      <c r="C6222" t="s">
        <v>9</v>
      </c>
      <c r="D6222" t="s">
        <v>36</v>
      </c>
      <c r="E6222" s="1">
        <v>44516</v>
      </c>
      <c r="F6222" s="4">
        <v>2128</v>
      </c>
      <c r="G6222">
        <v>266</v>
      </c>
      <c r="H6222" s="3">
        <f>_xlfn.XLOOKUP(sales[[#This Row],[Product]],products[Product],products[Cost per box])*sales[[#This Row],[Boxes]]</f>
        <v>1340.64</v>
      </c>
      <c r="I6222" s="4">
        <f>sales[[#This Row],[Revenue]]-sales[[#This Row],[Cost]]</f>
        <v>787.3599999999999</v>
      </c>
    </row>
    <row r="6223" spans="2:9" x14ac:dyDescent="0.25">
      <c r="B6223" t="s">
        <v>34</v>
      </c>
      <c r="C6223" t="s">
        <v>27</v>
      </c>
      <c r="D6223" t="s">
        <v>28</v>
      </c>
      <c r="E6223" s="1">
        <v>44516</v>
      </c>
      <c r="F6223" s="4">
        <v>6636</v>
      </c>
      <c r="G6223">
        <v>1120</v>
      </c>
      <c r="H6223" s="3">
        <f>_xlfn.XLOOKUP(sales[[#This Row],[Product]],products[Product],products[Cost per box])*sales[[#This Row],[Boxes]]</f>
        <v>3091.2</v>
      </c>
      <c r="I6223" s="4">
        <f>sales[[#This Row],[Revenue]]-sales[[#This Row],[Cost]]</f>
        <v>3544.8</v>
      </c>
    </row>
    <row r="6224" spans="2:9" x14ac:dyDescent="0.25">
      <c r="B6224" t="s">
        <v>53</v>
      </c>
      <c r="C6224" t="s">
        <v>9</v>
      </c>
      <c r="D6224" t="s">
        <v>30</v>
      </c>
      <c r="E6224" s="1">
        <v>44516</v>
      </c>
      <c r="F6224" s="4">
        <v>126</v>
      </c>
      <c r="G6224">
        <v>7</v>
      </c>
      <c r="H6224" s="3">
        <f>_xlfn.XLOOKUP(sales[[#This Row],[Product]],products[Product],products[Cost per box])*sales[[#This Row],[Boxes]]</f>
        <v>25.76</v>
      </c>
      <c r="I6224" s="4">
        <f>sales[[#This Row],[Revenue]]-sales[[#This Row],[Cost]]</f>
        <v>100.24</v>
      </c>
    </row>
    <row r="6225" spans="2:9" x14ac:dyDescent="0.25">
      <c r="B6225" t="s">
        <v>51</v>
      </c>
      <c r="C6225" t="s">
        <v>21</v>
      </c>
      <c r="D6225" t="s">
        <v>44</v>
      </c>
      <c r="E6225" s="1">
        <v>44516</v>
      </c>
      <c r="F6225" s="4">
        <v>6643</v>
      </c>
      <c r="G6225">
        <v>289</v>
      </c>
      <c r="H6225" s="3">
        <f>_xlfn.XLOOKUP(sales[[#This Row],[Product]],products[Product],products[Cost per box])*sales[[#This Row],[Boxes]]</f>
        <v>2765.73</v>
      </c>
      <c r="I6225" s="4">
        <f>sales[[#This Row],[Revenue]]-sales[[#This Row],[Cost]]</f>
        <v>3877.27</v>
      </c>
    </row>
    <row r="6226" spans="2:9" x14ac:dyDescent="0.25">
      <c r="B6226" t="s">
        <v>25</v>
      </c>
      <c r="C6226" t="s">
        <v>9</v>
      </c>
      <c r="D6226" t="s">
        <v>35</v>
      </c>
      <c r="E6226" s="1">
        <v>44516</v>
      </c>
      <c r="F6226" s="4">
        <v>4081</v>
      </c>
      <c r="G6226">
        <v>241</v>
      </c>
      <c r="H6226" s="3">
        <f>_xlfn.XLOOKUP(sales[[#This Row],[Product]],products[Product],products[Cost per box])*sales[[#This Row],[Boxes]]</f>
        <v>638.65</v>
      </c>
      <c r="I6226" s="4">
        <f>sales[[#This Row],[Revenue]]-sales[[#This Row],[Cost]]</f>
        <v>3442.35</v>
      </c>
    </row>
    <row r="6227" spans="2:9" x14ac:dyDescent="0.25">
      <c r="B6227" t="s">
        <v>39</v>
      </c>
      <c r="C6227" t="s">
        <v>21</v>
      </c>
      <c r="D6227" t="s">
        <v>26</v>
      </c>
      <c r="E6227" s="1">
        <v>44516</v>
      </c>
      <c r="F6227" s="4">
        <v>2744</v>
      </c>
      <c r="G6227">
        <v>229</v>
      </c>
      <c r="H6227" s="3">
        <f>_xlfn.XLOOKUP(sales[[#This Row],[Product]],products[Product],products[Cost per box])*sales[[#This Row],[Boxes]]</f>
        <v>1472.47</v>
      </c>
      <c r="I6227" s="4">
        <f>sales[[#This Row],[Revenue]]-sales[[#This Row],[Cost]]</f>
        <v>1271.53</v>
      </c>
    </row>
    <row r="6228" spans="2:9" x14ac:dyDescent="0.25">
      <c r="B6228" t="s">
        <v>54</v>
      </c>
      <c r="C6228" t="s">
        <v>21</v>
      </c>
      <c r="D6228" t="s">
        <v>35</v>
      </c>
      <c r="E6228" s="1">
        <v>44516</v>
      </c>
      <c r="F6228" s="4">
        <v>4788</v>
      </c>
      <c r="G6228">
        <v>252</v>
      </c>
      <c r="H6228" s="3">
        <f>_xlfn.XLOOKUP(sales[[#This Row],[Product]],products[Product],products[Cost per box])*sales[[#This Row],[Boxes]]</f>
        <v>667.8</v>
      </c>
      <c r="I6228" s="4">
        <f>sales[[#This Row],[Revenue]]-sales[[#This Row],[Cost]]</f>
        <v>4120.2</v>
      </c>
    </row>
    <row r="6229" spans="2:9" x14ac:dyDescent="0.25">
      <c r="B6229" t="s">
        <v>8</v>
      </c>
      <c r="C6229" t="s">
        <v>11</v>
      </c>
      <c r="D6229" t="s">
        <v>47</v>
      </c>
      <c r="E6229" s="1">
        <v>44516</v>
      </c>
      <c r="F6229" s="4">
        <v>763</v>
      </c>
      <c r="G6229">
        <v>45</v>
      </c>
      <c r="H6229" s="3">
        <f>_xlfn.XLOOKUP(sales[[#This Row],[Product]],products[Product],products[Cost per box])*sales[[#This Row],[Boxes]]</f>
        <v>236.7</v>
      </c>
      <c r="I6229" s="4">
        <f>sales[[#This Row],[Revenue]]-sales[[#This Row],[Cost]]</f>
        <v>526.29999999999995</v>
      </c>
    </row>
    <row r="6230" spans="2:9" x14ac:dyDescent="0.25">
      <c r="B6230" t="s">
        <v>51</v>
      </c>
      <c r="C6230" t="s">
        <v>9</v>
      </c>
      <c r="D6230" t="s">
        <v>22</v>
      </c>
      <c r="E6230" s="1">
        <v>44516</v>
      </c>
      <c r="F6230" s="4">
        <v>6531</v>
      </c>
      <c r="G6230">
        <v>700</v>
      </c>
      <c r="H6230" s="3">
        <f>_xlfn.XLOOKUP(sales[[#This Row],[Product]],products[Product],products[Cost per box])*sales[[#This Row],[Boxes]]</f>
        <v>5754</v>
      </c>
      <c r="I6230" s="4">
        <f>sales[[#This Row],[Revenue]]-sales[[#This Row],[Cost]]</f>
        <v>777</v>
      </c>
    </row>
    <row r="6231" spans="2:9" x14ac:dyDescent="0.25">
      <c r="B6231" t="s">
        <v>46</v>
      </c>
      <c r="C6231" t="s">
        <v>21</v>
      </c>
      <c r="D6231" t="s">
        <v>48</v>
      </c>
      <c r="E6231" s="1">
        <v>44516</v>
      </c>
      <c r="F6231" s="4">
        <v>2891</v>
      </c>
      <c r="G6231">
        <v>116</v>
      </c>
      <c r="H6231" s="3">
        <f>_xlfn.XLOOKUP(sales[[#This Row],[Product]],products[Product],products[Cost per box])*sales[[#This Row],[Boxes]]</f>
        <v>867.68000000000006</v>
      </c>
      <c r="I6231" s="4">
        <f>sales[[#This Row],[Revenue]]-sales[[#This Row],[Cost]]</f>
        <v>2023.32</v>
      </c>
    </row>
    <row r="6232" spans="2:9" x14ac:dyDescent="0.25">
      <c r="B6232" t="s">
        <v>34</v>
      </c>
      <c r="C6232" t="s">
        <v>6</v>
      </c>
      <c r="D6232" t="s">
        <v>24</v>
      </c>
      <c r="E6232" s="1">
        <v>44516</v>
      </c>
      <c r="F6232" s="4">
        <v>1666</v>
      </c>
      <c r="G6232">
        <v>84</v>
      </c>
      <c r="H6232" s="3">
        <f>_xlfn.XLOOKUP(sales[[#This Row],[Product]],products[Product],products[Cost per box])*sales[[#This Row],[Boxes]]</f>
        <v>882.84</v>
      </c>
      <c r="I6232" s="4">
        <f>sales[[#This Row],[Revenue]]-sales[[#This Row],[Cost]]</f>
        <v>783.16</v>
      </c>
    </row>
    <row r="6233" spans="2:9" x14ac:dyDescent="0.25">
      <c r="B6233" t="s">
        <v>55</v>
      </c>
      <c r="C6233" t="s">
        <v>16</v>
      </c>
      <c r="D6233" t="s">
        <v>24</v>
      </c>
      <c r="E6233" s="1">
        <v>44516</v>
      </c>
      <c r="F6233" s="4">
        <v>3395</v>
      </c>
      <c r="G6233">
        <v>170</v>
      </c>
      <c r="H6233" s="3">
        <f>_xlfn.XLOOKUP(sales[[#This Row],[Product]],products[Product],products[Cost per box])*sales[[#This Row],[Boxes]]</f>
        <v>1786.7</v>
      </c>
      <c r="I6233" s="4">
        <f>sales[[#This Row],[Revenue]]-sales[[#This Row],[Cost]]</f>
        <v>1608.3</v>
      </c>
    </row>
    <row r="6234" spans="2:9" x14ac:dyDescent="0.25">
      <c r="B6234" t="s">
        <v>23</v>
      </c>
      <c r="C6234" t="s">
        <v>11</v>
      </c>
      <c r="D6234" t="s">
        <v>45</v>
      </c>
      <c r="E6234" s="1">
        <v>44516</v>
      </c>
      <c r="F6234" s="4">
        <v>12257</v>
      </c>
      <c r="G6234">
        <v>533</v>
      </c>
      <c r="H6234" s="3">
        <f>_xlfn.XLOOKUP(sales[[#This Row],[Product]],products[Product],products[Cost per box])*sales[[#This Row],[Boxes]]</f>
        <v>4120.09</v>
      </c>
      <c r="I6234" s="4">
        <f>sales[[#This Row],[Revenue]]-sales[[#This Row],[Cost]]</f>
        <v>8136.91</v>
      </c>
    </row>
    <row r="6235" spans="2:9" x14ac:dyDescent="0.25">
      <c r="B6235" t="s">
        <v>41</v>
      </c>
      <c r="C6235" t="s">
        <v>27</v>
      </c>
      <c r="D6235" t="s">
        <v>12</v>
      </c>
      <c r="E6235" s="1">
        <v>44516</v>
      </c>
      <c r="F6235" s="4">
        <v>5453</v>
      </c>
      <c r="G6235">
        <v>321</v>
      </c>
      <c r="H6235" s="3">
        <f>_xlfn.XLOOKUP(sales[[#This Row],[Product]],products[Product],products[Cost per box])*sales[[#This Row],[Boxes]]</f>
        <v>2706.0299999999997</v>
      </c>
      <c r="I6235" s="4">
        <f>sales[[#This Row],[Revenue]]-sales[[#This Row],[Cost]]</f>
        <v>2746.9700000000003</v>
      </c>
    </row>
    <row r="6236" spans="2:9" x14ac:dyDescent="0.25">
      <c r="B6236" t="s">
        <v>25</v>
      </c>
      <c r="C6236" t="s">
        <v>21</v>
      </c>
      <c r="D6236" t="s">
        <v>47</v>
      </c>
      <c r="E6236" s="1">
        <v>44516</v>
      </c>
      <c r="F6236" s="4">
        <v>4074</v>
      </c>
      <c r="G6236">
        <v>240</v>
      </c>
      <c r="H6236" s="3">
        <f>_xlfn.XLOOKUP(sales[[#This Row],[Product]],products[Product],products[Cost per box])*sales[[#This Row],[Boxes]]</f>
        <v>1262.3999999999999</v>
      </c>
      <c r="I6236" s="4">
        <f>sales[[#This Row],[Revenue]]-sales[[#This Row],[Cost]]</f>
        <v>2811.6000000000004</v>
      </c>
    </row>
    <row r="6237" spans="2:9" x14ac:dyDescent="0.25">
      <c r="B6237" t="s">
        <v>46</v>
      </c>
      <c r="C6237" t="s">
        <v>16</v>
      </c>
      <c r="D6237" t="s">
        <v>36</v>
      </c>
      <c r="E6237" s="1">
        <v>44516</v>
      </c>
      <c r="F6237" s="4">
        <v>6895</v>
      </c>
      <c r="G6237">
        <v>980</v>
      </c>
      <c r="H6237" s="3">
        <f>_xlfn.XLOOKUP(sales[[#This Row],[Product]],products[Product],products[Cost per box])*sales[[#This Row],[Boxes]]</f>
        <v>4939.2</v>
      </c>
      <c r="I6237" s="4">
        <f>sales[[#This Row],[Revenue]]-sales[[#This Row],[Cost]]</f>
        <v>1955.8000000000002</v>
      </c>
    </row>
    <row r="6238" spans="2:9" x14ac:dyDescent="0.25">
      <c r="B6238" t="s">
        <v>34</v>
      </c>
      <c r="C6238" t="s">
        <v>21</v>
      </c>
      <c r="D6238" t="s">
        <v>47</v>
      </c>
      <c r="E6238" s="1">
        <v>44516</v>
      </c>
      <c r="F6238" s="4">
        <v>3605</v>
      </c>
      <c r="G6238">
        <v>213</v>
      </c>
      <c r="H6238" s="3">
        <f>_xlfn.XLOOKUP(sales[[#This Row],[Product]],products[Product],products[Cost per box])*sales[[#This Row],[Boxes]]</f>
        <v>1120.3799999999999</v>
      </c>
      <c r="I6238" s="4">
        <f>sales[[#This Row],[Revenue]]-sales[[#This Row],[Cost]]</f>
        <v>2484.62</v>
      </c>
    </row>
    <row r="6239" spans="2:9" x14ac:dyDescent="0.25">
      <c r="B6239" t="s">
        <v>40</v>
      </c>
      <c r="C6239" t="s">
        <v>6</v>
      </c>
      <c r="D6239" t="s">
        <v>24</v>
      </c>
      <c r="E6239" s="1">
        <v>44516</v>
      </c>
      <c r="F6239" s="4">
        <v>3213</v>
      </c>
      <c r="G6239">
        <v>170</v>
      </c>
      <c r="H6239" s="3">
        <f>_xlfn.XLOOKUP(sales[[#This Row],[Product]],products[Product],products[Cost per box])*sales[[#This Row],[Boxes]]</f>
        <v>1786.7</v>
      </c>
      <c r="I6239" s="4">
        <f>sales[[#This Row],[Revenue]]-sales[[#This Row],[Cost]]</f>
        <v>1426.3</v>
      </c>
    </row>
    <row r="6240" spans="2:9" x14ac:dyDescent="0.25">
      <c r="B6240" t="s">
        <v>13</v>
      </c>
      <c r="C6240" t="s">
        <v>11</v>
      </c>
      <c r="D6240" t="s">
        <v>45</v>
      </c>
      <c r="E6240" s="1">
        <v>44516</v>
      </c>
      <c r="F6240" s="4">
        <v>350</v>
      </c>
      <c r="G6240">
        <v>15</v>
      </c>
      <c r="H6240" s="3">
        <f>_xlfn.XLOOKUP(sales[[#This Row],[Product]],products[Product],products[Cost per box])*sales[[#This Row],[Boxes]]</f>
        <v>115.95</v>
      </c>
      <c r="I6240" s="4">
        <f>sales[[#This Row],[Revenue]]-sales[[#This Row],[Cost]]</f>
        <v>234.05</v>
      </c>
    </row>
    <row r="6241" spans="2:9" x14ac:dyDescent="0.25">
      <c r="B6241" t="s">
        <v>51</v>
      </c>
      <c r="C6241" t="s">
        <v>9</v>
      </c>
      <c r="D6241" t="s">
        <v>24</v>
      </c>
      <c r="E6241" s="1">
        <v>44516</v>
      </c>
      <c r="F6241" s="4">
        <v>5796</v>
      </c>
      <c r="G6241">
        <v>306</v>
      </c>
      <c r="H6241" s="3">
        <f>_xlfn.XLOOKUP(sales[[#This Row],[Product]],products[Product],products[Cost per box])*sales[[#This Row],[Boxes]]</f>
        <v>3216.06</v>
      </c>
      <c r="I6241" s="4">
        <f>sales[[#This Row],[Revenue]]-sales[[#This Row],[Cost]]</f>
        <v>2579.94</v>
      </c>
    </row>
    <row r="6242" spans="2:9" x14ac:dyDescent="0.25">
      <c r="B6242" t="s">
        <v>18</v>
      </c>
      <c r="C6242" t="s">
        <v>27</v>
      </c>
      <c r="D6242" t="s">
        <v>36</v>
      </c>
      <c r="E6242" s="1">
        <v>44516</v>
      </c>
      <c r="F6242" s="4">
        <v>3773</v>
      </c>
      <c r="G6242">
        <v>539</v>
      </c>
      <c r="H6242" s="3">
        <f>_xlfn.XLOOKUP(sales[[#This Row],[Product]],products[Product],products[Cost per box])*sales[[#This Row],[Boxes]]</f>
        <v>2716.56</v>
      </c>
      <c r="I6242" s="4">
        <f>sales[[#This Row],[Revenue]]-sales[[#This Row],[Cost]]</f>
        <v>1056.44</v>
      </c>
    </row>
    <row r="6243" spans="2:9" x14ac:dyDescent="0.25">
      <c r="B6243" t="s">
        <v>39</v>
      </c>
      <c r="C6243" t="s">
        <v>16</v>
      </c>
      <c r="D6243" t="s">
        <v>24</v>
      </c>
      <c r="E6243" s="1">
        <v>44516</v>
      </c>
      <c r="F6243" s="4">
        <v>1771</v>
      </c>
      <c r="G6243">
        <v>94</v>
      </c>
      <c r="H6243" s="3">
        <f>_xlfn.XLOOKUP(sales[[#This Row],[Product]],products[Product],products[Cost per box])*sales[[#This Row],[Boxes]]</f>
        <v>987.93999999999994</v>
      </c>
      <c r="I6243" s="4">
        <f>sales[[#This Row],[Revenue]]-sales[[#This Row],[Cost]]</f>
        <v>783.06000000000006</v>
      </c>
    </row>
    <row r="6244" spans="2:9" x14ac:dyDescent="0.25">
      <c r="B6244" t="s">
        <v>34</v>
      </c>
      <c r="C6244" t="s">
        <v>11</v>
      </c>
      <c r="D6244" t="s">
        <v>22</v>
      </c>
      <c r="E6244" s="1">
        <v>44516</v>
      </c>
      <c r="F6244" s="4">
        <v>3934</v>
      </c>
      <c r="G6244">
        <v>394</v>
      </c>
      <c r="H6244" s="3">
        <f>_xlfn.XLOOKUP(sales[[#This Row],[Product]],products[Product],products[Cost per box])*sales[[#This Row],[Boxes]]</f>
        <v>3238.6800000000003</v>
      </c>
      <c r="I6244" s="4">
        <f>sales[[#This Row],[Revenue]]-sales[[#This Row],[Cost]]</f>
        <v>695.31999999999971</v>
      </c>
    </row>
    <row r="6245" spans="2:9" x14ac:dyDescent="0.25">
      <c r="B6245" t="s">
        <v>23</v>
      </c>
      <c r="C6245" t="s">
        <v>9</v>
      </c>
      <c r="D6245" t="s">
        <v>38</v>
      </c>
      <c r="E6245" s="1">
        <v>44516</v>
      </c>
      <c r="F6245" s="4">
        <v>1512</v>
      </c>
      <c r="G6245">
        <v>59</v>
      </c>
      <c r="H6245" s="3">
        <f>_xlfn.XLOOKUP(sales[[#This Row],[Product]],products[Product],products[Cost per box])*sales[[#This Row],[Boxes]]</f>
        <v>586.45999999999992</v>
      </c>
      <c r="I6245" s="4">
        <f>sales[[#This Row],[Revenue]]-sales[[#This Row],[Cost]]</f>
        <v>925.54000000000008</v>
      </c>
    </row>
    <row r="6246" spans="2:9" x14ac:dyDescent="0.25">
      <c r="B6246" t="s">
        <v>13</v>
      </c>
      <c r="C6246" t="s">
        <v>21</v>
      </c>
      <c r="D6246" t="s">
        <v>19</v>
      </c>
      <c r="E6246" s="1">
        <v>44516</v>
      </c>
      <c r="F6246" s="4">
        <v>7392</v>
      </c>
      <c r="G6246">
        <v>435</v>
      </c>
      <c r="H6246" s="3">
        <f>_xlfn.XLOOKUP(sales[[#This Row],[Product]],products[Product],products[Cost per box])*sales[[#This Row],[Boxes]]</f>
        <v>4450.05</v>
      </c>
      <c r="I6246" s="4">
        <f>sales[[#This Row],[Revenue]]-sales[[#This Row],[Cost]]</f>
        <v>2941.95</v>
      </c>
    </row>
    <row r="6247" spans="2:9" x14ac:dyDescent="0.25">
      <c r="B6247" t="s">
        <v>13</v>
      </c>
      <c r="C6247" t="s">
        <v>27</v>
      </c>
      <c r="D6247" t="s">
        <v>47</v>
      </c>
      <c r="E6247" s="1">
        <v>44516</v>
      </c>
      <c r="F6247" s="4">
        <v>7070</v>
      </c>
      <c r="G6247">
        <v>442</v>
      </c>
      <c r="H6247" s="3">
        <f>_xlfn.XLOOKUP(sales[[#This Row],[Product]],products[Product],products[Cost per box])*sales[[#This Row],[Boxes]]</f>
        <v>2324.92</v>
      </c>
      <c r="I6247" s="4">
        <f>sales[[#This Row],[Revenue]]-sales[[#This Row],[Cost]]</f>
        <v>4745.08</v>
      </c>
    </row>
    <row r="6248" spans="2:9" x14ac:dyDescent="0.25">
      <c r="B6248" t="s">
        <v>34</v>
      </c>
      <c r="C6248" t="s">
        <v>6</v>
      </c>
      <c r="D6248" t="s">
        <v>35</v>
      </c>
      <c r="E6248" s="1">
        <v>44516</v>
      </c>
      <c r="F6248" s="4">
        <v>15414</v>
      </c>
      <c r="G6248">
        <v>840</v>
      </c>
      <c r="H6248" s="3">
        <f>_xlfn.XLOOKUP(sales[[#This Row],[Product]],products[Product],products[Cost per box])*sales[[#This Row],[Boxes]]</f>
        <v>2226</v>
      </c>
      <c r="I6248" s="4">
        <f>sales[[#This Row],[Revenue]]-sales[[#This Row],[Cost]]</f>
        <v>13188</v>
      </c>
    </row>
    <row r="6249" spans="2:9" x14ac:dyDescent="0.25">
      <c r="B6249" t="s">
        <v>54</v>
      </c>
      <c r="C6249" t="s">
        <v>6</v>
      </c>
      <c r="D6249" t="s">
        <v>14</v>
      </c>
      <c r="E6249" s="1">
        <v>44516</v>
      </c>
      <c r="F6249" s="4">
        <v>10822</v>
      </c>
      <c r="G6249">
        <v>1820</v>
      </c>
      <c r="H6249" s="3">
        <f>_xlfn.XLOOKUP(sales[[#This Row],[Product]],products[Product],products[Cost per box])*sales[[#This Row],[Boxes]]</f>
        <v>11484.199999999999</v>
      </c>
      <c r="I6249" s="4">
        <f>sales[[#This Row],[Revenue]]-sales[[#This Row],[Cost]]</f>
        <v>-662.19999999999891</v>
      </c>
    </row>
    <row r="6250" spans="2:9" x14ac:dyDescent="0.25">
      <c r="B6250" t="s">
        <v>55</v>
      </c>
      <c r="C6250" t="s">
        <v>16</v>
      </c>
      <c r="D6250" t="s">
        <v>14</v>
      </c>
      <c r="E6250" s="1">
        <v>44516</v>
      </c>
      <c r="F6250" s="4">
        <v>11879</v>
      </c>
      <c r="G6250">
        <v>1470</v>
      </c>
      <c r="H6250" s="3">
        <f>_xlfn.XLOOKUP(sales[[#This Row],[Product]],products[Product],products[Cost per box])*sales[[#This Row],[Boxes]]</f>
        <v>9275.6999999999989</v>
      </c>
      <c r="I6250" s="4">
        <f>sales[[#This Row],[Revenue]]-sales[[#This Row],[Cost]]</f>
        <v>2603.3000000000011</v>
      </c>
    </row>
    <row r="6251" spans="2:9" x14ac:dyDescent="0.25">
      <c r="B6251" t="s">
        <v>56</v>
      </c>
      <c r="C6251" t="s">
        <v>21</v>
      </c>
      <c r="D6251" t="s">
        <v>45</v>
      </c>
      <c r="E6251" s="1">
        <v>44516</v>
      </c>
      <c r="F6251" s="4">
        <v>9282</v>
      </c>
      <c r="G6251">
        <v>387</v>
      </c>
      <c r="H6251" s="3">
        <f>_xlfn.XLOOKUP(sales[[#This Row],[Product]],products[Product],products[Cost per box])*sales[[#This Row],[Boxes]]</f>
        <v>2991.51</v>
      </c>
      <c r="I6251" s="4">
        <f>sales[[#This Row],[Revenue]]-sales[[#This Row],[Cost]]</f>
        <v>6290.49</v>
      </c>
    </row>
    <row r="6252" spans="2:9" x14ac:dyDescent="0.25">
      <c r="B6252" t="s">
        <v>23</v>
      </c>
      <c r="C6252" t="s">
        <v>9</v>
      </c>
      <c r="D6252" t="s">
        <v>28</v>
      </c>
      <c r="E6252" s="1">
        <v>44516</v>
      </c>
      <c r="F6252" s="4">
        <v>10983</v>
      </c>
      <c r="G6252">
        <v>1540</v>
      </c>
      <c r="H6252" s="3">
        <f>_xlfn.XLOOKUP(sales[[#This Row],[Product]],products[Product],products[Cost per box])*sales[[#This Row],[Boxes]]</f>
        <v>4250.3999999999996</v>
      </c>
      <c r="I6252" s="4">
        <f>sales[[#This Row],[Revenue]]-sales[[#This Row],[Cost]]</f>
        <v>6732.6</v>
      </c>
    </row>
    <row r="6253" spans="2:9" x14ac:dyDescent="0.25">
      <c r="B6253" t="s">
        <v>33</v>
      </c>
      <c r="C6253" t="s">
        <v>27</v>
      </c>
      <c r="D6253" t="s">
        <v>36</v>
      </c>
      <c r="E6253" s="1">
        <v>44516</v>
      </c>
      <c r="F6253" s="4">
        <v>1554</v>
      </c>
      <c r="G6253">
        <v>222</v>
      </c>
      <c r="H6253" s="3">
        <f>_xlfn.XLOOKUP(sales[[#This Row],[Product]],products[Product],products[Cost per box])*sales[[#This Row],[Boxes]]</f>
        <v>1118.8800000000001</v>
      </c>
      <c r="I6253" s="4">
        <f>sales[[#This Row],[Revenue]]-sales[[#This Row],[Cost]]</f>
        <v>435.11999999999989</v>
      </c>
    </row>
    <row r="6254" spans="2:9" x14ac:dyDescent="0.25">
      <c r="B6254" t="s">
        <v>10</v>
      </c>
      <c r="C6254" t="s">
        <v>27</v>
      </c>
      <c r="D6254" t="s">
        <v>7</v>
      </c>
      <c r="E6254" s="1">
        <v>44516</v>
      </c>
      <c r="F6254" s="4">
        <v>2443</v>
      </c>
      <c r="G6254">
        <v>175</v>
      </c>
      <c r="H6254" s="3">
        <f>_xlfn.XLOOKUP(sales[[#This Row],[Product]],products[Product],products[Cost per box])*sales[[#This Row],[Boxes]]</f>
        <v>901.25000000000011</v>
      </c>
      <c r="I6254" s="4">
        <f>sales[[#This Row],[Revenue]]-sales[[#This Row],[Cost]]</f>
        <v>1541.75</v>
      </c>
    </row>
    <row r="6255" spans="2:9" x14ac:dyDescent="0.25">
      <c r="B6255" t="s">
        <v>33</v>
      </c>
      <c r="C6255" t="s">
        <v>11</v>
      </c>
      <c r="D6255" t="s">
        <v>52</v>
      </c>
      <c r="E6255" s="1">
        <v>44516</v>
      </c>
      <c r="F6255" s="4">
        <v>8736</v>
      </c>
      <c r="G6255">
        <v>770</v>
      </c>
      <c r="H6255" s="3">
        <f>_xlfn.XLOOKUP(sales[[#This Row],[Product]],products[Product],products[Cost per box])*sales[[#This Row],[Boxes]]</f>
        <v>2556.4</v>
      </c>
      <c r="I6255" s="4">
        <f>sales[[#This Row],[Revenue]]-sales[[#This Row],[Cost]]</f>
        <v>6179.6</v>
      </c>
    </row>
    <row r="6256" spans="2:9" x14ac:dyDescent="0.25">
      <c r="B6256" t="s">
        <v>53</v>
      </c>
      <c r="C6256" t="s">
        <v>27</v>
      </c>
      <c r="D6256" t="s">
        <v>52</v>
      </c>
      <c r="E6256" s="1">
        <v>44516</v>
      </c>
      <c r="F6256" s="4">
        <v>3542</v>
      </c>
      <c r="G6256">
        <v>322</v>
      </c>
      <c r="H6256" s="3">
        <f>_xlfn.XLOOKUP(sales[[#This Row],[Product]],products[Product],products[Cost per box])*sales[[#This Row],[Boxes]]</f>
        <v>1069.04</v>
      </c>
      <c r="I6256" s="4">
        <f>sales[[#This Row],[Revenue]]-sales[[#This Row],[Cost]]</f>
        <v>2472.96</v>
      </c>
    </row>
    <row r="6257" spans="2:9" x14ac:dyDescent="0.25">
      <c r="B6257" t="s">
        <v>10</v>
      </c>
      <c r="C6257" t="s">
        <v>27</v>
      </c>
      <c r="D6257" t="s">
        <v>38</v>
      </c>
      <c r="E6257" s="1">
        <v>44516</v>
      </c>
      <c r="F6257" s="4">
        <v>6230</v>
      </c>
      <c r="G6257">
        <v>250</v>
      </c>
      <c r="H6257" s="3">
        <f>_xlfn.XLOOKUP(sales[[#This Row],[Product]],products[Product],products[Cost per box])*sales[[#This Row],[Boxes]]</f>
        <v>2485</v>
      </c>
      <c r="I6257" s="4">
        <f>sales[[#This Row],[Revenue]]-sales[[#This Row],[Cost]]</f>
        <v>3745</v>
      </c>
    </row>
    <row r="6258" spans="2:9" x14ac:dyDescent="0.25">
      <c r="B6258" t="s">
        <v>34</v>
      </c>
      <c r="C6258" t="s">
        <v>11</v>
      </c>
      <c r="D6258" t="s">
        <v>17</v>
      </c>
      <c r="E6258" s="1">
        <v>44517</v>
      </c>
      <c r="F6258" s="4">
        <v>5845</v>
      </c>
      <c r="G6258">
        <v>255</v>
      </c>
      <c r="H6258" s="3">
        <f>_xlfn.XLOOKUP(sales[[#This Row],[Product]],products[Product],products[Cost per box])*sales[[#This Row],[Boxes]]</f>
        <v>1734</v>
      </c>
      <c r="I6258" s="4">
        <f>sales[[#This Row],[Revenue]]-sales[[#This Row],[Cost]]</f>
        <v>4111</v>
      </c>
    </row>
    <row r="6259" spans="2:9" x14ac:dyDescent="0.25">
      <c r="B6259" t="s">
        <v>46</v>
      </c>
      <c r="C6259" t="s">
        <v>27</v>
      </c>
      <c r="D6259" t="s">
        <v>26</v>
      </c>
      <c r="E6259" s="1">
        <v>44517</v>
      </c>
      <c r="F6259" s="4">
        <v>1484</v>
      </c>
      <c r="G6259">
        <v>124</v>
      </c>
      <c r="H6259" s="3">
        <f>_xlfn.XLOOKUP(sales[[#This Row],[Product]],products[Product],products[Cost per box])*sales[[#This Row],[Boxes]]</f>
        <v>797.31999999999994</v>
      </c>
      <c r="I6259" s="4">
        <f>sales[[#This Row],[Revenue]]-sales[[#This Row],[Cost]]</f>
        <v>686.68000000000006</v>
      </c>
    </row>
    <row r="6260" spans="2:9" x14ac:dyDescent="0.25">
      <c r="B6260" t="s">
        <v>57</v>
      </c>
      <c r="C6260" t="s">
        <v>11</v>
      </c>
      <c r="D6260" t="s">
        <v>28</v>
      </c>
      <c r="E6260" s="1">
        <v>44517</v>
      </c>
      <c r="F6260" s="4">
        <v>1288</v>
      </c>
      <c r="G6260">
        <v>184</v>
      </c>
      <c r="H6260" s="3">
        <f>_xlfn.XLOOKUP(sales[[#This Row],[Product]],products[Product],products[Cost per box])*sales[[#This Row],[Boxes]]</f>
        <v>507.84</v>
      </c>
      <c r="I6260" s="4">
        <f>sales[[#This Row],[Revenue]]-sales[[#This Row],[Cost]]</f>
        <v>780.16000000000008</v>
      </c>
    </row>
    <row r="6261" spans="2:9" x14ac:dyDescent="0.25">
      <c r="B6261" t="s">
        <v>29</v>
      </c>
      <c r="C6261" t="s">
        <v>6</v>
      </c>
      <c r="D6261" t="s">
        <v>47</v>
      </c>
      <c r="E6261" s="1">
        <v>44517</v>
      </c>
      <c r="F6261" s="4">
        <v>2513</v>
      </c>
      <c r="G6261">
        <v>168</v>
      </c>
      <c r="H6261" s="3">
        <f>_xlfn.XLOOKUP(sales[[#This Row],[Product]],products[Product],products[Cost per box])*sales[[#This Row],[Boxes]]</f>
        <v>883.68</v>
      </c>
      <c r="I6261" s="4">
        <f>sales[[#This Row],[Revenue]]-sales[[#This Row],[Cost]]</f>
        <v>1629.3200000000002</v>
      </c>
    </row>
    <row r="6262" spans="2:9" x14ac:dyDescent="0.25">
      <c r="B6262" t="s">
        <v>49</v>
      </c>
      <c r="C6262" t="s">
        <v>9</v>
      </c>
      <c r="D6262" t="s">
        <v>36</v>
      </c>
      <c r="E6262" s="1">
        <v>44517</v>
      </c>
      <c r="F6262" s="4">
        <v>3682</v>
      </c>
      <c r="G6262">
        <v>461</v>
      </c>
      <c r="H6262" s="3">
        <f>_xlfn.XLOOKUP(sales[[#This Row],[Product]],products[Product],products[Cost per box])*sales[[#This Row],[Boxes]]</f>
        <v>2323.44</v>
      </c>
      <c r="I6262" s="4">
        <f>sales[[#This Row],[Revenue]]-sales[[#This Row],[Cost]]</f>
        <v>1358.56</v>
      </c>
    </row>
    <row r="6263" spans="2:9" x14ac:dyDescent="0.25">
      <c r="B6263" t="s">
        <v>29</v>
      </c>
      <c r="C6263" t="s">
        <v>11</v>
      </c>
      <c r="D6263" t="s">
        <v>48</v>
      </c>
      <c r="E6263" s="1">
        <v>44517</v>
      </c>
      <c r="F6263" s="4">
        <v>3514</v>
      </c>
      <c r="G6263">
        <v>131</v>
      </c>
      <c r="H6263" s="3">
        <f>_xlfn.XLOOKUP(sales[[#This Row],[Product]],products[Product],products[Cost per box])*sales[[#This Row],[Boxes]]</f>
        <v>979.88000000000011</v>
      </c>
      <c r="I6263" s="4">
        <f>sales[[#This Row],[Revenue]]-sales[[#This Row],[Cost]]</f>
        <v>2534.12</v>
      </c>
    </row>
    <row r="6264" spans="2:9" x14ac:dyDescent="0.25">
      <c r="B6264" t="s">
        <v>56</v>
      </c>
      <c r="C6264" t="s">
        <v>6</v>
      </c>
      <c r="D6264" t="s">
        <v>24</v>
      </c>
      <c r="E6264" s="1">
        <v>44517</v>
      </c>
      <c r="F6264" s="4">
        <v>3626</v>
      </c>
      <c r="G6264">
        <v>182</v>
      </c>
      <c r="H6264" s="3">
        <f>_xlfn.XLOOKUP(sales[[#This Row],[Product]],products[Product],products[Cost per box])*sales[[#This Row],[Boxes]]</f>
        <v>1912.82</v>
      </c>
      <c r="I6264" s="4">
        <f>sales[[#This Row],[Revenue]]-sales[[#This Row],[Cost]]</f>
        <v>1713.18</v>
      </c>
    </row>
    <row r="6265" spans="2:9" x14ac:dyDescent="0.25">
      <c r="B6265" t="s">
        <v>25</v>
      </c>
      <c r="C6265" t="s">
        <v>6</v>
      </c>
      <c r="D6265" t="s">
        <v>47</v>
      </c>
      <c r="E6265" s="1">
        <v>44517</v>
      </c>
      <c r="F6265" s="4">
        <v>5950</v>
      </c>
      <c r="G6265">
        <v>350</v>
      </c>
      <c r="H6265" s="3">
        <f>_xlfn.XLOOKUP(sales[[#This Row],[Product]],products[Product],products[Cost per box])*sales[[#This Row],[Boxes]]</f>
        <v>1841</v>
      </c>
      <c r="I6265" s="4">
        <f>sales[[#This Row],[Revenue]]-sales[[#This Row],[Cost]]</f>
        <v>4109</v>
      </c>
    </row>
    <row r="6266" spans="2:9" x14ac:dyDescent="0.25">
      <c r="B6266" t="s">
        <v>53</v>
      </c>
      <c r="C6266" t="s">
        <v>11</v>
      </c>
      <c r="D6266" t="s">
        <v>7</v>
      </c>
      <c r="E6266" s="1">
        <v>44517</v>
      </c>
      <c r="F6266" s="4">
        <v>18858</v>
      </c>
      <c r="G6266">
        <v>1330</v>
      </c>
      <c r="H6266" s="3">
        <f>_xlfn.XLOOKUP(sales[[#This Row],[Product]],products[Product],products[Cost per box])*sales[[#This Row],[Boxes]]</f>
        <v>6849.5000000000009</v>
      </c>
      <c r="I6266" s="4">
        <f>sales[[#This Row],[Revenue]]-sales[[#This Row],[Cost]]</f>
        <v>12008.5</v>
      </c>
    </row>
    <row r="6267" spans="2:9" x14ac:dyDescent="0.25">
      <c r="B6267" t="s">
        <v>46</v>
      </c>
      <c r="C6267" t="s">
        <v>11</v>
      </c>
      <c r="D6267" t="s">
        <v>24</v>
      </c>
      <c r="E6267" s="1">
        <v>44517</v>
      </c>
      <c r="F6267" s="4">
        <v>1911</v>
      </c>
      <c r="G6267">
        <v>96</v>
      </c>
      <c r="H6267" s="3">
        <f>_xlfn.XLOOKUP(sales[[#This Row],[Product]],products[Product],products[Cost per box])*sales[[#This Row],[Boxes]]</f>
        <v>1008.96</v>
      </c>
      <c r="I6267" s="4">
        <f>sales[[#This Row],[Revenue]]-sales[[#This Row],[Cost]]</f>
        <v>902.04</v>
      </c>
    </row>
    <row r="6268" spans="2:9" x14ac:dyDescent="0.25">
      <c r="B6268" t="s">
        <v>55</v>
      </c>
      <c r="C6268" t="s">
        <v>16</v>
      </c>
      <c r="D6268" t="s">
        <v>52</v>
      </c>
      <c r="E6268" s="1">
        <v>44517</v>
      </c>
      <c r="F6268" s="4">
        <v>8358</v>
      </c>
      <c r="G6268">
        <v>770</v>
      </c>
      <c r="H6268" s="3">
        <f>_xlfn.XLOOKUP(sales[[#This Row],[Product]],products[Product],products[Cost per box])*sales[[#This Row],[Boxes]]</f>
        <v>2556.4</v>
      </c>
      <c r="I6268" s="4">
        <f>sales[[#This Row],[Revenue]]-sales[[#This Row],[Cost]]</f>
        <v>5801.6</v>
      </c>
    </row>
    <row r="6269" spans="2:9" x14ac:dyDescent="0.25">
      <c r="B6269" t="s">
        <v>41</v>
      </c>
      <c r="C6269" t="s">
        <v>21</v>
      </c>
      <c r="D6269" t="s">
        <v>19</v>
      </c>
      <c r="E6269" s="1">
        <v>44517</v>
      </c>
      <c r="F6269" s="4">
        <v>3801</v>
      </c>
      <c r="G6269">
        <v>224</v>
      </c>
      <c r="H6269" s="3">
        <f>_xlfn.XLOOKUP(sales[[#This Row],[Product]],products[Product],products[Cost per box])*sales[[#This Row],[Boxes]]</f>
        <v>2291.52</v>
      </c>
      <c r="I6269" s="4">
        <f>sales[[#This Row],[Revenue]]-sales[[#This Row],[Cost]]</f>
        <v>1509.48</v>
      </c>
    </row>
    <row r="6270" spans="2:9" x14ac:dyDescent="0.25">
      <c r="B6270" t="s">
        <v>8</v>
      </c>
      <c r="C6270" t="s">
        <v>27</v>
      </c>
      <c r="D6270" t="s">
        <v>26</v>
      </c>
      <c r="E6270" s="1">
        <v>44517</v>
      </c>
      <c r="F6270" s="4">
        <v>11557</v>
      </c>
      <c r="G6270">
        <v>980</v>
      </c>
      <c r="H6270" s="3">
        <f>_xlfn.XLOOKUP(sales[[#This Row],[Product]],products[Product],products[Cost per box])*sales[[#This Row],[Boxes]]</f>
        <v>6301.4</v>
      </c>
      <c r="I6270" s="4">
        <f>sales[[#This Row],[Revenue]]-sales[[#This Row],[Cost]]</f>
        <v>5255.6</v>
      </c>
    </row>
    <row r="6271" spans="2:9" x14ac:dyDescent="0.25">
      <c r="B6271" t="s">
        <v>8</v>
      </c>
      <c r="C6271" t="s">
        <v>6</v>
      </c>
      <c r="D6271" t="s">
        <v>28</v>
      </c>
      <c r="E6271" s="1">
        <v>44517</v>
      </c>
      <c r="F6271" s="4">
        <v>742</v>
      </c>
      <c r="G6271">
        <v>124</v>
      </c>
      <c r="H6271" s="3">
        <f>_xlfn.XLOOKUP(sales[[#This Row],[Product]],products[Product],products[Cost per box])*sales[[#This Row],[Boxes]]</f>
        <v>342.23999999999995</v>
      </c>
      <c r="I6271" s="4">
        <f>sales[[#This Row],[Revenue]]-sales[[#This Row],[Cost]]</f>
        <v>399.76000000000005</v>
      </c>
    </row>
    <row r="6272" spans="2:9" x14ac:dyDescent="0.25">
      <c r="B6272" t="s">
        <v>18</v>
      </c>
      <c r="C6272" t="s">
        <v>9</v>
      </c>
      <c r="D6272" t="s">
        <v>47</v>
      </c>
      <c r="E6272" s="1">
        <v>44517</v>
      </c>
      <c r="F6272" s="4">
        <v>2170</v>
      </c>
      <c r="G6272">
        <v>145</v>
      </c>
      <c r="H6272" s="3">
        <f>_xlfn.XLOOKUP(sales[[#This Row],[Product]],products[Product],products[Cost per box])*sales[[#This Row],[Boxes]]</f>
        <v>762.69999999999993</v>
      </c>
      <c r="I6272" s="4">
        <f>sales[[#This Row],[Revenue]]-sales[[#This Row],[Cost]]</f>
        <v>1407.3000000000002</v>
      </c>
    </row>
    <row r="6273" spans="2:9" x14ac:dyDescent="0.25">
      <c r="B6273" t="s">
        <v>18</v>
      </c>
      <c r="C6273" t="s">
        <v>11</v>
      </c>
      <c r="D6273" t="s">
        <v>47</v>
      </c>
      <c r="E6273" s="1">
        <v>44517</v>
      </c>
      <c r="F6273" s="4">
        <v>5817</v>
      </c>
      <c r="G6273">
        <v>343</v>
      </c>
      <c r="H6273" s="3">
        <f>_xlfn.XLOOKUP(sales[[#This Row],[Product]],products[Product],products[Cost per box])*sales[[#This Row],[Boxes]]</f>
        <v>1804.1799999999998</v>
      </c>
      <c r="I6273" s="4">
        <f>sales[[#This Row],[Revenue]]-sales[[#This Row],[Cost]]</f>
        <v>4012.82</v>
      </c>
    </row>
    <row r="6274" spans="2:9" x14ac:dyDescent="0.25">
      <c r="B6274" t="s">
        <v>51</v>
      </c>
      <c r="C6274" t="s">
        <v>6</v>
      </c>
      <c r="D6274" t="s">
        <v>52</v>
      </c>
      <c r="E6274" s="1">
        <v>44517</v>
      </c>
      <c r="F6274" s="4">
        <v>3843</v>
      </c>
      <c r="G6274">
        <v>321</v>
      </c>
      <c r="H6274" s="3">
        <f>_xlfn.XLOOKUP(sales[[#This Row],[Product]],products[Product],products[Cost per box])*sales[[#This Row],[Boxes]]</f>
        <v>1065.72</v>
      </c>
      <c r="I6274" s="4">
        <f>sales[[#This Row],[Revenue]]-sales[[#This Row],[Cost]]</f>
        <v>2777.2799999999997</v>
      </c>
    </row>
    <row r="6275" spans="2:9" x14ac:dyDescent="0.25">
      <c r="B6275" t="s">
        <v>56</v>
      </c>
      <c r="C6275" t="s">
        <v>11</v>
      </c>
      <c r="D6275" t="s">
        <v>44</v>
      </c>
      <c r="E6275" s="1">
        <v>44517</v>
      </c>
      <c r="F6275" s="4">
        <v>8302</v>
      </c>
      <c r="G6275">
        <v>346</v>
      </c>
      <c r="H6275" s="3">
        <f>_xlfn.XLOOKUP(sales[[#This Row],[Product]],products[Product],products[Cost per box])*sales[[#This Row],[Boxes]]</f>
        <v>3311.2200000000003</v>
      </c>
      <c r="I6275" s="4">
        <f>sales[[#This Row],[Revenue]]-sales[[#This Row],[Cost]]</f>
        <v>4990.78</v>
      </c>
    </row>
    <row r="6276" spans="2:9" x14ac:dyDescent="0.25">
      <c r="B6276" t="s">
        <v>51</v>
      </c>
      <c r="C6276" t="s">
        <v>6</v>
      </c>
      <c r="D6276" t="s">
        <v>24</v>
      </c>
      <c r="E6276" s="1">
        <v>44517</v>
      </c>
      <c r="F6276" s="4">
        <v>42</v>
      </c>
      <c r="G6276">
        <v>3</v>
      </c>
      <c r="H6276" s="3">
        <f>_xlfn.XLOOKUP(sales[[#This Row],[Product]],products[Product],products[Cost per box])*sales[[#This Row],[Boxes]]</f>
        <v>31.53</v>
      </c>
      <c r="I6276" s="4">
        <f>sales[[#This Row],[Revenue]]-sales[[#This Row],[Cost]]</f>
        <v>10.469999999999999</v>
      </c>
    </row>
    <row r="6277" spans="2:9" x14ac:dyDescent="0.25">
      <c r="B6277" t="s">
        <v>8</v>
      </c>
      <c r="C6277" t="s">
        <v>21</v>
      </c>
      <c r="D6277" t="s">
        <v>35</v>
      </c>
      <c r="E6277" s="1">
        <v>44517</v>
      </c>
      <c r="F6277" s="4">
        <v>4088</v>
      </c>
      <c r="G6277">
        <v>216</v>
      </c>
      <c r="H6277" s="3">
        <f>_xlfn.XLOOKUP(sales[[#This Row],[Product]],products[Product],products[Cost per box])*sales[[#This Row],[Boxes]]</f>
        <v>572.4</v>
      </c>
      <c r="I6277" s="4">
        <f>sales[[#This Row],[Revenue]]-sales[[#This Row],[Cost]]</f>
        <v>3515.6</v>
      </c>
    </row>
    <row r="6278" spans="2:9" x14ac:dyDescent="0.25">
      <c r="B6278" t="s">
        <v>57</v>
      </c>
      <c r="C6278" t="s">
        <v>11</v>
      </c>
      <c r="D6278" t="s">
        <v>36</v>
      </c>
      <c r="E6278" s="1">
        <v>44517</v>
      </c>
      <c r="F6278" s="4">
        <v>7126</v>
      </c>
      <c r="G6278">
        <v>770</v>
      </c>
      <c r="H6278" s="3">
        <f>_xlfn.XLOOKUP(sales[[#This Row],[Product]],products[Product],products[Cost per box])*sales[[#This Row],[Boxes]]</f>
        <v>3880.8</v>
      </c>
      <c r="I6278" s="4">
        <f>sales[[#This Row],[Revenue]]-sales[[#This Row],[Cost]]</f>
        <v>3245.2</v>
      </c>
    </row>
    <row r="6279" spans="2:9" x14ac:dyDescent="0.25">
      <c r="B6279" t="s">
        <v>56</v>
      </c>
      <c r="C6279" t="s">
        <v>27</v>
      </c>
      <c r="D6279" t="s">
        <v>24</v>
      </c>
      <c r="E6279" s="1">
        <v>44517</v>
      </c>
      <c r="F6279" s="4">
        <v>2296</v>
      </c>
      <c r="G6279">
        <v>128</v>
      </c>
      <c r="H6279" s="3">
        <f>_xlfn.XLOOKUP(sales[[#This Row],[Product]],products[Product],products[Cost per box])*sales[[#This Row],[Boxes]]</f>
        <v>1345.28</v>
      </c>
      <c r="I6279" s="4">
        <f>sales[[#This Row],[Revenue]]-sales[[#This Row],[Cost]]</f>
        <v>950.72</v>
      </c>
    </row>
    <row r="6280" spans="2:9" x14ac:dyDescent="0.25">
      <c r="B6280" t="s">
        <v>54</v>
      </c>
      <c r="C6280" t="s">
        <v>9</v>
      </c>
      <c r="D6280" t="s">
        <v>19</v>
      </c>
      <c r="E6280" s="1">
        <v>44517</v>
      </c>
      <c r="F6280" s="4">
        <v>14483</v>
      </c>
      <c r="G6280">
        <v>840</v>
      </c>
      <c r="H6280" s="3">
        <f>_xlfn.XLOOKUP(sales[[#This Row],[Product]],products[Product],products[Cost per box])*sales[[#This Row],[Boxes]]</f>
        <v>8593.2000000000007</v>
      </c>
      <c r="I6280" s="4">
        <f>sales[[#This Row],[Revenue]]-sales[[#This Row],[Cost]]</f>
        <v>5889.7999999999993</v>
      </c>
    </row>
    <row r="6281" spans="2:9" x14ac:dyDescent="0.25">
      <c r="B6281" t="s">
        <v>40</v>
      </c>
      <c r="C6281" t="s">
        <v>11</v>
      </c>
      <c r="D6281" t="s">
        <v>22</v>
      </c>
      <c r="E6281" s="1">
        <v>44517</v>
      </c>
      <c r="F6281" s="4">
        <v>6167</v>
      </c>
      <c r="G6281">
        <v>617</v>
      </c>
      <c r="H6281" s="3">
        <f>_xlfn.XLOOKUP(sales[[#This Row],[Product]],products[Product],products[Cost per box])*sales[[#This Row],[Boxes]]</f>
        <v>5071.7400000000007</v>
      </c>
      <c r="I6281" s="4">
        <f>sales[[#This Row],[Revenue]]-sales[[#This Row],[Cost]]</f>
        <v>1095.2599999999993</v>
      </c>
    </row>
    <row r="6282" spans="2:9" x14ac:dyDescent="0.25">
      <c r="B6282" t="s">
        <v>40</v>
      </c>
      <c r="C6282" t="s">
        <v>16</v>
      </c>
      <c r="D6282" t="s">
        <v>43</v>
      </c>
      <c r="E6282" s="1">
        <v>44517</v>
      </c>
      <c r="F6282" s="4">
        <v>7042</v>
      </c>
      <c r="G6282">
        <v>336</v>
      </c>
      <c r="H6282" s="3">
        <f>_xlfn.XLOOKUP(sales[[#This Row],[Product]],products[Product],products[Cost per box])*sales[[#This Row],[Boxes]]</f>
        <v>1293.6000000000001</v>
      </c>
      <c r="I6282" s="4">
        <f>sales[[#This Row],[Revenue]]-sales[[#This Row],[Cost]]</f>
        <v>5748.4</v>
      </c>
    </row>
    <row r="6283" spans="2:9" x14ac:dyDescent="0.25">
      <c r="B6283" t="s">
        <v>41</v>
      </c>
      <c r="C6283" t="s">
        <v>6</v>
      </c>
      <c r="D6283" t="s">
        <v>35</v>
      </c>
      <c r="E6283" s="1">
        <v>44517</v>
      </c>
      <c r="F6283" s="4">
        <v>4515</v>
      </c>
      <c r="G6283">
        <v>251</v>
      </c>
      <c r="H6283" s="3">
        <f>_xlfn.XLOOKUP(sales[[#This Row],[Product]],products[Product],products[Cost per box])*sales[[#This Row],[Boxes]]</f>
        <v>665.15</v>
      </c>
      <c r="I6283" s="4">
        <f>sales[[#This Row],[Revenue]]-sales[[#This Row],[Cost]]</f>
        <v>3849.85</v>
      </c>
    </row>
    <row r="6284" spans="2:9" x14ac:dyDescent="0.25">
      <c r="B6284" t="s">
        <v>25</v>
      </c>
      <c r="C6284" t="s">
        <v>9</v>
      </c>
      <c r="D6284" t="s">
        <v>47</v>
      </c>
      <c r="E6284" s="1">
        <v>44517</v>
      </c>
      <c r="F6284" s="4">
        <v>9863</v>
      </c>
      <c r="G6284">
        <v>581</v>
      </c>
      <c r="H6284" s="3">
        <f>_xlfn.XLOOKUP(sales[[#This Row],[Product]],products[Product],products[Cost per box])*sales[[#This Row],[Boxes]]</f>
        <v>3056.06</v>
      </c>
      <c r="I6284" s="4">
        <f>sales[[#This Row],[Revenue]]-sales[[#This Row],[Cost]]</f>
        <v>6806.9400000000005</v>
      </c>
    </row>
    <row r="6285" spans="2:9" x14ac:dyDescent="0.25">
      <c r="B6285" t="s">
        <v>8</v>
      </c>
      <c r="C6285" t="s">
        <v>9</v>
      </c>
      <c r="D6285" t="s">
        <v>31</v>
      </c>
      <c r="E6285" s="1">
        <v>44517</v>
      </c>
      <c r="F6285" s="4">
        <v>12663</v>
      </c>
      <c r="G6285">
        <v>1050</v>
      </c>
      <c r="H6285" s="3">
        <f>_xlfn.XLOOKUP(sales[[#This Row],[Product]],products[Product],products[Cost per box])*sales[[#This Row],[Boxes]]</f>
        <v>6006</v>
      </c>
      <c r="I6285" s="4">
        <f>sales[[#This Row],[Revenue]]-sales[[#This Row],[Cost]]</f>
        <v>6657</v>
      </c>
    </row>
    <row r="6286" spans="2:9" x14ac:dyDescent="0.25">
      <c r="B6286" t="s">
        <v>13</v>
      </c>
      <c r="C6286" t="s">
        <v>9</v>
      </c>
      <c r="D6286" t="s">
        <v>38</v>
      </c>
      <c r="E6286" s="1">
        <v>44517</v>
      </c>
      <c r="F6286" s="4">
        <v>6580</v>
      </c>
      <c r="G6286">
        <v>254</v>
      </c>
      <c r="H6286" s="3">
        <f>_xlfn.XLOOKUP(sales[[#This Row],[Product]],products[Product],products[Cost per box])*sales[[#This Row],[Boxes]]</f>
        <v>2524.7599999999998</v>
      </c>
      <c r="I6286" s="4">
        <f>sales[[#This Row],[Revenue]]-sales[[#This Row],[Cost]]</f>
        <v>4055.2400000000002</v>
      </c>
    </row>
    <row r="6287" spans="2:9" x14ac:dyDescent="0.25">
      <c r="B6287" t="s">
        <v>25</v>
      </c>
      <c r="C6287" t="s">
        <v>9</v>
      </c>
      <c r="D6287" t="s">
        <v>43</v>
      </c>
      <c r="E6287" s="1">
        <v>44517</v>
      </c>
      <c r="F6287" s="4">
        <v>9737</v>
      </c>
      <c r="G6287">
        <v>443</v>
      </c>
      <c r="H6287" s="3">
        <f>_xlfn.XLOOKUP(sales[[#This Row],[Product]],products[Product],products[Cost per box])*sales[[#This Row],[Boxes]]</f>
        <v>1705.55</v>
      </c>
      <c r="I6287" s="4">
        <f>sales[[#This Row],[Revenue]]-sales[[#This Row],[Cost]]</f>
        <v>8031.45</v>
      </c>
    </row>
    <row r="6288" spans="2:9" x14ac:dyDescent="0.25">
      <c r="B6288" t="s">
        <v>53</v>
      </c>
      <c r="C6288" t="s">
        <v>11</v>
      </c>
      <c r="D6288" t="s">
        <v>35</v>
      </c>
      <c r="E6288" s="1">
        <v>44517</v>
      </c>
      <c r="F6288" s="4">
        <v>10192</v>
      </c>
      <c r="G6288">
        <v>600</v>
      </c>
      <c r="H6288" s="3">
        <f>_xlfn.XLOOKUP(sales[[#This Row],[Product]],products[Product],products[Cost per box])*sales[[#This Row],[Boxes]]</f>
        <v>1590</v>
      </c>
      <c r="I6288" s="4">
        <f>sales[[#This Row],[Revenue]]-sales[[#This Row],[Cost]]</f>
        <v>8602</v>
      </c>
    </row>
    <row r="6289" spans="2:9" x14ac:dyDescent="0.25">
      <c r="B6289" t="s">
        <v>23</v>
      </c>
      <c r="C6289" t="s">
        <v>16</v>
      </c>
      <c r="D6289" t="s">
        <v>22</v>
      </c>
      <c r="E6289" s="1">
        <v>44517</v>
      </c>
      <c r="F6289" s="4">
        <v>10283</v>
      </c>
      <c r="G6289">
        <v>1120</v>
      </c>
      <c r="H6289" s="3">
        <f>_xlfn.XLOOKUP(sales[[#This Row],[Product]],products[Product],products[Cost per box])*sales[[#This Row],[Boxes]]</f>
        <v>9206.4000000000015</v>
      </c>
      <c r="I6289" s="4">
        <f>sales[[#This Row],[Revenue]]-sales[[#This Row],[Cost]]</f>
        <v>1076.5999999999985</v>
      </c>
    </row>
    <row r="6290" spans="2:9" x14ac:dyDescent="0.25">
      <c r="B6290" t="s">
        <v>41</v>
      </c>
      <c r="C6290" t="s">
        <v>9</v>
      </c>
      <c r="D6290" t="s">
        <v>35</v>
      </c>
      <c r="E6290" s="1">
        <v>44517</v>
      </c>
      <c r="F6290" s="4">
        <v>8918</v>
      </c>
      <c r="G6290">
        <v>525</v>
      </c>
      <c r="H6290" s="3">
        <f>_xlfn.XLOOKUP(sales[[#This Row],[Product]],products[Product],products[Cost per box])*sales[[#This Row],[Boxes]]</f>
        <v>1391.25</v>
      </c>
      <c r="I6290" s="4">
        <f>sales[[#This Row],[Revenue]]-sales[[#This Row],[Cost]]</f>
        <v>7526.75</v>
      </c>
    </row>
    <row r="6291" spans="2:9" x14ac:dyDescent="0.25">
      <c r="B6291" t="s">
        <v>49</v>
      </c>
      <c r="C6291" t="s">
        <v>6</v>
      </c>
      <c r="D6291" t="s">
        <v>50</v>
      </c>
      <c r="E6291" s="1">
        <v>44517</v>
      </c>
      <c r="F6291" s="4">
        <v>16086</v>
      </c>
      <c r="G6291">
        <v>671</v>
      </c>
      <c r="H6291" s="3">
        <f>_xlfn.XLOOKUP(sales[[#This Row],[Product]],products[Product],products[Cost per box])*sales[[#This Row],[Boxes]]</f>
        <v>8327.11</v>
      </c>
      <c r="I6291" s="4">
        <f>sales[[#This Row],[Revenue]]-sales[[#This Row],[Cost]]</f>
        <v>7758.8899999999994</v>
      </c>
    </row>
    <row r="6292" spans="2:9" x14ac:dyDescent="0.25">
      <c r="B6292" t="s">
        <v>10</v>
      </c>
      <c r="C6292" t="s">
        <v>27</v>
      </c>
      <c r="D6292" t="s">
        <v>14</v>
      </c>
      <c r="E6292" s="1">
        <v>44517</v>
      </c>
      <c r="F6292" s="4">
        <v>5957</v>
      </c>
      <c r="G6292">
        <v>770</v>
      </c>
      <c r="H6292" s="3">
        <f>_xlfn.XLOOKUP(sales[[#This Row],[Product]],products[Product],products[Cost per box])*sales[[#This Row],[Boxes]]</f>
        <v>4858.7</v>
      </c>
      <c r="I6292" s="4">
        <f>sales[[#This Row],[Revenue]]-sales[[#This Row],[Cost]]</f>
        <v>1098.3000000000002</v>
      </c>
    </row>
    <row r="6293" spans="2:9" x14ac:dyDescent="0.25">
      <c r="B6293" t="s">
        <v>51</v>
      </c>
      <c r="C6293" t="s">
        <v>11</v>
      </c>
      <c r="D6293" t="s">
        <v>24</v>
      </c>
      <c r="E6293" s="1">
        <v>44517</v>
      </c>
      <c r="F6293" s="4">
        <v>1904</v>
      </c>
      <c r="G6293">
        <v>101</v>
      </c>
      <c r="H6293" s="3">
        <f>_xlfn.XLOOKUP(sales[[#This Row],[Product]],products[Product],products[Cost per box])*sales[[#This Row],[Boxes]]</f>
        <v>1061.51</v>
      </c>
      <c r="I6293" s="4">
        <f>sales[[#This Row],[Revenue]]-sales[[#This Row],[Cost]]</f>
        <v>842.49</v>
      </c>
    </row>
    <row r="6294" spans="2:9" x14ac:dyDescent="0.25">
      <c r="B6294" t="s">
        <v>49</v>
      </c>
      <c r="C6294" t="s">
        <v>21</v>
      </c>
      <c r="D6294" t="s">
        <v>38</v>
      </c>
      <c r="E6294" s="1">
        <v>44517</v>
      </c>
      <c r="F6294" s="4">
        <v>735</v>
      </c>
      <c r="G6294">
        <v>28</v>
      </c>
      <c r="H6294" s="3">
        <f>_xlfn.XLOOKUP(sales[[#This Row],[Product]],products[Product],products[Cost per box])*sales[[#This Row],[Boxes]]</f>
        <v>278.32</v>
      </c>
      <c r="I6294" s="4">
        <f>sales[[#This Row],[Revenue]]-sales[[#This Row],[Cost]]</f>
        <v>456.68</v>
      </c>
    </row>
    <row r="6295" spans="2:9" x14ac:dyDescent="0.25">
      <c r="B6295" t="s">
        <v>10</v>
      </c>
      <c r="C6295" t="s">
        <v>6</v>
      </c>
      <c r="D6295" t="s">
        <v>28</v>
      </c>
      <c r="E6295" s="1">
        <v>44517</v>
      </c>
      <c r="F6295" s="4">
        <v>3955</v>
      </c>
      <c r="G6295">
        <v>660</v>
      </c>
      <c r="H6295" s="3">
        <f>_xlfn.XLOOKUP(sales[[#This Row],[Product]],products[Product],products[Cost per box])*sales[[#This Row],[Boxes]]</f>
        <v>1821.6</v>
      </c>
      <c r="I6295" s="4">
        <f>sales[[#This Row],[Revenue]]-sales[[#This Row],[Cost]]</f>
        <v>2133.4</v>
      </c>
    </row>
    <row r="6296" spans="2:9" x14ac:dyDescent="0.25">
      <c r="B6296" t="s">
        <v>13</v>
      </c>
      <c r="C6296" t="s">
        <v>11</v>
      </c>
      <c r="D6296" t="s">
        <v>52</v>
      </c>
      <c r="E6296" s="1">
        <v>44517</v>
      </c>
      <c r="F6296" s="4">
        <v>15127</v>
      </c>
      <c r="G6296">
        <v>1260</v>
      </c>
      <c r="H6296" s="3">
        <f>_xlfn.XLOOKUP(sales[[#This Row],[Product]],products[Product],products[Cost per box])*sales[[#This Row],[Boxes]]</f>
        <v>4183.2</v>
      </c>
      <c r="I6296" s="4">
        <f>sales[[#This Row],[Revenue]]-sales[[#This Row],[Cost]]</f>
        <v>10943.8</v>
      </c>
    </row>
    <row r="6297" spans="2:9" x14ac:dyDescent="0.25">
      <c r="B6297" t="s">
        <v>5</v>
      </c>
      <c r="C6297" t="s">
        <v>21</v>
      </c>
      <c r="D6297" t="s">
        <v>47</v>
      </c>
      <c r="E6297" s="1">
        <v>44517</v>
      </c>
      <c r="F6297" s="4">
        <v>2261</v>
      </c>
      <c r="G6297">
        <v>151</v>
      </c>
      <c r="H6297" s="3">
        <f>_xlfn.XLOOKUP(sales[[#This Row],[Product]],products[Product],products[Cost per box])*sales[[#This Row],[Boxes]]</f>
        <v>794.26</v>
      </c>
      <c r="I6297" s="4">
        <f>sales[[#This Row],[Revenue]]-sales[[#This Row],[Cost]]</f>
        <v>1466.74</v>
      </c>
    </row>
    <row r="6298" spans="2:9" x14ac:dyDescent="0.25">
      <c r="B6298" t="s">
        <v>29</v>
      </c>
      <c r="C6298" t="s">
        <v>21</v>
      </c>
      <c r="D6298" t="s">
        <v>45</v>
      </c>
      <c r="E6298" s="1">
        <v>44517</v>
      </c>
      <c r="F6298" s="4">
        <v>9079</v>
      </c>
      <c r="G6298">
        <v>379</v>
      </c>
      <c r="H6298" s="3">
        <f>_xlfn.XLOOKUP(sales[[#This Row],[Product]],products[Product],products[Cost per box])*sales[[#This Row],[Boxes]]</f>
        <v>2929.67</v>
      </c>
      <c r="I6298" s="4">
        <f>sales[[#This Row],[Revenue]]-sales[[#This Row],[Cost]]</f>
        <v>6149.33</v>
      </c>
    </row>
    <row r="6299" spans="2:9" x14ac:dyDescent="0.25">
      <c r="B6299" t="s">
        <v>46</v>
      </c>
      <c r="C6299" t="s">
        <v>27</v>
      </c>
      <c r="D6299" t="s">
        <v>24</v>
      </c>
      <c r="E6299" s="1">
        <v>44517</v>
      </c>
      <c r="F6299" s="4">
        <v>7315</v>
      </c>
      <c r="G6299">
        <v>385</v>
      </c>
      <c r="H6299" s="3">
        <f>_xlfn.XLOOKUP(sales[[#This Row],[Product]],products[Product],products[Cost per box])*sales[[#This Row],[Boxes]]</f>
        <v>4046.35</v>
      </c>
      <c r="I6299" s="4">
        <f>sales[[#This Row],[Revenue]]-sales[[#This Row],[Cost]]</f>
        <v>3268.65</v>
      </c>
    </row>
    <row r="6300" spans="2:9" x14ac:dyDescent="0.25">
      <c r="B6300" t="s">
        <v>49</v>
      </c>
      <c r="C6300" t="s">
        <v>16</v>
      </c>
      <c r="D6300" t="s">
        <v>22</v>
      </c>
      <c r="E6300" s="1">
        <v>44517</v>
      </c>
      <c r="F6300" s="4">
        <v>5992</v>
      </c>
      <c r="G6300">
        <v>770</v>
      </c>
      <c r="H6300" s="3">
        <f>_xlfn.XLOOKUP(sales[[#This Row],[Product]],products[Product],products[Cost per box])*sales[[#This Row],[Boxes]]</f>
        <v>6329.4000000000005</v>
      </c>
      <c r="I6300" s="4">
        <f>sales[[#This Row],[Revenue]]-sales[[#This Row],[Cost]]</f>
        <v>-337.40000000000055</v>
      </c>
    </row>
    <row r="6301" spans="2:9" x14ac:dyDescent="0.25">
      <c r="B6301" t="s">
        <v>57</v>
      </c>
      <c r="C6301" t="s">
        <v>21</v>
      </c>
      <c r="D6301" t="s">
        <v>31</v>
      </c>
      <c r="E6301" s="1">
        <v>44517</v>
      </c>
      <c r="F6301" s="4">
        <v>476</v>
      </c>
      <c r="G6301">
        <v>37</v>
      </c>
      <c r="H6301" s="3">
        <f>_xlfn.XLOOKUP(sales[[#This Row],[Product]],products[Product],products[Cost per box])*sales[[#This Row],[Boxes]]</f>
        <v>211.64</v>
      </c>
      <c r="I6301" s="4">
        <f>sales[[#This Row],[Revenue]]-sales[[#This Row],[Cost]]</f>
        <v>264.36</v>
      </c>
    </row>
    <row r="6302" spans="2:9" x14ac:dyDescent="0.25">
      <c r="B6302" t="s">
        <v>49</v>
      </c>
      <c r="C6302" t="s">
        <v>27</v>
      </c>
      <c r="D6302" t="s">
        <v>19</v>
      </c>
      <c r="E6302" s="1">
        <v>44517</v>
      </c>
      <c r="F6302" s="4">
        <v>5572</v>
      </c>
      <c r="G6302">
        <v>310</v>
      </c>
      <c r="H6302" s="3">
        <f>_xlfn.XLOOKUP(sales[[#This Row],[Product]],products[Product],products[Cost per box])*sales[[#This Row],[Boxes]]</f>
        <v>3171.3</v>
      </c>
      <c r="I6302" s="4">
        <f>sales[[#This Row],[Revenue]]-sales[[#This Row],[Cost]]</f>
        <v>2400.6999999999998</v>
      </c>
    </row>
    <row r="6303" spans="2:9" x14ac:dyDescent="0.25">
      <c r="B6303" t="s">
        <v>57</v>
      </c>
      <c r="C6303" t="s">
        <v>11</v>
      </c>
      <c r="D6303" t="s">
        <v>14</v>
      </c>
      <c r="E6303" s="1">
        <v>44517</v>
      </c>
      <c r="F6303" s="4">
        <v>2548</v>
      </c>
      <c r="G6303">
        <v>425</v>
      </c>
      <c r="H6303" s="3">
        <f>_xlfn.XLOOKUP(sales[[#This Row],[Product]],products[Product],products[Cost per box])*sales[[#This Row],[Boxes]]</f>
        <v>2681.75</v>
      </c>
      <c r="I6303" s="4">
        <f>sales[[#This Row],[Revenue]]-sales[[#This Row],[Cost]]</f>
        <v>-133.75</v>
      </c>
    </row>
    <row r="6304" spans="2:9" x14ac:dyDescent="0.25">
      <c r="B6304" t="s">
        <v>29</v>
      </c>
      <c r="C6304" t="s">
        <v>16</v>
      </c>
      <c r="D6304" t="s">
        <v>17</v>
      </c>
      <c r="E6304" s="1">
        <v>44517</v>
      </c>
      <c r="F6304" s="4">
        <v>7483</v>
      </c>
      <c r="G6304">
        <v>326</v>
      </c>
      <c r="H6304" s="3">
        <f>_xlfn.XLOOKUP(sales[[#This Row],[Product]],products[Product],products[Cost per box])*sales[[#This Row],[Boxes]]</f>
        <v>2216.7999999999997</v>
      </c>
      <c r="I6304" s="4">
        <f>sales[[#This Row],[Revenue]]-sales[[#This Row],[Cost]]</f>
        <v>5266.2000000000007</v>
      </c>
    </row>
    <row r="6305" spans="2:9" x14ac:dyDescent="0.25">
      <c r="B6305" t="s">
        <v>23</v>
      </c>
      <c r="C6305" t="s">
        <v>11</v>
      </c>
      <c r="D6305" t="s">
        <v>14</v>
      </c>
      <c r="E6305" s="1">
        <v>44517</v>
      </c>
      <c r="F6305" s="4">
        <v>9513</v>
      </c>
      <c r="G6305">
        <v>1610</v>
      </c>
      <c r="H6305" s="3">
        <f>_xlfn.XLOOKUP(sales[[#This Row],[Product]],products[Product],products[Cost per box])*sales[[#This Row],[Boxes]]</f>
        <v>10159.099999999999</v>
      </c>
      <c r="I6305" s="4">
        <f>sales[[#This Row],[Revenue]]-sales[[#This Row],[Cost]]</f>
        <v>-646.09999999999854</v>
      </c>
    </row>
    <row r="6306" spans="2:9" x14ac:dyDescent="0.25">
      <c r="B6306" t="s">
        <v>56</v>
      </c>
      <c r="C6306" t="s">
        <v>27</v>
      </c>
      <c r="D6306" t="s">
        <v>43</v>
      </c>
      <c r="E6306" s="1">
        <v>44517</v>
      </c>
      <c r="F6306" s="4">
        <v>8176</v>
      </c>
      <c r="G6306">
        <v>390</v>
      </c>
      <c r="H6306" s="3">
        <f>_xlfn.XLOOKUP(sales[[#This Row],[Product]],products[Product],products[Cost per box])*sales[[#This Row],[Boxes]]</f>
        <v>1501.5</v>
      </c>
      <c r="I6306" s="4">
        <f>sales[[#This Row],[Revenue]]-sales[[#This Row],[Cost]]</f>
        <v>6674.5</v>
      </c>
    </row>
    <row r="6307" spans="2:9" x14ac:dyDescent="0.25">
      <c r="B6307" t="s">
        <v>18</v>
      </c>
      <c r="C6307" t="s">
        <v>6</v>
      </c>
      <c r="D6307" t="s">
        <v>45</v>
      </c>
      <c r="E6307" s="1">
        <v>44517</v>
      </c>
      <c r="F6307" s="4">
        <v>3220</v>
      </c>
      <c r="G6307">
        <v>135</v>
      </c>
      <c r="H6307" s="3">
        <f>_xlfn.XLOOKUP(sales[[#This Row],[Product]],products[Product],products[Cost per box])*sales[[#This Row],[Boxes]]</f>
        <v>1043.55</v>
      </c>
      <c r="I6307" s="4">
        <f>sales[[#This Row],[Revenue]]-sales[[#This Row],[Cost]]</f>
        <v>2176.4499999999998</v>
      </c>
    </row>
    <row r="6308" spans="2:9" x14ac:dyDescent="0.25">
      <c r="B6308" t="s">
        <v>5</v>
      </c>
      <c r="C6308" t="s">
        <v>9</v>
      </c>
      <c r="D6308" t="s">
        <v>12</v>
      </c>
      <c r="E6308" s="1">
        <v>44517</v>
      </c>
      <c r="F6308" s="4">
        <v>6216</v>
      </c>
      <c r="G6308">
        <v>415</v>
      </c>
      <c r="H6308" s="3">
        <f>_xlfn.XLOOKUP(sales[[#This Row],[Product]],products[Product],products[Cost per box])*sales[[#This Row],[Boxes]]</f>
        <v>3498.45</v>
      </c>
      <c r="I6308" s="4">
        <f>sales[[#This Row],[Revenue]]-sales[[#This Row],[Cost]]</f>
        <v>2717.55</v>
      </c>
    </row>
    <row r="6309" spans="2:9" x14ac:dyDescent="0.25">
      <c r="B6309" t="s">
        <v>10</v>
      </c>
      <c r="C6309" t="s">
        <v>6</v>
      </c>
      <c r="D6309" t="s">
        <v>50</v>
      </c>
      <c r="E6309" s="1">
        <v>44517</v>
      </c>
      <c r="F6309" s="4">
        <v>1848</v>
      </c>
      <c r="G6309">
        <v>84</v>
      </c>
      <c r="H6309" s="3">
        <f>_xlfn.XLOOKUP(sales[[#This Row],[Product]],products[Product],products[Cost per box])*sales[[#This Row],[Boxes]]</f>
        <v>1042.44</v>
      </c>
      <c r="I6309" s="4">
        <f>sales[[#This Row],[Revenue]]-sales[[#This Row],[Cost]]</f>
        <v>805.56</v>
      </c>
    </row>
    <row r="6310" spans="2:9" x14ac:dyDescent="0.25">
      <c r="B6310" t="s">
        <v>49</v>
      </c>
      <c r="C6310" t="s">
        <v>21</v>
      </c>
      <c r="D6310" t="s">
        <v>31</v>
      </c>
      <c r="E6310" s="1">
        <v>44517</v>
      </c>
      <c r="F6310" s="4">
        <v>651</v>
      </c>
      <c r="G6310">
        <v>47</v>
      </c>
      <c r="H6310" s="3">
        <f>_xlfn.XLOOKUP(sales[[#This Row],[Product]],products[Product],products[Cost per box])*sales[[#This Row],[Boxes]]</f>
        <v>268.83999999999997</v>
      </c>
      <c r="I6310" s="4">
        <f>sales[[#This Row],[Revenue]]-sales[[#This Row],[Cost]]</f>
        <v>382.16</v>
      </c>
    </row>
    <row r="6311" spans="2:9" x14ac:dyDescent="0.25">
      <c r="B6311" t="s">
        <v>40</v>
      </c>
      <c r="C6311" t="s">
        <v>27</v>
      </c>
      <c r="D6311" t="s">
        <v>19</v>
      </c>
      <c r="E6311" s="1">
        <v>44517</v>
      </c>
      <c r="F6311" s="4">
        <v>483</v>
      </c>
      <c r="G6311">
        <v>31</v>
      </c>
      <c r="H6311" s="3">
        <f>_xlfn.XLOOKUP(sales[[#This Row],[Product]],products[Product],products[Cost per box])*sales[[#This Row],[Boxes]]</f>
        <v>317.13</v>
      </c>
      <c r="I6311" s="4">
        <f>sales[[#This Row],[Revenue]]-sales[[#This Row],[Cost]]</f>
        <v>165.87</v>
      </c>
    </row>
    <row r="6312" spans="2:9" x14ac:dyDescent="0.25">
      <c r="B6312" t="s">
        <v>25</v>
      </c>
      <c r="C6312" t="s">
        <v>6</v>
      </c>
      <c r="D6312" t="s">
        <v>50</v>
      </c>
      <c r="E6312" s="1">
        <v>44517</v>
      </c>
      <c r="F6312" s="4">
        <v>5418</v>
      </c>
      <c r="G6312">
        <v>226</v>
      </c>
      <c r="H6312" s="3">
        <f>_xlfn.XLOOKUP(sales[[#This Row],[Product]],products[Product],products[Cost per box])*sales[[#This Row],[Boxes]]</f>
        <v>2804.66</v>
      </c>
      <c r="I6312" s="4">
        <f>sales[[#This Row],[Revenue]]-sales[[#This Row],[Cost]]</f>
        <v>2613.34</v>
      </c>
    </row>
    <row r="6313" spans="2:9" x14ac:dyDescent="0.25">
      <c r="B6313" t="s">
        <v>15</v>
      </c>
      <c r="C6313" t="s">
        <v>6</v>
      </c>
      <c r="D6313" t="s">
        <v>22</v>
      </c>
      <c r="E6313" s="1">
        <v>44517</v>
      </c>
      <c r="F6313" s="4">
        <v>798</v>
      </c>
      <c r="G6313">
        <v>100</v>
      </c>
      <c r="H6313" s="3">
        <f>_xlfn.XLOOKUP(sales[[#This Row],[Product]],products[Product],products[Cost per box])*sales[[#This Row],[Boxes]]</f>
        <v>822.00000000000011</v>
      </c>
      <c r="I6313" s="4">
        <f>sales[[#This Row],[Revenue]]-sales[[#This Row],[Cost]]</f>
        <v>-24.000000000000114</v>
      </c>
    </row>
    <row r="6314" spans="2:9" x14ac:dyDescent="0.25">
      <c r="B6314" t="s">
        <v>20</v>
      </c>
      <c r="C6314" t="s">
        <v>16</v>
      </c>
      <c r="D6314" t="s">
        <v>24</v>
      </c>
      <c r="E6314" s="1">
        <v>44517</v>
      </c>
      <c r="F6314" s="4">
        <v>7588</v>
      </c>
      <c r="G6314">
        <v>380</v>
      </c>
      <c r="H6314" s="3">
        <f>_xlfn.XLOOKUP(sales[[#This Row],[Product]],products[Product],products[Cost per box])*sales[[#This Row],[Boxes]]</f>
        <v>3993.7999999999997</v>
      </c>
      <c r="I6314" s="4">
        <f>sales[[#This Row],[Revenue]]-sales[[#This Row],[Cost]]</f>
        <v>3594.2000000000003</v>
      </c>
    </row>
    <row r="6315" spans="2:9" x14ac:dyDescent="0.25">
      <c r="B6315" t="s">
        <v>54</v>
      </c>
      <c r="C6315" t="s">
        <v>11</v>
      </c>
      <c r="D6315" t="s">
        <v>42</v>
      </c>
      <c r="E6315" s="1">
        <v>44517</v>
      </c>
      <c r="F6315" s="4">
        <v>5586</v>
      </c>
      <c r="G6315">
        <v>350</v>
      </c>
      <c r="H6315" s="3">
        <f>_xlfn.XLOOKUP(sales[[#This Row],[Product]],products[Product],products[Cost per box])*sales[[#This Row],[Boxes]]</f>
        <v>1659</v>
      </c>
      <c r="I6315" s="4">
        <f>sales[[#This Row],[Revenue]]-sales[[#This Row],[Cost]]</f>
        <v>3927</v>
      </c>
    </row>
    <row r="6316" spans="2:9" x14ac:dyDescent="0.25">
      <c r="B6316" t="s">
        <v>53</v>
      </c>
      <c r="C6316" t="s">
        <v>21</v>
      </c>
      <c r="D6316" t="s">
        <v>7</v>
      </c>
      <c r="E6316" s="1">
        <v>44517</v>
      </c>
      <c r="F6316" s="4">
        <v>9576</v>
      </c>
      <c r="G6316">
        <v>639</v>
      </c>
      <c r="H6316" s="3">
        <f>_xlfn.XLOOKUP(sales[[#This Row],[Product]],products[Product],products[Cost per box])*sales[[#This Row],[Boxes]]</f>
        <v>3290.8500000000004</v>
      </c>
      <c r="I6316" s="4">
        <f>sales[[#This Row],[Revenue]]-sales[[#This Row],[Cost]]</f>
        <v>6285.15</v>
      </c>
    </row>
    <row r="6317" spans="2:9" x14ac:dyDescent="0.25">
      <c r="B6317" t="s">
        <v>29</v>
      </c>
      <c r="C6317" t="s">
        <v>21</v>
      </c>
      <c r="D6317" t="s">
        <v>48</v>
      </c>
      <c r="E6317" s="1">
        <v>44517</v>
      </c>
      <c r="F6317" s="4">
        <v>819</v>
      </c>
      <c r="G6317">
        <v>32</v>
      </c>
      <c r="H6317" s="3">
        <f>_xlfn.XLOOKUP(sales[[#This Row],[Product]],products[Product],products[Cost per box])*sales[[#This Row],[Boxes]]</f>
        <v>239.36</v>
      </c>
      <c r="I6317" s="4">
        <f>sales[[#This Row],[Revenue]]-sales[[#This Row],[Cost]]</f>
        <v>579.64</v>
      </c>
    </row>
    <row r="6318" spans="2:9" x14ac:dyDescent="0.25">
      <c r="B6318" t="s">
        <v>56</v>
      </c>
      <c r="C6318" t="s">
        <v>21</v>
      </c>
      <c r="D6318" t="s">
        <v>19</v>
      </c>
      <c r="E6318" s="1">
        <v>44517</v>
      </c>
      <c r="F6318" s="4">
        <v>8799</v>
      </c>
      <c r="G6318">
        <v>489</v>
      </c>
      <c r="H6318" s="3">
        <f>_xlfn.XLOOKUP(sales[[#This Row],[Product]],products[Product],products[Cost per box])*sales[[#This Row],[Boxes]]</f>
        <v>5002.47</v>
      </c>
      <c r="I6318" s="4">
        <f>sales[[#This Row],[Revenue]]-sales[[#This Row],[Cost]]</f>
        <v>3796.5299999999997</v>
      </c>
    </row>
    <row r="6319" spans="2:9" x14ac:dyDescent="0.25">
      <c r="B6319" t="s">
        <v>29</v>
      </c>
      <c r="C6319" t="s">
        <v>16</v>
      </c>
      <c r="D6319" t="s">
        <v>48</v>
      </c>
      <c r="E6319" s="1">
        <v>44517</v>
      </c>
      <c r="F6319" s="4">
        <v>5285</v>
      </c>
      <c r="G6319">
        <v>204</v>
      </c>
      <c r="H6319" s="3">
        <f>_xlfn.XLOOKUP(sales[[#This Row],[Product]],products[Product],products[Cost per box])*sales[[#This Row],[Boxes]]</f>
        <v>1525.92</v>
      </c>
      <c r="I6319" s="4">
        <f>sales[[#This Row],[Revenue]]-sales[[#This Row],[Cost]]</f>
        <v>3759.08</v>
      </c>
    </row>
    <row r="6320" spans="2:9" x14ac:dyDescent="0.25">
      <c r="B6320" t="s">
        <v>8</v>
      </c>
      <c r="C6320" t="s">
        <v>16</v>
      </c>
      <c r="D6320" t="s">
        <v>47</v>
      </c>
      <c r="E6320" s="1">
        <v>44517</v>
      </c>
      <c r="F6320" s="4">
        <v>224</v>
      </c>
      <c r="G6320">
        <v>15</v>
      </c>
      <c r="H6320" s="3">
        <f>_xlfn.XLOOKUP(sales[[#This Row],[Product]],products[Product],products[Cost per box])*sales[[#This Row],[Boxes]]</f>
        <v>78.899999999999991</v>
      </c>
      <c r="I6320" s="4">
        <f>sales[[#This Row],[Revenue]]-sales[[#This Row],[Cost]]</f>
        <v>145.10000000000002</v>
      </c>
    </row>
    <row r="6321" spans="2:9" x14ac:dyDescent="0.25">
      <c r="B6321" t="s">
        <v>34</v>
      </c>
      <c r="C6321" t="s">
        <v>21</v>
      </c>
      <c r="D6321" t="s">
        <v>52</v>
      </c>
      <c r="E6321" s="1">
        <v>44517</v>
      </c>
      <c r="F6321" s="4">
        <v>5740</v>
      </c>
      <c r="G6321">
        <v>574</v>
      </c>
      <c r="H6321" s="3">
        <f>_xlfn.XLOOKUP(sales[[#This Row],[Product]],products[Product],products[Cost per box])*sales[[#This Row],[Boxes]]</f>
        <v>1905.6799999999998</v>
      </c>
      <c r="I6321" s="4">
        <f>sales[[#This Row],[Revenue]]-sales[[#This Row],[Cost]]</f>
        <v>3834.32</v>
      </c>
    </row>
    <row r="6322" spans="2:9" x14ac:dyDescent="0.25">
      <c r="B6322" t="s">
        <v>15</v>
      </c>
      <c r="C6322" t="s">
        <v>11</v>
      </c>
      <c r="D6322" t="s">
        <v>19</v>
      </c>
      <c r="E6322" s="1">
        <v>44517</v>
      </c>
      <c r="F6322" s="4">
        <v>1645</v>
      </c>
      <c r="G6322">
        <v>92</v>
      </c>
      <c r="H6322" s="3">
        <f>_xlfn.XLOOKUP(sales[[#This Row],[Product]],products[Product],products[Cost per box])*sales[[#This Row],[Boxes]]</f>
        <v>941.16000000000008</v>
      </c>
      <c r="I6322" s="4">
        <f>sales[[#This Row],[Revenue]]-sales[[#This Row],[Cost]]</f>
        <v>703.83999999999992</v>
      </c>
    </row>
    <row r="6323" spans="2:9" x14ac:dyDescent="0.25">
      <c r="B6323" t="s">
        <v>15</v>
      </c>
      <c r="C6323" t="s">
        <v>6</v>
      </c>
      <c r="D6323" t="s">
        <v>44</v>
      </c>
      <c r="E6323" s="1">
        <v>44517</v>
      </c>
      <c r="F6323" s="4">
        <v>2870</v>
      </c>
      <c r="G6323">
        <v>131</v>
      </c>
      <c r="H6323" s="3">
        <f>_xlfn.XLOOKUP(sales[[#This Row],[Product]],products[Product],products[Cost per box])*sales[[#This Row],[Boxes]]</f>
        <v>1253.67</v>
      </c>
      <c r="I6323" s="4">
        <f>sales[[#This Row],[Revenue]]-sales[[#This Row],[Cost]]</f>
        <v>1616.33</v>
      </c>
    </row>
    <row r="6324" spans="2:9" x14ac:dyDescent="0.25">
      <c r="B6324" t="s">
        <v>55</v>
      </c>
      <c r="C6324" t="s">
        <v>6</v>
      </c>
      <c r="D6324" t="s">
        <v>52</v>
      </c>
      <c r="E6324" s="1">
        <v>44517</v>
      </c>
      <c r="F6324" s="4">
        <v>476</v>
      </c>
      <c r="G6324">
        <v>40</v>
      </c>
      <c r="H6324" s="3">
        <f>_xlfn.XLOOKUP(sales[[#This Row],[Product]],products[Product],products[Cost per box])*sales[[#This Row],[Boxes]]</f>
        <v>132.79999999999998</v>
      </c>
      <c r="I6324" s="4">
        <f>sales[[#This Row],[Revenue]]-sales[[#This Row],[Cost]]</f>
        <v>343.20000000000005</v>
      </c>
    </row>
    <row r="6325" spans="2:9" x14ac:dyDescent="0.25">
      <c r="B6325" t="s">
        <v>56</v>
      </c>
      <c r="C6325" t="s">
        <v>27</v>
      </c>
      <c r="D6325" t="s">
        <v>48</v>
      </c>
      <c r="E6325" s="1">
        <v>44517</v>
      </c>
      <c r="F6325" s="4">
        <v>2702</v>
      </c>
      <c r="G6325">
        <v>109</v>
      </c>
      <c r="H6325" s="3">
        <f>_xlfn.XLOOKUP(sales[[#This Row],[Product]],products[Product],products[Cost per box])*sales[[#This Row],[Boxes]]</f>
        <v>815.32</v>
      </c>
      <c r="I6325" s="4">
        <f>sales[[#This Row],[Revenue]]-sales[[#This Row],[Cost]]</f>
        <v>1886.6799999999998</v>
      </c>
    </row>
    <row r="6326" spans="2:9" x14ac:dyDescent="0.25">
      <c r="B6326" t="s">
        <v>18</v>
      </c>
      <c r="C6326" t="s">
        <v>9</v>
      </c>
      <c r="D6326" t="s">
        <v>22</v>
      </c>
      <c r="E6326" s="1">
        <v>44517</v>
      </c>
      <c r="F6326" s="4">
        <v>4214</v>
      </c>
      <c r="G6326">
        <v>469</v>
      </c>
      <c r="H6326" s="3">
        <f>_xlfn.XLOOKUP(sales[[#This Row],[Product]],products[Product],products[Cost per box])*sales[[#This Row],[Boxes]]</f>
        <v>3855.1800000000003</v>
      </c>
      <c r="I6326" s="4">
        <f>sales[[#This Row],[Revenue]]-sales[[#This Row],[Cost]]</f>
        <v>358.81999999999971</v>
      </c>
    </row>
    <row r="6327" spans="2:9" x14ac:dyDescent="0.25">
      <c r="B6327" t="s">
        <v>34</v>
      </c>
      <c r="C6327" t="s">
        <v>6</v>
      </c>
      <c r="D6327" t="s">
        <v>47</v>
      </c>
      <c r="E6327" s="1">
        <v>44517</v>
      </c>
      <c r="F6327" s="4">
        <v>3969</v>
      </c>
      <c r="G6327">
        <v>234</v>
      </c>
      <c r="H6327" s="3">
        <f>_xlfn.XLOOKUP(sales[[#This Row],[Product]],products[Product],products[Cost per box])*sales[[#This Row],[Boxes]]</f>
        <v>1230.8399999999999</v>
      </c>
      <c r="I6327" s="4">
        <f>sales[[#This Row],[Revenue]]-sales[[#This Row],[Cost]]</f>
        <v>2738.16</v>
      </c>
    </row>
    <row r="6328" spans="2:9" x14ac:dyDescent="0.25">
      <c r="B6328" t="s">
        <v>37</v>
      </c>
      <c r="C6328" t="s">
        <v>9</v>
      </c>
      <c r="D6328" t="s">
        <v>17</v>
      </c>
      <c r="E6328" s="1">
        <v>44517</v>
      </c>
      <c r="F6328" s="4">
        <v>2247</v>
      </c>
      <c r="G6328">
        <v>103</v>
      </c>
      <c r="H6328" s="3">
        <f>_xlfn.XLOOKUP(sales[[#This Row],[Product]],products[Product],products[Cost per box])*sales[[#This Row],[Boxes]]</f>
        <v>700.4</v>
      </c>
      <c r="I6328" s="4">
        <f>sales[[#This Row],[Revenue]]-sales[[#This Row],[Cost]]</f>
        <v>1546.6</v>
      </c>
    </row>
    <row r="6329" spans="2:9" x14ac:dyDescent="0.25">
      <c r="B6329" t="s">
        <v>8</v>
      </c>
      <c r="C6329" t="s">
        <v>9</v>
      </c>
      <c r="D6329" t="s">
        <v>44</v>
      </c>
      <c r="E6329" s="1">
        <v>44518</v>
      </c>
      <c r="F6329" s="4">
        <v>364</v>
      </c>
      <c r="G6329">
        <v>16</v>
      </c>
      <c r="H6329" s="3">
        <f>_xlfn.XLOOKUP(sales[[#This Row],[Product]],products[Product],products[Cost per box])*sales[[#This Row],[Boxes]]</f>
        <v>153.12</v>
      </c>
      <c r="I6329" s="4">
        <f>sales[[#This Row],[Revenue]]-sales[[#This Row],[Cost]]</f>
        <v>210.88</v>
      </c>
    </row>
    <row r="6330" spans="2:9" x14ac:dyDescent="0.25">
      <c r="B6330" t="s">
        <v>54</v>
      </c>
      <c r="C6330" t="s">
        <v>11</v>
      </c>
      <c r="D6330" t="s">
        <v>44</v>
      </c>
      <c r="E6330" s="1">
        <v>44518</v>
      </c>
      <c r="F6330" s="4">
        <v>427</v>
      </c>
      <c r="G6330">
        <v>20</v>
      </c>
      <c r="H6330" s="3">
        <f>_xlfn.XLOOKUP(sales[[#This Row],[Product]],products[Product],products[Cost per box])*sales[[#This Row],[Boxes]]</f>
        <v>191.4</v>
      </c>
      <c r="I6330" s="4">
        <f>sales[[#This Row],[Revenue]]-sales[[#This Row],[Cost]]</f>
        <v>235.6</v>
      </c>
    </row>
    <row r="6331" spans="2:9" x14ac:dyDescent="0.25">
      <c r="B6331" t="s">
        <v>18</v>
      </c>
      <c r="C6331" t="s">
        <v>16</v>
      </c>
      <c r="D6331" t="s">
        <v>19</v>
      </c>
      <c r="E6331" s="1">
        <v>44518</v>
      </c>
      <c r="F6331" s="4">
        <v>3458</v>
      </c>
      <c r="G6331">
        <v>193</v>
      </c>
      <c r="H6331" s="3">
        <f>_xlfn.XLOOKUP(sales[[#This Row],[Product]],products[Product],products[Cost per box])*sales[[#This Row],[Boxes]]</f>
        <v>1974.39</v>
      </c>
      <c r="I6331" s="4">
        <f>sales[[#This Row],[Revenue]]-sales[[#This Row],[Cost]]</f>
        <v>1483.61</v>
      </c>
    </row>
    <row r="6332" spans="2:9" x14ac:dyDescent="0.25">
      <c r="B6332" t="s">
        <v>23</v>
      </c>
      <c r="C6332" t="s">
        <v>27</v>
      </c>
      <c r="D6332" t="s">
        <v>48</v>
      </c>
      <c r="E6332" s="1">
        <v>44518</v>
      </c>
      <c r="F6332" s="4">
        <v>588</v>
      </c>
      <c r="G6332">
        <v>22</v>
      </c>
      <c r="H6332" s="3">
        <f>_xlfn.XLOOKUP(sales[[#This Row],[Product]],products[Product],products[Cost per box])*sales[[#This Row],[Boxes]]</f>
        <v>164.56</v>
      </c>
      <c r="I6332" s="4">
        <f>sales[[#This Row],[Revenue]]-sales[[#This Row],[Cost]]</f>
        <v>423.44</v>
      </c>
    </row>
    <row r="6333" spans="2:9" x14ac:dyDescent="0.25">
      <c r="B6333" t="s">
        <v>8</v>
      </c>
      <c r="C6333" t="s">
        <v>9</v>
      </c>
      <c r="D6333" t="s">
        <v>47</v>
      </c>
      <c r="E6333" s="1">
        <v>44518</v>
      </c>
      <c r="F6333" s="4">
        <v>13531</v>
      </c>
      <c r="G6333">
        <v>840</v>
      </c>
      <c r="H6333" s="3">
        <f>_xlfn.XLOOKUP(sales[[#This Row],[Product]],products[Product],products[Cost per box])*sales[[#This Row],[Boxes]]</f>
        <v>4418.3999999999996</v>
      </c>
      <c r="I6333" s="4">
        <f>sales[[#This Row],[Revenue]]-sales[[#This Row],[Cost]]</f>
        <v>9112.6</v>
      </c>
    </row>
    <row r="6334" spans="2:9" x14ac:dyDescent="0.25">
      <c r="B6334" t="s">
        <v>37</v>
      </c>
      <c r="C6334" t="s">
        <v>9</v>
      </c>
      <c r="D6334" t="s">
        <v>38</v>
      </c>
      <c r="E6334" s="1">
        <v>44518</v>
      </c>
      <c r="F6334" s="4">
        <v>1876</v>
      </c>
      <c r="G6334">
        <v>73</v>
      </c>
      <c r="H6334" s="3">
        <f>_xlfn.XLOOKUP(sales[[#This Row],[Product]],products[Product],products[Cost per box])*sales[[#This Row],[Boxes]]</f>
        <v>725.62</v>
      </c>
      <c r="I6334" s="4">
        <f>sales[[#This Row],[Revenue]]-sales[[#This Row],[Cost]]</f>
        <v>1150.3800000000001</v>
      </c>
    </row>
    <row r="6335" spans="2:9" x14ac:dyDescent="0.25">
      <c r="B6335" t="s">
        <v>10</v>
      </c>
      <c r="C6335" t="s">
        <v>21</v>
      </c>
      <c r="D6335" t="s">
        <v>22</v>
      </c>
      <c r="E6335" s="1">
        <v>44518</v>
      </c>
      <c r="F6335" s="4">
        <v>756</v>
      </c>
      <c r="G6335">
        <v>76</v>
      </c>
      <c r="H6335" s="3">
        <f>_xlfn.XLOOKUP(sales[[#This Row],[Product]],products[Product],products[Cost per box])*sales[[#This Row],[Boxes]]</f>
        <v>624.72</v>
      </c>
      <c r="I6335" s="4">
        <f>sales[[#This Row],[Revenue]]-sales[[#This Row],[Cost]]</f>
        <v>131.27999999999997</v>
      </c>
    </row>
    <row r="6336" spans="2:9" x14ac:dyDescent="0.25">
      <c r="B6336" t="s">
        <v>20</v>
      </c>
      <c r="C6336" t="s">
        <v>6</v>
      </c>
      <c r="D6336" t="s">
        <v>17</v>
      </c>
      <c r="E6336" s="1">
        <v>44518</v>
      </c>
      <c r="F6336" s="4">
        <v>1890</v>
      </c>
      <c r="G6336">
        <v>86</v>
      </c>
      <c r="H6336" s="3">
        <f>_xlfn.XLOOKUP(sales[[#This Row],[Product]],products[Product],products[Cost per box])*sales[[#This Row],[Boxes]]</f>
        <v>584.79999999999995</v>
      </c>
      <c r="I6336" s="4">
        <f>sales[[#This Row],[Revenue]]-sales[[#This Row],[Cost]]</f>
        <v>1305.2</v>
      </c>
    </row>
    <row r="6337" spans="2:9" x14ac:dyDescent="0.25">
      <c r="B6337" t="s">
        <v>37</v>
      </c>
      <c r="C6337" t="s">
        <v>21</v>
      </c>
      <c r="D6337" t="s">
        <v>14</v>
      </c>
      <c r="E6337" s="1">
        <v>44518</v>
      </c>
      <c r="F6337" s="4">
        <v>350</v>
      </c>
      <c r="G6337">
        <v>50</v>
      </c>
      <c r="H6337" s="3">
        <f>_xlfn.XLOOKUP(sales[[#This Row],[Product]],products[Product],products[Cost per box])*sales[[#This Row],[Boxes]]</f>
        <v>315.5</v>
      </c>
      <c r="I6337" s="4">
        <f>sales[[#This Row],[Revenue]]-sales[[#This Row],[Cost]]</f>
        <v>34.5</v>
      </c>
    </row>
    <row r="6338" spans="2:9" x14ac:dyDescent="0.25">
      <c r="B6338" t="s">
        <v>5</v>
      </c>
      <c r="C6338" t="s">
        <v>27</v>
      </c>
      <c r="D6338" t="s">
        <v>43</v>
      </c>
      <c r="E6338" s="1">
        <v>44518</v>
      </c>
      <c r="F6338" s="4">
        <v>7728</v>
      </c>
      <c r="G6338">
        <v>352</v>
      </c>
      <c r="H6338" s="3">
        <f>_xlfn.XLOOKUP(sales[[#This Row],[Product]],products[Product],products[Cost per box])*sales[[#This Row],[Boxes]]</f>
        <v>1355.2</v>
      </c>
      <c r="I6338" s="4">
        <f>sales[[#This Row],[Revenue]]-sales[[#This Row],[Cost]]</f>
        <v>6372.8</v>
      </c>
    </row>
    <row r="6339" spans="2:9" x14ac:dyDescent="0.25">
      <c r="B6339" t="s">
        <v>56</v>
      </c>
      <c r="C6339" t="s">
        <v>27</v>
      </c>
      <c r="D6339" t="s">
        <v>12</v>
      </c>
      <c r="E6339" s="1">
        <v>44518</v>
      </c>
      <c r="F6339" s="4">
        <v>3073</v>
      </c>
      <c r="G6339">
        <v>205</v>
      </c>
      <c r="H6339" s="3">
        <f>_xlfn.XLOOKUP(sales[[#This Row],[Product]],products[Product],products[Cost per box])*sales[[#This Row],[Boxes]]</f>
        <v>1728.1499999999999</v>
      </c>
      <c r="I6339" s="4">
        <f>sales[[#This Row],[Revenue]]-sales[[#This Row],[Cost]]</f>
        <v>1344.8500000000001</v>
      </c>
    </row>
    <row r="6340" spans="2:9" x14ac:dyDescent="0.25">
      <c r="B6340" t="s">
        <v>20</v>
      </c>
      <c r="C6340" t="s">
        <v>11</v>
      </c>
      <c r="D6340" t="s">
        <v>38</v>
      </c>
      <c r="E6340" s="1">
        <v>44518</v>
      </c>
      <c r="F6340" s="4">
        <v>9534</v>
      </c>
      <c r="G6340">
        <v>367</v>
      </c>
      <c r="H6340" s="3">
        <f>_xlfn.XLOOKUP(sales[[#This Row],[Product]],products[Product],products[Cost per box])*sales[[#This Row],[Boxes]]</f>
        <v>3647.98</v>
      </c>
      <c r="I6340" s="4">
        <f>sales[[#This Row],[Revenue]]-sales[[#This Row],[Cost]]</f>
        <v>5886.02</v>
      </c>
    </row>
    <row r="6341" spans="2:9" x14ac:dyDescent="0.25">
      <c r="B6341" t="s">
        <v>49</v>
      </c>
      <c r="C6341" t="s">
        <v>11</v>
      </c>
      <c r="D6341" t="s">
        <v>35</v>
      </c>
      <c r="E6341" s="1">
        <v>44518</v>
      </c>
      <c r="F6341" s="4">
        <v>10255</v>
      </c>
      <c r="G6341">
        <v>604</v>
      </c>
      <c r="H6341" s="3">
        <f>_xlfn.XLOOKUP(sales[[#This Row],[Product]],products[Product],products[Cost per box])*sales[[#This Row],[Boxes]]</f>
        <v>1600.6</v>
      </c>
      <c r="I6341" s="4">
        <f>sales[[#This Row],[Revenue]]-sales[[#This Row],[Cost]]</f>
        <v>8654.4</v>
      </c>
    </row>
    <row r="6342" spans="2:9" x14ac:dyDescent="0.25">
      <c r="B6342" t="s">
        <v>40</v>
      </c>
      <c r="C6342" t="s">
        <v>16</v>
      </c>
      <c r="D6342" t="s">
        <v>45</v>
      </c>
      <c r="E6342" s="1">
        <v>44518</v>
      </c>
      <c r="F6342" s="4">
        <v>1869</v>
      </c>
      <c r="G6342">
        <v>82</v>
      </c>
      <c r="H6342" s="3">
        <f>_xlfn.XLOOKUP(sales[[#This Row],[Product]],products[Product],products[Cost per box])*sales[[#This Row],[Boxes]]</f>
        <v>633.86</v>
      </c>
      <c r="I6342" s="4">
        <f>sales[[#This Row],[Revenue]]-sales[[#This Row],[Cost]]</f>
        <v>1235.1399999999999</v>
      </c>
    </row>
    <row r="6343" spans="2:9" x14ac:dyDescent="0.25">
      <c r="B6343" t="s">
        <v>18</v>
      </c>
      <c r="C6343" t="s">
        <v>9</v>
      </c>
      <c r="D6343" t="s">
        <v>19</v>
      </c>
      <c r="E6343" s="1">
        <v>44518</v>
      </c>
      <c r="F6343" s="4">
        <v>3374</v>
      </c>
      <c r="G6343">
        <v>188</v>
      </c>
      <c r="H6343" s="3">
        <f>_xlfn.XLOOKUP(sales[[#This Row],[Product]],products[Product],products[Cost per box])*sales[[#This Row],[Boxes]]</f>
        <v>1923.24</v>
      </c>
      <c r="I6343" s="4">
        <f>sales[[#This Row],[Revenue]]-sales[[#This Row],[Cost]]</f>
        <v>1450.76</v>
      </c>
    </row>
    <row r="6344" spans="2:9" x14ac:dyDescent="0.25">
      <c r="B6344" t="s">
        <v>46</v>
      </c>
      <c r="C6344" t="s">
        <v>9</v>
      </c>
      <c r="D6344" t="s">
        <v>31</v>
      </c>
      <c r="E6344" s="1">
        <v>44518</v>
      </c>
      <c r="F6344" s="4">
        <v>10206</v>
      </c>
      <c r="G6344">
        <v>700</v>
      </c>
      <c r="H6344" s="3">
        <f>_xlfn.XLOOKUP(sales[[#This Row],[Product]],products[Product],products[Cost per box])*sales[[#This Row],[Boxes]]</f>
        <v>4004</v>
      </c>
      <c r="I6344" s="4">
        <f>sales[[#This Row],[Revenue]]-sales[[#This Row],[Cost]]</f>
        <v>6202</v>
      </c>
    </row>
    <row r="6345" spans="2:9" x14ac:dyDescent="0.25">
      <c r="B6345" t="s">
        <v>10</v>
      </c>
      <c r="C6345" t="s">
        <v>11</v>
      </c>
      <c r="D6345" t="s">
        <v>43</v>
      </c>
      <c r="E6345" s="1">
        <v>44519</v>
      </c>
      <c r="F6345" s="4">
        <v>9142</v>
      </c>
      <c r="G6345">
        <v>416</v>
      </c>
      <c r="H6345" s="3">
        <f>_xlfn.XLOOKUP(sales[[#This Row],[Product]],products[Product],products[Cost per box])*sales[[#This Row],[Boxes]]</f>
        <v>1601.6000000000001</v>
      </c>
      <c r="I6345" s="4">
        <f>sales[[#This Row],[Revenue]]-sales[[#This Row],[Cost]]</f>
        <v>7540.4</v>
      </c>
    </row>
    <row r="6346" spans="2:9" x14ac:dyDescent="0.25">
      <c r="B6346" t="s">
        <v>46</v>
      </c>
      <c r="C6346" t="s">
        <v>11</v>
      </c>
      <c r="D6346" t="s">
        <v>28</v>
      </c>
      <c r="E6346" s="1">
        <v>44519</v>
      </c>
      <c r="F6346" s="4">
        <v>5908</v>
      </c>
      <c r="G6346">
        <v>840</v>
      </c>
      <c r="H6346" s="3">
        <f>_xlfn.XLOOKUP(sales[[#This Row],[Product]],products[Product],products[Cost per box])*sales[[#This Row],[Boxes]]</f>
        <v>2318.3999999999996</v>
      </c>
      <c r="I6346" s="4">
        <f>sales[[#This Row],[Revenue]]-sales[[#This Row],[Cost]]</f>
        <v>3589.6000000000004</v>
      </c>
    </row>
    <row r="6347" spans="2:9" x14ac:dyDescent="0.25">
      <c r="B6347" t="s">
        <v>8</v>
      </c>
      <c r="C6347" t="s">
        <v>16</v>
      </c>
      <c r="D6347" t="s">
        <v>35</v>
      </c>
      <c r="E6347" s="1">
        <v>44519</v>
      </c>
      <c r="F6347" s="4">
        <v>6006</v>
      </c>
      <c r="G6347">
        <v>354</v>
      </c>
      <c r="H6347" s="3">
        <f>_xlfn.XLOOKUP(sales[[#This Row],[Product]],products[Product],products[Cost per box])*sales[[#This Row],[Boxes]]</f>
        <v>938.1</v>
      </c>
      <c r="I6347" s="4">
        <f>sales[[#This Row],[Revenue]]-sales[[#This Row],[Cost]]</f>
        <v>5067.8999999999996</v>
      </c>
    </row>
    <row r="6348" spans="2:9" x14ac:dyDescent="0.25">
      <c r="B6348" t="s">
        <v>46</v>
      </c>
      <c r="C6348" t="s">
        <v>27</v>
      </c>
      <c r="D6348" t="s">
        <v>42</v>
      </c>
      <c r="E6348" s="1">
        <v>44519</v>
      </c>
      <c r="F6348" s="4">
        <v>3717</v>
      </c>
      <c r="G6348">
        <v>266</v>
      </c>
      <c r="H6348" s="3">
        <f>_xlfn.XLOOKUP(sales[[#This Row],[Product]],products[Product],products[Cost per box])*sales[[#This Row],[Boxes]]</f>
        <v>1260.8400000000001</v>
      </c>
      <c r="I6348" s="4">
        <f>sales[[#This Row],[Revenue]]-sales[[#This Row],[Cost]]</f>
        <v>2456.16</v>
      </c>
    </row>
    <row r="6349" spans="2:9" x14ac:dyDescent="0.25">
      <c r="B6349" t="s">
        <v>15</v>
      </c>
      <c r="C6349" t="s">
        <v>11</v>
      </c>
      <c r="D6349" t="s">
        <v>47</v>
      </c>
      <c r="E6349" s="1">
        <v>44519</v>
      </c>
      <c r="F6349" s="4">
        <v>4522</v>
      </c>
      <c r="G6349">
        <v>302</v>
      </c>
      <c r="H6349" s="3">
        <f>_xlfn.XLOOKUP(sales[[#This Row],[Product]],products[Product],products[Cost per box])*sales[[#This Row],[Boxes]]</f>
        <v>1588.52</v>
      </c>
      <c r="I6349" s="4">
        <f>sales[[#This Row],[Revenue]]-sales[[#This Row],[Cost]]</f>
        <v>2933.48</v>
      </c>
    </row>
    <row r="6350" spans="2:9" x14ac:dyDescent="0.25">
      <c r="B6350" t="s">
        <v>5</v>
      </c>
      <c r="C6350" t="s">
        <v>11</v>
      </c>
      <c r="D6350" t="s">
        <v>22</v>
      </c>
      <c r="E6350" s="1">
        <v>44519</v>
      </c>
      <c r="F6350" s="4">
        <v>16114</v>
      </c>
      <c r="G6350">
        <v>1820</v>
      </c>
      <c r="H6350" s="3">
        <f>_xlfn.XLOOKUP(sales[[#This Row],[Product]],products[Product],products[Cost per box])*sales[[#This Row],[Boxes]]</f>
        <v>14960.400000000001</v>
      </c>
      <c r="I6350" s="4">
        <f>sales[[#This Row],[Revenue]]-sales[[#This Row],[Cost]]</f>
        <v>1153.5999999999985</v>
      </c>
    </row>
    <row r="6351" spans="2:9" x14ac:dyDescent="0.25">
      <c r="B6351" t="s">
        <v>34</v>
      </c>
      <c r="C6351" t="s">
        <v>11</v>
      </c>
      <c r="D6351" t="s">
        <v>44</v>
      </c>
      <c r="E6351" s="1">
        <v>44519</v>
      </c>
      <c r="F6351" s="4">
        <v>5495</v>
      </c>
      <c r="G6351">
        <v>250</v>
      </c>
      <c r="H6351" s="3">
        <f>_xlfn.XLOOKUP(sales[[#This Row],[Product]],products[Product],products[Cost per box])*sales[[#This Row],[Boxes]]</f>
        <v>2392.5</v>
      </c>
      <c r="I6351" s="4">
        <f>sales[[#This Row],[Revenue]]-sales[[#This Row],[Cost]]</f>
        <v>3102.5</v>
      </c>
    </row>
    <row r="6352" spans="2:9" x14ac:dyDescent="0.25">
      <c r="B6352" t="s">
        <v>40</v>
      </c>
      <c r="C6352" t="s">
        <v>9</v>
      </c>
      <c r="D6352" t="s">
        <v>28</v>
      </c>
      <c r="E6352" s="1">
        <v>44519</v>
      </c>
      <c r="F6352" s="4">
        <v>8820</v>
      </c>
      <c r="G6352">
        <v>1470</v>
      </c>
      <c r="H6352" s="3">
        <f>_xlfn.XLOOKUP(sales[[#This Row],[Product]],products[Product],products[Cost per box])*sales[[#This Row],[Boxes]]</f>
        <v>4057.2</v>
      </c>
      <c r="I6352" s="4">
        <f>sales[[#This Row],[Revenue]]-sales[[#This Row],[Cost]]</f>
        <v>4762.8</v>
      </c>
    </row>
    <row r="6353" spans="2:9" x14ac:dyDescent="0.25">
      <c r="B6353" t="s">
        <v>34</v>
      </c>
      <c r="C6353" t="s">
        <v>6</v>
      </c>
      <c r="D6353" t="s">
        <v>48</v>
      </c>
      <c r="E6353" s="1">
        <v>44519</v>
      </c>
      <c r="F6353" s="4">
        <v>12215</v>
      </c>
      <c r="G6353">
        <v>489</v>
      </c>
      <c r="H6353" s="3">
        <f>_xlfn.XLOOKUP(sales[[#This Row],[Product]],products[Product],products[Cost per box])*sales[[#This Row],[Boxes]]</f>
        <v>3657.7200000000003</v>
      </c>
      <c r="I6353" s="4">
        <f>sales[[#This Row],[Revenue]]-sales[[#This Row],[Cost]]</f>
        <v>8557.2799999999988</v>
      </c>
    </row>
    <row r="6354" spans="2:9" x14ac:dyDescent="0.25">
      <c r="B6354" t="s">
        <v>20</v>
      </c>
      <c r="C6354" t="s">
        <v>21</v>
      </c>
      <c r="D6354" t="s">
        <v>7</v>
      </c>
      <c r="E6354" s="1">
        <v>44519</v>
      </c>
      <c r="F6354" s="4">
        <v>6832</v>
      </c>
      <c r="G6354">
        <v>456</v>
      </c>
      <c r="H6354" s="3">
        <f>_xlfn.XLOOKUP(sales[[#This Row],[Product]],products[Product],products[Cost per box])*sales[[#This Row],[Boxes]]</f>
        <v>2348.4</v>
      </c>
      <c r="I6354" s="4">
        <f>sales[[#This Row],[Revenue]]-sales[[#This Row],[Cost]]</f>
        <v>4483.6000000000004</v>
      </c>
    </row>
    <row r="6355" spans="2:9" x14ac:dyDescent="0.25">
      <c r="B6355" t="s">
        <v>29</v>
      </c>
      <c r="C6355" t="s">
        <v>27</v>
      </c>
      <c r="D6355" t="s">
        <v>43</v>
      </c>
      <c r="E6355" s="1">
        <v>44519</v>
      </c>
      <c r="F6355" s="4">
        <v>1974</v>
      </c>
      <c r="G6355">
        <v>99</v>
      </c>
      <c r="H6355" s="3">
        <f>_xlfn.XLOOKUP(sales[[#This Row],[Product]],products[Product],products[Cost per box])*sales[[#This Row],[Boxes]]</f>
        <v>381.15000000000003</v>
      </c>
      <c r="I6355" s="4">
        <f>sales[[#This Row],[Revenue]]-sales[[#This Row],[Cost]]</f>
        <v>1592.85</v>
      </c>
    </row>
    <row r="6356" spans="2:9" x14ac:dyDescent="0.25">
      <c r="B6356" t="s">
        <v>34</v>
      </c>
      <c r="C6356" t="s">
        <v>21</v>
      </c>
      <c r="D6356" t="s">
        <v>38</v>
      </c>
      <c r="E6356" s="1">
        <v>44519</v>
      </c>
      <c r="F6356" s="4">
        <v>6986</v>
      </c>
      <c r="G6356">
        <v>280</v>
      </c>
      <c r="H6356" s="3">
        <f>_xlfn.XLOOKUP(sales[[#This Row],[Product]],products[Product],products[Cost per box])*sales[[#This Row],[Boxes]]</f>
        <v>2783.2</v>
      </c>
      <c r="I6356" s="4">
        <f>sales[[#This Row],[Revenue]]-sales[[#This Row],[Cost]]</f>
        <v>4202.8</v>
      </c>
    </row>
    <row r="6357" spans="2:9" x14ac:dyDescent="0.25">
      <c r="B6357" t="s">
        <v>25</v>
      </c>
      <c r="C6357" t="s">
        <v>16</v>
      </c>
      <c r="D6357" t="s">
        <v>17</v>
      </c>
      <c r="E6357" s="1">
        <v>44519</v>
      </c>
      <c r="F6357" s="4">
        <v>11354</v>
      </c>
      <c r="G6357">
        <v>541</v>
      </c>
      <c r="H6357" s="3">
        <f>_xlfn.XLOOKUP(sales[[#This Row],[Product]],products[Product],products[Cost per box])*sales[[#This Row],[Boxes]]</f>
        <v>3678.7999999999997</v>
      </c>
      <c r="I6357" s="4">
        <f>sales[[#This Row],[Revenue]]-sales[[#This Row],[Cost]]</f>
        <v>7675.2000000000007</v>
      </c>
    </row>
    <row r="6358" spans="2:9" x14ac:dyDescent="0.25">
      <c r="B6358" t="s">
        <v>15</v>
      </c>
      <c r="C6358" t="s">
        <v>21</v>
      </c>
      <c r="D6358" t="s">
        <v>38</v>
      </c>
      <c r="E6358" s="1">
        <v>44519</v>
      </c>
      <c r="F6358" s="4">
        <v>7343</v>
      </c>
      <c r="G6358">
        <v>272</v>
      </c>
      <c r="H6358" s="3">
        <f>_xlfn.XLOOKUP(sales[[#This Row],[Product]],products[Product],products[Cost per box])*sales[[#This Row],[Boxes]]</f>
        <v>2703.68</v>
      </c>
      <c r="I6358" s="4">
        <f>sales[[#This Row],[Revenue]]-sales[[#This Row],[Cost]]</f>
        <v>4639.32</v>
      </c>
    </row>
    <row r="6359" spans="2:9" x14ac:dyDescent="0.25">
      <c r="B6359" t="s">
        <v>13</v>
      </c>
      <c r="C6359" t="s">
        <v>16</v>
      </c>
      <c r="D6359" t="s">
        <v>28</v>
      </c>
      <c r="E6359" s="1">
        <v>44519</v>
      </c>
      <c r="F6359" s="4">
        <v>11326</v>
      </c>
      <c r="G6359">
        <v>1890</v>
      </c>
      <c r="H6359" s="3">
        <f>_xlfn.XLOOKUP(sales[[#This Row],[Product]],products[Product],products[Cost per box])*sales[[#This Row],[Boxes]]</f>
        <v>5216.3999999999996</v>
      </c>
      <c r="I6359" s="4">
        <f>sales[[#This Row],[Revenue]]-sales[[#This Row],[Cost]]</f>
        <v>6109.6</v>
      </c>
    </row>
    <row r="6360" spans="2:9" x14ac:dyDescent="0.25">
      <c r="B6360" t="s">
        <v>5</v>
      </c>
      <c r="C6360" t="s">
        <v>9</v>
      </c>
      <c r="D6360" t="s">
        <v>50</v>
      </c>
      <c r="E6360" s="1">
        <v>44519</v>
      </c>
      <c r="F6360" s="4">
        <v>1582</v>
      </c>
      <c r="G6360">
        <v>69</v>
      </c>
      <c r="H6360" s="3">
        <f>_xlfn.XLOOKUP(sales[[#This Row],[Product]],products[Product],products[Cost per box])*sales[[#This Row],[Boxes]]</f>
        <v>856.29</v>
      </c>
      <c r="I6360" s="4">
        <f>sales[[#This Row],[Revenue]]-sales[[#This Row],[Cost]]</f>
        <v>725.71</v>
      </c>
    </row>
    <row r="6361" spans="2:9" x14ac:dyDescent="0.25">
      <c r="B6361" t="s">
        <v>57</v>
      </c>
      <c r="C6361" t="s">
        <v>6</v>
      </c>
      <c r="D6361" t="s">
        <v>42</v>
      </c>
      <c r="E6361" s="1">
        <v>44519</v>
      </c>
      <c r="F6361" s="4">
        <v>6713</v>
      </c>
      <c r="G6361">
        <v>480</v>
      </c>
      <c r="H6361" s="3">
        <f>_xlfn.XLOOKUP(sales[[#This Row],[Product]],products[Product],products[Cost per box])*sales[[#This Row],[Boxes]]</f>
        <v>2275.2000000000003</v>
      </c>
      <c r="I6361" s="4">
        <f>sales[[#This Row],[Revenue]]-sales[[#This Row],[Cost]]</f>
        <v>4437.7999999999993</v>
      </c>
    </row>
    <row r="6362" spans="2:9" x14ac:dyDescent="0.25">
      <c r="B6362" t="s">
        <v>40</v>
      </c>
      <c r="C6362" t="s">
        <v>16</v>
      </c>
      <c r="D6362" t="s">
        <v>19</v>
      </c>
      <c r="E6362" s="1">
        <v>44519</v>
      </c>
      <c r="F6362" s="4">
        <v>11473</v>
      </c>
      <c r="G6362">
        <v>638</v>
      </c>
      <c r="H6362" s="3">
        <f>_xlfn.XLOOKUP(sales[[#This Row],[Product]],products[Product],products[Cost per box])*sales[[#This Row],[Boxes]]</f>
        <v>6526.7400000000007</v>
      </c>
      <c r="I6362" s="4">
        <f>sales[[#This Row],[Revenue]]-sales[[#This Row],[Cost]]</f>
        <v>4946.2599999999993</v>
      </c>
    </row>
    <row r="6363" spans="2:9" x14ac:dyDescent="0.25">
      <c r="B6363" t="s">
        <v>25</v>
      </c>
      <c r="C6363" t="s">
        <v>9</v>
      </c>
      <c r="D6363" t="s">
        <v>19</v>
      </c>
      <c r="E6363" s="1">
        <v>44519</v>
      </c>
      <c r="F6363" s="4">
        <v>6153</v>
      </c>
      <c r="G6363">
        <v>385</v>
      </c>
      <c r="H6363" s="3">
        <f>_xlfn.XLOOKUP(sales[[#This Row],[Product]],products[Product],products[Cost per box])*sales[[#This Row],[Boxes]]</f>
        <v>3938.55</v>
      </c>
      <c r="I6363" s="4">
        <f>sales[[#This Row],[Revenue]]-sales[[#This Row],[Cost]]</f>
        <v>2214.4499999999998</v>
      </c>
    </row>
    <row r="6364" spans="2:9" x14ac:dyDescent="0.25">
      <c r="B6364" t="s">
        <v>5</v>
      </c>
      <c r="C6364" t="s">
        <v>6</v>
      </c>
      <c r="D6364" t="s">
        <v>38</v>
      </c>
      <c r="E6364" s="1">
        <v>44519</v>
      </c>
      <c r="F6364" s="4">
        <v>539</v>
      </c>
      <c r="G6364">
        <v>21</v>
      </c>
      <c r="H6364" s="3">
        <f>_xlfn.XLOOKUP(sales[[#This Row],[Product]],products[Product],products[Cost per box])*sales[[#This Row],[Boxes]]</f>
        <v>208.73999999999998</v>
      </c>
      <c r="I6364" s="4">
        <f>sales[[#This Row],[Revenue]]-sales[[#This Row],[Cost]]</f>
        <v>330.26</v>
      </c>
    </row>
    <row r="6365" spans="2:9" x14ac:dyDescent="0.25">
      <c r="B6365" t="s">
        <v>5</v>
      </c>
      <c r="C6365" t="s">
        <v>16</v>
      </c>
      <c r="D6365" t="s">
        <v>47</v>
      </c>
      <c r="E6365" s="1">
        <v>44519</v>
      </c>
      <c r="F6365" s="4">
        <v>12607</v>
      </c>
      <c r="G6365">
        <v>840</v>
      </c>
      <c r="H6365" s="3">
        <f>_xlfn.XLOOKUP(sales[[#This Row],[Product]],products[Product],products[Cost per box])*sales[[#This Row],[Boxes]]</f>
        <v>4418.3999999999996</v>
      </c>
      <c r="I6365" s="4">
        <f>sales[[#This Row],[Revenue]]-sales[[#This Row],[Cost]]</f>
        <v>8188.6</v>
      </c>
    </row>
    <row r="6366" spans="2:9" x14ac:dyDescent="0.25">
      <c r="B6366" t="s">
        <v>41</v>
      </c>
      <c r="C6366" t="s">
        <v>27</v>
      </c>
      <c r="D6366" t="s">
        <v>19</v>
      </c>
      <c r="E6366" s="1">
        <v>44519</v>
      </c>
      <c r="F6366" s="4">
        <v>1617</v>
      </c>
      <c r="G6366">
        <v>90</v>
      </c>
      <c r="H6366" s="3">
        <f>_xlfn.XLOOKUP(sales[[#This Row],[Product]],products[Product],products[Cost per box])*sales[[#This Row],[Boxes]]</f>
        <v>920.7</v>
      </c>
      <c r="I6366" s="4">
        <f>sales[[#This Row],[Revenue]]-sales[[#This Row],[Cost]]</f>
        <v>696.3</v>
      </c>
    </row>
    <row r="6367" spans="2:9" x14ac:dyDescent="0.25">
      <c r="B6367" t="s">
        <v>29</v>
      </c>
      <c r="C6367" t="s">
        <v>21</v>
      </c>
      <c r="D6367" t="s">
        <v>38</v>
      </c>
      <c r="E6367" s="1">
        <v>44519</v>
      </c>
      <c r="F6367" s="4">
        <v>1428</v>
      </c>
      <c r="G6367">
        <v>55</v>
      </c>
      <c r="H6367" s="3">
        <f>_xlfn.XLOOKUP(sales[[#This Row],[Product]],products[Product],products[Cost per box])*sales[[#This Row],[Boxes]]</f>
        <v>546.69999999999993</v>
      </c>
      <c r="I6367" s="4">
        <f>sales[[#This Row],[Revenue]]-sales[[#This Row],[Cost]]</f>
        <v>881.30000000000007</v>
      </c>
    </row>
    <row r="6368" spans="2:9" x14ac:dyDescent="0.25">
      <c r="B6368" t="s">
        <v>29</v>
      </c>
      <c r="C6368" t="s">
        <v>16</v>
      </c>
      <c r="D6368" t="s">
        <v>31</v>
      </c>
      <c r="E6368" s="1">
        <v>44519</v>
      </c>
      <c r="F6368" s="4">
        <v>4333</v>
      </c>
      <c r="G6368">
        <v>334</v>
      </c>
      <c r="H6368" s="3">
        <f>_xlfn.XLOOKUP(sales[[#This Row],[Product]],products[Product],products[Cost per box])*sales[[#This Row],[Boxes]]</f>
        <v>1910.48</v>
      </c>
      <c r="I6368" s="4">
        <f>sales[[#This Row],[Revenue]]-sales[[#This Row],[Cost]]</f>
        <v>2422.52</v>
      </c>
    </row>
    <row r="6369" spans="2:9" x14ac:dyDescent="0.25">
      <c r="B6369" t="s">
        <v>15</v>
      </c>
      <c r="C6369" t="s">
        <v>16</v>
      </c>
      <c r="D6369" t="s">
        <v>47</v>
      </c>
      <c r="E6369" s="1">
        <v>44519</v>
      </c>
      <c r="F6369" s="4">
        <v>5537</v>
      </c>
      <c r="G6369">
        <v>370</v>
      </c>
      <c r="H6369" s="3">
        <f>_xlfn.XLOOKUP(sales[[#This Row],[Product]],products[Product],products[Cost per box])*sales[[#This Row],[Boxes]]</f>
        <v>1946.1999999999998</v>
      </c>
      <c r="I6369" s="4">
        <f>sales[[#This Row],[Revenue]]-sales[[#This Row],[Cost]]</f>
        <v>3590.8</v>
      </c>
    </row>
    <row r="6370" spans="2:9" x14ac:dyDescent="0.25">
      <c r="B6370" t="s">
        <v>53</v>
      </c>
      <c r="C6370" t="s">
        <v>16</v>
      </c>
      <c r="D6370" t="s">
        <v>19</v>
      </c>
      <c r="E6370" s="1">
        <v>44519</v>
      </c>
      <c r="F6370" s="4">
        <v>4858</v>
      </c>
      <c r="G6370">
        <v>270</v>
      </c>
      <c r="H6370" s="3">
        <f>_xlfn.XLOOKUP(sales[[#This Row],[Product]],products[Product],products[Cost per box])*sales[[#This Row],[Boxes]]</f>
        <v>2762.1</v>
      </c>
      <c r="I6370" s="4">
        <f>sales[[#This Row],[Revenue]]-sales[[#This Row],[Cost]]</f>
        <v>2095.9</v>
      </c>
    </row>
    <row r="6371" spans="2:9" x14ac:dyDescent="0.25">
      <c r="B6371" t="s">
        <v>33</v>
      </c>
      <c r="C6371" t="s">
        <v>6</v>
      </c>
      <c r="D6371" t="s">
        <v>7</v>
      </c>
      <c r="E6371" s="1">
        <v>44519</v>
      </c>
      <c r="F6371" s="4">
        <v>5467</v>
      </c>
      <c r="G6371">
        <v>391</v>
      </c>
      <c r="H6371" s="3">
        <f>_xlfn.XLOOKUP(sales[[#This Row],[Product]],products[Product],products[Cost per box])*sales[[#This Row],[Boxes]]</f>
        <v>2013.65</v>
      </c>
      <c r="I6371" s="4">
        <f>sales[[#This Row],[Revenue]]-sales[[#This Row],[Cost]]</f>
        <v>3453.35</v>
      </c>
    </row>
    <row r="6372" spans="2:9" x14ac:dyDescent="0.25">
      <c r="B6372" t="s">
        <v>10</v>
      </c>
      <c r="C6372" t="s">
        <v>9</v>
      </c>
      <c r="D6372" t="s">
        <v>22</v>
      </c>
      <c r="E6372" s="1">
        <v>44519</v>
      </c>
      <c r="F6372" s="4">
        <v>7476</v>
      </c>
      <c r="G6372">
        <v>910</v>
      </c>
      <c r="H6372" s="3">
        <f>_xlfn.XLOOKUP(sales[[#This Row],[Product]],products[Product],products[Cost per box])*sales[[#This Row],[Boxes]]</f>
        <v>7480.2000000000007</v>
      </c>
      <c r="I6372" s="4">
        <f>sales[[#This Row],[Revenue]]-sales[[#This Row],[Cost]]</f>
        <v>-4.2000000000007276</v>
      </c>
    </row>
    <row r="6373" spans="2:9" x14ac:dyDescent="0.25">
      <c r="B6373" t="s">
        <v>57</v>
      </c>
      <c r="C6373" t="s">
        <v>9</v>
      </c>
      <c r="D6373" t="s">
        <v>26</v>
      </c>
      <c r="E6373" s="1">
        <v>44519</v>
      </c>
      <c r="F6373" s="4">
        <v>2380</v>
      </c>
      <c r="G6373">
        <v>217</v>
      </c>
      <c r="H6373" s="3">
        <f>_xlfn.XLOOKUP(sales[[#This Row],[Product]],products[Product],products[Cost per box])*sales[[#This Row],[Boxes]]</f>
        <v>1395.31</v>
      </c>
      <c r="I6373" s="4">
        <f>sales[[#This Row],[Revenue]]-sales[[#This Row],[Cost]]</f>
        <v>984.69</v>
      </c>
    </row>
    <row r="6374" spans="2:9" x14ac:dyDescent="0.25">
      <c r="B6374" t="s">
        <v>40</v>
      </c>
      <c r="C6374" t="s">
        <v>11</v>
      </c>
      <c r="D6374" t="s">
        <v>12</v>
      </c>
      <c r="E6374" s="1">
        <v>44519</v>
      </c>
      <c r="F6374" s="4">
        <v>2681</v>
      </c>
      <c r="G6374">
        <v>168</v>
      </c>
      <c r="H6374" s="3">
        <f>_xlfn.XLOOKUP(sales[[#This Row],[Product]],products[Product],products[Cost per box])*sales[[#This Row],[Boxes]]</f>
        <v>1416.24</v>
      </c>
      <c r="I6374" s="4">
        <f>sales[[#This Row],[Revenue]]-sales[[#This Row],[Cost]]</f>
        <v>1264.76</v>
      </c>
    </row>
    <row r="6375" spans="2:9" x14ac:dyDescent="0.25">
      <c r="B6375" t="s">
        <v>55</v>
      </c>
      <c r="C6375" t="s">
        <v>21</v>
      </c>
      <c r="D6375" t="s">
        <v>17</v>
      </c>
      <c r="E6375" s="1">
        <v>44519</v>
      </c>
      <c r="F6375" s="4">
        <v>3276</v>
      </c>
      <c r="G6375">
        <v>143</v>
      </c>
      <c r="H6375" s="3">
        <f>_xlfn.XLOOKUP(sales[[#This Row],[Product]],products[Product],products[Cost per box])*sales[[#This Row],[Boxes]]</f>
        <v>972.4</v>
      </c>
      <c r="I6375" s="4">
        <f>sales[[#This Row],[Revenue]]-sales[[#This Row],[Cost]]</f>
        <v>2303.6</v>
      </c>
    </row>
    <row r="6376" spans="2:9" x14ac:dyDescent="0.25">
      <c r="B6376" t="s">
        <v>32</v>
      </c>
      <c r="C6376" t="s">
        <v>16</v>
      </c>
      <c r="D6376" t="s">
        <v>48</v>
      </c>
      <c r="E6376" s="1">
        <v>44519</v>
      </c>
      <c r="F6376" s="4">
        <v>6174</v>
      </c>
      <c r="G6376">
        <v>229</v>
      </c>
      <c r="H6376" s="3">
        <f>_xlfn.XLOOKUP(sales[[#This Row],[Product]],products[Product],products[Cost per box])*sales[[#This Row],[Boxes]]</f>
        <v>1712.92</v>
      </c>
      <c r="I6376" s="4">
        <f>sales[[#This Row],[Revenue]]-sales[[#This Row],[Cost]]</f>
        <v>4461.08</v>
      </c>
    </row>
    <row r="6377" spans="2:9" x14ac:dyDescent="0.25">
      <c r="B6377" t="s">
        <v>54</v>
      </c>
      <c r="C6377" t="s">
        <v>27</v>
      </c>
      <c r="D6377" t="s">
        <v>42</v>
      </c>
      <c r="E6377" s="1">
        <v>44519</v>
      </c>
      <c r="F6377" s="4">
        <v>2387</v>
      </c>
      <c r="G6377">
        <v>160</v>
      </c>
      <c r="H6377" s="3">
        <f>_xlfn.XLOOKUP(sales[[#This Row],[Product]],products[Product],products[Cost per box])*sales[[#This Row],[Boxes]]</f>
        <v>758.40000000000009</v>
      </c>
      <c r="I6377" s="4">
        <f>sales[[#This Row],[Revenue]]-sales[[#This Row],[Cost]]</f>
        <v>1628.6</v>
      </c>
    </row>
    <row r="6378" spans="2:9" x14ac:dyDescent="0.25">
      <c r="B6378" t="s">
        <v>10</v>
      </c>
      <c r="C6378" t="s">
        <v>11</v>
      </c>
      <c r="D6378" t="s">
        <v>38</v>
      </c>
      <c r="E6378" s="1">
        <v>44519</v>
      </c>
      <c r="F6378" s="4">
        <v>2716</v>
      </c>
      <c r="G6378">
        <v>109</v>
      </c>
      <c r="H6378" s="3">
        <f>_xlfn.XLOOKUP(sales[[#This Row],[Product]],products[Product],products[Cost per box])*sales[[#This Row],[Boxes]]</f>
        <v>1083.46</v>
      </c>
      <c r="I6378" s="4">
        <f>sales[[#This Row],[Revenue]]-sales[[#This Row],[Cost]]</f>
        <v>1632.54</v>
      </c>
    </row>
    <row r="6379" spans="2:9" x14ac:dyDescent="0.25">
      <c r="B6379" t="s">
        <v>34</v>
      </c>
      <c r="C6379" t="s">
        <v>16</v>
      </c>
      <c r="D6379" t="s">
        <v>26</v>
      </c>
      <c r="E6379" s="1">
        <v>44519</v>
      </c>
      <c r="F6379" s="4">
        <v>10654</v>
      </c>
      <c r="G6379">
        <v>910</v>
      </c>
      <c r="H6379" s="3">
        <f>_xlfn.XLOOKUP(sales[[#This Row],[Product]],products[Product],products[Cost per box])*sales[[#This Row],[Boxes]]</f>
        <v>5851.3</v>
      </c>
      <c r="I6379" s="4">
        <f>sales[[#This Row],[Revenue]]-sales[[#This Row],[Cost]]</f>
        <v>4802.7</v>
      </c>
    </row>
    <row r="6380" spans="2:9" x14ac:dyDescent="0.25">
      <c r="B6380" t="s">
        <v>10</v>
      </c>
      <c r="C6380" t="s">
        <v>16</v>
      </c>
      <c r="D6380" t="s">
        <v>44</v>
      </c>
      <c r="E6380" s="1">
        <v>44519</v>
      </c>
      <c r="F6380" s="4">
        <v>4508</v>
      </c>
      <c r="G6380">
        <v>205</v>
      </c>
      <c r="H6380" s="3">
        <f>_xlfn.XLOOKUP(sales[[#This Row],[Product]],products[Product],products[Cost per box])*sales[[#This Row],[Boxes]]</f>
        <v>1961.8500000000001</v>
      </c>
      <c r="I6380" s="4">
        <f>sales[[#This Row],[Revenue]]-sales[[#This Row],[Cost]]</f>
        <v>2546.1499999999996</v>
      </c>
    </row>
    <row r="6381" spans="2:9" x14ac:dyDescent="0.25">
      <c r="B6381" t="s">
        <v>8</v>
      </c>
      <c r="C6381" t="s">
        <v>9</v>
      </c>
      <c r="D6381" t="s">
        <v>36</v>
      </c>
      <c r="E6381" s="1">
        <v>44519</v>
      </c>
      <c r="F6381" s="4">
        <v>5383</v>
      </c>
      <c r="G6381">
        <v>673</v>
      </c>
      <c r="H6381" s="3">
        <f>_xlfn.XLOOKUP(sales[[#This Row],[Product]],products[Product],products[Cost per box])*sales[[#This Row],[Boxes]]</f>
        <v>3391.92</v>
      </c>
      <c r="I6381" s="4">
        <f>sales[[#This Row],[Revenue]]-sales[[#This Row],[Cost]]</f>
        <v>1991.08</v>
      </c>
    </row>
    <row r="6382" spans="2:9" x14ac:dyDescent="0.25">
      <c r="B6382" t="s">
        <v>10</v>
      </c>
      <c r="C6382" t="s">
        <v>16</v>
      </c>
      <c r="D6382" t="s">
        <v>42</v>
      </c>
      <c r="E6382" s="1">
        <v>44519</v>
      </c>
      <c r="F6382" s="4">
        <v>5775</v>
      </c>
      <c r="G6382">
        <v>385</v>
      </c>
      <c r="H6382" s="3">
        <f>_xlfn.XLOOKUP(sales[[#This Row],[Product]],products[Product],products[Cost per box])*sales[[#This Row],[Boxes]]</f>
        <v>1824.9</v>
      </c>
      <c r="I6382" s="4">
        <f>sales[[#This Row],[Revenue]]-sales[[#This Row],[Cost]]</f>
        <v>3950.1</v>
      </c>
    </row>
    <row r="6383" spans="2:9" x14ac:dyDescent="0.25">
      <c r="B6383" t="s">
        <v>37</v>
      </c>
      <c r="C6383" t="s">
        <v>9</v>
      </c>
      <c r="D6383" t="s">
        <v>14</v>
      </c>
      <c r="E6383" s="1">
        <v>44519</v>
      </c>
      <c r="F6383" s="4">
        <v>12313</v>
      </c>
      <c r="G6383">
        <v>1750</v>
      </c>
      <c r="H6383" s="3">
        <f>_xlfn.XLOOKUP(sales[[#This Row],[Product]],products[Product],products[Cost per box])*sales[[#This Row],[Boxes]]</f>
        <v>11042.5</v>
      </c>
      <c r="I6383" s="4">
        <f>sales[[#This Row],[Revenue]]-sales[[#This Row],[Cost]]</f>
        <v>1270.5</v>
      </c>
    </row>
    <row r="6384" spans="2:9" x14ac:dyDescent="0.25">
      <c r="B6384" t="s">
        <v>46</v>
      </c>
      <c r="C6384" t="s">
        <v>21</v>
      </c>
      <c r="D6384" t="s">
        <v>22</v>
      </c>
      <c r="E6384" s="1">
        <v>44519</v>
      </c>
      <c r="F6384" s="4">
        <v>3829</v>
      </c>
      <c r="G6384">
        <v>426</v>
      </c>
      <c r="H6384" s="3">
        <f>_xlfn.XLOOKUP(sales[[#This Row],[Product]],products[Product],products[Cost per box])*sales[[#This Row],[Boxes]]</f>
        <v>3501.7200000000003</v>
      </c>
      <c r="I6384" s="4">
        <f>sales[[#This Row],[Revenue]]-sales[[#This Row],[Cost]]</f>
        <v>327.27999999999975</v>
      </c>
    </row>
    <row r="6385" spans="2:9" x14ac:dyDescent="0.25">
      <c r="B6385" t="s">
        <v>25</v>
      </c>
      <c r="C6385" t="s">
        <v>9</v>
      </c>
      <c r="D6385" t="s">
        <v>17</v>
      </c>
      <c r="E6385" s="1">
        <v>44519</v>
      </c>
      <c r="F6385" s="4">
        <v>2975</v>
      </c>
      <c r="G6385">
        <v>142</v>
      </c>
      <c r="H6385" s="3">
        <f>_xlfn.XLOOKUP(sales[[#This Row],[Product]],products[Product],products[Cost per box])*sales[[#This Row],[Boxes]]</f>
        <v>965.6</v>
      </c>
      <c r="I6385" s="4">
        <f>sales[[#This Row],[Revenue]]-sales[[#This Row],[Cost]]</f>
        <v>2009.4</v>
      </c>
    </row>
    <row r="6386" spans="2:9" x14ac:dyDescent="0.25">
      <c r="B6386" t="s">
        <v>15</v>
      </c>
      <c r="C6386" t="s">
        <v>16</v>
      </c>
      <c r="D6386" t="s">
        <v>7</v>
      </c>
      <c r="E6386" s="1">
        <v>44519</v>
      </c>
      <c r="F6386" s="4">
        <v>2009</v>
      </c>
      <c r="G6386">
        <v>134</v>
      </c>
      <c r="H6386" s="3">
        <f>_xlfn.XLOOKUP(sales[[#This Row],[Product]],products[Product],products[Cost per box])*sales[[#This Row],[Boxes]]</f>
        <v>690.1</v>
      </c>
      <c r="I6386" s="4">
        <f>sales[[#This Row],[Revenue]]-sales[[#This Row],[Cost]]</f>
        <v>1318.9</v>
      </c>
    </row>
    <row r="6387" spans="2:9" x14ac:dyDescent="0.25">
      <c r="B6387" t="s">
        <v>10</v>
      </c>
      <c r="C6387" t="s">
        <v>6</v>
      </c>
      <c r="D6387" t="s">
        <v>31</v>
      </c>
      <c r="E6387" s="1">
        <v>44519</v>
      </c>
      <c r="F6387" s="4">
        <v>812</v>
      </c>
      <c r="G6387">
        <v>58</v>
      </c>
      <c r="H6387" s="3">
        <f>_xlfn.XLOOKUP(sales[[#This Row],[Product]],products[Product],products[Cost per box])*sales[[#This Row],[Boxes]]</f>
        <v>331.76</v>
      </c>
      <c r="I6387" s="4">
        <f>sales[[#This Row],[Revenue]]-sales[[#This Row],[Cost]]</f>
        <v>480.24</v>
      </c>
    </row>
    <row r="6388" spans="2:9" x14ac:dyDescent="0.25">
      <c r="B6388" t="s">
        <v>33</v>
      </c>
      <c r="C6388" t="s">
        <v>9</v>
      </c>
      <c r="D6388" t="s">
        <v>42</v>
      </c>
      <c r="E6388" s="1">
        <v>44519</v>
      </c>
      <c r="F6388" s="4">
        <v>1106</v>
      </c>
      <c r="G6388">
        <v>70</v>
      </c>
      <c r="H6388" s="3">
        <f>_xlfn.XLOOKUP(sales[[#This Row],[Product]],products[Product],products[Cost per box])*sales[[#This Row],[Boxes]]</f>
        <v>331.8</v>
      </c>
      <c r="I6388" s="4">
        <f>sales[[#This Row],[Revenue]]-sales[[#This Row],[Cost]]</f>
        <v>774.2</v>
      </c>
    </row>
    <row r="6389" spans="2:9" x14ac:dyDescent="0.25">
      <c r="B6389" t="s">
        <v>23</v>
      </c>
      <c r="C6389" t="s">
        <v>21</v>
      </c>
      <c r="D6389" t="s">
        <v>36</v>
      </c>
      <c r="E6389" s="1">
        <v>44519</v>
      </c>
      <c r="F6389" s="4">
        <v>5495</v>
      </c>
      <c r="G6389">
        <v>687</v>
      </c>
      <c r="H6389" s="3">
        <f>_xlfn.XLOOKUP(sales[[#This Row],[Product]],products[Product],products[Cost per box])*sales[[#This Row],[Boxes]]</f>
        <v>3462.48</v>
      </c>
      <c r="I6389" s="4">
        <f>sales[[#This Row],[Revenue]]-sales[[#This Row],[Cost]]</f>
        <v>2032.52</v>
      </c>
    </row>
    <row r="6390" spans="2:9" x14ac:dyDescent="0.25">
      <c r="B6390" t="s">
        <v>40</v>
      </c>
      <c r="C6390" t="s">
        <v>6</v>
      </c>
      <c r="D6390" t="s">
        <v>52</v>
      </c>
      <c r="E6390" s="1">
        <v>44519</v>
      </c>
      <c r="F6390" s="4">
        <v>2016</v>
      </c>
      <c r="G6390">
        <v>168</v>
      </c>
      <c r="H6390" s="3">
        <f>_xlfn.XLOOKUP(sales[[#This Row],[Product]],products[Product],products[Cost per box])*sales[[#This Row],[Boxes]]</f>
        <v>557.76</v>
      </c>
      <c r="I6390" s="4">
        <f>sales[[#This Row],[Revenue]]-sales[[#This Row],[Cost]]</f>
        <v>1458.24</v>
      </c>
    </row>
    <row r="6391" spans="2:9" x14ac:dyDescent="0.25">
      <c r="B6391" t="s">
        <v>8</v>
      </c>
      <c r="C6391" t="s">
        <v>27</v>
      </c>
      <c r="D6391" t="s">
        <v>28</v>
      </c>
      <c r="E6391" s="1">
        <v>44519</v>
      </c>
      <c r="F6391" s="4">
        <v>4459</v>
      </c>
      <c r="G6391">
        <v>770</v>
      </c>
      <c r="H6391" s="3">
        <f>_xlfn.XLOOKUP(sales[[#This Row],[Product]],products[Product],products[Cost per box])*sales[[#This Row],[Boxes]]</f>
        <v>2125.1999999999998</v>
      </c>
      <c r="I6391" s="4">
        <f>sales[[#This Row],[Revenue]]-sales[[#This Row],[Cost]]</f>
        <v>2333.8000000000002</v>
      </c>
    </row>
    <row r="6392" spans="2:9" x14ac:dyDescent="0.25">
      <c r="B6392" t="s">
        <v>18</v>
      </c>
      <c r="C6392" t="s">
        <v>16</v>
      </c>
      <c r="D6392" t="s">
        <v>31</v>
      </c>
      <c r="E6392" s="1">
        <v>44519</v>
      </c>
      <c r="F6392" s="4">
        <v>98</v>
      </c>
      <c r="G6392">
        <v>9</v>
      </c>
      <c r="H6392" s="3">
        <f>_xlfn.XLOOKUP(sales[[#This Row],[Product]],products[Product],products[Cost per box])*sales[[#This Row],[Boxes]]</f>
        <v>51.48</v>
      </c>
      <c r="I6392" s="4">
        <f>sales[[#This Row],[Revenue]]-sales[[#This Row],[Cost]]</f>
        <v>46.52</v>
      </c>
    </row>
    <row r="6393" spans="2:9" x14ac:dyDescent="0.25">
      <c r="B6393" t="s">
        <v>54</v>
      </c>
      <c r="C6393" t="s">
        <v>16</v>
      </c>
      <c r="D6393" t="s">
        <v>22</v>
      </c>
      <c r="E6393" s="1">
        <v>44519</v>
      </c>
      <c r="F6393" s="4">
        <v>448</v>
      </c>
      <c r="G6393">
        <v>56</v>
      </c>
      <c r="H6393" s="3">
        <f>_xlfn.XLOOKUP(sales[[#This Row],[Product]],products[Product],products[Cost per box])*sales[[#This Row],[Boxes]]</f>
        <v>460.32000000000005</v>
      </c>
      <c r="I6393" s="4">
        <f>sales[[#This Row],[Revenue]]-sales[[#This Row],[Cost]]</f>
        <v>-12.32000000000005</v>
      </c>
    </row>
    <row r="6394" spans="2:9" x14ac:dyDescent="0.25">
      <c r="B6394" t="s">
        <v>23</v>
      </c>
      <c r="C6394" t="s">
        <v>11</v>
      </c>
      <c r="D6394" t="s">
        <v>19</v>
      </c>
      <c r="E6394" s="1">
        <v>44519</v>
      </c>
      <c r="F6394" s="4">
        <v>4270</v>
      </c>
      <c r="G6394">
        <v>238</v>
      </c>
      <c r="H6394" s="3">
        <f>_xlfn.XLOOKUP(sales[[#This Row],[Product]],products[Product],products[Cost per box])*sales[[#This Row],[Boxes]]</f>
        <v>2434.7400000000002</v>
      </c>
      <c r="I6394" s="4">
        <f>sales[[#This Row],[Revenue]]-sales[[#This Row],[Cost]]</f>
        <v>1835.2599999999998</v>
      </c>
    </row>
    <row r="6395" spans="2:9" x14ac:dyDescent="0.25">
      <c r="B6395" t="s">
        <v>46</v>
      </c>
      <c r="C6395" t="s">
        <v>6</v>
      </c>
      <c r="D6395" t="s">
        <v>26</v>
      </c>
      <c r="E6395" s="1">
        <v>44519</v>
      </c>
      <c r="F6395" s="4">
        <v>322</v>
      </c>
      <c r="G6395">
        <v>27</v>
      </c>
      <c r="H6395" s="3">
        <f>_xlfn.XLOOKUP(sales[[#This Row],[Product]],products[Product],products[Cost per box])*sales[[#This Row],[Boxes]]</f>
        <v>173.60999999999999</v>
      </c>
      <c r="I6395" s="4">
        <f>sales[[#This Row],[Revenue]]-sales[[#This Row],[Cost]]</f>
        <v>148.39000000000001</v>
      </c>
    </row>
    <row r="6396" spans="2:9" x14ac:dyDescent="0.25">
      <c r="B6396" t="s">
        <v>33</v>
      </c>
      <c r="C6396" t="s">
        <v>6</v>
      </c>
      <c r="D6396" t="s">
        <v>50</v>
      </c>
      <c r="E6396" s="1">
        <v>44519</v>
      </c>
      <c r="F6396" s="4">
        <v>7378</v>
      </c>
      <c r="G6396">
        <v>308</v>
      </c>
      <c r="H6396" s="3">
        <f>_xlfn.XLOOKUP(sales[[#This Row],[Product]],products[Product],products[Cost per box])*sales[[#This Row],[Boxes]]</f>
        <v>3822.28</v>
      </c>
      <c r="I6396" s="4">
        <f>sales[[#This Row],[Revenue]]-sales[[#This Row],[Cost]]</f>
        <v>3555.72</v>
      </c>
    </row>
    <row r="6397" spans="2:9" x14ac:dyDescent="0.25">
      <c r="B6397" t="s">
        <v>40</v>
      </c>
      <c r="C6397" t="s">
        <v>27</v>
      </c>
      <c r="D6397" t="s">
        <v>38</v>
      </c>
      <c r="E6397" s="1">
        <v>44519</v>
      </c>
      <c r="F6397" s="4">
        <v>259</v>
      </c>
      <c r="G6397">
        <v>10</v>
      </c>
      <c r="H6397" s="3">
        <f>_xlfn.XLOOKUP(sales[[#This Row],[Product]],products[Product],products[Cost per box])*sales[[#This Row],[Boxes]]</f>
        <v>99.399999999999991</v>
      </c>
      <c r="I6397" s="4">
        <f>sales[[#This Row],[Revenue]]-sales[[#This Row],[Cost]]</f>
        <v>159.60000000000002</v>
      </c>
    </row>
    <row r="6398" spans="2:9" x14ac:dyDescent="0.25">
      <c r="B6398" t="s">
        <v>33</v>
      </c>
      <c r="C6398" t="s">
        <v>11</v>
      </c>
      <c r="D6398" t="s">
        <v>24</v>
      </c>
      <c r="E6398" s="1">
        <v>44519</v>
      </c>
      <c r="F6398" s="4">
        <v>6405</v>
      </c>
      <c r="G6398">
        <v>321</v>
      </c>
      <c r="H6398" s="3">
        <f>_xlfn.XLOOKUP(sales[[#This Row],[Product]],products[Product],products[Cost per box])*sales[[#This Row],[Boxes]]</f>
        <v>3373.71</v>
      </c>
      <c r="I6398" s="4">
        <f>sales[[#This Row],[Revenue]]-sales[[#This Row],[Cost]]</f>
        <v>3031.29</v>
      </c>
    </row>
    <row r="6399" spans="2:9" x14ac:dyDescent="0.25">
      <c r="B6399" t="s">
        <v>8</v>
      </c>
      <c r="C6399" t="s">
        <v>11</v>
      </c>
      <c r="D6399" t="s">
        <v>22</v>
      </c>
      <c r="E6399" s="1">
        <v>44519</v>
      </c>
      <c r="F6399" s="4">
        <v>945</v>
      </c>
      <c r="G6399">
        <v>95</v>
      </c>
      <c r="H6399" s="3">
        <f>_xlfn.XLOOKUP(sales[[#This Row],[Product]],products[Product],products[Cost per box])*sales[[#This Row],[Boxes]]</f>
        <v>780.90000000000009</v>
      </c>
      <c r="I6399" s="4">
        <f>sales[[#This Row],[Revenue]]-sales[[#This Row],[Cost]]</f>
        <v>164.09999999999991</v>
      </c>
    </row>
    <row r="6400" spans="2:9" x14ac:dyDescent="0.25">
      <c r="B6400" t="s">
        <v>13</v>
      </c>
      <c r="C6400" t="s">
        <v>11</v>
      </c>
      <c r="D6400" t="s">
        <v>31</v>
      </c>
      <c r="E6400" s="1">
        <v>44519</v>
      </c>
      <c r="F6400" s="4">
        <v>1519</v>
      </c>
      <c r="G6400">
        <v>127</v>
      </c>
      <c r="H6400" s="3">
        <f>_xlfn.XLOOKUP(sales[[#This Row],[Product]],products[Product],products[Cost per box])*sales[[#This Row],[Boxes]]</f>
        <v>726.43999999999994</v>
      </c>
      <c r="I6400" s="4">
        <f>sales[[#This Row],[Revenue]]-sales[[#This Row],[Cost]]</f>
        <v>792.56000000000006</v>
      </c>
    </row>
    <row r="6401" spans="2:9" x14ac:dyDescent="0.25">
      <c r="B6401" t="s">
        <v>54</v>
      </c>
      <c r="C6401" t="s">
        <v>6</v>
      </c>
      <c r="D6401" t="s">
        <v>28</v>
      </c>
      <c r="E6401" s="1">
        <v>44519</v>
      </c>
      <c r="F6401" s="4">
        <v>3143</v>
      </c>
      <c r="G6401">
        <v>449</v>
      </c>
      <c r="H6401" s="3">
        <f>_xlfn.XLOOKUP(sales[[#This Row],[Product]],products[Product],products[Cost per box])*sales[[#This Row],[Boxes]]</f>
        <v>1239.24</v>
      </c>
      <c r="I6401" s="4">
        <f>sales[[#This Row],[Revenue]]-sales[[#This Row],[Cost]]</f>
        <v>1903.76</v>
      </c>
    </row>
    <row r="6402" spans="2:9" x14ac:dyDescent="0.25">
      <c r="B6402" t="s">
        <v>32</v>
      </c>
      <c r="C6402" t="s">
        <v>11</v>
      </c>
      <c r="D6402" t="s">
        <v>14</v>
      </c>
      <c r="E6402" s="1">
        <v>44519</v>
      </c>
      <c r="F6402" s="4">
        <v>13461</v>
      </c>
      <c r="G6402">
        <v>2240</v>
      </c>
      <c r="H6402" s="3">
        <f>_xlfn.XLOOKUP(sales[[#This Row],[Product]],products[Product],products[Cost per box])*sales[[#This Row],[Boxes]]</f>
        <v>14134.4</v>
      </c>
      <c r="I6402" s="4">
        <f>sales[[#This Row],[Revenue]]-sales[[#This Row],[Cost]]</f>
        <v>-673.39999999999964</v>
      </c>
    </row>
    <row r="6403" spans="2:9" x14ac:dyDescent="0.25">
      <c r="B6403" t="s">
        <v>54</v>
      </c>
      <c r="C6403" t="s">
        <v>16</v>
      </c>
      <c r="D6403" t="s">
        <v>48</v>
      </c>
      <c r="E6403" s="1">
        <v>44519</v>
      </c>
      <c r="F6403" s="4">
        <v>10227</v>
      </c>
      <c r="G6403">
        <v>410</v>
      </c>
      <c r="H6403" s="3">
        <f>_xlfn.XLOOKUP(sales[[#This Row],[Product]],products[Product],products[Cost per box])*sales[[#This Row],[Boxes]]</f>
        <v>3066.8</v>
      </c>
      <c r="I6403" s="4">
        <f>sales[[#This Row],[Revenue]]-sales[[#This Row],[Cost]]</f>
        <v>7160.2</v>
      </c>
    </row>
    <row r="6404" spans="2:9" x14ac:dyDescent="0.25">
      <c r="B6404" t="s">
        <v>56</v>
      </c>
      <c r="C6404" t="s">
        <v>6</v>
      </c>
      <c r="D6404" t="s">
        <v>17</v>
      </c>
      <c r="E6404" s="1">
        <v>44522</v>
      </c>
      <c r="F6404" s="4">
        <v>10094</v>
      </c>
      <c r="G6404">
        <v>481</v>
      </c>
      <c r="H6404" s="3">
        <f>_xlfn.XLOOKUP(sales[[#This Row],[Product]],products[Product],products[Cost per box])*sales[[#This Row],[Boxes]]</f>
        <v>3270.7999999999997</v>
      </c>
      <c r="I6404" s="4">
        <f>sales[[#This Row],[Revenue]]-sales[[#This Row],[Cost]]</f>
        <v>6823.2000000000007</v>
      </c>
    </row>
    <row r="6405" spans="2:9" x14ac:dyDescent="0.25">
      <c r="B6405" t="s">
        <v>33</v>
      </c>
      <c r="C6405" t="s">
        <v>16</v>
      </c>
      <c r="D6405" t="s">
        <v>28</v>
      </c>
      <c r="E6405" s="1">
        <v>44522</v>
      </c>
      <c r="F6405" s="4">
        <v>7</v>
      </c>
      <c r="G6405">
        <v>2</v>
      </c>
      <c r="H6405" s="3">
        <f>_xlfn.XLOOKUP(sales[[#This Row],[Product]],products[Product],products[Cost per box])*sales[[#This Row],[Boxes]]</f>
        <v>5.52</v>
      </c>
      <c r="I6405" s="4">
        <f>sales[[#This Row],[Revenue]]-sales[[#This Row],[Cost]]</f>
        <v>1.4800000000000004</v>
      </c>
    </row>
    <row r="6406" spans="2:9" x14ac:dyDescent="0.25">
      <c r="B6406" t="s">
        <v>51</v>
      </c>
      <c r="C6406" t="s">
        <v>16</v>
      </c>
      <c r="D6406" t="s">
        <v>14</v>
      </c>
      <c r="E6406" s="1">
        <v>44522</v>
      </c>
      <c r="F6406" s="4">
        <v>2352</v>
      </c>
      <c r="G6406">
        <v>294</v>
      </c>
      <c r="H6406" s="3">
        <f>_xlfn.XLOOKUP(sales[[#This Row],[Product]],products[Product],products[Cost per box])*sales[[#This Row],[Boxes]]</f>
        <v>1855.1399999999999</v>
      </c>
      <c r="I6406" s="4">
        <f>sales[[#This Row],[Revenue]]-sales[[#This Row],[Cost]]</f>
        <v>496.86000000000013</v>
      </c>
    </row>
    <row r="6407" spans="2:9" x14ac:dyDescent="0.25">
      <c r="B6407" t="s">
        <v>25</v>
      </c>
      <c r="C6407" t="s">
        <v>6</v>
      </c>
      <c r="D6407" t="s">
        <v>19</v>
      </c>
      <c r="E6407" s="1">
        <v>44522</v>
      </c>
      <c r="F6407" s="4">
        <v>2282</v>
      </c>
      <c r="G6407">
        <v>135</v>
      </c>
      <c r="H6407" s="3">
        <f>_xlfn.XLOOKUP(sales[[#This Row],[Product]],products[Product],products[Cost per box])*sales[[#This Row],[Boxes]]</f>
        <v>1381.05</v>
      </c>
      <c r="I6407" s="4">
        <f>sales[[#This Row],[Revenue]]-sales[[#This Row],[Cost]]</f>
        <v>900.95</v>
      </c>
    </row>
    <row r="6408" spans="2:9" x14ac:dyDescent="0.25">
      <c r="B6408" t="s">
        <v>55</v>
      </c>
      <c r="C6408" t="s">
        <v>27</v>
      </c>
      <c r="D6408" t="s">
        <v>28</v>
      </c>
      <c r="E6408" s="1">
        <v>44522</v>
      </c>
      <c r="F6408" s="4">
        <v>11585</v>
      </c>
      <c r="G6408">
        <v>1470</v>
      </c>
      <c r="H6408" s="3">
        <f>_xlfn.XLOOKUP(sales[[#This Row],[Product]],products[Product],products[Cost per box])*sales[[#This Row],[Boxes]]</f>
        <v>4057.2</v>
      </c>
      <c r="I6408" s="4">
        <f>sales[[#This Row],[Revenue]]-sales[[#This Row],[Cost]]</f>
        <v>7527.8</v>
      </c>
    </row>
    <row r="6409" spans="2:9" x14ac:dyDescent="0.25">
      <c r="B6409" t="s">
        <v>10</v>
      </c>
      <c r="C6409" t="s">
        <v>6</v>
      </c>
      <c r="D6409" t="s">
        <v>12</v>
      </c>
      <c r="E6409" s="1">
        <v>44522</v>
      </c>
      <c r="F6409" s="4">
        <v>8799</v>
      </c>
      <c r="G6409">
        <v>518</v>
      </c>
      <c r="H6409" s="3">
        <f>_xlfn.XLOOKUP(sales[[#This Row],[Product]],products[Product],products[Cost per box])*sales[[#This Row],[Boxes]]</f>
        <v>4366.74</v>
      </c>
      <c r="I6409" s="4">
        <f>sales[[#This Row],[Revenue]]-sales[[#This Row],[Cost]]</f>
        <v>4432.26</v>
      </c>
    </row>
    <row r="6410" spans="2:9" x14ac:dyDescent="0.25">
      <c r="B6410" t="s">
        <v>5</v>
      </c>
      <c r="C6410" t="s">
        <v>9</v>
      </c>
      <c r="D6410" t="s">
        <v>42</v>
      </c>
      <c r="E6410" s="1">
        <v>44522</v>
      </c>
      <c r="F6410" s="4">
        <v>2646</v>
      </c>
      <c r="G6410">
        <v>177</v>
      </c>
      <c r="H6410" s="3">
        <f>_xlfn.XLOOKUP(sales[[#This Row],[Product]],products[Product],products[Cost per box])*sales[[#This Row],[Boxes]]</f>
        <v>838.98</v>
      </c>
      <c r="I6410" s="4">
        <f>sales[[#This Row],[Revenue]]-sales[[#This Row],[Cost]]</f>
        <v>1807.02</v>
      </c>
    </row>
    <row r="6411" spans="2:9" x14ac:dyDescent="0.25">
      <c r="B6411" t="s">
        <v>8</v>
      </c>
      <c r="C6411" t="s">
        <v>27</v>
      </c>
      <c r="D6411" t="s">
        <v>50</v>
      </c>
      <c r="E6411" s="1">
        <v>44522</v>
      </c>
      <c r="F6411" s="4">
        <v>2919</v>
      </c>
      <c r="G6411">
        <v>127</v>
      </c>
      <c r="H6411" s="3">
        <f>_xlfn.XLOOKUP(sales[[#This Row],[Product]],products[Product],products[Cost per box])*sales[[#This Row],[Boxes]]</f>
        <v>1576.07</v>
      </c>
      <c r="I6411" s="4">
        <f>sales[[#This Row],[Revenue]]-sales[[#This Row],[Cost]]</f>
        <v>1342.93</v>
      </c>
    </row>
    <row r="6412" spans="2:9" x14ac:dyDescent="0.25">
      <c r="B6412" t="s">
        <v>25</v>
      </c>
      <c r="C6412" t="s">
        <v>27</v>
      </c>
      <c r="D6412" t="s">
        <v>31</v>
      </c>
      <c r="E6412" s="1">
        <v>44522</v>
      </c>
      <c r="F6412" s="4">
        <v>3507</v>
      </c>
      <c r="G6412">
        <v>270</v>
      </c>
      <c r="H6412" s="3">
        <f>_xlfn.XLOOKUP(sales[[#This Row],[Product]],products[Product],products[Cost per box])*sales[[#This Row],[Boxes]]</f>
        <v>1544.3999999999999</v>
      </c>
      <c r="I6412" s="4">
        <f>sales[[#This Row],[Revenue]]-sales[[#This Row],[Cost]]</f>
        <v>1962.6000000000001</v>
      </c>
    </row>
    <row r="6413" spans="2:9" x14ac:dyDescent="0.25">
      <c r="B6413" t="s">
        <v>37</v>
      </c>
      <c r="C6413" t="s">
        <v>21</v>
      </c>
      <c r="D6413" t="s">
        <v>17</v>
      </c>
      <c r="E6413" s="1">
        <v>44522</v>
      </c>
      <c r="F6413" s="4">
        <v>9044</v>
      </c>
      <c r="G6413">
        <v>431</v>
      </c>
      <c r="H6413" s="3">
        <f>_xlfn.XLOOKUP(sales[[#This Row],[Product]],products[Product],products[Cost per box])*sales[[#This Row],[Boxes]]</f>
        <v>2930.7999999999997</v>
      </c>
      <c r="I6413" s="4">
        <f>sales[[#This Row],[Revenue]]-sales[[#This Row],[Cost]]</f>
        <v>6113.2000000000007</v>
      </c>
    </row>
    <row r="6414" spans="2:9" x14ac:dyDescent="0.25">
      <c r="B6414" t="s">
        <v>25</v>
      </c>
      <c r="C6414" t="s">
        <v>21</v>
      </c>
      <c r="D6414" t="s">
        <v>42</v>
      </c>
      <c r="E6414" s="1">
        <v>44522</v>
      </c>
      <c r="F6414" s="4">
        <v>9016</v>
      </c>
      <c r="G6414">
        <v>564</v>
      </c>
      <c r="H6414" s="3">
        <f>_xlfn.XLOOKUP(sales[[#This Row],[Product]],products[Product],products[Cost per box])*sales[[#This Row],[Boxes]]</f>
        <v>2673.36</v>
      </c>
      <c r="I6414" s="4">
        <f>sales[[#This Row],[Revenue]]-sales[[#This Row],[Cost]]</f>
        <v>6342.6399999999994</v>
      </c>
    </row>
    <row r="6415" spans="2:9" x14ac:dyDescent="0.25">
      <c r="B6415" t="s">
        <v>56</v>
      </c>
      <c r="C6415" t="s">
        <v>11</v>
      </c>
      <c r="D6415" t="s">
        <v>28</v>
      </c>
      <c r="E6415" s="1">
        <v>44522</v>
      </c>
      <c r="F6415" s="4">
        <v>7924</v>
      </c>
      <c r="G6415">
        <v>1330</v>
      </c>
      <c r="H6415" s="3">
        <f>_xlfn.XLOOKUP(sales[[#This Row],[Product]],products[Product],products[Cost per box])*sales[[#This Row],[Boxes]]</f>
        <v>3670.7999999999997</v>
      </c>
      <c r="I6415" s="4">
        <f>sales[[#This Row],[Revenue]]-sales[[#This Row],[Cost]]</f>
        <v>4253.2000000000007</v>
      </c>
    </row>
    <row r="6416" spans="2:9" x14ac:dyDescent="0.25">
      <c r="B6416" t="s">
        <v>39</v>
      </c>
      <c r="C6416" t="s">
        <v>16</v>
      </c>
      <c r="D6416" t="s">
        <v>19</v>
      </c>
      <c r="E6416" s="1">
        <v>44522</v>
      </c>
      <c r="F6416" s="4">
        <v>294</v>
      </c>
      <c r="G6416">
        <v>17</v>
      </c>
      <c r="H6416" s="3">
        <f>_xlfn.XLOOKUP(sales[[#This Row],[Product]],products[Product],products[Cost per box])*sales[[#This Row],[Boxes]]</f>
        <v>173.91</v>
      </c>
      <c r="I6416" s="4">
        <f>sales[[#This Row],[Revenue]]-sales[[#This Row],[Cost]]</f>
        <v>120.09</v>
      </c>
    </row>
    <row r="6417" spans="2:9" x14ac:dyDescent="0.25">
      <c r="B6417" t="s">
        <v>55</v>
      </c>
      <c r="C6417" t="s">
        <v>16</v>
      </c>
      <c r="D6417" t="s">
        <v>26</v>
      </c>
      <c r="E6417" s="1">
        <v>44522</v>
      </c>
      <c r="F6417" s="4">
        <v>1463</v>
      </c>
      <c r="G6417">
        <v>133</v>
      </c>
      <c r="H6417" s="3">
        <f>_xlfn.XLOOKUP(sales[[#This Row],[Product]],products[Product],products[Cost per box])*sales[[#This Row],[Boxes]]</f>
        <v>855.18999999999994</v>
      </c>
      <c r="I6417" s="4">
        <f>sales[[#This Row],[Revenue]]-sales[[#This Row],[Cost]]</f>
        <v>607.81000000000006</v>
      </c>
    </row>
    <row r="6418" spans="2:9" x14ac:dyDescent="0.25">
      <c r="B6418" t="s">
        <v>5</v>
      </c>
      <c r="C6418" t="s">
        <v>6</v>
      </c>
      <c r="D6418" t="s">
        <v>24</v>
      </c>
      <c r="E6418" s="1">
        <v>44522</v>
      </c>
      <c r="F6418" s="4">
        <v>17423</v>
      </c>
      <c r="G6418">
        <v>910</v>
      </c>
      <c r="H6418" s="3">
        <f>_xlfn.XLOOKUP(sales[[#This Row],[Product]],products[Product],products[Cost per box])*sales[[#This Row],[Boxes]]</f>
        <v>9564.1</v>
      </c>
      <c r="I6418" s="4">
        <f>sales[[#This Row],[Revenue]]-sales[[#This Row],[Cost]]</f>
        <v>7858.9</v>
      </c>
    </row>
    <row r="6419" spans="2:9" x14ac:dyDescent="0.25">
      <c r="B6419" t="s">
        <v>51</v>
      </c>
      <c r="C6419" t="s">
        <v>21</v>
      </c>
      <c r="D6419" t="s">
        <v>35</v>
      </c>
      <c r="E6419" s="1">
        <v>44522</v>
      </c>
      <c r="F6419" s="4">
        <v>10129</v>
      </c>
      <c r="G6419">
        <v>563</v>
      </c>
      <c r="H6419" s="3">
        <f>_xlfn.XLOOKUP(sales[[#This Row],[Product]],products[Product],products[Cost per box])*sales[[#This Row],[Boxes]]</f>
        <v>1491.95</v>
      </c>
      <c r="I6419" s="4">
        <f>sales[[#This Row],[Revenue]]-sales[[#This Row],[Cost]]</f>
        <v>8637.0499999999993</v>
      </c>
    </row>
    <row r="6420" spans="2:9" x14ac:dyDescent="0.25">
      <c r="B6420" t="s">
        <v>41</v>
      </c>
      <c r="C6420" t="s">
        <v>11</v>
      </c>
      <c r="D6420" t="s">
        <v>12</v>
      </c>
      <c r="E6420" s="1">
        <v>44522</v>
      </c>
      <c r="F6420" s="4">
        <v>11977</v>
      </c>
      <c r="G6420">
        <v>770</v>
      </c>
      <c r="H6420" s="3">
        <f>_xlfn.XLOOKUP(sales[[#This Row],[Product]],products[Product],products[Cost per box])*sales[[#This Row],[Boxes]]</f>
        <v>6491.0999999999995</v>
      </c>
      <c r="I6420" s="4">
        <f>sales[[#This Row],[Revenue]]-sales[[#This Row],[Cost]]</f>
        <v>5485.9000000000005</v>
      </c>
    </row>
    <row r="6421" spans="2:9" x14ac:dyDescent="0.25">
      <c r="B6421" t="s">
        <v>56</v>
      </c>
      <c r="C6421" t="s">
        <v>6</v>
      </c>
      <c r="D6421" t="s">
        <v>42</v>
      </c>
      <c r="E6421" s="1">
        <v>44522</v>
      </c>
      <c r="F6421" s="4">
        <v>2576</v>
      </c>
      <c r="G6421">
        <v>161</v>
      </c>
      <c r="H6421" s="3">
        <f>_xlfn.XLOOKUP(sales[[#This Row],[Product]],products[Product],products[Cost per box])*sales[[#This Row],[Boxes]]</f>
        <v>763.14</v>
      </c>
      <c r="I6421" s="4">
        <f>sales[[#This Row],[Revenue]]-sales[[#This Row],[Cost]]</f>
        <v>1812.8600000000001</v>
      </c>
    </row>
    <row r="6422" spans="2:9" x14ac:dyDescent="0.25">
      <c r="B6422" t="s">
        <v>18</v>
      </c>
      <c r="C6422" t="s">
        <v>27</v>
      </c>
      <c r="D6422" t="s">
        <v>30</v>
      </c>
      <c r="E6422" s="1">
        <v>44522</v>
      </c>
      <c r="F6422" s="4">
        <v>1414</v>
      </c>
      <c r="G6422">
        <v>71</v>
      </c>
      <c r="H6422" s="3">
        <f>_xlfn.XLOOKUP(sales[[#This Row],[Product]],products[Product],products[Cost per box])*sales[[#This Row],[Boxes]]</f>
        <v>261.28000000000003</v>
      </c>
      <c r="I6422" s="4">
        <f>sales[[#This Row],[Revenue]]-sales[[#This Row],[Cost]]</f>
        <v>1152.72</v>
      </c>
    </row>
    <row r="6423" spans="2:9" x14ac:dyDescent="0.25">
      <c r="B6423" t="s">
        <v>49</v>
      </c>
      <c r="C6423" t="s">
        <v>21</v>
      </c>
      <c r="D6423" t="s">
        <v>50</v>
      </c>
      <c r="E6423" s="1">
        <v>44522</v>
      </c>
      <c r="F6423" s="4">
        <v>10661</v>
      </c>
      <c r="G6423">
        <v>485</v>
      </c>
      <c r="H6423" s="3">
        <f>_xlfn.XLOOKUP(sales[[#This Row],[Product]],products[Product],products[Cost per box])*sales[[#This Row],[Boxes]]</f>
        <v>6018.85</v>
      </c>
      <c r="I6423" s="4">
        <f>sales[[#This Row],[Revenue]]-sales[[#This Row],[Cost]]</f>
        <v>4642.1499999999996</v>
      </c>
    </row>
    <row r="6424" spans="2:9" x14ac:dyDescent="0.25">
      <c r="B6424" t="s">
        <v>51</v>
      </c>
      <c r="C6424" t="s">
        <v>16</v>
      </c>
      <c r="D6424" t="s">
        <v>26</v>
      </c>
      <c r="E6424" s="1">
        <v>44522</v>
      </c>
      <c r="F6424" s="4">
        <v>2821</v>
      </c>
      <c r="G6424">
        <v>236</v>
      </c>
      <c r="H6424" s="3">
        <f>_xlfn.XLOOKUP(sales[[#This Row],[Product]],products[Product],products[Cost per box])*sales[[#This Row],[Boxes]]</f>
        <v>1517.48</v>
      </c>
      <c r="I6424" s="4">
        <f>sales[[#This Row],[Revenue]]-sales[[#This Row],[Cost]]</f>
        <v>1303.52</v>
      </c>
    </row>
    <row r="6425" spans="2:9" x14ac:dyDescent="0.25">
      <c r="B6425" t="s">
        <v>39</v>
      </c>
      <c r="C6425" t="s">
        <v>6</v>
      </c>
      <c r="D6425" t="s">
        <v>42</v>
      </c>
      <c r="E6425" s="1">
        <v>44522</v>
      </c>
      <c r="F6425" s="4">
        <v>350</v>
      </c>
      <c r="G6425">
        <v>24</v>
      </c>
      <c r="H6425" s="3">
        <f>_xlfn.XLOOKUP(sales[[#This Row],[Product]],products[Product],products[Cost per box])*sales[[#This Row],[Boxes]]</f>
        <v>113.76</v>
      </c>
      <c r="I6425" s="4">
        <f>sales[[#This Row],[Revenue]]-sales[[#This Row],[Cost]]</f>
        <v>236.24</v>
      </c>
    </row>
    <row r="6426" spans="2:9" x14ac:dyDescent="0.25">
      <c r="B6426" t="s">
        <v>40</v>
      </c>
      <c r="C6426" t="s">
        <v>9</v>
      </c>
      <c r="D6426" t="s">
        <v>48</v>
      </c>
      <c r="E6426" s="1">
        <v>44522</v>
      </c>
      <c r="F6426" s="4">
        <v>6944</v>
      </c>
      <c r="G6426">
        <v>278</v>
      </c>
      <c r="H6426" s="3">
        <f>_xlfn.XLOOKUP(sales[[#This Row],[Product]],products[Product],products[Cost per box])*sales[[#This Row],[Boxes]]</f>
        <v>2079.44</v>
      </c>
      <c r="I6426" s="4">
        <f>sales[[#This Row],[Revenue]]-sales[[#This Row],[Cost]]</f>
        <v>4864.5599999999995</v>
      </c>
    </row>
    <row r="6427" spans="2:9" x14ac:dyDescent="0.25">
      <c r="B6427" t="s">
        <v>18</v>
      </c>
      <c r="C6427" t="s">
        <v>16</v>
      </c>
      <c r="D6427" t="s">
        <v>52</v>
      </c>
      <c r="E6427" s="1">
        <v>44522</v>
      </c>
      <c r="F6427" s="4">
        <v>8057</v>
      </c>
      <c r="G6427">
        <v>700</v>
      </c>
      <c r="H6427" s="3">
        <f>_xlfn.XLOOKUP(sales[[#This Row],[Product]],products[Product],products[Cost per box])*sales[[#This Row],[Boxes]]</f>
        <v>2324</v>
      </c>
      <c r="I6427" s="4">
        <f>sales[[#This Row],[Revenue]]-sales[[#This Row],[Cost]]</f>
        <v>5733</v>
      </c>
    </row>
    <row r="6428" spans="2:9" x14ac:dyDescent="0.25">
      <c r="B6428" t="s">
        <v>39</v>
      </c>
      <c r="C6428" t="s">
        <v>27</v>
      </c>
      <c r="D6428" t="s">
        <v>24</v>
      </c>
      <c r="E6428" s="1">
        <v>44522</v>
      </c>
      <c r="F6428" s="4">
        <v>13440</v>
      </c>
      <c r="G6428">
        <v>700</v>
      </c>
      <c r="H6428" s="3">
        <f>_xlfn.XLOOKUP(sales[[#This Row],[Product]],products[Product],products[Cost per box])*sales[[#This Row],[Boxes]]</f>
        <v>7357</v>
      </c>
      <c r="I6428" s="4">
        <f>sales[[#This Row],[Revenue]]-sales[[#This Row],[Cost]]</f>
        <v>6083</v>
      </c>
    </row>
    <row r="6429" spans="2:9" x14ac:dyDescent="0.25">
      <c r="B6429" t="s">
        <v>33</v>
      </c>
      <c r="C6429" t="s">
        <v>11</v>
      </c>
      <c r="D6429" t="s">
        <v>26</v>
      </c>
      <c r="E6429" s="1">
        <v>44522</v>
      </c>
      <c r="F6429" s="4">
        <v>4480</v>
      </c>
      <c r="G6429">
        <v>374</v>
      </c>
      <c r="H6429" s="3">
        <f>_xlfn.XLOOKUP(sales[[#This Row],[Product]],products[Product],products[Cost per box])*sales[[#This Row],[Boxes]]</f>
        <v>2404.8199999999997</v>
      </c>
      <c r="I6429" s="4">
        <f>sales[[#This Row],[Revenue]]-sales[[#This Row],[Cost]]</f>
        <v>2075.1800000000003</v>
      </c>
    </row>
    <row r="6430" spans="2:9" x14ac:dyDescent="0.25">
      <c r="B6430" t="s">
        <v>40</v>
      </c>
      <c r="C6430" t="s">
        <v>11</v>
      </c>
      <c r="D6430" t="s">
        <v>7</v>
      </c>
      <c r="E6430" s="1">
        <v>44522</v>
      </c>
      <c r="F6430" s="4">
        <v>1218</v>
      </c>
      <c r="G6430">
        <v>77</v>
      </c>
      <c r="H6430" s="3">
        <f>_xlfn.XLOOKUP(sales[[#This Row],[Product]],products[Product],products[Cost per box])*sales[[#This Row],[Boxes]]</f>
        <v>396.55</v>
      </c>
      <c r="I6430" s="4">
        <f>sales[[#This Row],[Revenue]]-sales[[#This Row],[Cost]]</f>
        <v>821.45</v>
      </c>
    </row>
    <row r="6431" spans="2:9" x14ac:dyDescent="0.25">
      <c r="B6431" t="s">
        <v>5</v>
      </c>
      <c r="C6431" t="s">
        <v>11</v>
      </c>
      <c r="D6431" t="s">
        <v>38</v>
      </c>
      <c r="E6431" s="1">
        <v>44522</v>
      </c>
      <c r="F6431" s="4">
        <v>2261</v>
      </c>
      <c r="G6431">
        <v>87</v>
      </c>
      <c r="H6431" s="3">
        <f>_xlfn.XLOOKUP(sales[[#This Row],[Product]],products[Product],products[Cost per box])*sales[[#This Row],[Boxes]]</f>
        <v>864.78</v>
      </c>
      <c r="I6431" s="4">
        <f>sales[[#This Row],[Revenue]]-sales[[#This Row],[Cost]]</f>
        <v>1396.22</v>
      </c>
    </row>
    <row r="6432" spans="2:9" x14ac:dyDescent="0.25">
      <c r="B6432" t="s">
        <v>39</v>
      </c>
      <c r="C6432" t="s">
        <v>9</v>
      </c>
      <c r="D6432" t="s">
        <v>52</v>
      </c>
      <c r="E6432" s="1">
        <v>44522</v>
      </c>
      <c r="F6432" s="4">
        <v>8904</v>
      </c>
      <c r="G6432">
        <v>910</v>
      </c>
      <c r="H6432" s="3">
        <f>_xlfn.XLOOKUP(sales[[#This Row],[Product]],products[Product],products[Cost per box])*sales[[#This Row],[Boxes]]</f>
        <v>3021.2</v>
      </c>
      <c r="I6432" s="4">
        <f>sales[[#This Row],[Revenue]]-sales[[#This Row],[Cost]]</f>
        <v>5882.8</v>
      </c>
    </row>
    <row r="6433" spans="2:9" x14ac:dyDescent="0.25">
      <c r="B6433" t="s">
        <v>15</v>
      </c>
      <c r="C6433" t="s">
        <v>21</v>
      </c>
      <c r="D6433" t="s">
        <v>45</v>
      </c>
      <c r="E6433" s="1">
        <v>44522</v>
      </c>
      <c r="F6433" s="4">
        <v>6804</v>
      </c>
      <c r="G6433">
        <v>296</v>
      </c>
      <c r="H6433" s="3">
        <f>_xlfn.XLOOKUP(sales[[#This Row],[Product]],products[Product],products[Cost per box])*sales[[#This Row],[Boxes]]</f>
        <v>2288.08</v>
      </c>
      <c r="I6433" s="4">
        <f>sales[[#This Row],[Revenue]]-sales[[#This Row],[Cost]]</f>
        <v>4515.92</v>
      </c>
    </row>
    <row r="6434" spans="2:9" x14ac:dyDescent="0.25">
      <c r="B6434" t="s">
        <v>34</v>
      </c>
      <c r="C6434" t="s">
        <v>21</v>
      </c>
      <c r="D6434" t="s">
        <v>44</v>
      </c>
      <c r="E6434" s="1">
        <v>44522</v>
      </c>
      <c r="F6434" s="4">
        <v>11753</v>
      </c>
      <c r="G6434">
        <v>490</v>
      </c>
      <c r="H6434" s="3">
        <f>_xlfn.XLOOKUP(sales[[#This Row],[Product]],products[Product],products[Cost per box])*sales[[#This Row],[Boxes]]</f>
        <v>4689.3</v>
      </c>
      <c r="I6434" s="4">
        <f>sales[[#This Row],[Revenue]]-sales[[#This Row],[Cost]]</f>
        <v>7063.7</v>
      </c>
    </row>
    <row r="6435" spans="2:9" x14ac:dyDescent="0.25">
      <c r="B6435" t="s">
        <v>51</v>
      </c>
      <c r="C6435" t="s">
        <v>16</v>
      </c>
      <c r="D6435" t="s">
        <v>42</v>
      </c>
      <c r="E6435" s="1">
        <v>44522</v>
      </c>
      <c r="F6435" s="4">
        <v>5103</v>
      </c>
      <c r="G6435">
        <v>365</v>
      </c>
      <c r="H6435" s="3">
        <f>_xlfn.XLOOKUP(sales[[#This Row],[Product]],products[Product],products[Cost per box])*sales[[#This Row],[Boxes]]</f>
        <v>1730.1000000000001</v>
      </c>
      <c r="I6435" s="4">
        <f>sales[[#This Row],[Revenue]]-sales[[#This Row],[Cost]]</f>
        <v>3372.8999999999996</v>
      </c>
    </row>
    <row r="6436" spans="2:9" x14ac:dyDescent="0.25">
      <c r="B6436" t="s">
        <v>34</v>
      </c>
      <c r="C6436" t="s">
        <v>6</v>
      </c>
      <c r="D6436" t="s">
        <v>30</v>
      </c>
      <c r="E6436" s="1">
        <v>44522</v>
      </c>
      <c r="F6436" s="4">
        <v>5922</v>
      </c>
      <c r="G6436">
        <v>329</v>
      </c>
      <c r="H6436" s="3">
        <f>_xlfn.XLOOKUP(sales[[#This Row],[Product]],products[Product],products[Cost per box])*sales[[#This Row],[Boxes]]</f>
        <v>1210.72</v>
      </c>
      <c r="I6436" s="4">
        <f>sales[[#This Row],[Revenue]]-sales[[#This Row],[Cost]]</f>
        <v>4711.28</v>
      </c>
    </row>
    <row r="6437" spans="2:9" x14ac:dyDescent="0.25">
      <c r="B6437" t="s">
        <v>5</v>
      </c>
      <c r="C6437" t="s">
        <v>11</v>
      </c>
      <c r="D6437" t="s">
        <v>36</v>
      </c>
      <c r="E6437" s="1">
        <v>44522</v>
      </c>
      <c r="F6437" s="4">
        <v>10297</v>
      </c>
      <c r="G6437">
        <v>1470</v>
      </c>
      <c r="H6437" s="3">
        <f>_xlfn.XLOOKUP(sales[[#This Row],[Product]],products[Product],products[Cost per box])*sales[[#This Row],[Boxes]]</f>
        <v>7408.8</v>
      </c>
      <c r="I6437" s="4">
        <f>sales[[#This Row],[Revenue]]-sales[[#This Row],[Cost]]</f>
        <v>2888.2</v>
      </c>
    </row>
    <row r="6438" spans="2:9" x14ac:dyDescent="0.25">
      <c r="B6438" t="s">
        <v>29</v>
      </c>
      <c r="C6438" t="s">
        <v>11</v>
      </c>
      <c r="D6438" t="s">
        <v>17</v>
      </c>
      <c r="E6438" s="1">
        <v>44522</v>
      </c>
      <c r="F6438" s="4">
        <v>2219</v>
      </c>
      <c r="G6438">
        <v>106</v>
      </c>
      <c r="H6438" s="3">
        <f>_xlfn.XLOOKUP(sales[[#This Row],[Product]],products[Product],products[Cost per box])*sales[[#This Row],[Boxes]]</f>
        <v>720.8</v>
      </c>
      <c r="I6438" s="4">
        <f>sales[[#This Row],[Revenue]]-sales[[#This Row],[Cost]]</f>
        <v>1498.2</v>
      </c>
    </row>
    <row r="6439" spans="2:9" x14ac:dyDescent="0.25">
      <c r="B6439" t="s">
        <v>55</v>
      </c>
      <c r="C6439" t="s">
        <v>6</v>
      </c>
      <c r="D6439" t="s">
        <v>43</v>
      </c>
      <c r="E6439" s="1">
        <v>44522</v>
      </c>
      <c r="F6439" s="4">
        <v>623</v>
      </c>
      <c r="G6439">
        <v>32</v>
      </c>
      <c r="H6439" s="3">
        <f>_xlfn.XLOOKUP(sales[[#This Row],[Product]],products[Product],products[Cost per box])*sales[[#This Row],[Boxes]]</f>
        <v>123.2</v>
      </c>
      <c r="I6439" s="4">
        <f>sales[[#This Row],[Revenue]]-sales[[#This Row],[Cost]]</f>
        <v>499.8</v>
      </c>
    </row>
    <row r="6440" spans="2:9" x14ac:dyDescent="0.25">
      <c r="B6440" t="s">
        <v>13</v>
      </c>
      <c r="C6440" t="s">
        <v>16</v>
      </c>
      <c r="D6440" t="s">
        <v>50</v>
      </c>
      <c r="E6440" s="1">
        <v>44522</v>
      </c>
      <c r="F6440" s="4">
        <v>518</v>
      </c>
      <c r="G6440">
        <v>22</v>
      </c>
      <c r="H6440" s="3">
        <f>_xlfn.XLOOKUP(sales[[#This Row],[Product]],products[Product],products[Cost per box])*sales[[#This Row],[Boxes]]</f>
        <v>273.02</v>
      </c>
      <c r="I6440" s="4">
        <f>sales[[#This Row],[Revenue]]-sales[[#This Row],[Cost]]</f>
        <v>244.98000000000002</v>
      </c>
    </row>
    <row r="6441" spans="2:9" x14ac:dyDescent="0.25">
      <c r="B6441" t="s">
        <v>32</v>
      </c>
      <c r="C6441" t="s">
        <v>27</v>
      </c>
      <c r="D6441" t="s">
        <v>31</v>
      </c>
      <c r="E6441" s="1">
        <v>44522</v>
      </c>
      <c r="F6441" s="4">
        <v>15197</v>
      </c>
      <c r="G6441">
        <v>1260</v>
      </c>
      <c r="H6441" s="3">
        <f>_xlfn.XLOOKUP(sales[[#This Row],[Product]],products[Product],products[Cost per box])*sales[[#This Row],[Boxes]]</f>
        <v>7207.2</v>
      </c>
      <c r="I6441" s="4">
        <f>sales[[#This Row],[Revenue]]-sales[[#This Row],[Cost]]</f>
        <v>7989.8</v>
      </c>
    </row>
    <row r="6442" spans="2:9" x14ac:dyDescent="0.25">
      <c r="B6442" t="s">
        <v>18</v>
      </c>
      <c r="C6442" t="s">
        <v>11</v>
      </c>
      <c r="D6442" t="s">
        <v>28</v>
      </c>
      <c r="E6442" s="1">
        <v>44522</v>
      </c>
      <c r="F6442" s="4">
        <v>3885</v>
      </c>
      <c r="G6442">
        <v>555</v>
      </c>
      <c r="H6442" s="3">
        <f>_xlfn.XLOOKUP(sales[[#This Row],[Product]],products[Product],products[Cost per box])*sales[[#This Row],[Boxes]]</f>
        <v>1531.8</v>
      </c>
      <c r="I6442" s="4">
        <f>sales[[#This Row],[Revenue]]-sales[[#This Row],[Cost]]</f>
        <v>2353.1999999999998</v>
      </c>
    </row>
    <row r="6443" spans="2:9" x14ac:dyDescent="0.25">
      <c r="B6443" t="s">
        <v>57</v>
      </c>
      <c r="C6443" t="s">
        <v>9</v>
      </c>
      <c r="D6443" t="s">
        <v>52</v>
      </c>
      <c r="E6443" s="1">
        <v>44522</v>
      </c>
      <c r="F6443" s="4">
        <v>77</v>
      </c>
      <c r="G6443">
        <v>8</v>
      </c>
      <c r="H6443" s="3">
        <f>_xlfn.XLOOKUP(sales[[#This Row],[Product]],products[Product],products[Cost per box])*sales[[#This Row],[Boxes]]</f>
        <v>26.56</v>
      </c>
      <c r="I6443" s="4">
        <f>sales[[#This Row],[Revenue]]-sales[[#This Row],[Cost]]</f>
        <v>50.44</v>
      </c>
    </row>
    <row r="6444" spans="2:9" x14ac:dyDescent="0.25">
      <c r="B6444" t="s">
        <v>13</v>
      </c>
      <c r="C6444" t="s">
        <v>21</v>
      </c>
      <c r="D6444" t="s">
        <v>28</v>
      </c>
      <c r="E6444" s="1">
        <v>44522</v>
      </c>
      <c r="F6444" s="4">
        <v>1449</v>
      </c>
      <c r="G6444">
        <v>182</v>
      </c>
      <c r="H6444" s="3">
        <f>_xlfn.XLOOKUP(sales[[#This Row],[Product]],products[Product],products[Cost per box])*sales[[#This Row],[Boxes]]</f>
        <v>502.31999999999994</v>
      </c>
      <c r="I6444" s="4">
        <f>sales[[#This Row],[Revenue]]-sales[[#This Row],[Cost]]</f>
        <v>946.68000000000006</v>
      </c>
    </row>
    <row r="6445" spans="2:9" x14ac:dyDescent="0.25">
      <c r="B6445" t="s">
        <v>32</v>
      </c>
      <c r="C6445" t="s">
        <v>11</v>
      </c>
      <c r="D6445" t="s">
        <v>22</v>
      </c>
      <c r="E6445" s="1">
        <v>44522</v>
      </c>
      <c r="F6445" s="4">
        <v>3381</v>
      </c>
      <c r="G6445">
        <v>339</v>
      </c>
      <c r="H6445" s="3">
        <f>_xlfn.XLOOKUP(sales[[#This Row],[Product]],products[Product],products[Cost per box])*sales[[#This Row],[Boxes]]</f>
        <v>2786.5800000000004</v>
      </c>
      <c r="I6445" s="4">
        <f>sales[[#This Row],[Revenue]]-sales[[#This Row],[Cost]]</f>
        <v>594.41999999999962</v>
      </c>
    </row>
    <row r="6446" spans="2:9" x14ac:dyDescent="0.25">
      <c r="B6446" t="s">
        <v>55</v>
      </c>
      <c r="C6446" t="s">
        <v>27</v>
      </c>
      <c r="D6446" t="s">
        <v>50</v>
      </c>
      <c r="E6446" s="1">
        <v>44522</v>
      </c>
      <c r="F6446" s="4">
        <v>5467</v>
      </c>
      <c r="G6446">
        <v>228</v>
      </c>
      <c r="H6446" s="3">
        <f>_xlfn.XLOOKUP(sales[[#This Row],[Product]],products[Product],products[Cost per box])*sales[[#This Row],[Boxes]]</f>
        <v>2829.48</v>
      </c>
      <c r="I6446" s="4">
        <f>sales[[#This Row],[Revenue]]-sales[[#This Row],[Cost]]</f>
        <v>2637.52</v>
      </c>
    </row>
    <row r="6447" spans="2:9" x14ac:dyDescent="0.25">
      <c r="B6447" t="s">
        <v>57</v>
      </c>
      <c r="C6447" t="s">
        <v>27</v>
      </c>
      <c r="D6447" t="s">
        <v>50</v>
      </c>
      <c r="E6447" s="1">
        <v>44522</v>
      </c>
      <c r="F6447" s="4">
        <v>3626</v>
      </c>
      <c r="G6447">
        <v>165</v>
      </c>
      <c r="H6447" s="3">
        <f>_xlfn.XLOOKUP(sales[[#This Row],[Product]],products[Product],products[Cost per box])*sales[[#This Row],[Boxes]]</f>
        <v>2047.65</v>
      </c>
      <c r="I6447" s="4">
        <f>sales[[#This Row],[Revenue]]-sales[[#This Row],[Cost]]</f>
        <v>1578.35</v>
      </c>
    </row>
    <row r="6448" spans="2:9" x14ac:dyDescent="0.25">
      <c r="B6448" t="s">
        <v>33</v>
      </c>
      <c r="C6448" t="s">
        <v>21</v>
      </c>
      <c r="D6448" t="s">
        <v>17</v>
      </c>
      <c r="E6448" s="1">
        <v>44522</v>
      </c>
      <c r="F6448" s="4">
        <v>4459</v>
      </c>
      <c r="G6448">
        <v>194</v>
      </c>
      <c r="H6448" s="3">
        <f>_xlfn.XLOOKUP(sales[[#This Row],[Product]],products[Product],products[Cost per box])*sales[[#This Row],[Boxes]]</f>
        <v>1319.2</v>
      </c>
      <c r="I6448" s="4">
        <f>sales[[#This Row],[Revenue]]-sales[[#This Row],[Cost]]</f>
        <v>3139.8</v>
      </c>
    </row>
    <row r="6449" spans="2:9" x14ac:dyDescent="0.25">
      <c r="B6449" t="s">
        <v>10</v>
      </c>
      <c r="C6449" t="s">
        <v>27</v>
      </c>
      <c r="D6449" t="s">
        <v>48</v>
      </c>
      <c r="E6449" s="1">
        <v>44522</v>
      </c>
      <c r="F6449" s="4">
        <v>2541</v>
      </c>
      <c r="G6449">
        <v>102</v>
      </c>
      <c r="H6449" s="3">
        <f>_xlfn.XLOOKUP(sales[[#This Row],[Product]],products[Product],products[Cost per box])*sales[[#This Row],[Boxes]]</f>
        <v>762.96</v>
      </c>
      <c r="I6449" s="4">
        <f>sales[[#This Row],[Revenue]]-sales[[#This Row],[Cost]]</f>
        <v>1778.04</v>
      </c>
    </row>
    <row r="6450" spans="2:9" x14ac:dyDescent="0.25">
      <c r="B6450" t="s">
        <v>56</v>
      </c>
      <c r="C6450" t="s">
        <v>16</v>
      </c>
      <c r="D6450" t="s">
        <v>52</v>
      </c>
      <c r="E6450" s="1">
        <v>44522</v>
      </c>
      <c r="F6450" s="4">
        <v>12208</v>
      </c>
      <c r="G6450">
        <v>1050</v>
      </c>
      <c r="H6450" s="3">
        <f>_xlfn.XLOOKUP(sales[[#This Row],[Product]],products[Product],products[Cost per box])*sales[[#This Row],[Boxes]]</f>
        <v>3486</v>
      </c>
      <c r="I6450" s="4">
        <f>sales[[#This Row],[Revenue]]-sales[[#This Row],[Cost]]</f>
        <v>8722</v>
      </c>
    </row>
    <row r="6451" spans="2:9" x14ac:dyDescent="0.25">
      <c r="B6451" t="s">
        <v>37</v>
      </c>
      <c r="C6451" t="s">
        <v>16</v>
      </c>
      <c r="D6451" t="s">
        <v>17</v>
      </c>
      <c r="E6451" s="1">
        <v>44522</v>
      </c>
      <c r="F6451" s="4">
        <v>6370</v>
      </c>
      <c r="G6451">
        <v>290</v>
      </c>
      <c r="H6451" s="3">
        <f>_xlfn.XLOOKUP(sales[[#This Row],[Product]],products[Product],products[Cost per box])*sales[[#This Row],[Boxes]]</f>
        <v>1972</v>
      </c>
      <c r="I6451" s="4">
        <f>sales[[#This Row],[Revenue]]-sales[[#This Row],[Cost]]</f>
        <v>4398</v>
      </c>
    </row>
    <row r="6452" spans="2:9" x14ac:dyDescent="0.25">
      <c r="B6452" t="s">
        <v>32</v>
      </c>
      <c r="C6452" t="s">
        <v>27</v>
      </c>
      <c r="D6452" t="s">
        <v>26</v>
      </c>
      <c r="E6452" s="1">
        <v>44522</v>
      </c>
      <c r="F6452" s="4">
        <v>2198</v>
      </c>
      <c r="G6452">
        <v>170</v>
      </c>
      <c r="H6452" s="3">
        <f>_xlfn.XLOOKUP(sales[[#This Row],[Product]],products[Product],products[Cost per box])*sales[[#This Row],[Boxes]]</f>
        <v>1093.0999999999999</v>
      </c>
      <c r="I6452" s="4">
        <f>sales[[#This Row],[Revenue]]-sales[[#This Row],[Cost]]</f>
        <v>1104.9000000000001</v>
      </c>
    </row>
    <row r="6453" spans="2:9" x14ac:dyDescent="0.25">
      <c r="B6453" t="s">
        <v>15</v>
      </c>
      <c r="C6453" t="s">
        <v>27</v>
      </c>
      <c r="D6453" t="s">
        <v>30</v>
      </c>
      <c r="E6453" s="1">
        <v>44522</v>
      </c>
      <c r="F6453" s="4">
        <v>4424</v>
      </c>
      <c r="G6453">
        <v>246</v>
      </c>
      <c r="H6453" s="3">
        <f>_xlfn.XLOOKUP(sales[[#This Row],[Product]],products[Product],products[Cost per box])*sales[[#This Row],[Boxes]]</f>
        <v>905.28000000000009</v>
      </c>
      <c r="I6453" s="4">
        <f>sales[[#This Row],[Revenue]]-sales[[#This Row],[Cost]]</f>
        <v>3518.72</v>
      </c>
    </row>
    <row r="6454" spans="2:9" x14ac:dyDescent="0.25">
      <c r="B6454" t="s">
        <v>23</v>
      </c>
      <c r="C6454" t="s">
        <v>9</v>
      </c>
      <c r="D6454" t="s">
        <v>19</v>
      </c>
      <c r="E6454" s="1">
        <v>44522</v>
      </c>
      <c r="F6454" s="4">
        <v>4921</v>
      </c>
      <c r="G6454">
        <v>274</v>
      </c>
      <c r="H6454" s="3">
        <f>_xlfn.XLOOKUP(sales[[#This Row],[Product]],products[Product],products[Cost per box])*sales[[#This Row],[Boxes]]</f>
        <v>2803.02</v>
      </c>
      <c r="I6454" s="4">
        <f>sales[[#This Row],[Revenue]]-sales[[#This Row],[Cost]]</f>
        <v>2117.98</v>
      </c>
    </row>
    <row r="6455" spans="2:9" x14ac:dyDescent="0.25">
      <c r="B6455" t="s">
        <v>13</v>
      </c>
      <c r="C6455" t="s">
        <v>27</v>
      </c>
      <c r="D6455" t="s">
        <v>52</v>
      </c>
      <c r="E6455" s="1">
        <v>44522</v>
      </c>
      <c r="F6455" s="4">
        <v>6300</v>
      </c>
      <c r="G6455">
        <v>630</v>
      </c>
      <c r="H6455" s="3">
        <f>_xlfn.XLOOKUP(sales[[#This Row],[Product]],products[Product],products[Cost per box])*sales[[#This Row],[Boxes]]</f>
        <v>2091.6</v>
      </c>
      <c r="I6455" s="4">
        <f>sales[[#This Row],[Revenue]]-sales[[#This Row],[Cost]]</f>
        <v>4208.3999999999996</v>
      </c>
    </row>
    <row r="6456" spans="2:9" x14ac:dyDescent="0.25">
      <c r="B6456" t="s">
        <v>13</v>
      </c>
      <c r="C6456" t="s">
        <v>9</v>
      </c>
      <c r="D6456" t="s">
        <v>36</v>
      </c>
      <c r="E6456" s="1">
        <v>44522</v>
      </c>
      <c r="F6456" s="4">
        <v>18011</v>
      </c>
      <c r="G6456">
        <v>2030</v>
      </c>
      <c r="H6456" s="3">
        <f>_xlfn.XLOOKUP(sales[[#This Row],[Product]],products[Product],products[Cost per box])*sales[[#This Row],[Boxes]]</f>
        <v>10231.200000000001</v>
      </c>
      <c r="I6456" s="4">
        <f>sales[[#This Row],[Revenue]]-sales[[#This Row],[Cost]]</f>
        <v>7779.7999999999993</v>
      </c>
    </row>
    <row r="6457" spans="2:9" x14ac:dyDescent="0.25">
      <c r="B6457" t="s">
        <v>13</v>
      </c>
      <c r="C6457" t="s">
        <v>21</v>
      </c>
      <c r="D6457" t="s">
        <v>45</v>
      </c>
      <c r="E6457" s="1">
        <v>44522</v>
      </c>
      <c r="F6457" s="4">
        <v>6832</v>
      </c>
      <c r="G6457">
        <v>285</v>
      </c>
      <c r="H6457" s="3">
        <f>_xlfn.XLOOKUP(sales[[#This Row],[Product]],products[Product],products[Cost per box])*sales[[#This Row],[Boxes]]</f>
        <v>2203.0500000000002</v>
      </c>
      <c r="I6457" s="4">
        <f>sales[[#This Row],[Revenue]]-sales[[#This Row],[Cost]]</f>
        <v>4628.95</v>
      </c>
    </row>
    <row r="6458" spans="2:9" x14ac:dyDescent="0.25">
      <c r="B6458" t="s">
        <v>18</v>
      </c>
      <c r="C6458" t="s">
        <v>27</v>
      </c>
      <c r="D6458" t="s">
        <v>42</v>
      </c>
      <c r="E6458" s="1">
        <v>44523</v>
      </c>
      <c r="F6458" s="4">
        <v>1708</v>
      </c>
      <c r="G6458">
        <v>114</v>
      </c>
      <c r="H6458" s="3">
        <f>_xlfn.XLOOKUP(sales[[#This Row],[Product]],products[Product],products[Cost per box])*sales[[#This Row],[Boxes]]</f>
        <v>540.36</v>
      </c>
      <c r="I6458" s="4">
        <f>sales[[#This Row],[Revenue]]-sales[[#This Row],[Cost]]</f>
        <v>1167.6399999999999</v>
      </c>
    </row>
    <row r="6459" spans="2:9" x14ac:dyDescent="0.25">
      <c r="B6459" t="s">
        <v>13</v>
      </c>
      <c r="C6459" t="s">
        <v>11</v>
      </c>
      <c r="D6459" t="s">
        <v>28</v>
      </c>
      <c r="E6459" s="1">
        <v>44523</v>
      </c>
      <c r="F6459" s="4">
        <v>1736</v>
      </c>
      <c r="G6459">
        <v>290</v>
      </c>
      <c r="H6459" s="3">
        <f>_xlfn.XLOOKUP(sales[[#This Row],[Product]],products[Product],products[Cost per box])*sales[[#This Row],[Boxes]]</f>
        <v>800.4</v>
      </c>
      <c r="I6459" s="4">
        <f>sales[[#This Row],[Revenue]]-sales[[#This Row],[Cost]]</f>
        <v>935.6</v>
      </c>
    </row>
    <row r="6460" spans="2:9" x14ac:dyDescent="0.25">
      <c r="B6460" t="s">
        <v>13</v>
      </c>
      <c r="C6460" t="s">
        <v>6</v>
      </c>
      <c r="D6460" t="s">
        <v>14</v>
      </c>
      <c r="E6460" s="1">
        <v>44523</v>
      </c>
      <c r="F6460" s="4">
        <v>3934</v>
      </c>
      <c r="G6460">
        <v>656</v>
      </c>
      <c r="H6460" s="3">
        <f>_xlfn.XLOOKUP(sales[[#This Row],[Product]],products[Product],products[Cost per box])*sales[[#This Row],[Boxes]]</f>
        <v>4139.3599999999997</v>
      </c>
      <c r="I6460" s="4">
        <f>sales[[#This Row],[Revenue]]-sales[[#This Row],[Cost]]</f>
        <v>-205.35999999999967</v>
      </c>
    </row>
    <row r="6461" spans="2:9" x14ac:dyDescent="0.25">
      <c r="B6461" t="s">
        <v>20</v>
      </c>
      <c r="C6461" t="s">
        <v>6</v>
      </c>
      <c r="D6461" t="s">
        <v>22</v>
      </c>
      <c r="E6461" s="1">
        <v>44523</v>
      </c>
      <c r="F6461" s="4">
        <v>1365</v>
      </c>
      <c r="G6461">
        <v>152</v>
      </c>
      <c r="H6461" s="3">
        <f>_xlfn.XLOOKUP(sales[[#This Row],[Product]],products[Product],products[Cost per box])*sales[[#This Row],[Boxes]]</f>
        <v>1249.44</v>
      </c>
      <c r="I6461" s="4">
        <f>sales[[#This Row],[Revenue]]-sales[[#This Row],[Cost]]</f>
        <v>115.55999999999995</v>
      </c>
    </row>
    <row r="6462" spans="2:9" x14ac:dyDescent="0.25">
      <c r="B6462" t="s">
        <v>39</v>
      </c>
      <c r="C6462" t="s">
        <v>6</v>
      </c>
      <c r="D6462" t="s">
        <v>35</v>
      </c>
      <c r="E6462" s="1">
        <v>44523</v>
      </c>
      <c r="F6462" s="4">
        <v>10437</v>
      </c>
      <c r="G6462">
        <v>550</v>
      </c>
      <c r="H6462" s="3">
        <f>_xlfn.XLOOKUP(sales[[#This Row],[Product]],products[Product],products[Cost per box])*sales[[#This Row],[Boxes]]</f>
        <v>1457.5</v>
      </c>
      <c r="I6462" s="4">
        <f>sales[[#This Row],[Revenue]]-sales[[#This Row],[Cost]]</f>
        <v>8979.5</v>
      </c>
    </row>
    <row r="6463" spans="2:9" x14ac:dyDescent="0.25">
      <c r="B6463" t="s">
        <v>18</v>
      </c>
      <c r="C6463" t="s">
        <v>11</v>
      </c>
      <c r="D6463" t="s">
        <v>19</v>
      </c>
      <c r="E6463" s="1">
        <v>44523</v>
      </c>
      <c r="F6463" s="4">
        <v>6587</v>
      </c>
      <c r="G6463">
        <v>366</v>
      </c>
      <c r="H6463" s="3">
        <f>_xlfn.XLOOKUP(sales[[#This Row],[Product]],products[Product],products[Cost per box])*sales[[#This Row],[Boxes]]</f>
        <v>3744.1800000000003</v>
      </c>
      <c r="I6463" s="4">
        <f>sales[[#This Row],[Revenue]]-sales[[#This Row],[Cost]]</f>
        <v>2842.8199999999997</v>
      </c>
    </row>
    <row r="6464" spans="2:9" x14ac:dyDescent="0.25">
      <c r="B6464" t="s">
        <v>53</v>
      </c>
      <c r="C6464" t="s">
        <v>16</v>
      </c>
      <c r="D6464" t="s">
        <v>42</v>
      </c>
      <c r="E6464" s="1">
        <v>44523</v>
      </c>
      <c r="F6464" s="4">
        <v>7994</v>
      </c>
      <c r="G6464">
        <v>571</v>
      </c>
      <c r="H6464" s="3">
        <f>_xlfn.XLOOKUP(sales[[#This Row],[Product]],products[Product],products[Cost per box])*sales[[#This Row],[Boxes]]</f>
        <v>2706.54</v>
      </c>
      <c r="I6464" s="4">
        <f>sales[[#This Row],[Revenue]]-sales[[#This Row],[Cost]]</f>
        <v>5287.46</v>
      </c>
    </row>
    <row r="6465" spans="2:9" x14ac:dyDescent="0.25">
      <c r="B6465" t="s">
        <v>5</v>
      </c>
      <c r="C6465" t="s">
        <v>27</v>
      </c>
      <c r="D6465" t="s">
        <v>19</v>
      </c>
      <c r="E6465" s="1">
        <v>44523</v>
      </c>
      <c r="F6465" s="4">
        <v>9114</v>
      </c>
      <c r="G6465">
        <v>537</v>
      </c>
      <c r="H6465" s="3">
        <f>_xlfn.XLOOKUP(sales[[#This Row],[Product]],products[Product],products[Cost per box])*sales[[#This Row],[Boxes]]</f>
        <v>5493.51</v>
      </c>
      <c r="I6465" s="4">
        <f>sales[[#This Row],[Revenue]]-sales[[#This Row],[Cost]]</f>
        <v>3620.49</v>
      </c>
    </row>
    <row r="6466" spans="2:9" x14ac:dyDescent="0.25">
      <c r="B6466" t="s">
        <v>8</v>
      </c>
      <c r="C6466" t="s">
        <v>21</v>
      </c>
      <c r="D6466" t="s">
        <v>19</v>
      </c>
      <c r="E6466" s="1">
        <v>44523</v>
      </c>
      <c r="F6466" s="4">
        <v>371</v>
      </c>
      <c r="G6466">
        <v>24</v>
      </c>
      <c r="H6466" s="3">
        <f>_xlfn.XLOOKUP(sales[[#This Row],[Product]],products[Product],products[Cost per box])*sales[[#This Row],[Boxes]]</f>
        <v>245.52</v>
      </c>
      <c r="I6466" s="4">
        <f>sales[[#This Row],[Revenue]]-sales[[#This Row],[Cost]]</f>
        <v>125.47999999999999</v>
      </c>
    </row>
    <row r="6467" spans="2:9" x14ac:dyDescent="0.25">
      <c r="B6467" t="s">
        <v>37</v>
      </c>
      <c r="C6467" t="s">
        <v>9</v>
      </c>
      <c r="D6467" t="s">
        <v>43</v>
      </c>
      <c r="E6467" s="1">
        <v>44523</v>
      </c>
      <c r="F6467" s="4">
        <v>4865</v>
      </c>
      <c r="G6467">
        <v>232</v>
      </c>
      <c r="H6467" s="3">
        <f>_xlfn.XLOOKUP(sales[[#This Row],[Product]],products[Product],products[Cost per box])*sales[[#This Row],[Boxes]]</f>
        <v>893.2</v>
      </c>
      <c r="I6467" s="4">
        <f>sales[[#This Row],[Revenue]]-sales[[#This Row],[Cost]]</f>
        <v>3971.8</v>
      </c>
    </row>
    <row r="6468" spans="2:9" x14ac:dyDescent="0.25">
      <c r="B6468" t="s">
        <v>41</v>
      </c>
      <c r="C6468" t="s">
        <v>16</v>
      </c>
      <c r="D6468" t="s">
        <v>44</v>
      </c>
      <c r="E6468" s="1">
        <v>44523</v>
      </c>
      <c r="F6468" s="4">
        <v>11123</v>
      </c>
      <c r="G6468">
        <v>464</v>
      </c>
      <c r="H6468" s="3">
        <f>_xlfn.XLOOKUP(sales[[#This Row],[Product]],products[Product],products[Cost per box])*sales[[#This Row],[Boxes]]</f>
        <v>4440.4800000000005</v>
      </c>
      <c r="I6468" s="4">
        <f>sales[[#This Row],[Revenue]]-sales[[#This Row],[Cost]]</f>
        <v>6682.5199999999995</v>
      </c>
    </row>
    <row r="6469" spans="2:9" x14ac:dyDescent="0.25">
      <c r="B6469" t="s">
        <v>37</v>
      </c>
      <c r="C6469" t="s">
        <v>11</v>
      </c>
      <c r="D6469" t="s">
        <v>38</v>
      </c>
      <c r="E6469" s="1">
        <v>44523</v>
      </c>
      <c r="F6469" s="4">
        <v>8687</v>
      </c>
      <c r="G6469">
        <v>335</v>
      </c>
      <c r="H6469" s="3">
        <f>_xlfn.XLOOKUP(sales[[#This Row],[Product]],products[Product],products[Cost per box])*sales[[#This Row],[Boxes]]</f>
        <v>3329.8999999999996</v>
      </c>
      <c r="I6469" s="4">
        <f>sales[[#This Row],[Revenue]]-sales[[#This Row],[Cost]]</f>
        <v>5357.1</v>
      </c>
    </row>
    <row r="6470" spans="2:9" x14ac:dyDescent="0.25">
      <c r="B6470" t="s">
        <v>39</v>
      </c>
      <c r="C6470" t="s">
        <v>21</v>
      </c>
      <c r="D6470" t="s">
        <v>24</v>
      </c>
      <c r="E6470" s="1">
        <v>44523</v>
      </c>
      <c r="F6470" s="4">
        <v>714</v>
      </c>
      <c r="G6470">
        <v>36</v>
      </c>
      <c r="H6470" s="3">
        <f>_xlfn.XLOOKUP(sales[[#This Row],[Product]],products[Product],products[Cost per box])*sales[[#This Row],[Boxes]]</f>
        <v>378.36</v>
      </c>
      <c r="I6470" s="4">
        <f>sales[[#This Row],[Revenue]]-sales[[#This Row],[Cost]]</f>
        <v>335.64</v>
      </c>
    </row>
    <row r="6471" spans="2:9" x14ac:dyDescent="0.25">
      <c r="B6471" t="s">
        <v>49</v>
      </c>
      <c r="C6471" t="s">
        <v>27</v>
      </c>
      <c r="D6471" t="s">
        <v>48</v>
      </c>
      <c r="E6471" s="1">
        <v>44523</v>
      </c>
      <c r="F6471" s="4">
        <v>3346</v>
      </c>
      <c r="G6471">
        <v>134</v>
      </c>
      <c r="H6471" s="3">
        <f>_xlfn.XLOOKUP(sales[[#This Row],[Product]],products[Product],products[Cost per box])*sales[[#This Row],[Boxes]]</f>
        <v>1002.32</v>
      </c>
      <c r="I6471" s="4">
        <f>sales[[#This Row],[Revenue]]-sales[[#This Row],[Cost]]</f>
        <v>2343.6799999999998</v>
      </c>
    </row>
    <row r="6472" spans="2:9" x14ac:dyDescent="0.25">
      <c r="B6472" t="s">
        <v>15</v>
      </c>
      <c r="C6472" t="s">
        <v>16</v>
      </c>
      <c r="D6472" t="s">
        <v>22</v>
      </c>
      <c r="E6472" s="1">
        <v>44523</v>
      </c>
      <c r="F6472" s="4">
        <v>3773</v>
      </c>
      <c r="G6472">
        <v>420</v>
      </c>
      <c r="H6472" s="3">
        <f>_xlfn.XLOOKUP(sales[[#This Row],[Product]],products[Product],products[Cost per box])*sales[[#This Row],[Boxes]]</f>
        <v>3452.4</v>
      </c>
      <c r="I6472" s="4">
        <f>sales[[#This Row],[Revenue]]-sales[[#This Row],[Cost]]</f>
        <v>320.59999999999991</v>
      </c>
    </row>
    <row r="6473" spans="2:9" x14ac:dyDescent="0.25">
      <c r="B6473" t="s">
        <v>33</v>
      </c>
      <c r="C6473" t="s">
        <v>16</v>
      </c>
      <c r="D6473" t="s">
        <v>31</v>
      </c>
      <c r="E6473" s="1">
        <v>44523</v>
      </c>
      <c r="F6473" s="4">
        <v>2464</v>
      </c>
      <c r="G6473">
        <v>206</v>
      </c>
      <c r="H6473" s="3">
        <f>_xlfn.XLOOKUP(sales[[#This Row],[Product]],products[Product],products[Cost per box])*sales[[#This Row],[Boxes]]</f>
        <v>1178.32</v>
      </c>
      <c r="I6473" s="4">
        <f>sales[[#This Row],[Revenue]]-sales[[#This Row],[Cost]]</f>
        <v>1285.68</v>
      </c>
    </row>
    <row r="6474" spans="2:9" x14ac:dyDescent="0.25">
      <c r="B6474" t="s">
        <v>34</v>
      </c>
      <c r="C6474" t="s">
        <v>11</v>
      </c>
      <c r="D6474" t="s">
        <v>36</v>
      </c>
      <c r="E6474" s="1">
        <v>44523</v>
      </c>
      <c r="F6474" s="4">
        <v>7518</v>
      </c>
      <c r="G6474">
        <v>910</v>
      </c>
      <c r="H6474" s="3">
        <f>_xlfn.XLOOKUP(sales[[#This Row],[Product]],products[Product],products[Cost per box])*sales[[#This Row],[Boxes]]</f>
        <v>4586.3999999999996</v>
      </c>
      <c r="I6474" s="4">
        <f>sales[[#This Row],[Revenue]]-sales[[#This Row],[Cost]]</f>
        <v>2931.6000000000004</v>
      </c>
    </row>
    <row r="6475" spans="2:9" x14ac:dyDescent="0.25">
      <c r="B6475" t="s">
        <v>15</v>
      </c>
      <c r="C6475" t="s">
        <v>27</v>
      </c>
      <c r="D6475" t="s">
        <v>28</v>
      </c>
      <c r="E6475" s="1">
        <v>44523</v>
      </c>
      <c r="F6475" s="4">
        <v>5278</v>
      </c>
      <c r="G6475">
        <v>770</v>
      </c>
      <c r="H6475" s="3">
        <f>_xlfn.XLOOKUP(sales[[#This Row],[Product]],products[Product],products[Cost per box])*sales[[#This Row],[Boxes]]</f>
        <v>2125.1999999999998</v>
      </c>
      <c r="I6475" s="4">
        <f>sales[[#This Row],[Revenue]]-sales[[#This Row],[Cost]]</f>
        <v>3152.8</v>
      </c>
    </row>
    <row r="6476" spans="2:9" x14ac:dyDescent="0.25">
      <c r="B6476" t="s">
        <v>51</v>
      </c>
      <c r="C6476" t="s">
        <v>16</v>
      </c>
      <c r="D6476" t="s">
        <v>7</v>
      </c>
      <c r="E6476" s="1">
        <v>44523</v>
      </c>
      <c r="F6476" s="4">
        <v>7763</v>
      </c>
      <c r="G6476">
        <v>486</v>
      </c>
      <c r="H6476" s="3">
        <f>_xlfn.XLOOKUP(sales[[#This Row],[Product]],products[Product],products[Cost per box])*sales[[#This Row],[Boxes]]</f>
        <v>2502.9</v>
      </c>
      <c r="I6476" s="4">
        <f>sales[[#This Row],[Revenue]]-sales[[#This Row],[Cost]]</f>
        <v>5260.1</v>
      </c>
    </row>
    <row r="6477" spans="2:9" x14ac:dyDescent="0.25">
      <c r="B6477" t="s">
        <v>40</v>
      </c>
      <c r="C6477" t="s">
        <v>11</v>
      </c>
      <c r="D6477" t="s">
        <v>24</v>
      </c>
      <c r="E6477" s="1">
        <v>44523</v>
      </c>
      <c r="F6477" s="4">
        <v>2443</v>
      </c>
      <c r="G6477">
        <v>129</v>
      </c>
      <c r="H6477" s="3">
        <f>_xlfn.XLOOKUP(sales[[#This Row],[Product]],products[Product],products[Cost per box])*sales[[#This Row],[Boxes]]</f>
        <v>1355.79</v>
      </c>
      <c r="I6477" s="4">
        <f>sales[[#This Row],[Revenue]]-sales[[#This Row],[Cost]]</f>
        <v>1087.21</v>
      </c>
    </row>
    <row r="6478" spans="2:9" x14ac:dyDescent="0.25">
      <c r="B6478" t="s">
        <v>13</v>
      </c>
      <c r="C6478" t="s">
        <v>27</v>
      </c>
      <c r="D6478" t="s">
        <v>35</v>
      </c>
      <c r="E6478" s="1">
        <v>44523</v>
      </c>
      <c r="F6478" s="4">
        <v>4235</v>
      </c>
      <c r="G6478">
        <v>250</v>
      </c>
      <c r="H6478" s="3">
        <f>_xlfn.XLOOKUP(sales[[#This Row],[Product]],products[Product],products[Cost per box])*sales[[#This Row],[Boxes]]</f>
        <v>662.5</v>
      </c>
      <c r="I6478" s="4">
        <f>sales[[#This Row],[Revenue]]-sales[[#This Row],[Cost]]</f>
        <v>3572.5</v>
      </c>
    </row>
    <row r="6479" spans="2:9" x14ac:dyDescent="0.25">
      <c r="B6479" t="s">
        <v>41</v>
      </c>
      <c r="C6479" t="s">
        <v>27</v>
      </c>
      <c r="D6479" t="s">
        <v>50</v>
      </c>
      <c r="E6479" s="1">
        <v>44523</v>
      </c>
      <c r="F6479" s="4">
        <v>4928</v>
      </c>
      <c r="G6479">
        <v>224</v>
      </c>
      <c r="H6479" s="3">
        <f>_xlfn.XLOOKUP(sales[[#This Row],[Product]],products[Product],products[Cost per box])*sales[[#This Row],[Boxes]]</f>
        <v>2779.84</v>
      </c>
      <c r="I6479" s="4">
        <f>sales[[#This Row],[Revenue]]-sales[[#This Row],[Cost]]</f>
        <v>2148.16</v>
      </c>
    </row>
    <row r="6480" spans="2:9" x14ac:dyDescent="0.25">
      <c r="B6480" t="s">
        <v>8</v>
      </c>
      <c r="C6480" t="s">
        <v>9</v>
      </c>
      <c r="D6480" t="s">
        <v>48</v>
      </c>
      <c r="E6480" s="1">
        <v>44523</v>
      </c>
      <c r="F6480" s="4">
        <v>3528</v>
      </c>
      <c r="G6480">
        <v>131</v>
      </c>
      <c r="H6480" s="3">
        <f>_xlfn.XLOOKUP(sales[[#This Row],[Product]],products[Product],products[Cost per box])*sales[[#This Row],[Boxes]]</f>
        <v>979.88000000000011</v>
      </c>
      <c r="I6480" s="4">
        <f>sales[[#This Row],[Revenue]]-sales[[#This Row],[Cost]]</f>
        <v>2548.12</v>
      </c>
    </row>
    <row r="6481" spans="2:9" x14ac:dyDescent="0.25">
      <c r="B6481" t="s">
        <v>54</v>
      </c>
      <c r="C6481" t="s">
        <v>16</v>
      </c>
      <c r="D6481" t="s">
        <v>35</v>
      </c>
      <c r="E6481" s="1">
        <v>44523</v>
      </c>
      <c r="F6481" s="4">
        <v>9177</v>
      </c>
      <c r="G6481">
        <v>483</v>
      </c>
      <c r="H6481" s="3">
        <f>_xlfn.XLOOKUP(sales[[#This Row],[Product]],products[Product],products[Cost per box])*sales[[#This Row],[Boxes]]</f>
        <v>1279.95</v>
      </c>
      <c r="I6481" s="4">
        <f>sales[[#This Row],[Revenue]]-sales[[#This Row],[Cost]]</f>
        <v>7897.05</v>
      </c>
    </row>
    <row r="6482" spans="2:9" x14ac:dyDescent="0.25">
      <c r="B6482" t="s">
        <v>10</v>
      </c>
      <c r="C6482" t="s">
        <v>9</v>
      </c>
      <c r="D6482" t="s">
        <v>52</v>
      </c>
      <c r="E6482" s="1">
        <v>44523</v>
      </c>
      <c r="F6482" s="4">
        <v>15680</v>
      </c>
      <c r="G6482">
        <v>1330</v>
      </c>
      <c r="H6482" s="3">
        <f>_xlfn.XLOOKUP(sales[[#This Row],[Product]],products[Product],products[Cost per box])*sales[[#This Row],[Boxes]]</f>
        <v>4415.5999999999995</v>
      </c>
      <c r="I6482" s="4">
        <f>sales[[#This Row],[Revenue]]-sales[[#This Row],[Cost]]</f>
        <v>11264.400000000001</v>
      </c>
    </row>
    <row r="6483" spans="2:9" x14ac:dyDescent="0.25">
      <c r="B6483" t="s">
        <v>51</v>
      </c>
      <c r="C6483" t="s">
        <v>9</v>
      </c>
      <c r="D6483" t="s">
        <v>19</v>
      </c>
      <c r="E6483" s="1">
        <v>44523</v>
      </c>
      <c r="F6483" s="4">
        <v>16443</v>
      </c>
      <c r="G6483">
        <v>980</v>
      </c>
      <c r="H6483" s="3">
        <f>_xlfn.XLOOKUP(sales[[#This Row],[Product]],products[Product],products[Cost per box])*sales[[#This Row],[Boxes]]</f>
        <v>10025.4</v>
      </c>
      <c r="I6483" s="4">
        <f>sales[[#This Row],[Revenue]]-sales[[#This Row],[Cost]]</f>
        <v>6417.6</v>
      </c>
    </row>
    <row r="6484" spans="2:9" x14ac:dyDescent="0.25">
      <c r="B6484" t="s">
        <v>39</v>
      </c>
      <c r="C6484" t="s">
        <v>16</v>
      </c>
      <c r="D6484" t="s">
        <v>50</v>
      </c>
      <c r="E6484" s="1">
        <v>44523</v>
      </c>
      <c r="F6484" s="4">
        <v>7308</v>
      </c>
      <c r="G6484">
        <v>333</v>
      </c>
      <c r="H6484" s="3">
        <f>_xlfn.XLOOKUP(sales[[#This Row],[Product]],products[Product],products[Cost per box])*sales[[#This Row],[Boxes]]</f>
        <v>4132.53</v>
      </c>
      <c r="I6484" s="4">
        <f>sales[[#This Row],[Revenue]]-sales[[#This Row],[Cost]]</f>
        <v>3175.4700000000003</v>
      </c>
    </row>
    <row r="6485" spans="2:9" x14ac:dyDescent="0.25">
      <c r="B6485" t="s">
        <v>37</v>
      </c>
      <c r="C6485" t="s">
        <v>6</v>
      </c>
      <c r="D6485" t="s">
        <v>38</v>
      </c>
      <c r="E6485" s="1">
        <v>44523</v>
      </c>
      <c r="F6485" s="4">
        <v>5481</v>
      </c>
      <c r="G6485">
        <v>203</v>
      </c>
      <c r="H6485" s="3">
        <f>_xlfn.XLOOKUP(sales[[#This Row],[Product]],products[Product],products[Cost per box])*sales[[#This Row],[Boxes]]</f>
        <v>2017.82</v>
      </c>
      <c r="I6485" s="4">
        <f>sales[[#This Row],[Revenue]]-sales[[#This Row],[Cost]]</f>
        <v>3463.1800000000003</v>
      </c>
    </row>
    <row r="6486" spans="2:9" x14ac:dyDescent="0.25">
      <c r="B6486" t="s">
        <v>20</v>
      </c>
      <c r="C6486" t="s">
        <v>16</v>
      </c>
      <c r="D6486" t="s">
        <v>26</v>
      </c>
      <c r="E6486" s="1">
        <v>44523</v>
      </c>
      <c r="F6486" s="4">
        <v>847</v>
      </c>
      <c r="G6486">
        <v>66</v>
      </c>
      <c r="H6486" s="3">
        <f>_xlfn.XLOOKUP(sales[[#This Row],[Product]],products[Product],products[Cost per box])*sales[[#This Row],[Boxes]]</f>
        <v>424.38</v>
      </c>
      <c r="I6486" s="4">
        <f>sales[[#This Row],[Revenue]]-sales[[#This Row],[Cost]]</f>
        <v>422.62</v>
      </c>
    </row>
    <row r="6487" spans="2:9" x14ac:dyDescent="0.25">
      <c r="B6487" t="s">
        <v>37</v>
      </c>
      <c r="C6487" t="s">
        <v>11</v>
      </c>
      <c r="D6487" t="s">
        <v>47</v>
      </c>
      <c r="E6487" s="1">
        <v>44524</v>
      </c>
      <c r="F6487" s="4">
        <v>3150</v>
      </c>
      <c r="G6487">
        <v>210</v>
      </c>
      <c r="H6487" s="3">
        <f>_xlfn.XLOOKUP(sales[[#This Row],[Product]],products[Product],products[Cost per box])*sales[[#This Row],[Boxes]]</f>
        <v>1104.5999999999999</v>
      </c>
      <c r="I6487" s="4">
        <f>sales[[#This Row],[Revenue]]-sales[[#This Row],[Cost]]</f>
        <v>2045.4</v>
      </c>
    </row>
    <row r="6488" spans="2:9" x14ac:dyDescent="0.25">
      <c r="B6488" t="s">
        <v>46</v>
      </c>
      <c r="C6488" t="s">
        <v>9</v>
      </c>
      <c r="D6488" t="s">
        <v>45</v>
      </c>
      <c r="E6488" s="1">
        <v>44524</v>
      </c>
      <c r="F6488" s="4">
        <v>7427</v>
      </c>
      <c r="G6488">
        <v>310</v>
      </c>
      <c r="H6488" s="3">
        <f>_xlfn.XLOOKUP(sales[[#This Row],[Product]],products[Product],products[Cost per box])*sales[[#This Row],[Boxes]]</f>
        <v>2396.3000000000002</v>
      </c>
      <c r="I6488" s="4">
        <f>sales[[#This Row],[Revenue]]-sales[[#This Row],[Cost]]</f>
        <v>5030.7</v>
      </c>
    </row>
    <row r="6489" spans="2:9" x14ac:dyDescent="0.25">
      <c r="B6489" t="s">
        <v>18</v>
      </c>
      <c r="C6489" t="s">
        <v>21</v>
      </c>
      <c r="D6489" t="s">
        <v>12</v>
      </c>
      <c r="E6489" s="1">
        <v>44524</v>
      </c>
      <c r="F6489" s="4">
        <v>2548</v>
      </c>
      <c r="G6489">
        <v>170</v>
      </c>
      <c r="H6489" s="3">
        <f>_xlfn.XLOOKUP(sales[[#This Row],[Product]],products[Product],products[Cost per box])*sales[[#This Row],[Boxes]]</f>
        <v>1433.1</v>
      </c>
      <c r="I6489" s="4">
        <f>sales[[#This Row],[Revenue]]-sales[[#This Row],[Cost]]</f>
        <v>1114.9000000000001</v>
      </c>
    </row>
    <row r="6490" spans="2:9" x14ac:dyDescent="0.25">
      <c r="B6490" t="s">
        <v>55</v>
      </c>
      <c r="C6490" t="s">
        <v>27</v>
      </c>
      <c r="D6490" t="s">
        <v>47</v>
      </c>
      <c r="E6490" s="1">
        <v>44524</v>
      </c>
      <c r="F6490" s="4">
        <v>3913</v>
      </c>
      <c r="G6490">
        <v>231</v>
      </c>
      <c r="H6490" s="3">
        <f>_xlfn.XLOOKUP(sales[[#This Row],[Product]],products[Product],products[Cost per box])*sales[[#This Row],[Boxes]]</f>
        <v>1215.06</v>
      </c>
      <c r="I6490" s="4">
        <f>sales[[#This Row],[Revenue]]-sales[[#This Row],[Cost]]</f>
        <v>2697.94</v>
      </c>
    </row>
    <row r="6491" spans="2:9" x14ac:dyDescent="0.25">
      <c r="B6491" t="s">
        <v>51</v>
      </c>
      <c r="C6491" t="s">
        <v>6</v>
      </c>
      <c r="D6491" t="s">
        <v>28</v>
      </c>
      <c r="E6491" s="1">
        <v>44524</v>
      </c>
      <c r="F6491" s="4">
        <v>14140</v>
      </c>
      <c r="G6491">
        <v>2030</v>
      </c>
      <c r="H6491" s="3">
        <f>_xlfn.XLOOKUP(sales[[#This Row],[Product]],products[Product],products[Cost per box])*sales[[#This Row],[Boxes]]</f>
        <v>5602.7999999999993</v>
      </c>
      <c r="I6491" s="4">
        <f>sales[[#This Row],[Revenue]]-sales[[#This Row],[Cost]]</f>
        <v>8537.2000000000007</v>
      </c>
    </row>
    <row r="6492" spans="2:9" x14ac:dyDescent="0.25">
      <c r="B6492" t="s">
        <v>53</v>
      </c>
      <c r="C6492" t="s">
        <v>11</v>
      </c>
      <c r="D6492" t="s">
        <v>24</v>
      </c>
      <c r="E6492" s="1">
        <v>44524</v>
      </c>
      <c r="F6492" s="4">
        <v>1008</v>
      </c>
      <c r="G6492">
        <v>54</v>
      </c>
      <c r="H6492" s="3">
        <f>_xlfn.XLOOKUP(sales[[#This Row],[Product]],products[Product],products[Cost per box])*sales[[#This Row],[Boxes]]</f>
        <v>567.54</v>
      </c>
      <c r="I6492" s="4">
        <f>sales[[#This Row],[Revenue]]-sales[[#This Row],[Cost]]</f>
        <v>440.46000000000004</v>
      </c>
    </row>
    <row r="6493" spans="2:9" x14ac:dyDescent="0.25">
      <c r="B6493" t="s">
        <v>54</v>
      </c>
      <c r="C6493" t="s">
        <v>16</v>
      </c>
      <c r="D6493" t="s">
        <v>24</v>
      </c>
      <c r="E6493" s="1">
        <v>44524</v>
      </c>
      <c r="F6493" s="4">
        <v>5985</v>
      </c>
      <c r="G6493">
        <v>333</v>
      </c>
      <c r="H6493" s="3">
        <f>_xlfn.XLOOKUP(sales[[#This Row],[Product]],products[Product],products[Cost per box])*sales[[#This Row],[Boxes]]</f>
        <v>3499.83</v>
      </c>
      <c r="I6493" s="4">
        <f>sales[[#This Row],[Revenue]]-sales[[#This Row],[Cost]]</f>
        <v>2485.17</v>
      </c>
    </row>
    <row r="6494" spans="2:9" x14ac:dyDescent="0.25">
      <c r="B6494" t="s">
        <v>8</v>
      </c>
      <c r="C6494" t="s">
        <v>21</v>
      </c>
      <c r="D6494" t="s">
        <v>26</v>
      </c>
      <c r="E6494" s="1">
        <v>44524</v>
      </c>
      <c r="F6494" s="4">
        <v>4172</v>
      </c>
      <c r="G6494">
        <v>380</v>
      </c>
      <c r="H6494" s="3">
        <f>_xlfn.XLOOKUP(sales[[#This Row],[Product]],products[Product],products[Cost per box])*sales[[#This Row],[Boxes]]</f>
        <v>2443.4</v>
      </c>
      <c r="I6494" s="4">
        <f>sales[[#This Row],[Revenue]]-sales[[#This Row],[Cost]]</f>
        <v>1728.6</v>
      </c>
    </row>
    <row r="6495" spans="2:9" x14ac:dyDescent="0.25">
      <c r="B6495" t="s">
        <v>56</v>
      </c>
      <c r="C6495" t="s">
        <v>6</v>
      </c>
      <c r="D6495" t="s">
        <v>7</v>
      </c>
      <c r="E6495" s="1">
        <v>44524</v>
      </c>
      <c r="F6495" s="4">
        <v>5838</v>
      </c>
      <c r="G6495">
        <v>417</v>
      </c>
      <c r="H6495" s="3">
        <f>_xlfn.XLOOKUP(sales[[#This Row],[Product]],products[Product],products[Cost per box])*sales[[#This Row],[Boxes]]</f>
        <v>2147.5500000000002</v>
      </c>
      <c r="I6495" s="4">
        <f>sales[[#This Row],[Revenue]]-sales[[#This Row],[Cost]]</f>
        <v>3690.45</v>
      </c>
    </row>
    <row r="6496" spans="2:9" x14ac:dyDescent="0.25">
      <c r="B6496" t="s">
        <v>51</v>
      </c>
      <c r="C6496" t="s">
        <v>21</v>
      </c>
      <c r="D6496" t="s">
        <v>36</v>
      </c>
      <c r="E6496" s="1">
        <v>44524</v>
      </c>
      <c r="F6496" s="4">
        <v>5215</v>
      </c>
      <c r="G6496">
        <v>770</v>
      </c>
      <c r="H6496" s="3">
        <f>_xlfn.XLOOKUP(sales[[#This Row],[Product]],products[Product],products[Cost per box])*sales[[#This Row],[Boxes]]</f>
        <v>3880.8</v>
      </c>
      <c r="I6496" s="4">
        <f>sales[[#This Row],[Revenue]]-sales[[#This Row],[Cost]]</f>
        <v>1334.1999999999998</v>
      </c>
    </row>
    <row r="6497" spans="2:9" x14ac:dyDescent="0.25">
      <c r="B6497" t="s">
        <v>8</v>
      </c>
      <c r="C6497" t="s">
        <v>9</v>
      </c>
      <c r="D6497" t="s">
        <v>52</v>
      </c>
      <c r="E6497" s="1">
        <v>44524</v>
      </c>
      <c r="F6497" s="4">
        <v>4795</v>
      </c>
      <c r="G6497">
        <v>436</v>
      </c>
      <c r="H6497" s="3">
        <f>_xlfn.XLOOKUP(sales[[#This Row],[Product]],products[Product],products[Cost per box])*sales[[#This Row],[Boxes]]</f>
        <v>1447.52</v>
      </c>
      <c r="I6497" s="4">
        <f>sales[[#This Row],[Revenue]]-sales[[#This Row],[Cost]]</f>
        <v>3347.48</v>
      </c>
    </row>
    <row r="6498" spans="2:9" x14ac:dyDescent="0.25">
      <c r="B6498" t="s">
        <v>32</v>
      </c>
      <c r="C6498" t="s">
        <v>6</v>
      </c>
      <c r="D6498" t="s">
        <v>50</v>
      </c>
      <c r="E6498" s="1">
        <v>44524</v>
      </c>
      <c r="F6498" s="4">
        <v>1155</v>
      </c>
      <c r="G6498">
        <v>51</v>
      </c>
      <c r="H6498" s="3">
        <f>_xlfn.XLOOKUP(sales[[#This Row],[Product]],products[Product],products[Cost per box])*sales[[#This Row],[Boxes]]</f>
        <v>632.91</v>
      </c>
      <c r="I6498" s="4">
        <f>sales[[#This Row],[Revenue]]-sales[[#This Row],[Cost]]</f>
        <v>522.09</v>
      </c>
    </row>
    <row r="6499" spans="2:9" x14ac:dyDescent="0.25">
      <c r="B6499" t="s">
        <v>54</v>
      </c>
      <c r="C6499" t="s">
        <v>11</v>
      </c>
      <c r="D6499" t="s">
        <v>45</v>
      </c>
      <c r="E6499" s="1">
        <v>44524</v>
      </c>
      <c r="F6499" s="4">
        <v>3325</v>
      </c>
      <c r="G6499">
        <v>152</v>
      </c>
      <c r="H6499" s="3">
        <f>_xlfn.XLOOKUP(sales[[#This Row],[Product]],products[Product],products[Cost per box])*sales[[#This Row],[Boxes]]</f>
        <v>1174.96</v>
      </c>
      <c r="I6499" s="4">
        <f>sales[[#This Row],[Revenue]]-sales[[#This Row],[Cost]]</f>
        <v>2150.04</v>
      </c>
    </row>
    <row r="6500" spans="2:9" x14ac:dyDescent="0.25">
      <c r="B6500" t="s">
        <v>5</v>
      </c>
      <c r="C6500" t="s">
        <v>16</v>
      </c>
      <c r="D6500" t="s">
        <v>30</v>
      </c>
      <c r="E6500" s="1">
        <v>44524</v>
      </c>
      <c r="F6500" s="4">
        <v>4116</v>
      </c>
      <c r="G6500">
        <v>229</v>
      </c>
      <c r="H6500" s="3">
        <f>_xlfn.XLOOKUP(sales[[#This Row],[Product]],products[Product],products[Cost per box])*sales[[#This Row],[Boxes]]</f>
        <v>842.72</v>
      </c>
      <c r="I6500" s="4">
        <f>sales[[#This Row],[Revenue]]-sales[[#This Row],[Cost]]</f>
        <v>3273.2799999999997</v>
      </c>
    </row>
    <row r="6501" spans="2:9" x14ac:dyDescent="0.25">
      <c r="B6501" t="s">
        <v>15</v>
      </c>
      <c r="C6501" t="s">
        <v>16</v>
      </c>
      <c r="D6501" t="s">
        <v>24</v>
      </c>
      <c r="E6501" s="1">
        <v>44524</v>
      </c>
      <c r="F6501" s="4">
        <v>9849</v>
      </c>
      <c r="G6501">
        <v>493</v>
      </c>
      <c r="H6501" s="3">
        <f>_xlfn.XLOOKUP(sales[[#This Row],[Product]],products[Product],products[Cost per box])*sales[[#This Row],[Boxes]]</f>
        <v>5181.43</v>
      </c>
      <c r="I6501" s="4">
        <f>sales[[#This Row],[Revenue]]-sales[[#This Row],[Cost]]</f>
        <v>4667.57</v>
      </c>
    </row>
    <row r="6502" spans="2:9" x14ac:dyDescent="0.25">
      <c r="B6502" t="s">
        <v>39</v>
      </c>
      <c r="C6502" t="s">
        <v>6</v>
      </c>
      <c r="D6502" t="s">
        <v>22</v>
      </c>
      <c r="E6502" s="1">
        <v>44524</v>
      </c>
      <c r="F6502" s="4">
        <v>3976</v>
      </c>
      <c r="G6502">
        <v>442</v>
      </c>
      <c r="H6502" s="3">
        <f>_xlfn.XLOOKUP(sales[[#This Row],[Product]],products[Product],products[Cost per box])*sales[[#This Row],[Boxes]]</f>
        <v>3633.2400000000002</v>
      </c>
      <c r="I6502" s="4">
        <f>sales[[#This Row],[Revenue]]-sales[[#This Row],[Cost]]</f>
        <v>342.75999999999976</v>
      </c>
    </row>
    <row r="6503" spans="2:9" x14ac:dyDescent="0.25">
      <c r="B6503" t="s">
        <v>39</v>
      </c>
      <c r="C6503" t="s">
        <v>6</v>
      </c>
      <c r="D6503" t="s">
        <v>14</v>
      </c>
      <c r="E6503" s="1">
        <v>44524</v>
      </c>
      <c r="F6503" s="4">
        <v>7175</v>
      </c>
      <c r="G6503">
        <v>1190</v>
      </c>
      <c r="H6503" s="3">
        <f>_xlfn.XLOOKUP(sales[[#This Row],[Product]],products[Product],products[Cost per box])*sales[[#This Row],[Boxes]]</f>
        <v>7508.9</v>
      </c>
      <c r="I6503" s="4">
        <f>sales[[#This Row],[Revenue]]-sales[[#This Row],[Cost]]</f>
        <v>-333.89999999999964</v>
      </c>
    </row>
    <row r="6504" spans="2:9" x14ac:dyDescent="0.25">
      <c r="B6504" t="s">
        <v>56</v>
      </c>
      <c r="C6504" t="s">
        <v>27</v>
      </c>
      <c r="D6504" t="s">
        <v>7</v>
      </c>
      <c r="E6504" s="1">
        <v>44524</v>
      </c>
      <c r="F6504" s="4">
        <v>19677</v>
      </c>
      <c r="G6504">
        <v>1260</v>
      </c>
      <c r="H6504" s="3">
        <f>_xlfn.XLOOKUP(sales[[#This Row],[Product]],products[Product],products[Cost per box])*sales[[#This Row],[Boxes]]</f>
        <v>6489</v>
      </c>
      <c r="I6504" s="4">
        <f>sales[[#This Row],[Revenue]]-sales[[#This Row],[Cost]]</f>
        <v>13188</v>
      </c>
    </row>
    <row r="6505" spans="2:9" x14ac:dyDescent="0.25">
      <c r="B6505" t="s">
        <v>5</v>
      </c>
      <c r="C6505" t="s">
        <v>21</v>
      </c>
      <c r="D6505" t="s">
        <v>17</v>
      </c>
      <c r="E6505" s="1">
        <v>44524</v>
      </c>
      <c r="F6505" s="4">
        <v>7000</v>
      </c>
      <c r="G6505">
        <v>334</v>
      </c>
      <c r="H6505" s="3">
        <f>_xlfn.XLOOKUP(sales[[#This Row],[Product]],products[Product],products[Cost per box])*sales[[#This Row],[Boxes]]</f>
        <v>2271.1999999999998</v>
      </c>
      <c r="I6505" s="4">
        <f>sales[[#This Row],[Revenue]]-sales[[#This Row],[Cost]]</f>
        <v>4728.8</v>
      </c>
    </row>
    <row r="6506" spans="2:9" x14ac:dyDescent="0.25">
      <c r="B6506" t="s">
        <v>40</v>
      </c>
      <c r="C6506" t="s">
        <v>9</v>
      </c>
      <c r="D6506" t="s">
        <v>44</v>
      </c>
      <c r="E6506" s="1">
        <v>44524</v>
      </c>
      <c r="F6506" s="4">
        <v>2037</v>
      </c>
      <c r="G6506">
        <v>85</v>
      </c>
      <c r="H6506" s="3">
        <f>_xlfn.XLOOKUP(sales[[#This Row],[Product]],products[Product],products[Cost per box])*sales[[#This Row],[Boxes]]</f>
        <v>813.45</v>
      </c>
      <c r="I6506" s="4">
        <f>sales[[#This Row],[Revenue]]-sales[[#This Row],[Cost]]</f>
        <v>1223.55</v>
      </c>
    </row>
    <row r="6507" spans="2:9" x14ac:dyDescent="0.25">
      <c r="B6507" t="s">
        <v>51</v>
      </c>
      <c r="C6507" t="s">
        <v>16</v>
      </c>
      <c r="D6507" t="s">
        <v>48</v>
      </c>
      <c r="E6507" s="1">
        <v>44524</v>
      </c>
      <c r="F6507" s="4">
        <v>5866</v>
      </c>
      <c r="G6507">
        <v>235</v>
      </c>
      <c r="H6507" s="3">
        <f>_xlfn.XLOOKUP(sales[[#This Row],[Product]],products[Product],products[Cost per box])*sales[[#This Row],[Boxes]]</f>
        <v>1757.8000000000002</v>
      </c>
      <c r="I6507" s="4">
        <f>sales[[#This Row],[Revenue]]-sales[[#This Row],[Cost]]</f>
        <v>4108.2</v>
      </c>
    </row>
    <row r="6508" spans="2:9" x14ac:dyDescent="0.25">
      <c r="B6508" t="s">
        <v>34</v>
      </c>
      <c r="C6508" t="s">
        <v>6</v>
      </c>
      <c r="D6508" t="s">
        <v>31</v>
      </c>
      <c r="E6508" s="1">
        <v>44524</v>
      </c>
      <c r="F6508" s="4">
        <v>4298</v>
      </c>
      <c r="G6508">
        <v>307</v>
      </c>
      <c r="H6508" s="3">
        <f>_xlfn.XLOOKUP(sales[[#This Row],[Product]],products[Product],products[Cost per box])*sales[[#This Row],[Boxes]]</f>
        <v>1756.04</v>
      </c>
      <c r="I6508" s="4">
        <f>sales[[#This Row],[Revenue]]-sales[[#This Row],[Cost]]</f>
        <v>2541.96</v>
      </c>
    </row>
    <row r="6509" spans="2:9" x14ac:dyDescent="0.25">
      <c r="B6509" t="s">
        <v>15</v>
      </c>
      <c r="C6509" t="s">
        <v>9</v>
      </c>
      <c r="D6509" t="s">
        <v>50</v>
      </c>
      <c r="E6509" s="1">
        <v>44524</v>
      </c>
      <c r="F6509" s="4">
        <v>9100</v>
      </c>
      <c r="G6509">
        <v>396</v>
      </c>
      <c r="H6509" s="3">
        <f>_xlfn.XLOOKUP(sales[[#This Row],[Product]],products[Product],products[Cost per box])*sales[[#This Row],[Boxes]]</f>
        <v>4914.3599999999997</v>
      </c>
      <c r="I6509" s="4">
        <f>sales[[#This Row],[Revenue]]-sales[[#This Row],[Cost]]</f>
        <v>4185.6400000000003</v>
      </c>
    </row>
    <row r="6510" spans="2:9" x14ac:dyDescent="0.25">
      <c r="B6510" t="s">
        <v>5</v>
      </c>
      <c r="C6510" t="s">
        <v>27</v>
      </c>
      <c r="D6510" t="s">
        <v>22</v>
      </c>
      <c r="E6510" s="1">
        <v>44524</v>
      </c>
      <c r="F6510" s="4">
        <v>280</v>
      </c>
      <c r="G6510">
        <v>35</v>
      </c>
      <c r="H6510" s="3">
        <f>_xlfn.XLOOKUP(sales[[#This Row],[Product]],products[Product],products[Cost per box])*sales[[#This Row],[Boxes]]</f>
        <v>287.70000000000005</v>
      </c>
      <c r="I6510" s="4">
        <f>sales[[#This Row],[Revenue]]-sales[[#This Row],[Cost]]</f>
        <v>-7.7000000000000455</v>
      </c>
    </row>
    <row r="6511" spans="2:9" x14ac:dyDescent="0.25">
      <c r="B6511" t="s">
        <v>5</v>
      </c>
      <c r="C6511" t="s">
        <v>21</v>
      </c>
      <c r="D6511" t="s">
        <v>36</v>
      </c>
      <c r="E6511" s="1">
        <v>44524</v>
      </c>
      <c r="F6511" s="4">
        <v>3745</v>
      </c>
      <c r="G6511">
        <v>469</v>
      </c>
      <c r="H6511" s="3">
        <f>_xlfn.XLOOKUP(sales[[#This Row],[Product]],products[Product],products[Cost per box])*sales[[#This Row],[Boxes]]</f>
        <v>2363.7600000000002</v>
      </c>
      <c r="I6511" s="4">
        <f>sales[[#This Row],[Revenue]]-sales[[#This Row],[Cost]]</f>
        <v>1381.2399999999998</v>
      </c>
    </row>
    <row r="6512" spans="2:9" x14ac:dyDescent="0.25">
      <c r="B6512" t="s">
        <v>15</v>
      </c>
      <c r="C6512" t="s">
        <v>9</v>
      </c>
      <c r="D6512" t="s">
        <v>36</v>
      </c>
      <c r="E6512" s="1">
        <v>44524</v>
      </c>
      <c r="F6512" s="4">
        <v>4522</v>
      </c>
      <c r="G6512">
        <v>503</v>
      </c>
      <c r="H6512" s="3">
        <f>_xlfn.XLOOKUP(sales[[#This Row],[Product]],products[Product],products[Cost per box])*sales[[#This Row],[Boxes]]</f>
        <v>2535.12</v>
      </c>
      <c r="I6512" s="4">
        <f>sales[[#This Row],[Revenue]]-sales[[#This Row],[Cost]]</f>
        <v>1986.88</v>
      </c>
    </row>
    <row r="6513" spans="2:9" x14ac:dyDescent="0.25">
      <c r="B6513" t="s">
        <v>25</v>
      </c>
      <c r="C6513" t="s">
        <v>21</v>
      </c>
      <c r="D6513" t="s">
        <v>48</v>
      </c>
      <c r="E6513" s="1">
        <v>44524</v>
      </c>
      <c r="F6513" s="4">
        <v>1414</v>
      </c>
      <c r="G6513">
        <v>55</v>
      </c>
      <c r="H6513" s="3">
        <f>_xlfn.XLOOKUP(sales[[#This Row],[Product]],products[Product],products[Cost per box])*sales[[#This Row],[Boxes]]</f>
        <v>411.40000000000003</v>
      </c>
      <c r="I6513" s="4">
        <f>sales[[#This Row],[Revenue]]-sales[[#This Row],[Cost]]</f>
        <v>1002.5999999999999</v>
      </c>
    </row>
    <row r="6514" spans="2:9" x14ac:dyDescent="0.25">
      <c r="B6514" t="s">
        <v>29</v>
      </c>
      <c r="C6514" t="s">
        <v>21</v>
      </c>
      <c r="D6514" t="s">
        <v>30</v>
      </c>
      <c r="E6514" s="1">
        <v>44524</v>
      </c>
      <c r="F6514" s="4">
        <v>7357</v>
      </c>
      <c r="G6514">
        <v>409</v>
      </c>
      <c r="H6514" s="3">
        <f>_xlfn.XLOOKUP(sales[[#This Row],[Product]],products[Product],products[Cost per box])*sales[[#This Row],[Boxes]]</f>
        <v>1505.1200000000001</v>
      </c>
      <c r="I6514" s="4">
        <f>sales[[#This Row],[Revenue]]-sales[[#This Row],[Cost]]</f>
        <v>5851.88</v>
      </c>
    </row>
    <row r="6515" spans="2:9" x14ac:dyDescent="0.25">
      <c r="B6515" t="s">
        <v>23</v>
      </c>
      <c r="C6515" t="s">
        <v>16</v>
      </c>
      <c r="D6515" t="s">
        <v>12</v>
      </c>
      <c r="E6515" s="1">
        <v>44524</v>
      </c>
      <c r="F6515" s="4">
        <v>6643</v>
      </c>
      <c r="G6515">
        <v>443</v>
      </c>
      <c r="H6515" s="3">
        <f>_xlfn.XLOOKUP(sales[[#This Row],[Product]],products[Product],products[Cost per box])*sales[[#This Row],[Boxes]]</f>
        <v>3734.49</v>
      </c>
      <c r="I6515" s="4">
        <f>sales[[#This Row],[Revenue]]-sales[[#This Row],[Cost]]</f>
        <v>2908.51</v>
      </c>
    </row>
    <row r="6516" spans="2:9" x14ac:dyDescent="0.25">
      <c r="B6516" t="s">
        <v>25</v>
      </c>
      <c r="C6516" t="s">
        <v>11</v>
      </c>
      <c r="D6516" t="s">
        <v>30</v>
      </c>
      <c r="E6516" s="1">
        <v>44524</v>
      </c>
      <c r="F6516" s="4">
        <v>2457</v>
      </c>
      <c r="G6516">
        <v>130</v>
      </c>
      <c r="H6516" s="3">
        <f>_xlfn.XLOOKUP(sales[[#This Row],[Product]],products[Product],products[Cost per box])*sales[[#This Row],[Boxes]]</f>
        <v>478.40000000000003</v>
      </c>
      <c r="I6516" s="4">
        <f>sales[[#This Row],[Revenue]]-sales[[#This Row],[Cost]]</f>
        <v>1978.6</v>
      </c>
    </row>
    <row r="6517" spans="2:9" x14ac:dyDescent="0.25">
      <c r="B6517" t="s">
        <v>41</v>
      </c>
      <c r="C6517" t="s">
        <v>6</v>
      </c>
      <c r="D6517" t="s">
        <v>48</v>
      </c>
      <c r="E6517" s="1">
        <v>44524</v>
      </c>
      <c r="F6517" s="4">
        <v>7924</v>
      </c>
      <c r="G6517">
        <v>305</v>
      </c>
      <c r="H6517" s="3">
        <f>_xlfn.XLOOKUP(sales[[#This Row],[Product]],products[Product],products[Cost per box])*sales[[#This Row],[Boxes]]</f>
        <v>2281.4</v>
      </c>
      <c r="I6517" s="4">
        <f>sales[[#This Row],[Revenue]]-sales[[#This Row],[Cost]]</f>
        <v>5642.6</v>
      </c>
    </row>
    <row r="6518" spans="2:9" x14ac:dyDescent="0.25">
      <c r="B6518" t="s">
        <v>10</v>
      </c>
      <c r="C6518" t="s">
        <v>27</v>
      </c>
      <c r="D6518" t="s">
        <v>35</v>
      </c>
      <c r="E6518" s="1">
        <v>44524</v>
      </c>
      <c r="F6518" s="4">
        <v>4410</v>
      </c>
      <c r="G6518">
        <v>245</v>
      </c>
      <c r="H6518" s="3">
        <f>_xlfn.XLOOKUP(sales[[#This Row],[Product]],products[Product],products[Cost per box])*sales[[#This Row],[Boxes]]</f>
        <v>649.25</v>
      </c>
      <c r="I6518" s="4">
        <f>sales[[#This Row],[Revenue]]-sales[[#This Row],[Cost]]</f>
        <v>3760.75</v>
      </c>
    </row>
    <row r="6519" spans="2:9" x14ac:dyDescent="0.25">
      <c r="B6519" t="s">
        <v>32</v>
      </c>
      <c r="C6519" t="s">
        <v>16</v>
      </c>
      <c r="D6519" t="s">
        <v>24</v>
      </c>
      <c r="E6519" s="1">
        <v>44524</v>
      </c>
      <c r="F6519" s="4">
        <v>9779</v>
      </c>
      <c r="G6519">
        <v>515</v>
      </c>
      <c r="H6519" s="3">
        <f>_xlfn.XLOOKUP(sales[[#This Row],[Product]],products[Product],products[Cost per box])*sales[[#This Row],[Boxes]]</f>
        <v>5412.65</v>
      </c>
      <c r="I6519" s="4">
        <f>sales[[#This Row],[Revenue]]-sales[[#This Row],[Cost]]</f>
        <v>4366.3500000000004</v>
      </c>
    </row>
    <row r="6520" spans="2:9" x14ac:dyDescent="0.25">
      <c r="B6520" t="s">
        <v>39</v>
      </c>
      <c r="C6520" t="s">
        <v>11</v>
      </c>
      <c r="D6520" t="s">
        <v>14</v>
      </c>
      <c r="E6520" s="1">
        <v>44524</v>
      </c>
      <c r="F6520" s="4">
        <v>1358</v>
      </c>
      <c r="G6520">
        <v>194</v>
      </c>
      <c r="H6520" s="3">
        <f>_xlfn.XLOOKUP(sales[[#This Row],[Product]],products[Product],products[Cost per box])*sales[[#This Row],[Boxes]]</f>
        <v>1224.1399999999999</v>
      </c>
      <c r="I6520" s="4">
        <f>sales[[#This Row],[Revenue]]-sales[[#This Row],[Cost]]</f>
        <v>133.86000000000013</v>
      </c>
    </row>
    <row r="6521" spans="2:9" x14ac:dyDescent="0.25">
      <c r="B6521" t="s">
        <v>20</v>
      </c>
      <c r="C6521" t="s">
        <v>27</v>
      </c>
      <c r="D6521" t="s">
        <v>42</v>
      </c>
      <c r="E6521" s="1">
        <v>44524</v>
      </c>
      <c r="F6521" s="4">
        <v>112</v>
      </c>
      <c r="G6521">
        <v>7</v>
      </c>
      <c r="H6521" s="3">
        <f>_xlfn.XLOOKUP(sales[[#This Row],[Product]],products[Product],products[Cost per box])*sales[[#This Row],[Boxes]]</f>
        <v>33.18</v>
      </c>
      <c r="I6521" s="4">
        <f>sales[[#This Row],[Revenue]]-sales[[#This Row],[Cost]]</f>
        <v>78.819999999999993</v>
      </c>
    </row>
    <row r="6522" spans="2:9" x14ac:dyDescent="0.25">
      <c r="B6522" t="s">
        <v>34</v>
      </c>
      <c r="C6522" t="s">
        <v>6</v>
      </c>
      <c r="D6522" t="s">
        <v>22</v>
      </c>
      <c r="E6522" s="1">
        <v>44524</v>
      </c>
      <c r="F6522" s="4">
        <v>10808</v>
      </c>
      <c r="G6522">
        <v>1190</v>
      </c>
      <c r="H6522" s="3">
        <f>_xlfn.XLOOKUP(sales[[#This Row],[Product]],products[Product],products[Cost per box])*sales[[#This Row],[Boxes]]</f>
        <v>9781.8000000000011</v>
      </c>
      <c r="I6522" s="4">
        <f>sales[[#This Row],[Revenue]]-sales[[#This Row],[Cost]]</f>
        <v>1026.1999999999989</v>
      </c>
    </row>
    <row r="6523" spans="2:9" x14ac:dyDescent="0.25">
      <c r="B6523" t="s">
        <v>32</v>
      </c>
      <c r="C6523" t="s">
        <v>27</v>
      </c>
      <c r="D6523" t="s">
        <v>45</v>
      </c>
      <c r="E6523" s="1">
        <v>44524</v>
      </c>
      <c r="F6523" s="4">
        <v>609</v>
      </c>
      <c r="G6523">
        <v>27</v>
      </c>
      <c r="H6523" s="3">
        <f>_xlfn.XLOOKUP(sales[[#This Row],[Product]],products[Product],products[Cost per box])*sales[[#This Row],[Boxes]]</f>
        <v>208.71</v>
      </c>
      <c r="I6523" s="4">
        <f>sales[[#This Row],[Revenue]]-sales[[#This Row],[Cost]]</f>
        <v>400.28999999999996</v>
      </c>
    </row>
    <row r="6524" spans="2:9" x14ac:dyDescent="0.25">
      <c r="B6524" t="s">
        <v>5</v>
      </c>
      <c r="C6524" t="s">
        <v>21</v>
      </c>
      <c r="D6524" t="s">
        <v>26</v>
      </c>
      <c r="E6524" s="1">
        <v>44524</v>
      </c>
      <c r="F6524" s="4">
        <v>3591</v>
      </c>
      <c r="G6524">
        <v>277</v>
      </c>
      <c r="H6524" s="3">
        <f>_xlfn.XLOOKUP(sales[[#This Row],[Product]],products[Product],products[Cost per box])*sales[[#This Row],[Boxes]]</f>
        <v>1781.11</v>
      </c>
      <c r="I6524" s="4">
        <f>sales[[#This Row],[Revenue]]-sales[[#This Row],[Cost]]</f>
        <v>1809.89</v>
      </c>
    </row>
    <row r="6525" spans="2:9" x14ac:dyDescent="0.25">
      <c r="B6525" t="s">
        <v>23</v>
      </c>
      <c r="C6525" t="s">
        <v>21</v>
      </c>
      <c r="D6525" t="s">
        <v>19</v>
      </c>
      <c r="E6525" s="1">
        <v>44524</v>
      </c>
      <c r="F6525" s="4">
        <v>3521</v>
      </c>
      <c r="G6525">
        <v>196</v>
      </c>
      <c r="H6525" s="3">
        <f>_xlfn.XLOOKUP(sales[[#This Row],[Product]],products[Product],products[Cost per box])*sales[[#This Row],[Boxes]]</f>
        <v>2005.0800000000002</v>
      </c>
      <c r="I6525" s="4">
        <f>sales[[#This Row],[Revenue]]-sales[[#This Row],[Cost]]</f>
        <v>1515.9199999999998</v>
      </c>
    </row>
    <row r="6526" spans="2:9" x14ac:dyDescent="0.25">
      <c r="B6526" t="s">
        <v>33</v>
      </c>
      <c r="C6526" t="s">
        <v>16</v>
      </c>
      <c r="D6526" t="s">
        <v>7</v>
      </c>
      <c r="E6526" s="1">
        <v>44524</v>
      </c>
      <c r="F6526" s="4">
        <v>3129</v>
      </c>
      <c r="G6526">
        <v>196</v>
      </c>
      <c r="H6526" s="3">
        <f>_xlfn.XLOOKUP(sales[[#This Row],[Product]],products[Product],products[Cost per box])*sales[[#This Row],[Boxes]]</f>
        <v>1009.4000000000001</v>
      </c>
      <c r="I6526" s="4">
        <f>sales[[#This Row],[Revenue]]-sales[[#This Row],[Cost]]</f>
        <v>2119.6</v>
      </c>
    </row>
    <row r="6527" spans="2:9" x14ac:dyDescent="0.25">
      <c r="B6527" t="s">
        <v>37</v>
      </c>
      <c r="C6527" t="s">
        <v>21</v>
      </c>
      <c r="D6527" t="s">
        <v>19</v>
      </c>
      <c r="E6527" s="1">
        <v>44524</v>
      </c>
      <c r="F6527" s="4">
        <v>4445</v>
      </c>
      <c r="G6527">
        <v>262</v>
      </c>
      <c r="H6527" s="3">
        <f>_xlfn.XLOOKUP(sales[[#This Row],[Product]],products[Product],products[Cost per box])*sales[[#This Row],[Boxes]]</f>
        <v>2680.26</v>
      </c>
      <c r="I6527" s="4">
        <f>sales[[#This Row],[Revenue]]-sales[[#This Row],[Cost]]</f>
        <v>1764.7399999999998</v>
      </c>
    </row>
    <row r="6528" spans="2:9" x14ac:dyDescent="0.25">
      <c r="B6528" t="s">
        <v>55</v>
      </c>
      <c r="C6528" t="s">
        <v>27</v>
      </c>
      <c r="D6528" t="s">
        <v>14</v>
      </c>
      <c r="E6528" s="1">
        <v>44524</v>
      </c>
      <c r="F6528" s="4">
        <v>3682</v>
      </c>
      <c r="G6528">
        <v>614</v>
      </c>
      <c r="H6528" s="3">
        <f>_xlfn.XLOOKUP(sales[[#This Row],[Product]],products[Product],products[Cost per box])*sales[[#This Row],[Boxes]]</f>
        <v>3874.3399999999997</v>
      </c>
      <c r="I6528" s="4">
        <f>sales[[#This Row],[Revenue]]-sales[[#This Row],[Cost]]</f>
        <v>-192.33999999999969</v>
      </c>
    </row>
    <row r="6529" spans="2:9" x14ac:dyDescent="0.25">
      <c r="B6529" t="s">
        <v>29</v>
      </c>
      <c r="C6529" t="s">
        <v>16</v>
      </c>
      <c r="D6529" t="s">
        <v>12</v>
      </c>
      <c r="E6529" s="1">
        <v>44524</v>
      </c>
      <c r="F6529" s="4">
        <v>1687</v>
      </c>
      <c r="G6529">
        <v>100</v>
      </c>
      <c r="H6529" s="3">
        <f>_xlfn.XLOOKUP(sales[[#This Row],[Product]],products[Product],products[Cost per box])*sales[[#This Row],[Boxes]]</f>
        <v>843</v>
      </c>
      <c r="I6529" s="4">
        <f>sales[[#This Row],[Revenue]]-sales[[#This Row],[Cost]]</f>
        <v>844</v>
      </c>
    </row>
    <row r="6530" spans="2:9" x14ac:dyDescent="0.25">
      <c r="B6530" t="s">
        <v>5</v>
      </c>
      <c r="C6530" t="s">
        <v>6</v>
      </c>
      <c r="D6530" t="s">
        <v>45</v>
      </c>
      <c r="E6530" s="1">
        <v>44524</v>
      </c>
      <c r="F6530" s="4">
        <v>3738</v>
      </c>
      <c r="G6530">
        <v>163</v>
      </c>
      <c r="H6530" s="3">
        <f>_xlfn.XLOOKUP(sales[[#This Row],[Product]],products[Product],products[Cost per box])*sales[[#This Row],[Boxes]]</f>
        <v>1259.99</v>
      </c>
      <c r="I6530" s="4">
        <f>sales[[#This Row],[Revenue]]-sales[[#This Row],[Cost]]</f>
        <v>2478.0100000000002</v>
      </c>
    </row>
    <row r="6531" spans="2:9" x14ac:dyDescent="0.25">
      <c r="B6531" t="s">
        <v>8</v>
      </c>
      <c r="C6531" t="s">
        <v>16</v>
      </c>
      <c r="D6531" t="s">
        <v>48</v>
      </c>
      <c r="E6531" s="1">
        <v>44524</v>
      </c>
      <c r="F6531" s="4">
        <v>1113</v>
      </c>
      <c r="G6531">
        <v>45</v>
      </c>
      <c r="H6531" s="3">
        <f>_xlfn.XLOOKUP(sales[[#This Row],[Product]],products[Product],products[Cost per box])*sales[[#This Row],[Boxes]]</f>
        <v>336.6</v>
      </c>
      <c r="I6531" s="4">
        <f>sales[[#This Row],[Revenue]]-sales[[#This Row],[Cost]]</f>
        <v>776.4</v>
      </c>
    </row>
    <row r="6532" spans="2:9" x14ac:dyDescent="0.25">
      <c r="B6532" t="s">
        <v>39</v>
      </c>
      <c r="C6532" t="s">
        <v>27</v>
      </c>
      <c r="D6532" t="s">
        <v>38</v>
      </c>
      <c r="E6532" s="1">
        <v>44524</v>
      </c>
      <c r="F6532" s="4">
        <v>7581</v>
      </c>
      <c r="G6532">
        <v>281</v>
      </c>
      <c r="H6532" s="3">
        <f>_xlfn.XLOOKUP(sales[[#This Row],[Product]],products[Product],products[Cost per box])*sales[[#This Row],[Boxes]]</f>
        <v>2793.14</v>
      </c>
      <c r="I6532" s="4">
        <f>sales[[#This Row],[Revenue]]-sales[[#This Row],[Cost]]</f>
        <v>4787.8600000000006</v>
      </c>
    </row>
    <row r="6533" spans="2:9" x14ac:dyDescent="0.25">
      <c r="B6533" t="s">
        <v>46</v>
      </c>
      <c r="C6533" t="s">
        <v>6</v>
      </c>
      <c r="D6533" t="s">
        <v>36</v>
      </c>
      <c r="E6533" s="1">
        <v>44524</v>
      </c>
      <c r="F6533" s="4">
        <v>3430</v>
      </c>
      <c r="G6533">
        <v>382</v>
      </c>
      <c r="H6533" s="3">
        <f>_xlfn.XLOOKUP(sales[[#This Row],[Product]],products[Product],products[Cost per box])*sales[[#This Row],[Boxes]]</f>
        <v>1925.28</v>
      </c>
      <c r="I6533" s="4">
        <f>sales[[#This Row],[Revenue]]-sales[[#This Row],[Cost]]</f>
        <v>1504.72</v>
      </c>
    </row>
    <row r="6534" spans="2:9" x14ac:dyDescent="0.25">
      <c r="B6534" t="s">
        <v>8</v>
      </c>
      <c r="C6534" t="s">
        <v>9</v>
      </c>
      <c r="D6534" t="s">
        <v>26</v>
      </c>
      <c r="E6534" s="1">
        <v>44524</v>
      </c>
      <c r="F6534" s="4">
        <v>4830</v>
      </c>
      <c r="G6534">
        <v>440</v>
      </c>
      <c r="H6534" s="3">
        <f>_xlfn.XLOOKUP(sales[[#This Row],[Product]],products[Product],products[Cost per box])*sales[[#This Row],[Boxes]]</f>
        <v>2829.2</v>
      </c>
      <c r="I6534" s="4">
        <f>sales[[#This Row],[Revenue]]-sales[[#This Row],[Cost]]</f>
        <v>2000.8000000000002</v>
      </c>
    </row>
    <row r="6535" spans="2:9" x14ac:dyDescent="0.25">
      <c r="B6535" t="s">
        <v>40</v>
      </c>
      <c r="C6535" t="s">
        <v>27</v>
      </c>
      <c r="D6535" t="s">
        <v>17</v>
      </c>
      <c r="E6535" s="1">
        <v>44524</v>
      </c>
      <c r="F6535" s="4">
        <v>8736</v>
      </c>
      <c r="G6535">
        <v>380</v>
      </c>
      <c r="H6535" s="3">
        <f>_xlfn.XLOOKUP(sales[[#This Row],[Product]],products[Product],products[Cost per box])*sales[[#This Row],[Boxes]]</f>
        <v>2584</v>
      </c>
      <c r="I6535" s="4">
        <f>sales[[#This Row],[Revenue]]-sales[[#This Row],[Cost]]</f>
        <v>6152</v>
      </c>
    </row>
    <row r="6536" spans="2:9" x14ac:dyDescent="0.25">
      <c r="B6536" t="s">
        <v>32</v>
      </c>
      <c r="C6536" t="s">
        <v>11</v>
      </c>
      <c r="D6536" t="s">
        <v>24</v>
      </c>
      <c r="E6536" s="1">
        <v>44524</v>
      </c>
      <c r="F6536" s="4">
        <v>686</v>
      </c>
      <c r="G6536">
        <v>37</v>
      </c>
      <c r="H6536" s="3">
        <f>_xlfn.XLOOKUP(sales[[#This Row],[Product]],products[Product],products[Cost per box])*sales[[#This Row],[Boxes]]</f>
        <v>388.87</v>
      </c>
      <c r="I6536" s="4">
        <f>sales[[#This Row],[Revenue]]-sales[[#This Row],[Cost]]</f>
        <v>297.13</v>
      </c>
    </row>
    <row r="6537" spans="2:9" x14ac:dyDescent="0.25">
      <c r="B6537" t="s">
        <v>23</v>
      </c>
      <c r="C6537" t="s">
        <v>6</v>
      </c>
      <c r="D6537" t="s">
        <v>38</v>
      </c>
      <c r="E6537" s="1">
        <v>44524</v>
      </c>
      <c r="F6537" s="4">
        <v>8211</v>
      </c>
      <c r="G6537">
        <v>316</v>
      </c>
      <c r="H6537" s="3">
        <f>_xlfn.XLOOKUP(sales[[#This Row],[Product]],products[Product],products[Cost per box])*sales[[#This Row],[Boxes]]</f>
        <v>3141.04</v>
      </c>
      <c r="I6537" s="4">
        <f>sales[[#This Row],[Revenue]]-sales[[#This Row],[Cost]]</f>
        <v>5069.96</v>
      </c>
    </row>
    <row r="6538" spans="2:9" x14ac:dyDescent="0.25">
      <c r="B6538" t="s">
        <v>54</v>
      </c>
      <c r="C6538" t="s">
        <v>6</v>
      </c>
      <c r="D6538" t="s">
        <v>36</v>
      </c>
      <c r="E6538" s="1">
        <v>44524</v>
      </c>
      <c r="F6538" s="4">
        <v>15743</v>
      </c>
      <c r="G6538">
        <v>1960</v>
      </c>
      <c r="H6538" s="3">
        <f>_xlfn.XLOOKUP(sales[[#This Row],[Product]],products[Product],products[Cost per box])*sales[[#This Row],[Boxes]]</f>
        <v>9878.4</v>
      </c>
      <c r="I6538" s="4">
        <f>sales[[#This Row],[Revenue]]-sales[[#This Row],[Cost]]</f>
        <v>5864.6</v>
      </c>
    </row>
    <row r="6539" spans="2:9" x14ac:dyDescent="0.25">
      <c r="B6539" t="s">
        <v>10</v>
      </c>
      <c r="C6539" t="s">
        <v>16</v>
      </c>
      <c r="D6539" t="s">
        <v>47</v>
      </c>
      <c r="E6539" s="1">
        <v>44524</v>
      </c>
      <c r="F6539" s="4">
        <v>3549</v>
      </c>
      <c r="G6539">
        <v>237</v>
      </c>
      <c r="H6539" s="3">
        <f>_xlfn.XLOOKUP(sales[[#This Row],[Product]],products[Product],products[Cost per box])*sales[[#This Row],[Boxes]]</f>
        <v>1246.6199999999999</v>
      </c>
      <c r="I6539" s="4">
        <f>sales[[#This Row],[Revenue]]-sales[[#This Row],[Cost]]</f>
        <v>2302.38</v>
      </c>
    </row>
    <row r="6540" spans="2:9" x14ac:dyDescent="0.25">
      <c r="B6540" t="s">
        <v>32</v>
      </c>
      <c r="C6540" t="s">
        <v>27</v>
      </c>
      <c r="D6540" t="s">
        <v>47</v>
      </c>
      <c r="E6540" s="1">
        <v>44524</v>
      </c>
      <c r="F6540" s="4">
        <v>3472</v>
      </c>
      <c r="G6540">
        <v>217</v>
      </c>
      <c r="H6540" s="3">
        <f>_xlfn.XLOOKUP(sales[[#This Row],[Product]],products[Product],products[Cost per box])*sales[[#This Row],[Boxes]]</f>
        <v>1141.4199999999998</v>
      </c>
      <c r="I6540" s="4">
        <f>sales[[#This Row],[Revenue]]-sales[[#This Row],[Cost]]</f>
        <v>2330.58</v>
      </c>
    </row>
    <row r="6541" spans="2:9" x14ac:dyDescent="0.25">
      <c r="B6541" t="s">
        <v>56</v>
      </c>
      <c r="C6541" t="s">
        <v>27</v>
      </c>
      <c r="D6541" t="s">
        <v>22</v>
      </c>
      <c r="E6541" s="1">
        <v>44524</v>
      </c>
      <c r="F6541" s="4">
        <v>5348</v>
      </c>
      <c r="G6541">
        <v>669</v>
      </c>
      <c r="H6541" s="3">
        <f>_xlfn.XLOOKUP(sales[[#This Row],[Product]],products[Product],products[Cost per box])*sales[[#This Row],[Boxes]]</f>
        <v>5499.18</v>
      </c>
      <c r="I6541" s="4">
        <f>sales[[#This Row],[Revenue]]-sales[[#This Row],[Cost]]</f>
        <v>-151.18000000000029</v>
      </c>
    </row>
    <row r="6542" spans="2:9" x14ac:dyDescent="0.25">
      <c r="B6542" t="s">
        <v>41</v>
      </c>
      <c r="C6542" t="s">
        <v>21</v>
      </c>
      <c r="D6542" t="s">
        <v>43</v>
      </c>
      <c r="E6542" s="1">
        <v>44524</v>
      </c>
      <c r="F6542" s="4">
        <v>5299</v>
      </c>
      <c r="G6542">
        <v>241</v>
      </c>
      <c r="H6542" s="3">
        <f>_xlfn.XLOOKUP(sales[[#This Row],[Product]],products[Product],products[Cost per box])*sales[[#This Row],[Boxes]]</f>
        <v>927.85</v>
      </c>
      <c r="I6542" s="4">
        <f>sales[[#This Row],[Revenue]]-sales[[#This Row],[Cost]]</f>
        <v>4371.1499999999996</v>
      </c>
    </row>
    <row r="6543" spans="2:9" x14ac:dyDescent="0.25">
      <c r="B6543" t="s">
        <v>56</v>
      </c>
      <c r="C6543" t="s">
        <v>9</v>
      </c>
      <c r="D6543" t="s">
        <v>17</v>
      </c>
      <c r="E6543" s="1">
        <v>44524</v>
      </c>
      <c r="F6543" s="4">
        <v>7294</v>
      </c>
      <c r="G6543">
        <v>348</v>
      </c>
      <c r="H6543" s="3">
        <f>_xlfn.XLOOKUP(sales[[#This Row],[Product]],products[Product],products[Cost per box])*sales[[#This Row],[Boxes]]</f>
        <v>2366.4</v>
      </c>
      <c r="I6543" s="4">
        <f>sales[[#This Row],[Revenue]]-sales[[#This Row],[Cost]]</f>
        <v>4927.6000000000004</v>
      </c>
    </row>
    <row r="6544" spans="2:9" x14ac:dyDescent="0.25">
      <c r="B6544" t="s">
        <v>41</v>
      </c>
      <c r="C6544" t="s">
        <v>21</v>
      </c>
      <c r="D6544" t="s">
        <v>14</v>
      </c>
      <c r="E6544" s="1">
        <v>44524</v>
      </c>
      <c r="F6544" s="4">
        <v>12166</v>
      </c>
      <c r="G6544">
        <v>2030</v>
      </c>
      <c r="H6544" s="3">
        <f>_xlfn.XLOOKUP(sales[[#This Row],[Product]],products[Product],products[Cost per box])*sales[[#This Row],[Boxes]]</f>
        <v>12809.3</v>
      </c>
      <c r="I6544" s="4">
        <f>sales[[#This Row],[Revenue]]-sales[[#This Row],[Cost]]</f>
        <v>-643.29999999999927</v>
      </c>
    </row>
    <row r="6545" spans="2:9" x14ac:dyDescent="0.25">
      <c r="B6545" t="s">
        <v>34</v>
      </c>
      <c r="C6545" t="s">
        <v>21</v>
      </c>
      <c r="D6545" t="s">
        <v>50</v>
      </c>
      <c r="E6545" s="1">
        <v>44524</v>
      </c>
      <c r="F6545" s="4">
        <v>3843</v>
      </c>
      <c r="G6545">
        <v>175</v>
      </c>
      <c r="H6545" s="3">
        <f>_xlfn.XLOOKUP(sales[[#This Row],[Product]],products[Product],products[Cost per box])*sales[[#This Row],[Boxes]]</f>
        <v>2171.75</v>
      </c>
      <c r="I6545" s="4">
        <f>sales[[#This Row],[Revenue]]-sales[[#This Row],[Cost]]</f>
        <v>1671.25</v>
      </c>
    </row>
    <row r="6546" spans="2:9" x14ac:dyDescent="0.25">
      <c r="B6546" t="s">
        <v>53</v>
      </c>
      <c r="C6546" t="s">
        <v>21</v>
      </c>
      <c r="D6546" t="s">
        <v>48</v>
      </c>
      <c r="E6546" s="1">
        <v>44524</v>
      </c>
      <c r="F6546" s="4">
        <v>2170</v>
      </c>
      <c r="G6546">
        <v>87</v>
      </c>
      <c r="H6546" s="3">
        <f>_xlfn.XLOOKUP(sales[[#This Row],[Product]],products[Product],products[Cost per box])*sales[[#This Row],[Boxes]]</f>
        <v>650.76</v>
      </c>
      <c r="I6546" s="4">
        <f>sales[[#This Row],[Revenue]]-sales[[#This Row],[Cost]]</f>
        <v>1519.24</v>
      </c>
    </row>
    <row r="6547" spans="2:9" x14ac:dyDescent="0.25">
      <c r="B6547" t="s">
        <v>39</v>
      </c>
      <c r="C6547" t="s">
        <v>6</v>
      </c>
      <c r="D6547" t="s">
        <v>43</v>
      </c>
      <c r="E6547" s="1">
        <v>44524</v>
      </c>
      <c r="F6547" s="4">
        <v>7805</v>
      </c>
      <c r="G6547">
        <v>391</v>
      </c>
      <c r="H6547" s="3">
        <f>_xlfn.XLOOKUP(sales[[#This Row],[Product]],products[Product],products[Cost per box])*sales[[#This Row],[Boxes]]</f>
        <v>1505.3500000000001</v>
      </c>
      <c r="I6547" s="4">
        <f>sales[[#This Row],[Revenue]]-sales[[#This Row],[Cost]]</f>
        <v>6299.65</v>
      </c>
    </row>
    <row r="6548" spans="2:9" x14ac:dyDescent="0.25">
      <c r="B6548" t="s">
        <v>29</v>
      </c>
      <c r="C6548" t="s">
        <v>16</v>
      </c>
      <c r="D6548" t="s">
        <v>36</v>
      </c>
      <c r="E6548" s="1">
        <v>44525</v>
      </c>
      <c r="F6548" s="4">
        <v>2709</v>
      </c>
      <c r="G6548">
        <v>387</v>
      </c>
      <c r="H6548" s="3">
        <f>_xlfn.XLOOKUP(sales[[#This Row],[Product]],products[Product],products[Cost per box])*sales[[#This Row],[Boxes]]</f>
        <v>1950.48</v>
      </c>
      <c r="I6548" s="4">
        <f>sales[[#This Row],[Revenue]]-sales[[#This Row],[Cost]]</f>
        <v>758.52</v>
      </c>
    </row>
    <row r="6549" spans="2:9" x14ac:dyDescent="0.25">
      <c r="B6549" t="s">
        <v>20</v>
      </c>
      <c r="C6549" t="s">
        <v>21</v>
      </c>
      <c r="D6549" t="s">
        <v>44</v>
      </c>
      <c r="E6549" s="1">
        <v>44525</v>
      </c>
      <c r="F6549" s="4">
        <v>2905</v>
      </c>
      <c r="G6549">
        <v>133</v>
      </c>
      <c r="H6549" s="3">
        <f>_xlfn.XLOOKUP(sales[[#This Row],[Product]],products[Product],products[Cost per box])*sales[[#This Row],[Boxes]]</f>
        <v>1272.81</v>
      </c>
      <c r="I6549" s="4">
        <f>sales[[#This Row],[Revenue]]-sales[[#This Row],[Cost]]</f>
        <v>1632.19</v>
      </c>
    </row>
    <row r="6550" spans="2:9" x14ac:dyDescent="0.25">
      <c r="B6550" t="s">
        <v>13</v>
      </c>
      <c r="C6550" t="s">
        <v>11</v>
      </c>
      <c r="D6550" t="s">
        <v>19</v>
      </c>
      <c r="E6550" s="1">
        <v>44525</v>
      </c>
      <c r="F6550" s="4">
        <v>3045</v>
      </c>
      <c r="G6550">
        <v>170</v>
      </c>
      <c r="H6550" s="3">
        <f>_xlfn.XLOOKUP(sales[[#This Row],[Product]],products[Product],products[Cost per box])*sales[[#This Row],[Boxes]]</f>
        <v>1739.1000000000001</v>
      </c>
      <c r="I6550" s="4">
        <f>sales[[#This Row],[Revenue]]-sales[[#This Row],[Cost]]</f>
        <v>1305.8999999999999</v>
      </c>
    </row>
    <row r="6551" spans="2:9" x14ac:dyDescent="0.25">
      <c r="B6551" t="s">
        <v>57</v>
      </c>
      <c r="C6551" t="s">
        <v>16</v>
      </c>
      <c r="D6551" t="s">
        <v>45</v>
      </c>
      <c r="E6551" s="1">
        <v>44525</v>
      </c>
      <c r="F6551" s="4">
        <v>3199</v>
      </c>
      <c r="G6551">
        <v>134</v>
      </c>
      <c r="H6551" s="3">
        <f>_xlfn.XLOOKUP(sales[[#This Row],[Product]],products[Product],products[Cost per box])*sales[[#This Row],[Boxes]]</f>
        <v>1035.8200000000002</v>
      </c>
      <c r="I6551" s="4">
        <f>sales[[#This Row],[Revenue]]-sales[[#This Row],[Cost]]</f>
        <v>2163.1799999999998</v>
      </c>
    </row>
    <row r="6552" spans="2:9" x14ac:dyDescent="0.25">
      <c r="B6552" t="s">
        <v>8</v>
      </c>
      <c r="C6552" t="s">
        <v>6</v>
      </c>
      <c r="D6552" t="s">
        <v>22</v>
      </c>
      <c r="E6552" s="1">
        <v>44525</v>
      </c>
      <c r="F6552" s="4">
        <v>6860</v>
      </c>
      <c r="G6552">
        <v>770</v>
      </c>
      <c r="H6552" s="3">
        <f>_xlfn.XLOOKUP(sales[[#This Row],[Product]],products[Product],products[Cost per box])*sales[[#This Row],[Boxes]]</f>
        <v>6329.4000000000005</v>
      </c>
      <c r="I6552" s="4">
        <f>sales[[#This Row],[Revenue]]-sales[[#This Row],[Cost]]</f>
        <v>530.59999999999945</v>
      </c>
    </row>
    <row r="6553" spans="2:9" x14ac:dyDescent="0.25">
      <c r="B6553" t="s">
        <v>56</v>
      </c>
      <c r="C6553" t="s">
        <v>27</v>
      </c>
      <c r="D6553" t="s">
        <v>28</v>
      </c>
      <c r="E6553" s="1">
        <v>44525</v>
      </c>
      <c r="F6553" s="4">
        <v>7777</v>
      </c>
      <c r="G6553">
        <v>1120</v>
      </c>
      <c r="H6553" s="3">
        <f>_xlfn.XLOOKUP(sales[[#This Row],[Product]],products[Product],products[Cost per box])*sales[[#This Row],[Boxes]]</f>
        <v>3091.2</v>
      </c>
      <c r="I6553" s="4">
        <f>sales[[#This Row],[Revenue]]-sales[[#This Row],[Cost]]</f>
        <v>4685.8</v>
      </c>
    </row>
    <row r="6554" spans="2:9" x14ac:dyDescent="0.25">
      <c r="B6554" t="s">
        <v>29</v>
      </c>
      <c r="C6554" t="s">
        <v>6</v>
      </c>
      <c r="D6554" t="s">
        <v>43</v>
      </c>
      <c r="E6554" s="1">
        <v>44525</v>
      </c>
      <c r="F6554" s="4">
        <v>16709</v>
      </c>
      <c r="G6554">
        <v>840</v>
      </c>
      <c r="H6554" s="3">
        <f>_xlfn.XLOOKUP(sales[[#This Row],[Product]],products[Product],products[Cost per box])*sales[[#This Row],[Boxes]]</f>
        <v>3234</v>
      </c>
      <c r="I6554" s="4">
        <f>sales[[#This Row],[Revenue]]-sales[[#This Row],[Cost]]</f>
        <v>13475</v>
      </c>
    </row>
    <row r="6555" spans="2:9" x14ac:dyDescent="0.25">
      <c r="B6555" t="s">
        <v>29</v>
      </c>
      <c r="C6555" t="s">
        <v>16</v>
      </c>
      <c r="D6555" t="s">
        <v>28</v>
      </c>
      <c r="E6555" s="1">
        <v>44525</v>
      </c>
      <c r="F6555" s="4">
        <v>5642</v>
      </c>
      <c r="G6555">
        <v>910</v>
      </c>
      <c r="H6555" s="3">
        <f>_xlfn.XLOOKUP(sales[[#This Row],[Product]],products[Product],products[Cost per box])*sales[[#This Row],[Boxes]]</f>
        <v>2511.6</v>
      </c>
      <c r="I6555" s="4">
        <f>sales[[#This Row],[Revenue]]-sales[[#This Row],[Cost]]</f>
        <v>3130.4</v>
      </c>
    </row>
    <row r="6556" spans="2:9" x14ac:dyDescent="0.25">
      <c r="B6556" t="s">
        <v>32</v>
      </c>
      <c r="C6556" t="s">
        <v>16</v>
      </c>
      <c r="D6556" t="s">
        <v>44</v>
      </c>
      <c r="E6556" s="1">
        <v>44525</v>
      </c>
      <c r="F6556" s="4">
        <v>1848</v>
      </c>
      <c r="G6556">
        <v>81</v>
      </c>
      <c r="H6556" s="3">
        <f>_xlfn.XLOOKUP(sales[[#This Row],[Product]],products[Product],products[Cost per box])*sales[[#This Row],[Boxes]]</f>
        <v>775.17000000000007</v>
      </c>
      <c r="I6556" s="4">
        <f>sales[[#This Row],[Revenue]]-sales[[#This Row],[Cost]]</f>
        <v>1072.83</v>
      </c>
    </row>
    <row r="6557" spans="2:9" x14ac:dyDescent="0.25">
      <c r="B6557" t="s">
        <v>53</v>
      </c>
      <c r="C6557" t="s">
        <v>6</v>
      </c>
      <c r="D6557" t="s">
        <v>47</v>
      </c>
      <c r="E6557" s="1">
        <v>44525</v>
      </c>
      <c r="F6557" s="4">
        <v>4711</v>
      </c>
      <c r="G6557">
        <v>278</v>
      </c>
      <c r="H6557" s="3">
        <f>_xlfn.XLOOKUP(sales[[#This Row],[Product]],products[Product],products[Cost per box])*sales[[#This Row],[Boxes]]</f>
        <v>1462.28</v>
      </c>
      <c r="I6557" s="4">
        <f>sales[[#This Row],[Revenue]]-sales[[#This Row],[Cost]]</f>
        <v>3248.7200000000003</v>
      </c>
    </row>
    <row r="6558" spans="2:9" x14ac:dyDescent="0.25">
      <c r="B6558" t="s">
        <v>8</v>
      </c>
      <c r="C6558" t="s">
        <v>16</v>
      </c>
      <c r="D6558" t="s">
        <v>36</v>
      </c>
      <c r="E6558" s="1">
        <v>44525</v>
      </c>
      <c r="F6558" s="4">
        <v>5831</v>
      </c>
      <c r="G6558">
        <v>840</v>
      </c>
      <c r="H6558" s="3">
        <f>_xlfn.XLOOKUP(sales[[#This Row],[Product]],products[Product],products[Cost per box])*sales[[#This Row],[Boxes]]</f>
        <v>4233.6000000000004</v>
      </c>
      <c r="I6558" s="4">
        <f>sales[[#This Row],[Revenue]]-sales[[#This Row],[Cost]]</f>
        <v>1597.3999999999996</v>
      </c>
    </row>
    <row r="6559" spans="2:9" x14ac:dyDescent="0.25">
      <c r="B6559" t="s">
        <v>13</v>
      </c>
      <c r="C6559" t="s">
        <v>6</v>
      </c>
      <c r="D6559" t="s">
        <v>38</v>
      </c>
      <c r="E6559" s="1">
        <v>44525</v>
      </c>
      <c r="F6559" s="4">
        <v>15967</v>
      </c>
      <c r="G6559">
        <v>615</v>
      </c>
      <c r="H6559" s="3">
        <f>_xlfn.XLOOKUP(sales[[#This Row],[Product]],products[Product],products[Cost per box])*sales[[#This Row],[Boxes]]</f>
        <v>6113.0999999999995</v>
      </c>
      <c r="I6559" s="4">
        <f>sales[[#This Row],[Revenue]]-sales[[#This Row],[Cost]]</f>
        <v>9853.9000000000015</v>
      </c>
    </row>
    <row r="6560" spans="2:9" x14ac:dyDescent="0.25">
      <c r="B6560" t="s">
        <v>39</v>
      </c>
      <c r="C6560" t="s">
        <v>21</v>
      </c>
      <c r="D6560" t="s">
        <v>30</v>
      </c>
      <c r="E6560" s="1">
        <v>44525</v>
      </c>
      <c r="F6560" s="4">
        <v>6510</v>
      </c>
      <c r="G6560">
        <v>343</v>
      </c>
      <c r="H6560" s="3">
        <f>_xlfn.XLOOKUP(sales[[#This Row],[Product]],products[Product],products[Cost per box])*sales[[#This Row],[Boxes]]</f>
        <v>1262.24</v>
      </c>
      <c r="I6560" s="4">
        <f>sales[[#This Row],[Revenue]]-sales[[#This Row],[Cost]]</f>
        <v>5247.76</v>
      </c>
    </row>
    <row r="6561" spans="2:9" x14ac:dyDescent="0.25">
      <c r="B6561" t="s">
        <v>23</v>
      </c>
      <c r="C6561" t="s">
        <v>16</v>
      </c>
      <c r="D6561" t="s">
        <v>31</v>
      </c>
      <c r="E6561" s="1">
        <v>44525</v>
      </c>
      <c r="F6561" s="4">
        <v>91</v>
      </c>
      <c r="G6561">
        <v>7</v>
      </c>
      <c r="H6561" s="3">
        <f>_xlfn.XLOOKUP(sales[[#This Row],[Product]],products[Product],products[Cost per box])*sales[[#This Row],[Boxes]]</f>
        <v>40.04</v>
      </c>
      <c r="I6561" s="4">
        <f>sales[[#This Row],[Revenue]]-sales[[#This Row],[Cost]]</f>
        <v>50.96</v>
      </c>
    </row>
    <row r="6562" spans="2:9" x14ac:dyDescent="0.25">
      <c r="B6562" t="s">
        <v>40</v>
      </c>
      <c r="C6562" t="s">
        <v>16</v>
      </c>
      <c r="D6562" t="s">
        <v>7</v>
      </c>
      <c r="E6562" s="1">
        <v>44525</v>
      </c>
      <c r="F6562" s="4">
        <v>6286</v>
      </c>
      <c r="G6562">
        <v>449</v>
      </c>
      <c r="H6562" s="3">
        <f>_xlfn.XLOOKUP(sales[[#This Row],[Product]],products[Product],products[Cost per box])*sales[[#This Row],[Boxes]]</f>
        <v>2312.3500000000004</v>
      </c>
      <c r="I6562" s="4">
        <f>sales[[#This Row],[Revenue]]-sales[[#This Row],[Cost]]</f>
        <v>3973.6499999999996</v>
      </c>
    </row>
    <row r="6563" spans="2:9" x14ac:dyDescent="0.25">
      <c r="B6563" t="s">
        <v>49</v>
      </c>
      <c r="C6563" t="s">
        <v>9</v>
      </c>
      <c r="D6563" t="s">
        <v>44</v>
      </c>
      <c r="E6563" s="1">
        <v>44525</v>
      </c>
      <c r="F6563" s="4">
        <v>8512</v>
      </c>
      <c r="G6563">
        <v>355</v>
      </c>
      <c r="H6563" s="3">
        <f>_xlfn.XLOOKUP(sales[[#This Row],[Product]],products[Product],products[Cost per box])*sales[[#This Row],[Boxes]]</f>
        <v>3397.35</v>
      </c>
      <c r="I6563" s="4">
        <f>sales[[#This Row],[Revenue]]-sales[[#This Row],[Cost]]</f>
        <v>5114.6499999999996</v>
      </c>
    </row>
    <row r="6564" spans="2:9" x14ac:dyDescent="0.25">
      <c r="B6564" t="s">
        <v>39</v>
      </c>
      <c r="C6564" t="s">
        <v>21</v>
      </c>
      <c r="D6564" t="s">
        <v>28</v>
      </c>
      <c r="E6564" s="1">
        <v>44525</v>
      </c>
      <c r="F6564" s="4">
        <v>3472</v>
      </c>
      <c r="G6564">
        <v>496</v>
      </c>
      <c r="H6564" s="3">
        <f>_xlfn.XLOOKUP(sales[[#This Row],[Product]],products[Product],products[Cost per box])*sales[[#This Row],[Boxes]]</f>
        <v>1368.9599999999998</v>
      </c>
      <c r="I6564" s="4">
        <f>sales[[#This Row],[Revenue]]-sales[[#This Row],[Cost]]</f>
        <v>2103.04</v>
      </c>
    </row>
    <row r="6565" spans="2:9" x14ac:dyDescent="0.25">
      <c r="B6565" t="s">
        <v>25</v>
      </c>
      <c r="C6565" t="s">
        <v>16</v>
      </c>
      <c r="D6565" t="s">
        <v>30</v>
      </c>
      <c r="E6565" s="1">
        <v>44525</v>
      </c>
      <c r="F6565" s="4">
        <v>10556</v>
      </c>
      <c r="G6565">
        <v>528</v>
      </c>
      <c r="H6565" s="3">
        <f>_xlfn.XLOOKUP(sales[[#This Row],[Product]],products[Product],products[Cost per box])*sales[[#This Row],[Boxes]]</f>
        <v>1943.0400000000002</v>
      </c>
      <c r="I6565" s="4">
        <f>sales[[#This Row],[Revenue]]-sales[[#This Row],[Cost]]</f>
        <v>8612.9599999999991</v>
      </c>
    </row>
    <row r="6566" spans="2:9" x14ac:dyDescent="0.25">
      <c r="B6566" t="s">
        <v>25</v>
      </c>
      <c r="C6566" t="s">
        <v>16</v>
      </c>
      <c r="D6566" t="s">
        <v>22</v>
      </c>
      <c r="E6566" s="1">
        <v>44525</v>
      </c>
      <c r="F6566" s="4">
        <v>4830</v>
      </c>
      <c r="G6566">
        <v>604</v>
      </c>
      <c r="H6566" s="3">
        <f>_xlfn.XLOOKUP(sales[[#This Row],[Product]],products[Product],products[Cost per box])*sales[[#This Row],[Boxes]]</f>
        <v>4964.88</v>
      </c>
      <c r="I6566" s="4">
        <f>sales[[#This Row],[Revenue]]-sales[[#This Row],[Cost]]</f>
        <v>-134.88000000000011</v>
      </c>
    </row>
    <row r="6567" spans="2:9" x14ac:dyDescent="0.25">
      <c r="B6567" t="s">
        <v>5</v>
      </c>
      <c r="C6567" t="s">
        <v>21</v>
      </c>
      <c r="D6567" t="s">
        <v>12</v>
      </c>
      <c r="E6567" s="1">
        <v>44525</v>
      </c>
      <c r="F6567" s="4">
        <v>854</v>
      </c>
      <c r="G6567">
        <v>54</v>
      </c>
      <c r="H6567" s="3">
        <f>_xlfn.XLOOKUP(sales[[#This Row],[Product]],products[Product],products[Cost per box])*sales[[#This Row],[Boxes]]</f>
        <v>455.21999999999997</v>
      </c>
      <c r="I6567" s="4">
        <f>sales[[#This Row],[Revenue]]-sales[[#This Row],[Cost]]</f>
        <v>398.78000000000003</v>
      </c>
    </row>
    <row r="6568" spans="2:9" x14ac:dyDescent="0.25">
      <c r="B6568" t="s">
        <v>34</v>
      </c>
      <c r="C6568" t="s">
        <v>16</v>
      </c>
      <c r="D6568" t="s">
        <v>45</v>
      </c>
      <c r="E6568" s="1">
        <v>44526</v>
      </c>
      <c r="F6568" s="4">
        <v>364</v>
      </c>
      <c r="G6568">
        <v>16</v>
      </c>
      <c r="H6568" s="3">
        <f>_xlfn.XLOOKUP(sales[[#This Row],[Product]],products[Product],products[Cost per box])*sales[[#This Row],[Boxes]]</f>
        <v>123.68</v>
      </c>
      <c r="I6568" s="4">
        <f>sales[[#This Row],[Revenue]]-sales[[#This Row],[Cost]]</f>
        <v>240.32</v>
      </c>
    </row>
    <row r="6569" spans="2:9" x14ac:dyDescent="0.25">
      <c r="B6569" t="s">
        <v>41</v>
      </c>
      <c r="C6569" t="s">
        <v>16</v>
      </c>
      <c r="D6569" t="s">
        <v>7</v>
      </c>
      <c r="E6569" s="1">
        <v>44526</v>
      </c>
      <c r="F6569" s="4">
        <v>11781</v>
      </c>
      <c r="G6569">
        <v>770</v>
      </c>
      <c r="H6569" s="3">
        <f>_xlfn.XLOOKUP(sales[[#This Row],[Product]],products[Product],products[Cost per box])*sales[[#This Row],[Boxes]]</f>
        <v>3965.5000000000005</v>
      </c>
      <c r="I6569" s="4">
        <f>sales[[#This Row],[Revenue]]-sales[[#This Row],[Cost]]</f>
        <v>7815.5</v>
      </c>
    </row>
    <row r="6570" spans="2:9" x14ac:dyDescent="0.25">
      <c r="B6570" t="s">
        <v>57</v>
      </c>
      <c r="C6570" t="s">
        <v>11</v>
      </c>
      <c r="D6570" t="s">
        <v>52</v>
      </c>
      <c r="E6570" s="1">
        <v>44526</v>
      </c>
      <c r="F6570" s="4">
        <v>2044</v>
      </c>
      <c r="G6570">
        <v>171</v>
      </c>
      <c r="H6570" s="3">
        <f>_xlfn.XLOOKUP(sales[[#This Row],[Product]],products[Product],products[Cost per box])*sales[[#This Row],[Boxes]]</f>
        <v>567.72</v>
      </c>
      <c r="I6570" s="4">
        <f>sales[[#This Row],[Revenue]]-sales[[#This Row],[Cost]]</f>
        <v>1476.28</v>
      </c>
    </row>
    <row r="6571" spans="2:9" x14ac:dyDescent="0.25">
      <c r="B6571" t="s">
        <v>10</v>
      </c>
      <c r="C6571" t="s">
        <v>21</v>
      </c>
      <c r="D6571" t="s">
        <v>31</v>
      </c>
      <c r="E6571" s="1">
        <v>44526</v>
      </c>
      <c r="F6571" s="4">
        <v>2898</v>
      </c>
      <c r="G6571">
        <v>242</v>
      </c>
      <c r="H6571" s="3">
        <f>_xlfn.XLOOKUP(sales[[#This Row],[Product]],products[Product],products[Cost per box])*sales[[#This Row],[Boxes]]</f>
        <v>1384.24</v>
      </c>
      <c r="I6571" s="4">
        <f>sales[[#This Row],[Revenue]]-sales[[#This Row],[Cost]]</f>
        <v>1513.76</v>
      </c>
    </row>
    <row r="6572" spans="2:9" x14ac:dyDescent="0.25">
      <c r="B6572" t="s">
        <v>46</v>
      </c>
      <c r="C6572" t="s">
        <v>11</v>
      </c>
      <c r="D6572" t="s">
        <v>22</v>
      </c>
      <c r="E6572" s="1">
        <v>44526</v>
      </c>
      <c r="F6572" s="4">
        <v>3192</v>
      </c>
      <c r="G6572">
        <v>355</v>
      </c>
      <c r="H6572" s="3">
        <f>_xlfn.XLOOKUP(sales[[#This Row],[Product]],products[Product],products[Cost per box])*sales[[#This Row],[Boxes]]</f>
        <v>2918.1000000000004</v>
      </c>
      <c r="I6572" s="4">
        <f>sales[[#This Row],[Revenue]]-sales[[#This Row],[Cost]]</f>
        <v>273.89999999999964</v>
      </c>
    </row>
    <row r="6573" spans="2:9" x14ac:dyDescent="0.25">
      <c r="B6573" t="s">
        <v>8</v>
      </c>
      <c r="C6573" t="s">
        <v>27</v>
      </c>
      <c r="D6573" t="s">
        <v>22</v>
      </c>
      <c r="E6573" s="1">
        <v>44526</v>
      </c>
      <c r="F6573" s="4">
        <v>10990</v>
      </c>
      <c r="G6573">
        <v>1400</v>
      </c>
      <c r="H6573" s="3">
        <f>_xlfn.XLOOKUP(sales[[#This Row],[Product]],products[Product],products[Cost per box])*sales[[#This Row],[Boxes]]</f>
        <v>11508</v>
      </c>
      <c r="I6573" s="4">
        <f>sales[[#This Row],[Revenue]]-sales[[#This Row],[Cost]]</f>
        <v>-518</v>
      </c>
    </row>
    <row r="6574" spans="2:9" x14ac:dyDescent="0.25">
      <c r="B6574" t="s">
        <v>20</v>
      </c>
      <c r="C6574" t="s">
        <v>21</v>
      </c>
      <c r="D6574" t="s">
        <v>31</v>
      </c>
      <c r="E6574" s="1">
        <v>44526</v>
      </c>
      <c r="F6574" s="4">
        <v>1974</v>
      </c>
      <c r="G6574">
        <v>152</v>
      </c>
      <c r="H6574" s="3">
        <f>_xlfn.XLOOKUP(sales[[#This Row],[Product]],products[Product],products[Cost per box])*sales[[#This Row],[Boxes]]</f>
        <v>869.43999999999994</v>
      </c>
      <c r="I6574" s="4">
        <f>sales[[#This Row],[Revenue]]-sales[[#This Row],[Cost]]</f>
        <v>1104.56</v>
      </c>
    </row>
    <row r="6575" spans="2:9" x14ac:dyDescent="0.25">
      <c r="B6575" t="s">
        <v>10</v>
      </c>
      <c r="C6575" t="s">
        <v>21</v>
      </c>
      <c r="D6575" t="s">
        <v>38</v>
      </c>
      <c r="E6575" s="1">
        <v>44526</v>
      </c>
      <c r="F6575" s="4">
        <v>357</v>
      </c>
      <c r="G6575">
        <v>14</v>
      </c>
      <c r="H6575" s="3">
        <f>_xlfn.XLOOKUP(sales[[#This Row],[Product]],products[Product],products[Cost per box])*sales[[#This Row],[Boxes]]</f>
        <v>139.16</v>
      </c>
      <c r="I6575" s="4">
        <f>sales[[#This Row],[Revenue]]-sales[[#This Row],[Cost]]</f>
        <v>217.84</v>
      </c>
    </row>
    <row r="6576" spans="2:9" x14ac:dyDescent="0.25">
      <c r="B6576" t="s">
        <v>29</v>
      </c>
      <c r="C6576" t="s">
        <v>11</v>
      </c>
      <c r="D6576" t="s">
        <v>52</v>
      </c>
      <c r="E6576" s="1">
        <v>44526</v>
      </c>
      <c r="F6576" s="4">
        <v>7812</v>
      </c>
      <c r="G6576">
        <v>700</v>
      </c>
      <c r="H6576" s="3">
        <f>_xlfn.XLOOKUP(sales[[#This Row],[Product]],products[Product],products[Cost per box])*sales[[#This Row],[Boxes]]</f>
        <v>2324</v>
      </c>
      <c r="I6576" s="4">
        <f>sales[[#This Row],[Revenue]]-sales[[#This Row],[Cost]]</f>
        <v>5488</v>
      </c>
    </row>
    <row r="6577" spans="2:9" x14ac:dyDescent="0.25">
      <c r="B6577" t="s">
        <v>37</v>
      </c>
      <c r="C6577" t="s">
        <v>16</v>
      </c>
      <c r="D6577" t="s">
        <v>24</v>
      </c>
      <c r="E6577" s="1">
        <v>44526</v>
      </c>
      <c r="F6577" s="4">
        <v>6202</v>
      </c>
      <c r="G6577">
        <v>327</v>
      </c>
      <c r="H6577" s="3">
        <f>_xlfn.XLOOKUP(sales[[#This Row],[Product]],products[Product],products[Cost per box])*sales[[#This Row],[Boxes]]</f>
        <v>3436.77</v>
      </c>
      <c r="I6577" s="4">
        <f>sales[[#This Row],[Revenue]]-sales[[#This Row],[Cost]]</f>
        <v>2765.23</v>
      </c>
    </row>
    <row r="6578" spans="2:9" x14ac:dyDescent="0.25">
      <c r="B6578" t="s">
        <v>51</v>
      </c>
      <c r="C6578" t="s">
        <v>21</v>
      </c>
      <c r="D6578" t="s">
        <v>31</v>
      </c>
      <c r="E6578" s="1">
        <v>44526</v>
      </c>
      <c r="F6578" s="4">
        <v>12068</v>
      </c>
      <c r="G6578">
        <v>910</v>
      </c>
      <c r="H6578" s="3">
        <f>_xlfn.XLOOKUP(sales[[#This Row],[Product]],products[Product],products[Cost per box])*sales[[#This Row],[Boxes]]</f>
        <v>5205.2</v>
      </c>
      <c r="I6578" s="4">
        <f>sales[[#This Row],[Revenue]]-sales[[#This Row],[Cost]]</f>
        <v>6862.8</v>
      </c>
    </row>
    <row r="6579" spans="2:9" x14ac:dyDescent="0.25">
      <c r="B6579" t="s">
        <v>34</v>
      </c>
      <c r="C6579" t="s">
        <v>9</v>
      </c>
      <c r="D6579" t="s">
        <v>42</v>
      </c>
      <c r="E6579" s="1">
        <v>44526</v>
      </c>
      <c r="F6579" s="4">
        <v>6363</v>
      </c>
      <c r="G6579">
        <v>455</v>
      </c>
      <c r="H6579" s="3">
        <f>_xlfn.XLOOKUP(sales[[#This Row],[Product]],products[Product],products[Cost per box])*sales[[#This Row],[Boxes]]</f>
        <v>2156.7000000000003</v>
      </c>
      <c r="I6579" s="4">
        <f>sales[[#This Row],[Revenue]]-sales[[#This Row],[Cost]]</f>
        <v>4206.2999999999993</v>
      </c>
    </row>
    <row r="6580" spans="2:9" x14ac:dyDescent="0.25">
      <c r="B6580" t="s">
        <v>20</v>
      </c>
      <c r="C6580" t="s">
        <v>11</v>
      </c>
      <c r="D6580" t="s">
        <v>50</v>
      </c>
      <c r="E6580" s="1">
        <v>44526</v>
      </c>
      <c r="F6580" s="4">
        <v>6006</v>
      </c>
      <c r="G6580">
        <v>251</v>
      </c>
      <c r="H6580" s="3">
        <f>_xlfn.XLOOKUP(sales[[#This Row],[Product]],products[Product],products[Cost per box])*sales[[#This Row],[Boxes]]</f>
        <v>3114.91</v>
      </c>
      <c r="I6580" s="4">
        <f>sales[[#This Row],[Revenue]]-sales[[#This Row],[Cost]]</f>
        <v>2891.09</v>
      </c>
    </row>
    <row r="6581" spans="2:9" x14ac:dyDescent="0.25">
      <c r="B6581" t="s">
        <v>18</v>
      </c>
      <c r="C6581" t="s">
        <v>6</v>
      </c>
      <c r="D6581" t="s">
        <v>35</v>
      </c>
      <c r="E6581" s="1">
        <v>44526</v>
      </c>
      <c r="F6581" s="4">
        <v>5579</v>
      </c>
      <c r="G6581">
        <v>310</v>
      </c>
      <c r="H6581" s="3">
        <f>_xlfn.XLOOKUP(sales[[#This Row],[Product]],products[Product],products[Cost per box])*sales[[#This Row],[Boxes]]</f>
        <v>821.5</v>
      </c>
      <c r="I6581" s="4">
        <f>sales[[#This Row],[Revenue]]-sales[[#This Row],[Cost]]</f>
        <v>4757.5</v>
      </c>
    </row>
    <row r="6582" spans="2:9" x14ac:dyDescent="0.25">
      <c r="B6582" t="s">
        <v>13</v>
      </c>
      <c r="C6582" t="s">
        <v>9</v>
      </c>
      <c r="D6582" t="s">
        <v>50</v>
      </c>
      <c r="E6582" s="1">
        <v>44526</v>
      </c>
      <c r="F6582" s="4">
        <v>2590</v>
      </c>
      <c r="G6582">
        <v>108</v>
      </c>
      <c r="H6582" s="3">
        <f>_xlfn.XLOOKUP(sales[[#This Row],[Product]],products[Product],products[Cost per box])*sales[[#This Row],[Boxes]]</f>
        <v>1340.28</v>
      </c>
      <c r="I6582" s="4">
        <f>sales[[#This Row],[Revenue]]-sales[[#This Row],[Cost]]</f>
        <v>1249.72</v>
      </c>
    </row>
    <row r="6583" spans="2:9" x14ac:dyDescent="0.25">
      <c r="B6583" t="s">
        <v>29</v>
      </c>
      <c r="C6583" t="s">
        <v>11</v>
      </c>
      <c r="D6583" t="s">
        <v>38</v>
      </c>
      <c r="E6583" s="1">
        <v>44526</v>
      </c>
      <c r="F6583" s="4">
        <v>3066</v>
      </c>
      <c r="G6583">
        <v>118</v>
      </c>
      <c r="H6583" s="3">
        <f>_xlfn.XLOOKUP(sales[[#This Row],[Product]],products[Product],products[Cost per box])*sales[[#This Row],[Boxes]]</f>
        <v>1172.9199999999998</v>
      </c>
      <c r="I6583" s="4">
        <f>sales[[#This Row],[Revenue]]-sales[[#This Row],[Cost]]</f>
        <v>1893.0800000000002</v>
      </c>
    </row>
    <row r="6584" spans="2:9" x14ac:dyDescent="0.25">
      <c r="B6584" t="s">
        <v>18</v>
      </c>
      <c r="C6584" t="s">
        <v>6</v>
      </c>
      <c r="D6584" t="s">
        <v>47</v>
      </c>
      <c r="E6584" s="1">
        <v>44526</v>
      </c>
      <c r="F6584" s="4">
        <v>4627</v>
      </c>
      <c r="G6584">
        <v>309</v>
      </c>
      <c r="H6584" s="3">
        <f>_xlfn.XLOOKUP(sales[[#This Row],[Product]],products[Product],products[Cost per box])*sales[[#This Row],[Boxes]]</f>
        <v>1625.34</v>
      </c>
      <c r="I6584" s="4">
        <f>sales[[#This Row],[Revenue]]-sales[[#This Row],[Cost]]</f>
        <v>3001.66</v>
      </c>
    </row>
    <row r="6585" spans="2:9" x14ac:dyDescent="0.25">
      <c r="B6585" t="s">
        <v>53</v>
      </c>
      <c r="C6585" t="s">
        <v>21</v>
      </c>
      <c r="D6585" t="s">
        <v>42</v>
      </c>
      <c r="E6585" s="1">
        <v>44526</v>
      </c>
      <c r="F6585" s="4">
        <v>2422</v>
      </c>
      <c r="G6585">
        <v>152</v>
      </c>
      <c r="H6585" s="3">
        <f>_xlfn.XLOOKUP(sales[[#This Row],[Product]],products[Product],products[Cost per box])*sales[[#This Row],[Boxes]]</f>
        <v>720.48</v>
      </c>
      <c r="I6585" s="4">
        <f>sales[[#This Row],[Revenue]]-sales[[#This Row],[Cost]]</f>
        <v>1701.52</v>
      </c>
    </row>
    <row r="6586" spans="2:9" x14ac:dyDescent="0.25">
      <c r="B6586" t="s">
        <v>53</v>
      </c>
      <c r="C6586" t="s">
        <v>21</v>
      </c>
      <c r="D6586" t="s">
        <v>50</v>
      </c>
      <c r="E6586" s="1">
        <v>44526</v>
      </c>
      <c r="F6586" s="4">
        <v>11718</v>
      </c>
      <c r="G6586">
        <v>489</v>
      </c>
      <c r="H6586" s="3">
        <f>_xlfn.XLOOKUP(sales[[#This Row],[Product]],products[Product],products[Cost per box])*sales[[#This Row],[Boxes]]</f>
        <v>6068.49</v>
      </c>
      <c r="I6586" s="4">
        <f>sales[[#This Row],[Revenue]]-sales[[#This Row],[Cost]]</f>
        <v>5649.51</v>
      </c>
    </row>
    <row r="6587" spans="2:9" x14ac:dyDescent="0.25">
      <c r="B6587" t="s">
        <v>51</v>
      </c>
      <c r="C6587" t="s">
        <v>27</v>
      </c>
      <c r="D6587" t="s">
        <v>38</v>
      </c>
      <c r="E6587" s="1">
        <v>44526</v>
      </c>
      <c r="F6587" s="4">
        <v>4942</v>
      </c>
      <c r="G6587">
        <v>198</v>
      </c>
      <c r="H6587" s="3">
        <f>_xlfn.XLOOKUP(sales[[#This Row],[Product]],products[Product],products[Cost per box])*sales[[#This Row],[Boxes]]</f>
        <v>1968.12</v>
      </c>
      <c r="I6587" s="4">
        <f>sales[[#This Row],[Revenue]]-sales[[#This Row],[Cost]]</f>
        <v>2973.88</v>
      </c>
    </row>
    <row r="6588" spans="2:9" x14ac:dyDescent="0.25">
      <c r="B6588" t="s">
        <v>34</v>
      </c>
      <c r="C6588" t="s">
        <v>6</v>
      </c>
      <c r="D6588" t="s">
        <v>26</v>
      </c>
      <c r="E6588" s="1">
        <v>44526</v>
      </c>
      <c r="F6588" s="4">
        <v>364</v>
      </c>
      <c r="G6588">
        <v>31</v>
      </c>
      <c r="H6588" s="3">
        <f>_xlfn.XLOOKUP(sales[[#This Row],[Product]],products[Product],products[Cost per box])*sales[[#This Row],[Boxes]]</f>
        <v>199.32999999999998</v>
      </c>
      <c r="I6588" s="4">
        <f>sales[[#This Row],[Revenue]]-sales[[#This Row],[Cost]]</f>
        <v>164.67000000000002</v>
      </c>
    </row>
    <row r="6589" spans="2:9" x14ac:dyDescent="0.25">
      <c r="B6589" t="s">
        <v>54</v>
      </c>
      <c r="C6589" t="s">
        <v>21</v>
      </c>
      <c r="D6589" t="s">
        <v>28</v>
      </c>
      <c r="E6589" s="1">
        <v>44526</v>
      </c>
      <c r="F6589" s="4">
        <v>9863</v>
      </c>
      <c r="G6589">
        <v>1610</v>
      </c>
      <c r="H6589" s="3">
        <f>_xlfn.XLOOKUP(sales[[#This Row],[Product]],products[Product],products[Cost per box])*sales[[#This Row],[Boxes]]</f>
        <v>4443.5999999999995</v>
      </c>
      <c r="I6589" s="4">
        <f>sales[[#This Row],[Revenue]]-sales[[#This Row],[Cost]]</f>
        <v>5419.4000000000005</v>
      </c>
    </row>
    <row r="6590" spans="2:9" x14ac:dyDescent="0.25">
      <c r="B6590" t="s">
        <v>15</v>
      </c>
      <c r="C6590" t="s">
        <v>9</v>
      </c>
      <c r="D6590" t="s">
        <v>52</v>
      </c>
      <c r="E6590" s="1">
        <v>44526</v>
      </c>
      <c r="F6590" s="4">
        <v>938</v>
      </c>
      <c r="G6590">
        <v>94</v>
      </c>
      <c r="H6590" s="3">
        <f>_xlfn.XLOOKUP(sales[[#This Row],[Product]],products[Product],products[Cost per box])*sales[[#This Row],[Boxes]]</f>
        <v>312.08</v>
      </c>
      <c r="I6590" s="4">
        <f>sales[[#This Row],[Revenue]]-sales[[#This Row],[Cost]]</f>
        <v>625.92000000000007</v>
      </c>
    </row>
    <row r="6591" spans="2:9" x14ac:dyDescent="0.25">
      <c r="B6591" t="s">
        <v>25</v>
      </c>
      <c r="C6591" t="s">
        <v>9</v>
      </c>
      <c r="D6591" t="s">
        <v>22</v>
      </c>
      <c r="E6591" s="1">
        <v>44526</v>
      </c>
      <c r="F6591" s="4">
        <v>10829</v>
      </c>
      <c r="G6591">
        <v>1190</v>
      </c>
      <c r="H6591" s="3">
        <f>_xlfn.XLOOKUP(sales[[#This Row],[Product]],products[Product],products[Cost per box])*sales[[#This Row],[Boxes]]</f>
        <v>9781.8000000000011</v>
      </c>
      <c r="I6591" s="4">
        <f>sales[[#This Row],[Revenue]]-sales[[#This Row],[Cost]]</f>
        <v>1047.1999999999989</v>
      </c>
    </row>
    <row r="6592" spans="2:9" x14ac:dyDescent="0.25">
      <c r="B6592" t="s">
        <v>18</v>
      </c>
      <c r="C6592" t="s">
        <v>11</v>
      </c>
      <c r="D6592" t="s">
        <v>42</v>
      </c>
      <c r="E6592" s="1">
        <v>44526</v>
      </c>
      <c r="F6592" s="4">
        <v>9135</v>
      </c>
      <c r="G6592">
        <v>609</v>
      </c>
      <c r="H6592" s="3">
        <f>_xlfn.XLOOKUP(sales[[#This Row],[Product]],products[Product],products[Cost per box])*sales[[#This Row],[Boxes]]</f>
        <v>2886.6600000000003</v>
      </c>
      <c r="I6592" s="4">
        <f>sales[[#This Row],[Revenue]]-sales[[#This Row],[Cost]]</f>
        <v>6248.34</v>
      </c>
    </row>
    <row r="6593" spans="2:9" x14ac:dyDescent="0.25">
      <c r="B6593" t="s">
        <v>20</v>
      </c>
      <c r="C6593" t="s">
        <v>21</v>
      </c>
      <c r="D6593" t="s">
        <v>36</v>
      </c>
      <c r="E6593" s="1">
        <v>44526</v>
      </c>
      <c r="F6593" s="4">
        <v>427</v>
      </c>
      <c r="G6593">
        <v>54</v>
      </c>
      <c r="H6593" s="3">
        <f>_xlfn.XLOOKUP(sales[[#This Row],[Product]],products[Product],products[Cost per box])*sales[[#This Row],[Boxes]]</f>
        <v>272.16000000000003</v>
      </c>
      <c r="I6593" s="4">
        <f>sales[[#This Row],[Revenue]]-sales[[#This Row],[Cost]]</f>
        <v>154.83999999999997</v>
      </c>
    </row>
    <row r="6594" spans="2:9" x14ac:dyDescent="0.25">
      <c r="B6594" t="s">
        <v>56</v>
      </c>
      <c r="C6594" t="s">
        <v>11</v>
      </c>
      <c r="D6594" t="s">
        <v>52</v>
      </c>
      <c r="E6594" s="1">
        <v>44526</v>
      </c>
      <c r="F6594" s="4">
        <v>11480</v>
      </c>
      <c r="G6594">
        <v>1120</v>
      </c>
      <c r="H6594" s="3">
        <f>_xlfn.XLOOKUP(sales[[#This Row],[Product]],products[Product],products[Cost per box])*sales[[#This Row],[Boxes]]</f>
        <v>3718.3999999999996</v>
      </c>
      <c r="I6594" s="4">
        <f>sales[[#This Row],[Revenue]]-sales[[#This Row],[Cost]]</f>
        <v>7761.6</v>
      </c>
    </row>
    <row r="6595" spans="2:9" x14ac:dyDescent="0.25">
      <c r="B6595" t="s">
        <v>8</v>
      </c>
      <c r="C6595" t="s">
        <v>21</v>
      </c>
      <c r="D6595" t="s">
        <v>50</v>
      </c>
      <c r="E6595" s="1">
        <v>44526</v>
      </c>
      <c r="F6595" s="4">
        <v>2919</v>
      </c>
      <c r="G6595">
        <v>122</v>
      </c>
      <c r="H6595" s="3">
        <f>_xlfn.XLOOKUP(sales[[#This Row],[Product]],products[Product],products[Cost per box])*sales[[#This Row],[Boxes]]</f>
        <v>1514.02</v>
      </c>
      <c r="I6595" s="4">
        <f>sales[[#This Row],[Revenue]]-sales[[#This Row],[Cost]]</f>
        <v>1404.98</v>
      </c>
    </row>
    <row r="6596" spans="2:9" x14ac:dyDescent="0.25">
      <c r="B6596" t="s">
        <v>33</v>
      </c>
      <c r="C6596" t="s">
        <v>21</v>
      </c>
      <c r="D6596" t="s">
        <v>19</v>
      </c>
      <c r="E6596" s="1">
        <v>44526</v>
      </c>
      <c r="F6596" s="4">
        <v>9282</v>
      </c>
      <c r="G6596">
        <v>546</v>
      </c>
      <c r="H6596" s="3">
        <f>_xlfn.XLOOKUP(sales[[#This Row],[Product]],products[Product],products[Cost per box])*sales[[#This Row],[Boxes]]</f>
        <v>5585.58</v>
      </c>
      <c r="I6596" s="4">
        <f>sales[[#This Row],[Revenue]]-sales[[#This Row],[Cost]]</f>
        <v>3696.42</v>
      </c>
    </row>
    <row r="6597" spans="2:9" x14ac:dyDescent="0.25">
      <c r="B6597" t="s">
        <v>20</v>
      </c>
      <c r="C6597" t="s">
        <v>11</v>
      </c>
      <c r="D6597" t="s">
        <v>52</v>
      </c>
      <c r="E6597" s="1">
        <v>44526</v>
      </c>
      <c r="F6597" s="4">
        <v>12593</v>
      </c>
      <c r="G6597">
        <v>1050</v>
      </c>
      <c r="H6597" s="3">
        <f>_xlfn.XLOOKUP(sales[[#This Row],[Product]],products[Product],products[Cost per box])*sales[[#This Row],[Boxes]]</f>
        <v>3486</v>
      </c>
      <c r="I6597" s="4">
        <f>sales[[#This Row],[Revenue]]-sales[[#This Row],[Cost]]</f>
        <v>9107</v>
      </c>
    </row>
    <row r="6598" spans="2:9" x14ac:dyDescent="0.25">
      <c r="B6598" t="s">
        <v>49</v>
      </c>
      <c r="C6598" t="s">
        <v>11</v>
      </c>
      <c r="D6598" t="s">
        <v>12</v>
      </c>
      <c r="E6598" s="1">
        <v>44526</v>
      </c>
      <c r="F6598" s="4">
        <v>2758</v>
      </c>
      <c r="G6598">
        <v>173</v>
      </c>
      <c r="H6598" s="3">
        <f>_xlfn.XLOOKUP(sales[[#This Row],[Product]],products[Product],products[Cost per box])*sales[[#This Row],[Boxes]]</f>
        <v>1458.3899999999999</v>
      </c>
      <c r="I6598" s="4">
        <f>sales[[#This Row],[Revenue]]-sales[[#This Row],[Cost]]</f>
        <v>1299.6100000000001</v>
      </c>
    </row>
    <row r="6599" spans="2:9" x14ac:dyDescent="0.25">
      <c r="B6599" t="s">
        <v>5</v>
      </c>
      <c r="C6599" t="s">
        <v>9</v>
      </c>
      <c r="D6599" t="s">
        <v>48</v>
      </c>
      <c r="E6599" s="1">
        <v>44526</v>
      </c>
      <c r="F6599" s="4">
        <v>8659</v>
      </c>
      <c r="G6599">
        <v>321</v>
      </c>
      <c r="H6599" s="3">
        <f>_xlfn.XLOOKUP(sales[[#This Row],[Product]],products[Product],products[Cost per box])*sales[[#This Row],[Boxes]]</f>
        <v>2401.08</v>
      </c>
      <c r="I6599" s="4">
        <f>sales[[#This Row],[Revenue]]-sales[[#This Row],[Cost]]</f>
        <v>6257.92</v>
      </c>
    </row>
    <row r="6600" spans="2:9" x14ac:dyDescent="0.25">
      <c r="B6600" t="s">
        <v>20</v>
      </c>
      <c r="C6600" t="s">
        <v>11</v>
      </c>
      <c r="D6600" t="s">
        <v>48</v>
      </c>
      <c r="E6600" s="1">
        <v>44526</v>
      </c>
      <c r="F6600" s="4">
        <v>10360</v>
      </c>
      <c r="G6600">
        <v>415</v>
      </c>
      <c r="H6600" s="3">
        <f>_xlfn.XLOOKUP(sales[[#This Row],[Product]],products[Product],products[Cost per box])*sales[[#This Row],[Boxes]]</f>
        <v>3104.2000000000003</v>
      </c>
      <c r="I6600" s="4">
        <f>sales[[#This Row],[Revenue]]-sales[[#This Row],[Cost]]</f>
        <v>7255.7999999999993</v>
      </c>
    </row>
    <row r="6601" spans="2:9" x14ac:dyDescent="0.25">
      <c r="B6601" t="s">
        <v>39</v>
      </c>
      <c r="C6601" t="s">
        <v>11</v>
      </c>
      <c r="D6601" t="s">
        <v>30</v>
      </c>
      <c r="E6601" s="1">
        <v>44526</v>
      </c>
      <c r="F6601" s="4">
        <v>3136</v>
      </c>
      <c r="G6601">
        <v>157</v>
      </c>
      <c r="H6601" s="3">
        <f>_xlfn.XLOOKUP(sales[[#This Row],[Product]],products[Product],products[Cost per box])*sales[[#This Row],[Boxes]]</f>
        <v>577.76</v>
      </c>
      <c r="I6601" s="4">
        <f>sales[[#This Row],[Revenue]]-sales[[#This Row],[Cost]]</f>
        <v>2558.2399999999998</v>
      </c>
    </row>
    <row r="6602" spans="2:9" x14ac:dyDescent="0.25">
      <c r="B6602" t="s">
        <v>40</v>
      </c>
      <c r="C6602" t="s">
        <v>11</v>
      </c>
      <c r="D6602" t="s">
        <v>31</v>
      </c>
      <c r="E6602" s="1">
        <v>44526</v>
      </c>
      <c r="F6602" s="4">
        <v>287</v>
      </c>
      <c r="G6602">
        <v>24</v>
      </c>
      <c r="H6602" s="3">
        <f>_xlfn.XLOOKUP(sales[[#This Row],[Product]],products[Product],products[Cost per box])*sales[[#This Row],[Boxes]]</f>
        <v>137.28</v>
      </c>
      <c r="I6602" s="4">
        <f>sales[[#This Row],[Revenue]]-sales[[#This Row],[Cost]]</f>
        <v>149.72</v>
      </c>
    </row>
    <row r="6603" spans="2:9" x14ac:dyDescent="0.25">
      <c r="B6603" t="s">
        <v>46</v>
      </c>
      <c r="C6603" t="s">
        <v>9</v>
      </c>
      <c r="D6603" t="s">
        <v>17</v>
      </c>
      <c r="E6603" s="1">
        <v>44526</v>
      </c>
      <c r="F6603" s="4">
        <v>721</v>
      </c>
      <c r="G6603">
        <v>32</v>
      </c>
      <c r="H6603" s="3">
        <f>_xlfn.XLOOKUP(sales[[#This Row],[Product]],products[Product],products[Cost per box])*sales[[#This Row],[Boxes]]</f>
        <v>217.6</v>
      </c>
      <c r="I6603" s="4">
        <f>sales[[#This Row],[Revenue]]-sales[[#This Row],[Cost]]</f>
        <v>503.4</v>
      </c>
    </row>
    <row r="6604" spans="2:9" x14ac:dyDescent="0.25">
      <c r="B6604" t="s">
        <v>10</v>
      </c>
      <c r="C6604" t="s">
        <v>16</v>
      </c>
      <c r="D6604" t="s">
        <v>50</v>
      </c>
      <c r="E6604" s="1">
        <v>44526</v>
      </c>
      <c r="F6604" s="4">
        <v>11613</v>
      </c>
      <c r="G6604">
        <v>505</v>
      </c>
      <c r="H6604" s="3">
        <f>_xlfn.XLOOKUP(sales[[#This Row],[Product]],products[Product],products[Cost per box])*sales[[#This Row],[Boxes]]</f>
        <v>6267.05</v>
      </c>
      <c r="I6604" s="4">
        <f>sales[[#This Row],[Revenue]]-sales[[#This Row],[Cost]]</f>
        <v>5345.95</v>
      </c>
    </row>
    <row r="6605" spans="2:9" x14ac:dyDescent="0.25">
      <c r="B6605" t="s">
        <v>32</v>
      </c>
      <c r="C6605" t="s">
        <v>16</v>
      </c>
      <c r="D6605" t="s">
        <v>35</v>
      </c>
      <c r="E6605" s="1">
        <v>44526</v>
      </c>
      <c r="F6605" s="4">
        <v>9352</v>
      </c>
      <c r="G6605">
        <v>493</v>
      </c>
      <c r="H6605" s="3">
        <f>_xlfn.XLOOKUP(sales[[#This Row],[Product]],products[Product],products[Cost per box])*sales[[#This Row],[Boxes]]</f>
        <v>1306.45</v>
      </c>
      <c r="I6605" s="4">
        <f>sales[[#This Row],[Revenue]]-sales[[#This Row],[Cost]]</f>
        <v>8045.55</v>
      </c>
    </row>
    <row r="6606" spans="2:9" x14ac:dyDescent="0.25">
      <c r="B6606" t="s">
        <v>23</v>
      </c>
      <c r="C6606" t="s">
        <v>6</v>
      </c>
      <c r="D6606" t="s">
        <v>42</v>
      </c>
      <c r="E6606" s="1">
        <v>44526</v>
      </c>
      <c r="F6606" s="4">
        <v>4025</v>
      </c>
      <c r="G6606">
        <v>288</v>
      </c>
      <c r="H6606" s="3">
        <f>_xlfn.XLOOKUP(sales[[#This Row],[Product]],products[Product],products[Cost per box])*sales[[#This Row],[Boxes]]</f>
        <v>1365.1200000000001</v>
      </c>
      <c r="I6606" s="4">
        <f>sales[[#This Row],[Revenue]]-sales[[#This Row],[Cost]]</f>
        <v>2659.88</v>
      </c>
    </row>
    <row r="6607" spans="2:9" x14ac:dyDescent="0.25">
      <c r="B6607" t="s">
        <v>46</v>
      </c>
      <c r="C6607" t="s">
        <v>27</v>
      </c>
      <c r="D6607" t="s">
        <v>50</v>
      </c>
      <c r="E6607" s="1">
        <v>44526</v>
      </c>
      <c r="F6607" s="4">
        <v>13181</v>
      </c>
      <c r="G6607">
        <v>550</v>
      </c>
      <c r="H6607" s="3">
        <f>_xlfn.XLOOKUP(sales[[#This Row],[Product]],products[Product],products[Cost per box])*sales[[#This Row],[Boxes]]</f>
        <v>6825.5</v>
      </c>
      <c r="I6607" s="4">
        <f>sales[[#This Row],[Revenue]]-sales[[#This Row],[Cost]]</f>
        <v>6355.5</v>
      </c>
    </row>
    <row r="6608" spans="2:9" x14ac:dyDescent="0.25">
      <c r="B6608" t="s">
        <v>46</v>
      </c>
      <c r="C6608" t="s">
        <v>9</v>
      </c>
      <c r="D6608" t="s">
        <v>26</v>
      </c>
      <c r="E6608" s="1">
        <v>44526</v>
      </c>
      <c r="F6608" s="4">
        <v>2240</v>
      </c>
      <c r="G6608">
        <v>204</v>
      </c>
      <c r="H6608" s="3">
        <f>_xlfn.XLOOKUP(sales[[#This Row],[Product]],products[Product],products[Cost per box])*sales[[#This Row],[Boxes]]</f>
        <v>1311.72</v>
      </c>
      <c r="I6608" s="4">
        <f>sales[[#This Row],[Revenue]]-sales[[#This Row],[Cost]]</f>
        <v>928.28</v>
      </c>
    </row>
    <row r="6609" spans="2:9" x14ac:dyDescent="0.25">
      <c r="B6609" t="s">
        <v>54</v>
      </c>
      <c r="C6609" t="s">
        <v>27</v>
      </c>
      <c r="D6609" t="s">
        <v>31</v>
      </c>
      <c r="E6609" s="1">
        <v>44526</v>
      </c>
      <c r="F6609" s="4">
        <v>7826</v>
      </c>
      <c r="G6609">
        <v>653</v>
      </c>
      <c r="H6609" s="3">
        <f>_xlfn.XLOOKUP(sales[[#This Row],[Product]],products[Product],products[Cost per box])*sales[[#This Row],[Boxes]]</f>
        <v>3735.16</v>
      </c>
      <c r="I6609" s="4">
        <f>sales[[#This Row],[Revenue]]-sales[[#This Row],[Cost]]</f>
        <v>4090.84</v>
      </c>
    </row>
    <row r="6610" spans="2:9" x14ac:dyDescent="0.25">
      <c r="B6610" t="s">
        <v>29</v>
      </c>
      <c r="C6610" t="s">
        <v>27</v>
      </c>
      <c r="D6610" t="s">
        <v>22</v>
      </c>
      <c r="E6610" s="1">
        <v>44526</v>
      </c>
      <c r="F6610" s="4">
        <v>1463</v>
      </c>
      <c r="G6610">
        <v>147</v>
      </c>
      <c r="H6610" s="3">
        <f>_xlfn.XLOOKUP(sales[[#This Row],[Product]],products[Product],products[Cost per box])*sales[[#This Row],[Boxes]]</f>
        <v>1208.3400000000001</v>
      </c>
      <c r="I6610" s="4">
        <f>sales[[#This Row],[Revenue]]-sales[[#This Row],[Cost]]</f>
        <v>254.65999999999985</v>
      </c>
    </row>
    <row r="6611" spans="2:9" x14ac:dyDescent="0.25">
      <c r="B6611" t="s">
        <v>25</v>
      </c>
      <c r="C6611" t="s">
        <v>27</v>
      </c>
      <c r="D6611" t="s">
        <v>30</v>
      </c>
      <c r="E6611" s="1">
        <v>44526</v>
      </c>
      <c r="F6611" s="4">
        <v>8624</v>
      </c>
      <c r="G6611">
        <v>432</v>
      </c>
      <c r="H6611" s="3">
        <f>_xlfn.XLOOKUP(sales[[#This Row],[Product]],products[Product],products[Cost per box])*sales[[#This Row],[Boxes]]</f>
        <v>1589.76</v>
      </c>
      <c r="I6611" s="4">
        <f>sales[[#This Row],[Revenue]]-sales[[#This Row],[Cost]]</f>
        <v>7034.24</v>
      </c>
    </row>
    <row r="6612" spans="2:9" x14ac:dyDescent="0.25">
      <c r="B6612" t="s">
        <v>53</v>
      </c>
      <c r="C6612" t="s">
        <v>11</v>
      </c>
      <c r="D6612" t="s">
        <v>14</v>
      </c>
      <c r="E6612" s="1">
        <v>44526</v>
      </c>
      <c r="F6612" s="4">
        <v>8638</v>
      </c>
      <c r="G6612">
        <v>1470</v>
      </c>
      <c r="H6612" s="3">
        <f>_xlfn.XLOOKUP(sales[[#This Row],[Product]],products[Product],products[Cost per box])*sales[[#This Row],[Boxes]]</f>
        <v>9275.6999999999989</v>
      </c>
      <c r="I6612" s="4">
        <f>sales[[#This Row],[Revenue]]-sales[[#This Row],[Cost]]</f>
        <v>-637.69999999999891</v>
      </c>
    </row>
    <row r="6613" spans="2:9" x14ac:dyDescent="0.25">
      <c r="B6613" t="s">
        <v>23</v>
      </c>
      <c r="C6613" t="s">
        <v>27</v>
      </c>
      <c r="D6613" t="s">
        <v>50</v>
      </c>
      <c r="E6613" s="1">
        <v>44526</v>
      </c>
      <c r="F6613" s="4">
        <v>6951</v>
      </c>
      <c r="G6613">
        <v>303</v>
      </c>
      <c r="H6613" s="3">
        <f>_xlfn.XLOOKUP(sales[[#This Row],[Product]],products[Product],products[Cost per box])*sales[[#This Row],[Boxes]]</f>
        <v>3760.23</v>
      </c>
      <c r="I6613" s="4">
        <f>sales[[#This Row],[Revenue]]-sales[[#This Row],[Cost]]</f>
        <v>3190.77</v>
      </c>
    </row>
    <row r="6614" spans="2:9" x14ac:dyDescent="0.25">
      <c r="B6614" t="s">
        <v>13</v>
      </c>
      <c r="C6614" t="s">
        <v>9</v>
      </c>
      <c r="D6614" t="s">
        <v>52</v>
      </c>
      <c r="E6614" s="1">
        <v>44526</v>
      </c>
      <c r="F6614" s="4">
        <v>1127</v>
      </c>
      <c r="G6614">
        <v>94</v>
      </c>
      <c r="H6614" s="3">
        <f>_xlfn.XLOOKUP(sales[[#This Row],[Product]],products[Product],products[Cost per box])*sales[[#This Row],[Boxes]]</f>
        <v>312.08</v>
      </c>
      <c r="I6614" s="4">
        <f>sales[[#This Row],[Revenue]]-sales[[#This Row],[Cost]]</f>
        <v>814.92000000000007</v>
      </c>
    </row>
    <row r="6615" spans="2:9" x14ac:dyDescent="0.25">
      <c r="B6615" t="s">
        <v>40</v>
      </c>
      <c r="C6615" t="s">
        <v>16</v>
      </c>
      <c r="D6615" t="s">
        <v>48</v>
      </c>
      <c r="E6615" s="1">
        <v>44526</v>
      </c>
      <c r="F6615" s="4">
        <v>406</v>
      </c>
      <c r="G6615">
        <v>16</v>
      </c>
      <c r="H6615" s="3">
        <f>_xlfn.XLOOKUP(sales[[#This Row],[Product]],products[Product],products[Cost per box])*sales[[#This Row],[Boxes]]</f>
        <v>119.68</v>
      </c>
      <c r="I6615" s="4">
        <f>sales[[#This Row],[Revenue]]-sales[[#This Row],[Cost]]</f>
        <v>286.32</v>
      </c>
    </row>
    <row r="6616" spans="2:9" x14ac:dyDescent="0.25">
      <c r="B6616" t="s">
        <v>37</v>
      </c>
      <c r="C6616" t="s">
        <v>27</v>
      </c>
      <c r="D6616" t="s">
        <v>45</v>
      </c>
      <c r="E6616" s="1">
        <v>44526</v>
      </c>
      <c r="F6616" s="4">
        <v>6720</v>
      </c>
      <c r="G6616">
        <v>306</v>
      </c>
      <c r="H6616" s="3">
        <f>_xlfn.XLOOKUP(sales[[#This Row],[Product]],products[Product],products[Cost per box])*sales[[#This Row],[Boxes]]</f>
        <v>2365.38</v>
      </c>
      <c r="I6616" s="4">
        <f>sales[[#This Row],[Revenue]]-sales[[#This Row],[Cost]]</f>
        <v>4354.62</v>
      </c>
    </row>
    <row r="6617" spans="2:9" x14ac:dyDescent="0.25">
      <c r="B6617" t="s">
        <v>32</v>
      </c>
      <c r="C6617" t="s">
        <v>16</v>
      </c>
      <c r="D6617" t="s">
        <v>31</v>
      </c>
      <c r="E6617" s="1">
        <v>44529</v>
      </c>
      <c r="F6617" s="4">
        <v>2625</v>
      </c>
      <c r="G6617">
        <v>202</v>
      </c>
      <c r="H6617" s="3">
        <f>_xlfn.XLOOKUP(sales[[#This Row],[Product]],products[Product],products[Cost per box])*sales[[#This Row],[Boxes]]</f>
        <v>1155.44</v>
      </c>
      <c r="I6617" s="4">
        <f>sales[[#This Row],[Revenue]]-sales[[#This Row],[Cost]]</f>
        <v>1469.56</v>
      </c>
    </row>
    <row r="6618" spans="2:9" x14ac:dyDescent="0.25">
      <c r="B6618" t="s">
        <v>15</v>
      </c>
      <c r="C6618" t="s">
        <v>21</v>
      </c>
      <c r="D6618" t="s">
        <v>7</v>
      </c>
      <c r="E6618" s="1">
        <v>44529</v>
      </c>
      <c r="F6618" s="4">
        <v>980</v>
      </c>
      <c r="G6618">
        <v>70</v>
      </c>
      <c r="H6618" s="3">
        <f>_xlfn.XLOOKUP(sales[[#This Row],[Product]],products[Product],products[Cost per box])*sales[[#This Row],[Boxes]]</f>
        <v>360.5</v>
      </c>
      <c r="I6618" s="4">
        <f>sales[[#This Row],[Revenue]]-sales[[#This Row],[Cost]]</f>
        <v>619.5</v>
      </c>
    </row>
    <row r="6619" spans="2:9" x14ac:dyDescent="0.25">
      <c r="B6619" t="s">
        <v>5</v>
      </c>
      <c r="C6619" t="s">
        <v>27</v>
      </c>
      <c r="D6619" t="s">
        <v>26</v>
      </c>
      <c r="E6619" s="1">
        <v>44529</v>
      </c>
      <c r="F6619" s="4">
        <v>5061</v>
      </c>
      <c r="G6619">
        <v>461</v>
      </c>
      <c r="H6619" s="3">
        <f>_xlfn.XLOOKUP(sales[[#This Row],[Product]],products[Product],products[Cost per box])*sales[[#This Row],[Boxes]]</f>
        <v>2964.23</v>
      </c>
      <c r="I6619" s="4">
        <f>sales[[#This Row],[Revenue]]-sales[[#This Row],[Cost]]</f>
        <v>2096.77</v>
      </c>
    </row>
    <row r="6620" spans="2:9" x14ac:dyDescent="0.25">
      <c r="B6620" t="s">
        <v>54</v>
      </c>
      <c r="C6620" t="s">
        <v>21</v>
      </c>
      <c r="D6620" t="s">
        <v>12</v>
      </c>
      <c r="E6620" s="1">
        <v>44529</v>
      </c>
      <c r="F6620" s="4">
        <v>6979</v>
      </c>
      <c r="G6620">
        <v>437</v>
      </c>
      <c r="H6620" s="3">
        <f>_xlfn.XLOOKUP(sales[[#This Row],[Product]],products[Product],products[Cost per box])*sales[[#This Row],[Boxes]]</f>
        <v>3683.91</v>
      </c>
      <c r="I6620" s="4">
        <f>sales[[#This Row],[Revenue]]-sales[[#This Row],[Cost]]</f>
        <v>3295.09</v>
      </c>
    </row>
    <row r="6621" spans="2:9" x14ac:dyDescent="0.25">
      <c r="B6621" t="s">
        <v>51</v>
      </c>
      <c r="C6621" t="s">
        <v>27</v>
      </c>
      <c r="D6621" t="s">
        <v>43</v>
      </c>
      <c r="E6621" s="1">
        <v>44529</v>
      </c>
      <c r="F6621" s="4">
        <v>18382</v>
      </c>
      <c r="G6621">
        <v>840</v>
      </c>
      <c r="H6621" s="3">
        <f>_xlfn.XLOOKUP(sales[[#This Row],[Product]],products[Product],products[Cost per box])*sales[[#This Row],[Boxes]]</f>
        <v>3234</v>
      </c>
      <c r="I6621" s="4">
        <f>sales[[#This Row],[Revenue]]-sales[[#This Row],[Cost]]</f>
        <v>15148</v>
      </c>
    </row>
    <row r="6622" spans="2:9" x14ac:dyDescent="0.25">
      <c r="B6622" t="s">
        <v>46</v>
      </c>
      <c r="C6622" t="s">
        <v>9</v>
      </c>
      <c r="D6622" t="s">
        <v>44</v>
      </c>
      <c r="E6622" s="1">
        <v>44529</v>
      </c>
      <c r="F6622" s="4">
        <v>798</v>
      </c>
      <c r="G6622">
        <v>37</v>
      </c>
      <c r="H6622" s="3">
        <f>_xlfn.XLOOKUP(sales[[#This Row],[Product]],products[Product],products[Cost per box])*sales[[#This Row],[Boxes]]</f>
        <v>354.09000000000003</v>
      </c>
      <c r="I6622" s="4">
        <f>sales[[#This Row],[Revenue]]-sales[[#This Row],[Cost]]</f>
        <v>443.90999999999997</v>
      </c>
    </row>
    <row r="6623" spans="2:9" x14ac:dyDescent="0.25">
      <c r="B6623" t="s">
        <v>8</v>
      </c>
      <c r="C6623" t="s">
        <v>16</v>
      </c>
      <c r="D6623" t="s">
        <v>17</v>
      </c>
      <c r="E6623" s="1">
        <v>44529</v>
      </c>
      <c r="F6623" s="4">
        <v>1197</v>
      </c>
      <c r="G6623">
        <v>53</v>
      </c>
      <c r="H6623" s="3">
        <f>_xlfn.XLOOKUP(sales[[#This Row],[Product]],products[Product],products[Cost per box])*sales[[#This Row],[Boxes]]</f>
        <v>360.4</v>
      </c>
      <c r="I6623" s="4">
        <f>sales[[#This Row],[Revenue]]-sales[[#This Row],[Cost]]</f>
        <v>836.6</v>
      </c>
    </row>
    <row r="6624" spans="2:9" x14ac:dyDescent="0.25">
      <c r="B6624" t="s">
        <v>51</v>
      </c>
      <c r="C6624" t="s">
        <v>21</v>
      </c>
      <c r="D6624" t="s">
        <v>26</v>
      </c>
      <c r="E6624" s="1">
        <v>44529</v>
      </c>
      <c r="F6624" s="4">
        <v>2639</v>
      </c>
      <c r="G6624">
        <v>220</v>
      </c>
      <c r="H6624" s="3">
        <f>_xlfn.XLOOKUP(sales[[#This Row],[Product]],products[Product],products[Cost per box])*sales[[#This Row],[Boxes]]</f>
        <v>1414.6</v>
      </c>
      <c r="I6624" s="4">
        <f>sales[[#This Row],[Revenue]]-sales[[#This Row],[Cost]]</f>
        <v>1224.4000000000001</v>
      </c>
    </row>
    <row r="6625" spans="2:9" x14ac:dyDescent="0.25">
      <c r="B6625" t="s">
        <v>25</v>
      </c>
      <c r="C6625" t="s">
        <v>21</v>
      </c>
      <c r="D6625" t="s">
        <v>7</v>
      </c>
      <c r="E6625" s="1">
        <v>44529</v>
      </c>
      <c r="F6625" s="4">
        <v>8729</v>
      </c>
      <c r="G6625">
        <v>582</v>
      </c>
      <c r="H6625" s="3">
        <f>_xlfn.XLOOKUP(sales[[#This Row],[Product]],products[Product],products[Cost per box])*sales[[#This Row],[Boxes]]</f>
        <v>2997.3</v>
      </c>
      <c r="I6625" s="4">
        <f>sales[[#This Row],[Revenue]]-sales[[#This Row],[Cost]]</f>
        <v>5731.7</v>
      </c>
    </row>
    <row r="6626" spans="2:9" x14ac:dyDescent="0.25">
      <c r="B6626" t="s">
        <v>32</v>
      </c>
      <c r="C6626" t="s">
        <v>6</v>
      </c>
      <c r="D6626" t="s">
        <v>48</v>
      </c>
      <c r="E6626" s="1">
        <v>44529</v>
      </c>
      <c r="F6626" s="4">
        <v>8190</v>
      </c>
      <c r="G6626">
        <v>328</v>
      </c>
      <c r="H6626" s="3">
        <f>_xlfn.XLOOKUP(sales[[#This Row],[Product]],products[Product],products[Cost per box])*sales[[#This Row],[Boxes]]</f>
        <v>2453.44</v>
      </c>
      <c r="I6626" s="4">
        <f>sales[[#This Row],[Revenue]]-sales[[#This Row],[Cost]]</f>
        <v>5736.5599999999995</v>
      </c>
    </row>
    <row r="6627" spans="2:9" x14ac:dyDescent="0.25">
      <c r="B6627" t="s">
        <v>49</v>
      </c>
      <c r="C6627" t="s">
        <v>16</v>
      </c>
      <c r="D6627" t="s">
        <v>14</v>
      </c>
      <c r="E6627" s="1">
        <v>44529</v>
      </c>
      <c r="F6627" s="4">
        <v>9044</v>
      </c>
      <c r="G6627">
        <v>1120</v>
      </c>
      <c r="H6627" s="3">
        <f>_xlfn.XLOOKUP(sales[[#This Row],[Product]],products[Product],products[Cost per box])*sales[[#This Row],[Boxes]]</f>
        <v>7067.2</v>
      </c>
      <c r="I6627" s="4">
        <f>sales[[#This Row],[Revenue]]-sales[[#This Row],[Cost]]</f>
        <v>1976.8000000000002</v>
      </c>
    </row>
    <row r="6628" spans="2:9" x14ac:dyDescent="0.25">
      <c r="B6628" t="s">
        <v>5</v>
      </c>
      <c r="C6628" t="s">
        <v>27</v>
      </c>
      <c r="D6628" t="s">
        <v>50</v>
      </c>
      <c r="E6628" s="1">
        <v>44529</v>
      </c>
      <c r="F6628" s="4">
        <v>7119</v>
      </c>
      <c r="G6628">
        <v>324</v>
      </c>
      <c r="H6628" s="3">
        <f>_xlfn.XLOOKUP(sales[[#This Row],[Product]],products[Product],products[Cost per box])*sales[[#This Row],[Boxes]]</f>
        <v>4020.84</v>
      </c>
      <c r="I6628" s="4">
        <f>sales[[#This Row],[Revenue]]-sales[[#This Row],[Cost]]</f>
        <v>3098.16</v>
      </c>
    </row>
    <row r="6629" spans="2:9" x14ac:dyDescent="0.25">
      <c r="B6629" t="s">
        <v>5</v>
      </c>
      <c r="C6629" t="s">
        <v>11</v>
      </c>
      <c r="D6629" t="s">
        <v>28</v>
      </c>
      <c r="E6629" s="1">
        <v>44529</v>
      </c>
      <c r="F6629" s="4">
        <v>1155</v>
      </c>
      <c r="G6629">
        <v>145</v>
      </c>
      <c r="H6629" s="3">
        <f>_xlfn.XLOOKUP(sales[[#This Row],[Product]],products[Product],products[Cost per box])*sales[[#This Row],[Boxes]]</f>
        <v>400.2</v>
      </c>
      <c r="I6629" s="4">
        <f>sales[[#This Row],[Revenue]]-sales[[#This Row],[Cost]]</f>
        <v>754.8</v>
      </c>
    </row>
    <row r="6630" spans="2:9" x14ac:dyDescent="0.25">
      <c r="B6630" t="s">
        <v>49</v>
      </c>
      <c r="C6630" t="s">
        <v>11</v>
      </c>
      <c r="D6630" t="s">
        <v>14</v>
      </c>
      <c r="E6630" s="1">
        <v>44529</v>
      </c>
      <c r="F6630" s="4">
        <v>7294</v>
      </c>
      <c r="G6630">
        <v>1190</v>
      </c>
      <c r="H6630" s="3">
        <f>_xlfn.XLOOKUP(sales[[#This Row],[Product]],products[Product],products[Cost per box])*sales[[#This Row],[Boxes]]</f>
        <v>7508.9</v>
      </c>
      <c r="I6630" s="4">
        <f>sales[[#This Row],[Revenue]]-sales[[#This Row],[Cost]]</f>
        <v>-214.89999999999964</v>
      </c>
    </row>
    <row r="6631" spans="2:9" x14ac:dyDescent="0.25">
      <c r="B6631" t="s">
        <v>54</v>
      </c>
      <c r="C6631" t="s">
        <v>9</v>
      </c>
      <c r="D6631" t="s">
        <v>22</v>
      </c>
      <c r="E6631" s="1">
        <v>44529</v>
      </c>
      <c r="F6631" s="4">
        <v>12999</v>
      </c>
      <c r="G6631">
        <v>1610</v>
      </c>
      <c r="H6631" s="3">
        <f>_xlfn.XLOOKUP(sales[[#This Row],[Product]],products[Product],products[Cost per box])*sales[[#This Row],[Boxes]]</f>
        <v>13234.2</v>
      </c>
      <c r="I6631" s="4">
        <f>sales[[#This Row],[Revenue]]-sales[[#This Row],[Cost]]</f>
        <v>-235.20000000000073</v>
      </c>
    </row>
    <row r="6632" spans="2:9" x14ac:dyDescent="0.25">
      <c r="B6632" t="s">
        <v>34</v>
      </c>
      <c r="C6632" t="s">
        <v>11</v>
      </c>
      <c r="D6632" t="s">
        <v>19</v>
      </c>
      <c r="E6632" s="1">
        <v>44529</v>
      </c>
      <c r="F6632" s="4">
        <v>5593</v>
      </c>
      <c r="G6632">
        <v>350</v>
      </c>
      <c r="H6632" s="3">
        <f>_xlfn.XLOOKUP(sales[[#This Row],[Product]],products[Product],products[Cost per box])*sales[[#This Row],[Boxes]]</f>
        <v>3580.5</v>
      </c>
      <c r="I6632" s="4">
        <f>sales[[#This Row],[Revenue]]-sales[[#This Row],[Cost]]</f>
        <v>2012.5</v>
      </c>
    </row>
    <row r="6633" spans="2:9" x14ac:dyDescent="0.25">
      <c r="B6633" t="s">
        <v>46</v>
      </c>
      <c r="C6633" t="s">
        <v>16</v>
      </c>
      <c r="D6633" t="s">
        <v>19</v>
      </c>
      <c r="E6633" s="1">
        <v>44529</v>
      </c>
      <c r="F6633" s="4">
        <v>2513</v>
      </c>
      <c r="G6633">
        <v>148</v>
      </c>
      <c r="H6633" s="3">
        <f>_xlfn.XLOOKUP(sales[[#This Row],[Product]],products[Product],products[Cost per box])*sales[[#This Row],[Boxes]]</f>
        <v>1514.04</v>
      </c>
      <c r="I6633" s="4">
        <f>sales[[#This Row],[Revenue]]-sales[[#This Row],[Cost]]</f>
        <v>998.96</v>
      </c>
    </row>
    <row r="6634" spans="2:9" x14ac:dyDescent="0.25">
      <c r="B6634" t="s">
        <v>40</v>
      </c>
      <c r="C6634" t="s">
        <v>9</v>
      </c>
      <c r="D6634" t="s">
        <v>19</v>
      </c>
      <c r="E6634" s="1">
        <v>44529</v>
      </c>
      <c r="F6634" s="4">
        <v>8547</v>
      </c>
      <c r="G6634">
        <v>475</v>
      </c>
      <c r="H6634" s="3">
        <f>_xlfn.XLOOKUP(sales[[#This Row],[Product]],products[Product],products[Cost per box])*sales[[#This Row],[Boxes]]</f>
        <v>4859.25</v>
      </c>
      <c r="I6634" s="4">
        <f>sales[[#This Row],[Revenue]]-sales[[#This Row],[Cost]]</f>
        <v>3687.75</v>
      </c>
    </row>
    <row r="6635" spans="2:9" x14ac:dyDescent="0.25">
      <c r="B6635" t="s">
        <v>34</v>
      </c>
      <c r="C6635" t="s">
        <v>27</v>
      </c>
      <c r="D6635" t="s">
        <v>31</v>
      </c>
      <c r="E6635" s="1">
        <v>44529</v>
      </c>
      <c r="F6635" s="4">
        <v>2408</v>
      </c>
      <c r="G6635">
        <v>172</v>
      </c>
      <c r="H6635" s="3">
        <f>_xlfn.XLOOKUP(sales[[#This Row],[Product]],products[Product],products[Cost per box])*sales[[#This Row],[Boxes]]</f>
        <v>983.83999999999992</v>
      </c>
      <c r="I6635" s="4">
        <f>sales[[#This Row],[Revenue]]-sales[[#This Row],[Cost]]</f>
        <v>1424.16</v>
      </c>
    </row>
    <row r="6636" spans="2:9" x14ac:dyDescent="0.25">
      <c r="B6636" t="s">
        <v>10</v>
      </c>
      <c r="C6636" t="s">
        <v>16</v>
      </c>
      <c r="D6636" t="s">
        <v>17</v>
      </c>
      <c r="E6636" s="1">
        <v>44529</v>
      </c>
      <c r="F6636" s="4">
        <v>1316</v>
      </c>
      <c r="G6636">
        <v>58</v>
      </c>
      <c r="H6636" s="3">
        <f>_xlfn.XLOOKUP(sales[[#This Row],[Product]],products[Product],products[Cost per box])*sales[[#This Row],[Boxes]]</f>
        <v>394.4</v>
      </c>
      <c r="I6636" s="4">
        <f>sales[[#This Row],[Revenue]]-sales[[#This Row],[Cost]]</f>
        <v>921.6</v>
      </c>
    </row>
    <row r="6637" spans="2:9" x14ac:dyDescent="0.25">
      <c r="B6637" t="s">
        <v>57</v>
      </c>
      <c r="C6637" t="s">
        <v>21</v>
      </c>
      <c r="D6637" t="s">
        <v>36</v>
      </c>
      <c r="E6637" s="1">
        <v>44529</v>
      </c>
      <c r="F6637" s="4">
        <v>1274</v>
      </c>
      <c r="G6637">
        <v>160</v>
      </c>
      <c r="H6637" s="3">
        <f>_xlfn.XLOOKUP(sales[[#This Row],[Product]],products[Product],products[Cost per box])*sales[[#This Row],[Boxes]]</f>
        <v>806.4</v>
      </c>
      <c r="I6637" s="4">
        <f>sales[[#This Row],[Revenue]]-sales[[#This Row],[Cost]]</f>
        <v>467.6</v>
      </c>
    </row>
    <row r="6638" spans="2:9" x14ac:dyDescent="0.25">
      <c r="B6638" t="s">
        <v>39</v>
      </c>
      <c r="C6638" t="s">
        <v>9</v>
      </c>
      <c r="D6638" t="s">
        <v>28</v>
      </c>
      <c r="E6638" s="1">
        <v>44529</v>
      </c>
      <c r="F6638" s="4">
        <v>6601</v>
      </c>
      <c r="G6638">
        <v>840</v>
      </c>
      <c r="H6638" s="3">
        <f>_xlfn.XLOOKUP(sales[[#This Row],[Product]],products[Product],products[Cost per box])*sales[[#This Row],[Boxes]]</f>
        <v>2318.3999999999996</v>
      </c>
      <c r="I6638" s="4">
        <f>sales[[#This Row],[Revenue]]-sales[[#This Row],[Cost]]</f>
        <v>4282.6000000000004</v>
      </c>
    </row>
    <row r="6639" spans="2:9" x14ac:dyDescent="0.25">
      <c r="B6639" t="s">
        <v>54</v>
      </c>
      <c r="C6639" t="s">
        <v>6</v>
      </c>
      <c r="D6639" t="s">
        <v>50</v>
      </c>
      <c r="E6639" s="1">
        <v>44529</v>
      </c>
      <c r="F6639" s="4">
        <v>1442</v>
      </c>
      <c r="G6639">
        <v>66</v>
      </c>
      <c r="H6639" s="3">
        <f>_xlfn.XLOOKUP(sales[[#This Row],[Product]],products[Product],products[Cost per box])*sales[[#This Row],[Boxes]]</f>
        <v>819.06000000000006</v>
      </c>
      <c r="I6639" s="4">
        <f>sales[[#This Row],[Revenue]]-sales[[#This Row],[Cost]]</f>
        <v>622.93999999999994</v>
      </c>
    </row>
    <row r="6640" spans="2:9" x14ac:dyDescent="0.25">
      <c r="B6640" t="s">
        <v>54</v>
      </c>
      <c r="C6640" t="s">
        <v>11</v>
      </c>
      <c r="D6640" t="s">
        <v>52</v>
      </c>
      <c r="E6640" s="1">
        <v>44529</v>
      </c>
      <c r="F6640" s="4">
        <v>3318</v>
      </c>
      <c r="G6640">
        <v>277</v>
      </c>
      <c r="H6640" s="3">
        <f>_xlfn.XLOOKUP(sales[[#This Row],[Product]],products[Product],products[Cost per box])*sales[[#This Row],[Boxes]]</f>
        <v>919.64</v>
      </c>
      <c r="I6640" s="4">
        <f>sales[[#This Row],[Revenue]]-sales[[#This Row],[Cost]]</f>
        <v>2398.36</v>
      </c>
    </row>
    <row r="6641" spans="2:9" x14ac:dyDescent="0.25">
      <c r="B6641" t="s">
        <v>32</v>
      </c>
      <c r="C6641" t="s">
        <v>11</v>
      </c>
      <c r="D6641" t="s">
        <v>28</v>
      </c>
      <c r="E6641" s="1">
        <v>44529</v>
      </c>
      <c r="F6641" s="4">
        <v>2926</v>
      </c>
      <c r="G6641">
        <v>418</v>
      </c>
      <c r="H6641" s="3">
        <f>_xlfn.XLOOKUP(sales[[#This Row],[Product]],products[Product],products[Cost per box])*sales[[#This Row],[Boxes]]</f>
        <v>1153.6799999999998</v>
      </c>
      <c r="I6641" s="4">
        <f>sales[[#This Row],[Revenue]]-sales[[#This Row],[Cost]]</f>
        <v>1772.3200000000002</v>
      </c>
    </row>
    <row r="6642" spans="2:9" x14ac:dyDescent="0.25">
      <c r="B6642" t="s">
        <v>18</v>
      </c>
      <c r="C6642" t="s">
        <v>6</v>
      </c>
      <c r="D6642" t="s">
        <v>42</v>
      </c>
      <c r="E6642" s="1">
        <v>44529</v>
      </c>
      <c r="F6642" s="4">
        <v>16065</v>
      </c>
      <c r="G6642">
        <v>980</v>
      </c>
      <c r="H6642" s="3">
        <f>_xlfn.XLOOKUP(sales[[#This Row],[Product]],products[Product],products[Cost per box])*sales[[#This Row],[Boxes]]</f>
        <v>4645.2</v>
      </c>
      <c r="I6642" s="4">
        <f>sales[[#This Row],[Revenue]]-sales[[#This Row],[Cost]]</f>
        <v>11419.8</v>
      </c>
    </row>
    <row r="6643" spans="2:9" x14ac:dyDescent="0.25">
      <c r="B6643" t="s">
        <v>33</v>
      </c>
      <c r="C6643" t="s">
        <v>27</v>
      </c>
      <c r="D6643" t="s">
        <v>47</v>
      </c>
      <c r="E6643" s="1">
        <v>44529</v>
      </c>
      <c r="F6643" s="4">
        <v>12572</v>
      </c>
      <c r="G6643">
        <v>770</v>
      </c>
      <c r="H6643" s="3">
        <f>_xlfn.XLOOKUP(sales[[#This Row],[Product]],products[Product],products[Cost per box])*sales[[#This Row],[Boxes]]</f>
        <v>4050.2</v>
      </c>
      <c r="I6643" s="4">
        <f>sales[[#This Row],[Revenue]]-sales[[#This Row],[Cost]]</f>
        <v>8521.7999999999993</v>
      </c>
    </row>
    <row r="6644" spans="2:9" x14ac:dyDescent="0.25">
      <c r="B6644" t="s">
        <v>54</v>
      </c>
      <c r="C6644" t="s">
        <v>6</v>
      </c>
      <c r="D6644" t="s">
        <v>24</v>
      </c>
      <c r="E6644" s="1">
        <v>44529</v>
      </c>
      <c r="F6644" s="4">
        <v>11886</v>
      </c>
      <c r="G6644">
        <v>661</v>
      </c>
      <c r="H6644" s="3">
        <f>_xlfn.XLOOKUP(sales[[#This Row],[Product]],products[Product],products[Cost per box])*sales[[#This Row],[Boxes]]</f>
        <v>6947.11</v>
      </c>
      <c r="I6644" s="4">
        <f>sales[[#This Row],[Revenue]]-sales[[#This Row],[Cost]]</f>
        <v>4938.8900000000003</v>
      </c>
    </row>
    <row r="6645" spans="2:9" x14ac:dyDescent="0.25">
      <c r="B6645" t="s">
        <v>13</v>
      </c>
      <c r="C6645" t="s">
        <v>27</v>
      </c>
      <c r="D6645" t="s">
        <v>36</v>
      </c>
      <c r="E6645" s="1">
        <v>44529</v>
      </c>
      <c r="F6645" s="4">
        <v>8701</v>
      </c>
      <c r="G6645">
        <v>980</v>
      </c>
      <c r="H6645" s="3">
        <f>_xlfn.XLOOKUP(sales[[#This Row],[Product]],products[Product],products[Cost per box])*sales[[#This Row],[Boxes]]</f>
        <v>4939.2</v>
      </c>
      <c r="I6645" s="4">
        <f>sales[[#This Row],[Revenue]]-sales[[#This Row],[Cost]]</f>
        <v>3761.8</v>
      </c>
    </row>
    <row r="6646" spans="2:9" x14ac:dyDescent="0.25">
      <c r="B6646" t="s">
        <v>56</v>
      </c>
      <c r="C6646" t="s">
        <v>27</v>
      </c>
      <c r="D6646" t="s">
        <v>50</v>
      </c>
      <c r="E6646" s="1">
        <v>44529</v>
      </c>
      <c r="F6646" s="4">
        <v>6272</v>
      </c>
      <c r="G6646">
        <v>273</v>
      </c>
      <c r="H6646" s="3">
        <f>_xlfn.XLOOKUP(sales[[#This Row],[Product]],products[Product],products[Cost per box])*sales[[#This Row],[Boxes]]</f>
        <v>3387.93</v>
      </c>
      <c r="I6646" s="4">
        <f>sales[[#This Row],[Revenue]]-sales[[#This Row],[Cost]]</f>
        <v>2884.07</v>
      </c>
    </row>
    <row r="6647" spans="2:9" x14ac:dyDescent="0.25">
      <c r="B6647" t="s">
        <v>40</v>
      </c>
      <c r="C6647" t="s">
        <v>21</v>
      </c>
      <c r="D6647" t="s">
        <v>7</v>
      </c>
      <c r="E6647" s="1">
        <v>44529</v>
      </c>
      <c r="F6647" s="4">
        <v>9394</v>
      </c>
      <c r="G6647">
        <v>671</v>
      </c>
      <c r="H6647" s="3">
        <f>_xlfn.XLOOKUP(sales[[#This Row],[Product]],products[Product],products[Cost per box])*sales[[#This Row],[Boxes]]</f>
        <v>3455.65</v>
      </c>
      <c r="I6647" s="4">
        <f>sales[[#This Row],[Revenue]]-sales[[#This Row],[Cost]]</f>
        <v>5938.35</v>
      </c>
    </row>
    <row r="6648" spans="2:9" x14ac:dyDescent="0.25">
      <c r="B6648" t="s">
        <v>8</v>
      </c>
      <c r="C6648" t="s">
        <v>9</v>
      </c>
      <c r="D6648" t="s">
        <v>30</v>
      </c>
      <c r="E6648" s="1">
        <v>44529</v>
      </c>
      <c r="F6648" s="4">
        <v>1603</v>
      </c>
      <c r="G6648">
        <v>81</v>
      </c>
      <c r="H6648" s="3">
        <f>_xlfn.XLOOKUP(sales[[#This Row],[Product]],products[Product],products[Cost per box])*sales[[#This Row],[Boxes]]</f>
        <v>298.08000000000004</v>
      </c>
      <c r="I6648" s="4">
        <f>sales[[#This Row],[Revenue]]-sales[[#This Row],[Cost]]</f>
        <v>1304.92</v>
      </c>
    </row>
    <row r="6649" spans="2:9" x14ac:dyDescent="0.25">
      <c r="B6649" t="s">
        <v>10</v>
      </c>
      <c r="C6649" t="s">
        <v>16</v>
      </c>
      <c r="D6649" t="s">
        <v>22</v>
      </c>
      <c r="E6649" s="1">
        <v>44529</v>
      </c>
      <c r="F6649" s="4">
        <v>7070</v>
      </c>
      <c r="G6649">
        <v>700</v>
      </c>
      <c r="H6649" s="3">
        <f>_xlfn.XLOOKUP(sales[[#This Row],[Product]],products[Product],products[Cost per box])*sales[[#This Row],[Boxes]]</f>
        <v>5754</v>
      </c>
      <c r="I6649" s="4">
        <f>sales[[#This Row],[Revenue]]-sales[[#This Row],[Cost]]</f>
        <v>1316</v>
      </c>
    </row>
    <row r="6650" spans="2:9" x14ac:dyDescent="0.25">
      <c r="B6650" t="s">
        <v>20</v>
      </c>
      <c r="C6650" t="s">
        <v>21</v>
      </c>
      <c r="D6650" t="s">
        <v>35</v>
      </c>
      <c r="E6650" s="1">
        <v>44529</v>
      </c>
      <c r="F6650" s="4">
        <v>1484</v>
      </c>
      <c r="G6650">
        <v>83</v>
      </c>
      <c r="H6650" s="3">
        <f>_xlfn.XLOOKUP(sales[[#This Row],[Product]],products[Product],products[Cost per box])*sales[[#This Row],[Boxes]]</f>
        <v>219.95</v>
      </c>
      <c r="I6650" s="4">
        <f>sales[[#This Row],[Revenue]]-sales[[#This Row],[Cost]]</f>
        <v>1264.05</v>
      </c>
    </row>
    <row r="6651" spans="2:9" x14ac:dyDescent="0.25">
      <c r="B6651" t="s">
        <v>32</v>
      </c>
      <c r="C6651" t="s">
        <v>9</v>
      </c>
      <c r="D6651" t="s">
        <v>52</v>
      </c>
      <c r="E6651" s="1">
        <v>44529</v>
      </c>
      <c r="F6651" s="4">
        <v>2807</v>
      </c>
      <c r="G6651">
        <v>256</v>
      </c>
      <c r="H6651" s="3">
        <f>_xlfn.XLOOKUP(sales[[#This Row],[Product]],products[Product],products[Cost per box])*sales[[#This Row],[Boxes]]</f>
        <v>849.92</v>
      </c>
      <c r="I6651" s="4">
        <f>sales[[#This Row],[Revenue]]-sales[[#This Row],[Cost]]</f>
        <v>1957.08</v>
      </c>
    </row>
    <row r="6652" spans="2:9" x14ac:dyDescent="0.25">
      <c r="B6652" t="s">
        <v>57</v>
      </c>
      <c r="C6652" t="s">
        <v>27</v>
      </c>
      <c r="D6652" t="s">
        <v>45</v>
      </c>
      <c r="E6652" s="1">
        <v>44529</v>
      </c>
      <c r="F6652" s="4">
        <v>6853</v>
      </c>
      <c r="G6652">
        <v>286</v>
      </c>
      <c r="H6652" s="3">
        <f>_xlfn.XLOOKUP(sales[[#This Row],[Product]],products[Product],products[Cost per box])*sales[[#This Row],[Boxes]]</f>
        <v>2210.7800000000002</v>
      </c>
      <c r="I6652" s="4">
        <f>sales[[#This Row],[Revenue]]-sales[[#This Row],[Cost]]</f>
        <v>4642.2199999999993</v>
      </c>
    </row>
    <row r="6653" spans="2:9" x14ac:dyDescent="0.25">
      <c r="B6653" t="s">
        <v>5</v>
      </c>
      <c r="C6653" t="s">
        <v>6</v>
      </c>
      <c r="D6653" t="s">
        <v>22</v>
      </c>
      <c r="E6653" s="1">
        <v>44529</v>
      </c>
      <c r="F6653" s="4">
        <v>8876</v>
      </c>
      <c r="G6653">
        <v>910</v>
      </c>
      <c r="H6653" s="3">
        <f>_xlfn.XLOOKUP(sales[[#This Row],[Product]],products[Product],products[Cost per box])*sales[[#This Row],[Boxes]]</f>
        <v>7480.2000000000007</v>
      </c>
      <c r="I6653" s="4">
        <f>sales[[#This Row],[Revenue]]-sales[[#This Row],[Cost]]</f>
        <v>1395.7999999999993</v>
      </c>
    </row>
    <row r="6654" spans="2:9" x14ac:dyDescent="0.25">
      <c r="B6654" t="s">
        <v>8</v>
      </c>
      <c r="C6654" t="s">
        <v>16</v>
      </c>
      <c r="D6654" t="s">
        <v>52</v>
      </c>
      <c r="E6654" s="1">
        <v>44530</v>
      </c>
      <c r="F6654" s="4">
        <v>9583</v>
      </c>
      <c r="G6654">
        <v>770</v>
      </c>
      <c r="H6654" s="3">
        <f>_xlfn.XLOOKUP(sales[[#This Row],[Product]],products[Product],products[Cost per box])*sales[[#This Row],[Boxes]]</f>
        <v>2556.4</v>
      </c>
      <c r="I6654" s="4">
        <f>sales[[#This Row],[Revenue]]-sales[[#This Row],[Cost]]</f>
        <v>7026.6</v>
      </c>
    </row>
    <row r="6655" spans="2:9" x14ac:dyDescent="0.25">
      <c r="B6655" t="s">
        <v>40</v>
      </c>
      <c r="C6655" t="s">
        <v>21</v>
      </c>
      <c r="D6655" t="s">
        <v>17</v>
      </c>
      <c r="E6655" s="1">
        <v>44530</v>
      </c>
      <c r="F6655" s="4">
        <v>9996</v>
      </c>
      <c r="G6655">
        <v>455</v>
      </c>
      <c r="H6655" s="3">
        <f>_xlfn.XLOOKUP(sales[[#This Row],[Product]],products[Product],products[Cost per box])*sales[[#This Row],[Boxes]]</f>
        <v>3094</v>
      </c>
      <c r="I6655" s="4">
        <f>sales[[#This Row],[Revenue]]-sales[[#This Row],[Cost]]</f>
        <v>6902</v>
      </c>
    </row>
    <row r="6656" spans="2:9" x14ac:dyDescent="0.25">
      <c r="B6656" t="s">
        <v>51</v>
      </c>
      <c r="C6656" t="s">
        <v>21</v>
      </c>
      <c r="D6656" t="s">
        <v>45</v>
      </c>
      <c r="E6656" s="1">
        <v>44530</v>
      </c>
      <c r="F6656" s="4">
        <v>17185</v>
      </c>
      <c r="G6656">
        <v>700</v>
      </c>
      <c r="H6656" s="3">
        <f>_xlfn.XLOOKUP(sales[[#This Row],[Product]],products[Product],products[Cost per box])*sales[[#This Row],[Boxes]]</f>
        <v>5411</v>
      </c>
      <c r="I6656" s="4">
        <f>sales[[#This Row],[Revenue]]-sales[[#This Row],[Cost]]</f>
        <v>11774</v>
      </c>
    </row>
    <row r="6657" spans="2:9" x14ac:dyDescent="0.25">
      <c r="B6657" t="s">
        <v>41</v>
      </c>
      <c r="C6657" t="s">
        <v>16</v>
      </c>
      <c r="D6657" t="s">
        <v>35</v>
      </c>
      <c r="E6657" s="1">
        <v>44530</v>
      </c>
      <c r="F6657" s="4">
        <v>13391</v>
      </c>
      <c r="G6657">
        <v>700</v>
      </c>
      <c r="H6657" s="3">
        <f>_xlfn.XLOOKUP(sales[[#This Row],[Product]],products[Product],products[Cost per box])*sales[[#This Row],[Boxes]]</f>
        <v>1855</v>
      </c>
      <c r="I6657" s="4">
        <f>sales[[#This Row],[Revenue]]-sales[[#This Row],[Cost]]</f>
        <v>11536</v>
      </c>
    </row>
    <row r="6658" spans="2:9" x14ac:dyDescent="0.25">
      <c r="B6658" t="s">
        <v>34</v>
      </c>
      <c r="C6658" t="s">
        <v>27</v>
      </c>
      <c r="D6658" t="s">
        <v>47</v>
      </c>
      <c r="E6658" s="1">
        <v>44530</v>
      </c>
      <c r="F6658" s="4">
        <v>13111</v>
      </c>
      <c r="G6658">
        <v>910</v>
      </c>
      <c r="H6658" s="3">
        <f>_xlfn.XLOOKUP(sales[[#This Row],[Product]],products[Product],products[Cost per box])*sales[[#This Row],[Boxes]]</f>
        <v>4786.5999999999995</v>
      </c>
      <c r="I6658" s="4">
        <f>sales[[#This Row],[Revenue]]-sales[[#This Row],[Cost]]</f>
        <v>8324.4000000000015</v>
      </c>
    </row>
    <row r="6659" spans="2:9" x14ac:dyDescent="0.25">
      <c r="B6659" t="s">
        <v>29</v>
      </c>
      <c r="C6659" t="s">
        <v>9</v>
      </c>
      <c r="D6659" t="s">
        <v>47</v>
      </c>
      <c r="E6659" s="1">
        <v>44530</v>
      </c>
      <c r="F6659" s="4">
        <v>3241</v>
      </c>
      <c r="G6659">
        <v>191</v>
      </c>
      <c r="H6659" s="3">
        <f>_xlfn.XLOOKUP(sales[[#This Row],[Product]],products[Product],products[Cost per box])*sales[[#This Row],[Boxes]]</f>
        <v>1004.66</v>
      </c>
      <c r="I6659" s="4">
        <f>sales[[#This Row],[Revenue]]-sales[[#This Row],[Cost]]</f>
        <v>2236.34</v>
      </c>
    </row>
    <row r="6660" spans="2:9" x14ac:dyDescent="0.25">
      <c r="B6660" t="s">
        <v>8</v>
      </c>
      <c r="C6660" t="s">
        <v>21</v>
      </c>
      <c r="D6660" t="s">
        <v>31</v>
      </c>
      <c r="E6660" s="1">
        <v>44530</v>
      </c>
      <c r="F6660" s="4">
        <v>11564</v>
      </c>
      <c r="G6660">
        <v>840</v>
      </c>
      <c r="H6660" s="3">
        <f>_xlfn.XLOOKUP(sales[[#This Row],[Product]],products[Product],products[Cost per box])*sales[[#This Row],[Boxes]]</f>
        <v>4804.8</v>
      </c>
      <c r="I6660" s="4">
        <f>sales[[#This Row],[Revenue]]-sales[[#This Row],[Cost]]</f>
        <v>6759.2</v>
      </c>
    </row>
    <row r="6661" spans="2:9" x14ac:dyDescent="0.25">
      <c r="B6661" t="s">
        <v>39</v>
      </c>
      <c r="C6661" t="s">
        <v>16</v>
      </c>
      <c r="D6661" t="s">
        <v>42</v>
      </c>
      <c r="E6661" s="1">
        <v>44530</v>
      </c>
      <c r="F6661" s="4">
        <v>4998</v>
      </c>
      <c r="G6661">
        <v>357</v>
      </c>
      <c r="H6661" s="3">
        <f>_xlfn.XLOOKUP(sales[[#This Row],[Product]],products[Product],products[Cost per box])*sales[[#This Row],[Boxes]]</f>
        <v>1692.18</v>
      </c>
      <c r="I6661" s="4">
        <f>sales[[#This Row],[Revenue]]-sales[[#This Row],[Cost]]</f>
        <v>3305.8199999999997</v>
      </c>
    </row>
    <row r="6662" spans="2:9" x14ac:dyDescent="0.25">
      <c r="B6662" t="s">
        <v>33</v>
      </c>
      <c r="C6662" t="s">
        <v>27</v>
      </c>
      <c r="D6662" t="s">
        <v>17</v>
      </c>
      <c r="E6662" s="1">
        <v>44530</v>
      </c>
      <c r="F6662" s="4">
        <v>3605</v>
      </c>
      <c r="G6662">
        <v>164</v>
      </c>
      <c r="H6662" s="3">
        <f>_xlfn.XLOOKUP(sales[[#This Row],[Product]],products[Product],products[Cost per box])*sales[[#This Row],[Boxes]]</f>
        <v>1115.2</v>
      </c>
      <c r="I6662" s="4">
        <f>sales[[#This Row],[Revenue]]-sales[[#This Row],[Cost]]</f>
        <v>2489.8000000000002</v>
      </c>
    </row>
    <row r="6663" spans="2:9" x14ac:dyDescent="0.25">
      <c r="B6663" t="s">
        <v>39</v>
      </c>
      <c r="C6663" t="s">
        <v>21</v>
      </c>
      <c r="D6663" t="s">
        <v>45</v>
      </c>
      <c r="E6663" s="1">
        <v>44530</v>
      </c>
      <c r="F6663" s="4">
        <v>238</v>
      </c>
      <c r="G6663">
        <v>10</v>
      </c>
      <c r="H6663" s="3">
        <f>_xlfn.XLOOKUP(sales[[#This Row],[Product]],products[Product],products[Cost per box])*sales[[#This Row],[Boxes]]</f>
        <v>77.300000000000011</v>
      </c>
      <c r="I6663" s="4">
        <f>sales[[#This Row],[Revenue]]-sales[[#This Row],[Cost]]</f>
        <v>160.69999999999999</v>
      </c>
    </row>
    <row r="6664" spans="2:9" x14ac:dyDescent="0.25">
      <c r="B6664" t="s">
        <v>5</v>
      </c>
      <c r="C6664" t="s">
        <v>9</v>
      </c>
      <c r="D6664" t="s">
        <v>26</v>
      </c>
      <c r="E6664" s="1">
        <v>44530</v>
      </c>
      <c r="F6664" s="4">
        <v>3325</v>
      </c>
      <c r="G6664">
        <v>256</v>
      </c>
      <c r="H6664" s="3">
        <f>_xlfn.XLOOKUP(sales[[#This Row],[Product]],products[Product],products[Cost per box])*sales[[#This Row],[Boxes]]</f>
        <v>1646.08</v>
      </c>
      <c r="I6664" s="4">
        <f>sales[[#This Row],[Revenue]]-sales[[#This Row],[Cost]]</f>
        <v>1678.92</v>
      </c>
    </row>
    <row r="6665" spans="2:9" x14ac:dyDescent="0.25">
      <c r="B6665" t="s">
        <v>20</v>
      </c>
      <c r="C6665" t="s">
        <v>11</v>
      </c>
      <c r="D6665" t="s">
        <v>24</v>
      </c>
      <c r="E6665" s="1">
        <v>44530</v>
      </c>
      <c r="F6665" s="4">
        <v>5936</v>
      </c>
      <c r="G6665">
        <v>313</v>
      </c>
      <c r="H6665" s="3">
        <f>_xlfn.XLOOKUP(sales[[#This Row],[Product]],products[Product],products[Cost per box])*sales[[#This Row],[Boxes]]</f>
        <v>3289.63</v>
      </c>
      <c r="I6665" s="4">
        <f>sales[[#This Row],[Revenue]]-sales[[#This Row],[Cost]]</f>
        <v>2646.37</v>
      </c>
    </row>
    <row r="6666" spans="2:9" x14ac:dyDescent="0.25">
      <c r="B6666" t="s">
        <v>39</v>
      </c>
      <c r="C6666" t="s">
        <v>6</v>
      </c>
      <c r="D6666" t="s">
        <v>52</v>
      </c>
      <c r="E6666" s="1">
        <v>44530</v>
      </c>
      <c r="F6666" s="4">
        <v>140</v>
      </c>
      <c r="G6666">
        <v>13</v>
      </c>
      <c r="H6666" s="3">
        <f>_xlfn.XLOOKUP(sales[[#This Row],[Product]],products[Product],products[Cost per box])*sales[[#This Row],[Boxes]]</f>
        <v>43.16</v>
      </c>
      <c r="I6666" s="4">
        <f>sales[[#This Row],[Revenue]]-sales[[#This Row],[Cost]]</f>
        <v>96.84</v>
      </c>
    </row>
    <row r="6667" spans="2:9" x14ac:dyDescent="0.25">
      <c r="B6667" t="s">
        <v>34</v>
      </c>
      <c r="C6667" t="s">
        <v>6</v>
      </c>
      <c r="D6667" t="s">
        <v>38</v>
      </c>
      <c r="E6667" s="1">
        <v>44530</v>
      </c>
      <c r="F6667" s="4">
        <v>378</v>
      </c>
      <c r="G6667">
        <v>14</v>
      </c>
      <c r="H6667" s="3">
        <f>_xlfn.XLOOKUP(sales[[#This Row],[Product]],products[Product],products[Cost per box])*sales[[#This Row],[Boxes]]</f>
        <v>139.16</v>
      </c>
      <c r="I6667" s="4">
        <f>sales[[#This Row],[Revenue]]-sales[[#This Row],[Cost]]</f>
        <v>238.84</v>
      </c>
    </row>
    <row r="6668" spans="2:9" x14ac:dyDescent="0.25">
      <c r="B6668" t="s">
        <v>13</v>
      </c>
      <c r="C6668" t="s">
        <v>21</v>
      </c>
      <c r="D6668" t="s">
        <v>24</v>
      </c>
      <c r="E6668" s="1">
        <v>44530</v>
      </c>
      <c r="F6668" s="4">
        <v>2849</v>
      </c>
      <c r="G6668">
        <v>150</v>
      </c>
      <c r="H6668" s="3">
        <f>_xlfn.XLOOKUP(sales[[#This Row],[Product]],products[Product],products[Cost per box])*sales[[#This Row],[Boxes]]</f>
        <v>1576.5</v>
      </c>
      <c r="I6668" s="4">
        <f>sales[[#This Row],[Revenue]]-sales[[#This Row],[Cost]]</f>
        <v>1272.5</v>
      </c>
    </row>
    <row r="6669" spans="2:9" x14ac:dyDescent="0.25">
      <c r="B6669" t="s">
        <v>5</v>
      </c>
      <c r="C6669" t="s">
        <v>21</v>
      </c>
      <c r="D6669" t="s">
        <v>7</v>
      </c>
      <c r="E6669" s="1">
        <v>44530</v>
      </c>
      <c r="F6669" s="4">
        <v>1827</v>
      </c>
      <c r="G6669">
        <v>115</v>
      </c>
      <c r="H6669" s="3">
        <f>_xlfn.XLOOKUP(sales[[#This Row],[Product]],products[Product],products[Cost per box])*sales[[#This Row],[Boxes]]</f>
        <v>592.25</v>
      </c>
      <c r="I6669" s="4">
        <f>sales[[#This Row],[Revenue]]-sales[[#This Row],[Cost]]</f>
        <v>1234.75</v>
      </c>
    </row>
    <row r="6670" spans="2:9" x14ac:dyDescent="0.25">
      <c r="B6670" t="s">
        <v>33</v>
      </c>
      <c r="C6670" t="s">
        <v>6</v>
      </c>
      <c r="D6670" t="s">
        <v>47</v>
      </c>
      <c r="E6670" s="1">
        <v>44530</v>
      </c>
      <c r="F6670" s="4">
        <v>133</v>
      </c>
      <c r="G6670">
        <v>9</v>
      </c>
      <c r="H6670" s="3">
        <f>_xlfn.XLOOKUP(sales[[#This Row],[Product]],products[Product],products[Cost per box])*sales[[#This Row],[Boxes]]</f>
        <v>47.339999999999996</v>
      </c>
      <c r="I6670" s="4">
        <f>sales[[#This Row],[Revenue]]-sales[[#This Row],[Cost]]</f>
        <v>85.66</v>
      </c>
    </row>
    <row r="6671" spans="2:9" x14ac:dyDescent="0.25">
      <c r="B6671" t="s">
        <v>54</v>
      </c>
      <c r="C6671" t="s">
        <v>11</v>
      </c>
      <c r="D6671" t="s">
        <v>30</v>
      </c>
      <c r="E6671" s="1">
        <v>44530</v>
      </c>
      <c r="F6671" s="4">
        <v>8988</v>
      </c>
      <c r="G6671">
        <v>450</v>
      </c>
      <c r="H6671" s="3">
        <f>_xlfn.XLOOKUP(sales[[#This Row],[Product]],products[Product],products[Cost per box])*sales[[#This Row],[Boxes]]</f>
        <v>1656</v>
      </c>
      <c r="I6671" s="4">
        <f>sales[[#This Row],[Revenue]]-sales[[#This Row],[Cost]]</f>
        <v>7332</v>
      </c>
    </row>
    <row r="6672" spans="2:9" x14ac:dyDescent="0.25">
      <c r="B6672" t="s">
        <v>34</v>
      </c>
      <c r="C6672" t="s">
        <v>6</v>
      </c>
      <c r="D6672" t="s">
        <v>44</v>
      </c>
      <c r="E6672" s="1">
        <v>44530</v>
      </c>
      <c r="F6672" s="4">
        <v>4242</v>
      </c>
      <c r="G6672">
        <v>193</v>
      </c>
      <c r="H6672" s="3">
        <f>_xlfn.XLOOKUP(sales[[#This Row],[Product]],products[Product],products[Cost per box])*sales[[#This Row],[Boxes]]</f>
        <v>1847.01</v>
      </c>
      <c r="I6672" s="4">
        <f>sales[[#This Row],[Revenue]]-sales[[#This Row],[Cost]]</f>
        <v>2394.9899999999998</v>
      </c>
    </row>
    <row r="6673" spans="2:9" x14ac:dyDescent="0.25">
      <c r="B6673" t="s">
        <v>25</v>
      </c>
      <c r="C6673" t="s">
        <v>6</v>
      </c>
      <c r="D6673" t="s">
        <v>26</v>
      </c>
      <c r="E6673" s="1">
        <v>44530</v>
      </c>
      <c r="F6673" s="4">
        <v>8512</v>
      </c>
      <c r="G6673">
        <v>700</v>
      </c>
      <c r="H6673" s="3">
        <f>_xlfn.XLOOKUP(sales[[#This Row],[Product]],products[Product],products[Cost per box])*sales[[#This Row],[Boxes]]</f>
        <v>4501</v>
      </c>
      <c r="I6673" s="4">
        <f>sales[[#This Row],[Revenue]]-sales[[#This Row],[Cost]]</f>
        <v>4011</v>
      </c>
    </row>
    <row r="6674" spans="2:9" x14ac:dyDescent="0.25">
      <c r="B6674" t="s">
        <v>34</v>
      </c>
      <c r="C6674" t="s">
        <v>16</v>
      </c>
      <c r="D6674" t="s">
        <v>38</v>
      </c>
      <c r="E6674" s="1">
        <v>44530</v>
      </c>
      <c r="F6674" s="4">
        <v>4011</v>
      </c>
      <c r="G6674">
        <v>155</v>
      </c>
      <c r="H6674" s="3">
        <f>_xlfn.XLOOKUP(sales[[#This Row],[Product]],products[Product],products[Cost per box])*sales[[#This Row],[Boxes]]</f>
        <v>1540.6999999999998</v>
      </c>
      <c r="I6674" s="4">
        <f>sales[[#This Row],[Revenue]]-sales[[#This Row],[Cost]]</f>
        <v>2470.3000000000002</v>
      </c>
    </row>
    <row r="6675" spans="2:9" x14ac:dyDescent="0.25">
      <c r="B6675" t="s">
        <v>5</v>
      </c>
      <c r="C6675" t="s">
        <v>21</v>
      </c>
      <c r="D6675" t="s">
        <v>45</v>
      </c>
      <c r="E6675" s="1">
        <v>44531</v>
      </c>
      <c r="F6675" s="4">
        <v>10941</v>
      </c>
      <c r="G6675">
        <v>498</v>
      </c>
      <c r="H6675" s="3">
        <f>_xlfn.XLOOKUP(sales[[#This Row],[Product]],products[Product],products[Cost per box])*sales[[#This Row],[Boxes]]</f>
        <v>3849.5400000000004</v>
      </c>
      <c r="I6675" s="4">
        <f>sales[[#This Row],[Revenue]]-sales[[#This Row],[Cost]]</f>
        <v>7091.4599999999991</v>
      </c>
    </row>
    <row r="6676" spans="2:9" x14ac:dyDescent="0.25">
      <c r="B6676" t="s">
        <v>8</v>
      </c>
      <c r="C6676" t="s">
        <v>11</v>
      </c>
      <c r="D6676" t="s">
        <v>38</v>
      </c>
      <c r="E6676" s="1">
        <v>44531</v>
      </c>
      <c r="F6676" s="4">
        <v>5894</v>
      </c>
      <c r="G6676">
        <v>227</v>
      </c>
      <c r="H6676" s="3">
        <f>_xlfn.XLOOKUP(sales[[#This Row],[Product]],products[Product],products[Cost per box])*sales[[#This Row],[Boxes]]</f>
        <v>2256.38</v>
      </c>
      <c r="I6676" s="4">
        <f>sales[[#This Row],[Revenue]]-sales[[#This Row],[Cost]]</f>
        <v>3637.62</v>
      </c>
    </row>
    <row r="6677" spans="2:9" x14ac:dyDescent="0.25">
      <c r="B6677" t="s">
        <v>56</v>
      </c>
      <c r="C6677" t="s">
        <v>11</v>
      </c>
      <c r="D6677" t="s">
        <v>24</v>
      </c>
      <c r="E6677" s="1">
        <v>44531</v>
      </c>
      <c r="F6677" s="4">
        <v>3983</v>
      </c>
      <c r="G6677">
        <v>200</v>
      </c>
      <c r="H6677" s="3">
        <f>_xlfn.XLOOKUP(sales[[#This Row],[Product]],products[Product],products[Cost per box])*sales[[#This Row],[Boxes]]</f>
        <v>2102</v>
      </c>
      <c r="I6677" s="4">
        <f>sales[[#This Row],[Revenue]]-sales[[#This Row],[Cost]]</f>
        <v>1881</v>
      </c>
    </row>
    <row r="6678" spans="2:9" x14ac:dyDescent="0.25">
      <c r="B6678" t="s">
        <v>54</v>
      </c>
      <c r="C6678" t="s">
        <v>9</v>
      </c>
      <c r="D6678" t="s">
        <v>50</v>
      </c>
      <c r="E6678" s="1">
        <v>44531</v>
      </c>
      <c r="F6678" s="4">
        <v>2821</v>
      </c>
      <c r="G6678">
        <v>118</v>
      </c>
      <c r="H6678" s="3">
        <f>_xlfn.XLOOKUP(sales[[#This Row],[Product]],products[Product],products[Cost per box])*sales[[#This Row],[Boxes]]</f>
        <v>1464.38</v>
      </c>
      <c r="I6678" s="4">
        <f>sales[[#This Row],[Revenue]]-sales[[#This Row],[Cost]]</f>
        <v>1356.62</v>
      </c>
    </row>
    <row r="6679" spans="2:9" x14ac:dyDescent="0.25">
      <c r="B6679" t="s">
        <v>8</v>
      </c>
      <c r="C6679" t="s">
        <v>6</v>
      </c>
      <c r="D6679" t="s">
        <v>36</v>
      </c>
      <c r="E6679" s="1">
        <v>44531</v>
      </c>
      <c r="F6679" s="4">
        <v>7189</v>
      </c>
      <c r="G6679">
        <v>770</v>
      </c>
      <c r="H6679" s="3">
        <f>_xlfn.XLOOKUP(sales[[#This Row],[Product]],products[Product],products[Cost per box])*sales[[#This Row],[Boxes]]</f>
        <v>3880.8</v>
      </c>
      <c r="I6679" s="4">
        <f>sales[[#This Row],[Revenue]]-sales[[#This Row],[Cost]]</f>
        <v>3308.2</v>
      </c>
    </row>
    <row r="6680" spans="2:9" x14ac:dyDescent="0.25">
      <c r="B6680" t="s">
        <v>57</v>
      </c>
      <c r="C6680" t="s">
        <v>27</v>
      </c>
      <c r="D6680" t="s">
        <v>26</v>
      </c>
      <c r="E6680" s="1">
        <v>44531</v>
      </c>
      <c r="F6680" s="4">
        <v>2051</v>
      </c>
      <c r="G6680">
        <v>187</v>
      </c>
      <c r="H6680" s="3">
        <f>_xlfn.XLOOKUP(sales[[#This Row],[Product]],products[Product],products[Cost per box])*sales[[#This Row],[Boxes]]</f>
        <v>1202.4099999999999</v>
      </c>
      <c r="I6680" s="4">
        <f>sales[[#This Row],[Revenue]]-sales[[#This Row],[Cost]]</f>
        <v>848.59000000000015</v>
      </c>
    </row>
    <row r="6681" spans="2:9" x14ac:dyDescent="0.25">
      <c r="B6681" t="s">
        <v>53</v>
      </c>
      <c r="C6681" t="s">
        <v>6</v>
      </c>
      <c r="D6681" t="s">
        <v>28</v>
      </c>
      <c r="E6681" s="1">
        <v>44531</v>
      </c>
      <c r="F6681" s="4">
        <v>4697</v>
      </c>
      <c r="G6681">
        <v>588</v>
      </c>
      <c r="H6681" s="3">
        <f>_xlfn.XLOOKUP(sales[[#This Row],[Product]],products[Product],products[Cost per box])*sales[[#This Row],[Boxes]]</f>
        <v>1622.8799999999999</v>
      </c>
      <c r="I6681" s="4">
        <f>sales[[#This Row],[Revenue]]-sales[[#This Row],[Cost]]</f>
        <v>3074.12</v>
      </c>
    </row>
    <row r="6682" spans="2:9" x14ac:dyDescent="0.25">
      <c r="B6682" t="s">
        <v>51</v>
      </c>
      <c r="C6682" t="s">
        <v>6</v>
      </c>
      <c r="D6682" t="s">
        <v>48</v>
      </c>
      <c r="E6682" s="1">
        <v>44531</v>
      </c>
      <c r="F6682" s="4">
        <v>6909</v>
      </c>
      <c r="G6682">
        <v>277</v>
      </c>
      <c r="H6682" s="3">
        <f>_xlfn.XLOOKUP(sales[[#This Row],[Product]],products[Product],products[Cost per box])*sales[[#This Row],[Boxes]]</f>
        <v>2071.96</v>
      </c>
      <c r="I6682" s="4">
        <f>sales[[#This Row],[Revenue]]-sales[[#This Row],[Cost]]</f>
        <v>4837.04</v>
      </c>
    </row>
    <row r="6683" spans="2:9" x14ac:dyDescent="0.25">
      <c r="B6683" t="s">
        <v>37</v>
      </c>
      <c r="C6683" t="s">
        <v>16</v>
      </c>
      <c r="D6683" t="s">
        <v>26</v>
      </c>
      <c r="E6683" s="1">
        <v>44531</v>
      </c>
      <c r="F6683" s="4">
        <v>1792</v>
      </c>
      <c r="G6683">
        <v>138</v>
      </c>
      <c r="H6683" s="3">
        <f>_xlfn.XLOOKUP(sales[[#This Row],[Product]],products[Product],products[Cost per box])*sales[[#This Row],[Boxes]]</f>
        <v>887.33999999999992</v>
      </c>
      <c r="I6683" s="4">
        <f>sales[[#This Row],[Revenue]]-sales[[#This Row],[Cost]]</f>
        <v>904.66000000000008</v>
      </c>
    </row>
    <row r="6684" spans="2:9" x14ac:dyDescent="0.25">
      <c r="B6684" t="s">
        <v>51</v>
      </c>
      <c r="C6684" t="s">
        <v>6</v>
      </c>
      <c r="D6684" t="s">
        <v>17</v>
      </c>
      <c r="E6684" s="1">
        <v>44532</v>
      </c>
      <c r="F6684" s="4">
        <v>287</v>
      </c>
      <c r="G6684">
        <v>14</v>
      </c>
      <c r="H6684" s="3">
        <f>_xlfn.XLOOKUP(sales[[#This Row],[Product]],products[Product],products[Cost per box])*sales[[#This Row],[Boxes]]</f>
        <v>95.2</v>
      </c>
      <c r="I6684" s="4">
        <f>sales[[#This Row],[Revenue]]-sales[[#This Row],[Cost]]</f>
        <v>191.8</v>
      </c>
    </row>
    <row r="6685" spans="2:9" x14ac:dyDescent="0.25">
      <c r="B6685" t="s">
        <v>20</v>
      </c>
      <c r="C6685" t="s">
        <v>21</v>
      </c>
      <c r="D6685" t="s">
        <v>22</v>
      </c>
      <c r="E6685" s="1">
        <v>44532</v>
      </c>
      <c r="F6685" s="4">
        <v>4970</v>
      </c>
      <c r="G6685">
        <v>622</v>
      </c>
      <c r="H6685" s="3">
        <f>_xlfn.XLOOKUP(sales[[#This Row],[Product]],products[Product],products[Cost per box])*sales[[#This Row],[Boxes]]</f>
        <v>5112.84</v>
      </c>
      <c r="I6685" s="4">
        <f>sales[[#This Row],[Revenue]]-sales[[#This Row],[Cost]]</f>
        <v>-142.84000000000015</v>
      </c>
    </row>
    <row r="6686" spans="2:9" x14ac:dyDescent="0.25">
      <c r="B6686" t="s">
        <v>25</v>
      </c>
      <c r="C6686" t="s">
        <v>16</v>
      </c>
      <c r="D6686" t="s">
        <v>44</v>
      </c>
      <c r="E6686" s="1">
        <v>44532</v>
      </c>
      <c r="F6686" s="4">
        <v>7077</v>
      </c>
      <c r="G6686">
        <v>295</v>
      </c>
      <c r="H6686" s="3">
        <f>_xlfn.XLOOKUP(sales[[#This Row],[Product]],products[Product],products[Cost per box])*sales[[#This Row],[Boxes]]</f>
        <v>2823.15</v>
      </c>
      <c r="I6686" s="4">
        <f>sales[[#This Row],[Revenue]]-sales[[#This Row],[Cost]]</f>
        <v>4253.8500000000004</v>
      </c>
    </row>
    <row r="6687" spans="2:9" x14ac:dyDescent="0.25">
      <c r="B6687" t="s">
        <v>18</v>
      </c>
      <c r="C6687" t="s">
        <v>27</v>
      </c>
      <c r="D6687" t="s">
        <v>50</v>
      </c>
      <c r="E6687" s="1">
        <v>44532</v>
      </c>
      <c r="F6687" s="4">
        <v>5110</v>
      </c>
      <c r="G6687">
        <v>213</v>
      </c>
      <c r="H6687" s="3">
        <f>_xlfn.XLOOKUP(sales[[#This Row],[Product]],products[Product],products[Cost per box])*sales[[#This Row],[Boxes]]</f>
        <v>2643.33</v>
      </c>
      <c r="I6687" s="4">
        <f>sales[[#This Row],[Revenue]]-sales[[#This Row],[Cost]]</f>
        <v>2466.67</v>
      </c>
    </row>
    <row r="6688" spans="2:9" x14ac:dyDescent="0.25">
      <c r="B6688" t="s">
        <v>51</v>
      </c>
      <c r="C6688" t="s">
        <v>27</v>
      </c>
      <c r="D6688" t="s">
        <v>26</v>
      </c>
      <c r="E6688" s="1">
        <v>44532</v>
      </c>
      <c r="F6688" s="4">
        <v>2702</v>
      </c>
      <c r="G6688">
        <v>226</v>
      </c>
      <c r="H6688" s="3">
        <f>_xlfn.XLOOKUP(sales[[#This Row],[Product]],products[Product],products[Cost per box])*sales[[#This Row],[Boxes]]</f>
        <v>1453.1799999999998</v>
      </c>
      <c r="I6688" s="4">
        <f>sales[[#This Row],[Revenue]]-sales[[#This Row],[Cost]]</f>
        <v>1248.8200000000002</v>
      </c>
    </row>
    <row r="6689" spans="2:9" x14ac:dyDescent="0.25">
      <c r="B6689" t="s">
        <v>5</v>
      </c>
      <c r="C6689" t="s">
        <v>11</v>
      </c>
      <c r="D6689" t="s">
        <v>50</v>
      </c>
      <c r="E6689" s="1">
        <v>44532</v>
      </c>
      <c r="F6689" s="4">
        <v>13377</v>
      </c>
      <c r="G6689">
        <v>558</v>
      </c>
      <c r="H6689" s="3">
        <f>_xlfn.XLOOKUP(sales[[#This Row],[Product]],products[Product],products[Cost per box])*sales[[#This Row],[Boxes]]</f>
        <v>6924.78</v>
      </c>
      <c r="I6689" s="4">
        <f>sales[[#This Row],[Revenue]]-sales[[#This Row],[Cost]]</f>
        <v>6452.22</v>
      </c>
    </row>
    <row r="6690" spans="2:9" x14ac:dyDescent="0.25">
      <c r="B6690" t="s">
        <v>33</v>
      </c>
      <c r="C6690" t="s">
        <v>27</v>
      </c>
      <c r="D6690" t="s">
        <v>26</v>
      </c>
      <c r="E6690" s="1">
        <v>44532</v>
      </c>
      <c r="F6690" s="4">
        <v>2268</v>
      </c>
      <c r="G6690">
        <v>189</v>
      </c>
      <c r="H6690" s="3">
        <f>_xlfn.XLOOKUP(sales[[#This Row],[Product]],products[Product],products[Cost per box])*sales[[#This Row],[Boxes]]</f>
        <v>1215.27</v>
      </c>
      <c r="I6690" s="4">
        <f>sales[[#This Row],[Revenue]]-sales[[#This Row],[Cost]]</f>
        <v>1052.73</v>
      </c>
    </row>
    <row r="6691" spans="2:9" x14ac:dyDescent="0.25">
      <c r="B6691" t="s">
        <v>39</v>
      </c>
      <c r="C6691" t="s">
        <v>21</v>
      </c>
      <c r="D6691" t="s">
        <v>42</v>
      </c>
      <c r="E6691" s="1">
        <v>44532</v>
      </c>
      <c r="F6691" s="4">
        <v>280</v>
      </c>
      <c r="G6691">
        <v>18</v>
      </c>
      <c r="H6691" s="3">
        <f>_xlfn.XLOOKUP(sales[[#This Row],[Product]],products[Product],products[Cost per box])*sales[[#This Row],[Boxes]]</f>
        <v>85.320000000000007</v>
      </c>
      <c r="I6691" s="4">
        <f>sales[[#This Row],[Revenue]]-sales[[#This Row],[Cost]]</f>
        <v>194.68</v>
      </c>
    </row>
    <row r="6692" spans="2:9" x14ac:dyDescent="0.25">
      <c r="B6692" t="s">
        <v>18</v>
      </c>
      <c r="C6692" t="s">
        <v>27</v>
      </c>
      <c r="D6692" t="s">
        <v>26</v>
      </c>
      <c r="E6692" s="1">
        <v>44532</v>
      </c>
      <c r="F6692" s="4">
        <v>15561</v>
      </c>
      <c r="G6692">
        <v>1190</v>
      </c>
      <c r="H6692" s="3">
        <f>_xlfn.XLOOKUP(sales[[#This Row],[Product]],products[Product],products[Cost per box])*sales[[#This Row],[Boxes]]</f>
        <v>7651.7</v>
      </c>
      <c r="I6692" s="4">
        <f>sales[[#This Row],[Revenue]]-sales[[#This Row],[Cost]]</f>
        <v>7909.3</v>
      </c>
    </row>
    <row r="6693" spans="2:9" x14ac:dyDescent="0.25">
      <c r="B6693" t="s">
        <v>51</v>
      </c>
      <c r="C6693" t="s">
        <v>11</v>
      </c>
      <c r="D6693" t="s">
        <v>31</v>
      </c>
      <c r="E6693" s="1">
        <v>44532</v>
      </c>
      <c r="F6693" s="4">
        <v>6426</v>
      </c>
      <c r="G6693">
        <v>459</v>
      </c>
      <c r="H6693" s="3">
        <f>_xlfn.XLOOKUP(sales[[#This Row],[Product]],products[Product],products[Cost per box])*sales[[#This Row],[Boxes]]</f>
        <v>2625.48</v>
      </c>
      <c r="I6693" s="4">
        <f>sales[[#This Row],[Revenue]]-sales[[#This Row],[Cost]]</f>
        <v>3800.52</v>
      </c>
    </row>
    <row r="6694" spans="2:9" x14ac:dyDescent="0.25">
      <c r="B6694" t="s">
        <v>39</v>
      </c>
      <c r="C6694" t="s">
        <v>11</v>
      </c>
      <c r="D6694" t="s">
        <v>38</v>
      </c>
      <c r="E6694" s="1">
        <v>44532</v>
      </c>
      <c r="F6694" s="4">
        <v>4011</v>
      </c>
      <c r="G6694">
        <v>149</v>
      </c>
      <c r="H6694" s="3">
        <f>_xlfn.XLOOKUP(sales[[#This Row],[Product]],products[Product],products[Cost per box])*sales[[#This Row],[Boxes]]</f>
        <v>1481.06</v>
      </c>
      <c r="I6694" s="4">
        <f>sales[[#This Row],[Revenue]]-sales[[#This Row],[Cost]]</f>
        <v>2529.94</v>
      </c>
    </row>
    <row r="6695" spans="2:9" x14ac:dyDescent="0.25">
      <c r="B6695" t="s">
        <v>32</v>
      </c>
      <c r="C6695" t="s">
        <v>9</v>
      </c>
      <c r="D6695" t="s">
        <v>31</v>
      </c>
      <c r="E6695" s="1">
        <v>44532</v>
      </c>
      <c r="F6695" s="4">
        <v>14</v>
      </c>
      <c r="G6695">
        <v>1</v>
      </c>
      <c r="H6695" s="3">
        <f>_xlfn.XLOOKUP(sales[[#This Row],[Product]],products[Product],products[Cost per box])*sales[[#This Row],[Boxes]]</f>
        <v>5.72</v>
      </c>
      <c r="I6695" s="4">
        <f>sales[[#This Row],[Revenue]]-sales[[#This Row],[Cost]]</f>
        <v>8.2800000000000011</v>
      </c>
    </row>
    <row r="6696" spans="2:9" x14ac:dyDescent="0.25">
      <c r="B6696" t="s">
        <v>41</v>
      </c>
      <c r="C6696" t="s">
        <v>9</v>
      </c>
      <c r="D6696" t="s">
        <v>26</v>
      </c>
      <c r="E6696" s="1">
        <v>44532</v>
      </c>
      <c r="F6696" s="4">
        <v>735</v>
      </c>
      <c r="G6696">
        <v>57</v>
      </c>
      <c r="H6696" s="3">
        <f>_xlfn.XLOOKUP(sales[[#This Row],[Product]],products[Product],products[Cost per box])*sales[[#This Row],[Boxes]]</f>
        <v>366.51</v>
      </c>
      <c r="I6696" s="4">
        <f>sales[[#This Row],[Revenue]]-sales[[#This Row],[Cost]]</f>
        <v>368.49</v>
      </c>
    </row>
    <row r="6697" spans="2:9" x14ac:dyDescent="0.25">
      <c r="B6697" t="s">
        <v>49</v>
      </c>
      <c r="C6697" t="s">
        <v>27</v>
      </c>
      <c r="D6697" t="s">
        <v>7</v>
      </c>
      <c r="E6697" s="1">
        <v>44532</v>
      </c>
      <c r="F6697" s="4">
        <v>2296</v>
      </c>
      <c r="G6697">
        <v>144</v>
      </c>
      <c r="H6697" s="3">
        <f>_xlfn.XLOOKUP(sales[[#This Row],[Product]],products[Product],products[Cost per box])*sales[[#This Row],[Boxes]]</f>
        <v>741.6</v>
      </c>
      <c r="I6697" s="4">
        <f>sales[[#This Row],[Revenue]]-sales[[#This Row],[Cost]]</f>
        <v>1554.4</v>
      </c>
    </row>
    <row r="6698" spans="2:9" x14ac:dyDescent="0.25">
      <c r="B6698" t="s">
        <v>49</v>
      </c>
      <c r="C6698" t="s">
        <v>16</v>
      </c>
      <c r="D6698" t="s">
        <v>48</v>
      </c>
      <c r="E6698" s="1">
        <v>44532</v>
      </c>
      <c r="F6698" s="4">
        <v>3661</v>
      </c>
      <c r="G6698">
        <v>141</v>
      </c>
      <c r="H6698" s="3">
        <f>_xlfn.XLOOKUP(sales[[#This Row],[Product]],products[Product],products[Cost per box])*sales[[#This Row],[Boxes]]</f>
        <v>1054.68</v>
      </c>
      <c r="I6698" s="4">
        <f>sales[[#This Row],[Revenue]]-sales[[#This Row],[Cost]]</f>
        <v>2606.3199999999997</v>
      </c>
    </row>
    <row r="6699" spans="2:9" x14ac:dyDescent="0.25">
      <c r="B6699" t="s">
        <v>8</v>
      </c>
      <c r="C6699" t="s">
        <v>21</v>
      </c>
      <c r="D6699" t="s">
        <v>7</v>
      </c>
      <c r="E6699" s="1">
        <v>44532</v>
      </c>
      <c r="F6699" s="4">
        <v>10857</v>
      </c>
      <c r="G6699">
        <v>770</v>
      </c>
      <c r="H6699" s="3">
        <f>_xlfn.XLOOKUP(sales[[#This Row],[Product]],products[Product],products[Cost per box])*sales[[#This Row],[Boxes]]</f>
        <v>3965.5000000000005</v>
      </c>
      <c r="I6699" s="4">
        <f>sales[[#This Row],[Revenue]]-sales[[#This Row],[Cost]]</f>
        <v>6891.5</v>
      </c>
    </row>
    <row r="6700" spans="2:9" x14ac:dyDescent="0.25">
      <c r="B6700" t="s">
        <v>39</v>
      </c>
      <c r="C6700" t="s">
        <v>9</v>
      </c>
      <c r="D6700" t="s">
        <v>19</v>
      </c>
      <c r="E6700" s="1">
        <v>44532</v>
      </c>
      <c r="F6700" s="4">
        <v>7301</v>
      </c>
      <c r="G6700">
        <v>457</v>
      </c>
      <c r="H6700" s="3">
        <f>_xlfn.XLOOKUP(sales[[#This Row],[Product]],products[Product],products[Cost per box])*sales[[#This Row],[Boxes]]</f>
        <v>4675.1100000000006</v>
      </c>
      <c r="I6700" s="4">
        <f>sales[[#This Row],[Revenue]]-sales[[#This Row],[Cost]]</f>
        <v>2625.8899999999994</v>
      </c>
    </row>
    <row r="6701" spans="2:9" x14ac:dyDescent="0.25">
      <c r="B6701" t="s">
        <v>57</v>
      </c>
      <c r="C6701" t="s">
        <v>16</v>
      </c>
      <c r="D6701" t="s">
        <v>26</v>
      </c>
      <c r="E6701" s="1">
        <v>44532</v>
      </c>
      <c r="F6701" s="4">
        <v>3472</v>
      </c>
      <c r="G6701">
        <v>316</v>
      </c>
      <c r="H6701" s="3">
        <f>_xlfn.XLOOKUP(sales[[#This Row],[Product]],products[Product],products[Cost per box])*sales[[#This Row],[Boxes]]</f>
        <v>2031.8799999999999</v>
      </c>
      <c r="I6701" s="4">
        <f>sales[[#This Row],[Revenue]]-sales[[#This Row],[Cost]]</f>
        <v>1440.1200000000001</v>
      </c>
    </row>
    <row r="6702" spans="2:9" x14ac:dyDescent="0.25">
      <c r="B6702" t="s">
        <v>49</v>
      </c>
      <c r="C6702" t="s">
        <v>11</v>
      </c>
      <c r="D6702" t="s">
        <v>17</v>
      </c>
      <c r="E6702" s="1">
        <v>44532</v>
      </c>
      <c r="F6702" s="4">
        <v>3276</v>
      </c>
      <c r="G6702">
        <v>143</v>
      </c>
      <c r="H6702" s="3">
        <f>_xlfn.XLOOKUP(sales[[#This Row],[Product]],products[Product],products[Cost per box])*sales[[#This Row],[Boxes]]</f>
        <v>972.4</v>
      </c>
      <c r="I6702" s="4">
        <f>sales[[#This Row],[Revenue]]-sales[[#This Row],[Cost]]</f>
        <v>2303.6</v>
      </c>
    </row>
    <row r="6703" spans="2:9" x14ac:dyDescent="0.25">
      <c r="B6703" t="s">
        <v>20</v>
      </c>
      <c r="C6703" t="s">
        <v>9</v>
      </c>
      <c r="D6703" t="s">
        <v>47</v>
      </c>
      <c r="E6703" s="1">
        <v>44532</v>
      </c>
      <c r="F6703" s="4">
        <v>4340</v>
      </c>
      <c r="G6703">
        <v>290</v>
      </c>
      <c r="H6703" s="3">
        <f>_xlfn.XLOOKUP(sales[[#This Row],[Product]],products[Product],products[Cost per box])*sales[[#This Row],[Boxes]]</f>
        <v>1525.3999999999999</v>
      </c>
      <c r="I6703" s="4">
        <f>sales[[#This Row],[Revenue]]-sales[[#This Row],[Cost]]</f>
        <v>2814.6000000000004</v>
      </c>
    </row>
    <row r="6704" spans="2:9" x14ac:dyDescent="0.25">
      <c r="B6704" t="s">
        <v>40</v>
      </c>
      <c r="C6704" t="s">
        <v>21</v>
      </c>
      <c r="D6704" t="s">
        <v>19</v>
      </c>
      <c r="E6704" s="1">
        <v>44532</v>
      </c>
      <c r="F6704" s="4">
        <v>4711</v>
      </c>
      <c r="G6704">
        <v>278</v>
      </c>
      <c r="H6704" s="3">
        <f>_xlfn.XLOOKUP(sales[[#This Row],[Product]],products[Product],products[Cost per box])*sales[[#This Row],[Boxes]]</f>
        <v>2843.94</v>
      </c>
      <c r="I6704" s="4">
        <f>sales[[#This Row],[Revenue]]-sales[[#This Row],[Cost]]</f>
        <v>1867.06</v>
      </c>
    </row>
    <row r="6705" spans="2:9" x14ac:dyDescent="0.25">
      <c r="B6705" t="s">
        <v>23</v>
      </c>
      <c r="C6705" t="s">
        <v>9</v>
      </c>
      <c r="D6705" t="s">
        <v>36</v>
      </c>
      <c r="E6705" s="1">
        <v>44532</v>
      </c>
      <c r="F6705" s="4">
        <v>364</v>
      </c>
      <c r="G6705">
        <v>52</v>
      </c>
      <c r="H6705" s="3">
        <f>_xlfn.XLOOKUP(sales[[#This Row],[Product]],products[Product],products[Cost per box])*sales[[#This Row],[Boxes]]</f>
        <v>262.08</v>
      </c>
      <c r="I6705" s="4">
        <f>sales[[#This Row],[Revenue]]-sales[[#This Row],[Cost]]</f>
        <v>101.92000000000002</v>
      </c>
    </row>
    <row r="6706" spans="2:9" x14ac:dyDescent="0.25">
      <c r="B6706" t="s">
        <v>5</v>
      </c>
      <c r="C6706" t="s">
        <v>21</v>
      </c>
      <c r="D6706" t="s">
        <v>31</v>
      </c>
      <c r="E6706" s="1">
        <v>44532</v>
      </c>
      <c r="F6706" s="4">
        <v>12026</v>
      </c>
      <c r="G6706">
        <v>840</v>
      </c>
      <c r="H6706" s="3">
        <f>_xlfn.XLOOKUP(sales[[#This Row],[Product]],products[Product],products[Cost per box])*sales[[#This Row],[Boxes]]</f>
        <v>4804.8</v>
      </c>
      <c r="I6706" s="4">
        <f>sales[[#This Row],[Revenue]]-sales[[#This Row],[Cost]]</f>
        <v>7221.2</v>
      </c>
    </row>
    <row r="6707" spans="2:9" x14ac:dyDescent="0.25">
      <c r="B6707" t="s">
        <v>20</v>
      </c>
      <c r="C6707" t="s">
        <v>27</v>
      </c>
      <c r="D6707" t="s">
        <v>22</v>
      </c>
      <c r="E6707" s="1">
        <v>44532</v>
      </c>
      <c r="F6707" s="4">
        <v>15561</v>
      </c>
      <c r="G6707">
        <v>1960</v>
      </c>
      <c r="H6707" s="3">
        <f>_xlfn.XLOOKUP(sales[[#This Row],[Product]],products[Product],products[Cost per box])*sales[[#This Row],[Boxes]]</f>
        <v>16111.2</v>
      </c>
      <c r="I6707" s="4">
        <f>sales[[#This Row],[Revenue]]-sales[[#This Row],[Cost]]</f>
        <v>-550.20000000000073</v>
      </c>
    </row>
    <row r="6708" spans="2:9" x14ac:dyDescent="0.25">
      <c r="B6708" t="s">
        <v>34</v>
      </c>
      <c r="C6708" t="s">
        <v>27</v>
      </c>
      <c r="D6708" t="s">
        <v>17</v>
      </c>
      <c r="E6708" s="1">
        <v>44532</v>
      </c>
      <c r="F6708" s="4">
        <v>3822</v>
      </c>
      <c r="G6708">
        <v>182</v>
      </c>
      <c r="H6708" s="3">
        <f>_xlfn.XLOOKUP(sales[[#This Row],[Product]],products[Product],products[Cost per box])*sales[[#This Row],[Boxes]]</f>
        <v>1237.5999999999999</v>
      </c>
      <c r="I6708" s="4">
        <f>sales[[#This Row],[Revenue]]-sales[[#This Row],[Cost]]</f>
        <v>2584.4</v>
      </c>
    </row>
    <row r="6709" spans="2:9" x14ac:dyDescent="0.25">
      <c r="B6709" t="s">
        <v>54</v>
      </c>
      <c r="C6709" t="s">
        <v>21</v>
      </c>
      <c r="D6709" t="s">
        <v>7</v>
      </c>
      <c r="E6709" s="1">
        <v>44532</v>
      </c>
      <c r="F6709" s="4">
        <v>2793</v>
      </c>
      <c r="G6709">
        <v>175</v>
      </c>
      <c r="H6709" s="3">
        <f>_xlfn.XLOOKUP(sales[[#This Row],[Product]],products[Product],products[Cost per box])*sales[[#This Row],[Boxes]]</f>
        <v>901.25000000000011</v>
      </c>
      <c r="I6709" s="4">
        <f>sales[[#This Row],[Revenue]]-sales[[#This Row],[Cost]]</f>
        <v>1891.75</v>
      </c>
    </row>
    <row r="6710" spans="2:9" x14ac:dyDescent="0.25">
      <c r="B6710" t="s">
        <v>40</v>
      </c>
      <c r="C6710" t="s">
        <v>21</v>
      </c>
      <c r="D6710" t="s">
        <v>24</v>
      </c>
      <c r="E6710" s="1">
        <v>44532</v>
      </c>
      <c r="F6710" s="4">
        <v>301</v>
      </c>
      <c r="G6710">
        <v>17</v>
      </c>
      <c r="H6710" s="3">
        <f>_xlfn.XLOOKUP(sales[[#This Row],[Product]],products[Product],products[Cost per box])*sales[[#This Row],[Boxes]]</f>
        <v>178.67</v>
      </c>
      <c r="I6710" s="4">
        <f>sales[[#This Row],[Revenue]]-sales[[#This Row],[Cost]]</f>
        <v>122.33000000000001</v>
      </c>
    </row>
    <row r="6711" spans="2:9" x14ac:dyDescent="0.25">
      <c r="B6711" t="s">
        <v>18</v>
      </c>
      <c r="C6711" t="s">
        <v>9</v>
      </c>
      <c r="D6711" t="s">
        <v>30</v>
      </c>
      <c r="E6711" s="1">
        <v>44532</v>
      </c>
      <c r="F6711" s="4">
        <v>1470</v>
      </c>
      <c r="G6711">
        <v>74</v>
      </c>
      <c r="H6711" s="3">
        <f>_xlfn.XLOOKUP(sales[[#This Row],[Product]],products[Product],products[Cost per box])*sales[[#This Row],[Boxes]]</f>
        <v>272.32</v>
      </c>
      <c r="I6711" s="4">
        <f>sales[[#This Row],[Revenue]]-sales[[#This Row],[Cost]]</f>
        <v>1197.68</v>
      </c>
    </row>
    <row r="6712" spans="2:9" x14ac:dyDescent="0.25">
      <c r="B6712" t="s">
        <v>34</v>
      </c>
      <c r="C6712" t="s">
        <v>21</v>
      </c>
      <c r="D6712" t="s">
        <v>19</v>
      </c>
      <c r="E6712" s="1">
        <v>44532</v>
      </c>
      <c r="F6712" s="4">
        <v>3045</v>
      </c>
      <c r="G6712">
        <v>180</v>
      </c>
      <c r="H6712" s="3">
        <f>_xlfn.XLOOKUP(sales[[#This Row],[Product]],products[Product],products[Cost per box])*sales[[#This Row],[Boxes]]</f>
        <v>1841.4</v>
      </c>
      <c r="I6712" s="4">
        <f>sales[[#This Row],[Revenue]]-sales[[#This Row],[Cost]]</f>
        <v>1203.5999999999999</v>
      </c>
    </row>
    <row r="6713" spans="2:9" x14ac:dyDescent="0.25">
      <c r="B6713" t="s">
        <v>55</v>
      </c>
      <c r="C6713" t="s">
        <v>21</v>
      </c>
      <c r="D6713" t="s">
        <v>50</v>
      </c>
      <c r="E6713" s="1">
        <v>44532</v>
      </c>
      <c r="F6713" s="4">
        <v>8190</v>
      </c>
      <c r="G6713">
        <v>373</v>
      </c>
      <c r="H6713" s="3">
        <f>_xlfn.XLOOKUP(sales[[#This Row],[Product]],products[Product],products[Cost per box])*sales[[#This Row],[Boxes]]</f>
        <v>4628.93</v>
      </c>
      <c r="I6713" s="4">
        <f>sales[[#This Row],[Revenue]]-sales[[#This Row],[Cost]]</f>
        <v>3561.0699999999997</v>
      </c>
    </row>
    <row r="6714" spans="2:9" x14ac:dyDescent="0.25">
      <c r="B6714" t="s">
        <v>10</v>
      </c>
      <c r="C6714" t="s">
        <v>16</v>
      </c>
      <c r="D6714" t="s">
        <v>7</v>
      </c>
      <c r="E6714" s="1">
        <v>44532</v>
      </c>
      <c r="F6714" s="4">
        <v>11851</v>
      </c>
      <c r="G6714">
        <v>840</v>
      </c>
      <c r="H6714" s="3">
        <f>_xlfn.XLOOKUP(sales[[#This Row],[Product]],products[Product],products[Cost per box])*sales[[#This Row],[Boxes]]</f>
        <v>4326</v>
      </c>
      <c r="I6714" s="4">
        <f>sales[[#This Row],[Revenue]]-sales[[#This Row],[Cost]]</f>
        <v>7525</v>
      </c>
    </row>
    <row r="6715" spans="2:9" x14ac:dyDescent="0.25">
      <c r="B6715" t="s">
        <v>23</v>
      </c>
      <c r="C6715" t="s">
        <v>11</v>
      </c>
      <c r="D6715" t="s">
        <v>35</v>
      </c>
      <c r="E6715" s="1">
        <v>44532</v>
      </c>
      <c r="F6715" s="4">
        <v>4389</v>
      </c>
      <c r="G6715">
        <v>244</v>
      </c>
      <c r="H6715" s="3">
        <f>_xlfn.XLOOKUP(sales[[#This Row],[Product]],products[Product],products[Cost per box])*sales[[#This Row],[Boxes]]</f>
        <v>646.6</v>
      </c>
      <c r="I6715" s="4">
        <f>sales[[#This Row],[Revenue]]-sales[[#This Row],[Cost]]</f>
        <v>3742.4</v>
      </c>
    </row>
    <row r="6716" spans="2:9" x14ac:dyDescent="0.25">
      <c r="B6716" t="s">
        <v>34</v>
      </c>
      <c r="C6716" t="s">
        <v>6</v>
      </c>
      <c r="D6716" t="s">
        <v>28</v>
      </c>
      <c r="E6716" s="1">
        <v>44532</v>
      </c>
      <c r="F6716" s="4">
        <v>4802</v>
      </c>
      <c r="G6716">
        <v>601</v>
      </c>
      <c r="H6716" s="3">
        <f>_xlfn.XLOOKUP(sales[[#This Row],[Product]],products[Product],products[Cost per box])*sales[[#This Row],[Boxes]]</f>
        <v>1658.7599999999998</v>
      </c>
      <c r="I6716" s="4">
        <f>sales[[#This Row],[Revenue]]-sales[[#This Row],[Cost]]</f>
        <v>3143.2400000000002</v>
      </c>
    </row>
    <row r="6717" spans="2:9" x14ac:dyDescent="0.25">
      <c r="B6717" t="s">
        <v>40</v>
      </c>
      <c r="C6717" t="s">
        <v>9</v>
      </c>
      <c r="D6717" t="s">
        <v>30</v>
      </c>
      <c r="E6717" s="1">
        <v>44532</v>
      </c>
      <c r="F6717" s="4">
        <v>5103</v>
      </c>
      <c r="G6717">
        <v>256</v>
      </c>
      <c r="H6717" s="3">
        <f>_xlfn.XLOOKUP(sales[[#This Row],[Product]],products[Product],products[Cost per box])*sales[[#This Row],[Boxes]]</f>
        <v>942.08</v>
      </c>
      <c r="I6717" s="4">
        <f>sales[[#This Row],[Revenue]]-sales[[#This Row],[Cost]]</f>
        <v>4160.92</v>
      </c>
    </row>
    <row r="6718" spans="2:9" x14ac:dyDescent="0.25">
      <c r="B6718" t="s">
        <v>54</v>
      </c>
      <c r="C6718" t="s">
        <v>16</v>
      </c>
      <c r="D6718" t="s">
        <v>42</v>
      </c>
      <c r="E6718" s="1">
        <v>44532</v>
      </c>
      <c r="F6718" s="4">
        <v>12411</v>
      </c>
      <c r="G6718">
        <v>910</v>
      </c>
      <c r="H6718" s="3">
        <f>_xlfn.XLOOKUP(sales[[#This Row],[Product]],products[Product],products[Cost per box])*sales[[#This Row],[Boxes]]</f>
        <v>4313.4000000000005</v>
      </c>
      <c r="I6718" s="4">
        <f>sales[[#This Row],[Revenue]]-sales[[#This Row],[Cost]]</f>
        <v>8097.5999999999995</v>
      </c>
    </row>
    <row r="6719" spans="2:9" x14ac:dyDescent="0.25">
      <c r="B6719" t="s">
        <v>51</v>
      </c>
      <c r="C6719" t="s">
        <v>21</v>
      </c>
      <c r="D6719" t="s">
        <v>24</v>
      </c>
      <c r="E6719" s="1">
        <v>44532</v>
      </c>
      <c r="F6719" s="4">
        <v>1743</v>
      </c>
      <c r="G6719">
        <v>97</v>
      </c>
      <c r="H6719" s="3">
        <f>_xlfn.XLOOKUP(sales[[#This Row],[Product]],products[Product],products[Cost per box])*sales[[#This Row],[Boxes]]</f>
        <v>1019.47</v>
      </c>
      <c r="I6719" s="4">
        <f>sales[[#This Row],[Revenue]]-sales[[#This Row],[Cost]]</f>
        <v>723.53</v>
      </c>
    </row>
    <row r="6720" spans="2:9" x14ac:dyDescent="0.25">
      <c r="B6720" t="s">
        <v>15</v>
      </c>
      <c r="C6720" t="s">
        <v>9</v>
      </c>
      <c r="D6720" t="s">
        <v>45</v>
      </c>
      <c r="E6720" s="1">
        <v>44532</v>
      </c>
      <c r="F6720" s="4">
        <v>6839</v>
      </c>
      <c r="G6720">
        <v>311</v>
      </c>
      <c r="H6720" s="3">
        <f>_xlfn.XLOOKUP(sales[[#This Row],[Product]],products[Product],products[Cost per box])*sales[[#This Row],[Boxes]]</f>
        <v>2404.0300000000002</v>
      </c>
      <c r="I6720" s="4">
        <f>sales[[#This Row],[Revenue]]-sales[[#This Row],[Cost]]</f>
        <v>4434.9699999999993</v>
      </c>
    </row>
    <row r="6721" spans="2:9" x14ac:dyDescent="0.25">
      <c r="B6721" t="s">
        <v>32</v>
      </c>
      <c r="C6721" t="s">
        <v>16</v>
      </c>
      <c r="D6721" t="s">
        <v>22</v>
      </c>
      <c r="E6721" s="1">
        <v>44532</v>
      </c>
      <c r="F6721" s="4">
        <v>4172</v>
      </c>
      <c r="G6721">
        <v>522</v>
      </c>
      <c r="H6721" s="3">
        <f>_xlfn.XLOOKUP(sales[[#This Row],[Product]],products[Product],products[Cost per box])*sales[[#This Row],[Boxes]]</f>
        <v>4290.84</v>
      </c>
      <c r="I6721" s="4">
        <f>sales[[#This Row],[Revenue]]-sales[[#This Row],[Cost]]</f>
        <v>-118.84000000000015</v>
      </c>
    </row>
    <row r="6722" spans="2:9" x14ac:dyDescent="0.25">
      <c r="B6722" t="s">
        <v>55</v>
      </c>
      <c r="C6722" t="s">
        <v>21</v>
      </c>
      <c r="D6722" t="s">
        <v>26</v>
      </c>
      <c r="E6722" s="1">
        <v>44532</v>
      </c>
      <c r="F6722" s="4">
        <v>5425</v>
      </c>
      <c r="G6722">
        <v>453</v>
      </c>
      <c r="H6722" s="3">
        <f>_xlfn.XLOOKUP(sales[[#This Row],[Product]],products[Product],products[Cost per box])*sales[[#This Row],[Boxes]]</f>
        <v>2912.79</v>
      </c>
      <c r="I6722" s="4">
        <f>sales[[#This Row],[Revenue]]-sales[[#This Row],[Cost]]</f>
        <v>2512.21</v>
      </c>
    </row>
    <row r="6723" spans="2:9" x14ac:dyDescent="0.25">
      <c r="B6723" t="s">
        <v>32</v>
      </c>
      <c r="C6723" t="s">
        <v>6</v>
      </c>
      <c r="D6723" t="s">
        <v>7</v>
      </c>
      <c r="E6723" s="1">
        <v>44532</v>
      </c>
      <c r="F6723" s="4">
        <v>4466</v>
      </c>
      <c r="G6723">
        <v>298</v>
      </c>
      <c r="H6723" s="3">
        <f>_xlfn.XLOOKUP(sales[[#This Row],[Product]],products[Product],products[Cost per box])*sales[[#This Row],[Boxes]]</f>
        <v>1534.7</v>
      </c>
      <c r="I6723" s="4">
        <f>sales[[#This Row],[Revenue]]-sales[[#This Row],[Cost]]</f>
        <v>2931.3</v>
      </c>
    </row>
    <row r="6724" spans="2:9" x14ac:dyDescent="0.25">
      <c r="B6724" t="s">
        <v>23</v>
      </c>
      <c r="C6724" t="s">
        <v>27</v>
      </c>
      <c r="D6724" t="s">
        <v>35</v>
      </c>
      <c r="E6724" s="1">
        <v>44532</v>
      </c>
      <c r="F6724" s="4">
        <v>6951</v>
      </c>
      <c r="G6724">
        <v>366</v>
      </c>
      <c r="H6724" s="3">
        <f>_xlfn.XLOOKUP(sales[[#This Row],[Product]],products[Product],products[Cost per box])*sales[[#This Row],[Boxes]]</f>
        <v>969.9</v>
      </c>
      <c r="I6724" s="4">
        <f>sales[[#This Row],[Revenue]]-sales[[#This Row],[Cost]]</f>
        <v>5981.1</v>
      </c>
    </row>
    <row r="6725" spans="2:9" x14ac:dyDescent="0.25">
      <c r="B6725" t="s">
        <v>15</v>
      </c>
      <c r="C6725" t="s">
        <v>27</v>
      </c>
      <c r="D6725" t="s">
        <v>17</v>
      </c>
      <c r="E6725" s="1">
        <v>44532</v>
      </c>
      <c r="F6725" s="4">
        <v>448</v>
      </c>
      <c r="G6725">
        <v>20</v>
      </c>
      <c r="H6725" s="3">
        <f>_xlfn.XLOOKUP(sales[[#This Row],[Product]],products[Product],products[Cost per box])*sales[[#This Row],[Boxes]]</f>
        <v>136</v>
      </c>
      <c r="I6725" s="4">
        <f>sales[[#This Row],[Revenue]]-sales[[#This Row],[Cost]]</f>
        <v>312</v>
      </c>
    </row>
    <row r="6726" spans="2:9" x14ac:dyDescent="0.25">
      <c r="B6726" t="s">
        <v>41</v>
      </c>
      <c r="C6726" t="s">
        <v>6</v>
      </c>
      <c r="D6726" t="s">
        <v>44</v>
      </c>
      <c r="E6726" s="1">
        <v>44532</v>
      </c>
      <c r="F6726" s="4">
        <v>6062</v>
      </c>
      <c r="G6726">
        <v>276</v>
      </c>
      <c r="H6726" s="3">
        <f>_xlfn.XLOOKUP(sales[[#This Row],[Product]],products[Product],products[Cost per box])*sales[[#This Row],[Boxes]]</f>
        <v>2641.32</v>
      </c>
      <c r="I6726" s="4">
        <f>sales[[#This Row],[Revenue]]-sales[[#This Row],[Cost]]</f>
        <v>3420.68</v>
      </c>
    </row>
    <row r="6727" spans="2:9" x14ac:dyDescent="0.25">
      <c r="B6727" t="s">
        <v>51</v>
      </c>
      <c r="C6727" t="s">
        <v>21</v>
      </c>
      <c r="D6727" t="s">
        <v>22</v>
      </c>
      <c r="E6727" s="1">
        <v>44532</v>
      </c>
      <c r="F6727" s="4">
        <v>8078</v>
      </c>
      <c r="G6727">
        <v>840</v>
      </c>
      <c r="H6727" s="3">
        <f>_xlfn.XLOOKUP(sales[[#This Row],[Product]],products[Product],products[Cost per box])*sales[[#This Row],[Boxes]]</f>
        <v>6904.8</v>
      </c>
      <c r="I6727" s="4">
        <f>sales[[#This Row],[Revenue]]-sales[[#This Row],[Cost]]</f>
        <v>1173.1999999999998</v>
      </c>
    </row>
    <row r="6728" spans="2:9" x14ac:dyDescent="0.25">
      <c r="B6728" t="s">
        <v>29</v>
      </c>
      <c r="C6728" t="s">
        <v>21</v>
      </c>
      <c r="D6728" t="s">
        <v>28</v>
      </c>
      <c r="E6728" s="1">
        <v>44532</v>
      </c>
      <c r="F6728" s="4">
        <v>5271</v>
      </c>
      <c r="G6728">
        <v>910</v>
      </c>
      <c r="H6728" s="3">
        <f>_xlfn.XLOOKUP(sales[[#This Row],[Product]],products[Product],products[Cost per box])*sales[[#This Row],[Boxes]]</f>
        <v>2511.6</v>
      </c>
      <c r="I6728" s="4">
        <f>sales[[#This Row],[Revenue]]-sales[[#This Row],[Cost]]</f>
        <v>2759.4</v>
      </c>
    </row>
    <row r="6729" spans="2:9" x14ac:dyDescent="0.25">
      <c r="B6729" t="s">
        <v>23</v>
      </c>
      <c r="C6729" t="s">
        <v>21</v>
      </c>
      <c r="D6729" t="s">
        <v>24</v>
      </c>
      <c r="E6729" s="1">
        <v>44533</v>
      </c>
      <c r="F6729" s="4">
        <v>3318</v>
      </c>
      <c r="G6729">
        <v>185</v>
      </c>
      <c r="H6729" s="3">
        <f>_xlfn.XLOOKUP(sales[[#This Row],[Product]],products[Product],products[Cost per box])*sales[[#This Row],[Boxes]]</f>
        <v>1944.35</v>
      </c>
      <c r="I6729" s="4">
        <f>sales[[#This Row],[Revenue]]-sales[[#This Row],[Cost]]</f>
        <v>1373.65</v>
      </c>
    </row>
    <row r="6730" spans="2:9" x14ac:dyDescent="0.25">
      <c r="B6730" t="s">
        <v>34</v>
      </c>
      <c r="C6730" t="s">
        <v>11</v>
      </c>
      <c r="D6730" t="s">
        <v>50</v>
      </c>
      <c r="E6730" s="1">
        <v>44533</v>
      </c>
      <c r="F6730" s="4">
        <v>17360</v>
      </c>
      <c r="G6730">
        <v>700</v>
      </c>
      <c r="H6730" s="3">
        <f>_xlfn.XLOOKUP(sales[[#This Row],[Product]],products[Product],products[Cost per box])*sales[[#This Row],[Boxes]]</f>
        <v>8687</v>
      </c>
      <c r="I6730" s="4">
        <f>sales[[#This Row],[Revenue]]-sales[[#This Row],[Cost]]</f>
        <v>8673</v>
      </c>
    </row>
    <row r="6731" spans="2:9" x14ac:dyDescent="0.25">
      <c r="B6731" t="s">
        <v>33</v>
      </c>
      <c r="C6731" t="s">
        <v>11</v>
      </c>
      <c r="D6731" t="s">
        <v>43</v>
      </c>
      <c r="E6731" s="1">
        <v>44533</v>
      </c>
      <c r="F6731" s="4">
        <v>13349</v>
      </c>
      <c r="G6731">
        <v>668</v>
      </c>
      <c r="H6731" s="3">
        <f>_xlfn.XLOOKUP(sales[[#This Row],[Product]],products[Product],products[Cost per box])*sales[[#This Row],[Boxes]]</f>
        <v>2571.8000000000002</v>
      </c>
      <c r="I6731" s="4">
        <f>sales[[#This Row],[Revenue]]-sales[[#This Row],[Cost]]</f>
        <v>10777.2</v>
      </c>
    </row>
    <row r="6732" spans="2:9" x14ac:dyDescent="0.25">
      <c r="B6732" t="s">
        <v>49</v>
      </c>
      <c r="C6732" t="s">
        <v>6</v>
      </c>
      <c r="D6732" t="s">
        <v>43</v>
      </c>
      <c r="E6732" s="1">
        <v>44533</v>
      </c>
      <c r="F6732" s="4">
        <v>910</v>
      </c>
      <c r="G6732">
        <v>42</v>
      </c>
      <c r="H6732" s="3">
        <f>_xlfn.XLOOKUP(sales[[#This Row],[Product]],products[Product],products[Cost per box])*sales[[#This Row],[Boxes]]</f>
        <v>161.70000000000002</v>
      </c>
      <c r="I6732" s="4">
        <f>sales[[#This Row],[Revenue]]-sales[[#This Row],[Cost]]</f>
        <v>748.3</v>
      </c>
    </row>
    <row r="6733" spans="2:9" x14ac:dyDescent="0.25">
      <c r="B6733" t="s">
        <v>40</v>
      </c>
      <c r="C6733" t="s">
        <v>27</v>
      </c>
      <c r="D6733" t="s">
        <v>12</v>
      </c>
      <c r="E6733" s="1">
        <v>44533</v>
      </c>
      <c r="F6733" s="4">
        <v>5747</v>
      </c>
      <c r="G6733">
        <v>339</v>
      </c>
      <c r="H6733" s="3">
        <f>_xlfn.XLOOKUP(sales[[#This Row],[Product]],products[Product],products[Cost per box])*sales[[#This Row],[Boxes]]</f>
        <v>2857.77</v>
      </c>
      <c r="I6733" s="4">
        <f>sales[[#This Row],[Revenue]]-sales[[#This Row],[Cost]]</f>
        <v>2889.23</v>
      </c>
    </row>
    <row r="6734" spans="2:9" x14ac:dyDescent="0.25">
      <c r="B6734" t="s">
        <v>49</v>
      </c>
      <c r="C6734" t="s">
        <v>16</v>
      </c>
      <c r="D6734" t="s">
        <v>35</v>
      </c>
      <c r="E6734" s="1">
        <v>44533</v>
      </c>
      <c r="F6734" s="4">
        <v>5915</v>
      </c>
      <c r="G6734">
        <v>329</v>
      </c>
      <c r="H6734" s="3">
        <f>_xlfn.XLOOKUP(sales[[#This Row],[Product]],products[Product],products[Cost per box])*sales[[#This Row],[Boxes]]</f>
        <v>871.85</v>
      </c>
      <c r="I6734" s="4">
        <f>sales[[#This Row],[Revenue]]-sales[[#This Row],[Cost]]</f>
        <v>5043.1499999999996</v>
      </c>
    </row>
    <row r="6735" spans="2:9" x14ac:dyDescent="0.25">
      <c r="B6735" t="s">
        <v>15</v>
      </c>
      <c r="C6735" t="s">
        <v>21</v>
      </c>
      <c r="D6735" t="s">
        <v>28</v>
      </c>
      <c r="E6735" s="1">
        <v>44533</v>
      </c>
      <c r="F6735" s="4">
        <v>5313</v>
      </c>
      <c r="G6735">
        <v>770</v>
      </c>
      <c r="H6735" s="3">
        <f>_xlfn.XLOOKUP(sales[[#This Row],[Product]],products[Product],products[Cost per box])*sales[[#This Row],[Boxes]]</f>
        <v>2125.1999999999998</v>
      </c>
      <c r="I6735" s="4">
        <f>sales[[#This Row],[Revenue]]-sales[[#This Row],[Cost]]</f>
        <v>3187.8</v>
      </c>
    </row>
    <row r="6736" spans="2:9" x14ac:dyDescent="0.25">
      <c r="B6736" t="s">
        <v>20</v>
      </c>
      <c r="C6736" t="s">
        <v>11</v>
      </c>
      <c r="D6736" t="s">
        <v>43</v>
      </c>
      <c r="E6736" s="1">
        <v>44533</v>
      </c>
      <c r="F6736" s="4">
        <v>10437</v>
      </c>
      <c r="G6736">
        <v>475</v>
      </c>
      <c r="H6736" s="3">
        <f>_xlfn.XLOOKUP(sales[[#This Row],[Product]],products[Product],products[Cost per box])*sales[[#This Row],[Boxes]]</f>
        <v>1828.75</v>
      </c>
      <c r="I6736" s="4">
        <f>sales[[#This Row],[Revenue]]-sales[[#This Row],[Cost]]</f>
        <v>8608.25</v>
      </c>
    </row>
    <row r="6737" spans="2:9" x14ac:dyDescent="0.25">
      <c r="B6737" t="s">
        <v>15</v>
      </c>
      <c r="C6737" t="s">
        <v>6</v>
      </c>
      <c r="D6737" t="s">
        <v>50</v>
      </c>
      <c r="E6737" s="1">
        <v>44533</v>
      </c>
      <c r="F6737" s="4">
        <v>1890</v>
      </c>
      <c r="G6737">
        <v>79</v>
      </c>
      <c r="H6737" s="3">
        <f>_xlfn.XLOOKUP(sales[[#This Row],[Product]],products[Product],products[Cost per box])*sales[[#This Row],[Boxes]]</f>
        <v>980.39</v>
      </c>
      <c r="I6737" s="4">
        <f>sales[[#This Row],[Revenue]]-sales[[#This Row],[Cost]]</f>
        <v>909.61</v>
      </c>
    </row>
    <row r="6738" spans="2:9" x14ac:dyDescent="0.25">
      <c r="B6738" t="s">
        <v>39</v>
      </c>
      <c r="C6738" t="s">
        <v>6</v>
      </c>
      <c r="D6738" t="s">
        <v>12</v>
      </c>
      <c r="E6738" s="1">
        <v>44533</v>
      </c>
      <c r="F6738" s="4">
        <v>1596</v>
      </c>
      <c r="G6738">
        <v>107</v>
      </c>
      <c r="H6738" s="3">
        <f>_xlfn.XLOOKUP(sales[[#This Row],[Product]],products[Product],products[Cost per box])*sales[[#This Row],[Boxes]]</f>
        <v>902.01</v>
      </c>
      <c r="I6738" s="4">
        <f>sales[[#This Row],[Revenue]]-sales[[#This Row],[Cost]]</f>
        <v>693.99</v>
      </c>
    </row>
    <row r="6739" spans="2:9" x14ac:dyDescent="0.25">
      <c r="B6739" t="s">
        <v>25</v>
      </c>
      <c r="C6739" t="s">
        <v>6</v>
      </c>
      <c r="D6739" t="s">
        <v>45</v>
      </c>
      <c r="E6739" s="1">
        <v>44533</v>
      </c>
      <c r="F6739" s="4">
        <v>9646</v>
      </c>
      <c r="G6739">
        <v>402</v>
      </c>
      <c r="H6739" s="3">
        <f>_xlfn.XLOOKUP(sales[[#This Row],[Product]],products[Product],products[Cost per box])*sales[[#This Row],[Boxes]]</f>
        <v>3107.46</v>
      </c>
      <c r="I6739" s="4">
        <f>sales[[#This Row],[Revenue]]-sales[[#This Row],[Cost]]</f>
        <v>6538.54</v>
      </c>
    </row>
    <row r="6740" spans="2:9" x14ac:dyDescent="0.25">
      <c r="B6740" t="s">
        <v>34</v>
      </c>
      <c r="C6740" t="s">
        <v>11</v>
      </c>
      <c r="D6740" t="s">
        <v>28</v>
      </c>
      <c r="E6740" s="1">
        <v>44533</v>
      </c>
      <c r="F6740" s="4">
        <v>15778</v>
      </c>
      <c r="G6740">
        <v>2660</v>
      </c>
      <c r="H6740" s="3">
        <f>_xlfn.XLOOKUP(sales[[#This Row],[Product]],products[Product],products[Cost per box])*sales[[#This Row],[Boxes]]</f>
        <v>7341.5999999999995</v>
      </c>
      <c r="I6740" s="4">
        <f>sales[[#This Row],[Revenue]]-sales[[#This Row],[Cost]]</f>
        <v>8436.4000000000015</v>
      </c>
    </row>
    <row r="6741" spans="2:9" x14ac:dyDescent="0.25">
      <c r="B6741" t="s">
        <v>49</v>
      </c>
      <c r="C6741" t="s">
        <v>9</v>
      </c>
      <c r="D6741" t="s">
        <v>35</v>
      </c>
      <c r="E6741" s="1">
        <v>44533</v>
      </c>
      <c r="F6741" s="4">
        <v>11494</v>
      </c>
      <c r="G6741">
        <v>639</v>
      </c>
      <c r="H6741" s="3">
        <f>_xlfn.XLOOKUP(sales[[#This Row],[Product]],products[Product],products[Cost per box])*sales[[#This Row],[Boxes]]</f>
        <v>1693.35</v>
      </c>
      <c r="I6741" s="4">
        <f>sales[[#This Row],[Revenue]]-sales[[#This Row],[Cost]]</f>
        <v>9800.65</v>
      </c>
    </row>
    <row r="6742" spans="2:9" x14ac:dyDescent="0.25">
      <c r="B6742" t="s">
        <v>51</v>
      </c>
      <c r="C6742" t="s">
        <v>27</v>
      </c>
      <c r="D6742" t="s">
        <v>24</v>
      </c>
      <c r="E6742" s="1">
        <v>44533</v>
      </c>
      <c r="F6742" s="4">
        <v>12110</v>
      </c>
      <c r="G6742">
        <v>606</v>
      </c>
      <c r="H6742" s="3">
        <f>_xlfn.XLOOKUP(sales[[#This Row],[Product]],products[Product],products[Cost per box])*sales[[#This Row],[Boxes]]</f>
        <v>6369.0599999999995</v>
      </c>
      <c r="I6742" s="4">
        <f>sales[[#This Row],[Revenue]]-sales[[#This Row],[Cost]]</f>
        <v>5740.9400000000005</v>
      </c>
    </row>
    <row r="6743" spans="2:9" x14ac:dyDescent="0.25">
      <c r="B6743" t="s">
        <v>40</v>
      </c>
      <c r="C6743" t="s">
        <v>27</v>
      </c>
      <c r="D6743" t="s">
        <v>22</v>
      </c>
      <c r="E6743" s="1">
        <v>44536</v>
      </c>
      <c r="F6743" s="4">
        <v>10108</v>
      </c>
      <c r="G6743">
        <v>1120</v>
      </c>
      <c r="H6743" s="3">
        <f>_xlfn.XLOOKUP(sales[[#This Row],[Product]],products[Product],products[Cost per box])*sales[[#This Row],[Boxes]]</f>
        <v>9206.4000000000015</v>
      </c>
      <c r="I6743" s="4">
        <f>sales[[#This Row],[Revenue]]-sales[[#This Row],[Cost]]</f>
        <v>901.59999999999854</v>
      </c>
    </row>
    <row r="6744" spans="2:9" x14ac:dyDescent="0.25">
      <c r="B6744" t="s">
        <v>57</v>
      </c>
      <c r="C6744" t="s">
        <v>11</v>
      </c>
      <c r="D6744" t="s">
        <v>31</v>
      </c>
      <c r="E6744" s="1">
        <v>44536</v>
      </c>
      <c r="F6744" s="4">
        <v>1596</v>
      </c>
      <c r="G6744">
        <v>114</v>
      </c>
      <c r="H6744" s="3">
        <f>_xlfn.XLOOKUP(sales[[#This Row],[Product]],products[Product],products[Cost per box])*sales[[#This Row],[Boxes]]</f>
        <v>652.07999999999993</v>
      </c>
      <c r="I6744" s="4">
        <f>sales[[#This Row],[Revenue]]-sales[[#This Row],[Cost]]</f>
        <v>943.92000000000007</v>
      </c>
    </row>
    <row r="6745" spans="2:9" x14ac:dyDescent="0.25">
      <c r="B6745" t="s">
        <v>46</v>
      </c>
      <c r="C6745" t="s">
        <v>21</v>
      </c>
      <c r="D6745" t="s">
        <v>44</v>
      </c>
      <c r="E6745" s="1">
        <v>44536</v>
      </c>
      <c r="F6745" s="4">
        <v>5159</v>
      </c>
      <c r="G6745">
        <v>215</v>
      </c>
      <c r="H6745" s="3">
        <f>_xlfn.XLOOKUP(sales[[#This Row],[Product]],products[Product],products[Cost per box])*sales[[#This Row],[Boxes]]</f>
        <v>2057.5500000000002</v>
      </c>
      <c r="I6745" s="4">
        <f>sales[[#This Row],[Revenue]]-sales[[#This Row],[Cost]]</f>
        <v>3101.45</v>
      </c>
    </row>
    <row r="6746" spans="2:9" x14ac:dyDescent="0.25">
      <c r="B6746" t="s">
        <v>40</v>
      </c>
      <c r="C6746" t="s">
        <v>27</v>
      </c>
      <c r="D6746" t="s">
        <v>26</v>
      </c>
      <c r="E6746" s="1">
        <v>44536</v>
      </c>
      <c r="F6746" s="4">
        <v>5614</v>
      </c>
      <c r="G6746">
        <v>432</v>
      </c>
      <c r="H6746" s="3">
        <f>_xlfn.XLOOKUP(sales[[#This Row],[Product]],products[Product],products[Cost per box])*sales[[#This Row],[Boxes]]</f>
        <v>2777.7599999999998</v>
      </c>
      <c r="I6746" s="4">
        <f>sales[[#This Row],[Revenue]]-sales[[#This Row],[Cost]]</f>
        <v>2836.2400000000002</v>
      </c>
    </row>
    <row r="6747" spans="2:9" x14ac:dyDescent="0.25">
      <c r="B6747" t="s">
        <v>55</v>
      </c>
      <c r="C6747" t="s">
        <v>6</v>
      </c>
      <c r="D6747" t="s">
        <v>38</v>
      </c>
      <c r="E6747" s="1">
        <v>44536</v>
      </c>
      <c r="F6747" s="4">
        <v>18837</v>
      </c>
      <c r="G6747">
        <v>698</v>
      </c>
      <c r="H6747" s="3">
        <f>_xlfn.XLOOKUP(sales[[#This Row],[Product]],products[Product],products[Cost per box])*sales[[#This Row],[Boxes]]</f>
        <v>6938.12</v>
      </c>
      <c r="I6747" s="4">
        <f>sales[[#This Row],[Revenue]]-sales[[#This Row],[Cost]]</f>
        <v>11898.880000000001</v>
      </c>
    </row>
    <row r="6748" spans="2:9" x14ac:dyDescent="0.25">
      <c r="B6748" t="s">
        <v>29</v>
      </c>
      <c r="C6748" t="s">
        <v>21</v>
      </c>
      <c r="D6748" t="s">
        <v>24</v>
      </c>
      <c r="E6748" s="1">
        <v>44536</v>
      </c>
      <c r="F6748" s="4">
        <v>4774</v>
      </c>
      <c r="G6748">
        <v>266</v>
      </c>
      <c r="H6748" s="3">
        <f>_xlfn.XLOOKUP(sales[[#This Row],[Product]],products[Product],products[Cost per box])*sales[[#This Row],[Boxes]]</f>
        <v>2795.66</v>
      </c>
      <c r="I6748" s="4">
        <f>sales[[#This Row],[Revenue]]-sales[[#This Row],[Cost]]</f>
        <v>1978.3400000000001</v>
      </c>
    </row>
    <row r="6749" spans="2:9" x14ac:dyDescent="0.25">
      <c r="B6749" t="s">
        <v>46</v>
      </c>
      <c r="C6749" t="s">
        <v>27</v>
      </c>
      <c r="D6749" t="s">
        <v>52</v>
      </c>
      <c r="E6749" s="1">
        <v>44536</v>
      </c>
      <c r="F6749" s="4">
        <v>9163</v>
      </c>
      <c r="G6749">
        <v>910</v>
      </c>
      <c r="H6749" s="3">
        <f>_xlfn.XLOOKUP(sales[[#This Row],[Product]],products[Product],products[Cost per box])*sales[[#This Row],[Boxes]]</f>
        <v>3021.2</v>
      </c>
      <c r="I6749" s="4">
        <f>sales[[#This Row],[Revenue]]-sales[[#This Row],[Cost]]</f>
        <v>6141.8</v>
      </c>
    </row>
    <row r="6750" spans="2:9" x14ac:dyDescent="0.25">
      <c r="B6750" t="s">
        <v>8</v>
      </c>
      <c r="C6750" t="s">
        <v>9</v>
      </c>
      <c r="D6750" t="s">
        <v>45</v>
      </c>
      <c r="E6750" s="1">
        <v>44536</v>
      </c>
      <c r="F6750" s="4">
        <v>4298</v>
      </c>
      <c r="G6750">
        <v>196</v>
      </c>
      <c r="H6750" s="3">
        <f>_xlfn.XLOOKUP(sales[[#This Row],[Product]],products[Product],products[Cost per box])*sales[[#This Row],[Boxes]]</f>
        <v>1515.0800000000002</v>
      </c>
      <c r="I6750" s="4">
        <f>sales[[#This Row],[Revenue]]-sales[[#This Row],[Cost]]</f>
        <v>2782.92</v>
      </c>
    </row>
    <row r="6751" spans="2:9" x14ac:dyDescent="0.25">
      <c r="B6751" t="s">
        <v>39</v>
      </c>
      <c r="C6751" t="s">
        <v>9</v>
      </c>
      <c r="D6751" t="s">
        <v>50</v>
      </c>
      <c r="E6751" s="1">
        <v>44536</v>
      </c>
      <c r="F6751" s="4">
        <v>2583</v>
      </c>
      <c r="G6751">
        <v>118</v>
      </c>
      <c r="H6751" s="3">
        <f>_xlfn.XLOOKUP(sales[[#This Row],[Product]],products[Product],products[Cost per box])*sales[[#This Row],[Boxes]]</f>
        <v>1464.38</v>
      </c>
      <c r="I6751" s="4">
        <f>sales[[#This Row],[Revenue]]-sales[[#This Row],[Cost]]</f>
        <v>1118.6199999999999</v>
      </c>
    </row>
    <row r="6752" spans="2:9" x14ac:dyDescent="0.25">
      <c r="B6752" t="s">
        <v>49</v>
      </c>
      <c r="C6752" t="s">
        <v>27</v>
      </c>
      <c r="D6752" t="s">
        <v>45</v>
      </c>
      <c r="E6752" s="1">
        <v>44536</v>
      </c>
      <c r="F6752" s="4">
        <v>5376</v>
      </c>
      <c r="G6752">
        <v>234</v>
      </c>
      <c r="H6752" s="3">
        <f>_xlfn.XLOOKUP(sales[[#This Row],[Product]],products[Product],products[Cost per box])*sales[[#This Row],[Boxes]]</f>
        <v>1808.8200000000002</v>
      </c>
      <c r="I6752" s="4">
        <f>sales[[#This Row],[Revenue]]-sales[[#This Row],[Cost]]</f>
        <v>3567.18</v>
      </c>
    </row>
    <row r="6753" spans="2:9" x14ac:dyDescent="0.25">
      <c r="B6753" t="s">
        <v>33</v>
      </c>
      <c r="C6753" t="s">
        <v>16</v>
      </c>
      <c r="D6753" t="s">
        <v>17</v>
      </c>
      <c r="E6753" s="1">
        <v>44536</v>
      </c>
      <c r="F6753" s="4">
        <v>10234</v>
      </c>
      <c r="G6753">
        <v>488</v>
      </c>
      <c r="H6753" s="3">
        <f>_xlfn.XLOOKUP(sales[[#This Row],[Product]],products[Product],products[Cost per box])*sales[[#This Row],[Boxes]]</f>
        <v>3318.4</v>
      </c>
      <c r="I6753" s="4">
        <f>sales[[#This Row],[Revenue]]-sales[[#This Row],[Cost]]</f>
        <v>6915.6</v>
      </c>
    </row>
    <row r="6754" spans="2:9" x14ac:dyDescent="0.25">
      <c r="B6754" t="s">
        <v>5</v>
      </c>
      <c r="C6754" t="s">
        <v>6</v>
      </c>
      <c r="D6754" t="s">
        <v>26</v>
      </c>
      <c r="E6754" s="1">
        <v>44536</v>
      </c>
      <c r="F6754" s="4">
        <v>5754</v>
      </c>
      <c r="G6754">
        <v>443</v>
      </c>
      <c r="H6754" s="3">
        <f>_xlfn.XLOOKUP(sales[[#This Row],[Product]],products[Product],products[Cost per box])*sales[[#This Row],[Boxes]]</f>
        <v>2848.49</v>
      </c>
      <c r="I6754" s="4">
        <f>sales[[#This Row],[Revenue]]-sales[[#This Row],[Cost]]</f>
        <v>2905.51</v>
      </c>
    </row>
    <row r="6755" spans="2:9" x14ac:dyDescent="0.25">
      <c r="B6755" t="s">
        <v>23</v>
      </c>
      <c r="C6755" t="s">
        <v>21</v>
      </c>
      <c r="D6755" t="s">
        <v>26</v>
      </c>
      <c r="E6755" s="1">
        <v>44536</v>
      </c>
      <c r="F6755" s="4">
        <v>4431</v>
      </c>
      <c r="G6755">
        <v>370</v>
      </c>
      <c r="H6755" s="3">
        <f>_xlfn.XLOOKUP(sales[[#This Row],[Product]],products[Product],products[Cost per box])*sales[[#This Row],[Boxes]]</f>
        <v>2379.1</v>
      </c>
      <c r="I6755" s="4">
        <f>sales[[#This Row],[Revenue]]-sales[[#This Row],[Cost]]</f>
        <v>2051.9</v>
      </c>
    </row>
    <row r="6756" spans="2:9" x14ac:dyDescent="0.25">
      <c r="B6756" t="s">
        <v>41</v>
      </c>
      <c r="C6756" t="s">
        <v>11</v>
      </c>
      <c r="D6756" t="s">
        <v>26</v>
      </c>
      <c r="E6756" s="1">
        <v>44536</v>
      </c>
      <c r="F6756" s="4">
        <v>3010</v>
      </c>
      <c r="G6756">
        <v>251</v>
      </c>
      <c r="H6756" s="3">
        <f>_xlfn.XLOOKUP(sales[[#This Row],[Product]],products[Product],products[Cost per box])*sales[[#This Row],[Boxes]]</f>
        <v>1613.9299999999998</v>
      </c>
      <c r="I6756" s="4">
        <f>sales[[#This Row],[Revenue]]-sales[[#This Row],[Cost]]</f>
        <v>1396.0700000000002</v>
      </c>
    </row>
    <row r="6757" spans="2:9" x14ac:dyDescent="0.25">
      <c r="B6757" t="s">
        <v>29</v>
      </c>
      <c r="C6757" t="s">
        <v>16</v>
      </c>
      <c r="D6757" t="s">
        <v>14</v>
      </c>
      <c r="E6757" s="1">
        <v>44536</v>
      </c>
      <c r="F6757" s="4">
        <v>8365</v>
      </c>
      <c r="G6757">
        <v>1190</v>
      </c>
      <c r="H6757" s="3">
        <f>_xlfn.XLOOKUP(sales[[#This Row],[Product]],products[Product],products[Cost per box])*sales[[#This Row],[Boxes]]</f>
        <v>7508.9</v>
      </c>
      <c r="I6757" s="4">
        <f>sales[[#This Row],[Revenue]]-sales[[#This Row],[Cost]]</f>
        <v>856.10000000000036</v>
      </c>
    </row>
    <row r="6758" spans="2:9" x14ac:dyDescent="0.25">
      <c r="B6758" t="s">
        <v>53</v>
      </c>
      <c r="C6758" t="s">
        <v>9</v>
      </c>
      <c r="D6758" t="s">
        <v>52</v>
      </c>
      <c r="E6758" s="1">
        <v>44536</v>
      </c>
      <c r="F6758" s="4">
        <v>4263</v>
      </c>
      <c r="G6758">
        <v>388</v>
      </c>
      <c r="H6758" s="3">
        <f>_xlfn.XLOOKUP(sales[[#This Row],[Product]],products[Product],products[Cost per box])*sales[[#This Row],[Boxes]]</f>
        <v>1288.1599999999999</v>
      </c>
      <c r="I6758" s="4">
        <f>sales[[#This Row],[Revenue]]-sales[[#This Row],[Cost]]</f>
        <v>2974.84</v>
      </c>
    </row>
    <row r="6759" spans="2:9" x14ac:dyDescent="0.25">
      <c r="B6759" t="s">
        <v>55</v>
      </c>
      <c r="C6759" t="s">
        <v>9</v>
      </c>
      <c r="D6759" t="s">
        <v>38</v>
      </c>
      <c r="E6759" s="1">
        <v>44536</v>
      </c>
      <c r="F6759" s="4">
        <v>2821</v>
      </c>
      <c r="G6759">
        <v>109</v>
      </c>
      <c r="H6759" s="3">
        <f>_xlfn.XLOOKUP(sales[[#This Row],[Product]],products[Product],products[Cost per box])*sales[[#This Row],[Boxes]]</f>
        <v>1083.46</v>
      </c>
      <c r="I6759" s="4">
        <f>sales[[#This Row],[Revenue]]-sales[[#This Row],[Cost]]</f>
        <v>1737.54</v>
      </c>
    </row>
    <row r="6760" spans="2:9" x14ac:dyDescent="0.25">
      <c r="B6760" t="s">
        <v>23</v>
      </c>
      <c r="C6760" t="s">
        <v>6</v>
      </c>
      <c r="D6760" t="s">
        <v>28</v>
      </c>
      <c r="E6760" s="1">
        <v>44536</v>
      </c>
      <c r="F6760" s="4">
        <v>3724</v>
      </c>
      <c r="G6760">
        <v>621</v>
      </c>
      <c r="H6760" s="3">
        <f>_xlfn.XLOOKUP(sales[[#This Row],[Product]],products[Product],products[Cost per box])*sales[[#This Row],[Boxes]]</f>
        <v>1713.9599999999998</v>
      </c>
      <c r="I6760" s="4">
        <f>sales[[#This Row],[Revenue]]-sales[[#This Row],[Cost]]</f>
        <v>2010.0400000000002</v>
      </c>
    </row>
    <row r="6761" spans="2:9" x14ac:dyDescent="0.25">
      <c r="B6761" t="s">
        <v>41</v>
      </c>
      <c r="C6761" t="s">
        <v>21</v>
      </c>
      <c r="D6761" t="s">
        <v>52</v>
      </c>
      <c r="E6761" s="1">
        <v>44536</v>
      </c>
      <c r="F6761" s="4">
        <v>5068</v>
      </c>
      <c r="G6761">
        <v>507</v>
      </c>
      <c r="H6761" s="3">
        <f>_xlfn.XLOOKUP(sales[[#This Row],[Product]],products[Product],products[Cost per box])*sales[[#This Row],[Boxes]]</f>
        <v>1683.24</v>
      </c>
      <c r="I6761" s="4">
        <f>sales[[#This Row],[Revenue]]-sales[[#This Row],[Cost]]</f>
        <v>3384.76</v>
      </c>
    </row>
    <row r="6762" spans="2:9" x14ac:dyDescent="0.25">
      <c r="B6762" t="s">
        <v>39</v>
      </c>
      <c r="C6762" t="s">
        <v>27</v>
      </c>
      <c r="D6762" t="s">
        <v>44</v>
      </c>
      <c r="E6762" s="1">
        <v>44536</v>
      </c>
      <c r="F6762" s="4">
        <v>4522</v>
      </c>
      <c r="G6762">
        <v>206</v>
      </c>
      <c r="H6762" s="3">
        <f>_xlfn.XLOOKUP(sales[[#This Row],[Product]],products[Product],products[Cost per box])*sales[[#This Row],[Boxes]]</f>
        <v>1971.42</v>
      </c>
      <c r="I6762" s="4">
        <f>sales[[#This Row],[Revenue]]-sales[[#This Row],[Cost]]</f>
        <v>2550.58</v>
      </c>
    </row>
    <row r="6763" spans="2:9" x14ac:dyDescent="0.25">
      <c r="B6763" t="s">
        <v>33</v>
      </c>
      <c r="C6763" t="s">
        <v>11</v>
      </c>
      <c r="D6763" t="s">
        <v>28</v>
      </c>
      <c r="E6763" s="1">
        <v>44536</v>
      </c>
      <c r="F6763" s="4">
        <v>245</v>
      </c>
      <c r="G6763">
        <v>41</v>
      </c>
      <c r="H6763" s="3">
        <f>_xlfn.XLOOKUP(sales[[#This Row],[Product]],products[Product],products[Cost per box])*sales[[#This Row],[Boxes]]</f>
        <v>113.16</v>
      </c>
      <c r="I6763" s="4">
        <f>sales[[#This Row],[Revenue]]-sales[[#This Row],[Cost]]</f>
        <v>131.84</v>
      </c>
    </row>
    <row r="6764" spans="2:9" x14ac:dyDescent="0.25">
      <c r="B6764" t="s">
        <v>18</v>
      </c>
      <c r="C6764" t="s">
        <v>6</v>
      </c>
      <c r="D6764" t="s">
        <v>52</v>
      </c>
      <c r="E6764" s="1">
        <v>44536</v>
      </c>
      <c r="F6764" s="4">
        <v>3661</v>
      </c>
      <c r="G6764">
        <v>306</v>
      </c>
      <c r="H6764" s="3">
        <f>_xlfn.XLOOKUP(sales[[#This Row],[Product]],products[Product],products[Cost per box])*sales[[#This Row],[Boxes]]</f>
        <v>1015.92</v>
      </c>
      <c r="I6764" s="4">
        <f>sales[[#This Row],[Revenue]]-sales[[#This Row],[Cost]]</f>
        <v>2645.08</v>
      </c>
    </row>
    <row r="6765" spans="2:9" x14ac:dyDescent="0.25">
      <c r="B6765" t="s">
        <v>8</v>
      </c>
      <c r="C6765" t="s">
        <v>16</v>
      </c>
      <c r="D6765" t="s">
        <v>44</v>
      </c>
      <c r="E6765" s="1">
        <v>44536</v>
      </c>
      <c r="F6765" s="4">
        <v>9205</v>
      </c>
      <c r="G6765">
        <v>401</v>
      </c>
      <c r="H6765" s="3">
        <f>_xlfn.XLOOKUP(sales[[#This Row],[Product]],products[Product],products[Cost per box])*sales[[#This Row],[Boxes]]</f>
        <v>3837.57</v>
      </c>
      <c r="I6765" s="4">
        <f>sales[[#This Row],[Revenue]]-sales[[#This Row],[Cost]]</f>
        <v>5367.43</v>
      </c>
    </row>
    <row r="6766" spans="2:9" x14ac:dyDescent="0.25">
      <c r="B6766" t="s">
        <v>8</v>
      </c>
      <c r="C6766" t="s">
        <v>27</v>
      </c>
      <c r="D6766" t="s">
        <v>43</v>
      </c>
      <c r="E6766" s="1">
        <v>44536</v>
      </c>
      <c r="F6766" s="4">
        <v>413</v>
      </c>
      <c r="G6766">
        <v>19</v>
      </c>
      <c r="H6766" s="3">
        <f>_xlfn.XLOOKUP(sales[[#This Row],[Product]],products[Product],products[Cost per box])*sales[[#This Row],[Boxes]]</f>
        <v>73.150000000000006</v>
      </c>
      <c r="I6766" s="4">
        <f>sales[[#This Row],[Revenue]]-sales[[#This Row],[Cost]]</f>
        <v>339.85</v>
      </c>
    </row>
    <row r="6767" spans="2:9" x14ac:dyDescent="0.25">
      <c r="B6767" t="s">
        <v>46</v>
      </c>
      <c r="C6767" t="s">
        <v>27</v>
      </c>
      <c r="D6767" t="s">
        <v>17</v>
      </c>
      <c r="E6767" s="1">
        <v>44536</v>
      </c>
      <c r="F6767" s="4">
        <v>9772</v>
      </c>
      <c r="G6767">
        <v>466</v>
      </c>
      <c r="H6767" s="3">
        <f>_xlfn.XLOOKUP(sales[[#This Row],[Product]],products[Product],products[Cost per box])*sales[[#This Row],[Boxes]]</f>
        <v>3168.7999999999997</v>
      </c>
      <c r="I6767" s="4">
        <f>sales[[#This Row],[Revenue]]-sales[[#This Row],[Cost]]</f>
        <v>6603.2000000000007</v>
      </c>
    </row>
    <row r="6768" spans="2:9" x14ac:dyDescent="0.25">
      <c r="B6768" t="s">
        <v>56</v>
      </c>
      <c r="C6768" t="s">
        <v>21</v>
      </c>
      <c r="D6768" t="s">
        <v>12</v>
      </c>
      <c r="E6768" s="1">
        <v>44536</v>
      </c>
      <c r="F6768" s="4">
        <v>1029</v>
      </c>
      <c r="G6768">
        <v>61</v>
      </c>
      <c r="H6768" s="3">
        <f>_xlfn.XLOOKUP(sales[[#This Row],[Product]],products[Product],products[Cost per box])*sales[[#This Row],[Boxes]]</f>
        <v>514.23</v>
      </c>
      <c r="I6768" s="4">
        <f>sales[[#This Row],[Revenue]]-sales[[#This Row],[Cost]]</f>
        <v>514.77</v>
      </c>
    </row>
    <row r="6769" spans="2:9" x14ac:dyDescent="0.25">
      <c r="B6769" t="s">
        <v>53</v>
      </c>
      <c r="C6769" t="s">
        <v>27</v>
      </c>
      <c r="D6769" t="s">
        <v>14</v>
      </c>
      <c r="E6769" s="1">
        <v>44536</v>
      </c>
      <c r="F6769" s="4">
        <v>1456</v>
      </c>
      <c r="G6769">
        <v>243</v>
      </c>
      <c r="H6769" s="3">
        <f>_xlfn.XLOOKUP(sales[[#This Row],[Product]],products[Product],products[Cost per box])*sales[[#This Row],[Boxes]]</f>
        <v>1533.33</v>
      </c>
      <c r="I6769" s="4">
        <f>sales[[#This Row],[Revenue]]-sales[[#This Row],[Cost]]</f>
        <v>-77.329999999999927</v>
      </c>
    </row>
    <row r="6770" spans="2:9" x14ac:dyDescent="0.25">
      <c r="B6770" t="s">
        <v>51</v>
      </c>
      <c r="C6770" t="s">
        <v>11</v>
      </c>
      <c r="D6770" t="s">
        <v>38</v>
      </c>
      <c r="E6770" s="1">
        <v>44536</v>
      </c>
      <c r="F6770" s="4">
        <v>938</v>
      </c>
      <c r="G6770">
        <v>37</v>
      </c>
      <c r="H6770" s="3">
        <f>_xlfn.XLOOKUP(sales[[#This Row],[Product]],products[Product],products[Cost per box])*sales[[#This Row],[Boxes]]</f>
        <v>367.78</v>
      </c>
      <c r="I6770" s="4">
        <f>sales[[#This Row],[Revenue]]-sales[[#This Row],[Cost]]</f>
        <v>570.22</v>
      </c>
    </row>
    <row r="6771" spans="2:9" x14ac:dyDescent="0.25">
      <c r="B6771" t="s">
        <v>57</v>
      </c>
      <c r="C6771" t="s">
        <v>11</v>
      </c>
      <c r="D6771" t="s">
        <v>42</v>
      </c>
      <c r="E6771" s="1">
        <v>44536</v>
      </c>
      <c r="F6771" s="4">
        <v>9884</v>
      </c>
      <c r="G6771">
        <v>700</v>
      </c>
      <c r="H6771" s="3">
        <f>_xlfn.XLOOKUP(sales[[#This Row],[Product]],products[Product],products[Cost per box])*sales[[#This Row],[Boxes]]</f>
        <v>3318</v>
      </c>
      <c r="I6771" s="4">
        <f>sales[[#This Row],[Revenue]]-sales[[#This Row],[Cost]]</f>
        <v>6566</v>
      </c>
    </row>
    <row r="6772" spans="2:9" x14ac:dyDescent="0.25">
      <c r="B6772" t="s">
        <v>29</v>
      </c>
      <c r="C6772" t="s">
        <v>27</v>
      </c>
      <c r="D6772" t="s">
        <v>26</v>
      </c>
      <c r="E6772" s="1">
        <v>44536</v>
      </c>
      <c r="F6772" s="4">
        <v>3577</v>
      </c>
      <c r="G6772">
        <v>326</v>
      </c>
      <c r="H6772" s="3">
        <f>_xlfn.XLOOKUP(sales[[#This Row],[Product]],products[Product],products[Cost per box])*sales[[#This Row],[Boxes]]</f>
        <v>2096.1799999999998</v>
      </c>
      <c r="I6772" s="4">
        <f>sales[[#This Row],[Revenue]]-sales[[#This Row],[Cost]]</f>
        <v>1480.8200000000002</v>
      </c>
    </row>
    <row r="6773" spans="2:9" x14ac:dyDescent="0.25">
      <c r="B6773" t="s">
        <v>39</v>
      </c>
      <c r="C6773" t="s">
        <v>21</v>
      </c>
      <c r="D6773" t="s">
        <v>22</v>
      </c>
      <c r="E6773" s="1">
        <v>44536</v>
      </c>
      <c r="F6773" s="4">
        <v>2681</v>
      </c>
      <c r="G6773">
        <v>269</v>
      </c>
      <c r="H6773" s="3">
        <f>_xlfn.XLOOKUP(sales[[#This Row],[Product]],products[Product],products[Cost per box])*sales[[#This Row],[Boxes]]</f>
        <v>2211.1800000000003</v>
      </c>
      <c r="I6773" s="4">
        <f>sales[[#This Row],[Revenue]]-sales[[#This Row],[Cost]]</f>
        <v>469.81999999999971</v>
      </c>
    </row>
    <row r="6774" spans="2:9" x14ac:dyDescent="0.25">
      <c r="B6774" t="s">
        <v>5</v>
      </c>
      <c r="C6774" t="s">
        <v>11</v>
      </c>
      <c r="D6774" t="s">
        <v>19</v>
      </c>
      <c r="E6774" s="1">
        <v>44536</v>
      </c>
      <c r="F6774" s="4">
        <v>8197</v>
      </c>
      <c r="G6774">
        <v>513</v>
      </c>
      <c r="H6774" s="3">
        <f>_xlfn.XLOOKUP(sales[[#This Row],[Product]],products[Product],products[Cost per box])*sales[[#This Row],[Boxes]]</f>
        <v>5247.99</v>
      </c>
      <c r="I6774" s="4">
        <f>sales[[#This Row],[Revenue]]-sales[[#This Row],[Cost]]</f>
        <v>2949.01</v>
      </c>
    </row>
    <row r="6775" spans="2:9" x14ac:dyDescent="0.25">
      <c r="B6775" t="s">
        <v>25</v>
      </c>
      <c r="C6775" t="s">
        <v>21</v>
      </c>
      <c r="D6775" t="s">
        <v>31</v>
      </c>
      <c r="E6775" s="1">
        <v>44536</v>
      </c>
      <c r="F6775" s="4">
        <v>1757</v>
      </c>
      <c r="G6775">
        <v>126</v>
      </c>
      <c r="H6775" s="3">
        <f>_xlfn.XLOOKUP(sales[[#This Row],[Product]],products[Product],products[Cost per box])*sales[[#This Row],[Boxes]]</f>
        <v>720.71999999999991</v>
      </c>
      <c r="I6775" s="4">
        <f>sales[[#This Row],[Revenue]]-sales[[#This Row],[Cost]]</f>
        <v>1036.2800000000002</v>
      </c>
    </row>
    <row r="6776" spans="2:9" x14ac:dyDescent="0.25">
      <c r="B6776" t="s">
        <v>25</v>
      </c>
      <c r="C6776" t="s">
        <v>21</v>
      </c>
      <c r="D6776" t="s">
        <v>30</v>
      </c>
      <c r="E6776" s="1">
        <v>44536</v>
      </c>
      <c r="F6776" s="4">
        <v>6972</v>
      </c>
      <c r="G6776">
        <v>388</v>
      </c>
      <c r="H6776" s="3">
        <f>_xlfn.XLOOKUP(sales[[#This Row],[Product]],products[Product],products[Cost per box])*sales[[#This Row],[Boxes]]</f>
        <v>1427.8400000000001</v>
      </c>
      <c r="I6776" s="4">
        <f>sales[[#This Row],[Revenue]]-sales[[#This Row],[Cost]]</f>
        <v>5544.16</v>
      </c>
    </row>
    <row r="6777" spans="2:9" x14ac:dyDescent="0.25">
      <c r="B6777" t="s">
        <v>40</v>
      </c>
      <c r="C6777" t="s">
        <v>27</v>
      </c>
      <c r="D6777" t="s">
        <v>36</v>
      </c>
      <c r="E6777" s="1">
        <v>44536</v>
      </c>
      <c r="F6777" s="4">
        <v>6258</v>
      </c>
      <c r="G6777">
        <v>696</v>
      </c>
      <c r="H6777" s="3">
        <f>_xlfn.XLOOKUP(sales[[#This Row],[Product]],products[Product],products[Cost per box])*sales[[#This Row],[Boxes]]</f>
        <v>3507.84</v>
      </c>
      <c r="I6777" s="4">
        <f>sales[[#This Row],[Revenue]]-sales[[#This Row],[Cost]]</f>
        <v>2750.16</v>
      </c>
    </row>
    <row r="6778" spans="2:9" x14ac:dyDescent="0.25">
      <c r="B6778" t="s">
        <v>18</v>
      </c>
      <c r="C6778" t="s">
        <v>27</v>
      </c>
      <c r="D6778" t="s">
        <v>14</v>
      </c>
      <c r="E6778" s="1">
        <v>44536</v>
      </c>
      <c r="F6778" s="4">
        <v>945</v>
      </c>
      <c r="G6778">
        <v>135</v>
      </c>
      <c r="H6778" s="3">
        <f>_xlfn.XLOOKUP(sales[[#This Row],[Product]],products[Product],products[Cost per box])*sales[[#This Row],[Boxes]]</f>
        <v>851.84999999999991</v>
      </c>
      <c r="I6778" s="4">
        <f>sales[[#This Row],[Revenue]]-sales[[#This Row],[Cost]]</f>
        <v>93.150000000000091</v>
      </c>
    </row>
    <row r="6779" spans="2:9" x14ac:dyDescent="0.25">
      <c r="B6779" t="s">
        <v>20</v>
      </c>
      <c r="C6779" t="s">
        <v>27</v>
      </c>
      <c r="D6779" t="s">
        <v>12</v>
      </c>
      <c r="E6779" s="1">
        <v>44536</v>
      </c>
      <c r="F6779" s="4">
        <v>10808</v>
      </c>
      <c r="G6779">
        <v>700</v>
      </c>
      <c r="H6779" s="3">
        <f>_xlfn.XLOOKUP(sales[[#This Row],[Product]],products[Product],products[Cost per box])*sales[[#This Row],[Boxes]]</f>
        <v>5901</v>
      </c>
      <c r="I6779" s="4">
        <f>sales[[#This Row],[Revenue]]-sales[[#This Row],[Cost]]</f>
        <v>4907</v>
      </c>
    </row>
    <row r="6780" spans="2:9" x14ac:dyDescent="0.25">
      <c r="B6780" t="s">
        <v>40</v>
      </c>
      <c r="C6780" t="s">
        <v>27</v>
      </c>
      <c r="D6780" t="s">
        <v>44</v>
      </c>
      <c r="E6780" s="1">
        <v>44536</v>
      </c>
      <c r="F6780" s="4">
        <v>217</v>
      </c>
      <c r="G6780">
        <v>10</v>
      </c>
      <c r="H6780" s="3">
        <f>_xlfn.XLOOKUP(sales[[#This Row],[Product]],products[Product],products[Cost per box])*sales[[#This Row],[Boxes]]</f>
        <v>95.7</v>
      </c>
      <c r="I6780" s="4">
        <f>sales[[#This Row],[Revenue]]-sales[[#This Row],[Cost]]</f>
        <v>121.3</v>
      </c>
    </row>
    <row r="6781" spans="2:9" x14ac:dyDescent="0.25">
      <c r="B6781" t="s">
        <v>20</v>
      </c>
      <c r="C6781" t="s">
        <v>11</v>
      </c>
      <c r="D6781" t="s">
        <v>22</v>
      </c>
      <c r="E6781" s="1">
        <v>44536</v>
      </c>
      <c r="F6781" s="4">
        <v>1694</v>
      </c>
      <c r="G6781">
        <v>212</v>
      </c>
      <c r="H6781" s="3">
        <f>_xlfn.XLOOKUP(sales[[#This Row],[Product]],products[Product],products[Cost per box])*sales[[#This Row],[Boxes]]</f>
        <v>1742.64</v>
      </c>
      <c r="I6781" s="4">
        <f>sales[[#This Row],[Revenue]]-sales[[#This Row],[Cost]]</f>
        <v>-48.6400000000001</v>
      </c>
    </row>
    <row r="6782" spans="2:9" x14ac:dyDescent="0.25">
      <c r="B6782" t="s">
        <v>54</v>
      </c>
      <c r="C6782" t="s">
        <v>11</v>
      </c>
      <c r="D6782" t="s">
        <v>28</v>
      </c>
      <c r="E6782" s="1">
        <v>44536</v>
      </c>
      <c r="F6782" s="4">
        <v>7161</v>
      </c>
      <c r="G6782">
        <v>1050</v>
      </c>
      <c r="H6782" s="3">
        <f>_xlfn.XLOOKUP(sales[[#This Row],[Product]],products[Product],products[Cost per box])*sales[[#This Row],[Boxes]]</f>
        <v>2898</v>
      </c>
      <c r="I6782" s="4">
        <f>sales[[#This Row],[Revenue]]-sales[[#This Row],[Cost]]</f>
        <v>4263</v>
      </c>
    </row>
    <row r="6783" spans="2:9" x14ac:dyDescent="0.25">
      <c r="B6783" t="s">
        <v>10</v>
      </c>
      <c r="C6783" t="s">
        <v>16</v>
      </c>
      <c r="D6783" t="s">
        <v>43</v>
      </c>
      <c r="E6783" s="1">
        <v>44536</v>
      </c>
      <c r="F6783" s="4">
        <v>798</v>
      </c>
      <c r="G6783">
        <v>40</v>
      </c>
      <c r="H6783" s="3">
        <f>_xlfn.XLOOKUP(sales[[#This Row],[Product]],products[Product],products[Cost per box])*sales[[#This Row],[Boxes]]</f>
        <v>154</v>
      </c>
      <c r="I6783" s="4">
        <f>sales[[#This Row],[Revenue]]-sales[[#This Row],[Cost]]</f>
        <v>644</v>
      </c>
    </row>
    <row r="6784" spans="2:9" x14ac:dyDescent="0.25">
      <c r="B6784" t="s">
        <v>49</v>
      </c>
      <c r="C6784" t="s">
        <v>6</v>
      </c>
      <c r="D6784" t="s">
        <v>45</v>
      </c>
      <c r="E6784" s="1">
        <v>44536</v>
      </c>
      <c r="F6784" s="4">
        <v>1043</v>
      </c>
      <c r="G6784">
        <v>48</v>
      </c>
      <c r="H6784" s="3">
        <f>_xlfn.XLOOKUP(sales[[#This Row],[Product]],products[Product],products[Cost per box])*sales[[#This Row],[Boxes]]</f>
        <v>371.04</v>
      </c>
      <c r="I6784" s="4">
        <f>sales[[#This Row],[Revenue]]-sales[[#This Row],[Cost]]</f>
        <v>671.96</v>
      </c>
    </row>
    <row r="6785" spans="2:9" x14ac:dyDescent="0.25">
      <c r="B6785" t="s">
        <v>13</v>
      </c>
      <c r="C6785" t="s">
        <v>16</v>
      </c>
      <c r="D6785" t="s">
        <v>38</v>
      </c>
      <c r="E6785" s="1">
        <v>44536</v>
      </c>
      <c r="F6785" s="4">
        <v>4270</v>
      </c>
      <c r="G6785">
        <v>171</v>
      </c>
      <c r="H6785" s="3">
        <f>_xlfn.XLOOKUP(sales[[#This Row],[Product]],products[Product],products[Cost per box])*sales[[#This Row],[Boxes]]</f>
        <v>1699.74</v>
      </c>
      <c r="I6785" s="4">
        <f>sales[[#This Row],[Revenue]]-sales[[#This Row],[Cost]]</f>
        <v>2570.2600000000002</v>
      </c>
    </row>
    <row r="6786" spans="2:9" x14ac:dyDescent="0.25">
      <c r="B6786" t="s">
        <v>29</v>
      </c>
      <c r="C6786" t="s">
        <v>9</v>
      </c>
      <c r="D6786" t="s">
        <v>48</v>
      </c>
      <c r="E6786" s="1">
        <v>44536</v>
      </c>
      <c r="F6786" s="4">
        <v>3129</v>
      </c>
      <c r="G6786">
        <v>121</v>
      </c>
      <c r="H6786" s="3">
        <f>_xlfn.XLOOKUP(sales[[#This Row],[Product]],products[Product],products[Cost per box])*sales[[#This Row],[Boxes]]</f>
        <v>905.08</v>
      </c>
      <c r="I6786" s="4">
        <f>sales[[#This Row],[Revenue]]-sales[[#This Row],[Cost]]</f>
        <v>2223.92</v>
      </c>
    </row>
    <row r="6787" spans="2:9" x14ac:dyDescent="0.25">
      <c r="B6787" t="s">
        <v>15</v>
      </c>
      <c r="C6787" t="s">
        <v>16</v>
      </c>
      <c r="D6787" t="s">
        <v>35</v>
      </c>
      <c r="E6787" s="1">
        <v>44536</v>
      </c>
      <c r="F6787" s="4">
        <v>2205</v>
      </c>
      <c r="G6787">
        <v>130</v>
      </c>
      <c r="H6787" s="3">
        <f>_xlfn.XLOOKUP(sales[[#This Row],[Product]],products[Product],products[Cost per box])*sales[[#This Row],[Boxes]]</f>
        <v>344.5</v>
      </c>
      <c r="I6787" s="4">
        <f>sales[[#This Row],[Revenue]]-sales[[#This Row],[Cost]]</f>
        <v>1860.5</v>
      </c>
    </row>
    <row r="6788" spans="2:9" x14ac:dyDescent="0.25">
      <c r="B6788" t="s">
        <v>41</v>
      </c>
      <c r="C6788" t="s">
        <v>16</v>
      </c>
      <c r="D6788" t="s">
        <v>36</v>
      </c>
      <c r="E6788" s="1">
        <v>44536</v>
      </c>
      <c r="F6788" s="4">
        <v>1897</v>
      </c>
      <c r="G6788">
        <v>238</v>
      </c>
      <c r="H6788" s="3">
        <f>_xlfn.XLOOKUP(sales[[#This Row],[Product]],products[Product],products[Cost per box])*sales[[#This Row],[Boxes]]</f>
        <v>1199.52</v>
      </c>
      <c r="I6788" s="4">
        <f>sales[[#This Row],[Revenue]]-sales[[#This Row],[Cost]]</f>
        <v>697.48</v>
      </c>
    </row>
    <row r="6789" spans="2:9" x14ac:dyDescent="0.25">
      <c r="B6789" t="s">
        <v>13</v>
      </c>
      <c r="C6789" t="s">
        <v>6</v>
      </c>
      <c r="D6789" t="s">
        <v>19</v>
      </c>
      <c r="E6789" s="1">
        <v>44536</v>
      </c>
      <c r="F6789" s="4">
        <v>5481</v>
      </c>
      <c r="G6789">
        <v>305</v>
      </c>
      <c r="H6789" s="3">
        <f>_xlfn.XLOOKUP(sales[[#This Row],[Product]],products[Product],products[Cost per box])*sales[[#This Row],[Boxes]]</f>
        <v>3120.15</v>
      </c>
      <c r="I6789" s="4">
        <f>sales[[#This Row],[Revenue]]-sales[[#This Row],[Cost]]</f>
        <v>2360.85</v>
      </c>
    </row>
    <row r="6790" spans="2:9" x14ac:dyDescent="0.25">
      <c r="B6790" t="s">
        <v>15</v>
      </c>
      <c r="C6790" t="s">
        <v>11</v>
      </c>
      <c r="D6790" t="s">
        <v>17</v>
      </c>
      <c r="E6790" s="1">
        <v>44536</v>
      </c>
      <c r="F6790" s="4">
        <v>6797</v>
      </c>
      <c r="G6790">
        <v>324</v>
      </c>
      <c r="H6790" s="3">
        <f>_xlfn.XLOOKUP(sales[[#This Row],[Product]],products[Product],products[Cost per box])*sales[[#This Row],[Boxes]]</f>
        <v>2203.1999999999998</v>
      </c>
      <c r="I6790" s="4">
        <f>sales[[#This Row],[Revenue]]-sales[[#This Row],[Cost]]</f>
        <v>4593.8</v>
      </c>
    </row>
    <row r="6791" spans="2:9" x14ac:dyDescent="0.25">
      <c r="B6791" t="s">
        <v>37</v>
      </c>
      <c r="C6791" t="s">
        <v>21</v>
      </c>
      <c r="D6791" t="s">
        <v>30</v>
      </c>
      <c r="E6791" s="1">
        <v>44536</v>
      </c>
      <c r="F6791" s="4">
        <v>7315</v>
      </c>
      <c r="G6791">
        <v>366</v>
      </c>
      <c r="H6791" s="3">
        <f>_xlfn.XLOOKUP(sales[[#This Row],[Product]],products[Product],products[Cost per box])*sales[[#This Row],[Boxes]]</f>
        <v>1346.88</v>
      </c>
      <c r="I6791" s="4">
        <f>sales[[#This Row],[Revenue]]-sales[[#This Row],[Cost]]</f>
        <v>5968.12</v>
      </c>
    </row>
    <row r="6792" spans="2:9" x14ac:dyDescent="0.25">
      <c r="B6792" t="s">
        <v>40</v>
      </c>
      <c r="C6792" t="s">
        <v>21</v>
      </c>
      <c r="D6792" t="s">
        <v>44</v>
      </c>
      <c r="E6792" s="1">
        <v>44536</v>
      </c>
      <c r="F6792" s="4">
        <v>5467</v>
      </c>
      <c r="G6792">
        <v>238</v>
      </c>
      <c r="H6792" s="3">
        <f>_xlfn.XLOOKUP(sales[[#This Row],[Product]],products[Product],products[Cost per box])*sales[[#This Row],[Boxes]]</f>
        <v>2277.66</v>
      </c>
      <c r="I6792" s="4">
        <f>sales[[#This Row],[Revenue]]-sales[[#This Row],[Cost]]</f>
        <v>3189.34</v>
      </c>
    </row>
    <row r="6793" spans="2:9" x14ac:dyDescent="0.25">
      <c r="B6793" t="s">
        <v>55</v>
      </c>
      <c r="C6793" t="s">
        <v>27</v>
      </c>
      <c r="D6793" t="s">
        <v>7</v>
      </c>
      <c r="E6793" s="1">
        <v>44536</v>
      </c>
      <c r="F6793" s="4">
        <v>10234</v>
      </c>
      <c r="G6793">
        <v>700</v>
      </c>
      <c r="H6793" s="3">
        <f>_xlfn.XLOOKUP(sales[[#This Row],[Product]],products[Product],products[Cost per box])*sales[[#This Row],[Boxes]]</f>
        <v>3605.0000000000005</v>
      </c>
      <c r="I6793" s="4">
        <f>sales[[#This Row],[Revenue]]-sales[[#This Row],[Cost]]</f>
        <v>6629</v>
      </c>
    </row>
    <row r="6794" spans="2:9" x14ac:dyDescent="0.25">
      <c r="B6794" t="s">
        <v>40</v>
      </c>
      <c r="C6794" t="s">
        <v>27</v>
      </c>
      <c r="D6794" t="s">
        <v>50</v>
      </c>
      <c r="E6794" s="1">
        <v>44536</v>
      </c>
      <c r="F6794" s="4">
        <v>10773</v>
      </c>
      <c r="G6794">
        <v>490</v>
      </c>
      <c r="H6794" s="3">
        <f>_xlfn.XLOOKUP(sales[[#This Row],[Product]],products[Product],products[Cost per box])*sales[[#This Row],[Boxes]]</f>
        <v>6080.9</v>
      </c>
      <c r="I6794" s="4">
        <f>sales[[#This Row],[Revenue]]-sales[[#This Row],[Cost]]</f>
        <v>4692.1000000000004</v>
      </c>
    </row>
    <row r="6795" spans="2:9" x14ac:dyDescent="0.25">
      <c r="B6795" t="s">
        <v>29</v>
      </c>
      <c r="C6795" t="s">
        <v>9</v>
      </c>
      <c r="D6795" t="s">
        <v>22</v>
      </c>
      <c r="E6795" s="1">
        <v>44537</v>
      </c>
      <c r="F6795" s="4">
        <v>8442</v>
      </c>
      <c r="G6795">
        <v>910</v>
      </c>
      <c r="H6795" s="3">
        <f>_xlfn.XLOOKUP(sales[[#This Row],[Product]],products[Product],products[Cost per box])*sales[[#This Row],[Boxes]]</f>
        <v>7480.2000000000007</v>
      </c>
      <c r="I6795" s="4">
        <f>sales[[#This Row],[Revenue]]-sales[[#This Row],[Cost]]</f>
        <v>961.79999999999927</v>
      </c>
    </row>
    <row r="6796" spans="2:9" x14ac:dyDescent="0.25">
      <c r="B6796" t="s">
        <v>33</v>
      </c>
      <c r="C6796" t="s">
        <v>21</v>
      </c>
      <c r="D6796" t="s">
        <v>35</v>
      </c>
      <c r="E6796" s="1">
        <v>44537</v>
      </c>
      <c r="F6796" s="4">
        <v>10815</v>
      </c>
      <c r="G6796">
        <v>570</v>
      </c>
      <c r="H6796" s="3">
        <f>_xlfn.XLOOKUP(sales[[#This Row],[Product]],products[Product],products[Cost per box])*sales[[#This Row],[Boxes]]</f>
        <v>1510.5</v>
      </c>
      <c r="I6796" s="4">
        <f>sales[[#This Row],[Revenue]]-sales[[#This Row],[Cost]]</f>
        <v>9304.5</v>
      </c>
    </row>
    <row r="6797" spans="2:9" x14ac:dyDescent="0.25">
      <c r="B6797" t="s">
        <v>39</v>
      </c>
      <c r="C6797" t="s">
        <v>27</v>
      </c>
      <c r="D6797" t="s">
        <v>30</v>
      </c>
      <c r="E6797" s="1">
        <v>44537</v>
      </c>
      <c r="F6797" s="4">
        <v>7630</v>
      </c>
      <c r="G6797">
        <v>382</v>
      </c>
      <c r="H6797" s="3">
        <f>_xlfn.XLOOKUP(sales[[#This Row],[Product]],products[Product],products[Cost per box])*sales[[#This Row],[Boxes]]</f>
        <v>1405.76</v>
      </c>
      <c r="I6797" s="4">
        <f>sales[[#This Row],[Revenue]]-sales[[#This Row],[Cost]]</f>
        <v>6224.24</v>
      </c>
    </row>
    <row r="6798" spans="2:9" x14ac:dyDescent="0.25">
      <c r="B6798" t="s">
        <v>57</v>
      </c>
      <c r="C6798" t="s">
        <v>21</v>
      </c>
      <c r="D6798" t="s">
        <v>38</v>
      </c>
      <c r="E6798" s="1">
        <v>44537</v>
      </c>
      <c r="F6798" s="4">
        <v>1078</v>
      </c>
      <c r="G6798">
        <v>42</v>
      </c>
      <c r="H6798" s="3">
        <f>_xlfn.XLOOKUP(sales[[#This Row],[Product]],products[Product],products[Cost per box])*sales[[#This Row],[Boxes]]</f>
        <v>417.47999999999996</v>
      </c>
      <c r="I6798" s="4">
        <f>sales[[#This Row],[Revenue]]-sales[[#This Row],[Cost]]</f>
        <v>660.52</v>
      </c>
    </row>
    <row r="6799" spans="2:9" x14ac:dyDescent="0.25">
      <c r="B6799" t="s">
        <v>29</v>
      </c>
      <c r="C6799" t="s">
        <v>9</v>
      </c>
      <c r="D6799" t="s">
        <v>28</v>
      </c>
      <c r="E6799" s="1">
        <v>44537</v>
      </c>
      <c r="F6799" s="4">
        <v>10647</v>
      </c>
      <c r="G6799">
        <v>1750</v>
      </c>
      <c r="H6799" s="3">
        <f>_xlfn.XLOOKUP(sales[[#This Row],[Product]],products[Product],products[Cost per box])*sales[[#This Row],[Boxes]]</f>
        <v>4830</v>
      </c>
      <c r="I6799" s="4">
        <f>sales[[#This Row],[Revenue]]-sales[[#This Row],[Cost]]</f>
        <v>5817</v>
      </c>
    </row>
    <row r="6800" spans="2:9" x14ac:dyDescent="0.25">
      <c r="B6800" t="s">
        <v>39</v>
      </c>
      <c r="C6800" t="s">
        <v>6</v>
      </c>
      <c r="D6800" t="s">
        <v>7</v>
      </c>
      <c r="E6800" s="1">
        <v>44537</v>
      </c>
      <c r="F6800" s="4">
        <v>10703</v>
      </c>
      <c r="G6800">
        <v>669</v>
      </c>
      <c r="H6800" s="3">
        <f>_xlfn.XLOOKUP(sales[[#This Row],[Product]],products[Product],products[Cost per box])*sales[[#This Row],[Boxes]]</f>
        <v>3445.3500000000004</v>
      </c>
      <c r="I6800" s="4">
        <f>sales[[#This Row],[Revenue]]-sales[[#This Row],[Cost]]</f>
        <v>7257.65</v>
      </c>
    </row>
    <row r="6801" spans="2:9" x14ac:dyDescent="0.25">
      <c r="B6801" t="s">
        <v>32</v>
      </c>
      <c r="C6801" t="s">
        <v>21</v>
      </c>
      <c r="D6801" t="s">
        <v>17</v>
      </c>
      <c r="E6801" s="1">
        <v>44537</v>
      </c>
      <c r="F6801" s="4">
        <v>7490</v>
      </c>
      <c r="G6801">
        <v>326</v>
      </c>
      <c r="H6801" s="3">
        <f>_xlfn.XLOOKUP(sales[[#This Row],[Product]],products[Product],products[Cost per box])*sales[[#This Row],[Boxes]]</f>
        <v>2216.7999999999997</v>
      </c>
      <c r="I6801" s="4">
        <f>sales[[#This Row],[Revenue]]-sales[[#This Row],[Cost]]</f>
        <v>5273.2000000000007</v>
      </c>
    </row>
    <row r="6802" spans="2:9" x14ac:dyDescent="0.25">
      <c r="B6802" t="s">
        <v>54</v>
      </c>
      <c r="C6802" t="s">
        <v>16</v>
      </c>
      <c r="D6802" t="s">
        <v>31</v>
      </c>
      <c r="E6802" s="1">
        <v>44537</v>
      </c>
      <c r="F6802" s="4">
        <v>14028</v>
      </c>
      <c r="G6802">
        <v>1190</v>
      </c>
      <c r="H6802" s="3">
        <f>_xlfn.XLOOKUP(sales[[#This Row],[Product]],products[Product],products[Cost per box])*sales[[#This Row],[Boxes]]</f>
        <v>6806.7999999999993</v>
      </c>
      <c r="I6802" s="4">
        <f>sales[[#This Row],[Revenue]]-sales[[#This Row],[Cost]]</f>
        <v>7221.2000000000007</v>
      </c>
    </row>
    <row r="6803" spans="2:9" x14ac:dyDescent="0.25">
      <c r="B6803" t="s">
        <v>29</v>
      </c>
      <c r="C6803" t="s">
        <v>9</v>
      </c>
      <c r="D6803" t="s">
        <v>7</v>
      </c>
      <c r="E6803" s="1">
        <v>44537</v>
      </c>
      <c r="F6803" s="4">
        <v>2541</v>
      </c>
      <c r="G6803">
        <v>182</v>
      </c>
      <c r="H6803" s="3">
        <f>_xlfn.XLOOKUP(sales[[#This Row],[Product]],products[Product],products[Cost per box])*sales[[#This Row],[Boxes]]</f>
        <v>937.30000000000007</v>
      </c>
      <c r="I6803" s="4">
        <f>sales[[#This Row],[Revenue]]-sales[[#This Row],[Cost]]</f>
        <v>1603.6999999999998</v>
      </c>
    </row>
    <row r="6804" spans="2:9" x14ac:dyDescent="0.25">
      <c r="B6804" t="s">
        <v>23</v>
      </c>
      <c r="C6804" t="s">
        <v>16</v>
      </c>
      <c r="D6804" t="s">
        <v>30</v>
      </c>
      <c r="E6804" s="1">
        <v>44537</v>
      </c>
      <c r="F6804" s="4">
        <v>1925</v>
      </c>
      <c r="G6804">
        <v>97</v>
      </c>
      <c r="H6804" s="3">
        <f>_xlfn.XLOOKUP(sales[[#This Row],[Product]],products[Product],products[Cost per box])*sales[[#This Row],[Boxes]]</f>
        <v>356.96000000000004</v>
      </c>
      <c r="I6804" s="4">
        <f>sales[[#This Row],[Revenue]]-sales[[#This Row],[Cost]]</f>
        <v>1568.04</v>
      </c>
    </row>
    <row r="6805" spans="2:9" x14ac:dyDescent="0.25">
      <c r="B6805" t="s">
        <v>20</v>
      </c>
      <c r="C6805" t="s">
        <v>11</v>
      </c>
      <c r="D6805" t="s">
        <v>30</v>
      </c>
      <c r="E6805" s="1">
        <v>44537</v>
      </c>
      <c r="F6805" s="4">
        <v>6433</v>
      </c>
      <c r="G6805">
        <v>322</v>
      </c>
      <c r="H6805" s="3">
        <f>_xlfn.XLOOKUP(sales[[#This Row],[Product]],products[Product],products[Cost per box])*sales[[#This Row],[Boxes]]</f>
        <v>1184.96</v>
      </c>
      <c r="I6805" s="4">
        <f>sales[[#This Row],[Revenue]]-sales[[#This Row],[Cost]]</f>
        <v>5248.04</v>
      </c>
    </row>
    <row r="6806" spans="2:9" x14ac:dyDescent="0.25">
      <c r="B6806" t="s">
        <v>15</v>
      </c>
      <c r="C6806" t="s">
        <v>21</v>
      </c>
      <c r="D6806" t="s">
        <v>36</v>
      </c>
      <c r="E6806" s="1">
        <v>44537</v>
      </c>
      <c r="F6806" s="4">
        <v>91</v>
      </c>
      <c r="G6806">
        <v>12</v>
      </c>
      <c r="H6806" s="3">
        <f>_xlfn.XLOOKUP(sales[[#This Row],[Product]],products[Product],products[Cost per box])*sales[[#This Row],[Boxes]]</f>
        <v>60.480000000000004</v>
      </c>
      <c r="I6806" s="4">
        <f>sales[[#This Row],[Revenue]]-sales[[#This Row],[Cost]]</f>
        <v>30.519999999999996</v>
      </c>
    </row>
    <row r="6807" spans="2:9" x14ac:dyDescent="0.25">
      <c r="B6807" t="s">
        <v>46</v>
      </c>
      <c r="C6807" t="s">
        <v>16</v>
      </c>
      <c r="D6807" t="s">
        <v>26</v>
      </c>
      <c r="E6807" s="1">
        <v>44537</v>
      </c>
      <c r="F6807" s="4">
        <v>9310</v>
      </c>
      <c r="G6807">
        <v>700</v>
      </c>
      <c r="H6807" s="3">
        <f>_xlfn.XLOOKUP(sales[[#This Row],[Product]],products[Product],products[Cost per box])*sales[[#This Row],[Boxes]]</f>
        <v>4501</v>
      </c>
      <c r="I6807" s="4">
        <f>sales[[#This Row],[Revenue]]-sales[[#This Row],[Cost]]</f>
        <v>4809</v>
      </c>
    </row>
    <row r="6808" spans="2:9" x14ac:dyDescent="0.25">
      <c r="B6808" t="s">
        <v>25</v>
      </c>
      <c r="C6808" t="s">
        <v>9</v>
      </c>
      <c r="D6808" t="s">
        <v>36</v>
      </c>
      <c r="E6808" s="1">
        <v>44537</v>
      </c>
      <c r="F6808" s="4">
        <v>6699</v>
      </c>
      <c r="G6808">
        <v>770</v>
      </c>
      <c r="H6808" s="3">
        <f>_xlfn.XLOOKUP(sales[[#This Row],[Product]],products[Product],products[Cost per box])*sales[[#This Row],[Boxes]]</f>
        <v>3880.8</v>
      </c>
      <c r="I6808" s="4">
        <f>sales[[#This Row],[Revenue]]-sales[[#This Row],[Cost]]</f>
        <v>2818.2</v>
      </c>
    </row>
    <row r="6809" spans="2:9" x14ac:dyDescent="0.25">
      <c r="B6809" t="s">
        <v>56</v>
      </c>
      <c r="C6809" t="s">
        <v>11</v>
      </c>
      <c r="D6809" t="s">
        <v>12</v>
      </c>
      <c r="E6809" s="1">
        <v>44537</v>
      </c>
      <c r="F6809" s="4">
        <v>16751</v>
      </c>
      <c r="G6809">
        <v>1120</v>
      </c>
      <c r="H6809" s="3">
        <f>_xlfn.XLOOKUP(sales[[#This Row],[Product]],products[Product],products[Cost per box])*sales[[#This Row],[Boxes]]</f>
        <v>9441.6</v>
      </c>
      <c r="I6809" s="4">
        <f>sales[[#This Row],[Revenue]]-sales[[#This Row],[Cost]]</f>
        <v>7309.4</v>
      </c>
    </row>
    <row r="6810" spans="2:9" x14ac:dyDescent="0.25">
      <c r="B6810" t="s">
        <v>23</v>
      </c>
      <c r="C6810" t="s">
        <v>9</v>
      </c>
      <c r="D6810" t="s">
        <v>22</v>
      </c>
      <c r="E6810" s="1">
        <v>44537</v>
      </c>
      <c r="F6810" s="4">
        <v>1218</v>
      </c>
      <c r="G6810">
        <v>153</v>
      </c>
      <c r="H6810" s="3">
        <f>_xlfn.XLOOKUP(sales[[#This Row],[Product]],products[Product],products[Cost per box])*sales[[#This Row],[Boxes]]</f>
        <v>1257.6600000000001</v>
      </c>
      <c r="I6810" s="4">
        <f>sales[[#This Row],[Revenue]]-sales[[#This Row],[Cost]]</f>
        <v>-39.660000000000082</v>
      </c>
    </row>
    <row r="6811" spans="2:9" x14ac:dyDescent="0.25">
      <c r="B6811" t="s">
        <v>40</v>
      </c>
      <c r="C6811" t="s">
        <v>6</v>
      </c>
      <c r="D6811" t="s">
        <v>19</v>
      </c>
      <c r="E6811" s="1">
        <v>44537</v>
      </c>
      <c r="F6811" s="4">
        <v>6314</v>
      </c>
      <c r="G6811">
        <v>372</v>
      </c>
      <c r="H6811" s="3">
        <f>_xlfn.XLOOKUP(sales[[#This Row],[Product]],products[Product],products[Cost per box])*sales[[#This Row],[Boxes]]</f>
        <v>3805.56</v>
      </c>
      <c r="I6811" s="4">
        <f>sales[[#This Row],[Revenue]]-sales[[#This Row],[Cost]]</f>
        <v>2508.44</v>
      </c>
    </row>
    <row r="6812" spans="2:9" x14ac:dyDescent="0.25">
      <c r="B6812" t="s">
        <v>41</v>
      </c>
      <c r="C6812" t="s">
        <v>16</v>
      </c>
      <c r="D6812" t="s">
        <v>26</v>
      </c>
      <c r="E6812" s="1">
        <v>44537</v>
      </c>
      <c r="F6812" s="4">
        <v>11781</v>
      </c>
      <c r="G6812">
        <v>910</v>
      </c>
      <c r="H6812" s="3">
        <f>_xlfn.XLOOKUP(sales[[#This Row],[Product]],products[Product],products[Cost per box])*sales[[#This Row],[Boxes]]</f>
        <v>5851.3</v>
      </c>
      <c r="I6812" s="4">
        <f>sales[[#This Row],[Revenue]]-sales[[#This Row],[Cost]]</f>
        <v>5929.7</v>
      </c>
    </row>
    <row r="6813" spans="2:9" x14ac:dyDescent="0.25">
      <c r="B6813" t="s">
        <v>20</v>
      </c>
      <c r="C6813" t="s">
        <v>11</v>
      </c>
      <c r="D6813" t="s">
        <v>35</v>
      </c>
      <c r="E6813" s="1">
        <v>44537</v>
      </c>
      <c r="F6813" s="4">
        <v>7063</v>
      </c>
      <c r="G6813">
        <v>372</v>
      </c>
      <c r="H6813" s="3">
        <f>_xlfn.XLOOKUP(sales[[#This Row],[Product]],products[Product],products[Cost per box])*sales[[#This Row],[Boxes]]</f>
        <v>985.8</v>
      </c>
      <c r="I6813" s="4">
        <f>sales[[#This Row],[Revenue]]-sales[[#This Row],[Cost]]</f>
        <v>6077.2</v>
      </c>
    </row>
    <row r="6814" spans="2:9" x14ac:dyDescent="0.25">
      <c r="B6814" t="s">
        <v>29</v>
      </c>
      <c r="C6814" t="s">
        <v>16</v>
      </c>
      <c r="D6814" t="s">
        <v>38</v>
      </c>
      <c r="E6814" s="1">
        <v>44537</v>
      </c>
      <c r="F6814" s="4">
        <v>6692</v>
      </c>
      <c r="G6814">
        <v>248</v>
      </c>
      <c r="H6814" s="3">
        <f>_xlfn.XLOOKUP(sales[[#This Row],[Product]],products[Product],products[Cost per box])*sales[[#This Row],[Boxes]]</f>
        <v>2465.12</v>
      </c>
      <c r="I6814" s="4">
        <f>sales[[#This Row],[Revenue]]-sales[[#This Row],[Cost]]</f>
        <v>4226.88</v>
      </c>
    </row>
    <row r="6815" spans="2:9" x14ac:dyDescent="0.25">
      <c r="B6815" t="s">
        <v>5</v>
      </c>
      <c r="C6815" t="s">
        <v>27</v>
      </c>
      <c r="D6815" t="s">
        <v>24</v>
      </c>
      <c r="E6815" s="1">
        <v>44537</v>
      </c>
      <c r="F6815" s="4">
        <v>1764</v>
      </c>
      <c r="G6815">
        <v>93</v>
      </c>
      <c r="H6815" s="3">
        <f>_xlfn.XLOOKUP(sales[[#This Row],[Product]],products[Product],products[Cost per box])*sales[[#This Row],[Boxes]]</f>
        <v>977.43</v>
      </c>
      <c r="I6815" s="4">
        <f>sales[[#This Row],[Revenue]]-sales[[#This Row],[Cost]]</f>
        <v>786.57</v>
      </c>
    </row>
    <row r="6816" spans="2:9" x14ac:dyDescent="0.25">
      <c r="B6816" t="s">
        <v>55</v>
      </c>
      <c r="C6816" t="s">
        <v>6</v>
      </c>
      <c r="D6816" t="s">
        <v>45</v>
      </c>
      <c r="E6816" s="1">
        <v>44537</v>
      </c>
      <c r="F6816" s="4">
        <v>1624</v>
      </c>
      <c r="G6816">
        <v>74</v>
      </c>
      <c r="H6816" s="3">
        <f>_xlfn.XLOOKUP(sales[[#This Row],[Product]],products[Product],products[Cost per box])*sales[[#This Row],[Boxes]]</f>
        <v>572.02</v>
      </c>
      <c r="I6816" s="4">
        <f>sales[[#This Row],[Revenue]]-sales[[#This Row],[Cost]]</f>
        <v>1051.98</v>
      </c>
    </row>
    <row r="6817" spans="2:9" x14ac:dyDescent="0.25">
      <c r="B6817" t="s">
        <v>23</v>
      </c>
      <c r="C6817" t="s">
        <v>9</v>
      </c>
      <c r="D6817" t="s">
        <v>50</v>
      </c>
      <c r="E6817" s="1">
        <v>44537</v>
      </c>
      <c r="F6817" s="4">
        <v>812</v>
      </c>
      <c r="G6817">
        <v>36</v>
      </c>
      <c r="H6817" s="3">
        <f>_xlfn.XLOOKUP(sales[[#This Row],[Product]],products[Product],products[Cost per box])*sales[[#This Row],[Boxes]]</f>
        <v>446.76</v>
      </c>
      <c r="I6817" s="4">
        <f>sales[[#This Row],[Revenue]]-sales[[#This Row],[Cost]]</f>
        <v>365.24</v>
      </c>
    </row>
    <row r="6818" spans="2:9" x14ac:dyDescent="0.25">
      <c r="B6818" t="s">
        <v>41</v>
      </c>
      <c r="C6818" t="s">
        <v>21</v>
      </c>
      <c r="D6818" t="s">
        <v>42</v>
      </c>
      <c r="E6818" s="1">
        <v>44537</v>
      </c>
      <c r="F6818" s="4">
        <v>4613</v>
      </c>
      <c r="G6818">
        <v>308</v>
      </c>
      <c r="H6818" s="3">
        <f>_xlfn.XLOOKUP(sales[[#This Row],[Product]],products[Product],products[Cost per box])*sales[[#This Row],[Boxes]]</f>
        <v>1459.92</v>
      </c>
      <c r="I6818" s="4">
        <f>sales[[#This Row],[Revenue]]-sales[[#This Row],[Cost]]</f>
        <v>3153.08</v>
      </c>
    </row>
    <row r="6819" spans="2:9" x14ac:dyDescent="0.25">
      <c r="B6819" t="s">
        <v>13</v>
      </c>
      <c r="C6819" t="s">
        <v>21</v>
      </c>
      <c r="D6819" t="s">
        <v>43</v>
      </c>
      <c r="E6819" s="1">
        <v>44537</v>
      </c>
      <c r="F6819" s="4">
        <v>6356</v>
      </c>
      <c r="G6819">
        <v>289</v>
      </c>
      <c r="H6819" s="3">
        <f>_xlfn.XLOOKUP(sales[[#This Row],[Product]],products[Product],products[Cost per box])*sales[[#This Row],[Boxes]]</f>
        <v>1112.6500000000001</v>
      </c>
      <c r="I6819" s="4">
        <f>sales[[#This Row],[Revenue]]-sales[[#This Row],[Cost]]</f>
        <v>5243.35</v>
      </c>
    </row>
    <row r="6820" spans="2:9" x14ac:dyDescent="0.25">
      <c r="B6820" t="s">
        <v>46</v>
      </c>
      <c r="C6820" t="s">
        <v>21</v>
      </c>
      <c r="D6820" t="s">
        <v>50</v>
      </c>
      <c r="E6820" s="1">
        <v>44537</v>
      </c>
      <c r="F6820" s="4">
        <v>13286</v>
      </c>
      <c r="G6820">
        <v>554</v>
      </c>
      <c r="H6820" s="3">
        <f>_xlfn.XLOOKUP(sales[[#This Row],[Product]],products[Product],products[Cost per box])*sales[[#This Row],[Boxes]]</f>
        <v>6875.14</v>
      </c>
      <c r="I6820" s="4">
        <f>sales[[#This Row],[Revenue]]-sales[[#This Row],[Cost]]</f>
        <v>6410.86</v>
      </c>
    </row>
    <row r="6821" spans="2:9" x14ac:dyDescent="0.25">
      <c r="B6821" t="s">
        <v>32</v>
      </c>
      <c r="C6821" t="s">
        <v>9</v>
      </c>
      <c r="D6821" t="s">
        <v>7</v>
      </c>
      <c r="E6821" s="1">
        <v>44537</v>
      </c>
      <c r="F6821" s="4">
        <v>7819</v>
      </c>
      <c r="G6821">
        <v>559</v>
      </c>
      <c r="H6821" s="3">
        <f>_xlfn.XLOOKUP(sales[[#This Row],[Product]],products[Product],products[Cost per box])*sales[[#This Row],[Boxes]]</f>
        <v>2878.8500000000004</v>
      </c>
      <c r="I6821" s="4">
        <f>sales[[#This Row],[Revenue]]-sales[[#This Row],[Cost]]</f>
        <v>4940.1499999999996</v>
      </c>
    </row>
    <row r="6822" spans="2:9" x14ac:dyDescent="0.25">
      <c r="B6822" t="s">
        <v>15</v>
      </c>
      <c r="C6822" t="s">
        <v>21</v>
      </c>
      <c r="D6822" t="s">
        <v>44</v>
      </c>
      <c r="E6822" s="1">
        <v>44537</v>
      </c>
      <c r="F6822" s="4">
        <v>14476</v>
      </c>
      <c r="G6822">
        <v>604</v>
      </c>
      <c r="H6822" s="3">
        <f>_xlfn.XLOOKUP(sales[[#This Row],[Product]],products[Product],products[Cost per box])*sales[[#This Row],[Boxes]]</f>
        <v>5780.28</v>
      </c>
      <c r="I6822" s="4">
        <f>sales[[#This Row],[Revenue]]-sales[[#This Row],[Cost]]</f>
        <v>8695.7200000000012</v>
      </c>
    </row>
    <row r="6823" spans="2:9" x14ac:dyDescent="0.25">
      <c r="B6823" t="s">
        <v>20</v>
      </c>
      <c r="C6823" t="s">
        <v>27</v>
      </c>
      <c r="D6823" t="s">
        <v>7</v>
      </c>
      <c r="E6823" s="1">
        <v>44537</v>
      </c>
      <c r="F6823" s="4">
        <v>6139</v>
      </c>
      <c r="G6823">
        <v>410</v>
      </c>
      <c r="H6823" s="3">
        <f>_xlfn.XLOOKUP(sales[[#This Row],[Product]],products[Product],products[Cost per box])*sales[[#This Row],[Boxes]]</f>
        <v>2111.5</v>
      </c>
      <c r="I6823" s="4">
        <f>sales[[#This Row],[Revenue]]-sales[[#This Row],[Cost]]</f>
        <v>4027.5</v>
      </c>
    </row>
    <row r="6824" spans="2:9" x14ac:dyDescent="0.25">
      <c r="B6824" t="s">
        <v>13</v>
      </c>
      <c r="C6824" t="s">
        <v>21</v>
      </c>
      <c r="D6824" t="s">
        <v>35</v>
      </c>
      <c r="E6824" s="1">
        <v>44537</v>
      </c>
      <c r="F6824" s="4">
        <v>4123</v>
      </c>
      <c r="G6824">
        <v>243</v>
      </c>
      <c r="H6824" s="3">
        <f>_xlfn.XLOOKUP(sales[[#This Row],[Product]],products[Product],products[Cost per box])*sales[[#This Row],[Boxes]]</f>
        <v>643.94999999999993</v>
      </c>
      <c r="I6824" s="4">
        <f>sales[[#This Row],[Revenue]]-sales[[#This Row],[Cost]]</f>
        <v>3479.05</v>
      </c>
    </row>
    <row r="6825" spans="2:9" x14ac:dyDescent="0.25">
      <c r="B6825" t="s">
        <v>37</v>
      </c>
      <c r="C6825" t="s">
        <v>6</v>
      </c>
      <c r="D6825" t="s">
        <v>12</v>
      </c>
      <c r="E6825" s="1">
        <v>44537</v>
      </c>
      <c r="F6825" s="4">
        <v>6258</v>
      </c>
      <c r="G6825">
        <v>369</v>
      </c>
      <c r="H6825" s="3">
        <f>_xlfn.XLOOKUP(sales[[#This Row],[Product]],products[Product],products[Cost per box])*sales[[#This Row],[Boxes]]</f>
        <v>3110.67</v>
      </c>
      <c r="I6825" s="4">
        <f>sales[[#This Row],[Revenue]]-sales[[#This Row],[Cost]]</f>
        <v>3147.33</v>
      </c>
    </row>
    <row r="6826" spans="2:9" x14ac:dyDescent="0.25">
      <c r="B6826" t="s">
        <v>5</v>
      </c>
      <c r="C6826" t="s">
        <v>16</v>
      </c>
      <c r="D6826" t="s">
        <v>38</v>
      </c>
      <c r="E6826" s="1">
        <v>44537</v>
      </c>
      <c r="F6826" s="4">
        <v>1610</v>
      </c>
      <c r="G6826">
        <v>60</v>
      </c>
      <c r="H6826" s="3">
        <f>_xlfn.XLOOKUP(sales[[#This Row],[Product]],products[Product],products[Cost per box])*sales[[#This Row],[Boxes]]</f>
        <v>596.4</v>
      </c>
      <c r="I6826" s="4">
        <f>sales[[#This Row],[Revenue]]-sales[[#This Row],[Cost]]</f>
        <v>1013.6</v>
      </c>
    </row>
    <row r="6827" spans="2:9" x14ac:dyDescent="0.25">
      <c r="B6827" t="s">
        <v>51</v>
      </c>
      <c r="C6827" t="s">
        <v>11</v>
      </c>
      <c r="D6827" t="s">
        <v>19</v>
      </c>
      <c r="E6827" s="1">
        <v>44537</v>
      </c>
      <c r="F6827" s="4">
        <v>2919</v>
      </c>
      <c r="G6827">
        <v>183</v>
      </c>
      <c r="H6827" s="3">
        <f>_xlfn.XLOOKUP(sales[[#This Row],[Product]],products[Product],products[Cost per box])*sales[[#This Row],[Boxes]]</f>
        <v>1872.0900000000001</v>
      </c>
      <c r="I6827" s="4">
        <f>sales[[#This Row],[Revenue]]-sales[[#This Row],[Cost]]</f>
        <v>1046.9099999999999</v>
      </c>
    </row>
    <row r="6828" spans="2:9" x14ac:dyDescent="0.25">
      <c r="B6828" t="s">
        <v>10</v>
      </c>
      <c r="C6828" t="s">
        <v>9</v>
      </c>
      <c r="D6828" t="s">
        <v>14</v>
      </c>
      <c r="E6828" s="1">
        <v>44537</v>
      </c>
      <c r="F6828" s="4">
        <v>3409</v>
      </c>
      <c r="G6828">
        <v>569</v>
      </c>
      <c r="H6828" s="3">
        <f>_xlfn.XLOOKUP(sales[[#This Row],[Product]],products[Product],products[Cost per box])*sales[[#This Row],[Boxes]]</f>
        <v>3590.39</v>
      </c>
      <c r="I6828" s="4">
        <f>sales[[#This Row],[Revenue]]-sales[[#This Row],[Cost]]</f>
        <v>-181.38999999999987</v>
      </c>
    </row>
    <row r="6829" spans="2:9" x14ac:dyDescent="0.25">
      <c r="B6829" t="s">
        <v>57</v>
      </c>
      <c r="C6829" t="s">
        <v>11</v>
      </c>
      <c r="D6829" t="s">
        <v>24</v>
      </c>
      <c r="E6829" s="1">
        <v>44537</v>
      </c>
      <c r="F6829" s="4">
        <v>1288</v>
      </c>
      <c r="G6829">
        <v>72</v>
      </c>
      <c r="H6829" s="3">
        <f>_xlfn.XLOOKUP(sales[[#This Row],[Product]],products[Product],products[Cost per box])*sales[[#This Row],[Boxes]]</f>
        <v>756.72</v>
      </c>
      <c r="I6829" s="4">
        <f>sales[[#This Row],[Revenue]]-sales[[#This Row],[Cost]]</f>
        <v>531.28</v>
      </c>
    </row>
    <row r="6830" spans="2:9" x14ac:dyDescent="0.25">
      <c r="B6830" t="s">
        <v>51</v>
      </c>
      <c r="C6830" t="s">
        <v>16</v>
      </c>
      <c r="D6830" t="s">
        <v>19</v>
      </c>
      <c r="E6830" s="1">
        <v>44537</v>
      </c>
      <c r="F6830" s="4">
        <v>12005</v>
      </c>
      <c r="G6830">
        <v>667</v>
      </c>
      <c r="H6830" s="3">
        <f>_xlfn.XLOOKUP(sales[[#This Row],[Product]],products[Product],products[Cost per box])*sales[[#This Row],[Boxes]]</f>
        <v>6823.41</v>
      </c>
      <c r="I6830" s="4">
        <f>sales[[#This Row],[Revenue]]-sales[[#This Row],[Cost]]</f>
        <v>5181.59</v>
      </c>
    </row>
    <row r="6831" spans="2:9" x14ac:dyDescent="0.25">
      <c r="B6831" t="s">
        <v>25</v>
      </c>
      <c r="C6831" t="s">
        <v>16</v>
      </c>
      <c r="D6831" t="s">
        <v>26</v>
      </c>
      <c r="E6831" s="1">
        <v>44537</v>
      </c>
      <c r="F6831" s="4">
        <v>10241</v>
      </c>
      <c r="G6831">
        <v>840</v>
      </c>
      <c r="H6831" s="3">
        <f>_xlfn.XLOOKUP(sales[[#This Row],[Product]],products[Product],products[Cost per box])*sales[[#This Row],[Boxes]]</f>
        <v>5401.2</v>
      </c>
      <c r="I6831" s="4">
        <f>sales[[#This Row],[Revenue]]-sales[[#This Row],[Cost]]</f>
        <v>4839.8</v>
      </c>
    </row>
    <row r="6832" spans="2:9" x14ac:dyDescent="0.25">
      <c r="B6832" t="s">
        <v>25</v>
      </c>
      <c r="C6832" t="s">
        <v>6</v>
      </c>
      <c r="D6832" t="s">
        <v>14</v>
      </c>
      <c r="E6832" s="1">
        <v>44537</v>
      </c>
      <c r="F6832" s="4">
        <v>2611</v>
      </c>
      <c r="G6832">
        <v>327</v>
      </c>
      <c r="H6832" s="3">
        <f>_xlfn.XLOOKUP(sales[[#This Row],[Product]],products[Product],products[Cost per box])*sales[[#This Row],[Boxes]]</f>
        <v>2063.37</v>
      </c>
      <c r="I6832" s="4">
        <f>sales[[#This Row],[Revenue]]-sales[[#This Row],[Cost]]</f>
        <v>547.63000000000011</v>
      </c>
    </row>
    <row r="6833" spans="2:9" x14ac:dyDescent="0.25">
      <c r="B6833" t="s">
        <v>23</v>
      </c>
      <c r="C6833" t="s">
        <v>9</v>
      </c>
      <c r="D6833" t="s">
        <v>26</v>
      </c>
      <c r="E6833" s="1">
        <v>44537</v>
      </c>
      <c r="F6833" s="4">
        <v>2065</v>
      </c>
      <c r="G6833">
        <v>173</v>
      </c>
      <c r="H6833" s="3">
        <f>_xlfn.XLOOKUP(sales[[#This Row],[Product]],products[Product],products[Cost per box])*sales[[#This Row],[Boxes]]</f>
        <v>1112.3899999999999</v>
      </c>
      <c r="I6833" s="4">
        <f>sales[[#This Row],[Revenue]]-sales[[#This Row],[Cost]]</f>
        <v>952.61000000000013</v>
      </c>
    </row>
    <row r="6834" spans="2:9" x14ac:dyDescent="0.25">
      <c r="B6834" t="s">
        <v>10</v>
      </c>
      <c r="C6834" t="s">
        <v>27</v>
      </c>
      <c r="D6834" t="s">
        <v>43</v>
      </c>
      <c r="E6834" s="1">
        <v>44537</v>
      </c>
      <c r="F6834" s="4">
        <v>6041</v>
      </c>
      <c r="G6834">
        <v>275</v>
      </c>
      <c r="H6834" s="3">
        <f>_xlfn.XLOOKUP(sales[[#This Row],[Product]],products[Product],products[Cost per box])*sales[[#This Row],[Boxes]]</f>
        <v>1058.75</v>
      </c>
      <c r="I6834" s="4">
        <f>sales[[#This Row],[Revenue]]-sales[[#This Row],[Cost]]</f>
        <v>4982.25</v>
      </c>
    </row>
    <row r="6835" spans="2:9" x14ac:dyDescent="0.25">
      <c r="B6835" t="s">
        <v>32</v>
      </c>
      <c r="C6835" t="s">
        <v>11</v>
      </c>
      <c r="D6835" t="s">
        <v>7</v>
      </c>
      <c r="E6835" s="1">
        <v>44537</v>
      </c>
      <c r="F6835" s="4">
        <v>8162</v>
      </c>
      <c r="G6835">
        <v>511</v>
      </c>
      <c r="H6835" s="3">
        <f>_xlfn.XLOOKUP(sales[[#This Row],[Product]],products[Product],products[Cost per box])*sales[[#This Row],[Boxes]]</f>
        <v>2631.65</v>
      </c>
      <c r="I6835" s="4">
        <f>sales[[#This Row],[Revenue]]-sales[[#This Row],[Cost]]</f>
        <v>5530.35</v>
      </c>
    </row>
    <row r="6836" spans="2:9" x14ac:dyDescent="0.25">
      <c r="B6836" t="s">
        <v>13</v>
      </c>
      <c r="C6836" t="s">
        <v>11</v>
      </c>
      <c r="D6836" t="s">
        <v>36</v>
      </c>
      <c r="E6836" s="1">
        <v>44537</v>
      </c>
      <c r="F6836" s="4">
        <v>6027</v>
      </c>
      <c r="G6836">
        <v>840</v>
      </c>
      <c r="H6836" s="3">
        <f>_xlfn.XLOOKUP(sales[[#This Row],[Product]],products[Product],products[Cost per box])*sales[[#This Row],[Boxes]]</f>
        <v>4233.6000000000004</v>
      </c>
      <c r="I6836" s="4">
        <f>sales[[#This Row],[Revenue]]-sales[[#This Row],[Cost]]</f>
        <v>1793.3999999999996</v>
      </c>
    </row>
    <row r="6837" spans="2:9" x14ac:dyDescent="0.25">
      <c r="B6837" t="s">
        <v>49</v>
      </c>
      <c r="C6837" t="s">
        <v>21</v>
      </c>
      <c r="D6837" t="s">
        <v>45</v>
      </c>
      <c r="E6837" s="1">
        <v>44537</v>
      </c>
      <c r="F6837" s="4">
        <v>3101</v>
      </c>
      <c r="G6837">
        <v>135</v>
      </c>
      <c r="H6837" s="3">
        <f>_xlfn.XLOOKUP(sales[[#This Row],[Product]],products[Product],products[Cost per box])*sales[[#This Row],[Boxes]]</f>
        <v>1043.55</v>
      </c>
      <c r="I6837" s="4">
        <f>sales[[#This Row],[Revenue]]-sales[[#This Row],[Cost]]</f>
        <v>2057.4499999999998</v>
      </c>
    </row>
    <row r="6838" spans="2:9" x14ac:dyDescent="0.25">
      <c r="B6838" t="s">
        <v>46</v>
      </c>
      <c r="C6838" t="s">
        <v>16</v>
      </c>
      <c r="D6838" t="s">
        <v>24</v>
      </c>
      <c r="E6838" s="1">
        <v>44537</v>
      </c>
      <c r="F6838" s="4">
        <v>22729</v>
      </c>
      <c r="G6838">
        <v>1120</v>
      </c>
      <c r="H6838" s="3">
        <f>_xlfn.XLOOKUP(sales[[#This Row],[Product]],products[Product],products[Cost per box])*sales[[#This Row],[Boxes]]</f>
        <v>11771.199999999999</v>
      </c>
      <c r="I6838" s="4">
        <f>sales[[#This Row],[Revenue]]-sales[[#This Row],[Cost]]</f>
        <v>10957.800000000001</v>
      </c>
    </row>
    <row r="6839" spans="2:9" x14ac:dyDescent="0.25">
      <c r="B6839" t="s">
        <v>53</v>
      </c>
      <c r="C6839" t="s">
        <v>21</v>
      </c>
      <c r="D6839" t="s">
        <v>31</v>
      </c>
      <c r="E6839" s="1">
        <v>44537</v>
      </c>
      <c r="F6839" s="4">
        <v>371</v>
      </c>
      <c r="G6839">
        <v>27</v>
      </c>
      <c r="H6839" s="3">
        <f>_xlfn.XLOOKUP(sales[[#This Row],[Product]],products[Product],products[Cost per box])*sales[[#This Row],[Boxes]]</f>
        <v>154.44</v>
      </c>
      <c r="I6839" s="4">
        <f>sales[[#This Row],[Revenue]]-sales[[#This Row],[Cost]]</f>
        <v>216.56</v>
      </c>
    </row>
    <row r="6840" spans="2:9" x14ac:dyDescent="0.25">
      <c r="B6840" t="s">
        <v>37</v>
      </c>
      <c r="C6840" t="s">
        <v>11</v>
      </c>
      <c r="D6840" t="s">
        <v>12</v>
      </c>
      <c r="E6840" s="1">
        <v>44537</v>
      </c>
      <c r="F6840" s="4">
        <v>8120</v>
      </c>
      <c r="G6840">
        <v>508</v>
      </c>
      <c r="H6840" s="3">
        <f>_xlfn.XLOOKUP(sales[[#This Row],[Product]],products[Product],products[Cost per box])*sales[[#This Row],[Boxes]]</f>
        <v>4282.4399999999996</v>
      </c>
      <c r="I6840" s="4">
        <f>sales[[#This Row],[Revenue]]-sales[[#This Row],[Cost]]</f>
        <v>3837.5600000000004</v>
      </c>
    </row>
    <row r="6841" spans="2:9" x14ac:dyDescent="0.25">
      <c r="B6841" t="s">
        <v>32</v>
      </c>
      <c r="C6841" t="s">
        <v>6</v>
      </c>
      <c r="D6841" t="s">
        <v>22</v>
      </c>
      <c r="E6841" s="1">
        <v>44537</v>
      </c>
      <c r="F6841" s="4">
        <v>1995</v>
      </c>
      <c r="G6841">
        <v>222</v>
      </c>
      <c r="H6841" s="3">
        <f>_xlfn.XLOOKUP(sales[[#This Row],[Product]],products[Product],products[Cost per box])*sales[[#This Row],[Boxes]]</f>
        <v>1824.8400000000001</v>
      </c>
      <c r="I6841" s="4">
        <f>sales[[#This Row],[Revenue]]-sales[[#This Row],[Cost]]</f>
        <v>170.15999999999985</v>
      </c>
    </row>
    <row r="6842" spans="2:9" x14ac:dyDescent="0.25">
      <c r="B6842" t="s">
        <v>56</v>
      </c>
      <c r="C6842" t="s">
        <v>6</v>
      </c>
      <c r="D6842" t="s">
        <v>45</v>
      </c>
      <c r="E6842" s="1">
        <v>44537</v>
      </c>
      <c r="F6842" s="4">
        <v>1610</v>
      </c>
      <c r="G6842">
        <v>74</v>
      </c>
      <c r="H6842" s="3">
        <f>_xlfn.XLOOKUP(sales[[#This Row],[Product]],products[Product],products[Cost per box])*sales[[#This Row],[Boxes]]</f>
        <v>572.02</v>
      </c>
      <c r="I6842" s="4">
        <f>sales[[#This Row],[Revenue]]-sales[[#This Row],[Cost]]</f>
        <v>1037.98</v>
      </c>
    </row>
    <row r="6843" spans="2:9" x14ac:dyDescent="0.25">
      <c r="B6843" t="s">
        <v>18</v>
      </c>
      <c r="C6843" t="s">
        <v>27</v>
      </c>
      <c r="D6843" t="s">
        <v>38</v>
      </c>
      <c r="E6843" s="1">
        <v>44537</v>
      </c>
      <c r="F6843" s="4">
        <v>8099</v>
      </c>
      <c r="G6843">
        <v>312</v>
      </c>
      <c r="H6843" s="3">
        <f>_xlfn.XLOOKUP(sales[[#This Row],[Product]],products[Product],products[Cost per box])*sales[[#This Row],[Boxes]]</f>
        <v>3101.2799999999997</v>
      </c>
      <c r="I6843" s="4">
        <f>sales[[#This Row],[Revenue]]-sales[[#This Row],[Cost]]</f>
        <v>4997.72</v>
      </c>
    </row>
    <row r="6844" spans="2:9" x14ac:dyDescent="0.25">
      <c r="B6844" t="s">
        <v>34</v>
      </c>
      <c r="C6844" t="s">
        <v>9</v>
      </c>
      <c r="D6844" t="s">
        <v>14</v>
      </c>
      <c r="E6844" s="1">
        <v>44537</v>
      </c>
      <c r="F6844" s="4">
        <v>14063</v>
      </c>
      <c r="G6844">
        <v>1750</v>
      </c>
      <c r="H6844" s="3">
        <f>_xlfn.XLOOKUP(sales[[#This Row],[Product]],products[Product],products[Cost per box])*sales[[#This Row],[Boxes]]</f>
        <v>11042.5</v>
      </c>
      <c r="I6844" s="4">
        <f>sales[[#This Row],[Revenue]]-sales[[#This Row],[Cost]]</f>
        <v>3020.5</v>
      </c>
    </row>
    <row r="6845" spans="2:9" x14ac:dyDescent="0.25">
      <c r="B6845" t="s">
        <v>23</v>
      </c>
      <c r="C6845" t="s">
        <v>27</v>
      </c>
      <c r="D6845" t="s">
        <v>12</v>
      </c>
      <c r="E6845" s="1">
        <v>44538</v>
      </c>
      <c r="F6845" s="4">
        <v>16058</v>
      </c>
      <c r="G6845">
        <v>1050</v>
      </c>
      <c r="H6845" s="3">
        <f>_xlfn.XLOOKUP(sales[[#This Row],[Product]],products[Product],products[Cost per box])*sales[[#This Row],[Boxes]]</f>
        <v>8851.5</v>
      </c>
      <c r="I6845" s="4">
        <f>sales[[#This Row],[Revenue]]-sales[[#This Row],[Cost]]</f>
        <v>7206.5</v>
      </c>
    </row>
    <row r="6846" spans="2:9" x14ac:dyDescent="0.25">
      <c r="B6846" t="s">
        <v>29</v>
      </c>
      <c r="C6846" t="s">
        <v>9</v>
      </c>
      <c r="D6846" t="s">
        <v>45</v>
      </c>
      <c r="E6846" s="1">
        <v>44538</v>
      </c>
      <c r="F6846" s="4">
        <v>2268</v>
      </c>
      <c r="G6846">
        <v>104</v>
      </c>
      <c r="H6846" s="3">
        <f>_xlfn.XLOOKUP(sales[[#This Row],[Product]],products[Product],products[Cost per box])*sales[[#This Row],[Boxes]]</f>
        <v>803.92000000000007</v>
      </c>
      <c r="I6846" s="4">
        <f>sales[[#This Row],[Revenue]]-sales[[#This Row],[Cost]]</f>
        <v>1464.08</v>
      </c>
    </row>
    <row r="6847" spans="2:9" x14ac:dyDescent="0.25">
      <c r="B6847" t="s">
        <v>34</v>
      </c>
      <c r="C6847" t="s">
        <v>11</v>
      </c>
      <c r="D6847" t="s">
        <v>38</v>
      </c>
      <c r="E6847" s="1">
        <v>44538</v>
      </c>
      <c r="F6847" s="4">
        <v>371</v>
      </c>
      <c r="G6847">
        <v>14</v>
      </c>
      <c r="H6847" s="3">
        <f>_xlfn.XLOOKUP(sales[[#This Row],[Product]],products[Product],products[Cost per box])*sales[[#This Row],[Boxes]]</f>
        <v>139.16</v>
      </c>
      <c r="I6847" s="4">
        <f>sales[[#This Row],[Revenue]]-sales[[#This Row],[Cost]]</f>
        <v>231.84</v>
      </c>
    </row>
    <row r="6848" spans="2:9" x14ac:dyDescent="0.25">
      <c r="B6848" t="s">
        <v>49</v>
      </c>
      <c r="C6848" t="s">
        <v>21</v>
      </c>
      <c r="D6848" t="s">
        <v>7</v>
      </c>
      <c r="E6848" s="1">
        <v>44538</v>
      </c>
      <c r="F6848" s="4">
        <v>5943</v>
      </c>
      <c r="G6848">
        <v>425</v>
      </c>
      <c r="H6848" s="3">
        <f>_xlfn.XLOOKUP(sales[[#This Row],[Product]],products[Product],products[Cost per box])*sales[[#This Row],[Boxes]]</f>
        <v>2188.75</v>
      </c>
      <c r="I6848" s="4">
        <f>sales[[#This Row],[Revenue]]-sales[[#This Row],[Cost]]</f>
        <v>3754.25</v>
      </c>
    </row>
    <row r="6849" spans="2:9" x14ac:dyDescent="0.25">
      <c r="B6849" t="s">
        <v>51</v>
      </c>
      <c r="C6849" t="s">
        <v>21</v>
      </c>
      <c r="D6849" t="s">
        <v>30</v>
      </c>
      <c r="E6849" s="1">
        <v>44538</v>
      </c>
      <c r="F6849" s="4">
        <v>5810</v>
      </c>
      <c r="G6849">
        <v>306</v>
      </c>
      <c r="H6849" s="3">
        <f>_xlfn.XLOOKUP(sales[[#This Row],[Product]],products[Product],products[Cost per box])*sales[[#This Row],[Boxes]]</f>
        <v>1126.0800000000002</v>
      </c>
      <c r="I6849" s="4">
        <f>sales[[#This Row],[Revenue]]-sales[[#This Row],[Cost]]</f>
        <v>4683.92</v>
      </c>
    </row>
    <row r="6850" spans="2:9" x14ac:dyDescent="0.25">
      <c r="B6850" t="s">
        <v>32</v>
      </c>
      <c r="C6850" t="s">
        <v>11</v>
      </c>
      <c r="D6850" t="s">
        <v>43</v>
      </c>
      <c r="E6850" s="1">
        <v>44538</v>
      </c>
      <c r="F6850" s="4">
        <v>12159</v>
      </c>
      <c r="G6850">
        <v>553</v>
      </c>
      <c r="H6850" s="3">
        <f>_xlfn.XLOOKUP(sales[[#This Row],[Product]],products[Product],products[Cost per box])*sales[[#This Row],[Boxes]]</f>
        <v>2129.0500000000002</v>
      </c>
      <c r="I6850" s="4">
        <f>sales[[#This Row],[Revenue]]-sales[[#This Row],[Cost]]</f>
        <v>10029.950000000001</v>
      </c>
    </row>
    <row r="6851" spans="2:9" x14ac:dyDescent="0.25">
      <c r="B6851" t="s">
        <v>41</v>
      </c>
      <c r="C6851" t="s">
        <v>27</v>
      </c>
      <c r="D6851" t="s">
        <v>7</v>
      </c>
      <c r="E6851" s="1">
        <v>44538</v>
      </c>
      <c r="F6851" s="4">
        <v>11746</v>
      </c>
      <c r="G6851">
        <v>840</v>
      </c>
      <c r="H6851" s="3">
        <f>_xlfn.XLOOKUP(sales[[#This Row],[Product]],products[Product],products[Cost per box])*sales[[#This Row],[Boxes]]</f>
        <v>4326</v>
      </c>
      <c r="I6851" s="4">
        <f>sales[[#This Row],[Revenue]]-sales[[#This Row],[Cost]]</f>
        <v>7420</v>
      </c>
    </row>
    <row r="6852" spans="2:9" x14ac:dyDescent="0.25">
      <c r="B6852" t="s">
        <v>13</v>
      </c>
      <c r="C6852" t="s">
        <v>16</v>
      </c>
      <c r="D6852" t="s">
        <v>24</v>
      </c>
      <c r="E6852" s="1">
        <v>44538</v>
      </c>
      <c r="F6852" s="4">
        <v>3479</v>
      </c>
      <c r="G6852">
        <v>194</v>
      </c>
      <c r="H6852" s="3">
        <f>_xlfn.XLOOKUP(sales[[#This Row],[Product]],products[Product],products[Cost per box])*sales[[#This Row],[Boxes]]</f>
        <v>2038.94</v>
      </c>
      <c r="I6852" s="4">
        <f>sales[[#This Row],[Revenue]]-sales[[#This Row],[Cost]]</f>
        <v>1440.06</v>
      </c>
    </row>
    <row r="6853" spans="2:9" x14ac:dyDescent="0.25">
      <c r="B6853" t="s">
        <v>13</v>
      </c>
      <c r="C6853" t="s">
        <v>27</v>
      </c>
      <c r="D6853" t="s">
        <v>28</v>
      </c>
      <c r="E6853" s="1">
        <v>44538</v>
      </c>
      <c r="F6853" s="4">
        <v>18018</v>
      </c>
      <c r="G6853">
        <v>3010</v>
      </c>
      <c r="H6853" s="3">
        <f>_xlfn.XLOOKUP(sales[[#This Row],[Product]],products[Product],products[Cost per box])*sales[[#This Row],[Boxes]]</f>
        <v>8307.5999999999985</v>
      </c>
      <c r="I6853" s="4">
        <f>sales[[#This Row],[Revenue]]-sales[[#This Row],[Cost]]</f>
        <v>9710.4000000000015</v>
      </c>
    </row>
    <row r="6854" spans="2:9" x14ac:dyDescent="0.25">
      <c r="B6854" t="s">
        <v>53</v>
      </c>
      <c r="C6854" t="s">
        <v>16</v>
      </c>
      <c r="D6854" t="s">
        <v>48</v>
      </c>
      <c r="E6854" s="1">
        <v>44538</v>
      </c>
      <c r="F6854" s="4">
        <v>6188</v>
      </c>
      <c r="G6854">
        <v>248</v>
      </c>
      <c r="H6854" s="3">
        <f>_xlfn.XLOOKUP(sales[[#This Row],[Product]],products[Product],products[Cost per box])*sales[[#This Row],[Boxes]]</f>
        <v>1855.0400000000002</v>
      </c>
      <c r="I6854" s="4">
        <f>sales[[#This Row],[Revenue]]-sales[[#This Row],[Cost]]</f>
        <v>4332.96</v>
      </c>
    </row>
    <row r="6855" spans="2:9" x14ac:dyDescent="0.25">
      <c r="B6855" t="s">
        <v>29</v>
      </c>
      <c r="C6855" t="s">
        <v>21</v>
      </c>
      <c r="D6855" t="s">
        <v>47</v>
      </c>
      <c r="E6855" s="1">
        <v>44538</v>
      </c>
      <c r="F6855" s="4">
        <v>3472</v>
      </c>
      <c r="G6855">
        <v>205</v>
      </c>
      <c r="H6855" s="3">
        <f>_xlfn.XLOOKUP(sales[[#This Row],[Product]],products[Product],products[Cost per box])*sales[[#This Row],[Boxes]]</f>
        <v>1078.3</v>
      </c>
      <c r="I6855" s="4">
        <f>sales[[#This Row],[Revenue]]-sales[[#This Row],[Cost]]</f>
        <v>2393.6999999999998</v>
      </c>
    </row>
    <row r="6856" spans="2:9" x14ac:dyDescent="0.25">
      <c r="B6856" t="s">
        <v>37</v>
      </c>
      <c r="C6856" t="s">
        <v>9</v>
      </c>
      <c r="D6856" t="s">
        <v>24</v>
      </c>
      <c r="E6856" s="1">
        <v>44538</v>
      </c>
      <c r="F6856" s="4">
        <v>10640</v>
      </c>
      <c r="G6856">
        <v>560</v>
      </c>
      <c r="H6856" s="3">
        <f>_xlfn.XLOOKUP(sales[[#This Row],[Product]],products[Product],products[Cost per box])*sales[[#This Row],[Boxes]]</f>
        <v>5885.5999999999995</v>
      </c>
      <c r="I6856" s="4">
        <f>sales[[#This Row],[Revenue]]-sales[[#This Row],[Cost]]</f>
        <v>4754.4000000000005</v>
      </c>
    </row>
    <row r="6857" spans="2:9" x14ac:dyDescent="0.25">
      <c r="B6857" t="s">
        <v>5</v>
      </c>
      <c r="C6857" t="s">
        <v>11</v>
      </c>
      <c r="D6857" t="s">
        <v>26</v>
      </c>
      <c r="E6857" s="1">
        <v>44538</v>
      </c>
      <c r="F6857" s="4">
        <v>5936</v>
      </c>
      <c r="G6857">
        <v>495</v>
      </c>
      <c r="H6857" s="3">
        <f>_xlfn.XLOOKUP(sales[[#This Row],[Product]],products[Product],products[Cost per box])*sales[[#This Row],[Boxes]]</f>
        <v>3182.85</v>
      </c>
      <c r="I6857" s="4">
        <f>sales[[#This Row],[Revenue]]-sales[[#This Row],[Cost]]</f>
        <v>2753.15</v>
      </c>
    </row>
    <row r="6858" spans="2:9" x14ac:dyDescent="0.25">
      <c r="B6858" t="s">
        <v>57</v>
      </c>
      <c r="C6858" t="s">
        <v>9</v>
      </c>
      <c r="D6858" t="s">
        <v>24</v>
      </c>
      <c r="E6858" s="1">
        <v>44538</v>
      </c>
      <c r="F6858" s="4">
        <v>8988</v>
      </c>
      <c r="G6858">
        <v>474</v>
      </c>
      <c r="H6858" s="3">
        <f>_xlfn.XLOOKUP(sales[[#This Row],[Product]],products[Product],products[Cost per box])*sales[[#This Row],[Boxes]]</f>
        <v>4981.74</v>
      </c>
      <c r="I6858" s="4">
        <f>sales[[#This Row],[Revenue]]-sales[[#This Row],[Cost]]</f>
        <v>4006.26</v>
      </c>
    </row>
    <row r="6859" spans="2:9" x14ac:dyDescent="0.25">
      <c r="B6859" t="s">
        <v>57</v>
      </c>
      <c r="C6859" t="s">
        <v>16</v>
      </c>
      <c r="D6859" t="s">
        <v>47</v>
      </c>
      <c r="E6859" s="1">
        <v>44538</v>
      </c>
      <c r="F6859" s="4">
        <v>5915</v>
      </c>
      <c r="G6859">
        <v>348</v>
      </c>
      <c r="H6859" s="3">
        <f>_xlfn.XLOOKUP(sales[[#This Row],[Product]],products[Product],products[Cost per box])*sales[[#This Row],[Boxes]]</f>
        <v>1830.48</v>
      </c>
      <c r="I6859" s="4">
        <f>sales[[#This Row],[Revenue]]-sales[[#This Row],[Cost]]</f>
        <v>4084.52</v>
      </c>
    </row>
    <row r="6860" spans="2:9" x14ac:dyDescent="0.25">
      <c r="B6860" t="s">
        <v>37</v>
      </c>
      <c r="C6860" t="s">
        <v>27</v>
      </c>
      <c r="D6860" t="s">
        <v>30</v>
      </c>
      <c r="E6860" s="1">
        <v>44538</v>
      </c>
      <c r="F6860" s="4">
        <v>917</v>
      </c>
      <c r="G6860">
        <v>46</v>
      </c>
      <c r="H6860" s="3">
        <f>_xlfn.XLOOKUP(sales[[#This Row],[Product]],products[Product],products[Cost per box])*sales[[#This Row],[Boxes]]</f>
        <v>169.28</v>
      </c>
      <c r="I6860" s="4">
        <f>sales[[#This Row],[Revenue]]-sales[[#This Row],[Cost]]</f>
        <v>747.72</v>
      </c>
    </row>
    <row r="6861" spans="2:9" x14ac:dyDescent="0.25">
      <c r="B6861" t="s">
        <v>49</v>
      </c>
      <c r="C6861" t="s">
        <v>11</v>
      </c>
      <c r="D6861" t="s">
        <v>45</v>
      </c>
      <c r="E6861" s="1">
        <v>44538</v>
      </c>
      <c r="F6861" s="4">
        <v>13363</v>
      </c>
      <c r="G6861">
        <v>557</v>
      </c>
      <c r="H6861" s="3">
        <f>_xlfn.XLOOKUP(sales[[#This Row],[Product]],products[Product],products[Cost per box])*sales[[#This Row],[Boxes]]</f>
        <v>4305.6100000000006</v>
      </c>
      <c r="I6861" s="4">
        <f>sales[[#This Row],[Revenue]]-sales[[#This Row],[Cost]]</f>
        <v>9057.39</v>
      </c>
    </row>
    <row r="6862" spans="2:9" x14ac:dyDescent="0.25">
      <c r="B6862" t="s">
        <v>29</v>
      </c>
      <c r="C6862" t="s">
        <v>27</v>
      </c>
      <c r="D6862" t="s">
        <v>30</v>
      </c>
      <c r="E6862" s="1">
        <v>44538</v>
      </c>
      <c r="F6862" s="4">
        <v>11592</v>
      </c>
      <c r="G6862">
        <v>580</v>
      </c>
      <c r="H6862" s="3">
        <f>_xlfn.XLOOKUP(sales[[#This Row],[Product]],products[Product],products[Cost per box])*sales[[#This Row],[Boxes]]</f>
        <v>2134.4</v>
      </c>
      <c r="I6862" s="4">
        <f>sales[[#This Row],[Revenue]]-sales[[#This Row],[Cost]]</f>
        <v>9457.6</v>
      </c>
    </row>
    <row r="6863" spans="2:9" x14ac:dyDescent="0.25">
      <c r="B6863" t="s">
        <v>55</v>
      </c>
      <c r="C6863" t="s">
        <v>21</v>
      </c>
      <c r="D6863" t="s">
        <v>47</v>
      </c>
      <c r="E6863" s="1">
        <v>44538</v>
      </c>
      <c r="F6863" s="4">
        <v>9450</v>
      </c>
      <c r="G6863">
        <v>591</v>
      </c>
      <c r="H6863" s="3">
        <f>_xlfn.XLOOKUP(sales[[#This Row],[Product]],products[Product],products[Cost per box])*sales[[#This Row],[Boxes]]</f>
        <v>3108.66</v>
      </c>
      <c r="I6863" s="4">
        <f>sales[[#This Row],[Revenue]]-sales[[#This Row],[Cost]]</f>
        <v>6341.34</v>
      </c>
    </row>
    <row r="6864" spans="2:9" x14ac:dyDescent="0.25">
      <c r="B6864" t="s">
        <v>29</v>
      </c>
      <c r="C6864" t="s">
        <v>6</v>
      </c>
      <c r="D6864" t="s">
        <v>26</v>
      </c>
      <c r="E6864" s="1">
        <v>44538</v>
      </c>
      <c r="F6864" s="4">
        <v>1071</v>
      </c>
      <c r="G6864">
        <v>83</v>
      </c>
      <c r="H6864" s="3">
        <f>_xlfn.XLOOKUP(sales[[#This Row],[Product]],products[Product],products[Cost per box])*sales[[#This Row],[Boxes]]</f>
        <v>533.68999999999994</v>
      </c>
      <c r="I6864" s="4">
        <f>sales[[#This Row],[Revenue]]-sales[[#This Row],[Cost]]</f>
        <v>537.31000000000006</v>
      </c>
    </row>
    <row r="6865" spans="2:9" x14ac:dyDescent="0.25">
      <c r="B6865" t="s">
        <v>54</v>
      </c>
      <c r="C6865" t="s">
        <v>11</v>
      </c>
      <c r="D6865" t="s">
        <v>43</v>
      </c>
      <c r="E6865" s="1">
        <v>44538</v>
      </c>
      <c r="F6865" s="4">
        <v>805</v>
      </c>
      <c r="G6865">
        <v>41</v>
      </c>
      <c r="H6865" s="3">
        <f>_xlfn.XLOOKUP(sales[[#This Row],[Product]],products[Product],products[Cost per box])*sales[[#This Row],[Boxes]]</f>
        <v>157.85</v>
      </c>
      <c r="I6865" s="4">
        <f>sales[[#This Row],[Revenue]]-sales[[#This Row],[Cost]]</f>
        <v>647.15</v>
      </c>
    </row>
    <row r="6866" spans="2:9" x14ac:dyDescent="0.25">
      <c r="B6866" t="s">
        <v>23</v>
      </c>
      <c r="C6866" t="s">
        <v>6</v>
      </c>
      <c r="D6866" t="s">
        <v>26</v>
      </c>
      <c r="E6866" s="1">
        <v>44538</v>
      </c>
      <c r="F6866" s="4">
        <v>1897</v>
      </c>
      <c r="G6866">
        <v>159</v>
      </c>
      <c r="H6866" s="3">
        <f>_xlfn.XLOOKUP(sales[[#This Row],[Product]],products[Product],products[Cost per box])*sales[[#This Row],[Boxes]]</f>
        <v>1022.37</v>
      </c>
      <c r="I6866" s="4">
        <f>sales[[#This Row],[Revenue]]-sales[[#This Row],[Cost]]</f>
        <v>874.63</v>
      </c>
    </row>
    <row r="6867" spans="2:9" x14ac:dyDescent="0.25">
      <c r="B6867" t="s">
        <v>55</v>
      </c>
      <c r="C6867" t="s">
        <v>16</v>
      </c>
      <c r="D6867" t="s">
        <v>48</v>
      </c>
      <c r="E6867" s="1">
        <v>44538</v>
      </c>
      <c r="F6867" s="4">
        <v>3962</v>
      </c>
      <c r="G6867">
        <v>147</v>
      </c>
      <c r="H6867" s="3">
        <f>_xlfn.XLOOKUP(sales[[#This Row],[Product]],products[Product],products[Cost per box])*sales[[#This Row],[Boxes]]</f>
        <v>1099.5600000000002</v>
      </c>
      <c r="I6867" s="4">
        <f>sales[[#This Row],[Revenue]]-sales[[#This Row],[Cost]]</f>
        <v>2862.4399999999996</v>
      </c>
    </row>
    <row r="6868" spans="2:9" x14ac:dyDescent="0.25">
      <c r="B6868" t="s">
        <v>40</v>
      </c>
      <c r="C6868" t="s">
        <v>21</v>
      </c>
      <c r="D6868" t="s">
        <v>14</v>
      </c>
      <c r="E6868" s="1">
        <v>44538</v>
      </c>
      <c r="F6868" s="4">
        <v>7980</v>
      </c>
      <c r="G6868">
        <v>980</v>
      </c>
      <c r="H6868" s="3">
        <f>_xlfn.XLOOKUP(sales[[#This Row],[Product]],products[Product],products[Cost per box])*sales[[#This Row],[Boxes]]</f>
        <v>6183.7999999999993</v>
      </c>
      <c r="I6868" s="4">
        <f>sales[[#This Row],[Revenue]]-sales[[#This Row],[Cost]]</f>
        <v>1796.2000000000007</v>
      </c>
    </row>
    <row r="6869" spans="2:9" x14ac:dyDescent="0.25">
      <c r="B6869" t="s">
        <v>41</v>
      </c>
      <c r="C6869" t="s">
        <v>9</v>
      </c>
      <c r="D6869" t="s">
        <v>42</v>
      </c>
      <c r="E6869" s="1">
        <v>44539</v>
      </c>
      <c r="F6869" s="4">
        <v>10990</v>
      </c>
      <c r="G6869">
        <v>700</v>
      </c>
      <c r="H6869" s="3">
        <f>_xlfn.XLOOKUP(sales[[#This Row],[Product]],products[Product],products[Cost per box])*sales[[#This Row],[Boxes]]</f>
        <v>3318</v>
      </c>
      <c r="I6869" s="4">
        <f>sales[[#This Row],[Revenue]]-sales[[#This Row],[Cost]]</f>
        <v>7672</v>
      </c>
    </row>
    <row r="6870" spans="2:9" x14ac:dyDescent="0.25">
      <c r="B6870" t="s">
        <v>51</v>
      </c>
      <c r="C6870" t="s">
        <v>16</v>
      </c>
      <c r="D6870" t="s">
        <v>24</v>
      </c>
      <c r="E6870" s="1">
        <v>44539</v>
      </c>
      <c r="F6870" s="4">
        <v>1680</v>
      </c>
      <c r="G6870">
        <v>84</v>
      </c>
      <c r="H6870" s="3">
        <f>_xlfn.XLOOKUP(sales[[#This Row],[Product]],products[Product],products[Cost per box])*sales[[#This Row],[Boxes]]</f>
        <v>882.84</v>
      </c>
      <c r="I6870" s="4">
        <f>sales[[#This Row],[Revenue]]-sales[[#This Row],[Cost]]</f>
        <v>797.16</v>
      </c>
    </row>
    <row r="6871" spans="2:9" x14ac:dyDescent="0.25">
      <c r="B6871" t="s">
        <v>46</v>
      </c>
      <c r="C6871" t="s">
        <v>27</v>
      </c>
      <c r="D6871" t="s">
        <v>45</v>
      </c>
      <c r="E6871" s="1">
        <v>44539</v>
      </c>
      <c r="F6871" s="4">
        <v>1204</v>
      </c>
      <c r="G6871">
        <v>53</v>
      </c>
      <c r="H6871" s="3">
        <f>_xlfn.XLOOKUP(sales[[#This Row],[Product]],products[Product],products[Cost per box])*sales[[#This Row],[Boxes]]</f>
        <v>409.69</v>
      </c>
      <c r="I6871" s="4">
        <f>sales[[#This Row],[Revenue]]-sales[[#This Row],[Cost]]</f>
        <v>794.31</v>
      </c>
    </row>
    <row r="6872" spans="2:9" x14ac:dyDescent="0.25">
      <c r="B6872" t="s">
        <v>29</v>
      </c>
      <c r="C6872" t="s">
        <v>16</v>
      </c>
      <c r="D6872" t="s">
        <v>7</v>
      </c>
      <c r="E6872" s="1">
        <v>44539</v>
      </c>
      <c r="F6872" s="4">
        <v>3514</v>
      </c>
      <c r="G6872">
        <v>235</v>
      </c>
      <c r="H6872" s="3">
        <f>_xlfn.XLOOKUP(sales[[#This Row],[Product]],products[Product],products[Cost per box])*sales[[#This Row],[Boxes]]</f>
        <v>1210.25</v>
      </c>
      <c r="I6872" s="4">
        <f>sales[[#This Row],[Revenue]]-sales[[#This Row],[Cost]]</f>
        <v>2303.75</v>
      </c>
    </row>
    <row r="6873" spans="2:9" x14ac:dyDescent="0.25">
      <c r="B6873" t="s">
        <v>25</v>
      </c>
      <c r="C6873" t="s">
        <v>27</v>
      </c>
      <c r="D6873" t="s">
        <v>47</v>
      </c>
      <c r="E6873" s="1">
        <v>44539</v>
      </c>
      <c r="F6873" s="4">
        <v>1666</v>
      </c>
      <c r="G6873">
        <v>105</v>
      </c>
      <c r="H6873" s="3">
        <f>_xlfn.XLOOKUP(sales[[#This Row],[Product]],products[Product],products[Cost per box])*sales[[#This Row],[Boxes]]</f>
        <v>552.29999999999995</v>
      </c>
      <c r="I6873" s="4">
        <f>sales[[#This Row],[Revenue]]-sales[[#This Row],[Cost]]</f>
        <v>1113.7</v>
      </c>
    </row>
    <row r="6874" spans="2:9" x14ac:dyDescent="0.25">
      <c r="B6874" t="s">
        <v>54</v>
      </c>
      <c r="C6874" t="s">
        <v>6</v>
      </c>
      <c r="D6874" t="s">
        <v>47</v>
      </c>
      <c r="E6874" s="1">
        <v>44539</v>
      </c>
      <c r="F6874" s="4">
        <v>21</v>
      </c>
      <c r="G6874">
        <v>2</v>
      </c>
      <c r="H6874" s="3">
        <f>_xlfn.XLOOKUP(sales[[#This Row],[Product]],products[Product],products[Cost per box])*sales[[#This Row],[Boxes]]</f>
        <v>10.52</v>
      </c>
      <c r="I6874" s="4">
        <f>sales[[#This Row],[Revenue]]-sales[[#This Row],[Cost]]</f>
        <v>10.48</v>
      </c>
    </row>
    <row r="6875" spans="2:9" x14ac:dyDescent="0.25">
      <c r="B6875" t="s">
        <v>25</v>
      </c>
      <c r="C6875" t="s">
        <v>21</v>
      </c>
      <c r="D6875" t="s">
        <v>28</v>
      </c>
      <c r="E6875" s="1">
        <v>44539</v>
      </c>
      <c r="F6875" s="4">
        <v>2506</v>
      </c>
      <c r="G6875">
        <v>418</v>
      </c>
      <c r="H6875" s="3">
        <f>_xlfn.XLOOKUP(sales[[#This Row],[Product]],products[Product],products[Cost per box])*sales[[#This Row],[Boxes]]</f>
        <v>1153.6799999999998</v>
      </c>
      <c r="I6875" s="4">
        <f>sales[[#This Row],[Revenue]]-sales[[#This Row],[Cost]]</f>
        <v>1352.3200000000002</v>
      </c>
    </row>
    <row r="6876" spans="2:9" x14ac:dyDescent="0.25">
      <c r="B6876" t="s">
        <v>53</v>
      </c>
      <c r="C6876" t="s">
        <v>21</v>
      </c>
      <c r="D6876" t="s">
        <v>22</v>
      </c>
      <c r="E6876" s="1">
        <v>44539</v>
      </c>
      <c r="F6876" s="4">
        <v>4431</v>
      </c>
      <c r="G6876">
        <v>493</v>
      </c>
      <c r="H6876" s="3">
        <f>_xlfn.XLOOKUP(sales[[#This Row],[Product]],products[Product],products[Cost per box])*sales[[#This Row],[Boxes]]</f>
        <v>4052.4600000000005</v>
      </c>
      <c r="I6876" s="4">
        <f>sales[[#This Row],[Revenue]]-sales[[#This Row],[Cost]]</f>
        <v>378.53999999999951</v>
      </c>
    </row>
    <row r="6877" spans="2:9" x14ac:dyDescent="0.25">
      <c r="B6877" t="s">
        <v>29</v>
      </c>
      <c r="C6877" t="s">
        <v>6</v>
      </c>
      <c r="D6877" t="s">
        <v>28</v>
      </c>
      <c r="E6877" s="1">
        <v>44539</v>
      </c>
      <c r="F6877" s="4">
        <v>2660</v>
      </c>
      <c r="G6877">
        <v>380</v>
      </c>
      <c r="H6877" s="3">
        <f>_xlfn.XLOOKUP(sales[[#This Row],[Product]],products[Product],products[Cost per box])*sales[[#This Row],[Boxes]]</f>
        <v>1048.8</v>
      </c>
      <c r="I6877" s="4">
        <f>sales[[#This Row],[Revenue]]-sales[[#This Row],[Cost]]</f>
        <v>1611.2</v>
      </c>
    </row>
    <row r="6878" spans="2:9" x14ac:dyDescent="0.25">
      <c r="B6878" t="s">
        <v>25</v>
      </c>
      <c r="C6878" t="s">
        <v>6</v>
      </c>
      <c r="D6878" t="s">
        <v>48</v>
      </c>
      <c r="E6878" s="1">
        <v>44539</v>
      </c>
      <c r="F6878" s="4">
        <v>10913</v>
      </c>
      <c r="G6878">
        <v>437</v>
      </c>
      <c r="H6878" s="3">
        <f>_xlfn.XLOOKUP(sales[[#This Row],[Product]],products[Product],products[Cost per box])*sales[[#This Row],[Boxes]]</f>
        <v>3268.76</v>
      </c>
      <c r="I6878" s="4">
        <f>sales[[#This Row],[Revenue]]-sales[[#This Row],[Cost]]</f>
        <v>7644.24</v>
      </c>
    </row>
    <row r="6879" spans="2:9" x14ac:dyDescent="0.25">
      <c r="B6879" t="s">
        <v>55</v>
      </c>
      <c r="C6879" t="s">
        <v>9</v>
      </c>
      <c r="D6879" t="s">
        <v>50</v>
      </c>
      <c r="E6879" s="1">
        <v>44539</v>
      </c>
      <c r="F6879" s="4">
        <v>9513</v>
      </c>
      <c r="G6879">
        <v>433</v>
      </c>
      <c r="H6879" s="3">
        <f>_xlfn.XLOOKUP(sales[[#This Row],[Product]],products[Product],products[Cost per box])*sales[[#This Row],[Boxes]]</f>
        <v>5373.53</v>
      </c>
      <c r="I6879" s="4">
        <f>sales[[#This Row],[Revenue]]-sales[[#This Row],[Cost]]</f>
        <v>4139.47</v>
      </c>
    </row>
    <row r="6880" spans="2:9" x14ac:dyDescent="0.25">
      <c r="B6880" t="s">
        <v>53</v>
      </c>
      <c r="C6880" t="s">
        <v>9</v>
      </c>
      <c r="D6880" t="s">
        <v>44</v>
      </c>
      <c r="E6880" s="1">
        <v>44539</v>
      </c>
      <c r="F6880" s="4">
        <v>7973</v>
      </c>
      <c r="G6880">
        <v>333</v>
      </c>
      <c r="H6880" s="3">
        <f>_xlfn.XLOOKUP(sales[[#This Row],[Product]],products[Product],products[Cost per box])*sales[[#This Row],[Boxes]]</f>
        <v>3186.81</v>
      </c>
      <c r="I6880" s="4">
        <f>sales[[#This Row],[Revenue]]-sales[[#This Row],[Cost]]</f>
        <v>4786.1900000000005</v>
      </c>
    </row>
    <row r="6881" spans="2:9" x14ac:dyDescent="0.25">
      <c r="B6881" t="s">
        <v>56</v>
      </c>
      <c r="C6881" t="s">
        <v>27</v>
      </c>
      <c r="D6881" t="s">
        <v>36</v>
      </c>
      <c r="E6881" s="1">
        <v>44539</v>
      </c>
      <c r="F6881" s="4">
        <v>11928</v>
      </c>
      <c r="G6881">
        <v>1330</v>
      </c>
      <c r="H6881" s="3">
        <f>_xlfn.XLOOKUP(sales[[#This Row],[Product]],products[Product],products[Cost per box])*sales[[#This Row],[Boxes]]</f>
        <v>6703.2</v>
      </c>
      <c r="I6881" s="4">
        <f>sales[[#This Row],[Revenue]]-sales[[#This Row],[Cost]]</f>
        <v>5224.8</v>
      </c>
    </row>
    <row r="6882" spans="2:9" x14ac:dyDescent="0.25">
      <c r="B6882" t="s">
        <v>40</v>
      </c>
      <c r="C6882" t="s">
        <v>11</v>
      </c>
      <c r="D6882" t="s">
        <v>50</v>
      </c>
      <c r="E6882" s="1">
        <v>44539</v>
      </c>
      <c r="F6882" s="4">
        <v>574</v>
      </c>
      <c r="G6882">
        <v>25</v>
      </c>
      <c r="H6882" s="3">
        <f>_xlfn.XLOOKUP(sales[[#This Row],[Product]],products[Product],products[Cost per box])*sales[[#This Row],[Boxes]]</f>
        <v>310.25</v>
      </c>
      <c r="I6882" s="4">
        <f>sales[[#This Row],[Revenue]]-sales[[#This Row],[Cost]]</f>
        <v>263.75</v>
      </c>
    </row>
    <row r="6883" spans="2:9" x14ac:dyDescent="0.25">
      <c r="B6883" t="s">
        <v>8</v>
      </c>
      <c r="C6883" t="s">
        <v>21</v>
      </c>
      <c r="D6883" t="s">
        <v>12</v>
      </c>
      <c r="E6883" s="1">
        <v>44539</v>
      </c>
      <c r="F6883" s="4">
        <v>10563</v>
      </c>
      <c r="G6883">
        <v>622</v>
      </c>
      <c r="H6883" s="3">
        <f>_xlfn.XLOOKUP(sales[[#This Row],[Product]],products[Product],products[Cost per box])*sales[[#This Row],[Boxes]]</f>
        <v>5243.46</v>
      </c>
      <c r="I6883" s="4">
        <f>sales[[#This Row],[Revenue]]-sales[[#This Row],[Cost]]</f>
        <v>5319.54</v>
      </c>
    </row>
    <row r="6884" spans="2:9" x14ac:dyDescent="0.25">
      <c r="B6884" t="s">
        <v>23</v>
      </c>
      <c r="C6884" t="s">
        <v>11</v>
      </c>
      <c r="D6884" t="s">
        <v>44</v>
      </c>
      <c r="E6884" s="1">
        <v>44539</v>
      </c>
      <c r="F6884" s="4">
        <v>3234</v>
      </c>
      <c r="G6884">
        <v>135</v>
      </c>
      <c r="H6884" s="3">
        <f>_xlfn.XLOOKUP(sales[[#This Row],[Product]],products[Product],products[Cost per box])*sales[[#This Row],[Boxes]]</f>
        <v>1291.95</v>
      </c>
      <c r="I6884" s="4">
        <f>sales[[#This Row],[Revenue]]-sales[[#This Row],[Cost]]</f>
        <v>1942.05</v>
      </c>
    </row>
    <row r="6885" spans="2:9" x14ac:dyDescent="0.25">
      <c r="B6885" t="s">
        <v>20</v>
      </c>
      <c r="C6885" t="s">
        <v>11</v>
      </c>
      <c r="D6885" t="s">
        <v>47</v>
      </c>
      <c r="E6885" s="1">
        <v>44539</v>
      </c>
      <c r="F6885" s="4">
        <v>336</v>
      </c>
      <c r="G6885">
        <v>20</v>
      </c>
      <c r="H6885" s="3">
        <f>_xlfn.XLOOKUP(sales[[#This Row],[Product]],products[Product],products[Cost per box])*sales[[#This Row],[Boxes]]</f>
        <v>105.19999999999999</v>
      </c>
      <c r="I6885" s="4">
        <f>sales[[#This Row],[Revenue]]-sales[[#This Row],[Cost]]</f>
        <v>230.8</v>
      </c>
    </row>
    <row r="6886" spans="2:9" x14ac:dyDescent="0.25">
      <c r="B6886" t="s">
        <v>53</v>
      </c>
      <c r="C6886" t="s">
        <v>16</v>
      </c>
      <c r="D6886" t="s">
        <v>52</v>
      </c>
      <c r="E6886" s="1">
        <v>44539</v>
      </c>
      <c r="F6886" s="4">
        <v>2023</v>
      </c>
      <c r="G6886">
        <v>184</v>
      </c>
      <c r="H6886" s="3">
        <f>_xlfn.XLOOKUP(sales[[#This Row],[Product]],products[Product],products[Cost per box])*sales[[#This Row],[Boxes]]</f>
        <v>610.88</v>
      </c>
      <c r="I6886" s="4">
        <f>sales[[#This Row],[Revenue]]-sales[[#This Row],[Cost]]</f>
        <v>1412.12</v>
      </c>
    </row>
    <row r="6887" spans="2:9" x14ac:dyDescent="0.25">
      <c r="B6887" t="s">
        <v>8</v>
      </c>
      <c r="C6887" t="s">
        <v>11</v>
      </c>
      <c r="D6887" t="s">
        <v>36</v>
      </c>
      <c r="E6887" s="1">
        <v>44539</v>
      </c>
      <c r="F6887" s="4">
        <v>8456</v>
      </c>
      <c r="G6887">
        <v>1050</v>
      </c>
      <c r="H6887" s="3">
        <f>_xlfn.XLOOKUP(sales[[#This Row],[Product]],products[Product],products[Cost per box])*sales[[#This Row],[Boxes]]</f>
        <v>5292</v>
      </c>
      <c r="I6887" s="4">
        <f>sales[[#This Row],[Revenue]]-sales[[#This Row],[Cost]]</f>
        <v>3164</v>
      </c>
    </row>
    <row r="6888" spans="2:9" x14ac:dyDescent="0.25">
      <c r="B6888" t="s">
        <v>49</v>
      </c>
      <c r="C6888" t="s">
        <v>6</v>
      </c>
      <c r="D6888" t="s">
        <v>52</v>
      </c>
      <c r="E6888" s="1">
        <v>44539</v>
      </c>
      <c r="F6888" s="4">
        <v>11130</v>
      </c>
      <c r="G6888">
        <v>980</v>
      </c>
      <c r="H6888" s="3">
        <f>_xlfn.XLOOKUP(sales[[#This Row],[Product]],products[Product],products[Cost per box])*sales[[#This Row],[Boxes]]</f>
        <v>3253.6</v>
      </c>
      <c r="I6888" s="4">
        <f>sales[[#This Row],[Revenue]]-sales[[#This Row],[Cost]]</f>
        <v>7876.4</v>
      </c>
    </row>
    <row r="6889" spans="2:9" x14ac:dyDescent="0.25">
      <c r="B6889" t="s">
        <v>10</v>
      </c>
      <c r="C6889" t="s">
        <v>9</v>
      </c>
      <c r="D6889" t="s">
        <v>38</v>
      </c>
      <c r="E6889" s="1">
        <v>44539</v>
      </c>
      <c r="F6889" s="4">
        <v>5593</v>
      </c>
      <c r="G6889">
        <v>224</v>
      </c>
      <c r="H6889" s="3">
        <f>_xlfn.XLOOKUP(sales[[#This Row],[Product]],products[Product],products[Cost per box])*sales[[#This Row],[Boxes]]</f>
        <v>2226.56</v>
      </c>
      <c r="I6889" s="4">
        <f>sales[[#This Row],[Revenue]]-sales[[#This Row],[Cost]]</f>
        <v>3366.44</v>
      </c>
    </row>
    <row r="6890" spans="2:9" x14ac:dyDescent="0.25">
      <c r="B6890" t="s">
        <v>46</v>
      </c>
      <c r="C6890" t="s">
        <v>21</v>
      </c>
      <c r="D6890" t="s">
        <v>52</v>
      </c>
      <c r="E6890" s="1">
        <v>44539</v>
      </c>
      <c r="F6890" s="4">
        <v>1631</v>
      </c>
      <c r="G6890">
        <v>164</v>
      </c>
      <c r="H6890" s="3">
        <f>_xlfn.XLOOKUP(sales[[#This Row],[Product]],products[Product],products[Cost per box])*sales[[#This Row],[Boxes]]</f>
        <v>544.48</v>
      </c>
      <c r="I6890" s="4">
        <f>sales[[#This Row],[Revenue]]-sales[[#This Row],[Cost]]</f>
        <v>1086.52</v>
      </c>
    </row>
    <row r="6891" spans="2:9" x14ac:dyDescent="0.25">
      <c r="B6891" t="s">
        <v>46</v>
      </c>
      <c r="C6891" t="s">
        <v>9</v>
      </c>
      <c r="D6891" t="s">
        <v>12</v>
      </c>
      <c r="E6891" s="1">
        <v>44539</v>
      </c>
      <c r="F6891" s="4">
        <v>5754</v>
      </c>
      <c r="G6891">
        <v>339</v>
      </c>
      <c r="H6891" s="3">
        <f>_xlfn.XLOOKUP(sales[[#This Row],[Product]],products[Product],products[Cost per box])*sales[[#This Row],[Boxes]]</f>
        <v>2857.77</v>
      </c>
      <c r="I6891" s="4">
        <f>sales[[#This Row],[Revenue]]-sales[[#This Row],[Cost]]</f>
        <v>2896.23</v>
      </c>
    </row>
    <row r="6892" spans="2:9" x14ac:dyDescent="0.25">
      <c r="B6892" t="s">
        <v>54</v>
      </c>
      <c r="C6892" t="s">
        <v>27</v>
      </c>
      <c r="D6892" t="s">
        <v>48</v>
      </c>
      <c r="E6892" s="1">
        <v>44539</v>
      </c>
      <c r="F6892" s="4">
        <v>1449</v>
      </c>
      <c r="G6892">
        <v>54</v>
      </c>
      <c r="H6892" s="3">
        <f>_xlfn.XLOOKUP(sales[[#This Row],[Product]],products[Product],products[Cost per box])*sales[[#This Row],[Boxes]]</f>
        <v>403.92</v>
      </c>
      <c r="I6892" s="4">
        <f>sales[[#This Row],[Revenue]]-sales[[#This Row],[Cost]]</f>
        <v>1045.08</v>
      </c>
    </row>
    <row r="6893" spans="2:9" x14ac:dyDescent="0.25">
      <c r="B6893" t="s">
        <v>25</v>
      </c>
      <c r="C6893" t="s">
        <v>21</v>
      </c>
      <c r="D6893" t="s">
        <v>52</v>
      </c>
      <c r="E6893" s="1">
        <v>44539</v>
      </c>
      <c r="F6893" s="4">
        <v>7063</v>
      </c>
      <c r="G6893">
        <v>589</v>
      </c>
      <c r="H6893" s="3">
        <f>_xlfn.XLOOKUP(sales[[#This Row],[Product]],products[Product],products[Cost per box])*sales[[#This Row],[Boxes]]</f>
        <v>1955.48</v>
      </c>
      <c r="I6893" s="4">
        <f>sales[[#This Row],[Revenue]]-sales[[#This Row],[Cost]]</f>
        <v>5107.5200000000004</v>
      </c>
    </row>
    <row r="6894" spans="2:9" x14ac:dyDescent="0.25">
      <c r="B6894" t="s">
        <v>39</v>
      </c>
      <c r="C6894" t="s">
        <v>6</v>
      </c>
      <c r="D6894" t="s">
        <v>36</v>
      </c>
      <c r="E6894" s="1">
        <v>44539</v>
      </c>
      <c r="F6894" s="4">
        <v>3486</v>
      </c>
      <c r="G6894">
        <v>388</v>
      </c>
      <c r="H6894" s="3">
        <f>_xlfn.XLOOKUP(sales[[#This Row],[Product]],products[Product],products[Cost per box])*sales[[#This Row],[Boxes]]</f>
        <v>1955.52</v>
      </c>
      <c r="I6894" s="4">
        <f>sales[[#This Row],[Revenue]]-sales[[#This Row],[Cost]]</f>
        <v>1530.48</v>
      </c>
    </row>
    <row r="6895" spans="2:9" x14ac:dyDescent="0.25">
      <c r="B6895" t="s">
        <v>55</v>
      </c>
      <c r="C6895" t="s">
        <v>16</v>
      </c>
      <c r="D6895" t="s">
        <v>36</v>
      </c>
      <c r="E6895" s="1">
        <v>44540</v>
      </c>
      <c r="F6895" s="4">
        <v>5887</v>
      </c>
      <c r="G6895">
        <v>655</v>
      </c>
      <c r="H6895" s="3">
        <f>_xlfn.XLOOKUP(sales[[#This Row],[Product]],products[Product],products[Cost per box])*sales[[#This Row],[Boxes]]</f>
        <v>3301.2</v>
      </c>
      <c r="I6895" s="4">
        <f>sales[[#This Row],[Revenue]]-sales[[#This Row],[Cost]]</f>
        <v>2585.8000000000002</v>
      </c>
    </row>
    <row r="6896" spans="2:9" x14ac:dyDescent="0.25">
      <c r="B6896" t="s">
        <v>37</v>
      </c>
      <c r="C6896" t="s">
        <v>11</v>
      </c>
      <c r="D6896" t="s">
        <v>42</v>
      </c>
      <c r="E6896" s="1">
        <v>44540</v>
      </c>
      <c r="F6896" s="4">
        <v>6734</v>
      </c>
      <c r="G6896">
        <v>421</v>
      </c>
      <c r="H6896" s="3">
        <f>_xlfn.XLOOKUP(sales[[#This Row],[Product]],products[Product],products[Cost per box])*sales[[#This Row],[Boxes]]</f>
        <v>1995.5400000000002</v>
      </c>
      <c r="I6896" s="4">
        <f>sales[[#This Row],[Revenue]]-sales[[#This Row],[Cost]]</f>
        <v>4738.46</v>
      </c>
    </row>
    <row r="6897" spans="2:9" x14ac:dyDescent="0.25">
      <c r="B6897" t="s">
        <v>32</v>
      </c>
      <c r="C6897" t="s">
        <v>27</v>
      </c>
      <c r="D6897" t="s">
        <v>22</v>
      </c>
      <c r="E6897" s="1">
        <v>44540</v>
      </c>
      <c r="F6897" s="4">
        <v>4879</v>
      </c>
      <c r="G6897">
        <v>610</v>
      </c>
      <c r="H6897" s="3">
        <f>_xlfn.XLOOKUP(sales[[#This Row],[Product]],products[Product],products[Cost per box])*sales[[#This Row],[Boxes]]</f>
        <v>5014.2000000000007</v>
      </c>
      <c r="I6897" s="4">
        <f>sales[[#This Row],[Revenue]]-sales[[#This Row],[Cost]]</f>
        <v>-135.20000000000073</v>
      </c>
    </row>
    <row r="6898" spans="2:9" x14ac:dyDescent="0.25">
      <c r="B6898" t="s">
        <v>37</v>
      </c>
      <c r="C6898" t="s">
        <v>16</v>
      </c>
      <c r="D6898" t="s">
        <v>52</v>
      </c>
      <c r="E6898" s="1">
        <v>44540</v>
      </c>
      <c r="F6898" s="4">
        <v>7854</v>
      </c>
      <c r="G6898">
        <v>700</v>
      </c>
      <c r="H6898" s="3">
        <f>_xlfn.XLOOKUP(sales[[#This Row],[Product]],products[Product],products[Cost per box])*sales[[#This Row],[Boxes]]</f>
        <v>2324</v>
      </c>
      <c r="I6898" s="4">
        <f>sales[[#This Row],[Revenue]]-sales[[#This Row],[Cost]]</f>
        <v>5530</v>
      </c>
    </row>
    <row r="6899" spans="2:9" x14ac:dyDescent="0.25">
      <c r="B6899" t="s">
        <v>39</v>
      </c>
      <c r="C6899" t="s">
        <v>16</v>
      </c>
      <c r="D6899" t="s">
        <v>47</v>
      </c>
      <c r="E6899" s="1">
        <v>44540</v>
      </c>
      <c r="F6899" s="4">
        <v>11431</v>
      </c>
      <c r="G6899">
        <v>673</v>
      </c>
      <c r="H6899" s="3">
        <f>_xlfn.XLOOKUP(sales[[#This Row],[Product]],products[Product],products[Cost per box])*sales[[#This Row],[Boxes]]</f>
        <v>3539.98</v>
      </c>
      <c r="I6899" s="4">
        <f>sales[[#This Row],[Revenue]]-sales[[#This Row],[Cost]]</f>
        <v>7891.02</v>
      </c>
    </row>
    <row r="6900" spans="2:9" x14ac:dyDescent="0.25">
      <c r="B6900" t="s">
        <v>51</v>
      </c>
      <c r="C6900" t="s">
        <v>16</v>
      </c>
      <c r="D6900" t="s">
        <v>22</v>
      </c>
      <c r="E6900" s="1">
        <v>44540</v>
      </c>
      <c r="F6900" s="4">
        <v>4725</v>
      </c>
      <c r="G6900">
        <v>525</v>
      </c>
      <c r="H6900" s="3">
        <f>_xlfn.XLOOKUP(sales[[#This Row],[Product]],products[Product],products[Cost per box])*sales[[#This Row],[Boxes]]</f>
        <v>4315.5</v>
      </c>
      <c r="I6900" s="4">
        <f>sales[[#This Row],[Revenue]]-sales[[#This Row],[Cost]]</f>
        <v>409.5</v>
      </c>
    </row>
    <row r="6901" spans="2:9" x14ac:dyDescent="0.25">
      <c r="B6901" t="s">
        <v>39</v>
      </c>
      <c r="C6901" t="s">
        <v>27</v>
      </c>
      <c r="D6901" t="s">
        <v>50</v>
      </c>
      <c r="E6901" s="1">
        <v>44540</v>
      </c>
      <c r="F6901" s="4">
        <v>4095</v>
      </c>
      <c r="G6901">
        <v>171</v>
      </c>
      <c r="H6901" s="3">
        <f>_xlfn.XLOOKUP(sales[[#This Row],[Product]],products[Product],products[Cost per box])*sales[[#This Row],[Boxes]]</f>
        <v>2122.11</v>
      </c>
      <c r="I6901" s="4">
        <f>sales[[#This Row],[Revenue]]-sales[[#This Row],[Cost]]</f>
        <v>1972.8899999999999</v>
      </c>
    </row>
    <row r="6902" spans="2:9" x14ac:dyDescent="0.25">
      <c r="B6902" t="s">
        <v>46</v>
      </c>
      <c r="C6902" t="s">
        <v>16</v>
      </c>
      <c r="D6902" t="s">
        <v>14</v>
      </c>
      <c r="E6902" s="1">
        <v>44540</v>
      </c>
      <c r="F6902" s="4">
        <v>210</v>
      </c>
      <c r="G6902">
        <v>35</v>
      </c>
      <c r="H6902" s="3">
        <f>_xlfn.XLOOKUP(sales[[#This Row],[Product]],products[Product],products[Cost per box])*sales[[#This Row],[Boxes]]</f>
        <v>220.85</v>
      </c>
      <c r="I6902" s="4">
        <f>sales[[#This Row],[Revenue]]-sales[[#This Row],[Cost]]</f>
        <v>-10.849999999999994</v>
      </c>
    </row>
    <row r="6903" spans="2:9" x14ac:dyDescent="0.25">
      <c r="B6903" t="s">
        <v>8</v>
      </c>
      <c r="C6903" t="s">
        <v>6</v>
      </c>
      <c r="D6903" t="s">
        <v>17</v>
      </c>
      <c r="E6903" s="1">
        <v>44540</v>
      </c>
      <c r="F6903" s="4">
        <v>5061</v>
      </c>
      <c r="G6903">
        <v>221</v>
      </c>
      <c r="H6903" s="3">
        <f>_xlfn.XLOOKUP(sales[[#This Row],[Product]],products[Product],products[Cost per box])*sales[[#This Row],[Boxes]]</f>
        <v>1502.8</v>
      </c>
      <c r="I6903" s="4">
        <f>sales[[#This Row],[Revenue]]-sales[[#This Row],[Cost]]</f>
        <v>3558.2</v>
      </c>
    </row>
    <row r="6904" spans="2:9" x14ac:dyDescent="0.25">
      <c r="B6904" t="s">
        <v>46</v>
      </c>
      <c r="C6904" t="s">
        <v>21</v>
      </c>
      <c r="D6904" t="s">
        <v>45</v>
      </c>
      <c r="E6904" s="1">
        <v>44540</v>
      </c>
      <c r="F6904" s="4">
        <v>1351</v>
      </c>
      <c r="G6904">
        <v>57</v>
      </c>
      <c r="H6904" s="3">
        <f>_xlfn.XLOOKUP(sales[[#This Row],[Product]],products[Product],products[Cost per box])*sales[[#This Row],[Boxes]]</f>
        <v>440.61</v>
      </c>
      <c r="I6904" s="4">
        <f>sales[[#This Row],[Revenue]]-sales[[#This Row],[Cost]]</f>
        <v>910.39</v>
      </c>
    </row>
    <row r="6905" spans="2:9" x14ac:dyDescent="0.25">
      <c r="B6905" t="s">
        <v>56</v>
      </c>
      <c r="C6905" t="s">
        <v>27</v>
      </c>
      <c r="D6905" t="s">
        <v>42</v>
      </c>
      <c r="E6905" s="1">
        <v>44540</v>
      </c>
      <c r="F6905" s="4">
        <v>4886</v>
      </c>
      <c r="G6905">
        <v>326</v>
      </c>
      <c r="H6905" s="3">
        <f>_xlfn.XLOOKUP(sales[[#This Row],[Product]],products[Product],products[Cost per box])*sales[[#This Row],[Boxes]]</f>
        <v>1545.24</v>
      </c>
      <c r="I6905" s="4">
        <f>sales[[#This Row],[Revenue]]-sales[[#This Row],[Cost]]</f>
        <v>3340.76</v>
      </c>
    </row>
    <row r="6906" spans="2:9" x14ac:dyDescent="0.25">
      <c r="B6906" t="s">
        <v>32</v>
      </c>
      <c r="C6906" t="s">
        <v>16</v>
      </c>
      <c r="D6906" t="s">
        <v>47</v>
      </c>
      <c r="E6906" s="1">
        <v>44540</v>
      </c>
      <c r="F6906" s="4">
        <v>4480</v>
      </c>
      <c r="G6906">
        <v>299</v>
      </c>
      <c r="H6906" s="3">
        <f>_xlfn.XLOOKUP(sales[[#This Row],[Product]],products[Product],products[Cost per box])*sales[[#This Row],[Boxes]]</f>
        <v>1572.74</v>
      </c>
      <c r="I6906" s="4">
        <f>sales[[#This Row],[Revenue]]-sales[[#This Row],[Cost]]</f>
        <v>2907.26</v>
      </c>
    </row>
    <row r="6907" spans="2:9" x14ac:dyDescent="0.25">
      <c r="B6907" t="s">
        <v>32</v>
      </c>
      <c r="C6907" t="s">
        <v>9</v>
      </c>
      <c r="D6907" t="s">
        <v>26</v>
      </c>
      <c r="E6907" s="1">
        <v>44540</v>
      </c>
      <c r="F6907" s="4">
        <v>6573</v>
      </c>
      <c r="G6907">
        <v>548</v>
      </c>
      <c r="H6907" s="3">
        <f>_xlfn.XLOOKUP(sales[[#This Row],[Product]],products[Product],products[Cost per box])*sales[[#This Row],[Boxes]]</f>
        <v>3523.64</v>
      </c>
      <c r="I6907" s="4">
        <f>sales[[#This Row],[Revenue]]-sales[[#This Row],[Cost]]</f>
        <v>3049.36</v>
      </c>
    </row>
    <row r="6908" spans="2:9" x14ac:dyDescent="0.25">
      <c r="B6908" t="s">
        <v>54</v>
      </c>
      <c r="C6908" t="s">
        <v>27</v>
      </c>
      <c r="D6908" t="s">
        <v>38</v>
      </c>
      <c r="E6908" s="1">
        <v>44543</v>
      </c>
      <c r="F6908" s="4">
        <v>371</v>
      </c>
      <c r="G6908">
        <v>15</v>
      </c>
      <c r="H6908" s="3">
        <f>_xlfn.XLOOKUP(sales[[#This Row],[Product]],products[Product],products[Cost per box])*sales[[#This Row],[Boxes]]</f>
        <v>149.1</v>
      </c>
      <c r="I6908" s="4">
        <f>sales[[#This Row],[Revenue]]-sales[[#This Row],[Cost]]</f>
        <v>221.9</v>
      </c>
    </row>
    <row r="6909" spans="2:9" x14ac:dyDescent="0.25">
      <c r="B6909" t="s">
        <v>56</v>
      </c>
      <c r="C6909" t="s">
        <v>27</v>
      </c>
      <c r="D6909" t="s">
        <v>26</v>
      </c>
      <c r="E6909" s="1">
        <v>44543</v>
      </c>
      <c r="F6909" s="4">
        <v>469</v>
      </c>
      <c r="G6909">
        <v>43</v>
      </c>
      <c r="H6909" s="3">
        <f>_xlfn.XLOOKUP(sales[[#This Row],[Product]],products[Product],products[Cost per box])*sales[[#This Row],[Boxes]]</f>
        <v>276.49</v>
      </c>
      <c r="I6909" s="4">
        <f>sales[[#This Row],[Revenue]]-sales[[#This Row],[Cost]]</f>
        <v>192.51</v>
      </c>
    </row>
    <row r="6910" spans="2:9" x14ac:dyDescent="0.25">
      <c r="B6910" t="s">
        <v>34</v>
      </c>
      <c r="C6910" t="s">
        <v>9</v>
      </c>
      <c r="D6910" t="s">
        <v>45</v>
      </c>
      <c r="E6910" s="1">
        <v>44543</v>
      </c>
      <c r="F6910" s="4">
        <v>1043</v>
      </c>
      <c r="G6910">
        <v>48</v>
      </c>
      <c r="H6910" s="3">
        <f>_xlfn.XLOOKUP(sales[[#This Row],[Product]],products[Product],products[Cost per box])*sales[[#This Row],[Boxes]]</f>
        <v>371.04</v>
      </c>
      <c r="I6910" s="4">
        <f>sales[[#This Row],[Revenue]]-sales[[#This Row],[Cost]]</f>
        <v>671.96</v>
      </c>
    </row>
    <row r="6911" spans="2:9" x14ac:dyDescent="0.25">
      <c r="B6911" t="s">
        <v>41</v>
      </c>
      <c r="C6911" t="s">
        <v>27</v>
      </c>
      <c r="D6911" t="s">
        <v>42</v>
      </c>
      <c r="E6911" s="1">
        <v>44543</v>
      </c>
      <c r="F6911" s="4">
        <v>7721</v>
      </c>
      <c r="G6911">
        <v>515</v>
      </c>
      <c r="H6911" s="3">
        <f>_xlfn.XLOOKUP(sales[[#This Row],[Product]],products[Product],products[Cost per box])*sales[[#This Row],[Boxes]]</f>
        <v>2441.1</v>
      </c>
      <c r="I6911" s="4">
        <f>sales[[#This Row],[Revenue]]-sales[[#This Row],[Cost]]</f>
        <v>5279.9</v>
      </c>
    </row>
    <row r="6912" spans="2:9" x14ac:dyDescent="0.25">
      <c r="B6912" t="s">
        <v>56</v>
      </c>
      <c r="C6912" t="s">
        <v>11</v>
      </c>
      <c r="D6912" t="s">
        <v>26</v>
      </c>
      <c r="E6912" s="1">
        <v>44543</v>
      </c>
      <c r="F6912" s="4">
        <v>2359</v>
      </c>
      <c r="G6912">
        <v>197</v>
      </c>
      <c r="H6912" s="3">
        <f>_xlfn.XLOOKUP(sales[[#This Row],[Product]],products[Product],products[Cost per box])*sales[[#This Row],[Boxes]]</f>
        <v>1266.71</v>
      </c>
      <c r="I6912" s="4">
        <f>sales[[#This Row],[Revenue]]-sales[[#This Row],[Cost]]</f>
        <v>1092.29</v>
      </c>
    </row>
    <row r="6913" spans="2:9" x14ac:dyDescent="0.25">
      <c r="B6913" t="s">
        <v>20</v>
      </c>
      <c r="C6913" t="s">
        <v>16</v>
      </c>
      <c r="D6913" t="s">
        <v>47</v>
      </c>
      <c r="E6913" s="1">
        <v>44543</v>
      </c>
      <c r="F6913" s="4">
        <v>5460</v>
      </c>
      <c r="G6913">
        <v>342</v>
      </c>
      <c r="H6913" s="3">
        <f>_xlfn.XLOOKUP(sales[[#This Row],[Product]],products[Product],products[Cost per box])*sales[[#This Row],[Boxes]]</f>
        <v>1798.9199999999998</v>
      </c>
      <c r="I6913" s="4">
        <f>sales[[#This Row],[Revenue]]-sales[[#This Row],[Cost]]</f>
        <v>3661.08</v>
      </c>
    </row>
    <row r="6914" spans="2:9" x14ac:dyDescent="0.25">
      <c r="B6914" t="s">
        <v>10</v>
      </c>
      <c r="C6914" t="s">
        <v>21</v>
      </c>
      <c r="D6914" t="s">
        <v>45</v>
      </c>
      <c r="E6914" s="1">
        <v>44543</v>
      </c>
      <c r="F6914" s="4">
        <v>7595</v>
      </c>
      <c r="G6914">
        <v>346</v>
      </c>
      <c r="H6914" s="3">
        <f>_xlfn.XLOOKUP(sales[[#This Row],[Product]],products[Product],products[Cost per box])*sales[[#This Row],[Boxes]]</f>
        <v>2674.58</v>
      </c>
      <c r="I6914" s="4">
        <f>sales[[#This Row],[Revenue]]-sales[[#This Row],[Cost]]</f>
        <v>4920.42</v>
      </c>
    </row>
    <row r="6915" spans="2:9" x14ac:dyDescent="0.25">
      <c r="B6915" t="s">
        <v>25</v>
      </c>
      <c r="C6915" t="s">
        <v>21</v>
      </c>
      <c r="D6915" t="s">
        <v>14</v>
      </c>
      <c r="E6915" s="1">
        <v>44543</v>
      </c>
      <c r="F6915" s="4">
        <v>1106</v>
      </c>
      <c r="G6915">
        <v>185</v>
      </c>
      <c r="H6915" s="3">
        <f>_xlfn.XLOOKUP(sales[[#This Row],[Product]],products[Product],products[Cost per box])*sales[[#This Row],[Boxes]]</f>
        <v>1167.3499999999999</v>
      </c>
      <c r="I6915" s="4">
        <f>sales[[#This Row],[Revenue]]-sales[[#This Row],[Cost]]</f>
        <v>-61.349999999999909</v>
      </c>
    </row>
    <row r="6916" spans="2:9" x14ac:dyDescent="0.25">
      <c r="B6916" t="s">
        <v>39</v>
      </c>
      <c r="C6916" t="s">
        <v>21</v>
      </c>
      <c r="D6916" t="s">
        <v>44</v>
      </c>
      <c r="E6916" s="1">
        <v>44543</v>
      </c>
      <c r="F6916" s="4">
        <v>1050</v>
      </c>
      <c r="G6916">
        <v>44</v>
      </c>
      <c r="H6916" s="3">
        <f>_xlfn.XLOOKUP(sales[[#This Row],[Product]],products[Product],products[Cost per box])*sales[[#This Row],[Boxes]]</f>
        <v>421.08000000000004</v>
      </c>
      <c r="I6916" s="4">
        <f>sales[[#This Row],[Revenue]]-sales[[#This Row],[Cost]]</f>
        <v>628.91999999999996</v>
      </c>
    </row>
    <row r="6917" spans="2:9" x14ac:dyDescent="0.25">
      <c r="B6917" t="s">
        <v>55</v>
      </c>
      <c r="C6917" t="s">
        <v>16</v>
      </c>
      <c r="D6917" t="s">
        <v>44</v>
      </c>
      <c r="E6917" s="1">
        <v>44543</v>
      </c>
      <c r="F6917" s="4">
        <v>2618</v>
      </c>
      <c r="G6917">
        <v>114</v>
      </c>
      <c r="H6917" s="3">
        <f>_xlfn.XLOOKUP(sales[[#This Row],[Product]],products[Product],products[Cost per box])*sales[[#This Row],[Boxes]]</f>
        <v>1090.98</v>
      </c>
      <c r="I6917" s="4">
        <f>sales[[#This Row],[Revenue]]-sales[[#This Row],[Cost]]</f>
        <v>1527.02</v>
      </c>
    </row>
    <row r="6918" spans="2:9" x14ac:dyDescent="0.25">
      <c r="B6918" t="s">
        <v>49</v>
      </c>
      <c r="C6918" t="s">
        <v>11</v>
      </c>
      <c r="D6918" t="s">
        <v>42</v>
      </c>
      <c r="E6918" s="1">
        <v>44543</v>
      </c>
      <c r="F6918" s="4">
        <v>2947</v>
      </c>
      <c r="G6918">
        <v>197</v>
      </c>
      <c r="H6918" s="3">
        <f>_xlfn.XLOOKUP(sales[[#This Row],[Product]],products[Product],products[Cost per box])*sales[[#This Row],[Boxes]]</f>
        <v>933.78000000000009</v>
      </c>
      <c r="I6918" s="4">
        <f>sales[[#This Row],[Revenue]]-sales[[#This Row],[Cost]]</f>
        <v>2013.2199999999998</v>
      </c>
    </row>
    <row r="6919" spans="2:9" x14ac:dyDescent="0.25">
      <c r="B6919" t="s">
        <v>51</v>
      </c>
      <c r="C6919" t="s">
        <v>9</v>
      </c>
      <c r="D6919" t="s">
        <v>28</v>
      </c>
      <c r="E6919" s="1">
        <v>44543</v>
      </c>
      <c r="F6919" s="4">
        <v>10290</v>
      </c>
      <c r="G6919">
        <v>1470</v>
      </c>
      <c r="H6919" s="3">
        <f>_xlfn.XLOOKUP(sales[[#This Row],[Product]],products[Product],products[Cost per box])*sales[[#This Row],[Boxes]]</f>
        <v>4057.2</v>
      </c>
      <c r="I6919" s="4">
        <f>sales[[#This Row],[Revenue]]-sales[[#This Row],[Cost]]</f>
        <v>6232.8</v>
      </c>
    </row>
    <row r="6920" spans="2:9" x14ac:dyDescent="0.25">
      <c r="B6920" t="s">
        <v>13</v>
      </c>
      <c r="C6920" t="s">
        <v>6</v>
      </c>
      <c r="D6920" t="s">
        <v>48</v>
      </c>
      <c r="E6920" s="1">
        <v>44543</v>
      </c>
      <c r="F6920" s="4">
        <v>9548</v>
      </c>
      <c r="G6920">
        <v>368</v>
      </c>
      <c r="H6920" s="3">
        <f>_xlfn.XLOOKUP(sales[[#This Row],[Product]],products[Product],products[Cost per box])*sales[[#This Row],[Boxes]]</f>
        <v>2752.6400000000003</v>
      </c>
      <c r="I6920" s="4">
        <f>sales[[#This Row],[Revenue]]-sales[[#This Row],[Cost]]</f>
        <v>6795.36</v>
      </c>
    </row>
    <row r="6921" spans="2:9" x14ac:dyDescent="0.25">
      <c r="B6921" t="s">
        <v>23</v>
      </c>
      <c r="C6921" t="s">
        <v>6</v>
      </c>
      <c r="D6921" t="s">
        <v>48</v>
      </c>
      <c r="E6921" s="1">
        <v>44543</v>
      </c>
      <c r="F6921" s="4">
        <v>8666</v>
      </c>
      <c r="G6921">
        <v>347</v>
      </c>
      <c r="H6921" s="3">
        <f>_xlfn.XLOOKUP(sales[[#This Row],[Product]],products[Product],products[Cost per box])*sales[[#This Row],[Boxes]]</f>
        <v>2595.56</v>
      </c>
      <c r="I6921" s="4">
        <f>sales[[#This Row],[Revenue]]-sales[[#This Row],[Cost]]</f>
        <v>6070.4400000000005</v>
      </c>
    </row>
    <row r="6922" spans="2:9" x14ac:dyDescent="0.25">
      <c r="B6922" t="s">
        <v>8</v>
      </c>
      <c r="C6922" t="s">
        <v>11</v>
      </c>
      <c r="D6922" t="s">
        <v>14</v>
      </c>
      <c r="E6922" s="1">
        <v>44543</v>
      </c>
      <c r="F6922" s="4">
        <v>3598</v>
      </c>
      <c r="G6922">
        <v>514</v>
      </c>
      <c r="H6922" s="3">
        <f>_xlfn.XLOOKUP(sales[[#This Row],[Product]],products[Product],products[Cost per box])*sales[[#This Row],[Boxes]]</f>
        <v>3243.3399999999997</v>
      </c>
      <c r="I6922" s="4">
        <f>sales[[#This Row],[Revenue]]-sales[[#This Row],[Cost]]</f>
        <v>354.66000000000031</v>
      </c>
    </row>
    <row r="6923" spans="2:9" x14ac:dyDescent="0.25">
      <c r="B6923" t="s">
        <v>37</v>
      </c>
      <c r="C6923" t="s">
        <v>9</v>
      </c>
      <c r="D6923" t="s">
        <v>19</v>
      </c>
      <c r="E6923" s="1">
        <v>44543</v>
      </c>
      <c r="F6923" s="4">
        <v>13608</v>
      </c>
      <c r="G6923">
        <v>840</v>
      </c>
      <c r="H6923" s="3">
        <f>_xlfn.XLOOKUP(sales[[#This Row],[Product]],products[Product],products[Cost per box])*sales[[#This Row],[Boxes]]</f>
        <v>8593.2000000000007</v>
      </c>
      <c r="I6923" s="4">
        <f>sales[[#This Row],[Revenue]]-sales[[#This Row],[Cost]]</f>
        <v>5014.7999999999993</v>
      </c>
    </row>
    <row r="6924" spans="2:9" x14ac:dyDescent="0.25">
      <c r="B6924" t="s">
        <v>51</v>
      </c>
      <c r="C6924" t="s">
        <v>27</v>
      </c>
      <c r="D6924" t="s">
        <v>36</v>
      </c>
      <c r="E6924" s="1">
        <v>44543</v>
      </c>
      <c r="F6924" s="4">
        <v>2408</v>
      </c>
      <c r="G6924">
        <v>301</v>
      </c>
      <c r="H6924" s="3">
        <f>_xlfn.XLOOKUP(sales[[#This Row],[Product]],products[Product],products[Cost per box])*sales[[#This Row],[Boxes]]</f>
        <v>1517.04</v>
      </c>
      <c r="I6924" s="4">
        <f>sales[[#This Row],[Revenue]]-sales[[#This Row],[Cost]]</f>
        <v>890.96</v>
      </c>
    </row>
    <row r="6925" spans="2:9" x14ac:dyDescent="0.25">
      <c r="B6925" t="s">
        <v>37</v>
      </c>
      <c r="C6925" t="s">
        <v>6</v>
      </c>
      <c r="D6925" t="s">
        <v>48</v>
      </c>
      <c r="E6925" s="1">
        <v>44543</v>
      </c>
      <c r="F6925" s="4">
        <v>5656</v>
      </c>
      <c r="G6925">
        <v>210</v>
      </c>
      <c r="H6925" s="3">
        <f>_xlfn.XLOOKUP(sales[[#This Row],[Product]],products[Product],products[Cost per box])*sales[[#This Row],[Boxes]]</f>
        <v>1570.8000000000002</v>
      </c>
      <c r="I6925" s="4">
        <f>sales[[#This Row],[Revenue]]-sales[[#This Row],[Cost]]</f>
        <v>4085.2</v>
      </c>
    </row>
    <row r="6926" spans="2:9" x14ac:dyDescent="0.25">
      <c r="B6926" t="s">
        <v>15</v>
      </c>
      <c r="C6926" t="s">
        <v>9</v>
      </c>
      <c r="D6926" t="s">
        <v>48</v>
      </c>
      <c r="E6926" s="1">
        <v>44543</v>
      </c>
      <c r="F6926" s="4">
        <v>9730</v>
      </c>
      <c r="G6926">
        <v>361</v>
      </c>
      <c r="H6926" s="3">
        <f>_xlfn.XLOOKUP(sales[[#This Row],[Product]],products[Product],products[Cost per box])*sales[[#This Row],[Boxes]]</f>
        <v>2700.28</v>
      </c>
      <c r="I6926" s="4">
        <f>sales[[#This Row],[Revenue]]-sales[[#This Row],[Cost]]</f>
        <v>7029.7199999999993</v>
      </c>
    </row>
    <row r="6927" spans="2:9" x14ac:dyDescent="0.25">
      <c r="B6927" t="s">
        <v>15</v>
      </c>
      <c r="C6927" t="s">
        <v>6</v>
      </c>
      <c r="D6927" t="s">
        <v>45</v>
      </c>
      <c r="E6927" s="1">
        <v>44543</v>
      </c>
      <c r="F6927" s="4">
        <v>13475</v>
      </c>
      <c r="G6927">
        <v>562</v>
      </c>
      <c r="H6927" s="3">
        <f>_xlfn.XLOOKUP(sales[[#This Row],[Product]],products[Product],products[Cost per box])*sales[[#This Row],[Boxes]]</f>
        <v>4344.26</v>
      </c>
      <c r="I6927" s="4">
        <f>sales[[#This Row],[Revenue]]-sales[[#This Row],[Cost]]</f>
        <v>9130.74</v>
      </c>
    </row>
    <row r="6928" spans="2:9" x14ac:dyDescent="0.25">
      <c r="B6928" t="s">
        <v>8</v>
      </c>
      <c r="C6928" t="s">
        <v>9</v>
      </c>
      <c r="D6928" t="s">
        <v>14</v>
      </c>
      <c r="E6928" s="1">
        <v>44543</v>
      </c>
      <c r="F6928" s="4">
        <v>4109</v>
      </c>
      <c r="G6928">
        <v>685</v>
      </c>
      <c r="H6928" s="3">
        <f>_xlfn.XLOOKUP(sales[[#This Row],[Product]],products[Product],products[Cost per box])*sales[[#This Row],[Boxes]]</f>
        <v>4322.3499999999995</v>
      </c>
      <c r="I6928" s="4">
        <f>sales[[#This Row],[Revenue]]-sales[[#This Row],[Cost]]</f>
        <v>-213.34999999999945</v>
      </c>
    </row>
    <row r="6929" spans="2:9" x14ac:dyDescent="0.25">
      <c r="B6929" t="s">
        <v>5</v>
      </c>
      <c r="C6929" t="s">
        <v>6</v>
      </c>
      <c r="D6929" t="s">
        <v>47</v>
      </c>
      <c r="E6929" s="1">
        <v>44543</v>
      </c>
      <c r="F6929" s="4">
        <v>5054</v>
      </c>
      <c r="G6929">
        <v>316</v>
      </c>
      <c r="H6929" s="3">
        <f>_xlfn.XLOOKUP(sales[[#This Row],[Product]],products[Product],products[Cost per box])*sales[[#This Row],[Boxes]]</f>
        <v>1662.1599999999999</v>
      </c>
      <c r="I6929" s="4">
        <f>sales[[#This Row],[Revenue]]-sales[[#This Row],[Cost]]</f>
        <v>3391.84</v>
      </c>
    </row>
    <row r="6930" spans="2:9" x14ac:dyDescent="0.25">
      <c r="B6930" t="s">
        <v>37</v>
      </c>
      <c r="C6930" t="s">
        <v>16</v>
      </c>
      <c r="D6930" t="s">
        <v>47</v>
      </c>
      <c r="E6930" s="1">
        <v>44543</v>
      </c>
      <c r="F6930" s="4">
        <v>11228</v>
      </c>
      <c r="G6930">
        <v>700</v>
      </c>
      <c r="H6930" s="3">
        <f>_xlfn.XLOOKUP(sales[[#This Row],[Product]],products[Product],products[Cost per box])*sales[[#This Row],[Boxes]]</f>
        <v>3682</v>
      </c>
      <c r="I6930" s="4">
        <f>sales[[#This Row],[Revenue]]-sales[[#This Row],[Cost]]</f>
        <v>7546</v>
      </c>
    </row>
    <row r="6931" spans="2:9" x14ac:dyDescent="0.25">
      <c r="B6931" t="s">
        <v>10</v>
      </c>
      <c r="C6931" t="s">
        <v>9</v>
      </c>
      <c r="D6931" t="s">
        <v>19</v>
      </c>
      <c r="E6931" s="1">
        <v>44543</v>
      </c>
      <c r="F6931" s="4">
        <v>4550</v>
      </c>
      <c r="G6931">
        <v>253</v>
      </c>
      <c r="H6931" s="3">
        <f>_xlfn.XLOOKUP(sales[[#This Row],[Product]],products[Product],products[Cost per box])*sales[[#This Row],[Boxes]]</f>
        <v>2588.19</v>
      </c>
      <c r="I6931" s="4">
        <f>sales[[#This Row],[Revenue]]-sales[[#This Row],[Cost]]</f>
        <v>1961.81</v>
      </c>
    </row>
    <row r="6932" spans="2:9" x14ac:dyDescent="0.25">
      <c r="B6932" t="s">
        <v>55</v>
      </c>
      <c r="C6932" t="s">
        <v>11</v>
      </c>
      <c r="D6932" t="s">
        <v>30</v>
      </c>
      <c r="E6932" s="1">
        <v>44543</v>
      </c>
      <c r="F6932" s="4">
        <v>14700</v>
      </c>
      <c r="G6932">
        <v>840</v>
      </c>
      <c r="H6932" s="3">
        <f>_xlfn.XLOOKUP(sales[[#This Row],[Product]],products[Product],products[Cost per box])*sales[[#This Row],[Boxes]]</f>
        <v>3091.2000000000003</v>
      </c>
      <c r="I6932" s="4">
        <f>sales[[#This Row],[Revenue]]-sales[[#This Row],[Cost]]</f>
        <v>11608.8</v>
      </c>
    </row>
    <row r="6933" spans="2:9" x14ac:dyDescent="0.25">
      <c r="B6933" t="s">
        <v>55</v>
      </c>
      <c r="C6933" t="s">
        <v>21</v>
      </c>
      <c r="D6933" t="s">
        <v>22</v>
      </c>
      <c r="E6933" s="1">
        <v>44543</v>
      </c>
      <c r="F6933" s="4">
        <v>266</v>
      </c>
      <c r="G6933">
        <v>30</v>
      </c>
      <c r="H6933" s="3">
        <f>_xlfn.XLOOKUP(sales[[#This Row],[Product]],products[Product],products[Cost per box])*sales[[#This Row],[Boxes]]</f>
        <v>246.60000000000002</v>
      </c>
      <c r="I6933" s="4">
        <f>sales[[#This Row],[Revenue]]-sales[[#This Row],[Cost]]</f>
        <v>19.399999999999977</v>
      </c>
    </row>
    <row r="6934" spans="2:9" x14ac:dyDescent="0.25">
      <c r="B6934" t="s">
        <v>20</v>
      </c>
      <c r="C6934" t="s">
        <v>11</v>
      </c>
      <c r="D6934" t="s">
        <v>45</v>
      </c>
      <c r="E6934" s="1">
        <v>44543</v>
      </c>
      <c r="F6934" s="4">
        <v>3297</v>
      </c>
      <c r="G6934">
        <v>138</v>
      </c>
      <c r="H6934" s="3">
        <f>_xlfn.XLOOKUP(sales[[#This Row],[Product]],products[Product],products[Cost per box])*sales[[#This Row],[Boxes]]</f>
        <v>1066.74</v>
      </c>
      <c r="I6934" s="4">
        <f>sales[[#This Row],[Revenue]]-sales[[#This Row],[Cost]]</f>
        <v>2230.2600000000002</v>
      </c>
    </row>
    <row r="6935" spans="2:9" x14ac:dyDescent="0.25">
      <c r="B6935" t="s">
        <v>55</v>
      </c>
      <c r="C6935" t="s">
        <v>11</v>
      </c>
      <c r="D6935" t="s">
        <v>42</v>
      </c>
      <c r="E6935" s="1">
        <v>44543</v>
      </c>
      <c r="F6935" s="4">
        <v>14959</v>
      </c>
      <c r="G6935">
        <v>980</v>
      </c>
      <c r="H6935" s="3">
        <f>_xlfn.XLOOKUP(sales[[#This Row],[Product]],products[Product],products[Cost per box])*sales[[#This Row],[Boxes]]</f>
        <v>4645.2</v>
      </c>
      <c r="I6935" s="4">
        <f>sales[[#This Row],[Revenue]]-sales[[#This Row],[Cost]]</f>
        <v>10313.799999999999</v>
      </c>
    </row>
    <row r="6936" spans="2:9" x14ac:dyDescent="0.25">
      <c r="B6936" t="s">
        <v>23</v>
      </c>
      <c r="C6936" t="s">
        <v>21</v>
      </c>
      <c r="D6936" t="s">
        <v>35</v>
      </c>
      <c r="E6936" s="1">
        <v>44543</v>
      </c>
      <c r="F6936" s="4">
        <v>322</v>
      </c>
      <c r="G6936">
        <v>17</v>
      </c>
      <c r="H6936" s="3">
        <f>_xlfn.XLOOKUP(sales[[#This Row],[Product]],products[Product],products[Cost per box])*sales[[#This Row],[Boxes]]</f>
        <v>45.05</v>
      </c>
      <c r="I6936" s="4">
        <f>sales[[#This Row],[Revenue]]-sales[[#This Row],[Cost]]</f>
        <v>276.95</v>
      </c>
    </row>
    <row r="6937" spans="2:9" x14ac:dyDescent="0.25">
      <c r="B6937" t="s">
        <v>18</v>
      </c>
      <c r="C6937" t="s">
        <v>21</v>
      </c>
      <c r="D6937" t="s">
        <v>24</v>
      </c>
      <c r="E6937" s="1">
        <v>44543</v>
      </c>
      <c r="F6937" s="4">
        <v>2135</v>
      </c>
      <c r="G6937">
        <v>113</v>
      </c>
      <c r="H6937" s="3">
        <f>_xlfn.XLOOKUP(sales[[#This Row],[Product]],products[Product],products[Cost per box])*sales[[#This Row],[Boxes]]</f>
        <v>1187.6299999999999</v>
      </c>
      <c r="I6937" s="4">
        <f>sales[[#This Row],[Revenue]]-sales[[#This Row],[Cost]]</f>
        <v>947.37000000000012</v>
      </c>
    </row>
    <row r="6938" spans="2:9" x14ac:dyDescent="0.25">
      <c r="B6938" t="s">
        <v>15</v>
      </c>
      <c r="C6938" t="s">
        <v>11</v>
      </c>
      <c r="D6938" t="s">
        <v>31</v>
      </c>
      <c r="E6938" s="1">
        <v>44543</v>
      </c>
      <c r="F6938" s="4">
        <v>17073</v>
      </c>
      <c r="G6938">
        <v>1190</v>
      </c>
      <c r="H6938" s="3">
        <f>_xlfn.XLOOKUP(sales[[#This Row],[Product]],products[Product],products[Cost per box])*sales[[#This Row],[Boxes]]</f>
        <v>6806.7999999999993</v>
      </c>
      <c r="I6938" s="4">
        <f>sales[[#This Row],[Revenue]]-sales[[#This Row],[Cost]]</f>
        <v>10266.200000000001</v>
      </c>
    </row>
    <row r="6939" spans="2:9" x14ac:dyDescent="0.25">
      <c r="B6939" t="s">
        <v>18</v>
      </c>
      <c r="C6939" t="s">
        <v>11</v>
      </c>
      <c r="D6939" t="s">
        <v>50</v>
      </c>
      <c r="E6939" s="1">
        <v>44543</v>
      </c>
      <c r="F6939" s="4">
        <v>3010</v>
      </c>
      <c r="G6939">
        <v>126</v>
      </c>
      <c r="H6939" s="3">
        <f>_xlfn.XLOOKUP(sales[[#This Row],[Product]],products[Product],products[Cost per box])*sales[[#This Row],[Boxes]]</f>
        <v>1563.66</v>
      </c>
      <c r="I6939" s="4">
        <f>sales[[#This Row],[Revenue]]-sales[[#This Row],[Cost]]</f>
        <v>1446.34</v>
      </c>
    </row>
    <row r="6940" spans="2:9" x14ac:dyDescent="0.25">
      <c r="B6940" t="s">
        <v>49</v>
      </c>
      <c r="C6940" t="s">
        <v>6</v>
      </c>
      <c r="D6940" t="s">
        <v>7</v>
      </c>
      <c r="E6940" s="1">
        <v>44543</v>
      </c>
      <c r="F6940" s="4">
        <v>4522</v>
      </c>
      <c r="G6940">
        <v>302</v>
      </c>
      <c r="H6940" s="3">
        <f>_xlfn.XLOOKUP(sales[[#This Row],[Product]],products[Product],products[Cost per box])*sales[[#This Row],[Boxes]]</f>
        <v>1555.3000000000002</v>
      </c>
      <c r="I6940" s="4">
        <f>sales[[#This Row],[Revenue]]-sales[[#This Row],[Cost]]</f>
        <v>2966.7</v>
      </c>
    </row>
    <row r="6941" spans="2:9" x14ac:dyDescent="0.25">
      <c r="B6941" t="s">
        <v>37</v>
      </c>
      <c r="C6941" t="s">
        <v>11</v>
      </c>
      <c r="D6941" t="s">
        <v>31</v>
      </c>
      <c r="E6941" s="1">
        <v>44544</v>
      </c>
      <c r="F6941" s="4">
        <v>5068</v>
      </c>
      <c r="G6941">
        <v>423</v>
      </c>
      <c r="H6941" s="3">
        <f>_xlfn.XLOOKUP(sales[[#This Row],[Product]],products[Product],products[Cost per box])*sales[[#This Row],[Boxes]]</f>
        <v>2419.56</v>
      </c>
      <c r="I6941" s="4">
        <f>sales[[#This Row],[Revenue]]-sales[[#This Row],[Cost]]</f>
        <v>2648.44</v>
      </c>
    </row>
    <row r="6942" spans="2:9" x14ac:dyDescent="0.25">
      <c r="B6942" t="s">
        <v>23</v>
      </c>
      <c r="C6942" t="s">
        <v>21</v>
      </c>
      <c r="D6942" t="s">
        <v>45</v>
      </c>
      <c r="E6942" s="1">
        <v>44544</v>
      </c>
      <c r="F6942" s="4">
        <v>3591</v>
      </c>
      <c r="G6942">
        <v>164</v>
      </c>
      <c r="H6942" s="3">
        <f>_xlfn.XLOOKUP(sales[[#This Row],[Product]],products[Product],products[Cost per box])*sales[[#This Row],[Boxes]]</f>
        <v>1267.72</v>
      </c>
      <c r="I6942" s="4">
        <f>sales[[#This Row],[Revenue]]-sales[[#This Row],[Cost]]</f>
        <v>2323.2799999999997</v>
      </c>
    </row>
    <row r="6943" spans="2:9" x14ac:dyDescent="0.25">
      <c r="B6943" t="s">
        <v>40</v>
      </c>
      <c r="C6943" t="s">
        <v>9</v>
      </c>
      <c r="D6943" t="s">
        <v>43</v>
      </c>
      <c r="E6943" s="1">
        <v>44544</v>
      </c>
      <c r="F6943" s="4">
        <v>2702</v>
      </c>
      <c r="G6943">
        <v>136</v>
      </c>
      <c r="H6943" s="3">
        <f>_xlfn.XLOOKUP(sales[[#This Row],[Product]],products[Product],products[Cost per box])*sales[[#This Row],[Boxes]]</f>
        <v>523.6</v>
      </c>
      <c r="I6943" s="4">
        <f>sales[[#This Row],[Revenue]]-sales[[#This Row],[Cost]]</f>
        <v>2178.4</v>
      </c>
    </row>
    <row r="6944" spans="2:9" x14ac:dyDescent="0.25">
      <c r="B6944" t="s">
        <v>33</v>
      </c>
      <c r="C6944" t="s">
        <v>16</v>
      </c>
      <c r="D6944" t="s">
        <v>30</v>
      </c>
      <c r="E6944" s="1">
        <v>44544</v>
      </c>
      <c r="F6944" s="4">
        <v>12817</v>
      </c>
      <c r="G6944">
        <v>641</v>
      </c>
      <c r="H6944" s="3">
        <f>_xlfn.XLOOKUP(sales[[#This Row],[Product]],products[Product],products[Cost per box])*sales[[#This Row],[Boxes]]</f>
        <v>2358.88</v>
      </c>
      <c r="I6944" s="4">
        <f>sales[[#This Row],[Revenue]]-sales[[#This Row],[Cost]]</f>
        <v>10458.119999999999</v>
      </c>
    </row>
    <row r="6945" spans="2:9" x14ac:dyDescent="0.25">
      <c r="B6945" t="s">
        <v>13</v>
      </c>
      <c r="C6945" t="s">
        <v>16</v>
      </c>
      <c r="D6945" t="s">
        <v>35</v>
      </c>
      <c r="E6945" s="1">
        <v>44544</v>
      </c>
      <c r="F6945" s="4">
        <v>3465</v>
      </c>
      <c r="G6945">
        <v>183</v>
      </c>
      <c r="H6945" s="3">
        <f>_xlfn.XLOOKUP(sales[[#This Row],[Product]],products[Product],products[Cost per box])*sales[[#This Row],[Boxes]]</f>
        <v>484.95</v>
      </c>
      <c r="I6945" s="4">
        <f>sales[[#This Row],[Revenue]]-sales[[#This Row],[Cost]]</f>
        <v>2980.05</v>
      </c>
    </row>
    <row r="6946" spans="2:9" x14ac:dyDescent="0.25">
      <c r="B6946" t="s">
        <v>5</v>
      </c>
      <c r="C6946" t="s">
        <v>16</v>
      </c>
      <c r="D6946" t="s">
        <v>52</v>
      </c>
      <c r="E6946" s="1">
        <v>44544</v>
      </c>
      <c r="F6946" s="4">
        <v>12453</v>
      </c>
      <c r="G6946">
        <v>1120</v>
      </c>
      <c r="H6946" s="3">
        <f>_xlfn.XLOOKUP(sales[[#This Row],[Product]],products[Product],products[Cost per box])*sales[[#This Row],[Boxes]]</f>
        <v>3718.3999999999996</v>
      </c>
      <c r="I6946" s="4">
        <f>sales[[#This Row],[Revenue]]-sales[[#This Row],[Cost]]</f>
        <v>8734.6</v>
      </c>
    </row>
    <row r="6947" spans="2:9" x14ac:dyDescent="0.25">
      <c r="B6947" t="s">
        <v>49</v>
      </c>
      <c r="C6947" t="s">
        <v>9</v>
      </c>
      <c r="D6947" t="s">
        <v>12</v>
      </c>
      <c r="E6947" s="1">
        <v>44544</v>
      </c>
      <c r="F6947" s="4">
        <v>3185</v>
      </c>
      <c r="G6947">
        <v>188</v>
      </c>
      <c r="H6947" s="3">
        <f>_xlfn.XLOOKUP(sales[[#This Row],[Product]],products[Product],products[Cost per box])*sales[[#This Row],[Boxes]]</f>
        <v>1584.84</v>
      </c>
      <c r="I6947" s="4">
        <f>sales[[#This Row],[Revenue]]-sales[[#This Row],[Cost]]</f>
        <v>1600.16</v>
      </c>
    </row>
    <row r="6948" spans="2:9" x14ac:dyDescent="0.25">
      <c r="B6948" t="s">
        <v>15</v>
      </c>
      <c r="C6948" t="s">
        <v>16</v>
      </c>
      <c r="D6948" t="s">
        <v>30</v>
      </c>
      <c r="E6948" s="1">
        <v>44544</v>
      </c>
      <c r="F6948" s="4">
        <v>9660</v>
      </c>
      <c r="G6948">
        <v>483</v>
      </c>
      <c r="H6948" s="3">
        <f>_xlfn.XLOOKUP(sales[[#This Row],[Product]],products[Product],products[Cost per box])*sales[[#This Row],[Boxes]]</f>
        <v>1777.44</v>
      </c>
      <c r="I6948" s="4">
        <f>sales[[#This Row],[Revenue]]-sales[[#This Row],[Cost]]</f>
        <v>7882.5599999999995</v>
      </c>
    </row>
    <row r="6949" spans="2:9" x14ac:dyDescent="0.25">
      <c r="B6949" t="s">
        <v>5</v>
      </c>
      <c r="C6949" t="s">
        <v>11</v>
      </c>
      <c r="D6949" t="s">
        <v>35</v>
      </c>
      <c r="E6949" s="1">
        <v>44544</v>
      </c>
      <c r="F6949" s="4">
        <v>9268</v>
      </c>
      <c r="G6949">
        <v>546</v>
      </c>
      <c r="H6949" s="3">
        <f>_xlfn.XLOOKUP(sales[[#This Row],[Product]],products[Product],products[Cost per box])*sales[[#This Row],[Boxes]]</f>
        <v>1446.8999999999999</v>
      </c>
      <c r="I6949" s="4">
        <f>sales[[#This Row],[Revenue]]-sales[[#This Row],[Cost]]</f>
        <v>7821.1</v>
      </c>
    </row>
    <row r="6950" spans="2:9" x14ac:dyDescent="0.25">
      <c r="B6950" t="s">
        <v>5</v>
      </c>
      <c r="C6950" t="s">
        <v>6</v>
      </c>
      <c r="D6950" t="s">
        <v>28</v>
      </c>
      <c r="E6950" s="1">
        <v>44544</v>
      </c>
      <c r="F6950" s="4">
        <v>7924</v>
      </c>
      <c r="G6950">
        <v>980</v>
      </c>
      <c r="H6950" s="3">
        <f>_xlfn.XLOOKUP(sales[[#This Row],[Product]],products[Product],products[Cost per box])*sales[[#This Row],[Boxes]]</f>
        <v>2704.7999999999997</v>
      </c>
      <c r="I6950" s="4">
        <f>sales[[#This Row],[Revenue]]-sales[[#This Row],[Cost]]</f>
        <v>5219.2000000000007</v>
      </c>
    </row>
    <row r="6951" spans="2:9" x14ac:dyDescent="0.25">
      <c r="B6951" t="s">
        <v>54</v>
      </c>
      <c r="C6951" t="s">
        <v>9</v>
      </c>
      <c r="D6951" t="s">
        <v>42</v>
      </c>
      <c r="E6951" s="1">
        <v>44544</v>
      </c>
      <c r="F6951" s="4">
        <v>3318</v>
      </c>
      <c r="G6951">
        <v>237</v>
      </c>
      <c r="H6951" s="3">
        <f>_xlfn.XLOOKUP(sales[[#This Row],[Product]],products[Product],products[Cost per box])*sales[[#This Row],[Boxes]]</f>
        <v>1123.3800000000001</v>
      </c>
      <c r="I6951" s="4">
        <f>sales[[#This Row],[Revenue]]-sales[[#This Row],[Cost]]</f>
        <v>2194.62</v>
      </c>
    </row>
    <row r="6952" spans="2:9" x14ac:dyDescent="0.25">
      <c r="B6952" t="s">
        <v>54</v>
      </c>
      <c r="C6952" t="s">
        <v>27</v>
      </c>
      <c r="D6952" t="s">
        <v>19</v>
      </c>
      <c r="E6952" s="1">
        <v>44544</v>
      </c>
      <c r="F6952" s="4">
        <v>1162</v>
      </c>
      <c r="G6952">
        <v>69</v>
      </c>
      <c r="H6952" s="3">
        <f>_xlfn.XLOOKUP(sales[[#This Row],[Product]],products[Product],products[Cost per box])*sales[[#This Row],[Boxes]]</f>
        <v>705.87</v>
      </c>
      <c r="I6952" s="4">
        <f>sales[[#This Row],[Revenue]]-sales[[#This Row],[Cost]]</f>
        <v>456.13</v>
      </c>
    </row>
    <row r="6953" spans="2:9" x14ac:dyDescent="0.25">
      <c r="B6953" t="s">
        <v>41</v>
      </c>
      <c r="C6953" t="s">
        <v>21</v>
      </c>
      <c r="D6953" t="s">
        <v>48</v>
      </c>
      <c r="E6953" s="1">
        <v>44544</v>
      </c>
      <c r="F6953" s="4">
        <v>12467</v>
      </c>
      <c r="G6953">
        <v>499</v>
      </c>
      <c r="H6953" s="3">
        <f>_xlfn.XLOOKUP(sales[[#This Row],[Product]],products[Product],products[Cost per box])*sales[[#This Row],[Boxes]]</f>
        <v>3732.5200000000004</v>
      </c>
      <c r="I6953" s="4">
        <f>sales[[#This Row],[Revenue]]-sales[[#This Row],[Cost]]</f>
        <v>8734.48</v>
      </c>
    </row>
    <row r="6954" spans="2:9" x14ac:dyDescent="0.25">
      <c r="B6954" t="s">
        <v>10</v>
      </c>
      <c r="C6954" t="s">
        <v>9</v>
      </c>
      <c r="D6954" t="s">
        <v>48</v>
      </c>
      <c r="E6954" s="1">
        <v>44544</v>
      </c>
      <c r="F6954" s="4">
        <v>7231</v>
      </c>
      <c r="G6954">
        <v>268</v>
      </c>
      <c r="H6954" s="3">
        <f>_xlfn.XLOOKUP(sales[[#This Row],[Product]],products[Product],products[Cost per box])*sales[[#This Row],[Boxes]]</f>
        <v>2004.64</v>
      </c>
      <c r="I6954" s="4">
        <f>sales[[#This Row],[Revenue]]-sales[[#This Row],[Cost]]</f>
        <v>5226.3599999999997</v>
      </c>
    </row>
    <row r="6955" spans="2:9" x14ac:dyDescent="0.25">
      <c r="B6955" t="s">
        <v>20</v>
      </c>
      <c r="C6955" t="s">
        <v>21</v>
      </c>
      <c r="D6955" t="s">
        <v>38</v>
      </c>
      <c r="E6955" s="1">
        <v>44544</v>
      </c>
      <c r="F6955" s="4">
        <v>455</v>
      </c>
      <c r="G6955">
        <v>17</v>
      </c>
      <c r="H6955" s="3">
        <f>_xlfn.XLOOKUP(sales[[#This Row],[Product]],products[Product],products[Cost per box])*sales[[#This Row],[Boxes]]</f>
        <v>168.98</v>
      </c>
      <c r="I6955" s="4">
        <f>sales[[#This Row],[Revenue]]-sales[[#This Row],[Cost]]</f>
        <v>286.02</v>
      </c>
    </row>
    <row r="6956" spans="2:9" x14ac:dyDescent="0.25">
      <c r="B6956" t="s">
        <v>25</v>
      </c>
      <c r="C6956" t="s">
        <v>9</v>
      </c>
      <c r="D6956" t="s">
        <v>12</v>
      </c>
      <c r="E6956" s="1">
        <v>44544</v>
      </c>
      <c r="F6956" s="4">
        <v>13006</v>
      </c>
      <c r="G6956">
        <v>770</v>
      </c>
      <c r="H6956" s="3">
        <f>_xlfn.XLOOKUP(sales[[#This Row],[Product]],products[Product],products[Cost per box])*sales[[#This Row],[Boxes]]</f>
        <v>6491.0999999999995</v>
      </c>
      <c r="I6956" s="4">
        <f>sales[[#This Row],[Revenue]]-sales[[#This Row],[Cost]]</f>
        <v>6514.9000000000005</v>
      </c>
    </row>
    <row r="6957" spans="2:9" x14ac:dyDescent="0.25">
      <c r="B6957" t="s">
        <v>29</v>
      </c>
      <c r="C6957" t="s">
        <v>11</v>
      </c>
      <c r="D6957" t="s">
        <v>35</v>
      </c>
      <c r="E6957" s="1">
        <v>44544</v>
      </c>
      <c r="F6957" s="4">
        <v>7014</v>
      </c>
      <c r="G6957">
        <v>390</v>
      </c>
      <c r="H6957" s="3">
        <f>_xlfn.XLOOKUP(sales[[#This Row],[Product]],products[Product],products[Cost per box])*sales[[#This Row],[Boxes]]</f>
        <v>1033.5</v>
      </c>
      <c r="I6957" s="4">
        <f>sales[[#This Row],[Revenue]]-sales[[#This Row],[Cost]]</f>
        <v>5980.5</v>
      </c>
    </row>
    <row r="6958" spans="2:9" x14ac:dyDescent="0.25">
      <c r="B6958" t="s">
        <v>49</v>
      </c>
      <c r="C6958" t="s">
        <v>27</v>
      </c>
      <c r="D6958" t="s">
        <v>44</v>
      </c>
      <c r="E6958" s="1">
        <v>44544</v>
      </c>
      <c r="F6958" s="4">
        <v>3591</v>
      </c>
      <c r="G6958">
        <v>157</v>
      </c>
      <c r="H6958" s="3">
        <f>_xlfn.XLOOKUP(sales[[#This Row],[Product]],products[Product],products[Cost per box])*sales[[#This Row],[Boxes]]</f>
        <v>1502.49</v>
      </c>
      <c r="I6958" s="4">
        <f>sales[[#This Row],[Revenue]]-sales[[#This Row],[Cost]]</f>
        <v>2088.5100000000002</v>
      </c>
    </row>
    <row r="6959" spans="2:9" x14ac:dyDescent="0.25">
      <c r="B6959" t="s">
        <v>57</v>
      </c>
      <c r="C6959" t="s">
        <v>9</v>
      </c>
      <c r="D6959" t="s">
        <v>45</v>
      </c>
      <c r="E6959" s="1">
        <v>44544</v>
      </c>
      <c r="F6959" s="4">
        <v>4032</v>
      </c>
      <c r="G6959">
        <v>168</v>
      </c>
      <c r="H6959" s="3">
        <f>_xlfn.XLOOKUP(sales[[#This Row],[Product]],products[Product],products[Cost per box])*sales[[#This Row],[Boxes]]</f>
        <v>1298.6400000000001</v>
      </c>
      <c r="I6959" s="4">
        <f>sales[[#This Row],[Revenue]]-sales[[#This Row],[Cost]]</f>
        <v>2733.3599999999997</v>
      </c>
    </row>
    <row r="6960" spans="2:9" x14ac:dyDescent="0.25">
      <c r="B6960" t="s">
        <v>25</v>
      </c>
      <c r="C6960" t="s">
        <v>21</v>
      </c>
      <c r="D6960" t="s">
        <v>50</v>
      </c>
      <c r="E6960" s="1">
        <v>44544</v>
      </c>
      <c r="F6960" s="4">
        <v>9044</v>
      </c>
      <c r="G6960">
        <v>377</v>
      </c>
      <c r="H6960" s="3">
        <f>_xlfn.XLOOKUP(sales[[#This Row],[Product]],products[Product],products[Cost per box])*sales[[#This Row],[Boxes]]</f>
        <v>4678.57</v>
      </c>
      <c r="I6960" s="4">
        <f>sales[[#This Row],[Revenue]]-sales[[#This Row],[Cost]]</f>
        <v>4365.43</v>
      </c>
    </row>
    <row r="6961" spans="2:9" x14ac:dyDescent="0.25">
      <c r="B6961" t="s">
        <v>15</v>
      </c>
      <c r="C6961" t="s">
        <v>6</v>
      </c>
      <c r="D6961" t="s">
        <v>12</v>
      </c>
      <c r="E6961" s="1">
        <v>44544</v>
      </c>
      <c r="F6961" s="4">
        <v>4256</v>
      </c>
      <c r="G6961">
        <v>284</v>
      </c>
      <c r="H6961" s="3">
        <f>_xlfn.XLOOKUP(sales[[#This Row],[Product]],products[Product],products[Cost per box])*sales[[#This Row],[Boxes]]</f>
        <v>2394.12</v>
      </c>
      <c r="I6961" s="4">
        <f>sales[[#This Row],[Revenue]]-sales[[#This Row],[Cost]]</f>
        <v>1861.88</v>
      </c>
    </row>
    <row r="6962" spans="2:9" x14ac:dyDescent="0.25">
      <c r="B6962" t="s">
        <v>13</v>
      </c>
      <c r="C6962" t="s">
        <v>21</v>
      </c>
      <c r="D6962" t="s">
        <v>44</v>
      </c>
      <c r="E6962" s="1">
        <v>44544</v>
      </c>
      <c r="F6962" s="4">
        <v>1848</v>
      </c>
      <c r="G6962">
        <v>84</v>
      </c>
      <c r="H6962" s="3">
        <f>_xlfn.XLOOKUP(sales[[#This Row],[Product]],products[Product],products[Cost per box])*sales[[#This Row],[Boxes]]</f>
        <v>803.88</v>
      </c>
      <c r="I6962" s="4">
        <f>sales[[#This Row],[Revenue]]-sales[[#This Row],[Cost]]</f>
        <v>1044.1199999999999</v>
      </c>
    </row>
    <row r="6963" spans="2:9" x14ac:dyDescent="0.25">
      <c r="B6963" t="s">
        <v>53</v>
      </c>
      <c r="C6963" t="s">
        <v>16</v>
      </c>
      <c r="D6963" t="s">
        <v>17</v>
      </c>
      <c r="E6963" s="1">
        <v>44544</v>
      </c>
      <c r="F6963" s="4">
        <v>1743</v>
      </c>
      <c r="G6963">
        <v>76</v>
      </c>
      <c r="H6963" s="3">
        <f>_xlfn.XLOOKUP(sales[[#This Row],[Product]],products[Product],products[Cost per box])*sales[[#This Row],[Boxes]]</f>
        <v>516.79999999999995</v>
      </c>
      <c r="I6963" s="4">
        <f>sales[[#This Row],[Revenue]]-sales[[#This Row],[Cost]]</f>
        <v>1226.2</v>
      </c>
    </row>
    <row r="6964" spans="2:9" x14ac:dyDescent="0.25">
      <c r="B6964" t="s">
        <v>55</v>
      </c>
      <c r="C6964" t="s">
        <v>11</v>
      </c>
      <c r="D6964" t="s">
        <v>19</v>
      </c>
      <c r="E6964" s="1">
        <v>44544</v>
      </c>
      <c r="F6964" s="4">
        <v>6125</v>
      </c>
      <c r="G6964">
        <v>361</v>
      </c>
      <c r="H6964" s="3">
        <f>_xlfn.XLOOKUP(sales[[#This Row],[Product]],products[Product],products[Cost per box])*sales[[#This Row],[Boxes]]</f>
        <v>3693.03</v>
      </c>
      <c r="I6964" s="4">
        <f>sales[[#This Row],[Revenue]]-sales[[#This Row],[Cost]]</f>
        <v>2431.9699999999998</v>
      </c>
    </row>
    <row r="6965" spans="2:9" x14ac:dyDescent="0.25">
      <c r="B6965" t="s">
        <v>51</v>
      </c>
      <c r="C6965" t="s">
        <v>11</v>
      </c>
      <c r="D6965" t="s">
        <v>7</v>
      </c>
      <c r="E6965" s="1">
        <v>44544</v>
      </c>
      <c r="F6965" s="4">
        <v>7063</v>
      </c>
      <c r="G6965">
        <v>442</v>
      </c>
      <c r="H6965" s="3">
        <f>_xlfn.XLOOKUP(sales[[#This Row],[Product]],products[Product],products[Cost per box])*sales[[#This Row],[Boxes]]</f>
        <v>2276.3000000000002</v>
      </c>
      <c r="I6965" s="4">
        <f>sales[[#This Row],[Revenue]]-sales[[#This Row],[Cost]]</f>
        <v>4786.7</v>
      </c>
    </row>
    <row r="6966" spans="2:9" x14ac:dyDescent="0.25">
      <c r="B6966" t="s">
        <v>13</v>
      </c>
      <c r="C6966" t="s">
        <v>16</v>
      </c>
      <c r="D6966" t="s">
        <v>19</v>
      </c>
      <c r="E6966" s="1">
        <v>44544</v>
      </c>
      <c r="F6966" s="4">
        <v>3101</v>
      </c>
      <c r="G6966">
        <v>194</v>
      </c>
      <c r="H6966" s="3">
        <f>_xlfn.XLOOKUP(sales[[#This Row],[Product]],products[Product],products[Cost per box])*sales[[#This Row],[Boxes]]</f>
        <v>1984.6200000000001</v>
      </c>
      <c r="I6966" s="4">
        <f>sales[[#This Row],[Revenue]]-sales[[#This Row],[Cost]]</f>
        <v>1116.3799999999999</v>
      </c>
    </row>
    <row r="6967" spans="2:9" x14ac:dyDescent="0.25">
      <c r="B6967" t="s">
        <v>13</v>
      </c>
      <c r="C6967" t="s">
        <v>6</v>
      </c>
      <c r="D6967" t="s">
        <v>36</v>
      </c>
      <c r="E6967" s="1">
        <v>44544</v>
      </c>
      <c r="F6967" s="4">
        <v>2954</v>
      </c>
      <c r="G6967">
        <v>422</v>
      </c>
      <c r="H6967" s="3">
        <f>_xlfn.XLOOKUP(sales[[#This Row],[Product]],products[Product],products[Cost per box])*sales[[#This Row],[Boxes]]</f>
        <v>2126.88</v>
      </c>
      <c r="I6967" s="4">
        <f>sales[[#This Row],[Revenue]]-sales[[#This Row],[Cost]]</f>
        <v>827.11999999999989</v>
      </c>
    </row>
    <row r="6968" spans="2:9" x14ac:dyDescent="0.25">
      <c r="B6968" t="s">
        <v>15</v>
      </c>
      <c r="C6968" t="s">
        <v>9</v>
      </c>
      <c r="D6968" t="s">
        <v>22</v>
      </c>
      <c r="E6968" s="1">
        <v>44544</v>
      </c>
      <c r="F6968" s="4">
        <v>4060</v>
      </c>
      <c r="G6968">
        <v>508</v>
      </c>
      <c r="H6968" s="3">
        <f>_xlfn.XLOOKUP(sales[[#This Row],[Product]],products[Product],products[Cost per box])*sales[[#This Row],[Boxes]]</f>
        <v>4175.76</v>
      </c>
      <c r="I6968" s="4">
        <f>sales[[#This Row],[Revenue]]-sales[[#This Row],[Cost]]</f>
        <v>-115.76000000000022</v>
      </c>
    </row>
    <row r="6969" spans="2:9" x14ac:dyDescent="0.25">
      <c r="B6969" t="s">
        <v>32</v>
      </c>
      <c r="C6969" t="s">
        <v>9</v>
      </c>
      <c r="D6969" t="s">
        <v>44</v>
      </c>
      <c r="E6969" s="1">
        <v>44544</v>
      </c>
      <c r="F6969" s="4">
        <v>6384</v>
      </c>
      <c r="G6969">
        <v>266</v>
      </c>
      <c r="H6969" s="3">
        <f>_xlfn.XLOOKUP(sales[[#This Row],[Product]],products[Product],products[Cost per box])*sales[[#This Row],[Boxes]]</f>
        <v>2545.62</v>
      </c>
      <c r="I6969" s="4">
        <f>sales[[#This Row],[Revenue]]-sales[[#This Row],[Cost]]</f>
        <v>3838.38</v>
      </c>
    </row>
    <row r="6970" spans="2:9" x14ac:dyDescent="0.25">
      <c r="B6970" t="s">
        <v>8</v>
      </c>
      <c r="C6970" t="s">
        <v>27</v>
      </c>
      <c r="D6970" t="s">
        <v>47</v>
      </c>
      <c r="E6970" s="1">
        <v>44544</v>
      </c>
      <c r="F6970" s="4">
        <v>7350</v>
      </c>
      <c r="G6970">
        <v>490</v>
      </c>
      <c r="H6970" s="3">
        <f>_xlfn.XLOOKUP(sales[[#This Row],[Product]],products[Product],products[Cost per box])*sales[[#This Row],[Boxes]]</f>
        <v>2577.4</v>
      </c>
      <c r="I6970" s="4">
        <f>sales[[#This Row],[Revenue]]-sales[[#This Row],[Cost]]</f>
        <v>4772.6000000000004</v>
      </c>
    </row>
    <row r="6971" spans="2:9" x14ac:dyDescent="0.25">
      <c r="B6971" t="s">
        <v>29</v>
      </c>
      <c r="C6971" t="s">
        <v>9</v>
      </c>
      <c r="D6971" t="s">
        <v>50</v>
      </c>
      <c r="E6971" s="1">
        <v>44544</v>
      </c>
      <c r="F6971" s="4">
        <v>6902</v>
      </c>
      <c r="G6971">
        <v>288</v>
      </c>
      <c r="H6971" s="3">
        <f>_xlfn.XLOOKUP(sales[[#This Row],[Product]],products[Product],products[Cost per box])*sales[[#This Row],[Boxes]]</f>
        <v>3574.08</v>
      </c>
      <c r="I6971" s="4">
        <f>sales[[#This Row],[Revenue]]-sales[[#This Row],[Cost]]</f>
        <v>3327.92</v>
      </c>
    </row>
    <row r="6972" spans="2:9" x14ac:dyDescent="0.25">
      <c r="B6972" t="s">
        <v>33</v>
      </c>
      <c r="C6972" t="s">
        <v>27</v>
      </c>
      <c r="D6972" t="s">
        <v>12</v>
      </c>
      <c r="E6972" s="1">
        <v>44544</v>
      </c>
      <c r="F6972" s="4">
        <v>105</v>
      </c>
      <c r="G6972">
        <v>7</v>
      </c>
      <c r="H6972" s="3">
        <f>_xlfn.XLOOKUP(sales[[#This Row],[Product]],products[Product],products[Cost per box])*sales[[#This Row],[Boxes]]</f>
        <v>59.01</v>
      </c>
      <c r="I6972" s="4">
        <f>sales[[#This Row],[Revenue]]-sales[[#This Row],[Cost]]</f>
        <v>45.99</v>
      </c>
    </row>
    <row r="6973" spans="2:9" x14ac:dyDescent="0.25">
      <c r="B6973" t="s">
        <v>20</v>
      </c>
      <c r="C6973" t="s">
        <v>16</v>
      </c>
      <c r="D6973" t="s">
        <v>35</v>
      </c>
      <c r="E6973" s="1">
        <v>44544</v>
      </c>
      <c r="F6973" s="4">
        <v>3094</v>
      </c>
      <c r="G6973">
        <v>182</v>
      </c>
      <c r="H6973" s="3">
        <f>_xlfn.XLOOKUP(sales[[#This Row],[Product]],products[Product],products[Cost per box])*sales[[#This Row],[Boxes]]</f>
        <v>482.3</v>
      </c>
      <c r="I6973" s="4">
        <f>sales[[#This Row],[Revenue]]-sales[[#This Row],[Cost]]</f>
        <v>2611.6999999999998</v>
      </c>
    </row>
    <row r="6974" spans="2:9" x14ac:dyDescent="0.25">
      <c r="B6974" t="s">
        <v>25</v>
      </c>
      <c r="C6974" t="s">
        <v>9</v>
      </c>
      <c r="D6974" t="s">
        <v>52</v>
      </c>
      <c r="E6974" s="1">
        <v>44544</v>
      </c>
      <c r="F6974" s="4">
        <v>11354</v>
      </c>
      <c r="G6974">
        <v>1120</v>
      </c>
      <c r="H6974" s="3">
        <f>_xlfn.XLOOKUP(sales[[#This Row],[Product]],products[Product],products[Cost per box])*sales[[#This Row],[Boxes]]</f>
        <v>3718.3999999999996</v>
      </c>
      <c r="I6974" s="4">
        <f>sales[[#This Row],[Revenue]]-sales[[#This Row],[Cost]]</f>
        <v>7635.6</v>
      </c>
    </row>
    <row r="6975" spans="2:9" x14ac:dyDescent="0.25">
      <c r="B6975" t="s">
        <v>15</v>
      </c>
      <c r="C6975" t="s">
        <v>11</v>
      </c>
      <c r="D6975" t="s">
        <v>14</v>
      </c>
      <c r="E6975" s="1">
        <v>44544</v>
      </c>
      <c r="F6975" s="4">
        <v>2093</v>
      </c>
      <c r="G6975">
        <v>262</v>
      </c>
      <c r="H6975" s="3">
        <f>_xlfn.XLOOKUP(sales[[#This Row],[Product]],products[Product],products[Cost per box])*sales[[#This Row],[Boxes]]</f>
        <v>1653.2199999999998</v>
      </c>
      <c r="I6975" s="4">
        <f>sales[[#This Row],[Revenue]]-sales[[#This Row],[Cost]]</f>
        <v>439.7800000000002</v>
      </c>
    </row>
    <row r="6976" spans="2:9" x14ac:dyDescent="0.25">
      <c r="B6976" t="s">
        <v>32</v>
      </c>
      <c r="C6976" t="s">
        <v>21</v>
      </c>
      <c r="D6976" t="s">
        <v>30</v>
      </c>
      <c r="E6976" s="1">
        <v>44544</v>
      </c>
      <c r="F6976" s="4">
        <v>4319</v>
      </c>
      <c r="G6976">
        <v>240</v>
      </c>
      <c r="H6976" s="3">
        <f>_xlfn.XLOOKUP(sales[[#This Row],[Product]],products[Product],products[Cost per box])*sales[[#This Row],[Boxes]]</f>
        <v>883.2</v>
      </c>
      <c r="I6976" s="4">
        <f>sales[[#This Row],[Revenue]]-sales[[#This Row],[Cost]]</f>
        <v>3435.8</v>
      </c>
    </row>
    <row r="6977" spans="2:9" x14ac:dyDescent="0.25">
      <c r="B6977" t="s">
        <v>33</v>
      </c>
      <c r="C6977" t="s">
        <v>6</v>
      </c>
      <c r="D6977" t="s">
        <v>45</v>
      </c>
      <c r="E6977" s="1">
        <v>44544</v>
      </c>
      <c r="F6977" s="4">
        <v>7714</v>
      </c>
      <c r="G6977">
        <v>336</v>
      </c>
      <c r="H6977" s="3">
        <f>_xlfn.XLOOKUP(sales[[#This Row],[Product]],products[Product],products[Cost per box])*sales[[#This Row],[Boxes]]</f>
        <v>2597.2800000000002</v>
      </c>
      <c r="I6977" s="4">
        <f>sales[[#This Row],[Revenue]]-sales[[#This Row],[Cost]]</f>
        <v>5116.7199999999993</v>
      </c>
    </row>
    <row r="6978" spans="2:9" x14ac:dyDescent="0.25">
      <c r="B6978" t="s">
        <v>34</v>
      </c>
      <c r="C6978" t="s">
        <v>27</v>
      </c>
      <c r="D6978" t="s">
        <v>26</v>
      </c>
      <c r="E6978" s="1">
        <v>44544</v>
      </c>
      <c r="F6978" s="4">
        <v>3430</v>
      </c>
      <c r="G6978">
        <v>286</v>
      </c>
      <c r="H6978" s="3">
        <f>_xlfn.XLOOKUP(sales[[#This Row],[Product]],products[Product],products[Cost per box])*sales[[#This Row],[Boxes]]</f>
        <v>1838.98</v>
      </c>
      <c r="I6978" s="4">
        <f>sales[[#This Row],[Revenue]]-sales[[#This Row],[Cost]]</f>
        <v>1591.02</v>
      </c>
    </row>
    <row r="6979" spans="2:9" x14ac:dyDescent="0.25">
      <c r="B6979" t="s">
        <v>5</v>
      </c>
      <c r="C6979" t="s">
        <v>21</v>
      </c>
      <c r="D6979" t="s">
        <v>52</v>
      </c>
      <c r="E6979" s="1">
        <v>44544</v>
      </c>
      <c r="F6979" s="4">
        <v>10514</v>
      </c>
      <c r="G6979">
        <v>910</v>
      </c>
      <c r="H6979" s="3">
        <f>_xlfn.XLOOKUP(sales[[#This Row],[Product]],products[Product],products[Cost per box])*sales[[#This Row],[Boxes]]</f>
        <v>3021.2</v>
      </c>
      <c r="I6979" s="4">
        <f>sales[[#This Row],[Revenue]]-sales[[#This Row],[Cost]]</f>
        <v>7492.8</v>
      </c>
    </row>
    <row r="6980" spans="2:9" x14ac:dyDescent="0.25">
      <c r="B6980" t="s">
        <v>5</v>
      </c>
      <c r="C6980" t="s">
        <v>9</v>
      </c>
      <c r="D6980" t="s">
        <v>24</v>
      </c>
      <c r="E6980" s="1">
        <v>44544</v>
      </c>
      <c r="F6980" s="4">
        <v>2436</v>
      </c>
      <c r="G6980">
        <v>122</v>
      </c>
      <c r="H6980" s="3">
        <f>_xlfn.XLOOKUP(sales[[#This Row],[Product]],products[Product],products[Cost per box])*sales[[#This Row],[Boxes]]</f>
        <v>1282.22</v>
      </c>
      <c r="I6980" s="4">
        <f>sales[[#This Row],[Revenue]]-sales[[#This Row],[Cost]]</f>
        <v>1153.78</v>
      </c>
    </row>
    <row r="6981" spans="2:9" x14ac:dyDescent="0.25">
      <c r="B6981" t="s">
        <v>18</v>
      </c>
      <c r="C6981" t="s">
        <v>16</v>
      </c>
      <c r="D6981" t="s">
        <v>30</v>
      </c>
      <c r="E6981" s="1">
        <v>44544</v>
      </c>
      <c r="F6981" s="4">
        <v>18368</v>
      </c>
      <c r="G6981">
        <v>1050</v>
      </c>
      <c r="H6981" s="3">
        <f>_xlfn.XLOOKUP(sales[[#This Row],[Product]],products[Product],products[Cost per box])*sales[[#This Row],[Boxes]]</f>
        <v>3864</v>
      </c>
      <c r="I6981" s="4">
        <f>sales[[#This Row],[Revenue]]-sales[[#This Row],[Cost]]</f>
        <v>14504</v>
      </c>
    </row>
    <row r="6982" spans="2:9" x14ac:dyDescent="0.25">
      <c r="B6982" t="s">
        <v>23</v>
      </c>
      <c r="C6982" t="s">
        <v>16</v>
      </c>
      <c r="D6982" t="s">
        <v>17</v>
      </c>
      <c r="E6982" s="1">
        <v>44544</v>
      </c>
      <c r="F6982" s="4">
        <v>9135</v>
      </c>
      <c r="G6982">
        <v>416</v>
      </c>
      <c r="H6982" s="3">
        <f>_xlfn.XLOOKUP(sales[[#This Row],[Product]],products[Product],products[Cost per box])*sales[[#This Row],[Boxes]]</f>
        <v>2828.7999999999997</v>
      </c>
      <c r="I6982" s="4">
        <f>sales[[#This Row],[Revenue]]-sales[[#This Row],[Cost]]</f>
        <v>6306.2000000000007</v>
      </c>
    </row>
    <row r="6983" spans="2:9" x14ac:dyDescent="0.25">
      <c r="B6983" t="s">
        <v>33</v>
      </c>
      <c r="C6983" t="s">
        <v>6</v>
      </c>
      <c r="D6983" t="s">
        <v>42</v>
      </c>
      <c r="E6983" s="1">
        <v>44544</v>
      </c>
      <c r="F6983" s="4">
        <v>3990</v>
      </c>
      <c r="G6983">
        <v>285</v>
      </c>
      <c r="H6983" s="3">
        <f>_xlfn.XLOOKUP(sales[[#This Row],[Product]],products[Product],products[Cost per box])*sales[[#This Row],[Boxes]]</f>
        <v>1350.9</v>
      </c>
      <c r="I6983" s="4">
        <f>sales[[#This Row],[Revenue]]-sales[[#This Row],[Cost]]</f>
        <v>2639.1</v>
      </c>
    </row>
    <row r="6984" spans="2:9" x14ac:dyDescent="0.25">
      <c r="B6984" t="s">
        <v>49</v>
      </c>
      <c r="C6984" t="s">
        <v>6</v>
      </c>
      <c r="D6984" t="s">
        <v>44</v>
      </c>
      <c r="E6984" s="1">
        <v>44544</v>
      </c>
      <c r="F6984" s="4">
        <v>10136</v>
      </c>
      <c r="G6984">
        <v>441</v>
      </c>
      <c r="H6984" s="3">
        <f>_xlfn.XLOOKUP(sales[[#This Row],[Product]],products[Product],products[Cost per box])*sales[[#This Row],[Boxes]]</f>
        <v>4220.37</v>
      </c>
      <c r="I6984" s="4">
        <f>sales[[#This Row],[Revenue]]-sales[[#This Row],[Cost]]</f>
        <v>5915.63</v>
      </c>
    </row>
    <row r="6985" spans="2:9" x14ac:dyDescent="0.25">
      <c r="B6985" t="s">
        <v>51</v>
      </c>
      <c r="C6985" t="s">
        <v>6</v>
      </c>
      <c r="D6985" t="s">
        <v>43</v>
      </c>
      <c r="E6985" s="1">
        <v>44545</v>
      </c>
      <c r="F6985" s="4">
        <v>2982</v>
      </c>
      <c r="G6985">
        <v>142</v>
      </c>
      <c r="H6985" s="3">
        <f>_xlfn.XLOOKUP(sales[[#This Row],[Product]],products[Product],products[Cost per box])*sales[[#This Row],[Boxes]]</f>
        <v>546.70000000000005</v>
      </c>
      <c r="I6985" s="4">
        <f>sales[[#This Row],[Revenue]]-sales[[#This Row],[Cost]]</f>
        <v>2435.3000000000002</v>
      </c>
    </row>
    <row r="6986" spans="2:9" x14ac:dyDescent="0.25">
      <c r="B6986" t="s">
        <v>54</v>
      </c>
      <c r="C6986" t="s">
        <v>21</v>
      </c>
      <c r="D6986" t="s">
        <v>22</v>
      </c>
      <c r="E6986" s="1">
        <v>44545</v>
      </c>
      <c r="F6986" s="4">
        <v>7203</v>
      </c>
      <c r="G6986">
        <v>770</v>
      </c>
      <c r="H6986" s="3">
        <f>_xlfn.XLOOKUP(sales[[#This Row],[Product]],products[Product],products[Cost per box])*sales[[#This Row],[Boxes]]</f>
        <v>6329.4000000000005</v>
      </c>
      <c r="I6986" s="4">
        <f>sales[[#This Row],[Revenue]]-sales[[#This Row],[Cost]]</f>
        <v>873.59999999999945</v>
      </c>
    </row>
    <row r="6987" spans="2:9" x14ac:dyDescent="0.25">
      <c r="B6987" t="s">
        <v>10</v>
      </c>
      <c r="C6987" t="s">
        <v>6</v>
      </c>
      <c r="D6987" t="s">
        <v>19</v>
      </c>
      <c r="E6987" s="1">
        <v>44545</v>
      </c>
      <c r="F6987" s="4">
        <v>15484</v>
      </c>
      <c r="G6987">
        <v>980</v>
      </c>
      <c r="H6987" s="3">
        <f>_xlfn.XLOOKUP(sales[[#This Row],[Product]],products[Product],products[Cost per box])*sales[[#This Row],[Boxes]]</f>
        <v>10025.4</v>
      </c>
      <c r="I6987" s="4">
        <f>sales[[#This Row],[Revenue]]-sales[[#This Row],[Cost]]</f>
        <v>5458.6</v>
      </c>
    </row>
    <row r="6988" spans="2:9" x14ac:dyDescent="0.25">
      <c r="B6988" t="s">
        <v>56</v>
      </c>
      <c r="C6988" t="s">
        <v>16</v>
      </c>
      <c r="D6988" t="s">
        <v>35</v>
      </c>
      <c r="E6988" s="1">
        <v>44545</v>
      </c>
      <c r="F6988" s="4">
        <v>9226</v>
      </c>
      <c r="G6988">
        <v>513</v>
      </c>
      <c r="H6988" s="3">
        <f>_xlfn.XLOOKUP(sales[[#This Row],[Product]],products[Product],products[Cost per box])*sales[[#This Row],[Boxes]]</f>
        <v>1359.45</v>
      </c>
      <c r="I6988" s="4">
        <f>sales[[#This Row],[Revenue]]-sales[[#This Row],[Cost]]</f>
        <v>7866.55</v>
      </c>
    </row>
    <row r="6989" spans="2:9" x14ac:dyDescent="0.25">
      <c r="B6989" t="s">
        <v>53</v>
      </c>
      <c r="C6989" t="s">
        <v>16</v>
      </c>
      <c r="D6989" t="s">
        <v>24</v>
      </c>
      <c r="E6989" s="1">
        <v>44545</v>
      </c>
      <c r="F6989" s="4">
        <v>13727</v>
      </c>
      <c r="G6989">
        <v>700</v>
      </c>
      <c r="H6989" s="3">
        <f>_xlfn.XLOOKUP(sales[[#This Row],[Product]],products[Product],products[Cost per box])*sales[[#This Row],[Boxes]]</f>
        <v>7357</v>
      </c>
      <c r="I6989" s="4">
        <f>sales[[#This Row],[Revenue]]-sales[[#This Row],[Cost]]</f>
        <v>6370</v>
      </c>
    </row>
    <row r="6990" spans="2:9" x14ac:dyDescent="0.25">
      <c r="B6990" t="s">
        <v>37</v>
      </c>
      <c r="C6990" t="s">
        <v>27</v>
      </c>
      <c r="D6990" t="s">
        <v>19</v>
      </c>
      <c r="E6990" s="1">
        <v>44545</v>
      </c>
      <c r="F6990" s="4">
        <v>2891</v>
      </c>
      <c r="G6990">
        <v>181</v>
      </c>
      <c r="H6990" s="3">
        <f>_xlfn.XLOOKUP(sales[[#This Row],[Product]],products[Product],products[Cost per box])*sales[[#This Row],[Boxes]]</f>
        <v>1851.63</v>
      </c>
      <c r="I6990" s="4">
        <f>sales[[#This Row],[Revenue]]-sales[[#This Row],[Cost]]</f>
        <v>1039.3699999999999</v>
      </c>
    </row>
    <row r="6991" spans="2:9" x14ac:dyDescent="0.25">
      <c r="B6991" t="s">
        <v>49</v>
      </c>
      <c r="C6991" t="s">
        <v>21</v>
      </c>
      <c r="D6991" t="s">
        <v>43</v>
      </c>
      <c r="E6991" s="1">
        <v>44545</v>
      </c>
      <c r="F6991" s="4">
        <v>5957</v>
      </c>
      <c r="G6991">
        <v>298</v>
      </c>
      <c r="H6991" s="3">
        <f>_xlfn.XLOOKUP(sales[[#This Row],[Product]],products[Product],products[Cost per box])*sales[[#This Row],[Boxes]]</f>
        <v>1147.3</v>
      </c>
      <c r="I6991" s="4">
        <f>sales[[#This Row],[Revenue]]-sales[[#This Row],[Cost]]</f>
        <v>4809.7</v>
      </c>
    </row>
    <row r="6992" spans="2:9" x14ac:dyDescent="0.25">
      <c r="B6992" t="s">
        <v>23</v>
      </c>
      <c r="C6992" t="s">
        <v>6</v>
      </c>
      <c r="D6992" t="s">
        <v>36</v>
      </c>
      <c r="E6992" s="1">
        <v>44545</v>
      </c>
      <c r="F6992" s="4">
        <v>6818</v>
      </c>
      <c r="G6992">
        <v>770</v>
      </c>
      <c r="H6992" s="3">
        <f>_xlfn.XLOOKUP(sales[[#This Row],[Product]],products[Product],products[Cost per box])*sales[[#This Row],[Boxes]]</f>
        <v>3880.8</v>
      </c>
      <c r="I6992" s="4">
        <f>sales[[#This Row],[Revenue]]-sales[[#This Row],[Cost]]</f>
        <v>2937.2</v>
      </c>
    </row>
    <row r="6993" spans="2:9" x14ac:dyDescent="0.25">
      <c r="B6993" t="s">
        <v>18</v>
      </c>
      <c r="C6993" t="s">
        <v>9</v>
      </c>
      <c r="D6993" t="s">
        <v>48</v>
      </c>
      <c r="E6993" s="1">
        <v>44545</v>
      </c>
      <c r="F6993" s="4">
        <v>8701</v>
      </c>
      <c r="G6993">
        <v>349</v>
      </c>
      <c r="H6993" s="3">
        <f>_xlfn.XLOOKUP(sales[[#This Row],[Product]],products[Product],products[Cost per box])*sales[[#This Row],[Boxes]]</f>
        <v>2610.52</v>
      </c>
      <c r="I6993" s="4">
        <f>sales[[#This Row],[Revenue]]-sales[[#This Row],[Cost]]</f>
        <v>6090.48</v>
      </c>
    </row>
    <row r="6994" spans="2:9" x14ac:dyDescent="0.25">
      <c r="B6994" t="s">
        <v>13</v>
      </c>
      <c r="C6994" t="s">
        <v>21</v>
      </c>
      <c r="D6994" t="s">
        <v>14</v>
      </c>
      <c r="E6994" s="1">
        <v>44545</v>
      </c>
      <c r="F6994" s="4">
        <v>1575</v>
      </c>
      <c r="G6994">
        <v>225</v>
      </c>
      <c r="H6994" s="3">
        <f>_xlfn.XLOOKUP(sales[[#This Row],[Product]],products[Product],products[Cost per box])*sales[[#This Row],[Boxes]]</f>
        <v>1419.75</v>
      </c>
      <c r="I6994" s="4">
        <f>sales[[#This Row],[Revenue]]-sales[[#This Row],[Cost]]</f>
        <v>155.25</v>
      </c>
    </row>
    <row r="6995" spans="2:9" x14ac:dyDescent="0.25">
      <c r="B6995" t="s">
        <v>54</v>
      </c>
      <c r="C6995" t="s">
        <v>11</v>
      </c>
      <c r="D6995" t="s">
        <v>38</v>
      </c>
      <c r="E6995" s="1">
        <v>44545</v>
      </c>
      <c r="F6995" s="4">
        <v>14392</v>
      </c>
      <c r="G6995">
        <v>576</v>
      </c>
      <c r="H6995" s="3">
        <f>_xlfn.XLOOKUP(sales[[#This Row],[Product]],products[Product],products[Cost per box])*sales[[#This Row],[Boxes]]</f>
        <v>5725.44</v>
      </c>
      <c r="I6995" s="4">
        <f>sales[[#This Row],[Revenue]]-sales[[#This Row],[Cost]]</f>
        <v>8666.5600000000013</v>
      </c>
    </row>
    <row r="6996" spans="2:9" x14ac:dyDescent="0.25">
      <c r="B6996" t="s">
        <v>55</v>
      </c>
      <c r="C6996" t="s">
        <v>6</v>
      </c>
      <c r="D6996" t="s">
        <v>36</v>
      </c>
      <c r="E6996" s="1">
        <v>44545</v>
      </c>
      <c r="F6996" s="4">
        <v>2982</v>
      </c>
      <c r="G6996">
        <v>426</v>
      </c>
      <c r="H6996" s="3">
        <f>_xlfn.XLOOKUP(sales[[#This Row],[Product]],products[Product],products[Cost per box])*sales[[#This Row],[Boxes]]</f>
        <v>2147.04</v>
      </c>
      <c r="I6996" s="4">
        <f>sales[[#This Row],[Revenue]]-sales[[#This Row],[Cost]]</f>
        <v>834.96</v>
      </c>
    </row>
    <row r="6997" spans="2:9" x14ac:dyDescent="0.25">
      <c r="B6997" t="s">
        <v>56</v>
      </c>
      <c r="C6997" t="s">
        <v>21</v>
      </c>
      <c r="D6997" t="s">
        <v>26</v>
      </c>
      <c r="E6997" s="1">
        <v>44545</v>
      </c>
      <c r="F6997" s="4">
        <v>6706</v>
      </c>
      <c r="G6997">
        <v>610</v>
      </c>
      <c r="H6997" s="3">
        <f>_xlfn.XLOOKUP(sales[[#This Row],[Product]],products[Product],products[Cost per box])*sales[[#This Row],[Boxes]]</f>
        <v>3922.2999999999997</v>
      </c>
      <c r="I6997" s="4">
        <f>sales[[#This Row],[Revenue]]-sales[[#This Row],[Cost]]</f>
        <v>2783.7000000000003</v>
      </c>
    </row>
    <row r="6998" spans="2:9" x14ac:dyDescent="0.25">
      <c r="B6998" t="s">
        <v>57</v>
      </c>
      <c r="C6998" t="s">
        <v>16</v>
      </c>
      <c r="D6998" t="s">
        <v>38</v>
      </c>
      <c r="E6998" s="1">
        <v>44545</v>
      </c>
      <c r="F6998" s="4">
        <v>2842</v>
      </c>
      <c r="G6998">
        <v>114</v>
      </c>
      <c r="H6998" s="3">
        <f>_xlfn.XLOOKUP(sales[[#This Row],[Product]],products[Product],products[Cost per box])*sales[[#This Row],[Boxes]]</f>
        <v>1133.1599999999999</v>
      </c>
      <c r="I6998" s="4">
        <f>sales[[#This Row],[Revenue]]-sales[[#This Row],[Cost]]</f>
        <v>1708.8400000000001</v>
      </c>
    </row>
    <row r="6999" spans="2:9" x14ac:dyDescent="0.25">
      <c r="B6999" t="s">
        <v>15</v>
      </c>
      <c r="C6999" t="s">
        <v>16</v>
      </c>
      <c r="D6999" t="s">
        <v>44</v>
      </c>
      <c r="E6999" s="1">
        <v>44545</v>
      </c>
      <c r="F6999" s="4">
        <v>1512</v>
      </c>
      <c r="G6999">
        <v>69</v>
      </c>
      <c r="H6999" s="3">
        <f>_xlfn.XLOOKUP(sales[[#This Row],[Product]],products[Product],products[Cost per box])*sales[[#This Row],[Boxes]]</f>
        <v>660.33</v>
      </c>
      <c r="I6999" s="4">
        <f>sales[[#This Row],[Revenue]]-sales[[#This Row],[Cost]]</f>
        <v>851.67</v>
      </c>
    </row>
    <row r="7000" spans="2:9" x14ac:dyDescent="0.25">
      <c r="B7000" t="s">
        <v>53</v>
      </c>
      <c r="C7000" t="s">
        <v>16</v>
      </c>
      <c r="D7000" t="s">
        <v>43</v>
      </c>
      <c r="E7000" s="1">
        <v>44545</v>
      </c>
      <c r="F7000" s="4">
        <v>2086</v>
      </c>
      <c r="G7000">
        <v>105</v>
      </c>
      <c r="H7000" s="3">
        <f>_xlfn.XLOOKUP(sales[[#This Row],[Product]],products[Product],products[Cost per box])*sales[[#This Row],[Boxes]]</f>
        <v>404.25</v>
      </c>
      <c r="I7000" s="4">
        <f>sales[[#This Row],[Revenue]]-sales[[#This Row],[Cost]]</f>
        <v>1681.75</v>
      </c>
    </row>
    <row r="7001" spans="2:9" x14ac:dyDescent="0.25">
      <c r="B7001" t="s">
        <v>13</v>
      </c>
      <c r="C7001" t="s">
        <v>6</v>
      </c>
      <c r="D7001" t="s">
        <v>43</v>
      </c>
      <c r="E7001" s="1">
        <v>44545</v>
      </c>
      <c r="F7001" s="4">
        <v>4613</v>
      </c>
      <c r="G7001">
        <v>220</v>
      </c>
      <c r="H7001" s="3">
        <f>_xlfn.XLOOKUP(sales[[#This Row],[Product]],products[Product],products[Cost per box])*sales[[#This Row],[Boxes]]</f>
        <v>847</v>
      </c>
      <c r="I7001" s="4">
        <f>sales[[#This Row],[Revenue]]-sales[[#This Row],[Cost]]</f>
        <v>3766</v>
      </c>
    </row>
    <row r="7002" spans="2:9" x14ac:dyDescent="0.25">
      <c r="B7002" t="s">
        <v>40</v>
      </c>
      <c r="C7002" t="s">
        <v>21</v>
      </c>
      <c r="D7002" t="s">
        <v>30</v>
      </c>
      <c r="E7002" s="1">
        <v>44545</v>
      </c>
      <c r="F7002" s="4">
        <v>770</v>
      </c>
      <c r="G7002">
        <v>39</v>
      </c>
      <c r="H7002" s="3">
        <f>_xlfn.XLOOKUP(sales[[#This Row],[Product]],products[Product],products[Cost per box])*sales[[#This Row],[Boxes]]</f>
        <v>143.52000000000001</v>
      </c>
      <c r="I7002" s="4">
        <f>sales[[#This Row],[Revenue]]-sales[[#This Row],[Cost]]</f>
        <v>626.48</v>
      </c>
    </row>
    <row r="7003" spans="2:9" x14ac:dyDescent="0.25">
      <c r="B7003" t="s">
        <v>56</v>
      </c>
      <c r="C7003" t="s">
        <v>21</v>
      </c>
      <c r="D7003" t="s">
        <v>38</v>
      </c>
      <c r="E7003" s="1">
        <v>44545</v>
      </c>
      <c r="F7003" s="4">
        <v>15113</v>
      </c>
      <c r="G7003">
        <v>582</v>
      </c>
      <c r="H7003" s="3">
        <f>_xlfn.XLOOKUP(sales[[#This Row],[Product]],products[Product],products[Cost per box])*sales[[#This Row],[Boxes]]</f>
        <v>5785.08</v>
      </c>
      <c r="I7003" s="4">
        <f>sales[[#This Row],[Revenue]]-sales[[#This Row],[Cost]]</f>
        <v>9327.92</v>
      </c>
    </row>
    <row r="7004" spans="2:9" x14ac:dyDescent="0.25">
      <c r="B7004" t="s">
        <v>18</v>
      </c>
      <c r="C7004" t="s">
        <v>11</v>
      </c>
      <c r="D7004" t="s">
        <v>24</v>
      </c>
      <c r="E7004" s="1">
        <v>44545</v>
      </c>
      <c r="F7004" s="4">
        <v>2534</v>
      </c>
      <c r="G7004">
        <v>127</v>
      </c>
      <c r="H7004" s="3">
        <f>_xlfn.XLOOKUP(sales[[#This Row],[Product]],products[Product],products[Cost per box])*sales[[#This Row],[Boxes]]</f>
        <v>1334.77</v>
      </c>
      <c r="I7004" s="4">
        <f>sales[[#This Row],[Revenue]]-sales[[#This Row],[Cost]]</f>
        <v>1199.23</v>
      </c>
    </row>
    <row r="7005" spans="2:9" x14ac:dyDescent="0.25">
      <c r="B7005" t="s">
        <v>29</v>
      </c>
      <c r="C7005" t="s">
        <v>11</v>
      </c>
      <c r="D7005" t="s">
        <v>12</v>
      </c>
      <c r="E7005" s="1">
        <v>44545</v>
      </c>
      <c r="F7005" s="4">
        <v>1764</v>
      </c>
      <c r="G7005">
        <v>104</v>
      </c>
      <c r="H7005" s="3">
        <f>_xlfn.XLOOKUP(sales[[#This Row],[Product]],products[Product],products[Cost per box])*sales[[#This Row],[Boxes]]</f>
        <v>876.72</v>
      </c>
      <c r="I7005" s="4">
        <f>sales[[#This Row],[Revenue]]-sales[[#This Row],[Cost]]</f>
        <v>887.28</v>
      </c>
    </row>
    <row r="7006" spans="2:9" x14ac:dyDescent="0.25">
      <c r="B7006" t="s">
        <v>37</v>
      </c>
      <c r="C7006" t="s">
        <v>21</v>
      </c>
      <c r="D7006" t="s">
        <v>7</v>
      </c>
      <c r="E7006" s="1">
        <v>44546</v>
      </c>
      <c r="F7006" s="4">
        <v>4529</v>
      </c>
      <c r="G7006">
        <v>324</v>
      </c>
      <c r="H7006" s="3">
        <f>_xlfn.XLOOKUP(sales[[#This Row],[Product]],products[Product],products[Cost per box])*sales[[#This Row],[Boxes]]</f>
        <v>1668.6000000000001</v>
      </c>
      <c r="I7006" s="4">
        <f>sales[[#This Row],[Revenue]]-sales[[#This Row],[Cost]]</f>
        <v>2860.3999999999996</v>
      </c>
    </row>
    <row r="7007" spans="2:9" x14ac:dyDescent="0.25">
      <c r="B7007" t="s">
        <v>10</v>
      </c>
      <c r="C7007" t="s">
        <v>11</v>
      </c>
      <c r="D7007" t="s">
        <v>47</v>
      </c>
      <c r="E7007" s="1">
        <v>44546</v>
      </c>
      <c r="F7007" s="4">
        <v>5243</v>
      </c>
      <c r="G7007">
        <v>309</v>
      </c>
      <c r="H7007" s="3">
        <f>_xlfn.XLOOKUP(sales[[#This Row],[Product]],products[Product],products[Cost per box])*sales[[#This Row],[Boxes]]</f>
        <v>1625.34</v>
      </c>
      <c r="I7007" s="4">
        <f>sales[[#This Row],[Revenue]]-sales[[#This Row],[Cost]]</f>
        <v>3617.66</v>
      </c>
    </row>
    <row r="7008" spans="2:9" x14ac:dyDescent="0.25">
      <c r="B7008" t="s">
        <v>41</v>
      </c>
      <c r="C7008" t="s">
        <v>16</v>
      </c>
      <c r="D7008" t="s">
        <v>30</v>
      </c>
      <c r="E7008" s="1">
        <v>44546</v>
      </c>
      <c r="F7008" s="4">
        <v>4732</v>
      </c>
      <c r="G7008">
        <v>237</v>
      </c>
      <c r="H7008" s="3">
        <f>_xlfn.XLOOKUP(sales[[#This Row],[Product]],products[Product],products[Cost per box])*sales[[#This Row],[Boxes]]</f>
        <v>872.16000000000008</v>
      </c>
      <c r="I7008" s="4">
        <f>sales[[#This Row],[Revenue]]-sales[[#This Row],[Cost]]</f>
        <v>3859.84</v>
      </c>
    </row>
    <row r="7009" spans="2:9" x14ac:dyDescent="0.25">
      <c r="B7009" t="s">
        <v>54</v>
      </c>
      <c r="C7009" t="s">
        <v>21</v>
      </c>
      <c r="D7009" t="s">
        <v>45</v>
      </c>
      <c r="E7009" s="1">
        <v>44546</v>
      </c>
      <c r="F7009" s="4">
        <v>5670</v>
      </c>
      <c r="G7009">
        <v>237</v>
      </c>
      <c r="H7009" s="3">
        <f>_xlfn.XLOOKUP(sales[[#This Row],[Product]],products[Product],products[Cost per box])*sales[[#This Row],[Boxes]]</f>
        <v>1832.01</v>
      </c>
      <c r="I7009" s="4">
        <f>sales[[#This Row],[Revenue]]-sales[[#This Row],[Cost]]</f>
        <v>3837.99</v>
      </c>
    </row>
    <row r="7010" spans="2:9" x14ac:dyDescent="0.25">
      <c r="B7010" t="s">
        <v>51</v>
      </c>
      <c r="C7010" t="s">
        <v>16</v>
      </c>
      <c r="D7010" t="s">
        <v>12</v>
      </c>
      <c r="E7010" s="1">
        <v>44546</v>
      </c>
      <c r="F7010" s="4">
        <v>2044</v>
      </c>
      <c r="G7010">
        <v>128</v>
      </c>
      <c r="H7010" s="3">
        <f>_xlfn.XLOOKUP(sales[[#This Row],[Product]],products[Product],products[Cost per box])*sales[[#This Row],[Boxes]]</f>
        <v>1079.04</v>
      </c>
      <c r="I7010" s="4">
        <f>sales[[#This Row],[Revenue]]-sales[[#This Row],[Cost]]</f>
        <v>964.96</v>
      </c>
    </row>
    <row r="7011" spans="2:9" x14ac:dyDescent="0.25">
      <c r="B7011" t="s">
        <v>49</v>
      </c>
      <c r="C7011" t="s">
        <v>27</v>
      </c>
      <c r="D7011" t="s">
        <v>17</v>
      </c>
      <c r="E7011" s="1">
        <v>44546</v>
      </c>
      <c r="F7011" s="4">
        <v>5096</v>
      </c>
      <c r="G7011">
        <v>222</v>
      </c>
      <c r="H7011" s="3">
        <f>_xlfn.XLOOKUP(sales[[#This Row],[Product]],products[Product],products[Cost per box])*sales[[#This Row],[Boxes]]</f>
        <v>1509.6</v>
      </c>
      <c r="I7011" s="4">
        <f>sales[[#This Row],[Revenue]]-sales[[#This Row],[Cost]]</f>
        <v>3586.4</v>
      </c>
    </row>
    <row r="7012" spans="2:9" x14ac:dyDescent="0.25">
      <c r="B7012" t="s">
        <v>32</v>
      </c>
      <c r="C7012" t="s">
        <v>21</v>
      </c>
      <c r="D7012" t="s">
        <v>45</v>
      </c>
      <c r="E7012" s="1">
        <v>44546</v>
      </c>
      <c r="F7012" s="4">
        <v>9429</v>
      </c>
      <c r="G7012">
        <v>393</v>
      </c>
      <c r="H7012" s="3">
        <f>_xlfn.XLOOKUP(sales[[#This Row],[Product]],products[Product],products[Cost per box])*sales[[#This Row],[Boxes]]</f>
        <v>3037.8900000000003</v>
      </c>
      <c r="I7012" s="4">
        <f>sales[[#This Row],[Revenue]]-sales[[#This Row],[Cost]]</f>
        <v>6391.11</v>
      </c>
    </row>
    <row r="7013" spans="2:9" x14ac:dyDescent="0.25">
      <c r="B7013" t="s">
        <v>46</v>
      </c>
      <c r="C7013" t="s">
        <v>27</v>
      </c>
      <c r="D7013" t="s">
        <v>31</v>
      </c>
      <c r="E7013" s="1">
        <v>44546</v>
      </c>
      <c r="F7013" s="4">
        <v>1344</v>
      </c>
      <c r="G7013">
        <v>96</v>
      </c>
      <c r="H7013" s="3">
        <f>_xlfn.XLOOKUP(sales[[#This Row],[Product]],products[Product],products[Cost per box])*sales[[#This Row],[Boxes]]</f>
        <v>549.12</v>
      </c>
      <c r="I7013" s="4">
        <f>sales[[#This Row],[Revenue]]-sales[[#This Row],[Cost]]</f>
        <v>794.88</v>
      </c>
    </row>
    <row r="7014" spans="2:9" x14ac:dyDescent="0.25">
      <c r="B7014" t="s">
        <v>55</v>
      </c>
      <c r="C7014" t="s">
        <v>21</v>
      </c>
      <c r="D7014" t="s">
        <v>38</v>
      </c>
      <c r="E7014" s="1">
        <v>44546</v>
      </c>
      <c r="F7014" s="4">
        <v>3717</v>
      </c>
      <c r="G7014">
        <v>149</v>
      </c>
      <c r="H7014" s="3">
        <f>_xlfn.XLOOKUP(sales[[#This Row],[Product]],products[Product],products[Cost per box])*sales[[#This Row],[Boxes]]</f>
        <v>1481.06</v>
      </c>
      <c r="I7014" s="4">
        <f>sales[[#This Row],[Revenue]]-sales[[#This Row],[Cost]]</f>
        <v>2235.94</v>
      </c>
    </row>
    <row r="7015" spans="2:9" x14ac:dyDescent="0.25">
      <c r="B7015" t="s">
        <v>13</v>
      </c>
      <c r="C7015" t="s">
        <v>16</v>
      </c>
      <c r="D7015" t="s">
        <v>48</v>
      </c>
      <c r="E7015" s="1">
        <v>44546</v>
      </c>
      <c r="F7015" s="4">
        <v>7749</v>
      </c>
      <c r="G7015">
        <v>299</v>
      </c>
      <c r="H7015" s="3">
        <f>_xlfn.XLOOKUP(sales[[#This Row],[Product]],products[Product],products[Cost per box])*sales[[#This Row],[Boxes]]</f>
        <v>2236.52</v>
      </c>
      <c r="I7015" s="4">
        <f>sales[[#This Row],[Revenue]]-sales[[#This Row],[Cost]]</f>
        <v>5512.48</v>
      </c>
    </row>
    <row r="7016" spans="2:9" x14ac:dyDescent="0.25">
      <c r="B7016" t="s">
        <v>10</v>
      </c>
      <c r="C7016" t="s">
        <v>21</v>
      </c>
      <c r="D7016" t="s">
        <v>43</v>
      </c>
      <c r="E7016" s="1">
        <v>44546</v>
      </c>
      <c r="F7016" s="4">
        <v>2408</v>
      </c>
      <c r="G7016">
        <v>121</v>
      </c>
      <c r="H7016" s="3">
        <f>_xlfn.XLOOKUP(sales[[#This Row],[Product]],products[Product],products[Cost per box])*sales[[#This Row],[Boxes]]</f>
        <v>465.85</v>
      </c>
      <c r="I7016" s="4">
        <f>sales[[#This Row],[Revenue]]-sales[[#This Row],[Cost]]</f>
        <v>1942.15</v>
      </c>
    </row>
    <row r="7017" spans="2:9" x14ac:dyDescent="0.25">
      <c r="B7017" t="s">
        <v>18</v>
      </c>
      <c r="C7017" t="s">
        <v>6</v>
      </c>
      <c r="D7017" t="s">
        <v>17</v>
      </c>
      <c r="E7017" s="1">
        <v>44546</v>
      </c>
      <c r="F7017" s="4">
        <v>8169</v>
      </c>
      <c r="G7017">
        <v>389</v>
      </c>
      <c r="H7017" s="3">
        <f>_xlfn.XLOOKUP(sales[[#This Row],[Product]],products[Product],products[Cost per box])*sales[[#This Row],[Boxes]]</f>
        <v>2645.2</v>
      </c>
      <c r="I7017" s="4">
        <f>sales[[#This Row],[Revenue]]-sales[[#This Row],[Cost]]</f>
        <v>5523.8</v>
      </c>
    </row>
    <row r="7018" spans="2:9" x14ac:dyDescent="0.25">
      <c r="B7018" t="s">
        <v>37</v>
      </c>
      <c r="C7018" t="s">
        <v>6</v>
      </c>
      <c r="D7018" t="s">
        <v>52</v>
      </c>
      <c r="E7018" s="1">
        <v>44546</v>
      </c>
      <c r="F7018" s="4">
        <v>8834</v>
      </c>
      <c r="G7018">
        <v>770</v>
      </c>
      <c r="H7018" s="3">
        <f>_xlfn.XLOOKUP(sales[[#This Row],[Product]],products[Product],products[Cost per box])*sales[[#This Row],[Boxes]]</f>
        <v>2556.4</v>
      </c>
      <c r="I7018" s="4">
        <f>sales[[#This Row],[Revenue]]-sales[[#This Row],[Cost]]</f>
        <v>6277.6</v>
      </c>
    </row>
    <row r="7019" spans="2:9" x14ac:dyDescent="0.25">
      <c r="B7019" t="s">
        <v>15</v>
      </c>
      <c r="C7019" t="s">
        <v>21</v>
      </c>
      <c r="D7019" t="s">
        <v>43</v>
      </c>
      <c r="E7019" s="1">
        <v>44546</v>
      </c>
      <c r="F7019" s="4">
        <v>483</v>
      </c>
      <c r="G7019">
        <v>23</v>
      </c>
      <c r="H7019" s="3">
        <f>_xlfn.XLOOKUP(sales[[#This Row],[Product]],products[Product],products[Cost per box])*sales[[#This Row],[Boxes]]</f>
        <v>88.55</v>
      </c>
      <c r="I7019" s="4">
        <f>sales[[#This Row],[Revenue]]-sales[[#This Row],[Cost]]</f>
        <v>394.45</v>
      </c>
    </row>
    <row r="7020" spans="2:9" x14ac:dyDescent="0.25">
      <c r="B7020" t="s">
        <v>8</v>
      </c>
      <c r="C7020" t="s">
        <v>21</v>
      </c>
      <c r="D7020" t="s">
        <v>28</v>
      </c>
      <c r="E7020" s="1">
        <v>44546</v>
      </c>
      <c r="F7020" s="4">
        <v>10990</v>
      </c>
      <c r="G7020">
        <v>1540</v>
      </c>
      <c r="H7020" s="3">
        <f>_xlfn.XLOOKUP(sales[[#This Row],[Product]],products[Product],products[Cost per box])*sales[[#This Row],[Boxes]]</f>
        <v>4250.3999999999996</v>
      </c>
      <c r="I7020" s="4">
        <f>sales[[#This Row],[Revenue]]-sales[[#This Row],[Cost]]</f>
        <v>6739.6</v>
      </c>
    </row>
    <row r="7021" spans="2:9" x14ac:dyDescent="0.25">
      <c r="B7021" t="s">
        <v>54</v>
      </c>
      <c r="C7021" t="s">
        <v>27</v>
      </c>
      <c r="D7021" t="s">
        <v>14</v>
      </c>
      <c r="E7021" s="1">
        <v>44546</v>
      </c>
      <c r="F7021" s="4">
        <v>4368</v>
      </c>
      <c r="G7021">
        <v>624</v>
      </c>
      <c r="H7021" s="3">
        <f>_xlfn.XLOOKUP(sales[[#This Row],[Product]],products[Product],products[Cost per box])*sales[[#This Row],[Boxes]]</f>
        <v>3937.4399999999996</v>
      </c>
      <c r="I7021" s="4">
        <f>sales[[#This Row],[Revenue]]-sales[[#This Row],[Cost]]</f>
        <v>430.5600000000004</v>
      </c>
    </row>
    <row r="7022" spans="2:9" x14ac:dyDescent="0.25">
      <c r="B7022" t="s">
        <v>37</v>
      </c>
      <c r="C7022" t="s">
        <v>6</v>
      </c>
      <c r="D7022" t="s">
        <v>44</v>
      </c>
      <c r="E7022" s="1">
        <v>44546</v>
      </c>
      <c r="F7022" s="4">
        <v>3108</v>
      </c>
      <c r="G7022">
        <v>136</v>
      </c>
      <c r="H7022" s="3">
        <f>_xlfn.XLOOKUP(sales[[#This Row],[Product]],products[Product],products[Cost per box])*sales[[#This Row],[Boxes]]</f>
        <v>1301.52</v>
      </c>
      <c r="I7022" s="4">
        <f>sales[[#This Row],[Revenue]]-sales[[#This Row],[Cost]]</f>
        <v>1806.48</v>
      </c>
    </row>
    <row r="7023" spans="2:9" x14ac:dyDescent="0.25">
      <c r="B7023" t="s">
        <v>29</v>
      </c>
      <c r="C7023" t="s">
        <v>6</v>
      </c>
      <c r="D7023" t="s">
        <v>50</v>
      </c>
      <c r="E7023" s="1">
        <v>44546</v>
      </c>
      <c r="F7023" s="4">
        <v>8589</v>
      </c>
      <c r="G7023">
        <v>358</v>
      </c>
      <c r="H7023" s="3">
        <f>_xlfn.XLOOKUP(sales[[#This Row],[Product]],products[Product],products[Cost per box])*sales[[#This Row],[Boxes]]</f>
        <v>4442.78</v>
      </c>
      <c r="I7023" s="4">
        <f>sales[[#This Row],[Revenue]]-sales[[#This Row],[Cost]]</f>
        <v>4146.22</v>
      </c>
    </row>
    <row r="7024" spans="2:9" x14ac:dyDescent="0.25">
      <c r="B7024" t="s">
        <v>20</v>
      </c>
      <c r="C7024" t="s">
        <v>6</v>
      </c>
      <c r="D7024" t="s">
        <v>43</v>
      </c>
      <c r="E7024" s="1">
        <v>44546</v>
      </c>
      <c r="F7024" s="4">
        <v>2121</v>
      </c>
      <c r="G7024">
        <v>101</v>
      </c>
      <c r="H7024" s="3">
        <f>_xlfn.XLOOKUP(sales[[#This Row],[Product]],products[Product],products[Cost per box])*sales[[#This Row],[Boxes]]</f>
        <v>388.85</v>
      </c>
      <c r="I7024" s="4">
        <f>sales[[#This Row],[Revenue]]-sales[[#This Row],[Cost]]</f>
        <v>1732.15</v>
      </c>
    </row>
    <row r="7025" spans="2:9" x14ac:dyDescent="0.25">
      <c r="B7025" t="s">
        <v>55</v>
      </c>
      <c r="C7025" t="s">
        <v>21</v>
      </c>
      <c r="D7025" t="s">
        <v>45</v>
      </c>
      <c r="E7025" s="1">
        <v>44546</v>
      </c>
      <c r="F7025" s="4">
        <v>2562</v>
      </c>
      <c r="G7025">
        <v>107</v>
      </c>
      <c r="H7025" s="3">
        <f>_xlfn.XLOOKUP(sales[[#This Row],[Product]],products[Product],products[Cost per box])*sales[[#This Row],[Boxes]]</f>
        <v>827.11</v>
      </c>
      <c r="I7025" s="4">
        <f>sales[[#This Row],[Revenue]]-sales[[#This Row],[Cost]]</f>
        <v>1734.8899999999999</v>
      </c>
    </row>
    <row r="7026" spans="2:9" x14ac:dyDescent="0.25">
      <c r="B7026" t="s">
        <v>34</v>
      </c>
      <c r="C7026" t="s">
        <v>6</v>
      </c>
      <c r="D7026" t="s">
        <v>19</v>
      </c>
      <c r="E7026" s="1">
        <v>44546</v>
      </c>
      <c r="F7026" s="4">
        <v>10535</v>
      </c>
      <c r="G7026">
        <v>586</v>
      </c>
      <c r="H7026" s="3">
        <f>_xlfn.XLOOKUP(sales[[#This Row],[Product]],products[Product],products[Cost per box])*sales[[#This Row],[Boxes]]</f>
        <v>5994.7800000000007</v>
      </c>
      <c r="I7026" s="4">
        <f>sales[[#This Row],[Revenue]]-sales[[#This Row],[Cost]]</f>
        <v>4540.2199999999993</v>
      </c>
    </row>
    <row r="7027" spans="2:9" x14ac:dyDescent="0.25">
      <c r="B7027" t="s">
        <v>39</v>
      </c>
      <c r="C7027" t="s">
        <v>9</v>
      </c>
      <c r="D7027" t="s">
        <v>38</v>
      </c>
      <c r="E7027" s="1">
        <v>44546</v>
      </c>
      <c r="F7027" s="4">
        <v>2016</v>
      </c>
      <c r="G7027">
        <v>75</v>
      </c>
      <c r="H7027" s="3">
        <f>_xlfn.XLOOKUP(sales[[#This Row],[Product]],products[Product],products[Cost per box])*sales[[#This Row],[Boxes]]</f>
        <v>745.5</v>
      </c>
      <c r="I7027" s="4">
        <f>sales[[#This Row],[Revenue]]-sales[[#This Row],[Cost]]</f>
        <v>1270.5</v>
      </c>
    </row>
    <row r="7028" spans="2:9" x14ac:dyDescent="0.25">
      <c r="B7028" t="s">
        <v>46</v>
      </c>
      <c r="C7028" t="s">
        <v>6</v>
      </c>
      <c r="D7028" t="s">
        <v>31</v>
      </c>
      <c r="E7028" s="1">
        <v>44546</v>
      </c>
      <c r="F7028" s="4">
        <v>2982</v>
      </c>
      <c r="G7028">
        <v>230</v>
      </c>
      <c r="H7028" s="3">
        <f>_xlfn.XLOOKUP(sales[[#This Row],[Product]],products[Product],products[Cost per box])*sales[[#This Row],[Boxes]]</f>
        <v>1315.6</v>
      </c>
      <c r="I7028" s="4">
        <f>sales[[#This Row],[Revenue]]-sales[[#This Row],[Cost]]</f>
        <v>1666.4</v>
      </c>
    </row>
    <row r="7029" spans="2:9" x14ac:dyDescent="0.25">
      <c r="B7029" t="s">
        <v>46</v>
      </c>
      <c r="C7029" t="s">
        <v>9</v>
      </c>
      <c r="D7029" t="s">
        <v>48</v>
      </c>
      <c r="E7029" s="1">
        <v>44546</v>
      </c>
      <c r="F7029" s="4">
        <v>5936</v>
      </c>
      <c r="G7029">
        <v>220</v>
      </c>
      <c r="H7029" s="3">
        <f>_xlfn.XLOOKUP(sales[[#This Row],[Product]],products[Product],products[Cost per box])*sales[[#This Row],[Boxes]]</f>
        <v>1645.6000000000001</v>
      </c>
      <c r="I7029" s="4">
        <f>sales[[#This Row],[Revenue]]-sales[[#This Row],[Cost]]</f>
        <v>4290.3999999999996</v>
      </c>
    </row>
    <row r="7030" spans="2:9" x14ac:dyDescent="0.25">
      <c r="B7030" t="s">
        <v>51</v>
      </c>
      <c r="C7030" t="s">
        <v>27</v>
      </c>
      <c r="D7030" t="s">
        <v>50</v>
      </c>
      <c r="E7030" s="1">
        <v>44546</v>
      </c>
      <c r="F7030" s="4">
        <v>6643</v>
      </c>
      <c r="G7030">
        <v>289</v>
      </c>
      <c r="H7030" s="3">
        <f>_xlfn.XLOOKUP(sales[[#This Row],[Product]],products[Product],products[Cost per box])*sales[[#This Row],[Boxes]]</f>
        <v>3586.4900000000002</v>
      </c>
      <c r="I7030" s="4">
        <f>sales[[#This Row],[Revenue]]-sales[[#This Row],[Cost]]</f>
        <v>3056.5099999999998</v>
      </c>
    </row>
    <row r="7031" spans="2:9" x14ac:dyDescent="0.25">
      <c r="B7031" t="s">
        <v>46</v>
      </c>
      <c r="C7031" t="s">
        <v>16</v>
      </c>
      <c r="D7031" t="s">
        <v>42</v>
      </c>
      <c r="E7031" s="1">
        <v>44546</v>
      </c>
      <c r="F7031" s="4">
        <v>6181</v>
      </c>
      <c r="G7031">
        <v>413</v>
      </c>
      <c r="H7031" s="3">
        <f>_xlfn.XLOOKUP(sales[[#This Row],[Product]],products[Product],products[Cost per box])*sales[[#This Row],[Boxes]]</f>
        <v>1957.6200000000001</v>
      </c>
      <c r="I7031" s="4">
        <f>sales[[#This Row],[Revenue]]-sales[[#This Row],[Cost]]</f>
        <v>4223.38</v>
      </c>
    </row>
    <row r="7032" spans="2:9" x14ac:dyDescent="0.25">
      <c r="B7032" t="s">
        <v>33</v>
      </c>
      <c r="C7032" t="s">
        <v>11</v>
      </c>
      <c r="D7032" t="s">
        <v>42</v>
      </c>
      <c r="E7032" s="1">
        <v>44546</v>
      </c>
      <c r="F7032" s="4">
        <v>6958</v>
      </c>
      <c r="G7032">
        <v>497</v>
      </c>
      <c r="H7032" s="3">
        <f>_xlfn.XLOOKUP(sales[[#This Row],[Product]],products[Product],products[Cost per box])*sales[[#This Row],[Boxes]]</f>
        <v>2355.7800000000002</v>
      </c>
      <c r="I7032" s="4">
        <f>sales[[#This Row],[Revenue]]-sales[[#This Row],[Cost]]</f>
        <v>4602.2199999999993</v>
      </c>
    </row>
    <row r="7033" spans="2:9" x14ac:dyDescent="0.25">
      <c r="B7033" t="s">
        <v>10</v>
      </c>
      <c r="C7033" t="s">
        <v>16</v>
      </c>
      <c r="D7033" t="s">
        <v>48</v>
      </c>
      <c r="E7033" s="1">
        <v>44546</v>
      </c>
      <c r="F7033" s="4">
        <v>3346</v>
      </c>
      <c r="G7033">
        <v>134</v>
      </c>
      <c r="H7033" s="3">
        <f>_xlfn.XLOOKUP(sales[[#This Row],[Product]],products[Product],products[Cost per box])*sales[[#This Row],[Boxes]]</f>
        <v>1002.32</v>
      </c>
      <c r="I7033" s="4">
        <f>sales[[#This Row],[Revenue]]-sales[[#This Row],[Cost]]</f>
        <v>2343.6799999999998</v>
      </c>
    </row>
    <row r="7034" spans="2:9" x14ac:dyDescent="0.25">
      <c r="B7034" t="s">
        <v>54</v>
      </c>
      <c r="C7034" t="s">
        <v>27</v>
      </c>
      <c r="D7034" t="s">
        <v>7</v>
      </c>
      <c r="E7034" s="1">
        <v>44546</v>
      </c>
      <c r="F7034" s="4">
        <v>7434</v>
      </c>
      <c r="G7034">
        <v>496</v>
      </c>
      <c r="H7034" s="3">
        <f>_xlfn.XLOOKUP(sales[[#This Row],[Product]],products[Product],products[Cost per box])*sales[[#This Row],[Boxes]]</f>
        <v>2554.4</v>
      </c>
      <c r="I7034" s="4">
        <f>sales[[#This Row],[Revenue]]-sales[[#This Row],[Cost]]</f>
        <v>4879.6000000000004</v>
      </c>
    </row>
    <row r="7035" spans="2:9" x14ac:dyDescent="0.25">
      <c r="B7035" t="s">
        <v>53</v>
      </c>
      <c r="C7035" t="s">
        <v>21</v>
      </c>
      <c r="D7035" t="s">
        <v>52</v>
      </c>
      <c r="E7035" s="1">
        <v>44546</v>
      </c>
      <c r="F7035" s="4">
        <v>210</v>
      </c>
      <c r="G7035">
        <v>20</v>
      </c>
      <c r="H7035" s="3">
        <f>_xlfn.XLOOKUP(sales[[#This Row],[Product]],products[Product],products[Cost per box])*sales[[#This Row],[Boxes]]</f>
        <v>66.399999999999991</v>
      </c>
      <c r="I7035" s="4">
        <f>sales[[#This Row],[Revenue]]-sales[[#This Row],[Cost]]</f>
        <v>143.60000000000002</v>
      </c>
    </row>
    <row r="7036" spans="2:9" x14ac:dyDescent="0.25">
      <c r="B7036" t="s">
        <v>18</v>
      </c>
      <c r="C7036" t="s">
        <v>9</v>
      </c>
      <c r="D7036" t="s">
        <v>52</v>
      </c>
      <c r="E7036" s="1">
        <v>44546</v>
      </c>
      <c r="F7036" s="4">
        <v>7637</v>
      </c>
      <c r="G7036">
        <v>695</v>
      </c>
      <c r="H7036" s="3">
        <f>_xlfn.XLOOKUP(sales[[#This Row],[Product]],products[Product],products[Cost per box])*sales[[#This Row],[Boxes]]</f>
        <v>2307.4</v>
      </c>
      <c r="I7036" s="4">
        <f>sales[[#This Row],[Revenue]]-sales[[#This Row],[Cost]]</f>
        <v>5329.6</v>
      </c>
    </row>
    <row r="7037" spans="2:9" x14ac:dyDescent="0.25">
      <c r="B7037" t="s">
        <v>20</v>
      </c>
      <c r="C7037" t="s">
        <v>11</v>
      </c>
      <c r="D7037" t="s">
        <v>36</v>
      </c>
      <c r="E7037" s="1">
        <v>44546</v>
      </c>
      <c r="F7037" s="4">
        <v>18004</v>
      </c>
      <c r="G7037">
        <v>2030</v>
      </c>
      <c r="H7037" s="3">
        <f>_xlfn.XLOOKUP(sales[[#This Row],[Product]],products[Product],products[Cost per box])*sales[[#This Row],[Boxes]]</f>
        <v>10231.200000000001</v>
      </c>
      <c r="I7037" s="4">
        <f>sales[[#This Row],[Revenue]]-sales[[#This Row],[Cost]]</f>
        <v>7772.7999999999993</v>
      </c>
    </row>
    <row r="7038" spans="2:9" x14ac:dyDescent="0.25">
      <c r="B7038" t="s">
        <v>39</v>
      </c>
      <c r="C7038" t="s">
        <v>21</v>
      </c>
      <c r="D7038" t="s">
        <v>36</v>
      </c>
      <c r="E7038" s="1">
        <v>44547</v>
      </c>
      <c r="F7038" s="4">
        <v>7189</v>
      </c>
      <c r="G7038">
        <v>1050</v>
      </c>
      <c r="H7038" s="3">
        <f>_xlfn.XLOOKUP(sales[[#This Row],[Product]],products[Product],products[Cost per box])*sales[[#This Row],[Boxes]]</f>
        <v>5292</v>
      </c>
      <c r="I7038" s="4">
        <f>sales[[#This Row],[Revenue]]-sales[[#This Row],[Cost]]</f>
        <v>1897</v>
      </c>
    </row>
    <row r="7039" spans="2:9" x14ac:dyDescent="0.25">
      <c r="B7039" t="s">
        <v>34</v>
      </c>
      <c r="C7039" t="s">
        <v>9</v>
      </c>
      <c r="D7039" t="s">
        <v>47</v>
      </c>
      <c r="E7039" s="1">
        <v>44547</v>
      </c>
      <c r="F7039" s="4">
        <v>10864</v>
      </c>
      <c r="G7039">
        <v>700</v>
      </c>
      <c r="H7039" s="3">
        <f>_xlfn.XLOOKUP(sales[[#This Row],[Product]],products[Product],products[Cost per box])*sales[[#This Row],[Boxes]]</f>
        <v>3682</v>
      </c>
      <c r="I7039" s="4">
        <f>sales[[#This Row],[Revenue]]-sales[[#This Row],[Cost]]</f>
        <v>7182</v>
      </c>
    </row>
    <row r="7040" spans="2:9" x14ac:dyDescent="0.25">
      <c r="B7040" t="s">
        <v>51</v>
      </c>
      <c r="C7040" t="s">
        <v>11</v>
      </c>
      <c r="D7040" t="s">
        <v>47</v>
      </c>
      <c r="E7040" s="1">
        <v>44547</v>
      </c>
      <c r="F7040" s="4">
        <v>19880</v>
      </c>
      <c r="G7040">
        <v>1190</v>
      </c>
      <c r="H7040" s="3">
        <f>_xlfn.XLOOKUP(sales[[#This Row],[Product]],products[Product],products[Cost per box])*sales[[#This Row],[Boxes]]</f>
        <v>6259.4</v>
      </c>
      <c r="I7040" s="4">
        <f>sales[[#This Row],[Revenue]]-sales[[#This Row],[Cost]]</f>
        <v>13620.6</v>
      </c>
    </row>
    <row r="7041" spans="2:9" x14ac:dyDescent="0.25">
      <c r="B7041" t="s">
        <v>10</v>
      </c>
      <c r="C7041" t="s">
        <v>9</v>
      </c>
      <c r="D7041" t="s">
        <v>44</v>
      </c>
      <c r="E7041" s="1">
        <v>44547</v>
      </c>
      <c r="F7041" s="4">
        <v>5817</v>
      </c>
      <c r="G7041">
        <v>243</v>
      </c>
      <c r="H7041" s="3">
        <f>_xlfn.XLOOKUP(sales[[#This Row],[Product]],products[Product],products[Cost per box])*sales[[#This Row],[Boxes]]</f>
        <v>2325.5100000000002</v>
      </c>
      <c r="I7041" s="4">
        <f>sales[[#This Row],[Revenue]]-sales[[#This Row],[Cost]]</f>
        <v>3491.49</v>
      </c>
    </row>
    <row r="7042" spans="2:9" x14ac:dyDescent="0.25">
      <c r="B7042" t="s">
        <v>41</v>
      </c>
      <c r="C7042" t="s">
        <v>11</v>
      </c>
      <c r="D7042" t="s">
        <v>44</v>
      </c>
      <c r="E7042" s="1">
        <v>44547</v>
      </c>
      <c r="F7042" s="4">
        <v>2912</v>
      </c>
      <c r="G7042">
        <v>122</v>
      </c>
      <c r="H7042" s="3">
        <f>_xlfn.XLOOKUP(sales[[#This Row],[Product]],products[Product],products[Cost per box])*sales[[#This Row],[Boxes]]</f>
        <v>1167.54</v>
      </c>
      <c r="I7042" s="4">
        <f>sales[[#This Row],[Revenue]]-sales[[#This Row],[Cost]]</f>
        <v>1744.46</v>
      </c>
    </row>
    <row r="7043" spans="2:9" x14ac:dyDescent="0.25">
      <c r="B7043" t="s">
        <v>25</v>
      </c>
      <c r="C7043" t="s">
        <v>11</v>
      </c>
      <c r="D7043" t="s">
        <v>43</v>
      </c>
      <c r="E7043" s="1">
        <v>44547</v>
      </c>
      <c r="F7043" s="4">
        <v>11641</v>
      </c>
      <c r="G7043">
        <v>555</v>
      </c>
      <c r="H7043" s="3">
        <f>_xlfn.XLOOKUP(sales[[#This Row],[Product]],products[Product],products[Cost per box])*sales[[#This Row],[Boxes]]</f>
        <v>2136.75</v>
      </c>
      <c r="I7043" s="4">
        <f>sales[[#This Row],[Revenue]]-sales[[#This Row],[Cost]]</f>
        <v>9504.25</v>
      </c>
    </row>
    <row r="7044" spans="2:9" x14ac:dyDescent="0.25">
      <c r="B7044" t="s">
        <v>54</v>
      </c>
      <c r="C7044" t="s">
        <v>6</v>
      </c>
      <c r="D7044" t="s">
        <v>17</v>
      </c>
      <c r="E7044" s="1">
        <v>44547</v>
      </c>
      <c r="F7044" s="4">
        <v>14693</v>
      </c>
      <c r="G7044">
        <v>700</v>
      </c>
      <c r="H7044" s="3">
        <f>_xlfn.XLOOKUP(sales[[#This Row],[Product]],products[Product],products[Cost per box])*sales[[#This Row],[Boxes]]</f>
        <v>4760</v>
      </c>
      <c r="I7044" s="4">
        <f>sales[[#This Row],[Revenue]]-sales[[#This Row],[Cost]]</f>
        <v>9933</v>
      </c>
    </row>
    <row r="7045" spans="2:9" x14ac:dyDescent="0.25">
      <c r="B7045" t="s">
        <v>53</v>
      </c>
      <c r="C7045" t="s">
        <v>27</v>
      </c>
      <c r="D7045" t="s">
        <v>43</v>
      </c>
      <c r="E7045" s="1">
        <v>44547</v>
      </c>
      <c r="F7045" s="4">
        <v>12544</v>
      </c>
      <c r="G7045">
        <v>598</v>
      </c>
      <c r="H7045" s="3">
        <f>_xlfn.XLOOKUP(sales[[#This Row],[Product]],products[Product],products[Cost per box])*sales[[#This Row],[Boxes]]</f>
        <v>2302.3000000000002</v>
      </c>
      <c r="I7045" s="4">
        <f>sales[[#This Row],[Revenue]]-sales[[#This Row],[Cost]]</f>
        <v>10241.700000000001</v>
      </c>
    </row>
    <row r="7046" spans="2:9" x14ac:dyDescent="0.25">
      <c r="B7046" t="s">
        <v>33</v>
      </c>
      <c r="C7046" t="s">
        <v>9</v>
      </c>
      <c r="D7046" t="s">
        <v>44</v>
      </c>
      <c r="E7046" s="1">
        <v>44547</v>
      </c>
      <c r="F7046" s="4">
        <v>3591</v>
      </c>
      <c r="G7046">
        <v>150</v>
      </c>
      <c r="H7046" s="3">
        <f>_xlfn.XLOOKUP(sales[[#This Row],[Product]],products[Product],products[Cost per box])*sales[[#This Row],[Boxes]]</f>
        <v>1435.5</v>
      </c>
      <c r="I7046" s="4">
        <f>sales[[#This Row],[Revenue]]-sales[[#This Row],[Cost]]</f>
        <v>2155.5</v>
      </c>
    </row>
    <row r="7047" spans="2:9" x14ac:dyDescent="0.25">
      <c r="B7047" t="s">
        <v>25</v>
      </c>
      <c r="C7047" t="s">
        <v>21</v>
      </c>
      <c r="D7047" t="s">
        <v>24</v>
      </c>
      <c r="E7047" s="1">
        <v>44547</v>
      </c>
      <c r="F7047" s="4">
        <v>707</v>
      </c>
      <c r="G7047">
        <v>38</v>
      </c>
      <c r="H7047" s="3">
        <f>_xlfn.XLOOKUP(sales[[#This Row],[Product]],products[Product],products[Cost per box])*sales[[#This Row],[Boxes]]</f>
        <v>399.38</v>
      </c>
      <c r="I7047" s="4">
        <f>sales[[#This Row],[Revenue]]-sales[[#This Row],[Cost]]</f>
        <v>307.62</v>
      </c>
    </row>
    <row r="7048" spans="2:9" x14ac:dyDescent="0.25">
      <c r="B7048" t="s">
        <v>15</v>
      </c>
      <c r="C7048" t="s">
        <v>21</v>
      </c>
      <c r="D7048" t="s">
        <v>14</v>
      </c>
      <c r="E7048" s="1">
        <v>44547</v>
      </c>
      <c r="F7048" s="4">
        <v>826</v>
      </c>
      <c r="G7048">
        <v>118</v>
      </c>
      <c r="H7048" s="3">
        <f>_xlfn.XLOOKUP(sales[[#This Row],[Product]],products[Product],products[Cost per box])*sales[[#This Row],[Boxes]]</f>
        <v>744.57999999999993</v>
      </c>
      <c r="I7048" s="4">
        <f>sales[[#This Row],[Revenue]]-sales[[#This Row],[Cost]]</f>
        <v>81.420000000000073</v>
      </c>
    </row>
    <row r="7049" spans="2:9" x14ac:dyDescent="0.25">
      <c r="B7049" t="s">
        <v>23</v>
      </c>
      <c r="C7049" t="s">
        <v>11</v>
      </c>
      <c r="D7049" t="s">
        <v>12</v>
      </c>
      <c r="E7049" s="1">
        <v>44547</v>
      </c>
      <c r="F7049" s="4">
        <v>10122</v>
      </c>
      <c r="G7049">
        <v>633</v>
      </c>
      <c r="H7049" s="3">
        <f>_xlfn.XLOOKUP(sales[[#This Row],[Product]],products[Product],products[Cost per box])*sales[[#This Row],[Boxes]]</f>
        <v>5336.19</v>
      </c>
      <c r="I7049" s="4">
        <f>sales[[#This Row],[Revenue]]-sales[[#This Row],[Cost]]</f>
        <v>4785.8100000000004</v>
      </c>
    </row>
    <row r="7050" spans="2:9" x14ac:dyDescent="0.25">
      <c r="B7050" t="s">
        <v>49</v>
      </c>
      <c r="C7050" t="s">
        <v>21</v>
      </c>
      <c r="D7050" t="s">
        <v>24</v>
      </c>
      <c r="E7050" s="1">
        <v>44547</v>
      </c>
      <c r="F7050" s="4">
        <v>25130</v>
      </c>
      <c r="G7050">
        <v>1330</v>
      </c>
      <c r="H7050" s="3">
        <f>_xlfn.XLOOKUP(sales[[#This Row],[Product]],products[Product],products[Cost per box])*sales[[#This Row],[Boxes]]</f>
        <v>13978.3</v>
      </c>
      <c r="I7050" s="4">
        <f>sales[[#This Row],[Revenue]]-sales[[#This Row],[Cost]]</f>
        <v>11151.7</v>
      </c>
    </row>
    <row r="7051" spans="2:9" x14ac:dyDescent="0.25">
      <c r="B7051" t="s">
        <v>5</v>
      </c>
      <c r="C7051" t="s">
        <v>6</v>
      </c>
      <c r="D7051" t="s">
        <v>43</v>
      </c>
      <c r="E7051" s="1">
        <v>44547</v>
      </c>
      <c r="F7051" s="4">
        <v>18508</v>
      </c>
      <c r="G7051">
        <v>910</v>
      </c>
      <c r="H7051" s="3">
        <f>_xlfn.XLOOKUP(sales[[#This Row],[Product]],products[Product],products[Cost per box])*sales[[#This Row],[Boxes]]</f>
        <v>3503.5</v>
      </c>
      <c r="I7051" s="4">
        <f>sales[[#This Row],[Revenue]]-sales[[#This Row],[Cost]]</f>
        <v>15004.5</v>
      </c>
    </row>
    <row r="7052" spans="2:9" x14ac:dyDescent="0.25">
      <c r="B7052" t="s">
        <v>18</v>
      </c>
      <c r="C7052" t="s">
        <v>11</v>
      </c>
      <c r="D7052" t="s">
        <v>14</v>
      </c>
      <c r="E7052" s="1">
        <v>44547</v>
      </c>
      <c r="F7052" s="4">
        <v>6776</v>
      </c>
      <c r="G7052">
        <v>840</v>
      </c>
      <c r="H7052" s="3">
        <f>_xlfn.XLOOKUP(sales[[#This Row],[Product]],products[Product],products[Cost per box])*sales[[#This Row],[Boxes]]</f>
        <v>5300.4</v>
      </c>
      <c r="I7052" s="4">
        <f>sales[[#This Row],[Revenue]]-sales[[#This Row],[Cost]]</f>
        <v>1475.6000000000004</v>
      </c>
    </row>
    <row r="7053" spans="2:9" x14ac:dyDescent="0.25">
      <c r="B7053" t="s">
        <v>40</v>
      </c>
      <c r="C7053" t="s">
        <v>9</v>
      </c>
      <c r="D7053" t="s">
        <v>24</v>
      </c>
      <c r="E7053" s="1">
        <v>44547</v>
      </c>
      <c r="F7053" s="4">
        <v>9443</v>
      </c>
      <c r="G7053">
        <v>473</v>
      </c>
      <c r="H7053" s="3">
        <f>_xlfn.XLOOKUP(sales[[#This Row],[Product]],products[Product],products[Cost per box])*sales[[#This Row],[Boxes]]</f>
        <v>4971.2299999999996</v>
      </c>
      <c r="I7053" s="4">
        <f>sales[[#This Row],[Revenue]]-sales[[#This Row],[Cost]]</f>
        <v>4471.7700000000004</v>
      </c>
    </row>
    <row r="7054" spans="2:9" x14ac:dyDescent="0.25">
      <c r="B7054" t="s">
        <v>5</v>
      </c>
      <c r="C7054" t="s">
        <v>16</v>
      </c>
      <c r="D7054" t="s">
        <v>48</v>
      </c>
      <c r="E7054" s="1">
        <v>44547</v>
      </c>
      <c r="F7054" s="4">
        <v>462</v>
      </c>
      <c r="G7054">
        <v>19</v>
      </c>
      <c r="H7054" s="3">
        <f>_xlfn.XLOOKUP(sales[[#This Row],[Product]],products[Product],products[Cost per box])*sales[[#This Row],[Boxes]]</f>
        <v>142.12</v>
      </c>
      <c r="I7054" s="4">
        <f>sales[[#This Row],[Revenue]]-sales[[#This Row],[Cost]]</f>
        <v>319.88</v>
      </c>
    </row>
    <row r="7055" spans="2:9" x14ac:dyDescent="0.25">
      <c r="B7055" t="s">
        <v>37</v>
      </c>
      <c r="C7055" t="s">
        <v>21</v>
      </c>
      <c r="D7055" t="s">
        <v>44</v>
      </c>
      <c r="E7055" s="1">
        <v>44547</v>
      </c>
      <c r="F7055" s="4">
        <v>9324</v>
      </c>
      <c r="G7055">
        <v>406</v>
      </c>
      <c r="H7055" s="3">
        <f>_xlfn.XLOOKUP(sales[[#This Row],[Product]],products[Product],products[Cost per box])*sales[[#This Row],[Boxes]]</f>
        <v>3885.42</v>
      </c>
      <c r="I7055" s="4">
        <f>sales[[#This Row],[Revenue]]-sales[[#This Row],[Cost]]</f>
        <v>5438.58</v>
      </c>
    </row>
    <row r="7056" spans="2:9" x14ac:dyDescent="0.25">
      <c r="B7056" t="s">
        <v>54</v>
      </c>
      <c r="C7056" t="s">
        <v>9</v>
      </c>
      <c r="D7056" t="s">
        <v>43</v>
      </c>
      <c r="E7056" s="1">
        <v>44547</v>
      </c>
      <c r="F7056" s="4">
        <v>8057</v>
      </c>
      <c r="G7056">
        <v>384</v>
      </c>
      <c r="H7056" s="3">
        <f>_xlfn.XLOOKUP(sales[[#This Row],[Product]],products[Product],products[Cost per box])*sales[[#This Row],[Boxes]]</f>
        <v>1478.4</v>
      </c>
      <c r="I7056" s="4">
        <f>sales[[#This Row],[Revenue]]-sales[[#This Row],[Cost]]</f>
        <v>6578.6</v>
      </c>
    </row>
    <row r="7057" spans="2:9" x14ac:dyDescent="0.25">
      <c r="B7057" t="s">
        <v>15</v>
      </c>
      <c r="C7057" t="s">
        <v>9</v>
      </c>
      <c r="D7057" t="s">
        <v>24</v>
      </c>
      <c r="E7057" s="1">
        <v>44547</v>
      </c>
      <c r="F7057" s="4">
        <v>1085</v>
      </c>
      <c r="G7057">
        <v>61</v>
      </c>
      <c r="H7057" s="3">
        <f>_xlfn.XLOOKUP(sales[[#This Row],[Product]],products[Product],products[Cost per box])*sales[[#This Row],[Boxes]]</f>
        <v>641.11</v>
      </c>
      <c r="I7057" s="4">
        <f>sales[[#This Row],[Revenue]]-sales[[#This Row],[Cost]]</f>
        <v>443.89</v>
      </c>
    </row>
    <row r="7058" spans="2:9" x14ac:dyDescent="0.25">
      <c r="B7058" t="s">
        <v>33</v>
      </c>
      <c r="C7058" t="s">
        <v>21</v>
      </c>
      <c r="D7058" t="s">
        <v>26</v>
      </c>
      <c r="E7058" s="1">
        <v>44547</v>
      </c>
      <c r="F7058" s="4">
        <v>2086</v>
      </c>
      <c r="G7058">
        <v>161</v>
      </c>
      <c r="H7058" s="3">
        <f>_xlfn.XLOOKUP(sales[[#This Row],[Product]],products[Product],products[Cost per box])*sales[[#This Row],[Boxes]]</f>
        <v>1035.23</v>
      </c>
      <c r="I7058" s="4">
        <f>sales[[#This Row],[Revenue]]-sales[[#This Row],[Cost]]</f>
        <v>1050.77</v>
      </c>
    </row>
    <row r="7059" spans="2:9" x14ac:dyDescent="0.25">
      <c r="B7059" t="s">
        <v>39</v>
      </c>
      <c r="C7059" t="s">
        <v>9</v>
      </c>
      <c r="D7059" t="s">
        <v>17</v>
      </c>
      <c r="E7059" s="1">
        <v>44547</v>
      </c>
      <c r="F7059" s="4">
        <v>2674</v>
      </c>
      <c r="G7059">
        <v>122</v>
      </c>
      <c r="H7059" s="3">
        <f>_xlfn.XLOOKUP(sales[[#This Row],[Product]],products[Product],products[Cost per box])*sales[[#This Row],[Boxes]]</f>
        <v>829.6</v>
      </c>
      <c r="I7059" s="4">
        <f>sales[[#This Row],[Revenue]]-sales[[#This Row],[Cost]]</f>
        <v>1844.4</v>
      </c>
    </row>
    <row r="7060" spans="2:9" x14ac:dyDescent="0.25">
      <c r="B7060" t="s">
        <v>33</v>
      </c>
      <c r="C7060" t="s">
        <v>11</v>
      </c>
      <c r="D7060" t="s">
        <v>50</v>
      </c>
      <c r="E7060" s="1">
        <v>44547</v>
      </c>
      <c r="F7060" s="4">
        <v>8267</v>
      </c>
      <c r="G7060">
        <v>376</v>
      </c>
      <c r="H7060" s="3">
        <f>_xlfn.XLOOKUP(sales[[#This Row],[Product]],products[Product],products[Cost per box])*sales[[#This Row],[Boxes]]</f>
        <v>4666.16</v>
      </c>
      <c r="I7060" s="4">
        <f>sales[[#This Row],[Revenue]]-sales[[#This Row],[Cost]]</f>
        <v>3600.84</v>
      </c>
    </row>
    <row r="7061" spans="2:9" x14ac:dyDescent="0.25">
      <c r="B7061" t="s">
        <v>57</v>
      </c>
      <c r="C7061" t="s">
        <v>11</v>
      </c>
      <c r="D7061" t="s">
        <v>38</v>
      </c>
      <c r="E7061" s="1">
        <v>44547</v>
      </c>
      <c r="F7061" s="4">
        <v>511</v>
      </c>
      <c r="G7061">
        <v>21</v>
      </c>
      <c r="H7061" s="3">
        <f>_xlfn.XLOOKUP(sales[[#This Row],[Product]],products[Product],products[Cost per box])*sales[[#This Row],[Boxes]]</f>
        <v>208.73999999999998</v>
      </c>
      <c r="I7061" s="4">
        <f>sales[[#This Row],[Revenue]]-sales[[#This Row],[Cost]]</f>
        <v>302.26</v>
      </c>
    </row>
    <row r="7062" spans="2:9" x14ac:dyDescent="0.25">
      <c r="B7062" t="s">
        <v>18</v>
      </c>
      <c r="C7062" t="s">
        <v>6</v>
      </c>
      <c r="D7062" t="s">
        <v>26</v>
      </c>
      <c r="E7062" s="1">
        <v>44547</v>
      </c>
      <c r="F7062" s="4">
        <v>6615</v>
      </c>
      <c r="G7062">
        <v>509</v>
      </c>
      <c r="H7062" s="3">
        <f>_xlfn.XLOOKUP(sales[[#This Row],[Product]],products[Product],products[Cost per box])*sales[[#This Row],[Boxes]]</f>
        <v>3272.87</v>
      </c>
      <c r="I7062" s="4">
        <f>sales[[#This Row],[Revenue]]-sales[[#This Row],[Cost]]</f>
        <v>3342.13</v>
      </c>
    </row>
    <row r="7063" spans="2:9" x14ac:dyDescent="0.25">
      <c r="B7063" t="s">
        <v>46</v>
      </c>
      <c r="C7063" t="s">
        <v>6</v>
      </c>
      <c r="D7063" t="s">
        <v>22</v>
      </c>
      <c r="E7063" s="1">
        <v>44547</v>
      </c>
      <c r="F7063" s="4">
        <v>4816</v>
      </c>
      <c r="G7063">
        <v>536</v>
      </c>
      <c r="H7063" s="3">
        <f>_xlfn.XLOOKUP(sales[[#This Row],[Product]],products[Product],products[Cost per box])*sales[[#This Row],[Boxes]]</f>
        <v>4405.92</v>
      </c>
      <c r="I7063" s="4">
        <f>sales[[#This Row],[Revenue]]-sales[[#This Row],[Cost]]</f>
        <v>410.07999999999993</v>
      </c>
    </row>
    <row r="7064" spans="2:9" x14ac:dyDescent="0.25">
      <c r="B7064" t="s">
        <v>55</v>
      </c>
      <c r="C7064" t="s">
        <v>27</v>
      </c>
      <c r="D7064" t="s">
        <v>35</v>
      </c>
      <c r="E7064" s="1">
        <v>44547</v>
      </c>
      <c r="F7064" s="4">
        <v>49</v>
      </c>
      <c r="G7064">
        <v>3</v>
      </c>
      <c r="H7064" s="3">
        <f>_xlfn.XLOOKUP(sales[[#This Row],[Product]],products[Product],products[Cost per box])*sales[[#This Row],[Boxes]]</f>
        <v>7.9499999999999993</v>
      </c>
      <c r="I7064" s="4">
        <f>sales[[#This Row],[Revenue]]-sales[[#This Row],[Cost]]</f>
        <v>41.05</v>
      </c>
    </row>
    <row r="7065" spans="2:9" x14ac:dyDescent="0.25">
      <c r="B7065" t="s">
        <v>53</v>
      </c>
      <c r="C7065" t="s">
        <v>27</v>
      </c>
      <c r="D7065" t="s">
        <v>50</v>
      </c>
      <c r="E7065" s="1">
        <v>44547</v>
      </c>
      <c r="F7065" s="4">
        <v>6069</v>
      </c>
      <c r="G7065">
        <v>253</v>
      </c>
      <c r="H7065" s="3">
        <f>_xlfn.XLOOKUP(sales[[#This Row],[Product]],products[Product],products[Cost per box])*sales[[#This Row],[Boxes]]</f>
        <v>3139.73</v>
      </c>
      <c r="I7065" s="4">
        <f>sales[[#This Row],[Revenue]]-sales[[#This Row],[Cost]]</f>
        <v>2929.27</v>
      </c>
    </row>
    <row r="7066" spans="2:9" x14ac:dyDescent="0.25">
      <c r="B7066" t="s">
        <v>53</v>
      </c>
      <c r="C7066" t="s">
        <v>6</v>
      </c>
      <c r="D7066" t="s">
        <v>26</v>
      </c>
      <c r="E7066" s="1">
        <v>44547</v>
      </c>
      <c r="F7066" s="4">
        <v>5656</v>
      </c>
      <c r="G7066">
        <v>436</v>
      </c>
      <c r="H7066" s="3">
        <f>_xlfn.XLOOKUP(sales[[#This Row],[Product]],products[Product],products[Cost per box])*sales[[#This Row],[Boxes]]</f>
        <v>2803.48</v>
      </c>
      <c r="I7066" s="4">
        <f>sales[[#This Row],[Revenue]]-sales[[#This Row],[Cost]]</f>
        <v>2852.52</v>
      </c>
    </row>
    <row r="7067" spans="2:9" x14ac:dyDescent="0.25">
      <c r="B7067" t="s">
        <v>8</v>
      </c>
      <c r="C7067" t="s">
        <v>11</v>
      </c>
      <c r="D7067" t="s">
        <v>50</v>
      </c>
      <c r="E7067" s="1">
        <v>44547</v>
      </c>
      <c r="F7067" s="4">
        <v>7525</v>
      </c>
      <c r="G7067">
        <v>328</v>
      </c>
      <c r="H7067" s="3">
        <f>_xlfn.XLOOKUP(sales[[#This Row],[Product]],products[Product],products[Cost per box])*sales[[#This Row],[Boxes]]</f>
        <v>4070.48</v>
      </c>
      <c r="I7067" s="4">
        <f>sales[[#This Row],[Revenue]]-sales[[#This Row],[Cost]]</f>
        <v>3454.52</v>
      </c>
    </row>
    <row r="7068" spans="2:9" x14ac:dyDescent="0.25">
      <c r="B7068" t="s">
        <v>20</v>
      </c>
      <c r="C7068" t="s">
        <v>6</v>
      </c>
      <c r="D7068" t="s">
        <v>35</v>
      </c>
      <c r="E7068" s="1">
        <v>44547</v>
      </c>
      <c r="F7068" s="4">
        <v>12383</v>
      </c>
      <c r="G7068">
        <v>688</v>
      </c>
      <c r="H7068" s="3">
        <f>_xlfn.XLOOKUP(sales[[#This Row],[Product]],products[Product],products[Cost per box])*sales[[#This Row],[Boxes]]</f>
        <v>1823.2</v>
      </c>
      <c r="I7068" s="4">
        <f>sales[[#This Row],[Revenue]]-sales[[#This Row],[Cost]]</f>
        <v>10559.8</v>
      </c>
    </row>
    <row r="7069" spans="2:9" x14ac:dyDescent="0.25">
      <c r="B7069" t="s">
        <v>40</v>
      </c>
      <c r="C7069" t="s">
        <v>11</v>
      </c>
      <c r="D7069" t="s">
        <v>43</v>
      </c>
      <c r="E7069" s="1">
        <v>44547</v>
      </c>
      <c r="F7069" s="4">
        <v>3157</v>
      </c>
      <c r="G7069">
        <v>158</v>
      </c>
      <c r="H7069" s="3">
        <f>_xlfn.XLOOKUP(sales[[#This Row],[Product]],products[Product],products[Cost per box])*sales[[#This Row],[Boxes]]</f>
        <v>608.30000000000007</v>
      </c>
      <c r="I7069" s="4">
        <f>sales[[#This Row],[Revenue]]-sales[[#This Row],[Cost]]</f>
        <v>2548.6999999999998</v>
      </c>
    </row>
    <row r="7070" spans="2:9" x14ac:dyDescent="0.25">
      <c r="B7070" t="s">
        <v>51</v>
      </c>
      <c r="C7070" t="s">
        <v>11</v>
      </c>
      <c r="D7070" t="s">
        <v>36</v>
      </c>
      <c r="E7070" s="1">
        <v>44547</v>
      </c>
      <c r="F7070" s="4">
        <v>10528</v>
      </c>
      <c r="G7070">
        <v>1330</v>
      </c>
      <c r="H7070" s="3">
        <f>_xlfn.XLOOKUP(sales[[#This Row],[Product]],products[Product],products[Cost per box])*sales[[#This Row],[Boxes]]</f>
        <v>6703.2</v>
      </c>
      <c r="I7070" s="4">
        <f>sales[[#This Row],[Revenue]]-sales[[#This Row],[Cost]]</f>
        <v>3824.8</v>
      </c>
    </row>
    <row r="7071" spans="2:9" x14ac:dyDescent="0.25">
      <c r="B7071" t="s">
        <v>15</v>
      </c>
      <c r="C7071" t="s">
        <v>9</v>
      </c>
      <c r="D7071" t="s">
        <v>43</v>
      </c>
      <c r="E7071" s="1">
        <v>44547</v>
      </c>
      <c r="F7071" s="4">
        <v>6412</v>
      </c>
      <c r="G7071">
        <v>321</v>
      </c>
      <c r="H7071" s="3">
        <f>_xlfn.XLOOKUP(sales[[#This Row],[Product]],products[Product],products[Cost per box])*sales[[#This Row],[Boxes]]</f>
        <v>1235.8500000000001</v>
      </c>
      <c r="I7071" s="4">
        <f>sales[[#This Row],[Revenue]]-sales[[#This Row],[Cost]]</f>
        <v>5176.1499999999996</v>
      </c>
    </row>
    <row r="7072" spans="2:9" x14ac:dyDescent="0.25">
      <c r="B7072" t="s">
        <v>20</v>
      </c>
      <c r="C7072" t="s">
        <v>21</v>
      </c>
      <c r="D7072" t="s">
        <v>17</v>
      </c>
      <c r="E7072" s="1">
        <v>44547</v>
      </c>
      <c r="F7072" s="4">
        <v>2569</v>
      </c>
      <c r="G7072">
        <v>123</v>
      </c>
      <c r="H7072" s="3">
        <f>_xlfn.XLOOKUP(sales[[#This Row],[Product]],products[Product],products[Cost per box])*sales[[#This Row],[Boxes]]</f>
        <v>836.4</v>
      </c>
      <c r="I7072" s="4">
        <f>sales[[#This Row],[Revenue]]-sales[[#This Row],[Cost]]</f>
        <v>1732.6</v>
      </c>
    </row>
    <row r="7073" spans="2:9" x14ac:dyDescent="0.25">
      <c r="B7073" t="s">
        <v>5</v>
      </c>
      <c r="C7073" t="s">
        <v>16</v>
      </c>
      <c r="D7073" t="s">
        <v>22</v>
      </c>
      <c r="E7073" s="1">
        <v>44547</v>
      </c>
      <c r="F7073" s="4">
        <v>6643</v>
      </c>
      <c r="G7073">
        <v>770</v>
      </c>
      <c r="H7073" s="3">
        <f>_xlfn.XLOOKUP(sales[[#This Row],[Product]],products[Product],products[Cost per box])*sales[[#This Row],[Boxes]]</f>
        <v>6329.4000000000005</v>
      </c>
      <c r="I7073" s="4">
        <f>sales[[#This Row],[Revenue]]-sales[[#This Row],[Cost]]</f>
        <v>313.59999999999945</v>
      </c>
    </row>
    <row r="7074" spans="2:9" x14ac:dyDescent="0.25">
      <c r="B7074" t="s">
        <v>18</v>
      </c>
      <c r="C7074" t="s">
        <v>9</v>
      </c>
      <c r="D7074" t="s">
        <v>44</v>
      </c>
      <c r="E7074" s="1">
        <v>44547</v>
      </c>
      <c r="F7074" s="4">
        <v>2534</v>
      </c>
      <c r="G7074">
        <v>111</v>
      </c>
      <c r="H7074" s="3">
        <f>_xlfn.XLOOKUP(sales[[#This Row],[Product]],products[Product],products[Cost per box])*sales[[#This Row],[Boxes]]</f>
        <v>1062.27</v>
      </c>
      <c r="I7074" s="4">
        <f>sales[[#This Row],[Revenue]]-sales[[#This Row],[Cost]]</f>
        <v>1471.73</v>
      </c>
    </row>
    <row r="7075" spans="2:9" x14ac:dyDescent="0.25">
      <c r="B7075" t="s">
        <v>54</v>
      </c>
      <c r="C7075" t="s">
        <v>6</v>
      </c>
      <c r="D7075" t="s">
        <v>31</v>
      </c>
      <c r="E7075" s="1">
        <v>44547</v>
      </c>
      <c r="F7075" s="4">
        <v>917</v>
      </c>
      <c r="G7075">
        <v>77</v>
      </c>
      <c r="H7075" s="3">
        <f>_xlfn.XLOOKUP(sales[[#This Row],[Product]],products[Product],products[Cost per box])*sales[[#This Row],[Boxes]]</f>
        <v>440.44</v>
      </c>
      <c r="I7075" s="4">
        <f>sales[[#This Row],[Revenue]]-sales[[#This Row],[Cost]]</f>
        <v>476.56</v>
      </c>
    </row>
    <row r="7076" spans="2:9" x14ac:dyDescent="0.25">
      <c r="B7076" t="s">
        <v>53</v>
      </c>
      <c r="C7076" t="s">
        <v>9</v>
      </c>
      <c r="D7076" t="s">
        <v>50</v>
      </c>
      <c r="E7076" s="1">
        <v>44547</v>
      </c>
      <c r="F7076" s="4">
        <v>4088</v>
      </c>
      <c r="G7076">
        <v>186</v>
      </c>
      <c r="H7076" s="3">
        <f>_xlfn.XLOOKUP(sales[[#This Row],[Product]],products[Product],products[Cost per box])*sales[[#This Row],[Boxes]]</f>
        <v>2308.2600000000002</v>
      </c>
      <c r="I7076" s="4">
        <f>sales[[#This Row],[Revenue]]-sales[[#This Row],[Cost]]</f>
        <v>1779.7399999999998</v>
      </c>
    </row>
    <row r="7077" spans="2:9" x14ac:dyDescent="0.25">
      <c r="B7077" t="s">
        <v>40</v>
      </c>
      <c r="C7077" t="s">
        <v>21</v>
      </c>
      <c r="D7077" t="s">
        <v>52</v>
      </c>
      <c r="E7077" s="1">
        <v>44547</v>
      </c>
      <c r="F7077" s="4">
        <v>7084</v>
      </c>
      <c r="G7077">
        <v>700</v>
      </c>
      <c r="H7077" s="3">
        <f>_xlfn.XLOOKUP(sales[[#This Row],[Product]],products[Product],products[Cost per box])*sales[[#This Row],[Boxes]]</f>
        <v>2324</v>
      </c>
      <c r="I7077" s="4">
        <f>sales[[#This Row],[Revenue]]-sales[[#This Row],[Cost]]</f>
        <v>4760</v>
      </c>
    </row>
    <row r="7078" spans="2:9" x14ac:dyDescent="0.25">
      <c r="B7078" t="s">
        <v>15</v>
      </c>
      <c r="C7078" t="s">
        <v>11</v>
      </c>
      <c r="D7078" t="s">
        <v>30</v>
      </c>
      <c r="E7078" s="1">
        <v>44547</v>
      </c>
      <c r="F7078" s="4">
        <v>9240</v>
      </c>
      <c r="G7078">
        <v>487</v>
      </c>
      <c r="H7078" s="3">
        <f>_xlfn.XLOOKUP(sales[[#This Row],[Product]],products[Product],products[Cost per box])*sales[[#This Row],[Boxes]]</f>
        <v>1792.16</v>
      </c>
      <c r="I7078" s="4">
        <f>sales[[#This Row],[Revenue]]-sales[[#This Row],[Cost]]</f>
        <v>7447.84</v>
      </c>
    </row>
    <row r="7079" spans="2:9" x14ac:dyDescent="0.25">
      <c r="B7079" t="s">
        <v>41</v>
      </c>
      <c r="C7079" t="s">
        <v>11</v>
      </c>
      <c r="D7079" t="s">
        <v>45</v>
      </c>
      <c r="E7079" s="1">
        <v>44547</v>
      </c>
      <c r="F7079" s="4">
        <v>8169</v>
      </c>
      <c r="G7079">
        <v>372</v>
      </c>
      <c r="H7079" s="3">
        <f>_xlfn.XLOOKUP(sales[[#This Row],[Product]],products[Product],products[Cost per box])*sales[[#This Row],[Boxes]]</f>
        <v>2875.56</v>
      </c>
      <c r="I7079" s="4">
        <f>sales[[#This Row],[Revenue]]-sales[[#This Row],[Cost]]</f>
        <v>5293.4400000000005</v>
      </c>
    </row>
    <row r="7080" spans="2:9" x14ac:dyDescent="0.25">
      <c r="B7080" t="s">
        <v>33</v>
      </c>
      <c r="C7080" t="s">
        <v>27</v>
      </c>
      <c r="D7080" t="s">
        <v>14</v>
      </c>
      <c r="E7080" s="1">
        <v>44547</v>
      </c>
      <c r="F7080" s="4">
        <v>12131</v>
      </c>
      <c r="G7080">
        <v>1750</v>
      </c>
      <c r="H7080" s="3">
        <f>_xlfn.XLOOKUP(sales[[#This Row],[Product]],products[Product],products[Cost per box])*sales[[#This Row],[Boxes]]</f>
        <v>11042.5</v>
      </c>
      <c r="I7080" s="4">
        <f>sales[[#This Row],[Revenue]]-sales[[#This Row],[Cost]]</f>
        <v>1088.5</v>
      </c>
    </row>
    <row r="7081" spans="2:9" x14ac:dyDescent="0.25">
      <c r="B7081" t="s">
        <v>39</v>
      </c>
      <c r="C7081" t="s">
        <v>11</v>
      </c>
      <c r="D7081" t="s">
        <v>12</v>
      </c>
      <c r="E7081" s="1">
        <v>44547</v>
      </c>
      <c r="F7081" s="4">
        <v>13587</v>
      </c>
      <c r="G7081">
        <v>910</v>
      </c>
      <c r="H7081" s="3">
        <f>_xlfn.XLOOKUP(sales[[#This Row],[Product]],products[Product],products[Cost per box])*sales[[#This Row],[Boxes]]</f>
        <v>7671.3</v>
      </c>
      <c r="I7081" s="4">
        <f>sales[[#This Row],[Revenue]]-sales[[#This Row],[Cost]]</f>
        <v>5915.7</v>
      </c>
    </row>
    <row r="7082" spans="2:9" x14ac:dyDescent="0.25">
      <c r="B7082" t="s">
        <v>34</v>
      </c>
      <c r="C7082" t="s">
        <v>16</v>
      </c>
      <c r="D7082" t="s">
        <v>30</v>
      </c>
      <c r="E7082" s="1">
        <v>44547</v>
      </c>
      <c r="F7082" s="4">
        <v>5530</v>
      </c>
      <c r="G7082">
        <v>292</v>
      </c>
      <c r="H7082" s="3">
        <f>_xlfn.XLOOKUP(sales[[#This Row],[Product]],products[Product],products[Cost per box])*sales[[#This Row],[Boxes]]</f>
        <v>1074.56</v>
      </c>
      <c r="I7082" s="4">
        <f>sales[[#This Row],[Revenue]]-sales[[#This Row],[Cost]]</f>
        <v>4455.4400000000005</v>
      </c>
    </row>
    <row r="7083" spans="2:9" x14ac:dyDescent="0.25">
      <c r="B7083" t="s">
        <v>57</v>
      </c>
      <c r="C7083" t="s">
        <v>9</v>
      </c>
      <c r="D7083" t="s">
        <v>36</v>
      </c>
      <c r="E7083" s="1">
        <v>44547</v>
      </c>
      <c r="F7083" s="4">
        <v>1260</v>
      </c>
      <c r="G7083">
        <v>158</v>
      </c>
      <c r="H7083" s="3">
        <f>_xlfn.XLOOKUP(sales[[#This Row],[Product]],products[Product],products[Cost per box])*sales[[#This Row],[Boxes]]</f>
        <v>796.32</v>
      </c>
      <c r="I7083" s="4">
        <f>sales[[#This Row],[Revenue]]-sales[[#This Row],[Cost]]</f>
        <v>463.67999999999995</v>
      </c>
    </row>
    <row r="7084" spans="2:9" x14ac:dyDescent="0.25">
      <c r="B7084" t="s">
        <v>37</v>
      </c>
      <c r="C7084" t="s">
        <v>27</v>
      </c>
      <c r="D7084" t="s">
        <v>52</v>
      </c>
      <c r="E7084" s="1">
        <v>44547</v>
      </c>
      <c r="F7084" s="4">
        <v>9478</v>
      </c>
      <c r="G7084">
        <v>840</v>
      </c>
      <c r="H7084" s="3">
        <f>_xlfn.XLOOKUP(sales[[#This Row],[Product]],products[Product],products[Cost per box])*sales[[#This Row],[Boxes]]</f>
        <v>2788.7999999999997</v>
      </c>
      <c r="I7084" s="4">
        <f>sales[[#This Row],[Revenue]]-sales[[#This Row],[Cost]]</f>
        <v>6689.2000000000007</v>
      </c>
    </row>
    <row r="7085" spans="2:9" x14ac:dyDescent="0.25">
      <c r="B7085" t="s">
        <v>39</v>
      </c>
      <c r="C7085" t="s">
        <v>27</v>
      </c>
      <c r="D7085" t="s">
        <v>22</v>
      </c>
      <c r="E7085" s="1">
        <v>44547</v>
      </c>
      <c r="F7085" s="4">
        <v>868</v>
      </c>
      <c r="G7085">
        <v>109</v>
      </c>
      <c r="H7085" s="3">
        <f>_xlfn.XLOOKUP(sales[[#This Row],[Product]],products[Product],products[Cost per box])*sales[[#This Row],[Boxes]]</f>
        <v>895.98</v>
      </c>
      <c r="I7085" s="4">
        <f>sales[[#This Row],[Revenue]]-sales[[#This Row],[Cost]]</f>
        <v>-27.980000000000018</v>
      </c>
    </row>
    <row r="7086" spans="2:9" x14ac:dyDescent="0.25">
      <c r="B7086" t="s">
        <v>51</v>
      </c>
      <c r="C7086" t="s">
        <v>11</v>
      </c>
      <c r="D7086" t="s">
        <v>42</v>
      </c>
      <c r="E7086" s="1">
        <v>44547</v>
      </c>
      <c r="F7086" s="4">
        <v>2555</v>
      </c>
      <c r="G7086">
        <v>171</v>
      </c>
      <c r="H7086" s="3">
        <f>_xlfn.XLOOKUP(sales[[#This Row],[Product]],products[Product],products[Cost per box])*sales[[#This Row],[Boxes]]</f>
        <v>810.54000000000008</v>
      </c>
      <c r="I7086" s="4">
        <f>sales[[#This Row],[Revenue]]-sales[[#This Row],[Cost]]</f>
        <v>1744.46</v>
      </c>
    </row>
    <row r="7087" spans="2:9" x14ac:dyDescent="0.25">
      <c r="B7087" t="s">
        <v>29</v>
      </c>
      <c r="C7087" t="s">
        <v>11</v>
      </c>
      <c r="D7087" t="s">
        <v>50</v>
      </c>
      <c r="E7087" s="1">
        <v>44547</v>
      </c>
      <c r="F7087" s="4">
        <v>3213</v>
      </c>
      <c r="G7087">
        <v>134</v>
      </c>
      <c r="H7087" s="3">
        <f>_xlfn.XLOOKUP(sales[[#This Row],[Product]],products[Product],products[Cost per box])*sales[[#This Row],[Boxes]]</f>
        <v>1662.94</v>
      </c>
      <c r="I7087" s="4">
        <f>sales[[#This Row],[Revenue]]-sales[[#This Row],[Cost]]</f>
        <v>1550.06</v>
      </c>
    </row>
    <row r="7088" spans="2:9" x14ac:dyDescent="0.25">
      <c r="B7088" t="s">
        <v>29</v>
      </c>
      <c r="C7088" t="s">
        <v>11</v>
      </c>
      <c r="D7088" t="s">
        <v>7</v>
      </c>
      <c r="E7088" s="1">
        <v>44547</v>
      </c>
      <c r="F7088" s="4">
        <v>6524</v>
      </c>
      <c r="G7088">
        <v>435</v>
      </c>
      <c r="H7088" s="3">
        <f>_xlfn.XLOOKUP(sales[[#This Row],[Product]],products[Product],products[Cost per box])*sales[[#This Row],[Boxes]]</f>
        <v>2240.25</v>
      </c>
      <c r="I7088" s="4">
        <f>sales[[#This Row],[Revenue]]-sales[[#This Row],[Cost]]</f>
        <v>4283.75</v>
      </c>
    </row>
    <row r="7089" spans="2:9" x14ac:dyDescent="0.25">
      <c r="B7089" t="s">
        <v>23</v>
      </c>
      <c r="C7089" t="s">
        <v>16</v>
      </c>
      <c r="D7089" t="s">
        <v>19</v>
      </c>
      <c r="E7089" s="1">
        <v>44547</v>
      </c>
      <c r="F7089" s="4">
        <v>336</v>
      </c>
      <c r="G7089">
        <v>19</v>
      </c>
      <c r="H7089" s="3">
        <f>_xlfn.XLOOKUP(sales[[#This Row],[Product]],products[Product],products[Cost per box])*sales[[#This Row],[Boxes]]</f>
        <v>194.37</v>
      </c>
      <c r="I7089" s="4">
        <f>sales[[#This Row],[Revenue]]-sales[[#This Row],[Cost]]</f>
        <v>141.63</v>
      </c>
    </row>
    <row r="7090" spans="2:9" x14ac:dyDescent="0.25">
      <c r="B7090" t="s">
        <v>5</v>
      </c>
      <c r="C7090" t="s">
        <v>16</v>
      </c>
      <c r="D7090" t="s">
        <v>26</v>
      </c>
      <c r="E7090" s="1">
        <v>44547</v>
      </c>
      <c r="F7090" s="4">
        <v>420</v>
      </c>
      <c r="G7090">
        <v>35</v>
      </c>
      <c r="H7090" s="3">
        <f>_xlfn.XLOOKUP(sales[[#This Row],[Product]],products[Product],products[Cost per box])*sales[[#This Row],[Boxes]]</f>
        <v>225.04999999999998</v>
      </c>
      <c r="I7090" s="4">
        <f>sales[[#This Row],[Revenue]]-sales[[#This Row],[Cost]]</f>
        <v>194.95000000000002</v>
      </c>
    </row>
    <row r="7091" spans="2:9" x14ac:dyDescent="0.25">
      <c r="B7091" t="s">
        <v>8</v>
      </c>
      <c r="C7091" t="s">
        <v>16</v>
      </c>
      <c r="D7091" t="s">
        <v>43</v>
      </c>
      <c r="E7091" s="1">
        <v>44547</v>
      </c>
      <c r="F7091" s="4">
        <v>3745</v>
      </c>
      <c r="G7091">
        <v>179</v>
      </c>
      <c r="H7091" s="3">
        <f>_xlfn.XLOOKUP(sales[[#This Row],[Product]],products[Product],products[Cost per box])*sales[[#This Row],[Boxes]]</f>
        <v>689.15</v>
      </c>
      <c r="I7091" s="4">
        <f>sales[[#This Row],[Revenue]]-sales[[#This Row],[Cost]]</f>
        <v>3055.85</v>
      </c>
    </row>
    <row r="7092" spans="2:9" x14ac:dyDescent="0.25">
      <c r="B7092" t="s">
        <v>5</v>
      </c>
      <c r="C7092" t="s">
        <v>9</v>
      </c>
      <c r="D7092" t="s">
        <v>14</v>
      </c>
      <c r="E7092" s="1">
        <v>44547</v>
      </c>
      <c r="F7092" s="4">
        <v>9702</v>
      </c>
      <c r="G7092">
        <v>1610</v>
      </c>
      <c r="H7092" s="3">
        <f>_xlfn.XLOOKUP(sales[[#This Row],[Product]],products[Product],products[Cost per box])*sales[[#This Row],[Boxes]]</f>
        <v>10159.099999999999</v>
      </c>
      <c r="I7092" s="4">
        <f>sales[[#This Row],[Revenue]]-sales[[#This Row],[Cost]]</f>
        <v>-457.09999999999854</v>
      </c>
    </row>
    <row r="7093" spans="2:9" x14ac:dyDescent="0.25">
      <c r="B7093" t="s">
        <v>41</v>
      </c>
      <c r="C7093" t="s">
        <v>6</v>
      </c>
      <c r="D7093" t="s">
        <v>52</v>
      </c>
      <c r="E7093" s="1">
        <v>44547</v>
      </c>
      <c r="F7093" s="4">
        <v>1239</v>
      </c>
      <c r="G7093">
        <v>113</v>
      </c>
      <c r="H7093" s="3">
        <f>_xlfn.XLOOKUP(sales[[#This Row],[Product]],products[Product],products[Cost per box])*sales[[#This Row],[Boxes]]</f>
        <v>375.15999999999997</v>
      </c>
      <c r="I7093" s="4">
        <f>sales[[#This Row],[Revenue]]-sales[[#This Row],[Cost]]</f>
        <v>863.84</v>
      </c>
    </row>
    <row r="7094" spans="2:9" x14ac:dyDescent="0.25">
      <c r="B7094" t="s">
        <v>37</v>
      </c>
      <c r="C7094" t="s">
        <v>27</v>
      </c>
      <c r="D7094" t="s">
        <v>47</v>
      </c>
      <c r="E7094" s="1">
        <v>44547</v>
      </c>
      <c r="F7094" s="4">
        <v>2674</v>
      </c>
      <c r="G7094">
        <v>168</v>
      </c>
      <c r="H7094" s="3">
        <f>_xlfn.XLOOKUP(sales[[#This Row],[Product]],products[Product],products[Cost per box])*sales[[#This Row],[Boxes]]</f>
        <v>883.68</v>
      </c>
      <c r="I7094" s="4">
        <f>sales[[#This Row],[Revenue]]-sales[[#This Row],[Cost]]</f>
        <v>1790.3200000000002</v>
      </c>
    </row>
    <row r="7095" spans="2:9" x14ac:dyDescent="0.25">
      <c r="B7095" t="s">
        <v>57</v>
      </c>
      <c r="C7095" t="s">
        <v>9</v>
      </c>
      <c r="D7095" t="s">
        <v>43</v>
      </c>
      <c r="E7095" s="1">
        <v>44547</v>
      </c>
      <c r="F7095" s="4">
        <v>7693</v>
      </c>
      <c r="G7095">
        <v>367</v>
      </c>
      <c r="H7095" s="3">
        <f>_xlfn.XLOOKUP(sales[[#This Row],[Product]],products[Product],products[Cost per box])*sales[[#This Row],[Boxes]]</f>
        <v>1412.95</v>
      </c>
      <c r="I7095" s="4">
        <f>sales[[#This Row],[Revenue]]-sales[[#This Row],[Cost]]</f>
        <v>6280.05</v>
      </c>
    </row>
    <row r="7096" spans="2:9" x14ac:dyDescent="0.25">
      <c r="B7096" t="s">
        <v>55</v>
      </c>
      <c r="C7096" t="s">
        <v>27</v>
      </c>
      <c r="D7096" t="s">
        <v>31</v>
      </c>
      <c r="E7096" s="1">
        <v>44547</v>
      </c>
      <c r="F7096" s="4">
        <v>4718</v>
      </c>
      <c r="G7096">
        <v>337</v>
      </c>
      <c r="H7096" s="3">
        <f>_xlfn.XLOOKUP(sales[[#This Row],[Product]],products[Product],products[Cost per box])*sales[[#This Row],[Boxes]]</f>
        <v>1927.6399999999999</v>
      </c>
      <c r="I7096" s="4">
        <f>sales[[#This Row],[Revenue]]-sales[[#This Row],[Cost]]</f>
        <v>2790.36</v>
      </c>
    </row>
    <row r="7097" spans="2:9" x14ac:dyDescent="0.25">
      <c r="B7097" t="s">
        <v>23</v>
      </c>
      <c r="C7097" t="s">
        <v>16</v>
      </c>
      <c r="D7097" t="s">
        <v>24</v>
      </c>
      <c r="E7097" s="1">
        <v>44550</v>
      </c>
      <c r="F7097" s="4">
        <v>896</v>
      </c>
      <c r="G7097">
        <v>48</v>
      </c>
      <c r="H7097" s="3">
        <f>_xlfn.XLOOKUP(sales[[#This Row],[Product]],products[Product],products[Cost per box])*sales[[#This Row],[Boxes]]</f>
        <v>504.48</v>
      </c>
      <c r="I7097" s="4">
        <f>sales[[#This Row],[Revenue]]-sales[[#This Row],[Cost]]</f>
        <v>391.52</v>
      </c>
    </row>
    <row r="7098" spans="2:9" x14ac:dyDescent="0.25">
      <c r="B7098" t="s">
        <v>56</v>
      </c>
      <c r="C7098" t="s">
        <v>11</v>
      </c>
      <c r="D7098" t="s">
        <v>38</v>
      </c>
      <c r="E7098" s="1">
        <v>44550</v>
      </c>
      <c r="F7098" s="4">
        <v>7616</v>
      </c>
      <c r="G7098">
        <v>305</v>
      </c>
      <c r="H7098" s="3">
        <f>_xlfn.XLOOKUP(sales[[#This Row],[Product]],products[Product],products[Cost per box])*sales[[#This Row],[Boxes]]</f>
        <v>3031.7</v>
      </c>
      <c r="I7098" s="4">
        <f>sales[[#This Row],[Revenue]]-sales[[#This Row],[Cost]]</f>
        <v>4584.3</v>
      </c>
    </row>
    <row r="7099" spans="2:9" x14ac:dyDescent="0.25">
      <c r="B7099" t="s">
        <v>32</v>
      </c>
      <c r="C7099" t="s">
        <v>11</v>
      </c>
      <c r="D7099" t="s">
        <v>50</v>
      </c>
      <c r="E7099" s="1">
        <v>44550</v>
      </c>
      <c r="F7099" s="4">
        <v>11165</v>
      </c>
      <c r="G7099">
        <v>508</v>
      </c>
      <c r="H7099" s="3">
        <f>_xlfn.XLOOKUP(sales[[#This Row],[Product]],products[Product],products[Cost per box])*sales[[#This Row],[Boxes]]</f>
        <v>6304.28</v>
      </c>
      <c r="I7099" s="4">
        <f>sales[[#This Row],[Revenue]]-sales[[#This Row],[Cost]]</f>
        <v>4860.72</v>
      </c>
    </row>
    <row r="7100" spans="2:9" x14ac:dyDescent="0.25">
      <c r="B7100" t="s">
        <v>46</v>
      </c>
      <c r="C7100" t="s">
        <v>9</v>
      </c>
      <c r="D7100" t="s">
        <v>24</v>
      </c>
      <c r="E7100" s="1">
        <v>44550</v>
      </c>
      <c r="F7100" s="4">
        <v>15540</v>
      </c>
      <c r="G7100">
        <v>840</v>
      </c>
      <c r="H7100" s="3">
        <f>_xlfn.XLOOKUP(sales[[#This Row],[Product]],products[Product],products[Cost per box])*sales[[#This Row],[Boxes]]</f>
        <v>8828.4</v>
      </c>
      <c r="I7100" s="4">
        <f>sales[[#This Row],[Revenue]]-sales[[#This Row],[Cost]]</f>
        <v>6711.6</v>
      </c>
    </row>
    <row r="7101" spans="2:9" x14ac:dyDescent="0.25">
      <c r="B7101" t="s">
        <v>55</v>
      </c>
      <c r="C7101" t="s">
        <v>6</v>
      </c>
      <c r="D7101" t="s">
        <v>31</v>
      </c>
      <c r="E7101" s="1">
        <v>44550</v>
      </c>
      <c r="F7101" s="4">
        <v>8316</v>
      </c>
      <c r="G7101">
        <v>640</v>
      </c>
      <c r="H7101" s="3">
        <f>_xlfn.XLOOKUP(sales[[#This Row],[Product]],products[Product],products[Cost per box])*sales[[#This Row],[Boxes]]</f>
        <v>3660.7999999999997</v>
      </c>
      <c r="I7101" s="4">
        <f>sales[[#This Row],[Revenue]]-sales[[#This Row],[Cost]]</f>
        <v>4655.2000000000007</v>
      </c>
    </row>
    <row r="7102" spans="2:9" x14ac:dyDescent="0.25">
      <c r="B7102" t="s">
        <v>49</v>
      </c>
      <c r="C7102" t="s">
        <v>11</v>
      </c>
      <c r="D7102" t="s">
        <v>47</v>
      </c>
      <c r="E7102" s="1">
        <v>44550</v>
      </c>
      <c r="F7102" s="4">
        <v>19579</v>
      </c>
      <c r="G7102">
        <v>1190</v>
      </c>
      <c r="H7102" s="3">
        <f>_xlfn.XLOOKUP(sales[[#This Row],[Product]],products[Product],products[Cost per box])*sales[[#This Row],[Boxes]]</f>
        <v>6259.4</v>
      </c>
      <c r="I7102" s="4">
        <f>sales[[#This Row],[Revenue]]-sales[[#This Row],[Cost]]</f>
        <v>13319.6</v>
      </c>
    </row>
    <row r="7103" spans="2:9" x14ac:dyDescent="0.25">
      <c r="B7103" t="s">
        <v>32</v>
      </c>
      <c r="C7103" t="s">
        <v>27</v>
      </c>
      <c r="D7103" t="s">
        <v>48</v>
      </c>
      <c r="E7103" s="1">
        <v>44550</v>
      </c>
      <c r="F7103" s="4">
        <v>7602</v>
      </c>
      <c r="G7103">
        <v>293</v>
      </c>
      <c r="H7103" s="3">
        <f>_xlfn.XLOOKUP(sales[[#This Row],[Product]],products[Product],products[Cost per box])*sales[[#This Row],[Boxes]]</f>
        <v>2191.6400000000003</v>
      </c>
      <c r="I7103" s="4">
        <f>sales[[#This Row],[Revenue]]-sales[[#This Row],[Cost]]</f>
        <v>5410.36</v>
      </c>
    </row>
    <row r="7104" spans="2:9" x14ac:dyDescent="0.25">
      <c r="B7104" t="s">
        <v>39</v>
      </c>
      <c r="C7104" t="s">
        <v>16</v>
      </c>
      <c r="D7104" t="s">
        <v>12</v>
      </c>
      <c r="E7104" s="1">
        <v>44550</v>
      </c>
      <c r="F7104" s="4">
        <v>1995</v>
      </c>
      <c r="G7104">
        <v>118</v>
      </c>
      <c r="H7104" s="3">
        <f>_xlfn.XLOOKUP(sales[[#This Row],[Product]],products[Product],products[Cost per box])*sales[[#This Row],[Boxes]]</f>
        <v>994.74</v>
      </c>
      <c r="I7104" s="4">
        <f>sales[[#This Row],[Revenue]]-sales[[#This Row],[Cost]]</f>
        <v>1000.26</v>
      </c>
    </row>
    <row r="7105" spans="2:9" x14ac:dyDescent="0.25">
      <c r="B7105" t="s">
        <v>5</v>
      </c>
      <c r="C7105" t="s">
        <v>16</v>
      </c>
      <c r="D7105" t="s">
        <v>19</v>
      </c>
      <c r="E7105" s="1">
        <v>44550</v>
      </c>
      <c r="F7105" s="4">
        <v>6174</v>
      </c>
      <c r="G7105">
        <v>343</v>
      </c>
      <c r="H7105" s="3">
        <f>_xlfn.XLOOKUP(sales[[#This Row],[Product]],products[Product],products[Cost per box])*sales[[#This Row],[Boxes]]</f>
        <v>3508.8900000000003</v>
      </c>
      <c r="I7105" s="4">
        <f>sales[[#This Row],[Revenue]]-sales[[#This Row],[Cost]]</f>
        <v>2665.1099999999997</v>
      </c>
    </row>
    <row r="7106" spans="2:9" x14ac:dyDescent="0.25">
      <c r="B7106" t="s">
        <v>54</v>
      </c>
      <c r="C7106" t="s">
        <v>21</v>
      </c>
      <c r="D7106" t="s">
        <v>52</v>
      </c>
      <c r="E7106" s="1">
        <v>44550</v>
      </c>
      <c r="F7106" s="4">
        <v>5159</v>
      </c>
      <c r="G7106">
        <v>516</v>
      </c>
      <c r="H7106" s="3">
        <f>_xlfn.XLOOKUP(sales[[#This Row],[Product]],products[Product],products[Cost per box])*sales[[#This Row],[Boxes]]</f>
        <v>1713.12</v>
      </c>
      <c r="I7106" s="4">
        <f>sales[[#This Row],[Revenue]]-sales[[#This Row],[Cost]]</f>
        <v>3445.88</v>
      </c>
    </row>
    <row r="7107" spans="2:9" x14ac:dyDescent="0.25">
      <c r="B7107" t="s">
        <v>39</v>
      </c>
      <c r="C7107" t="s">
        <v>9</v>
      </c>
      <c r="D7107" t="s">
        <v>14</v>
      </c>
      <c r="E7107" s="1">
        <v>44550</v>
      </c>
      <c r="F7107" s="4">
        <v>10388</v>
      </c>
      <c r="G7107">
        <v>1330</v>
      </c>
      <c r="H7107" s="3">
        <f>_xlfn.XLOOKUP(sales[[#This Row],[Product]],products[Product],products[Cost per box])*sales[[#This Row],[Boxes]]</f>
        <v>8392.2999999999993</v>
      </c>
      <c r="I7107" s="4">
        <f>sales[[#This Row],[Revenue]]-sales[[#This Row],[Cost]]</f>
        <v>1995.7000000000007</v>
      </c>
    </row>
    <row r="7108" spans="2:9" x14ac:dyDescent="0.25">
      <c r="B7108" t="s">
        <v>34</v>
      </c>
      <c r="C7108" t="s">
        <v>11</v>
      </c>
      <c r="D7108" t="s">
        <v>14</v>
      </c>
      <c r="E7108" s="1">
        <v>44550</v>
      </c>
      <c r="F7108" s="4">
        <v>4018</v>
      </c>
      <c r="G7108">
        <v>503</v>
      </c>
      <c r="H7108" s="3">
        <f>_xlfn.XLOOKUP(sales[[#This Row],[Product]],products[Product],products[Cost per box])*sales[[#This Row],[Boxes]]</f>
        <v>3173.93</v>
      </c>
      <c r="I7108" s="4">
        <f>sales[[#This Row],[Revenue]]-sales[[#This Row],[Cost]]</f>
        <v>844.07000000000016</v>
      </c>
    </row>
    <row r="7109" spans="2:9" x14ac:dyDescent="0.25">
      <c r="B7109" t="s">
        <v>18</v>
      </c>
      <c r="C7109" t="s">
        <v>9</v>
      </c>
      <c r="D7109" t="s">
        <v>42</v>
      </c>
      <c r="E7109" s="1">
        <v>44550</v>
      </c>
      <c r="F7109" s="4">
        <v>1848</v>
      </c>
      <c r="G7109">
        <v>132</v>
      </c>
      <c r="H7109" s="3">
        <f>_xlfn.XLOOKUP(sales[[#This Row],[Product]],products[Product],products[Cost per box])*sales[[#This Row],[Boxes]]</f>
        <v>625.68000000000006</v>
      </c>
      <c r="I7109" s="4">
        <f>sales[[#This Row],[Revenue]]-sales[[#This Row],[Cost]]</f>
        <v>1222.32</v>
      </c>
    </row>
    <row r="7110" spans="2:9" x14ac:dyDescent="0.25">
      <c r="B7110" t="s">
        <v>8</v>
      </c>
      <c r="C7110" t="s">
        <v>9</v>
      </c>
      <c r="D7110" t="s">
        <v>38</v>
      </c>
      <c r="E7110" s="1">
        <v>44550</v>
      </c>
      <c r="F7110" s="4">
        <v>2569</v>
      </c>
      <c r="G7110">
        <v>96</v>
      </c>
      <c r="H7110" s="3">
        <f>_xlfn.XLOOKUP(sales[[#This Row],[Product]],products[Product],products[Cost per box])*sales[[#This Row],[Boxes]]</f>
        <v>954.24</v>
      </c>
      <c r="I7110" s="4">
        <f>sales[[#This Row],[Revenue]]-sales[[#This Row],[Cost]]</f>
        <v>1614.76</v>
      </c>
    </row>
    <row r="7111" spans="2:9" x14ac:dyDescent="0.25">
      <c r="B7111" t="s">
        <v>51</v>
      </c>
      <c r="C7111" t="s">
        <v>21</v>
      </c>
      <c r="D7111" t="s">
        <v>43</v>
      </c>
      <c r="E7111" s="1">
        <v>44550</v>
      </c>
      <c r="F7111" s="4">
        <v>14210</v>
      </c>
      <c r="G7111">
        <v>677</v>
      </c>
      <c r="H7111" s="3">
        <f>_xlfn.XLOOKUP(sales[[#This Row],[Product]],products[Product],products[Cost per box])*sales[[#This Row],[Boxes]]</f>
        <v>2606.4500000000003</v>
      </c>
      <c r="I7111" s="4">
        <f>sales[[#This Row],[Revenue]]-sales[[#This Row],[Cost]]</f>
        <v>11603.55</v>
      </c>
    </row>
    <row r="7112" spans="2:9" x14ac:dyDescent="0.25">
      <c r="B7112" t="s">
        <v>8</v>
      </c>
      <c r="C7112" t="s">
        <v>9</v>
      </c>
      <c r="D7112" t="s">
        <v>19</v>
      </c>
      <c r="E7112" s="1">
        <v>44550</v>
      </c>
      <c r="F7112" s="4">
        <v>2975</v>
      </c>
      <c r="G7112">
        <v>186</v>
      </c>
      <c r="H7112" s="3">
        <f>_xlfn.XLOOKUP(sales[[#This Row],[Product]],products[Product],products[Cost per box])*sales[[#This Row],[Boxes]]</f>
        <v>1902.78</v>
      </c>
      <c r="I7112" s="4">
        <f>sales[[#This Row],[Revenue]]-sales[[#This Row],[Cost]]</f>
        <v>1072.22</v>
      </c>
    </row>
    <row r="7113" spans="2:9" x14ac:dyDescent="0.25">
      <c r="B7113" t="s">
        <v>15</v>
      </c>
      <c r="C7113" t="s">
        <v>6</v>
      </c>
      <c r="D7113" t="s">
        <v>24</v>
      </c>
      <c r="E7113" s="1">
        <v>44550</v>
      </c>
      <c r="F7113" s="4">
        <v>4389</v>
      </c>
      <c r="G7113">
        <v>244</v>
      </c>
      <c r="H7113" s="3">
        <f>_xlfn.XLOOKUP(sales[[#This Row],[Product]],products[Product],products[Cost per box])*sales[[#This Row],[Boxes]]</f>
        <v>2564.44</v>
      </c>
      <c r="I7113" s="4">
        <f>sales[[#This Row],[Revenue]]-sales[[#This Row],[Cost]]</f>
        <v>1824.56</v>
      </c>
    </row>
    <row r="7114" spans="2:9" x14ac:dyDescent="0.25">
      <c r="B7114" t="s">
        <v>54</v>
      </c>
      <c r="C7114" t="s">
        <v>11</v>
      </c>
      <c r="D7114" t="s">
        <v>14</v>
      </c>
      <c r="E7114" s="1">
        <v>44550</v>
      </c>
      <c r="F7114" s="4">
        <v>12831</v>
      </c>
      <c r="G7114">
        <v>1610</v>
      </c>
      <c r="H7114" s="3">
        <f>_xlfn.XLOOKUP(sales[[#This Row],[Product]],products[Product],products[Cost per box])*sales[[#This Row],[Boxes]]</f>
        <v>10159.099999999999</v>
      </c>
      <c r="I7114" s="4">
        <f>sales[[#This Row],[Revenue]]-sales[[#This Row],[Cost]]</f>
        <v>2671.9000000000015</v>
      </c>
    </row>
    <row r="7115" spans="2:9" x14ac:dyDescent="0.25">
      <c r="B7115" t="s">
        <v>37</v>
      </c>
      <c r="C7115" t="s">
        <v>21</v>
      </c>
      <c r="D7115" t="s">
        <v>42</v>
      </c>
      <c r="E7115" s="1">
        <v>44550</v>
      </c>
      <c r="F7115" s="4">
        <v>931</v>
      </c>
      <c r="G7115">
        <v>59</v>
      </c>
      <c r="H7115" s="3">
        <f>_xlfn.XLOOKUP(sales[[#This Row],[Product]],products[Product],products[Cost per box])*sales[[#This Row],[Boxes]]</f>
        <v>279.66000000000003</v>
      </c>
      <c r="I7115" s="4">
        <f>sales[[#This Row],[Revenue]]-sales[[#This Row],[Cost]]</f>
        <v>651.33999999999992</v>
      </c>
    </row>
    <row r="7116" spans="2:9" x14ac:dyDescent="0.25">
      <c r="B7116" t="s">
        <v>34</v>
      </c>
      <c r="C7116" t="s">
        <v>11</v>
      </c>
      <c r="D7116" t="s">
        <v>30</v>
      </c>
      <c r="E7116" s="1">
        <v>44550</v>
      </c>
      <c r="F7116" s="4">
        <v>5166</v>
      </c>
      <c r="G7116">
        <v>272</v>
      </c>
      <c r="H7116" s="3">
        <f>_xlfn.XLOOKUP(sales[[#This Row],[Product]],products[Product],products[Cost per box])*sales[[#This Row],[Boxes]]</f>
        <v>1000.96</v>
      </c>
      <c r="I7116" s="4">
        <f>sales[[#This Row],[Revenue]]-sales[[#This Row],[Cost]]</f>
        <v>4165.04</v>
      </c>
    </row>
    <row r="7117" spans="2:9" x14ac:dyDescent="0.25">
      <c r="B7117" t="s">
        <v>55</v>
      </c>
      <c r="C7117" t="s">
        <v>11</v>
      </c>
      <c r="D7117" t="s">
        <v>14</v>
      </c>
      <c r="E7117" s="1">
        <v>44550</v>
      </c>
      <c r="F7117" s="4">
        <v>2170</v>
      </c>
      <c r="G7117">
        <v>362</v>
      </c>
      <c r="H7117" s="3">
        <f>_xlfn.XLOOKUP(sales[[#This Row],[Product]],products[Product],products[Cost per box])*sales[[#This Row],[Boxes]]</f>
        <v>2284.2199999999998</v>
      </c>
      <c r="I7117" s="4">
        <f>sales[[#This Row],[Revenue]]-sales[[#This Row],[Cost]]</f>
        <v>-114.2199999999998</v>
      </c>
    </row>
    <row r="7118" spans="2:9" x14ac:dyDescent="0.25">
      <c r="B7118" t="s">
        <v>32</v>
      </c>
      <c r="C7118" t="s">
        <v>21</v>
      </c>
      <c r="D7118" t="s">
        <v>7</v>
      </c>
      <c r="E7118" s="1">
        <v>44550</v>
      </c>
      <c r="F7118" s="4">
        <v>5271</v>
      </c>
      <c r="G7118">
        <v>330</v>
      </c>
      <c r="H7118" s="3">
        <f>_xlfn.XLOOKUP(sales[[#This Row],[Product]],products[Product],products[Cost per box])*sales[[#This Row],[Boxes]]</f>
        <v>1699.5000000000002</v>
      </c>
      <c r="I7118" s="4">
        <f>sales[[#This Row],[Revenue]]-sales[[#This Row],[Cost]]</f>
        <v>3571.5</v>
      </c>
    </row>
    <row r="7119" spans="2:9" x14ac:dyDescent="0.25">
      <c r="B7119" t="s">
        <v>13</v>
      </c>
      <c r="C7119" t="s">
        <v>16</v>
      </c>
      <c r="D7119" t="s">
        <v>31</v>
      </c>
      <c r="E7119" s="1">
        <v>44550</v>
      </c>
      <c r="F7119" s="4">
        <v>7665</v>
      </c>
      <c r="G7119">
        <v>590</v>
      </c>
      <c r="H7119" s="3">
        <f>_xlfn.XLOOKUP(sales[[#This Row],[Product]],products[Product],products[Cost per box])*sales[[#This Row],[Boxes]]</f>
        <v>3374.7999999999997</v>
      </c>
      <c r="I7119" s="4">
        <f>sales[[#This Row],[Revenue]]-sales[[#This Row],[Cost]]</f>
        <v>4290.2000000000007</v>
      </c>
    </row>
    <row r="7120" spans="2:9" x14ac:dyDescent="0.25">
      <c r="B7120" t="s">
        <v>20</v>
      </c>
      <c r="C7120" t="s">
        <v>21</v>
      </c>
      <c r="D7120" t="s">
        <v>19</v>
      </c>
      <c r="E7120" s="1">
        <v>44550</v>
      </c>
      <c r="F7120" s="4">
        <v>693</v>
      </c>
      <c r="G7120">
        <v>39</v>
      </c>
      <c r="H7120" s="3">
        <f>_xlfn.XLOOKUP(sales[[#This Row],[Product]],products[Product],products[Cost per box])*sales[[#This Row],[Boxes]]</f>
        <v>398.97</v>
      </c>
      <c r="I7120" s="4">
        <f>sales[[#This Row],[Revenue]]-sales[[#This Row],[Cost]]</f>
        <v>294.02999999999997</v>
      </c>
    </row>
    <row r="7121" spans="2:9" x14ac:dyDescent="0.25">
      <c r="B7121" t="s">
        <v>51</v>
      </c>
      <c r="C7121" t="s">
        <v>16</v>
      </c>
      <c r="D7121" t="s">
        <v>50</v>
      </c>
      <c r="E7121" s="1">
        <v>44550</v>
      </c>
      <c r="F7121" s="4">
        <v>49</v>
      </c>
      <c r="G7121">
        <v>3</v>
      </c>
      <c r="H7121" s="3">
        <f>_xlfn.XLOOKUP(sales[[#This Row],[Product]],products[Product],products[Cost per box])*sales[[#This Row],[Boxes]]</f>
        <v>37.230000000000004</v>
      </c>
      <c r="I7121" s="4">
        <f>sales[[#This Row],[Revenue]]-sales[[#This Row],[Cost]]</f>
        <v>11.769999999999996</v>
      </c>
    </row>
    <row r="7122" spans="2:9" x14ac:dyDescent="0.25">
      <c r="B7122" t="s">
        <v>55</v>
      </c>
      <c r="C7122" t="s">
        <v>6</v>
      </c>
      <c r="D7122" t="s">
        <v>22</v>
      </c>
      <c r="E7122" s="1">
        <v>44550</v>
      </c>
      <c r="F7122" s="4">
        <v>6405</v>
      </c>
      <c r="G7122">
        <v>700</v>
      </c>
      <c r="H7122" s="3">
        <f>_xlfn.XLOOKUP(sales[[#This Row],[Product]],products[Product],products[Cost per box])*sales[[#This Row],[Boxes]]</f>
        <v>5754</v>
      </c>
      <c r="I7122" s="4">
        <f>sales[[#This Row],[Revenue]]-sales[[#This Row],[Cost]]</f>
        <v>651</v>
      </c>
    </row>
    <row r="7123" spans="2:9" x14ac:dyDescent="0.25">
      <c r="B7123" t="s">
        <v>18</v>
      </c>
      <c r="C7123" t="s">
        <v>9</v>
      </c>
      <c r="D7123" t="s">
        <v>36</v>
      </c>
      <c r="E7123" s="1">
        <v>44550</v>
      </c>
      <c r="F7123" s="4">
        <v>8211</v>
      </c>
      <c r="G7123">
        <v>1190</v>
      </c>
      <c r="H7123" s="3">
        <f>_xlfn.XLOOKUP(sales[[#This Row],[Product]],products[Product],products[Cost per box])*sales[[#This Row],[Boxes]]</f>
        <v>5997.6</v>
      </c>
      <c r="I7123" s="4">
        <f>sales[[#This Row],[Revenue]]-sales[[#This Row],[Cost]]</f>
        <v>2213.3999999999996</v>
      </c>
    </row>
    <row r="7124" spans="2:9" x14ac:dyDescent="0.25">
      <c r="B7124" t="s">
        <v>41</v>
      </c>
      <c r="C7124" t="s">
        <v>9</v>
      </c>
      <c r="D7124" t="s">
        <v>30</v>
      </c>
      <c r="E7124" s="1">
        <v>44550</v>
      </c>
      <c r="F7124" s="4">
        <v>14763</v>
      </c>
      <c r="G7124">
        <v>770</v>
      </c>
      <c r="H7124" s="3">
        <f>_xlfn.XLOOKUP(sales[[#This Row],[Product]],products[Product],products[Cost per box])*sales[[#This Row],[Boxes]]</f>
        <v>2833.6</v>
      </c>
      <c r="I7124" s="4">
        <f>sales[[#This Row],[Revenue]]-sales[[#This Row],[Cost]]</f>
        <v>11929.4</v>
      </c>
    </row>
    <row r="7125" spans="2:9" x14ac:dyDescent="0.25">
      <c r="B7125" t="s">
        <v>29</v>
      </c>
      <c r="C7125" t="s">
        <v>16</v>
      </c>
      <c r="D7125" t="s">
        <v>50</v>
      </c>
      <c r="E7125" s="1">
        <v>44550</v>
      </c>
      <c r="F7125" s="4">
        <v>4732</v>
      </c>
      <c r="G7125">
        <v>216</v>
      </c>
      <c r="H7125" s="3">
        <f>_xlfn.XLOOKUP(sales[[#This Row],[Product]],products[Product],products[Cost per box])*sales[[#This Row],[Boxes]]</f>
        <v>2680.56</v>
      </c>
      <c r="I7125" s="4">
        <f>sales[[#This Row],[Revenue]]-sales[[#This Row],[Cost]]</f>
        <v>2051.44</v>
      </c>
    </row>
    <row r="7126" spans="2:9" x14ac:dyDescent="0.25">
      <c r="B7126" t="s">
        <v>37</v>
      </c>
      <c r="C7126" t="s">
        <v>21</v>
      </c>
      <c r="D7126" t="s">
        <v>48</v>
      </c>
      <c r="E7126" s="1">
        <v>44550</v>
      </c>
      <c r="F7126" s="4">
        <v>7203</v>
      </c>
      <c r="G7126">
        <v>278</v>
      </c>
      <c r="H7126" s="3">
        <f>_xlfn.XLOOKUP(sales[[#This Row],[Product]],products[Product],products[Cost per box])*sales[[#This Row],[Boxes]]</f>
        <v>2079.44</v>
      </c>
      <c r="I7126" s="4">
        <f>sales[[#This Row],[Revenue]]-sales[[#This Row],[Cost]]</f>
        <v>5123.5599999999995</v>
      </c>
    </row>
    <row r="7127" spans="2:9" x14ac:dyDescent="0.25">
      <c r="B7127" t="s">
        <v>55</v>
      </c>
      <c r="C7127" t="s">
        <v>21</v>
      </c>
      <c r="D7127" t="s">
        <v>24</v>
      </c>
      <c r="E7127" s="1">
        <v>44550</v>
      </c>
      <c r="F7127" s="4">
        <v>2618</v>
      </c>
      <c r="G7127">
        <v>131</v>
      </c>
      <c r="H7127" s="3">
        <f>_xlfn.XLOOKUP(sales[[#This Row],[Product]],products[Product],products[Cost per box])*sales[[#This Row],[Boxes]]</f>
        <v>1376.81</v>
      </c>
      <c r="I7127" s="4">
        <f>sales[[#This Row],[Revenue]]-sales[[#This Row],[Cost]]</f>
        <v>1241.19</v>
      </c>
    </row>
    <row r="7128" spans="2:9" x14ac:dyDescent="0.25">
      <c r="B7128" t="s">
        <v>25</v>
      </c>
      <c r="C7128" t="s">
        <v>21</v>
      </c>
      <c r="D7128" t="s">
        <v>22</v>
      </c>
      <c r="E7128" s="1">
        <v>44550</v>
      </c>
      <c r="F7128" s="4">
        <v>6328</v>
      </c>
      <c r="G7128">
        <v>633</v>
      </c>
      <c r="H7128" s="3">
        <f>_xlfn.XLOOKUP(sales[[#This Row],[Product]],products[Product],products[Cost per box])*sales[[#This Row],[Boxes]]</f>
        <v>5203.26</v>
      </c>
      <c r="I7128" s="4">
        <f>sales[[#This Row],[Revenue]]-sales[[#This Row],[Cost]]</f>
        <v>1124.7399999999998</v>
      </c>
    </row>
    <row r="7129" spans="2:9" x14ac:dyDescent="0.25">
      <c r="B7129" t="s">
        <v>40</v>
      </c>
      <c r="C7129" t="s">
        <v>6</v>
      </c>
      <c r="D7129" t="s">
        <v>42</v>
      </c>
      <c r="E7129" s="1">
        <v>44550</v>
      </c>
      <c r="F7129" s="4">
        <v>5600</v>
      </c>
      <c r="G7129">
        <v>400</v>
      </c>
      <c r="H7129" s="3">
        <f>_xlfn.XLOOKUP(sales[[#This Row],[Product]],products[Product],products[Cost per box])*sales[[#This Row],[Boxes]]</f>
        <v>1896</v>
      </c>
      <c r="I7129" s="4">
        <f>sales[[#This Row],[Revenue]]-sales[[#This Row],[Cost]]</f>
        <v>3704</v>
      </c>
    </row>
    <row r="7130" spans="2:9" x14ac:dyDescent="0.25">
      <c r="B7130" t="s">
        <v>51</v>
      </c>
      <c r="C7130" t="s">
        <v>11</v>
      </c>
      <c r="D7130" t="s">
        <v>43</v>
      </c>
      <c r="E7130" s="1">
        <v>44550</v>
      </c>
      <c r="F7130" s="4">
        <v>11123</v>
      </c>
      <c r="G7130">
        <v>557</v>
      </c>
      <c r="H7130" s="3">
        <f>_xlfn.XLOOKUP(sales[[#This Row],[Product]],products[Product],products[Cost per box])*sales[[#This Row],[Boxes]]</f>
        <v>2144.4500000000003</v>
      </c>
      <c r="I7130" s="4">
        <f>sales[[#This Row],[Revenue]]-sales[[#This Row],[Cost]]</f>
        <v>8978.5499999999993</v>
      </c>
    </row>
    <row r="7131" spans="2:9" x14ac:dyDescent="0.25">
      <c r="B7131" t="s">
        <v>34</v>
      </c>
      <c r="C7131" t="s">
        <v>6</v>
      </c>
      <c r="D7131" t="s">
        <v>17</v>
      </c>
      <c r="E7131" s="1">
        <v>44550</v>
      </c>
      <c r="F7131" s="4">
        <v>1435</v>
      </c>
      <c r="G7131">
        <v>66</v>
      </c>
      <c r="H7131" s="3">
        <f>_xlfn.XLOOKUP(sales[[#This Row],[Product]],products[Product],products[Cost per box])*sales[[#This Row],[Boxes]]</f>
        <v>448.8</v>
      </c>
      <c r="I7131" s="4">
        <f>sales[[#This Row],[Revenue]]-sales[[#This Row],[Cost]]</f>
        <v>986.2</v>
      </c>
    </row>
    <row r="7132" spans="2:9" x14ac:dyDescent="0.25">
      <c r="B7132" t="s">
        <v>55</v>
      </c>
      <c r="C7132" t="s">
        <v>6</v>
      </c>
      <c r="D7132" t="s">
        <v>28</v>
      </c>
      <c r="E7132" s="1">
        <v>44550</v>
      </c>
      <c r="F7132" s="4">
        <v>13881</v>
      </c>
      <c r="G7132">
        <v>2310</v>
      </c>
      <c r="H7132" s="3">
        <f>_xlfn.XLOOKUP(sales[[#This Row],[Product]],products[Product],products[Cost per box])*sales[[#This Row],[Boxes]]</f>
        <v>6375.5999999999995</v>
      </c>
      <c r="I7132" s="4">
        <f>sales[[#This Row],[Revenue]]-sales[[#This Row],[Cost]]</f>
        <v>7505.4000000000005</v>
      </c>
    </row>
    <row r="7133" spans="2:9" x14ac:dyDescent="0.25">
      <c r="B7133" t="s">
        <v>23</v>
      </c>
      <c r="C7133" t="s">
        <v>9</v>
      </c>
      <c r="D7133" t="s">
        <v>42</v>
      </c>
      <c r="E7133" s="1">
        <v>44551</v>
      </c>
      <c r="F7133" s="4">
        <v>10738</v>
      </c>
      <c r="G7133">
        <v>770</v>
      </c>
      <c r="H7133" s="3">
        <f>_xlfn.XLOOKUP(sales[[#This Row],[Product]],products[Product],products[Cost per box])*sales[[#This Row],[Boxes]]</f>
        <v>3649.8</v>
      </c>
      <c r="I7133" s="4">
        <f>sales[[#This Row],[Revenue]]-sales[[#This Row],[Cost]]</f>
        <v>7088.2</v>
      </c>
    </row>
    <row r="7134" spans="2:9" x14ac:dyDescent="0.25">
      <c r="B7134" t="s">
        <v>54</v>
      </c>
      <c r="C7134" t="s">
        <v>9</v>
      </c>
      <c r="D7134" t="s">
        <v>31</v>
      </c>
      <c r="E7134" s="1">
        <v>44551</v>
      </c>
      <c r="F7134" s="4">
        <v>2100</v>
      </c>
      <c r="G7134">
        <v>162</v>
      </c>
      <c r="H7134" s="3">
        <f>_xlfn.XLOOKUP(sales[[#This Row],[Product]],products[Product],products[Cost per box])*sales[[#This Row],[Boxes]]</f>
        <v>926.64</v>
      </c>
      <c r="I7134" s="4">
        <f>sales[[#This Row],[Revenue]]-sales[[#This Row],[Cost]]</f>
        <v>1173.3600000000001</v>
      </c>
    </row>
    <row r="7135" spans="2:9" x14ac:dyDescent="0.25">
      <c r="B7135" t="s">
        <v>41</v>
      </c>
      <c r="C7135" t="s">
        <v>11</v>
      </c>
      <c r="D7135" t="s">
        <v>43</v>
      </c>
      <c r="E7135" s="1">
        <v>44551</v>
      </c>
      <c r="F7135" s="4">
        <v>4767</v>
      </c>
      <c r="G7135">
        <v>217</v>
      </c>
      <c r="H7135" s="3">
        <f>_xlfn.XLOOKUP(sales[[#This Row],[Product]],products[Product],products[Cost per box])*sales[[#This Row],[Boxes]]</f>
        <v>835.45</v>
      </c>
      <c r="I7135" s="4">
        <f>sales[[#This Row],[Revenue]]-sales[[#This Row],[Cost]]</f>
        <v>3931.55</v>
      </c>
    </row>
    <row r="7136" spans="2:9" x14ac:dyDescent="0.25">
      <c r="B7136" t="s">
        <v>25</v>
      </c>
      <c r="C7136" t="s">
        <v>11</v>
      </c>
      <c r="D7136" t="s">
        <v>47</v>
      </c>
      <c r="E7136" s="1">
        <v>44551</v>
      </c>
      <c r="F7136" s="4">
        <v>4634</v>
      </c>
      <c r="G7136">
        <v>273</v>
      </c>
      <c r="H7136" s="3">
        <f>_xlfn.XLOOKUP(sales[[#This Row],[Product]],products[Product],products[Cost per box])*sales[[#This Row],[Boxes]]</f>
        <v>1435.98</v>
      </c>
      <c r="I7136" s="4">
        <f>sales[[#This Row],[Revenue]]-sales[[#This Row],[Cost]]</f>
        <v>3198.02</v>
      </c>
    </row>
    <row r="7137" spans="2:9" x14ac:dyDescent="0.25">
      <c r="B7137" t="s">
        <v>53</v>
      </c>
      <c r="C7137" t="s">
        <v>27</v>
      </c>
      <c r="D7137" t="s">
        <v>12</v>
      </c>
      <c r="E7137" s="1">
        <v>44551</v>
      </c>
      <c r="F7137" s="4">
        <v>1246</v>
      </c>
      <c r="G7137">
        <v>78</v>
      </c>
      <c r="H7137" s="3">
        <f>_xlfn.XLOOKUP(sales[[#This Row],[Product]],products[Product],products[Cost per box])*sales[[#This Row],[Boxes]]</f>
        <v>657.54</v>
      </c>
      <c r="I7137" s="4">
        <f>sales[[#This Row],[Revenue]]-sales[[#This Row],[Cost]]</f>
        <v>588.46</v>
      </c>
    </row>
    <row r="7138" spans="2:9" x14ac:dyDescent="0.25">
      <c r="B7138" t="s">
        <v>10</v>
      </c>
      <c r="C7138" t="s">
        <v>9</v>
      </c>
      <c r="D7138" t="s">
        <v>26</v>
      </c>
      <c r="E7138" s="1">
        <v>44551</v>
      </c>
      <c r="F7138" s="4">
        <v>2688</v>
      </c>
      <c r="G7138">
        <v>224</v>
      </c>
      <c r="H7138" s="3">
        <f>_xlfn.XLOOKUP(sales[[#This Row],[Product]],products[Product],products[Cost per box])*sales[[#This Row],[Boxes]]</f>
        <v>1440.32</v>
      </c>
      <c r="I7138" s="4">
        <f>sales[[#This Row],[Revenue]]-sales[[#This Row],[Cost]]</f>
        <v>1247.68</v>
      </c>
    </row>
    <row r="7139" spans="2:9" x14ac:dyDescent="0.25">
      <c r="B7139" t="s">
        <v>33</v>
      </c>
      <c r="C7139" t="s">
        <v>21</v>
      </c>
      <c r="D7139" t="s">
        <v>47</v>
      </c>
      <c r="E7139" s="1">
        <v>44551</v>
      </c>
      <c r="F7139" s="4">
        <v>5271</v>
      </c>
      <c r="G7139">
        <v>311</v>
      </c>
      <c r="H7139" s="3">
        <f>_xlfn.XLOOKUP(sales[[#This Row],[Product]],products[Product],products[Cost per box])*sales[[#This Row],[Boxes]]</f>
        <v>1635.86</v>
      </c>
      <c r="I7139" s="4">
        <f>sales[[#This Row],[Revenue]]-sales[[#This Row],[Cost]]</f>
        <v>3635.1400000000003</v>
      </c>
    </row>
    <row r="7140" spans="2:9" x14ac:dyDescent="0.25">
      <c r="B7140" t="s">
        <v>13</v>
      </c>
      <c r="C7140" t="s">
        <v>9</v>
      </c>
      <c r="D7140" t="s">
        <v>28</v>
      </c>
      <c r="E7140" s="1">
        <v>44551</v>
      </c>
      <c r="F7140" s="4">
        <v>7679</v>
      </c>
      <c r="G7140">
        <v>1120</v>
      </c>
      <c r="H7140" s="3">
        <f>_xlfn.XLOOKUP(sales[[#This Row],[Product]],products[Product],products[Cost per box])*sales[[#This Row],[Boxes]]</f>
        <v>3091.2</v>
      </c>
      <c r="I7140" s="4">
        <f>sales[[#This Row],[Revenue]]-sales[[#This Row],[Cost]]</f>
        <v>4587.8</v>
      </c>
    </row>
    <row r="7141" spans="2:9" x14ac:dyDescent="0.25">
      <c r="B7141" t="s">
        <v>39</v>
      </c>
      <c r="C7141" t="s">
        <v>9</v>
      </c>
      <c r="D7141" t="s">
        <v>22</v>
      </c>
      <c r="E7141" s="1">
        <v>44551</v>
      </c>
      <c r="F7141" s="4">
        <v>5810</v>
      </c>
      <c r="G7141">
        <v>646</v>
      </c>
      <c r="H7141" s="3">
        <f>_xlfn.XLOOKUP(sales[[#This Row],[Product]],products[Product],products[Cost per box])*sales[[#This Row],[Boxes]]</f>
        <v>5310.1200000000008</v>
      </c>
      <c r="I7141" s="4">
        <f>sales[[#This Row],[Revenue]]-sales[[#This Row],[Cost]]</f>
        <v>499.8799999999992</v>
      </c>
    </row>
    <row r="7142" spans="2:9" x14ac:dyDescent="0.25">
      <c r="B7142" t="s">
        <v>49</v>
      </c>
      <c r="C7142" t="s">
        <v>6</v>
      </c>
      <c r="D7142" t="s">
        <v>35</v>
      </c>
      <c r="E7142" s="1">
        <v>44551</v>
      </c>
      <c r="F7142" s="4">
        <v>3983</v>
      </c>
      <c r="G7142">
        <v>210</v>
      </c>
      <c r="H7142" s="3">
        <f>_xlfn.XLOOKUP(sales[[#This Row],[Product]],products[Product],products[Cost per box])*sales[[#This Row],[Boxes]]</f>
        <v>556.5</v>
      </c>
      <c r="I7142" s="4">
        <f>sales[[#This Row],[Revenue]]-sales[[#This Row],[Cost]]</f>
        <v>3426.5</v>
      </c>
    </row>
    <row r="7143" spans="2:9" x14ac:dyDescent="0.25">
      <c r="B7143" t="s">
        <v>54</v>
      </c>
      <c r="C7143" t="s">
        <v>11</v>
      </c>
      <c r="D7143" t="s">
        <v>35</v>
      </c>
      <c r="E7143" s="1">
        <v>44551</v>
      </c>
      <c r="F7143" s="4">
        <v>17906</v>
      </c>
      <c r="G7143">
        <v>910</v>
      </c>
      <c r="H7143" s="3">
        <f>_xlfn.XLOOKUP(sales[[#This Row],[Product]],products[Product],products[Cost per box])*sales[[#This Row],[Boxes]]</f>
        <v>2411.5</v>
      </c>
      <c r="I7143" s="4">
        <f>sales[[#This Row],[Revenue]]-sales[[#This Row],[Cost]]</f>
        <v>15494.5</v>
      </c>
    </row>
    <row r="7144" spans="2:9" x14ac:dyDescent="0.25">
      <c r="B7144" t="s">
        <v>37</v>
      </c>
      <c r="C7144" t="s">
        <v>16</v>
      </c>
      <c r="D7144" t="s">
        <v>50</v>
      </c>
      <c r="E7144" s="1">
        <v>44551</v>
      </c>
      <c r="F7144" s="4">
        <v>6818</v>
      </c>
      <c r="G7144">
        <v>285</v>
      </c>
      <c r="H7144" s="3">
        <f>_xlfn.XLOOKUP(sales[[#This Row],[Product]],products[Product],products[Cost per box])*sales[[#This Row],[Boxes]]</f>
        <v>3536.85</v>
      </c>
      <c r="I7144" s="4">
        <f>sales[[#This Row],[Revenue]]-sales[[#This Row],[Cost]]</f>
        <v>3281.15</v>
      </c>
    </row>
    <row r="7145" spans="2:9" x14ac:dyDescent="0.25">
      <c r="B7145" t="s">
        <v>57</v>
      </c>
      <c r="C7145" t="s">
        <v>6</v>
      </c>
      <c r="D7145" t="s">
        <v>45</v>
      </c>
      <c r="E7145" s="1">
        <v>44551</v>
      </c>
      <c r="F7145" s="4">
        <v>7609</v>
      </c>
      <c r="G7145">
        <v>346</v>
      </c>
      <c r="H7145" s="3">
        <f>_xlfn.XLOOKUP(sales[[#This Row],[Product]],products[Product],products[Cost per box])*sales[[#This Row],[Boxes]]</f>
        <v>2674.58</v>
      </c>
      <c r="I7145" s="4">
        <f>sales[[#This Row],[Revenue]]-sales[[#This Row],[Cost]]</f>
        <v>4934.42</v>
      </c>
    </row>
    <row r="7146" spans="2:9" x14ac:dyDescent="0.25">
      <c r="B7146" t="s">
        <v>34</v>
      </c>
      <c r="C7146" t="s">
        <v>27</v>
      </c>
      <c r="D7146" t="s">
        <v>52</v>
      </c>
      <c r="E7146" s="1">
        <v>44551</v>
      </c>
      <c r="F7146" s="4">
        <v>11438</v>
      </c>
      <c r="G7146">
        <v>1050</v>
      </c>
      <c r="H7146" s="3">
        <f>_xlfn.XLOOKUP(sales[[#This Row],[Product]],products[Product],products[Cost per box])*sales[[#This Row],[Boxes]]</f>
        <v>3486</v>
      </c>
      <c r="I7146" s="4">
        <f>sales[[#This Row],[Revenue]]-sales[[#This Row],[Cost]]</f>
        <v>7952</v>
      </c>
    </row>
    <row r="7147" spans="2:9" x14ac:dyDescent="0.25">
      <c r="B7147" t="s">
        <v>56</v>
      </c>
      <c r="C7147" t="s">
        <v>6</v>
      </c>
      <c r="D7147" t="s">
        <v>52</v>
      </c>
      <c r="E7147" s="1">
        <v>44551</v>
      </c>
      <c r="F7147" s="4">
        <v>1176</v>
      </c>
      <c r="G7147">
        <v>118</v>
      </c>
      <c r="H7147" s="3">
        <f>_xlfn.XLOOKUP(sales[[#This Row],[Product]],products[Product],products[Cost per box])*sales[[#This Row],[Boxes]]</f>
        <v>391.76</v>
      </c>
      <c r="I7147" s="4">
        <f>sales[[#This Row],[Revenue]]-sales[[#This Row],[Cost]]</f>
        <v>784.24</v>
      </c>
    </row>
    <row r="7148" spans="2:9" x14ac:dyDescent="0.25">
      <c r="B7148" t="s">
        <v>20</v>
      </c>
      <c r="C7148" t="s">
        <v>21</v>
      </c>
      <c r="D7148" t="s">
        <v>24</v>
      </c>
      <c r="E7148" s="1">
        <v>44551</v>
      </c>
      <c r="F7148" s="4">
        <v>6699</v>
      </c>
      <c r="G7148">
        <v>373</v>
      </c>
      <c r="H7148" s="3">
        <f>_xlfn.XLOOKUP(sales[[#This Row],[Product]],products[Product],products[Cost per box])*sales[[#This Row],[Boxes]]</f>
        <v>3920.23</v>
      </c>
      <c r="I7148" s="4">
        <f>sales[[#This Row],[Revenue]]-sales[[#This Row],[Cost]]</f>
        <v>2778.77</v>
      </c>
    </row>
    <row r="7149" spans="2:9" x14ac:dyDescent="0.25">
      <c r="B7149" t="s">
        <v>29</v>
      </c>
      <c r="C7149" t="s">
        <v>9</v>
      </c>
      <c r="D7149" t="s">
        <v>19</v>
      </c>
      <c r="E7149" s="1">
        <v>44551</v>
      </c>
      <c r="F7149" s="4">
        <v>448</v>
      </c>
      <c r="G7149">
        <v>27</v>
      </c>
      <c r="H7149" s="3">
        <f>_xlfn.XLOOKUP(sales[[#This Row],[Product]],products[Product],products[Cost per box])*sales[[#This Row],[Boxes]]</f>
        <v>276.21000000000004</v>
      </c>
      <c r="I7149" s="4">
        <f>sales[[#This Row],[Revenue]]-sales[[#This Row],[Cost]]</f>
        <v>171.78999999999996</v>
      </c>
    </row>
    <row r="7150" spans="2:9" x14ac:dyDescent="0.25">
      <c r="B7150" t="s">
        <v>23</v>
      </c>
      <c r="C7150" t="s">
        <v>21</v>
      </c>
      <c r="D7150" t="s">
        <v>43</v>
      </c>
      <c r="E7150" s="1">
        <v>44551</v>
      </c>
      <c r="F7150" s="4">
        <v>2555</v>
      </c>
      <c r="G7150">
        <v>117</v>
      </c>
      <c r="H7150" s="3">
        <f>_xlfn.XLOOKUP(sales[[#This Row],[Product]],products[Product],products[Cost per box])*sales[[#This Row],[Boxes]]</f>
        <v>450.45</v>
      </c>
      <c r="I7150" s="4">
        <f>sales[[#This Row],[Revenue]]-sales[[#This Row],[Cost]]</f>
        <v>2104.5500000000002</v>
      </c>
    </row>
    <row r="7151" spans="2:9" x14ac:dyDescent="0.25">
      <c r="B7151" t="s">
        <v>40</v>
      </c>
      <c r="C7151" t="s">
        <v>16</v>
      </c>
      <c r="D7151" t="s">
        <v>17</v>
      </c>
      <c r="E7151" s="1">
        <v>44551</v>
      </c>
      <c r="F7151" s="4">
        <v>10143</v>
      </c>
      <c r="G7151">
        <v>462</v>
      </c>
      <c r="H7151" s="3">
        <f>_xlfn.XLOOKUP(sales[[#This Row],[Product]],products[Product],products[Cost per box])*sales[[#This Row],[Boxes]]</f>
        <v>3141.6</v>
      </c>
      <c r="I7151" s="4">
        <f>sales[[#This Row],[Revenue]]-sales[[#This Row],[Cost]]</f>
        <v>7001.4</v>
      </c>
    </row>
    <row r="7152" spans="2:9" x14ac:dyDescent="0.25">
      <c r="B7152" t="s">
        <v>18</v>
      </c>
      <c r="C7152" t="s">
        <v>9</v>
      </c>
      <c r="D7152" t="s">
        <v>7</v>
      </c>
      <c r="E7152" s="1">
        <v>44551</v>
      </c>
      <c r="F7152" s="4">
        <v>10808</v>
      </c>
      <c r="G7152">
        <v>700</v>
      </c>
      <c r="H7152" s="3">
        <f>_xlfn.XLOOKUP(sales[[#This Row],[Product]],products[Product],products[Cost per box])*sales[[#This Row],[Boxes]]</f>
        <v>3605.0000000000005</v>
      </c>
      <c r="I7152" s="4">
        <f>sales[[#This Row],[Revenue]]-sales[[#This Row],[Cost]]</f>
        <v>7203</v>
      </c>
    </row>
    <row r="7153" spans="2:9" x14ac:dyDescent="0.25">
      <c r="B7153" t="s">
        <v>54</v>
      </c>
      <c r="C7153" t="s">
        <v>27</v>
      </c>
      <c r="D7153" t="s">
        <v>24</v>
      </c>
      <c r="E7153" s="1">
        <v>44551</v>
      </c>
      <c r="F7153" s="4">
        <v>560</v>
      </c>
      <c r="G7153">
        <v>30</v>
      </c>
      <c r="H7153" s="3">
        <f>_xlfn.XLOOKUP(sales[[#This Row],[Product]],products[Product],products[Cost per box])*sales[[#This Row],[Boxes]]</f>
        <v>315.3</v>
      </c>
      <c r="I7153" s="4">
        <f>sales[[#This Row],[Revenue]]-sales[[#This Row],[Cost]]</f>
        <v>244.7</v>
      </c>
    </row>
    <row r="7154" spans="2:9" x14ac:dyDescent="0.25">
      <c r="B7154" t="s">
        <v>39</v>
      </c>
      <c r="C7154" t="s">
        <v>11</v>
      </c>
      <c r="D7154" t="s">
        <v>28</v>
      </c>
      <c r="E7154" s="1">
        <v>44551</v>
      </c>
      <c r="F7154" s="4">
        <v>5460</v>
      </c>
      <c r="G7154">
        <v>683</v>
      </c>
      <c r="H7154" s="3">
        <f>_xlfn.XLOOKUP(sales[[#This Row],[Product]],products[Product],products[Cost per box])*sales[[#This Row],[Boxes]]</f>
        <v>1885.08</v>
      </c>
      <c r="I7154" s="4">
        <f>sales[[#This Row],[Revenue]]-sales[[#This Row],[Cost]]</f>
        <v>3574.92</v>
      </c>
    </row>
    <row r="7155" spans="2:9" x14ac:dyDescent="0.25">
      <c r="B7155" t="s">
        <v>33</v>
      </c>
      <c r="C7155" t="s">
        <v>6</v>
      </c>
      <c r="D7155" t="s">
        <v>12</v>
      </c>
      <c r="E7155" s="1">
        <v>44551</v>
      </c>
      <c r="F7155" s="4">
        <v>3654</v>
      </c>
      <c r="G7155">
        <v>229</v>
      </c>
      <c r="H7155" s="3">
        <f>_xlfn.XLOOKUP(sales[[#This Row],[Product]],products[Product],products[Cost per box])*sales[[#This Row],[Boxes]]</f>
        <v>1930.47</v>
      </c>
      <c r="I7155" s="4">
        <f>sales[[#This Row],[Revenue]]-sales[[#This Row],[Cost]]</f>
        <v>1723.53</v>
      </c>
    </row>
    <row r="7156" spans="2:9" x14ac:dyDescent="0.25">
      <c r="B7156" t="s">
        <v>39</v>
      </c>
      <c r="C7156" t="s">
        <v>27</v>
      </c>
      <c r="D7156" t="s">
        <v>48</v>
      </c>
      <c r="E7156" s="1">
        <v>44551</v>
      </c>
      <c r="F7156" s="4">
        <v>4515</v>
      </c>
      <c r="G7156">
        <v>174</v>
      </c>
      <c r="H7156" s="3">
        <f>_xlfn.XLOOKUP(sales[[#This Row],[Product]],products[Product],products[Cost per box])*sales[[#This Row],[Boxes]]</f>
        <v>1301.52</v>
      </c>
      <c r="I7156" s="4">
        <f>sales[[#This Row],[Revenue]]-sales[[#This Row],[Cost]]</f>
        <v>3213.48</v>
      </c>
    </row>
    <row r="7157" spans="2:9" x14ac:dyDescent="0.25">
      <c r="B7157" t="s">
        <v>23</v>
      </c>
      <c r="C7157" t="s">
        <v>9</v>
      </c>
      <c r="D7157" t="s">
        <v>12</v>
      </c>
      <c r="E7157" s="1">
        <v>44551</v>
      </c>
      <c r="F7157" s="4">
        <v>4515</v>
      </c>
      <c r="G7157">
        <v>283</v>
      </c>
      <c r="H7157" s="3">
        <f>_xlfn.XLOOKUP(sales[[#This Row],[Product]],products[Product],products[Cost per box])*sales[[#This Row],[Boxes]]</f>
        <v>2385.69</v>
      </c>
      <c r="I7157" s="4">
        <f>sales[[#This Row],[Revenue]]-sales[[#This Row],[Cost]]</f>
        <v>2129.31</v>
      </c>
    </row>
    <row r="7158" spans="2:9" x14ac:dyDescent="0.25">
      <c r="B7158" t="s">
        <v>54</v>
      </c>
      <c r="C7158" t="s">
        <v>16</v>
      </c>
      <c r="D7158" t="s">
        <v>45</v>
      </c>
      <c r="E7158" s="1">
        <v>44551</v>
      </c>
      <c r="F7158" s="4">
        <v>3724</v>
      </c>
      <c r="G7158">
        <v>156</v>
      </c>
      <c r="H7158" s="3">
        <f>_xlfn.XLOOKUP(sales[[#This Row],[Product]],products[Product],products[Cost per box])*sales[[#This Row],[Boxes]]</f>
        <v>1205.8800000000001</v>
      </c>
      <c r="I7158" s="4">
        <f>sales[[#This Row],[Revenue]]-sales[[#This Row],[Cost]]</f>
        <v>2518.12</v>
      </c>
    </row>
    <row r="7159" spans="2:9" x14ac:dyDescent="0.25">
      <c r="B7159" t="s">
        <v>33</v>
      </c>
      <c r="C7159" t="s">
        <v>9</v>
      </c>
      <c r="D7159" t="s">
        <v>26</v>
      </c>
      <c r="E7159" s="1">
        <v>44551</v>
      </c>
      <c r="F7159" s="4">
        <v>532</v>
      </c>
      <c r="G7159">
        <v>49</v>
      </c>
      <c r="H7159" s="3">
        <f>_xlfn.XLOOKUP(sales[[#This Row],[Product]],products[Product],products[Cost per box])*sales[[#This Row],[Boxes]]</f>
        <v>315.07</v>
      </c>
      <c r="I7159" s="4">
        <f>sales[[#This Row],[Revenue]]-sales[[#This Row],[Cost]]</f>
        <v>216.93</v>
      </c>
    </row>
    <row r="7160" spans="2:9" x14ac:dyDescent="0.25">
      <c r="B7160" t="s">
        <v>37</v>
      </c>
      <c r="C7160" t="s">
        <v>6</v>
      </c>
      <c r="D7160" t="s">
        <v>42</v>
      </c>
      <c r="E7160" s="1">
        <v>44551</v>
      </c>
      <c r="F7160" s="4">
        <v>882</v>
      </c>
      <c r="G7160">
        <v>59</v>
      </c>
      <c r="H7160" s="3">
        <f>_xlfn.XLOOKUP(sales[[#This Row],[Product]],products[Product],products[Cost per box])*sales[[#This Row],[Boxes]]</f>
        <v>279.66000000000003</v>
      </c>
      <c r="I7160" s="4">
        <f>sales[[#This Row],[Revenue]]-sales[[#This Row],[Cost]]</f>
        <v>602.33999999999992</v>
      </c>
    </row>
    <row r="7161" spans="2:9" x14ac:dyDescent="0.25">
      <c r="B7161" t="s">
        <v>33</v>
      </c>
      <c r="C7161" t="s">
        <v>11</v>
      </c>
      <c r="D7161" t="s">
        <v>47</v>
      </c>
      <c r="E7161" s="1">
        <v>44551</v>
      </c>
      <c r="F7161" s="4">
        <v>5488</v>
      </c>
      <c r="G7161">
        <v>366</v>
      </c>
      <c r="H7161" s="3">
        <f>_xlfn.XLOOKUP(sales[[#This Row],[Product]],products[Product],products[Cost per box])*sales[[#This Row],[Boxes]]</f>
        <v>1925.1599999999999</v>
      </c>
      <c r="I7161" s="4">
        <f>sales[[#This Row],[Revenue]]-sales[[#This Row],[Cost]]</f>
        <v>3562.84</v>
      </c>
    </row>
    <row r="7162" spans="2:9" x14ac:dyDescent="0.25">
      <c r="B7162" t="s">
        <v>46</v>
      </c>
      <c r="C7162" t="s">
        <v>11</v>
      </c>
      <c r="D7162" t="s">
        <v>50</v>
      </c>
      <c r="E7162" s="1">
        <v>44551</v>
      </c>
      <c r="F7162" s="4">
        <v>6650</v>
      </c>
      <c r="G7162">
        <v>290</v>
      </c>
      <c r="H7162" s="3">
        <f>_xlfn.XLOOKUP(sales[[#This Row],[Product]],products[Product],products[Cost per box])*sales[[#This Row],[Boxes]]</f>
        <v>3598.9</v>
      </c>
      <c r="I7162" s="4">
        <f>sales[[#This Row],[Revenue]]-sales[[#This Row],[Cost]]</f>
        <v>3051.1</v>
      </c>
    </row>
    <row r="7163" spans="2:9" x14ac:dyDescent="0.25">
      <c r="B7163" t="s">
        <v>10</v>
      </c>
      <c r="C7163" t="s">
        <v>21</v>
      </c>
      <c r="D7163" t="s">
        <v>42</v>
      </c>
      <c r="E7163" s="1">
        <v>44551</v>
      </c>
      <c r="F7163" s="4">
        <v>9450</v>
      </c>
      <c r="G7163">
        <v>630</v>
      </c>
      <c r="H7163" s="3">
        <f>_xlfn.XLOOKUP(sales[[#This Row],[Product]],products[Product],products[Cost per box])*sales[[#This Row],[Boxes]]</f>
        <v>2986.2000000000003</v>
      </c>
      <c r="I7163" s="4">
        <f>sales[[#This Row],[Revenue]]-sales[[#This Row],[Cost]]</f>
        <v>6463.7999999999993</v>
      </c>
    </row>
    <row r="7164" spans="2:9" x14ac:dyDescent="0.25">
      <c r="B7164" t="s">
        <v>8</v>
      </c>
      <c r="C7164" t="s">
        <v>27</v>
      </c>
      <c r="D7164" t="s">
        <v>14</v>
      </c>
      <c r="E7164" s="1">
        <v>44551</v>
      </c>
      <c r="F7164" s="4">
        <v>2338</v>
      </c>
      <c r="G7164">
        <v>293</v>
      </c>
      <c r="H7164" s="3">
        <f>_xlfn.XLOOKUP(sales[[#This Row],[Product]],products[Product],products[Cost per box])*sales[[#This Row],[Boxes]]</f>
        <v>1848.83</v>
      </c>
      <c r="I7164" s="4">
        <f>sales[[#This Row],[Revenue]]-sales[[#This Row],[Cost]]</f>
        <v>489.17000000000007</v>
      </c>
    </row>
    <row r="7165" spans="2:9" x14ac:dyDescent="0.25">
      <c r="B7165" t="s">
        <v>32</v>
      </c>
      <c r="C7165" t="s">
        <v>11</v>
      </c>
      <c r="D7165" t="s">
        <v>45</v>
      </c>
      <c r="E7165" s="1">
        <v>44551</v>
      </c>
      <c r="F7165" s="4">
        <v>2086</v>
      </c>
      <c r="G7165">
        <v>91</v>
      </c>
      <c r="H7165" s="3">
        <f>_xlfn.XLOOKUP(sales[[#This Row],[Product]],products[Product],products[Cost per box])*sales[[#This Row],[Boxes]]</f>
        <v>703.43000000000006</v>
      </c>
      <c r="I7165" s="4">
        <f>sales[[#This Row],[Revenue]]-sales[[#This Row],[Cost]]</f>
        <v>1382.57</v>
      </c>
    </row>
    <row r="7166" spans="2:9" x14ac:dyDescent="0.25">
      <c r="B7166" t="s">
        <v>34</v>
      </c>
      <c r="C7166" t="s">
        <v>9</v>
      </c>
      <c r="D7166" t="s">
        <v>38</v>
      </c>
      <c r="E7166" s="1">
        <v>44551</v>
      </c>
      <c r="F7166" s="4">
        <v>9331</v>
      </c>
      <c r="G7166">
        <v>346</v>
      </c>
      <c r="H7166" s="3">
        <f>_xlfn.XLOOKUP(sales[[#This Row],[Product]],products[Product],products[Cost per box])*sales[[#This Row],[Boxes]]</f>
        <v>3439.24</v>
      </c>
      <c r="I7166" s="4">
        <f>sales[[#This Row],[Revenue]]-sales[[#This Row],[Cost]]</f>
        <v>5891.76</v>
      </c>
    </row>
    <row r="7167" spans="2:9" x14ac:dyDescent="0.25">
      <c r="B7167" t="s">
        <v>18</v>
      </c>
      <c r="C7167" t="s">
        <v>27</v>
      </c>
      <c r="D7167" t="s">
        <v>44</v>
      </c>
      <c r="E7167" s="1">
        <v>44551</v>
      </c>
      <c r="F7167" s="4">
        <v>154</v>
      </c>
      <c r="G7167">
        <v>7</v>
      </c>
      <c r="H7167" s="3">
        <f>_xlfn.XLOOKUP(sales[[#This Row],[Product]],products[Product],products[Cost per box])*sales[[#This Row],[Boxes]]</f>
        <v>66.990000000000009</v>
      </c>
      <c r="I7167" s="4">
        <f>sales[[#This Row],[Revenue]]-sales[[#This Row],[Cost]]</f>
        <v>87.009999999999991</v>
      </c>
    </row>
    <row r="7168" spans="2:9" x14ac:dyDescent="0.25">
      <c r="B7168" t="s">
        <v>51</v>
      </c>
      <c r="C7168" t="s">
        <v>9</v>
      </c>
      <c r="D7168" t="s">
        <v>17</v>
      </c>
      <c r="E7168" s="1">
        <v>44551</v>
      </c>
      <c r="F7168" s="4">
        <v>5033</v>
      </c>
      <c r="G7168">
        <v>229</v>
      </c>
      <c r="H7168" s="3">
        <f>_xlfn.XLOOKUP(sales[[#This Row],[Product]],products[Product],products[Cost per box])*sales[[#This Row],[Boxes]]</f>
        <v>1557.2</v>
      </c>
      <c r="I7168" s="4">
        <f>sales[[#This Row],[Revenue]]-sales[[#This Row],[Cost]]</f>
        <v>3475.8</v>
      </c>
    </row>
    <row r="7169" spans="2:9" x14ac:dyDescent="0.25">
      <c r="B7169" t="s">
        <v>55</v>
      </c>
      <c r="C7169" t="s">
        <v>21</v>
      </c>
      <c r="D7169" t="s">
        <v>30</v>
      </c>
      <c r="E7169" s="1">
        <v>44551</v>
      </c>
      <c r="F7169" s="4">
        <v>1554</v>
      </c>
      <c r="G7169">
        <v>82</v>
      </c>
      <c r="H7169" s="3">
        <f>_xlfn.XLOOKUP(sales[[#This Row],[Product]],products[Product],products[Cost per box])*sales[[#This Row],[Boxes]]</f>
        <v>301.76</v>
      </c>
      <c r="I7169" s="4">
        <f>sales[[#This Row],[Revenue]]-sales[[#This Row],[Cost]]</f>
        <v>1252.24</v>
      </c>
    </row>
    <row r="7170" spans="2:9" x14ac:dyDescent="0.25">
      <c r="B7170" t="s">
        <v>5</v>
      </c>
      <c r="C7170" t="s">
        <v>9</v>
      </c>
      <c r="D7170" t="s">
        <v>45</v>
      </c>
      <c r="E7170" s="1">
        <v>44551</v>
      </c>
      <c r="F7170" s="4">
        <v>294</v>
      </c>
      <c r="G7170">
        <v>14</v>
      </c>
      <c r="H7170" s="3">
        <f>_xlfn.XLOOKUP(sales[[#This Row],[Product]],products[Product],products[Cost per box])*sales[[#This Row],[Boxes]]</f>
        <v>108.22</v>
      </c>
      <c r="I7170" s="4">
        <f>sales[[#This Row],[Revenue]]-sales[[#This Row],[Cost]]</f>
        <v>185.78</v>
      </c>
    </row>
    <row r="7171" spans="2:9" x14ac:dyDescent="0.25">
      <c r="B7171" t="s">
        <v>49</v>
      </c>
      <c r="C7171" t="s">
        <v>11</v>
      </c>
      <c r="D7171" t="s">
        <v>48</v>
      </c>
      <c r="E7171" s="1">
        <v>44551</v>
      </c>
      <c r="F7171" s="4">
        <v>840</v>
      </c>
      <c r="G7171">
        <v>34</v>
      </c>
      <c r="H7171" s="3">
        <f>_xlfn.XLOOKUP(sales[[#This Row],[Product]],products[Product],products[Cost per box])*sales[[#This Row],[Boxes]]</f>
        <v>254.32000000000002</v>
      </c>
      <c r="I7171" s="4">
        <f>sales[[#This Row],[Revenue]]-sales[[#This Row],[Cost]]</f>
        <v>585.67999999999995</v>
      </c>
    </row>
    <row r="7172" spans="2:9" x14ac:dyDescent="0.25">
      <c r="B7172" t="s">
        <v>13</v>
      </c>
      <c r="C7172" t="s">
        <v>27</v>
      </c>
      <c r="D7172" t="s">
        <v>38</v>
      </c>
      <c r="E7172" s="1">
        <v>44551</v>
      </c>
      <c r="F7172" s="4">
        <v>13594</v>
      </c>
      <c r="G7172">
        <v>523</v>
      </c>
      <c r="H7172" s="3">
        <f>_xlfn.XLOOKUP(sales[[#This Row],[Product]],products[Product],products[Cost per box])*sales[[#This Row],[Boxes]]</f>
        <v>5198.62</v>
      </c>
      <c r="I7172" s="4">
        <f>sales[[#This Row],[Revenue]]-sales[[#This Row],[Cost]]</f>
        <v>8395.380000000001</v>
      </c>
    </row>
    <row r="7173" spans="2:9" x14ac:dyDescent="0.25">
      <c r="B7173" t="s">
        <v>18</v>
      </c>
      <c r="C7173" t="s">
        <v>9</v>
      </c>
      <c r="D7173" t="s">
        <v>28</v>
      </c>
      <c r="E7173" s="1">
        <v>44551</v>
      </c>
      <c r="F7173" s="4">
        <v>1309</v>
      </c>
      <c r="G7173">
        <v>187</v>
      </c>
      <c r="H7173" s="3">
        <f>_xlfn.XLOOKUP(sales[[#This Row],[Product]],products[Product],products[Cost per box])*sales[[#This Row],[Boxes]]</f>
        <v>516.12</v>
      </c>
      <c r="I7173" s="4">
        <f>sales[[#This Row],[Revenue]]-sales[[#This Row],[Cost]]</f>
        <v>792.88</v>
      </c>
    </row>
    <row r="7174" spans="2:9" x14ac:dyDescent="0.25">
      <c r="B7174" t="s">
        <v>37</v>
      </c>
      <c r="C7174" t="s">
        <v>9</v>
      </c>
      <c r="D7174" t="s">
        <v>45</v>
      </c>
      <c r="E7174" s="1">
        <v>44551</v>
      </c>
      <c r="F7174" s="4">
        <v>10633</v>
      </c>
      <c r="G7174">
        <v>484</v>
      </c>
      <c r="H7174" s="3">
        <f>_xlfn.XLOOKUP(sales[[#This Row],[Product]],products[Product],products[Cost per box])*sales[[#This Row],[Boxes]]</f>
        <v>3741.32</v>
      </c>
      <c r="I7174" s="4">
        <f>sales[[#This Row],[Revenue]]-sales[[#This Row],[Cost]]</f>
        <v>6891.68</v>
      </c>
    </row>
    <row r="7175" spans="2:9" x14ac:dyDescent="0.25">
      <c r="B7175" t="s">
        <v>46</v>
      </c>
      <c r="C7175" t="s">
        <v>9</v>
      </c>
      <c r="D7175" t="s">
        <v>35</v>
      </c>
      <c r="E7175" s="1">
        <v>44551</v>
      </c>
      <c r="F7175" s="4">
        <v>4648</v>
      </c>
      <c r="G7175">
        <v>274</v>
      </c>
      <c r="H7175" s="3">
        <f>_xlfn.XLOOKUP(sales[[#This Row],[Product]],products[Product],products[Cost per box])*sales[[#This Row],[Boxes]]</f>
        <v>726.1</v>
      </c>
      <c r="I7175" s="4">
        <f>sales[[#This Row],[Revenue]]-sales[[#This Row],[Cost]]</f>
        <v>3921.9</v>
      </c>
    </row>
    <row r="7176" spans="2:9" x14ac:dyDescent="0.25">
      <c r="B7176" t="s">
        <v>55</v>
      </c>
      <c r="C7176" t="s">
        <v>6</v>
      </c>
      <c r="D7176" t="s">
        <v>14</v>
      </c>
      <c r="E7176" s="1">
        <v>44551</v>
      </c>
      <c r="F7176" s="4">
        <v>5901</v>
      </c>
      <c r="G7176">
        <v>770</v>
      </c>
      <c r="H7176" s="3">
        <f>_xlfn.XLOOKUP(sales[[#This Row],[Product]],products[Product],products[Cost per box])*sales[[#This Row],[Boxes]]</f>
        <v>4858.7</v>
      </c>
      <c r="I7176" s="4">
        <f>sales[[#This Row],[Revenue]]-sales[[#This Row],[Cost]]</f>
        <v>1042.3000000000002</v>
      </c>
    </row>
    <row r="7177" spans="2:9" x14ac:dyDescent="0.25">
      <c r="B7177" t="s">
        <v>39</v>
      </c>
      <c r="C7177" t="s">
        <v>6</v>
      </c>
      <c r="D7177" t="s">
        <v>44</v>
      </c>
      <c r="E7177" s="1">
        <v>44551</v>
      </c>
      <c r="F7177" s="4">
        <v>5733</v>
      </c>
      <c r="G7177">
        <v>239</v>
      </c>
      <c r="H7177" s="3">
        <f>_xlfn.XLOOKUP(sales[[#This Row],[Product]],products[Product],products[Cost per box])*sales[[#This Row],[Boxes]]</f>
        <v>2287.23</v>
      </c>
      <c r="I7177" s="4">
        <f>sales[[#This Row],[Revenue]]-sales[[#This Row],[Cost]]</f>
        <v>3445.77</v>
      </c>
    </row>
    <row r="7178" spans="2:9" x14ac:dyDescent="0.25">
      <c r="B7178" t="s">
        <v>13</v>
      </c>
      <c r="C7178" t="s">
        <v>9</v>
      </c>
      <c r="D7178" t="s">
        <v>17</v>
      </c>
      <c r="E7178" s="1">
        <v>44551</v>
      </c>
      <c r="F7178" s="4">
        <v>4466</v>
      </c>
      <c r="G7178">
        <v>195</v>
      </c>
      <c r="H7178" s="3">
        <f>_xlfn.XLOOKUP(sales[[#This Row],[Product]],products[Product],products[Cost per box])*sales[[#This Row],[Boxes]]</f>
        <v>1326</v>
      </c>
      <c r="I7178" s="4">
        <f>sales[[#This Row],[Revenue]]-sales[[#This Row],[Cost]]</f>
        <v>3140</v>
      </c>
    </row>
    <row r="7179" spans="2:9" x14ac:dyDescent="0.25">
      <c r="B7179" t="s">
        <v>5</v>
      </c>
      <c r="C7179" t="s">
        <v>6</v>
      </c>
      <c r="D7179" t="s">
        <v>42</v>
      </c>
      <c r="E7179" s="1">
        <v>44551</v>
      </c>
      <c r="F7179" s="4">
        <v>714</v>
      </c>
      <c r="G7179">
        <v>45</v>
      </c>
      <c r="H7179" s="3">
        <f>_xlfn.XLOOKUP(sales[[#This Row],[Product]],products[Product],products[Cost per box])*sales[[#This Row],[Boxes]]</f>
        <v>213.3</v>
      </c>
      <c r="I7179" s="4">
        <f>sales[[#This Row],[Revenue]]-sales[[#This Row],[Cost]]</f>
        <v>500.7</v>
      </c>
    </row>
    <row r="7180" spans="2:9" x14ac:dyDescent="0.25">
      <c r="B7180" t="s">
        <v>10</v>
      </c>
      <c r="C7180" t="s">
        <v>9</v>
      </c>
      <c r="D7180" t="s">
        <v>12</v>
      </c>
      <c r="E7180" s="1">
        <v>44551</v>
      </c>
      <c r="F7180" s="4">
        <v>2093</v>
      </c>
      <c r="G7180">
        <v>140</v>
      </c>
      <c r="H7180" s="3">
        <f>_xlfn.XLOOKUP(sales[[#This Row],[Product]],products[Product],products[Cost per box])*sales[[#This Row],[Boxes]]</f>
        <v>1180.2</v>
      </c>
      <c r="I7180" s="4">
        <f>sales[[#This Row],[Revenue]]-sales[[#This Row],[Cost]]</f>
        <v>912.8</v>
      </c>
    </row>
    <row r="7181" spans="2:9" x14ac:dyDescent="0.25">
      <c r="B7181" t="s">
        <v>20</v>
      </c>
      <c r="C7181" t="s">
        <v>21</v>
      </c>
      <c r="D7181" t="s">
        <v>26</v>
      </c>
      <c r="E7181" s="1">
        <v>44551</v>
      </c>
      <c r="F7181" s="4">
        <v>7770</v>
      </c>
      <c r="G7181">
        <v>700</v>
      </c>
      <c r="H7181" s="3">
        <f>_xlfn.XLOOKUP(sales[[#This Row],[Product]],products[Product],products[Cost per box])*sales[[#This Row],[Boxes]]</f>
        <v>4501</v>
      </c>
      <c r="I7181" s="4">
        <f>sales[[#This Row],[Revenue]]-sales[[#This Row],[Cost]]</f>
        <v>3269</v>
      </c>
    </row>
    <row r="7182" spans="2:9" x14ac:dyDescent="0.25">
      <c r="B7182" t="s">
        <v>15</v>
      </c>
      <c r="C7182" t="s">
        <v>27</v>
      </c>
      <c r="D7182" t="s">
        <v>50</v>
      </c>
      <c r="E7182" s="1">
        <v>44551</v>
      </c>
      <c r="F7182" s="4">
        <v>4137</v>
      </c>
      <c r="G7182">
        <v>173</v>
      </c>
      <c r="H7182" s="3">
        <f>_xlfn.XLOOKUP(sales[[#This Row],[Product]],products[Product],products[Cost per box])*sales[[#This Row],[Boxes]]</f>
        <v>2146.9299999999998</v>
      </c>
      <c r="I7182" s="4">
        <f>sales[[#This Row],[Revenue]]-sales[[#This Row],[Cost]]</f>
        <v>1990.0700000000002</v>
      </c>
    </row>
    <row r="7183" spans="2:9" x14ac:dyDescent="0.25">
      <c r="B7183" t="s">
        <v>54</v>
      </c>
      <c r="C7183" t="s">
        <v>21</v>
      </c>
      <c r="D7183" t="s">
        <v>42</v>
      </c>
      <c r="E7183" s="1">
        <v>44551</v>
      </c>
      <c r="F7183" s="4">
        <v>17920</v>
      </c>
      <c r="G7183">
        <v>1260</v>
      </c>
      <c r="H7183" s="3">
        <f>_xlfn.XLOOKUP(sales[[#This Row],[Product]],products[Product],products[Cost per box])*sales[[#This Row],[Boxes]]</f>
        <v>5972.4000000000005</v>
      </c>
      <c r="I7183" s="4">
        <f>sales[[#This Row],[Revenue]]-sales[[#This Row],[Cost]]</f>
        <v>11947.599999999999</v>
      </c>
    </row>
    <row r="7184" spans="2:9" x14ac:dyDescent="0.25">
      <c r="B7184" t="s">
        <v>29</v>
      </c>
      <c r="C7184" t="s">
        <v>21</v>
      </c>
      <c r="D7184" t="s">
        <v>12</v>
      </c>
      <c r="E7184" s="1">
        <v>44551</v>
      </c>
      <c r="F7184" s="4">
        <v>5208</v>
      </c>
      <c r="G7184">
        <v>348</v>
      </c>
      <c r="H7184" s="3">
        <f>_xlfn.XLOOKUP(sales[[#This Row],[Product]],products[Product],products[Cost per box])*sales[[#This Row],[Boxes]]</f>
        <v>2933.64</v>
      </c>
      <c r="I7184" s="4">
        <f>sales[[#This Row],[Revenue]]-sales[[#This Row],[Cost]]</f>
        <v>2274.36</v>
      </c>
    </row>
    <row r="7185" spans="2:9" x14ac:dyDescent="0.25">
      <c r="B7185" t="s">
        <v>39</v>
      </c>
      <c r="C7185" t="s">
        <v>9</v>
      </c>
      <c r="D7185" t="s">
        <v>48</v>
      </c>
      <c r="E7185" s="1">
        <v>44551</v>
      </c>
      <c r="F7185" s="4">
        <v>6734</v>
      </c>
      <c r="G7185">
        <v>250</v>
      </c>
      <c r="H7185" s="3">
        <f>_xlfn.XLOOKUP(sales[[#This Row],[Product]],products[Product],products[Cost per box])*sales[[#This Row],[Boxes]]</f>
        <v>1870</v>
      </c>
      <c r="I7185" s="4">
        <f>sales[[#This Row],[Revenue]]-sales[[#This Row],[Cost]]</f>
        <v>4864</v>
      </c>
    </row>
    <row r="7186" spans="2:9" x14ac:dyDescent="0.25">
      <c r="B7186" t="s">
        <v>55</v>
      </c>
      <c r="C7186" t="s">
        <v>9</v>
      </c>
      <c r="D7186" t="s">
        <v>31</v>
      </c>
      <c r="E7186" s="1">
        <v>44551</v>
      </c>
      <c r="F7186" s="4">
        <v>7938</v>
      </c>
      <c r="G7186">
        <v>662</v>
      </c>
      <c r="H7186" s="3">
        <f>_xlfn.XLOOKUP(sales[[#This Row],[Product]],products[Product],products[Cost per box])*sales[[#This Row],[Boxes]]</f>
        <v>3786.64</v>
      </c>
      <c r="I7186" s="4">
        <f>sales[[#This Row],[Revenue]]-sales[[#This Row],[Cost]]</f>
        <v>4151.3600000000006</v>
      </c>
    </row>
    <row r="7187" spans="2:9" x14ac:dyDescent="0.25">
      <c r="B7187" t="s">
        <v>54</v>
      </c>
      <c r="C7187" t="s">
        <v>16</v>
      </c>
      <c r="D7187" t="s">
        <v>43</v>
      </c>
      <c r="E7187" s="1">
        <v>44551</v>
      </c>
      <c r="F7187" s="4">
        <v>588</v>
      </c>
      <c r="G7187">
        <v>28</v>
      </c>
      <c r="H7187" s="3">
        <f>_xlfn.XLOOKUP(sales[[#This Row],[Product]],products[Product],products[Cost per box])*sales[[#This Row],[Boxes]]</f>
        <v>107.8</v>
      </c>
      <c r="I7187" s="4">
        <f>sales[[#This Row],[Revenue]]-sales[[#This Row],[Cost]]</f>
        <v>480.2</v>
      </c>
    </row>
    <row r="7188" spans="2:9" x14ac:dyDescent="0.25">
      <c r="B7188" t="s">
        <v>20</v>
      </c>
      <c r="C7188" t="s">
        <v>27</v>
      </c>
      <c r="D7188" t="s">
        <v>24</v>
      </c>
      <c r="E7188" s="1">
        <v>44551</v>
      </c>
      <c r="F7188" s="4">
        <v>5593</v>
      </c>
      <c r="G7188">
        <v>311</v>
      </c>
      <c r="H7188" s="3">
        <f>_xlfn.XLOOKUP(sales[[#This Row],[Product]],products[Product],products[Cost per box])*sales[[#This Row],[Boxes]]</f>
        <v>3268.61</v>
      </c>
      <c r="I7188" s="4">
        <f>sales[[#This Row],[Revenue]]-sales[[#This Row],[Cost]]</f>
        <v>2324.39</v>
      </c>
    </row>
    <row r="7189" spans="2:9" x14ac:dyDescent="0.25">
      <c r="B7189" t="s">
        <v>20</v>
      </c>
      <c r="C7189" t="s">
        <v>6</v>
      </c>
      <c r="D7189" t="s">
        <v>48</v>
      </c>
      <c r="E7189" s="1">
        <v>44551</v>
      </c>
      <c r="F7189" s="4">
        <v>3850</v>
      </c>
      <c r="G7189">
        <v>154</v>
      </c>
      <c r="H7189" s="3">
        <f>_xlfn.XLOOKUP(sales[[#This Row],[Product]],products[Product],products[Cost per box])*sales[[#This Row],[Boxes]]</f>
        <v>1151.92</v>
      </c>
      <c r="I7189" s="4">
        <f>sales[[#This Row],[Revenue]]-sales[[#This Row],[Cost]]</f>
        <v>2698.08</v>
      </c>
    </row>
    <row r="7190" spans="2:9" x14ac:dyDescent="0.25">
      <c r="B7190" t="s">
        <v>13</v>
      </c>
      <c r="C7190" t="s">
        <v>9</v>
      </c>
      <c r="D7190" t="s">
        <v>31</v>
      </c>
      <c r="E7190" s="1">
        <v>44552</v>
      </c>
      <c r="F7190" s="4">
        <v>7420</v>
      </c>
      <c r="G7190">
        <v>530</v>
      </c>
      <c r="H7190" s="3">
        <f>_xlfn.XLOOKUP(sales[[#This Row],[Product]],products[Product],products[Cost per box])*sales[[#This Row],[Boxes]]</f>
        <v>3031.6</v>
      </c>
      <c r="I7190" s="4">
        <f>sales[[#This Row],[Revenue]]-sales[[#This Row],[Cost]]</f>
        <v>4388.3999999999996</v>
      </c>
    </row>
    <row r="7191" spans="2:9" x14ac:dyDescent="0.25">
      <c r="B7191" t="s">
        <v>34</v>
      </c>
      <c r="C7191" t="s">
        <v>16</v>
      </c>
      <c r="D7191" t="s">
        <v>36</v>
      </c>
      <c r="E7191" s="1">
        <v>44552</v>
      </c>
      <c r="F7191" s="4">
        <v>8253</v>
      </c>
      <c r="G7191">
        <v>1190</v>
      </c>
      <c r="H7191" s="3">
        <f>_xlfn.XLOOKUP(sales[[#This Row],[Product]],products[Product],products[Cost per box])*sales[[#This Row],[Boxes]]</f>
        <v>5997.6</v>
      </c>
      <c r="I7191" s="4">
        <f>sales[[#This Row],[Revenue]]-sales[[#This Row],[Cost]]</f>
        <v>2255.3999999999996</v>
      </c>
    </row>
    <row r="7192" spans="2:9" x14ac:dyDescent="0.25">
      <c r="B7192" t="s">
        <v>5</v>
      </c>
      <c r="C7192" t="s">
        <v>27</v>
      </c>
      <c r="D7192" t="s">
        <v>14</v>
      </c>
      <c r="E7192" s="1">
        <v>44552</v>
      </c>
      <c r="F7192" s="4">
        <v>5327</v>
      </c>
      <c r="G7192">
        <v>910</v>
      </c>
      <c r="H7192" s="3">
        <f>_xlfn.XLOOKUP(sales[[#This Row],[Product]],products[Product],products[Cost per box])*sales[[#This Row],[Boxes]]</f>
        <v>5742.0999999999995</v>
      </c>
      <c r="I7192" s="4">
        <f>sales[[#This Row],[Revenue]]-sales[[#This Row],[Cost]]</f>
        <v>-415.09999999999945</v>
      </c>
    </row>
    <row r="7193" spans="2:9" x14ac:dyDescent="0.25">
      <c r="B7193" t="s">
        <v>40</v>
      </c>
      <c r="C7193" t="s">
        <v>6</v>
      </c>
      <c r="D7193" t="s">
        <v>14</v>
      </c>
      <c r="E7193" s="1">
        <v>44552</v>
      </c>
      <c r="F7193" s="4">
        <v>5754</v>
      </c>
      <c r="G7193">
        <v>980</v>
      </c>
      <c r="H7193" s="3">
        <f>_xlfn.XLOOKUP(sales[[#This Row],[Product]],products[Product],products[Cost per box])*sales[[#This Row],[Boxes]]</f>
        <v>6183.7999999999993</v>
      </c>
      <c r="I7193" s="4">
        <f>sales[[#This Row],[Revenue]]-sales[[#This Row],[Cost]]</f>
        <v>-429.79999999999927</v>
      </c>
    </row>
    <row r="7194" spans="2:9" x14ac:dyDescent="0.25">
      <c r="B7194" t="s">
        <v>8</v>
      </c>
      <c r="C7194" t="s">
        <v>9</v>
      </c>
      <c r="D7194" t="s">
        <v>22</v>
      </c>
      <c r="E7194" s="1">
        <v>44552</v>
      </c>
      <c r="F7194" s="4">
        <v>4263</v>
      </c>
      <c r="G7194">
        <v>474</v>
      </c>
      <c r="H7194" s="3">
        <f>_xlfn.XLOOKUP(sales[[#This Row],[Product]],products[Product],products[Cost per box])*sales[[#This Row],[Boxes]]</f>
        <v>3896.28</v>
      </c>
      <c r="I7194" s="4">
        <f>sales[[#This Row],[Revenue]]-sales[[#This Row],[Cost]]</f>
        <v>366.7199999999998</v>
      </c>
    </row>
    <row r="7195" spans="2:9" x14ac:dyDescent="0.25">
      <c r="B7195" t="s">
        <v>34</v>
      </c>
      <c r="C7195" t="s">
        <v>16</v>
      </c>
      <c r="D7195" t="s">
        <v>42</v>
      </c>
      <c r="E7195" s="1">
        <v>44552</v>
      </c>
      <c r="F7195" s="4">
        <v>15603</v>
      </c>
      <c r="G7195">
        <v>1050</v>
      </c>
      <c r="H7195" s="3">
        <f>_xlfn.XLOOKUP(sales[[#This Row],[Product]],products[Product],products[Cost per box])*sales[[#This Row],[Boxes]]</f>
        <v>4977</v>
      </c>
      <c r="I7195" s="4">
        <f>sales[[#This Row],[Revenue]]-sales[[#This Row],[Cost]]</f>
        <v>10626</v>
      </c>
    </row>
    <row r="7196" spans="2:9" x14ac:dyDescent="0.25">
      <c r="B7196" t="s">
        <v>33</v>
      </c>
      <c r="C7196" t="s">
        <v>16</v>
      </c>
      <c r="D7196" t="s">
        <v>35</v>
      </c>
      <c r="E7196" s="1">
        <v>44552</v>
      </c>
      <c r="F7196" s="4">
        <v>5628</v>
      </c>
      <c r="G7196">
        <v>332</v>
      </c>
      <c r="H7196" s="3">
        <f>_xlfn.XLOOKUP(sales[[#This Row],[Product]],products[Product],products[Cost per box])*sales[[#This Row],[Boxes]]</f>
        <v>879.8</v>
      </c>
      <c r="I7196" s="4">
        <f>sales[[#This Row],[Revenue]]-sales[[#This Row],[Cost]]</f>
        <v>4748.2</v>
      </c>
    </row>
    <row r="7197" spans="2:9" x14ac:dyDescent="0.25">
      <c r="B7197" t="s">
        <v>15</v>
      </c>
      <c r="C7197" t="s">
        <v>21</v>
      </c>
      <c r="D7197" t="s">
        <v>42</v>
      </c>
      <c r="E7197" s="1">
        <v>44552</v>
      </c>
      <c r="F7197" s="4">
        <v>2639</v>
      </c>
      <c r="G7197">
        <v>189</v>
      </c>
      <c r="H7197" s="3">
        <f>_xlfn.XLOOKUP(sales[[#This Row],[Product]],products[Product],products[Cost per box])*sales[[#This Row],[Boxes]]</f>
        <v>895.86</v>
      </c>
      <c r="I7197" s="4">
        <f>sales[[#This Row],[Revenue]]-sales[[#This Row],[Cost]]</f>
        <v>1743.1399999999999</v>
      </c>
    </row>
    <row r="7198" spans="2:9" x14ac:dyDescent="0.25">
      <c r="B7198" t="s">
        <v>18</v>
      </c>
      <c r="C7198" t="s">
        <v>27</v>
      </c>
      <c r="D7198" t="s">
        <v>52</v>
      </c>
      <c r="E7198" s="1">
        <v>44552</v>
      </c>
      <c r="F7198" s="4">
        <v>5138</v>
      </c>
      <c r="G7198">
        <v>514</v>
      </c>
      <c r="H7198" s="3">
        <f>_xlfn.XLOOKUP(sales[[#This Row],[Product]],products[Product],products[Cost per box])*sales[[#This Row],[Boxes]]</f>
        <v>1706.48</v>
      </c>
      <c r="I7198" s="4">
        <f>sales[[#This Row],[Revenue]]-sales[[#This Row],[Cost]]</f>
        <v>3431.52</v>
      </c>
    </row>
    <row r="7199" spans="2:9" x14ac:dyDescent="0.25">
      <c r="B7199" t="s">
        <v>37</v>
      </c>
      <c r="C7199" t="s">
        <v>9</v>
      </c>
      <c r="D7199" t="s">
        <v>44</v>
      </c>
      <c r="E7199" s="1">
        <v>44552</v>
      </c>
      <c r="F7199" s="4">
        <v>9135</v>
      </c>
      <c r="G7199">
        <v>398</v>
      </c>
      <c r="H7199" s="3">
        <f>_xlfn.XLOOKUP(sales[[#This Row],[Product]],products[Product],products[Cost per box])*sales[[#This Row],[Boxes]]</f>
        <v>3808.86</v>
      </c>
      <c r="I7199" s="4">
        <f>sales[[#This Row],[Revenue]]-sales[[#This Row],[Cost]]</f>
        <v>5326.1399999999994</v>
      </c>
    </row>
    <row r="7200" spans="2:9" x14ac:dyDescent="0.25">
      <c r="B7200" t="s">
        <v>39</v>
      </c>
      <c r="C7200" t="s">
        <v>9</v>
      </c>
      <c r="D7200" t="s">
        <v>43</v>
      </c>
      <c r="E7200" s="1">
        <v>44552</v>
      </c>
      <c r="F7200" s="4">
        <v>742</v>
      </c>
      <c r="G7200">
        <v>36</v>
      </c>
      <c r="H7200" s="3">
        <f>_xlfn.XLOOKUP(sales[[#This Row],[Product]],products[Product],products[Cost per box])*sales[[#This Row],[Boxes]]</f>
        <v>138.6</v>
      </c>
      <c r="I7200" s="4">
        <f>sales[[#This Row],[Revenue]]-sales[[#This Row],[Cost]]</f>
        <v>603.4</v>
      </c>
    </row>
    <row r="7201" spans="2:9" x14ac:dyDescent="0.25">
      <c r="B7201" t="s">
        <v>10</v>
      </c>
      <c r="C7201" t="s">
        <v>27</v>
      </c>
      <c r="D7201" t="s">
        <v>31</v>
      </c>
      <c r="E7201" s="1">
        <v>44552</v>
      </c>
      <c r="F7201" s="4">
        <v>10192</v>
      </c>
      <c r="G7201">
        <v>700</v>
      </c>
      <c r="H7201" s="3">
        <f>_xlfn.XLOOKUP(sales[[#This Row],[Product]],products[Product],products[Cost per box])*sales[[#This Row],[Boxes]]</f>
        <v>4004</v>
      </c>
      <c r="I7201" s="4">
        <f>sales[[#This Row],[Revenue]]-sales[[#This Row],[Cost]]</f>
        <v>6188</v>
      </c>
    </row>
    <row r="7202" spans="2:9" x14ac:dyDescent="0.25">
      <c r="B7202" t="s">
        <v>49</v>
      </c>
      <c r="C7202" t="s">
        <v>6</v>
      </c>
      <c r="D7202" t="s">
        <v>42</v>
      </c>
      <c r="E7202" s="1">
        <v>44552</v>
      </c>
      <c r="F7202" s="4">
        <v>2051</v>
      </c>
      <c r="G7202">
        <v>147</v>
      </c>
      <c r="H7202" s="3">
        <f>_xlfn.XLOOKUP(sales[[#This Row],[Product]],products[Product],products[Cost per box])*sales[[#This Row],[Boxes]]</f>
        <v>696.78000000000009</v>
      </c>
      <c r="I7202" s="4">
        <f>sales[[#This Row],[Revenue]]-sales[[#This Row],[Cost]]</f>
        <v>1354.2199999999998</v>
      </c>
    </row>
    <row r="7203" spans="2:9" x14ac:dyDescent="0.25">
      <c r="B7203" t="s">
        <v>5</v>
      </c>
      <c r="C7203" t="s">
        <v>9</v>
      </c>
      <c r="D7203" t="s">
        <v>30</v>
      </c>
      <c r="E7203" s="1">
        <v>44552</v>
      </c>
      <c r="F7203" s="4">
        <v>560</v>
      </c>
      <c r="G7203">
        <v>32</v>
      </c>
      <c r="H7203" s="3">
        <f>_xlfn.XLOOKUP(sales[[#This Row],[Product]],products[Product],products[Cost per box])*sales[[#This Row],[Boxes]]</f>
        <v>117.76</v>
      </c>
      <c r="I7203" s="4">
        <f>sales[[#This Row],[Revenue]]-sales[[#This Row],[Cost]]</f>
        <v>442.24</v>
      </c>
    </row>
    <row r="7204" spans="2:9" x14ac:dyDescent="0.25">
      <c r="B7204" t="s">
        <v>18</v>
      </c>
      <c r="C7204" t="s">
        <v>6</v>
      </c>
      <c r="D7204" t="s">
        <v>30</v>
      </c>
      <c r="E7204" s="1">
        <v>44552</v>
      </c>
      <c r="F7204" s="4">
        <v>77</v>
      </c>
      <c r="G7204">
        <v>5</v>
      </c>
      <c r="H7204" s="3">
        <f>_xlfn.XLOOKUP(sales[[#This Row],[Product]],products[Product],products[Cost per box])*sales[[#This Row],[Boxes]]</f>
        <v>18.400000000000002</v>
      </c>
      <c r="I7204" s="4">
        <f>sales[[#This Row],[Revenue]]-sales[[#This Row],[Cost]]</f>
        <v>58.599999999999994</v>
      </c>
    </row>
    <row r="7205" spans="2:9" x14ac:dyDescent="0.25">
      <c r="B7205" t="s">
        <v>54</v>
      </c>
      <c r="C7205" t="s">
        <v>16</v>
      </c>
      <c r="D7205" t="s">
        <v>38</v>
      </c>
      <c r="E7205" s="1">
        <v>44552</v>
      </c>
      <c r="F7205" s="4">
        <v>3402</v>
      </c>
      <c r="G7205">
        <v>126</v>
      </c>
      <c r="H7205" s="3">
        <f>_xlfn.XLOOKUP(sales[[#This Row],[Product]],products[Product],products[Cost per box])*sales[[#This Row],[Boxes]]</f>
        <v>1252.4399999999998</v>
      </c>
      <c r="I7205" s="4">
        <f>sales[[#This Row],[Revenue]]-sales[[#This Row],[Cost]]</f>
        <v>2149.5600000000004</v>
      </c>
    </row>
    <row r="7206" spans="2:9" x14ac:dyDescent="0.25">
      <c r="B7206" t="s">
        <v>54</v>
      </c>
      <c r="C7206" t="s">
        <v>11</v>
      </c>
      <c r="D7206" t="s">
        <v>47</v>
      </c>
      <c r="E7206" s="1">
        <v>44552</v>
      </c>
      <c r="F7206" s="4">
        <v>7385</v>
      </c>
      <c r="G7206">
        <v>435</v>
      </c>
      <c r="H7206" s="3">
        <f>_xlfn.XLOOKUP(sales[[#This Row],[Product]],products[Product],products[Cost per box])*sales[[#This Row],[Boxes]]</f>
        <v>2288.1</v>
      </c>
      <c r="I7206" s="4">
        <f>sales[[#This Row],[Revenue]]-sales[[#This Row],[Cost]]</f>
        <v>5096.8999999999996</v>
      </c>
    </row>
    <row r="7207" spans="2:9" x14ac:dyDescent="0.25">
      <c r="B7207" t="s">
        <v>33</v>
      </c>
      <c r="C7207" t="s">
        <v>9</v>
      </c>
      <c r="D7207" t="s">
        <v>36</v>
      </c>
      <c r="E7207" s="1">
        <v>44552</v>
      </c>
      <c r="F7207" s="4">
        <v>5845</v>
      </c>
      <c r="G7207">
        <v>650</v>
      </c>
      <c r="H7207" s="3">
        <f>_xlfn.XLOOKUP(sales[[#This Row],[Product]],products[Product],products[Cost per box])*sales[[#This Row],[Boxes]]</f>
        <v>3276</v>
      </c>
      <c r="I7207" s="4">
        <f>sales[[#This Row],[Revenue]]-sales[[#This Row],[Cost]]</f>
        <v>2569</v>
      </c>
    </row>
    <row r="7208" spans="2:9" x14ac:dyDescent="0.25">
      <c r="B7208" t="s">
        <v>34</v>
      </c>
      <c r="C7208" t="s">
        <v>16</v>
      </c>
      <c r="D7208" t="s">
        <v>22</v>
      </c>
      <c r="E7208" s="1">
        <v>44552</v>
      </c>
      <c r="F7208" s="4">
        <v>13741</v>
      </c>
      <c r="G7208">
        <v>1540</v>
      </c>
      <c r="H7208" s="3">
        <f>_xlfn.XLOOKUP(sales[[#This Row],[Product]],products[Product],products[Cost per box])*sales[[#This Row],[Boxes]]</f>
        <v>12658.800000000001</v>
      </c>
      <c r="I7208" s="4">
        <f>sales[[#This Row],[Revenue]]-sales[[#This Row],[Cost]]</f>
        <v>1082.1999999999989</v>
      </c>
    </row>
    <row r="7209" spans="2:9" x14ac:dyDescent="0.25">
      <c r="B7209" t="s">
        <v>29</v>
      </c>
      <c r="C7209" t="s">
        <v>16</v>
      </c>
      <c r="D7209" t="s">
        <v>30</v>
      </c>
      <c r="E7209" s="1">
        <v>44552</v>
      </c>
      <c r="F7209" s="4">
        <v>5803</v>
      </c>
      <c r="G7209">
        <v>306</v>
      </c>
      <c r="H7209" s="3">
        <f>_xlfn.XLOOKUP(sales[[#This Row],[Product]],products[Product],products[Cost per box])*sales[[#This Row],[Boxes]]</f>
        <v>1126.0800000000002</v>
      </c>
      <c r="I7209" s="4">
        <f>sales[[#This Row],[Revenue]]-sales[[#This Row],[Cost]]</f>
        <v>4676.92</v>
      </c>
    </row>
    <row r="7210" spans="2:9" x14ac:dyDescent="0.25">
      <c r="B7210" t="s">
        <v>8</v>
      </c>
      <c r="C7210" t="s">
        <v>11</v>
      </c>
      <c r="D7210" t="s">
        <v>35</v>
      </c>
      <c r="E7210" s="1">
        <v>44552</v>
      </c>
      <c r="F7210" s="4">
        <v>6958</v>
      </c>
      <c r="G7210">
        <v>410</v>
      </c>
      <c r="H7210" s="3">
        <f>_xlfn.XLOOKUP(sales[[#This Row],[Product]],products[Product],products[Cost per box])*sales[[#This Row],[Boxes]]</f>
        <v>1086.5</v>
      </c>
      <c r="I7210" s="4">
        <f>sales[[#This Row],[Revenue]]-sales[[#This Row],[Cost]]</f>
        <v>5871.5</v>
      </c>
    </row>
    <row r="7211" spans="2:9" x14ac:dyDescent="0.25">
      <c r="B7211" t="s">
        <v>40</v>
      </c>
      <c r="C7211" t="s">
        <v>9</v>
      </c>
      <c r="D7211" t="s">
        <v>42</v>
      </c>
      <c r="E7211" s="1">
        <v>44552</v>
      </c>
      <c r="F7211" s="4">
        <v>9877</v>
      </c>
      <c r="G7211">
        <v>659</v>
      </c>
      <c r="H7211" s="3">
        <f>_xlfn.XLOOKUP(sales[[#This Row],[Product]],products[Product],products[Cost per box])*sales[[#This Row],[Boxes]]</f>
        <v>3123.6600000000003</v>
      </c>
      <c r="I7211" s="4">
        <f>sales[[#This Row],[Revenue]]-sales[[#This Row],[Cost]]</f>
        <v>6753.34</v>
      </c>
    </row>
    <row r="7212" spans="2:9" x14ac:dyDescent="0.25">
      <c r="B7212" t="s">
        <v>32</v>
      </c>
      <c r="C7212" t="s">
        <v>9</v>
      </c>
      <c r="D7212" t="s">
        <v>50</v>
      </c>
      <c r="E7212" s="1">
        <v>44552</v>
      </c>
      <c r="F7212" s="4">
        <v>9065</v>
      </c>
      <c r="G7212">
        <v>395</v>
      </c>
      <c r="H7212" s="3">
        <f>_xlfn.XLOOKUP(sales[[#This Row],[Product]],products[Product],products[Cost per box])*sales[[#This Row],[Boxes]]</f>
        <v>4901.95</v>
      </c>
      <c r="I7212" s="4">
        <f>sales[[#This Row],[Revenue]]-sales[[#This Row],[Cost]]</f>
        <v>4163.05</v>
      </c>
    </row>
    <row r="7213" spans="2:9" x14ac:dyDescent="0.25">
      <c r="B7213" t="s">
        <v>57</v>
      </c>
      <c r="C7213" t="s">
        <v>11</v>
      </c>
      <c r="D7213" t="s">
        <v>19</v>
      </c>
      <c r="E7213" s="1">
        <v>44552</v>
      </c>
      <c r="F7213" s="4">
        <v>2968</v>
      </c>
      <c r="G7213">
        <v>175</v>
      </c>
      <c r="H7213" s="3">
        <f>_xlfn.XLOOKUP(sales[[#This Row],[Product]],products[Product],products[Cost per box])*sales[[#This Row],[Boxes]]</f>
        <v>1790.25</v>
      </c>
      <c r="I7213" s="4">
        <f>sales[[#This Row],[Revenue]]-sales[[#This Row],[Cost]]</f>
        <v>1177.75</v>
      </c>
    </row>
    <row r="7214" spans="2:9" x14ac:dyDescent="0.25">
      <c r="B7214" t="s">
        <v>39</v>
      </c>
      <c r="C7214" t="s">
        <v>11</v>
      </c>
      <c r="D7214" t="s">
        <v>31</v>
      </c>
      <c r="E7214" s="1">
        <v>44552</v>
      </c>
      <c r="F7214" s="4">
        <v>819</v>
      </c>
      <c r="G7214">
        <v>59</v>
      </c>
      <c r="H7214" s="3">
        <f>_xlfn.XLOOKUP(sales[[#This Row],[Product]],products[Product],products[Cost per box])*sales[[#This Row],[Boxes]]</f>
        <v>337.47999999999996</v>
      </c>
      <c r="I7214" s="4">
        <f>sales[[#This Row],[Revenue]]-sales[[#This Row],[Cost]]</f>
        <v>481.52000000000004</v>
      </c>
    </row>
    <row r="7215" spans="2:9" x14ac:dyDescent="0.25">
      <c r="B7215" t="s">
        <v>10</v>
      </c>
      <c r="C7215" t="s">
        <v>21</v>
      </c>
      <c r="D7215" t="s">
        <v>44</v>
      </c>
      <c r="E7215" s="1">
        <v>44552</v>
      </c>
      <c r="F7215" s="4">
        <v>7777</v>
      </c>
      <c r="G7215">
        <v>325</v>
      </c>
      <c r="H7215" s="3">
        <f>_xlfn.XLOOKUP(sales[[#This Row],[Product]],products[Product],products[Cost per box])*sales[[#This Row],[Boxes]]</f>
        <v>3110.25</v>
      </c>
      <c r="I7215" s="4">
        <f>sales[[#This Row],[Revenue]]-sales[[#This Row],[Cost]]</f>
        <v>4666.75</v>
      </c>
    </row>
    <row r="7216" spans="2:9" x14ac:dyDescent="0.25">
      <c r="B7216" t="s">
        <v>46</v>
      </c>
      <c r="C7216" t="s">
        <v>21</v>
      </c>
      <c r="D7216" t="s">
        <v>36</v>
      </c>
      <c r="E7216" s="1">
        <v>44552</v>
      </c>
      <c r="F7216" s="4">
        <v>7</v>
      </c>
      <c r="G7216">
        <v>1</v>
      </c>
      <c r="H7216" s="3">
        <f>_xlfn.XLOOKUP(sales[[#This Row],[Product]],products[Product],products[Cost per box])*sales[[#This Row],[Boxes]]</f>
        <v>5.04</v>
      </c>
      <c r="I7216" s="4">
        <f>sales[[#This Row],[Revenue]]-sales[[#This Row],[Cost]]</f>
        <v>1.96</v>
      </c>
    </row>
    <row r="7217" spans="2:9" x14ac:dyDescent="0.25">
      <c r="B7217" t="s">
        <v>37</v>
      </c>
      <c r="C7217" t="s">
        <v>27</v>
      </c>
      <c r="D7217" t="s">
        <v>44</v>
      </c>
      <c r="E7217" s="1">
        <v>44552</v>
      </c>
      <c r="F7217" s="4">
        <v>5845</v>
      </c>
      <c r="G7217">
        <v>255</v>
      </c>
      <c r="H7217" s="3">
        <f>_xlfn.XLOOKUP(sales[[#This Row],[Product]],products[Product],products[Cost per box])*sales[[#This Row],[Boxes]]</f>
        <v>2440.35</v>
      </c>
      <c r="I7217" s="4">
        <f>sales[[#This Row],[Revenue]]-sales[[#This Row],[Cost]]</f>
        <v>3404.65</v>
      </c>
    </row>
    <row r="7218" spans="2:9" x14ac:dyDescent="0.25">
      <c r="B7218" t="s">
        <v>37</v>
      </c>
      <c r="C7218" t="s">
        <v>11</v>
      </c>
      <c r="D7218" t="s">
        <v>24</v>
      </c>
      <c r="E7218" s="1">
        <v>44552</v>
      </c>
      <c r="F7218" s="4">
        <v>2702</v>
      </c>
      <c r="G7218">
        <v>136</v>
      </c>
      <c r="H7218" s="3">
        <f>_xlfn.XLOOKUP(sales[[#This Row],[Product]],products[Product],products[Cost per box])*sales[[#This Row],[Boxes]]</f>
        <v>1429.36</v>
      </c>
      <c r="I7218" s="4">
        <f>sales[[#This Row],[Revenue]]-sales[[#This Row],[Cost]]</f>
        <v>1272.6400000000001</v>
      </c>
    </row>
    <row r="7219" spans="2:9" x14ac:dyDescent="0.25">
      <c r="B7219" t="s">
        <v>46</v>
      </c>
      <c r="C7219" t="s">
        <v>11</v>
      </c>
      <c r="D7219" t="s">
        <v>12</v>
      </c>
      <c r="E7219" s="1">
        <v>44552</v>
      </c>
      <c r="F7219" s="4">
        <v>4144</v>
      </c>
      <c r="G7219">
        <v>259</v>
      </c>
      <c r="H7219" s="3">
        <f>_xlfn.XLOOKUP(sales[[#This Row],[Product]],products[Product],products[Cost per box])*sales[[#This Row],[Boxes]]</f>
        <v>2183.37</v>
      </c>
      <c r="I7219" s="4">
        <f>sales[[#This Row],[Revenue]]-sales[[#This Row],[Cost]]</f>
        <v>1960.63</v>
      </c>
    </row>
    <row r="7220" spans="2:9" x14ac:dyDescent="0.25">
      <c r="B7220" t="s">
        <v>20</v>
      </c>
      <c r="C7220" t="s">
        <v>16</v>
      </c>
      <c r="D7220" t="s">
        <v>7</v>
      </c>
      <c r="E7220" s="1">
        <v>44552</v>
      </c>
      <c r="F7220" s="4">
        <v>854</v>
      </c>
      <c r="G7220">
        <v>54</v>
      </c>
      <c r="H7220" s="3">
        <f>_xlfn.XLOOKUP(sales[[#This Row],[Product]],products[Product],products[Cost per box])*sales[[#This Row],[Boxes]]</f>
        <v>278.10000000000002</v>
      </c>
      <c r="I7220" s="4">
        <f>sales[[#This Row],[Revenue]]-sales[[#This Row],[Cost]]</f>
        <v>575.9</v>
      </c>
    </row>
    <row r="7221" spans="2:9" x14ac:dyDescent="0.25">
      <c r="B7221" t="s">
        <v>18</v>
      </c>
      <c r="C7221" t="s">
        <v>21</v>
      </c>
      <c r="D7221" t="s">
        <v>47</v>
      </c>
      <c r="E7221" s="1">
        <v>44553</v>
      </c>
      <c r="F7221" s="4">
        <v>8288</v>
      </c>
      <c r="G7221">
        <v>488</v>
      </c>
      <c r="H7221" s="3">
        <f>_xlfn.XLOOKUP(sales[[#This Row],[Product]],products[Product],products[Cost per box])*sales[[#This Row],[Boxes]]</f>
        <v>2566.88</v>
      </c>
      <c r="I7221" s="4">
        <f>sales[[#This Row],[Revenue]]-sales[[#This Row],[Cost]]</f>
        <v>5721.12</v>
      </c>
    </row>
    <row r="7222" spans="2:9" x14ac:dyDescent="0.25">
      <c r="B7222" t="s">
        <v>13</v>
      </c>
      <c r="C7222" t="s">
        <v>27</v>
      </c>
      <c r="D7222" t="s">
        <v>43</v>
      </c>
      <c r="E7222" s="1">
        <v>44553</v>
      </c>
      <c r="F7222" s="4">
        <v>11515</v>
      </c>
      <c r="G7222">
        <v>524</v>
      </c>
      <c r="H7222" s="3">
        <f>_xlfn.XLOOKUP(sales[[#This Row],[Product]],products[Product],products[Cost per box])*sales[[#This Row],[Boxes]]</f>
        <v>2017.4</v>
      </c>
      <c r="I7222" s="4">
        <f>sales[[#This Row],[Revenue]]-sales[[#This Row],[Cost]]</f>
        <v>9497.6</v>
      </c>
    </row>
    <row r="7223" spans="2:9" x14ac:dyDescent="0.25">
      <c r="B7223" t="s">
        <v>32</v>
      </c>
      <c r="C7223" t="s">
        <v>27</v>
      </c>
      <c r="D7223" t="s">
        <v>14</v>
      </c>
      <c r="E7223" s="1">
        <v>44553</v>
      </c>
      <c r="F7223" s="4">
        <v>6685</v>
      </c>
      <c r="G7223">
        <v>840</v>
      </c>
      <c r="H7223" s="3">
        <f>_xlfn.XLOOKUP(sales[[#This Row],[Product]],products[Product],products[Cost per box])*sales[[#This Row],[Boxes]]</f>
        <v>5300.4</v>
      </c>
      <c r="I7223" s="4">
        <f>sales[[#This Row],[Revenue]]-sales[[#This Row],[Cost]]</f>
        <v>1384.6000000000004</v>
      </c>
    </row>
    <row r="7224" spans="2:9" x14ac:dyDescent="0.25">
      <c r="B7224" t="s">
        <v>51</v>
      </c>
      <c r="C7224" t="s">
        <v>11</v>
      </c>
      <c r="D7224" t="s">
        <v>12</v>
      </c>
      <c r="E7224" s="1">
        <v>44553</v>
      </c>
      <c r="F7224" s="4">
        <v>2996</v>
      </c>
      <c r="G7224">
        <v>177</v>
      </c>
      <c r="H7224" s="3">
        <f>_xlfn.XLOOKUP(sales[[#This Row],[Product]],products[Product],products[Cost per box])*sales[[#This Row],[Boxes]]</f>
        <v>1492.11</v>
      </c>
      <c r="I7224" s="4">
        <f>sales[[#This Row],[Revenue]]-sales[[#This Row],[Cost]]</f>
        <v>1503.89</v>
      </c>
    </row>
    <row r="7225" spans="2:9" x14ac:dyDescent="0.25">
      <c r="B7225" t="s">
        <v>15</v>
      </c>
      <c r="C7225" t="s">
        <v>11</v>
      </c>
      <c r="D7225" t="s">
        <v>52</v>
      </c>
      <c r="E7225" s="1">
        <v>44553</v>
      </c>
      <c r="F7225" s="4">
        <v>1120</v>
      </c>
      <c r="G7225">
        <v>94</v>
      </c>
      <c r="H7225" s="3">
        <f>_xlfn.XLOOKUP(sales[[#This Row],[Product]],products[Product],products[Cost per box])*sales[[#This Row],[Boxes]]</f>
        <v>312.08</v>
      </c>
      <c r="I7225" s="4">
        <f>sales[[#This Row],[Revenue]]-sales[[#This Row],[Cost]]</f>
        <v>807.92000000000007</v>
      </c>
    </row>
    <row r="7226" spans="2:9" x14ac:dyDescent="0.25">
      <c r="B7226" t="s">
        <v>5</v>
      </c>
      <c r="C7226" t="s">
        <v>16</v>
      </c>
      <c r="D7226" t="s">
        <v>7</v>
      </c>
      <c r="E7226" s="1">
        <v>44553</v>
      </c>
      <c r="F7226" s="4">
        <v>476</v>
      </c>
      <c r="G7226">
        <v>32</v>
      </c>
      <c r="H7226" s="3">
        <f>_xlfn.XLOOKUP(sales[[#This Row],[Product]],products[Product],products[Cost per box])*sales[[#This Row],[Boxes]]</f>
        <v>164.8</v>
      </c>
      <c r="I7226" s="4">
        <f>sales[[#This Row],[Revenue]]-sales[[#This Row],[Cost]]</f>
        <v>311.2</v>
      </c>
    </row>
    <row r="7227" spans="2:9" x14ac:dyDescent="0.25">
      <c r="B7227" t="s">
        <v>25</v>
      </c>
      <c r="C7227" t="s">
        <v>21</v>
      </c>
      <c r="D7227" t="s">
        <v>35</v>
      </c>
      <c r="E7227" s="1">
        <v>44553</v>
      </c>
      <c r="F7227" s="4">
        <v>11914</v>
      </c>
      <c r="G7227">
        <v>700</v>
      </c>
      <c r="H7227" s="3">
        <f>_xlfn.XLOOKUP(sales[[#This Row],[Product]],products[Product],products[Cost per box])*sales[[#This Row],[Boxes]]</f>
        <v>1855</v>
      </c>
      <c r="I7227" s="4">
        <f>sales[[#This Row],[Revenue]]-sales[[#This Row],[Cost]]</f>
        <v>10059</v>
      </c>
    </row>
    <row r="7228" spans="2:9" x14ac:dyDescent="0.25">
      <c r="B7228" t="s">
        <v>34</v>
      </c>
      <c r="C7228" t="s">
        <v>11</v>
      </c>
      <c r="D7228" t="s">
        <v>42</v>
      </c>
      <c r="E7228" s="1">
        <v>44553</v>
      </c>
      <c r="F7228" s="4">
        <v>6524</v>
      </c>
      <c r="G7228">
        <v>435</v>
      </c>
      <c r="H7228" s="3">
        <f>_xlfn.XLOOKUP(sales[[#This Row],[Product]],products[Product],products[Cost per box])*sales[[#This Row],[Boxes]]</f>
        <v>2061.9</v>
      </c>
      <c r="I7228" s="4">
        <f>sales[[#This Row],[Revenue]]-sales[[#This Row],[Cost]]</f>
        <v>4462.1000000000004</v>
      </c>
    </row>
    <row r="7229" spans="2:9" x14ac:dyDescent="0.25">
      <c r="B7229" t="s">
        <v>33</v>
      </c>
      <c r="C7229" t="s">
        <v>16</v>
      </c>
      <c r="D7229" t="s">
        <v>43</v>
      </c>
      <c r="E7229" s="1">
        <v>44553</v>
      </c>
      <c r="F7229" s="4">
        <v>672</v>
      </c>
      <c r="G7229">
        <v>32</v>
      </c>
      <c r="H7229" s="3">
        <f>_xlfn.XLOOKUP(sales[[#This Row],[Product]],products[Product],products[Cost per box])*sales[[#This Row],[Boxes]]</f>
        <v>123.2</v>
      </c>
      <c r="I7229" s="4">
        <f>sales[[#This Row],[Revenue]]-sales[[#This Row],[Cost]]</f>
        <v>548.79999999999995</v>
      </c>
    </row>
    <row r="7230" spans="2:9" x14ac:dyDescent="0.25">
      <c r="B7230" t="s">
        <v>49</v>
      </c>
      <c r="C7230" t="s">
        <v>16</v>
      </c>
      <c r="D7230" t="s">
        <v>42</v>
      </c>
      <c r="E7230" s="1">
        <v>44553</v>
      </c>
      <c r="F7230" s="4">
        <v>1470</v>
      </c>
      <c r="G7230">
        <v>98</v>
      </c>
      <c r="H7230" s="3">
        <f>_xlfn.XLOOKUP(sales[[#This Row],[Product]],products[Product],products[Cost per box])*sales[[#This Row],[Boxes]]</f>
        <v>464.52000000000004</v>
      </c>
      <c r="I7230" s="4">
        <f>sales[[#This Row],[Revenue]]-sales[[#This Row],[Cost]]</f>
        <v>1005.48</v>
      </c>
    </row>
    <row r="7231" spans="2:9" x14ac:dyDescent="0.25">
      <c r="B7231" t="s">
        <v>41</v>
      </c>
      <c r="C7231" t="s">
        <v>27</v>
      </c>
      <c r="D7231" t="s">
        <v>43</v>
      </c>
      <c r="E7231" s="1">
        <v>44553</v>
      </c>
      <c r="F7231" s="4">
        <v>16289</v>
      </c>
      <c r="G7231">
        <v>840</v>
      </c>
      <c r="H7231" s="3">
        <f>_xlfn.XLOOKUP(sales[[#This Row],[Product]],products[Product],products[Cost per box])*sales[[#This Row],[Boxes]]</f>
        <v>3234</v>
      </c>
      <c r="I7231" s="4">
        <f>sales[[#This Row],[Revenue]]-sales[[#This Row],[Cost]]</f>
        <v>13055</v>
      </c>
    </row>
    <row r="7232" spans="2:9" x14ac:dyDescent="0.25">
      <c r="B7232" t="s">
        <v>18</v>
      </c>
      <c r="C7232" t="s">
        <v>27</v>
      </c>
      <c r="D7232" t="s">
        <v>12</v>
      </c>
      <c r="E7232" s="1">
        <v>44553</v>
      </c>
      <c r="F7232" s="4">
        <v>4032</v>
      </c>
      <c r="G7232">
        <v>269</v>
      </c>
      <c r="H7232" s="3">
        <f>_xlfn.XLOOKUP(sales[[#This Row],[Product]],products[Product],products[Cost per box])*sales[[#This Row],[Boxes]]</f>
        <v>2267.67</v>
      </c>
      <c r="I7232" s="4">
        <f>sales[[#This Row],[Revenue]]-sales[[#This Row],[Cost]]</f>
        <v>1764.33</v>
      </c>
    </row>
    <row r="7233" spans="2:9" x14ac:dyDescent="0.25">
      <c r="B7233" t="s">
        <v>56</v>
      </c>
      <c r="C7233" t="s">
        <v>27</v>
      </c>
      <c r="D7233" t="s">
        <v>52</v>
      </c>
      <c r="E7233" s="1">
        <v>44553</v>
      </c>
      <c r="F7233" s="4">
        <v>3290</v>
      </c>
      <c r="G7233">
        <v>329</v>
      </c>
      <c r="H7233" s="3">
        <f>_xlfn.XLOOKUP(sales[[#This Row],[Product]],products[Product],products[Cost per box])*sales[[#This Row],[Boxes]]</f>
        <v>1092.28</v>
      </c>
      <c r="I7233" s="4">
        <f>sales[[#This Row],[Revenue]]-sales[[#This Row],[Cost]]</f>
        <v>2197.7200000000003</v>
      </c>
    </row>
    <row r="7234" spans="2:9" x14ac:dyDescent="0.25">
      <c r="B7234" t="s">
        <v>10</v>
      </c>
      <c r="C7234" t="s">
        <v>21</v>
      </c>
      <c r="D7234" t="s">
        <v>17</v>
      </c>
      <c r="E7234" s="1">
        <v>44553</v>
      </c>
      <c r="F7234" s="4">
        <v>6881</v>
      </c>
      <c r="G7234">
        <v>328</v>
      </c>
      <c r="H7234" s="3">
        <f>_xlfn.XLOOKUP(sales[[#This Row],[Product]],products[Product],products[Cost per box])*sales[[#This Row],[Boxes]]</f>
        <v>2230.4</v>
      </c>
      <c r="I7234" s="4">
        <f>sales[[#This Row],[Revenue]]-sales[[#This Row],[Cost]]</f>
        <v>4650.6000000000004</v>
      </c>
    </row>
    <row r="7235" spans="2:9" x14ac:dyDescent="0.25">
      <c r="B7235" t="s">
        <v>15</v>
      </c>
      <c r="C7235" t="s">
        <v>11</v>
      </c>
      <c r="D7235" t="s">
        <v>42</v>
      </c>
      <c r="E7235" s="1">
        <v>44553</v>
      </c>
      <c r="F7235" s="4">
        <v>5719</v>
      </c>
      <c r="G7235">
        <v>358</v>
      </c>
      <c r="H7235" s="3">
        <f>_xlfn.XLOOKUP(sales[[#This Row],[Product]],products[Product],products[Cost per box])*sales[[#This Row],[Boxes]]</f>
        <v>1696.92</v>
      </c>
      <c r="I7235" s="4">
        <f>sales[[#This Row],[Revenue]]-sales[[#This Row],[Cost]]</f>
        <v>4022.08</v>
      </c>
    </row>
    <row r="7236" spans="2:9" x14ac:dyDescent="0.25">
      <c r="B7236" t="s">
        <v>40</v>
      </c>
      <c r="C7236" t="s">
        <v>16</v>
      </c>
      <c r="D7236" t="s">
        <v>12</v>
      </c>
      <c r="E7236" s="1">
        <v>44553</v>
      </c>
      <c r="F7236" s="4">
        <v>7805</v>
      </c>
      <c r="G7236">
        <v>521</v>
      </c>
      <c r="H7236" s="3">
        <f>_xlfn.XLOOKUP(sales[[#This Row],[Product]],products[Product],products[Cost per box])*sales[[#This Row],[Boxes]]</f>
        <v>4392.03</v>
      </c>
      <c r="I7236" s="4">
        <f>sales[[#This Row],[Revenue]]-sales[[#This Row],[Cost]]</f>
        <v>3412.9700000000003</v>
      </c>
    </row>
    <row r="7237" spans="2:9" x14ac:dyDescent="0.25">
      <c r="B7237" t="s">
        <v>34</v>
      </c>
      <c r="C7237" t="s">
        <v>21</v>
      </c>
      <c r="D7237" t="s">
        <v>30</v>
      </c>
      <c r="E7237" s="1">
        <v>44553</v>
      </c>
      <c r="F7237" s="4">
        <v>10850</v>
      </c>
      <c r="G7237">
        <v>572</v>
      </c>
      <c r="H7237" s="3">
        <f>_xlfn.XLOOKUP(sales[[#This Row],[Product]],products[Product],products[Cost per box])*sales[[#This Row],[Boxes]]</f>
        <v>2104.96</v>
      </c>
      <c r="I7237" s="4">
        <f>sales[[#This Row],[Revenue]]-sales[[#This Row],[Cost]]</f>
        <v>8745.0400000000009</v>
      </c>
    </row>
    <row r="7238" spans="2:9" x14ac:dyDescent="0.25">
      <c r="B7238" t="s">
        <v>34</v>
      </c>
      <c r="C7238" t="s">
        <v>16</v>
      </c>
      <c r="D7238" t="s">
        <v>17</v>
      </c>
      <c r="E7238" s="1">
        <v>44553</v>
      </c>
      <c r="F7238" s="4">
        <v>679</v>
      </c>
      <c r="G7238">
        <v>30</v>
      </c>
      <c r="H7238" s="3">
        <f>_xlfn.XLOOKUP(sales[[#This Row],[Product]],products[Product],products[Cost per box])*sales[[#This Row],[Boxes]]</f>
        <v>204</v>
      </c>
      <c r="I7238" s="4">
        <f>sales[[#This Row],[Revenue]]-sales[[#This Row],[Cost]]</f>
        <v>475</v>
      </c>
    </row>
    <row r="7239" spans="2:9" x14ac:dyDescent="0.25">
      <c r="B7239" t="s">
        <v>37</v>
      </c>
      <c r="C7239" t="s">
        <v>6</v>
      </c>
      <c r="D7239" t="s">
        <v>47</v>
      </c>
      <c r="E7239" s="1">
        <v>44553</v>
      </c>
      <c r="F7239" s="4">
        <v>1414</v>
      </c>
      <c r="G7239">
        <v>95</v>
      </c>
      <c r="H7239" s="3">
        <f>_xlfn.XLOOKUP(sales[[#This Row],[Product]],products[Product],products[Cost per box])*sales[[#This Row],[Boxes]]</f>
        <v>499.7</v>
      </c>
      <c r="I7239" s="4">
        <f>sales[[#This Row],[Revenue]]-sales[[#This Row],[Cost]]</f>
        <v>914.3</v>
      </c>
    </row>
    <row r="7240" spans="2:9" x14ac:dyDescent="0.25">
      <c r="B7240" t="s">
        <v>56</v>
      </c>
      <c r="C7240" t="s">
        <v>9</v>
      </c>
      <c r="D7240" t="s">
        <v>30</v>
      </c>
      <c r="E7240" s="1">
        <v>44553</v>
      </c>
      <c r="F7240" s="4">
        <v>4151</v>
      </c>
      <c r="G7240">
        <v>208</v>
      </c>
      <c r="H7240" s="3">
        <f>_xlfn.XLOOKUP(sales[[#This Row],[Product]],products[Product],products[Cost per box])*sales[[#This Row],[Boxes]]</f>
        <v>765.44</v>
      </c>
      <c r="I7240" s="4">
        <f>sales[[#This Row],[Revenue]]-sales[[#This Row],[Cost]]</f>
        <v>3385.56</v>
      </c>
    </row>
    <row r="7241" spans="2:9" x14ac:dyDescent="0.25">
      <c r="B7241" t="s">
        <v>51</v>
      </c>
      <c r="C7241" t="s">
        <v>27</v>
      </c>
      <c r="D7241" t="s">
        <v>19</v>
      </c>
      <c r="E7241" s="1">
        <v>44553</v>
      </c>
      <c r="F7241" s="4">
        <v>497</v>
      </c>
      <c r="G7241">
        <v>28</v>
      </c>
      <c r="H7241" s="3">
        <f>_xlfn.XLOOKUP(sales[[#This Row],[Product]],products[Product],products[Cost per box])*sales[[#This Row],[Boxes]]</f>
        <v>286.44</v>
      </c>
      <c r="I7241" s="4">
        <f>sales[[#This Row],[Revenue]]-sales[[#This Row],[Cost]]</f>
        <v>210.56</v>
      </c>
    </row>
    <row r="7242" spans="2:9" x14ac:dyDescent="0.25">
      <c r="B7242" t="s">
        <v>55</v>
      </c>
      <c r="C7242" t="s">
        <v>6</v>
      </c>
      <c r="D7242" t="s">
        <v>17</v>
      </c>
      <c r="E7242" s="1">
        <v>44553</v>
      </c>
      <c r="F7242" s="4">
        <v>3626</v>
      </c>
      <c r="G7242">
        <v>165</v>
      </c>
      <c r="H7242" s="3">
        <f>_xlfn.XLOOKUP(sales[[#This Row],[Product]],products[Product],products[Cost per box])*sales[[#This Row],[Boxes]]</f>
        <v>1122</v>
      </c>
      <c r="I7242" s="4">
        <f>sales[[#This Row],[Revenue]]-sales[[#This Row],[Cost]]</f>
        <v>2504</v>
      </c>
    </row>
    <row r="7243" spans="2:9" x14ac:dyDescent="0.25">
      <c r="B7243" t="s">
        <v>20</v>
      </c>
      <c r="C7243" t="s">
        <v>11</v>
      </c>
      <c r="D7243" t="s">
        <v>28</v>
      </c>
      <c r="E7243" s="1">
        <v>44554</v>
      </c>
      <c r="F7243" s="4">
        <v>11459</v>
      </c>
      <c r="G7243">
        <v>1400</v>
      </c>
      <c r="H7243" s="3">
        <f>_xlfn.XLOOKUP(sales[[#This Row],[Product]],products[Product],products[Cost per box])*sales[[#This Row],[Boxes]]</f>
        <v>3863.9999999999995</v>
      </c>
      <c r="I7243" s="4">
        <f>sales[[#This Row],[Revenue]]-sales[[#This Row],[Cost]]</f>
        <v>7595</v>
      </c>
    </row>
    <row r="7244" spans="2:9" x14ac:dyDescent="0.25">
      <c r="B7244" t="s">
        <v>10</v>
      </c>
      <c r="C7244" t="s">
        <v>9</v>
      </c>
      <c r="D7244" t="s">
        <v>31</v>
      </c>
      <c r="E7244" s="1">
        <v>44554</v>
      </c>
      <c r="F7244" s="4">
        <v>1113</v>
      </c>
      <c r="G7244">
        <v>80</v>
      </c>
      <c r="H7244" s="3">
        <f>_xlfn.XLOOKUP(sales[[#This Row],[Product]],products[Product],products[Cost per box])*sales[[#This Row],[Boxes]]</f>
        <v>457.59999999999997</v>
      </c>
      <c r="I7244" s="4">
        <f>sales[[#This Row],[Revenue]]-sales[[#This Row],[Cost]]</f>
        <v>655.40000000000009</v>
      </c>
    </row>
    <row r="7245" spans="2:9" x14ac:dyDescent="0.25">
      <c r="B7245" t="s">
        <v>55</v>
      </c>
      <c r="C7245" t="s">
        <v>16</v>
      </c>
      <c r="D7245" t="s">
        <v>31</v>
      </c>
      <c r="E7245" s="1">
        <v>44554</v>
      </c>
      <c r="F7245" s="4">
        <v>4305</v>
      </c>
      <c r="G7245">
        <v>308</v>
      </c>
      <c r="H7245" s="3">
        <f>_xlfn.XLOOKUP(sales[[#This Row],[Product]],products[Product],products[Cost per box])*sales[[#This Row],[Boxes]]</f>
        <v>1761.76</v>
      </c>
      <c r="I7245" s="4">
        <f>sales[[#This Row],[Revenue]]-sales[[#This Row],[Cost]]</f>
        <v>2543.2399999999998</v>
      </c>
    </row>
    <row r="7246" spans="2:9" x14ac:dyDescent="0.25">
      <c r="B7246" t="s">
        <v>18</v>
      </c>
      <c r="C7246" t="s">
        <v>21</v>
      </c>
      <c r="D7246" t="s">
        <v>14</v>
      </c>
      <c r="E7246" s="1">
        <v>44554</v>
      </c>
      <c r="F7246" s="4">
        <v>2674</v>
      </c>
      <c r="G7246">
        <v>335</v>
      </c>
      <c r="H7246" s="3">
        <f>_xlfn.XLOOKUP(sales[[#This Row],[Product]],products[Product],products[Cost per box])*sales[[#This Row],[Boxes]]</f>
        <v>2113.85</v>
      </c>
      <c r="I7246" s="4">
        <f>sales[[#This Row],[Revenue]]-sales[[#This Row],[Cost]]</f>
        <v>560.15000000000009</v>
      </c>
    </row>
    <row r="7247" spans="2:9" x14ac:dyDescent="0.25">
      <c r="B7247" t="s">
        <v>55</v>
      </c>
      <c r="C7247" t="s">
        <v>21</v>
      </c>
      <c r="D7247" t="s">
        <v>12</v>
      </c>
      <c r="E7247" s="1">
        <v>44554</v>
      </c>
      <c r="F7247" s="4">
        <v>3136</v>
      </c>
      <c r="G7247">
        <v>196</v>
      </c>
      <c r="H7247" s="3">
        <f>_xlfn.XLOOKUP(sales[[#This Row],[Product]],products[Product],products[Cost per box])*sales[[#This Row],[Boxes]]</f>
        <v>1652.28</v>
      </c>
      <c r="I7247" s="4">
        <f>sales[[#This Row],[Revenue]]-sales[[#This Row],[Cost]]</f>
        <v>1483.72</v>
      </c>
    </row>
    <row r="7248" spans="2:9" x14ac:dyDescent="0.25">
      <c r="B7248" t="s">
        <v>57</v>
      </c>
      <c r="C7248" t="s">
        <v>21</v>
      </c>
      <c r="D7248" t="s">
        <v>52</v>
      </c>
      <c r="E7248" s="1">
        <v>44554</v>
      </c>
      <c r="F7248" s="4">
        <v>7455</v>
      </c>
      <c r="G7248">
        <v>678</v>
      </c>
      <c r="H7248" s="3">
        <f>_xlfn.XLOOKUP(sales[[#This Row],[Product]],products[Product],products[Cost per box])*sales[[#This Row],[Boxes]]</f>
        <v>2250.96</v>
      </c>
      <c r="I7248" s="4">
        <f>sales[[#This Row],[Revenue]]-sales[[#This Row],[Cost]]</f>
        <v>5204.04</v>
      </c>
    </row>
    <row r="7249" spans="2:9" x14ac:dyDescent="0.25">
      <c r="B7249" t="s">
        <v>5</v>
      </c>
      <c r="C7249" t="s">
        <v>11</v>
      </c>
      <c r="D7249" t="s">
        <v>45</v>
      </c>
      <c r="E7249" s="1">
        <v>44554</v>
      </c>
      <c r="F7249" s="4">
        <v>3409</v>
      </c>
      <c r="G7249">
        <v>149</v>
      </c>
      <c r="H7249" s="3">
        <f>_xlfn.XLOOKUP(sales[[#This Row],[Product]],products[Product],products[Cost per box])*sales[[#This Row],[Boxes]]</f>
        <v>1151.77</v>
      </c>
      <c r="I7249" s="4">
        <f>sales[[#This Row],[Revenue]]-sales[[#This Row],[Cost]]</f>
        <v>2257.23</v>
      </c>
    </row>
    <row r="7250" spans="2:9" x14ac:dyDescent="0.25">
      <c r="B7250" t="s">
        <v>49</v>
      </c>
      <c r="C7250" t="s">
        <v>16</v>
      </c>
      <c r="D7250" t="s">
        <v>44</v>
      </c>
      <c r="E7250" s="1">
        <v>44554</v>
      </c>
      <c r="F7250" s="4">
        <v>707</v>
      </c>
      <c r="G7250">
        <v>30</v>
      </c>
      <c r="H7250" s="3">
        <f>_xlfn.XLOOKUP(sales[[#This Row],[Product]],products[Product],products[Cost per box])*sales[[#This Row],[Boxes]]</f>
        <v>287.10000000000002</v>
      </c>
      <c r="I7250" s="4">
        <f>sales[[#This Row],[Revenue]]-sales[[#This Row],[Cost]]</f>
        <v>419.9</v>
      </c>
    </row>
    <row r="7251" spans="2:9" x14ac:dyDescent="0.25">
      <c r="B7251" t="s">
        <v>40</v>
      </c>
      <c r="C7251" t="s">
        <v>6</v>
      </c>
      <c r="D7251" t="s">
        <v>22</v>
      </c>
      <c r="E7251" s="1">
        <v>44554</v>
      </c>
      <c r="F7251" s="4">
        <v>5761</v>
      </c>
      <c r="G7251">
        <v>641</v>
      </c>
      <c r="H7251" s="3">
        <f>_xlfn.XLOOKUP(sales[[#This Row],[Product]],products[Product],products[Cost per box])*sales[[#This Row],[Boxes]]</f>
        <v>5269.02</v>
      </c>
      <c r="I7251" s="4">
        <f>sales[[#This Row],[Revenue]]-sales[[#This Row],[Cost]]</f>
        <v>491.97999999999956</v>
      </c>
    </row>
    <row r="7252" spans="2:9" x14ac:dyDescent="0.25">
      <c r="B7252" t="s">
        <v>33</v>
      </c>
      <c r="C7252" t="s">
        <v>21</v>
      </c>
      <c r="D7252" t="s">
        <v>43</v>
      </c>
      <c r="E7252" s="1">
        <v>44554</v>
      </c>
      <c r="F7252" s="4">
        <v>11116</v>
      </c>
      <c r="G7252">
        <v>530</v>
      </c>
      <c r="H7252" s="3">
        <f>_xlfn.XLOOKUP(sales[[#This Row],[Product]],products[Product],products[Cost per box])*sales[[#This Row],[Boxes]]</f>
        <v>2040.5</v>
      </c>
      <c r="I7252" s="4">
        <f>sales[[#This Row],[Revenue]]-sales[[#This Row],[Cost]]</f>
        <v>9075.5</v>
      </c>
    </row>
    <row r="7253" spans="2:9" x14ac:dyDescent="0.25">
      <c r="B7253" t="s">
        <v>23</v>
      </c>
      <c r="C7253" t="s">
        <v>21</v>
      </c>
      <c r="D7253" t="s">
        <v>17</v>
      </c>
      <c r="E7253" s="1">
        <v>44554</v>
      </c>
      <c r="F7253" s="4">
        <v>8729</v>
      </c>
      <c r="G7253">
        <v>380</v>
      </c>
      <c r="H7253" s="3">
        <f>_xlfn.XLOOKUP(sales[[#This Row],[Product]],products[Product],products[Cost per box])*sales[[#This Row],[Boxes]]</f>
        <v>2584</v>
      </c>
      <c r="I7253" s="4">
        <f>sales[[#This Row],[Revenue]]-sales[[#This Row],[Cost]]</f>
        <v>6145</v>
      </c>
    </row>
    <row r="7254" spans="2:9" x14ac:dyDescent="0.25">
      <c r="B7254" t="s">
        <v>46</v>
      </c>
      <c r="C7254" t="s">
        <v>6</v>
      </c>
      <c r="D7254" t="s">
        <v>48</v>
      </c>
      <c r="E7254" s="1">
        <v>44554</v>
      </c>
      <c r="F7254" s="4">
        <v>15148</v>
      </c>
      <c r="G7254">
        <v>583</v>
      </c>
      <c r="H7254" s="3">
        <f>_xlfn.XLOOKUP(sales[[#This Row],[Product]],products[Product],products[Cost per box])*sales[[#This Row],[Boxes]]</f>
        <v>4360.84</v>
      </c>
      <c r="I7254" s="4">
        <f>sales[[#This Row],[Revenue]]-sales[[#This Row],[Cost]]</f>
        <v>10787.16</v>
      </c>
    </row>
    <row r="7255" spans="2:9" x14ac:dyDescent="0.25">
      <c r="B7255" t="s">
        <v>15</v>
      </c>
      <c r="C7255" t="s">
        <v>6</v>
      </c>
      <c r="D7255" t="s">
        <v>7</v>
      </c>
      <c r="E7255" s="1">
        <v>44554</v>
      </c>
      <c r="F7255" s="4">
        <v>20405</v>
      </c>
      <c r="G7255">
        <v>1260</v>
      </c>
      <c r="H7255" s="3">
        <f>_xlfn.XLOOKUP(sales[[#This Row],[Product]],products[Product],products[Cost per box])*sales[[#This Row],[Boxes]]</f>
        <v>6489</v>
      </c>
      <c r="I7255" s="4">
        <f>sales[[#This Row],[Revenue]]-sales[[#This Row],[Cost]]</f>
        <v>13916</v>
      </c>
    </row>
    <row r="7256" spans="2:9" x14ac:dyDescent="0.25">
      <c r="B7256" t="s">
        <v>37</v>
      </c>
      <c r="C7256" t="s">
        <v>21</v>
      </c>
      <c r="D7256" t="s">
        <v>50</v>
      </c>
      <c r="E7256" s="1">
        <v>44554</v>
      </c>
      <c r="F7256" s="4">
        <v>1568</v>
      </c>
      <c r="G7256">
        <v>69</v>
      </c>
      <c r="H7256" s="3">
        <f>_xlfn.XLOOKUP(sales[[#This Row],[Product]],products[Product],products[Cost per box])*sales[[#This Row],[Boxes]]</f>
        <v>856.29</v>
      </c>
      <c r="I7256" s="4">
        <f>sales[[#This Row],[Revenue]]-sales[[#This Row],[Cost]]</f>
        <v>711.71</v>
      </c>
    </row>
    <row r="7257" spans="2:9" x14ac:dyDescent="0.25">
      <c r="B7257" t="s">
        <v>53</v>
      </c>
      <c r="C7257" t="s">
        <v>9</v>
      </c>
      <c r="D7257" t="s">
        <v>31</v>
      </c>
      <c r="E7257" s="1">
        <v>44554</v>
      </c>
      <c r="F7257" s="4">
        <v>4543</v>
      </c>
      <c r="G7257">
        <v>379</v>
      </c>
      <c r="H7257" s="3">
        <f>_xlfn.XLOOKUP(sales[[#This Row],[Product]],products[Product],products[Cost per box])*sales[[#This Row],[Boxes]]</f>
        <v>2167.88</v>
      </c>
      <c r="I7257" s="4">
        <f>sales[[#This Row],[Revenue]]-sales[[#This Row],[Cost]]</f>
        <v>2375.12</v>
      </c>
    </row>
    <row r="7258" spans="2:9" x14ac:dyDescent="0.25">
      <c r="B7258" t="s">
        <v>8</v>
      </c>
      <c r="C7258" t="s">
        <v>16</v>
      </c>
      <c r="D7258" t="s">
        <v>38</v>
      </c>
      <c r="E7258" s="1">
        <v>44554</v>
      </c>
      <c r="F7258" s="4">
        <v>553</v>
      </c>
      <c r="G7258">
        <v>21</v>
      </c>
      <c r="H7258" s="3">
        <f>_xlfn.XLOOKUP(sales[[#This Row],[Product]],products[Product],products[Cost per box])*sales[[#This Row],[Boxes]]</f>
        <v>208.73999999999998</v>
      </c>
      <c r="I7258" s="4">
        <f>sales[[#This Row],[Revenue]]-sales[[#This Row],[Cost]]</f>
        <v>344.26</v>
      </c>
    </row>
    <row r="7259" spans="2:9" x14ac:dyDescent="0.25">
      <c r="B7259" t="s">
        <v>15</v>
      </c>
      <c r="C7259" t="s">
        <v>9</v>
      </c>
      <c r="D7259" t="s">
        <v>47</v>
      </c>
      <c r="E7259" s="1">
        <v>44554</v>
      </c>
      <c r="F7259" s="4">
        <v>2877</v>
      </c>
      <c r="G7259">
        <v>192</v>
      </c>
      <c r="H7259" s="3">
        <f>_xlfn.XLOOKUP(sales[[#This Row],[Product]],products[Product],products[Cost per box])*sales[[#This Row],[Boxes]]</f>
        <v>1009.92</v>
      </c>
      <c r="I7259" s="4">
        <f>sales[[#This Row],[Revenue]]-sales[[#This Row],[Cost]]</f>
        <v>1867.08</v>
      </c>
    </row>
    <row r="7260" spans="2:9" x14ac:dyDescent="0.25">
      <c r="B7260" t="s">
        <v>34</v>
      </c>
      <c r="C7260" t="s">
        <v>6</v>
      </c>
      <c r="D7260" t="s">
        <v>45</v>
      </c>
      <c r="E7260" s="1">
        <v>44554</v>
      </c>
      <c r="F7260" s="4">
        <v>9030</v>
      </c>
      <c r="G7260">
        <v>411</v>
      </c>
      <c r="H7260" s="3">
        <f>_xlfn.XLOOKUP(sales[[#This Row],[Product]],products[Product],products[Cost per box])*sales[[#This Row],[Boxes]]</f>
        <v>3177.03</v>
      </c>
      <c r="I7260" s="4">
        <f>sales[[#This Row],[Revenue]]-sales[[#This Row],[Cost]]</f>
        <v>5852.9699999999993</v>
      </c>
    </row>
    <row r="7261" spans="2:9" x14ac:dyDescent="0.25">
      <c r="B7261" t="s">
        <v>55</v>
      </c>
      <c r="C7261" t="s">
        <v>6</v>
      </c>
      <c r="D7261" t="s">
        <v>12</v>
      </c>
      <c r="E7261" s="1">
        <v>44554</v>
      </c>
      <c r="F7261" s="4">
        <v>9709</v>
      </c>
      <c r="G7261">
        <v>607</v>
      </c>
      <c r="H7261" s="3">
        <f>_xlfn.XLOOKUP(sales[[#This Row],[Product]],products[Product],products[Cost per box])*sales[[#This Row],[Boxes]]</f>
        <v>5117.01</v>
      </c>
      <c r="I7261" s="4">
        <f>sales[[#This Row],[Revenue]]-sales[[#This Row],[Cost]]</f>
        <v>4591.99</v>
      </c>
    </row>
    <row r="7262" spans="2:9" x14ac:dyDescent="0.25">
      <c r="B7262" t="s">
        <v>51</v>
      </c>
      <c r="C7262" t="s">
        <v>27</v>
      </c>
      <c r="D7262" t="s">
        <v>45</v>
      </c>
      <c r="E7262" s="1">
        <v>44554</v>
      </c>
      <c r="F7262" s="4">
        <v>5586</v>
      </c>
      <c r="G7262">
        <v>243</v>
      </c>
      <c r="H7262" s="3">
        <f>_xlfn.XLOOKUP(sales[[#This Row],[Product]],products[Product],products[Cost per box])*sales[[#This Row],[Boxes]]</f>
        <v>1878.39</v>
      </c>
      <c r="I7262" s="4">
        <f>sales[[#This Row],[Revenue]]-sales[[#This Row],[Cost]]</f>
        <v>3707.6099999999997</v>
      </c>
    </row>
    <row r="7263" spans="2:9" x14ac:dyDescent="0.25">
      <c r="B7263" t="s">
        <v>57</v>
      </c>
      <c r="C7263" t="s">
        <v>6</v>
      </c>
      <c r="D7263" t="s">
        <v>28</v>
      </c>
      <c r="E7263" s="1">
        <v>44554</v>
      </c>
      <c r="F7263" s="4">
        <v>17031</v>
      </c>
      <c r="G7263">
        <v>2450</v>
      </c>
      <c r="H7263" s="3">
        <f>_xlfn.XLOOKUP(sales[[#This Row],[Product]],products[Product],products[Cost per box])*sales[[#This Row],[Boxes]]</f>
        <v>6761.9999999999991</v>
      </c>
      <c r="I7263" s="4">
        <f>sales[[#This Row],[Revenue]]-sales[[#This Row],[Cost]]</f>
        <v>10269</v>
      </c>
    </row>
    <row r="7264" spans="2:9" x14ac:dyDescent="0.25">
      <c r="B7264" t="s">
        <v>37</v>
      </c>
      <c r="C7264" t="s">
        <v>11</v>
      </c>
      <c r="D7264" t="s">
        <v>50</v>
      </c>
      <c r="E7264" s="1">
        <v>44554</v>
      </c>
      <c r="F7264" s="4">
        <v>1176</v>
      </c>
      <c r="G7264">
        <v>54</v>
      </c>
      <c r="H7264" s="3">
        <f>_xlfn.XLOOKUP(sales[[#This Row],[Product]],products[Product],products[Cost per box])*sales[[#This Row],[Boxes]]</f>
        <v>670.14</v>
      </c>
      <c r="I7264" s="4">
        <f>sales[[#This Row],[Revenue]]-sales[[#This Row],[Cost]]</f>
        <v>505.86</v>
      </c>
    </row>
    <row r="7265" spans="2:9" x14ac:dyDescent="0.25">
      <c r="B7265" t="s">
        <v>46</v>
      </c>
      <c r="C7265" t="s">
        <v>16</v>
      </c>
      <c r="D7265" t="s">
        <v>50</v>
      </c>
      <c r="E7265" s="1">
        <v>44554</v>
      </c>
      <c r="F7265" s="4">
        <v>9387</v>
      </c>
      <c r="G7265">
        <v>392</v>
      </c>
      <c r="H7265" s="3">
        <f>_xlfn.XLOOKUP(sales[[#This Row],[Product]],products[Product],products[Cost per box])*sales[[#This Row],[Boxes]]</f>
        <v>4864.72</v>
      </c>
      <c r="I7265" s="4">
        <f>sales[[#This Row],[Revenue]]-sales[[#This Row],[Cost]]</f>
        <v>4522.28</v>
      </c>
    </row>
    <row r="7266" spans="2:9" x14ac:dyDescent="0.25">
      <c r="B7266" t="s">
        <v>39</v>
      </c>
      <c r="C7266" t="s">
        <v>16</v>
      </c>
      <c r="D7266" t="s">
        <v>38</v>
      </c>
      <c r="E7266" s="1">
        <v>44554</v>
      </c>
      <c r="F7266" s="4">
        <v>5208</v>
      </c>
      <c r="G7266">
        <v>209</v>
      </c>
      <c r="H7266" s="3">
        <f>_xlfn.XLOOKUP(sales[[#This Row],[Product]],products[Product],products[Cost per box])*sales[[#This Row],[Boxes]]</f>
        <v>2077.46</v>
      </c>
      <c r="I7266" s="4">
        <f>sales[[#This Row],[Revenue]]-sales[[#This Row],[Cost]]</f>
        <v>3130.54</v>
      </c>
    </row>
    <row r="7267" spans="2:9" x14ac:dyDescent="0.25">
      <c r="B7267" t="s">
        <v>32</v>
      </c>
      <c r="C7267" t="s">
        <v>16</v>
      </c>
      <c r="D7267" t="s">
        <v>45</v>
      </c>
      <c r="E7267" s="1">
        <v>44554</v>
      </c>
      <c r="F7267" s="4">
        <v>5460</v>
      </c>
      <c r="G7267">
        <v>249</v>
      </c>
      <c r="H7267" s="3">
        <f>_xlfn.XLOOKUP(sales[[#This Row],[Product]],products[Product],products[Cost per box])*sales[[#This Row],[Boxes]]</f>
        <v>1924.7700000000002</v>
      </c>
      <c r="I7267" s="4">
        <f>sales[[#This Row],[Revenue]]-sales[[#This Row],[Cost]]</f>
        <v>3535.2299999999996</v>
      </c>
    </row>
    <row r="7268" spans="2:9" x14ac:dyDescent="0.25">
      <c r="B7268" t="s">
        <v>51</v>
      </c>
      <c r="C7268" t="s">
        <v>16</v>
      </c>
      <c r="D7268" t="s">
        <v>44</v>
      </c>
      <c r="E7268" s="1">
        <v>44554</v>
      </c>
      <c r="F7268" s="4">
        <v>9100</v>
      </c>
      <c r="G7268">
        <v>396</v>
      </c>
      <c r="H7268" s="3">
        <f>_xlfn.XLOOKUP(sales[[#This Row],[Product]],products[Product],products[Cost per box])*sales[[#This Row],[Boxes]]</f>
        <v>3789.7200000000003</v>
      </c>
      <c r="I7268" s="4">
        <f>sales[[#This Row],[Revenue]]-sales[[#This Row],[Cost]]</f>
        <v>5310.28</v>
      </c>
    </row>
    <row r="7269" spans="2:9" x14ac:dyDescent="0.25">
      <c r="B7269" t="s">
        <v>57</v>
      </c>
      <c r="C7269" t="s">
        <v>27</v>
      </c>
      <c r="D7269" t="s">
        <v>44</v>
      </c>
      <c r="E7269" s="1">
        <v>44554</v>
      </c>
      <c r="F7269" s="4">
        <v>1043</v>
      </c>
      <c r="G7269">
        <v>46</v>
      </c>
      <c r="H7269" s="3">
        <f>_xlfn.XLOOKUP(sales[[#This Row],[Product]],products[Product],products[Cost per box])*sales[[#This Row],[Boxes]]</f>
        <v>440.22</v>
      </c>
      <c r="I7269" s="4">
        <f>sales[[#This Row],[Revenue]]-sales[[#This Row],[Cost]]</f>
        <v>602.78</v>
      </c>
    </row>
    <row r="7270" spans="2:9" x14ac:dyDescent="0.25">
      <c r="B7270" t="s">
        <v>57</v>
      </c>
      <c r="C7270" t="s">
        <v>11</v>
      </c>
      <c r="D7270" t="s">
        <v>47</v>
      </c>
      <c r="E7270" s="1">
        <v>44557</v>
      </c>
      <c r="F7270" s="4">
        <v>2933</v>
      </c>
      <c r="G7270">
        <v>184</v>
      </c>
      <c r="H7270" s="3">
        <f>_xlfn.XLOOKUP(sales[[#This Row],[Product]],products[Product],products[Cost per box])*sales[[#This Row],[Boxes]]</f>
        <v>967.83999999999992</v>
      </c>
      <c r="I7270" s="4">
        <f>sales[[#This Row],[Revenue]]-sales[[#This Row],[Cost]]</f>
        <v>1965.16</v>
      </c>
    </row>
    <row r="7271" spans="2:9" x14ac:dyDescent="0.25">
      <c r="B7271" t="s">
        <v>51</v>
      </c>
      <c r="C7271" t="s">
        <v>21</v>
      </c>
      <c r="D7271" t="s">
        <v>17</v>
      </c>
      <c r="E7271" s="1">
        <v>44557</v>
      </c>
      <c r="F7271" s="4">
        <v>966</v>
      </c>
      <c r="G7271">
        <v>42</v>
      </c>
      <c r="H7271" s="3">
        <f>_xlfn.XLOOKUP(sales[[#This Row],[Product]],products[Product],products[Cost per box])*sales[[#This Row],[Boxes]]</f>
        <v>285.59999999999997</v>
      </c>
      <c r="I7271" s="4">
        <f>sales[[#This Row],[Revenue]]-sales[[#This Row],[Cost]]</f>
        <v>680.40000000000009</v>
      </c>
    </row>
    <row r="7272" spans="2:9" x14ac:dyDescent="0.25">
      <c r="B7272" t="s">
        <v>18</v>
      </c>
      <c r="C7272" t="s">
        <v>16</v>
      </c>
      <c r="D7272" t="s">
        <v>14</v>
      </c>
      <c r="E7272" s="1">
        <v>44557</v>
      </c>
      <c r="F7272" s="4">
        <v>3066</v>
      </c>
      <c r="G7272">
        <v>438</v>
      </c>
      <c r="H7272" s="3">
        <f>_xlfn.XLOOKUP(sales[[#This Row],[Product]],products[Product],products[Cost per box])*sales[[#This Row],[Boxes]]</f>
        <v>2763.7799999999997</v>
      </c>
      <c r="I7272" s="4">
        <f>sales[[#This Row],[Revenue]]-sales[[#This Row],[Cost]]</f>
        <v>302.22000000000025</v>
      </c>
    </row>
    <row r="7273" spans="2:9" x14ac:dyDescent="0.25">
      <c r="B7273" t="s">
        <v>13</v>
      </c>
      <c r="C7273" t="s">
        <v>11</v>
      </c>
      <c r="D7273" t="s">
        <v>22</v>
      </c>
      <c r="E7273" s="1">
        <v>44557</v>
      </c>
      <c r="F7273" s="4">
        <v>1407</v>
      </c>
      <c r="G7273">
        <v>141</v>
      </c>
      <c r="H7273" s="3">
        <f>_xlfn.XLOOKUP(sales[[#This Row],[Product]],products[Product],products[Cost per box])*sales[[#This Row],[Boxes]]</f>
        <v>1159.02</v>
      </c>
      <c r="I7273" s="4">
        <f>sales[[#This Row],[Revenue]]-sales[[#This Row],[Cost]]</f>
        <v>247.98000000000002</v>
      </c>
    </row>
    <row r="7274" spans="2:9" x14ac:dyDescent="0.25">
      <c r="B7274" t="s">
        <v>33</v>
      </c>
      <c r="C7274" t="s">
        <v>9</v>
      </c>
      <c r="D7274" t="s">
        <v>45</v>
      </c>
      <c r="E7274" s="1">
        <v>44557</v>
      </c>
      <c r="F7274" s="4">
        <v>7707</v>
      </c>
      <c r="G7274">
        <v>336</v>
      </c>
      <c r="H7274" s="3">
        <f>_xlfn.XLOOKUP(sales[[#This Row],[Product]],products[Product],products[Cost per box])*sales[[#This Row],[Boxes]]</f>
        <v>2597.2800000000002</v>
      </c>
      <c r="I7274" s="4">
        <f>sales[[#This Row],[Revenue]]-sales[[#This Row],[Cost]]</f>
        <v>5109.7199999999993</v>
      </c>
    </row>
    <row r="7275" spans="2:9" x14ac:dyDescent="0.25">
      <c r="B7275" t="s">
        <v>13</v>
      </c>
      <c r="C7275" t="s">
        <v>9</v>
      </c>
      <c r="D7275" t="s">
        <v>14</v>
      </c>
      <c r="E7275" s="1">
        <v>44557</v>
      </c>
      <c r="F7275" s="4">
        <v>3962</v>
      </c>
      <c r="G7275">
        <v>661</v>
      </c>
      <c r="H7275" s="3">
        <f>_xlfn.XLOOKUP(sales[[#This Row],[Product]],products[Product],products[Cost per box])*sales[[#This Row],[Boxes]]</f>
        <v>4170.91</v>
      </c>
      <c r="I7275" s="4">
        <f>sales[[#This Row],[Revenue]]-sales[[#This Row],[Cost]]</f>
        <v>-208.90999999999985</v>
      </c>
    </row>
    <row r="7276" spans="2:9" x14ac:dyDescent="0.25">
      <c r="B7276" t="s">
        <v>53</v>
      </c>
      <c r="C7276" t="s">
        <v>11</v>
      </c>
      <c r="D7276" t="s">
        <v>47</v>
      </c>
      <c r="E7276" s="1">
        <v>44557</v>
      </c>
      <c r="F7276" s="4">
        <v>5054</v>
      </c>
      <c r="G7276">
        <v>298</v>
      </c>
      <c r="H7276" s="3">
        <f>_xlfn.XLOOKUP(sales[[#This Row],[Product]],products[Product],products[Cost per box])*sales[[#This Row],[Boxes]]</f>
        <v>1567.48</v>
      </c>
      <c r="I7276" s="4">
        <f>sales[[#This Row],[Revenue]]-sales[[#This Row],[Cost]]</f>
        <v>3486.52</v>
      </c>
    </row>
    <row r="7277" spans="2:9" x14ac:dyDescent="0.25">
      <c r="B7277" t="s">
        <v>33</v>
      </c>
      <c r="C7277" t="s">
        <v>6</v>
      </c>
      <c r="D7277" t="s">
        <v>35</v>
      </c>
      <c r="E7277" s="1">
        <v>44557</v>
      </c>
      <c r="F7277" s="4">
        <v>3437</v>
      </c>
      <c r="G7277">
        <v>181</v>
      </c>
      <c r="H7277" s="3">
        <f>_xlfn.XLOOKUP(sales[[#This Row],[Product]],products[Product],products[Cost per box])*sales[[#This Row],[Boxes]]</f>
        <v>479.65</v>
      </c>
      <c r="I7277" s="4">
        <f>sales[[#This Row],[Revenue]]-sales[[#This Row],[Cost]]</f>
        <v>2957.35</v>
      </c>
    </row>
    <row r="7278" spans="2:9" x14ac:dyDescent="0.25">
      <c r="B7278" t="s">
        <v>54</v>
      </c>
      <c r="C7278" t="s">
        <v>6</v>
      </c>
      <c r="D7278" t="s">
        <v>26</v>
      </c>
      <c r="E7278" s="1">
        <v>44557</v>
      </c>
      <c r="F7278" s="4">
        <v>2142</v>
      </c>
      <c r="G7278">
        <v>165</v>
      </c>
      <c r="H7278" s="3">
        <f>_xlfn.XLOOKUP(sales[[#This Row],[Product]],products[Product],products[Cost per box])*sales[[#This Row],[Boxes]]</f>
        <v>1060.95</v>
      </c>
      <c r="I7278" s="4">
        <f>sales[[#This Row],[Revenue]]-sales[[#This Row],[Cost]]</f>
        <v>1081.05</v>
      </c>
    </row>
    <row r="7279" spans="2:9" x14ac:dyDescent="0.25">
      <c r="B7279" t="s">
        <v>10</v>
      </c>
      <c r="C7279" t="s">
        <v>11</v>
      </c>
      <c r="D7279" t="s">
        <v>26</v>
      </c>
      <c r="E7279" s="1">
        <v>44557</v>
      </c>
      <c r="F7279" s="4">
        <v>1757</v>
      </c>
      <c r="G7279">
        <v>160</v>
      </c>
      <c r="H7279" s="3">
        <f>_xlfn.XLOOKUP(sales[[#This Row],[Product]],products[Product],products[Cost per box])*sales[[#This Row],[Boxes]]</f>
        <v>1028.8</v>
      </c>
      <c r="I7279" s="4">
        <f>sales[[#This Row],[Revenue]]-sales[[#This Row],[Cost]]</f>
        <v>728.2</v>
      </c>
    </row>
    <row r="7280" spans="2:9" x14ac:dyDescent="0.25">
      <c r="B7280" t="s">
        <v>53</v>
      </c>
      <c r="C7280" t="s">
        <v>27</v>
      </c>
      <c r="D7280" t="s">
        <v>31</v>
      </c>
      <c r="E7280" s="1">
        <v>44557</v>
      </c>
      <c r="F7280" s="4">
        <v>3948</v>
      </c>
      <c r="G7280">
        <v>304</v>
      </c>
      <c r="H7280" s="3">
        <f>_xlfn.XLOOKUP(sales[[#This Row],[Product]],products[Product],products[Cost per box])*sales[[#This Row],[Boxes]]</f>
        <v>1738.8799999999999</v>
      </c>
      <c r="I7280" s="4">
        <f>sales[[#This Row],[Revenue]]-sales[[#This Row],[Cost]]</f>
        <v>2209.12</v>
      </c>
    </row>
    <row r="7281" spans="2:9" x14ac:dyDescent="0.25">
      <c r="B7281" t="s">
        <v>25</v>
      </c>
      <c r="C7281" t="s">
        <v>21</v>
      </c>
      <c r="D7281" t="s">
        <v>38</v>
      </c>
      <c r="E7281" s="1">
        <v>44557</v>
      </c>
      <c r="F7281" s="4">
        <v>4039</v>
      </c>
      <c r="G7281">
        <v>156</v>
      </c>
      <c r="H7281" s="3">
        <f>_xlfn.XLOOKUP(sales[[#This Row],[Product]],products[Product],products[Cost per box])*sales[[#This Row],[Boxes]]</f>
        <v>1550.6399999999999</v>
      </c>
      <c r="I7281" s="4">
        <f>sales[[#This Row],[Revenue]]-sales[[#This Row],[Cost]]</f>
        <v>2488.36</v>
      </c>
    </row>
    <row r="7282" spans="2:9" x14ac:dyDescent="0.25">
      <c r="B7282" t="s">
        <v>8</v>
      </c>
      <c r="C7282" t="s">
        <v>6</v>
      </c>
      <c r="D7282" t="s">
        <v>44</v>
      </c>
      <c r="E7282" s="1">
        <v>44557</v>
      </c>
      <c r="F7282" s="4">
        <v>343</v>
      </c>
      <c r="G7282">
        <v>15</v>
      </c>
      <c r="H7282" s="3">
        <f>_xlfn.XLOOKUP(sales[[#This Row],[Product]],products[Product],products[Cost per box])*sales[[#This Row],[Boxes]]</f>
        <v>143.55000000000001</v>
      </c>
      <c r="I7282" s="4">
        <f>sales[[#This Row],[Revenue]]-sales[[#This Row],[Cost]]</f>
        <v>199.45</v>
      </c>
    </row>
    <row r="7283" spans="2:9" x14ac:dyDescent="0.25">
      <c r="B7283" t="s">
        <v>18</v>
      </c>
      <c r="C7283" t="s">
        <v>16</v>
      </c>
      <c r="D7283" t="s">
        <v>36</v>
      </c>
      <c r="E7283" s="1">
        <v>44557</v>
      </c>
      <c r="F7283" s="4">
        <v>4858</v>
      </c>
      <c r="G7283">
        <v>694</v>
      </c>
      <c r="H7283" s="3">
        <f>_xlfn.XLOOKUP(sales[[#This Row],[Product]],products[Product],products[Cost per box])*sales[[#This Row],[Boxes]]</f>
        <v>3497.76</v>
      </c>
      <c r="I7283" s="4">
        <f>sales[[#This Row],[Revenue]]-sales[[#This Row],[Cost]]</f>
        <v>1360.2399999999998</v>
      </c>
    </row>
    <row r="7284" spans="2:9" x14ac:dyDescent="0.25">
      <c r="B7284" t="s">
        <v>18</v>
      </c>
      <c r="C7284" t="s">
        <v>11</v>
      </c>
      <c r="D7284" t="s">
        <v>43</v>
      </c>
      <c r="E7284" s="1">
        <v>44557</v>
      </c>
      <c r="F7284" s="4">
        <v>11837</v>
      </c>
      <c r="G7284">
        <v>539</v>
      </c>
      <c r="H7284" s="3">
        <f>_xlfn.XLOOKUP(sales[[#This Row],[Product]],products[Product],products[Cost per box])*sales[[#This Row],[Boxes]]</f>
        <v>2075.15</v>
      </c>
      <c r="I7284" s="4">
        <f>sales[[#This Row],[Revenue]]-sales[[#This Row],[Cost]]</f>
        <v>9761.85</v>
      </c>
    </row>
    <row r="7285" spans="2:9" x14ac:dyDescent="0.25">
      <c r="B7285" t="s">
        <v>5</v>
      </c>
      <c r="C7285" t="s">
        <v>27</v>
      </c>
      <c r="D7285" t="s">
        <v>48</v>
      </c>
      <c r="E7285" s="1">
        <v>44557</v>
      </c>
      <c r="F7285" s="4">
        <v>6643</v>
      </c>
      <c r="G7285">
        <v>247</v>
      </c>
      <c r="H7285" s="3">
        <f>_xlfn.XLOOKUP(sales[[#This Row],[Product]],products[Product],products[Cost per box])*sales[[#This Row],[Boxes]]</f>
        <v>1847.5600000000002</v>
      </c>
      <c r="I7285" s="4">
        <f>sales[[#This Row],[Revenue]]-sales[[#This Row],[Cost]]</f>
        <v>4795.4399999999996</v>
      </c>
    </row>
    <row r="7286" spans="2:9" x14ac:dyDescent="0.25">
      <c r="B7286" t="s">
        <v>41</v>
      </c>
      <c r="C7286" t="s">
        <v>21</v>
      </c>
      <c r="D7286" t="s">
        <v>26</v>
      </c>
      <c r="E7286" s="1">
        <v>44557</v>
      </c>
      <c r="F7286" s="4">
        <v>28</v>
      </c>
      <c r="G7286">
        <v>3</v>
      </c>
      <c r="H7286" s="3">
        <f>_xlfn.XLOOKUP(sales[[#This Row],[Product]],products[Product],products[Cost per box])*sales[[#This Row],[Boxes]]</f>
        <v>19.29</v>
      </c>
      <c r="I7286" s="4">
        <f>sales[[#This Row],[Revenue]]-sales[[#This Row],[Cost]]</f>
        <v>8.7100000000000009</v>
      </c>
    </row>
    <row r="7287" spans="2:9" x14ac:dyDescent="0.25">
      <c r="B7287" t="s">
        <v>10</v>
      </c>
      <c r="C7287" t="s">
        <v>27</v>
      </c>
      <c r="D7287" t="s">
        <v>28</v>
      </c>
      <c r="E7287" s="1">
        <v>44557</v>
      </c>
      <c r="F7287" s="4">
        <v>10640</v>
      </c>
      <c r="G7287">
        <v>1330</v>
      </c>
      <c r="H7287" s="3">
        <f>_xlfn.XLOOKUP(sales[[#This Row],[Product]],products[Product],products[Cost per box])*sales[[#This Row],[Boxes]]</f>
        <v>3670.7999999999997</v>
      </c>
      <c r="I7287" s="4">
        <f>sales[[#This Row],[Revenue]]-sales[[#This Row],[Cost]]</f>
        <v>6969.2000000000007</v>
      </c>
    </row>
    <row r="7288" spans="2:9" x14ac:dyDescent="0.25">
      <c r="B7288" t="s">
        <v>46</v>
      </c>
      <c r="C7288" t="s">
        <v>9</v>
      </c>
      <c r="D7288" t="s">
        <v>36</v>
      </c>
      <c r="E7288" s="1">
        <v>44557</v>
      </c>
      <c r="F7288" s="4">
        <v>3276</v>
      </c>
      <c r="G7288">
        <v>468</v>
      </c>
      <c r="H7288" s="3">
        <f>_xlfn.XLOOKUP(sales[[#This Row],[Product]],products[Product],products[Cost per box])*sales[[#This Row],[Boxes]]</f>
        <v>2358.7199999999998</v>
      </c>
      <c r="I7288" s="4">
        <f>sales[[#This Row],[Revenue]]-sales[[#This Row],[Cost]]</f>
        <v>917.2800000000002</v>
      </c>
    </row>
    <row r="7289" spans="2:9" x14ac:dyDescent="0.25">
      <c r="B7289" t="s">
        <v>37</v>
      </c>
      <c r="C7289" t="s">
        <v>21</v>
      </c>
      <c r="D7289" t="s">
        <v>28</v>
      </c>
      <c r="E7289" s="1">
        <v>44557</v>
      </c>
      <c r="F7289" s="4">
        <v>5824</v>
      </c>
      <c r="G7289">
        <v>700</v>
      </c>
      <c r="H7289" s="3">
        <f>_xlfn.XLOOKUP(sales[[#This Row],[Product]],products[Product],products[Cost per box])*sales[[#This Row],[Boxes]]</f>
        <v>1931.9999999999998</v>
      </c>
      <c r="I7289" s="4">
        <f>sales[[#This Row],[Revenue]]-sales[[#This Row],[Cost]]</f>
        <v>3892</v>
      </c>
    </row>
    <row r="7290" spans="2:9" x14ac:dyDescent="0.25">
      <c r="B7290" t="s">
        <v>57</v>
      </c>
      <c r="C7290" t="s">
        <v>21</v>
      </c>
      <c r="D7290" t="s">
        <v>19</v>
      </c>
      <c r="E7290" s="1">
        <v>44557</v>
      </c>
      <c r="F7290" s="4">
        <v>10507</v>
      </c>
      <c r="G7290">
        <v>584</v>
      </c>
      <c r="H7290" s="3">
        <f>_xlfn.XLOOKUP(sales[[#This Row],[Product]],products[Product],products[Cost per box])*sales[[#This Row],[Boxes]]</f>
        <v>5974.3200000000006</v>
      </c>
      <c r="I7290" s="4">
        <f>sales[[#This Row],[Revenue]]-sales[[#This Row],[Cost]]</f>
        <v>4532.6799999999994</v>
      </c>
    </row>
    <row r="7291" spans="2:9" x14ac:dyDescent="0.25">
      <c r="B7291" t="s">
        <v>20</v>
      </c>
      <c r="C7291" t="s">
        <v>11</v>
      </c>
      <c r="D7291" t="s">
        <v>19</v>
      </c>
      <c r="E7291" s="1">
        <v>44557</v>
      </c>
      <c r="F7291" s="4">
        <v>9240</v>
      </c>
      <c r="G7291">
        <v>514</v>
      </c>
      <c r="H7291" s="3">
        <f>_xlfn.XLOOKUP(sales[[#This Row],[Product]],products[Product],products[Cost per box])*sales[[#This Row],[Boxes]]</f>
        <v>5258.22</v>
      </c>
      <c r="I7291" s="4">
        <f>sales[[#This Row],[Revenue]]-sales[[#This Row],[Cost]]</f>
        <v>3981.7799999999997</v>
      </c>
    </row>
    <row r="7292" spans="2:9" x14ac:dyDescent="0.25">
      <c r="B7292" t="s">
        <v>15</v>
      </c>
      <c r="C7292" t="s">
        <v>6</v>
      </c>
      <c r="D7292" t="s">
        <v>52</v>
      </c>
      <c r="E7292" s="1">
        <v>44557</v>
      </c>
      <c r="F7292" s="4">
        <v>8274</v>
      </c>
      <c r="G7292">
        <v>840</v>
      </c>
      <c r="H7292" s="3">
        <f>_xlfn.XLOOKUP(sales[[#This Row],[Product]],products[Product],products[Cost per box])*sales[[#This Row],[Boxes]]</f>
        <v>2788.7999999999997</v>
      </c>
      <c r="I7292" s="4">
        <f>sales[[#This Row],[Revenue]]-sales[[#This Row],[Cost]]</f>
        <v>5485.2000000000007</v>
      </c>
    </row>
    <row r="7293" spans="2:9" x14ac:dyDescent="0.25">
      <c r="B7293" t="s">
        <v>32</v>
      </c>
      <c r="C7293" t="s">
        <v>11</v>
      </c>
      <c r="D7293" t="s">
        <v>38</v>
      </c>
      <c r="E7293" s="1">
        <v>44557</v>
      </c>
      <c r="F7293" s="4">
        <v>147</v>
      </c>
      <c r="G7293">
        <v>6</v>
      </c>
      <c r="H7293" s="3">
        <f>_xlfn.XLOOKUP(sales[[#This Row],[Product]],products[Product],products[Cost per box])*sales[[#This Row],[Boxes]]</f>
        <v>59.64</v>
      </c>
      <c r="I7293" s="4">
        <f>sales[[#This Row],[Revenue]]-sales[[#This Row],[Cost]]</f>
        <v>87.36</v>
      </c>
    </row>
    <row r="7294" spans="2:9" x14ac:dyDescent="0.25">
      <c r="B7294" t="s">
        <v>55</v>
      </c>
      <c r="C7294" t="s">
        <v>27</v>
      </c>
      <c r="D7294" t="s">
        <v>38</v>
      </c>
      <c r="E7294" s="1">
        <v>44557</v>
      </c>
      <c r="F7294" s="4">
        <v>14700</v>
      </c>
      <c r="G7294">
        <v>588</v>
      </c>
      <c r="H7294" s="3">
        <f>_xlfn.XLOOKUP(sales[[#This Row],[Product]],products[Product],products[Cost per box])*sales[[#This Row],[Boxes]]</f>
        <v>5844.7199999999993</v>
      </c>
      <c r="I7294" s="4">
        <f>sales[[#This Row],[Revenue]]-sales[[#This Row],[Cost]]</f>
        <v>8855.2800000000007</v>
      </c>
    </row>
    <row r="7295" spans="2:9" x14ac:dyDescent="0.25">
      <c r="B7295" t="s">
        <v>23</v>
      </c>
      <c r="C7295" t="s">
        <v>21</v>
      </c>
      <c r="D7295" t="s">
        <v>7</v>
      </c>
      <c r="E7295" s="1">
        <v>44557</v>
      </c>
      <c r="F7295" s="4">
        <v>4053</v>
      </c>
      <c r="G7295">
        <v>254</v>
      </c>
      <c r="H7295" s="3">
        <f>_xlfn.XLOOKUP(sales[[#This Row],[Product]],products[Product],products[Cost per box])*sales[[#This Row],[Boxes]]</f>
        <v>1308.1000000000001</v>
      </c>
      <c r="I7295" s="4">
        <f>sales[[#This Row],[Revenue]]-sales[[#This Row],[Cost]]</f>
        <v>2744.8999999999996</v>
      </c>
    </row>
    <row r="7296" spans="2:9" x14ac:dyDescent="0.25">
      <c r="B7296" t="s">
        <v>18</v>
      </c>
      <c r="C7296" t="s">
        <v>27</v>
      </c>
      <c r="D7296" t="s">
        <v>19</v>
      </c>
      <c r="E7296" s="1">
        <v>44557</v>
      </c>
      <c r="F7296" s="4">
        <v>10332</v>
      </c>
      <c r="G7296">
        <v>574</v>
      </c>
      <c r="H7296" s="3">
        <f>_xlfn.XLOOKUP(sales[[#This Row],[Product]],products[Product],products[Cost per box])*sales[[#This Row],[Boxes]]</f>
        <v>5872.02</v>
      </c>
      <c r="I7296" s="4">
        <f>sales[[#This Row],[Revenue]]-sales[[#This Row],[Cost]]</f>
        <v>4459.9799999999996</v>
      </c>
    </row>
    <row r="7297" spans="2:9" x14ac:dyDescent="0.25">
      <c r="B7297" t="s">
        <v>23</v>
      </c>
      <c r="C7297" t="s">
        <v>11</v>
      </c>
      <c r="D7297" t="s">
        <v>52</v>
      </c>
      <c r="E7297" s="1">
        <v>44557</v>
      </c>
      <c r="F7297" s="4">
        <v>8218</v>
      </c>
      <c r="G7297">
        <v>685</v>
      </c>
      <c r="H7297" s="3">
        <f>_xlfn.XLOOKUP(sales[[#This Row],[Product]],products[Product],products[Cost per box])*sales[[#This Row],[Boxes]]</f>
        <v>2274.1999999999998</v>
      </c>
      <c r="I7297" s="4">
        <f>sales[[#This Row],[Revenue]]-sales[[#This Row],[Cost]]</f>
        <v>5943.8</v>
      </c>
    </row>
    <row r="7298" spans="2:9" x14ac:dyDescent="0.25">
      <c r="B7298" t="s">
        <v>51</v>
      </c>
      <c r="C7298" t="s">
        <v>11</v>
      </c>
      <c r="D7298" t="s">
        <v>35</v>
      </c>
      <c r="E7298" s="1">
        <v>44557</v>
      </c>
      <c r="F7298" s="4">
        <v>8127</v>
      </c>
      <c r="G7298">
        <v>452</v>
      </c>
      <c r="H7298" s="3">
        <f>_xlfn.XLOOKUP(sales[[#This Row],[Product]],products[Product],products[Cost per box])*sales[[#This Row],[Boxes]]</f>
        <v>1197.8</v>
      </c>
      <c r="I7298" s="4">
        <f>sales[[#This Row],[Revenue]]-sales[[#This Row],[Cost]]</f>
        <v>6929.2</v>
      </c>
    </row>
    <row r="7299" spans="2:9" x14ac:dyDescent="0.25">
      <c r="B7299" t="s">
        <v>8</v>
      </c>
      <c r="C7299" t="s">
        <v>16</v>
      </c>
      <c r="D7299" t="s">
        <v>50</v>
      </c>
      <c r="E7299" s="1">
        <v>44557</v>
      </c>
      <c r="F7299" s="4">
        <v>749</v>
      </c>
      <c r="G7299">
        <v>33</v>
      </c>
      <c r="H7299" s="3">
        <f>_xlfn.XLOOKUP(sales[[#This Row],[Product]],products[Product],products[Cost per box])*sales[[#This Row],[Boxes]]</f>
        <v>409.53000000000003</v>
      </c>
      <c r="I7299" s="4">
        <f>sales[[#This Row],[Revenue]]-sales[[#This Row],[Cost]]</f>
        <v>339.46999999999997</v>
      </c>
    </row>
    <row r="7300" spans="2:9" x14ac:dyDescent="0.25">
      <c r="B7300" t="s">
        <v>32</v>
      </c>
      <c r="C7300" t="s">
        <v>11</v>
      </c>
      <c r="D7300" t="s">
        <v>31</v>
      </c>
      <c r="E7300" s="1">
        <v>44557</v>
      </c>
      <c r="F7300" s="4">
        <v>896</v>
      </c>
      <c r="G7300">
        <v>69</v>
      </c>
      <c r="H7300" s="3">
        <f>_xlfn.XLOOKUP(sales[[#This Row],[Product]],products[Product],products[Cost per box])*sales[[#This Row],[Boxes]]</f>
        <v>394.68</v>
      </c>
      <c r="I7300" s="4">
        <f>sales[[#This Row],[Revenue]]-sales[[#This Row],[Cost]]</f>
        <v>501.32</v>
      </c>
    </row>
    <row r="7301" spans="2:9" x14ac:dyDescent="0.25">
      <c r="B7301" t="s">
        <v>41</v>
      </c>
      <c r="C7301" t="s">
        <v>9</v>
      </c>
      <c r="D7301" t="s">
        <v>36</v>
      </c>
      <c r="E7301" s="1">
        <v>44557</v>
      </c>
      <c r="F7301" s="4">
        <v>7728</v>
      </c>
      <c r="G7301">
        <v>840</v>
      </c>
      <c r="H7301" s="3">
        <f>_xlfn.XLOOKUP(sales[[#This Row],[Product]],products[Product],products[Cost per box])*sales[[#This Row],[Boxes]]</f>
        <v>4233.6000000000004</v>
      </c>
      <c r="I7301" s="4">
        <f>sales[[#This Row],[Revenue]]-sales[[#This Row],[Cost]]</f>
        <v>3494.3999999999996</v>
      </c>
    </row>
    <row r="7302" spans="2:9" x14ac:dyDescent="0.25">
      <c r="B7302" t="s">
        <v>41</v>
      </c>
      <c r="C7302" t="s">
        <v>21</v>
      </c>
      <c r="D7302" t="s">
        <v>17</v>
      </c>
      <c r="E7302" s="1">
        <v>44557</v>
      </c>
      <c r="F7302" s="4">
        <v>1449</v>
      </c>
      <c r="G7302">
        <v>66</v>
      </c>
      <c r="H7302" s="3">
        <f>_xlfn.XLOOKUP(sales[[#This Row],[Product]],products[Product],products[Cost per box])*sales[[#This Row],[Boxes]]</f>
        <v>448.8</v>
      </c>
      <c r="I7302" s="4">
        <f>sales[[#This Row],[Revenue]]-sales[[#This Row],[Cost]]</f>
        <v>1000.2</v>
      </c>
    </row>
    <row r="7303" spans="2:9" x14ac:dyDescent="0.25">
      <c r="B7303" t="s">
        <v>55</v>
      </c>
      <c r="C7303" t="s">
        <v>27</v>
      </c>
      <c r="D7303" t="s">
        <v>12</v>
      </c>
      <c r="E7303" s="1">
        <v>44557</v>
      </c>
      <c r="F7303" s="4">
        <v>6643</v>
      </c>
      <c r="G7303">
        <v>416</v>
      </c>
      <c r="H7303" s="3">
        <f>_xlfn.XLOOKUP(sales[[#This Row],[Product]],products[Product],products[Cost per box])*sales[[#This Row],[Boxes]]</f>
        <v>3506.88</v>
      </c>
      <c r="I7303" s="4">
        <f>sales[[#This Row],[Revenue]]-sales[[#This Row],[Cost]]</f>
        <v>3136.12</v>
      </c>
    </row>
    <row r="7304" spans="2:9" x14ac:dyDescent="0.25">
      <c r="B7304" t="s">
        <v>54</v>
      </c>
      <c r="C7304" t="s">
        <v>27</v>
      </c>
      <c r="D7304" t="s">
        <v>45</v>
      </c>
      <c r="E7304" s="1">
        <v>44557</v>
      </c>
      <c r="F7304" s="4">
        <v>1267</v>
      </c>
      <c r="G7304">
        <v>56</v>
      </c>
      <c r="H7304" s="3">
        <f>_xlfn.XLOOKUP(sales[[#This Row],[Product]],products[Product],products[Cost per box])*sales[[#This Row],[Boxes]]</f>
        <v>432.88</v>
      </c>
      <c r="I7304" s="4">
        <f>sales[[#This Row],[Revenue]]-sales[[#This Row],[Cost]]</f>
        <v>834.12</v>
      </c>
    </row>
    <row r="7305" spans="2:9" x14ac:dyDescent="0.25">
      <c r="B7305" t="s">
        <v>41</v>
      </c>
      <c r="C7305" t="s">
        <v>6</v>
      </c>
      <c r="D7305" t="s">
        <v>12</v>
      </c>
      <c r="E7305" s="1">
        <v>44557</v>
      </c>
      <c r="F7305" s="4">
        <v>6048</v>
      </c>
      <c r="G7305">
        <v>404</v>
      </c>
      <c r="H7305" s="3">
        <f>_xlfn.XLOOKUP(sales[[#This Row],[Product]],products[Product],products[Cost per box])*sales[[#This Row],[Boxes]]</f>
        <v>3405.72</v>
      </c>
      <c r="I7305" s="4">
        <f>sales[[#This Row],[Revenue]]-sales[[#This Row],[Cost]]</f>
        <v>2642.28</v>
      </c>
    </row>
    <row r="7306" spans="2:9" x14ac:dyDescent="0.25">
      <c r="B7306" t="s">
        <v>37</v>
      </c>
      <c r="C7306" t="s">
        <v>16</v>
      </c>
      <c r="D7306" t="s">
        <v>30</v>
      </c>
      <c r="E7306" s="1">
        <v>44557</v>
      </c>
      <c r="F7306" s="4">
        <v>4130</v>
      </c>
      <c r="G7306">
        <v>230</v>
      </c>
      <c r="H7306" s="3">
        <f>_xlfn.XLOOKUP(sales[[#This Row],[Product]],products[Product],products[Cost per box])*sales[[#This Row],[Boxes]]</f>
        <v>846.40000000000009</v>
      </c>
      <c r="I7306" s="4">
        <f>sales[[#This Row],[Revenue]]-sales[[#This Row],[Cost]]</f>
        <v>3283.6</v>
      </c>
    </row>
    <row r="7307" spans="2:9" x14ac:dyDescent="0.25">
      <c r="B7307" t="s">
        <v>37</v>
      </c>
      <c r="C7307" t="s">
        <v>9</v>
      </c>
      <c r="D7307" t="s">
        <v>31</v>
      </c>
      <c r="E7307" s="1">
        <v>44557</v>
      </c>
      <c r="F7307" s="4">
        <v>11627</v>
      </c>
      <c r="G7307">
        <v>840</v>
      </c>
      <c r="H7307" s="3">
        <f>_xlfn.XLOOKUP(sales[[#This Row],[Product]],products[Product],products[Cost per box])*sales[[#This Row],[Boxes]]</f>
        <v>4804.8</v>
      </c>
      <c r="I7307" s="4">
        <f>sales[[#This Row],[Revenue]]-sales[[#This Row],[Cost]]</f>
        <v>6822.2</v>
      </c>
    </row>
    <row r="7308" spans="2:9" x14ac:dyDescent="0.25">
      <c r="B7308" t="s">
        <v>25</v>
      </c>
      <c r="C7308" t="s">
        <v>27</v>
      </c>
      <c r="D7308" t="s">
        <v>12</v>
      </c>
      <c r="E7308" s="1">
        <v>44557</v>
      </c>
      <c r="F7308" s="4">
        <v>3395</v>
      </c>
      <c r="G7308">
        <v>200</v>
      </c>
      <c r="H7308" s="3">
        <f>_xlfn.XLOOKUP(sales[[#This Row],[Product]],products[Product],products[Cost per box])*sales[[#This Row],[Boxes]]</f>
        <v>1686</v>
      </c>
      <c r="I7308" s="4">
        <f>sales[[#This Row],[Revenue]]-sales[[#This Row],[Cost]]</f>
        <v>1709</v>
      </c>
    </row>
    <row r="7309" spans="2:9" x14ac:dyDescent="0.25">
      <c r="B7309" t="s">
        <v>20</v>
      </c>
      <c r="C7309" t="s">
        <v>27</v>
      </c>
      <c r="D7309" t="s">
        <v>17</v>
      </c>
      <c r="E7309" s="1">
        <v>44557</v>
      </c>
      <c r="F7309" s="4">
        <v>3101</v>
      </c>
      <c r="G7309">
        <v>135</v>
      </c>
      <c r="H7309" s="3">
        <f>_xlfn.XLOOKUP(sales[[#This Row],[Product]],products[Product],products[Cost per box])*sales[[#This Row],[Boxes]]</f>
        <v>918</v>
      </c>
      <c r="I7309" s="4">
        <f>sales[[#This Row],[Revenue]]-sales[[#This Row],[Cost]]</f>
        <v>2183</v>
      </c>
    </row>
    <row r="7310" spans="2:9" x14ac:dyDescent="0.25">
      <c r="B7310" t="s">
        <v>5</v>
      </c>
      <c r="C7310" t="s">
        <v>6</v>
      </c>
      <c r="D7310" t="s">
        <v>36</v>
      </c>
      <c r="E7310" s="1">
        <v>44557</v>
      </c>
      <c r="F7310" s="4">
        <v>469</v>
      </c>
      <c r="G7310">
        <v>59</v>
      </c>
      <c r="H7310" s="3">
        <f>_xlfn.XLOOKUP(sales[[#This Row],[Product]],products[Product],products[Cost per box])*sales[[#This Row],[Boxes]]</f>
        <v>297.36</v>
      </c>
      <c r="I7310" s="4">
        <f>sales[[#This Row],[Revenue]]-sales[[#This Row],[Cost]]</f>
        <v>171.64</v>
      </c>
    </row>
    <row r="7311" spans="2:9" x14ac:dyDescent="0.25">
      <c r="B7311" t="s">
        <v>53</v>
      </c>
      <c r="C7311" t="s">
        <v>6</v>
      </c>
      <c r="D7311" t="s">
        <v>31</v>
      </c>
      <c r="E7311" s="1">
        <v>44557</v>
      </c>
      <c r="F7311" s="4">
        <v>4620</v>
      </c>
      <c r="G7311">
        <v>356</v>
      </c>
      <c r="H7311" s="3">
        <f>_xlfn.XLOOKUP(sales[[#This Row],[Product]],products[Product],products[Cost per box])*sales[[#This Row],[Boxes]]</f>
        <v>2036.32</v>
      </c>
      <c r="I7311" s="4">
        <f>sales[[#This Row],[Revenue]]-sales[[#This Row],[Cost]]</f>
        <v>2583.6800000000003</v>
      </c>
    </row>
    <row r="7312" spans="2:9" x14ac:dyDescent="0.25">
      <c r="B7312" t="s">
        <v>20</v>
      </c>
      <c r="C7312" t="s">
        <v>9</v>
      </c>
      <c r="D7312" t="s">
        <v>26</v>
      </c>
      <c r="E7312" s="1">
        <v>44557</v>
      </c>
      <c r="F7312" s="4">
        <v>10437</v>
      </c>
      <c r="G7312">
        <v>980</v>
      </c>
      <c r="H7312" s="3">
        <f>_xlfn.XLOOKUP(sales[[#This Row],[Product]],products[Product],products[Cost per box])*sales[[#This Row],[Boxes]]</f>
        <v>6301.4</v>
      </c>
      <c r="I7312" s="4">
        <f>sales[[#This Row],[Revenue]]-sales[[#This Row],[Cost]]</f>
        <v>4135.6000000000004</v>
      </c>
    </row>
    <row r="7313" spans="2:9" x14ac:dyDescent="0.25">
      <c r="B7313" t="s">
        <v>56</v>
      </c>
      <c r="C7313" t="s">
        <v>16</v>
      </c>
      <c r="D7313" t="s">
        <v>22</v>
      </c>
      <c r="E7313" s="1">
        <v>44557</v>
      </c>
      <c r="F7313" s="4">
        <v>6083</v>
      </c>
      <c r="G7313">
        <v>770</v>
      </c>
      <c r="H7313" s="3">
        <f>_xlfn.XLOOKUP(sales[[#This Row],[Product]],products[Product],products[Cost per box])*sales[[#This Row],[Boxes]]</f>
        <v>6329.4000000000005</v>
      </c>
      <c r="I7313" s="4">
        <f>sales[[#This Row],[Revenue]]-sales[[#This Row],[Cost]]</f>
        <v>-246.40000000000055</v>
      </c>
    </row>
    <row r="7314" spans="2:9" x14ac:dyDescent="0.25">
      <c r="B7314" t="s">
        <v>29</v>
      </c>
      <c r="C7314" t="s">
        <v>11</v>
      </c>
      <c r="D7314" t="s">
        <v>44</v>
      </c>
      <c r="E7314" s="1">
        <v>44557</v>
      </c>
      <c r="F7314" s="4">
        <v>231</v>
      </c>
      <c r="G7314">
        <v>11</v>
      </c>
      <c r="H7314" s="3">
        <f>_xlfn.XLOOKUP(sales[[#This Row],[Product]],products[Product],products[Cost per box])*sales[[#This Row],[Boxes]]</f>
        <v>105.27000000000001</v>
      </c>
      <c r="I7314" s="4">
        <f>sales[[#This Row],[Revenue]]-sales[[#This Row],[Cost]]</f>
        <v>125.72999999999999</v>
      </c>
    </row>
    <row r="7315" spans="2:9" x14ac:dyDescent="0.25">
      <c r="B7315" t="s">
        <v>8</v>
      </c>
      <c r="C7315" t="s">
        <v>27</v>
      </c>
      <c r="D7315" t="s">
        <v>42</v>
      </c>
      <c r="E7315" s="1">
        <v>44557</v>
      </c>
      <c r="F7315" s="4">
        <v>525</v>
      </c>
      <c r="G7315">
        <v>33</v>
      </c>
      <c r="H7315" s="3">
        <f>_xlfn.XLOOKUP(sales[[#This Row],[Product]],products[Product],products[Cost per box])*sales[[#This Row],[Boxes]]</f>
        <v>156.42000000000002</v>
      </c>
      <c r="I7315" s="4">
        <f>sales[[#This Row],[Revenue]]-sales[[#This Row],[Cost]]</f>
        <v>368.58</v>
      </c>
    </row>
    <row r="7316" spans="2:9" x14ac:dyDescent="0.25">
      <c r="B7316" t="s">
        <v>51</v>
      </c>
      <c r="C7316" t="s">
        <v>6</v>
      </c>
      <c r="D7316" t="s">
        <v>14</v>
      </c>
      <c r="E7316" s="1">
        <v>44557</v>
      </c>
      <c r="F7316" s="4">
        <v>5215</v>
      </c>
      <c r="G7316">
        <v>770</v>
      </c>
      <c r="H7316" s="3">
        <f>_xlfn.XLOOKUP(sales[[#This Row],[Product]],products[Product],products[Cost per box])*sales[[#This Row],[Boxes]]</f>
        <v>4858.7</v>
      </c>
      <c r="I7316" s="4">
        <f>sales[[#This Row],[Revenue]]-sales[[#This Row],[Cost]]</f>
        <v>356.30000000000018</v>
      </c>
    </row>
    <row r="7317" spans="2:9" x14ac:dyDescent="0.25">
      <c r="B7317" t="s">
        <v>55</v>
      </c>
      <c r="C7317" t="s">
        <v>11</v>
      </c>
      <c r="D7317" t="s">
        <v>31</v>
      </c>
      <c r="E7317" s="1">
        <v>44557</v>
      </c>
      <c r="F7317" s="4">
        <v>4788</v>
      </c>
      <c r="G7317">
        <v>342</v>
      </c>
      <c r="H7317" s="3">
        <f>_xlfn.XLOOKUP(sales[[#This Row],[Product]],products[Product],products[Cost per box])*sales[[#This Row],[Boxes]]</f>
        <v>1956.24</v>
      </c>
      <c r="I7317" s="4">
        <f>sales[[#This Row],[Revenue]]-sales[[#This Row],[Cost]]</f>
        <v>2831.76</v>
      </c>
    </row>
    <row r="7318" spans="2:9" x14ac:dyDescent="0.25">
      <c r="B7318" t="s">
        <v>10</v>
      </c>
      <c r="C7318" t="s">
        <v>27</v>
      </c>
      <c r="D7318" t="s">
        <v>44</v>
      </c>
      <c r="E7318" s="1">
        <v>44557</v>
      </c>
      <c r="F7318" s="4">
        <v>2359</v>
      </c>
      <c r="G7318">
        <v>108</v>
      </c>
      <c r="H7318" s="3">
        <f>_xlfn.XLOOKUP(sales[[#This Row],[Product]],products[Product],products[Cost per box])*sales[[#This Row],[Boxes]]</f>
        <v>1033.56</v>
      </c>
      <c r="I7318" s="4">
        <f>sales[[#This Row],[Revenue]]-sales[[#This Row],[Cost]]</f>
        <v>1325.44</v>
      </c>
    </row>
    <row r="7319" spans="2:9" x14ac:dyDescent="0.25">
      <c r="B7319" t="s">
        <v>15</v>
      </c>
      <c r="C7319" t="s">
        <v>6</v>
      </c>
      <c r="D7319" t="s">
        <v>36</v>
      </c>
      <c r="E7319" s="1">
        <v>44557</v>
      </c>
      <c r="F7319" s="4">
        <v>4116</v>
      </c>
      <c r="G7319">
        <v>588</v>
      </c>
      <c r="H7319" s="3">
        <f>_xlfn.XLOOKUP(sales[[#This Row],[Product]],products[Product],products[Cost per box])*sales[[#This Row],[Boxes]]</f>
        <v>2963.52</v>
      </c>
      <c r="I7319" s="4">
        <f>sales[[#This Row],[Revenue]]-sales[[#This Row],[Cost]]</f>
        <v>1152.48</v>
      </c>
    </row>
    <row r="7320" spans="2:9" x14ac:dyDescent="0.25">
      <c r="B7320" t="s">
        <v>8</v>
      </c>
      <c r="C7320" t="s">
        <v>27</v>
      </c>
      <c r="D7320" t="s">
        <v>30</v>
      </c>
      <c r="E7320" s="1">
        <v>44557</v>
      </c>
      <c r="F7320" s="4">
        <v>5803</v>
      </c>
      <c r="G7320">
        <v>306</v>
      </c>
      <c r="H7320" s="3">
        <f>_xlfn.XLOOKUP(sales[[#This Row],[Product]],products[Product],products[Cost per box])*sales[[#This Row],[Boxes]]</f>
        <v>1126.0800000000002</v>
      </c>
      <c r="I7320" s="4">
        <f>sales[[#This Row],[Revenue]]-sales[[#This Row],[Cost]]</f>
        <v>4676.92</v>
      </c>
    </row>
    <row r="7321" spans="2:9" x14ac:dyDescent="0.25">
      <c r="B7321" t="s">
        <v>5</v>
      </c>
      <c r="C7321" t="s">
        <v>21</v>
      </c>
      <c r="D7321" t="s">
        <v>30</v>
      </c>
      <c r="E7321" s="1">
        <v>44557</v>
      </c>
      <c r="F7321" s="4">
        <v>5299</v>
      </c>
      <c r="G7321">
        <v>265</v>
      </c>
      <c r="H7321" s="3">
        <f>_xlfn.XLOOKUP(sales[[#This Row],[Product]],products[Product],products[Cost per box])*sales[[#This Row],[Boxes]]</f>
        <v>975.2</v>
      </c>
      <c r="I7321" s="4">
        <f>sales[[#This Row],[Revenue]]-sales[[#This Row],[Cost]]</f>
        <v>4323.8</v>
      </c>
    </row>
    <row r="7322" spans="2:9" x14ac:dyDescent="0.25">
      <c r="B7322" t="s">
        <v>51</v>
      </c>
      <c r="C7322" t="s">
        <v>27</v>
      </c>
      <c r="D7322" t="s">
        <v>35</v>
      </c>
      <c r="E7322" s="1">
        <v>44558</v>
      </c>
      <c r="F7322" s="4">
        <v>301</v>
      </c>
      <c r="G7322">
        <v>17</v>
      </c>
      <c r="H7322" s="3">
        <f>_xlfn.XLOOKUP(sales[[#This Row],[Product]],products[Product],products[Cost per box])*sales[[#This Row],[Boxes]]</f>
        <v>45.05</v>
      </c>
      <c r="I7322" s="4">
        <f>sales[[#This Row],[Revenue]]-sales[[#This Row],[Cost]]</f>
        <v>255.95</v>
      </c>
    </row>
    <row r="7323" spans="2:9" x14ac:dyDescent="0.25">
      <c r="B7323" t="s">
        <v>54</v>
      </c>
      <c r="C7323" t="s">
        <v>11</v>
      </c>
      <c r="D7323" t="s">
        <v>22</v>
      </c>
      <c r="E7323" s="1">
        <v>44558</v>
      </c>
      <c r="F7323" s="4">
        <v>14175</v>
      </c>
      <c r="G7323">
        <v>1400</v>
      </c>
      <c r="H7323" s="3">
        <f>_xlfn.XLOOKUP(sales[[#This Row],[Product]],products[Product],products[Cost per box])*sales[[#This Row],[Boxes]]</f>
        <v>11508</v>
      </c>
      <c r="I7323" s="4">
        <f>sales[[#This Row],[Revenue]]-sales[[#This Row],[Cost]]</f>
        <v>2667</v>
      </c>
    </row>
    <row r="7324" spans="2:9" x14ac:dyDescent="0.25">
      <c r="B7324" t="s">
        <v>51</v>
      </c>
      <c r="C7324" t="s">
        <v>27</v>
      </c>
      <c r="D7324" t="s">
        <v>52</v>
      </c>
      <c r="E7324" s="1">
        <v>44558</v>
      </c>
      <c r="F7324" s="4">
        <v>1750</v>
      </c>
      <c r="G7324">
        <v>175</v>
      </c>
      <c r="H7324" s="3">
        <f>_xlfn.XLOOKUP(sales[[#This Row],[Product]],products[Product],products[Cost per box])*sales[[#This Row],[Boxes]]</f>
        <v>581</v>
      </c>
      <c r="I7324" s="4">
        <f>sales[[#This Row],[Revenue]]-sales[[#This Row],[Cost]]</f>
        <v>1169</v>
      </c>
    </row>
    <row r="7325" spans="2:9" x14ac:dyDescent="0.25">
      <c r="B7325" t="s">
        <v>51</v>
      </c>
      <c r="C7325" t="s">
        <v>27</v>
      </c>
      <c r="D7325" t="s">
        <v>42</v>
      </c>
      <c r="E7325" s="1">
        <v>44558</v>
      </c>
      <c r="F7325" s="4">
        <v>336</v>
      </c>
      <c r="G7325">
        <v>21</v>
      </c>
      <c r="H7325" s="3">
        <f>_xlfn.XLOOKUP(sales[[#This Row],[Product]],products[Product],products[Cost per box])*sales[[#This Row],[Boxes]]</f>
        <v>99.54</v>
      </c>
      <c r="I7325" s="4">
        <f>sales[[#This Row],[Revenue]]-sales[[#This Row],[Cost]]</f>
        <v>236.45999999999998</v>
      </c>
    </row>
    <row r="7326" spans="2:9" x14ac:dyDescent="0.25">
      <c r="B7326" t="s">
        <v>10</v>
      </c>
      <c r="C7326" t="s">
        <v>21</v>
      </c>
      <c r="D7326" t="s">
        <v>47</v>
      </c>
      <c r="E7326" s="1">
        <v>44558</v>
      </c>
      <c r="F7326" s="4">
        <v>9170</v>
      </c>
      <c r="G7326">
        <v>612</v>
      </c>
      <c r="H7326" s="3">
        <f>_xlfn.XLOOKUP(sales[[#This Row],[Product]],products[Product],products[Cost per box])*sales[[#This Row],[Boxes]]</f>
        <v>3219.12</v>
      </c>
      <c r="I7326" s="4">
        <f>sales[[#This Row],[Revenue]]-sales[[#This Row],[Cost]]</f>
        <v>5950.88</v>
      </c>
    </row>
    <row r="7327" spans="2:9" x14ac:dyDescent="0.25">
      <c r="B7327" t="s">
        <v>49</v>
      </c>
      <c r="C7327" t="s">
        <v>9</v>
      </c>
      <c r="D7327" t="s">
        <v>38</v>
      </c>
      <c r="E7327" s="1">
        <v>44558</v>
      </c>
      <c r="F7327" s="4">
        <v>2044</v>
      </c>
      <c r="G7327">
        <v>76</v>
      </c>
      <c r="H7327" s="3">
        <f>_xlfn.XLOOKUP(sales[[#This Row],[Product]],products[Product],products[Cost per box])*sales[[#This Row],[Boxes]]</f>
        <v>755.43999999999994</v>
      </c>
      <c r="I7327" s="4">
        <f>sales[[#This Row],[Revenue]]-sales[[#This Row],[Cost]]</f>
        <v>1288.56</v>
      </c>
    </row>
    <row r="7328" spans="2:9" x14ac:dyDescent="0.25">
      <c r="B7328" t="s">
        <v>32</v>
      </c>
      <c r="C7328" t="s">
        <v>21</v>
      </c>
      <c r="D7328" t="s">
        <v>35</v>
      </c>
      <c r="E7328" s="1">
        <v>44558</v>
      </c>
      <c r="F7328" s="4">
        <v>7980</v>
      </c>
      <c r="G7328">
        <v>444</v>
      </c>
      <c r="H7328" s="3">
        <f>_xlfn.XLOOKUP(sales[[#This Row],[Product]],products[Product],products[Cost per box])*sales[[#This Row],[Boxes]]</f>
        <v>1176.5999999999999</v>
      </c>
      <c r="I7328" s="4">
        <f>sales[[#This Row],[Revenue]]-sales[[#This Row],[Cost]]</f>
        <v>6803.4</v>
      </c>
    </row>
    <row r="7329" spans="2:9" x14ac:dyDescent="0.25">
      <c r="B7329" t="s">
        <v>56</v>
      </c>
      <c r="C7329" t="s">
        <v>9</v>
      </c>
      <c r="D7329" t="s">
        <v>24</v>
      </c>
      <c r="E7329" s="1">
        <v>44558</v>
      </c>
      <c r="F7329" s="4">
        <v>7749</v>
      </c>
      <c r="G7329">
        <v>431</v>
      </c>
      <c r="H7329" s="3">
        <f>_xlfn.XLOOKUP(sales[[#This Row],[Product]],products[Product],products[Cost per box])*sales[[#This Row],[Boxes]]</f>
        <v>4529.8099999999995</v>
      </c>
      <c r="I7329" s="4">
        <f>sales[[#This Row],[Revenue]]-sales[[#This Row],[Cost]]</f>
        <v>3219.1900000000005</v>
      </c>
    </row>
    <row r="7330" spans="2:9" x14ac:dyDescent="0.25">
      <c r="B7330" t="s">
        <v>41</v>
      </c>
      <c r="C7330" t="s">
        <v>16</v>
      </c>
      <c r="D7330" t="s">
        <v>52</v>
      </c>
      <c r="E7330" s="1">
        <v>44558</v>
      </c>
      <c r="F7330" s="4">
        <v>3423</v>
      </c>
      <c r="G7330">
        <v>312</v>
      </c>
      <c r="H7330" s="3">
        <f>_xlfn.XLOOKUP(sales[[#This Row],[Product]],products[Product],products[Cost per box])*sales[[#This Row],[Boxes]]</f>
        <v>1035.8399999999999</v>
      </c>
      <c r="I7330" s="4">
        <f>sales[[#This Row],[Revenue]]-sales[[#This Row],[Cost]]</f>
        <v>2387.16</v>
      </c>
    </row>
    <row r="7331" spans="2:9" x14ac:dyDescent="0.25">
      <c r="B7331" t="s">
        <v>10</v>
      </c>
      <c r="C7331" t="s">
        <v>11</v>
      </c>
      <c r="D7331" t="s">
        <v>42</v>
      </c>
      <c r="E7331" s="1">
        <v>44558</v>
      </c>
      <c r="F7331" s="4">
        <v>3311</v>
      </c>
      <c r="G7331">
        <v>221</v>
      </c>
      <c r="H7331" s="3">
        <f>_xlfn.XLOOKUP(sales[[#This Row],[Product]],products[Product],products[Cost per box])*sales[[#This Row],[Boxes]]</f>
        <v>1047.54</v>
      </c>
      <c r="I7331" s="4">
        <f>sales[[#This Row],[Revenue]]-sales[[#This Row],[Cost]]</f>
        <v>2263.46</v>
      </c>
    </row>
    <row r="7332" spans="2:9" x14ac:dyDescent="0.25">
      <c r="B7332" t="s">
        <v>13</v>
      </c>
      <c r="C7332" t="s">
        <v>27</v>
      </c>
      <c r="D7332" t="s">
        <v>19</v>
      </c>
      <c r="E7332" s="1">
        <v>44558</v>
      </c>
      <c r="F7332" s="4">
        <v>5642</v>
      </c>
      <c r="G7332">
        <v>314</v>
      </c>
      <c r="H7332" s="3">
        <f>_xlfn.XLOOKUP(sales[[#This Row],[Product]],products[Product],products[Cost per box])*sales[[#This Row],[Boxes]]</f>
        <v>3212.2200000000003</v>
      </c>
      <c r="I7332" s="4">
        <f>sales[[#This Row],[Revenue]]-sales[[#This Row],[Cost]]</f>
        <v>2429.7799999999997</v>
      </c>
    </row>
    <row r="7333" spans="2:9" x14ac:dyDescent="0.25">
      <c r="B7333" t="s">
        <v>15</v>
      </c>
      <c r="C7333" t="s">
        <v>6</v>
      </c>
      <c r="D7333" t="s">
        <v>17</v>
      </c>
      <c r="E7333" s="1">
        <v>44558</v>
      </c>
      <c r="F7333" s="4">
        <v>35</v>
      </c>
      <c r="G7333">
        <v>2</v>
      </c>
      <c r="H7333" s="3">
        <f>_xlfn.XLOOKUP(sales[[#This Row],[Product]],products[Product],products[Cost per box])*sales[[#This Row],[Boxes]]</f>
        <v>13.6</v>
      </c>
      <c r="I7333" s="4">
        <f>sales[[#This Row],[Revenue]]-sales[[#This Row],[Cost]]</f>
        <v>21.4</v>
      </c>
    </row>
    <row r="7334" spans="2:9" x14ac:dyDescent="0.25">
      <c r="B7334" t="s">
        <v>56</v>
      </c>
      <c r="C7334" t="s">
        <v>6</v>
      </c>
      <c r="D7334" t="s">
        <v>38</v>
      </c>
      <c r="E7334" s="1">
        <v>44558</v>
      </c>
      <c r="F7334" s="4">
        <v>4900</v>
      </c>
      <c r="G7334">
        <v>182</v>
      </c>
      <c r="H7334" s="3">
        <f>_xlfn.XLOOKUP(sales[[#This Row],[Product]],products[Product],products[Cost per box])*sales[[#This Row],[Boxes]]</f>
        <v>1809.08</v>
      </c>
      <c r="I7334" s="4">
        <f>sales[[#This Row],[Revenue]]-sales[[#This Row],[Cost]]</f>
        <v>3090.92</v>
      </c>
    </row>
    <row r="7335" spans="2:9" x14ac:dyDescent="0.25">
      <c r="B7335" t="s">
        <v>25</v>
      </c>
      <c r="C7335" t="s">
        <v>11</v>
      </c>
      <c r="D7335" t="s">
        <v>48</v>
      </c>
      <c r="E7335" s="1">
        <v>44558</v>
      </c>
      <c r="F7335" s="4">
        <v>13608</v>
      </c>
      <c r="G7335">
        <v>524</v>
      </c>
      <c r="H7335" s="3">
        <f>_xlfn.XLOOKUP(sales[[#This Row],[Product]],products[Product],products[Cost per box])*sales[[#This Row],[Boxes]]</f>
        <v>3919.5200000000004</v>
      </c>
      <c r="I7335" s="4">
        <f>sales[[#This Row],[Revenue]]-sales[[#This Row],[Cost]]</f>
        <v>9688.48</v>
      </c>
    </row>
    <row r="7336" spans="2:9" x14ac:dyDescent="0.25">
      <c r="B7336" t="s">
        <v>15</v>
      </c>
      <c r="C7336" t="s">
        <v>21</v>
      </c>
      <c r="D7336" t="s">
        <v>22</v>
      </c>
      <c r="E7336" s="1">
        <v>44558</v>
      </c>
      <c r="F7336" s="4">
        <v>5866</v>
      </c>
      <c r="G7336">
        <v>652</v>
      </c>
      <c r="H7336" s="3">
        <f>_xlfn.XLOOKUP(sales[[#This Row],[Product]],products[Product],products[Cost per box])*sales[[#This Row],[Boxes]]</f>
        <v>5359.4400000000005</v>
      </c>
      <c r="I7336" s="4">
        <f>sales[[#This Row],[Revenue]]-sales[[#This Row],[Cost]]</f>
        <v>506.55999999999949</v>
      </c>
    </row>
    <row r="7337" spans="2:9" x14ac:dyDescent="0.25">
      <c r="B7337" t="s">
        <v>51</v>
      </c>
      <c r="C7337" t="s">
        <v>6</v>
      </c>
      <c r="D7337" t="s">
        <v>19</v>
      </c>
      <c r="E7337" s="1">
        <v>44558</v>
      </c>
      <c r="F7337" s="4">
        <v>3514</v>
      </c>
      <c r="G7337">
        <v>207</v>
      </c>
      <c r="H7337" s="3">
        <f>_xlfn.XLOOKUP(sales[[#This Row],[Product]],products[Product],products[Cost per box])*sales[[#This Row],[Boxes]]</f>
        <v>2117.61</v>
      </c>
      <c r="I7337" s="4">
        <f>sales[[#This Row],[Revenue]]-sales[[#This Row],[Cost]]</f>
        <v>1396.3899999999999</v>
      </c>
    </row>
    <row r="7338" spans="2:9" x14ac:dyDescent="0.25">
      <c r="B7338" t="s">
        <v>55</v>
      </c>
      <c r="C7338" t="s">
        <v>27</v>
      </c>
      <c r="D7338" t="s">
        <v>26</v>
      </c>
      <c r="E7338" s="1">
        <v>44558</v>
      </c>
      <c r="F7338" s="4">
        <v>6328</v>
      </c>
      <c r="G7338">
        <v>576</v>
      </c>
      <c r="H7338" s="3">
        <f>_xlfn.XLOOKUP(sales[[#This Row],[Product]],products[Product],products[Cost per box])*sales[[#This Row],[Boxes]]</f>
        <v>3703.68</v>
      </c>
      <c r="I7338" s="4">
        <f>sales[[#This Row],[Revenue]]-sales[[#This Row],[Cost]]</f>
        <v>2624.32</v>
      </c>
    </row>
    <row r="7339" spans="2:9" x14ac:dyDescent="0.25">
      <c r="B7339" t="s">
        <v>20</v>
      </c>
      <c r="C7339" t="s">
        <v>27</v>
      </c>
      <c r="D7339" t="s">
        <v>31</v>
      </c>
      <c r="E7339" s="1">
        <v>44558</v>
      </c>
      <c r="F7339" s="4">
        <v>1631</v>
      </c>
      <c r="G7339">
        <v>136</v>
      </c>
      <c r="H7339" s="3">
        <f>_xlfn.XLOOKUP(sales[[#This Row],[Product]],products[Product],products[Cost per box])*sales[[#This Row],[Boxes]]</f>
        <v>777.92</v>
      </c>
      <c r="I7339" s="4">
        <f>sales[[#This Row],[Revenue]]-sales[[#This Row],[Cost]]</f>
        <v>853.08</v>
      </c>
    </row>
    <row r="7340" spans="2:9" x14ac:dyDescent="0.25">
      <c r="B7340" t="s">
        <v>56</v>
      </c>
      <c r="C7340" t="s">
        <v>9</v>
      </c>
      <c r="D7340" t="s">
        <v>36</v>
      </c>
      <c r="E7340" s="1">
        <v>44558</v>
      </c>
      <c r="F7340" s="4">
        <v>553</v>
      </c>
      <c r="G7340">
        <v>70</v>
      </c>
      <c r="H7340" s="3">
        <f>_xlfn.XLOOKUP(sales[[#This Row],[Product]],products[Product],products[Cost per box])*sales[[#This Row],[Boxes]]</f>
        <v>352.8</v>
      </c>
      <c r="I7340" s="4">
        <f>sales[[#This Row],[Revenue]]-sales[[#This Row],[Cost]]</f>
        <v>200.2</v>
      </c>
    </row>
    <row r="7341" spans="2:9" x14ac:dyDescent="0.25">
      <c r="B7341" t="s">
        <v>46</v>
      </c>
      <c r="C7341" t="s">
        <v>27</v>
      </c>
      <c r="D7341" t="s">
        <v>22</v>
      </c>
      <c r="E7341" s="1">
        <v>44558</v>
      </c>
      <c r="F7341" s="4">
        <v>7651</v>
      </c>
      <c r="G7341">
        <v>840</v>
      </c>
      <c r="H7341" s="3">
        <f>_xlfn.XLOOKUP(sales[[#This Row],[Product]],products[Product],products[Cost per box])*sales[[#This Row],[Boxes]]</f>
        <v>6904.8</v>
      </c>
      <c r="I7341" s="4">
        <f>sales[[#This Row],[Revenue]]-sales[[#This Row],[Cost]]</f>
        <v>746.19999999999982</v>
      </c>
    </row>
    <row r="7342" spans="2:9" x14ac:dyDescent="0.25">
      <c r="B7342" t="s">
        <v>23</v>
      </c>
      <c r="C7342" t="s">
        <v>21</v>
      </c>
      <c r="D7342" t="s">
        <v>47</v>
      </c>
      <c r="E7342" s="1">
        <v>44558</v>
      </c>
      <c r="F7342" s="4">
        <v>2548</v>
      </c>
      <c r="G7342">
        <v>160</v>
      </c>
      <c r="H7342" s="3">
        <f>_xlfn.XLOOKUP(sales[[#This Row],[Product]],products[Product],products[Cost per box])*sales[[#This Row],[Boxes]]</f>
        <v>841.59999999999991</v>
      </c>
      <c r="I7342" s="4">
        <f>sales[[#This Row],[Revenue]]-sales[[#This Row],[Cost]]</f>
        <v>1706.4</v>
      </c>
    </row>
    <row r="7343" spans="2:9" x14ac:dyDescent="0.25">
      <c r="B7343" t="s">
        <v>32</v>
      </c>
      <c r="C7343" t="s">
        <v>21</v>
      </c>
      <c r="D7343" t="s">
        <v>22</v>
      </c>
      <c r="E7343" s="1">
        <v>44558</v>
      </c>
      <c r="F7343" s="4">
        <v>2114</v>
      </c>
      <c r="G7343">
        <v>235</v>
      </c>
      <c r="H7343" s="3">
        <f>_xlfn.XLOOKUP(sales[[#This Row],[Product]],products[Product],products[Cost per box])*sales[[#This Row],[Boxes]]</f>
        <v>1931.7</v>
      </c>
      <c r="I7343" s="4">
        <f>sales[[#This Row],[Revenue]]-sales[[#This Row],[Cost]]</f>
        <v>182.29999999999995</v>
      </c>
    </row>
    <row r="7344" spans="2:9" x14ac:dyDescent="0.25">
      <c r="B7344" t="s">
        <v>55</v>
      </c>
      <c r="C7344" t="s">
        <v>21</v>
      </c>
      <c r="D7344" t="s">
        <v>7</v>
      </c>
      <c r="E7344" s="1">
        <v>44558</v>
      </c>
      <c r="F7344" s="4">
        <v>2597</v>
      </c>
      <c r="G7344">
        <v>163</v>
      </c>
      <c r="H7344" s="3">
        <f>_xlfn.XLOOKUP(sales[[#This Row],[Product]],products[Product],products[Cost per box])*sales[[#This Row],[Boxes]]</f>
        <v>839.45</v>
      </c>
      <c r="I7344" s="4">
        <f>sales[[#This Row],[Revenue]]-sales[[#This Row],[Cost]]</f>
        <v>1757.55</v>
      </c>
    </row>
    <row r="7345" spans="2:9" x14ac:dyDescent="0.25">
      <c r="B7345" t="s">
        <v>37</v>
      </c>
      <c r="C7345" t="s">
        <v>21</v>
      </c>
      <c r="D7345" t="s">
        <v>36</v>
      </c>
      <c r="E7345" s="1">
        <v>44558</v>
      </c>
      <c r="F7345" s="4">
        <v>6846</v>
      </c>
      <c r="G7345">
        <v>980</v>
      </c>
      <c r="H7345" s="3">
        <f>_xlfn.XLOOKUP(sales[[#This Row],[Product]],products[Product],products[Cost per box])*sales[[#This Row],[Boxes]]</f>
        <v>4939.2</v>
      </c>
      <c r="I7345" s="4">
        <f>sales[[#This Row],[Revenue]]-sales[[#This Row],[Cost]]</f>
        <v>1906.8000000000002</v>
      </c>
    </row>
    <row r="7346" spans="2:9" x14ac:dyDescent="0.25">
      <c r="B7346" t="s">
        <v>40</v>
      </c>
      <c r="C7346" t="s">
        <v>6</v>
      </c>
      <c r="D7346" t="s">
        <v>12</v>
      </c>
      <c r="E7346" s="1">
        <v>44558</v>
      </c>
      <c r="F7346" s="4">
        <v>4389</v>
      </c>
      <c r="G7346">
        <v>293</v>
      </c>
      <c r="H7346" s="3">
        <f>_xlfn.XLOOKUP(sales[[#This Row],[Product]],products[Product],products[Cost per box])*sales[[#This Row],[Boxes]]</f>
        <v>2469.9899999999998</v>
      </c>
      <c r="I7346" s="4">
        <f>sales[[#This Row],[Revenue]]-sales[[#This Row],[Cost]]</f>
        <v>1919.0100000000002</v>
      </c>
    </row>
    <row r="7347" spans="2:9" x14ac:dyDescent="0.25">
      <c r="B7347" t="s">
        <v>55</v>
      </c>
      <c r="C7347" t="s">
        <v>6</v>
      </c>
      <c r="D7347" t="s">
        <v>19</v>
      </c>
      <c r="E7347" s="1">
        <v>44558</v>
      </c>
      <c r="F7347" s="4">
        <v>6657</v>
      </c>
      <c r="G7347">
        <v>392</v>
      </c>
      <c r="H7347" s="3">
        <f>_xlfn.XLOOKUP(sales[[#This Row],[Product]],products[Product],products[Cost per box])*sales[[#This Row],[Boxes]]</f>
        <v>4010.1600000000003</v>
      </c>
      <c r="I7347" s="4">
        <f>sales[[#This Row],[Revenue]]-sales[[#This Row],[Cost]]</f>
        <v>2646.8399999999997</v>
      </c>
    </row>
    <row r="7348" spans="2:9" x14ac:dyDescent="0.25">
      <c r="B7348" t="s">
        <v>41</v>
      </c>
      <c r="C7348" t="s">
        <v>27</v>
      </c>
      <c r="D7348" t="s">
        <v>48</v>
      </c>
      <c r="E7348" s="1">
        <v>44558</v>
      </c>
      <c r="F7348" s="4">
        <v>5110</v>
      </c>
      <c r="G7348">
        <v>197</v>
      </c>
      <c r="H7348" s="3">
        <f>_xlfn.XLOOKUP(sales[[#This Row],[Product]],products[Product],products[Cost per box])*sales[[#This Row],[Boxes]]</f>
        <v>1473.5600000000002</v>
      </c>
      <c r="I7348" s="4">
        <f>sales[[#This Row],[Revenue]]-sales[[#This Row],[Cost]]</f>
        <v>3636.4399999999996</v>
      </c>
    </row>
    <row r="7349" spans="2:9" x14ac:dyDescent="0.25">
      <c r="B7349" t="s">
        <v>23</v>
      </c>
      <c r="C7349" t="s">
        <v>11</v>
      </c>
      <c r="D7349" t="s">
        <v>26</v>
      </c>
      <c r="E7349" s="1">
        <v>44559</v>
      </c>
      <c r="F7349" s="4">
        <v>1491</v>
      </c>
      <c r="G7349">
        <v>125</v>
      </c>
      <c r="H7349" s="3">
        <f>_xlfn.XLOOKUP(sales[[#This Row],[Product]],products[Product],products[Cost per box])*sales[[#This Row],[Boxes]]</f>
        <v>803.75</v>
      </c>
      <c r="I7349" s="4">
        <f>sales[[#This Row],[Revenue]]-sales[[#This Row],[Cost]]</f>
        <v>687.25</v>
      </c>
    </row>
    <row r="7350" spans="2:9" x14ac:dyDescent="0.25">
      <c r="B7350" t="s">
        <v>13</v>
      </c>
      <c r="C7350" t="s">
        <v>6</v>
      </c>
      <c r="D7350" t="s">
        <v>47</v>
      </c>
      <c r="E7350" s="1">
        <v>44559</v>
      </c>
      <c r="F7350" s="4">
        <v>9079</v>
      </c>
      <c r="G7350">
        <v>606</v>
      </c>
      <c r="H7350" s="3">
        <f>_xlfn.XLOOKUP(sales[[#This Row],[Product]],products[Product],products[Cost per box])*sales[[#This Row],[Boxes]]</f>
        <v>3187.56</v>
      </c>
      <c r="I7350" s="4">
        <f>sales[[#This Row],[Revenue]]-sales[[#This Row],[Cost]]</f>
        <v>5891.4400000000005</v>
      </c>
    </row>
    <row r="7351" spans="2:9" x14ac:dyDescent="0.25">
      <c r="B7351" t="s">
        <v>25</v>
      </c>
      <c r="C7351" t="s">
        <v>6</v>
      </c>
      <c r="D7351" t="s">
        <v>44</v>
      </c>
      <c r="E7351" s="1">
        <v>44559</v>
      </c>
      <c r="F7351" s="4">
        <v>2499</v>
      </c>
      <c r="G7351">
        <v>109</v>
      </c>
      <c r="H7351" s="3">
        <f>_xlfn.XLOOKUP(sales[[#This Row],[Product]],products[Product],products[Cost per box])*sales[[#This Row],[Boxes]]</f>
        <v>1043.1300000000001</v>
      </c>
      <c r="I7351" s="4">
        <f>sales[[#This Row],[Revenue]]-sales[[#This Row],[Cost]]</f>
        <v>1455.87</v>
      </c>
    </row>
    <row r="7352" spans="2:9" x14ac:dyDescent="0.25">
      <c r="B7352" t="s">
        <v>37</v>
      </c>
      <c r="C7352" t="s">
        <v>16</v>
      </c>
      <c r="D7352" t="s">
        <v>38</v>
      </c>
      <c r="E7352" s="1">
        <v>44559</v>
      </c>
      <c r="F7352" s="4">
        <v>5096</v>
      </c>
      <c r="G7352">
        <v>204</v>
      </c>
      <c r="H7352" s="3">
        <f>_xlfn.XLOOKUP(sales[[#This Row],[Product]],products[Product],products[Cost per box])*sales[[#This Row],[Boxes]]</f>
        <v>2027.76</v>
      </c>
      <c r="I7352" s="4">
        <f>sales[[#This Row],[Revenue]]-sales[[#This Row],[Cost]]</f>
        <v>3068.24</v>
      </c>
    </row>
    <row r="7353" spans="2:9" x14ac:dyDescent="0.25">
      <c r="B7353" t="s">
        <v>29</v>
      </c>
      <c r="C7353" t="s">
        <v>9</v>
      </c>
      <c r="D7353" t="s">
        <v>14</v>
      </c>
      <c r="E7353" s="1">
        <v>44559</v>
      </c>
      <c r="F7353" s="4">
        <v>6020</v>
      </c>
      <c r="G7353">
        <v>980</v>
      </c>
      <c r="H7353" s="3">
        <f>_xlfn.XLOOKUP(sales[[#This Row],[Product]],products[Product],products[Cost per box])*sales[[#This Row],[Boxes]]</f>
        <v>6183.7999999999993</v>
      </c>
      <c r="I7353" s="4">
        <f>sales[[#This Row],[Revenue]]-sales[[#This Row],[Cost]]</f>
        <v>-163.79999999999927</v>
      </c>
    </row>
    <row r="7354" spans="2:9" x14ac:dyDescent="0.25">
      <c r="B7354" t="s">
        <v>55</v>
      </c>
      <c r="C7354" t="s">
        <v>11</v>
      </c>
      <c r="D7354" t="s">
        <v>38</v>
      </c>
      <c r="E7354" s="1">
        <v>44559</v>
      </c>
      <c r="F7354" s="4">
        <v>4662</v>
      </c>
      <c r="G7354">
        <v>180</v>
      </c>
      <c r="H7354" s="3">
        <f>_xlfn.XLOOKUP(sales[[#This Row],[Product]],products[Product],products[Cost per box])*sales[[#This Row],[Boxes]]</f>
        <v>1789.1999999999998</v>
      </c>
      <c r="I7354" s="4">
        <f>sales[[#This Row],[Revenue]]-sales[[#This Row],[Cost]]</f>
        <v>2872.8</v>
      </c>
    </row>
    <row r="7355" spans="2:9" x14ac:dyDescent="0.25">
      <c r="B7355" t="s">
        <v>53</v>
      </c>
      <c r="C7355" t="s">
        <v>9</v>
      </c>
      <c r="D7355" t="s">
        <v>22</v>
      </c>
      <c r="E7355" s="1">
        <v>44559</v>
      </c>
      <c r="F7355" s="4">
        <v>6678</v>
      </c>
      <c r="G7355">
        <v>668</v>
      </c>
      <c r="H7355" s="3">
        <f>_xlfn.XLOOKUP(sales[[#This Row],[Product]],products[Product],products[Cost per box])*sales[[#This Row],[Boxes]]</f>
        <v>5490.96</v>
      </c>
      <c r="I7355" s="4">
        <f>sales[[#This Row],[Revenue]]-sales[[#This Row],[Cost]]</f>
        <v>1187.04</v>
      </c>
    </row>
    <row r="7356" spans="2:9" x14ac:dyDescent="0.25">
      <c r="B7356" t="s">
        <v>20</v>
      </c>
      <c r="C7356" t="s">
        <v>6</v>
      </c>
      <c r="D7356" t="s">
        <v>52</v>
      </c>
      <c r="E7356" s="1">
        <v>44559</v>
      </c>
      <c r="F7356" s="4">
        <v>6615</v>
      </c>
      <c r="G7356">
        <v>662</v>
      </c>
      <c r="H7356" s="3">
        <f>_xlfn.XLOOKUP(sales[[#This Row],[Product]],products[Product],products[Cost per box])*sales[[#This Row],[Boxes]]</f>
        <v>2197.8399999999997</v>
      </c>
      <c r="I7356" s="4">
        <f>sales[[#This Row],[Revenue]]-sales[[#This Row],[Cost]]</f>
        <v>4417.16</v>
      </c>
    </row>
    <row r="7357" spans="2:9" x14ac:dyDescent="0.25">
      <c r="B7357" t="s">
        <v>41</v>
      </c>
      <c r="C7357" t="s">
        <v>9</v>
      </c>
      <c r="D7357" t="s">
        <v>14</v>
      </c>
      <c r="E7357" s="1">
        <v>44559</v>
      </c>
      <c r="F7357" s="4">
        <v>4900</v>
      </c>
      <c r="G7357">
        <v>700</v>
      </c>
      <c r="H7357" s="3">
        <f>_xlfn.XLOOKUP(sales[[#This Row],[Product]],products[Product],products[Cost per box])*sales[[#This Row],[Boxes]]</f>
        <v>4417</v>
      </c>
      <c r="I7357" s="4">
        <f>sales[[#This Row],[Revenue]]-sales[[#This Row],[Cost]]</f>
        <v>483</v>
      </c>
    </row>
    <row r="7358" spans="2:9" x14ac:dyDescent="0.25">
      <c r="B7358" t="s">
        <v>53</v>
      </c>
      <c r="C7358" t="s">
        <v>27</v>
      </c>
      <c r="D7358" t="s">
        <v>44</v>
      </c>
      <c r="E7358" s="1">
        <v>44559</v>
      </c>
      <c r="F7358" s="4">
        <v>2772</v>
      </c>
      <c r="G7358">
        <v>126</v>
      </c>
      <c r="H7358" s="3">
        <f>_xlfn.XLOOKUP(sales[[#This Row],[Product]],products[Product],products[Cost per box])*sales[[#This Row],[Boxes]]</f>
        <v>1205.82</v>
      </c>
      <c r="I7358" s="4">
        <f>sales[[#This Row],[Revenue]]-sales[[#This Row],[Cost]]</f>
        <v>1566.18</v>
      </c>
    </row>
    <row r="7359" spans="2:9" x14ac:dyDescent="0.25">
      <c r="B7359" t="s">
        <v>46</v>
      </c>
      <c r="C7359" t="s">
        <v>6</v>
      </c>
      <c r="D7359" t="s">
        <v>38</v>
      </c>
      <c r="E7359" s="1">
        <v>44559</v>
      </c>
      <c r="F7359" s="4">
        <v>1890</v>
      </c>
      <c r="G7359">
        <v>76</v>
      </c>
      <c r="H7359" s="3">
        <f>_xlfn.XLOOKUP(sales[[#This Row],[Product]],products[Product],products[Cost per box])*sales[[#This Row],[Boxes]]</f>
        <v>755.43999999999994</v>
      </c>
      <c r="I7359" s="4">
        <f>sales[[#This Row],[Revenue]]-sales[[#This Row],[Cost]]</f>
        <v>1134.56</v>
      </c>
    </row>
    <row r="7360" spans="2:9" x14ac:dyDescent="0.25">
      <c r="B7360" t="s">
        <v>8</v>
      </c>
      <c r="C7360" t="s">
        <v>6</v>
      </c>
      <c r="D7360" t="s">
        <v>50</v>
      </c>
      <c r="E7360" s="1">
        <v>44559</v>
      </c>
      <c r="F7360" s="4">
        <v>7329</v>
      </c>
      <c r="G7360">
        <v>319</v>
      </c>
      <c r="H7360" s="3">
        <f>_xlfn.XLOOKUP(sales[[#This Row],[Product]],products[Product],products[Cost per box])*sales[[#This Row],[Boxes]]</f>
        <v>3958.79</v>
      </c>
      <c r="I7360" s="4">
        <f>sales[[#This Row],[Revenue]]-sales[[#This Row],[Cost]]</f>
        <v>3370.21</v>
      </c>
    </row>
    <row r="7361" spans="2:9" x14ac:dyDescent="0.25">
      <c r="B7361" t="s">
        <v>33</v>
      </c>
      <c r="C7361" t="s">
        <v>16</v>
      </c>
      <c r="D7361" t="s">
        <v>44</v>
      </c>
      <c r="E7361" s="1">
        <v>44559</v>
      </c>
      <c r="F7361" s="4">
        <v>266</v>
      </c>
      <c r="G7361">
        <v>12</v>
      </c>
      <c r="H7361" s="3">
        <f>_xlfn.XLOOKUP(sales[[#This Row],[Product]],products[Product],products[Cost per box])*sales[[#This Row],[Boxes]]</f>
        <v>114.84</v>
      </c>
      <c r="I7361" s="4">
        <f>sales[[#This Row],[Revenue]]-sales[[#This Row],[Cost]]</f>
        <v>151.16</v>
      </c>
    </row>
    <row r="7362" spans="2:9" x14ac:dyDescent="0.25">
      <c r="B7362" t="s">
        <v>15</v>
      </c>
      <c r="C7362" t="s">
        <v>9</v>
      </c>
      <c r="D7362" t="s">
        <v>31</v>
      </c>
      <c r="E7362" s="1">
        <v>44559</v>
      </c>
      <c r="F7362" s="4">
        <v>21</v>
      </c>
      <c r="G7362">
        <v>2</v>
      </c>
      <c r="H7362" s="3">
        <f>_xlfn.XLOOKUP(sales[[#This Row],[Product]],products[Product],products[Cost per box])*sales[[#This Row],[Boxes]]</f>
        <v>11.44</v>
      </c>
      <c r="I7362" s="4">
        <f>sales[[#This Row],[Revenue]]-sales[[#This Row],[Cost]]</f>
        <v>9.56</v>
      </c>
    </row>
    <row r="7363" spans="2:9" x14ac:dyDescent="0.25">
      <c r="B7363" t="s">
        <v>51</v>
      </c>
      <c r="C7363" t="s">
        <v>27</v>
      </c>
      <c r="D7363" t="s">
        <v>22</v>
      </c>
      <c r="E7363" s="1">
        <v>44559</v>
      </c>
      <c r="F7363" s="4">
        <v>2891</v>
      </c>
      <c r="G7363">
        <v>362</v>
      </c>
      <c r="H7363" s="3">
        <f>_xlfn.XLOOKUP(sales[[#This Row],[Product]],products[Product],products[Cost per box])*sales[[#This Row],[Boxes]]</f>
        <v>2975.6400000000003</v>
      </c>
      <c r="I7363" s="4">
        <f>sales[[#This Row],[Revenue]]-sales[[#This Row],[Cost]]</f>
        <v>-84.640000000000327</v>
      </c>
    </row>
    <row r="7364" spans="2:9" x14ac:dyDescent="0.25">
      <c r="B7364" t="s">
        <v>23</v>
      </c>
      <c r="C7364" t="s">
        <v>16</v>
      </c>
      <c r="D7364" t="s">
        <v>36</v>
      </c>
      <c r="E7364" s="1">
        <v>44559</v>
      </c>
      <c r="F7364" s="4">
        <v>21007</v>
      </c>
      <c r="G7364">
        <v>3010</v>
      </c>
      <c r="H7364" s="3">
        <f>_xlfn.XLOOKUP(sales[[#This Row],[Product]],products[Product],products[Cost per box])*sales[[#This Row],[Boxes]]</f>
        <v>15170.4</v>
      </c>
      <c r="I7364" s="4">
        <f>sales[[#This Row],[Revenue]]-sales[[#This Row],[Cost]]</f>
        <v>5836.6</v>
      </c>
    </row>
    <row r="7365" spans="2:9" x14ac:dyDescent="0.25">
      <c r="B7365" t="s">
        <v>29</v>
      </c>
      <c r="C7365" t="s">
        <v>27</v>
      </c>
      <c r="D7365" t="s">
        <v>28</v>
      </c>
      <c r="E7365" s="1">
        <v>44559</v>
      </c>
      <c r="F7365" s="4">
        <v>6391</v>
      </c>
      <c r="G7365">
        <v>910</v>
      </c>
      <c r="H7365" s="3">
        <f>_xlfn.XLOOKUP(sales[[#This Row],[Product]],products[Product],products[Cost per box])*sales[[#This Row],[Boxes]]</f>
        <v>2511.6</v>
      </c>
      <c r="I7365" s="4">
        <f>sales[[#This Row],[Revenue]]-sales[[#This Row],[Cost]]</f>
        <v>3879.4</v>
      </c>
    </row>
    <row r="7366" spans="2:9" x14ac:dyDescent="0.25">
      <c r="B7366" t="s">
        <v>39</v>
      </c>
      <c r="C7366" t="s">
        <v>9</v>
      </c>
      <c r="D7366" t="s">
        <v>26</v>
      </c>
      <c r="E7366" s="1">
        <v>44559</v>
      </c>
      <c r="F7366" s="4">
        <v>3024</v>
      </c>
      <c r="G7366">
        <v>252</v>
      </c>
      <c r="H7366" s="3">
        <f>_xlfn.XLOOKUP(sales[[#This Row],[Product]],products[Product],products[Cost per box])*sales[[#This Row],[Boxes]]</f>
        <v>1620.36</v>
      </c>
      <c r="I7366" s="4">
        <f>sales[[#This Row],[Revenue]]-sales[[#This Row],[Cost]]</f>
        <v>1403.64</v>
      </c>
    </row>
    <row r="7367" spans="2:9" x14ac:dyDescent="0.25">
      <c r="B7367" t="s">
        <v>23</v>
      </c>
      <c r="C7367" t="s">
        <v>16</v>
      </c>
      <c r="D7367" t="s">
        <v>45</v>
      </c>
      <c r="E7367" s="1">
        <v>44559</v>
      </c>
      <c r="F7367" s="4">
        <v>15057</v>
      </c>
      <c r="G7367">
        <v>685</v>
      </c>
      <c r="H7367" s="3">
        <f>_xlfn.XLOOKUP(sales[[#This Row],[Product]],products[Product],products[Cost per box])*sales[[#This Row],[Boxes]]</f>
        <v>5295.05</v>
      </c>
      <c r="I7367" s="4">
        <f>sales[[#This Row],[Revenue]]-sales[[#This Row],[Cost]]</f>
        <v>9761.9500000000007</v>
      </c>
    </row>
    <row r="7368" spans="2:9" x14ac:dyDescent="0.25">
      <c r="B7368" t="s">
        <v>33</v>
      </c>
      <c r="C7368" t="s">
        <v>6</v>
      </c>
      <c r="D7368" t="s">
        <v>31</v>
      </c>
      <c r="E7368" s="1">
        <v>44559</v>
      </c>
      <c r="F7368" s="4">
        <v>7546</v>
      </c>
      <c r="G7368">
        <v>629</v>
      </c>
      <c r="H7368" s="3">
        <f>_xlfn.XLOOKUP(sales[[#This Row],[Product]],products[Product],products[Cost per box])*sales[[#This Row],[Boxes]]</f>
        <v>3597.8799999999997</v>
      </c>
      <c r="I7368" s="4">
        <f>sales[[#This Row],[Revenue]]-sales[[#This Row],[Cost]]</f>
        <v>3948.1200000000003</v>
      </c>
    </row>
    <row r="7369" spans="2:9" x14ac:dyDescent="0.25">
      <c r="B7369" t="s">
        <v>55</v>
      </c>
      <c r="C7369" t="s">
        <v>16</v>
      </c>
      <c r="D7369" t="s">
        <v>50</v>
      </c>
      <c r="E7369" s="1">
        <v>44559</v>
      </c>
      <c r="F7369" s="4">
        <v>1498</v>
      </c>
      <c r="G7369">
        <v>63</v>
      </c>
      <c r="H7369" s="3">
        <f>_xlfn.XLOOKUP(sales[[#This Row],[Product]],products[Product],products[Cost per box])*sales[[#This Row],[Boxes]]</f>
        <v>781.83</v>
      </c>
      <c r="I7369" s="4">
        <f>sales[[#This Row],[Revenue]]-sales[[#This Row],[Cost]]</f>
        <v>716.17</v>
      </c>
    </row>
    <row r="7370" spans="2:9" x14ac:dyDescent="0.25">
      <c r="B7370" t="s">
        <v>56</v>
      </c>
      <c r="C7370" t="s">
        <v>11</v>
      </c>
      <c r="D7370" t="s">
        <v>31</v>
      </c>
      <c r="E7370" s="1">
        <v>44559</v>
      </c>
      <c r="F7370" s="4">
        <v>19509</v>
      </c>
      <c r="G7370">
        <v>1610</v>
      </c>
      <c r="H7370" s="3">
        <f>_xlfn.XLOOKUP(sales[[#This Row],[Product]],products[Product],products[Cost per box])*sales[[#This Row],[Boxes]]</f>
        <v>9209.1999999999989</v>
      </c>
      <c r="I7370" s="4">
        <f>sales[[#This Row],[Revenue]]-sales[[#This Row],[Cost]]</f>
        <v>10299.800000000001</v>
      </c>
    </row>
    <row r="7371" spans="2:9" x14ac:dyDescent="0.25">
      <c r="B7371" t="s">
        <v>37</v>
      </c>
      <c r="C7371" t="s">
        <v>9</v>
      </c>
      <c r="D7371" t="s">
        <v>35</v>
      </c>
      <c r="E7371" s="1">
        <v>44559</v>
      </c>
      <c r="F7371" s="4">
        <v>13741</v>
      </c>
      <c r="G7371">
        <v>700</v>
      </c>
      <c r="H7371" s="3">
        <f>_xlfn.XLOOKUP(sales[[#This Row],[Product]],products[Product],products[Cost per box])*sales[[#This Row],[Boxes]]</f>
        <v>1855</v>
      </c>
      <c r="I7371" s="4">
        <f>sales[[#This Row],[Revenue]]-sales[[#This Row],[Cost]]</f>
        <v>11886</v>
      </c>
    </row>
    <row r="7372" spans="2:9" x14ac:dyDescent="0.25">
      <c r="B7372" t="s">
        <v>8</v>
      </c>
      <c r="C7372" t="s">
        <v>27</v>
      </c>
      <c r="D7372" t="s">
        <v>38</v>
      </c>
      <c r="E7372" s="1">
        <v>44559</v>
      </c>
      <c r="F7372" s="4">
        <v>1365</v>
      </c>
      <c r="G7372">
        <v>51</v>
      </c>
      <c r="H7372" s="3">
        <f>_xlfn.XLOOKUP(sales[[#This Row],[Product]],products[Product],products[Cost per box])*sales[[#This Row],[Boxes]]</f>
        <v>506.94</v>
      </c>
      <c r="I7372" s="4">
        <f>sales[[#This Row],[Revenue]]-sales[[#This Row],[Cost]]</f>
        <v>858.06</v>
      </c>
    </row>
    <row r="7373" spans="2:9" x14ac:dyDescent="0.25">
      <c r="B7373" t="s">
        <v>8</v>
      </c>
      <c r="C7373" t="s">
        <v>6</v>
      </c>
      <c r="D7373" t="s">
        <v>43</v>
      </c>
      <c r="E7373" s="1">
        <v>44559</v>
      </c>
      <c r="F7373" s="4">
        <v>9422</v>
      </c>
      <c r="G7373">
        <v>429</v>
      </c>
      <c r="H7373" s="3">
        <f>_xlfn.XLOOKUP(sales[[#This Row],[Product]],products[Product],products[Cost per box])*sales[[#This Row],[Boxes]]</f>
        <v>1651.65</v>
      </c>
      <c r="I7373" s="4">
        <f>sales[[#This Row],[Revenue]]-sales[[#This Row],[Cost]]</f>
        <v>7770.35</v>
      </c>
    </row>
    <row r="7374" spans="2:9" x14ac:dyDescent="0.25">
      <c r="B7374" t="s">
        <v>49</v>
      </c>
      <c r="C7374" t="s">
        <v>6</v>
      </c>
      <c r="D7374" t="s">
        <v>12</v>
      </c>
      <c r="E7374" s="1">
        <v>44559</v>
      </c>
      <c r="F7374" s="4">
        <v>7630</v>
      </c>
      <c r="G7374">
        <v>449</v>
      </c>
      <c r="H7374" s="3">
        <f>_xlfn.XLOOKUP(sales[[#This Row],[Product]],products[Product],products[Cost per box])*sales[[#This Row],[Boxes]]</f>
        <v>3785.0699999999997</v>
      </c>
      <c r="I7374" s="4">
        <f>sales[[#This Row],[Revenue]]-sales[[#This Row],[Cost]]</f>
        <v>3844.9300000000003</v>
      </c>
    </row>
    <row r="7375" spans="2:9" x14ac:dyDescent="0.25">
      <c r="B7375" t="s">
        <v>10</v>
      </c>
      <c r="C7375" t="s">
        <v>21</v>
      </c>
      <c r="D7375" t="s">
        <v>14</v>
      </c>
      <c r="E7375" s="1">
        <v>44559</v>
      </c>
      <c r="F7375" s="4">
        <v>3486</v>
      </c>
      <c r="G7375">
        <v>498</v>
      </c>
      <c r="H7375" s="3">
        <f>_xlfn.XLOOKUP(sales[[#This Row],[Product]],products[Product],products[Cost per box])*sales[[#This Row],[Boxes]]</f>
        <v>3142.3799999999997</v>
      </c>
      <c r="I7375" s="4">
        <f>sales[[#This Row],[Revenue]]-sales[[#This Row],[Cost]]</f>
        <v>343.62000000000035</v>
      </c>
    </row>
    <row r="7376" spans="2:9" x14ac:dyDescent="0.25">
      <c r="B7376" t="s">
        <v>56</v>
      </c>
      <c r="C7376" t="s">
        <v>27</v>
      </c>
      <c r="D7376" t="s">
        <v>44</v>
      </c>
      <c r="E7376" s="1">
        <v>44559</v>
      </c>
      <c r="F7376" s="4">
        <v>1967</v>
      </c>
      <c r="G7376">
        <v>90</v>
      </c>
      <c r="H7376" s="3">
        <f>_xlfn.XLOOKUP(sales[[#This Row],[Product]],products[Product],products[Cost per box])*sales[[#This Row],[Boxes]]</f>
        <v>861.30000000000007</v>
      </c>
      <c r="I7376" s="4">
        <f>sales[[#This Row],[Revenue]]-sales[[#This Row],[Cost]]</f>
        <v>1105.6999999999998</v>
      </c>
    </row>
    <row r="7377" spans="2:9" x14ac:dyDescent="0.25">
      <c r="B7377" t="s">
        <v>40</v>
      </c>
      <c r="C7377" t="s">
        <v>9</v>
      </c>
      <c r="D7377" t="s">
        <v>31</v>
      </c>
      <c r="E7377" s="1">
        <v>44559</v>
      </c>
      <c r="F7377" s="4">
        <v>4732</v>
      </c>
      <c r="G7377">
        <v>338</v>
      </c>
      <c r="H7377" s="3">
        <f>_xlfn.XLOOKUP(sales[[#This Row],[Product]],products[Product],products[Cost per box])*sales[[#This Row],[Boxes]]</f>
        <v>1933.36</v>
      </c>
      <c r="I7377" s="4">
        <f>sales[[#This Row],[Revenue]]-sales[[#This Row],[Cost]]</f>
        <v>2798.6400000000003</v>
      </c>
    </row>
    <row r="7378" spans="2:9" x14ac:dyDescent="0.25">
      <c r="B7378" t="s">
        <v>33</v>
      </c>
      <c r="C7378" t="s">
        <v>9</v>
      </c>
      <c r="D7378" t="s">
        <v>31</v>
      </c>
      <c r="E7378" s="1">
        <v>44559</v>
      </c>
      <c r="F7378" s="4">
        <v>1792</v>
      </c>
      <c r="G7378">
        <v>150</v>
      </c>
      <c r="H7378" s="3">
        <f>_xlfn.XLOOKUP(sales[[#This Row],[Product]],products[Product],products[Cost per box])*sales[[#This Row],[Boxes]]</f>
        <v>858</v>
      </c>
      <c r="I7378" s="4">
        <f>sales[[#This Row],[Revenue]]-sales[[#This Row],[Cost]]</f>
        <v>934</v>
      </c>
    </row>
    <row r="7379" spans="2:9" x14ac:dyDescent="0.25">
      <c r="B7379" t="s">
        <v>33</v>
      </c>
      <c r="C7379" t="s">
        <v>6</v>
      </c>
      <c r="D7379" t="s">
        <v>14</v>
      </c>
      <c r="E7379" s="1">
        <v>44559</v>
      </c>
      <c r="F7379" s="4">
        <v>9212</v>
      </c>
      <c r="G7379">
        <v>1540</v>
      </c>
      <c r="H7379" s="3">
        <f>_xlfn.XLOOKUP(sales[[#This Row],[Product]],products[Product],products[Cost per box])*sales[[#This Row],[Boxes]]</f>
        <v>9717.4</v>
      </c>
      <c r="I7379" s="4">
        <f>sales[[#This Row],[Revenue]]-sales[[#This Row],[Cost]]</f>
        <v>-505.39999999999964</v>
      </c>
    </row>
    <row r="7380" spans="2:9" x14ac:dyDescent="0.25">
      <c r="B7380" t="s">
        <v>10</v>
      </c>
      <c r="C7380" t="s">
        <v>6</v>
      </c>
      <c r="D7380" t="s">
        <v>35</v>
      </c>
      <c r="E7380" s="1">
        <v>44559</v>
      </c>
      <c r="F7380" s="4">
        <v>8036</v>
      </c>
      <c r="G7380">
        <v>473</v>
      </c>
      <c r="H7380" s="3">
        <f>_xlfn.XLOOKUP(sales[[#This Row],[Product]],products[Product],products[Cost per box])*sales[[#This Row],[Boxes]]</f>
        <v>1253.45</v>
      </c>
      <c r="I7380" s="4">
        <f>sales[[#This Row],[Revenue]]-sales[[#This Row],[Cost]]</f>
        <v>6782.55</v>
      </c>
    </row>
    <row r="7381" spans="2:9" x14ac:dyDescent="0.25">
      <c r="B7381" t="s">
        <v>23</v>
      </c>
      <c r="C7381" t="s">
        <v>6</v>
      </c>
      <c r="D7381" t="s">
        <v>30</v>
      </c>
      <c r="E7381" s="1">
        <v>44559</v>
      </c>
      <c r="F7381" s="4">
        <v>2009</v>
      </c>
      <c r="G7381">
        <v>101</v>
      </c>
      <c r="H7381" s="3">
        <f>_xlfn.XLOOKUP(sales[[#This Row],[Product]],products[Product],products[Cost per box])*sales[[#This Row],[Boxes]]</f>
        <v>371.68</v>
      </c>
      <c r="I7381" s="4">
        <f>sales[[#This Row],[Revenue]]-sales[[#This Row],[Cost]]</f>
        <v>1637.32</v>
      </c>
    </row>
    <row r="7382" spans="2:9" x14ac:dyDescent="0.25">
      <c r="B7382" t="s">
        <v>57</v>
      </c>
      <c r="C7382" t="s">
        <v>21</v>
      </c>
      <c r="D7382" t="s">
        <v>17</v>
      </c>
      <c r="E7382" s="1">
        <v>44559</v>
      </c>
      <c r="F7382" s="4">
        <v>847</v>
      </c>
      <c r="G7382">
        <v>39</v>
      </c>
      <c r="H7382" s="3">
        <f>_xlfn.XLOOKUP(sales[[#This Row],[Product]],products[Product],products[Cost per box])*sales[[#This Row],[Boxes]]</f>
        <v>265.2</v>
      </c>
      <c r="I7382" s="4">
        <f>sales[[#This Row],[Revenue]]-sales[[#This Row],[Cost]]</f>
        <v>581.79999999999995</v>
      </c>
    </row>
    <row r="7383" spans="2:9" x14ac:dyDescent="0.25">
      <c r="B7383" t="s">
        <v>18</v>
      </c>
      <c r="C7383" t="s">
        <v>9</v>
      </c>
      <c r="D7383" t="s">
        <v>26</v>
      </c>
      <c r="E7383" s="1">
        <v>44559</v>
      </c>
      <c r="F7383" s="4">
        <v>4907</v>
      </c>
      <c r="G7383">
        <v>409</v>
      </c>
      <c r="H7383" s="3">
        <f>_xlfn.XLOOKUP(sales[[#This Row],[Product]],products[Product],products[Cost per box])*sales[[#This Row],[Boxes]]</f>
        <v>2629.87</v>
      </c>
      <c r="I7383" s="4">
        <f>sales[[#This Row],[Revenue]]-sales[[#This Row],[Cost]]</f>
        <v>2277.13</v>
      </c>
    </row>
    <row r="7384" spans="2:9" x14ac:dyDescent="0.25">
      <c r="B7384" t="s">
        <v>53</v>
      </c>
      <c r="C7384" t="s">
        <v>6</v>
      </c>
      <c r="D7384" t="s">
        <v>14</v>
      </c>
      <c r="E7384" s="1">
        <v>44559</v>
      </c>
      <c r="F7384" s="4">
        <v>3374</v>
      </c>
      <c r="G7384">
        <v>482</v>
      </c>
      <c r="H7384" s="3">
        <f>_xlfn.XLOOKUP(sales[[#This Row],[Product]],products[Product],products[Cost per box])*sales[[#This Row],[Boxes]]</f>
        <v>3041.4199999999996</v>
      </c>
      <c r="I7384" s="4">
        <f>sales[[#This Row],[Revenue]]-sales[[#This Row],[Cost]]</f>
        <v>332.58000000000038</v>
      </c>
    </row>
    <row r="7385" spans="2:9" x14ac:dyDescent="0.25">
      <c r="B7385" t="s">
        <v>8</v>
      </c>
      <c r="C7385" t="s">
        <v>27</v>
      </c>
      <c r="D7385" t="s">
        <v>52</v>
      </c>
      <c r="E7385" s="1">
        <v>44559</v>
      </c>
      <c r="F7385" s="4">
        <v>7063</v>
      </c>
      <c r="G7385">
        <v>643</v>
      </c>
      <c r="H7385" s="3">
        <f>_xlfn.XLOOKUP(sales[[#This Row],[Product]],products[Product],products[Cost per box])*sales[[#This Row],[Boxes]]</f>
        <v>2134.7599999999998</v>
      </c>
      <c r="I7385" s="4">
        <f>sales[[#This Row],[Revenue]]-sales[[#This Row],[Cost]]</f>
        <v>4928.24</v>
      </c>
    </row>
    <row r="7386" spans="2:9" x14ac:dyDescent="0.25">
      <c r="B7386" t="s">
        <v>57</v>
      </c>
      <c r="C7386" t="s">
        <v>9</v>
      </c>
      <c r="D7386" t="s">
        <v>14</v>
      </c>
      <c r="E7386" s="1">
        <v>44559</v>
      </c>
      <c r="F7386" s="4">
        <v>9310</v>
      </c>
      <c r="G7386">
        <v>1190</v>
      </c>
      <c r="H7386" s="3">
        <f>_xlfn.XLOOKUP(sales[[#This Row],[Product]],products[Product],products[Cost per box])*sales[[#This Row],[Boxes]]</f>
        <v>7508.9</v>
      </c>
      <c r="I7386" s="4">
        <f>sales[[#This Row],[Revenue]]-sales[[#This Row],[Cost]]</f>
        <v>1801.1000000000004</v>
      </c>
    </row>
    <row r="7387" spans="2:9" x14ac:dyDescent="0.25">
      <c r="B7387" t="s">
        <v>8</v>
      </c>
      <c r="C7387" t="s">
        <v>11</v>
      </c>
      <c r="D7387" t="s">
        <v>24</v>
      </c>
      <c r="E7387" s="1">
        <v>44559</v>
      </c>
      <c r="F7387" s="4">
        <v>4543</v>
      </c>
      <c r="G7387">
        <v>253</v>
      </c>
      <c r="H7387" s="3">
        <f>_xlfn.XLOOKUP(sales[[#This Row],[Product]],products[Product],products[Cost per box])*sales[[#This Row],[Boxes]]</f>
        <v>2659.0299999999997</v>
      </c>
      <c r="I7387" s="4">
        <f>sales[[#This Row],[Revenue]]-sales[[#This Row],[Cost]]</f>
        <v>1883.9700000000003</v>
      </c>
    </row>
    <row r="7388" spans="2:9" x14ac:dyDescent="0.25">
      <c r="B7388" t="s">
        <v>25</v>
      </c>
      <c r="C7388" t="s">
        <v>16</v>
      </c>
      <c r="D7388" t="s">
        <v>47</v>
      </c>
      <c r="E7388" s="1">
        <v>44559</v>
      </c>
      <c r="F7388" s="4">
        <v>5754</v>
      </c>
      <c r="G7388">
        <v>339</v>
      </c>
      <c r="H7388" s="3">
        <f>_xlfn.XLOOKUP(sales[[#This Row],[Product]],products[Product],products[Cost per box])*sales[[#This Row],[Boxes]]</f>
        <v>1783.1399999999999</v>
      </c>
      <c r="I7388" s="4">
        <f>sales[[#This Row],[Revenue]]-sales[[#This Row],[Cost]]</f>
        <v>3970.86</v>
      </c>
    </row>
    <row r="7389" spans="2:9" x14ac:dyDescent="0.25">
      <c r="B7389" t="s">
        <v>57</v>
      </c>
      <c r="C7389" t="s">
        <v>16</v>
      </c>
      <c r="D7389" t="s">
        <v>36</v>
      </c>
      <c r="E7389" s="1">
        <v>44559</v>
      </c>
      <c r="F7389" s="4">
        <v>7441</v>
      </c>
      <c r="G7389">
        <v>1050</v>
      </c>
      <c r="H7389" s="3">
        <f>_xlfn.XLOOKUP(sales[[#This Row],[Product]],products[Product],products[Cost per box])*sales[[#This Row],[Boxes]]</f>
        <v>5292</v>
      </c>
      <c r="I7389" s="4">
        <f>sales[[#This Row],[Revenue]]-sales[[#This Row],[Cost]]</f>
        <v>2149</v>
      </c>
    </row>
    <row r="7390" spans="2:9" x14ac:dyDescent="0.25">
      <c r="B7390" t="s">
        <v>55</v>
      </c>
      <c r="C7390" t="s">
        <v>11</v>
      </c>
      <c r="D7390" t="s">
        <v>45</v>
      </c>
      <c r="E7390" s="1">
        <v>44559</v>
      </c>
      <c r="F7390" s="4">
        <v>938</v>
      </c>
      <c r="G7390">
        <v>41</v>
      </c>
      <c r="H7390" s="3">
        <f>_xlfn.XLOOKUP(sales[[#This Row],[Product]],products[Product],products[Cost per box])*sales[[#This Row],[Boxes]]</f>
        <v>316.93</v>
      </c>
      <c r="I7390" s="4">
        <f>sales[[#This Row],[Revenue]]-sales[[#This Row],[Cost]]</f>
        <v>621.06999999999994</v>
      </c>
    </row>
    <row r="7391" spans="2:9" x14ac:dyDescent="0.25">
      <c r="B7391" t="s">
        <v>13</v>
      </c>
      <c r="C7391" t="s">
        <v>6</v>
      </c>
      <c r="D7391" t="s">
        <v>7</v>
      </c>
      <c r="E7391" s="1">
        <v>44559</v>
      </c>
      <c r="F7391" s="4">
        <v>1764</v>
      </c>
      <c r="G7391">
        <v>118</v>
      </c>
      <c r="H7391" s="3">
        <f>_xlfn.XLOOKUP(sales[[#This Row],[Product]],products[Product],products[Cost per box])*sales[[#This Row],[Boxes]]</f>
        <v>607.70000000000005</v>
      </c>
      <c r="I7391" s="4">
        <f>sales[[#This Row],[Revenue]]-sales[[#This Row],[Cost]]</f>
        <v>1156.3</v>
      </c>
    </row>
    <row r="7392" spans="2:9" x14ac:dyDescent="0.25">
      <c r="B7392" t="s">
        <v>46</v>
      </c>
      <c r="C7392" t="s">
        <v>27</v>
      </c>
      <c r="D7392" t="s">
        <v>28</v>
      </c>
      <c r="E7392" s="1">
        <v>44559</v>
      </c>
      <c r="F7392" s="4">
        <v>5999</v>
      </c>
      <c r="G7392">
        <v>980</v>
      </c>
      <c r="H7392" s="3">
        <f>_xlfn.XLOOKUP(sales[[#This Row],[Product]],products[Product],products[Cost per box])*sales[[#This Row],[Boxes]]</f>
        <v>2704.7999999999997</v>
      </c>
      <c r="I7392" s="4">
        <f>sales[[#This Row],[Revenue]]-sales[[#This Row],[Cost]]</f>
        <v>3294.2000000000003</v>
      </c>
    </row>
    <row r="7393" spans="2:9" x14ac:dyDescent="0.25">
      <c r="B7393" t="s">
        <v>32</v>
      </c>
      <c r="C7393" t="s">
        <v>11</v>
      </c>
      <c r="D7393" t="s">
        <v>36</v>
      </c>
      <c r="E7393" s="1">
        <v>44559</v>
      </c>
      <c r="F7393" s="4">
        <v>3668</v>
      </c>
      <c r="G7393">
        <v>459</v>
      </c>
      <c r="H7393" s="3">
        <f>_xlfn.XLOOKUP(sales[[#This Row],[Product]],products[Product],products[Cost per box])*sales[[#This Row],[Boxes]]</f>
        <v>2313.36</v>
      </c>
      <c r="I7393" s="4">
        <f>sales[[#This Row],[Revenue]]-sales[[#This Row],[Cost]]</f>
        <v>1354.6399999999999</v>
      </c>
    </row>
    <row r="7394" spans="2:9" x14ac:dyDescent="0.25">
      <c r="B7394" t="s">
        <v>20</v>
      </c>
      <c r="C7394" t="s">
        <v>6</v>
      </c>
      <c r="D7394" t="s">
        <v>44</v>
      </c>
      <c r="E7394" s="1">
        <v>44559</v>
      </c>
      <c r="F7394" s="4">
        <v>2184</v>
      </c>
      <c r="G7394">
        <v>100</v>
      </c>
      <c r="H7394" s="3">
        <f>_xlfn.XLOOKUP(sales[[#This Row],[Product]],products[Product],products[Cost per box])*sales[[#This Row],[Boxes]]</f>
        <v>957</v>
      </c>
      <c r="I7394" s="4">
        <f>sales[[#This Row],[Revenue]]-sales[[#This Row],[Cost]]</f>
        <v>1227</v>
      </c>
    </row>
    <row r="7395" spans="2:9" x14ac:dyDescent="0.25">
      <c r="B7395" t="s">
        <v>51</v>
      </c>
      <c r="C7395" t="s">
        <v>27</v>
      </c>
      <c r="D7395" t="s">
        <v>30</v>
      </c>
      <c r="E7395" s="1">
        <v>44559</v>
      </c>
      <c r="F7395" s="4">
        <v>2870</v>
      </c>
      <c r="G7395">
        <v>160</v>
      </c>
      <c r="H7395" s="3">
        <f>_xlfn.XLOOKUP(sales[[#This Row],[Product]],products[Product],products[Cost per box])*sales[[#This Row],[Boxes]]</f>
        <v>588.80000000000007</v>
      </c>
      <c r="I7395" s="4">
        <f>sales[[#This Row],[Revenue]]-sales[[#This Row],[Cost]]</f>
        <v>2281.1999999999998</v>
      </c>
    </row>
    <row r="7396" spans="2:9" x14ac:dyDescent="0.25">
      <c r="B7396" t="s">
        <v>54</v>
      </c>
      <c r="C7396" t="s">
        <v>9</v>
      </c>
      <c r="D7396" t="s">
        <v>45</v>
      </c>
      <c r="E7396" s="1">
        <v>44559</v>
      </c>
      <c r="F7396" s="4">
        <v>5635</v>
      </c>
      <c r="G7396">
        <v>235</v>
      </c>
      <c r="H7396" s="3">
        <f>_xlfn.XLOOKUP(sales[[#This Row],[Product]],products[Product],products[Cost per box])*sales[[#This Row],[Boxes]]</f>
        <v>1816.5500000000002</v>
      </c>
      <c r="I7396" s="4">
        <f>sales[[#This Row],[Revenue]]-sales[[#This Row],[Cost]]</f>
        <v>3818.45</v>
      </c>
    </row>
    <row r="7397" spans="2:9" x14ac:dyDescent="0.25">
      <c r="B7397" t="s">
        <v>56</v>
      </c>
      <c r="C7397" t="s">
        <v>16</v>
      </c>
      <c r="D7397" t="s">
        <v>45</v>
      </c>
      <c r="E7397" s="1">
        <v>44559</v>
      </c>
      <c r="F7397" s="4">
        <v>602</v>
      </c>
      <c r="G7397">
        <v>27</v>
      </c>
      <c r="H7397" s="3">
        <f>_xlfn.XLOOKUP(sales[[#This Row],[Product]],products[Product],products[Cost per box])*sales[[#This Row],[Boxes]]</f>
        <v>208.71</v>
      </c>
      <c r="I7397" s="4">
        <f>sales[[#This Row],[Revenue]]-sales[[#This Row],[Cost]]</f>
        <v>393.28999999999996</v>
      </c>
    </row>
    <row r="7398" spans="2:9" x14ac:dyDescent="0.25">
      <c r="B7398" t="s">
        <v>32</v>
      </c>
      <c r="C7398" t="s">
        <v>16</v>
      </c>
      <c r="D7398" t="s">
        <v>17</v>
      </c>
      <c r="E7398" s="1">
        <v>44559</v>
      </c>
      <c r="F7398" s="4">
        <v>798</v>
      </c>
      <c r="G7398">
        <v>37</v>
      </c>
      <c r="H7398" s="3">
        <f>_xlfn.XLOOKUP(sales[[#This Row],[Product]],products[Product],products[Cost per box])*sales[[#This Row],[Boxes]]</f>
        <v>251.6</v>
      </c>
      <c r="I7398" s="4">
        <f>sales[[#This Row],[Revenue]]-sales[[#This Row],[Cost]]</f>
        <v>546.4</v>
      </c>
    </row>
    <row r="7399" spans="2:9" x14ac:dyDescent="0.25">
      <c r="B7399" t="s">
        <v>5</v>
      </c>
      <c r="C7399" t="s">
        <v>11</v>
      </c>
      <c r="D7399" t="s">
        <v>48</v>
      </c>
      <c r="E7399" s="1">
        <v>44559</v>
      </c>
      <c r="F7399" s="4">
        <v>1694</v>
      </c>
      <c r="G7399">
        <v>63</v>
      </c>
      <c r="H7399" s="3">
        <f>_xlfn.XLOOKUP(sales[[#This Row],[Product]],products[Product],products[Cost per box])*sales[[#This Row],[Boxes]]</f>
        <v>471.24</v>
      </c>
      <c r="I7399" s="4">
        <f>sales[[#This Row],[Revenue]]-sales[[#This Row],[Cost]]</f>
        <v>1222.76</v>
      </c>
    </row>
    <row r="7400" spans="2:9" x14ac:dyDescent="0.25">
      <c r="B7400" t="s">
        <v>29</v>
      </c>
      <c r="C7400" t="s">
        <v>11</v>
      </c>
      <c r="D7400" t="s">
        <v>36</v>
      </c>
      <c r="E7400" s="1">
        <v>44559</v>
      </c>
      <c r="F7400" s="4">
        <v>7798</v>
      </c>
      <c r="G7400">
        <v>980</v>
      </c>
      <c r="H7400" s="3">
        <f>_xlfn.XLOOKUP(sales[[#This Row],[Product]],products[Product],products[Cost per box])*sales[[#This Row],[Boxes]]</f>
        <v>4939.2</v>
      </c>
      <c r="I7400" s="4">
        <f>sales[[#This Row],[Revenue]]-sales[[#This Row],[Cost]]</f>
        <v>2858.8</v>
      </c>
    </row>
    <row r="7401" spans="2:9" x14ac:dyDescent="0.25">
      <c r="B7401" t="s">
        <v>15</v>
      </c>
      <c r="C7401" t="s">
        <v>16</v>
      </c>
      <c r="D7401" t="s">
        <v>19</v>
      </c>
      <c r="E7401" s="1">
        <v>44559</v>
      </c>
      <c r="F7401" s="4">
        <v>1372</v>
      </c>
      <c r="G7401">
        <v>81</v>
      </c>
      <c r="H7401" s="3">
        <f>_xlfn.XLOOKUP(sales[[#This Row],[Product]],products[Product],products[Cost per box])*sales[[#This Row],[Boxes]]</f>
        <v>828.63</v>
      </c>
      <c r="I7401" s="4">
        <f>sales[[#This Row],[Revenue]]-sales[[#This Row],[Cost]]</f>
        <v>543.37</v>
      </c>
    </row>
    <row r="7402" spans="2:9" x14ac:dyDescent="0.25">
      <c r="B7402" t="s">
        <v>56</v>
      </c>
      <c r="C7402" t="s">
        <v>6</v>
      </c>
      <c r="D7402" t="s">
        <v>50</v>
      </c>
      <c r="E7402" s="1">
        <v>44559</v>
      </c>
      <c r="F7402" s="4">
        <v>11102</v>
      </c>
      <c r="G7402">
        <v>483</v>
      </c>
      <c r="H7402" s="3">
        <f>_xlfn.XLOOKUP(sales[[#This Row],[Product]],products[Product],products[Cost per box])*sales[[#This Row],[Boxes]]</f>
        <v>5994.03</v>
      </c>
      <c r="I7402" s="4">
        <f>sales[[#This Row],[Revenue]]-sales[[#This Row],[Cost]]</f>
        <v>5107.97</v>
      </c>
    </row>
    <row r="7403" spans="2:9" x14ac:dyDescent="0.25">
      <c r="B7403" t="s">
        <v>23</v>
      </c>
      <c r="C7403" t="s">
        <v>27</v>
      </c>
      <c r="D7403" t="s">
        <v>52</v>
      </c>
      <c r="E7403" s="1">
        <v>44559</v>
      </c>
      <c r="F7403" s="4">
        <v>5397</v>
      </c>
      <c r="G7403">
        <v>540</v>
      </c>
      <c r="H7403" s="3">
        <f>_xlfn.XLOOKUP(sales[[#This Row],[Product]],products[Product],products[Cost per box])*sales[[#This Row],[Boxes]]</f>
        <v>1792.8</v>
      </c>
      <c r="I7403" s="4">
        <f>sales[[#This Row],[Revenue]]-sales[[#This Row],[Cost]]</f>
        <v>3604.2</v>
      </c>
    </row>
    <row r="7404" spans="2:9" x14ac:dyDescent="0.25">
      <c r="B7404" t="s">
        <v>54</v>
      </c>
      <c r="C7404" t="s">
        <v>9</v>
      </c>
      <c r="D7404" t="s">
        <v>48</v>
      </c>
      <c r="E7404" s="1">
        <v>44559</v>
      </c>
      <c r="F7404" s="4">
        <v>1778</v>
      </c>
      <c r="G7404">
        <v>69</v>
      </c>
      <c r="H7404" s="3">
        <f>_xlfn.XLOOKUP(sales[[#This Row],[Product]],products[Product],products[Cost per box])*sales[[#This Row],[Boxes]]</f>
        <v>516.12</v>
      </c>
      <c r="I7404" s="4">
        <f>sales[[#This Row],[Revenue]]-sales[[#This Row],[Cost]]</f>
        <v>1261.8800000000001</v>
      </c>
    </row>
    <row r="7405" spans="2:9" x14ac:dyDescent="0.25">
      <c r="B7405" t="s">
        <v>40</v>
      </c>
      <c r="C7405" t="s">
        <v>9</v>
      </c>
      <c r="D7405" t="s">
        <v>22</v>
      </c>
      <c r="E7405" s="1">
        <v>44559</v>
      </c>
      <c r="F7405" s="4">
        <v>3374</v>
      </c>
      <c r="G7405">
        <v>338</v>
      </c>
      <c r="H7405" s="3">
        <f>_xlfn.XLOOKUP(sales[[#This Row],[Product]],products[Product],products[Cost per box])*sales[[#This Row],[Boxes]]</f>
        <v>2778.36</v>
      </c>
      <c r="I7405" s="4">
        <f>sales[[#This Row],[Revenue]]-sales[[#This Row],[Cost]]</f>
        <v>595.63999999999987</v>
      </c>
    </row>
    <row r="7406" spans="2:9" x14ac:dyDescent="0.25">
      <c r="B7406" t="s">
        <v>46</v>
      </c>
      <c r="C7406" t="s">
        <v>21</v>
      </c>
      <c r="D7406" t="s">
        <v>28</v>
      </c>
      <c r="E7406" s="1">
        <v>44559</v>
      </c>
      <c r="F7406" s="4">
        <v>8022</v>
      </c>
      <c r="G7406">
        <v>1120</v>
      </c>
      <c r="H7406" s="3">
        <f>_xlfn.XLOOKUP(sales[[#This Row],[Product]],products[Product],products[Cost per box])*sales[[#This Row],[Boxes]]</f>
        <v>3091.2</v>
      </c>
      <c r="I7406" s="4">
        <f>sales[[#This Row],[Revenue]]-sales[[#This Row],[Cost]]</f>
        <v>4930.8</v>
      </c>
    </row>
    <row r="7407" spans="2:9" x14ac:dyDescent="0.25">
      <c r="B7407" t="s">
        <v>39</v>
      </c>
      <c r="C7407" t="s">
        <v>9</v>
      </c>
      <c r="D7407" t="s">
        <v>31</v>
      </c>
      <c r="E7407" s="1">
        <v>44559</v>
      </c>
      <c r="F7407" s="4">
        <v>8071</v>
      </c>
      <c r="G7407">
        <v>577</v>
      </c>
      <c r="H7407" s="3">
        <f>_xlfn.XLOOKUP(sales[[#This Row],[Product]],products[Product],products[Cost per box])*sales[[#This Row],[Boxes]]</f>
        <v>3300.44</v>
      </c>
      <c r="I7407" s="4">
        <f>sales[[#This Row],[Revenue]]-sales[[#This Row],[Cost]]</f>
        <v>4770.5599999999995</v>
      </c>
    </row>
    <row r="7408" spans="2:9" x14ac:dyDescent="0.25">
      <c r="B7408" t="s">
        <v>29</v>
      </c>
      <c r="C7408" t="s">
        <v>27</v>
      </c>
      <c r="D7408" t="s">
        <v>47</v>
      </c>
      <c r="E7408" s="1">
        <v>44560</v>
      </c>
      <c r="F7408" s="4">
        <v>3465</v>
      </c>
      <c r="G7408">
        <v>231</v>
      </c>
      <c r="H7408" s="3">
        <f>_xlfn.XLOOKUP(sales[[#This Row],[Product]],products[Product],products[Cost per box])*sales[[#This Row],[Boxes]]</f>
        <v>1215.06</v>
      </c>
      <c r="I7408" s="4">
        <f>sales[[#This Row],[Revenue]]-sales[[#This Row],[Cost]]</f>
        <v>2249.94</v>
      </c>
    </row>
    <row r="7409" spans="2:9" x14ac:dyDescent="0.25">
      <c r="B7409" t="s">
        <v>39</v>
      </c>
      <c r="C7409" t="s">
        <v>6</v>
      </c>
      <c r="D7409" t="s">
        <v>19</v>
      </c>
      <c r="E7409" s="1">
        <v>44560</v>
      </c>
      <c r="F7409" s="4">
        <v>8960</v>
      </c>
      <c r="G7409">
        <v>560</v>
      </c>
      <c r="H7409" s="3">
        <f>_xlfn.XLOOKUP(sales[[#This Row],[Product]],products[Product],products[Cost per box])*sales[[#This Row],[Boxes]]</f>
        <v>5728.8</v>
      </c>
      <c r="I7409" s="4">
        <f>sales[[#This Row],[Revenue]]-sales[[#This Row],[Cost]]</f>
        <v>3231.2</v>
      </c>
    </row>
    <row r="7410" spans="2:9" x14ac:dyDescent="0.25">
      <c r="B7410" t="s">
        <v>15</v>
      </c>
      <c r="C7410" t="s">
        <v>6</v>
      </c>
      <c r="D7410" t="s">
        <v>47</v>
      </c>
      <c r="E7410" s="1">
        <v>44560</v>
      </c>
      <c r="F7410" s="4">
        <v>11438</v>
      </c>
      <c r="G7410">
        <v>770</v>
      </c>
      <c r="H7410" s="3">
        <f>_xlfn.XLOOKUP(sales[[#This Row],[Product]],products[Product],products[Cost per box])*sales[[#This Row],[Boxes]]</f>
        <v>4050.2</v>
      </c>
      <c r="I7410" s="4">
        <f>sales[[#This Row],[Revenue]]-sales[[#This Row],[Cost]]</f>
        <v>7387.8</v>
      </c>
    </row>
    <row r="7411" spans="2:9" x14ac:dyDescent="0.25">
      <c r="B7411" t="s">
        <v>8</v>
      </c>
      <c r="C7411" t="s">
        <v>11</v>
      </c>
      <c r="D7411" t="s">
        <v>17</v>
      </c>
      <c r="E7411" s="1">
        <v>44560</v>
      </c>
      <c r="F7411" s="4">
        <v>8624</v>
      </c>
      <c r="G7411">
        <v>375</v>
      </c>
      <c r="H7411" s="3">
        <f>_xlfn.XLOOKUP(sales[[#This Row],[Product]],products[Product],products[Cost per box])*sales[[#This Row],[Boxes]]</f>
        <v>2550</v>
      </c>
      <c r="I7411" s="4">
        <f>sales[[#This Row],[Revenue]]-sales[[#This Row],[Cost]]</f>
        <v>6074</v>
      </c>
    </row>
    <row r="7412" spans="2:9" x14ac:dyDescent="0.25">
      <c r="B7412" t="s">
        <v>25</v>
      </c>
      <c r="C7412" t="s">
        <v>9</v>
      </c>
      <c r="D7412" t="s">
        <v>24</v>
      </c>
      <c r="E7412" s="1">
        <v>44560</v>
      </c>
      <c r="F7412" s="4">
        <v>7021</v>
      </c>
      <c r="G7412">
        <v>391</v>
      </c>
      <c r="H7412" s="3">
        <f>_xlfn.XLOOKUP(sales[[#This Row],[Product]],products[Product],products[Cost per box])*sales[[#This Row],[Boxes]]</f>
        <v>4109.41</v>
      </c>
      <c r="I7412" s="4">
        <f>sales[[#This Row],[Revenue]]-sales[[#This Row],[Cost]]</f>
        <v>2911.59</v>
      </c>
    </row>
    <row r="7413" spans="2:9" x14ac:dyDescent="0.25">
      <c r="B7413" t="s">
        <v>25</v>
      </c>
      <c r="C7413" t="s">
        <v>27</v>
      </c>
      <c r="D7413" t="s">
        <v>7</v>
      </c>
      <c r="E7413" s="1">
        <v>44560</v>
      </c>
      <c r="F7413" s="4">
        <v>3934</v>
      </c>
      <c r="G7413">
        <v>281</v>
      </c>
      <c r="H7413" s="3">
        <f>_xlfn.XLOOKUP(sales[[#This Row],[Product]],products[Product],products[Cost per box])*sales[[#This Row],[Boxes]]</f>
        <v>1447.15</v>
      </c>
      <c r="I7413" s="4">
        <f>sales[[#This Row],[Revenue]]-sales[[#This Row],[Cost]]</f>
        <v>2486.85</v>
      </c>
    </row>
    <row r="7414" spans="2:9" x14ac:dyDescent="0.25">
      <c r="B7414" t="s">
        <v>54</v>
      </c>
      <c r="C7414" t="s">
        <v>11</v>
      </c>
      <c r="D7414" t="s">
        <v>17</v>
      </c>
      <c r="E7414" s="1">
        <v>44560</v>
      </c>
      <c r="F7414" s="4">
        <v>8575</v>
      </c>
      <c r="G7414">
        <v>409</v>
      </c>
      <c r="H7414" s="3">
        <f>_xlfn.XLOOKUP(sales[[#This Row],[Product]],products[Product],products[Cost per box])*sales[[#This Row],[Boxes]]</f>
        <v>2781.2</v>
      </c>
      <c r="I7414" s="4">
        <f>sales[[#This Row],[Revenue]]-sales[[#This Row],[Cost]]</f>
        <v>5793.8</v>
      </c>
    </row>
    <row r="7415" spans="2:9" x14ac:dyDescent="0.25">
      <c r="B7415" t="s">
        <v>32</v>
      </c>
      <c r="C7415" t="s">
        <v>6</v>
      </c>
      <c r="D7415" t="s">
        <v>26</v>
      </c>
      <c r="E7415" s="1">
        <v>44560</v>
      </c>
      <c r="F7415" s="4">
        <v>2842</v>
      </c>
      <c r="G7415">
        <v>237</v>
      </c>
      <c r="H7415" s="3">
        <f>_xlfn.XLOOKUP(sales[[#This Row],[Product]],products[Product],products[Cost per box])*sales[[#This Row],[Boxes]]</f>
        <v>1523.9099999999999</v>
      </c>
      <c r="I7415" s="4">
        <f>sales[[#This Row],[Revenue]]-sales[[#This Row],[Cost]]</f>
        <v>1318.0900000000001</v>
      </c>
    </row>
    <row r="7416" spans="2:9" x14ac:dyDescent="0.25">
      <c r="B7416" t="s">
        <v>41</v>
      </c>
      <c r="C7416" t="s">
        <v>9</v>
      </c>
      <c r="D7416" t="s">
        <v>17</v>
      </c>
      <c r="E7416" s="1">
        <v>44560</v>
      </c>
      <c r="F7416" s="4">
        <v>4368</v>
      </c>
      <c r="G7416">
        <v>208</v>
      </c>
      <c r="H7416" s="3">
        <f>_xlfn.XLOOKUP(sales[[#This Row],[Product]],products[Product],products[Cost per box])*sales[[#This Row],[Boxes]]</f>
        <v>1414.3999999999999</v>
      </c>
      <c r="I7416" s="4">
        <f>sales[[#This Row],[Revenue]]-sales[[#This Row],[Cost]]</f>
        <v>2953.6000000000004</v>
      </c>
    </row>
    <row r="7417" spans="2:9" x14ac:dyDescent="0.25">
      <c r="B7417" t="s">
        <v>51</v>
      </c>
      <c r="C7417" t="s">
        <v>27</v>
      </c>
      <c r="D7417" t="s">
        <v>12</v>
      </c>
      <c r="E7417" s="1">
        <v>44560</v>
      </c>
      <c r="F7417" s="4">
        <v>553</v>
      </c>
      <c r="G7417">
        <v>35</v>
      </c>
      <c r="H7417" s="3">
        <f>_xlfn.XLOOKUP(sales[[#This Row],[Product]],products[Product],products[Cost per box])*sales[[#This Row],[Boxes]]</f>
        <v>295.05</v>
      </c>
      <c r="I7417" s="4">
        <f>sales[[#This Row],[Revenue]]-sales[[#This Row],[Cost]]</f>
        <v>257.95</v>
      </c>
    </row>
    <row r="7418" spans="2:9" x14ac:dyDescent="0.25">
      <c r="B7418" t="s">
        <v>40</v>
      </c>
      <c r="C7418" t="s">
        <v>11</v>
      </c>
      <c r="D7418" t="s">
        <v>45</v>
      </c>
      <c r="E7418" s="1">
        <v>44560</v>
      </c>
      <c r="F7418" s="4">
        <v>7609</v>
      </c>
      <c r="G7418">
        <v>346</v>
      </c>
      <c r="H7418" s="3">
        <f>_xlfn.XLOOKUP(sales[[#This Row],[Product]],products[Product],products[Cost per box])*sales[[#This Row],[Boxes]]</f>
        <v>2674.58</v>
      </c>
      <c r="I7418" s="4">
        <f>sales[[#This Row],[Revenue]]-sales[[#This Row],[Cost]]</f>
        <v>4934.42</v>
      </c>
    </row>
    <row r="7419" spans="2:9" x14ac:dyDescent="0.25">
      <c r="B7419" t="s">
        <v>55</v>
      </c>
      <c r="C7419" t="s">
        <v>9</v>
      </c>
      <c r="D7419" t="s">
        <v>14</v>
      </c>
      <c r="E7419" s="1">
        <v>44560</v>
      </c>
      <c r="F7419" s="4">
        <v>644</v>
      </c>
      <c r="G7419">
        <v>81</v>
      </c>
      <c r="H7419" s="3">
        <f>_xlfn.XLOOKUP(sales[[#This Row],[Product]],products[Product],products[Cost per box])*sales[[#This Row],[Boxes]]</f>
        <v>511.10999999999996</v>
      </c>
      <c r="I7419" s="4">
        <f>sales[[#This Row],[Revenue]]-sales[[#This Row],[Cost]]</f>
        <v>132.89000000000004</v>
      </c>
    </row>
    <row r="7420" spans="2:9" x14ac:dyDescent="0.25">
      <c r="B7420" t="s">
        <v>29</v>
      </c>
      <c r="C7420" t="s">
        <v>27</v>
      </c>
      <c r="D7420" t="s">
        <v>31</v>
      </c>
      <c r="E7420" s="1">
        <v>44560</v>
      </c>
      <c r="F7420" s="4">
        <v>12726</v>
      </c>
      <c r="G7420">
        <v>1050</v>
      </c>
      <c r="H7420" s="3">
        <f>_xlfn.XLOOKUP(sales[[#This Row],[Product]],products[Product],products[Cost per box])*sales[[#This Row],[Boxes]]</f>
        <v>6006</v>
      </c>
      <c r="I7420" s="4">
        <f>sales[[#This Row],[Revenue]]-sales[[#This Row],[Cost]]</f>
        <v>6720</v>
      </c>
    </row>
    <row r="7421" spans="2:9" x14ac:dyDescent="0.25">
      <c r="B7421" t="s">
        <v>49</v>
      </c>
      <c r="C7421" t="s">
        <v>11</v>
      </c>
      <c r="D7421" t="s">
        <v>52</v>
      </c>
      <c r="E7421" s="1">
        <v>44560</v>
      </c>
      <c r="F7421" s="4">
        <v>2639</v>
      </c>
      <c r="G7421">
        <v>220</v>
      </c>
      <c r="H7421" s="3">
        <f>_xlfn.XLOOKUP(sales[[#This Row],[Product]],products[Product],products[Cost per box])*sales[[#This Row],[Boxes]]</f>
        <v>730.4</v>
      </c>
      <c r="I7421" s="4">
        <f>sales[[#This Row],[Revenue]]-sales[[#This Row],[Cost]]</f>
        <v>1908.6</v>
      </c>
    </row>
    <row r="7422" spans="2:9" x14ac:dyDescent="0.25">
      <c r="B7422" t="s">
        <v>40</v>
      </c>
      <c r="C7422" t="s">
        <v>11</v>
      </c>
      <c r="D7422" t="s">
        <v>28</v>
      </c>
      <c r="E7422" s="1">
        <v>44560</v>
      </c>
      <c r="F7422" s="4">
        <v>8701</v>
      </c>
      <c r="G7422">
        <v>1120</v>
      </c>
      <c r="H7422" s="3">
        <f>_xlfn.XLOOKUP(sales[[#This Row],[Product]],products[Product],products[Cost per box])*sales[[#This Row],[Boxes]]</f>
        <v>3091.2</v>
      </c>
      <c r="I7422" s="4">
        <f>sales[[#This Row],[Revenue]]-sales[[#This Row],[Cost]]</f>
        <v>5609.8</v>
      </c>
    </row>
    <row r="7423" spans="2:9" x14ac:dyDescent="0.25">
      <c r="B7423" t="s">
        <v>39</v>
      </c>
      <c r="C7423" t="s">
        <v>6</v>
      </c>
      <c r="D7423" t="s">
        <v>17</v>
      </c>
      <c r="E7423" s="1">
        <v>44560</v>
      </c>
      <c r="F7423" s="4">
        <v>35</v>
      </c>
      <c r="G7423">
        <v>2</v>
      </c>
      <c r="H7423" s="3">
        <f>_xlfn.XLOOKUP(sales[[#This Row],[Product]],products[Product],products[Cost per box])*sales[[#This Row],[Boxes]]</f>
        <v>13.6</v>
      </c>
      <c r="I7423" s="4">
        <f>sales[[#This Row],[Revenue]]-sales[[#This Row],[Cost]]</f>
        <v>21.4</v>
      </c>
    </row>
    <row r="7424" spans="2:9" x14ac:dyDescent="0.25">
      <c r="B7424" t="s">
        <v>56</v>
      </c>
      <c r="C7424" t="s">
        <v>9</v>
      </c>
      <c r="D7424" t="s">
        <v>43</v>
      </c>
      <c r="E7424" s="1">
        <v>44560</v>
      </c>
      <c r="F7424" s="4">
        <v>2506</v>
      </c>
      <c r="G7424">
        <v>120</v>
      </c>
      <c r="H7424" s="3">
        <f>_xlfn.XLOOKUP(sales[[#This Row],[Product]],products[Product],products[Cost per box])*sales[[#This Row],[Boxes]]</f>
        <v>462</v>
      </c>
      <c r="I7424" s="4">
        <f>sales[[#This Row],[Revenue]]-sales[[#This Row],[Cost]]</f>
        <v>2044</v>
      </c>
    </row>
    <row r="7425" spans="2:9" x14ac:dyDescent="0.25">
      <c r="B7425" t="s">
        <v>40</v>
      </c>
      <c r="C7425" t="s">
        <v>11</v>
      </c>
      <c r="D7425" t="s">
        <v>44</v>
      </c>
      <c r="E7425" s="1">
        <v>44560</v>
      </c>
      <c r="F7425" s="4">
        <v>13783</v>
      </c>
      <c r="G7425">
        <v>600</v>
      </c>
      <c r="H7425" s="3">
        <f>_xlfn.XLOOKUP(sales[[#This Row],[Product]],products[Product],products[Cost per box])*sales[[#This Row],[Boxes]]</f>
        <v>5742</v>
      </c>
      <c r="I7425" s="4">
        <f>sales[[#This Row],[Revenue]]-sales[[#This Row],[Cost]]</f>
        <v>8041</v>
      </c>
    </row>
    <row r="7426" spans="2:9" x14ac:dyDescent="0.25">
      <c r="B7426" t="s">
        <v>13</v>
      </c>
      <c r="C7426" t="s">
        <v>27</v>
      </c>
      <c r="D7426" t="s">
        <v>48</v>
      </c>
      <c r="E7426" s="1">
        <v>44560</v>
      </c>
      <c r="F7426" s="4">
        <v>8988</v>
      </c>
      <c r="G7426">
        <v>346</v>
      </c>
      <c r="H7426" s="3">
        <f>_xlfn.XLOOKUP(sales[[#This Row],[Product]],products[Product],products[Cost per box])*sales[[#This Row],[Boxes]]</f>
        <v>2588.08</v>
      </c>
      <c r="I7426" s="4">
        <f>sales[[#This Row],[Revenue]]-sales[[#This Row],[Cost]]</f>
        <v>6399.92</v>
      </c>
    </row>
    <row r="7427" spans="2:9" x14ac:dyDescent="0.25">
      <c r="B7427" t="s">
        <v>49</v>
      </c>
      <c r="C7427" t="s">
        <v>27</v>
      </c>
      <c r="D7427" t="s">
        <v>24</v>
      </c>
      <c r="E7427" s="1">
        <v>44560</v>
      </c>
      <c r="F7427" s="4">
        <v>13909</v>
      </c>
      <c r="G7427">
        <v>770</v>
      </c>
      <c r="H7427" s="3">
        <f>_xlfn.XLOOKUP(sales[[#This Row],[Product]],products[Product],products[Cost per box])*sales[[#This Row],[Boxes]]</f>
        <v>8092.7</v>
      </c>
      <c r="I7427" s="4">
        <f>sales[[#This Row],[Revenue]]-sales[[#This Row],[Cost]]</f>
        <v>5816.3</v>
      </c>
    </row>
    <row r="7428" spans="2:9" x14ac:dyDescent="0.25">
      <c r="B7428" t="s">
        <v>34</v>
      </c>
      <c r="C7428" t="s">
        <v>9</v>
      </c>
      <c r="D7428" t="s">
        <v>22</v>
      </c>
      <c r="E7428" s="1">
        <v>44560</v>
      </c>
      <c r="F7428" s="4">
        <v>1869</v>
      </c>
      <c r="G7428">
        <v>208</v>
      </c>
      <c r="H7428" s="3">
        <f>_xlfn.XLOOKUP(sales[[#This Row],[Product]],products[Product],products[Cost per box])*sales[[#This Row],[Boxes]]</f>
        <v>1709.7600000000002</v>
      </c>
      <c r="I7428" s="4">
        <f>sales[[#This Row],[Revenue]]-sales[[#This Row],[Cost]]</f>
        <v>159.23999999999978</v>
      </c>
    </row>
    <row r="7429" spans="2:9" x14ac:dyDescent="0.25">
      <c r="B7429" t="s">
        <v>32</v>
      </c>
      <c r="C7429" t="s">
        <v>27</v>
      </c>
      <c r="D7429" t="s">
        <v>19</v>
      </c>
      <c r="E7429" s="1">
        <v>44560</v>
      </c>
      <c r="F7429" s="4">
        <v>3787</v>
      </c>
      <c r="G7429">
        <v>211</v>
      </c>
      <c r="H7429" s="3">
        <f>_xlfn.XLOOKUP(sales[[#This Row],[Product]],products[Product],products[Cost per box])*sales[[#This Row],[Boxes]]</f>
        <v>2158.5300000000002</v>
      </c>
      <c r="I7429" s="4">
        <f>sales[[#This Row],[Revenue]]-sales[[#This Row],[Cost]]</f>
        <v>1628.4699999999998</v>
      </c>
    </row>
    <row r="7430" spans="2:9" x14ac:dyDescent="0.25">
      <c r="B7430" t="s">
        <v>57</v>
      </c>
      <c r="C7430" t="s">
        <v>27</v>
      </c>
      <c r="D7430" t="s">
        <v>17</v>
      </c>
      <c r="E7430" s="1">
        <v>44560</v>
      </c>
      <c r="F7430" s="4">
        <v>770</v>
      </c>
      <c r="G7430">
        <v>37</v>
      </c>
      <c r="H7430" s="3">
        <f>_xlfn.XLOOKUP(sales[[#This Row],[Product]],products[Product],products[Cost per box])*sales[[#This Row],[Boxes]]</f>
        <v>251.6</v>
      </c>
      <c r="I7430" s="4">
        <f>sales[[#This Row],[Revenue]]-sales[[#This Row],[Cost]]</f>
        <v>518.4</v>
      </c>
    </row>
    <row r="7431" spans="2:9" x14ac:dyDescent="0.25">
      <c r="B7431" t="s">
        <v>41</v>
      </c>
      <c r="C7431" t="s">
        <v>27</v>
      </c>
      <c r="D7431" t="s">
        <v>35</v>
      </c>
      <c r="E7431" s="1">
        <v>44560</v>
      </c>
      <c r="F7431" s="4">
        <v>15379</v>
      </c>
      <c r="G7431">
        <v>840</v>
      </c>
      <c r="H7431" s="3">
        <f>_xlfn.XLOOKUP(sales[[#This Row],[Product]],products[Product],products[Cost per box])*sales[[#This Row],[Boxes]]</f>
        <v>2226</v>
      </c>
      <c r="I7431" s="4">
        <f>sales[[#This Row],[Revenue]]-sales[[#This Row],[Cost]]</f>
        <v>13153</v>
      </c>
    </row>
    <row r="7432" spans="2:9" x14ac:dyDescent="0.25">
      <c r="B7432" t="s">
        <v>57</v>
      </c>
      <c r="C7432" t="s">
        <v>21</v>
      </c>
      <c r="D7432" t="s">
        <v>12</v>
      </c>
      <c r="E7432" s="1">
        <v>44560</v>
      </c>
      <c r="F7432" s="4">
        <v>4886</v>
      </c>
      <c r="G7432">
        <v>288</v>
      </c>
      <c r="H7432" s="3">
        <f>_xlfn.XLOOKUP(sales[[#This Row],[Product]],products[Product],products[Cost per box])*sales[[#This Row],[Boxes]]</f>
        <v>2427.84</v>
      </c>
      <c r="I7432" s="4">
        <f>sales[[#This Row],[Revenue]]-sales[[#This Row],[Cost]]</f>
        <v>2458.16</v>
      </c>
    </row>
    <row r="7433" spans="2:9" x14ac:dyDescent="0.25">
      <c r="B7433" t="s">
        <v>5</v>
      </c>
      <c r="C7433" t="s">
        <v>27</v>
      </c>
      <c r="D7433" t="s">
        <v>44</v>
      </c>
      <c r="E7433" s="1">
        <v>44560</v>
      </c>
      <c r="F7433" s="4">
        <v>7644</v>
      </c>
      <c r="G7433">
        <v>333</v>
      </c>
      <c r="H7433" s="3">
        <f>_xlfn.XLOOKUP(sales[[#This Row],[Product]],products[Product],products[Cost per box])*sales[[#This Row],[Boxes]]</f>
        <v>3186.81</v>
      </c>
      <c r="I7433" s="4">
        <f>sales[[#This Row],[Revenue]]-sales[[#This Row],[Cost]]</f>
        <v>4457.1900000000005</v>
      </c>
    </row>
    <row r="7434" spans="2:9" x14ac:dyDescent="0.25">
      <c r="B7434" t="s">
        <v>46</v>
      </c>
      <c r="C7434" t="s">
        <v>21</v>
      </c>
      <c r="D7434" t="s">
        <v>7</v>
      </c>
      <c r="E7434" s="1">
        <v>44560</v>
      </c>
      <c r="F7434" s="4">
        <v>6279</v>
      </c>
      <c r="G7434">
        <v>393</v>
      </c>
      <c r="H7434" s="3">
        <f>_xlfn.XLOOKUP(sales[[#This Row],[Product]],products[Product],products[Cost per box])*sales[[#This Row],[Boxes]]</f>
        <v>2023.95</v>
      </c>
      <c r="I7434" s="4">
        <f>sales[[#This Row],[Revenue]]-sales[[#This Row],[Cost]]</f>
        <v>4255.05</v>
      </c>
    </row>
    <row r="7435" spans="2:9" x14ac:dyDescent="0.25">
      <c r="B7435" t="s">
        <v>37</v>
      </c>
      <c r="C7435" t="s">
        <v>9</v>
      </c>
      <c r="D7435" t="s">
        <v>52</v>
      </c>
      <c r="E7435" s="1">
        <v>44560</v>
      </c>
      <c r="F7435" s="4">
        <v>13923</v>
      </c>
      <c r="G7435">
        <v>1260</v>
      </c>
      <c r="H7435" s="3">
        <f>_xlfn.XLOOKUP(sales[[#This Row],[Product]],products[Product],products[Cost per box])*sales[[#This Row],[Boxes]]</f>
        <v>4183.2</v>
      </c>
      <c r="I7435" s="4">
        <f>sales[[#This Row],[Revenue]]-sales[[#This Row],[Cost]]</f>
        <v>9739.7999999999993</v>
      </c>
    </row>
    <row r="7436" spans="2:9" x14ac:dyDescent="0.25">
      <c r="B7436" t="s">
        <v>20</v>
      </c>
      <c r="C7436" t="s">
        <v>21</v>
      </c>
      <c r="D7436" t="s">
        <v>12</v>
      </c>
      <c r="E7436" s="1">
        <v>44560</v>
      </c>
      <c r="F7436" s="4">
        <v>1428</v>
      </c>
      <c r="G7436">
        <v>84</v>
      </c>
      <c r="H7436" s="3">
        <f>_xlfn.XLOOKUP(sales[[#This Row],[Product]],products[Product],products[Cost per box])*sales[[#This Row],[Boxes]]</f>
        <v>708.12</v>
      </c>
      <c r="I7436" s="4">
        <f>sales[[#This Row],[Revenue]]-sales[[#This Row],[Cost]]</f>
        <v>719.88</v>
      </c>
    </row>
    <row r="7437" spans="2:9" x14ac:dyDescent="0.25">
      <c r="B7437" t="s">
        <v>29</v>
      </c>
      <c r="C7437" t="s">
        <v>27</v>
      </c>
      <c r="D7437" t="s">
        <v>52</v>
      </c>
      <c r="E7437" s="1">
        <v>44560</v>
      </c>
      <c r="F7437" s="4">
        <v>3969</v>
      </c>
      <c r="G7437">
        <v>397</v>
      </c>
      <c r="H7437" s="3">
        <f>_xlfn.XLOOKUP(sales[[#This Row],[Product]],products[Product],products[Cost per box])*sales[[#This Row],[Boxes]]</f>
        <v>1318.04</v>
      </c>
      <c r="I7437" s="4">
        <f>sales[[#This Row],[Revenue]]-sales[[#This Row],[Cost]]</f>
        <v>2650.96</v>
      </c>
    </row>
    <row r="7438" spans="2:9" x14ac:dyDescent="0.25">
      <c r="B7438" t="s">
        <v>33</v>
      </c>
      <c r="C7438" t="s">
        <v>11</v>
      </c>
      <c r="D7438" t="s">
        <v>7</v>
      </c>
      <c r="E7438" s="1">
        <v>44561</v>
      </c>
      <c r="F7438" s="4">
        <v>11872</v>
      </c>
      <c r="G7438">
        <v>770</v>
      </c>
      <c r="H7438" s="3">
        <f>_xlfn.XLOOKUP(sales[[#This Row],[Product]],products[Product],products[Cost per box])*sales[[#This Row],[Boxes]]</f>
        <v>3965.5000000000005</v>
      </c>
      <c r="I7438" s="4">
        <f>sales[[#This Row],[Revenue]]-sales[[#This Row],[Cost]]</f>
        <v>7906.5</v>
      </c>
    </row>
    <row r="7439" spans="2:9" x14ac:dyDescent="0.25">
      <c r="B7439" t="s">
        <v>40</v>
      </c>
      <c r="C7439" t="s">
        <v>21</v>
      </c>
      <c r="D7439" t="s">
        <v>38</v>
      </c>
      <c r="E7439" s="1">
        <v>44561</v>
      </c>
      <c r="F7439" s="4">
        <v>8442</v>
      </c>
      <c r="G7439">
        <v>313</v>
      </c>
      <c r="H7439" s="3">
        <f>_xlfn.XLOOKUP(sales[[#This Row],[Product]],products[Product],products[Cost per box])*sales[[#This Row],[Boxes]]</f>
        <v>3111.22</v>
      </c>
      <c r="I7439" s="4">
        <f>sales[[#This Row],[Revenue]]-sales[[#This Row],[Cost]]</f>
        <v>5330.7800000000007</v>
      </c>
    </row>
    <row r="7440" spans="2:9" x14ac:dyDescent="0.25">
      <c r="B7440" t="s">
        <v>10</v>
      </c>
      <c r="C7440" t="s">
        <v>6</v>
      </c>
      <c r="D7440" t="s">
        <v>47</v>
      </c>
      <c r="E7440" s="1">
        <v>44561</v>
      </c>
      <c r="F7440" s="4">
        <v>4830</v>
      </c>
      <c r="G7440">
        <v>302</v>
      </c>
      <c r="H7440" s="3">
        <f>_xlfn.XLOOKUP(sales[[#This Row],[Product]],products[Product],products[Cost per box])*sales[[#This Row],[Boxes]]</f>
        <v>1588.52</v>
      </c>
      <c r="I7440" s="4">
        <f>sales[[#This Row],[Revenue]]-sales[[#This Row],[Cost]]</f>
        <v>3241.48</v>
      </c>
    </row>
    <row r="7441" spans="2:9" x14ac:dyDescent="0.25">
      <c r="B7441" t="s">
        <v>32</v>
      </c>
      <c r="C7441" t="s">
        <v>16</v>
      </c>
      <c r="D7441" t="s">
        <v>14</v>
      </c>
      <c r="E7441" s="1">
        <v>44561</v>
      </c>
      <c r="F7441" s="4">
        <v>6671</v>
      </c>
      <c r="G7441">
        <v>840</v>
      </c>
      <c r="H7441" s="3">
        <f>_xlfn.XLOOKUP(sales[[#This Row],[Product]],products[Product],products[Cost per box])*sales[[#This Row],[Boxes]]</f>
        <v>5300.4</v>
      </c>
      <c r="I7441" s="4">
        <f>sales[[#This Row],[Revenue]]-sales[[#This Row],[Cost]]</f>
        <v>1370.6000000000004</v>
      </c>
    </row>
    <row r="7442" spans="2:9" x14ac:dyDescent="0.25">
      <c r="B7442" t="s">
        <v>56</v>
      </c>
      <c r="C7442" t="s">
        <v>11</v>
      </c>
      <c r="D7442" t="s">
        <v>19</v>
      </c>
      <c r="E7442" s="1">
        <v>44561</v>
      </c>
      <c r="F7442" s="4">
        <v>5712</v>
      </c>
      <c r="G7442">
        <v>336</v>
      </c>
      <c r="H7442" s="3">
        <f>_xlfn.XLOOKUP(sales[[#This Row],[Product]],products[Product],products[Cost per box])*sales[[#This Row],[Boxes]]</f>
        <v>3437.28</v>
      </c>
      <c r="I7442" s="4">
        <f>sales[[#This Row],[Revenue]]-sales[[#This Row],[Cost]]</f>
        <v>2274.7199999999998</v>
      </c>
    </row>
    <row r="7443" spans="2:9" x14ac:dyDescent="0.25">
      <c r="B7443" t="s">
        <v>29</v>
      </c>
      <c r="C7443" t="s">
        <v>16</v>
      </c>
      <c r="D7443" t="s">
        <v>24</v>
      </c>
      <c r="E7443" s="1">
        <v>44561</v>
      </c>
      <c r="F7443" s="4">
        <v>1925</v>
      </c>
      <c r="G7443">
        <v>97</v>
      </c>
      <c r="H7443" s="3">
        <f>_xlfn.XLOOKUP(sales[[#This Row],[Product]],products[Product],products[Cost per box])*sales[[#This Row],[Boxes]]</f>
        <v>1019.47</v>
      </c>
      <c r="I7443" s="4">
        <f>sales[[#This Row],[Revenue]]-sales[[#This Row],[Cost]]</f>
        <v>905.53</v>
      </c>
    </row>
    <row r="7444" spans="2:9" x14ac:dyDescent="0.25">
      <c r="B7444" t="s">
        <v>32</v>
      </c>
      <c r="C7444" t="s">
        <v>16</v>
      </c>
      <c r="D7444" t="s">
        <v>50</v>
      </c>
      <c r="E7444" s="1">
        <v>44561</v>
      </c>
      <c r="F7444" s="4">
        <v>6398</v>
      </c>
      <c r="G7444">
        <v>291</v>
      </c>
      <c r="H7444" s="3">
        <f>_xlfn.XLOOKUP(sales[[#This Row],[Product]],products[Product],products[Cost per box])*sales[[#This Row],[Boxes]]</f>
        <v>3611.31</v>
      </c>
      <c r="I7444" s="4">
        <f>sales[[#This Row],[Revenue]]-sales[[#This Row],[Cost]]</f>
        <v>2786.69</v>
      </c>
    </row>
    <row r="7445" spans="2:9" x14ac:dyDescent="0.25">
      <c r="B7445" t="s">
        <v>34</v>
      </c>
      <c r="C7445" t="s">
        <v>16</v>
      </c>
      <c r="D7445" t="s">
        <v>44</v>
      </c>
      <c r="E7445" s="1">
        <v>44561</v>
      </c>
      <c r="F7445" s="4">
        <v>11263</v>
      </c>
      <c r="G7445">
        <v>470</v>
      </c>
      <c r="H7445" s="3">
        <f>_xlfn.XLOOKUP(sales[[#This Row],[Product]],products[Product],products[Cost per box])*sales[[#This Row],[Boxes]]</f>
        <v>4497.9000000000005</v>
      </c>
      <c r="I7445" s="4">
        <f>sales[[#This Row],[Revenue]]-sales[[#This Row],[Cost]]</f>
        <v>6765.0999999999995</v>
      </c>
    </row>
    <row r="7446" spans="2:9" x14ac:dyDescent="0.25">
      <c r="B7446" t="s">
        <v>20</v>
      </c>
      <c r="C7446" t="s">
        <v>6</v>
      </c>
      <c r="D7446" t="s">
        <v>47</v>
      </c>
      <c r="E7446" s="1">
        <v>44561</v>
      </c>
      <c r="F7446" s="4">
        <v>7854</v>
      </c>
      <c r="G7446">
        <v>491</v>
      </c>
      <c r="H7446" s="3">
        <f>_xlfn.XLOOKUP(sales[[#This Row],[Product]],products[Product],products[Cost per box])*sales[[#This Row],[Boxes]]</f>
        <v>2582.66</v>
      </c>
      <c r="I7446" s="4">
        <f>sales[[#This Row],[Revenue]]-sales[[#This Row],[Cost]]</f>
        <v>5271.34</v>
      </c>
    </row>
    <row r="7447" spans="2:9" x14ac:dyDescent="0.25">
      <c r="B7447" t="s">
        <v>33</v>
      </c>
      <c r="C7447" t="s">
        <v>11</v>
      </c>
      <c r="D7447" t="s">
        <v>35</v>
      </c>
      <c r="E7447" s="1">
        <v>44561</v>
      </c>
      <c r="F7447" s="4">
        <v>8309</v>
      </c>
      <c r="G7447">
        <v>462</v>
      </c>
      <c r="H7447" s="3">
        <f>_xlfn.XLOOKUP(sales[[#This Row],[Product]],products[Product],products[Cost per box])*sales[[#This Row],[Boxes]]</f>
        <v>1224.3</v>
      </c>
      <c r="I7447" s="4">
        <f>sales[[#This Row],[Revenue]]-sales[[#This Row],[Cost]]</f>
        <v>7084.7</v>
      </c>
    </row>
    <row r="7448" spans="2:9" x14ac:dyDescent="0.25">
      <c r="B7448" t="s">
        <v>25</v>
      </c>
      <c r="C7448" t="s">
        <v>9</v>
      </c>
      <c r="D7448" t="s">
        <v>42</v>
      </c>
      <c r="E7448" s="1">
        <v>44561</v>
      </c>
      <c r="F7448" s="4">
        <v>2751</v>
      </c>
      <c r="G7448">
        <v>197</v>
      </c>
      <c r="H7448" s="3">
        <f>_xlfn.XLOOKUP(sales[[#This Row],[Product]],products[Product],products[Cost per box])*sales[[#This Row],[Boxes]]</f>
        <v>933.78000000000009</v>
      </c>
      <c r="I7448" s="4">
        <f>sales[[#This Row],[Revenue]]-sales[[#This Row],[Cost]]</f>
        <v>1817.2199999999998</v>
      </c>
    </row>
    <row r="7449" spans="2:9" x14ac:dyDescent="0.25">
      <c r="B7449" t="s">
        <v>20</v>
      </c>
      <c r="C7449" t="s">
        <v>6</v>
      </c>
      <c r="D7449" t="s">
        <v>50</v>
      </c>
      <c r="E7449" s="1">
        <v>44561</v>
      </c>
      <c r="F7449" s="4">
        <v>2212</v>
      </c>
      <c r="G7449">
        <v>93</v>
      </c>
      <c r="H7449" s="3">
        <f>_xlfn.XLOOKUP(sales[[#This Row],[Product]],products[Product],products[Cost per box])*sales[[#This Row],[Boxes]]</f>
        <v>1154.1300000000001</v>
      </c>
      <c r="I7449" s="4">
        <f>sales[[#This Row],[Revenue]]-sales[[#This Row],[Cost]]</f>
        <v>1057.8699999999999</v>
      </c>
    </row>
    <row r="7450" spans="2:9" x14ac:dyDescent="0.25">
      <c r="B7450" t="s">
        <v>13</v>
      </c>
      <c r="C7450" t="s">
        <v>27</v>
      </c>
      <c r="D7450" t="s">
        <v>24</v>
      </c>
      <c r="E7450" s="1">
        <v>44561</v>
      </c>
      <c r="F7450" s="4">
        <v>308</v>
      </c>
      <c r="G7450">
        <v>16</v>
      </c>
      <c r="H7450" s="3">
        <f>_xlfn.XLOOKUP(sales[[#This Row],[Product]],products[Product],products[Cost per box])*sales[[#This Row],[Boxes]]</f>
        <v>168.16</v>
      </c>
      <c r="I7450" s="4">
        <f>sales[[#This Row],[Revenue]]-sales[[#This Row],[Cost]]</f>
        <v>139.84</v>
      </c>
    </row>
    <row r="7451" spans="2:9" x14ac:dyDescent="0.25">
      <c r="B7451" t="s">
        <v>20</v>
      </c>
      <c r="C7451" t="s">
        <v>21</v>
      </c>
      <c r="D7451" t="s">
        <v>50</v>
      </c>
      <c r="E7451" s="1">
        <v>44561</v>
      </c>
      <c r="F7451" s="4">
        <v>4438</v>
      </c>
      <c r="G7451">
        <v>193</v>
      </c>
      <c r="H7451" s="3">
        <f>_xlfn.XLOOKUP(sales[[#This Row],[Product]],products[Product],products[Cost per box])*sales[[#This Row],[Boxes]]</f>
        <v>2395.13</v>
      </c>
      <c r="I7451" s="4">
        <f>sales[[#This Row],[Revenue]]-sales[[#This Row],[Cost]]</f>
        <v>2042.87</v>
      </c>
    </row>
    <row r="7452" spans="2:9" x14ac:dyDescent="0.25">
      <c r="B7452" t="s">
        <v>51</v>
      </c>
      <c r="C7452" t="s">
        <v>21</v>
      </c>
      <c r="D7452" t="s">
        <v>28</v>
      </c>
      <c r="E7452" s="1">
        <v>44561</v>
      </c>
      <c r="F7452" s="4">
        <v>2296</v>
      </c>
      <c r="G7452">
        <v>287</v>
      </c>
      <c r="H7452" s="3">
        <f>_xlfn.XLOOKUP(sales[[#This Row],[Product]],products[Product],products[Cost per box])*sales[[#This Row],[Boxes]]</f>
        <v>792.11999999999989</v>
      </c>
      <c r="I7452" s="4">
        <f>sales[[#This Row],[Revenue]]-sales[[#This Row],[Cost]]</f>
        <v>1503.88</v>
      </c>
    </row>
    <row r="7453" spans="2:9" x14ac:dyDescent="0.25">
      <c r="B7453" t="s">
        <v>39</v>
      </c>
      <c r="C7453" t="s">
        <v>21</v>
      </c>
      <c r="D7453" t="s">
        <v>14</v>
      </c>
      <c r="E7453" s="1">
        <v>44561</v>
      </c>
      <c r="F7453" s="4">
        <v>126</v>
      </c>
      <c r="G7453">
        <v>18</v>
      </c>
      <c r="H7453" s="3">
        <f>_xlfn.XLOOKUP(sales[[#This Row],[Product]],products[Product],products[Cost per box])*sales[[#This Row],[Boxes]]</f>
        <v>113.58</v>
      </c>
      <c r="I7453" s="4">
        <f>sales[[#This Row],[Revenue]]-sales[[#This Row],[Cost]]</f>
        <v>12.420000000000002</v>
      </c>
    </row>
    <row r="7454" spans="2:9" x14ac:dyDescent="0.25">
      <c r="B7454" t="s">
        <v>13</v>
      </c>
      <c r="C7454" t="s">
        <v>16</v>
      </c>
      <c r="D7454" t="s">
        <v>44</v>
      </c>
      <c r="E7454" s="1">
        <v>44561</v>
      </c>
      <c r="F7454" s="4">
        <v>6657</v>
      </c>
      <c r="G7454">
        <v>290</v>
      </c>
      <c r="H7454" s="3">
        <f>_xlfn.XLOOKUP(sales[[#This Row],[Product]],products[Product],products[Cost per box])*sales[[#This Row],[Boxes]]</f>
        <v>2775.3</v>
      </c>
      <c r="I7454" s="4">
        <f>sales[[#This Row],[Revenue]]-sales[[#This Row],[Cost]]</f>
        <v>3881.7</v>
      </c>
    </row>
    <row r="7455" spans="2:9" x14ac:dyDescent="0.25">
      <c r="B7455" t="s">
        <v>51</v>
      </c>
      <c r="C7455" t="s">
        <v>11</v>
      </c>
      <c r="D7455" t="s">
        <v>30</v>
      </c>
      <c r="E7455" s="1">
        <v>44561</v>
      </c>
      <c r="F7455" s="4">
        <v>2156</v>
      </c>
      <c r="G7455">
        <v>108</v>
      </c>
      <c r="H7455" s="3">
        <f>_xlfn.XLOOKUP(sales[[#This Row],[Product]],products[Product],products[Cost per box])*sales[[#This Row],[Boxes]]</f>
        <v>397.44</v>
      </c>
      <c r="I7455" s="4">
        <f>sales[[#This Row],[Revenue]]-sales[[#This Row],[Cost]]</f>
        <v>1758.56</v>
      </c>
    </row>
    <row r="7456" spans="2:9" x14ac:dyDescent="0.25">
      <c r="B7456" t="s">
        <v>41</v>
      </c>
      <c r="C7456" t="s">
        <v>27</v>
      </c>
      <c r="D7456" t="s">
        <v>38</v>
      </c>
      <c r="E7456" s="1">
        <v>44561</v>
      </c>
      <c r="F7456" s="4">
        <v>8736</v>
      </c>
      <c r="G7456">
        <v>336</v>
      </c>
      <c r="H7456" s="3">
        <f>_xlfn.XLOOKUP(sales[[#This Row],[Product]],products[Product],products[Cost per box])*sales[[#This Row],[Boxes]]</f>
        <v>3339.8399999999997</v>
      </c>
      <c r="I7456" s="4">
        <f>sales[[#This Row],[Revenue]]-sales[[#This Row],[Cost]]</f>
        <v>5396.16</v>
      </c>
    </row>
    <row r="7457" spans="2:9" x14ac:dyDescent="0.25">
      <c r="B7457" t="s">
        <v>49</v>
      </c>
      <c r="C7457" t="s">
        <v>16</v>
      </c>
      <c r="D7457" t="s">
        <v>12</v>
      </c>
      <c r="E7457" s="1">
        <v>44561</v>
      </c>
      <c r="F7457" s="4">
        <v>1225</v>
      </c>
      <c r="G7457">
        <v>77</v>
      </c>
      <c r="H7457" s="3">
        <f>_xlfn.XLOOKUP(sales[[#This Row],[Product]],products[Product],products[Cost per box])*sales[[#This Row],[Boxes]]</f>
        <v>649.11</v>
      </c>
      <c r="I7457" s="4">
        <f>sales[[#This Row],[Revenue]]-sales[[#This Row],[Cost]]</f>
        <v>575.89</v>
      </c>
    </row>
    <row r="7458" spans="2:9" x14ac:dyDescent="0.25">
      <c r="B7458" t="s">
        <v>46</v>
      </c>
      <c r="C7458" t="s">
        <v>21</v>
      </c>
      <c r="D7458" t="s">
        <v>30</v>
      </c>
      <c r="E7458" s="1">
        <v>44561</v>
      </c>
      <c r="F7458" s="4">
        <v>3766</v>
      </c>
      <c r="G7458">
        <v>189</v>
      </c>
      <c r="H7458" s="3">
        <f>_xlfn.XLOOKUP(sales[[#This Row],[Product]],products[Product],products[Cost per box])*sales[[#This Row],[Boxes]]</f>
        <v>695.52</v>
      </c>
      <c r="I7458" s="4">
        <f>sales[[#This Row],[Revenue]]-sales[[#This Row],[Cost]]</f>
        <v>3070.48</v>
      </c>
    </row>
    <row r="7459" spans="2:9" x14ac:dyDescent="0.25">
      <c r="B7459" t="s">
        <v>20</v>
      </c>
      <c r="C7459" t="s">
        <v>9</v>
      </c>
      <c r="D7459" t="s">
        <v>14</v>
      </c>
      <c r="E7459" s="1">
        <v>44564</v>
      </c>
      <c r="F7459" s="4">
        <v>5355</v>
      </c>
      <c r="G7459">
        <v>910</v>
      </c>
      <c r="H7459" s="3">
        <f>_xlfn.XLOOKUP(sales[[#This Row],[Product]],products[Product],products[Cost per box])*sales[[#This Row],[Boxes]]</f>
        <v>5742.0999999999995</v>
      </c>
      <c r="I7459" s="4">
        <f>sales[[#This Row],[Revenue]]-sales[[#This Row],[Cost]]</f>
        <v>-387.09999999999945</v>
      </c>
    </row>
    <row r="7460" spans="2:9" x14ac:dyDescent="0.25">
      <c r="B7460" t="s">
        <v>33</v>
      </c>
      <c r="C7460" t="s">
        <v>6</v>
      </c>
      <c r="D7460" t="s">
        <v>30</v>
      </c>
      <c r="E7460" s="1">
        <v>44564</v>
      </c>
      <c r="F7460" s="4">
        <v>3297</v>
      </c>
      <c r="G7460">
        <v>184</v>
      </c>
      <c r="H7460" s="3">
        <f>_xlfn.XLOOKUP(sales[[#This Row],[Product]],products[Product],products[Cost per box])*sales[[#This Row],[Boxes]]</f>
        <v>677.12</v>
      </c>
      <c r="I7460" s="4">
        <f>sales[[#This Row],[Revenue]]-sales[[#This Row],[Cost]]</f>
        <v>2619.88</v>
      </c>
    </row>
    <row r="7461" spans="2:9" x14ac:dyDescent="0.25">
      <c r="B7461" t="s">
        <v>15</v>
      </c>
      <c r="C7461" t="s">
        <v>6</v>
      </c>
      <c r="D7461" t="s">
        <v>30</v>
      </c>
      <c r="E7461" s="1">
        <v>44564</v>
      </c>
      <c r="F7461" s="4">
        <v>3899</v>
      </c>
      <c r="G7461">
        <v>217</v>
      </c>
      <c r="H7461" s="3">
        <f>_xlfn.XLOOKUP(sales[[#This Row],[Product]],products[Product],products[Cost per box])*sales[[#This Row],[Boxes]]</f>
        <v>798.56000000000006</v>
      </c>
      <c r="I7461" s="4">
        <f>sales[[#This Row],[Revenue]]-sales[[#This Row],[Cost]]</f>
        <v>3100.44</v>
      </c>
    </row>
    <row r="7462" spans="2:9" x14ac:dyDescent="0.25">
      <c r="B7462" t="s">
        <v>15</v>
      </c>
      <c r="C7462" t="s">
        <v>11</v>
      </c>
      <c r="D7462" t="s">
        <v>36</v>
      </c>
      <c r="E7462" s="1">
        <v>44564</v>
      </c>
      <c r="F7462" s="4">
        <v>1113</v>
      </c>
      <c r="G7462">
        <v>159</v>
      </c>
      <c r="H7462" s="3">
        <f>_xlfn.XLOOKUP(sales[[#This Row],[Product]],products[Product],products[Cost per box])*sales[[#This Row],[Boxes]]</f>
        <v>801.36</v>
      </c>
      <c r="I7462" s="4">
        <f>sales[[#This Row],[Revenue]]-sales[[#This Row],[Cost]]</f>
        <v>311.64</v>
      </c>
    </row>
    <row r="7463" spans="2:9" x14ac:dyDescent="0.25">
      <c r="B7463" t="s">
        <v>53</v>
      </c>
      <c r="C7463" t="s">
        <v>9</v>
      </c>
      <c r="D7463" t="s">
        <v>28</v>
      </c>
      <c r="E7463" s="1">
        <v>44564</v>
      </c>
      <c r="F7463" s="4">
        <v>6580</v>
      </c>
      <c r="G7463">
        <v>1120</v>
      </c>
      <c r="H7463" s="3">
        <f>_xlfn.XLOOKUP(sales[[#This Row],[Product]],products[Product],products[Cost per box])*sales[[#This Row],[Boxes]]</f>
        <v>3091.2</v>
      </c>
      <c r="I7463" s="4">
        <f>sales[[#This Row],[Revenue]]-sales[[#This Row],[Cost]]</f>
        <v>3488.8</v>
      </c>
    </row>
    <row r="7464" spans="2:9" x14ac:dyDescent="0.25">
      <c r="B7464" t="s">
        <v>32</v>
      </c>
      <c r="C7464" t="s">
        <v>9</v>
      </c>
      <c r="D7464" t="s">
        <v>42</v>
      </c>
      <c r="E7464" s="1">
        <v>44564</v>
      </c>
      <c r="F7464" s="4">
        <v>7420</v>
      </c>
      <c r="G7464">
        <v>464</v>
      </c>
      <c r="H7464" s="3">
        <f>_xlfn.XLOOKUP(sales[[#This Row],[Product]],products[Product],products[Cost per box])*sales[[#This Row],[Boxes]]</f>
        <v>2199.36</v>
      </c>
      <c r="I7464" s="4">
        <f>sales[[#This Row],[Revenue]]-sales[[#This Row],[Cost]]</f>
        <v>5220.6399999999994</v>
      </c>
    </row>
    <row r="7465" spans="2:9" x14ac:dyDescent="0.25">
      <c r="B7465" t="s">
        <v>57</v>
      </c>
      <c r="C7465" t="s">
        <v>6</v>
      </c>
      <c r="D7465" t="s">
        <v>44</v>
      </c>
      <c r="E7465" s="1">
        <v>44564</v>
      </c>
      <c r="F7465" s="4">
        <v>2632</v>
      </c>
      <c r="G7465">
        <v>115</v>
      </c>
      <c r="H7465" s="3">
        <f>_xlfn.XLOOKUP(sales[[#This Row],[Product]],products[Product],products[Cost per box])*sales[[#This Row],[Boxes]]</f>
        <v>1100.55</v>
      </c>
      <c r="I7465" s="4">
        <f>sales[[#This Row],[Revenue]]-sales[[#This Row],[Cost]]</f>
        <v>1531.45</v>
      </c>
    </row>
    <row r="7466" spans="2:9" x14ac:dyDescent="0.25">
      <c r="B7466" t="s">
        <v>13</v>
      </c>
      <c r="C7466" t="s">
        <v>27</v>
      </c>
      <c r="D7466" t="s">
        <v>50</v>
      </c>
      <c r="E7466" s="1">
        <v>44564</v>
      </c>
      <c r="F7466" s="4">
        <v>11368</v>
      </c>
      <c r="G7466">
        <v>474</v>
      </c>
      <c r="H7466" s="3">
        <f>_xlfn.XLOOKUP(sales[[#This Row],[Product]],products[Product],products[Cost per box])*sales[[#This Row],[Boxes]]</f>
        <v>5882.34</v>
      </c>
      <c r="I7466" s="4">
        <f>sales[[#This Row],[Revenue]]-sales[[#This Row],[Cost]]</f>
        <v>5485.66</v>
      </c>
    </row>
    <row r="7467" spans="2:9" x14ac:dyDescent="0.25">
      <c r="B7467" t="s">
        <v>10</v>
      </c>
      <c r="C7467" t="s">
        <v>11</v>
      </c>
      <c r="D7467" t="s">
        <v>36</v>
      </c>
      <c r="E7467" s="1">
        <v>44564</v>
      </c>
      <c r="F7467" s="4">
        <v>2520</v>
      </c>
      <c r="G7467">
        <v>280</v>
      </c>
      <c r="H7467" s="3">
        <f>_xlfn.XLOOKUP(sales[[#This Row],[Product]],products[Product],products[Cost per box])*sales[[#This Row],[Boxes]]</f>
        <v>1411.2</v>
      </c>
      <c r="I7467" s="4">
        <f>sales[[#This Row],[Revenue]]-sales[[#This Row],[Cost]]</f>
        <v>1108.8</v>
      </c>
    </row>
    <row r="7468" spans="2:9" x14ac:dyDescent="0.25">
      <c r="B7468" t="s">
        <v>34</v>
      </c>
      <c r="C7468" t="s">
        <v>27</v>
      </c>
      <c r="D7468" t="s">
        <v>45</v>
      </c>
      <c r="E7468" s="1">
        <v>44564</v>
      </c>
      <c r="F7468" s="4">
        <v>1897</v>
      </c>
      <c r="G7468">
        <v>83</v>
      </c>
      <c r="H7468" s="3">
        <f>_xlfn.XLOOKUP(sales[[#This Row],[Product]],products[Product],products[Cost per box])*sales[[#This Row],[Boxes]]</f>
        <v>641.59</v>
      </c>
      <c r="I7468" s="4">
        <f>sales[[#This Row],[Revenue]]-sales[[#This Row],[Cost]]</f>
        <v>1255.4099999999999</v>
      </c>
    </row>
    <row r="7469" spans="2:9" x14ac:dyDescent="0.25">
      <c r="B7469" t="s">
        <v>13</v>
      </c>
      <c r="C7469" t="s">
        <v>9</v>
      </c>
      <c r="D7469" t="s">
        <v>42</v>
      </c>
      <c r="E7469" s="1">
        <v>44564</v>
      </c>
      <c r="F7469" s="4">
        <v>3031</v>
      </c>
      <c r="G7469">
        <v>203</v>
      </c>
      <c r="H7469" s="3">
        <f>_xlfn.XLOOKUP(sales[[#This Row],[Product]],products[Product],products[Cost per box])*sales[[#This Row],[Boxes]]</f>
        <v>962.22</v>
      </c>
      <c r="I7469" s="4">
        <f>sales[[#This Row],[Revenue]]-sales[[#This Row],[Cost]]</f>
        <v>2068.7799999999997</v>
      </c>
    </row>
    <row r="7470" spans="2:9" x14ac:dyDescent="0.25">
      <c r="B7470" t="s">
        <v>25</v>
      </c>
      <c r="C7470" t="s">
        <v>27</v>
      </c>
      <c r="D7470" t="s">
        <v>43</v>
      </c>
      <c r="E7470" s="1">
        <v>44564</v>
      </c>
      <c r="F7470" s="4">
        <v>8764</v>
      </c>
      <c r="G7470">
        <v>399</v>
      </c>
      <c r="H7470" s="3">
        <f>_xlfn.XLOOKUP(sales[[#This Row],[Product]],products[Product],products[Cost per box])*sales[[#This Row],[Boxes]]</f>
        <v>1536.15</v>
      </c>
      <c r="I7470" s="4">
        <f>sales[[#This Row],[Revenue]]-sales[[#This Row],[Cost]]</f>
        <v>7227.85</v>
      </c>
    </row>
    <row r="7471" spans="2:9" x14ac:dyDescent="0.25">
      <c r="B7471" t="s">
        <v>51</v>
      </c>
      <c r="C7471" t="s">
        <v>16</v>
      </c>
      <c r="D7471" t="s">
        <v>31</v>
      </c>
      <c r="E7471" s="1">
        <v>44564</v>
      </c>
      <c r="F7471" s="4">
        <v>6153</v>
      </c>
      <c r="G7471">
        <v>513</v>
      </c>
      <c r="H7471" s="3">
        <f>_xlfn.XLOOKUP(sales[[#This Row],[Product]],products[Product],products[Cost per box])*sales[[#This Row],[Boxes]]</f>
        <v>2934.3599999999997</v>
      </c>
      <c r="I7471" s="4">
        <f>sales[[#This Row],[Revenue]]-sales[[#This Row],[Cost]]</f>
        <v>3218.6400000000003</v>
      </c>
    </row>
    <row r="7472" spans="2:9" x14ac:dyDescent="0.25">
      <c r="B7472" t="s">
        <v>8</v>
      </c>
      <c r="C7472" t="s">
        <v>11</v>
      </c>
      <c r="D7472" t="s">
        <v>26</v>
      </c>
      <c r="E7472" s="1">
        <v>44564</v>
      </c>
      <c r="F7472" s="4">
        <v>2422</v>
      </c>
      <c r="G7472">
        <v>202</v>
      </c>
      <c r="H7472" s="3">
        <f>_xlfn.XLOOKUP(sales[[#This Row],[Product]],products[Product],products[Cost per box])*sales[[#This Row],[Boxes]]</f>
        <v>1298.8599999999999</v>
      </c>
      <c r="I7472" s="4">
        <f>sales[[#This Row],[Revenue]]-sales[[#This Row],[Cost]]</f>
        <v>1123.1400000000001</v>
      </c>
    </row>
    <row r="7473" spans="2:9" x14ac:dyDescent="0.25">
      <c r="B7473" t="s">
        <v>55</v>
      </c>
      <c r="C7473" t="s">
        <v>9</v>
      </c>
      <c r="D7473" t="s">
        <v>17</v>
      </c>
      <c r="E7473" s="1">
        <v>44564</v>
      </c>
      <c r="F7473" s="4">
        <v>1862</v>
      </c>
      <c r="G7473">
        <v>81</v>
      </c>
      <c r="H7473" s="3">
        <f>_xlfn.XLOOKUP(sales[[#This Row],[Product]],products[Product],products[Cost per box])*sales[[#This Row],[Boxes]]</f>
        <v>550.79999999999995</v>
      </c>
      <c r="I7473" s="4">
        <f>sales[[#This Row],[Revenue]]-sales[[#This Row],[Cost]]</f>
        <v>1311.2</v>
      </c>
    </row>
    <row r="7474" spans="2:9" x14ac:dyDescent="0.25">
      <c r="B7474" t="s">
        <v>39</v>
      </c>
      <c r="C7474" t="s">
        <v>21</v>
      </c>
      <c r="D7474" t="s">
        <v>19</v>
      </c>
      <c r="E7474" s="1">
        <v>44564</v>
      </c>
      <c r="F7474" s="4">
        <v>8400</v>
      </c>
      <c r="G7474">
        <v>467</v>
      </c>
      <c r="H7474" s="3">
        <f>_xlfn.XLOOKUP(sales[[#This Row],[Product]],products[Product],products[Cost per box])*sales[[#This Row],[Boxes]]</f>
        <v>4777.41</v>
      </c>
      <c r="I7474" s="4">
        <f>sales[[#This Row],[Revenue]]-sales[[#This Row],[Cost]]</f>
        <v>3622.59</v>
      </c>
    </row>
    <row r="7475" spans="2:9" x14ac:dyDescent="0.25">
      <c r="B7475" t="s">
        <v>8</v>
      </c>
      <c r="C7475" t="s">
        <v>11</v>
      </c>
      <c r="D7475" t="s">
        <v>45</v>
      </c>
      <c r="E7475" s="1">
        <v>44564</v>
      </c>
      <c r="F7475" s="4">
        <v>4011</v>
      </c>
      <c r="G7475">
        <v>175</v>
      </c>
      <c r="H7475" s="3">
        <f>_xlfn.XLOOKUP(sales[[#This Row],[Product]],products[Product],products[Cost per box])*sales[[#This Row],[Boxes]]</f>
        <v>1352.75</v>
      </c>
      <c r="I7475" s="4">
        <f>sales[[#This Row],[Revenue]]-sales[[#This Row],[Cost]]</f>
        <v>2658.25</v>
      </c>
    </row>
    <row r="7476" spans="2:9" x14ac:dyDescent="0.25">
      <c r="B7476" t="s">
        <v>33</v>
      </c>
      <c r="C7476" t="s">
        <v>9</v>
      </c>
      <c r="D7476" t="s">
        <v>12</v>
      </c>
      <c r="E7476" s="1">
        <v>44564</v>
      </c>
      <c r="F7476" s="4">
        <v>19026</v>
      </c>
      <c r="G7476">
        <v>1260</v>
      </c>
      <c r="H7476" s="3">
        <f>_xlfn.XLOOKUP(sales[[#This Row],[Product]],products[Product],products[Cost per box])*sales[[#This Row],[Boxes]]</f>
        <v>10621.8</v>
      </c>
      <c r="I7476" s="4">
        <f>sales[[#This Row],[Revenue]]-sales[[#This Row],[Cost]]</f>
        <v>8404.2000000000007</v>
      </c>
    </row>
    <row r="7477" spans="2:9" x14ac:dyDescent="0.25">
      <c r="B7477" t="s">
        <v>33</v>
      </c>
      <c r="C7477" t="s">
        <v>11</v>
      </c>
      <c r="D7477" t="s">
        <v>19</v>
      </c>
      <c r="E7477" s="1">
        <v>44564</v>
      </c>
      <c r="F7477" s="4">
        <v>2660</v>
      </c>
      <c r="G7477">
        <v>148</v>
      </c>
      <c r="H7477" s="3">
        <f>_xlfn.XLOOKUP(sales[[#This Row],[Product]],products[Product],products[Cost per box])*sales[[#This Row],[Boxes]]</f>
        <v>1514.04</v>
      </c>
      <c r="I7477" s="4">
        <f>sales[[#This Row],[Revenue]]-sales[[#This Row],[Cost]]</f>
        <v>1145.96</v>
      </c>
    </row>
    <row r="7478" spans="2:9" x14ac:dyDescent="0.25">
      <c r="B7478" t="s">
        <v>20</v>
      </c>
      <c r="C7478" t="s">
        <v>27</v>
      </c>
      <c r="D7478" t="s">
        <v>26</v>
      </c>
      <c r="E7478" s="1">
        <v>44564</v>
      </c>
      <c r="F7478" s="4">
        <v>15386</v>
      </c>
      <c r="G7478">
        <v>1190</v>
      </c>
      <c r="H7478" s="3">
        <f>_xlfn.XLOOKUP(sales[[#This Row],[Product]],products[Product],products[Cost per box])*sales[[#This Row],[Boxes]]</f>
        <v>7651.7</v>
      </c>
      <c r="I7478" s="4">
        <f>sales[[#This Row],[Revenue]]-sales[[#This Row],[Cost]]</f>
        <v>7734.3</v>
      </c>
    </row>
    <row r="7479" spans="2:9" x14ac:dyDescent="0.25">
      <c r="B7479" t="s">
        <v>29</v>
      </c>
      <c r="C7479" t="s">
        <v>11</v>
      </c>
      <c r="D7479" t="s">
        <v>31</v>
      </c>
      <c r="E7479" s="1">
        <v>44564</v>
      </c>
      <c r="F7479" s="4">
        <v>2065</v>
      </c>
      <c r="G7479">
        <v>173</v>
      </c>
      <c r="H7479" s="3">
        <f>_xlfn.XLOOKUP(sales[[#This Row],[Product]],products[Product],products[Cost per box])*sales[[#This Row],[Boxes]]</f>
        <v>989.56</v>
      </c>
      <c r="I7479" s="4">
        <f>sales[[#This Row],[Revenue]]-sales[[#This Row],[Cost]]</f>
        <v>1075.44</v>
      </c>
    </row>
    <row r="7480" spans="2:9" x14ac:dyDescent="0.25">
      <c r="B7480" t="s">
        <v>23</v>
      </c>
      <c r="C7480" t="s">
        <v>6</v>
      </c>
      <c r="D7480" t="s">
        <v>31</v>
      </c>
      <c r="E7480" s="1">
        <v>44564</v>
      </c>
      <c r="F7480" s="4">
        <v>2968</v>
      </c>
      <c r="G7480">
        <v>248</v>
      </c>
      <c r="H7480" s="3">
        <f>_xlfn.XLOOKUP(sales[[#This Row],[Product]],products[Product],products[Cost per box])*sales[[#This Row],[Boxes]]</f>
        <v>1418.56</v>
      </c>
      <c r="I7480" s="4">
        <f>sales[[#This Row],[Revenue]]-sales[[#This Row],[Cost]]</f>
        <v>1549.44</v>
      </c>
    </row>
    <row r="7481" spans="2:9" x14ac:dyDescent="0.25">
      <c r="B7481" t="s">
        <v>53</v>
      </c>
      <c r="C7481" t="s">
        <v>11</v>
      </c>
      <c r="D7481" t="s">
        <v>44</v>
      </c>
      <c r="E7481" s="1">
        <v>44564</v>
      </c>
      <c r="F7481" s="4">
        <v>9772</v>
      </c>
      <c r="G7481">
        <v>445</v>
      </c>
      <c r="H7481" s="3">
        <f>_xlfn.XLOOKUP(sales[[#This Row],[Product]],products[Product],products[Cost per box])*sales[[#This Row],[Boxes]]</f>
        <v>4258.6500000000005</v>
      </c>
      <c r="I7481" s="4">
        <f>sales[[#This Row],[Revenue]]-sales[[#This Row],[Cost]]</f>
        <v>5513.3499999999995</v>
      </c>
    </row>
    <row r="7482" spans="2:9" x14ac:dyDescent="0.25">
      <c r="B7482" t="s">
        <v>57</v>
      </c>
      <c r="C7482" t="s">
        <v>16</v>
      </c>
      <c r="D7482" t="s">
        <v>14</v>
      </c>
      <c r="E7482" s="1">
        <v>44564</v>
      </c>
      <c r="F7482" s="4">
        <v>1274</v>
      </c>
      <c r="G7482">
        <v>213</v>
      </c>
      <c r="H7482" s="3">
        <f>_xlfn.XLOOKUP(sales[[#This Row],[Product]],products[Product],products[Cost per box])*sales[[#This Row],[Boxes]]</f>
        <v>1344.03</v>
      </c>
      <c r="I7482" s="4">
        <f>sales[[#This Row],[Revenue]]-sales[[#This Row],[Cost]]</f>
        <v>-70.029999999999973</v>
      </c>
    </row>
    <row r="7483" spans="2:9" x14ac:dyDescent="0.25">
      <c r="B7483" t="s">
        <v>55</v>
      </c>
      <c r="C7483" t="s">
        <v>16</v>
      </c>
      <c r="D7483" t="s">
        <v>35</v>
      </c>
      <c r="E7483" s="1">
        <v>44564</v>
      </c>
      <c r="F7483" s="4">
        <v>5047</v>
      </c>
      <c r="G7483">
        <v>266</v>
      </c>
      <c r="H7483" s="3">
        <f>_xlfn.XLOOKUP(sales[[#This Row],[Product]],products[Product],products[Cost per box])*sales[[#This Row],[Boxes]]</f>
        <v>704.9</v>
      </c>
      <c r="I7483" s="4">
        <f>sales[[#This Row],[Revenue]]-sales[[#This Row],[Cost]]</f>
        <v>4342.1000000000004</v>
      </c>
    </row>
    <row r="7484" spans="2:9" x14ac:dyDescent="0.25">
      <c r="B7484" t="s">
        <v>32</v>
      </c>
      <c r="C7484" t="s">
        <v>16</v>
      </c>
      <c r="D7484" t="s">
        <v>30</v>
      </c>
      <c r="E7484" s="1">
        <v>44564</v>
      </c>
      <c r="F7484" s="4">
        <v>1967</v>
      </c>
      <c r="G7484">
        <v>104</v>
      </c>
      <c r="H7484" s="3">
        <f>_xlfn.XLOOKUP(sales[[#This Row],[Product]],products[Product],products[Cost per box])*sales[[#This Row],[Boxes]]</f>
        <v>382.72</v>
      </c>
      <c r="I7484" s="4">
        <f>sales[[#This Row],[Revenue]]-sales[[#This Row],[Cost]]</f>
        <v>1584.28</v>
      </c>
    </row>
    <row r="7485" spans="2:9" x14ac:dyDescent="0.25">
      <c r="B7485" t="s">
        <v>33</v>
      </c>
      <c r="C7485" t="s">
        <v>11</v>
      </c>
      <c r="D7485" t="s">
        <v>14</v>
      </c>
      <c r="E7485" s="1">
        <v>44564</v>
      </c>
      <c r="F7485" s="4">
        <v>5075</v>
      </c>
      <c r="G7485">
        <v>700</v>
      </c>
      <c r="H7485" s="3">
        <f>_xlfn.XLOOKUP(sales[[#This Row],[Product]],products[Product],products[Cost per box])*sales[[#This Row],[Boxes]]</f>
        <v>4417</v>
      </c>
      <c r="I7485" s="4">
        <f>sales[[#This Row],[Revenue]]-sales[[#This Row],[Cost]]</f>
        <v>658</v>
      </c>
    </row>
    <row r="7486" spans="2:9" x14ac:dyDescent="0.25">
      <c r="B7486" t="s">
        <v>23</v>
      </c>
      <c r="C7486" t="s">
        <v>16</v>
      </c>
      <c r="D7486" t="s">
        <v>43</v>
      </c>
      <c r="E7486" s="1">
        <v>44564</v>
      </c>
      <c r="F7486" s="4">
        <v>4536</v>
      </c>
      <c r="G7486">
        <v>207</v>
      </c>
      <c r="H7486" s="3">
        <f>_xlfn.XLOOKUP(sales[[#This Row],[Product]],products[Product],products[Cost per box])*sales[[#This Row],[Boxes]]</f>
        <v>796.95</v>
      </c>
      <c r="I7486" s="4">
        <f>sales[[#This Row],[Revenue]]-sales[[#This Row],[Cost]]</f>
        <v>3739.05</v>
      </c>
    </row>
    <row r="7487" spans="2:9" x14ac:dyDescent="0.25">
      <c r="B7487" t="s">
        <v>25</v>
      </c>
      <c r="C7487" t="s">
        <v>11</v>
      </c>
      <c r="D7487" t="s">
        <v>17</v>
      </c>
      <c r="E7487" s="1">
        <v>44564</v>
      </c>
      <c r="F7487" s="4">
        <v>126</v>
      </c>
      <c r="G7487">
        <v>6</v>
      </c>
      <c r="H7487" s="3">
        <f>_xlfn.XLOOKUP(sales[[#This Row],[Product]],products[Product],products[Cost per box])*sales[[#This Row],[Boxes]]</f>
        <v>40.799999999999997</v>
      </c>
      <c r="I7487" s="4">
        <f>sales[[#This Row],[Revenue]]-sales[[#This Row],[Cost]]</f>
        <v>85.2</v>
      </c>
    </row>
    <row r="7488" spans="2:9" x14ac:dyDescent="0.25">
      <c r="B7488" t="s">
        <v>25</v>
      </c>
      <c r="C7488" t="s">
        <v>16</v>
      </c>
      <c r="D7488" t="s">
        <v>19</v>
      </c>
      <c r="E7488" s="1">
        <v>44564</v>
      </c>
      <c r="F7488" s="4">
        <v>2646</v>
      </c>
      <c r="G7488">
        <v>156</v>
      </c>
      <c r="H7488" s="3">
        <f>_xlfn.XLOOKUP(sales[[#This Row],[Product]],products[Product],products[Cost per box])*sales[[#This Row],[Boxes]]</f>
        <v>1595.88</v>
      </c>
      <c r="I7488" s="4">
        <f>sales[[#This Row],[Revenue]]-sales[[#This Row],[Cost]]</f>
        <v>1050.1199999999999</v>
      </c>
    </row>
    <row r="7489" spans="2:9" x14ac:dyDescent="0.25">
      <c r="B7489" t="s">
        <v>18</v>
      </c>
      <c r="C7489" t="s">
        <v>9</v>
      </c>
      <c r="D7489" t="s">
        <v>50</v>
      </c>
      <c r="E7489" s="1">
        <v>44564</v>
      </c>
      <c r="F7489" s="4">
        <v>2576</v>
      </c>
      <c r="G7489">
        <v>108</v>
      </c>
      <c r="H7489" s="3">
        <f>_xlfn.XLOOKUP(sales[[#This Row],[Product]],products[Product],products[Cost per box])*sales[[#This Row],[Boxes]]</f>
        <v>1340.28</v>
      </c>
      <c r="I7489" s="4">
        <f>sales[[#This Row],[Revenue]]-sales[[#This Row],[Cost]]</f>
        <v>1235.72</v>
      </c>
    </row>
    <row r="7490" spans="2:9" x14ac:dyDescent="0.25">
      <c r="B7490" t="s">
        <v>49</v>
      </c>
      <c r="C7490" t="s">
        <v>11</v>
      </c>
      <c r="D7490" t="s">
        <v>30</v>
      </c>
      <c r="E7490" s="1">
        <v>44564</v>
      </c>
      <c r="F7490" s="4">
        <v>8337</v>
      </c>
      <c r="G7490">
        <v>464</v>
      </c>
      <c r="H7490" s="3">
        <f>_xlfn.XLOOKUP(sales[[#This Row],[Product]],products[Product],products[Cost per box])*sales[[#This Row],[Boxes]]</f>
        <v>1707.52</v>
      </c>
      <c r="I7490" s="4">
        <f>sales[[#This Row],[Revenue]]-sales[[#This Row],[Cost]]</f>
        <v>6629.48</v>
      </c>
    </row>
    <row r="7491" spans="2:9" x14ac:dyDescent="0.25">
      <c r="B7491" t="s">
        <v>46</v>
      </c>
      <c r="C7491" t="s">
        <v>21</v>
      </c>
      <c r="D7491" t="s">
        <v>31</v>
      </c>
      <c r="E7491" s="1">
        <v>44564</v>
      </c>
      <c r="F7491" s="4">
        <v>3885</v>
      </c>
      <c r="G7491">
        <v>299</v>
      </c>
      <c r="H7491" s="3">
        <f>_xlfn.XLOOKUP(sales[[#This Row],[Product]],products[Product],products[Cost per box])*sales[[#This Row],[Boxes]]</f>
        <v>1710.28</v>
      </c>
      <c r="I7491" s="4">
        <f>sales[[#This Row],[Revenue]]-sales[[#This Row],[Cost]]</f>
        <v>2174.7200000000003</v>
      </c>
    </row>
    <row r="7492" spans="2:9" x14ac:dyDescent="0.25">
      <c r="B7492" t="s">
        <v>23</v>
      </c>
      <c r="C7492" t="s">
        <v>6</v>
      </c>
      <c r="D7492" t="s">
        <v>43</v>
      </c>
      <c r="E7492" s="1">
        <v>44564</v>
      </c>
      <c r="F7492" s="4">
        <v>8085</v>
      </c>
      <c r="G7492">
        <v>405</v>
      </c>
      <c r="H7492" s="3">
        <f>_xlfn.XLOOKUP(sales[[#This Row],[Product]],products[Product],products[Cost per box])*sales[[#This Row],[Boxes]]</f>
        <v>1559.25</v>
      </c>
      <c r="I7492" s="4">
        <f>sales[[#This Row],[Revenue]]-sales[[#This Row],[Cost]]</f>
        <v>6525.75</v>
      </c>
    </row>
    <row r="7493" spans="2:9" x14ac:dyDescent="0.25">
      <c r="B7493" t="s">
        <v>18</v>
      </c>
      <c r="C7493" t="s">
        <v>9</v>
      </c>
      <c r="D7493" t="s">
        <v>17</v>
      </c>
      <c r="E7493" s="1">
        <v>44564</v>
      </c>
      <c r="F7493" s="4">
        <v>5544</v>
      </c>
      <c r="G7493">
        <v>242</v>
      </c>
      <c r="H7493" s="3">
        <f>_xlfn.XLOOKUP(sales[[#This Row],[Product]],products[Product],products[Cost per box])*sales[[#This Row],[Boxes]]</f>
        <v>1645.6</v>
      </c>
      <c r="I7493" s="4">
        <f>sales[[#This Row],[Revenue]]-sales[[#This Row],[Cost]]</f>
        <v>3898.4</v>
      </c>
    </row>
    <row r="7494" spans="2:9" x14ac:dyDescent="0.25">
      <c r="B7494" t="s">
        <v>37</v>
      </c>
      <c r="C7494" t="s">
        <v>11</v>
      </c>
      <c r="D7494" t="s">
        <v>35</v>
      </c>
      <c r="E7494" s="1">
        <v>44564</v>
      </c>
      <c r="F7494" s="4">
        <v>5250</v>
      </c>
      <c r="G7494">
        <v>277</v>
      </c>
      <c r="H7494" s="3">
        <f>_xlfn.XLOOKUP(sales[[#This Row],[Product]],products[Product],products[Cost per box])*sales[[#This Row],[Boxes]]</f>
        <v>734.05</v>
      </c>
      <c r="I7494" s="4">
        <f>sales[[#This Row],[Revenue]]-sales[[#This Row],[Cost]]</f>
        <v>4515.95</v>
      </c>
    </row>
    <row r="7495" spans="2:9" x14ac:dyDescent="0.25">
      <c r="B7495" t="s">
        <v>23</v>
      </c>
      <c r="C7495" t="s">
        <v>11</v>
      </c>
      <c r="D7495" t="s">
        <v>48</v>
      </c>
      <c r="E7495" s="1">
        <v>44564</v>
      </c>
      <c r="F7495" s="4">
        <v>4788</v>
      </c>
      <c r="G7495">
        <v>192</v>
      </c>
      <c r="H7495" s="3">
        <f>_xlfn.XLOOKUP(sales[[#This Row],[Product]],products[Product],products[Cost per box])*sales[[#This Row],[Boxes]]</f>
        <v>1436.16</v>
      </c>
      <c r="I7495" s="4">
        <f>sales[[#This Row],[Revenue]]-sales[[#This Row],[Cost]]</f>
        <v>3351.84</v>
      </c>
    </row>
    <row r="7496" spans="2:9" x14ac:dyDescent="0.25">
      <c r="B7496" t="s">
        <v>8</v>
      </c>
      <c r="C7496" t="s">
        <v>27</v>
      </c>
      <c r="D7496" t="s">
        <v>35</v>
      </c>
      <c r="E7496" s="1">
        <v>44564</v>
      </c>
      <c r="F7496" s="4">
        <v>3717</v>
      </c>
      <c r="G7496">
        <v>196</v>
      </c>
      <c r="H7496" s="3">
        <f>_xlfn.XLOOKUP(sales[[#This Row],[Product]],products[Product],products[Cost per box])*sales[[#This Row],[Boxes]]</f>
        <v>519.4</v>
      </c>
      <c r="I7496" s="4">
        <f>sales[[#This Row],[Revenue]]-sales[[#This Row],[Cost]]</f>
        <v>3197.6</v>
      </c>
    </row>
    <row r="7497" spans="2:9" x14ac:dyDescent="0.25">
      <c r="B7497" t="s">
        <v>39</v>
      </c>
      <c r="C7497" t="s">
        <v>27</v>
      </c>
      <c r="D7497" t="s">
        <v>43</v>
      </c>
      <c r="E7497" s="1">
        <v>44564</v>
      </c>
      <c r="F7497" s="4">
        <v>4165</v>
      </c>
      <c r="G7497">
        <v>190</v>
      </c>
      <c r="H7497" s="3">
        <f>_xlfn.XLOOKUP(sales[[#This Row],[Product]],products[Product],products[Cost per box])*sales[[#This Row],[Boxes]]</f>
        <v>731.5</v>
      </c>
      <c r="I7497" s="4">
        <f>sales[[#This Row],[Revenue]]-sales[[#This Row],[Cost]]</f>
        <v>3433.5</v>
      </c>
    </row>
    <row r="7498" spans="2:9" x14ac:dyDescent="0.25">
      <c r="B7498" t="s">
        <v>5</v>
      </c>
      <c r="C7498" t="s">
        <v>21</v>
      </c>
      <c r="D7498" t="s">
        <v>44</v>
      </c>
      <c r="E7498" s="1">
        <v>44564</v>
      </c>
      <c r="F7498" s="4">
        <v>1813</v>
      </c>
      <c r="G7498">
        <v>83</v>
      </c>
      <c r="H7498" s="3">
        <f>_xlfn.XLOOKUP(sales[[#This Row],[Product]],products[Product],products[Cost per box])*sales[[#This Row],[Boxes]]</f>
        <v>794.31000000000006</v>
      </c>
      <c r="I7498" s="4">
        <f>sales[[#This Row],[Revenue]]-sales[[#This Row],[Cost]]</f>
        <v>1018.6899999999999</v>
      </c>
    </row>
    <row r="7499" spans="2:9" x14ac:dyDescent="0.25">
      <c r="B7499" t="s">
        <v>57</v>
      </c>
      <c r="C7499" t="s">
        <v>21</v>
      </c>
      <c r="D7499" t="s">
        <v>42</v>
      </c>
      <c r="E7499" s="1">
        <v>44564</v>
      </c>
      <c r="F7499" s="4">
        <v>5005</v>
      </c>
      <c r="G7499">
        <v>358</v>
      </c>
      <c r="H7499" s="3">
        <f>_xlfn.XLOOKUP(sales[[#This Row],[Product]],products[Product],products[Cost per box])*sales[[#This Row],[Boxes]]</f>
        <v>1696.92</v>
      </c>
      <c r="I7499" s="4">
        <f>sales[[#This Row],[Revenue]]-sales[[#This Row],[Cost]]</f>
        <v>3308.08</v>
      </c>
    </row>
    <row r="7500" spans="2:9" x14ac:dyDescent="0.25">
      <c r="B7500" t="s">
        <v>53</v>
      </c>
      <c r="C7500" t="s">
        <v>6</v>
      </c>
      <c r="D7500" t="s">
        <v>42</v>
      </c>
      <c r="E7500" s="1">
        <v>44564</v>
      </c>
      <c r="F7500" s="4">
        <v>13538</v>
      </c>
      <c r="G7500">
        <v>910</v>
      </c>
      <c r="H7500" s="3">
        <f>_xlfn.XLOOKUP(sales[[#This Row],[Product]],products[Product],products[Cost per box])*sales[[#This Row],[Boxes]]</f>
        <v>4313.4000000000005</v>
      </c>
      <c r="I7500" s="4">
        <f>sales[[#This Row],[Revenue]]-sales[[#This Row],[Cost]]</f>
        <v>9224.5999999999985</v>
      </c>
    </row>
    <row r="7501" spans="2:9" x14ac:dyDescent="0.25">
      <c r="B7501" t="s">
        <v>18</v>
      </c>
      <c r="C7501" t="s">
        <v>16</v>
      </c>
      <c r="D7501" t="s">
        <v>24</v>
      </c>
      <c r="E7501" s="1">
        <v>44564</v>
      </c>
      <c r="F7501" s="4">
        <v>8715</v>
      </c>
      <c r="G7501">
        <v>485</v>
      </c>
      <c r="H7501" s="3">
        <f>_xlfn.XLOOKUP(sales[[#This Row],[Product]],products[Product],products[Cost per box])*sales[[#This Row],[Boxes]]</f>
        <v>5097.3499999999995</v>
      </c>
      <c r="I7501" s="4">
        <f>sales[[#This Row],[Revenue]]-sales[[#This Row],[Cost]]</f>
        <v>3617.6500000000005</v>
      </c>
    </row>
    <row r="7502" spans="2:9" x14ac:dyDescent="0.25">
      <c r="B7502" t="s">
        <v>41</v>
      </c>
      <c r="C7502" t="s">
        <v>27</v>
      </c>
      <c r="D7502" t="s">
        <v>31</v>
      </c>
      <c r="E7502" s="1">
        <v>44564</v>
      </c>
      <c r="F7502" s="4">
        <v>2905</v>
      </c>
      <c r="G7502">
        <v>243</v>
      </c>
      <c r="H7502" s="3">
        <f>_xlfn.XLOOKUP(sales[[#This Row],[Product]],products[Product],products[Cost per box])*sales[[#This Row],[Boxes]]</f>
        <v>1389.96</v>
      </c>
      <c r="I7502" s="4">
        <f>sales[[#This Row],[Revenue]]-sales[[#This Row],[Cost]]</f>
        <v>1515.04</v>
      </c>
    </row>
    <row r="7503" spans="2:9" x14ac:dyDescent="0.25">
      <c r="B7503" t="s">
        <v>10</v>
      </c>
      <c r="C7503" t="s">
        <v>11</v>
      </c>
      <c r="D7503" t="s">
        <v>44</v>
      </c>
      <c r="E7503" s="1">
        <v>44564</v>
      </c>
      <c r="F7503" s="4">
        <v>1197</v>
      </c>
      <c r="G7503">
        <v>50</v>
      </c>
      <c r="H7503" s="3">
        <f>_xlfn.XLOOKUP(sales[[#This Row],[Product]],products[Product],products[Cost per box])*sales[[#This Row],[Boxes]]</f>
        <v>478.5</v>
      </c>
      <c r="I7503" s="4">
        <f>sales[[#This Row],[Revenue]]-sales[[#This Row],[Cost]]</f>
        <v>718.5</v>
      </c>
    </row>
    <row r="7504" spans="2:9" x14ac:dyDescent="0.25">
      <c r="B7504" t="s">
        <v>10</v>
      </c>
      <c r="C7504" t="s">
        <v>11</v>
      </c>
      <c r="D7504" t="s">
        <v>48</v>
      </c>
      <c r="E7504" s="1">
        <v>44564</v>
      </c>
      <c r="F7504" s="4">
        <v>3843</v>
      </c>
      <c r="G7504">
        <v>148</v>
      </c>
      <c r="H7504" s="3">
        <f>_xlfn.XLOOKUP(sales[[#This Row],[Product]],products[Product],products[Cost per box])*sales[[#This Row],[Boxes]]</f>
        <v>1107.04</v>
      </c>
      <c r="I7504" s="4">
        <f>sales[[#This Row],[Revenue]]-sales[[#This Row],[Cost]]</f>
        <v>2735.96</v>
      </c>
    </row>
    <row r="7505" spans="2:9" x14ac:dyDescent="0.25">
      <c r="B7505" t="s">
        <v>37</v>
      </c>
      <c r="C7505" t="s">
        <v>6</v>
      </c>
      <c r="D7505" t="s">
        <v>7</v>
      </c>
      <c r="E7505" s="1">
        <v>44564</v>
      </c>
      <c r="F7505" s="4">
        <v>3234</v>
      </c>
      <c r="G7505">
        <v>231</v>
      </c>
      <c r="H7505" s="3">
        <f>_xlfn.XLOOKUP(sales[[#This Row],[Product]],products[Product],products[Cost per box])*sales[[#This Row],[Boxes]]</f>
        <v>1189.6500000000001</v>
      </c>
      <c r="I7505" s="4">
        <f>sales[[#This Row],[Revenue]]-sales[[#This Row],[Cost]]</f>
        <v>2044.35</v>
      </c>
    </row>
    <row r="7506" spans="2:9" x14ac:dyDescent="0.25">
      <c r="B7506" t="s">
        <v>18</v>
      </c>
      <c r="C7506" t="s">
        <v>16</v>
      </c>
      <c r="D7506" t="s">
        <v>12</v>
      </c>
      <c r="E7506" s="1">
        <v>44564</v>
      </c>
      <c r="F7506" s="4">
        <v>756</v>
      </c>
      <c r="G7506">
        <v>48</v>
      </c>
      <c r="H7506" s="3">
        <f>_xlfn.XLOOKUP(sales[[#This Row],[Product]],products[Product],products[Cost per box])*sales[[#This Row],[Boxes]]</f>
        <v>404.64</v>
      </c>
      <c r="I7506" s="4">
        <f>sales[[#This Row],[Revenue]]-sales[[#This Row],[Cost]]</f>
        <v>351.36</v>
      </c>
    </row>
    <row r="7507" spans="2:9" x14ac:dyDescent="0.25">
      <c r="B7507" t="s">
        <v>46</v>
      </c>
      <c r="C7507" t="s">
        <v>11</v>
      </c>
      <c r="D7507" t="s">
        <v>48</v>
      </c>
      <c r="E7507" s="1">
        <v>44564</v>
      </c>
      <c r="F7507" s="4">
        <v>2961</v>
      </c>
      <c r="G7507">
        <v>110</v>
      </c>
      <c r="H7507" s="3">
        <f>_xlfn.XLOOKUP(sales[[#This Row],[Product]],products[Product],products[Cost per box])*sales[[#This Row],[Boxes]]</f>
        <v>822.80000000000007</v>
      </c>
      <c r="I7507" s="4">
        <f>sales[[#This Row],[Revenue]]-sales[[#This Row],[Cost]]</f>
        <v>2138.1999999999998</v>
      </c>
    </row>
    <row r="7508" spans="2:9" x14ac:dyDescent="0.25">
      <c r="B7508" t="s">
        <v>41</v>
      </c>
      <c r="C7508" t="s">
        <v>11</v>
      </c>
      <c r="D7508" t="s">
        <v>14</v>
      </c>
      <c r="E7508" s="1">
        <v>44564</v>
      </c>
      <c r="F7508" s="4">
        <v>12425</v>
      </c>
      <c r="G7508">
        <v>2100</v>
      </c>
      <c r="H7508" s="3">
        <f>_xlfn.XLOOKUP(sales[[#This Row],[Product]],products[Product],products[Cost per box])*sales[[#This Row],[Boxes]]</f>
        <v>13251</v>
      </c>
      <c r="I7508" s="4">
        <f>sales[[#This Row],[Revenue]]-sales[[#This Row],[Cost]]</f>
        <v>-826</v>
      </c>
    </row>
    <row r="7509" spans="2:9" x14ac:dyDescent="0.25">
      <c r="B7509" t="s">
        <v>53</v>
      </c>
      <c r="C7509" t="s">
        <v>6</v>
      </c>
      <c r="D7509" t="s">
        <v>7</v>
      </c>
      <c r="E7509" s="1">
        <v>44564</v>
      </c>
      <c r="F7509" s="4">
        <v>6139</v>
      </c>
      <c r="G7509">
        <v>439</v>
      </c>
      <c r="H7509" s="3">
        <f>_xlfn.XLOOKUP(sales[[#This Row],[Product]],products[Product],products[Cost per box])*sales[[#This Row],[Boxes]]</f>
        <v>2260.8500000000004</v>
      </c>
      <c r="I7509" s="4">
        <f>sales[[#This Row],[Revenue]]-sales[[#This Row],[Cost]]</f>
        <v>3878.1499999999996</v>
      </c>
    </row>
    <row r="7510" spans="2:9" x14ac:dyDescent="0.25">
      <c r="B7510" t="s">
        <v>49</v>
      </c>
      <c r="C7510" t="s">
        <v>9</v>
      </c>
      <c r="D7510" t="s">
        <v>43</v>
      </c>
      <c r="E7510" s="1">
        <v>44565</v>
      </c>
      <c r="F7510" s="4">
        <v>3619</v>
      </c>
      <c r="G7510">
        <v>173</v>
      </c>
      <c r="H7510" s="3">
        <f>_xlfn.XLOOKUP(sales[[#This Row],[Product]],products[Product],products[Cost per box])*sales[[#This Row],[Boxes]]</f>
        <v>666.05000000000007</v>
      </c>
      <c r="I7510" s="4">
        <f>sales[[#This Row],[Revenue]]-sales[[#This Row],[Cost]]</f>
        <v>2952.95</v>
      </c>
    </row>
    <row r="7511" spans="2:9" x14ac:dyDescent="0.25">
      <c r="B7511" t="s">
        <v>25</v>
      </c>
      <c r="C7511" t="s">
        <v>16</v>
      </c>
      <c r="D7511" t="s">
        <v>12</v>
      </c>
      <c r="E7511" s="1">
        <v>44565</v>
      </c>
      <c r="F7511" s="4">
        <v>1225</v>
      </c>
      <c r="G7511">
        <v>77</v>
      </c>
      <c r="H7511" s="3">
        <f>_xlfn.XLOOKUP(sales[[#This Row],[Product]],products[Product],products[Cost per box])*sales[[#This Row],[Boxes]]</f>
        <v>649.11</v>
      </c>
      <c r="I7511" s="4">
        <f>sales[[#This Row],[Revenue]]-sales[[#This Row],[Cost]]</f>
        <v>575.89</v>
      </c>
    </row>
    <row r="7512" spans="2:9" x14ac:dyDescent="0.25">
      <c r="B7512" t="s">
        <v>5</v>
      </c>
      <c r="C7512" t="s">
        <v>6</v>
      </c>
      <c r="D7512" t="s">
        <v>31</v>
      </c>
      <c r="E7512" s="1">
        <v>44565</v>
      </c>
      <c r="F7512" s="4">
        <v>8827</v>
      </c>
      <c r="G7512">
        <v>631</v>
      </c>
      <c r="H7512" s="3">
        <f>_xlfn.XLOOKUP(sales[[#This Row],[Product]],products[Product],products[Cost per box])*sales[[#This Row],[Boxes]]</f>
        <v>3609.3199999999997</v>
      </c>
      <c r="I7512" s="4">
        <f>sales[[#This Row],[Revenue]]-sales[[#This Row],[Cost]]</f>
        <v>5217.68</v>
      </c>
    </row>
    <row r="7513" spans="2:9" x14ac:dyDescent="0.25">
      <c r="B7513" t="s">
        <v>20</v>
      </c>
      <c r="C7513" t="s">
        <v>9</v>
      </c>
      <c r="D7513" t="s">
        <v>38</v>
      </c>
      <c r="E7513" s="1">
        <v>44565</v>
      </c>
      <c r="F7513" s="4">
        <v>6398</v>
      </c>
      <c r="G7513">
        <v>256</v>
      </c>
      <c r="H7513" s="3">
        <f>_xlfn.XLOOKUP(sales[[#This Row],[Product]],products[Product],products[Cost per box])*sales[[#This Row],[Boxes]]</f>
        <v>2544.64</v>
      </c>
      <c r="I7513" s="4">
        <f>sales[[#This Row],[Revenue]]-sales[[#This Row],[Cost]]</f>
        <v>3853.36</v>
      </c>
    </row>
    <row r="7514" spans="2:9" x14ac:dyDescent="0.25">
      <c r="B7514" t="s">
        <v>34</v>
      </c>
      <c r="C7514" t="s">
        <v>27</v>
      </c>
      <c r="D7514" t="s">
        <v>12</v>
      </c>
      <c r="E7514" s="1">
        <v>44565</v>
      </c>
      <c r="F7514" s="4">
        <v>588</v>
      </c>
      <c r="G7514">
        <v>35</v>
      </c>
      <c r="H7514" s="3">
        <f>_xlfn.XLOOKUP(sales[[#This Row],[Product]],products[Product],products[Cost per box])*sales[[#This Row],[Boxes]]</f>
        <v>295.05</v>
      </c>
      <c r="I7514" s="4">
        <f>sales[[#This Row],[Revenue]]-sales[[#This Row],[Cost]]</f>
        <v>292.95</v>
      </c>
    </row>
    <row r="7515" spans="2:9" x14ac:dyDescent="0.25">
      <c r="B7515" t="s">
        <v>18</v>
      </c>
      <c r="C7515" t="s">
        <v>21</v>
      </c>
      <c r="D7515" t="s">
        <v>17</v>
      </c>
      <c r="E7515" s="1">
        <v>44565</v>
      </c>
      <c r="F7515" s="4">
        <v>3948</v>
      </c>
      <c r="G7515">
        <v>180</v>
      </c>
      <c r="H7515" s="3">
        <f>_xlfn.XLOOKUP(sales[[#This Row],[Product]],products[Product],products[Cost per box])*sales[[#This Row],[Boxes]]</f>
        <v>1224</v>
      </c>
      <c r="I7515" s="4">
        <f>sales[[#This Row],[Revenue]]-sales[[#This Row],[Cost]]</f>
        <v>2724</v>
      </c>
    </row>
    <row r="7516" spans="2:9" x14ac:dyDescent="0.25">
      <c r="B7516" t="s">
        <v>32</v>
      </c>
      <c r="C7516" t="s">
        <v>11</v>
      </c>
      <c r="D7516" t="s">
        <v>17</v>
      </c>
      <c r="E7516" s="1">
        <v>44565</v>
      </c>
      <c r="F7516" s="4">
        <v>6349</v>
      </c>
      <c r="G7516">
        <v>289</v>
      </c>
      <c r="H7516" s="3">
        <f>_xlfn.XLOOKUP(sales[[#This Row],[Product]],products[Product],products[Cost per box])*sales[[#This Row],[Boxes]]</f>
        <v>1965.2</v>
      </c>
      <c r="I7516" s="4">
        <f>sales[[#This Row],[Revenue]]-sales[[#This Row],[Cost]]</f>
        <v>4383.8</v>
      </c>
    </row>
    <row r="7517" spans="2:9" x14ac:dyDescent="0.25">
      <c r="B7517" t="s">
        <v>15</v>
      </c>
      <c r="C7517" t="s">
        <v>11</v>
      </c>
      <c r="D7517" t="s">
        <v>44</v>
      </c>
      <c r="E7517" s="1">
        <v>44565</v>
      </c>
      <c r="F7517" s="4">
        <v>4893</v>
      </c>
      <c r="G7517">
        <v>223</v>
      </c>
      <c r="H7517" s="3">
        <f>_xlfn.XLOOKUP(sales[[#This Row],[Product]],products[Product],products[Cost per box])*sales[[#This Row],[Boxes]]</f>
        <v>2134.11</v>
      </c>
      <c r="I7517" s="4">
        <f>sales[[#This Row],[Revenue]]-sales[[#This Row],[Cost]]</f>
        <v>2758.89</v>
      </c>
    </row>
    <row r="7518" spans="2:9" x14ac:dyDescent="0.25">
      <c r="B7518" t="s">
        <v>23</v>
      </c>
      <c r="C7518" t="s">
        <v>6</v>
      </c>
      <c r="D7518" t="s">
        <v>17</v>
      </c>
      <c r="E7518" s="1">
        <v>44565</v>
      </c>
      <c r="F7518" s="4">
        <v>5320</v>
      </c>
      <c r="G7518">
        <v>232</v>
      </c>
      <c r="H7518" s="3">
        <f>_xlfn.XLOOKUP(sales[[#This Row],[Product]],products[Product],products[Cost per box])*sales[[#This Row],[Boxes]]</f>
        <v>1577.6</v>
      </c>
      <c r="I7518" s="4">
        <f>sales[[#This Row],[Revenue]]-sales[[#This Row],[Cost]]</f>
        <v>3742.4</v>
      </c>
    </row>
    <row r="7519" spans="2:9" x14ac:dyDescent="0.25">
      <c r="B7519" t="s">
        <v>57</v>
      </c>
      <c r="C7519" t="s">
        <v>16</v>
      </c>
      <c r="D7519" t="s">
        <v>52</v>
      </c>
      <c r="E7519" s="1">
        <v>44565</v>
      </c>
      <c r="F7519" s="4">
        <v>5719</v>
      </c>
      <c r="G7519">
        <v>520</v>
      </c>
      <c r="H7519" s="3">
        <f>_xlfn.XLOOKUP(sales[[#This Row],[Product]],products[Product],products[Cost per box])*sales[[#This Row],[Boxes]]</f>
        <v>1726.3999999999999</v>
      </c>
      <c r="I7519" s="4">
        <f>sales[[#This Row],[Revenue]]-sales[[#This Row],[Cost]]</f>
        <v>3992.6000000000004</v>
      </c>
    </row>
    <row r="7520" spans="2:9" x14ac:dyDescent="0.25">
      <c r="B7520" t="s">
        <v>49</v>
      </c>
      <c r="C7520" t="s">
        <v>16</v>
      </c>
      <c r="D7520" t="s">
        <v>28</v>
      </c>
      <c r="E7520" s="1">
        <v>44565</v>
      </c>
      <c r="F7520" s="4">
        <v>6692</v>
      </c>
      <c r="G7520">
        <v>840</v>
      </c>
      <c r="H7520" s="3">
        <f>_xlfn.XLOOKUP(sales[[#This Row],[Product]],products[Product],products[Cost per box])*sales[[#This Row],[Boxes]]</f>
        <v>2318.3999999999996</v>
      </c>
      <c r="I7520" s="4">
        <f>sales[[#This Row],[Revenue]]-sales[[#This Row],[Cost]]</f>
        <v>4373.6000000000004</v>
      </c>
    </row>
    <row r="7521" spans="2:9" x14ac:dyDescent="0.25">
      <c r="B7521" t="s">
        <v>13</v>
      </c>
      <c r="C7521" t="s">
        <v>6</v>
      </c>
      <c r="D7521" t="s">
        <v>24</v>
      </c>
      <c r="E7521" s="1">
        <v>44565</v>
      </c>
      <c r="F7521" s="4">
        <v>16345</v>
      </c>
      <c r="G7521">
        <v>840</v>
      </c>
      <c r="H7521" s="3">
        <f>_xlfn.XLOOKUP(sales[[#This Row],[Product]],products[Product],products[Cost per box])*sales[[#This Row],[Boxes]]</f>
        <v>8828.4</v>
      </c>
      <c r="I7521" s="4">
        <f>sales[[#This Row],[Revenue]]-sales[[#This Row],[Cost]]</f>
        <v>7516.6</v>
      </c>
    </row>
    <row r="7522" spans="2:9" x14ac:dyDescent="0.25">
      <c r="B7522" t="s">
        <v>20</v>
      </c>
      <c r="C7522" t="s">
        <v>6</v>
      </c>
      <c r="D7522" t="s">
        <v>24</v>
      </c>
      <c r="E7522" s="1">
        <v>44565</v>
      </c>
      <c r="F7522" s="4">
        <v>10290</v>
      </c>
      <c r="G7522">
        <v>572</v>
      </c>
      <c r="H7522" s="3">
        <f>_xlfn.XLOOKUP(sales[[#This Row],[Product]],products[Product],products[Cost per box])*sales[[#This Row],[Boxes]]</f>
        <v>6011.72</v>
      </c>
      <c r="I7522" s="4">
        <f>sales[[#This Row],[Revenue]]-sales[[#This Row],[Cost]]</f>
        <v>4278.28</v>
      </c>
    </row>
    <row r="7523" spans="2:9" x14ac:dyDescent="0.25">
      <c r="B7523" t="s">
        <v>46</v>
      </c>
      <c r="C7523" t="s">
        <v>11</v>
      </c>
      <c r="D7523" t="s">
        <v>44</v>
      </c>
      <c r="E7523" s="1">
        <v>44565</v>
      </c>
      <c r="F7523" s="4">
        <v>8022</v>
      </c>
      <c r="G7523">
        <v>349</v>
      </c>
      <c r="H7523" s="3">
        <f>_xlfn.XLOOKUP(sales[[#This Row],[Product]],products[Product],products[Cost per box])*sales[[#This Row],[Boxes]]</f>
        <v>3339.9300000000003</v>
      </c>
      <c r="I7523" s="4">
        <f>sales[[#This Row],[Revenue]]-sales[[#This Row],[Cost]]</f>
        <v>4682.07</v>
      </c>
    </row>
    <row r="7524" spans="2:9" x14ac:dyDescent="0.25">
      <c r="B7524" t="s">
        <v>33</v>
      </c>
      <c r="C7524" t="s">
        <v>6</v>
      </c>
      <c r="D7524" t="s">
        <v>48</v>
      </c>
      <c r="E7524" s="1">
        <v>44565</v>
      </c>
      <c r="F7524" s="4">
        <v>770</v>
      </c>
      <c r="G7524">
        <v>31</v>
      </c>
      <c r="H7524" s="3">
        <f>_xlfn.XLOOKUP(sales[[#This Row],[Product]],products[Product],products[Cost per box])*sales[[#This Row],[Boxes]]</f>
        <v>231.88000000000002</v>
      </c>
      <c r="I7524" s="4">
        <f>sales[[#This Row],[Revenue]]-sales[[#This Row],[Cost]]</f>
        <v>538.12</v>
      </c>
    </row>
    <row r="7525" spans="2:9" x14ac:dyDescent="0.25">
      <c r="B7525" t="s">
        <v>37</v>
      </c>
      <c r="C7525" t="s">
        <v>27</v>
      </c>
      <c r="D7525" t="s">
        <v>28</v>
      </c>
      <c r="E7525" s="1">
        <v>44565</v>
      </c>
      <c r="F7525" s="4">
        <v>3465</v>
      </c>
      <c r="G7525">
        <v>495</v>
      </c>
      <c r="H7525" s="3">
        <f>_xlfn.XLOOKUP(sales[[#This Row],[Product]],products[Product],products[Cost per box])*sales[[#This Row],[Boxes]]</f>
        <v>1366.1999999999998</v>
      </c>
      <c r="I7525" s="4">
        <f>sales[[#This Row],[Revenue]]-sales[[#This Row],[Cost]]</f>
        <v>2098.8000000000002</v>
      </c>
    </row>
    <row r="7526" spans="2:9" x14ac:dyDescent="0.25">
      <c r="B7526" t="s">
        <v>51</v>
      </c>
      <c r="C7526" t="s">
        <v>6</v>
      </c>
      <c r="D7526" t="s">
        <v>42</v>
      </c>
      <c r="E7526" s="1">
        <v>44565</v>
      </c>
      <c r="F7526" s="4">
        <v>12327</v>
      </c>
      <c r="G7526">
        <v>910</v>
      </c>
      <c r="H7526" s="3">
        <f>_xlfn.XLOOKUP(sales[[#This Row],[Product]],products[Product],products[Cost per box])*sales[[#This Row],[Boxes]]</f>
        <v>4313.4000000000005</v>
      </c>
      <c r="I7526" s="4">
        <f>sales[[#This Row],[Revenue]]-sales[[#This Row],[Cost]]</f>
        <v>8013.5999999999995</v>
      </c>
    </row>
    <row r="7527" spans="2:9" x14ac:dyDescent="0.25">
      <c r="B7527" t="s">
        <v>55</v>
      </c>
      <c r="C7527" t="s">
        <v>21</v>
      </c>
      <c r="D7527" t="s">
        <v>19</v>
      </c>
      <c r="E7527" s="1">
        <v>44565</v>
      </c>
      <c r="F7527" s="4">
        <v>12369</v>
      </c>
      <c r="G7527">
        <v>700</v>
      </c>
      <c r="H7527" s="3">
        <f>_xlfn.XLOOKUP(sales[[#This Row],[Product]],products[Product],products[Cost per box])*sales[[#This Row],[Boxes]]</f>
        <v>7161</v>
      </c>
      <c r="I7527" s="4">
        <f>sales[[#This Row],[Revenue]]-sales[[#This Row],[Cost]]</f>
        <v>5208</v>
      </c>
    </row>
    <row r="7528" spans="2:9" x14ac:dyDescent="0.25">
      <c r="B7528" t="s">
        <v>40</v>
      </c>
      <c r="C7528" t="s">
        <v>21</v>
      </c>
      <c r="D7528" t="s">
        <v>26</v>
      </c>
      <c r="E7528" s="1">
        <v>44565</v>
      </c>
      <c r="F7528" s="4">
        <v>3696</v>
      </c>
      <c r="G7528">
        <v>308</v>
      </c>
      <c r="H7528" s="3">
        <f>_xlfn.XLOOKUP(sales[[#This Row],[Product]],products[Product],products[Cost per box])*sales[[#This Row],[Boxes]]</f>
        <v>1980.4399999999998</v>
      </c>
      <c r="I7528" s="4">
        <f>sales[[#This Row],[Revenue]]-sales[[#This Row],[Cost]]</f>
        <v>1715.5600000000002</v>
      </c>
    </row>
    <row r="7529" spans="2:9" x14ac:dyDescent="0.25">
      <c r="B7529" t="s">
        <v>55</v>
      </c>
      <c r="C7529" t="s">
        <v>6</v>
      </c>
      <c r="D7529" t="s">
        <v>48</v>
      </c>
      <c r="E7529" s="1">
        <v>44565</v>
      </c>
      <c r="F7529" s="4">
        <v>5397</v>
      </c>
      <c r="G7529">
        <v>208</v>
      </c>
      <c r="H7529" s="3">
        <f>_xlfn.XLOOKUP(sales[[#This Row],[Product]],products[Product],products[Cost per box])*sales[[#This Row],[Boxes]]</f>
        <v>1555.8400000000001</v>
      </c>
      <c r="I7529" s="4">
        <f>sales[[#This Row],[Revenue]]-sales[[#This Row],[Cost]]</f>
        <v>3841.16</v>
      </c>
    </row>
    <row r="7530" spans="2:9" x14ac:dyDescent="0.25">
      <c r="B7530" t="s">
        <v>53</v>
      </c>
      <c r="C7530" t="s">
        <v>9</v>
      </c>
      <c r="D7530" t="s">
        <v>47</v>
      </c>
      <c r="E7530" s="1">
        <v>44565</v>
      </c>
      <c r="F7530" s="4">
        <v>1449</v>
      </c>
      <c r="G7530">
        <v>86</v>
      </c>
      <c r="H7530" s="3">
        <f>_xlfn.XLOOKUP(sales[[#This Row],[Product]],products[Product],products[Cost per box])*sales[[#This Row],[Boxes]]</f>
        <v>452.35999999999996</v>
      </c>
      <c r="I7530" s="4">
        <f>sales[[#This Row],[Revenue]]-sales[[#This Row],[Cost]]</f>
        <v>996.6400000000001</v>
      </c>
    </row>
    <row r="7531" spans="2:9" x14ac:dyDescent="0.25">
      <c r="B7531" t="s">
        <v>53</v>
      </c>
      <c r="C7531" t="s">
        <v>11</v>
      </c>
      <c r="D7531" t="s">
        <v>19</v>
      </c>
      <c r="E7531" s="1">
        <v>44565</v>
      </c>
      <c r="F7531" s="4">
        <v>13013</v>
      </c>
      <c r="G7531">
        <v>840</v>
      </c>
      <c r="H7531" s="3">
        <f>_xlfn.XLOOKUP(sales[[#This Row],[Product]],products[Product],products[Cost per box])*sales[[#This Row],[Boxes]]</f>
        <v>8593.2000000000007</v>
      </c>
      <c r="I7531" s="4">
        <f>sales[[#This Row],[Revenue]]-sales[[#This Row],[Cost]]</f>
        <v>4419.7999999999993</v>
      </c>
    </row>
    <row r="7532" spans="2:9" x14ac:dyDescent="0.25">
      <c r="B7532" t="s">
        <v>5</v>
      </c>
      <c r="C7532" t="s">
        <v>16</v>
      </c>
      <c r="D7532" t="s">
        <v>44</v>
      </c>
      <c r="E7532" s="1">
        <v>44565</v>
      </c>
      <c r="F7532" s="4">
        <v>6447</v>
      </c>
      <c r="G7532">
        <v>281</v>
      </c>
      <c r="H7532" s="3">
        <f>_xlfn.XLOOKUP(sales[[#This Row],[Product]],products[Product],products[Cost per box])*sales[[#This Row],[Boxes]]</f>
        <v>2689.17</v>
      </c>
      <c r="I7532" s="4">
        <f>sales[[#This Row],[Revenue]]-sales[[#This Row],[Cost]]</f>
        <v>3757.83</v>
      </c>
    </row>
    <row r="7533" spans="2:9" x14ac:dyDescent="0.25">
      <c r="B7533" t="s">
        <v>15</v>
      </c>
      <c r="C7533" t="s">
        <v>16</v>
      </c>
      <c r="D7533" t="s">
        <v>12</v>
      </c>
      <c r="E7533" s="1">
        <v>44565</v>
      </c>
      <c r="F7533" s="4">
        <v>7980</v>
      </c>
      <c r="G7533">
        <v>470</v>
      </c>
      <c r="H7533" s="3">
        <f>_xlfn.XLOOKUP(sales[[#This Row],[Product]],products[Product],products[Cost per box])*sales[[#This Row],[Boxes]]</f>
        <v>3962.1</v>
      </c>
      <c r="I7533" s="4">
        <f>sales[[#This Row],[Revenue]]-sales[[#This Row],[Cost]]</f>
        <v>4017.9</v>
      </c>
    </row>
    <row r="7534" spans="2:9" x14ac:dyDescent="0.25">
      <c r="B7534" t="s">
        <v>46</v>
      </c>
      <c r="C7534" t="s">
        <v>11</v>
      </c>
      <c r="D7534" t="s">
        <v>31</v>
      </c>
      <c r="E7534" s="1">
        <v>44565</v>
      </c>
      <c r="F7534" s="4">
        <v>2485</v>
      </c>
      <c r="G7534">
        <v>192</v>
      </c>
      <c r="H7534" s="3">
        <f>_xlfn.XLOOKUP(sales[[#This Row],[Product]],products[Product],products[Cost per box])*sales[[#This Row],[Boxes]]</f>
        <v>1098.24</v>
      </c>
      <c r="I7534" s="4">
        <f>sales[[#This Row],[Revenue]]-sales[[#This Row],[Cost]]</f>
        <v>1386.76</v>
      </c>
    </row>
    <row r="7535" spans="2:9" x14ac:dyDescent="0.25">
      <c r="B7535" t="s">
        <v>29</v>
      </c>
      <c r="C7535" t="s">
        <v>9</v>
      </c>
      <c r="D7535" t="s">
        <v>24</v>
      </c>
      <c r="E7535" s="1">
        <v>44565</v>
      </c>
      <c r="F7535" s="4">
        <v>7826</v>
      </c>
      <c r="G7535">
        <v>435</v>
      </c>
      <c r="H7535" s="3">
        <f>_xlfn.XLOOKUP(sales[[#This Row],[Product]],products[Product],products[Cost per box])*sales[[#This Row],[Boxes]]</f>
        <v>4571.8499999999995</v>
      </c>
      <c r="I7535" s="4">
        <f>sales[[#This Row],[Revenue]]-sales[[#This Row],[Cost]]</f>
        <v>3254.1500000000005</v>
      </c>
    </row>
    <row r="7536" spans="2:9" x14ac:dyDescent="0.25">
      <c r="B7536" t="s">
        <v>29</v>
      </c>
      <c r="C7536" t="s">
        <v>16</v>
      </c>
      <c r="D7536" t="s">
        <v>35</v>
      </c>
      <c r="E7536" s="1">
        <v>44565</v>
      </c>
      <c r="F7536" s="4">
        <v>20097</v>
      </c>
      <c r="G7536">
        <v>1050</v>
      </c>
      <c r="H7536" s="3">
        <f>_xlfn.XLOOKUP(sales[[#This Row],[Product]],products[Product],products[Cost per box])*sales[[#This Row],[Boxes]]</f>
        <v>2782.5</v>
      </c>
      <c r="I7536" s="4">
        <f>sales[[#This Row],[Revenue]]-sales[[#This Row],[Cost]]</f>
        <v>17314.5</v>
      </c>
    </row>
    <row r="7537" spans="2:9" x14ac:dyDescent="0.25">
      <c r="B7537" t="s">
        <v>51</v>
      </c>
      <c r="C7537" t="s">
        <v>11</v>
      </c>
      <c r="D7537" t="s">
        <v>44</v>
      </c>
      <c r="E7537" s="1">
        <v>44565</v>
      </c>
      <c r="F7537" s="4">
        <v>3857</v>
      </c>
      <c r="G7537">
        <v>161</v>
      </c>
      <c r="H7537" s="3">
        <f>_xlfn.XLOOKUP(sales[[#This Row],[Product]],products[Product],products[Cost per box])*sales[[#This Row],[Boxes]]</f>
        <v>1540.77</v>
      </c>
      <c r="I7537" s="4">
        <f>sales[[#This Row],[Revenue]]-sales[[#This Row],[Cost]]</f>
        <v>2316.23</v>
      </c>
    </row>
    <row r="7538" spans="2:9" x14ac:dyDescent="0.25">
      <c r="B7538" t="s">
        <v>51</v>
      </c>
      <c r="C7538" t="s">
        <v>27</v>
      </c>
      <c r="D7538" t="s">
        <v>7</v>
      </c>
      <c r="E7538" s="1">
        <v>44565</v>
      </c>
      <c r="F7538" s="4">
        <v>168</v>
      </c>
      <c r="G7538">
        <v>12</v>
      </c>
      <c r="H7538" s="3">
        <f>_xlfn.XLOOKUP(sales[[#This Row],[Product]],products[Product],products[Cost per box])*sales[[#This Row],[Boxes]]</f>
        <v>61.800000000000004</v>
      </c>
      <c r="I7538" s="4">
        <f>sales[[#This Row],[Revenue]]-sales[[#This Row],[Cost]]</f>
        <v>106.19999999999999</v>
      </c>
    </row>
    <row r="7539" spans="2:9" x14ac:dyDescent="0.25">
      <c r="B7539" t="s">
        <v>29</v>
      </c>
      <c r="C7539" t="s">
        <v>21</v>
      </c>
      <c r="D7539" t="s">
        <v>42</v>
      </c>
      <c r="E7539" s="1">
        <v>44565</v>
      </c>
      <c r="F7539" s="4">
        <v>308</v>
      </c>
      <c r="G7539">
        <v>21</v>
      </c>
      <c r="H7539" s="3">
        <f>_xlfn.XLOOKUP(sales[[#This Row],[Product]],products[Product],products[Cost per box])*sales[[#This Row],[Boxes]]</f>
        <v>99.54</v>
      </c>
      <c r="I7539" s="4">
        <f>sales[[#This Row],[Revenue]]-sales[[#This Row],[Cost]]</f>
        <v>208.45999999999998</v>
      </c>
    </row>
    <row r="7540" spans="2:9" x14ac:dyDescent="0.25">
      <c r="B7540" t="s">
        <v>34</v>
      </c>
      <c r="C7540" t="s">
        <v>11</v>
      </c>
      <c r="D7540" t="s">
        <v>47</v>
      </c>
      <c r="E7540" s="1">
        <v>44565</v>
      </c>
      <c r="F7540" s="4">
        <v>5964</v>
      </c>
      <c r="G7540">
        <v>373</v>
      </c>
      <c r="H7540" s="3">
        <f>_xlfn.XLOOKUP(sales[[#This Row],[Product]],products[Product],products[Cost per box])*sales[[#This Row],[Boxes]]</f>
        <v>1961.98</v>
      </c>
      <c r="I7540" s="4">
        <f>sales[[#This Row],[Revenue]]-sales[[#This Row],[Cost]]</f>
        <v>4002.02</v>
      </c>
    </row>
    <row r="7541" spans="2:9" x14ac:dyDescent="0.25">
      <c r="B7541" t="s">
        <v>34</v>
      </c>
      <c r="C7541" t="s">
        <v>6</v>
      </c>
      <c r="D7541" t="s">
        <v>12</v>
      </c>
      <c r="E7541" s="1">
        <v>44565</v>
      </c>
      <c r="F7541" s="4">
        <v>1344</v>
      </c>
      <c r="G7541">
        <v>84</v>
      </c>
      <c r="H7541" s="3">
        <f>_xlfn.XLOOKUP(sales[[#This Row],[Product]],products[Product],products[Cost per box])*sales[[#This Row],[Boxes]]</f>
        <v>708.12</v>
      </c>
      <c r="I7541" s="4">
        <f>sales[[#This Row],[Revenue]]-sales[[#This Row],[Cost]]</f>
        <v>635.88</v>
      </c>
    </row>
    <row r="7542" spans="2:9" x14ac:dyDescent="0.25">
      <c r="B7542" t="s">
        <v>25</v>
      </c>
      <c r="C7542" t="s">
        <v>21</v>
      </c>
      <c r="D7542" t="s">
        <v>43</v>
      </c>
      <c r="E7542" s="1">
        <v>44565</v>
      </c>
      <c r="F7542" s="4">
        <v>2100</v>
      </c>
      <c r="G7542">
        <v>96</v>
      </c>
      <c r="H7542" s="3">
        <f>_xlfn.XLOOKUP(sales[[#This Row],[Product]],products[Product],products[Cost per box])*sales[[#This Row],[Boxes]]</f>
        <v>369.6</v>
      </c>
      <c r="I7542" s="4">
        <f>sales[[#This Row],[Revenue]]-sales[[#This Row],[Cost]]</f>
        <v>1730.4</v>
      </c>
    </row>
    <row r="7543" spans="2:9" x14ac:dyDescent="0.25">
      <c r="B7543" t="s">
        <v>41</v>
      </c>
      <c r="C7543" t="s">
        <v>27</v>
      </c>
      <c r="D7543" t="s">
        <v>24</v>
      </c>
      <c r="E7543" s="1">
        <v>44565</v>
      </c>
      <c r="F7543" s="4">
        <v>1988</v>
      </c>
      <c r="G7543">
        <v>100</v>
      </c>
      <c r="H7543" s="3">
        <f>_xlfn.XLOOKUP(sales[[#This Row],[Product]],products[Product],products[Cost per box])*sales[[#This Row],[Boxes]]</f>
        <v>1051</v>
      </c>
      <c r="I7543" s="4">
        <f>sales[[#This Row],[Revenue]]-sales[[#This Row],[Cost]]</f>
        <v>937</v>
      </c>
    </row>
    <row r="7544" spans="2:9" x14ac:dyDescent="0.25">
      <c r="B7544" t="s">
        <v>46</v>
      </c>
      <c r="C7544" t="s">
        <v>9</v>
      </c>
      <c r="D7544" t="s">
        <v>30</v>
      </c>
      <c r="E7544" s="1">
        <v>44565</v>
      </c>
      <c r="F7544" s="4">
        <v>3255</v>
      </c>
      <c r="G7544">
        <v>181</v>
      </c>
      <c r="H7544" s="3">
        <f>_xlfn.XLOOKUP(sales[[#This Row],[Product]],products[Product],products[Cost per box])*sales[[#This Row],[Boxes]]</f>
        <v>666.08</v>
      </c>
      <c r="I7544" s="4">
        <f>sales[[#This Row],[Revenue]]-sales[[#This Row],[Cost]]</f>
        <v>2588.92</v>
      </c>
    </row>
    <row r="7545" spans="2:9" x14ac:dyDescent="0.25">
      <c r="B7545" t="s">
        <v>53</v>
      </c>
      <c r="C7545" t="s">
        <v>27</v>
      </c>
      <c r="D7545" t="s">
        <v>36</v>
      </c>
      <c r="E7545" s="1">
        <v>44565</v>
      </c>
      <c r="F7545" s="4">
        <v>17206</v>
      </c>
      <c r="G7545">
        <v>2450</v>
      </c>
      <c r="H7545" s="3">
        <f>_xlfn.XLOOKUP(sales[[#This Row],[Product]],products[Product],products[Cost per box])*sales[[#This Row],[Boxes]]</f>
        <v>12348</v>
      </c>
      <c r="I7545" s="4">
        <f>sales[[#This Row],[Revenue]]-sales[[#This Row],[Cost]]</f>
        <v>4858</v>
      </c>
    </row>
    <row r="7546" spans="2:9" x14ac:dyDescent="0.25">
      <c r="B7546" t="s">
        <v>37</v>
      </c>
      <c r="C7546" t="s">
        <v>21</v>
      </c>
      <c r="D7546" t="s">
        <v>38</v>
      </c>
      <c r="E7546" s="1">
        <v>44565</v>
      </c>
      <c r="F7546" s="4">
        <v>602</v>
      </c>
      <c r="G7546">
        <v>24</v>
      </c>
      <c r="H7546" s="3">
        <f>_xlfn.XLOOKUP(sales[[#This Row],[Product]],products[Product],products[Cost per box])*sales[[#This Row],[Boxes]]</f>
        <v>238.56</v>
      </c>
      <c r="I7546" s="4">
        <f>sales[[#This Row],[Revenue]]-sales[[#This Row],[Cost]]</f>
        <v>363.44</v>
      </c>
    </row>
    <row r="7547" spans="2:9" x14ac:dyDescent="0.25">
      <c r="B7547" t="s">
        <v>5</v>
      </c>
      <c r="C7547" t="s">
        <v>6</v>
      </c>
      <c r="D7547" t="s">
        <v>35</v>
      </c>
      <c r="E7547" s="1">
        <v>44565</v>
      </c>
      <c r="F7547" s="4">
        <v>1281</v>
      </c>
      <c r="G7547">
        <v>76</v>
      </c>
      <c r="H7547" s="3">
        <f>_xlfn.XLOOKUP(sales[[#This Row],[Product]],products[Product],products[Cost per box])*sales[[#This Row],[Boxes]]</f>
        <v>201.4</v>
      </c>
      <c r="I7547" s="4">
        <f>sales[[#This Row],[Revenue]]-sales[[#This Row],[Cost]]</f>
        <v>1079.5999999999999</v>
      </c>
    </row>
    <row r="7548" spans="2:9" x14ac:dyDescent="0.25">
      <c r="B7548" t="s">
        <v>40</v>
      </c>
      <c r="C7548" t="s">
        <v>16</v>
      </c>
      <c r="D7548" t="s">
        <v>24</v>
      </c>
      <c r="E7548" s="1">
        <v>44565</v>
      </c>
      <c r="F7548" s="4">
        <v>1148</v>
      </c>
      <c r="G7548">
        <v>64</v>
      </c>
      <c r="H7548" s="3">
        <f>_xlfn.XLOOKUP(sales[[#This Row],[Product]],products[Product],products[Cost per box])*sales[[#This Row],[Boxes]]</f>
        <v>672.64</v>
      </c>
      <c r="I7548" s="4">
        <f>sales[[#This Row],[Revenue]]-sales[[#This Row],[Cost]]</f>
        <v>475.36</v>
      </c>
    </row>
    <row r="7549" spans="2:9" x14ac:dyDescent="0.25">
      <c r="B7549" t="s">
        <v>18</v>
      </c>
      <c r="C7549" t="s">
        <v>21</v>
      </c>
      <c r="D7549" t="s">
        <v>7</v>
      </c>
      <c r="E7549" s="1">
        <v>44565</v>
      </c>
      <c r="F7549" s="4">
        <v>13636</v>
      </c>
      <c r="G7549">
        <v>840</v>
      </c>
      <c r="H7549" s="3">
        <f>_xlfn.XLOOKUP(sales[[#This Row],[Product]],products[Product],products[Cost per box])*sales[[#This Row],[Boxes]]</f>
        <v>4326</v>
      </c>
      <c r="I7549" s="4">
        <f>sales[[#This Row],[Revenue]]-sales[[#This Row],[Cost]]</f>
        <v>9310</v>
      </c>
    </row>
    <row r="7550" spans="2:9" x14ac:dyDescent="0.25">
      <c r="B7550" t="s">
        <v>41</v>
      </c>
      <c r="C7550" t="s">
        <v>6</v>
      </c>
      <c r="D7550" t="s">
        <v>19</v>
      </c>
      <c r="E7550" s="1">
        <v>44565</v>
      </c>
      <c r="F7550" s="4">
        <v>8274</v>
      </c>
      <c r="G7550">
        <v>460</v>
      </c>
      <c r="H7550" s="3">
        <f>_xlfn.XLOOKUP(sales[[#This Row],[Product]],products[Product],products[Cost per box])*sales[[#This Row],[Boxes]]</f>
        <v>4705.8</v>
      </c>
      <c r="I7550" s="4">
        <f>sales[[#This Row],[Revenue]]-sales[[#This Row],[Cost]]</f>
        <v>3568.2</v>
      </c>
    </row>
    <row r="7551" spans="2:9" x14ac:dyDescent="0.25">
      <c r="B7551" t="s">
        <v>51</v>
      </c>
      <c r="C7551" t="s">
        <v>6</v>
      </c>
      <c r="D7551" t="s">
        <v>35</v>
      </c>
      <c r="E7551" s="1">
        <v>44565</v>
      </c>
      <c r="F7551" s="4">
        <v>3878</v>
      </c>
      <c r="G7551">
        <v>229</v>
      </c>
      <c r="H7551" s="3">
        <f>_xlfn.XLOOKUP(sales[[#This Row],[Product]],products[Product],products[Cost per box])*sales[[#This Row],[Boxes]]</f>
        <v>606.85</v>
      </c>
      <c r="I7551" s="4">
        <f>sales[[#This Row],[Revenue]]-sales[[#This Row],[Cost]]</f>
        <v>3271.15</v>
      </c>
    </row>
    <row r="7552" spans="2:9" x14ac:dyDescent="0.25">
      <c r="B7552" t="s">
        <v>57</v>
      </c>
      <c r="C7552" t="s">
        <v>21</v>
      </c>
      <c r="D7552" t="s">
        <v>48</v>
      </c>
      <c r="E7552" s="1">
        <v>44565</v>
      </c>
      <c r="F7552" s="4">
        <v>17129</v>
      </c>
      <c r="G7552">
        <v>635</v>
      </c>
      <c r="H7552" s="3">
        <f>_xlfn.XLOOKUP(sales[[#This Row],[Product]],products[Product],products[Cost per box])*sales[[#This Row],[Boxes]]</f>
        <v>4749.8</v>
      </c>
      <c r="I7552" s="4">
        <f>sales[[#This Row],[Revenue]]-sales[[#This Row],[Cost]]</f>
        <v>12379.2</v>
      </c>
    </row>
    <row r="7553" spans="2:9" x14ac:dyDescent="0.25">
      <c r="B7553" t="s">
        <v>8</v>
      </c>
      <c r="C7553" t="s">
        <v>21</v>
      </c>
      <c r="D7553" t="s">
        <v>52</v>
      </c>
      <c r="E7553" s="1">
        <v>44565</v>
      </c>
      <c r="F7553" s="4">
        <v>4781</v>
      </c>
      <c r="G7553">
        <v>435</v>
      </c>
      <c r="H7553" s="3">
        <f>_xlfn.XLOOKUP(sales[[#This Row],[Product]],products[Product],products[Cost per box])*sales[[#This Row],[Boxes]]</f>
        <v>1444.1999999999998</v>
      </c>
      <c r="I7553" s="4">
        <f>sales[[#This Row],[Revenue]]-sales[[#This Row],[Cost]]</f>
        <v>3336.8</v>
      </c>
    </row>
    <row r="7554" spans="2:9" x14ac:dyDescent="0.25">
      <c r="B7554" t="s">
        <v>33</v>
      </c>
      <c r="C7554" t="s">
        <v>9</v>
      </c>
      <c r="D7554" t="s">
        <v>22</v>
      </c>
      <c r="E7554" s="1">
        <v>44565</v>
      </c>
      <c r="F7554" s="4">
        <v>4550</v>
      </c>
      <c r="G7554">
        <v>506</v>
      </c>
      <c r="H7554" s="3">
        <f>_xlfn.XLOOKUP(sales[[#This Row],[Product]],products[Product],products[Cost per box])*sales[[#This Row],[Boxes]]</f>
        <v>4159.3200000000006</v>
      </c>
      <c r="I7554" s="4">
        <f>sales[[#This Row],[Revenue]]-sales[[#This Row],[Cost]]</f>
        <v>390.67999999999938</v>
      </c>
    </row>
    <row r="7555" spans="2:9" x14ac:dyDescent="0.25">
      <c r="B7555" t="s">
        <v>18</v>
      </c>
      <c r="C7555" t="s">
        <v>9</v>
      </c>
      <c r="D7555" t="s">
        <v>43</v>
      </c>
      <c r="E7555" s="1">
        <v>44565</v>
      </c>
      <c r="F7555" s="4">
        <v>1449</v>
      </c>
      <c r="G7555">
        <v>66</v>
      </c>
      <c r="H7555" s="3">
        <f>_xlfn.XLOOKUP(sales[[#This Row],[Product]],products[Product],products[Cost per box])*sales[[#This Row],[Boxes]]</f>
        <v>254.1</v>
      </c>
      <c r="I7555" s="4">
        <f>sales[[#This Row],[Revenue]]-sales[[#This Row],[Cost]]</f>
        <v>1194.9000000000001</v>
      </c>
    </row>
    <row r="7556" spans="2:9" x14ac:dyDescent="0.25">
      <c r="B7556" t="s">
        <v>55</v>
      </c>
      <c r="C7556" t="s">
        <v>11</v>
      </c>
      <c r="D7556" t="s">
        <v>12</v>
      </c>
      <c r="E7556" s="1">
        <v>44565</v>
      </c>
      <c r="F7556" s="4">
        <v>17304</v>
      </c>
      <c r="G7556">
        <v>1050</v>
      </c>
      <c r="H7556" s="3">
        <f>_xlfn.XLOOKUP(sales[[#This Row],[Product]],products[Product],products[Cost per box])*sales[[#This Row],[Boxes]]</f>
        <v>8851.5</v>
      </c>
      <c r="I7556" s="4">
        <f>sales[[#This Row],[Revenue]]-sales[[#This Row],[Cost]]</f>
        <v>8452.5</v>
      </c>
    </row>
    <row r="7557" spans="2:9" x14ac:dyDescent="0.25">
      <c r="B7557" t="s">
        <v>8</v>
      </c>
      <c r="C7557" t="s">
        <v>9</v>
      </c>
      <c r="D7557" t="s">
        <v>28</v>
      </c>
      <c r="E7557" s="1">
        <v>44565</v>
      </c>
      <c r="F7557" s="4">
        <v>5502</v>
      </c>
      <c r="G7557">
        <v>688</v>
      </c>
      <c r="H7557" s="3">
        <f>_xlfn.XLOOKUP(sales[[#This Row],[Product]],products[Product],products[Cost per box])*sales[[#This Row],[Boxes]]</f>
        <v>1898.8799999999999</v>
      </c>
      <c r="I7557" s="4">
        <f>sales[[#This Row],[Revenue]]-sales[[#This Row],[Cost]]</f>
        <v>3603.12</v>
      </c>
    </row>
    <row r="7558" spans="2:9" x14ac:dyDescent="0.25">
      <c r="B7558" t="s">
        <v>15</v>
      </c>
      <c r="C7558" t="s">
        <v>16</v>
      </c>
      <c r="D7558" t="s">
        <v>45</v>
      </c>
      <c r="E7558" s="1">
        <v>44565</v>
      </c>
      <c r="F7558" s="4">
        <v>5145</v>
      </c>
      <c r="G7558">
        <v>224</v>
      </c>
      <c r="H7558" s="3">
        <f>_xlfn.XLOOKUP(sales[[#This Row],[Product]],products[Product],products[Cost per box])*sales[[#This Row],[Boxes]]</f>
        <v>1731.52</v>
      </c>
      <c r="I7558" s="4">
        <f>sales[[#This Row],[Revenue]]-sales[[#This Row],[Cost]]</f>
        <v>3413.48</v>
      </c>
    </row>
    <row r="7559" spans="2:9" x14ac:dyDescent="0.25">
      <c r="B7559" t="s">
        <v>46</v>
      </c>
      <c r="C7559" t="s">
        <v>16</v>
      </c>
      <c r="D7559" t="s">
        <v>28</v>
      </c>
      <c r="E7559" s="1">
        <v>44565</v>
      </c>
      <c r="F7559" s="4">
        <v>1708</v>
      </c>
      <c r="G7559">
        <v>214</v>
      </c>
      <c r="H7559" s="3">
        <f>_xlfn.XLOOKUP(sales[[#This Row],[Product]],products[Product],products[Cost per box])*sales[[#This Row],[Boxes]]</f>
        <v>590.64</v>
      </c>
      <c r="I7559" s="4">
        <f>sales[[#This Row],[Revenue]]-sales[[#This Row],[Cost]]</f>
        <v>1117.3600000000001</v>
      </c>
    </row>
    <row r="7560" spans="2:9" x14ac:dyDescent="0.25">
      <c r="B7560" t="s">
        <v>18</v>
      </c>
      <c r="C7560" t="s">
        <v>11</v>
      </c>
      <c r="D7560" t="s">
        <v>36</v>
      </c>
      <c r="E7560" s="1">
        <v>44565</v>
      </c>
      <c r="F7560" s="4">
        <v>8239</v>
      </c>
      <c r="G7560">
        <v>1190</v>
      </c>
      <c r="H7560" s="3">
        <f>_xlfn.XLOOKUP(sales[[#This Row],[Product]],products[Product],products[Cost per box])*sales[[#This Row],[Boxes]]</f>
        <v>5997.6</v>
      </c>
      <c r="I7560" s="4">
        <f>sales[[#This Row],[Revenue]]-sales[[#This Row],[Cost]]</f>
        <v>2241.3999999999996</v>
      </c>
    </row>
    <row r="7561" spans="2:9" x14ac:dyDescent="0.25">
      <c r="B7561" t="s">
        <v>54</v>
      </c>
      <c r="C7561" t="s">
        <v>16</v>
      </c>
      <c r="D7561" t="s">
        <v>44</v>
      </c>
      <c r="E7561" s="1">
        <v>44565</v>
      </c>
      <c r="F7561" s="4">
        <v>9583</v>
      </c>
      <c r="G7561">
        <v>417</v>
      </c>
      <c r="H7561" s="3">
        <f>_xlfn.XLOOKUP(sales[[#This Row],[Product]],products[Product],products[Cost per box])*sales[[#This Row],[Boxes]]</f>
        <v>3990.69</v>
      </c>
      <c r="I7561" s="4">
        <f>sales[[#This Row],[Revenue]]-sales[[#This Row],[Cost]]</f>
        <v>5592.3099999999995</v>
      </c>
    </row>
    <row r="7562" spans="2:9" x14ac:dyDescent="0.25">
      <c r="B7562" t="s">
        <v>57</v>
      </c>
      <c r="C7562" t="s">
        <v>9</v>
      </c>
      <c r="D7562" t="s">
        <v>31</v>
      </c>
      <c r="E7562" s="1">
        <v>44566</v>
      </c>
      <c r="F7562" s="4">
        <v>9387</v>
      </c>
      <c r="G7562">
        <v>770</v>
      </c>
      <c r="H7562" s="3">
        <f>_xlfn.XLOOKUP(sales[[#This Row],[Product]],products[Product],products[Cost per box])*sales[[#This Row],[Boxes]]</f>
        <v>4404.3999999999996</v>
      </c>
      <c r="I7562" s="4">
        <f>sales[[#This Row],[Revenue]]-sales[[#This Row],[Cost]]</f>
        <v>4982.6000000000004</v>
      </c>
    </row>
    <row r="7563" spans="2:9" x14ac:dyDescent="0.25">
      <c r="B7563" t="s">
        <v>8</v>
      </c>
      <c r="C7563" t="s">
        <v>16</v>
      </c>
      <c r="D7563" t="s">
        <v>45</v>
      </c>
      <c r="E7563" s="1">
        <v>44566</v>
      </c>
      <c r="F7563" s="4">
        <v>5649</v>
      </c>
      <c r="G7563">
        <v>246</v>
      </c>
      <c r="H7563" s="3">
        <f>_xlfn.XLOOKUP(sales[[#This Row],[Product]],products[Product],products[Cost per box])*sales[[#This Row],[Boxes]]</f>
        <v>1901.5800000000002</v>
      </c>
      <c r="I7563" s="4">
        <f>sales[[#This Row],[Revenue]]-sales[[#This Row],[Cost]]</f>
        <v>3747.42</v>
      </c>
    </row>
    <row r="7564" spans="2:9" x14ac:dyDescent="0.25">
      <c r="B7564" t="s">
        <v>25</v>
      </c>
      <c r="C7564" t="s">
        <v>11</v>
      </c>
      <c r="D7564" t="s">
        <v>42</v>
      </c>
      <c r="E7564" s="1">
        <v>44566</v>
      </c>
      <c r="F7564" s="4">
        <v>10857</v>
      </c>
      <c r="G7564">
        <v>679</v>
      </c>
      <c r="H7564" s="3">
        <f>_xlfn.XLOOKUP(sales[[#This Row],[Product]],products[Product],products[Cost per box])*sales[[#This Row],[Boxes]]</f>
        <v>3218.46</v>
      </c>
      <c r="I7564" s="4">
        <f>sales[[#This Row],[Revenue]]-sales[[#This Row],[Cost]]</f>
        <v>7638.54</v>
      </c>
    </row>
    <row r="7565" spans="2:9" x14ac:dyDescent="0.25">
      <c r="B7565" t="s">
        <v>20</v>
      </c>
      <c r="C7565" t="s">
        <v>11</v>
      </c>
      <c r="D7565" t="s">
        <v>7</v>
      </c>
      <c r="E7565" s="1">
        <v>44566</v>
      </c>
      <c r="F7565" s="4">
        <v>4802</v>
      </c>
      <c r="G7565">
        <v>343</v>
      </c>
      <c r="H7565" s="3">
        <f>_xlfn.XLOOKUP(sales[[#This Row],[Product]],products[Product],products[Cost per box])*sales[[#This Row],[Boxes]]</f>
        <v>1766.45</v>
      </c>
      <c r="I7565" s="4">
        <f>sales[[#This Row],[Revenue]]-sales[[#This Row],[Cost]]</f>
        <v>3035.55</v>
      </c>
    </row>
    <row r="7566" spans="2:9" x14ac:dyDescent="0.25">
      <c r="B7566" t="s">
        <v>8</v>
      </c>
      <c r="C7566" t="s">
        <v>9</v>
      </c>
      <c r="D7566" t="s">
        <v>35</v>
      </c>
      <c r="E7566" s="1">
        <v>44566</v>
      </c>
      <c r="F7566" s="4">
        <v>3647</v>
      </c>
      <c r="G7566">
        <v>203</v>
      </c>
      <c r="H7566" s="3">
        <f>_xlfn.XLOOKUP(sales[[#This Row],[Product]],products[Product],products[Cost per box])*sales[[#This Row],[Boxes]]</f>
        <v>537.94999999999993</v>
      </c>
      <c r="I7566" s="4">
        <f>sales[[#This Row],[Revenue]]-sales[[#This Row],[Cost]]</f>
        <v>3109.05</v>
      </c>
    </row>
    <row r="7567" spans="2:9" x14ac:dyDescent="0.25">
      <c r="B7567" t="s">
        <v>51</v>
      </c>
      <c r="C7567" t="s">
        <v>9</v>
      </c>
      <c r="D7567" t="s">
        <v>7</v>
      </c>
      <c r="E7567" s="1">
        <v>44566</v>
      </c>
      <c r="F7567" s="4">
        <v>2737</v>
      </c>
      <c r="G7567">
        <v>172</v>
      </c>
      <c r="H7567" s="3">
        <f>_xlfn.XLOOKUP(sales[[#This Row],[Product]],products[Product],products[Cost per box])*sales[[#This Row],[Boxes]]</f>
        <v>885.80000000000007</v>
      </c>
      <c r="I7567" s="4">
        <f>sales[[#This Row],[Revenue]]-sales[[#This Row],[Cost]]</f>
        <v>1851.1999999999998</v>
      </c>
    </row>
    <row r="7568" spans="2:9" x14ac:dyDescent="0.25">
      <c r="B7568" t="s">
        <v>18</v>
      </c>
      <c r="C7568" t="s">
        <v>6</v>
      </c>
      <c r="D7568" t="s">
        <v>48</v>
      </c>
      <c r="E7568" s="1">
        <v>44566</v>
      </c>
      <c r="F7568" s="4">
        <v>2905</v>
      </c>
      <c r="G7568">
        <v>112</v>
      </c>
      <c r="H7568" s="3">
        <f>_xlfn.XLOOKUP(sales[[#This Row],[Product]],products[Product],products[Cost per box])*sales[[#This Row],[Boxes]]</f>
        <v>837.76</v>
      </c>
      <c r="I7568" s="4">
        <f>sales[[#This Row],[Revenue]]-sales[[#This Row],[Cost]]</f>
        <v>2067.2399999999998</v>
      </c>
    </row>
    <row r="7569" spans="2:9" x14ac:dyDescent="0.25">
      <c r="B7569" t="s">
        <v>53</v>
      </c>
      <c r="C7569" t="s">
        <v>9</v>
      </c>
      <c r="D7569" t="s">
        <v>19</v>
      </c>
      <c r="E7569" s="1">
        <v>44566</v>
      </c>
      <c r="F7569" s="4">
        <v>11641</v>
      </c>
      <c r="G7569">
        <v>647</v>
      </c>
      <c r="H7569" s="3">
        <f>_xlfn.XLOOKUP(sales[[#This Row],[Product]],products[Product],products[Cost per box])*sales[[#This Row],[Boxes]]</f>
        <v>6618.81</v>
      </c>
      <c r="I7569" s="4">
        <f>sales[[#This Row],[Revenue]]-sales[[#This Row],[Cost]]</f>
        <v>5022.1899999999996</v>
      </c>
    </row>
    <row r="7570" spans="2:9" x14ac:dyDescent="0.25">
      <c r="B7570" t="s">
        <v>37</v>
      </c>
      <c r="C7570" t="s">
        <v>16</v>
      </c>
      <c r="D7570" t="s">
        <v>28</v>
      </c>
      <c r="E7570" s="1">
        <v>44566</v>
      </c>
      <c r="F7570" s="4">
        <v>4963</v>
      </c>
      <c r="G7570">
        <v>840</v>
      </c>
      <c r="H7570" s="3">
        <f>_xlfn.XLOOKUP(sales[[#This Row],[Product]],products[Product],products[Cost per box])*sales[[#This Row],[Boxes]]</f>
        <v>2318.3999999999996</v>
      </c>
      <c r="I7570" s="4">
        <f>sales[[#This Row],[Revenue]]-sales[[#This Row],[Cost]]</f>
        <v>2644.6000000000004</v>
      </c>
    </row>
    <row r="7571" spans="2:9" x14ac:dyDescent="0.25">
      <c r="B7571" t="s">
        <v>57</v>
      </c>
      <c r="C7571" t="s">
        <v>16</v>
      </c>
      <c r="D7571" t="s">
        <v>35</v>
      </c>
      <c r="E7571" s="1">
        <v>44566</v>
      </c>
      <c r="F7571" s="4">
        <v>3822</v>
      </c>
      <c r="G7571">
        <v>213</v>
      </c>
      <c r="H7571" s="3">
        <f>_xlfn.XLOOKUP(sales[[#This Row],[Product]],products[Product],products[Cost per box])*sales[[#This Row],[Boxes]]</f>
        <v>564.44999999999993</v>
      </c>
      <c r="I7571" s="4">
        <f>sales[[#This Row],[Revenue]]-sales[[#This Row],[Cost]]</f>
        <v>3257.55</v>
      </c>
    </row>
    <row r="7572" spans="2:9" x14ac:dyDescent="0.25">
      <c r="B7572" t="s">
        <v>18</v>
      </c>
      <c r="C7572" t="s">
        <v>16</v>
      </c>
      <c r="D7572" t="s">
        <v>48</v>
      </c>
      <c r="E7572" s="1">
        <v>44566</v>
      </c>
      <c r="F7572" s="4">
        <v>2240</v>
      </c>
      <c r="G7572">
        <v>90</v>
      </c>
      <c r="H7572" s="3">
        <f>_xlfn.XLOOKUP(sales[[#This Row],[Product]],products[Product],products[Cost per box])*sales[[#This Row],[Boxes]]</f>
        <v>673.2</v>
      </c>
      <c r="I7572" s="4">
        <f>sales[[#This Row],[Revenue]]-sales[[#This Row],[Cost]]</f>
        <v>1566.8</v>
      </c>
    </row>
    <row r="7573" spans="2:9" x14ac:dyDescent="0.25">
      <c r="B7573" t="s">
        <v>20</v>
      </c>
      <c r="C7573" t="s">
        <v>16</v>
      </c>
      <c r="D7573" t="s">
        <v>17</v>
      </c>
      <c r="E7573" s="1">
        <v>44566</v>
      </c>
      <c r="F7573" s="4">
        <v>14546</v>
      </c>
      <c r="G7573">
        <v>633</v>
      </c>
      <c r="H7573" s="3">
        <f>_xlfn.XLOOKUP(sales[[#This Row],[Product]],products[Product],products[Cost per box])*sales[[#This Row],[Boxes]]</f>
        <v>4304.3999999999996</v>
      </c>
      <c r="I7573" s="4">
        <f>sales[[#This Row],[Revenue]]-sales[[#This Row],[Cost]]</f>
        <v>10241.6</v>
      </c>
    </row>
    <row r="7574" spans="2:9" x14ac:dyDescent="0.25">
      <c r="B7574" t="s">
        <v>29</v>
      </c>
      <c r="C7574" t="s">
        <v>11</v>
      </c>
      <c r="D7574" t="s">
        <v>28</v>
      </c>
      <c r="E7574" s="1">
        <v>44566</v>
      </c>
      <c r="F7574" s="4">
        <v>3556</v>
      </c>
      <c r="G7574">
        <v>593</v>
      </c>
      <c r="H7574" s="3">
        <f>_xlfn.XLOOKUP(sales[[#This Row],[Product]],products[Product],products[Cost per box])*sales[[#This Row],[Boxes]]</f>
        <v>1636.6799999999998</v>
      </c>
      <c r="I7574" s="4">
        <f>sales[[#This Row],[Revenue]]-sales[[#This Row],[Cost]]</f>
        <v>1919.3200000000002</v>
      </c>
    </row>
    <row r="7575" spans="2:9" x14ac:dyDescent="0.25">
      <c r="B7575" t="s">
        <v>57</v>
      </c>
      <c r="C7575" t="s">
        <v>11</v>
      </c>
      <c r="D7575" t="s">
        <v>7</v>
      </c>
      <c r="E7575" s="1">
        <v>44566</v>
      </c>
      <c r="F7575" s="4">
        <v>784</v>
      </c>
      <c r="G7575">
        <v>53</v>
      </c>
      <c r="H7575" s="3">
        <f>_xlfn.XLOOKUP(sales[[#This Row],[Product]],products[Product],products[Cost per box])*sales[[#This Row],[Boxes]]</f>
        <v>272.95000000000005</v>
      </c>
      <c r="I7575" s="4">
        <f>sales[[#This Row],[Revenue]]-sales[[#This Row],[Cost]]</f>
        <v>511.04999999999995</v>
      </c>
    </row>
    <row r="7576" spans="2:9" x14ac:dyDescent="0.25">
      <c r="B7576" t="s">
        <v>56</v>
      </c>
      <c r="C7576" t="s">
        <v>16</v>
      </c>
      <c r="D7576" t="s">
        <v>31</v>
      </c>
      <c r="E7576" s="1">
        <v>44566</v>
      </c>
      <c r="F7576" s="4">
        <v>49</v>
      </c>
      <c r="G7576">
        <v>4</v>
      </c>
      <c r="H7576" s="3">
        <f>_xlfn.XLOOKUP(sales[[#This Row],[Product]],products[Product],products[Cost per box])*sales[[#This Row],[Boxes]]</f>
        <v>22.88</v>
      </c>
      <c r="I7576" s="4">
        <f>sales[[#This Row],[Revenue]]-sales[[#This Row],[Cost]]</f>
        <v>26.12</v>
      </c>
    </row>
    <row r="7577" spans="2:9" x14ac:dyDescent="0.25">
      <c r="B7577" t="s">
        <v>54</v>
      </c>
      <c r="C7577" t="s">
        <v>9</v>
      </c>
      <c r="D7577" t="s">
        <v>52</v>
      </c>
      <c r="E7577" s="1">
        <v>44566</v>
      </c>
      <c r="F7577" s="4">
        <v>2653</v>
      </c>
      <c r="G7577">
        <v>266</v>
      </c>
      <c r="H7577" s="3">
        <f>_xlfn.XLOOKUP(sales[[#This Row],[Product]],products[Product],products[Cost per box])*sales[[#This Row],[Boxes]]</f>
        <v>883.12</v>
      </c>
      <c r="I7577" s="4">
        <f>sales[[#This Row],[Revenue]]-sales[[#This Row],[Cost]]</f>
        <v>1769.88</v>
      </c>
    </row>
    <row r="7578" spans="2:9" x14ac:dyDescent="0.25">
      <c r="B7578" t="s">
        <v>54</v>
      </c>
      <c r="C7578" t="s">
        <v>6</v>
      </c>
      <c r="D7578" t="s">
        <v>19</v>
      </c>
      <c r="E7578" s="1">
        <v>44566</v>
      </c>
      <c r="F7578" s="4">
        <v>6979</v>
      </c>
      <c r="G7578">
        <v>437</v>
      </c>
      <c r="H7578" s="3">
        <f>_xlfn.XLOOKUP(sales[[#This Row],[Product]],products[Product],products[Cost per box])*sales[[#This Row],[Boxes]]</f>
        <v>4470.51</v>
      </c>
      <c r="I7578" s="4">
        <f>sales[[#This Row],[Revenue]]-sales[[#This Row],[Cost]]</f>
        <v>2508.4899999999998</v>
      </c>
    </row>
    <row r="7579" spans="2:9" x14ac:dyDescent="0.25">
      <c r="B7579" t="s">
        <v>10</v>
      </c>
      <c r="C7579" t="s">
        <v>9</v>
      </c>
      <c r="D7579" t="s">
        <v>45</v>
      </c>
      <c r="E7579" s="1">
        <v>44566</v>
      </c>
      <c r="F7579" s="4">
        <v>7945</v>
      </c>
      <c r="G7579">
        <v>332</v>
      </c>
      <c r="H7579" s="3">
        <f>_xlfn.XLOOKUP(sales[[#This Row],[Product]],products[Product],products[Cost per box])*sales[[#This Row],[Boxes]]</f>
        <v>2566.36</v>
      </c>
      <c r="I7579" s="4">
        <f>sales[[#This Row],[Revenue]]-sales[[#This Row],[Cost]]</f>
        <v>5378.6399999999994</v>
      </c>
    </row>
    <row r="7580" spans="2:9" x14ac:dyDescent="0.25">
      <c r="B7580" t="s">
        <v>15</v>
      </c>
      <c r="C7580" t="s">
        <v>9</v>
      </c>
      <c r="D7580" t="s">
        <v>14</v>
      </c>
      <c r="E7580" s="1">
        <v>44566</v>
      </c>
      <c r="F7580" s="4">
        <v>9016</v>
      </c>
      <c r="G7580">
        <v>1260</v>
      </c>
      <c r="H7580" s="3">
        <f>_xlfn.XLOOKUP(sales[[#This Row],[Product]],products[Product],products[Cost per box])*sales[[#This Row],[Boxes]]</f>
        <v>7950.5999999999995</v>
      </c>
      <c r="I7580" s="4">
        <f>sales[[#This Row],[Revenue]]-sales[[#This Row],[Cost]]</f>
        <v>1065.4000000000005</v>
      </c>
    </row>
    <row r="7581" spans="2:9" x14ac:dyDescent="0.25">
      <c r="B7581" t="s">
        <v>23</v>
      </c>
      <c r="C7581" t="s">
        <v>27</v>
      </c>
      <c r="D7581" t="s">
        <v>31</v>
      </c>
      <c r="E7581" s="1">
        <v>44566</v>
      </c>
      <c r="F7581" s="4">
        <v>6713</v>
      </c>
      <c r="G7581">
        <v>560</v>
      </c>
      <c r="H7581" s="3">
        <f>_xlfn.XLOOKUP(sales[[#This Row],[Product]],products[Product],products[Cost per box])*sales[[#This Row],[Boxes]]</f>
        <v>3203.2</v>
      </c>
      <c r="I7581" s="4">
        <f>sales[[#This Row],[Revenue]]-sales[[#This Row],[Cost]]</f>
        <v>3509.8</v>
      </c>
    </row>
    <row r="7582" spans="2:9" x14ac:dyDescent="0.25">
      <c r="B7582" t="s">
        <v>53</v>
      </c>
      <c r="C7582" t="s">
        <v>11</v>
      </c>
      <c r="D7582" t="s">
        <v>38</v>
      </c>
      <c r="E7582" s="1">
        <v>44566</v>
      </c>
      <c r="F7582" s="4">
        <v>7364</v>
      </c>
      <c r="G7582">
        <v>273</v>
      </c>
      <c r="H7582" s="3">
        <f>_xlfn.XLOOKUP(sales[[#This Row],[Product]],products[Product],products[Cost per box])*sales[[#This Row],[Boxes]]</f>
        <v>2713.62</v>
      </c>
      <c r="I7582" s="4">
        <f>sales[[#This Row],[Revenue]]-sales[[#This Row],[Cost]]</f>
        <v>4650.38</v>
      </c>
    </row>
    <row r="7583" spans="2:9" x14ac:dyDescent="0.25">
      <c r="B7583" t="s">
        <v>49</v>
      </c>
      <c r="C7583" t="s">
        <v>9</v>
      </c>
      <c r="D7583" t="s">
        <v>50</v>
      </c>
      <c r="E7583" s="1">
        <v>44566</v>
      </c>
      <c r="F7583" s="4">
        <v>5761</v>
      </c>
      <c r="G7583">
        <v>251</v>
      </c>
      <c r="H7583" s="3">
        <f>_xlfn.XLOOKUP(sales[[#This Row],[Product]],products[Product],products[Cost per box])*sales[[#This Row],[Boxes]]</f>
        <v>3114.91</v>
      </c>
      <c r="I7583" s="4">
        <f>sales[[#This Row],[Revenue]]-sales[[#This Row],[Cost]]</f>
        <v>2646.09</v>
      </c>
    </row>
    <row r="7584" spans="2:9" x14ac:dyDescent="0.25">
      <c r="B7584" t="s">
        <v>20</v>
      </c>
      <c r="C7584" t="s">
        <v>11</v>
      </c>
      <c r="D7584" t="s">
        <v>12</v>
      </c>
      <c r="E7584" s="1">
        <v>44566</v>
      </c>
      <c r="F7584" s="4">
        <v>9870</v>
      </c>
      <c r="G7584">
        <v>581</v>
      </c>
      <c r="H7584" s="3">
        <f>_xlfn.XLOOKUP(sales[[#This Row],[Product]],products[Product],products[Cost per box])*sales[[#This Row],[Boxes]]</f>
        <v>4897.83</v>
      </c>
      <c r="I7584" s="4">
        <f>sales[[#This Row],[Revenue]]-sales[[#This Row],[Cost]]</f>
        <v>4972.17</v>
      </c>
    </row>
    <row r="7585" spans="2:9" x14ac:dyDescent="0.25">
      <c r="B7585" t="s">
        <v>10</v>
      </c>
      <c r="C7585" t="s">
        <v>27</v>
      </c>
      <c r="D7585" t="s">
        <v>24</v>
      </c>
      <c r="E7585" s="1">
        <v>44566</v>
      </c>
      <c r="F7585" s="4">
        <v>7231</v>
      </c>
      <c r="G7585">
        <v>381</v>
      </c>
      <c r="H7585" s="3">
        <f>_xlfn.XLOOKUP(sales[[#This Row],[Product]],products[Product],products[Cost per box])*sales[[#This Row],[Boxes]]</f>
        <v>4004.31</v>
      </c>
      <c r="I7585" s="4">
        <f>sales[[#This Row],[Revenue]]-sales[[#This Row],[Cost]]</f>
        <v>3226.69</v>
      </c>
    </row>
    <row r="7586" spans="2:9" x14ac:dyDescent="0.25">
      <c r="B7586" t="s">
        <v>13</v>
      </c>
      <c r="C7586" t="s">
        <v>21</v>
      </c>
      <c r="D7586" t="s">
        <v>17</v>
      </c>
      <c r="E7586" s="1">
        <v>44566</v>
      </c>
      <c r="F7586" s="4">
        <v>13923</v>
      </c>
      <c r="G7586">
        <v>633</v>
      </c>
      <c r="H7586" s="3">
        <f>_xlfn.XLOOKUP(sales[[#This Row],[Product]],products[Product],products[Cost per box])*sales[[#This Row],[Boxes]]</f>
        <v>4304.3999999999996</v>
      </c>
      <c r="I7586" s="4">
        <f>sales[[#This Row],[Revenue]]-sales[[#This Row],[Cost]]</f>
        <v>9618.6</v>
      </c>
    </row>
    <row r="7587" spans="2:9" x14ac:dyDescent="0.25">
      <c r="B7587" t="s">
        <v>49</v>
      </c>
      <c r="C7587" t="s">
        <v>9</v>
      </c>
      <c r="D7587" t="s">
        <v>45</v>
      </c>
      <c r="E7587" s="1">
        <v>44566</v>
      </c>
      <c r="F7587" s="4">
        <v>7357</v>
      </c>
      <c r="G7587">
        <v>307</v>
      </c>
      <c r="H7587" s="3">
        <f>_xlfn.XLOOKUP(sales[[#This Row],[Product]],products[Product],products[Cost per box])*sales[[#This Row],[Boxes]]</f>
        <v>2373.11</v>
      </c>
      <c r="I7587" s="4">
        <f>sales[[#This Row],[Revenue]]-sales[[#This Row],[Cost]]</f>
        <v>4983.8899999999994</v>
      </c>
    </row>
    <row r="7588" spans="2:9" x14ac:dyDescent="0.25">
      <c r="B7588" t="s">
        <v>53</v>
      </c>
      <c r="C7588" t="s">
        <v>9</v>
      </c>
      <c r="D7588" t="s">
        <v>17</v>
      </c>
      <c r="E7588" s="1">
        <v>44566</v>
      </c>
      <c r="F7588" s="4">
        <v>8869</v>
      </c>
      <c r="G7588">
        <v>404</v>
      </c>
      <c r="H7588" s="3">
        <f>_xlfn.XLOOKUP(sales[[#This Row],[Product]],products[Product],products[Cost per box])*sales[[#This Row],[Boxes]]</f>
        <v>2747.2</v>
      </c>
      <c r="I7588" s="4">
        <f>sales[[#This Row],[Revenue]]-sales[[#This Row],[Cost]]</f>
        <v>6121.8</v>
      </c>
    </row>
    <row r="7589" spans="2:9" x14ac:dyDescent="0.25">
      <c r="B7589" t="s">
        <v>34</v>
      </c>
      <c r="C7589" t="s">
        <v>9</v>
      </c>
      <c r="D7589" t="s">
        <v>24</v>
      </c>
      <c r="E7589" s="1">
        <v>44566</v>
      </c>
      <c r="F7589" s="4">
        <v>17731</v>
      </c>
      <c r="G7589">
        <v>910</v>
      </c>
      <c r="H7589" s="3">
        <f>_xlfn.XLOOKUP(sales[[#This Row],[Product]],products[Product],products[Cost per box])*sales[[#This Row],[Boxes]]</f>
        <v>9564.1</v>
      </c>
      <c r="I7589" s="4">
        <f>sales[[#This Row],[Revenue]]-sales[[#This Row],[Cost]]</f>
        <v>8166.9</v>
      </c>
    </row>
    <row r="7590" spans="2:9" x14ac:dyDescent="0.25">
      <c r="B7590" t="s">
        <v>13</v>
      </c>
      <c r="C7590" t="s">
        <v>21</v>
      </c>
      <c r="D7590" t="s">
        <v>30</v>
      </c>
      <c r="E7590" s="1">
        <v>44566</v>
      </c>
      <c r="F7590" s="4">
        <v>14462</v>
      </c>
      <c r="G7590">
        <v>770</v>
      </c>
      <c r="H7590" s="3">
        <f>_xlfn.XLOOKUP(sales[[#This Row],[Product]],products[Product],products[Cost per box])*sales[[#This Row],[Boxes]]</f>
        <v>2833.6</v>
      </c>
      <c r="I7590" s="4">
        <f>sales[[#This Row],[Revenue]]-sales[[#This Row],[Cost]]</f>
        <v>11628.4</v>
      </c>
    </row>
    <row r="7591" spans="2:9" x14ac:dyDescent="0.25">
      <c r="B7591" t="s">
        <v>39</v>
      </c>
      <c r="C7591" t="s">
        <v>21</v>
      </c>
      <c r="D7591" t="s">
        <v>38</v>
      </c>
      <c r="E7591" s="1">
        <v>44566</v>
      </c>
      <c r="F7591" s="4">
        <v>1302</v>
      </c>
      <c r="G7591">
        <v>53</v>
      </c>
      <c r="H7591" s="3">
        <f>_xlfn.XLOOKUP(sales[[#This Row],[Product]],products[Product],products[Cost per box])*sales[[#This Row],[Boxes]]</f>
        <v>526.81999999999994</v>
      </c>
      <c r="I7591" s="4">
        <f>sales[[#This Row],[Revenue]]-sales[[#This Row],[Cost]]</f>
        <v>775.18000000000006</v>
      </c>
    </row>
    <row r="7592" spans="2:9" x14ac:dyDescent="0.25">
      <c r="B7592" t="s">
        <v>41</v>
      </c>
      <c r="C7592" t="s">
        <v>6</v>
      </c>
      <c r="D7592" t="s">
        <v>22</v>
      </c>
      <c r="E7592" s="1">
        <v>44566</v>
      </c>
      <c r="F7592" s="4">
        <v>10038</v>
      </c>
      <c r="G7592">
        <v>1120</v>
      </c>
      <c r="H7592" s="3">
        <f>_xlfn.XLOOKUP(sales[[#This Row],[Product]],products[Product],products[Cost per box])*sales[[#This Row],[Boxes]]</f>
        <v>9206.4000000000015</v>
      </c>
      <c r="I7592" s="4">
        <f>sales[[#This Row],[Revenue]]-sales[[#This Row],[Cost]]</f>
        <v>831.59999999999854</v>
      </c>
    </row>
    <row r="7593" spans="2:9" x14ac:dyDescent="0.25">
      <c r="B7593" t="s">
        <v>37</v>
      </c>
      <c r="C7593" t="s">
        <v>11</v>
      </c>
      <c r="D7593" t="s">
        <v>52</v>
      </c>
      <c r="E7593" s="1">
        <v>44566</v>
      </c>
      <c r="F7593" s="4">
        <v>14245</v>
      </c>
      <c r="G7593">
        <v>1400</v>
      </c>
      <c r="H7593" s="3">
        <f>_xlfn.XLOOKUP(sales[[#This Row],[Product]],products[Product],products[Cost per box])*sales[[#This Row],[Boxes]]</f>
        <v>4648</v>
      </c>
      <c r="I7593" s="4">
        <f>sales[[#This Row],[Revenue]]-sales[[#This Row],[Cost]]</f>
        <v>9597</v>
      </c>
    </row>
    <row r="7594" spans="2:9" x14ac:dyDescent="0.25">
      <c r="B7594" t="s">
        <v>5</v>
      </c>
      <c r="C7594" t="s">
        <v>16</v>
      </c>
      <c r="D7594" t="s">
        <v>31</v>
      </c>
      <c r="E7594" s="1">
        <v>44566</v>
      </c>
      <c r="F7594" s="4">
        <v>3311</v>
      </c>
      <c r="G7594">
        <v>276</v>
      </c>
      <c r="H7594" s="3">
        <f>_xlfn.XLOOKUP(sales[[#This Row],[Product]],products[Product],products[Cost per box])*sales[[#This Row],[Boxes]]</f>
        <v>1578.72</v>
      </c>
      <c r="I7594" s="4">
        <f>sales[[#This Row],[Revenue]]-sales[[#This Row],[Cost]]</f>
        <v>1732.28</v>
      </c>
    </row>
    <row r="7595" spans="2:9" x14ac:dyDescent="0.25">
      <c r="B7595" t="s">
        <v>53</v>
      </c>
      <c r="C7595" t="s">
        <v>27</v>
      </c>
      <c r="D7595" t="s">
        <v>7</v>
      </c>
      <c r="E7595" s="1">
        <v>44566</v>
      </c>
      <c r="F7595" s="4">
        <v>10122</v>
      </c>
      <c r="G7595">
        <v>633</v>
      </c>
      <c r="H7595" s="3">
        <f>_xlfn.XLOOKUP(sales[[#This Row],[Product]],products[Product],products[Cost per box])*sales[[#This Row],[Boxes]]</f>
        <v>3259.9500000000003</v>
      </c>
      <c r="I7595" s="4">
        <f>sales[[#This Row],[Revenue]]-sales[[#This Row],[Cost]]</f>
        <v>6862.0499999999993</v>
      </c>
    </row>
    <row r="7596" spans="2:9" x14ac:dyDescent="0.25">
      <c r="B7596" t="s">
        <v>55</v>
      </c>
      <c r="C7596" t="s">
        <v>9</v>
      </c>
      <c r="D7596" t="s">
        <v>35</v>
      </c>
      <c r="E7596" s="1">
        <v>44566</v>
      </c>
      <c r="F7596" s="4">
        <v>6874</v>
      </c>
      <c r="G7596">
        <v>382</v>
      </c>
      <c r="H7596" s="3">
        <f>_xlfn.XLOOKUP(sales[[#This Row],[Product]],products[Product],products[Cost per box])*sales[[#This Row],[Boxes]]</f>
        <v>1012.3</v>
      </c>
      <c r="I7596" s="4">
        <f>sales[[#This Row],[Revenue]]-sales[[#This Row],[Cost]]</f>
        <v>5861.7</v>
      </c>
    </row>
    <row r="7597" spans="2:9" x14ac:dyDescent="0.25">
      <c r="B7597" t="s">
        <v>49</v>
      </c>
      <c r="C7597" t="s">
        <v>6</v>
      </c>
      <c r="D7597" t="s">
        <v>31</v>
      </c>
      <c r="E7597" s="1">
        <v>44566</v>
      </c>
      <c r="F7597" s="4">
        <v>17164</v>
      </c>
      <c r="G7597">
        <v>1330</v>
      </c>
      <c r="H7597" s="3">
        <f>_xlfn.XLOOKUP(sales[[#This Row],[Product]],products[Product],products[Cost per box])*sales[[#This Row],[Boxes]]</f>
        <v>7607.5999999999995</v>
      </c>
      <c r="I7597" s="4">
        <f>sales[[#This Row],[Revenue]]-sales[[#This Row],[Cost]]</f>
        <v>9556.4000000000015</v>
      </c>
    </row>
    <row r="7598" spans="2:9" x14ac:dyDescent="0.25">
      <c r="B7598" t="s">
        <v>15</v>
      </c>
      <c r="C7598" t="s">
        <v>27</v>
      </c>
      <c r="D7598" t="s">
        <v>45</v>
      </c>
      <c r="E7598" s="1">
        <v>44566</v>
      </c>
      <c r="F7598" s="4">
        <v>1589</v>
      </c>
      <c r="G7598">
        <v>73</v>
      </c>
      <c r="H7598" s="3">
        <f>_xlfn.XLOOKUP(sales[[#This Row],[Product]],products[Product],products[Cost per box])*sales[[#This Row],[Boxes]]</f>
        <v>564.29000000000008</v>
      </c>
      <c r="I7598" s="4">
        <f>sales[[#This Row],[Revenue]]-sales[[#This Row],[Cost]]</f>
        <v>1024.71</v>
      </c>
    </row>
    <row r="7599" spans="2:9" x14ac:dyDescent="0.25">
      <c r="B7599" t="s">
        <v>25</v>
      </c>
      <c r="C7599" t="s">
        <v>27</v>
      </c>
      <c r="D7599" t="s">
        <v>45</v>
      </c>
      <c r="E7599" s="1">
        <v>44566</v>
      </c>
      <c r="F7599" s="4">
        <v>9142</v>
      </c>
      <c r="G7599">
        <v>416</v>
      </c>
      <c r="H7599" s="3">
        <f>_xlfn.XLOOKUP(sales[[#This Row],[Product]],products[Product],products[Cost per box])*sales[[#This Row],[Boxes]]</f>
        <v>3215.6800000000003</v>
      </c>
      <c r="I7599" s="4">
        <f>sales[[#This Row],[Revenue]]-sales[[#This Row],[Cost]]</f>
        <v>5926.32</v>
      </c>
    </row>
    <row r="7600" spans="2:9" x14ac:dyDescent="0.25">
      <c r="B7600" t="s">
        <v>55</v>
      </c>
      <c r="C7600" t="s">
        <v>11</v>
      </c>
      <c r="D7600" t="s">
        <v>43</v>
      </c>
      <c r="E7600" s="1">
        <v>44566</v>
      </c>
      <c r="F7600" s="4">
        <v>3227</v>
      </c>
      <c r="G7600">
        <v>154</v>
      </c>
      <c r="H7600" s="3">
        <f>_xlfn.XLOOKUP(sales[[#This Row],[Product]],products[Product],products[Cost per box])*sales[[#This Row],[Boxes]]</f>
        <v>592.9</v>
      </c>
      <c r="I7600" s="4">
        <f>sales[[#This Row],[Revenue]]-sales[[#This Row],[Cost]]</f>
        <v>2634.1</v>
      </c>
    </row>
    <row r="7601" spans="2:9" x14ac:dyDescent="0.25">
      <c r="B7601" t="s">
        <v>20</v>
      </c>
      <c r="C7601" t="s">
        <v>21</v>
      </c>
      <c r="D7601" t="s">
        <v>30</v>
      </c>
      <c r="E7601" s="1">
        <v>44566</v>
      </c>
      <c r="F7601" s="4">
        <v>3500</v>
      </c>
      <c r="G7601">
        <v>175</v>
      </c>
      <c r="H7601" s="3">
        <f>_xlfn.XLOOKUP(sales[[#This Row],[Product]],products[Product],products[Cost per box])*sales[[#This Row],[Boxes]]</f>
        <v>644</v>
      </c>
      <c r="I7601" s="4">
        <f>sales[[#This Row],[Revenue]]-sales[[#This Row],[Cost]]</f>
        <v>2856</v>
      </c>
    </row>
    <row r="7602" spans="2:9" x14ac:dyDescent="0.25">
      <c r="B7602" t="s">
        <v>10</v>
      </c>
      <c r="C7602" t="s">
        <v>11</v>
      </c>
      <c r="D7602" t="s">
        <v>7</v>
      </c>
      <c r="E7602" s="1">
        <v>44566</v>
      </c>
      <c r="F7602" s="4">
        <v>5222</v>
      </c>
      <c r="G7602">
        <v>327</v>
      </c>
      <c r="H7602" s="3">
        <f>_xlfn.XLOOKUP(sales[[#This Row],[Product]],products[Product],products[Cost per box])*sales[[#This Row],[Boxes]]</f>
        <v>1684.0500000000002</v>
      </c>
      <c r="I7602" s="4">
        <f>sales[[#This Row],[Revenue]]-sales[[#This Row],[Cost]]</f>
        <v>3537.95</v>
      </c>
    </row>
    <row r="7603" spans="2:9" x14ac:dyDescent="0.25">
      <c r="B7603" t="s">
        <v>13</v>
      </c>
      <c r="C7603" t="s">
        <v>11</v>
      </c>
      <c r="D7603" t="s">
        <v>35</v>
      </c>
      <c r="E7603" s="1">
        <v>44566</v>
      </c>
      <c r="F7603" s="4">
        <v>7497</v>
      </c>
      <c r="G7603">
        <v>417</v>
      </c>
      <c r="H7603" s="3">
        <f>_xlfn.XLOOKUP(sales[[#This Row],[Product]],products[Product],products[Cost per box])*sales[[#This Row],[Boxes]]</f>
        <v>1105.05</v>
      </c>
      <c r="I7603" s="4">
        <f>sales[[#This Row],[Revenue]]-sales[[#This Row],[Cost]]</f>
        <v>6391.95</v>
      </c>
    </row>
    <row r="7604" spans="2:9" x14ac:dyDescent="0.25">
      <c r="B7604" t="s">
        <v>20</v>
      </c>
      <c r="C7604" t="s">
        <v>11</v>
      </c>
      <c r="D7604" t="s">
        <v>31</v>
      </c>
      <c r="E7604" s="1">
        <v>44566</v>
      </c>
      <c r="F7604" s="4">
        <v>6916</v>
      </c>
      <c r="G7604">
        <v>494</v>
      </c>
      <c r="H7604" s="3">
        <f>_xlfn.XLOOKUP(sales[[#This Row],[Product]],products[Product],products[Cost per box])*sales[[#This Row],[Boxes]]</f>
        <v>2825.68</v>
      </c>
      <c r="I7604" s="4">
        <f>sales[[#This Row],[Revenue]]-sales[[#This Row],[Cost]]</f>
        <v>4090.32</v>
      </c>
    </row>
    <row r="7605" spans="2:9" x14ac:dyDescent="0.25">
      <c r="B7605" t="s">
        <v>40</v>
      </c>
      <c r="C7605" t="s">
        <v>11</v>
      </c>
      <c r="D7605" t="s">
        <v>14</v>
      </c>
      <c r="E7605" s="1">
        <v>44566</v>
      </c>
      <c r="F7605" s="4">
        <v>10248</v>
      </c>
      <c r="G7605">
        <v>1260</v>
      </c>
      <c r="H7605" s="3">
        <f>_xlfn.XLOOKUP(sales[[#This Row],[Product]],products[Product],products[Cost per box])*sales[[#This Row],[Boxes]]</f>
        <v>7950.5999999999995</v>
      </c>
      <c r="I7605" s="4">
        <f>sales[[#This Row],[Revenue]]-sales[[#This Row],[Cost]]</f>
        <v>2297.4000000000005</v>
      </c>
    </row>
    <row r="7606" spans="2:9" x14ac:dyDescent="0.25">
      <c r="B7606" t="s">
        <v>51</v>
      </c>
      <c r="C7606" t="s">
        <v>11</v>
      </c>
      <c r="D7606" t="s">
        <v>14</v>
      </c>
      <c r="E7606" s="1">
        <v>44566</v>
      </c>
      <c r="F7606" s="4">
        <v>5040</v>
      </c>
      <c r="G7606">
        <v>630</v>
      </c>
      <c r="H7606" s="3">
        <f>_xlfn.XLOOKUP(sales[[#This Row],[Product]],products[Product],products[Cost per box])*sales[[#This Row],[Boxes]]</f>
        <v>3975.2999999999997</v>
      </c>
      <c r="I7606" s="4">
        <f>sales[[#This Row],[Revenue]]-sales[[#This Row],[Cost]]</f>
        <v>1064.7000000000003</v>
      </c>
    </row>
    <row r="7607" spans="2:9" x14ac:dyDescent="0.25">
      <c r="B7607" t="s">
        <v>15</v>
      </c>
      <c r="C7607" t="s">
        <v>11</v>
      </c>
      <c r="D7607" t="s">
        <v>48</v>
      </c>
      <c r="E7607" s="1">
        <v>44566</v>
      </c>
      <c r="F7607" s="4">
        <v>2093</v>
      </c>
      <c r="G7607">
        <v>78</v>
      </c>
      <c r="H7607" s="3">
        <f>_xlfn.XLOOKUP(sales[[#This Row],[Product]],products[Product],products[Cost per box])*sales[[#This Row],[Boxes]]</f>
        <v>583.44000000000005</v>
      </c>
      <c r="I7607" s="4">
        <f>sales[[#This Row],[Revenue]]-sales[[#This Row],[Cost]]</f>
        <v>1509.56</v>
      </c>
    </row>
    <row r="7608" spans="2:9" x14ac:dyDescent="0.25">
      <c r="B7608" t="s">
        <v>20</v>
      </c>
      <c r="C7608" t="s">
        <v>16</v>
      </c>
      <c r="D7608" t="s">
        <v>44</v>
      </c>
      <c r="E7608" s="1">
        <v>44566</v>
      </c>
      <c r="F7608" s="4">
        <v>8939</v>
      </c>
      <c r="G7608">
        <v>407</v>
      </c>
      <c r="H7608" s="3">
        <f>_xlfn.XLOOKUP(sales[[#This Row],[Product]],products[Product],products[Cost per box])*sales[[#This Row],[Boxes]]</f>
        <v>3894.9900000000002</v>
      </c>
      <c r="I7608" s="4">
        <f>sales[[#This Row],[Revenue]]-sales[[#This Row],[Cost]]</f>
        <v>5044.01</v>
      </c>
    </row>
    <row r="7609" spans="2:9" x14ac:dyDescent="0.25">
      <c r="B7609" t="s">
        <v>13</v>
      </c>
      <c r="C7609" t="s">
        <v>9</v>
      </c>
      <c r="D7609" t="s">
        <v>44</v>
      </c>
      <c r="E7609" s="1">
        <v>44566</v>
      </c>
      <c r="F7609" s="4">
        <v>2177</v>
      </c>
      <c r="G7609">
        <v>99</v>
      </c>
      <c r="H7609" s="3">
        <f>_xlfn.XLOOKUP(sales[[#This Row],[Product]],products[Product],products[Cost per box])*sales[[#This Row],[Boxes]]</f>
        <v>947.43000000000006</v>
      </c>
      <c r="I7609" s="4">
        <f>sales[[#This Row],[Revenue]]-sales[[#This Row],[Cost]]</f>
        <v>1229.57</v>
      </c>
    </row>
    <row r="7610" spans="2:9" x14ac:dyDescent="0.25">
      <c r="B7610" t="s">
        <v>29</v>
      </c>
      <c r="C7610" t="s">
        <v>27</v>
      </c>
      <c r="D7610" t="s">
        <v>45</v>
      </c>
      <c r="E7610" s="1">
        <v>44566</v>
      </c>
      <c r="F7610" s="4">
        <v>10395</v>
      </c>
      <c r="G7610">
        <v>473</v>
      </c>
      <c r="H7610" s="3">
        <f>_xlfn.XLOOKUP(sales[[#This Row],[Product]],products[Product],products[Cost per box])*sales[[#This Row],[Boxes]]</f>
        <v>3656.2900000000004</v>
      </c>
      <c r="I7610" s="4">
        <f>sales[[#This Row],[Revenue]]-sales[[#This Row],[Cost]]</f>
        <v>6738.7099999999991</v>
      </c>
    </row>
    <row r="7611" spans="2:9" x14ac:dyDescent="0.25">
      <c r="B7611" t="s">
        <v>25</v>
      </c>
      <c r="C7611" t="s">
        <v>11</v>
      </c>
      <c r="D7611" t="s">
        <v>24</v>
      </c>
      <c r="E7611" s="1">
        <v>44566</v>
      </c>
      <c r="F7611" s="4">
        <v>10738</v>
      </c>
      <c r="G7611">
        <v>566</v>
      </c>
      <c r="H7611" s="3">
        <f>_xlfn.XLOOKUP(sales[[#This Row],[Product]],products[Product],products[Cost per box])*sales[[#This Row],[Boxes]]</f>
        <v>5948.66</v>
      </c>
      <c r="I7611" s="4">
        <f>sales[[#This Row],[Revenue]]-sales[[#This Row],[Cost]]</f>
        <v>4789.34</v>
      </c>
    </row>
    <row r="7612" spans="2:9" x14ac:dyDescent="0.25">
      <c r="B7612" t="s">
        <v>41</v>
      </c>
      <c r="C7612" t="s">
        <v>6</v>
      </c>
      <c r="D7612" t="s">
        <v>42</v>
      </c>
      <c r="E7612" s="1">
        <v>44567</v>
      </c>
      <c r="F7612" s="4">
        <v>6867</v>
      </c>
      <c r="G7612">
        <v>491</v>
      </c>
      <c r="H7612" s="3">
        <f>_xlfn.XLOOKUP(sales[[#This Row],[Product]],products[Product],products[Cost per box])*sales[[#This Row],[Boxes]]</f>
        <v>2327.34</v>
      </c>
      <c r="I7612" s="4">
        <f>sales[[#This Row],[Revenue]]-sales[[#This Row],[Cost]]</f>
        <v>4539.66</v>
      </c>
    </row>
    <row r="7613" spans="2:9" x14ac:dyDescent="0.25">
      <c r="B7613" t="s">
        <v>15</v>
      </c>
      <c r="C7613" t="s">
        <v>16</v>
      </c>
      <c r="D7613" t="s">
        <v>14</v>
      </c>
      <c r="E7613" s="1">
        <v>44567</v>
      </c>
      <c r="F7613" s="4">
        <v>6454</v>
      </c>
      <c r="G7613">
        <v>1050</v>
      </c>
      <c r="H7613" s="3">
        <f>_xlfn.XLOOKUP(sales[[#This Row],[Product]],products[Product],products[Cost per box])*sales[[#This Row],[Boxes]]</f>
        <v>6625.5</v>
      </c>
      <c r="I7613" s="4">
        <f>sales[[#This Row],[Revenue]]-sales[[#This Row],[Cost]]</f>
        <v>-171.5</v>
      </c>
    </row>
    <row r="7614" spans="2:9" x14ac:dyDescent="0.25">
      <c r="B7614" t="s">
        <v>53</v>
      </c>
      <c r="C7614" t="s">
        <v>16</v>
      </c>
      <c r="D7614" t="s">
        <v>38</v>
      </c>
      <c r="E7614" s="1">
        <v>44567</v>
      </c>
      <c r="F7614" s="4">
        <v>1267</v>
      </c>
      <c r="G7614">
        <v>51</v>
      </c>
      <c r="H7614" s="3">
        <f>_xlfn.XLOOKUP(sales[[#This Row],[Product]],products[Product],products[Cost per box])*sales[[#This Row],[Boxes]]</f>
        <v>506.94</v>
      </c>
      <c r="I7614" s="4">
        <f>sales[[#This Row],[Revenue]]-sales[[#This Row],[Cost]]</f>
        <v>760.06</v>
      </c>
    </row>
    <row r="7615" spans="2:9" x14ac:dyDescent="0.25">
      <c r="B7615" t="s">
        <v>51</v>
      </c>
      <c r="C7615" t="s">
        <v>27</v>
      </c>
      <c r="D7615" t="s">
        <v>31</v>
      </c>
      <c r="E7615" s="1">
        <v>44567</v>
      </c>
      <c r="F7615" s="4">
        <v>343</v>
      </c>
      <c r="G7615">
        <v>27</v>
      </c>
      <c r="H7615" s="3">
        <f>_xlfn.XLOOKUP(sales[[#This Row],[Product]],products[Product],products[Cost per box])*sales[[#This Row],[Boxes]]</f>
        <v>154.44</v>
      </c>
      <c r="I7615" s="4">
        <f>sales[[#This Row],[Revenue]]-sales[[#This Row],[Cost]]</f>
        <v>188.56</v>
      </c>
    </row>
    <row r="7616" spans="2:9" x14ac:dyDescent="0.25">
      <c r="B7616" t="s">
        <v>54</v>
      </c>
      <c r="C7616" t="s">
        <v>21</v>
      </c>
      <c r="D7616" t="s">
        <v>36</v>
      </c>
      <c r="E7616" s="1">
        <v>44567</v>
      </c>
      <c r="F7616" s="4">
        <v>1029</v>
      </c>
      <c r="G7616">
        <v>147</v>
      </c>
      <c r="H7616" s="3">
        <f>_xlfn.XLOOKUP(sales[[#This Row],[Product]],products[Product],products[Cost per box])*sales[[#This Row],[Boxes]]</f>
        <v>740.88</v>
      </c>
      <c r="I7616" s="4">
        <f>sales[[#This Row],[Revenue]]-sales[[#This Row],[Cost]]</f>
        <v>288.12</v>
      </c>
    </row>
    <row r="7617" spans="2:9" x14ac:dyDescent="0.25">
      <c r="B7617" t="s">
        <v>20</v>
      </c>
      <c r="C7617" t="s">
        <v>27</v>
      </c>
      <c r="D7617" t="s">
        <v>36</v>
      </c>
      <c r="E7617" s="1">
        <v>44567</v>
      </c>
      <c r="F7617" s="4">
        <v>3836</v>
      </c>
      <c r="G7617">
        <v>480</v>
      </c>
      <c r="H7617" s="3">
        <f>_xlfn.XLOOKUP(sales[[#This Row],[Product]],products[Product],products[Cost per box])*sales[[#This Row],[Boxes]]</f>
        <v>2419.1999999999998</v>
      </c>
      <c r="I7617" s="4">
        <f>sales[[#This Row],[Revenue]]-sales[[#This Row],[Cost]]</f>
        <v>1416.8000000000002</v>
      </c>
    </row>
    <row r="7618" spans="2:9" x14ac:dyDescent="0.25">
      <c r="B7618" t="s">
        <v>39</v>
      </c>
      <c r="C7618" t="s">
        <v>27</v>
      </c>
      <c r="D7618" t="s">
        <v>26</v>
      </c>
      <c r="E7618" s="1">
        <v>44567</v>
      </c>
      <c r="F7618" s="4">
        <v>4011</v>
      </c>
      <c r="G7618">
        <v>365</v>
      </c>
      <c r="H7618" s="3">
        <f>_xlfn.XLOOKUP(sales[[#This Row],[Product]],products[Product],products[Cost per box])*sales[[#This Row],[Boxes]]</f>
        <v>2346.9499999999998</v>
      </c>
      <c r="I7618" s="4">
        <f>sales[[#This Row],[Revenue]]-sales[[#This Row],[Cost]]</f>
        <v>1664.0500000000002</v>
      </c>
    </row>
    <row r="7619" spans="2:9" x14ac:dyDescent="0.25">
      <c r="B7619" t="s">
        <v>51</v>
      </c>
      <c r="C7619" t="s">
        <v>6</v>
      </c>
      <c r="D7619" t="s">
        <v>30</v>
      </c>
      <c r="E7619" s="1">
        <v>44567</v>
      </c>
      <c r="F7619" s="4">
        <v>4508</v>
      </c>
      <c r="G7619">
        <v>251</v>
      </c>
      <c r="H7619" s="3">
        <f>_xlfn.XLOOKUP(sales[[#This Row],[Product]],products[Product],products[Cost per box])*sales[[#This Row],[Boxes]]</f>
        <v>923.68000000000006</v>
      </c>
      <c r="I7619" s="4">
        <f>sales[[#This Row],[Revenue]]-sales[[#This Row],[Cost]]</f>
        <v>3584.3199999999997</v>
      </c>
    </row>
    <row r="7620" spans="2:9" x14ac:dyDescent="0.25">
      <c r="B7620" t="s">
        <v>25</v>
      </c>
      <c r="C7620" t="s">
        <v>16</v>
      </c>
      <c r="D7620" t="s">
        <v>35</v>
      </c>
      <c r="E7620" s="1">
        <v>44567</v>
      </c>
      <c r="F7620" s="4">
        <v>6013</v>
      </c>
      <c r="G7620">
        <v>354</v>
      </c>
      <c r="H7620" s="3">
        <f>_xlfn.XLOOKUP(sales[[#This Row],[Product]],products[Product],products[Cost per box])*sales[[#This Row],[Boxes]]</f>
        <v>938.1</v>
      </c>
      <c r="I7620" s="4">
        <f>sales[[#This Row],[Revenue]]-sales[[#This Row],[Cost]]</f>
        <v>5074.8999999999996</v>
      </c>
    </row>
    <row r="7621" spans="2:9" x14ac:dyDescent="0.25">
      <c r="B7621" t="s">
        <v>23</v>
      </c>
      <c r="C7621" t="s">
        <v>21</v>
      </c>
      <c r="D7621" t="s">
        <v>38</v>
      </c>
      <c r="E7621" s="1">
        <v>44567</v>
      </c>
      <c r="F7621" s="4">
        <v>469</v>
      </c>
      <c r="G7621">
        <v>19</v>
      </c>
      <c r="H7621" s="3">
        <f>_xlfn.XLOOKUP(sales[[#This Row],[Product]],products[Product],products[Cost per box])*sales[[#This Row],[Boxes]]</f>
        <v>188.85999999999999</v>
      </c>
      <c r="I7621" s="4">
        <f>sales[[#This Row],[Revenue]]-sales[[#This Row],[Cost]]</f>
        <v>280.14</v>
      </c>
    </row>
    <row r="7622" spans="2:9" x14ac:dyDescent="0.25">
      <c r="B7622" t="s">
        <v>54</v>
      </c>
      <c r="C7622" t="s">
        <v>6</v>
      </c>
      <c r="D7622" t="s">
        <v>42</v>
      </c>
      <c r="E7622" s="1">
        <v>44567</v>
      </c>
      <c r="F7622" s="4">
        <v>5117</v>
      </c>
      <c r="G7622">
        <v>342</v>
      </c>
      <c r="H7622" s="3">
        <f>_xlfn.XLOOKUP(sales[[#This Row],[Product]],products[Product],products[Cost per box])*sales[[#This Row],[Boxes]]</f>
        <v>1621.0800000000002</v>
      </c>
      <c r="I7622" s="4">
        <f>sales[[#This Row],[Revenue]]-sales[[#This Row],[Cost]]</f>
        <v>3495.92</v>
      </c>
    </row>
    <row r="7623" spans="2:9" x14ac:dyDescent="0.25">
      <c r="B7623" t="s">
        <v>20</v>
      </c>
      <c r="C7623" t="s">
        <v>27</v>
      </c>
      <c r="D7623" t="s">
        <v>35</v>
      </c>
      <c r="E7623" s="1">
        <v>44567</v>
      </c>
      <c r="F7623" s="4">
        <v>3913</v>
      </c>
      <c r="G7623">
        <v>218</v>
      </c>
      <c r="H7623" s="3">
        <f>_xlfn.XLOOKUP(sales[[#This Row],[Product]],products[Product],products[Cost per box])*sales[[#This Row],[Boxes]]</f>
        <v>577.69999999999993</v>
      </c>
      <c r="I7623" s="4">
        <f>sales[[#This Row],[Revenue]]-sales[[#This Row],[Cost]]</f>
        <v>3335.3</v>
      </c>
    </row>
    <row r="7624" spans="2:9" x14ac:dyDescent="0.25">
      <c r="B7624" t="s">
        <v>34</v>
      </c>
      <c r="C7624" t="s">
        <v>27</v>
      </c>
      <c r="D7624" t="s">
        <v>22</v>
      </c>
      <c r="E7624" s="1">
        <v>44567</v>
      </c>
      <c r="F7624" s="4">
        <v>9289</v>
      </c>
      <c r="G7624">
        <v>910</v>
      </c>
      <c r="H7624" s="3">
        <f>_xlfn.XLOOKUP(sales[[#This Row],[Product]],products[Product],products[Cost per box])*sales[[#This Row],[Boxes]]</f>
        <v>7480.2000000000007</v>
      </c>
      <c r="I7624" s="4">
        <f>sales[[#This Row],[Revenue]]-sales[[#This Row],[Cost]]</f>
        <v>1808.7999999999993</v>
      </c>
    </row>
    <row r="7625" spans="2:9" x14ac:dyDescent="0.25">
      <c r="B7625" t="s">
        <v>34</v>
      </c>
      <c r="C7625" t="s">
        <v>27</v>
      </c>
      <c r="D7625" t="s">
        <v>48</v>
      </c>
      <c r="E7625" s="1">
        <v>44567</v>
      </c>
      <c r="F7625" s="4">
        <v>4179</v>
      </c>
      <c r="G7625">
        <v>155</v>
      </c>
      <c r="H7625" s="3">
        <f>_xlfn.XLOOKUP(sales[[#This Row],[Product]],products[Product],products[Cost per box])*sales[[#This Row],[Boxes]]</f>
        <v>1159.4000000000001</v>
      </c>
      <c r="I7625" s="4">
        <f>sales[[#This Row],[Revenue]]-sales[[#This Row],[Cost]]</f>
        <v>3019.6</v>
      </c>
    </row>
    <row r="7626" spans="2:9" x14ac:dyDescent="0.25">
      <c r="B7626" t="s">
        <v>15</v>
      </c>
      <c r="C7626" t="s">
        <v>9</v>
      </c>
      <c r="D7626" t="s">
        <v>30</v>
      </c>
      <c r="E7626" s="1">
        <v>44567</v>
      </c>
      <c r="F7626" s="4">
        <v>1715</v>
      </c>
      <c r="G7626">
        <v>86</v>
      </c>
      <c r="H7626" s="3">
        <f>_xlfn.XLOOKUP(sales[[#This Row],[Product]],products[Product],products[Cost per box])*sales[[#This Row],[Boxes]]</f>
        <v>316.48</v>
      </c>
      <c r="I7626" s="4">
        <f>sales[[#This Row],[Revenue]]-sales[[#This Row],[Cost]]</f>
        <v>1398.52</v>
      </c>
    </row>
    <row r="7627" spans="2:9" x14ac:dyDescent="0.25">
      <c r="B7627" t="s">
        <v>10</v>
      </c>
      <c r="C7627" t="s">
        <v>9</v>
      </c>
      <c r="D7627" t="s">
        <v>24</v>
      </c>
      <c r="E7627" s="1">
        <v>44567</v>
      </c>
      <c r="F7627" s="4">
        <v>791</v>
      </c>
      <c r="G7627">
        <v>40</v>
      </c>
      <c r="H7627" s="3">
        <f>_xlfn.XLOOKUP(sales[[#This Row],[Product]],products[Product],products[Cost per box])*sales[[#This Row],[Boxes]]</f>
        <v>420.4</v>
      </c>
      <c r="I7627" s="4">
        <f>sales[[#This Row],[Revenue]]-sales[[#This Row],[Cost]]</f>
        <v>370.6</v>
      </c>
    </row>
    <row r="7628" spans="2:9" x14ac:dyDescent="0.25">
      <c r="B7628" t="s">
        <v>41</v>
      </c>
      <c r="C7628" t="s">
        <v>9</v>
      </c>
      <c r="D7628" t="s">
        <v>47</v>
      </c>
      <c r="E7628" s="1">
        <v>44567</v>
      </c>
      <c r="F7628" s="4">
        <v>9954</v>
      </c>
      <c r="G7628">
        <v>586</v>
      </c>
      <c r="H7628" s="3">
        <f>_xlfn.XLOOKUP(sales[[#This Row],[Product]],products[Product],products[Cost per box])*sales[[#This Row],[Boxes]]</f>
        <v>3082.3599999999997</v>
      </c>
      <c r="I7628" s="4">
        <f>sales[[#This Row],[Revenue]]-sales[[#This Row],[Cost]]</f>
        <v>6871.64</v>
      </c>
    </row>
    <row r="7629" spans="2:9" x14ac:dyDescent="0.25">
      <c r="B7629" t="s">
        <v>54</v>
      </c>
      <c r="C7629" t="s">
        <v>21</v>
      </c>
      <c r="D7629" t="s">
        <v>47</v>
      </c>
      <c r="E7629" s="1">
        <v>44567</v>
      </c>
      <c r="F7629" s="4">
        <v>20090</v>
      </c>
      <c r="G7629">
        <v>1260</v>
      </c>
      <c r="H7629" s="3">
        <f>_xlfn.XLOOKUP(sales[[#This Row],[Product]],products[Product],products[Cost per box])*sales[[#This Row],[Boxes]]</f>
        <v>6627.5999999999995</v>
      </c>
      <c r="I7629" s="4">
        <f>sales[[#This Row],[Revenue]]-sales[[#This Row],[Cost]]</f>
        <v>13462.400000000001</v>
      </c>
    </row>
    <row r="7630" spans="2:9" x14ac:dyDescent="0.25">
      <c r="B7630" t="s">
        <v>13</v>
      </c>
      <c r="C7630" t="s">
        <v>11</v>
      </c>
      <c r="D7630" t="s">
        <v>42</v>
      </c>
      <c r="E7630" s="1">
        <v>44567</v>
      </c>
      <c r="F7630" s="4">
        <v>651</v>
      </c>
      <c r="G7630">
        <v>44</v>
      </c>
      <c r="H7630" s="3">
        <f>_xlfn.XLOOKUP(sales[[#This Row],[Product]],products[Product],products[Cost per box])*sales[[#This Row],[Boxes]]</f>
        <v>208.56</v>
      </c>
      <c r="I7630" s="4">
        <f>sales[[#This Row],[Revenue]]-sales[[#This Row],[Cost]]</f>
        <v>442.44</v>
      </c>
    </row>
    <row r="7631" spans="2:9" x14ac:dyDescent="0.25">
      <c r="B7631" t="s">
        <v>8</v>
      </c>
      <c r="C7631" t="s">
        <v>6</v>
      </c>
      <c r="D7631" t="s">
        <v>12</v>
      </c>
      <c r="E7631" s="1">
        <v>44567</v>
      </c>
      <c r="F7631" s="4">
        <v>5159</v>
      </c>
      <c r="G7631">
        <v>323</v>
      </c>
      <c r="H7631" s="3">
        <f>_xlfn.XLOOKUP(sales[[#This Row],[Product]],products[Product],products[Cost per box])*sales[[#This Row],[Boxes]]</f>
        <v>2722.89</v>
      </c>
      <c r="I7631" s="4">
        <f>sales[[#This Row],[Revenue]]-sales[[#This Row],[Cost]]</f>
        <v>2436.11</v>
      </c>
    </row>
    <row r="7632" spans="2:9" x14ac:dyDescent="0.25">
      <c r="B7632" t="s">
        <v>8</v>
      </c>
      <c r="C7632" t="s">
        <v>21</v>
      </c>
      <c r="D7632" t="s">
        <v>45</v>
      </c>
      <c r="E7632" s="1">
        <v>44567</v>
      </c>
      <c r="F7632" s="4">
        <v>3745</v>
      </c>
      <c r="G7632">
        <v>157</v>
      </c>
      <c r="H7632" s="3">
        <f>_xlfn.XLOOKUP(sales[[#This Row],[Product]],products[Product],products[Cost per box])*sales[[#This Row],[Boxes]]</f>
        <v>1213.6100000000001</v>
      </c>
      <c r="I7632" s="4">
        <f>sales[[#This Row],[Revenue]]-sales[[#This Row],[Cost]]</f>
        <v>2531.39</v>
      </c>
    </row>
    <row r="7633" spans="2:9" x14ac:dyDescent="0.25">
      <c r="B7633" t="s">
        <v>57</v>
      </c>
      <c r="C7633" t="s">
        <v>9</v>
      </c>
      <c r="D7633" t="s">
        <v>38</v>
      </c>
      <c r="E7633" s="1">
        <v>44567</v>
      </c>
      <c r="F7633" s="4">
        <v>4102</v>
      </c>
      <c r="G7633">
        <v>152</v>
      </c>
      <c r="H7633" s="3">
        <f>_xlfn.XLOOKUP(sales[[#This Row],[Product]],products[Product],products[Cost per box])*sales[[#This Row],[Boxes]]</f>
        <v>1510.8799999999999</v>
      </c>
      <c r="I7633" s="4">
        <f>sales[[#This Row],[Revenue]]-sales[[#This Row],[Cost]]</f>
        <v>2591.12</v>
      </c>
    </row>
    <row r="7634" spans="2:9" x14ac:dyDescent="0.25">
      <c r="B7634" t="s">
        <v>23</v>
      </c>
      <c r="C7634" t="s">
        <v>9</v>
      </c>
      <c r="D7634" t="s">
        <v>30</v>
      </c>
      <c r="E7634" s="1">
        <v>44567</v>
      </c>
      <c r="F7634" s="4">
        <v>2177</v>
      </c>
      <c r="G7634">
        <v>109</v>
      </c>
      <c r="H7634" s="3">
        <f>_xlfn.XLOOKUP(sales[[#This Row],[Product]],products[Product],products[Cost per box])*sales[[#This Row],[Boxes]]</f>
        <v>401.12</v>
      </c>
      <c r="I7634" s="4">
        <f>sales[[#This Row],[Revenue]]-sales[[#This Row],[Cost]]</f>
        <v>1775.88</v>
      </c>
    </row>
    <row r="7635" spans="2:9" x14ac:dyDescent="0.25">
      <c r="B7635" t="s">
        <v>18</v>
      </c>
      <c r="C7635" t="s">
        <v>16</v>
      </c>
      <c r="D7635" t="s">
        <v>50</v>
      </c>
      <c r="E7635" s="1">
        <v>44567</v>
      </c>
      <c r="F7635" s="4">
        <v>7182</v>
      </c>
      <c r="G7635">
        <v>327</v>
      </c>
      <c r="H7635" s="3">
        <f>_xlfn.XLOOKUP(sales[[#This Row],[Product]],products[Product],products[Cost per box])*sales[[#This Row],[Boxes]]</f>
        <v>4058.07</v>
      </c>
      <c r="I7635" s="4">
        <f>sales[[#This Row],[Revenue]]-sales[[#This Row],[Cost]]</f>
        <v>3123.93</v>
      </c>
    </row>
    <row r="7636" spans="2:9" x14ac:dyDescent="0.25">
      <c r="B7636" t="s">
        <v>51</v>
      </c>
      <c r="C7636" t="s">
        <v>9</v>
      </c>
      <c r="D7636" t="s">
        <v>42</v>
      </c>
      <c r="E7636" s="1">
        <v>44567</v>
      </c>
      <c r="F7636" s="4">
        <v>1456</v>
      </c>
      <c r="G7636">
        <v>98</v>
      </c>
      <c r="H7636" s="3">
        <f>_xlfn.XLOOKUP(sales[[#This Row],[Product]],products[Product],products[Cost per box])*sales[[#This Row],[Boxes]]</f>
        <v>464.52000000000004</v>
      </c>
      <c r="I7636" s="4">
        <f>sales[[#This Row],[Revenue]]-sales[[#This Row],[Cost]]</f>
        <v>991.48</v>
      </c>
    </row>
    <row r="7637" spans="2:9" x14ac:dyDescent="0.25">
      <c r="B7637" t="s">
        <v>57</v>
      </c>
      <c r="C7637" t="s">
        <v>6</v>
      </c>
      <c r="D7637" t="s">
        <v>35</v>
      </c>
      <c r="E7637" s="1">
        <v>44567</v>
      </c>
      <c r="F7637" s="4">
        <v>6783</v>
      </c>
      <c r="G7637">
        <v>357</v>
      </c>
      <c r="H7637" s="3">
        <f>_xlfn.XLOOKUP(sales[[#This Row],[Product]],products[Product],products[Cost per box])*sales[[#This Row],[Boxes]]</f>
        <v>946.05</v>
      </c>
      <c r="I7637" s="4">
        <f>sales[[#This Row],[Revenue]]-sales[[#This Row],[Cost]]</f>
        <v>5836.95</v>
      </c>
    </row>
    <row r="7638" spans="2:9" x14ac:dyDescent="0.25">
      <c r="B7638" t="s">
        <v>41</v>
      </c>
      <c r="C7638" t="s">
        <v>21</v>
      </c>
      <c r="D7638" t="s">
        <v>30</v>
      </c>
      <c r="E7638" s="1">
        <v>44567</v>
      </c>
      <c r="F7638" s="4">
        <v>6006</v>
      </c>
      <c r="G7638">
        <v>301</v>
      </c>
      <c r="H7638" s="3">
        <f>_xlfn.XLOOKUP(sales[[#This Row],[Product]],products[Product],products[Cost per box])*sales[[#This Row],[Boxes]]</f>
        <v>1107.68</v>
      </c>
      <c r="I7638" s="4">
        <f>sales[[#This Row],[Revenue]]-sales[[#This Row],[Cost]]</f>
        <v>4898.32</v>
      </c>
    </row>
    <row r="7639" spans="2:9" x14ac:dyDescent="0.25">
      <c r="B7639" t="s">
        <v>18</v>
      </c>
      <c r="C7639" t="s">
        <v>11</v>
      </c>
      <c r="D7639" t="s">
        <v>17</v>
      </c>
      <c r="E7639" s="1">
        <v>44567</v>
      </c>
      <c r="F7639" s="4">
        <v>392</v>
      </c>
      <c r="G7639">
        <v>19</v>
      </c>
      <c r="H7639" s="3">
        <f>_xlfn.XLOOKUP(sales[[#This Row],[Product]],products[Product],products[Cost per box])*sales[[#This Row],[Boxes]]</f>
        <v>129.19999999999999</v>
      </c>
      <c r="I7639" s="4">
        <f>sales[[#This Row],[Revenue]]-sales[[#This Row],[Cost]]</f>
        <v>262.8</v>
      </c>
    </row>
    <row r="7640" spans="2:9" x14ac:dyDescent="0.25">
      <c r="B7640" t="s">
        <v>54</v>
      </c>
      <c r="C7640" t="s">
        <v>16</v>
      </c>
      <c r="D7640" t="s">
        <v>36</v>
      </c>
      <c r="E7640" s="1">
        <v>44567</v>
      </c>
      <c r="F7640" s="4">
        <v>1715</v>
      </c>
      <c r="G7640">
        <v>245</v>
      </c>
      <c r="H7640" s="3">
        <f>_xlfn.XLOOKUP(sales[[#This Row],[Product]],products[Product],products[Cost per box])*sales[[#This Row],[Boxes]]</f>
        <v>1234.8</v>
      </c>
      <c r="I7640" s="4">
        <f>sales[[#This Row],[Revenue]]-sales[[#This Row],[Cost]]</f>
        <v>480.20000000000005</v>
      </c>
    </row>
    <row r="7641" spans="2:9" x14ac:dyDescent="0.25">
      <c r="B7641" t="s">
        <v>18</v>
      </c>
      <c r="C7641" t="s">
        <v>11</v>
      </c>
      <c r="D7641" t="s">
        <v>31</v>
      </c>
      <c r="E7641" s="1">
        <v>44567</v>
      </c>
      <c r="F7641" s="4">
        <v>13657</v>
      </c>
      <c r="G7641">
        <v>1120</v>
      </c>
      <c r="H7641" s="3">
        <f>_xlfn.XLOOKUP(sales[[#This Row],[Product]],products[Product],products[Cost per box])*sales[[#This Row],[Boxes]]</f>
        <v>6406.4</v>
      </c>
      <c r="I7641" s="4">
        <f>sales[[#This Row],[Revenue]]-sales[[#This Row],[Cost]]</f>
        <v>7250.6</v>
      </c>
    </row>
    <row r="7642" spans="2:9" x14ac:dyDescent="0.25">
      <c r="B7642" t="s">
        <v>57</v>
      </c>
      <c r="C7642" t="s">
        <v>11</v>
      </c>
      <c r="D7642" t="s">
        <v>30</v>
      </c>
      <c r="E7642" s="1">
        <v>44567</v>
      </c>
      <c r="F7642" s="4">
        <v>5215</v>
      </c>
      <c r="G7642">
        <v>275</v>
      </c>
      <c r="H7642" s="3">
        <f>_xlfn.XLOOKUP(sales[[#This Row],[Product]],products[Product],products[Cost per box])*sales[[#This Row],[Boxes]]</f>
        <v>1012</v>
      </c>
      <c r="I7642" s="4">
        <f>sales[[#This Row],[Revenue]]-sales[[#This Row],[Cost]]</f>
        <v>4203</v>
      </c>
    </row>
    <row r="7643" spans="2:9" x14ac:dyDescent="0.25">
      <c r="B7643" t="s">
        <v>51</v>
      </c>
      <c r="C7643" t="s">
        <v>9</v>
      </c>
      <c r="D7643" t="s">
        <v>50</v>
      </c>
      <c r="E7643" s="1">
        <v>44567</v>
      </c>
      <c r="F7643" s="4">
        <v>4221</v>
      </c>
      <c r="G7643">
        <v>176</v>
      </c>
      <c r="H7643" s="3">
        <f>_xlfn.XLOOKUP(sales[[#This Row],[Product]],products[Product],products[Cost per box])*sales[[#This Row],[Boxes]]</f>
        <v>2184.16</v>
      </c>
      <c r="I7643" s="4">
        <f>sales[[#This Row],[Revenue]]-sales[[#This Row],[Cost]]</f>
        <v>2036.8400000000001</v>
      </c>
    </row>
    <row r="7644" spans="2:9" x14ac:dyDescent="0.25">
      <c r="B7644" t="s">
        <v>23</v>
      </c>
      <c r="C7644" t="s">
        <v>6</v>
      </c>
      <c r="D7644" t="s">
        <v>19</v>
      </c>
      <c r="E7644" s="1">
        <v>44567</v>
      </c>
      <c r="F7644" s="4">
        <v>7112</v>
      </c>
      <c r="G7644">
        <v>419</v>
      </c>
      <c r="H7644" s="3">
        <f>_xlfn.XLOOKUP(sales[[#This Row],[Product]],products[Product],products[Cost per box])*sales[[#This Row],[Boxes]]</f>
        <v>4286.37</v>
      </c>
      <c r="I7644" s="4">
        <f>sales[[#This Row],[Revenue]]-sales[[#This Row],[Cost]]</f>
        <v>2825.63</v>
      </c>
    </row>
    <row r="7645" spans="2:9" x14ac:dyDescent="0.25">
      <c r="B7645" t="s">
        <v>40</v>
      </c>
      <c r="C7645" t="s">
        <v>11</v>
      </c>
      <c r="D7645" t="s">
        <v>26</v>
      </c>
      <c r="E7645" s="1">
        <v>44567</v>
      </c>
      <c r="F7645" s="4">
        <v>5810</v>
      </c>
      <c r="G7645">
        <v>447</v>
      </c>
      <c r="H7645" s="3">
        <f>_xlfn.XLOOKUP(sales[[#This Row],[Product]],products[Product],products[Cost per box])*sales[[#This Row],[Boxes]]</f>
        <v>2874.21</v>
      </c>
      <c r="I7645" s="4">
        <f>sales[[#This Row],[Revenue]]-sales[[#This Row],[Cost]]</f>
        <v>2935.79</v>
      </c>
    </row>
    <row r="7646" spans="2:9" x14ac:dyDescent="0.25">
      <c r="B7646" t="s">
        <v>49</v>
      </c>
      <c r="C7646" t="s">
        <v>16</v>
      </c>
      <c r="D7646" t="s">
        <v>30</v>
      </c>
      <c r="E7646" s="1">
        <v>44567</v>
      </c>
      <c r="F7646" s="4">
        <v>7700</v>
      </c>
      <c r="G7646">
        <v>406</v>
      </c>
      <c r="H7646" s="3">
        <f>_xlfn.XLOOKUP(sales[[#This Row],[Product]],products[Product],products[Cost per box])*sales[[#This Row],[Boxes]]</f>
        <v>1494.0800000000002</v>
      </c>
      <c r="I7646" s="4">
        <f>sales[[#This Row],[Revenue]]-sales[[#This Row],[Cost]]</f>
        <v>6205.92</v>
      </c>
    </row>
    <row r="7647" spans="2:9" x14ac:dyDescent="0.25">
      <c r="B7647" t="s">
        <v>10</v>
      </c>
      <c r="C7647" t="s">
        <v>9</v>
      </c>
      <c r="D7647" t="s">
        <v>17</v>
      </c>
      <c r="E7647" s="1">
        <v>44567</v>
      </c>
      <c r="F7647" s="4">
        <v>8652</v>
      </c>
      <c r="G7647">
        <v>394</v>
      </c>
      <c r="H7647" s="3">
        <f>_xlfn.XLOOKUP(sales[[#This Row],[Product]],products[Product],products[Cost per box])*sales[[#This Row],[Boxes]]</f>
        <v>2679.2</v>
      </c>
      <c r="I7647" s="4">
        <f>sales[[#This Row],[Revenue]]-sales[[#This Row],[Cost]]</f>
        <v>5972.8</v>
      </c>
    </row>
    <row r="7648" spans="2:9" x14ac:dyDescent="0.25">
      <c r="B7648" t="s">
        <v>32</v>
      </c>
      <c r="C7648" t="s">
        <v>9</v>
      </c>
      <c r="D7648" t="s">
        <v>12</v>
      </c>
      <c r="E7648" s="1">
        <v>44567</v>
      </c>
      <c r="F7648" s="4">
        <v>12390</v>
      </c>
      <c r="G7648">
        <v>770</v>
      </c>
      <c r="H7648" s="3">
        <f>_xlfn.XLOOKUP(sales[[#This Row],[Product]],products[Product],products[Cost per box])*sales[[#This Row],[Boxes]]</f>
        <v>6491.0999999999995</v>
      </c>
      <c r="I7648" s="4">
        <f>sales[[#This Row],[Revenue]]-sales[[#This Row],[Cost]]</f>
        <v>5898.9000000000005</v>
      </c>
    </row>
    <row r="7649" spans="2:9" x14ac:dyDescent="0.25">
      <c r="B7649" t="s">
        <v>54</v>
      </c>
      <c r="C7649" t="s">
        <v>9</v>
      </c>
      <c r="D7649" t="s">
        <v>24</v>
      </c>
      <c r="E7649" s="1">
        <v>44567</v>
      </c>
      <c r="F7649" s="4">
        <v>6202</v>
      </c>
      <c r="G7649">
        <v>345</v>
      </c>
      <c r="H7649" s="3">
        <f>_xlfn.XLOOKUP(sales[[#This Row],[Product]],products[Product],products[Cost per box])*sales[[#This Row],[Boxes]]</f>
        <v>3625.95</v>
      </c>
      <c r="I7649" s="4">
        <f>sales[[#This Row],[Revenue]]-sales[[#This Row],[Cost]]</f>
        <v>2576.0500000000002</v>
      </c>
    </row>
    <row r="7650" spans="2:9" x14ac:dyDescent="0.25">
      <c r="B7650" t="s">
        <v>10</v>
      </c>
      <c r="C7650" t="s">
        <v>9</v>
      </c>
      <c r="D7650" t="s">
        <v>43</v>
      </c>
      <c r="E7650" s="1">
        <v>44567</v>
      </c>
      <c r="F7650" s="4">
        <v>6608</v>
      </c>
      <c r="G7650">
        <v>331</v>
      </c>
      <c r="H7650" s="3">
        <f>_xlfn.XLOOKUP(sales[[#This Row],[Product]],products[Product],products[Cost per box])*sales[[#This Row],[Boxes]]</f>
        <v>1274.3500000000001</v>
      </c>
      <c r="I7650" s="4">
        <f>sales[[#This Row],[Revenue]]-sales[[#This Row],[Cost]]</f>
        <v>5333.65</v>
      </c>
    </row>
    <row r="7651" spans="2:9" x14ac:dyDescent="0.25">
      <c r="B7651" t="s">
        <v>55</v>
      </c>
      <c r="C7651" t="s">
        <v>16</v>
      </c>
      <c r="D7651" t="s">
        <v>22</v>
      </c>
      <c r="E7651" s="1">
        <v>44567</v>
      </c>
      <c r="F7651" s="4">
        <v>8561</v>
      </c>
      <c r="G7651">
        <v>1050</v>
      </c>
      <c r="H7651" s="3">
        <f>_xlfn.XLOOKUP(sales[[#This Row],[Product]],products[Product],products[Cost per box])*sales[[#This Row],[Boxes]]</f>
        <v>8631</v>
      </c>
      <c r="I7651" s="4">
        <f>sales[[#This Row],[Revenue]]-sales[[#This Row],[Cost]]</f>
        <v>-70</v>
      </c>
    </row>
    <row r="7652" spans="2:9" x14ac:dyDescent="0.25">
      <c r="B7652" t="s">
        <v>20</v>
      </c>
      <c r="C7652" t="s">
        <v>6</v>
      </c>
      <c r="D7652" t="s">
        <v>7</v>
      </c>
      <c r="E7652" s="1">
        <v>44567</v>
      </c>
      <c r="F7652" s="4">
        <v>833</v>
      </c>
      <c r="G7652">
        <v>60</v>
      </c>
      <c r="H7652" s="3">
        <f>_xlfn.XLOOKUP(sales[[#This Row],[Product]],products[Product],products[Cost per box])*sales[[#This Row],[Boxes]]</f>
        <v>309</v>
      </c>
      <c r="I7652" s="4">
        <f>sales[[#This Row],[Revenue]]-sales[[#This Row],[Cost]]</f>
        <v>524</v>
      </c>
    </row>
    <row r="7653" spans="2:9" x14ac:dyDescent="0.25">
      <c r="B7653" t="s">
        <v>41</v>
      </c>
      <c r="C7653" t="s">
        <v>6</v>
      </c>
      <c r="D7653" t="s">
        <v>38</v>
      </c>
      <c r="E7653" s="1">
        <v>44567</v>
      </c>
      <c r="F7653" s="4">
        <v>10381</v>
      </c>
      <c r="G7653">
        <v>385</v>
      </c>
      <c r="H7653" s="3">
        <f>_xlfn.XLOOKUP(sales[[#This Row],[Product]],products[Product],products[Cost per box])*sales[[#This Row],[Boxes]]</f>
        <v>3826.8999999999996</v>
      </c>
      <c r="I7653" s="4">
        <f>sales[[#This Row],[Revenue]]-sales[[#This Row],[Cost]]</f>
        <v>6554.1</v>
      </c>
    </row>
    <row r="7654" spans="2:9" x14ac:dyDescent="0.25">
      <c r="B7654" t="s">
        <v>25</v>
      </c>
      <c r="C7654" t="s">
        <v>16</v>
      </c>
      <c r="D7654" t="s">
        <v>38</v>
      </c>
      <c r="E7654" s="1">
        <v>44567</v>
      </c>
      <c r="F7654" s="4">
        <v>378</v>
      </c>
      <c r="G7654">
        <v>14</v>
      </c>
      <c r="H7654" s="3">
        <f>_xlfn.XLOOKUP(sales[[#This Row],[Product]],products[Product],products[Cost per box])*sales[[#This Row],[Boxes]]</f>
        <v>139.16</v>
      </c>
      <c r="I7654" s="4">
        <f>sales[[#This Row],[Revenue]]-sales[[#This Row],[Cost]]</f>
        <v>238.84</v>
      </c>
    </row>
    <row r="7655" spans="2:9" x14ac:dyDescent="0.25">
      <c r="B7655" t="s">
        <v>49</v>
      </c>
      <c r="C7655" t="s">
        <v>27</v>
      </c>
      <c r="D7655" t="s">
        <v>26</v>
      </c>
      <c r="E7655" s="1">
        <v>44567</v>
      </c>
      <c r="F7655" s="4">
        <v>301</v>
      </c>
      <c r="G7655">
        <v>28</v>
      </c>
      <c r="H7655" s="3">
        <f>_xlfn.XLOOKUP(sales[[#This Row],[Product]],products[Product],products[Cost per box])*sales[[#This Row],[Boxes]]</f>
        <v>180.04</v>
      </c>
      <c r="I7655" s="4">
        <f>sales[[#This Row],[Revenue]]-sales[[#This Row],[Cost]]</f>
        <v>120.96000000000001</v>
      </c>
    </row>
    <row r="7656" spans="2:9" x14ac:dyDescent="0.25">
      <c r="B7656" t="s">
        <v>55</v>
      </c>
      <c r="C7656" t="s">
        <v>11</v>
      </c>
      <c r="D7656" t="s">
        <v>35</v>
      </c>
      <c r="E7656" s="1">
        <v>44567</v>
      </c>
      <c r="F7656" s="4">
        <v>4900</v>
      </c>
      <c r="G7656">
        <v>258</v>
      </c>
      <c r="H7656" s="3">
        <f>_xlfn.XLOOKUP(sales[[#This Row],[Product]],products[Product],products[Cost per box])*sales[[#This Row],[Boxes]]</f>
        <v>683.69999999999993</v>
      </c>
      <c r="I7656" s="4">
        <f>sales[[#This Row],[Revenue]]-sales[[#This Row],[Cost]]</f>
        <v>4216.3</v>
      </c>
    </row>
    <row r="7657" spans="2:9" x14ac:dyDescent="0.25">
      <c r="B7657" t="s">
        <v>8</v>
      </c>
      <c r="C7657" t="s">
        <v>6</v>
      </c>
      <c r="D7657" t="s">
        <v>30</v>
      </c>
      <c r="E7657" s="1">
        <v>44567</v>
      </c>
      <c r="F7657" s="4">
        <v>4053</v>
      </c>
      <c r="G7657">
        <v>214</v>
      </c>
      <c r="H7657" s="3">
        <f>_xlfn.XLOOKUP(sales[[#This Row],[Product]],products[Product],products[Cost per box])*sales[[#This Row],[Boxes]]</f>
        <v>787.52</v>
      </c>
      <c r="I7657" s="4">
        <f>sales[[#This Row],[Revenue]]-sales[[#This Row],[Cost]]</f>
        <v>3265.48</v>
      </c>
    </row>
    <row r="7658" spans="2:9" x14ac:dyDescent="0.25">
      <c r="B7658" t="s">
        <v>41</v>
      </c>
      <c r="C7658" t="s">
        <v>16</v>
      </c>
      <c r="D7658" t="s">
        <v>24</v>
      </c>
      <c r="E7658" s="1">
        <v>44567</v>
      </c>
      <c r="F7658" s="4">
        <v>8281</v>
      </c>
      <c r="G7658">
        <v>415</v>
      </c>
      <c r="H7658" s="3">
        <f>_xlfn.XLOOKUP(sales[[#This Row],[Product]],products[Product],products[Cost per box])*sales[[#This Row],[Boxes]]</f>
        <v>4361.6499999999996</v>
      </c>
      <c r="I7658" s="4">
        <f>sales[[#This Row],[Revenue]]-sales[[#This Row],[Cost]]</f>
        <v>3919.3500000000004</v>
      </c>
    </row>
    <row r="7659" spans="2:9" x14ac:dyDescent="0.25">
      <c r="B7659" t="s">
        <v>54</v>
      </c>
      <c r="C7659" t="s">
        <v>21</v>
      </c>
      <c r="D7659" t="s">
        <v>24</v>
      </c>
      <c r="E7659" s="1">
        <v>44567</v>
      </c>
      <c r="F7659" s="4">
        <v>2905</v>
      </c>
      <c r="G7659">
        <v>153</v>
      </c>
      <c r="H7659" s="3">
        <f>_xlfn.XLOOKUP(sales[[#This Row],[Product]],products[Product],products[Cost per box])*sales[[#This Row],[Boxes]]</f>
        <v>1608.03</v>
      </c>
      <c r="I7659" s="4">
        <f>sales[[#This Row],[Revenue]]-sales[[#This Row],[Cost]]</f>
        <v>1296.97</v>
      </c>
    </row>
    <row r="7660" spans="2:9" x14ac:dyDescent="0.25">
      <c r="B7660" t="s">
        <v>25</v>
      </c>
      <c r="C7660" t="s">
        <v>6</v>
      </c>
      <c r="D7660" t="s">
        <v>35</v>
      </c>
      <c r="E7660" s="1">
        <v>44567</v>
      </c>
      <c r="F7660" s="4">
        <v>13111</v>
      </c>
      <c r="G7660">
        <v>691</v>
      </c>
      <c r="H7660" s="3">
        <f>_xlfn.XLOOKUP(sales[[#This Row],[Product]],products[Product],products[Cost per box])*sales[[#This Row],[Boxes]]</f>
        <v>1831.1499999999999</v>
      </c>
      <c r="I7660" s="4">
        <f>sales[[#This Row],[Revenue]]-sales[[#This Row],[Cost]]</f>
        <v>11279.85</v>
      </c>
    </row>
    <row r="7661" spans="2:9" x14ac:dyDescent="0.25">
      <c r="B7661" t="s">
        <v>55</v>
      </c>
      <c r="C7661" t="s">
        <v>6</v>
      </c>
      <c r="D7661" t="s">
        <v>24</v>
      </c>
      <c r="E7661" s="1">
        <v>44567</v>
      </c>
      <c r="F7661" s="4">
        <v>4403</v>
      </c>
      <c r="G7661">
        <v>232</v>
      </c>
      <c r="H7661" s="3">
        <f>_xlfn.XLOOKUP(sales[[#This Row],[Product]],products[Product],products[Cost per box])*sales[[#This Row],[Boxes]]</f>
        <v>2438.3200000000002</v>
      </c>
      <c r="I7661" s="4">
        <f>sales[[#This Row],[Revenue]]-sales[[#This Row],[Cost]]</f>
        <v>1964.6799999999998</v>
      </c>
    </row>
    <row r="7662" spans="2:9" x14ac:dyDescent="0.25">
      <c r="B7662" t="s">
        <v>56</v>
      </c>
      <c r="C7662" t="s">
        <v>21</v>
      </c>
      <c r="D7662" t="s">
        <v>28</v>
      </c>
      <c r="E7662" s="1">
        <v>44567</v>
      </c>
      <c r="F7662" s="4">
        <v>266</v>
      </c>
      <c r="G7662">
        <v>34</v>
      </c>
      <c r="H7662" s="3">
        <f>_xlfn.XLOOKUP(sales[[#This Row],[Product]],products[Product],products[Cost per box])*sales[[#This Row],[Boxes]]</f>
        <v>93.839999999999989</v>
      </c>
      <c r="I7662" s="4">
        <f>sales[[#This Row],[Revenue]]-sales[[#This Row],[Cost]]</f>
        <v>172.16000000000003</v>
      </c>
    </row>
    <row r="7663" spans="2:9" x14ac:dyDescent="0.25">
      <c r="B7663" t="s">
        <v>15</v>
      </c>
      <c r="C7663" t="s">
        <v>27</v>
      </c>
      <c r="D7663" t="s">
        <v>7</v>
      </c>
      <c r="E7663" s="1">
        <v>44567</v>
      </c>
      <c r="F7663" s="4">
        <v>875</v>
      </c>
      <c r="G7663">
        <v>59</v>
      </c>
      <c r="H7663" s="3">
        <f>_xlfn.XLOOKUP(sales[[#This Row],[Product]],products[Product],products[Cost per box])*sales[[#This Row],[Boxes]]</f>
        <v>303.85000000000002</v>
      </c>
      <c r="I7663" s="4">
        <f>sales[[#This Row],[Revenue]]-sales[[#This Row],[Cost]]</f>
        <v>571.15</v>
      </c>
    </row>
    <row r="7664" spans="2:9" x14ac:dyDescent="0.25">
      <c r="B7664" t="s">
        <v>55</v>
      </c>
      <c r="C7664" t="s">
        <v>9</v>
      </c>
      <c r="D7664" t="s">
        <v>30</v>
      </c>
      <c r="E7664" s="1">
        <v>44567</v>
      </c>
      <c r="F7664" s="4">
        <v>3381</v>
      </c>
      <c r="G7664">
        <v>170</v>
      </c>
      <c r="H7664" s="3">
        <f>_xlfn.XLOOKUP(sales[[#This Row],[Product]],products[Product],products[Cost per box])*sales[[#This Row],[Boxes]]</f>
        <v>625.6</v>
      </c>
      <c r="I7664" s="4">
        <f>sales[[#This Row],[Revenue]]-sales[[#This Row],[Cost]]</f>
        <v>2755.4</v>
      </c>
    </row>
    <row r="7665" spans="2:9" x14ac:dyDescent="0.25">
      <c r="B7665" t="s">
        <v>5</v>
      </c>
      <c r="C7665" t="s">
        <v>27</v>
      </c>
      <c r="D7665" t="s">
        <v>35</v>
      </c>
      <c r="E7665" s="1">
        <v>44567</v>
      </c>
      <c r="F7665" s="4">
        <v>7588</v>
      </c>
      <c r="G7665">
        <v>422</v>
      </c>
      <c r="H7665" s="3">
        <f>_xlfn.XLOOKUP(sales[[#This Row],[Product]],products[Product],products[Cost per box])*sales[[#This Row],[Boxes]]</f>
        <v>1118.3</v>
      </c>
      <c r="I7665" s="4">
        <f>sales[[#This Row],[Revenue]]-sales[[#This Row],[Cost]]</f>
        <v>6469.7</v>
      </c>
    </row>
    <row r="7666" spans="2:9" x14ac:dyDescent="0.25">
      <c r="B7666" t="s">
        <v>13</v>
      </c>
      <c r="C7666" t="s">
        <v>9</v>
      </c>
      <c r="D7666" t="s">
        <v>7</v>
      </c>
      <c r="E7666" s="1">
        <v>44567</v>
      </c>
      <c r="F7666" s="4">
        <v>1092</v>
      </c>
      <c r="G7666">
        <v>78</v>
      </c>
      <c r="H7666" s="3">
        <f>_xlfn.XLOOKUP(sales[[#This Row],[Product]],products[Product],products[Cost per box])*sales[[#This Row],[Boxes]]</f>
        <v>401.70000000000005</v>
      </c>
      <c r="I7666" s="4">
        <f>sales[[#This Row],[Revenue]]-sales[[#This Row],[Cost]]</f>
        <v>690.3</v>
      </c>
    </row>
    <row r="7667" spans="2:9" x14ac:dyDescent="0.25">
      <c r="B7667" t="s">
        <v>53</v>
      </c>
      <c r="C7667" t="s">
        <v>9</v>
      </c>
      <c r="D7667" t="s">
        <v>14</v>
      </c>
      <c r="E7667" s="1">
        <v>44567</v>
      </c>
      <c r="F7667" s="4">
        <v>3899</v>
      </c>
      <c r="G7667">
        <v>488</v>
      </c>
      <c r="H7667" s="3">
        <f>_xlfn.XLOOKUP(sales[[#This Row],[Product]],products[Product],products[Cost per box])*sales[[#This Row],[Boxes]]</f>
        <v>3079.2799999999997</v>
      </c>
      <c r="I7667" s="4">
        <f>sales[[#This Row],[Revenue]]-sales[[#This Row],[Cost]]</f>
        <v>819.72000000000025</v>
      </c>
    </row>
    <row r="7668" spans="2:9" x14ac:dyDescent="0.25">
      <c r="B7668" t="s">
        <v>34</v>
      </c>
      <c r="C7668" t="s">
        <v>9</v>
      </c>
      <c r="D7668" t="s">
        <v>17</v>
      </c>
      <c r="E7668" s="1">
        <v>44567</v>
      </c>
      <c r="F7668" s="4">
        <v>7812</v>
      </c>
      <c r="G7668">
        <v>356</v>
      </c>
      <c r="H7668" s="3">
        <f>_xlfn.XLOOKUP(sales[[#This Row],[Product]],products[Product],products[Cost per box])*sales[[#This Row],[Boxes]]</f>
        <v>2420.7999999999997</v>
      </c>
      <c r="I7668" s="4">
        <f>sales[[#This Row],[Revenue]]-sales[[#This Row],[Cost]]</f>
        <v>5391.2000000000007</v>
      </c>
    </row>
    <row r="7669" spans="2:9" x14ac:dyDescent="0.25">
      <c r="B7669" t="s">
        <v>32</v>
      </c>
      <c r="C7669" t="s">
        <v>27</v>
      </c>
      <c r="D7669" t="s">
        <v>43</v>
      </c>
      <c r="E7669" s="1">
        <v>44567</v>
      </c>
      <c r="F7669" s="4">
        <v>4697</v>
      </c>
      <c r="G7669">
        <v>214</v>
      </c>
      <c r="H7669" s="3">
        <f>_xlfn.XLOOKUP(sales[[#This Row],[Product]],products[Product],products[Cost per box])*sales[[#This Row],[Boxes]]</f>
        <v>823.9</v>
      </c>
      <c r="I7669" s="4">
        <f>sales[[#This Row],[Revenue]]-sales[[#This Row],[Cost]]</f>
        <v>3873.1</v>
      </c>
    </row>
    <row r="7670" spans="2:9" x14ac:dyDescent="0.25">
      <c r="B7670" t="s">
        <v>39</v>
      </c>
      <c r="C7670" t="s">
        <v>9</v>
      </c>
      <c r="D7670" t="s">
        <v>24</v>
      </c>
      <c r="E7670" s="1">
        <v>44567</v>
      </c>
      <c r="F7670" s="4">
        <v>7168</v>
      </c>
      <c r="G7670">
        <v>378</v>
      </c>
      <c r="H7670" s="3">
        <f>_xlfn.XLOOKUP(sales[[#This Row],[Product]],products[Product],products[Cost per box])*sales[[#This Row],[Boxes]]</f>
        <v>3972.7799999999997</v>
      </c>
      <c r="I7670" s="4">
        <f>sales[[#This Row],[Revenue]]-sales[[#This Row],[Cost]]</f>
        <v>3195.2200000000003</v>
      </c>
    </row>
    <row r="7671" spans="2:9" x14ac:dyDescent="0.25">
      <c r="B7671" t="s">
        <v>20</v>
      </c>
      <c r="C7671" t="s">
        <v>9</v>
      </c>
      <c r="D7671" t="s">
        <v>28</v>
      </c>
      <c r="E7671" s="1">
        <v>44567</v>
      </c>
      <c r="F7671" s="4">
        <v>8260</v>
      </c>
      <c r="G7671">
        <v>1400</v>
      </c>
      <c r="H7671" s="3">
        <f>_xlfn.XLOOKUP(sales[[#This Row],[Product]],products[Product],products[Cost per box])*sales[[#This Row],[Boxes]]</f>
        <v>3863.9999999999995</v>
      </c>
      <c r="I7671" s="4">
        <f>sales[[#This Row],[Revenue]]-sales[[#This Row],[Cost]]</f>
        <v>4396</v>
      </c>
    </row>
    <row r="7672" spans="2:9" x14ac:dyDescent="0.25">
      <c r="B7672" t="s">
        <v>55</v>
      </c>
      <c r="C7672" t="s">
        <v>21</v>
      </c>
      <c r="D7672" t="s">
        <v>28</v>
      </c>
      <c r="E7672" s="1">
        <v>44567</v>
      </c>
      <c r="F7672" s="4">
        <v>1827</v>
      </c>
      <c r="G7672">
        <v>261</v>
      </c>
      <c r="H7672" s="3">
        <f>_xlfn.XLOOKUP(sales[[#This Row],[Product]],products[Product],products[Cost per box])*sales[[#This Row],[Boxes]]</f>
        <v>720.3599999999999</v>
      </c>
      <c r="I7672" s="4">
        <f>sales[[#This Row],[Revenue]]-sales[[#This Row],[Cost]]</f>
        <v>1106.6400000000001</v>
      </c>
    </row>
    <row r="7673" spans="2:9" x14ac:dyDescent="0.25">
      <c r="B7673" t="s">
        <v>13</v>
      </c>
      <c r="C7673" t="s">
        <v>6</v>
      </c>
      <c r="D7673" t="s">
        <v>45</v>
      </c>
      <c r="E7673" s="1">
        <v>44568</v>
      </c>
      <c r="F7673" s="4">
        <v>15806</v>
      </c>
      <c r="G7673">
        <v>659</v>
      </c>
      <c r="H7673" s="3">
        <f>_xlfn.XLOOKUP(sales[[#This Row],[Product]],products[Product],products[Cost per box])*sales[[#This Row],[Boxes]]</f>
        <v>5094.0700000000006</v>
      </c>
      <c r="I7673" s="4">
        <f>sales[[#This Row],[Revenue]]-sales[[#This Row],[Cost]]</f>
        <v>10711.93</v>
      </c>
    </row>
    <row r="7674" spans="2:9" x14ac:dyDescent="0.25">
      <c r="B7674" t="s">
        <v>55</v>
      </c>
      <c r="C7674" t="s">
        <v>6</v>
      </c>
      <c r="D7674" t="s">
        <v>7</v>
      </c>
      <c r="E7674" s="1">
        <v>44568</v>
      </c>
      <c r="F7674" s="4">
        <v>4067</v>
      </c>
      <c r="G7674">
        <v>255</v>
      </c>
      <c r="H7674" s="3">
        <f>_xlfn.XLOOKUP(sales[[#This Row],[Product]],products[Product],products[Cost per box])*sales[[#This Row],[Boxes]]</f>
        <v>1313.25</v>
      </c>
      <c r="I7674" s="4">
        <f>sales[[#This Row],[Revenue]]-sales[[#This Row],[Cost]]</f>
        <v>2753.75</v>
      </c>
    </row>
    <row r="7675" spans="2:9" x14ac:dyDescent="0.25">
      <c r="B7675" t="s">
        <v>34</v>
      </c>
      <c r="C7675" t="s">
        <v>9</v>
      </c>
      <c r="D7675" t="s">
        <v>50</v>
      </c>
      <c r="E7675" s="1">
        <v>44568</v>
      </c>
      <c r="F7675" s="4">
        <v>4088</v>
      </c>
      <c r="G7675">
        <v>178</v>
      </c>
      <c r="H7675" s="3">
        <f>_xlfn.XLOOKUP(sales[[#This Row],[Product]],products[Product],products[Cost per box])*sales[[#This Row],[Boxes]]</f>
        <v>2208.98</v>
      </c>
      <c r="I7675" s="4">
        <f>sales[[#This Row],[Revenue]]-sales[[#This Row],[Cost]]</f>
        <v>1879.02</v>
      </c>
    </row>
    <row r="7676" spans="2:9" x14ac:dyDescent="0.25">
      <c r="B7676" t="s">
        <v>54</v>
      </c>
      <c r="C7676" t="s">
        <v>6</v>
      </c>
      <c r="D7676" t="s">
        <v>7</v>
      </c>
      <c r="E7676" s="1">
        <v>44568</v>
      </c>
      <c r="F7676" s="4">
        <v>5467</v>
      </c>
      <c r="G7676">
        <v>391</v>
      </c>
      <c r="H7676" s="3">
        <f>_xlfn.XLOOKUP(sales[[#This Row],[Product]],products[Product],products[Cost per box])*sales[[#This Row],[Boxes]]</f>
        <v>2013.65</v>
      </c>
      <c r="I7676" s="4">
        <f>sales[[#This Row],[Revenue]]-sales[[#This Row],[Cost]]</f>
        <v>3453.35</v>
      </c>
    </row>
    <row r="7677" spans="2:9" x14ac:dyDescent="0.25">
      <c r="B7677" t="s">
        <v>13</v>
      </c>
      <c r="C7677" t="s">
        <v>9</v>
      </c>
      <c r="D7677" t="s">
        <v>22</v>
      </c>
      <c r="E7677" s="1">
        <v>44568</v>
      </c>
      <c r="F7677" s="4">
        <v>6790</v>
      </c>
      <c r="G7677">
        <v>770</v>
      </c>
      <c r="H7677" s="3">
        <f>_xlfn.XLOOKUP(sales[[#This Row],[Product]],products[Product],products[Cost per box])*sales[[#This Row],[Boxes]]</f>
        <v>6329.4000000000005</v>
      </c>
      <c r="I7677" s="4">
        <f>sales[[#This Row],[Revenue]]-sales[[#This Row],[Cost]]</f>
        <v>460.59999999999945</v>
      </c>
    </row>
    <row r="7678" spans="2:9" x14ac:dyDescent="0.25">
      <c r="B7678" t="s">
        <v>29</v>
      </c>
      <c r="C7678" t="s">
        <v>16</v>
      </c>
      <c r="D7678" t="s">
        <v>52</v>
      </c>
      <c r="E7678" s="1">
        <v>44568</v>
      </c>
      <c r="F7678" s="4">
        <v>2786</v>
      </c>
      <c r="G7678">
        <v>279</v>
      </c>
      <c r="H7678" s="3">
        <f>_xlfn.XLOOKUP(sales[[#This Row],[Product]],products[Product],products[Cost per box])*sales[[#This Row],[Boxes]]</f>
        <v>926.28</v>
      </c>
      <c r="I7678" s="4">
        <f>sales[[#This Row],[Revenue]]-sales[[#This Row],[Cost]]</f>
        <v>1859.72</v>
      </c>
    </row>
    <row r="7679" spans="2:9" x14ac:dyDescent="0.25">
      <c r="B7679" t="s">
        <v>49</v>
      </c>
      <c r="C7679" t="s">
        <v>6</v>
      </c>
      <c r="D7679" t="s">
        <v>26</v>
      </c>
      <c r="E7679" s="1">
        <v>44568</v>
      </c>
      <c r="F7679" s="4">
        <v>4172</v>
      </c>
      <c r="G7679">
        <v>348</v>
      </c>
      <c r="H7679" s="3">
        <f>_xlfn.XLOOKUP(sales[[#This Row],[Product]],products[Product],products[Cost per box])*sales[[#This Row],[Boxes]]</f>
        <v>2237.64</v>
      </c>
      <c r="I7679" s="4">
        <f>sales[[#This Row],[Revenue]]-sales[[#This Row],[Cost]]</f>
        <v>1934.3600000000001</v>
      </c>
    </row>
    <row r="7680" spans="2:9" x14ac:dyDescent="0.25">
      <c r="B7680" t="s">
        <v>34</v>
      </c>
      <c r="C7680" t="s">
        <v>9</v>
      </c>
      <c r="D7680" t="s">
        <v>26</v>
      </c>
      <c r="E7680" s="1">
        <v>44568</v>
      </c>
      <c r="F7680" s="4">
        <v>1897</v>
      </c>
      <c r="G7680">
        <v>159</v>
      </c>
      <c r="H7680" s="3">
        <f>_xlfn.XLOOKUP(sales[[#This Row],[Product]],products[Product],products[Cost per box])*sales[[#This Row],[Boxes]]</f>
        <v>1022.37</v>
      </c>
      <c r="I7680" s="4">
        <f>sales[[#This Row],[Revenue]]-sales[[#This Row],[Cost]]</f>
        <v>874.63</v>
      </c>
    </row>
    <row r="7681" spans="2:9" x14ac:dyDescent="0.25">
      <c r="B7681" t="s">
        <v>15</v>
      </c>
      <c r="C7681" t="s">
        <v>11</v>
      </c>
      <c r="D7681" t="s">
        <v>28</v>
      </c>
      <c r="E7681" s="1">
        <v>44568</v>
      </c>
      <c r="F7681" s="4">
        <v>2296</v>
      </c>
      <c r="G7681">
        <v>383</v>
      </c>
      <c r="H7681" s="3">
        <f>_xlfn.XLOOKUP(sales[[#This Row],[Product]],products[Product],products[Cost per box])*sales[[#This Row],[Boxes]]</f>
        <v>1057.08</v>
      </c>
      <c r="I7681" s="4">
        <f>sales[[#This Row],[Revenue]]-sales[[#This Row],[Cost]]</f>
        <v>1238.92</v>
      </c>
    </row>
    <row r="7682" spans="2:9" x14ac:dyDescent="0.25">
      <c r="B7682" t="s">
        <v>54</v>
      </c>
      <c r="C7682" t="s">
        <v>27</v>
      </c>
      <c r="D7682" t="s">
        <v>12</v>
      </c>
      <c r="E7682" s="1">
        <v>44568</v>
      </c>
      <c r="F7682" s="4">
        <v>658</v>
      </c>
      <c r="G7682">
        <v>39</v>
      </c>
      <c r="H7682" s="3">
        <f>_xlfn.XLOOKUP(sales[[#This Row],[Product]],products[Product],products[Cost per box])*sales[[#This Row],[Boxes]]</f>
        <v>328.77</v>
      </c>
      <c r="I7682" s="4">
        <f>sales[[#This Row],[Revenue]]-sales[[#This Row],[Cost]]</f>
        <v>329.23</v>
      </c>
    </row>
    <row r="7683" spans="2:9" x14ac:dyDescent="0.25">
      <c r="B7683" t="s">
        <v>15</v>
      </c>
      <c r="C7683" t="s">
        <v>11</v>
      </c>
      <c r="D7683" t="s">
        <v>35</v>
      </c>
      <c r="E7683" s="1">
        <v>44568</v>
      </c>
      <c r="F7683" s="4">
        <v>9303</v>
      </c>
      <c r="G7683">
        <v>490</v>
      </c>
      <c r="H7683" s="3">
        <f>_xlfn.XLOOKUP(sales[[#This Row],[Product]],products[Product],products[Cost per box])*sales[[#This Row],[Boxes]]</f>
        <v>1298.5</v>
      </c>
      <c r="I7683" s="4">
        <f>sales[[#This Row],[Revenue]]-sales[[#This Row],[Cost]]</f>
        <v>8004.5</v>
      </c>
    </row>
    <row r="7684" spans="2:9" x14ac:dyDescent="0.25">
      <c r="B7684" t="s">
        <v>33</v>
      </c>
      <c r="C7684" t="s">
        <v>11</v>
      </c>
      <c r="D7684" t="s">
        <v>22</v>
      </c>
      <c r="E7684" s="1">
        <v>44568</v>
      </c>
      <c r="F7684" s="4">
        <v>11711</v>
      </c>
      <c r="G7684">
        <v>1330</v>
      </c>
      <c r="H7684" s="3">
        <f>_xlfn.XLOOKUP(sales[[#This Row],[Product]],products[Product],products[Cost per box])*sales[[#This Row],[Boxes]]</f>
        <v>10932.6</v>
      </c>
      <c r="I7684" s="4">
        <f>sales[[#This Row],[Revenue]]-sales[[#This Row],[Cost]]</f>
        <v>778.39999999999964</v>
      </c>
    </row>
    <row r="7685" spans="2:9" x14ac:dyDescent="0.25">
      <c r="B7685" t="s">
        <v>55</v>
      </c>
      <c r="C7685" t="s">
        <v>9</v>
      </c>
      <c r="D7685" t="s">
        <v>47</v>
      </c>
      <c r="E7685" s="1">
        <v>44568</v>
      </c>
      <c r="F7685" s="4">
        <v>245</v>
      </c>
      <c r="G7685">
        <v>15</v>
      </c>
      <c r="H7685" s="3">
        <f>_xlfn.XLOOKUP(sales[[#This Row],[Product]],products[Product],products[Cost per box])*sales[[#This Row],[Boxes]]</f>
        <v>78.899999999999991</v>
      </c>
      <c r="I7685" s="4">
        <f>sales[[#This Row],[Revenue]]-sales[[#This Row],[Cost]]</f>
        <v>166.10000000000002</v>
      </c>
    </row>
    <row r="7686" spans="2:9" x14ac:dyDescent="0.25">
      <c r="B7686" t="s">
        <v>25</v>
      </c>
      <c r="C7686" t="s">
        <v>9</v>
      </c>
      <c r="D7686" t="s">
        <v>30</v>
      </c>
      <c r="E7686" s="1">
        <v>44568</v>
      </c>
      <c r="F7686" s="4">
        <v>9303</v>
      </c>
      <c r="G7686">
        <v>466</v>
      </c>
      <c r="H7686" s="3">
        <f>_xlfn.XLOOKUP(sales[[#This Row],[Product]],products[Product],products[Cost per box])*sales[[#This Row],[Boxes]]</f>
        <v>1714.88</v>
      </c>
      <c r="I7686" s="4">
        <f>sales[[#This Row],[Revenue]]-sales[[#This Row],[Cost]]</f>
        <v>7588.12</v>
      </c>
    </row>
    <row r="7687" spans="2:9" x14ac:dyDescent="0.25">
      <c r="B7687" t="s">
        <v>51</v>
      </c>
      <c r="C7687" t="s">
        <v>11</v>
      </c>
      <c r="D7687" t="s">
        <v>48</v>
      </c>
      <c r="E7687" s="1">
        <v>44568</v>
      </c>
      <c r="F7687" s="4">
        <v>3059</v>
      </c>
      <c r="G7687">
        <v>118</v>
      </c>
      <c r="H7687" s="3">
        <f>_xlfn.XLOOKUP(sales[[#This Row],[Product]],products[Product],products[Cost per box])*sales[[#This Row],[Boxes]]</f>
        <v>882.6400000000001</v>
      </c>
      <c r="I7687" s="4">
        <f>sales[[#This Row],[Revenue]]-sales[[#This Row],[Cost]]</f>
        <v>2176.3599999999997</v>
      </c>
    </row>
    <row r="7688" spans="2:9" x14ac:dyDescent="0.25">
      <c r="B7688" t="s">
        <v>33</v>
      </c>
      <c r="C7688" t="s">
        <v>11</v>
      </c>
      <c r="D7688" t="s">
        <v>44</v>
      </c>
      <c r="E7688" s="1">
        <v>44568</v>
      </c>
      <c r="F7688" s="4">
        <v>9233</v>
      </c>
      <c r="G7688">
        <v>402</v>
      </c>
      <c r="H7688" s="3">
        <f>_xlfn.XLOOKUP(sales[[#This Row],[Product]],products[Product],products[Cost per box])*sales[[#This Row],[Boxes]]</f>
        <v>3847.1400000000003</v>
      </c>
      <c r="I7688" s="4">
        <f>sales[[#This Row],[Revenue]]-sales[[#This Row],[Cost]]</f>
        <v>5385.86</v>
      </c>
    </row>
    <row r="7689" spans="2:9" x14ac:dyDescent="0.25">
      <c r="B7689" t="s">
        <v>46</v>
      </c>
      <c r="C7689" t="s">
        <v>6</v>
      </c>
      <c r="D7689" t="s">
        <v>45</v>
      </c>
      <c r="E7689" s="1">
        <v>44568</v>
      </c>
      <c r="F7689" s="4">
        <v>3640</v>
      </c>
      <c r="G7689">
        <v>159</v>
      </c>
      <c r="H7689" s="3">
        <f>_xlfn.XLOOKUP(sales[[#This Row],[Product]],products[Product],products[Cost per box])*sales[[#This Row],[Boxes]]</f>
        <v>1229.0700000000002</v>
      </c>
      <c r="I7689" s="4">
        <f>sales[[#This Row],[Revenue]]-sales[[#This Row],[Cost]]</f>
        <v>2410.9299999999998</v>
      </c>
    </row>
    <row r="7690" spans="2:9" x14ac:dyDescent="0.25">
      <c r="B7690" t="s">
        <v>29</v>
      </c>
      <c r="C7690" t="s">
        <v>6</v>
      </c>
      <c r="D7690" t="s">
        <v>36</v>
      </c>
      <c r="E7690" s="1">
        <v>44571</v>
      </c>
      <c r="F7690" s="4">
        <v>13328</v>
      </c>
      <c r="G7690">
        <v>1890</v>
      </c>
      <c r="H7690" s="3">
        <f>_xlfn.XLOOKUP(sales[[#This Row],[Product]],products[Product],products[Cost per box])*sales[[#This Row],[Boxes]]</f>
        <v>9525.6</v>
      </c>
      <c r="I7690" s="4">
        <f>sales[[#This Row],[Revenue]]-sales[[#This Row],[Cost]]</f>
        <v>3802.3999999999996</v>
      </c>
    </row>
    <row r="7691" spans="2:9" x14ac:dyDescent="0.25">
      <c r="B7691" t="s">
        <v>39</v>
      </c>
      <c r="C7691" t="s">
        <v>27</v>
      </c>
      <c r="D7691" t="s">
        <v>19</v>
      </c>
      <c r="E7691" s="1">
        <v>44571</v>
      </c>
      <c r="F7691" s="4">
        <v>3437</v>
      </c>
      <c r="G7691">
        <v>191</v>
      </c>
      <c r="H7691" s="3">
        <f>_xlfn.XLOOKUP(sales[[#This Row],[Product]],products[Product],products[Cost per box])*sales[[#This Row],[Boxes]]</f>
        <v>1953.93</v>
      </c>
      <c r="I7691" s="4">
        <f>sales[[#This Row],[Revenue]]-sales[[#This Row],[Cost]]</f>
        <v>1483.07</v>
      </c>
    </row>
    <row r="7692" spans="2:9" x14ac:dyDescent="0.25">
      <c r="B7692" t="s">
        <v>10</v>
      </c>
      <c r="C7692" t="s">
        <v>16</v>
      </c>
      <c r="D7692" t="s">
        <v>30</v>
      </c>
      <c r="E7692" s="1">
        <v>44571</v>
      </c>
      <c r="F7692" s="4">
        <v>2807</v>
      </c>
      <c r="G7692">
        <v>141</v>
      </c>
      <c r="H7692" s="3">
        <f>_xlfn.XLOOKUP(sales[[#This Row],[Product]],products[Product],products[Cost per box])*sales[[#This Row],[Boxes]]</f>
        <v>518.88</v>
      </c>
      <c r="I7692" s="4">
        <f>sales[[#This Row],[Revenue]]-sales[[#This Row],[Cost]]</f>
        <v>2288.12</v>
      </c>
    </row>
    <row r="7693" spans="2:9" x14ac:dyDescent="0.25">
      <c r="B7693" t="s">
        <v>25</v>
      </c>
      <c r="C7693" t="s">
        <v>9</v>
      </c>
      <c r="D7693" t="s">
        <v>45</v>
      </c>
      <c r="E7693" s="1">
        <v>44571</v>
      </c>
      <c r="F7693" s="4">
        <v>5838</v>
      </c>
      <c r="G7693">
        <v>244</v>
      </c>
      <c r="H7693" s="3">
        <f>_xlfn.XLOOKUP(sales[[#This Row],[Product]],products[Product],products[Cost per box])*sales[[#This Row],[Boxes]]</f>
        <v>1886.1200000000001</v>
      </c>
      <c r="I7693" s="4">
        <f>sales[[#This Row],[Revenue]]-sales[[#This Row],[Cost]]</f>
        <v>3951.88</v>
      </c>
    </row>
    <row r="7694" spans="2:9" x14ac:dyDescent="0.25">
      <c r="B7694" t="s">
        <v>37</v>
      </c>
      <c r="C7694" t="s">
        <v>27</v>
      </c>
      <c r="D7694" t="s">
        <v>24</v>
      </c>
      <c r="E7694" s="1">
        <v>44571</v>
      </c>
      <c r="F7694" s="4">
        <v>7938</v>
      </c>
      <c r="G7694">
        <v>441</v>
      </c>
      <c r="H7694" s="3">
        <f>_xlfn.XLOOKUP(sales[[#This Row],[Product]],products[Product],products[Cost per box])*sales[[#This Row],[Boxes]]</f>
        <v>4634.91</v>
      </c>
      <c r="I7694" s="4">
        <f>sales[[#This Row],[Revenue]]-sales[[#This Row],[Cost]]</f>
        <v>3303.09</v>
      </c>
    </row>
    <row r="7695" spans="2:9" x14ac:dyDescent="0.25">
      <c r="B7695" t="s">
        <v>15</v>
      </c>
      <c r="C7695" t="s">
        <v>16</v>
      </c>
      <c r="D7695" t="s">
        <v>17</v>
      </c>
      <c r="E7695" s="1">
        <v>44571</v>
      </c>
      <c r="F7695" s="4">
        <v>1771</v>
      </c>
      <c r="G7695">
        <v>85</v>
      </c>
      <c r="H7695" s="3">
        <f>_xlfn.XLOOKUP(sales[[#This Row],[Product]],products[Product],products[Cost per box])*sales[[#This Row],[Boxes]]</f>
        <v>578</v>
      </c>
      <c r="I7695" s="4">
        <f>sales[[#This Row],[Revenue]]-sales[[#This Row],[Cost]]</f>
        <v>1193</v>
      </c>
    </row>
    <row r="7696" spans="2:9" x14ac:dyDescent="0.25">
      <c r="B7696" t="s">
        <v>55</v>
      </c>
      <c r="C7696" t="s">
        <v>9</v>
      </c>
      <c r="D7696" t="s">
        <v>36</v>
      </c>
      <c r="E7696" s="1">
        <v>44571</v>
      </c>
      <c r="F7696" s="4">
        <v>2457</v>
      </c>
      <c r="G7696">
        <v>273</v>
      </c>
      <c r="H7696" s="3">
        <f>_xlfn.XLOOKUP(sales[[#This Row],[Product]],products[Product],products[Cost per box])*sales[[#This Row],[Boxes]]</f>
        <v>1375.92</v>
      </c>
      <c r="I7696" s="4">
        <f>sales[[#This Row],[Revenue]]-sales[[#This Row],[Cost]]</f>
        <v>1081.08</v>
      </c>
    </row>
    <row r="7697" spans="2:9" x14ac:dyDescent="0.25">
      <c r="B7697" t="s">
        <v>37</v>
      </c>
      <c r="C7697" t="s">
        <v>27</v>
      </c>
      <c r="D7697" t="s">
        <v>42</v>
      </c>
      <c r="E7697" s="1">
        <v>44571</v>
      </c>
      <c r="F7697" s="4">
        <v>2919</v>
      </c>
      <c r="G7697">
        <v>183</v>
      </c>
      <c r="H7697" s="3">
        <f>_xlfn.XLOOKUP(sales[[#This Row],[Product]],products[Product],products[Cost per box])*sales[[#This Row],[Boxes]]</f>
        <v>867.42000000000007</v>
      </c>
      <c r="I7697" s="4">
        <f>sales[[#This Row],[Revenue]]-sales[[#This Row],[Cost]]</f>
        <v>2051.58</v>
      </c>
    </row>
    <row r="7698" spans="2:9" x14ac:dyDescent="0.25">
      <c r="B7698" t="s">
        <v>41</v>
      </c>
      <c r="C7698" t="s">
        <v>11</v>
      </c>
      <c r="D7698" t="s">
        <v>30</v>
      </c>
      <c r="E7698" s="1">
        <v>44571</v>
      </c>
      <c r="F7698" s="4">
        <v>4221</v>
      </c>
      <c r="G7698">
        <v>223</v>
      </c>
      <c r="H7698" s="3">
        <f>_xlfn.XLOOKUP(sales[[#This Row],[Product]],products[Product],products[Cost per box])*sales[[#This Row],[Boxes]]</f>
        <v>820.64</v>
      </c>
      <c r="I7698" s="4">
        <f>sales[[#This Row],[Revenue]]-sales[[#This Row],[Cost]]</f>
        <v>3400.36</v>
      </c>
    </row>
    <row r="7699" spans="2:9" x14ac:dyDescent="0.25">
      <c r="B7699" t="s">
        <v>53</v>
      </c>
      <c r="C7699" t="s">
        <v>21</v>
      </c>
      <c r="D7699" t="s">
        <v>43</v>
      </c>
      <c r="E7699" s="1">
        <v>44571</v>
      </c>
      <c r="F7699" s="4">
        <v>3668</v>
      </c>
      <c r="G7699">
        <v>167</v>
      </c>
      <c r="H7699" s="3">
        <f>_xlfn.XLOOKUP(sales[[#This Row],[Product]],products[Product],products[Cost per box])*sales[[#This Row],[Boxes]]</f>
        <v>642.95000000000005</v>
      </c>
      <c r="I7699" s="4">
        <f>sales[[#This Row],[Revenue]]-sales[[#This Row],[Cost]]</f>
        <v>3025.05</v>
      </c>
    </row>
    <row r="7700" spans="2:9" x14ac:dyDescent="0.25">
      <c r="B7700" t="s">
        <v>54</v>
      </c>
      <c r="C7700" t="s">
        <v>16</v>
      </c>
      <c r="D7700" t="s">
        <v>7</v>
      </c>
      <c r="E7700" s="1">
        <v>44571</v>
      </c>
      <c r="F7700" s="4">
        <v>6062</v>
      </c>
      <c r="G7700">
        <v>379</v>
      </c>
      <c r="H7700" s="3">
        <f>_xlfn.XLOOKUP(sales[[#This Row],[Product]],products[Product],products[Cost per box])*sales[[#This Row],[Boxes]]</f>
        <v>1951.8500000000001</v>
      </c>
      <c r="I7700" s="4">
        <f>sales[[#This Row],[Revenue]]-sales[[#This Row],[Cost]]</f>
        <v>4110.1499999999996</v>
      </c>
    </row>
    <row r="7701" spans="2:9" x14ac:dyDescent="0.25">
      <c r="B7701" t="s">
        <v>37</v>
      </c>
      <c r="C7701" t="s">
        <v>16</v>
      </c>
      <c r="D7701" t="s">
        <v>12</v>
      </c>
      <c r="E7701" s="1">
        <v>44571</v>
      </c>
      <c r="F7701" s="4">
        <v>1190</v>
      </c>
      <c r="G7701">
        <v>80</v>
      </c>
      <c r="H7701" s="3">
        <f>_xlfn.XLOOKUP(sales[[#This Row],[Product]],products[Product],products[Cost per box])*sales[[#This Row],[Boxes]]</f>
        <v>674.4</v>
      </c>
      <c r="I7701" s="4">
        <f>sales[[#This Row],[Revenue]]-sales[[#This Row],[Cost]]</f>
        <v>515.6</v>
      </c>
    </row>
    <row r="7702" spans="2:9" x14ac:dyDescent="0.25">
      <c r="B7702" t="s">
        <v>20</v>
      </c>
      <c r="C7702" t="s">
        <v>16</v>
      </c>
      <c r="D7702" t="s">
        <v>28</v>
      </c>
      <c r="E7702" s="1">
        <v>44571</v>
      </c>
      <c r="F7702" s="4">
        <v>2856</v>
      </c>
      <c r="G7702">
        <v>476</v>
      </c>
      <c r="H7702" s="3">
        <f>_xlfn.XLOOKUP(sales[[#This Row],[Product]],products[Product],products[Cost per box])*sales[[#This Row],[Boxes]]</f>
        <v>1313.76</v>
      </c>
      <c r="I7702" s="4">
        <f>sales[[#This Row],[Revenue]]-sales[[#This Row],[Cost]]</f>
        <v>1542.24</v>
      </c>
    </row>
    <row r="7703" spans="2:9" x14ac:dyDescent="0.25">
      <c r="B7703" t="s">
        <v>34</v>
      </c>
      <c r="C7703" t="s">
        <v>16</v>
      </c>
      <c r="D7703" t="s">
        <v>24</v>
      </c>
      <c r="E7703" s="1">
        <v>44571</v>
      </c>
      <c r="F7703" s="4">
        <v>6755</v>
      </c>
      <c r="G7703">
        <v>356</v>
      </c>
      <c r="H7703" s="3">
        <f>_xlfn.XLOOKUP(sales[[#This Row],[Product]],products[Product],products[Cost per box])*sales[[#This Row],[Boxes]]</f>
        <v>3741.56</v>
      </c>
      <c r="I7703" s="4">
        <f>sales[[#This Row],[Revenue]]-sales[[#This Row],[Cost]]</f>
        <v>3013.44</v>
      </c>
    </row>
    <row r="7704" spans="2:9" x14ac:dyDescent="0.25">
      <c r="B7704" t="s">
        <v>41</v>
      </c>
      <c r="C7704" t="s">
        <v>9</v>
      </c>
      <c r="D7704" t="s">
        <v>22</v>
      </c>
      <c r="E7704" s="1">
        <v>44571</v>
      </c>
      <c r="F7704" s="4">
        <v>15946</v>
      </c>
      <c r="G7704">
        <v>1960</v>
      </c>
      <c r="H7704" s="3">
        <f>_xlfn.XLOOKUP(sales[[#This Row],[Product]],products[Product],products[Cost per box])*sales[[#This Row],[Boxes]]</f>
        <v>16111.2</v>
      </c>
      <c r="I7704" s="4">
        <f>sales[[#This Row],[Revenue]]-sales[[#This Row],[Cost]]</f>
        <v>-165.20000000000073</v>
      </c>
    </row>
    <row r="7705" spans="2:9" x14ac:dyDescent="0.25">
      <c r="B7705" t="s">
        <v>37</v>
      </c>
      <c r="C7705" t="s">
        <v>6</v>
      </c>
      <c r="D7705" t="s">
        <v>17</v>
      </c>
      <c r="E7705" s="1">
        <v>44571</v>
      </c>
      <c r="F7705" s="4">
        <v>1568</v>
      </c>
      <c r="G7705">
        <v>72</v>
      </c>
      <c r="H7705" s="3">
        <f>_xlfn.XLOOKUP(sales[[#This Row],[Product]],products[Product],products[Cost per box])*sales[[#This Row],[Boxes]]</f>
        <v>489.59999999999997</v>
      </c>
      <c r="I7705" s="4">
        <f>sales[[#This Row],[Revenue]]-sales[[#This Row],[Cost]]</f>
        <v>1078.4000000000001</v>
      </c>
    </row>
    <row r="7706" spans="2:9" x14ac:dyDescent="0.25">
      <c r="B7706" t="s">
        <v>53</v>
      </c>
      <c r="C7706" t="s">
        <v>16</v>
      </c>
      <c r="D7706" t="s">
        <v>12</v>
      </c>
      <c r="E7706" s="1">
        <v>44571</v>
      </c>
      <c r="F7706" s="4">
        <v>9044</v>
      </c>
      <c r="G7706">
        <v>603</v>
      </c>
      <c r="H7706" s="3">
        <f>_xlfn.XLOOKUP(sales[[#This Row],[Product]],products[Product],products[Cost per box])*sales[[#This Row],[Boxes]]</f>
        <v>5083.29</v>
      </c>
      <c r="I7706" s="4">
        <f>sales[[#This Row],[Revenue]]-sales[[#This Row],[Cost]]</f>
        <v>3960.71</v>
      </c>
    </row>
    <row r="7707" spans="2:9" x14ac:dyDescent="0.25">
      <c r="B7707" t="s">
        <v>15</v>
      </c>
      <c r="C7707" t="s">
        <v>16</v>
      </c>
      <c r="D7707" t="s">
        <v>36</v>
      </c>
      <c r="E7707" s="1">
        <v>44571</v>
      </c>
      <c r="F7707" s="4">
        <v>16492</v>
      </c>
      <c r="G7707">
        <v>2380</v>
      </c>
      <c r="H7707" s="3">
        <f>_xlfn.XLOOKUP(sales[[#This Row],[Product]],products[Product],products[Cost per box])*sales[[#This Row],[Boxes]]</f>
        <v>11995.2</v>
      </c>
      <c r="I7707" s="4">
        <f>sales[[#This Row],[Revenue]]-sales[[#This Row],[Cost]]</f>
        <v>4496.7999999999993</v>
      </c>
    </row>
    <row r="7708" spans="2:9" x14ac:dyDescent="0.25">
      <c r="B7708" t="s">
        <v>56</v>
      </c>
      <c r="C7708" t="s">
        <v>11</v>
      </c>
      <c r="D7708" t="s">
        <v>30</v>
      </c>
      <c r="E7708" s="1">
        <v>44571</v>
      </c>
      <c r="F7708" s="4">
        <v>2198</v>
      </c>
      <c r="G7708">
        <v>123</v>
      </c>
      <c r="H7708" s="3">
        <f>_xlfn.XLOOKUP(sales[[#This Row],[Product]],products[Product],products[Cost per box])*sales[[#This Row],[Boxes]]</f>
        <v>452.64000000000004</v>
      </c>
      <c r="I7708" s="4">
        <f>sales[[#This Row],[Revenue]]-sales[[#This Row],[Cost]]</f>
        <v>1745.36</v>
      </c>
    </row>
    <row r="7709" spans="2:9" x14ac:dyDescent="0.25">
      <c r="B7709" t="s">
        <v>53</v>
      </c>
      <c r="C7709" t="s">
        <v>27</v>
      </c>
      <c r="D7709" t="s">
        <v>30</v>
      </c>
      <c r="E7709" s="1">
        <v>44571</v>
      </c>
      <c r="F7709" s="4">
        <v>8015</v>
      </c>
      <c r="G7709">
        <v>446</v>
      </c>
      <c r="H7709" s="3">
        <f>_xlfn.XLOOKUP(sales[[#This Row],[Product]],products[Product],products[Cost per box])*sales[[#This Row],[Boxes]]</f>
        <v>1641.28</v>
      </c>
      <c r="I7709" s="4">
        <f>sales[[#This Row],[Revenue]]-sales[[#This Row],[Cost]]</f>
        <v>6373.72</v>
      </c>
    </row>
    <row r="7710" spans="2:9" x14ac:dyDescent="0.25">
      <c r="B7710" t="s">
        <v>5</v>
      </c>
      <c r="C7710" t="s">
        <v>21</v>
      </c>
      <c r="D7710" t="s">
        <v>43</v>
      </c>
      <c r="E7710" s="1">
        <v>44571</v>
      </c>
      <c r="F7710" s="4">
        <v>1813</v>
      </c>
      <c r="G7710">
        <v>83</v>
      </c>
      <c r="H7710" s="3">
        <f>_xlfn.XLOOKUP(sales[[#This Row],[Product]],products[Product],products[Cost per box])*sales[[#This Row],[Boxes]]</f>
        <v>319.55</v>
      </c>
      <c r="I7710" s="4">
        <f>sales[[#This Row],[Revenue]]-sales[[#This Row],[Cost]]</f>
        <v>1493.45</v>
      </c>
    </row>
    <row r="7711" spans="2:9" x14ac:dyDescent="0.25">
      <c r="B7711" t="s">
        <v>23</v>
      </c>
      <c r="C7711" t="s">
        <v>9</v>
      </c>
      <c r="D7711" t="s">
        <v>44</v>
      </c>
      <c r="E7711" s="1">
        <v>44571</v>
      </c>
      <c r="F7711" s="4">
        <v>1792</v>
      </c>
      <c r="G7711">
        <v>82</v>
      </c>
      <c r="H7711" s="3">
        <f>_xlfn.XLOOKUP(sales[[#This Row],[Product]],products[Product],products[Cost per box])*sales[[#This Row],[Boxes]]</f>
        <v>784.74</v>
      </c>
      <c r="I7711" s="4">
        <f>sales[[#This Row],[Revenue]]-sales[[#This Row],[Cost]]</f>
        <v>1007.26</v>
      </c>
    </row>
    <row r="7712" spans="2:9" x14ac:dyDescent="0.25">
      <c r="B7712" t="s">
        <v>51</v>
      </c>
      <c r="C7712" t="s">
        <v>21</v>
      </c>
      <c r="D7712" t="s">
        <v>47</v>
      </c>
      <c r="E7712" s="1">
        <v>44571</v>
      </c>
      <c r="F7712" s="4">
        <v>9695</v>
      </c>
      <c r="G7712">
        <v>647</v>
      </c>
      <c r="H7712" s="3">
        <f>_xlfn.XLOOKUP(sales[[#This Row],[Product]],products[Product],products[Cost per box])*sales[[#This Row],[Boxes]]</f>
        <v>3403.22</v>
      </c>
      <c r="I7712" s="4">
        <f>sales[[#This Row],[Revenue]]-sales[[#This Row],[Cost]]</f>
        <v>6291.7800000000007</v>
      </c>
    </row>
    <row r="7713" spans="2:9" x14ac:dyDescent="0.25">
      <c r="B7713" t="s">
        <v>5</v>
      </c>
      <c r="C7713" t="s">
        <v>9</v>
      </c>
      <c r="D7713" t="s">
        <v>35</v>
      </c>
      <c r="E7713" s="1">
        <v>44571</v>
      </c>
      <c r="F7713" s="4">
        <v>238</v>
      </c>
      <c r="G7713">
        <v>14</v>
      </c>
      <c r="H7713" s="3">
        <f>_xlfn.XLOOKUP(sales[[#This Row],[Product]],products[Product],products[Cost per box])*sales[[#This Row],[Boxes]]</f>
        <v>37.1</v>
      </c>
      <c r="I7713" s="4">
        <f>sales[[#This Row],[Revenue]]-sales[[#This Row],[Cost]]</f>
        <v>200.9</v>
      </c>
    </row>
    <row r="7714" spans="2:9" x14ac:dyDescent="0.25">
      <c r="B7714" t="s">
        <v>57</v>
      </c>
      <c r="C7714" t="s">
        <v>6</v>
      </c>
      <c r="D7714" t="s">
        <v>14</v>
      </c>
      <c r="E7714" s="1">
        <v>44571</v>
      </c>
      <c r="F7714" s="4">
        <v>175</v>
      </c>
      <c r="G7714">
        <v>30</v>
      </c>
      <c r="H7714" s="3">
        <f>_xlfn.XLOOKUP(sales[[#This Row],[Product]],products[Product],products[Cost per box])*sales[[#This Row],[Boxes]]</f>
        <v>189.29999999999998</v>
      </c>
      <c r="I7714" s="4">
        <f>sales[[#This Row],[Revenue]]-sales[[#This Row],[Cost]]</f>
        <v>-14.299999999999983</v>
      </c>
    </row>
    <row r="7715" spans="2:9" x14ac:dyDescent="0.25">
      <c r="B7715" t="s">
        <v>46</v>
      </c>
      <c r="C7715" t="s">
        <v>16</v>
      </c>
      <c r="D7715" t="s">
        <v>45</v>
      </c>
      <c r="E7715" s="1">
        <v>44571</v>
      </c>
      <c r="F7715" s="4">
        <v>6069</v>
      </c>
      <c r="G7715">
        <v>264</v>
      </c>
      <c r="H7715" s="3">
        <f>_xlfn.XLOOKUP(sales[[#This Row],[Product]],products[Product],products[Cost per box])*sales[[#This Row],[Boxes]]</f>
        <v>2040.72</v>
      </c>
      <c r="I7715" s="4">
        <f>sales[[#This Row],[Revenue]]-sales[[#This Row],[Cost]]</f>
        <v>4028.2799999999997</v>
      </c>
    </row>
    <row r="7716" spans="2:9" x14ac:dyDescent="0.25">
      <c r="B7716" t="s">
        <v>13</v>
      </c>
      <c r="C7716" t="s">
        <v>9</v>
      </c>
      <c r="D7716" t="s">
        <v>35</v>
      </c>
      <c r="E7716" s="1">
        <v>44571</v>
      </c>
      <c r="F7716" s="4">
        <v>9310</v>
      </c>
      <c r="G7716">
        <v>518</v>
      </c>
      <c r="H7716" s="3">
        <f>_xlfn.XLOOKUP(sales[[#This Row],[Product]],products[Product],products[Cost per box])*sales[[#This Row],[Boxes]]</f>
        <v>1372.7</v>
      </c>
      <c r="I7716" s="4">
        <f>sales[[#This Row],[Revenue]]-sales[[#This Row],[Cost]]</f>
        <v>7937.3</v>
      </c>
    </row>
    <row r="7717" spans="2:9" x14ac:dyDescent="0.25">
      <c r="B7717" t="s">
        <v>46</v>
      </c>
      <c r="C7717" t="s">
        <v>27</v>
      </c>
      <c r="D7717" t="s">
        <v>7</v>
      </c>
      <c r="E7717" s="1">
        <v>44571</v>
      </c>
      <c r="F7717" s="4">
        <v>15036</v>
      </c>
      <c r="G7717">
        <v>910</v>
      </c>
      <c r="H7717" s="3">
        <f>_xlfn.XLOOKUP(sales[[#This Row],[Product]],products[Product],products[Cost per box])*sales[[#This Row],[Boxes]]</f>
        <v>4686.5</v>
      </c>
      <c r="I7717" s="4">
        <f>sales[[#This Row],[Revenue]]-sales[[#This Row],[Cost]]</f>
        <v>10349.5</v>
      </c>
    </row>
    <row r="7718" spans="2:9" x14ac:dyDescent="0.25">
      <c r="B7718" t="s">
        <v>5</v>
      </c>
      <c r="C7718" t="s">
        <v>6</v>
      </c>
      <c r="D7718" t="s">
        <v>50</v>
      </c>
      <c r="E7718" s="1">
        <v>44571</v>
      </c>
      <c r="F7718" s="4">
        <v>2450</v>
      </c>
      <c r="G7718">
        <v>103</v>
      </c>
      <c r="H7718" s="3">
        <f>_xlfn.XLOOKUP(sales[[#This Row],[Product]],products[Product],products[Cost per box])*sales[[#This Row],[Boxes]]</f>
        <v>1278.23</v>
      </c>
      <c r="I7718" s="4">
        <f>sales[[#This Row],[Revenue]]-sales[[#This Row],[Cost]]</f>
        <v>1171.77</v>
      </c>
    </row>
    <row r="7719" spans="2:9" x14ac:dyDescent="0.25">
      <c r="B7719" t="s">
        <v>25</v>
      </c>
      <c r="C7719" t="s">
        <v>9</v>
      </c>
      <c r="D7719" t="s">
        <v>28</v>
      </c>
      <c r="E7719" s="1">
        <v>44571</v>
      </c>
      <c r="F7719" s="4">
        <v>3801</v>
      </c>
      <c r="G7719">
        <v>634</v>
      </c>
      <c r="H7719" s="3">
        <f>_xlfn.XLOOKUP(sales[[#This Row],[Product]],products[Product],products[Cost per box])*sales[[#This Row],[Boxes]]</f>
        <v>1749.84</v>
      </c>
      <c r="I7719" s="4">
        <f>sales[[#This Row],[Revenue]]-sales[[#This Row],[Cost]]</f>
        <v>2051.16</v>
      </c>
    </row>
    <row r="7720" spans="2:9" x14ac:dyDescent="0.25">
      <c r="B7720" t="s">
        <v>55</v>
      </c>
      <c r="C7720" t="s">
        <v>27</v>
      </c>
      <c r="D7720" t="s">
        <v>52</v>
      </c>
      <c r="E7720" s="1">
        <v>44571</v>
      </c>
      <c r="F7720" s="4">
        <v>3836</v>
      </c>
      <c r="G7720">
        <v>349</v>
      </c>
      <c r="H7720" s="3">
        <f>_xlfn.XLOOKUP(sales[[#This Row],[Product]],products[Product],products[Cost per box])*sales[[#This Row],[Boxes]]</f>
        <v>1158.6799999999998</v>
      </c>
      <c r="I7720" s="4">
        <f>sales[[#This Row],[Revenue]]-sales[[#This Row],[Cost]]</f>
        <v>2677.32</v>
      </c>
    </row>
    <row r="7721" spans="2:9" x14ac:dyDescent="0.25">
      <c r="B7721" t="s">
        <v>10</v>
      </c>
      <c r="C7721" t="s">
        <v>6</v>
      </c>
      <c r="D7721" t="s">
        <v>38</v>
      </c>
      <c r="E7721" s="1">
        <v>44571</v>
      </c>
      <c r="F7721" s="4">
        <v>4256</v>
      </c>
      <c r="G7721">
        <v>164</v>
      </c>
      <c r="H7721" s="3">
        <f>_xlfn.XLOOKUP(sales[[#This Row],[Product]],products[Product],products[Cost per box])*sales[[#This Row],[Boxes]]</f>
        <v>1630.1599999999999</v>
      </c>
      <c r="I7721" s="4">
        <f>sales[[#This Row],[Revenue]]-sales[[#This Row],[Cost]]</f>
        <v>2625.84</v>
      </c>
    </row>
    <row r="7722" spans="2:9" x14ac:dyDescent="0.25">
      <c r="B7722" t="s">
        <v>53</v>
      </c>
      <c r="C7722" t="s">
        <v>6</v>
      </c>
      <c r="D7722" t="s">
        <v>44</v>
      </c>
      <c r="E7722" s="1">
        <v>44571</v>
      </c>
      <c r="F7722" s="4">
        <v>3500</v>
      </c>
      <c r="G7722">
        <v>153</v>
      </c>
      <c r="H7722" s="3">
        <f>_xlfn.XLOOKUP(sales[[#This Row],[Product]],products[Product],products[Cost per box])*sales[[#This Row],[Boxes]]</f>
        <v>1464.21</v>
      </c>
      <c r="I7722" s="4">
        <f>sales[[#This Row],[Revenue]]-sales[[#This Row],[Cost]]</f>
        <v>2035.79</v>
      </c>
    </row>
    <row r="7723" spans="2:9" x14ac:dyDescent="0.25">
      <c r="B7723" t="s">
        <v>29</v>
      </c>
      <c r="C7723" t="s">
        <v>21</v>
      </c>
      <c r="D7723" t="s">
        <v>35</v>
      </c>
      <c r="E7723" s="1">
        <v>44571</v>
      </c>
      <c r="F7723" s="4">
        <v>11550</v>
      </c>
      <c r="G7723">
        <v>642</v>
      </c>
      <c r="H7723" s="3">
        <f>_xlfn.XLOOKUP(sales[[#This Row],[Product]],products[Product],products[Cost per box])*sales[[#This Row],[Boxes]]</f>
        <v>1701.3</v>
      </c>
      <c r="I7723" s="4">
        <f>sales[[#This Row],[Revenue]]-sales[[#This Row],[Cost]]</f>
        <v>9848.7000000000007</v>
      </c>
    </row>
    <row r="7724" spans="2:9" x14ac:dyDescent="0.25">
      <c r="B7724" t="s">
        <v>40</v>
      </c>
      <c r="C7724" t="s">
        <v>9</v>
      </c>
      <c r="D7724" t="s">
        <v>36</v>
      </c>
      <c r="E7724" s="1">
        <v>44571</v>
      </c>
      <c r="F7724" s="4">
        <v>966</v>
      </c>
      <c r="G7724">
        <v>138</v>
      </c>
      <c r="H7724" s="3">
        <f>_xlfn.XLOOKUP(sales[[#This Row],[Product]],products[Product],products[Cost per box])*sales[[#This Row],[Boxes]]</f>
        <v>695.52</v>
      </c>
      <c r="I7724" s="4">
        <f>sales[[#This Row],[Revenue]]-sales[[#This Row],[Cost]]</f>
        <v>270.48</v>
      </c>
    </row>
    <row r="7725" spans="2:9" x14ac:dyDescent="0.25">
      <c r="B7725" t="s">
        <v>18</v>
      </c>
      <c r="C7725" t="s">
        <v>21</v>
      </c>
      <c r="D7725" t="s">
        <v>26</v>
      </c>
      <c r="E7725" s="1">
        <v>44571</v>
      </c>
      <c r="F7725" s="4">
        <v>9800</v>
      </c>
      <c r="G7725">
        <v>910</v>
      </c>
      <c r="H7725" s="3">
        <f>_xlfn.XLOOKUP(sales[[#This Row],[Product]],products[Product],products[Cost per box])*sales[[#This Row],[Boxes]]</f>
        <v>5851.3</v>
      </c>
      <c r="I7725" s="4">
        <f>sales[[#This Row],[Revenue]]-sales[[#This Row],[Cost]]</f>
        <v>3948.7</v>
      </c>
    </row>
    <row r="7726" spans="2:9" x14ac:dyDescent="0.25">
      <c r="B7726" t="s">
        <v>18</v>
      </c>
      <c r="C7726" t="s">
        <v>11</v>
      </c>
      <c r="D7726" t="s">
        <v>7</v>
      </c>
      <c r="E7726" s="1">
        <v>44571</v>
      </c>
      <c r="F7726" s="4">
        <v>2310</v>
      </c>
      <c r="G7726">
        <v>154</v>
      </c>
      <c r="H7726" s="3">
        <f>_xlfn.XLOOKUP(sales[[#This Row],[Product]],products[Product],products[Cost per box])*sales[[#This Row],[Boxes]]</f>
        <v>793.1</v>
      </c>
      <c r="I7726" s="4">
        <f>sales[[#This Row],[Revenue]]-sales[[#This Row],[Cost]]</f>
        <v>1516.9</v>
      </c>
    </row>
    <row r="7727" spans="2:9" x14ac:dyDescent="0.25">
      <c r="B7727" t="s">
        <v>18</v>
      </c>
      <c r="C7727" t="s">
        <v>9</v>
      </c>
      <c r="D7727" t="s">
        <v>12</v>
      </c>
      <c r="E7727" s="1">
        <v>44571</v>
      </c>
      <c r="F7727" s="4">
        <v>3402</v>
      </c>
      <c r="G7727">
        <v>201</v>
      </c>
      <c r="H7727" s="3">
        <f>_xlfn.XLOOKUP(sales[[#This Row],[Product]],products[Product],products[Cost per box])*sales[[#This Row],[Boxes]]</f>
        <v>1694.4299999999998</v>
      </c>
      <c r="I7727" s="4">
        <f>sales[[#This Row],[Revenue]]-sales[[#This Row],[Cost]]</f>
        <v>1707.5700000000002</v>
      </c>
    </row>
    <row r="7728" spans="2:9" x14ac:dyDescent="0.25">
      <c r="B7728" t="s">
        <v>40</v>
      </c>
      <c r="C7728" t="s">
        <v>27</v>
      </c>
      <c r="D7728" t="s">
        <v>28</v>
      </c>
      <c r="E7728" s="1">
        <v>44571</v>
      </c>
      <c r="F7728" s="4">
        <v>2338</v>
      </c>
      <c r="G7728">
        <v>293</v>
      </c>
      <c r="H7728" s="3">
        <f>_xlfn.XLOOKUP(sales[[#This Row],[Product]],products[Product],products[Cost per box])*sales[[#This Row],[Boxes]]</f>
        <v>808.68</v>
      </c>
      <c r="I7728" s="4">
        <f>sales[[#This Row],[Revenue]]-sales[[#This Row],[Cost]]</f>
        <v>1529.3200000000002</v>
      </c>
    </row>
    <row r="7729" spans="2:9" x14ac:dyDescent="0.25">
      <c r="B7729" t="s">
        <v>13</v>
      </c>
      <c r="C7729" t="s">
        <v>9</v>
      </c>
      <c r="D7729" t="s">
        <v>24</v>
      </c>
      <c r="E7729" s="1">
        <v>44571</v>
      </c>
      <c r="F7729" s="4">
        <v>11767</v>
      </c>
      <c r="G7729">
        <v>654</v>
      </c>
      <c r="H7729" s="3">
        <f>_xlfn.XLOOKUP(sales[[#This Row],[Product]],products[Product],products[Cost per box])*sales[[#This Row],[Boxes]]</f>
        <v>6873.54</v>
      </c>
      <c r="I7729" s="4">
        <f>sales[[#This Row],[Revenue]]-sales[[#This Row],[Cost]]</f>
        <v>4893.46</v>
      </c>
    </row>
    <row r="7730" spans="2:9" x14ac:dyDescent="0.25">
      <c r="B7730" t="s">
        <v>49</v>
      </c>
      <c r="C7730" t="s">
        <v>16</v>
      </c>
      <c r="D7730" t="s">
        <v>45</v>
      </c>
      <c r="E7730" s="1">
        <v>44571</v>
      </c>
      <c r="F7730" s="4">
        <v>2310</v>
      </c>
      <c r="G7730">
        <v>101</v>
      </c>
      <c r="H7730" s="3">
        <f>_xlfn.XLOOKUP(sales[[#This Row],[Product]],products[Product],products[Cost per box])*sales[[#This Row],[Boxes]]</f>
        <v>780.73</v>
      </c>
      <c r="I7730" s="4">
        <f>sales[[#This Row],[Revenue]]-sales[[#This Row],[Cost]]</f>
        <v>1529.27</v>
      </c>
    </row>
    <row r="7731" spans="2:9" x14ac:dyDescent="0.25">
      <c r="B7731" t="s">
        <v>56</v>
      </c>
      <c r="C7731" t="s">
        <v>6</v>
      </c>
      <c r="D7731" t="s">
        <v>12</v>
      </c>
      <c r="E7731" s="1">
        <v>44572</v>
      </c>
      <c r="F7731" s="4">
        <v>2499</v>
      </c>
      <c r="G7731">
        <v>147</v>
      </c>
      <c r="H7731" s="3">
        <f>_xlfn.XLOOKUP(sales[[#This Row],[Product]],products[Product],products[Cost per box])*sales[[#This Row],[Boxes]]</f>
        <v>1239.21</v>
      </c>
      <c r="I7731" s="4">
        <f>sales[[#This Row],[Revenue]]-sales[[#This Row],[Cost]]</f>
        <v>1259.79</v>
      </c>
    </row>
    <row r="7732" spans="2:9" x14ac:dyDescent="0.25">
      <c r="B7732" t="s">
        <v>8</v>
      </c>
      <c r="C7732" t="s">
        <v>9</v>
      </c>
      <c r="D7732" t="s">
        <v>17</v>
      </c>
      <c r="E7732" s="1">
        <v>44572</v>
      </c>
      <c r="F7732" s="4">
        <v>693</v>
      </c>
      <c r="G7732">
        <v>31</v>
      </c>
      <c r="H7732" s="3">
        <f>_xlfn.XLOOKUP(sales[[#This Row],[Product]],products[Product],products[Cost per box])*sales[[#This Row],[Boxes]]</f>
        <v>210.79999999999998</v>
      </c>
      <c r="I7732" s="4">
        <f>sales[[#This Row],[Revenue]]-sales[[#This Row],[Cost]]</f>
        <v>482.20000000000005</v>
      </c>
    </row>
    <row r="7733" spans="2:9" x14ac:dyDescent="0.25">
      <c r="B7733" t="s">
        <v>49</v>
      </c>
      <c r="C7733" t="s">
        <v>21</v>
      </c>
      <c r="D7733" t="s">
        <v>17</v>
      </c>
      <c r="E7733" s="1">
        <v>44572</v>
      </c>
      <c r="F7733" s="4">
        <v>5943</v>
      </c>
      <c r="G7733">
        <v>271</v>
      </c>
      <c r="H7733" s="3">
        <f>_xlfn.XLOOKUP(sales[[#This Row],[Product]],products[Product],products[Cost per box])*sales[[#This Row],[Boxes]]</f>
        <v>1842.8</v>
      </c>
      <c r="I7733" s="4">
        <f>sales[[#This Row],[Revenue]]-sales[[#This Row],[Cost]]</f>
        <v>4100.2</v>
      </c>
    </row>
    <row r="7734" spans="2:9" x14ac:dyDescent="0.25">
      <c r="B7734" t="s">
        <v>13</v>
      </c>
      <c r="C7734" t="s">
        <v>21</v>
      </c>
      <c r="D7734" t="s">
        <v>42</v>
      </c>
      <c r="E7734" s="1">
        <v>44572</v>
      </c>
      <c r="F7734" s="4">
        <v>2828</v>
      </c>
      <c r="G7734">
        <v>189</v>
      </c>
      <c r="H7734" s="3">
        <f>_xlfn.XLOOKUP(sales[[#This Row],[Product]],products[Product],products[Cost per box])*sales[[#This Row],[Boxes]]</f>
        <v>895.86</v>
      </c>
      <c r="I7734" s="4">
        <f>sales[[#This Row],[Revenue]]-sales[[#This Row],[Cost]]</f>
        <v>1932.1399999999999</v>
      </c>
    </row>
    <row r="7735" spans="2:9" x14ac:dyDescent="0.25">
      <c r="B7735" t="s">
        <v>34</v>
      </c>
      <c r="C7735" t="s">
        <v>27</v>
      </c>
      <c r="D7735" t="s">
        <v>19</v>
      </c>
      <c r="E7735" s="1">
        <v>44572</v>
      </c>
      <c r="F7735" s="4">
        <v>861</v>
      </c>
      <c r="G7735">
        <v>51</v>
      </c>
      <c r="H7735" s="3">
        <f>_xlfn.XLOOKUP(sales[[#This Row],[Product]],products[Product],products[Cost per box])*sales[[#This Row],[Boxes]]</f>
        <v>521.73</v>
      </c>
      <c r="I7735" s="4">
        <f>sales[[#This Row],[Revenue]]-sales[[#This Row],[Cost]]</f>
        <v>339.27</v>
      </c>
    </row>
    <row r="7736" spans="2:9" x14ac:dyDescent="0.25">
      <c r="B7736" t="s">
        <v>57</v>
      </c>
      <c r="C7736" t="s">
        <v>21</v>
      </c>
      <c r="D7736" t="s">
        <v>43</v>
      </c>
      <c r="E7736" s="1">
        <v>44572</v>
      </c>
      <c r="F7736" s="4">
        <v>833</v>
      </c>
      <c r="G7736">
        <v>38</v>
      </c>
      <c r="H7736" s="3">
        <f>_xlfn.XLOOKUP(sales[[#This Row],[Product]],products[Product],products[Cost per box])*sales[[#This Row],[Boxes]]</f>
        <v>146.30000000000001</v>
      </c>
      <c r="I7736" s="4">
        <f>sales[[#This Row],[Revenue]]-sales[[#This Row],[Cost]]</f>
        <v>686.7</v>
      </c>
    </row>
    <row r="7737" spans="2:9" x14ac:dyDescent="0.25">
      <c r="B7737" t="s">
        <v>56</v>
      </c>
      <c r="C7737" t="s">
        <v>9</v>
      </c>
      <c r="D7737" t="s">
        <v>26</v>
      </c>
      <c r="E7737" s="1">
        <v>44572</v>
      </c>
      <c r="F7737" s="4">
        <v>3255</v>
      </c>
      <c r="G7737">
        <v>296</v>
      </c>
      <c r="H7737" s="3">
        <f>_xlfn.XLOOKUP(sales[[#This Row],[Product]],products[Product],products[Cost per box])*sales[[#This Row],[Boxes]]</f>
        <v>1903.28</v>
      </c>
      <c r="I7737" s="4">
        <f>sales[[#This Row],[Revenue]]-sales[[#This Row],[Cost]]</f>
        <v>1351.72</v>
      </c>
    </row>
    <row r="7738" spans="2:9" x14ac:dyDescent="0.25">
      <c r="B7738" t="s">
        <v>5</v>
      </c>
      <c r="C7738" t="s">
        <v>6</v>
      </c>
      <c r="D7738" t="s">
        <v>48</v>
      </c>
      <c r="E7738" s="1">
        <v>44572</v>
      </c>
      <c r="F7738" s="4">
        <v>2184</v>
      </c>
      <c r="G7738">
        <v>81</v>
      </c>
      <c r="H7738" s="3">
        <f>_xlfn.XLOOKUP(sales[[#This Row],[Product]],products[Product],products[Cost per box])*sales[[#This Row],[Boxes]]</f>
        <v>605.88</v>
      </c>
      <c r="I7738" s="4">
        <f>sales[[#This Row],[Revenue]]-sales[[#This Row],[Cost]]</f>
        <v>1578.12</v>
      </c>
    </row>
    <row r="7739" spans="2:9" x14ac:dyDescent="0.25">
      <c r="B7739" t="s">
        <v>10</v>
      </c>
      <c r="C7739" t="s">
        <v>11</v>
      </c>
      <c r="D7739" t="s">
        <v>14</v>
      </c>
      <c r="E7739" s="1">
        <v>44572</v>
      </c>
      <c r="F7739" s="4">
        <v>3360</v>
      </c>
      <c r="G7739">
        <v>420</v>
      </c>
      <c r="H7739" s="3">
        <f>_xlfn.XLOOKUP(sales[[#This Row],[Product]],products[Product],products[Cost per box])*sales[[#This Row],[Boxes]]</f>
        <v>2650.2</v>
      </c>
      <c r="I7739" s="4">
        <f>sales[[#This Row],[Revenue]]-sales[[#This Row],[Cost]]</f>
        <v>709.80000000000018</v>
      </c>
    </row>
    <row r="7740" spans="2:9" x14ac:dyDescent="0.25">
      <c r="B7740" t="s">
        <v>53</v>
      </c>
      <c r="C7740" t="s">
        <v>21</v>
      </c>
      <c r="D7740" t="s">
        <v>30</v>
      </c>
      <c r="E7740" s="1">
        <v>44572</v>
      </c>
      <c r="F7740" s="4">
        <v>3227</v>
      </c>
      <c r="G7740">
        <v>170</v>
      </c>
      <c r="H7740" s="3">
        <f>_xlfn.XLOOKUP(sales[[#This Row],[Product]],products[Product],products[Cost per box])*sales[[#This Row],[Boxes]]</f>
        <v>625.6</v>
      </c>
      <c r="I7740" s="4">
        <f>sales[[#This Row],[Revenue]]-sales[[#This Row],[Cost]]</f>
        <v>2601.4</v>
      </c>
    </row>
    <row r="7741" spans="2:9" x14ac:dyDescent="0.25">
      <c r="B7741" t="s">
        <v>37</v>
      </c>
      <c r="C7741" t="s">
        <v>16</v>
      </c>
      <c r="D7741" t="s">
        <v>22</v>
      </c>
      <c r="E7741" s="1">
        <v>44572</v>
      </c>
      <c r="F7741" s="4">
        <v>8792</v>
      </c>
      <c r="G7741">
        <v>910</v>
      </c>
      <c r="H7741" s="3">
        <f>_xlfn.XLOOKUP(sales[[#This Row],[Product]],products[Product],products[Cost per box])*sales[[#This Row],[Boxes]]</f>
        <v>7480.2000000000007</v>
      </c>
      <c r="I7741" s="4">
        <f>sales[[#This Row],[Revenue]]-sales[[#This Row],[Cost]]</f>
        <v>1311.7999999999993</v>
      </c>
    </row>
    <row r="7742" spans="2:9" x14ac:dyDescent="0.25">
      <c r="B7742" t="s">
        <v>32</v>
      </c>
      <c r="C7742" t="s">
        <v>27</v>
      </c>
      <c r="D7742" t="s">
        <v>38</v>
      </c>
      <c r="E7742" s="1">
        <v>44572</v>
      </c>
      <c r="F7742" s="4">
        <v>819</v>
      </c>
      <c r="G7742">
        <v>31</v>
      </c>
      <c r="H7742" s="3">
        <f>_xlfn.XLOOKUP(sales[[#This Row],[Product]],products[Product],products[Cost per box])*sales[[#This Row],[Boxes]]</f>
        <v>308.14</v>
      </c>
      <c r="I7742" s="4">
        <f>sales[[#This Row],[Revenue]]-sales[[#This Row],[Cost]]</f>
        <v>510.86</v>
      </c>
    </row>
    <row r="7743" spans="2:9" x14ac:dyDescent="0.25">
      <c r="B7743" t="s">
        <v>29</v>
      </c>
      <c r="C7743" t="s">
        <v>21</v>
      </c>
      <c r="D7743" t="s">
        <v>19</v>
      </c>
      <c r="E7743" s="1">
        <v>44572</v>
      </c>
      <c r="F7743" s="4">
        <v>1106</v>
      </c>
      <c r="G7743">
        <v>70</v>
      </c>
      <c r="H7743" s="3">
        <f>_xlfn.XLOOKUP(sales[[#This Row],[Product]],products[Product],products[Cost per box])*sales[[#This Row],[Boxes]]</f>
        <v>716.1</v>
      </c>
      <c r="I7743" s="4">
        <f>sales[[#This Row],[Revenue]]-sales[[#This Row],[Cost]]</f>
        <v>389.9</v>
      </c>
    </row>
    <row r="7744" spans="2:9" x14ac:dyDescent="0.25">
      <c r="B7744" t="s">
        <v>40</v>
      </c>
      <c r="C7744" t="s">
        <v>11</v>
      </c>
      <c r="D7744" t="s">
        <v>48</v>
      </c>
      <c r="E7744" s="1">
        <v>44572</v>
      </c>
      <c r="F7744" s="4">
        <v>910</v>
      </c>
      <c r="G7744">
        <v>37</v>
      </c>
      <c r="H7744" s="3">
        <f>_xlfn.XLOOKUP(sales[[#This Row],[Product]],products[Product],products[Cost per box])*sales[[#This Row],[Boxes]]</f>
        <v>276.76</v>
      </c>
      <c r="I7744" s="4">
        <f>sales[[#This Row],[Revenue]]-sales[[#This Row],[Cost]]</f>
        <v>633.24</v>
      </c>
    </row>
    <row r="7745" spans="2:9" x14ac:dyDescent="0.25">
      <c r="B7745" t="s">
        <v>23</v>
      </c>
      <c r="C7745" t="s">
        <v>27</v>
      </c>
      <c r="D7745" t="s">
        <v>28</v>
      </c>
      <c r="E7745" s="1">
        <v>44572</v>
      </c>
      <c r="F7745" s="4">
        <v>15925</v>
      </c>
      <c r="G7745">
        <v>2660</v>
      </c>
      <c r="H7745" s="3">
        <f>_xlfn.XLOOKUP(sales[[#This Row],[Product]],products[Product],products[Cost per box])*sales[[#This Row],[Boxes]]</f>
        <v>7341.5999999999995</v>
      </c>
      <c r="I7745" s="4">
        <f>sales[[#This Row],[Revenue]]-sales[[#This Row],[Cost]]</f>
        <v>8583.4000000000015</v>
      </c>
    </row>
    <row r="7746" spans="2:9" x14ac:dyDescent="0.25">
      <c r="B7746" t="s">
        <v>15</v>
      </c>
      <c r="C7746" t="s">
        <v>21</v>
      </c>
      <c r="D7746" t="s">
        <v>17</v>
      </c>
      <c r="E7746" s="1">
        <v>44572</v>
      </c>
      <c r="F7746" s="4">
        <v>329</v>
      </c>
      <c r="G7746">
        <v>15</v>
      </c>
      <c r="H7746" s="3">
        <f>_xlfn.XLOOKUP(sales[[#This Row],[Product]],products[Product],products[Cost per box])*sales[[#This Row],[Boxes]]</f>
        <v>102</v>
      </c>
      <c r="I7746" s="4">
        <f>sales[[#This Row],[Revenue]]-sales[[#This Row],[Cost]]</f>
        <v>227</v>
      </c>
    </row>
    <row r="7747" spans="2:9" x14ac:dyDescent="0.25">
      <c r="B7747" t="s">
        <v>32</v>
      </c>
      <c r="C7747" t="s">
        <v>6</v>
      </c>
      <c r="D7747" t="s">
        <v>31</v>
      </c>
      <c r="E7747" s="1">
        <v>44572</v>
      </c>
      <c r="F7747" s="4">
        <v>2905</v>
      </c>
      <c r="G7747">
        <v>208</v>
      </c>
      <c r="H7747" s="3">
        <f>_xlfn.XLOOKUP(sales[[#This Row],[Product]],products[Product],products[Cost per box])*sales[[#This Row],[Boxes]]</f>
        <v>1189.76</v>
      </c>
      <c r="I7747" s="4">
        <f>sales[[#This Row],[Revenue]]-sales[[#This Row],[Cost]]</f>
        <v>1715.24</v>
      </c>
    </row>
    <row r="7748" spans="2:9" x14ac:dyDescent="0.25">
      <c r="B7748" t="s">
        <v>8</v>
      </c>
      <c r="C7748" t="s">
        <v>6</v>
      </c>
      <c r="D7748" t="s">
        <v>52</v>
      </c>
      <c r="E7748" s="1">
        <v>44572</v>
      </c>
      <c r="F7748" s="4">
        <v>2562</v>
      </c>
      <c r="G7748">
        <v>214</v>
      </c>
      <c r="H7748" s="3">
        <f>_xlfn.XLOOKUP(sales[[#This Row],[Product]],products[Product],products[Cost per box])*sales[[#This Row],[Boxes]]</f>
        <v>710.48</v>
      </c>
      <c r="I7748" s="4">
        <f>sales[[#This Row],[Revenue]]-sales[[#This Row],[Cost]]</f>
        <v>1851.52</v>
      </c>
    </row>
    <row r="7749" spans="2:9" x14ac:dyDescent="0.25">
      <c r="B7749" t="s">
        <v>10</v>
      </c>
      <c r="C7749" t="s">
        <v>11</v>
      </c>
      <c r="D7749" t="s">
        <v>17</v>
      </c>
      <c r="E7749" s="1">
        <v>44572</v>
      </c>
      <c r="F7749" s="4">
        <v>16317</v>
      </c>
      <c r="G7749">
        <v>770</v>
      </c>
      <c r="H7749" s="3">
        <f>_xlfn.XLOOKUP(sales[[#This Row],[Product]],products[Product],products[Cost per box])*sales[[#This Row],[Boxes]]</f>
        <v>5236</v>
      </c>
      <c r="I7749" s="4">
        <f>sales[[#This Row],[Revenue]]-sales[[#This Row],[Cost]]</f>
        <v>11081</v>
      </c>
    </row>
    <row r="7750" spans="2:9" x14ac:dyDescent="0.25">
      <c r="B7750" t="s">
        <v>32</v>
      </c>
      <c r="C7750" t="s">
        <v>6</v>
      </c>
      <c r="D7750" t="s">
        <v>47</v>
      </c>
      <c r="E7750" s="1">
        <v>44572</v>
      </c>
      <c r="F7750" s="4">
        <v>1022</v>
      </c>
      <c r="G7750">
        <v>61</v>
      </c>
      <c r="H7750" s="3">
        <f>_xlfn.XLOOKUP(sales[[#This Row],[Product]],products[Product],products[Cost per box])*sales[[#This Row],[Boxes]]</f>
        <v>320.86</v>
      </c>
      <c r="I7750" s="4">
        <f>sales[[#This Row],[Revenue]]-sales[[#This Row],[Cost]]</f>
        <v>701.14</v>
      </c>
    </row>
    <row r="7751" spans="2:9" x14ac:dyDescent="0.25">
      <c r="B7751" t="s">
        <v>23</v>
      </c>
      <c r="C7751" t="s">
        <v>16</v>
      </c>
      <c r="D7751" t="s">
        <v>35</v>
      </c>
      <c r="E7751" s="1">
        <v>44572</v>
      </c>
      <c r="F7751" s="4">
        <v>10724</v>
      </c>
      <c r="G7751">
        <v>565</v>
      </c>
      <c r="H7751" s="3">
        <f>_xlfn.XLOOKUP(sales[[#This Row],[Product]],products[Product],products[Cost per box])*sales[[#This Row],[Boxes]]</f>
        <v>1497.25</v>
      </c>
      <c r="I7751" s="4">
        <f>sales[[#This Row],[Revenue]]-sales[[#This Row],[Cost]]</f>
        <v>9226.75</v>
      </c>
    </row>
    <row r="7752" spans="2:9" x14ac:dyDescent="0.25">
      <c r="B7752" t="s">
        <v>54</v>
      </c>
      <c r="C7752" t="s">
        <v>11</v>
      </c>
      <c r="D7752" t="s">
        <v>12</v>
      </c>
      <c r="E7752" s="1">
        <v>44572</v>
      </c>
      <c r="F7752" s="4">
        <v>5908</v>
      </c>
      <c r="G7752">
        <v>394</v>
      </c>
      <c r="H7752" s="3">
        <f>_xlfn.XLOOKUP(sales[[#This Row],[Product]],products[Product],products[Cost per box])*sales[[#This Row],[Boxes]]</f>
        <v>3321.42</v>
      </c>
      <c r="I7752" s="4">
        <f>sales[[#This Row],[Revenue]]-sales[[#This Row],[Cost]]</f>
        <v>2586.58</v>
      </c>
    </row>
    <row r="7753" spans="2:9" x14ac:dyDescent="0.25">
      <c r="B7753" t="s">
        <v>32</v>
      </c>
      <c r="C7753" t="s">
        <v>16</v>
      </c>
      <c r="D7753" t="s">
        <v>7</v>
      </c>
      <c r="E7753" s="1">
        <v>44572</v>
      </c>
      <c r="F7753" s="4">
        <v>7889</v>
      </c>
      <c r="G7753">
        <v>494</v>
      </c>
      <c r="H7753" s="3">
        <f>_xlfn.XLOOKUP(sales[[#This Row],[Product]],products[Product],products[Cost per box])*sales[[#This Row],[Boxes]]</f>
        <v>2544.1000000000004</v>
      </c>
      <c r="I7753" s="4">
        <f>sales[[#This Row],[Revenue]]-sales[[#This Row],[Cost]]</f>
        <v>5344.9</v>
      </c>
    </row>
    <row r="7754" spans="2:9" x14ac:dyDescent="0.25">
      <c r="B7754" t="s">
        <v>46</v>
      </c>
      <c r="C7754" t="s">
        <v>27</v>
      </c>
      <c r="D7754" t="s">
        <v>14</v>
      </c>
      <c r="E7754" s="1">
        <v>44572</v>
      </c>
      <c r="F7754" s="4">
        <v>8211</v>
      </c>
      <c r="G7754">
        <v>1050</v>
      </c>
      <c r="H7754" s="3">
        <f>_xlfn.XLOOKUP(sales[[#This Row],[Product]],products[Product],products[Cost per box])*sales[[#This Row],[Boxes]]</f>
        <v>6625.5</v>
      </c>
      <c r="I7754" s="4">
        <f>sales[[#This Row],[Revenue]]-sales[[#This Row],[Cost]]</f>
        <v>1585.5</v>
      </c>
    </row>
    <row r="7755" spans="2:9" x14ac:dyDescent="0.25">
      <c r="B7755" t="s">
        <v>56</v>
      </c>
      <c r="C7755" t="s">
        <v>16</v>
      </c>
      <c r="D7755" t="s">
        <v>7</v>
      </c>
      <c r="E7755" s="1">
        <v>44572</v>
      </c>
      <c r="F7755" s="4">
        <v>3227</v>
      </c>
      <c r="G7755">
        <v>216</v>
      </c>
      <c r="H7755" s="3">
        <f>_xlfn.XLOOKUP(sales[[#This Row],[Product]],products[Product],products[Cost per box])*sales[[#This Row],[Boxes]]</f>
        <v>1112.4000000000001</v>
      </c>
      <c r="I7755" s="4">
        <f>sales[[#This Row],[Revenue]]-sales[[#This Row],[Cost]]</f>
        <v>2114.6</v>
      </c>
    </row>
    <row r="7756" spans="2:9" x14ac:dyDescent="0.25">
      <c r="B7756" t="s">
        <v>57</v>
      </c>
      <c r="C7756" t="s">
        <v>6</v>
      </c>
      <c r="D7756" t="s">
        <v>26</v>
      </c>
      <c r="E7756" s="1">
        <v>44572</v>
      </c>
      <c r="F7756" s="4">
        <v>2303</v>
      </c>
      <c r="G7756">
        <v>192</v>
      </c>
      <c r="H7756" s="3">
        <f>_xlfn.XLOOKUP(sales[[#This Row],[Product]],products[Product],products[Cost per box])*sales[[#This Row],[Boxes]]</f>
        <v>1234.56</v>
      </c>
      <c r="I7756" s="4">
        <f>sales[[#This Row],[Revenue]]-sales[[#This Row],[Cost]]</f>
        <v>1068.44</v>
      </c>
    </row>
    <row r="7757" spans="2:9" x14ac:dyDescent="0.25">
      <c r="B7757" t="s">
        <v>53</v>
      </c>
      <c r="C7757" t="s">
        <v>21</v>
      </c>
      <c r="D7757" t="s">
        <v>47</v>
      </c>
      <c r="E7757" s="1">
        <v>44572</v>
      </c>
      <c r="F7757" s="4">
        <v>1456</v>
      </c>
      <c r="G7757">
        <v>98</v>
      </c>
      <c r="H7757" s="3">
        <f>_xlfn.XLOOKUP(sales[[#This Row],[Product]],products[Product],products[Cost per box])*sales[[#This Row],[Boxes]]</f>
        <v>515.48</v>
      </c>
      <c r="I7757" s="4">
        <f>sales[[#This Row],[Revenue]]-sales[[#This Row],[Cost]]</f>
        <v>940.52</v>
      </c>
    </row>
    <row r="7758" spans="2:9" x14ac:dyDescent="0.25">
      <c r="B7758" t="s">
        <v>55</v>
      </c>
      <c r="C7758" t="s">
        <v>16</v>
      </c>
      <c r="D7758" t="s">
        <v>12</v>
      </c>
      <c r="E7758" s="1">
        <v>44572</v>
      </c>
      <c r="F7758" s="4">
        <v>4487</v>
      </c>
      <c r="G7758">
        <v>264</v>
      </c>
      <c r="H7758" s="3">
        <f>_xlfn.XLOOKUP(sales[[#This Row],[Product]],products[Product],products[Cost per box])*sales[[#This Row],[Boxes]]</f>
        <v>2225.52</v>
      </c>
      <c r="I7758" s="4">
        <f>sales[[#This Row],[Revenue]]-sales[[#This Row],[Cost]]</f>
        <v>2261.48</v>
      </c>
    </row>
    <row r="7759" spans="2:9" x14ac:dyDescent="0.25">
      <c r="B7759" t="s">
        <v>49</v>
      </c>
      <c r="C7759" t="s">
        <v>27</v>
      </c>
      <c r="D7759" t="s">
        <v>28</v>
      </c>
      <c r="E7759" s="1">
        <v>44572</v>
      </c>
      <c r="F7759" s="4">
        <v>5467</v>
      </c>
      <c r="G7759">
        <v>770</v>
      </c>
      <c r="H7759" s="3">
        <f>_xlfn.XLOOKUP(sales[[#This Row],[Product]],products[Product],products[Cost per box])*sales[[#This Row],[Boxes]]</f>
        <v>2125.1999999999998</v>
      </c>
      <c r="I7759" s="4">
        <f>sales[[#This Row],[Revenue]]-sales[[#This Row],[Cost]]</f>
        <v>3341.8</v>
      </c>
    </row>
    <row r="7760" spans="2:9" x14ac:dyDescent="0.25">
      <c r="B7760" t="s">
        <v>39</v>
      </c>
      <c r="C7760" t="s">
        <v>16</v>
      </c>
      <c r="D7760" t="s">
        <v>28</v>
      </c>
      <c r="E7760" s="1">
        <v>44572</v>
      </c>
      <c r="F7760" s="4">
        <v>6083</v>
      </c>
      <c r="G7760">
        <v>770</v>
      </c>
      <c r="H7760" s="3">
        <f>_xlfn.XLOOKUP(sales[[#This Row],[Product]],products[Product],products[Cost per box])*sales[[#This Row],[Boxes]]</f>
        <v>2125.1999999999998</v>
      </c>
      <c r="I7760" s="4">
        <f>sales[[#This Row],[Revenue]]-sales[[#This Row],[Cost]]</f>
        <v>3957.8</v>
      </c>
    </row>
    <row r="7761" spans="2:9" x14ac:dyDescent="0.25">
      <c r="B7761" t="s">
        <v>56</v>
      </c>
      <c r="C7761" t="s">
        <v>6</v>
      </c>
      <c r="D7761" t="s">
        <v>35</v>
      </c>
      <c r="E7761" s="1">
        <v>44572</v>
      </c>
      <c r="F7761" s="4">
        <v>3402</v>
      </c>
      <c r="G7761">
        <v>189</v>
      </c>
      <c r="H7761" s="3">
        <f>_xlfn.XLOOKUP(sales[[#This Row],[Product]],products[Product],products[Cost per box])*sales[[#This Row],[Boxes]]</f>
        <v>500.84999999999997</v>
      </c>
      <c r="I7761" s="4">
        <f>sales[[#This Row],[Revenue]]-sales[[#This Row],[Cost]]</f>
        <v>2901.15</v>
      </c>
    </row>
    <row r="7762" spans="2:9" x14ac:dyDescent="0.25">
      <c r="B7762" t="s">
        <v>23</v>
      </c>
      <c r="C7762" t="s">
        <v>9</v>
      </c>
      <c r="D7762" t="s">
        <v>31</v>
      </c>
      <c r="E7762" s="1">
        <v>44572</v>
      </c>
      <c r="F7762" s="4">
        <v>7840</v>
      </c>
      <c r="G7762">
        <v>560</v>
      </c>
      <c r="H7762" s="3">
        <f>_xlfn.XLOOKUP(sales[[#This Row],[Product]],products[Product],products[Cost per box])*sales[[#This Row],[Boxes]]</f>
        <v>3203.2</v>
      </c>
      <c r="I7762" s="4">
        <f>sales[[#This Row],[Revenue]]-sales[[#This Row],[Cost]]</f>
        <v>4636.8</v>
      </c>
    </row>
    <row r="7763" spans="2:9" x14ac:dyDescent="0.25">
      <c r="B7763" t="s">
        <v>40</v>
      </c>
      <c r="C7763" t="s">
        <v>16</v>
      </c>
      <c r="D7763" t="s">
        <v>14</v>
      </c>
      <c r="E7763" s="1">
        <v>44572</v>
      </c>
      <c r="F7763" s="4">
        <v>7560</v>
      </c>
      <c r="G7763">
        <v>1050</v>
      </c>
      <c r="H7763" s="3">
        <f>_xlfn.XLOOKUP(sales[[#This Row],[Product]],products[Product],products[Cost per box])*sales[[#This Row],[Boxes]]</f>
        <v>6625.5</v>
      </c>
      <c r="I7763" s="4">
        <f>sales[[#This Row],[Revenue]]-sales[[#This Row],[Cost]]</f>
        <v>934.5</v>
      </c>
    </row>
    <row r="7764" spans="2:9" x14ac:dyDescent="0.25">
      <c r="B7764" t="s">
        <v>57</v>
      </c>
      <c r="C7764" t="s">
        <v>27</v>
      </c>
      <c r="D7764" t="s">
        <v>7</v>
      </c>
      <c r="E7764" s="1">
        <v>44572</v>
      </c>
      <c r="F7764" s="4">
        <v>4004</v>
      </c>
      <c r="G7764">
        <v>286</v>
      </c>
      <c r="H7764" s="3">
        <f>_xlfn.XLOOKUP(sales[[#This Row],[Product]],products[Product],products[Cost per box])*sales[[#This Row],[Boxes]]</f>
        <v>1472.9</v>
      </c>
      <c r="I7764" s="4">
        <f>sales[[#This Row],[Revenue]]-sales[[#This Row],[Cost]]</f>
        <v>2531.1</v>
      </c>
    </row>
    <row r="7765" spans="2:9" x14ac:dyDescent="0.25">
      <c r="B7765" t="s">
        <v>13</v>
      </c>
      <c r="C7765" t="s">
        <v>9</v>
      </c>
      <c r="D7765" t="s">
        <v>30</v>
      </c>
      <c r="E7765" s="1">
        <v>44572</v>
      </c>
      <c r="F7765" s="4">
        <v>2947</v>
      </c>
      <c r="G7765">
        <v>164</v>
      </c>
      <c r="H7765" s="3">
        <f>_xlfn.XLOOKUP(sales[[#This Row],[Product]],products[Product],products[Cost per box])*sales[[#This Row],[Boxes]]</f>
        <v>603.52</v>
      </c>
      <c r="I7765" s="4">
        <f>sales[[#This Row],[Revenue]]-sales[[#This Row],[Cost]]</f>
        <v>2343.48</v>
      </c>
    </row>
    <row r="7766" spans="2:9" x14ac:dyDescent="0.25">
      <c r="B7766" t="s">
        <v>25</v>
      </c>
      <c r="C7766" t="s">
        <v>16</v>
      </c>
      <c r="D7766" t="s">
        <v>48</v>
      </c>
      <c r="E7766" s="1">
        <v>44572</v>
      </c>
      <c r="F7766" s="4">
        <v>1078</v>
      </c>
      <c r="G7766">
        <v>40</v>
      </c>
      <c r="H7766" s="3">
        <f>_xlfn.XLOOKUP(sales[[#This Row],[Product]],products[Product],products[Cost per box])*sales[[#This Row],[Boxes]]</f>
        <v>299.20000000000005</v>
      </c>
      <c r="I7766" s="4">
        <f>sales[[#This Row],[Revenue]]-sales[[#This Row],[Cost]]</f>
        <v>778.8</v>
      </c>
    </row>
    <row r="7767" spans="2:9" x14ac:dyDescent="0.25">
      <c r="B7767" t="s">
        <v>57</v>
      </c>
      <c r="C7767" t="s">
        <v>11</v>
      </c>
      <c r="D7767" t="s">
        <v>26</v>
      </c>
      <c r="E7767" s="1">
        <v>44572</v>
      </c>
      <c r="F7767" s="4">
        <v>11620</v>
      </c>
      <c r="G7767">
        <v>1050</v>
      </c>
      <c r="H7767" s="3">
        <f>_xlfn.XLOOKUP(sales[[#This Row],[Product]],products[Product],products[Cost per box])*sales[[#This Row],[Boxes]]</f>
        <v>6751.5</v>
      </c>
      <c r="I7767" s="4">
        <f>sales[[#This Row],[Revenue]]-sales[[#This Row],[Cost]]</f>
        <v>4868.5</v>
      </c>
    </row>
    <row r="7768" spans="2:9" x14ac:dyDescent="0.25">
      <c r="B7768" t="s">
        <v>54</v>
      </c>
      <c r="C7768" t="s">
        <v>9</v>
      </c>
      <c r="D7768" t="s">
        <v>47</v>
      </c>
      <c r="E7768" s="1">
        <v>44572</v>
      </c>
      <c r="F7768" s="4">
        <v>6699</v>
      </c>
      <c r="G7768">
        <v>419</v>
      </c>
      <c r="H7768" s="3">
        <f>_xlfn.XLOOKUP(sales[[#This Row],[Product]],products[Product],products[Cost per box])*sales[[#This Row],[Boxes]]</f>
        <v>2203.94</v>
      </c>
      <c r="I7768" s="4">
        <f>sales[[#This Row],[Revenue]]-sales[[#This Row],[Cost]]</f>
        <v>4495.0599999999995</v>
      </c>
    </row>
    <row r="7769" spans="2:9" x14ac:dyDescent="0.25">
      <c r="B7769" t="s">
        <v>18</v>
      </c>
      <c r="C7769" t="s">
        <v>6</v>
      </c>
      <c r="D7769" t="s">
        <v>22</v>
      </c>
      <c r="E7769" s="1">
        <v>44572</v>
      </c>
      <c r="F7769" s="4">
        <v>4984</v>
      </c>
      <c r="G7769">
        <v>623</v>
      </c>
      <c r="H7769" s="3">
        <f>_xlfn.XLOOKUP(sales[[#This Row],[Product]],products[Product],products[Cost per box])*sales[[#This Row],[Boxes]]</f>
        <v>5121.0600000000004</v>
      </c>
      <c r="I7769" s="4">
        <f>sales[[#This Row],[Revenue]]-sales[[#This Row],[Cost]]</f>
        <v>-137.0600000000004</v>
      </c>
    </row>
    <row r="7770" spans="2:9" x14ac:dyDescent="0.25">
      <c r="B7770" t="s">
        <v>49</v>
      </c>
      <c r="C7770" t="s">
        <v>11</v>
      </c>
      <c r="D7770" t="s">
        <v>7</v>
      </c>
      <c r="E7770" s="1">
        <v>44572</v>
      </c>
      <c r="F7770" s="4">
        <v>1309</v>
      </c>
      <c r="G7770">
        <v>82</v>
      </c>
      <c r="H7770" s="3">
        <f>_xlfn.XLOOKUP(sales[[#This Row],[Product]],products[Product],products[Cost per box])*sales[[#This Row],[Boxes]]</f>
        <v>422.3</v>
      </c>
      <c r="I7770" s="4">
        <f>sales[[#This Row],[Revenue]]-sales[[#This Row],[Cost]]</f>
        <v>886.7</v>
      </c>
    </row>
    <row r="7771" spans="2:9" x14ac:dyDescent="0.25">
      <c r="B7771" t="s">
        <v>13</v>
      </c>
      <c r="C7771" t="s">
        <v>9</v>
      </c>
      <c r="D7771" t="s">
        <v>12</v>
      </c>
      <c r="E7771" s="1">
        <v>44572</v>
      </c>
      <c r="F7771" s="4">
        <v>8827</v>
      </c>
      <c r="G7771">
        <v>589</v>
      </c>
      <c r="H7771" s="3">
        <f>_xlfn.XLOOKUP(sales[[#This Row],[Product]],products[Product],products[Cost per box])*sales[[#This Row],[Boxes]]</f>
        <v>4965.2699999999995</v>
      </c>
      <c r="I7771" s="4">
        <f>sales[[#This Row],[Revenue]]-sales[[#This Row],[Cost]]</f>
        <v>3861.7300000000005</v>
      </c>
    </row>
    <row r="7772" spans="2:9" x14ac:dyDescent="0.25">
      <c r="B7772" t="s">
        <v>8</v>
      </c>
      <c r="C7772" t="s">
        <v>27</v>
      </c>
      <c r="D7772" t="s">
        <v>36</v>
      </c>
      <c r="E7772" s="1">
        <v>44572</v>
      </c>
      <c r="F7772" s="4">
        <v>6244</v>
      </c>
      <c r="G7772">
        <v>770</v>
      </c>
      <c r="H7772" s="3">
        <f>_xlfn.XLOOKUP(sales[[#This Row],[Product]],products[Product],products[Cost per box])*sales[[#This Row],[Boxes]]</f>
        <v>3880.8</v>
      </c>
      <c r="I7772" s="4">
        <f>sales[[#This Row],[Revenue]]-sales[[#This Row],[Cost]]</f>
        <v>2363.1999999999998</v>
      </c>
    </row>
    <row r="7773" spans="2:9" x14ac:dyDescent="0.25">
      <c r="B7773" t="s">
        <v>33</v>
      </c>
      <c r="C7773" t="s">
        <v>16</v>
      </c>
      <c r="D7773" t="s">
        <v>26</v>
      </c>
      <c r="E7773" s="1">
        <v>44572</v>
      </c>
      <c r="F7773" s="4">
        <v>8274</v>
      </c>
      <c r="G7773">
        <v>770</v>
      </c>
      <c r="H7773" s="3">
        <f>_xlfn.XLOOKUP(sales[[#This Row],[Product]],products[Product],products[Cost per box])*sales[[#This Row],[Boxes]]</f>
        <v>4951.0999999999995</v>
      </c>
      <c r="I7773" s="4">
        <f>sales[[#This Row],[Revenue]]-sales[[#This Row],[Cost]]</f>
        <v>3322.9000000000005</v>
      </c>
    </row>
    <row r="7774" spans="2:9" x14ac:dyDescent="0.25">
      <c r="B7774" t="s">
        <v>46</v>
      </c>
      <c r="C7774" t="s">
        <v>9</v>
      </c>
      <c r="D7774" t="s">
        <v>28</v>
      </c>
      <c r="E7774" s="1">
        <v>44572</v>
      </c>
      <c r="F7774" s="4">
        <v>6321</v>
      </c>
      <c r="G7774">
        <v>1050</v>
      </c>
      <c r="H7774" s="3">
        <f>_xlfn.XLOOKUP(sales[[#This Row],[Product]],products[Product],products[Cost per box])*sales[[#This Row],[Boxes]]</f>
        <v>2898</v>
      </c>
      <c r="I7774" s="4">
        <f>sales[[#This Row],[Revenue]]-sales[[#This Row],[Cost]]</f>
        <v>3423</v>
      </c>
    </row>
    <row r="7775" spans="2:9" x14ac:dyDescent="0.25">
      <c r="B7775" t="s">
        <v>18</v>
      </c>
      <c r="C7775" t="s">
        <v>27</v>
      </c>
      <c r="D7775" t="s">
        <v>17</v>
      </c>
      <c r="E7775" s="1">
        <v>44572</v>
      </c>
      <c r="F7775" s="4">
        <v>8883</v>
      </c>
      <c r="G7775">
        <v>423</v>
      </c>
      <c r="H7775" s="3">
        <f>_xlfn.XLOOKUP(sales[[#This Row],[Product]],products[Product],products[Cost per box])*sales[[#This Row],[Boxes]]</f>
        <v>2876.4</v>
      </c>
      <c r="I7775" s="4">
        <f>sales[[#This Row],[Revenue]]-sales[[#This Row],[Cost]]</f>
        <v>6006.6</v>
      </c>
    </row>
    <row r="7776" spans="2:9" x14ac:dyDescent="0.25">
      <c r="B7776" t="s">
        <v>40</v>
      </c>
      <c r="C7776" t="s">
        <v>27</v>
      </c>
      <c r="D7776" t="s">
        <v>35</v>
      </c>
      <c r="E7776" s="1">
        <v>44572</v>
      </c>
      <c r="F7776" s="4">
        <v>6069</v>
      </c>
      <c r="G7776">
        <v>357</v>
      </c>
      <c r="H7776" s="3">
        <f>_xlfn.XLOOKUP(sales[[#This Row],[Product]],products[Product],products[Cost per box])*sales[[#This Row],[Boxes]]</f>
        <v>946.05</v>
      </c>
      <c r="I7776" s="4">
        <f>sales[[#This Row],[Revenue]]-sales[[#This Row],[Cost]]</f>
        <v>5122.95</v>
      </c>
    </row>
    <row r="7777" spans="2:9" x14ac:dyDescent="0.25">
      <c r="B7777" t="s">
        <v>33</v>
      </c>
      <c r="C7777" t="s">
        <v>21</v>
      </c>
      <c r="D7777" t="s">
        <v>36</v>
      </c>
      <c r="E7777" s="1">
        <v>44572</v>
      </c>
      <c r="F7777" s="4">
        <v>4522</v>
      </c>
      <c r="G7777">
        <v>646</v>
      </c>
      <c r="H7777" s="3">
        <f>_xlfn.XLOOKUP(sales[[#This Row],[Product]],products[Product],products[Cost per box])*sales[[#This Row],[Boxes]]</f>
        <v>3255.84</v>
      </c>
      <c r="I7777" s="4">
        <f>sales[[#This Row],[Revenue]]-sales[[#This Row],[Cost]]</f>
        <v>1266.1599999999999</v>
      </c>
    </row>
    <row r="7778" spans="2:9" x14ac:dyDescent="0.25">
      <c r="B7778" t="s">
        <v>53</v>
      </c>
      <c r="C7778" t="s">
        <v>21</v>
      </c>
      <c r="D7778" t="s">
        <v>26</v>
      </c>
      <c r="E7778" s="1">
        <v>44572</v>
      </c>
      <c r="F7778" s="4">
        <v>1890</v>
      </c>
      <c r="G7778">
        <v>172</v>
      </c>
      <c r="H7778" s="3">
        <f>_xlfn.XLOOKUP(sales[[#This Row],[Product]],products[Product],products[Cost per box])*sales[[#This Row],[Boxes]]</f>
        <v>1105.96</v>
      </c>
      <c r="I7778" s="4">
        <f>sales[[#This Row],[Revenue]]-sales[[#This Row],[Cost]]</f>
        <v>784.04</v>
      </c>
    </row>
    <row r="7779" spans="2:9" x14ac:dyDescent="0.25">
      <c r="B7779" t="s">
        <v>37</v>
      </c>
      <c r="C7779" t="s">
        <v>11</v>
      </c>
      <c r="D7779" t="s">
        <v>17</v>
      </c>
      <c r="E7779" s="1">
        <v>44572</v>
      </c>
      <c r="F7779" s="4">
        <v>2086</v>
      </c>
      <c r="G7779">
        <v>95</v>
      </c>
      <c r="H7779" s="3">
        <f>_xlfn.XLOOKUP(sales[[#This Row],[Product]],products[Product],products[Cost per box])*sales[[#This Row],[Boxes]]</f>
        <v>646</v>
      </c>
      <c r="I7779" s="4">
        <f>sales[[#This Row],[Revenue]]-sales[[#This Row],[Cost]]</f>
        <v>1440</v>
      </c>
    </row>
    <row r="7780" spans="2:9" x14ac:dyDescent="0.25">
      <c r="B7780" t="s">
        <v>37</v>
      </c>
      <c r="C7780" t="s">
        <v>9</v>
      </c>
      <c r="D7780" t="s">
        <v>26</v>
      </c>
      <c r="E7780" s="1">
        <v>44572</v>
      </c>
      <c r="F7780" s="4">
        <v>12530</v>
      </c>
      <c r="G7780">
        <v>1120</v>
      </c>
      <c r="H7780" s="3">
        <f>_xlfn.XLOOKUP(sales[[#This Row],[Product]],products[Product],products[Cost per box])*sales[[#This Row],[Boxes]]</f>
        <v>7201.5999999999995</v>
      </c>
      <c r="I7780" s="4">
        <f>sales[[#This Row],[Revenue]]-sales[[#This Row],[Cost]]</f>
        <v>5328.4000000000005</v>
      </c>
    </row>
    <row r="7781" spans="2:9" x14ac:dyDescent="0.25">
      <c r="B7781" t="s">
        <v>40</v>
      </c>
      <c r="C7781" t="s">
        <v>9</v>
      </c>
      <c r="D7781" t="s">
        <v>38</v>
      </c>
      <c r="E7781" s="1">
        <v>44572</v>
      </c>
      <c r="F7781" s="4">
        <v>6237</v>
      </c>
      <c r="G7781">
        <v>240</v>
      </c>
      <c r="H7781" s="3">
        <f>_xlfn.XLOOKUP(sales[[#This Row],[Product]],products[Product],products[Cost per box])*sales[[#This Row],[Boxes]]</f>
        <v>2385.6</v>
      </c>
      <c r="I7781" s="4">
        <f>sales[[#This Row],[Revenue]]-sales[[#This Row],[Cost]]</f>
        <v>3851.4</v>
      </c>
    </row>
    <row r="7782" spans="2:9" x14ac:dyDescent="0.25">
      <c r="B7782" t="s">
        <v>18</v>
      </c>
      <c r="C7782" t="s">
        <v>6</v>
      </c>
      <c r="D7782" t="s">
        <v>43</v>
      </c>
      <c r="E7782" s="1">
        <v>44572</v>
      </c>
      <c r="F7782" s="4">
        <v>1701</v>
      </c>
      <c r="G7782">
        <v>81</v>
      </c>
      <c r="H7782" s="3">
        <f>_xlfn.XLOOKUP(sales[[#This Row],[Product]],products[Product],products[Cost per box])*sales[[#This Row],[Boxes]]</f>
        <v>311.85000000000002</v>
      </c>
      <c r="I7782" s="4">
        <f>sales[[#This Row],[Revenue]]-sales[[#This Row],[Cost]]</f>
        <v>1389.15</v>
      </c>
    </row>
    <row r="7783" spans="2:9" x14ac:dyDescent="0.25">
      <c r="B7783" t="s">
        <v>54</v>
      </c>
      <c r="C7783" t="s">
        <v>27</v>
      </c>
      <c r="D7783" t="s">
        <v>28</v>
      </c>
      <c r="E7783" s="1">
        <v>44572</v>
      </c>
      <c r="F7783" s="4">
        <v>476</v>
      </c>
      <c r="G7783">
        <v>68</v>
      </c>
      <c r="H7783" s="3">
        <f>_xlfn.XLOOKUP(sales[[#This Row],[Product]],products[Product],products[Cost per box])*sales[[#This Row],[Boxes]]</f>
        <v>187.67999999999998</v>
      </c>
      <c r="I7783" s="4">
        <f>sales[[#This Row],[Revenue]]-sales[[#This Row],[Cost]]</f>
        <v>288.32000000000005</v>
      </c>
    </row>
    <row r="7784" spans="2:9" x14ac:dyDescent="0.25">
      <c r="B7784" t="s">
        <v>39</v>
      </c>
      <c r="C7784" t="s">
        <v>16</v>
      </c>
      <c r="D7784" t="s">
        <v>31</v>
      </c>
      <c r="E7784" s="1">
        <v>44572</v>
      </c>
      <c r="F7784" s="4">
        <v>11305</v>
      </c>
      <c r="G7784">
        <v>910</v>
      </c>
      <c r="H7784" s="3">
        <f>_xlfn.XLOOKUP(sales[[#This Row],[Product]],products[Product],products[Cost per box])*sales[[#This Row],[Boxes]]</f>
        <v>5205.2</v>
      </c>
      <c r="I7784" s="4">
        <f>sales[[#This Row],[Revenue]]-sales[[#This Row],[Cost]]</f>
        <v>6099.8</v>
      </c>
    </row>
    <row r="7785" spans="2:9" x14ac:dyDescent="0.25">
      <c r="B7785" t="s">
        <v>40</v>
      </c>
      <c r="C7785" t="s">
        <v>16</v>
      </c>
      <c r="D7785" t="s">
        <v>35</v>
      </c>
      <c r="E7785" s="1">
        <v>44572</v>
      </c>
      <c r="F7785" s="4">
        <v>8666</v>
      </c>
      <c r="G7785">
        <v>482</v>
      </c>
      <c r="H7785" s="3">
        <f>_xlfn.XLOOKUP(sales[[#This Row],[Product]],products[Product],products[Cost per box])*sales[[#This Row],[Boxes]]</f>
        <v>1277.3</v>
      </c>
      <c r="I7785" s="4">
        <f>sales[[#This Row],[Revenue]]-sales[[#This Row],[Cost]]</f>
        <v>7388.7</v>
      </c>
    </row>
    <row r="7786" spans="2:9" x14ac:dyDescent="0.25">
      <c r="B7786" t="s">
        <v>53</v>
      </c>
      <c r="C7786" t="s">
        <v>6</v>
      </c>
      <c r="D7786" t="s">
        <v>38</v>
      </c>
      <c r="E7786" s="1">
        <v>44572</v>
      </c>
      <c r="F7786" s="4">
        <v>1015</v>
      </c>
      <c r="G7786">
        <v>41</v>
      </c>
      <c r="H7786" s="3">
        <f>_xlfn.XLOOKUP(sales[[#This Row],[Product]],products[Product],products[Cost per box])*sales[[#This Row],[Boxes]]</f>
        <v>407.53999999999996</v>
      </c>
      <c r="I7786" s="4">
        <f>sales[[#This Row],[Revenue]]-sales[[#This Row],[Cost]]</f>
        <v>607.46</v>
      </c>
    </row>
    <row r="7787" spans="2:9" x14ac:dyDescent="0.25">
      <c r="B7787" t="s">
        <v>51</v>
      </c>
      <c r="C7787" t="s">
        <v>21</v>
      </c>
      <c r="D7787" t="s">
        <v>38</v>
      </c>
      <c r="E7787" s="1">
        <v>44572</v>
      </c>
      <c r="F7787" s="4">
        <v>11991</v>
      </c>
      <c r="G7787">
        <v>445</v>
      </c>
      <c r="H7787" s="3">
        <f>_xlfn.XLOOKUP(sales[[#This Row],[Product]],products[Product],products[Cost per box])*sales[[#This Row],[Boxes]]</f>
        <v>4423.3</v>
      </c>
      <c r="I7787" s="4">
        <f>sales[[#This Row],[Revenue]]-sales[[#This Row],[Cost]]</f>
        <v>7567.7</v>
      </c>
    </row>
    <row r="7788" spans="2:9" x14ac:dyDescent="0.25">
      <c r="B7788" t="s">
        <v>57</v>
      </c>
      <c r="C7788" t="s">
        <v>6</v>
      </c>
      <c r="D7788" t="s">
        <v>22</v>
      </c>
      <c r="E7788" s="1">
        <v>44572</v>
      </c>
      <c r="F7788" s="4">
        <v>3479</v>
      </c>
      <c r="G7788">
        <v>435</v>
      </c>
      <c r="H7788" s="3">
        <f>_xlfn.XLOOKUP(sales[[#This Row],[Product]],products[Product],products[Cost per box])*sales[[#This Row],[Boxes]]</f>
        <v>3575.7000000000003</v>
      </c>
      <c r="I7788" s="4">
        <f>sales[[#This Row],[Revenue]]-sales[[#This Row],[Cost]]</f>
        <v>-96.700000000000273</v>
      </c>
    </row>
    <row r="7789" spans="2:9" x14ac:dyDescent="0.25">
      <c r="B7789" t="s">
        <v>49</v>
      </c>
      <c r="C7789" t="s">
        <v>9</v>
      </c>
      <c r="D7789" t="s">
        <v>7</v>
      </c>
      <c r="E7789" s="1">
        <v>44573</v>
      </c>
      <c r="F7789" s="4">
        <v>6909</v>
      </c>
      <c r="G7789">
        <v>432</v>
      </c>
      <c r="H7789" s="3">
        <f>_xlfn.XLOOKUP(sales[[#This Row],[Product]],products[Product],products[Cost per box])*sales[[#This Row],[Boxes]]</f>
        <v>2224.8000000000002</v>
      </c>
      <c r="I7789" s="4">
        <f>sales[[#This Row],[Revenue]]-sales[[#This Row],[Cost]]</f>
        <v>4684.2</v>
      </c>
    </row>
    <row r="7790" spans="2:9" x14ac:dyDescent="0.25">
      <c r="B7790" t="s">
        <v>40</v>
      </c>
      <c r="C7790" t="s">
        <v>9</v>
      </c>
      <c r="D7790" t="s">
        <v>14</v>
      </c>
      <c r="E7790" s="1">
        <v>44573</v>
      </c>
      <c r="F7790" s="4">
        <v>3087</v>
      </c>
      <c r="G7790">
        <v>441</v>
      </c>
      <c r="H7790" s="3">
        <f>_xlfn.XLOOKUP(sales[[#This Row],[Product]],products[Product],products[Cost per box])*sales[[#This Row],[Boxes]]</f>
        <v>2782.71</v>
      </c>
      <c r="I7790" s="4">
        <f>sales[[#This Row],[Revenue]]-sales[[#This Row],[Cost]]</f>
        <v>304.28999999999996</v>
      </c>
    </row>
    <row r="7791" spans="2:9" x14ac:dyDescent="0.25">
      <c r="B7791" t="s">
        <v>33</v>
      </c>
      <c r="C7791" t="s">
        <v>21</v>
      </c>
      <c r="D7791" t="s">
        <v>7</v>
      </c>
      <c r="E7791" s="1">
        <v>44573</v>
      </c>
      <c r="F7791" s="4">
        <v>2618</v>
      </c>
      <c r="G7791">
        <v>175</v>
      </c>
      <c r="H7791" s="3">
        <f>_xlfn.XLOOKUP(sales[[#This Row],[Product]],products[Product],products[Cost per box])*sales[[#This Row],[Boxes]]</f>
        <v>901.25000000000011</v>
      </c>
      <c r="I7791" s="4">
        <f>sales[[#This Row],[Revenue]]-sales[[#This Row],[Cost]]</f>
        <v>1716.75</v>
      </c>
    </row>
    <row r="7792" spans="2:9" x14ac:dyDescent="0.25">
      <c r="B7792" t="s">
        <v>56</v>
      </c>
      <c r="C7792" t="s">
        <v>11</v>
      </c>
      <c r="D7792" t="s">
        <v>35</v>
      </c>
      <c r="E7792" s="1">
        <v>44573</v>
      </c>
      <c r="F7792" s="4">
        <v>6125</v>
      </c>
      <c r="G7792">
        <v>341</v>
      </c>
      <c r="H7792" s="3">
        <f>_xlfn.XLOOKUP(sales[[#This Row],[Product]],products[Product],products[Cost per box])*sales[[#This Row],[Boxes]]</f>
        <v>903.65</v>
      </c>
      <c r="I7792" s="4">
        <f>sales[[#This Row],[Revenue]]-sales[[#This Row],[Cost]]</f>
        <v>5221.3500000000004</v>
      </c>
    </row>
    <row r="7793" spans="2:9" x14ac:dyDescent="0.25">
      <c r="B7793" t="s">
        <v>54</v>
      </c>
      <c r="C7793" t="s">
        <v>21</v>
      </c>
      <c r="D7793" t="s">
        <v>38</v>
      </c>
      <c r="E7793" s="1">
        <v>44573</v>
      </c>
      <c r="F7793" s="4">
        <v>13797</v>
      </c>
      <c r="G7793">
        <v>552</v>
      </c>
      <c r="H7793" s="3">
        <f>_xlfn.XLOOKUP(sales[[#This Row],[Product]],products[Product],products[Cost per box])*sales[[#This Row],[Boxes]]</f>
        <v>5486.88</v>
      </c>
      <c r="I7793" s="4">
        <f>sales[[#This Row],[Revenue]]-sales[[#This Row],[Cost]]</f>
        <v>8310.119999999999</v>
      </c>
    </row>
    <row r="7794" spans="2:9" x14ac:dyDescent="0.25">
      <c r="B7794" t="s">
        <v>49</v>
      </c>
      <c r="C7794" t="s">
        <v>11</v>
      </c>
      <c r="D7794" t="s">
        <v>19</v>
      </c>
      <c r="E7794" s="1">
        <v>44573</v>
      </c>
      <c r="F7794" s="4">
        <v>10003</v>
      </c>
      <c r="G7794">
        <v>626</v>
      </c>
      <c r="H7794" s="3">
        <f>_xlfn.XLOOKUP(sales[[#This Row],[Product]],products[Product],products[Cost per box])*sales[[#This Row],[Boxes]]</f>
        <v>6403.9800000000005</v>
      </c>
      <c r="I7794" s="4">
        <f>sales[[#This Row],[Revenue]]-sales[[#This Row],[Cost]]</f>
        <v>3599.0199999999995</v>
      </c>
    </row>
    <row r="7795" spans="2:9" x14ac:dyDescent="0.25">
      <c r="B7795" t="s">
        <v>23</v>
      </c>
      <c r="C7795" t="s">
        <v>11</v>
      </c>
      <c r="D7795" t="s">
        <v>30</v>
      </c>
      <c r="E7795" s="1">
        <v>44573</v>
      </c>
      <c r="F7795" s="4">
        <v>9471</v>
      </c>
      <c r="G7795">
        <v>499</v>
      </c>
      <c r="H7795" s="3">
        <f>_xlfn.XLOOKUP(sales[[#This Row],[Product]],products[Product],products[Cost per box])*sales[[#This Row],[Boxes]]</f>
        <v>1836.3200000000002</v>
      </c>
      <c r="I7795" s="4">
        <f>sales[[#This Row],[Revenue]]-sales[[#This Row],[Cost]]</f>
        <v>7634.68</v>
      </c>
    </row>
    <row r="7796" spans="2:9" x14ac:dyDescent="0.25">
      <c r="B7796" t="s">
        <v>33</v>
      </c>
      <c r="C7796" t="s">
        <v>27</v>
      </c>
      <c r="D7796" t="s">
        <v>24</v>
      </c>
      <c r="E7796" s="1">
        <v>44573</v>
      </c>
      <c r="F7796" s="4">
        <v>2170</v>
      </c>
      <c r="G7796">
        <v>115</v>
      </c>
      <c r="H7796" s="3">
        <f>_xlfn.XLOOKUP(sales[[#This Row],[Product]],products[Product],products[Cost per box])*sales[[#This Row],[Boxes]]</f>
        <v>1208.6499999999999</v>
      </c>
      <c r="I7796" s="4">
        <f>sales[[#This Row],[Revenue]]-sales[[#This Row],[Cost]]</f>
        <v>961.35000000000014</v>
      </c>
    </row>
    <row r="7797" spans="2:9" x14ac:dyDescent="0.25">
      <c r="B7797" t="s">
        <v>39</v>
      </c>
      <c r="C7797" t="s">
        <v>6</v>
      </c>
      <c r="D7797" t="s">
        <v>48</v>
      </c>
      <c r="E7797" s="1">
        <v>44573</v>
      </c>
      <c r="F7797" s="4">
        <v>6202</v>
      </c>
      <c r="G7797">
        <v>239</v>
      </c>
      <c r="H7797" s="3">
        <f>_xlfn.XLOOKUP(sales[[#This Row],[Product]],products[Product],products[Cost per box])*sales[[#This Row],[Boxes]]</f>
        <v>1787.72</v>
      </c>
      <c r="I7797" s="4">
        <f>sales[[#This Row],[Revenue]]-sales[[#This Row],[Cost]]</f>
        <v>4414.28</v>
      </c>
    </row>
    <row r="7798" spans="2:9" x14ac:dyDescent="0.25">
      <c r="B7798" t="s">
        <v>8</v>
      </c>
      <c r="C7798" t="s">
        <v>27</v>
      </c>
      <c r="D7798" t="s">
        <v>31</v>
      </c>
      <c r="E7798" s="1">
        <v>44573</v>
      </c>
      <c r="F7798" s="4">
        <v>10031</v>
      </c>
      <c r="G7798">
        <v>770</v>
      </c>
      <c r="H7798" s="3">
        <f>_xlfn.XLOOKUP(sales[[#This Row],[Product]],products[Product],products[Cost per box])*sales[[#This Row],[Boxes]]</f>
        <v>4404.3999999999996</v>
      </c>
      <c r="I7798" s="4">
        <f>sales[[#This Row],[Revenue]]-sales[[#This Row],[Cost]]</f>
        <v>5626.6</v>
      </c>
    </row>
    <row r="7799" spans="2:9" x14ac:dyDescent="0.25">
      <c r="B7799" t="s">
        <v>39</v>
      </c>
      <c r="C7799" t="s">
        <v>6</v>
      </c>
      <c r="D7799" t="s">
        <v>47</v>
      </c>
      <c r="E7799" s="1">
        <v>44573</v>
      </c>
      <c r="F7799" s="4">
        <v>3766</v>
      </c>
      <c r="G7799">
        <v>252</v>
      </c>
      <c r="H7799" s="3">
        <f>_xlfn.XLOOKUP(sales[[#This Row],[Product]],products[Product],products[Cost per box])*sales[[#This Row],[Boxes]]</f>
        <v>1325.52</v>
      </c>
      <c r="I7799" s="4">
        <f>sales[[#This Row],[Revenue]]-sales[[#This Row],[Cost]]</f>
        <v>2440.48</v>
      </c>
    </row>
    <row r="7800" spans="2:9" x14ac:dyDescent="0.25">
      <c r="B7800" t="s">
        <v>57</v>
      </c>
      <c r="C7800" t="s">
        <v>27</v>
      </c>
      <c r="D7800" t="s">
        <v>31</v>
      </c>
      <c r="E7800" s="1">
        <v>44573</v>
      </c>
      <c r="F7800" s="4">
        <v>105</v>
      </c>
      <c r="G7800">
        <v>8</v>
      </c>
      <c r="H7800" s="3">
        <f>_xlfn.XLOOKUP(sales[[#This Row],[Product]],products[Product],products[Cost per box])*sales[[#This Row],[Boxes]]</f>
        <v>45.76</v>
      </c>
      <c r="I7800" s="4">
        <f>sales[[#This Row],[Revenue]]-sales[[#This Row],[Cost]]</f>
        <v>59.24</v>
      </c>
    </row>
    <row r="7801" spans="2:9" x14ac:dyDescent="0.25">
      <c r="B7801" t="s">
        <v>13</v>
      </c>
      <c r="C7801" t="s">
        <v>21</v>
      </c>
      <c r="D7801" t="s">
        <v>52</v>
      </c>
      <c r="E7801" s="1">
        <v>44573</v>
      </c>
      <c r="F7801" s="4">
        <v>2695</v>
      </c>
      <c r="G7801">
        <v>225</v>
      </c>
      <c r="H7801" s="3">
        <f>_xlfn.XLOOKUP(sales[[#This Row],[Product]],products[Product],products[Cost per box])*sales[[#This Row],[Boxes]]</f>
        <v>747</v>
      </c>
      <c r="I7801" s="4">
        <f>sales[[#This Row],[Revenue]]-sales[[#This Row],[Cost]]</f>
        <v>1948</v>
      </c>
    </row>
    <row r="7802" spans="2:9" x14ac:dyDescent="0.25">
      <c r="B7802" t="s">
        <v>29</v>
      </c>
      <c r="C7802" t="s">
        <v>21</v>
      </c>
      <c r="D7802" t="s">
        <v>17</v>
      </c>
      <c r="E7802" s="1">
        <v>44573</v>
      </c>
      <c r="F7802" s="4">
        <v>196</v>
      </c>
      <c r="G7802">
        <v>9</v>
      </c>
      <c r="H7802" s="3">
        <f>_xlfn.XLOOKUP(sales[[#This Row],[Product]],products[Product],products[Cost per box])*sales[[#This Row],[Boxes]]</f>
        <v>61.199999999999996</v>
      </c>
      <c r="I7802" s="4">
        <f>sales[[#This Row],[Revenue]]-sales[[#This Row],[Cost]]</f>
        <v>134.80000000000001</v>
      </c>
    </row>
    <row r="7803" spans="2:9" x14ac:dyDescent="0.25">
      <c r="B7803" t="s">
        <v>10</v>
      </c>
      <c r="C7803" t="s">
        <v>21</v>
      </c>
      <c r="D7803" t="s">
        <v>30</v>
      </c>
      <c r="E7803" s="1">
        <v>44573</v>
      </c>
      <c r="F7803" s="4">
        <v>7287</v>
      </c>
      <c r="G7803">
        <v>365</v>
      </c>
      <c r="H7803" s="3">
        <f>_xlfn.XLOOKUP(sales[[#This Row],[Product]],products[Product],products[Cost per box])*sales[[#This Row],[Boxes]]</f>
        <v>1343.2</v>
      </c>
      <c r="I7803" s="4">
        <f>sales[[#This Row],[Revenue]]-sales[[#This Row],[Cost]]</f>
        <v>5943.8</v>
      </c>
    </row>
    <row r="7804" spans="2:9" x14ac:dyDescent="0.25">
      <c r="B7804" t="s">
        <v>57</v>
      </c>
      <c r="C7804" t="s">
        <v>9</v>
      </c>
      <c r="D7804" t="s">
        <v>48</v>
      </c>
      <c r="E7804" s="1">
        <v>44573</v>
      </c>
      <c r="F7804" s="4">
        <v>15610</v>
      </c>
      <c r="G7804">
        <v>625</v>
      </c>
      <c r="H7804" s="3">
        <f>_xlfn.XLOOKUP(sales[[#This Row],[Product]],products[Product],products[Cost per box])*sales[[#This Row],[Boxes]]</f>
        <v>4675</v>
      </c>
      <c r="I7804" s="4">
        <f>sales[[#This Row],[Revenue]]-sales[[#This Row],[Cost]]</f>
        <v>10935</v>
      </c>
    </row>
    <row r="7805" spans="2:9" x14ac:dyDescent="0.25">
      <c r="B7805" t="s">
        <v>57</v>
      </c>
      <c r="C7805" t="s">
        <v>21</v>
      </c>
      <c r="D7805" t="s">
        <v>7</v>
      </c>
      <c r="E7805" s="1">
        <v>44573</v>
      </c>
      <c r="F7805" s="4">
        <v>3192</v>
      </c>
      <c r="G7805">
        <v>228</v>
      </c>
      <c r="H7805" s="3">
        <f>_xlfn.XLOOKUP(sales[[#This Row],[Product]],products[Product],products[Cost per box])*sales[[#This Row],[Boxes]]</f>
        <v>1174.2</v>
      </c>
      <c r="I7805" s="4">
        <f>sales[[#This Row],[Revenue]]-sales[[#This Row],[Cost]]</f>
        <v>2017.8</v>
      </c>
    </row>
    <row r="7806" spans="2:9" x14ac:dyDescent="0.25">
      <c r="B7806" t="s">
        <v>32</v>
      </c>
      <c r="C7806" t="s">
        <v>9</v>
      </c>
      <c r="D7806" t="s">
        <v>36</v>
      </c>
      <c r="E7806" s="1">
        <v>44573</v>
      </c>
      <c r="F7806" s="4">
        <v>9107</v>
      </c>
      <c r="G7806">
        <v>1120</v>
      </c>
      <c r="H7806" s="3">
        <f>_xlfn.XLOOKUP(sales[[#This Row],[Product]],products[Product],products[Cost per box])*sales[[#This Row],[Boxes]]</f>
        <v>5644.8</v>
      </c>
      <c r="I7806" s="4">
        <f>sales[[#This Row],[Revenue]]-sales[[#This Row],[Cost]]</f>
        <v>3462.2</v>
      </c>
    </row>
    <row r="7807" spans="2:9" x14ac:dyDescent="0.25">
      <c r="B7807" t="s">
        <v>32</v>
      </c>
      <c r="C7807" t="s">
        <v>11</v>
      </c>
      <c r="D7807" t="s">
        <v>12</v>
      </c>
      <c r="E7807" s="1">
        <v>44573</v>
      </c>
      <c r="F7807" s="4">
        <v>9387</v>
      </c>
      <c r="G7807">
        <v>587</v>
      </c>
      <c r="H7807" s="3">
        <f>_xlfn.XLOOKUP(sales[[#This Row],[Product]],products[Product],products[Cost per box])*sales[[#This Row],[Boxes]]</f>
        <v>4948.41</v>
      </c>
      <c r="I7807" s="4">
        <f>sales[[#This Row],[Revenue]]-sales[[#This Row],[Cost]]</f>
        <v>4438.59</v>
      </c>
    </row>
    <row r="7808" spans="2:9" x14ac:dyDescent="0.25">
      <c r="B7808" t="s">
        <v>29</v>
      </c>
      <c r="C7808" t="s">
        <v>16</v>
      </c>
      <c r="D7808" t="s">
        <v>26</v>
      </c>
      <c r="E7808" s="1">
        <v>44573</v>
      </c>
      <c r="F7808" s="4">
        <v>2261</v>
      </c>
      <c r="G7808">
        <v>174</v>
      </c>
      <c r="H7808" s="3">
        <f>_xlfn.XLOOKUP(sales[[#This Row],[Product]],products[Product],products[Cost per box])*sales[[#This Row],[Boxes]]</f>
        <v>1118.82</v>
      </c>
      <c r="I7808" s="4">
        <f>sales[[#This Row],[Revenue]]-sales[[#This Row],[Cost]]</f>
        <v>1142.18</v>
      </c>
    </row>
    <row r="7809" spans="2:9" x14ac:dyDescent="0.25">
      <c r="B7809" t="s">
        <v>29</v>
      </c>
      <c r="C7809" t="s">
        <v>27</v>
      </c>
      <c r="D7809" t="s">
        <v>14</v>
      </c>
      <c r="E7809" s="1">
        <v>44573</v>
      </c>
      <c r="F7809" s="4">
        <v>7434</v>
      </c>
      <c r="G7809">
        <v>910</v>
      </c>
      <c r="H7809" s="3">
        <f>_xlfn.XLOOKUP(sales[[#This Row],[Product]],products[Product],products[Cost per box])*sales[[#This Row],[Boxes]]</f>
        <v>5742.0999999999995</v>
      </c>
      <c r="I7809" s="4">
        <f>sales[[#This Row],[Revenue]]-sales[[#This Row],[Cost]]</f>
        <v>1691.9000000000005</v>
      </c>
    </row>
    <row r="7810" spans="2:9" x14ac:dyDescent="0.25">
      <c r="B7810" t="s">
        <v>56</v>
      </c>
      <c r="C7810" t="s">
        <v>11</v>
      </c>
      <c r="D7810" t="s">
        <v>42</v>
      </c>
      <c r="E7810" s="1">
        <v>44573</v>
      </c>
      <c r="F7810" s="4">
        <v>868</v>
      </c>
      <c r="G7810">
        <v>62</v>
      </c>
      <c r="H7810" s="3">
        <f>_xlfn.XLOOKUP(sales[[#This Row],[Product]],products[Product],products[Cost per box])*sales[[#This Row],[Boxes]]</f>
        <v>293.88</v>
      </c>
      <c r="I7810" s="4">
        <f>sales[[#This Row],[Revenue]]-sales[[#This Row],[Cost]]</f>
        <v>574.12</v>
      </c>
    </row>
    <row r="7811" spans="2:9" x14ac:dyDescent="0.25">
      <c r="B7811" t="s">
        <v>33</v>
      </c>
      <c r="C7811" t="s">
        <v>27</v>
      </c>
      <c r="D7811" t="s">
        <v>19</v>
      </c>
      <c r="E7811" s="1">
        <v>44573</v>
      </c>
      <c r="F7811" s="4">
        <v>5824</v>
      </c>
      <c r="G7811">
        <v>364</v>
      </c>
      <c r="H7811" s="3">
        <f>_xlfn.XLOOKUP(sales[[#This Row],[Product]],products[Product],products[Cost per box])*sales[[#This Row],[Boxes]]</f>
        <v>3723.7200000000003</v>
      </c>
      <c r="I7811" s="4">
        <f>sales[[#This Row],[Revenue]]-sales[[#This Row],[Cost]]</f>
        <v>2100.2799999999997</v>
      </c>
    </row>
    <row r="7812" spans="2:9" x14ac:dyDescent="0.25">
      <c r="B7812" t="s">
        <v>8</v>
      </c>
      <c r="C7812" t="s">
        <v>27</v>
      </c>
      <c r="D7812" t="s">
        <v>48</v>
      </c>
      <c r="E7812" s="1">
        <v>44573</v>
      </c>
      <c r="F7812" s="4">
        <v>5803</v>
      </c>
      <c r="G7812">
        <v>233</v>
      </c>
      <c r="H7812" s="3">
        <f>_xlfn.XLOOKUP(sales[[#This Row],[Product]],products[Product],products[Cost per box])*sales[[#This Row],[Boxes]]</f>
        <v>1742.8400000000001</v>
      </c>
      <c r="I7812" s="4">
        <f>sales[[#This Row],[Revenue]]-sales[[#This Row],[Cost]]</f>
        <v>4060.16</v>
      </c>
    </row>
    <row r="7813" spans="2:9" x14ac:dyDescent="0.25">
      <c r="B7813" t="s">
        <v>32</v>
      </c>
      <c r="C7813" t="s">
        <v>11</v>
      </c>
      <c r="D7813" t="s">
        <v>48</v>
      </c>
      <c r="E7813" s="1">
        <v>44573</v>
      </c>
      <c r="F7813" s="4">
        <v>3059</v>
      </c>
      <c r="G7813">
        <v>114</v>
      </c>
      <c r="H7813" s="3">
        <f>_xlfn.XLOOKUP(sales[[#This Row],[Product]],products[Product],products[Cost per box])*sales[[#This Row],[Boxes]]</f>
        <v>852.72</v>
      </c>
      <c r="I7813" s="4">
        <f>sales[[#This Row],[Revenue]]-sales[[#This Row],[Cost]]</f>
        <v>2206.2799999999997</v>
      </c>
    </row>
    <row r="7814" spans="2:9" x14ac:dyDescent="0.25">
      <c r="B7814" t="s">
        <v>54</v>
      </c>
      <c r="C7814" t="s">
        <v>6</v>
      </c>
      <c r="D7814" t="s">
        <v>52</v>
      </c>
      <c r="E7814" s="1">
        <v>44573</v>
      </c>
      <c r="F7814" s="4">
        <v>2548</v>
      </c>
      <c r="G7814">
        <v>213</v>
      </c>
      <c r="H7814" s="3">
        <f>_xlfn.XLOOKUP(sales[[#This Row],[Product]],products[Product],products[Cost per box])*sales[[#This Row],[Boxes]]</f>
        <v>707.16</v>
      </c>
      <c r="I7814" s="4">
        <f>sales[[#This Row],[Revenue]]-sales[[#This Row],[Cost]]</f>
        <v>1840.8400000000001</v>
      </c>
    </row>
    <row r="7815" spans="2:9" x14ac:dyDescent="0.25">
      <c r="B7815" t="s">
        <v>39</v>
      </c>
      <c r="C7815" t="s">
        <v>6</v>
      </c>
      <c r="D7815" t="s">
        <v>38</v>
      </c>
      <c r="E7815" s="1">
        <v>44573</v>
      </c>
      <c r="F7815" s="4">
        <v>8295</v>
      </c>
      <c r="G7815">
        <v>308</v>
      </c>
      <c r="H7815" s="3">
        <f>_xlfn.XLOOKUP(sales[[#This Row],[Product]],products[Product],products[Cost per box])*sales[[#This Row],[Boxes]]</f>
        <v>3061.52</v>
      </c>
      <c r="I7815" s="4">
        <f>sales[[#This Row],[Revenue]]-sales[[#This Row],[Cost]]</f>
        <v>5233.4799999999996</v>
      </c>
    </row>
    <row r="7816" spans="2:9" x14ac:dyDescent="0.25">
      <c r="B7816" t="s">
        <v>49</v>
      </c>
      <c r="C7816" t="s">
        <v>9</v>
      </c>
      <c r="D7816" t="s">
        <v>28</v>
      </c>
      <c r="E7816" s="1">
        <v>44573</v>
      </c>
      <c r="F7816" s="4">
        <v>4494</v>
      </c>
      <c r="G7816">
        <v>770</v>
      </c>
      <c r="H7816" s="3">
        <f>_xlfn.XLOOKUP(sales[[#This Row],[Product]],products[Product],products[Cost per box])*sales[[#This Row],[Boxes]]</f>
        <v>2125.1999999999998</v>
      </c>
      <c r="I7816" s="4">
        <f>sales[[#This Row],[Revenue]]-sales[[#This Row],[Cost]]</f>
        <v>2368.8000000000002</v>
      </c>
    </row>
    <row r="7817" spans="2:9" x14ac:dyDescent="0.25">
      <c r="B7817" t="s">
        <v>10</v>
      </c>
      <c r="C7817" t="s">
        <v>6</v>
      </c>
      <c r="D7817" t="s">
        <v>22</v>
      </c>
      <c r="E7817" s="1">
        <v>44573</v>
      </c>
      <c r="F7817" s="4">
        <v>2051</v>
      </c>
      <c r="G7817">
        <v>228</v>
      </c>
      <c r="H7817" s="3">
        <f>_xlfn.XLOOKUP(sales[[#This Row],[Product]],products[Product],products[Cost per box])*sales[[#This Row],[Boxes]]</f>
        <v>1874.16</v>
      </c>
      <c r="I7817" s="4">
        <f>sales[[#This Row],[Revenue]]-sales[[#This Row],[Cost]]</f>
        <v>176.83999999999992</v>
      </c>
    </row>
    <row r="7818" spans="2:9" x14ac:dyDescent="0.25">
      <c r="B7818" t="s">
        <v>55</v>
      </c>
      <c r="C7818" t="s">
        <v>9</v>
      </c>
      <c r="D7818" t="s">
        <v>24</v>
      </c>
      <c r="E7818" s="1">
        <v>44573</v>
      </c>
      <c r="F7818" s="4">
        <v>16835</v>
      </c>
      <c r="G7818">
        <v>910</v>
      </c>
      <c r="H7818" s="3">
        <f>_xlfn.XLOOKUP(sales[[#This Row],[Product]],products[Product],products[Cost per box])*sales[[#This Row],[Boxes]]</f>
        <v>9564.1</v>
      </c>
      <c r="I7818" s="4">
        <f>sales[[#This Row],[Revenue]]-sales[[#This Row],[Cost]]</f>
        <v>7270.9</v>
      </c>
    </row>
    <row r="7819" spans="2:9" x14ac:dyDescent="0.25">
      <c r="B7819" t="s">
        <v>13</v>
      </c>
      <c r="C7819" t="s">
        <v>21</v>
      </c>
      <c r="D7819" t="s">
        <v>22</v>
      </c>
      <c r="E7819" s="1">
        <v>44573</v>
      </c>
      <c r="F7819" s="4">
        <v>8274</v>
      </c>
      <c r="G7819">
        <v>1050</v>
      </c>
      <c r="H7819" s="3">
        <f>_xlfn.XLOOKUP(sales[[#This Row],[Product]],products[Product],products[Cost per box])*sales[[#This Row],[Boxes]]</f>
        <v>8631</v>
      </c>
      <c r="I7819" s="4">
        <f>sales[[#This Row],[Revenue]]-sales[[#This Row],[Cost]]</f>
        <v>-357</v>
      </c>
    </row>
    <row r="7820" spans="2:9" x14ac:dyDescent="0.25">
      <c r="B7820" t="s">
        <v>49</v>
      </c>
      <c r="C7820" t="s">
        <v>27</v>
      </c>
      <c r="D7820" t="s">
        <v>36</v>
      </c>
      <c r="E7820" s="1">
        <v>44573</v>
      </c>
      <c r="F7820" s="4">
        <v>5103</v>
      </c>
      <c r="G7820">
        <v>700</v>
      </c>
      <c r="H7820" s="3">
        <f>_xlfn.XLOOKUP(sales[[#This Row],[Product]],products[Product],products[Cost per box])*sales[[#This Row],[Boxes]]</f>
        <v>3528</v>
      </c>
      <c r="I7820" s="4">
        <f>sales[[#This Row],[Revenue]]-sales[[#This Row],[Cost]]</f>
        <v>1575</v>
      </c>
    </row>
    <row r="7821" spans="2:9" x14ac:dyDescent="0.25">
      <c r="B7821" t="s">
        <v>15</v>
      </c>
      <c r="C7821" t="s">
        <v>6</v>
      </c>
      <c r="D7821" t="s">
        <v>43</v>
      </c>
      <c r="E7821" s="1">
        <v>44573</v>
      </c>
      <c r="F7821" s="4">
        <v>140</v>
      </c>
      <c r="G7821">
        <v>7</v>
      </c>
      <c r="H7821" s="3">
        <f>_xlfn.XLOOKUP(sales[[#This Row],[Product]],products[Product],products[Cost per box])*sales[[#This Row],[Boxes]]</f>
        <v>26.95</v>
      </c>
      <c r="I7821" s="4">
        <f>sales[[#This Row],[Revenue]]-sales[[#This Row],[Cost]]</f>
        <v>113.05</v>
      </c>
    </row>
    <row r="7822" spans="2:9" x14ac:dyDescent="0.25">
      <c r="B7822" t="s">
        <v>55</v>
      </c>
      <c r="C7822" t="s">
        <v>27</v>
      </c>
      <c r="D7822" t="s">
        <v>42</v>
      </c>
      <c r="E7822" s="1">
        <v>44573</v>
      </c>
      <c r="F7822" s="4">
        <v>238</v>
      </c>
      <c r="G7822">
        <v>16</v>
      </c>
      <c r="H7822" s="3">
        <f>_xlfn.XLOOKUP(sales[[#This Row],[Product]],products[Product],products[Cost per box])*sales[[#This Row],[Boxes]]</f>
        <v>75.84</v>
      </c>
      <c r="I7822" s="4">
        <f>sales[[#This Row],[Revenue]]-sales[[#This Row],[Cost]]</f>
        <v>162.16</v>
      </c>
    </row>
    <row r="7823" spans="2:9" x14ac:dyDescent="0.25">
      <c r="B7823" t="s">
        <v>40</v>
      </c>
      <c r="C7823" t="s">
        <v>16</v>
      </c>
      <c r="D7823" t="s">
        <v>52</v>
      </c>
      <c r="E7823" s="1">
        <v>44573</v>
      </c>
      <c r="F7823" s="4">
        <v>11844</v>
      </c>
      <c r="G7823">
        <v>980</v>
      </c>
      <c r="H7823" s="3">
        <f>_xlfn.XLOOKUP(sales[[#This Row],[Product]],products[Product],products[Cost per box])*sales[[#This Row],[Boxes]]</f>
        <v>3253.6</v>
      </c>
      <c r="I7823" s="4">
        <f>sales[[#This Row],[Revenue]]-sales[[#This Row],[Cost]]</f>
        <v>8590.4</v>
      </c>
    </row>
    <row r="7824" spans="2:9" x14ac:dyDescent="0.25">
      <c r="B7824" t="s">
        <v>5</v>
      </c>
      <c r="C7824" t="s">
        <v>11</v>
      </c>
      <c r="D7824" t="s">
        <v>52</v>
      </c>
      <c r="E7824" s="1">
        <v>44573</v>
      </c>
      <c r="F7824" s="4">
        <v>11648</v>
      </c>
      <c r="G7824">
        <v>1050</v>
      </c>
      <c r="H7824" s="3">
        <f>_xlfn.XLOOKUP(sales[[#This Row],[Product]],products[Product],products[Cost per box])*sales[[#This Row],[Boxes]]</f>
        <v>3486</v>
      </c>
      <c r="I7824" s="4">
        <f>sales[[#This Row],[Revenue]]-sales[[#This Row],[Cost]]</f>
        <v>8162</v>
      </c>
    </row>
    <row r="7825" spans="2:9" x14ac:dyDescent="0.25">
      <c r="B7825" t="s">
        <v>55</v>
      </c>
      <c r="C7825" t="s">
        <v>11</v>
      </c>
      <c r="D7825" t="s">
        <v>48</v>
      </c>
      <c r="E7825" s="1">
        <v>44573</v>
      </c>
      <c r="F7825" s="4">
        <v>10885</v>
      </c>
      <c r="G7825">
        <v>404</v>
      </c>
      <c r="H7825" s="3">
        <f>_xlfn.XLOOKUP(sales[[#This Row],[Product]],products[Product],products[Cost per box])*sales[[#This Row],[Boxes]]</f>
        <v>3021.92</v>
      </c>
      <c r="I7825" s="4">
        <f>sales[[#This Row],[Revenue]]-sales[[#This Row],[Cost]]</f>
        <v>7863.08</v>
      </c>
    </row>
    <row r="7826" spans="2:9" x14ac:dyDescent="0.25">
      <c r="B7826" t="s">
        <v>5</v>
      </c>
      <c r="C7826" t="s">
        <v>11</v>
      </c>
      <c r="D7826" t="s">
        <v>47</v>
      </c>
      <c r="E7826" s="1">
        <v>44573</v>
      </c>
      <c r="F7826" s="4">
        <v>6447</v>
      </c>
      <c r="G7826">
        <v>380</v>
      </c>
      <c r="H7826" s="3">
        <f>_xlfn.XLOOKUP(sales[[#This Row],[Product]],products[Product],products[Cost per box])*sales[[#This Row],[Boxes]]</f>
        <v>1998.8</v>
      </c>
      <c r="I7826" s="4">
        <f>sales[[#This Row],[Revenue]]-sales[[#This Row],[Cost]]</f>
        <v>4448.2</v>
      </c>
    </row>
    <row r="7827" spans="2:9" x14ac:dyDescent="0.25">
      <c r="B7827" t="s">
        <v>49</v>
      </c>
      <c r="C7827" t="s">
        <v>9</v>
      </c>
      <c r="D7827" t="s">
        <v>17</v>
      </c>
      <c r="E7827" s="1">
        <v>44573</v>
      </c>
      <c r="F7827" s="4">
        <v>3577</v>
      </c>
      <c r="G7827">
        <v>171</v>
      </c>
      <c r="H7827" s="3">
        <f>_xlfn.XLOOKUP(sales[[#This Row],[Product]],products[Product],products[Cost per box])*sales[[#This Row],[Boxes]]</f>
        <v>1162.8</v>
      </c>
      <c r="I7827" s="4">
        <f>sales[[#This Row],[Revenue]]-sales[[#This Row],[Cost]]</f>
        <v>2414.1999999999998</v>
      </c>
    </row>
    <row r="7828" spans="2:9" x14ac:dyDescent="0.25">
      <c r="B7828" t="s">
        <v>41</v>
      </c>
      <c r="C7828" t="s">
        <v>16</v>
      </c>
      <c r="D7828" t="s">
        <v>28</v>
      </c>
      <c r="E7828" s="1">
        <v>44573</v>
      </c>
      <c r="F7828" s="4">
        <v>1722</v>
      </c>
      <c r="G7828">
        <v>246</v>
      </c>
      <c r="H7828" s="3">
        <f>_xlfn.XLOOKUP(sales[[#This Row],[Product]],products[Product],products[Cost per box])*sales[[#This Row],[Boxes]]</f>
        <v>678.95999999999992</v>
      </c>
      <c r="I7828" s="4">
        <f>sales[[#This Row],[Revenue]]-sales[[#This Row],[Cost]]</f>
        <v>1043.04</v>
      </c>
    </row>
    <row r="7829" spans="2:9" x14ac:dyDescent="0.25">
      <c r="B7829" t="s">
        <v>10</v>
      </c>
      <c r="C7829" t="s">
        <v>16</v>
      </c>
      <c r="D7829" t="s">
        <v>19</v>
      </c>
      <c r="E7829" s="1">
        <v>44573</v>
      </c>
      <c r="F7829" s="4">
        <v>5376</v>
      </c>
      <c r="G7829">
        <v>299</v>
      </c>
      <c r="H7829" s="3">
        <f>_xlfn.XLOOKUP(sales[[#This Row],[Product]],products[Product],products[Cost per box])*sales[[#This Row],[Boxes]]</f>
        <v>3058.77</v>
      </c>
      <c r="I7829" s="4">
        <f>sales[[#This Row],[Revenue]]-sales[[#This Row],[Cost]]</f>
        <v>2317.23</v>
      </c>
    </row>
    <row r="7830" spans="2:9" x14ac:dyDescent="0.25">
      <c r="B7830" t="s">
        <v>37</v>
      </c>
      <c r="C7830" t="s">
        <v>27</v>
      </c>
      <c r="D7830" t="s">
        <v>22</v>
      </c>
      <c r="E7830" s="1">
        <v>44573</v>
      </c>
      <c r="F7830" s="4">
        <v>5166</v>
      </c>
      <c r="G7830">
        <v>517</v>
      </c>
      <c r="H7830" s="3">
        <f>_xlfn.XLOOKUP(sales[[#This Row],[Product]],products[Product],products[Cost per box])*sales[[#This Row],[Boxes]]</f>
        <v>4249.7400000000007</v>
      </c>
      <c r="I7830" s="4">
        <f>sales[[#This Row],[Revenue]]-sales[[#This Row],[Cost]]</f>
        <v>916.25999999999931</v>
      </c>
    </row>
    <row r="7831" spans="2:9" x14ac:dyDescent="0.25">
      <c r="B7831" t="s">
        <v>51</v>
      </c>
      <c r="C7831" t="s">
        <v>6</v>
      </c>
      <c r="D7831" t="s">
        <v>38</v>
      </c>
      <c r="E7831" s="1">
        <v>44573</v>
      </c>
      <c r="F7831" s="4">
        <v>5509</v>
      </c>
      <c r="G7831">
        <v>205</v>
      </c>
      <c r="H7831" s="3">
        <f>_xlfn.XLOOKUP(sales[[#This Row],[Product]],products[Product],products[Cost per box])*sales[[#This Row],[Boxes]]</f>
        <v>2037.6999999999998</v>
      </c>
      <c r="I7831" s="4">
        <f>sales[[#This Row],[Revenue]]-sales[[#This Row],[Cost]]</f>
        <v>3471.3</v>
      </c>
    </row>
    <row r="7832" spans="2:9" x14ac:dyDescent="0.25">
      <c r="B7832" t="s">
        <v>18</v>
      </c>
      <c r="C7832" t="s">
        <v>16</v>
      </c>
      <c r="D7832" t="s">
        <v>45</v>
      </c>
      <c r="E7832" s="1">
        <v>44573</v>
      </c>
      <c r="F7832" s="4">
        <v>7350</v>
      </c>
      <c r="G7832">
        <v>320</v>
      </c>
      <c r="H7832" s="3">
        <f>_xlfn.XLOOKUP(sales[[#This Row],[Product]],products[Product],products[Cost per box])*sales[[#This Row],[Boxes]]</f>
        <v>2473.6000000000004</v>
      </c>
      <c r="I7832" s="4">
        <f>sales[[#This Row],[Revenue]]-sales[[#This Row],[Cost]]</f>
        <v>4876.3999999999996</v>
      </c>
    </row>
    <row r="7833" spans="2:9" x14ac:dyDescent="0.25">
      <c r="B7833" t="s">
        <v>25</v>
      </c>
      <c r="C7833" t="s">
        <v>16</v>
      </c>
      <c r="D7833" t="s">
        <v>31</v>
      </c>
      <c r="E7833" s="1">
        <v>44573</v>
      </c>
      <c r="F7833" s="4">
        <v>5831</v>
      </c>
      <c r="G7833">
        <v>449</v>
      </c>
      <c r="H7833" s="3">
        <f>_xlfn.XLOOKUP(sales[[#This Row],[Product]],products[Product],products[Cost per box])*sales[[#This Row],[Boxes]]</f>
        <v>2568.2799999999997</v>
      </c>
      <c r="I7833" s="4">
        <f>sales[[#This Row],[Revenue]]-sales[[#This Row],[Cost]]</f>
        <v>3262.7200000000003</v>
      </c>
    </row>
    <row r="7834" spans="2:9" x14ac:dyDescent="0.25">
      <c r="B7834" t="s">
        <v>55</v>
      </c>
      <c r="C7834" t="s">
        <v>6</v>
      </c>
      <c r="D7834" t="s">
        <v>35</v>
      </c>
      <c r="E7834" s="1">
        <v>44573</v>
      </c>
      <c r="F7834" s="4">
        <v>5166</v>
      </c>
      <c r="G7834">
        <v>304</v>
      </c>
      <c r="H7834" s="3">
        <f>_xlfn.XLOOKUP(sales[[#This Row],[Product]],products[Product],products[Cost per box])*sales[[#This Row],[Boxes]]</f>
        <v>805.6</v>
      </c>
      <c r="I7834" s="4">
        <f>sales[[#This Row],[Revenue]]-sales[[#This Row],[Cost]]</f>
        <v>4360.3999999999996</v>
      </c>
    </row>
    <row r="7835" spans="2:9" x14ac:dyDescent="0.25">
      <c r="B7835" t="s">
        <v>39</v>
      </c>
      <c r="C7835" t="s">
        <v>27</v>
      </c>
      <c r="D7835" t="s">
        <v>42</v>
      </c>
      <c r="E7835" s="1">
        <v>44573</v>
      </c>
      <c r="F7835" s="4">
        <v>10808</v>
      </c>
      <c r="G7835">
        <v>700</v>
      </c>
      <c r="H7835" s="3">
        <f>_xlfn.XLOOKUP(sales[[#This Row],[Product]],products[Product],products[Cost per box])*sales[[#This Row],[Boxes]]</f>
        <v>3318</v>
      </c>
      <c r="I7835" s="4">
        <f>sales[[#This Row],[Revenue]]-sales[[#This Row],[Cost]]</f>
        <v>7490</v>
      </c>
    </row>
    <row r="7836" spans="2:9" x14ac:dyDescent="0.25">
      <c r="B7836" t="s">
        <v>8</v>
      </c>
      <c r="C7836" t="s">
        <v>21</v>
      </c>
      <c r="D7836" t="s">
        <v>14</v>
      </c>
      <c r="E7836" s="1">
        <v>44573</v>
      </c>
      <c r="F7836" s="4">
        <v>18494</v>
      </c>
      <c r="G7836">
        <v>2660</v>
      </c>
      <c r="H7836" s="3">
        <f>_xlfn.XLOOKUP(sales[[#This Row],[Product]],products[Product],products[Cost per box])*sales[[#This Row],[Boxes]]</f>
        <v>16784.599999999999</v>
      </c>
      <c r="I7836" s="4">
        <f>sales[[#This Row],[Revenue]]-sales[[#This Row],[Cost]]</f>
        <v>1709.4000000000015</v>
      </c>
    </row>
    <row r="7837" spans="2:9" x14ac:dyDescent="0.25">
      <c r="B7837" t="s">
        <v>33</v>
      </c>
      <c r="C7837" t="s">
        <v>11</v>
      </c>
      <c r="D7837" t="s">
        <v>36</v>
      </c>
      <c r="E7837" s="1">
        <v>44573</v>
      </c>
      <c r="F7837" s="4">
        <v>4613</v>
      </c>
      <c r="G7837">
        <v>659</v>
      </c>
      <c r="H7837" s="3">
        <f>_xlfn.XLOOKUP(sales[[#This Row],[Product]],products[Product],products[Cost per box])*sales[[#This Row],[Boxes]]</f>
        <v>3321.36</v>
      </c>
      <c r="I7837" s="4">
        <f>sales[[#This Row],[Revenue]]-sales[[#This Row],[Cost]]</f>
        <v>1291.6399999999999</v>
      </c>
    </row>
    <row r="7838" spans="2:9" x14ac:dyDescent="0.25">
      <c r="B7838" t="s">
        <v>8</v>
      </c>
      <c r="C7838" t="s">
        <v>11</v>
      </c>
      <c r="D7838" t="s">
        <v>28</v>
      </c>
      <c r="E7838" s="1">
        <v>44573</v>
      </c>
      <c r="F7838" s="4">
        <v>10276</v>
      </c>
      <c r="G7838">
        <v>1260</v>
      </c>
      <c r="H7838" s="3">
        <f>_xlfn.XLOOKUP(sales[[#This Row],[Product]],products[Product],products[Cost per box])*sales[[#This Row],[Boxes]]</f>
        <v>3477.6</v>
      </c>
      <c r="I7838" s="4">
        <f>sales[[#This Row],[Revenue]]-sales[[#This Row],[Cost]]</f>
        <v>6798.4</v>
      </c>
    </row>
    <row r="7839" spans="2:9" x14ac:dyDescent="0.25">
      <c r="B7839" t="s">
        <v>5</v>
      </c>
      <c r="C7839" t="s">
        <v>27</v>
      </c>
      <c r="D7839" t="s">
        <v>17</v>
      </c>
      <c r="E7839" s="1">
        <v>44573</v>
      </c>
      <c r="F7839" s="4">
        <v>8722</v>
      </c>
      <c r="G7839">
        <v>380</v>
      </c>
      <c r="H7839" s="3">
        <f>_xlfn.XLOOKUP(sales[[#This Row],[Product]],products[Product],products[Cost per box])*sales[[#This Row],[Boxes]]</f>
        <v>2584</v>
      </c>
      <c r="I7839" s="4">
        <f>sales[[#This Row],[Revenue]]-sales[[#This Row],[Cost]]</f>
        <v>6138</v>
      </c>
    </row>
    <row r="7840" spans="2:9" x14ac:dyDescent="0.25">
      <c r="B7840" t="s">
        <v>20</v>
      </c>
      <c r="C7840" t="s">
        <v>11</v>
      </c>
      <c r="D7840" t="s">
        <v>42</v>
      </c>
      <c r="E7840" s="1">
        <v>44573</v>
      </c>
      <c r="F7840" s="4">
        <v>13293</v>
      </c>
      <c r="G7840">
        <v>910</v>
      </c>
      <c r="H7840" s="3">
        <f>_xlfn.XLOOKUP(sales[[#This Row],[Product]],products[Product],products[Cost per box])*sales[[#This Row],[Boxes]]</f>
        <v>4313.4000000000005</v>
      </c>
      <c r="I7840" s="4">
        <f>sales[[#This Row],[Revenue]]-sales[[#This Row],[Cost]]</f>
        <v>8979.5999999999985</v>
      </c>
    </row>
    <row r="7841" spans="2:9" x14ac:dyDescent="0.25">
      <c r="B7841" t="s">
        <v>32</v>
      </c>
      <c r="C7841" t="s">
        <v>6</v>
      </c>
      <c r="D7841" t="s">
        <v>30</v>
      </c>
      <c r="E7841" s="1">
        <v>44573</v>
      </c>
      <c r="F7841" s="4">
        <v>6307</v>
      </c>
      <c r="G7841">
        <v>351</v>
      </c>
      <c r="H7841" s="3">
        <f>_xlfn.XLOOKUP(sales[[#This Row],[Product]],products[Product],products[Cost per box])*sales[[#This Row],[Boxes]]</f>
        <v>1291.68</v>
      </c>
      <c r="I7841" s="4">
        <f>sales[[#This Row],[Revenue]]-sales[[#This Row],[Cost]]</f>
        <v>5015.32</v>
      </c>
    </row>
    <row r="7842" spans="2:9" x14ac:dyDescent="0.25">
      <c r="B7842" t="s">
        <v>54</v>
      </c>
      <c r="C7842" t="s">
        <v>6</v>
      </c>
      <c r="D7842" t="s">
        <v>35</v>
      </c>
      <c r="E7842" s="1">
        <v>44573</v>
      </c>
      <c r="F7842" s="4">
        <v>4074</v>
      </c>
      <c r="G7842">
        <v>240</v>
      </c>
      <c r="H7842" s="3">
        <f>_xlfn.XLOOKUP(sales[[#This Row],[Product]],products[Product],products[Cost per box])*sales[[#This Row],[Boxes]]</f>
        <v>636</v>
      </c>
      <c r="I7842" s="4">
        <f>sales[[#This Row],[Revenue]]-sales[[#This Row],[Cost]]</f>
        <v>3438</v>
      </c>
    </row>
    <row r="7843" spans="2:9" x14ac:dyDescent="0.25">
      <c r="B7843" t="s">
        <v>55</v>
      </c>
      <c r="C7843" t="s">
        <v>21</v>
      </c>
      <c r="D7843" t="s">
        <v>36</v>
      </c>
      <c r="E7843" s="1">
        <v>44573</v>
      </c>
      <c r="F7843" s="4">
        <v>3612</v>
      </c>
      <c r="G7843">
        <v>516</v>
      </c>
      <c r="H7843" s="3">
        <f>_xlfn.XLOOKUP(sales[[#This Row],[Product]],products[Product],products[Cost per box])*sales[[#This Row],[Boxes]]</f>
        <v>2600.64</v>
      </c>
      <c r="I7843" s="4">
        <f>sales[[#This Row],[Revenue]]-sales[[#This Row],[Cost]]</f>
        <v>1011.3600000000001</v>
      </c>
    </row>
    <row r="7844" spans="2:9" x14ac:dyDescent="0.25">
      <c r="B7844" t="s">
        <v>34</v>
      </c>
      <c r="C7844" t="s">
        <v>21</v>
      </c>
      <c r="D7844" t="s">
        <v>14</v>
      </c>
      <c r="E7844" s="1">
        <v>44573</v>
      </c>
      <c r="F7844" s="4">
        <v>8526</v>
      </c>
      <c r="G7844">
        <v>1400</v>
      </c>
      <c r="H7844" s="3">
        <f>_xlfn.XLOOKUP(sales[[#This Row],[Product]],products[Product],products[Cost per box])*sales[[#This Row],[Boxes]]</f>
        <v>8834</v>
      </c>
      <c r="I7844" s="4">
        <f>sales[[#This Row],[Revenue]]-sales[[#This Row],[Cost]]</f>
        <v>-308</v>
      </c>
    </row>
    <row r="7845" spans="2:9" x14ac:dyDescent="0.25">
      <c r="B7845" t="s">
        <v>18</v>
      </c>
      <c r="C7845" t="s">
        <v>27</v>
      </c>
      <c r="D7845" t="s">
        <v>7</v>
      </c>
      <c r="E7845" s="1">
        <v>44574</v>
      </c>
      <c r="F7845" s="4">
        <v>3297</v>
      </c>
      <c r="G7845">
        <v>220</v>
      </c>
      <c r="H7845" s="3">
        <f>_xlfn.XLOOKUP(sales[[#This Row],[Product]],products[Product],products[Cost per box])*sales[[#This Row],[Boxes]]</f>
        <v>1133</v>
      </c>
      <c r="I7845" s="4">
        <f>sales[[#This Row],[Revenue]]-sales[[#This Row],[Cost]]</f>
        <v>2164</v>
      </c>
    </row>
    <row r="7846" spans="2:9" x14ac:dyDescent="0.25">
      <c r="B7846" t="s">
        <v>29</v>
      </c>
      <c r="C7846" t="s">
        <v>9</v>
      </c>
      <c r="D7846" t="s">
        <v>12</v>
      </c>
      <c r="E7846" s="1">
        <v>44574</v>
      </c>
      <c r="F7846" s="4">
        <v>2072</v>
      </c>
      <c r="G7846">
        <v>130</v>
      </c>
      <c r="H7846" s="3">
        <f>_xlfn.XLOOKUP(sales[[#This Row],[Product]],products[Product],products[Cost per box])*sales[[#This Row],[Boxes]]</f>
        <v>1095.8999999999999</v>
      </c>
      <c r="I7846" s="4">
        <f>sales[[#This Row],[Revenue]]-sales[[#This Row],[Cost]]</f>
        <v>976.10000000000014</v>
      </c>
    </row>
    <row r="7847" spans="2:9" x14ac:dyDescent="0.25">
      <c r="B7847" t="s">
        <v>41</v>
      </c>
      <c r="C7847" t="s">
        <v>21</v>
      </c>
      <c r="D7847" t="s">
        <v>50</v>
      </c>
      <c r="E7847" s="1">
        <v>44574</v>
      </c>
      <c r="F7847" s="4">
        <v>392</v>
      </c>
      <c r="G7847">
        <v>18</v>
      </c>
      <c r="H7847" s="3">
        <f>_xlfn.XLOOKUP(sales[[#This Row],[Product]],products[Product],products[Cost per box])*sales[[#This Row],[Boxes]]</f>
        <v>223.38</v>
      </c>
      <c r="I7847" s="4">
        <f>sales[[#This Row],[Revenue]]-sales[[#This Row],[Cost]]</f>
        <v>168.62</v>
      </c>
    </row>
    <row r="7848" spans="2:9" x14ac:dyDescent="0.25">
      <c r="B7848" t="s">
        <v>46</v>
      </c>
      <c r="C7848" t="s">
        <v>11</v>
      </c>
      <c r="D7848" t="s">
        <v>26</v>
      </c>
      <c r="E7848" s="1">
        <v>44574</v>
      </c>
      <c r="F7848" s="4">
        <v>5439</v>
      </c>
      <c r="G7848">
        <v>419</v>
      </c>
      <c r="H7848" s="3">
        <f>_xlfn.XLOOKUP(sales[[#This Row],[Product]],products[Product],products[Cost per box])*sales[[#This Row],[Boxes]]</f>
        <v>2694.17</v>
      </c>
      <c r="I7848" s="4">
        <f>sales[[#This Row],[Revenue]]-sales[[#This Row],[Cost]]</f>
        <v>2744.83</v>
      </c>
    </row>
    <row r="7849" spans="2:9" x14ac:dyDescent="0.25">
      <c r="B7849" t="s">
        <v>57</v>
      </c>
      <c r="C7849" t="s">
        <v>9</v>
      </c>
      <c r="D7849" t="s">
        <v>17</v>
      </c>
      <c r="E7849" s="1">
        <v>44574</v>
      </c>
      <c r="F7849" s="4">
        <v>2128</v>
      </c>
      <c r="G7849">
        <v>93</v>
      </c>
      <c r="H7849" s="3">
        <f>_xlfn.XLOOKUP(sales[[#This Row],[Product]],products[Product],products[Cost per box])*sales[[#This Row],[Boxes]]</f>
        <v>632.4</v>
      </c>
      <c r="I7849" s="4">
        <f>sales[[#This Row],[Revenue]]-sales[[#This Row],[Cost]]</f>
        <v>1495.6</v>
      </c>
    </row>
    <row r="7850" spans="2:9" x14ac:dyDescent="0.25">
      <c r="B7850" t="s">
        <v>13</v>
      </c>
      <c r="C7850" t="s">
        <v>16</v>
      </c>
      <c r="D7850" t="s">
        <v>43</v>
      </c>
      <c r="E7850" s="1">
        <v>44574</v>
      </c>
      <c r="F7850" s="4">
        <v>5754</v>
      </c>
      <c r="G7850">
        <v>288</v>
      </c>
      <c r="H7850" s="3">
        <f>_xlfn.XLOOKUP(sales[[#This Row],[Product]],products[Product],products[Cost per box])*sales[[#This Row],[Boxes]]</f>
        <v>1108.8</v>
      </c>
      <c r="I7850" s="4">
        <f>sales[[#This Row],[Revenue]]-sales[[#This Row],[Cost]]</f>
        <v>4645.2</v>
      </c>
    </row>
    <row r="7851" spans="2:9" x14ac:dyDescent="0.25">
      <c r="B7851" t="s">
        <v>53</v>
      </c>
      <c r="C7851" t="s">
        <v>16</v>
      </c>
      <c r="D7851" t="s">
        <v>36</v>
      </c>
      <c r="E7851" s="1">
        <v>44574</v>
      </c>
      <c r="F7851" s="4">
        <v>4025</v>
      </c>
      <c r="G7851">
        <v>575</v>
      </c>
      <c r="H7851" s="3">
        <f>_xlfn.XLOOKUP(sales[[#This Row],[Product]],products[Product],products[Cost per box])*sales[[#This Row],[Boxes]]</f>
        <v>2898</v>
      </c>
      <c r="I7851" s="4">
        <f>sales[[#This Row],[Revenue]]-sales[[#This Row],[Cost]]</f>
        <v>1127</v>
      </c>
    </row>
    <row r="7852" spans="2:9" x14ac:dyDescent="0.25">
      <c r="B7852" t="s">
        <v>54</v>
      </c>
      <c r="C7852" t="s">
        <v>27</v>
      </c>
      <c r="D7852" t="s">
        <v>50</v>
      </c>
      <c r="E7852" s="1">
        <v>44574</v>
      </c>
      <c r="F7852" s="4">
        <v>1960</v>
      </c>
      <c r="G7852">
        <v>86</v>
      </c>
      <c r="H7852" s="3">
        <f>_xlfn.XLOOKUP(sales[[#This Row],[Product]],products[Product],products[Cost per box])*sales[[#This Row],[Boxes]]</f>
        <v>1067.26</v>
      </c>
      <c r="I7852" s="4">
        <f>sales[[#This Row],[Revenue]]-sales[[#This Row],[Cost]]</f>
        <v>892.74</v>
      </c>
    </row>
    <row r="7853" spans="2:9" x14ac:dyDescent="0.25">
      <c r="B7853" t="s">
        <v>51</v>
      </c>
      <c r="C7853" t="s">
        <v>9</v>
      </c>
      <c r="D7853" t="s">
        <v>43</v>
      </c>
      <c r="E7853" s="1">
        <v>44574</v>
      </c>
      <c r="F7853" s="4">
        <v>4984</v>
      </c>
      <c r="G7853">
        <v>250</v>
      </c>
      <c r="H7853" s="3">
        <f>_xlfn.XLOOKUP(sales[[#This Row],[Product]],products[Product],products[Cost per box])*sales[[#This Row],[Boxes]]</f>
        <v>962.5</v>
      </c>
      <c r="I7853" s="4">
        <f>sales[[#This Row],[Revenue]]-sales[[#This Row],[Cost]]</f>
        <v>4021.5</v>
      </c>
    </row>
    <row r="7854" spans="2:9" x14ac:dyDescent="0.25">
      <c r="B7854" t="s">
        <v>10</v>
      </c>
      <c r="C7854" t="s">
        <v>11</v>
      </c>
      <c r="D7854" t="s">
        <v>31</v>
      </c>
      <c r="E7854" s="1">
        <v>44574</v>
      </c>
      <c r="F7854" s="4">
        <v>11235</v>
      </c>
      <c r="G7854">
        <v>840</v>
      </c>
      <c r="H7854" s="3">
        <f>_xlfn.XLOOKUP(sales[[#This Row],[Product]],products[Product],products[Cost per box])*sales[[#This Row],[Boxes]]</f>
        <v>4804.8</v>
      </c>
      <c r="I7854" s="4">
        <f>sales[[#This Row],[Revenue]]-sales[[#This Row],[Cost]]</f>
        <v>6430.2</v>
      </c>
    </row>
    <row r="7855" spans="2:9" x14ac:dyDescent="0.25">
      <c r="B7855" t="s">
        <v>56</v>
      </c>
      <c r="C7855" t="s">
        <v>21</v>
      </c>
      <c r="D7855" t="s">
        <v>36</v>
      </c>
      <c r="E7855" s="1">
        <v>44574</v>
      </c>
      <c r="F7855" s="4">
        <v>6181</v>
      </c>
      <c r="G7855">
        <v>687</v>
      </c>
      <c r="H7855" s="3">
        <f>_xlfn.XLOOKUP(sales[[#This Row],[Product]],products[Product],products[Cost per box])*sales[[#This Row],[Boxes]]</f>
        <v>3462.48</v>
      </c>
      <c r="I7855" s="4">
        <f>sales[[#This Row],[Revenue]]-sales[[#This Row],[Cost]]</f>
        <v>2718.52</v>
      </c>
    </row>
    <row r="7856" spans="2:9" x14ac:dyDescent="0.25">
      <c r="B7856" t="s">
        <v>20</v>
      </c>
      <c r="C7856" t="s">
        <v>27</v>
      </c>
      <c r="D7856" t="s">
        <v>47</v>
      </c>
      <c r="E7856" s="1">
        <v>44574</v>
      </c>
      <c r="F7856" s="4">
        <v>11277</v>
      </c>
      <c r="G7856">
        <v>664</v>
      </c>
      <c r="H7856" s="3">
        <f>_xlfn.XLOOKUP(sales[[#This Row],[Product]],products[Product],products[Cost per box])*sales[[#This Row],[Boxes]]</f>
        <v>3492.64</v>
      </c>
      <c r="I7856" s="4">
        <f>sales[[#This Row],[Revenue]]-sales[[#This Row],[Cost]]</f>
        <v>7784.3600000000006</v>
      </c>
    </row>
    <row r="7857" spans="2:9" x14ac:dyDescent="0.25">
      <c r="B7857" t="s">
        <v>33</v>
      </c>
      <c r="C7857" t="s">
        <v>21</v>
      </c>
      <c r="D7857" t="s">
        <v>48</v>
      </c>
      <c r="E7857" s="1">
        <v>44574</v>
      </c>
      <c r="F7857" s="4">
        <v>12320</v>
      </c>
      <c r="G7857">
        <v>493</v>
      </c>
      <c r="H7857" s="3">
        <f>_xlfn.XLOOKUP(sales[[#This Row],[Product]],products[Product],products[Cost per box])*sales[[#This Row],[Boxes]]</f>
        <v>3687.6400000000003</v>
      </c>
      <c r="I7857" s="4">
        <f>sales[[#This Row],[Revenue]]-sales[[#This Row],[Cost]]</f>
        <v>8632.36</v>
      </c>
    </row>
    <row r="7858" spans="2:9" x14ac:dyDescent="0.25">
      <c r="B7858" t="s">
        <v>23</v>
      </c>
      <c r="C7858" t="s">
        <v>6</v>
      </c>
      <c r="D7858" t="s">
        <v>50</v>
      </c>
      <c r="E7858" s="1">
        <v>44574</v>
      </c>
      <c r="F7858" s="4">
        <v>819</v>
      </c>
      <c r="G7858">
        <v>36</v>
      </c>
      <c r="H7858" s="3">
        <f>_xlfn.XLOOKUP(sales[[#This Row],[Product]],products[Product],products[Cost per box])*sales[[#This Row],[Boxes]]</f>
        <v>446.76</v>
      </c>
      <c r="I7858" s="4">
        <f>sales[[#This Row],[Revenue]]-sales[[#This Row],[Cost]]</f>
        <v>372.24</v>
      </c>
    </row>
    <row r="7859" spans="2:9" x14ac:dyDescent="0.25">
      <c r="B7859" t="s">
        <v>32</v>
      </c>
      <c r="C7859" t="s">
        <v>6</v>
      </c>
      <c r="D7859" t="s">
        <v>19</v>
      </c>
      <c r="E7859" s="1">
        <v>44574</v>
      </c>
      <c r="F7859" s="4">
        <v>4151</v>
      </c>
      <c r="G7859">
        <v>231</v>
      </c>
      <c r="H7859" s="3">
        <f>_xlfn.XLOOKUP(sales[[#This Row],[Product]],products[Product],products[Cost per box])*sales[[#This Row],[Boxes]]</f>
        <v>2363.13</v>
      </c>
      <c r="I7859" s="4">
        <f>sales[[#This Row],[Revenue]]-sales[[#This Row],[Cost]]</f>
        <v>1787.87</v>
      </c>
    </row>
    <row r="7860" spans="2:9" x14ac:dyDescent="0.25">
      <c r="B7860" t="s">
        <v>41</v>
      </c>
      <c r="C7860" t="s">
        <v>27</v>
      </c>
      <c r="D7860" t="s">
        <v>52</v>
      </c>
      <c r="E7860" s="1">
        <v>44574</v>
      </c>
      <c r="F7860" s="4">
        <v>7070</v>
      </c>
      <c r="G7860">
        <v>700</v>
      </c>
      <c r="H7860" s="3">
        <f>_xlfn.XLOOKUP(sales[[#This Row],[Product]],products[Product],products[Cost per box])*sales[[#This Row],[Boxes]]</f>
        <v>2324</v>
      </c>
      <c r="I7860" s="4">
        <f>sales[[#This Row],[Revenue]]-sales[[#This Row],[Cost]]</f>
        <v>4746</v>
      </c>
    </row>
    <row r="7861" spans="2:9" x14ac:dyDescent="0.25">
      <c r="B7861" t="s">
        <v>32</v>
      </c>
      <c r="C7861" t="s">
        <v>21</v>
      </c>
      <c r="D7861" t="s">
        <v>24</v>
      </c>
      <c r="E7861" s="1">
        <v>44574</v>
      </c>
      <c r="F7861" s="4">
        <v>2485</v>
      </c>
      <c r="G7861">
        <v>131</v>
      </c>
      <c r="H7861" s="3">
        <f>_xlfn.XLOOKUP(sales[[#This Row],[Product]],products[Product],products[Cost per box])*sales[[#This Row],[Boxes]]</f>
        <v>1376.81</v>
      </c>
      <c r="I7861" s="4">
        <f>sales[[#This Row],[Revenue]]-sales[[#This Row],[Cost]]</f>
        <v>1108.19</v>
      </c>
    </row>
    <row r="7862" spans="2:9" x14ac:dyDescent="0.25">
      <c r="B7862" t="s">
        <v>39</v>
      </c>
      <c r="C7862" t="s">
        <v>16</v>
      </c>
      <c r="D7862" t="s">
        <v>17</v>
      </c>
      <c r="E7862" s="1">
        <v>44574</v>
      </c>
      <c r="F7862" s="4">
        <v>2436</v>
      </c>
      <c r="G7862">
        <v>111</v>
      </c>
      <c r="H7862" s="3">
        <f>_xlfn.XLOOKUP(sales[[#This Row],[Product]],products[Product],products[Cost per box])*sales[[#This Row],[Boxes]]</f>
        <v>754.8</v>
      </c>
      <c r="I7862" s="4">
        <f>sales[[#This Row],[Revenue]]-sales[[#This Row],[Cost]]</f>
        <v>1681.2</v>
      </c>
    </row>
    <row r="7863" spans="2:9" x14ac:dyDescent="0.25">
      <c r="B7863" t="s">
        <v>56</v>
      </c>
      <c r="C7863" t="s">
        <v>9</v>
      </c>
      <c r="D7863" t="s">
        <v>28</v>
      </c>
      <c r="E7863" s="1">
        <v>44574</v>
      </c>
      <c r="F7863" s="4">
        <v>20146</v>
      </c>
      <c r="G7863">
        <v>3360</v>
      </c>
      <c r="H7863" s="3">
        <f>_xlfn.XLOOKUP(sales[[#This Row],[Product]],products[Product],products[Cost per box])*sales[[#This Row],[Boxes]]</f>
        <v>9273.5999999999985</v>
      </c>
      <c r="I7863" s="4">
        <f>sales[[#This Row],[Revenue]]-sales[[#This Row],[Cost]]</f>
        <v>10872.400000000001</v>
      </c>
    </row>
    <row r="7864" spans="2:9" x14ac:dyDescent="0.25">
      <c r="B7864" t="s">
        <v>5</v>
      </c>
      <c r="C7864" t="s">
        <v>27</v>
      </c>
      <c r="D7864" t="s">
        <v>28</v>
      </c>
      <c r="E7864" s="1">
        <v>44574</v>
      </c>
      <c r="F7864" s="4">
        <v>5873</v>
      </c>
      <c r="G7864">
        <v>980</v>
      </c>
      <c r="H7864" s="3">
        <f>_xlfn.XLOOKUP(sales[[#This Row],[Product]],products[Product],products[Cost per box])*sales[[#This Row],[Boxes]]</f>
        <v>2704.7999999999997</v>
      </c>
      <c r="I7864" s="4">
        <f>sales[[#This Row],[Revenue]]-sales[[#This Row],[Cost]]</f>
        <v>3168.2000000000003</v>
      </c>
    </row>
    <row r="7865" spans="2:9" x14ac:dyDescent="0.25">
      <c r="B7865" t="s">
        <v>41</v>
      </c>
      <c r="C7865" t="s">
        <v>16</v>
      </c>
      <c r="D7865" t="s">
        <v>17</v>
      </c>
      <c r="E7865" s="1">
        <v>44574</v>
      </c>
      <c r="F7865" s="4">
        <v>42</v>
      </c>
      <c r="G7865">
        <v>2</v>
      </c>
      <c r="H7865" s="3">
        <f>_xlfn.XLOOKUP(sales[[#This Row],[Product]],products[Product],products[Cost per box])*sales[[#This Row],[Boxes]]</f>
        <v>13.6</v>
      </c>
      <c r="I7865" s="4">
        <f>sales[[#This Row],[Revenue]]-sales[[#This Row],[Cost]]</f>
        <v>28.4</v>
      </c>
    </row>
    <row r="7866" spans="2:9" x14ac:dyDescent="0.25">
      <c r="B7866" t="s">
        <v>32</v>
      </c>
      <c r="C7866" t="s">
        <v>16</v>
      </c>
      <c r="D7866" t="s">
        <v>12</v>
      </c>
      <c r="E7866" s="1">
        <v>44574</v>
      </c>
      <c r="F7866" s="4">
        <v>4599</v>
      </c>
      <c r="G7866">
        <v>271</v>
      </c>
      <c r="H7866" s="3">
        <f>_xlfn.XLOOKUP(sales[[#This Row],[Product]],products[Product],products[Cost per box])*sales[[#This Row],[Boxes]]</f>
        <v>2284.5299999999997</v>
      </c>
      <c r="I7866" s="4">
        <f>sales[[#This Row],[Revenue]]-sales[[#This Row],[Cost]]</f>
        <v>2314.4700000000003</v>
      </c>
    </row>
    <row r="7867" spans="2:9" x14ac:dyDescent="0.25">
      <c r="B7867" t="s">
        <v>29</v>
      </c>
      <c r="C7867" t="s">
        <v>27</v>
      </c>
      <c r="D7867" t="s">
        <v>35</v>
      </c>
      <c r="E7867" s="1">
        <v>44574</v>
      </c>
      <c r="F7867" s="4">
        <v>4172</v>
      </c>
      <c r="G7867">
        <v>232</v>
      </c>
      <c r="H7867" s="3">
        <f>_xlfn.XLOOKUP(sales[[#This Row],[Product]],products[Product],products[Cost per box])*sales[[#This Row],[Boxes]]</f>
        <v>614.79999999999995</v>
      </c>
      <c r="I7867" s="4">
        <f>sales[[#This Row],[Revenue]]-sales[[#This Row],[Cost]]</f>
        <v>3557.2</v>
      </c>
    </row>
    <row r="7868" spans="2:9" x14ac:dyDescent="0.25">
      <c r="B7868" t="s">
        <v>57</v>
      </c>
      <c r="C7868" t="s">
        <v>11</v>
      </c>
      <c r="D7868" t="s">
        <v>43</v>
      </c>
      <c r="E7868" s="1">
        <v>44574</v>
      </c>
      <c r="F7868" s="4">
        <v>784</v>
      </c>
      <c r="G7868">
        <v>40</v>
      </c>
      <c r="H7868" s="3">
        <f>_xlfn.XLOOKUP(sales[[#This Row],[Product]],products[Product],products[Cost per box])*sales[[#This Row],[Boxes]]</f>
        <v>154</v>
      </c>
      <c r="I7868" s="4">
        <f>sales[[#This Row],[Revenue]]-sales[[#This Row],[Cost]]</f>
        <v>630</v>
      </c>
    </row>
    <row r="7869" spans="2:9" x14ac:dyDescent="0.25">
      <c r="B7869" t="s">
        <v>34</v>
      </c>
      <c r="C7869" t="s">
        <v>27</v>
      </c>
      <c r="D7869" t="s">
        <v>44</v>
      </c>
      <c r="E7869" s="1">
        <v>44574</v>
      </c>
      <c r="F7869" s="4">
        <v>882</v>
      </c>
      <c r="G7869">
        <v>37</v>
      </c>
      <c r="H7869" s="3">
        <f>_xlfn.XLOOKUP(sales[[#This Row],[Product]],products[Product],products[Cost per box])*sales[[#This Row],[Boxes]]</f>
        <v>354.09000000000003</v>
      </c>
      <c r="I7869" s="4">
        <f>sales[[#This Row],[Revenue]]-sales[[#This Row],[Cost]]</f>
        <v>527.91</v>
      </c>
    </row>
    <row r="7870" spans="2:9" x14ac:dyDescent="0.25">
      <c r="B7870" t="s">
        <v>25</v>
      </c>
      <c r="C7870" t="s">
        <v>6</v>
      </c>
      <c r="D7870" t="s">
        <v>30</v>
      </c>
      <c r="E7870" s="1">
        <v>44574</v>
      </c>
      <c r="F7870" s="4">
        <v>6748</v>
      </c>
      <c r="G7870">
        <v>375</v>
      </c>
      <c r="H7870" s="3">
        <f>_xlfn.XLOOKUP(sales[[#This Row],[Product]],products[Product],products[Cost per box])*sales[[#This Row],[Boxes]]</f>
        <v>1380</v>
      </c>
      <c r="I7870" s="4">
        <f>sales[[#This Row],[Revenue]]-sales[[#This Row],[Cost]]</f>
        <v>5368</v>
      </c>
    </row>
    <row r="7871" spans="2:9" x14ac:dyDescent="0.25">
      <c r="B7871" t="s">
        <v>18</v>
      </c>
      <c r="C7871" t="s">
        <v>27</v>
      </c>
      <c r="D7871" t="s">
        <v>48</v>
      </c>
      <c r="E7871" s="1">
        <v>44574</v>
      </c>
      <c r="F7871" s="4">
        <v>3073</v>
      </c>
      <c r="G7871">
        <v>123</v>
      </c>
      <c r="H7871" s="3">
        <f>_xlfn.XLOOKUP(sales[[#This Row],[Product]],products[Product],products[Cost per box])*sales[[#This Row],[Boxes]]</f>
        <v>920.04000000000008</v>
      </c>
      <c r="I7871" s="4">
        <f>sales[[#This Row],[Revenue]]-sales[[#This Row],[Cost]]</f>
        <v>2152.96</v>
      </c>
    </row>
    <row r="7872" spans="2:9" x14ac:dyDescent="0.25">
      <c r="B7872" t="s">
        <v>51</v>
      </c>
      <c r="C7872" t="s">
        <v>11</v>
      </c>
      <c r="D7872" t="s">
        <v>28</v>
      </c>
      <c r="E7872" s="1">
        <v>44574</v>
      </c>
      <c r="F7872" s="4">
        <v>6174</v>
      </c>
      <c r="G7872">
        <v>910</v>
      </c>
      <c r="H7872" s="3">
        <f>_xlfn.XLOOKUP(sales[[#This Row],[Product]],products[Product],products[Cost per box])*sales[[#This Row],[Boxes]]</f>
        <v>2511.6</v>
      </c>
      <c r="I7872" s="4">
        <f>sales[[#This Row],[Revenue]]-sales[[#This Row],[Cost]]</f>
        <v>3662.4</v>
      </c>
    </row>
    <row r="7873" spans="2:9" x14ac:dyDescent="0.25">
      <c r="B7873" t="s">
        <v>25</v>
      </c>
      <c r="C7873" t="s">
        <v>11</v>
      </c>
      <c r="D7873" t="s">
        <v>44</v>
      </c>
      <c r="E7873" s="1">
        <v>44574</v>
      </c>
      <c r="F7873" s="4">
        <v>3360</v>
      </c>
      <c r="G7873">
        <v>147</v>
      </c>
      <c r="H7873" s="3">
        <f>_xlfn.XLOOKUP(sales[[#This Row],[Product]],products[Product],products[Cost per box])*sales[[#This Row],[Boxes]]</f>
        <v>1406.79</v>
      </c>
      <c r="I7873" s="4">
        <f>sales[[#This Row],[Revenue]]-sales[[#This Row],[Cost]]</f>
        <v>1953.21</v>
      </c>
    </row>
    <row r="7874" spans="2:9" x14ac:dyDescent="0.25">
      <c r="B7874" t="s">
        <v>33</v>
      </c>
      <c r="C7874" t="s">
        <v>27</v>
      </c>
      <c r="D7874" t="s">
        <v>42</v>
      </c>
      <c r="E7874" s="1">
        <v>44574</v>
      </c>
      <c r="F7874" s="4">
        <v>5845</v>
      </c>
      <c r="G7874">
        <v>390</v>
      </c>
      <c r="H7874" s="3">
        <f>_xlfn.XLOOKUP(sales[[#This Row],[Product]],products[Product],products[Cost per box])*sales[[#This Row],[Boxes]]</f>
        <v>1848.6000000000001</v>
      </c>
      <c r="I7874" s="4">
        <f>sales[[#This Row],[Revenue]]-sales[[#This Row],[Cost]]</f>
        <v>3996.3999999999996</v>
      </c>
    </row>
    <row r="7875" spans="2:9" x14ac:dyDescent="0.25">
      <c r="B7875" t="s">
        <v>25</v>
      </c>
      <c r="C7875" t="s">
        <v>27</v>
      </c>
      <c r="D7875" t="s">
        <v>38</v>
      </c>
      <c r="E7875" s="1">
        <v>44574</v>
      </c>
      <c r="F7875" s="4">
        <v>7735</v>
      </c>
      <c r="G7875">
        <v>287</v>
      </c>
      <c r="H7875" s="3">
        <f>_xlfn.XLOOKUP(sales[[#This Row],[Product]],products[Product],products[Cost per box])*sales[[#This Row],[Boxes]]</f>
        <v>2852.7799999999997</v>
      </c>
      <c r="I7875" s="4">
        <f>sales[[#This Row],[Revenue]]-sales[[#This Row],[Cost]]</f>
        <v>4882.22</v>
      </c>
    </row>
    <row r="7876" spans="2:9" x14ac:dyDescent="0.25">
      <c r="B7876" t="s">
        <v>54</v>
      </c>
      <c r="C7876" t="s">
        <v>6</v>
      </c>
      <c r="D7876" t="s">
        <v>44</v>
      </c>
      <c r="E7876" s="1">
        <v>44574</v>
      </c>
      <c r="F7876" s="4">
        <v>10969</v>
      </c>
      <c r="G7876">
        <v>458</v>
      </c>
      <c r="H7876" s="3">
        <f>_xlfn.XLOOKUP(sales[[#This Row],[Product]],products[Product],products[Cost per box])*sales[[#This Row],[Boxes]]</f>
        <v>4383.0600000000004</v>
      </c>
      <c r="I7876" s="4">
        <f>sales[[#This Row],[Revenue]]-sales[[#This Row],[Cost]]</f>
        <v>6585.94</v>
      </c>
    </row>
    <row r="7877" spans="2:9" x14ac:dyDescent="0.25">
      <c r="B7877" t="s">
        <v>25</v>
      </c>
      <c r="C7877" t="s">
        <v>21</v>
      </c>
      <c r="D7877" t="s">
        <v>12</v>
      </c>
      <c r="E7877" s="1">
        <v>44574</v>
      </c>
      <c r="F7877" s="4">
        <v>9562</v>
      </c>
      <c r="G7877">
        <v>563</v>
      </c>
      <c r="H7877" s="3">
        <f>_xlfn.XLOOKUP(sales[[#This Row],[Product]],products[Product],products[Cost per box])*sales[[#This Row],[Boxes]]</f>
        <v>4746.09</v>
      </c>
      <c r="I7877" s="4">
        <f>sales[[#This Row],[Revenue]]-sales[[#This Row],[Cost]]</f>
        <v>4815.91</v>
      </c>
    </row>
    <row r="7878" spans="2:9" x14ac:dyDescent="0.25">
      <c r="B7878" t="s">
        <v>40</v>
      </c>
      <c r="C7878" t="s">
        <v>16</v>
      </c>
      <c r="D7878" t="s">
        <v>50</v>
      </c>
      <c r="E7878" s="1">
        <v>44574</v>
      </c>
      <c r="F7878" s="4">
        <v>6020</v>
      </c>
      <c r="G7878">
        <v>262</v>
      </c>
      <c r="H7878" s="3">
        <f>_xlfn.XLOOKUP(sales[[#This Row],[Product]],products[Product],products[Cost per box])*sales[[#This Row],[Boxes]]</f>
        <v>3251.42</v>
      </c>
      <c r="I7878" s="4">
        <f>sales[[#This Row],[Revenue]]-sales[[#This Row],[Cost]]</f>
        <v>2768.58</v>
      </c>
    </row>
    <row r="7879" spans="2:9" x14ac:dyDescent="0.25">
      <c r="B7879" t="s">
        <v>10</v>
      </c>
      <c r="C7879" t="s">
        <v>27</v>
      </c>
      <c r="D7879" t="s">
        <v>17</v>
      </c>
      <c r="E7879" s="1">
        <v>44574</v>
      </c>
      <c r="F7879" s="4">
        <v>9667</v>
      </c>
      <c r="G7879">
        <v>421</v>
      </c>
      <c r="H7879" s="3">
        <f>_xlfn.XLOOKUP(sales[[#This Row],[Product]],products[Product],products[Cost per box])*sales[[#This Row],[Boxes]]</f>
        <v>2862.7999999999997</v>
      </c>
      <c r="I7879" s="4">
        <f>sales[[#This Row],[Revenue]]-sales[[#This Row],[Cost]]</f>
        <v>6804.2000000000007</v>
      </c>
    </row>
    <row r="7880" spans="2:9" x14ac:dyDescent="0.25">
      <c r="B7880" t="s">
        <v>41</v>
      </c>
      <c r="C7880" t="s">
        <v>21</v>
      </c>
      <c r="D7880" t="s">
        <v>35</v>
      </c>
      <c r="E7880" s="1">
        <v>44574</v>
      </c>
      <c r="F7880" s="4">
        <v>4130</v>
      </c>
      <c r="G7880">
        <v>218</v>
      </c>
      <c r="H7880" s="3">
        <f>_xlfn.XLOOKUP(sales[[#This Row],[Product]],products[Product],products[Cost per box])*sales[[#This Row],[Boxes]]</f>
        <v>577.69999999999993</v>
      </c>
      <c r="I7880" s="4">
        <f>sales[[#This Row],[Revenue]]-sales[[#This Row],[Cost]]</f>
        <v>3552.3</v>
      </c>
    </row>
    <row r="7881" spans="2:9" x14ac:dyDescent="0.25">
      <c r="B7881" t="s">
        <v>18</v>
      </c>
      <c r="C7881" t="s">
        <v>11</v>
      </c>
      <c r="D7881" t="s">
        <v>22</v>
      </c>
      <c r="E7881" s="1">
        <v>44574</v>
      </c>
      <c r="F7881" s="4">
        <v>10220</v>
      </c>
      <c r="G7881">
        <v>1120</v>
      </c>
      <c r="H7881" s="3">
        <f>_xlfn.XLOOKUP(sales[[#This Row],[Product]],products[Product],products[Cost per box])*sales[[#This Row],[Boxes]]</f>
        <v>9206.4000000000015</v>
      </c>
      <c r="I7881" s="4">
        <f>sales[[#This Row],[Revenue]]-sales[[#This Row],[Cost]]</f>
        <v>1013.5999999999985</v>
      </c>
    </row>
    <row r="7882" spans="2:9" x14ac:dyDescent="0.25">
      <c r="B7882" t="s">
        <v>34</v>
      </c>
      <c r="C7882" t="s">
        <v>21</v>
      </c>
      <c r="D7882" t="s">
        <v>48</v>
      </c>
      <c r="E7882" s="1">
        <v>44574</v>
      </c>
      <c r="F7882" s="4">
        <v>16338</v>
      </c>
      <c r="G7882">
        <v>629</v>
      </c>
      <c r="H7882" s="3">
        <f>_xlfn.XLOOKUP(sales[[#This Row],[Product]],products[Product],products[Cost per box])*sales[[#This Row],[Boxes]]</f>
        <v>4704.92</v>
      </c>
      <c r="I7882" s="4">
        <f>sales[[#This Row],[Revenue]]-sales[[#This Row],[Cost]]</f>
        <v>11633.08</v>
      </c>
    </row>
    <row r="7883" spans="2:9" x14ac:dyDescent="0.25">
      <c r="B7883" t="s">
        <v>37</v>
      </c>
      <c r="C7883" t="s">
        <v>11</v>
      </c>
      <c r="D7883" t="s">
        <v>36</v>
      </c>
      <c r="E7883" s="1">
        <v>44574</v>
      </c>
      <c r="F7883" s="4">
        <v>8400</v>
      </c>
      <c r="G7883">
        <v>1050</v>
      </c>
      <c r="H7883" s="3">
        <f>_xlfn.XLOOKUP(sales[[#This Row],[Product]],products[Product],products[Cost per box])*sales[[#This Row],[Boxes]]</f>
        <v>5292</v>
      </c>
      <c r="I7883" s="4">
        <f>sales[[#This Row],[Revenue]]-sales[[#This Row],[Cost]]</f>
        <v>3108</v>
      </c>
    </row>
    <row r="7884" spans="2:9" x14ac:dyDescent="0.25">
      <c r="B7884" t="s">
        <v>37</v>
      </c>
      <c r="C7884" t="s">
        <v>21</v>
      </c>
      <c r="D7884" t="s">
        <v>22</v>
      </c>
      <c r="E7884" s="1">
        <v>44574</v>
      </c>
      <c r="F7884" s="4">
        <v>3668</v>
      </c>
      <c r="G7884">
        <v>459</v>
      </c>
      <c r="H7884" s="3">
        <f>_xlfn.XLOOKUP(sales[[#This Row],[Product]],products[Product],products[Cost per box])*sales[[#This Row],[Boxes]]</f>
        <v>3772.9800000000005</v>
      </c>
      <c r="I7884" s="4">
        <f>sales[[#This Row],[Revenue]]-sales[[#This Row],[Cost]]</f>
        <v>-104.98000000000047</v>
      </c>
    </row>
    <row r="7885" spans="2:9" x14ac:dyDescent="0.25">
      <c r="B7885" t="s">
        <v>29</v>
      </c>
      <c r="C7885" t="s">
        <v>6</v>
      </c>
      <c r="D7885" t="s">
        <v>30</v>
      </c>
      <c r="E7885" s="1">
        <v>44574</v>
      </c>
      <c r="F7885" s="4">
        <v>5047</v>
      </c>
      <c r="G7885">
        <v>253</v>
      </c>
      <c r="H7885" s="3">
        <f>_xlfn.XLOOKUP(sales[[#This Row],[Product]],products[Product],products[Cost per box])*sales[[#This Row],[Boxes]]</f>
        <v>931.04000000000008</v>
      </c>
      <c r="I7885" s="4">
        <f>sales[[#This Row],[Revenue]]-sales[[#This Row],[Cost]]</f>
        <v>4115.96</v>
      </c>
    </row>
    <row r="7886" spans="2:9" x14ac:dyDescent="0.25">
      <c r="B7886" t="s">
        <v>53</v>
      </c>
      <c r="C7886" t="s">
        <v>16</v>
      </c>
      <c r="D7886" t="s">
        <v>45</v>
      </c>
      <c r="E7886" s="1">
        <v>44574</v>
      </c>
      <c r="F7886" s="4">
        <v>4732</v>
      </c>
      <c r="G7886">
        <v>216</v>
      </c>
      <c r="H7886" s="3">
        <f>_xlfn.XLOOKUP(sales[[#This Row],[Product]],products[Product],products[Cost per box])*sales[[#This Row],[Boxes]]</f>
        <v>1669.68</v>
      </c>
      <c r="I7886" s="4">
        <f>sales[[#This Row],[Revenue]]-sales[[#This Row],[Cost]]</f>
        <v>3062.3199999999997</v>
      </c>
    </row>
    <row r="7887" spans="2:9" x14ac:dyDescent="0.25">
      <c r="B7887" t="s">
        <v>57</v>
      </c>
      <c r="C7887" t="s">
        <v>27</v>
      </c>
      <c r="D7887" t="s">
        <v>42</v>
      </c>
      <c r="E7887" s="1">
        <v>44574</v>
      </c>
      <c r="F7887" s="4">
        <v>7728</v>
      </c>
      <c r="G7887">
        <v>552</v>
      </c>
      <c r="H7887" s="3">
        <f>_xlfn.XLOOKUP(sales[[#This Row],[Product]],products[Product],products[Cost per box])*sales[[#This Row],[Boxes]]</f>
        <v>2616.48</v>
      </c>
      <c r="I7887" s="4">
        <f>sales[[#This Row],[Revenue]]-sales[[#This Row],[Cost]]</f>
        <v>5111.5200000000004</v>
      </c>
    </row>
    <row r="7888" spans="2:9" x14ac:dyDescent="0.25">
      <c r="B7888" t="s">
        <v>54</v>
      </c>
      <c r="C7888" t="s">
        <v>6</v>
      </c>
      <c r="D7888" t="s">
        <v>45</v>
      </c>
      <c r="E7888" s="1">
        <v>44574</v>
      </c>
      <c r="F7888" s="4">
        <v>6370</v>
      </c>
      <c r="G7888">
        <v>266</v>
      </c>
      <c r="H7888" s="3">
        <f>_xlfn.XLOOKUP(sales[[#This Row],[Product]],products[Product],products[Cost per box])*sales[[#This Row],[Boxes]]</f>
        <v>2056.1800000000003</v>
      </c>
      <c r="I7888" s="4">
        <f>sales[[#This Row],[Revenue]]-sales[[#This Row],[Cost]]</f>
        <v>4313.82</v>
      </c>
    </row>
    <row r="7889" spans="2:9" x14ac:dyDescent="0.25">
      <c r="B7889" t="s">
        <v>51</v>
      </c>
      <c r="C7889" t="s">
        <v>9</v>
      </c>
      <c r="D7889" t="s">
        <v>44</v>
      </c>
      <c r="E7889" s="1">
        <v>44574</v>
      </c>
      <c r="F7889" s="4">
        <v>3304</v>
      </c>
      <c r="G7889">
        <v>151</v>
      </c>
      <c r="H7889" s="3">
        <f>_xlfn.XLOOKUP(sales[[#This Row],[Product]],products[Product],products[Cost per box])*sales[[#This Row],[Boxes]]</f>
        <v>1445.07</v>
      </c>
      <c r="I7889" s="4">
        <f>sales[[#This Row],[Revenue]]-sales[[#This Row],[Cost]]</f>
        <v>1858.93</v>
      </c>
    </row>
    <row r="7890" spans="2:9" x14ac:dyDescent="0.25">
      <c r="B7890" t="s">
        <v>55</v>
      </c>
      <c r="C7890" t="s">
        <v>6</v>
      </c>
      <c r="D7890" t="s">
        <v>44</v>
      </c>
      <c r="E7890" s="1">
        <v>44574</v>
      </c>
      <c r="F7890" s="4">
        <v>2107</v>
      </c>
      <c r="G7890">
        <v>96</v>
      </c>
      <c r="H7890" s="3">
        <f>_xlfn.XLOOKUP(sales[[#This Row],[Product]],products[Product],products[Cost per box])*sales[[#This Row],[Boxes]]</f>
        <v>918.72</v>
      </c>
      <c r="I7890" s="4">
        <f>sales[[#This Row],[Revenue]]-sales[[#This Row],[Cost]]</f>
        <v>1188.28</v>
      </c>
    </row>
    <row r="7891" spans="2:9" x14ac:dyDescent="0.25">
      <c r="B7891" t="s">
        <v>32</v>
      </c>
      <c r="C7891" t="s">
        <v>27</v>
      </c>
      <c r="D7891" t="s">
        <v>24</v>
      </c>
      <c r="E7891" s="1">
        <v>44574</v>
      </c>
      <c r="F7891" s="4">
        <v>11536</v>
      </c>
      <c r="G7891">
        <v>577</v>
      </c>
      <c r="H7891" s="3">
        <f>_xlfn.XLOOKUP(sales[[#This Row],[Product]],products[Product],products[Cost per box])*sales[[#This Row],[Boxes]]</f>
        <v>6064.2699999999995</v>
      </c>
      <c r="I7891" s="4">
        <f>sales[[#This Row],[Revenue]]-sales[[#This Row],[Cost]]</f>
        <v>5471.7300000000005</v>
      </c>
    </row>
    <row r="7892" spans="2:9" x14ac:dyDescent="0.25">
      <c r="B7892" t="s">
        <v>13</v>
      </c>
      <c r="C7892" t="s">
        <v>9</v>
      </c>
      <c r="D7892" t="s">
        <v>26</v>
      </c>
      <c r="E7892" s="1">
        <v>44575</v>
      </c>
      <c r="F7892" s="4">
        <v>10164</v>
      </c>
      <c r="G7892">
        <v>910</v>
      </c>
      <c r="H7892" s="3">
        <f>_xlfn.XLOOKUP(sales[[#This Row],[Product]],products[Product],products[Cost per box])*sales[[#This Row],[Boxes]]</f>
        <v>5851.3</v>
      </c>
      <c r="I7892" s="4">
        <f>sales[[#This Row],[Revenue]]-sales[[#This Row],[Cost]]</f>
        <v>4312.7</v>
      </c>
    </row>
    <row r="7893" spans="2:9" x14ac:dyDescent="0.25">
      <c r="B7893" t="s">
        <v>15</v>
      </c>
      <c r="C7893" t="s">
        <v>21</v>
      </c>
      <c r="D7893" t="s">
        <v>35</v>
      </c>
      <c r="E7893" s="1">
        <v>44575</v>
      </c>
      <c r="F7893" s="4">
        <v>9275</v>
      </c>
      <c r="G7893">
        <v>516</v>
      </c>
      <c r="H7893" s="3">
        <f>_xlfn.XLOOKUP(sales[[#This Row],[Product]],products[Product],products[Cost per box])*sales[[#This Row],[Boxes]]</f>
        <v>1367.3999999999999</v>
      </c>
      <c r="I7893" s="4">
        <f>sales[[#This Row],[Revenue]]-sales[[#This Row],[Cost]]</f>
        <v>7907.6</v>
      </c>
    </row>
    <row r="7894" spans="2:9" x14ac:dyDescent="0.25">
      <c r="B7894" t="s">
        <v>8</v>
      </c>
      <c r="C7894" t="s">
        <v>16</v>
      </c>
      <c r="D7894" t="s">
        <v>26</v>
      </c>
      <c r="E7894" s="1">
        <v>44575</v>
      </c>
      <c r="F7894" s="4">
        <v>6314</v>
      </c>
      <c r="G7894">
        <v>486</v>
      </c>
      <c r="H7894" s="3">
        <f>_xlfn.XLOOKUP(sales[[#This Row],[Product]],products[Product],products[Cost per box])*sales[[#This Row],[Boxes]]</f>
        <v>3124.98</v>
      </c>
      <c r="I7894" s="4">
        <f>sales[[#This Row],[Revenue]]-sales[[#This Row],[Cost]]</f>
        <v>3189.02</v>
      </c>
    </row>
    <row r="7895" spans="2:9" x14ac:dyDescent="0.25">
      <c r="B7895" t="s">
        <v>55</v>
      </c>
      <c r="C7895" t="s">
        <v>9</v>
      </c>
      <c r="D7895" t="s">
        <v>52</v>
      </c>
      <c r="E7895" s="1">
        <v>44575</v>
      </c>
      <c r="F7895" s="4">
        <v>1547</v>
      </c>
      <c r="G7895">
        <v>155</v>
      </c>
      <c r="H7895" s="3">
        <f>_xlfn.XLOOKUP(sales[[#This Row],[Product]],products[Product],products[Cost per box])*sales[[#This Row],[Boxes]]</f>
        <v>514.6</v>
      </c>
      <c r="I7895" s="4">
        <f>sales[[#This Row],[Revenue]]-sales[[#This Row],[Cost]]</f>
        <v>1032.4000000000001</v>
      </c>
    </row>
    <row r="7896" spans="2:9" x14ac:dyDescent="0.25">
      <c r="B7896" t="s">
        <v>51</v>
      </c>
      <c r="C7896" t="s">
        <v>9</v>
      </c>
      <c r="D7896" t="s">
        <v>12</v>
      </c>
      <c r="E7896" s="1">
        <v>44575</v>
      </c>
      <c r="F7896" s="4">
        <v>1778</v>
      </c>
      <c r="G7896">
        <v>112</v>
      </c>
      <c r="H7896" s="3">
        <f>_xlfn.XLOOKUP(sales[[#This Row],[Product]],products[Product],products[Cost per box])*sales[[#This Row],[Boxes]]</f>
        <v>944.16</v>
      </c>
      <c r="I7896" s="4">
        <f>sales[[#This Row],[Revenue]]-sales[[#This Row],[Cost]]</f>
        <v>833.84</v>
      </c>
    </row>
    <row r="7897" spans="2:9" x14ac:dyDescent="0.25">
      <c r="B7897" t="s">
        <v>57</v>
      </c>
      <c r="C7897" t="s">
        <v>27</v>
      </c>
      <c r="D7897" t="s">
        <v>36</v>
      </c>
      <c r="E7897" s="1">
        <v>44575</v>
      </c>
      <c r="F7897" s="4">
        <v>5264</v>
      </c>
      <c r="G7897">
        <v>585</v>
      </c>
      <c r="H7897" s="3">
        <f>_xlfn.XLOOKUP(sales[[#This Row],[Product]],products[Product],products[Cost per box])*sales[[#This Row],[Boxes]]</f>
        <v>2948.4</v>
      </c>
      <c r="I7897" s="4">
        <f>sales[[#This Row],[Revenue]]-sales[[#This Row],[Cost]]</f>
        <v>2315.6</v>
      </c>
    </row>
    <row r="7898" spans="2:9" x14ac:dyDescent="0.25">
      <c r="B7898" t="s">
        <v>54</v>
      </c>
      <c r="C7898" t="s">
        <v>6</v>
      </c>
      <c r="D7898" t="s">
        <v>30</v>
      </c>
      <c r="E7898" s="1">
        <v>44575</v>
      </c>
      <c r="F7898" s="4">
        <v>2765</v>
      </c>
      <c r="G7898">
        <v>139</v>
      </c>
      <c r="H7898" s="3">
        <f>_xlfn.XLOOKUP(sales[[#This Row],[Product]],products[Product],products[Cost per box])*sales[[#This Row],[Boxes]]</f>
        <v>511.52000000000004</v>
      </c>
      <c r="I7898" s="4">
        <f>sales[[#This Row],[Revenue]]-sales[[#This Row],[Cost]]</f>
        <v>2253.48</v>
      </c>
    </row>
    <row r="7899" spans="2:9" x14ac:dyDescent="0.25">
      <c r="B7899" t="s">
        <v>54</v>
      </c>
      <c r="C7899" t="s">
        <v>11</v>
      </c>
      <c r="D7899" t="s">
        <v>7</v>
      </c>
      <c r="E7899" s="1">
        <v>44575</v>
      </c>
      <c r="F7899" s="4">
        <v>1022</v>
      </c>
      <c r="G7899">
        <v>64</v>
      </c>
      <c r="H7899" s="3">
        <f>_xlfn.XLOOKUP(sales[[#This Row],[Product]],products[Product],products[Cost per box])*sales[[#This Row],[Boxes]]</f>
        <v>329.6</v>
      </c>
      <c r="I7899" s="4">
        <f>sales[[#This Row],[Revenue]]-sales[[#This Row],[Cost]]</f>
        <v>692.4</v>
      </c>
    </row>
    <row r="7900" spans="2:9" x14ac:dyDescent="0.25">
      <c r="B7900" t="s">
        <v>54</v>
      </c>
      <c r="C7900" t="s">
        <v>9</v>
      </c>
      <c r="D7900" t="s">
        <v>12</v>
      </c>
      <c r="E7900" s="1">
        <v>44575</v>
      </c>
      <c r="F7900" s="4">
        <v>7882</v>
      </c>
      <c r="G7900">
        <v>464</v>
      </c>
      <c r="H7900" s="3">
        <f>_xlfn.XLOOKUP(sales[[#This Row],[Product]],products[Product],products[Cost per box])*sales[[#This Row],[Boxes]]</f>
        <v>3911.52</v>
      </c>
      <c r="I7900" s="4">
        <f>sales[[#This Row],[Revenue]]-sales[[#This Row],[Cost]]</f>
        <v>3970.48</v>
      </c>
    </row>
    <row r="7901" spans="2:9" x14ac:dyDescent="0.25">
      <c r="B7901" t="s">
        <v>33</v>
      </c>
      <c r="C7901" t="s">
        <v>27</v>
      </c>
      <c r="D7901" t="s">
        <v>43</v>
      </c>
      <c r="E7901" s="1">
        <v>44575</v>
      </c>
      <c r="F7901" s="4">
        <v>18788</v>
      </c>
      <c r="G7901">
        <v>910</v>
      </c>
      <c r="H7901" s="3">
        <f>_xlfn.XLOOKUP(sales[[#This Row],[Product]],products[Product],products[Cost per box])*sales[[#This Row],[Boxes]]</f>
        <v>3503.5</v>
      </c>
      <c r="I7901" s="4">
        <f>sales[[#This Row],[Revenue]]-sales[[#This Row],[Cost]]</f>
        <v>15284.5</v>
      </c>
    </row>
    <row r="7902" spans="2:9" x14ac:dyDescent="0.25">
      <c r="B7902" t="s">
        <v>32</v>
      </c>
      <c r="C7902" t="s">
        <v>9</v>
      </c>
      <c r="D7902" t="s">
        <v>35</v>
      </c>
      <c r="E7902" s="1">
        <v>44575</v>
      </c>
      <c r="F7902" s="4">
        <v>1274</v>
      </c>
      <c r="G7902">
        <v>75</v>
      </c>
      <c r="H7902" s="3">
        <f>_xlfn.XLOOKUP(sales[[#This Row],[Product]],products[Product],products[Cost per box])*sales[[#This Row],[Boxes]]</f>
        <v>198.75</v>
      </c>
      <c r="I7902" s="4">
        <f>sales[[#This Row],[Revenue]]-sales[[#This Row],[Cost]]</f>
        <v>1075.25</v>
      </c>
    </row>
    <row r="7903" spans="2:9" x14ac:dyDescent="0.25">
      <c r="B7903" t="s">
        <v>34</v>
      </c>
      <c r="C7903" t="s">
        <v>11</v>
      </c>
      <c r="D7903" t="s">
        <v>12</v>
      </c>
      <c r="E7903" s="1">
        <v>44575</v>
      </c>
      <c r="F7903" s="4">
        <v>4088</v>
      </c>
      <c r="G7903">
        <v>241</v>
      </c>
      <c r="H7903" s="3">
        <f>_xlfn.XLOOKUP(sales[[#This Row],[Product]],products[Product],products[Cost per box])*sales[[#This Row],[Boxes]]</f>
        <v>2031.6299999999999</v>
      </c>
      <c r="I7903" s="4">
        <f>sales[[#This Row],[Revenue]]-sales[[#This Row],[Cost]]</f>
        <v>2056.37</v>
      </c>
    </row>
    <row r="7904" spans="2:9" x14ac:dyDescent="0.25">
      <c r="B7904" t="s">
        <v>23</v>
      </c>
      <c r="C7904" t="s">
        <v>21</v>
      </c>
      <c r="D7904" t="s">
        <v>48</v>
      </c>
      <c r="E7904" s="1">
        <v>44575</v>
      </c>
      <c r="F7904" s="4">
        <v>4816</v>
      </c>
      <c r="G7904">
        <v>179</v>
      </c>
      <c r="H7904" s="3">
        <f>_xlfn.XLOOKUP(sales[[#This Row],[Product]],products[Product],products[Cost per box])*sales[[#This Row],[Boxes]]</f>
        <v>1338.92</v>
      </c>
      <c r="I7904" s="4">
        <f>sales[[#This Row],[Revenue]]-sales[[#This Row],[Cost]]</f>
        <v>3477.08</v>
      </c>
    </row>
    <row r="7905" spans="2:9" x14ac:dyDescent="0.25">
      <c r="B7905" t="s">
        <v>46</v>
      </c>
      <c r="C7905" t="s">
        <v>11</v>
      </c>
      <c r="D7905" t="s">
        <v>43</v>
      </c>
      <c r="E7905" s="1">
        <v>44575</v>
      </c>
      <c r="F7905" s="4">
        <v>651</v>
      </c>
      <c r="G7905">
        <v>30</v>
      </c>
      <c r="H7905" s="3">
        <f>_xlfn.XLOOKUP(sales[[#This Row],[Product]],products[Product],products[Cost per box])*sales[[#This Row],[Boxes]]</f>
        <v>115.5</v>
      </c>
      <c r="I7905" s="4">
        <f>sales[[#This Row],[Revenue]]-sales[[#This Row],[Cost]]</f>
        <v>535.5</v>
      </c>
    </row>
    <row r="7906" spans="2:9" x14ac:dyDescent="0.25">
      <c r="B7906" t="s">
        <v>37</v>
      </c>
      <c r="C7906" t="s">
        <v>27</v>
      </c>
      <c r="D7906" t="s">
        <v>14</v>
      </c>
      <c r="E7906" s="1">
        <v>44575</v>
      </c>
      <c r="F7906" s="4">
        <v>1414</v>
      </c>
      <c r="G7906">
        <v>236</v>
      </c>
      <c r="H7906" s="3">
        <f>_xlfn.XLOOKUP(sales[[#This Row],[Product]],products[Product],products[Cost per box])*sales[[#This Row],[Boxes]]</f>
        <v>1489.1599999999999</v>
      </c>
      <c r="I7906" s="4">
        <f>sales[[#This Row],[Revenue]]-sales[[#This Row],[Cost]]</f>
        <v>-75.159999999999854</v>
      </c>
    </row>
    <row r="7907" spans="2:9" x14ac:dyDescent="0.25">
      <c r="B7907" t="s">
        <v>37</v>
      </c>
      <c r="C7907" t="s">
        <v>9</v>
      </c>
      <c r="D7907" t="s">
        <v>42</v>
      </c>
      <c r="E7907" s="1">
        <v>44575</v>
      </c>
      <c r="F7907" s="4">
        <v>700</v>
      </c>
      <c r="G7907">
        <v>50</v>
      </c>
      <c r="H7907" s="3">
        <f>_xlfn.XLOOKUP(sales[[#This Row],[Product]],products[Product],products[Cost per box])*sales[[#This Row],[Boxes]]</f>
        <v>237</v>
      </c>
      <c r="I7907" s="4">
        <f>sales[[#This Row],[Revenue]]-sales[[#This Row],[Cost]]</f>
        <v>463</v>
      </c>
    </row>
    <row r="7908" spans="2:9" x14ac:dyDescent="0.25">
      <c r="B7908" t="s">
        <v>25</v>
      </c>
      <c r="C7908" t="s">
        <v>9</v>
      </c>
      <c r="D7908" t="s">
        <v>50</v>
      </c>
      <c r="E7908" s="1">
        <v>44575</v>
      </c>
      <c r="F7908" s="4">
        <v>1932</v>
      </c>
      <c r="G7908">
        <v>81</v>
      </c>
      <c r="H7908" s="3">
        <f>_xlfn.XLOOKUP(sales[[#This Row],[Product]],products[Product],products[Cost per box])*sales[[#This Row],[Boxes]]</f>
        <v>1005.21</v>
      </c>
      <c r="I7908" s="4">
        <f>sales[[#This Row],[Revenue]]-sales[[#This Row],[Cost]]</f>
        <v>926.79</v>
      </c>
    </row>
    <row r="7909" spans="2:9" x14ac:dyDescent="0.25">
      <c r="B7909" t="s">
        <v>13</v>
      </c>
      <c r="C7909" t="s">
        <v>21</v>
      </c>
      <c r="D7909" t="s">
        <v>31</v>
      </c>
      <c r="E7909" s="1">
        <v>44575</v>
      </c>
      <c r="F7909" s="4">
        <v>3570</v>
      </c>
      <c r="G7909">
        <v>255</v>
      </c>
      <c r="H7909" s="3">
        <f>_xlfn.XLOOKUP(sales[[#This Row],[Product]],products[Product],products[Cost per box])*sales[[#This Row],[Boxes]]</f>
        <v>1458.6</v>
      </c>
      <c r="I7909" s="4">
        <f>sales[[#This Row],[Revenue]]-sales[[#This Row],[Cost]]</f>
        <v>2111.4</v>
      </c>
    </row>
    <row r="7910" spans="2:9" x14ac:dyDescent="0.25">
      <c r="B7910" t="s">
        <v>53</v>
      </c>
      <c r="C7910" t="s">
        <v>21</v>
      </c>
      <c r="D7910" t="s">
        <v>45</v>
      </c>
      <c r="E7910" s="1">
        <v>44575</v>
      </c>
      <c r="F7910" s="4">
        <v>3122</v>
      </c>
      <c r="G7910">
        <v>142</v>
      </c>
      <c r="H7910" s="3">
        <f>_xlfn.XLOOKUP(sales[[#This Row],[Product]],products[Product],products[Cost per box])*sales[[#This Row],[Boxes]]</f>
        <v>1097.6600000000001</v>
      </c>
      <c r="I7910" s="4">
        <f>sales[[#This Row],[Revenue]]-sales[[#This Row],[Cost]]</f>
        <v>2024.34</v>
      </c>
    </row>
    <row r="7911" spans="2:9" x14ac:dyDescent="0.25">
      <c r="B7911" t="s">
        <v>25</v>
      </c>
      <c r="C7911" t="s">
        <v>16</v>
      </c>
      <c r="D7911" t="s">
        <v>14</v>
      </c>
      <c r="E7911" s="1">
        <v>44575</v>
      </c>
      <c r="F7911" s="4">
        <v>588</v>
      </c>
      <c r="G7911">
        <v>74</v>
      </c>
      <c r="H7911" s="3">
        <f>_xlfn.XLOOKUP(sales[[#This Row],[Product]],products[Product],products[Cost per box])*sales[[#This Row],[Boxes]]</f>
        <v>466.94</v>
      </c>
      <c r="I7911" s="4">
        <f>sales[[#This Row],[Revenue]]-sales[[#This Row],[Cost]]</f>
        <v>121.06</v>
      </c>
    </row>
    <row r="7912" spans="2:9" x14ac:dyDescent="0.25">
      <c r="B7912" t="s">
        <v>13</v>
      </c>
      <c r="C7912" t="s">
        <v>6</v>
      </c>
      <c r="D7912" t="s">
        <v>12</v>
      </c>
      <c r="E7912" s="1">
        <v>44575</v>
      </c>
      <c r="F7912" s="4">
        <v>5236</v>
      </c>
      <c r="G7912">
        <v>328</v>
      </c>
      <c r="H7912" s="3">
        <f>_xlfn.XLOOKUP(sales[[#This Row],[Product]],products[Product],products[Cost per box])*sales[[#This Row],[Boxes]]</f>
        <v>2765.04</v>
      </c>
      <c r="I7912" s="4">
        <f>sales[[#This Row],[Revenue]]-sales[[#This Row],[Cost]]</f>
        <v>2470.96</v>
      </c>
    </row>
    <row r="7913" spans="2:9" x14ac:dyDescent="0.25">
      <c r="B7913" t="s">
        <v>33</v>
      </c>
      <c r="C7913" t="s">
        <v>11</v>
      </c>
      <c r="D7913" t="s">
        <v>17</v>
      </c>
      <c r="E7913" s="1">
        <v>44575</v>
      </c>
      <c r="F7913" s="4">
        <v>4221</v>
      </c>
      <c r="G7913">
        <v>192</v>
      </c>
      <c r="H7913" s="3">
        <f>_xlfn.XLOOKUP(sales[[#This Row],[Product]],products[Product],products[Cost per box])*sales[[#This Row],[Boxes]]</f>
        <v>1305.5999999999999</v>
      </c>
      <c r="I7913" s="4">
        <f>sales[[#This Row],[Revenue]]-sales[[#This Row],[Cost]]</f>
        <v>2915.4</v>
      </c>
    </row>
    <row r="7914" spans="2:9" x14ac:dyDescent="0.25">
      <c r="B7914" t="s">
        <v>20</v>
      </c>
      <c r="C7914" t="s">
        <v>6</v>
      </c>
      <c r="D7914" t="s">
        <v>45</v>
      </c>
      <c r="E7914" s="1">
        <v>44575</v>
      </c>
      <c r="F7914" s="4">
        <v>420</v>
      </c>
      <c r="G7914">
        <v>20</v>
      </c>
      <c r="H7914" s="3">
        <f>_xlfn.XLOOKUP(sales[[#This Row],[Product]],products[Product],products[Cost per box])*sales[[#This Row],[Boxes]]</f>
        <v>154.60000000000002</v>
      </c>
      <c r="I7914" s="4">
        <f>sales[[#This Row],[Revenue]]-sales[[#This Row],[Cost]]</f>
        <v>265.39999999999998</v>
      </c>
    </row>
    <row r="7915" spans="2:9" x14ac:dyDescent="0.25">
      <c r="B7915" t="s">
        <v>29</v>
      </c>
      <c r="C7915" t="s">
        <v>9</v>
      </c>
      <c r="D7915" t="s">
        <v>52</v>
      </c>
      <c r="E7915" s="1">
        <v>44575</v>
      </c>
      <c r="F7915" s="4">
        <v>5705</v>
      </c>
      <c r="G7915">
        <v>571</v>
      </c>
      <c r="H7915" s="3">
        <f>_xlfn.XLOOKUP(sales[[#This Row],[Product]],products[Product],products[Cost per box])*sales[[#This Row],[Boxes]]</f>
        <v>1895.7199999999998</v>
      </c>
      <c r="I7915" s="4">
        <f>sales[[#This Row],[Revenue]]-sales[[#This Row],[Cost]]</f>
        <v>3809.28</v>
      </c>
    </row>
    <row r="7916" spans="2:9" x14ac:dyDescent="0.25">
      <c r="B7916" t="s">
        <v>13</v>
      </c>
      <c r="C7916" t="s">
        <v>27</v>
      </c>
      <c r="D7916" t="s">
        <v>22</v>
      </c>
      <c r="E7916" s="1">
        <v>44575</v>
      </c>
      <c r="F7916" s="4">
        <v>14504</v>
      </c>
      <c r="G7916">
        <v>1820</v>
      </c>
      <c r="H7916" s="3">
        <f>_xlfn.XLOOKUP(sales[[#This Row],[Product]],products[Product],products[Cost per box])*sales[[#This Row],[Boxes]]</f>
        <v>14960.400000000001</v>
      </c>
      <c r="I7916" s="4">
        <f>sales[[#This Row],[Revenue]]-sales[[#This Row],[Cost]]</f>
        <v>-456.40000000000146</v>
      </c>
    </row>
    <row r="7917" spans="2:9" x14ac:dyDescent="0.25">
      <c r="B7917" t="s">
        <v>23</v>
      </c>
      <c r="C7917" t="s">
        <v>27</v>
      </c>
      <c r="D7917" t="s">
        <v>17</v>
      </c>
      <c r="E7917" s="1">
        <v>44575</v>
      </c>
      <c r="F7917" s="4">
        <v>12726</v>
      </c>
      <c r="G7917">
        <v>606</v>
      </c>
      <c r="H7917" s="3">
        <f>_xlfn.XLOOKUP(sales[[#This Row],[Product]],products[Product],products[Cost per box])*sales[[#This Row],[Boxes]]</f>
        <v>4120.8</v>
      </c>
      <c r="I7917" s="4">
        <f>sales[[#This Row],[Revenue]]-sales[[#This Row],[Cost]]</f>
        <v>8605.2000000000007</v>
      </c>
    </row>
    <row r="7918" spans="2:9" x14ac:dyDescent="0.25">
      <c r="B7918" t="s">
        <v>46</v>
      </c>
      <c r="C7918" t="s">
        <v>6</v>
      </c>
      <c r="D7918" t="s">
        <v>14</v>
      </c>
      <c r="E7918" s="1">
        <v>44575</v>
      </c>
      <c r="F7918" s="4">
        <v>2947</v>
      </c>
      <c r="G7918">
        <v>369</v>
      </c>
      <c r="H7918" s="3">
        <f>_xlfn.XLOOKUP(sales[[#This Row],[Product]],products[Product],products[Cost per box])*sales[[#This Row],[Boxes]]</f>
        <v>2328.39</v>
      </c>
      <c r="I7918" s="4">
        <f>sales[[#This Row],[Revenue]]-sales[[#This Row],[Cost]]</f>
        <v>618.61000000000013</v>
      </c>
    </row>
    <row r="7919" spans="2:9" x14ac:dyDescent="0.25">
      <c r="B7919" t="s">
        <v>18</v>
      </c>
      <c r="C7919" t="s">
        <v>6</v>
      </c>
      <c r="D7919" t="s">
        <v>38</v>
      </c>
      <c r="E7919" s="1">
        <v>44575</v>
      </c>
      <c r="F7919" s="4">
        <v>12467</v>
      </c>
      <c r="G7919">
        <v>462</v>
      </c>
      <c r="H7919" s="3">
        <f>_xlfn.XLOOKUP(sales[[#This Row],[Product]],products[Product],products[Cost per box])*sales[[#This Row],[Boxes]]</f>
        <v>4592.28</v>
      </c>
      <c r="I7919" s="4">
        <f>sales[[#This Row],[Revenue]]-sales[[#This Row],[Cost]]</f>
        <v>7874.72</v>
      </c>
    </row>
    <row r="7920" spans="2:9" x14ac:dyDescent="0.25">
      <c r="B7920" t="s">
        <v>49</v>
      </c>
      <c r="C7920" t="s">
        <v>27</v>
      </c>
      <c r="D7920" t="s">
        <v>52</v>
      </c>
      <c r="E7920" s="1">
        <v>44575</v>
      </c>
      <c r="F7920" s="4">
        <v>6923</v>
      </c>
      <c r="G7920">
        <v>630</v>
      </c>
      <c r="H7920" s="3">
        <f>_xlfn.XLOOKUP(sales[[#This Row],[Product]],products[Product],products[Cost per box])*sales[[#This Row],[Boxes]]</f>
        <v>2091.6</v>
      </c>
      <c r="I7920" s="4">
        <f>sales[[#This Row],[Revenue]]-sales[[#This Row],[Cost]]</f>
        <v>4831.3999999999996</v>
      </c>
    </row>
    <row r="7921" spans="2:9" x14ac:dyDescent="0.25">
      <c r="B7921" t="s">
        <v>34</v>
      </c>
      <c r="C7921" t="s">
        <v>16</v>
      </c>
      <c r="D7921" t="s">
        <v>48</v>
      </c>
      <c r="E7921" s="1">
        <v>44575</v>
      </c>
      <c r="F7921" s="4">
        <v>1547</v>
      </c>
      <c r="G7921">
        <v>62</v>
      </c>
      <c r="H7921" s="3">
        <f>_xlfn.XLOOKUP(sales[[#This Row],[Product]],products[Product],products[Cost per box])*sales[[#This Row],[Boxes]]</f>
        <v>463.76000000000005</v>
      </c>
      <c r="I7921" s="4">
        <f>sales[[#This Row],[Revenue]]-sales[[#This Row],[Cost]]</f>
        <v>1083.24</v>
      </c>
    </row>
    <row r="7922" spans="2:9" x14ac:dyDescent="0.25">
      <c r="B7922" t="s">
        <v>54</v>
      </c>
      <c r="C7922" t="s">
        <v>21</v>
      </c>
      <c r="D7922" t="s">
        <v>48</v>
      </c>
      <c r="E7922" s="1">
        <v>44575</v>
      </c>
      <c r="F7922" s="4">
        <v>4312</v>
      </c>
      <c r="G7922">
        <v>173</v>
      </c>
      <c r="H7922" s="3">
        <f>_xlfn.XLOOKUP(sales[[#This Row],[Product]],products[Product],products[Cost per box])*sales[[#This Row],[Boxes]]</f>
        <v>1294.04</v>
      </c>
      <c r="I7922" s="4">
        <f>sales[[#This Row],[Revenue]]-sales[[#This Row],[Cost]]</f>
        <v>3017.96</v>
      </c>
    </row>
    <row r="7923" spans="2:9" x14ac:dyDescent="0.25">
      <c r="B7923" t="s">
        <v>40</v>
      </c>
      <c r="C7923" t="s">
        <v>6</v>
      </c>
      <c r="D7923" t="s">
        <v>48</v>
      </c>
      <c r="E7923" s="1">
        <v>44575</v>
      </c>
      <c r="F7923" s="4">
        <v>7672</v>
      </c>
      <c r="G7923">
        <v>296</v>
      </c>
      <c r="H7923" s="3">
        <f>_xlfn.XLOOKUP(sales[[#This Row],[Product]],products[Product],products[Cost per box])*sales[[#This Row],[Boxes]]</f>
        <v>2214.08</v>
      </c>
      <c r="I7923" s="4">
        <f>sales[[#This Row],[Revenue]]-sales[[#This Row],[Cost]]</f>
        <v>5457.92</v>
      </c>
    </row>
    <row r="7924" spans="2:9" x14ac:dyDescent="0.25">
      <c r="B7924" t="s">
        <v>51</v>
      </c>
      <c r="C7924" t="s">
        <v>16</v>
      </c>
      <c r="D7924" t="s">
        <v>36</v>
      </c>
      <c r="E7924" s="1">
        <v>44575</v>
      </c>
      <c r="F7924" s="4">
        <v>4690</v>
      </c>
      <c r="G7924">
        <v>522</v>
      </c>
      <c r="H7924" s="3">
        <f>_xlfn.XLOOKUP(sales[[#This Row],[Product]],products[Product],products[Cost per box])*sales[[#This Row],[Boxes]]</f>
        <v>2630.88</v>
      </c>
      <c r="I7924" s="4">
        <f>sales[[#This Row],[Revenue]]-sales[[#This Row],[Cost]]</f>
        <v>2059.12</v>
      </c>
    </row>
    <row r="7925" spans="2:9" x14ac:dyDescent="0.25">
      <c r="B7925" t="s">
        <v>13</v>
      </c>
      <c r="C7925" t="s">
        <v>6</v>
      </c>
      <c r="D7925" t="s">
        <v>35</v>
      </c>
      <c r="E7925" s="1">
        <v>44575</v>
      </c>
      <c r="F7925" s="4">
        <v>11361</v>
      </c>
      <c r="G7925">
        <v>598</v>
      </c>
      <c r="H7925" s="3">
        <f>_xlfn.XLOOKUP(sales[[#This Row],[Product]],products[Product],products[Cost per box])*sales[[#This Row],[Boxes]]</f>
        <v>1584.7</v>
      </c>
      <c r="I7925" s="4">
        <f>sales[[#This Row],[Revenue]]-sales[[#This Row],[Cost]]</f>
        <v>9776.2999999999993</v>
      </c>
    </row>
    <row r="7926" spans="2:9" x14ac:dyDescent="0.25">
      <c r="B7926" t="s">
        <v>5</v>
      </c>
      <c r="C7926" t="s">
        <v>16</v>
      </c>
      <c r="D7926" t="s">
        <v>36</v>
      </c>
      <c r="E7926" s="1">
        <v>44575</v>
      </c>
      <c r="F7926" s="4">
        <v>2877</v>
      </c>
      <c r="G7926">
        <v>320</v>
      </c>
      <c r="H7926" s="3">
        <f>_xlfn.XLOOKUP(sales[[#This Row],[Product]],products[Product],products[Cost per box])*sales[[#This Row],[Boxes]]</f>
        <v>1612.8</v>
      </c>
      <c r="I7926" s="4">
        <f>sales[[#This Row],[Revenue]]-sales[[#This Row],[Cost]]</f>
        <v>1264.2</v>
      </c>
    </row>
    <row r="7927" spans="2:9" x14ac:dyDescent="0.25">
      <c r="B7927" t="s">
        <v>10</v>
      </c>
      <c r="C7927" t="s">
        <v>16</v>
      </c>
      <c r="D7927" t="s">
        <v>52</v>
      </c>
      <c r="E7927" s="1">
        <v>44575</v>
      </c>
      <c r="F7927" s="4">
        <v>4900</v>
      </c>
      <c r="G7927">
        <v>446</v>
      </c>
      <c r="H7927" s="3">
        <f>_xlfn.XLOOKUP(sales[[#This Row],[Product]],products[Product],products[Cost per box])*sales[[#This Row],[Boxes]]</f>
        <v>1480.72</v>
      </c>
      <c r="I7927" s="4">
        <f>sales[[#This Row],[Revenue]]-sales[[#This Row],[Cost]]</f>
        <v>3419.2799999999997</v>
      </c>
    </row>
    <row r="7928" spans="2:9" x14ac:dyDescent="0.25">
      <c r="B7928" t="s">
        <v>13</v>
      </c>
      <c r="C7928" t="s">
        <v>9</v>
      </c>
      <c r="D7928" t="s">
        <v>43</v>
      </c>
      <c r="E7928" s="1">
        <v>44575</v>
      </c>
      <c r="F7928" s="4">
        <v>3955</v>
      </c>
      <c r="G7928">
        <v>198</v>
      </c>
      <c r="H7928" s="3">
        <f>_xlfn.XLOOKUP(sales[[#This Row],[Product]],products[Product],products[Cost per box])*sales[[#This Row],[Boxes]]</f>
        <v>762.30000000000007</v>
      </c>
      <c r="I7928" s="4">
        <f>sales[[#This Row],[Revenue]]-sales[[#This Row],[Cost]]</f>
        <v>3192.7</v>
      </c>
    </row>
    <row r="7929" spans="2:9" x14ac:dyDescent="0.25">
      <c r="B7929" t="s">
        <v>56</v>
      </c>
      <c r="C7929" t="s">
        <v>6</v>
      </c>
      <c r="D7929" t="s">
        <v>48</v>
      </c>
      <c r="E7929" s="1">
        <v>44575</v>
      </c>
      <c r="F7929" s="4">
        <v>10948</v>
      </c>
      <c r="G7929">
        <v>438</v>
      </c>
      <c r="H7929" s="3">
        <f>_xlfn.XLOOKUP(sales[[#This Row],[Product]],products[Product],products[Cost per box])*sales[[#This Row],[Boxes]]</f>
        <v>3276.2400000000002</v>
      </c>
      <c r="I7929" s="4">
        <f>sales[[#This Row],[Revenue]]-sales[[#This Row],[Cost]]</f>
        <v>7671.76</v>
      </c>
    </row>
    <row r="7930" spans="2:9" x14ac:dyDescent="0.25">
      <c r="B7930" t="s">
        <v>20</v>
      </c>
      <c r="C7930" t="s">
        <v>9</v>
      </c>
      <c r="D7930" t="s">
        <v>30</v>
      </c>
      <c r="E7930" s="1">
        <v>44575</v>
      </c>
      <c r="F7930" s="4">
        <v>6041</v>
      </c>
      <c r="G7930">
        <v>336</v>
      </c>
      <c r="H7930" s="3">
        <f>_xlfn.XLOOKUP(sales[[#This Row],[Product]],products[Product],products[Cost per box])*sales[[#This Row],[Boxes]]</f>
        <v>1236.48</v>
      </c>
      <c r="I7930" s="4">
        <f>sales[[#This Row],[Revenue]]-sales[[#This Row],[Cost]]</f>
        <v>4804.5200000000004</v>
      </c>
    </row>
    <row r="7931" spans="2:9" x14ac:dyDescent="0.25">
      <c r="B7931" t="s">
        <v>5</v>
      </c>
      <c r="C7931" t="s">
        <v>21</v>
      </c>
      <c r="D7931" t="s">
        <v>50</v>
      </c>
      <c r="E7931" s="1">
        <v>44575</v>
      </c>
      <c r="F7931" s="4">
        <v>6020</v>
      </c>
      <c r="G7931">
        <v>262</v>
      </c>
      <c r="H7931" s="3">
        <f>_xlfn.XLOOKUP(sales[[#This Row],[Product]],products[Product],products[Cost per box])*sales[[#This Row],[Boxes]]</f>
        <v>3251.42</v>
      </c>
      <c r="I7931" s="4">
        <f>sales[[#This Row],[Revenue]]-sales[[#This Row],[Cost]]</f>
        <v>2768.58</v>
      </c>
    </row>
    <row r="7932" spans="2:9" x14ac:dyDescent="0.25">
      <c r="B7932" t="s">
        <v>25</v>
      </c>
      <c r="C7932" t="s">
        <v>6</v>
      </c>
      <c r="D7932" t="s">
        <v>28</v>
      </c>
      <c r="E7932" s="1">
        <v>44575</v>
      </c>
      <c r="F7932" s="4">
        <v>14098</v>
      </c>
      <c r="G7932">
        <v>1750</v>
      </c>
      <c r="H7932" s="3">
        <f>_xlfn.XLOOKUP(sales[[#This Row],[Product]],products[Product],products[Cost per box])*sales[[#This Row],[Boxes]]</f>
        <v>4830</v>
      </c>
      <c r="I7932" s="4">
        <f>sales[[#This Row],[Revenue]]-sales[[#This Row],[Cost]]</f>
        <v>9268</v>
      </c>
    </row>
    <row r="7933" spans="2:9" x14ac:dyDescent="0.25">
      <c r="B7933" t="s">
        <v>41</v>
      </c>
      <c r="C7933" t="s">
        <v>6</v>
      </c>
      <c r="D7933" t="s">
        <v>43</v>
      </c>
      <c r="E7933" s="1">
        <v>44575</v>
      </c>
      <c r="F7933" s="4">
        <v>8715</v>
      </c>
      <c r="G7933">
        <v>397</v>
      </c>
      <c r="H7933" s="3">
        <f>_xlfn.XLOOKUP(sales[[#This Row],[Product]],products[Product],products[Cost per box])*sales[[#This Row],[Boxes]]</f>
        <v>1528.45</v>
      </c>
      <c r="I7933" s="4">
        <f>sales[[#This Row],[Revenue]]-sales[[#This Row],[Cost]]</f>
        <v>7186.55</v>
      </c>
    </row>
    <row r="7934" spans="2:9" x14ac:dyDescent="0.25">
      <c r="B7934" t="s">
        <v>51</v>
      </c>
      <c r="C7934" t="s">
        <v>21</v>
      </c>
      <c r="D7934" t="s">
        <v>14</v>
      </c>
      <c r="E7934" s="1">
        <v>44575</v>
      </c>
      <c r="F7934" s="4">
        <v>2702</v>
      </c>
      <c r="G7934">
        <v>451</v>
      </c>
      <c r="H7934" s="3">
        <f>_xlfn.XLOOKUP(sales[[#This Row],[Product]],products[Product],products[Cost per box])*sales[[#This Row],[Boxes]]</f>
        <v>2845.81</v>
      </c>
      <c r="I7934" s="4">
        <f>sales[[#This Row],[Revenue]]-sales[[#This Row],[Cost]]</f>
        <v>-143.80999999999995</v>
      </c>
    </row>
    <row r="7935" spans="2:9" x14ac:dyDescent="0.25">
      <c r="B7935" t="s">
        <v>33</v>
      </c>
      <c r="C7935" t="s">
        <v>11</v>
      </c>
      <c r="D7935" t="s">
        <v>30</v>
      </c>
      <c r="E7935" s="1">
        <v>44575</v>
      </c>
      <c r="F7935" s="4">
        <v>10899</v>
      </c>
      <c r="G7935">
        <v>574</v>
      </c>
      <c r="H7935" s="3">
        <f>_xlfn.XLOOKUP(sales[[#This Row],[Product]],products[Product],products[Cost per box])*sales[[#This Row],[Boxes]]</f>
        <v>2112.3200000000002</v>
      </c>
      <c r="I7935" s="4">
        <f>sales[[#This Row],[Revenue]]-sales[[#This Row],[Cost]]</f>
        <v>8786.68</v>
      </c>
    </row>
    <row r="7936" spans="2:9" x14ac:dyDescent="0.25">
      <c r="B7936" t="s">
        <v>54</v>
      </c>
      <c r="C7936" t="s">
        <v>11</v>
      </c>
      <c r="D7936" t="s">
        <v>26</v>
      </c>
      <c r="E7936" s="1">
        <v>44575</v>
      </c>
      <c r="F7936" s="4">
        <v>2597</v>
      </c>
      <c r="G7936">
        <v>237</v>
      </c>
      <c r="H7936" s="3">
        <f>_xlfn.XLOOKUP(sales[[#This Row],[Product]],products[Product],products[Cost per box])*sales[[#This Row],[Boxes]]</f>
        <v>1523.9099999999999</v>
      </c>
      <c r="I7936" s="4">
        <f>sales[[#This Row],[Revenue]]-sales[[#This Row],[Cost]]</f>
        <v>1073.0900000000001</v>
      </c>
    </row>
    <row r="7937" spans="2:9" x14ac:dyDescent="0.25">
      <c r="B7937" t="s">
        <v>51</v>
      </c>
      <c r="C7937" t="s">
        <v>6</v>
      </c>
      <c r="D7937" t="s">
        <v>50</v>
      </c>
      <c r="E7937" s="1">
        <v>44575</v>
      </c>
      <c r="F7937" s="4">
        <v>8050</v>
      </c>
      <c r="G7937">
        <v>336</v>
      </c>
      <c r="H7937" s="3">
        <f>_xlfn.XLOOKUP(sales[[#This Row],[Product]],products[Product],products[Cost per box])*sales[[#This Row],[Boxes]]</f>
        <v>4169.76</v>
      </c>
      <c r="I7937" s="4">
        <f>sales[[#This Row],[Revenue]]-sales[[#This Row],[Cost]]</f>
        <v>3880.24</v>
      </c>
    </row>
    <row r="7938" spans="2:9" x14ac:dyDescent="0.25">
      <c r="B7938" t="s">
        <v>23</v>
      </c>
      <c r="C7938" t="s">
        <v>11</v>
      </c>
      <c r="D7938" t="s">
        <v>43</v>
      </c>
      <c r="E7938" s="1">
        <v>44575</v>
      </c>
      <c r="F7938" s="4">
        <v>1596</v>
      </c>
      <c r="G7938">
        <v>76</v>
      </c>
      <c r="H7938" s="3">
        <f>_xlfn.XLOOKUP(sales[[#This Row],[Product]],products[Product],products[Cost per box])*sales[[#This Row],[Boxes]]</f>
        <v>292.60000000000002</v>
      </c>
      <c r="I7938" s="4">
        <f>sales[[#This Row],[Revenue]]-sales[[#This Row],[Cost]]</f>
        <v>1303.4000000000001</v>
      </c>
    </row>
    <row r="7939" spans="2:9" x14ac:dyDescent="0.25">
      <c r="B7939" t="s">
        <v>18</v>
      </c>
      <c r="C7939" t="s">
        <v>21</v>
      </c>
      <c r="D7939" t="s">
        <v>19</v>
      </c>
      <c r="E7939" s="1">
        <v>44578</v>
      </c>
      <c r="F7939" s="4">
        <v>455</v>
      </c>
      <c r="G7939">
        <v>29</v>
      </c>
      <c r="H7939" s="3">
        <f>_xlfn.XLOOKUP(sales[[#This Row],[Product]],products[Product],products[Cost per box])*sales[[#This Row],[Boxes]]</f>
        <v>296.67</v>
      </c>
      <c r="I7939" s="4">
        <f>sales[[#This Row],[Revenue]]-sales[[#This Row],[Cost]]</f>
        <v>158.32999999999998</v>
      </c>
    </row>
    <row r="7940" spans="2:9" x14ac:dyDescent="0.25">
      <c r="B7940" t="s">
        <v>15</v>
      </c>
      <c r="C7940" t="s">
        <v>11</v>
      </c>
      <c r="D7940" t="s">
        <v>12</v>
      </c>
      <c r="E7940" s="1">
        <v>44578</v>
      </c>
      <c r="F7940" s="4">
        <v>7980</v>
      </c>
      <c r="G7940">
        <v>470</v>
      </c>
      <c r="H7940" s="3">
        <f>_xlfn.XLOOKUP(sales[[#This Row],[Product]],products[Product],products[Cost per box])*sales[[#This Row],[Boxes]]</f>
        <v>3962.1</v>
      </c>
      <c r="I7940" s="4">
        <f>sales[[#This Row],[Revenue]]-sales[[#This Row],[Cost]]</f>
        <v>4017.9</v>
      </c>
    </row>
    <row r="7941" spans="2:9" x14ac:dyDescent="0.25">
      <c r="B7941" t="s">
        <v>20</v>
      </c>
      <c r="C7941" t="s">
        <v>6</v>
      </c>
      <c r="D7941" t="s">
        <v>31</v>
      </c>
      <c r="E7941" s="1">
        <v>44578</v>
      </c>
      <c r="F7941" s="4">
        <v>3199</v>
      </c>
      <c r="G7941">
        <v>267</v>
      </c>
      <c r="H7941" s="3">
        <f>_xlfn.XLOOKUP(sales[[#This Row],[Product]],products[Product],products[Cost per box])*sales[[#This Row],[Boxes]]</f>
        <v>1527.24</v>
      </c>
      <c r="I7941" s="4">
        <f>sales[[#This Row],[Revenue]]-sales[[#This Row],[Cost]]</f>
        <v>1671.76</v>
      </c>
    </row>
    <row r="7942" spans="2:9" x14ac:dyDescent="0.25">
      <c r="B7942" t="s">
        <v>32</v>
      </c>
      <c r="C7942" t="s">
        <v>16</v>
      </c>
      <c r="D7942" t="s">
        <v>42</v>
      </c>
      <c r="E7942" s="1">
        <v>44578</v>
      </c>
      <c r="F7942" s="4">
        <v>3248</v>
      </c>
      <c r="G7942">
        <v>203</v>
      </c>
      <c r="H7942" s="3">
        <f>_xlfn.XLOOKUP(sales[[#This Row],[Product]],products[Product],products[Cost per box])*sales[[#This Row],[Boxes]]</f>
        <v>962.22</v>
      </c>
      <c r="I7942" s="4">
        <f>sales[[#This Row],[Revenue]]-sales[[#This Row],[Cost]]</f>
        <v>2285.7799999999997</v>
      </c>
    </row>
    <row r="7943" spans="2:9" x14ac:dyDescent="0.25">
      <c r="B7943" t="s">
        <v>56</v>
      </c>
      <c r="C7943" t="s">
        <v>21</v>
      </c>
      <c r="D7943" t="s">
        <v>31</v>
      </c>
      <c r="E7943" s="1">
        <v>44578</v>
      </c>
      <c r="F7943" s="4">
        <v>6531</v>
      </c>
      <c r="G7943">
        <v>545</v>
      </c>
      <c r="H7943" s="3">
        <f>_xlfn.XLOOKUP(sales[[#This Row],[Product]],products[Product],products[Cost per box])*sales[[#This Row],[Boxes]]</f>
        <v>3117.4</v>
      </c>
      <c r="I7943" s="4">
        <f>sales[[#This Row],[Revenue]]-sales[[#This Row],[Cost]]</f>
        <v>3413.6</v>
      </c>
    </row>
    <row r="7944" spans="2:9" x14ac:dyDescent="0.25">
      <c r="B7944" t="s">
        <v>33</v>
      </c>
      <c r="C7944" t="s">
        <v>6</v>
      </c>
      <c r="D7944" t="s">
        <v>24</v>
      </c>
      <c r="E7944" s="1">
        <v>44578</v>
      </c>
      <c r="F7944" s="4">
        <v>6258</v>
      </c>
      <c r="G7944">
        <v>313</v>
      </c>
      <c r="H7944" s="3">
        <f>_xlfn.XLOOKUP(sales[[#This Row],[Product]],products[Product],products[Cost per box])*sales[[#This Row],[Boxes]]</f>
        <v>3289.63</v>
      </c>
      <c r="I7944" s="4">
        <f>sales[[#This Row],[Revenue]]-sales[[#This Row],[Cost]]</f>
        <v>2968.37</v>
      </c>
    </row>
    <row r="7945" spans="2:9" x14ac:dyDescent="0.25">
      <c r="B7945" t="s">
        <v>39</v>
      </c>
      <c r="C7945" t="s">
        <v>21</v>
      </c>
      <c r="D7945" t="s">
        <v>50</v>
      </c>
      <c r="E7945" s="1">
        <v>44578</v>
      </c>
      <c r="F7945" s="4">
        <v>1092</v>
      </c>
      <c r="G7945">
        <v>50</v>
      </c>
      <c r="H7945" s="3">
        <f>_xlfn.XLOOKUP(sales[[#This Row],[Product]],products[Product],products[Cost per box])*sales[[#This Row],[Boxes]]</f>
        <v>620.5</v>
      </c>
      <c r="I7945" s="4">
        <f>sales[[#This Row],[Revenue]]-sales[[#This Row],[Cost]]</f>
        <v>471.5</v>
      </c>
    </row>
    <row r="7946" spans="2:9" x14ac:dyDescent="0.25">
      <c r="B7946" t="s">
        <v>25</v>
      </c>
      <c r="C7946" t="s">
        <v>16</v>
      </c>
      <c r="D7946" t="s">
        <v>36</v>
      </c>
      <c r="E7946" s="1">
        <v>44578</v>
      </c>
      <c r="F7946" s="4">
        <v>2415</v>
      </c>
      <c r="G7946">
        <v>269</v>
      </c>
      <c r="H7946" s="3">
        <f>_xlfn.XLOOKUP(sales[[#This Row],[Product]],products[Product],products[Cost per box])*sales[[#This Row],[Boxes]]</f>
        <v>1355.76</v>
      </c>
      <c r="I7946" s="4">
        <f>sales[[#This Row],[Revenue]]-sales[[#This Row],[Cost]]</f>
        <v>1059.24</v>
      </c>
    </row>
    <row r="7947" spans="2:9" x14ac:dyDescent="0.25">
      <c r="B7947" t="s">
        <v>46</v>
      </c>
      <c r="C7947" t="s">
        <v>16</v>
      </c>
      <c r="D7947" t="s">
        <v>35</v>
      </c>
      <c r="E7947" s="1">
        <v>44578</v>
      </c>
      <c r="F7947" s="4">
        <v>12369</v>
      </c>
      <c r="G7947">
        <v>651</v>
      </c>
      <c r="H7947" s="3">
        <f>_xlfn.XLOOKUP(sales[[#This Row],[Product]],products[Product],products[Cost per box])*sales[[#This Row],[Boxes]]</f>
        <v>1725.1499999999999</v>
      </c>
      <c r="I7947" s="4">
        <f>sales[[#This Row],[Revenue]]-sales[[#This Row],[Cost]]</f>
        <v>10643.85</v>
      </c>
    </row>
    <row r="7948" spans="2:9" x14ac:dyDescent="0.25">
      <c r="B7948" t="s">
        <v>29</v>
      </c>
      <c r="C7948" t="s">
        <v>16</v>
      </c>
      <c r="D7948" t="s">
        <v>19</v>
      </c>
      <c r="E7948" s="1">
        <v>44578</v>
      </c>
      <c r="F7948" s="4">
        <v>2667</v>
      </c>
      <c r="G7948">
        <v>157</v>
      </c>
      <c r="H7948" s="3">
        <f>_xlfn.XLOOKUP(sales[[#This Row],[Product]],products[Product],products[Cost per box])*sales[[#This Row],[Boxes]]</f>
        <v>1606.1100000000001</v>
      </c>
      <c r="I7948" s="4">
        <f>sales[[#This Row],[Revenue]]-sales[[#This Row],[Cost]]</f>
        <v>1060.8899999999999</v>
      </c>
    </row>
    <row r="7949" spans="2:9" x14ac:dyDescent="0.25">
      <c r="B7949" t="s">
        <v>57</v>
      </c>
      <c r="C7949" t="s">
        <v>16</v>
      </c>
      <c r="D7949" t="s">
        <v>42</v>
      </c>
      <c r="E7949" s="1">
        <v>44578</v>
      </c>
      <c r="F7949" s="4">
        <v>357</v>
      </c>
      <c r="G7949">
        <v>24</v>
      </c>
      <c r="H7949" s="3">
        <f>_xlfn.XLOOKUP(sales[[#This Row],[Product]],products[Product],products[Cost per box])*sales[[#This Row],[Boxes]]</f>
        <v>113.76</v>
      </c>
      <c r="I7949" s="4">
        <f>sales[[#This Row],[Revenue]]-sales[[#This Row],[Cost]]</f>
        <v>243.24</v>
      </c>
    </row>
    <row r="7950" spans="2:9" x14ac:dyDescent="0.25">
      <c r="B7950" t="s">
        <v>56</v>
      </c>
      <c r="C7950" t="s">
        <v>16</v>
      </c>
      <c r="D7950" t="s">
        <v>50</v>
      </c>
      <c r="E7950" s="1">
        <v>44578</v>
      </c>
      <c r="F7950" s="4">
        <v>63</v>
      </c>
      <c r="G7950">
        <v>3</v>
      </c>
      <c r="H7950" s="3">
        <f>_xlfn.XLOOKUP(sales[[#This Row],[Product]],products[Product],products[Cost per box])*sales[[#This Row],[Boxes]]</f>
        <v>37.230000000000004</v>
      </c>
      <c r="I7950" s="4">
        <f>sales[[#This Row],[Revenue]]-sales[[#This Row],[Cost]]</f>
        <v>25.769999999999996</v>
      </c>
    </row>
    <row r="7951" spans="2:9" x14ac:dyDescent="0.25">
      <c r="B7951" t="s">
        <v>29</v>
      </c>
      <c r="C7951" t="s">
        <v>9</v>
      </c>
      <c r="D7951" t="s">
        <v>30</v>
      </c>
      <c r="E7951" s="1">
        <v>44578</v>
      </c>
      <c r="F7951" s="4">
        <v>9177</v>
      </c>
      <c r="G7951">
        <v>510</v>
      </c>
      <c r="H7951" s="3">
        <f>_xlfn.XLOOKUP(sales[[#This Row],[Product]],products[Product],products[Cost per box])*sales[[#This Row],[Boxes]]</f>
        <v>1876.8000000000002</v>
      </c>
      <c r="I7951" s="4">
        <f>sales[[#This Row],[Revenue]]-sales[[#This Row],[Cost]]</f>
        <v>7300.2</v>
      </c>
    </row>
    <row r="7952" spans="2:9" x14ac:dyDescent="0.25">
      <c r="B7952" t="s">
        <v>41</v>
      </c>
      <c r="C7952" t="s">
        <v>27</v>
      </c>
      <c r="D7952" t="s">
        <v>26</v>
      </c>
      <c r="E7952" s="1">
        <v>44578</v>
      </c>
      <c r="F7952" s="4">
        <v>11291</v>
      </c>
      <c r="G7952">
        <v>910</v>
      </c>
      <c r="H7952" s="3">
        <f>_xlfn.XLOOKUP(sales[[#This Row],[Product]],products[Product],products[Cost per box])*sales[[#This Row],[Boxes]]</f>
        <v>5851.3</v>
      </c>
      <c r="I7952" s="4">
        <f>sales[[#This Row],[Revenue]]-sales[[#This Row],[Cost]]</f>
        <v>5439.7</v>
      </c>
    </row>
    <row r="7953" spans="2:9" x14ac:dyDescent="0.25">
      <c r="B7953" t="s">
        <v>33</v>
      </c>
      <c r="C7953" t="s">
        <v>16</v>
      </c>
      <c r="D7953" t="s">
        <v>12</v>
      </c>
      <c r="E7953" s="1">
        <v>44578</v>
      </c>
      <c r="F7953" s="4">
        <v>5446</v>
      </c>
      <c r="G7953">
        <v>364</v>
      </c>
      <c r="H7953" s="3">
        <f>_xlfn.XLOOKUP(sales[[#This Row],[Product]],products[Product],products[Cost per box])*sales[[#This Row],[Boxes]]</f>
        <v>3068.52</v>
      </c>
      <c r="I7953" s="4">
        <f>sales[[#This Row],[Revenue]]-sales[[#This Row],[Cost]]</f>
        <v>2377.48</v>
      </c>
    </row>
    <row r="7954" spans="2:9" x14ac:dyDescent="0.25">
      <c r="B7954" t="s">
        <v>55</v>
      </c>
      <c r="C7954" t="s">
        <v>9</v>
      </c>
      <c r="D7954" t="s">
        <v>22</v>
      </c>
      <c r="E7954" s="1">
        <v>44578</v>
      </c>
      <c r="F7954" s="4">
        <v>11977</v>
      </c>
      <c r="G7954">
        <v>1470</v>
      </c>
      <c r="H7954" s="3">
        <f>_xlfn.XLOOKUP(sales[[#This Row],[Product]],products[Product],products[Cost per box])*sales[[#This Row],[Boxes]]</f>
        <v>12083.400000000001</v>
      </c>
      <c r="I7954" s="4">
        <f>sales[[#This Row],[Revenue]]-sales[[#This Row],[Cost]]</f>
        <v>-106.40000000000146</v>
      </c>
    </row>
    <row r="7955" spans="2:9" x14ac:dyDescent="0.25">
      <c r="B7955" t="s">
        <v>25</v>
      </c>
      <c r="C7955" t="s">
        <v>6</v>
      </c>
      <c r="D7955" t="s">
        <v>43</v>
      </c>
      <c r="E7955" s="1">
        <v>44578</v>
      </c>
      <c r="F7955" s="4">
        <v>6209</v>
      </c>
      <c r="G7955">
        <v>311</v>
      </c>
      <c r="H7955" s="3">
        <f>_xlfn.XLOOKUP(sales[[#This Row],[Product]],products[Product],products[Cost per box])*sales[[#This Row],[Boxes]]</f>
        <v>1197.3500000000001</v>
      </c>
      <c r="I7955" s="4">
        <f>sales[[#This Row],[Revenue]]-sales[[#This Row],[Cost]]</f>
        <v>5011.6499999999996</v>
      </c>
    </row>
    <row r="7956" spans="2:9" x14ac:dyDescent="0.25">
      <c r="B7956" t="s">
        <v>39</v>
      </c>
      <c r="C7956" t="s">
        <v>27</v>
      </c>
      <c r="D7956" t="s">
        <v>17</v>
      </c>
      <c r="E7956" s="1">
        <v>44578</v>
      </c>
      <c r="F7956" s="4">
        <v>11249</v>
      </c>
      <c r="G7956">
        <v>512</v>
      </c>
      <c r="H7956" s="3">
        <f>_xlfn.XLOOKUP(sales[[#This Row],[Product]],products[Product],products[Cost per box])*sales[[#This Row],[Boxes]]</f>
        <v>3481.6</v>
      </c>
      <c r="I7956" s="4">
        <f>sales[[#This Row],[Revenue]]-sales[[#This Row],[Cost]]</f>
        <v>7767.4</v>
      </c>
    </row>
    <row r="7957" spans="2:9" x14ac:dyDescent="0.25">
      <c r="B7957" t="s">
        <v>5</v>
      </c>
      <c r="C7957" t="s">
        <v>27</v>
      </c>
      <c r="D7957" t="s">
        <v>52</v>
      </c>
      <c r="E7957" s="1">
        <v>44578</v>
      </c>
      <c r="F7957" s="4">
        <v>2912</v>
      </c>
      <c r="G7957">
        <v>243</v>
      </c>
      <c r="H7957" s="3">
        <f>_xlfn.XLOOKUP(sales[[#This Row],[Product]],products[Product],products[Cost per box])*sales[[#This Row],[Boxes]]</f>
        <v>806.76</v>
      </c>
      <c r="I7957" s="4">
        <f>sales[[#This Row],[Revenue]]-sales[[#This Row],[Cost]]</f>
        <v>2105.2399999999998</v>
      </c>
    </row>
    <row r="7958" spans="2:9" x14ac:dyDescent="0.25">
      <c r="B7958" t="s">
        <v>40</v>
      </c>
      <c r="C7958" t="s">
        <v>27</v>
      </c>
      <c r="D7958" t="s">
        <v>14</v>
      </c>
      <c r="E7958" s="1">
        <v>44578</v>
      </c>
      <c r="F7958" s="4">
        <v>15806</v>
      </c>
      <c r="G7958">
        <v>2240</v>
      </c>
      <c r="H7958" s="3">
        <f>_xlfn.XLOOKUP(sales[[#This Row],[Product]],products[Product],products[Cost per box])*sales[[#This Row],[Boxes]]</f>
        <v>14134.4</v>
      </c>
      <c r="I7958" s="4">
        <f>sales[[#This Row],[Revenue]]-sales[[#This Row],[Cost]]</f>
        <v>1671.6000000000004</v>
      </c>
    </row>
    <row r="7959" spans="2:9" x14ac:dyDescent="0.25">
      <c r="B7959" t="s">
        <v>23</v>
      </c>
      <c r="C7959" t="s">
        <v>16</v>
      </c>
      <c r="D7959" t="s">
        <v>52</v>
      </c>
      <c r="E7959" s="1">
        <v>44578</v>
      </c>
      <c r="F7959" s="4">
        <v>10101</v>
      </c>
      <c r="G7959">
        <v>980</v>
      </c>
      <c r="H7959" s="3">
        <f>_xlfn.XLOOKUP(sales[[#This Row],[Product]],products[Product],products[Cost per box])*sales[[#This Row],[Boxes]]</f>
        <v>3253.6</v>
      </c>
      <c r="I7959" s="4">
        <f>sales[[#This Row],[Revenue]]-sales[[#This Row],[Cost]]</f>
        <v>6847.4</v>
      </c>
    </row>
    <row r="7960" spans="2:9" x14ac:dyDescent="0.25">
      <c r="B7960" t="s">
        <v>37</v>
      </c>
      <c r="C7960" t="s">
        <v>9</v>
      </c>
      <c r="D7960" t="s">
        <v>28</v>
      </c>
      <c r="E7960" s="1">
        <v>44578</v>
      </c>
      <c r="F7960" s="4">
        <v>7651</v>
      </c>
      <c r="G7960">
        <v>1120</v>
      </c>
      <c r="H7960" s="3">
        <f>_xlfn.XLOOKUP(sales[[#This Row],[Product]],products[Product],products[Cost per box])*sales[[#This Row],[Boxes]]</f>
        <v>3091.2</v>
      </c>
      <c r="I7960" s="4">
        <f>sales[[#This Row],[Revenue]]-sales[[#This Row],[Cost]]</f>
        <v>4559.8</v>
      </c>
    </row>
    <row r="7961" spans="2:9" x14ac:dyDescent="0.25">
      <c r="B7961" t="s">
        <v>5</v>
      </c>
      <c r="C7961" t="s">
        <v>21</v>
      </c>
      <c r="D7961" t="s">
        <v>35</v>
      </c>
      <c r="E7961" s="1">
        <v>44578</v>
      </c>
      <c r="F7961" s="4">
        <v>4046</v>
      </c>
      <c r="G7961">
        <v>213</v>
      </c>
      <c r="H7961" s="3">
        <f>_xlfn.XLOOKUP(sales[[#This Row],[Product]],products[Product],products[Cost per box])*sales[[#This Row],[Boxes]]</f>
        <v>564.44999999999993</v>
      </c>
      <c r="I7961" s="4">
        <f>sales[[#This Row],[Revenue]]-sales[[#This Row],[Cost]]</f>
        <v>3481.55</v>
      </c>
    </row>
    <row r="7962" spans="2:9" x14ac:dyDescent="0.25">
      <c r="B7962" t="s">
        <v>51</v>
      </c>
      <c r="C7962" t="s">
        <v>9</v>
      </c>
      <c r="D7962" t="s">
        <v>47</v>
      </c>
      <c r="E7962" s="1">
        <v>44578</v>
      </c>
      <c r="F7962" s="4">
        <v>4494</v>
      </c>
      <c r="G7962">
        <v>300</v>
      </c>
      <c r="H7962" s="3">
        <f>_xlfn.XLOOKUP(sales[[#This Row],[Product]],products[Product],products[Cost per box])*sales[[#This Row],[Boxes]]</f>
        <v>1578</v>
      </c>
      <c r="I7962" s="4">
        <f>sales[[#This Row],[Revenue]]-sales[[#This Row],[Cost]]</f>
        <v>2916</v>
      </c>
    </row>
    <row r="7963" spans="2:9" x14ac:dyDescent="0.25">
      <c r="B7963" t="s">
        <v>55</v>
      </c>
      <c r="C7963" t="s">
        <v>27</v>
      </c>
      <c r="D7963" t="s">
        <v>36</v>
      </c>
      <c r="E7963" s="1">
        <v>44578</v>
      </c>
      <c r="F7963" s="4">
        <v>6069</v>
      </c>
      <c r="G7963">
        <v>840</v>
      </c>
      <c r="H7963" s="3">
        <f>_xlfn.XLOOKUP(sales[[#This Row],[Product]],products[Product],products[Cost per box])*sales[[#This Row],[Boxes]]</f>
        <v>4233.6000000000004</v>
      </c>
      <c r="I7963" s="4">
        <f>sales[[#This Row],[Revenue]]-sales[[#This Row],[Cost]]</f>
        <v>1835.3999999999996</v>
      </c>
    </row>
    <row r="7964" spans="2:9" x14ac:dyDescent="0.25">
      <c r="B7964" t="s">
        <v>32</v>
      </c>
      <c r="C7964" t="s">
        <v>21</v>
      </c>
      <c r="D7964" t="s">
        <v>26</v>
      </c>
      <c r="E7964" s="1">
        <v>44578</v>
      </c>
      <c r="F7964" s="4">
        <v>9751</v>
      </c>
      <c r="G7964">
        <v>910</v>
      </c>
      <c r="H7964" s="3">
        <f>_xlfn.XLOOKUP(sales[[#This Row],[Product]],products[Product],products[Cost per box])*sales[[#This Row],[Boxes]]</f>
        <v>5851.3</v>
      </c>
      <c r="I7964" s="4">
        <f>sales[[#This Row],[Revenue]]-sales[[#This Row],[Cost]]</f>
        <v>3899.7</v>
      </c>
    </row>
    <row r="7965" spans="2:9" x14ac:dyDescent="0.25">
      <c r="B7965" t="s">
        <v>13</v>
      </c>
      <c r="C7965" t="s">
        <v>16</v>
      </c>
      <c r="D7965" t="s">
        <v>30</v>
      </c>
      <c r="E7965" s="1">
        <v>44578</v>
      </c>
      <c r="F7965" s="4">
        <v>4158</v>
      </c>
      <c r="G7965">
        <v>208</v>
      </c>
      <c r="H7965" s="3">
        <f>_xlfn.XLOOKUP(sales[[#This Row],[Product]],products[Product],products[Cost per box])*sales[[#This Row],[Boxes]]</f>
        <v>765.44</v>
      </c>
      <c r="I7965" s="4">
        <f>sales[[#This Row],[Revenue]]-sales[[#This Row],[Cost]]</f>
        <v>3392.56</v>
      </c>
    </row>
    <row r="7966" spans="2:9" x14ac:dyDescent="0.25">
      <c r="B7966" t="s">
        <v>53</v>
      </c>
      <c r="C7966" t="s">
        <v>9</v>
      </c>
      <c r="D7966" t="s">
        <v>35</v>
      </c>
      <c r="E7966" s="1">
        <v>44578</v>
      </c>
      <c r="F7966" s="4">
        <v>3003</v>
      </c>
      <c r="G7966">
        <v>167</v>
      </c>
      <c r="H7966" s="3">
        <f>_xlfn.XLOOKUP(sales[[#This Row],[Product]],products[Product],products[Cost per box])*sales[[#This Row],[Boxes]]</f>
        <v>442.55</v>
      </c>
      <c r="I7966" s="4">
        <f>sales[[#This Row],[Revenue]]-sales[[#This Row],[Cost]]</f>
        <v>2560.4499999999998</v>
      </c>
    </row>
    <row r="7967" spans="2:9" x14ac:dyDescent="0.25">
      <c r="B7967" t="s">
        <v>15</v>
      </c>
      <c r="C7967" t="s">
        <v>6</v>
      </c>
      <c r="D7967" t="s">
        <v>48</v>
      </c>
      <c r="E7967" s="1">
        <v>44578</v>
      </c>
      <c r="F7967" s="4">
        <v>3612</v>
      </c>
      <c r="G7967">
        <v>134</v>
      </c>
      <c r="H7967" s="3">
        <f>_xlfn.XLOOKUP(sales[[#This Row],[Product]],products[Product],products[Cost per box])*sales[[#This Row],[Boxes]]</f>
        <v>1002.32</v>
      </c>
      <c r="I7967" s="4">
        <f>sales[[#This Row],[Revenue]]-sales[[#This Row],[Cost]]</f>
        <v>2609.6799999999998</v>
      </c>
    </row>
    <row r="7968" spans="2:9" x14ac:dyDescent="0.25">
      <c r="B7968" t="s">
        <v>37</v>
      </c>
      <c r="C7968" t="s">
        <v>16</v>
      </c>
      <c r="D7968" t="s">
        <v>14</v>
      </c>
      <c r="E7968" s="1">
        <v>44578</v>
      </c>
      <c r="F7968" s="4">
        <v>13265</v>
      </c>
      <c r="G7968">
        <v>2240</v>
      </c>
      <c r="H7968" s="3">
        <f>_xlfn.XLOOKUP(sales[[#This Row],[Product]],products[Product],products[Cost per box])*sales[[#This Row],[Boxes]]</f>
        <v>14134.4</v>
      </c>
      <c r="I7968" s="4">
        <f>sales[[#This Row],[Revenue]]-sales[[#This Row],[Cost]]</f>
        <v>-869.39999999999964</v>
      </c>
    </row>
    <row r="7969" spans="2:9" x14ac:dyDescent="0.25">
      <c r="B7969" t="s">
        <v>55</v>
      </c>
      <c r="C7969" t="s">
        <v>16</v>
      </c>
      <c r="D7969" t="s">
        <v>45</v>
      </c>
      <c r="E7969" s="1">
        <v>44578</v>
      </c>
      <c r="F7969" s="4">
        <v>2688</v>
      </c>
      <c r="G7969">
        <v>123</v>
      </c>
      <c r="H7969" s="3">
        <f>_xlfn.XLOOKUP(sales[[#This Row],[Product]],products[Product],products[Cost per box])*sales[[#This Row],[Boxes]]</f>
        <v>950.79000000000008</v>
      </c>
      <c r="I7969" s="4">
        <f>sales[[#This Row],[Revenue]]-sales[[#This Row],[Cost]]</f>
        <v>1737.21</v>
      </c>
    </row>
    <row r="7970" spans="2:9" x14ac:dyDescent="0.25">
      <c r="B7970" t="s">
        <v>34</v>
      </c>
      <c r="C7970" t="s">
        <v>21</v>
      </c>
      <c r="D7970" t="s">
        <v>43</v>
      </c>
      <c r="E7970" s="1">
        <v>44578</v>
      </c>
      <c r="F7970" s="4">
        <v>7469</v>
      </c>
      <c r="G7970">
        <v>340</v>
      </c>
      <c r="H7970" s="3">
        <f>_xlfn.XLOOKUP(sales[[#This Row],[Product]],products[Product],products[Cost per box])*sales[[#This Row],[Boxes]]</f>
        <v>1309</v>
      </c>
      <c r="I7970" s="4">
        <f>sales[[#This Row],[Revenue]]-sales[[#This Row],[Cost]]</f>
        <v>6160</v>
      </c>
    </row>
    <row r="7971" spans="2:9" x14ac:dyDescent="0.25">
      <c r="B7971" t="s">
        <v>53</v>
      </c>
      <c r="C7971" t="s">
        <v>6</v>
      </c>
      <c r="D7971" t="s">
        <v>30</v>
      </c>
      <c r="E7971" s="1">
        <v>44578</v>
      </c>
      <c r="F7971" s="4">
        <v>1785</v>
      </c>
      <c r="G7971">
        <v>94</v>
      </c>
      <c r="H7971" s="3">
        <f>_xlfn.XLOOKUP(sales[[#This Row],[Product]],products[Product],products[Cost per box])*sales[[#This Row],[Boxes]]</f>
        <v>345.92</v>
      </c>
      <c r="I7971" s="4">
        <f>sales[[#This Row],[Revenue]]-sales[[#This Row],[Cost]]</f>
        <v>1439.08</v>
      </c>
    </row>
    <row r="7972" spans="2:9" x14ac:dyDescent="0.25">
      <c r="B7972" t="s">
        <v>5</v>
      </c>
      <c r="C7972" t="s">
        <v>6</v>
      </c>
      <c r="D7972" t="s">
        <v>7</v>
      </c>
      <c r="E7972" s="1">
        <v>44578</v>
      </c>
      <c r="F7972" s="4">
        <v>5670</v>
      </c>
      <c r="G7972">
        <v>405</v>
      </c>
      <c r="H7972" s="3">
        <f>_xlfn.XLOOKUP(sales[[#This Row],[Product]],products[Product],products[Cost per box])*sales[[#This Row],[Boxes]]</f>
        <v>2085.75</v>
      </c>
      <c r="I7972" s="4">
        <f>sales[[#This Row],[Revenue]]-sales[[#This Row],[Cost]]</f>
        <v>3584.25</v>
      </c>
    </row>
    <row r="7973" spans="2:9" x14ac:dyDescent="0.25">
      <c r="B7973" t="s">
        <v>55</v>
      </c>
      <c r="C7973" t="s">
        <v>9</v>
      </c>
      <c r="D7973" t="s">
        <v>7</v>
      </c>
      <c r="E7973" s="1">
        <v>44578</v>
      </c>
      <c r="F7973" s="4">
        <v>420</v>
      </c>
      <c r="G7973">
        <v>27</v>
      </c>
      <c r="H7973" s="3">
        <f>_xlfn.XLOOKUP(sales[[#This Row],[Product]],products[Product],products[Cost per box])*sales[[#This Row],[Boxes]]</f>
        <v>139.05000000000001</v>
      </c>
      <c r="I7973" s="4">
        <f>sales[[#This Row],[Revenue]]-sales[[#This Row],[Cost]]</f>
        <v>280.95</v>
      </c>
    </row>
    <row r="7974" spans="2:9" x14ac:dyDescent="0.25">
      <c r="B7974" t="s">
        <v>15</v>
      </c>
      <c r="C7974" t="s">
        <v>27</v>
      </c>
      <c r="D7974" t="s">
        <v>26</v>
      </c>
      <c r="E7974" s="1">
        <v>44578</v>
      </c>
      <c r="F7974" s="4">
        <v>7714</v>
      </c>
      <c r="G7974">
        <v>700</v>
      </c>
      <c r="H7974" s="3">
        <f>_xlfn.XLOOKUP(sales[[#This Row],[Product]],products[Product],products[Cost per box])*sales[[#This Row],[Boxes]]</f>
        <v>4501</v>
      </c>
      <c r="I7974" s="4">
        <f>sales[[#This Row],[Revenue]]-sales[[#This Row],[Cost]]</f>
        <v>3213</v>
      </c>
    </row>
    <row r="7975" spans="2:9" x14ac:dyDescent="0.25">
      <c r="B7975" t="s">
        <v>53</v>
      </c>
      <c r="C7975" t="s">
        <v>16</v>
      </c>
      <c r="D7975" t="s">
        <v>28</v>
      </c>
      <c r="E7975" s="1">
        <v>44578</v>
      </c>
      <c r="F7975" s="4">
        <v>3031</v>
      </c>
      <c r="G7975">
        <v>433</v>
      </c>
      <c r="H7975" s="3">
        <f>_xlfn.XLOOKUP(sales[[#This Row],[Product]],products[Product],products[Cost per box])*sales[[#This Row],[Boxes]]</f>
        <v>1195.08</v>
      </c>
      <c r="I7975" s="4">
        <f>sales[[#This Row],[Revenue]]-sales[[#This Row],[Cost]]</f>
        <v>1835.92</v>
      </c>
    </row>
    <row r="7976" spans="2:9" x14ac:dyDescent="0.25">
      <c r="B7976" t="s">
        <v>39</v>
      </c>
      <c r="C7976" t="s">
        <v>21</v>
      </c>
      <c r="D7976" t="s">
        <v>17</v>
      </c>
      <c r="E7976" s="1">
        <v>44578</v>
      </c>
      <c r="F7976" s="4">
        <v>10654</v>
      </c>
      <c r="G7976">
        <v>464</v>
      </c>
      <c r="H7976" s="3">
        <f>_xlfn.XLOOKUP(sales[[#This Row],[Product]],products[Product],products[Cost per box])*sales[[#This Row],[Boxes]]</f>
        <v>3155.2</v>
      </c>
      <c r="I7976" s="4">
        <f>sales[[#This Row],[Revenue]]-sales[[#This Row],[Cost]]</f>
        <v>7498.8</v>
      </c>
    </row>
    <row r="7977" spans="2:9" x14ac:dyDescent="0.25">
      <c r="B7977" t="s">
        <v>53</v>
      </c>
      <c r="C7977" t="s">
        <v>27</v>
      </c>
      <c r="D7977" t="s">
        <v>24</v>
      </c>
      <c r="E7977" s="1">
        <v>44578</v>
      </c>
      <c r="F7977" s="4">
        <v>3255</v>
      </c>
      <c r="G7977">
        <v>163</v>
      </c>
      <c r="H7977" s="3">
        <f>_xlfn.XLOOKUP(sales[[#This Row],[Product]],products[Product],products[Cost per box])*sales[[#This Row],[Boxes]]</f>
        <v>1713.1299999999999</v>
      </c>
      <c r="I7977" s="4">
        <f>sales[[#This Row],[Revenue]]-sales[[#This Row],[Cost]]</f>
        <v>1541.8700000000001</v>
      </c>
    </row>
    <row r="7978" spans="2:9" x14ac:dyDescent="0.25">
      <c r="B7978" t="s">
        <v>57</v>
      </c>
      <c r="C7978" t="s">
        <v>27</v>
      </c>
      <c r="D7978" t="s">
        <v>22</v>
      </c>
      <c r="E7978" s="1">
        <v>44578</v>
      </c>
      <c r="F7978" s="4">
        <v>1001</v>
      </c>
      <c r="G7978">
        <v>101</v>
      </c>
      <c r="H7978" s="3">
        <f>_xlfn.XLOOKUP(sales[[#This Row],[Product]],products[Product],products[Cost per box])*sales[[#This Row],[Boxes]]</f>
        <v>830.22</v>
      </c>
      <c r="I7978" s="4">
        <f>sales[[#This Row],[Revenue]]-sales[[#This Row],[Cost]]</f>
        <v>170.77999999999997</v>
      </c>
    </row>
    <row r="7979" spans="2:9" x14ac:dyDescent="0.25">
      <c r="B7979" t="s">
        <v>8</v>
      </c>
      <c r="C7979" t="s">
        <v>16</v>
      </c>
      <c r="D7979" t="s">
        <v>12</v>
      </c>
      <c r="E7979" s="1">
        <v>44578</v>
      </c>
      <c r="F7979" s="4">
        <v>9051</v>
      </c>
      <c r="G7979">
        <v>604</v>
      </c>
      <c r="H7979" s="3">
        <f>_xlfn.XLOOKUP(sales[[#This Row],[Product]],products[Product],products[Cost per box])*sales[[#This Row],[Boxes]]</f>
        <v>5091.72</v>
      </c>
      <c r="I7979" s="4">
        <f>sales[[#This Row],[Revenue]]-sales[[#This Row],[Cost]]</f>
        <v>3959.2799999999997</v>
      </c>
    </row>
    <row r="7980" spans="2:9" x14ac:dyDescent="0.25">
      <c r="B7980" t="s">
        <v>49</v>
      </c>
      <c r="C7980" t="s">
        <v>21</v>
      </c>
      <c r="D7980" t="s">
        <v>35</v>
      </c>
      <c r="E7980" s="1">
        <v>44578</v>
      </c>
      <c r="F7980" s="4">
        <v>11172</v>
      </c>
      <c r="G7980">
        <v>621</v>
      </c>
      <c r="H7980" s="3">
        <f>_xlfn.XLOOKUP(sales[[#This Row],[Product]],products[Product],products[Cost per box])*sales[[#This Row],[Boxes]]</f>
        <v>1645.6499999999999</v>
      </c>
      <c r="I7980" s="4">
        <f>sales[[#This Row],[Revenue]]-sales[[#This Row],[Cost]]</f>
        <v>9526.35</v>
      </c>
    </row>
    <row r="7981" spans="2:9" x14ac:dyDescent="0.25">
      <c r="B7981" t="s">
        <v>39</v>
      </c>
      <c r="C7981" t="s">
        <v>21</v>
      </c>
      <c r="D7981" t="s">
        <v>7</v>
      </c>
      <c r="E7981" s="1">
        <v>44578</v>
      </c>
      <c r="F7981" s="4">
        <v>1680</v>
      </c>
      <c r="G7981">
        <v>120</v>
      </c>
      <c r="H7981" s="3">
        <f>_xlfn.XLOOKUP(sales[[#This Row],[Product]],products[Product],products[Cost per box])*sales[[#This Row],[Boxes]]</f>
        <v>618</v>
      </c>
      <c r="I7981" s="4">
        <f>sales[[#This Row],[Revenue]]-sales[[#This Row],[Cost]]</f>
        <v>1062</v>
      </c>
    </row>
    <row r="7982" spans="2:9" x14ac:dyDescent="0.25">
      <c r="B7982" t="s">
        <v>25</v>
      </c>
      <c r="C7982" t="s">
        <v>27</v>
      </c>
      <c r="D7982" t="s">
        <v>50</v>
      </c>
      <c r="E7982" s="1">
        <v>44578</v>
      </c>
      <c r="F7982" s="4">
        <v>6223</v>
      </c>
      <c r="G7982">
        <v>271</v>
      </c>
      <c r="H7982" s="3">
        <f>_xlfn.XLOOKUP(sales[[#This Row],[Product]],products[Product],products[Cost per box])*sales[[#This Row],[Boxes]]</f>
        <v>3363.11</v>
      </c>
      <c r="I7982" s="4">
        <f>sales[[#This Row],[Revenue]]-sales[[#This Row],[Cost]]</f>
        <v>2859.89</v>
      </c>
    </row>
    <row r="7983" spans="2:9" x14ac:dyDescent="0.25">
      <c r="B7983" t="s">
        <v>55</v>
      </c>
      <c r="C7983" t="s">
        <v>21</v>
      </c>
      <c r="D7983" t="s">
        <v>35</v>
      </c>
      <c r="E7983" s="1">
        <v>44578</v>
      </c>
      <c r="F7983" s="4">
        <v>1547</v>
      </c>
      <c r="G7983">
        <v>82</v>
      </c>
      <c r="H7983" s="3">
        <f>_xlfn.XLOOKUP(sales[[#This Row],[Product]],products[Product],products[Cost per box])*sales[[#This Row],[Boxes]]</f>
        <v>217.29999999999998</v>
      </c>
      <c r="I7983" s="4">
        <f>sales[[#This Row],[Revenue]]-sales[[#This Row],[Cost]]</f>
        <v>1329.7</v>
      </c>
    </row>
    <row r="7984" spans="2:9" x14ac:dyDescent="0.25">
      <c r="B7984" t="s">
        <v>51</v>
      </c>
      <c r="C7984" t="s">
        <v>11</v>
      </c>
      <c r="D7984" t="s">
        <v>17</v>
      </c>
      <c r="E7984" s="1">
        <v>44578</v>
      </c>
      <c r="F7984" s="4">
        <v>13013</v>
      </c>
      <c r="G7984">
        <v>620</v>
      </c>
      <c r="H7984" s="3">
        <f>_xlfn.XLOOKUP(sales[[#This Row],[Product]],products[Product],products[Cost per box])*sales[[#This Row],[Boxes]]</f>
        <v>4216</v>
      </c>
      <c r="I7984" s="4">
        <f>sales[[#This Row],[Revenue]]-sales[[#This Row],[Cost]]</f>
        <v>8797</v>
      </c>
    </row>
    <row r="7985" spans="2:9" x14ac:dyDescent="0.25">
      <c r="B7985" t="s">
        <v>39</v>
      </c>
      <c r="C7985" t="s">
        <v>11</v>
      </c>
      <c r="D7985" t="s">
        <v>45</v>
      </c>
      <c r="E7985" s="1">
        <v>44578</v>
      </c>
      <c r="F7985" s="4">
        <v>3787</v>
      </c>
      <c r="G7985">
        <v>173</v>
      </c>
      <c r="H7985" s="3">
        <f>_xlfn.XLOOKUP(sales[[#This Row],[Product]],products[Product],products[Cost per box])*sales[[#This Row],[Boxes]]</f>
        <v>1337.29</v>
      </c>
      <c r="I7985" s="4">
        <f>sales[[#This Row],[Revenue]]-sales[[#This Row],[Cost]]</f>
        <v>2449.71</v>
      </c>
    </row>
    <row r="7986" spans="2:9" x14ac:dyDescent="0.25">
      <c r="B7986" t="s">
        <v>56</v>
      </c>
      <c r="C7986" t="s">
        <v>11</v>
      </c>
      <c r="D7986" t="s">
        <v>47</v>
      </c>
      <c r="E7986" s="1">
        <v>44578</v>
      </c>
      <c r="F7986" s="4">
        <v>2870</v>
      </c>
      <c r="G7986">
        <v>169</v>
      </c>
      <c r="H7986" s="3">
        <f>_xlfn.XLOOKUP(sales[[#This Row],[Product]],products[Product],products[Cost per box])*sales[[#This Row],[Boxes]]</f>
        <v>888.93999999999994</v>
      </c>
      <c r="I7986" s="4">
        <f>sales[[#This Row],[Revenue]]-sales[[#This Row],[Cost]]</f>
        <v>1981.06</v>
      </c>
    </row>
    <row r="7987" spans="2:9" x14ac:dyDescent="0.25">
      <c r="B7987" t="s">
        <v>34</v>
      </c>
      <c r="C7987" t="s">
        <v>9</v>
      </c>
      <c r="D7987" t="s">
        <v>52</v>
      </c>
      <c r="E7987" s="1">
        <v>44578</v>
      </c>
      <c r="F7987" s="4">
        <v>4529</v>
      </c>
      <c r="G7987">
        <v>412</v>
      </c>
      <c r="H7987" s="3">
        <f>_xlfn.XLOOKUP(sales[[#This Row],[Product]],products[Product],products[Cost per box])*sales[[#This Row],[Boxes]]</f>
        <v>1367.84</v>
      </c>
      <c r="I7987" s="4">
        <f>sales[[#This Row],[Revenue]]-sales[[#This Row],[Cost]]</f>
        <v>3161.16</v>
      </c>
    </row>
    <row r="7988" spans="2:9" x14ac:dyDescent="0.25">
      <c r="B7988" t="s">
        <v>18</v>
      </c>
      <c r="C7988" t="s">
        <v>11</v>
      </c>
      <c r="D7988" t="s">
        <v>52</v>
      </c>
      <c r="E7988" s="1">
        <v>44578</v>
      </c>
      <c r="F7988" s="4">
        <v>17724</v>
      </c>
      <c r="G7988">
        <v>1610</v>
      </c>
      <c r="H7988" s="3">
        <f>_xlfn.XLOOKUP(sales[[#This Row],[Product]],products[Product],products[Cost per box])*sales[[#This Row],[Boxes]]</f>
        <v>5345.2</v>
      </c>
      <c r="I7988" s="4">
        <f>sales[[#This Row],[Revenue]]-sales[[#This Row],[Cost]]</f>
        <v>12378.8</v>
      </c>
    </row>
    <row r="7989" spans="2:9" x14ac:dyDescent="0.25">
      <c r="B7989" t="s">
        <v>15</v>
      </c>
      <c r="C7989" t="s">
        <v>27</v>
      </c>
      <c r="D7989" t="s">
        <v>38</v>
      </c>
      <c r="E7989" s="1">
        <v>44578</v>
      </c>
      <c r="F7989" s="4">
        <v>7679</v>
      </c>
      <c r="G7989">
        <v>308</v>
      </c>
      <c r="H7989" s="3">
        <f>_xlfn.XLOOKUP(sales[[#This Row],[Product]],products[Product],products[Cost per box])*sales[[#This Row],[Boxes]]</f>
        <v>3061.52</v>
      </c>
      <c r="I7989" s="4">
        <f>sales[[#This Row],[Revenue]]-sales[[#This Row],[Cost]]</f>
        <v>4617.4799999999996</v>
      </c>
    </row>
    <row r="7990" spans="2:9" x14ac:dyDescent="0.25">
      <c r="B7990" t="s">
        <v>57</v>
      </c>
      <c r="C7990" t="s">
        <v>6</v>
      </c>
      <c r="D7990" t="s">
        <v>43</v>
      </c>
      <c r="E7990" s="1">
        <v>44578</v>
      </c>
      <c r="F7990" s="4">
        <v>4669</v>
      </c>
      <c r="G7990">
        <v>234</v>
      </c>
      <c r="H7990" s="3">
        <f>_xlfn.XLOOKUP(sales[[#This Row],[Product]],products[Product],products[Cost per box])*sales[[#This Row],[Boxes]]</f>
        <v>900.9</v>
      </c>
      <c r="I7990" s="4">
        <f>sales[[#This Row],[Revenue]]-sales[[#This Row],[Cost]]</f>
        <v>3768.1</v>
      </c>
    </row>
    <row r="7991" spans="2:9" x14ac:dyDescent="0.25">
      <c r="B7991" t="s">
        <v>23</v>
      </c>
      <c r="C7991" t="s">
        <v>9</v>
      </c>
      <c r="D7991" t="s">
        <v>45</v>
      </c>
      <c r="E7991" s="1">
        <v>44578</v>
      </c>
      <c r="F7991" s="4">
        <v>1666</v>
      </c>
      <c r="G7991">
        <v>73</v>
      </c>
      <c r="H7991" s="3">
        <f>_xlfn.XLOOKUP(sales[[#This Row],[Product]],products[Product],products[Cost per box])*sales[[#This Row],[Boxes]]</f>
        <v>564.29000000000008</v>
      </c>
      <c r="I7991" s="4">
        <f>sales[[#This Row],[Revenue]]-sales[[#This Row],[Cost]]</f>
        <v>1101.71</v>
      </c>
    </row>
    <row r="7992" spans="2:9" x14ac:dyDescent="0.25">
      <c r="B7992" t="s">
        <v>23</v>
      </c>
      <c r="C7992" t="s">
        <v>9</v>
      </c>
      <c r="D7992" t="s">
        <v>17</v>
      </c>
      <c r="E7992" s="1">
        <v>44578</v>
      </c>
      <c r="F7992" s="4">
        <v>679</v>
      </c>
      <c r="G7992">
        <v>30</v>
      </c>
      <c r="H7992" s="3">
        <f>_xlfn.XLOOKUP(sales[[#This Row],[Product]],products[Product],products[Cost per box])*sales[[#This Row],[Boxes]]</f>
        <v>204</v>
      </c>
      <c r="I7992" s="4">
        <f>sales[[#This Row],[Revenue]]-sales[[#This Row],[Cost]]</f>
        <v>475</v>
      </c>
    </row>
    <row r="7993" spans="2:9" x14ac:dyDescent="0.25">
      <c r="B7993" t="s">
        <v>20</v>
      </c>
      <c r="C7993" t="s">
        <v>21</v>
      </c>
      <c r="D7993" t="s">
        <v>48</v>
      </c>
      <c r="E7993" s="1">
        <v>44578</v>
      </c>
      <c r="F7993" s="4">
        <v>4088</v>
      </c>
      <c r="G7993">
        <v>164</v>
      </c>
      <c r="H7993" s="3">
        <f>_xlfn.XLOOKUP(sales[[#This Row],[Product]],products[Product],products[Cost per box])*sales[[#This Row],[Boxes]]</f>
        <v>1226.72</v>
      </c>
      <c r="I7993" s="4">
        <f>sales[[#This Row],[Revenue]]-sales[[#This Row],[Cost]]</f>
        <v>2861.2799999999997</v>
      </c>
    </row>
    <row r="7994" spans="2:9" x14ac:dyDescent="0.25">
      <c r="B7994" t="s">
        <v>5</v>
      </c>
      <c r="C7994" t="s">
        <v>21</v>
      </c>
      <c r="D7994" t="s">
        <v>14</v>
      </c>
      <c r="E7994" s="1">
        <v>44578</v>
      </c>
      <c r="F7994" s="4">
        <v>6440</v>
      </c>
      <c r="G7994">
        <v>910</v>
      </c>
      <c r="H7994" s="3">
        <f>_xlfn.XLOOKUP(sales[[#This Row],[Product]],products[Product],products[Cost per box])*sales[[#This Row],[Boxes]]</f>
        <v>5742.0999999999995</v>
      </c>
      <c r="I7994" s="4">
        <f>sales[[#This Row],[Revenue]]-sales[[#This Row],[Cost]]</f>
        <v>697.90000000000055</v>
      </c>
    </row>
    <row r="7995" spans="2:9" x14ac:dyDescent="0.25">
      <c r="B7995" t="s">
        <v>53</v>
      </c>
      <c r="C7995" t="s">
        <v>16</v>
      </c>
      <c r="D7995" t="s">
        <v>7</v>
      </c>
      <c r="E7995" s="1">
        <v>44578</v>
      </c>
      <c r="F7995" s="4">
        <v>3332</v>
      </c>
      <c r="G7995">
        <v>223</v>
      </c>
      <c r="H7995" s="3">
        <f>_xlfn.XLOOKUP(sales[[#This Row],[Product]],products[Product],products[Cost per box])*sales[[#This Row],[Boxes]]</f>
        <v>1148.45</v>
      </c>
      <c r="I7995" s="4">
        <f>sales[[#This Row],[Revenue]]-sales[[#This Row],[Cost]]</f>
        <v>2183.5500000000002</v>
      </c>
    </row>
    <row r="7996" spans="2:9" x14ac:dyDescent="0.25">
      <c r="B7996" t="s">
        <v>33</v>
      </c>
      <c r="C7996" t="s">
        <v>9</v>
      </c>
      <c r="D7996" t="s">
        <v>38</v>
      </c>
      <c r="E7996" s="1">
        <v>44578</v>
      </c>
      <c r="F7996" s="4">
        <v>5467</v>
      </c>
      <c r="G7996">
        <v>203</v>
      </c>
      <c r="H7996" s="3">
        <f>_xlfn.XLOOKUP(sales[[#This Row],[Product]],products[Product],products[Cost per box])*sales[[#This Row],[Boxes]]</f>
        <v>2017.82</v>
      </c>
      <c r="I7996" s="4">
        <f>sales[[#This Row],[Revenue]]-sales[[#This Row],[Cost]]</f>
        <v>3449.1800000000003</v>
      </c>
    </row>
    <row r="7997" spans="2:9" x14ac:dyDescent="0.25">
      <c r="B7997" t="s">
        <v>46</v>
      </c>
      <c r="C7997" t="s">
        <v>16</v>
      </c>
      <c r="D7997" t="s">
        <v>43</v>
      </c>
      <c r="E7997" s="1">
        <v>44578</v>
      </c>
      <c r="F7997" s="4">
        <v>4767</v>
      </c>
      <c r="G7997">
        <v>227</v>
      </c>
      <c r="H7997" s="3">
        <f>_xlfn.XLOOKUP(sales[[#This Row],[Product]],products[Product],products[Cost per box])*sales[[#This Row],[Boxes]]</f>
        <v>873.95</v>
      </c>
      <c r="I7997" s="4">
        <f>sales[[#This Row],[Revenue]]-sales[[#This Row],[Cost]]</f>
        <v>3893.05</v>
      </c>
    </row>
    <row r="7998" spans="2:9" x14ac:dyDescent="0.25">
      <c r="B7998" t="s">
        <v>29</v>
      </c>
      <c r="C7998" t="s">
        <v>9</v>
      </c>
      <c r="D7998" t="s">
        <v>17</v>
      </c>
      <c r="E7998" s="1">
        <v>44578</v>
      </c>
      <c r="F7998" s="4">
        <v>6664</v>
      </c>
      <c r="G7998">
        <v>318</v>
      </c>
      <c r="H7998" s="3">
        <f>_xlfn.XLOOKUP(sales[[#This Row],[Product]],products[Product],products[Cost per box])*sales[[#This Row],[Boxes]]</f>
        <v>2162.4</v>
      </c>
      <c r="I7998" s="4">
        <f>sales[[#This Row],[Revenue]]-sales[[#This Row],[Cost]]</f>
        <v>4501.6000000000004</v>
      </c>
    </row>
    <row r="7999" spans="2:9" x14ac:dyDescent="0.25">
      <c r="B7999" t="s">
        <v>40</v>
      </c>
      <c r="C7999" t="s">
        <v>9</v>
      </c>
      <c r="D7999" t="s">
        <v>45</v>
      </c>
      <c r="E7999" s="1">
        <v>44578</v>
      </c>
      <c r="F7999" s="4">
        <v>12383</v>
      </c>
      <c r="G7999">
        <v>539</v>
      </c>
      <c r="H7999" s="3">
        <f>_xlfn.XLOOKUP(sales[[#This Row],[Product]],products[Product],products[Cost per box])*sales[[#This Row],[Boxes]]</f>
        <v>4166.47</v>
      </c>
      <c r="I7999" s="4">
        <f>sales[[#This Row],[Revenue]]-sales[[#This Row],[Cost]]</f>
        <v>8216.5299999999988</v>
      </c>
    </row>
    <row r="8000" spans="2:9" x14ac:dyDescent="0.25">
      <c r="B8000" t="s">
        <v>55</v>
      </c>
      <c r="C8000" t="s">
        <v>16</v>
      </c>
      <c r="D8000" t="s">
        <v>42</v>
      </c>
      <c r="E8000" s="1">
        <v>44578</v>
      </c>
      <c r="F8000" s="4">
        <v>7427</v>
      </c>
      <c r="G8000">
        <v>531</v>
      </c>
      <c r="H8000" s="3">
        <f>_xlfn.XLOOKUP(sales[[#This Row],[Product]],products[Product],products[Cost per box])*sales[[#This Row],[Boxes]]</f>
        <v>2516.94</v>
      </c>
      <c r="I8000" s="4">
        <f>sales[[#This Row],[Revenue]]-sales[[#This Row],[Cost]]</f>
        <v>4910.0599999999995</v>
      </c>
    </row>
    <row r="8001" spans="2:9" x14ac:dyDescent="0.25">
      <c r="B8001" t="s">
        <v>29</v>
      </c>
      <c r="C8001" t="s">
        <v>6</v>
      </c>
      <c r="D8001" t="s">
        <v>48</v>
      </c>
      <c r="E8001" s="1">
        <v>44578</v>
      </c>
      <c r="F8001" s="4">
        <v>7105</v>
      </c>
      <c r="G8001">
        <v>274</v>
      </c>
      <c r="H8001" s="3">
        <f>_xlfn.XLOOKUP(sales[[#This Row],[Product]],products[Product],products[Cost per box])*sales[[#This Row],[Boxes]]</f>
        <v>2049.52</v>
      </c>
      <c r="I8001" s="4">
        <f>sales[[#This Row],[Revenue]]-sales[[#This Row],[Cost]]</f>
        <v>5055.4799999999996</v>
      </c>
    </row>
    <row r="8002" spans="2:9" x14ac:dyDescent="0.25">
      <c r="B8002" t="s">
        <v>20</v>
      </c>
      <c r="C8002" t="s">
        <v>9</v>
      </c>
      <c r="D8002" t="s">
        <v>12</v>
      </c>
      <c r="E8002" s="1">
        <v>44578</v>
      </c>
      <c r="F8002" s="4">
        <v>4648</v>
      </c>
      <c r="G8002">
        <v>274</v>
      </c>
      <c r="H8002" s="3">
        <f>_xlfn.XLOOKUP(sales[[#This Row],[Product]],products[Product],products[Cost per box])*sales[[#This Row],[Boxes]]</f>
        <v>2309.8199999999997</v>
      </c>
      <c r="I8002" s="4">
        <f>sales[[#This Row],[Revenue]]-sales[[#This Row],[Cost]]</f>
        <v>2338.1800000000003</v>
      </c>
    </row>
    <row r="8003" spans="2:9" x14ac:dyDescent="0.25">
      <c r="B8003" t="s">
        <v>5</v>
      </c>
      <c r="C8003" t="s">
        <v>9</v>
      </c>
      <c r="D8003" t="s">
        <v>7</v>
      </c>
      <c r="E8003" s="1">
        <v>44578</v>
      </c>
      <c r="F8003" s="4">
        <v>3038</v>
      </c>
      <c r="G8003">
        <v>190</v>
      </c>
      <c r="H8003" s="3">
        <f>_xlfn.XLOOKUP(sales[[#This Row],[Product]],products[Product],products[Cost per box])*sales[[#This Row],[Boxes]]</f>
        <v>978.50000000000011</v>
      </c>
      <c r="I8003" s="4">
        <f>sales[[#This Row],[Revenue]]-sales[[#This Row],[Cost]]</f>
        <v>2059.5</v>
      </c>
    </row>
    <row r="8004" spans="2:9" x14ac:dyDescent="0.25">
      <c r="B8004" t="s">
        <v>32</v>
      </c>
      <c r="C8004" t="s">
        <v>21</v>
      </c>
      <c r="D8004" t="s">
        <v>12</v>
      </c>
      <c r="E8004" s="1">
        <v>44578</v>
      </c>
      <c r="F8004" s="4">
        <v>4592</v>
      </c>
      <c r="G8004">
        <v>287</v>
      </c>
      <c r="H8004" s="3">
        <f>_xlfn.XLOOKUP(sales[[#This Row],[Product]],products[Product],products[Cost per box])*sales[[#This Row],[Boxes]]</f>
        <v>2419.41</v>
      </c>
      <c r="I8004" s="4">
        <f>sales[[#This Row],[Revenue]]-sales[[#This Row],[Cost]]</f>
        <v>2172.59</v>
      </c>
    </row>
    <row r="8005" spans="2:9" x14ac:dyDescent="0.25">
      <c r="B8005" t="s">
        <v>5</v>
      </c>
      <c r="C8005" t="s">
        <v>9</v>
      </c>
      <c r="D8005" t="s">
        <v>36</v>
      </c>
      <c r="E8005" s="1">
        <v>44578</v>
      </c>
      <c r="F8005" s="4">
        <v>3213</v>
      </c>
      <c r="G8005">
        <v>459</v>
      </c>
      <c r="H8005" s="3">
        <f>_xlfn.XLOOKUP(sales[[#This Row],[Product]],products[Product],products[Cost per box])*sales[[#This Row],[Boxes]]</f>
        <v>2313.36</v>
      </c>
      <c r="I8005" s="4">
        <f>sales[[#This Row],[Revenue]]-sales[[#This Row],[Cost]]</f>
        <v>899.63999999999987</v>
      </c>
    </row>
    <row r="8006" spans="2:9" x14ac:dyDescent="0.25">
      <c r="B8006" t="s">
        <v>10</v>
      </c>
      <c r="C8006" t="s">
        <v>6</v>
      </c>
      <c r="D8006" t="s">
        <v>48</v>
      </c>
      <c r="E8006" s="1">
        <v>44578</v>
      </c>
      <c r="F8006" s="4">
        <v>4046</v>
      </c>
      <c r="G8006">
        <v>150</v>
      </c>
      <c r="H8006" s="3">
        <f>_xlfn.XLOOKUP(sales[[#This Row],[Product]],products[Product],products[Cost per box])*sales[[#This Row],[Boxes]]</f>
        <v>1122</v>
      </c>
      <c r="I8006" s="4">
        <f>sales[[#This Row],[Revenue]]-sales[[#This Row],[Cost]]</f>
        <v>2924</v>
      </c>
    </row>
    <row r="8007" spans="2:9" x14ac:dyDescent="0.25">
      <c r="B8007" t="s">
        <v>33</v>
      </c>
      <c r="C8007" t="s">
        <v>21</v>
      </c>
      <c r="D8007" t="s">
        <v>52</v>
      </c>
      <c r="E8007" s="1">
        <v>44578</v>
      </c>
      <c r="F8007" s="4">
        <v>3479</v>
      </c>
      <c r="G8007">
        <v>290</v>
      </c>
      <c r="H8007" s="3">
        <f>_xlfn.XLOOKUP(sales[[#This Row],[Product]],products[Product],products[Cost per box])*sales[[#This Row],[Boxes]]</f>
        <v>962.8</v>
      </c>
      <c r="I8007" s="4">
        <f>sales[[#This Row],[Revenue]]-sales[[#This Row],[Cost]]</f>
        <v>2516.1999999999998</v>
      </c>
    </row>
    <row r="8008" spans="2:9" x14ac:dyDescent="0.25">
      <c r="B8008" t="s">
        <v>5</v>
      </c>
      <c r="C8008" t="s">
        <v>6</v>
      </c>
      <c r="D8008" t="s">
        <v>52</v>
      </c>
      <c r="E8008" s="1">
        <v>44578</v>
      </c>
      <c r="F8008" s="4">
        <v>8568</v>
      </c>
      <c r="G8008">
        <v>840</v>
      </c>
      <c r="H8008" s="3">
        <f>_xlfn.XLOOKUP(sales[[#This Row],[Product]],products[Product],products[Cost per box])*sales[[#This Row],[Boxes]]</f>
        <v>2788.7999999999997</v>
      </c>
      <c r="I8008" s="4">
        <f>sales[[#This Row],[Revenue]]-sales[[#This Row],[Cost]]</f>
        <v>5779.2000000000007</v>
      </c>
    </row>
    <row r="8009" spans="2:9" x14ac:dyDescent="0.25">
      <c r="B8009" t="s">
        <v>5</v>
      </c>
      <c r="C8009" t="s">
        <v>6</v>
      </c>
      <c r="D8009" t="s">
        <v>44</v>
      </c>
      <c r="E8009" s="1">
        <v>44578</v>
      </c>
      <c r="F8009" s="4">
        <v>9009</v>
      </c>
      <c r="G8009">
        <v>392</v>
      </c>
      <c r="H8009" s="3">
        <f>_xlfn.XLOOKUP(sales[[#This Row],[Product]],products[Product],products[Cost per box])*sales[[#This Row],[Boxes]]</f>
        <v>3751.44</v>
      </c>
      <c r="I8009" s="4">
        <f>sales[[#This Row],[Revenue]]-sales[[#This Row],[Cost]]</f>
        <v>5257.5599999999995</v>
      </c>
    </row>
    <row r="8010" spans="2:9" x14ac:dyDescent="0.25">
      <c r="B8010" t="s">
        <v>13</v>
      </c>
      <c r="C8010" t="s">
        <v>16</v>
      </c>
      <c r="D8010" t="s">
        <v>12</v>
      </c>
      <c r="E8010" s="1">
        <v>44578</v>
      </c>
      <c r="F8010" s="4">
        <v>21</v>
      </c>
      <c r="G8010">
        <v>2</v>
      </c>
      <c r="H8010" s="3">
        <f>_xlfn.XLOOKUP(sales[[#This Row],[Product]],products[Product],products[Cost per box])*sales[[#This Row],[Boxes]]</f>
        <v>16.86</v>
      </c>
      <c r="I8010" s="4">
        <f>sales[[#This Row],[Revenue]]-sales[[#This Row],[Cost]]</f>
        <v>4.1400000000000006</v>
      </c>
    </row>
    <row r="8011" spans="2:9" x14ac:dyDescent="0.25">
      <c r="B8011" t="s">
        <v>57</v>
      </c>
      <c r="C8011" t="s">
        <v>27</v>
      </c>
      <c r="D8011" t="s">
        <v>47</v>
      </c>
      <c r="E8011" s="1">
        <v>44578</v>
      </c>
      <c r="F8011" s="4">
        <v>19950</v>
      </c>
      <c r="G8011">
        <v>1260</v>
      </c>
      <c r="H8011" s="3">
        <f>_xlfn.XLOOKUP(sales[[#This Row],[Product]],products[Product],products[Cost per box])*sales[[#This Row],[Boxes]]</f>
        <v>6627.5999999999995</v>
      </c>
      <c r="I8011" s="4">
        <f>sales[[#This Row],[Revenue]]-sales[[#This Row],[Cost]]</f>
        <v>13322.400000000001</v>
      </c>
    </row>
    <row r="8012" spans="2:9" x14ac:dyDescent="0.25">
      <c r="B8012" t="s">
        <v>5</v>
      </c>
      <c r="C8012" t="s">
        <v>9</v>
      </c>
      <c r="D8012" t="s">
        <v>38</v>
      </c>
      <c r="E8012" s="1">
        <v>44578</v>
      </c>
      <c r="F8012" s="4">
        <v>9625</v>
      </c>
      <c r="G8012">
        <v>357</v>
      </c>
      <c r="H8012" s="3">
        <f>_xlfn.XLOOKUP(sales[[#This Row],[Product]],products[Product],products[Cost per box])*sales[[#This Row],[Boxes]]</f>
        <v>3548.58</v>
      </c>
      <c r="I8012" s="4">
        <f>sales[[#This Row],[Revenue]]-sales[[#This Row],[Cost]]</f>
        <v>6076.42</v>
      </c>
    </row>
    <row r="8013" spans="2:9" x14ac:dyDescent="0.25">
      <c r="B8013" t="s">
        <v>15</v>
      </c>
      <c r="C8013" t="s">
        <v>16</v>
      </c>
      <c r="D8013" t="s">
        <v>48</v>
      </c>
      <c r="E8013" s="1">
        <v>44578</v>
      </c>
      <c r="F8013" s="4">
        <v>7168</v>
      </c>
      <c r="G8013">
        <v>276</v>
      </c>
      <c r="H8013" s="3">
        <f>_xlfn.XLOOKUP(sales[[#This Row],[Product]],products[Product],products[Cost per box])*sales[[#This Row],[Boxes]]</f>
        <v>2064.48</v>
      </c>
      <c r="I8013" s="4">
        <f>sales[[#This Row],[Revenue]]-sales[[#This Row],[Cost]]</f>
        <v>5103.5200000000004</v>
      </c>
    </row>
    <row r="8014" spans="2:9" x14ac:dyDescent="0.25">
      <c r="B8014" t="s">
        <v>51</v>
      </c>
      <c r="C8014" t="s">
        <v>21</v>
      </c>
      <c r="D8014" t="s">
        <v>7</v>
      </c>
      <c r="E8014" s="1">
        <v>44578</v>
      </c>
      <c r="F8014" s="4">
        <v>2170</v>
      </c>
      <c r="G8014">
        <v>145</v>
      </c>
      <c r="H8014" s="3">
        <f>_xlfn.XLOOKUP(sales[[#This Row],[Product]],products[Product],products[Cost per box])*sales[[#This Row],[Boxes]]</f>
        <v>746.75</v>
      </c>
      <c r="I8014" s="4">
        <f>sales[[#This Row],[Revenue]]-sales[[#This Row],[Cost]]</f>
        <v>1423.25</v>
      </c>
    </row>
    <row r="8015" spans="2:9" x14ac:dyDescent="0.25">
      <c r="B8015" t="s">
        <v>57</v>
      </c>
      <c r="C8015" t="s">
        <v>16</v>
      </c>
      <c r="D8015" t="s">
        <v>43</v>
      </c>
      <c r="E8015" s="1">
        <v>44578</v>
      </c>
      <c r="F8015" s="4">
        <v>4564</v>
      </c>
      <c r="G8015">
        <v>208</v>
      </c>
      <c r="H8015" s="3">
        <f>_xlfn.XLOOKUP(sales[[#This Row],[Product]],products[Product],products[Cost per box])*sales[[#This Row],[Boxes]]</f>
        <v>800.80000000000007</v>
      </c>
      <c r="I8015" s="4">
        <f>sales[[#This Row],[Revenue]]-sales[[#This Row],[Cost]]</f>
        <v>3763.2</v>
      </c>
    </row>
    <row r="8016" spans="2:9" x14ac:dyDescent="0.25">
      <c r="B8016" t="s">
        <v>18</v>
      </c>
      <c r="C8016" t="s">
        <v>11</v>
      </c>
      <c r="D8016" t="s">
        <v>45</v>
      </c>
      <c r="E8016" s="1">
        <v>44578</v>
      </c>
      <c r="F8016" s="4">
        <v>3927</v>
      </c>
      <c r="G8016">
        <v>171</v>
      </c>
      <c r="H8016" s="3">
        <f>_xlfn.XLOOKUP(sales[[#This Row],[Product]],products[Product],products[Cost per box])*sales[[#This Row],[Boxes]]</f>
        <v>1321.8300000000002</v>
      </c>
      <c r="I8016" s="4">
        <f>sales[[#This Row],[Revenue]]-sales[[#This Row],[Cost]]</f>
        <v>2605.17</v>
      </c>
    </row>
    <row r="8017" spans="2:9" x14ac:dyDescent="0.25">
      <c r="B8017" t="s">
        <v>25</v>
      </c>
      <c r="C8017" t="s">
        <v>9</v>
      </c>
      <c r="D8017" t="s">
        <v>7</v>
      </c>
      <c r="E8017" s="1">
        <v>44578</v>
      </c>
      <c r="F8017" s="4">
        <v>6573</v>
      </c>
      <c r="G8017">
        <v>470</v>
      </c>
      <c r="H8017" s="3">
        <f>_xlfn.XLOOKUP(sales[[#This Row],[Product]],products[Product],products[Cost per box])*sales[[#This Row],[Boxes]]</f>
        <v>2420.5</v>
      </c>
      <c r="I8017" s="4">
        <f>sales[[#This Row],[Revenue]]-sales[[#This Row],[Cost]]</f>
        <v>4152.5</v>
      </c>
    </row>
    <row r="8018" spans="2:9" x14ac:dyDescent="0.25">
      <c r="B8018" t="s">
        <v>25</v>
      </c>
      <c r="C8018" t="s">
        <v>21</v>
      </c>
      <c r="D8018" t="s">
        <v>17</v>
      </c>
      <c r="E8018" s="1">
        <v>44579</v>
      </c>
      <c r="F8018" s="4">
        <v>476</v>
      </c>
      <c r="G8018">
        <v>23</v>
      </c>
      <c r="H8018" s="3">
        <f>_xlfn.XLOOKUP(sales[[#This Row],[Product]],products[Product],products[Cost per box])*sales[[#This Row],[Boxes]]</f>
        <v>156.4</v>
      </c>
      <c r="I8018" s="4">
        <f>sales[[#This Row],[Revenue]]-sales[[#This Row],[Cost]]</f>
        <v>319.60000000000002</v>
      </c>
    </row>
    <row r="8019" spans="2:9" x14ac:dyDescent="0.25">
      <c r="B8019" t="s">
        <v>55</v>
      </c>
      <c r="C8019" t="s">
        <v>11</v>
      </c>
      <c r="D8019" t="s">
        <v>26</v>
      </c>
      <c r="E8019" s="1">
        <v>44579</v>
      </c>
      <c r="F8019" s="4">
        <v>1715</v>
      </c>
      <c r="G8019">
        <v>132</v>
      </c>
      <c r="H8019" s="3">
        <f>_xlfn.XLOOKUP(sales[[#This Row],[Product]],products[Product],products[Cost per box])*sales[[#This Row],[Boxes]]</f>
        <v>848.76</v>
      </c>
      <c r="I8019" s="4">
        <f>sales[[#This Row],[Revenue]]-sales[[#This Row],[Cost]]</f>
        <v>866.24</v>
      </c>
    </row>
    <row r="8020" spans="2:9" x14ac:dyDescent="0.25">
      <c r="B8020" t="s">
        <v>10</v>
      </c>
      <c r="C8020" t="s">
        <v>27</v>
      </c>
      <c r="D8020" t="s">
        <v>36</v>
      </c>
      <c r="E8020" s="1">
        <v>44579</v>
      </c>
      <c r="F8020" s="4">
        <v>13608</v>
      </c>
      <c r="G8020">
        <v>1540</v>
      </c>
      <c r="H8020" s="3">
        <f>_xlfn.XLOOKUP(sales[[#This Row],[Product]],products[Product],products[Cost per box])*sales[[#This Row],[Boxes]]</f>
        <v>7761.6</v>
      </c>
      <c r="I8020" s="4">
        <f>sales[[#This Row],[Revenue]]-sales[[#This Row],[Cost]]</f>
        <v>5846.4</v>
      </c>
    </row>
    <row r="8021" spans="2:9" x14ac:dyDescent="0.25">
      <c r="B8021" t="s">
        <v>57</v>
      </c>
      <c r="C8021" t="s">
        <v>21</v>
      </c>
      <c r="D8021" t="s">
        <v>50</v>
      </c>
      <c r="E8021" s="1">
        <v>44579</v>
      </c>
      <c r="F8021" s="4">
        <v>1141</v>
      </c>
      <c r="G8021">
        <v>52</v>
      </c>
      <c r="H8021" s="3">
        <f>_xlfn.XLOOKUP(sales[[#This Row],[Product]],products[Product],products[Cost per box])*sales[[#This Row],[Boxes]]</f>
        <v>645.32000000000005</v>
      </c>
      <c r="I8021" s="4">
        <f>sales[[#This Row],[Revenue]]-sales[[#This Row],[Cost]]</f>
        <v>495.67999999999995</v>
      </c>
    </row>
    <row r="8022" spans="2:9" x14ac:dyDescent="0.25">
      <c r="B8022" t="s">
        <v>29</v>
      </c>
      <c r="C8022" t="s">
        <v>6</v>
      </c>
      <c r="D8022" t="s">
        <v>12</v>
      </c>
      <c r="E8022" s="1">
        <v>44579</v>
      </c>
      <c r="F8022" s="4">
        <v>2107</v>
      </c>
      <c r="G8022">
        <v>124</v>
      </c>
      <c r="H8022" s="3">
        <f>_xlfn.XLOOKUP(sales[[#This Row],[Product]],products[Product],products[Cost per box])*sales[[#This Row],[Boxes]]</f>
        <v>1045.32</v>
      </c>
      <c r="I8022" s="4">
        <f>sales[[#This Row],[Revenue]]-sales[[#This Row],[Cost]]</f>
        <v>1061.68</v>
      </c>
    </row>
    <row r="8023" spans="2:9" x14ac:dyDescent="0.25">
      <c r="B8023" t="s">
        <v>41</v>
      </c>
      <c r="C8023" t="s">
        <v>6</v>
      </c>
      <c r="D8023" t="s">
        <v>28</v>
      </c>
      <c r="E8023" s="1">
        <v>44579</v>
      </c>
      <c r="F8023" s="4">
        <v>5124</v>
      </c>
      <c r="G8023">
        <v>840</v>
      </c>
      <c r="H8023" s="3">
        <f>_xlfn.XLOOKUP(sales[[#This Row],[Product]],products[Product],products[Cost per box])*sales[[#This Row],[Boxes]]</f>
        <v>2318.3999999999996</v>
      </c>
      <c r="I8023" s="4">
        <f>sales[[#This Row],[Revenue]]-sales[[#This Row],[Cost]]</f>
        <v>2805.6000000000004</v>
      </c>
    </row>
    <row r="8024" spans="2:9" x14ac:dyDescent="0.25">
      <c r="B8024" t="s">
        <v>20</v>
      </c>
      <c r="C8024" t="s">
        <v>9</v>
      </c>
      <c r="D8024" t="s">
        <v>43</v>
      </c>
      <c r="E8024" s="1">
        <v>44579</v>
      </c>
      <c r="F8024" s="4">
        <v>5761</v>
      </c>
      <c r="G8024">
        <v>262</v>
      </c>
      <c r="H8024" s="3">
        <f>_xlfn.XLOOKUP(sales[[#This Row],[Product]],products[Product],products[Cost per box])*sales[[#This Row],[Boxes]]</f>
        <v>1008.7</v>
      </c>
      <c r="I8024" s="4">
        <f>sales[[#This Row],[Revenue]]-sales[[#This Row],[Cost]]</f>
        <v>4752.3</v>
      </c>
    </row>
    <row r="8025" spans="2:9" x14ac:dyDescent="0.25">
      <c r="B8025" t="s">
        <v>29</v>
      </c>
      <c r="C8025" t="s">
        <v>21</v>
      </c>
      <c r="D8025" t="s">
        <v>7</v>
      </c>
      <c r="E8025" s="1">
        <v>44579</v>
      </c>
      <c r="F8025" s="4">
        <v>9569</v>
      </c>
      <c r="G8025">
        <v>684</v>
      </c>
      <c r="H8025" s="3">
        <f>_xlfn.XLOOKUP(sales[[#This Row],[Product]],products[Product],products[Cost per box])*sales[[#This Row],[Boxes]]</f>
        <v>3522.6000000000004</v>
      </c>
      <c r="I8025" s="4">
        <f>sales[[#This Row],[Revenue]]-sales[[#This Row],[Cost]]</f>
        <v>6046.4</v>
      </c>
    </row>
    <row r="8026" spans="2:9" x14ac:dyDescent="0.25">
      <c r="B8026" t="s">
        <v>46</v>
      </c>
      <c r="C8026" t="s">
        <v>6</v>
      </c>
      <c r="D8026" t="s">
        <v>42</v>
      </c>
      <c r="E8026" s="1">
        <v>44579</v>
      </c>
      <c r="F8026" s="4">
        <v>1680</v>
      </c>
      <c r="G8026">
        <v>105</v>
      </c>
      <c r="H8026" s="3">
        <f>_xlfn.XLOOKUP(sales[[#This Row],[Product]],products[Product],products[Cost per box])*sales[[#This Row],[Boxes]]</f>
        <v>497.70000000000005</v>
      </c>
      <c r="I8026" s="4">
        <f>sales[[#This Row],[Revenue]]-sales[[#This Row],[Cost]]</f>
        <v>1182.3</v>
      </c>
    </row>
    <row r="8027" spans="2:9" x14ac:dyDescent="0.25">
      <c r="B8027" t="s">
        <v>29</v>
      </c>
      <c r="C8027" t="s">
        <v>9</v>
      </c>
      <c r="D8027" t="s">
        <v>38</v>
      </c>
      <c r="E8027" s="1">
        <v>44579</v>
      </c>
      <c r="F8027" s="4">
        <v>1358</v>
      </c>
      <c r="G8027">
        <v>51</v>
      </c>
      <c r="H8027" s="3">
        <f>_xlfn.XLOOKUP(sales[[#This Row],[Product]],products[Product],products[Cost per box])*sales[[#This Row],[Boxes]]</f>
        <v>506.94</v>
      </c>
      <c r="I8027" s="4">
        <f>sales[[#This Row],[Revenue]]-sales[[#This Row],[Cost]]</f>
        <v>851.06</v>
      </c>
    </row>
    <row r="8028" spans="2:9" x14ac:dyDescent="0.25">
      <c r="B8028" t="s">
        <v>57</v>
      </c>
      <c r="C8028" t="s">
        <v>9</v>
      </c>
      <c r="D8028" t="s">
        <v>19</v>
      </c>
      <c r="E8028" s="1">
        <v>44579</v>
      </c>
      <c r="F8028" s="4">
        <v>12572</v>
      </c>
      <c r="G8028">
        <v>699</v>
      </c>
      <c r="H8028" s="3">
        <f>_xlfn.XLOOKUP(sales[[#This Row],[Product]],products[Product],products[Cost per box])*sales[[#This Row],[Boxes]]</f>
        <v>7150.77</v>
      </c>
      <c r="I8028" s="4">
        <f>sales[[#This Row],[Revenue]]-sales[[#This Row],[Cost]]</f>
        <v>5421.23</v>
      </c>
    </row>
    <row r="8029" spans="2:9" x14ac:dyDescent="0.25">
      <c r="B8029" t="s">
        <v>18</v>
      </c>
      <c r="C8029" t="s">
        <v>11</v>
      </c>
      <c r="D8029" t="s">
        <v>30</v>
      </c>
      <c r="E8029" s="1">
        <v>44579</v>
      </c>
      <c r="F8029" s="4">
        <v>10157</v>
      </c>
      <c r="G8029">
        <v>508</v>
      </c>
      <c r="H8029" s="3">
        <f>_xlfn.XLOOKUP(sales[[#This Row],[Product]],products[Product],products[Cost per box])*sales[[#This Row],[Boxes]]</f>
        <v>1869.44</v>
      </c>
      <c r="I8029" s="4">
        <f>sales[[#This Row],[Revenue]]-sales[[#This Row],[Cost]]</f>
        <v>8287.56</v>
      </c>
    </row>
    <row r="8030" spans="2:9" x14ac:dyDescent="0.25">
      <c r="B8030" t="s">
        <v>13</v>
      </c>
      <c r="C8030" t="s">
        <v>6</v>
      </c>
      <c r="D8030" t="s">
        <v>52</v>
      </c>
      <c r="E8030" s="1">
        <v>44579</v>
      </c>
      <c r="F8030" s="4">
        <v>11711</v>
      </c>
      <c r="G8030">
        <v>1050</v>
      </c>
      <c r="H8030" s="3">
        <f>_xlfn.XLOOKUP(sales[[#This Row],[Product]],products[Product],products[Cost per box])*sales[[#This Row],[Boxes]]</f>
        <v>3486</v>
      </c>
      <c r="I8030" s="4">
        <f>sales[[#This Row],[Revenue]]-sales[[#This Row],[Cost]]</f>
        <v>8225</v>
      </c>
    </row>
    <row r="8031" spans="2:9" x14ac:dyDescent="0.25">
      <c r="B8031" t="s">
        <v>39</v>
      </c>
      <c r="C8031" t="s">
        <v>9</v>
      </c>
      <c r="D8031" t="s">
        <v>47</v>
      </c>
      <c r="E8031" s="1">
        <v>44580</v>
      </c>
      <c r="F8031" s="4">
        <v>3493</v>
      </c>
      <c r="G8031">
        <v>233</v>
      </c>
      <c r="H8031" s="3">
        <f>_xlfn.XLOOKUP(sales[[#This Row],[Product]],products[Product],products[Cost per box])*sales[[#This Row],[Boxes]]</f>
        <v>1225.58</v>
      </c>
      <c r="I8031" s="4">
        <f>sales[[#This Row],[Revenue]]-sales[[#This Row],[Cost]]</f>
        <v>2267.42</v>
      </c>
    </row>
    <row r="8032" spans="2:9" x14ac:dyDescent="0.25">
      <c r="B8032" t="s">
        <v>41</v>
      </c>
      <c r="C8032" t="s">
        <v>11</v>
      </c>
      <c r="D8032" t="s">
        <v>7</v>
      </c>
      <c r="E8032" s="1">
        <v>44580</v>
      </c>
      <c r="F8032" s="4">
        <v>1218</v>
      </c>
      <c r="G8032">
        <v>82</v>
      </c>
      <c r="H8032" s="3">
        <f>_xlfn.XLOOKUP(sales[[#This Row],[Product]],products[Product],products[Cost per box])*sales[[#This Row],[Boxes]]</f>
        <v>422.3</v>
      </c>
      <c r="I8032" s="4">
        <f>sales[[#This Row],[Revenue]]-sales[[#This Row],[Cost]]</f>
        <v>795.7</v>
      </c>
    </row>
    <row r="8033" spans="2:9" x14ac:dyDescent="0.25">
      <c r="B8033" t="s">
        <v>53</v>
      </c>
      <c r="C8033" t="s">
        <v>27</v>
      </c>
      <c r="D8033" t="s">
        <v>38</v>
      </c>
      <c r="E8033" s="1">
        <v>44580</v>
      </c>
      <c r="F8033" s="4">
        <v>532</v>
      </c>
      <c r="G8033">
        <v>20</v>
      </c>
      <c r="H8033" s="3">
        <f>_xlfn.XLOOKUP(sales[[#This Row],[Product]],products[Product],products[Cost per box])*sales[[#This Row],[Boxes]]</f>
        <v>198.79999999999998</v>
      </c>
      <c r="I8033" s="4">
        <f>sales[[#This Row],[Revenue]]-sales[[#This Row],[Cost]]</f>
        <v>333.20000000000005</v>
      </c>
    </row>
    <row r="8034" spans="2:9" x14ac:dyDescent="0.25">
      <c r="B8034" t="s">
        <v>8</v>
      </c>
      <c r="C8034" t="s">
        <v>11</v>
      </c>
      <c r="D8034" t="s">
        <v>31</v>
      </c>
      <c r="E8034" s="1">
        <v>44580</v>
      </c>
      <c r="F8034" s="4">
        <v>651</v>
      </c>
      <c r="G8034">
        <v>51</v>
      </c>
      <c r="H8034" s="3">
        <f>_xlfn.XLOOKUP(sales[[#This Row],[Product]],products[Product],products[Cost per box])*sales[[#This Row],[Boxes]]</f>
        <v>291.71999999999997</v>
      </c>
      <c r="I8034" s="4">
        <f>sales[[#This Row],[Revenue]]-sales[[#This Row],[Cost]]</f>
        <v>359.28000000000003</v>
      </c>
    </row>
    <row r="8035" spans="2:9" x14ac:dyDescent="0.25">
      <c r="B8035" t="s">
        <v>37</v>
      </c>
      <c r="C8035" t="s">
        <v>6</v>
      </c>
      <c r="D8035" t="s">
        <v>35</v>
      </c>
      <c r="E8035" s="1">
        <v>44580</v>
      </c>
      <c r="F8035" s="4">
        <v>9121</v>
      </c>
      <c r="G8035">
        <v>537</v>
      </c>
      <c r="H8035" s="3">
        <f>_xlfn.XLOOKUP(sales[[#This Row],[Product]],products[Product],products[Cost per box])*sales[[#This Row],[Boxes]]</f>
        <v>1423.05</v>
      </c>
      <c r="I8035" s="4">
        <f>sales[[#This Row],[Revenue]]-sales[[#This Row],[Cost]]</f>
        <v>7697.95</v>
      </c>
    </row>
    <row r="8036" spans="2:9" x14ac:dyDescent="0.25">
      <c r="B8036" t="s">
        <v>37</v>
      </c>
      <c r="C8036" t="s">
        <v>27</v>
      </c>
      <c r="D8036" t="s">
        <v>7</v>
      </c>
      <c r="E8036" s="1">
        <v>44580</v>
      </c>
      <c r="F8036" s="4">
        <v>3185</v>
      </c>
      <c r="G8036">
        <v>213</v>
      </c>
      <c r="H8036" s="3">
        <f>_xlfn.XLOOKUP(sales[[#This Row],[Product]],products[Product],products[Cost per box])*sales[[#This Row],[Boxes]]</f>
        <v>1096.95</v>
      </c>
      <c r="I8036" s="4">
        <f>sales[[#This Row],[Revenue]]-sales[[#This Row],[Cost]]</f>
        <v>2088.0500000000002</v>
      </c>
    </row>
    <row r="8037" spans="2:9" x14ac:dyDescent="0.25">
      <c r="B8037" t="s">
        <v>29</v>
      </c>
      <c r="C8037" t="s">
        <v>27</v>
      </c>
      <c r="D8037" t="s">
        <v>50</v>
      </c>
      <c r="E8037" s="1">
        <v>44580</v>
      </c>
      <c r="F8037" s="4">
        <v>1841</v>
      </c>
      <c r="G8037">
        <v>77</v>
      </c>
      <c r="H8037" s="3">
        <f>_xlfn.XLOOKUP(sales[[#This Row],[Product]],products[Product],products[Cost per box])*sales[[#This Row],[Boxes]]</f>
        <v>955.57</v>
      </c>
      <c r="I8037" s="4">
        <f>sales[[#This Row],[Revenue]]-sales[[#This Row],[Cost]]</f>
        <v>885.43</v>
      </c>
    </row>
    <row r="8038" spans="2:9" x14ac:dyDescent="0.25">
      <c r="B8038" t="s">
        <v>56</v>
      </c>
      <c r="C8038" t="s">
        <v>16</v>
      </c>
      <c r="D8038" t="s">
        <v>38</v>
      </c>
      <c r="E8038" s="1">
        <v>44580</v>
      </c>
      <c r="F8038" s="4">
        <v>11046</v>
      </c>
      <c r="G8038">
        <v>410</v>
      </c>
      <c r="H8038" s="3">
        <f>_xlfn.XLOOKUP(sales[[#This Row],[Product]],products[Product],products[Cost per box])*sales[[#This Row],[Boxes]]</f>
        <v>4075.3999999999996</v>
      </c>
      <c r="I8038" s="4">
        <f>sales[[#This Row],[Revenue]]-sales[[#This Row],[Cost]]</f>
        <v>6970.6</v>
      </c>
    </row>
    <row r="8039" spans="2:9" x14ac:dyDescent="0.25">
      <c r="B8039" t="s">
        <v>57</v>
      </c>
      <c r="C8039" t="s">
        <v>6</v>
      </c>
      <c r="D8039" t="s">
        <v>48</v>
      </c>
      <c r="E8039" s="1">
        <v>44580</v>
      </c>
      <c r="F8039" s="4">
        <v>11802</v>
      </c>
      <c r="G8039">
        <v>454</v>
      </c>
      <c r="H8039" s="3">
        <f>_xlfn.XLOOKUP(sales[[#This Row],[Product]],products[Product],products[Cost per box])*sales[[#This Row],[Boxes]]</f>
        <v>3395.92</v>
      </c>
      <c r="I8039" s="4">
        <f>sales[[#This Row],[Revenue]]-sales[[#This Row],[Cost]]</f>
        <v>8406.08</v>
      </c>
    </row>
    <row r="8040" spans="2:9" x14ac:dyDescent="0.25">
      <c r="B8040" t="s">
        <v>46</v>
      </c>
      <c r="C8040" t="s">
        <v>16</v>
      </c>
      <c r="D8040" t="s">
        <v>22</v>
      </c>
      <c r="E8040" s="1">
        <v>44580</v>
      </c>
      <c r="F8040" s="4">
        <v>3941</v>
      </c>
      <c r="G8040">
        <v>395</v>
      </c>
      <c r="H8040" s="3">
        <f>_xlfn.XLOOKUP(sales[[#This Row],[Product]],products[Product],products[Cost per box])*sales[[#This Row],[Boxes]]</f>
        <v>3246.9</v>
      </c>
      <c r="I8040" s="4">
        <f>sales[[#This Row],[Revenue]]-sales[[#This Row],[Cost]]</f>
        <v>694.09999999999991</v>
      </c>
    </row>
    <row r="8041" spans="2:9" x14ac:dyDescent="0.25">
      <c r="B8041" t="s">
        <v>13</v>
      </c>
      <c r="C8041" t="s">
        <v>9</v>
      </c>
      <c r="D8041" t="s">
        <v>47</v>
      </c>
      <c r="E8041" s="1">
        <v>44580</v>
      </c>
      <c r="F8041" s="4">
        <v>1001</v>
      </c>
      <c r="G8041">
        <v>59</v>
      </c>
      <c r="H8041" s="3">
        <f>_xlfn.XLOOKUP(sales[[#This Row],[Product]],products[Product],products[Cost per box])*sales[[#This Row],[Boxes]]</f>
        <v>310.33999999999997</v>
      </c>
      <c r="I8041" s="4">
        <f>sales[[#This Row],[Revenue]]-sales[[#This Row],[Cost]]</f>
        <v>690.66000000000008</v>
      </c>
    </row>
    <row r="8042" spans="2:9" x14ac:dyDescent="0.25">
      <c r="B8042" t="s">
        <v>23</v>
      </c>
      <c r="C8042" t="s">
        <v>6</v>
      </c>
      <c r="D8042" t="s">
        <v>47</v>
      </c>
      <c r="E8042" s="1">
        <v>44580</v>
      </c>
      <c r="F8042" s="4">
        <v>10129</v>
      </c>
      <c r="G8042">
        <v>676</v>
      </c>
      <c r="H8042" s="3">
        <f>_xlfn.XLOOKUP(sales[[#This Row],[Product]],products[Product],products[Cost per box])*sales[[#This Row],[Boxes]]</f>
        <v>3555.7599999999998</v>
      </c>
      <c r="I8042" s="4">
        <f>sales[[#This Row],[Revenue]]-sales[[#This Row],[Cost]]</f>
        <v>6573.24</v>
      </c>
    </row>
    <row r="8043" spans="2:9" x14ac:dyDescent="0.25">
      <c r="B8043" t="s">
        <v>13</v>
      </c>
      <c r="C8043" t="s">
        <v>6</v>
      </c>
      <c r="D8043" t="s">
        <v>30</v>
      </c>
      <c r="E8043" s="1">
        <v>44580</v>
      </c>
      <c r="F8043" s="4">
        <v>7210</v>
      </c>
      <c r="G8043">
        <v>361</v>
      </c>
      <c r="H8043" s="3">
        <f>_xlfn.XLOOKUP(sales[[#This Row],[Product]],products[Product],products[Cost per box])*sales[[#This Row],[Boxes]]</f>
        <v>1328.48</v>
      </c>
      <c r="I8043" s="4">
        <f>sales[[#This Row],[Revenue]]-sales[[#This Row],[Cost]]</f>
        <v>5881.52</v>
      </c>
    </row>
    <row r="8044" spans="2:9" x14ac:dyDescent="0.25">
      <c r="B8044" t="s">
        <v>15</v>
      </c>
      <c r="C8044" t="s">
        <v>16</v>
      </c>
      <c r="D8044" t="s">
        <v>31</v>
      </c>
      <c r="E8044" s="1">
        <v>44580</v>
      </c>
      <c r="F8044" s="4">
        <v>2933</v>
      </c>
      <c r="G8044">
        <v>210</v>
      </c>
      <c r="H8044" s="3">
        <f>_xlfn.XLOOKUP(sales[[#This Row],[Product]],products[Product],products[Cost per box])*sales[[#This Row],[Boxes]]</f>
        <v>1201.2</v>
      </c>
      <c r="I8044" s="4">
        <f>sales[[#This Row],[Revenue]]-sales[[#This Row],[Cost]]</f>
        <v>1731.8</v>
      </c>
    </row>
    <row r="8045" spans="2:9" x14ac:dyDescent="0.25">
      <c r="B8045" t="s">
        <v>8</v>
      </c>
      <c r="C8045" t="s">
        <v>16</v>
      </c>
      <c r="D8045" t="s">
        <v>30</v>
      </c>
      <c r="E8045" s="1">
        <v>44580</v>
      </c>
      <c r="F8045" s="4">
        <v>7217</v>
      </c>
      <c r="G8045">
        <v>401</v>
      </c>
      <c r="H8045" s="3">
        <f>_xlfn.XLOOKUP(sales[[#This Row],[Product]],products[Product],products[Cost per box])*sales[[#This Row],[Boxes]]</f>
        <v>1475.68</v>
      </c>
      <c r="I8045" s="4">
        <f>sales[[#This Row],[Revenue]]-sales[[#This Row],[Cost]]</f>
        <v>5741.32</v>
      </c>
    </row>
    <row r="8046" spans="2:9" x14ac:dyDescent="0.25">
      <c r="B8046" t="s">
        <v>49</v>
      </c>
      <c r="C8046" t="s">
        <v>27</v>
      </c>
      <c r="D8046" t="s">
        <v>31</v>
      </c>
      <c r="E8046" s="1">
        <v>44580</v>
      </c>
      <c r="F8046" s="4">
        <v>8813</v>
      </c>
      <c r="G8046">
        <v>678</v>
      </c>
      <c r="H8046" s="3">
        <f>_xlfn.XLOOKUP(sales[[#This Row],[Product]],products[Product],products[Cost per box])*sales[[#This Row],[Boxes]]</f>
        <v>3878.16</v>
      </c>
      <c r="I8046" s="4">
        <f>sales[[#This Row],[Revenue]]-sales[[#This Row],[Cost]]</f>
        <v>4934.84</v>
      </c>
    </row>
    <row r="8047" spans="2:9" x14ac:dyDescent="0.25">
      <c r="B8047" t="s">
        <v>25</v>
      </c>
      <c r="C8047" t="s">
        <v>21</v>
      </c>
      <c r="D8047" t="s">
        <v>36</v>
      </c>
      <c r="E8047" s="1">
        <v>44580</v>
      </c>
      <c r="F8047" s="4">
        <v>1729</v>
      </c>
      <c r="G8047">
        <v>247</v>
      </c>
      <c r="H8047" s="3">
        <f>_xlfn.XLOOKUP(sales[[#This Row],[Product]],products[Product],products[Cost per box])*sales[[#This Row],[Boxes]]</f>
        <v>1244.8800000000001</v>
      </c>
      <c r="I8047" s="4">
        <f>sales[[#This Row],[Revenue]]-sales[[#This Row],[Cost]]</f>
        <v>484.11999999999989</v>
      </c>
    </row>
    <row r="8048" spans="2:9" x14ac:dyDescent="0.25">
      <c r="B8048" t="s">
        <v>37</v>
      </c>
      <c r="C8048" t="s">
        <v>6</v>
      </c>
      <c r="D8048" t="s">
        <v>36</v>
      </c>
      <c r="E8048" s="1">
        <v>44580</v>
      </c>
      <c r="F8048" s="4">
        <v>483</v>
      </c>
      <c r="G8048">
        <v>61</v>
      </c>
      <c r="H8048" s="3">
        <f>_xlfn.XLOOKUP(sales[[#This Row],[Product]],products[Product],products[Cost per box])*sales[[#This Row],[Boxes]]</f>
        <v>307.44</v>
      </c>
      <c r="I8048" s="4">
        <f>sales[[#This Row],[Revenue]]-sales[[#This Row],[Cost]]</f>
        <v>175.56</v>
      </c>
    </row>
    <row r="8049" spans="2:9" x14ac:dyDescent="0.25">
      <c r="B8049" t="s">
        <v>10</v>
      </c>
      <c r="C8049" t="s">
        <v>27</v>
      </c>
      <c r="D8049" t="s">
        <v>30</v>
      </c>
      <c r="E8049" s="1">
        <v>44580</v>
      </c>
      <c r="F8049" s="4">
        <v>13398</v>
      </c>
      <c r="G8049">
        <v>700</v>
      </c>
      <c r="H8049" s="3">
        <f>_xlfn.XLOOKUP(sales[[#This Row],[Product]],products[Product],products[Cost per box])*sales[[#This Row],[Boxes]]</f>
        <v>2576</v>
      </c>
      <c r="I8049" s="4">
        <f>sales[[#This Row],[Revenue]]-sales[[#This Row],[Cost]]</f>
        <v>10822</v>
      </c>
    </row>
    <row r="8050" spans="2:9" x14ac:dyDescent="0.25">
      <c r="B8050" t="s">
        <v>15</v>
      </c>
      <c r="C8050" t="s">
        <v>21</v>
      </c>
      <c r="D8050" t="s">
        <v>24</v>
      </c>
      <c r="E8050" s="1">
        <v>44580</v>
      </c>
      <c r="F8050" s="4">
        <v>2044</v>
      </c>
      <c r="G8050">
        <v>103</v>
      </c>
      <c r="H8050" s="3">
        <f>_xlfn.XLOOKUP(sales[[#This Row],[Product]],products[Product],products[Cost per box])*sales[[#This Row],[Boxes]]</f>
        <v>1082.53</v>
      </c>
      <c r="I8050" s="4">
        <f>sales[[#This Row],[Revenue]]-sales[[#This Row],[Cost]]</f>
        <v>961.47</v>
      </c>
    </row>
    <row r="8051" spans="2:9" x14ac:dyDescent="0.25">
      <c r="B8051" t="s">
        <v>29</v>
      </c>
      <c r="C8051" t="s">
        <v>21</v>
      </c>
      <c r="D8051" t="s">
        <v>31</v>
      </c>
      <c r="E8051" s="1">
        <v>44580</v>
      </c>
      <c r="F8051" s="4">
        <v>6797</v>
      </c>
      <c r="G8051">
        <v>523</v>
      </c>
      <c r="H8051" s="3">
        <f>_xlfn.XLOOKUP(sales[[#This Row],[Product]],products[Product],products[Cost per box])*sales[[#This Row],[Boxes]]</f>
        <v>2991.56</v>
      </c>
      <c r="I8051" s="4">
        <f>sales[[#This Row],[Revenue]]-sales[[#This Row],[Cost]]</f>
        <v>3805.44</v>
      </c>
    </row>
    <row r="8052" spans="2:9" x14ac:dyDescent="0.25">
      <c r="B8052" t="s">
        <v>23</v>
      </c>
      <c r="C8052" t="s">
        <v>27</v>
      </c>
      <c r="D8052" t="s">
        <v>26</v>
      </c>
      <c r="E8052" s="1">
        <v>44580</v>
      </c>
      <c r="F8052" s="4">
        <v>9016</v>
      </c>
      <c r="G8052">
        <v>840</v>
      </c>
      <c r="H8052" s="3">
        <f>_xlfn.XLOOKUP(sales[[#This Row],[Product]],products[Product],products[Cost per box])*sales[[#This Row],[Boxes]]</f>
        <v>5401.2</v>
      </c>
      <c r="I8052" s="4">
        <f>sales[[#This Row],[Revenue]]-sales[[#This Row],[Cost]]</f>
        <v>3614.8</v>
      </c>
    </row>
    <row r="8053" spans="2:9" x14ac:dyDescent="0.25">
      <c r="B8053" t="s">
        <v>54</v>
      </c>
      <c r="C8053" t="s">
        <v>11</v>
      </c>
      <c r="D8053" t="s">
        <v>50</v>
      </c>
      <c r="E8053" s="1">
        <v>44580</v>
      </c>
      <c r="F8053" s="4">
        <v>2527</v>
      </c>
      <c r="G8053">
        <v>110</v>
      </c>
      <c r="H8053" s="3">
        <f>_xlfn.XLOOKUP(sales[[#This Row],[Product]],products[Product],products[Cost per box])*sales[[#This Row],[Boxes]]</f>
        <v>1365.1</v>
      </c>
      <c r="I8053" s="4">
        <f>sales[[#This Row],[Revenue]]-sales[[#This Row],[Cost]]</f>
        <v>1161.9000000000001</v>
      </c>
    </row>
    <row r="8054" spans="2:9" x14ac:dyDescent="0.25">
      <c r="B8054" t="s">
        <v>56</v>
      </c>
      <c r="C8054" t="s">
        <v>9</v>
      </c>
      <c r="D8054" t="s">
        <v>42</v>
      </c>
      <c r="E8054" s="1">
        <v>44580</v>
      </c>
      <c r="F8054" s="4">
        <v>5544</v>
      </c>
      <c r="G8054">
        <v>396</v>
      </c>
      <c r="H8054" s="3">
        <f>_xlfn.XLOOKUP(sales[[#This Row],[Product]],products[Product],products[Cost per box])*sales[[#This Row],[Boxes]]</f>
        <v>1877.0400000000002</v>
      </c>
      <c r="I8054" s="4">
        <f>sales[[#This Row],[Revenue]]-sales[[#This Row],[Cost]]</f>
        <v>3666.96</v>
      </c>
    </row>
    <row r="8055" spans="2:9" x14ac:dyDescent="0.25">
      <c r="B8055" t="s">
        <v>40</v>
      </c>
      <c r="C8055" t="s">
        <v>6</v>
      </c>
      <c r="D8055" t="s">
        <v>38</v>
      </c>
      <c r="E8055" s="1">
        <v>44580</v>
      </c>
      <c r="F8055" s="4">
        <v>658</v>
      </c>
      <c r="G8055">
        <v>26</v>
      </c>
      <c r="H8055" s="3">
        <f>_xlfn.XLOOKUP(sales[[#This Row],[Product]],products[Product],products[Cost per box])*sales[[#This Row],[Boxes]]</f>
        <v>258.44</v>
      </c>
      <c r="I8055" s="4">
        <f>sales[[#This Row],[Revenue]]-sales[[#This Row],[Cost]]</f>
        <v>399.56</v>
      </c>
    </row>
    <row r="8056" spans="2:9" x14ac:dyDescent="0.25">
      <c r="B8056" t="s">
        <v>56</v>
      </c>
      <c r="C8056" t="s">
        <v>21</v>
      </c>
      <c r="D8056" t="s">
        <v>30</v>
      </c>
      <c r="E8056" s="1">
        <v>44580</v>
      </c>
      <c r="F8056" s="4">
        <v>3059</v>
      </c>
      <c r="G8056">
        <v>170</v>
      </c>
      <c r="H8056" s="3">
        <f>_xlfn.XLOOKUP(sales[[#This Row],[Product]],products[Product],products[Cost per box])*sales[[#This Row],[Boxes]]</f>
        <v>625.6</v>
      </c>
      <c r="I8056" s="4">
        <f>sales[[#This Row],[Revenue]]-sales[[#This Row],[Cost]]</f>
        <v>2433.4</v>
      </c>
    </row>
    <row r="8057" spans="2:9" x14ac:dyDescent="0.25">
      <c r="B8057" t="s">
        <v>40</v>
      </c>
      <c r="C8057" t="s">
        <v>6</v>
      </c>
      <c r="D8057" t="s">
        <v>35</v>
      </c>
      <c r="E8057" s="1">
        <v>44580</v>
      </c>
      <c r="F8057" s="4">
        <v>1813</v>
      </c>
      <c r="G8057">
        <v>107</v>
      </c>
      <c r="H8057" s="3">
        <f>_xlfn.XLOOKUP(sales[[#This Row],[Product]],products[Product],products[Cost per box])*sales[[#This Row],[Boxes]]</f>
        <v>283.55</v>
      </c>
      <c r="I8057" s="4">
        <f>sales[[#This Row],[Revenue]]-sales[[#This Row],[Cost]]</f>
        <v>1529.45</v>
      </c>
    </row>
    <row r="8058" spans="2:9" x14ac:dyDescent="0.25">
      <c r="B8058" t="s">
        <v>29</v>
      </c>
      <c r="C8058" t="s">
        <v>11</v>
      </c>
      <c r="D8058" t="s">
        <v>45</v>
      </c>
      <c r="E8058" s="1">
        <v>44580</v>
      </c>
      <c r="F8058" s="4">
        <v>9856</v>
      </c>
      <c r="G8058">
        <v>429</v>
      </c>
      <c r="H8058" s="3">
        <f>_xlfn.XLOOKUP(sales[[#This Row],[Product]],products[Product],products[Cost per box])*sales[[#This Row],[Boxes]]</f>
        <v>3316.17</v>
      </c>
      <c r="I8058" s="4">
        <f>sales[[#This Row],[Revenue]]-sales[[#This Row],[Cost]]</f>
        <v>6539.83</v>
      </c>
    </row>
    <row r="8059" spans="2:9" x14ac:dyDescent="0.25">
      <c r="B8059" t="s">
        <v>29</v>
      </c>
      <c r="C8059" t="s">
        <v>27</v>
      </c>
      <c r="D8059" t="s">
        <v>7</v>
      </c>
      <c r="E8059" s="1">
        <v>44580</v>
      </c>
      <c r="F8059" s="4">
        <v>10696</v>
      </c>
      <c r="G8059">
        <v>700</v>
      </c>
      <c r="H8059" s="3">
        <f>_xlfn.XLOOKUP(sales[[#This Row],[Product]],products[Product],products[Cost per box])*sales[[#This Row],[Boxes]]</f>
        <v>3605.0000000000005</v>
      </c>
      <c r="I8059" s="4">
        <f>sales[[#This Row],[Revenue]]-sales[[#This Row],[Cost]]</f>
        <v>7091</v>
      </c>
    </row>
    <row r="8060" spans="2:9" x14ac:dyDescent="0.25">
      <c r="B8060" t="s">
        <v>8</v>
      </c>
      <c r="C8060" t="s">
        <v>6</v>
      </c>
      <c r="D8060" t="s">
        <v>7</v>
      </c>
      <c r="E8060" s="1">
        <v>44580</v>
      </c>
      <c r="F8060" s="4">
        <v>931</v>
      </c>
      <c r="G8060">
        <v>63</v>
      </c>
      <c r="H8060" s="3">
        <f>_xlfn.XLOOKUP(sales[[#This Row],[Product]],products[Product],products[Cost per box])*sales[[#This Row],[Boxes]]</f>
        <v>324.45000000000005</v>
      </c>
      <c r="I8060" s="4">
        <f>sales[[#This Row],[Revenue]]-sales[[#This Row],[Cost]]</f>
        <v>606.54999999999995</v>
      </c>
    </row>
    <row r="8061" spans="2:9" x14ac:dyDescent="0.25">
      <c r="B8061" t="s">
        <v>37</v>
      </c>
      <c r="C8061" t="s">
        <v>6</v>
      </c>
      <c r="D8061" t="s">
        <v>50</v>
      </c>
      <c r="E8061" s="1">
        <v>44581</v>
      </c>
      <c r="F8061" s="4">
        <v>1330</v>
      </c>
      <c r="G8061">
        <v>58</v>
      </c>
      <c r="H8061" s="3">
        <f>_xlfn.XLOOKUP(sales[[#This Row],[Product]],products[Product],products[Cost per box])*sales[[#This Row],[Boxes]]</f>
        <v>719.78</v>
      </c>
      <c r="I8061" s="4">
        <f>sales[[#This Row],[Revenue]]-sales[[#This Row],[Cost]]</f>
        <v>610.22</v>
      </c>
    </row>
    <row r="8062" spans="2:9" x14ac:dyDescent="0.25">
      <c r="B8062" t="s">
        <v>13</v>
      </c>
      <c r="C8062" t="s">
        <v>27</v>
      </c>
      <c r="D8062" t="s">
        <v>14</v>
      </c>
      <c r="E8062" s="1">
        <v>44581</v>
      </c>
      <c r="F8062" s="4">
        <v>3878</v>
      </c>
      <c r="G8062">
        <v>554</v>
      </c>
      <c r="H8062" s="3">
        <f>_xlfn.XLOOKUP(sales[[#This Row],[Product]],products[Product],products[Cost per box])*sales[[#This Row],[Boxes]]</f>
        <v>3495.74</v>
      </c>
      <c r="I8062" s="4">
        <f>sales[[#This Row],[Revenue]]-sales[[#This Row],[Cost]]</f>
        <v>382.26000000000022</v>
      </c>
    </row>
    <row r="8063" spans="2:9" x14ac:dyDescent="0.25">
      <c r="B8063" t="s">
        <v>57</v>
      </c>
      <c r="C8063" t="s">
        <v>6</v>
      </c>
      <c r="D8063" t="s">
        <v>47</v>
      </c>
      <c r="E8063" s="1">
        <v>44581</v>
      </c>
      <c r="F8063" s="4">
        <v>1904</v>
      </c>
      <c r="G8063">
        <v>119</v>
      </c>
      <c r="H8063" s="3">
        <f>_xlfn.XLOOKUP(sales[[#This Row],[Product]],products[Product],products[Cost per box])*sales[[#This Row],[Boxes]]</f>
        <v>625.93999999999994</v>
      </c>
      <c r="I8063" s="4">
        <f>sales[[#This Row],[Revenue]]-sales[[#This Row],[Cost]]</f>
        <v>1278.06</v>
      </c>
    </row>
    <row r="8064" spans="2:9" x14ac:dyDescent="0.25">
      <c r="B8064" t="s">
        <v>53</v>
      </c>
      <c r="C8064" t="s">
        <v>21</v>
      </c>
      <c r="D8064" t="s">
        <v>24</v>
      </c>
      <c r="E8064" s="1">
        <v>44581</v>
      </c>
      <c r="F8064" s="4">
        <v>1603</v>
      </c>
      <c r="G8064">
        <v>90</v>
      </c>
      <c r="H8064" s="3">
        <f>_xlfn.XLOOKUP(sales[[#This Row],[Product]],products[Product],products[Cost per box])*sales[[#This Row],[Boxes]]</f>
        <v>945.9</v>
      </c>
      <c r="I8064" s="4">
        <f>sales[[#This Row],[Revenue]]-sales[[#This Row],[Cost]]</f>
        <v>657.1</v>
      </c>
    </row>
    <row r="8065" spans="2:9" x14ac:dyDescent="0.25">
      <c r="B8065" t="s">
        <v>18</v>
      </c>
      <c r="C8065" t="s">
        <v>6</v>
      </c>
      <c r="D8065" t="s">
        <v>31</v>
      </c>
      <c r="E8065" s="1">
        <v>44581</v>
      </c>
      <c r="F8065" s="4">
        <v>15638</v>
      </c>
      <c r="G8065">
        <v>1330</v>
      </c>
      <c r="H8065" s="3">
        <f>_xlfn.XLOOKUP(sales[[#This Row],[Product]],products[Product],products[Cost per box])*sales[[#This Row],[Boxes]]</f>
        <v>7607.5999999999995</v>
      </c>
      <c r="I8065" s="4">
        <f>sales[[#This Row],[Revenue]]-sales[[#This Row],[Cost]]</f>
        <v>8030.4000000000005</v>
      </c>
    </row>
    <row r="8066" spans="2:9" x14ac:dyDescent="0.25">
      <c r="B8066" t="s">
        <v>34</v>
      </c>
      <c r="C8066" t="s">
        <v>9</v>
      </c>
      <c r="D8066" t="s">
        <v>35</v>
      </c>
      <c r="E8066" s="1">
        <v>44581</v>
      </c>
      <c r="F8066" s="4">
        <v>7595</v>
      </c>
      <c r="G8066">
        <v>447</v>
      </c>
      <c r="H8066" s="3">
        <f>_xlfn.XLOOKUP(sales[[#This Row],[Product]],products[Product],products[Cost per box])*sales[[#This Row],[Boxes]]</f>
        <v>1184.55</v>
      </c>
      <c r="I8066" s="4">
        <f>sales[[#This Row],[Revenue]]-sales[[#This Row],[Cost]]</f>
        <v>6410.45</v>
      </c>
    </row>
    <row r="8067" spans="2:9" x14ac:dyDescent="0.25">
      <c r="B8067" t="s">
        <v>46</v>
      </c>
      <c r="C8067" t="s">
        <v>9</v>
      </c>
      <c r="D8067" t="s">
        <v>47</v>
      </c>
      <c r="E8067" s="1">
        <v>44581</v>
      </c>
      <c r="F8067" s="4">
        <v>5075</v>
      </c>
      <c r="G8067">
        <v>339</v>
      </c>
      <c r="H8067" s="3">
        <f>_xlfn.XLOOKUP(sales[[#This Row],[Product]],products[Product],products[Cost per box])*sales[[#This Row],[Boxes]]</f>
        <v>1783.1399999999999</v>
      </c>
      <c r="I8067" s="4">
        <f>sales[[#This Row],[Revenue]]-sales[[#This Row],[Cost]]</f>
        <v>3291.86</v>
      </c>
    </row>
    <row r="8068" spans="2:9" x14ac:dyDescent="0.25">
      <c r="B8068" t="s">
        <v>54</v>
      </c>
      <c r="C8068" t="s">
        <v>9</v>
      </c>
      <c r="D8068" t="s">
        <v>28</v>
      </c>
      <c r="E8068" s="1">
        <v>44581</v>
      </c>
      <c r="F8068" s="4">
        <v>707</v>
      </c>
      <c r="G8068">
        <v>89</v>
      </c>
      <c r="H8068" s="3">
        <f>_xlfn.XLOOKUP(sales[[#This Row],[Product]],products[Product],products[Cost per box])*sales[[#This Row],[Boxes]]</f>
        <v>245.64</v>
      </c>
      <c r="I8068" s="4">
        <f>sales[[#This Row],[Revenue]]-sales[[#This Row],[Cost]]</f>
        <v>461.36</v>
      </c>
    </row>
    <row r="8069" spans="2:9" x14ac:dyDescent="0.25">
      <c r="B8069" t="s">
        <v>13</v>
      </c>
      <c r="C8069" t="s">
        <v>27</v>
      </c>
      <c r="D8069" t="s">
        <v>30</v>
      </c>
      <c r="E8069" s="1">
        <v>44581</v>
      </c>
      <c r="F8069" s="4">
        <v>4809</v>
      </c>
      <c r="G8069">
        <v>241</v>
      </c>
      <c r="H8069" s="3">
        <f>_xlfn.XLOOKUP(sales[[#This Row],[Product]],products[Product],products[Cost per box])*sales[[#This Row],[Boxes]]</f>
        <v>886.88</v>
      </c>
      <c r="I8069" s="4">
        <f>sales[[#This Row],[Revenue]]-sales[[#This Row],[Cost]]</f>
        <v>3922.12</v>
      </c>
    </row>
    <row r="8070" spans="2:9" x14ac:dyDescent="0.25">
      <c r="B8070" t="s">
        <v>34</v>
      </c>
      <c r="C8070" t="s">
        <v>21</v>
      </c>
      <c r="D8070" t="s">
        <v>42</v>
      </c>
      <c r="E8070" s="1">
        <v>44581</v>
      </c>
      <c r="F8070" s="4">
        <v>5775</v>
      </c>
      <c r="G8070">
        <v>361</v>
      </c>
      <c r="H8070" s="3">
        <f>_xlfn.XLOOKUP(sales[[#This Row],[Product]],products[Product],products[Cost per box])*sales[[#This Row],[Boxes]]</f>
        <v>1711.14</v>
      </c>
      <c r="I8070" s="4">
        <f>sales[[#This Row],[Revenue]]-sales[[#This Row],[Cost]]</f>
        <v>4063.8599999999997</v>
      </c>
    </row>
    <row r="8071" spans="2:9" x14ac:dyDescent="0.25">
      <c r="B8071" t="s">
        <v>32</v>
      </c>
      <c r="C8071" t="s">
        <v>21</v>
      </c>
      <c r="D8071" t="s">
        <v>38</v>
      </c>
      <c r="E8071" s="1">
        <v>44581</v>
      </c>
      <c r="F8071" s="4">
        <v>4858</v>
      </c>
      <c r="G8071">
        <v>180</v>
      </c>
      <c r="H8071" s="3">
        <f>_xlfn.XLOOKUP(sales[[#This Row],[Product]],products[Product],products[Cost per box])*sales[[#This Row],[Boxes]]</f>
        <v>1789.1999999999998</v>
      </c>
      <c r="I8071" s="4">
        <f>sales[[#This Row],[Revenue]]-sales[[#This Row],[Cost]]</f>
        <v>3068.8</v>
      </c>
    </row>
    <row r="8072" spans="2:9" x14ac:dyDescent="0.25">
      <c r="B8072" t="s">
        <v>29</v>
      </c>
      <c r="C8072" t="s">
        <v>6</v>
      </c>
      <c r="D8072" t="s">
        <v>24</v>
      </c>
      <c r="E8072" s="1">
        <v>44581</v>
      </c>
      <c r="F8072" s="4">
        <v>4753</v>
      </c>
      <c r="G8072">
        <v>251</v>
      </c>
      <c r="H8072" s="3">
        <f>_xlfn.XLOOKUP(sales[[#This Row],[Product]],products[Product],products[Cost per box])*sales[[#This Row],[Boxes]]</f>
        <v>2638.0099999999998</v>
      </c>
      <c r="I8072" s="4">
        <f>sales[[#This Row],[Revenue]]-sales[[#This Row],[Cost]]</f>
        <v>2114.9900000000002</v>
      </c>
    </row>
    <row r="8073" spans="2:9" x14ac:dyDescent="0.25">
      <c r="B8073" t="s">
        <v>57</v>
      </c>
      <c r="C8073" t="s">
        <v>21</v>
      </c>
      <c r="D8073" t="s">
        <v>30</v>
      </c>
      <c r="E8073" s="1">
        <v>44581</v>
      </c>
      <c r="F8073" s="4">
        <v>3416</v>
      </c>
      <c r="G8073">
        <v>171</v>
      </c>
      <c r="H8073" s="3">
        <f>_xlfn.XLOOKUP(sales[[#This Row],[Product]],products[Product],products[Cost per box])*sales[[#This Row],[Boxes]]</f>
        <v>629.28</v>
      </c>
      <c r="I8073" s="4">
        <f>sales[[#This Row],[Revenue]]-sales[[#This Row],[Cost]]</f>
        <v>2786.7200000000003</v>
      </c>
    </row>
    <row r="8074" spans="2:9" x14ac:dyDescent="0.25">
      <c r="B8074" t="s">
        <v>15</v>
      </c>
      <c r="C8074" t="s">
        <v>6</v>
      </c>
      <c r="D8074" t="s">
        <v>28</v>
      </c>
      <c r="E8074" s="1">
        <v>44581</v>
      </c>
      <c r="F8074" s="4">
        <v>3374</v>
      </c>
      <c r="G8074">
        <v>563</v>
      </c>
      <c r="H8074" s="3">
        <f>_xlfn.XLOOKUP(sales[[#This Row],[Product]],products[Product],products[Cost per box])*sales[[#This Row],[Boxes]]</f>
        <v>1553.8799999999999</v>
      </c>
      <c r="I8074" s="4">
        <f>sales[[#This Row],[Revenue]]-sales[[#This Row],[Cost]]</f>
        <v>1820.1200000000001</v>
      </c>
    </row>
    <row r="8075" spans="2:9" x14ac:dyDescent="0.25">
      <c r="B8075" t="s">
        <v>25</v>
      </c>
      <c r="C8075" t="s">
        <v>27</v>
      </c>
      <c r="D8075" t="s">
        <v>28</v>
      </c>
      <c r="E8075" s="1">
        <v>44581</v>
      </c>
      <c r="F8075" s="4">
        <v>6972</v>
      </c>
      <c r="G8075">
        <v>980</v>
      </c>
      <c r="H8075" s="3">
        <f>_xlfn.XLOOKUP(sales[[#This Row],[Product]],products[Product],products[Cost per box])*sales[[#This Row],[Boxes]]</f>
        <v>2704.7999999999997</v>
      </c>
      <c r="I8075" s="4">
        <f>sales[[#This Row],[Revenue]]-sales[[#This Row],[Cost]]</f>
        <v>4267.2000000000007</v>
      </c>
    </row>
    <row r="8076" spans="2:9" x14ac:dyDescent="0.25">
      <c r="B8076" t="s">
        <v>53</v>
      </c>
      <c r="C8076" t="s">
        <v>6</v>
      </c>
      <c r="D8076" t="s">
        <v>24</v>
      </c>
      <c r="E8076" s="1">
        <v>44581</v>
      </c>
      <c r="F8076" s="4">
        <v>1022</v>
      </c>
      <c r="G8076">
        <v>57</v>
      </c>
      <c r="H8076" s="3">
        <f>_xlfn.XLOOKUP(sales[[#This Row],[Product]],products[Product],products[Cost per box])*sales[[#This Row],[Boxes]]</f>
        <v>599.06999999999994</v>
      </c>
      <c r="I8076" s="4">
        <f>sales[[#This Row],[Revenue]]-sales[[#This Row],[Cost]]</f>
        <v>422.93000000000006</v>
      </c>
    </row>
    <row r="8077" spans="2:9" x14ac:dyDescent="0.25">
      <c r="B8077" t="s">
        <v>53</v>
      </c>
      <c r="C8077" t="s">
        <v>21</v>
      </c>
      <c r="D8077" t="s">
        <v>12</v>
      </c>
      <c r="E8077" s="1">
        <v>44581</v>
      </c>
      <c r="F8077" s="4">
        <v>1519</v>
      </c>
      <c r="G8077">
        <v>90</v>
      </c>
      <c r="H8077" s="3">
        <f>_xlfn.XLOOKUP(sales[[#This Row],[Product]],products[Product],products[Cost per box])*sales[[#This Row],[Boxes]]</f>
        <v>758.69999999999993</v>
      </c>
      <c r="I8077" s="4">
        <f>sales[[#This Row],[Revenue]]-sales[[#This Row],[Cost]]</f>
        <v>760.30000000000007</v>
      </c>
    </row>
    <row r="8078" spans="2:9" x14ac:dyDescent="0.25">
      <c r="B8078" t="s">
        <v>32</v>
      </c>
      <c r="C8078" t="s">
        <v>27</v>
      </c>
      <c r="D8078" t="s">
        <v>52</v>
      </c>
      <c r="E8078" s="1">
        <v>44581</v>
      </c>
      <c r="F8078" s="4">
        <v>11284</v>
      </c>
      <c r="G8078">
        <v>1120</v>
      </c>
      <c r="H8078" s="3">
        <f>_xlfn.XLOOKUP(sales[[#This Row],[Product]],products[Product],products[Cost per box])*sales[[#This Row],[Boxes]]</f>
        <v>3718.3999999999996</v>
      </c>
      <c r="I8078" s="4">
        <f>sales[[#This Row],[Revenue]]-sales[[#This Row],[Cost]]</f>
        <v>7565.6</v>
      </c>
    </row>
    <row r="8079" spans="2:9" x14ac:dyDescent="0.25">
      <c r="B8079" t="s">
        <v>33</v>
      </c>
      <c r="C8079" t="s">
        <v>16</v>
      </c>
      <c r="D8079" t="s">
        <v>38</v>
      </c>
      <c r="E8079" s="1">
        <v>44581</v>
      </c>
      <c r="F8079" s="4">
        <v>12348</v>
      </c>
      <c r="G8079">
        <v>494</v>
      </c>
      <c r="H8079" s="3">
        <f>_xlfn.XLOOKUP(sales[[#This Row],[Product]],products[Product],products[Cost per box])*sales[[#This Row],[Boxes]]</f>
        <v>4910.3599999999997</v>
      </c>
      <c r="I8079" s="4">
        <f>sales[[#This Row],[Revenue]]-sales[[#This Row],[Cost]]</f>
        <v>7437.64</v>
      </c>
    </row>
    <row r="8080" spans="2:9" x14ac:dyDescent="0.25">
      <c r="B8080" t="s">
        <v>5</v>
      </c>
      <c r="C8080" t="s">
        <v>27</v>
      </c>
      <c r="D8080" t="s">
        <v>31</v>
      </c>
      <c r="E8080" s="1">
        <v>44581</v>
      </c>
      <c r="F8080" s="4">
        <v>4053</v>
      </c>
      <c r="G8080">
        <v>338</v>
      </c>
      <c r="H8080" s="3">
        <f>_xlfn.XLOOKUP(sales[[#This Row],[Product]],products[Product],products[Cost per box])*sales[[#This Row],[Boxes]]</f>
        <v>1933.36</v>
      </c>
      <c r="I8080" s="4">
        <f>sales[[#This Row],[Revenue]]-sales[[#This Row],[Cost]]</f>
        <v>2119.6400000000003</v>
      </c>
    </row>
    <row r="8081" spans="2:9" x14ac:dyDescent="0.25">
      <c r="B8081" t="s">
        <v>49</v>
      </c>
      <c r="C8081" t="s">
        <v>11</v>
      </c>
      <c r="D8081" t="s">
        <v>36</v>
      </c>
      <c r="E8081" s="1">
        <v>44581</v>
      </c>
      <c r="F8081" s="4">
        <v>1484</v>
      </c>
      <c r="G8081">
        <v>186</v>
      </c>
      <c r="H8081" s="3">
        <f>_xlfn.XLOOKUP(sales[[#This Row],[Product]],products[Product],products[Cost per box])*sales[[#This Row],[Boxes]]</f>
        <v>937.44</v>
      </c>
      <c r="I8081" s="4">
        <f>sales[[#This Row],[Revenue]]-sales[[#This Row],[Cost]]</f>
        <v>546.55999999999995</v>
      </c>
    </row>
    <row r="8082" spans="2:9" x14ac:dyDescent="0.25">
      <c r="B8082" t="s">
        <v>34</v>
      </c>
      <c r="C8082" t="s">
        <v>16</v>
      </c>
      <c r="D8082" t="s">
        <v>19</v>
      </c>
      <c r="E8082" s="1">
        <v>44581</v>
      </c>
      <c r="F8082" s="4">
        <v>1407</v>
      </c>
      <c r="G8082">
        <v>83</v>
      </c>
      <c r="H8082" s="3">
        <f>_xlfn.XLOOKUP(sales[[#This Row],[Product]],products[Product],products[Cost per box])*sales[[#This Row],[Boxes]]</f>
        <v>849.09</v>
      </c>
      <c r="I8082" s="4">
        <f>sales[[#This Row],[Revenue]]-sales[[#This Row],[Cost]]</f>
        <v>557.91</v>
      </c>
    </row>
    <row r="8083" spans="2:9" x14ac:dyDescent="0.25">
      <c r="B8083" t="s">
        <v>55</v>
      </c>
      <c r="C8083" t="s">
        <v>21</v>
      </c>
      <c r="D8083" t="s">
        <v>48</v>
      </c>
      <c r="E8083" s="1">
        <v>44581</v>
      </c>
      <c r="F8083" s="4">
        <v>8274</v>
      </c>
      <c r="G8083">
        <v>319</v>
      </c>
      <c r="H8083" s="3">
        <f>_xlfn.XLOOKUP(sales[[#This Row],[Product]],products[Product],products[Cost per box])*sales[[#This Row],[Boxes]]</f>
        <v>2386.1200000000003</v>
      </c>
      <c r="I8083" s="4">
        <f>sales[[#This Row],[Revenue]]-sales[[#This Row],[Cost]]</f>
        <v>5887.8799999999992</v>
      </c>
    </row>
    <row r="8084" spans="2:9" x14ac:dyDescent="0.25">
      <c r="B8084" t="s">
        <v>55</v>
      </c>
      <c r="C8084" t="s">
        <v>16</v>
      </c>
      <c r="D8084" t="s">
        <v>43</v>
      </c>
      <c r="E8084" s="1">
        <v>44581</v>
      </c>
      <c r="F8084" s="4">
        <v>10626</v>
      </c>
      <c r="G8084">
        <v>532</v>
      </c>
      <c r="H8084" s="3">
        <f>_xlfn.XLOOKUP(sales[[#This Row],[Product]],products[Product],products[Cost per box])*sales[[#This Row],[Boxes]]</f>
        <v>2048.2000000000003</v>
      </c>
      <c r="I8084" s="4">
        <f>sales[[#This Row],[Revenue]]-sales[[#This Row],[Cost]]</f>
        <v>8577.7999999999993</v>
      </c>
    </row>
    <row r="8085" spans="2:9" x14ac:dyDescent="0.25">
      <c r="B8085" t="s">
        <v>53</v>
      </c>
      <c r="C8085" t="s">
        <v>11</v>
      </c>
      <c r="D8085" t="s">
        <v>43</v>
      </c>
      <c r="E8085" s="1">
        <v>44581</v>
      </c>
      <c r="F8085" s="4">
        <v>13951</v>
      </c>
      <c r="G8085">
        <v>698</v>
      </c>
      <c r="H8085" s="3">
        <f>_xlfn.XLOOKUP(sales[[#This Row],[Product]],products[Product],products[Cost per box])*sales[[#This Row],[Boxes]]</f>
        <v>2687.3</v>
      </c>
      <c r="I8085" s="4">
        <f>sales[[#This Row],[Revenue]]-sales[[#This Row],[Cost]]</f>
        <v>11263.7</v>
      </c>
    </row>
    <row r="8086" spans="2:9" x14ac:dyDescent="0.25">
      <c r="B8086" t="s">
        <v>32</v>
      </c>
      <c r="C8086" t="s">
        <v>27</v>
      </c>
      <c r="D8086" t="s">
        <v>28</v>
      </c>
      <c r="E8086" s="1">
        <v>44581</v>
      </c>
      <c r="F8086" s="4">
        <v>4641</v>
      </c>
      <c r="G8086">
        <v>663</v>
      </c>
      <c r="H8086" s="3">
        <f>_xlfn.XLOOKUP(sales[[#This Row],[Product]],products[Product],products[Cost per box])*sales[[#This Row],[Boxes]]</f>
        <v>1829.8799999999999</v>
      </c>
      <c r="I8086" s="4">
        <f>sales[[#This Row],[Revenue]]-sales[[#This Row],[Cost]]</f>
        <v>2811.12</v>
      </c>
    </row>
    <row r="8087" spans="2:9" x14ac:dyDescent="0.25">
      <c r="B8087" t="s">
        <v>20</v>
      </c>
      <c r="C8087" t="s">
        <v>9</v>
      </c>
      <c r="D8087" t="s">
        <v>36</v>
      </c>
      <c r="E8087" s="1">
        <v>44581</v>
      </c>
      <c r="F8087" s="4">
        <v>7175</v>
      </c>
      <c r="G8087">
        <v>1050</v>
      </c>
      <c r="H8087" s="3">
        <f>_xlfn.XLOOKUP(sales[[#This Row],[Product]],products[Product],products[Cost per box])*sales[[#This Row],[Boxes]]</f>
        <v>5292</v>
      </c>
      <c r="I8087" s="4">
        <f>sales[[#This Row],[Revenue]]-sales[[#This Row],[Cost]]</f>
        <v>1883</v>
      </c>
    </row>
    <row r="8088" spans="2:9" x14ac:dyDescent="0.25">
      <c r="B8088" t="s">
        <v>57</v>
      </c>
      <c r="C8088" t="s">
        <v>27</v>
      </c>
      <c r="D8088" t="s">
        <v>38</v>
      </c>
      <c r="E8088" s="1">
        <v>44582</v>
      </c>
      <c r="F8088" s="4">
        <v>5747</v>
      </c>
      <c r="G8088">
        <v>222</v>
      </c>
      <c r="H8088" s="3">
        <f>_xlfn.XLOOKUP(sales[[#This Row],[Product]],products[Product],products[Cost per box])*sales[[#This Row],[Boxes]]</f>
        <v>2206.6799999999998</v>
      </c>
      <c r="I8088" s="4">
        <f>sales[[#This Row],[Revenue]]-sales[[#This Row],[Cost]]</f>
        <v>3540.32</v>
      </c>
    </row>
    <row r="8089" spans="2:9" x14ac:dyDescent="0.25">
      <c r="B8089" t="s">
        <v>54</v>
      </c>
      <c r="C8089" t="s">
        <v>16</v>
      </c>
      <c r="D8089" t="s">
        <v>14</v>
      </c>
      <c r="E8089" s="1">
        <v>44582</v>
      </c>
      <c r="F8089" s="4">
        <v>3325</v>
      </c>
      <c r="G8089">
        <v>416</v>
      </c>
      <c r="H8089" s="3">
        <f>_xlfn.XLOOKUP(sales[[#This Row],[Product]],products[Product],products[Cost per box])*sales[[#This Row],[Boxes]]</f>
        <v>2624.96</v>
      </c>
      <c r="I8089" s="4">
        <f>sales[[#This Row],[Revenue]]-sales[[#This Row],[Cost]]</f>
        <v>700.04</v>
      </c>
    </row>
    <row r="8090" spans="2:9" x14ac:dyDescent="0.25">
      <c r="B8090" t="s">
        <v>18</v>
      </c>
      <c r="C8090" t="s">
        <v>16</v>
      </c>
      <c r="D8090" t="s">
        <v>42</v>
      </c>
      <c r="E8090" s="1">
        <v>44582</v>
      </c>
      <c r="F8090" s="4">
        <v>3752</v>
      </c>
      <c r="G8090">
        <v>235</v>
      </c>
      <c r="H8090" s="3">
        <f>_xlfn.XLOOKUP(sales[[#This Row],[Product]],products[Product],products[Cost per box])*sales[[#This Row],[Boxes]]</f>
        <v>1113.9000000000001</v>
      </c>
      <c r="I8090" s="4">
        <f>sales[[#This Row],[Revenue]]-sales[[#This Row],[Cost]]</f>
        <v>2638.1</v>
      </c>
    </row>
    <row r="8091" spans="2:9" x14ac:dyDescent="0.25">
      <c r="B8091" t="s">
        <v>57</v>
      </c>
      <c r="C8091" t="s">
        <v>21</v>
      </c>
      <c r="D8091" t="s">
        <v>45</v>
      </c>
      <c r="E8091" s="1">
        <v>44582</v>
      </c>
      <c r="F8091" s="4">
        <v>3787</v>
      </c>
      <c r="G8091">
        <v>165</v>
      </c>
      <c r="H8091" s="3">
        <f>_xlfn.XLOOKUP(sales[[#This Row],[Product]],products[Product],products[Cost per box])*sales[[#This Row],[Boxes]]</f>
        <v>1275.45</v>
      </c>
      <c r="I8091" s="4">
        <f>sales[[#This Row],[Revenue]]-sales[[#This Row],[Cost]]</f>
        <v>2511.5500000000002</v>
      </c>
    </row>
    <row r="8092" spans="2:9" x14ac:dyDescent="0.25">
      <c r="B8092" t="s">
        <v>40</v>
      </c>
      <c r="C8092" t="s">
        <v>27</v>
      </c>
      <c r="D8092" t="s">
        <v>30</v>
      </c>
      <c r="E8092" s="1">
        <v>44582</v>
      </c>
      <c r="F8092" s="4">
        <v>4277</v>
      </c>
      <c r="G8092">
        <v>238</v>
      </c>
      <c r="H8092" s="3">
        <f>_xlfn.XLOOKUP(sales[[#This Row],[Product]],products[Product],products[Cost per box])*sales[[#This Row],[Boxes]]</f>
        <v>875.84</v>
      </c>
      <c r="I8092" s="4">
        <f>sales[[#This Row],[Revenue]]-sales[[#This Row],[Cost]]</f>
        <v>3401.16</v>
      </c>
    </row>
    <row r="8093" spans="2:9" x14ac:dyDescent="0.25">
      <c r="B8093" t="s">
        <v>33</v>
      </c>
      <c r="C8093" t="s">
        <v>21</v>
      </c>
      <c r="D8093" t="s">
        <v>44</v>
      </c>
      <c r="E8093" s="1">
        <v>44582</v>
      </c>
      <c r="F8093" s="4">
        <v>3626</v>
      </c>
      <c r="G8093">
        <v>158</v>
      </c>
      <c r="H8093" s="3">
        <f>_xlfn.XLOOKUP(sales[[#This Row],[Product]],products[Product],products[Cost per box])*sales[[#This Row],[Boxes]]</f>
        <v>1512.06</v>
      </c>
      <c r="I8093" s="4">
        <f>sales[[#This Row],[Revenue]]-sales[[#This Row],[Cost]]</f>
        <v>2113.94</v>
      </c>
    </row>
    <row r="8094" spans="2:9" x14ac:dyDescent="0.25">
      <c r="B8094" t="s">
        <v>25</v>
      </c>
      <c r="C8094" t="s">
        <v>16</v>
      </c>
      <c r="D8094" t="s">
        <v>42</v>
      </c>
      <c r="E8094" s="1">
        <v>44582</v>
      </c>
      <c r="F8094" s="4">
        <v>5789</v>
      </c>
      <c r="G8094">
        <v>362</v>
      </c>
      <c r="H8094" s="3">
        <f>_xlfn.XLOOKUP(sales[[#This Row],[Product]],products[Product],products[Cost per box])*sales[[#This Row],[Boxes]]</f>
        <v>1715.88</v>
      </c>
      <c r="I8094" s="4">
        <f>sales[[#This Row],[Revenue]]-sales[[#This Row],[Cost]]</f>
        <v>4073.12</v>
      </c>
    </row>
    <row r="8095" spans="2:9" x14ac:dyDescent="0.25">
      <c r="B8095" t="s">
        <v>40</v>
      </c>
      <c r="C8095" t="s">
        <v>11</v>
      </c>
      <c r="D8095" t="s">
        <v>38</v>
      </c>
      <c r="E8095" s="1">
        <v>44582</v>
      </c>
      <c r="F8095" s="4">
        <v>14217</v>
      </c>
      <c r="G8095">
        <v>527</v>
      </c>
      <c r="H8095" s="3">
        <f>_xlfn.XLOOKUP(sales[[#This Row],[Product]],products[Product],products[Cost per box])*sales[[#This Row],[Boxes]]</f>
        <v>5238.38</v>
      </c>
      <c r="I8095" s="4">
        <f>sales[[#This Row],[Revenue]]-sales[[#This Row],[Cost]]</f>
        <v>8978.619999999999</v>
      </c>
    </row>
    <row r="8096" spans="2:9" x14ac:dyDescent="0.25">
      <c r="B8096" t="s">
        <v>57</v>
      </c>
      <c r="C8096" t="s">
        <v>9</v>
      </c>
      <c r="D8096" t="s">
        <v>30</v>
      </c>
      <c r="E8096" s="1">
        <v>44582</v>
      </c>
      <c r="F8096" s="4">
        <v>532</v>
      </c>
      <c r="G8096">
        <v>27</v>
      </c>
      <c r="H8096" s="3">
        <f>_xlfn.XLOOKUP(sales[[#This Row],[Product]],products[Product],products[Cost per box])*sales[[#This Row],[Boxes]]</f>
        <v>99.36</v>
      </c>
      <c r="I8096" s="4">
        <f>sales[[#This Row],[Revenue]]-sales[[#This Row],[Cost]]</f>
        <v>432.64</v>
      </c>
    </row>
    <row r="8097" spans="2:9" x14ac:dyDescent="0.25">
      <c r="B8097" t="s">
        <v>34</v>
      </c>
      <c r="C8097" t="s">
        <v>27</v>
      </c>
      <c r="D8097" t="s">
        <v>42</v>
      </c>
      <c r="E8097" s="1">
        <v>44582</v>
      </c>
      <c r="F8097" s="4">
        <v>707</v>
      </c>
      <c r="G8097">
        <v>48</v>
      </c>
      <c r="H8097" s="3">
        <f>_xlfn.XLOOKUP(sales[[#This Row],[Product]],products[Product],products[Cost per box])*sales[[#This Row],[Boxes]]</f>
        <v>227.52</v>
      </c>
      <c r="I8097" s="4">
        <f>sales[[#This Row],[Revenue]]-sales[[#This Row],[Cost]]</f>
        <v>479.48</v>
      </c>
    </row>
    <row r="8098" spans="2:9" x14ac:dyDescent="0.25">
      <c r="B8098" t="s">
        <v>23</v>
      </c>
      <c r="C8098" t="s">
        <v>9</v>
      </c>
      <c r="D8098" t="s">
        <v>7</v>
      </c>
      <c r="E8098" s="1">
        <v>44582</v>
      </c>
      <c r="F8098" s="4">
        <v>10136</v>
      </c>
      <c r="G8098">
        <v>676</v>
      </c>
      <c r="H8098" s="3">
        <f>_xlfn.XLOOKUP(sales[[#This Row],[Product]],products[Product],products[Cost per box])*sales[[#This Row],[Boxes]]</f>
        <v>3481.4</v>
      </c>
      <c r="I8098" s="4">
        <f>sales[[#This Row],[Revenue]]-sales[[#This Row],[Cost]]</f>
        <v>6654.6</v>
      </c>
    </row>
    <row r="8099" spans="2:9" x14ac:dyDescent="0.25">
      <c r="B8099" t="s">
        <v>39</v>
      </c>
      <c r="C8099" t="s">
        <v>6</v>
      </c>
      <c r="D8099" t="s">
        <v>24</v>
      </c>
      <c r="E8099" s="1">
        <v>44585</v>
      </c>
      <c r="F8099" s="4">
        <v>819</v>
      </c>
      <c r="G8099">
        <v>41</v>
      </c>
      <c r="H8099" s="3">
        <f>_xlfn.XLOOKUP(sales[[#This Row],[Product]],products[Product],products[Cost per box])*sales[[#This Row],[Boxes]]</f>
        <v>430.90999999999997</v>
      </c>
      <c r="I8099" s="4">
        <f>sales[[#This Row],[Revenue]]-sales[[#This Row],[Cost]]</f>
        <v>388.09000000000003</v>
      </c>
    </row>
    <row r="8100" spans="2:9" x14ac:dyDescent="0.25">
      <c r="B8100" t="s">
        <v>10</v>
      </c>
      <c r="C8100" t="s">
        <v>6</v>
      </c>
      <c r="D8100" t="s">
        <v>26</v>
      </c>
      <c r="E8100" s="1">
        <v>44585</v>
      </c>
      <c r="F8100" s="4">
        <v>6216</v>
      </c>
      <c r="G8100">
        <v>518</v>
      </c>
      <c r="H8100" s="3">
        <f>_xlfn.XLOOKUP(sales[[#This Row],[Product]],products[Product],products[Cost per box])*sales[[#This Row],[Boxes]]</f>
        <v>3330.74</v>
      </c>
      <c r="I8100" s="4">
        <f>sales[[#This Row],[Revenue]]-sales[[#This Row],[Cost]]</f>
        <v>2885.26</v>
      </c>
    </row>
    <row r="8101" spans="2:9" x14ac:dyDescent="0.25">
      <c r="B8101" t="s">
        <v>10</v>
      </c>
      <c r="C8101" t="s">
        <v>21</v>
      </c>
      <c r="D8101" t="s">
        <v>26</v>
      </c>
      <c r="E8101" s="1">
        <v>44585</v>
      </c>
      <c r="F8101" s="4">
        <v>1400</v>
      </c>
      <c r="G8101">
        <v>117</v>
      </c>
      <c r="H8101" s="3">
        <f>_xlfn.XLOOKUP(sales[[#This Row],[Product]],products[Product],products[Cost per box])*sales[[#This Row],[Boxes]]</f>
        <v>752.31</v>
      </c>
      <c r="I8101" s="4">
        <f>sales[[#This Row],[Revenue]]-sales[[#This Row],[Cost]]</f>
        <v>647.69000000000005</v>
      </c>
    </row>
    <row r="8102" spans="2:9" x14ac:dyDescent="0.25">
      <c r="B8102" t="s">
        <v>51</v>
      </c>
      <c r="C8102" t="s">
        <v>11</v>
      </c>
      <c r="D8102" t="s">
        <v>26</v>
      </c>
      <c r="E8102" s="1">
        <v>44585</v>
      </c>
      <c r="F8102" s="4">
        <v>2016</v>
      </c>
      <c r="G8102">
        <v>168</v>
      </c>
      <c r="H8102" s="3">
        <f>_xlfn.XLOOKUP(sales[[#This Row],[Product]],products[Product],products[Cost per box])*sales[[#This Row],[Boxes]]</f>
        <v>1080.24</v>
      </c>
      <c r="I8102" s="4">
        <f>sales[[#This Row],[Revenue]]-sales[[#This Row],[Cost]]</f>
        <v>935.76</v>
      </c>
    </row>
    <row r="8103" spans="2:9" x14ac:dyDescent="0.25">
      <c r="B8103" t="s">
        <v>33</v>
      </c>
      <c r="C8103" t="s">
        <v>9</v>
      </c>
      <c r="D8103" t="s">
        <v>50</v>
      </c>
      <c r="E8103" s="1">
        <v>44585</v>
      </c>
      <c r="F8103" s="4">
        <v>2114</v>
      </c>
      <c r="G8103">
        <v>92</v>
      </c>
      <c r="H8103" s="3">
        <f>_xlfn.XLOOKUP(sales[[#This Row],[Product]],products[Product],products[Cost per box])*sales[[#This Row],[Boxes]]</f>
        <v>1141.72</v>
      </c>
      <c r="I8103" s="4">
        <f>sales[[#This Row],[Revenue]]-sales[[#This Row],[Cost]]</f>
        <v>972.28</v>
      </c>
    </row>
    <row r="8104" spans="2:9" x14ac:dyDescent="0.25">
      <c r="B8104" t="s">
        <v>49</v>
      </c>
      <c r="C8104" t="s">
        <v>27</v>
      </c>
      <c r="D8104" t="s">
        <v>30</v>
      </c>
      <c r="E8104" s="1">
        <v>44585</v>
      </c>
      <c r="F8104" s="4">
        <v>10087</v>
      </c>
      <c r="G8104">
        <v>561</v>
      </c>
      <c r="H8104" s="3">
        <f>_xlfn.XLOOKUP(sales[[#This Row],[Product]],products[Product],products[Cost per box])*sales[[#This Row],[Boxes]]</f>
        <v>2064.48</v>
      </c>
      <c r="I8104" s="4">
        <f>sales[[#This Row],[Revenue]]-sales[[#This Row],[Cost]]</f>
        <v>8022.52</v>
      </c>
    </row>
    <row r="8105" spans="2:9" x14ac:dyDescent="0.25">
      <c r="B8105" t="s">
        <v>13</v>
      </c>
      <c r="C8105" t="s">
        <v>21</v>
      </c>
      <c r="D8105" t="s">
        <v>38</v>
      </c>
      <c r="E8105" s="1">
        <v>44585</v>
      </c>
      <c r="F8105" s="4">
        <v>6909</v>
      </c>
      <c r="G8105">
        <v>256</v>
      </c>
      <c r="H8105" s="3">
        <f>_xlfn.XLOOKUP(sales[[#This Row],[Product]],products[Product],products[Cost per box])*sales[[#This Row],[Boxes]]</f>
        <v>2544.64</v>
      </c>
      <c r="I8105" s="4">
        <f>sales[[#This Row],[Revenue]]-sales[[#This Row],[Cost]]</f>
        <v>4364.3600000000006</v>
      </c>
    </row>
    <row r="8106" spans="2:9" x14ac:dyDescent="0.25">
      <c r="B8106" t="s">
        <v>34</v>
      </c>
      <c r="C8106" t="s">
        <v>27</v>
      </c>
      <c r="D8106" t="s">
        <v>35</v>
      </c>
      <c r="E8106" s="1">
        <v>44585</v>
      </c>
      <c r="F8106" s="4">
        <v>497</v>
      </c>
      <c r="G8106">
        <v>28</v>
      </c>
      <c r="H8106" s="3">
        <f>_xlfn.XLOOKUP(sales[[#This Row],[Product]],products[Product],products[Cost per box])*sales[[#This Row],[Boxes]]</f>
        <v>74.2</v>
      </c>
      <c r="I8106" s="4">
        <f>sales[[#This Row],[Revenue]]-sales[[#This Row],[Cost]]</f>
        <v>422.8</v>
      </c>
    </row>
    <row r="8107" spans="2:9" x14ac:dyDescent="0.25">
      <c r="B8107" t="s">
        <v>33</v>
      </c>
      <c r="C8107" t="s">
        <v>6</v>
      </c>
      <c r="D8107" t="s">
        <v>28</v>
      </c>
      <c r="E8107" s="1">
        <v>44585</v>
      </c>
      <c r="F8107" s="4">
        <v>4466</v>
      </c>
      <c r="G8107">
        <v>559</v>
      </c>
      <c r="H8107" s="3">
        <f>_xlfn.XLOOKUP(sales[[#This Row],[Product]],products[Product],products[Cost per box])*sales[[#This Row],[Boxes]]</f>
        <v>1542.84</v>
      </c>
      <c r="I8107" s="4">
        <f>sales[[#This Row],[Revenue]]-sales[[#This Row],[Cost]]</f>
        <v>2923.16</v>
      </c>
    </row>
    <row r="8108" spans="2:9" x14ac:dyDescent="0.25">
      <c r="B8108" t="s">
        <v>18</v>
      </c>
      <c r="C8108" t="s">
        <v>11</v>
      </c>
      <c r="D8108" t="s">
        <v>48</v>
      </c>
      <c r="E8108" s="1">
        <v>44585</v>
      </c>
      <c r="F8108" s="4">
        <v>2772</v>
      </c>
      <c r="G8108">
        <v>111</v>
      </c>
      <c r="H8108" s="3">
        <f>_xlfn.XLOOKUP(sales[[#This Row],[Product]],products[Product],products[Cost per box])*sales[[#This Row],[Boxes]]</f>
        <v>830.28000000000009</v>
      </c>
      <c r="I8108" s="4">
        <f>sales[[#This Row],[Revenue]]-sales[[#This Row],[Cost]]</f>
        <v>1941.7199999999998</v>
      </c>
    </row>
    <row r="8109" spans="2:9" x14ac:dyDescent="0.25">
      <c r="B8109" t="s">
        <v>55</v>
      </c>
      <c r="C8109" t="s">
        <v>11</v>
      </c>
      <c r="D8109" t="s">
        <v>28</v>
      </c>
      <c r="E8109" s="1">
        <v>44585</v>
      </c>
      <c r="F8109" s="4">
        <v>4732</v>
      </c>
      <c r="G8109">
        <v>592</v>
      </c>
      <c r="H8109" s="3">
        <f>_xlfn.XLOOKUP(sales[[#This Row],[Product]],products[Product],products[Cost per box])*sales[[#This Row],[Boxes]]</f>
        <v>1633.9199999999998</v>
      </c>
      <c r="I8109" s="4">
        <f>sales[[#This Row],[Revenue]]-sales[[#This Row],[Cost]]</f>
        <v>3098.08</v>
      </c>
    </row>
    <row r="8110" spans="2:9" x14ac:dyDescent="0.25">
      <c r="B8110" t="s">
        <v>46</v>
      </c>
      <c r="C8110" t="s">
        <v>11</v>
      </c>
      <c r="D8110" t="s">
        <v>38</v>
      </c>
      <c r="E8110" s="1">
        <v>44585</v>
      </c>
      <c r="F8110" s="4">
        <v>791</v>
      </c>
      <c r="G8110">
        <v>32</v>
      </c>
      <c r="H8110" s="3">
        <f>_xlfn.XLOOKUP(sales[[#This Row],[Product]],products[Product],products[Cost per box])*sales[[#This Row],[Boxes]]</f>
        <v>318.08</v>
      </c>
      <c r="I8110" s="4">
        <f>sales[[#This Row],[Revenue]]-sales[[#This Row],[Cost]]</f>
        <v>472.92</v>
      </c>
    </row>
    <row r="8111" spans="2:9" x14ac:dyDescent="0.25">
      <c r="B8111" t="s">
        <v>56</v>
      </c>
      <c r="C8111" t="s">
        <v>16</v>
      </c>
      <c r="D8111" t="s">
        <v>26</v>
      </c>
      <c r="E8111" s="1">
        <v>44585</v>
      </c>
      <c r="F8111" s="4">
        <v>20181</v>
      </c>
      <c r="G8111">
        <v>1680</v>
      </c>
      <c r="H8111" s="3">
        <f>_xlfn.XLOOKUP(sales[[#This Row],[Product]],products[Product],products[Cost per box])*sales[[#This Row],[Boxes]]</f>
        <v>10802.4</v>
      </c>
      <c r="I8111" s="4">
        <f>sales[[#This Row],[Revenue]]-sales[[#This Row],[Cost]]</f>
        <v>9378.6</v>
      </c>
    </row>
    <row r="8112" spans="2:9" x14ac:dyDescent="0.25">
      <c r="B8112" t="s">
        <v>8</v>
      </c>
      <c r="C8112" t="s">
        <v>9</v>
      </c>
      <c r="D8112" t="s">
        <v>12</v>
      </c>
      <c r="E8112" s="1">
        <v>44585</v>
      </c>
      <c r="F8112" s="4">
        <v>2702</v>
      </c>
      <c r="G8112">
        <v>169</v>
      </c>
      <c r="H8112" s="3">
        <f>_xlfn.XLOOKUP(sales[[#This Row],[Product]],products[Product],products[Cost per box])*sales[[#This Row],[Boxes]]</f>
        <v>1424.6699999999998</v>
      </c>
      <c r="I8112" s="4">
        <f>sales[[#This Row],[Revenue]]-sales[[#This Row],[Cost]]</f>
        <v>1277.3300000000002</v>
      </c>
    </row>
    <row r="8113" spans="2:9" x14ac:dyDescent="0.25">
      <c r="B8113" t="s">
        <v>8</v>
      </c>
      <c r="C8113" t="s">
        <v>16</v>
      </c>
      <c r="D8113" t="s">
        <v>22</v>
      </c>
      <c r="E8113" s="1">
        <v>44585</v>
      </c>
      <c r="F8113" s="4">
        <v>994</v>
      </c>
      <c r="G8113">
        <v>125</v>
      </c>
      <c r="H8113" s="3">
        <f>_xlfn.XLOOKUP(sales[[#This Row],[Product]],products[Product],products[Cost per box])*sales[[#This Row],[Boxes]]</f>
        <v>1027.5</v>
      </c>
      <c r="I8113" s="4">
        <f>sales[[#This Row],[Revenue]]-sales[[#This Row],[Cost]]</f>
        <v>-33.5</v>
      </c>
    </row>
    <row r="8114" spans="2:9" x14ac:dyDescent="0.25">
      <c r="B8114" t="s">
        <v>15</v>
      </c>
      <c r="C8114" t="s">
        <v>9</v>
      </c>
      <c r="D8114" t="s">
        <v>12</v>
      </c>
      <c r="E8114" s="1">
        <v>44585</v>
      </c>
      <c r="F8114" s="4">
        <v>6762</v>
      </c>
      <c r="G8114">
        <v>398</v>
      </c>
      <c r="H8114" s="3">
        <f>_xlfn.XLOOKUP(sales[[#This Row],[Product]],products[Product],products[Cost per box])*sales[[#This Row],[Boxes]]</f>
        <v>3355.14</v>
      </c>
      <c r="I8114" s="4">
        <f>sales[[#This Row],[Revenue]]-sales[[#This Row],[Cost]]</f>
        <v>3406.86</v>
      </c>
    </row>
    <row r="8115" spans="2:9" x14ac:dyDescent="0.25">
      <c r="B8115" t="s">
        <v>51</v>
      </c>
      <c r="C8115" t="s">
        <v>21</v>
      </c>
      <c r="D8115" t="s">
        <v>19</v>
      </c>
      <c r="E8115" s="1">
        <v>44585</v>
      </c>
      <c r="F8115" s="4">
        <v>13874</v>
      </c>
      <c r="G8115">
        <v>840</v>
      </c>
      <c r="H8115" s="3">
        <f>_xlfn.XLOOKUP(sales[[#This Row],[Product]],products[Product],products[Cost per box])*sales[[#This Row],[Boxes]]</f>
        <v>8593.2000000000007</v>
      </c>
      <c r="I8115" s="4">
        <f>sales[[#This Row],[Revenue]]-sales[[#This Row],[Cost]]</f>
        <v>5280.7999999999993</v>
      </c>
    </row>
    <row r="8116" spans="2:9" x14ac:dyDescent="0.25">
      <c r="B8116" t="s">
        <v>34</v>
      </c>
      <c r="C8116" t="s">
        <v>21</v>
      </c>
      <c r="D8116" t="s">
        <v>45</v>
      </c>
      <c r="E8116" s="1">
        <v>44585</v>
      </c>
      <c r="F8116" s="4">
        <v>4557</v>
      </c>
      <c r="G8116">
        <v>190</v>
      </c>
      <c r="H8116" s="3">
        <f>_xlfn.XLOOKUP(sales[[#This Row],[Product]],products[Product],products[Cost per box])*sales[[#This Row],[Boxes]]</f>
        <v>1468.7</v>
      </c>
      <c r="I8116" s="4">
        <f>sales[[#This Row],[Revenue]]-sales[[#This Row],[Cost]]</f>
        <v>3088.3</v>
      </c>
    </row>
    <row r="8117" spans="2:9" x14ac:dyDescent="0.25">
      <c r="B8117" t="s">
        <v>39</v>
      </c>
      <c r="C8117" t="s">
        <v>16</v>
      </c>
      <c r="D8117" t="s">
        <v>35</v>
      </c>
      <c r="E8117" s="1">
        <v>44585</v>
      </c>
      <c r="F8117" s="4">
        <v>9898</v>
      </c>
      <c r="G8117">
        <v>550</v>
      </c>
      <c r="H8117" s="3">
        <f>_xlfn.XLOOKUP(sales[[#This Row],[Product]],products[Product],products[Cost per box])*sales[[#This Row],[Boxes]]</f>
        <v>1457.5</v>
      </c>
      <c r="I8117" s="4">
        <f>sales[[#This Row],[Revenue]]-sales[[#This Row],[Cost]]</f>
        <v>8440.5</v>
      </c>
    </row>
    <row r="8118" spans="2:9" x14ac:dyDescent="0.25">
      <c r="B8118" t="s">
        <v>32</v>
      </c>
      <c r="C8118" t="s">
        <v>21</v>
      </c>
      <c r="D8118" t="s">
        <v>36</v>
      </c>
      <c r="E8118" s="1">
        <v>44586</v>
      </c>
      <c r="F8118" s="4">
        <v>4284</v>
      </c>
      <c r="G8118">
        <v>476</v>
      </c>
      <c r="H8118" s="3">
        <f>_xlfn.XLOOKUP(sales[[#This Row],[Product]],products[Product],products[Cost per box])*sales[[#This Row],[Boxes]]</f>
        <v>2399.04</v>
      </c>
      <c r="I8118" s="4">
        <f>sales[[#This Row],[Revenue]]-sales[[#This Row],[Cost]]</f>
        <v>1884.96</v>
      </c>
    </row>
    <row r="8119" spans="2:9" x14ac:dyDescent="0.25">
      <c r="B8119" t="s">
        <v>25</v>
      </c>
      <c r="C8119" t="s">
        <v>27</v>
      </c>
      <c r="D8119" t="s">
        <v>36</v>
      </c>
      <c r="E8119" s="1">
        <v>44586</v>
      </c>
      <c r="F8119" s="4">
        <v>4473</v>
      </c>
      <c r="G8119">
        <v>497</v>
      </c>
      <c r="H8119" s="3">
        <f>_xlfn.XLOOKUP(sales[[#This Row],[Product]],products[Product],products[Cost per box])*sales[[#This Row],[Boxes]]</f>
        <v>2504.88</v>
      </c>
      <c r="I8119" s="4">
        <f>sales[[#This Row],[Revenue]]-sales[[#This Row],[Cost]]</f>
        <v>1968.12</v>
      </c>
    </row>
    <row r="8120" spans="2:9" x14ac:dyDescent="0.25">
      <c r="B8120" t="s">
        <v>56</v>
      </c>
      <c r="C8120" t="s">
        <v>9</v>
      </c>
      <c r="D8120" t="s">
        <v>12</v>
      </c>
      <c r="E8120" s="1">
        <v>44586</v>
      </c>
      <c r="F8120" s="4">
        <v>1666</v>
      </c>
      <c r="G8120">
        <v>98</v>
      </c>
      <c r="H8120" s="3">
        <f>_xlfn.XLOOKUP(sales[[#This Row],[Product]],products[Product],products[Cost per box])*sales[[#This Row],[Boxes]]</f>
        <v>826.14</v>
      </c>
      <c r="I8120" s="4">
        <f>sales[[#This Row],[Revenue]]-sales[[#This Row],[Cost]]</f>
        <v>839.86</v>
      </c>
    </row>
    <row r="8121" spans="2:9" x14ac:dyDescent="0.25">
      <c r="B8121" t="s">
        <v>46</v>
      </c>
      <c r="C8121" t="s">
        <v>27</v>
      </c>
      <c r="D8121" t="s">
        <v>19</v>
      </c>
      <c r="E8121" s="1">
        <v>44586</v>
      </c>
      <c r="F8121" s="4">
        <v>7049</v>
      </c>
      <c r="G8121">
        <v>441</v>
      </c>
      <c r="H8121" s="3">
        <f>_xlfn.XLOOKUP(sales[[#This Row],[Product]],products[Product],products[Cost per box])*sales[[#This Row],[Boxes]]</f>
        <v>4511.43</v>
      </c>
      <c r="I8121" s="4">
        <f>sales[[#This Row],[Revenue]]-sales[[#This Row],[Cost]]</f>
        <v>2537.5699999999997</v>
      </c>
    </row>
    <row r="8122" spans="2:9" x14ac:dyDescent="0.25">
      <c r="B8122" t="s">
        <v>41</v>
      </c>
      <c r="C8122" t="s">
        <v>27</v>
      </c>
      <c r="D8122" t="s">
        <v>28</v>
      </c>
      <c r="E8122" s="1">
        <v>44586</v>
      </c>
      <c r="F8122" s="4">
        <v>4879</v>
      </c>
      <c r="G8122">
        <v>610</v>
      </c>
      <c r="H8122" s="3">
        <f>_xlfn.XLOOKUP(sales[[#This Row],[Product]],products[Product],products[Cost per box])*sales[[#This Row],[Boxes]]</f>
        <v>1683.6</v>
      </c>
      <c r="I8122" s="4">
        <f>sales[[#This Row],[Revenue]]-sales[[#This Row],[Cost]]</f>
        <v>3195.4</v>
      </c>
    </row>
    <row r="8123" spans="2:9" x14ac:dyDescent="0.25">
      <c r="B8123" t="s">
        <v>37</v>
      </c>
      <c r="C8123" t="s">
        <v>11</v>
      </c>
      <c r="D8123" t="s">
        <v>19</v>
      </c>
      <c r="E8123" s="1">
        <v>44586</v>
      </c>
      <c r="F8123" s="4">
        <v>301</v>
      </c>
      <c r="G8123">
        <v>19</v>
      </c>
      <c r="H8123" s="3">
        <f>_xlfn.XLOOKUP(sales[[#This Row],[Product]],products[Product],products[Cost per box])*sales[[#This Row],[Boxes]]</f>
        <v>194.37</v>
      </c>
      <c r="I8123" s="4">
        <f>sales[[#This Row],[Revenue]]-sales[[#This Row],[Cost]]</f>
        <v>106.63</v>
      </c>
    </row>
    <row r="8124" spans="2:9" x14ac:dyDescent="0.25">
      <c r="B8124" t="s">
        <v>10</v>
      </c>
      <c r="C8124" t="s">
        <v>21</v>
      </c>
      <c r="D8124" t="s">
        <v>35</v>
      </c>
      <c r="E8124" s="1">
        <v>44586</v>
      </c>
      <c r="F8124" s="4">
        <v>10801</v>
      </c>
      <c r="G8124">
        <v>636</v>
      </c>
      <c r="H8124" s="3">
        <f>_xlfn.XLOOKUP(sales[[#This Row],[Product]],products[Product],products[Cost per box])*sales[[#This Row],[Boxes]]</f>
        <v>1685.3999999999999</v>
      </c>
      <c r="I8124" s="4">
        <f>sales[[#This Row],[Revenue]]-sales[[#This Row],[Cost]]</f>
        <v>9115.6</v>
      </c>
    </row>
    <row r="8125" spans="2:9" x14ac:dyDescent="0.25">
      <c r="B8125" t="s">
        <v>57</v>
      </c>
      <c r="C8125" t="s">
        <v>16</v>
      </c>
      <c r="D8125" t="s">
        <v>30</v>
      </c>
      <c r="E8125" s="1">
        <v>44586</v>
      </c>
      <c r="F8125" s="4">
        <v>1967</v>
      </c>
      <c r="G8125">
        <v>99</v>
      </c>
      <c r="H8125" s="3">
        <f>_xlfn.XLOOKUP(sales[[#This Row],[Product]],products[Product],products[Cost per box])*sales[[#This Row],[Boxes]]</f>
        <v>364.32</v>
      </c>
      <c r="I8125" s="4">
        <f>sales[[#This Row],[Revenue]]-sales[[#This Row],[Cost]]</f>
        <v>1602.68</v>
      </c>
    </row>
    <row r="8126" spans="2:9" x14ac:dyDescent="0.25">
      <c r="B8126" t="s">
        <v>34</v>
      </c>
      <c r="C8126" t="s">
        <v>21</v>
      </c>
      <c r="D8126" t="s">
        <v>36</v>
      </c>
      <c r="E8126" s="1">
        <v>44586</v>
      </c>
      <c r="F8126" s="4">
        <v>4809</v>
      </c>
      <c r="G8126">
        <v>535</v>
      </c>
      <c r="H8126" s="3">
        <f>_xlfn.XLOOKUP(sales[[#This Row],[Product]],products[Product],products[Cost per box])*sales[[#This Row],[Boxes]]</f>
        <v>2696.4</v>
      </c>
      <c r="I8126" s="4">
        <f>sales[[#This Row],[Revenue]]-sales[[#This Row],[Cost]]</f>
        <v>2112.6</v>
      </c>
    </row>
    <row r="8127" spans="2:9" x14ac:dyDescent="0.25">
      <c r="B8127" t="s">
        <v>51</v>
      </c>
      <c r="C8127" t="s">
        <v>9</v>
      </c>
      <c r="D8127" t="s">
        <v>35</v>
      </c>
      <c r="E8127" s="1">
        <v>44586</v>
      </c>
      <c r="F8127" s="4">
        <v>3451</v>
      </c>
      <c r="G8127">
        <v>203</v>
      </c>
      <c r="H8127" s="3">
        <f>_xlfn.XLOOKUP(sales[[#This Row],[Product]],products[Product],products[Cost per box])*sales[[#This Row],[Boxes]]</f>
        <v>537.94999999999993</v>
      </c>
      <c r="I8127" s="4">
        <f>sales[[#This Row],[Revenue]]-sales[[#This Row],[Cost]]</f>
        <v>2913.05</v>
      </c>
    </row>
    <row r="8128" spans="2:9" x14ac:dyDescent="0.25">
      <c r="B8128" t="s">
        <v>32</v>
      </c>
      <c r="C8128" t="s">
        <v>21</v>
      </c>
      <c r="D8128" t="s">
        <v>47</v>
      </c>
      <c r="E8128" s="1">
        <v>44586</v>
      </c>
      <c r="F8128" s="4">
        <v>4186</v>
      </c>
      <c r="G8128">
        <v>247</v>
      </c>
      <c r="H8128" s="3">
        <f>_xlfn.XLOOKUP(sales[[#This Row],[Product]],products[Product],products[Cost per box])*sales[[#This Row],[Boxes]]</f>
        <v>1299.22</v>
      </c>
      <c r="I8128" s="4">
        <f>sales[[#This Row],[Revenue]]-sales[[#This Row],[Cost]]</f>
        <v>2886.7799999999997</v>
      </c>
    </row>
    <row r="8129" spans="2:9" x14ac:dyDescent="0.25">
      <c r="B8129" t="s">
        <v>5</v>
      </c>
      <c r="C8129" t="s">
        <v>27</v>
      </c>
      <c r="D8129" t="s">
        <v>38</v>
      </c>
      <c r="E8129" s="1">
        <v>44586</v>
      </c>
      <c r="F8129" s="4">
        <v>14</v>
      </c>
      <c r="G8129">
        <v>1</v>
      </c>
      <c r="H8129" s="3">
        <f>_xlfn.XLOOKUP(sales[[#This Row],[Product]],products[Product],products[Cost per box])*sales[[#This Row],[Boxes]]</f>
        <v>9.94</v>
      </c>
      <c r="I8129" s="4">
        <f>sales[[#This Row],[Revenue]]-sales[[#This Row],[Cost]]</f>
        <v>4.0600000000000005</v>
      </c>
    </row>
    <row r="8130" spans="2:9" x14ac:dyDescent="0.25">
      <c r="B8130" t="s">
        <v>13</v>
      </c>
      <c r="C8130" t="s">
        <v>11</v>
      </c>
      <c r="D8130" t="s">
        <v>17</v>
      </c>
      <c r="E8130" s="1">
        <v>44586</v>
      </c>
      <c r="F8130" s="4">
        <v>5649</v>
      </c>
      <c r="G8130">
        <v>257</v>
      </c>
      <c r="H8130" s="3">
        <f>_xlfn.XLOOKUP(sales[[#This Row],[Product]],products[Product],products[Cost per box])*sales[[#This Row],[Boxes]]</f>
        <v>1747.6</v>
      </c>
      <c r="I8130" s="4">
        <f>sales[[#This Row],[Revenue]]-sales[[#This Row],[Cost]]</f>
        <v>3901.4</v>
      </c>
    </row>
    <row r="8131" spans="2:9" x14ac:dyDescent="0.25">
      <c r="B8131" t="s">
        <v>37</v>
      </c>
      <c r="C8131" t="s">
        <v>21</v>
      </c>
      <c r="D8131" t="s">
        <v>12</v>
      </c>
      <c r="E8131" s="1">
        <v>44586</v>
      </c>
      <c r="F8131" s="4">
        <v>4396</v>
      </c>
      <c r="G8131">
        <v>294</v>
      </c>
      <c r="H8131" s="3">
        <f>_xlfn.XLOOKUP(sales[[#This Row],[Product]],products[Product],products[Cost per box])*sales[[#This Row],[Boxes]]</f>
        <v>2478.42</v>
      </c>
      <c r="I8131" s="4">
        <f>sales[[#This Row],[Revenue]]-sales[[#This Row],[Cost]]</f>
        <v>1917.58</v>
      </c>
    </row>
    <row r="8132" spans="2:9" x14ac:dyDescent="0.25">
      <c r="B8132" t="s">
        <v>54</v>
      </c>
      <c r="C8132" t="s">
        <v>21</v>
      </c>
      <c r="D8132" t="s">
        <v>19</v>
      </c>
      <c r="E8132" s="1">
        <v>44586</v>
      </c>
      <c r="F8132" s="4">
        <v>4669</v>
      </c>
      <c r="G8132">
        <v>260</v>
      </c>
      <c r="H8132" s="3">
        <f>_xlfn.XLOOKUP(sales[[#This Row],[Product]],products[Product],products[Cost per box])*sales[[#This Row],[Boxes]]</f>
        <v>2659.8</v>
      </c>
      <c r="I8132" s="4">
        <f>sales[[#This Row],[Revenue]]-sales[[#This Row],[Cost]]</f>
        <v>2009.1999999999998</v>
      </c>
    </row>
    <row r="8133" spans="2:9" x14ac:dyDescent="0.25">
      <c r="B8133" t="s">
        <v>49</v>
      </c>
      <c r="C8133" t="s">
        <v>21</v>
      </c>
      <c r="D8133" t="s">
        <v>42</v>
      </c>
      <c r="E8133" s="1">
        <v>44586</v>
      </c>
      <c r="F8133" s="4">
        <v>9772</v>
      </c>
      <c r="G8133">
        <v>611</v>
      </c>
      <c r="H8133" s="3">
        <f>_xlfn.XLOOKUP(sales[[#This Row],[Product]],products[Product],products[Cost per box])*sales[[#This Row],[Boxes]]</f>
        <v>2896.1400000000003</v>
      </c>
      <c r="I8133" s="4">
        <f>sales[[#This Row],[Revenue]]-sales[[#This Row],[Cost]]</f>
        <v>6875.86</v>
      </c>
    </row>
    <row r="8134" spans="2:9" x14ac:dyDescent="0.25">
      <c r="B8134" t="s">
        <v>46</v>
      </c>
      <c r="C8134" t="s">
        <v>11</v>
      </c>
      <c r="D8134" t="s">
        <v>47</v>
      </c>
      <c r="E8134" s="1">
        <v>44586</v>
      </c>
      <c r="F8134" s="4">
        <v>308</v>
      </c>
      <c r="G8134">
        <v>19</v>
      </c>
      <c r="H8134" s="3">
        <f>_xlfn.XLOOKUP(sales[[#This Row],[Product]],products[Product],products[Cost per box])*sales[[#This Row],[Boxes]]</f>
        <v>99.94</v>
      </c>
      <c r="I8134" s="4">
        <f>sales[[#This Row],[Revenue]]-sales[[#This Row],[Cost]]</f>
        <v>208.06</v>
      </c>
    </row>
    <row r="8135" spans="2:9" x14ac:dyDescent="0.25">
      <c r="B8135" t="s">
        <v>18</v>
      </c>
      <c r="C8135" t="s">
        <v>21</v>
      </c>
      <c r="D8135" t="s">
        <v>48</v>
      </c>
      <c r="E8135" s="1">
        <v>44586</v>
      </c>
      <c r="F8135" s="4">
        <v>9380</v>
      </c>
      <c r="G8135">
        <v>348</v>
      </c>
      <c r="H8135" s="3">
        <f>_xlfn.XLOOKUP(sales[[#This Row],[Product]],products[Product],products[Cost per box])*sales[[#This Row],[Boxes]]</f>
        <v>2603.04</v>
      </c>
      <c r="I8135" s="4">
        <f>sales[[#This Row],[Revenue]]-sales[[#This Row],[Cost]]</f>
        <v>6776.96</v>
      </c>
    </row>
    <row r="8136" spans="2:9" x14ac:dyDescent="0.25">
      <c r="B8136" t="s">
        <v>32</v>
      </c>
      <c r="C8136" t="s">
        <v>9</v>
      </c>
      <c r="D8136" t="s">
        <v>30</v>
      </c>
      <c r="E8136" s="1">
        <v>44586</v>
      </c>
      <c r="F8136" s="4">
        <v>5999</v>
      </c>
      <c r="G8136">
        <v>316</v>
      </c>
      <c r="H8136" s="3">
        <f>_xlfn.XLOOKUP(sales[[#This Row],[Product]],products[Product],products[Cost per box])*sales[[#This Row],[Boxes]]</f>
        <v>1162.8800000000001</v>
      </c>
      <c r="I8136" s="4">
        <f>sales[[#This Row],[Revenue]]-sales[[#This Row],[Cost]]</f>
        <v>4836.12</v>
      </c>
    </row>
    <row r="8137" spans="2:9" x14ac:dyDescent="0.25">
      <c r="B8137" t="s">
        <v>32</v>
      </c>
      <c r="C8137" t="s">
        <v>27</v>
      </c>
      <c r="D8137" t="s">
        <v>42</v>
      </c>
      <c r="E8137" s="1">
        <v>44586</v>
      </c>
      <c r="F8137" s="4">
        <v>826</v>
      </c>
      <c r="G8137">
        <v>56</v>
      </c>
      <c r="H8137" s="3">
        <f>_xlfn.XLOOKUP(sales[[#This Row],[Product]],products[Product],products[Cost per box])*sales[[#This Row],[Boxes]]</f>
        <v>265.44</v>
      </c>
      <c r="I8137" s="4">
        <f>sales[[#This Row],[Revenue]]-sales[[#This Row],[Cost]]</f>
        <v>560.55999999999995</v>
      </c>
    </row>
    <row r="8138" spans="2:9" x14ac:dyDescent="0.25">
      <c r="B8138" t="s">
        <v>8</v>
      </c>
      <c r="C8138" t="s">
        <v>11</v>
      </c>
      <c r="D8138" t="s">
        <v>12</v>
      </c>
      <c r="E8138" s="1">
        <v>44586</v>
      </c>
      <c r="F8138" s="4">
        <v>3255</v>
      </c>
      <c r="G8138">
        <v>217</v>
      </c>
      <c r="H8138" s="3">
        <f>_xlfn.XLOOKUP(sales[[#This Row],[Product]],products[Product],products[Cost per box])*sales[[#This Row],[Boxes]]</f>
        <v>1829.31</v>
      </c>
      <c r="I8138" s="4">
        <f>sales[[#This Row],[Revenue]]-sales[[#This Row],[Cost]]</f>
        <v>1425.69</v>
      </c>
    </row>
    <row r="8139" spans="2:9" x14ac:dyDescent="0.25">
      <c r="B8139" t="s">
        <v>46</v>
      </c>
      <c r="C8139" t="s">
        <v>9</v>
      </c>
      <c r="D8139" t="s">
        <v>7</v>
      </c>
      <c r="E8139" s="1">
        <v>44586</v>
      </c>
      <c r="F8139" s="4">
        <v>3500</v>
      </c>
      <c r="G8139">
        <v>234</v>
      </c>
      <c r="H8139" s="3">
        <f>_xlfn.XLOOKUP(sales[[#This Row],[Product]],products[Product],products[Cost per box])*sales[[#This Row],[Boxes]]</f>
        <v>1205.1000000000001</v>
      </c>
      <c r="I8139" s="4">
        <f>sales[[#This Row],[Revenue]]-sales[[#This Row],[Cost]]</f>
        <v>2294.8999999999996</v>
      </c>
    </row>
    <row r="8140" spans="2:9" x14ac:dyDescent="0.25">
      <c r="B8140" t="s">
        <v>37</v>
      </c>
      <c r="C8140" t="s">
        <v>16</v>
      </c>
      <c r="D8140" t="s">
        <v>45</v>
      </c>
      <c r="E8140" s="1">
        <v>44586</v>
      </c>
      <c r="F8140" s="4">
        <v>19061</v>
      </c>
      <c r="G8140">
        <v>770</v>
      </c>
      <c r="H8140" s="3">
        <f>_xlfn.XLOOKUP(sales[[#This Row],[Product]],products[Product],products[Cost per box])*sales[[#This Row],[Boxes]]</f>
        <v>5952.1</v>
      </c>
      <c r="I8140" s="4">
        <f>sales[[#This Row],[Revenue]]-sales[[#This Row],[Cost]]</f>
        <v>13108.9</v>
      </c>
    </row>
    <row r="8141" spans="2:9" x14ac:dyDescent="0.25">
      <c r="B8141" t="s">
        <v>56</v>
      </c>
      <c r="C8141" t="s">
        <v>6</v>
      </c>
      <c r="D8141" t="s">
        <v>22</v>
      </c>
      <c r="E8141" s="1">
        <v>44586</v>
      </c>
      <c r="F8141" s="4">
        <v>15183</v>
      </c>
      <c r="G8141">
        <v>1680</v>
      </c>
      <c r="H8141" s="3">
        <f>_xlfn.XLOOKUP(sales[[#This Row],[Product]],products[Product],products[Cost per box])*sales[[#This Row],[Boxes]]</f>
        <v>13809.6</v>
      </c>
      <c r="I8141" s="4">
        <f>sales[[#This Row],[Revenue]]-sales[[#This Row],[Cost]]</f>
        <v>1373.3999999999996</v>
      </c>
    </row>
    <row r="8142" spans="2:9" x14ac:dyDescent="0.25">
      <c r="B8142" t="s">
        <v>20</v>
      </c>
      <c r="C8142" t="s">
        <v>6</v>
      </c>
      <c r="D8142" t="s">
        <v>26</v>
      </c>
      <c r="E8142" s="1">
        <v>44586</v>
      </c>
      <c r="F8142" s="4">
        <v>4865</v>
      </c>
      <c r="G8142">
        <v>375</v>
      </c>
      <c r="H8142" s="3">
        <f>_xlfn.XLOOKUP(sales[[#This Row],[Product]],products[Product],products[Cost per box])*sales[[#This Row],[Boxes]]</f>
        <v>2411.25</v>
      </c>
      <c r="I8142" s="4">
        <f>sales[[#This Row],[Revenue]]-sales[[#This Row],[Cost]]</f>
        <v>2453.75</v>
      </c>
    </row>
    <row r="8143" spans="2:9" x14ac:dyDescent="0.25">
      <c r="B8143" t="s">
        <v>41</v>
      </c>
      <c r="C8143" t="s">
        <v>16</v>
      </c>
      <c r="D8143" t="s">
        <v>22</v>
      </c>
      <c r="E8143" s="1">
        <v>44586</v>
      </c>
      <c r="F8143" s="4">
        <v>1512</v>
      </c>
      <c r="G8143">
        <v>189</v>
      </c>
      <c r="H8143" s="3">
        <f>_xlfn.XLOOKUP(sales[[#This Row],[Product]],products[Product],products[Cost per box])*sales[[#This Row],[Boxes]]</f>
        <v>1553.5800000000002</v>
      </c>
      <c r="I8143" s="4">
        <f>sales[[#This Row],[Revenue]]-sales[[#This Row],[Cost]]</f>
        <v>-41.580000000000155</v>
      </c>
    </row>
    <row r="8144" spans="2:9" x14ac:dyDescent="0.25">
      <c r="B8144" t="s">
        <v>51</v>
      </c>
      <c r="C8144" t="s">
        <v>27</v>
      </c>
      <c r="D8144" t="s">
        <v>48</v>
      </c>
      <c r="E8144" s="1">
        <v>44587</v>
      </c>
      <c r="F8144" s="4">
        <v>5789</v>
      </c>
      <c r="G8144">
        <v>215</v>
      </c>
      <c r="H8144" s="3">
        <f>_xlfn.XLOOKUP(sales[[#This Row],[Product]],products[Product],products[Cost per box])*sales[[#This Row],[Boxes]]</f>
        <v>1608.2</v>
      </c>
      <c r="I8144" s="4">
        <f>sales[[#This Row],[Revenue]]-sales[[#This Row],[Cost]]</f>
        <v>4180.8</v>
      </c>
    </row>
    <row r="8145" spans="2:9" x14ac:dyDescent="0.25">
      <c r="B8145" t="s">
        <v>51</v>
      </c>
      <c r="C8145" t="s">
        <v>9</v>
      </c>
      <c r="D8145" t="s">
        <v>45</v>
      </c>
      <c r="E8145" s="1">
        <v>44587</v>
      </c>
      <c r="F8145" s="4">
        <v>2310</v>
      </c>
      <c r="G8145">
        <v>97</v>
      </c>
      <c r="H8145" s="3">
        <f>_xlfn.XLOOKUP(sales[[#This Row],[Product]],products[Product],products[Cost per box])*sales[[#This Row],[Boxes]]</f>
        <v>749.81000000000006</v>
      </c>
      <c r="I8145" s="4">
        <f>sales[[#This Row],[Revenue]]-sales[[#This Row],[Cost]]</f>
        <v>1560.19</v>
      </c>
    </row>
    <row r="8146" spans="2:9" x14ac:dyDescent="0.25">
      <c r="B8146" t="s">
        <v>39</v>
      </c>
      <c r="C8146" t="s">
        <v>11</v>
      </c>
      <c r="D8146" t="s">
        <v>44</v>
      </c>
      <c r="E8146" s="1">
        <v>44587</v>
      </c>
      <c r="F8146" s="4">
        <v>13069</v>
      </c>
      <c r="G8146">
        <v>595</v>
      </c>
      <c r="H8146" s="3">
        <f>_xlfn.XLOOKUP(sales[[#This Row],[Product]],products[Product],products[Cost per box])*sales[[#This Row],[Boxes]]</f>
        <v>5694.1500000000005</v>
      </c>
      <c r="I8146" s="4">
        <f>sales[[#This Row],[Revenue]]-sales[[#This Row],[Cost]]</f>
        <v>7374.8499999999995</v>
      </c>
    </row>
    <row r="8147" spans="2:9" x14ac:dyDescent="0.25">
      <c r="B8147" t="s">
        <v>8</v>
      </c>
      <c r="C8147" t="s">
        <v>21</v>
      </c>
      <c r="D8147" t="s">
        <v>22</v>
      </c>
      <c r="E8147" s="1">
        <v>44587</v>
      </c>
      <c r="F8147" s="4">
        <v>10066</v>
      </c>
      <c r="G8147">
        <v>980</v>
      </c>
      <c r="H8147" s="3">
        <f>_xlfn.XLOOKUP(sales[[#This Row],[Product]],products[Product],products[Cost per box])*sales[[#This Row],[Boxes]]</f>
        <v>8055.6</v>
      </c>
      <c r="I8147" s="4">
        <f>sales[[#This Row],[Revenue]]-sales[[#This Row],[Cost]]</f>
        <v>2010.3999999999996</v>
      </c>
    </row>
    <row r="8148" spans="2:9" x14ac:dyDescent="0.25">
      <c r="B8148" t="s">
        <v>40</v>
      </c>
      <c r="C8148" t="s">
        <v>21</v>
      </c>
      <c r="D8148" t="s">
        <v>36</v>
      </c>
      <c r="E8148" s="1">
        <v>44587</v>
      </c>
      <c r="F8148" s="4">
        <v>1428</v>
      </c>
      <c r="G8148">
        <v>159</v>
      </c>
      <c r="H8148" s="3">
        <f>_xlfn.XLOOKUP(sales[[#This Row],[Product]],products[Product],products[Cost per box])*sales[[#This Row],[Boxes]]</f>
        <v>801.36</v>
      </c>
      <c r="I8148" s="4">
        <f>sales[[#This Row],[Revenue]]-sales[[#This Row],[Cost]]</f>
        <v>626.64</v>
      </c>
    </row>
    <row r="8149" spans="2:9" x14ac:dyDescent="0.25">
      <c r="B8149" t="s">
        <v>5</v>
      </c>
      <c r="C8149" t="s">
        <v>21</v>
      </c>
      <c r="D8149" t="s">
        <v>38</v>
      </c>
      <c r="E8149" s="1">
        <v>44587</v>
      </c>
      <c r="F8149" s="4">
        <v>5999</v>
      </c>
      <c r="G8149">
        <v>240</v>
      </c>
      <c r="H8149" s="3">
        <f>_xlfn.XLOOKUP(sales[[#This Row],[Product]],products[Product],products[Cost per box])*sales[[#This Row],[Boxes]]</f>
        <v>2385.6</v>
      </c>
      <c r="I8149" s="4">
        <f>sales[[#This Row],[Revenue]]-sales[[#This Row],[Cost]]</f>
        <v>3613.4</v>
      </c>
    </row>
    <row r="8150" spans="2:9" x14ac:dyDescent="0.25">
      <c r="B8150" t="s">
        <v>40</v>
      </c>
      <c r="C8150" t="s">
        <v>21</v>
      </c>
      <c r="D8150" t="s">
        <v>22</v>
      </c>
      <c r="E8150" s="1">
        <v>44587</v>
      </c>
      <c r="F8150" s="4">
        <v>7434</v>
      </c>
      <c r="G8150">
        <v>770</v>
      </c>
      <c r="H8150" s="3">
        <f>_xlfn.XLOOKUP(sales[[#This Row],[Product]],products[Product],products[Cost per box])*sales[[#This Row],[Boxes]]</f>
        <v>6329.4000000000005</v>
      </c>
      <c r="I8150" s="4">
        <f>sales[[#This Row],[Revenue]]-sales[[#This Row],[Cost]]</f>
        <v>1104.5999999999995</v>
      </c>
    </row>
    <row r="8151" spans="2:9" x14ac:dyDescent="0.25">
      <c r="B8151" t="s">
        <v>5</v>
      </c>
      <c r="C8151" t="s">
        <v>9</v>
      </c>
      <c r="D8151" t="s">
        <v>19</v>
      </c>
      <c r="E8151" s="1">
        <v>44587</v>
      </c>
      <c r="F8151" s="4">
        <v>63</v>
      </c>
      <c r="G8151">
        <v>4</v>
      </c>
      <c r="H8151" s="3">
        <f>_xlfn.XLOOKUP(sales[[#This Row],[Product]],products[Product],products[Cost per box])*sales[[#This Row],[Boxes]]</f>
        <v>40.92</v>
      </c>
      <c r="I8151" s="4">
        <f>sales[[#This Row],[Revenue]]-sales[[#This Row],[Cost]]</f>
        <v>22.08</v>
      </c>
    </row>
    <row r="8152" spans="2:9" x14ac:dyDescent="0.25">
      <c r="B8152" t="s">
        <v>41</v>
      </c>
      <c r="C8152" t="s">
        <v>11</v>
      </c>
      <c r="D8152" t="s">
        <v>35</v>
      </c>
      <c r="E8152" s="1">
        <v>44587</v>
      </c>
      <c r="F8152" s="4">
        <v>15953</v>
      </c>
      <c r="G8152">
        <v>910</v>
      </c>
      <c r="H8152" s="3">
        <f>_xlfn.XLOOKUP(sales[[#This Row],[Product]],products[Product],products[Cost per box])*sales[[#This Row],[Boxes]]</f>
        <v>2411.5</v>
      </c>
      <c r="I8152" s="4">
        <f>sales[[#This Row],[Revenue]]-sales[[#This Row],[Cost]]</f>
        <v>13541.5</v>
      </c>
    </row>
    <row r="8153" spans="2:9" x14ac:dyDescent="0.25">
      <c r="B8153" t="s">
        <v>41</v>
      </c>
      <c r="C8153" t="s">
        <v>21</v>
      </c>
      <c r="D8153" t="s">
        <v>22</v>
      </c>
      <c r="E8153" s="1">
        <v>44587</v>
      </c>
      <c r="F8153" s="4">
        <v>1918</v>
      </c>
      <c r="G8153">
        <v>214</v>
      </c>
      <c r="H8153" s="3">
        <f>_xlfn.XLOOKUP(sales[[#This Row],[Product]],products[Product],products[Cost per box])*sales[[#This Row],[Boxes]]</f>
        <v>1759.0800000000002</v>
      </c>
      <c r="I8153" s="4">
        <f>sales[[#This Row],[Revenue]]-sales[[#This Row],[Cost]]</f>
        <v>158.91999999999985</v>
      </c>
    </row>
    <row r="8154" spans="2:9" x14ac:dyDescent="0.25">
      <c r="B8154" t="s">
        <v>5</v>
      </c>
      <c r="C8154" t="s">
        <v>21</v>
      </c>
      <c r="D8154" t="s">
        <v>22</v>
      </c>
      <c r="E8154" s="1">
        <v>44587</v>
      </c>
      <c r="F8154" s="4">
        <v>392</v>
      </c>
      <c r="G8154">
        <v>40</v>
      </c>
      <c r="H8154" s="3">
        <f>_xlfn.XLOOKUP(sales[[#This Row],[Product]],products[Product],products[Cost per box])*sales[[#This Row],[Boxes]]</f>
        <v>328.8</v>
      </c>
      <c r="I8154" s="4">
        <f>sales[[#This Row],[Revenue]]-sales[[#This Row],[Cost]]</f>
        <v>63.199999999999989</v>
      </c>
    </row>
    <row r="8155" spans="2:9" x14ac:dyDescent="0.25">
      <c r="B8155" t="s">
        <v>37</v>
      </c>
      <c r="C8155" t="s">
        <v>9</v>
      </c>
      <c r="D8155" t="s">
        <v>30</v>
      </c>
      <c r="E8155" s="1">
        <v>44587</v>
      </c>
      <c r="F8155" s="4">
        <v>16121</v>
      </c>
      <c r="G8155">
        <v>910</v>
      </c>
      <c r="H8155" s="3">
        <f>_xlfn.XLOOKUP(sales[[#This Row],[Product]],products[Product],products[Cost per box])*sales[[#This Row],[Boxes]]</f>
        <v>3348.8</v>
      </c>
      <c r="I8155" s="4">
        <f>sales[[#This Row],[Revenue]]-sales[[#This Row],[Cost]]</f>
        <v>12772.2</v>
      </c>
    </row>
    <row r="8156" spans="2:9" x14ac:dyDescent="0.25">
      <c r="B8156" t="s">
        <v>54</v>
      </c>
      <c r="C8156" t="s">
        <v>6</v>
      </c>
      <c r="D8156" t="s">
        <v>38</v>
      </c>
      <c r="E8156" s="1">
        <v>44587</v>
      </c>
      <c r="F8156" s="4">
        <v>7630</v>
      </c>
      <c r="G8156">
        <v>294</v>
      </c>
      <c r="H8156" s="3">
        <f>_xlfn.XLOOKUP(sales[[#This Row],[Product]],products[Product],products[Cost per box])*sales[[#This Row],[Boxes]]</f>
        <v>2922.3599999999997</v>
      </c>
      <c r="I8156" s="4">
        <f>sales[[#This Row],[Revenue]]-sales[[#This Row],[Cost]]</f>
        <v>4707.6400000000003</v>
      </c>
    </row>
    <row r="8157" spans="2:9" x14ac:dyDescent="0.25">
      <c r="B8157" t="s">
        <v>49</v>
      </c>
      <c r="C8157" t="s">
        <v>21</v>
      </c>
      <c r="D8157" t="s">
        <v>19</v>
      </c>
      <c r="E8157" s="1">
        <v>44587</v>
      </c>
      <c r="F8157" s="4">
        <v>4319</v>
      </c>
      <c r="G8157">
        <v>255</v>
      </c>
      <c r="H8157" s="3">
        <f>_xlfn.XLOOKUP(sales[[#This Row],[Product]],products[Product],products[Cost per box])*sales[[#This Row],[Boxes]]</f>
        <v>2608.65</v>
      </c>
      <c r="I8157" s="4">
        <f>sales[[#This Row],[Revenue]]-sales[[#This Row],[Cost]]</f>
        <v>1710.35</v>
      </c>
    </row>
    <row r="8158" spans="2:9" x14ac:dyDescent="0.25">
      <c r="B8158" t="s">
        <v>20</v>
      </c>
      <c r="C8158" t="s">
        <v>11</v>
      </c>
      <c r="D8158" t="s">
        <v>17</v>
      </c>
      <c r="E8158" s="1">
        <v>44587</v>
      </c>
      <c r="F8158" s="4">
        <v>5530</v>
      </c>
      <c r="G8158">
        <v>241</v>
      </c>
      <c r="H8158" s="3">
        <f>_xlfn.XLOOKUP(sales[[#This Row],[Product]],products[Product],products[Cost per box])*sales[[#This Row],[Boxes]]</f>
        <v>1638.8</v>
      </c>
      <c r="I8158" s="4">
        <f>sales[[#This Row],[Revenue]]-sales[[#This Row],[Cost]]</f>
        <v>3891.2</v>
      </c>
    </row>
    <row r="8159" spans="2:9" x14ac:dyDescent="0.25">
      <c r="B8159" t="s">
        <v>5</v>
      </c>
      <c r="C8159" t="s">
        <v>16</v>
      </c>
      <c r="D8159" t="s">
        <v>28</v>
      </c>
      <c r="E8159" s="1">
        <v>44587</v>
      </c>
      <c r="F8159" s="4">
        <v>1596</v>
      </c>
      <c r="G8159">
        <v>266</v>
      </c>
      <c r="H8159" s="3">
        <f>_xlfn.XLOOKUP(sales[[#This Row],[Product]],products[Product],products[Cost per box])*sales[[#This Row],[Boxes]]</f>
        <v>734.16</v>
      </c>
      <c r="I8159" s="4">
        <f>sales[[#This Row],[Revenue]]-sales[[#This Row],[Cost]]</f>
        <v>861.84</v>
      </c>
    </row>
    <row r="8160" spans="2:9" x14ac:dyDescent="0.25">
      <c r="B8160" t="s">
        <v>55</v>
      </c>
      <c r="C8160" t="s">
        <v>21</v>
      </c>
      <c r="D8160" t="s">
        <v>42</v>
      </c>
      <c r="E8160" s="1">
        <v>44587</v>
      </c>
      <c r="F8160" s="4">
        <v>1855</v>
      </c>
      <c r="G8160">
        <v>116</v>
      </c>
      <c r="H8160" s="3">
        <f>_xlfn.XLOOKUP(sales[[#This Row],[Product]],products[Product],products[Cost per box])*sales[[#This Row],[Boxes]]</f>
        <v>549.84</v>
      </c>
      <c r="I8160" s="4">
        <f>sales[[#This Row],[Revenue]]-sales[[#This Row],[Cost]]</f>
        <v>1305.1599999999999</v>
      </c>
    </row>
    <row r="8161" spans="2:9" x14ac:dyDescent="0.25">
      <c r="B8161" t="s">
        <v>33</v>
      </c>
      <c r="C8161" t="s">
        <v>9</v>
      </c>
      <c r="D8161" t="s">
        <v>52</v>
      </c>
      <c r="E8161" s="1">
        <v>44587</v>
      </c>
      <c r="F8161" s="4">
        <v>8092</v>
      </c>
      <c r="G8161">
        <v>675</v>
      </c>
      <c r="H8161" s="3">
        <f>_xlfn.XLOOKUP(sales[[#This Row],[Product]],products[Product],products[Cost per box])*sales[[#This Row],[Boxes]]</f>
        <v>2241</v>
      </c>
      <c r="I8161" s="4">
        <f>sales[[#This Row],[Revenue]]-sales[[#This Row],[Cost]]</f>
        <v>5851</v>
      </c>
    </row>
    <row r="8162" spans="2:9" x14ac:dyDescent="0.25">
      <c r="B8162" t="s">
        <v>54</v>
      </c>
      <c r="C8162" t="s">
        <v>27</v>
      </c>
      <c r="D8162" t="s">
        <v>47</v>
      </c>
      <c r="E8162" s="1">
        <v>44587</v>
      </c>
      <c r="F8162" s="4">
        <v>10094</v>
      </c>
      <c r="G8162">
        <v>673</v>
      </c>
      <c r="H8162" s="3">
        <f>_xlfn.XLOOKUP(sales[[#This Row],[Product]],products[Product],products[Cost per box])*sales[[#This Row],[Boxes]]</f>
        <v>3539.98</v>
      </c>
      <c r="I8162" s="4">
        <f>sales[[#This Row],[Revenue]]-sales[[#This Row],[Cost]]</f>
        <v>6554.02</v>
      </c>
    </row>
    <row r="8163" spans="2:9" x14ac:dyDescent="0.25">
      <c r="B8163" t="s">
        <v>25</v>
      </c>
      <c r="C8163" t="s">
        <v>9</v>
      </c>
      <c r="D8163" t="s">
        <v>44</v>
      </c>
      <c r="E8163" s="1">
        <v>44587</v>
      </c>
      <c r="F8163" s="4">
        <v>3815</v>
      </c>
      <c r="G8163">
        <v>159</v>
      </c>
      <c r="H8163" s="3">
        <f>_xlfn.XLOOKUP(sales[[#This Row],[Product]],products[Product],products[Cost per box])*sales[[#This Row],[Boxes]]</f>
        <v>1521.63</v>
      </c>
      <c r="I8163" s="4">
        <f>sales[[#This Row],[Revenue]]-sales[[#This Row],[Cost]]</f>
        <v>2293.37</v>
      </c>
    </row>
    <row r="8164" spans="2:9" x14ac:dyDescent="0.25">
      <c r="B8164" t="s">
        <v>46</v>
      </c>
      <c r="C8164" t="s">
        <v>16</v>
      </c>
      <c r="D8164" t="s">
        <v>52</v>
      </c>
      <c r="E8164" s="1">
        <v>44587</v>
      </c>
      <c r="F8164" s="4">
        <v>18536</v>
      </c>
      <c r="G8164">
        <v>1540</v>
      </c>
      <c r="H8164" s="3">
        <f>_xlfn.XLOOKUP(sales[[#This Row],[Product]],products[Product],products[Cost per box])*sales[[#This Row],[Boxes]]</f>
        <v>5112.8</v>
      </c>
      <c r="I8164" s="4">
        <f>sales[[#This Row],[Revenue]]-sales[[#This Row],[Cost]]</f>
        <v>13423.2</v>
      </c>
    </row>
    <row r="8165" spans="2:9" x14ac:dyDescent="0.25">
      <c r="B8165" t="s">
        <v>51</v>
      </c>
      <c r="C8165" t="s">
        <v>16</v>
      </c>
      <c r="D8165" t="s">
        <v>30</v>
      </c>
      <c r="E8165" s="1">
        <v>44587</v>
      </c>
      <c r="F8165" s="4">
        <v>4319</v>
      </c>
      <c r="G8165">
        <v>216</v>
      </c>
      <c r="H8165" s="3">
        <f>_xlfn.XLOOKUP(sales[[#This Row],[Product]],products[Product],products[Cost per box])*sales[[#This Row],[Boxes]]</f>
        <v>794.88</v>
      </c>
      <c r="I8165" s="4">
        <f>sales[[#This Row],[Revenue]]-sales[[#This Row],[Cost]]</f>
        <v>3524.12</v>
      </c>
    </row>
    <row r="8166" spans="2:9" x14ac:dyDescent="0.25">
      <c r="B8166" t="s">
        <v>46</v>
      </c>
      <c r="C8166" t="s">
        <v>11</v>
      </c>
      <c r="D8166" t="s">
        <v>36</v>
      </c>
      <c r="E8166" s="1">
        <v>44587</v>
      </c>
      <c r="F8166" s="4">
        <v>56</v>
      </c>
      <c r="G8166">
        <v>7</v>
      </c>
      <c r="H8166" s="3">
        <f>_xlfn.XLOOKUP(sales[[#This Row],[Product]],products[Product],products[Cost per box])*sales[[#This Row],[Boxes]]</f>
        <v>35.28</v>
      </c>
      <c r="I8166" s="4">
        <f>sales[[#This Row],[Revenue]]-sales[[#This Row],[Cost]]</f>
        <v>20.72</v>
      </c>
    </row>
    <row r="8167" spans="2:9" x14ac:dyDescent="0.25">
      <c r="B8167" t="s">
        <v>55</v>
      </c>
      <c r="C8167" t="s">
        <v>16</v>
      </c>
      <c r="D8167" t="s">
        <v>28</v>
      </c>
      <c r="E8167" s="1">
        <v>44587</v>
      </c>
      <c r="F8167" s="4">
        <v>9107</v>
      </c>
      <c r="G8167">
        <v>1540</v>
      </c>
      <c r="H8167" s="3">
        <f>_xlfn.XLOOKUP(sales[[#This Row],[Product]],products[Product],products[Cost per box])*sales[[#This Row],[Boxes]]</f>
        <v>4250.3999999999996</v>
      </c>
      <c r="I8167" s="4">
        <f>sales[[#This Row],[Revenue]]-sales[[#This Row],[Cost]]</f>
        <v>4856.6000000000004</v>
      </c>
    </row>
    <row r="8168" spans="2:9" x14ac:dyDescent="0.25">
      <c r="B8168" t="s">
        <v>54</v>
      </c>
      <c r="C8168" t="s">
        <v>6</v>
      </c>
      <c r="D8168" t="s">
        <v>43</v>
      </c>
      <c r="E8168" s="1">
        <v>44587</v>
      </c>
      <c r="F8168" s="4">
        <v>1127</v>
      </c>
      <c r="G8168">
        <v>52</v>
      </c>
      <c r="H8168" s="3">
        <f>_xlfn.XLOOKUP(sales[[#This Row],[Product]],products[Product],products[Cost per box])*sales[[#This Row],[Boxes]]</f>
        <v>200.20000000000002</v>
      </c>
      <c r="I8168" s="4">
        <f>sales[[#This Row],[Revenue]]-sales[[#This Row],[Cost]]</f>
        <v>926.8</v>
      </c>
    </row>
    <row r="8169" spans="2:9" x14ac:dyDescent="0.25">
      <c r="B8169" t="s">
        <v>29</v>
      </c>
      <c r="C8169" t="s">
        <v>27</v>
      </c>
      <c r="D8169" t="s">
        <v>48</v>
      </c>
      <c r="E8169" s="1">
        <v>44587</v>
      </c>
      <c r="F8169" s="4">
        <v>3171</v>
      </c>
      <c r="G8169">
        <v>118</v>
      </c>
      <c r="H8169" s="3">
        <f>_xlfn.XLOOKUP(sales[[#This Row],[Product]],products[Product],products[Cost per box])*sales[[#This Row],[Boxes]]</f>
        <v>882.6400000000001</v>
      </c>
      <c r="I8169" s="4">
        <f>sales[[#This Row],[Revenue]]-sales[[#This Row],[Cost]]</f>
        <v>2288.3599999999997</v>
      </c>
    </row>
    <row r="8170" spans="2:9" x14ac:dyDescent="0.25">
      <c r="B8170" t="s">
        <v>49</v>
      </c>
      <c r="C8170" t="s">
        <v>9</v>
      </c>
      <c r="D8170" t="s">
        <v>19</v>
      </c>
      <c r="E8170" s="1">
        <v>44587</v>
      </c>
      <c r="F8170" s="4">
        <v>3787</v>
      </c>
      <c r="G8170">
        <v>211</v>
      </c>
      <c r="H8170" s="3">
        <f>_xlfn.XLOOKUP(sales[[#This Row],[Product]],products[Product],products[Cost per box])*sales[[#This Row],[Boxes]]</f>
        <v>2158.5300000000002</v>
      </c>
      <c r="I8170" s="4">
        <f>sales[[#This Row],[Revenue]]-sales[[#This Row],[Cost]]</f>
        <v>1628.4699999999998</v>
      </c>
    </row>
    <row r="8171" spans="2:9" x14ac:dyDescent="0.25">
      <c r="B8171" t="s">
        <v>57</v>
      </c>
      <c r="C8171" t="s">
        <v>21</v>
      </c>
      <c r="D8171" t="s">
        <v>44</v>
      </c>
      <c r="E8171" s="1">
        <v>44587</v>
      </c>
      <c r="F8171" s="4">
        <v>3374</v>
      </c>
      <c r="G8171">
        <v>141</v>
      </c>
      <c r="H8171" s="3">
        <f>_xlfn.XLOOKUP(sales[[#This Row],[Product]],products[Product],products[Cost per box])*sales[[#This Row],[Boxes]]</f>
        <v>1349.3700000000001</v>
      </c>
      <c r="I8171" s="4">
        <f>sales[[#This Row],[Revenue]]-sales[[#This Row],[Cost]]</f>
        <v>2024.6299999999999</v>
      </c>
    </row>
    <row r="8172" spans="2:9" x14ac:dyDescent="0.25">
      <c r="B8172" t="s">
        <v>56</v>
      </c>
      <c r="C8172" t="s">
        <v>9</v>
      </c>
      <c r="D8172" t="s">
        <v>22</v>
      </c>
      <c r="E8172" s="1">
        <v>44587</v>
      </c>
      <c r="F8172" s="4">
        <v>5222</v>
      </c>
      <c r="G8172">
        <v>653</v>
      </c>
      <c r="H8172" s="3">
        <f>_xlfn.XLOOKUP(sales[[#This Row],[Product]],products[Product],products[Cost per box])*sales[[#This Row],[Boxes]]</f>
        <v>5367.6600000000008</v>
      </c>
      <c r="I8172" s="4">
        <f>sales[[#This Row],[Revenue]]-sales[[#This Row],[Cost]]</f>
        <v>-145.66000000000076</v>
      </c>
    </row>
    <row r="8173" spans="2:9" x14ac:dyDescent="0.25">
      <c r="B8173" t="s">
        <v>39</v>
      </c>
      <c r="C8173" t="s">
        <v>16</v>
      </c>
      <c r="D8173" t="s">
        <v>30</v>
      </c>
      <c r="E8173" s="1">
        <v>44587</v>
      </c>
      <c r="F8173" s="4">
        <v>11683</v>
      </c>
      <c r="G8173">
        <v>650</v>
      </c>
      <c r="H8173" s="3">
        <f>_xlfn.XLOOKUP(sales[[#This Row],[Product]],products[Product],products[Cost per box])*sales[[#This Row],[Boxes]]</f>
        <v>2392</v>
      </c>
      <c r="I8173" s="4">
        <f>sales[[#This Row],[Revenue]]-sales[[#This Row],[Cost]]</f>
        <v>9291</v>
      </c>
    </row>
    <row r="8174" spans="2:9" x14ac:dyDescent="0.25">
      <c r="B8174" t="s">
        <v>41</v>
      </c>
      <c r="C8174" t="s">
        <v>21</v>
      </c>
      <c r="D8174" t="s">
        <v>45</v>
      </c>
      <c r="E8174" s="1">
        <v>44587</v>
      </c>
      <c r="F8174" s="4">
        <v>6664</v>
      </c>
      <c r="G8174">
        <v>278</v>
      </c>
      <c r="H8174" s="3">
        <f>_xlfn.XLOOKUP(sales[[#This Row],[Product]],products[Product],products[Cost per box])*sales[[#This Row],[Boxes]]</f>
        <v>2148.94</v>
      </c>
      <c r="I8174" s="4">
        <f>sales[[#This Row],[Revenue]]-sales[[#This Row],[Cost]]</f>
        <v>4515.0599999999995</v>
      </c>
    </row>
    <row r="8175" spans="2:9" x14ac:dyDescent="0.25">
      <c r="B8175" t="s">
        <v>25</v>
      </c>
      <c r="C8175" t="s">
        <v>11</v>
      </c>
      <c r="D8175" t="s">
        <v>50</v>
      </c>
      <c r="E8175" s="1">
        <v>44587</v>
      </c>
      <c r="F8175" s="4">
        <v>10794</v>
      </c>
      <c r="G8175">
        <v>470</v>
      </c>
      <c r="H8175" s="3">
        <f>_xlfn.XLOOKUP(sales[[#This Row],[Product]],products[Product],products[Cost per box])*sales[[#This Row],[Boxes]]</f>
        <v>5832.7</v>
      </c>
      <c r="I8175" s="4">
        <f>sales[[#This Row],[Revenue]]-sales[[#This Row],[Cost]]</f>
        <v>4961.3</v>
      </c>
    </row>
    <row r="8176" spans="2:9" x14ac:dyDescent="0.25">
      <c r="B8176" t="s">
        <v>20</v>
      </c>
      <c r="C8176" t="s">
        <v>16</v>
      </c>
      <c r="D8176" t="s">
        <v>22</v>
      </c>
      <c r="E8176" s="1">
        <v>44587</v>
      </c>
      <c r="F8176" s="4">
        <v>2954</v>
      </c>
      <c r="G8176">
        <v>296</v>
      </c>
      <c r="H8176" s="3">
        <f>_xlfn.XLOOKUP(sales[[#This Row],[Product]],products[Product],products[Cost per box])*sales[[#This Row],[Boxes]]</f>
        <v>2433.1200000000003</v>
      </c>
      <c r="I8176" s="4">
        <f>sales[[#This Row],[Revenue]]-sales[[#This Row],[Cost]]</f>
        <v>520.87999999999965</v>
      </c>
    </row>
    <row r="8177" spans="2:9" x14ac:dyDescent="0.25">
      <c r="B8177" t="s">
        <v>55</v>
      </c>
      <c r="C8177" t="s">
        <v>9</v>
      </c>
      <c r="D8177" t="s">
        <v>42</v>
      </c>
      <c r="E8177" s="1">
        <v>44587</v>
      </c>
      <c r="F8177" s="4">
        <v>1470</v>
      </c>
      <c r="G8177">
        <v>105</v>
      </c>
      <c r="H8177" s="3">
        <f>_xlfn.XLOOKUP(sales[[#This Row],[Product]],products[Product],products[Cost per box])*sales[[#This Row],[Boxes]]</f>
        <v>497.70000000000005</v>
      </c>
      <c r="I8177" s="4">
        <f>sales[[#This Row],[Revenue]]-sales[[#This Row],[Cost]]</f>
        <v>972.3</v>
      </c>
    </row>
    <row r="8178" spans="2:9" x14ac:dyDescent="0.25">
      <c r="B8178" t="s">
        <v>32</v>
      </c>
      <c r="C8178" t="s">
        <v>9</v>
      </c>
      <c r="D8178" t="s">
        <v>14</v>
      </c>
      <c r="E8178" s="1">
        <v>44587</v>
      </c>
      <c r="F8178" s="4">
        <v>5649</v>
      </c>
      <c r="G8178">
        <v>840</v>
      </c>
      <c r="H8178" s="3">
        <f>_xlfn.XLOOKUP(sales[[#This Row],[Product]],products[Product],products[Cost per box])*sales[[#This Row],[Boxes]]</f>
        <v>5300.4</v>
      </c>
      <c r="I8178" s="4">
        <f>sales[[#This Row],[Revenue]]-sales[[#This Row],[Cost]]</f>
        <v>348.60000000000036</v>
      </c>
    </row>
    <row r="8179" spans="2:9" x14ac:dyDescent="0.25">
      <c r="B8179" t="s">
        <v>53</v>
      </c>
      <c r="C8179" t="s">
        <v>11</v>
      </c>
      <c r="D8179" t="s">
        <v>42</v>
      </c>
      <c r="E8179" s="1">
        <v>44587</v>
      </c>
      <c r="F8179" s="4">
        <v>4746</v>
      </c>
      <c r="G8179">
        <v>339</v>
      </c>
      <c r="H8179" s="3">
        <f>_xlfn.XLOOKUP(sales[[#This Row],[Product]],products[Product],products[Cost per box])*sales[[#This Row],[Boxes]]</f>
        <v>1606.8600000000001</v>
      </c>
      <c r="I8179" s="4">
        <f>sales[[#This Row],[Revenue]]-sales[[#This Row],[Cost]]</f>
        <v>3139.14</v>
      </c>
    </row>
    <row r="8180" spans="2:9" x14ac:dyDescent="0.25">
      <c r="B8180" t="s">
        <v>18</v>
      </c>
      <c r="C8180" t="s">
        <v>21</v>
      </c>
      <c r="D8180" t="s">
        <v>31</v>
      </c>
      <c r="E8180" s="1">
        <v>44587</v>
      </c>
      <c r="F8180" s="4">
        <v>1736</v>
      </c>
      <c r="G8180">
        <v>124</v>
      </c>
      <c r="H8180" s="3">
        <f>_xlfn.XLOOKUP(sales[[#This Row],[Product]],products[Product],products[Cost per box])*sales[[#This Row],[Boxes]]</f>
        <v>709.28</v>
      </c>
      <c r="I8180" s="4">
        <f>sales[[#This Row],[Revenue]]-sales[[#This Row],[Cost]]</f>
        <v>1026.72</v>
      </c>
    </row>
    <row r="8181" spans="2:9" x14ac:dyDescent="0.25">
      <c r="B8181" t="s">
        <v>37</v>
      </c>
      <c r="C8181" t="s">
        <v>6</v>
      </c>
      <c r="D8181" t="s">
        <v>24</v>
      </c>
      <c r="E8181" s="1">
        <v>44587</v>
      </c>
      <c r="F8181" s="4">
        <v>1225</v>
      </c>
      <c r="G8181">
        <v>62</v>
      </c>
      <c r="H8181" s="3">
        <f>_xlfn.XLOOKUP(sales[[#This Row],[Product]],products[Product],products[Cost per box])*sales[[#This Row],[Boxes]]</f>
        <v>651.62</v>
      </c>
      <c r="I8181" s="4">
        <f>sales[[#This Row],[Revenue]]-sales[[#This Row],[Cost]]</f>
        <v>573.38</v>
      </c>
    </row>
    <row r="8182" spans="2:9" x14ac:dyDescent="0.25">
      <c r="B8182" t="s">
        <v>49</v>
      </c>
      <c r="C8182" t="s">
        <v>6</v>
      </c>
      <c r="D8182" t="s">
        <v>47</v>
      </c>
      <c r="E8182" s="1">
        <v>44587</v>
      </c>
      <c r="F8182" s="4">
        <v>7805</v>
      </c>
      <c r="G8182">
        <v>488</v>
      </c>
      <c r="H8182" s="3">
        <f>_xlfn.XLOOKUP(sales[[#This Row],[Product]],products[Product],products[Cost per box])*sales[[#This Row],[Boxes]]</f>
        <v>2566.88</v>
      </c>
      <c r="I8182" s="4">
        <f>sales[[#This Row],[Revenue]]-sales[[#This Row],[Cost]]</f>
        <v>5238.12</v>
      </c>
    </row>
    <row r="8183" spans="2:9" x14ac:dyDescent="0.25">
      <c r="B8183" t="s">
        <v>56</v>
      </c>
      <c r="C8183" t="s">
        <v>6</v>
      </c>
      <c r="D8183" t="s">
        <v>47</v>
      </c>
      <c r="E8183" s="1">
        <v>44587</v>
      </c>
      <c r="F8183" s="4">
        <v>7889</v>
      </c>
      <c r="G8183">
        <v>494</v>
      </c>
      <c r="H8183" s="3">
        <f>_xlfn.XLOOKUP(sales[[#This Row],[Product]],products[Product],products[Cost per box])*sales[[#This Row],[Boxes]]</f>
        <v>2598.44</v>
      </c>
      <c r="I8183" s="4">
        <f>sales[[#This Row],[Revenue]]-sales[[#This Row],[Cost]]</f>
        <v>5290.5599999999995</v>
      </c>
    </row>
    <row r="8184" spans="2:9" x14ac:dyDescent="0.25">
      <c r="B8184" t="s">
        <v>41</v>
      </c>
      <c r="C8184" t="s">
        <v>9</v>
      </c>
      <c r="D8184" t="s">
        <v>28</v>
      </c>
      <c r="E8184" s="1">
        <v>44587</v>
      </c>
      <c r="F8184" s="4">
        <v>5922</v>
      </c>
      <c r="G8184">
        <v>770</v>
      </c>
      <c r="H8184" s="3">
        <f>_xlfn.XLOOKUP(sales[[#This Row],[Product]],products[Product],products[Cost per box])*sales[[#This Row],[Boxes]]</f>
        <v>2125.1999999999998</v>
      </c>
      <c r="I8184" s="4">
        <f>sales[[#This Row],[Revenue]]-sales[[#This Row],[Cost]]</f>
        <v>3796.8</v>
      </c>
    </row>
    <row r="8185" spans="2:9" x14ac:dyDescent="0.25">
      <c r="B8185" t="s">
        <v>23</v>
      </c>
      <c r="C8185" t="s">
        <v>16</v>
      </c>
      <c r="D8185" t="s">
        <v>38</v>
      </c>
      <c r="E8185" s="1">
        <v>44587</v>
      </c>
      <c r="F8185" s="4">
        <v>4494</v>
      </c>
      <c r="G8185">
        <v>167</v>
      </c>
      <c r="H8185" s="3">
        <f>_xlfn.XLOOKUP(sales[[#This Row],[Product]],products[Product],products[Cost per box])*sales[[#This Row],[Boxes]]</f>
        <v>1659.98</v>
      </c>
      <c r="I8185" s="4">
        <f>sales[[#This Row],[Revenue]]-sales[[#This Row],[Cost]]</f>
        <v>2834.02</v>
      </c>
    </row>
    <row r="8186" spans="2:9" x14ac:dyDescent="0.25">
      <c r="B8186" t="s">
        <v>8</v>
      </c>
      <c r="C8186" t="s">
        <v>27</v>
      </c>
      <c r="D8186" t="s">
        <v>12</v>
      </c>
      <c r="E8186" s="1">
        <v>44587</v>
      </c>
      <c r="F8186" s="4">
        <v>4396</v>
      </c>
      <c r="G8186">
        <v>275</v>
      </c>
      <c r="H8186" s="3">
        <f>_xlfn.XLOOKUP(sales[[#This Row],[Product]],products[Product],products[Cost per box])*sales[[#This Row],[Boxes]]</f>
        <v>2318.25</v>
      </c>
      <c r="I8186" s="4">
        <f>sales[[#This Row],[Revenue]]-sales[[#This Row],[Cost]]</f>
        <v>2077.75</v>
      </c>
    </row>
    <row r="8187" spans="2:9" x14ac:dyDescent="0.25">
      <c r="B8187" t="s">
        <v>33</v>
      </c>
      <c r="C8187" t="s">
        <v>21</v>
      </c>
      <c r="D8187" t="s">
        <v>38</v>
      </c>
      <c r="E8187" s="1">
        <v>44587</v>
      </c>
      <c r="F8187" s="4">
        <v>11627</v>
      </c>
      <c r="G8187">
        <v>466</v>
      </c>
      <c r="H8187" s="3">
        <f>_xlfn.XLOOKUP(sales[[#This Row],[Product]],products[Product],products[Cost per box])*sales[[#This Row],[Boxes]]</f>
        <v>4632.04</v>
      </c>
      <c r="I8187" s="4">
        <f>sales[[#This Row],[Revenue]]-sales[[#This Row],[Cost]]</f>
        <v>6994.96</v>
      </c>
    </row>
    <row r="8188" spans="2:9" x14ac:dyDescent="0.25">
      <c r="B8188" t="s">
        <v>32</v>
      </c>
      <c r="C8188" t="s">
        <v>9</v>
      </c>
      <c r="D8188" t="s">
        <v>48</v>
      </c>
      <c r="E8188" s="1">
        <v>44587</v>
      </c>
      <c r="F8188" s="4">
        <v>2863</v>
      </c>
      <c r="G8188">
        <v>107</v>
      </c>
      <c r="H8188" s="3">
        <f>_xlfn.XLOOKUP(sales[[#This Row],[Product]],products[Product],products[Cost per box])*sales[[#This Row],[Boxes]]</f>
        <v>800.36</v>
      </c>
      <c r="I8188" s="4">
        <f>sales[[#This Row],[Revenue]]-sales[[#This Row],[Cost]]</f>
        <v>2062.64</v>
      </c>
    </row>
    <row r="8189" spans="2:9" x14ac:dyDescent="0.25">
      <c r="B8189" t="s">
        <v>51</v>
      </c>
      <c r="C8189" t="s">
        <v>27</v>
      </c>
      <c r="D8189" t="s">
        <v>28</v>
      </c>
      <c r="E8189" s="1">
        <v>44587</v>
      </c>
      <c r="F8189" s="4">
        <v>7609</v>
      </c>
      <c r="G8189">
        <v>980</v>
      </c>
      <c r="H8189" s="3">
        <f>_xlfn.XLOOKUP(sales[[#This Row],[Product]],products[Product],products[Cost per box])*sales[[#This Row],[Boxes]]</f>
        <v>2704.7999999999997</v>
      </c>
      <c r="I8189" s="4">
        <f>sales[[#This Row],[Revenue]]-sales[[#This Row],[Cost]]</f>
        <v>4904.2000000000007</v>
      </c>
    </row>
    <row r="8190" spans="2:9" x14ac:dyDescent="0.25">
      <c r="B8190" t="s">
        <v>29</v>
      </c>
      <c r="C8190" t="s">
        <v>21</v>
      </c>
      <c r="D8190" t="s">
        <v>26</v>
      </c>
      <c r="E8190" s="1">
        <v>44587</v>
      </c>
      <c r="F8190" s="4">
        <v>6104</v>
      </c>
      <c r="G8190">
        <v>509</v>
      </c>
      <c r="H8190" s="3">
        <f>_xlfn.XLOOKUP(sales[[#This Row],[Product]],products[Product],products[Cost per box])*sales[[#This Row],[Boxes]]</f>
        <v>3272.87</v>
      </c>
      <c r="I8190" s="4">
        <f>sales[[#This Row],[Revenue]]-sales[[#This Row],[Cost]]</f>
        <v>2831.13</v>
      </c>
    </row>
    <row r="8191" spans="2:9" x14ac:dyDescent="0.25">
      <c r="B8191" t="s">
        <v>33</v>
      </c>
      <c r="C8191" t="s">
        <v>16</v>
      </c>
      <c r="D8191" t="s">
        <v>14</v>
      </c>
      <c r="E8191" s="1">
        <v>44587</v>
      </c>
      <c r="F8191" s="4">
        <v>420</v>
      </c>
      <c r="G8191">
        <v>70</v>
      </c>
      <c r="H8191" s="3">
        <f>_xlfn.XLOOKUP(sales[[#This Row],[Product]],products[Product],products[Cost per box])*sales[[#This Row],[Boxes]]</f>
        <v>441.7</v>
      </c>
      <c r="I8191" s="4">
        <f>sales[[#This Row],[Revenue]]-sales[[#This Row],[Cost]]</f>
        <v>-21.699999999999989</v>
      </c>
    </row>
    <row r="8192" spans="2:9" x14ac:dyDescent="0.25">
      <c r="B8192" t="s">
        <v>29</v>
      </c>
      <c r="C8192" t="s">
        <v>6</v>
      </c>
      <c r="D8192" t="s">
        <v>44</v>
      </c>
      <c r="E8192" s="1">
        <v>44587</v>
      </c>
      <c r="F8192" s="4">
        <v>1575</v>
      </c>
      <c r="G8192">
        <v>72</v>
      </c>
      <c r="H8192" s="3">
        <f>_xlfn.XLOOKUP(sales[[#This Row],[Product]],products[Product],products[Cost per box])*sales[[#This Row],[Boxes]]</f>
        <v>689.04</v>
      </c>
      <c r="I8192" s="4">
        <f>sales[[#This Row],[Revenue]]-sales[[#This Row],[Cost]]</f>
        <v>885.96</v>
      </c>
    </row>
    <row r="8193" spans="2:9" x14ac:dyDescent="0.25">
      <c r="B8193" t="s">
        <v>39</v>
      </c>
      <c r="C8193" t="s">
        <v>6</v>
      </c>
      <c r="D8193" t="s">
        <v>28</v>
      </c>
      <c r="E8193" s="1">
        <v>44587</v>
      </c>
      <c r="F8193" s="4">
        <v>2639</v>
      </c>
      <c r="G8193">
        <v>377</v>
      </c>
      <c r="H8193" s="3">
        <f>_xlfn.XLOOKUP(sales[[#This Row],[Product]],products[Product],products[Cost per box])*sales[[#This Row],[Boxes]]</f>
        <v>1040.52</v>
      </c>
      <c r="I8193" s="4">
        <f>sales[[#This Row],[Revenue]]-sales[[#This Row],[Cost]]</f>
        <v>1598.48</v>
      </c>
    </row>
    <row r="8194" spans="2:9" x14ac:dyDescent="0.25">
      <c r="B8194" t="s">
        <v>20</v>
      </c>
      <c r="C8194" t="s">
        <v>11</v>
      </c>
      <c r="D8194" t="s">
        <v>44</v>
      </c>
      <c r="E8194" s="1">
        <v>44587</v>
      </c>
      <c r="F8194" s="4">
        <v>19488</v>
      </c>
      <c r="G8194">
        <v>910</v>
      </c>
      <c r="H8194" s="3">
        <f>_xlfn.XLOOKUP(sales[[#This Row],[Product]],products[Product],products[Cost per box])*sales[[#This Row],[Boxes]]</f>
        <v>8708.7000000000007</v>
      </c>
      <c r="I8194" s="4">
        <f>sales[[#This Row],[Revenue]]-sales[[#This Row],[Cost]]</f>
        <v>10779.3</v>
      </c>
    </row>
    <row r="8195" spans="2:9" x14ac:dyDescent="0.25">
      <c r="B8195" t="s">
        <v>55</v>
      </c>
      <c r="C8195" t="s">
        <v>21</v>
      </c>
      <c r="D8195" t="s">
        <v>44</v>
      </c>
      <c r="E8195" s="1">
        <v>44587</v>
      </c>
      <c r="F8195" s="4">
        <v>14119</v>
      </c>
      <c r="G8195">
        <v>589</v>
      </c>
      <c r="H8195" s="3">
        <f>_xlfn.XLOOKUP(sales[[#This Row],[Product]],products[Product],products[Cost per box])*sales[[#This Row],[Boxes]]</f>
        <v>5636.7300000000005</v>
      </c>
      <c r="I8195" s="4">
        <f>sales[[#This Row],[Revenue]]-sales[[#This Row],[Cost]]</f>
        <v>8482.27</v>
      </c>
    </row>
    <row r="8196" spans="2:9" x14ac:dyDescent="0.25">
      <c r="B8196" t="s">
        <v>56</v>
      </c>
      <c r="C8196" t="s">
        <v>21</v>
      </c>
      <c r="D8196" t="s">
        <v>43</v>
      </c>
      <c r="E8196" s="1">
        <v>44587</v>
      </c>
      <c r="F8196" s="4">
        <v>973</v>
      </c>
      <c r="G8196">
        <v>49</v>
      </c>
      <c r="H8196" s="3">
        <f>_xlfn.XLOOKUP(sales[[#This Row],[Product]],products[Product],products[Cost per box])*sales[[#This Row],[Boxes]]</f>
        <v>188.65</v>
      </c>
      <c r="I8196" s="4">
        <f>sales[[#This Row],[Revenue]]-sales[[#This Row],[Cost]]</f>
        <v>784.35</v>
      </c>
    </row>
    <row r="8197" spans="2:9" x14ac:dyDescent="0.25">
      <c r="B8197" t="s">
        <v>10</v>
      </c>
      <c r="C8197" t="s">
        <v>6</v>
      </c>
      <c r="D8197" t="s">
        <v>43</v>
      </c>
      <c r="E8197" s="1">
        <v>44587</v>
      </c>
      <c r="F8197" s="4">
        <v>13230</v>
      </c>
      <c r="G8197">
        <v>630</v>
      </c>
      <c r="H8197" s="3">
        <f>_xlfn.XLOOKUP(sales[[#This Row],[Product]],products[Product],products[Cost per box])*sales[[#This Row],[Boxes]]</f>
        <v>2425.5</v>
      </c>
      <c r="I8197" s="4">
        <f>sales[[#This Row],[Revenue]]-sales[[#This Row],[Cost]]</f>
        <v>10804.5</v>
      </c>
    </row>
    <row r="8198" spans="2:9" x14ac:dyDescent="0.25">
      <c r="B8198" t="s">
        <v>34</v>
      </c>
      <c r="C8198" t="s">
        <v>16</v>
      </c>
      <c r="D8198" t="s">
        <v>43</v>
      </c>
      <c r="E8198" s="1">
        <v>44587</v>
      </c>
      <c r="F8198" s="4">
        <v>1687</v>
      </c>
      <c r="G8198">
        <v>77</v>
      </c>
      <c r="H8198" s="3">
        <f>_xlfn.XLOOKUP(sales[[#This Row],[Product]],products[Product],products[Cost per box])*sales[[#This Row],[Boxes]]</f>
        <v>296.45</v>
      </c>
      <c r="I8198" s="4">
        <f>sales[[#This Row],[Revenue]]-sales[[#This Row],[Cost]]</f>
        <v>1390.55</v>
      </c>
    </row>
    <row r="8199" spans="2:9" x14ac:dyDescent="0.25">
      <c r="B8199" t="s">
        <v>57</v>
      </c>
      <c r="C8199" t="s">
        <v>16</v>
      </c>
      <c r="D8199" t="s">
        <v>48</v>
      </c>
      <c r="E8199" s="1">
        <v>44587</v>
      </c>
      <c r="F8199" s="4">
        <v>8659</v>
      </c>
      <c r="G8199">
        <v>334</v>
      </c>
      <c r="H8199" s="3">
        <f>_xlfn.XLOOKUP(sales[[#This Row],[Product]],products[Product],products[Cost per box])*sales[[#This Row],[Boxes]]</f>
        <v>2498.3200000000002</v>
      </c>
      <c r="I8199" s="4">
        <f>sales[[#This Row],[Revenue]]-sales[[#This Row],[Cost]]</f>
        <v>6160.68</v>
      </c>
    </row>
    <row r="8200" spans="2:9" x14ac:dyDescent="0.25">
      <c r="B8200" t="s">
        <v>41</v>
      </c>
      <c r="C8200" t="s">
        <v>6</v>
      </c>
      <c r="D8200" t="s">
        <v>31</v>
      </c>
      <c r="E8200" s="1">
        <v>44587</v>
      </c>
      <c r="F8200" s="4">
        <v>6951</v>
      </c>
      <c r="G8200">
        <v>535</v>
      </c>
      <c r="H8200" s="3">
        <f>_xlfn.XLOOKUP(sales[[#This Row],[Product]],products[Product],products[Cost per box])*sales[[#This Row],[Boxes]]</f>
        <v>3060.2</v>
      </c>
      <c r="I8200" s="4">
        <f>sales[[#This Row],[Revenue]]-sales[[#This Row],[Cost]]</f>
        <v>3890.8</v>
      </c>
    </row>
    <row r="8201" spans="2:9" x14ac:dyDescent="0.25">
      <c r="B8201" t="s">
        <v>13</v>
      </c>
      <c r="C8201" t="s">
        <v>11</v>
      </c>
      <c r="D8201" t="s">
        <v>26</v>
      </c>
      <c r="E8201" s="1">
        <v>44587</v>
      </c>
      <c r="F8201" s="4">
        <v>2142</v>
      </c>
      <c r="G8201">
        <v>165</v>
      </c>
      <c r="H8201" s="3">
        <f>_xlfn.XLOOKUP(sales[[#This Row],[Product]],products[Product],products[Cost per box])*sales[[#This Row],[Boxes]]</f>
        <v>1060.95</v>
      </c>
      <c r="I8201" s="4">
        <f>sales[[#This Row],[Revenue]]-sales[[#This Row],[Cost]]</f>
        <v>1081.05</v>
      </c>
    </row>
    <row r="8202" spans="2:9" x14ac:dyDescent="0.25">
      <c r="B8202" t="s">
        <v>20</v>
      </c>
      <c r="C8202" t="s">
        <v>6</v>
      </c>
      <c r="D8202" t="s">
        <v>38</v>
      </c>
      <c r="E8202" s="1">
        <v>44587</v>
      </c>
      <c r="F8202" s="4">
        <v>11536</v>
      </c>
      <c r="G8202">
        <v>444</v>
      </c>
      <c r="H8202" s="3">
        <f>_xlfn.XLOOKUP(sales[[#This Row],[Product]],products[Product],products[Cost per box])*sales[[#This Row],[Boxes]]</f>
        <v>4413.3599999999997</v>
      </c>
      <c r="I8202" s="4">
        <f>sales[[#This Row],[Revenue]]-sales[[#This Row],[Cost]]</f>
        <v>7122.64</v>
      </c>
    </row>
    <row r="8203" spans="2:9" x14ac:dyDescent="0.25">
      <c r="B8203" t="s">
        <v>25</v>
      </c>
      <c r="C8203" t="s">
        <v>11</v>
      </c>
      <c r="D8203" t="s">
        <v>22</v>
      </c>
      <c r="E8203" s="1">
        <v>44588</v>
      </c>
      <c r="F8203" s="4">
        <v>3178</v>
      </c>
      <c r="G8203">
        <v>354</v>
      </c>
      <c r="H8203" s="3">
        <f>_xlfn.XLOOKUP(sales[[#This Row],[Product]],products[Product],products[Cost per box])*sales[[#This Row],[Boxes]]</f>
        <v>2909.88</v>
      </c>
      <c r="I8203" s="4">
        <f>sales[[#This Row],[Revenue]]-sales[[#This Row],[Cost]]</f>
        <v>268.11999999999989</v>
      </c>
    </row>
    <row r="8204" spans="2:9" x14ac:dyDescent="0.25">
      <c r="B8204" t="s">
        <v>10</v>
      </c>
      <c r="C8204" t="s">
        <v>6</v>
      </c>
      <c r="D8204" t="s">
        <v>17</v>
      </c>
      <c r="E8204" s="1">
        <v>44588</v>
      </c>
      <c r="F8204" s="4">
        <v>4970</v>
      </c>
      <c r="G8204">
        <v>217</v>
      </c>
      <c r="H8204" s="3">
        <f>_xlfn.XLOOKUP(sales[[#This Row],[Product]],products[Product],products[Cost per box])*sales[[#This Row],[Boxes]]</f>
        <v>1475.6</v>
      </c>
      <c r="I8204" s="4">
        <f>sales[[#This Row],[Revenue]]-sales[[#This Row],[Cost]]</f>
        <v>3494.4</v>
      </c>
    </row>
    <row r="8205" spans="2:9" x14ac:dyDescent="0.25">
      <c r="B8205" t="s">
        <v>5</v>
      </c>
      <c r="C8205" t="s">
        <v>11</v>
      </c>
      <c r="D8205" t="s">
        <v>44</v>
      </c>
      <c r="E8205" s="1">
        <v>44588</v>
      </c>
      <c r="F8205" s="4">
        <v>4606</v>
      </c>
      <c r="G8205">
        <v>210</v>
      </c>
      <c r="H8205" s="3">
        <f>_xlfn.XLOOKUP(sales[[#This Row],[Product]],products[Product],products[Cost per box])*sales[[#This Row],[Boxes]]</f>
        <v>2009.7</v>
      </c>
      <c r="I8205" s="4">
        <f>sales[[#This Row],[Revenue]]-sales[[#This Row],[Cost]]</f>
        <v>2596.3000000000002</v>
      </c>
    </row>
    <row r="8206" spans="2:9" x14ac:dyDescent="0.25">
      <c r="B8206" t="s">
        <v>10</v>
      </c>
      <c r="C8206" t="s">
        <v>21</v>
      </c>
      <c r="D8206" t="s">
        <v>28</v>
      </c>
      <c r="E8206" s="1">
        <v>44588</v>
      </c>
      <c r="F8206" s="4">
        <v>6615</v>
      </c>
      <c r="G8206">
        <v>840</v>
      </c>
      <c r="H8206" s="3">
        <f>_xlfn.XLOOKUP(sales[[#This Row],[Product]],products[Product],products[Cost per box])*sales[[#This Row],[Boxes]]</f>
        <v>2318.3999999999996</v>
      </c>
      <c r="I8206" s="4">
        <f>sales[[#This Row],[Revenue]]-sales[[#This Row],[Cost]]</f>
        <v>4296.6000000000004</v>
      </c>
    </row>
    <row r="8207" spans="2:9" x14ac:dyDescent="0.25">
      <c r="B8207" t="s">
        <v>37</v>
      </c>
      <c r="C8207" t="s">
        <v>21</v>
      </c>
      <c r="D8207" t="s">
        <v>45</v>
      </c>
      <c r="E8207" s="1">
        <v>44588</v>
      </c>
      <c r="F8207" s="4">
        <v>3360</v>
      </c>
      <c r="G8207">
        <v>140</v>
      </c>
      <c r="H8207" s="3">
        <f>_xlfn.XLOOKUP(sales[[#This Row],[Product]],products[Product],products[Cost per box])*sales[[#This Row],[Boxes]]</f>
        <v>1082.2</v>
      </c>
      <c r="I8207" s="4">
        <f>sales[[#This Row],[Revenue]]-sales[[#This Row],[Cost]]</f>
        <v>2277.8000000000002</v>
      </c>
    </row>
    <row r="8208" spans="2:9" x14ac:dyDescent="0.25">
      <c r="B8208" t="s">
        <v>41</v>
      </c>
      <c r="C8208" t="s">
        <v>9</v>
      </c>
      <c r="D8208" t="s">
        <v>19</v>
      </c>
      <c r="E8208" s="1">
        <v>44588</v>
      </c>
      <c r="F8208" s="4">
        <v>2324</v>
      </c>
      <c r="G8208">
        <v>137</v>
      </c>
      <c r="H8208" s="3">
        <f>_xlfn.XLOOKUP(sales[[#This Row],[Product]],products[Product],products[Cost per box])*sales[[#This Row],[Boxes]]</f>
        <v>1401.51</v>
      </c>
      <c r="I8208" s="4">
        <f>sales[[#This Row],[Revenue]]-sales[[#This Row],[Cost]]</f>
        <v>922.49</v>
      </c>
    </row>
    <row r="8209" spans="2:9" x14ac:dyDescent="0.25">
      <c r="B8209" t="s">
        <v>56</v>
      </c>
      <c r="C8209" t="s">
        <v>6</v>
      </c>
      <c r="D8209" t="s">
        <v>26</v>
      </c>
      <c r="E8209" s="1">
        <v>44588</v>
      </c>
      <c r="F8209" s="4">
        <v>1771</v>
      </c>
      <c r="G8209">
        <v>161</v>
      </c>
      <c r="H8209" s="3">
        <f>_xlfn.XLOOKUP(sales[[#This Row],[Product]],products[Product],products[Cost per box])*sales[[#This Row],[Boxes]]</f>
        <v>1035.23</v>
      </c>
      <c r="I8209" s="4">
        <f>sales[[#This Row],[Revenue]]-sales[[#This Row],[Cost]]</f>
        <v>735.77</v>
      </c>
    </row>
    <row r="8210" spans="2:9" x14ac:dyDescent="0.25">
      <c r="B8210" t="s">
        <v>15</v>
      </c>
      <c r="C8210" t="s">
        <v>27</v>
      </c>
      <c r="D8210" t="s">
        <v>31</v>
      </c>
      <c r="E8210" s="1">
        <v>44588</v>
      </c>
      <c r="F8210" s="4">
        <v>11956</v>
      </c>
      <c r="G8210">
        <v>840</v>
      </c>
      <c r="H8210" s="3">
        <f>_xlfn.XLOOKUP(sales[[#This Row],[Product]],products[Product],products[Cost per box])*sales[[#This Row],[Boxes]]</f>
        <v>4804.8</v>
      </c>
      <c r="I8210" s="4">
        <f>sales[[#This Row],[Revenue]]-sales[[#This Row],[Cost]]</f>
        <v>7151.2</v>
      </c>
    </row>
    <row r="8211" spans="2:9" x14ac:dyDescent="0.25">
      <c r="B8211" t="s">
        <v>37</v>
      </c>
      <c r="C8211" t="s">
        <v>9</v>
      </c>
      <c r="D8211" t="s">
        <v>36</v>
      </c>
      <c r="E8211" s="1">
        <v>44588</v>
      </c>
      <c r="F8211" s="4">
        <v>8239</v>
      </c>
      <c r="G8211">
        <v>910</v>
      </c>
      <c r="H8211" s="3">
        <f>_xlfn.XLOOKUP(sales[[#This Row],[Product]],products[Product],products[Cost per box])*sales[[#This Row],[Boxes]]</f>
        <v>4586.3999999999996</v>
      </c>
      <c r="I8211" s="4">
        <f>sales[[#This Row],[Revenue]]-sales[[#This Row],[Cost]]</f>
        <v>3652.6000000000004</v>
      </c>
    </row>
    <row r="8212" spans="2:9" x14ac:dyDescent="0.25">
      <c r="B8212" t="s">
        <v>56</v>
      </c>
      <c r="C8212" t="s">
        <v>6</v>
      </c>
      <c r="D8212" t="s">
        <v>14</v>
      </c>
      <c r="E8212" s="1">
        <v>44588</v>
      </c>
      <c r="F8212" s="4">
        <v>448</v>
      </c>
      <c r="G8212">
        <v>64</v>
      </c>
      <c r="H8212" s="3">
        <f>_xlfn.XLOOKUP(sales[[#This Row],[Product]],products[Product],products[Cost per box])*sales[[#This Row],[Boxes]]</f>
        <v>403.84</v>
      </c>
      <c r="I8212" s="4">
        <f>sales[[#This Row],[Revenue]]-sales[[#This Row],[Cost]]</f>
        <v>44.160000000000025</v>
      </c>
    </row>
    <row r="8213" spans="2:9" x14ac:dyDescent="0.25">
      <c r="B8213" t="s">
        <v>33</v>
      </c>
      <c r="C8213" t="s">
        <v>21</v>
      </c>
      <c r="D8213" t="s">
        <v>14</v>
      </c>
      <c r="E8213" s="1">
        <v>44588</v>
      </c>
      <c r="F8213" s="4">
        <v>546</v>
      </c>
      <c r="G8213">
        <v>69</v>
      </c>
      <c r="H8213" s="3">
        <f>_xlfn.XLOOKUP(sales[[#This Row],[Product]],products[Product],products[Cost per box])*sales[[#This Row],[Boxes]]</f>
        <v>435.39</v>
      </c>
      <c r="I8213" s="4">
        <f>sales[[#This Row],[Revenue]]-sales[[#This Row],[Cost]]</f>
        <v>110.61000000000001</v>
      </c>
    </row>
    <row r="8214" spans="2:9" x14ac:dyDescent="0.25">
      <c r="B8214" t="s">
        <v>40</v>
      </c>
      <c r="C8214" t="s">
        <v>11</v>
      </c>
      <c r="D8214" t="s">
        <v>36</v>
      </c>
      <c r="E8214" s="1">
        <v>44588</v>
      </c>
      <c r="F8214" s="4">
        <v>6867</v>
      </c>
      <c r="G8214">
        <v>770</v>
      </c>
      <c r="H8214" s="3">
        <f>_xlfn.XLOOKUP(sales[[#This Row],[Product]],products[Product],products[Cost per box])*sales[[#This Row],[Boxes]]</f>
        <v>3880.8</v>
      </c>
      <c r="I8214" s="4">
        <f>sales[[#This Row],[Revenue]]-sales[[#This Row],[Cost]]</f>
        <v>2986.2</v>
      </c>
    </row>
    <row r="8215" spans="2:9" x14ac:dyDescent="0.25">
      <c r="B8215" t="s">
        <v>23</v>
      </c>
      <c r="C8215" t="s">
        <v>6</v>
      </c>
      <c r="D8215" t="s">
        <v>45</v>
      </c>
      <c r="E8215" s="1">
        <v>44588</v>
      </c>
      <c r="F8215" s="4">
        <v>6328</v>
      </c>
      <c r="G8215">
        <v>288</v>
      </c>
      <c r="H8215" s="3">
        <f>_xlfn.XLOOKUP(sales[[#This Row],[Product]],products[Product],products[Cost per box])*sales[[#This Row],[Boxes]]</f>
        <v>2226.2400000000002</v>
      </c>
      <c r="I8215" s="4">
        <f>sales[[#This Row],[Revenue]]-sales[[#This Row],[Cost]]</f>
        <v>4101.76</v>
      </c>
    </row>
    <row r="8216" spans="2:9" x14ac:dyDescent="0.25">
      <c r="B8216" t="s">
        <v>55</v>
      </c>
      <c r="C8216" t="s">
        <v>21</v>
      </c>
      <c r="D8216" t="s">
        <v>52</v>
      </c>
      <c r="E8216" s="1">
        <v>44588</v>
      </c>
      <c r="F8216" s="4">
        <v>1330</v>
      </c>
      <c r="G8216">
        <v>133</v>
      </c>
      <c r="H8216" s="3">
        <f>_xlfn.XLOOKUP(sales[[#This Row],[Product]],products[Product],products[Cost per box])*sales[[#This Row],[Boxes]]</f>
        <v>441.56</v>
      </c>
      <c r="I8216" s="4">
        <f>sales[[#This Row],[Revenue]]-sales[[#This Row],[Cost]]</f>
        <v>888.44</v>
      </c>
    </row>
    <row r="8217" spans="2:9" x14ac:dyDescent="0.25">
      <c r="B8217" t="s">
        <v>51</v>
      </c>
      <c r="C8217" t="s">
        <v>27</v>
      </c>
      <c r="D8217" t="s">
        <v>14</v>
      </c>
      <c r="E8217" s="1">
        <v>44588</v>
      </c>
      <c r="F8217" s="4">
        <v>1778</v>
      </c>
      <c r="G8217">
        <v>254</v>
      </c>
      <c r="H8217" s="3">
        <f>_xlfn.XLOOKUP(sales[[#This Row],[Product]],products[Product],products[Cost per box])*sales[[#This Row],[Boxes]]</f>
        <v>1602.74</v>
      </c>
      <c r="I8217" s="4">
        <f>sales[[#This Row],[Revenue]]-sales[[#This Row],[Cost]]</f>
        <v>175.26</v>
      </c>
    </row>
    <row r="8218" spans="2:9" x14ac:dyDescent="0.25">
      <c r="B8218" t="s">
        <v>8</v>
      </c>
      <c r="C8218" t="s">
        <v>27</v>
      </c>
      <c r="D8218" t="s">
        <v>44</v>
      </c>
      <c r="E8218" s="1">
        <v>44588</v>
      </c>
      <c r="F8218" s="4">
        <v>4963</v>
      </c>
      <c r="G8218">
        <v>207</v>
      </c>
      <c r="H8218" s="3">
        <f>_xlfn.XLOOKUP(sales[[#This Row],[Product]],products[Product],products[Cost per box])*sales[[#This Row],[Boxes]]</f>
        <v>1980.99</v>
      </c>
      <c r="I8218" s="4">
        <f>sales[[#This Row],[Revenue]]-sales[[#This Row],[Cost]]</f>
        <v>2982.01</v>
      </c>
    </row>
    <row r="8219" spans="2:9" x14ac:dyDescent="0.25">
      <c r="B8219" t="s">
        <v>10</v>
      </c>
      <c r="C8219" t="s">
        <v>11</v>
      </c>
      <c r="D8219" t="s">
        <v>50</v>
      </c>
      <c r="E8219" s="1">
        <v>44588</v>
      </c>
      <c r="F8219" s="4">
        <v>11900</v>
      </c>
      <c r="G8219">
        <v>496</v>
      </c>
      <c r="H8219" s="3">
        <f>_xlfn.XLOOKUP(sales[[#This Row],[Product]],products[Product],products[Cost per box])*sales[[#This Row],[Boxes]]</f>
        <v>6155.36</v>
      </c>
      <c r="I8219" s="4">
        <f>sales[[#This Row],[Revenue]]-sales[[#This Row],[Cost]]</f>
        <v>5744.64</v>
      </c>
    </row>
    <row r="8220" spans="2:9" x14ac:dyDescent="0.25">
      <c r="B8220" t="s">
        <v>20</v>
      </c>
      <c r="C8220" t="s">
        <v>6</v>
      </c>
      <c r="D8220" t="s">
        <v>30</v>
      </c>
      <c r="E8220" s="1">
        <v>44588</v>
      </c>
      <c r="F8220" s="4">
        <v>12600</v>
      </c>
      <c r="G8220">
        <v>630</v>
      </c>
      <c r="H8220" s="3">
        <f>_xlfn.XLOOKUP(sales[[#This Row],[Product]],products[Product],products[Cost per box])*sales[[#This Row],[Boxes]]</f>
        <v>2318.4</v>
      </c>
      <c r="I8220" s="4">
        <f>sales[[#This Row],[Revenue]]-sales[[#This Row],[Cost]]</f>
        <v>10281.6</v>
      </c>
    </row>
    <row r="8221" spans="2:9" x14ac:dyDescent="0.25">
      <c r="B8221" t="s">
        <v>37</v>
      </c>
      <c r="C8221" t="s">
        <v>16</v>
      </c>
      <c r="D8221" t="s">
        <v>42</v>
      </c>
      <c r="E8221" s="1">
        <v>44588</v>
      </c>
      <c r="F8221" s="4">
        <v>2772</v>
      </c>
      <c r="G8221">
        <v>185</v>
      </c>
      <c r="H8221" s="3">
        <f>_xlfn.XLOOKUP(sales[[#This Row],[Product]],products[Product],products[Cost per box])*sales[[#This Row],[Boxes]]</f>
        <v>876.90000000000009</v>
      </c>
      <c r="I8221" s="4">
        <f>sales[[#This Row],[Revenue]]-sales[[#This Row],[Cost]]</f>
        <v>1895.1</v>
      </c>
    </row>
    <row r="8222" spans="2:9" x14ac:dyDescent="0.25">
      <c r="B8222" t="s">
        <v>37</v>
      </c>
      <c r="C8222" t="s">
        <v>16</v>
      </c>
      <c r="D8222" t="s">
        <v>44</v>
      </c>
      <c r="E8222" s="1">
        <v>44588</v>
      </c>
      <c r="F8222" s="4">
        <v>2940</v>
      </c>
      <c r="G8222">
        <v>123</v>
      </c>
      <c r="H8222" s="3">
        <f>_xlfn.XLOOKUP(sales[[#This Row],[Product]],products[Product],products[Cost per box])*sales[[#This Row],[Boxes]]</f>
        <v>1177.1100000000001</v>
      </c>
      <c r="I8222" s="4">
        <f>sales[[#This Row],[Revenue]]-sales[[#This Row],[Cost]]</f>
        <v>1762.8899999999999</v>
      </c>
    </row>
    <row r="8223" spans="2:9" x14ac:dyDescent="0.25">
      <c r="B8223" t="s">
        <v>18</v>
      </c>
      <c r="C8223" t="s">
        <v>21</v>
      </c>
      <c r="D8223" t="s">
        <v>44</v>
      </c>
      <c r="E8223" s="1">
        <v>44588</v>
      </c>
      <c r="F8223" s="4">
        <v>3311</v>
      </c>
      <c r="G8223">
        <v>144</v>
      </c>
      <c r="H8223" s="3">
        <f>_xlfn.XLOOKUP(sales[[#This Row],[Product]],products[Product],products[Cost per box])*sales[[#This Row],[Boxes]]</f>
        <v>1378.08</v>
      </c>
      <c r="I8223" s="4">
        <f>sales[[#This Row],[Revenue]]-sales[[#This Row],[Cost]]</f>
        <v>1932.92</v>
      </c>
    </row>
    <row r="8224" spans="2:9" x14ac:dyDescent="0.25">
      <c r="B8224" t="s">
        <v>10</v>
      </c>
      <c r="C8224" t="s">
        <v>9</v>
      </c>
      <c r="D8224" t="s">
        <v>47</v>
      </c>
      <c r="E8224" s="1">
        <v>44588</v>
      </c>
      <c r="F8224" s="4">
        <v>8015</v>
      </c>
      <c r="G8224">
        <v>472</v>
      </c>
      <c r="H8224" s="3">
        <f>_xlfn.XLOOKUP(sales[[#This Row],[Product]],products[Product],products[Cost per box])*sales[[#This Row],[Boxes]]</f>
        <v>2482.7199999999998</v>
      </c>
      <c r="I8224" s="4">
        <f>sales[[#This Row],[Revenue]]-sales[[#This Row],[Cost]]</f>
        <v>5532.2800000000007</v>
      </c>
    </row>
    <row r="8225" spans="2:9" x14ac:dyDescent="0.25">
      <c r="B8225" t="s">
        <v>57</v>
      </c>
      <c r="C8225" t="s">
        <v>9</v>
      </c>
      <c r="D8225" t="s">
        <v>44</v>
      </c>
      <c r="E8225" s="1">
        <v>44588</v>
      </c>
      <c r="F8225" s="4">
        <v>6076</v>
      </c>
      <c r="G8225">
        <v>265</v>
      </c>
      <c r="H8225" s="3">
        <f>_xlfn.XLOOKUP(sales[[#This Row],[Product]],products[Product],products[Cost per box])*sales[[#This Row],[Boxes]]</f>
        <v>2536.0500000000002</v>
      </c>
      <c r="I8225" s="4">
        <f>sales[[#This Row],[Revenue]]-sales[[#This Row],[Cost]]</f>
        <v>3539.95</v>
      </c>
    </row>
    <row r="8226" spans="2:9" x14ac:dyDescent="0.25">
      <c r="B8226" t="s">
        <v>55</v>
      </c>
      <c r="C8226" t="s">
        <v>27</v>
      </c>
      <c r="D8226" t="s">
        <v>48</v>
      </c>
      <c r="E8226" s="1">
        <v>44588</v>
      </c>
      <c r="F8226" s="4">
        <v>2002</v>
      </c>
      <c r="G8226">
        <v>75</v>
      </c>
      <c r="H8226" s="3">
        <f>_xlfn.XLOOKUP(sales[[#This Row],[Product]],products[Product],products[Cost per box])*sales[[#This Row],[Boxes]]</f>
        <v>561</v>
      </c>
      <c r="I8226" s="4">
        <f>sales[[#This Row],[Revenue]]-sales[[#This Row],[Cost]]</f>
        <v>1441</v>
      </c>
    </row>
    <row r="8227" spans="2:9" x14ac:dyDescent="0.25">
      <c r="B8227" t="s">
        <v>39</v>
      </c>
      <c r="C8227" t="s">
        <v>16</v>
      </c>
      <c r="D8227" t="s">
        <v>45</v>
      </c>
      <c r="E8227" s="1">
        <v>44588</v>
      </c>
      <c r="F8227" s="4">
        <v>1267</v>
      </c>
      <c r="G8227">
        <v>53</v>
      </c>
      <c r="H8227" s="3">
        <f>_xlfn.XLOOKUP(sales[[#This Row],[Product]],products[Product],products[Cost per box])*sales[[#This Row],[Boxes]]</f>
        <v>409.69</v>
      </c>
      <c r="I8227" s="4">
        <f>sales[[#This Row],[Revenue]]-sales[[#This Row],[Cost]]</f>
        <v>857.31</v>
      </c>
    </row>
    <row r="8228" spans="2:9" x14ac:dyDescent="0.25">
      <c r="B8228" t="s">
        <v>13</v>
      </c>
      <c r="C8228" t="s">
        <v>16</v>
      </c>
      <c r="D8228" t="s">
        <v>47</v>
      </c>
      <c r="E8228" s="1">
        <v>44589</v>
      </c>
      <c r="F8228" s="4">
        <v>20048</v>
      </c>
      <c r="G8228">
        <v>1190</v>
      </c>
      <c r="H8228" s="3">
        <f>_xlfn.XLOOKUP(sales[[#This Row],[Product]],products[Product],products[Cost per box])*sales[[#This Row],[Boxes]]</f>
        <v>6259.4</v>
      </c>
      <c r="I8228" s="4">
        <f>sales[[#This Row],[Revenue]]-sales[[#This Row],[Cost]]</f>
        <v>13788.6</v>
      </c>
    </row>
    <row r="8229" spans="2:9" x14ac:dyDescent="0.25">
      <c r="B8229" t="s">
        <v>53</v>
      </c>
      <c r="C8229" t="s">
        <v>11</v>
      </c>
      <c r="D8229" t="s">
        <v>31</v>
      </c>
      <c r="E8229" s="1">
        <v>44589</v>
      </c>
      <c r="F8229" s="4">
        <v>686</v>
      </c>
      <c r="G8229">
        <v>58</v>
      </c>
      <c r="H8229" s="3">
        <f>_xlfn.XLOOKUP(sales[[#This Row],[Product]],products[Product],products[Cost per box])*sales[[#This Row],[Boxes]]</f>
        <v>331.76</v>
      </c>
      <c r="I8229" s="4">
        <f>sales[[#This Row],[Revenue]]-sales[[#This Row],[Cost]]</f>
        <v>354.24</v>
      </c>
    </row>
    <row r="8230" spans="2:9" x14ac:dyDescent="0.25">
      <c r="B8230" t="s">
        <v>37</v>
      </c>
      <c r="C8230" t="s">
        <v>16</v>
      </c>
      <c r="D8230" t="s">
        <v>31</v>
      </c>
      <c r="E8230" s="1">
        <v>44589</v>
      </c>
      <c r="F8230" s="4">
        <v>2212</v>
      </c>
      <c r="G8230">
        <v>158</v>
      </c>
      <c r="H8230" s="3">
        <f>_xlfn.XLOOKUP(sales[[#This Row],[Product]],products[Product],products[Cost per box])*sales[[#This Row],[Boxes]]</f>
        <v>903.76</v>
      </c>
      <c r="I8230" s="4">
        <f>sales[[#This Row],[Revenue]]-sales[[#This Row],[Cost]]</f>
        <v>1308.24</v>
      </c>
    </row>
    <row r="8231" spans="2:9" x14ac:dyDescent="0.25">
      <c r="B8231" t="s">
        <v>8</v>
      </c>
      <c r="C8231" t="s">
        <v>21</v>
      </c>
      <c r="D8231" t="s">
        <v>48</v>
      </c>
      <c r="E8231" s="1">
        <v>44589</v>
      </c>
      <c r="F8231" s="4">
        <v>1533</v>
      </c>
      <c r="G8231">
        <v>62</v>
      </c>
      <c r="H8231" s="3">
        <f>_xlfn.XLOOKUP(sales[[#This Row],[Product]],products[Product],products[Cost per box])*sales[[#This Row],[Boxes]]</f>
        <v>463.76000000000005</v>
      </c>
      <c r="I8231" s="4">
        <f>sales[[#This Row],[Revenue]]-sales[[#This Row],[Cost]]</f>
        <v>1069.24</v>
      </c>
    </row>
    <row r="8232" spans="2:9" x14ac:dyDescent="0.25">
      <c r="B8232" t="s">
        <v>29</v>
      </c>
      <c r="C8232" t="s">
        <v>6</v>
      </c>
      <c r="D8232" t="s">
        <v>19</v>
      </c>
      <c r="E8232" s="1">
        <v>44589</v>
      </c>
      <c r="F8232" s="4">
        <v>1414</v>
      </c>
      <c r="G8232">
        <v>84</v>
      </c>
      <c r="H8232" s="3">
        <f>_xlfn.XLOOKUP(sales[[#This Row],[Product]],products[Product],products[Cost per box])*sales[[#This Row],[Boxes]]</f>
        <v>859.32</v>
      </c>
      <c r="I8232" s="4">
        <f>sales[[#This Row],[Revenue]]-sales[[#This Row],[Cost]]</f>
        <v>554.67999999999995</v>
      </c>
    </row>
    <row r="8233" spans="2:9" x14ac:dyDescent="0.25">
      <c r="B8233" t="s">
        <v>37</v>
      </c>
      <c r="C8233" t="s">
        <v>6</v>
      </c>
      <c r="D8233" t="s">
        <v>31</v>
      </c>
      <c r="E8233" s="1">
        <v>44589</v>
      </c>
      <c r="F8233" s="4">
        <v>42</v>
      </c>
      <c r="G8233">
        <v>3</v>
      </c>
      <c r="H8233" s="3">
        <f>_xlfn.XLOOKUP(sales[[#This Row],[Product]],products[Product],products[Cost per box])*sales[[#This Row],[Boxes]]</f>
        <v>17.16</v>
      </c>
      <c r="I8233" s="4">
        <f>sales[[#This Row],[Revenue]]-sales[[#This Row],[Cost]]</f>
        <v>24.84</v>
      </c>
    </row>
    <row r="8234" spans="2:9" x14ac:dyDescent="0.25">
      <c r="B8234" t="s">
        <v>56</v>
      </c>
      <c r="C8234" t="s">
        <v>6</v>
      </c>
      <c r="D8234" t="s">
        <v>19</v>
      </c>
      <c r="E8234" s="1">
        <v>44589</v>
      </c>
      <c r="F8234" s="4">
        <v>12236</v>
      </c>
      <c r="G8234">
        <v>770</v>
      </c>
      <c r="H8234" s="3">
        <f>_xlfn.XLOOKUP(sales[[#This Row],[Product]],products[Product],products[Cost per box])*sales[[#This Row],[Boxes]]</f>
        <v>7877.1</v>
      </c>
      <c r="I8234" s="4">
        <f>sales[[#This Row],[Revenue]]-sales[[#This Row],[Cost]]</f>
        <v>4358.8999999999996</v>
      </c>
    </row>
    <row r="8235" spans="2:9" x14ac:dyDescent="0.25">
      <c r="B8235" t="s">
        <v>8</v>
      </c>
      <c r="C8235" t="s">
        <v>27</v>
      </c>
      <c r="D8235" t="s">
        <v>24</v>
      </c>
      <c r="E8235" s="1">
        <v>44589</v>
      </c>
      <c r="F8235" s="4">
        <v>3766</v>
      </c>
      <c r="G8235">
        <v>189</v>
      </c>
      <c r="H8235" s="3">
        <f>_xlfn.XLOOKUP(sales[[#This Row],[Product]],products[Product],products[Cost per box])*sales[[#This Row],[Boxes]]</f>
        <v>1986.3899999999999</v>
      </c>
      <c r="I8235" s="4">
        <f>sales[[#This Row],[Revenue]]-sales[[#This Row],[Cost]]</f>
        <v>1779.6100000000001</v>
      </c>
    </row>
    <row r="8236" spans="2:9" x14ac:dyDescent="0.25">
      <c r="B8236" t="s">
        <v>8</v>
      </c>
      <c r="C8236" t="s">
        <v>27</v>
      </c>
      <c r="D8236" t="s">
        <v>17</v>
      </c>
      <c r="E8236" s="1">
        <v>44589</v>
      </c>
      <c r="F8236" s="4">
        <v>2030</v>
      </c>
      <c r="G8236">
        <v>93</v>
      </c>
      <c r="H8236" s="3">
        <f>_xlfn.XLOOKUP(sales[[#This Row],[Product]],products[Product],products[Cost per box])*sales[[#This Row],[Boxes]]</f>
        <v>632.4</v>
      </c>
      <c r="I8236" s="4">
        <f>sales[[#This Row],[Revenue]]-sales[[#This Row],[Cost]]</f>
        <v>1397.6</v>
      </c>
    </row>
    <row r="8237" spans="2:9" x14ac:dyDescent="0.25">
      <c r="B8237" t="s">
        <v>25</v>
      </c>
      <c r="C8237" t="s">
        <v>9</v>
      </c>
      <c r="D8237" t="s">
        <v>14</v>
      </c>
      <c r="E8237" s="1">
        <v>44589</v>
      </c>
      <c r="F8237" s="4">
        <v>651</v>
      </c>
      <c r="G8237">
        <v>109</v>
      </c>
      <c r="H8237" s="3">
        <f>_xlfn.XLOOKUP(sales[[#This Row],[Product]],products[Product],products[Cost per box])*sales[[#This Row],[Boxes]]</f>
        <v>687.79</v>
      </c>
      <c r="I8237" s="4">
        <f>sales[[#This Row],[Revenue]]-sales[[#This Row],[Cost]]</f>
        <v>-36.789999999999964</v>
      </c>
    </row>
    <row r="8238" spans="2:9" x14ac:dyDescent="0.25">
      <c r="B8238" t="s">
        <v>39</v>
      </c>
      <c r="C8238" t="s">
        <v>16</v>
      </c>
      <c r="D8238" t="s">
        <v>26</v>
      </c>
      <c r="E8238" s="1">
        <v>44589</v>
      </c>
      <c r="F8238" s="4">
        <v>3822</v>
      </c>
      <c r="G8238">
        <v>319</v>
      </c>
      <c r="H8238" s="3">
        <f>_xlfn.XLOOKUP(sales[[#This Row],[Product]],products[Product],products[Cost per box])*sales[[#This Row],[Boxes]]</f>
        <v>2051.17</v>
      </c>
      <c r="I8238" s="4">
        <f>sales[[#This Row],[Revenue]]-sales[[#This Row],[Cost]]</f>
        <v>1770.83</v>
      </c>
    </row>
    <row r="8239" spans="2:9" x14ac:dyDescent="0.25">
      <c r="B8239" t="s">
        <v>10</v>
      </c>
      <c r="C8239" t="s">
        <v>6</v>
      </c>
      <c r="D8239" t="s">
        <v>14</v>
      </c>
      <c r="E8239" s="1">
        <v>44589</v>
      </c>
      <c r="F8239" s="4">
        <v>420</v>
      </c>
      <c r="G8239">
        <v>53</v>
      </c>
      <c r="H8239" s="3">
        <f>_xlfn.XLOOKUP(sales[[#This Row],[Product]],products[Product],products[Cost per box])*sales[[#This Row],[Boxes]]</f>
        <v>334.43</v>
      </c>
      <c r="I8239" s="4">
        <f>sales[[#This Row],[Revenue]]-sales[[#This Row],[Cost]]</f>
        <v>85.57</v>
      </c>
    </row>
    <row r="8240" spans="2:9" x14ac:dyDescent="0.25">
      <c r="B8240" t="s">
        <v>49</v>
      </c>
      <c r="C8240" t="s">
        <v>27</v>
      </c>
      <c r="D8240" t="s">
        <v>35</v>
      </c>
      <c r="E8240" s="1">
        <v>44589</v>
      </c>
      <c r="F8240" s="4">
        <v>3570</v>
      </c>
      <c r="G8240">
        <v>199</v>
      </c>
      <c r="H8240" s="3">
        <f>_xlfn.XLOOKUP(sales[[#This Row],[Product]],products[Product],products[Cost per box])*sales[[#This Row],[Boxes]]</f>
        <v>527.35</v>
      </c>
      <c r="I8240" s="4">
        <f>sales[[#This Row],[Revenue]]-sales[[#This Row],[Cost]]</f>
        <v>3042.65</v>
      </c>
    </row>
    <row r="8241" spans="2:9" x14ac:dyDescent="0.25">
      <c r="B8241" t="s">
        <v>5</v>
      </c>
      <c r="C8241" t="s">
        <v>11</v>
      </c>
      <c r="D8241" t="s">
        <v>17</v>
      </c>
      <c r="E8241" s="1">
        <v>44589</v>
      </c>
      <c r="F8241" s="4">
        <v>17962</v>
      </c>
      <c r="G8241">
        <v>840</v>
      </c>
      <c r="H8241" s="3">
        <f>_xlfn.XLOOKUP(sales[[#This Row],[Product]],products[Product],products[Cost per box])*sales[[#This Row],[Boxes]]</f>
        <v>5712</v>
      </c>
      <c r="I8241" s="4">
        <f>sales[[#This Row],[Revenue]]-sales[[#This Row],[Cost]]</f>
        <v>12250</v>
      </c>
    </row>
    <row r="8242" spans="2:9" x14ac:dyDescent="0.25">
      <c r="B8242" t="s">
        <v>55</v>
      </c>
      <c r="C8242" t="s">
        <v>27</v>
      </c>
      <c r="D8242" t="s">
        <v>24</v>
      </c>
      <c r="E8242" s="1">
        <v>44589</v>
      </c>
      <c r="F8242" s="4">
        <v>5649</v>
      </c>
      <c r="G8242">
        <v>314</v>
      </c>
      <c r="H8242" s="3">
        <f>_xlfn.XLOOKUP(sales[[#This Row],[Product]],products[Product],products[Cost per box])*sales[[#This Row],[Boxes]]</f>
        <v>3300.14</v>
      </c>
      <c r="I8242" s="4">
        <f>sales[[#This Row],[Revenue]]-sales[[#This Row],[Cost]]</f>
        <v>2348.86</v>
      </c>
    </row>
    <row r="8243" spans="2:9" x14ac:dyDescent="0.25">
      <c r="B8243" t="s">
        <v>37</v>
      </c>
      <c r="C8243" t="s">
        <v>16</v>
      </c>
      <c r="D8243" t="s">
        <v>43</v>
      </c>
      <c r="E8243" s="1">
        <v>44589</v>
      </c>
      <c r="F8243" s="4">
        <v>1344</v>
      </c>
      <c r="G8243">
        <v>62</v>
      </c>
      <c r="H8243" s="3">
        <f>_xlfn.XLOOKUP(sales[[#This Row],[Product]],products[Product],products[Cost per box])*sales[[#This Row],[Boxes]]</f>
        <v>238.70000000000002</v>
      </c>
      <c r="I8243" s="4">
        <f>sales[[#This Row],[Revenue]]-sales[[#This Row],[Cost]]</f>
        <v>1105.3</v>
      </c>
    </row>
    <row r="8244" spans="2:9" x14ac:dyDescent="0.25">
      <c r="B8244" t="s">
        <v>54</v>
      </c>
      <c r="C8244" t="s">
        <v>21</v>
      </c>
      <c r="D8244" t="s">
        <v>26</v>
      </c>
      <c r="E8244" s="1">
        <v>44589</v>
      </c>
      <c r="F8244" s="4">
        <v>5341</v>
      </c>
      <c r="G8244">
        <v>411</v>
      </c>
      <c r="H8244" s="3">
        <f>_xlfn.XLOOKUP(sales[[#This Row],[Product]],products[Product],products[Cost per box])*sales[[#This Row],[Boxes]]</f>
        <v>2642.73</v>
      </c>
      <c r="I8244" s="4">
        <f>sales[[#This Row],[Revenue]]-sales[[#This Row],[Cost]]</f>
        <v>2698.27</v>
      </c>
    </row>
    <row r="8245" spans="2:9" x14ac:dyDescent="0.25">
      <c r="B8245" t="s">
        <v>33</v>
      </c>
      <c r="C8245" t="s">
        <v>6</v>
      </c>
      <c r="D8245" t="s">
        <v>19</v>
      </c>
      <c r="E8245" s="1">
        <v>44589</v>
      </c>
      <c r="F8245" s="4">
        <v>168</v>
      </c>
      <c r="G8245">
        <v>10</v>
      </c>
      <c r="H8245" s="3">
        <f>_xlfn.XLOOKUP(sales[[#This Row],[Product]],products[Product],products[Cost per box])*sales[[#This Row],[Boxes]]</f>
        <v>102.30000000000001</v>
      </c>
      <c r="I8245" s="4">
        <f>sales[[#This Row],[Revenue]]-sales[[#This Row],[Cost]]</f>
        <v>65.699999999999989</v>
      </c>
    </row>
    <row r="8246" spans="2:9" x14ac:dyDescent="0.25">
      <c r="B8246" t="s">
        <v>37</v>
      </c>
      <c r="C8246" t="s">
        <v>9</v>
      </c>
      <c r="D8246" t="s">
        <v>7</v>
      </c>
      <c r="E8246" s="1">
        <v>44589</v>
      </c>
      <c r="F8246" s="4">
        <v>17885</v>
      </c>
      <c r="G8246">
        <v>1120</v>
      </c>
      <c r="H8246" s="3">
        <f>_xlfn.XLOOKUP(sales[[#This Row],[Product]],products[Product],products[Cost per box])*sales[[#This Row],[Boxes]]</f>
        <v>5768</v>
      </c>
      <c r="I8246" s="4">
        <f>sales[[#This Row],[Revenue]]-sales[[#This Row],[Cost]]</f>
        <v>12117</v>
      </c>
    </row>
    <row r="8247" spans="2:9" x14ac:dyDescent="0.25">
      <c r="B8247" t="s">
        <v>54</v>
      </c>
      <c r="C8247" t="s">
        <v>21</v>
      </c>
      <c r="D8247" t="s">
        <v>30</v>
      </c>
      <c r="E8247" s="1">
        <v>44589</v>
      </c>
      <c r="F8247" s="4">
        <v>10731</v>
      </c>
      <c r="G8247">
        <v>537</v>
      </c>
      <c r="H8247" s="3">
        <f>_xlfn.XLOOKUP(sales[[#This Row],[Product]],products[Product],products[Cost per box])*sales[[#This Row],[Boxes]]</f>
        <v>1976.16</v>
      </c>
      <c r="I8247" s="4">
        <f>sales[[#This Row],[Revenue]]-sales[[#This Row],[Cost]]</f>
        <v>8754.84</v>
      </c>
    </row>
    <row r="8248" spans="2:9" x14ac:dyDescent="0.25">
      <c r="B8248" t="s">
        <v>8</v>
      </c>
      <c r="C8248" t="s">
        <v>16</v>
      </c>
      <c r="D8248" t="s">
        <v>24</v>
      </c>
      <c r="E8248" s="1">
        <v>44589</v>
      </c>
      <c r="F8248" s="4">
        <v>6748</v>
      </c>
      <c r="G8248">
        <v>338</v>
      </c>
      <c r="H8248" s="3">
        <f>_xlfn.XLOOKUP(sales[[#This Row],[Product]],products[Product],products[Cost per box])*sales[[#This Row],[Boxes]]</f>
        <v>3552.38</v>
      </c>
      <c r="I8248" s="4">
        <f>sales[[#This Row],[Revenue]]-sales[[#This Row],[Cost]]</f>
        <v>3195.62</v>
      </c>
    </row>
    <row r="8249" spans="2:9" x14ac:dyDescent="0.25">
      <c r="B8249" t="s">
        <v>5</v>
      </c>
      <c r="C8249" t="s">
        <v>11</v>
      </c>
      <c r="D8249" t="s">
        <v>14</v>
      </c>
      <c r="E8249" s="1">
        <v>44589</v>
      </c>
      <c r="F8249" s="4">
        <v>2114</v>
      </c>
      <c r="G8249">
        <v>353</v>
      </c>
      <c r="H8249" s="3">
        <f>_xlfn.XLOOKUP(sales[[#This Row],[Product]],products[Product],products[Cost per box])*sales[[#This Row],[Boxes]]</f>
        <v>2227.4299999999998</v>
      </c>
      <c r="I8249" s="4">
        <f>sales[[#This Row],[Revenue]]-sales[[#This Row],[Cost]]</f>
        <v>-113.42999999999984</v>
      </c>
    </row>
    <row r="8250" spans="2:9" x14ac:dyDescent="0.25">
      <c r="B8250" t="s">
        <v>8</v>
      </c>
      <c r="C8250" t="s">
        <v>16</v>
      </c>
      <c r="D8250" t="s">
        <v>31</v>
      </c>
      <c r="E8250" s="1">
        <v>44589</v>
      </c>
      <c r="F8250" s="4">
        <v>12334</v>
      </c>
      <c r="G8250">
        <v>980</v>
      </c>
      <c r="H8250" s="3">
        <f>_xlfn.XLOOKUP(sales[[#This Row],[Product]],products[Product],products[Cost per box])*sales[[#This Row],[Boxes]]</f>
        <v>5605.5999999999995</v>
      </c>
      <c r="I8250" s="4">
        <f>sales[[#This Row],[Revenue]]-sales[[#This Row],[Cost]]</f>
        <v>6728.4000000000005</v>
      </c>
    </row>
    <row r="8251" spans="2:9" x14ac:dyDescent="0.25">
      <c r="B8251" t="s">
        <v>33</v>
      </c>
      <c r="C8251" t="s">
        <v>9</v>
      </c>
      <c r="D8251" t="s">
        <v>47</v>
      </c>
      <c r="E8251" s="1">
        <v>44589</v>
      </c>
      <c r="F8251" s="4">
        <v>2548</v>
      </c>
      <c r="G8251">
        <v>170</v>
      </c>
      <c r="H8251" s="3">
        <f>_xlfn.XLOOKUP(sales[[#This Row],[Product]],products[Product],products[Cost per box])*sales[[#This Row],[Boxes]]</f>
        <v>894.19999999999993</v>
      </c>
      <c r="I8251" s="4">
        <f>sales[[#This Row],[Revenue]]-sales[[#This Row],[Cost]]</f>
        <v>1653.8000000000002</v>
      </c>
    </row>
    <row r="8252" spans="2:9" x14ac:dyDescent="0.25">
      <c r="B8252" t="s">
        <v>34</v>
      </c>
      <c r="C8252" t="s">
        <v>11</v>
      </c>
      <c r="D8252" t="s">
        <v>45</v>
      </c>
      <c r="E8252" s="1">
        <v>44589</v>
      </c>
      <c r="F8252" s="4">
        <v>5348</v>
      </c>
      <c r="G8252">
        <v>233</v>
      </c>
      <c r="H8252" s="3">
        <f>_xlfn.XLOOKUP(sales[[#This Row],[Product]],products[Product],products[Cost per box])*sales[[#This Row],[Boxes]]</f>
        <v>1801.0900000000001</v>
      </c>
      <c r="I8252" s="4">
        <f>sales[[#This Row],[Revenue]]-sales[[#This Row],[Cost]]</f>
        <v>3546.91</v>
      </c>
    </row>
    <row r="8253" spans="2:9" x14ac:dyDescent="0.25">
      <c r="B8253" t="s">
        <v>32</v>
      </c>
      <c r="C8253" t="s">
        <v>11</v>
      </c>
      <c r="D8253" t="s">
        <v>19</v>
      </c>
      <c r="E8253" s="1">
        <v>44589</v>
      </c>
      <c r="F8253" s="4">
        <v>210</v>
      </c>
      <c r="G8253">
        <v>12</v>
      </c>
      <c r="H8253" s="3">
        <f>_xlfn.XLOOKUP(sales[[#This Row],[Product]],products[Product],products[Cost per box])*sales[[#This Row],[Boxes]]</f>
        <v>122.76</v>
      </c>
      <c r="I8253" s="4">
        <f>sales[[#This Row],[Revenue]]-sales[[#This Row],[Cost]]</f>
        <v>87.24</v>
      </c>
    </row>
    <row r="8254" spans="2:9" x14ac:dyDescent="0.25">
      <c r="B8254" t="s">
        <v>55</v>
      </c>
      <c r="C8254" t="s">
        <v>11</v>
      </c>
      <c r="D8254" t="s">
        <v>7</v>
      </c>
      <c r="E8254" s="1">
        <v>44589</v>
      </c>
      <c r="F8254" s="4">
        <v>13160</v>
      </c>
      <c r="G8254">
        <v>910</v>
      </c>
      <c r="H8254" s="3">
        <f>_xlfn.XLOOKUP(sales[[#This Row],[Product]],products[Product],products[Cost per box])*sales[[#This Row],[Boxes]]</f>
        <v>4686.5</v>
      </c>
      <c r="I8254" s="4">
        <f>sales[[#This Row],[Revenue]]-sales[[#This Row],[Cost]]</f>
        <v>8473.5</v>
      </c>
    </row>
    <row r="8255" spans="2:9" x14ac:dyDescent="0.25">
      <c r="B8255" t="s">
        <v>8</v>
      </c>
      <c r="C8255" t="s">
        <v>21</v>
      </c>
      <c r="D8255" t="s">
        <v>42</v>
      </c>
      <c r="E8255" s="1">
        <v>44589</v>
      </c>
      <c r="F8255" s="4">
        <v>7658</v>
      </c>
      <c r="G8255">
        <v>547</v>
      </c>
      <c r="H8255" s="3">
        <f>_xlfn.XLOOKUP(sales[[#This Row],[Product]],products[Product],products[Cost per box])*sales[[#This Row],[Boxes]]</f>
        <v>2592.7800000000002</v>
      </c>
      <c r="I8255" s="4">
        <f>sales[[#This Row],[Revenue]]-sales[[#This Row],[Cost]]</f>
        <v>5065.2199999999993</v>
      </c>
    </row>
    <row r="8256" spans="2:9" x14ac:dyDescent="0.25">
      <c r="B8256" t="s">
        <v>49</v>
      </c>
      <c r="C8256" t="s">
        <v>11</v>
      </c>
      <c r="D8256" t="s">
        <v>38</v>
      </c>
      <c r="E8256" s="1">
        <v>44589</v>
      </c>
      <c r="F8256" s="4">
        <v>6531</v>
      </c>
      <c r="G8256">
        <v>242</v>
      </c>
      <c r="H8256" s="3">
        <f>_xlfn.XLOOKUP(sales[[#This Row],[Product]],products[Product],products[Cost per box])*sales[[#This Row],[Boxes]]</f>
        <v>2405.48</v>
      </c>
      <c r="I8256" s="4">
        <f>sales[[#This Row],[Revenue]]-sales[[#This Row],[Cost]]</f>
        <v>4125.5200000000004</v>
      </c>
    </row>
    <row r="8257" spans="2:9" x14ac:dyDescent="0.25">
      <c r="B8257" t="s">
        <v>40</v>
      </c>
      <c r="C8257" t="s">
        <v>6</v>
      </c>
      <c r="D8257" t="s">
        <v>31</v>
      </c>
      <c r="E8257" s="1">
        <v>44589</v>
      </c>
      <c r="F8257" s="4">
        <v>3213</v>
      </c>
      <c r="G8257">
        <v>268</v>
      </c>
      <c r="H8257" s="3">
        <f>_xlfn.XLOOKUP(sales[[#This Row],[Product]],products[Product],products[Cost per box])*sales[[#This Row],[Boxes]]</f>
        <v>1532.96</v>
      </c>
      <c r="I8257" s="4">
        <f>sales[[#This Row],[Revenue]]-sales[[#This Row],[Cost]]</f>
        <v>1680.04</v>
      </c>
    </row>
    <row r="8258" spans="2:9" x14ac:dyDescent="0.25">
      <c r="B8258" t="s">
        <v>8</v>
      </c>
      <c r="C8258" t="s">
        <v>21</v>
      </c>
      <c r="D8258" t="s">
        <v>17</v>
      </c>
      <c r="E8258" s="1">
        <v>44589</v>
      </c>
      <c r="F8258" s="4">
        <v>1708</v>
      </c>
      <c r="G8258">
        <v>82</v>
      </c>
      <c r="H8258" s="3">
        <f>_xlfn.XLOOKUP(sales[[#This Row],[Product]],products[Product],products[Cost per box])*sales[[#This Row],[Boxes]]</f>
        <v>557.6</v>
      </c>
      <c r="I8258" s="4">
        <f>sales[[#This Row],[Revenue]]-sales[[#This Row],[Cost]]</f>
        <v>1150.4000000000001</v>
      </c>
    </row>
    <row r="8259" spans="2:9" x14ac:dyDescent="0.25">
      <c r="B8259" t="s">
        <v>10</v>
      </c>
      <c r="C8259" t="s">
        <v>6</v>
      </c>
      <c r="D8259" t="s">
        <v>42</v>
      </c>
      <c r="E8259" s="1">
        <v>44589</v>
      </c>
      <c r="F8259" s="4">
        <v>4627</v>
      </c>
      <c r="G8259">
        <v>290</v>
      </c>
      <c r="H8259" s="3">
        <f>_xlfn.XLOOKUP(sales[[#This Row],[Product]],products[Product],products[Cost per box])*sales[[#This Row],[Boxes]]</f>
        <v>1374.6000000000001</v>
      </c>
      <c r="I8259" s="4">
        <f>sales[[#This Row],[Revenue]]-sales[[#This Row],[Cost]]</f>
        <v>3252.3999999999996</v>
      </c>
    </row>
    <row r="8260" spans="2:9" x14ac:dyDescent="0.25">
      <c r="B8260" t="s">
        <v>33</v>
      </c>
      <c r="C8260" t="s">
        <v>27</v>
      </c>
      <c r="D8260" t="s">
        <v>45</v>
      </c>
      <c r="E8260" s="1">
        <v>44589</v>
      </c>
      <c r="F8260" s="4">
        <v>1246</v>
      </c>
      <c r="G8260">
        <v>52</v>
      </c>
      <c r="H8260" s="3">
        <f>_xlfn.XLOOKUP(sales[[#This Row],[Product]],products[Product],products[Cost per box])*sales[[#This Row],[Boxes]]</f>
        <v>401.96000000000004</v>
      </c>
      <c r="I8260" s="4">
        <f>sales[[#This Row],[Revenue]]-sales[[#This Row],[Cost]]</f>
        <v>844.04</v>
      </c>
    </row>
    <row r="8261" spans="2:9" x14ac:dyDescent="0.25">
      <c r="B8261" t="s">
        <v>25</v>
      </c>
      <c r="C8261" t="s">
        <v>9</v>
      </c>
      <c r="D8261" t="s">
        <v>48</v>
      </c>
      <c r="E8261" s="1">
        <v>44589</v>
      </c>
      <c r="F8261" s="4">
        <v>10066</v>
      </c>
      <c r="G8261">
        <v>373</v>
      </c>
      <c r="H8261" s="3">
        <f>_xlfn.XLOOKUP(sales[[#This Row],[Product]],products[Product],products[Cost per box])*sales[[#This Row],[Boxes]]</f>
        <v>2790.04</v>
      </c>
      <c r="I8261" s="4">
        <f>sales[[#This Row],[Revenue]]-sales[[#This Row],[Cost]]</f>
        <v>7275.96</v>
      </c>
    </row>
    <row r="8262" spans="2:9" x14ac:dyDescent="0.25">
      <c r="B8262" t="s">
        <v>57</v>
      </c>
      <c r="C8262" t="s">
        <v>9</v>
      </c>
      <c r="D8262" t="s">
        <v>47</v>
      </c>
      <c r="E8262" s="1">
        <v>44589</v>
      </c>
      <c r="F8262" s="4">
        <v>4109</v>
      </c>
      <c r="G8262">
        <v>242</v>
      </c>
      <c r="H8262" s="3">
        <f>_xlfn.XLOOKUP(sales[[#This Row],[Product]],products[Product],products[Cost per box])*sales[[#This Row],[Boxes]]</f>
        <v>1272.9199999999998</v>
      </c>
      <c r="I8262" s="4">
        <f>sales[[#This Row],[Revenue]]-sales[[#This Row],[Cost]]</f>
        <v>2836.08</v>
      </c>
    </row>
    <row r="8263" spans="2:9" x14ac:dyDescent="0.25">
      <c r="B8263" t="s">
        <v>8</v>
      </c>
      <c r="C8263" t="s">
        <v>11</v>
      </c>
      <c r="D8263" t="s">
        <v>44</v>
      </c>
      <c r="E8263" s="1">
        <v>44589</v>
      </c>
      <c r="F8263" s="4">
        <v>4081</v>
      </c>
      <c r="G8263">
        <v>178</v>
      </c>
      <c r="H8263" s="3">
        <f>_xlfn.XLOOKUP(sales[[#This Row],[Product]],products[Product],products[Cost per box])*sales[[#This Row],[Boxes]]</f>
        <v>1703.46</v>
      </c>
      <c r="I8263" s="4">
        <f>sales[[#This Row],[Revenue]]-sales[[#This Row],[Cost]]</f>
        <v>2377.54</v>
      </c>
    </row>
    <row r="8264" spans="2:9" x14ac:dyDescent="0.25">
      <c r="B8264" t="s">
        <v>23</v>
      </c>
      <c r="C8264" t="s">
        <v>27</v>
      </c>
      <c r="D8264" t="s">
        <v>30</v>
      </c>
      <c r="E8264" s="1">
        <v>44589</v>
      </c>
      <c r="F8264" s="4">
        <v>1561</v>
      </c>
      <c r="G8264">
        <v>87</v>
      </c>
      <c r="H8264" s="3">
        <f>_xlfn.XLOOKUP(sales[[#This Row],[Product]],products[Product],products[Cost per box])*sales[[#This Row],[Boxes]]</f>
        <v>320.16000000000003</v>
      </c>
      <c r="I8264" s="4">
        <f>sales[[#This Row],[Revenue]]-sales[[#This Row],[Cost]]</f>
        <v>1240.8399999999999</v>
      </c>
    </row>
    <row r="8265" spans="2:9" x14ac:dyDescent="0.25">
      <c r="B8265" t="s">
        <v>56</v>
      </c>
      <c r="C8265" t="s">
        <v>9</v>
      </c>
      <c r="D8265" t="s">
        <v>31</v>
      </c>
      <c r="E8265" s="1">
        <v>44589</v>
      </c>
      <c r="F8265" s="4">
        <v>2366</v>
      </c>
      <c r="G8265">
        <v>182</v>
      </c>
      <c r="H8265" s="3">
        <f>_xlfn.XLOOKUP(sales[[#This Row],[Product]],products[Product],products[Cost per box])*sales[[#This Row],[Boxes]]</f>
        <v>1041.04</v>
      </c>
      <c r="I8265" s="4">
        <f>sales[[#This Row],[Revenue]]-sales[[#This Row],[Cost]]</f>
        <v>1324.96</v>
      </c>
    </row>
    <row r="8266" spans="2:9" x14ac:dyDescent="0.25">
      <c r="B8266" t="s">
        <v>10</v>
      </c>
      <c r="C8266" t="s">
        <v>9</v>
      </c>
      <c r="D8266" t="s">
        <v>30</v>
      </c>
      <c r="E8266" s="1">
        <v>44589</v>
      </c>
      <c r="F8266" s="4">
        <v>154</v>
      </c>
      <c r="G8266">
        <v>9</v>
      </c>
      <c r="H8266" s="3">
        <f>_xlfn.XLOOKUP(sales[[#This Row],[Product]],products[Product],products[Cost per box])*sales[[#This Row],[Boxes]]</f>
        <v>33.120000000000005</v>
      </c>
      <c r="I8266" s="4">
        <f>sales[[#This Row],[Revenue]]-sales[[#This Row],[Cost]]</f>
        <v>120.88</v>
      </c>
    </row>
    <row r="8267" spans="2:9" x14ac:dyDescent="0.25">
      <c r="B8267" t="s">
        <v>23</v>
      </c>
      <c r="C8267" t="s">
        <v>21</v>
      </c>
      <c r="D8267" t="s">
        <v>52</v>
      </c>
      <c r="E8267" s="1">
        <v>44589</v>
      </c>
      <c r="F8267" s="4">
        <v>4921</v>
      </c>
      <c r="G8267">
        <v>411</v>
      </c>
      <c r="H8267" s="3">
        <f>_xlfn.XLOOKUP(sales[[#This Row],[Product]],products[Product],products[Cost per box])*sales[[#This Row],[Boxes]]</f>
        <v>1364.52</v>
      </c>
      <c r="I8267" s="4">
        <f>sales[[#This Row],[Revenue]]-sales[[#This Row],[Cost]]</f>
        <v>3556.48</v>
      </c>
    </row>
    <row r="8268" spans="2:9" x14ac:dyDescent="0.25">
      <c r="B8268" t="s">
        <v>23</v>
      </c>
      <c r="C8268" t="s">
        <v>16</v>
      </c>
      <c r="D8268" t="s">
        <v>48</v>
      </c>
      <c r="E8268" s="1">
        <v>44589</v>
      </c>
      <c r="F8268" s="4">
        <v>7483</v>
      </c>
      <c r="G8268">
        <v>300</v>
      </c>
      <c r="H8268" s="3">
        <f>_xlfn.XLOOKUP(sales[[#This Row],[Product]],products[Product],products[Cost per box])*sales[[#This Row],[Boxes]]</f>
        <v>2244</v>
      </c>
      <c r="I8268" s="4">
        <f>sales[[#This Row],[Revenue]]-sales[[#This Row],[Cost]]</f>
        <v>5239</v>
      </c>
    </row>
    <row r="8269" spans="2:9" x14ac:dyDescent="0.25">
      <c r="B8269" t="s">
        <v>23</v>
      </c>
      <c r="C8269" t="s">
        <v>11</v>
      </c>
      <c r="D8269" t="s">
        <v>31</v>
      </c>
      <c r="E8269" s="1">
        <v>44589</v>
      </c>
      <c r="F8269" s="4">
        <v>10024</v>
      </c>
      <c r="G8269">
        <v>840</v>
      </c>
      <c r="H8269" s="3">
        <f>_xlfn.XLOOKUP(sales[[#This Row],[Product]],products[Product],products[Cost per box])*sales[[#This Row],[Boxes]]</f>
        <v>4804.8</v>
      </c>
      <c r="I8269" s="4">
        <f>sales[[#This Row],[Revenue]]-sales[[#This Row],[Cost]]</f>
        <v>5219.2</v>
      </c>
    </row>
    <row r="8270" spans="2:9" x14ac:dyDescent="0.25">
      <c r="B8270" t="s">
        <v>51</v>
      </c>
      <c r="C8270" t="s">
        <v>16</v>
      </c>
      <c r="D8270" t="s">
        <v>47</v>
      </c>
      <c r="E8270" s="1">
        <v>44589</v>
      </c>
      <c r="F8270" s="4">
        <v>8078</v>
      </c>
      <c r="G8270">
        <v>539</v>
      </c>
      <c r="H8270" s="3">
        <f>_xlfn.XLOOKUP(sales[[#This Row],[Product]],products[Product],products[Cost per box])*sales[[#This Row],[Boxes]]</f>
        <v>2835.14</v>
      </c>
      <c r="I8270" s="4">
        <f>sales[[#This Row],[Revenue]]-sales[[#This Row],[Cost]]</f>
        <v>5242.8600000000006</v>
      </c>
    </row>
    <row r="8271" spans="2:9" x14ac:dyDescent="0.25">
      <c r="B8271" t="s">
        <v>41</v>
      </c>
      <c r="C8271" t="s">
        <v>6</v>
      </c>
      <c r="D8271" t="s">
        <v>30</v>
      </c>
      <c r="E8271" s="1">
        <v>44589</v>
      </c>
      <c r="F8271" s="4">
        <v>3143</v>
      </c>
      <c r="G8271">
        <v>158</v>
      </c>
      <c r="H8271" s="3">
        <f>_xlfn.XLOOKUP(sales[[#This Row],[Product]],products[Product],products[Cost per box])*sales[[#This Row],[Boxes]]</f>
        <v>581.44000000000005</v>
      </c>
      <c r="I8271" s="4">
        <f>sales[[#This Row],[Revenue]]-sales[[#This Row],[Cost]]</f>
        <v>2561.56</v>
      </c>
    </row>
    <row r="8272" spans="2:9" x14ac:dyDescent="0.25">
      <c r="B8272" t="s">
        <v>33</v>
      </c>
      <c r="C8272" t="s">
        <v>6</v>
      </c>
      <c r="D8272" t="s">
        <v>52</v>
      </c>
      <c r="E8272" s="1">
        <v>44589</v>
      </c>
      <c r="F8272" s="4">
        <v>8568</v>
      </c>
      <c r="G8272">
        <v>770</v>
      </c>
      <c r="H8272" s="3">
        <f>_xlfn.XLOOKUP(sales[[#This Row],[Product]],products[Product],products[Cost per box])*sales[[#This Row],[Boxes]]</f>
        <v>2556.4</v>
      </c>
      <c r="I8272" s="4">
        <f>sales[[#This Row],[Revenue]]-sales[[#This Row],[Cost]]</f>
        <v>6011.6</v>
      </c>
    </row>
    <row r="8273" spans="2:9" x14ac:dyDescent="0.25">
      <c r="B8273" t="s">
        <v>5</v>
      </c>
      <c r="C8273" t="s">
        <v>16</v>
      </c>
      <c r="D8273" t="s">
        <v>43</v>
      </c>
      <c r="E8273" s="1">
        <v>44589</v>
      </c>
      <c r="F8273" s="4">
        <v>16135</v>
      </c>
      <c r="G8273">
        <v>840</v>
      </c>
      <c r="H8273" s="3">
        <f>_xlfn.XLOOKUP(sales[[#This Row],[Product]],products[Product],products[Cost per box])*sales[[#This Row],[Boxes]]</f>
        <v>3234</v>
      </c>
      <c r="I8273" s="4">
        <f>sales[[#This Row],[Revenue]]-sales[[#This Row],[Cost]]</f>
        <v>12901</v>
      </c>
    </row>
    <row r="8274" spans="2:9" x14ac:dyDescent="0.25">
      <c r="B8274" t="s">
        <v>49</v>
      </c>
      <c r="C8274" t="s">
        <v>21</v>
      </c>
      <c r="D8274" t="s">
        <v>47</v>
      </c>
      <c r="E8274" s="1">
        <v>44589</v>
      </c>
      <c r="F8274" s="4">
        <v>6377</v>
      </c>
      <c r="G8274">
        <v>376</v>
      </c>
      <c r="H8274" s="3">
        <f>_xlfn.XLOOKUP(sales[[#This Row],[Product]],products[Product],products[Cost per box])*sales[[#This Row],[Boxes]]</f>
        <v>1977.76</v>
      </c>
      <c r="I8274" s="4">
        <f>sales[[#This Row],[Revenue]]-sales[[#This Row],[Cost]]</f>
        <v>4399.24</v>
      </c>
    </row>
    <row r="8275" spans="2:9" x14ac:dyDescent="0.25">
      <c r="B8275" t="s">
        <v>29</v>
      </c>
      <c r="C8275" t="s">
        <v>6</v>
      </c>
      <c r="D8275" t="s">
        <v>42</v>
      </c>
      <c r="E8275" s="1">
        <v>44589</v>
      </c>
      <c r="F8275" s="4">
        <v>77</v>
      </c>
      <c r="G8275">
        <v>6</v>
      </c>
      <c r="H8275" s="3">
        <f>_xlfn.XLOOKUP(sales[[#This Row],[Product]],products[Product],products[Cost per box])*sales[[#This Row],[Boxes]]</f>
        <v>28.44</v>
      </c>
      <c r="I8275" s="4">
        <f>sales[[#This Row],[Revenue]]-sales[[#This Row],[Cost]]</f>
        <v>48.56</v>
      </c>
    </row>
    <row r="8276" spans="2:9" x14ac:dyDescent="0.25">
      <c r="B8276" t="s">
        <v>32</v>
      </c>
      <c r="C8276" t="s">
        <v>21</v>
      </c>
      <c r="D8276" t="s">
        <v>50</v>
      </c>
      <c r="E8276" s="1">
        <v>44589</v>
      </c>
      <c r="F8276" s="4">
        <v>5383</v>
      </c>
      <c r="G8276">
        <v>245</v>
      </c>
      <c r="H8276" s="3">
        <f>_xlfn.XLOOKUP(sales[[#This Row],[Product]],products[Product],products[Cost per box])*sales[[#This Row],[Boxes]]</f>
        <v>3040.45</v>
      </c>
      <c r="I8276" s="4">
        <f>sales[[#This Row],[Revenue]]-sales[[#This Row],[Cost]]</f>
        <v>2342.5500000000002</v>
      </c>
    </row>
    <row r="8277" spans="2:9" x14ac:dyDescent="0.25">
      <c r="B8277" t="s">
        <v>37</v>
      </c>
      <c r="C8277" t="s">
        <v>6</v>
      </c>
      <c r="D8277" t="s">
        <v>28</v>
      </c>
      <c r="E8277" s="1">
        <v>44589</v>
      </c>
      <c r="F8277" s="4">
        <v>4515</v>
      </c>
      <c r="G8277">
        <v>645</v>
      </c>
      <c r="H8277" s="3">
        <f>_xlfn.XLOOKUP(sales[[#This Row],[Product]],products[Product],products[Cost per box])*sales[[#This Row],[Boxes]]</f>
        <v>1780.1999999999998</v>
      </c>
      <c r="I8277" s="4">
        <f>sales[[#This Row],[Revenue]]-sales[[#This Row],[Cost]]</f>
        <v>2734.8</v>
      </c>
    </row>
    <row r="8278" spans="2:9" x14ac:dyDescent="0.25">
      <c r="B8278" t="s">
        <v>10</v>
      </c>
      <c r="C8278" t="s">
        <v>6</v>
      </c>
      <c r="D8278" t="s">
        <v>7</v>
      </c>
      <c r="E8278" s="1">
        <v>44589</v>
      </c>
      <c r="F8278" s="4">
        <v>7119</v>
      </c>
      <c r="G8278">
        <v>445</v>
      </c>
      <c r="H8278" s="3">
        <f>_xlfn.XLOOKUP(sales[[#This Row],[Product]],products[Product],products[Cost per box])*sales[[#This Row],[Boxes]]</f>
        <v>2291.75</v>
      </c>
      <c r="I8278" s="4">
        <f>sales[[#This Row],[Revenue]]-sales[[#This Row],[Cost]]</f>
        <v>4827.25</v>
      </c>
    </row>
    <row r="8279" spans="2:9" x14ac:dyDescent="0.25">
      <c r="B8279" t="s">
        <v>10</v>
      </c>
      <c r="C8279" t="s">
        <v>27</v>
      </c>
      <c r="D8279" t="s">
        <v>47</v>
      </c>
      <c r="E8279" s="1">
        <v>44589</v>
      </c>
      <c r="F8279" s="4">
        <v>4529</v>
      </c>
      <c r="G8279">
        <v>267</v>
      </c>
      <c r="H8279" s="3">
        <f>_xlfn.XLOOKUP(sales[[#This Row],[Product]],products[Product],products[Cost per box])*sales[[#This Row],[Boxes]]</f>
        <v>1404.4199999999998</v>
      </c>
      <c r="I8279" s="4">
        <f>sales[[#This Row],[Revenue]]-sales[[#This Row],[Cost]]</f>
        <v>3124.58</v>
      </c>
    </row>
    <row r="8280" spans="2:9" x14ac:dyDescent="0.25">
      <c r="B8280" t="s">
        <v>29</v>
      </c>
      <c r="C8280" t="s">
        <v>9</v>
      </c>
      <c r="D8280" t="s">
        <v>31</v>
      </c>
      <c r="E8280" s="1">
        <v>44589</v>
      </c>
      <c r="F8280" s="4">
        <v>11018</v>
      </c>
      <c r="G8280">
        <v>840</v>
      </c>
      <c r="H8280" s="3">
        <f>_xlfn.XLOOKUP(sales[[#This Row],[Product]],products[Product],products[Cost per box])*sales[[#This Row],[Boxes]]</f>
        <v>4804.8</v>
      </c>
      <c r="I8280" s="4">
        <f>sales[[#This Row],[Revenue]]-sales[[#This Row],[Cost]]</f>
        <v>6213.2</v>
      </c>
    </row>
    <row r="8281" spans="2:9" x14ac:dyDescent="0.25">
      <c r="B8281" t="s">
        <v>57</v>
      </c>
      <c r="C8281" t="s">
        <v>6</v>
      </c>
      <c r="D8281" t="s">
        <v>31</v>
      </c>
      <c r="E8281" s="1">
        <v>44589</v>
      </c>
      <c r="F8281" s="4">
        <v>1792</v>
      </c>
      <c r="G8281">
        <v>150</v>
      </c>
      <c r="H8281" s="3">
        <f>_xlfn.XLOOKUP(sales[[#This Row],[Product]],products[Product],products[Cost per box])*sales[[#This Row],[Boxes]]</f>
        <v>858</v>
      </c>
      <c r="I8281" s="4">
        <f>sales[[#This Row],[Revenue]]-sales[[#This Row],[Cost]]</f>
        <v>934</v>
      </c>
    </row>
    <row r="8282" spans="2:9" x14ac:dyDescent="0.25">
      <c r="B8282" t="s">
        <v>51</v>
      </c>
      <c r="C8282" t="s">
        <v>9</v>
      </c>
      <c r="D8282" t="s">
        <v>38</v>
      </c>
      <c r="E8282" s="1">
        <v>44589</v>
      </c>
      <c r="F8282" s="4">
        <v>10983</v>
      </c>
      <c r="G8282">
        <v>440</v>
      </c>
      <c r="H8282" s="3">
        <f>_xlfn.XLOOKUP(sales[[#This Row],[Product]],products[Product],products[Cost per box])*sales[[#This Row],[Boxes]]</f>
        <v>4373.5999999999995</v>
      </c>
      <c r="I8282" s="4">
        <f>sales[[#This Row],[Revenue]]-sales[[#This Row],[Cost]]</f>
        <v>6609.4000000000005</v>
      </c>
    </row>
    <row r="8283" spans="2:9" x14ac:dyDescent="0.25">
      <c r="B8283" t="s">
        <v>18</v>
      </c>
      <c r="C8283" t="s">
        <v>16</v>
      </c>
      <c r="D8283" t="s">
        <v>26</v>
      </c>
      <c r="E8283" s="1">
        <v>44589</v>
      </c>
      <c r="F8283" s="4">
        <v>2674</v>
      </c>
      <c r="G8283">
        <v>244</v>
      </c>
      <c r="H8283" s="3">
        <f>_xlfn.XLOOKUP(sales[[#This Row],[Product]],products[Product],products[Cost per box])*sales[[#This Row],[Boxes]]</f>
        <v>1568.9199999999998</v>
      </c>
      <c r="I8283" s="4">
        <f>sales[[#This Row],[Revenue]]-sales[[#This Row],[Cost]]</f>
        <v>1105.0800000000002</v>
      </c>
    </row>
    <row r="8284" spans="2:9" x14ac:dyDescent="0.25">
      <c r="B8284" t="s">
        <v>32</v>
      </c>
      <c r="C8284" t="s">
        <v>27</v>
      </c>
      <c r="D8284" t="s">
        <v>44</v>
      </c>
      <c r="E8284" s="1">
        <v>44589</v>
      </c>
      <c r="F8284" s="4">
        <v>3136</v>
      </c>
      <c r="G8284">
        <v>131</v>
      </c>
      <c r="H8284" s="3">
        <f>_xlfn.XLOOKUP(sales[[#This Row],[Product]],products[Product],products[Cost per box])*sales[[#This Row],[Boxes]]</f>
        <v>1253.67</v>
      </c>
      <c r="I8284" s="4">
        <f>sales[[#This Row],[Revenue]]-sales[[#This Row],[Cost]]</f>
        <v>1882.33</v>
      </c>
    </row>
    <row r="8285" spans="2:9" x14ac:dyDescent="0.25">
      <c r="B8285" t="s">
        <v>55</v>
      </c>
      <c r="C8285" t="s">
        <v>6</v>
      </c>
      <c r="D8285" t="s">
        <v>47</v>
      </c>
      <c r="E8285" s="1">
        <v>44589</v>
      </c>
      <c r="F8285" s="4">
        <v>623</v>
      </c>
      <c r="G8285">
        <v>39</v>
      </c>
      <c r="H8285" s="3">
        <f>_xlfn.XLOOKUP(sales[[#This Row],[Product]],products[Product],products[Cost per box])*sales[[#This Row],[Boxes]]</f>
        <v>205.14</v>
      </c>
      <c r="I8285" s="4">
        <f>sales[[#This Row],[Revenue]]-sales[[#This Row],[Cost]]</f>
        <v>417.86</v>
      </c>
    </row>
    <row r="8286" spans="2:9" x14ac:dyDescent="0.25">
      <c r="B8286" t="s">
        <v>18</v>
      </c>
      <c r="C8286" t="s">
        <v>27</v>
      </c>
      <c r="D8286" t="s">
        <v>22</v>
      </c>
      <c r="E8286" s="1">
        <v>44589</v>
      </c>
      <c r="F8286" s="4">
        <v>2345</v>
      </c>
      <c r="G8286">
        <v>294</v>
      </c>
      <c r="H8286" s="3">
        <f>_xlfn.XLOOKUP(sales[[#This Row],[Product]],products[Product],products[Cost per box])*sales[[#This Row],[Boxes]]</f>
        <v>2416.6800000000003</v>
      </c>
      <c r="I8286" s="4">
        <f>sales[[#This Row],[Revenue]]-sales[[#This Row],[Cost]]</f>
        <v>-71.680000000000291</v>
      </c>
    </row>
    <row r="8287" spans="2:9" x14ac:dyDescent="0.25">
      <c r="B8287" t="s">
        <v>10</v>
      </c>
      <c r="C8287" t="s">
        <v>27</v>
      </c>
      <c r="D8287" t="s">
        <v>12</v>
      </c>
      <c r="E8287" s="1">
        <v>44589</v>
      </c>
      <c r="F8287" s="4">
        <v>3031</v>
      </c>
      <c r="G8287">
        <v>190</v>
      </c>
      <c r="H8287" s="3">
        <f>_xlfn.XLOOKUP(sales[[#This Row],[Product]],products[Product],products[Cost per box])*sales[[#This Row],[Boxes]]</f>
        <v>1601.7</v>
      </c>
      <c r="I8287" s="4">
        <f>sales[[#This Row],[Revenue]]-sales[[#This Row],[Cost]]</f>
        <v>1429.3</v>
      </c>
    </row>
    <row r="8288" spans="2:9" x14ac:dyDescent="0.25">
      <c r="B8288" t="s">
        <v>55</v>
      </c>
      <c r="C8288" t="s">
        <v>27</v>
      </c>
      <c r="D8288" t="s">
        <v>44</v>
      </c>
      <c r="E8288" s="1">
        <v>44589</v>
      </c>
      <c r="F8288" s="4">
        <v>4046</v>
      </c>
      <c r="G8288">
        <v>169</v>
      </c>
      <c r="H8288" s="3">
        <f>_xlfn.XLOOKUP(sales[[#This Row],[Product]],products[Product],products[Cost per box])*sales[[#This Row],[Boxes]]</f>
        <v>1617.3300000000002</v>
      </c>
      <c r="I8288" s="4">
        <f>sales[[#This Row],[Revenue]]-sales[[#This Row],[Cost]]</f>
        <v>2428.67</v>
      </c>
    </row>
    <row r="8289" spans="2:9" x14ac:dyDescent="0.25">
      <c r="B8289" t="s">
        <v>18</v>
      </c>
      <c r="C8289" t="s">
        <v>21</v>
      </c>
      <c r="D8289" t="s">
        <v>35</v>
      </c>
      <c r="E8289" s="1">
        <v>44589</v>
      </c>
      <c r="F8289" s="4">
        <v>6013</v>
      </c>
      <c r="G8289">
        <v>317</v>
      </c>
      <c r="H8289" s="3">
        <f>_xlfn.XLOOKUP(sales[[#This Row],[Product]],products[Product],products[Cost per box])*sales[[#This Row],[Boxes]]</f>
        <v>840.05</v>
      </c>
      <c r="I8289" s="4">
        <f>sales[[#This Row],[Revenue]]-sales[[#This Row],[Cost]]</f>
        <v>5172.95</v>
      </c>
    </row>
    <row r="8290" spans="2:9" x14ac:dyDescent="0.25">
      <c r="B8290" t="s">
        <v>37</v>
      </c>
      <c r="C8290" t="s">
        <v>6</v>
      </c>
      <c r="D8290" t="s">
        <v>43</v>
      </c>
      <c r="E8290" s="1">
        <v>44589</v>
      </c>
      <c r="F8290" s="4">
        <v>3850</v>
      </c>
      <c r="G8290">
        <v>184</v>
      </c>
      <c r="H8290" s="3">
        <f>_xlfn.XLOOKUP(sales[[#This Row],[Product]],products[Product],products[Cost per box])*sales[[#This Row],[Boxes]]</f>
        <v>708.4</v>
      </c>
      <c r="I8290" s="4">
        <f>sales[[#This Row],[Revenue]]-sales[[#This Row],[Cost]]</f>
        <v>3141.6</v>
      </c>
    </row>
    <row r="8291" spans="2:9" x14ac:dyDescent="0.25">
      <c r="B8291" t="s">
        <v>18</v>
      </c>
      <c r="C8291" t="s">
        <v>21</v>
      </c>
      <c r="D8291" t="s">
        <v>45</v>
      </c>
      <c r="E8291" s="1">
        <v>44589</v>
      </c>
      <c r="F8291" s="4">
        <v>8106</v>
      </c>
      <c r="G8291">
        <v>338</v>
      </c>
      <c r="H8291" s="3">
        <f>_xlfn.XLOOKUP(sales[[#This Row],[Product]],products[Product],products[Cost per box])*sales[[#This Row],[Boxes]]</f>
        <v>2612.7400000000002</v>
      </c>
      <c r="I8291" s="4">
        <f>sales[[#This Row],[Revenue]]-sales[[#This Row],[Cost]]</f>
        <v>5493.26</v>
      </c>
    </row>
    <row r="8292" spans="2:9" x14ac:dyDescent="0.25">
      <c r="B8292" t="s">
        <v>40</v>
      </c>
      <c r="C8292" t="s">
        <v>6</v>
      </c>
      <c r="D8292" t="s">
        <v>30</v>
      </c>
      <c r="E8292" s="1">
        <v>44589</v>
      </c>
      <c r="F8292" s="4">
        <v>714</v>
      </c>
      <c r="G8292">
        <v>38</v>
      </c>
      <c r="H8292" s="3">
        <f>_xlfn.XLOOKUP(sales[[#This Row],[Product]],products[Product],products[Cost per box])*sales[[#This Row],[Boxes]]</f>
        <v>139.84</v>
      </c>
      <c r="I8292" s="4">
        <f>sales[[#This Row],[Revenue]]-sales[[#This Row],[Cost]]</f>
        <v>574.16</v>
      </c>
    </row>
    <row r="8293" spans="2:9" x14ac:dyDescent="0.25">
      <c r="B8293" t="s">
        <v>39</v>
      </c>
      <c r="C8293" t="s">
        <v>11</v>
      </c>
      <c r="D8293" t="s">
        <v>47</v>
      </c>
      <c r="E8293" s="1">
        <v>44589</v>
      </c>
      <c r="F8293" s="4">
        <v>105</v>
      </c>
      <c r="G8293">
        <v>7</v>
      </c>
      <c r="H8293" s="3">
        <f>_xlfn.XLOOKUP(sales[[#This Row],[Product]],products[Product],products[Cost per box])*sales[[#This Row],[Boxes]]</f>
        <v>36.82</v>
      </c>
      <c r="I8293" s="4">
        <f>sales[[#This Row],[Revenue]]-sales[[#This Row],[Cost]]</f>
        <v>68.180000000000007</v>
      </c>
    </row>
    <row r="8294" spans="2:9" x14ac:dyDescent="0.25">
      <c r="B8294" t="s">
        <v>57</v>
      </c>
      <c r="C8294" t="s">
        <v>6</v>
      </c>
      <c r="D8294" t="s">
        <v>17</v>
      </c>
      <c r="E8294" s="1">
        <v>44589</v>
      </c>
      <c r="F8294" s="4">
        <v>938</v>
      </c>
      <c r="G8294">
        <v>43</v>
      </c>
      <c r="H8294" s="3">
        <f>_xlfn.XLOOKUP(sales[[#This Row],[Product]],products[Product],products[Cost per box])*sales[[#This Row],[Boxes]]</f>
        <v>292.39999999999998</v>
      </c>
      <c r="I8294" s="4">
        <f>sales[[#This Row],[Revenue]]-sales[[#This Row],[Cost]]</f>
        <v>645.6</v>
      </c>
    </row>
    <row r="8295" spans="2:9" x14ac:dyDescent="0.25">
      <c r="B8295" t="s">
        <v>15</v>
      </c>
      <c r="C8295" t="s">
        <v>21</v>
      </c>
      <c r="D8295" t="s">
        <v>48</v>
      </c>
      <c r="E8295" s="1">
        <v>44589</v>
      </c>
      <c r="F8295" s="4">
        <v>5320</v>
      </c>
      <c r="G8295">
        <v>205</v>
      </c>
      <c r="H8295" s="3">
        <f>_xlfn.XLOOKUP(sales[[#This Row],[Product]],products[Product],products[Cost per box])*sales[[#This Row],[Boxes]]</f>
        <v>1533.4</v>
      </c>
      <c r="I8295" s="4">
        <f>sales[[#This Row],[Revenue]]-sales[[#This Row],[Cost]]</f>
        <v>3786.6</v>
      </c>
    </row>
    <row r="8296" spans="2:9" x14ac:dyDescent="0.25">
      <c r="B8296" t="s">
        <v>55</v>
      </c>
      <c r="C8296" t="s">
        <v>21</v>
      </c>
      <c r="D8296" t="s">
        <v>31</v>
      </c>
      <c r="E8296" s="1">
        <v>44589</v>
      </c>
      <c r="F8296" s="4">
        <v>7784</v>
      </c>
      <c r="G8296">
        <v>649</v>
      </c>
      <c r="H8296" s="3">
        <f>_xlfn.XLOOKUP(sales[[#This Row],[Product]],products[Product],products[Cost per box])*sales[[#This Row],[Boxes]]</f>
        <v>3712.2799999999997</v>
      </c>
      <c r="I8296" s="4">
        <f>sales[[#This Row],[Revenue]]-sales[[#This Row],[Cost]]</f>
        <v>4071.7200000000003</v>
      </c>
    </row>
    <row r="8297" spans="2:9" x14ac:dyDescent="0.25">
      <c r="B8297" t="s">
        <v>55</v>
      </c>
      <c r="C8297" t="s">
        <v>11</v>
      </c>
      <c r="D8297" t="s">
        <v>22</v>
      </c>
      <c r="E8297" s="1">
        <v>44589</v>
      </c>
      <c r="F8297" s="4">
        <v>644</v>
      </c>
      <c r="G8297">
        <v>81</v>
      </c>
      <c r="H8297" s="3">
        <f>_xlfn.XLOOKUP(sales[[#This Row],[Product]],products[Product],products[Cost per box])*sales[[#This Row],[Boxes]]</f>
        <v>665.82</v>
      </c>
      <c r="I8297" s="4">
        <f>sales[[#This Row],[Revenue]]-sales[[#This Row],[Cost]]</f>
        <v>-21.82000000000005</v>
      </c>
    </row>
    <row r="8298" spans="2:9" x14ac:dyDescent="0.25">
      <c r="B8298" t="s">
        <v>37</v>
      </c>
      <c r="C8298" t="s">
        <v>11</v>
      </c>
      <c r="D8298" t="s">
        <v>44</v>
      </c>
      <c r="E8298" s="1">
        <v>44589</v>
      </c>
      <c r="F8298" s="4">
        <v>12320</v>
      </c>
      <c r="G8298">
        <v>536</v>
      </c>
      <c r="H8298" s="3">
        <f>_xlfn.XLOOKUP(sales[[#This Row],[Product]],products[Product],products[Cost per box])*sales[[#This Row],[Boxes]]</f>
        <v>5129.5200000000004</v>
      </c>
      <c r="I8298" s="4">
        <f>sales[[#This Row],[Revenue]]-sales[[#This Row],[Cost]]</f>
        <v>7190.48</v>
      </c>
    </row>
    <row r="8299" spans="2:9" x14ac:dyDescent="0.25">
      <c r="B8299" t="s">
        <v>15</v>
      </c>
      <c r="C8299" t="s">
        <v>9</v>
      </c>
      <c r="D8299" t="s">
        <v>35</v>
      </c>
      <c r="E8299" s="1">
        <v>44592</v>
      </c>
      <c r="F8299" s="4">
        <v>9989</v>
      </c>
      <c r="G8299">
        <v>526</v>
      </c>
      <c r="H8299" s="3">
        <f>_xlfn.XLOOKUP(sales[[#This Row],[Product]],products[Product],products[Cost per box])*sales[[#This Row],[Boxes]]</f>
        <v>1393.8999999999999</v>
      </c>
      <c r="I8299" s="4">
        <f>sales[[#This Row],[Revenue]]-sales[[#This Row],[Cost]]</f>
        <v>8595.1</v>
      </c>
    </row>
    <row r="8300" spans="2:9" x14ac:dyDescent="0.25">
      <c r="B8300" t="s">
        <v>40</v>
      </c>
      <c r="C8300" t="s">
        <v>27</v>
      </c>
      <c r="D8300" t="s">
        <v>48</v>
      </c>
      <c r="E8300" s="1">
        <v>44592</v>
      </c>
      <c r="F8300" s="4">
        <v>5334</v>
      </c>
      <c r="G8300">
        <v>198</v>
      </c>
      <c r="H8300" s="3">
        <f>_xlfn.XLOOKUP(sales[[#This Row],[Product]],products[Product],products[Cost per box])*sales[[#This Row],[Boxes]]</f>
        <v>1481.0400000000002</v>
      </c>
      <c r="I8300" s="4">
        <f>sales[[#This Row],[Revenue]]-sales[[#This Row],[Cost]]</f>
        <v>3852.96</v>
      </c>
    </row>
    <row r="8301" spans="2:9" x14ac:dyDescent="0.25">
      <c r="B8301" t="s">
        <v>32</v>
      </c>
      <c r="C8301" t="s">
        <v>6</v>
      </c>
      <c r="D8301" t="s">
        <v>14</v>
      </c>
      <c r="E8301" s="1">
        <v>44592</v>
      </c>
      <c r="F8301" s="4">
        <v>7364</v>
      </c>
      <c r="G8301">
        <v>910</v>
      </c>
      <c r="H8301" s="3">
        <f>_xlfn.XLOOKUP(sales[[#This Row],[Product]],products[Product],products[Cost per box])*sales[[#This Row],[Boxes]]</f>
        <v>5742.0999999999995</v>
      </c>
      <c r="I8301" s="4">
        <f>sales[[#This Row],[Revenue]]-sales[[#This Row],[Cost]]</f>
        <v>1621.9000000000005</v>
      </c>
    </row>
    <row r="8302" spans="2:9" x14ac:dyDescent="0.25">
      <c r="B8302" t="s">
        <v>32</v>
      </c>
      <c r="C8302" t="s">
        <v>27</v>
      </c>
      <c r="D8302" t="s">
        <v>35</v>
      </c>
      <c r="E8302" s="1">
        <v>44592</v>
      </c>
      <c r="F8302" s="4">
        <v>595</v>
      </c>
      <c r="G8302">
        <v>32</v>
      </c>
      <c r="H8302" s="3">
        <f>_xlfn.XLOOKUP(sales[[#This Row],[Product]],products[Product],products[Cost per box])*sales[[#This Row],[Boxes]]</f>
        <v>84.8</v>
      </c>
      <c r="I8302" s="4">
        <f>sales[[#This Row],[Revenue]]-sales[[#This Row],[Cost]]</f>
        <v>510.2</v>
      </c>
    </row>
    <row r="8303" spans="2:9" x14ac:dyDescent="0.25">
      <c r="B8303" t="s">
        <v>49</v>
      </c>
      <c r="C8303" t="s">
        <v>16</v>
      </c>
      <c r="D8303" t="s">
        <v>19</v>
      </c>
      <c r="E8303" s="1">
        <v>44592</v>
      </c>
      <c r="F8303" s="4">
        <v>8330</v>
      </c>
      <c r="G8303">
        <v>521</v>
      </c>
      <c r="H8303" s="3">
        <f>_xlfn.XLOOKUP(sales[[#This Row],[Product]],products[Product],products[Cost per box])*sales[[#This Row],[Boxes]]</f>
        <v>5329.83</v>
      </c>
      <c r="I8303" s="4">
        <f>sales[[#This Row],[Revenue]]-sales[[#This Row],[Cost]]</f>
        <v>3000.17</v>
      </c>
    </row>
    <row r="8304" spans="2:9" x14ac:dyDescent="0.25">
      <c r="B8304" t="s">
        <v>34</v>
      </c>
      <c r="C8304" t="s">
        <v>16</v>
      </c>
      <c r="D8304" t="s">
        <v>45</v>
      </c>
      <c r="E8304" s="1">
        <v>44593</v>
      </c>
      <c r="F8304" s="4">
        <v>840</v>
      </c>
      <c r="G8304">
        <v>39</v>
      </c>
      <c r="H8304" s="3">
        <f>_xlfn.XLOOKUP(sales[[#This Row],[Product]],products[Product],products[Cost per box])*sales[[#This Row],[Boxes]]</f>
        <v>301.47000000000003</v>
      </c>
      <c r="I8304" s="4">
        <f>sales[[#This Row],[Revenue]]-sales[[#This Row],[Cost]]</f>
        <v>538.53</v>
      </c>
    </row>
    <row r="8305" spans="2:9" x14ac:dyDescent="0.25">
      <c r="B8305" t="s">
        <v>56</v>
      </c>
      <c r="C8305" t="s">
        <v>6</v>
      </c>
      <c r="D8305" t="s">
        <v>12</v>
      </c>
      <c r="E8305" s="1">
        <v>44593</v>
      </c>
      <c r="F8305" s="4">
        <v>13454</v>
      </c>
      <c r="G8305">
        <v>1120</v>
      </c>
      <c r="H8305" s="3">
        <f>_xlfn.XLOOKUP(sales[[#This Row],[Product]],products[Product],products[Cost per box])*sales[[#This Row],[Boxes]]</f>
        <v>9441.6</v>
      </c>
      <c r="I8305" s="4">
        <f>sales[[#This Row],[Revenue]]-sales[[#This Row],[Cost]]</f>
        <v>4012.3999999999996</v>
      </c>
    </row>
    <row r="8306" spans="2:9" x14ac:dyDescent="0.25">
      <c r="B8306" t="s">
        <v>55</v>
      </c>
      <c r="C8306" t="s">
        <v>21</v>
      </c>
      <c r="D8306" t="s">
        <v>43</v>
      </c>
      <c r="E8306" s="1">
        <v>44593</v>
      </c>
      <c r="F8306" s="4">
        <v>3157</v>
      </c>
      <c r="G8306">
        <v>158</v>
      </c>
      <c r="H8306" s="3">
        <f>_xlfn.XLOOKUP(sales[[#This Row],[Product]],products[Product],products[Cost per box])*sales[[#This Row],[Boxes]]</f>
        <v>608.30000000000007</v>
      </c>
      <c r="I8306" s="4">
        <f>sales[[#This Row],[Revenue]]-sales[[#This Row],[Cost]]</f>
        <v>2548.6999999999998</v>
      </c>
    </row>
    <row r="8307" spans="2:9" x14ac:dyDescent="0.25">
      <c r="B8307" t="s">
        <v>37</v>
      </c>
      <c r="C8307" t="s">
        <v>27</v>
      </c>
      <c r="D8307" t="s">
        <v>12</v>
      </c>
      <c r="E8307" s="1">
        <v>44593</v>
      </c>
      <c r="F8307" s="4">
        <v>2261</v>
      </c>
      <c r="G8307">
        <v>162</v>
      </c>
      <c r="H8307" s="3">
        <f>_xlfn.XLOOKUP(sales[[#This Row],[Product]],products[Product],products[Cost per box])*sales[[#This Row],[Boxes]]</f>
        <v>1365.6599999999999</v>
      </c>
      <c r="I8307" s="4">
        <f>sales[[#This Row],[Revenue]]-sales[[#This Row],[Cost]]</f>
        <v>895.34000000000015</v>
      </c>
    </row>
    <row r="8308" spans="2:9" x14ac:dyDescent="0.25">
      <c r="B8308" t="s">
        <v>13</v>
      </c>
      <c r="C8308" t="s">
        <v>9</v>
      </c>
      <c r="D8308" t="s">
        <v>26</v>
      </c>
      <c r="E8308" s="1">
        <v>44593</v>
      </c>
      <c r="F8308" s="4">
        <v>8764</v>
      </c>
      <c r="G8308">
        <v>516</v>
      </c>
      <c r="H8308" s="3">
        <f>_xlfn.XLOOKUP(sales[[#This Row],[Product]],products[Product],products[Cost per box])*sales[[#This Row],[Boxes]]</f>
        <v>3317.8799999999997</v>
      </c>
      <c r="I8308" s="4">
        <f>sales[[#This Row],[Revenue]]-sales[[#This Row],[Cost]]</f>
        <v>5446.1200000000008</v>
      </c>
    </row>
    <row r="8309" spans="2:9" x14ac:dyDescent="0.25">
      <c r="B8309" t="s">
        <v>56</v>
      </c>
      <c r="C8309" t="s">
        <v>6</v>
      </c>
      <c r="D8309" t="s">
        <v>44</v>
      </c>
      <c r="E8309" s="1">
        <v>44593</v>
      </c>
      <c r="F8309" s="4">
        <v>5761</v>
      </c>
      <c r="G8309">
        <v>251</v>
      </c>
      <c r="H8309" s="3">
        <f>_xlfn.XLOOKUP(sales[[#This Row],[Product]],products[Product],products[Cost per box])*sales[[#This Row],[Boxes]]</f>
        <v>2402.0700000000002</v>
      </c>
      <c r="I8309" s="4">
        <f>sales[[#This Row],[Revenue]]-sales[[#This Row],[Cost]]</f>
        <v>3358.93</v>
      </c>
    </row>
    <row r="8310" spans="2:9" x14ac:dyDescent="0.25">
      <c r="B8310" t="s">
        <v>23</v>
      </c>
      <c r="C8310" t="s">
        <v>16</v>
      </c>
      <c r="D8310" t="s">
        <v>24</v>
      </c>
      <c r="E8310" s="1">
        <v>44593</v>
      </c>
      <c r="F8310" s="4">
        <v>6097</v>
      </c>
      <c r="G8310">
        <v>266</v>
      </c>
      <c r="H8310" s="3">
        <f>_xlfn.XLOOKUP(sales[[#This Row],[Product]],products[Product],products[Cost per box])*sales[[#This Row],[Boxes]]</f>
        <v>2795.66</v>
      </c>
      <c r="I8310" s="4">
        <f>sales[[#This Row],[Revenue]]-sales[[#This Row],[Cost]]</f>
        <v>3301.34</v>
      </c>
    </row>
    <row r="8311" spans="2:9" x14ac:dyDescent="0.25">
      <c r="B8311" t="s">
        <v>56</v>
      </c>
      <c r="C8311" t="s">
        <v>6</v>
      </c>
      <c r="D8311" t="s">
        <v>24</v>
      </c>
      <c r="E8311" s="1">
        <v>44593</v>
      </c>
      <c r="F8311" s="4">
        <v>5551</v>
      </c>
      <c r="G8311">
        <v>265</v>
      </c>
      <c r="H8311" s="3">
        <f>_xlfn.XLOOKUP(sales[[#This Row],[Product]],products[Product],products[Cost per box])*sales[[#This Row],[Boxes]]</f>
        <v>2785.15</v>
      </c>
      <c r="I8311" s="4">
        <f>sales[[#This Row],[Revenue]]-sales[[#This Row],[Cost]]</f>
        <v>2765.85</v>
      </c>
    </row>
    <row r="8312" spans="2:9" x14ac:dyDescent="0.25">
      <c r="B8312" t="s">
        <v>53</v>
      </c>
      <c r="C8312" t="s">
        <v>9</v>
      </c>
      <c r="D8312" t="s">
        <v>7</v>
      </c>
      <c r="E8312" s="1">
        <v>44593</v>
      </c>
      <c r="F8312" s="4">
        <v>4942</v>
      </c>
      <c r="G8312">
        <v>215</v>
      </c>
      <c r="H8312" s="3">
        <f>_xlfn.XLOOKUP(sales[[#This Row],[Product]],products[Product],products[Cost per box])*sales[[#This Row],[Boxes]]</f>
        <v>1107.25</v>
      </c>
      <c r="I8312" s="4">
        <f>sales[[#This Row],[Revenue]]-sales[[#This Row],[Cost]]</f>
        <v>3834.75</v>
      </c>
    </row>
    <row r="8313" spans="2:9" x14ac:dyDescent="0.25">
      <c r="B8313" t="s">
        <v>13</v>
      </c>
      <c r="C8313" t="s">
        <v>11</v>
      </c>
      <c r="D8313" t="s">
        <v>12</v>
      </c>
      <c r="E8313" s="1">
        <v>44593</v>
      </c>
      <c r="F8313" s="4">
        <v>12383</v>
      </c>
      <c r="G8313">
        <v>910</v>
      </c>
      <c r="H8313" s="3">
        <f>_xlfn.XLOOKUP(sales[[#This Row],[Product]],products[Product],products[Cost per box])*sales[[#This Row],[Boxes]]</f>
        <v>7671.3</v>
      </c>
      <c r="I8313" s="4">
        <f>sales[[#This Row],[Revenue]]-sales[[#This Row],[Cost]]</f>
        <v>4711.7</v>
      </c>
    </row>
    <row r="8314" spans="2:9" x14ac:dyDescent="0.25">
      <c r="B8314" t="s">
        <v>15</v>
      </c>
      <c r="C8314" t="s">
        <v>21</v>
      </c>
      <c r="D8314" t="s">
        <v>7</v>
      </c>
      <c r="E8314" s="1">
        <v>44593</v>
      </c>
      <c r="F8314" s="4">
        <v>1393</v>
      </c>
      <c r="G8314">
        <v>67</v>
      </c>
      <c r="H8314" s="3">
        <f>_xlfn.XLOOKUP(sales[[#This Row],[Product]],products[Product],products[Cost per box])*sales[[#This Row],[Boxes]]</f>
        <v>345.05</v>
      </c>
      <c r="I8314" s="4">
        <f>sales[[#This Row],[Revenue]]-sales[[#This Row],[Cost]]</f>
        <v>1047.95</v>
      </c>
    </row>
    <row r="8315" spans="2:9" x14ac:dyDescent="0.25">
      <c r="B8315" t="s">
        <v>56</v>
      </c>
      <c r="C8315" t="s">
        <v>21</v>
      </c>
      <c r="D8315" t="s">
        <v>22</v>
      </c>
      <c r="E8315" s="1">
        <v>44593</v>
      </c>
      <c r="F8315" s="4">
        <v>26138</v>
      </c>
      <c r="G8315">
        <v>1050</v>
      </c>
      <c r="H8315" s="3">
        <f>_xlfn.XLOOKUP(sales[[#This Row],[Product]],products[Product],products[Cost per box])*sales[[#This Row],[Boxes]]</f>
        <v>8631</v>
      </c>
      <c r="I8315" s="4">
        <f>sales[[#This Row],[Revenue]]-sales[[#This Row],[Cost]]</f>
        <v>17507</v>
      </c>
    </row>
    <row r="8316" spans="2:9" x14ac:dyDescent="0.25">
      <c r="B8316" t="s">
        <v>25</v>
      </c>
      <c r="C8316" t="s">
        <v>27</v>
      </c>
      <c r="D8316" t="s">
        <v>48</v>
      </c>
      <c r="E8316" s="1">
        <v>44593</v>
      </c>
      <c r="F8316" s="4">
        <v>9093</v>
      </c>
      <c r="G8316">
        <v>396</v>
      </c>
      <c r="H8316" s="3">
        <f>_xlfn.XLOOKUP(sales[[#This Row],[Product]],products[Product],products[Cost per box])*sales[[#This Row],[Boxes]]</f>
        <v>2962.0800000000004</v>
      </c>
      <c r="I8316" s="4">
        <f>sales[[#This Row],[Revenue]]-sales[[#This Row],[Cost]]</f>
        <v>6130.92</v>
      </c>
    </row>
    <row r="8317" spans="2:9" x14ac:dyDescent="0.25">
      <c r="B8317" t="s">
        <v>54</v>
      </c>
      <c r="C8317" t="s">
        <v>9</v>
      </c>
      <c r="D8317" t="s">
        <v>35</v>
      </c>
      <c r="E8317" s="1">
        <v>44593</v>
      </c>
      <c r="F8317" s="4">
        <v>13517</v>
      </c>
      <c r="G8317">
        <v>980</v>
      </c>
      <c r="H8317" s="3">
        <f>_xlfn.XLOOKUP(sales[[#This Row],[Product]],products[Product],products[Cost per box])*sales[[#This Row],[Boxes]]</f>
        <v>2597</v>
      </c>
      <c r="I8317" s="4">
        <f>sales[[#This Row],[Revenue]]-sales[[#This Row],[Cost]]</f>
        <v>10920</v>
      </c>
    </row>
    <row r="8318" spans="2:9" x14ac:dyDescent="0.25">
      <c r="B8318" t="s">
        <v>15</v>
      </c>
      <c r="C8318" t="s">
        <v>11</v>
      </c>
      <c r="D8318" t="s">
        <v>45</v>
      </c>
      <c r="E8318" s="1">
        <v>44593</v>
      </c>
      <c r="F8318" s="4">
        <v>13391</v>
      </c>
      <c r="G8318">
        <v>609</v>
      </c>
      <c r="H8318" s="3">
        <f>_xlfn.XLOOKUP(sales[[#This Row],[Product]],products[Product],products[Cost per box])*sales[[#This Row],[Boxes]]</f>
        <v>4707.5700000000006</v>
      </c>
      <c r="I8318" s="4">
        <f>sales[[#This Row],[Revenue]]-sales[[#This Row],[Cost]]</f>
        <v>8683.43</v>
      </c>
    </row>
    <row r="8319" spans="2:9" x14ac:dyDescent="0.25">
      <c r="B8319" t="s">
        <v>33</v>
      </c>
      <c r="C8319" t="s">
        <v>21</v>
      </c>
      <c r="D8319" t="s">
        <v>47</v>
      </c>
      <c r="E8319" s="1">
        <v>44593</v>
      </c>
      <c r="F8319" s="4">
        <v>1253</v>
      </c>
      <c r="G8319">
        <v>126</v>
      </c>
      <c r="H8319" s="3">
        <f>_xlfn.XLOOKUP(sales[[#This Row],[Product]],products[Product],products[Cost per box])*sales[[#This Row],[Boxes]]</f>
        <v>662.76</v>
      </c>
      <c r="I8319" s="4">
        <f>sales[[#This Row],[Revenue]]-sales[[#This Row],[Cost]]</f>
        <v>590.24</v>
      </c>
    </row>
    <row r="8320" spans="2:9" x14ac:dyDescent="0.25">
      <c r="B8320" t="s">
        <v>15</v>
      </c>
      <c r="C8320" t="s">
        <v>27</v>
      </c>
      <c r="D8320" t="s">
        <v>22</v>
      </c>
      <c r="E8320" s="1">
        <v>44593</v>
      </c>
      <c r="F8320" s="4">
        <v>6923</v>
      </c>
      <c r="G8320">
        <v>289</v>
      </c>
      <c r="H8320" s="3">
        <f>_xlfn.XLOOKUP(sales[[#This Row],[Product]],products[Product],products[Cost per box])*sales[[#This Row],[Boxes]]</f>
        <v>2375.5800000000004</v>
      </c>
      <c r="I8320" s="4">
        <f>sales[[#This Row],[Revenue]]-sales[[#This Row],[Cost]]</f>
        <v>4547.42</v>
      </c>
    </row>
    <row r="8321" spans="2:9" x14ac:dyDescent="0.25">
      <c r="B8321" t="s">
        <v>54</v>
      </c>
      <c r="C8321" t="s">
        <v>21</v>
      </c>
      <c r="D8321" t="s">
        <v>38</v>
      </c>
      <c r="E8321" s="1">
        <v>44593</v>
      </c>
      <c r="F8321" s="4">
        <v>10780</v>
      </c>
      <c r="G8321">
        <v>490</v>
      </c>
      <c r="H8321" s="3">
        <f>_xlfn.XLOOKUP(sales[[#This Row],[Product]],products[Product],products[Cost per box])*sales[[#This Row],[Boxes]]</f>
        <v>4870.5999999999995</v>
      </c>
      <c r="I8321" s="4">
        <f>sales[[#This Row],[Revenue]]-sales[[#This Row],[Cost]]</f>
        <v>5909.4000000000005</v>
      </c>
    </row>
    <row r="8322" spans="2:9" x14ac:dyDescent="0.25">
      <c r="B8322" t="s">
        <v>5</v>
      </c>
      <c r="C8322" t="s">
        <v>11</v>
      </c>
      <c r="D8322" t="s">
        <v>30</v>
      </c>
      <c r="E8322" s="1">
        <v>44593</v>
      </c>
      <c r="F8322" s="4">
        <v>1197</v>
      </c>
      <c r="G8322">
        <v>42</v>
      </c>
      <c r="H8322" s="3">
        <f>_xlfn.XLOOKUP(sales[[#This Row],[Product]],products[Product],products[Cost per box])*sales[[#This Row],[Boxes]]</f>
        <v>154.56</v>
      </c>
      <c r="I8322" s="4">
        <f>sales[[#This Row],[Revenue]]-sales[[#This Row],[Cost]]</f>
        <v>1042.44</v>
      </c>
    </row>
    <row r="8323" spans="2:9" x14ac:dyDescent="0.25">
      <c r="B8323" t="s">
        <v>37</v>
      </c>
      <c r="C8323" t="s">
        <v>9</v>
      </c>
      <c r="D8323" t="s">
        <v>30</v>
      </c>
      <c r="E8323" s="1">
        <v>44593</v>
      </c>
      <c r="F8323" s="4">
        <v>1512</v>
      </c>
      <c r="G8323">
        <v>61</v>
      </c>
      <c r="H8323" s="3">
        <f>_xlfn.XLOOKUP(sales[[#This Row],[Product]],products[Product],products[Cost per box])*sales[[#This Row],[Boxes]]</f>
        <v>224.48000000000002</v>
      </c>
      <c r="I8323" s="4">
        <f>sales[[#This Row],[Revenue]]-sales[[#This Row],[Cost]]</f>
        <v>1287.52</v>
      </c>
    </row>
    <row r="8324" spans="2:9" x14ac:dyDescent="0.25">
      <c r="B8324" t="s">
        <v>18</v>
      </c>
      <c r="C8324" t="s">
        <v>21</v>
      </c>
      <c r="D8324" t="s">
        <v>14</v>
      </c>
      <c r="E8324" s="1">
        <v>44593</v>
      </c>
      <c r="F8324" s="4">
        <v>4109</v>
      </c>
      <c r="G8324">
        <v>165</v>
      </c>
      <c r="H8324" s="3">
        <f>_xlfn.XLOOKUP(sales[[#This Row],[Product]],products[Product],products[Cost per box])*sales[[#This Row],[Boxes]]</f>
        <v>1041.1499999999999</v>
      </c>
      <c r="I8324" s="4">
        <f>sales[[#This Row],[Revenue]]-sales[[#This Row],[Cost]]</f>
        <v>3067.8500000000004</v>
      </c>
    </row>
    <row r="8325" spans="2:9" x14ac:dyDescent="0.25">
      <c r="B8325" t="s">
        <v>51</v>
      </c>
      <c r="C8325" t="s">
        <v>9</v>
      </c>
      <c r="D8325" t="s">
        <v>12</v>
      </c>
      <c r="E8325" s="1">
        <v>44593</v>
      </c>
      <c r="F8325" s="4">
        <v>12425</v>
      </c>
      <c r="G8325">
        <v>1260</v>
      </c>
      <c r="H8325" s="3">
        <f>_xlfn.XLOOKUP(sales[[#This Row],[Product]],products[Product],products[Cost per box])*sales[[#This Row],[Boxes]]</f>
        <v>10621.8</v>
      </c>
      <c r="I8325" s="4">
        <f>sales[[#This Row],[Revenue]]-sales[[#This Row],[Cost]]</f>
        <v>1803.2000000000007</v>
      </c>
    </row>
    <row r="8326" spans="2:9" x14ac:dyDescent="0.25">
      <c r="B8326" t="s">
        <v>57</v>
      </c>
      <c r="C8326" t="s">
        <v>6</v>
      </c>
      <c r="D8326" t="s">
        <v>44</v>
      </c>
      <c r="E8326" s="1">
        <v>44593</v>
      </c>
      <c r="F8326" s="4">
        <v>6860</v>
      </c>
      <c r="G8326">
        <v>275</v>
      </c>
      <c r="H8326" s="3">
        <f>_xlfn.XLOOKUP(sales[[#This Row],[Product]],products[Product],products[Cost per box])*sales[[#This Row],[Boxes]]</f>
        <v>2631.75</v>
      </c>
      <c r="I8326" s="4">
        <f>sales[[#This Row],[Revenue]]-sales[[#This Row],[Cost]]</f>
        <v>4228.25</v>
      </c>
    </row>
    <row r="8327" spans="2:9" x14ac:dyDescent="0.25">
      <c r="B8327" t="s">
        <v>37</v>
      </c>
      <c r="C8327" t="s">
        <v>6</v>
      </c>
      <c r="D8327" t="s">
        <v>35</v>
      </c>
      <c r="E8327" s="1">
        <v>44593</v>
      </c>
      <c r="F8327" s="4">
        <v>2695</v>
      </c>
      <c r="G8327">
        <v>193</v>
      </c>
      <c r="H8327" s="3">
        <f>_xlfn.XLOOKUP(sales[[#This Row],[Product]],products[Product],products[Cost per box])*sales[[#This Row],[Boxes]]</f>
        <v>511.45</v>
      </c>
      <c r="I8327" s="4">
        <f>sales[[#This Row],[Revenue]]-sales[[#This Row],[Cost]]</f>
        <v>2183.5500000000002</v>
      </c>
    </row>
    <row r="8328" spans="2:9" x14ac:dyDescent="0.25">
      <c r="B8328" t="s">
        <v>18</v>
      </c>
      <c r="C8328" t="s">
        <v>11</v>
      </c>
      <c r="D8328" t="s">
        <v>44</v>
      </c>
      <c r="E8328" s="1">
        <v>44593</v>
      </c>
      <c r="F8328" s="4">
        <v>5726</v>
      </c>
      <c r="G8328">
        <v>261</v>
      </c>
      <c r="H8328" s="3">
        <f>_xlfn.XLOOKUP(sales[[#This Row],[Product]],products[Product],products[Cost per box])*sales[[#This Row],[Boxes]]</f>
        <v>2497.77</v>
      </c>
      <c r="I8328" s="4">
        <f>sales[[#This Row],[Revenue]]-sales[[#This Row],[Cost]]</f>
        <v>3228.23</v>
      </c>
    </row>
    <row r="8329" spans="2:9" x14ac:dyDescent="0.25">
      <c r="B8329" t="s">
        <v>51</v>
      </c>
      <c r="C8329" t="s">
        <v>21</v>
      </c>
      <c r="D8329" t="s">
        <v>31</v>
      </c>
      <c r="E8329" s="1">
        <v>44593</v>
      </c>
      <c r="F8329" s="4">
        <v>10416</v>
      </c>
      <c r="G8329">
        <v>453</v>
      </c>
      <c r="H8329" s="3">
        <f>_xlfn.XLOOKUP(sales[[#This Row],[Product]],products[Product],products[Cost per box])*sales[[#This Row],[Boxes]]</f>
        <v>2591.16</v>
      </c>
      <c r="I8329" s="4">
        <f>sales[[#This Row],[Revenue]]-sales[[#This Row],[Cost]]</f>
        <v>7824.84</v>
      </c>
    </row>
    <row r="8330" spans="2:9" x14ac:dyDescent="0.25">
      <c r="B8330" t="s">
        <v>41</v>
      </c>
      <c r="C8330" t="s">
        <v>9</v>
      </c>
      <c r="D8330" t="s">
        <v>12</v>
      </c>
      <c r="E8330" s="1">
        <v>44593</v>
      </c>
      <c r="F8330" s="4">
        <v>2002</v>
      </c>
      <c r="G8330">
        <v>143</v>
      </c>
      <c r="H8330" s="3">
        <f>_xlfn.XLOOKUP(sales[[#This Row],[Product]],products[Product],products[Cost per box])*sales[[#This Row],[Boxes]]</f>
        <v>1205.49</v>
      </c>
      <c r="I8330" s="4">
        <f>sales[[#This Row],[Revenue]]-sales[[#This Row],[Cost]]</f>
        <v>796.51</v>
      </c>
    </row>
    <row r="8331" spans="2:9" x14ac:dyDescent="0.25">
      <c r="B8331" t="s">
        <v>13</v>
      </c>
      <c r="C8331" t="s">
        <v>16</v>
      </c>
      <c r="D8331" t="s">
        <v>52</v>
      </c>
      <c r="E8331" s="1">
        <v>44593</v>
      </c>
      <c r="F8331" s="4">
        <v>1330</v>
      </c>
      <c r="G8331">
        <v>84</v>
      </c>
      <c r="H8331" s="3">
        <f>_xlfn.XLOOKUP(sales[[#This Row],[Product]],products[Product],products[Cost per box])*sales[[#This Row],[Boxes]]</f>
        <v>278.88</v>
      </c>
      <c r="I8331" s="4">
        <f>sales[[#This Row],[Revenue]]-sales[[#This Row],[Cost]]</f>
        <v>1051.1199999999999</v>
      </c>
    </row>
    <row r="8332" spans="2:9" x14ac:dyDescent="0.25">
      <c r="B8332" t="s">
        <v>49</v>
      </c>
      <c r="C8332" t="s">
        <v>21</v>
      </c>
      <c r="D8332" t="s">
        <v>7</v>
      </c>
      <c r="E8332" s="1">
        <v>44593</v>
      </c>
      <c r="F8332" s="4">
        <v>5901</v>
      </c>
      <c r="G8332">
        <v>281</v>
      </c>
      <c r="H8332" s="3">
        <f>_xlfn.XLOOKUP(sales[[#This Row],[Product]],products[Product],products[Cost per box])*sales[[#This Row],[Boxes]]</f>
        <v>1447.15</v>
      </c>
      <c r="I8332" s="4">
        <f>sales[[#This Row],[Revenue]]-sales[[#This Row],[Cost]]</f>
        <v>4453.8500000000004</v>
      </c>
    </row>
    <row r="8333" spans="2:9" x14ac:dyDescent="0.25">
      <c r="B8333" t="s">
        <v>18</v>
      </c>
      <c r="C8333" t="s">
        <v>9</v>
      </c>
      <c r="D8333" t="s">
        <v>47</v>
      </c>
      <c r="E8333" s="1">
        <v>44593</v>
      </c>
      <c r="F8333" s="4">
        <v>10220</v>
      </c>
      <c r="G8333">
        <v>1120</v>
      </c>
      <c r="H8333" s="3">
        <f>_xlfn.XLOOKUP(sales[[#This Row],[Product]],products[Product],products[Cost per box])*sales[[#This Row],[Boxes]]</f>
        <v>5891.2</v>
      </c>
      <c r="I8333" s="4">
        <f>sales[[#This Row],[Revenue]]-sales[[#This Row],[Cost]]</f>
        <v>4328.8</v>
      </c>
    </row>
    <row r="8334" spans="2:9" x14ac:dyDescent="0.25">
      <c r="B8334" t="s">
        <v>34</v>
      </c>
      <c r="C8334" t="s">
        <v>11</v>
      </c>
      <c r="D8334" t="s">
        <v>44</v>
      </c>
      <c r="E8334" s="1">
        <v>44593</v>
      </c>
      <c r="F8334" s="4">
        <v>10262</v>
      </c>
      <c r="G8334">
        <v>428</v>
      </c>
      <c r="H8334" s="3">
        <f>_xlfn.XLOOKUP(sales[[#This Row],[Product]],products[Product],products[Cost per box])*sales[[#This Row],[Boxes]]</f>
        <v>4095.96</v>
      </c>
      <c r="I8334" s="4">
        <f>sales[[#This Row],[Revenue]]-sales[[#This Row],[Cost]]</f>
        <v>6166.04</v>
      </c>
    </row>
    <row r="8335" spans="2:9" x14ac:dyDescent="0.25">
      <c r="B8335" t="s">
        <v>40</v>
      </c>
      <c r="C8335" t="s">
        <v>6</v>
      </c>
      <c r="D8335" t="s">
        <v>19</v>
      </c>
      <c r="E8335" s="1">
        <v>44593</v>
      </c>
      <c r="F8335" s="4">
        <v>4459</v>
      </c>
      <c r="G8335">
        <v>213</v>
      </c>
      <c r="H8335" s="3">
        <f>_xlfn.XLOOKUP(sales[[#This Row],[Product]],products[Product],products[Cost per box])*sales[[#This Row],[Boxes]]</f>
        <v>2178.9900000000002</v>
      </c>
      <c r="I8335" s="4">
        <f>sales[[#This Row],[Revenue]]-sales[[#This Row],[Cost]]</f>
        <v>2280.0099999999998</v>
      </c>
    </row>
    <row r="8336" spans="2:9" x14ac:dyDescent="0.25">
      <c r="B8336" t="s">
        <v>39</v>
      </c>
      <c r="C8336" t="s">
        <v>6</v>
      </c>
      <c r="D8336" t="s">
        <v>45</v>
      </c>
      <c r="E8336" s="1">
        <v>44593</v>
      </c>
      <c r="F8336" s="4">
        <v>2387</v>
      </c>
      <c r="G8336">
        <v>100</v>
      </c>
      <c r="H8336" s="3">
        <f>_xlfn.XLOOKUP(sales[[#This Row],[Product]],products[Product],products[Cost per box])*sales[[#This Row],[Boxes]]</f>
        <v>773</v>
      </c>
      <c r="I8336" s="4">
        <f>sales[[#This Row],[Revenue]]-sales[[#This Row],[Cost]]</f>
        <v>1614</v>
      </c>
    </row>
    <row r="8337" spans="2:9" x14ac:dyDescent="0.25">
      <c r="B8337" t="s">
        <v>56</v>
      </c>
      <c r="C8337" t="s">
        <v>11</v>
      </c>
      <c r="D8337" t="s">
        <v>48</v>
      </c>
      <c r="E8337" s="1">
        <v>44593</v>
      </c>
      <c r="F8337" s="4">
        <v>6748</v>
      </c>
      <c r="G8337">
        <v>270</v>
      </c>
      <c r="H8337" s="3">
        <f>_xlfn.XLOOKUP(sales[[#This Row],[Product]],products[Product],products[Cost per box])*sales[[#This Row],[Boxes]]</f>
        <v>2019.6000000000001</v>
      </c>
      <c r="I8337" s="4">
        <f>sales[[#This Row],[Revenue]]-sales[[#This Row],[Cost]]</f>
        <v>4728.3999999999996</v>
      </c>
    </row>
    <row r="8338" spans="2:9" x14ac:dyDescent="0.25">
      <c r="B8338" t="s">
        <v>10</v>
      </c>
      <c r="C8338" t="s">
        <v>9</v>
      </c>
      <c r="D8338" t="s">
        <v>24</v>
      </c>
      <c r="E8338" s="1">
        <v>44593</v>
      </c>
      <c r="F8338" s="4">
        <v>5852</v>
      </c>
      <c r="G8338">
        <v>293</v>
      </c>
      <c r="H8338" s="3">
        <f>_xlfn.XLOOKUP(sales[[#This Row],[Product]],products[Product],products[Cost per box])*sales[[#This Row],[Boxes]]</f>
        <v>3079.43</v>
      </c>
      <c r="I8338" s="4">
        <f>sales[[#This Row],[Revenue]]-sales[[#This Row],[Cost]]</f>
        <v>2772.57</v>
      </c>
    </row>
    <row r="8339" spans="2:9" x14ac:dyDescent="0.25">
      <c r="B8339" t="s">
        <v>40</v>
      </c>
      <c r="C8339" t="s">
        <v>16</v>
      </c>
      <c r="D8339" t="s">
        <v>47</v>
      </c>
      <c r="E8339" s="1">
        <v>44594</v>
      </c>
      <c r="F8339" s="4">
        <v>10157</v>
      </c>
      <c r="G8339">
        <v>1260</v>
      </c>
      <c r="H8339" s="3">
        <f>_xlfn.XLOOKUP(sales[[#This Row],[Product]],products[Product],products[Cost per box])*sales[[#This Row],[Boxes]]</f>
        <v>6627.5999999999995</v>
      </c>
      <c r="I8339" s="4">
        <f>sales[[#This Row],[Revenue]]-sales[[#This Row],[Cost]]</f>
        <v>3529.4000000000005</v>
      </c>
    </row>
    <row r="8340" spans="2:9" x14ac:dyDescent="0.25">
      <c r="B8340" t="s">
        <v>20</v>
      </c>
      <c r="C8340" t="s">
        <v>21</v>
      </c>
      <c r="D8340" t="s">
        <v>45</v>
      </c>
      <c r="E8340" s="1">
        <v>44594</v>
      </c>
      <c r="F8340" s="4">
        <v>5852</v>
      </c>
      <c r="G8340">
        <v>217</v>
      </c>
      <c r="H8340" s="3">
        <f>_xlfn.XLOOKUP(sales[[#This Row],[Product]],products[Product],products[Cost per box])*sales[[#This Row],[Boxes]]</f>
        <v>1677.41</v>
      </c>
      <c r="I8340" s="4">
        <f>sales[[#This Row],[Revenue]]-sales[[#This Row],[Cost]]</f>
        <v>4174.59</v>
      </c>
    </row>
    <row r="8341" spans="2:9" x14ac:dyDescent="0.25">
      <c r="B8341" t="s">
        <v>25</v>
      </c>
      <c r="C8341" t="s">
        <v>6</v>
      </c>
      <c r="D8341" t="s">
        <v>19</v>
      </c>
      <c r="E8341" s="1">
        <v>44594</v>
      </c>
      <c r="F8341" s="4">
        <v>1974</v>
      </c>
      <c r="G8341">
        <v>117</v>
      </c>
      <c r="H8341" s="3">
        <f>_xlfn.XLOOKUP(sales[[#This Row],[Product]],products[Product],products[Cost per box])*sales[[#This Row],[Boxes]]</f>
        <v>1196.9100000000001</v>
      </c>
      <c r="I8341" s="4">
        <f>sales[[#This Row],[Revenue]]-sales[[#This Row],[Cost]]</f>
        <v>777.08999999999992</v>
      </c>
    </row>
    <row r="8342" spans="2:9" x14ac:dyDescent="0.25">
      <c r="B8342" t="s">
        <v>13</v>
      </c>
      <c r="C8342" t="s">
        <v>11</v>
      </c>
      <c r="D8342" t="s">
        <v>24</v>
      </c>
      <c r="E8342" s="1">
        <v>44594</v>
      </c>
      <c r="F8342" s="4">
        <v>2163</v>
      </c>
      <c r="G8342">
        <v>99</v>
      </c>
      <c r="H8342" s="3">
        <f>_xlfn.XLOOKUP(sales[[#This Row],[Product]],products[Product],products[Cost per box])*sales[[#This Row],[Boxes]]</f>
        <v>1040.49</v>
      </c>
      <c r="I8342" s="4">
        <f>sales[[#This Row],[Revenue]]-sales[[#This Row],[Cost]]</f>
        <v>1122.51</v>
      </c>
    </row>
    <row r="8343" spans="2:9" x14ac:dyDescent="0.25">
      <c r="B8343" t="s">
        <v>56</v>
      </c>
      <c r="C8343" t="s">
        <v>27</v>
      </c>
      <c r="D8343" t="s">
        <v>35</v>
      </c>
      <c r="E8343" s="1">
        <v>44594</v>
      </c>
      <c r="F8343" s="4">
        <v>5789</v>
      </c>
      <c r="G8343">
        <v>414</v>
      </c>
      <c r="H8343" s="3">
        <f>_xlfn.XLOOKUP(sales[[#This Row],[Product]],products[Product],products[Cost per box])*sales[[#This Row],[Boxes]]</f>
        <v>1097.0999999999999</v>
      </c>
      <c r="I8343" s="4">
        <f>sales[[#This Row],[Revenue]]-sales[[#This Row],[Cost]]</f>
        <v>4691.8999999999996</v>
      </c>
    </row>
    <row r="8344" spans="2:9" x14ac:dyDescent="0.25">
      <c r="B8344" t="s">
        <v>29</v>
      </c>
      <c r="C8344" t="s">
        <v>11</v>
      </c>
      <c r="D8344" t="s">
        <v>43</v>
      </c>
      <c r="E8344" s="1">
        <v>44594</v>
      </c>
      <c r="F8344" s="4">
        <v>1274</v>
      </c>
      <c r="G8344">
        <v>51</v>
      </c>
      <c r="H8344" s="3">
        <f>_xlfn.XLOOKUP(sales[[#This Row],[Product]],products[Product],products[Cost per box])*sales[[#This Row],[Boxes]]</f>
        <v>196.35</v>
      </c>
      <c r="I8344" s="4">
        <f>sales[[#This Row],[Revenue]]-sales[[#This Row],[Cost]]</f>
        <v>1077.6500000000001</v>
      </c>
    </row>
    <row r="8345" spans="2:9" x14ac:dyDescent="0.25">
      <c r="B8345" t="s">
        <v>37</v>
      </c>
      <c r="C8345" t="s">
        <v>11</v>
      </c>
      <c r="D8345" t="s">
        <v>43</v>
      </c>
      <c r="E8345" s="1">
        <v>44594</v>
      </c>
      <c r="F8345" s="4">
        <v>8792</v>
      </c>
      <c r="G8345">
        <v>440</v>
      </c>
      <c r="H8345" s="3">
        <f>_xlfn.XLOOKUP(sales[[#This Row],[Product]],products[Product],products[Cost per box])*sales[[#This Row],[Boxes]]</f>
        <v>1694</v>
      </c>
      <c r="I8345" s="4">
        <f>sales[[#This Row],[Revenue]]-sales[[#This Row],[Cost]]</f>
        <v>7098</v>
      </c>
    </row>
    <row r="8346" spans="2:9" x14ac:dyDescent="0.25">
      <c r="B8346" t="s">
        <v>37</v>
      </c>
      <c r="C8346" t="s">
        <v>6</v>
      </c>
      <c r="D8346" t="s">
        <v>14</v>
      </c>
      <c r="E8346" s="1">
        <v>44594</v>
      </c>
      <c r="F8346" s="4">
        <v>2422</v>
      </c>
      <c r="G8346">
        <v>101</v>
      </c>
      <c r="H8346" s="3">
        <f>_xlfn.XLOOKUP(sales[[#This Row],[Product]],products[Product],products[Cost per box])*sales[[#This Row],[Boxes]]</f>
        <v>637.30999999999995</v>
      </c>
      <c r="I8346" s="4">
        <f>sales[[#This Row],[Revenue]]-sales[[#This Row],[Cost]]</f>
        <v>1784.69</v>
      </c>
    </row>
    <row r="8347" spans="2:9" x14ac:dyDescent="0.25">
      <c r="B8347" t="s">
        <v>32</v>
      </c>
      <c r="C8347" t="s">
        <v>27</v>
      </c>
      <c r="D8347" t="s">
        <v>14</v>
      </c>
      <c r="E8347" s="1">
        <v>44594</v>
      </c>
      <c r="F8347" s="4">
        <v>3339</v>
      </c>
      <c r="G8347">
        <v>124</v>
      </c>
      <c r="H8347" s="3">
        <f>_xlfn.XLOOKUP(sales[[#This Row],[Product]],products[Product],products[Cost per box])*sales[[#This Row],[Boxes]]</f>
        <v>782.43999999999994</v>
      </c>
      <c r="I8347" s="4">
        <f>sales[[#This Row],[Revenue]]-sales[[#This Row],[Cost]]</f>
        <v>2556.56</v>
      </c>
    </row>
    <row r="8348" spans="2:9" x14ac:dyDescent="0.25">
      <c r="B8348" t="s">
        <v>33</v>
      </c>
      <c r="C8348" t="s">
        <v>16</v>
      </c>
      <c r="D8348" t="s">
        <v>30</v>
      </c>
      <c r="E8348" s="1">
        <v>44594</v>
      </c>
      <c r="F8348" s="4">
        <v>4452</v>
      </c>
      <c r="G8348">
        <v>159</v>
      </c>
      <c r="H8348" s="3">
        <f>_xlfn.XLOOKUP(sales[[#This Row],[Product]],products[Product],products[Cost per box])*sales[[#This Row],[Boxes]]</f>
        <v>585.12</v>
      </c>
      <c r="I8348" s="4">
        <f>sales[[#This Row],[Revenue]]-sales[[#This Row],[Cost]]</f>
        <v>3866.88</v>
      </c>
    </row>
    <row r="8349" spans="2:9" x14ac:dyDescent="0.25">
      <c r="B8349" t="s">
        <v>40</v>
      </c>
      <c r="C8349" t="s">
        <v>21</v>
      </c>
      <c r="D8349" t="s">
        <v>28</v>
      </c>
      <c r="E8349" s="1">
        <v>44594</v>
      </c>
      <c r="F8349" s="4">
        <v>8904</v>
      </c>
      <c r="G8349">
        <v>330</v>
      </c>
      <c r="H8349" s="3">
        <f>_xlfn.XLOOKUP(sales[[#This Row],[Product]],products[Product],products[Cost per box])*sales[[#This Row],[Boxes]]</f>
        <v>910.8</v>
      </c>
      <c r="I8349" s="4">
        <f>sales[[#This Row],[Revenue]]-sales[[#This Row],[Cost]]</f>
        <v>7993.2</v>
      </c>
    </row>
    <row r="8350" spans="2:9" x14ac:dyDescent="0.25">
      <c r="B8350" t="s">
        <v>32</v>
      </c>
      <c r="C8350" t="s">
        <v>27</v>
      </c>
      <c r="D8350" t="s">
        <v>48</v>
      </c>
      <c r="E8350" s="1">
        <v>44594</v>
      </c>
      <c r="F8350" s="4">
        <v>6412</v>
      </c>
      <c r="G8350">
        <v>306</v>
      </c>
      <c r="H8350" s="3">
        <f>_xlfn.XLOOKUP(sales[[#This Row],[Product]],products[Product],products[Cost per box])*sales[[#This Row],[Boxes]]</f>
        <v>2288.88</v>
      </c>
      <c r="I8350" s="4">
        <f>sales[[#This Row],[Revenue]]-sales[[#This Row],[Cost]]</f>
        <v>4123.12</v>
      </c>
    </row>
    <row r="8351" spans="2:9" x14ac:dyDescent="0.25">
      <c r="B8351" t="s">
        <v>41</v>
      </c>
      <c r="C8351" t="s">
        <v>27</v>
      </c>
      <c r="D8351" t="s">
        <v>28</v>
      </c>
      <c r="E8351" s="1">
        <v>44594</v>
      </c>
      <c r="F8351" s="4">
        <v>2996</v>
      </c>
      <c r="G8351">
        <v>120</v>
      </c>
      <c r="H8351" s="3">
        <f>_xlfn.XLOOKUP(sales[[#This Row],[Product]],products[Product],products[Cost per box])*sales[[#This Row],[Boxes]]</f>
        <v>331.2</v>
      </c>
      <c r="I8351" s="4">
        <f>sales[[#This Row],[Revenue]]-sales[[#This Row],[Cost]]</f>
        <v>2664.8</v>
      </c>
    </row>
    <row r="8352" spans="2:9" x14ac:dyDescent="0.25">
      <c r="B8352" t="s">
        <v>18</v>
      </c>
      <c r="C8352" t="s">
        <v>6</v>
      </c>
      <c r="D8352" t="s">
        <v>48</v>
      </c>
      <c r="E8352" s="1">
        <v>44594</v>
      </c>
      <c r="F8352" s="4">
        <v>1729</v>
      </c>
      <c r="G8352">
        <v>73</v>
      </c>
      <c r="H8352" s="3">
        <f>_xlfn.XLOOKUP(sales[[#This Row],[Product]],products[Product],products[Cost per box])*sales[[#This Row],[Boxes]]</f>
        <v>546.04000000000008</v>
      </c>
      <c r="I8352" s="4">
        <f>sales[[#This Row],[Revenue]]-sales[[#This Row],[Cost]]</f>
        <v>1182.96</v>
      </c>
    </row>
    <row r="8353" spans="2:9" x14ac:dyDescent="0.25">
      <c r="B8353" t="s">
        <v>37</v>
      </c>
      <c r="C8353" t="s">
        <v>16</v>
      </c>
      <c r="D8353" t="s">
        <v>28</v>
      </c>
      <c r="E8353" s="1">
        <v>44594</v>
      </c>
      <c r="F8353" s="4">
        <v>8554</v>
      </c>
      <c r="G8353">
        <v>357</v>
      </c>
      <c r="H8353" s="3">
        <f>_xlfn.XLOOKUP(sales[[#This Row],[Product]],products[Product],products[Cost per box])*sales[[#This Row],[Boxes]]</f>
        <v>985.31999999999994</v>
      </c>
      <c r="I8353" s="4">
        <f>sales[[#This Row],[Revenue]]-sales[[#This Row],[Cost]]</f>
        <v>7568.68</v>
      </c>
    </row>
    <row r="8354" spans="2:9" x14ac:dyDescent="0.25">
      <c r="B8354" t="s">
        <v>25</v>
      </c>
      <c r="C8354" t="s">
        <v>6</v>
      </c>
      <c r="D8354" t="s">
        <v>43</v>
      </c>
      <c r="E8354" s="1">
        <v>44594</v>
      </c>
      <c r="F8354" s="4">
        <v>6790</v>
      </c>
      <c r="G8354">
        <v>272</v>
      </c>
      <c r="H8354" s="3">
        <f>_xlfn.XLOOKUP(sales[[#This Row],[Product]],products[Product],products[Cost per box])*sales[[#This Row],[Boxes]]</f>
        <v>1047.2</v>
      </c>
      <c r="I8354" s="4">
        <f>sales[[#This Row],[Revenue]]-sales[[#This Row],[Cost]]</f>
        <v>5742.8</v>
      </c>
    </row>
    <row r="8355" spans="2:9" x14ac:dyDescent="0.25">
      <c r="B8355" t="s">
        <v>10</v>
      </c>
      <c r="C8355" t="s">
        <v>21</v>
      </c>
      <c r="D8355" t="s">
        <v>26</v>
      </c>
      <c r="E8355" s="1">
        <v>44594</v>
      </c>
      <c r="F8355" s="4">
        <v>4172</v>
      </c>
      <c r="G8355">
        <v>261</v>
      </c>
      <c r="H8355" s="3">
        <f>_xlfn.XLOOKUP(sales[[#This Row],[Product]],products[Product],products[Cost per box])*sales[[#This Row],[Boxes]]</f>
        <v>1678.23</v>
      </c>
      <c r="I8355" s="4">
        <f>sales[[#This Row],[Revenue]]-sales[[#This Row],[Cost]]</f>
        <v>2493.77</v>
      </c>
    </row>
    <row r="8356" spans="2:9" x14ac:dyDescent="0.25">
      <c r="B8356" t="s">
        <v>51</v>
      </c>
      <c r="C8356" t="s">
        <v>21</v>
      </c>
      <c r="D8356" t="s">
        <v>30</v>
      </c>
      <c r="E8356" s="1">
        <v>44594</v>
      </c>
      <c r="F8356" s="4">
        <v>8666</v>
      </c>
      <c r="G8356">
        <v>310</v>
      </c>
      <c r="H8356" s="3">
        <f>_xlfn.XLOOKUP(sales[[#This Row],[Product]],products[Product],products[Cost per box])*sales[[#This Row],[Boxes]]</f>
        <v>1140.8</v>
      </c>
      <c r="I8356" s="4">
        <f>sales[[#This Row],[Revenue]]-sales[[#This Row],[Cost]]</f>
        <v>7525.2</v>
      </c>
    </row>
    <row r="8357" spans="2:9" x14ac:dyDescent="0.25">
      <c r="B8357" t="s">
        <v>18</v>
      </c>
      <c r="C8357" t="s">
        <v>6</v>
      </c>
      <c r="D8357" t="s">
        <v>31</v>
      </c>
      <c r="E8357" s="1">
        <v>44594</v>
      </c>
      <c r="F8357" s="4">
        <v>882</v>
      </c>
      <c r="G8357">
        <v>39</v>
      </c>
      <c r="H8357" s="3">
        <f>_xlfn.XLOOKUP(sales[[#This Row],[Product]],products[Product],products[Cost per box])*sales[[#This Row],[Boxes]]</f>
        <v>223.07999999999998</v>
      </c>
      <c r="I8357" s="4">
        <f>sales[[#This Row],[Revenue]]-sales[[#This Row],[Cost]]</f>
        <v>658.92000000000007</v>
      </c>
    </row>
    <row r="8358" spans="2:9" x14ac:dyDescent="0.25">
      <c r="B8358" t="s">
        <v>25</v>
      </c>
      <c r="C8358" t="s">
        <v>11</v>
      </c>
      <c r="D8358" t="s">
        <v>36</v>
      </c>
      <c r="E8358" s="1">
        <v>44594</v>
      </c>
      <c r="F8358" s="4">
        <v>10108</v>
      </c>
      <c r="G8358">
        <v>440</v>
      </c>
      <c r="H8358" s="3">
        <f>_xlfn.XLOOKUP(sales[[#This Row],[Product]],products[Product],products[Cost per box])*sales[[#This Row],[Boxes]]</f>
        <v>2217.6</v>
      </c>
      <c r="I8358" s="4">
        <f>sales[[#This Row],[Revenue]]-sales[[#This Row],[Cost]]</f>
        <v>7890.4</v>
      </c>
    </row>
    <row r="8359" spans="2:9" x14ac:dyDescent="0.25">
      <c r="B8359" t="s">
        <v>5</v>
      </c>
      <c r="C8359" t="s">
        <v>11</v>
      </c>
      <c r="D8359" t="s">
        <v>31</v>
      </c>
      <c r="E8359" s="1">
        <v>44595</v>
      </c>
      <c r="F8359" s="4">
        <v>70</v>
      </c>
      <c r="G8359">
        <v>4</v>
      </c>
      <c r="H8359" s="3">
        <f>_xlfn.XLOOKUP(sales[[#This Row],[Product]],products[Product],products[Cost per box])*sales[[#This Row],[Boxes]]</f>
        <v>22.88</v>
      </c>
      <c r="I8359" s="4">
        <f>sales[[#This Row],[Revenue]]-sales[[#This Row],[Cost]]</f>
        <v>47.120000000000005</v>
      </c>
    </row>
    <row r="8360" spans="2:9" x14ac:dyDescent="0.25">
      <c r="B8360" t="s">
        <v>54</v>
      </c>
      <c r="C8360" t="s">
        <v>11</v>
      </c>
      <c r="D8360" t="s">
        <v>22</v>
      </c>
      <c r="E8360" s="1">
        <v>44595</v>
      </c>
      <c r="F8360" s="4">
        <v>1799</v>
      </c>
      <c r="G8360">
        <v>86</v>
      </c>
      <c r="H8360" s="3">
        <f>_xlfn.XLOOKUP(sales[[#This Row],[Product]],products[Product],products[Cost per box])*sales[[#This Row],[Boxes]]</f>
        <v>706.92000000000007</v>
      </c>
      <c r="I8360" s="4">
        <f>sales[[#This Row],[Revenue]]-sales[[#This Row],[Cost]]</f>
        <v>1092.08</v>
      </c>
    </row>
    <row r="8361" spans="2:9" x14ac:dyDescent="0.25">
      <c r="B8361" t="s">
        <v>37</v>
      </c>
      <c r="C8361" t="s">
        <v>21</v>
      </c>
      <c r="D8361" t="s">
        <v>7</v>
      </c>
      <c r="E8361" s="1">
        <v>44595</v>
      </c>
      <c r="F8361" s="4">
        <v>399</v>
      </c>
      <c r="G8361">
        <v>18</v>
      </c>
      <c r="H8361" s="3">
        <f>_xlfn.XLOOKUP(sales[[#This Row],[Product]],products[Product],products[Cost per box])*sales[[#This Row],[Boxes]]</f>
        <v>92.7</v>
      </c>
      <c r="I8361" s="4">
        <f>sales[[#This Row],[Revenue]]-sales[[#This Row],[Cost]]</f>
        <v>306.3</v>
      </c>
    </row>
    <row r="8362" spans="2:9" x14ac:dyDescent="0.25">
      <c r="B8362" t="s">
        <v>51</v>
      </c>
      <c r="C8362" t="s">
        <v>9</v>
      </c>
      <c r="D8362" t="s">
        <v>30</v>
      </c>
      <c r="E8362" s="1">
        <v>44595</v>
      </c>
      <c r="F8362" s="4">
        <v>10920</v>
      </c>
      <c r="G8362">
        <v>420</v>
      </c>
      <c r="H8362" s="3">
        <f>_xlfn.XLOOKUP(sales[[#This Row],[Product]],products[Product],products[Cost per box])*sales[[#This Row],[Boxes]]</f>
        <v>1545.6000000000001</v>
      </c>
      <c r="I8362" s="4">
        <f>sales[[#This Row],[Revenue]]-sales[[#This Row],[Cost]]</f>
        <v>9374.4</v>
      </c>
    </row>
    <row r="8363" spans="2:9" x14ac:dyDescent="0.25">
      <c r="B8363" t="s">
        <v>55</v>
      </c>
      <c r="C8363" t="s">
        <v>6</v>
      </c>
      <c r="D8363" t="s">
        <v>7</v>
      </c>
      <c r="E8363" s="1">
        <v>44595</v>
      </c>
      <c r="F8363" s="4">
        <v>1148</v>
      </c>
      <c r="G8363">
        <v>53</v>
      </c>
      <c r="H8363" s="3">
        <f>_xlfn.XLOOKUP(sales[[#This Row],[Product]],products[Product],products[Cost per box])*sales[[#This Row],[Boxes]]</f>
        <v>272.95000000000005</v>
      </c>
      <c r="I8363" s="4">
        <f>sales[[#This Row],[Revenue]]-sales[[#This Row],[Cost]]</f>
        <v>875.05</v>
      </c>
    </row>
    <row r="8364" spans="2:9" x14ac:dyDescent="0.25">
      <c r="B8364" t="s">
        <v>39</v>
      </c>
      <c r="C8364" t="s">
        <v>11</v>
      </c>
      <c r="D8364" t="s">
        <v>44</v>
      </c>
      <c r="E8364" s="1">
        <v>44595</v>
      </c>
      <c r="F8364" s="4">
        <v>1498</v>
      </c>
      <c r="G8364">
        <v>63</v>
      </c>
      <c r="H8364" s="3">
        <f>_xlfn.XLOOKUP(sales[[#This Row],[Product]],products[Product],products[Cost per box])*sales[[#This Row],[Boxes]]</f>
        <v>602.91</v>
      </c>
      <c r="I8364" s="4">
        <f>sales[[#This Row],[Revenue]]-sales[[#This Row],[Cost]]</f>
        <v>895.09</v>
      </c>
    </row>
    <row r="8365" spans="2:9" x14ac:dyDescent="0.25">
      <c r="B8365" t="s">
        <v>57</v>
      </c>
      <c r="C8365" t="s">
        <v>9</v>
      </c>
      <c r="D8365" t="s">
        <v>22</v>
      </c>
      <c r="E8365" s="1">
        <v>44595</v>
      </c>
      <c r="F8365" s="4">
        <v>6279</v>
      </c>
      <c r="G8365">
        <v>252</v>
      </c>
      <c r="H8365" s="3">
        <f>_xlfn.XLOOKUP(sales[[#This Row],[Product]],products[Product],products[Cost per box])*sales[[#This Row],[Boxes]]</f>
        <v>2071.44</v>
      </c>
      <c r="I8365" s="4">
        <f>sales[[#This Row],[Revenue]]-sales[[#This Row],[Cost]]</f>
        <v>4207.5599999999995</v>
      </c>
    </row>
    <row r="8366" spans="2:9" x14ac:dyDescent="0.25">
      <c r="B8366" t="s">
        <v>55</v>
      </c>
      <c r="C8366" t="s">
        <v>6</v>
      </c>
      <c r="D8366" t="s">
        <v>50</v>
      </c>
      <c r="E8366" s="1">
        <v>44595</v>
      </c>
      <c r="F8366" s="4">
        <v>4900</v>
      </c>
      <c r="G8366">
        <v>223</v>
      </c>
      <c r="H8366" s="3">
        <f>_xlfn.XLOOKUP(sales[[#This Row],[Product]],products[Product],products[Cost per box])*sales[[#This Row],[Boxes]]</f>
        <v>2767.43</v>
      </c>
      <c r="I8366" s="4">
        <f>sales[[#This Row],[Revenue]]-sales[[#This Row],[Cost]]</f>
        <v>2132.5700000000002</v>
      </c>
    </row>
    <row r="8367" spans="2:9" x14ac:dyDescent="0.25">
      <c r="B8367" t="s">
        <v>49</v>
      </c>
      <c r="C8367" t="s">
        <v>21</v>
      </c>
      <c r="D8367" t="s">
        <v>52</v>
      </c>
      <c r="E8367" s="1">
        <v>44595</v>
      </c>
      <c r="F8367" s="4">
        <v>2849</v>
      </c>
      <c r="G8367">
        <v>220</v>
      </c>
      <c r="H8367" s="3">
        <f>_xlfn.XLOOKUP(sales[[#This Row],[Product]],products[Product],products[Cost per box])*sales[[#This Row],[Boxes]]</f>
        <v>730.4</v>
      </c>
      <c r="I8367" s="4">
        <f>sales[[#This Row],[Revenue]]-sales[[#This Row],[Cost]]</f>
        <v>2118.6</v>
      </c>
    </row>
    <row r="8368" spans="2:9" x14ac:dyDescent="0.25">
      <c r="B8368" t="s">
        <v>23</v>
      </c>
      <c r="C8368" t="s">
        <v>6</v>
      </c>
      <c r="D8368" t="s">
        <v>12</v>
      </c>
      <c r="E8368" s="1">
        <v>44595</v>
      </c>
      <c r="F8368" s="4">
        <v>5621</v>
      </c>
      <c r="G8368">
        <v>402</v>
      </c>
      <c r="H8368" s="3">
        <f>_xlfn.XLOOKUP(sales[[#This Row],[Product]],products[Product],products[Cost per box])*sales[[#This Row],[Boxes]]</f>
        <v>3388.8599999999997</v>
      </c>
      <c r="I8368" s="4">
        <f>sales[[#This Row],[Revenue]]-sales[[#This Row],[Cost]]</f>
        <v>2232.1400000000003</v>
      </c>
    </row>
    <row r="8369" spans="2:9" x14ac:dyDescent="0.25">
      <c r="B8369" t="s">
        <v>29</v>
      </c>
      <c r="C8369" t="s">
        <v>9</v>
      </c>
      <c r="D8369" t="s">
        <v>12</v>
      </c>
      <c r="E8369" s="1">
        <v>44595</v>
      </c>
      <c r="F8369" s="4">
        <v>6097</v>
      </c>
      <c r="G8369">
        <v>509</v>
      </c>
      <c r="H8369" s="3">
        <f>_xlfn.XLOOKUP(sales[[#This Row],[Product]],products[Product],products[Cost per box])*sales[[#This Row],[Boxes]]</f>
        <v>4290.87</v>
      </c>
      <c r="I8369" s="4">
        <f>sales[[#This Row],[Revenue]]-sales[[#This Row],[Cost]]</f>
        <v>1806.13</v>
      </c>
    </row>
    <row r="8370" spans="2:9" x14ac:dyDescent="0.25">
      <c r="B8370" t="s">
        <v>10</v>
      </c>
      <c r="C8370" t="s">
        <v>16</v>
      </c>
      <c r="D8370" t="s">
        <v>30</v>
      </c>
      <c r="E8370" s="1">
        <v>44595</v>
      </c>
      <c r="F8370" s="4">
        <v>1442</v>
      </c>
      <c r="G8370">
        <v>49</v>
      </c>
      <c r="H8370" s="3">
        <f>_xlfn.XLOOKUP(sales[[#This Row],[Product]],products[Product],products[Cost per box])*sales[[#This Row],[Boxes]]</f>
        <v>180.32000000000002</v>
      </c>
      <c r="I8370" s="4">
        <f>sales[[#This Row],[Revenue]]-sales[[#This Row],[Cost]]</f>
        <v>1261.68</v>
      </c>
    </row>
    <row r="8371" spans="2:9" x14ac:dyDescent="0.25">
      <c r="B8371" t="s">
        <v>33</v>
      </c>
      <c r="C8371" t="s">
        <v>21</v>
      </c>
      <c r="D8371" t="s">
        <v>7</v>
      </c>
      <c r="E8371" s="1">
        <v>44595</v>
      </c>
      <c r="F8371" s="4">
        <v>2954</v>
      </c>
      <c r="G8371">
        <v>119</v>
      </c>
      <c r="H8371" s="3">
        <f>_xlfn.XLOOKUP(sales[[#This Row],[Product]],products[Product],products[Cost per box])*sales[[#This Row],[Boxes]]</f>
        <v>612.85</v>
      </c>
      <c r="I8371" s="4">
        <f>sales[[#This Row],[Revenue]]-sales[[#This Row],[Cost]]</f>
        <v>2341.15</v>
      </c>
    </row>
    <row r="8372" spans="2:9" x14ac:dyDescent="0.25">
      <c r="B8372" t="s">
        <v>57</v>
      </c>
      <c r="C8372" t="s">
        <v>27</v>
      </c>
      <c r="D8372" t="s">
        <v>43</v>
      </c>
      <c r="E8372" s="1">
        <v>44595</v>
      </c>
      <c r="F8372" s="4">
        <v>8841</v>
      </c>
      <c r="G8372">
        <v>443</v>
      </c>
      <c r="H8372" s="3">
        <f>_xlfn.XLOOKUP(sales[[#This Row],[Product]],products[Product],products[Cost per box])*sales[[#This Row],[Boxes]]</f>
        <v>1705.55</v>
      </c>
      <c r="I8372" s="4">
        <f>sales[[#This Row],[Revenue]]-sales[[#This Row],[Cost]]</f>
        <v>7135.45</v>
      </c>
    </row>
    <row r="8373" spans="2:9" x14ac:dyDescent="0.25">
      <c r="B8373" t="s">
        <v>25</v>
      </c>
      <c r="C8373" t="s">
        <v>16</v>
      </c>
      <c r="D8373" t="s">
        <v>44</v>
      </c>
      <c r="E8373" s="1">
        <v>44595</v>
      </c>
      <c r="F8373" s="4">
        <v>3941</v>
      </c>
      <c r="G8373">
        <v>152</v>
      </c>
      <c r="H8373" s="3">
        <f>_xlfn.XLOOKUP(sales[[#This Row],[Product]],products[Product],products[Cost per box])*sales[[#This Row],[Boxes]]</f>
        <v>1454.64</v>
      </c>
      <c r="I8373" s="4">
        <f>sales[[#This Row],[Revenue]]-sales[[#This Row],[Cost]]</f>
        <v>2486.3599999999997</v>
      </c>
    </row>
    <row r="8374" spans="2:9" x14ac:dyDescent="0.25">
      <c r="B8374" t="s">
        <v>15</v>
      </c>
      <c r="C8374" t="s">
        <v>6</v>
      </c>
      <c r="D8374" t="s">
        <v>47</v>
      </c>
      <c r="E8374" s="1">
        <v>44595</v>
      </c>
      <c r="F8374" s="4">
        <v>9079</v>
      </c>
      <c r="G8374">
        <v>1330</v>
      </c>
      <c r="H8374" s="3">
        <f>_xlfn.XLOOKUP(sales[[#This Row],[Product]],products[Product],products[Cost per box])*sales[[#This Row],[Boxes]]</f>
        <v>6995.7999999999993</v>
      </c>
      <c r="I8374" s="4">
        <f>sales[[#This Row],[Revenue]]-sales[[#This Row],[Cost]]</f>
        <v>2083.2000000000007</v>
      </c>
    </row>
    <row r="8375" spans="2:9" x14ac:dyDescent="0.25">
      <c r="B8375" t="s">
        <v>41</v>
      </c>
      <c r="C8375" t="s">
        <v>11</v>
      </c>
      <c r="D8375" t="s">
        <v>7</v>
      </c>
      <c r="E8375" s="1">
        <v>44595</v>
      </c>
      <c r="F8375" s="4">
        <v>1715</v>
      </c>
      <c r="G8375">
        <v>82</v>
      </c>
      <c r="H8375" s="3">
        <f>_xlfn.XLOOKUP(sales[[#This Row],[Product]],products[Product],products[Cost per box])*sales[[#This Row],[Boxes]]</f>
        <v>422.3</v>
      </c>
      <c r="I8375" s="4">
        <f>sales[[#This Row],[Revenue]]-sales[[#This Row],[Cost]]</f>
        <v>1292.7</v>
      </c>
    </row>
    <row r="8376" spans="2:9" x14ac:dyDescent="0.25">
      <c r="B8376" t="s">
        <v>25</v>
      </c>
      <c r="C8376" t="s">
        <v>11</v>
      </c>
      <c r="D8376" t="s">
        <v>19</v>
      </c>
      <c r="E8376" s="1">
        <v>44595</v>
      </c>
      <c r="F8376" s="4">
        <v>266</v>
      </c>
      <c r="G8376">
        <v>15</v>
      </c>
      <c r="H8376" s="3">
        <f>_xlfn.XLOOKUP(sales[[#This Row],[Product]],products[Product],products[Cost per box])*sales[[#This Row],[Boxes]]</f>
        <v>153.45000000000002</v>
      </c>
      <c r="I8376" s="4">
        <f>sales[[#This Row],[Revenue]]-sales[[#This Row],[Cost]]</f>
        <v>112.54999999999998</v>
      </c>
    </row>
    <row r="8377" spans="2:9" x14ac:dyDescent="0.25">
      <c r="B8377" t="s">
        <v>20</v>
      </c>
      <c r="C8377" t="s">
        <v>27</v>
      </c>
      <c r="D8377" t="s">
        <v>36</v>
      </c>
      <c r="E8377" s="1">
        <v>44595</v>
      </c>
      <c r="F8377" s="4">
        <v>1316</v>
      </c>
      <c r="G8377">
        <v>60</v>
      </c>
      <c r="H8377" s="3">
        <f>_xlfn.XLOOKUP(sales[[#This Row],[Product]],products[Product],products[Cost per box])*sales[[#This Row],[Boxes]]</f>
        <v>302.39999999999998</v>
      </c>
      <c r="I8377" s="4">
        <f>sales[[#This Row],[Revenue]]-sales[[#This Row],[Cost]]</f>
        <v>1013.6</v>
      </c>
    </row>
    <row r="8378" spans="2:9" x14ac:dyDescent="0.25">
      <c r="B8378" t="s">
        <v>13</v>
      </c>
      <c r="C8378" t="s">
        <v>9</v>
      </c>
      <c r="D8378" t="s">
        <v>31</v>
      </c>
      <c r="E8378" s="1">
        <v>44595</v>
      </c>
      <c r="F8378" s="4">
        <v>3948</v>
      </c>
      <c r="G8378">
        <v>180</v>
      </c>
      <c r="H8378" s="3">
        <f>_xlfn.XLOOKUP(sales[[#This Row],[Product]],products[Product],products[Cost per box])*sales[[#This Row],[Boxes]]</f>
        <v>1029.5999999999999</v>
      </c>
      <c r="I8378" s="4">
        <f>sales[[#This Row],[Revenue]]-sales[[#This Row],[Cost]]</f>
        <v>2918.4</v>
      </c>
    </row>
    <row r="8379" spans="2:9" x14ac:dyDescent="0.25">
      <c r="B8379" t="s">
        <v>46</v>
      </c>
      <c r="C8379" t="s">
        <v>6</v>
      </c>
      <c r="D8379" t="s">
        <v>30</v>
      </c>
      <c r="E8379" s="1">
        <v>44595</v>
      </c>
      <c r="F8379" s="4">
        <v>77</v>
      </c>
      <c r="G8379">
        <v>3</v>
      </c>
      <c r="H8379" s="3">
        <f>_xlfn.XLOOKUP(sales[[#This Row],[Product]],products[Product],products[Cost per box])*sales[[#This Row],[Boxes]]</f>
        <v>11.040000000000001</v>
      </c>
      <c r="I8379" s="4">
        <f>sales[[#This Row],[Revenue]]-sales[[#This Row],[Cost]]</f>
        <v>65.959999999999994</v>
      </c>
    </row>
    <row r="8380" spans="2:9" x14ac:dyDescent="0.25">
      <c r="B8380" t="s">
        <v>46</v>
      </c>
      <c r="C8380" t="s">
        <v>27</v>
      </c>
      <c r="D8380" t="s">
        <v>42</v>
      </c>
      <c r="E8380" s="1">
        <v>44595</v>
      </c>
      <c r="F8380" s="4">
        <v>4466</v>
      </c>
      <c r="G8380">
        <v>344</v>
      </c>
      <c r="H8380" s="3">
        <f>_xlfn.XLOOKUP(sales[[#This Row],[Product]],products[Product],products[Cost per box])*sales[[#This Row],[Boxes]]</f>
        <v>1630.5600000000002</v>
      </c>
      <c r="I8380" s="4">
        <f>sales[[#This Row],[Revenue]]-sales[[#This Row],[Cost]]</f>
        <v>2835.4399999999996</v>
      </c>
    </row>
    <row r="8381" spans="2:9" x14ac:dyDescent="0.25">
      <c r="B8381" t="s">
        <v>53</v>
      </c>
      <c r="C8381" t="s">
        <v>21</v>
      </c>
      <c r="D8381" t="s">
        <v>44</v>
      </c>
      <c r="E8381" s="1">
        <v>44595</v>
      </c>
      <c r="F8381" s="4">
        <v>4578</v>
      </c>
      <c r="G8381">
        <v>191</v>
      </c>
      <c r="H8381" s="3">
        <f>_xlfn.XLOOKUP(sales[[#This Row],[Product]],products[Product],products[Cost per box])*sales[[#This Row],[Boxes]]</f>
        <v>1827.8700000000001</v>
      </c>
      <c r="I8381" s="4">
        <f>sales[[#This Row],[Revenue]]-sales[[#This Row],[Cost]]</f>
        <v>2750.13</v>
      </c>
    </row>
    <row r="8382" spans="2:9" x14ac:dyDescent="0.25">
      <c r="B8382" t="s">
        <v>55</v>
      </c>
      <c r="C8382" t="s">
        <v>6</v>
      </c>
      <c r="D8382" t="s">
        <v>31</v>
      </c>
      <c r="E8382" s="1">
        <v>44595</v>
      </c>
      <c r="F8382" s="4">
        <v>966</v>
      </c>
      <c r="G8382">
        <v>38</v>
      </c>
      <c r="H8382" s="3">
        <f>_xlfn.XLOOKUP(sales[[#This Row],[Product]],products[Product],products[Cost per box])*sales[[#This Row],[Boxes]]</f>
        <v>217.35999999999999</v>
      </c>
      <c r="I8382" s="4">
        <f>sales[[#This Row],[Revenue]]-sales[[#This Row],[Cost]]</f>
        <v>748.64</v>
      </c>
    </row>
    <row r="8383" spans="2:9" x14ac:dyDescent="0.25">
      <c r="B8383" t="s">
        <v>34</v>
      </c>
      <c r="C8383" t="s">
        <v>16</v>
      </c>
      <c r="D8383" t="s">
        <v>36</v>
      </c>
      <c r="E8383" s="1">
        <v>44595</v>
      </c>
      <c r="F8383" s="4">
        <v>539</v>
      </c>
      <c r="G8383">
        <v>29</v>
      </c>
      <c r="H8383" s="3">
        <f>_xlfn.XLOOKUP(sales[[#This Row],[Product]],products[Product],products[Cost per box])*sales[[#This Row],[Boxes]]</f>
        <v>146.16</v>
      </c>
      <c r="I8383" s="4">
        <f>sales[[#This Row],[Revenue]]-sales[[#This Row],[Cost]]</f>
        <v>392.84000000000003</v>
      </c>
    </row>
    <row r="8384" spans="2:9" x14ac:dyDescent="0.25">
      <c r="B8384" t="s">
        <v>49</v>
      </c>
      <c r="C8384" t="s">
        <v>11</v>
      </c>
      <c r="D8384" t="s">
        <v>19</v>
      </c>
      <c r="E8384" s="1">
        <v>44595</v>
      </c>
      <c r="F8384" s="4">
        <v>413</v>
      </c>
      <c r="G8384">
        <v>20</v>
      </c>
      <c r="H8384" s="3">
        <f>_xlfn.XLOOKUP(sales[[#This Row],[Product]],products[Product],products[Cost per box])*sales[[#This Row],[Boxes]]</f>
        <v>204.60000000000002</v>
      </c>
      <c r="I8384" s="4">
        <f>sales[[#This Row],[Revenue]]-sales[[#This Row],[Cost]]</f>
        <v>208.39999999999998</v>
      </c>
    </row>
    <row r="8385" spans="2:9" x14ac:dyDescent="0.25">
      <c r="B8385" t="s">
        <v>15</v>
      </c>
      <c r="C8385" t="s">
        <v>11</v>
      </c>
      <c r="D8385" t="s">
        <v>44</v>
      </c>
      <c r="E8385" s="1">
        <v>44595</v>
      </c>
      <c r="F8385" s="4">
        <v>217</v>
      </c>
      <c r="G8385">
        <v>10</v>
      </c>
      <c r="H8385" s="3">
        <f>_xlfn.XLOOKUP(sales[[#This Row],[Product]],products[Product],products[Cost per box])*sales[[#This Row],[Boxes]]</f>
        <v>95.7</v>
      </c>
      <c r="I8385" s="4">
        <f>sales[[#This Row],[Revenue]]-sales[[#This Row],[Cost]]</f>
        <v>121.3</v>
      </c>
    </row>
    <row r="8386" spans="2:9" x14ac:dyDescent="0.25">
      <c r="B8386" t="s">
        <v>23</v>
      </c>
      <c r="C8386" t="s">
        <v>16</v>
      </c>
      <c r="D8386" t="s">
        <v>30</v>
      </c>
      <c r="E8386" s="1">
        <v>44595</v>
      </c>
      <c r="F8386" s="4">
        <v>10913</v>
      </c>
      <c r="G8386">
        <v>390</v>
      </c>
      <c r="H8386" s="3">
        <f>_xlfn.XLOOKUP(sales[[#This Row],[Product]],products[Product],products[Cost per box])*sales[[#This Row],[Boxes]]</f>
        <v>1435.2</v>
      </c>
      <c r="I8386" s="4">
        <f>sales[[#This Row],[Revenue]]-sales[[#This Row],[Cost]]</f>
        <v>9477.7999999999993</v>
      </c>
    </row>
    <row r="8387" spans="2:9" x14ac:dyDescent="0.25">
      <c r="B8387" t="s">
        <v>46</v>
      </c>
      <c r="C8387" t="s">
        <v>9</v>
      </c>
      <c r="D8387" t="s">
        <v>44</v>
      </c>
      <c r="E8387" s="1">
        <v>44595</v>
      </c>
      <c r="F8387" s="4">
        <v>714</v>
      </c>
      <c r="G8387">
        <v>27</v>
      </c>
      <c r="H8387" s="3">
        <f>_xlfn.XLOOKUP(sales[[#This Row],[Product]],products[Product],products[Cost per box])*sales[[#This Row],[Boxes]]</f>
        <v>258.39</v>
      </c>
      <c r="I8387" s="4">
        <f>sales[[#This Row],[Revenue]]-sales[[#This Row],[Cost]]</f>
        <v>455.61</v>
      </c>
    </row>
    <row r="8388" spans="2:9" x14ac:dyDescent="0.25">
      <c r="B8388" t="s">
        <v>23</v>
      </c>
      <c r="C8388" t="s">
        <v>21</v>
      </c>
      <c r="D8388" t="s">
        <v>38</v>
      </c>
      <c r="E8388" s="1">
        <v>44595</v>
      </c>
      <c r="F8388" s="4">
        <v>8351</v>
      </c>
      <c r="G8388">
        <v>418</v>
      </c>
      <c r="H8388" s="3">
        <f>_xlfn.XLOOKUP(sales[[#This Row],[Product]],products[Product],products[Cost per box])*sales[[#This Row],[Boxes]]</f>
        <v>4154.92</v>
      </c>
      <c r="I8388" s="4">
        <f>sales[[#This Row],[Revenue]]-sales[[#This Row],[Cost]]</f>
        <v>4196.08</v>
      </c>
    </row>
    <row r="8389" spans="2:9" x14ac:dyDescent="0.25">
      <c r="B8389" t="s">
        <v>25</v>
      </c>
      <c r="C8389" t="s">
        <v>27</v>
      </c>
      <c r="D8389" t="s">
        <v>7</v>
      </c>
      <c r="E8389" s="1">
        <v>44595</v>
      </c>
      <c r="F8389" s="4">
        <v>6622</v>
      </c>
      <c r="G8389">
        <v>255</v>
      </c>
      <c r="H8389" s="3">
        <f>_xlfn.XLOOKUP(sales[[#This Row],[Product]],products[Product],products[Cost per box])*sales[[#This Row],[Boxes]]</f>
        <v>1313.25</v>
      </c>
      <c r="I8389" s="4">
        <f>sales[[#This Row],[Revenue]]-sales[[#This Row],[Cost]]</f>
        <v>5308.75</v>
      </c>
    </row>
    <row r="8390" spans="2:9" x14ac:dyDescent="0.25">
      <c r="B8390" t="s">
        <v>5</v>
      </c>
      <c r="C8390" t="s">
        <v>11</v>
      </c>
      <c r="D8390" t="s">
        <v>50</v>
      </c>
      <c r="E8390" s="1">
        <v>44595</v>
      </c>
      <c r="F8390" s="4">
        <v>637</v>
      </c>
      <c r="G8390">
        <v>32</v>
      </c>
      <c r="H8390" s="3">
        <f>_xlfn.XLOOKUP(sales[[#This Row],[Product]],products[Product],products[Cost per box])*sales[[#This Row],[Boxes]]</f>
        <v>397.12</v>
      </c>
      <c r="I8390" s="4">
        <f>sales[[#This Row],[Revenue]]-sales[[#This Row],[Cost]]</f>
        <v>239.88</v>
      </c>
    </row>
    <row r="8391" spans="2:9" x14ac:dyDescent="0.25">
      <c r="B8391" t="s">
        <v>5</v>
      </c>
      <c r="C8391" t="s">
        <v>16</v>
      </c>
      <c r="D8391" t="s">
        <v>52</v>
      </c>
      <c r="E8391" s="1">
        <v>44595</v>
      </c>
      <c r="F8391" s="4">
        <v>7413</v>
      </c>
      <c r="G8391">
        <v>571</v>
      </c>
      <c r="H8391" s="3">
        <f>_xlfn.XLOOKUP(sales[[#This Row],[Product]],products[Product],products[Cost per box])*sales[[#This Row],[Boxes]]</f>
        <v>1895.7199999999998</v>
      </c>
      <c r="I8391" s="4">
        <f>sales[[#This Row],[Revenue]]-sales[[#This Row],[Cost]]</f>
        <v>5517.2800000000007</v>
      </c>
    </row>
    <row r="8392" spans="2:9" x14ac:dyDescent="0.25">
      <c r="B8392" t="s">
        <v>8</v>
      </c>
      <c r="C8392" t="s">
        <v>9</v>
      </c>
      <c r="D8392" t="s">
        <v>45</v>
      </c>
      <c r="E8392" s="1">
        <v>44595</v>
      </c>
      <c r="F8392" s="4">
        <v>8666</v>
      </c>
      <c r="G8392">
        <v>377</v>
      </c>
      <c r="H8392" s="3">
        <f>_xlfn.XLOOKUP(sales[[#This Row],[Product]],products[Product],products[Cost per box])*sales[[#This Row],[Boxes]]</f>
        <v>2914.21</v>
      </c>
      <c r="I8392" s="4">
        <f>sales[[#This Row],[Revenue]]-sales[[#This Row],[Cost]]</f>
        <v>5751.79</v>
      </c>
    </row>
    <row r="8393" spans="2:9" x14ac:dyDescent="0.25">
      <c r="B8393" t="s">
        <v>23</v>
      </c>
      <c r="C8393" t="s">
        <v>11</v>
      </c>
      <c r="D8393" t="s">
        <v>38</v>
      </c>
      <c r="E8393" s="1">
        <v>44595</v>
      </c>
      <c r="F8393" s="4">
        <v>4116</v>
      </c>
      <c r="G8393">
        <v>229</v>
      </c>
      <c r="H8393" s="3">
        <f>_xlfn.XLOOKUP(sales[[#This Row],[Product]],products[Product],products[Cost per box])*sales[[#This Row],[Boxes]]</f>
        <v>2276.2599999999998</v>
      </c>
      <c r="I8393" s="4">
        <f>sales[[#This Row],[Revenue]]-sales[[#This Row],[Cost]]</f>
        <v>1839.7400000000002</v>
      </c>
    </row>
    <row r="8394" spans="2:9" x14ac:dyDescent="0.25">
      <c r="B8394" t="s">
        <v>40</v>
      </c>
      <c r="C8394" t="s">
        <v>6</v>
      </c>
      <c r="D8394" t="s">
        <v>26</v>
      </c>
      <c r="E8394" s="1">
        <v>44595</v>
      </c>
      <c r="F8394" s="4">
        <v>5446</v>
      </c>
      <c r="G8394">
        <v>419</v>
      </c>
      <c r="H8394" s="3">
        <f>_xlfn.XLOOKUP(sales[[#This Row],[Product]],products[Product],products[Cost per box])*sales[[#This Row],[Boxes]]</f>
        <v>2694.17</v>
      </c>
      <c r="I8394" s="4">
        <f>sales[[#This Row],[Revenue]]-sales[[#This Row],[Cost]]</f>
        <v>2751.83</v>
      </c>
    </row>
    <row r="8395" spans="2:9" x14ac:dyDescent="0.25">
      <c r="B8395" t="s">
        <v>57</v>
      </c>
      <c r="C8395" t="s">
        <v>6</v>
      </c>
      <c r="D8395" t="s">
        <v>38</v>
      </c>
      <c r="E8395" s="1">
        <v>44595</v>
      </c>
      <c r="F8395" s="4">
        <v>2695</v>
      </c>
      <c r="G8395">
        <v>118</v>
      </c>
      <c r="H8395" s="3">
        <f>_xlfn.XLOOKUP(sales[[#This Row],[Product]],products[Product],products[Cost per box])*sales[[#This Row],[Boxes]]</f>
        <v>1172.9199999999998</v>
      </c>
      <c r="I8395" s="4">
        <f>sales[[#This Row],[Revenue]]-sales[[#This Row],[Cost]]</f>
        <v>1522.0800000000002</v>
      </c>
    </row>
    <row r="8396" spans="2:9" x14ac:dyDescent="0.25">
      <c r="B8396" t="s">
        <v>32</v>
      </c>
      <c r="C8396" t="s">
        <v>6</v>
      </c>
      <c r="D8396" t="s">
        <v>26</v>
      </c>
      <c r="E8396" s="1">
        <v>44595</v>
      </c>
      <c r="F8396" s="4">
        <v>1897</v>
      </c>
      <c r="G8396">
        <v>136</v>
      </c>
      <c r="H8396" s="3">
        <f>_xlfn.XLOOKUP(sales[[#This Row],[Product]],products[Product],products[Cost per box])*sales[[#This Row],[Boxes]]</f>
        <v>874.48</v>
      </c>
      <c r="I8396" s="4">
        <f>sales[[#This Row],[Revenue]]-sales[[#This Row],[Cost]]</f>
        <v>1022.52</v>
      </c>
    </row>
    <row r="8397" spans="2:9" x14ac:dyDescent="0.25">
      <c r="B8397" t="s">
        <v>56</v>
      </c>
      <c r="C8397" t="s">
        <v>6</v>
      </c>
      <c r="D8397" t="s">
        <v>30</v>
      </c>
      <c r="E8397" s="1">
        <v>44595</v>
      </c>
      <c r="F8397" s="4">
        <v>8827</v>
      </c>
      <c r="G8397">
        <v>295</v>
      </c>
      <c r="H8397" s="3">
        <f>_xlfn.XLOOKUP(sales[[#This Row],[Product]],products[Product],products[Cost per box])*sales[[#This Row],[Boxes]]</f>
        <v>1085.6000000000001</v>
      </c>
      <c r="I8397" s="4">
        <f>sales[[#This Row],[Revenue]]-sales[[#This Row],[Cost]]</f>
        <v>7741.4</v>
      </c>
    </row>
    <row r="8398" spans="2:9" x14ac:dyDescent="0.25">
      <c r="B8398" t="s">
        <v>5</v>
      </c>
      <c r="C8398" t="s">
        <v>6</v>
      </c>
      <c r="D8398" t="s">
        <v>28</v>
      </c>
      <c r="E8398" s="1">
        <v>44595</v>
      </c>
      <c r="F8398" s="4">
        <v>2464</v>
      </c>
      <c r="G8398">
        <v>103</v>
      </c>
      <c r="H8398" s="3">
        <f>_xlfn.XLOOKUP(sales[[#This Row],[Product]],products[Product],products[Cost per box])*sales[[#This Row],[Boxes]]</f>
        <v>284.27999999999997</v>
      </c>
      <c r="I8398" s="4">
        <f>sales[[#This Row],[Revenue]]-sales[[#This Row],[Cost]]</f>
        <v>2179.7200000000003</v>
      </c>
    </row>
    <row r="8399" spans="2:9" x14ac:dyDescent="0.25">
      <c r="B8399" t="s">
        <v>15</v>
      </c>
      <c r="C8399" t="s">
        <v>16</v>
      </c>
      <c r="D8399" t="s">
        <v>52</v>
      </c>
      <c r="E8399" s="1">
        <v>44595</v>
      </c>
      <c r="F8399" s="4">
        <v>1869</v>
      </c>
      <c r="G8399">
        <v>170</v>
      </c>
      <c r="H8399" s="3">
        <f>_xlfn.XLOOKUP(sales[[#This Row],[Product]],products[Product],products[Cost per box])*sales[[#This Row],[Boxes]]</f>
        <v>564.4</v>
      </c>
      <c r="I8399" s="4">
        <f>sales[[#This Row],[Revenue]]-sales[[#This Row],[Cost]]</f>
        <v>1304.5999999999999</v>
      </c>
    </row>
    <row r="8400" spans="2:9" x14ac:dyDescent="0.25">
      <c r="B8400" t="s">
        <v>34</v>
      </c>
      <c r="C8400" t="s">
        <v>9</v>
      </c>
      <c r="D8400" t="s">
        <v>45</v>
      </c>
      <c r="E8400" s="1">
        <v>44595</v>
      </c>
      <c r="F8400" s="4">
        <v>924</v>
      </c>
      <c r="G8400">
        <v>37</v>
      </c>
      <c r="H8400" s="3">
        <f>_xlfn.XLOOKUP(sales[[#This Row],[Product]],products[Product],products[Cost per box])*sales[[#This Row],[Boxes]]</f>
        <v>286.01</v>
      </c>
      <c r="I8400" s="4">
        <f>sales[[#This Row],[Revenue]]-sales[[#This Row],[Cost]]</f>
        <v>637.99</v>
      </c>
    </row>
    <row r="8401" spans="2:9" x14ac:dyDescent="0.25">
      <c r="B8401" t="s">
        <v>33</v>
      </c>
      <c r="C8401" t="s">
        <v>6</v>
      </c>
      <c r="D8401" t="s">
        <v>19</v>
      </c>
      <c r="E8401" s="1">
        <v>44595</v>
      </c>
      <c r="F8401" s="4">
        <v>6916</v>
      </c>
      <c r="G8401">
        <v>364</v>
      </c>
      <c r="H8401" s="3">
        <f>_xlfn.XLOOKUP(sales[[#This Row],[Product]],products[Product],products[Cost per box])*sales[[#This Row],[Boxes]]</f>
        <v>3723.7200000000003</v>
      </c>
      <c r="I8401" s="4">
        <f>sales[[#This Row],[Revenue]]-sales[[#This Row],[Cost]]</f>
        <v>3192.2799999999997</v>
      </c>
    </row>
    <row r="8402" spans="2:9" x14ac:dyDescent="0.25">
      <c r="B8402" t="s">
        <v>15</v>
      </c>
      <c r="C8402" t="s">
        <v>21</v>
      </c>
      <c r="D8402" t="s">
        <v>14</v>
      </c>
      <c r="E8402" s="1">
        <v>44595</v>
      </c>
      <c r="F8402" s="4">
        <v>4200</v>
      </c>
      <c r="G8402">
        <v>183</v>
      </c>
      <c r="H8402" s="3">
        <f>_xlfn.XLOOKUP(sales[[#This Row],[Product]],products[Product],products[Cost per box])*sales[[#This Row],[Boxes]]</f>
        <v>1154.73</v>
      </c>
      <c r="I8402" s="4">
        <f>sales[[#This Row],[Revenue]]-sales[[#This Row],[Cost]]</f>
        <v>3045.27</v>
      </c>
    </row>
    <row r="8403" spans="2:9" x14ac:dyDescent="0.25">
      <c r="B8403" t="s">
        <v>46</v>
      </c>
      <c r="C8403" t="s">
        <v>9</v>
      </c>
      <c r="D8403" t="s">
        <v>45</v>
      </c>
      <c r="E8403" s="1">
        <v>44596</v>
      </c>
      <c r="F8403" s="4">
        <v>3990</v>
      </c>
      <c r="G8403">
        <v>167</v>
      </c>
      <c r="H8403" s="3">
        <f>_xlfn.XLOOKUP(sales[[#This Row],[Product]],products[Product],products[Cost per box])*sales[[#This Row],[Boxes]]</f>
        <v>1290.9100000000001</v>
      </c>
      <c r="I8403" s="4">
        <f>sales[[#This Row],[Revenue]]-sales[[#This Row],[Cost]]</f>
        <v>2699.09</v>
      </c>
    </row>
    <row r="8404" spans="2:9" x14ac:dyDescent="0.25">
      <c r="B8404" t="s">
        <v>18</v>
      </c>
      <c r="C8404" t="s">
        <v>21</v>
      </c>
      <c r="D8404" t="s">
        <v>19</v>
      </c>
      <c r="E8404" s="1">
        <v>44596</v>
      </c>
      <c r="F8404" s="4">
        <v>3157</v>
      </c>
      <c r="G8404">
        <v>186</v>
      </c>
      <c r="H8404" s="3">
        <f>_xlfn.XLOOKUP(sales[[#This Row],[Product]],products[Product],products[Cost per box])*sales[[#This Row],[Boxes]]</f>
        <v>1902.78</v>
      </c>
      <c r="I8404" s="4">
        <f>sales[[#This Row],[Revenue]]-sales[[#This Row],[Cost]]</f>
        <v>1254.22</v>
      </c>
    </row>
    <row r="8405" spans="2:9" x14ac:dyDescent="0.25">
      <c r="B8405" t="s">
        <v>13</v>
      </c>
      <c r="C8405" t="s">
        <v>6</v>
      </c>
      <c r="D8405" t="s">
        <v>47</v>
      </c>
      <c r="E8405" s="1">
        <v>44596</v>
      </c>
      <c r="F8405" s="4">
        <v>2331</v>
      </c>
      <c r="G8405">
        <v>212</v>
      </c>
      <c r="H8405" s="3">
        <f>_xlfn.XLOOKUP(sales[[#This Row],[Product]],products[Product],products[Cost per box])*sales[[#This Row],[Boxes]]</f>
        <v>1115.1199999999999</v>
      </c>
      <c r="I8405" s="4">
        <f>sales[[#This Row],[Revenue]]-sales[[#This Row],[Cost]]</f>
        <v>1215.8800000000001</v>
      </c>
    </row>
    <row r="8406" spans="2:9" x14ac:dyDescent="0.25">
      <c r="B8406" t="s">
        <v>10</v>
      </c>
      <c r="C8406" t="s">
        <v>21</v>
      </c>
      <c r="D8406" t="s">
        <v>31</v>
      </c>
      <c r="E8406" s="1">
        <v>44596</v>
      </c>
      <c r="F8406" s="4">
        <v>2702</v>
      </c>
      <c r="G8406">
        <v>109</v>
      </c>
      <c r="H8406" s="3">
        <f>_xlfn.XLOOKUP(sales[[#This Row],[Product]],products[Product],products[Cost per box])*sales[[#This Row],[Boxes]]</f>
        <v>623.48</v>
      </c>
      <c r="I8406" s="4">
        <f>sales[[#This Row],[Revenue]]-sales[[#This Row],[Cost]]</f>
        <v>2078.52</v>
      </c>
    </row>
    <row r="8407" spans="2:9" x14ac:dyDescent="0.25">
      <c r="B8407" t="s">
        <v>34</v>
      </c>
      <c r="C8407" t="s">
        <v>11</v>
      </c>
      <c r="D8407" t="s">
        <v>50</v>
      </c>
      <c r="E8407" s="1">
        <v>44596</v>
      </c>
      <c r="F8407" s="4">
        <v>1638</v>
      </c>
      <c r="G8407">
        <v>87</v>
      </c>
      <c r="H8407" s="3">
        <f>_xlfn.XLOOKUP(sales[[#This Row],[Product]],products[Product],products[Cost per box])*sales[[#This Row],[Boxes]]</f>
        <v>1079.67</v>
      </c>
      <c r="I8407" s="4">
        <f>sales[[#This Row],[Revenue]]-sales[[#This Row],[Cost]]</f>
        <v>558.32999999999993</v>
      </c>
    </row>
    <row r="8408" spans="2:9" x14ac:dyDescent="0.25">
      <c r="B8408" t="s">
        <v>34</v>
      </c>
      <c r="C8408" t="s">
        <v>27</v>
      </c>
      <c r="D8408" t="s">
        <v>19</v>
      </c>
      <c r="E8408" s="1">
        <v>44596</v>
      </c>
      <c r="F8408" s="4">
        <v>6657</v>
      </c>
      <c r="G8408">
        <v>317</v>
      </c>
      <c r="H8408" s="3">
        <f>_xlfn.XLOOKUP(sales[[#This Row],[Product]],products[Product],products[Cost per box])*sales[[#This Row],[Boxes]]</f>
        <v>3242.9100000000003</v>
      </c>
      <c r="I8408" s="4">
        <f>sales[[#This Row],[Revenue]]-sales[[#This Row],[Cost]]</f>
        <v>3414.0899999999997</v>
      </c>
    </row>
    <row r="8409" spans="2:9" x14ac:dyDescent="0.25">
      <c r="B8409" t="s">
        <v>32</v>
      </c>
      <c r="C8409" t="s">
        <v>11</v>
      </c>
      <c r="D8409" t="s">
        <v>44</v>
      </c>
      <c r="E8409" s="1">
        <v>44596</v>
      </c>
      <c r="F8409" s="4">
        <v>11816</v>
      </c>
      <c r="G8409">
        <v>538</v>
      </c>
      <c r="H8409" s="3">
        <f>_xlfn.XLOOKUP(sales[[#This Row],[Product]],products[Product],products[Cost per box])*sales[[#This Row],[Boxes]]</f>
        <v>5148.66</v>
      </c>
      <c r="I8409" s="4">
        <f>sales[[#This Row],[Revenue]]-sales[[#This Row],[Cost]]</f>
        <v>6667.34</v>
      </c>
    </row>
    <row r="8410" spans="2:9" x14ac:dyDescent="0.25">
      <c r="B8410" t="s">
        <v>39</v>
      </c>
      <c r="C8410" t="s">
        <v>21</v>
      </c>
      <c r="D8410" t="s">
        <v>50</v>
      </c>
      <c r="E8410" s="1">
        <v>44596</v>
      </c>
      <c r="F8410" s="4">
        <v>13496</v>
      </c>
      <c r="G8410">
        <v>614</v>
      </c>
      <c r="H8410" s="3">
        <f>_xlfn.XLOOKUP(sales[[#This Row],[Product]],products[Product],products[Cost per box])*sales[[#This Row],[Boxes]]</f>
        <v>7619.74</v>
      </c>
      <c r="I8410" s="4">
        <f>sales[[#This Row],[Revenue]]-sales[[#This Row],[Cost]]</f>
        <v>5876.26</v>
      </c>
    </row>
    <row r="8411" spans="2:9" x14ac:dyDescent="0.25">
      <c r="B8411" t="s">
        <v>23</v>
      </c>
      <c r="C8411" t="s">
        <v>27</v>
      </c>
      <c r="D8411" t="s">
        <v>12</v>
      </c>
      <c r="E8411" s="1">
        <v>44596</v>
      </c>
      <c r="F8411" s="4">
        <v>21882</v>
      </c>
      <c r="G8411">
        <v>1960</v>
      </c>
      <c r="H8411" s="3">
        <f>_xlfn.XLOOKUP(sales[[#This Row],[Product]],products[Product],products[Cost per box])*sales[[#This Row],[Boxes]]</f>
        <v>16522.8</v>
      </c>
      <c r="I8411" s="4">
        <f>sales[[#This Row],[Revenue]]-sales[[#This Row],[Cost]]</f>
        <v>5359.2000000000007</v>
      </c>
    </row>
    <row r="8412" spans="2:9" x14ac:dyDescent="0.25">
      <c r="B8412" t="s">
        <v>40</v>
      </c>
      <c r="C8412" t="s">
        <v>27</v>
      </c>
      <c r="D8412" t="s">
        <v>26</v>
      </c>
      <c r="E8412" s="1">
        <v>44596</v>
      </c>
      <c r="F8412" s="4">
        <v>413</v>
      </c>
      <c r="G8412">
        <v>25</v>
      </c>
      <c r="H8412" s="3">
        <f>_xlfn.XLOOKUP(sales[[#This Row],[Product]],products[Product],products[Cost per box])*sales[[#This Row],[Boxes]]</f>
        <v>160.75</v>
      </c>
      <c r="I8412" s="4">
        <f>sales[[#This Row],[Revenue]]-sales[[#This Row],[Cost]]</f>
        <v>252.25</v>
      </c>
    </row>
    <row r="8413" spans="2:9" x14ac:dyDescent="0.25">
      <c r="B8413" t="s">
        <v>55</v>
      </c>
      <c r="C8413" t="s">
        <v>6</v>
      </c>
      <c r="D8413" t="s">
        <v>38</v>
      </c>
      <c r="E8413" s="1">
        <v>44596</v>
      </c>
      <c r="F8413" s="4">
        <v>6825</v>
      </c>
      <c r="G8413">
        <v>360</v>
      </c>
      <c r="H8413" s="3">
        <f>_xlfn.XLOOKUP(sales[[#This Row],[Product]],products[Product],products[Cost per box])*sales[[#This Row],[Boxes]]</f>
        <v>3578.3999999999996</v>
      </c>
      <c r="I8413" s="4">
        <f>sales[[#This Row],[Revenue]]-sales[[#This Row],[Cost]]</f>
        <v>3246.6000000000004</v>
      </c>
    </row>
    <row r="8414" spans="2:9" x14ac:dyDescent="0.25">
      <c r="B8414" t="s">
        <v>20</v>
      </c>
      <c r="C8414" t="s">
        <v>27</v>
      </c>
      <c r="D8414" t="s">
        <v>14</v>
      </c>
      <c r="E8414" s="1">
        <v>44596</v>
      </c>
      <c r="F8414" s="4">
        <v>3143</v>
      </c>
      <c r="G8414">
        <v>143</v>
      </c>
      <c r="H8414" s="3">
        <f>_xlfn.XLOOKUP(sales[[#This Row],[Product]],products[Product],products[Cost per box])*sales[[#This Row],[Boxes]]</f>
        <v>902.32999999999993</v>
      </c>
      <c r="I8414" s="4">
        <f>sales[[#This Row],[Revenue]]-sales[[#This Row],[Cost]]</f>
        <v>2240.67</v>
      </c>
    </row>
    <row r="8415" spans="2:9" x14ac:dyDescent="0.25">
      <c r="B8415" t="s">
        <v>29</v>
      </c>
      <c r="C8415" t="s">
        <v>9</v>
      </c>
      <c r="D8415" t="s">
        <v>7</v>
      </c>
      <c r="E8415" s="1">
        <v>44596</v>
      </c>
      <c r="F8415" s="4">
        <v>7658</v>
      </c>
      <c r="G8415">
        <v>365</v>
      </c>
      <c r="H8415" s="3">
        <f>_xlfn.XLOOKUP(sales[[#This Row],[Product]],products[Product],products[Cost per box])*sales[[#This Row],[Boxes]]</f>
        <v>1879.7500000000002</v>
      </c>
      <c r="I8415" s="4">
        <f>sales[[#This Row],[Revenue]]-sales[[#This Row],[Cost]]</f>
        <v>5778.25</v>
      </c>
    </row>
    <row r="8416" spans="2:9" x14ac:dyDescent="0.25">
      <c r="B8416" t="s">
        <v>51</v>
      </c>
      <c r="C8416" t="s">
        <v>9</v>
      </c>
      <c r="D8416" t="s">
        <v>7</v>
      </c>
      <c r="E8416" s="1">
        <v>44596</v>
      </c>
      <c r="F8416" s="4">
        <v>6867</v>
      </c>
      <c r="G8416">
        <v>299</v>
      </c>
      <c r="H8416" s="3">
        <f>_xlfn.XLOOKUP(sales[[#This Row],[Product]],products[Product],products[Cost per box])*sales[[#This Row],[Boxes]]</f>
        <v>1539.8500000000001</v>
      </c>
      <c r="I8416" s="4">
        <f>sales[[#This Row],[Revenue]]-sales[[#This Row],[Cost]]</f>
        <v>5327.15</v>
      </c>
    </row>
    <row r="8417" spans="2:9" x14ac:dyDescent="0.25">
      <c r="B8417" t="s">
        <v>15</v>
      </c>
      <c r="C8417" t="s">
        <v>16</v>
      </c>
      <c r="D8417" t="s">
        <v>24</v>
      </c>
      <c r="E8417" s="1">
        <v>44596</v>
      </c>
      <c r="F8417" s="4">
        <v>1974</v>
      </c>
      <c r="G8417">
        <v>94</v>
      </c>
      <c r="H8417" s="3">
        <f>_xlfn.XLOOKUP(sales[[#This Row],[Product]],products[Product],products[Cost per box])*sales[[#This Row],[Boxes]]</f>
        <v>987.93999999999994</v>
      </c>
      <c r="I8417" s="4">
        <f>sales[[#This Row],[Revenue]]-sales[[#This Row],[Cost]]</f>
        <v>986.06000000000006</v>
      </c>
    </row>
    <row r="8418" spans="2:9" x14ac:dyDescent="0.25">
      <c r="B8418" t="s">
        <v>37</v>
      </c>
      <c r="C8418" t="s">
        <v>16</v>
      </c>
      <c r="D8418" t="s">
        <v>22</v>
      </c>
      <c r="E8418" s="1">
        <v>44596</v>
      </c>
      <c r="F8418" s="4">
        <v>4095</v>
      </c>
      <c r="G8418">
        <v>179</v>
      </c>
      <c r="H8418" s="3">
        <f>_xlfn.XLOOKUP(sales[[#This Row],[Product]],products[Product],products[Cost per box])*sales[[#This Row],[Boxes]]</f>
        <v>1471.38</v>
      </c>
      <c r="I8418" s="4">
        <f>sales[[#This Row],[Revenue]]-sales[[#This Row],[Cost]]</f>
        <v>2623.62</v>
      </c>
    </row>
    <row r="8419" spans="2:9" x14ac:dyDescent="0.25">
      <c r="B8419" t="s">
        <v>55</v>
      </c>
      <c r="C8419" t="s">
        <v>6</v>
      </c>
      <c r="D8419" t="s">
        <v>26</v>
      </c>
      <c r="E8419" s="1">
        <v>44596</v>
      </c>
      <c r="F8419" s="4">
        <v>5383</v>
      </c>
      <c r="G8419">
        <v>385</v>
      </c>
      <c r="H8419" s="3">
        <f>_xlfn.XLOOKUP(sales[[#This Row],[Product]],products[Product],products[Cost per box])*sales[[#This Row],[Boxes]]</f>
        <v>2475.5499999999997</v>
      </c>
      <c r="I8419" s="4">
        <f>sales[[#This Row],[Revenue]]-sales[[#This Row],[Cost]]</f>
        <v>2907.4500000000003</v>
      </c>
    </row>
    <row r="8420" spans="2:9" x14ac:dyDescent="0.25">
      <c r="B8420" t="s">
        <v>55</v>
      </c>
      <c r="C8420" t="s">
        <v>27</v>
      </c>
      <c r="D8420" t="s">
        <v>24</v>
      </c>
      <c r="E8420" s="1">
        <v>44596</v>
      </c>
      <c r="F8420" s="4">
        <v>819</v>
      </c>
      <c r="G8420">
        <v>35</v>
      </c>
      <c r="H8420" s="3">
        <f>_xlfn.XLOOKUP(sales[[#This Row],[Product]],products[Product],products[Cost per box])*sales[[#This Row],[Boxes]]</f>
        <v>367.84999999999997</v>
      </c>
      <c r="I8420" s="4">
        <f>sales[[#This Row],[Revenue]]-sales[[#This Row],[Cost]]</f>
        <v>451.15000000000003</v>
      </c>
    </row>
    <row r="8421" spans="2:9" x14ac:dyDescent="0.25">
      <c r="B8421" t="s">
        <v>41</v>
      </c>
      <c r="C8421" t="s">
        <v>6</v>
      </c>
      <c r="D8421" t="s">
        <v>36</v>
      </c>
      <c r="E8421" s="1">
        <v>44596</v>
      </c>
      <c r="F8421" s="4">
        <v>420</v>
      </c>
      <c r="G8421">
        <v>18</v>
      </c>
      <c r="H8421" s="3">
        <f>_xlfn.XLOOKUP(sales[[#This Row],[Product]],products[Product],products[Cost per box])*sales[[#This Row],[Boxes]]</f>
        <v>90.72</v>
      </c>
      <c r="I8421" s="4">
        <f>sales[[#This Row],[Revenue]]-sales[[#This Row],[Cost]]</f>
        <v>329.28</v>
      </c>
    </row>
    <row r="8422" spans="2:9" x14ac:dyDescent="0.25">
      <c r="B8422" t="s">
        <v>8</v>
      </c>
      <c r="C8422" t="s">
        <v>9</v>
      </c>
      <c r="D8422" t="s">
        <v>24</v>
      </c>
      <c r="E8422" s="1">
        <v>44596</v>
      </c>
      <c r="F8422" s="4">
        <v>8330</v>
      </c>
      <c r="G8422">
        <v>417</v>
      </c>
      <c r="H8422" s="3">
        <f>_xlfn.XLOOKUP(sales[[#This Row],[Product]],products[Product],products[Cost per box])*sales[[#This Row],[Boxes]]</f>
        <v>4382.67</v>
      </c>
      <c r="I8422" s="4">
        <f>sales[[#This Row],[Revenue]]-sales[[#This Row],[Cost]]</f>
        <v>3947.33</v>
      </c>
    </row>
    <row r="8423" spans="2:9" x14ac:dyDescent="0.25">
      <c r="B8423" t="s">
        <v>20</v>
      </c>
      <c r="C8423" t="s">
        <v>9</v>
      </c>
      <c r="D8423" t="s">
        <v>50</v>
      </c>
      <c r="E8423" s="1">
        <v>44596</v>
      </c>
      <c r="F8423" s="4">
        <v>1953</v>
      </c>
      <c r="G8423">
        <v>115</v>
      </c>
      <c r="H8423" s="3">
        <f>_xlfn.XLOOKUP(sales[[#This Row],[Product]],products[Product],products[Cost per box])*sales[[#This Row],[Boxes]]</f>
        <v>1427.15</v>
      </c>
      <c r="I8423" s="4">
        <f>sales[[#This Row],[Revenue]]-sales[[#This Row],[Cost]]</f>
        <v>525.84999999999991</v>
      </c>
    </row>
    <row r="8424" spans="2:9" x14ac:dyDescent="0.25">
      <c r="B8424" t="s">
        <v>23</v>
      </c>
      <c r="C8424" t="s">
        <v>27</v>
      </c>
      <c r="D8424" t="s">
        <v>28</v>
      </c>
      <c r="E8424" s="1">
        <v>44596</v>
      </c>
      <c r="F8424" s="4">
        <v>12530</v>
      </c>
      <c r="G8424">
        <v>482</v>
      </c>
      <c r="H8424" s="3">
        <f>_xlfn.XLOOKUP(sales[[#This Row],[Product]],products[Product],products[Cost per box])*sales[[#This Row],[Boxes]]</f>
        <v>1330.32</v>
      </c>
      <c r="I8424" s="4">
        <f>sales[[#This Row],[Revenue]]-sales[[#This Row],[Cost]]</f>
        <v>11199.68</v>
      </c>
    </row>
    <row r="8425" spans="2:9" x14ac:dyDescent="0.25">
      <c r="B8425" t="s">
        <v>8</v>
      </c>
      <c r="C8425" t="s">
        <v>6</v>
      </c>
      <c r="D8425" t="s">
        <v>28</v>
      </c>
      <c r="E8425" s="1">
        <v>44596</v>
      </c>
      <c r="F8425" s="4">
        <v>7889</v>
      </c>
      <c r="G8425">
        <v>304</v>
      </c>
      <c r="H8425" s="3">
        <f>_xlfn.XLOOKUP(sales[[#This Row],[Product]],products[Product],products[Cost per box])*sales[[#This Row],[Boxes]]</f>
        <v>839.04</v>
      </c>
      <c r="I8425" s="4">
        <f>sales[[#This Row],[Revenue]]-sales[[#This Row],[Cost]]</f>
        <v>7049.96</v>
      </c>
    </row>
    <row r="8426" spans="2:9" x14ac:dyDescent="0.25">
      <c r="B8426" t="s">
        <v>41</v>
      </c>
      <c r="C8426" t="s">
        <v>16</v>
      </c>
      <c r="D8426" t="s">
        <v>45</v>
      </c>
      <c r="E8426" s="1">
        <v>44596</v>
      </c>
      <c r="F8426" s="4">
        <v>5572</v>
      </c>
      <c r="G8426">
        <v>215</v>
      </c>
      <c r="H8426" s="3">
        <f>_xlfn.XLOOKUP(sales[[#This Row],[Product]],products[Product],products[Cost per box])*sales[[#This Row],[Boxes]]</f>
        <v>1661.95</v>
      </c>
      <c r="I8426" s="4">
        <f>sales[[#This Row],[Revenue]]-sales[[#This Row],[Cost]]</f>
        <v>3910.05</v>
      </c>
    </row>
    <row r="8427" spans="2:9" x14ac:dyDescent="0.25">
      <c r="B8427" t="s">
        <v>8</v>
      </c>
      <c r="C8427" t="s">
        <v>16</v>
      </c>
      <c r="D8427" t="s">
        <v>24</v>
      </c>
      <c r="E8427" s="1">
        <v>44596</v>
      </c>
      <c r="F8427" s="4">
        <v>8624</v>
      </c>
      <c r="G8427">
        <v>360</v>
      </c>
      <c r="H8427" s="3">
        <f>_xlfn.XLOOKUP(sales[[#This Row],[Product]],products[Product],products[Cost per box])*sales[[#This Row],[Boxes]]</f>
        <v>3783.6</v>
      </c>
      <c r="I8427" s="4">
        <f>sales[[#This Row],[Revenue]]-sales[[#This Row],[Cost]]</f>
        <v>4840.3999999999996</v>
      </c>
    </row>
    <row r="8428" spans="2:9" x14ac:dyDescent="0.25">
      <c r="B8428" t="s">
        <v>53</v>
      </c>
      <c r="C8428" t="s">
        <v>11</v>
      </c>
      <c r="D8428" t="s">
        <v>31</v>
      </c>
      <c r="E8428" s="1">
        <v>44599</v>
      </c>
      <c r="F8428" s="4">
        <v>8463</v>
      </c>
      <c r="G8428">
        <v>326</v>
      </c>
      <c r="H8428" s="3">
        <f>_xlfn.XLOOKUP(sales[[#This Row],[Product]],products[Product],products[Cost per box])*sales[[#This Row],[Boxes]]</f>
        <v>1864.72</v>
      </c>
      <c r="I8428" s="4">
        <f>sales[[#This Row],[Revenue]]-sales[[#This Row],[Cost]]</f>
        <v>6598.28</v>
      </c>
    </row>
    <row r="8429" spans="2:9" x14ac:dyDescent="0.25">
      <c r="B8429" t="s">
        <v>10</v>
      </c>
      <c r="C8429" t="s">
        <v>11</v>
      </c>
      <c r="D8429" t="s">
        <v>47</v>
      </c>
      <c r="E8429" s="1">
        <v>44599</v>
      </c>
      <c r="F8429" s="4">
        <v>4102</v>
      </c>
      <c r="G8429">
        <v>513</v>
      </c>
      <c r="H8429" s="3">
        <f>_xlfn.XLOOKUP(sales[[#This Row],[Product]],products[Product],products[Cost per box])*sales[[#This Row],[Boxes]]</f>
        <v>2698.38</v>
      </c>
      <c r="I8429" s="4">
        <f>sales[[#This Row],[Revenue]]-sales[[#This Row],[Cost]]</f>
        <v>1403.62</v>
      </c>
    </row>
    <row r="8430" spans="2:9" x14ac:dyDescent="0.25">
      <c r="B8430" t="s">
        <v>20</v>
      </c>
      <c r="C8430" t="s">
        <v>11</v>
      </c>
      <c r="D8430" t="s">
        <v>28</v>
      </c>
      <c r="E8430" s="1">
        <v>44599</v>
      </c>
      <c r="F8430" s="4">
        <v>7322</v>
      </c>
      <c r="G8430">
        <v>253</v>
      </c>
      <c r="H8430" s="3">
        <f>_xlfn.XLOOKUP(sales[[#This Row],[Product]],products[Product],products[Cost per box])*sales[[#This Row],[Boxes]]</f>
        <v>698.28</v>
      </c>
      <c r="I8430" s="4">
        <f>sales[[#This Row],[Revenue]]-sales[[#This Row],[Cost]]</f>
        <v>6623.72</v>
      </c>
    </row>
    <row r="8431" spans="2:9" x14ac:dyDescent="0.25">
      <c r="B8431" t="s">
        <v>10</v>
      </c>
      <c r="C8431" t="s">
        <v>9</v>
      </c>
      <c r="D8431" t="s">
        <v>31</v>
      </c>
      <c r="E8431" s="1">
        <v>44599</v>
      </c>
      <c r="F8431" s="4">
        <v>2163</v>
      </c>
      <c r="G8431">
        <v>84</v>
      </c>
      <c r="H8431" s="3">
        <f>_xlfn.XLOOKUP(sales[[#This Row],[Product]],products[Product],products[Cost per box])*sales[[#This Row],[Boxes]]</f>
        <v>480.47999999999996</v>
      </c>
      <c r="I8431" s="4">
        <f>sales[[#This Row],[Revenue]]-sales[[#This Row],[Cost]]</f>
        <v>1682.52</v>
      </c>
    </row>
    <row r="8432" spans="2:9" x14ac:dyDescent="0.25">
      <c r="B8432" t="s">
        <v>55</v>
      </c>
      <c r="C8432" t="s">
        <v>16</v>
      </c>
      <c r="D8432" t="s">
        <v>31</v>
      </c>
      <c r="E8432" s="1">
        <v>44599</v>
      </c>
      <c r="F8432" s="4">
        <v>1834</v>
      </c>
      <c r="G8432">
        <v>84</v>
      </c>
      <c r="H8432" s="3">
        <f>_xlfn.XLOOKUP(sales[[#This Row],[Product]],products[Product],products[Cost per box])*sales[[#This Row],[Boxes]]</f>
        <v>480.47999999999996</v>
      </c>
      <c r="I8432" s="4">
        <f>sales[[#This Row],[Revenue]]-sales[[#This Row],[Cost]]</f>
        <v>1353.52</v>
      </c>
    </row>
    <row r="8433" spans="2:9" x14ac:dyDescent="0.25">
      <c r="B8433" t="s">
        <v>15</v>
      </c>
      <c r="C8433" t="s">
        <v>11</v>
      </c>
      <c r="D8433" t="s">
        <v>12</v>
      </c>
      <c r="E8433" s="1">
        <v>44599</v>
      </c>
      <c r="F8433" s="4">
        <v>3493</v>
      </c>
      <c r="G8433">
        <v>233</v>
      </c>
      <c r="H8433" s="3">
        <f>_xlfn.XLOOKUP(sales[[#This Row],[Product]],products[Product],products[Cost per box])*sales[[#This Row],[Boxes]]</f>
        <v>1964.1899999999998</v>
      </c>
      <c r="I8433" s="4">
        <f>sales[[#This Row],[Revenue]]-sales[[#This Row],[Cost]]</f>
        <v>1528.8100000000002</v>
      </c>
    </row>
    <row r="8434" spans="2:9" x14ac:dyDescent="0.25">
      <c r="B8434" t="s">
        <v>54</v>
      </c>
      <c r="C8434" t="s">
        <v>21</v>
      </c>
      <c r="D8434" t="s">
        <v>45</v>
      </c>
      <c r="E8434" s="1">
        <v>44599</v>
      </c>
      <c r="F8434" s="4">
        <v>4130</v>
      </c>
      <c r="G8434">
        <v>180</v>
      </c>
      <c r="H8434" s="3">
        <f>_xlfn.XLOOKUP(sales[[#This Row],[Product]],products[Product],products[Cost per box])*sales[[#This Row],[Boxes]]</f>
        <v>1391.4</v>
      </c>
      <c r="I8434" s="4">
        <f>sales[[#This Row],[Revenue]]-sales[[#This Row],[Cost]]</f>
        <v>2738.6</v>
      </c>
    </row>
    <row r="8435" spans="2:9" x14ac:dyDescent="0.25">
      <c r="B8435" t="s">
        <v>20</v>
      </c>
      <c r="C8435" t="s">
        <v>6</v>
      </c>
      <c r="D8435" t="s">
        <v>31</v>
      </c>
      <c r="E8435" s="1">
        <v>44599</v>
      </c>
      <c r="F8435" s="4">
        <v>15449</v>
      </c>
      <c r="G8435">
        <v>595</v>
      </c>
      <c r="H8435" s="3">
        <f>_xlfn.XLOOKUP(sales[[#This Row],[Product]],products[Product],products[Cost per box])*sales[[#This Row],[Boxes]]</f>
        <v>3403.3999999999996</v>
      </c>
      <c r="I8435" s="4">
        <f>sales[[#This Row],[Revenue]]-sales[[#This Row],[Cost]]</f>
        <v>12045.6</v>
      </c>
    </row>
    <row r="8436" spans="2:9" x14ac:dyDescent="0.25">
      <c r="B8436" t="s">
        <v>5</v>
      </c>
      <c r="C8436" t="s">
        <v>16</v>
      </c>
      <c r="D8436" t="s">
        <v>45</v>
      </c>
      <c r="E8436" s="1">
        <v>44599</v>
      </c>
      <c r="F8436" s="4">
        <v>9807</v>
      </c>
      <c r="G8436">
        <v>409</v>
      </c>
      <c r="H8436" s="3">
        <f>_xlfn.XLOOKUP(sales[[#This Row],[Product]],products[Product],products[Cost per box])*sales[[#This Row],[Boxes]]</f>
        <v>3161.57</v>
      </c>
      <c r="I8436" s="4">
        <f>sales[[#This Row],[Revenue]]-sales[[#This Row],[Cost]]</f>
        <v>6645.43</v>
      </c>
    </row>
    <row r="8437" spans="2:9" x14ac:dyDescent="0.25">
      <c r="B8437" t="s">
        <v>54</v>
      </c>
      <c r="C8437" t="s">
        <v>6</v>
      </c>
      <c r="D8437" t="s">
        <v>38</v>
      </c>
      <c r="E8437" s="1">
        <v>44599</v>
      </c>
      <c r="F8437" s="4">
        <v>2114</v>
      </c>
      <c r="G8437">
        <v>97</v>
      </c>
      <c r="H8437" s="3">
        <f>_xlfn.XLOOKUP(sales[[#This Row],[Product]],products[Product],products[Cost per box])*sales[[#This Row],[Boxes]]</f>
        <v>964.18</v>
      </c>
      <c r="I8437" s="4">
        <f>sales[[#This Row],[Revenue]]-sales[[#This Row],[Cost]]</f>
        <v>1149.8200000000002</v>
      </c>
    </row>
    <row r="8438" spans="2:9" x14ac:dyDescent="0.25">
      <c r="B8438" t="s">
        <v>49</v>
      </c>
      <c r="C8438" t="s">
        <v>21</v>
      </c>
      <c r="D8438" t="s">
        <v>19</v>
      </c>
      <c r="E8438" s="1">
        <v>44599</v>
      </c>
      <c r="F8438" s="4">
        <v>3675</v>
      </c>
      <c r="G8438">
        <v>230</v>
      </c>
      <c r="H8438" s="3">
        <f>_xlfn.XLOOKUP(sales[[#This Row],[Product]],products[Product],products[Cost per box])*sales[[#This Row],[Boxes]]</f>
        <v>2352.9</v>
      </c>
      <c r="I8438" s="4">
        <f>sales[[#This Row],[Revenue]]-sales[[#This Row],[Cost]]</f>
        <v>1322.1</v>
      </c>
    </row>
    <row r="8439" spans="2:9" x14ac:dyDescent="0.25">
      <c r="B8439" t="s">
        <v>49</v>
      </c>
      <c r="C8439" t="s">
        <v>27</v>
      </c>
      <c r="D8439" t="s">
        <v>17</v>
      </c>
      <c r="E8439" s="1">
        <v>44599</v>
      </c>
      <c r="F8439" s="4">
        <v>9345</v>
      </c>
      <c r="G8439">
        <v>492</v>
      </c>
      <c r="H8439" s="3">
        <f>_xlfn.XLOOKUP(sales[[#This Row],[Product]],products[Product],products[Cost per box])*sales[[#This Row],[Boxes]]</f>
        <v>3345.6</v>
      </c>
      <c r="I8439" s="4">
        <f>sales[[#This Row],[Revenue]]-sales[[#This Row],[Cost]]</f>
        <v>5999.4</v>
      </c>
    </row>
    <row r="8440" spans="2:9" x14ac:dyDescent="0.25">
      <c r="B8440" t="s">
        <v>49</v>
      </c>
      <c r="C8440" t="s">
        <v>27</v>
      </c>
      <c r="D8440" t="s">
        <v>38</v>
      </c>
      <c r="E8440" s="1">
        <v>44599</v>
      </c>
      <c r="F8440" s="4">
        <v>378</v>
      </c>
      <c r="G8440">
        <v>19</v>
      </c>
      <c r="H8440" s="3">
        <f>_xlfn.XLOOKUP(sales[[#This Row],[Product]],products[Product],products[Cost per box])*sales[[#This Row],[Boxes]]</f>
        <v>188.85999999999999</v>
      </c>
      <c r="I8440" s="4">
        <f>sales[[#This Row],[Revenue]]-sales[[#This Row],[Cost]]</f>
        <v>189.14000000000001</v>
      </c>
    </row>
    <row r="8441" spans="2:9" x14ac:dyDescent="0.25">
      <c r="B8441" t="s">
        <v>54</v>
      </c>
      <c r="C8441" t="s">
        <v>21</v>
      </c>
      <c r="D8441" t="s">
        <v>14</v>
      </c>
      <c r="E8441" s="1">
        <v>44599</v>
      </c>
      <c r="F8441" s="4">
        <v>5656</v>
      </c>
      <c r="G8441">
        <v>227</v>
      </c>
      <c r="H8441" s="3">
        <f>_xlfn.XLOOKUP(sales[[#This Row],[Product]],products[Product],products[Cost per box])*sales[[#This Row],[Boxes]]</f>
        <v>1432.37</v>
      </c>
      <c r="I8441" s="4">
        <f>sales[[#This Row],[Revenue]]-sales[[#This Row],[Cost]]</f>
        <v>4223.63</v>
      </c>
    </row>
    <row r="8442" spans="2:9" x14ac:dyDescent="0.25">
      <c r="B8442" t="s">
        <v>53</v>
      </c>
      <c r="C8442" t="s">
        <v>27</v>
      </c>
      <c r="D8442" t="s">
        <v>43</v>
      </c>
      <c r="E8442" s="1">
        <v>44599</v>
      </c>
      <c r="F8442" s="4">
        <v>11669</v>
      </c>
      <c r="G8442">
        <v>556</v>
      </c>
      <c r="H8442" s="3">
        <f>_xlfn.XLOOKUP(sales[[#This Row],[Product]],products[Product],products[Cost per box])*sales[[#This Row],[Boxes]]</f>
        <v>2140.6</v>
      </c>
      <c r="I8442" s="4">
        <f>sales[[#This Row],[Revenue]]-sales[[#This Row],[Cost]]</f>
        <v>9528.4</v>
      </c>
    </row>
    <row r="8443" spans="2:9" x14ac:dyDescent="0.25">
      <c r="B8443" t="s">
        <v>25</v>
      </c>
      <c r="C8443" t="s">
        <v>9</v>
      </c>
      <c r="D8443" t="s">
        <v>36</v>
      </c>
      <c r="E8443" s="1">
        <v>44599</v>
      </c>
      <c r="F8443" s="4">
        <v>2569</v>
      </c>
      <c r="G8443">
        <v>112</v>
      </c>
      <c r="H8443" s="3">
        <f>_xlfn.XLOOKUP(sales[[#This Row],[Product]],products[Product],products[Cost per box])*sales[[#This Row],[Boxes]]</f>
        <v>564.48</v>
      </c>
      <c r="I8443" s="4">
        <f>sales[[#This Row],[Revenue]]-sales[[#This Row],[Cost]]</f>
        <v>2004.52</v>
      </c>
    </row>
    <row r="8444" spans="2:9" x14ac:dyDescent="0.25">
      <c r="B8444" t="s">
        <v>20</v>
      </c>
      <c r="C8444" t="s">
        <v>11</v>
      </c>
      <c r="D8444" t="s">
        <v>50</v>
      </c>
      <c r="E8444" s="1">
        <v>44599</v>
      </c>
      <c r="F8444" s="4">
        <v>476</v>
      </c>
      <c r="G8444">
        <v>23</v>
      </c>
      <c r="H8444" s="3">
        <f>_xlfn.XLOOKUP(sales[[#This Row],[Product]],products[Product],products[Cost per box])*sales[[#This Row],[Boxes]]</f>
        <v>285.43</v>
      </c>
      <c r="I8444" s="4">
        <f>sales[[#This Row],[Revenue]]-sales[[#This Row],[Cost]]</f>
        <v>190.57</v>
      </c>
    </row>
    <row r="8445" spans="2:9" x14ac:dyDescent="0.25">
      <c r="B8445" t="s">
        <v>25</v>
      </c>
      <c r="C8445" t="s">
        <v>21</v>
      </c>
      <c r="D8445" t="s">
        <v>44</v>
      </c>
      <c r="E8445" s="1">
        <v>44599</v>
      </c>
      <c r="F8445" s="4">
        <v>3479</v>
      </c>
      <c r="G8445">
        <v>129</v>
      </c>
      <c r="H8445" s="3">
        <f>_xlfn.XLOOKUP(sales[[#This Row],[Product]],products[Product],products[Cost per box])*sales[[#This Row],[Boxes]]</f>
        <v>1234.53</v>
      </c>
      <c r="I8445" s="4">
        <f>sales[[#This Row],[Revenue]]-sales[[#This Row],[Cost]]</f>
        <v>2244.4700000000003</v>
      </c>
    </row>
    <row r="8446" spans="2:9" x14ac:dyDescent="0.25">
      <c r="B8446" t="s">
        <v>32</v>
      </c>
      <c r="C8446" t="s">
        <v>16</v>
      </c>
      <c r="D8446" t="s">
        <v>28</v>
      </c>
      <c r="E8446" s="1">
        <v>44600</v>
      </c>
      <c r="F8446" s="4">
        <v>10430</v>
      </c>
      <c r="G8446">
        <v>435</v>
      </c>
      <c r="H8446" s="3">
        <f>_xlfn.XLOOKUP(sales[[#This Row],[Product]],products[Product],products[Cost per box])*sales[[#This Row],[Boxes]]</f>
        <v>1200.5999999999999</v>
      </c>
      <c r="I8446" s="4">
        <f>sales[[#This Row],[Revenue]]-sales[[#This Row],[Cost]]</f>
        <v>9229.4</v>
      </c>
    </row>
    <row r="8447" spans="2:9" x14ac:dyDescent="0.25">
      <c r="B8447" t="s">
        <v>33</v>
      </c>
      <c r="C8447" t="s">
        <v>6</v>
      </c>
      <c r="D8447" t="s">
        <v>30</v>
      </c>
      <c r="E8447" s="1">
        <v>44600</v>
      </c>
      <c r="F8447" s="4">
        <v>1274</v>
      </c>
      <c r="G8447">
        <v>51</v>
      </c>
      <c r="H8447" s="3">
        <f>_xlfn.XLOOKUP(sales[[#This Row],[Product]],products[Product],products[Cost per box])*sales[[#This Row],[Boxes]]</f>
        <v>187.68</v>
      </c>
      <c r="I8447" s="4">
        <f>sales[[#This Row],[Revenue]]-sales[[#This Row],[Cost]]</f>
        <v>1086.32</v>
      </c>
    </row>
    <row r="8448" spans="2:9" x14ac:dyDescent="0.25">
      <c r="B8448" t="s">
        <v>39</v>
      </c>
      <c r="C8448" t="s">
        <v>27</v>
      </c>
      <c r="D8448" t="s">
        <v>19</v>
      </c>
      <c r="E8448" s="1">
        <v>44600</v>
      </c>
      <c r="F8448" s="4">
        <v>2506</v>
      </c>
      <c r="G8448">
        <v>157</v>
      </c>
      <c r="H8448" s="3">
        <f>_xlfn.XLOOKUP(sales[[#This Row],[Product]],products[Product],products[Cost per box])*sales[[#This Row],[Boxes]]</f>
        <v>1606.1100000000001</v>
      </c>
      <c r="I8448" s="4">
        <f>sales[[#This Row],[Revenue]]-sales[[#This Row],[Cost]]</f>
        <v>899.88999999999987</v>
      </c>
    </row>
    <row r="8449" spans="2:9" x14ac:dyDescent="0.25">
      <c r="B8449" t="s">
        <v>51</v>
      </c>
      <c r="C8449" t="s">
        <v>27</v>
      </c>
      <c r="D8449" t="s">
        <v>48</v>
      </c>
      <c r="E8449" s="1">
        <v>44600</v>
      </c>
      <c r="F8449" s="4">
        <v>2149</v>
      </c>
      <c r="G8449">
        <v>94</v>
      </c>
      <c r="H8449" s="3">
        <f>_xlfn.XLOOKUP(sales[[#This Row],[Product]],products[Product],products[Cost per box])*sales[[#This Row],[Boxes]]</f>
        <v>703.12</v>
      </c>
      <c r="I8449" s="4">
        <f>sales[[#This Row],[Revenue]]-sales[[#This Row],[Cost]]</f>
        <v>1445.88</v>
      </c>
    </row>
    <row r="8450" spans="2:9" x14ac:dyDescent="0.25">
      <c r="B8450" t="s">
        <v>39</v>
      </c>
      <c r="C8450" t="s">
        <v>21</v>
      </c>
      <c r="D8450" t="s">
        <v>36</v>
      </c>
      <c r="E8450" s="1">
        <v>44600</v>
      </c>
      <c r="F8450" s="4">
        <v>2884</v>
      </c>
      <c r="G8450">
        <v>138</v>
      </c>
      <c r="H8450" s="3">
        <f>_xlfn.XLOOKUP(sales[[#This Row],[Product]],products[Product],products[Cost per box])*sales[[#This Row],[Boxes]]</f>
        <v>695.52</v>
      </c>
      <c r="I8450" s="4">
        <f>sales[[#This Row],[Revenue]]-sales[[#This Row],[Cost]]</f>
        <v>2188.48</v>
      </c>
    </row>
    <row r="8451" spans="2:9" x14ac:dyDescent="0.25">
      <c r="B8451" t="s">
        <v>40</v>
      </c>
      <c r="C8451" t="s">
        <v>27</v>
      </c>
      <c r="D8451" t="s">
        <v>22</v>
      </c>
      <c r="E8451" s="1">
        <v>44600</v>
      </c>
      <c r="F8451" s="4">
        <v>602</v>
      </c>
      <c r="G8451">
        <v>26</v>
      </c>
      <c r="H8451" s="3">
        <f>_xlfn.XLOOKUP(sales[[#This Row],[Product]],products[Product],products[Cost per box])*sales[[#This Row],[Boxes]]</f>
        <v>213.72000000000003</v>
      </c>
      <c r="I8451" s="4">
        <f>sales[[#This Row],[Revenue]]-sales[[#This Row],[Cost]]</f>
        <v>388.28</v>
      </c>
    </row>
    <row r="8452" spans="2:9" x14ac:dyDescent="0.25">
      <c r="B8452" t="s">
        <v>57</v>
      </c>
      <c r="C8452" t="s">
        <v>11</v>
      </c>
      <c r="D8452" t="s">
        <v>47</v>
      </c>
      <c r="E8452" s="1">
        <v>44600</v>
      </c>
      <c r="F8452" s="4">
        <v>12894</v>
      </c>
      <c r="G8452">
        <v>1190</v>
      </c>
      <c r="H8452" s="3">
        <f>_xlfn.XLOOKUP(sales[[#This Row],[Product]],products[Product],products[Cost per box])*sales[[#This Row],[Boxes]]</f>
        <v>6259.4</v>
      </c>
      <c r="I8452" s="4">
        <f>sales[[#This Row],[Revenue]]-sales[[#This Row],[Cost]]</f>
        <v>6634.6</v>
      </c>
    </row>
    <row r="8453" spans="2:9" x14ac:dyDescent="0.25">
      <c r="B8453" t="s">
        <v>57</v>
      </c>
      <c r="C8453" t="s">
        <v>11</v>
      </c>
      <c r="D8453" t="s">
        <v>52</v>
      </c>
      <c r="E8453" s="1">
        <v>44600</v>
      </c>
      <c r="F8453" s="4">
        <v>1372</v>
      </c>
      <c r="G8453">
        <v>106</v>
      </c>
      <c r="H8453" s="3">
        <f>_xlfn.XLOOKUP(sales[[#This Row],[Product]],products[Product],products[Cost per box])*sales[[#This Row],[Boxes]]</f>
        <v>351.91999999999996</v>
      </c>
      <c r="I8453" s="4">
        <f>sales[[#This Row],[Revenue]]-sales[[#This Row],[Cost]]</f>
        <v>1020.08</v>
      </c>
    </row>
    <row r="8454" spans="2:9" x14ac:dyDescent="0.25">
      <c r="B8454" t="s">
        <v>51</v>
      </c>
      <c r="C8454" t="s">
        <v>21</v>
      </c>
      <c r="D8454" t="s">
        <v>52</v>
      </c>
      <c r="E8454" s="1">
        <v>44600</v>
      </c>
      <c r="F8454" s="4">
        <v>2254</v>
      </c>
      <c r="G8454">
        <v>161</v>
      </c>
      <c r="H8454" s="3">
        <f>_xlfn.XLOOKUP(sales[[#This Row],[Product]],products[Product],products[Cost per box])*sales[[#This Row],[Boxes]]</f>
        <v>534.52</v>
      </c>
      <c r="I8454" s="4">
        <f>sales[[#This Row],[Revenue]]-sales[[#This Row],[Cost]]</f>
        <v>1719.48</v>
      </c>
    </row>
    <row r="8455" spans="2:9" x14ac:dyDescent="0.25">
      <c r="B8455" t="s">
        <v>29</v>
      </c>
      <c r="C8455" t="s">
        <v>27</v>
      </c>
      <c r="D8455" t="s">
        <v>47</v>
      </c>
      <c r="E8455" s="1">
        <v>44600</v>
      </c>
      <c r="F8455" s="4">
        <v>7546</v>
      </c>
      <c r="G8455">
        <v>1050</v>
      </c>
      <c r="H8455" s="3">
        <f>_xlfn.XLOOKUP(sales[[#This Row],[Product]],products[Product],products[Cost per box])*sales[[#This Row],[Boxes]]</f>
        <v>5523</v>
      </c>
      <c r="I8455" s="4">
        <f>sales[[#This Row],[Revenue]]-sales[[#This Row],[Cost]]</f>
        <v>2023</v>
      </c>
    </row>
    <row r="8456" spans="2:9" x14ac:dyDescent="0.25">
      <c r="B8456" t="s">
        <v>51</v>
      </c>
      <c r="C8456" t="s">
        <v>21</v>
      </c>
      <c r="D8456" t="s">
        <v>17</v>
      </c>
      <c r="E8456" s="1">
        <v>44600</v>
      </c>
      <c r="F8456" s="4">
        <v>3262</v>
      </c>
      <c r="G8456">
        <v>142</v>
      </c>
      <c r="H8456" s="3">
        <f>_xlfn.XLOOKUP(sales[[#This Row],[Product]],products[Product],products[Cost per box])*sales[[#This Row],[Boxes]]</f>
        <v>965.6</v>
      </c>
      <c r="I8456" s="4">
        <f>sales[[#This Row],[Revenue]]-sales[[#This Row],[Cost]]</f>
        <v>2296.4</v>
      </c>
    </row>
    <row r="8457" spans="2:9" x14ac:dyDescent="0.25">
      <c r="B8457" t="s">
        <v>25</v>
      </c>
      <c r="C8457" t="s">
        <v>27</v>
      </c>
      <c r="D8457" t="s">
        <v>36</v>
      </c>
      <c r="E8457" s="1">
        <v>44600</v>
      </c>
      <c r="F8457" s="4">
        <v>9247</v>
      </c>
      <c r="G8457">
        <v>403</v>
      </c>
      <c r="H8457" s="3">
        <f>_xlfn.XLOOKUP(sales[[#This Row],[Product]],products[Product],products[Cost per box])*sales[[#This Row],[Boxes]]</f>
        <v>2031.1200000000001</v>
      </c>
      <c r="I8457" s="4">
        <f>sales[[#This Row],[Revenue]]-sales[[#This Row],[Cost]]</f>
        <v>7215.88</v>
      </c>
    </row>
    <row r="8458" spans="2:9" x14ac:dyDescent="0.25">
      <c r="B8458" t="s">
        <v>29</v>
      </c>
      <c r="C8458" t="s">
        <v>11</v>
      </c>
      <c r="D8458" t="s">
        <v>48</v>
      </c>
      <c r="E8458" s="1">
        <v>44600</v>
      </c>
      <c r="F8458" s="4">
        <v>6202</v>
      </c>
      <c r="G8458">
        <v>296</v>
      </c>
      <c r="H8458" s="3">
        <f>_xlfn.XLOOKUP(sales[[#This Row],[Product]],products[Product],products[Cost per box])*sales[[#This Row],[Boxes]]</f>
        <v>2214.08</v>
      </c>
      <c r="I8458" s="4">
        <f>sales[[#This Row],[Revenue]]-sales[[#This Row],[Cost]]</f>
        <v>3987.92</v>
      </c>
    </row>
    <row r="8459" spans="2:9" x14ac:dyDescent="0.25">
      <c r="B8459" t="s">
        <v>15</v>
      </c>
      <c r="C8459" t="s">
        <v>6</v>
      </c>
      <c r="D8459" t="s">
        <v>30</v>
      </c>
      <c r="E8459" s="1">
        <v>44600</v>
      </c>
      <c r="F8459" s="4">
        <v>5145</v>
      </c>
      <c r="G8459">
        <v>178</v>
      </c>
      <c r="H8459" s="3">
        <f>_xlfn.XLOOKUP(sales[[#This Row],[Product]],products[Product],products[Cost per box])*sales[[#This Row],[Boxes]]</f>
        <v>655.04000000000008</v>
      </c>
      <c r="I8459" s="4">
        <f>sales[[#This Row],[Revenue]]-sales[[#This Row],[Cost]]</f>
        <v>4489.96</v>
      </c>
    </row>
    <row r="8460" spans="2:9" x14ac:dyDescent="0.25">
      <c r="B8460" t="s">
        <v>56</v>
      </c>
      <c r="C8460" t="s">
        <v>11</v>
      </c>
      <c r="D8460" t="s">
        <v>35</v>
      </c>
      <c r="E8460" s="1">
        <v>44600</v>
      </c>
      <c r="F8460" s="4">
        <v>8862</v>
      </c>
      <c r="G8460">
        <v>682</v>
      </c>
      <c r="H8460" s="3">
        <f>_xlfn.XLOOKUP(sales[[#This Row],[Product]],products[Product],products[Cost per box])*sales[[#This Row],[Boxes]]</f>
        <v>1807.3</v>
      </c>
      <c r="I8460" s="4">
        <f>sales[[#This Row],[Revenue]]-sales[[#This Row],[Cost]]</f>
        <v>7054.7</v>
      </c>
    </row>
    <row r="8461" spans="2:9" x14ac:dyDescent="0.25">
      <c r="B8461" t="s">
        <v>8</v>
      </c>
      <c r="C8461" t="s">
        <v>27</v>
      </c>
      <c r="D8461" t="s">
        <v>22</v>
      </c>
      <c r="E8461" s="1">
        <v>44600</v>
      </c>
      <c r="F8461" s="4">
        <v>7238</v>
      </c>
      <c r="G8461">
        <v>302</v>
      </c>
      <c r="H8461" s="3">
        <f>_xlfn.XLOOKUP(sales[[#This Row],[Product]],products[Product],products[Cost per box])*sales[[#This Row],[Boxes]]</f>
        <v>2482.44</v>
      </c>
      <c r="I8461" s="4">
        <f>sales[[#This Row],[Revenue]]-sales[[#This Row],[Cost]]</f>
        <v>4755.5599999999995</v>
      </c>
    </row>
    <row r="8462" spans="2:9" x14ac:dyDescent="0.25">
      <c r="B8462" t="s">
        <v>37</v>
      </c>
      <c r="C8462" t="s">
        <v>16</v>
      </c>
      <c r="D8462" t="s">
        <v>38</v>
      </c>
      <c r="E8462" s="1">
        <v>44600</v>
      </c>
      <c r="F8462" s="4">
        <v>217</v>
      </c>
      <c r="G8462">
        <v>10</v>
      </c>
      <c r="H8462" s="3">
        <f>_xlfn.XLOOKUP(sales[[#This Row],[Product]],products[Product],products[Cost per box])*sales[[#This Row],[Boxes]]</f>
        <v>99.399999999999991</v>
      </c>
      <c r="I8462" s="4">
        <f>sales[[#This Row],[Revenue]]-sales[[#This Row],[Cost]]</f>
        <v>117.60000000000001</v>
      </c>
    </row>
    <row r="8463" spans="2:9" x14ac:dyDescent="0.25">
      <c r="B8463" t="s">
        <v>33</v>
      </c>
      <c r="C8463" t="s">
        <v>6</v>
      </c>
      <c r="D8463" t="s">
        <v>24</v>
      </c>
      <c r="E8463" s="1">
        <v>44600</v>
      </c>
      <c r="F8463" s="4">
        <v>1043</v>
      </c>
      <c r="G8463">
        <v>42</v>
      </c>
      <c r="H8463" s="3">
        <f>_xlfn.XLOOKUP(sales[[#This Row],[Product]],products[Product],products[Cost per box])*sales[[#This Row],[Boxes]]</f>
        <v>441.42</v>
      </c>
      <c r="I8463" s="4">
        <f>sales[[#This Row],[Revenue]]-sales[[#This Row],[Cost]]</f>
        <v>601.57999999999993</v>
      </c>
    </row>
    <row r="8464" spans="2:9" x14ac:dyDescent="0.25">
      <c r="B8464" t="s">
        <v>8</v>
      </c>
      <c r="C8464" t="s">
        <v>27</v>
      </c>
      <c r="D8464" t="s">
        <v>24</v>
      </c>
      <c r="E8464" s="1">
        <v>44600</v>
      </c>
      <c r="F8464" s="4">
        <v>5495</v>
      </c>
      <c r="G8464">
        <v>275</v>
      </c>
      <c r="H8464" s="3">
        <f>_xlfn.XLOOKUP(sales[[#This Row],[Product]],products[Product],products[Cost per box])*sales[[#This Row],[Boxes]]</f>
        <v>2890.25</v>
      </c>
      <c r="I8464" s="4">
        <f>sales[[#This Row],[Revenue]]-sales[[#This Row],[Cost]]</f>
        <v>2604.75</v>
      </c>
    </row>
    <row r="8465" spans="2:9" x14ac:dyDescent="0.25">
      <c r="B8465" t="s">
        <v>41</v>
      </c>
      <c r="C8465" t="s">
        <v>21</v>
      </c>
      <c r="D8465" t="s">
        <v>50</v>
      </c>
      <c r="E8465" s="1">
        <v>44600</v>
      </c>
      <c r="F8465" s="4">
        <v>1792</v>
      </c>
      <c r="G8465">
        <v>82</v>
      </c>
      <c r="H8465" s="3">
        <f>_xlfn.XLOOKUP(sales[[#This Row],[Product]],products[Product],products[Cost per box])*sales[[#This Row],[Boxes]]</f>
        <v>1017.62</v>
      </c>
      <c r="I8465" s="4">
        <f>sales[[#This Row],[Revenue]]-sales[[#This Row],[Cost]]</f>
        <v>774.38</v>
      </c>
    </row>
    <row r="8466" spans="2:9" x14ac:dyDescent="0.25">
      <c r="B8466" t="s">
        <v>20</v>
      </c>
      <c r="C8466" t="s">
        <v>21</v>
      </c>
      <c r="D8466" t="s">
        <v>31</v>
      </c>
      <c r="E8466" s="1">
        <v>44600</v>
      </c>
      <c r="F8466" s="4">
        <v>1113</v>
      </c>
      <c r="G8466">
        <v>43</v>
      </c>
      <c r="H8466" s="3">
        <f>_xlfn.XLOOKUP(sales[[#This Row],[Product]],products[Product],products[Cost per box])*sales[[#This Row],[Boxes]]</f>
        <v>245.95999999999998</v>
      </c>
      <c r="I8466" s="4">
        <f>sales[[#This Row],[Revenue]]-sales[[#This Row],[Cost]]</f>
        <v>867.04</v>
      </c>
    </row>
    <row r="8467" spans="2:9" x14ac:dyDescent="0.25">
      <c r="B8467" t="s">
        <v>39</v>
      </c>
      <c r="C8467" t="s">
        <v>27</v>
      </c>
      <c r="D8467" t="s">
        <v>26</v>
      </c>
      <c r="E8467" s="1">
        <v>44600</v>
      </c>
      <c r="F8467" s="4">
        <v>12894</v>
      </c>
      <c r="G8467">
        <v>770</v>
      </c>
      <c r="H8467" s="3">
        <f>_xlfn.XLOOKUP(sales[[#This Row],[Product]],products[Product],products[Cost per box])*sales[[#This Row],[Boxes]]</f>
        <v>4951.0999999999995</v>
      </c>
      <c r="I8467" s="4">
        <f>sales[[#This Row],[Revenue]]-sales[[#This Row],[Cost]]</f>
        <v>7942.9000000000005</v>
      </c>
    </row>
    <row r="8468" spans="2:9" x14ac:dyDescent="0.25">
      <c r="B8468" t="s">
        <v>41</v>
      </c>
      <c r="C8468" t="s">
        <v>21</v>
      </c>
      <c r="D8468" t="s">
        <v>22</v>
      </c>
      <c r="E8468" s="1">
        <v>44600</v>
      </c>
      <c r="F8468" s="4">
        <v>8281</v>
      </c>
      <c r="G8468">
        <v>377</v>
      </c>
      <c r="H8468" s="3">
        <f>_xlfn.XLOOKUP(sales[[#This Row],[Product]],products[Product],products[Cost per box])*sales[[#This Row],[Boxes]]</f>
        <v>3098.94</v>
      </c>
      <c r="I8468" s="4">
        <f>sales[[#This Row],[Revenue]]-sales[[#This Row],[Cost]]</f>
        <v>5182.0599999999995</v>
      </c>
    </row>
    <row r="8469" spans="2:9" x14ac:dyDescent="0.25">
      <c r="B8469" t="s">
        <v>13</v>
      </c>
      <c r="C8469" t="s">
        <v>11</v>
      </c>
      <c r="D8469" t="s">
        <v>38</v>
      </c>
      <c r="E8469" s="1">
        <v>44600</v>
      </c>
      <c r="F8469" s="4">
        <v>14028</v>
      </c>
      <c r="G8469">
        <v>610</v>
      </c>
      <c r="H8469" s="3">
        <f>_xlfn.XLOOKUP(sales[[#This Row],[Product]],products[Product],products[Cost per box])*sales[[#This Row],[Boxes]]</f>
        <v>6063.4</v>
      </c>
      <c r="I8469" s="4">
        <f>sales[[#This Row],[Revenue]]-sales[[#This Row],[Cost]]</f>
        <v>7964.6</v>
      </c>
    </row>
    <row r="8470" spans="2:9" x14ac:dyDescent="0.25">
      <c r="B8470" t="s">
        <v>32</v>
      </c>
      <c r="C8470" t="s">
        <v>16</v>
      </c>
      <c r="D8470" t="s">
        <v>14</v>
      </c>
      <c r="E8470" s="1">
        <v>44600</v>
      </c>
      <c r="F8470" s="4">
        <v>7126</v>
      </c>
      <c r="G8470">
        <v>264</v>
      </c>
      <c r="H8470" s="3">
        <f>_xlfn.XLOOKUP(sales[[#This Row],[Product]],products[Product],products[Cost per box])*sales[[#This Row],[Boxes]]</f>
        <v>1665.84</v>
      </c>
      <c r="I8470" s="4">
        <f>sales[[#This Row],[Revenue]]-sales[[#This Row],[Cost]]</f>
        <v>5460.16</v>
      </c>
    </row>
    <row r="8471" spans="2:9" x14ac:dyDescent="0.25">
      <c r="B8471" t="s">
        <v>29</v>
      </c>
      <c r="C8471" t="s">
        <v>16</v>
      </c>
      <c r="D8471" t="s">
        <v>19</v>
      </c>
      <c r="E8471" s="1">
        <v>44600</v>
      </c>
      <c r="F8471" s="4">
        <v>2828</v>
      </c>
      <c r="G8471">
        <v>167</v>
      </c>
      <c r="H8471" s="3">
        <f>_xlfn.XLOOKUP(sales[[#This Row],[Product]],products[Product],products[Cost per box])*sales[[#This Row],[Boxes]]</f>
        <v>1708.41</v>
      </c>
      <c r="I8471" s="4">
        <f>sales[[#This Row],[Revenue]]-sales[[#This Row],[Cost]]</f>
        <v>1119.5899999999999</v>
      </c>
    </row>
    <row r="8472" spans="2:9" x14ac:dyDescent="0.25">
      <c r="B8472" t="s">
        <v>41</v>
      </c>
      <c r="C8472" t="s">
        <v>9</v>
      </c>
      <c r="D8472" t="s">
        <v>42</v>
      </c>
      <c r="E8472" s="1">
        <v>44600</v>
      </c>
      <c r="F8472" s="4">
        <v>1904</v>
      </c>
      <c r="G8472">
        <v>136</v>
      </c>
      <c r="H8472" s="3">
        <f>_xlfn.XLOOKUP(sales[[#This Row],[Product]],products[Product],products[Cost per box])*sales[[#This Row],[Boxes]]</f>
        <v>644.64</v>
      </c>
      <c r="I8472" s="4">
        <f>sales[[#This Row],[Revenue]]-sales[[#This Row],[Cost]]</f>
        <v>1259.3600000000001</v>
      </c>
    </row>
    <row r="8473" spans="2:9" x14ac:dyDescent="0.25">
      <c r="B8473" t="s">
        <v>25</v>
      </c>
      <c r="C8473" t="s">
        <v>27</v>
      </c>
      <c r="D8473" t="s">
        <v>31</v>
      </c>
      <c r="E8473" s="1">
        <v>44600</v>
      </c>
      <c r="F8473" s="4">
        <v>13475</v>
      </c>
      <c r="G8473">
        <v>586</v>
      </c>
      <c r="H8473" s="3">
        <f>_xlfn.XLOOKUP(sales[[#This Row],[Product]],products[Product],products[Cost per box])*sales[[#This Row],[Boxes]]</f>
        <v>3351.92</v>
      </c>
      <c r="I8473" s="4">
        <f>sales[[#This Row],[Revenue]]-sales[[#This Row],[Cost]]</f>
        <v>10123.08</v>
      </c>
    </row>
    <row r="8474" spans="2:9" x14ac:dyDescent="0.25">
      <c r="B8474" t="s">
        <v>57</v>
      </c>
      <c r="C8474" t="s">
        <v>21</v>
      </c>
      <c r="D8474" t="s">
        <v>47</v>
      </c>
      <c r="E8474" s="1">
        <v>44600</v>
      </c>
      <c r="F8474" s="4">
        <v>5453</v>
      </c>
      <c r="G8474">
        <v>770</v>
      </c>
      <c r="H8474" s="3">
        <f>_xlfn.XLOOKUP(sales[[#This Row],[Product]],products[Product],products[Cost per box])*sales[[#This Row],[Boxes]]</f>
        <v>4050.2</v>
      </c>
      <c r="I8474" s="4">
        <f>sales[[#This Row],[Revenue]]-sales[[#This Row],[Cost]]</f>
        <v>1402.8000000000002</v>
      </c>
    </row>
    <row r="8475" spans="2:9" x14ac:dyDescent="0.25">
      <c r="B8475" t="s">
        <v>55</v>
      </c>
      <c r="C8475" t="s">
        <v>9</v>
      </c>
      <c r="D8475" t="s">
        <v>52</v>
      </c>
      <c r="E8475" s="1">
        <v>44600</v>
      </c>
      <c r="F8475" s="4">
        <v>1386</v>
      </c>
      <c r="G8475">
        <v>87</v>
      </c>
      <c r="H8475" s="3">
        <f>_xlfn.XLOOKUP(sales[[#This Row],[Product]],products[Product],products[Cost per box])*sales[[#This Row],[Boxes]]</f>
        <v>288.83999999999997</v>
      </c>
      <c r="I8475" s="4">
        <f>sales[[#This Row],[Revenue]]-sales[[#This Row],[Cost]]</f>
        <v>1097.1600000000001</v>
      </c>
    </row>
    <row r="8476" spans="2:9" x14ac:dyDescent="0.25">
      <c r="B8476" t="s">
        <v>46</v>
      </c>
      <c r="C8476" t="s">
        <v>21</v>
      </c>
      <c r="D8476" t="s">
        <v>43</v>
      </c>
      <c r="E8476" s="1">
        <v>44600</v>
      </c>
      <c r="F8476" s="4">
        <v>5971</v>
      </c>
      <c r="G8476">
        <v>272</v>
      </c>
      <c r="H8476" s="3">
        <f>_xlfn.XLOOKUP(sales[[#This Row],[Product]],products[Product],products[Cost per box])*sales[[#This Row],[Boxes]]</f>
        <v>1047.2</v>
      </c>
      <c r="I8476" s="4">
        <f>sales[[#This Row],[Revenue]]-sales[[#This Row],[Cost]]</f>
        <v>4923.8</v>
      </c>
    </row>
    <row r="8477" spans="2:9" x14ac:dyDescent="0.25">
      <c r="B8477" t="s">
        <v>13</v>
      </c>
      <c r="C8477" t="s">
        <v>9</v>
      </c>
      <c r="D8477" t="s">
        <v>14</v>
      </c>
      <c r="E8477" s="1">
        <v>44600</v>
      </c>
      <c r="F8477" s="4">
        <v>3640</v>
      </c>
      <c r="G8477">
        <v>152</v>
      </c>
      <c r="H8477" s="3">
        <f>_xlfn.XLOOKUP(sales[[#This Row],[Product]],products[Product],products[Cost per box])*sales[[#This Row],[Boxes]]</f>
        <v>959.11999999999989</v>
      </c>
      <c r="I8477" s="4">
        <f>sales[[#This Row],[Revenue]]-sales[[#This Row],[Cost]]</f>
        <v>2680.88</v>
      </c>
    </row>
    <row r="8478" spans="2:9" x14ac:dyDescent="0.25">
      <c r="B8478" t="s">
        <v>51</v>
      </c>
      <c r="C8478" t="s">
        <v>21</v>
      </c>
      <c r="D8478" t="s">
        <v>50</v>
      </c>
      <c r="E8478" s="1">
        <v>44600</v>
      </c>
      <c r="F8478" s="4">
        <v>567</v>
      </c>
      <c r="G8478">
        <v>30</v>
      </c>
      <c r="H8478" s="3">
        <f>_xlfn.XLOOKUP(sales[[#This Row],[Product]],products[Product],products[Cost per box])*sales[[#This Row],[Boxes]]</f>
        <v>372.3</v>
      </c>
      <c r="I8478" s="4">
        <f>sales[[#This Row],[Revenue]]-sales[[#This Row],[Cost]]</f>
        <v>194.7</v>
      </c>
    </row>
    <row r="8479" spans="2:9" x14ac:dyDescent="0.25">
      <c r="B8479" t="s">
        <v>20</v>
      </c>
      <c r="C8479" t="s">
        <v>27</v>
      </c>
      <c r="D8479" t="s">
        <v>48</v>
      </c>
      <c r="E8479" s="1">
        <v>44600</v>
      </c>
      <c r="F8479" s="4">
        <v>4823</v>
      </c>
      <c r="G8479">
        <v>210</v>
      </c>
      <c r="H8479" s="3">
        <f>_xlfn.XLOOKUP(sales[[#This Row],[Product]],products[Product],products[Cost per box])*sales[[#This Row],[Boxes]]</f>
        <v>1570.8000000000002</v>
      </c>
      <c r="I8479" s="4">
        <f>sales[[#This Row],[Revenue]]-sales[[#This Row],[Cost]]</f>
        <v>3252.2</v>
      </c>
    </row>
    <row r="8480" spans="2:9" x14ac:dyDescent="0.25">
      <c r="B8480" t="s">
        <v>10</v>
      </c>
      <c r="C8480" t="s">
        <v>11</v>
      </c>
      <c r="D8480" t="s">
        <v>14</v>
      </c>
      <c r="E8480" s="1">
        <v>44600</v>
      </c>
      <c r="F8480" s="4">
        <v>8841</v>
      </c>
      <c r="G8480">
        <v>341</v>
      </c>
      <c r="H8480" s="3">
        <f>_xlfn.XLOOKUP(sales[[#This Row],[Product]],products[Product],products[Cost per box])*sales[[#This Row],[Boxes]]</f>
        <v>2151.71</v>
      </c>
      <c r="I8480" s="4">
        <f>sales[[#This Row],[Revenue]]-sales[[#This Row],[Cost]]</f>
        <v>6689.29</v>
      </c>
    </row>
    <row r="8481" spans="2:9" x14ac:dyDescent="0.25">
      <c r="B8481" t="s">
        <v>57</v>
      </c>
      <c r="C8481" t="s">
        <v>11</v>
      </c>
      <c r="D8481" t="s">
        <v>22</v>
      </c>
      <c r="E8481" s="1">
        <v>44600</v>
      </c>
      <c r="F8481" s="4">
        <v>7189</v>
      </c>
      <c r="G8481">
        <v>327</v>
      </c>
      <c r="H8481" s="3">
        <f>_xlfn.XLOOKUP(sales[[#This Row],[Product]],products[Product],products[Cost per box])*sales[[#This Row],[Boxes]]</f>
        <v>2687.94</v>
      </c>
      <c r="I8481" s="4">
        <f>sales[[#This Row],[Revenue]]-sales[[#This Row],[Cost]]</f>
        <v>4501.0599999999995</v>
      </c>
    </row>
    <row r="8482" spans="2:9" x14ac:dyDescent="0.25">
      <c r="B8482" t="s">
        <v>5</v>
      </c>
      <c r="C8482" t="s">
        <v>16</v>
      </c>
      <c r="D8482" t="s">
        <v>30</v>
      </c>
      <c r="E8482" s="1">
        <v>44600</v>
      </c>
      <c r="F8482" s="4">
        <v>2695</v>
      </c>
      <c r="G8482">
        <v>104</v>
      </c>
      <c r="H8482" s="3">
        <f>_xlfn.XLOOKUP(sales[[#This Row],[Product]],products[Product],products[Cost per box])*sales[[#This Row],[Boxes]]</f>
        <v>382.72</v>
      </c>
      <c r="I8482" s="4">
        <f>sales[[#This Row],[Revenue]]-sales[[#This Row],[Cost]]</f>
        <v>2312.2799999999997</v>
      </c>
    </row>
    <row r="8483" spans="2:9" x14ac:dyDescent="0.25">
      <c r="B8483" t="s">
        <v>32</v>
      </c>
      <c r="C8483" t="s">
        <v>6</v>
      </c>
      <c r="D8483" t="s">
        <v>24</v>
      </c>
      <c r="E8483" s="1">
        <v>44600</v>
      </c>
      <c r="F8483" s="4">
        <v>2072</v>
      </c>
      <c r="G8483">
        <v>104</v>
      </c>
      <c r="H8483" s="3">
        <f>_xlfn.XLOOKUP(sales[[#This Row],[Product]],products[Product],products[Cost per box])*sales[[#This Row],[Boxes]]</f>
        <v>1093.04</v>
      </c>
      <c r="I8483" s="4">
        <f>sales[[#This Row],[Revenue]]-sales[[#This Row],[Cost]]</f>
        <v>978.96</v>
      </c>
    </row>
    <row r="8484" spans="2:9" x14ac:dyDescent="0.25">
      <c r="B8484" t="s">
        <v>34</v>
      </c>
      <c r="C8484" t="s">
        <v>6</v>
      </c>
      <c r="D8484" t="s">
        <v>52</v>
      </c>
      <c r="E8484" s="1">
        <v>44600</v>
      </c>
      <c r="F8484" s="4">
        <v>3304</v>
      </c>
      <c r="G8484">
        <v>301</v>
      </c>
      <c r="H8484" s="3">
        <f>_xlfn.XLOOKUP(sales[[#This Row],[Product]],products[Product],products[Cost per box])*sales[[#This Row],[Boxes]]</f>
        <v>999.31999999999994</v>
      </c>
      <c r="I8484" s="4">
        <f>sales[[#This Row],[Revenue]]-sales[[#This Row],[Cost]]</f>
        <v>2304.6800000000003</v>
      </c>
    </row>
    <row r="8485" spans="2:9" x14ac:dyDescent="0.25">
      <c r="B8485" t="s">
        <v>54</v>
      </c>
      <c r="C8485" t="s">
        <v>6</v>
      </c>
      <c r="D8485" t="s">
        <v>42</v>
      </c>
      <c r="E8485" s="1">
        <v>44600</v>
      </c>
      <c r="F8485" s="4">
        <v>2387</v>
      </c>
      <c r="G8485">
        <v>199</v>
      </c>
      <c r="H8485" s="3">
        <f>_xlfn.XLOOKUP(sales[[#This Row],[Product]],products[Product],products[Cost per box])*sales[[#This Row],[Boxes]]</f>
        <v>943.26</v>
      </c>
      <c r="I8485" s="4">
        <f>sales[[#This Row],[Revenue]]-sales[[#This Row],[Cost]]</f>
        <v>1443.74</v>
      </c>
    </row>
    <row r="8486" spans="2:9" x14ac:dyDescent="0.25">
      <c r="B8486" t="s">
        <v>39</v>
      </c>
      <c r="C8486" t="s">
        <v>11</v>
      </c>
      <c r="D8486" t="s">
        <v>7</v>
      </c>
      <c r="E8486" s="1">
        <v>44600</v>
      </c>
      <c r="F8486" s="4">
        <v>2499</v>
      </c>
      <c r="G8486">
        <v>100</v>
      </c>
      <c r="H8486" s="3">
        <f>_xlfn.XLOOKUP(sales[[#This Row],[Product]],products[Product],products[Cost per box])*sales[[#This Row],[Boxes]]</f>
        <v>515</v>
      </c>
      <c r="I8486" s="4">
        <f>sales[[#This Row],[Revenue]]-sales[[#This Row],[Cost]]</f>
        <v>1984</v>
      </c>
    </row>
    <row r="8487" spans="2:9" x14ac:dyDescent="0.25">
      <c r="B8487" t="s">
        <v>37</v>
      </c>
      <c r="C8487" t="s">
        <v>11</v>
      </c>
      <c r="D8487" t="s">
        <v>19</v>
      </c>
      <c r="E8487" s="1">
        <v>44600</v>
      </c>
      <c r="F8487" s="4">
        <v>1162</v>
      </c>
      <c r="G8487">
        <v>59</v>
      </c>
      <c r="H8487" s="3">
        <f>_xlfn.XLOOKUP(sales[[#This Row],[Product]],products[Product],products[Cost per box])*sales[[#This Row],[Boxes]]</f>
        <v>603.57000000000005</v>
      </c>
      <c r="I8487" s="4">
        <f>sales[[#This Row],[Revenue]]-sales[[#This Row],[Cost]]</f>
        <v>558.42999999999995</v>
      </c>
    </row>
    <row r="8488" spans="2:9" x14ac:dyDescent="0.25">
      <c r="B8488" t="s">
        <v>53</v>
      </c>
      <c r="C8488" t="s">
        <v>16</v>
      </c>
      <c r="D8488" t="s">
        <v>42</v>
      </c>
      <c r="E8488" s="1">
        <v>44600</v>
      </c>
      <c r="F8488" s="4">
        <v>2373</v>
      </c>
      <c r="G8488">
        <v>198</v>
      </c>
      <c r="H8488" s="3">
        <f>_xlfn.XLOOKUP(sales[[#This Row],[Product]],products[Product],products[Cost per box])*sales[[#This Row],[Boxes]]</f>
        <v>938.5200000000001</v>
      </c>
      <c r="I8488" s="4">
        <f>sales[[#This Row],[Revenue]]-sales[[#This Row],[Cost]]</f>
        <v>1434.48</v>
      </c>
    </row>
    <row r="8489" spans="2:9" x14ac:dyDescent="0.25">
      <c r="B8489" t="s">
        <v>15</v>
      </c>
      <c r="C8489" t="s">
        <v>27</v>
      </c>
      <c r="D8489" t="s">
        <v>19</v>
      </c>
      <c r="E8489" s="1">
        <v>44600</v>
      </c>
      <c r="F8489" s="4">
        <v>8421</v>
      </c>
      <c r="G8489">
        <v>444</v>
      </c>
      <c r="H8489" s="3">
        <f>_xlfn.XLOOKUP(sales[[#This Row],[Product]],products[Product],products[Cost per box])*sales[[#This Row],[Boxes]]</f>
        <v>4542.12</v>
      </c>
      <c r="I8489" s="4">
        <f>sales[[#This Row],[Revenue]]-sales[[#This Row],[Cost]]</f>
        <v>3878.88</v>
      </c>
    </row>
    <row r="8490" spans="2:9" x14ac:dyDescent="0.25">
      <c r="B8490" t="s">
        <v>5</v>
      </c>
      <c r="C8490" t="s">
        <v>11</v>
      </c>
      <c r="D8490" t="s">
        <v>35</v>
      </c>
      <c r="E8490" s="1">
        <v>44600</v>
      </c>
      <c r="F8490" s="4">
        <v>2807</v>
      </c>
      <c r="G8490">
        <v>234</v>
      </c>
      <c r="H8490" s="3">
        <f>_xlfn.XLOOKUP(sales[[#This Row],[Product]],products[Product],products[Cost per box])*sales[[#This Row],[Boxes]]</f>
        <v>620.1</v>
      </c>
      <c r="I8490" s="4">
        <f>sales[[#This Row],[Revenue]]-sales[[#This Row],[Cost]]</f>
        <v>2186.9</v>
      </c>
    </row>
    <row r="8491" spans="2:9" x14ac:dyDescent="0.25">
      <c r="B8491" t="s">
        <v>54</v>
      </c>
      <c r="C8491" t="s">
        <v>6</v>
      </c>
      <c r="D8491" t="s">
        <v>30</v>
      </c>
      <c r="E8491" s="1">
        <v>44600</v>
      </c>
      <c r="F8491" s="4">
        <v>448</v>
      </c>
      <c r="G8491">
        <v>16</v>
      </c>
      <c r="H8491" s="3">
        <f>_xlfn.XLOOKUP(sales[[#This Row],[Product]],products[Product],products[Cost per box])*sales[[#This Row],[Boxes]]</f>
        <v>58.88</v>
      </c>
      <c r="I8491" s="4">
        <f>sales[[#This Row],[Revenue]]-sales[[#This Row],[Cost]]</f>
        <v>389.12</v>
      </c>
    </row>
    <row r="8492" spans="2:9" x14ac:dyDescent="0.25">
      <c r="B8492" t="s">
        <v>5</v>
      </c>
      <c r="C8492" t="s">
        <v>9</v>
      </c>
      <c r="D8492" t="s">
        <v>44</v>
      </c>
      <c r="E8492" s="1">
        <v>44600</v>
      </c>
      <c r="F8492" s="4">
        <v>9436</v>
      </c>
      <c r="G8492">
        <v>378</v>
      </c>
      <c r="H8492" s="3">
        <f>_xlfn.XLOOKUP(sales[[#This Row],[Product]],products[Product],products[Cost per box])*sales[[#This Row],[Boxes]]</f>
        <v>3617.46</v>
      </c>
      <c r="I8492" s="4">
        <f>sales[[#This Row],[Revenue]]-sales[[#This Row],[Cost]]</f>
        <v>5818.54</v>
      </c>
    </row>
    <row r="8493" spans="2:9" x14ac:dyDescent="0.25">
      <c r="B8493" t="s">
        <v>41</v>
      </c>
      <c r="C8493" t="s">
        <v>6</v>
      </c>
      <c r="D8493" t="s">
        <v>7</v>
      </c>
      <c r="E8493" s="1">
        <v>44600</v>
      </c>
      <c r="F8493" s="4">
        <v>140</v>
      </c>
      <c r="G8493">
        <v>7</v>
      </c>
      <c r="H8493" s="3">
        <f>_xlfn.XLOOKUP(sales[[#This Row],[Product]],products[Product],products[Cost per box])*sales[[#This Row],[Boxes]]</f>
        <v>36.050000000000004</v>
      </c>
      <c r="I8493" s="4">
        <f>sales[[#This Row],[Revenue]]-sales[[#This Row],[Cost]]</f>
        <v>103.94999999999999</v>
      </c>
    </row>
    <row r="8494" spans="2:9" x14ac:dyDescent="0.25">
      <c r="B8494" t="s">
        <v>51</v>
      </c>
      <c r="C8494" t="s">
        <v>27</v>
      </c>
      <c r="D8494" t="s">
        <v>42</v>
      </c>
      <c r="E8494" s="1">
        <v>44600</v>
      </c>
      <c r="F8494" s="4">
        <v>49</v>
      </c>
      <c r="G8494">
        <v>3</v>
      </c>
      <c r="H8494" s="3">
        <f>_xlfn.XLOOKUP(sales[[#This Row],[Product]],products[Product],products[Cost per box])*sales[[#This Row],[Boxes]]</f>
        <v>14.22</v>
      </c>
      <c r="I8494" s="4">
        <f>sales[[#This Row],[Revenue]]-sales[[#This Row],[Cost]]</f>
        <v>34.78</v>
      </c>
    </row>
    <row r="8495" spans="2:9" x14ac:dyDescent="0.25">
      <c r="B8495" t="s">
        <v>49</v>
      </c>
      <c r="C8495" t="s">
        <v>27</v>
      </c>
      <c r="D8495" t="s">
        <v>22</v>
      </c>
      <c r="E8495" s="1">
        <v>44600</v>
      </c>
      <c r="F8495" s="4">
        <v>16121</v>
      </c>
      <c r="G8495">
        <v>672</v>
      </c>
      <c r="H8495" s="3">
        <f>_xlfn.XLOOKUP(sales[[#This Row],[Product]],products[Product],products[Cost per box])*sales[[#This Row],[Boxes]]</f>
        <v>5523.84</v>
      </c>
      <c r="I8495" s="4">
        <f>sales[[#This Row],[Revenue]]-sales[[#This Row],[Cost]]</f>
        <v>10597.16</v>
      </c>
    </row>
    <row r="8496" spans="2:9" x14ac:dyDescent="0.25">
      <c r="B8496" t="s">
        <v>55</v>
      </c>
      <c r="C8496" t="s">
        <v>9</v>
      </c>
      <c r="D8496" t="s">
        <v>22</v>
      </c>
      <c r="E8496" s="1">
        <v>44600</v>
      </c>
      <c r="F8496" s="4">
        <v>8246</v>
      </c>
      <c r="G8496">
        <v>330</v>
      </c>
      <c r="H8496" s="3">
        <f>_xlfn.XLOOKUP(sales[[#This Row],[Product]],products[Product],products[Cost per box])*sales[[#This Row],[Boxes]]</f>
        <v>2712.6000000000004</v>
      </c>
      <c r="I8496" s="4">
        <f>sales[[#This Row],[Revenue]]-sales[[#This Row],[Cost]]</f>
        <v>5533.4</v>
      </c>
    </row>
    <row r="8497" spans="2:9" x14ac:dyDescent="0.25">
      <c r="B8497" t="s">
        <v>18</v>
      </c>
      <c r="C8497" t="s">
        <v>16</v>
      </c>
      <c r="D8497" t="s">
        <v>35</v>
      </c>
      <c r="E8497" s="1">
        <v>44600</v>
      </c>
      <c r="F8497" s="4">
        <v>3157</v>
      </c>
      <c r="G8497">
        <v>211</v>
      </c>
      <c r="H8497" s="3">
        <f>_xlfn.XLOOKUP(sales[[#This Row],[Product]],products[Product],products[Cost per box])*sales[[#This Row],[Boxes]]</f>
        <v>559.15</v>
      </c>
      <c r="I8497" s="4">
        <f>sales[[#This Row],[Revenue]]-sales[[#This Row],[Cost]]</f>
        <v>2597.85</v>
      </c>
    </row>
    <row r="8498" spans="2:9" x14ac:dyDescent="0.25">
      <c r="B8498" t="s">
        <v>37</v>
      </c>
      <c r="C8498" t="s">
        <v>27</v>
      </c>
      <c r="D8498" t="s">
        <v>36</v>
      </c>
      <c r="E8498" s="1">
        <v>44600</v>
      </c>
      <c r="F8498" s="4">
        <v>2163</v>
      </c>
      <c r="G8498">
        <v>109</v>
      </c>
      <c r="H8498" s="3">
        <f>_xlfn.XLOOKUP(sales[[#This Row],[Product]],products[Product],products[Cost per box])*sales[[#This Row],[Boxes]]</f>
        <v>549.36</v>
      </c>
      <c r="I8498" s="4">
        <f>sales[[#This Row],[Revenue]]-sales[[#This Row],[Cost]]</f>
        <v>1613.6399999999999</v>
      </c>
    </row>
    <row r="8499" spans="2:9" x14ac:dyDescent="0.25">
      <c r="B8499" t="s">
        <v>57</v>
      </c>
      <c r="C8499" t="s">
        <v>27</v>
      </c>
      <c r="D8499" t="s">
        <v>12</v>
      </c>
      <c r="E8499" s="1">
        <v>44600</v>
      </c>
      <c r="F8499" s="4">
        <v>5509</v>
      </c>
      <c r="G8499">
        <v>501</v>
      </c>
      <c r="H8499" s="3">
        <f>_xlfn.XLOOKUP(sales[[#This Row],[Product]],products[Product],products[Cost per box])*sales[[#This Row],[Boxes]]</f>
        <v>4223.43</v>
      </c>
      <c r="I8499" s="4">
        <f>sales[[#This Row],[Revenue]]-sales[[#This Row],[Cost]]</f>
        <v>1285.5699999999997</v>
      </c>
    </row>
    <row r="8500" spans="2:9" x14ac:dyDescent="0.25">
      <c r="B8500" t="s">
        <v>56</v>
      </c>
      <c r="C8500" t="s">
        <v>27</v>
      </c>
      <c r="D8500" t="s">
        <v>14</v>
      </c>
      <c r="E8500" s="1">
        <v>44600</v>
      </c>
      <c r="F8500" s="4">
        <v>10535</v>
      </c>
      <c r="G8500">
        <v>479</v>
      </c>
      <c r="H8500" s="3">
        <f>_xlfn.XLOOKUP(sales[[#This Row],[Product]],products[Product],products[Cost per box])*sales[[#This Row],[Boxes]]</f>
        <v>3022.49</v>
      </c>
      <c r="I8500" s="4">
        <f>sales[[#This Row],[Revenue]]-sales[[#This Row],[Cost]]</f>
        <v>7512.51</v>
      </c>
    </row>
    <row r="8501" spans="2:9" x14ac:dyDescent="0.25">
      <c r="B8501" t="s">
        <v>15</v>
      </c>
      <c r="C8501" t="s">
        <v>9</v>
      </c>
      <c r="D8501" t="s">
        <v>26</v>
      </c>
      <c r="E8501" s="1">
        <v>44600</v>
      </c>
      <c r="F8501" s="4">
        <v>1869</v>
      </c>
      <c r="G8501">
        <v>156</v>
      </c>
      <c r="H8501" s="3">
        <f>_xlfn.XLOOKUP(sales[[#This Row],[Product]],products[Product],products[Cost per box])*sales[[#This Row],[Boxes]]</f>
        <v>1003.0799999999999</v>
      </c>
      <c r="I8501" s="4">
        <f>sales[[#This Row],[Revenue]]-sales[[#This Row],[Cost]]</f>
        <v>865.92000000000007</v>
      </c>
    </row>
    <row r="8502" spans="2:9" x14ac:dyDescent="0.25">
      <c r="B8502" t="s">
        <v>10</v>
      </c>
      <c r="C8502" t="s">
        <v>16</v>
      </c>
      <c r="D8502" t="s">
        <v>45</v>
      </c>
      <c r="E8502" s="1">
        <v>44600</v>
      </c>
      <c r="F8502" s="4">
        <v>7329</v>
      </c>
      <c r="G8502">
        <v>306</v>
      </c>
      <c r="H8502" s="3">
        <f>_xlfn.XLOOKUP(sales[[#This Row],[Product]],products[Product],products[Cost per box])*sales[[#This Row],[Boxes]]</f>
        <v>2365.38</v>
      </c>
      <c r="I8502" s="4">
        <f>sales[[#This Row],[Revenue]]-sales[[#This Row],[Cost]]</f>
        <v>4963.62</v>
      </c>
    </row>
    <row r="8503" spans="2:9" x14ac:dyDescent="0.25">
      <c r="B8503" t="s">
        <v>53</v>
      </c>
      <c r="C8503" t="s">
        <v>11</v>
      </c>
      <c r="D8503" t="s">
        <v>28</v>
      </c>
      <c r="E8503" s="1">
        <v>44600</v>
      </c>
      <c r="F8503" s="4">
        <v>392</v>
      </c>
      <c r="G8503">
        <v>15</v>
      </c>
      <c r="H8503" s="3">
        <f>_xlfn.XLOOKUP(sales[[#This Row],[Product]],products[Product],products[Cost per box])*sales[[#This Row],[Boxes]]</f>
        <v>41.4</v>
      </c>
      <c r="I8503" s="4">
        <f>sales[[#This Row],[Revenue]]-sales[[#This Row],[Cost]]</f>
        <v>350.6</v>
      </c>
    </row>
    <row r="8504" spans="2:9" x14ac:dyDescent="0.25">
      <c r="B8504" t="s">
        <v>55</v>
      </c>
      <c r="C8504" t="s">
        <v>11</v>
      </c>
      <c r="D8504" t="s">
        <v>38</v>
      </c>
      <c r="E8504" s="1">
        <v>44600</v>
      </c>
      <c r="F8504" s="4">
        <v>3647</v>
      </c>
      <c r="G8504">
        <v>166</v>
      </c>
      <c r="H8504" s="3">
        <f>_xlfn.XLOOKUP(sales[[#This Row],[Product]],products[Product],products[Cost per box])*sales[[#This Row],[Boxes]]</f>
        <v>1650.04</v>
      </c>
      <c r="I8504" s="4">
        <f>sales[[#This Row],[Revenue]]-sales[[#This Row],[Cost]]</f>
        <v>1996.96</v>
      </c>
    </row>
    <row r="8505" spans="2:9" x14ac:dyDescent="0.25">
      <c r="B8505" t="s">
        <v>20</v>
      </c>
      <c r="C8505" t="s">
        <v>27</v>
      </c>
      <c r="D8505" t="s">
        <v>50</v>
      </c>
      <c r="E8505" s="1">
        <v>44600</v>
      </c>
      <c r="F8505" s="4">
        <v>2366</v>
      </c>
      <c r="G8505">
        <v>140</v>
      </c>
      <c r="H8505" s="3">
        <f>_xlfn.XLOOKUP(sales[[#This Row],[Product]],products[Product],products[Cost per box])*sales[[#This Row],[Boxes]]</f>
        <v>1737.4</v>
      </c>
      <c r="I8505" s="4">
        <f>sales[[#This Row],[Revenue]]-sales[[#This Row],[Cost]]</f>
        <v>628.59999999999991</v>
      </c>
    </row>
    <row r="8506" spans="2:9" x14ac:dyDescent="0.25">
      <c r="B8506" t="s">
        <v>29</v>
      </c>
      <c r="C8506" t="s">
        <v>27</v>
      </c>
      <c r="D8506" t="s">
        <v>43</v>
      </c>
      <c r="E8506" s="1">
        <v>44600</v>
      </c>
      <c r="F8506" s="4">
        <v>7056</v>
      </c>
      <c r="G8506">
        <v>321</v>
      </c>
      <c r="H8506" s="3">
        <f>_xlfn.XLOOKUP(sales[[#This Row],[Product]],products[Product],products[Cost per box])*sales[[#This Row],[Boxes]]</f>
        <v>1235.8500000000001</v>
      </c>
      <c r="I8506" s="4">
        <f>sales[[#This Row],[Revenue]]-sales[[#This Row],[Cost]]</f>
        <v>5820.15</v>
      </c>
    </row>
    <row r="8507" spans="2:9" x14ac:dyDescent="0.25">
      <c r="B8507" t="s">
        <v>40</v>
      </c>
      <c r="C8507" t="s">
        <v>11</v>
      </c>
      <c r="D8507" t="s">
        <v>45</v>
      </c>
      <c r="E8507" s="1">
        <v>44600</v>
      </c>
      <c r="F8507" s="4">
        <v>6363</v>
      </c>
      <c r="G8507">
        <v>266</v>
      </c>
      <c r="H8507" s="3">
        <f>_xlfn.XLOOKUP(sales[[#This Row],[Product]],products[Product],products[Cost per box])*sales[[#This Row],[Boxes]]</f>
        <v>2056.1800000000003</v>
      </c>
      <c r="I8507" s="4">
        <f>sales[[#This Row],[Revenue]]-sales[[#This Row],[Cost]]</f>
        <v>4306.82</v>
      </c>
    </row>
    <row r="8508" spans="2:9" x14ac:dyDescent="0.25">
      <c r="B8508" t="s">
        <v>56</v>
      </c>
      <c r="C8508" t="s">
        <v>21</v>
      </c>
      <c r="D8508" t="s">
        <v>52</v>
      </c>
      <c r="E8508" s="1">
        <v>44600</v>
      </c>
      <c r="F8508" s="4">
        <v>1463</v>
      </c>
      <c r="G8508">
        <v>92</v>
      </c>
      <c r="H8508" s="3">
        <f>_xlfn.XLOOKUP(sales[[#This Row],[Product]],products[Product],products[Cost per box])*sales[[#This Row],[Boxes]]</f>
        <v>305.44</v>
      </c>
      <c r="I8508" s="4">
        <f>sales[[#This Row],[Revenue]]-sales[[#This Row],[Cost]]</f>
        <v>1157.56</v>
      </c>
    </row>
    <row r="8509" spans="2:9" x14ac:dyDescent="0.25">
      <c r="B8509" t="s">
        <v>54</v>
      </c>
      <c r="C8509" t="s">
        <v>11</v>
      </c>
      <c r="D8509" t="s">
        <v>36</v>
      </c>
      <c r="E8509" s="1">
        <v>44601</v>
      </c>
      <c r="F8509" s="4">
        <v>7413</v>
      </c>
      <c r="G8509">
        <v>391</v>
      </c>
      <c r="H8509" s="3">
        <f>_xlfn.XLOOKUP(sales[[#This Row],[Product]],products[Product],products[Cost per box])*sales[[#This Row],[Boxes]]</f>
        <v>1970.64</v>
      </c>
      <c r="I8509" s="4">
        <f>sales[[#This Row],[Revenue]]-sales[[#This Row],[Cost]]</f>
        <v>5442.36</v>
      </c>
    </row>
    <row r="8510" spans="2:9" x14ac:dyDescent="0.25">
      <c r="B8510" t="s">
        <v>13</v>
      </c>
      <c r="C8510" t="s">
        <v>16</v>
      </c>
      <c r="D8510" t="s">
        <v>47</v>
      </c>
      <c r="E8510" s="1">
        <v>44601</v>
      </c>
      <c r="F8510" s="4">
        <v>7700</v>
      </c>
      <c r="G8510">
        <v>700</v>
      </c>
      <c r="H8510" s="3">
        <f>_xlfn.XLOOKUP(sales[[#This Row],[Product]],products[Product],products[Cost per box])*sales[[#This Row],[Boxes]]</f>
        <v>3682</v>
      </c>
      <c r="I8510" s="4">
        <f>sales[[#This Row],[Revenue]]-sales[[#This Row],[Cost]]</f>
        <v>4018</v>
      </c>
    </row>
    <row r="8511" spans="2:9" x14ac:dyDescent="0.25">
      <c r="B8511" t="s">
        <v>8</v>
      </c>
      <c r="C8511" t="s">
        <v>11</v>
      </c>
      <c r="D8511" t="s">
        <v>43</v>
      </c>
      <c r="E8511" s="1">
        <v>44601</v>
      </c>
      <c r="F8511" s="4">
        <v>9268</v>
      </c>
      <c r="G8511">
        <v>403</v>
      </c>
      <c r="H8511" s="3">
        <f>_xlfn.XLOOKUP(sales[[#This Row],[Product]],products[Product],products[Cost per box])*sales[[#This Row],[Boxes]]</f>
        <v>1551.55</v>
      </c>
      <c r="I8511" s="4">
        <f>sales[[#This Row],[Revenue]]-sales[[#This Row],[Cost]]</f>
        <v>7716.45</v>
      </c>
    </row>
    <row r="8512" spans="2:9" x14ac:dyDescent="0.25">
      <c r="B8512" t="s">
        <v>37</v>
      </c>
      <c r="C8512" t="s">
        <v>11</v>
      </c>
      <c r="D8512" t="s">
        <v>31</v>
      </c>
      <c r="E8512" s="1">
        <v>44601</v>
      </c>
      <c r="F8512" s="4">
        <v>805</v>
      </c>
      <c r="G8512">
        <v>30</v>
      </c>
      <c r="H8512" s="3">
        <f>_xlfn.XLOOKUP(sales[[#This Row],[Product]],products[Product],products[Cost per box])*sales[[#This Row],[Boxes]]</f>
        <v>171.6</v>
      </c>
      <c r="I8512" s="4">
        <f>sales[[#This Row],[Revenue]]-sales[[#This Row],[Cost]]</f>
        <v>633.4</v>
      </c>
    </row>
    <row r="8513" spans="2:9" x14ac:dyDescent="0.25">
      <c r="B8513" t="s">
        <v>57</v>
      </c>
      <c r="C8513" t="s">
        <v>6</v>
      </c>
      <c r="D8513" t="s">
        <v>50</v>
      </c>
      <c r="E8513" s="1">
        <v>44601</v>
      </c>
      <c r="F8513" s="4">
        <v>9989</v>
      </c>
      <c r="G8513">
        <v>476</v>
      </c>
      <c r="H8513" s="3">
        <f>_xlfn.XLOOKUP(sales[[#This Row],[Product]],products[Product],products[Cost per box])*sales[[#This Row],[Boxes]]</f>
        <v>5907.16</v>
      </c>
      <c r="I8513" s="4">
        <f>sales[[#This Row],[Revenue]]-sales[[#This Row],[Cost]]</f>
        <v>4081.84</v>
      </c>
    </row>
    <row r="8514" spans="2:9" x14ac:dyDescent="0.25">
      <c r="B8514" t="s">
        <v>33</v>
      </c>
      <c r="C8514" t="s">
        <v>16</v>
      </c>
      <c r="D8514" t="s">
        <v>28</v>
      </c>
      <c r="E8514" s="1">
        <v>44601</v>
      </c>
      <c r="F8514" s="4">
        <v>5187</v>
      </c>
      <c r="G8514">
        <v>179</v>
      </c>
      <c r="H8514" s="3">
        <f>_xlfn.XLOOKUP(sales[[#This Row],[Product]],products[Product],products[Cost per box])*sales[[#This Row],[Boxes]]</f>
        <v>494.03999999999996</v>
      </c>
      <c r="I8514" s="4">
        <f>sales[[#This Row],[Revenue]]-sales[[#This Row],[Cost]]</f>
        <v>4692.96</v>
      </c>
    </row>
    <row r="8515" spans="2:9" x14ac:dyDescent="0.25">
      <c r="B8515" t="s">
        <v>53</v>
      </c>
      <c r="C8515" t="s">
        <v>21</v>
      </c>
      <c r="D8515" t="s">
        <v>35</v>
      </c>
      <c r="E8515" s="1">
        <v>44601</v>
      </c>
      <c r="F8515" s="4">
        <v>11795</v>
      </c>
      <c r="G8515">
        <v>840</v>
      </c>
      <c r="H8515" s="3">
        <f>_xlfn.XLOOKUP(sales[[#This Row],[Product]],products[Product],products[Cost per box])*sales[[#This Row],[Boxes]]</f>
        <v>2226</v>
      </c>
      <c r="I8515" s="4">
        <f>sales[[#This Row],[Revenue]]-sales[[#This Row],[Cost]]</f>
        <v>9569</v>
      </c>
    </row>
    <row r="8516" spans="2:9" x14ac:dyDescent="0.25">
      <c r="B8516" t="s">
        <v>23</v>
      </c>
      <c r="C8516" t="s">
        <v>27</v>
      </c>
      <c r="D8516" t="s">
        <v>24</v>
      </c>
      <c r="E8516" s="1">
        <v>44601</v>
      </c>
      <c r="F8516" s="4">
        <v>7924</v>
      </c>
      <c r="G8516">
        <v>317</v>
      </c>
      <c r="H8516" s="3">
        <f>_xlfn.XLOOKUP(sales[[#This Row],[Product]],products[Product],products[Cost per box])*sales[[#This Row],[Boxes]]</f>
        <v>3331.67</v>
      </c>
      <c r="I8516" s="4">
        <f>sales[[#This Row],[Revenue]]-sales[[#This Row],[Cost]]</f>
        <v>4592.33</v>
      </c>
    </row>
    <row r="8517" spans="2:9" x14ac:dyDescent="0.25">
      <c r="B8517" t="s">
        <v>15</v>
      </c>
      <c r="C8517" t="s">
        <v>21</v>
      </c>
      <c r="D8517" t="s">
        <v>35</v>
      </c>
      <c r="E8517" s="1">
        <v>44601</v>
      </c>
      <c r="F8517" s="4">
        <v>1239</v>
      </c>
      <c r="G8517">
        <v>104</v>
      </c>
      <c r="H8517" s="3">
        <f>_xlfn.XLOOKUP(sales[[#This Row],[Product]],products[Product],products[Cost per box])*sales[[#This Row],[Boxes]]</f>
        <v>275.59999999999997</v>
      </c>
      <c r="I8517" s="4">
        <f>sales[[#This Row],[Revenue]]-sales[[#This Row],[Cost]]</f>
        <v>963.40000000000009</v>
      </c>
    </row>
    <row r="8518" spans="2:9" x14ac:dyDescent="0.25">
      <c r="B8518" t="s">
        <v>54</v>
      </c>
      <c r="C8518" t="s">
        <v>27</v>
      </c>
      <c r="D8518" t="s">
        <v>52</v>
      </c>
      <c r="E8518" s="1">
        <v>44601</v>
      </c>
      <c r="F8518" s="4">
        <v>2121</v>
      </c>
      <c r="G8518">
        <v>152</v>
      </c>
      <c r="H8518" s="3">
        <f>_xlfn.XLOOKUP(sales[[#This Row],[Product]],products[Product],products[Cost per box])*sales[[#This Row],[Boxes]]</f>
        <v>504.64</v>
      </c>
      <c r="I8518" s="4">
        <f>sales[[#This Row],[Revenue]]-sales[[#This Row],[Cost]]</f>
        <v>1616.3600000000001</v>
      </c>
    </row>
    <row r="8519" spans="2:9" x14ac:dyDescent="0.25">
      <c r="B8519" t="s">
        <v>10</v>
      </c>
      <c r="C8519" t="s">
        <v>6</v>
      </c>
      <c r="D8519" t="s">
        <v>19</v>
      </c>
      <c r="E8519" s="1">
        <v>44601</v>
      </c>
      <c r="F8519" s="4">
        <v>12537</v>
      </c>
      <c r="G8519">
        <v>597</v>
      </c>
      <c r="H8519" s="3">
        <f>_xlfn.XLOOKUP(sales[[#This Row],[Product]],products[Product],products[Cost per box])*sales[[#This Row],[Boxes]]</f>
        <v>6107.31</v>
      </c>
      <c r="I8519" s="4">
        <f>sales[[#This Row],[Revenue]]-sales[[#This Row],[Cost]]</f>
        <v>6429.69</v>
      </c>
    </row>
    <row r="8520" spans="2:9" x14ac:dyDescent="0.25">
      <c r="B8520" t="s">
        <v>56</v>
      </c>
      <c r="C8520" t="s">
        <v>9</v>
      </c>
      <c r="D8520" t="s">
        <v>12</v>
      </c>
      <c r="E8520" s="1">
        <v>44601</v>
      </c>
      <c r="F8520" s="4">
        <v>6853</v>
      </c>
      <c r="G8520">
        <v>528</v>
      </c>
      <c r="H8520" s="3">
        <f>_xlfn.XLOOKUP(sales[[#This Row],[Product]],products[Product],products[Cost per box])*sales[[#This Row],[Boxes]]</f>
        <v>4451.04</v>
      </c>
      <c r="I8520" s="4">
        <f>sales[[#This Row],[Revenue]]-sales[[#This Row],[Cost]]</f>
        <v>2401.96</v>
      </c>
    </row>
    <row r="8521" spans="2:9" x14ac:dyDescent="0.25">
      <c r="B8521" t="s">
        <v>18</v>
      </c>
      <c r="C8521" t="s">
        <v>16</v>
      </c>
      <c r="D8521" t="s">
        <v>14</v>
      </c>
      <c r="E8521" s="1">
        <v>44601</v>
      </c>
      <c r="F8521" s="4">
        <v>10101</v>
      </c>
      <c r="G8521">
        <v>421</v>
      </c>
      <c r="H8521" s="3">
        <f>_xlfn.XLOOKUP(sales[[#This Row],[Product]],products[Product],products[Cost per box])*sales[[#This Row],[Boxes]]</f>
        <v>2656.5099999999998</v>
      </c>
      <c r="I8521" s="4">
        <f>sales[[#This Row],[Revenue]]-sales[[#This Row],[Cost]]</f>
        <v>7444.49</v>
      </c>
    </row>
    <row r="8522" spans="2:9" x14ac:dyDescent="0.25">
      <c r="B8522" t="s">
        <v>18</v>
      </c>
      <c r="C8522" t="s">
        <v>16</v>
      </c>
      <c r="D8522" t="s">
        <v>19</v>
      </c>
      <c r="E8522" s="1">
        <v>44601</v>
      </c>
      <c r="F8522" s="4">
        <v>3787</v>
      </c>
      <c r="G8522">
        <v>181</v>
      </c>
      <c r="H8522" s="3">
        <f>_xlfn.XLOOKUP(sales[[#This Row],[Product]],products[Product],products[Cost per box])*sales[[#This Row],[Boxes]]</f>
        <v>1851.63</v>
      </c>
      <c r="I8522" s="4">
        <f>sales[[#This Row],[Revenue]]-sales[[#This Row],[Cost]]</f>
        <v>1935.37</v>
      </c>
    </row>
    <row r="8523" spans="2:9" x14ac:dyDescent="0.25">
      <c r="B8523" t="s">
        <v>13</v>
      </c>
      <c r="C8523" t="s">
        <v>11</v>
      </c>
      <c r="D8523" t="s">
        <v>22</v>
      </c>
      <c r="E8523" s="1">
        <v>44601</v>
      </c>
      <c r="F8523" s="4">
        <v>8113</v>
      </c>
      <c r="G8523">
        <v>313</v>
      </c>
      <c r="H8523" s="3">
        <f>_xlfn.XLOOKUP(sales[[#This Row],[Product]],products[Product],products[Cost per box])*sales[[#This Row],[Boxes]]</f>
        <v>2572.86</v>
      </c>
      <c r="I8523" s="4">
        <f>sales[[#This Row],[Revenue]]-sales[[#This Row],[Cost]]</f>
        <v>5540.1399999999994</v>
      </c>
    </row>
    <row r="8524" spans="2:9" x14ac:dyDescent="0.25">
      <c r="B8524" t="s">
        <v>32</v>
      </c>
      <c r="C8524" t="s">
        <v>21</v>
      </c>
      <c r="D8524" t="s">
        <v>31</v>
      </c>
      <c r="E8524" s="1">
        <v>44601</v>
      </c>
      <c r="F8524" s="4">
        <v>6573</v>
      </c>
      <c r="G8524">
        <v>253</v>
      </c>
      <c r="H8524" s="3">
        <f>_xlfn.XLOOKUP(sales[[#This Row],[Product]],products[Product],products[Cost per box])*sales[[#This Row],[Boxes]]</f>
        <v>1447.1599999999999</v>
      </c>
      <c r="I8524" s="4">
        <f>sales[[#This Row],[Revenue]]-sales[[#This Row],[Cost]]</f>
        <v>5125.84</v>
      </c>
    </row>
    <row r="8525" spans="2:9" x14ac:dyDescent="0.25">
      <c r="B8525" t="s">
        <v>51</v>
      </c>
      <c r="C8525" t="s">
        <v>11</v>
      </c>
      <c r="D8525" t="s">
        <v>12</v>
      </c>
      <c r="E8525" s="1">
        <v>44601</v>
      </c>
      <c r="F8525" s="4">
        <v>11424</v>
      </c>
      <c r="G8525">
        <v>770</v>
      </c>
      <c r="H8525" s="3">
        <f>_xlfn.XLOOKUP(sales[[#This Row],[Product]],products[Product],products[Cost per box])*sales[[#This Row],[Boxes]]</f>
        <v>6491.0999999999995</v>
      </c>
      <c r="I8525" s="4">
        <f>sales[[#This Row],[Revenue]]-sales[[#This Row],[Cost]]</f>
        <v>4932.9000000000005</v>
      </c>
    </row>
    <row r="8526" spans="2:9" x14ac:dyDescent="0.25">
      <c r="B8526" t="s">
        <v>55</v>
      </c>
      <c r="C8526" t="s">
        <v>11</v>
      </c>
      <c r="D8526" t="s">
        <v>26</v>
      </c>
      <c r="E8526" s="1">
        <v>44601</v>
      </c>
      <c r="F8526" s="4">
        <v>6699</v>
      </c>
      <c r="G8526">
        <v>479</v>
      </c>
      <c r="H8526" s="3">
        <f>_xlfn.XLOOKUP(sales[[#This Row],[Product]],products[Product],products[Cost per box])*sales[[#This Row],[Boxes]]</f>
        <v>3079.97</v>
      </c>
      <c r="I8526" s="4">
        <f>sales[[#This Row],[Revenue]]-sales[[#This Row],[Cost]]</f>
        <v>3619.03</v>
      </c>
    </row>
    <row r="8527" spans="2:9" x14ac:dyDescent="0.25">
      <c r="B8527" t="s">
        <v>56</v>
      </c>
      <c r="C8527" t="s">
        <v>11</v>
      </c>
      <c r="D8527" t="s">
        <v>19</v>
      </c>
      <c r="E8527" s="1">
        <v>44601</v>
      </c>
      <c r="F8527" s="4">
        <v>10479</v>
      </c>
      <c r="G8527">
        <v>524</v>
      </c>
      <c r="H8527" s="3">
        <f>_xlfn.XLOOKUP(sales[[#This Row],[Product]],products[Product],products[Cost per box])*sales[[#This Row],[Boxes]]</f>
        <v>5360.52</v>
      </c>
      <c r="I8527" s="4">
        <f>sales[[#This Row],[Revenue]]-sales[[#This Row],[Cost]]</f>
        <v>5118.4799999999996</v>
      </c>
    </row>
    <row r="8528" spans="2:9" x14ac:dyDescent="0.25">
      <c r="B8528" t="s">
        <v>55</v>
      </c>
      <c r="C8528" t="s">
        <v>16</v>
      </c>
      <c r="D8528" t="s">
        <v>52</v>
      </c>
      <c r="E8528" s="1">
        <v>44601</v>
      </c>
      <c r="F8528" s="4">
        <v>13937</v>
      </c>
      <c r="G8528">
        <v>980</v>
      </c>
      <c r="H8528" s="3">
        <f>_xlfn.XLOOKUP(sales[[#This Row],[Product]],products[Product],products[Cost per box])*sales[[#This Row],[Boxes]]</f>
        <v>3253.6</v>
      </c>
      <c r="I8528" s="4">
        <f>sales[[#This Row],[Revenue]]-sales[[#This Row],[Cost]]</f>
        <v>10683.4</v>
      </c>
    </row>
    <row r="8529" spans="2:9" x14ac:dyDescent="0.25">
      <c r="B8529" t="s">
        <v>8</v>
      </c>
      <c r="C8529" t="s">
        <v>9</v>
      </c>
      <c r="D8529" t="s">
        <v>35</v>
      </c>
      <c r="E8529" s="1">
        <v>44601</v>
      </c>
      <c r="F8529" s="4">
        <v>2730</v>
      </c>
      <c r="G8529">
        <v>182</v>
      </c>
      <c r="H8529" s="3">
        <f>_xlfn.XLOOKUP(sales[[#This Row],[Product]],products[Product],products[Cost per box])*sales[[#This Row],[Boxes]]</f>
        <v>482.3</v>
      </c>
      <c r="I8529" s="4">
        <f>sales[[#This Row],[Revenue]]-sales[[#This Row],[Cost]]</f>
        <v>2247.6999999999998</v>
      </c>
    </row>
    <row r="8530" spans="2:9" x14ac:dyDescent="0.25">
      <c r="B8530" t="s">
        <v>10</v>
      </c>
      <c r="C8530" t="s">
        <v>27</v>
      </c>
      <c r="D8530" t="s">
        <v>36</v>
      </c>
      <c r="E8530" s="1">
        <v>44601</v>
      </c>
      <c r="F8530" s="4">
        <v>8890</v>
      </c>
      <c r="G8530">
        <v>405</v>
      </c>
      <c r="H8530" s="3">
        <f>_xlfn.XLOOKUP(sales[[#This Row],[Product]],products[Product],products[Cost per box])*sales[[#This Row],[Boxes]]</f>
        <v>2041.2</v>
      </c>
      <c r="I8530" s="4">
        <f>sales[[#This Row],[Revenue]]-sales[[#This Row],[Cost]]</f>
        <v>6848.8</v>
      </c>
    </row>
    <row r="8531" spans="2:9" x14ac:dyDescent="0.25">
      <c r="B8531" t="s">
        <v>54</v>
      </c>
      <c r="C8531" t="s">
        <v>11</v>
      </c>
      <c r="D8531" t="s">
        <v>45</v>
      </c>
      <c r="E8531" s="1">
        <v>44601</v>
      </c>
      <c r="F8531" s="4">
        <v>10759</v>
      </c>
      <c r="G8531">
        <v>414</v>
      </c>
      <c r="H8531" s="3">
        <f>_xlfn.XLOOKUP(sales[[#This Row],[Product]],products[Product],products[Cost per box])*sales[[#This Row],[Boxes]]</f>
        <v>3200.2200000000003</v>
      </c>
      <c r="I8531" s="4">
        <f>sales[[#This Row],[Revenue]]-sales[[#This Row],[Cost]]</f>
        <v>7558.78</v>
      </c>
    </row>
    <row r="8532" spans="2:9" x14ac:dyDescent="0.25">
      <c r="B8532" t="s">
        <v>13</v>
      </c>
      <c r="C8532" t="s">
        <v>16</v>
      </c>
      <c r="D8532" t="s">
        <v>35</v>
      </c>
      <c r="E8532" s="1">
        <v>44601</v>
      </c>
      <c r="F8532" s="4">
        <v>3976</v>
      </c>
      <c r="G8532">
        <v>284</v>
      </c>
      <c r="H8532" s="3">
        <f>_xlfn.XLOOKUP(sales[[#This Row],[Product]],products[Product],products[Cost per box])*sales[[#This Row],[Boxes]]</f>
        <v>752.6</v>
      </c>
      <c r="I8532" s="4">
        <f>sales[[#This Row],[Revenue]]-sales[[#This Row],[Cost]]</f>
        <v>3223.4</v>
      </c>
    </row>
    <row r="8533" spans="2:9" x14ac:dyDescent="0.25">
      <c r="B8533" t="s">
        <v>20</v>
      </c>
      <c r="C8533" t="s">
        <v>11</v>
      </c>
      <c r="D8533" t="s">
        <v>17</v>
      </c>
      <c r="E8533" s="1">
        <v>44601</v>
      </c>
      <c r="F8533" s="4">
        <v>6552</v>
      </c>
      <c r="G8533">
        <v>328</v>
      </c>
      <c r="H8533" s="3">
        <f>_xlfn.XLOOKUP(sales[[#This Row],[Product]],products[Product],products[Cost per box])*sales[[#This Row],[Boxes]]</f>
        <v>2230.4</v>
      </c>
      <c r="I8533" s="4">
        <f>sales[[#This Row],[Revenue]]-sales[[#This Row],[Cost]]</f>
        <v>4321.6000000000004</v>
      </c>
    </row>
    <row r="8534" spans="2:9" x14ac:dyDescent="0.25">
      <c r="B8534" t="s">
        <v>56</v>
      </c>
      <c r="C8534" t="s">
        <v>27</v>
      </c>
      <c r="D8534" t="s">
        <v>7</v>
      </c>
      <c r="E8534" s="1">
        <v>44601</v>
      </c>
      <c r="F8534" s="4">
        <v>6937</v>
      </c>
      <c r="G8534">
        <v>316</v>
      </c>
      <c r="H8534" s="3">
        <f>_xlfn.XLOOKUP(sales[[#This Row],[Product]],products[Product],products[Cost per box])*sales[[#This Row],[Boxes]]</f>
        <v>1627.4</v>
      </c>
      <c r="I8534" s="4">
        <f>sales[[#This Row],[Revenue]]-sales[[#This Row],[Cost]]</f>
        <v>5309.6</v>
      </c>
    </row>
    <row r="8535" spans="2:9" x14ac:dyDescent="0.25">
      <c r="B8535" t="s">
        <v>53</v>
      </c>
      <c r="C8535" t="s">
        <v>16</v>
      </c>
      <c r="D8535" t="s">
        <v>24</v>
      </c>
      <c r="E8535" s="1">
        <v>44601</v>
      </c>
      <c r="F8535" s="4">
        <v>1344</v>
      </c>
      <c r="G8535">
        <v>62</v>
      </c>
      <c r="H8535" s="3">
        <f>_xlfn.XLOOKUP(sales[[#This Row],[Product]],products[Product],products[Cost per box])*sales[[#This Row],[Boxes]]</f>
        <v>651.62</v>
      </c>
      <c r="I8535" s="4">
        <f>sales[[#This Row],[Revenue]]-sales[[#This Row],[Cost]]</f>
        <v>692.38</v>
      </c>
    </row>
    <row r="8536" spans="2:9" x14ac:dyDescent="0.25">
      <c r="B8536" t="s">
        <v>40</v>
      </c>
      <c r="C8536" t="s">
        <v>11</v>
      </c>
      <c r="D8536" t="s">
        <v>48</v>
      </c>
      <c r="E8536" s="1">
        <v>44601</v>
      </c>
      <c r="F8536" s="4">
        <v>3080</v>
      </c>
      <c r="G8536">
        <v>129</v>
      </c>
      <c r="H8536" s="3">
        <f>_xlfn.XLOOKUP(sales[[#This Row],[Product]],products[Product],products[Cost per box])*sales[[#This Row],[Boxes]]</f>
        <v>964.92000000000007</v>
      </c>
      <c r="I8536" s="4">
        <f>sales[[#This Row],[Revenue]]-sales[[#This Row],[Cost]]</f>
        <v>2115.08</v>
      </c>
    </row>
    <row r="8537" spans="2:9" x14ac:dyDescent="0.25">
      <c r="B8537" t="s">
        <v>39</v>
      </c>
      <c r="C8537" t="s">
        <v>9</v>
      </c>
      <c r="D8537" t="s">
        <v>22</v>
      </c>
      <c r="E8537" s="1">
        <v>44601</v>
      </c>
      <c r="F8537" s="4">
        <v>364</v>
      </c>
      <c r="G8537">
        <v>15</v>
      </c>
      <c r="H8537" s="3">
        <f>_xlfn.XLOOKUP(sales[[#This Row],[Product]],products[Product],products[Cost per box])*sales[[#This Row],[Boxes]]</f>
        <v>123.30000000000001</v>
      </c>
      <c r="I8537" s="4">
        <f>sales[[#This Row],[Revenue]]-sales[[#This Row],[Cost]]</f>
        <v>240.7</v>
      </c>
    </row>
    <row r="8538" spans="2:9" x14ac:dyDescent="0.25">
      <c r="B8538" t="s">
        <v>55</v>
      </c>
      <c r="C8538" t="s">
        <v>9</v>
      </c>
      <c r="D8538" t="s">
        <v>36</v>
      </c>
      <c r="E8538" s="1">
        <v>44601</v>
      </c>
      <c r="F8538" s="4">
        <v>2590</v>
      </c>
      <c r="G8538">
        <v>118</v>
      </c>
      <c r="H8538" s="3">
        <f>_xlfn.XLOOKUP(sales[[#This Row],[Product]],products[Product],products[Cost per box])*sales[[#This Row],[Boxes]]</f>
        <v>594.72</v>
      </c>
      <c r="I8538" s="4">
        <f>sales[[#This Row],[Revenue]]-sales[[#This Row],[Cost]]</f>
        <v>1995.28</v>
      </c>
    </row>
    <row r="8539" spans="2:9" x14ac:dyDescent="0.25">
      <c r="B8539" t="s">
        <v>56</v>
      </c>
      <c r="C8539" t="s">
        <v>9</v>
      </c>
      <c r="D8539" t="s">
        <v>7</v>
      </c>
      <c r="E8539" s="1">
        <v>44601</v>
      </c>
      <c r="F8539" s="4">
        <v>1190</v>
      </c>
      <c r="G8539">
        <v>52</v>
      </c>
      <c r="H8539" s="3">
        <f>_xlfn.XLOOKUP(sales[[#This Row],[Product]],products[Product],products[Cost per box])*sales[[#This Row],[Boxes]]</f>
        <v>267.8</v>
      </c>
      <c r="I8539" s="4">
        <f>sales[[#This Row],[Revenue]]-sales[[#This Row],[Cost]]</f>
        <v>922.2</v>
      </c>
    </row>
    <row r="8540" spans="2:9" x14ac:dyDescent="0.25">
      <c r="B8540" t="s">
        <v>8</v>
      </c>
      <c r="C8540" t="s">
        <v>27</v>
      </c>
      <c r="D8540" t="s">
        <v>26</v>
      </c>
      <c r="E8540" s="1">
        <v>44601</v>
      </c>
      <c r="F8540" s="4">
        <v>7756</v>
      </c>
      <c r="G8540">
        <v>597</v>
      </c>
      <c r="H8540" s="3">
        <f>_xlfn.XLOOKUP(sales[[#This Row],[Product]],products[Product],products[Cost per box])*sales[[#This Row],[Boxes]]</f>
        <v>3838.71</v>
      </c>
      <c r="I8540" s="4">
        <f>sales[[#This Row],[Revenue]]-sales[[#This Row],[Cost]]</f>
        <v>3917.29</v>
      </c>
    </row>
    <row r="8541" spans="2:9" x14ac:dyDescent="0.25">
      <c r="B8541" t="s">
        <v>37</v>
      </c>
      <c r="C8541" t="s">
        <v>27</v>
      </c>
      <c r="D8541" t="s">
        <v>42</v>
      </c>
      <c r="E8541" s="1">
        <v>44601</v>
      </c>
      <c r="F8541" s="4">
        <v>8477</v>
      </c>
      <c r="G8541">
        <v>700</v>
      </c>
      <c r="H8541" s="3">
        <f>_xlfn.XLOOKUP(sales[[#This Row],[Product]],products[Product],products[Cost per box])*sales[[#This Row],[Boxes]]</f>
        <v>3318</v>
      </c>
      <c r="I8541" s="4">
        <f>sales[[#This Row],[Revenue]]-sales[[#This Row],[Cost]]</f>
        <v>5159</v>
      </c>
    </row>
    <row r="8542" spans="2:9" x14ac:dyDescent="0.25">
      <c r="B8542" t="s">
        <v>10</v>
      </c>
      <c r="C8542" t="s">
        <v>6</v>
      </c>
      <c r="D8542" t="s">
        <v>26</v>
      </c>
      <c r="E8542" s="1">
        <v>44601</v>
      </c>
      <c r="F8542" s="4">
        <v>9982</v>
      </c>
      <c r="G8542">
        <v>770</v>
      </c>
      <c r="H8542" s="3">
        <f>_xlfn.XLOOKUP(sales[[#This Row],[Product]],products[Product],products[Cost per box])*sales[[#This Row],[Boxes]]</f>
        <v>4951.0999999999995</v>
      </c>
      <c r="I8542" s="4">
        <f>sales[[#This Row],[Revenue]]-sales[[#This Row],[Cost]]</f>
        <v>5030.9000000000005</v>
      </c>
    </row>
    <row r="8543" spans="2:9" x14ac:dyDescent="0.25">
      <c r="B8543" t="s">
        <v>39</v>
      </c>
      <c r="C8543" t="s">
        <v>27</v>
      </c>
      <c r="D8543" t="s">
        <v>17</v>
      </c>
      <c r="E8543" s="1">
        <v>44601</v>
      </c>
      <c r="F8543" s="4">
        <v>9107</v>
      </c>
      <c r="G8543">
        <v>380</v>
      </c>
      <c r="H8543" s="3">
        <f>_xlfn.XLOOKUP(sales[[#This Row],[Product]],products[Product],products[Cost per box])*sales[[#This Row],[Boxes]]</f>
        <v>2584</v>
      </c>
      <c r="I8543" s="4">
        <f>sales[[#This Row],[Revenue]]-sales[[#This Row],[Cost]]</f>
        <v>6523</v>
      </c>
    </row>
    <row r="8544" spans="2:9" x14ac:dyDescent="0.25">
      <c r="B8544" t="s">
        <v>39</v>
      </c>
      <c r="C8544" t="s">
        <v>9</v>
      </c>
      <c r="D8544" t="s">
        <v>14</v>
      </c>
      <c r="E8544" s="1">
        <v>44601</v>
      </c>
      <c r="F8544" s="4">
        <v>5327</v>
      </c>
      <c r="G8544">
        <v>214</v>
      </c>
      <c r="H8544" s="3">
        <f>_xlfn.XLOOKUP(sales[[#This Row],[Product]],products[Product],products[Cost per box])*sales[[#This Row],[Boxes]]</f>
        <v>1350.34</v>
      </c>
      <c r="I8544" s="4">
        <f>sales[[#This Row],[Revenue]]-sales[[#This Row],[Cost]]</f>
        <v>3976.66</v>
      </c>
    </row>
    <row r="8545" spans="2:9" x14ac:dyDescent="0.25">
      <c r="B8545" t="s">
        <v>37</v>
      </c>
      <c r="C8545" t="s">
        <v>9</v>
      </c>
      <c r="D8545" t="s">
        <v>7</v>
      </c>
      <c r="E8545" s="1">
        <v>44601</v>
      </c>
      <c r="F8545" s="4">
        <v>2842</v>
      </c>
      <c r="G8545">
        <v>114</v>
      </c>
      <c r="H8545" s="3">
        <f>_xlfn.XLOOKUP(sales[[#This Row],[Product]],products[Product],products[Cost per box])*sales[[#This Row],[Boxes]]</f>
        <v>587.1</v>
      </c>
      <c r="I8545" s="4">
        <f>sales[[#This Row],[Revenue]]-sales[[#This Row],[Cost]]</f>
        <v>2254.9</v>
      </c>
    </row>
    <row r="8546" spans="2:9" x14ac:dyDescent="0.25">
      <c r="B8546" t="s">
        <v>46</v>
      </c>
      <c r="C8546" t="s">
        <v>9</v>
      </c>
      <c r="D8546" t="s">
        <v>14</v>
      </c>
      <c r="E8546" s="1">
        <v>44601</v>
      </c>
      <c r="F8546" s="4">
        <v>17360</v>
      </c>
      <c r="G8546">
        <v>770</v>
      </c>
      <c r="H8546" s="3">
        <f>_xlfn.XLOOKUP(sales[[#This Row],[Product]],products[Product],products[Cost per box])*sales[[#This Row],[Boxes]]</f>
        <v>4858.7</v>
      </c>
      <c r="I8546" s="4">
        <f>sales[[#This Row],[Revenue]]-sales[[#This Row],[Cost]]</f>
        <v>12501.3</v>
      </c>
    </row>
    <row r="8547" spans="2:9" x14ac:dyDescent="0.25">
      <c r="B8547" t="s">
        <v>49</v>
      </c>
      <c r="C8547" t="s">
        <v>27</v>
      </c>
      <c r="D8547" t="s">
        <v>45</v>
      </c>
      <c r="E8547" s="1">
        <v>44601</v>
      </c>
      <c r="F8547" s="4">
        <v>5439</v>
      </c>
      <c r="G8547">
        <v>237</v>
      </c>
      <c r="H8547" s="3">
        <f>_xlfn.XLOOKUP(sales[[#This Row],[Product]],products[Product],products[Cost per box])*sales[[#This Row],[Boxes]]</f>
        <v>1832.01</v>
      </c>
      <c r="I8547" s="4">
        <f>sales[[#This Row],[Revenue]]-sales[[#This Row],[Cost]]</f>
        <v>3606.99</v>
      </c>
    </row>
    <row r="8548" spans="2:9" x14ac:dyDescent="0.25">
      <c r="B8548" t="s">
        <v>20</v>
      </c>
      <c r="C8548" t="s">
        <v>6</v>
      </c>
      <c r="D8548" t="s">
        <v>52</v>
      </c>
      <c r="E8548" s="1">
        <v>44601</v>
      </c>
      <c r="F8548" s="4">
        <v>3024</v>
      </c>
      <c r="G8548">
        <v>216</v>
      </c>
      <c r="H8548" s="3">
        <f>_xlfn.XLOOKUP(sales[[#This Row],[Product]],products[Product],products[Cost per box])*sales[[#This Row],[Boxes]]</f>
        <v>717.12</v>
      </c>
      <c r="I8548" s="4">
        <f>sales[[#This Row],[Revenue]]-sales[[#This Row],[Cost]]</f>
        <v>2306.88</v>
      </c>
    </row>
    <row r="8549" spans="2:9" x14ac:dyDescent="0.25">
      <c r="B8549" t="s">
        <v>34</v>
      </c>
      <c r="C8549" t="s">
        <v>27</v>
      </c>
      <c r="D8549" t="s">
        <v>48</v>
      </c>
      <c r="E8549" s="1">
        <v>44601</v>
      </c>
      <c r="F8549" s="4">
        <v>13230</v>
      </c>
      <c r="G8549">
        <v>552</v>
      </c>
      <c r="H8549" s="3">
        <f>_xlfn.XLOOKUP(sales[[#This Row],[Product]],products[Product],products[Cost per box])*sales[[#This Row],[Boxes]]</f>
        <v>4128.96</v>
      </c>
      <c r="I8549" s="4">
        <f>sales[[#This Row],[Revenue]]-sales[[#This Row],[Cost]]</f>
        <v>9101.0400000000009</v>
      </c>
    </row>
    <row r="8550" spans="2:9" x14ac:dyDescent="0.25">
      <c r="B8550" t="s">
        <v>32</v>
      </c>
      <c r="C8550" t="s">
        <v>21</v>
      </c>
      <c r="D8550" t="s">
        <v>42</v>
      </c>
      <c r="E8550" s="1">
        <v>44601</v>
      </c>
      <c r="F8550" s="4">
        <v>10304</v>
      </c>
      <c r="G8550">
        <v>607</v>
      </c>
      <c r="H8550" s="3">
        <f>_xlfn.XLOOKUP(sales[[#This Row],[Product]],products[Product],products[Cost per box])*sales[[#This Row],[Boxes]]</f>
        <v>2877.1800000000003</v>
      </c>
      <c r="I8550" s="4">
        <f>sales[[#This Row],[Revenue]]-sales[[#This Row],[Cost]]</f>
        <v>7426.82</v>
      </c>
    </row>
    <row r="8551" spans="2:9" x14ac:dyDescent="0.25">
      <c r="B8551" t="s">
        <v>33</v>
      </c>
      <c r="C8551" t="s">
        <v>16</v>
      </c>
      <c r="D8551" t="s">
        <v>22</v>
      </c>
      <c r="E8551" s="1">
        <v>44601</v>
      </c>
      <c r="F8551" s="4">
        <v>10752</v>
      </c>
      <c r="G8551">
        <v>414</v>
      </c>
      <c r="H8551" s="3">
        <f>_xlfn.XLOOKUP(sales[[#This Row],[Product]],products[Product],products[Cost per box])*sales[[#This Row],[Boxes]]</f>
        <v>3403.0800000000004</v>
      </c>
      <c r="I8551" s="4">
        <f>sales[[#This Row],[Revenue]]-sales[[#This Row],[Cost]]</f>
        <v>7348.92</v>
      </c>
    </row>
    <row r="8552" spans="2:9" x14ac:dyDescent="0.25">
      <c r="B8552" t="s">
        <v>23</v>
      </c>
      <c r="C8552" t="s">
        <v>11</v>
      </c>
      <c r="D8552" t="s">
        <v>12</v>
      </c>
      <c r="E8552" s="1">
        <v>44601</v>
      </c>
      <c r="F8552" s="4">
        <v>4361</v>
      </c>
      <c r="G8552">
        <v>312</v>
      </c>
      <c r="H8552" s="3">
        <f>_xlfn.XLOOKUP(sales[[#This Row],[Product]],products[Product],products[Cost per box])*sales[[#This Row],[Boxes]]</f>
        <v>2630.16</v>
      </c>
      <c r="I8552" s="4">
        <f>sales[[#This Row],[Revenue]]-sales[[#This Row],[Cost]]</f>
        <v>1730.8400000000001</v>
      </c>
    </row>
    <row r="8553" spans="2:9" x14ac:dyDescent="0.25">
      <c r="B8553" t="s">
        <v>13</v>
      </c>
      <c r="C8553" t="s">
        <v>9</v>
      </c>
      <c r="D8553" t="s">
        <v>42</v>
      </c>
      <c r="E8553" s="1">
        <v>44601</v>
      </c>
      <c r="F8553" s="4">
        <v>13636</v>
      </c>
      <c r="G8553">
        <v>910</v>
      </c>
      <c r="H8553" s="3">
        <f>_xlfn.XLOOKUP(sales[[#This Row],[Product]],products[Product],products[Cost per box])*sales[[#This Row],[Boxes]]</f>
        <v>4313.4000000000005</v>
      </c>
      <c r="I8553" s="4">
        <f>sales[[#This Row],[Revenue]]-sales[[#This Row],[Cost]]</f>
        <v>9322.5999999999985</v>
      </c>
    </row>
    <row r="8554" spans="2:9" x14ac:dyDescent="0.25">
      <c r="B8554" t="s">
        <v>49</v>
      </c>
      <c r="C8554" t="s">
        <v>21</v>
      </c>
      <c r="D8554" t="s">
        <v>24</v>
      </c>
      <c r="E8554" s="1">
        <v>44601</v>
      </c>
      <c r="F8554" s="4">
        <v>679</v>
      </c>
      <c r="G8554">
        <v>33</v>
      </c>
      <c r="H8554" s="3">
        <f>_xlfn.XLOOKUP(sales[[#This Row],[Product]],products[Product],products[Cost per box])*sales[[#This Row],[Boxes]]</f>
        <v>346.83</v>
      </c>
      <c r="I8554" s="4">
        <f>sales[[#This Row],[Revenue]]-sales[[#This Row],[Cost]]</f>
        <v>332.17</v>
      </c>
    </row>
    <row r="8555" spans="2:9" x14ac:dyDescent="0.25">
      <c r="B8555" t="s">
        <v>15</v>
      </c>
      <c r="C8555" t="s">
        <v>9</v>
      </c>
      <c r="D8555" t="s">
        <v>30</v>
      </c>
      <c r="E8555" s="1">
        <v>44601</v>
      </c>
      <c r="F8555" s="4">
        <v>441</v>
      </c>
      <c r="G8555">
        <v>15</v>
      </c>
      <c r="H8555" s="3">
        <f>_xlfn.XLOOKUP(sales[[#This Row],[Product]],products[Product],products[Cost per box])*sales[[#This Row],[Boxes]]</f>
        <v>55.2</v>
      </c>
      <c r="I8555" s="4">
        <f>sales[[#This Row],[Revenue]]-sales[[#This Row],[Cost]]</f>
        <v>385.8</v>
      </c>
    </row>
    <row r="8556" spans="2:9" x14ac:dyDescent="0.25">
      <c r="B8556" t="s">
        <v>46</v>
      </c>
      <c r="C8556" t="s">
        <v>6</v>
      </c>
      <c r="D8556" t="s">
        <v>47</v>
      </c>
      <c r="E8556" s="1">
        <v>44602</v>
      </c>
      <c r="F8556" s="4">
        <v>3332</v>
      </c>
      <c r="G8556">
        <v>303</v>
      </c>
      <c r="H8556" s="3">
        <f>_xlfn.XLOOKUP(sales[[#This Row],[Product]],products[Product],products[Cost per box])*sales[[#This Row],[Boxes]]</f>
        <v>1593.78</v>
      </c>
      <c r="I8556" s="4">
        <f>sales[[#This Row],[Revenue]]-sales[[#This Row],[Cost]]</f>
        <v>1738.22</v>
      </c>
    </row>
    <row r="8557" spans="2:9" x14ac:dyDescent="0.25">
      <c r="B8557" t="s">
        <v>29</v>
      </c>
      <c r="C8557" t="s">
        <v>16</v>
      </c>
      <c r="D8557" t="s">
        <v>36</v>
      </c>
      <c r="E8557" s="1">
        <v>44602</v>
      </c>
      <c r="F8557" s="4">
        <v>1533</v>
      </c>
      <c r="G8557">
        <v>73</v>
      </c>
      <c r="H8557" s="3">
        <f>_xlfn.XLOOKUP(sales[[#This Row],[Product]],products[Product],products[Cost per box])*sales[[#This Row],[Boxes]]</f>
        <v>367.92</v>
      </c>
      <c r="I8557" s="4">
        <f>sales[[#This Row],[Revenue]]-sales[[#This Row],[Cost]]</f>
        <v>1165.08</v>
      </c>
    </row>
    <row r="8558" spans="2:9" x14ac:dyDescent="0.25">
      <c r="B8558" t="s">
        <v>32</v>
      </c>
      <c r="C8558" t="s">
        <v>21</v>
      </c>
      <c r="D8558" t="s">
        <v>36</v>
      </c>
      <c r="E8558" s="1">
        <v>44602</v>
      </c>
      <c r="F8558" s="4">
        <v>4543</v>
      </c>
      <c r="G8558">
        <v>207</v>
      </c>
      <c r="H8558" s="3">
        <f>_xlfn.XLOOKUP(sales[[#This Row],[Product]],products[Product],products[Cost per box])*sales[[#This Row],[Boxes]]</f>
        <v>1043.28</v>
      </c>
      <c r="I8558" s="4">
        <f>sales[[#This Row],[Revenue]]-sales[[#This Row],[Cost]]</f>
        <v>3499.7200000000003</v>
      </c>
    </row>
    <row r="8559" spans="2:9" x14ac:dyDescent="0.25">
      <c r="B8559" t="s">
        <v>8</v>
      </c>
      <c r="C8559" t="s">
        <v>16</v>
      </c>
      <c r="D8559" t="s">
        <v>45</v>
      </c>
      <c r="E8559" s="1">
        <v>44602</v>
      </c>
      <c r="F8559" s="4">
        <v>9415</v>
      </c>
      <c r="G8559">
        <v>410</v>
      </c>
      <c r="H8559" s="3">
        <f>_xlfn.XLOOKUP(sales[[#This Row],[Product]],products[Product],products[Cost per box])*sales[[#This Row],[Boxes]]</f>
        <v>3169.3</v>
      </c>
      <c r="I8559" s="4">
        <f>sales[[#This Row],[Revenue]]-sales[[#This Row],[Cost]]</f>
        <v>6245.7</v>
      </c>
    </row>
    <row r="8560" spans="2:9" x14ac:dyDescent="0.25">
      <c r="B8560" t="s">
        <v>29</v>
      </c>
      <c r="C8560" t="s">
        <v>6</v>
      </c>
      <c r="D8560" t="s">
        <v>36</v>
      </c>
      <c r="E8560" s="1">
        <v>44602</v>
      </c>
      <c r="F8560" s="4">
        <v>238</v>
      </c>
      <c r="G8560">
        <v>12</v>
      </c>
      <c r="H8560" s="3">
        <f>_xlfn.XLOOKUP(sales[[#This Row],[Product]],products[Product],products[Cost per box])*sales[[#This Row],[Boxes]]</f>
        <v>60.480000000000004</v>
      </c>
      <c r="I8560" s="4">
        <f>sales[[#This Row],[Revenue]]-sales[[#This Row],[Cost]]</f>
        <v>177.51999999999998</v>
      </c>
    </row>
    <row r="8561" spans="2:9" x14ac:dyDescent="0.25">
      <c r="B8561" t="s">
        <v>23</v>
      </c>
      <c r="C8561" t="s">
        <v>21</v>
      </c>
      <c r="D8561" t="s">
        <v>24</v>
      </c>
      <c r="E8561" s="1">
        <v>44602</v>
      </c>
      <c r="F8561" s="4">
        <v>2849</v>
      </c>
      <c r="G8561">
        <v>119</v>
      </c>
      <c r="H8561" s="3">
        <f>_xlfn.XLOOKUP(sales[[#This Row],[Product]],products[Product],products[Cost per box])*sales[[#This Row],[Boxes]]</f>
        <v>1250.69</v>
      </c>
      <c r="I8561" s="4">
        <f>sales[[#This Row],[Revenue]]-sales[[#This Row],[Cost]]</f>
        <v>1598.31</v>
      </c>
    </row>
    <row r="8562" spans="2:9" x14ac:dyDescent="0.25">
      <c r="B8562" t="s">
        <v>40</v>
      </c>
      <c r="C8562" t="s">
        <v>21</v>
      </c>
      <c r="D8562" t="s">
        <v>36</v>
      </c>
      <c r="E8562" s="1">
        <v>44602</v>
      </c>
      <c r="F8562" s="4">
        <v>6615</v>
      </c>
      <c r="G8562">
        <v>288</v>
      </c>
      <c r="H8562" s="3">
        <f>_xlfn.XLOOKUP(sales[[#This Row],[Product]],products[Product],products[Cost per box])*sales[[#This Row],[Boxes]]</f>
        <v>1451.52</v>
      </c>
      <c r="I8562" s="4">
        <f>sales[[#This Row],[Revenue]]-sales[[#This Row],[Cost]]</f>
        <v>5163.4799999999996</v>
      </c>
    </row>
    <row r="8563" spans="2:9" x14ac:dyDescent="0.25">
      <c r="B8563" t="s">
        <v>39</v>
      </c>
      <c r="C8563" t="s">
        <v>27</v>
      </c>
      <c r="D8563" t="s">
        <v>12</v>
      </c>
      <c r="E8563" s="1">
        <v>44602</v>
      </c>
      <c r="F8563" s="4">
        <v>7854</v>
      </c>
      <c r="G8563">
        <v>561</v>
      </c>
      <c r="H8563" s="3">
        <f>_xlfn.XLOOKUP(sales[[#This Row],[Product]],products[Product],products[Cost per box])*sales[[#This Row],[Boxes]]</f>
        <v>4729.2299999999996</v>
      </c>
      <c r="I8563" s="4">
        <f>sales[[#This Row],[Revenue]]-sales[[#This Row],[Cost]]</f>
        <v>3124.7700000000004</v>
      </c>
    </row>
    <row r="8564" spans="2:9" x14ac:dyDescent="0.25">
      <c r="B8564" t="s">
        <v>57</v>
      </c>
      <c r="C8564" t="s">
        <v>21</v>
      </c>
      <c r="D8564" t="s">
        <v>38</v>
      </c>
      <c r="E8564" s="1">
        <v>44602</v>
      </c>
      <c r="F8564" s="4">
        <v>2198</v>
      </c>
      <c r="G8564">
        <v>123</v>
      </c>
      <c r="H8564" s="3">
        <f>_xlfn.XLOOKUP(sales[[#This Row],[Product]],products[Product],products[Cost per box])*sales[[#This Row],[Boxes]]</f>
        <v>1222.6199999999999</v>
      </c>
      <c r="I8564" s="4">
        <f>sales[[#This Row],[Revenue]]-sales[[#This Row],[Cost]]</f>
        <v>975.38000000000011</v>
      </c>
    </row>
    <row r="8565" spans="2:9" x14ac:dyDescent="0.25">
      <c r="B8565" t="s">
        <v>10</v>
      </c>
      <c r="C8565" t="s">
        <v>21</v>
      </c>
      <c r="D8565" t="s">
        <v>38</v>
      </c>
      <c r="E8565" s="1">
        <v>44602</v>
      </c>
      <c r="F8565" s="4">
        <v>329</v>
      </c>
      <c r="G8565">
        <v>17</v>
      </c>
      <c r="H8565" s="3">
        <f>_xlfn.XLOOKUP(sales[[#This Row],[Product]],products[Product],products[Cost per box])*sales[[#This Row],[Boxes]]</f>
        <v>168.98</v>
      </c>
      <c r="I8565" s="4">
        <f>sales[[#This Row],[Revenue]]-sales[[#This Row],[Cost]]</f>
        <v>160.02000000000001</v>
      </c>
    </row>
    <row r="8566" spans="2:9" x14ac:dyDescent="0.25">
      <c r="B8566" t="s">
        <v>56</v>
      </c>
      <c r="C8566" t="s">
        <v>9</v>
      </c>
      <c r="D8566" t="s">
        <v>26</v>
      </c>
      <c r="E8566" s="1">
        <v>44602</v>
      </c>
      <c r="F8566" s="4">
        <v>1176</v>
      </c>
      <c r="G8566">
        <v>70</v>
      </c>
      <c r="H8566" s="3">
        <f>_xlfn.XLOOKUP(sales[[#This Row],[Product]],products[Product],products[Cost per box])*sales[[#This Row],[Boxes]]</f>
        <v>450.09999999999997</v>
      </c>
      <c r="I8566" s="4">
        <f>sales[[#This Row],[Revenue]]-sales[[#This Row],[Cost]]</f>
        <v>725.90000000000009</v>
      </c>
    </row>
    <row r="8567" spans="2:9" x14ac:dyDescent="0.25">
      <c r="B8567" t="s">
        <v>32</v>
      </c>
      <c r="C8567" t="s">
        <v>11</v>
      </c>
      <c r="D8567" t="s">
        <v>17</v>
      </c>
      <c r="E8567" s="1">
        <v>44602</v>
      </c>
      <c r="F8567" s="4">
        <v>742</v>
      </c>
      <c r="G8567">
        <v>34</v>
      </c>
      <c r="H8567" s="3">
        <f>_xlfn.XLOOKUP(sales[[#This Row],[Product]],products[Product],products[Cost per box])*sales[[#This Row],[Boxes]]</f>
        <v>231.2</v>
      </c>
      <c r="I8567" s="4">
        <f>sales[[#This Row],[Revenue]]-sales[[#This Row],[Cost]]</f>
        <v>510.8</v>
      </c>
    </row>
    <row r="8568" spans="2:9" x14ac:dyDescent="0.25">
      <c r="B8568" t="s">
        <v>33</v>
      </c>
      <c r="C8568" t="s">
        <v>9</v>
      </c>
      <c r="D8568" t="s">
        <v>45</v>
      </c>
      <c r="E8568" s="1">
        <v>44602</v>
      </c>
      <c r="F8568" s="4">
        <v>9611</v>
      </c>
      <c r="G8568">
        <v>437</v>
      </c>
      <c r="H8568" s="3">
        <f>_xlfn.XLOOKUP(sales[[#This Row],[Product]],products[Product],products[Cost per box])*sales[[#This Row],[Boxes]]</f>
        <v>3378.01</v>
      </c>
      <c r="I8568" s="4">
        <f>sales[[#This Row],[Revenue]]-sales[[#This Row],[Cost]]</f>
        <v>6232.99</v>
      </c>
    </row>
    <row r="8569" spans="2:9" x14ac:dyDescent="0.25">
      <c r="B8569" t="s">
        <v>57</v>
      </c>
      <c r="C8569" t="s">
        <v>16</v>
      </c>
      <c r="D8569" t="s">
        <v>42</v>
      </c>
      <c r="E8569" s="1">
        <v>44602</v>
      </c>
      <c r="F8569" s="4">
        <v>3913</v>
      </c>
      <c r="G8569">
        <v>245</v>
      </c>
      <c r="H8569" s="3">
        <f>_xlfn.XLOOKUP(sales[[#This Row],[Product]],products[Product],products[Cost per box])*sales[[#This Row],[Boxes]]</f>
        <v>1161.3</v>
      </c>
      <c r="I8569" s="4">
        <f>sales[[#This Row],[Revenue]]-sales[[#This Row],[Cost]]</f>
        <v>2751.7</v>
      </c>
    </row>
    <row r="8570" spans="2:9" x14ac:dyDescent="0.25">
      <c r="B8570" t="s">
        <v>15</v>
      </c>
      <c r="C8570" t="s">
        <v>16</v>
      </c>
      <c r="D8570" t="s">
        <v>17</v>
      </c>
      <c r="E8570" s="1">
        <v>44602</v>
      </c>
      <c r="F8570" s="4">
        <v>5313</v>
      </c>
      <c r="G8570">
        <v>253</v>
      </c>
      <c r="H8570" s="3">
        <f>_xlfn.XLOOKUP(sales[[#This Row],[Product]],products[Product],products[Cost per box])*sales[[#This Row],[Boxes]]</f>
        <v>1720.3999999999999</v>
      </c>
      <c r="I8570" s="4">
        <f>sales[[#This Row],[Revenue]]-sales[[#This Row],[Cost]]</f>
        <v>3592.6000000000004</v>
      </c>
    </row>
    <row r="8571" spans="2:9" x14ac:dyDescent="0.25">
      <c r="B8571" t="s">
        <v>46</v>
      </c>
      <c r="C8571" t="s">
        <v>27</v>
      </c>
      <c r="D8571" t="s">
        <v>45</v>
      </c>
      <c r="E8571" s="1">
        <v>44602</v>
      </c>
      <c r="F8571" s="4">
        <v>13846</v>
      </c>
      <c r="G8571">
        <v>513</v>
      </c>
      <c r="H8571" s="3">
        <f>_xlfn.XLOOKUP(sales[[#This Row],[Product]],products[Product],products[Cost per box])*sales[[#This Row],[Boxes]]</f>
        <v>3965.4900000000002</v>
      </c>
      <c r="I8571" s="4">
        <f>sales[[#This Row],[Revenue]]-sales[[#This Row],[Cost]]</f>
        <v>9880.51</v>
      </c>
    </row>
    <row r="8572" spans="2:9" x14ac:dyDescent="0.25">
      <c r="B8572" t="s">
        <v>18</v>
      </c>
      <c r="C8572" t="s">
        <v>27</v>
      </c>
      <c r="D8572" t="s">
        <v>50</v>
      </c>
      <c r="E8572" s="1">
        <v>44602</v>
      </c>
      <c r="F8572" s="4">
        <v>4095</v>
      </c>
      <c r="G8572">
        <v>228</v>
      </c>
      <c r="H8572" s="3">
        <f>_xlfn.XLOOKUP(sales[[#This Row],[Product]],products[Product],products[Cost per box])*sales[[#This Row],[Boxes]]</f>
        <v>2829.48</v>
      </c>
      <c r="I8572" s="4">
        <f>sales[[#This Row],[Revenue]]-sales[[#This Row],[Cost]]</f>
        <v>1265.52</v>
      </c>
    </row>
    <row r="8573" spans="2:9" x14ac:dyDescent="0.25">
      <c r="B8573" t="s">
        <v>34</v>
      </c>
      <c r="C8573" t="s">
        <v>11</v>
      </c>
      <c r="D8573" t="s">
        <v>38</v>
      </c>
      <c r="E8573" s="1">
        <v>44602</v>
      </c>
      <c r="F8573" s="4">
        <v>2198</v>
      </c>
      <c r="G8573">
        <v>110</v>
      </c>
      <c r="H8573" s="3">
        <f>_xlfn.XLOOKUP(sales[[#This Row],[Product]],products[Product],products[Cost per box])*sales[[#This Row],[Boxes]]</f>
        <v>1093.3999999999999</v>
      </c>
      <c r="I8573" s="4">
        <f>sales[[#This Row],[Revenue]]-sales[[#This Row],[Cost]]</f>
        <v>1104.6000000000001</v>
      </c>
    </row>
    <row r="8574" spans="2:9" x14ac:dyDescent="0.25">
      <c r="B8574" t="s">
        <v>57</v>
      </c>
      <c r="C8574" t="s">
        <v>27</v>
      </c>
      <c r="D8574" t="s">
        <v>36</v>
      </c>
      <c r="E8574" s="1">
        <v>44602</v>
      </c>
      <c r="F8574" s="4">
        <v>13307</v>
      </c>
      <c r="G8574">
        <v>555</v>
      </c>
      <c r="H8574" s="3">
        <f>_xlfn.XLOOKUP(sales[[#This Row],[Product]],products[Product],products[Cost per box])*sales[[#This Row],[Boxes]]</f>
        <v>2797.2</v>
      </c>
      <c r="I8574" s="4">
        <f>sales[[#This Row],[Revenue]]-sales[[#This Row],[Cost]]</f>
        <v>10509.8</v>
      </c>
    </row>
    <row r="8575" spans="2:9" x14ac:dyDescent="0.25">
      <c r="B8575" t="s">
        <v>51</v>
      </c>
      <c r="C8575" t="s">
        <v>9</v>
      </c>
      <c r="D8575" t="s">
        <v>31</v>
      </c>
      <c r="E8575" s="1">
        <v>44602</v>
      </c>
      <c r="F8575" s="4">
        <v>8799</v>
      </c>
      <c r="G8575">
        <v>383</v>
      </c>
      <c r="H8575" s="3">
        <f>_xlfn.XLOOKUP(sales[[#This Row],[Product]],products[Product],products[Cost per box])*sales[[#This Row],[Boxes]]</f>
        <v>2190.7599999999998</v>
      </c>
      <c r="I8575" s="4">
        <f>sales[[#This Row],[Revenue]]-sales[[#This Row],[Cost]]</f>
        <v>6608.24</v>
      </c>
    </row>
    <row r="8576" spans="2:9" x14ac:dyDescent="0.25">
      <c r="B8576" t="s">
        <v>29</v>
      </c>
      <c r="C8576" t="s">
        <v>16</v>
      </c>
      <c r="D8576" t="s">
        <v>24</v>
      </c>
      <c r="E8576" s="1">
        <v>44602</v>
      </c>
      <c r="F8576" s="4">
        <v>1057</v>
      </c>
      <c r="G8576">
        <v>46</v>
      </c>
      <c r="H8576" s="3">
        <f>_xlfn.XLOOKUP(sales[[#This Row],[Product]],products[Product],products[Cost per box])*sales[[#This Row],[Boxes]]</f>
        <v>483.46</v>
      </c>
      <c r="I8576" s="4">
        <f>sales[[#This Row],[Revenue]]-sales[[#This Row],[Cost]]</f>
        <v>573.54</v>
      </c>
    </row>
    <row r="8577" spans="2:9" x14ac:dyDescent="0.25">
      <c r="B8577" t="s">
        <v>55</v>
      </c>
      <c r="C8577" t="s">
        <v>16</v>
      </c>
      <c r="D8577" t="s">
        <v>19</v>
      </c>
      <c r="E8577" s="1">
        <v>44602</v>
      </c>
      <c r="F8577" s="4">
        <v>3584</v>
      </c>
      <c r="G8577">
        <v>180</v>
      </c>
      <c r="H8577" s="3">
        <f>_xlfn.XLOOKUP(sales[[#This Row],[Product]],products[Product],products[Cost per box])*sales[[#This Row],[Boxes]]</f>
        <v>1841.4</v>
      </c>
      <c r="I8577" s="4">
        <f>sales[[#This Row],[Revenue]]-sales[[#This Row],[Cost]]</f>
        <v>1742.6</v>
      </c>
    </row>
    <row r="8578" spans="2:9" x14ac:dyDescent="0.25">
      <c r="B8578" t="s">
        <v>8</v>
      </c>
      <c r="C8578" t="s">
        <v>27</v>
      </c>
      <c r="D8578" t="s">
        <v>7</v>
      </c>
      <c r="E8578" s="1">
        <v>44602</v>
      </c>
      <c r="F8578" s="4">
        <v>7917</v>
      </c>
      <c r="G8578">
        <v>377</v>
      </c>
      <c r="H8578" s="3">
        <f>_xlfn.XLOOKUP(sales[[#This Row],[Product]],products[Product],products[Cost per box])*sales[[#This Row],[Boxes]]</f>
        <v>1941.5500000000002</v>
      </c>
      <c r="I8578" s="4">
        <f>sales[[#This Row],[Revenue]]-sales[[#This Row],[Cost]]</f>
        <v>5975.45</v>
      </c>
    </row>
    <row r="8579" spans="2:9" x14ac:dyDescent="0.25">
      <c r="B8579" t="s">
        <v>33</v>
      </c>
      <c r="C8579" t="s">
        <v>16</v>
      </c>
      <c r="D8579" t="s">
        <v>47</v>
      </c>
      <c r="E8579" s="1">
        <v>44602</v>
      </c>
      <c r="F8579" s="4">
        <v>28</v>
      </c>
      <c r="G8579">
        <v>3</v>
      </c>
      <c r="H8579" s="3">
        <f>_xlfn.XLOOKUP(sales[[#This Row],[Product]],products[Product],products[Cost per box])*sales[[#This Row],[Boxes]]</f>
        <v>15.78</v>
      </c>
      <c r="I8579" s="4">
        <f>sales[[#This Row],[Revenue]]-sales[[#This Row],[Cost]]</f>
        <v>12.22</v>
      </c>
    </row>
    <row r="8580" spans="2:9" x14ac:dyDescent="0.25">
      <c r="B8580" t="s">
        <v>54</v>
      </c>
      <c r="C8580" t="s">
        <v>27</v>
      </c>
      <c r="D8580" t="s">
        <v>50</v>
      </c>
      <c r="E8580" s="1">
        <v>44602</v>
      </c>
      <c r="F8580" s="4">
        <v>14665</v>
      </c>
      <c r="G8580">
        <v>840</v>
      </c>
      <c r="H8580" s="3">
        <f>_xlfn.XLOOKUP(sales[[#This Row],[Product]],products[Product],products[Cost per box])*sales[[#This Row],[Boxes]]</f>
        <v>10424.4</v>
      </c>
      <c r="I8580" s="4">
        <f>sales[[#This Row],[Revenue]]-sales[[#This Row],[Cost]]</f>
        <v>4240.6000000000004</v>
      </c>
    </row>
    <row r="8581" spans="2:9" x14ac:dyDescent="0.25">
      <c r="B8581" t="s">
        <v>51</v>
      </c>
      <c r="C8581" t="s">
        <v>11</v>
      </c>
      <c r="D8581" t="s">
        <v>31</v>
      </c>
      <c r="E8581" s="1">
        <v>44602</v>
      </c>
      <c r="F8581" s="4">
        <v>1939</v>
      </c>
      <c r="G8581">
        <v>85</v>
      </c>
      <c r="H8581" s="3">
        <f>_xlfn.XLOOKUP(sales[[#This Row],[Product]],products[Product],products[Cost per box])*sales[[#This Row],[Boxes]]</f>
        <v>486.2</v>
      </c>
      <c r="I8581" s="4">
        <f>sales[[#This Row],[Revenue]]-sales[[#This Row],[Cost]]</f>
        <v>1452.8</v>
      </c>
    </row>
    <row r="8582" spans="2:9" x14ac:dyDescent="0.25">
      <c r="B8582" t="s">
        <v>8</v>
      </c>
      <c r="C8582" t="s">
        <v>27</v>
      </c>
      <c r="D8582" t="s">
        <v>19</v>
      </c>
      <c r="E8582" s="1">
        <v>44602</v>
      </c>
      <c r="F8582" s="4">
        <v>3150</v>
      </c>
      <c r="G8582">
        <v>175</v>
      </c>
      <c r="H8582" s="3">
        <f>_xlfn.XLOOKUP(sales[[#This Row],[Product]],products[Product],products[Cost per box])*sales[[#This Row],[Boxes]]</f>
        <v>1790.25</v>
      </c>
      <c r="I8582" s="4">
        <f>sales[[#This Row],[Revenue]]-sales[[#This Row],[Cost]]</f>
        <v>1359.75</v>
      </c>
    </row>
    <row r="8583" spans="2:9" x14ac:dyDescent="0.25">
      <c r="B8583" t="s">
        <v>51</v>
      </c>
      <c r="C8583" t="s">
        <v>21</v>
      </c>
      <c r="D8583" t="s">
        <v>35</v>
      </c>
      <c r="E8583" s="1">
        <v>44602</v>
      </c>
      <c r="F8583" s="4">
        <v>16716</v>
      </c>
      <c r="G8583">
        <v>1190</v>
      </c>
      <c r="H8583" s="3">
        <f>_xlfn.XLOOKUP(sales[[#This Row],[Product]],products[Product],products[Cost per box])*sales[[#This Row],[Boxes]]</f>
        <v>3153.5</v>
      </c>
      <c r="I8583" s="4">
        <f>sales[[#This Row],[Revenue]]-sales[[#This Row],[Cost]]</f>
        <v>13562.5</v>
      </c>
    </row>
    <row r="8584" spans="2:9" x14ac:dyDescent="0.25">
      <c r="B8584" t="s">
        <v>37</v>
      </c>
      <c r="C8584" t="s">
        <v>9</v>
      </c>
      <c r="D8584" t="s">
        <v>28</v>
      </c>
      <c r="E8584" s="1">
        <v>44602</v>
      </c>
      <c r="F8584" s="4">
        <v>11333</v>
      </c>
      <c r="G8584">
        <v>473</v>
      </c>
      <c r="H8584" s="3">
        <f>_xlfn.XLOOKUP(sales[[#This Row],[Product]],products[Product],products[Cost per box])*sales[[#This Row],[Boxes]]</f>
        <v>1305.4799999999998</v>
      </c>
      <c r="I8584" s="4">
        <f>sales[[#This Row],[Revenue]]-sales[[#This Row],[Cost]]</f>
        <v>10027.52</v>
      </c>
    </row>
    <row r="8585" spans="2:9" x14ac:dyDescent="0.25">
      <c r="B8585" t="s">
        <v>29</v>
      </c>
      <c r="C8585" t="s">
        <v>27</v>
      </c>
      <c r="D8585" t="s">
        <v>38</v>
      </c>
      <c r="E8585" s="1">
        <v>44603</v>
      </c>
      <c r="F8585" s="4">
        <v>5964</v>
      </c>
      <c r="G8585">
        <v>332</v>
      </c>
      <c r="H8585" s="3">
        <f>_xlfn.XLOOKUP(sales[[#This Row],[Product]],products[Product],products[Cost per box])*sales[[#This Row],[Boxes]]</f>
        <v>3300.08</v>
      </c>
      <c r="I8585" s="4">
        <f>sales[[#This Row],[Revenue]]-sales[[#This Row],[Cost]]</f>
        <v>2663.92</v>
      </c>
    </row>
    <row r="8586" spans="2:9" x14ac:dyDescent="0.25">
      <c r="B8586" t="s">
        <v>49</v>
      </c>
      <c r="C8586" t="s">
        <v>9</v>
      </c>
      <c r="D8586" t="s">
        <v>7</v>
      </c>
      <c r="E8586" s="1">
        <v>44603</v>
      </c>
      <c r="F8586" s="4">
        <v>12761</v>
      </c>
      <c r="G8586">
        <v>608</v>
      </c>
      <c r="H8586" s="3">
        <f>_xlfn.XLOOKUP(sales[[#This Row],[Product]],products[Product],products[Cost per box])*sales[[#This Row],[Boxes]]</f>
        <v>3131.2000000000003</v>
      </c>
      <c r="I8586" s="4">
        <f>sales[[#This Row],[Revenue]]-sales[[#This Row],[Cost]]</f>
        <v>9629.7999999999993</v>
      </c>
    </row>
    <row r="8587" spans="2:9" x14ac:dyDescent="0.25">
      <c r="B8587" t="s">
        <v>13</v>
      </c>
      <c r="C8587" t="s">
        <v>16</v>
      </c>
      <c r="D8587" t="s">
        <v>14</v>
      </c>
      <c r="E8587" s="1">
        <v>44603</v>
      </c>
      <c r="F8587" s="4">
        <v>1652</v>
      </c>
      <c r="G8587">
        <v>72</v>
      </c>
      <c r="H8587" s="3">
        <f>_xlfn.XLOOKUP(sales[[#This Row],[Product]],products[Product],products[Cost per box])*sales[[#This Row],[Boxes]]</f>
        <v>454.32</v>
      </c>
      <c r="I8587" s="4">
        <f>sales[[#This Row],[Revenue]]-sales[[#This Row],[Cost]]</f>
        <v>1197.68</v>
      </c>
    </row>
    <row r="8588" spans="2:9" x14ac:dyDescent="0.25">
      <c r="B8588" t="s">
        <v>29</v>
      </c>
      <c r="C8588" t="s">
        <v>6</v>
      </c>
      <c r="D8588" t="s">
        <v>47</v>
      </c>
      <c r="E8588" s="1">
        <v>44603</v>
      </c>
      <c r="F8588" s="4">
        <v>18179</v>
      </c>
      <c r="G8588">
        <v>1540</v>
      </c>
      <c r="H8588" s="3">
        <f>_xlfn.XLOOKUP(sales[[#This Row],[Product]],products[Product],products[Cost per box])*sales[[#This Row],[Boxes]]</f>
        <v>8100.4</v>
      </c>
      <c r="I8588" s="4">
        <f>sales[[#This Row],[Revenue]]-sales[[#This Row],[Cost]]</f>
        <v>10078.6</v>
      </c>
    </row>
    <row r="8589" spans="2:9" x14ac:dyDescent="0.25">
      <c r="B8589" t="s">
        <v>40</v>
      </c>
      <c r="C8589" t="s">
        <v>21</v>
      </c>
      <c r="D8589" t="s">
        <v>17</v>
      </c>
      <c r="E8589" s="1">
        <v>44603</v>
      </c>
      <c r="F8589" s="4">
        <v>6090</v>
      </c>
      <c r="G8589">
        <v>321</v>
      </c>
      <c r="H8589" s="3">
        <f>_xlfn.XLOOKUP(sales[[#This Row],[Product]],products[Product],products[Cost per box])*sales[[#This Row],[Boxes]]</f>
        <v>2182.7999999999997</v>
      </c>
      <c r="I8589" s="4">
        <f>sales[[#This Row],[Revenue]]-sales[[#This Row],[Cost]]</f>
        <v>3907.2000000000003</v>
      </c>
    </row>
    <row r="8590" spans="2:9" x14ac:dyDescent="0.25">
      <c r="B8590" t="s">
        <v>49</v>
      </c>
      <c r="C8590" t="s">
        <v>11</v>
      </c>
      <c r="D8590" t="s">
        <v>24</v>
      </c>
      <c r="E8590" s="1">
        <v>44603</v>
      </c>
      <c r="F8590" s="4">
        <v>1162</v>
      </c>
      <c r="G8590">
        <v>59</v>
      </c>
      <c r="H8590" s="3">
        <f>_xlfn.XLOOKUP(sales[[#This Row],[Product]],products[Product],products[Cost per box])*sales[[#This Row],[Boxes]]</f>
        <v>620.09</v>
      </c>
      <c r="I8590" s="4">
        <f>sales[[#This Row],[Revenue]]-sales[[#This Row],[Cost]]</f>
        <v>541.91</v>
      </c>
    </row>
    <row r="8591" spans="2:9" x14ac:dyDescent="0.25">
      <c r="B8591" t="s">
        <v>53</v>
      </c>
      <c r="C8591" t="s">
        <v>9</v>
      </c>
      <c r="D8591" t="s">
        <v>42</v>
      </c>
      <c r="E8591" s="1">
        <v>44603</v>
      </c>
      <c r="F8591" s="4">
        <v>11067</v>
      </c>
      <c r="G8591">
        <v>651</v>
      </c>
      <c r="H8591" s="3">
        <f>_xlfn.XLOOKUP(sales[[#This Row],[Product]],products[Product],products[Cost per box])*sales[[#This Row],[Boxes]]</f>
        <v>3085.7400000000002</v>
      </c>
      <c r="I8591" s="4">
        <f>sales[[#This Row],[Revenue]]-sales[[#This Row],[Cost]]</f>
        <v>7981.26</v>
      </c>
    </row>
    <row r="8592" spans="2:9" x14ac:dyDescent="0.25">
      <c r="B8592" t="s">
        <v>51</v>
      </c>
      <c r="C8592" t="s">
        <v>9</v>
      </c>
      <c r="D8592" t="s">
        <v>45</v>
      </c>
      <c r="E8592" s="1">
        <v>44603</v>
      </c>
      <c r="F8592" s="4">
        <v>5719</v>
      </c>
      <c r="G8592">
        <v>239</v>
      </c>
      <c r="H8592" s="3">
        <f>_xlfn.XLOOKUP(sales[[#This Row],[Product]],products[Product],products[Cost per box])*sales[[#This Row],[Boxes]]</f>
        <v>1847.47</v>
      </c>
      <c r="I8592" s="4">
        <f>sales[[#This Row],[Revenue]]-sales[[#This Row],[Cost]]</f>
        <v>3871.5299999999997</v>
      </c>
    </row>
    <row r="8593" spans="2:9" x14ac:dyDescent="0.25">
      <c r="B8593" t="s">
        <v>51</v>
      </c>
      <c r="C8593" t="s">
        <v>21</v>
      </c>
      <c r="D8593" t="s">
        <v>48</v>
      </c>
      <c r="E8593" s="1">
        <v>44603</v>
      </c>
      <c r="F8593" s="4">
        <v>462</v>
      </c>
      <c r="G8593">
        <v>18</v>
      </c>
      <c r="H8593" s="3">
        <f>_xlfn.XLOOKUP(sales[[#This Row],[Product]],products[Product],products[Cost per box])*sales[[#This Row],[Boxes]]</f>
        <v>134.64000000000001</v>
      </c>
      <c r="I8593" s="4">
        <f>sales[[#This Row],[Revenue]]-sales[[#This Row],[Cost]]</f>
        <v>327.36</v>
      </c>
    </row>
    <row r="8594" spans="2:9" x14ac:dyDescent="0.25">
      <c r="B8594" t="s">
        <v>25</v>
      </c>
      <c r="C8594" t="s">
        <v>9</v>
      </c>
      <c r="D8594" t="s">
        <v>38</v>
      </c>
      <c r="E8594" s="1">
        <v>44603</v>
      </c>
      <c r="F8594" s="4">
        <v>8232</v>
      </c>
      <c r="G8594">
        <v>392</v>
      </c>
      <c r="H8594" s="3">
        <f>_xlfn.XLOOKUP(sales[[#This Row],[Product]],products[Product],products[Cost per box])*sales[[#This Row],[Boxes]]</f>
        <v>3896.48</v>
      </c>
      <c r="I8594" s="4">
        <f>sales[[#This Row],[Revenue]]-sales[[#This Row],[Cost]]</f>
        <v>4335.5200000000004</v>
      </c>
    </row>
    <row r="8595" spans="2:9" x14ac:dyDescent="0.25">
      <c r="B8595" t="s">
        <v>39</v>
      </c>
      <c r="C8595" t="s">
        <v>27</v>
      </c>
      <c r="D8595" t="s">
        <v>30</v>
      </c>
      <c r="E8595" s="1">
        <v>44603</v>
      </c>
      <c r="F8595" s="4">
        <v>12446</v>
      </c>
      <c r="G8595">
        <v>498</v>
      </c>
      <c r="H8595" s="3">
        <f>_xlfn.XLOOKUP(sales[[#This Row],[Product]],products[Product],products[Cost per box])*sales[[#This Row],[Boxes]]</f>
        <v>1832.64</v>
      </c>
      <c r="I8595" s="4">
        <f>sales[[#This Row],[Revenue]]-sales[[#This Row],[Cost]]</f>
        <v>10613.36</v>
      </c>
    </row>
    <row r="8596" spans="2:9" x14ac:dyDescent="0.25">
      <c r="B8596" t="s">
        <v>25</v>
      </c>
      <c r="C8596" t="s">
        <v>21</v>
      </c>
      <c r="D8596" t="s">
        <v>17</v>
      </c>
      <c r="E8596" s="1">
        <v>44603</v>
      </c>
      <c r="F8596" s="4">
        <v>4613</v>
      </c>
      <c r="G8596">
        <v>201</v>
      </c>
      <c r="H8596" s="3">
        <f>_xlfn.XLOOKUP(sales[[#This Row],[Product]],products[Product],products[Cost per box])*sales[[#This Row],[Boxes]]</f>
        <v>1366.8</v>
      </c>
      <c r="I8596" s="4">
        <f>sales[[#This Row],[Revenue]]-sales[[#This Row],[Cost]]</f>
        <v>3246.2</v>
      </c>
    </row>
    <row r="8597" spans="2:9" x14ac:dyDescent="0.25">
      <c r="B8597" t="s">
        <v>20</v>
      </c>
      <c r="C8597" t="s">
        <v>9</v>
      </c>
      <c r="D8597" t="s">
        <v>38</v>
      </c>
      <c r="E8597" s="1">
        <v>44603</v>
      </c>
      <c r="F8597" s="4">
        <v>12943</v>
      </c>
      <c r="G8597">
        <v>617</v>
      </c>
      <c r="H8597" s="3">
        <f>_xlfn.XLOOKUP(sales[[#This Row],[Product]],products[Product],products[Cost per box])*sales[[#This Row],[Boxes]]</f>
        <v>6132.98</v>
      </c>
      <c r="I8597" s="4">
        <f>sales[[#This Row],[Revenue]]-sales[[#This Row],[Cost]]</f>
        <v>6810.02</v>
      </c>
    </row>
    <row r="8598" spans="2:9" x14ac:dyDescent="0.25">
      <c r="B8598" t="s">
        <v>34</v>
      </c>
      <c r="C8598" t="s">
        <v>9</v>
      </c>
      <c r="D8598" t="s">
        <v>50</v>
      </c>
      <c r="E8598" s="1">
        <v>44603</v>
      </c>
      <c r="F8598" s="4">
        <v>5691</v>
      </c>
      <c r="G8598">
        <v>271</v>
      </c>
      <c r="H8598" s="3">
        <f>_xlfn.XLOOKUP(sales[[#This Row],[Product]],products[Product],products[Cost per box])*sales[[#This Row],[Boxes]]</f>
        <v>3363.11</v>
      </c>
      <c r="I8598" s="4">
        <f>sales[[#This Row],[Revenue]]-sales[[#This Row],[Cost]]</f>
        <v>2327.89</v>
      </c>
    </row>
    <row r="8599" spans="2:9" x14ac:dyDescent="0.25">
      <c r="B8599" t="s">
        <v>51</v>
      </c>
      <c r="C8599" t="s">
        <v>27</v>
      </c>
      <c r="D8599" t="s">
        <v>31</v>
      </c>
      <c r="E8599" s="1">
        <v>44603</v>
      </c>
      <c r="F8599" s="4">
        <v>9947</v>
      </c>
      <c r="G8599">
        <v>383</v>
      </c>
      <c r="H8599" s="3">
        <f>_xlfn.XLOOKUP(sales[[#This Row],[Product]],products[Product],products[Cost per box])*sales[[#This Row],[Boxes]]</f>
        <v>2190.7599999999998</v>
      </c>
      <c r="I8599" s="4">
        <f>sales[[#This Row],[Revenue]]-sales[[#This Row],[Cost]]</f>
        <v>7756.24</v>
      </c>
    </row>
    <row r="8600" spans="2:9" x14ac:dyDescent="0.25">
      <c r="B8600" t="s">
        <v>8</v>
      </c>
      <c r="C8600" t="s">
        <v>27</v>
      </c>
      <c r="D8600" t="s">
        <v>17</v>
      </c>
      <c r="E8600" s="1">
        <v>44603</v>
      </c>
      <c r="F8600" s="4">
        <v>2499</v>
      </c>
      <c r="G8600">
        <v>119</v>
      </c>
      <c r="H8600" s="3">
        <f>_xlfn.XLOOKUP(sales[[#This Row],[Product]],products[Product],products[Cost per box])*sales[[#This Row],[Boxes]]</f>
        <v>809.19999999999993</v>
      </c>
      <c r="I8600" s="4">
        <f>sales[[#This Row],[Revenue]]-sales[[#This Row],[Cost]]</f>
        <v>1689.8000000000002</v>
      </c>
    </row>
    <row r="8601" spans="2:9" x14ac:dyDescent="0.25">
      <c r="B8601" t="s">
        <v>25</v>
      </c>
      <c r="C8601" t="s">
        <v>16</v>
      </c>
      <c r="D8601" t="s">
        <v>36</v>
      </c>
      <c r="E8601" s="1">
        <v>44603</v>
      </c>
      <c r="F8601" s="4">
        <v>8519</v>
      </c>
      <c r="G8601">
        <v>388</v>
      </c>
      <c r="H8601" s="3">
        <f>_xlfn.XLOOKUP(sales[[#This Row],[Product]],products[Product],products[Cost per box])*sales[[#This Row],[Boxes]]</f>
        <v>1955.52</v>
      </c>
      <c r="I8601" s="4">
        <f>sales[[#This Row],[Revenue]]-sales[[#This Row],[Cost]]</f>
        <v>6563.48</v>
      </c>
    </row>
    <row r="8602" spans="2:9" x14ac:dyDescent="0.25">
      <c r="B8602" t="s">
        <v>40</v>
      </c>
      <c r="C8602" t="s">
        <v>21</v>
      </c>
      <c r="D8602" t="s">
        <v>45</v>
      </c>
      <c r="E8602" s="1">
        <v>44603</v>
      </c>
      <c r="F8602" s="4">
        <v>10500</v>
      </c>
      <c r="G8602">
        <v>420</v>
      </c>
      <c r="H8602" s="3">
        <f>_xlfn.XLOOKUP(sales[[#This Row],[Product]],products[Product],products[Cost per box])*sales[[#This Row],[Boxes]]</f>
        <v>3246.6000000000004</v>
      </c>
      <c r="I8602" s="4">
        <f>sales[[#This Row],[Revenue]]-sales[[#This Row],[Cost]]</f>
        <v>7253.4</v>
      </c>
    </row>
    <row r="8603" spans="2:9" x14ac:dyDescent="0.25">
      <c r="B8603" t="s">
        <v>56</v>
      </c>
      <c r="C8603" t="s">
        <v>6</v>
      </c>
      <c r="D8603" t="s">
        <v>7</v>
      </c>
      <c r="E8603" s="1">
        <v>44603</v>
      </c>
      <c r="F8603" s="4">
        <v>8694</v>
      </c>
      <c r="G8603">
        <v>335</v>
      </c>
      <c r="H8603" s="3">
        <f>_xlfn.XLOOKUP(sales[[#This Row],[Product]],products[Product],products[Cost per box])*sales[[#This Row],[Boxes]]</f>
        <v>1725.2500000000002</v>
      </c>
      <c r="I8603" s="4">
        <f>sales[[#This Row],[Revenue]]-sales[[#This Row],[Cost]]</f>
        <v>6968.75</v>
      </c>
    </row>
    <row r="8604" spans="2:9" x14ac:dyDescent="0.25">
      <c r="B8604" t="s">
        <v>54</v>
      </c>
      <c r="C8604" t="s">
        <v>16</v>
      </c>
      <c r="D8604" t="s">
        <v>31</v>
      </c>
      <c r="E8604" s="1">
        <v>44603</v>
      </c>
      <c r="F8604" s="4">
        <v>462</v>
      </c>
      <c r="G8604">
        <v>20</v>
      </c>
      <c r="H8604" s="3">
        <f>_xlfn.XLOOKUP(sales[[#This Row],[Product]],products[Product],products[Cost per box])*sales[[#This Row],[Boxes]]</f>
        <v>114.39999999999999</v>
      </c>
      <c r="I8604" s="4">
        <f>sales[[#This Row],[Revenue]]-sales[[#This Row],[Cost]]</f>
        <v>347.6</v>
      </c>
    </row>
    <row r="8605" spans="2:9" x14ac:dyDescent="0.25">
      <c r="B8605" t="s">
        <v>5</v>
      </c>
      <c r="C8605" t="s">
        <v>6</v>
      </c>
      <c r="D8605" t="s">
        <v>48</v>
      </c>
      <c r="E8605" s="1">
        <v>44603</v>
      </c>
      <c r="F8605" s="4">
        <v>2807</v>
      </c>
      <c r="G8605">
        <v>134</v>
      </c>
      <c r="H8605" s="3">
        <f>_xlfn.XLOOKUP(sales[[#This Row],[Product]],products[Product],products[Cost per box])*sales[[#This Row],[Boxes]]</f>
        <v>1002.32</v>
      </c>
      <c r="I8605" s="4">
        <f>sales[[#This Row],[Revenue]]-sales[[#This Row],[Cost]]</f>
        <v>1804.6799999999998</v>
      </c>
    </row>
    <row r="8606" spans="2:9" x14ac:dyDescent="0.25">
      <c r="B8606" t="s">
        <v>32</v>
      </c>
      <c r="C8606" t="s">
        <v>6</v>
      </c>
      <c r="D8606" t="s">
        <v>50</v>
      </c>
      <c r="E8606" s="1">
        <v>44603</v>
      </c>
      <c r="F8606" s="4">
        <v>1239</v>
      </c>
      <c r="G8606">
        <v>62</v>
      </c>
      <c r="H8606" s="3">
        <f>_xlfn.XLOOKUP(sales[[#This Row],[Product]],products[Product],products[Cost per box])*sales[[#This Row],[Boxes]]</f>
        <v>769.42</v>
      </c>
      <c r="I8606" s="4">
        <f>sales[[#This Row],[Revenue]]-sales[[#This Row],[Cost]]</f>
        <v>469.58000000000004</v>
      </c>
    </row>
    <row r="8607" spans="2:9" x14ac:dyDescent="0.25">
      <c r="B8607" t="s">
        <v>15</v>
      </c>
      <c r="C8607" t="s">
        <v>9</v>
      </c>
      <c r="D8607" t="s">
        <v>17</v>
      </c>
      <c r="E8607" s="1">
        <v>44603</v>
      </c>
      <c r="F8607" s="4">
        <v>3129</v>
      </c>
      <c r="G8607">
        <v>137</v>
      </c>
      <c r="H8607" s="3">
        <f>_xlfn.XLOOKUP(sales[[#This Row],[Product]],products[Product],products[Cost per box])*sales[[#This Row],[Boxes]]</f>
        <v>931.6</v>
      </c>
      <c r="I8607" s="4">
        <f>sales[[#This Row],[Revenue]]-sales[[#This Row],[Cost]]</f>
        <v>2197.4</v>
      </c>
    </row>
    <row r="8608" spans="2:9" x14ac:dyDescent="0.25">
      <c r="B8608" t="s">
        <v>10</v>
      </c>
      <c r="C8608" t="s">
        <v>21</v>
      </c>
      <c r="D8608" t="s">
        <v>7</v>
      </c>
      <c r="E8608" s="1">
        <v>44603</v>
      </c>
      <c r="F8608" s="4">
        <v>2604</v>
      </c>
      <c r="G8608">
        <v>124</v>
      </c>
      <c r="H8608" s="3">
        <f>_xlfn.XLOOKUP(sales[[#This Row],[Product]],products[Product],products[Cost per box])*sales[[#This Row],[Boxes]]</f>
        <v>638.6</v>
      </c>
      <c r="I8608" s="4">
        <f>sales[[#This Row],[Revenue]]-sales[[#This Row],[Cost]]</f>
        <v>1965.4</v>
      </c>
    </row>
    <row r="8609" spans="2:9" x14ac:dyDescent="0.25">
      <c r="B8609" t="s">
        <v>49</v>
      </c>
      <c r="C8609" t="s">
        <v>27</v>
      </c>
      <c r="D8609" t="s">
        <v>35</v>
      </c>
      <c r="E8609" s="1">
        <v>44603</v>
      </c>
      <c r="F8609" s="4">
        <v>2121</v>
      </c>
      <c r="G8609">
        <v>177</v>
      </c>
      <c r="H8609" s="3">
        <f>_xlfn.XLOOKUP(sales[[#This Row],[Product]],products[Product],products[Cost per box])*sales[[#This Row],[Boxes]]</f>
        <v>469.05</v>
      </c>
      <c r="I8609" s="4">
        <f>sales[[#This Row],[Revenue]]-sales[[#This Row],[Cost]]</f>
        <v>1651.95</v>
      </c>
    </row>
    <row r="8610" spans="2:9" x14ac:dyDescent="0.25">
      <c r="B8610" t="s">
        <v>15</v>
      </c>
      <c r="C8610" t="s">
        <v>9</v>
      </c>
      <c r="D8610" t="s">
        <v>35</v>
      </c>
      <c r="E8610" s="1">
        <v>44603</v>
      </c>
      <c r="F8610" s="4">
        <v>3136</v>
      </c>
      <c r="G8610">
        <v>314</v>
      </c>
      <c r="H8610" s="3">
        <f>_xlfn.XLOOKUP(sales[[#This Row],[Product]],products[Product],products[Cost per box])*sales[[#This Row],[Boxes]]</f>
        <v>832.1</v>
      </c>
      <c r="I8610" s="4">
        <f>sales[[#This Row],[Revenue]]-sales[[#This Row],[Cost]]</f>
        <v>2303.9</v>
      </c>
    </row>
    <row r="8611" spans="2:9" x14ac:dyDescent="0.25">
      <c r="B8611" t="s">
        <v>51</v>
      </c>
      <c r="C8611" t="s">
        <v>21</v>
      </c>
      <c r="D8611" t="s">
        <v>26</v>
      </c>
      <c r="E8611" s="1">
        <v>44603</v>
      </c>
      <c r="F8611" s="4">
        <v>4669</v>
      </c>
      <c r="G8611">
        <v>312</v>
      </c>
      <c r="H8611" s="3">
        <f>_xlfn.XLOOKUP(sales[[#This Row],[Product]],products[Product],products[Cost per box])*sales[[#This Row],[Boxes]]</f>
        <v>2006.1599999999999</v>
      </c>
      <c r="I8611" s="4">
        <f>sales[[#This Row],[Revenue]]-sales[[#This Row],[Cost]]</f>
        <v>2662.84</v>
      </c>
    </row>
    <row r="8612" spans="2:9" x14ac:dyDescent="0.25">
      <c r="B8612" t="s">
        <v>33</v>
      </c>
      <c r="C8612" t="s">
        <v>6</v>
      </c>
      <c r="D8612" t="s">
        <v>35</v>
      </c>
      <c r="E8612" s="1">
        <v>44603</v>
      </c>
      <c r="F8612" s="4">
        <v>4424</v>
      </c>
      <c r="G8612">
        <v>341</v>
      </c>
      <c r="H8612" s="3">
        <f>_xlfn.XLOOKUP(sales[[#This Row],[Product]],products[Product],products[Cost per box])*sales[[#This Row],[Boxes]]</f>
        <v>903.65</v>
      </c>
      <c r="I8612" s="4">
        <f>sales[[#This Row],[Revenue]]-sales[[#This Row],[Cost]]</f>
        <v>3520.35</v>
      </c>
    </row>
    <row r="8613" spans="2:9" x14ac:dyDescent="0.25">
      <c r="B8613" t="s">
        <v>23</v>
      </c>
      <c r="C8613" t="s">
        <v>11</v>
      </c>
      <c r="D8613" t="s">
        <v>28</v>
      </c>
      <c r="E8613" s="1">
        <v>44603</v>
      </c>
      <c r="F8613" s="4">
        <v>8743</v>
      </c>
      <c r="G8613">
        <v>365</v>
      </c>
      <c r="H8613" s="3">
        <f>_xlfn.XLOOKUP(sales[[#This Row],[Product]],products[Product],products[Cost per box])*sales[[#This Row],[Boxes]]</f>
        <v>1007.4</v>
      </c>
      <c r="I8613" s="4">
        <f>sales[[#This Row],[Revenue]]-sales[[#This Row],[Cost]]</f>
        <v>7735.6</v>
      </c>
    </row>
    <row r="8614" spans="2:9" x14ac:dyDescent="0.25">
      <c r="B8614" t="s">
        <v>10</v>
      </c>
      <c r="C8614" t="s">
        <v>21</v>
      </c>
      <c r="D8614" t="s">
        <v>19</v>
      </c>
      <c r="E8614" s="1">
        <v>44603</v>
      </c>
      <c r="F8614" s="4">
        <v>8253</v>
      </c>
      <c r="G8614">
        <v>486</v>
      </c>
      <c r="H8614" s="3">
        <f>_xlfn.XLOOKUP(sales[[#This Row],[Product]],products[Product],products[Cost per box])*sales[[#This Row],[Boxes]]</f>
        <v>4971.7800000000007</v>
      </c>
      <c r="I8614" s="4">
        <f>sales[[#This Row],[Revenue]]-sales[[#This Row],[Cost]]</f>
        <v>3281.2199999999993</v>
      </c>
    </row>
    <row r="8615" spans="2:9" x14ac:dyDescent="0.25">
      <c r="B8615" t="s">
        <v>15</v>
      </c>
      <c r="C8615" t="s">
        <v>11</v>
      </c>
      <c r="D8615" t="s">
        <v>47</v>
      </c>
      <c r="E8615" s="1">
        <v>44603</v>
      </c>
      <c r="F8615" s="4">
        <v>770</v>
      </c>
      <c r="G8615">
        <v>86</v>
      </c>
      <c r="H8615" s="3">
        <f>_xlfn.XLOOKUP(sales[[#This Row],[Product]],products[Product],products[Cost per box])*sales[[#This Row],[Boxes]]</f>
        <v>452.35999999999996</v>
      </c>
      <c r="I8615" s="4">
        <f>sales[[#This Row],[Revenue]]-sales[[#This Row],[Cost]]</f>
        <v>317.64000000000004</v>
      </c>
    </row>
    <row r="8616" spans="2:9" x14ac:dyDescent="0.25">
      <c r="B8616" t="s">
        <v>53</v>
      </c>
      <c r="C8616" t="s">
        <v>9</v>
      </c>
      <c r="D8616" t="s">
        <v>19</v>
      </c>
      <c r="E8616" s="1">
        <v>44603</v>
      </c>
      <c r="F8616" s="4">
        <v>994</v>
      </c>
      <c r="G8616">
        <v>56</v>
      </c>
      <c r="H8616" s="3">
        <f>_xlfn.XLOOKUP(sales[[#This Row],[Product]],products[Product],products[Cost per box])*sales[[#This Row],[Boxes]]</f>
        <v>572.88</v>
      </c>
      <c r="I8616" s="4">
        <f>sales[[#This Row],[Revenue]]-sales[[#This Row],[Cost]]</f>
        <v>421.12</v>
      </c>
    </row>
    <row r="8617" spans="2:9" x14ac:dyDescent="0.25">
      <c r="B8617" t="s">
        <v>57</v>
      </c>
      <c r="C8617" t="s">
        <v>16</v>
      </c>
      <c r="D8617" t="s">
        <v>52</v>
      </c>
      <c r="E8617" s="1">
        <v>44603</v>
      </c>
      <c r="F8617" s="4">
        <v>12096</v>
      </c>
      <c r="G8617">
        <v>840</v>
      </c>
      <c r="H8617" s="3">
        <f>_xlfn.XLOOKUP(sales[[#This Row],[Product]],products[Product],products[Cost per box])*sales[[#This Row],[Boxes]]</f>
        <v>2788.7999999999997</v>
      </c>
      <c r="I8617" s="4">
        <f>sales[[#This Row],[Revenue]]-sales[[#This Row],[Cost]]</f>
        <v>9307.2000000000007</v>
      </c>
    </row>
    <row r="8618" spans="2:9" x14ac:dyDescent="0.25">
      <c r="B8618" t="s">
        <v>54</v>
      </c>
      <c r="C8618" t="s">
        <v>11</v>
      </c>
      <c r="D8618" t="s">
        <v>17</v>
      </c>
      <c r="E8618" s="1">
        <v>44603</v>
      </c>
      <c r="F8618" s="4">
        <v>11151</v>
      </c>
      <c r="G8618">
        <v>531</v>
      </c>
      <c r="H8618" s="3">
        <f>_xlfn.XLOOKUP(sales[[#This Row],[Product]],products[Product],products[Cost per box])*sales[[#This Row],[Boxes]]</f>
        <v>3610.7999999999997</v>
      </c>
      <c r="I8618" s="4">
        <f>sales[[#This Row],[Revenue]]-sales[[#This Row],[Cost]]</f>
        <v>7540.2000000000007</v>
      </c>
    </row>
    <row r="8619" spans="2:9" x14ac:dyDescent="0.25">
      <c r="B8619" t="s">
        <v>37</v>
      </c>
      <c r="C8619" t="s">
        <v>16</v>
      </c>
      <c r="D8619" t="s">
        <v>43</v>
      </c>
      <c r="E8619" s="1">
        <v>44603</v>
      </c>
      <c r="F8619" s="4">
        <v>6874</v>
      </c>
      <c r="G8619">
        <v>313</v>
      </c>
      <c r="H8619" s="3">
        <f>_xlfn.XLOOKUP(sales[[#This Row],[Product]],products[Product],products[Cost per box])*sales[[#This Row],[Boxes]]</f>
        <v>1205.05</v>
      </c>
      <c r="I8619" s="4">
        <f>sales[[#This Row],[Revenue]]-sales[[#This Row],[Cost]]</f>
        <v>5668.95</v>
      </c>
    </row>
    <row r="8620" spans="2:9" x14ac:dyDescent="0.25">
      <c r="B8620" t="s">
        <v>56</v>
      </c>
      <c r="C8620" t="s">
        <v>27</v>
      </c>
      <c r="D8620" t="s">
        <v>26</v>
      </c>
      <c r="E8620" s="1">
        <v>44603</v>
      </c>
      <c r="F8620" s="4">
        <v>3444</v>
      </c>
      <c r="G8620">
        <v>216</v>
      </c>
      <c r="H8620" s="3">
        <f>_xlfn.XLOOKUP(sales[[#This Row],[Product]],products[Product],products[Cost per box])*sales[[#This Row],[Boxes]]</f>
        <v>1388.8799999999999</v>
      </c>
      <c r="I8620" s="4">
        <f>sales[[#This Row],[Revenue]]-sales[[#This Row],[Cost]]</f>
        <v>2055.12</v>
      </c>
    </row>
    <row r="8621" spans="2:9" x14ac:dyDescent="0.25">
      <c r="B8621" t="s">
        <v>5</v>
      </c>
      <c r="C8621" t="s">
        <v>9</v>
      </c>
      <c r="D8621" t="s">
        <v>31</v>
      </c>
      <c r="E8621" s="1">
        <v>44603</v>
      </c>
      <c r="F8621" s="4">
        <v>7406</v>
      </c>
      <c r="G8621">
        <v>322</v>
      </c>
      <c r="H8621" s="3">
        <f>_xlfn.XLOOKUP(sales[[#This Row],[Product]],products[Product],products[Cost per box])*sales[[#This Row],[Boxes]]</f>
        <v>1841.84</v>
      </c>
      <c r="I8621" s="4">
        <f>sales[[#This Row],[Revenue]]-sales[[#This Row],[Cost]]</f>
        <v>5564.16</v>
      </c>
    </row>
    <row r="8622" spans="2:9" x14ac:dyDescent="0.25">
      <c r="B8622" t="s">
        <v>33</v>
      </c>
      <c r="C8622" t="s">
        <v>27</v>
      </c>
      <c r="D8622" t="s">
        <v>26</v>
      </c>
      <c r="E8622" s="1">
        <v>44603</v>
      </c>
      <c r="F8622" s="4">
        <v>6986</v>
      </c>
      <c r="G8622">
        <v>499</v>
      </c>
      <c r="H8622" s="3">
        <f>_xlfn.XLOOKUP(sales[[#This Row],[Product]],products[Product],products[Cost per box])*sales[[#This Row],[Boxes]]</f>
        <v>3208.5699999999997</v>
      </c>
      <c r="I8622" s="4">
        <f>sales[[#This Row],[Revenue]]-sales[[#This Row],[Cost]]</f>
        <v>3777.4300000000003</v>
      </c>
    </row>
    <row r="8623" spans="2:9" x14ac:dyDescent="0.25">
      <c r="B8623" t="s">
        <v>10</v>
      </c>
      <c r="C8623" t="s">
        <v>6</v>
      </c>
      <c r="D8623" t="s">
        <v>17</v>
      </c>
      <c r="E8623" s="1">
        <v>44603</v>
      </c>
      <c r="F8623" s="4">
        <v>10591</v>
      </c>
      <c r="G8623">
        <v>505</v>
      </c>
      <c r="H8623" s="3">
        <f>_xlfn.XLOOKUP(sales[[#This Row],[Product]],products[Product],products[Cost per box])*sales[[#This Row],[Boxes]]</f>
        <v>3434</v>
      </c>
      <c r="I8623" s="4">
        <f>sales[[#This Row],[Revenue]]-sales[[#This Row],[Cost]]</f>
        <v>7157</v>
      </c>
    </row>
    <row r="8624" spans="2:9" x14ac:dyDescent="0.25">
      <c r="B8624" t="s">
        <v>5</v>
      </c>
      <c r="C8624" t="s">
        <v>27</v>
      </c>
      <c r="D8624" t="s">
        <v>52</v>
      </c>
      <c r="E8624" s="1">
        <v>44603</v>
      </c>
      <c r="F8624" s="4">
        <v>15757</v>
      </c>
      <c r="G8624">
        <v>1120</v>
      </c>
      <c r="H8624" s="3">
        <f>_xlfn.XLOOKUP(sales[[#This Row],[Product]],products[Product],products[Cost per box])*sales[[#This Row],[Boxes]]</f>
        <v>3718.3999999999996</v>
      </c>
      <c r="I8624" s="4">
        <f>sales[[#This Row],[Revenue]]-sales[[#This Row],[Cost]]</f>
        <v>12038.6</v>
      </c>
    </row>
    <row r="8625" spans="2:9" x14ac:dyDescent="0.25">
      <c r="B8625" t="s">
        <v>29</v>
      </c>
      <c r="C8625" t="s">
        <v>9</v>
      </c>
      <c r="D8625" t="s">
        <v>36</v>
      </c>
      <c r="E8625" s="1">
        <v>44603</v>
      </c>
      <c r="F8625" s="4">
        <v>4032</v>
      </c>
      <c r="G8625">
        <v>213</v>
      </c>
      <c r="H8625" s="3">
        <f>_xlfn.XLOOKUP(sales[[#This Row],[Product]],products[Product],products[Cost per box])*sales[[#This Row],[Boxes]]</f>
        <v>1073.52</v>
      </c>
      <c r="I8625" s="4">
        <f>sales[[#This Row],[Revenue]]-sales[[#This Row],[Cost]]</f>
        <v>2958.48</v>
      </c>
    </row>
    <row r="8626" spans="2:9" x14ac:dyDescent="0.25">
      <c r="B8626" t="s">
        <v>41</v>
      </c>
      <c r="C8626" t="s">
        <v>9</v>
      </c>
      <c r="D8626" t="s">
        <v>17</v>
      </c>
      <c r="E8626" s="1">
        <v>44603</v>
      </c>
      <c r="F8626" s="4">
        <v>6867</v>
      </c>
      <c r="G8626">
        <v>287</v>
      </c>
      <c r="H8626" s="3">
        <f>_xlfn.XLOOKUP(sales[[#This Row],[Product]],products[Product],products[Cost per box])*sales[[#This Row],[Boxes]]</f>
        <v>1951.6</v>
      </c>
      <c r="I8626" s="4">
        <f>sales[[#This Row],[Revenue]]-sales[[#This Row],[Cost]]</f>
        <v>4915.3999999999996</v>
      </c>
    </row>
    <row r="8627" spans="2:9" x14ac:dyDescent="0.25">
      <c r="B8627" t="s">
        <v>41</v>
      </c>
      <c r="C8627" t="s">
        <v>27</v>
      </c>
      <c r="D8627" t="s">
        <v>42</v>
      </c>
      <c r="E8627" s="1">
        <v>44603</v>
      </c>
      <c r="F8627" s="4">
        <v>3654</v>
      </c>
      <c r="G8627">
        <v>215</v>
      </c>
      <c r="H8627" s="3">
        <f>_xlfn.XLOOKUP(sales[[#This Row],[Product]],products[Product],products[Cost per box])*sales[[#This Row],[Boxes]]</f>
        <v>1019.1</v>
      </c>
      <c r="I8627" s="4">
        <f>sales[[#This Row],[Revenue]]-sales[[#This Row],[Cost]]</f>
        <v>2634.9</v>
      </c>
    </row>
    <row r="8628" spans="2:9" x14ac:dyDescent="0.25">
      <c r="B8628" t="s">
        <v>23</v>
      </c>
      <c r="C8628" t="s">
        <v>21</v>
      </c>
      <c r="D8628" t="s">
        <v>28</v>
      </c>
      <c r="E8628" s="1">
        <v>44603</v>
      </c>
      <c r="F8628" s="4">
        <v>11277</v>
      </c>
      <c r="G8628">
        <v>403</v>
      </c>
      <c r="H8628" s="3">
        <f>_xlfn.XLOOKUP(sales[[#This Row],[Product]],products[Product],products[Cost per box])*sales[[#This Row],[Boxes]]</f>
        <v>1112.28</v>
      </c>
      <c r="I8628" s="4">
        <f>sales[[#This Row],[Revenue]]-sales[[#This Row],[Cost]]</f>
        <v>10164.719999999999</v>
      </c>
    </row>
    <row r="8629" spans="2:9" x14ac:dyDescent="0.25">
      <c r="B8629" t="s">
        <v>40</v>
      </c>
      <c r="C8629" t="s">
        <v>27</v>
      </c>
      <c r="D8629" t="s">
        <v>48</v>
      </c>
      <c r="E8629" s="1">
        <v>44603</v>
      </c>
      <c r="F8629" s="4">
        <v>2478</v>
      </c>
      <c r="G8629">
        <v>96</v>
      </c>
      <c r="H8629" s="3">
        <f>_xlfn.XLOOKUP(sales[[#This Row],[Product]],products[Product],products[Cost per box])*sales[[#This Row],[Boxes]]</f>
        <v>718.08</v>
      </c>
      <c r="I8629" s="4">
        <f>sales[[#This Row],[Revenue]]-sales[[#This Row],[Cost]]</f>
        <v>1759.92</v>
      </c>
    </row>
    <row r="8630" spans="2:9" x14ac:dyDescent="0.25">
      <c r="B8630" t="s">
        <v>46</v>
      </c>
      <c r="C8630" t="s">
        <v>21</v>
      </c>
      <c r="D8630" t="s">
        <v>24</v>
      </c>
      <c r="E8630" s="1">
        <v>44603</v>
      </c>
      <c r="F8630" s="4">
        <v>5614</v>
      </c>
      <c r="G8630">
        <v>234</v>
      </c>
      <c r="H8630" s="3">
        <f>_xlfn.XLOOKUP(sales[[#This Row],[Product]],products[Product],products[Cost per box])*sales[[#This Row],[Boxes]]</f>
        <v>2459.34</v>
      </c>
      <c r="I8630" s="4">
        <f>sales[[#This Row],[Revenue]]-sales[[#This Row],[Cost]]</f>
        <v>3154.66</v>
      </c>
    </row>
    <row r="8631" spans="2:9" x14ac:dyDescent="0.25">
      <c r="B8631" t="s">
        <v>23</v>
      </c>
      <c r="C8631" t="s">
        <v>9</v>
      </c>
      <c r="D8631" t="s">
        <v>42</v>
      </c>
      <c r="E8631" s="1">
        <v>44606</v>
      </c>
      <c r="F8631" s="4">
        <v>147</v>
      </c>
      <c r="G8631">
        <v>10</v>
      </c>
      <c r="H8631" s="3">
        <f>_xlfn.XLOOKUP(sales[[#This Row],[Product]],products[Product],products[Cost per box])*sales[[#This Row],[Boxes]]</f>
        <v>47.400000000000006</v>
      </c>
      <c r="I8631" s="4">
        <f>sales[[#This Row],[Revenue]]-sales[[#This Row],[Cost]]</f>
        <v>99.6</v>
      </c>
    </row>
    <row r="8632" spans="2:9" x14ac:dyDescent="0.25">
      <c r="B8632" t="s">
        <v>54</v>
      </c>
      <c r="C8632" t="s">
        <v>9</v>
      </c>
      <c r="D8632" t="s">
        <v>31</v>
      </c>
      <c r="E8632" s="1">
        <v>44606</v>
      </c>
      <c r="F8632" s="4">
        <v>10584</v>
      </c>
      <c r="G8632">
        <v>482</v>
      </c>
      <c r="H8632" s="3">
        <f>_xlfn.XLOOKUP(sales[[#This Row],[Product]],products[Product],products[Cost per box])*sales[[#This Row],[Boxes]]</f>
        <v>2757.04</v>
      </c>
      <c r="I8632" s="4">
        <f>sales[[#This Row],[Revenue]]-sales[[#This Row],[Cost]]</f>
        <v>7826.96</v>
      </c>
    </row>
    <row r="8633" spans="2:9" x14ac:dyDescent="0.25">
      <c r="B8633" t="s">
        <v>56</v>
      </c>
      <c r="C8633" t="s">
        <v>6</v>
      </c>
      <c r="D8633" t="s">
        <v>17</v>
      </c>
      <c r="E8633" s="1">
        <v>44606</v>
      </c>
      <c r="F8633" s="4">
        <v>6993</v>
      </c>
      <c r="G8633">
        <v>292</v>
      </c>
      <c r="H8633" s="3">
        <f>_xlfn.XLOOKUP(sales[[#This Row],[Product]],products[Product],products[Cost per box])*sales[[#This Row],[Boxes]]</f>
        <v>1985.6</v>
      </c>
      <c r="I8633" s="4">
        <f>sales[[#This Row],[Revenue]]-sales[[#This Row],[Cost]]</f>
        <v>5007.3999999999996</v>
      </c>
    </row>
    <row r="8634" spans="2:9" x14ac:dyDescent="0.25">
      <c r="B8634" t="s">
        <v>18</v>
      </c>
      <c r="C8634" t="s">
        <v>27</v>
      </c>
      <c r="D8634" t="s">
        <v>7</v>
      </c>
      <c r="E8634" s="1">
        <v>44606</v>
      </c>
      <c r="F8634" s="4">
        <v>7203</v>
      </c>
      <c r="G8634">
        <v>343</v>
      </c>
      <c r="H8634" s="3">
        <f>_xlfn.XLOOKUP(sales[[#This Row],[Product]],products[Product],products[Cost per box])*sales[[#This Row],[Boxes]]</f>
        <v>1766.45</v>
      </c>
      <c r="I8634" s="4">
        <f>sales[[#This Row],[Revenue]]-sales[[#This Row],[Cost]]</f>
        <v>5436.55</v>
      </c>
    </row>
    <row r="8635" spans="2:9" x14ac:dyDescent="0.25">
      <c r="B8635" t="s">
        <v>54</v>
      </c>
      <c r="C8635" t="s">
        <v>16</v>
      </c>
      <c r="D8635" t="s">
        <v>26</v>
      </c>
      <c r="E8635" s="1">
        <v>44606</v>
      </c>
      <c r="F8635" s="4">
        <v>819</v>
      </c>
      <c r="G8635">
        <v>59</v>
      </c>
      <c r="H8635" s="3">
        <f>_xlfn.XLOOKUP(sales[[#This Row],[Product]],products[Product],products[Cost per box])*sales[[#This Row],[Boxes]]</f>
        <v>379.37</v>
      </c>
      <c r="I8635" s="4">
        <f>sales[[#This Row],[Revenue]]-sales[[#This Row],[Cost]]</f>
        <v>439.63</v>
      </c>
    </row>
    <row r="8636" spans="2:9" x14ac:dyDescent="0.25">
      <c r="B8636" t="s">
        <v>33</v>
      </c>
      <c r="C8636" t="s">
        <v>21</v>
      </c>
      <c r="D8636" t="s">
        <v>35</v>
      </c>
      <c r="E8636" s="1">
        <v>44606</v>
      </c>
      <c r="F8636" s="4">
        <v>9422</v>
      </c>
      <c r="G8636">
        <v>840</v>
      </c>
      <c r="H8636" s="3">
        <f>_xlfn.XLOOKUP(sales[[#This Row],[Product]],products[Product],products[Cost per box])*sales[[#This Row],[Boxes]]</f>
        <v>2226</v>
      </c>
      <c r="I8636" s="4">
        <f>sales[[#This Row],[Revenue]]-sales[[#This Row],[Cost]]</f>
        <v>7196</v>
      </c>
    </row>
    <row r="8637" spans="2:9" x14ac:dyDescent="0.25">
      <c r="B8637" t="s">
        <v>37</v>
      </c>
      <c r="C8637" t="s">
        <v>16</v>
      </c>
      <c r="D8637" t="s">
        <v>35</v>
      </c>
      <c r="E8637" s="1">
        <v>44606</v>
      </c>
      <c r="F8637" s="4">
        <v>8778</v>
      </c>
      <c r="G8637">
        <v>910</v>
      </c>
      <c r="H8637" s="3">
        <f>_xlfn.XLOOKUP(sales[[#This Row],[Product]],products[Product],products[Cost per box])*sales[[#This Row],[Boxes]]</f>
        <v>2411.5</v>
      </c>
      <c r="I8637" s="4">
        <f>sales[[#This Row],[Revenue]]-sales[[#This Row],[Cost]]</f>
        <v>6366.5</v>
      </c>
    </row>
    <row r="8638" spans="2:9" x14ac:dyDescent="0.25">
      <c r="B8638" t="s">
        <v>49</v>
      </c>
      <c r="C8638" t="s">
        <v>21</v>
      </c>
      <c r="D8638" t="s">
        <v>17</v>
      </c>
      <c r="E8638" s="1">
        <v>44606</v>
      </c>
      <c r="F8638" s="4">
        <v>1589</v>
      </c>
      <c r="G8638">
        <v>67</v>
      </c>
      <c r="H8638" s="3">
        <f>_xlfn.XLOOKUP(sales[[#This Row],[Product]],products[Product],products[Cost per box])*sales[[#This Row],[Boxes]]</f>
        <v>455.59999999999997</v>
      </c>
      <c r="I8638" s="4">
        <f>sales[[#This Row],[Revenue]]-sales[[#This Row],[Cost]]</f>
        <v>1133.4000000000001</v>
      </c>
    </row>
    <row r="8639" spans="2:9" x14ac:dyDescent="0.25">
      <c r="B8639" t="s">
        <v>10</v>
      </c>
      <c r="C8639" t="s">
        <v>6</v>
      </c>
      <c r="D8639" t="s">
        <v>47</v>
      </c>
      <c r="E8639" s="1">
        <v>44606</v>
      </c>
      <c r="F8639" s="4">
        <v>1204</v>
      </c>
      <c r="G8639">
        <v>121</v>
      </c>
      <c r="H8639" s="3">
        <f>_xlfn.XLOOKUP(sales[[#This Row],[Product]],products[Product],products[Cost per box])*sales[[#This Row],[Boxes]]</f>
        <v>636.45999999999992</v>
      </c>
      <c r="I8639" s="4">
        <f>sales[[#This Row],[Revenue]]-sales[[#This Row],[Cost]]</f>
        <v>567.54000000000008</v>
      </c>
    </row>
    <row r="8640" spans="2:9" x14ac:dyDescent="0.25">
      <c r="B8640" t="s">
        <v>49</v>
      </c>
      <c r="C8640" t="s">
        <v>9</v>
      </c>
      <c r="D8640" t="s">
        <v>22</v>
      </c>
      <c r="E8640" s="1">
        <v>44606</v>
      </c>
      <c r="F8640" s="4">
        <v>728</v>
      </c>
      <c r="G8640">
        <v>35</v>
      </c>
      <c r="H8640" s="3">
        <f>_xlfn.XLOOKUP(sales[[#This Row],[Product]],products[Product],products[Cost per box])*sales[[#This Row],[Boxes]]</f>
        <v>287.70000000000005</v>
      </c>
      <c r="I8640" s="4">
        <f>sales[[#This Row],[Revenue]]-sales[[#This Row],[Cost]]</f>
        <v>440.29999999999995</v>
      </c>
    </row>
    <row r="8641" spans="2:9" x14ac:dyDescent="0.25">
      <c r="B8641" t="s">
        <v>20</v>
      </c>
      <c r="C8641" t="s">
        <v>21</v>
      </c>
      <c r="D8641" t="s">
        <v>44</v>
      </c>
      <c r="E8641" s="1">
        <v>44606</v>
      </c>
      <c r="F8641" s="4">
        <v>9940</v>
      </c>
      <c r="G8641">
        <v>383</v>
      </c>
      <c r="H8641" s="3">
        <f>_xlfn.XLOOKUP(sales[[#This Row],[Product]],products[Product],products[Cost per box])*sales[[#This Row],[Boxes]]</f>
        <v>3665.31</v>
      </c>
      <c r="I8641" s="4">
        <f>sales[[#This Row],[Revenue]]-sales[[#This Row],[Cost]]</f>
        <v>6274.6900000000005</v>
      </c>
    </row>
    <row r="8642" spans="2:9" x14ac:dyDescent="0.25">
      <c r="B8642" t="s">
        <v>20</v>
      </c>
      <c r="C8642" t="s">
        <v>9</v>
      </c>
      <c r="D8642" t="s">
        <v>35</v>
      </c>
      <c r="E8642" s="1">
        <v>44606</v>
      </c>
      <c r="F8642" s="4">
        <v>1953</v>
      </c>
      <c r="G8642">
        <v>131</v>
      </c>
      <c r="H8642" s="3">
        <f>_xlfn.XLOOKUP(sales[[#This Row],[Product]],products[Product],products[Cost per box])*sales[[#This Row],[Boxes]]</f>
        <v>347.15</v>
      </c>
      <c r="I8642" s="4">
        <f>sales[[#This Row],[Revenue]]-sales[[#This Row],[Cost]]</f>
        <v>1605.85</v>
      </c>
    </row>
    <row r="8643" spans="2:9" x14ac:dyDescent="0.25">
      <c r="B8643" t="s">
        <v>56</v>
      </c>
      <c r="C8643" t="s">
        <v>9</v>
      </c>
      <c r="D8643" t="s">
        <v>47</v>
      </c>
      <c r="E8643" s="1">
        <v>44606</v>
      </c>
      <c r="F8643" s="4">
        <v>13167</v>
      </c>
      <c r="G8643">
        <v>1330</v>
      </c>
      <c r="H8643" s="3">
        <f>_xlfn.XLOOKUP(sales[[#This Row],[Product]],products[Product],products[Cost per box])*sales[[#This Row],[Boxes]]</f>
        <v>6995.7999999999993</v>
      </c>
      <c r="I8643" s="4">
        <f>sales[[#This Row],[Revenue]]-sales[[#This Row],[Cost]]</f>
        <v>6171.2000000000007</v>
      </c>
    </row>
    <row r="8644" spans="2:9" x14ac:dyDescent="0.25">
      <c r="B8644" t="s">
        <v>39</v>
      </c>
      <c r="C8644" t="s">
        <v>9</v>
      </c>
      <c r="D8644" t="s">
        <v>47</v>
      </c>
      <c r="E8644" s="1">
        <v>44606</v>
      </c>
      <c r="F8644" s="4">
        <v>7518</v>
      </c>
      <c r="G8644">
        <v>770</v>
      </c>
      <c r="H8644" s="3">
        <f>_xlfn.XLOOKUP(sales[[#This Row],[Product]],products[Product],products[Cost per box])*sales[[#This Row],[Boxes]]</f>
        <v>4050.2</v>
      </c>
      <c r="I8644" s="4">
        <f>sales[[#This Row],[Revenue]]-sales[[#This Row],[Cost]]</f>
        <v>3467.8</v>
      </c>
    </row>
    <row r="8645" spans="2:9" x14ac:dyDescent="0.25">
      <c r="B8645" t="s">
        <v>41</v>
      </c>
      <c r="C8645" t="s">
        <v>9</v>
      </c>
      <c r="D8645" t="s">
        <v>38</v>
      </c>
      <c r="E8645" s="1">
        <v>44606</v>
      </c>
      <c r="F8645" s="4">
        <v>5159</v>
      </c>
      <c r="G8645">
        <v>272</v>
      </c>
      <c r="H8645" s="3">
        <f>_xlfn.XLOOKUP(sales[[#This Row],[Product]],products[Product],products[Cost per box])*sales[[#This Row],[Boxes]]</f>
        <v>2703.68</v>
      </c>
      <c r="I8645" s="4">
        <f>sales[[#This Row],[Revenue]]-sales[[#This Row],[Cost]]</f>
        <v>2455.3200000000002</v>
      </c>
    </row>
    <row r="8646" spans="2:9" x14ac:dyDescent="0.25">
      <c r="B8646" t="s">
        <v>29</v>
      </c>
      <c r="C8646" t="s">
        <v>6</v>
      </c>
      <c r="D8646" t="s">
        <v>19</v>
      </c>
      <c r="E8646" s="1">
        <v>44606</v>
      </c>
      <c r="F8646" s="4">
        <v>6076</v>
      </c>
      <c r="G8646">
        <v>320</v>
      </c>
      <c r="H8646" s="3">
        <f>_xlfn.XLOOKUP(sales[[#This Row],[Product]],products[Product],products[Cost per box])*sales[[#This Row],[Boxes]]</f>
        <v>3273.6000000000004</v>
      </c>
      <c r="I8646" s="4">
        <f>sales[[#This Row],[Revenue]]-sales[[#This Row],[Cost]]</f>
        <v>2802.3999999999996</v>
      </c>
    </row>
    <row r="8647" spans="2:9" x14ac:dyDescent="0.25">
      <c r="B8647" t="s">
        <v>53</v>
      </c>
      <c r="C8647" t="s">
        <v>27</v>
      </c>
      <c r="D8647" t="s">
        <v>12</v>
      </c>
      <c r="E8647" s="1">
        <v>44606</v>
      </c>
      <c r="F8647" s="4">
        <v>5978</v>
      </c>
      <c r="G8647">
        <v>598</v>
      </c>
      <c r="H8647" s="3">
        <f>_xlfn.XLOOKUP(sales[[#This Row],[Product]],products[Product],products[Cost per box])*sales[[#This Row],[Boxes]]</f>
        <v>5041.1399999999994</v>
      </c>
      <c r="I8647" s="4">
        <f>sales[[#This Row],[Revenue]]-sales[[#This Row],[Cost]]</f>
        <v>936.86000000000058</v>
      </c>
    </row>
    <row r="8648" spans="2:9" x14ac:dyDescent="0.25">
      <c r="B8648" t="s">
        <v>39</v>
      </c>
      <c r="C8648" t="s">
        <v>9</v>
      </c>
      <c r="D8648" t="s">
        <v>35</v>
      </c>
      <c r="E8648" s="1">
        <v>44606</v>
      </c>
      <c r="F8648" s="4">
        <v>7455</v>
      </c>
      <c r="G8648">
        <v>533</v>
      </c>
      <c r="H8648" s="3">
        <f>_xlfn.XLOOKUP(sales[[#This Row],[Product]],products[Product],products[Cost per box])*sales[[#This Row],[Boxes]]</f>
        <v>1412.45</v>
      </c>
      <c r="I8648" s="4">
        <f>sales[[#This Row],[Revenue]]-sales[[#This Row],[Cost]]</f>
        <v>6042.55</v>
      </c>
    </row>
    <row r="8649" spans="2:9" x14ac:dyDescent="0.25">
      <c r="B8649" t="s">
        <v>56</v>
      </c>
      <c r="C8649" t="s">
        <v>6</v>
      </c>
      <c r="D8649" t="s">
        <v>19</v>
      </c>
      <c r="E8649" s="1">
        <v>44606</v>
      </c>
      <c r="F8649" s="4">
        <v>693</v>
      </c>
      <c r="G8649">
        <v>33</v>
      </c>
      <c r="H8649" s="3">
        <f>_xlfn.XLOOKUP(sales[[#This Row],[Product]],products[Product],products[Cost per box])*sales[[#This Row],[Boxes]]</f>
        <v>337.59000000000003</v>
      </c>
      <c r="I8649" s="4">
        <f>sales[[#This Row],[Revenue]]-sales[[#This Row],[Cost]]</f>
        <v>355.40999999999997</v>
      </c>
    </row>
    <row r="8650" spans="2:9" x14ac:dyDescent="0.25">
      <c r="B8650" t="s">
        <v>15</v>
      </c>
      <c r="C8650" t="s">
        <v>11</v>
      </c>
      <c r="D8650" t="s">
        <v>36</v>
      </c>
      <c r="E8650" s="1">
        <v>44606</v>
      </c>
      <c r="F8650" s="4">
        <v>1925</v>
      </c>
      <c r="G8650">
        <v>84</v>
      </c>
      <c r="H8650" s="3">
        <f>_xlfn.XLOOKUP(sales[[#This Row],[Product]],products[Product],products[Cost per box])*sales[[#This Row],[Boxes]]</f>
        <v>423.36</v>
      </c>
      <c r="I8650" s="4">
        <f>sales[[#This Row],[Revenue]]-sales[[#This Row],[Cost]]</f>
        <v>1501.6399999999999</v>
      </c>
    </row>
    <row r="8651" spans="2:9" x14ac:dyDescent="0.25">
      <c r="B8651" t="s">
        <v>20</v>
      </c>
      <c r="C8651" t="s">
        <v>9</v>
      </c>
      <c r="D8651" t="s">
        <v>42</v>
      </c>
      <c r="E8651" s="1">
        <v>44606</v>
      </c>
      <c r="F8651" s="4">
        <v>966</v>
      </c>
      <c r="G8651">
        <v>61</v>
      </c>
      <c r="H8651" s="3">
        <f>_xlfn.XLOOKUP(sales[[#This Row],[Product]],products[Product],products[Cost per box])*sales[[#This Row],[Boxes]]</f>
        <v>289.14</v>
      </c>
      <c r="I8651" s="4">
        <f>sales[[#This Row],[Revenue]]-sales[[#This Row],[Cost]]</f>
        <v>676.86</v>
      </c>
    </row>
    <row r="8652" spans="2:9" x14ac:dyDescent="0.25">
      <c r="B8652" t="s">
        <v>56</v>
      </c>
      <c r="C8652" t="s">
        <v>21</v>
      </c>
      <c r="D8652" t="s">
        <v>17</v>
      </c>
      <c r="E8652" s="1">
        <v>44606</v>
      </c>
      <c r="F8652" s="4">
        <v>8960</v>
      </c>
      <c r="G8652">
        <v>427</v>
      </c>
      <c r="H8652" s="3">
        <f>_xlfn.XLOOKUP(sales[[#This Row],[Product]],products[Product],products[Cost per box])*sales[[#This Row],[Boxes]]</f>
        <v>2903.6</v>
      </c>
      <c r="I8652" s="4">
        <f>sales[[#This Row],[Revenue]]-sales[[#This Row],[Cost]]</f>
        <v>6056.4</v>
      </c>
    </row>
    <row r="8653" spans="2:9" x14ac:dyDescent="0.25">
      <c r="B8653" t="s">
        <v>46</v>
      </c>
      <c r="C8653" t="s">
        <v>27</v>
      </c>
      <c r="D8653" t="s">
        <v>43</v>
      </c>
      <c r="E8653" s="1">
        <v>44606</v>
      </c>
      <c r="F8653" s="4">
        <v>10276</v>
      </c>
      <c r="G8653">
        <v>468</v>
      </c>
      <c r="H8653" s="3">
        <f>_xlfn.XLOOKUP(sales[[#This Row],[Product]],products[Product],products[Cost per box])*sales[[#This Row],[Boxes]]</f>
        <v>1801.8</v>
      </c>
      <c r="I8653" s="4">
        <f>sales[[#This Row],[Revenue]]-sales[[#This Row],[Cost]]</f>
        <v>8474.2000000000007</v>
      </c>
    </row>
    <row r="8654" spans="2:9" x14ac:dyDescent="0.25">
      <c r="B8654" t="s">
        <v>8</v>
      </c>
      <c r="C8654" t="s">
        <v>9</v>
      </c>
      <c r="D8654" t="s">
        <v>44</v>
      </c>
      <c r="E8654" s="1">
        <v>44606</v>
      </c>
      <c r="F8654" s="4">
        <v>7329</v>
      </c>
      <c r="G8654">
        <v>319</v>
      </c>
      <c r="H8654" s="3">
        <f>_xlfn.XLOOKUP(sales[[#This Row],[Product]],products[Product],products[Cost per box])*sales[[#This Row],[Boxes]]</f>
        <v>3052.83</v>
      </c>
      <c r="I8654" s="4">
        <f>sales[[#This Row],[Revenue]]-sales[[#This Row],[Cost]]</f>
        <v>4276.17</v>
      </c>
    </row>
    <row r="8655" spans="2:9" x14ac:dyDescent="0.25">
      <c r="B8655" t="s">
        <v>54</v>
      </c>
      <c r="C8655" t="s">
        <v>11</v>
      </c>
      <c r="D8655" t="s">
        <v>44</v>
      </c>
      <c r="E8655" s="1">
        <v>44606</v>
      </c>
      <c r="F8655" s="4">
        <v>3185</v>
      </c>
      <c r="G8655">
        <v>145</v>
      </c>
      <c r="H8655" s="3">
        <f>_xlfn.XLOOKUP(sales[[#This Row],[Product]],products[Product],products[Cost per box])*sales[[#This Row],[Boxes]]</f>
        <v>1387.65</v>
      </c>
      <c r="I8655" s="4">
        <f>sales[[#This Row],[Revenue]]-sales[[#This Row],[Cost]]</f>
        <v>1797.35</v>
      </c>
    </row>
    <row r="8656" spans="2:9" x14ac:dyDescent="0.25">
      <c r="B8656" t="s">
        <v>15</v>
      </c>
      <c r="C8656" t="s">
        <v>6</v>
      </c>
      <c r="D8656" t="s">
        <v>14</v>
      </c>
      <c r="E8656" s="1">
        <v>44606</v>
      </c>
      <c r="F8656" s="4">
        <v>3213</v>
      </c>
      <c r="G8656">
        <v>129</v>
      </c>
      <c r="H8656" s="3">
        <f>_xlfn.XLOOKUP(sales[[#This Row],[Product]],products[Product],products[Cost per box])*sales[[#This Row],[Boxes]]</f>
        <v>813.9899999999999</v>
      </c>
      <c r="I8656" s="4">
        <f>sales[[#This Row],[Revenue]]-sales[[#This Row],[Cost]]</f>
        <v>2399.0100000000002</v>
      </c>
    </row>
    <row r="8657" spans="2:9" x14ac:dyDescent="0.25">
      <c r="B8657" t="s">
        <v>8</v>
      </c>
      <c r="C8657" t="s">
        <v>16</v>
      </c>
      <c r="D8657" t="s">
        <v>35</v>
      </c>
      <c r="E8657" s="1">
        <v>44606</v>
      </c>
      <c r="F8657" s="4">
        <v>3311</v>
      </c>
      <c r="G8657">
        <v>255</v>
      </c>
      <c r="H8657" s="3">
        <f>_xlfn.XLOOKUP(sales[[#This Row],[Product]],products[Product],products[Cost per box])*sales[[#This Row],[Boxes]]</f>
        <v>675.75</v>
      </c>
      <c r="I8657" s="4">
        <f>sales[[#This Row],[Revenue]]-sales[[#This Row],[Cost]]</f>
        <v>2635.25</v>
      </c>
    </row>
    <row r="8658" spans="2:9" x14ac:dyDescent="0.25">
      <c r="B8658" t="s">
        <v>20</v>
      </c>
      <c r="C8658" t="s">
        <v>9</v>
      </c>
      <c r="D8658" t="s">
        <v>44</v>
      </c>
      <c r="E8658" s="1">
        <v>44606</v>
      </c>
      <c r="F8658" s="4">
        <v>1197</v>
      </c>
      <c r="G8658">
        <v>50</v>
      </c>
      <c r="H8658" s="3">
        <f>_xlfn.XLOOKUP(sales[[#This Row],[Product]],products[Product],products[Cost per box])*sales[[#This Row],[Boxes]]</f>
        <v>478.5</v>
      </c>
      <c r="I8658" s="4">
        <f>sales[[#This Row],[Revenue]]-sales[[#This Row],[Cost]]</f>
        <v>718.5</v>
      </c>
    </row>
    <row r="8659" spans="2:9" x14ac:dyDescent="0.25">
      <c r="B8659" t="s">
        <v>37</v>
      </c>
      <c r="C8659" t="s">
        <v>6</v>
      </c>
      <c r="D8659" t="s">
        <v>50</v>
      </c>
      <c r="E8659" s="1">
        <v>44606</v>
      </c>
      <c r="F8659" s="4">
        <v>6587</v>
      </c>
      <c r="G8659">
        <v>314</v>
      </c>
      <c r="H8659" s="3">
        <f>_xlfn.XLOOKUP(sales[[#This Row],[Product]],products[Product],products[Cost per box])*sales[[#This Row],[Boxes]]</f>
        <v>3896.7400000000002</v>
      </c>
      <c r="I8659" s="4">
        <f>sales[[#This Row],[Revenue]]-sales[[#This Row],[Cost]]</f>
        <v>2690.2599999999998</v>
      </c>
    </row>
    <row r="8660" spans="2:9" x14ac:dyDescent="0.25">
      <c r="B8660" t="s">
        <v>53</v>
      </c>
      <c r="C8660" t="s">
        <v>16</v>
      </c>
      <c r="D8660" t="s">
        <v>14</v>
      </c>
      <c r="E8660" s="1">
        <v>44606</v>
      </c>
      <c r="F8660" s="4">
        <v>1148</v>
      </c>
      <c r="G8660">
        <v>43</v>
      </c>
      <c r="H8660" s="3">
        <f>_xlfn.XLOOKUP(sales[[#This Row],[Product]],products[Product],products[Cost per box])*sales[[#This Row],[Boxes]]</f>
        <v>271.33</v>
      </c>
      <c r="I8660" s="4">
        <f>sales[[#This Row],[Revenue]]-sales[[#This Row],[Cost]]</f>
        <v>876.67000000000007</v>
      </c>
    </row>
    <row r="8661" spans="2:9" x14ac:dyDescent="0.25">
      <c r="B8661" t="s">
        <v>32</v>
      </c>
      <c r="C8661" t="s">
        <v>11</v>
      </c>
      <c r="D8661" t="s">
        <v>50</v>
      </c>
      <c r="E8661" s="1">
        <v>44606</v>
      </c>
      <c r="F8661" s="4">
        <v>952</v>
      </c>
      <c r="G8661">
        <v>48</v>
      </c>
      <c r="H8661" s="3">
        <f>_xlfn.XLOOKUP(sales[[#This Row],[Product]],products[Product],products[Cost per box])*sales[[#This Row],[Boxes]]</f>
        <v>595.68000000000006</v>
      </c>
      <c r="I8661" s="4">
        <f>sales[[#This Row],[Revenue]]-sales[[#This Row],[Cost]]</f>
        <v>356.31999999999994</v>
      </c>
    </row>
    <row r="8662" spans="2:9" x14ac:dyDescent="0.25">
      <c r="B8662" t="s">
        <v>54</v>
      </c>
      <c r="C8662" t="s">
        <v>16</v>
      </c>
      <c r="D8662" t="s">
        <v>24</v>
      </c>
      <c r="E8662" s="1">
        <v>44606</v>
      </c>
      <c r="F8662" s="4">
        <v>4459</v>
      </c>
      <c r="G8662">
        <v>194</v>
      </c>
      <c r="H8662" s="3">
        <f>_xlfn.XLOOKUP(sales[[#This Row],[Product]],products[Product],products[Cost per box])*sales[[#This Row],[Boxes]]</f>
        <v>2038.94</v>
      </c>
      <c r="I8662" s="4">
        <f>sales[[#This Row],[Revenue]]-sales[[#This Row],[Cost]]</f>
        <v>2420.06</v>
      </c>
    </row>
    <row r="8663" spans="2:9" x14ac:dyDescent="0.25">
      <c r="B8663" t="s">
        <v>20</v>
      </c>
      <c r="C8663" t="s">
        <v>11</v>
      </c>
      <c r="D8663" t="s">
        <v>7</v>
      </c>
      <c r="E8663" s="1">
        <v>44606</v>
      </c>
      <c r="F8663" s="4">
        <v>2947</v>
      </c>
      <c r="G8663">
        <v>134</v>
      </c>
      <c r="H8663" s="3">
        <f>_xlfn.XLOOKUP(sales[[#This Row],[Product]],products[Product],products[Cost per box])*sales[[#This Row],[Boxes]]</f>
        <v>690.1</v>
      </c>
      <c r="I8663" s="4">
        <f>sales[[#This Row],[Revenue]]-sales[[#This Row],[Cost]]</f>
        <v>2256.9</v>
      </c>
    </row>
    <row r="8664" spans="2:9" x14ac:dyDescent="0.25">
      <c r="B8664" t="s">
        <v>5</v>
      </c>
      <c r="C8664" t="s">
        <v>27</v>
      </c>
      <c r="D8664" t="s">
        <v>26</v>
      </c>
      <c r="E8664" s="1">
        <v>44606</v>
      </c>
      <c r="F8664" s="4">
        <v>4935</v>
      </c>
      <c r="G8664">
        <v>291</v>
      </c>
      <c r="H8664" s="3">
        <f>_xlfn.XLOOKUP(sales[[#This Row],[Product]],products[Product],products[Cost per box])*sales[[#This Row],[Boxes]]</f>
        <v>1871.1299999999999</v>
      </c>
      <c r="I8664" s="4">
        <f>sales[[#This Row],[Revenue]]-sales[[#This Row],[Cost]]</f>
        <v>3063.87</v>
      </c>
    </row>
    <row r="8665" spans="2:9" x14ac:dyDescent="0.25">
      <c r="B8665" t="s">
        <v>25</v>
      </c>
      <c r="C8665" t="s">
        <v>11</v>
      </c>
      <c r="D8665" t="s">
        <v>43</v>
      </c>
      <c r="E8665" s="1">
        <v>44606</v>
      </c>
      <c r="F8665" s="4">
        <v>8407</v>
      </c>
      <c r="G8665">
        <v>401</v>
      </c>
      <c r="H8665" s="3">
        <f>_xlfn.XLOOKUP(sales[[#This Row],[Product]],products[Product],products[Cost per box])*sales[[#This Row],[Boxes]]</f>
        <v>1543.8500000000001</v>
      </c>
      <c r="I8665" s="4">
        <f>sales[[#This Row],[Revenue]]-sales[[#This Row],[Cost]]</f>
        <v>6863.15</v>
      </c>
    </row>
    <row r="8666" spans="2:9" x14ac:dyDescent="0.25">
      <c r="B8666" t="s">
        <v>51</v>
      </c>
      <c r="C8666" t="s">
        <v>16</v>
      </c>
      <c r="D8666" t="s">
        <v>43</v>
      </c>
      <c r="E8666" s="1">
        <v>44606</v>
      </c>
      <c r="F8666" s="4">
        <v>13307</v>
      </c>
      <c r="G8666">
        <v>579</v>
      </c>
      <c r="H8666" s="3">
        <f>_xlfn.XLOOKUP(sales[[#This Row],[Product]],products[Product],products[Cost per box])*sales[[#This Row],[Boxes]]</f>
        <v>2229.15</v>
      </c>
      <c r="I8666" s="4">
        <f>sales[[#This Row],[Revenue]]-sales[[#This Row],[Cost]]</f>
        <v>11077.85</v>
      </c>
    </row>
    <row r="8667" spans="2:9" x14ac:dyDescent="0.25">
      <c r="B8667" t="s">
        <v>8</v>
      </c>
      <c r="C8667" t="s">
        <v>11</v>
      </c>
      <c r="D8667" t="s">
        <v>30</v>
      </c>
      <c r="E8667" s="1">
        <v>44606</v>
      </c>
      <c r="F8667" s="4">
        <v>10801</v>
      </c>
      <c r="G8667">
        <v>386</v>
      </c>
      <c r="H8667" s="3">
        <f>_xlfn.XLOOKUP(sales[[#This Row],[Product]],products[Product],products[Cost per box])*sales[[#This Row],[Boxes]]</f>
        <v>1420.48</v>
      </c>
      <c r="I8667" s="4">
        <f>sales[[#This Row],[Revenue]]-sales[[#This Row],[Cost]]</f>
        <v>9380.52</v>
      </c>
    </row>
    <row r="8668" spans="2:9" x14ac:dyDescent="0.25">
      <c r="B8668" t="s">
        <v>29</v>
      </c>
      <c r="C8668" t="s">
        <v>11</v>
      </c>
      <c r="D8668" t="s">
        <v>52</v>
      </c>
      <c r="E8668" s="1">
        <v>44606</v>
      </c>
      <c r="F8668" s="4">
        <v>3689</v>
      </c>
      <c r="G8668">
        <v>246</v>
      </c>
      <c r="H8668" s="3">
        <f>_xlfn.XLOOKUP(sales[[#This Row],[Product]],products[Product],products[Cost per box])*sales[[#This Row],[Boxes]]</f>
        <v>816.71999999999991</v>
      </c>
      <c r="I8668" s="4">
        <f>sales[[#This Row],[Revenue]]-sales[[#This Row],[Cost]]</f>
        <v>2872.28</v>
      </c>
    </row>
    <row r="8669" spans="2:9" x14ac:dyDescent="0.25">
      <c r="B8669" t="s">
        <v>39</v>
      </c>
      <c r="C8669" t="s">
        <v>16</v>
      </c>
      <c r="D8669" t="s">
        <v>26</v>
      </c>
      <c r="E8669" s="1">
        <v>44606</v>
      </c>
      <c r="F8669" s="4">
        <v>2100</v>
      </c>
      <c r="G8669">
        <v>175</v>
      </c>
      <c r="H8669" s="3">
        <f>_xlfn.XLOOKUP(sales[[#This Row],[Product]],products[Product],products[Cost per box])*sales[[#This Row],[Boxes]]</f>
        <v>1125.25</v>
      </c>
      <c r="I8669" s="4">
        <f>sales[[#This Row],[Revenue]]-sales[[#This Row],[Cost]]</f>
        <v>974.75</v>
      </c>
    </row>
    <row r="8670" spans="2:9" x14ac:dyDescent="0.25">
      <c r="B8670" t="s">
        <v>46</v>
      </c>
      <c r="C8670" t="s">
        <v>27</v>
      </c>
      <c r="D8670" t="s">
        <v>52</v>
      </c>
      <c r="E8670" s="1">
        <v>44606</v>
      </c>
      <c r="F8670" s="4">
        <v>10311</v>
      </c>
      <c r="G8670">
        <v>645</v>
      </c>
      <c r="H8670" s="3">
        <f>_xlfn.XLOOKUP(sales[[#This Row],[Product]],products[Product],products[Cost per box])*sales[[#This Row],[Boxes]]</f>
        <v>2141.4</v>
      </c>
      <c r="I8670" s="4">
        <f>sales[[#This Row],[Revenue]]-sales[[#This Row],[Cost]]</f>
        <v>8169.6</v>
      </c>
    </row>
    <row r="8671" spans="2:9" x14ac:dyDescent="0.25">
      <c r="B8671" t="s">
        <v>32</v>
      </c>
      <c r="C8671" t="s">
        <v>11</v>
      </c>
      <c r="D8671" t="s">
        <v>47</v>
      </c>
      <c r="E8671" s="1">
        <v>44606</v>
      </c>
      <c r="F8671" s="4">
        <v>4179</v>
      </c>
      <c r="G8671">
        <v>349</v>
      </c>
      <c r="H8671" s="3">
        <f>_xlfn.XLOOKUP(sales[[#This Row],[Product]],products[Product],products[Cost per box])*sales[[#This Row],[Boxes]]</f>
        <v>1835.74</v>
      </c>
      <c r="I8671" s="4">
        <f>sales[[#This Row],[Revenue]]-sales[[#This Row],[Cost]]</f>
        <v>2343.2600000000002</v>
      </c>
    </row>
    <row r="8672" spans="2:9" x14ac:dyDescent="0.25">
      <c r="B8672" t="s">
        <v>29</v>
      </c>
      <c r="C8672" t="s">
        <v>16</v>
      </c>
      <c r="D8672" t="s">
        <v>7</v>
      </c>
      <c r="E8672" s="1">
        <v>44606</v>
      </c>
      <c r="F8672" s="4">
        <v>11116</v>
      </c>
      <c r="G8672">
        <v>506</v>
      </c>
      <c r="H8672" s="3">
        <f>_xlfn.XLOOKUP(sales[[#This Row],[Product]],products[Product],products[Cost per box])*sales[[#This Row],[Boxes]]</f>
        <v>2605.9</v>
      </c>
      <c r="I8672" s="4">
        <f>sales[[#This Row],[Revenue]]-sales[[#This Row],[Cost]]</f>
        <v>8510.1</v>
      </c>
    </row>
    <row r="8673" spans="2:9" x14ac:dyDescent="0.25">
      <c r="B8673" t="s">
        <v>46</v>
      </c>
      <c r="C8673" t="s">
        <v>27</v>
      </c>
      <c r="D8673" t="s">
        <v>19</v>
      </c>
      <c r="E8673" s="1">
        <v>44606</v>
      </c>
      <c r="F8673" s="4">
        <v>5446</v>
      </c>
      <c r="G8673">
        <v>303</v>
      </c>
      <c r="H8673" s="3">
        <f>_xlfn.XLOOKUP(sales[[#This Row],[Product]],products[Product],products[Cost per box])*sales[[#This Row],[Boxes]]</f>
        <v>3099.69</v>
      </c>
      <c r="I8673" s="4">
        <f>sales[[#This Row],[Revenue]]-sales[[#This Row],[Cost]]</f>
        <v>2346.31</v>
      </c>
    </row>
    <row r="8674" spans="2:9" x14ac:dyDescent="0.25">
      <c r="B8674" t="s">
        <v>54</v>
      </c>
      <c r="C8674" t="s">
        <v>6</v>
      </c>
      <c r="D8674" t="s">
        <v>7</v>
      </c>
      <c r="E8674" s="1">
        <v>44606</v>
      </c>
      <c r="F8674" s="4">
        <v>5285</v>
      </c>
      <c r="G8674">
        <v>241</v>
      </c>
      <c r="H8674" s="3">
        <f>_xlfn.XLOOKUP(sales[[#This Row],[Product]],products[Product],products[Cost per box])*sales[[#This Row],[Boxes]]</f>
        <v>1241.1500000000001</v>
      </c>
      <c r="I8674" s="4">
        <f>sales[[#This Row],[Revenue]]-sales[[#This Row],[Cost]]</f>
        <v>4043.85</v>
      </c>
    </row>
    <row r="8675" spans="2:9" x14ac:dyDescent="0.25">
      <c r="B8675" t="s">
        <v>53</v>
      </c>
      <c r="C8675" t="s">
        <v>21</v>
      </c>
      <c r="D8675" t="s">
        <v>30</v>
      </c>
      <c r="E8675" s="1">
        <v>44606</v>
      </c>
      <c r="F8675" s="4">
        <v>3507</v>
      </c>
      <c r="G8675">
        <v>121</v>
      </c>
      <c r="H8675" s="3">
        <f>_xlfn.XLOOKUP(sales[[#This Row],[Product]],products[Product],products[Cost per box])*sales[[#This Row],[Boxes]]</f>
        <v>445.28000000000003</v>
      </c>
      <c r="I8675" s="4">
        <f>sales[[#This Row],[Revenue]]-sales[[#This Row],[Cost]]</f>
        <v>3061.72</v>
      </c>
    </row>
    <row r="8676" spans="2:9" x14ac:dyDescent="0.25">
      <c r="B8676" t="s">
        <v>20</v>
      </c>
      <c r="C8676" t="s">
        <v>6</v>
      </c>
      <c r="D8676" t="s">
        <v>22</v>
      </c>
      <c r="E8676" s="1">
        <v>44606</v>
      </c>
      <c r="F8676" s="4">
        <v>12110</v>
      </c>
      <c r="G8676">
        <v>466</v>
      </c>
      <c r="H8676" s="3">
        <f>_xlfn.XLOOKUP(sales[[#This Row],[Product]],products[Product],products[Cost per box])*sales[[#This Row],[Boxes]]</f>
        <v>3830.5200000000004</v>
      </c>
      <c r="I8676" s="4">
        <f>sales[[#This Row],[Revenue]]-sales[[#This Row],[Cost]]</f>
        <v>8279.48</v>
      </c>
    </row>
    <row r="8677" spans="2:9" x14ac:dyDescent="0.25">
      <c r="B8677" t="s">
        <v>39</v>
      </c>
      <c r="C8677" t="s">
        <v>6</v>
      </c>
      <c r="D8677" t="s">
        <v>35</v>
      </c>
      <c r="E8677" s="1">
        <v>44606</v>
      </c>
      <c r="F8677" s="4">
        <v>8330</v>
      </c>
      <c r="G8677">
        <v>556</v>
      </c>
      <c r="H8677" s="3">
        <f>_xlfn.XLOOKUP(sales[[#This Row],[Product]],products[Product],products[Cost per box])*sales[[#This Row],[Boxes]]</f>
        <v>1473.3999999999999</v>
      </c>
      <c r="I8677" s="4">
        <f>sales[[#This Row],[Revenue]]-sales[[#This Row],[Cost]]</f>
        <v>6856.6</v>
      </c>
    </row>
    <row r="8678" spans="2:9" x14ac:dyDescent="0.25">
      <c r="B8678" t="s">
        <v>53</v>
      </c>
      <c r="C8678" t="s">
        <v>11</v>
      </c>
      <c r="D8678" t="s">
        <v>47</v>
      </c>
      <c r="E8678" s="1">
        <v>44606</v>
      </c>
      <c r="F8678" s="4">
        <v>2093</v>
      </c>
      <c r="G8678">
        <v>210</v>
      </c>
      <c r="H8678" s="3">
        <f>_xlfn.XLOOKUP(sales[[#This Row],[Product]],products[Product],products[Cost per box])*sales[[#This Row],[Boxes]]</f>
        <v>1104.5999999999999</v>
      </c>
      <c r="I8678" s="4">
        <f>sales[[#This Row],[Revenue]]-sales[[#This Row],[Cost]]</f>
        <v>988.40000000000009</v>
      </c>
    </row>
    <row r="8679" spans="2:9" x14ac:dyDescent="0.25">
      <c r="B8679" t="s">
        <v>8</v>
      </c>
      <c r="C8679" t="s">
        <v>16</v>
      </c>
      <c r="D8679" t="s">
        <v>17</v>
      </c>
      <c r="E8679" s="1">
        <v>44606</v>
      </c>
      <c r="F8679" s="4">
        <v>1610</v>
      </c>
      <c r="G8679">
        <v>81</v>
      </c>
      <c r="H8679" s="3">
        <f>_xlfn.XLOOKUP(sales[[#This Row],[Product]],products[Product],products[Cost per box])*sales[[#This Row],[Boxes]]</f>
        <v>550.79999999999995</v>
      </c>
      <c r="I8679" s="4">
        <f>sales[[#This Row],[Revenue]]-sales[[#This Row],[Cost]]</f>
        <v>1059.2</v>
      </c>
    </row>
    <row r="8680" spans="2:9" x14ac:dyDescent="0.25">
      <c r="B8680" t="s">
        <v>49</v>
      </c>
      <c r="C8680" t="s">
        <v>6</v>
      </c>
      <c r="D8680" t="s">
        <v>43</v>
      </c>
      <c r="E8680" s="1">
        <v>44606</v>
      </c>
      <c r="F8680" s="4">
        <v>2247</v>
      </c>
      <c r="G8680">
        <v>98</v>
      </c>
      <c r="H8680" s="3">
        <f>_xlfn.XLOOKUP(sales[[#This Row],[Product]],products[Product],products[Cost per box])*sales[[#This Row],[Boxes]]</f>
        <v>377.3</v>
      </c>
      <c r="I8680" s="4">
        <f>sales[[#This Row],[Revenue]]-sales[[#This Row],[Cost]]</f>
        <v>1869.7</v>
      </c>
    </row>
    <row r="8681" spans="2:9" x14ac:dyDescent="0.25">
      <c r="B8681" t="s">
        <v>20</v>
      </c>
      <c r="C8681" t="s">
        <v>11</v>
      </c>
      <c r="D8681" t="s">
        <v>30</v>
      </c>
      <c r="E8681" s="1">
        <v>44606</v>
      </c>
      <c r="F8681" s="4">
        <v>13006</v>
      </c>
      <c r="G8681">
        <v>449</v>
      </c>
      <c r="H8681" s="3">
        <f>_xlfn.XLOOKUP(sales[[#This Row],[Product]],products[Product],products[Cost per box])*sales[[#This Row],[Boxes]]</f>
        <v>1652.3200000000002</v>
      </c>
      <c r="I8681" s="4">
        <f>sales[[#This Row],[Revenue]]-sales[[#This Row],[Cost]]</f>
        <v>11353.68</v>
      </c>
    </row>
    <row r="8682" spans="2:9" x14ac:dyDescent="0.25">
      <c r="B8682" t="s">
        <v>18</v>
      </c>
      <c r="C8682" t="s">
        <v>16</v>
      </c>
      <c r="D8682" t="s">
        <v>28</v>
      </c>
      <c r="E8682" s="1">
        <v>44606</v>
      </c>
      <c r="F8682" s="4">
        <v>6335</v>
      </c>
      <c r="G8682">
        <v>244</v>
      </c>
      <c r="H8682" s="3">
        <f>_xlfn.XLOOKUP(sales[[#This Row],[Product]],products[Product],products[Cost per box])*sales[[#This Row],[Boxes]]</f>
        <v>673.43999999999994</v>
      </c>
      <c r="I8682" s="4">
        <f>sales[[#This Row],[Revenue]]-sales[[#This Row],[Cost]]</f>
        <v>5661.56</v>
      </c>
    </row>
    <row r="8683" spans="2:9" x14ac:dyDescent="0.25">
      <c r="B8683" t="s">
        <v>34</v>
      </c>
      <c r="C8683" t="s">
        <v>9</v>
      </c>
      <c r="D8683" t="s">
        <v>36</v>
      </c>
      <c r="E8683" s="1">
        <v>44606</v>
      </c>
      <c r="F8683" s="4">
        <v>777</v>
      </c>
      <c r="G8683">
        <v>37</v>
      </c>
      <c r="H8683" s="3">
        <f>_xlfn.XLOOKUP(sales[[#This Row],[Product]],products[Product],products[Cost per box])*sales[[#This Row],[Boxes]]</f>
        <v>186.48</v>
      </c>
      <c r="I8683" s="4">
        <f>sales[[#This Row],[Revenue]]-sales[[#This Row],[Cost]]</f>
        <v>590.52</v>
      </c>
    </row>
    <row r="8684" spans="2:9" x14ac:dyDescent="0.25">
      <c r="B8684" t="s">
        <v>8</v>
      </c>
      <c r="C8684" t="s">
        <v>27</v>
      </c>
      <c r="D8684" t="s">
        <v>31</v>
      </c>
      <c r="E8684" s="1">
        <v>44606</v>
      </c>
      <c r="F8684" s="4">
        <v>259</v>
      </c>
      <c r="G8684">
        <v>10</v>
      </c>
      <c r="H8684" s="3">
        <f>_xlfn.XLOOKUP(sales[[#This Row],[Product]],products[Product],products[Cost per box])*sales[[#This Row],[Boxes]]</f>
        <v>57.199999999999996</v>
      </c>
      <c r="I8684" s="4">
        <f>sales[[#This Row],[Revenue]]-sales[[#This Row],[Cost]]</f>
        <v>201.8</v>
      </c>
    </row>
    <row r="8685" spans="2:9" x14ac:dyDescent="0.25">
      <c r="B8685" t="s">
        <v>39</v>
      </c>
      <c r="C8685" t="s">
        <v>16</v>
      </c>
      <c r="D8685" t="s">
        <v>12</v>
      </c>
      <c r="E8685" s="1">
        <v>44606</v>
      </c>
      <c r="F8685" s="4">
        <v>4284</v>
      </c>
      <c r="G8685">
        <v>390</v>
      </c>
      <c r="H8685" s="3">
        <f>_xlfn.XLOOKUP(sales[[#This Row],[Product]],products[Product],products[Cost per box])*sales[[#This Row],[Boxes]]</f>
        <v>3287.7</v>
      </c>
      <c r="I8685" s="4">
        <f>sales[[#This Row],[Revenue]]-sales[[#This Row],[Cost]]</f>
        <v>996.30000000000018</v>
      </c>
    </row>
    <row r="8686" spans="2:9" x14ac:dyDescent="0.25">
      <c r="B8686" t="s">
        <v>15</v>
      </c>
      <c r="C8686" t="s">
        <v>16</v>
      </c>
      <c r="D8686" t="s">
        <v>30</v>
      </c>
      <c r="E8686" s="1">
        <v>44606</v>
      </c>
      <c r="F8686" s="4">
        <v>5768</v>
      </c>
      <c r="G8686">
        <v>231</v>
      </c>
      <c r="H8686" s="3">
        <f>_xlfn.XLOOKUP(sales[[#This Row],[Product]],products[Product],products[Cost per box])*sales[[#This Row],[Boxes]]</f>
        <v>850.08</v>
      </c>
      <c r="I8686" s="4">
        <f>sales[[#This Row],[Revenue]]-sales[[#This Row],[Cost]]</f>
        <v>4917.92</v>
      </c>
    </row>
    <row r="8687" spans="2:9" x14ac:dyDescent="0.25">
      <c r="B8687" t="s">
        <v>53</v>
      </c>
      <c r="C8687" t="s">
        <v>21</v>
      </c>
      <c r="D8687" t="s">
        <v>24</v>
      </c>
      <c r="E8687" s="1">
        <v>44606</v>
      </c>
      <c r="F8687" s="4">
        <v>1498</v>
      </c>
      <c r="G8687">
        <v>63</v>
      </c>
      <c r="H8687" s="3">
        <f>_xlfn.XLOOKUP(sales[[#This Row],[Product]],products[Product],products[Cost per box])*sales[[#This Row],[Boxes]]</f>
        <v>662.13</v>
      </c>
      <c r="I8687" s="4">
        <f>sales[[#This Row],[Revenue]]-sales[[#This Row],[Cost]]</f>
        <v>835.87</v>
      </c>
    </row>
    <row r="8688" spans="2:9" x14ac:dyDescent="0.25">
      <c r="B8688" t="s">
        <v>54</v>
      </c>
      <c r="C8688" t="s">
        <v>21</v>
      </c>
      <c r="D8688" t="s">
        <v>52</v>
      </c>
      <c r="E8688" s="1">
        <v>44606</v>
      </c>
      <c r="F8688" s="4">
        <v>3822</v>
      </c>
      <c r="G8688">
        <v>273</v>
      </c>
      <c r="H8688" s="3">
        <f>_xlfn.XLOOKUP(sales[[#This Row],[Product]],products[Product],products[Cost per box])*sales[[#This Row],[Boxes]]</f>
        <v>906.3599999999999</v>
      </c>
      <c r="I8688" s="4">
        <f>sales[[#This Row],[Revenue]]-sales[[#This Row],[Cost]]</f>
        <v>2915.6400000000003</v>
      </c>
    </row>
    <row r="8689" spans="2:9" x14ac:dyDescent="0.25">
      <c r="B8689" t="s">
        <v>56</v>
      </c>
      <c r="C8689" t="s">
        <v>16</v>
      </c>
      <c r="D8689" t="s">
        <v>12</v>
      </c>
      <c r="E8689" s="1">
        <v>44606</v>
      </c>
      <c r="F8689" s="4">
        <v>8967</v>
      </c>
      <c r="G8689">
        <v>641</v>
      </c>
      <c r="H8689" s="3">
        <f>_xlfn.XLOOKUP(sales[[#This Row],[Product]],products[Product],products[Cost per box])*sales[[#This Row],[Boxes]]</f>
        <v>5403.63</v>
      </c>
      <c r="I8689" s="4">
        <f>sales[[#This Row],[Revenue]]-sales[[#This Row],[Cost]]</f>
        <v>3563.37</v>
      </c>
    </row>
    <row r="8690" spans="2:9" x14ac:dyDescent="0.25">
      <c r="B8690" t="s">
        <v>57</v>
      </c>
      <c r="C8690" t="s">
        <v>21</v>
      </c>
      <c r="D8690" t="s">
        <v>50</v>
      </c>
      <c r="E8690" s="1">
        <v>44606</v>
      </c>
      <c r="F8690" s="4">
        <v>9779</v>
      </c>
      <c r="G8690">
        <v>544</v>
      </c>
      <c r="H8690" s="3">
        <f>_xlfn.XLOOKUP(sales[[#This Row],[Product]],products[Product],products[Cost per box])*sales[[#This Row],[Boxes]]</f>
        <v>6751.04</v>
      </c>
      <c r="I8690" s="4">
        <f>sales[[#This Row],[Revenue]]-sales[[#This Row],[Cost]]</f>
        <v>3027.96</v>
      </c>
    </row>
    <row r="8691" spans="2:9" x14ac:dyDescent="0.25">
      <c r="B8691" t="s">
        <v>49</v>
      </c>
      <c r="C8691" t="s">
        <v>6</v>
      </c>
      <c r="D8691" t="s">
        <v>30</v>
      </c>
      <c r="E8691" s="1">
        <v>44606</v>
      </c>
      <c r="F8691" s="4">
        <v>6391</v>
      </c>
      <c r="G8691">
        <v>246</v>
      </c>
      <c r="H8691" s="3">
        <f>_xlfn.XLOOKUP(sales[[#This Row],[Product]],products[Product],products[Cost per box])*sales[[#This Row],[Boxes]]</f>
        <v>905.28000000000009</v>
      </c>
      <c r="I8691" s="4">
        <f>sales[[#This Row],[Revenue]]-sales[[#This Row],[Cost]]</f>
        <v>5485.72</v>
      </c>
    </row>
    <row r="8692" spans="2:9" x14ac:dyDescent="0.25">
      <c r="B8692" t="s">
        <v>37</v>
      </c>
      <c r="C8692" t="s">
        <v>11</v>
      </c>
      <c r="D8692" t="s">
        <v>42</v>
      </c>
      <c r="E8692" s="1">
        <v>44606</v>
      </c>
      <c r="F8692" s="4">
        <v>4011</v>
      </c>
      <c r="G8692">
        <v>309</v>
      </c>
      <c r="H8692" s="3">
        <f>_xlfn.XLOOKUP(sales[[#This Row],[Product]],products[Product],products[Cost per box])*sales[[#This Row],[Boxes]]</f>
        <v>1464.66</v>
      </c>
      <c r="I8692" s="4">
        <f>sales[[#This Row],[Revenue]]-sales[[#This Row],[Cost]]</f>
        <v>2546.34</v>
      </c>
    </row>
    <row r="8693" spans="2:9" x14ac:dyDescent="0.25">
      <c r="B8693" t="s">
        <v>23</v>
      </c>
      <c r="C8693" t="s">
        <v>9</v>
      </c>
      <c r="D8693" t="s">
        <v>22</v>
      </c>
      <c r="E8693" s="1">
        <v>44606</v>
      </c>
      <c r="F8693" s="4">
        <v>1477</v>
      </c>
      <c r="G8693">
        <v>62</v>
      </c>
      <c r="H8693" s="3">
        <f>_xlfn.XLOOKUP(sales[[#This Row],[Product]],products[Product],products[Cost per box])*sales[[#This Row],[Boxes]]</f>
        <v>509.64000000000004</v>
      </c>
      <c r="I8693" s="4">
        <f>sales[[#This Row],[Revenue]]-sales[[#This Row],[Cost]]</f>
        <v>967.3599999999999</v>
      </c>
    </row>
    <row r="8694" spans="2:9" x14ac:dyDescent="0.25">
      <c r="B8694" t="s">
        <v>34</v>
      </c>
      <c r="C8694" t="s">
        <v>16</v>
      </c>
      <c r="D8694" t="s">
        <v>12</v>
      </c>
      <c r="E8694" s="1">
        <v>44606</v>
      </c>
      <c r="F8694" s="4">
        <v>5894</v>
      </c>
      <c r="G8694">
        <v>421</v>
      </c>
      <c r="H8694" s="3">
        <f>_xlfn.XLOOKUP(sales[[#This Row],[Product]],products[Product],products[Cost per box])*sales[[#This Row],[Boxes]]</f>
        <v>3549.0299999999997</v>
      </c>
      <c r="I8694" s="4">
        <f>sales[[#This Row],[Revenue]]-sales[[#This Row],[Cost]]</f>
        <v>2344.9700000000003</v>
      </c>
    </row>
    <row r="8695" spans="2:9" x14ac:dyDescent="0.25">
      <c r="B8695" t="s">
        <v>5</v>
      </c>
      <c r="C8695" t="s">
        <v>11</v>
      </c>
      <c r="D8695" t="s">
        <v>22</v>
      </c>
      <c r="E8695" s="1">
        <v>44606</v>
      </c>
      <c r="F8695" s="4">
        <v>9632</v>
      </c>
      <c r="G8695">
        <v>402</v>
      </c>
      <c r="H8695" s="3">
        <f>_xlfn.XLOOKUP(sales[[#This Row],[Product]],products[Product],products[Cost per box])*sales[[#This Row],[Boxes]]</f>
        <v>3304.44</v>
      </c>
      <c r="I8695" s="4">
        <f>sales[[#This Row],[Revenue]]-sales[[#This Row],[Cost]]</f>
        <v>6327.5599999999995</v>
      </c>
    </row>
    <row r="8696" spans="2:9" x14ac:dyDescent="0.25">
      <c r="B8696" t="s">
        <v>40</v>
      </c>
      <c r="C8696" t="s">
        <v>9</v>
      </c>
      <c r="D8696" t="s">
        <v>44</v>
      </c>
      <c r="E8696" s="1">
        <v>44606</v>
      </c>
      <c r="F8696" s="4">
        <v>2639</v>
      </c>
      <c r="G8696">
        <v>120</v>
      </c>
      <c r="H8696" s="3">
        <f>_xlfn.XLOOKUP(sales[[#This Row],[Product]],products[Product],products[Cost per box])*sales[[#This Row],[Boxes]]</f>
        <v>1148.4000000000001</v>
      </c>
      <c r="I8696" s="4">
        <f>sales[[#This Row],[Revenue]]-sales[[#This Row],[Cost]]</f>
        <v>1490.6</v>
      </c>
    </row>
    <row r="8697" spans="2:9" x14ac:dyDescent="0.25">
      <c r="B8697" t="s">
        <v>41</v>
      </c>
      <c r="C8697" t="s">
        <v>9</v>
      </c>
      <c r="D8697" t="s">
        <v>14</v>
      </c>
      <c r="E8697" s="1">
        <v>44606</v>
      </c>
      <c r="F8697" s="4">
        <v>3654</v>
      </c>
      <c r="G8697">
        <v>147</v>
      </c>
      <c r="H8697" s="3">
        <f>_xlfn.XLOOKUP(sales[[#This Row],[Product]],products[Product],products[Cost per box])*sales[[#This Row],[Boxes]]</f>
        <v>927.56999999999994</v>
      </c>
      <c r="I8697" s="4">
        <f>sales[[#This Row],[Revenue]]-sales[[#This Row],[Cost]]</f>
        <v>2726.4300000000003</v>
      </c>
    </row>
    <row r="8698" spans="2:9" x14ac:dyDescent="0.25">
      <c r="B8698" t="s">
        <v>33</v>
      </c>
      <c r="C8698" t="s">
        <v>27</v>
      </c>
      <c r="D8698" t="s">
        <v>31</v>
      </c>
      <c r="E8698" s="1">
        <v>44606</v>
      </c>
      <c r="F8698" s="4">
        <v>4074</v>
      </c>
      <c r="G8698">
        <v>157</v>
      </c>
      <c r="H8698" s="3">
        <f>_xlfn.XLOOKUP(sales[[#This Row],[Product]],products[Product],products[Cost per box])*sales[[#This Row],[Boxes]]</f>
        <v>898.04</v>
      </c>
      <c r="I8698" s="4">
        <f>sales[[#This Row],[Revenue]]-sales[[#This Row],[Cost]]</f>
        <v>3175.96</v>
      </c>
    </row>
    <row r="8699" spans="2:9" x14ac:dyDescent="0.25">
      <c r="B8699" t="s">
        <v>5</v>
      </c>
      <c r="C8699" t="s">
        <v>6</v>
      </c>
      <c r="D8699" t="s">
        <v>24</v>
      </c>
      <c r="E8699" s="1">
        <v>44606</v>
      </c>
      <c r="F8699" s="4">
        <v>2016</v>
      </c>
      <c r="G8699">
        <v>92</v>
      </c>
      <c r="H8699" s="3">
        <f>_xlfn.XLOOKUP(sales[[#This Row],[Product]],products[Product],products[Cost per box])*sales[[#This Row],[Boxes]]</f>
        <v>966.92</v>
      </c>
      <c r="I8699" s="4">
        <f>sales[[#This Row],[Revenue]]-sales[[#This Row],[Cost]]</f>
        <v>1049.08</v>
      </c>
    </row>
    <row r="8700" spans="2:9" x14ac:dyDescent="0.25">
      <c r="B8700" t="s">
        <v>34</v>
      </c>
      <c r="C8700" t="s">
        <v>6</v>
      </c>
      <c r="D8700" t="s">
        <v>48</v>
      </c>
      <c r="E8700" s="1">
        <v>44606</v>
      </c>
      <c r="F8700" s="4">
        <v>5964</v>
      </c>
      <c r="G8700">
        <v>230</v>
      </c>
      <c r="H8700" s="3">
        <f>_xlfn.XLOOKUP(sales[[#This Row],[Product]],products[Product],products[Cost per box])*sales[[#This Row],[Boxes]]</f>
        <v>1720.4</v>
      </c>
      <c r="I8700" s="4">
        <f>sales[[#This Row],[Revenue]]-sales[[#This Row],[Cost]]</f>
        <v>4243.6000000000004</v>
      </c>
    </row>
    <row r="8701" spans="2:9" x14ac:dyDescent="0.25">
      <c r="B8701" t="s">
        <v>54</v>
      </c>
      <c r="C8701" t="s">
        <v>11</v>
      </c>
      <c r="D8701" t="s">
        <v>35</v>
      </c>
      <c r="E8701" s="1">
        <v>44606</v>
      </c>
      <c r="F8701" s="4">
        <v>13048</v>
      </c>
      <c r="G8701">
        <v>980</v>
      </c>
      <c r="H8701" s="3">
        <f>_xlfn.XLOOKUP(sales[[#This Row],[Product]],products[Product],products[Cost per box])*sales[[#This Row],[Boxes]]</f>
        <v>2597</v>
      </c>
      <c r="I8701" s="4">
        <f>sales[[#This Row],[Revenue]]-sales[[#This Row],[Cost]]</f>
        <v>10451</v>
      </c>
    </row>
    <row r="8702" spans="2:9" x14ac:dyDescent="0.25">
      <c r="B8702" t="s">
        <v>33</v>
      </c>
      <c r="C8702" t="s">
        <v>27</v>
      </c>
      <c r="D8702" t="s">
        <v>43</v>
      </c>
      <c r="E8702" s="1">
        <v>44606</v>
      </c>
      <c r="F8702" s="4">
        <v>2884</v>
      </c>
      <c r="G8702">
        <v>145</v>
      </c>
      <c r="H8702" s="3">
        <f>_xlfn.XLOOKUP(sales[[#This Row],[Product]],products[Product],products[Cost per box])*sales[[#This Row],[Boxes]]</f>
        <v>558.25</v>
      </c>
      <c r="I8702" s="4">
        <f>sales[[#This Row],[Revenue]]-sales[[#This Row],[Cost]]</f>
        <v>2325.75</v>
      </c>
    </row>
    <row r="8703" spans="2:9" x14ac:dyDescent="0.25">
      <c r="B8703" t="s">
        <v>32</v>
      </c>
      <c r="C8703" t="s">
        <v>16</v>
      </c>
      <c r="D8703" t="s">
        <v>50</v>
      </c>
      <c r="E8703" s="1">
        <v>44606</v>
      </c>
      <c r="F8703" s="4">
        <v>3416</v>
      </c>
      <c r="G8703">
        <v>156</v>
      </c>
      <c r="H8703" s="3">
        <f>_xlfn.XLOOKUP(sales[[#This Row],[Product]],products[Product],products[Cost per box])*sales[[#This Row],[Boxes]]</f>
        <v>1935.96</v>
      </c>
      <c r="I8703" s="4">
        <f>sales[[#This Row],[Revenue]]-sales[[#This Row],[Cost]]</f>
        <v>1480.04</v>
      </c>
    </row>
    <row r="8704" spans="2:9" x14ac:dyDescent="0.25">
      <c r="B8704" t="s">
        <v>32</v>
      </c>
      <c r="C8704" t="s">
        <v>9</v>
      </c>
      <c r="D8704" t="s">
        <v>45</v>
      </c>
      <c r="E8704" s="1">
        <v>44607</v>
      </c>
      <c r="F8704" s="4">
        <v>6727</v>
      </c>
      <c r="G8704">
        <v>293</v>
      </c>
      <c r="H8704" s="3">
        <f>_xlfn.XLOOKUP(sales[[#This Row],[Product]],products[Product],products[Cost per box])*sales[[#This Row],[Boxes]]</f>
        <v>2264.8900000000003</v>
      </c>
      <c r="I8704" s="4">
        <f>sales[[#This Row],[Revenue]]-sales[[#This Row],[Cost]]</f>
        <v>4462.1099999999997</v>
      </c>
    </row>
    <row r="8705" spans="2:9" x14ac:dyDescent="0.25">
      <c r="B8705" t="s">
        <v>10</v>
      </c>
      <c r="C8705" t="s">
        <v>16</v>
      </c>
      <c r="D8705" t="s">
        <v>26</v>
      </c>
      <c r="E8705" s="1">
        <v>44607</v>
      </c>
      <c r="F8705" s="4">
        <v>973</v>
      </c>
      <c r="G8705">
        <v>58</v>
      </c>
      <c r="H8705" s="3">
        <f>_xlfn.XLOOKUP(sales[[#This Row],[Product]],products[Product],products[Cost per box])*sales[[#This Row],[Boxes]]</f>
        <v>372.94</v>
      </c>
      <c r="I8705" s="4">
        <f>sales[[#This Row],[Revenue]]-sales[[#This Row],[Cost]]</f>
        <v>600.05999999999995</v>
      </c>
    </row>
    <row r="8706" spans="2:9" x14ac:dyDescent="0.25">
      <c r="B8706" t="s">
        <v>18</v>
      </c>
      <c r="C8706" t="s">
        <v>27</v>
      </c>
      <c r="D8706" t="s">
        <v>45</v>
      </c>
      <c r="E8706" s="1">
        <v>44607</v>
      </c>
      <c r="F8706" s="4">
        <v>8456</v>
      </c>
      <c r="G8706">
        <v>314</v>
      </c>
      <c r="H8706" s="3">
        <f>_xlfn.XLOOKUP(sales[[#This Row],[Product]],products[Product],products[Cost per box])*sales[[#This Row],[Boxes]]</f>
        <v>2427.2200000000003</v>
      </c>
      <c r="I8706" s="4">
        <f>sales[[#This Row],[Revenue]]-sales[[#This Row],[Cost]]</f>
        <v>6028.78</v>
      </c>
    </row>
    <row r="8707" spans="2:9" x14ac:dyDescent="0.25">
      <c r="B8707" t="s">
        <v>41</v>
      </c>
      <c r="C8707" t="s">
        <v>16</v>
      </c>
      <c r="D8707" t="s">
        <v>7</v>
      </c>
      <c r="E8707" s="1">
        <v>44607</v>
      </c>
      <c r="F8707" s="4">
        <v>2527</v>
      </c>
      <c r="G8707">
        <v>102</v>
      </c>
      <c r="H8707" s="3">
        <f>_xlfn.XLOOKUP(sales[[#This Row],[Product]],products[Product],products[Cost per box])*sales[[#This Row],[Boxes]]</f>
        <v>525.30000000000007</v>
      </c>
      <c r="I8707" s="4">
        <f>sales[[#This Row],[Revenue]]-sales[[#This Row],[Cost]]</f>
        <v>2001.6999999999998</v>
      </c>
    </row>
    <row r="8708" spans="2:9" x14ac:dyDescent="0.25">
      <c r="B8708" t="s">
        <v>51</v>
      </c>
      <c r="C8708" t="s">
        <v>27</v>
      </c>
      <c r="D8708" t="s">
        <v>52</v>
      </c>
      <c r="E8708" s="1">
        <v>44607</v>
      </c>
      <c r="F8708" s="4">
        <v>9527</v>
      </c>
      <c r="G8708">
        <v>596</v>
      </c>
      <c r="H8708" s="3">
        <f>_xlfn.XLOOKUP(sales[[#This Row],[Product]],products[Product],products[Cost per box])*sales[[#This Row],[Boxes]]</f>
        <v>1978.7199999999998</v>
      </c>
      <c r="I8708" s="4">
        <f>sales[[#This Row],[Revenue]]-sales[[#This Row],[Cost]]</f>
        <v>7548.2800000000007</v>
      </c>
    </row>
    <row r="8709" spans="2:9" x14ac:dyDescent="0.25">
      <c r="B8709" t="s">
        <v>18</v>
      </c>
      <c r="C8709" t="s">
        <v>21</v>
      </c>
      <c r="D8709" t="s">
        <v>47</v>
      </c>
      <c r="E8709" s="1">
        <v>44607</v>
      </c>
      <c r="F8709" s="4">
        <v>3192</v>
      </c>
      <c r="G8709">
        <v>266</v>
      </c>
      <c r="H8709" s="3">
        <f>_xlfn.XLOOKUP(sales[[#This Row],[Product]],products[Product],products[Cost per box])*sales[[#This Row],[Boxes]]</f>
        <v>1399.1599999999999</v>
      </c>
      <c r="I8709" s="4">
        <f>sales[[#This Row],[Revenue]]-sales[[#This Row],[Cost]]</f>
        <v>1792.8400000000001</v>
      </c>
    </row>
    <row r="8710" spans="2:9" x14ac:dyDescent="0.25">
      <c r="B8710" t="s">
        <v>53</v>
      </c>
      <c r="C8710" t="s">
        <v>6</v>
      </c>
      <c r="D8710" t="s">
        <v>48</v>
      </c>
      <c r="E8710" s="1">
        <v>44607</v>
      </c>
      <c r="F8710" s="4">
        <v>3318</v>
      </c>
      <c r="G8710">
        <v>151</v>
      </c>
      <c r="H8710" s="3">
        <f>_xlfn.XLOOKUP(sales[[#This Row],[Product]],products[Product],products[Cost per box])*sales[[#This Row],[Boxes]]</f>
        <v>1129.48</v>
      </c>
      <c r="I8710" s="4">
        <f>sales[[#This Row],[Revenue]]-sales[[#This Row],[Cost]]</f>
        <v>2188.52</v>
      </c>
    </row>
    <row r="8711" spans="2:9" x14ac:dyDescent="0.25">
      <c r="B8711" t="s">
        <v>51</v>
      </c>
      <c r="C8711" t="s">
        <v>16</v>
      </c>
      <c r="D8711" t="s">
        <v>14</v>
      </c>
      <c r="E8711" s="1">
        <v>44607</v>
      </c>
      <c r="F8711" s="4">
        <v>7469</v>
      </c>
      <c r="G8711">
        <v>312</v>
      </c>
      <c r="H8711" s="3">
        <f>_xlfn.XLOOKUP(sales[[#This Row],[Product]],products[Product],products[Cost per box])*sales[[#This Row],[Boxes]]</f>
        <v>1968.7199999999998</v>
      </c>
      <c r="I8711" s="4">
        <f>sales[[#This Row],[Revenue]]-sales[[#This Row],[Cost]]</f>
        <v>5500.2800000000007</v>
      </c>
    </row>
    <row r="8712" spans="2:9" x14ac:dyDescent="0.25">
      <c r="B8712" t="s">
        <v>41</v>
      </c>
      <c r="C8712" t="s">
        <v>11</v>
      </c>
      <c r="D8712" t="s">
        <v>19</v>
      </c>
      <c r="E8712" s="1">
        <v>44607</v>
      </c>
      <c r="F8712" s="4">
        <v>5887</v>
      </c>
      <c r="G8712">
        <v>347</v>
      </c>
      <c r="H8712" s="3">
        <f>_xlfn.XLOOKUP(sales[[#This Row],[Product]],products[Product],products[Cost per box])*sales[[#This Row],[Boxes]]</f>
        <v>3549.81</v>
      </c>
      <c r="I8712" s="4">
        <f>sales[[#This Row],[Revenue]]-sales[[#This Row],[Cost]]</f>
        <v>2337.19</v>
      </c>
    </row>
    <row r="8713" spans="2:9" x14ac:dyDescent="0.25">
      <c r="B8713" t="s">
        <v>41</v>
      </c>
      <c r="C8713" t="s">
        <v>11</v>
      </c>
      <c r="D8713" t="s">
        <v>43</v>
      </c>
      <c r="E8713" s="1">
        <v>44607</v>
      </c>
      <c r="F8713" s="4">
        <v>168</v>
      </c>
      <c r="G8713">
        <v>8</v>
      </c>
      <c r="H8713" s="3">
        <f>_xlfn.XLOOKUP(sales[[#This Row],[Product]],products[Product],products[Cost per box])*sales[[#This Row],[Boxes]]</f>
        <v>30.8</v>
      </c>
      <c r="I8713" s="4">
        <f>sales[[#This Row],[Revenue]]-sales[[#This Row],[Cost]]</f>
        <v>137.19999999999999</v>
      </c>
    </row>
    <row r="8714" spans="2:9" x14ac:dyDescent="0.25">
      <c r="B8714" t="s">
        <v>39</v>
      </c>
      <c r="C8714" t="s">
        <v>6</v>
      </c>
      <c r="D8714" t="s">
        <v>19</v>
      </c>
      <c r="E8714" s="1">
        <v>44607</v>
      </c>
      <c r="F8714" s="4">
        <v>1015</v>
      </c>
      <c r="G8714">
        <v>60</v>
      </c>
      <c r="H8714" s="3">
        <f>_xlfn.XLOOKUP(sales[[#This Row],[Product]],products[Product],products[Cost per box])*sales[[#This Row],[Boxes]]</f>
        <v>613.80000000000007</v>
      </c>
      <c r="I8714" s="4">
        <f>sales[[#This Row],[Revenue]]-sales[[#This Row],[Cost]]</f>
        <v>401.19999999999993</v>
      </c>
    </row>
    <row r="8715" spans="2:9" x14ac:dyDescent="0.25">
      <c r="B8715" t="s">
        <v>32</v>
      </c>
      <c r="C8715" t="s">
        <v>16</v>
      </c>
      <c r="D8715" t="s">
        <v>42</v>
      </c>
      <c r="E8715" s="1">
        <v>44607</v>
      </c>
      <c r="F8715" s="4">
        <v>2849</v>
      </c>
      <c r="G8715">
        <v>238</v>
      </c>
      <c r="H8715" s="3">
        <f>_xlfn.XLOOKUP(sales[[#This Row],[Product]],products[Product],products[Cost per box])*sales[[#This Row],[Boxes]]</f>
        <v>1128.1200000000001</v>
      </c>
      <c r="I8715" s="4">
        <f>sales[[#This Row],[Revenue]]-sales[[#This Row],[Cost]]</f>
        <v>1720.8799999999999</v>
      </c>
    </row>
    <row r="8716" spans="2:9" x14ac:dyDescent="0.25">
      <c r="B8716" t="s">
        <v>13</v>
      </c>
      <c r="C8716" t="s">
        <v>21</v>
      </c>
      <c r="D8716" t="s">
        <v>42</v>
      </c>
      <c r="E8716" s="1">
        <v>44607</v>
      </c>
      <c r="F8716" s="4">
        <v>8225</v>
      </c>
      <c r="G8716">
        <v>549</v>
      </c>
      <c r="H8716" s="3">
        <f>_xlfn.XLOOKUP(sales[[#This Row],[Product]],products[Product],products[Cost per box])*sales[[#This Row],[Boxes]]</f>
        <v>2602.2600000000002</v>
      </c>
      <c r="I8716" s="4">
        <f>sales[[#This Row],[Revenue]]-sales[[#This Row],[Cost]]</f>
        <v>5622.74</v>
      </c>
    </row>
    <row r="8717" spans="2:9" x14ac:dyDescent="0.25">
      <c r="B8717" t="s">
        <v>57</v>
      </c>
      <c r="C8717" t="s">
        <v>21</v>
      </c>
      <c r="D8717" t="s">
        <v>43</v>
      </c>
      <c r="E8717" s="1">
        <v>44607</v>
      </c>
      <c r="F8717" s="4">
        <v>9338</v>
      </c>
      <c r="G8717">
        <v>374</v>
      </c>
      <c r="H8717" s="3">
        <f>_xlfn.XLOOKUP(sales[[#This Row],[Product]],products[Product],products[Cost per box])*sales[[#This Row],[Boxes]]</f>
        <v>1439.9</v>
      </c>
      <c r="I8717" s="4">
        <f>sales[[#This Row],[Revenue]]-sales[[#This Row],[Cost]]</f>
        <v>7898.1</v>
      </c>
    </row>
    <row r="8718" spans="2:9" x14ac:dyDescent="0.25">
      <c r="B8718" t="s">
        <v>37</v>
      </c>
      <c r="C8718" t="s">
        <v>27</v>
      </c>
      <c r="D8718" t="s">
        <v>24</v>
      </c>
      <c r="E8718" s="1">
        <v>44607</v>
      </c>
      <c r="F8718" s="4">
        <v>10262</v>
      </c>
      <c r="G8718">
        <v>514</v>
      </c>
      <c r="H8718" s="3">
        <f>_xlfn.XLOOKUP(sales[[#This Row],[Product]],products[Product],products[Cost per box])*sales[[#This Row],[Boxes]]</f>
        <v>5402.14</v>
      </c>
      <c r="I8718" s="4">
        <f>sales[[#This Row],[Revenue]]-sales[[#This Row],[Cost]]</f>
        <v>4859.8599999999997</v>
      </c>
    </row>
    <row r="8719" spans="2:9" x14ac:dyDescent="0.25">
      <c r="B8719" t="s">
        <v>5</v>
      </c>
      <c r="C8719" t="s">
        <v>21</v>
      </c>
      <c r="D8719" t="s">
        <v>22</v>
      </c>
      <c r="E8719" s="1">
        <v>44607</v>
      </c>
      <c r="F8719" s="4">
        <v>12243</v>
      </c>
      <c r="G8719">
        <v>511</v>
      </c>
      <c r="H8719" s="3">
        <f>_xlfn.XLOOKUP(sales[[#This Row],[Product]],products[Product],products[Cost per box])*sales[[#This Row],[Boxes]]</f>
        <v>4200.42</v>
      </c>
      <c r="I8719" s="4">
        <f>sales[[#This Row],[Revenue]]-sales[[#This Row],[Cost]]</f>
        <v>8042.58</v>
      </c>
    </row>
    <row r="8720" spans="2:9" x14ac:dyDescent="0.25">
      <c r="B8720" t="s">
        <v>51</v>
      </c>
      <c r="C8720" t="s">
        <v>21</v>
      </c>
      <c r="D8720" t="s">
        <v>36</v>
      </c>
      <c r="E8720" s="1">
        <v>44607</v>
      </c>
      <c r="F8720" s="4">
        <v>2282</v>
      </c>
      <c r="G8720">
        <v>115</v>
      </c>
      <c r="H8720" s="3">
        <f>_xlfn.XLOOKUP(sales[[#This Row],[Product]],products[Product],products[Cost per box])*sales[[#This Row],[Boxes]]</f>
        <v>579.6</v>
      </c>
      <c r="I8720" s="4">
        <f>sales[[#This Row],[Revenue]]-sales[[#This Row],[Cost]]</f>
        <v>1702.4</v>
      </c>
    </row>
    <row r="8721" spans="2:9" x14ac:dyDescent="0.25">
      <c r="B8721" t="s">
        <v>53</v>
      </c>
      <c r="C8721" t="s">
        <v>27</v>
      </c>
      <c r="D8721" t="s">
        <v>26</v>
      </c>
      <c r="E8721" s="1">
        <v>44607</v>
      </c>
      <c r="F8721" s="4">
        <v>3276</v>
      </c>
      <c r="G8721">
        <v>234</v>
      </c>
      <c r="H8721" s="3">
        <f>_xlfn.XLOOKUP(sales[[#This Row],[Product]],products[Product],products[Cost per box])*sales[[#This Row],[Boxes]]</f>
        <v>1504.62</v>
      </c>
      <c r="I8721" s="4">
        <f>sales[[#This Row],[Revenue]]-sales[[#This Row],[Cost]]</f>
        <v>1771.38</v>
      </c>
    </row>
    <row r="8722" spans="2:9" x14ac:dyDescent="0.25">
      <c r="B8722" t="s">
        <v>39</v>
      </c>
      <c r="C8722" t="s">
        <v>11</v>
      </c>
      <c r="D8722" t="s">
        <v>42</v>
      </c>
      <c r="E8722" s="1">
        <v>44607</v>
      </c>
      <c r="F8722" s="4">
        <v>3815</v>
      </c>
      <c r="G8722">
        <v>294</v>
      </c>
      <c r="H8722" s="3">
        <f>_xlfn.XLOOKUP(sales[[#This Row],[Product]],products[Product],products[Cost per box])*sales[[#This Row],[Boxes]]</f>
        <v>1393.5600000000002</v>
      </c>
      <c r="I8722" s="4">
        <f>sales[[#This Row],[Revenue]]-sales[[#This Row],[Cost]]</f>
        <v>2421.4399999999996</v>
      </c>
    </row>
    <row r="8723" spans="2:9" x14ac:dyDescent="0.25">
      <c r="B8723" t="s">
        <v>39</v>
      </c>
      <c r="C8723" t="s">
        <v>27</v>
      </c>
      <c r="D8723" t="s">
        <v>35</v>
      </c>
      <c r="E8723" s="1">
        <v>44607</v>
      </c>
      <c r="F8723" s="4">
        <v>6419</v>
      </c>
      <c r="G8723">
        <v>428</v>
      </c>
      <c r="H8723" s="3">
        <f>_xlfn.XLOOKUP(sales[[#This Row],[Product]],products[Product],products[Cost per box])*sales[[#This Row],[Boxes]]</f>
        <v>1134.2</v>
      </c>
      <c r="I8723" s="4">
        <f>sales[[#This Row],[Revenue]]-sales[[#This Row],[Cost]]</f>
        <v>5284.8</v>
      </c>
    </row>
    <row r="8724" spans="2:9" x14ac:dyDescent="0.25">
      <c r="B8724" t="s">
        <v>33</v>
      </c>
      <c r="C8724" t="s">
        <v>11</v>
      </c>
      <c r="D8724" t="s">
        <v>31</v>
      </c>
      <c r="E8724" s="1">
        <v>44607</v>
      </c>
      <c r="F8724" s="4">
        <v>3122</v>
      </c>
      <c r="G8724">
        <v>121</v>
      </c>
      <c r="H8724" s="3">
        <f>_xlfn.XLOOKUP(sales[[#This Row],[Product]],products[Product],products[Cost per box])*sales[[#This Row],[Boxes]]</f>
        <v>692.12</v>
      </c>
      <c r="I8724" s="4">
        <f>sales[[#This Row],[Revenue]]-sales[[#This Row],[Cost]]</f>
        <v>2429.88</v>
      </c>
    </row>
    <row r="8725" spans="2:9" x14ac:dyDescent="0.25">
      <c r="B8725" t="s">
        <v>37</v>
      </c>
      <c r="C8725" t="s">
        <v>21</v>
      </c>
      <c r="D8725" t="s">
        <v>17</v>
      </c>
      <c r="E8725" s="1">
        <v>44607</v>
      </c>
      <c r="F8725" s="4">
        <v>7049</v>
      </c>
      <c r="G8725">
        <v>353</v>
      </c>
      <c r="H8725" s="3">
        <f>_xlfn.XLOOKUP(sales[[#This Row],[Product]],products[Product],products[Cost per box])*sales[[#This Row],[Boxes]]</f>
        <v>2400.4</v>
      </c>
      <c r="I8725" s="4">
        <f>sales[[#This Row],[Revenue]]-sales[[#This Row],[Cost]]</f>
        <v>4648.6000000000004</v>
      </c>
    </row>
    <row r="8726" spans="2:9" x14ac:dyDescent="0.25">
      <c r="B8726" t="s">
        <v>51</v>
      </c>
      <c r="C8726" t="s">
        <v>27</v>
      </c>
      <c r="D8726" t="s">
        <v>26</v>
      </c>
      <c r="E8726" s="1">
        <v>44607</v>
      </c>
      <c r="F8726" s="4">
        <v>7056</v>
      </c>
      <c r="G8726">
        <v>441</v>
      </c>
      <c r="H8726" s="3">
        <f>_xlfn.XLOOKUP(sales[[#This Row],[Product]],products[Product],products[Cost per box])*sales[[#This Row],[Boxes]]</f>
        <v>2835.6299999999997</v>
      </c>
      <c r="I8726" s="4">
        <f>sales[[#This Row],[Revenue]]-sales[[#This Row],[Cost]]</f>
        <v>4220.3700000000008</v>
      </c>
    </row>
    <row r="8727" spans="2:9" x14ac:dyDescent="0.25">
      <c r="B8727" t="s">
        <v>46</v>
      </c>
      <c r="C8727" t="s">
        <v>21</v>
      </c>
      <c r="D8727" t="s">
        <v>26</v>
      </c>
      <c r="E8727" s="1">
        <v>44607</v>
      </c>
      <c r="F8727" s="4">
        <v>5271</v>
      </c>
      <c r="G8727">
        <v>352</v>
      </c>
      <c r="H8727" s="3">
        <f>_xlfn.XLOOKUP(sales[[#This Row],[Product]],products[Product],products[Cost per box])*sales[[#This Row],[Boxes]]</f>
        <v>2263.3599999999997</v>
      </c>
      <c r="I8727" s="4">
        <f>sales[[#This Row],[Revenue]]-sales[[#This Row],[Cost]]</f>
        <v>3007.6400000000003</v>
      </c>
    </row>
    <row r="8728" spans="2:9" x14ac:dyDescent="0.25">
      <c r="B8728" t="s">
        <v>33</v>
      </c>
      <c r="C8728" t="s">
        <v>16</v>
      </c>
      <c r="D8728" t="s">
        <v>12</v>
      </c>
      <c r="E8728" s="1">
        <v>44607</v>
      </c>
      <c r="F8728" s="4">
        <v>1253</v>
      </c>
      <c r="G8728">
        <v>90</v>
      </c>
      <c r="H8728" s="3">
        <f>_xlfn.XLOOKUP(sales[[#This Row],[Product]],products[Product],products[Cost per box])*sales[[#This Row],[Boxes]]</f>
        <v>758.69999999999993</v>
      </c>
      <c r="I8728" s="4">
        <f>sales[[#This Row],[Revenue]]-sales[[#This Row],[Cost]]</f>
        <v>494.30000000000007</v>
      </c>
    </row>
    <row r="8729" spans="2:9" x14ac:dyDescent="0.25">
      <c r="B8729" t="s">
        <v>56</v>
      </c>
      <c r="C8729" t="s">
        <v>11</v>
      </c>
      <c r="D8729" t="s">
        <v>28</v>
      </c>
      <c r="E8729" s="1">
        <v>44607</v>
      </c>
      <c r="F8729" s="4">
        <v>875</v>
      </c>
      <c r="G8729">
        <v>31</v>
      </c>
      <c r="H8729" s="3">
        <f>_xlfn.XLOOKUP(sales[[#This Row],[Product]],products[Product],products[Cost per box])*sales[[#This Row],[Boxes]]</f>
        <v>85.559999999999988</v>
      </c>
      <c r="I8729" s="4">
        <f>sales[[#This Row],[Revenue]]-sales[[#This Row],[Cost]]</f>
        <v>789.44</v>
      </c>
    </row>
    <row r="8730" spans="2:9" x14ac:dyDescent="0.25">
      <c r="B8730" t="s">
        <v>34</v>
      </c>
      <c r="C8730" t="s">
        <v>11</v>
      </c>
      <c r="D8730" t="s">
        <v>43</v>
      </c>
      <c r="E8730" s="1">
        <v>44607</v>
      </c>
      <c r="F8730" s="4">
        <v>9863</v>
      </c>
      <c r="G8730">
        <v>395</v>
      </c>
      <c r="H8730" s="3">
        <f>_xlfn.XLOOKUP(sales[[#This Row],[Product]],products[Product],products[Cost per box])*sales[[#This Row],[Boxes]]</f>
        <v>1520.75</v>
      </c>
      <c r="I8730" s="4">
        <f>sales[[#This Row],[Revenue]]-sales[[#This Row],[Cost]]</f>
        <v>8342.25</v>
      </c>
    </row>
    <row r="8731" spans="2:9" x14ac:dyDescent="0.25">
      <c r="B8731" t="s">
        <v>32</v>
      </c>
      <c r="C8731" t="s">
        <v>21</v>
      </c>
      <c r="D8731" t="s">
        <v>28</v>
      </c>
      <c r="E8731" s="1">
        <v>44607</v>
      </c>
      <c r="F8731" s="4">
        <v>10402</v>
      </c>
      <c r="G8731">
        <v>434</v>
      </c>
      <c r="H8731" s="3">
        <f>_xlfn.XLOOKUP(sales[[#This Row],[Product]],products[Product],products[Cost per box])*sales[[#This Row],[Boxes]]</f>
        <v>1197.8399999999999</v>
      </c>
      <c r="I8731" s="4">
        <f>sales[[#This Row],[Revenue]]-sales[[#This Row],[Cost]]</f>
        <v>9204.16</v>
      </c>
    </row>
    <row r="8732" spans="2:9" x14ac:dyDescent="0.25">
      <c r="B8732" t="s">
        <v>37</v>
      </c>
      <c r="C8732" t="s">
        <v>27</v>
      </c>
      <c r="D8732" t="s">
        <v>7</v>
      </c>
      <c r="E8732" s="1">
        <v>44607</v>
      </c>
      <c r="F8732" s="4">
        <v>5684</v>
      </c>
      <c r="G8732">
        <v>228</v>
      </c>
      <c r="H8732" s="3">
        <f>_xlfn.XLOOKUP(sales[[#This Row],[Product]],products[Product],products[Cost per box])*sales[[#This Row],[Boxes]]</f>
        <v>1174.2</v>
      </c>
      <c r="I8732" s="4">
        <f>sales[[#This Row],[Revenue]]-sales[[#This Row],[Cost]]</f>
        <v>4509.8</v>
      </c>
    </row>
    <row r="8733" spans="2:9" x14ac:dyDescent="0.25">
      <c r="B8733" t="s">
        <v>33</v>
      </c>
      <c r="C8733" t="s">
        <v>9</v>
      </c>
      <c r="D8733" t="s">
        <v>44</v>
      </c>
      <c r="E8733" s="1">
        <v>44607</v>
      </c>
      <c r="F8733" s="4">
        <v>4396</v>
      </c>
      <c r="G8733">
        <v>163</v>
      </c>
      <c r="H8733" s="3">
        <f>_xlfn.XLOOKUP(sales[[#This Row],[Product]],products[Product],products[Cost per box])*sales[[#This Row],[Boxes]]</f>
        <v>1559.91</v>
      </c>
      <c r="I8733" s="4">
        <f>sales[[#This Row],[Revenue]]-sales[[#This Row],[Cost]]</f>
        <v>2836.09</v>
      </c>
    </row>
    <row r="8734" spans="2:9" x14ac:dyDescent="0.25">
      <c r="B8734" t="s">
        <v>8</v>
      </c>
      <c r="C8734" t="s">
        <v>9</v>
      </c>
      <c r="D8734" t="s">
        <v>7</v>
      </c>
      <c r="E8734" s="1">
        <v>44607</v>
      </c>
      <c r="F8734" s="4">
        <v>3563</v>
      </c>
      <c r="G8734">
        <v>138</v>
      </c>
      <c r="H8734" s="3">
        <f>_xlfn.XLOOKUP(sales[[#This Row],[Product]],products[Product],products[Cost per box])*sales[[#This Row],[Boxes]]</f>
        <v>710.7</v>
      </c>
      <c r="I8734" s="4">
        <f>sales[[#This Row],[Revenue]]-sales[[#This Row],[Cost]]</f>
        <v>2852.3</v>
      </c>
    </row>
    <row r="8735" spans="2:9" x14ac:dyDescent="0.25">
      <c r="B8735" t="s">
        <v>5</v>
      </c>
      <c r="C8735" t="s">
        <v>16</v>
      </c>
      <c r="D8735" t="s">
        <v>7</v>
      </c>
      <c r="E8735" s="1">
        <v>44607</v>
      </c>
      <c r="F8735" s="4">
        <v>12180</v>
      </c>
      <c r="G8735">
        <v>469</v>
      </c>
      <c r="H8735" s="3">
        <f>_xlfn.XLOOKUP(sales[[#This Row],[Product]],products[Product],products[Cost per box])*sales[[#This Row],[Boxes]]</f>
        <v>2415.3500000000004</v>
      </c>
      <c r="I8735" s="4">
        <f>sales[[#This Row],[Revenue]]-sales[[#This Row],[Cost]]</f>
        <v>9764.65</v>
      </c>
    </row>
    <row r="8736" spans="2:9" x14ac:dyDescent="0.25">
      <c r="B8736" t="s">
        <v>25</v>
      </c>
      <c r="C8736" t="s">
        <v>21</v>
      </c>
      <c r="D8736" t="s">
        <v>24</v>
      </c>
      <c r="E8736" s="1">
        <v>44607</v>
      </c>
      <c r="F8736" s="4">
        <v>35</v>
      </c>
      <c r="G8736">
        <v>2</v>
      </c>
      <c r="H8736" s="3">
        <f>_xlfn.XLOOKUP(sales[[#This Row],[Product]],products[Product],products[Cost per box])*sales[[#This Row],[Boxes]]</f>
        <v>21.02</v>
      </c>
      <c r="I8736" s="4">
        <f>sales[[#This Row],[Revenue]]-sales[[#This Row],[Cost]]</f>
        <v>13.98</v>
      </c>
    </row>
    <row r="8737" spans="2:9" x14ac:dyDescent="0.25">
      <c r="B8737" t="s">
        <v>53</v>
      </c>
      <c r="C8737" t="s">
        <v>9</v>
      </c>
      <c r="D8737" t="s">
        <v>22</v>
      </c>
      <c r="E8737" s="1">
        <v>44607</v>
      </c>
      <c r="F8737" s="4">
        <v>9310</v>
      </c>
      <c r="G8737">
        <v>405</v>
      </c>
      <c r="H8737" s="3">
        <f>_xlfn.XLOOKUP(sales[[#This Row],[Product]],products[Product],products[Cost per box])*sales[[#This Row],[Boxes]]</f>
        <v>3329.1000000000004</v>
      </c>
      <c r="I8737" s="4">
        <f>sales[[#This Row],[Revenue]]-sales[[#This Row],[Cost]]</f>
        <v>5980.9</v>
      </c>
    </row>
    <row r="8738" spans="2:9" x14ac:dyDescent="0.25">
      <c r="B8738" t="s">
        <v>57</v>
      </c>
      <c r="C8738" t="s">
        <v>16</v>
      </c>
      <c r="D8738" t="s">
        <v>44</v>
      </c>
      <c r="E8738" s="1">
        <v>44607</v>
      </c>
      <c r="F8738" s="4">
        <v>3843</v>
      </c>
      <c r="G8738">
        <v>148</v>
      </c>
      <c r="H8738" s="3">
        <f>_xlfn.XLOOKUP(sales[[#This Row],[Product]],products[Product],products[Cost per box])*sales[[#This Row],[Boxes]]</f>
        <v>1416.3600000000001</v>
      </c>
      <c r="I8738" s="4">
        <f>sales[[#This Row],[Revenue]]-sales[[#This Row],[Cost]]</f>
        <v>2426.64</v>
      </c>
    </row>
    <row r="8739" spans="2:9" x14ac:dyDescent="0.25">
      <c r="B8739" t="s">
        <v>56</v>
      </c>
      <c r="C8739" t="s">
        <v>11</v>
      </c>
      <c r="D8739" t="s">
        <v>26</v>
      </c>
      <c r="E8739" s="1">
        <v>44607</v>
      </c>
      <c r="F8739" s="4">
        <v>4298</v>
      </c>
      <c r="G8739">
        <v>253</v>
      </c>
      <c r="H8739" s="3">
        <f>_xlfn.XLOOKUP(sales[[#This Row],[Product]],products[Product],products[Cost per box])*sales[[#This Row],[Boxes]]</f>
        <v>1626.79</v>
      </c>
      <c r="I8739" s="4">
        <f>sales[[#This Row],[Revenue]]-sales[[#This Row],[Cost]]</f>
        <v>2671.21</v>
      </c>
    </row>
    <row r="8740" spans="2:9" x14ac:dyDescent="0.25">
      <c r="B8740" t="s">
        <v>34</v>
      </c>
      <c r="C8740" t="s">
        <v>21</v>
      </c>
      <c r="D8740" t="s">
        <v>35</v>
      </c>
      <c r="E8740" s="1">
        <v>44607</v>
      </c>
      <c r="F8740" s="4">
        <v>6692</v>
      </c>
      <c r="G8740">
        <v>609</v>
      </c>
      <c r="H8740" s="3">
        <f>_xlfn.XLOOKUP(sales[[#This Row],[Product]],products[Product],products[Cost per box])*sales[[#This Row],[Boxes]]</f>
        <v>1613.85</v>
      </c>
      <c r="I8740" s="4">
        <f>sales[[#This Row],[Revenue]]-sales[[#This Row],[Cost]]</f>
        <v>5078.1499999999996</v>
      </c>
    </row>
    <row r="8741" spans="2:9" x14ac:dyDescent="0.25">
      <c r="B8741" t="s">
        <v>23</v>
      </c>
      <c r="C8741" t="s">
        <v>21</v>
      </c>
      <c r="D8741" t="s">
        <v>26</v>
      </c>
      <c r="E8741" s="1">
        <v>44607</v>
      </c>
      <c r="F8741" s="4">
        <v>3514</v>
      </c>
      <c r="G8741">
        <v>235</v>
      </c>
      <c r="H8741" s="3">
        <f>_xlfn.XLOOKUP(sales[[#This Row],[Product]],products[Product],products[Cost per box])*sales[[#This Row],[Boxes]]</f>
        <v>1511.05</v>
      </c>
      <c r="I8741" s="4">
        <f>sales[[#This Row],[Revenue]]-sales[[#This Row],[Cost]]</f>
        <v>2002.95</v>
      </c>
    </row>
    <row r="8742" spans="2:9" x14ac:dyDescent="0.25">
      <c r="B8742" t="s">
        <v>29</v>
      </c>
      <c r="C8742" t="s">
        <v>9</v>
      </c>
      <c r="D8742" t="s">
        <v>22</v>
      </c>
      <c r="E8742" s="1">
        <v>44608</v>
      </c>
      <c r="F8742" s="4">
        <v>441</v>
      </c>
      <c r="G8742">
        <v>17</v>
      </c>
      <c r="H8742" s="3">
        <f>_xlfn.XLOOKUP(sales[[#This Row],[Product]],products[Product],products[Cost per box])*sales[[#This Row],[Boxes]]</f>
        <v>139.74</v>
      </c>
      <c r="I8742" s="4">
        <f>sales[[#This Row],[Revenue]]-sales[[#This Row],[Cost]]</f>
        <v>301.26</v>
      </c>
    </row>
    <row r="8743" spans="2:9" x14ac:dyDescent="0.25">
      <c r="B8743" t="s">
        <v>54</v>
      </c>
      <c r="C8743" t="s">
        <v>9</v>
      </c>
      <c r="D8743" t="s">
        <v>14</v>
      </c>
      <c r="E8743" s="1">
        <v>44608</v>
      </c>
      <c r="F8743" s="4">
        <v>8407</v>
      </c>
      <c r="G8743">
        <v>366</v>
      </c>
      <c r="H8743" s="3">
        <f>_xlfn.XLOOKUP(sales[[#This Row],[Product]],products[Product],products[Cost per box])*sales[[#This Row],[Boxes]]</f>
        <v>2309.46</v>
      </c>
      <c r="I8743" s="4">
        <f>sales[[#This Row],[Revenue]]-sales[[#This Row],[Cost]]</f>
        <v>6097.54</v>
      </c>
    </row>
    <row r="8744" spans="2:9" x14ac:dyDescent="0.25">
      <c r="B8744" t="s">
        <v>40</v>
      </c>
      <c r="C8744" t="s">
        <v>21</v>
      </c>
      <c r="D8744" t="s">
        <v>38</v>
      </c>
      <c r="E8744" s="1">
        <v>44608</v>
      </c>
      <c r="F8744" s="4">
        <v>3507</v>
      </c>
      <c r="G8744">
        <v>176</v>
      </c>
      <c r="H8744" s="3">
        <f>_xlfn.XLOOKUP(sales[[#This Row],[Product]],products[Product],products[Cost per box])*sales[[#This Row],[Boxes]]</f>
        <v>1749.4399999999998</v>
      </c>
      <c r="I8744" s="4">
        <f>sales[[#This Row],[Revenue]]-sales[[#This Row],[Cost]]</f>
        <v>1757.5600000000002</v>
      </c>
    </row>
    <row r="8745" spans="2:9" x14ac:dyDescent="0.25">
      <c r="B8745" t="s">
        <v>15</v>
      </c>
      <c r="C8745" t="s">
        <v>16</v>
      </c>
      <c r="D8745" t="s">
        <v>14</v>
      </c>
      <c r="E8745" s="1">
        <v>44608</v>
      </c>
      <c r="F8745" s="4">
        <v>3073</v>
      </c>
      <c r="G8745">
        <v>140</v>
      </c>
      <c r="H8745" s="3">
        <f>_xlfn.XLOOKUP(sales[[#This Row],[Product]],products[Product],products[Cost per box])*sales[[#This Row],[Boxes]]</f>
        <v>883.4</v>
      </c>
      <c r="I8745" s="4">
        <f>sales[[#This Row],[Revenue]]-sales[[#This Row],[Cost]]</f>
        <v>2189.6</v>
      </c>
    </row>
    <row r="8746" spans="2:9" x14ac:dyDescent="0.25">
      <c r="B8746" t="s">
        <v>25</v>
      </c>
      <c r="C8746" t="s">
        <v>6</v>
      </c>
      <c r="D8746" t="s">
        <v>44</v>
      </c>
      <c r="E8746" s="1">
        <v>44608</v>
      </c>
      <c r="F8746" s="4">
        <v>5628</v>
      </c>
      <c r="G8746">
        <v>256</v>
      </c>
      <c r="H8746" s="3">
        <f>_xlfn.XLOOKUP(sales[[#This Row],[Product]],products[Product],products[Cost per box])*sales[[#This Row],[Boxes]]</f>
        <v>2449.92</v>
      </c>
      <c r="I8746" s="4">
        <f>sales[[#This Row],[Revenue]]-sales[[#This Row],[Cost]]</f>
        <v>3178.08</v>
      </c>
    </row>
    <row r="8747" spans="2:9" x14ac:dyDescent="0.25">
      <c r="B8747" t="s">
        <v>13</v>
      </c>
      <c r="C8747" t="s">
        <v>6</v>
      </c>
      <c r="D8747" t="s">
        <v>17</v>
      </c>
      <c r="E8747" s="1">
        <v>44608</v>
      </c>
      <c r="F8747" s="4">
        <v>2401</v>
      </c>
      <c r="G8747">
        <v>105</v>
      </c>
      <c r="H8747" s="3">
        <f>_xlfn.XLOOKUP(sales[[#This Row],[Product]],products[Product],products[Cost per box])*sales[[#This Row],[Boxes]]</f>
        <v>714</v>
      </c>
      <c r="I8747" s="4">
        <f>sales[[#This Row],[Revenue]]-sales[[#This Row],[Cost]]</f>
        <v>1687</v>
      </c>
    </row>
    <row r="8748" spans="2:9" x14ac:dyDescent="0.25">
      <c r="B8748" t="s">
        <v>53</v>
      </c>
      <c r="C8748" t="s">
        <v>16</v>
      </c>
      <c r="D8748" t="s">
        <v>35</v>
      </c>
      <c r="E8748" s="1">
        <v>44608</v>
      </c>
      <c r="F8748" s="4">
        <v>868</v>
      </c>
      <c r="G8748">
        <v>73</v>
      </c>
      <c r="H8748" s="3">
        <f>_xlfn.XLOOKUP(sales[[#This Row],[Product]],products[Product],products[Cost per box])*sales[[#This Row],[Boxes]]</f>
        <v>193.45</v>
      </c>
      <c r="I8748" s="4">
        <f>sales[[#This Row],[Revenue]]-sales[[#This Row],[Cost]]</f>
        <v>674.55</v>
      </c>
    </row>
    <row r="8749" spans="2:9" x14ac:dyDescent="0.25">
      <c r="B8749" t="s">
        <v>32</v>
      </c>
      <c r="C8749" t="s">
        <v>21</v>
      </c>
      <c r="D8749" t="s">
        <v>19</v>
      </c>
      <c r="E8749" s="1">
        <v>44608</v>
      </c>
      <c r="F8749" s="4">
        <v>9597</v>
      </c>
      <c r="G8749">
        <v>565</v>
      </c>
      <c r="H8749" s="3">
        <f>_xlfn.XLOOKUP(sales[[#This Row],[Product]],products[Product],products[Cost per box])*sales[[#This Row],[Boxes]]</f>
        <v>5779.95</v>
      </c>
      <c r="I8749" s="4">
        <f>sales[[#This Row],[Revenue]]-sales[[#This Row],[Cost]]</f>
        <v>3817.05</v>
      </c>
    </row>
    <row r="8750" spans="2:9" x14ac:dyDescent="0.25">
      <c r="B8750" t="s">
        <v>8</v>
      </c>
      <c r="C8750" t="s">
        <v>21</v>
      </c>
      <c r="D8750" t="s">
        <v>26</v>
      </c>
      <c r="E8750" s="1">
        <v>44608</v>
      </c>
      <c r="F8750" s="4">
        <v>1771</v>
      </c>
      <c r="G8750">
        <v>127</v>
      </c>
      <c r="H8750" s="3">
        <f>_xlfn.XLOOKUP(sales[[#This Row],[Product]],products[Product],products[Cost per box])*sales[[#This Row],[Boxes]]</f>
        <v>816.61</v>
      </c>
      <c r="I8750" s="4">
        <f>sales[[#This Row],[Revenue]]-sales[[#This Row],[Cost]]</f>
        <v>954.39</v>
      </c>
    </row>
    <row r="8751" spans="2:9" x14ac:dyDescent="0.25">
      <c r="B8751" t="s">
        <v>18</v>
      </c>
      <c r="C8751" t="s">
        <v>21</v>
      </c>
      <c r="D8751" t="s">
        <v>17</v>
      </c>
      <c r="E8751" s="1">
        <v>44608</v>
      </c>
      <c r="F8751" s="4">
        <v>12026</v>
      </c>
      <c r="G8751">
        <v>573</v>
      </c>
      <c r="H8751" s="3">
        <f>_xlfn.XLOOKUP(sales[[#This Row],[Product]],products[Product],products[Cost per box])*sales[[#This Row],[Boxes]]</f>
        <v>3896.4</v>
      </c>
      <c r="I8751" s="4">
        <f>sales[[#This Row],[Revenue]]-sales[[#This Row],[Cost]]</f>
        <v>8129.6</v>
      </c>
    </row>
    <row r="8752" spans="2:9" x14ac:dyDescent="0.25">
      <c r="B8752" t="s">
        <v>13</v>
      </c>
      <c r="C8752" t="s">
        <v>11</v>
      </c>
      <c r="D8752" t="s">
        <v>28</v>
      </c>
      <c r="E8752" s="1">
        <v>44608</v>
      </c>
      <c r="F8752" s="4">
        <v>616</v>
      </c>
      <c r="G8752">
        <v>26</v>
      </c>
      <c r="H8752" s="3">
        <f>_xlfn.XLOOKUP(sales[[#This Row],[Product]],products[Product],products[Cost per box])*sales[[#This Row],[Boxes]]</f>
        <v>71.759999999999991</v>
      </c>
      <c r="I8752" s="4">
        <f>sales[[#This Row],[Revenue]]-sales[[#This Row],[Cost]]</f>
        <v>544.24</v>
      </c>
    </row>
    <row r="8753" spans="2:9" x14ac:dyDescent="0.25">
      <c r="B8753" t="s">
        <v>20</v>
      </c>
      <c r="C8753" t="s">
        <v>27</v>
      </c>
      <c r="D8753" t="s">
        <v>38</v>
      </c>
      <c r="E8753" s="1">
        <v>44608</v>
      </c>
      <c r="F8753" s="4">
        <v>9814</v>
      </c>
      <c r="G8753">
        <v>468</v>
      </c>
      <c r="H8753" s="3">
        <f>_xlfn.XLOOKUP(sales[[#This Row],[Product]],products[Product],products[Cost per box])*sales[[#This Row],[Boxes]]</f>
        <v>4651.92</v>
      </c>
      <c r="I8753" s="4">
        <f>sales[[#This Row],[Revenue]]-sales[[#This Row],[Cost]]</f>
        <v>5162.08</v>
      </c>
    </row>
    <row r="8754" spans="2:9" x14ac:dyDescent="0.25">
      <c r="B8754" t="s">
        <v>18</v>
      </c>
      <c r="C8754" t="s">
        <v>11</v>
      </c>
      <c r="D8754" t="s">
        <v>19</v>
      </c>
      <c r="E8754" s="1">
        <v>44608</v>
      </c>
      <c r="F8754" s="4">
        <v>6146</v>
      </c>
      <c r="G8754">
        <v>342</v>
      </c>
      <c r="H8754" s="3">
        <f>_xlfn.XLOOKUP(sales[[#This Row],[Product]],products[Product],products[Cost per box])*sales[[#This Row],[Boxes]]</f>
        <v>3498.6600000000003</v>
      </c>
      <c r="I8754" s="4">
        <f>sales[[#This Row],[Revenue]]-sales[[#This Row],[Cost]]</f>
        <v>2647.3399999999997</v>
      </c>
    </row>
    <row r="8755" spans="2:9" x14ac:dyDescent="0.25">
      <c r="B8755" t="s">
        <v>25</v>
      </c>
      <c r="C8755" t="s">
        <v>27</v>
      </c>
      <c r="D8755" t="s">
        <v>47</v>
      </c>
      <c r="E8755" s="1">
        <v>44608</v>
      </c>
      <c r="F8755" s="4">
        <v>8897</v>
      </c>
      <c r="G8755">
        <v>770</v>
      </c>
      <c r="H8755" s="3">
        <f>_xlfn.XLOOKUP(sales[[#This Row],[Product]],products[Product],products[Cost per box])*sales[[#This Row],[Boxes]]</f>
        <v>4050.2</v>
      </c>
      <c r="I8755" s="4">
        <f>sales[[#This Row],[Revenue]]-sales[[#This Row],[Cost]]</f>
        <v>4846.8</v>
      </c>
    </row>
    <row r="8756" spans="2:9" x14ac:dyDescent="0.25">
      <c r="B8756" t="s">
        <v>55</v>
      </c>
      <c r="C8756" t="s">
        <v>21</v>
      </c>
      <c r="D8756" t="s">
        <v>12</v>
      </c>
      <c r="E8756" s="1">
        <v>44608</v>
      </c>
      <c r="F8756" s="4">
        <v>2485</v>
      </c>
      <c r="G8756">
        <v>249</v>
      </c>
      <c r="H8756" s="3">
        <f>_xlfn.XLOOKUP(sales[[#This Row],[Product]],products[Product],products[Cost per box])*sales[[#This Row],[Boxes]]</f>
        <v>2099.0699999999997</v>
      </c>
      <c r="I8756" s="4">
        <f>sales[[#This Row],[Revenue]]-sales[[#This Row],[Cost]]</f>
        <v>385.93000000000029</v>
      </c>
    </row>
    <row r="8757" spans="2:9" x14ac:dyDescent="0.25">
      <c r="B8757" t="s">
        <v>13</v>
      </c>
      <c r="C8757" t="s">
        <v>16</v>
      </c>
      <c r="D8757" t="s">
        <v>43</v>
      </c>
      <c r="E8757" s="1">
        <v>44608</v>
      </c>
      <c r="F8757" s="4">
        <v>18193</v>
      </c>
      <c r="G8757">
        <v>910</v>
      </c>
      <c r="H8757" s="3">
        <f>_xlfn.XLOOKUP(sales[[#This Row],[Product]],products[Product],products[Cost per box])*sales[[#This Row],[Boxes]]</f>
        <v>3503.5</v>
      </c>
      <c r="I8757" s="4">
        <f>sales[[#This Row],[Revenue]]-sales[[#This Row],[Cost]]</f>
        <v>14689.5</v>
      </c>
    </row>
    <row r="8758" spans="2:9" x14ac:dyDescent="0.25">
      <c r="B8758" t="s">
        <v>29</v>
      </c>
      <c r="C8758" t="s">
        <v>21</v>
      </c>
      <c r="D8758" t="s">
        <v>19</v>
      </c>
      <c r="E8758" s="1">
        <v>44608</v>
      </c>
      <c r="F8758" s="4">
        <v>4879</v>
      </c>
      <c r="G8758">
        <v>287</v>
      </c>
      <c r="H8758" s="3">
        <f>_xlfn.XLOOKUP(sales[[#This Row],[Product]],products[Product],products[Cost per box])*sales[[#This Row],[Boxes]]</f>
        <v>2936.01</v>
      </c>
      <c r="I8758" s="4">
        <f>sales[[#This Row],[Revenue]]-sales[[#This Row],[Cost]]</f>
        <v>1942.9899999999998</v>
      </c>
    </row>
    <row r="8759" spans="2:9" x14ac:dyDescent="0.25">
      <c r="B8759" t="s">
        <v>23</v>
      </c>
      <c r="C8759" t="s">
        <v>11</v>
      </c>
      <c r="D8759" t="s">
        <v>36</v>
      </c>
      <c r="E8759" s="1">
        <v>44608</v>
      </c>
      <c r="F8759" s="4">
        <v>16170</v>
      </c>
      <c r="G8759">
        <v>840</v>
      </c>
      <c r="H8759" s="3">
        <f>_xlfn.XLOOKUP(sales[[#This Row],[Product]],products[Product],products[Cost per box])*sales[[#This Row],[Boxes]]</f>
        <v>4233.6000000000004</v>
      </c>
      <c r="I8759" s="4">
        <f>sales[[#This Row],[Revenue]]-sales[[#This Row],[Cost]]</f>
        <v>11936.4</v>
      </c>
    </row>
    <row r="8760" spans="2:9" x14ac:dyDescent="0.25">
      <c r="B8760" t="s">
        <v>34</v>
      </c>
      <c r="C8760" t="s">
        <v>27</v>
      </c>
      <c r="D8760" t="s">
        <v>28</v>
      </c>
      <c r="E8760" s="1">
        <v>44608</v>
      </c>
      <c r="F8760" s="4">
        <v>12502</v>
      </c>
      <c r="G8760">
        <v>481</v>
      </c>
      <c r="H8760" s="3">
        <f>_xlfn.XLOOKUP(sales[[#This Row],[Product]],products[Product],products[Cost per box])*sales[[#This Row],[Boxes]]</f>
        <v>1327.56</v>
      </c>
      <c r="I8760" s="4">
        <f>sales[[#This Row],[Revenue]]-sales[[#This Row],[Cost]]</f>
        <v>11174.44</v>
      </c>
    </row>
    <row r="8761" spans="2:9" x14ac:dyDescent="0.25">
      <c r="B8761" t="s">
        <v>39</v>
      </c>
      <c r="C8761" t="s">
        <v>21</v>
      </c>
      <c r="D8761" t="s">
        <v>42</v>
      </c>
      <c r="E8761" s="1">
        <v>44608</v>
      </c>
      <c r="F8761" s="4">
        <v>9163</v>
      </c>
      <c r="G8761">
        <v>770</v>
      </c>
      <c r="H8761" s="3">
        <f>_xlfn.XLOOKUP(sales[[#This Row],[Product]],products[Product],products[Cost per box])*sales[[#This Row],[Boxes]]</f>
        <v>3649.8</v>
      </c>
      <c r="I8761" s="4">
        <f>sales[[#This Row],[Revenue]]-sales[[#This Row],[Cost]]</f>
        <v>5513.2</v>
      </c>
    </row>
    <row r="8762" spans="2:9" x14ac:dyDescent="0.25">
      <c r="B8762" t="s">
        <v>18</v>
      </c>
      <c r="C8762" t="s">
        <v>11</v>
      </c>
      <c r="D8762" t="s">
        <v>47</v>
      </c>
      <c r="E8762" s="1">
        <v>44608</v>
      </c>
      <c r="F8762" s="4">
        <v>3990</v>
      </c>
      <c r="G8762">
        <v>499</v>
      </c>
      <c r="H8762" s="3">
        <f>_xlfn.XLOOKUP(sales[[#This Row],[Product]],products[Product],products[Cost per box])*sales[[#This Row],[Boxes]]</f>
        <v>2624.74</v>
      </c>
      <c r="I8762" s="4">
        <f>sales[[#This Row],[Revenue]]-sales[[#This Row],[Cost]]</f>
        <v>1365.2600000000002</v>
      </c>
    </row>
    <row r="8763" spans="2:9" x14ac:dyDescent="0.25">
      <c r="B8763" t="s">
        <v>33</v>
      </c>
      <c r="C8763" t="s">
        <v>9</v>
      </c>
      <c r="D8763" t="s">
        <v>52</v>
      </c>
      <c r="E8763" s="1">
        <v>44608</v>
      </c>
      <c r="F8763" s="4">
        <v>1785</v>
      </c>
      <c r="G8763">
        <v>128</v>
      </c>
      <c r="H8763" s="3">
        <f>_xlfn.XLOOKUP(sales[[#This Row],[Product]],products[Product],products[Cost per box])*sales[[#This Row],[Boxes]]</f>
        <v>424.96</v>
      </c>
      <c r="I8763" s="4">
        <f>sales[[#This Row],[Revenue]]-sales[[#This Row],[Cost]]</f>
        <v>1360.04</v>
      </c>
    </row>
    <row r="8764" spans="2:9" x14ac:dyDescent="0.25">
      <c r="B8764" t="s">
        <v>37</v>
      </c>
      <c r="C8764" t="s">
        <v>11</v>
      </c>
      <c r="D8764" t="s">
        <v>28</v>
      </c>
      <c r="E8764" s="1">
        <v>44608</v>
      </c>
      <c r="F8764" s="4">
        <v>8267</v>
      </c>
      <c r="G8764">
        <v>307</v>
      </c>
      <c r="H8764" s="3">
        <f>_xlfn.XLOOKUP(sales[[#This Row],[Product]],products[Product],products[Cost per box])*sales[[#This Row],[Boxes]]</f>
        <v>847.31999999999994</v>
      </c>
      <c r="I8764" s="4">
        <f>sales[[#This Row],[Revenue]]-sales[[#This Row],[Cost]]</f>
        <v>7419.68</v>
      </c>
    </row>
    <row r="8765" spans="2:9" x14ac:dyDescent="0.25">
      <c r="B8765" t="s">
        <v>15</v>
      </c>
      <c r="C8765" t="s">
        <v>16</v>
      </c>
      <c r="D8765" t="s">
        <v>42</v>
      </c>
      <c r="E8765" s="1">
        <v>44609</v>
      </c>
      <c r="F8765" s="4">
        <v>17710</v>
      </c>
      <c r="G8765">
        <v>1470</v>
      </c>
      <c r="H8765" s="3">
        <f>_xlfn.XLOOKUP(sales[[#This Row],[Product]],products[Product],products[Cost per box])*sales[[#This Row],[Boxes]]</f>
        <v>6967.8</v>
      </c>
      <c r="I8765" s="4">
        <f>sales[[#This Row],[Revenue]]-sales[[#This Row],[Cost]]</f>
        <v>10742.2</v>
      </c>
    </row>
    <row r="8766" spans="2:9" x14ac:dyDescent="0.25">
      <c r="B8766" t="s">
        <v>46</v>
      </c>
      <c r="C8766" t="s">
        <v>27</v>
      </c>
      <c r="D8766" t="s">
        <v>26</v>
      </c>
      <c r="E8766" s="1">
        <v>44609</v>
      </c>
      <c r="F8766" s="4">
        <v>3878</v>
      </c>
      <c r="G8766">
        <v>229</v>
      </c>
      <c r="H8766" s="3">
        <f>_xlfn.XLOOKUP(sales[[#This Row],[Product]],products[Product],products[Cost per box])*sales[[#This Row],[Boxes]]</f>
        <v>1472.47</v>
      </c>
      <c r="I8766" s="4">
        <f>sales[[#This Row],[Revenue]]-sales[[#This Row],[Cost]]</f>
        <v>2405.5299999999997</v>
      </c>
    </row>
    <row r="8767" spans="2:9" x14ac:dyDescent="0.25">
      <c r="B8767" t="s">
        <v>53</v>
      </c>
      <c r="C8767" t="s">
        <v>27</v>
      </c>
      <c r="D8767" t="s">
        <v>42</v>
      </c>
      <c r="E8767" s="1">
        <v>44609</v>
      </c>
      <c r="F8767" s="4">
        <v>3164</v>
      </c>
      <c r="G8767">
        <v>198</v>
      </c>
      <c r="H8767" s="3">
        <f>_xlfn.XLOOKUP(sales[[#This Row],[Product]],products[Product],products[Cost per box])*sales[[#This Row],[Boxes]]</f>
        <v>938.5200000000001</v>
      </c>
      <c r="I8767" s="4">
        <f>sales[[#This Row],[Revenue]]-sales[[#This Row],[Cost]]</f>
        <v>2225.48</v>
      </c>
    </row>
    <row r="8768" spans="2:9" x14ac:dyDescent="0.25">
      <c r="B8768" t="s">
        <v>37</v>
      </c>
      <c r="C8768" t="s">
        <v>11</v>
      </c>
      <c r="D8768" t="s">
        <v>47</v>
      </c>
      <c r="E8768" s="1">
        <v>44609</v>
      </c>
      <c r="F8768" s="4">
        <v>4011</v>
      </c>
      <c r="G8768">
        <v>502</v>
      </c>
      <c r="H8768" s="3">
        <f>_xlfn.XLOOKUP(sales[[#This Row],[Product]],products[Product],products[Cost per box])*sales[[#This Row],[Boxes]]</f>
        <v>2640.52</v>
      </c>
      <c r="I8768" s="4">
        <f>sales[[#This Row],[Revenue]]-sales[[#This Row],[Cost]]</f>
        <v>1370.48</v>
      </c>
    </row>
    <row r="8769" spans="2:9" x14ac:dyDescent="0.25">
      <c r="B8769" t="s">
        <v>13</v>
      </c>
      <c r="C8769" t="s">
        <v>6</v>
      </c>
      <c r="D8769" t="s">
        <v>26</v>
      </c>
      <c r="E8769" s="1">
        <v>44609</v>
      </c>
      <c r="F8769" s="4">
        <v>6818</v>
      </c>
      <c r="G8769">
        <v>455</v>
      </c>
      <c r="H8769" s="3">
        <f>_xlfn.XLOOKUP(sales[[#This Row],[Product]],products[Product],products[Cost per box])*sales[[#This Row],[Boxes]]</f>
        <v>2925.65</v>
      </c>
      <c r="I8769" s="4">
        <f>sales[[#This Row],[Revenue]]-sales[[#This Row],[Cost]]</f>
        <v>3892.35</v>
      </c>
    </row>
    <row r="8770" spans="2:9" x14ac:dyDescent="0.25">
      <c r="B8770" t="s">
        <v>8</v>
      </c>
      <c r="C8770" t="s">
        <v>16</v>
      </c>
      <c r="D8770" t="s">
        <v>52</v>
      </c>
      <c r="E8770" s="1">
        <v>44609</v>
      </c>
      <c r="F8770" s="4">
        <v>10584</v>
      </c>
      <c r="G8770">
        <v>840</v>
      </c>
      <c r="H8770" s="3">
        <f>_xlfn.XLOOKUP(sales[[#This Row],[Product]],products[Product],products[Cost per box])*sales[[#This Row],[Boxes]]</f>
        <v>2788.7999999999997</v>
      </c>
      <c r="I8770" s="4">
        <f>sales[[#This Row],[Revenue]]-sales[[#This Row],[Cost]]</f>
        <v>7795.2000000000007</v>
      </c>
    </row>
    <row r="8771" spans="2:9" x14ac:dyDescent="0.25">
      <c r="B8771" t="s">
        <v>54</v>
      </c>
      <c r="C8771" t="s">
        <v>9</v>
      </c>
      <c r="D8771" t="s">
        <v>7</v>
      </c>
      <c r="E8771" s="1">
        <v>44609</v>
      </c>
      <c r="F8771" s="4">
        <v>2492</v>
      </c>
      <c r="G8771">
        <v>109</v>
      </c>
      <c r="H8771" s="3">
        <f>_xlfn.XLOOKUP(sales[[#This Row],[Product]],products[Product],products[Cost per box])*sales[[#This Row],[Boxes]]</f>
        <v>561.35</v>
      </c>
      <c r="I8771" s="4">
        <f>sales[[#This Row],[Revenue]]-sales[[#This Row],[Cost]]</f>
        <v>1930.65</v>
      </c>
    </row>
    <row r="8772" spans="2:9" x14ac:dyDescent="0.25">
      <c r="B8772" t="s">
        <v>8</v>
      </c>
      <c r="C8772" t="s">
        <v>21</v>
      </c>
      <c r="D8772" t="s">
        <v>48</v>
      </c>
      <c r="E8772" s="1">
        <v>44609</v>
      </c>
      <c r="F8772" s="4">
        <v>11375</v>
      </c>
      <c r="G8772">
        <v>455</v>
      </c>
      <c r="H8772" s="3">
        <f>_xlfn.XLOOKUP(sales[[#This Row],[Product]],products[Product],products[Cost per box])*sales[[#This Row],[Boxes]]</f>
        <v>3403.4</v>
      </c>
      <c r="I8772" s="4">
        <f>sales[[#This Row],[Revenue]]-sales[[#This Row],[Cost]]</f>
        <v>7971.6</v>
      </c>
    </row>
    <row r="8773" spans="2:9" x14ac:dyDescent="0.25">
      <c r="B8773" t="s">
        <v>46</v>
      </c>
      <c r="C8773" t="s">
        <v>11</v>
      </c>
      <c r="D8773" t="s">
        <v>28</v>
      </c>
      <c r="E8773" s="1">
        <v>44609</v>
      </c>
      <c r="F8773" s="4">
        <v>11144</v>
      </c>
      <c r="G8773">
        <v>429</v>
      </c>
      <c r="H8773" s="3">
        <f>_xlfn.XLOOKUP(sales[[#This Row],[Product]],products[Product],products[Cost per box])*sales[[#This Row],[Boxes]]</f>
        <v>1184.04</v>
      </c>
      <c r="I8773" s="4">
        <f>sales[[#This Row],[Revenue]]-sales[[#This Row],[Cost]]</f>
        <v>9959.9599999999991</v>
      </c>
    </row>
    <row r="8774" spans="2:9" x14ac:dyDescent="0.25">
      <c r="B8774" t="s">
        <v>57</v>
      </c>
      <c r="C8774" t="s">
        <v>11</v>
      </c>
      <c r="D8774" t="s">
        <v>17</v>
      </c>
      <c r="E8774" s="1">
        <v>44609</v>
      </c>
      <c r="F8774" s="4">
        <v>9779</v>
      </c>
      <c r="G8774">
        <v>445</v>
      </c>
      <c r="H8774" s="3">
        <f>_xlfn.XLOOKUP(sales[[#This Row],[Product]],products[Product],products[Cost per box])*sales[[#This Row],[Boxes]]</f>
        <v>3026</v>
      </c>
      <c r="I8774" s="4">
        <f>sales[[#This Row],[Revenue]]-sales[[#This Row],[Cost]]</f>
        <v>6753</v>
      </c>
    </row>
    <row r="8775" spans="2:9" x14ac:dyDescent="0.25">
      <c r="B8775" t="s">
        <v>33</v>
      </c>
      <c r="C8775" t="s">
        <v>16</v>
      </c>
      <c r="D8775" t="s">
        <v>50</v>
      </c>
      <c r="E8775" s="1">
        <v>44609</v>
      </c>
      <c r="F8775" s="4">
        <v>5278</v>
      </c>
      <c r="G8775">
        <v>264</v>
      </c>
      <c r="H8775" s="3">
        <f>_xlfn.XLOOKUP(sales[[#This Row],[Product]],products[Product],products[Cost per box])*sales[[#This Row],[Boxes]]</f>
        <v>3276.2400000000002</v>
      </c>
      <c r="I8775" s="4">
        <f>sales[[#This Row],[Revenue]]-sales[[#This Row],[Cost]]</f>
        <v>2001.7599999999998</v>
      </c>
    </row>
    <row r="8776" spans="2:9" x14ac:dyDescent="0.25">
      <c r="B8776" t="s">
        <v>15</v>
      </c>
      <c r="C8776" t="s">
        <v>27</v>
      </c>
      <c r="D8776" t="s">
        <v>35</v>
      </c>
      <c r="E8776" s="1">
        <v>44609</v>
      </c>
      <c r="F8776" s="4">
        <v>12509</v>
      </c>
      <c r="G8776">
        <v>1050</v>
      </c>
      <c r="H8776" s="3">
        <f>_xlfn.XLOOKUP(sales[[#This Row],[Product]],products[Product],products[Cost per box])*sales[[#This Row],[Boxes]]</f>
        <v>2782.5</v>
      </c>
      <c r="I8776" s="4">
        <f>sales[[#This Row],[Revenue]]-sales[[#This Row],[Cost]]</f>
        <v>9726.5</v>
      </c>
    </row>
    <row r="8777" spans="2:9" x14ac:dyDescent="0.25">
      <c r="B8777" t="s">
        <v>53</v>
      </c>
      <c r="C8777" t="s">
        <v>11</v>
      </c>
      <c r="D8777" t="s">
        <v>7</v>
      </c>
      <c r="E8777" s="1">
        <v>44609</v>
      </c>
      <c r="F8777" s="4">
        <v>5845</v>
      </c>
      <c r="G8777">
        <v>255</v>
      </c>
      <c r="H8777" s="3">
        <f>_xlfn.XLOOKUP(sales[[#This Row],[Product]],products[Product],products[Cost per box])*sales[[#This Row],[Boxes]]</f>
        <v>1313.25</v>
      </c>
      <c r="I8777" s="4">
        <f>sales[[#This Row],[Revenue]]-sales[[#This Row],[Cost]]</f>
        <v>4531.75</v>
      </c>
    </row>
    <row r="8778" spans="2:9" x14ac:dyDescent="0.25">
      <c r="B8778" t="s">
        <v>10</v>
      </c>
      <c r="C8778" t="s">
        <v>9</v>
      </c>
      <c r="D8778" t="s">
        <v>44</v>
      </c>
      <c r="E8778" s="1">
        <v>44609</v>
      </c>
      <c r="F8778" s="4">
        <v>4438</v>
      </c>
      <c r="G8778">
        <v>165</v>
      </c>
      <c r="H8778" s="3">
        <f>_xlfn.XLOOKUP(sales[[#This Row],[Product]],products[Product],products[Cost per box])*sales[[#This Row],[Boxes]]</f>
        <v>1579.05</v>
      </c>
      <c r="I8778" s="4">
        <f>sales[[#This Row],[Revenue]]-sales[[#This Row],[Cost]]</f>
        <v>2858.95</v>
      </c>
    </row>
    <row r="8779" spans="2:9" x14ac:dyDescent="0.25">
      <c r="B8779" t="s">
        <v>51</v>
      </c>
      <c r="C8779" t="s">
        <v>16</v>
      </c>
      <c r="D8779" t="s">
        <v>12</v>
      </c>
      <c r="E8779" s="1">
        <v>44609</v>
      </c>
      <c r="F8779" s="4">
        <v>938</v>
      </c>
      <c r="G8779">
        <v>63</v>
      </c>
      <c r="H8779" s="3">
        <f>_xlfn.XLOOKUP(sales[[#This Row],[Product]],products[Product],products[Cost per box])*sales[[#This Row],[Boxes]]</f>
        <v>531.09</v>
      </c>
      <c r="I8779" s="4">
        <f>sales[[#This Row],[Revenue]]-sales[[#This Row],[Cost]]</f>
        <v>406.90999999999997</v>
      </c>
    </row>
    <row r="8780" spans="2:9" x14ac:dyDescent="0.25">
      <c r="B8780" t="s">
        <v>25</v>
      </c>
      <c r="C8780" t="s">
        <v>11</v>
      </c>
      <c r="D8780" t="s">
        <v>22</v>
      </c>
      <c r="E8780" s="1">
        <v>44609</v>
      </c>
      <c r="F8780" s="4">
        <v>2513</v>
      </c>
      <c r="G8780">
        <v>97</v>
      </c>
      <c r="H8780" s="3">
        <f>_xlfn.XLOOKUP(sales[[#This Row],[Product]],products[Product],products[Cost per box])*sales[[#This Row],[Boxes]]</f>
        <v>797.34</v>
      </c>
      <c r="I8780" s="4">
        <f>sales[[#This Row],[Revenue]]-sales[[#This Row],[Cost]]</f>
        <v>1715.6599999999999</v>
      </c>
    </row>
    <row r="8781" spans="2:9" x14ac:dyDescent="0.25">
      <c r="B8781" t="s">
        <v>25</v>
      </c>
      <c r="C8781" t="s">
        <v>16</v>
      </c>
      <c r="D8781" t="s">
        <v>35</v>
      </c>
      <c r="E8781" s="1">
        <v>44609</v>
      </c>
      <c r="F8781" s="4">
        <v>1988</v>
      </c>
      <c r="G8781">
        <v>142</v>
      </c>
      <c r="H8781" s="3">
        <f>_xlfn.XLOOKUP(sales[[#This Row],[Product]],products[Product],products[Cost per box])*sales[[#This Row],[Boxes]]</f>
        <v>376.3</v>
      </c>
      <c r="I8781" s="4">
        <f>sales[[#This Row],[Revenue]]-sales[[#This Row],[Cost]]</f>
        <v>1611.7</v>
      </c>
    </row>
    <row r="8782" spans="2:9" x14ac:dyDescent="0.25">
      <c r="B8782" t="s">
        <v>51</v>
      </c>
      <c r="C8782" t="s">
        <v>16</v>
      </c>
      <c r="D8782" t="s">
        <v>24</v>
      </c>
      <c r="E8782" s="1">
        <v>44609</v>
      </c>
      <c r="F8782" s="4">
        <v>6811</v>
      </c>
      <c r="G8782">
        <v>310</v>
      </c>
      <c r="H8782" s="3">
        <f>_xlfn.XLOOKUP(sales[[#This Row],[Product]],products[Product],products[Cost per box])*sales[[#This Row],[Boxes]]</f>
        <v>3258.1</v>
      </c>
      <c r="I8782" s="4">
        <f>sales[[#This Row],[Revenue]]-sales[[#This Row],[Cost]]</f>
        <v>3552.9</v>
      </c>
    </row>
    <row r="8783" spans="2:9" x14ac:dyDescent="0.25">
      <c r="B8783" t="s">
        <v>5</v>
      </c>
      <c r="C8783" t="s">
        <v>6</v>
      </c>
      <c r="D8783" t="s">
        <v>19</v>
      </c>
      <c r="E8783" s="1">
        <v>44609</v>
      </c>
      <c r="F8783" s="4">
        <v>4368</v>
      </c>
      <c r="G8783">
        <v>219</v>
      </c>
      <c r="H8783" s="3">
        <f>_xlfn.XLOOKUP(sales[[#This Row],[Product]],products[Product],products[Cost per box])*sales[[#This Row],[Boxes]]</f>
        <v>2240.37</v>
      </c>
      <c r="I8783" s="4">
        <f>sales[[#This Row],[Revenue]]-sales[[#This Row],[Cost]]</f>
        <v>2127.63</v>
      </c>
    </row>
    <row r="8784" spans="2:9" x14ac:dyDescent="0.25">
      <c r="B8784" t="s">
        <v>40</v>
      </c>
      <c r="C8784" t="s">
        <v>11</v>
      </c>
      <c r="D8784" t="s">
        <v>42</v>
      </c>
      <c r="E8784" s="1">
        <v>44609</v>
      </c>
      <c r="F8784" s="4">
        <v>9275</v>
      </c>
      <c r="G8784">
        <v>700</v>
      </c>
      <c r="H8784" s="3">
        <f>_xlfn.XLOOKUP(sales[[#This Row],[Product]],products[Product],products[Cost per box])*sales[[#This Row],[Boxes]]</f>
        <v>3318</v>
      </c>
      <c r="I8784" s="4">
        <f>sales[[#This Row],[Revenue]]-sales[[#This Row],[Cost]]</f>
        <v>5957</v>
      </c>
    </row>
    <row r="8785" spans="2:9" x14ac:dyDescent="0.25">
      <c r="B8785" t="s">
        <v>8</v>
      </c>
      <c r="C8785" t="s">
        <v>9</v>
      </c>
      <c r="D8785" t="s">
        <v>50</v>
      </c>
      <c r="E8785" s="1">
        <v>44609</v>
      </c>
      <c r="F8785" s="4">
        <v>6895</v>
      </c>
      <c r="G8785">
        <v>406</v>
      </c>
      <c r="H8785" s="3">
        <f>_xlfn.XLOOKUP(sales[[#This Row],[Product]],products[Product],products[Cost per box])*sales[[#This Row],[Boxes]]</f>
        <v>5038.46</v>
      </c>
      <c r="I8785" s="4">
        <f>sales[[#This Row],[Revenue]]-sales[[#This Row],[Cost]]</f>
        <v>1856.54</v>
      </c>
    </row>
    <row r="8786" spans="2:9" x14ac:dyDescent="0.25">
      <c r="B8786" t="s">
        <v>25</v>
      </c>
      <c r="C8786" t="s">
        <v>21</v>
      </c>
      <c r="D8786" t="s">
        <v>28</v>
      </c>
      <c r="E8786" s="1">
        <v>44609</v>
      </c>
      <c r="F8786" s="4">
        <v>7896</v>
      </c>
      <c r="G8786">
        <v>282</v>
      </c>
      <c r="H8786" s="3">
        <f>_xlfn.XLOOKUP(sales[[#This Row],[Product]],products[Product],products[Cost per box])*sales[[#This Row],[Boxes]]</f>
        <v>778.31999999999994</v>
      </c>
      <c r="I8786" s="4">
        <f>sales[[#This Row],[Revenue]]-sales[[#This Row],[Cost]]</f>
        <v>7117.68</v>
      </c>
    </row>
    <row r="8787" spans="2:9" x14ac:dyDescent="0.25">
      <c r="B8787" t="s">
        <v>39</v>
      </c>
      <c r="C8787" t="s">
        <v>6</v>
      </c>
      <c r="D8787" t="s">
        <v>14</v>
      </c>
      <c r="E8787" s="1">
        <v>44609</v>
      </c>
      <c r="F8787" s="4">
        <v>5901</v>
      </c>
      <c r="G8787">
        <v>257</v>
      </c>
      <c r="H8787" s="3">
        <f>_xlfn.XLOOKUP(sales[[#This Row],[Product]],products[Product],products[Cost per box])*sales[[#This Row],[Boxes]]</f>
        <v>1621.6699999999998</v>
      </c>
      <c r="I8787" s="4">
        <f>sales[[#This Row],[Revenue]]-sales[[#This Row],[Cost]]</f>
        <v>4279.33</v>
      </c>
    </row>
    <row r="8788" spans="2:9" x14ac:dyDescent="0.25">
      <c r="B8788" t="s">
        <v>51</v>
      </c>
      <c r="C8788" t="s">
        <v>9</v>
      </c>
      <c r="D8788" t="s">
        <v>36</v>
      </c>
      <c r="E8788" s="1">
        <v>44609</v>
      </c>
      <c r="F8788" s="4">
        <v>9443</v>
      </c>
      <c r="G8788">
        <v>450</v>
      </c>
      <c r="H8788" s="3">
        <f>_xlfn.XLOOKUP(sales[[#This Row],[Product]],products[Product],products[Cost per box])*sales[[#This Row],[Boxes]]</f>
        <v>2268</v>
      </c>
      <c r="I8788" s="4">
        <f>sales[[#This Row],[Revenue]]-sales[[#This Row],[Cost]]</f>
        <v>7175</v>
      </c>
    </row>
    <row r="8789" spans="2:9" x14ac:dyDescent="0.25">
      <c r="B8789" t="s">
        <v>13</v>
      </c>
      <c r="C8789" t="s">
        <v>16</v>
      </c>
      <c r="D8789" t="s">
        <v>45</v>
      </c>
      <c r="E8789" s="1">
        <v>44609</v>
      </c>
      <c r="F8789" s="4">
        <v>11676</v>
      </c>
      <c r="G8789">
        <v>487</v>
      </c>
      <c r="H8789" s="3">
        <f>_xlfn.XLOOKUP(sales[[#This Row],[Product]],products[Product],products[Cost per box])*sales[[#This Row],[Boxes]]</f>
        <v>3764.51</v>
      </c>
      <c r="I8789" s="4">
        <f>sales[[#This Row],[Revenue]]-sales[[#This Row],[Cost]]</f>
        <v>7911.49</v>
      </c>
    </row>
    <row r="8790" spans="2:9" x14ac:dyDescent="0.25">
      <c r="B8790" t="s">
        <v>5</v>
      </c>
      <c r="C8790" t="s">
        <v>11</v>
      </c>
      <c r="D8790" t="s">
        <v>17</v>
      </c>
      <c r="E8790" s="1">
        <v>44609</v>
      </c>
      <c r="F8790" s="4">
        <v>1162</v>
      </c>
      <c r="G8790">
        <v>53</v>
      </c>
      <c r="H8790" s="3">
        <f>_xlfn.XLOOKUP(sales[[#This Row],[Product]],products[Product],products[Cost per box])*sales[[#This Row],[Boxes]]</f>
        <v>360.4</v>
      </c>
      <c r="I8790" s="4">
        <f>sales[[#This Row],[Revenue]]-sales[[#This Row],[Cost]]</f>
        <v>801.6</v>
      </c>
    </row>
    <row r="8791" spans="2:9" x14ac:dyDescent="0.25">
      <c r="B8791" t="s">
        <v>20</v>
      </c>
      <c r="C8791" t="s">
        <v>27</v>
      </c>
      <c r="D8791" t="s">
        <v>35</v>
      </c>
      <c r="E8791" s="1">
        <v>44609</v>
      </c>
      <c r="F8791" s="4">
        <v>6160</v>
      </c>
      <c r="G8791">
        <v>560</v>
      </c>
      <c r="H8791" s="3">
        <f>_xlfn.XLOOKUP(sales[[#This Row],[Product]],products[Product],products[Cost per box])*sales[[#This Row],[Boxes]]</f>
        <v>1484</v>
      </c>
      <c r="I8791" s="4">
        <f>sales[[#This Row],[Revenue]]-sales[[#This Row],[Cost]]</f>
        <v>4676</v>
      </c>
    </row>
    <row r="8792" spans="2:9" x14ac:dyDescent="0.25">
      <c r="B8792" t="s">
        <v>54</v>
      </c>
      <c r="C8792" t="s">
        <v>9</v>
      </c>
      <c r="D8792" t="s">
        <v>17</v>
      </c>
      <c r="E8792" s="1">
        <v>44609</v>
      </c>
      <c r="F8792" s="4">
        <v>322</v>
      </c>
      <c r="G8792">
        <v>14</v>
      </c>
      <c r="H8792" s="3">
        <f>_xlfn.XLOOKUP(sales[[#This Row],[Product]],products[Product],products[Cost per box])*sales[[#This Row],[Boxes]]</f>
        <v>95.2</v>
      </c>
      <c r="I8792" s="4">
        <f>sales[[#This Row],[Revenue]]-sales[[#This Row],[Cost]]</f>
        <v>226.8</v>
      </c>
    </row>
    <row r="8793" spans="2:9" x14ac:dyDescent="0.25">
      <c r="B8793" t="s">
        <v>46</v>
      </c>
      <c r="C8793" t="s">
        <v>21</v>
      </c>
      <c r="D8793" t="s">
        <v>35</v>
      </c>
      <c r="E8793" s="1">
        <v>44609</v>
      </c>
      <c r="F8793" s="4">
        <v>623</v>
      </c>
      <c r="G8793">
        <v>45</v>
      </c>
      <c r="H8793" s="3">
        <f>_xlfn.XLOOKUP(sales[[#This Row],[Product]],products[Product],products[Cost per box])*sales[[#This Row],[Boxes]]</f>
        <v>119.25</v>
      </c>
      <c r="I8793" s="4">
        <f>sales[[#This Row],[Revenue]]-sales[[#This Row],[Cost]]</f>
        <v>503.75</v>
      </c>
    </row>
    <row r="8794" spans="2:9" x14ac:dyDescent="0.25">
      <c r="B8794" t="s">
        <v>10</v>
      </c>
      <c r="C8794" t="s">
        <v>11</v>
      </c>
      <c r="D8794" t="s">
        <v>36</v>
      </c>
      <c r="E8794" s="1">
        <v>44609</v>
      </c>
      <c r="F8794" s="4">
        <v>3255</v>
      </c>
      <c r="G8794">
        <v>136</v>
      </c>
      <c r="H8794" s="3">
        <f>_xlfn.XLOOKUP(sales[[#This Row],[Product]],products[Product],products[Cost per box])*sales[[#This Row],[Boxes]]</f>
        <v>685.44</v>
      </c>
      <c r="I8794" s="4">
        <f>sales[[#This Row],[Revenue]]-sales[[#This Row],[Cost]]</f>
        <v>2569.56</v>
      </c>
    </row>
    <row r="8795" spans="2:9" x14ac:dyDescent="0.25">
      <c r="B8795" t="s">
        <v>53</v>
      </c>
      <c r="C8795" t="s">
        <v>9</v>
      </c>
      <c r="D8795" t="s">
        <v>30</v>
      </c>
      <c r="E8795" s="1">
        <v>44609</v>
      </c>
      <c r="F8795" s="4">
        <v>4158</v>
      </c>
      <c r="G8795">
        <v>167</v>
      </c>
      <c r="H8795" s="3">
        <f>_xlfn.XLOOKUP(sales[[#This Row],[Product]],products[Product],products[Cost per box])*sales[[#This Row],[Boxes]]</f>
        <v>614.56000000000006</v>
      </c>
      <c r="I8795" s="4">
        <f>sales[[#This Row],[Revenue]]-sales[[#This Row],[Cost]]</f>
        <v>3543.44</v>
      </c>
    </row>
    <row r="8796" spans="2:9" x14ac:dyDescent="0.25">
      <c r="B8796" t="s">
        <v>15</v>
      </c>
      <c r="C8796" t="s">
        <v>21</v>
      </c>
      <c r="D8796" t="s">
        <v>52</v>
      </c>
      <c r="E8796" s="1">
        <v>44609</v>
      </c>
      <c r="F8796" s="4">
        <v>4627</v>
      </c>
      <c r="G8796">
        <v>309</v>
      </c>
      <c r="H8796" s="3">
        <f>_xlfn.XLOOKUP(sales[[#This Row],[Product]],products[Product],products[Cost per box])*sales[[#This Row],[Boxes]]</f>
        <v>1025.8799999999999</v>
      </c>
      <c r="I8796" s="4">
        <f>sales[[#This Row],[Revenue]]-sales[[#This Row],[Cost]]</f>
        <v>3601.12</v>
      </c>
    </row>
    <row r="8797" spans="2:9" x14ac:dyDescent="0.25">
      <c r="B8797" t="s">
        <v>34</v>
      </c>
      <c r="C8797" t="s">
        <v>11</v>
      </c>
      <c r="D8797" t="s">
        <v>17</v>
      </c>
      <c r="E8797" s="1">
        <v>44610</v>
      </c>
      <c r="F8797" s="4">
        <v>2359</v>
      </c>
      <c r="G8797">
        <v>118</v>
      </c>
      <c r="H8797" s="3">
        <f>_xlfn.XLOOKUP(sales[[#This Row],[Product]],products[Product],products[Cost per box])*sales[[#This Row],[Boxes]]</f>
        <v>802.4</v>
      </c>
      <c r="I8797" s="4">
        <f>sales[[#This Row],[Revenue]]-sales[[#This Row],[Cost]]</f>
        <v>1556.6</v>
      </c>
    </row>
    <row r="8798" spans="2:9" x14ac:dyDescent="0.25">
      <c r="B8798" t="s">
        <v>57</v>
      </c>
      <c r="C8798" t="s">
        <v>16</v>
      </c>
      <c r="D8798" t="s">
        <v>28</v>
      </c>
      <c r="E8798" s="1">
        <v>44610</v>
      </c>
      <c r="F8798" s="4">
        <v>4410</v>
      </c>
      <c r="G8798">
        <v>177</v>
      </c>
      <c r="H8798" s="3">
        <f>_xlfn.XLOOKUP(sales[[#This Row],[Product]],products[Product],products[Cost per box])*sales[[#This Row],[Boxes]]</f>
        <v>488.52</v>
      </c>
      <c r="I8798" s="4">
        <f>sales[[#This Row],[Revenue]]-sales[[#This Row],[Cost]]</f>
        <v>3921.48</v>
      </c>
    </row>
    <row r="8799" spans="2:9" x14ac:dyDescent="0.25">
      <c r="B8799" t="s">
        <v>13</v>
      </c>
      <c r="C8799" t="s">
        <v>21</v>
      </c>
      <c r="D8799" t="s">
        <v>26</v>
      </c>
      <c r="E8799" s="1">
        <v>44610</v>
      </c>
      <c r="F8799" s="4">
        <v>5516</v>
      </c>
      <c r="G8799">
        <v>368</v>
      </c>
      <c r="H8799" s="3">
        <f>_xlfn.XLOOKUP(sales[[#This Row],[Product]],products[Product],products[Cost per box])*sales[[#This Row],[Boxes]]</f>
        <v>2366.2399999999998</v>
      </c>
      <c r="I8799" s="4">
        <f>sales[[#This Row],[Revenue]]-sales[[#This Row],[Cost]]</f>
        <v>3149.76</v>
      </c>
    </row>
    <row r="8800" spans="2:9" x14ac:dyDescent="0.25">
      <c r="B8800" t="s">
        <v>51</v>
      </c>
      <c r="C8800" t="s">
        <v>6</v>
      </c>
      <c r="D8800" t="s">
        <v>17</v>
      </c>
      <c r="E8800" s="1">
        <v>44610</v>
      </c>
      <c r="F8800" s="4">
        <v>1890</v>
      </c>
      <c r="G8800">
        <v>79</v>
      </c>
      <c r="H8800" s="3">
        <f>_xlfn.XLOOKUP(sales[[#This Row],[Product]],products[Product],products[Cost per box])*sales[[#This Row],[Boxes]]</f>
        <v>537.19999999999993</v>
      </c>
      <c r="I8800" s="4">
        <f>sales[[#This Row],[Revenue]]-sales[[#This Row],[Cost]]</f>
        <v>1352.8000000000002</v>
      </c>
    </row>
    <row r="8801" spans="2:9" x14ac:dyDescent="0.25">
      <c r="B8801" t="s">
        <v>23</v>
      </c>
      <c r="C8801" t="s">
        <v>11</v>
      </c>
      <c r="D8801" t="s">
        <v>26</v>
      </c>
      <c r="E8801" s="1">
        <v>44610</v>
      </c>
      <c r="F8801" s="4">
        <v>5355</v>
      </c>
      <c r="G8801">
        <v>412</v>
      </c>
      <c r="H8801" s="3">
        <f>_xlfn.XLOOKUP(sales[[#This Row],[Product]],products[Product],products[Cost per box])*sales[[#This Row],[Boxes]]</f>
        <v>2649.16</v>
      </c>
      <c r="I8801" s="4">
        <f>sales[[#This Row],[Revenue]]-sales[[#This Row],[Cost]]</f>
        <v>2705.84</v>
      </c>
    </row>
    <row r="8802" spans="2:9" x14ac:dyDescent="0.25">
      <c r="B8802" t="s">
        <v>18</v>
      </c>
      <c r="C8802" t="s">
        <v>21</v>
      </c>
      <c r="D8802" t="s">
        <v>12</v>
      </c>
      <c r="E8802" s="1">
        <v>44610</v>
      </c>
      <c r="F8802" s="4">
        <v>455</v>
      </c>
      <c r="G8802">
        <v>46</v>
      </c>
      <c r="H8802" s="3">
        <f>_xlfn.XLOOKUP(sales[[#This Row],[Product]],products[Product],products[Cost per box])*sales[[#This Row],[Boxes]]</f>
        <v>387.78</v>
      </c>
      <c r="I8802" s="4">
        <f>sales[[#This Row],[Revenue]]-sales[[#This Row],[Cost]]</f>
        <v>67.220000000000027</v>
      </c>
    </row>
    <row r="8803" spans="2:9" x14ac:dyDescent="0.25">
      <c r="B8803" t="s">
        <v>8</v>
      </c>
      <c r="C8803" t="s">
        <v>21</v>
      </c>
      <c r="D8803" t="s">
        <v>22</v>
      </c>
      <c r="E8803" s="1">
        <v>44610</v>
      </c>
      <c r="F8803" s="4">
        <v>3857</v>
      </c>
      <c r="G8803">
        <v>168</v>
      </c>
      <c r="H8803" s="3">
        <f>_xlfn.XLOOKUP(sales[[#This Row],[Product]],products[Product],products[Cost per box])*sales[[#This Row],[Boxes]]</f>
        <v>1380.96</v>
      </c>
      <c r="I8803" s="4">
        <f>sales[[#This Row],[Revenue]]-sales[[#This Row],[Cost]]</f>
        <v>2476.04</v>
      </c>
    </row>
    <row r="8804" spans="2:9" x14ac:dyDescent="0.25">
      <c r="B8804" t="s">
        <v>5</v>
      </c>
      <c r="C8804" t="s">
        <v>9</v>
      </c>
      <c r="D8804" t="s">
        <v>47</v>
      </c>
      <c r="E8804" s="1">
        <v>44610</v>
      </c>
      <c r="F8804" s="4">
        <v>11116</v>
      </c>
      <c r="G8804">
        <v>1400</v>
      </c>
      <c r="H8804" s="3">
        <f>_xlfn.XLOOKUP(sales[[#This Row],[Product]],products[Product],products[Cost per box])*sales[[#This Row],[Boxes]]</f>
        <v>7364</v>
      </c>
      <c r="I8804" s="4">
        <f>sales[[#This Row],[Revenue]]-sales[[#This Row],[Cost]]</f>
        <v>3752</v>
      </c>
    </row>
    <row r="8805" spans="2:9" x14ac:dyDescent="0.25">
      <c r="B8805" t="s">
        <v>5</v>
      </c>
      <c r="C8805" t="s">
        <v>21</v>
      </c>
      <c r="D8805" t="s">
        <v>38</v>
      </c>
      <c r="E8805" s="1">
        <v>44610</v>
      </c>
      <c r="F8805" s="4">
        <v>8820</v>
      </c>
      <c r="G8805">
        <v>420</v>
      </c>
      <c r="H8805" s="3">
        <f>_xlfn.XLOOKUP(sales[[#This Row],[Product]],products[Product],products[Cost per box])*sales[[#This Row],[Boxes]]</f>
        <v>4174.8</v>
      </c>
      <c r="I8805" s="4">
        <f>sales[[#This Row],[Revenue]]-sales[[#This Row],[Cost]]</f>
        <v>4645.2</v>
      </c>
    </row>
    <row r="8806" spans="2:9" x14ac:dyDescent="0.25">
      <c r="B8806" t="s">
        <v>40</v>
      </c>
      <c r="C8806" t="s">
        <v>21</v>
      </c>
      <c r="D8806" t="s">
        <v>22</v>
      </c>
      <c r="E8806" s="1">
        <v>44610</v>
      </c>
      <c r="F8806" s="4">
        <v>7154</v>
      </c>
      <c r="G8806">
        <v>326</v>
      </c>
      <c r="H8806" s="3">
        <f>_xlfn.XLOOKUP(sales[[#This Row],[Product]],products[Product],products[Cost per box])*sales[[#This Row],[Boxes]]</f>
        <v>2679.7200000000003</v>
      </c>
      <c r="I8806" s="4">
        <f>sales[[#This Row],[Revenue]]-sales[[#This Row],[Cost]]</f>
        <v>4474.28</v>
      </c>
    </row>
    <row r="8807" spans="2:9" x14ac:dyDescent="0.25">
      <c r="B8807" t="s">
        <v>32</v>
      </c>
      <c r="C8807" t="s">
        <v>16</v>
      </c>
      <c r="D8807" t="s">
        <v>31</v>
      </c>
      <c r="E8807" s="1">
        <v>44610</v>
      </c>
      <c r="F8807" s="4">
        <v>3570</v>
      </c>
      <c r="G8807">
        <v>138</v>
      </c>
      <c r="H8807" s="3">
        <f>_xlfn.XLOOKUP(sales[[#This Row],[Product]],products[Product],products[Cost per box])*sales[[#This Row],[Boxes]]</f>
        <v>789.36</v>
      </c>
      <c r="I8807" s="4">
        <f>sales[[#This Row],[Revenue]]-sales[[#This Row],[Cost]]</f>
        <v>2780.64</v>
      </c>
    </row>
    <row r="8808" spans="2:9" x14ac:dyDescent="0.25">
      <c r="B8808" t="s">
        <v>46</v>
      </c>
      <c r="C8808" t="s">
        <v>11</v>
      </c>
      <c r="D8808" t="s">
        <v>22</v>
      </c>
      <c r="E8808" s="1">
        <v>44610</v>
      </c>
      <c r="F8808" s="4">
        <v>13272</v>
      </c>
      <c r="G8808">
        <v>604</v>
      </c>
      <c r="H8808" s="3">
        <f>_xlfn.XLOOKUP(sales[[#This Row],[Product]],products[Product],products[Cost per box])*sales[[#This Row],[Boxes]]</f>
        <v>4964.88</v>
      </c>
      <c r="I8808" s="4">
        <f>sales[[#This Row],[Revenue]]-sales[[#This Row],[Cost]]</f>
        <v>8307.119999999999</v>
      </c>
    </row>
    <row r="8809" spans="2:9" x14ac:dyDescent="0.25">
      <c r="B8809" t="s">
        <v>34</v>
      </c>
      <c r="C8809" t="s">
        <v>16</v>
      </c>
      <c r="D8809" t="s">
        <v>50</v>
      </c>
      <c r="E8809" s="1">
        <v>44610</v>
      </c>
      <c r="F8809" s="4">
        <v>8169</v>
      </c>
      <c r="G8809">
        <v>372</v>
      </c>
      <c r="H8809" s="3">
        <f>_xlfn.XLOOKUP(sales[[#This Row],[Product]],products[Product],products[Cost per box])*sales[[#This Row],[Boxes]]</f>
        <v>4616.5200000000004</v>
      </c>
      <c r="I8809" s="4">
        <f>sales[[#This Row],[Revenue]]-sales[[#This Row],[Cost]]</f>
        <v>3552.4799999999996</v>
      </c>
    </row>
    <row r="8810" spans="2:9" x14ac:dyDescent="0.25">
      <c r="B8810" t="s">
        <v>55</v>
      </c>
      <c r="C8810" t="s">
        <v>16</v>
      </c>
      <c r="D8810" t="s">
        <v>36</v>
      </c>
      <c r="E8810" s="1">
        <v>44610</v>
      </c>
      <c r="F8810" s="4">
        <v>1995</v>
      </c>
      <c r="G8810">
        <v>91</v>
      </c>
      <c r="H8810" s="3">
        <f>_xlfn.XLOOKUP(sales[[#This Row],[Product]],products[Product],products[Cost per box])*sales[[#This Row],[Boxes]]</f>
        <v>458.64</v>
      </c>
      <c r="I8810" s="4">
        <f>sales[[#This Row],[Revenue]]-sales[[#This Row],[Cost]]</f>
        <v>1536.3600000000001</v>
      </c>
    </row>
    <row r="8811" spans="2:9" x14ac:dyDescent="0.25">
      <c r="B8811" t="s">
        <v>53</v>
      </c>
      <c r="C8811" t="s">
        <v>11</v>
      </c>
      <c r="D8811" t="s">
        <v>24</v>
      </c>
      <c r="E8811" s="1">
        <v>44610</v>
      </c>
      <c r="F8811" s="4">
        <v>4179</v>
      </c>
      <c r="G8811">
        <v>182</v>
      </c>
      <c r="H8811" s="3">
        <f>_xlfn.XLOOKUP(sales[[#This Row],[Product]],products[Product],products[Cost per box])*sales[[#This Row],[Boxes]]</f>
        <v>1912.82</v>
      </c>
      <c r="I8811" s="4">
        <f>sales[[#This Row],[Revenue]]-sales[[#This Row],[Cost]]</f>
        <v>2266.1800000000003</v>
      </c>
    </row>
    <row r="8812" spans="2:9" x14ac:dyDescent="0.25">
      <c r="B8812" t="s">
        <v>46</v>
      </c>
      <c r="C8812" t="s">
        <v>9</v>
      </c>
      <c r="D8812" t="s">
        <v>24</v>
      </c>
      <c r="E8812" s="1">
        <v>44610</v>
      </c>
      <c r="F8812" s="4">
        <v>11809</v>
      </c>
      <c r="G8812">
        <v>514</v>
      </c>
      <c r="H8812" s="3">
        <f>_xlfn.XLOOKUP(sales[[#This Row],[Product]],products[Product],products[Cost per box])*sales[[#This Row],[Boxes]]</f>
        <v>5402.14</v>
      </c>
      <c r="I8812" s="4">
        <f>sales[[#This Row],[Revenue]]-sales[[#This Row],[Cost]]</f>
        <v>6406.86</v>
      </c>
    </row>
    <row r="8813" spans="2:9" x14ac:dyDescent="0.25">
      <c r="B8813" t="s">
        <v>33</v>
      </c>
      <c r="C8813" t="s">
        <v>9</v>
      </c>
      <c r="D8813" t="s">
        <v>14</v>
      </c>
      <c r="E8813" s="1">
        <v>44610</v>
      </c>
      <c r="F8813" s="4">
        <v>3549</v>
      </c>
      <c r="G8813">
        <v>162</v>
      </c>
      <c r="H8813" s="3">
        <f>_xlfn.XLOOKUP(sales[[#This Row],[Product]],products[Product],products[Cost per box])*sales[[#This Row],[Boxes]]</f>
        <v>1022.2199999999999</v>
      </c>
      <c r="I8813" s="4">
        <f>sales[[#This Row],[Revenue]]-sales[[#This Row],[Cost]]</f>
        <v>2526.7800000000002</v>
      </c>
    </row>
    <row r="8814" spans="2:9" x14ac:dyDescent="0.25">
      <c r="B8814" t="s">
        <v>29</v>
      </c>
      <c r="C8814" t="s">
        <v>11</v>
      </c>
      <c r="D8814" t="s">
        <v>47</v>
      </c>
      <c r="E8814" s="1">
        <v>44610</v>
      </c>
      <c r="F8814" s="4">
        <v>4039</v>
      </c>
      <c r="G8814">
        <v>368</v>
      </c>
      <c r="H8814" s="3">
        <f>_xlfn.XLOOKUP(sales[[#This Row],[Product]],products[Product],products[Cost per box])*sales[[#This Row],[Boxes]]</f>
        <v>1935.6799999999998</v>
      </c>
      <c r="I8814" s="4">
        <f>sales[[#This Row],[Revenue]]-sales[[#This Row],[Cost]]</f>
        <v>2103.3200000000002</v>
      </c>
    </row>
    <row r="8815" spans="2:9" x14ac:dyDescent="0.25">
      <c r="B8815" t="s">
        <v>10</v>
      </c>
      <c r="C8815" t="s">
        <v>6</v>
      </c>
      <c r="D8815" t="s">
        <v>14</v>
      </c>
      <c r="E8815" s="1">
        <v>44610</v>
      </c>
      <c r="F8815" s="4">
        <v>1519</v>
      </c>
      <c r="G8815">
        <v>70</v>
      </c>
      <c r="H8815" s="3">
        <f>_xlfn.XLOOKUP(sales[[#This Row],[Product]],products[Product],products[Cost per box])*sales[[#This Row],[Boxes]]</f>
        <v>441.7</v>
      </c>
      <c r="I8815" s="4">
        <f>sales[[#This Row],[Revenue]]-sales[[#This Row],[Cost]]</f>
        <v>1077.3</v>
      </c>
    </row>
    <row r="8816" spans="2:9" x14ac:dyDescent="0.25">
      <c r="B8816" t="s">
        <v>49</v>
      </c>
      <c r="C8816" t="s">
        <v>6</v>
      </c>
      <c r="D8816" t="s">
        <v>17</v>
      </c>
      <c r="E8816" s="1">
        <v>44610</v>
      </c>
      <c r="F8816" s="4">
        <v>10661</v>
      </c>
      <c r="G8816">
        <v>508</v>
      </c>
      <c r="H8816" s="3">
        <f>_xlfn.XLOOKUP(sales[[#This Row],[Product]],products[Product],products[Cost per box])*sales[[#This Row],[Boxes]]</f>
        <v>3454.4</v>
      </c>
      <c r="I8816" s="4">
        <f>sales[[#This Row],[Revenue]]-sales[[#This Row],[Cost]]</f>
        <v>7206.6</v>
      </c>
    </row>
    <row r="8817" spans="2:9" x14ac:dyDescent="0.25">
      <c r="B8817" t="s">
        <v>56</v>
      </c>
      <c r="C8817" t="s">
        <v>16</v>
      </c>
      <c r="D8817" t="s">
        <v>50</v>
      </c>
      <c r="E8817" s="1">
        <v>44610</v>
      </c>
      <c r="F8817" s="4">
        <v>11116</v>
      </c>
      <c r="G8817">
        <v>618</v>
      </c>
      <c r="H8817" s="3">
        <f>_xlfn.XLOOKUP(sales[[#This Row],[Product]],products[Product],products[Cost per box])*sales[[#This Row],[Boxes]]</f>
        <v>7669.38</v>
      </c>
      <c r="I8817" s="4">
        <f>sales[[#This Row],[Revenue]]-sales[[#This Row],[Cost]]</f>
        <v>3446.62</v>
      </c>
    </row>
    <row r="8818" spans="2:9" x14ac:dyDescent="0.25">
      <c r="B8818" t="s">
        <v>23</v>
      </c>
      <c r="C8818" t="s">
        <v>16</v>
      </c>
      <c r="D8818" t="s">
        <v>7</v>
      </c>
      <c r="E8818" s="1">
        <v>44610</v>
      </c>
      <c r="F8818" s="4">
        <v>896</v>
      </c>
      <c r="G8818">
        <v>39</v>
      </c>
      <c r="H8818" s="3">
        <f>_xlfn.XLOOKUP(sales[[#This Row],[Product]],products[Product],products[Cost per box])*sales[[#This Row],[Boxes]]</f>
        <v>200.85000000000002</v>
      </c>
      <c r="I8818" s="4">
        <f>sales[[#This Row],[Revenue]]-sales[[#This Row],[Cost]]</f>
        <v>695.15</v>
      </c>
    </row>
    <row r="8819" spans="2:9" x14ac:dyDescent="0.25">
      <c r="B8819" t="s">
        <v>41</v>
      </c>
      <c r="C8819" t="s">
        <v>21</v>
      </c>
      <c r="D8819" t="s">
        <v>36</v>
      </c>
      <c r="E8819" s="1">
        <v>44610</v>
      </c>
      <c r="F8819" s="4">
        <v>14427</v>
      </c>
      <c r="G8819">
        <v>687</v>
      </c>
      <c r="H8819" s="3">
        <f>_xlfn.XLOOKUP(sales[[#This Row],[Product]],products[Product],products[Cost per box])*sales[[#This Row],[Boxes]]</f>
        <v>3462.48</v>
      </c>
      <c r="I8819" s="4">
        <f>sales[[#This Row],[Revenue]]-sales[[#This Row],[Cost]]</f>
        <v>10964.52</v>
      </c>
    </row>
    <row r="8820" spans="2:9" x14ac:dyDescent="0.25">
      <c r="B8820" t="s">
        <v>33</v>
      </c>
      <c r="C8820" t="s">
        <v>11</v>
      </c>
      <c r="D8820" t="s">
        <v>43</v>
      </c>
      <c r="E8820" s="1">
        <v>44610</v>
      </c>
      <c r="F8820" s="4">
        <v>10073</v>
      </c>
      <c r="G8820">
        <v>420</v>
      </c>
      <c r="H8820" s="3">
        <f>_xlfn.XLOOKUP(sales[[#This Row],[Product]],products[Product],products[Cost per box])*sales[[#This Row],[Boxes]]</f>
        <v>1617</v>
      </c>
      <c r="I8820" s="4">
        <f>sales[[#This Row],[Revenue]]-sales[[#This Row],[Cost]]</f>
        <v>8456</v>
      </c>
    </row>
    <row r="8821" spans="2:9" x14ac:dyDescent="0.25">
      <c r="B8821" t="s">
        <v>37</v>
      </c>
      <c r="C8821" t="s">
        <v>16</v>
      </c>
      <c r="D8821" t="s">
        <v>24</v>
      </c>
      <c r="E8821" s="1">
        <v>44610</v>
      </c>
      <c r="F8821" s="4">
        <v>5201</v>
      </c>
      <c r="G8821">
        <v>248</v>
      </c>
      <c r="H8821" s="3">
        <f>_xlfn.XLOOKUP(sales[[#This Row],[Product]],products[Product],products[Cost per box])*sales[[#This Row],[Boxes]]</f>
        <v>2606.48</v>
      </c>
      <c r="I8821" s="4">
        <f>sales[[#This Row],[Revenue]]-sales[[#This Row],[Cost]]</f>
        <v>2594.52</v>
      </c>
    </row>
    <row r="8822" spans="2:9" x14ac:dyDescent="0.25">
      <c r="B8822" t="s">
        <v>57</v>
      </c>
      <c r="C8822" t="s">
        <v>6</v>
      </c>
      <c r="D8822" t="s">
        <v>36</v>
      </c>
      <c r="E8822" s="1">
        <v>44610</v>
      </c>
      <c r="F8822" s="4">
        <v>5460</v>
      </c>
      <c r="G8822">
        <v>249</v>
      </c>
      <c r="H8822" s="3">
        <f>_xlfn.XLOOKUP(sales[[#This Row],[Product]],products[Product],products[Cost per box])*sales[[#This Row],[Boxes]]</f>
        <v>1254.96</v>
      </c>
      <c r="I8822" s="4">
        <f>sales[[#This Row],[Revenue]]-sales[[#This Row],[Cost]]</f>
        <v>4205.04</v>
      </c>
    </row>
    <row r="8823" spans="2:9" x14ac:dyDescent="0.25">
      <c r="B8823" t="s">
        <v>33</v>
      </c>
      <c r="C8823" t="s">
        <v>27</v>
      </c>
      <c r="D8823" t="s">
        <v>24</v>
      </c>
      <c r="E8823" s="1">
        <v>44610</v>
      </c>
      <c r="F8823" s="4">
        <v>5565</v>
      </c>
      <c r="G8823">
        <v>242</v>
      </c>
      <c r="H8823" s="3">
        <f>_xlfn.XLOOKUP(sales[[#This Row],[Product]],products[Product],products[Cost per box])*sales[[#This Row],[Boxes]]</f>
        <v>2543.42</v>
      </c>
      <c r="I8823" s="4">
        <f>sales[[#This Row],[Revenue]]-sales[[#This Row],[Cost]]</f>
        <v>3021.58</v>
      </c>
    </row>
    <row r="8824" spans="2:9" x14ac:dyDescent="0.25">
      <c r="B8824" t="s">
        <v>32</v>
      </c>
      <c r="C8824" t="s">
        <v>27</v>
      </c>
      <c r="D8824" t="s">
        <v>38</v>
      </c>
      <c r="E8824" s="1">
        <v>44610</v>
      </c>
      <c r="F8824" s="4">
        <v>7945</v>
      </c>
      <c r="G8824">
        <v>346</v>
      </c>
      <c r="H8824" s="3">
        <f>_xlfn.XLOOKUP(sales[[#This Row],[Product]],products[Product],products[Cost per box])*sales[[#This Row],[Boxes]]</f>
        <v>3439.24</v>
      </c>
      <c r="I8824" s="4">
        <f>sales[[#This Row],[Revenue]]-sales[[#This Row],[Cost]]</f>
        <v>4505.76</v>
      </c>
    </row>
    <row r="8825" spans="2:9" x14ac:dyDescent="0.25">
      <c r="B8825" t="s">
        <v>20</v>
      </c>
      <c r="C8825" t="s">
        <v>16</v>
      </c>
      <c r="D8825" t="s">
        <v>45</v>
      </c>
      <c r="E8825" s="1">
        <v>44610</v>
      </c>
      <c r="F8825" s="4">
        <v>12607</v>
      </c>
      <c r="G8825">
        <v>467</v>
      </c>
      <c r="H8825" s="3">
        <f>_xlfn.XLOOKUP(sales[[#This Row],[Product]],products[Product],products[Cost per box])*sales[[#This Row],[Boxes]]</f>
        <v>3609.9100000000003</v>
      </c>
      <c r="I8825" s="4">
        <f>sales[[#This Row],[Revenue]]-sales[[#This Row],[Cost]]</f>
        <v>8997.09</v>
      </c>
    </row>
    <row r="8826" spans="2:9" x14ac:dyDescent="0.25">
      <c r="B8826" t="s">
        <v>57</v>
      </c>
      <c r="C8826" t="s">
        <v>27</v>
      </c>
      <c r="D8826" t="s">
        <v>38</v>
      </c>
      <c r="E8826" s="1">
        <v>44610</v>
      </c>
      <c r="F8826" s="4">
        <v>5642</v>
      </c>
      <c r="G8826">
        <v>246</v>
      </c>
      <c r="H8826" s="3">
        <f>_xlfn.XLOOKUP(sales[[#This Row],[Product]],products[Product],products[Cost per box])*sales[[#This Row],[Boxes]]</f>
        <v>2445.2399999999998</v>
      </c>
      <c r="I8826" s="4">
        <f>sales[[#This Row],[Revenue]]-sales[[#This Row],[Cost]]</f>
        <v>3196.76</v>
      </c>
    </row>
    <row r="8827" spans="2:9" x14ac:dyDescent="0.25">
      <c r="B8827" t="s">
        <v>39</v>
      </c>
      <c r="C8827" t="s">
        <v>6</v>
      </c>
      <c r="D8827" t="s">
        <v>31</v>
      </c>
      <c r="E8827" s="1">
        <v>44610</v>
      </c>
      <c r="F8827" s="4">
        <v>8512</v>
      </c>
      <c r="G8827">
        <v>341</v>
      </c>
      <c r="H8827" s="3">
        <f>_xlfn.XLOOKUP(sales[[#This Row],[Product]],products[Product],products[Cost per box])*sales[[#This Row],[Boxes]]</f>
        <v>1950.52</v>
      </c>
      <c r="I8827" s="4">
        <f>sales[[#This Row],[Revenue]]-sales[[#This Row],[Cost]]</f>
        <v>6561.48</v>
      </c>
    </row>
    <row r="8828" spans="2:9" x14ac:dyDescent="0.25">
      <c r="B8828" t="s">
        <v>23</v>
      </c>
      <c r="C8828" t="s">
        <v>27</v>
      </c>
      <c r="D8828" t="s">
        <v>36</v>
      </c>
      <c r="E8828" s="1">
        <v>44610</v>
      </c>
      <c r="F8828" s="4">
        <v>707</v>
      </c>
      <c r="G8828">
        <v>36</v>
      </c>
      <c r="H8828" s="3">
        <f>_xlfn.XLOOKUP(sales[[#This Row],[Product]],products[Product],products[Cost per box])*sales[[#This Row],[Boxes]]</f>
        <v>181.44</v>
      </c>
      <c r="I8828" s="4">
        <f>sales[[#This Row],[Revenue]]-sales[[#This Row],[Cost]]</f>
        <v>525.55999999999995</v>
      </c>
    </row>
    <row r="8829" spans="2:9" x14ac:dyDescent="0.25">
      <c r="B8829" t="s">
        <v>40</v>
      </c>
      <c r="C8829" t="s">
        <v>9</v>
      </c>
      <c r="D8829" t="s">
        <v>26</v>
      </c>
      <c r="E8829" s="1">
        <v>44610</v>
      </c>
      <c r="F8829" s="4">
        <v>1519</v>
      </c>
      <c r="G8829">
        <v>109</v>
      </c>
      <c r="H8829" s="3">
        <f>_xlfn.XLOOKUP(sales[[#This Row],[Product]],products[Product],products[Cost per box])*sales[[#This Row],[Boxes]]</f>
        <v>700.87</v>
      </c>
      <c r="I8829" s="4">
        <f>sales[[#This Row],[Revenue]]-sales[[#This Row],[Cost]]</f>
        <v>818.13</v>
      </c>
    </row>
    <row r="8830" spans="2:9" x14ac:dyDescent="0.25">
      <c r="B8830" t="s">
        <v>41</v>
      </c>
      <c r="C8830" t="s">
        <v>16</v>
      </c>
      <c r="D8830" t="s">
        <v>26</v>
      </c>
      <c r="E8830" s="1">
        <v>44610</v>
      </c>
      <c r="F8830" s="4">
        <v>2128</v>
      </c>
      <c r="G8830">
        <v>164</v>
      </c>
      <c r="H8830" s="3">
        <f>_xlfn.XLOOKUP(sales[[#This Row],[Product]],products[Product],products[Cost per box])*sales[[#This Row],[Boxes]]</f>
        <v>1054.52</v>
      </c>
      <c r="I8830" s="4">
        <f>sales[[#This Row],[Revenue]]-sales[[#This Row],[Cost]]</f>
        <v>1073.48</v>
      </c>
    </row>
    <row r="8831" spans="2:9" x14ac:dyDescent="0.25">
      <c r="B8831" t="s">
        <v>49</v>
      </c>
      <c r="C8831" t="s">
        <v>11</v>
      </c>
      <c r="D8831" t="s">
        <v>50</v>
      </c>
      <c r="E8831" s="1">
        <v>44610</v>
      </c>
      <c r="F8831" s="4">
        <v>1435</v>
      </c>
      <c r="G8831">
        <v>80</v>
      </c>
      <c r="H8831" s="3">
        <f>_xlfn.XLOOKUP(sales[[#This Row],[Product]],products[Product],products[Cost per box])*sales[[#This Row],[Boxes]]</f>
        <v>992.8</v>
      </c>
      <c r="I8831" s="4">
        <f>sales[[#This Row],[Revenue]]-sales[[#This Row],[Cost]]</f>
        <v>442.20000000000005</v>
      </c>
    </row>
    <row r="8832" spans="2:9" x14ac:dyDescent="0.25">
      <c r="B8832" t="s">
        <v>57</v>
      </c>
      <c r="C8832" t="s">
        <v>16</v>
      </c>
      <c r="D8832" t="s">
        <v>35</v>
      </c>
      <c r="E8832" s="1">
        <v>44610</v>
      </c>
      <c r="F8832" s="4">
        <v>8001</v>
      </c>
      <c r="G8832">
        <v>534</v>
      </c>
      <c r="H8832" s="3">
        <f>_xlfn.XLOOKUP(sales[[#This Row],[Product]],products[Product],products[Cost per box])*sales[[#This Row],[Boxes]]</f>
        <v>1415.1</v>
      </c>
      <c r="I8832" s="4">
        <f>sales[[#This Row],[Revenue]]-sales[[#This Row],[Cost]]</f>
        <v>6585.9</v>
      </c>
    </row>
    <row r="8833" spans="2:9" x14ac:dyDescent="0.25">
      <c r="B8833" t="s">
        <v>41</v>
      </c>
      <c r="C8833" t="s">
        <v>6</v>
      </c>
      <c r="D8833" t="s">
        <v>42</v>
      </c>
      <c r="E8833" s="1">
        <v>44613</v>
      </c>
      <c r="F8833" s="4">
        <v>2751</v>
      </c>
      <c r="G8833">
        <v>172</v>
      </c>
      <c r="H8833" s="3">
        <f>_xlfn.XLOOKUP(sales[[#This Row],[Product]],products[Product],products[Cost per box])*sales[[#This Row],[Boxes]]</f>
        <v>815.28000000000009</v>
      </c>
      <c r="I8833" s="4">
        <f>sales[[#This Row],[Revenue]]-sales[[#This Row],[Cost]]</f>
        <v>1935.7199999999998</v>
      </c>
    </row>
    <row r="8834" spans="2:9" x14ac:dyDescent="0.25">
      <c r="B8834" t="s">
        <v>49</v>
      </c>
      <c r="C8834" t="s">
        <v>9</v>
      </c>
      <c r="D8834" t="s">
        <v>43</v>
      </c>
      <c r="E8834" s="1">
        <v>44613</v>
      </c>
      <c r="F8834" s="4">
        <v>6251</v>
      </c>
      <c r="G8834">
        <v>313</v>
      </c>
      <c r="H8834" s="3">
        <f>_xlfn.XLOOKUP(sales[[#This Row],[Product]],products[Product],products[Cost per box])*sales[[#This Row],[Boxes]]</f>
        <v>1205.05</v>
      </c>
      <c r="I8834" s="4">
        <f>sales[[#This Row],[Revenue]]-sales[[#This Row],[Cost]]</f>
        <v>5045.95</v>
      </c>
    </row>
    <row r="8835" spans="2:9" x14ac:dyDescent="0.25">
      <c r="B8835" t="s">
        <v>13</v>
      </c>
      <c r="C8835" t="s">
        <v>21</v>
      </c>
      <c r="D8835" t="s">
        <v>12</v>
      </c>
      <c r="E8835" s="1">
        <v>44613</v>
      </c>
      <c r="F8835" s="4">
        <v>938</v>
      </c>
      <c r="G8835">
        <v>67</v>
      </c>
      <c r="H8835" s="3">
        <f>_xlfn.XLOOKUP(sales[[#This Row],[Product]],products[Product],products[Cost per box])*sales[[#This Row],[Boxes]]</f>
        <v>564.80999999999995</v>
      </c>
      <c r="I8835" s="4">
        <f>sales[[#This Row],[Revenue]]-sales[[#This Row],[Cost]]</f>
        <v>373.19000000000005</v>
      </c>
    </row>
    <row r="8836" spans="2:9" x14ac:dyDescent="0.25">
      <c r="B8836" t="s">
        <v>49</v>
      </c>
      <c r="C8836" t="s">
        <v>21</v>
      </c>
      <c r="D8836" t="s">
        <v>12</v>
      </c>
      <c r="E8836" s="1">
        <v>44613</v>
      </c>
      <c r="F8836" s="4">
        <v>357</v>
      </c>
      <c r="G8836">
        <v>30</v>
      </c>
      <c r="H8836" s="3">
        <f>_xlfn.XLOOKUP(sales[[#This Row],[Product]],products[Product],products[Cost per box])*sales[[#This Row],[Boxes]]</f>
        <v>252.89999999999998</v>
      </c>
      <c r="I8836" s="4">
        <f>sales[[#This Row],[Revenue]]-sales[[#This Row],[Cost]]</f>
        <v>104.10000000000002</v>
      </c>
    </row>
    <row r="8837" spans="2:9" x14ac:dyDescent="0.25">
      <c r="B8837" t="s">
        <v>25</v>
      </c>
      <c r="C8837" t="s">
        <v>11</v>
      </c>
      <c r="D8837" t="s">
        <v>47</v>
      </c>
      <c r="E8837" s="1">
        <v>44613</v>
      </c>
      <c r="F8837" s="4">
        <v>1120</v>
      </c>
      <c r="G8837">
        <v>140</v>
      </c>
      <c r="H8837" s="3">
        <f>_xlfn.XLOOKUP(sales[[#This Row],[Product]],products[Product],products[Cost per box])*sales[[#This Row],[Boxes]]</f>
        <v>736.4</v>
      </c>
      <c r="I8837" s="4">
        <f>sales[[#This Row],[Revenue]]-sales[[#This Row],[Cost]]</f>
        <v>383.6</v>
      </c>
    </row>
    <row r="8838" spans="2:9" x14ac:dyDescent="0.25">
      <c r="B8838" t="s">
        <v>37</v>
      </c>
      <c r="C8838" t="s">
        <v>6</v>
      </c>
      <c r="D8838" t="s">
        <v>31</v>
      </c>
      <c r="E8838" s="1">
        <v>44613</v>
      </c>
      <c r="F8838" s="4">
        <v>1638</v>
      </c>
      <c r="G8838">
        <v>72</v>
      </c>
      <c r="H8838" s="3">
        <f>_xlfn.XLOOKUP(sales[[#This Row],[Product]],products[Product],products[Cost per box])*sales[[#This Row],[Boxes]]</f>
        <v>411.84</v>
      </c>
      <c r="I8838" s="4">
        <f>sales[[#This Row],[Revenue]]-sales[[#This Row],[Cost]]</f>
        <v>1226.1600000000001</v>
      </c>
    </row>
    <row r="8839" spans="2:9" x14ac:dyDescent="0.25">
      <c r="B8839" t="s">
        <v>55</v>
      </c>
      <c r="C8839" t="s">
        <v>9</v>
      </c>
      <c r="D8839" t="s">
        <v>19</v>
      </c>
      <c r="E8839" s="1">
        <v>44613</v>
      </c>
      <c r="F8839" s="4">
        <v>4466</v>
      </c>
      <c r="G8839">
        <v>280</v>
      </c>
      <c r="H8839" s="3">
        <f>_xlfn.XLOOKUP(sales[[#This Row],[Product]],products[Product],products[Cost per box])*sales[[#This Row],[Boxes]]</f>
        <v>2864.4</v>
      </c>
      <c r="I8839" s="4">
        <f>sales[[#This Row],[Revenue]]-sales[[#This Row],[Cost]]</f>
        <v>1601.6</v>
      </c>
    </row>
    <row r="8840" spans="2:9" x14ac:dyDescent="0.25">
      <c r="B8840" t="s">
        <v>5</v>
      </c>
      <c r="C8840" t="s">
        <v>9</v>
      </c>
      <c r="D8840" t="s">
        <v>19</v>
      </c>
      <c r="E8840" s="1">
        <v>44613</v>
      </c>
      <c r="F8840" s="4">
        <v>8372</v>
      </c>
      <c r="G8840">
        <v>441</v>
      </c>
      <c r="H8840" s="3">
        <f>_xlfn.XLOOKUP(sales[[#This Row],[Product]],products[Product],products[Cost per box])*sales[[#This Row],[Boxes]]</f>
        <v>4511.43</v>
      </c>
      <c r="I8840" s="4">
        <f>sales[[#This Row],[Revenue]]-sales[[#This Row],[Cost]]</f>
        <v>3860.5699999999997</v>
      </c>
    </row>
    <row r="8841" spans="2:9" x14ac:dyDescent="0.25">
      <c r="B8841" t="s">
        <v>41</v>
      </c>
      <c r="C8841" t="s">
        <v>16</v>
      </c>
      <c r="D8841" t="s">
        <v>19</v>
      </c>
      <c r="E8841" s="1">
        <v>44613</v>
      </c>
      <c r="F8841" s="4">
        <v>15344</v>
      </c>
      <c r="G8841">
        <v>840</v>
      </c>
      <c r="H8841" s="3">
        <f>_xlfn.XLOOKUP(sales[[#This Row],[Product]],products[Product],products[Cost per box])*sales[[#This Row],[Boxes]]</f>
        <v>8593.2000000000007</v>
      </c>
      <c r="I8841" s="4">
        <f>sales[[#This Row],[Revenue]]-sales[[#This Row],[Cost]]</f>
        <v>6750.7999999999993</v>
      </c>
    </row>
    <row r="8842" spans="2:9" x14ac:dyDescent="0.25">
      <c r="B8842" t="s">
        <v>56</v>
      </c>
      <c r="C8842" t="s">
        <v>21</v>
      </c>
      <c r="D8842" t="s">
        <v>31</v>
      </c>
      <c r="E8842" s="1">
        <v>44613</v>
      </c>
      <c r="F8842" s="4">
        <v>16527</v>
      </c>
      <c r="G8842">
        <v>613</v>
      </c>
      <c r="H8842" s="3">
        <f>_xlfn.XLOOKUP(sales[[#This Row],[Product]],products[Product],products[Cost per box])*sales[[#This Row],[Boxes]]</f>
        <v>3506.3599999999997</v>
      </c>
      <c r="I8842" s="4">
        <f>sales[[#This Row],[Revenue]]-sales[[#This Row],[Cost]]</f>
        <v>13020.64</v>
      </c>
    </row>
    <row r="8843" spans="2:9" x14ac:dyDescent="0.25">
      <c r="B8843" t="s">
        <v>10</v>
      </c>
      <c r="C8843" t="s">
        <v>6</v>
      </c>
      <c r="D8843" t="s">
        <v>12</v>
      </c>
      <c r="E8843" s="1">
        <v>44613</v>
      </c>
      <c r="F8843" s="4">
        <v>11732</v>
      </c>
      <c r="G8843">
        <v>1050</v>
      </c>
      <c r="H8843" s="3">
        <f>_xlfn.XLOOKUP(sales[[#This Row],[Product]],products[Product],products[Cost per box])*sales[[#This Row],[Boxes]]</f>
        <v>8851.5</v>
      </c>
      <c r="I8843" s="4">
        <f>sales[[#This Row],[Revenue]]-sales[[#This Row],[Cost]]</f>
        <v>2880.5</v>
      </c>
    </row>
    <row r="8844" spans="2:9" x14ac:dyDescent="0.25">
      <c r="B8844" t="s">
        <v>8</v>
      </c>
      <c r="C8844" t="s">
        <v>27</v>
      </c>
      <c r="D8844" t="s">
        <v>50</v>
      </c>
      <c r="E8844" s="1">
        <v>44613</v>
      </c>
      <c r="F8844" s="4">
        <v>6965</v>
      </c>
      <c r="G8844">
        <v>317</v>
      </c>
      <c r="H8844" s="3">
        <f>_xlfn.XLOOKUP(sales[[#This Row],[Product]],products[Product],products[Cost per box])*sales[[#This Row],[Boxes]]</f>
        <v>3933.9700000000003</v>
      </c>
      <c r="I8844" s="4">
        <f>sales[[#This Row],[Revenue]]-sales[[#This Row],[Cost]]</f>
        <v>3031.0299999999997</v>
      </c>
    </row>
    <row r="8845" spans="2:9" x14ac:dyDescent="0.25">
      <c r="B8845" t="s">
        <v>51</v>
      </c>
      <c r="C8845" t="s">
        <v>6</v>
      </c>
      <c r="D8845" t="s">
        <v>30</v>
      </c>
      <c r="E8845" s="1">
        <v>44613</v>
      </c>
      <c r="F8845" s="4">
        <v>14091</v>
      </c>
      <c r="G8845">
        <v>470</v>
      </c>
      <c r="H8845" s="3">
        <f>_xlfn.XLOOKUP(sales[[#This Row],[Product]],products[Product],products[Cost per box])*sales[[#This Row],[Boxes]]</f>
        <v>1729.6000000000001</v>
      </c>
      <c r="I8845" s="4">
        <f>sales[[#This Row],[Revenue]]-sales[[#This Row],[Cost]]</f>
        <v>12361.4</v>
      </c>
    </row>
    <row r="8846" spans="2:9" x14ac:dyDescent="0.25">
      <c r="B8846" t="s">
        <v>46</v>
      </c>
      <c r="C8846" t="s">
        <v>11</v>
      </c>
      <c r="D8846" t="s">
        <v>24</v>
      </c>
      <c r="E8846" s="1">
        <v>44613</v>
      </c>
      <c r="F8846" s="4">
        <v>8694</v>
      </c>
      <c r="G8846">
        <v>435</v>
      </c>
      <c r="H8846" s="3">
        <f>_xlfn.XLOOKUP(sales[[#This Row],[Product]],products[Product],products[Cost per box])*sales[[#This Row],[Boxes]]</f>
        <v>4571.8499999999995</v>
      </c>
      <c r="I8846" s="4">
        <f>sales[[#This Row],[Revenue]]-sales[[#This Row],[Cost]]</f>
        <v>4122.1500000000005</v>
      </c>
    </row>
    <row r="8847" spans="2:9" x14ac:dyDescent="0.25">
      <c r="B8847" t="s">
        <v>13</v>
      </c>
      <c r="C8847" t="s">
        <v>16</v>
      </c>
      <c r="D8847" t="s">
        <v>7</v>
      </c>
      <c r="E8847" s="1">
        <v>44613</v>
      </c>
      <c r="F8847" s="4">
        <v>6538</v>
      </c>
      <c r="G8847">
        <v>285</v>
      </c>
      <c r="H8847" s="3">
        <f>_xlfn.XLOOKUP(sales[[#This Row],[Product]],products[Product],products[Cost per box])*sales[[#This Row],[Boxes]]</f>
        <v>1467.75</v>
      </c>
      <c r="I8847" s="4">
        <f>sales[[#This Row],[Revenue]]-sales[[#This Row],[Cost]]</f>
        <v>5070.25</v>
      </c>
    </row>
    <row r="8848" spans="2:9" x14ac:dyDescent="0.25">
      <c r="B8848" t="s">
        <v>54</v>
      </c>
      <c r="C8848" t="s">
        <v>21</v>
      </c>
      <c r="D8848" t="s">
        <v>12</v>
      </c>
      <c r="E8848" s="1">
        <v>44613</v>
      </c>
      <c r="F8848" s="4">
        <v>714</v>
      </c>
      <c r="G8848">
        <v>65</v>
      </c>
      <c r="H8848" s="3">
        <f>_xlfn.XLOOKUP(sales[[#This Row],[Product]],products[Product],products[Cost per box])*sales[[#This Row],[Boxes]]</f>
        <v>547.94999999999993</v>
      </c>
      <c r="I8848" s="4">
        <f>sales[[#This Row],[Revenue]]-sales[[#This Row],[Cost]]</f>
        <v>166.05000000000007</v>
      </c>
    </row>
    <row r="8849" spans="2:9" x14ac:dyDescent="0.25">
      <c r="B8849" t="s">
        <v>29</v>
      </c>
      <c r="C8849" t="s">
        <v>9</v>
      </c>
      <c r="D8849" t="s">
        <v>30</v>
      </c>
      <c r="E8849" s="1">
        <v>44613</v>
      </c>
      <c r="F8849" s="4">
        <v>4074</v>
      </c>
      <c r="G8849">
        <v>141</v>
      </c>
      <c r="H8849" s="3">
        <f>_xlfn.XLOOKUP(sales[[#This Row],[Product]],products[Product],products[Cost per box])*sales[[#This Row],[Boxes]]</f>
        <v>518.88</v>
      </c>
      <c r="I8849" s="4">
        <f>sales[[#This Row],[Revenue]]-sales[[#This Row],[Cost]]</f>
        <v>3555.12</v>
      </c>
    </row>
    <row r="8850" spans="2:9" x14ac:dyDescent="0.25">
      <c r="B8850" t="s">
        <v>39</v>
      </c>
      <c r="C8850" t="s">
        <v>6</v>
      </c>
      <c r="D8850" t="s">
        <v>48</v>
      </c>
      <c r="E8850" s="1">
        <v>44613</v>
      </c>
      <c r="F8850" s="4">
        <v>4711</v>
      </c>
      <c r="G8850">
        <v>197</v>
      </c>
      <c r="H8850" s="3">
        <f>_xlfn.XLOOKUP(sales[[#This Row],[Product]],products[Product],products[Cost per box])*sales[[#This Row],[Boxes]]</f>
        <v>1473.5600000000002</v>
      </c>
      <c r="I8850" s="4">
        <f>sales[[#This Row],[Revenue]]-sales[[#This Row],[Cost]]</f>
        <v>3237.4399999999996</v>
      </c>
    </row>
    <row r="8851" spans="2:9" x14ac:dyDescent="0.25">
      <c r="B8851" t="s">
        <v>54</v>
      </c>
      <c r="C8851" t="s">
        <v>6</v>
      </c>
      <c r="D8851" t="s">
        <v>47</v>
      </c>
      <c r="E8851" s="1">
        <v>44613</v>
      </c>
      <c r="F8851" s="4">
        <v>4746</v>
      </c>
      <c r="G8851">
        <v>528</v>
      </c>
      <c r="H8851" s="3">
        <f>_xlfn.XLOOKUP(sales[[#This Row],[Product]],products[Product],products[Cost per box])*sales[[#This Row],[Boxes]]</f>
        <v>2777.2799999999997</v>
      </c>
      <c r="I8851" s="4">
        <f>sales[[#This Row],[Revenue]]-sales[[#This Row],[Cost]]</f>
        <v>1968.7200000000003</v>
      </c>
    </row>
    <row r="8852" spans="2:9" x14ac:dyDescent="0.25">
      <c r="B8852" t="s">
        <v>13</v>
      </c>
      <c r="C8852" t="s">
        <v>27</v>
      </c>
      <c r="D8852" t="s">
        <v>14</v>
      </c>
      <c r="E8852" s="1">
        <v>44613</v>
      </c>
      <c r="F8852" s="4">
        <v>2891</v>
      </c>
      <c r="G8852">
        <v>116</v>
      </c>
      <c r="H8852" s="3">
        <f>_xlfn.XLOOKUP(sales[[#This Row],[Product]],products[Product],products[Cost per box])*sales[[#This Row],[Boxes]]</f>
        <v>731.95999999999992</v>
      </c>
      <c r="I8852" s="4">
        <f>sales[[#This Row],[Revenue]]-sales[[#This Row],[Cost]]</f>
        <v>2159.04</v>
      </c>
    </row>
    <row r="8853" spans="2:9" x14ac:dyDescent="0.25">
      <c r="B8853" t="s">
        <v>55</v>
      </c>
      <c r="C8853" t="s">
        <v>6</v>
      </c>
      <c r="D8853" t="s">
        <v>42</v>
      </c>
      <c r="E8853" s="1">
        <v>44613</v>
      </c>
      <c r="F8853" s="4">
        <v>2275</v>
      </c>
      <c r="G8853">
        <v>152</v>
      </c>
      <c r="H8853" s="3">
        <f>_xlfn.XLOOKUP(sales[[#This Row],[Product]],products[Product],products[Cost per box])*sales[[#This Row],[Boxes]]</f>
        <v>720.48</v>
      </c>
      <c r="I8853" s="4">
        <f>sales[[#This Row],[Revenue]]-sales[[#This Row],[Cost]]</f>
        <v>1554.52</v>
      </c>
    </row>
    <row r="8854" spans="2:9" x14ac:dyDescent="0.25">
      <c r="B8854" t="s">
        <v>54</v>
      </c>
      <c r="C8854" t="s">
        <v>11</v>
      </c>
      <c r="D8854" t="s">
        <v>7</v>
      </c>
      <c r="E8854" s="1">
        <v>44613</v>
      </c>
      <c r="F8854" s="4">
        <v>385</v>
      </c>
      <c r="G8854">
        <v>19</v>
      </c>
      <c r="H8854" s="3">
        <f>_xlfn.XLOOKUP(sales[[#This Row],[Product]],products[Product],products[Cost per box])*sales[[#This Row],[Boxes]]</f>
        <v>97.850000000000009</v>
      </c>
      <c r="I8854" s="4">
        <f>sales[[#This Row],[Revenue]]-sales[[#This Row],[Cost]]</f>
        <v>287.14999999999998</v>
      </c>
    </row>
    <row r="8855" spans="2:9" x14ac:dyDescent="0.25">
      <c r="B8855" t="s">
        <v>56</v>
      </c>
      <c r="C8855" t="s">
        <v>11</v>
      </c>
      <c r="D8855" t="s">
        <v>12</v>
      </c>
      <c r="E8855" s="1">
        <v>44613</v>
      </c>
      <c r="F8855" s="4">
        <v>13342</v>
      </c>
      <c r="G8855">
        <v>1050</v>
      </c>
      <c r="H8855" s="3">
        <f>_xlfn.XLOOKUP(sales[[#This Row],[Product]],products[Product],products[Cost per box])*sales[[#This Row],[Boxes]]</f>
        <v>8851.5</v>
      </c>
      <c r="I8855" s="4">
        <f>sales[[#This Row],[Revenue]]-sales[[#This Row],[Cost]]</f>
        <v>4490.5</v>
      </c>
    </row>
    <row r="8856" spans="2:9" x14ac:dyDescent="0.25">
      <c r="B8856" t="s">
        <v>32</v>
      </c>
      <c r="C8856" t="s">
        <v>21</v>
      </c>
      <c r="D8856" t="s">
        <v>48</v>
      </c>
      <c r="E8856" s="1">
        <v>44613</v>
      </c>
      <c r="F8856" s="4">
        <v>5509</v>
      </c>
      <c r="G8856">
        <v>263</v>
      </c>
      <c r="H8856" s="3">
        <f>_xlfn.XLOOKUP(sales[[#This Row],[Product]],products[Product],products[Cost per box])*sales[[#This Row],[Boxes]]</f>
        <v>1967.24</v>
      </c>
      <c r="I8856" s="4">
        <f>sales[[#This Row],[Revenue]]-sales[[#This Row],[Cost]]</f>
        <v>3541.76</v>
      </c>
    </row>
    <row r="8857" spans="2:9" x14ac:dyDescent="0.25">
      <c r="B8857" t="s">
        <v>20</v>
      </c>
      <c r="C8857" t="s">
        <v>9</v>
      </c>
      <c r="D8857" t="s">
        <v>22</v>
      </c>
      <c r="E8857" s="1">
        <v>44613</v>
      </c>
      <c r="F8857" s="4">
        <v>11046</v>
      </c>
      <c r="G8857">
        <v>481</v>
      </c>
      <c r="H8857" s="3">
        <f>_xlfn.XLOOKUP(sales[[#This Row],[Product]],products[Product],products[Cost per box])*sales[[#This Row],[Boxes]]</f>
        <v>3953.82</v>
      </c>
      <c r="I8857" s="4">
        <f>sales[[#This Row],[Revenue]]-sales[[#This Row],[Cost]]</f>
        <v>7092.18</v>
      </c>
    </row>
    <row r="8858" spans="2:9" x14ac:dyDescent="0.25">
      <c r="B8858" t="s">
        <v>34</v>
      </c>
      <c r="C8858" t="s">
        <v>11</v>
      </c>
      <c r="D8858" t="s">
        <v>14</v>
      </c>
      <c r="E8858" s="1">
        <v>44613</v>
      </c>
      <c r="F8858" s="4">
        <v>5719</v>
      </c>
      <c r="G8858">
        <v>239</v>
      </c>
      <c r="H8858" s="3">
        <f>_xlfn.XLOOKUP(sales[[#This Row],[Product]],products[Product],products[Cost per box])*sales[[#This Row],[Boxes]]</f>
        <v>1508.09</v>
      </c>
      <c r="I8858" s="4">
        <f>sales[[#This Row],[Revenue]]-sales[[#This Row],[Cost]]</f>
        <v>4210.91</v>
      </c>
    </row>
    <row r="8859" spans="2:9" x14ac:dyDescent="0.25">
      <c r="B8859" t="s">
        <v>23</v>
      </c>
      <c r="C8859" t="s">
        <v>16</v>
      </c>
      <c r="D8859" t="s">
        <v>52</v>
      </c>
      <c r="E8859" s="1">
        <v>44613</v>
      </c>
      <c r="F8859" s="4">
        <v>6195</v>
      </c>
      <c r="G8859">
        <v>564</v>
      </c>
      <c r="H8859" s="3">
        <f>_xlfn.XLOOKUP(sales[[#This Row],[Product]],products[Product],products[Cost per box])*sales[[#This Row],[Boxes]]</f>
        <v>1872.48</v>
      </c>
      <c r="I8859" s="4">
        <f>sales[[#This Row],[Revenue]]-sales[[#This Row],[Cost]]</f>
        <v>4322.5200000000004</v>
      </c>
    </row>
    <row r="8860" spans="2:9" x14ac:dyDescent="0.25">
      <c r="B8860" t="s">
        <v>5</v>
      </c>
      <c r="C8860" t="s">
        <v>6</v>
      </c>
      <c r="D8860" t="s">
        <v>26</v>
      </c>
      <c r="E8860" s="1">
        <v>44613</v>
      </c>
      <c r="F8860" s="4">
        <v>6027</v>
      </c>
      <c r="G8860">
        <v>355</v>
      </c>
      <c r="H8860" s="3">
        <f>_xlfn.XLOOKUP(sales[[#This Row],[Product]],products[Product],products[Cost per box])*sales[[#This Row],[Boxes]]</f>
        <v>2282.65</v>
      </c>
      <c r="I8860" s="4">
        <f>sales[[#This Row],[Revenue]]-sales[[#This Row],[Cost]]</f>
        <v>3744.35</v>
      </c>
    </row>
    <row r="8861" spans="2:9" x14ac:dyDescent="0.25">
      <c r="B8861" t="s">
        <v>40</v>
      </c>
      <c r="C8861" t="s">
        <v>9</v>
      </c>
      <c r="D8861" t="s">
        <v>14</v>
      </c>
      <c r="E8861" s="1">
        <v>44614</v>
      </c>
      <c r="F8861" s="4">
        <v>3157</v>
      </c>
      <c r="G8861">
        <v>132</v>
      </c>
      <c r="H8861" s="3">
        <f>_xlfn.XLOOKUP(sales[[#This Row],[Product]],products[Product],products[Cost per box])*sales[[#This Row],[Boxes]]</f>
        <v>832.92</v>
      </c>
      <c r="I8861" s="4">
        <f>sales[[#This Row],[Revenue]]-sales[[#This Row],[Cost]]</f>
        <v>2324.08</v>
      </c>
    </row>
    <row r="8862" spans="2:9" x14ac:dyDescent="0.25">
      <c r="B8862" t="s">
        <v>25</v>
      </c>
      <c r="C8862" t="s">
        <v>9</v>
      </c>
      <c r="D8862" t="s">
        <v>45</v>
      </c>
      <c r="E8862" s="1">
        <v>44614</v>
      </c>
      <c r="F8862" s="4">
        <v>8806</v>
      </c>
      <c r="G8862">
        <v>353</v>
      </c>
      <c r="H8862" s="3">
        <f>_xlfn.XLOOKUP(sales[[#This Row],[Product]],products[Product],products[Cost per box])*sales[[#This Row],[Boxes]]</f>
        <v>2728.69</v>
      </c>
      <c r="I8862" s="4">
        <f>sales[[#This Row],[Revenue]]-sales[[#This Row],[Cost]]</f>
        <v>6077.3099999999995</v>
      </c>
    </row>
    <row r="8863" spans="2:9" x14ac:dyDescent="0.25">
      <c r="B8863" t="s">
        <v>25</v>
      </c>
      <c r="C8863" t="s">
        <v>9</v>
      </c>
      <c r="D8863" t="s">
        <v>14</v>
      </c>
      <c r="E8863" s="1">
        <v>44614</v>
      </c>
      <c r="F8863" s="4">
        <v>3458</v>
      </c>
      <c r="G8863">
        <v>129</v>
      </c>
      <c r="H8863" s="3">
        <f>_xlfn.XLOOKUP(sales[[#This Row],[Product]],products[Product],products[Cost per box])*sales[[#This Row],[Boxes]]</f>
        <v>813.9899999999999</v>
      </c>
      <c r="I8863" s="4">
        <f>sales[[#This Row],[Revenue]]-sales[[#This Row],[Cost]]</f>
        <v>2644.01</v>
      </c>
    </row>
    <row r="8864" spans="2:9" x14ac:dyDescent="0.25">
      <c r="B8864" t="s">
        <v>25</v>
      </c>
      <c r="C8864" t="s">
        <v>11</v>
      </c>
      <c r="D8864" t="s">
        <v>42</v>
      </c>
      <c r="E8864" s="1">
        <v>44614</v>
      </c>
      <c r="F8864" s="4">
        <v>8673</v>
      </c>
      <c r="G8864">
        <v>700</v>
      </c>
      <c r="H8864" s="3">
        <f>_xlfn.XLOOKUP(sales[[#This Row],[Product]],products[Product],products[Cost per box])*sales[[#This Row],[Boxes]]</f>
        <v>3318</v>
      </c>
      <c r="I8864" s="4">
        <f>sales[[#This Row],[Revenue]]-sales[[#This Row],[Cost]]</f>
        <v>5355</v>
      </c>
    </row>
    <row r="8865" spans="2:9" x14ac:dyDescent="0.25">
      <c r="B8865" t="s">
        <v>40</v>
      </c>
      <c r="C8865" t="s">
        <v>9</v>
      </c>
      <c r="D8865" t="s">
        <v>43</v>
      </c>
      <c r="E8865" s="1">
        <v>44614</v>
      </c>
      <c r="F8865" s="4">
        <v>10521</v>
      </c>
      <c r="G8865">
        <v>439</v>
      </c>
      <c r="H8865" s="3">
        <f>_xlfn.XLOOKUP(sales[[#This Row],[Product]],products[Product],products[Cost per box])*sales[[#This Row],[Boxes]]</f>
        <v>1690.15</v>
      </c>
      <c r="I8865" s="4">
        <f>sales[[#This Row],[Revenue]]-sales[[#This Row],[Cost]]</f>
        <v>8830.85</v>
      </c>
    </row>
    <row r="8866" spans="2:9" x14ac:dyDescent="0.25">
      <c r="B8866" t="s">
        <v>39</v>
      </c>
      <c r="C8866" t="s">
        <v>6</v>
      </c>
      <c r="D8866" t="s">
        <v>24</v>
      </c>
      <c r="E8866" s="1">
        <v>44614</v>
      </c>
      <c r="F8866" s="4">
        <v>5866</v>
      </c>
      <c r="G8866">
        <v>280</v>
      </c>
      <c r="H8866" s="3">
        <f>_xlfn.XLOOKUP(sales[[#This Row],[Product]],products[Product],products[Cost per box])*sales[[#This Row],[Boxes]]</f>
        <v>2942.7999999999997</v>
      </c>
      <c r="I8866" s="4">
        <f>sales[[#This Row],[Revenue]]-sales[[#This Row],[Cost]]</f>
        <v>2923.2000000000003</v>
      </c>
    </row>
    <row r="8867" spans="2:9" x14ac:dyDescent="0.25">
      <c r="B8867" t="s">
        <v>10</v>
      </c>
      <c r="C8867" t="s">
        <v>27</v>
      </c>
      <c r="D8867" t="s">
        <v>50</v>
      </c>
      <c r="E8867" s="1">
        <v>44614</v>
      </c>
      <c r="F8867" s="4">
        <v>10031</v>
      </c>
      <c r="G8867">
        <v>502</v>
      </c>
      <c r="H8867" s="3">
        <f>_xlfn.XLOOKUP(sales[[#This Row],[Product]],products[Product],products[Cost per box])*sales[[#This Row],[Boxes]]</f>
        <v>6229.82</v>
      </c>
      <c r="I8867" s="4">
        <f>sales[[#This Row],[Revenue]]-sales[[#This Row],[Cost]]</f>
        <v>3801.1800000000003</v>
      </c>
    </row>
    <row r="8868" spans="2:9" x14ac:dyDescent="0.25">
      <c r="B8868" t="s">
        <v>34</v>
      </c>
      <c r="C8868" t="s">
        <v>9</v>
      </c>
      <c r="D8868" t="s">
        <v>7</v>
      </c>
      <c r="E8868" s="1">
        <v>44614</v>
      </c>
      <c r="F8868" s="4">
        <v>2254</v>
      </c>
      <c r="G8868">
        <v>108</v>
      </c>
      <c r="H8868" s="3">
        <f>_xlfn.XLOOKUP(sales[[#This Row],[Product]],products[Product],products[Cost per box])*sales[[#This Row],[Boxes]]</f>
        <v>556.20000000000005</v>
      </c>
      <c r="I8868" s="4">
        <f>sales[[#This Row],[Revenue]]-sales[[#This Row],[Cost]]</f>
        <v>1697.8</v>
      </c>
    </row>
    <row r="8869" spans="2:9" x14ac:dyDescent="0.25">
      <c r="B8869" t="s">
        <v>34</v>
      </c>
      <c r="C8869" t="s">
        <v>21</v>
      </c>
      <c r="D8869" t="s">
        <v>26</v>
      </c>
      <c r="E8869" s="1">
        <v>44614</v>
      </c>
      <c r="F8869" s="4">
        <v>6251</v>
      </c>
      <c r="G8869">
        <v>521</v>
      </c>
      <c r="H8869" s="3">
        <f>_xlfn.XLOOKUP(sales[[#This Row],[Product]],products[Product],products[Cost per box])*sales[[#This Row],[Boxes]]</f>
        <v>3350.0299999999997</v>
      </c>
      <c r="I8869" s="4">
        <f>sales[[#This Row],[Revenue]]-sales[[#This Row],[Cost]]</f>
        <v>2900.9700000000003</v>
      </c>
    </row>
    <row r="8870" spans="2:9" x14ac:dyDescent="0.25">
      <c r="B8870" t="s">
        <v>39</v>
      </c>
      <c r="C8870" t="s">
        <v>6</v>
      </c>
      <c r="D8870" t="s">
        <v>22</v>
      </c>
      <c r="E8870" s="1">
        <v>44614</v>
      </c>
      <c r="F8870" s="4">
        <v>749</v>
      </c>
      <c r="G8870">
        <v>36</v>
      </c>
      <c r="H8870" s="3">
        <f>_xlfn.XLOOKUP(sales[[#This Row],[Product]],products[Product],products[Cost per box])*sales[[#This Row],[Boxes]]</f>
        <v>295.92</v>
      </c>
      <c r="I8870" s="4">
        <f>sales[[#This Row],[Revenue]]-sales[[#This Row],[Cost]]</f>
        <v>453.08</v>
      </c>
    </row>
    <row r="8871" spans="2:9" x14ac:dyDescent="0.25">
      <c r="B8871" t="s">
        <v>53</v>
      </c>
      <c r="C8871" t="s">
        <v>16</v>
      </c>
      <c r="D8871" t="s">
        <v>36</v>
      </c>
      <c r="E8871" s="1">
        <v>44614</v>
      </c>
      <c r="F8871" s="4">
        <v>1071</v>
      </c>
      <c r="G8871">
        <v>54</v>
      </c>
      <c r="H8871" s="3">
        <f>_xlfn.XLOOKUP(sales[[#This Row],[Product]],products[Product],products[Cost per box])*sales[[#This Row],[Boxes]]</f>
        <v>272.16000000000003</v>
      </c>
      <c r="I8871" s="4">
        <f>sales[[#This Row],[Revenue]]-sales[[#This Row],[Cost]]</f>
        <v>798.83999999999992</v>
      </c>
    </row>
    <row r="8872" spans="2:9" x14ac:dyDescent="0.25">
      <c r="B8872" t="s">
        <v>57</v>
      </c>
      <c r="C8872" t="s">
        <v>16</v>
      </c>
      <c r="D8872" t="s">
        <v>50</v>
      </c>
      <c r="E8872" s="1">
        <v>44614</v>
      </c>
      <c r="F8872" s="4">
        <v>98</v>
      </c>
      <c r="G8872">
        <v>6</v>
      </c>
      <c r="H8872" s="3">
        <f>_xlfn.XLOOKUP(sales[[#This Row],[Product]],products[Product],products[Cost per box])*sales[[#This Row],[Boxes]]</f>
        <v>74.460000000000008</v>
      </c>
      <c r="I8872" s="4">
        <f>sales[[#This Row],[Revenue]]-sales[[#This Row],[Cost]]</f>
        <v>23.539999999999992</v>
      </c>
    </row>
    <row r="8873" spans="2:9" x14ac:dyDescent="0.25">
      <c r="B8873" t="s">
        <v>55</v>
      </c>
      <c r="C8873" t="s">
        <v>9</v>
      </c>
      <c r="D8873" t="s">
        <v>12</v>
      </c>
      <c r="E8873" s="1">
        <v>44614</v>
      </c>
      <c r="F8873" s="4">
        <v>2163</v>
      </c>
      <c r="G8873">
        <v>181</v>
      </c>
      <c r="H8873" s="3">
        <f>_xlfn.XLOOKUP(sales[[#This Row],[Product]],products[Product],products[Cost per box])*sales[[#This Row],[Boxes]]</f>
        <v>1525.83</v>
      </c>
      <c r="I8873" s="4">
        <f>sales[[#This Row],[Revenue]]-sales[[#This Row],[Cost]]</f>
        <v>637.17000000000007</v>
      </c>
    </row>
    <row r="8874" spans="2:9" x14ac:dyDescent="0.25">
      <c r="B8874" t="s">
        <v>33</v>
      </c>
      <c r="C8874" t="s">
        <v>27</v>
      </c>
      <c r="D8874" t="s">
        <v>52</v>
      </c>
      <c r="E8874" s="1">
        <v>44614</v>
      </c>
      <c r="F8874" s="4">
        <v>19467</v>
      </c>
      <c r="G8874">
        <v>1330</v>
      </c>
      <c r="H8874" s="3">
        <f>_xlfn.XLOOKUP(sales[[#This Row],[Product]],products[Product],products[Cost per box])*sales[[#This Row],[Boxes]]</f>
        <v>4415.5999999999995</v>
      </c>
      <c r="I8874" s="4">
        <f>sales[[#This Row],[Revenue]]-sales[[#This Row],[Cost]]</f>
        <v>15051.400000000001</v>
      </c>
    </row>
    <row r="8875" spans="2:9" x14ac:dyDescent="0.25">
      <c r="B8875" t="s">
        <v>15</v>
      </c>
      <c r="C8875" t="s">
        <v>21</v>
      </c>
      <c r="D8875" t="s">
        <v>17</v>
      </c>
      <c r="E8875" s="1">
        <v>44614</v>
      </c>
      <c r="F8875" s="4">
        <v>5292</v>
      </c>
      <c r="G8875">
        <v>279</v>
      </c>
      <c r="H8875" s="3">
        <f>_xlfn.XLOOKUP(sales[[#This Row],[Product]],products[Product],products[Cost per box])*sales[[#This Row],[Boxes]]</f>
        <v>1897.2</v>
      </c>
      <c r="I8875" s="4">
        <f>sales[[#This Row],[Revenue]]-sales[[#This Row],[Cost]]</f>
        <v>3394.8</v>
      </c>
    </row>
    <row r="8876" spans="2:9" x14ac:dyDescent="0.25">
      <c r="B8876" t="s">
        <v>15</v>
      </c>
      <c r="C8876" t="s">
        <v>6</v>
      </c>
      <c r="D8876" t="s">
        <v>31</v>
      </c>
      <c r="E8876" s="1">
        <v>44614</v>
      </c>
      <c r="F8876" s="4">
        <v>12782</v>
      </c>
      <c r="G8876">
        <v>556</v>
      </c>
      <c r="H8876" s="3">
        <f>_xlfn.XLOOKUP(sales[[#This Row],[Product]],products[Product],products[Cost per box])*sales[[#This Row],[Boxes]]</f>
        <v>3180.3199999999997</v>
      </c>
      <c r="I8876" s="4">
        <f>sales[[#This Row],[Revenue]]-sales[[#This Row],[Cost]]</f>
        <v>9601.68</v>
      </c>
    </row>
    <row r="8877" spans="2:9" x14ac:dyDescent="0.25">
      <c r="B8877" t="s">
        <v>57</v>
      </c>
      <c r="C8877" t="s">
        <v>11</v>
      </c>
      <c r="D8877" t="s">
        <v>28</v>
      </c>
      <c r="E8877" s="1">
        <v>44615</v>
      </c>
      <c r="F8877" s="4">
        <v>5509</v>
      </c>
      <c r="G8877">
        <v>212</v>
      </c>
      <c r="H8877" s="3">
        <f>_xlfn.XLOOKUP(sales[[#This Row],[Product]],products[Product],products[Cost per box])*sales[[#This Row],[Boxes]]</f>
        <v>585.12</v>
      </c>
      <c r="I8877" s="4">
        <f>sales[[#This Row],[Revenue]]-sales[[#This Row],[Cost]]</f>
        <v>4923.88</v>
      </c>
    </row>
    <row r="8878" spans="2:9" x14ac:dyDescent="0.25">
      <c r="B8878" t="s">
        <v>57</v>
      </c>
      <c r="C8878" t="s">
        <v>9</v>
      </c>
      <c r="D8878" t="s">
        <v>31</v>
      </c>
      <c r="E8878" s="1">
        <v>44615</v>
      </c>
      <c r="F8878" s="4">
        <v>1064</v>
      </c>
      <c r="G8878">
        <v>43</v>
      </c>
      <c r="H8878" s="3">
        <f>_xlfn.XLOOKUP(sales[[#This Row],[Product]],products[Product],products[Cost per box])*sales[[#This Row],[Boxes]]</f>
        <v>245.95999999999998</v>
      </c>
      <c r="I8878" s="4">
        <f>sales[[#This Row],[Revenue]]-sales[[#This Row],[Cost]]</f>
        <v>818.04</v>
      </c>
    </row>
    <row r="8879" spans="2:9" x14ac:dyDescent="0.25">
      <c r="B8879" t="s">
        <v>33</v>
      </c>
      <c r="C8879" t="s">
        <v>11</v>
      </c>
      <c r="D8879" t="s">
        <v>7</v>
      </c>
      <c r="E8879" s="1">
        <v>44615</v>
      </c>
      <c r="F8879" s="4">
        <v>2933</v>
      </c>
      <c r="G8879">
        <v>118</v>
      </c>
      <c r="H8879" s="3">
        <f>_xlfn.XLOOKUP(sales[[#This Row],[Product]],products[Product],products[Cost per box])*sales[[#This Row],[Boxes]]</f>
        <v>607.70000000000005</v>
      </c>
      <c r="I8879" s="4">
        <f>sales[[#This Row],[Revenue]]-sales[[#This Row],[Cost]]</f>
        <v>2325.3000000000002</v>
      </c>
    </row>
    <row r="8880" spans="2:9" x14ac:dyDescent="0.25">
      <c r="B8880" t="s">
        <v>55</v>
      </c>
      <c r="C8880" t="s">
        <v>27</v>
      </c>
      <c r="D8880" t="s">
        <v>47</v>
      </c>
      <c r="E8880" s="1">
        <v>44615</v>
      </c>
      <c r="F8880" s="4">
        <v>15512</v>
      </c>
      <c r="G8880">
        <v>1540</v>
      </c>
      <c r="H8880" s="3">
        <f>_xlfn.XLOOKUP(sales[[#This Row],[Product]],products[Product],products[Cost per box])*sales[[#This Row],[Boxes]]</f>
        <v>8100.4</v>
      </c>
      <c r="I8880" s="4">
        <f>sales[[#This Row],[Revenue]]-sales[[#This Row],[Cost]]</f>
        <v>7411.6</v>
      </c>
    </row>
    <row r="8881" spans="2:9" x14ac:dyDescent="0.25">
      <c r="B8881" t="s">
        <v>57</v>
      </c>
      <c r="C8881" t="s">
        <v>11</v>
      </c>
      <c r="D8881" t="s">
        <v>31</v>
      </c>
      <c r="E8881" s="1">
        <v>44615</v>
      </c>
      <c r="F8881" s="4">
        <v>7602</v>
      </c>
      <c r="G8881">
        <v>331</v>
      </c>
      <c r="H8881" s="3">
        <f>_xlfn.XLOOKUP(sales[[#This Row],[Product]],products[Product],products[Cost per box])*sales[[#This Row],[Boxes]]</f>
        <v>1893.32</v>
      </c>
      <c r="I8881" s="4">
        <f>sales[[#This Row],[Revenue]]-sales[[#This Row],[Cost]]</f>
        <v>5708.68</v>
      </c>
    </row>
    <row r="8882" spans="2:9" x14ac:dyDescent="0.25">
      <c r="B8882" t="s">
        <v>54</v>
      </c>
      <c r="C8882" t="s">
        <v>21</v>
      </c>
      <c r="D8882" t="s">
        <v>22</v>
      </c>
      <c r="E8882" s="1">
        <v>44615</v>
      </c>
      <c r="F8882" s="4">
        <v>5656</v>
      </c>
      <c r="G8882">
        <v>227</v>
      </c>
      <c r="H8882" s="3">
        <f>_xlfn.XLOOKUP(sales[[#This Row],[Product]],products[Product],products[Cost per box])*sales[[#This Row],[Boxes]]</f>
        <v>1865.94</v>
      </c>
      <c r="I8882" s="4">
        <f>sales[[#This Row],[Revenue]]-sales[[#This Row],[Cost]]</f>
        <v>3790.06</v>
      </c>
    </row>
    <row r="8883" spans="2:9" x14ac:dyDescent="0.25">
      <c r="B8883" t="s">
        <v>23</v>
      </c>
      <c r="C8883" t="s">
        <v>21</v>
      </c>
      <c r="D8883" t="s">
        <v>14</v>
      </c>
      <c r="E8883" s="1">
        <v>44615</v>
      </c>
      <c r="F8883" s="4">
        <v>4718</v>
      </c>
      <c r="G8883">
        <v>215</v>
      </c>
      <c r="H8883" s="3">
        <f>_xlfn.XLOOKUP(sales[[#This Row],[Product]],products[Product],products[Cost per box])*sales[[#This Row],[Boxes]]</f>
        <v>1356.6499999999999</v>
      </c>
      <c r="I8883" s="4">
        <f>sales[[#This Row],[Revenue]]-sales[[#This Row],[Cost]]</f>
        <v>3361.3500000000004</v>
      </c>
    </row>
    <row r="8884" spans="2:9" x14ac:dyDescent="0.25">
      <c r="B8884" t="s">
        <v>25</v>
      </c>
      <c r="C8884" t="s">
        <v>16</v>
      </c>
      <c r="D8884" t="s">
        <v>12</v>
      </c>
      <c r="E8884" s="1">
        <v>44615</v>
      </c>
      <c r="F8884" s="4">
        <v>8498</v>
      </c>
      <c r="G8884">
        <v>654</v>
      </c>
      <c r="H8884" s="3">
        <f>_xlfn.XLOOKUP(sales[[#This Row],[Product]],products[Product],products[Cost per box])*sales[[#This Row],[Boxes]]</f>
        <v>5513.22</v>
      </c>
      <c r="I8884" s="4">
        <f>sales[[#This Row],[Revenue]]-sales[[#This Row],[Cost]]</f>
        <v>2984.7799999999997</v>
      </c>
    </row>
    <row r="8885" spans="2:9" x14ac:dyDescent="0.25">
      <c r="B8885" t="s">
        <v>5</v>
      </c>
      <c r="C8885" t="s">
        <v>6</v>
      </c>
      <c r="D8885" t="s">
        <v>31</v>
      </c>
      <c r="E8885" s="1">
        <v>44615</v>
      </c>
      <c r="F8885" s="4">
        <v>644</v>
      </c>
      <c r="G8885">
        <v>27</v>
      </c>
      <c r="H8885" s="3">
        <f>_xlfn.XLOOKUP(sales[[#This Row],[Product]],products[Product],products[Cost per box])*sales[[#This Row],[Boxes]]</f>
        <v>154.44</v>
      </c>
      <c r="I8885" s="4">
        <f>sales[[#This Row],[Revenue]]-sales[[#This Row],[Cost]]</f>
        <v>489.56</v>
      </c>
    </row>
    <row r="8886" spans="2:9" x14ac:dyDescent="0.25">
      <c r="B8886" t="s">
        <v>53</v>
      </c>
      <c r="C8886" t="s">
        <v>16</v>
      </c>
      <c r="D8886" t="s">
        <v>38</v>
      </c>
      <c r="E8886" s="1">
        <v>44615</v>
      </c>
      <c r="F8886" s="4">
        <v>2387</v>
      </c>
      <c r="G8886">
        <v>114</v>
      </c>
      <c r="H8886" s="3">
        <f>_xlfn.XLOOKUP(sales[[#This Row],[Product]],products[Product],products[Cost per box])*sales[[#This Row],[Boxes]]</f>
        <v>1133.1599999999999</v>
      </c>
      <c r="I8886" s="4">
        <f>sales[[#This Row],[Revenue]]-sales[[#This Row],[Cost]]</f>
        <v>1253.8400000000001</v>
      </c>
    </row>
    <row r="8887" spans="2:9" x14ac:dyDescent="0.25">
      <c r="B8887" t="s">
        <v>49</v>
      </c>
      <c r="C8887" t="s">
        <v>21</v>
      </c>
      <c r="D8887" t="s">
        <v>14</v>
      </c>
      <c r="E8887" s="1">
        <v>44615</v>
      </c>
      <c r="F8887" s="4">
        <v>4851</v>
      </c>
      <c r="G8887">
        <v>211</v>
      </c>
      <c r="H8887" s="3">
        <f>_xlfn.XLOOKUP(sales[[#This Row],[Product]],products[Product],products[Cost per box])*sales[[#This Row],[Boxes]]</f>
        <v>1331.4099999999999</v>
      </c>
      <c r="I8887" s="4">
        <f>sales[[#This Row],[Revenue]]-sales[[#This Row],[Cost]]</f>
        <v>3519.59</v>
      </c>
    </row>
    <row r="8888" spans="2:9" x14ac:dyDescent="0.25">
      <c r="B8888" t="s">
        <v>34</v>
      </c>
      <c r="C8888" t="s">
        <v>9</v>
      </c>
      <c r="D8888" t="s">
        <v>47</v>
      </c>
      <c r="E8888" s="1">
        <v>44615</v>
      </c>
      <c r="F8888" s="4">
        <v>14105</v>
      </c>
      <c r="G8888">
        <v>1190</v>
      </c>
      <c r="H8888" s="3">
        <f>_xlfn.XLOOKUP(sales[[#This Row],[Product]],products[Product],products[Cost per box])*sales[[#This Row],[Boxes]]</f>
        <v>6259.4</v>
      </c>
      <c r="I8888" s="4">
        <f>sales[[#This Row],[Revenue]]-sales[[#This Row],[Cost]]</f>
        <v>7845.6</v>
      </c>
    </row>
    <row r="8889" spans="2:9" x14ac:dyDescent="0.25">
      <c r="B8889" t="s">
        <v>13</v>
      </c>
      <c r="C8889" t="s">
        <v>27</v>
      </c>
      <c r="D8889" t="s">
        <v>43</v>
      </c>
      <c r="E8889" s="1">
        <v>44615</v>
      </c>
      <c r="F8889" s="4">
        <v>5166</v>
      </c>
      <c r="G8889">
        <v>216</v>
      </c>
      <c r="H8889" s="3">
        <f>_xlfn.XLOOKUP(sales[[#This Row],[Product]],products[Product],products[Cost per box])*sales[[#This Row],[Boxes]]</f>
        <v>831.6</v>
      </c>
      <c r="I8889" s="4">
        <f>sales[[#This Row],[Revenue]]-sales[[#This Row],[Cost]]</f>
        <v>4334.3999999999996</v>
      </c>
    </row>
    <row r="8890" spans="2:9" x14ac:dyDescent="0.25">
      <c r="B8890" t="s">
        <v>8</v>
      </c>
      <c r="C8890" t="s">
        <v>6</v>
      </c>
      <c r="D8890" t="s">
        <v>35</v>
      </c>
      <c r="E8890" s="1">
        <v>44615</v>
      </c>
      <c r="F8890" s="4">
        <v>1085</v>
      </c>
      <c r="G8890">
        <v>73</v>
      </c>
      <c r="H8890" s="3">
        <f>_xlfn.XLOOKUP(sales[[#This Row],[Product]],products[Product],products[Cost per box])*sales[[#This Row],[Boxes]]</f>
        <v>193.45</v>
      </c>
      <c r="I8890" s="4">
        <f>sales[[#This Row],[Revenue]]-sales[[#This Row],[Cost]]</f>
        <v>891.55</v>
      </c>
    </row>
    <row r="8891" spans="2:9" x14ac:dyDescent="0.25">
      <c r="B8891" t="s">
        <v>13</v>
      </c>
      <c r="C8891" t="s">
        <v>11</v>
      </c>
      <c r="D8891" t="s">
        <v>7</v>
      </c>
      <c r="E8891" s="1">
        <v>44615</v>
      </c>
      <c r="F8891" s="4">
        <v>13874</v>
      </c>
      <c r="G8891">
        <v>604</v>
      </c>
      <c r="H8891" s="3">
        <f>_xlfn.XLOOKUP(sales[[#This Row],[Product]],products[Product],products[Cost per box])*sales[[#This Row],[Boxes]]</f>
        <v>3110.6000000000004</v>
      </c>
      <c r="I8891" s="4">
        <f>sales[[#This Row],[Revenue]]-sales[[#This Row],[Cost]]</f>
        <v>10763.4</v>
      </c>
    </row>
    <row r="8892" spans="2:9" x14ac:dyDescent="0.25">
      <c r="B8892" t="s">
        <v>55</v>
      </c>
      <c r="C8892" t="s">
        <v>27</v>
      </c>
      <c r="D8892" t="s">
        <v>28</v>
      </c>
      <c r="E8892" s="1">
        <v>44615</v>
      </c>
      <c r="F8892" s="4">
        <v>11802</v>
      </c>
      <c r="G8892">
        <v>407</v>
      </c>
      <c r="H8892" s="3">
        <f>_xlfn.XLOOKUP(sales[[#This Row],[Product]],products[Product],products[Cost per box])*sales[[#This Row],[Boxes]]</f>
        <v>1123.32</v>
      </c>
      <c r="I8892" s="4">
        <f>sales[[#This Row],[Revenue]]-sales[[#This Row],[Cost]]</f>
        <v>10678.68</v>
      </c>
    </row>
    <row r="8893" spans="2:9" x14ac:dyDescent="0.25">
      <c r="B8893" t="s">
        <v>20</v>
      </c>
      <c r="C8893" t="s">
        <v>21</v>
      </c>
      <c r="D8893" t="s">
        <v>22</v>
      </c>
      <c r="E8893" s="1">
        <v>44615</v>
      </c>
      <c r="F8893" s="4">
        <v>406</v>
      </c>
      <c r="G8893">
        <v>18</v>
      </c>
      <c r="H8893" s="3">
        <f>_xlfn.XLOOKUP(sales[[#This Row],[Product]],products[Product],products[Cost per box])*sales[[#This Row],[Boxes]]</f>
        <v>147.96</v>
      </c>
      <c r="I8893" s="4">
        <f>sales[[#This Row],[Revenue]]-sales[[#This Row],[Cost]]</f>
        <v>258.03999999999996</v>
      </c>
    </row>
    <row r="8894" spans="2:9" x14ac:dyDescent="0.25">
      <c r="B8894" t="s">
        <v>51</v>
      </c>
      <c r="C8894" t="s">
        <v>11</v>
      </c>
      <c r="D8894" t="s">
        <v>47</v>
      </c>
      <c r="E8894" s="1">
        <v>44615</v>
      </c>
      <c r="F8894" s="4">
        <v>7147</v>
      </c>
      <c r="G8894">
        <v>650</v>
      </c>
      <c r="H8894" s="3">
        <f>_xlfn.XLOOKUP(sales[[#This Row],[Product]],products[Product],products[Cost per box])*sales[[#This Row],[Boxes]]</f>
        <v>3419</v>
      </c>
      <c r="I8894" s="4">
        <f>sales[[#This Row],[Revenue]]-sales[[#This Row],[Cost]]</f>
        <v>3728</v>
      </c>
    </row>
    <row r="8895" spans="2:9" x14ac:dyDescent="0.25">
      <c r="B8895" t="s">
        <v>53</v>
      </c>
      <c r="C8895" t="s">
        <v>9</v>
      </c>
      <c r="D8895" t="s">
        <v>28</v>
      </c>
      <c r="E8895" s="1">
        <v>44615</v>
      </c>
      <c r="F8895" s="4">
        <v>651</v>
      </c>
      <c r="G8895">
        <v>25</v>
      </c>
      <c r="H8895" s="3">
        <f>_xlfn.XLOOKUP(sales[[#This Row],[Product]],products[Product],products[Cost per box])*sales[[#This Row],[Boxes]]</f>
        <v>69</v>
      </c>
      <c r="I8895" s="4">
        <f>sales[[#This Row],[Revenue]]-sales[[#This Row],[Cost]]</f>
        <v>582</v>
      </c>
    </row>
    <row r="8896" spans="2:9" x14ac:dyDescent="0.25">
      <c r="B8896" t="s">
        <v>29</v>
      </c>
      <c r="C8896" t="s">
        <v>9</v>
      </c>
      <c r="D8896" t="s">
        <v>28</v>
      </c>
      <c r="E8896" s="1">
        <v>44615</v>
      </c>
      <c r="F8896" s="4">
        <v>9233</v>
      </c>
      <c r="G8896">
        <v>385</v>
      </c>
      <c r="H8896" s="3">
        <f>_xlfn.XLOOKUP(sales[[#This Row],[Product]],products[Product],products[Cost per box])*sales[[#This Row],[Boxes]]</f>
        <v>1062.5999999999999</v>
      </c>
      <c r="I8896" s="4">
        <f>sales[[#This Row],[Revenue]]-sales[[#This Row],[Cost]]</f>
        <v>8170.4</v>
      </c>
    </row>
    <row r="8897" spans="2:9" x14ac:dyDescent="0.25">
      <c r="B8897" t="s">
        <v>39</v>
      </c>
      <c r="C8897" t="s">
        <v>6</v>
      </c>
      <c r="D8897" t="s">
        <v>7</v>
      </c>
      <c r="E8897" s="1">
        <v>44615</v>
      </c>
      <c r="F8897" s="4">
        <v>9037</v>
      </c>
      <c r="G8897">
        <v>411</v>
      </c>
      <c r="H8897" s="3">
        <f>_xlfn.XLOOKUP(sales[[#This Row],[Product]],products[Product],products[Cost per box])*sales[[#This Row],[Boxes]]</f>
        <v>2116.65</v>
      </c>
      <c r="I8897" s="4">
        <f>sales[[#This Row],[Revenue]]-sales[[#This Row],[Cost]]</f>
        <v>6920.35</v>
      </c>
    </row>
    <row r="8898" spans="2:9" x14ac:dyDescent="0.25">
      <c r="B8898" t="s">
        <v>13</v>
      </c>
      <c r="C8898" t="s">
        <v>11</v>
      </c>
      <c r="D8898" t="s">
        <v>44</v>
      </c>
      <c r="E8898" s="1">
        <v>44615</v>
      </c>
      <c r="F8898" s="4">
        <v>7602</v>
      </c>
      <c r="G8898">
        <v>282</v>
      </c>
      <c r="H8898" s="3">
        <f>_xlfn.XLOOKUP(sales[[#This Row],[Product]],products[Product],products[Cost per box])*sales[[#This Row],[Boxes]]</f>
        <v>2698.7400000000002</v>
      </c>
      <c r="I8898" s="4">
        <f>sales[[#This Row],[Revenue]]-sales[[#This Row],[Cost]]</f>
        <v>4903.26</v>
      </c>
    </row>
    <row r="8899" spans="2:9" x14ac:dyDescent="0.25">
      <c r="B8899" t="s">
        <v>41</v>
      </c>
      <c r="C8899" t="s">
        <v>11</v>
      </c>
      <c r="D8899" t="s">
        <v>44</v>
      </c>
      <c r="E8899" s="1">
        <v>44615</v>
      </c>
      <c r="F8899" s="4">
        <v>10038</v>
      </c>
      <c r="G8899">
        <v>437</v>
      </c>
      <c r="H8899" s="3">
        <f>_xlfn.XLOOKUP(sales[[#This Row],[Product]],products[Product],products[Cost per box])*sales[[#This Row],[Boxes]]</f>
        <v>4182.09</v>
      </c>
      <c r="I8899" s="4">
        <f>sales[[#This Row],[Revenue]]-sales[[#This Row],[Cost]]</f>
        <v>5855.91</v>
      </c>
    </row>
    <row r="8900" spans="2:9" x14ac:dyDescent="0.25">
      <c r="B8900" t="s">
        <v>23</v>
      </c>
      <c r="C8900" t="s">
        <v>27</v>
      </c>
      <c r="D8900" t="s">
        <v>42</v>
      </c>
      <c r="E8900" s="1">
        <v>44615</v>
      </c>
      <c r="F8900" s="4">
        <v>21931</v>
      </c>
      <c r="G8900">
        <v>1470</v>
      </c>
      <c r="H8900" s="3">
        <f>_xlfn.XLOOKUP(sales[[#This Row],[Product]],products[Product],products[Cost per box])*sales[[#This Row],[Boxes]]</f>
        <v>6967.8</v>
      </c>
      <c r="I8900" s="4">
        <f>sales[[#This Row],[Revenue]]-sales[[#This Row],[Cost]]</f>
        <v>14963.2</v>
      </c>
    </row>
    <row r="8901" spans="2:9" x14ac:dyDescent="0.25">
      <c r="B8901" t="s">
        <v>15</v>
      </c>
      <c r="C8901" t="s">
        <v>21</v>
      </c>
      <c r="D8901" t="s">
        <v>47</v>
      </c>
      <c r="E8901" s="1">
        <v>44615</v>
      </c>
      <c r="F8901" s="4">
        <v>9212</v>
      </c>
      <c r="G8901">
        <v>910</v>
      </c>
      <c r="H8901" s="3">
        <f>_xlfn.XLOOKUP(sales[[#This Row],[Product]],products[Product],products[Cost per box])*sales[[#This Row],[Boxes]]</f>
        <v>4786.5999999999995</v>
      </c>
      <c r="I8901" s="4">
        <f>sales[[#This Row],[Revenue]]-sales[[#This Row],[Cost]]</f>
        <v>4425.4000000000005</v>
      </c>
    </row>
    <row r="8902" spans="2:9" x14ac:dyDescent="0.25">
      <c r="B8902" t="s">
        <v>32</v>
      </c>
      <c r="C8902" t="s">
        <v>21</v>
      </c>
      <c r="D8902" t="s">
        <v>17</v>
      </c>
      <c r="E8902" s="1">
        <v>44615</v>
      </c>
      <c r="F8902" s="4">
        <v>2331</v>
      </c>
      <c r="G8902">
        <v>123</v>
      </c>
      <c r="H8902" s="3">
        <f>_xlfn.XLOOKUP(sales[[#This Row],[Product]],products[Product],products[Cost per box])*sales[[#This Row],[Boxes]]</f>
        <v>836.4</v>
      </c>
      <c r="I8902" s="4">
        <f>sales[[#This Row],[Revenue]]-sales[[#This Row],[Cost]]</f>
        <v>1494.6</v>
      </c>
    </row>
    <row r="8903" spans="2:9" x14ac:dyDescent="0.25">
      <c r="B8903" t="s">
        <v>23</v>
      </c>
      <c r="C8903" t="s">
        <v>11</v>
      </c>
      <c r="D8903" t="s">
        <v>30</v>
      </c>
      <c r="E8903" s="1">
        <v>44615</v>
      </c>
      <c r="F8903" s="4">
        <v>7035</v>
      </c>
      <c r="G8903">
        <v>235</v>
      </c>
      <c r="H8903" s="3">
        <f>_xlfn.XLOOKUP(sales[[#This Row],[Product]],products[Product],products[Cost per box])*sales[[#This Row],[Boxes]]</f>
        <v>864.80000000000007</v>
      </c>
      <c r="I8903" s="4">
        <f>sales[[#This Row],[Revenue]]-sales[[#This Row],[Cost]]</f>
        <v>6170.2</v>
      </c>
    </row>
    <row r="8904" spans="2:9" x14ac:dyDescent="0.25">
      <c r="B8904" t="s">
        <v>49</v>
      </c>
      <c r="C8904" t="s">
        <v>11</v>
      </c>
      <c r="D8904" t="s">
        <v>47</v>
      </c>
      <c r="E8904" s="1">
        <v>44615</v>
      </c>
      <c r="F8904" s="4">
        <v>3052</v>
      </c>
      <c r="G8904">
        <v>340</v>
      </c>
      <c r="H8904" s="3">
        <f>_xlfn.XLOOKUP(sales[[#This Row],[Product]],products[Product],products[Cost per box])*sales[[#This Row],[Boxes]]</f>
        <v>1788.3999999999999</v>
      </c>
      <c r="I8904" s="4">
        <f>sales[[#This Row],[Revenue]]-sales[[#This Row],[Cost]]</f>
        <v>1263.6000000000001</v>
      </c>
    </row>
    <row r="8905" spans="2:9" x14ac:dyDescent="0.25">
      <c r="B8905" t="s">
        <v>51</v>
      </c>
      <c r="C8905" t="s">
        <v>27</v>
      </c>
      <c r="D8905" t="s">
        <v>43</v>
      </c>
      <c r="E8905" s="1">
        <v>44615</v>
      </c>
      <c r="F8905" s="4">
        <v>5180</v>
      </c>
      <c r="G8905">
        <v>216</v>
      </c>
      <c r="H8905" s="3">
        <f>_xlfn.XLOOKUP(sales[[#This Row],[Product]],products[Product],products[Cost per box])*sales[[#This Row],[Boxes]]</f>
        <v>831.6</v>
      </c>
      <c r="I8905" s="4">
        <f>sales[[#This Row],[Revenue]]-sales[[#This Row],[Cost]]</f>
        <v>4348.3999999999996</v>
      </c>
    </row>
    <row r="8906" spans="2:9" x14ac:dyDescent="0.25">
      <c r="B8906" t="s">
        <v>37</v>
      </c>
      <c r="C8906" t="s">
        <v>21</v>
      </c>
      <c r="D8906" t="s">
        <v>43</v>
      </c>
      <c r="E8906" s="1">
        <v>44615</v>
      </c>
      <c r="F8906" s="4">
        <v>1106</v>
      </c>
      <c r="G8906">
        <v>47</v>
      </c>
      <c r="H8906" s="3">
        <f>_xlfn.XLOOKUP(sales[[#This Row],[Product]],products[Product],products[Cost per box])*sales[[#This Row],[Boxes]]</f>
        <v>180.95000000000002</v>
      </c>
      <c r="I8906" s="4">
        <f>sales[[#This Row],[Revenue]]-sales[[#This Row],[Cost]]</f>
        <v>925.05</v>
      </c>
    </row>
    <row r="8907" spans="2:9" x14ac:dyDescent="0.25">
      <c r="B8907" t="s">
        <v>49</v>
      </c>
      <c r="C8907" t="s">
        <v>27</v>
      </c>
      <c r="D8907" t="s">
        <v>43</v>
      </c>
      <c r="E8907" s="1">
        <v>44615</v>
      </c>
      <c r="F8907" s="4">
        <v>2331</v>
      </c>
      <c r="G8907">
        <v>117</v>
      </c>
      <c r="H8907" s="3">
        <f>_xlfn.XLOOKUP(sales[[#This Row],[Product]],products[Product],products[Cost per box])*sales[[#This Row],[Boxes]]</f>
        <v>450.45</v>
      </c>
      <c r="I8907" s="4">
        <f>sales[[#This Row],[Revenue]]-sales[[#This Row],[Cost]]</f>
        <v>1880.55</v>
      </c>
    </row>
    <row r="8908" spans="2:9" x14ac:dyDescent="0.25">
      <c r="B8908" t="s">
        <v>46</v>
      </c>
      <c r="C8908" t="s">
        <v>11</v>
      </c>
      <c r="D8908" t="s">
        <v>26</v>
      </c>
      <c r="E8908" s="1">
        <v>44615</v>
      </c>
      <c r="F8908" s="4">
        <v>2996</v>
      </c>
      <c r="G8908">
        <v>231</v>
      </c>
      <c r="H8908" s="3">
        <f>_xlfn.XLOOKUP(sales[[#This Row],[Product]],products[Product],products[Cost per box])*sales[[#This Row],[Boxes]]</f>
        <v>1485.33</v>
      </c>
      <c r="I8908" s="4">
        <f>sales[[#This Row],[Revenue]]-sales[[#This Row],[Cost]]</f>
        <v>1510.67</v>
      </c>
    </row>
    <row r="8909" spans="2:9" x14ac:dyDescent="0.25">
      <c r="B8909" t="s">
        <v>13</v>
      </c>
      <c r="C8909" t="s">
        <v>6</v>
      </c>
      <c r="D8909" t="s">
        <v>14</v>
      </c>
      <c r="E8909" s="1">
        <v>44615</v>
      </c>
      <c r="F8909" s="4">
        <v>546</v>
      </c>
      <c r="G8909">
        <v>24</v>
      </c>
      <c r="H8909" s="3">
        <f>_xlfn.XLOOKUP(sales[[#This Row],[Product]],products[Product],products[Cost per box])*sales[[#This Row],[Boxes]]</f>
        <v>151.44</v>
      </c>
      <c r="I8909" s="4">
        <f>sales[[#This Row],[Revenue]]-sales[[#This Row],[Cost]]</f>
        <v>394.56</v>
      </c>
    </row>
    <row r="8910" spans="2:9" x14ac:dyDescent="0.25">
      <c r="B8910" t="s">
        <v>25</v>
      </c>
      <c r="C8910" t="s">
        <v>9</v>
      </c>
      <c r="D8910" t="s">
        <v>24</v>
      </c>
      <c r="E8910" s="1">
        <v>44615</v>
      </c>
      <c r="F8910" s="4">
        <v>7665</v>
      </c>
      <c r="G8910">
        <v>349</v>
      </c>
      <c r="H8910" s="3">
        <f>_xlfn.XLOOKUP(sales[[#This Row],[Product]],products[Product],products[Cost per box])*sales[[#This Row],[Boxes]]</f>
        <v>3667.99</v>
      </c>
      <c r="I8910" s="4">
        <f>sales[[#This Row],[Revenue]]-sales[[#This Row],[Cost]]</f>
        <v>3997.01</v>
      </c>
    </row>
    <row r="8911" spans="2:9" x14ac:dyDescent="0.25">
      <c r="B8911" t="s">
        <v>54</v>
      </c>
      <c r="C8911" t="s">
        <v>27</v>
      </c>
      <c r="D8911" t="s">
        <v>38</v>
      </c>
      <c r="E8911" s="1">
        <v>44615</v>
      </c>
      <c r="F8911" s="4">
        <v>8729</v>
      </c>
      <c r="G8911">
        <v>397</v>
      </c>
      <c r="H8911" s="3">
        <f>_xlfn.XLOOKUP(sales[[#This Row],[Product]],products[Product],products[Cost per box])*sales[[#This Row],[Boxes]]</f>
        <v>3946.18</v>
      </c>
      <c r="I8911" s="4">
        <f>sales[[#This Row],[Revenue]]-sales[[#This Row],[Cost]]</f>
        <v>4782.82</v>
      </c>
    </row>
    <row r="8912" spans="2:9" x14ac:dyDescent="0.25">
      <c r="B8912" t="s">
        <v>57</v>
      </c>
      <c r="C8912" t="s">
        <v>27</v>
      </c>
      <c r="D8912" t="s">
        <v>35</v>
      </c>
      <c r="E8912" s="1">
        <v>44615</v>
      </c>
      <c r="F8912" s="4">
        <v>7581</v>
      </c>
      <c r="G8912">
        <v>770</v>
      </c>
      <c r="H8912" s="3">
        <f>_xlfn.XLOOKUP(sales[[#This Row],[Product]],products[Product],products[Cost per box])*sales[[#This Row],[Boxes]]</f>
        <v>2040.5</v>
      </c>
      <c r="I8912" s="4">
        <f>sales[[#This Row],[Revenue]]-sales[[#This Row],[Cost]]</f>
        <v>5540.5</v>
      </c>
    </row>
    <row r="8913" spans="2:9" x14ac:dyDescent="0.25">
      <c r="B8913" t="s">
        <v>10</v>
      </c>
      <c r="C8913" t="s">
        <v>9</v>
      </c>
      <c r="D8913" t="s">
        <v>36</v>
      </c>
      <c r="E8913" s="1">
        <v>44615</v>
      </c>
      <c r="F8913" s="4">
        <v>3010</v>
      </c>
      <c r="G8913">
        <v>137</v>
      </c>
      <c r="H8913" s="3">
        <f>_xlfn.XLOOKUP(sales[[#This Row],[Product]],products[Product],products[Cost per box])*sales[[#This Row],[Boxes]]</f>
        <v>690.48</v>
      </c>
      <c r="I8913" s="4">
        <f>sales[[#This Row],[Revenue]]-sales[[#This Row],[Cost]]</f>
        <v>2319.52</v>
      </c>
    </row>
    <row r="8914" spans="2:9" x14ac:dyDescent="0.25">
      <c r="B8914" t="s">
        <v>37</v>
      </c>
      <c r="C8914" t="s">
        <v>16</v>
      </c>
      <c r="D8914" t="s">
        <v>19</v>
      </c>
      <c r="E8914" s="1">
        <v>44615</v>
      </c>
      <c r="F8914" s="4">
        <v>4179</v>
      </c>
      <c r="G8914">
        <v>233</v>
      </c>
      <c r="H8914" s="3">
        <f>_xlfn.XLOOKUP(sales[[#This Row],[Product]],products[Product],products[Cost per box])*sales[[#This Row],[Boxes]]</f>
        <v>2383.59</v>
      </c>
      <c r="I8914" s="4">
        <f>sales[[#This Row],[Revenue]]-sales[[#This Row],[Cost]]</f>
        <v>1795.4099999999999</v>
      </c>
    </row>
    <row r="8915" spans="2:9" x14ac:dyDescent="0.25">
      <c r="B8915" t="s">
        <v>29</v>
      </c>
      <c r="C8915" t="s">
        <v>9</v>
      </c>
      <c r="D8915" t="s">
        <v>14</v>
      </c>
      <c r="E8915" s="1">
        <v>44615</v>
      </c>
      <c r="F8915" s="4">
        <v>4494</v>
      </c>
      <c r="G8915">
        <v>205</v>
      </c>
      <c r="H8915" s="3">
        <f>_xlfn.XLOOKUP(sales[[#This Row],[Product]],products[Product],products[Cost per box])*sales[[#This Row],[Boxes]]</f>
        <v>1293.55</v>
      </c>
      <c r="I8915" s="4">
        <f>sales[[#This Row],[Revenue]]-sales[[#This Row],[Cost]]</f>
        <v>3200.45</v>
      </c>
    </row>
    <row r="8916" spans="2:9" x14ac:dyDescent="0.25">
      <c r="B8916" t="s">
        <v>46</v>
      </c>
      <c r="C8916" t="s">
        <v>6</v>
      </c>
      <c r="D8916" t="s">
        <v>19</v>
      </c>
      <c r="E8916" s="1">
        <v>44615</v>
      </c>
      <c r="F8916" s="4">
        <v>1176</v>
      </c>
      <c r="G8916">
        <v>66</v>
      </c>
      <c r="H8916" s="3">
        <f>_xlfn.XLOOKUP(sales[[#This Row],[Product]],products[Product],products[Cost per box])*sales[[#This Row],[Boxes]]</f>
        <v>675.18000000000006</v>
      </c>
      <c r="I8916" s="4">
        <f>sales[[#This Row],[Revenue]]-sales[[#This Row],[Cost]]</f>
        <v>500.81999999999994</v>
      </c>
    </row>
    <row r="8917" spans="2:9" x14ac:dyDescent="0.25">
      <c r="B8917" t="s">
        <v>25</v>
      </c>
      <c r="C8917" t="s">
        <v>11</v>
      </c>
      <c r="D8917" t="s">
        <v>35</v>
      </c>
      <c r="E8917" s="1">
        <v>44615</v>
      </c>
      <c r="F8917" s="4">
        <v>1715</v>
      </c>
      <c r="G8917">
        <v>123</v>
      </c>
      <c r="H8917" s="3">
        <f>_xlfn.XLOOKUP(sales[[#This Row],[Product]],products[Product],products[Cost per box])*sales[[#This Row],[Boxes]]</f>
        <v>325.95</v>
      </c>
      <c r="I8917" s="4">
        <f>sales[[#This Row],[Revenue]]-sales[[#This Row],[Cost]]</f>
        <v>1389.05</v>
      </c>
    </row>
    <row r="8918" spans="2:9" x14ac:dyDescent="0.25">
      <c r="B8918" t="s">
        <v>23</v>
      </c>
      <c r="C8918" t="s">
        <v>6</v>
      </c>
      <c r="D8918" t="s">
        <v>17</v>
      </c>
      <c r="E8918" s="1">
        <v>44615</v>
      </c>
      <c r="F8918" s="4">
        <v>14406</v>
      </c>
      <c r="G8918">
        <v>686</v>
      </c>
      <c r="H8918" s="3">
        <f>_xlfn.XLOOKUP(sales[[#This Row],[Product]],products[Product],products[Cost per box])*sales[[#This Row],[Boxes]]</f>
        <v>4664.8</v>
      </c>
      <c r="I8918" s="4">
        <f>sales[[#This Row],[Revenue]]-sales[[#This Row],[Cost]]</f>
        <v>9741.2000000000007</v>
      </c>
    </row>
    <row r="8919" spans="2:9" x14ac:dyDescent="0.25">
      <c r="B8919" t="s">
        <v>56</v>
      </c>
      <c r="C8919" t="s">
        <v>16</v>
      </c>
      <c r="D8919" t="s">
        <v>35</v>
      </c>
      <c r="E8919" s="1">
        <v>44615</v>
      </c>
      <c r="F8919" s="4">
        <v>1778</v>
      </c>
      <c r="G8919">
        <v>119</v>
      </c>
      <c r="H8919" s="3">
        <f>_xlfn.XLOOKUP(sales[[#This Row],[Product]],products[Product],products[Cost per box])*sales[[#This Row],[Boxes]]</f>
        <v>315.34999999999997</v>
      </c>
      <c r="I8919" s="4">
        <f>sales[[#This Row],[Revenue]]-sales[[#This Row],[Cost]]</f>
        <v>1462.65</v>
      </c>
    </row>
    <row r="8920" spans="2:9" x14ac:dyDescent="0.25">
      <c r="B8920" t="s">
        <v>54</v>
      </c>
      <c r="C8920" t="s">
        <v>6</v>
      </c>
      <c r="D8920" t="s">
        <v>26</v>
      </c>
      <c r="E8920" s="1">
        <v>44615</v>
      </c>
      <c r="F8920" s="4">
        <v>10577</v>
      </c>
      <c r="G8920">
        <v>623</v>
      </c>
      <c r="H8920" s="3">
        <f>_xlfn.XLOOKUP(sales[[#This Row],[Product]],products[Product],products[Cost per box])*sales[[#This Row],[Boxes]]</f>
        <v>4005.89</v>
      </c>
      <c r="I8920" s="4">
        <f>sales[[#This Row],[Revenue]]-sales[[#This Row],[Cost]]</f>
        <v>6571.1100000000006</v>
      </c>
    </row>
    <row r="8921" spans="2:9" x14ac:dyDescent="0.25">
      <c r="B8921" t="s">
        <v>15</v>
      </c>
      <c r="C8921" t="s">
        <v>21</v>
      </c>
      <c r="D8921" t="s">
        <v>36</v>
      </c>
      <c r="E8921" s="1">
        <v>44615</v>
      </c>
      <c r="F8921" s="4">
        <v>357</v>
      </c>
      <c r="G8921">
        <v>16</v>
      </c>
      <c r="H8921" s="3">
        <f>_xlfn.XLOOKUP(sales[[#This Row],[Product]],products[Product],products[Cost per box])*sales[[#This Row],[Boxes]]</f>
        <v>80.64</v>
      </c>
      <c r="I8921" s="4">
        <f>sales[[#This Row],[Revenue]]-sales[[#This Row],[Cost]]</f>
        <v>276.36</v>
      </c>
    </row>
    <row r="8922" spans="2:9" x14ac:dyDescent="0.25">
      <c r="B8922" t="s">
        <v>25</v>
      </c>
      <c r="C8922" t="s">
        <v>16</v>
      </c>
      <c r="D8922" t="s">
        <v>24</v>
      </c>
      <c r="E8922" s="1">
        <v>44615</v>
      </c>
      <c r="F8922" s="4">
        <v>15001</v>
      </c>
      <c r="G8922">
        <v>653</v>
      </c>
      <c r="H8922" s="3">
        <f>_xlfn.XLOOKUP(sales[[#This Row],[Product]],products[Product],products[Cost per box])*sales[[#This Row],[Boxes]]</f>
        <v>6863.03</v>
      </c>
      <c r="I8922" s="4">
        <f>sales[[#This Row],[Revenue]]-sales[[#This Row],[Cost]]</f>
        <v>8137.97</v>
      </c>
    </row>
    <row r="8923" spans="2:9" x14ac:dyDescent="0.25">
      <c r="B8923" t="s">
        <v>34</v>
      </c>
      <c r="C8923" t="s">
        <v>9</v>
      </c>
      <c r="D8923" t="s">
        <v>42</v>
      </c>
      <c r="E8923" s="1">
        <v>44615</v>
      </c>
      <c r="F8923" s="4">
        <v>6293</v>
      </c>
      <c r="G8923">
        <v>371</v>
      </c>
      <c r="H8923" s="3">
        <f>_xlfn.XLOOKUP(sales[[#This Row],[Product]],products[Product],products[Cost per box])*sales[[#This Row],[Boxes]]</f>
        <v>1758.5400000000002</v>
      </c>
      <c r="I8923" s="4">
        <f>sales[[#This Row],[Revenue]]-sales[[#This Row],[Cost]]</f>
        <v>4534.46</v>
      </c>
    </row>
    <row r="8924" spans="2:9" x14ac:dyDescent="0.25">
      <c r="B8924" t="s">
        <v>46</v>
      </c>
      <c r="C8924" t="s">
        <v>16</v>
      </c>
      <c r="D8924" t="s">
        <v>26</v>
      </c>
      <c r="E8924" s="1">
        <v>44615</v>
      </c>
      <c r="F8924" s="4">
        <v>1393</v>
      </c>
      <c r="G8924">
        <v>108</v>
      </c>
      <c r="H8924" s="3">
        <f>_xlfn.XLOOKUP(sales[[#This Row],[Product]],products[Product],products[Cost per box])*sales[[#This Row],[Boxes]]</f>
        <v>694.43999999999994</v>
      </c>
      <c r="I8924" s="4">
        <f>sales[[#This Row],[Revenue]]-sales[[#This Row],[Cost]]</f>
        <v>698.56000000000006</v>
      </c>
    </row>
    <row r="8925" spans="2:9" x14ac:dyDescent="0.25">
      <c r="B8925" t="s">
        <v>32</v>
      </c>
      <c r="C8925" t="s">
        <v>21</v>
      </c>
      <c r="D8925" t="s">
        <v>45</v>
      </c>
      <c r="E8925" s="1">
        <v>44615</v>
      </c>
      <c r="F8925" s="4">
        <v>8498</v>
      </c>
      <c r="G8925">
        <v>340</v>
      </c>
      <c r="H8925" s="3">
        <f>_xlfn.XLOOKUP(sales[[#This Row],[Product]],products[Product],products[Cost per box])*sales[[#This Row],[Boxes]]</f>
        <v>2628.2000000000003</v>
      </c>
      <c r="I8925" s="4">
        <f>sales[[#This Row],[Revenue]]-sales[[#This Row],[Cost]]</f>
        <v>5869.7999999999993</v>
      </c>
    </row>
    <row r="8926" spans="2:9" x14ac:dyDescent="0.25">
      <c r="B8926" t="s">
        <v>20</v>
      </c>
      <c r="C8926" t="s">
        <v>16</v>
      </c>
      <c r="D8926" t="s">
        <v>52</v>
      </c>
      <c r="E8926" s="1">
        <v>44615</v>
      </c>
      <c r="F8926" s="4">
        <v>10521</v>
      </c>
      <c r="G8926">
        <v>700</v>
      </c>
      <c r="H8926" s="3">
        <f>_xlfn.XLOOKUP(sales[[#This Row],[Product]],products[Product],products[Cost per box])*sales[[#This Row],[Boxes]]</f>
        <v>2324</v>
      </c>
      <c r="I8926" s="4">
        <f>sales[[#This Row],[Revenue]]-sales[[#This Row],[Cost]]</f>
        <v>8197</v>
      </c>
    </row>
    <row r="8927" spans="2:9" x14ac:dyDescent="0.25">
      <c r="B8927" t="s">
        <v>5</v>
      </c>
      <c r="C8927" t="s">
        <v>6</v>
      </c>
      <c r="D8927" t="s">
        <v>30</v>
      </c>
      <c r="E8927" s="1">
        <v>44615</v>
      </c>
      <c r="F8927" s="4">
        <v>3458</v>
      </c>
      <c r="G8927">
        <v>133</v>
      </c>
      <c r="H8927" s="3">
        <f>_xlfn.XLOOKUP(sales[[#This Row],[Product]],products[Product],products[Cost per box])*sales[[#This Row],[Boxes]]</f>
        <v>489.44</v>
      </c>
      <c r="I8927" s="4">
        <f>sales[[#This Row],[Revenue]]-sales[[#This Row],[Cost]]</f>
        <v>2968.56</v>
      </c>
    </row>
    <row r="8928" spans="2:9" x14ac:dyDescent="0.25">
      <c r="B8928" t="s">
        <v>15</v>
      </c>
      <c r="C8928" t="s">
        <v>11</v>
      </c>
      <c r="D8928" t="s">
        <v>52</v>
      </c>
      <c r="E8928" s="1">
        <v>44615</v>
      </c>
      <c r="F8928" s="4">
        <v>1918</v>
      </c>
      <c r="G8928">
        <v>148</v>
      </c>
      <c r="H8928" s="3">
        <f>_xlfn.XLOOKUP(sales[[#This Row],[Product]],products[Product],products[Cost per box])*sales[[#This Row],[Boxes]]</f>
        <v>491.35999999999996</v>
      </c>
      <c r="I8928" s="4">
        <f>sales[[#This Row],[Revenue]]-sales[[#This Row],[Cost]]</f>
        <v>1426.64</v>
      </c>
    </row>
    <row r="8929" spans="2:9" x14ac:dyDescent="0.25">
      <c r="B8929" t="s">
        <v>37</v>
      </c>
      <c r="C8929" t="s">
        <v>27</v>
      </c>
      <c r="D8929" t="s">
        <v>19</v>
      </c>
      <c r="E8929" s="1">
        <v>44615</v>
      </c>
      <c r="F8929" s="4">
        <v>5628</v>
      </c>
      <c r="G8929">
        <v>282</v>
      </c>
      <c r="H8929" s="3">
        <f>_xlfn.XLOOKUP(sales[[#This Row],[Product]],products[Product],products[Cost per box])*sales[[#This Row],[Boxes]]</f>
        <v>2884.86</v>
      </c>
      <c r="I8929" s="4">
        <f>sales[[#This Row],[Revenue]]-sales[[#This Row],[Cost]]</f>
        <v>2743.14</v>
      </c>
    </row>
    <row r="8930" spans="2:9" x14ac:dyDescent="0.25">
      <c r="B8930" t="s">
        <v>5</v>
      </c>
      <c r="C8930" t="s">
        <v>16</v>
      </c>
      <c r="D8930" t="s">
        <v>14</v>
      </c>
      <c r="E8930" s="1">
        <v>44615</v>
      </c>
      <c r="F8930" s="4">
        <v>6664</v>
      </c>
      <c r="G8930">
        <v>267</v>
      </c>
      <c r="H8930" s="3">
        <f>_xlfn.XLOOKUP(sales[[#This Row],[Product]],products[Product],products[Cost per box])*sales[[#This Row],[Boxes]]</f>
        <v>1684.77</v>
      </c>
      <c r="I8930" s="4">
        <f>sales[[#This Row],[Revenue]]-sales[[#This Row],[Cost]]</f>
        <v>4979.2299999999996</v>
      </c>
    </row>
    <row r="8931" spans="2:9" x14ac:dyDescent="0.25">
      <c r="B8931" t="s">
        <v>5</v>
      </c>
      <c r="C8931" t="s">
        <v>27</v>
      </c>
      <c r="D8931" t="s">
        <v>19</v>
      </c>
      <c r="E8931" s="1">
        <v>44615</v>
      </c>
      <c r="F8931" s="4">
        <v>17542</v>
      </c>
      <c r="G8931">
        <v>910</v>
      </c>
      <c r="H8931" s="3">
        <f>_xlfn.XLOOKUP(sales[[#This Row],[Product]],products[Product],products[Cost per box])*sales[[#This Row],[Boxes]]</f>
        <v>9309.3000000000011</v>
      </c>
      <c r="I8931" s="4">
        <f>sales[[#This Row],[Revenue]]-sales[[#This Row],[Cost]]</f>
        <v>8232.6999999999989</v>
      </c>
    </row>
    <row r="8932" spans="2:9" x14ac:dyDescent="0.25">
      <c r="B8932" t="s">
        <v>49</v>
      </c>
      <c r="C8932" t="s">
        <v>16</v>
      </c>
      <c r="D8932" t="s">
        <v>28</v>
      </c>
      <c r="E8932" s="1">
        <v>44615</v>
      </c>
      <c r="F8932" s="4">
        <v>1841</v>
      </c>
      <c r="G8932">
        <v>77</v>
      </c>
      <c r="H8932" s="3">
        <f>_xlfn.XLOOKUP(sales[[#This Row],[Product]],products[Product],products[Cost per box])*sales[[#This Row],[Boxes]]</f>
        <v>212.51999999999998</v>
      </c>
      <c r="I8932" s="4">
        <f>sales[[#This Row],[Revenue]]-sales[[#This Row],[Cost]]</f>
        <v>1628.48</v>
      </c>
    </row>
    <row r="8933" spans="2:9" x14ac:dyDescent="0.25">
      <c r="B8933" t="s">
        <v>5</v>
      </c>
      <c r="C8933" t="s">
        <v>21</v>
      </c>
      <c r="D8933" t="s">
        <v>17</v>
      </c>
      <c r="E8933" s="1">
        <v>44615</v>
      </c>
      <c r="F8933" s="4">
        <v>2408</v>
      </c>
      <c r="G8933">
        <v>105</v>
      </c>
      <c r="H8933" s="3">
        <f>_xlfn.XLOOKUP(sales[[#This Row],[Product]],products[Product],products[Cost per box])*sales[[#This Row],[Boxes]]</f>
        <v>714</v>
      </c>
      <c r="I8933" s="4">
        <f>sales[[#This Row],[Revenue]]-sales[[#This Row],[Cost]]</f>
        <v>1694</v>
      </c>
    </row>
    <row r="8934" spans="2:9" x14ac:dyDescent="0.25">
      <c r="B8934" t="s">
        <v>32</v>
      </c>
      <c r="C8934" t="s">
        <v>6</v>
      </c>
      <c r="D8934" t="s">
        <v>38</v>
      </c>
      <c r="E8934" s="1">
        <v>44615</v>
      </c>
      <c r="F8934" s="4">
        <v>9212</v>
      </c>
      <c r="G8934">
        <v>485</v>
      </c>
      <c r="H8934" s="3">
        <f>_xlfn.XLOOKUP(sales[[#This Row],[Product]],products[Product],products[Cost per box])*sales[[#This Row],[Boxes]]</f>
        <v>4820.8999999999996</v>
      </c>
      <c r="I8934" s="4">
        <f>sales[[#This Row],[Revenue]]-sales[[#This Row],[Cost]]</f>
        <v>4391.1000000000004</v>
      </c>
    </row>
    <row r="8935" spans="2:9" x14ac:dyDescent="0.25">
      <c r="B8935" t="s">
        <v>49</v>
      </c>
      <c r="C8935" t="s">
        <v>21</v>
      </c>
      <c r="D8935" t="s">
        <v>43</v>
      </c>
      <c r="E8935" s="1">
        <v>44615</v>
      </c>
      <c r="F8935" s="4">
        <v>7154</v>
      </c>
      <c r="G8935">
        <v>326</v>
      </c>
      <c r="H8935" s="3">
        <f>_xlfn.XLOOKUP(sales[[#This Row],[Product]],products[Product],products[Cost per box])*sales[[#This Row],[Boxes]]</f>
        <v>1255.1000000000001</v>
      </c>
      <c r="I8935" s="4">
        <f>sales[[#This Row],[Revenue]]-sales[[#This Row],[Cost]]</f>
        <v>5898.9</v>
      </c>
    </row>
    <row r="8936" spans="2:9" x14ac:dyDescent="0.25">
      <c r="B8936" t="s">
        <v>29</v>
      </c>
      <c r="C8936" t="s">
        <v>27</v>
      </c>
      <c r="D8936" t="s">
        <v>50</v>
      </c>
      <c r="E8936" s="1">
        <v>44615</v>
      </c>
      <c r="F8936" s="4">
        <v>2807</v>
      </c>
      <c r="G8936">
        <v>141</v>
      </c>
      <c r="H8936" s="3">
        <f>_xlfn.XLOOKUP(sales[[#This Row],[Product]],products[Product],products[Cost per box])*sales[[#This Row],[Boxes]]</f>
        <v>1749.81</v>
      </c>
      <c r="I8936" s="4">
        <f>sales[[#This Row],[Revenue]]-sales[[#This Row],[Cost]]</f>
        <v>1057.19</v>
      </c>
    </row>
    <row r="8937" spans="2:9" x14ac:dyDescent="0.25">
      <c r="B8937" t="s">
        <v>18</v>
      </c>
      <c r="C8937" t="s">
        <v>27</v>
      </c>
      <c r="D8937" t="s">
        <v>26</v>
      </c>
      <c r="E8937" s="1">
        <v>44615</v>
      </c>
      <c r="F8937" s="4">
        <v>9940</v>
      </c>
      <c r="G8937">
        <v>622</v>
      </c>
      <c r="H8937" s="3">
        <f>_xlfn.XLOOKUP(sales[[#This Row],[Product]],products[Product],products[Cost per box])*sales[[#This Row],[Boxes]]</f>
        <v>3999.46</v>
      </c>
      <c r="I8937" s="4">
        <f>sales[[#This Row],[Revenue]]-sales[[#This Row],[Cost]]</f>
        <v>5940.54</v>
      </c>
    </row>
    <row r="8938" spans="2:9" x14ac:dyDescent="0.25">
      <c r="B8938" t="s">
        <v>57</v>
      </c>
      <c r="C8938" t="s">
        <v>11</v>
      </c>
      <c r="D8938" t="s">
        <v>35</v>
      </c>
      <c r="E8938" s="1">
        <v>44615</v>
      </c>
      <c r="F8938" s="4">
        <v>98</v>
      </c>
      <c r="G8938">
        <v>9</v>
      </c>
      <c r="H8938" s="3">
        <f>_xlfn.XLOOKUP(sales[[#This Row],[Product]],products[Product],products[Cost per box])*sales[[#This Row],[Boxes]]</f>
        <v>23.849999999999998</v>
      </c>
      <c r="I8938" s="4">
        <f>sales[[#This Row],[Revenue]]-sales[[#This Row],[Cost]]</f>
        <v>74.150000000000006</v>
      </c>
    </row>
    <row r="8939" spans="2:9" x14ac:dyDescent="0.25">
      <c r="B8939" t="s">
        <v>56</v>
      </c>
      <c r="C8939" t="s">
        <v>6</v>
      </c>
      <c r="D8939" t="s">
        <v>36</v>
      </c>
      <c r="E8939" s="1">
        <v>44615</v>
      </c>
      <c r="F8939" s="4">
        <v>8064</v>
      </c>
      <c r="G8939">
        <v>336</v>
      </c>
      <c r="H8939" s="3">
        <f>_xlfn.XLOOKUP(sales[[#This Row],[Product]],products[Product],products[Cost per box])*sales[[#This Row],[Boxes]]</f>
        <v>1693.44</v>
      </c>
      <c r="I8939" s="4">
        <f>sales[[#This Row],[Revenue]]-sales[[#This Row],[Cost]]</f>
        <v>6370.5599999999995</v>
      </c>
    </row>
    <row r="8940" spans="2:9" x14ac:dyDescent="0.25">
      <c r="B8940" t="s">
        <v>32</v>
      </c>
      <c r="C8940" t="s">
        <v>6</v>
      </c>
      <c r="D8940" t="s">
        <v>17</v>
      </c>
      <c r="E8940" s="1">
        <v>44615</v>
      </c>
      <c r="F8940" s="4">
        <v>7742</v>
      </c>
      <c r="G8940">
        <v>388</v>
      </c>
      <c r="H8940" s="3">
        <f>_xlfn.XLOOKUP(sales[[#This Row],[Product]],products[Product],products[Cost per box])*sales[[#This Row],[Boxes]]</f>
        <v>2638.4</v>
      </c>
      <c r="I8940" s="4">
        <f>sales[[#This Row],[Revenue]]-sales[[#This Row],[Cost]]</f>
        <v>5103.6000000000004</v>
      </c>
    </row>
    <row r="8941" spans="2:9" x14ac:dyDescent="0.25">
      <c r="B8941" t="s">
        <v>40</v>
      </c>
      <c r="C8941" t="s">
        <v>27</v>
      </c>
      <c r="D8941" t="s">
        <v>14</v>
      </c>
      <c r="E8941" s="1">
        <v>44615</v>
      </c>
      <c r="F8941" s="4">
        <v>6041</v>
      </c>
      <c r="G8941">
        <v>263</v>
      </c>
      <c r="H8941" s="3">
        <f>_xlfn.XLOOKUP(sales[[#This Row],[Product]],products[Product],products[Cost per box])*sales[[#This Row],[Boxes]]</f>
        <v>1659.53</v>
      </c>
      <c r="I8941" s="4">
        <f>sales[[#This Row],[Revenue]]-sales[[#This Row],[Cost]]</f>
        <v>4381.47</v>
      </c>
    </row>
    <row r="8942" spans="2:9" x14ac:dyDescent="0.25">
      <c r="B8942" t="s">
        <v>40</v>
      </c>
      <c r="C8942" t="s">
        <v>9</v>
      </c>
      <c r="D8942" t="s">
        <v>28</v>
      </c>
      <c r="E8942" s="1">
        <v>44615</v>
      </c>
      <c r="F8942" s="4">
        <v>10626</v>
      </c>
      <c r="G8942">
        <v>443</v>
      </c>
      <c r="H8942" s="3">
        <f>_xlfn.XLOOKUP(sales[[#This Row],[Product]],products[Product],products[Cost per box])*sales[[#This Row],[Boxes]]</f>
        <v>1222.6799999999998</v>
      </c>
      <c r="I8942" s="4">
        <f>sales[[#This Row],[Revenue]]-sales[[#This Row],[Cost]]</f>
        <v>9403.32</v>
      </c>
    </row>
    <row r="8943" spans="2:9" x14ac:dyDescent="0.25">
      <c r="B8943" t="s">
        <v>51</v>
      </c>
      <c r="C8943" t="s">
        <v>9</v>
      </c>
      <c r="D8943" t="s">
        <v>43</v>
      </c>
      <c r="E8943" s="1">
        <v>44615</v>
      </c>
      <c r="F8943" s="4">
        <v>6867</v>
      </c>
      <c r="G8943">
        <v>344</v>
      </c>
      <c r="H8943" s="3">
        <f>_xlfn.XLOOKUP(sales[[#This Row],[Product]],products[Product],products[Cost per box])*sales[[#This Row],[Boxes]]</f>
        <v>1324.4</v>
      </c>
      <c r="I8943" s="4">
        <f>sales[[#This Row],[Revenue]]-sales[[#This Row],[Cost]]</f>
        <v>5542.6</v>
      </c>
    </row>
    <row r="8944" spans="2:9" x14ac:dyDescent="0.25">
      <c r="B8944" t="s">
        <v>18</v>
      </c>
      <c r="C8944" t="s">
        <v>21</v>
      </c>
      <c r="D8944" t="s">
        <v>36</v>
      </c>
      <c r="E8944" s="1">
        <v>44615</v>
      </c>
      <c r="F8944" s="4">
        <v>8253</v>
      </c>
      <c r="G8944">
        <v>393</v>
      </c>
      <c r="H8944" s="3">
        <f>_xlfn.XLOOKUP(sales[[#This Row],[Product]],products[Product],products[Cost per box])*sales[[#This Row],[Boxes]]</f>
        <v>1980.72</v>
      </c>
      <c r="I8944" s="4">
        <f>sales[[#This Row],[Revenue]]-sales[[#This Row],[Cost]]</f>
        <v>6272.28</v>
      </c>
    </row>
    <row r="8945" spans="2:9" x14ac:dyDescent="0.25">
      <c r="B8945" t="s">
        <v>33</v>
      </c>
      <c r="C8945" t="s">
        <v>16</v>
      </c>
      <c r="D8945" t="s">
        <v>17</v>
      </c>
      <c r="E8945" s="1">
        <v>44615</v>
      </c>
      <c r="F8945" s="4">
        <v>1099</v>
      </c>
      <c r="G8945">
        <v>46</v>
      </c>
      <c r="H8945" s="3">
        <f>_xlfn.XLOOKUP(sales[[#This Row],[Product]],products[Product],products[Cost per box])*sales[[#This Row],[Boxes]]</f>
        <v>312.8</v>
      </c>
      <c r="I8945" s="4">
        <f>sales[[#This Row],[Revenue]]-sales[[#This Row],[Cost]]</f>
        <v>786.2</v>
      </c>
    </row>
    <row r="8946" spans="2:9" x14ac:dyDescent="0.25">
      <c r="B8946" t="s">
        <v>54</v>
      </c>
      <c r="C8946" t="s">
        <v>21</v>
      </c>
      <c r="D8946" t="s">
        <v>30</v>
      </c>
      <c r="E8946" s="1">
        <v>44615</v>
      </c>
      <c r="F8946" s="4">
        <v>3878</v>
      </c>
      <c r="G8946">
        <v>139</v>
      </c>
      <c r="H8946" s="3">
        <f>_xlfn.XLOOKUP(sales[[#This Row],[Product]],products[Product],products[Cost per box])*sales[[#This Row],[Boxes]]</f>
        <v>511.52000000000004</v>
      </c>
      <c r="I8946" s="4">
        <f>sales[[#This Row],[Revenue]]-sales[[#This Row],[Cost]]</f>
        <v>3366.48</v>
      </c>
    </row>
    <row r="8947" spans="2:9" x14ac:dyDescent="0.25">
      <c r="B8947" t="s">
        <v>10</v>
      </c>
      <c r="C8947" t="s">
        <v>11</v>
      </c>
      <c r="D8947" t="s">
        <v>12</v>
      </c>
      <c r="E8947" s="1">
        <v>44615</v>
      </c>
      <c r="F8947" s="4">
        <v>1288</v>
      </c>
      <c r="G8947">
        <v>86</v>
      </c>
      <c r="H8947" s="3">
        <f>_xlfn.XLOOKUP(sales[[#This Row],[Product]],products[Product],products[Cost per box])*sales[[#This Row],[Boxes]]</f>
        <v>724.98</v>
      </c>
      <c r="I8947" s="4">
        <f>sales[[#This Row],[Revenue]]-sales[[#This Row],[Cost]]</f>
        <v>563.02</v>
      </c>
    </row>
    <row r="8948" spans="2:9" x14ac:dyDescent="0.25">
      <c r="B8948" t="s">
        <v>53</v>
      </c>
      <c r="C8948" t="s">
        <v>11</v>
      </c>
      <c r="D8948" t="s">
        <v>17</v>
      </c>
      <c r="E8948" s="1">
        <v>44616</v>
      </c>
      <c r="F8948" s="4">
        <v>6930</v>
      </c>
      <c r="G8948">
        <v>330</v>
      </c>
      <c r="H8948" s="3">
        <f>_xlfn.XLOOKUP(sales[[#This Row],[Product]],products[Product],products[Cost per box])*sales[[#This Row],[Boxes]]</f>
        <v>2244</v>
      </c>
      <c r="I8948" s="4">
        <f>sales[[#This Row],[Revenue]]-sales[[#This Row],[Cost]]</f>
        <v>4686</v>
      </c>
    </row>
    <row r="8949" spans="2:9" x14ac:dyDescent="0.25">
      <c r="B8949" t="s">
        <v>13</v>
      </c>
      <c r="C8949" t="s">
        <v>6</v>
      </c>
      <c r="D8949" t="s">
        <v>45</v>
      </c>
      <c r="E8949" s="1">
        <v>44616</v>
      </c>
      <c r="F8949" s="4">
        <v>5159</v>
      </c>
      <c r="G8949">
        <v>235</v>
      </c>
      <c r="H8949" s="3">
        <f>_xlfn.XLOOKUP(sales[[#This Row],[Product]],products[Product],products[Cost per box])*sales[[#This Row],[Boxes]]</f>
        <v>1816.5500000000002</v>
      </c>
      <c r="I8949" s="4">
        <f>sales[[#This Row],[Revenue]]-sales[[#This Row],[Cost]]</f>
        <v>3342.45</v>
      </c>
    </row>
    <row r="8950" spans="2:9" x14ac:dyDescent="0.25">
      <c r="B8950" t="s">
        <v>20</v>
      </c>
      <c r="C8950" t="s">
        <v>9</v>
      </c>
      <c r="D8950" t="s">
        <v>48</v>
      </c>
      <c r="E8950" s="1">
        <v>44616</v>
      </c>
      <c r="F8950" s="4">
        <v>4263</v>
      </c>
      <c r="G8950">
        <v>171</v>
      </c>
      <c r="H8950" s="3">
        <f>_xlfn.XLOOKUP(sales[[#This Row],[Product]],products[Product],products[Cost per box])*sales[[#This Row],[Boxes]]</f>
        <v>1279.0800000000002</v>
      </c>
      <c r="I8950" s="4">
        <f>sales[[#This Row],[Revenue]]-sales[[#This Row],[Cost]]</f>
        <v>2983.92</v>
      </c>
    </row>
    <row r="8951" spans="2:9" x14ac:dyDescent="0.25">
      <c r="B8951" t="s">
        <v>41</v>
      </c>
      <c r="C8951" t="s">
        <v>16</v>
      </c>
      <c r="D8951" t="s">
        <v>30</v>
      </c>
      <c r="E8951" s="1">
        <v>44616</v>
      </c>
      <c r="F8951" s="4">
        <v>4494</v>
      </c>
      <c r="G8951">
        <v>161</v>
      </c>
      <c r="H8951" s="3">
        <f>_xlfn.XLOOKUP(sales[[#This Row],[Product]],products[Product],products[Cost per box])*sales[[#This Row],[Boxes]]</f>
        <v>592.48</v>
      </c>
      <c r="I8951" s="4">
        <f>sales[[#This Row],[Revenue]]-sales[[#This Row],[Cost]]</f>
        <v>3901.52</v>
      </c>
    </row>
    <row r="8952" spans="2:9" x14ac:dyDescent="0.25">
      <c r="B8952" t="s">
        <v>18</v>
      </c>
      <c r="C8952" t="s">
        <v>27</v>
      </c>
      <c r="D8952" t="s">
        <v>42</v>
      </c>
      <c r="E8952" s="1">
        <v>44616</v>
      </c>
      <c r="F8952" s="4">
        <v>8428</v>
      </c>
      <c r="G8952">
        <v>602</v>
      </c>
      <c r="H8952" s="3">
        <f>_xlfn.XLOOKUP(sales[[#This Row],[Product]],products[Product],products[Cost per box])*sales[[#This Row],[Boxes]]</f>
        <v>2853.48</v>
      </c>
      <c r="I8952" s="4">
        <f>sales[[#This Row],[Revenue]]-sales[[#This Row],[Cost]]</f>
        <v>5574.52</v>
      </c>
    </row>
    <row r="8953" spans="2:9" x14ac:dyDescent="0.25">
      <c r="B8953" t="s">
        <v>49</v>
      </c>
      <c r="C8953" t="s">
        <v>9</v>
      </c>
      <c r="D8953" t="s">
        <v>36</v>
      </c>
      <c r="E8953" s="1">
        <v>44616</v>
      </c>
      <c r="F8953" s="4">
        <v>3024</v>
      </c>
      <c r="G8953">
        <v>126</v>
      </c>
      <c r="H8953" s="3">
        <f>_xlfn.XLOOKUP(sales[[#This Row],[Product]],products[Product],products[Cost per box])*sales[[#This Row],[Boxes]]</f>
        <v>635.04</v>
      </c>
      <c r="I8953" s="4">
        <f>sales[[#This Row],[Revenue]]-sales[[#This Row],[Cost]]</f>
        <v>2388.96</v>
      </c>
    </row>
    <row r="8954" spans="2:9" x14ac:dyDescent="0.25">
      <c r="B8954" t="s">
        <v>57</v>
      </c>
      <c r="C8954" t="s">
        <v>6</v>
      </c>
      <c r="D8954" t="s">
        <v>24</v>
      </c>
      <c r="E8954" s="1">
        <v>44616</v>
      </c>
      <c r="F8954" s="4">
        <v>1141</v>
      </c>
      <c r="G8954">
        <v>52</v>
      </c>
      <c r="H8954" s="3">
        <f>_xlfn.XLOOKUP(sales[[#This Row],[Product]],products[Product],products[Cost per box])*sales[[#This Row],[Boxes]]</f>
        <v>546.52</v>
      </c>
      <c r="I8954" s="4">
        <f>sales[[#This Row],[Revenue]]-sales[[#This Row],[Cost]]</f>
        <v>594.48</v>
      </c>
    </row>
    <row r="8955" spans="2:9" x14ac:dyDescent="0.25">
      <c r="B8955" t="s">
        <v>56</v>
      </c>
      <c r="C8955" t="s">
        <v>11</v>
      </c>
      <c r="D8955" t="s">
        <v>38</v>
      </c>
      <c r="E8955" s="1">
        <v>44616</v>
      </c>
      <c r="F8955" s="4">
        <v>7504</v>
      </c>
      <c r="G8955">
        <v>327</v>
      </c>
      <c r="H8955" s="3">
        <f>_xlfn.XLOOKUP(sales[[#This Row],[Product]],products[Product],products[Cost per box])*sales[[#This Row],[Boxes]]</f>
        <v>3250.3799999999997</v>
      </c>
      <c r="I8955" s="4">
        <f>sales[[#This Row],[Revenue]]-sales[[#This Row],[Cost]]</f>
        <v>4253.6200000000008</v>
      </c>
    </row>
    <row r="8956" spans="2:9" x14ac:dyDescent="0.25">
      <c r="B8956" t="s">
        <v>25</v>
      </c>
      <c r="C8956" t="s">
        <v>6</v>
      </c>
      <c r="D8956" t="s">
        <v>47</v>
      </c>
      <c r="E8956" s="1">
        <v>44616</v>
      </c>
      <c r="F8956" s="4">
        <v>2674</v>
      </c>
      <c r="G8956">
        <v>268</v>
      </c>
      <c r="H8956" s="3">
        <f>_xlfn.XLOOKUP(sales[[#This Row],[Product]],products[Product],products[Cost per box])*sales[[#This Row],[Boxes]]</f>
        <v>1409.6799999999998</v>
      </c>
      <c r="I8956" s="4">
        <f>sales[[#This Row],[Revenue]]-sales[[#This Row],[Cost]]</f>
        <v>1264.3200000000002</v>
      </c>
    </row>
    <row r="8957" spans="2:9" x14ac:dyDescent="0.25">
      <c r="B8957" t="s">
        <v>29</v>
      </c>
      <c r="C8957" t="s">
        <v>9</v>
      </c>
      <c r="D8957" t="s">
        <v>45</v>
      </c>
      <c r="E8957" s="1">
        <v>44616</v>
      </c>
      <c r="F8957" s="4">
        <v>875</v>
      </c>
      <c r="G8957">
        <v>40</v>
      </c>
      <c r="H8957" s="3">
        <f>_xlfn.XLOOKUP(sales[[#This Row],[Product]],products[Product],products[Cost per box])*sales[[#This Row],[Boxes]]</f>
        <v>309.20000000000005</v>
      </c>
      <c r="I8957" s="4">
        <f>sales[[#This Row],[Revenue]]-sales[[#This Row],[Cost]]</f>
        <v>565.79999999999995</v>
      </c>
    </row>
    <row r="8958" spans="2:9" x14ac:dyDescent="0.25">
      <c r="B8958" t="s">
        <v>46</v>
      </c>
      <c r="C8958" t="s">
        <v>16</v>
      </c>
      <c r="D8958" t="s">
        <v>35</v>
      </c>
      <c r="E8958" s="1">
        <v>44616</v>
      </c>
      <c r="F8958" s="4">
        <v>4060</v>
      </c>
      <c r="G8958">
        <v>271</v>
      </c>
      <c r="H8958" s="3">
        <f>_xlfn.XLOOKUP(sales[[#This Row],[Product]],products[Product],products[Cost per box])*sales[[#This Row],[Boxes]]</f>
        <v>718.15</v>
      </c>
      <c r="I8958" s="4">
        <f>sales[[#This Row],[Revenue]]-sales[[#This Row],[Cost]]</f>
        <v>3341.85</v>
      </c>
    </row>
    <row r="8959" spans="2:9" x14ac:dyDescent="0.25">
      <c r="B8959" t="s">
        <v>53</v>
      </c>
      <c r="C8959" t="s">
        <v>27</v>
      </c>
      <c r="D8959" t="s">
        <v>38</v>
      </c>
      <c r="E8959" s="1">
        <v>44616</v>
      </c>
      <c r="F8959" s="4">
        <v>6363</v>
      </c>
      <c r="G8959">
        <v>354</v>
      </c>
      <c r="H8959" s="3">
        <f>_xlfn.XLOOKUP(sales[[#This Row],[Product]],products[Product],products[Cost per box])*sales[[#This Row],[Boxes]]</f>
        <v>3518.7599999999998</v>
      </c>
      <c r="I8959" s="4">
        <f>sales[[#This Row],[Revenue]]-sales[[#This Row],[Cost]]</f>
        <v>2844.2400000000002</v>
      </c>
    </row>
    <row r="8960" spans="2:9" x14ac:dyDescent="0.25">
      <c r="B8960" t="s">
        <v>8</v>
      </c>
      <c r="C8960" t="s">
        <v>11</v>
      </c>
      <c r="D8960" t="s">
        <v>31</v>
      </c>
      <c r="E8960" s="1">
        <v>44616</v>
      </c>
      <c r="F8960" s="4">
        <v>4333</v>
      </c>
      <c r="G8960">
        <v>167</v>
      </c>
      <c r="H8960" s="3">
        <f>_xlfn.XLOOKUP(sales[[#This Row],[Product]],products[Product],products[Cost per box])*sales[[#This Row],[Boxes]]</f>
        <v>955.24</v>
      </c>
      <c r="I8960" s="4">
        <f>sales[[#This Row],[Revenue]]-sales[[#This Row],[Cost]]</f>
        <v>3377.76</v>
      </c>
    </row>
    <row r="8961" spans="2:9" x14ac:dyDescent="0.25">
      <c r="B8961" t="s">
        <v>40</v>
      </c>
      <c r="C8961" t="s">
        <v>27</v>
      </c>
      <c r="D8961" t="s">
        <v>47</v>
      </c>
      <c r="E8961" s="1">
        <v>44616</v>
      </c>
      <c r="F8961" s="4">
        <v>6055</v>
      </c>
      <c r="G8961">
        <v>770</v>
      </c>
      <c r="H8961" s="3">
        <f>_xlfn.XLOOKUP(sales[[#This Row],[Product]],products[Product],products[Cost per box])*sales[[#This Row],[Boxes]]</f>
        <v>4050.2</v>
      </c>
      <c r="I8961" s="4">
        <f>sales[[#This Row],[Revenue]]-sales[[#This Row],[Cost]]</f>
        <v>2004.8000000000002</v>
      </c>
    </row>
    <row r="8962" spans="2:9" x14ac:dyDescent="0.25">
      <c r="B8962" t="s">
        <v>57</v>
      </c>
      <c r="C8962" t="s">
        <v>6</v>
      </c>
      <c r="D8962" t="s">
        <v>47</v>
      </c>
      <c r="E8962" s="1">
        <v>44616</v>
      </c>
      <c r="F8962" s="4">
        <v>2296</v>
      </c>
      <c r="G8962">
        <v>287</v>
      </c>
      <c r="H8962" s="3">
        <f>_xlfn.XLOOKUP(sales[[#This Row],[Product]],products[Product],products[Cost per box])*sales[[#This Row],[Boxes]]</f>
        <v>1509.62</v>
      </c>
      <c r="I8962" s="4">
        <f>sales[[#This Row],[Revenue]]-sales[[#This Row],[Cost]]</f>
        <v>786.38000000000011</v>
      </c>
    </row>
    <row r="8963" spans="2:9" x14ac:dyDescent="0.25">
      <c r="B8963" t="s">
        <v>5</v>
      </c>
      <c r="C8963" t="s">
        <v>11</v>
      </c>
      <c r="D8963" t="s">
        <v>12</v>
      </c>
      <c r="E8963" s="1">
        <v>44616</v>
      </c>
      <c r="F8963" s="4">
        <v>8883</v>
      </c>
      <c r="G8963">
        <v>684</v>
      </c>
      <c r="H8963" s="3">
        <f>_xlfn.XLOOKUP(sales[[#This Row],[Product]],products[Product],products[Cost per box])*sales[[#This Row],[Boxes]]</f>
        <v>5766.12</v>
      </c>
      <c r="I8963" s="4">
        <f>sales[[#This Row],[Revenue]]-sales[[#This Row],[Cost]]</f>
        <v>3116.88</v>
      </c>
    </row>
    <row r="8964" spans="2:9" x14ac:dyDescent="0.25">
      <c r="B8964" t="s">
        <v>8</v>
      </c>
      <c r="C8964" t="s">
        <v>21</v>
      </c>
      <c r="D8964" t="s">
        <v>36</v>
      </c>
      <c r="E8964" s="1">
        <v>44616</v>
      </c>
      <c r="F8964" s="4">
        <v>5516</v>
      </c>
      <c r="G8964">
        <v>240</v>
      </c>
      <c r="H8964" s="3">
        <f>_xlfn.XLOOKUP(sales[[#This Row],[Product]],products[Product],products[Cost per box])*sales[[#This Row],[Boxes]]</f>
        <v>1209.5999999999999</v>
      </c>
      <c r="I8964" s="4">
        <f>sales[[#This Row],[Revenue]]-sales[[#This Row],[Cost]]</f>
        <v>4306.3999999999996</v>
      </c>
    </row>
    <row r="8965" spans="2:9" x14ac:dyDescent="0.25">
      <c r="B8965" t="s">
        <v>13</v>
      </c>
      <c r="C8965" t="s">
        <v>9</v>
      </c>
      <c r="D8965" t="s">
        <v>28</v>
      </c>
      <c r="E8965" s="1">
        <v>44616</v>
      </c>
      <c r="F8965" s="4">
        <v>4501</v>
      </c>
      <c r="G8965">
        <v>188</v>
      </c>
      <c r="H8965" s="3">
        <f>_xlfn.XLOOKUP(sales[[#This Row],[Product]],products[Product],products[Cost per box])*sales[[#This Row],[Boxes]]</f>
        <v>518.88</v>
      </c>
      <c r="I8965" s="4">
        <f>sales[[#This Row],[Revenue]]-sales[[#This Row],[Cost]]</f>
        <v>3982.12</v>
      </c>
    </row>
    <row r="8966" spans="2:9" x14ac:dyDescent="0.25">
      <c r="B8966" t="s">
        <v>46</v>
      </c>
      <c r="C8966" t="s">
        <v>16</v>
      </c>
      <c r="D8966" t="s">
        <v>30</v>
      </c>
      <c r="E8966" s="1">
        <v>44616</v>
      </c>
      <c r="F8966" s="4">
        <v>1015</v>
      </c>
      <c r="G8966">
        <v>38</v>
      </c>
      <c r="H8966" s="3">
        <f>_xlfn.XLOOKUP(sales[[#This Row],[Product]],products[Product],products[Cost per box])*sales[[#This Row],[Boxes]]</f>
        <v>139.84</v>
      </c>
      <c r="I8966" s="4">
        <f>sales[[#This Row],[Revenue]]-sales[[#This Row],[Cost]]</f>
        <v>875.16</v>
      </c>
    </row>
    <row r="8967" spans="2:9" x14ac:dyDescent="0.25">
      <c r="B8967" t="s">
        <v>13</v>
      </c>
      <c r="C8967" t="s">
        <v>11</v>
      </c>
      <c r="D8967" t="s">
        <v>50</v>
      </c>
      <c r="E8967" s="1">
        <v>44616</v>
      </c>
      <c r="F8967" s="4">
        <v>4718</v>
      </c>
      <c r="G8967">
        <v>249</v>
      </c>
      <c r="H8967" s="3">
        <f>_xlfn.XLOOKUP(sales[[#This Row],[Product]],products[Product],products[Cost per box])*sales[[#This Row],[Boxes]]</f>
        <v>3090.09</v>
      </c>
      <c r="I8967" s="4">
        <f>sales[[#This Row],[Revenue]]-sales[[#This Row],[Cost]]</f>
        <v>1627.9099999999999</v>
      </c>
    </row>
    <row r="8968" spans="2:9" x14ac:dyDescent="0.25">
      <c r="B8968" t="s">
        <v>5</v>
      </c>
      <c r="C8968" t="s">
        <v>16</v>
      </c>
      <c r="D8968" t="s">
        <v>19</v>
      </c>
      <c r="E8968" s="1">
        <v>44616</v>
      </c>
      <c r="F8968" s="4">
        <v>18347</v>
      </c>
      <c r="G8968">
        <v>1050</v>
      </c>
      <c r="H8968" s="3">
        <f>_xlfn.XLOOKUP(sales[[#This Row],[Product]],products[Product],products[Cost per box])*sales[[#This Row],[Boxes]]</f>
        <v>10741.5</v>
      </c>
      <c r="I8968" s="4">
        <f>sales[[#This Row],[Revenue]]-sales[[#This Row],[Cost]]</f>
        <v>7605.5</v>
      </c>
    </row>
    <row r="8969" spans="2:9" x14ac:dyDescent="0.25">
      <c r="B8969" t="s">
        <v>39</v>
      </c>
      <c r="C8969" t="s">
        <v>9</v>
      </c>
      <c r="D8969" t="s">
        <v>12</v>
      </c>
      <c r="E8969" s="1">
        <v>44616</v>
      </c>
      <c r="F8969" s="4">
        <v>4662</v>
      </c>
      <c r="G8969">
        <v>389</v>
      </c>
      <c r="H8969" s="3">
        <f>_xlfn.XLOOKUP(sales[[#This Row],[Product]],products[Product],products[Cost per box])*sales[[#This Row],[Boxes]]</f>
        <v>3279.27</v>
      </c>
      <c r="I8969" s="4">
        <f>sales[[#This Row],[Revenue]]-sales[[#This Row],[Cost]]</f>
        <v>1382.73</v>
      </c>
    </row>
    <row r="8970" spans="2:9" x14ac:dyDescent="0.25">
      <c r="B8970" t="s">
        <v>49</v>
      </c>
      <c r="C8970" t="s">
        <v>6</v>
      </c>
      <c r="D8970" t="s">
        <v>35</v>
      </c>
      <c r="E8970" s="1">
        <v>44616</v>
      </c>
      <c r="F8970" s="4">
        <v>1925</v>
      </c>
      <c r="G8970">
        <v>138</v>
      </c>
      <c r="H8970" s="3">
        <f>_xlfn.XLOOKUP(sales[[#This Row],[Product]],products[Product],products[Cost per box])*sales[[#This Row],[Boxes]]</f>
        <v>365.7</v>
      </c>
      <c r="I8970" s="4">
        <f>sales[[#This Row],[Revenue]]-sales[[#This Row],[Cost]]</f>
        <v>1559.3</v>
      </c>
    </row>
    <row r="8971" spans="2:9" x14ac:dyDescent="0.25">
      <c r="B8971" t="s">
        <v>29</v>
      </c>
      <c r="C8971" t="s">
        <v>6</v>
      </c>
      <c r="D8971" t="s">
        <v>12</v>
      </c>
      <c r="E8971" s="1">
        <v>44616</v>
      </c>
      <c r="F8971" s="4">
        <v>7714</v>
      </c>
      <c r="G8971">
        <v>594</v>
      </c>
      <c r="H8971" s="3">
        <f>_xlfn.XLOOKUP(sales[[#This Row],[Product]],products[Product],products[Cost per box])*sales[[#This Row],[Boxes]]</f>
        <v>5007.42</v>
      </c>
      <c r="I8971" s="4">
        <f>sales[[#This Row],[Revenue]]-sales[[#This Row],[Cost]]</f>
        <v>2706.58</v>
      </c>
    </row>
    <row r="8972" spans="2:9" x14ac:dyDescent="0.25">
      <c r="B8972" t="s">
        <v>51</v>
      </c>
      <c r="C8972" t="s">
        <v>11</v>
      </c>
      <c r="D8972" t="s">
        <v>22</v>
      </c>
      <c r="E8972" s="1">
        <v>44616</v>
      </c>
      <c r="F8972" s="4">
        <v>8911</v>
      </c>
      <c r="G8972">
        <v>425</v>
      </c>
      <c r="H8972" s="3">
        <f>_xlfn.XLOOKUP(sales[[#This Row],[Product]],products[Product],products[Cost per box])*sales[[#This Row],[Boxes]]</f>
        <v>3493.5000000000005</v>
      </c>
      <c r="I8972" s="4">
        <f>sales[[#This Row],[Revenue]]-sales[[#This Row],[Cost]]</f>
        <v>5417.5</v>
      </c>
    </row>
    <row r="8973" spans="2:9" x14ac:dyDescent="0.25">
      <c r="B8973" t="s">
        <v>49</v>
      </c>
      <c r="C8973" t="s">
        <v>16</v>
      </c>
      <c r="D8973" t="s">
        <v>52</v>
      </c>
      <c r="E8973" s="1">
        <v>44616</v>
      </c>
      <c r="F8973" s="4">
        <v>77</v>
      </c>
      <c r="G8973">
        <v>6</v>
      </c>
      <c r="H8973" s="3">
        <f>_xlfn.XLOOKUP(sales[[#This Row],[Product]],products[Product],products[Cost per box])*sales[[#This Row],[Boxes]]</f>
        <v>19.919999999999998</v>
      </c>
      <c r="I8973" s="4">
        <f>sales[[#This Row],[Revenue]]-sales[[#This Row],[Cost]]</f>
        <v>57.08</v>
      </c>
    </row>
    <row r="8974" spans="2:9" x14ac:dyDescent="0.25">
      <c r="B8974" t="s">
        <v>41</v>
      </c>
      <c r="C8974" t="s">
        <v>16</v>
      </c>
      <c r="D8974" t="s">
        <v>35</v>
      </c>
      <c r="E8974" s="1">
        <v>44616</v>
      </c>
      <c r="F8974" s="4">
        <v>8372</v>
      </c>
      <c r="G8974">
        <v>770</v>
      </c>
      <c r="H8974" s="3">
        <f>_xlfn.XLOOKUP(sales[[#This Row],[Product]],products[Product],products[Cost per box])*sales[[#This Row],[Boxes]]</f>
        <v>2040.5</v>
      </c>
      <c r="I8974" s="4">
        <f>sales[[#This Row],[Revenue]]-sales[[#This Row],[Cost]]</f>
        <v>6331.5</v>
      </c>
    </row>
    <row r="8975" spans="2:9" x14ac:dyDescent="0.25">
      <c r="B8975" t="s">
        <v>51</v>
      </c>
      <c r="C8975" t="s">
        <v>27</v>
      </c>
      <c r="D8975" t="s">
        <v>35</v>
      </c>
      <c r="E8975" s="1">
        <v>44617</v>
      </c>
      <c r="F8975" s="4">
        <v>10766</v>
      </c>
      <c r="G8975">
        <v>770</v>
      </c>
      <c r="H8975" s="3">
        <f>_xlfn.XLOOKUP(sales[[#This Row],[Product]],products[Product],products[Cost per box])*sales[[#This Row],[Boxes]]</f>
        <v>2040.5</v>
      </c>
      <c r="I8975" s="4">
        <f>sales[[#This Row],[Revenue]]-sales[[#This Row],[Cost]]</f>
        <v>8725.5</v>
      </c>
    </row>
    <row r="8976" spans="2:9" x14ac:dyDescent="0.25">
      <c r="B8976" t="s">
        <v>46</v>
      </c>
      <c r="C8976" t="s">
        <v>21</v>
      </c>
      <c r="D8976" t="s">
        <v>42</v>
      </c>
      <c r="E8976" s="1">
        <v>44617</v>
      </c>
      <c r="F8976" s="4">
        <v>7203</v>
      </c>
      <c r="G8976">
        <v>601</v>
      </c>
      <c r="H8976" s="3">
        <f>_xlfn.XLOOKUP(sales[[#This Row],[Product]],products[Product],products[Cost per box])*sales[[#This Row],[Boxes]]</f>
        <v>2848.7400000000002</v>
      </c>
      <c r="I8976" s="4">
        <f>sales[[#This Row],[Revenue]]-sales[[#This Row],[Cost]]</f>
        <v>4354.26</v>
      </c>
    </row>
    <row r="8977" spans="2:9" x14ac:dyDescent="0.25">
      <c r="B8977" t="s">
        <v>20</v>
      </c>
      <c r="C8977" t="s">
        <v>9</v>
      </c>
      <c r="D8977" t="s">
        <v>14</v>
      </c>
      <c r="E8977" s="1">
        <v>44617</v>
      </c>
      <c r="F8977" s="4">
        <v>5964</v>
      </c>
      <c r="G8977">
        <v>272</v>
      </c>
      <c r="H8977" s="3">
        <f>_xlfn.XLOOKUP(sales[[#This Row],[Product]],products[Product],products[Cost per box])*sales[[#This Row],[Boxes]]</f>
        <v>1716.32</v>
      </c>
      <c r="I8977" s="4">
        <f>sales[[#This Row],[Revenue]]-sales[[#This Row],[Cost]]</f>
        <v>4247.68</v>
      </c>
    </row>
    <row r="8978" spans="2:9" x14ac:dyDescent="0.25">
      <c r="B8978" t="s">
        <v>8</v>
      </c>
      <c r="C8978" t="s">
        <v>9</v>
      </c>
      <c r="D8978" t="s">
        <v>17</v>
      </c>
      <c r="E8978" s="1">
        <v>44617</v>
      </c>
      <c r="F8978" s="4">
        <v>4221</v>
      </c>
      <c r="G8978">
        <v>201</v>
      </c>
      <c r="H8978" s="3">
        <f>_xlfn.XLOOKUP(sales[[#This Row],[Product]],products[Product],products[Cost per box])*sales[[#This Row],[Boxes]]</f>
        <v>1366.8</v>
      </c>
      <c r="I8978" s="4">
        <f>sales[[#This Row],[Revenue]]-sales[[#This Row],[Cost]]</f>
        <v>2854.2</v>
      </c>
    </row>
    <row r="8979" spans="2:9" x14ac:dyDescent="0.25">
      <c r="B8979" t="s">
        <v>51</v>
      </c>
      <c r="C8979" t="s">
        <v>6</v>
      </c>
      <c r="D8979" t="s">
        <v>43</v>
      </c>
      <c r="E8979" s="1">
        <v>44617</v>
      </c>
      <c r="F8979" s="4">
        <v>8988</v>
      </c>
      <c r="G8979">
        <v>391</v>
      </c>
      <c r="H8979" s="3">
        <f>_xlfn.XLOOKUP(sales[[#This Row],[Product]],products[Product],products[Cost per box])*sales[[#This Row],[Boxes]]</f>
        <v>1505.3500000000001</v>
      </c>
      <c r="I8979" s="4">
        <f>sales[[#This Row],[Revenue]]-sales[[#This Row],[Cost]]</f>
        <v>7482.65</v>
      </c>
    </row>
    <row r="8980" spans="2:9" x14ac:dyDescent="0.25">
      <c r="B8980" t="s">
        <v>23</v>
      </c>
      <c r="C8980" t="s">
        <v>21</v>
      </c>
      <c r="D8980" t="s">
        <v>45</v>
      </c>
      <c r="E8980" s="1">
        <v>44617</v>
      </c>
      <c r="F8980" s="4">
        <v>609</v>
      </c>
      <c r="G8980">
        <v>24</v>
      </c>
      <c r="H8980" s="3">
        <f>_xlfn.XLOOKUP(sales[[#This Row],[Product]],products[Product],products[Cost per box])*sales[[#This Row],[Boxes]]</f>
        <v>185.52</v>
      </c>
      <c r="I8980" s="4">
        <f>sales[[#This Row],[Revenue]]-sales[[#This Row],[Cost]]</f>
        <v>423.48</v>
      </c>
    </row>
    <row r="8981" spans="2:9" x14ac:dyDescent="0.25">
      <c r="B8981" t="s">
        <v>37</v>
      </c>
      <c r="C8981" t="s">
        <v>16</v>
      </c>
      <c r="D8981" t="s">
        <v>31</v>
      </c>
      <c r="E8981" s="1">
        <v>44617</v>
      </c>
      <c r="F8981" s="4">
        <v>168</v>
      </c>
      <c r="G8981">
        <v>7</v>
      </c>
      <c r="H8981" s="3">
        <f>_xlfn.XLOOKUP(sales[[#This Row],[Product]],products[Product],products[Cost per box])*sales[[#This Row],[Boxes]]</f>
        <v>40.04</v>
      </c>
      <c r="I8981" s="4">
        <f>sales[[#This Row],[Revenue]]-sales[[#This Row],[Cost]]</f>
        <v>127.96000000000001</v>
      </c>
    </row>
    <row r="8982" spans="2:9" x14ac:dyDescent="0.25">
      <c r="B8982" t="s">
        <v>34</v>
      </c>
      <c r="C8982" t="s">
        <v>11</v>
      </c>
      <c r="D8982" t="s">
        <v>26</v>
      </c>
      <c r="E8982" s="1">
        <v>44617</v>
      </c>
      <c r="F8982" s="4">
        <v>1134</v>
      </c>
      <c r="G8982">
        <v>67</v>
      </c>
      <c r="H8982" s="3">
        <f>_xlfn.XLOOKUP(sales[[#This Row],[Product]],products[Product],products[Cost per box])*sales[[#This Row],[Boxes]]</f>
        <v>430.81</v>
      </c>
      <c r="I8982" s="4">
        <f>sales[[#This Row],[Revenue]]-sales[[#This Row],[Cost]]</f>
        <v>703.19</v>
      </c>
    </row>
    <row r="8983" spans="2:9" x14ac:dyDescent="0.25">
      <c r="B8983" t="s">
        <v>51</v>
      </c>
      <c r="C8983" t="s">
        <v>21</v>
      </c>
      <c r="D8983" t="s">
        <v>45</v>
      </c>
      <c r="E8983" s="1">
        <v>44617</v>
      </c>
      <c r="F8983" s="4">
        <v>5215</v>
      </c>
      <c r="G8983">
        <v>218</v>
      </c>
      <c r="H8983" s="3">
        <f>_xlfn.XLOOKUP(sales[[#This Row],[Product]],products[Product],products[Cost per box])*sales[[#This Row],[Boxes]]</f>
        <v>1685.14</v>
      </c>
      <c r="I8983" s="4">
        <f>sales[[#This Row],[Revenue]]-sales[[#This Row],[Cost]]</f>
        <v>3529.8599999999997</v>
      </c>
    </row>
    <row r="8984" spans="2:9" x14ac:dyDescent="0.25">
      <c r="B8984" t="s">
        <v>39</v>
      </c>
      <c r="C8984" t="s">
        <v>11</v>
      </c>
      <c r="D8984" t="s">
        <v>24</v>
      </c>
      <c r="E8984" s="1">
        <v>44617</v>
      </c>
      <c r="F8984" s="4">
        <v>8001</v>
      </c>
      <c r="G8984">
        <v>334</v>
      </c>
      <c r="H8984" s="3">
        <f>_xlfn.XLOOKUP(sales[[#This Row],[Product]],products[Product],products[Cost per box])*sales[[#This Row],[Boxes]]</f>
        <v>3510.34</v>
      </c>
      <c r="I8984" s="4">
        <f>sales[[#This Row],[Revenue]]-sales[[#This Row],[Cost]]</f>
        <v>4490.66</v>
      </c>
    </row>
    <row r="8985" spans="2:9" x14ac:dyDescent="0.25">
      <c r="B8985" t="s">
        <v>51</v>
      </c>
      <c r="C8985" t="s">
        <v>6</v>
      </c>
      <c r="D8985" t="s">
        <v>28</v>
      </c>
      <c r="E8985" s="1">
        <v>44617</v>
      </c>
      <c r="F8985" s="4">
        <v>11200</v>
      </c>
      <c r="G8985">
        <v>415</v>
      </c>
      <c r="H8985" s="3">
        <f>_xlfn.XLOOKUP(sales[[#This Row],[Product]],products[Product],products[Cost per box])*sales[[#This Row],[Boxes]]</f>
        <v>1145.3999999999999</v>
      </c>
      <c r="I8985" s="4">
        <f>sales[[#This Row],[Revenue]]-sales[[#This Row],[Cost]]</f>
        <v>10054.6</v>
      </c>
    </row>
    <row r="8986" spans="2:9" x14ac:dyDescent="0.25">
      <c r="B8986" t="s">
        <v>41</v>
      </c>
      <c r="C8986" t="s">
        <v>11</v>
      </c>
      <c r="D8986" t="s">
        <v>35</v>
      </c>
      <c r="E8986" s="1">
        <v>44617</v>
      </c>
      <c r="F8986" s="4">
        <v>1722</v>
      </c>
      <c r="G8986">
        <v>133</v>
      </c>
      <c r="H8986" s="3">
        <f>_xlfn.XLOOKUP(sales[[#This Row],[Product]],products[Product],products[Cost per box])*sales[[#This Row],[Boxes]]</f>
        <v>352.45</v>
      </c>
      <c r="I8986" s="4">
        <f>sales[[#This Row],[Revenue]]-sales[[#This Row],[Cost]]</f>
        <v>1369.55</v>
      </c>
    </row>
    <row r="8987" spans="2:9" x14ac:dyDescent="0.25">
      <c r="B8987" t="s">
        <v>51</v>
      </c>
      <c r="C8987" t="s">
        <v>6</v>
      </c>
      <c r="D8987" t="s">
        <v>7</v>
      </c>
      <c r="E8987" s="1">
        <v>44617</v>
      </c>
      <c r="F8987" s="4">
        <v>5040</v>
      </c>
      <c r="G8987">
        <v>220</v>
      </c>
      <c r="H8987" s="3">
        <f>_xlfn.XLOOKUP(sales[[#This Row],[Product]],products[Product],products[Cost per box])*sales[[#This Row],[Boxes]]</f>
        <v>1133</v>
      </c>
      <c r="I8987" s="4">
        <f>sales[[#This Row],[Revenue]]-sales[[#This Row],[Cost]]</f>
        <v>3907</v>
      </c>
    </row>
    <row r="8988" spans="2:9" x14ac:dyDescent="0.25">
      <c r="B8988" t="s">
        <v>5</v>
      </c>
      <c r="C8988" t="s">
        <v>9</v>
      </c>
      <c r="D8988" t="s">
        <v>42</v>
      </c>
      <c r="E8988" s="1">
        <v>44617</v>
      </c>
      <c r="F8988" s="4">
        <v>6559</v>
      </c>
      <c r="G8988">
        <v>505</v>
      </c>
      <c r="H8988" s="3">
        <f>_xlfn.XLOOKUP(sales[[#This Row],[Product]],products[Product],products[Cost per box])*sales[[#This Row],[Boxes]]</f>
        <v>2393.7000000000003</v>
      </c>
      <c r="I8988" s="4">
        <f>sales[[#This Row],[Revenue]]-sales[[#This Row],[Cost]]</f>
        <v>4165.2999999999993</v>
      </c>
    </row>
    <row r="8989" spans="2:9" x14ac:dyDescent="0.25">
      <c r="B8989" t="s">
        <v>34</v>
      </c>
      <c r="C8989" t="s">
        <v>27</v>
      </c>
      <c r="D8989" t="s">
        <v>12</v>
      </c>
      <c r="E8989" s="1">
        <v>44617</v>
      </c>
      <c r="F8989" s="4">
        <v>2051</v>
      </c>
      <c r="G8989">
        <v>206</v>
      </c>
      <c r="H8989" s="3">
        <f>_xlfn.XLOOKUP(sales[[#This Row],[Product]],products[Product],products[Cost per box])*sales[[#This Row],[Boxes]]</f>
        <v>1736.58</v>
      </c>
      <c r="I8989" s="4">
        <f>sales[[#This Row],[Revenue]]-sales[[#This Row],[Cost]]</f>
        <v>314.42000000000007</v>
      </c>
    </row>
    <row r="8990" spans="2:9" x14ac:dyDescent="0.25">
      <c r="B8990" t="s">
        <v>8</v>
      </c>
      <c r="C8990" t="s">
        <v>11</v>
      </c>
      <c r="D8990" t="s">
        <v>17</v>
      </c>
      <c r="E8990" s="1">
        <v>44617</v>
      </c>
      <c r="F8990" s="4">
        <v>4270</v>
      </c>
      <c r="G8990">
        <v>178</v>
      </c>
      <c r="H8990" s="3">
        <f>_xlfn.XLOOKUP(sales[[#This Row],[Product]],products[Product],products[Cost per box])*sales[[#This Row],[Boxes]]</f>
        <v>1210.3999999999999</v>
      </c>
      <c r="I8990" s="4">
        <f>sales[[#This Row],[Revenue]]-sales[[#This Row],[Cost]]</f>
        <v>3059.6000000000004</v>
      </c>
    </row>
    <row r="8991" spans="2:9" x14ac:dyDescent="0.25">
      <c r="B8991" t="s">
        <v>10</v>
      </c>
      <c r="C8991" t="s">
        <v>9</v>
      </c>
      <c r="D8991" t="s">
        <v>26</v>
      </c>
      <c r="E8991" s="1">
        <v>44617</v>
      </c>
      <c r="F8991" s="4">
        <v>9401</v>
      </c>
      <c r="G8991">
        <v>588</v>
      </c>
      <c r="H8991" s="3">
        <f>_xlfn.XLOOKUP(sales[[#This Row],[Product]],products[Product],products[Cost per box])*sales[[#This Row],[Boxes]]</f>
        <v>3780.8399999999997</v>
      </c>
      <c r="I8991" s="4">
        <f>sales[[#This Row],[Revenue]]-sales[[#This Row],[Cost]]</f>
        <v>5620.16</v>
      </c>
    </row>
    <row r="8992" spans="2:9" x14ac:dyDescent="0.25">
      <c r="B8992" t="s">
        <v>29</v>
      </c>
      <c r="C8992" t="s">
        <v>21</v>
      </c>
      <c r="D8992" t="s">
        <v>24</v>
      </c>
      <c r="E8992" s="1">
        <v>44617</v>
      </c>
      <c r="F8992" s="4">
        <v>13265</v>
      </c>
      <c r="G8992">
        <v>577</v>
      </c>
      <c r="H8992" s="3">
        <f>_xlfn.XLOOKUP(sales[[#This Row],[Product]],products[Product],products[Cost per box])*sales[[#This Row],[Boxes]]</f>
        <v>6064.2699999999995</v>
      </c>
      <c r="I8992" s="4">
        <f>sales[[#This Row],[Revenue]]-sales[[#This Row],[Cost]]</f>
        <v>7200.7300000000005</v>
      </c>
    </row>
    <row r="8993" spans="2:9" x14ac:dyDescent="0.25">
      <c r="B8993" t="s">
        <v>10</v>
      </c>
      <c r="C8993" t="s">
        <v>9</v>
      </c>
      <c r="D8993" t="s">
        <v>42</v>
      </c>
      <c r="E8993" s="1">
        <v>44617</v>
      </c>
      <c r="F8993" s="4">
        <v>8547</v>
      </c>
      <c r="G8993">
        <v>535</v>
      </c>
      <c r="H8993" s="3">
        <f>_xlfn.XLOOKUP(sales[[#This Row],[Product]],products[Product],products[Cost per box])*sales[[#This Row],[Boxes]]</f>
        <v>2535.9</v>
      </c>
      <c r="I8993" s="4">
        <f>sales[[#This Row],[Revenue]]-sales[[#This Row],[Cost]]</f>
        <v>6011.1</v>
      </c>
    </row>
    <row r="8994" spans="2:9" x14ac:dyDescent="0.25">
      <c r="B8994" t="s">
        <v>32</v>
      </c>
      <c r="C8994" t="s">
        <v>9</v>
      </c>
      <c r="D8994" t="s">
        <v>42</v>
      </c>
      <c r="E8994" s="1">
        <v>44617</v>
      </c>
      <c r="F8994" s="4">
        <v>1477</v>
      </c>
      <c r="G8994">
        <v>114</v>
      </c>
      <c r="H8994" s="3">
        <f>_xlfn.XLOOKUP(sales[[#This Row],[Product]],products[Product],products[Cost per box])*sales[[#This Row],[Boxes]]</f>
        <v>540.36</v>
      </c>
      <c r="I8994" s="4">
        <f>sales[[#This Row],[Revenue]]-sales[[#This Row],[Cost]]</f>
        <v>936.64</v>
      </c>
    </row>
    <row r="8995" spans="2:9" x14ac:dyDescent="0.25">
      <c r="B8995" t="s">
        <v>8</v>
      </c>
      <c r="C8995" t="s">
        <v>16</v>
      </c>
      <c r="D8995" t="s">
        <v>26</v>
      </c>
      <c r="E8995" s="1">
        <v>44617</v>
      </c>
      <c r="F8995" s="4">
        <v>1232</v>
      </c>
      <c r="G8995">
        <v>88</v>
      </c>
      <c r="H8995" s="3">
        <f>_xlfn.XLOOKUP(sales[[#This Row],[Product]],products[Product],products[Cost per box])*sales[[#This Row],[Boxes]]</f>
        <v>565.83999999999992</v>
      </c>
      <c r="I8995" s="4">
        <f>sales[[#This Row],[Revenue]]-sales[[#This Row],[Cost]]</f>
        <v>666.16000000000008</v>
      </c>
    </row>
    <row r="8996" spans="2:9" x14ac:dyDescent="0.25">
      <c r="B8996" t="s">
        <v>8</v>
      </c>
      <c r="C8996" t="s">
        <v>9</v>
      </c>
      <c r="D8996" t="s">
        <v>52</v>
      </c>
      <c r="E8996" s="1">
        <v>44617</v>
      </c>
      <c r="F8996" s="4">
        <v>2464</v>
      </c>
      <c r="G8996">
        <v>154</v>
      </c>
      <c r="H8996" s="3">
        <f>_xlfn.XLOOKUP(sales[[#This Row],[Product]],products[Product],products[Cost per box])*sales[[#This Row],[Boxes]]</f>
        <v>511.28</v>
      </c>
      <c r="I8996" s="4">
        <f>sales[[#This Row],[Revenue]]-sales[[#This Row],[Cost]]</f>
        <v>1952.72</v>
      </c>
    </row>
    <row r="8997" spans="2:9" x14ac:dyDescent="0.25">
      <c r="B8997" t="s">
        <v>53</v>
      </c>
      <c r="C8997" t="s">
        <v>21</v>
      </c>
      <c r="D8997" t="s">
        <v>38</v>
      </c>
      <c r="E8997" s="1">
        <v>44617</v>
      </c>
      <c r="F8997" s="4">
        <v>12026</v>
      </c>
      <c r="G8997">
        <v>573</v>
      </c>
      <c r="H8997" s="3">
        <f>_xlfn.XLOOKUP(sales[[#This Row],[Product]],products[Product],products[Cost per box])*sales[[#This Row],[Boxes]]</f>
        <v>5695.62</v>
      </c>
      <c r="I8997" s="4">
        <f>sales[[#This Row],[Revenue]]-sales[[#This Row],[Cost]]</f>
        <v>6330.38</v>
      </c>
    </row>
    <row r="8998" spans="2:9" x14ac:dyDescent="0.25">
      <c r="B8998" t="s">
        <v>29</v>
      </c>
      <c r="C8998" t="s">
        <v>27</v>
      </c>
      <c r="D8998" t="s">
        <v>42</v>
      </c>
      <c r="E8998" s="1">
        <v>44617</v>
      </c>
      <c r="F8998" s="4">
        <v>5369</v>
      </c>
      <c r="G8998">
        <v>413</v>
      </c>
      <c r="H8998" s="3">
        <f>_xlfn.XLOOKUP(sales[[#This Row],[Product]],products[Product],products[Cost per box])*sales[[#This Row],[Boxes]]</f>
        <v>1957.6200000000001</v>
      </c>
      <c r="I8998" s="4">
        <f>sales[[#This Row],[Revenue]]-sales[[#This Row],[Cost]]</f>
        <v>3411.38</v>
      </c>
    </row>
    <row r="8999" spans="2:9" x14ac:dyDescent="0.25">
      <c r="B8999" t="s">
        <v>57</v>
      </c>
      <c r="C8999" t="s">
        <v>9</v>
      </c>
      <c r="D8999" t="s">
        <v>17</v>
      </c>
      <c r="E8999" s="1">
        <v>44617</v>
      </c>
      <c r="F8999" s="4">
        <v>1498</v>
      </c>
      <c r="G8999">
        <v>72</v>
      </c>
      <c r="H8999" s="3">
        <f>_xlfn.XLOOKUP(sales[[#This Row],[Product]],products[Product],products[Cost per box])*sales[[#This Row],[Boxes]]</f>
        <v>489.59999999999997</v>
      </c>
      <c r="I8999" s="4">
        <f>sales[[#This Row],[Revenue]]-sales[[#This Row],[Cost]]</f>
        <v>1008.4000000000001</v>
      </c>
    </row>
    <row r="9000" spans="2:9" x14ac:dyDescent="0.25">
      <c r="B9000" t="s">
        <v>41</v>
      </c>
      <c r="C9000" t="s">
        <v>27</v>
      </c>
      <c r="D9000" t="s">
        <v>26</v>
      </c>
      <c r="E9000" s="1">
        <v>44617</v>
      </c>
      <c r="F9000" s="4">
        <v>4158</v>
      </c>
      <c r="G9000">
        <v>245</v>
      </c>
      <c r="H9000" s="3">
        <f>_xlfn.XLOOKUP(sales[[#This Row],[Product]],products[Product],products[Cost per box])*sales[[#This Row],[Boxes]]</f>
        <v>1575.35</v>
      </c>
      <c r="I9000" s="4">
        <f>sales[[#This Row],[Revenue]]-sales[[#This Row],[Cost]]</f>
        <v>2582.65</v>
      </c>
    </row>
    <row r="9001" spans="2:9" x14ac:dyDescent="0.25">
      <c r="B9001" t="s">
        <v>25</v>
      </c>
      <c r="C9001" t="s">
        <v>21</v>
      </c>
      <c r="D9001" t="s">
        <v>42</v>
      </c>
      <c r="E9001" s="1">
        <v>44617</v>
      </c>
      <c r="F9001" s="4">
        <v>7791</v>
      </c>
      <c r="G9001">
        <v>557</v>
      </c>
      <c r="H9001" s="3">
        <f>_xlfn.XLOOKUP(sales[[#This Row],[Product]],products[Product],products[Cost per box])*sales[[#This Row],[Boxes]]</f>
        <v>2640.1800000000003</v>
      </c>
      <c r="I9001" s="4">
        <f>sales[[#This Row],[Revenue]]-sales[[#This Row],[Cost]]</f>
        <v>5150.82</v>
      </c>
    </row>
    <row r="9002" spans="2:9" x14ac:dyDescent="0.25">
      <c r="B9002" t="s">
        <v>54</v>
      </c>
      <c r="C9002" t="s">
        <v>6</v>
      </c>
      <c r="D9002" t="s">
        <v>17</v>
      </c>
      <c r="E9002" s="1">
        <v>44617</v>
      </c>
      <c r="F9002" s="4">
        <v>3024</v>
      </c>
      <c r="G9002">
        <v>138</v>
      </c>
      <c r="H9002" s="3">
        <f>_xlfn.XLOOKUP(sales[[#This Row],[Product]],products[Product],products[Cost per box])*sales[[#This Row],[Boxes]]</f>
        <v>938.4</v>
      </c>
      <c r="I9002" s="4">
        <f>sales[[#This Row],[Revenue]]-sales[[#This Row],[Cost]]</f>
        <v>2085.6</v>
      </c>
    </row>
    <row r="9003" spans="2:9" x14ac:dyDescent="0.25">
      <c r="B9003" t="s">
        <v>37</v>
      </c>
      <c r="C9003" t="s">
        <v>27</v>
      </c>
      <c r="D9003" t="s">
        <v>48</v>
      </c>
      <c r="E9003" s="1">
        <v>44617</v>
      </c>
      <c r="F9003" s="4">
        <v>2100</v>
      </c>
      <c r="G9003">
        <v>100</v>
      </c>
      <c r="H9003" s="3">
        <f>_xlfn.XLOOKUP(sales[[#This Row],[Product]],products[Product],products[Cost per box])*sales[[#This Row],[Boxes]]</f>
        <v>748</v>
      </c>
      <c r="I9003" s="4">
        <f>sales[[#This Row],[Revenue]]-sales[[#This Row],[Cost]]</f>
        <v>1352</v>
      </c>
    </row>
    <row r="9004" spans="2:9" x14ac:dyDescent="0.25">
      <c r="B9004" t="s">
        <v>13</v>
      </c>
      <c r="C9004" t="s">
        <v>27</v>
      </c>
      <c r="D9004" t="s">
        <v>50</v>
      </c>
      <c r="E9004" s="1">
        <v>44617</v>
      </c>
      <c r="F9004" s="4">
        <v>6790</v>
      </c>
      <c r="G9004">
        <v>400</v>
      </c>
      <c r="H9004" s="3">
        <f>_xlfn.XLOOKUP(sales[[#This Row],[Product]],products[Product],products[Cost per box])*sales[[#This Row],[Boxes]]</f>
        <v>4964</v>
      </c>
      <c r="I9004" s="4">
        <f>sales[[#This Row],[Revenue]]-sales[[#This Row],[Cost]]</f>
        <v>1826</v>
      </c>
    </row>
    <row r="9005" spans="2:9" x14ac:dyDescent="0.25">
      <c r="B9005" t="s">
        <v>49</v>
      </c>
      <c r="C9005" t="s">
        <v>9</v>
      </c>
      <c r="D9005" t="s">
        <v>12</v>
      </c>
      <c r="E9005" s="1">
        <v>44617</v>
      </c>
      <c r="F9005" s="4">
        <v>4788</v>
      </c>
      <c r="G9005">
        <v>342</v>
      </c>
      <c r="H9005" s="3">
        <f>_xlfn.XLOOKUP(sales[[#This Row],[Product]],products[Product],products[Cost per box])*sales[[#This Row],[Boxes]]</f>
        <v>2883.06</v>
      </c>
      <c r="I9005" s="4">
        <f>sales[[#This Row],[Revenue]]-sales[[#This Row],[Cost]]</f>
        <v>1904.94</v>
      </c>
    </row>
    <row r="9006" spans="2:9" x14ac:dyDescent="0.25">
      <c r="B9006" t="s">
        <v>5</v>
      </c>
      <c r="C9006" t="s">
        <v>16</v>
      </c>
      <c r="D9006" t="s">
        <v>28</v>
      </c>
      <c r="E9006" s="1">
        <v>44617</v>
      </c>
      <c r="F9006" s="4">
        <v>12775</v>
      </c>
      <c r="G9006">
        <v>492</v>
      </c>
      <c r="H9006" s="3">
        <f>_xlfn.XLOOKUP(sales[[#This Row],[Product]],products[Product],products[Cost per box])*sales[[#This Row],[Boxes]]</f>
        <v>1357.9199999999998</v>
      </c>
      <c r="I9006" s="4">
        <f>sales[[#This Row],[Revenue]]-sales[[#This Row],[Cost]]</f>
        <v>11417.08</v>
      </c>
    </row>
    <row r="9007" spans="2:9" x14ac:dyDescent="0.25">
      <c r="B9007" t="s">
        <v>51</v>
      </c>
      <c r="C9007" t="s">
        <v>16</v>
      </c>
      <c r="D9007" t="s">
        <v>35</v>
      </c>
      <c r="E9007" s="1">
        <v>44617</v>
      </c>
      <c r="F9007" s="4">
        <v>14049</v>
      </c>
      <c r="G9007">
        <v>910</v>
      </c>
      <c r="H9007" s="3">
        <f>_xlfn.XLOOKUP(sales[[#This Row],[Product]],products[Product],products[Cost per box])*sales[[#This Row],[Boxes]]</f>
        <v>2411.5</v>
      </c>
      <c r="I9007" s="4">
        <f>sales[[#This Row],[Revenue]]-sales[[#This Row],[Cost]]</f>
        <v>11637.5</v>
      </c>
    </row>
    <row r="9008" spans="2:9" x14ac:dyDescent="0.25">
      <c r="B9008" t="s">
        <v>8</v>
      </c>
      <c r="C9008" t="s">
        <v>11</v>
      </c>
      <c r="D9008" t="s">
        <v>7</v>
      </c>
      <c r="E9008" s="1">
        <v>44617</v>
      </c>
      <c r="F9008" s="4">
        <v>4991</v>
      </c>
      <c r="G9008">
        <v>192</v>
      </c>
      <c r="H9008" s="3">
        <f>_xlfn.XLOOKUP(sales[[#This Row],[Product]],products[Product],products[Cost per box])*sales[[#This Row],[Boxes]]</f>
        <v>988.80000000000007</v>
      </c>
      <c r="I9008" s="4">
        <f>sales[[#This Row],[Revenue]]-sales[[#This Row],[Cost]]</f>
        <v>4002.2</v>
      </c>
    </row>
    <row r="9009" spans="2:9" x14ac:dyDescent="0.25">
      <c r="B9009" t="s">
        <v>55</v>
      </c>
      <c r="C9009" t="s">
        <v>21</v>
      </c>
      <c r="D9009" t="s">
        <v>42</v>
      </c>
      <c r="E9009" s="1">
        <v>44617</v>
      </c>
      <c r="F9009" s="4">
        <v>3920</v>
      </c>
      <c r="G9009">
        <v>245</v>
      </c>
      <c r="H9009" s="3">
        <f>_xlfn.XLOOKUP(sales[[#This Row],[Product]],products[Product],products[Cost per box])*sales[[#This Row],[Boxes]]</f>
        <v>1161.3</v>
      </c>
      <c r="I9009" s="4">
        <f>sales[[#This Row],[Revenue]]-sales[[#This Row],[Cost]]</f>
        <v>2758.7</v>
      </c>
    </row>
    <row r="9010" spans="2:9" x14ac:dyDescent="0.25">
      <c r="B9010" t="s">
        <v>15</v>
      </c>
      <c r="C9010" t="s">
        <v>9</v>
      </c>
      <c r="D9010" t="s">
        <v>19</v>
      </c>
      <c r="E9010" s="1">
        <v>44617</v>
      </c>
      <c r="F9010" s="4">
        <v>1827</v>
      </c>
      <c r="G9010">
        <v>108</v>
      </c>
      <c r="H9010" s="3">
        <f>_xlfn.XLOOKUP(sales[[#This Row],[Product]],products[Product],products[Cost per box])*sales[[#This Row],[Boxes]]</f>
        <v>1104.8400000000001</v>
      </c>
      <c r="I9010" s="4">
        <f>sales[[#This Row],[Revenue]]-sales[[#This Row],[Cost]]</f>
        <v>722.15999999999985</v>
      </c>
    </row>
    <row r="9011" spans="2:9" x14ac:dyDescent="0.25">
      <c r="B9011" t="s">
        <v>54</v>
      </c>
      <c r="C9011" t="s">
        <v>21</v>
      </c>
      <c r="D9011" t="s">
        <v>26</v>
      </c>
      <c r="E9011" s="1">
        <v>44617</v>
      </c>
      <c r="F9011" s="4">
        <v>7273</v>
      </c>
      <c r="G9011">
        <v>607</v>
      </c>
      <c r="H9011" s="3">
        <f>_xlfn.XLOOKUP(sales[[#This Row],[Product]],products[Product],products[Cost per box])*sales[[#This Row],[Boxes]]</f>
        <v>3903.0099999999998</v>
      </c>
      <c r="I9011" s="4">
        <f>sales[[#This Row],[Revenue]]-sales[[#This Row],[Cost]]</f>
        <v>3369.9900000000002</v>
      </c>
    </row>
    <row r="9012" spans="2:9" x14ac:dyDescent="0.25">
      <c r="B9012" t="s">
        <v>41</v>
      </c>
      <c r="C9012" t="s">
        <v>11</v>
      </c>
      <c r="D9012" t="s">
        <v>30</v>
      </c>
      <c r="E9012" s="1">
        <v>44617</v>
      </c>
      <c r="F9012" s="4">
        <v>1183</v>
      </c>
      <c r="G9012">
        <v>48</v>
      </c>
      <c r="H9012" s="3">
        <f>_xlfn.XLOOKUP(sales[[#This Row],[Product]],products[Product],products[Cost per box])*sales[[#This Row],[Boxes]]</f>
        <v>176.64000000000001</v>
      </c>
      <c r="I9012" s="4">
        <f>sales[[#This Row],[Revenue]]-sales[[#This Row],[Cost]]</f>
        <v>1006.36</v>
      </c>
    </row>
    <row r="9013" spans="2:9" x14ac:dyDescent="0.25">
      <c r="B9013" t="s">
        <v>34</v>
      </c>
      <c r="C9013" t="s">
        <v>27</v>
      </c>
      <c r="D9013" t="s">
        <v>22</v>
      </c>
      <c r="E9013" s="1">
        <v>44617</v>
      </c>
      <c r="F9013" s="4">
        <v>6090</v>
      </c>
      <c r="G9013">
        <v>254</v>
      </c>
      <c r="H9013" s="3">
        <f>_xlfn.XLOOKUP(sales[[#This Row],[Product]],products[Product],products[Cost per box])*sales[[#This Row],[Boxes]]</f>
        <v>2087.88</v>
      </c>
      <c r="I9013" s="4">
        <f>sales[[#This Row],[Revenue]]-sales[[#This Row],[Cost]]</f>
        <v>4002.12</v>
      </c>
    </row>
    <row r="9014" spans="2:9" x14ac:dyDescent="0.25">
      <c r="B9014" t="s">
        <v>25</v>
      </c>
      <c r="C9014" t="s">
        <v>11</v>
      </c>
      <c r="D9014" t="s">
        <v>38</v>
      </c>
      <c r="E9014" s="1">
        <v>44617</v>
      </c>
      <c r="F9014" s="4">
        <v>1701</v>
      </c>
      <c r="G9014">
        <v>78</v>
      </c>
      <c r="H9014" s="3">
        <f>_xlfn.XLOOKUP(sales[[#This Row],[Product]],products[Product],products[Cost per box])*sales[[#This Row],[Boxes]]</f>
        <v>775.31999999999994</v>
      </c>
      <c r="I9014" s="4">
        <f>sales[[#This Row],[Revenue]]-sales[[#This Row],[Cost]]</f>
        <v>925.68000000000006</v>
      </c>
    </row>
    <row r="9015" spans="2:9" x14ac:dyDescent="0.25">
      <c r="B9015" t="s">
        <v>23</v>
      </c>
      <c r="C9015" t="s">
        <v>16</v>
      </c>
      <c r="D9015" t="s">
        <v>50</v>
      </c>
      <c r="E9015" s="1">
        <v>44617</v>
      </c>
      <c r="F9015" s="4">
        <v>9737</v>
      </c>
      <c r="G9015">
        <v>464</v>
      </c>
      <c r="H9015" s="3">
        <f>_xlfn.XLOOKUP(sales[[#This Row],[Product]],products[Product],products[Cost per box])*sales[[#This Row],[Boxes]]</f>
        <v>5758.24</v>
      </c>
      <c r="I9015" s="4">
        <f>sales[[#This Row],[Revenue]]-sales[[#This Row],[Cost]]</f>
        <v>3978.76</v>
      </c>
    </row>
    <row r="9016" spans="2:9" x14ac:dyDescent="0.25">
      <c r="B9016" t="s">
        <v>32</v>
      </c>
      <c r="C9016" t="s">
        <v>9</v>
      </c>
      <c r="D9016" t="s">
        <v>43</v>
      </c>
      <c r="E9016" s="1">
        <v>44617</v>
      </c>
      <c r="F9016" s="4">
        <v>6174</v>
      </c>
      <c r="G9016">
        <v>281</v>
      </c>
      <c r="H9016" s="3">
        <f>_xlfn.XLOOKUP(sales[[#This Row],[Product]],products[Product],products[Cost per box])*sales[[#This Row],[Boxes]]</f>
        <v>1081.8500000000001</v>
      </c>
      <c r="I9016" s="4">
        <f>sales[[#This Row],[Revenue]]-sales[[#This Row],[Cost]]</f>
        <v>5092.1499999999996</v>
      </c>
    </row>
    <row r="9017" spans="2:9" x14ac:dyDescent="0.25">
      <c r="B9017" t="s">
        <v>39</v>
      </c>
      <c r="C9017" t="s">
        <v>16</v>
      </c>
      <c r="D9017" t="s">
        <v>19</v>
      </c>
      <c r="E9017" s="1">
        <v>44617</v>
      </c>
      <c r="F9017" s="4">
        <v>10626</v>
      </c>
      <c r="G9017">
        <v>532</v>
      </c>
      <c r="H9017" s="3">
        <f>_xlfn.XLOOKUP(sales[[#This Row],[Product]],products[Product],products[Cost per box])*sales[[#This Row],[Boxes]]</f>
        <v>5442.3600000000006</v>
      </c>
      <c r="I9017" s="4">
        <f>sales[[#This Row],[Revenue]]-sales[[#This Row],[Cost]]</f>
        <v>5183.6399999999994</v>
      </c>
    </row>
    <row r="9018" spans="2:9" x14ac:dyDescent="0.25">
      <c r="B9018" t="s">
        <v>39</v>
      </c>
      <c r="C9018" t="s">
        <v>9</v>
      </c>
      <c r="D9018" t="s">
        <v>50</v>
      </c>
      <c r="E9018" s="1">
        <v>44617</v>
      </c>
      <c r="F9018" s="4">
        <v>12229</v>
      </c>
      <c r="G9018">
        <v>583</v>
      </c>
      <c r="H9018" s="3">
        <f>_xlfn.XLOOKUP(sales[[#This Row],[Product]],products[Product],products[Cost per box])*sales[[#This Row],[Boxes]]</f>
        <v>7235.03</v>
      </c>
      <c r="I9018" s="4">
        <f>sales[[#This Row],[Revenue]]-sales[[#This Row],[Cost]]</f>
        <v>4993.97</v>
      </c>
    </row>
    <row r="9019" spans="2:9" x14ac:dyDescent="0.25">
      <c r="B9019" t="s">
        <v>10</v>
      </c>
      <c r="C9019" t="s">
        <v>21</v>
      </c>
      <c r="D9019" t="s">
        <v>47</v>
      </c>
      <c r="E9019" s="1">
        <v>44617</v>
      </c>
      <c r="F9019" s="4">
        <v>15890</v>
      </c>
      <c r="G9019">
        <v>1470</v>
      </c>
      <c r="H9019" s="3">
        <f>_xlfn.XLOOKUP(sales[[#This Row],[Product]],products[Product],products[Cost per box])*sales[[#This Row],[Boxes]]</f>
        <v>7732.2</v>
      </c>
      <c r="I9019" s="4">
        <f>sales[[#This Row],[Revenue]]-sales[[#This Row],[Cost]]</f>
        <v>8157.8</v>
      </c>
    </row>
    <row r="9020" spans="2:9" x14ac:dyDescent="0.25">
      <c r="B9020" t="s">
        <v>54</v>
      </c>
      <c r="C9020" t="s">
        <v>9</v>
      </c>
      <c r="D9020" t="s">
        <v>12</v>
      </c>
      <c r="E9020" s="1">
        <v>44617</v>
      </c>
      <c r="F9020" s="4">
        <v>7518</v>
      </c>
      <c r="G9020">
        <v>770</v>
      </c>
      <c r="H9020" s="3">
        <f>_xlfn.XLOOKUP(sales[[#This Row],[Product]],products[Product],products[Cost per box])*sales[[#This Row],[Boxes]]</f>
        <v>6491.0999999999995</v>
      </c>
      <c r="I9020" s="4">
        <f>sales[[#This Row],[Revenue]]-sales[[#This Row],[Cost]]</f>
        <v>1026.9000000000005</v>
      </c>
    </row>
    <row r="9021" spans="2:9" x14ac:dyDescent="0.25">
      <c r="B9021" t="s">
        <v>34</v>
      </c>
      <c r="C9021" t="s">
        <v>27</v>
      </c>
      <c r="D9021" t="s">
        <v>45</v>
      </c>
      <c r="E9021" s="1">
        <v>44617</v>
      </c>
      <c r="F9021" s="4">
        <v>3269</v>
      </c>
      <c r="G9021">
        <v>131</v>
      </c>
      <c r="H9021" s="3">
        <f>_xlfn.XLOOKUP(sales[[#This Row],[Product]],products[Product],products[Cost per box])*sales[[#This Row],[Boxes]]</f>
        <v>1012.6300000000001</v>
      </c>
      <c r="I9021" s="4">
        <f>sales[[#This Row],[Revenue]]-sales[[#This Row],[Cost]]</f>
        <v>2256.37</v>
      </c>
    </row>
    <row r="9022" spans="2:9" x14ac:dyDescent="0.25">
      <c r="B9022" t="s">
        <v>39</v>
      </c>
      <c r="C9022" t="s">
        <v>9</v>
      </c>
      <c r="D9022" t="s">
        <v>7</v>
      </c>
      <c r="E9022" s="1">
        <v>44617</v>
      </c>
      <c r="F9022" s="4">
        <v>6356</v>
      </c>
      <c r="G9022">
        <v>255</v>
      </c>
      <c r="H9022" s="3">
        <f>_xlfn.XLOOKUP(sales[[#This Row],[Product]],products[Product],products[Cost per box])*sales[[#This Row],[Boxes]]</f>
        <v>1313.25</v>
      </c>
      <c r="I9022" s="4">
        <f>sales[[#This Row],[Revenue]]-sales[[#This Row],[Cost]]</f>
        <v>5042.75</v>
      </c>
    </row>
    <row r="9023" spans="2:9" x14ac:dyDescent="0.25">
      <c r="B9023" t="s">
        <v>39</v>
      </c>
      <c r="C9023" t="s">
        <v>16</v>
      </c>
      <c r="D9023" t="s">
        <v>52</v>
      </c>
      <c r="E9023" s="1">
        <v>44617</v>
      </c>
      <c r="F9023" s="4">
        <v>6713</v>
      </c>
      <c r="G9023">
        <v>560</v>
      </c>
      <c r="H9023" s="3">
        <f>_xlfn.XLOOKUP(sales[[#This Row],[Product]],products[Product],products[Cost per box])*sales[[#This Row],[Boxes]]</f>
        <v>1859.1999999999998</v>
      </c>
      <c r="I9023" s="4">
        <f>sales[[#This Row],[Revenue]]-sales[[#This Row],[Cost]]</f>
        <v>4853.8</v>
      </c>
    </row>
    <row r="9024" spans="2:9" x14ac:dyDescent="0.25">
      <c r="B9024" t="s">
        <v>56</v>
      </c>
      <c r="C9024" t="s">
        <v>16</v>
      </c>
      <c r="D9024" t="s">
        <v>38</v>
      </c>
      <c r="E9024" s="1">
        <v>44617</v>
      </c>
      <c r="F9024" s="4">
        <v>1477</v>
      </c>
      <c r="G9024">
        <v>65</v>
      </c>
      <c r="H9024" s="3">
        <f>_xlfn.XLOOKUP(sales[[#This Row],[Product]],products[Product],products[Cost per box])*sales[[#This Row],[Boxes]]</f>
        <v>646.1</v>
      </c>
      <c r="I9024" s="4">
        <f>sales[[#This Row],[Revenue]]-sales[[#This Row],[Cost]]</f>
        <v>830.9</v>
      </c>
    </row>
    <row r="9025" spans="2:9" x14ac:dyDescent="0.25">
      <c r="B9025" t="s">
        <v>51</v>
      </c>
      <c r="C9025" t="s">
        <v>27</v>
      </c>
      <c r="D9025" t="s">
        <v>12</v>
      </c>
      <c r="E9025" s="1">
        <v>44617</v>
      </c>
      <c r="F9025" s="4">
        <v>7049</v>
      </c>
      <c r="G9025">
        <v>700</v>
      </c>
      <c r="H9025" s="3">
        <f>_xlfn.XLOOKUP(sales[[#This Row],[Product]],products[Product],products[Cost per box])*sales[[#This Row],[Boxes]]</f>
        <v>5901</v>
      </c>
      <c r="I9025" s="4">
        <f>sales[[#This Row],[Revenue]]-sales[[#This Row],[Cost]]</f>
        <v>1148</v>
      </c>
    </row>
    <row r="9026" spans="2:9" x14ac:dyDescent="0.25">
      <c r="B9026" t="s">
        <v>20</v>
      </c>
      <c r="C9026" t="s">
        <v>16</v>
      </c>
      <c r="D9026" t="s">
        <v>47</v>
      </c>
      <c r="E9026" s="1">
        <v>44617</v>
      </c>
      <c r="F9026" s="4">
        <v>3976</v>
      </c>
      <c r="G9026">
        <v>442</v>
      </c>
      <c r="H9026" s="3">
        <f>_xlfn.XLOOKUP(sales[[#This Row],[Product]],products[Product],products[Cost per box])*sales[[#This Row],[Boxes]]</f>
        <v>2324.92</v>
      </c>
      <c r="I9026" s="4">
        <f>sales[[#This Row],[Revenue]]-sales[[#This Row],[Cost]]</f>
        <v>1651.08</v>
      </c>
    </row>
    <row r="9027" spans="2:9" x14ac:dyDescent="0.25">
      <c r="B9027" t="s">
        <v>20</v>
      </c>
      <c r="C9027" t="s">
        <v>21</v>
      </c>
      <c r="D9027" t="s">
        <v>7</v>
      </c>
      <c r="E9027" s="1">
        <v>44617</v>
      </c>
      <c r="F9027" s="4">
        <v>1421</v>
      </c>
      <c r="G9027">
        <v>55</v>
      </c>
      <c r="H9027" s="3">
        <f>_xlfn.XLOOKUP(sales[[#This Row],[Product]],products[Product],products[Cost per box])*sales[[#This Row],[Boxes]]</f>
        <v>283.25</v>
      </c>
      <c r="I9027" s="4">
        <f>sales[[#This Row],[Revenue]]-sales[[#This Row],[Cost]]</f>
        <v>1137.75</v>
      </c>
    </row>
    <row r="9028" spans="2:9" x14ac:dyDescent="0.25">
      <c r="B9028" t="s">
        <v>10</v>
      </c>
      <c r="C9028" t="s">
        <v>11</v>
      </c>
      <c r="D9028" t="s">
        <v>43</v>
      </c>
      <c r="E9028" s="1">
        <v>44620</v>
      </c>
      <c r="F9028" s="4">
        <v>4088</v>
      </c>
      <c r="G9028">
        <v>171</v>
      </c>
      <c r="H9028" s="3">
        <f>_xlfn.XLOOKUP(sales[[#This Row],[Product]],products[Product],products[Cost per box])*sales[[#This Row],[Boxes]]</f>
        <v>658.35</v>
      </c>
      <c r="I9028" s="4">
        <f>sales[[#This Row],[Revenue]]-sales[[#This Row],[Cost]]</f>
        <v>3429.65</v>
      </c>
    </row>
    <row r="9029" spans="2:9" x14ac:dyDescent="0.25">
      <c r="B9029" t="s">
        <v>49</v>
      </c>
      <c r="C9029" t="s">
        <v>21</v>
      </c>
      <c r="D9029" t="s">
        <v>44</v>
      </c>
      <c r="E9029" s="1">
        <v>44620</v>
      </c>
      <c r="F9029" s="4">
        <v>8169</v>
      </c>
      <c r="G9029">
        <v>327</v>
      </c>
      <c r="H9029" s="3">
        <f>_xlfn.XLOOKUP(sales[[#This Row],[Product]],products[Product],products[Cost per box])*sales[[#This Row],[Boxes]]</f>
        <v>3129.39</v>
      </c>
      <c r="I9029" s="4">
        <f>sales[[#This Row],[Revenue]]-sales[[#This Row],[Cost]]</f>
        <v>5039.6100000000006</v>
      </c>
    </row>
    <row r="9030" spans="2:9" x14ac:dyDescent="0.25">
      <c r="B9030" t="s">
        <v>23</v>
      </c>
      <c r="C9030" t="s">
        <v>27</v>
      </c>
      <c r="D9030" t="s">
        <v>7</v>
      </c>
      <c r="E9030" s="1">
        <v>44620</v>
      </c>
      <c r="F9030" s="4">
        <v>8169</v>
      </c>
      <c r="G9030">
        <v>327</v>
      </c>
      <c r="H9030" s="3">
        <f>_xlfn.XLOOKUP(sales[[#This Row],[Product]],products[Product],products[Cost per box])*sales[[#This Row],[Boxes]]</f>
        <v>1684.0500000000002</v>
      </c>
      <c r="I9030" s="4">
        <f>sales[[#This Row],[Revenue]]-sales[[#This Row],[Cost]]</f>
        <v>6484.95</v>
      </c>
    </row>
    <row r="9031" spans="2:9" x14ac:dyDescent="0.25">
      <c r="B9031" t="s">
        <v>46</v>
      </c>
      <c r="C9031" t="s">
        <v>21</v>
      </c>
      <c r="D9031" t="s">
        <v>44</v>
      </c>
      <c r="E9031" s="1">
        <v>44620</v>
      </c>
      <c r="F9031" s="4">
        <v>5054</v>
      </c>
      <c r="G9031">
        <v>211</v>
      </c>
      <c r="H9031" s="3">
        <f>_xlfn.XLOOKUP(sales[[#This Row],[Product]],products[Product],products[Cost per box])*sales[[#This Row],[Boxes]]</f>
        <v>2019.27</v>
      </c>
      <c r="I9031" s="4">
        <f>sales[[#This Row],[Revenue]]-sales[[#This Row],[Cost]]</f>
        <v>3034.73</v>
      </c>
    </row>
    <row r="9032" spans="2:9" x14ac:dyDescent="0.25">
      <c r="B9032" t="s">
        <v>54</v>
      </c>
      <c r="C9032" t="s">
        <v>21</v>
      </c>
      <c r="D9032" t="s">
        <v>36</v>
      </c>
      <c r="E9032" s="1">
        <v>44620</v>
      </c>
      <c r="F9032" s="4">
        <v>3906</v>
      </c>
      <c r="G9032">
        <v>163</v>
      </c>
      <c r="H9032" s="3">
        <f>_xlfn.XLOOKUP(sales[[#This Row],[Product]],products[Product],products[Cost per box])*sales[[#This Row],[Boxes]]</f>
        <v>821.52</v>
      </c>
      <c r="I9032" s="4">
        <f>sales[[#This Row],[Revenue]]-sales[[#This Row],[Cost]]</f>
        <v>3084.48</v>
      </c>
    </row>
    <row r="9033" spans="2:9" x14ac:dyDescent="0.25">
      <c r="B9033" t="s">
        <v>39</v>
      </c>
      <c r="C9033" t="s">
        <v>16</v>
      </c>
      <c r="D9033" t="s">
        <v>7</v>
      </c>
      <c r="E9033" s="1">
        <v>44620</v>
      </c>
      <c r="F9033" s="4">
        <v>3304</v>
      </c>
      <c r="G9033">
        <v>133</v>
      </c>
      <c r="H9033" s="3">
        <f>_xlfn.XLOOKUP(sales[[#This Row],[Product]],products[Product],products[Cost per box])*sales[[#This Row],[Boxes]]</f>
        <v>684.95</v>
      </c>
      <c r="I9033" s="4">
        <f>sales[[#This Row],[Revenue]]-sales[[#This Row],[Cost]]</f>
        <v>2619.0500000000002</v>
      </c>
    </row>
    <row r="9034" spans="2:9" x14ac:dyDescent="0.25">
      <c r="B9034" t="s">
        <v>41</v>
      </c>
      <c r="C9034" t="s">
        <v>21</v>
      </c>
      <c r="D9034" t="s">
        <v>19</v>
      </c>
      <c r="E9034" s="1">
        <v>44620</v>
      </c>
      <c r="F9034" s="4">
        <v>490</v>
      </c>
      <c r="G9034">
        <v>28</v>
      </c>
      <c r="H9034" s="3">
        <f>_xlfn.XLOOKUP(sales[[#This Row],[Product]],products[Product],products[Cost per box])*sales[[#This Row],[Boxes]]</f>
        <v>286.44</v>
      </c>
      <c r="I9034" s="4">
        <f>sales[[#This Row],[Revenue]]-sales[[#This Row],[Cost]]</f>
        <v>203.56</v>
      </c>
    </row>
    <row r="9035" spans="2:9" x14ac:dyDescent="0.25">
      <c r="B9035" t="s">
        <v>33</v>
      </c>
      <c r="C9035" t="s">
        <v>27</v>
      </c>
      <c r="D9035" t="s">
        <v>28</v>
      </c>
      <c r="E9035" s="1">
        <v>44620</v>
      </c>
      <c r="F9035" s="4">
        <v>3451</v>
      </c>
      <c r="G9035">
        <v>128</v>
      </c>
      <c r="H9035" s="3">
        <f>_xlfn.XLOOKUP(sales[[#This Row],[Product]],products[Product],products[Cost per box])*sales[[#This Row],[Boxes]]</f>
        <v>353.28</v>
      </c>
      <c r="I9035" s="4">
        <f>sales[[#This Row],[Revenue]]-sales[[#This Row],[Cost]]</f>
        <v>3097.7200000000003</v>
      </c>
    </row>
    <row r="9036" spans="2:9" x14ac:dyDescent="0.25">
      <c r="B9036" t="s">
        <v>8</v>
      </c>
      <c r="C9036" t="s">
        <v>6</v>
      </c>
      <c r="D9036" t="s">
        <v>48</v>
      </c>
      <c r="E9036" s="1">
        <v>44620</v>
      </c>
      <c r="F9036" s="4">
        <v>2583</v>
      </c>
      <c r="G9036">
        <v>118</v>
      </c>
      <c r="H9036" s="3">
        <f>_xlfn.XLOOKUP(sales[[#This Row],[Product]],products[Product],products[Cost per box])*sales[[#This Row],[Boxes]]</f>
        <v>882.6400000000001</v>
      </c>
      <c r="I9036" s="4">
        <f>sales[[#This Row],[Revenue]]-sales[[#This Row],[Cost]]</f>
        <v>1700.36</v>
      </c>
    </row>
    <row r="9037" spans="2:9" x14ac:dyDescent="0.25">
      <c r="B9037" t="s">
        <v>55</v>
      </c>
      <c r="C9037" t="s">
        <v>16</v>
      </c>
      <c r="D9037" t="s">
        <v>26</v>
      </c>
      <c r="E9037" s="1">
        <v>44620</v>
      </c>
      <c r="F9037" s="4">
        <v>1862</v>
      </c>
      <c r="G9037">
        <v>125</v>
      </c>
      <c r="H9037" s="3">
        <f>_xlfn.XLOOKUP(sales[[#This Row],[Product]],products[Product],products[Cost per box])*sales[[#This Row],[Boxes]]</f>
        <v>803.75</v>
      </c>
      <c r="I9037" s="4">
        <f>sales[[#This Row],[Revenue]]-sales[[#This Row],[Cost]]</f>
        <v>1058.25</v>
      </c>
    </row>
    <row r="9038" spans="2:9" x14ac:dyDescent="0.25">
      <c r="B9038" t="s">
        <v>34</v>
      </c>
      <c r="C9038" t="s">
        <v>16</v>
      </c>
      <c r="D9038" t="s">
        <v>45</v>
      </c>
      <c r="E9038" s="1">
        <v>44628</v>
      </c>
      <c r="F9038" s="4">
        <v>16744</v>
      </c>
      <c r="G9038">
        <v>1288</v>
      </c>
      <c r="H9038" s="3">
        <f>_xlfn.XLOOKUP(sales[[#This Row],[Product]],products[Product],products[Cost per box])*sales[[#This Row],[Boxes]]</f>
        <v>9956.24</v>
      </c>
      <c r="I9038" s="4">
        <f>sales[[#This Row],[Revenue]]-sales[[#This Row],[Cost]]</f>
        <v>6787.76</v>
      </c>
    </row>
    <row r="9039" spans="2:9" x14ac:dyDescent="0.25">
      <c r="B9039" t="s">
        <v>15</v>
      </c>
      <c r="C9039" t="s">
        <v>16</v>
      </c>
      <c r="D9039" t="s">
        <v>42</v>
      </c>
      <c r="E9039" s="1">
        <v>44643</v>
      </c>
      <c r="F9039" s="4">
        <v>2338</v>
      </c>
      <c r="G9039">
        <v>98</v>
      </c>
      <c r="H9039" s="3">
        <f>_xlfn.XLOOKUP(sales[[#This Row],[Product]],products[Product],products[Cost per box])*sales[[#This Row],[Boxes]]</f>
        <v>464.52000000000004</v>
      </c>
      <c r="I9039" s="4">
        <f>sales[[#This Row],[Revenue]]-sales[[#This Row],[Cost]]</f>
        <v>1873.48</v>
      </c>
    </row>
    <row r="9040" spans="2:9" x14ac:dyDescent="0.25">
      <c r="B9040" t="s">
        <v>54</v>
      </c>
      <c r="C9040" t="s">
        <v>11</v>
      </c>
      <c r="D9040" t="s">
        <v>36</v>
      </c>
      <c r="E9040" s="1">
        <v>44649</v>
      </c>
      <c r="F9040" s="4">
        <v>16072</v>
      </c>
      <c r="G9040">
        <v>555</v>
      </c>
      <c r="H9040" s="3">
        <f>_xlfn.XLOOKUP(sales[[#This Row],[Product]],products[Product],products[Cost per box])*sales[[#This Row],[Boxes]]</f>
        <v>2797.2</v>
      </c>
      <c r="I9040" s="4">
        <f>sales[[#This Row],[Revenue]]-sales[[#This Row],[Cost]]</f>
        <v>13274.8</v>
      </c>
    </row>
    <row r="9041" spans="2:9" x14ac:dyDescent="0.25">
      <c r="B9041" t="s">
        <v>46</v>
      </c>
      <c r="C9041" t="s">
        <v>6</v>
      </c>
      <c r="D9041" t="s">
        <v>47</v>
      </c>
      <c r="E9041" s="1">
        <v>44651</v>
      </c>
      <c r="F9041" s="4">
        <v>392</v>
      </c>
      <c r="G9041">
        <v>28</v>
      </c>
      <c r="H9041" s="3">
        <f>_xlfn.XLOOKUP(sales[[#This Row],[Product]],products[Product],products[Cost per box])*sales[[#This Row],[Boxes]]</f>
        <v>147.28</v>
      </c>
      <c r="I9041" s="4">
        <f>sales[[#This Row],[Revenue]]-sales[[#This Row],[Cost]]</f>
        <v>244.72</v>
      </c>
    </row>
    <row r="9042" spans="2:9" x14ac:dyDescent="0.25">
      <c r="B9042" t="s">
        <v>23</v>
      </c>
      <c r="C9042" t="s">
        <v>9</v>
      </c>
      <c r="D9042" t="s">
        <v>42</v>
      </c>
      <c r="E9042" s="1">
        <v>44650</v>
      </c>
      <c r="F9042" s="4">
        <v>3983</v>
      </c>
      <c r="G9042">
        <v>154</v>
      </c>
      <c r="H9042" s="3">
        <f>_xlfn.XLOOKUP(sales[[#This Row],[Product]],products[Product],products[Cost per box])*sales[[#This Row],[Boxes]]</f>
        <v>729.96</v>
      </c>
      <c r="I9042" s="4">
        <f>sales[[#This Row],[Revenue]]-sales[[#This Row],[Cost]]</f>
        <v>3253.04</v>
      </c>
    </row>
    <row r="9043" spans="2:9" x14ac:dyDescent="0.25">
      <c r="B9043" t="s">
        <v>56</v>
      </c>
      <c r="C9043" t="s">
        <v>6</v>
      </c>
      <c r="D9043" t="s">
        <v>12</v>
      </c>
      <c r="E9043" s="1">
        <v>44627</v>
      </c>
      <c r="F9043" s="4">
        <v>15848</v>
      </c>
      <c r="G9043">
        <v>1057</v>
      </c>
      <c r="H9043" s="3">
        <f>_xlfn.XLOOKUP(sales[[#This Row],[Product]],products[Product],products[Cost per box])*sales[[#This Row],[Boxes]]</f>
        <v>8910.51</v>
      </c>
      <c r="I9043" s="4">
        <f>sales[[#This Row],[Revenue]]-sales[[#This Row],[Cost]]</f>
        <v>6937.49</v>
      </c>
    </row>
    <row r="9044" spans="2:9" x14ac:dyDescent="0.25">
      <c r="B9044" t="s">
        <v>51</v>
      </c>
      <c r="C9044" t="s">
        <v>27</v>
      </c>
      <c r="D9044" t="s">
        <v>35</v>
      </c>
      <c r="E9044" s="1">
        <v>44634</v>
      </c>
      <c r="F9044" s="4">
        <v>9912</v>
      </c>
      <c r="G9044">
        <v>708</v>
      </c>
      <c r="H9044" s="3">
        <f>_xlfn.XLOOKUP(sales[[#This Row],[Product]],products[Product],products[Cost per box])*sales[[#This Row],[Boxes]]</f>
        <v>1876.2</v>
      </c>
      <c r="I9044" s="4">
        <f>sales[[#This Row],[Revenue]]-sales[[#This Row],[Cost]]</f>
        <v>8035.8</v>
      </c>
    </row>
    <row r="9045" spans="2:9" x14ac:dyDescent="0.25">
      <c r="B9045" t="s">
        <v>32</v>
      </c>
      <c r="C9045" t="s">
        <v>9</v>
      </c>
      <c r="D9045" t="s">
        <v>45</v>
      </c>
      <c r="E9045" s="1">
        <v>44638</v>
      </c>
      <c r="F9045" s="4">
        <v>7273</v>
      </c>
      <c r="G9045">
        <v>428</v>
      </c>
      <c r="H9045" s="3">
        <f>_xlfn.XLOOKUP(sales[[#This Row],[Product]],products[Product],products[Cost per box])*sales[[#This Row],[Boxes]]</f>
        <v>3308.44</v>
      </c>
      <c r="I9045" s="4">
        <f>sales[[#This Row],[Revenue]]-sales[[#This Row],[Cost]]</f>
        <v>3964.56</v>
      </c>
    </row>
    <row r="9046" spans="2:9" x14ac:dyDescent="0.25">
      <c r="B9046" t="s">
        <v>32</v>
      </c>
      <c r="C9046" t="s">
        <v>16</v>
      </c>
      <c r="D9046" t="s">
        <v>28</v>
      </c>
      <c r="E9046" s="1">
        <v>44645</v>
      </c>
      <c r="F9046" s="4">
        <v>5649</v>
      </c>
      <c r="G9046">
        <v>628</v>
      </c>
      <c r="H9046" s="3">
        <f>_xlfn.XLOOKUP(sales[[#This Row],[Product]],products[Product],products[Cost per box])*sales[[#This Row],[Boxes]]</f>
        <v>1733.28</v>
      </c>
      <c r="I9046" s="4">
        <f>sales[[#This Row],[Revenue]]-sales[[#This Row],[Cost]]</f>
        <v>3915.7200000000003</v>
      </c>
    </row>
    <row r="9047" spans="2:9" x14ac:dyDescent="0.25">
      <c r="B9047" t="s">
        <v>34</v>
      </c>
      <c r="C9047" t="s">
        <v>11</v>
      </c>
      <c r="D9047" t="s">
        <v>17</v>
      </c>
      <c r="E9047" s="1">
        <v>44637</v>
      </c>
      <c r="F9047" s="4">
        <v>343</v>
      </c>
      <c r="G9047">
        <v>12</v>
      </c>
      <c r="H9047" s="3">
        <f>_xlfn.XLOOKUP(sales[[#This Row],[Product]],products[Product],products[Cost per box])*sales[[#This Row],[Boxes]]</f>
        <v>81.599999999999994</v>
      </c>
      <c r="I9047" s="4">
        <f>sales[[#This Row],[Revenue]]-sales[[#This Row],[Cost]]</f>
        <v>261.39999999999998</v>
      </c>
    </row>
    <row r="9048" spans="2:9" x14ac:dyDescent="0.25">
      <c r="B9048" t="s">
        <v>29</v>
      </c>
      <c r="C9048" t="s">
        <v>27</v>
      </c>
      <c r="D9048" t="s">
        <v>38</v>
      </c>
      <c r="E9048" s="1">
        <v>44634</v>
      </c>
      <c r="F9048" s="4">
        <v>4690</v>
      </c>
      <c r="G9048">
        <v>247</v>
      </c>
      <c r="H9048" s="3">
        <f>_xlfn.XLOOKUP(sales[[#This Row],[Product]],products[Product],products[Cost per box])*sales[[#This Row],[Boxes]]</f>
        <v>2455.1799999999998</v>
      </c>
      <c r="I9048" s="4">
        <f>sales[[#This Row],[Revenue]]-sales[[#This Row],[Cost]]</f>
        <v>2234.8200000000002</v>
      </c>
    </row>
    <row r="9049" spans="2:9" x14ac:dyDescent="0.25">
      <c r="B9049" t="s">
        <v>5</v>
      </c>
      <c r="C9049" t="s">
        <v>11</v>
      </c>
      <c r="D9049" t="s">
        <v>31</v>
      </c>
      <c r="E9049" s="1">
        <v>44621</v>
      </c>
      <c r="F9049" s="4">
        <v>3864</v>
      </c>
      <c r="G9049">
        <v>176</v>
      </c>
      <c r="H9049" s="3">
        <f>_xlfn.XLOOKUP(sales[[#This Row],[Product]],products[Product],products[Cost per box])*sales[[#This Row],[Boxes]]</f>
        <v>1006.7199999999999</v>
      </c>
      <c r="I9049" s="4">
        <f>sales[[#This Row],[Revenue]]-sales[[#This Row],[Cost]]</f>
        <v>2857.28</v>
      </c>
    </row>
    <row r="9050" spans="2:9" x14ac:dyDescent="0.25">
      <c r="B9050" t="s">
        <v>13</v>
      </c>
      <c r="C9050" t="s">
        <v>16</v>
      </c>
      <c r="D9050" t="s">
        <v>47</v>
      </c>
      <c r="E9050" s="1">
        <v>44642</v>
      </c>
      <c r="F9050" s="4">
        <v>1260</v>
      </c>
      <c r="G9050">
        <v>105</v>
      </c>
      <c r="H9050" s="3">
        <f>_xlfn.XLOOKUP(sales[[#This Row],[Product]],products[Product],products[Cost per box])*sales[[#This Row],[Boxes]]</f>
        <v>552.29999999999995</v>
      </c>
      <c r="I9050" s="4">
        <f>sales[[#This Row],[Revenue]]-sales[[#This Row],[Cost]]</f>
        <v>707.7</v>
      </c>
    </row>
    <row r="9051" spans="2:9" x14ac:dyDescent="0.25">
      <c r="B9051" t="s">
        <v>10</v>
      </c>
      <c r="C9051" t="s">
        <v>16</v>
      </c>
      <c r="D9051" t="s">
        <v>26</v>
      </c>
      <c r="E9051" s="1">
        <v>44645</v>
      </c>
      <c r="F9051" s="4">
        <v>4025</v>
      </c>
      <c r="G9051">
        <v>212</v>
      </c>
      <c r="H9051" s="3">
        <f>_xlfn.XLOOKUP(sales[[#This Row],[Product]],products[Product],products[Cost per box])*sales[[#This Row],[Boxes]]</f>
        <v>1363.1599999999999</v>
      </c>
      <c r="I9051" s="4">
        <f>sales[[#This Row],[Revenue]]-sales[[#This Row],[Cost]]</f>
        <v>2661.84</v>
      </c>
    </row>
    <row r="9052" spans="2:9" x14ac:dyDescent="0.25">
      <c r="B9052" t="s">
        <v>46</v>
      </c>
      <c r="C9052" t="s">
        <v>27</v>
      </c>
      <c r="D9052" t="s">
        <v>26</v>
      </c>
      <c r="E9052" s="1">
        <v>44638</v>
      </c>
      <c r="F9052" s="4">
        <v>7833</v>
      </c>
      <c r="G9052">
        <v>461</v>
      </c>
      <c r="H9052" s="3">
        <f>_xlfn.XLOOKUP(sales[[#This Row],[Product]],products[Product],products[Cost per box])*sales[[#This Row],[Boxes]]</f>
        <v>2964.23</v>
      </c>
      <c r="I9052" s="4">
        <f>sales[[#This Row],[Revenue]]-sales[[#This Row],[Cost]]</f>
        <v>4868.7700000000004</v>
      </c>
    </row>
    <row r="9053" spans="2:9" x14ac:dyDescent="0.25">
      <c r="B9053" t="s">
        <v>57</v>
      </c>
      <c r="C9053" t="s">
        <v>11</v>
      </c>
      <c r="D9053" t="s">
        <v>28</v>
      </c>
      <c r="E9053" s="1">
        <v>44648</v>
      </c>
      <c r="F9053" s="4">
        <v>1316</v>
      </c>
      <c r="G9053">
        <v>83</v>
      </c>
      <c r="H9053" s="3">
        <f>_xlfn.XLOOKUP(sales[[#This Row],[Product]],products[Product],products[Cost per box])*sales[[#This Row],[Boxes]]</f>
        <v>229.07999999999998</v>
      </c>
      <c r="I9053" s="4">
        <f>sales[[#This Row],[Revenue]]-sales[[#This Row],[Cost]]</f>
        <v>1086.92</v>
      </c>
    </row>
    <row r="9054" spans="2:9" x14ac:dyDescent="0.25">
      <c r="B9054" t="s">
        <v>54</v>
      </c>
      <c r="C9054" t="s">
        <v>11</v>
      </c>
      <c r="D9054" t="s">
        <v>22</v>
      </c>
      <c r="E9054" s="1">
        <v>44623</v>
      </c>
      <c r="F9054" s="4">
        <v>5656</v>
      </c>
      <c r="G9054">
        <v>236</v>
      </c>
      <c r="H9054" s="3">
        <f>_xlfn.XLOOKUP(sales[[#This Row],[Product]],products[Product],products[Cost per box])*sales[[#This Row],[Boxes]]</f>
        <v>1939.92</v>
      </c>
      <c r="I9054" s="4">
        <f>sales[[#This Row],[Revenue]]-sales[[#This Row],[Cost]]</f>
        <v>3716.08</v>
      </c>
    </row>
    <row r="9055" spans="2:9" x14ac:dyDescent="0.25">
      <c r="B9055" t="s">
        <v>55</v>
      </c>
      <c r="C9055" t="s">
        <v>21</v>
      </c>
      <c r="D9055" t="s">
        <v>43</v>
      </c>
      <c r="E9055" s="1">
        <v>44631</v>
      </c>
      <c r="F9055" s="4">
        <v>5978</v>
      </c>
      <c r="G9055">
        <v>997</v>
      </c>
      <c r="H9055" s="3">
        <f>_xlfn.XLOOKUP(sales[[#This Row],[Product]],products[Product],products[Cost per box])*sales[[#This Row],[Boxes]]</f>
        <v>3838.4500000000003</v>
      </c>
      <c r="I9055" s="4">
        <f>sales[[#This Row],[Revenue]]-sales[[#This Row],[Cost]]</f>
        <v>2139.5499999999997</v>
      </c>
    </row>
    <row r="9056" spans="2:9" x14ac:dyDescent="0.25">
      <c r="B9056" t="s">
        <v>53</v>
      </c>
      <c r="C9056" t="s">
        <v>27</v>
      </c>
      <c r="D9056" t="s">
        <v>42</v>
      </c>
      <c r="E9056" s="1">
        <v>44624</v>
      </c>
      <c r="F9056" s="4">
        <v>4830</v>
      </c>
      <c r="G9056">
        <v>186</v>
      </c>
      <c r="H9056" s="3">
        <f>_xlfn.XLOOKUP(sales[[#This Row],[Product]],products[Product],products[Cost per box])*sales[[#This Row],[Boxes]]</f>
        <v>881.64</v>
      </c>
      <c r="I9056" s="4">
        <f>sales[[#This Row],[Revenue]]-sales[[#This Row],[Cost]]</f>
        <v>3948.36</v>
      </c>
    </row>
    <row r="9057" spans="2:9" x14ac:dyDescent="0.25">
      <c r="B9057" t="s">
        <v>46</v>
      </c>
      <c r="C9057" t="s">
        <v>21</v>
      </c>
      <c r="D9057" t="s">
        <v>42</v>
      </c>
      <c r="E9057" s="1">
        <v>44644</v>
      </c>
      <c r="F9057" s="4">
        <v>2541</v>
      </c>
      <c r="G9057">
        <v>116</v>
      </c>
      <c r="H9057" s="3">
        <f>_xlfn.XLOOKUP(sales[[#This Row],[Product]],products[Product],products[Cost per box])*sales[[#This Row],[Boxes]]</f>
        <v>549.84</v>
      </c>
      <c r="I9057" s="4">
        <f>sales[[#This Row],[Revenue]]-sales[[#This Row],[Cost]]</f>
        <v>1991.1599999999999</v>
      </c>
    </row>
    <row r="9058" spans="2:9" x14ac:dyDescent="0.25">
      <c r="B9058" t="s">
        <v>57</v>
      </c>
      <c r="C9058" t="s">
        <v>9</v>
      </c>
      <c r="D9058" t="s">
        <v>31</v>
      </c>
      <c r="E9058" s="1">
        <v>44638</v>
      </c>
      <c r="F9058" s="4">
        <v>6426</v>
      </c>
      <c r="G9058">
        <v>322</v>
      </c>
      <c r="H9058" s="3">
        <f>_xlfn.XLOOKUP(sales[[#This Row],[Product]],products[Product],products[Cost per box])*sales[[#This Row],[Boxes]]</f>
        <v>1841.84</v>
      </c>
      <c r="I9058" s="4">
        <f>sales[[#This Row],[Revenue]]-sales[[#This Row],[Cost]]</f>
        <v>4584.16</v>
      </c>
    </row>
    <row r="9059" spans="2:9" x14ac:dyDescent="0.25">
      <c r="B9059" t="s">
        <v>57</v>
      </c>
      <c r="C9059" t="s">
        <v>16</v>
      </c>
      <c r="D9059" t="s">
        <v>28</v>
      </c>
      <c r="E9059" s="1">
        <v>44649</v>
      </c>
      <c r="F9059" s="4">
        <v>2898</v>
      </c>
      <c r="G9059">
        <v>194</v>
      </c>
      <c r="H9059" s="3">
        <f>_xlfn.XLOOKUP(sales[[#This Row],[Product]],products[Product],products[Cost per box])*sales[[#This Row],[Boxes]]</f>
        <v>535.43999999999994</v>
      </c>
      <c r="I9059" s="4">
        <f>sales[[#This Row],[Revenue]]-sales[[#This Row],[Cost]]</f>
        <v>2362.56</v>
      </c>
    </row>
    <row r="9060" spans="2:9" x14ac:dyDescent="0.25">
      <c r="B9060" t="s">
        <v>20</v>
      </c>
      <c r="C9060" t="s">
        <v>9</v>
      </c>
      <c r="D9060" t="s">
        <v>14</v>
      </c>
      <c r="E9060" s="1">
        <v>44634</v>
      </c>
      <c r="F9060" s="4">
        <v>7693</v>
      </c>
      <c r="G9060">
        <v>855</v>
      </c>
      <c r="H9060" s="3">
        <f>_xlfn.XLOOKUP(sales[[#This Row],[Product]],products[Product],products[Cost per box])*sales[[#This Row],[Boxes]]</f>
        <v>5395.0499999999993</v>
      </c>
      <c r="I9060" s="4">
        <f>sales[[#This Row],[Revenue]]-sales[[#This Row],[Cost]]</f>
        <v>2297.9500000000007</v>
      </c>
    </row>
    <row r="9061" spans="2:9" x14ac:dyDescent="0.25">
      <c r="B9061" t="s">
        <v>18</v>
      </c>
      <c r="C9061" t="s">
        <v>27</v>
      </c>
      <c r="D9061" t="s">
        <v>45</v>
      </c>
      <c r="E9061" s="1">
        <v>44637</v>
      </c>
      <c r="F9061" s="4">
        <v>1141</v>
      </c>
      <c r="G9061">
        <v>82</v>
      </c>
      <c r="H9061" s="3">
        <f>_xlfn.XLOOKUP(sales[[#This Row],[Product]],products[Product],products[Cost per box])*sales[[#This Row],[Boxes]]</f>
        <v>633.86</v>
      </c>
      <c r="I9061" s="4">
        <f>sales[[#This Row],[Revenue]]-sales[[#This Row],[Cost]]</f>
        <v>507.14</v>
      </c>
    </row>
    <row r="9062" spans="2:9" x14ac:dyDescent="0.25">
      <c r="B9062" t="s">
        <v>41</v>
      </c>
      <c r="C9062" t="s">
        <v>16</v>
      </c>
      <c r="D9062" t="s">
        <v>7</v>
      </c>
      <c r="E9062" s="1">
        <v>44650</v>
      </c>
      <c r="F9062" s="4">
        <v>1715</v>
      </c>
      <c r="G9062">
        <v>66</v>
      </c>
      <c r="H9062" s="3">
        <f>_xlfn.XLOOKUP(sales[[#This Row],[Product]],products[Product],products[Cost per box])*sales[[#This Row],[Boxes]]</f>
        <v>339.90000000000003</v>
      </c>
      <c r="I9062" s="4">
        <f>sales[[#This Row],[Revenue]]-sales[[#This Row],[Cost]]</f>
        <v>1375.1</v>
      </c>
    </row>
    <row r="9063" spans="2:9" x14ac:dyDescent="0.25">
      <c r="B9063" t="s">
        <v>13</v>
      </c>
      <c r="C9063" t="s">
        <v>21</v>
      </c>
      <c r="D9063" t="s">
        <v>26</v>
      </c>
      <c r="E9063" s="1">
        <v>44630</v>
      </c>
      <c r="F9063" s="4">
        <v>4984</v>
      </c>
      <c r="G9063">
        <v>312</v>
      </c>
      <c r="H9063" s="3">
        <f>_xlfn.XLOOKUP(sales[[#This Row],[Product]],products[Product],products[Cost per box])*sales[[#This Row],[Boxes]]</f>
        <v>2006.1599999999999</v>
      </c>
      <c r="I9063" s="4">
        <f>sales[[#This Row],[Revenue]]-sales[[#This Row],[Cost]]</f>
        <v>2977.84</v>
      </c>
    </row>
    <row r="9064" spans="2:9" x14ac:dyDescent="0.25">
      <c r="B9064" t="s">
        <v>8</v>
      </c>
      <c r="C9064" t="s">
        <v>11</v>
      </c>
      <c r="D9064" t="s">
        <v>43</v>
      </c>
      <c r="E9064" s="1">
        <v>44621</v>
      </c>
      <c r="F9064" s="4">
        <v>3850</v>
      </c>
      <c r="G9064">
        <v>321</v>
      </c>
      <c r="H9064" s="3">
        <f>_xlfn.XLOOKUP(sales[[#This Row],[Product]],products[Product],products[Cost per box])*sales[[#This Row],[Boxes]]</f>
        <v>1235.8500000000001</v>
      </c>
      <c r="I9064" s="4">
        <f>sales[[#This Row],[Revenue]]-sales[[#This Row],[Cost]]</f>
        <v>2614.1499999999996</v>
      </c>
    </row>
    <row r="9065" spans="2:9" x14ac:dyDescent="0.25">
      <c r="B9065" t="s">
        <v>37</v>
      </c>
      <c r="C9065" t="s">
        <v>27</v>
      </c>
      <c r="D9065" t="s">
        <v>12</v>
      </c>
      <c r="E9065" s="1">
        <v>44650</v>
      </c>
      <c r="F9065" s="4">
        <v>11263</v>
      </c>
      <c r="G9065">
        <v>939</v>
      </c>
      <c r="H9065" s="3">
        <f>_xlfn.XLOOKUP(sales[[#This Row],[Product]],products[Product],products[Cost per box])*sales[[#This Row],[Boxes]]</f>
        <v>7915.7699999999995</v>
      </c>
      <c r="I9065" s="4">
        <f>sales[[#This Row],[Revenue]]-sales[[#This Row],[Cost]]</f>
        <v>3347.2300000000005</v>
      </c>
    </row>
    <row r="9066" spans="2:9" x14ac:dyDescent="0.25">
      <c r="B9066" t="s">
        <v>54</v>
      </c>
      <c r="C9066" t="s">
        <v>9</v>
      </c>
      <c r="D9066" t="s">
        <v>31</v>
      </c>
      <c r="E9066" s="1">
        <v>44630</v>
      </c>
      <c r="F9066" s="4">
        <v>12726</v>
      </c>
      <c r="G9066">
        <v>849</v>
      </c>
      <c r="H9066" s="3">
        <f>_xlfn.XLOOKUP(sales[[#This Row],[Product]],products[Product],products[Cost per box])*sales[[#This Row],[Boxes]]</f>
        <v>4856.28</v>
      </c>
      <c r="I9066" s="4">
        <f>sales[[#This Row],[Revenue]]-sales[[#This Row],[Cost]]</f>
        <v>7869.72</v>
      </c>
    </row>
    <row r="9067" spans="2:9" x14ac:dyDescent="0.25">
      <c r="B9067" t="s">
        <v>29</v>
      </c>
      <c r="C9067" t="s">
        <v>16</v>
      </c>
      <c r="D9067" t="s">
        <v>36</v>
      </c>
      <c r="E9067" s="1">
        <v>44637</v>
      </c>
      <c r="F9067" s="4">
        <v>2646</v>
      </c>
      <c r="G9067">
        <v>89</v>
      </c>
      <c r="H9067" s="3">
        <f>_xlfn.XLOOKUP(sales[[#This Row],[Product]],products[Product],products[Cost per box])*sales[[#This Row],[Boxes]]</f>
        <v>448.56</v>
      </c>
      <c r="I9067" s="4">
        <f>sales[[#This Row],[Revenue]]-sales[[#This Row],[Cost]]</f>
        <v>2197.44</v>
      </c>
    </row>
    <row r="9068" spans="2:9" x14ac:dyDescent="0.25">
      <c r="B9068" t="s">
        <v>37</v>
      </c>
      <c r="C9068" t="s">
        <v>11</v>
      </c>
      <c r="D9068" t="s">
        <v>47</v>
      </c>
      <c r="E9068" s="1">
        <v>44631</v>
      </c>
      <c r="F9068" s="4">
        <v>2408</v>
      </c>
      <c r="G9068">
        <v>241</v>
      </c>
      <c r="H9068" s="3">
        <f>_xlfn.XLOOKUP(sales[[#This Row],[Product]],products[Product],products[Cost per box])*sales[[#This Row],[Boxes]]</f>
        <v>1267.6599999999999</v>
      </c>
      <c r="I9068" s="4">
        <f>sales[[#This Row],[Revenue]]-sales[[#This Row],[Cost]]</f>
        <v>1140.3400000000001</v>
      </c>
    </row>
    <row r="9069" spans="2:9" x14ac:dyDescent="0.25">
      <c r="B9069" t="s">
        <v>37</v>
      </c>
      <c r="C9069" t="s">
        <v>21</v>
      </c>
      <c r="D9069" t="s">
        <v>7</v>
      </c>
      <c r="E9069" s="1">
        <v>44649</v>
      </c>
      <c r="F9069" s="4">
        <v>2037</v>
      </c>
      <c r="G9069">
        <v>73</v>
      </c>
      <c r="H9069" s="3">
        <f>_xlfn.XLOOKUP(sales[[#This Row],[Product]],products[Product],products[Cost per box])*sales[[#This Row],[Boxes]]</f>
        <v>375.95000000000005</v>
      </c>
      <c r="I9069" s="4">
        <f>sales[[#This Row],[Revenue]]-sales[[#This Row],[Cost]]</f>
        <v>1661.05</v>
      </c>
    </row>
    <row r="9070" spans="2:9" x14ac:dyDescent="0.25">
      <c r="B9070" t="s">
        <v>56</v>
      </c>
      <c r="C9070" t="s">
        <v>6</v>
      </c>
      <c r="D9070" t="s">
        <v>17</v>
      </c>
      <c r="E9070" s="1">
        <v>44649</v>
      </c>
      <c r="F9070" s="4">
        <v>1890</v>
      </c>
      <c r="G9070">
        <v>73</v>
      </c>
      <c r="H9070" s="3">
        <f>_xlfn.XLOOKUP(sales[[#This Row],[Product]],products[Product],products[Cost per box])*sales[[#This Row],[Boxes]]</f>
        <v>496.4</v>
      </c>
      <c r="I9070" s="4">
        <f>sales[[#This Row],[Revenue]]-sales[[#This Row],[Cost]]</f>
        <v>1393.6</v>
      </c>
    </row>
    <row r="9071" spans="2:9" x14ac:dyDescent="0.25">
      <c r="B9071" t="s">
        <v>13</v>
      </c>
      <c r="C9071" t="s">
        <v>6</v>
      </c>
      <c r="D9071" t="s">
        <v>26</v>
      </c>
      <c r="E9071" s="1">
        <v>44649</v>
      </c>
      <c r="F9071" s="4">
        <v>2359</v>
      </c>
      <c r="G9071">
        <v>169</v>
      </c>
      <c r="H9071" s="3">
        <f>_xlfn.XLOOKUP(sales[[#This Row],[Product]],products[Product],products[Cost per box])*sales[[#This Row],[Boxes]]</f>
        <v>1086.6699999999998</v>
      </c>
      <c r="I9071" s="4">
        <f>sales[[#This Row],[Revenue]]-sales[[#This Row],[Cost]]</f>
        <v>1272.3300000000002</v>
      </c>
    </row>
    <row r="9072" spans="2:9" x14ac:dyDescent="0.25">
      <c r="B9072" t="s">
        <v>8</v>
      </c>
      <c r="C9072" t="s">
        <v>9</v>
      </c>
      <c r="D9072" t="s">
        <v>17</v>
      </c>
      <c r="E9072" s="1">
        <v>44644</v>
      </c>
      <c r="F9072" s="4">
        <v>11053</v>
      </c>
      <c r="G9072">
        <v>369</v>
      </c>
      <c r="H9072" s="3">
        <f>_xlfn.XLOOKUP(sales[[#This Row],[Product]],products[Product],products[Cost per box])*sales[[#This Row],[Boxes]]</f>
        <v>2509.1999999999998</v>
      </c>
      <c r="I9072" s="4">
        <f>sales[[#This Row],[Revenue]]-sales[[#This Row],[Cost]]</f>
        <v>8543.7999999999993</v>
      </c>
    </row>
    <row r="9073" spans="2:9" x14ac:dyDescent="0.25">
      <c r="B9073" t="s">
        <v>13</v>
      </c>
      <c r="C9073" t="s">
        <v>9</v>
      </c>
      <c r="D9073" t="s">
        <v>26</v>
      </c>
      <c r="E9073" s="1">
        <v>44642</v>
      </c>
      <c r="F9073" s="4">
        <v>133</v>
      </c>
      <c r="G9073">
        <v>9</v>
      </c>
      <c r="H9073" s="3">
        <f>_xlfn.XLOOKUP(sales[[#This Row],[Product]],products[Product],products[Cost per box])*sales[[#This Row],[Boxes]]</f>
        <v>57.87</v>
      </c>
      <c r="I9073" s="4">
        <f>sales[[#This Row],[Revenue]]-sales[[#This Row],[Cost]]</f>
        <v>75.13</v>
      </c>
    </row>
    <row r="9074" spans="2:9" x14ac:dyDescent="0.25">
      <c r="B9074" t="s">
        <v>32</v>
      </c>
      <c r="C9074" t="s">
        <v>21</v>
      </c>
      <c r="D9074" t="s">
        <v>36</v>
      </c>
      <c r="E9074" s="1">
        <v>44627</v>
      </c>
      <c r="F9074" s="4">
        <v>1708</v>
      </c>
      <c r="G9074">
        <v>61</v>
      </c>
      <c r="H9074" s="3">
        <f>_xlfn.XLOOKUP(sales[[#This Row],[Product]],products[Product],products[Cost per box])*sales[[#This Row],[Boxes]]</f>
        <v>307.44</v>
      </c>
      <c r="I9074" s="4">
        <f>sales[[#This Row],[Revenue]]-sales[[#This Row],[Cost]]</f>
        <v>1400.56</v>
      </c>
    </row>
    <row r="9075" spans="2:9" x14ac:dyDescent="0.25">
      <c r="B9075" t="s">
        <v>41</v>
      </c>
      <c r="C9075" t="s">
        <v>6</v>
      </c>
      <c r="D9075" t="s">
        <v>42</v>
      </c>
      <c r="E9075" s="1">
        <v>44644</v>
      </c>
      <c r="F9075" s="4">
        <v>8148</v>
      </c>
      <c r="G9075">
        <v>302</v>
      </c>
      <c r="H9075" s="3">
        <f>_xlfn.XLOOKUP(sales[[#This Row],[Product]],products[Product],products[Cost per box])*sales[[#This Row],[Boxes]]</f>
        <v>1431.48</v>
      </c>
      <c r="I9075" s="4">
        <f>sales[[#This Row],[Revenue]]-sales[[#This Row],[Cost]]</f>
        <v>6716.52</v>
      </c>
    </row>
    <row r="9076" spans="2:9" x14ac:dyDescent="0.25">
      <c r="B9076" t="s">
        <v>8</v>
      </c>
      <c r="C9076" t="s">
        <v>16</v>
      </c>
      <c r="D9076" t="s">
        <v>45</v>
      </c>
      <c r="E9076" s="1">
        <v>44638</v>
      </c>
      <c r="F9076" s="4">
        <v>6566</v>
      </c>
      <c r="G9076">
        <v>438</v>
      </c>
      <c r="H9076" s="3">
        <f>_xlfn.XLOOKUP(sales[[#This Row],[Product]],products[Product],products[Cost per box])*sales[[#This Row],[Boxes]]</f>
        <v>3385.7400000000002</v>
      </c>
      <c r="I9076" s="4">
        <f>sales[[#This Row],[Revenue]]-sales[[#This Row],[Cost]]</f>
        <v>3180.2599999999998</v>
      </c>
    </row>
    <row r="9077" spans="2:9" x14ac:dyDescent="0.25">
      <c r="B9077" t="s">
        <v>37</v>
      </c>
      <c r="C9077" t="s">
        <v>11</v>
      </c>
      <c r="D9077" t="s">
        <v>31</v>
      </c>
      <c r="E9077" s="1">
        <v>44637</v>
      </c>
      <c r="F9077" s="4">
        <v>357</v>
      </c>
      <c r="G9077">
        <v>23</v>
      </c>
      <c r="H9077" s="3">
        <f>_xlfn.XLOOKUP(sales[[#This Row],[Product]],products[Product],products[Cost per box])*sales[[#This Row],[Boxes]]</f>
        <v>131.56</v>
      </c>
      <c r="I9077" s="4">
        <f>sales[[#This Row],[Revenue]]-sales[[#This Row],[Cost]]</f>
        <v>225.44</v>
      </c>
    </row>
    <row r="9078" spans="2:9" x14ac:dyDescent="0.25">
      <c r="B9078" t="s">
        <v>57</v>
      </c>
      <c r="C9078" t="s">
        <v>6</v>
      </c>
      <c r="D9078" t="s">
        <v>50</v>
      </c>
      <c r="E9078" s="1">
        <v>44641</v>
      </c>
      <c r="F9078" s="4">
        <v>1764</v>
      </c>
      <c r="G9078">
        <v>118</v>
      </c>
      <c r="H9078" s="3">
        <f>_xlfn.XLOOKUP(sales[[#This Row],[Product]],products[Product],products[Cost per box])*sales[[#This Row],[Boxes]]</f>
        <v>1464.38</v>
      </c>
      <c r="I9078" s="4">
        <f>sales[[#This Row],[Revenue]]-sales[[#This Row],[Cost]]</f>
        <v>299.61999999999989</v>
      </c>
    </row>
    <row r="9079" spans="2:9" x14ac:dyDescent="0.25">
      <c r="B9079" t="s">
        <v>51</v>
      </c>
      <c r="C9079" t="s">
        <v>27</v>
      </c>
      <c r="D9079" t="s">
        <v>52</v>
      </c>
      <c r="E9079" s="1">
        <v>44644</v>
      </c>
      <c r="F9079" s="4">
        <v>6601</v>
      </c>
      <c r="G9079">
        <v>734</v>
      </c>
      <c r="H9079" s="3">
        <f>_xlfn.XLOOKUP(sales[[#This Row],[Product]],products[Product],products[Cost per box])*sales[[#This Row],[Boxes]]</f>
        <v>2436.88</v>
      </c>
      <c r="I9079" s="4">
        <f>sales[[#This Row],[Revenue]]-sales[[#This Row],[Cost]]</f>
        <v>4164.12</v>
      </c>
    </row>
    <row r="9080" spans="2:9" x14ac:dyDescent="0.25">
      <c r="B9080" t="s">
        <v>46</v>
      </c>
      <c r="C9080" t="s">
        <v>9</v>
      </c>
      <c r="D9080" t="s">
        <v>45</v>
      </c>
      <c r="E9080" s="1">
        <v>44644</v>
      </c>
      <c r="F9080" s="4">
        <v>315</v>
      </c>
      <c r="G9080">
        <v>23</v>
      </c>
      <c r="H9080" s="3">
        <f>_xlfn.XLOOKUP(sales[[#This Row],[Product]],products[Product],products[Cost per box])*sales[[#This Row],[Boxes]]</f>
        <v>177.79000000000002</v>
      </c>
      <c r="I9080" s="4">
        <f>sales[[#This Row],[Revenue]]-sales[[#This Row],[Cost]]</f>
        <v>137.20999999999998</v>
      </c>
    </row>
    <row r="9081" spans="2:9" x14ac:dyDescent="0.25">
      <c r="B9081" t="s">
        <v>51</v>
      </c>
      <c r="C9081" t="s">
        <v>6</v>
      </c>
      <c r="D9081" t="s">
        <v>17</v>
      </c>
      <c r="E9081" s="1">
        <v>44649</v>
      </c>
      <c r="F9081" s="4">
        <v>952</v>
      </c>
      <c r="G9081">
        <v>34</v>
      </c>
      <c r="H9081" s="3">
        <f>_xlfn.XLOOKUP(sales[[#This Row],[Product]],products[Product],products[Cost per box])*sales[[#This Row],[Boxes]]</f>
        <v>231.2</v>
      </c>
      <c r="I9081" s="4">
        <f>sales[[#This Row],[Revenue]]-sales[[#This Row],[Cost]]</f>
        <v>720.8</v>
      </c>
    </row>
    <row r="9082" spans="2:9" x14ac:dyDescent="0.25">
      <c r="B9082" t="s">
        <v>33</v>
      </c>
      <c r="C9082" t="s">
        <v>16</v>
      </c>
      <c r="D9082" t="s">
        <v>28</v>
      </c>
      <c r="E9082" s="1">
        <v>44645</v>
      </c>
      <c r="F9082" s="4">
        <v>189</v>
      </c>
      <c r="G9082">
        <v>15</v>
      </c>
      <c r="H9082" s="3">
        <f>_xlfn.XLOOKUP(sales[[#This Row],[Product]],products[Product],products[Cost per box])*sales[[#This Row],[Boxes]]</f>
        <v>41.4</v>
      </c>
      <c r="I9082" s="4">
        <f>sales[[#This Row],[Revenue]]-sales[[#This Row],[Cost]]</f>
        <v>147.6</v>
      </c>
    </row>
    <row r="9083" spans="2:9" x14ac:dyDescent="0.25">
      <c r="B9083" t="s">
        <v>49</v>
      </c>
      <c r="C9083" t="s">
        <v>9</v>
      </c>
      <c r="D9083" t="s">
        <v>7</v>
      </c>
      <c r="E9083" s="1">
        <v>44649</v>
      </c>
      <c r="F9083" s="4">
        <v>686</v>
      </c>
      <c r="G9083">
        <v>32</v>
      </c>
      <c r="H9083" s="3">
        <f>_xlfn.XLOOKUP(sales[[#This Row],[Product]],products[Product],products[Cost per box])*sales[[#This Row],[Boxes]]</f>
        <v>164.8</v>
      </c>
      <c r="I9083" s="4">
        <f>sales[[#This Row],[Revenue]]-sales[[#This Row],[Cost]]</f>
        <v>521.20000000000005</v>
      </c>
    </row>
    <row r="9084" spans="2:9" x14ac:dyDescent="0.25">
      <c r="B9084" t="s">
        <v>23</v>
      </c>
      <c r="C9084" t="s">
        <v>11</v>
      </c>
      <c r="D9084" t="s">
        <v>26</v>
      </c>
      <c r="E9084" s="1">
        <v>44627</v>
      </c>
      <c r="F9084" s="4">
        <v>7574</v>
      </c>
      <c r="G9084">
        <v>474</v>
      </c>
      <c r="H9084" s="3">
        <f>_xlfn.XLOOKUP(sales[[#This Row],[Product]],products[Product],products[Cost per box])*sales[[#This Row],[Boxes]]</f>
        <v>3047.8199999999997</v>
      </c>
      <c r="I9084" s="4">
        <f>sales[[#This Row],[Revenue]]-sales[[#This Row],[Cost]]</f>
        <v>4526.18</v>
      </c>
    </row>
    <row r="9085" spans="2:9" x14ac:dyDescent="0.25">
      <c r="B9085" t="s">
        <v>13</v>
      </c>
      <c r="C9085" t="s">
        <v>16</v>
      </c>
      <c r="D9085" t="s">
        <v>14</v>
      </c>
      <c r="E9085" s="1">
        <v>44629</v>
      </c>
      <c r="F9085" s="4">
        <v>2247</v>
      </c>
      <c r="G9085">
        <v>161</v>
      </c>
      <c r="H9085" s="3">
        <f>_xlfn.XLOOKUP(sales[[#This Row],[Product]],products[Product],products[Cost per box])*sales[[#This Row],[Boxes]]</f>
        <v>1015.91</v>
      </c>
      <c r="I9085" s="4">
        <f>sales[[#This Row],[Revenue]]-sales[[#This Row],[Cost]]</f>
        <v>1231.0900000000001</v>
      </c>
    </row>
    <row r="9086" spans="2:9" x14ac:dyDescent="0.25">
      <c r="B9086" t="s">
        <v>33</v>
      </c>
      <c r="C9086" t="s">
        <v>11</v>
      </c>
      <c r="D9086" t="s">
        <v>7</v>
      </c>
      <c r="E9086" s="1">
        <v>44636</v>
      </c>
      <c r="F9086" s="4">
        <v>1995</v>
      </c>
      <c r="G9086">
        <v>67</v>
      </c>
      <c r="H9086" s="3">
        <f>_xlfn.XLOOKUP(sales[[#This Row],[Product]],products[Product],products[Cost per box])*sales[[#This Row],[Boxes]]</f>
        <v>345.05</v>
      </c>
      <c r="I9086" s="4">
        <f>sales[[#This Row],[Revenue]]-sales[[#This Row],[Cost]]</f>
        <v>1649.95</v>
      </c>
    </row>
    <row r="9087" spans="2:9" x14ac:dyDescent="0.25">
      <c r="B9087" t="s">
        <v>51</v>
      </c>
      <c r="C9087" t="s">
        <v>9</v>
      </c>
      <c r="D9087" t="s">
        <v>30</v>
      </c>
      <c r="E9087" s="1">
        <v>44631</v>
      </c>
      <c r="F9087" s="4">
        <v>2058</v>
      </c>
      <c r="G9087">
        <v>94</v>
      </c>
      <c r="H9087" s="3">
        <f>_xlfn.XLOOKUP(sales[[#This Row],[Product]],products[Product],products[Cost per box])*sales[[#This Row],[Boxes]]</f>
        <v>345.92</v>
      </c>
      <c r="I9087" s="4">
        <f>sales[[#This Row],[Revenue]]-sales[[#This Row],[Cost]]</f>
        <v>1712.08</v>
      </c>
    </row>
    <row r="9088" spans="2:9" x14ac:dyDescent="0.25">
      <c r="B9088" t="s">
        <v>29</v>
      </c>
      <c r="C9088" t="s">
        <v>6</v>
      </c>
      <c r="D9088" t="s">
        <v>36</v>
      </c>
      <c r="E9088" s="1">
        <v>44649</v>
      </c>
      <c r="F9088" s="4">
        <v>9548</v>
      </c>
      <c r="G9088">
        <v>341</v>
      </c>
      <c r="H9088" s="3">
        <f>_xlfn.XLOOKUP(sales[[#This Row],[Product]],products[Product],products[Cost per box])*sales[[#This Row],[Boxes]]</f>
        <v>1718.64</v>
      </c>
      <c r="I9088" s="4">
        <f>sales[[#This Row],[Revenue]]-sales[[#This Row],[Cost]]</f>
        <v>7829.36</v>
      </c>
    </row>
    <row r="9089" spans="2:9" x14ac:dyDescent="0.25">
      <c r="B9089" t="s">
        <v>29</v>
      </c>
      <c r="C9089" t="s">
        <v>9</v>
      </c>
      <c r="D9089" t="s">
        <v>22</v>
      </c>
      <c r="E9089" s="1">
        <v>44642</v>
      </c>
      <c r="F9089" s="4">
        <v>7112</v>
      </c>
      <c r="G9089">
        <v>264</v>
      </c>
      <c r="H9089" s="3">
        <f>_xlfn.XLOOKUP(sales[[#This Row],[Product]],products[Product],products[Cost per box])*sales[[#This Row],[Boxes]]</f>
        <v>2170.0800000000004</v>
      </c>
      <c r="I9089" s="4">
        <f>sales[[#This Row],[Revenue]]-sales[[#This Row],[Cost]]</f>
        <v>4941.92</v>
      </c>
    </row>
    <row r="9090" spans="2:9" x14ac:dyDescent="0.25">
      <c r="B9090" t="s">
        <v>53</v>
      </c>
      <c r="C9090" t="s">
        <v>21</v>
      </c>
      <c r="D9090" t="s">
        <v>35</v>
      </c>
      <c r="E9090" s="1">
        <v>44644</v>
      </c>
      <c r="F9090" s="4">
        <v>10024</v>
      </c>
      <c r="G9090">
        <v>836</v>
      </c>
      <c r="H9090" s="3">
        <f>_xlfn.XLOOKUP(sales[[#This Row],[Product]],products[Product],products[Cost per box])*sales[[#This Row],[Boxes]]</f>
        <v>2215.4</v>
      </c>
      <c r="I9090" s="4">
        <f>sales[[#This Row],[Revenue]]-sales[[#This Row],[Cost]]</f>
        <v>7808.6</v>
      </c>
    </row>
    <row r="9091" spans="2:9" x14ac:dyDescent="0.25">
      <c r="B9091" t="s">
        <v>18</v>
      </c>
      <c r="C9091" t="s">
        <v>21</v>
      </c>
      <c r="D9091" t="s">
        <v>12</v>
      </c>
      <c r="E9091" s="1">
        <v>44621</v>
      </c>
      <c r="F9091" s="4">
        <v>966</v>
      </c>
      <c r="G9091">
        <v>54</v>
      </c>
      <c r="H9091" s="3">
        <f>_xlfn.XLOOKUP(sales[[#This Row],[Product]],products[Product],products[Cost per box])*sales[[#This Row],[Boxes]]</f>
        <v>455.21999999999997</v>
      </c>
      <c r="I9091" s="4">
        <f>sales[[#This Row],[Revenue]]-sales[[#This Row],[Cost]]</f>
        <v>510.78000000000003</v>
      </c>
    </row>
    <row r="9092" spans="2:9" x14ac:dyDescent="0.25">
      <c r="B9092" t="s">
        <v>49</v>
      </c>
      <c r="C9092" t="s">
        <v>9</v>
      </c>
      <c r="D9092" t="s">
        <v>43</v>
      </c>
      <c r="E9092" s="1">
        <v>44641</v>
      </c>
      <c r="F9092" s="4">
        <v>4578</v>
      </c>
      <c r="G9092">
        <v>353</v>
      </c>
      <c r="H9092" s="3">
        <f>_xlfn.XLOOKUP(sales[[#This Row],[Product]],products[Product],products[Cost per box])*sales[[#This Row],[Boxes]]</f>
        <v>1359.05</v>
      </c>
      <c r="I9092" s="4">
        <f>sales[[#This Row],[Revenue]]-sales[[#This Row],[Cost]]</f>
        <v>3218.95</v>
      </c>
    </row>
    <row r="9093" spans="2:9" x14ac:dyDescent="0.25">
      <c r="B9093" t="s">
        <v>18</v>
      </c>
      <c r="C9093" t="s">
        <v>21</v>
      </c>
      <c r="D9093" t="s">
        <v>47</v>
      </c>
      <c r="E9093" s="1">
        <v>44643</v>
      </c>
      <c r="F9093" s="4">
        <v>2408</v>
      </c>
      <c r="G9093">
        <v>201</v>
      </c>
      <c r="H9093" s="3">
        <f>_xlfn.XLOOKUP(sales[[#This Row],[Product]],products[Product],products[Cost per box])*sales[[#This Row],[Boxes]]</f>
        <v>1057.26</v>
      </c>
      <c r="I9093" s="4">
        <f>sales[[#This Row],[Revenue]]-sales[[#This Row],[Cost]]</f>
        <v>1350.74</v>
      </c>
    </row>
    <row r="9094" spans="2:9" x14ac:dyDescent="0.25">
      <c r="B9094" t="s">
        <v>40</v>
      </c>
      <c r="C9094" t="s">
        <v>16</v>
      </c>
      <c r="D9094" t="s">
        <v>47</v>
      </c>
      <c r="E9094" s="1">
        <v>44643</v>
      </c>
      <c r="F9094" s="4">
        <v>756</v>
      </c>
      <c r="G9094">
        <v>84</v>
      </c>
      <c r="H9094" s="3">
        <f>_xlfn.XLOOKUP(sales[[#This Row],[Product]],products[Product],products[Cost per box])*sales[[#This Row],[Boxes]]</f>
        <v>441.84</v>
      </c>
      <c r="I9094" s="4">
        <f>sales[[#This Row],[Revenue]]-sales[[#This Row],[Cost]]</f>
        <v>314.16000000000003</v>
      </c>
    </row>
    <row r="9095" spans="2:9" x14ac:dyDescent="0.25">
      <c r="B9095" t="s">
        <v>53</v>
      </c>
      <c r="C9095" t="s">
        <v>6</v>
      </c>
      <c r="D9095" t="s">
        <v>48</v>
      </c>
      <c r="E9095" s="1">
        <v>44622</v>
      </c>
      <c r="F9095" s="4">
        <v>3339</v>
      </c>
      <c r="G9095">
        <v>129</v>
      </c>
      <c r="H9095" s="3">
        <f>_xlfn.XLOOKUP(sales[[#This Row],[Product]],products[Product],products[Cost per box])*sales[[#This Row],[Boxes]]</f>
        <v>964.92000000000007</v>
      </c>
      <c r="I9095" s="4">
        <f>sales[[#This Row],[Revenue]]-sales[[#This Row],[Cost]]</f>
        <v>2374.08</v>
      </c>
    </row>
    <row r="9096" spans="2:9" x14ac:dyDescent="0.25">
      <c r="B9096" t="s">
        <v>20</v>
      </c>
      <c r="C9096" t="s">
        <v>21</v>
      </c>
      <c r="D9096" t="s">
        <v>45</v>
      </c>
      <c r="E9096" s="1">
        <v>44635</v>
      </c>
      <c r="F9096" s="4">
        <v>2576</v>
      </c>
      <c r="G9096">
        <v>136</v>
      </c>
      <c r="H9096" s="3">
        <f>_xlfn.XLOOKUP(sales[[#This Row],[Product]],products[Product],products[Cost per box])*sales[[#This Row],[Boxes]]</f>
        <v>1051.28</v>
      </c>
      <c r="I9096" s="4">
        <f>sales[[#This Row],[Revenue]]-sales[[#This Row],[Cost]]</f>
        <v>1524.72</v>
      </c>
    </row>
    <row r="9097" spans="2:9" x14ac:dyDescent="0.25">
      <c r="B9097" t="s">
        <v>8</v>
      </c>
      <c r="C9097" t="s">
        <v>16</v>
      </c>
      <c r="D9097" t="s">
        <v>52</v>
      </c>
      <c r="E9097" s="1">
        <v>44638</v>
      </c>
      <c r="F9097" s="4">
        <v>5740</v>
      </c>
      <c r="G9097">
        <v>574</v>
      </c>
      <c r="H9097" s="3">
        <f>_xlfn.XLOOKUP(sales[[#This Row],[Product]],products[Product],products[Cost per box])*sales[[#This Row],[Boxes]]</f>
        <v>1905.6799999999998</v>
      </c>
      <c r="I9097" s="4">
        <f>sales[[#This Row],[Revenue]]-sales[[#This Row],[Cost]]</f>
        <v>3834.32</v>
      </c>
    </row>
    <row r="9098" spans="2:9" x14ac:dyDescent="0.25">
      <c r="B9098" t="s">
        <v>51</v>
      </c>
      <c r="C9098" t="s">
        <v>16</v>
      </c>
      <c r="D9098" t="s">
        <v>14</v>
      </c>
      <c r="E9098" s="1">
        <v>44631</v>
      </c>
      <c r="F9098" s="4">
        <v>7973</v>
      </c>
      <c r="G9098">
        <v>886</v>
      </c>
      <c r="H9098" s="3">
        <f>_xlfn.XLOOKUP(sales[[#This Row],[Product]],products[Product],products[Cost per box])*sales[[#This Row],[Boxes]]</f>
        <v>5590.66</v>
      </c>
      <c r="I9098" s="4">
        <f>sales[[#This Row],[Revenue]]-sales[[#This Row],[Cost]]</f>
        <v>2382.34</v>
      </c>
    </row>
    <row r="9099" spans="2:9" x14ac:dyDescent="0.25">
      <c r="B9099" t="s">
        <v>29</v>
      </c>
      <c r="C9099" t="s">
        <v>6</v>
      </c>
      <c r="D9099" t="s">
        <v>47</v>
      </c>
      <c r="E9099" s="1">
        <v>44644</v>
      </c>
      <c r="F9099" s="4">
        <v>2114</v>
      </c>
      <c r="G9099">
        <v>177</v>
      </c>
      <c r="H9099" s="3">
        <f>_xlfn.XLOOKUP(sales[[#This Row],[Product]],products[Product],products[Cost per box])*sales[[#This Row],[Boxes]]</f>
        <v>931.02</v>
      </c>
      <c r="I9099" s="4">
        <f>sales[[#This Row],[Revenue]]-sales[[#This Row],[Cost]]</f>
        <v>1182.98</v>
      </c>
    </row>
    <row r="9100" spans="2:9" x14ac:dyDescent="0.25">
      <c r="B9100" t="s">
        <v>41</v>
      </c>
      <c r="C9100" t="s">
        <v>11</v>
      </c>
      <c r="D9100" t="s">
        <v>19</v>
      </c>
      <c r="E9100" s="1">
        <v>44637</v>
      </c>
      <c r="F9100" s="4">
        <v>3724</v>
      </c>
      <c r="G9100">
        <v>187</v>
      </c>
      <c r="H9100" s="3">
        <f>_xlfn.XLOOKUP(sales[[#This Row],[Product]],products[Product],products[Cost per box])*sales[[#This Row],[Boxes]]</f>
        <v>1913.01</v>
      </c>
      <c r="I9100" s="4">
        <f>sales[[#This Row],[Revenue]]-sales[[#This Row],[Cost]]</f>
        <v>1810.99</v>
      </c>
    </row>
    <row r="9101" spans="2:9" x14ac:dyDescent="0.25">
      <c r="B9101" t="s">
        <v>18</v>
      </c>
      <c r="C9101" t="s">
        <v>21</v>
      </c>
      <c r="D9101" t="s">
        <v>19</v>
      </c>
      <c r="E9101" s="1">
        <v>44631</v>
      </c>
      <c r="F9101" s="4">
        <v>11459</v>
      </c>
      <c r="G9101">
        <v>717</v>
      </c>
      <c r="H9101" s="3">
        <f>_xlfn.XLOOKUP(sales[[#This Row],[Product]],products[Product],products[Cost per box])*sales[[#This Row],[Boxes]]</f>
        <v>7334.91</v>
      </c>
      <c r="I9101" s="4">
        <f>sales[[#This Row],[Revenue]]-sales[[#This Row],[Cost]]</f>
        <v>4124.09</v>
      </c>
    </row>
    <row r="9102" spans="2:9" x14ac:dyDescent="0.25">
      <c r="B9102" t="s">
        <v>18</v>
      </c>
      <c r="C9102" t="s">
        <v>27</v>
      </c>
      <c r="D9102" t="s">
        <v>7</v>
      </c>
      <c r="E9102" s="1">
        <v>44624</v>
      </c>
      <c r="F9102" s="4">
        <v>2758</v>
      </c>
      <c r="G9102">
        <v>99</v>
      </c>
      <c r="H9102" s="3">
        <f>_xlfn.XLOOKUP(sales[[#This Row],[Product]],products[Product],products[Cost per box])*sales[[#This Row],[Boxes]]</f>
        <v>509.85</v>
      </c>
      <c r="I9102" s="4">
        <f>sales[[#This Row],[Revenue]]-sales[[#This Row],[Cost]]</f>
        <v>2248.15</v>
      </c>
    </row>
    <row r="9103" spans="2:9" x14ac:dyDescent="0.25">
      <c r="B9103" t="s">
        <v>53</v>
      </c>
      <c r="C9103" t="s">
        <v>11</v>
      </c>
      <c r="D9103" t="s">
        <v>31</v>
      </c>
      <c r="E9103" s="1">
        <v>44637</v>
      </c>
      <c r="F9103" s="4">
        <v>4165</v>
      </c>
      <c r="G9103">
        <v>199</v>
      </c>
      <c r="H9103" s="3">
        <f>_xlfn.XLOOKUP(sales[[#This Row],[Product]],products[Product],products[Cost per box])*sales[[#This Row],[Boxes]]</f>
        <v>1138.28</v>
      </c>
      <c r="I9103" s="4">
        <f>sales[[#This Row],[Revenue]]-sales[[#This Row],[Cost]]</f>
        <v>3026.7200000000003</v>
      </c>
    </row>
    <row r="9104" spans="2:9" x14ac:dyDescent="0.25">
      <c r="B9104" t="s">
        <v>10</v>
      </c>
      <c r="C9104" t="s">
        <v>11</v>
      </c>
      <c r="D9104" t="s">
        <v>43</v>
      </c>
      <c r="E9104" s="1">
        <v>44638</v>
      </c>
      <c r="F9104" s="4">
        <v>1540</v>
      </c>
      <c r="G9104">
        <v>172</v>
      </c>
      <c r="H9104" s="3">
        <f>_xlfn.XLOOKUP(sales[[#This Row],[Product]],products[Product],products[Cost per box])*sales[[#This Row],[Boxes]]</f>
        <v>662.2</v>
      </c>
      <c r="I9104" s="4">
        <f>sales[[#This Row],[Revenue]]-sales[[#This Row],[Cost]]</f>
        <v>877.8</v>
      </c>
    </row>
    <row r="9105" spans="2:9" x14ac:dyDescent="0.25">
      <c r="B9105" t="s">
        <v>51</v>
      </c>
      <c r="C9105" t="s">
        <v>6</v>
      </c>
      <c r="D9105" t="s">
        <v>43</v>
      </c>
      <c r="E9105" s="1">
        <v>44643</v>
      </c>
      <c r="F9105" s="4">
        <v>658</v>
      </c>
      <c r="G9105">
        <v>47</v>
      </c>
      <c r="H9105" s="3">
        <f>_xlfn.XLOOKUP(sales[[#This Row],[Product]],products[Product],products[Cost per box])*sales[[#This Row],[Boxes]]</f>
        <v>180.95000000000002</v>
      </c>
      <c r="I9105" s="4">
        <f>sales[[#This Row],[Revenue]]-sales[[#This Row],[Cost]]</f>
        <v>477.04999999999995</v>
      </c>
    </row>
    <row r="9106" spans="2:9" x14ac:dyDescent="0.25">
      <c r="B9106" t="s">
        <v>53</v>
      </c>
      <c r="C9106" t="s">
        <v>11</v>
      </c>
      <c r="D9106" t="s">
        <v>17</v>
      </c>
      <c r="E9106" s="1">
        <v>44641</v>
      </c>
      <c r="F9106" s="4">
        <v>2457</v>
      </c>
      <c r="G9106">
        <v>99</v>
      </c>
      <c r="H9106" s="3">
        <f>_xlfn.XLOOKUP(sales[[#This Row],[Product]],products[Product],products[Cost per box])*sales[[#This Row],[Boxes]]</f>
        <v>673.19999999999993</v>
      </c>
      <c r="I9106" s="4">
        <f>sales[[#This Row],[Revenue]]-sales[[#This Row],[Cost]]</f>
        <v>1783.8000000000002</v>
      </c>
    </row>
    <row r="9107" spans="2:9" x14ac:dyDescent="0.25">
      <c r="B9107" t="s">
        <v>13</v>
      </c>
      <c r="C9107" t="s">
        <v>6</v>
      </c>
      <c r="D9107" t="s">
        <v>45</v>
      </c>
      <c r="E9107" s="1">
        <v>44623</v>
      </c>
      <c r="F9107" s="4">
        <v>4543</v>
      </c>
      <c r="G9107">
        <v>379</v>
      </c>
      <c r="H9107" s="3">
        <f>_xlfn.XLOOKUP(sales[[#This Row],[Product]],products[Product],products[Cost per box])*sales[[#This Row],[Boxes]]</f>
        <v>2929.67</v>
      </c>
      <c r="I9107" s="4">
        <f>sales[[#This Row],[Revenue]]-sales[[#This Row],[Cost]]</f>
        <v>1613.33</v>
      </c>
    </row>
    <row r="9108" spans="2:9" x14ac:dyDescent="0.25">
      <c r="B9108" t="s">
        <v>23</v>
      </c>
      <c r="C9108" t="s">
        <v>21</v>
      </c>
      <c r="D9108" t="s">
        <v>45</v>
      </c>
      <c r="E9108" s="1">
        <v>44621</v>
      </c>
      <c r="F9108" s="4">
        <v>1743</v>
      </c>
      <c r="G9108">
        <v>117</v>
      </c>
      <c r="H9108" s="3">
        <f>_xlfn.XLOOKUP(sales[[#This Row],[Product]],products[Product],products[Cost per box])*sales[[#This Row],[Boxes]]</f>
        <v>904.41000000000008</v>
      </c>
      <c r="I9108" s="4">
        <f>sales[[#This Row],[Revenue]]-sales[[#This Row],[Cost]]</f>
        <v>838.58999999999992</v>
      </c>
    </row>
    <row r="9109" spans="2:9" x14ac:dyDescent="0.25">
      <c r="B9109" t="s">
        <v>10</v>
      </c>
      <c r="C9109" t="s">
        <v>11</v>
      </c>
      <c r="D9109" t="s">
        <v>47</v>
      </c>
      <c r="E9109" s="1">
        <v>44650</v>
      </c>
      <c r="F9109" s="4">
        <v>7385</v>
      </c>
      <c r="G9109">
        <v>462</v>
      </c>
      <c r="H9109" s="3">
        <f>_xlfn.XLOOKUP(sales[[#This Row],[Product]],products[Product],products[Cost per box])*sales[[#This Row],[Boxes]]</f>
        <v>2430.12</v>
      </c>
      <c r="I9109" s="4">
        <f>sales[[#This Row],[Revenue]]-sales[[#This Row],[Cost]]</f>
        <v>4954.88</v>
      </c>
    </row>
    <row r="9110" spans="2:9" x14ac:dyDescent="0.25">
      <c r="B9110" t="s">
        <v>33</v>
      </c>
      <c r="C9110" t="s">
        <v>6</v>
      </c>
      <c r="D9110" t="s">
        <v>30</v>
      </c>
      <c r="E9110" s="1">
        <v>44641</v>
      </c>
      <c r="F9110" s="4">
        <v>3962</v>
      </c>
      <c r="G9110">
        <v>173</v>
      </c>
      <c r="H9110" s="3">
        <f>_xlfn.XLOOKUP(sales[[#This Row],[Product]],products[Product],products[Cost per box])*sales[[#This Row],[Boxes]]</f>
        <v>636.64</v>
      </c>
      <c r="I9110" s="4">
        <f>sales[[#This Row],[Revenue]]-sales[[#This Row],[Cost]]</f>
        <v>3325.36</v>
      </c>
    </row>
    <row r="9111" spans="2:9" x14ac:dyDescent="0.25">
      <c r="B9111" t="s">
        <v>37</v>
      </c>
      <c r="C9111" t="s">
        <v>16</v>
      </c>
      <c r="D9111" t="s">
        <v>31</v>
      </c>
      <c r="E9111" s="1">
        <v>44624</v>
      </c>
      <c r="F9111" s="4">
        <v>504</v>
      </c>
      <c r="G9111">
        <v>32</v>
      </c>
      <c r="H9111" s="3">
        <f>_xlfn.XLOOKUP(sales[[#This Row],[Product]],products[Product],products[Cost per box])*sales[[#This Row],[Boxes]]</f>
        <v>183.04</v>
      </c>
      <c r="I9111" s="4">
        <f>sales[[#This Row],[Revenue]]-sales[[#This Row],[Cost]]</f>
        <v>320.96000000000004</v>
      </c>
    </row>
    <row r="9112" spans="2:9" x14ac:dyDescent="0.25">
      <c r="B9112" t="s">
        <v>40</v>
      </c>
      <c r="C9112" t="s">
        <v>21</v>
      </c>
      <c r="D9112" t="s">
        <v>17</v>
      </c>
      <c r="E9112" s="1">
        <v>44641</v>
      </c>
      <c r="F9112" s="4">
        <v>11067</v>
      </c>
      <c r="G9112">
        <v>396</v>
      </c>
      <c r="H9112" s="3">
        <f>_xlfn.XLOOKUP(sales[[#This Row],[Product]],products[Product],products[Cost per box])*sales[[#This Row],[Boxes]]</f>
        <v>2692.7999999999997</v>
      </c>
      <c r="I9112" s="4">
        <f>sales[[#This Row],[Revenue]]-sales[[#This Row],[Cost]]</f>
        <v>8374.2000000000007</v>
      </c>
    </row>
    <row r="9113" spans="2:9" x14ac:dyDescent="0.25">
      <c r="B9113" t="s">
        <v>54</v>
      </c>
      <c r="C9113" t="s">
        <v>9</v>
      </c>
      <c r="D9113" t="s">
        <v>14</v>
      </c>
      <c r="E9113" s="1">
        <v>44631</v>
      </c>
      <c r="F9113" s="4">
        <v>4403</v>
      </c>
      <c r="G9113">
        <v>276</v>
      </c>
      <c r="H9113" s="3">
        <f>_xlfn.XLOOKUP(sales[[#This Row],[Product]],products[Product],products[Cost per box])*sales[[#This Row],[Boxes]]</f>
        <v>1741.56</v>
      </c>
      <c r="I9113" s="4">
        <f>sales[[#This Row],[Revenue]]-sales[[#This Row],[Cost]]</f>
        <v>2661.44</v>
      </c>
    </row>
    <row r="9114" spans="2:9" x14ac:dyDescent="0.25">
      <c r="B9114" t="s">
        <v>54</v>
      </c>
      <c r="C9114" t="s">
        <v>16</v>
      </c>
      <c r="D9114" t="s">
        <v>26</v>
      </c>
      <c r="E9114" s="1">
        <v>44644</v>
      </c>
      <c r="F9114" s="4">
        <v>5390</v>
      </c>
      <c r="G9114">
        <v>257</v>
      </c>
      <c r="H9114" s="3">
        <f>_xlfn.XLOOKUP(sales[[#This Row],[Product]],products[Product],products[Cost per box])*sales[[#This Row],[Boxes]]</f>
        <v>1652.51</v>
      </c>
      <c r="I9114" s="4">
        <f>sales[[#This Row],[Revenue]]-sales[[#This Row],[Cost]]</f>
        <v>3737.49</v>
      </c>
    </row>
    <row r="9115" spans="2:9" x14ac:dyDescent="0.25">
      <c r="B9115" t="s">
        <v>39</v>
      </c>
      <c r="C9115" t="s">
        <v>27</v>
      </c>
      <c r="D9115" t="s">
        <v>19</v>
      </c>
      <c r="E9115" s="1">
        <v>44627</v>
      </c>
      <c r="F9115" s="4">
        <v>1365</v>
      </c>
      <c r="G9115">
        <v>76</v>
      </c>
      <c r="H9115" s="3">
        <f>_xlfn.XLOOKUP(sales[[#This Row],[Product]],products[Product],products[Cost per box])*sales[[#This Row],[Boxes]]</f>
        <v>777.48</v>
      </c>
      <c r="I9115" s="4">
        <f>sales[[#This Row],[Revenue]]-sales[[#This Row],[Cost]]</f>
        <v>587.52</v>
      </c>
    </row>
    <row r="9116" spans="2:9" x14ac:dyDescent="0.25">
      <c r="B9116" t="s">
        <v>51</v>
      </c>
      <c r="C9116" t="s">
        <v>27</v>
      </c>
      <c r="D9116" t="s">
        <v>48</v>
      </c>
      <c r="E9116" s="1">
        <v>44627</v>
      </c>
      <c r="F9116" s="4">
        <v>2485</v>
      </c>
      <c r="G9116">
        <v>96</v>
      </c>
      <c r="H9116" s="3">
        <f>_xlfn.XLOOKUP(sales[[#This Row],[Product]],products[Product],products[Cost per box])*sales[[#This Row],[Boxes]]</f>
        <v>718.08</v>
      </c>
      <c r="I9116" s="4">
        <f>sales[[#This Row],[Revenue]]-sales[[#This Row],[Cost]]</f>
        <v>1766.92</v>
      </c>
    </row>
    <row r="9117" spans="2:9" x14ac:dyDescent="0.25">
      <c r="B9117" t="s">
        <v>49</v>
      </c>
      <c r="C9117" t="s">
        <v>11</v>
      </c>
      <c r="D9117" t="s">
        <v>24</v>
      </c>
      <c r="E9117" s="1">
        <v>44637</v>
      </c>
      <c r="F9117" s="4">
        <v>6748</v>
      </c>
      <c r="G9117">
        <v>260</v>
      </c>
      <c r="H9117" s="3">
        <f>_xlfn.XLOOKUP(sales[[#This Row],[Product]],products[Product],products[Cost per box])*sales[[#This Row],[Boxes]]</f>
        <v>2732.6</v>
      </c>
      <c r="I9117" s="4">
        <f>sales[[#This Row],[Revenue]]-sales[[#This Row],[Cost]]</f>
        <v>4015.4</v>
      </c>
    </row>
    <row r="9118" spans="2:9" x14ac:dyDescent="0.25">
      <c r="B9118" t="s">
        <v>53</v>
      </c>
      <c r="C9118" t="s">
        <v>9</v>
      </c>
      <c r="D9118" t="s">
        <v>42</v>
      </c>
      <c r="E9118" s="1">
        <v>44648</v>
      </c>
      <c r="F9118" s="4">
        <v>3969</v>
      </c>
      <c r="G9118">
        <v>181</v>
      </c>
      <c r="H9118" s="3">
        <f>_xlfn.XLOOKUP(sales[[#This Row],[Product]],products[Product],products[Cost per box])*sales[[#This Row],[Boxes]]</f>
        <v>857.94</v>
      </c>
      <c r="I9118" s="4">
        <f>sales[[#This Row],[Revenue]]-sales[[#This Row],[Cost]]</f>
        <v>3111.06</v>
      </c>
    </row>
    <row r="9119" spans="2:9" x14ac:dyDescent="0.25">
      <c r="B9119" t="s">
        <v>39</v>
      </c>
      <c r="C9119" t="s">
        <v>21</v>
      </c>
      <c r="D9119" t="s">
        <v>36</v>
      </c>
      <c r="E9119" s="1">
        <v>44621</v>
      </c>
      <c r="F9119" s="4">
        <v>2121</v>
      </c>
      <c r="G9119">
        <v>85</v>
      </c>
      <c r="H9119" s="3">
        <f>_xlfn.XLOOKUP(sales[[#This Row],[Product]],products[Product],products[Cost per box])*sales[[#This Row],[Boxes]]</f>
        <v>428.4</v>
      </c>
      <c r="I9119" s="4">
        <f>sales[[#This Row],[Revenue]]-sales[[#This Row],[Cost]]</f>
        <v>1692.6</v>
      </c>
    </row>
    <row r="9120" spans="2:9" x14ac:dyDescent="0.25">
      <c r="B9120" t="s">
        <v>54</v>
      </c>
      <c r="C9120" t="s">
        <v>9</v>
      </c>
      <c r="D9120" t="s">
        <v>7</v>
      </c>
      <c r="E9120" s="1">
        <v>44621</v>
      </c>
      <c r="F9120" s="4">
        <v>4613</v>
      </c>
      <c r="G9120">
        <v>165</v>
      </c>
      <c r="H9120" s="3">
        <f>_xlfn.XLOOKUP(sales[[#This Row],[Product]],products[Product],products[Cost per box])*sales[[#This Row],[Boxes]]</f>
        <v>849.75000000000011</v>
      </c>
      <c r="I9120" s="4">
        <f>sales[[#This Row],[Revenue]]-sales[[#This Row],[Cost]]</f>
        <v>3763.25</v>
      </c>
    </row>
    <row r="9121" spans="2:9" x14ac:dyDescent="0.25">
      <c r="B9121" t="s">
        <v>33</v>
      </c>
      <c r="C9121" t="s">
        <v>21</v>
      </c>
      <c r="D9121" t="s">
        <v>35</v>
      </c>
      <c r="E9121" s="1">
        <v>44644</v>
      </c>
      <c r="F9121" s="4">
        <v>9037</v>
      </c>
      <c r="G9121">
        <v>904</v>
      </c>
      <c r="H9121" s="3">
        <f>_xlfn.XLOOKUP(sales[[#This Row],[Product]],products[Product],products[Cost per box])*sales[[#This Row],[Boxes]]</f>
        <v>2395.6</v>
      </c>
      <c r="I9121" s="4">
        <f>sales[[#This Row],[Revenue]]-sales[[#This Row],[Cost]]</f>
        <v>6641.4</v>
      </c>
    </row>
    <row r="9122" spans="2:9" x14ac:dyDescent="0.25">
      <c r="B9122" t="s">
        <v>55</v>
      </c>
      <c r="C9122" t="s">
        <v>6</v>
      </c>
      <c r="D9122" t="s">
        <v>7</v>
      </c>
      <c r="E9122" s="1">
        <v>44629</v>
      </c>
      <c r="F9122" s="4">
        <v>16177</v>
      </c>
      <c r="G9122">
        <v>648</v>
      </c>
      <c r="H9122" s="3">
        <f>_xlfn.XLOOKUP(sales[[#This Row],[Product]],products[Product],products[Cost per box])*sales[[#This Row],[Boxes]]</f>
        <v>3337.2000000000003</v>
      </c>
      <c r="I9122" s="4">
        <f>sales[[#This Row],[Revenue]]-sales[[#This Row],[Cost]]</f>
        <v>12839.8</v>
      </c>
    </row>
    <row r="9123" spans="2:9" x14ac:dyDescent="0.25">
      <c r="B9123" t="s">
        <v>40</v>
      </c>
      <c r="C9123" t="s">
        <v>21</v>
      </c>
      <c r="D9123" t="s">
        <v>38</v>
      </c>
      <c r="E9123" s="1">
        <v>44636</v>
      </c>
      <c r="F9123" s="4">
        <v>2079</v>
      </c>
      <c r="G9123">
        <v>87</v>
      </c>
      <c r="H9123" s="3">
        <f>_xlfn.XLOOKUP(sales[[#This Row],[Product]],products[Product],products[Cost per box])*sales[[#This Row],[Boxes]]</f>
        <v>864.78</v>
      </c>
      <c r="I9123" s="4">
        <f>sales[[#This Row],[Revenue]]-sales[[#This Row],[Cost]]</f>
        <v>1214.22</v>
      </c>
    </row>
    <row r="9124" spans="2:9" x14ac:dyDescent="0.25">
      <c r="B9124" t="s">
        <v>51</v>
      </c>
      <c r="C9124" t="s">
        <v>9</v>
      </c>
      <c r="D9124" t="s">
        <v>45</v>
      </c>
      <c r="E9124" s="1">
        <v>44627</v>
      </c>
      <c r="F9124" s="4">
        <v>5880</v>
      </c>
      <c r="G9124">
        <v>453</v>
      </c>
      <c r="H9124" s="3">
        <f>_xlfn.XLOOKUP(sales[[#This Row],[Product]],products[Product],products[Cost per box])*sales[[#This Row],[Boxes]]</f>
        <v>3501.69</v>
      </c>
      <c r="I9124" s="4">
        <f>sales[[#This Row],[Revenue]]-sales[[#This Row],[Cost]]</f>
        <v>2378.31</v>
      </c>
    </row>
    <row r="9125" spans="2:9" x14ac:dyDescent="0.25">
      <c r="B9125" t="s">
        <v>20</v>
      </c>
      <c r="C9125" t="s">
        <v>9</v>
      </c>
      <c r="D9125" t="s">
        <v>48</v>
      </c>
      <c r="E9125" s="1">
        <v>44635</v>
      </c>
      <c r="F9125" s="4">
        <v>6958</v>
      </c>
      <c r="G9125">
        <v>240</v>
      </c>
      <c r="H9125" s="3">
        <f>_xlfn.XLOOKUP(sales[[#This Row],[Product]],products[Product],products[Cost per box])*sales[[#This Row],[Boxes]]</f>
        <v>1795.2</v>
      </c>
      <c r="I9125" s="4">
        <f>sales[[#This Row],[Revenue]]-sales[[#This Row],[Cost]]</f>
        <v>5162.8</v>
      </c>
    </row>
    <row r="9126" spans="2:9" x14ac:dyDescent="0.25">
      <c r="B9126" t="s">
        <v>40</v>
      </c>
      <c r="C9126" t="s">
        <v>27</v>
      </c>
      <c r="D9126" t="s">
        <v>22</v>
      </c>
      <c r="E9126" s="1">
        <v>44636</v>
      </c>
      <c r="F9126" s="4">
        <v>1407</v>
      </c>
      <c r="G9126">
        <v>57</v>
      </c>
      <c r="H9126" s="3">
        <f>_xlfn.XLOOKUP(sales[[#This Row],[Product]],products[Product],products[Cost per box])*sales[[#This Row],[Boxes]]</f>
        <v>468.54</v>
      </c>
      <c r="I9126" s="4">
        <f>sales[[#This Row],[Revenue]]-sales[[#This Row],[Cost]]</f>
        <v>938.46</v>
      </c>
    </row>
    <row r="9127" spans="2:9" x14ac:dyDescent="0.25">
      <c r="B9127" t="s">
        <v>39</v>
      </c>
      <c r="C9127" t="s">
        <v>11</v>
      </c>
      <c r="D9127" t="s">
        <v>44</v>
      </c>
      <c r="E9127" s="1">
        <v>44638</v>
      </c>
      <c r="F9127" s="4">
        <v>5327</v>
      </c>
      <c r="G9127">
        <v>243</v>
      </c>
      <c r="H9127" s="3">
        <f>_xlfn.XLOOKUP(sales[[#This Row],[Product]],products[Product],products[Cost per box])*sales[[#This Row],[Boxes]]</f>
        <v>2325.5100000000002</v>
      </c>
      <c r="I9127" s="4">
        <f>sales[[#This Row],[Revenue]]-sales[[#This Row],[Cost]]</f>
        <v>3001.49</v>
      </c>
    </row>
    <row r="9128" spans="2:9" x14ac:dyDescent="0.25">
      <c r="B9128" t="s">
        <v>51</v>
      </c>
      <c r="C9128" t="s">
        <v>21</v>
      </c>
      <c r="D9128" t="s">
        <v>48</v>
      </c>
      <c r="E9128" s="1">
        <v>44634</v>
      </c>
      <c r="F9128" s="4">
        <v>5950</v>
      </c>
      <c r="G9128">
        <v>229</v>
      </c>
      <c r="H9128" s="3">
        <f>_xlfn.XLOOKUP(sales[[#This Row],[Product]],products[Product],products[Cost per box])*sales[[#This Row],[Boxes]]</f>
        <v>1712.92</v>
      </c>
      <c r="I9128" s="4">
        <f>sales[[#This Row],[Revenue]]-sales[[#This Row],[Cost]]</f>
        <v>4237.08</v>
      </c>
    </row>
    <row r="9129" spans="2:9" x14ac:dyDescent="0.25">
      <c r="B9129" t="s">
        <v>15</v>
      </c>
      <c r="C9129" t="s">
        <v>16</v>
      </c>
      <c r="D9129" t="s">
        <v>14</v>
      </c>
      <c r="E9129" s="1">
        <v>44645</v>
      </c>
      <c r="F9129" s="4">
        <v>7301</v>
      </c>
      <c r="G9129">
        <v>913</v>
      </c>
      <c r="H9129" s="3">
        <f>_xlfn.XLOOKUP(sales[[#This Row],[Product]],products[Product],products[Cost per box])*sales[[#This Row],[Boxes]]</f>
        <v>5761.03</v>
      </c>
      <c r="I9129" s="4">
        <f>sales[[#This Row],[Revenue]]-sales[[#This Row],[Cost]]</f>
        <v>1539.9700000000003</v>
      </c>
    </row>
    <row r="9130" spans="2:9" x14ac:dyDescent="0.25">
      <c r="B9130" t="s">
        <v>37</v>
      </c>
      <c r="C9130" t="s">
        <v>16</v>
      </c>
      <c r="D9130" t="s">
        <v>35</v>
      </c>
      <c r="E9130" s="1">
        <v>44624</v>
      </c>
      <c r="F9130" s="4">
        <v>6321</v>
      </c>
      <c r="G9130">
        <v>903</v>
      </c>
      <c r="H9130" s="3">
        <f>_xlfn.XLOOKUP(sales[[#This Row],[Product]],products[Product],products[Cost per box])*sales[[#This Row],[Boxes]]</f>
        <v>2392.9499999999998</v>
      </c>
      <c r="I9130" s="4">
        <f>sales[[#This Row],[Revenue]]-sales[[#This Row],[Cost]]</f>
        <v>3928.05</v>
      </c>
    </row>
    <row r="9131" spans="2:9" x14ac:dyDescent="0.25">
      <c r="B9131" t="s">
        <v>57</v>
      </c>
      <c r="C9131" t="s">
        <v>11</v>
      </c>
      <c r="D9131" t="s">
        <v>47</v>
      </c>
      <c r="E9131" s="1">
        <v>44621</v>
      </c>
      <c r="F9131" s="4">
        <v>11620</v>
      </c>
      <c r="G9131">
        <v>727</v>
      </c>
      <c r="H9131" s="3">
        <f>_xlfn.XLOOKUP(sales[[#This Row],[Product]],products[Product],products[Cost per box])*sales[[#This Row],[Boxes]]</f>
        <v>3824.02</v>
      </c>
      <c r="I9131" s="4">
        <f>sales[[#This Row],[Revenue]]-sales[[#This Row],[Cost]]</f>
        <v>7795.98</v>
      </c>
    </row>
    <row r="9132" spans="2:9" x14ac:dyDescent="0.25">
      <c r="B9132" t="s">
        <v>57</v>
      </c>
      <c r="C9132" t="s">
        <v>11</v>
      </c>
      <c r="D9132" t="s">
        <v>52</v>
      </c>
      <c r="E9132" s="1">
        <v>44631</v>
      </c>
      <c r="F9132" s="4">
        <v>2415</v>
      </c>
      <c r="G9132">
        <v>345</v>
      </c>
      <c r="H9132" s="3">
        <f>_xlfn.XLOOKUP(sales[[#This Row],[Product]],products[Product],products[Cost per box])*sales[[#This Row],[Boxes]]</f>
        <v>1145.3999999999999</v>
      </c>
      <c r="I9132" s="4">
        <f>sales[[#This Row],[Revenue]]-sales[[#This Row],[Cost]]</f>
        <v>1269.6000000000001</v>
      </c>
    </row>
    <row r="9133" spans="2:9" x14ac:dyDescent="0.25">
      <c r="B9133" t="s">
        <v>8</v>
      </c>
      <c r="C9133" t="s">
        <v>21</v>
      </c>
      <c r="D9133" t="s">
        <v>48</v>
      </c>
      <c r="E9133" s="1">
        <v>44634</v>
      </c>
      <c r="F9133" s="4">
        <v>6279</v>
      </c>
      <c r="G9133">
        <v>252</v>
      </c>
      <c r="H9133" s="3">
        <f>_xlfn.XLOOKUP(sales[[#This Row],[Product]],products[Product],products[Cost per box])*sales[[#This Row],[Boxes]]</f>
        <v>1884.96</v>
      </c>
      <c r="I9133" s="4">
        <f>sales[[#This Row],[Revenue]]-sales[[#This Row],[Cost]]</f>
        <v>4394.04</v>
      </c>
    </row>
    <row r="9134" spans="2:9" x14ac:dyDescent="0.25">
      <c r="B9134" t="s">
        <v>55</v>
      </c>
      <c r="C9134" t="s">
        <v>27</v>
      </c>
      <c r="D9134" t="s">
        <v>47</v>
      </c>
      <c r="E9134" s="1">
        <v>44629</v>
      </c>
      <c r="F9134" s="4">
        <v>5698</v>
      </c>
      <c r="G9134">
        <v>380</v>
      </c>
      <c r="H9134" s="3">
        <f>_xlfn.XLOOKUP(sales[[#This Row],[Product]],products[Product],products[Cost per box])*sales[[#This Row],[Boxes]]</f>
        <v>1998.8</v>
      </c>
      <c r="I9134" s="4">
        <f>sales[[#This Row],[Revenue]]-sales[[#This Row],[Cost]]</f>
        <v>3699.2</v>
      </c>
    </row>
    <row r="9135" spans="2:9" x14ac:dyDescent="0.25">
      <c r="B9135" t="s">
        <v>41</v>
      </c>
      <c r="C9135" t="s">
        <v>16</v>
      </c>
      <c r="D9135" t="s">
        <v>30</v>
      </c>
      <c r="E9135" s="1">
        <v>44648</v>
      </c>
      <c r="F9135" s="4">
        <v>12152</v>
      </c>
      <c r="G9135">
        <v>507</v>
      </c>
      <c r="H9135" s="3">
        <f>_xlfn.XLOOKUP(sales[[#This Row],[Product]],products[Product],products[Cost per box])*sales[[#This Row],[Boxes]]</f>
        <v>1865.76</v>
      </c>
      <c r="I9135" s="4">
        <f>sales[[#This Row],[Revenue]]-sales[[#This Row],[Cost]]</f>
        <v>10286.24</v>
      </c>
    </row>
    <row r="9136" spans="2:9" x14ac:dyDescent="0.25">
      <c r="B9136" t="s">
        <v>18</v>
      </c>
      <c r="C9136" t="s">
        <v>27</v>
      </c>
      <c r="D9136" t="s">
        <v>42</v>
      </c>
      <c r="E9136" s="1">
        <v>44622</v>
      </c>
      <c r="F9136" s="4">
        <v>4053</v>
      </c>
      <c r="G9136">
        <v>156</v>
      </c>
      <c r="H9136" s="3">
        <f>_xlfn.XLOOKUP(sales[[#This Row],[Product]],products[Product],products[Cost per box])*sales[[#This Row],[Boxes]]</f>
        <v>739.44</v>
      </c>
      <c r="I9136" s="4">
        <f>sales[[#This Row],[Revenue]]-sales[[#This Row],[Cost]]</f>
        <v>3313.56</v>
      </c>
    </row>
    <row r="9137" spans="2:9" x14ac:dyDescent="0.25">
      <c r="B9137" t="s">
        <v>57</v>
      </c>
      <c r="C9137" t="s">
        <v>9</v>
      </c>
      <c r="D9137" t="s">
        <v>22</v>
      </c>
      <c r="E9137" s="1">
        <v>44627</v>
      </c>
      <c r="F9137" s="4">
        <v>13006</v>
      </c>
      <c r="G9137">
        <v>501</v>
      </c>
      <c r="H9137" s="3">
        <f>_xlfn.XLOOKUP(sales[[#This Row],[Product]],products[Product],products[Cost per box])*sales[[#This Row],[Boxes]]</f>
        <v>4118.22</v>
      </c>
      <c r="I9137" s="4">
        <f>sales[[#This Row],[Revenue]]-sales[[#This Row],[Cost]]</f>
        <v>8887.7799999999988</v>
      </c>
    </row>
    <row r="9138" spans="2:9" x14ac:dyDescent="0.25">
      <c r="B9138" t="s">
        <v>20</v>
      </c>
      <c r="C9138" t="s">
        <v>11</v>
      </c>
      <c r="D9138" t="s">
        <v>28</v>
      </c>
      <c r="E9138" s="1">
        <v>44621</v>
      </c>
      <c r="F9138" s="4">
        <v>4592</v>
      </c>
      <c r="G9138">
        <v>271</v>
      </c>
      <c r="H9138" s="3">
        <f>_xlfn.XLOOKUP(sales[[#This Row],[Product]],products[Product],products[Cost per box])*sales[[#This Row],[Boxes]]</f>
        <v>747.95999999999992</v>
      </c>
      <c r="I9138" s="4">
        <f>sales[[#This Row],[Revenue]]-sales[[#This Row],[Cost]]</f>
        <v>3844.04</v>
      </c>
    </row>
    <row r="9139" spans="2:9" x14ac:dyDescent="0.25">
      <c r="B9139" t="s">
        <v>13</v>
      </c>
      <c r="C9139" t="s">
        <v>6</v>
      </c>
      <c r="D9139" t="s">
        <v>47</v>
      </c>
      <c r="E9139" s="1">
        <v>44641</v>
      </c>
      <c r="F9139" s="4">
        <v>8827</v>
      </c>
      <c r="G9139">
        <v>883</v>
      </c>
      <c r="H9139" s="3">
        <f>_xlfn.XLOOKUP(sales[[#This Row],[Product]],products[Product],products[Cost per box])*sales[[#This Row],[Boxes]]</f>
        <v>4644.58</v>
      </c>
      <c r="I9139" s="4">
        <f>sales[[#This Row],[Revenue]]-sales[[#This Row],[Cost]]</f>
        <v>4182.42</v>
      </c>
    </row>
    <row r="9140" spans="2:9" x14ac:dyDescent="0.25">
      <c r="B9140" t="s">
        <v>51</v>
      </c>
      <c r="C9140" t="s">
        <v>21</v>
      </c>
      <c r="D9140" t="s">
        <v>52</v>
      </c>
      <c r="E9140" s="1">
        <v>44630</v>
      </c>
      <c r="F9140" s="4">
        <v>4998</v>
      </c>
      <c r="G9140">
        <v>625</v>
      </c>
      <c r="H9140" s="3">
        <f>_xlfn.XLOOKUP(sales[[#This Row],[Product]],products[Product],products[Cost per box])*sales[[#This Row],[Boxes]]</f>
        <v>2075</v>
      </c>
      <c r="I9140" s="4">
        <f>sales[[#This Row],[Revenue]]-sales[[#This Row],[Cost]]</f>
        <v>2923</v>
      </c>
    </row>
    <row r="9141" spans="2:9" x14ac:dyDescent="0.25">
      <c r="B9141" t="s">
        <v>34</v>
      </c>
      <c r="C9141" t="s">
        <v>11</v>
      </c>
      <c r="D9141" t="s">
        <v>26</v>
      </c>
      <c r="E9141" s="1">
        <v>44627</v>
      </c>
      <c r="F9141" s="4">
        <v>4340</v>
      </c>
      <c r="G9141">
        <v>256</v>
      </c>
      <c r="H9141" s="3">
        <f>_xlfn.XLOOKUP(sales[[#This Row],[Product]],products[Product],products[Cost per box])*sales[[#This Row],[Boxes]]</f>
        <v>1646.08</v>
      </c>
      <c r="I9141" s="4">
        <f>sales[[#This Row],[Revenue]]-sales[[#This Row],[Cost]]</f>
        <v>2693.92</v>
      </c>
    </row>
    <row r="9142" spans="2:9" x14ac:dyDescent="0.25">
      <c r="B9142" t="s">
        <v>57</v>
      </c>
      <c r="C9142" t="s">
        <v>11</v>
      </c>
      <c r="D9142" t="s">
        <v>31</v>
      </c>
      <c r="E9142" s="1">
        <v>44644</v>
      </c>
      <c r="F9142" s="4">
        <v>10605</v>
      </c>
      <c r="G9142">
        <v>531</v>
      </c>
      <c r="H9142" s="3">
        <f>_xlfn.XLOOKUP(sales[[#This Row],[Product]],products[Product],products[Cost per box])*sales[[#This Row],[Boxes]]</f>
        <v>3037.3199999999997</v>
      </c>
      <c r="I9142" s="4">
        <f>sales[[#This Row],[Revenue]]-sales[[#This Row],[Cost]]</f>
        <v>7567.68</v>
      </c>
    </row>
    <row r="9143" spans="2:9" x14ac:dyDescent="0.25">
      <c r="B9143" t="s">
        <v>54</v>
      </c>
      <c r="C9143" t="s">
        <v>21</v>
      </c>
      <c r="D9143" t="s">
        <v>22</v>
      </c>
      <c r="E9143" s="1">
        <v>44621</v>
      </c>
      <c r="F9143" s="4">
        <v>3563</v>
      </c>
      <c r="G9143">
        <v>155</v>
      </c>
      <c r="H9143" s="3">
        <f>_xlfn.XLOOKUP(sales[[#This Row],[Product]],products[Product],products[Cost per box])*sales[[#This Row],[Boxes]]</f>
        <v>1274.1000000000001</v>
      </c>
      <c r="I9143" s="4">
        <f>sales[[#This Row],[Revenue]]-sales[[#This Row],[Cost]]</f>
        <v>2288.8999999999996</v>
      </c>
    </row>
    <row r="9144" spans="2:9" x14ac:dyDescent="0.25">
      <c r="B9144" t="s">
        <v>49</v>
      </c>
      <c r="C9144" t="s">
        <v>21</v>
      </c>
      <c r="D9144" t="s">
        <v>17</v>
      </c>
      <c r="E9144" s="1">
        <v>44621</v>
      </c>
      <c r="F9144" s="4">
        <v>7049</v>
      </c>
      <c r="G9144">
        <v>282</v>
      </c>
      <c r="H9144" s="3">
        <f>_xlfn.XLOOKUP(sales[[#This Row],[Product]],products[Product],products[Cost per box])*sales[[#This Row],[Boxes]]</f>
        <v>1917.6</v>
      </c>
      <c r="I9144" s="4">
        <f>sales[[#This Row],[Revenue]]-sales[[#This Row],[Cost]]</f>
        <v>5131.3999999999996</v>
      </c>
    </row>
    <row r="9145" spans="2:9" x14ac:dyDescent="0.25">
      <c r="B9145" t="s">
        <v>55</v>
      </c>
      <c r="C9145" t="s">
        <v>6</v>
      </c>
      <c r="D9145" t="s">
        <v>50</v>
      </c>
      <c r="E9145" s="1">
        <v>44637</v>
      </c>
      <c r="F9145" s="4">
        <v>12579</v>
      </c>
      <c r="G9145">
        <v>899</v>
      </c>
      <c r="H9145" s="3">
        <f>_xlfn.XLOOKUP(sales[[#This Row],[Product]],products[Product],products[Cost per box])*sales[[#This Row],[Boxes]]</f>
        <v>11156.59</v>
      </c>
      <c r="I9145" s="4">
        <f>sales[[#This Row],[Revenue]]-sales[[#This Row],[Cost]]</f>
        <v>1422.4099999999999</v>
      </c>
    </row>
    <row r="9146" spans="2:9" x14ac:dyDescent="0.25">
      <c r="B9146" t="s">
        <v>41</v>
      </c>
      <c r="C9146" t="s">
        <v>11</v>
      </c>
      <c r="D9146" t="s">
        <v>43</v>
      </c>
      <c r="E9146" s="1">
        <v>44621</v>
      </c>
      <c r="F9146" s="4">
        <v>9408</v>
      </c>
      <c r="G9146">
        <v>941</v>
      </c>
      <c r="H9146" s="3">
        <f>_xlfn.XLOOKUP(sales[[#This Row],[Product]],products[Product],products[Cost per box])*sales[[#This Row],[Boxes]]</f>
        <v>3622.85</v>
      </c>
      <c r="I9146" s="4">
        <f>sales[[#This Row],[Revenue]]-sales[[#This Row],[Cost]]</f>
        <v>5785.15</v>
      </c>
    </row>
    <row r="9147" spans="2:9" x14ac:dyDescent="0.25">
      <c r="B9147" t="s">
        <v>29</v>
      </c>
      <c r="C9147" t="s">
        <v>27</v>
      </c>
      <c r="D9147" t="s">
        <v>47</v>
      </c>
      <c r="E9147" s="1">
        <v>44629</v>
      </c>
      <c r="F9147" s="4">
        <v>3269</v>
      </c>
      <c r="G9147">
        <v>298</v>
      </c>
      <c r="H9147" s="3">
        <f>_xlfn.XLOOKUP(sales[[#This Row],[Product]],products[Product],products[Cost per box])*sales[[#This Row],[Boxes]]</f>
        <v>1567.48</v>
      </c>
      <c r="I9147" s="4">
        <f>sales[[#This Row],[Revenue]]-sales[[#This Row],[Cost]]</f>
        <v>1701.52</v>
      </c>
    </row>
    <row r="9148" spans="2:9" x14ac:dyDescent="0.25">
      <c r="B9148" t="s">
        <v>49</v>
      </c>
      <c r="C9148" t="s">
        <v>9</v>
      </c>
      <c r="D9148" t="s">
        <v>36</v>
      </c>
      <c r="E9148" s="1">
        <v>44650</v>
      </c>
      <c r="F9148" s="4">
        <v>1736</v>
      </c>
      <c r="G9148">
        <v>67</v>
      </c>
      <c r="H9148" s="3">
        <f>_xlfn.XLOOKUP(sales[[#This Row],[Product]],products[Product],products[Cost per box])*sales[[#This Row],[Boxes]]</f>
        <v>337.68</v>
      </c>
      <c r="I9148" s="4">
        <f>sales[[#This Row],[Revenue]]-sales[[#This Row],[Cost]]</f>
        <v>1398.32</v>
      </c>
    </row>
    <row r="9149" spans="2:9" x14ac:dyDescent="0.25">
      <c r="B9149" t="s">
        <v>51</v>
      </c>
      <c r="C9149" t="s">
        <v>21</v>
      </c>
      <c r="D9149" t="s">
        <v>17</v>
      </c>
      <c r="E9149" s="1">
        <v>44648</v>
      </c>
      <c r="F9149" s="4">
        <v>5824</v>
      </c>
      <c r="G9149">
        <v>188</v>
      </c>
      <c r="H9149" s="3">
        <f>_xlfn.XLOOKUP(sales[[#This Row],[Product]],products[Product],products[Cost per box])*sales[[#This Row],[Boxes]]</f>
        <v>1278.3999999999999</v>
      </c>
      <c r="I9149" s="4">
        <f>sales[[#This Row],[Revenue]]-sales[[#This Row],[Cost]]</f>
        <v>4545.6000000000004</v>
      </c>
    </row>
    <row r="9150" spans="2:9" x14ac:dyDescent="0.25">
      <c r="B9150" t="s">
        <v>23</v>
      </c>
      <c r="C9150" t="s">
        <v>27</v>
      </c>
      <c r="D9150" t="s">
        <v>24</v>
      </c>
      <c r="E9150" s="1">
        <v>44642</v>
      </c>
      <c r="F9150" s="4">
        <v>6783</v>
      </c>
      <c r="G9150">
        <v>340</v>
      </c>
      <c r="H9150" s="3">
        <f>_xlfn.XLOOKUP(sales[[#This Row],[Product]],products[Product],products[Cost per box])*sales[[#This Row],[Boxes]]</f>
        <v>3573.4</v>
      </c>
      <c r="I9150" s="4">
        <f>sales[[#This Row],[Revenue]]-sales[[#This Row],[Cost]]</f>
        <v>3209.6</v>
      </c>
    </row>
    <row r="9151" spans="2:9" x14ac:dyDescent="0.25">
      <c r="B9151" t="s">
        <v>15</v>
      </c>
      <c r="C9151" t="s">
        <v>21</v>
      </c>
      <c r="D9151" t="s">
        <v>35</v>
      </c>
      <c r="E9151" s="1">
        <v>44621</v>
      </c>
      <c r="F9151" s="4">
        <v>1141</v>
      </c>
      <c r="G9151">
        <v>88</v>
      </c>
      <c r="H9151" s="3">
        <f>_xlfn.XLOOKUP(sales[[#This Row],[Product]],products[Product],products[Cost per box])*sales[[#This Row],[Boxes]]</f>
        <v>233.2</v>
      </c>
      <c r="I9151" s="4">
        <f>sales[[#This Row],[Revenue]]-sales[[#This Row],[Cost]]</f>
        <v>907.8</v>
      </c>
    </row>
    <row r="9152" spans="2:9" x14ac:dyDescent="0.25">
      <c r="B9152" t="s">
        <v>23</v>
      </c>
      <c r="C9152" t="s">
        <v>21</v>
      </c>
      <c r="D9152" t="s">
        <v>14</v>
      </c>
      <c r="E9152" s="1">
        <v>44650</v>
      </c>
      <c r="F9152" s="4">
        <v>322</v>
      </c>
      <c r="G9152">
        <v>30</v>
      </c>
      <c r="H9152" s="3">
        <f>_xlfn.XLOOKUP(sales[[#This Row],[Product]],products[Product],products[Cost per box])*sales[[#This Row],[Boxes]]</f>
        <v>189.29999999999998</v>
      </c>
      <c r="I9152" s="4">
        <f>sales[[#This Row],[Revenue]]-sales[[#This Row],[Cost]]</f>
        <v>132.70000000000002</v>
      </c>
    </row>
    <row r="9153" spans="2:9" x14ac:dyDescent="0.25">
      <c r="B9153" t="s">
        <v>25</v>
      </c>
      <c r="C9153" t="s">
        <v>16</v>
      </c>
      <c r="D9153" t="s">
        <v>12</v>
      </c>
      <c r="E9153" s="1">
        <v>44649</v>
      </c>
      <c r="F9153" s="4">
        <v>5551</v>
      </c>
      <c r="G9153">
        <v>505</v>
      </c>
      <c r="H9153" s="3">
        <f>_xlfn.XLOOKUP(sales[[#This Row],[Product]],products[Product],products[Cost per box])*sales[[#This Row],[Boxes]]</f>
        <v>4257.1499999999996</v>
      </c>
      <c r="I9153" s="4">
        <f>sales[[#This Row],[Revenue]]-sales[[#This Row],[Cost]]</f>
        <v>1293.8500000000004</v>
      </c>
    </row>
    <row r="9154" spans="2:9" x14ac:dyDescent="0.25">
      <c r="B9154" t="s">
        <v>10</v>
      </c>
      <c r="C9154" t="s">
        <v>6</v>
      </c>
      <c r="D9154" t="s">
        <v>47</v>
      </c>
      <c r="E9154" s="1">
        <v>44637</v>
      </c>
      <c r="F9154" s="4">
        <v>9996</v>
      </c>
      <c r="G9154">
        <v>714</v>
      </c>
      <c r="H9154" s="3">
        <f>_xlfn.XLOOKUP(sales[[#This Row],[Product]],products[Product],products[Cost per box])*sales[[#This Row],[Boxes]]</f>
        <v>3755.64</v>
      </c>
      <c r="I9154" s="4">
        <f>sales[[#This Row],[Revenue]]-sales[[#This Row],[Cost]]</f>
        <v>6240.3600000000006</v>
      </c>
    </row>
    <row r="9155" spans="2:9" x14ac:dyDescent="0.25">
      <c r="B9155" t="s">
        <v>49</v>
      </c>
      <c r="C9155" t="s">
        <v>21</v>
      </c>
      <c r="D9155" t="s">
        <v>44</v>
      </c>
      <c r="E9155" s="1">
        <v>44635</v>
      </c>
      <c r="F9155" s="4">
        <v>15918</v>
      </c>
      <c r="G9155">
        <v>693</v>
      </c>
      <c r="H9155" s="3">
        <f>_xlfn.XLOOKUP(sales[[#This Row],[Product]],products[Product],products[Cost per box])*sales[[#This Row],[Boxes]]</f>
        <v>6632.01</v>
      </c>
      <c r="I9155" s="4">
        <f>sales[[#This Row],[Revenue]]-sales[[#This Row],[Cost]]</f>
        <v>9285.99</v>
      </c>
    </row>
    <row r="9156" spans="2:9" x14ac:dyDescent="0.25">
      <c r="B9156" t="s">
        <v>56</v>
      </c>
      <c r="C9156" t="s">
        <v>6</v>
      </c>
      <c r="D9156" t="s">
        <v>44</v>
      </c>
      <c r="E9156" s="1">
        <v>44631</v>
      </c>
      <c r="F9156" s="4">
        <v>4340</v>
      </c>
      <c r="G9156">
        <v>207</v>
      </c>
      <c r="H9156" s="3">
        <f>_xlfn.XLOOKUP(sales[[#This Row],[Product]],products[Product],products[Cost per box])*sales[[#This Row],[Boxes]]</f>
        <v>1980.99</v>
      </c>
      <c r="I9156" s="4">
        <f>sales[[#This Row],[Revenue]]-sales[[#This Row],[Cost]]</f>
        <v>2359.0100000000002</v>
      </c>
    </row>
    <row r="9157" spans="2:9" x14ac:dyDescent="0.25">
      <c r="B9157" t="s">
        <v>5</v>
      </c>
      <c r="C9157" t="s">
        <v>6</v>
      </c>
      <c r="D9157" t="s">
        <v>31</v>
      </c>
      <c r="E9157" s="1">
        <v>44622</v>
      </c>
      <c r="F9157" s="4">
        <v>3619</v>
      </c>
      <c r="G9157">
        <v>191</v>
      </c>
      <c r="H9157" s="3">
        <f>_xlfn.XLOOKUP(sales[[#This Row],[Product]],products[Product],products[Cost per box])*sales[[#This Row],[Boxes]]</f>
        <v>1092.52</v>
      </c>
      <c r="I9157" s="4">
        <f>sales[[#This Row],[Revenue]]-sales[[#This Row],[Cost]]</f>
        <v>2526.48</v>
      </c>
    </row>
    <row r="9158" spans="2:9" x14ac:dyDescent="0.25">
      <c r="B9158" t="s">
        <v>49</v>
      </c>
      <c r="C9158" t="s">
        <v>9</v>
      </c>
      <c r="D9158" t="s">
        <v>22</v>
      </c>
      <c r="E9158" s="1">
        <v>44641</v>
      </c>
      <c r="F9158" s="4">
        <v>6671</v>
      </c>
      <c r="G9158">
        <v>239</v>
      </c>
      <c r="H9158" s="3">
        <f>_xlfn.XLOOKUP(sales[[#This Row],[Product]],products[Product],products[Cost per box])*sales[[#This Row],[Boxes]]</f>
        <v>1964.5800000000002</v>
      </c>
      <c r="I9158" s="4">
        <f>sales[[#This Row],[Revenue]]-sales[[#This Row],[Cost]]</f>
        <v>4706.42</v>
      </c>
    </row>
    <row r="9159" spans="2:9" x14ac:dyDescent="0.25">
      <c r="B9159" t="s">
        <v>25</v>
      </c>
      <c r="C9159" t="s">
        <v>9</v>
      </c>
      <c r="D9159" t="s">
        <v>38</v>
      </c>
      <c r="E9159" s="1">
        <v>44648</v>
      </c>
      <c r="F9159" s="4">
        <v>2373</v>
      </c>
      <c r="G9159">
        <v>132</v>
      </c>
      <c r="H9159" s="3">
        <f>_xlfn.XLOOKUP(sales[[#This Row],[Product]],products[Product],products[Cost per box])*sales[[#This Row],[Boxes]]</f>
        <v>1312.08</v>
      </c>
      <c r="I9159" s="4">
        <f>sales[[#This Row],[Revenue]]-sales[[#This Row],[Cost]]</f>
        <v>1060.92</v>
      </c>
    </row>
    <row r="9160" spans="2:9" x14ac:dyDescent="0.25">
      <c r="B9160" t="s">
        <v>53</v>
      </c>
      <c r="C9160" t="s">
        <v>16</v>
      </c>
      <c r="D9160" t="s">
        <v>38</v>
      </c>
      <c r="E9160" s="1">
        <v>44642</v>
      </c>
      <c r="F9160" s="4">
        <v>2604</v>
      </c>
      <c r="G9160">
        <v>163</v>
      </c>
      <c r="H9160" s="3">
        <f>_xlfn.XLOOKUP(sales[[#This Row],[Product]],products[Product],products[Cost per box])*sales[[#This Row],[Boxes]]</f>
        <v>1620.22</v>
      </c>
      <c r="I9160" s="4">
        <f>sales[[#This Row],[Revenue]]-sales[[#This Row],[Cost]]</f>
        <v>983.78</v>
      </c>
    </row>
    <row r="9161" spans="2:9" x14ac:dyDescent="0.25">
      <c r="B9161" t="s">
        <v>54</v>
      </c>
      <c r="C9161" t="s">
        <v>27</v>
      </c>
      <c r="D9161" t="s">
        <v>52</v>
      </c>
      <c r="E9161" s="1">
        <v>44635</v>
      </c>
      <c r="F9161" s="4">
        <v>1484</v>
      </c>
      <c r="G9161">
        <v>115</v>
      </c>
      <c r="H9161" s="3">
        <f>_xlfn.XLOOKUP(sales[[#This Row],[Product]],products[Product],products[Cost per box])*sales[[#This Row],[Boxes]]</f>
        <v>381.79999999999995</v>
      </c>
      <c r="I9161" s="4">
        <f>sales[[#This Row],[Revenue]]-sales[[#This Row],[Cost]]</f>
        <v>1102.2</v>
      </c>
    </row>
    <row r="9162" spans="2:9" x14ac:dyDescent="0.25">
      <c r="B9162" t="s">
        <v>13</v>
      </c>
      <c r="C9162" t="s">
        <v>21</v>
      </c>
      <c r="D9162" t="s">
        <v>12</v>
      </c>
      <c r="E9162" s="1">
        <v>44622</v>
      </c>
      <c r="F9162" s="4">
        <v>5194</v>
      </c>
      <c r="G9162">
        <v>473</v>
      </c>
      <c r="H9162" s="3">
        <f>_xlfn.XLOOKUP(sales[[#This Row],[Product]],products[Product],products[Cost per box])*sales[[#This Row],[Boxes]]</f>
        <v>3987.39</v>
      </c>
      <c r="I9162" s="4">
        <f>sales[[#This Row],[Revenue]]-sales[[#This Row],[Cost]]</f>
        <v>1206.6100000000001</v>
      </c>
    </row>
    <row r="9163" spans="2:9" x14ac:dyDescent="0.25">
      <c r="B9163" t="s">
        <v>49</v>
      </c>
      <c r="C9163" t="s">
        <v>21</v>
      </c>
      <c r="D9163" t="s">
        <v>52</v>
      </c>
      <c r="E9163" s="1">
        <v>44622</v>
      </c>
      <c r="F9163" s="4">
        <v>7553</v>
      </c>
      <c r="G9163">
        <v>581</v>
      </c>
      <c r="H9163" s="3">
        <f>_xlfn.XLOOKUP(sales[[#This Row],[Product]],products[Product],products[Cost per box])*sales[[#This Row],[Boxes]]</f>
        <v>1928.9199999999998</v>
      </c>
      <c r="I9163" s="4">
        <f>sales[[#This Row],[Revenue]]-sales[[#This Row],[Cost]]</f>
        <v>5624.08</v>
      </c>
    </row>
    <row r="9164" spans="2:9" x14ac:dyDescent="0.25">
      <c r="B9164" t="s">
        <v>46</v>
      </c>
      <c r="C9164" t="s">
        <v>11</v>
      </c>
      <c r="D9164" t="s">
        <v>28</v>
      </c>
      <c r="E9164" s="1">
        <v>44631</v>
      </c>
      <c r="F9164" s="4">
        <v>252</v>
      </c>
      <c r="G9164">
        <v>18</v>
      </c>
      <c r="H9164" s="3">
        <f>_xlfn.XLOOKUP(sales[[#This Row],[Product]],products[Product],products[Cost per box])*sales[[#This Row],[Boxes]]</f>
        <v>49.679999999999993</v>
      </c>
      <c r="I9164" s="4">
        <f>sales[[#This Row],[Revenue]]-sales[[#This Row],[Cost]]</f>
        <v>202.32</v>
      </c>
    </row>
    <row r="9165" spans="2:9" x14ac:dyDescent="0.25">
      <c r="B9165" t="s">
        <v>20</v>
      </c>
      <c r="C9165" t="s">
        <v>21</v>
      </c>
      <c r="D9165" t="s">
        <v>44</v>
      </c>
      <c r="E9165" s="1">
        <v>44630</v>
      </c>
      <c r="F9165" s="4">
        <v>2618</v>
      </c>
      <c r="G9165">
        <v>154</v>
      </c>
      <c r="H9165" s="3">
        <f>_xlfn.XLOOKUP(sales[[#This Row],[Product]],products[Product],products[Cost per box])*sales[[#This Row],[Boxes]]</f>
        <v>1473.78</v>
      </c>
      <c r="I9165" s="4">
        <f>sales[[#This Row],[Revenue]]-sales[[#This Row],[Cost]]</f>
        <v>1144.22</v>
      </c>
    </row>
    <row r="9166" spans="2:9" x14ac:dyDescent="0.25">
      <c r="B9166" t="s">
        <v>10</v>
      </c>
      <c r="C9166" t="s">
        <v>9</v>
      </c>
      <c r="D9166" t="s">
        <v>31</v>
      </c>
      <c r="E9166" s="1">
        <v>44642</v>
      </c>
      <c r="F9166" s="4">
        <v>1505</v>
      </c>
      <c r="G9166">
        <v>89</v>
      </c>
      <c r="H9166" s="3">
        <f>_xlfn.XLOOKUP(sales[[#This Row],[Product]],products[Product],products[Cost per box])*sales[[#This Row],[Boxes]]</f>
        <v>509.08</v>
      </c>
      <c r="I9166" s="4">
        <f>sales[[#This Row],[Revenue]]-sales[[#This Row],[Cost]]</f>
        <v>995.92000000000007</v>
      </c>
    </row>
    <row r="9167" spans="2:9" x14ac:dyDescent="0.25">
      <c r="B9167" t="s">
        <v>8</v>
      </c>
      <c r="C9167" t="s">
        <v>21</v>
      </c>
      <c r="D9167" t="s">
        <v>22</v>
      </c>
      <c r="E9167" s="1">
        <v>44622</v>
      </c>
      <c r="F9167" s="4">
        <v>1974</v>
      </c>
      <c r="G9167">
        <v>86</v>
      </c>
      <c r="H9167" s="3">
        <f>_xlfn.XLOOKUP(sales[[#This Row],[Product]],products[Product],products[Cost per box])*sales[[#This Row],[Boxes]]</f>
        <v>706.92000000000007</v>
      </c>
      <c r="I9167" s="4">
        <f>sales[[#This Row],[Revenue]]-sales[[#This Row],[Cost]]</f>
        <v>1267.08</v>
      </c>
    </row>
    <row r="9168" spans="2:9" x14ac:dyDescent="0.25">
      <c r="B9168" t="s">
        <v>10</v>
      </c>
      <c r="C9168" t="s">
        <v>21</v>
      </c>
      <c r="D9168" t="s">
        <v>31</v>
      </c>
      <c r="E9168" s="1">
        <v>44642</v>
      </c>
      <c r="F9168" s="4">
        <v>8932</v>
      </c>
      <c r="G9168">
        <v>406</v>
      </c>
      <c r="H9168" s="3">
        <f>_xlfn.XLOOKUP(sales[[#This Row],[Product]],products[Product],products[Cost per box])*sales[[#This Row],[Boxes]]</f>
        <v>2322.3199999999997</v>
      </c>
      <c r="I9168" s="4">
        <f>sales[[#This Row],[Revenue]]-sales[[#This Row],[Cost]]</f>
        <v>6609.68</v>
      </c>
    </row>
    <row r="9169" spans="2:9" x14ac:dyDescent="0.25">
      <c r="B9169" t="s">
        <v>49</v>
      </c>
      <c r="C9169" t="s">
        <v>21</v>
      </c>
      <c r="D9169" t="s">
        <v>14</v>
      </c>
      <c r="E9169" s="1">
        <v>44651</v>
      </c>
      <c r="F9169" s="4">
        <v>7350</v>
      </c>
      <c r="G9169">
        <v>613</v>
      </c>
      <c r="H9169" s="3">
        <f>_xlfn.XLOOKUP(sales[[#This Row],[Product]],products[Product],products[Cost per box])*sales[[#This Row],[Boxes]]</f>
        <v>3868.0299999999997</v>
      </c>
      <c r="I9169" s="4">
        <f>sales[[#This Row],[Revenue]]-sales[[#This Row],[Cost]]</f>
        <v>3481.9700000000003</v>
      </c>
    </row>
    <row r="9170" spans="2:9" x14ac:dyDescent="0.25">
      <c r="B9170" t="s">
        <v>20</v>
      </c>
      <c r="C9170" t="s">
        <v>9</v>
      </c>
      <c r="D9170" t="s">
        <v>35</v>
      </c>
      <c r="E9170" s="1">
        <v>44645</v>
      </c>
      <c r="F9170" s="4">
        <v>1806</v>
      </c>
      <c r="G9170">
        <v>121</v>
      </c>
      <c r="H9170" s="3">
        <f>_xlfn.XLOOKUP(sales[[#This Row],[Product]],products[Product],products[Cost per box])*sales[[#This Row],[Boxes]]</f>
        <v>320.64999999999998</v>
      </c>
      <c r="I9170" s="4">
        <f>sales[[#This Row],[Revenue]]-sales[[#This Row],[Cost]]</f>
        <v>1485.35</v>
      </c>
    </row>
    <row r="9171" spans="2:9" x14ac:dyDescent="0.25">
      <c r="B9171" t="s">
        <v>57</v>
      </c>
      <c r="C9171" t="s">
        <v>6</v>
      </c>
      <c r="D9171" t="s">
        <v>24</v>
      </c>
      <c r="E9171" s="1">
        <v>44621</v>
      </c>
      <c r="F9171" s="4">
        <v>5915</v>
      </c>
      <c r="G9171">
        <v>220</v>
      </c>
      <c r="H9171" s="3">
        <f>_xlfn.XLOOKUP(sales[[#This Row],[Product]],products[Product],products[Cost per box])*sales[[#This Row],[Boxes]]</f>
        <v>2312.1999999999998</v>
      </c>
      <c r="I9171" s="4">
        <f>sales[[#This Row],[Revenue]]-sales[[#This Row],[Cost]]</f>
        <v>3602.8</v>
      </c>
    </row>
    <row r="9172" spans="2:9" x14ac:dyDescent="0.25">
      <c r="B9172" t="s">
        <v>34</v>
      </c>
      <c r="C9172" t="s">
        <v>9</v>
      </c>
      <c r="D9172" t="s">
        <v>47</v>
      </c>
      <c r="E9172" s="1">
        <v>44645</v>
      </c>
      <c r="F9172" s="4">
        <v>6202</v>
      </c>
      <c r="G9172">
        <v>517</v>
      </c>
      <c r="H9172" s="3">
        <f>_xlfn.XLOOKUP(sales[[#This Row],[Product]],products[Product],products[Cost per box])*sales[[#This Row],[Boxes]]</f>
        <v>2719.42</v>
      </c>
      <c r="I9172" s="4">
        <f>sales[[#This Row],[Revenue]]-sales[[#This Row],[Cost]]</f>
        <v>3482.58</v>
      </c>
    </row>
    <row r="9173" spans="2:9" x14ac:dyDescent="0.25">
      <c r="B9173" t="s">
        <v>25</v>
      </c>
      <c r="C9173" t="s">
        <v>6</v>
      </c>
      <c r="D9173" t="s">
        <v>19</v>
      </c>
      <c r="E9173" s="1">
        <v>44637</v>
      </c>
      <c r="F9173" s="4">
        <v>5894</v>
      </c>
      <c r="G9173">
        <v>281</v>
      </c>
      <c r="H9173" s="3">
        <f>_xlfn.XLOOKUP(sales[[#This Row],[Product]],products[Product],products[Cost per box])*sales[[#This Row],[Boxes]]</f>
        <v>2874.63</v>
      </c>
      <c r="I9173" s="4">
        <f>sales[[#This Row],[Revenue]]-sales[[#This Row],[Cost]]</f>
        <v>3019.37</v>
      </c>
    </row>
    <row r="9174" spans="2:9" x14ac:dyDescent="0.25">
      <c r="B9174" t="s">
        <v>25</v>
      </c>
      <c r="C9174" t="s">
        <v>27</v>
      </c>
      <c r="D9174" t="s">
        <v>36</v>
      </c>
      <c r="E9174" s="1">
        <v>44637</v>
      </c>
      <c r="F9174" s="4">
        <v>6762</v>
      </c>
      <c r="G9174">
        <v>242</v>
      </c>
      <c r="H9174" s="3">
        <f>_xlfn.XLOOKUP(sales[[#This Row],[Product]],products[Product],products[Cost per box])*sales[[#This Row],[Boxes]]</f>
        <v>1219.68</v>
      </c>
      <c r="I9174" s="4">
        <f>sales[[#This Row],[Revenue]]-sales[[#This Row],[Cost]]</f>
        <v>5542.32</v>
      </c>
    </row>
    <row r="9175" spans="2:9" x14ac:dyDescent="0.25">
      <c r="B9175" t="s">
        <v>29</v>
      </c>
      <c r="C9175" t="s">
        <v>11</v>
      </c>
      <c r="D9175" t="s">
        <v>48</v>
      </c>
      <c r="E9175" s="1">
        <v>44637</v>
      </c>
      <c r="F9175" s="4">
        <v>203</v>
      </c>
      <c r="G9175">
        <v>8</v>
      </c>
      <c r="H9175" s="3">
        <f>_xlfn.XLOOKUP(sales[[#This Row],[Product]],products[Product],products[Cost per box])*sales[[#This Row],[Boxes]]</f>
        <v>59.84</v>
      </c>
      <c r="I9175" s="4">
        <f>sales[[#This Row],[Revenue]]-sales[[#This Row],[Cost]]</f>
        <v>143.16</v>
      </c>
    </row>
    <row r="9176" spans="2:9" x14ac:dyDescent="0.25">
      <c r="B9176" t="s">
        <v>23</v>
      </c>
      <c r="C9176" t="s">
        <v>6</v>
      </c>
      <c r="D9176" t="s">
        <v>12</v>
      </c>
      <c r="E9176" s="1">
        <v>44629</v>
      </c>
      <c r="F9176" s="4">
        <v>2632</v>
      </c>
      <c r="G9176">
        <v>240</v>
      </c>
      <c r="H9176" s="3">
        <f>_xlfn.XLOOKUP(sales[[#This Row],[Product]],products[Product],products[Cost per box])*sales[[#This Row],[Boxes]]</f>
        <v>2023.1999999999998</v>
      </c>
      <c r="I9176" s="4">
        <f>sales[[#This Row],[Revenue]]-sales[[#This Row],[Cost]]</f>
        <v>608.80000000000018</v>
      </c>
    </row>
    <row r="9177" spans="2:9" x14ac:dyDescent="0.25">
      <c r="B9177" t="s">
        <v>23</v>
      </c>
      <c r="C9177" t="s">
        <v>21</v>
      </c>
      <c r="D9177" t="s">
        <v>24</v>
      </c>
      <c r="E9177" s="1">
        <v>44650</v>
      </c>
      <c r="F9177" s="4">
        <v>1911</v>
      </c>
      <c r="G9177">
        <v>84</v>
      </c>
      <c r="H9177" s="3">
        <f>_xlfn.XLOOKUP(sales[[#This Row],[Product]],products[Product],products[Cost per box])*sales[[#This Row],[Boxes]]</f>
        <v>882.84</v>
      </c>
      <c r="I9177" s="4">
        <f>sales[[#This Row],[Revenue]]-sales[[#This Row],[Cost]]</f>
        <v>1028.1599999999999</v>
      </c>
    </row>
    <row r="9178" spans="2:9" x14ac:dyDescent="0.25">
      <c r="B9178" t="s">
        <v>56</v>
      </c>
      <c r="C9178" t="s">
        <v>9</v>
      </c>
      <c r="D9178" t="s">
        <v>47</v>
      </c>
      <c r="E9178" s="1">
        <v>44637</v>
      </c>
      <c r="F9178" s="4">
        <v>7700</v>
      </c>
      <c r="G9178">
        <v>482</v>
      </c>
      <c r="H9178" s="3">
        <f>_xlfn.XLOOKUP(sales[[#This Row],[Product]],products[Product],products[Cost per box])*sales[[#This Row],[Boxes]]</f>
        <v>2535.3199999999997</v>
      </c>
      <c r="I9178" s="4">
        <f>sales[[#This Row],[Revenue]]-sales[[#This Row],[Cost]]</f>
        <v>5164.68</v>
      </c>
    </row>
    <row r="9179" spans="2:9" x14ac:dyDescent="0.25">
      <c r="B9179" t="s">
        <v>13</v>
      </c>
      <c r="C9179" t="s">
        <v>27</v>
      </c>
      <c r="D9179" t="s">
        <v>43</v>
      </c>
      <c r="E9179" s="1">
        <v>44629</v>
      </c>
      <c r="F9179" s="4">
        <v>1218</v>
      </c>
      <c r="G9179">
        <v>94</v>
      </c>
      <c r="H9179" s="3">
        <f>_xlfn.XLOOKUP(sales[[#This Row],[Product]],products[Product],products[Cost per box])*sales[[#This Row],[Boxes]]</f>
        <v>361.90000000000003</v>
      </c>
      <c r="I9179" s="4">
        <f>sales[[#This Row],[Revenue]]-sales[[#This Row],[Cost]]</f>
        <v>856.09999999999991</v>
      </c>
    </row>
    <row r="9180" spans="2:9" x14ac:dyDescent="0.25">
      <c r="B9180" t="s">
        <v>23</v>
      </c>
      <c r="C9180" t="s">
        <v>16</v>
      </c>
      <c r="D9180" t="s">
        <v>24</v>
      </c>
      <c r="E9180" s="1">
        <v>44644</v>
      </c>
      <c r="F9180" s="4">
        <v>7161</v>
      </c>
      <c r="G9180">
        <v>312</v>
      </c>
      <c r="H9180" s="3">
        <f>_xlfn.XLOOKUP(sales[[#This Row],[Product]],products[Product],products[Cost per box])*sales[[#This Row],[Boxes]]</f>
        <v>3279.12</v>
      </c>
      <c r="I9180" s="4">
        <f>sales[[#This Row],[Revenue]]-sales[[#This Row],[Cost]]</f>
        <v>3881.88</v>
      </c>
    </row>
    <row r="9181" spans="2:9" x14ac:dyDescent="0.25">
      <c r="B9181" t="s">
        <v>55</v>
      </c>
      <c r="C9181" t="s">
        <v>16</v>
      </c>
      <c r="D9181" t="s">
        <v>31</v>
      </c>
      <c r="E9181" s="1">
        <v>44641</v>
      </c>
      <c r="F9181" s="4">
        <v>8386</v>
      </c>
      <c r="G9181">
        <v>494</v>
      </c>
      <c r="H9181" s="3">
        <f>_xlfn.XLOOKUP(sales[[#This Row],[Product]],products[Product],products[Cost per box])*sales[[#This Row],[Boxes]]</f>
        <v>2825.68</v>
      </c>
      <c r="I9181" s="4">
        <f>sales[[#This Row],[Revenue]]-sales[[#This Row],[Cost]]</f>
        <v>5560.32</v>
      </c>
    </row>
    <row r="9182" spans="2:9" x14ac:dyDescent="0.25">
      <c r="B9182" t="s">
        <v>56</v>
      </c>
      <c r="C9182" t="s">
        <v>6</v>
      </c>
      <c r="D9182" t="s">
        <v>24</v>
      </c>
      <c r="E9182" s="1">
        <v>44644</v>
      </c>
      <c r="F9182" s="4">
        <v>5796</v>
      </c>
      <c r="G9182">
        <v>215</v>
      </c>
      <c r="H9182" s="3">
        <f>_xlfn.XLOOKUP(sales[[#This Row],[Product]],products[Product],products[Cost per box])*sales[[#This Row],[Boxes]]</f>
        <v>2259.65</v>
      </c>
      <c r="I9182" s="4">
        <f>sales[[#This Row],[Revenue]]-sales[[#This Row],[Cost]]</f>
        <v>3536.35</v>
      </c>
    </row>
    <row r="9183" spans="2:9" x14ac:dyDescent="0.25">
      <c r="B9183" t="s">
        <v>39</v>
      </c>
      <c r="C9183" t="s">
        <v>27</v>
      </c>
      <c r="D9183" t="s">
        <v>30</v>
      </c>
      <c r="E9183" s="1">
        <v>44623</v>
      </c>
      <c r="F9183" s="4">
        <v>8456</v>
      </c>
      <c r="G9183">
        <v>368</v>
      </c>
      <c r="H9183" s="3">
        <f>_xlfn.XLOOKUP(sales[[#This Row],[Product]],products[Product],products[Cost per box])*sales[[#This Row],[Boxes]]</f>
        <v>1354.24</v>
      </c>
      <c r="I9183" s="4">
        <f>sales[[#This Row],[Revenue]]-sales[[#This Row],[Cost]]</f>
        <v>7101.76</v>
      </c>
    </row>
    <row r="9184" spans="2:9" x14ac:dyDescent="0.25">
      <c r="B9184" t="s">
        <v>25</v>
      </c>
      <c r="C9184" t="s">
        <v>21</v>
      </c>
      <c r="D9184" t="s">
        <v>17</v>
      </c>
      <c r="E9184" s="1">
        <v>44649</v>
      </c>
      <c r="F9184" s="4">
        <v>581</v>
      </c>
      <c r="G9184">
        <v>21</v>
      </c>
      <c r="H9184" s="3">
        <f>_xlfn.XLOOKUP(sales[[#This Row],[Product]],products[Product],products[Cost per box])*sales[[#This Row],[Boxes]]</f>
        <v>142.79999999999998</v>
      </c>
      <c r="I9184" s="4">
        <f>sales[[#This Row],[Revenue]]-sales[[#This Row],[Cost]]</f>
        <v>438.20000000000005</v>
      </c>
    </row>
    <row r="9185" spans="2:9" x14ac:dyDescent="0.25">
      <c r="B9185" t="s">
        <v>15</v>
      </c>
      <c r="C9185" t="s">
        <v>6</v>
      </c>
      <c r="D9185" t="s">
        <v>30</v>
      </c>
      <c r="E9185" s="1">
        <v>44622</v>
      </c>
      <c r="F9185" s="4">
        <v>6622</v>
      </c>
      <c r="G9185">
        <v>316</v>
      </c>
      <c r="H9185" s="3">
        <f>_xlfn.XLOOKUP(sales[[#This Row],[Product]],products[Product],products[Cost per box])*sales[[#This Row],[Boxes]]</f>
        <v>1162.8800000000001</v>
      </c>
      <c r="I9185" s="4">
        <f>sales[[#This Row],[Revenue]]-sales[[#This Row],[Cost]]</f>
        <v>5459.12</v>
      </c>
    </row>
    <row r="9186" spans="2:9" x14ac:dyDescent="0.25">
      <c r="B9186" t="s">
        <v>39</v>
      </c>
      <c r="C9186" t="s">
        <v>6</v>
      </c>
      <c r="D9186" t="s">
        <v>19</v>
      </c>
      <c r="E9186" s="1">
        <v>44631</v>
      </c>
      <c r="F9186" s="4">
        <v>11102</v>
      </c>
      <c r="G9186">
        <v>483</v>
      </c>
      <c r="H9186" s="3">
        <f>_xlfn.XLOOKUP(sales[[#This Row],[Product]],products[Product],products[Cost per box])*sales[[#This Row],[Boxes]]</f>
        <v>4941.09</v>
      </c>
      <c r="I9186" s="4">
        <f>sales[[#This Row],[Revenue]]-sales[[#This Row],[Cost]]</f>
        <v>6160.91</v>
      </c>
    </row>
    <row r="9187" spans="2:9" x14ac:dyDescent="0.25">
      <c r="B9187" t="s">
        <v>5</v>
      </c>
      <c r="C9187" t="s">
        <v>9</v>
      </c>
      <c r="D9187" t="s">
        <v>47</v>
      </c>
      <c r="E9187" s="1">
        <v>44648</v>
      </c>
      <c r="F9187" s="4">
        <v>2030</v>
      </c>
      <c r="G9187">
        <v>127</v>
      </c>
      <c r="H9187" s="3">
        <f>_xlfn.XLOOKUP(sales[[#This Row],[Product]],products[Product],products[Cost per box])*sales[[#This Row],[Boxes]]</f>
        <v>668.02</v>
      </c>
      <c r="I9187" s="4">
        <f>sales[[#This Row],[Revenue]]-sales[[#This Row],[Cost]]</f>
        <v>1361.98</v>
      </c>
    </row>
    <row r="9188" spans="2:9" x14ac:dyDescent="0.25">
      <c r="B9188" t="s">
        <v>29</v>
      </c>
      <c r="C9188" t="s">
        <v>9</v>
      </c>
      <c r="D9188" t="s">
        <v>12</v>
      </c>
      <c r="E9188" s="1">
        <v>44650</v>
      </c>
      <c r="F9188" s="4">
        <v>3185</v>
      </c>
      <c r="G9188">
        <v>245</v>
      </c>
      <c r="H9188" s="3">
        <f>_xlfn.XLOOKUP(sales[[#This Row],[Product]],products[Product],products[Cost per box])*sales[[#This Row],[Boxes]]</f>
        <v>2065.35</v>
      </c>
      <c r="I9188" s="4">
        <f>sales[[#This Row],[Revenue]]-sales[[#This Row],[Cost]]</f>
        <v>1119.6500000000001</v>
      </c>
    </row>
    <row r="9189" spans="2:9" x14ac:dyDescent="0.25">
      <c r="B9189" t="s">
        <v>39</v>
      </c>
      <c r="C9189" t="s">
        <v>9</v>
      </c>
      <c r="D9189" t="s">
        <v>47</v>
      </c>
      <c r="E9189" s="1">
        <v>44651</v>
      </c>
      <c r="F9189" s="4">
        <v>5194</v>
      </c>
      <c r="G9189">
        <v>371</v>
      </c>
      <c r="H9189" s="3">
        <f>_xlfn.XLOOKUP(sales[[#This Row],[Product]],products[Product],products[Cost per box])*sales[[#This Row],[Boxes]]</f>
        <v>1951.4599999999998</v>
      </c>
      <c r="I9189" s="4">
        <f>sales[[#This Row],[Revenue]]-sales[[#This Row],[Cost]]</f>
        <v>3242.54</v>
      </c>
    </row>
    <row r="9190" spans="2:9" x14ac:dyDescent="0.25">
      <c r="B9190" t="s">
        <v>13</v>
      </c>
      <c r="C9190" t="s">
        <v>11</v>
      </c>
      <c r="D9190" t="s">
        <v>24</v>
      </c>
      <c r="E9190" s="1">
        <v>44643</v>
      </c>
      <c r="F9190" s="4">
        <v>3913</v>
      </c>
      <c r="G9190">
        <v>196</v>
      </c>
      <c r="H9190" s="3">
        <f>_xlfn.XLOOKUP(sales[[#This Row],[Product]],products[Product],products[Cost per box])*sales[[#This Row],[Boxes]]</f>
        <v>2059.96</v>
      </c>
      <c r="I9190" s="4">
        <f>sales[[#This Row],[Revenue]]-sales[[#This Row],[Cost]]</f>
        <v>1853.04</v>
      </c>
    </row>
    <row r="9191" spans="2:9" x14ac:dyDescent="0.25">
      <c r="B9191" t="s">
        <v>51</v>
      </c>
      <c r="C9191" t="s">
        <v>21</v>
      </c>
      <c r="D9191" t="s">
        <v>45</v>
      </c>
      <c r="E9191" s="1">
        <v>44628</v>
      </c>
      <c r="F9191" s="4">
        <v>13524</v>
      </c>
      <c r="G9191">
        <v>846</v>
      </c>
      <c r="H9191" s="3">
        <f>_xlfn.XLOOKUP(sales[[#This Row],[Product]],products[Product],products[Cost per box])*sales[[#This Row],[Boxes]]</f>
        <v>6539.58</v>
      </c>
      <c r="I9191" s="4">
        <f>sales[[#This Row],[Revenue]]-sales[[#This Row],[Cost]]</f>
        <v>6984.42</v>
      </c>
    </row>
    <row r="9192" spans="2:9" x14ac:dyDescent="0.25">
      <c r="B9192" t="s">
        <v>49</v>
      </c>
      <c r="C9192" t="s">
        <v>21</v>
      </c>
      <c r="D9192" t="s">
        <v>12</v>
      </c>
      <c r="E9192" s="1">
        <v>44629</v>
      </c>
      <c r="F9192" s="4">
        <v>2345</v>
      </c>
      <c r="G9192">
        <v>235</v>
      </c>
      <c r="H9192" s="3">
        <f>_xlfn.XLOOKUP(sales[[#This Row],[Product]],products[Product],products[Cost per box])*sales[[#This Row],[Boxes]]</f>
        <v>1981.05</v>
      </c>
      <c r="I9192" s="4">
        <f>sales[[#This Row],[Revenue]]-sales[[#This Row],[Cost]]</f>
        <v>363.95000000000005</v>
      </c>
    </row>
    <row r="9193" spans="2:9" x14ac:dyDescent="0.25">
      <c r="B9193" t="s">
        <v>10</v>
      </c>
      <c r="C9193" t="s">
        <v>16</v>
      </c>
      <c r="D9193" t="s">
        <v>30</v>
      </c>
      <c r="E9193" s="1">
        <v>44635</v>
      </c>
      <c r="F9193" s="4">
        <v>560</v>
      </c>
      <c r="G9193">
        <v>32</v>
      </c>
      <c r="H9193" s="3">
        <f>_xlfn.XLOOKUP(sales[[#This Row],[Product]],products[Product],products[Cost per box])*sales[[#This Row],[Boxes]]</f>
        <v>117.76</v>
      </c>
      <c r="I9193" s="4">
        <f>sales[[#This Row],[Revenue]]-sales[[#This Row],[Cost]]</f>
        <v>442.24</v>
      </c>
    </row>
    <row r="9194" spans="2:9" x14ac:dyDescent="0.25">
      <c r="B9194" t="s">
        <v>40</v>
      </c>
      <c r="C9194" t="s">
        <v>9</v>
      </c>
      <c r="D9194" t="s">
        <v>14</v>
      </c>
      <c r="E9194" s="1">
        <v>44644</v>
      </c>
      <c r="F9194" s="4">
        <v>2744</v>
      </c>
      <c r="G9194">
        <v>305</v>
      </c>
      <c r="H9194" s="3">
        <f>_xlfn.XLOOKUP(sales[[#This Row],[Product]],products[Product],products[Cost per box])*sales[[#This Row],[Boxes]]</f>
        <v>1924.55</v>
      </c>
      <c r="I9194" s="4">
        <f>sales[[#This Row],[Revenue]]-sales[[#This Row],[Cost]]</f>
        <v>819.45</v>
      </c>
    </row>
    <row r="9195" spans="2:9" x14ac:dyDescent="0.25">
      <c r="B9195" t="s">
        <v>40</v>
      </c>
      <c r="C9195" t="s">
        <v>21</v>
      </c>
      <c r="D9195" t="s">
        <v>36</v>
      </c>
      <c r="E9195" s="1">
        <v>44644</v>
      </c>
      <c r="F9195" s="4">
        <v>6650</v>
      </c>
      <c r="G9195">
        <v>222</v>
      </c>
      <c r="H9195" s="3">
        <f>_xlfn.XLOOKUP(sales[[#This Row],[Product]],products[Product],products[Cost per box])*sales[[#This Row],[Boxes]]</f>
        <v>1118.8800000000001</v>
      </c>
      <c r="I9195" s="4">
        <f>sales[[#This Row],[Revenue]]-sales[[#This Row],[Cost]]</f>
        <v>5531.12</v>
      </c>
    </row>
    <row r="9196" spans="2:9" x14ac:dyDescent="0.25">
      <c r="B9196" t="s">
        <v>53</v>
      </c>
      <c r="C9196" t="s">
        <v>9</v>
      </c>
      <c r="D9196" t="s">
        <v>7</v>
      </c>
      <c r="E9196" s="1">
        <v>44638</v>
      </c>
      <c r="F9196" s="4">
        <v>2114</v>
      </c>
      <c r="G9196">
        <v>82</v>
      </c>
      <c r="H9196" s="3">
        <f>_xlfn.XLOOKUP(sales[[#This Row],[Product]],products[Product],products[Cost per box])*sales[[#This Row],[Boxes]]</f>
        <v>422.3</v>
      </c>
      <c r="I9196" s="4">
        <f>sales[[#This Row],[Revenue]]-sales[[#This Row],[Cost]]</f>
        <v>1691.7</v>
      </c>
    </row>
    <row r="9197" spans="2:9" x14ac:dyDescent="0.25">
      <c r="B9197" t="s">
        <v>39</v>
      </c>
      <c r="C9197" t="s">
        <v>11</v>
      </c>
      <c r="D9197" t="s">
        <v>24</v>
      </c>
      <c r="E9197" s="1">
        <v>44635</v>
      </c>
      <c r="F9197" s="4">
        <v>8701</v>
      </c>
      <c r="G9197">
        <v>349</v>
      </c>
      <c r="H9197" s="3">
        <f>_xlfn.XLOOKUP(sales[[#This Row],[Product]],products[Product],products[Cost per box])*sales[[#This Row],[Boxes]]</f>
        <v>3667.99</v>
      </c>
      <c r="I9197" s="4">
        <f>sales[[#This Row],[Revenue]]-sales[[#This Row],[Cost]]</f>
        <v>5033.01</v>
      </c>
    </row>
    <row r="9198" spans="2:9" x14ac:dyDescent="0.25">
      <c r="B9198" t="s">
        <v>25</v>
      </c>
      <c r="C9198" t="s">
        <v>11</v>
      </c>
      <c r="D9198" t="s">
        <v>47</v>
      </c>
      <c r="E9198" s="1">
        <v>44644</v>
      </c>
      <c r="F9198" s="4">
        <v>4361</v>
      </c>
      <c r="G9198">
        <v>312</v>
      </c>
      <c r="H9198" s="3">
        <f>_xlfn.XLOOKUP(sales[[#This Row],[Product]],products[Product],products[Cost per box])*sales[[#This Row],[Boxes]]</f>
        <v>1641.12</v>
      </c>
      <c r="I9198" s="4">
        <f>sales[[#This Row],[Revenue]]-sales[[#This Row],[Cost]]</f>
        <v>2719.88</v>
      </c>
    </row>
    <row r="9199" spans="2:9" x14ac:dyDescent="0.25">
      <c r="B9199" t="s">
        <v>41</v>
      </c>
      <c r="C9199" t="s">
        <v>9</v>
      </c>
      <c r="D9199" t="s">
        <v>38</v>
      </c>
      <c r="E9199" s="1">
        <v>44629</v>
      </c>
      <c r="F9199" s="4">
        <v>10535</v>
      </c>
      <c r="G9199">
        <v>586</v>
      </c>
      <c r="H9199" s="3">
        <f>_xlfn.XLOOKUP(sales[[#This Row],[Product]],products[Product],products[Cost per box])*sales[[#This Row],[Boxes]]</f>
        <v>5824.84</v>
      </c>
      <c r="I9199" s="4">
        <f>sales[[#This Row],[Revenue]]-sales[[#This Row],[Cost]]</f>
        <v>4710.16</v>
      </c>
    </row>
    <row r="9200" spans="2:9" x14ac:dyDescent="0.25">
      <c r="B9200" t="s">
        <v>15</v>
      </c>
      <c r="C9200" t="s">
        <v>11</v>
      </c>
      <c r="D9200" t="s">
        <v>12</v>
      </c>
      <c r="E9200" s="1">
        <v>44623</v>
      </c>
      <c r="F9200" s="4">
        <v>3129</v>
      </c>
      <c r="G9200">
        <v>241</v>
      </c>
      <c r="H9200" s="3">
        <f>_xlfn.XLOOKUP(sales[[#This Row],[Product]],products[Product],products[Cost per box])*sales[[#This Row],[Boxes]]</f>
        <v>2031.6299999999999</v>
      </c>
      <c r="I9200" s="4">
        <f>sales[[#This Row],[Revenue]]-sales[[#This Row],[Cost]]</f>
        <v>1097.3700000000001</v>
      </c>
    </row>
    <row r="9201" spans="2:9" x14ac:dyDescent="0.25">
      <c r="B9201" t="s">
        <v>33</v>
      </c>
      <c r="C9201" t="s">
        <v>21</v>
      </c>
      <c r="D9201" t="s">
        <v>7</v>
      </c>
      <c r="E9201" s="1">
        <v>44622</v>
      </c>
      <c r="F9201" s="4">
        <v>3829</v>
      </c>
      <c r="G9201">
        <v>154</v>
      </c>
      <c r="H9201" s="3">
        <f>_xlfn.XLOOKUP(sales[[#This Row],[Product]],products[Product],products[Cost per box])*sales[[#This Row],[Boxes]]</f>
        <v>793.1</v>
      </c>
      <c r="I9201" s="4">
        <f>sales[[#This Row],[Revenue]]-sales[[#This Row],[Cost]]</f>
        <v>3035.9</v>
      </c>
    </row>
    <row r="9202" spans="2:9" x14ac:dyDescent="0.25">
      <c r="B9202" t="s">
        <v>54</v>
      </c>
      <c r="C9202" t="s">
        <v>21</v>
      </c>
      <c r="D9202" t="s">
        <v>45</v>
      </c>
      <c r="E9202" s="1">
        <v>44649</v>
      </c>
      <c r="F9202" s="4">
        <v>1792</v>
      </c>
      <c r="G9202">
        <v>120</v>
      </c>
      <c r="H9202" s="3">
        <f>_xlfn.XLOOKUP(sales[[#This Row],[Product]],products[Product],products[Cost per box])*sales[[#This Row],[Boxes]]</f>
        <v>927.6</v>
      </c>
      <c r="I9202" s="4">
        <f>sales[[#This Row],[Revenue]]-sales[[#This Row],[Cost]]</f>
        <v>864.4</v>
      </c>
    </row>
    <row r="9203" spans="2:9" x14ac:dyDescent="0.25">
      <c r="B9203" t="s">
        <v>39</v>
      </c>
      <c r="C9203" t="s">
        <v>27</v>
      </c>
      <c r="D9203" t="s">
        <v>12</v>
      </c>
      <c r="E9203" s="1">
        <v>44631</v>
      </c>
      <c r="F9203" s="4">
        <v>9121</v>
      </c>
      <c r="G9203">
        <v>913</v>
      </c>
      <c r="H9203" s="3">
        <f>_xlfn.XLOOKUP(sales[[#This Row],[Product]],products[Product],products[Cost per box])*sales[[#This Row],[Boxes]]</f>
        <v>7696.59</v>
      </c>
      <c r="I9203" s="4">
        <f>sales[[#This Row],[Revenue]]-sales[[#This Row],[Cost]]</f>
        <v>1424.4099999999999</v>
      </c>
    </row>
    <row r="9204" spans="2:9" x14ac:dyDescent="0.25">
      <c r="B9204" t="s">
        <v>29</v>
      </c>
      <c r="C9204" t="s">
        <v>6</v>
      </c>
      <c r="D9204" t="s">
        <v>19</v>
      </c>
      <c r="E9204" s="1">
        <v>44641</v>
      </c>
      <c r="F9204" s="4">
        <v>189</v>
      </c>
      <c r="G9204">
        <v>13</v>
      </c>
      <c r="H9204" s="3">
        <f>_xlfn.XLOOKUP(sales[[#This Row],[Product]],products[Product],products[Cost per box])*sales[[#This Row],[Boxes]]</f>
        <v>132.99</v>
      </c>
      <c r="I9204" s="4">
        <f>sales[[#This Row],[Revenue]]-sales[[#This Row],[Cost]]</f>
        <v>56.009999999999991</v>
      </c>
    </row>
    <row r="9205" spans="2:9" x14ac:dyDescent="0.25">
      <c r="B9205" t="s">
        <v>56</v>
      </c>
      <c r="C9205" t="s">
        <v>27</v>
      </c>
      <c r="D9205" t="s">
        <v>35</v>
      </c>
      <c r="E9205" s="1">
        <v>44622</v>
      </c>
      <c r="F9205" s="4">
        <v>3311</v>
      </c>
      <c r="G9205">
        <v>276</v>
      </c>
      <c r="H9205" s="3">
        <f>_xlfn.XLOOKUP(sales[[#This Row],[Product]],products[Product],products[Cost per box])*sales[[#This Row],[Boxes]]</f>
        <v>731.4</v>
      </c>
      <c r="I9205" s="4">
        <f>sales[[#This Row],[Revenue]]-sales[[#This Row],[Cost]]</f>
        <v>2579.6</v>
      </c>
    </row>
    <row r="9206" spans="2:9" x14ac:dyDescent="0.25">
      <c r="B9206" t="s">
        <v>53</v>
      </c>
      <c r="C9206" t="s">
        <v>27</v>
      </c>
      <c r="D9206" t="s">
        <v>12</v>
      </c>
      <c r="E9206" s="1">
        <v>44638</v>
      </c>
      <c r="F9206" s="4">
        <v>2646</v>
      </c>
      <c r="G9206">
        <v>147</v>
      </c>
      <c r="H9206" s="3">
        <f>_xlfn.XLOOKUP(sales[[#This Row],[Product]],products[Product],products[Cost per box])*sales[[#This Row],[Boxes]]</f>
        <v>1239.21</v>
      </c>
      <c r="I9206" s="4">
        <f>sales[[#This Row],[Revenue]]-sales[[#This Row],[Cost]]</f>
        <v>1406.79</v>
      </c>
    </row>
    <row r="9207" spans="2:9" x14ac:dyDescent="0.25">
      <c r="B9207" t="s">
        <v>57</v>
      </c>
      <c r="C9207" t="s">
        <v>27</v>
      </c>
      <c r="D9207" t="s">
        <v>43</v>
      </c>
      <c r="E9207" s="1">
        <v>44628</v>
      </c>
      <c r="F9207" s="4">
        <v>6902</v>
      </c>
      <c r="G9207">
        <v>1151</v>
      </c>
      <c r="H9207" s="3">
        <f>_xlfn.XLOOKUP(sales[[#This Row],[Product]],products[Product],products[Cost per box])*sales[[#This Row],[Boxes]]</f>
        <v>4431.3500000000004</v>
      </c>
      <c r="I9207" s="4">
        <f>sales[[#This Row],[Revenue]]-sales[[#This Row],[Cost]]</f>
        <v>2470.6499999999996</v>
      </c>
    </row>
    <row r="9208" spans="2:9" x14ac:dyDescent="0.25">
      <c r="B9208" t="s">
        <v>13</v>
      </c>
      <c r="C9208" t="s">
        <v>11</v>
      </c>
      <c r="D9208" t="s">
        <v>12</v>
      </c>
      <c r="E9208" s="1">
        <v>44623</v>
      </c>
      <c r="F9208" s="4">
        <v>1379</v>
      </c>
      <c r="G9208">
        <v>92</v>
      </c>
      <c r="H9208" s="3">
        <f>_xlfn.XLOOKUP(sales[[#This Row],[Product]],products[Product],products[Cost per box])*sales[[#This Row],[Boxes]]</f>
        <v>775.56</v>
      </c>
      <c r="I9208" s="4">
        <f>sales[[#This Row],[Revenue]]-sales[[#This Row],[Cost]]</f>
        <v>603.44000000000005</v>
      </c>
    </row>
    <row r="9209" spans="2:9" x14ac:dyDescent="0.25">
      <c r="B9209" t="s">
        <v>37</v>
      </c>
      <c r="C9209" t="s">
        <v>6</v>
      </c>
      <c r="D9209" t="s">
        <v>31</v>
      </c>
      <c r="E9209" s="1">
        <v>44649</v>
      </c>
      <c r="F9209" s="4">
        <v>2261</v>
      </c>
      <c r="G9209">
        <v>142</v>
      </c>
      <c r="H9209" s="3">
        <f>_xlfn.XLOOKUP(sales[[#This Row],[Product]],products[Product],products[Cost per box])*sales[[#This Row],[Boxes]]</f>
        <v>812.24</v>
      </c>
      <c r="I9209" s="4">
        <f>sales[[#This Row],[Revenue]]-sales[[#This Row],[Cost]]</f>
        <v>1448.76</v>
      </c>
    </row>
    <row r="9210" spans="2:9" x14ac:dyDescent="0.25">
      <c r="B9210" t="s">
        <v>51</v>
      </c>
      <c r="C9210" t="s">
        <v>6</v>
      </c>
      <c r="D9210" t="s">
        <v>28</v>
      </c>
      <c r="E9210" s="1">
        <v>44638</v>
      </c>
      <c r="F9210" s="4">
        <v>567</v>
      </c>
      <c r="G9210">
        <v>52</v>
      </c>
      <c r="H9210" s="3">
        <f>_xlfn.XLOOKUP(sales[[#This Row],[Product]],products[Product],products[Cost per box])*sales[[#This Row],[Boxes]]</f>
        <v>143.51999999999998</v>
      </c>
      <c r="I9210" s="4">
        <f>sales[[#This Row],[Revenue]]-sales[[#This Row],[Cost]]</f>
        <v>423.48</v>
      </c>
    </row>
    <row r="9211" spans="2:9" x14ac:dyDescent="0.25">
      <c r="B9211" t="s">
        <v>56</v>
      </c>
      <c r="C9211" t="s">
        <v>11</v>
      </c>
      <c r="D9211" t="s">
        <v>38</v>
      </c>
      <c r="E9211" s="1">
        <v>44631</v>
      </c>
      <c r="F9211" s="4">
        <v>10017</v>
      </c>
      <c r="G9211">
        <v>528</v>
      </c>
      <c r="H9211" s="3">
        <f>_xlfn.XLOOKUP(sales[[#This Row],[Product]],products[Product],products[Cost per box])*sales[[#This Row],[Boxes]]</f>
        <v>5248.32</v>
      </c>
      <c r="I9211" s="4">
        <f>sales[[#This Row],[Revenue]]-sales[[#This Row],[Cost]]</f>
        <v>4768.68</v>
      </c>
    </row>
    <row r="9212" spans="2:9" x14ac:dyDescent="0.25">
      <c r="B9212" t="s">
        <v>8</v>
      </c>
      <c r="C9212" t="s">
        <v>6</v>
      </c>
      <c r="D9212" t="s">
        <v>35</v>
      </c>
      <c r="E9212" s="1">
        <v>44641</v>
      </c>
      <c r="F9212" s="4">
        <v>6426</v>
      </c>
      <c r="G9212">
        <v>459</v>
      </c>
      <c r="H9212" s="3">
        <f>_xlfn.XLOOKUP(sales[[#This Row],[Product]],products[Product],products[Cost per box])*sales[[#This Row],[Boxes]]</f>
        <v>1216.3499999999999</v>
      </c>
      <c r="I9212" s="4">
        <f>sales[[#This Row],[Revenue]]-sales[[#This Row],[Cost]]</f>
        <v>5209.6499999999996</v>
      </c>
    </row>
    <row r="9213" spans="2:9" x14ac:dyDescent="0.25">
      <c r="B9213" t="s">
        <v>39</v>
      </c>
      <c r="C9213" t="s">
        <v>9</v>
      </c>
      <c r="D9213" t="s">
        <v>35</v>
      </c>
      <c r="E9213" s="1">
        <v>44636</v>
      </c>
      <c r="F9213" s="4">
        <v>7742</v>
      </c>
      <c r="G9213">
        <v>517</v>
      </c>
      <c r="H9213" s="3">
        <f>_xlfn.XLOOKUP(sales[[#This Row],[Product]],products[Product],products[Cost per box])*sales[[#This Row],[Boxes]]</f>
        <v>1370.05</v>
      </c>
      <c r="I9213" s="4">
        <f>sales[[#This Row],[Revenue]]-sales[[#This Row],[Cost]]</f>
        <v>6371.95</v>
      </c>
    </row>
    <row r="9214" spans="2:9" x14ac:dyDescent="0.25">
      <c r="B9214" t="s">
        <v>55</v>
      </c>
      <c r="C9214" t="s">
        <v>9</v>
      </c>
      <c r="D9214" t="s">
        <v>19</v>
      </c>
      <c r="E9214" s="1">
        <v>44645</v>
      </c>
      <c r="F9214" s="4">
        <v>3129</v>
      </c>
      <c r="G9214">
        <v>174</v>
      </c>
      <c r="H9214" s="3">
        <f>_xlfn.XLOOKUP(sales[[#This Row],[Product]],products[Product],products[Cost per box])*sales[[#This Row],[Boxes]]</f>
        <v>1780.02</v>
      </c>
      <c r="I9214" s="4">
        <f>sales[[#This Row],[Revenue]]-sales[[#This Row],[Cost]]</f>
        <v>1348.98</v>
      </c>
    </row>
    <row r="9215" spans="2:9" x14ac:dyDescent="0.25">
      <c r="B9215" t="s">
        <v>13</v>
      </c>
      <c r="C9215" t="s">
        <v>11</v>
      </c>
      <c r="D9215" t="s">
        <v>7</v>
      </c>
      <c r="E9215" s="1">
        <v>44629</v>
      </c>
      <c r="F9215" s="4">
        <v>4634</v>
      </c>
      <c r="G9215">
        <v>194</v>
      </c>
      <c r="H9215" s="3">
        <f>_xlfn.XLOOKUP(sales[[#This Row],[Product]],products[Product],products[Cost per box])*sales[[#This Row],[Boxes]]</f>
        <v>999.1</v>
      </c>
      <c r="I9215" s="4">
        <f>sales[[#This Row],[Revenue]]-sales[[#This Row],[Cost]]</f>
        <v>3634.9</v>
      </c>
    </row>
    <row r="9216" spans="2:9" x14ac:dyDescent="0.25">
      <c r="B9216" t="s">
        <v>5</v>
      </c>
      <c r="C9216" t="s">
        <v>21</v>
      </c>
      <c r="D9216" t="s">
        <v>38</v>
      </c>
      <c r="E9216" s="1">
        <v>44628</v>
      </c>
      <c r="F9216" s="4">
        <v>1757</v>
      </c>
      <c r="G9216">
        <v>80</v>
      </c>
      <c r="H9216" s="3">
        <f>_xlfn.XLOOKUP(sales[[#This Row],[Product]],products[Product],products[Cost per box])*sales[[#This Row],[Boxes]]</f>
        <v>795.19999999999993</v>
      </c>
      <c r="I9216" s="4">
        <f>sales[[#This Row],[Revenue]]-sales[[#This Row],[Cost]]</f>
        <v>961.80000000000007</v>
      </c>
    </row>
    <row r="9217" spans="2:9" x14ac:dyDescent="0.25">
      <c r="B9217" t="s">
        <v>57</v>
      </c>
      <c r="C9217" t="s">
        <v>21</v>
      </c>
      <c r="D9217" t="s">
        <v>38</v>
      </c>
      <c r="E9217" s="1">
        <v>44649</v>
      </c>
      <c r="F9217" s="4">
        <v>18228</v>
      </c>
      <c r="G9217">
        <v>1013</v>
      </c>
      <c r="H9217" s="3">
        <f>_xlfn.XLOOKUP(sales[[#This Row],[Product]],products[Product],products[Cost per box])*sales[[#This Row],[Boxes]]</f>
        <v>10069.219999999999</v>
      </c>
      <c r="I9217" s="4">
        <f>sales[[#This Row],[Revenue]]-sales[[#This Row],[Cost]]</f>
        <v>8158.7800000000007</v>
      </c>
    </row>
    <row r="9218" spans="2:9" x14ac:dyDescent="0.25">
      <c r="B9218" t="s">
        <v>20</v>
      </c>
      <c r="C9218" t="s">
        <v>6</v>
      </c>
      <c r="D9218" t="s">
        <v>31</v>
      </c>
      <c r="E9218" s="1">
        <v>44631</v>
      </c>
      <c r="F9218" s="4">
        <v>6888</v>
      </c>
      <c r="G9218">
        <v>328</v>
      </c>
      <c r="H9218" s="3">
        <f>_xlfn.XLOOKUP(sales[[#This Row],[Product]],products[Product],products[Cost per box])*sales[[#This Row],[Boxes]]</f>
        <v>1876.1599999999999</v>
      </c>
      <c r="I9218" s="4">
        <f>sales[[#This Row],[Revenue]]-sales[[#This Row],[Cost]]</f>
        <v>5011.84</v>
      </c>
    </row>
    <row r="9219" spans="2:9" x14ac:dyDescent="0.25">
      <c r="B9219" t="s">
        <v>40</v>
      </c>
      <c r="C9219" t="s">
        <v>21</v>
      </c>
      <c r="D9219" t="s">
        <v>22</v>
      </c>
      <c r="E9219" s="1">
        <v>44624</v>
      </c>
      <c r="F9219" s="4">
        <v>847</v>
      </c>
      <c r="G9219">
        <v>39</v>
      </c>
      <c r="H9219" s="3">
        <f>_xlfn.XLOOKUP(sales[[#This Row],[Product]],products[Product],products[Cost per box])*sales[[#This Row],[Boxes]]</f>
        <v>320.58000000000004</v>
      </c>
      <c r="I9219" s="4">
        <f>sales[[#This Row],[Revenue]]-sales[[#This Row],[Cost]]</f>
        <v>526.41999999999996</v>
      </c>
    </row>
    <row r="9220" spans="2:9" x14ac:dyDescent="0.25">
      <c r="B9220" t="s">
        <v>56</v>
      </c>
      <c r="C9220" t="s">
        <v>11</v>
      </c>
      <c r="D9220" t="s">
        <v>35</v>
      </c>
      <c r="E9220" s="1">
        <v>44630</v>
      </c>
      <c r="F9220" s="4">
        <v>5348</v>
      </c>
      <c r="G9220">
        <v>669</v>
      </c>
      <c r="H9220" s="3">
        <f>_xlfn.XLOOKUP(sales[[#This Row],[Product]],products[Product],products[Cost per box])*sales[[#This Row],[Boxes]]</f>
        <v>1772.85</v>
      </c>
      <c r="I9220" s="4">
        <f>sales[[#This Row],[Revenue]]-sales[[#This Row],[Cost]]</f>
        <v>3575.15</v>
      </c>
    </row>
    <row r="9221" spans="2:9" x14ac:dyDescent="0.25">
      <c r="B9221" t="s">
        <v>57</v>
      </c>
      <c r="C9221" t="s">
        <v>11</v>
      </c>
      <c r="D9221" t="s">
        <v>17</v>
      </c>
      <c r="E9221" s="1">
        <v>44631</v>
      </c>
      <c r="F9221" s="4">
        <v>5635</v>
      </c>
      <c r="G9221">
        <v>209</v>
      </c>
      <c r="H9221" s="3">
        <f>_xlfn.XLOOKUP(sales[[#This Row],[Product]],products[Product],products[Cost per box])*sales[[#This Row],[Boxes]]</f>
        <v>1421.2</v>
      </c>
      <c r="I9221" s="4">
        <f>sales[[#This Row],[Revenue]]-sales[[#This Row],[Cost]]</f>
        <v>4213.8</v>
      </c>
    </row>
    <row r="9222" spans="2:9" x14ac:dyDescent="0.25">
      <c r="B9222" t="s">
        <v>55</v>
      </c>
      <c r="C9222" t="s">
        <v>27</v>
      </c>
      <c r="D9222" t="s">
        <v>28</v>
      </c>
      <c r="E9222" s="1">
        <v>44642</v>
      </c>
      <c r="F9222" s="4">
        <v>9478</v>
      </c>
      <c r="G9222">
        <v>593</v>
      </c>
      <c r="H9222" s="3">
        <f>_xlfn.XLOOKUP(sales[[#This Row],[Product]],products[Product],products[Cost per box])*sales[[#This Row],[Boxes]]</f>
        <v>1636.6799999999998</v>
      </c>
      <c r="I9222" s="4">
        <f>sales[[#This Row],[Revenue]]-sales[[#This Row],[Cost]]</f>
        <v>7841.32</v>
      </c>
    </row>
    <row r="9223" spans="2:9" x14ac:dyDescent="0.25">
      <c r="B9223" t="s">
        <v>5</v>
      </c>
      <c r="C9223" t="s">
        <v>9</v>
      </c>
      <c r="D9223" t="s">
        <v>19</v>
      </c>
      <c r="E9223" s="1">
        <v>44643</v>
      </c>
      <c r="F9223" s="4">
        <v>3283</v>
      </c>
      <c r="G9223">
        <v>183</v>
      </c>
      <c r="H9223" s="3">
        <f>_xlfn.XLOOKUP(sales[[#This Row],[Product]],products[Product],products[Cost per box])*sales[[#This Row],[Boxes]]</f>
        <v>1872.0900000000001</v>
      </c>
      <c r="I9223" s="4">
        <f>sales[[#This Row],[Revenue]]-sales[[#This Row],[Cost]]</f>
        <v>1410.9099999999999</v>
      </c>
    </row>
    <row r="9224" spans="2:9" x14ac:dyDescent="0.25">
      <c r="B9224" t="s">
        <v>56</v>
      </c>
      <c r="C9224" t="s">
        <v>6</v>
      </c>
      <c r="D9224" t="s">
        <v>19</v>
      </c>
      <c r="E9224" s="1">
        <v>44638</v>
      </c>
      <c r="F9224" s="4">
        <v>3052</v>
      </c>
      <c r="G9224">
        <v>191</v>
      </c>
      <c r="H9224" s="3">
        <f>_xlfn.XLOOKUP(sales[[#This Row],[Product]],products[Product],products[Cost per box])*sales[[#This Row],[Boxes]]</f>
        <v>1953.93</v>
      </c>
      <c r="I9224" s="4">
        <f>sales[[#This Row],[Revenue]]-sales[[#This Row],[Cost]]</f>
        <v>1098.07</v>
      </c>
    </row>
    <row r="9225" spans="2:9" x14ac:dyDescent="0.25">
      <c r="B9225" t="s">
        <v>20</v>
      </c>
      <c r="C9225" t="s">
        <v>21</v>
      </c>
      <c r="D9225" t="s">
        <v>22</v>
      </c>
      <c r="E9225" s="1">
        <v>44645</v>
      </c>
      <c r="F9225" s="4">
        <v>7406</v>
      </c>
      <c r="G9225">
        <v>353</v>
      </c>
      <c r="H9225" s="3">
        <f>_xlfn.XLOOKUP(sales[[#This Row],[Product]],products[Product],products[Cost per box])*sales[[#This Row],[Boxes]]</f>
        <v>2901.6600000000003</v>
      </c>
      <c r="I9225" s="4">
        <f>sales[[#This Row],[Revenue]]-sales[[#This Row],[Cost]]</f>
        <v>4504.34</v>
      </c>
    </row>
    <row r="9226" spans="2:9" x14ac:dyDescent="0.25">
      <c r="B9226" t="s">
        <v>34</v>
      </c>
      <c r="C9226" t="s">
        <v>11</v>
      </c>
      <c r="D9226" t="s">
        <v>50</v>
      </c>
      <c r="E9226" s="1">
        <v>44622</v>
      </c>
      <c r="F9226" s="4">
        <v>3990</v>
      </c>
      <c r="G9226">
        <v>235</v>
      </c>
      <c r="H9226" s="3">
        <f>_xlfn.XLOOKUP(sales[[#This Row],[Product]],products[Product],products[Cost per box])*sales[[#This Row],[Boxes]]</f>
        <v>2916.35</v>
      </c>
      <c r="I9226" s="4">
        <f>sales[[#This Row],[Revenue]]-sales[[#This Row],[Cost]]</f>
        <v>1073.6500000000001</v>
      </c>
    </row>
    <row r="9227" spans="2:9" x14ac:dyDescent="0.25">
      <c r="B9227" t="s">
        <v>20</v>
      </c>
      <c r="C9227" t="s">
        <v>9</v>
      </c>
      <c r="D9227" t="s">
        <v>38</v>
      </c>
      <c r="E9227" s="1">
        <v>44630</v>
      </c>
      <c r="F9227" s="4">
        <v>2695</v>
      </c>
      <c r="G9227">
        <v>129</v>
      </c>
      <c r="H9227" s="3">
        <f>_xlfn.XLOOKUP(sales[[#This Row],[Product]],products[Product],products[Cost per box])*sales[[#This Row],[Boxes]]</f>
        <v>1282.26</v>
      </c>
      <c r="I9227" s="4">
        <f>sales[[#This Row],[Revenue]]-sales[[#This Row],[Cost]]</f>
        <v>1412.74</v>
      </c>
    </row>
    <row r="9228" spans="2:9" x14ac:dyDescent="0.25">
      <c r="B9228" t="s">
        <v>32</v>
      </c>
      <c r="C9228" t="s">
        <v>16</v>
      </c>
      <c r="D9228" t="s">
        <v>31</v>
      </c>
      <c r="E9228" s="1">
        <v>44642</v>
      </c>
      <c r="F9228" s="4">
        <v>3857</v>
      </c>
      <c r="G9228">
        <v>242</v>
      </c>
      <c r="H9228" s="3">
        <f>_xlfn.XLOOKUP(sales[[#This Row],[Product]],products[Product],products[Cost per box])*sales[[#This Row],[Boxes]]</f>
        <v>1384.24</v>
      </c>
      <c r="I9228" s="4">
        <f>sales[[#This Row],[Revenue]]-sales[[#This Row],[Cost]]</f>
        <v>2472.7600000000002</v>
      </c>
    </row>
    <row r="9229" spans="2:9" x14ac:dyDescent="0.25">
      <c r="B9229" t="s">
        <v>15</v>
      </c>
      <c r="C9229" t="s">
        <v>11</v>
      </c>
      <c r="D9229" t="s">
        <v>36</v>
      </c>
      <c r="E9229" s="1">
        <v>44621</v>
      </c>
      <c r="F9229" s="4">
        <v>735</v>
      </c>
      <c r="G9229">
        <v>28</v>
      </c>
      <c r="H9229" s="3">
        <f>_xlfn.XLOOKUP(sales[[#This Row],[Product]],products[Product],products[Cost per box])*sales[[#This Row],[Boxes]]</f>
        <v>141.12</v>
      </c>
      <c r="I9229" s="4">
        <f>sales[[#This Row],[Revenue]]-sales[[#This Row],[Cost]]</f>
        <v>593.88</v>
      </c>
    </row>
    <row r="9230" spans="2:9" x14ac:dyDescent="0.25">
      <c r="B9230" t="s">
        <v>51</v>
      </c>
      <c r="C9230" t="s">
        <v>11</v>
      </c>
      <c r="D9230" t="s">
        <v>47</v>
      </c>
      <c r="E9230" s="1">
        <v>44638</v>
      </c>
      <c r="F9230" s="4">
        <v>2058</v>
      </c>
      <c r="G9230">
        <v>159</v>
      </c>
      <c r="H9230" s="3">
        <f>_xlfn.XLOOKUP(sales[[#This Row],[Product]],products[Product],products[Cost per box])*sales[[#This Row],[Boxes]]</f>
        <v>836.33999999999992</v>
      </c>
      <c r="I9230" s="4">
        <f>sales[[#This Row],[Revenue]]-sales[[#This Row],[Cost]]</f>
        <v>1221.6600000000001</v>
      </c>
    </row>
    <row r="9231" spans="2:9" x14ac:dyDescent="0.25">
      <c r="B9231" t="s">
        <v>32</v>
      </c>
      <c r="C9231" t="s">
        <v>16</v>
      </c>
      <c r="D9231" t="s">
        <v>42</v>
      </c>
      <c r="E9231" s="1">
        <v>44631</v>
      </c>
      <c r="F9231" s="4">
        <v>7070</v>
      </c>
      <c r="G9231">
        <v>308</v>
      </c>
      <c r="H9231" s="3">
        <f>_xlfn.XLOOKUP(sales[[#This Row],[Product]],products[Product],products[Cost per box])*sales[[#This Row],[Boxes]]</f>
        <v>1459.92</v>
      </c>
      <c r="I9231" s="4">
        <f>sales[[#This Row],[Revenue]]-sales[[#This Row],[Cost]]</f>
        <v>5610.08</v>
      </c>
    </row>
    <row r="9232" spans="2:9" x14ac:dyDescent="0.25">
      <c r="B9232" t="s">
        <v>53</v>
      </c>
      <c r="C9232" t="s">
        <v>9</v>
      </c>
      <c r="D9232" t="s">
        <v>28</v>
      </c>
      <c r="E9232" s="1">
        <v>44631</v>
      </c>
      <c r="F9232" s="4">
        <v>6972</v>
      </c>
      <c r="G9232">
        <v>411</v>
      </c>
      <c r="H9232" s="3">
        <f>_xlfn.XLOOKUP(sales[[#This Row],[Product]],products[Product],products[Cost per box])*sales[[#This Row],[Boxes]]</f>
        <v>1134.3599999999999</v>
      </c>
      <c r="I9232" s="4">
        <f>sales[[#This Row],[Revenue]]-sales[[#This Row],[Cost]]</f>
        <v>5837.64</v>
      </c>
    </row>
    <row r="9233" spans="2:9" x14ac:dyDescent="0.25">
      <c r="B9233" t="s">
        <v>15</v>
      </c>
      <c r="C9233" t="s">
        <v>21</v>
      </c>
      <c r="D9233" t="s">
        <v>7</v>
      </c>
      <c r="E9233" s="1">
        <v>44636</v>
      </c>
      <c r="F9233" s="4">
        <v>2667</v>
      </c>
      <c r="G9233">
        <v>92</v>
      </c>
      <c r="H9233" s="3">
        <f>_xlfn.XLOOKUP(sales[[#This Row],[Product]],products[Product],products[Cost per box])*sales[[#This Row],[Boxes]]</f>
        <v>473.8</v>
      </c>
      <c r="I9233" s="4">
        <f>sales[[#This Row],[Revenue]]-sales[[#This Row],[Cost]]</f>
        <v>2193.1999999999998</v>
      </c>
    </row>
    <row r="9234" spans="2:9" x14ac:dyDescent="0.25">
      <c r="B9234" t="s">
        <v>10</v>
      </c>
      <c r="C9234" t="s">
        <v>6</v>
      </c>
      <c r="D9234" t="s">
        <v>19</v>
      </c>
      <c r="E9234" s="1">
        <v>44627</v>
      </c>
      <c r="F9234" s="4">
        <v>6104</v>
      </c>
      <c r="G9234">
        <v>360</v>
      </c>
      <c r="H9234" s="3">
        <f>_xlfn.XLOOKUP(sales[[#This Row],[Product]],products[Product],products[Cost per box])*sales[[#This Row],[Boxes]]</f>
        <v>3682.8</v>
      </c>
      <c r="I9234" s="4">
        <f>sales[[#This Row],[Revenue]]-sales[[#This Row],[Cost]]</f>
        <v>2421.1999999999998</v>
      </c>
    </row>
    <row r="9235" spans="2:9" x14ac:dyDescent="0.25">
      <c r="B9235" t="s">
        <v>20</v>
      </c>
      <c r="C9235" t="s">
        <v>9</v>
      </c>
      <c r="D9235" t="s">
        <v>42</v>
      </c>
      <c r="E9235" s="1">
        <v>44622</v>
      </c>
      <c r="F9235" s="4">
        <v>13797</v>
      </c>
      <c r="G9235">
        <v>628</v>
      </c>
      <c r="H9235" s="3">
        <f>_xlfn.XLOOKUP(sales[[#This Row],[Product]],products[Product],products[Cost per box])*sales[[#This Row],[Boxes]]</f>
        <v>2976.7200000000003</v>
      </c>
      <c r="I9235" s="4">
        <f>sales[[#This Row],[Revenue]]-sales[[#This Row],[Cost]]</f>
        <v>10820.279999999999</v>
      </c>
    </row>
    <row r="9236" spans="2:9" x14ac:dyDescent="0.25">
      <c r="B9236" t="s">
        <v>46</v>
      </c>
      <c r="C9236" t="s">
        <v>11</v>
      </c>
      <c r="D9236" t="s">
        <v>22</v>
      </c>
      <c r="E9236" s="1">
        <v>44644</v>
      </c>
      <c r="F9236" s="4">
        <v>6447</v>
      </c>
      <c r="G9236">
        <v>248</v>
      </c>
      <c r="H9236" s="3">
        <f>_xlfn.XLOOKUP(sales[[#This Row],[Product]],products[Product],products[Cost per box])*sales[[#This Row],[Boxes]]</f>
        <v>2038.5600000000002</v>
      </c>
      <c r="I9236" s="4">
        <f>sales[[#This Row],[Revenue]]-sales[[#This Row],[Cost]]</f>
        <v>4408.4399999999996</v>
      </c>
    </row>
    <row r="9237" spans="2:9" x14ac:dyDescent="0.25">
      <c r="B9237" t="s">
        <v>33</v>
      </c>
      <c r="C9237" t="s">
        <v>16</v>
      </c>
      <c r="D9237" t="s">
        <v>50</v>
      </c>
      <c r="E9237" s="1">
        <v>44629</v>
      </c>
      <c r="F9237" s="4">
        <v>1855</v>
      </c>
      <c r="G9237">
        <v>104</v>
      </c>
      <c r="H9237" s="3">
        <f>_xlfn.XLOOKUP(sales[[#This Row],[Product]],products[Product],products[Cost per box])*sales[[#This Row],[Boxes]]</f>
        <v>1290.6400000000001</v>
      </c>
      <c r="I9237" s="4">
        <f>sales[[#This Row],[Revenue]]-sales[[#This Row],[Cost]]</f>
        <v>564.3599999999999</v>
      </c>
    </row>
    <row r="9238" spans="2:9" x14ac:dyDescent="0.25">
      <c r="B9238" t="s">
        <v>56</v>
      </c>
      <c r="C9238" t="s">
        <v>21</v>
      </c>
      <c r="D9238" t="s">
        <v>17</v>
      </c>
      <c r="E9238" s="1">
        <v>44644</v>
      </c>
      <c r="F9238" s="4">
        <v>8827</v>
      </c>
      <c r="G9238">
        <v>295</v>
      </c>
      <c r="H9238" s="3">
        <f>_xlfn.XLOOKUP(sales[[#This Row],[Product]],products[Product],products[Cost per box])*sales[[#This Row],[Boxes]]</f>
        <v>2006</v>
      </c>
      <c r="I9238" s="4">
        <f>sales[[#This Row],[Revenue]]-sales[[#This Row],[Cost]]</f>
        <v>6821</v>
      </c>
    </row>
    <row r="9239" spans="2:9" x14ac:dyDescent="0.25">
      <c r="B9239" t="s">
        <v>25</v>
      </c>
      <c r="C9239" t="s">
        <v>9</v>
      </c>
      <c r="D9239" t="s">
        <v>45</v>
      </c>
      <c r="E9239" s="1">
        <v>44649</v>
      </c>
      <c r="F9239" s="4">
        <v>2296</v>
      </c>
      <c r="G9239">
        <v>177</v>
      </c>
      <c r="H9239" s="3">
        <f>_xlfn.XLOOKUP(sales[[#This Row],[Product]],products[Product],products[Cost per box])*sales[[#This Row],[Boxes]]</f>
        <v>1368.21</v>
      </c>
      <c r="I9239" s="4">
        <f>sales[[#This Row],[Revenue]]-sales[[#This Row],[Cost]]</f>
        <v>927.79</v>
      </c>
    </row>
    <row r="9240" spans="2:9" x14ac:dyDescent="0.25">
      <c r="B9240" t="s">
        <v>34</v>
      </c>
      <c r="C9240" t="s">
        <v>9</v>
      </c>
      <c r="D9240" t="s">
        <v>50</v>
      </c>
      <c r="E9240" s="1">
        <v>44638</v>
      </c>
      <c r="F9240" s="4">
        <v>8890</v>
      </c>
      <c r="G9240">
        <v>635</v>
      </c>
      <c r="H9240" s="3">
        <f>_xlfn.XLOOKUP(sales[[#This Row],[Product]],products[Product],products[Cost per box])*sales[[#This Row],[Boxes]]</f>
        <v>7880.35</v>
      </c>
      <c r="I9240" s="4">
        <f>sales[[#This Row],[Revenue]]-sales[[#This Row],[Cost]]</f>
        <v>1009.6499999999996</v>
      </c>
    </row>
    <row r="9241" spans="2:9" x14ac:dyDescent="0.25">
      <c r="B9241" t="s">
        <v>29</v>
      </c>
      <c r="C9241" t="s">
        <v>9</v>
      </c>
      <c r="D9241" t="s">
        <v>28</v>
      </c>
      <c r="E9241" s="1">
        <v>44645</v>
      </c>
      <c r="F9241" s="4">
        <v>2058</v>
      </c>
      <c r="G9241">
        <v>138</v>
      </c>
      <c r="H9241" s="3">
        <f>_xlfn.XLOOKUP(sales[[#This Row],[Product]],products[Product],products[Cost per box])*sales[[#This Row],[Boxes]]</f>
        <v>380.88</v>
      </c>
      <c r="I9241" s="4">
        <f>sales[[#This Row],[Revenue]]-sales[[#This Row],[Cost]]</f>
        <v>1677.12</v>
      </c>
    </row>
    <row r="9242" spans="2:9" x14ac:dyDescent="0.25">
      <c r="B9242" t="s">
        <v>13</v>
      </c>
      <c r="C9242" t="s">
        <v>21</v>
      </c>
      <c r="D9242" t="s">
        <v>42</v>
      </c>
      <c r="E9242" s="1">
        <v>44624</v>
      </c>
      <c r="F9242" s="4">
        <v>6419</v>
      </c>
      <c r="G9242">
        <v>247</v>
      </c>
      <c r="H9242" s="3">
        <f>_xlfn.XLOOKUP(sales[[#This Row],[Product]],products[Product],products[Cost per box])*sales[[#This Row],[Boxes]]</f>
        <v>1170.78</v>
      </c>
      <c r="I9242" s="4">
        <f>sales[[#This Row],[Revenue]]-sales[[#This Row],[Cost]]</f>
        <v>5248.22</v>
      </c>
    </row>
    <row r="9243" spans="2:9" x14ac:dyDescent="0.25">
      <c r="B9243" t="s">
        <v>25</v>
      </c>
      <c r="C9243" t="s">
        <v>6</v>
      </c>
      <c r="D9243" t="s">
        <v>44</v>
      </c>
      <c r="E9243" s="1">
        <v>44635</v>
      </c>
      <c r="F9243" s="4">
        <v>3731</v>
      </c>
      <c r="G9243">
        <v>197</v>
      </c>
      <c r="H9243" s="3">
        <f>_xlfn.XLOOKUP(sales[[#This Row],[Product]],products[Product],products[Cost per box])*sales[[#This Row],[Boxes]]</f>
        <v>1885.29</v>
      </c>
      <c r="I9243" s="4">
        <f>sales[[#This Row],[Revenue]]-sales[[#This Row],[Cost]]</f>
        <v>1845.71</v>
      </c>
    </row>
    <row r="9244" spans="2:9" x14ac:dyDescent="0.25">
      <c r="B9244" t="s">
        <v>41</v>
      </c>
      <c r="C9244" t="s">
        <v>16</v>
      </c>
      <c r="D9244" t="s">
        <v>19</v>
      </c>
      <c r="E9244" s="1">
        <v>44634</v>
      </c>
      <c r="F9244" s="4">
        <v>11067</v>
      </c>
      <c r="G9244">
        <v>527</v>
      </c>
      <c r="H9244" s="3">
        <f>_xlfn.XLOOKUP(sales[[#This Row],[Product]],products[Product],products[Cost per box])*sales[[#This Row],[Boxes]]</f>
        <v>5391.21</v>
      </c>
      <c r="I9244" s="4">
        <f>sales[[#This Row],[Revenue]]-sales[[#This Row],[Cost]]</f>
        <v>5675.79</v>
      </c>
    </row>
    <row r="9245" spans="2:9" x14ac:dyDescent="0.25">
      <c r="B9245" t="s">
        <v>41</v>
      </c>
      <c r="C9245" t="s">
        <v>11</v>
      </c>
      <c r="D9245" t="s">
        <v>35</v>
      </c>
      <c r="E9245" s="1">
        <v>44630</v>
      </c>
      <c r="F9245" s="4">
        <v>12327</v>
      </c>
      <c r="G9245">
        <v>1541</v>
      </c>
      <c r="H9245" s="3">
        <f>_xlfn.XLOOKUP(sales[[#This Row],[Product]],products[Product],products[Cost per box])*sales[[#This Row],[Boxes]]</f>
        <v>4083.6499999999996</v>
      </c>
      <c r="I9245" s="4">
        <f>sales[[#This Row],[Revenue]]-sales[[#This Row],[Cost]]</f>
        <v>8243.35</v>
      </c>
    </row>
    <row r="9246" spans="2:9" x14ac:dyDescent="0.25">
      <c r="B9246" t="s">
        <v>13</v>
      </c>
      <c r="C9246" t="s">
        <v>6</v>
      </c>
      <c r="D9246" t="s">
        <v>17</v>
      </c>
      <c r="E9246" s="1">
        <v>44644</v>
      </c>
      <c r="F9246" s="4">
        <v>8974</v>
      </c>
      <c r="G9246">
        <v>346</v>
      </c>
      <c r="H9246" s="3">
        <f>_xlfn.XLOOKUP(sales[[#This Row],[Product]],products[Product],products[Cost per box])*sales[[#This Row],[Boxes]]</f>
        <v>2352.7999999999997</v>
      </c>
      <c r="I9246" s="4">
        <f>sales[[#This Row],[Revenue]]-sales[[#This Row],[Cost]]</f>
        <v>6621.2000000000007</v>
      </c>
    </row>
    <row r="9247" spans="2:9" x14ac:dyDescent="0.25">
      <c r="B9247" t="s">
        <v>46</v>
      </c>
      <c r="C9247" t="s">
        <v>27</v>
      </c>
      <c r="D9247" t="s">
        <v>43</v>
      </c>
      <c r="E9247" s="1">
        <v>44644</v>
      </c>
      <c r="F9247" s="4">
        <v>13230</v>
      </c>
      <c r="G9247">
        <v>1323</v>
      </c>
      <c r="H9247" s="3">
        <f>_xlfn.XLOOKUP(sales[[#This Row],[Product]],products[Product],products[Cost per box])*sales[[#This Row],[Boxes]]</f>
        <v>5093.55</v>
      </c>
      <c r="I9247" s="4">
        <f>sales[[#This Row],[Revenue]]-sales[[#This Row],[Cost]]</f>
        <v>8136.45</v>
      </c>
    </row>
    <row r="9248" spans="2:9" x14ac:dyDescent="0.25">
      <c r="B9248" t="s">
        <v>25</v>
      </c>
      <c r="C9248" t="s">
        <v>16</v>
      </c>
      <c r="D9248" t="s">
        <v>44</v>
      </c>
      <c r="E9248" s="1">
        <v>44622</v>
      </c>
      <c r="F9248" s="4">
        <v>2856</v>
      </c>
      <c r="G9248">
        <v>159</v>
      </c>
      <c r="H9248" s="3">
        <f>_xlfn.XLOOKUP(sales[[#This Row],[Product]],products[Product],products[Cost per box])*sales[[#This Row],[Boxes]]</f>
        <v>1521.63</v>
      </c>
      <c r="I9248" s="4">
        <f>sales[[#This Row],[Revenue]]-sales[[#This Row],[Cost]]</f>
        <v>1334.37</v>
      </c>
    </row>
    <row r="9249" spans="2:9" x14ac:dyDescent="0.25">
      <c r="B9249" t="s">
        <v>8</v>
      </c>
      <c r="C9249" t="s">
        <v>9</v>
      </c>
      <c r="D9249" t="s">
        <v>44</v>
      </c>
      <c r="E9249" s="1">
        <v>44622</v>
      </c>
      <c r="F9249" s="4">
        <v>4032</v>
      </c>
      <c r="G9249">
        <v>184</v>
      </c>
      <c r="H9249" s="3">
        <f>_xlfn.XLOOKUP(sales[[#This Row],[Product]],products[Product],products[Cost per box])*sales[[#This Row],[Boxes]]</f>
        <v>1760.88</v>
      </c>
      <c r="I9249" s="4">
        <f>sales[[#This Row],[Revenue]]-sales[[#This Row],[Cost]]</f>
        <v>2271.12</v>
      </c>
    </row>
    <row r="9250" spans="2:9" x14ac:dyDescent="0.25">
      <c r="B9250" t="s">
        <v>8</v>
      </c>
      <c r="C9250" t="s">
        <v>27</v>
      </c>
      <c r="D9250" t="s">
        <v>22</v>
      </c>
      <c r="E9250" s="1">
        <v>44623</v>
      </c>
      <c r="F9250" s="4">
        <v>1575</v>
      </c>
      <c r="G9250">
        <v>59</v>
      </c>
      <c r="H9250" s="3">
        <f>_xlfn.XLOOKUP(sales[[#This Row],[Product]],products[Product],products[Cost per box])*sales[[#This Row],[Boxes]]</f>
        <v>484.98</v>
      </c>
      <c r="I9250" s="4">
        <f>sales[[#This Row],[Revenue]]-sales[[#This Row],[Cost]]</f>
        <v>1090.02</v>
      </c>
    </row>
    <row r="9251" spans="2:9" x14ac:dyDescent="0.25">
      <c r="B9251" t="s">
        <v>56</v>
      </c>
      <c r="C9251" t="s">
        <v>21</v>
      </c>
      <c r="D9251" t="s">
        <v>31</v>
      </c>
      <c r="E9251" s="1">
        <v>44629</v>
      </c>
      <c r="F9251" s="4">
        <v>3416</v>
      </c>
      <c r="G9251">
        <v>228</v>
      </c>
      <c r="H9251" s="3">
        <f>_xlfn.XLOOKUP(sales[[#This Row],[Product]],products[Product],products[Cost per box])*sales[[#This Row],[Boxes]]</f>
        <v>1304.1599999999999</v>
      </c>
      <c r="I9251" s="4">
        <f>sales[[#This Row],[Revenue]]-sales[[#This Row],[Cost]]</f>
        <v>2111.84</v>
      </c>
    </row>
    <row r="9252" spans="2:9" x14ac:dyDescent="0.25">
      <c r="B9252" t="s">
        <v>23</v>
      </c>
      <c r="C9252" t="s">
        <v>27</v>
      </c>
      <c r="D9252" t="s">
        <v>7</v>
      </c>
      <c r="E9252" s="1">
        <v>44637</v>
      </c>
      <c r="F9252" s="4">
        <v>1169</v>
      </c>
      <c r="G9252">
        <v>54</v>
      </c>
      <c r="H9252" s="3">
        <f>_xlfn.XLOOKUP(sales[[#This Row],[Product]],products[Product],products[Cost per box])*sales[[#This Row],[Boxes]]</f>
        <v>278.10000000000002</v>
      </c>
      <c r="I9252" s="4">
        <f>sales[[#This Row],[Revenue]]-sales[[#This Row],[Cost]]</f>
        <v>890.9</v>
      </c>
    </row>
    <row r="9253" spans="2:9" x14ac:dyDescent="0.25">
      <c r="B9253" t="s">
        <v>34</v>
      </c>
      <c r="C9253" t="s">
        <v>27</v>
      </c>
      <c r="D9253" t="s">
        <v>19</v>
      </c>
      <c r="E9253" s="1">
        <v>44622</v>
      </c>
      <c r="F9253" s="4">
        <v>2716</v>
      </c>
      <c r="G9253">
        <v>119</v>
      </c>
      <c r="H9253" s="3">
        <f>_xlfn.XLOOKUP(sales[[#This Row],[Product]],products[Product],products[Cost per box])*sales[[#This Row],[Boxes]]</f>
        <v>1217.3700000000001</v>
      </c>
      <c r="I9253" s="4">
        <f>sales[[#This Row],[Revenue]]-sales[[#This Row],[Cost]]</f>
        <v>1498.6299999999999</v>
      </c>
    </row>
    <row r="9254" spans="2:9" x14ac:dyDescent="0.25">
      <c r="B9254" t="s">
        <v>54</v>
      </c>
      <c r="C9254" t="s">
        <v>11</v>
      </c>
      <c r="D9254" t="s">
        <v>44</v>
      </c>
      <c r="E9254" s="1">
        <v>44650</v>
      </c>
      <c r="F9254" s="4">
        <v>427</v>
      </c>
      <c r="G9254">
        <v>22</v>
      </c>
      <c r="H9254" s="3">
        <f>_xlfn.XLOOKUP(sales[[#This Row],[Product]],products[Product],products[Cost per box])*sales[[#This Row],[Boxes]]</f>
        <v>210.54000000000002</v>
      </c>
      <c r="I9254" s="4">
        <f>sales[[#This Row],[Revenue]]-sales[[#This Row],[Cost]]</f>
        <v>216.45999999999998</v>
      </c>
    </row>
    <row r="9255" spans="2:9" x14ac:dyDescent="0.25">
      <c r="B9255" t="s">
        <v>51</v>
      </c>
      <c r="C9255" t="s">
        <v>6</v>
      </c>
      <c r="D9255" t="s">
        <v>7</v>
      </c>
      <c r="E9255" s="1">
        <v>44649</v>
      </c>
      <c r="F9255" s="4">
        <v>812</v>
      </c>
      <c r="G9255">
        <v>33</v>
      </c>
      <c r="H9255" s="3">
        <f>_xlfn.XLOOKUP(sales[[#This Row],[Product]],products[Product],products[Cost per box])*sales[[#This Row],[Boxes]]</f>
        <v>169.95000000000002</v>
      </c>
      <c r="I9255" s="4">
        <f>sales[[#This Row],[Revenue]]-sales[[#This Row],[Cost]]</f>
        <v>642.04999999999995</v>
      </c>
    </row>
    <row r="9256" spans="2:9" x14ac:dyDescent="0.25">
      <c r="B9256" t="s">
        <v>15</v>
      </c>
      <c r="C9256" t="s">
        <v>6</v>
      </c>
      <c r="D9256" t="s">
        <v>47</v>
      </c>
      <c r="E9256" s="1">
        <v>44638</v>
      </c>
      <c r="F9256" s="4">
        <v>1309</v>
      </c>
      <c r="G9256">
        <v>131</v>
      </c>
      <c r="H9256" s="3">
        <f>_xlfn.XLOOKUP(sales[[#This Row],[Product]],products[Product],products[Cost per box])*sales[[#This Row],[Boxes]]</f>
        <v>689.06</v>
      </c>
      <c r="I9256" s="4">
        <f>sales[[#This Row],[Revenue]]-sales[[#This Row],[Cost]]</f>
        <v>619.94000000000005</v>
      </c>
    </row>
    <row r="9257" spans="2:9" x14ac:dyDescent="0.25">
      <c r="B9257" t="s">
        <v>39</v>
      </c>
      <c r="C9257" t="s">
        <v>6</v>
      </c>
      <c r="D9257" t="s">
        <v>7</v>
      </c>
      <c r="E9257" s="1">
        <v>44630</v>
      </c>
      <c r="F9257" s="4">
        <v>2954</v>
      </c>
      <c r="G9257">
        <v>135</v>
      </c>
      <c r="H9257" s="3">
        <f>_xlfn.XLOOKUP(sales[[#This Row],[Product]],products[Product],products[Cost per box])*sales[[#This Row],[Boxes]]</f>
        <v>695.25</v>
      </c>
      <c r="I9257" s="4">
        <f>sales[[#This Row],[Revenue]]-sales[[#This Row],[Cost]]</f>
        <v>2258.75</v>
      </c>
    </row>
    <row r="9258" spans="2:9" x14ac:dyDescent="0.25">
      <c r="B9258" t="s">
        <v>37</v>
      </c>
      <c r="C9258" t="s">
        <v>16</v>
      </c>
      <c r="D9258" t="s">
        <v>38</v>
      </c>
      <c r="E9258" s="1">
        <v>44651</v>
      </c>
      <c r="F9258" s="4">
        <v>10164</v>
      </c>
      <c r="G9258">
        <v>636</v>
      </c>
      <c r="H9258" s="3">
        <f>_xlfn.XLOOKUP(sales[[#This Row],[Product]],products[Product],products[Cost per box])*sales[[#This Row],[Boxes]]</f>
        <v>6321.8399999999992</v>
      </c>
      <c r="I9258" s="4">
        <f>sales[[#This Row],[Revenue]]-sales[[#This Row],[Cost]]</f>
        <v>3842.1600000000008</v>
      </c>
    </row>
    <row r="9259" spans="2:9" x14ac:dyDescent="0.25">
      <c r="B9259" t="s">
        <v>51</v>
      </c>
      <c r="C9259" t="s">
        <v>27</v>
      </c>
      <c r="D9259" t="s">
        <v>31</v>
      </c>
      <c r="E9259" s="1">
        <v>44621</v>
      </c>
      <c r="F9259" s="4">
        <v>8148</v>
      </c>
      <c r="G9259">
        <v>408</v>
      </c>
      <c r="H9259" s="3">
        <f>_xlfn.XLOOKUP(sales[[#This Row],[Product]],products[Product],products[Cost per box])*sales[[#This Row],[Boxes]]</f>
        <v>2333.7599999999998</v>
      </c>
      <c r="I9259" s="4">
        <f>sales[[#This Row],[Revenue]]-sales[[#This Row],[Cost]]</f>
        <v>5814.24</v>
      </c>
    </row>
    <row r="9260" spans="2:9" x14ac:dyDescent="0.25">
      <c r="B9260" t="s">
        <v>15</v>
      </c>
      <c r="C9260" t="s">
        <v>27</v>
      </c>
      <c r="D9260" t="s">
        <v>35</v>
      </c>
      <c r="E9260" s="1">
        <v>44648</v>
      </c>
      <c r="F9260" s="4">
        <v>3444</v>
      </c>
      <c r="G9260">
        <v>230</v>
      </c>
      <c r="H9260" s="3">
        <f>_xlfn.XLOOKUP(sales[[#This Row],[Product]],products[Product],products[Cost per box])*sales[[#This Row],[Boxes]]</f>
        <v>609.5</v>
      </c>
      <c r="I9260" s="4">
        <f>sales[[#This Row],[Revenue]]-sales[[#This Row],[Cost]]</f>
        <v>2834.5</v>
      </c>
    </row>
    <row r="9261" spans="2:9" x14ac:dyDescent="0.25">
      <c r="B9261" t="s">
        <v>46</v>
      </c>
      <c r="C9261" t="s">
        <v>21</v>
      </c>
      <c r="D9261" t="s">
        <v>44</v>
      </c>
      <c r="E9261" s="1">
        <v>44629</v>
      </c>
      <c r="F9261" s="4">
        <v>7126</v>
      </c>
      <c r="G9261">
        <v>476</v>
      </c>
      <c r="H9261" s="3">
        <f>_xlfn.XLOOKUP(sales[[#This Row],[Product]],products[Product],products[Cost per box])*sales[[#This Row],[Boxes]]</f>
        <v>4555.32</v>
      </c>
      <c r="I9261" s="4">
        <f>sales[[#This Row],[Revenue]]-sales[[#This Row],[Cost]]</f>
        <v>2570.6800000000003</v>
      </c>
    </row>
    <row r="9262" spans="2:9" x14ac:dyDescent="0.25">
      <c r="B9262" t="s">
        <v>25</v>
      </c>
      <c r="C9262" t="s">
        <v>6</v>
      </c>
      <c r="D9262" t="s">
        <v>47</v>
      </c>
      <c r="E9262" s="1">
        <v>44631</v>
      </c>
      <c r="F9262" s="4">
        <v>16632</v>
      </c>
      <c r="G9262">
        <v>1280</v>
      </c>
      <c r="H9262" s="3">
        <f>_xlfn.XLOOKUP(sales[[#This Row],[Product]],products[Product],products[Cost per box])*sales[[#This Row],[Boxes]]</f>
        <v>6732.7999999999993</v>
      </c>
      <c r="I9262" s="4">
        <f>sales[[#This Row],[Revenue]]-sales[[#This Row],[Cost]]</f>
        <v>9899.2000000000007</v>
      </c>
    </row>
    <row r="9263" spans="2:9" x14ac:dyDescent="0.25">
      <c r="B9263" t="s">
        <v>56</v>
      </c>
      <c r="C9263" t="s">
        <v>9</v>
      </c>
      <c r="D9263" t="s">
        <v>12</v>
      </c>
      <c r="E9263" s="1">
        <v>44648</v>
      </c>
      <c r="F9263" s="4">
        <v>6825</v>
      </c>
      <c r="G9263">
        <v>402</v>
      </c>
      <c r="H9263" s="3">
        <f>_xlfn.XLOOKUP(sales[[#This Row],[Product]],products[Product],products[Cost per box])*sales[[#This Row],[Boxes]]</f>
        <v>3388.8599999999997</v>
      </c>
      <c r="I9263" s="4">
        <f>sales[[#This Row],[Revenue]]-sales[[#This Row],[Cost]]</f>
        <v>3436.1400000000003</v>
      </c>
    </row>
    <row r="9264" spans="2:9" x14ac:dyDescent="0.25">
      <c r="B9264" t="s">
        <v>33</v>
      </c>
      <c r="C9264" t="s">
        <v>6</v>
      </c>
      <c r="D9264" t="s">
        <v>24</v>
      </c>
      <c r="E9264" s="1">
        <v>44641</v>
      </c>
      <c r="F9264" s="4">
        <v>2275</v>
      </c>
      <c r="G9264">
        <v>99</v>
      </c>
      <c r="H9264" s="3">
        <f>_xlfn.XLOOKUP(sales[[#This Row],[Product]],products[Product],products[Cost per box])*sales[[#This Row],[Boxes]]</f>
        <v>1040.49</v>
      </c>
      <c r="I9264" s="4">
        <f>sales[[#This Row],[Revenue]]-sales[[#This Row],[Cost]]</f>
        <v>1234.51</v>
      </c>
    </row>
    <row r="9265" spans="2:9" x14ac:dyDescent="0.25">
      <c r="B9265" t="s">
        <v>53</v>
      </c>
      <c r="C9265" t="s">
        <v>11</v>
      </c>
      <c r="D9265" t="s">
        <v>7</v>
      </c>
      <c r="E9265" s="1">
        <v>44648</v>
      </c>
      <c r="F9265" s="4">
        <v>3857</v>
      </c>
      <c r="G9265">
        <v>155</v>
      </c>
      <c r="H9265" s="3">
        <f>_xlfn.XLOOKUP(sales[[#This Row],[Product]],products[Product],products[Cost per box])*sales[[#This Row],[Boxes]]</f>
        <v>798.25</v>
      </c>
      <c r="I9265" s="4">
        <f>sales[[#This Row],[Revenue]]-sales[[#This Row],[Cost]]</f>
        <v>3058.75</v>
      </c>
    </row>
    <row r="9266" spans="2:9" x14ac:dyDescent="0.25">
      <c r="B9266" t="s">
        <v>53</v>
      </c>
      <c r="C9266" t="s">
        <v>16</v>
      </c>
      <c r="D9266" t="s">
        <v>35</v>
      </c>
      <c r="E9266" s="1">
        <v>44641</v>
      </c>
      <c r="F9266" s="4">
        <v>7826</v>
      </c>
      <c r="G9266">
        <v>1118</v>
      </c>
      <c r="H9266" s="3">
        <f>_xlfn.XLOOKUP(sales[[#This Row],[Product]],products[Product],products[Cost per box])*sales[[#This Row],[Boxes]]</f>
        <v>2962.7</v>
      </c>
      <c r="I9266" s="4">
        <f>sales[[#This Row],[Revenue]]-sales[[#This Row],[Cost]]</f>
        <v>4863.3</v>
      </c>
    </row>
    <row r="9267" spans="2:9" x14ac:dyDescent="0.25">
      <c r="B9267" t="s">
        <v>57</v>
      </c>
      <c r="C9267" t="s">
        <v>21</v>
      </c>
      <c r="D9267" t="s">
        <v>43</v>
      </c>
      <c r="E9267" s="1">
        <v>44622</v>
      </c>
      <c r="F9267" s="4">
        <v>3094</v>
      </c>
      <c r="G9267">
        <v>344</v>
      </c>
      <c r="H9267" s="3">
        <f>_xlfn.XLOOKUP(sales[[#This Row],[Product]],products[Product],products[Cost per box])*sales[[#This Row],[Boxes]]</f>
        <v>1324.4</v>
      </c>
      <c r="I9267" s="4">
        <f>sales[[#This Row],[Revenue]]-sales[[#This Row],[Cost]]</f>
        <v>1769.6</v>
      </c>
    </row>
    <row r="9268" spans="2:9" x14ac:dyDescent="0.25">
      <c r="B9268" t="s">
        <v>18</v>
      </c>
      <c r="C9268" t="s">
        <v>16</v>
      </c>
      <c r="D9268" t="s">
        <v>14</v>
      </c>
      <c r="E9268" s="1">
        <v>44637</v>
      </c>
      <c r="F9268" s="4">
        <v>2240</v>
      </c>
      <c r="G9268">
        <v>140</v>
      </c>
      <c r="H9268" s="3">
        <f>_xlfn.XLOOKUP(sales[[#This Row],[Product]],products[Product],products[Cost per box])*sales[[#This Row],[Boxes]]</f>
        <v>883.4</v>
      </c>
      <c r="I9268" s="4">
        <f>sales[[#This Row],[Revenue]]-sales[[#This Row],[Cost]]</f>
        <v>1356.6</v>
      </c>
    </row>
    <row r="9269" spans="2:9" x14ac:dyDescent="0.25">
      <c r="B9269" t="s">
        <v>29</v>
      </c>
      <c r="C9269" t="s">
        <v>11</v>
      </c>
      <c r="D9269" t="s">
        <v>43</v>
      </c>
      <c r="E9269" s="1">
        <v>44631</v>
      </c>
      <c r="F9269" s="4">
        <v>1932</v>
      </c>
      <c r="G9269">
        <v>149</v>
      </c>
      <c r="H9269" s="3">
        <f>_xlfn.XLOOKUP(sales[[#This Row],[Product]],products[Product],products[Cost per box])*sales[[#This Row],[Boxes]]</f>
        <v>573.65</v>
      </c>
      <c r="I9269" s="4">
        <f>sales[[#This Row],[Revenue]]-sales[[#This Row],[Cost]]</f>
        <v>1358.35</v>
      </c>
    </row>
    <row r="9270" spans="2:9" x14ac:dyDescent="0.25">
      <c r="B9270" t="s">
        <v>37</v>
      </c>
      <c r="C9270" t="s">
        <v>11</v>
      </c>
      <c r="D9270" t="s">
        <v>43</v>
      </c>
      <c r="E9270" s="1">
        <v>44641</v>
      </c>
      <c r="F9270" s="4">
        <v>4487</v>
      </c>
      <c r="G9270">
        <v>499</v>
      </c>
      <c r="H9270" s="3">
        <f>_xlfn.XLOOKUP(sales[[#This Row],[Product]],products[Product],products[Cost per box])*sales[[#This Row],[Boxes]]</f>
        <v>1921.15</v>
      </c>
      <c r="I9270" s="4">
        <f>sales[[#This Row],[Revenue]]-sales[[#This Row],[Cost]]</f>
        <v>2565.85</v>
      </c>
    </row>
    <row r="9271" spans="2:9" x14ac:dyDescent="0.25">
      <c r="B9271" t="s">
        <v>8</v>
      </c>
      <c r="C9271" t="s">
        <v>27</v>
      </c>
      <c r="D9271" t="s">
        <v>24</v>
      </c>
      <c r="E9271" s="1">
        <v>44637</v>
      </c>
      <c r="F9271" s="4">
        <v>3129</v>
      </c>
      <c r="G9271">
        <v>131</v>
      </c>
      <c r="H9271" s="3">
        <f>_xlfn.XLOOKUP(sales[[#This Row],[Product]],products[Product],products[Cost per box])*sales[[#This Row],[Boxes]]</f>
        <v>1376.81</v>
      </c>
      <c r="I9271" s="4">
        <f>sales[[#This Row],[Revenue]]-sales[[#This Row],[Cost]]</f>
        <v>1752.19</v>
      </c>
    </row>
    <row r="9272" spans="2:9" x14ac:dyDescent="0.25">
      <c r="B9272" t="s">
        <v>32</v>
      </c>
      <c r="C9272" t="s">
        <v>11</v>
      </c>
      <c r="D9272" t="s">
        <v>44</v>
      </c>
      <c r="E9272" s="1">
        <v>44622</v>
      </c>
      <c r="F9272" s="4">
        <v>7161</v>
      </c>
      <c r="G9272">
        <v>478</v>
      </c>
      <c r="H9272" s="3">
        <f>_xlfn.XLOOKUP(sales[[#This Row],[Product]],products[Product],products[Cost per box])*sales[[#This Row],[Boxes]]</f>
        <v>4574.46</v>
      </c>
      <c r="I9272" s="4">
        <f>sales[[#This Row],[Revenue]]-sales[[#This Row],[Cost]]</f>
        <v>2586.54</v>
      </c>
    </row>
    <row r="9273" spans="2:9" x14ac:dyDescent="0.25">
      <c r="B9273" t="s">
        <v>41</v>
      </c>
      <c r="C9273" t="s">
        <v>21</v>
      </c>
      <c r="D9273" t="s">
        <v>50</v>
      </c>
      <c r="E9273" s="1">
        <v>44649</v>
      </c>
      <c r="F9273" s="4">
        <v>3339</v>
      </c>
      <c r="G9273">
        <v>186</v>
      </c>
      <c r="H9273" s="3">
        <f>_xlfn.XLOOKUP(sales[[#This Row],[Product]],products[Product],products[Cost per box])*sales[[#This Row],[Boxes]]</f>
        <v>2308.2600000000002</v>
      </c>
      <c r="I9273" s="4">
        <f>sales[[#This Row],[Revenue]]-sales[[#This Row],[Cost]]</f>
        <v>1030.7399999999998</v>
      </c>
    </row>
    <row r="9274" spans="2:9" x14ac:dyDescent="0.25">
      <c r="B9274" t="s">
        <v>32</v>
      </c>
      <c r="C9274" t="s">
        <v>21</v>
      </c>
      <c r="D9274" t="s">
        <v>19</v>
      </c>
      <c r="E9274" s="1">
        <v>44635</v>
      </c>
      <c r="F9274" s="4">
        <v>2618</v>
      </c>
      <c r="G9274">
        <v>164</v>
      </c>
      <c r="H9274" s="3">
        <f>_xlfn.XLOOKUP(sales[[#This Row],[Product]],products[Product],products[Cost per box])*sales[[#This Row],[Boxes]]</f>
        <v>1677.72</v>
      </c>
      <c r="I9274" s="4">
        <f>sales[[#This Row],[Revenue]]-sales[[#This Row],[Cost]]</f>
        <v>940.28</v>
      </c>
    </row>
    <row r="9275" spans="2:9" x14ac:dyDescent="0.25">
      <c r="B9275" t="s">
        <v>56</v>
      </c>
      <c r="C9275" t="s">
        <v>21</v>
      </c>
      <c r="D9275" t="s">
        <v>22</v>
      </c>
      <c r="E9275" s="1">
        <v>44621</v>
      </c>
      <c r="F9275" s="4">
        <v>13860</v>
      </c>
      <c r="G9275">
        <v>693</v>
      </c>
      <c r="H9275" s="3">
        <f>_xlfn.XLOOKUP(sales[[#This Row],[Product]],products[Product],products[Cost per box])*sales[[#This Row],[Boxes]]</f>
        <v>5696.46</v>
      </c>
      <c r="I9275" s="4">
        <f>sales[[#This Row],[Revenue]]-sales[[#This Row],[Cost]]</f>
        <v>8163.54</v>
      </c>
    </row>
    <row r="9276" spans="2:9" x14ac:dyDescent="0.25">
      <c r="B9276" t="s">
        <v>10</v>
      </c>
      <c r="C9276" t="s">
        <v>6</v>
      </c>
      <c r="D9276" t="s">
        <v>12</v>
      </c>
      <c r="E9276" s="1">
        <v>44650</v>
      </c>
      <c r="F9276" s="4">
        <v>6426</v>
      </c>
      <c r="G9276">
        <v>495</v>
      </c>
      <c r="H9276" s="3">
        <f>_xlfn.XLOOKUP(sales[[#This Row],[Product]],products[Product],products[Cost per box])*sales[[#This Row],[Boxes]]</f>
        <v>4172.8499999999995</v>
      </c>
      <c r="I9276" s="4">
        <f>sales[[#This Row],[Revenue]]-sales[[#This Row],[Cost]]</f>
        <v>2253.1500000000005</v>
      </c>
    </row>
    <row r="9277" spans="2:9" x14ac:dyDescent="0.25">
      <c r="B9277" t="s">
        <v>25</v>
      </c>
      <c r="C9277" t="s">
        <v>27</v>
      </c>
      <c r="D9277" t="s">
        <v>48</v>
      </c>
      <c r="E9277" s="1">
        <v>44631</v>
      </c>
      <c r="F9277" s="4">
        <v>10689</v>
      </c>
      <c r="G9277">
        <v>396</v>
      </c>
      <c r="H9277" s="3">
        <f>_xlfn.XLOOKUP(sales[[#This Row],[Product]],products[Product],products[Cost per box])*sales[[#This Row],[Boxes]]</f>
        <v>2962.0800000000004</v>
      </c>
      <c r="I9277" s="4">
        <f>sales[[#This Row],[Revenue]]-sales[[#This Row],[Cost]]</f>
        <v>7726.92</v>
      </c>
    </row>
    <row r="9278" spans="2:9" x14ac:dyDescent="0.25">
      <c r="B9278" t="s">
        <v>10</v>
      </c>
      <c r="C9278" t="s">
        <v>9</v>
      </c>
      <c r="D9278" t="s">
        <v>44</v>
      </c>
      <c r="E9278" s="1">
        <v>44622</v>
      </c>
      <c r="F9278" s="4">
        <v>1547</v>
      </c>
      <c r="G9278">
        <v>71</v>
      </c>
      <c r="H9278" s="3">
        <f>_xlfn.XLOOKUP(sales[[#This Row],[Product]],products[Product],products[Cost per box])*sales[[#This Row],[Boxes]]</f>
        <v>679.47</v>
      </c>
      <c r="I9278" s="4">
        <f>sales[[#This Row],[Revenue]]-sales[[#This Row],[Cost]]</f>
        <v>867.53</v>
      </c>
    </row>
    <row r="9279" spans="2:9" x14ac:dyDescent="0.25">
      <c r="B9279" t="s">
        <v>41</v>
      </c>
      <c r="C9279" t="s">
        <v>11</v>
      </c>
      <c r="D9279" t="s">
        <v>7</v>
      </c>
      <c r="E9279" s="1">
        <v>44637</v>
      </c>
      <c r="F9279" s="4">
        <v>11130</v>
      </c>
      <c r="G9279">
        <v>371</v>
      </c>
      <c r="H9279" s="3">
        <f>_xlfn.XLOOKUP(sales[[#This Row],[Product]],products[Product],products[Cost per box])*sales[[#This Row],[Boxes]]</f>
        <v>1910.65</v>
      </c>
      <c r="I9279" s="4">
        <f>sales[[#This Row],[Revenue]]-sales[[#This Row],[Cost]]</f>
        <v>9219.35</v>
      </c>
    </row>
    <row r="9280" spans="2:9" x14ac:dyDescent="0.25">
      <c r="B9280" t="s">
        <v>37</v>
      </c>
      <c r="C9280" t="s">
        <v>6</v>
      </c>
      <c r="D9280" t="s">
        <v>14</v>
      </c>
      <c r="E9280" s="1">
        <v>44643</v>
      </c>
      <c r="F9280" s="4">
        <v>1113</v>
      </c>
      <c r="G9280">
        <v>140</v>
      </c>
      <c r="H9280" s="3">
        <f>_xlfn.XLOOKUP(sales[[#This Row],[Product]],products[Product],products[Cost per box])*sales[[#This Row],[Boxes]]</f>
        <v>883.4</v>
      </c>
      <c r="I9280" s="4">
        <f>sales[[#This Row],[Revenue]]-sales[[#This Row],[Cost]]</f>
        <v>229.60000000000002</v>
      </c>
    </row>
    <row r="9281" spans="2:9" x14ac:dyDescent="0.25">
      <c r="B9281" t="s">
        <v>13</v>
      </c>
      <c r="C9281" t="s">
        <v>11</v>
      </c>
      <c r="D9281" t="s">
        <v>44</v>
      </c>
      <c r="E9281" s="1">
        <v>44629</v>
      </c>
      <c r="F9281" s="4">
        <v>714</v>
      </c>
      <c r="G9281">
        <v>34</v>
      </c>
      <c r="H9281" s="3">
        <f>_xlfn.XLOOKUP(sales[[#This Row],[Product]],products[Product],products[Cost per box])*sales[[#This Row],[Boxes]]</f>
        <v>325.38</v>
      </c>
      <c r="I9281" s="4">
        <f>sales[[#This Row],[Revenue]]-sales[[#This Row],[Cost]]</f>
        <v>388.62</v>
      </c>
    </row>
    <row r="9282" spans="2:9" x14ac:dyDescent="0.25">
      <c r="B9282" t="s">
        <v>34</v>
      </c>
      <c r="C9282" t="s">
        <v>16</v>
      </c>
      <c r="D9282" t="s">
        <v>50</v>
      </c>
      <c r="E9282" s="1">
        <v>44649</v>
      </c>
      <c r="F9282" s="4">
        <v>11074</v>
      </c>
      <c r="G9282">
        <v>652</v>
      </c>
      <c r="H9282" s="3">
        <f>_xlfn.XLOOKUP(sales[[#This Row],[Product]],products[Product],products[Cost per box])*sales[[#This Row],[Boxes]]</f>
        <v>8091.32</v>
      </c>
      <c r="I9282" s="4">
        <f>sales[[#This Row],[Revenue]]-sales[[#This Row],[Cost]]</f>
        <v>2982.6800000000003</v>
      </c>
    </row>
    <row r="9283" spans="2:9" x14ac:dyDescent="0.25">
      <c r="B9283" t="s">
        <v>15</v>
      </c>
      <c r="C9283" t="s">
        <v>6</v>
      </c>
      <c r="D9283" t="s">
        <v>14</v>
      </c>
      <c r="E9283" s="1">
        <v>44622</v>
      </c>
      <c r="F9283" s="4">
        <v>161</v>
      </c>
      <c r="G9283">
        <v>13</v>
      </c>
      <c r="H9283" s="3">
        <f>_xlfn.XLOOKUP(sales[[#This Row],[Product]],products[Product],products[Cost per box])*sales[[#This Row],[Boxes]]</f>
        <v>82.03</v>
      </c>
      <c r="I9283" s="4">
        <f>sales[[#This Row],[Revenue]]-sales[[#This Row],[Cost]]</f>
        <v>78.97</v>
      </c>
    </row>
    <row r="9284" spans="2:9" x14ac:dyDescent="0.25">
      <c r="B9284" t="s">
        <v>25</v>
      </c>
      <c r="C9284" t="s">
        <v>11</v>
      </c>
      <c r="D9284" t="s">
        <v>19</v>
      </c>
      <c r="E9284" s="1">
        <v>44634</v>
      </c>
      <c r="F9284" s="4">
        <v>924</v>
      </c>
      <c r="G9284">
        <v>47</v>
      </c>
      <c r="H9284" s="3">
        <f>_xlfn.XLOOKUP(sales[[#This Row],[Product]],products[Product],products[Cost per box])*sales[[#This Row],[Boxes]]</f>
        <v>480.81</v>
      </c>
      <c r="I9284" s="4">
        <f>sales[[#This Row],[Revenue]]-sales[[#This Row],[Cost]]</f>
        <v>443.19</v>
      </c>
    </row>
    <row r="9285" spans="2:9" x14ac:dyDescent="0.25">
      <c r="B9285" t="s">
        <v>5</v>
      </c>
      <c r="C9285" t="s">
        <v>9</v>
      </c>
      <c r="D9285" t="s">
        <v>42</v>
      </c>
      <c r="E9285" s="1">
        <v>44636</v>
      </c>
      <c r="F9285" s="4">
        <v>8757</v>
      </c>
      <c r="G9285">
        <v>399</v>
      </c>
      <c r="H9285" s="3">
        <f>_xlfn.XLOOKUP(sales[[#This Row],[Product]],products[Product],products[Cost per box])*sales[[#This Row],[Boxes]]</f>
        <v>1891.26</v>
      </c>
      <c r="I9285" s="4">
        <f>sales[[#This Row],[Revenue]]-sales[[#This Row],[Cost]]</f>
        <v>6865.74</v>
      </c>
    </row>
    <row r="9286" spans="2:9" x14ac:dyDescent="0.25">
      <c r="B9286" t="s">
        <v>8</v>
      </c>
      <c r="C9286" t="s">
        <v>16</v>
      </c>
      <c r="D9286" t="s">
        <v>35</v>
      </c>
      <c r="E9286" s="1">
        <v>44649</v>
      </c>
      <c r="F9286" s="4">
        <v>2226</v>
      </c>
      <c r="G9286">
        <v>279</v>
      </c>
      <c r="H9286" s="3">
        <f>_xlfn.XLOOKUP(sales[[#This Row],[Product]],products[Product],products[Cost per box])*sales[[#This Row],[Boxes]]</f>
        <v>739.35</v>
      </c>
      <c r="I9286" s="4">
        <f>sales[[#This Row],[Revenue]]-sales[[#This Row],[Cost]]</f>
        <v>1486.65</v>
      </c>
    </row>
    <row r="9287" spans="2:9" x14ac:dyDescent="0.25">
      <c r="B9287" t="s">
        <v>20</v>
      </c>
      <c r="C9287" t="s">
        <v>9</v>
      </c>
      <c r="D9287" t="s">
        <v>44</v>
      </c>
      <c r="E9287" s="1">
        <v>44635</v>
      </c>
      <c r="F9287" s="4">
        <v>2205</v>
      </c>
      <c r="G9287">
        <v>123</v>
      </c>
      <c r="H9287" s="3">
        <f>_xlfn.XLOOKUP(sales[[#This Row],[Product]],products[Product],products[Cost per box])*sales[[#This Row],[Boxes]]</f>
        <v>1177.1100000000001</v>
      </c>
      <c r="I9287" s="4">
        <f>sales[[#This Row],[Revenue]]-sales[[#This Row],[Cost]]</f>
        <v>1027.8899999999999</v>
      </c>
    </row>
    <row r="9288" spans="2:9" x14ac:dyDescent="0.25">
      <c r="B9288" t="s">
        <v>54</v>
      </c>
      <c r="C9288" t="s">
        <v>21</v>
      </c>
      <c r="D9288" t="s">
        <v>36</v>
      </c>
      <c r="E9288" s="1">
        <v>44644</v>
      </c>
      <c r="F9288" s="4">
        <v>5474</v>
      </c>
      <c r="G9288">
        <v>229</v>
      </c>
      <c r="H9288" s="3">
        <f>_xlfn.XLOOKUP(sales[[#This Row],[Product]],products[Product],products[Cost per box])*sales[[#This Row],[Boxes]]</f>
        <v>1154.1600000000001</v>
      </c>
      <c r="I9288" s="4">
        <f>sales[[#This Row],[Revenue]]-sales[[#This Row],[Cost]]</f>
        <v>4319.84</v>
      </c>
    </row>
    <row r="9289" spans="2:9" x14ac:dyDescent="0.25">
      <c r="B9289" t="s">
        <v>34</v>
      </c>
      <c r="C9289" t="s">
        <v>27</v>
      </c>
      <c r="D9289" t="s">
        <v>12</v>
      </c>
      <c r="E9289" s="1">
        <v>44644</v>
      </c>
      <c r="F9289" s="4">
        <v>1960</v>
      </c>
      <c r="G9289">
        <v>179</v>
      </c>
      <c r="H9289" s="3">
        <f>_xlfn.XLOOKUP(sales[[#This Row],[Product]],products[Product],products[Cost per box])*sales[[#This Row],[Boxes]]</f>
        <v>1508.97</v>
      </c>
      <c r="I9289" s="4">
        <f>sales[[#This Row],[Revenue]]-sales[[#This Row],[Cost]]</f>
        <v>451.03</v>
      </c>
    </row>
    <row r="9290" spans="2:9" x14ac:dyDescent="0.25">
      <c r="B9290" t="s">
        <v>39</v>
      </c>
      <c r="C9290" t="s">
        <v>21</v>
      </c>
      <c r="D9290" t="s">
        <v>50</v>
      </c>
      <c r="E9290" s="1">
        <v>44637</v>
      </c>
      <c r="F9290" s="4">
        <v>308</v>
      </c>
      <c r="G9290">
        <v>18</v>
      </c>
      <c r="H9290" s="3">
        <f>_xlfn.XLOOKUP(sales[[#This Row],[Product]],products[Product],products[Cost per box])*sales[[#This Row],[Boxes]]</f>
        <v>223.38</v>
      </c>
      <c r="I9290" s="4">
        <f>sales[[#This Row],[Revenue]]-sales[[#This Row],[Cost]]</f>
        <v>84.62</v>
      </c>
    </row>
    <row r="9291" spans="2:9" x14ac:dyDescent="0.25">
      <c r="B9291" t="s">
        <v>18</v>
      </c>
      <c r="C9291" t="s">
        <v>16</v>
      </c>
      <c r="D9291" t="s">
        <v>19</v>
      </c>
      <c r="E9291" s="1">
        <v>44624</v>
      </c>
      <c r="F9291" s="4">
        <v>5859</v>
      </c>
      <c r="G9291">
        <v>309</v>
      </c>
      <c r="H9291" s="3">
        <f>_xlfn.XLOOKUP(sales[[#This Row],[Product]],products[Product],products[Cost per box])*sales[[#This Row],[Boxes]]</f>
        <v>3161.07</v>
      </c>
      <c r="I9291" s="4">
        <f>sales[[#This Row],[Revenue]]-sales[[#This Row],[Cost]]</f>
        <v>2697.93</v>
      </c>
    </row>
    <row r="9292" spans="2:9" x14ac:dyDescent="0.25">
      <c r="B9292" t="s">
        <v>55</v>
      </c>
      <c r="C9292" t="s">
        <v>16</v>
      </c>
      <c r="D9292" t="s">
        <v>36</v>
      </c>
      <c r="E9292" s="1">
        <v>44635</v>
      </c>
      <c r="F9292" s="4">
        <v>10703</v>
      </c>
      <c r="G9292">
        <v>412</v>
      </c>
      <c r="H9292" s="3">
        <f>_xlfn.XLOOKUP(sales[[#This Row],[Product]],products[Product],products[Cost per box])*sales[[#This Row],[Boxes]]</f>
        <v>2076.48</v>
      </c>
      <c r="I9292" s="4">
        <f>sales[[#This Row],[Revenue]]-sales[[#This Row],[Cost]]</f>
        <v>8626.52</v>
      </c>
    </row>
    <row r="9293" spans="2:9" x14ac:dyDescent="0.25">
      <c r="B9293" t="s">
        <v>20</v>
      </c>
      <c r="C9293" t="s">
        <v>27</v>
      </c>
      <c r="D9293" t="s">
        <v>36</v>
      </c>
      <c r="E9293" s="1">
        <v>44644</v>
      </c>
      <c r="F9293" s="4">
        <v>5180</v>
      </c>
      <c r="G9293">
        <v>179</v>
      </c>
      <c r="H9293" s="3">
        <f>_xlfn.XLOOKUP(sales[[#This Row],[Product]],products[Product],products[Cost per box])*sales[[#This Row],[Boxes]]</f>
        <v>902.16</v>
      </c>
      <c r="I9293" s="4">
        <f>sales[[#This Row],[Revenue]]-sales[[#This Row],[Cost]]</f>
        <v>4277.84</v>
      </c>
    </row>
    <row r="9294" spans="2:9" x14ac:dyDescent="0.25">
      <c r="B9294" t="s">
        <v>41</v>
      </c>
      <c r="C9294" t="s">
        <v>11</v>
      </c>
      <c r="D9294" t="s">
        <v>44</v>
      </c>
      <c r="E9294" s="1">
        <v>44642</v>
      </c>
      <c r="F9294" s="4">
        <v>4298</v>
      </c>
      <c r="G9294">
        <v>269</v>
      </c>
      <c r="H9294" s="3">
        <f>_xlfn.XLOOKUP(sales[[#This Row],[Product]],products[Product],products[Cost per box])*sales[[#This Row],[Boxes]]</f>
        <v>2574.33</v>
      </c>
      <c r="I9294" s="4">
        <f>sales[[#This Row],[Revenue]]-sales[[#This Row],[Cost]]</f>
        <v>1723.67</v>
      </c>
    </row>
    <row r="9295" spans="2:9" x14ac:dyDescent="0.25">
      <c r="B9295" t="s">
        <v>53</v>
      </c>
      <c r="C9295" t="s">
        <v>11</v>
      </c>
      <c r="D9295" t="s">
        <v>24</v>
      </c>
      <c r="E9295" s="1">
        <v>44651</v>
      </c>
      <c r="F9295" s="4">
        <v>4816</v>
      </c>
      <c r="G9295">
        <v>201</v>
      </c>
      <c r="H9295" s="3">
        <f>_xlfn.XLOOKUP(sales[[#This Row],[Product]],products[Product],products[Cost per box])*sales[[#This Row],[Boxes]]</f>
        <v>2112.5099999999998</v>
      </c>
      <c r="I9295" s="4">
        <f>sales[[#This Row],[Revenue]]-sales[[#This Row],[Cost]]</f>
        <v>2703.4900000000002</v>
      </c>
    </row>
    <row r="9296" spans="2:9" x14ac:dyDescent="0.25">
      <c r="B9296" t="s">
        <v>20</v>
      </c>
      <c r="C9296" t="s">
        <v>21</v>
      </c>
      <c r="D9296" t="s">
        <v>31</v>
      </c>
      <c r="E9296" s="1">
        <v>44630</v>
      </c>
      <c r="F9296" s="4">
        <v>3878</v>
      </c>
      <c r="G9296">
        <v>243</v>
      </c>
      <c r="H9296" s="3">
        <f>_xlfn.XLOOKUP(sales[[#This Row],[Product]],products[Product],products[Cost per box])*sales[[#This Row],[Boxes]]</f>
        <v>1389.96</v>
      </c>
      <c r="I9296" s="4">
        <f>sales[[#This Row],[Revenue]]-sales[[#This Row],[Cost]]</f>
        <v>2488.04</v>
      </c>
    </row>
    <row r="9297" spans="2:9" x14ac:dyDescent="0.25">
      <c r="B9297" t="s">
        <v>37</v>
      </c>
      <c r="C9297" t="s">
        <v>6</v>
      </c>
      <c r="D9297" t="s">
        <v>50</v>
      </c>
      <c r="E9297" s="1">
        <v>44635</v>
      </c>
      <c r="F9297" s="4">
        <v>5005</v>
      </c>
      <c r="G9297">
        <v>295</v>
      </c>
      <c r="H9297" s="3">
        <f>_xlfn.XLOOKUP(sales[[#This Row],[Product]],products[Product],products[Cost per box])*sales[[#This Row],[Boxes]]</f>
        <v>3660.95</v>
      </c>
      <c r="I9297" s="4">
        <f>sales[[#This Row],[Revenue]]-sales[[#This Row],[Cost]]</f>
        <v>1344.0500000000002</v>
      </c>
    </row>
    <row r="9298" spans="2:9" x14ac:dyDescent="0.25">
      <c r="B9298" t="s">
        <v>39</v>
      </c>
      <c r="C9298" t="s">
        <v>27</v>
      </c>
      <c r="D9298" t="s">
        <v>26</v>
      </c>
      <c r="E9298" s="1">
        <v>44623</v>
      </c>
      <c r="F9298" s="4">
        <v>1491</v>
      </c>
      <c r="G9298">
        <v>75</v>
      </c>
      <c r="H9298" s="3">
        <f>_xlfn.XLOOKUP(sales[[#This Row],[Product]],products[Product],products[Cost per box])*sales[[#This Row],[Boxes]]</f>
        <v>482.25</v>
      </c>
      <c r="I9298" s="4">
        <f>sales[[#This Row],[Revenue]]-sales[[#This Row],[Cost]]</f>
        <v>1008.75</v>
      </c>
    </row>
    <row r="9299" spans="2:9" x14ac:dyDescent="0.25">
      <c r="B9299" t="s">
        <v>13</v>
      </c>
      <c r="C9299" t="s">
        <v>11</v>
      </c>
      <c r="D9299" t="s">
        <v>22</v>
      </c>
      <c r="E9299" s="1">
        <v>44649</v>
      </c>
      <c r="F9299" s="4">
        <v>7308</v>
      </c>
      <c r="G9299">
        <v>293</v>
      </c>
      <c r="H9299" s="3">
        <f>_xlfn.XLOOKUP(sales[[#This Row],[Product]],products[Product],products[Cost per box])*sales[[#This Row],[Boxes]]</f>
        <v>2408.46</v>
      </c>
      <c r="I9299" s="4">
        <f>sales[[#This Row],[Revenue]]-sales[[#This Row],[Cost]]</f>
        <v>4899.54</v>
      </c>
    </row>
    <row r="9300" spans="2:9" x14ac:dyDescent="0.25">
      <c r="B9300" t="s">
        <v>53</v>
      </c>
      <c r="C9300" t="s">
        <v>16</v>
      </c>
      <c r="D9300" t="s">
        <v>14</v>
      </c>
      <c r="E9300" s="1">
        <v>44631</v>
      </c>
      <c r="F9300" s="4">
        <v>1421</v>
      </c>
      <c r="G9300">
        <v>158</v>
      </c>
      <c r="H9300" s="3">
        <f>_xlfn.XLOOKUP(sales[[#This Row],[Product]],products[Product],products[Cost per box])*sales[[#This Row],[Boxes]]</f>
        <v>996.9799999999999</v>
      </c>
      <c r="I9300" s="4">
        <f>sales[[#This Row],[Revenue]]-sales[[#This Row],[Cost]]</f>
        <v>424.0200000000001</v>
      </c>
    </row>
    <row r="9301" spans="2:9" x14ac:dyDescent="0.25">
      <c r="B9301" t="s">
        <v>32</v>
      </c>
      <c r="C9301" t="s">
        <v>11</v>
      </c>
      <c r="D9301" t="s">
        <v>50</v>
      </c>
      <c r="E9301" s="1">
        <v>44642</v>
      </c>
      <c r="F9301" s="4">
        <v>1673</v>
      </c>
      <c r="G9301">
        <v>93</v>
      </c>
      <c r="H9301" s="3">
        <f>_xlfn.XLOOKUP(sales[[#This Row],[Product]],products[Product],products[Cost per box])*sales[[#This Row],[Boxes]]</f>
        <v>1154.1300000000001</v>
      </c>
      <c r="I9301" s="4">
        <f>sales[[#This Row],[Revenue]]-sales[[#This Row],[Cost]]</f>
        <v>518.86999999999989</v>
      </c>
    </row>
    <row r="9302" spans="2:9" x14ac:dyDescent="0.25">
      <c r="B9302" t="s">
        <v>54</v>
      </c>
      <c r="C9302" t="s">
        <v>9</v>
      </c>
      <c r="D9302" t="s">
        <v>35</v>
      </c>
      <c r="E9302" s="1">
        <v>44629</v>
      </c>
      <c r="F9302" s="4">
        <v>3724</v>
      </c>
      <c r="G9302">
        <v>287</v>
      </c>
      <c r="H9302" s="3">
        <f>_xlfn.XLOOKUP(sales[[#This Row],[Product]],products[Product],products[Cost per box])*sales[[#This Row],[Boxes]]</f>
        <v>760.55</v>
      </c>
      <c r="I9302" s="4">
        <f>sales[[#This Row],[Revenue]]-sales[[#This Row],[Cost]]</f>
        <v>2963.45</v>
      </c>
    </row>
    <row r="9303" spans="2:9" x14ac:dyDescent="0.25">
      <c r="B9303" t="s">
        <v>54</v>
      </c>
      <c r="C9303" t="s">
        <v>16</v>
      </c>
      <c r="D9303" t="s">
        <v>24</v>
      </c>
      <c r="E9303" s="1">
        <v>44648</v>
      </c>
      <c r="F9303" s="4">
        <v>8092</v>
      </c>
      <c r="G9303">
        <v>324</v>
      </c>
      <c r="H9303" s="3">
        <f>_xlfn.XLOOKUP(sales[[#This Row],[Product]],products[Product],products[Cost per box])*sales[[#This Row],[Boxes]]</f>
        <v>3405.24</v>
      </c>
      <c r="I9303" s="4">
        <f>sales[[#This Row],[Revenue]]-sales[[#This Row],[Cost]]</f>
        <v>4686.76</v>
      </c>
    </row>
    <row r="9304" spans="2:9" x14ac:dyDescent="0.25">
      <c r="B9304" t="s">
        <v>23</v>
      </c>
      <c r="C9304" t="s">
        <v>27</v>
      </c>
      <c r="D9304" t="s">
        <v>12</v>
      </c>
      <c r="E9304" s="1">
        <v>44636</v>
      </c>
      <c r="F9304" s="4">
        <v>4508</v>
      </c>
      <c r="G9304">
        <v>347</v>
      </c>
      <c r="H9304" s="3">
        <f>_xlfn.XLOOKUP(sales[[#This Row],[Product]],products[Product],products[Cost per box])*sales[[#This Row],[Boxes]]</f>
        <v>2925.21</v>
      </c>
      <c r="I9304" s="4">
        <f>sales[[#This Row],[Revenue]]-sales[[#This Row],[Cost]]</f>
        <v>1582.79</v>
      </c>
    </row>
    <row r="9305" spans="2:9" x14ac:dyDescent="0.25">
      <c r="B9305" t="s">
        <v>40</v>
      </c>
      <c r="C9305" t="s">
        <v>27</v>
      </c>
      <c r="D9305" t="s">
        <v>26</v>
      </c>
      <c r="E9305" s="1">
        <v>44624</v>
      </c>
      <c r="F9305" s="4">
        <v>6566</v>
      </c>
      <c r="G9305">
        <v>329</v>
      </c>
      <c r="H9305" s="3">
        <f>_xlfn.XLOOKUP(sales[[#This Row],[Product]],products[Product],products[Cost per box])*sales[[#This Row],[Boxes]]</f>
        <v>2115.4699999999998</v>
      </c>
      <c r="I9305" s="4">
        <f>sales[[#This Row],[Revenue]]-sales[[#This Row],[Cost]]</f>
        <v>4450.5300000000007</v>
      </c>
    </row>
    <row r="9306" spans="2:9" x14ac:dyDescent="0.25">
      <c r="B9306" t="s">
        <v>8</v>
      </c>
      <c r="C9306" t="s">
        <v>27</v>
      </c>
      <c r="D9306" t="s">
        <v>17</v>
      </c>
      <c r="E9306" s="1">
        <v>44631</v>
      </c>
      <c r="F9306" s="4">
        <v>3164</v>
      </c>
      <c r="G9306">
        <v>110</v>
      </c>
      <c r="H9306" s="3">
        <f>_xlfn.XLOOKUP(sales[[#This Row],[Product]],products[Product],products[Cost per box])*sales[[#This Row],[Boxes]]</f>
        <v>748</v>
      </c>
      <c r="I9306" s="4">
        <f>sales[[#This Row],[Revenue]]-sales[[#This Row],[Cost]]</f>
        <v>2416</v>
      </c>
    </row>
    <row r="9307" spans="2:9" x14ac:dyDescent="0.25">
      <c r="B9307" t="s">
        <v>32</v>
      </c>
      <c r="C9307" t="s">
        <v>27</v>
      </c>
      <c r="D9307" t="s">
        <v>14</v>
      </c>
      <c r="E9307" s="1">
        <v>44635</v>
      </c>
      <c r="F9307" s="4">
        <v>1344</v>
      </c>
      <c r="G9307">
        <v>90</v>
      </c>
      <c r="H9307" s="3">
        <f>_xlfn.XLOOKUP(sales[[#This Row],[Product]],products[Product],products[Cost per box])*sales[[#This Row],[Boxes]]</f>
        <v>567.9</v>
      </c>
      <c r="I9307" s="4">
        <f>sales[[#This Row],[Revenue]]-sales[[#This Row],[Cost]]</f>
        <v>776.1</v>
      </c>
    </row>
    <row r="9308" spans="2:9" x14ac:dyDescent="0.25">
      <c r="B9308" t="s">
        <v>25</v>
      </c>
      <c r="C9308" t="s">
        <v>16</v>
      </c>
      <c r="D9308" t="s">
        <v>36</v>
      </c>
      <c r="E9308" s="1">
        <v>44631</v>
      </c>
      <c r="F9308" s="4">
        <v>3619</v>
      </c>
      <c r="G9308">
        <v>121</v>
      </c>
      <c r="H9308" s="3">
        <f>_xlfn.XLOOKUP(sales[[#This Row],[Product]],products[Product],products[Cost per box])*sales[[#This Row],[Boxes]]</f>
        <v>609.84</v>
      </c>
      <c r="I9308" s="4">
        <f>sales[[#This Row],[Revenue]]-sales[[#This Row],[Cost]]</f>
        <v>3009.16</v>
      </c>
    </row>
    <row r="9309" spans="2:9" x14ac:dyDescent="0.25">
      <c r="B9309" t="s">
        <v>46</v>
      </c>
      <c r="C9309" t="s">
        <v>9</v>
      </c>
      <c r="D9309" t="s">
        <v>24</v>
      </c>
      <c r="E9309" s="1">
        <v>44627</v>
      </c>
      <c r="F9309" s="4">
        <v>6335</v>
      </c>
      <c r="G9309">
        <v>276</v>
      </c>
      <c r="H9309" s="3">
        <f>_xlfn.XLOOKUP(sales[[#This Row],[Product]],products[Product],products[Cost per box])*sales[[#This Row],[Boxes]]</f>
        <v>2900.7599999999998</v>
      </c>
      <c r="I9309" s="4">
        <f>sales[[#This Row],[Revenue]]-sales[[#This Row],[Cost]]</f>
        <v>3434.2400000000002</v>
      </c>
    </row>
    <row r="9310" spans="2:9" x14ac:dyDescent="0.25">
      <c r="B9310" t="s">
        <v>25</v>
      </c>
      <c r="C9310" t="s">
        <v>9</v>
      </c>
      <c r="D9310" t="s">
        <v>14</v>
      </c>
      <c r="E9310" s="1">
        <v>44636</v>
      </c>
      <c r="F9310" s="4">
        <v>4410</v>
      </c>
      <c r="G9310">
        <v>401</v>
      </c>
      <c r="H9310" s="3">
        <f>_xlfn.XLOOKUP(sales[[#This Row],[Product]],products[Product],products[Cost per box])*sales[[#This Row],[Boxes]]</f>
        <v>2530.31</v>
      </c>
      <c r="I9310" s="4">
        <f>sales[[#This Row],[Revenue]]-sales[[#This Row],[Cost]]</f>
        <v>1879.69</v>
      </c>
    </row>
    <row r="9311" spans="2:9" x14ac:dyDescent="0.25">
      <c r="B9311" t="s">
        <v>8</v>
      </c>
      <c r="C9311" t="s">
        <v>11</v>
      </c>
      <c r="D9311" t="s">
        <v>17</v>
      </c>
      <c r="E9311" s="1">
        <v>44631</v>
      </c>
      <c r="F9311" s="4">
        <v>9324</v>
      </c>
      <c r="G9311">
        <v>311</v>
      </c>
      <c r="H9311" s="3">
        <f>_xlfn.XLOOKUP(sales[[#This Row],[Product]],products[Product],products[Cost per box])*sales[[#This Row],[Boxes]]</f>
        <v>2114.7999999999997</v>
      </c>
      <c r="I9311" s="4">
        <f>sales[[#This Row],[Revenue]]-sales[[#This Row],[Cost]]</f>
        <v>7209.2000000000007</v>
      </c>
    </row>
    <row r="9312" spans="2:9" x14ac:dyDescent="0.25">
      <c r="B9312" t="s">
        <v>10</v>
      </c>
      <c r="C9312" t="s">
        <v>21</v>
      </c>
      <c r="D9312" t="s">
        <v>38</v>
      </c>
      <c r="E9312" s="1">
        <v>44634</v>
      </c>
      <c r="F9312" s="4">
        <v>6440</v>
      </c>
      <c r="G9312">
        <v>293</v>
      </c>
      <c r="H9312" s="3">
        <f>_xlfn.XLOOKUP(sales[[#This Row],[Product]],products[Product],products[Cost per box])*sales[[#This Row],[Boxes]]</f>
        <v>2912.42</v>
      </c>
      <c r="I9312" s="4">
        <f>sales[[#This Row],[Revenue]]-sales[[#This Row],[Cost]]</f>
        <v>3527.58</v>
      </c>
    </row>
    <row r="9313" spans="2:9" x14ac:dyDescent="0.25">
      <c r="B9313" t="s">
        <v>56</v>
      </c>
      <c r="C9313" t="s">
        <v>9</v>
      </c>
      <c r="D9313" t="s">
        <v>26</v>
      </c>
      <c r="E9313" s="1">
        <v>44621</v>
      </c>
      <c r="F9313" s="4">
        <v>9779</v>
      </c>
      <c r="G9313">
        <v>445</v>
      </c>
      <c r="H9313" s="3">
        <f>_xlfn.XLOOKUP(sales[[#This Row],[Product]],products[Product],products[Cost per box])*sales[[#This Row],[Boxes]]</f>
        <v>2861.35</v>
      </c>
      <c r="I9313" s="4">
        <f>sales[[#This Row],[Revenue]]-sales[[#This Row],[Cost]]</f>
        <v>6917.65</v>
      </c>
    </row>
    <row r="9314" spans="2:9" x14ac:dyDescent="0.25">
      <c r="B9314" t="s">
        <v>8</v>
      </c>
      <c r="C9314" t="s">
        <v>27</v>
      </c>
      <c r="D9314" t="s">
        <v>50</v>
      </c>
      <c r="E9314" s="1">
        <v>44642</v>
      </c>
      <c r="F9314" s="4">
        <v>7</v>
      </c>
      <c r="G9314">
        <v>1</v>
      </c>
      <c r="H9314" s="3">
        <f>_xlfn.XLOOKUP(sales[[#This Row],[Product]],products[Product],products[Cost per box])*sales[[#This Row],[Boxes]]</f>
        <v>12.41</v>
      </c>
      <c r="I9314" s="4">
        <f>sales[[#This Row],[Revenue]]-sales[[#This Row],[Cost]]</f>
        <v>-5.41</v>
      </c>
    </row>
    <row r="9315" spans="2:9" x14ac:dyDescent="0.25">
      <c r="B9315" t="s">
        <v>25</v>
      </c>
      <c r="C9315" t="s">
        <v>11</v>
      </c>
      <c r="D9315" t="s">
        <v>42</v>
      </c>
      <c r="E9315" s="1">
        <v>44648</v>
      </c>
      <c r="F9315" s="4">
        <v>35</v>
      </c>
      <c r="G9315">
        <v>2</v>
      </c>
      <c r="H9315" s="3">
        <f>_xlfn.XLOOKUP(sales[[#This Row],[Product]],products[Product],products[Cost per box])*sales[[#This Row],[Boxes]]</f>
        <v>9.48</v>
      </c>
      <c r="I9315" s="4">
        <f>sales[[#This Row],[Revenue]]-sales[[#This Row],[Cost]]</f>
        <v>25.52</v>
      </c>
    </row>
    <row r="9316" spans="2:9" x14ac:dyDescent="0.25">
      <c r="B9316" t="s">
        <v>20</v>
      </c>
      <c r="C9316" t="s">
        <v>11</v>
      </c>
      <c r="D9316" t="s">
        <v>7</v>
      </c>
      <c r="E9316" s="1">
        <v>44627</v>
      </c>
      <c r="F9316" s="4">
        <v>91</v>
      </c>
      <c r="G9316">
        <v>4</v>
      </c>
      <c r="H9316" s="3">
        <f>_xlfn.XLOOKUP(sales[[#This Row],[Product]],products[Product],products[Cost per box])*sales[[#This Row],[Boxes]]</f>
        <v>20.6</v>
      </c>
      <c r="I9316" s="4">
        <f>sales[[#This Row],[Revenue]]-sales[[#This Row],[Cost]]</f>
        <v>70.400000000000006</v>
      </c>
    </row>
    <row r="9317" spans="2:9" x14ac:dyDescent="0.25">
      <c r="B9317" t="s">
        <v>32</v>
      </c>
      <c r="C9317" t="s">
        <v>21</v>
      </c>
      <c r="D9317" t="s">
        <v>31</v>
      </c>
      <c r="E9317" s="1">
        <v>44644</v>
      </c>
      <c r="F9317" s="4">
        <v>4984</v>
      </c>
      <c r="G9317">
        <v>312</v>
      </c>
      <c r="H9317" s="3">
        <f>_xlfn.XLOOKUP(sales[[#This Row],[Product]],products[Product],products[Cost per box])*sales[[#This Row],[Boxes]]</f>
        <v>1784.6399999999999</v>
      </c>
      <c r="I9317" s="4">
        <f>sales[[#This Row],[Revenue]]-sales[[#This Row],[Cost]]</f>
        <v>3199.36</v>
      </c>
    </row>
    <row r="9318" spans="2:9" x14ac:dyDescent="0.25">
      <c r="B9318" t="s">
        <v>29</v>
      </c>
      <c r="C9318" t="s">
        <v>9</v>
      </c>
      <c r="D9318" t="s">
        <v>45</v>
      </c>
      <c r="E9318" s="1">
        <v>44630</v>
      </c>
      <c r="F9318" s="4">
        <v>1540</v>
      </c>
      <c r="G9318">
        <v>77</v>
      </c>
      <c r="H9318" s="3">
        <f>_xlfn.XLOOKUP(sales[[#This Row],[Product]],products[Product],products[Cost per box])*sales[[#This Row],[Boxes]]</f>
        <v>595.21</v>
      </c>
      <c r="I9318" s="4">
        <f>sales[[#This Row],[Revenue]]-sales[[#This Row],[Cost]]</f>
        <v>944.79</v>
      </c>
    </row>
    <row r="9319" spans="2:9" x14ac:dyDescent="0.25">
      <c r="B9319" t="s">
        <v>51</v>
      </c>
      <c r="C9319" t="s">
        <v>16</v>
      </c>
      <c r="D9319" t="s">
        <v>12</v>
      </c>
      <c r="E9319" s="1">
        <v>44635</v>
      </c>
      <c r="F9319" s="4">
        <v>10227</v>
      </c>
      <c r="G9319">
        <v>930</v>
      </c>
      <c r="H9319" s="3">
        <f>_xlfn.XLOOKUP(sales[[#This Row],[Product]],products[Product],products[Cost per box])*sales[[#This Row],[Boxes]]</f>
        <v>7839.9</v>
      </c>
      <c r="I9319" s="4">
        <f>sales[[#This Row],[Revenue]]-sales[[#This Row],[Cost]]</f>
        <v>2387.1000000000004</v>
      </c>
    </row>
    <row r="9320" spans="2:9" x14ac:dyDescent="0.25">
      <c r="B9320" t="s">
        <v>10</v>
      </c>
      <c r="C9320" t="s">
        <v>9</v>
      </c>
      <c r="D9320" t="s">
        <v>26</v>
      </c>
      <c r="E9320" s="1">
        <v>44621</v>
      </c>
      <c r="F9320" s="4">
        <v>1085</v>
      </c>
      <c r="G9320">
        <v>52</v>
      </c>
      <c r="H9320" s="3">
        <f>_xlfn.XLOOKUP(sales[[#This Row],[Product]],products[Product],products[Cost per box])*sales[[#This Row],[Boxes]]</f>
        <v>334.36</v>
      </c>
      <c r="I9320" s="4">
        <f>sales[[#This Row],[Revenue]]-sales[[#This Row],[Cost]]</f>
        <v>750.64</v>
      </c>
    </row>
    <row r="9321" spans="2:9" x14ac:dyDescent="0.25">
      <c r="B9321" t="s">
        <v>15</v>
      </c>
      <c r="C9321" t="s">
        <v>11</v>
      </c>
      <c r="D9321" t="s">
        <v>45</v>
      </c>
      <c r="E9321" s="1">
        <v>44630</v>
      </c>
      <c r="F9321" s="4">
        <v>56</v>
      </c>
      <c r="G9321">
        <v>4</v>
      </c>
      <c r="H9321" s="3">
        <f>_xlfn.XLOOKUP(sales[[#This Row],[Product]],products[Product],products[Cost per box])*sales[[#This Row],[Boxes]]</f>
        <v>30.92</v>
      </c>
      <c r="I9321" s="4">
        <f>sales[[#This Row],[Revenue]]-sales[[#This Row],[Cost]]</f>
        <v>25.08</v>
      </c>
    </row>
    <row r="9322" spans="2:9" x14ac:dyDescent="0.25">
      <c r="B9322" t="s">
        <v>5</v>
      </c>
      <c r="C9322" t="s">
        <v>27</v>
      </c>
      <c r="D9322" t="s">
        <v>26</v>
      </c>
      <c r="E9322" s="1">
        <v>44624</v>
      </c>
      <c r="F9322" s="4">
        <v>2646</v>
      </c>
      <c r="G9322">
        <v>156</v>
      </c>
      <c r="H9322" s="3">
        <f>_xlfn.XLOOKUP(sales[[#This Row],[Product]],products[Product],products[Cost per box])*sales[[#This Row],[Boxes]]</f>
        <v>1003.0799999999999</v>
      </c>
      <c r="I9322" s="4">
        <f>sales[[#This Row],[Revenue]]-sales[[#This Row],[Cost]]</f>
        <v>1642.92</v>
      </c>
    </row>
    <row r="9323" spans="2:9" x14ac:dyDescent="0.25">
      <c r="B9323" t="s">
        <v>51</v>
      </c>
      <c r="C9323" t="s">
        <v>6</v>
      </c>
      <c r="D9323" t="s">
        <v>30</v>
      </c>
      <c r="E9323" s="1">
        <v>44649</v>
      </c>
      <c r="F9323" s="4">
        <v>12733</v>
      </c>
      <c r="G9323">
        <v>796</v>
      </c>
      <c r="H9323" s="3">
        <f>_xlfn.XLOOKUP(sales[[#This Row],[Product]],products[Product],products[Cost per box])*sales[[#This Row],[Boxes]]</f>
        <v>2929.28</v>
      </c>
      <c r="I9323" s="4">
        <f>sales[[#This Row],[Revenue]]-sales[[#This Row],[Cost]]</f>
        <v>9803.7199999999993</v>
      </c>
    </row>
    <row r="9324" spans="2:9" x14ac:dyDescent="0.25">
      <c r="B9324" t="s">
        <v>25</v>
      </c>
      <c r="C9324" t="s">
        <v>11</v>
      </c>
      <c r="D9324" t="s">
        <v>43</v>
      </c>
      <c r="E9324" s="1">
        <v>44627</v>
      </c>
      <c r="F9324" s="4">
        <v>7903</v>
      </c>
      <c r="G9324">
        <v>1318</v>
      </c>
      <c r="H9324" s="3">
        <f>_xlfn.XLOOKUP(sales[[#This Row],[Product]],products[Product],products[Cost per box])*sales[[#This Row],[Boxes]]</f>
        <v>5074.3</v>
      </c>
      <c r="I9324" s="4">
        <f>sales[[#This Row],[Revenue]]-sales[[#This Row],[Cost]]</f>
        <v>2828.7</v>
      </c>
    </row>
    <row r="9325" spans="2:9" x14ac:dyDescent="0.25">
      <c r="B9325" t="s">
        <v>51</v>
      </c>
      <c r="C9325" t="s">
        <v>16</v>
      </c>
      <c r="D9325" t="s">
        <v>43</v>
      </c>
      <c r="E9325" s="1">
        <v>44624</v>
      </c>
      <c r="F9325" s="4">
        <v>889</v>
      </c>
      <c r="G9325">
        <v>127</v>
      </c>
      <c r="H9325" s="3">
        <f>_xlfn.XLOOKUP(sales[[#This Row],[Product]],products[Product],products[Cost per box])*sales[[#This Row],[Boxes]]</f>
        <v>488.95</v>
      </c>
      <c r="I9325" s="4">
        <f>sales[[#This Row],[Revenue]]-sales[[#This Row],[Cost]]</f>
        <v>400.05</v>
      </c>
    </row>
    <row r="9326" spans="2:9" x14ac:dyDescent="0.25">
      <c r="B9326" t="s">
        <v>23</v>
      </c>
      <c r="C9326" t="s">
        <v>27</v>
      </c>
      <c r="D9326" t="s">
        <v>42</v>
      </c>
      <c r="E9326" s="1">
        <v>44641</v>
      </c>
      <c r="F9326" s="4">
        <v>2023</v>
      </c>
      <c r="G9326">
        <v>75</v>
      </c>
      <c r="H9326" s="3">
        <f>_xlfn.XLOOKUP(sales[[#This Row],[Product]],products[Product],products[Cost per box])*sales[[#This Row],[Boxes]]</f>
        <v>355.5</v>
      </c>
      <c r="I9326" s="4">
        <f>sales[[#This Row],[Revenue]]-sales[[#This Row],[Cost]]</f>
        <v>1667.5</v>
      </c>
    </row>
    <row r="9327" spans="2:9" x14ac:dyDescent="0.25">
      <c r="B9327" t="s">
        <v>41</v>
      </c>
      <c r="C9327" t="s">
        <v>21</v>
      </c>
      <c r="D9327" t="s">
        <v>22</v>
      </c>
      <c r="E9327" s="1">
        <v>44641</v>
      </c>
      <c r="F9327" s="4">
        <v>9674</v>
      </c>
      <c r="G9327">
        <v>346</v>
      </c>
      <c r="H9327" s="3">
        <f>_xlfn.XLOOKUP(sales[[#This Row],[Product]],products[Product],products[Cost per box])*sales[[#This Row],[Boxes]]</f>
        <v>2844.1200000000003</v>
      </c>
      <c r="I9327" s="4">
        <f>sales[[#This Row],[Revenue]]-sales[[#This Row],[Cost]]</f>
        <v>6829.8799999999992</v>
      </c>
    </row>
    <row r="9328" spans="2:9" x14ac:dyDescent="0.25">
      <c r="B9328" t="s">
        <v>8</v>
      </c>
      <c r="C9328" t="s">
        <v>21</v>
      </c>
      <c r="D9328" t="s">
        <v>26</v>
      </c>
      <c r="E9328" s="1">
        <v>44648</v>
      </c>
      <c r="F9328" s="4">
        <v>5320</v>
      </c>
      <c r="G9328">
        <v>254</v>
      </c>
      <c r="H9328" s="3">
        <f>_xlfn.XLOOKUP(sales[[#This Row],[Product]],products[Product],products[Cost per box])*sales[[#This Row],[Boxes]]</f>
        <v>1633.22</v>
      </c>
      <c r="I9328" s="4">
        <f>sales[[#This Row],[Revenue]]-sales[[#This Row],[Cost]]</f>
        <v>3686.7799999999997</v>
      </c>
    </row>
    <row r="9329" spans="2:9" x14ac:dyDescent="0.25">
      <c r="B9329" t="s">
        <v>37</v>
      </c>
      <c r="C9329" t="s">
        <v>27</v>
      </c>
      <c r="D9329" t="s">
        <v>24</v>
      </c>
      <c r="E9329" s="1">
        <v>44636</v>
      </c>
      <c r="F9329" s="4">
        <v>3535</v>
      </c>
      <c r="G9329">
        <v>136</v>
      </c>
      <c r="H9329" s="3">
        <f>_xlfn.XLOOKUP(sales[[#This Row],[Product]],products[Product],products[Cost per box])*sales[[#This Row],[Boxes]]</f>
        <v>1429.36</v>
      </c>
      <c r="I9329" s="4">
        <f>sales[[#This Row],[Revenue]]-sales[[#This Row],[Cost]]</f>
        <v>2105.6400000000003</v>
      </c>
    </row>
    <row r="9330" spans="2:9" x14ac:dyDescent="0.25">
      <c r="B9330" t="s">
        <v>13</v>
      </c>
      <c r="C9330" t="s">
        <v>11</v>
      </c>
      <c r="D9330" t="s">
        <v>38</v>
      </c>
      <c r="E9330" s="1">
        <v>44622</v>
      </c>
      <c r="F9330" s="4">
        <v>651</v>
      </c>
      <c r="G9330">
        <v>39</v>
      </c>
      <c r="H9330" s="3">
        <f>_xlfn.XLOOKUP(sales[[#This Row],[Product]],products[Product],products[Cost per box])*sales[[#This Row],[Boxes]]</f>
        <v>387.65999999999997</v>
      </c>
      <c r="I9330" s="4">
        <f>sales[[#This Row],[Revenue]]-sales[[#This Row],[Cost]]</f>
        <v>263.34000000000003</v>
      </c>
    </row>
    <row r="9331" spans="2:9" x14ac:dyDescent="0.25">
      <c r="B9331" t="s">
        <v>18</v>
      </c>
      <c r="C9331" t="s">
        <v>21</v>
      </c>
      <c r="D9331" t="s">
        <v>17</v>
      </c>
      <c r="E9331" s="1">
        <v>44641</v>
      </c>
      <c r="F9331" s="4">
        <v>5971</v>
      </c>
      <c r="G9331">
        <v>239</v>
      </c>
      <c r="H9331" s="3">
        <f>_xlfn.XLOOKUP(sales[[#This Row],[Product]],products[Product],products[Cost per box])*sales[[#This Row],[Boxes]]</f>
        <v>1625.2</v>
      </c>
      <c r="I9331" s="4">
        <f>sales[[#This Row],[Revenue]]-sales[[#This Row],[Cost]]</f>
        <v>4345.8</v>
      </c>
    </row>
    <row r="9332" spans="2:9" x14ac:dyDescent="0.25">
      <c r="B9332" t="s">
        <v>40</v>
      </c>
      <c r="C9332" t="s">
        <v>21</v>
      </c>
      <c r="D9332" t="s">
        <v>45</v>
      </c>
      <c r="E9332" s="1">
        <v>44636</v>
      </c>
      <c r="F9332" s="4">
        <v>8526</v>
      </c>
      <c r="G9332">
        <v>474</v>
      </c>
      <c r="H9332" s="3">
        <f>_xlfn.XLOOKUP(sales[[#This Row],[Product]],products[Product],products[Cost per box])*sales[[#This Row],[Boxes]]</f>
        <v>3664.02</v>
      </c>
      <c r="I9332" s="4">
        <f>sales[[#This Row],[Revenue]]-sales[[#This Row],[Cost]]</f>
        <v>4861.9799999999996</v>
      </c>
    </row>
    <row r="9333" spans="2:9" x14ac:dyDescent="0.25">
      <c r="B9333" t="s">
        <v>55</v>
      </c>
      <c r="C9333" t="s">
        <v>6</v>
      </c>
      <c r="D9333" t="s">
        <v>38</v>
      </c>
      <c r="E9333" s="1">
        <v>44622</v>
      </c>
      <c r="F9333" s="4">
        <v>3346</v>
      </c>
      <c r="G9333">
        <v>140</v>
      </c>
      <c r="H9333" s="3">
        <f>_xlfn.XLOOKUP(sales[[#This Row],[Product]],products[Product],products[Cost per box])*sales[[#This Row],[Boxes]]</f>
        <v>1391.6</v>
      </c>
      <c r="I9333" s="4">
        <f>sales[[#This Row],[Revenue]]-sales[[#This Row],[Cost]]</f>
        <v>1954.4</v>
      </c>
    </row>
    <row r="9334" spans="2:9" x14ac:dyDescent="0.25">
      <c r="B9334" t="s">
        <v>15</v>
      </c>
      <c r="C9334" t="s">
        <v>21</v>
      </c>
      <c r="D9334" t="s">
        <v>47</v>
      </c>
      <c r="E9334" s="1">
        <v>44636</v>
      </c>
      <c r="F9334" s="4">
        <v>2065</v>
      </c>
      <c r="G9334">
        <v>138</v>
      </c>
      <c r="H9334" s="3">
        <f>_xlfn.XLOOKUP(sales[[#This Row],[Product]],products[Product],products[Cost per box])*sales[[#This Row],[Boxes]]</f>
        <v>725.88</v>
      </c>
      <c r="I9334" s="4">
        <f>sales[[#This Row],[Revenue]]-sales[[#This Row],[Cost]]</f>
        <v>1339.12</v>
      </c>
    </row>
    <row r="9335" spans="2:9" x14ac:dyDescent="0.25">
      <c r="B9335" t="s">
        <v>32</v>
      </c>
      <c r="C9335" t="s">
        <v>21</v>
      </c>
      <c r="D9335" t="s">
        <v>17</v>
      </c>
      <c r="E9335" s="1">
        <v>44622</v>
      </c>
      <c r="F9335" s="4">
        <v>3374</v>
      </c>
      <c r="G9335">
        <v>130</v>
      </c>
      <c r="H9335" s="3">
        <f>_xlfn.XLOOKUP(sales[[#This Row],[Product]],products[Product],products[Cost per box])*sales[[#This Row],[Boxes]]</f>
        <v>884</v>
      </c>
      <c r="I9335" s="4">
        <f>sales[[#This Row],[Revenue]]-sales[[#This Row],[Cost]]</f>
        <v>2490</v>
      </c>
    </row>
    <row r="9336" spans="2:9" x14ac:dyDescent="0.25">
      <c r="B9336" t="s">
        <v>46</v>
      </c>
      <c r="C9336" t="s">
        <v>11</v>
      </c>
      <c r="D9336" t="s">
        <v>24</v>
      </c>
      <c r="E9336" s="1">
        <v>44621</v>
      </c>
      <c r="F9336" s="4">
        <v>4298</v>
      </c>
      <c r="G9336">
        <v>160</v>
      </c>
      <c r="H9336" s="3">
        <f>_xlfn.XLOOKUP(sales[[#This Row],[Product]],products[Product],products[Cost per box])*sales[[#This Row],[Boxes]]</f>
        <v>1681.6</v>
      </c>
      <c r="I9336" s="4">
        <f>sales[[#This Row],[Revenue]]-sales[[#This Row],[Cost]]</f>
        <v>2616.4</v>
      </c>
    </row>
    <row r="9337" spans="2:9" x14ac:dyDescent="0.25">
      <c r="B9337" t="s">
        <v>32</v>
      </c>
      <c r="C9337" t="s">
        <v>16</v>
      </c>
      <c r="D9337" t="s">
        <v>14</v>
      </c>
      <c r="E9337" s="1">
        <v>44622</v>
      </c>
      <c r="F9337" s="4">
        <v>2905</v>
      </c>
      <c r="G9337">
        <v>194</v>
      </c>
      <c r="H9337" s="3">
        <f>_xlfn.XLOOKUP(sales[[#This Row],[Product]],products[Product],products[Cost per box])*sales[[#This Row],[Boxes]]</f>
        <v>1224.1399999999999</v>
      </c>
      <c r="I9337" s="4">
        <f>sales[[#This Row],[Revenue]]-sales[[#This Row],[Cost]]</f>
        <v>1680.8600000000001</v>
      </c>
    </row>
    <row r="9338" spans="2:9" x14ac:dyDescent="0.25">
      <c r="B9338" t="s">
        <v>13</v>
      </c>
      <c r="C9338" t="s">
        <v>16</v>
      </c>
      <c r="D9338" t="s">
        <v>7</v>
      </c>
      <c r="E9338" s="1">
        <v>44621</v>
      </c>
      <c r="F9338" s="4">
        <v>8638</v>
      </c>
      <c r="G9338">
        <v>320</v>
      </c>
      <c r="H9338" s="3">
        <f>_xlfn.XLOOKUP(sales[[#This Row],[Product]],products[Product],products[Cost per box])*sales[[#This Row],[Boxes]]</f>
        <v>1648</v>
      </c>
      <c r="I9338" s="4">
        <f>sales[[#This Row],[Revenue]]-sales[[#This Row],[Cost]]</f>
        <v>6990</v>
      </c>
    </row>
    <row r="9339" spans="2:9" x14ac:dyDescent="0.25">
      <c r="B9339" t="s">
        <v>33</v>
      </c>
      <c r="C9339" t="s">
        <v>9</v>
      </c>
      <c r="D9339" t="s">
        <v>14</v>
      </c>
      <c r="E9339" s="1">
        <v>44630</v>
      </c>
      <c r="F9339" s="4">
        <v>4018</v>
      </c>
      <c r="G9339">
        <v>366</v>
      </c>
      <c r="H9339" s="3">
        <f>_xlfn.XLOOKUP(sales[[#This Row],[Product]],products[Product],products[Cost per box])*sales[[#This Row],[Boxes]]</f>
        <v>2309.46</v>
      </c>
      <c r="I9339" s="4">
        <f>sales[[#This Row],[Revenue]]-sales[[#This Row],[Cost]]</f>
        <v>1708.54</v>
      </c>
    </row>
    <row r="9340" spans="2:9" x14ac:dyDescent="0.25">
      <c r="B9340" t="s">
        <v>5</v>
      </c>
      <c r="C9340" t="s">
        <v>16</v>
      </c>
      <c r="D9340" t="s">
        <v>45</v>
      </c>
      <c r="E9340" s="1">
        <v>44641</v>
      </c>
      <c r="F9340" s="4">
        <v>9002</v>
      </c>
      <c r="G9340">
        <v>693</v>
      </c>
      <c r="H9340" s="3">
        <f>_xlfn.XLOOKUP(sales[[#This Row],[Product]],products[Product],products[Cost per box])*sales[[#This Row],[Boxes]]</f>
        <v>5356.89</v>
      </c>
      <c r="I9340" s="4">
        <f>sales[[#This Row],[Revenue]]-sales[[#This Row],[Cost]]</f>
        <v>3645.1099999999997</v>
      </c>
    </row>
    <row r="9341" spans="2:9" x14ac:dyDescent="0.25">
      <c r="B9341" t="s">
        <v>46</v>
      </c>
      <c r="C9341" t="s">
        <v>16</v>
      </c>
      <c r="D9341" t="s">
        <v>35</v>
      </c>
      <c r="E9341" s="1">
        <v>44637</v>
      </c>
      <c r="F9341" s="4">
        <v>4592</v>
      </c>
      <c r="G9341">
        <v>354</v>
      </c>
      <c r="H9341" s="3">
        <f>_xlfn.XLOOKUP(sales[[#This Row],[Product]],products[Product],products[Cost per box])*sales[[#This Row],[Boxes]]</f>
        <v>938.1</v>
      </c>
      <c r="I9341" s="4">
        <f>sales[[#This Row],[Revenue]]-sales[[#This Row],[Cost]]</f>
        <v>3653.9</v>
      </c>
    </row>
    <row r="9342" spans="2:9" x14ac:dyDescent="0.25">
      <c r="B9342" t="s">
        <v>29</v>
      </c>
      <c r="C9342" t="s">
        <v>21</v>
      </c>
      <c r="D9342" t="s">
        <v>24</v>
      </c>
      <c r="E9342" s="1">
        <v>44622</v>
      </c>
      <c r="F9342" s="4">
        <v>2191</v>
      </c>
      <c r="G9342">
        <v>85</v>
      </c>
      <c r="H9342" s="3">
        <f>_xlfn.XLOOKUP(sales[[#This Row],[Product]],products[Product],products[Cost per box])*sales[[#This Row],[Boxes]]</f>
        <v>893.35</v>
      </c>
      <c r="I9342" s="4">
        <f>sales[[#This Row],[Revenue]]-sales[[#This Row],[Cost]]</f>
        <v>1297.6500000000001</v>
      </c>
    </row>
    <row r="9343" spans="2:9" x14ac:dyDescent="0.25">
      <c r="B9343" t="s">
        <v>13</v>
      </c>
      <c r="C9343" t="s">
        <v>9</v>
      </c>
      <c r="D9343" t="s">
        <v>31</v>
      </c>
      <c r="E9343" s="1">
        <v>44645</v>
      </c>
      <c r="F9343" s="4">
        <v>476</v>
      </c>
      <c r="G9343">
        <v>23</v>
      </c>
      <c r="H9343" s="3">
        <f>_xlfn.XLOOKUP(sales[[#This Row],[Product]],products[Product],products[Cost per box])*sales[[#This Row],[Boxes]]</f>
        <v>131.56</v>
      </c>
      <c r="I9343" s="4">
        <f>sales[[#This Row],[Revenue]]-sales[[#This Row],[Cost]]</f>
        <v>344.44</v>
      </c>
    </row>
    <row r="9344" spans="2:9" x14ac:dyDescent="0.25">
      <c r="B9344" t="s">
        <v>53</v>
      </c>
      <c r="C9344" t="s">
        <v>27</v>
      </c>
      <c r="D9344" t="s">
        <v>38</v>
      </c>
      <c r="E9344" s="1">
        <v>44622</v>
      </c>
      <c r="F9344" s="4">
        <v>16982</v>
      </c>
      <c r="G9344">
        <v>850</v>
      </c>
      <c r="H9344" s="3">
        <f>_xlfn.XLOOKUP(sales[[#This Row],[Product]],products[Product],products[Cost per box])*sales[[#This Row],[Boxes]]</f>
        <v>8449</v>
      </c>
      <c r="I9344" s="4">
        <f>sales[[#This Row],[Revenue]]-sales[[#This Row],[Cost]]</f>
        <v>8533</v>
      </c>
    </row>
    <row r="9345" spans="2:9" x14ac:dyDescent="0.25">
      <c r="B9345" t="s">
        <v>33</v>
      </c>
      <c r="C9345" t="s">
        <v>21</v>
      </c>
      <c r="D9345" t="s">
        <v>47</v>
      </c>
      <c r="E9345" s="1">
        <v>44644</v>
      </c>
      <c r="F9345" s="4">
        <v>3388</v>
      </c>
      <c r="G9345">
        <v>283</v>
      </c>
      <c r="H9345" s="3">
        <f>_xlfn.XLOOKUP(sales[[#This Row],[Product]],products[Product],products[Cost per box])*sales[[#This Row],[Boxes]]</f>
        <v>1488.58</v>
      </c>
      <c r="I9345" s="4">
        <f>sales[[#This Row],[Revenue]]-sales[[#This Row],[Cost]]</f>
        <v>1899.42</v>
      </c>
    </row>
    <row r="9346" spans="2:9" x14ac:dyDescent="0.25">
      <c r="B9346" t="s">
        <v>10</v>
      </c>
      <c r="C9346" t="s">
        <v>9</v>
      </c>
      <c r="D9346" t="s">
        <v>42</v>
      </c>
      <c r="E9346" s="1">
        <v>44621</v>
      </c>
      <c r="F9346" s="4">
        <v>3073</v>
      </c>
      <c r="G9346">
        <v>123</v>
      </c>
      <c r="H9346" s="3">
        <f>_xlfn.XLOOKUP(sales[[#This Row],[Product]],products[Product],products[Cost per box])*sales[[#This Row],[Boxes]]</f>
        <v>583.02</v>
      </c>
      <c r="I9346" s="4">
        <f>sales[[#This Row],[Revenue]]-sales[[#This Row],[Cost]]</f>
        <v>2489.98</v>
      </c>
    </row>
    <row r="9347" spans="2:9" x14ac:dyDescent="0.25">
      <c r="B9347" t="s">
        <v>56</v>
      </c>
      <c r="C9347" t="s">
        <v>6</v>
      </c>
      <c r="D9347" t="s">
        <v>7</v>
      </c>
      <c r="E9347" s="1">
        <v>44648</v>
      </c>
      <c r="F9347" s="4">
        <v>1197</v>
      </c>
      <c r="G9347">
        <v>43</v>
      </c>
      <c r="H9347" s="3">
        <f>_xlfn.XLOOKUP(sales[[#This Row],[Product]],products[Product],products[Cost per box])*sales[[#This Row],[Boxes]]</f>
        <v>221.45000000000002</v>
      </c>
      <c r="I9347" s="4">
        <f>sales[[#This Row],[Revenue]]-sales[[#This Row],[Cost]]</f>
        <v>975.55</v>
      </c>
    </row>
    <row r="9348" spans="2:9" x14ac:dyDescent="0.25">
      <c r="B9348" t="s">
        <v>54</v>
      </c>
      <c r="C9348" t="s">
        <v>16</v>
      </c>
      <c r="D9348" t="s">
        <v>31</v>
      </c>
      <c r="E9348" s="1">
        <v>44634</v>
      </c>
      <c r="F9348" s="4">
        <v>5607</v>
      </c>
      <c r="G9348">
        <v>244</v>
      </c>
      <c r="H9348" s="3">
        <f>_xlfn.XLOOKUP(sales[[#This Row],[Product]],products[Product],products[Cost per box])*sales[[#This Row],[Boxes]]</f>
        <v>1395.6799999999998</v>
      </c>
      <c r="I9348" s="4">
        <f>sales[[#This Row],[Revenue]]-sales[[#This Row],[Cost]]</f>
        <v>4211.32</v>
      </c>
    </row>
    <row r="9349" spans="2:9" x14ac:dyDescent="0.25">
      <c r="B9349" t="s">
        <v>15</v>
      </c>
      <c r="C9349" t="s">
        <v>27</v>
      </c>
      <c r="D9349" t="s">
        <v>22</v>
      </c>
      <c r="E9349" s="1">
        <v>44649</v>
      </c>
      <c r="F9349" s="4">
        <v>3423</v>
      </c>
      <c r="G9349">
        <v>123</v>
      </c>
      <c r="H9349" s="3">
        <f>_xlfn.XLOOKUP(sales[[#This Row],[Product]],products[Product],products[Cost per box])*sales[[#This Row],[Boxes]]</f>
        <v>1011.0600000000001</v>
      </c>
      <c r="I9349" s="4">
        <f>sales[[#This Row],[Revenue]]-sales[[#This Row],[Cost]]</f>
        <v>2411.94</v>
      </c>
    </row>
    <row r="9350" spans="2:9" x14ac:dyDescent="0.25">
      <c r="B9350" t="s">
        <v>29</v>
      </c>
      <c r="C9350" t="s">
        <v>16</v>
      </c>
      <c r="D9350" t="s">
        <v>19</v>
      </c>
      <c r="E9350" s="1">
        <v>44621</v>
      </c>
      <c r="F9350" s="4">
        <v>8106</v>
      </c>
      <c r="G9350">
        <v>353</v>
      </c>
      <c r="H9350" s="3">
        <f>_xlfn.XLOOKUP(sales[[#This Row],[Product]],products[Product],products[Cost per box])*sales[[#This Row],[Boxes]]</f>
        <v>3611.19</v>
      </c>
      <c r="I9350" s="4">
        <f>sales[[#This Row],[Revenue]]-sales[[#This Row],[Cost]]</f>
        <v>4494.8099999999995</v>
      </c>
    </row>
    <row r="9351" spans="2:9" x14ac:dyDescent="0.25">
      <c r="B9351" t="s">
        <v>54</v>
      </c>
      <c r="C9351" t="s">
        <v>21</v>
      </c>
      <c r="D9351" t="s">
        <v>38</v>
      </c>
      <c r="E9351" s="1">
        <v>44649</v>
      </c>
      <c r="F9351" s="4">
        <v>7357</v>
      </c>
      <c r="G9351">
        <v>351</v>
      </c>
      <c r="H9351" s="3">
        <f>_xlfn.XLOOKUP(sales[[#This Row],[Product]],products[Product],products[Cost per box])*sales[[#This Row],[Boxes]]</f>
        <v>3488.9399999999996</v>
      </c>
      <c r="I9351" s="4">
        <f>sales[[#This Row],[Revenue]]-sales[[#This Row],[Cost]]</f>
        <v>3868.0600000000004</v>
      </c>
    </row>
    <row r="9352" spans="2:9" x14ac:dyDescent="0.25">
      <c r="B9352" t="s">
        <v>41</v>
      </c>
      <c r="C9352" t="s">
        <v>9</v>
      </c>
      <c r="D9352" t="s">
        <v>42</v>
      </c>
      <c r="E9352" s="1">
        <v>44637</v>
      </c>
      <c r="F9352" s="4">
        <v>4879</v>
      </c>
      <c r="G9352">
        <v>163</v>
      </c>
      <c r="H9352" s="3">
        <f>_xlfn.XLOOKUP(sales[[#This Row],[Product]],products[Product],products[Cost per box])*sales[[#This Row],[Boxes]]</f>
        <v>772.62</v>
      </c>
      <c r="I9352" s="4">
        <f>sales[[#This Row],[Revenue]]-sales[[#This Row],[Cost]]</f>
        <v>4106.38</v>
      </c>
    </row>
    <row r="9353" spans="2:9" x14ac:dyDescent="0.25">
      <c r="B9353" t="s">
        <v>46</v>
      </c>
      <c r="C9353" t="s">
        <v>6</v>
      </c>
      <c r="D9353" t="s">
        <v>30</v>
      </c>
      <c r="E9353" s="1">
        <v>44644</v>
      </c>
      <c r="F9353" s="4">
        <v>1771</v>
      </c>
      <c r="G9353">
        <v>77</v>
      </c>
      <c r="H9353" s="3">
        <f>_xlfn.XLOOKUP(sales[[#This Row],[Product]],products[Product],products[Cost per box])*sales[[#This Row],[Boxes]]</f>
        <v>283.36</v>
      </c>
      <c r="I9353" s="4">
        <f>sales[[#This Row],[Revenue]]-sales[[#This Row],[Cost]]</f>
        <v>1487.6399999999999</v>
      </c>
    </row>
    <row r="9354" spans="2:9" x14ac:dyDescent="0.25">
      <c r="B9354" t="s">
        <v>20</v>
      </c>
      <c r="C9354" t="s">
        <v>27</v>
      </c>
      <c r="D9354" t="s">
        <v>14</v>
      </c>
      <c r="E9354" s="1">
        <v>44641</v>
      </c>
      <c r="F9354" s="4">
        <v>11914</v>
      </c>
      <c r="G9354">
        <v>1192</v>
      </c>
      <c r="H9354" s="3">
        <f>_xlfn.XLOOKUP(sales[[#This Row],[Product]],products[Product],products[Cost per box])*sales[[#This Row],[Boxes]]</f>
        <v>7521.5199999999995</v>
      </c>
      <c r="I9354" s="4">
        <f>sales[[#This Row],[Revenue]]-sales[[#This Row],[Cost]]</f>
        <v>4392.4800000000005</v>
      </c>
    </row>
    <row r="9355" spans="2:9" x14ac:dyDescent="0.25">
      <c r="B9355" t="s">
        <v>32</v>
      </c>
      <c r="C9355" t="s">
        <v>9</v>
      </c>
      <c r="D9355" t="s">
        <v>42</v>
      </c>
      <c r="E9355" s="1">
        <v>44623</v>
      </c>
      <c r="F9355" s="4">
        <v>763</v>
      </c>
      <c r="G9355">
        <v>32</v>
      </c>
      <c r="H9355" s="3">
        <f>_xlfn.XLOOKUP(sales[[#This Row],[Product]],products[Product],products[Cost per box])*sales[[#This Row],[Boxes]]</f>
        <v>151.68</v>
      </c>
      <c r="I9355" s="4">
        <f>sales[[#This Row],[Revenue]]-sales[[#This Row],[Cost]]</f>
        <v>611.31999999999994</v>
      </c>
    </row>
    <row r="9356" spans="2:9" x14ac:dyDescent="0.25">
      <c r="B9356" t="s">
        <v>32</v>
      </c>
      <c r="C9356" t="s">
        <v>11</v>
      </c>
      <c r="D9356" t="s">
        <v>17</v>
      </c>
      <c r="E9356" s="1">
        <v>44643</v>
      </c>
      <c r="F9356" s="4">
        <v>2457</v>
      </c>
      <c r="G9356">
        <v>99</v>
      </c>
      <c r="H9356" s="3">
        <f>_xlfn.XLOOKUP(sales[[#This Row],[Product]],products[Product],products[Cost per box])*sales[[#This Row],[Boxes]]</f>
        <v>673.19999999999993</v>
      </c>
      <c r="I9356" s="4">
        <f>sales[[#This Row],[Revenue]]-sales[[#This Row],[Cost]]</f>
        <v>1783.8000000000002</v>
      </c>
    </row>
    <row r="9357" spans="2:9" x14ac:dyDescent="0.25">
      <c r="B9357" t="s">
        <v>46</v>
      </c>
      <c r="C9357" t="s">
        <v>27</v>
      </c>
      <c r="D9357" t="s">
        <v>42</v>
      </c>
      <c r="E9357" s="1">
        <v>44636</v>
      </c>
      <c r="F9357" s="4">
        <v>10094</v>
      </c>
      <c r="G9357">
        <v>374</v>
      </c>
      <c r="H9357" s="3">
        <f>_xlfn.XLOOKUP(sales[[#This Row],[Product]],products[Product],products[Cost per box])*sales[[#This Row],[Boxes]]</f>
        <v>1772.76</v>
      </c>
      <c r="I9357" s="4">
        <f>sales[[#This Row],[Revenue]]-sales[[#This Row],[Cost]]</f>
        <v>8321.24</v>
      </c>
    </row>
    <row r="9358" spans="2:9" x14ac:dyDescent="0.25">
      <c r="B9358" t="s">
        <v>8</v>
      </c>
      <c r="C9358" t="s">
        <v>16</v>
      </c>
      <c r="D9358" t="s">
        <v>26</v>
      </c>
      <c r="E9358" s="1">
        <v>44644</v>
      </c>
      <c r="F9358" s="4">
        <v>3059</v>
      </c>
      <c r="G9358">
        <v>192</v>
      </c>
      <c r="H9358" s="3">
        <f>_xlfn.XLOOKUP(sales[[#This Row],[Product]],products[Product],products[Cost per box])*sales[[#This Row],[Boxes]]</f>
        <v>1234.56</v>
      </c>
      <c r="I9358" s="4">
        <f>sales[[#This Row],[Revenue]]-sales[[#This Row],[Cost]]</f>
        <v>1824.44</v>
      </c>
    </row>
    <row r="9359" spans="2:9" x14ac:dyDescent="0.25">
      <c r="B9359" t="s">
        <v>51</v>
      </c>
      <c r="C9359" t="s">
        <v>11</v>
      </c>
      <c r="D9359" t="s">
        <v>12</v>
      </c>
      <c r="E9359" s="1">
        <v>44623</v>
      </c>
      <c r="F9359" s="4">
        <v>2716</v>
      </c>
      <c r="G9359">
        <v>227</v>
      </c>
      <c r="H9359" s="3">
        <f>_xlfn.XLOOKUP(sales[[#This Row],[Product]],products[Product],products[Cost per box])*sales[[#This Row],[Boxes]]</f>
        <v>1913.61</v>
      </c>
      <c r="I9359" s="4">
        <f>sales[[#This Row],[Revenue]]-sales[[#This Row],[Cost]]</f>
        <v>802.3900000000001</v>
      </c>
    </row>
    <row r="9360" spans="2:9" x14ac:dyDescent="0.25">
      <c r="B9360" t="s">
        <v>53</v>
      </c>
      <c r="C9360" t="s">
        <v>21</v>
      </c>
      <c r="D9360" t="s">
        <v>44</v>
      </c>
      <c r="E9360" s="1">
        <v>44631</v>
      </c>
      <c r="F9360" s="4">
        <v>9114</v>
      </c>
      <c r="G9360">
        <v>608</v>
      </c>
      <c r="H9360" s="3">
        <f>_xlfn.XLOOKUP(sales[[#This Row],[Product]],products[Product],products[Cost per box])*sales[[#This Row],[Boxes]]</f>
        <v>5818.56</v>
      </c>
      <c r="I9360" s="4">
        <f>sales[[#This Row],[Revenue]]-sales[[#This Row],[Cost]]</f>
        <v>3295.4399999999996</v>
      </c>
    </row>
    <row r="9361" spans="2:9" x14ac:dyDescent="0.25">
      <c r="B9361" t="s">
        <v>5</v>
      </c>
      <c r="C9361" t="s">
        <v>21</v>
      </c>
      <c r="D9361" t="s">
        <v>22</v>
      </c>
      <c r="E9361" s="1">
        <v>44644</v>
      </c>
      <c r="F9361" s="4">
        <v>11837</v>
      </c>
      <c r="G9361">
        <v>494</v>
      </c>
      <c r="H9361" s="3">
        <f>_xlfn.XLOOKUP(sales[[#This Row],[Product]],products[Product],products[Cost per box])*sales[[#This Row],[Boxes]]</f>
        <v>4060.6800000000003</v>
      </c>
      <c r="I9361" s="4">
        <f>sales[[#This Row],[Revenue]]-sales[[#This Row],[Cost]]</f>
        <v>7776.32</v>
      </c>
    </row>
    <row r="9362" spans="2:9" x14ac:dyDescent="0.25">
      <c r="B9362" t="s">
        <v>8</v>
      </c>
      <c r="C9362" t="s">
        <v>11</v>
      </c>
      <c r="D9362" t="s">
        <v>30</v>
      </c>
      <c r="E9362" s="1">
        <v>44637</v>
      </c>
      <c r="F9362" s="4">
        <v>6853</v>
      </c>
      <c r="G9362">
        <v>286</v>
      </c>
      <c r="H9362" s="3">
        <f>_xlfn.XLOOKUP(sales[[#This Row],[Product]],products[Product],products[Cost per box])*sales[[#This Row],[Boxes]]</f>
        <v>1052.48</v>
      </c>
      <c r="I9362" s="4">
        <f>sales[[#This Row],[Revenue]]-sales[[#This Row],[Cost]]</f>
        <v>5800.52</v>
      </c>
    </row>
    <row r="9363" spans="2:9" x14ac:dyDescent="0.25">
      <c r="B9363" t="s">
        <v>51</v>
      </c>
      <c r="C9363" t="s">
        <v>21</v>
      </c>
      <c r="D9363" t="s">
        <v>36</v>
      </c>
      <c r="E9363" s="1">
        <v>44621</v>
      </c>
      <c r="F9363" s="4">
        <v>9310</v>
      </c>
      <c r="G9363">
        <v>345</v>
      </c>
      <c r="H9363" s="3">
        <f>_xlfn.XLOOKUP(sales[[#This Row],[Product]],products[Product],products[Cost per box])*sales[[#This Row],[Boxes]]</f>
        <v>1738.8</v>
      </c>
      <c r="I9363" s="4">
        <f>sales[[#This Row],[Revenue]]-sales[[#This Row],[Cost]]</f>
        <v>7571.2</v>
      </c>
    </row>
    <row r="9364" spans="2:9" x14ac:dyDescent="0.25">
      <c r="B9364" t="s">
        <v>29</v>
      </c>
      <c r="C9364" t="s">
        <v>11</v>
      </c>
      <c r="D9364" t="s">
        <v>47</v>
      </c>
      <c r="E9364" s="1">
        <v>44644</v>
      </c>
      <c r="F9364" s="4">
        <v>11599</v>
      </c>
      <c r="G9364">
        <v>967</v>
      </c>
      <c r="H9364" s="3">
        <f>_xlfn.XLOOKUP(sales[[#This Row],[Product]],products[Product],products[Cost per box])*sales[[#This Row],[Boxes]]</f>
        <v>5086.42</v>
      </c>
      <c r="I9364" s="4">
        <f>sales[[#This Row],[Revenue]]-sales[[#This Row],[Cost]]</f>
        <v>6512.58</v>
      </c>
    </row>
    <row r="9365" spans="2:9" x14ac:dyDescent="0.25">
      <c r="B9365" t="s">
        <v>5</v>
      </c>
      <c r="C9365" t="s">
        <v>11</v>
      </c>
      <c r="D9365" t="s">
        <v>30</v>
      </c>
      <c r="E9365" s="1">
        <v>44649</v>
      </c>
      <c r="F9365" s="4">
        <v>3696</v>
      </c>
      <c r="G9365">
        <v>195</v>
      </c>
      <c r="H9365" s="3">
        <f>_xlfn.XLOOKUP(sales[[#This Row],[Product]],products[Product],products[Cost per box])*sales[[#This Row],[Boxes]]</f>
        <v>717.6</v>
      </c>
      <c r="I9365" s="4">
        <f>sales[[#This Row],[Revenue]]-sales[[#This Row],[Cost]]</f>
        <v>2978.4</v>
      </c>
    </row>
    <row r="9366" spans="2:9" x14ac:dyDescent="0.25">
      <c r="B9366" t="s">
        <v>25</v>
      </c>
      <c r="C9366" t="s">
        <v>11</v>
      </c>
      <c r="D9366" t="s">
        <v>22</v>
      </c>
      <c r="E9366" s="1">
        <v>44631</v>
      </c>
      <c r="F9366" s="4">
        <v>3934</v>
      </c>
      <c r="G9366">
        <v>164</v>
      </c>
      <c r="H9366" s="3">
        <f>_xlfn.XLOOKUP(sales[[#This Row],[Product]],products[Product],products[Cost per box])*sales[[#This Row],[Boxes]]</f>
        <v>1348.0800000000002</v>
      </c>
      <c r="I9366" s="4">
        <f>sales[[#This Row],[Revenue]]-sales[[#This Row],[Cost]]</f>
        <v>2585.92</v>
      </c>
    </row>
    <row r="9367" spans="2:9" x14ac:dyDescent="0.25">
      <c r="B9367" t="s">
        <v>53</v>
      </c>
      <c r="C9367" t="s">
        <v>27</v>
      </c>
      <c r="D9367" t="s">
        <v>26</v>
      </c>
      <c r="E9367" s="1">
        <v>44649</v>
      </c>
      <c r="F9367" s="4">
        <v>1498</v>
      </c>
      <c r="G9367">
        <v>107</v>
      </c>
      <c r="H9367" s="3">
        <f>_xlfn.XLOOKUP(sales[[#This Row],[Product]],products[Product],products[Cost per box])*sales[[#This Row],[Boxes]]</f>
        <v>688.01</v>
      </c>
      <c r="I9367" s="4">
        <f>sales[[#This Row],[Revenue]]-sales[[#This Row],[Cost]]</f>
        <v>809.99</v>
      </c>
    </row>
    <row r="9368" spans="2:9" x14ac:dyDescent="0.25">
      <c r="B9368" t="s">
        <v>25</v>
      </c>
      <c r="C9368" t="s">
        <v>27</v>
      </c>
      <c r="D9368" t="s">
        <v>31</v>
      </c>
      <c r="E9368" s="1">
        <v>44649</v>
      </c>
      <c r="F9368" s="4">
        <v>2387</v>
      </c>
      <c r="G9368">
        <v>114</v>
      </c>
      <c r="H9368" s="3">
        <f>_xlfn.XLOOKUP(sales[[#This Row],[Product]],products[Product],products[Cost per box])*sales[[#This Row],[Boxes]]</f>
        <v>652.07999999999993</v>
      </c>
      <c r="I9368" s="4">
        <f>sales[[#This Row],[Revenue]]-sales[[#This Row],[Cost]]</f>
        <v>1734.92</v>
      </c>
    </row>
    <row r="9369" spans="2:9" x14ac:dyDescent="0.25">
      <c r="B9369" t="s">
        <v>29</v>
      </c>
      <c r="C9369" t="s">
        <v>11</v>
      </c>
      <c r="D9369" t="s">
        <v>52</v>
      </c>
      <c r="E9369" s="1">
        <v>44623</v>
      </c>
      <c r="F9369" s="4">
        <v>12719</v>
      </c>
      <c r="G9369">
        <v>1817</v>
      </c>
      <c r="H9369" s="3">
        <f>_xlfn.XLOOKUP(sales[[#This Row],[Product]],products[Product],products[Cost per box])*sales[[#This Row],[Boxes]]</f>
        <v>6032.44</v>
      </c>
      <c r="I9369" s="4">
        <f>sales[[#This Row],[Revenue]]-sales[[#This Row],[Cost]]</f>
        <v>6686.56</v>
      </c>
    </row>
    <row r="9370" spans="2:9" x14ac:dyDescent="0.25">
      <c r="B9370" t="s">
        <v>33</v>
      </c>
      <c r="C9370" t="s">
        <v>9</v>
      </c>
      <c r="D9370" t="s">
        <v>45</v>
      </c>
      <c r="E9370" s="1">
        <v>44649</v>
      </c>
      <c r="F9370" s="4">
        <v>2240</v>
      </c>
      <c r="G9370">
        <v>173</v>
      </c>
      <c r="H9370" s="3">
        <f>_xlfn.XLOOKUP(sales[[#This Row],[Product]],products[Product],products[Cost per box])*sales[[#This Row],[Boxes]]</f>
        <v>1337.29</v>
      </c>
      <c r="I9370" s="4">
        <f>sales[[#This Row],[Revenue]]-sales[[#This Row],[Cost]]</f>
        <v>902.71</v>
      </c>
    </row>
    <row r="9371" spans="2:9" x14ac:dyDescent="0.25">
      <c r="B9371" t="s">
        <v>8</v>
      </c>
      <c r="C9371" t="s">
        <v>9</v>
      </c>
      <c r="D9371" t="s">
        <v>52</v>
      </c>
      <c r="E9371" s="1">
        <v>44622</v>
      </c>
      <c r="F9371" s="4">
        <v>11039</v>
      </c>
      <c r="G9371">
        <v>1840</v>
      </c>
      <c r="H9371" s="3">
        <f>_xlfn.XLOOKUP(sales[[#This Row],[Product]],products[Product],products[Cost per box])*sales[[#This Row],[Boxes]]</f>
        <v>6108.7999999999993</v>
      </c>
      <c r="I9371" s="4">
        <f>sales[[#This Row],[Revenue]]-sales[[#This Row],[Cost]]</f>
        <v>4930.2000000000007</v>
      </c>
    </row>
    <row r="9372" spans="2:9" x14ac:dyDescent="0.25">
      <c r="B9372" t="s">
        <v>55</v>
      </c>
      <c r="C9372" t="s">
        <v>6</v>
      </c>
      <c r="D9372" t="s">
        <v>31</v>
      </c>
      <c r="E9372" s="1">
        <v>44621</v>
      </c>
      <c r="F9372" s="4">
        <v>3969</v>
      </c>
      <c r="G9372">
        <v>189</v>
      </c>
      <c r="H9372" s="3">
        <f>_xlfn.XLOOKUP(sales[[#This Row],[Product]],products[Product],products[Cost per box])*sales[[#This Row],[Boxes]]</f>
        <v>1081.08</v>
      </c>
      <c r="I9372" s="4">
        <f>sales[[#This Row],[Revenue]]-sales[[#This Row],[Cost]]</f>
        <v>2887.92</v>
      </c>
    </row>
    <row r="9373" spans="2:9" x14ac:dyDescent="0.25">
      <c r="B9373" t="s">
        <v>34</v>
      </c>
      <c r="C9373" t="s">
        <v>16</v>
      </c>
      <c r="D9373" t="s">
        <v>36</v>
      </c>
      <c r="E9373" s="1">
        <v>44649</v>
      </c>
      <c r="F9373" s="4">
        <v>18480</v>
      </c>
      <c r="G9373">
        <v>740</v>
      </c>
      <c r="H9373" s="3">
        <f>_xlfn.XLOOKUP(sales[[#This Row],[Product]],products[Product],products[Cost per box])*sales[[#This Row],[Boxes]]</f>
        <v>3729.6</v>
      </c>
      <c r="I9373" s="4">
        <f>sales[[#This Row],[Revenue]]-sales[[#This Row],[Cost]]</f>
        <v>14750.4</v>
      </c>
    </row>
    <row r="9374" spans="2:9" x14ac:dyDescent="0.25">
      <c r="B9374" t="s">
        <v>55</v>
      </c>
      <c r="C9374" t="s">
        <v>11</v>
      </c>
      <c r="D9374" t="s">
        <v>26</v>
      </c>
      <c r="E9374" s="1">
        <v>44624</v>
      </c>
      <c r="F9374" s="4">
        <v>13811</v>
      </c>
      <c r="G9374">
        <v>768</v>
      </c>
      <c r="H9374" s="3">
        <f>_xlfn.XLOOKUP(sales[[#This Row],[Product]],products[Product],products[Cost per box])*sales[[#This Row],[Boxes]]</f>
        <v>4938.24</v>
      </c>
      <c r="I9374" s="4">
        <f>sales[[#This Row],[Revenue]]-sales[[#This Row],[Cost]]</f>
        <v>8872.76</v>
      </c>
    </row>
    <row r="9375" spans="2:9" x14ac:dyDescent="0.25">
      <c r="B9375" t="s">
        <v>57</v>
      </c>
      <c r="C9375" t="s">
        <v>21</v>
      </c>
      <c r="D9375" t="s">
        <v>47</v>
      </c>
      <c r="E9375" s="1">
        <v>44648</v>
      </c>
      <c r="F9375" s="4">
        <v>9590</v>
      </c>
      <c r="G9375">
        <v>738</v>
      </c>
      <c r="H9375" s="3">
        <f>_xlfn.XLOOKUP(sales[[#This Row],[Product]],products[Product],products[Cost per box])*sales[[#This Row],[Boxes]]</f>
        <v>3881.8799999999997</v>
      </c>
      <c r="I9375" s="4">
        <f>sales[[#This Row],[Revenue]]-sales[[#This Row],[Cost]]</f>
        <v>5708.1200000000008</v>
      </c>
    </row>
    <row r="9376" spans="2:9" x14ac:dyDescent="0.25">
      <c r="B9376" t="s">
        <v>8</v>
      </c>
      <c r="C9376" t="s">
        <v>11</v>
      </c>
      <c r="D9376" t="s">
        <v>31</v>
      </c>
      <c r="E9376" s="1">
        <v>44648</v>
      </c>
      <c r="F9376" s="4">
        <v>9730</v>
      </c>
      <c r="G9376">
        <v>443</v>
      </c>
      <c r="H9376" s="3">
        <f>_xlfn.XLOOKUP(sales[[#This Row],[Product]],products[Product],products[Cost per box])*sales[[#This Row],[Boxes]]</f>
        <v>2533.96</v>
      </c>
      <c r="I9376" s="4">
        <f>sales[[#This Row],[Revenue]]-sales[[#This Row],[Cost]]</f>
        <v>7196.04</v>
      </c>
    </row>
    <row r="9377" spans="2:9" x14ac:dyDescent="0.25">
      <c r="B9377" t="s">
        <v>39</v>
      </c>
      <c r="C9377" t="s">
        <v>16</v>
      </c>
      <c r="D9377" t="s">
        <v>26</v>
      </c>
      <c r="E9377" s="1">
        <v>44643</v>
      </c>
      <c r="F9377" s="4">
        <v>2779</v>
      </c>
      <c r="G9377">
        <v>127</v>
      </c>
      <c r="H9377" s="3">
        <f>_xlfn.XLOOKUP(sales[[#This Row],[Product]],products[Product],products[Cost per box])*sales[[#This Row],[Boxes]]</f>
        <v>816.61</v>
      </c>
      <c r="I9377" s="4">
        <f>sales[[#This Row],[Revenue]]-sales[[#This Row],[Cost]]</f>
        <v>1962.3899999999999</v>
      </c>
    </row>
    <row r="9378" spans="2:9" x14ac:dyDescent="0.25">
      <c r="B9378" t="s">
        <v>55</v>
      </c>
      <c r="C9378" t="s">
        <v>9</v>
      </c>
      <c r="D9378" t="s">
        <v>52</v>
      </c>
      <c r="E9378" s="1">
        <v>44636</v>
      </c>
      <c r="F9378" s="4">
        <v>3262</v>
      </c>
      <c r="G9378">
        <v>297</v>
      </c>
      <c r="H9378" s="3">
        <f>_xlfn.XLOOKUP(sales[[#This Row],[Product]],products[Product],products[Cost per box])*sales[[#This Row],[Boxes]]</f>
        <v>986.04</v>
      </c>
      <c r="I9378" s="4">
        <f>sales[[#This Row],[Revenue]]-sales[[#This Row],[Cost]]</f>
        <v>2275.96</v>
      </c>
    </row>
    <row r="9379" spans="2:9" x14ac:dyDescent="0.25">
      <c r="B9379" t="s">
        <v>10</v>
      </c>
      <c r="C9379" t="s">
        <v>6</v>
      </c>
      <c r="D9379" t="s">
        <v>14</v>
      </c>
      <c r="E9379" s="1">
        <v>44634</v>
      </c>
      <c r="F9379" s="4">
        <v>2254</v>
      </c>
      <c r="G9379">
        <v>161</v>
      </c>
      <c r="H9379" s="3">
        <f>_xlfn.XLOOKUP(sales[[#This Row],[Product]],products[Product],products[Cost per box])*sales[[#This Row],[Boxes]]</f>
        <v>1015.91</v>
      </c>
      <c r="I9379" s="4">
        <f>sales[[#This Row],[Revenue]]-sales[[#This Row],[Cost]]</f>
        <v>1238.0900000000001</v>
      </c>
    </row>
    <row r="9380" spans="2:9" x14ac:dyDescent="0.25">
      <c r="B9380" t="s">
        <v>57</v>
      </c>
      <c r="C9380" t="s">
        <v>16</v>
      </c>
      <c r="D9380" t="s">
        <v>42</v>
      </c>
      <c r="E9380" s="1">
        <v>44627</v>
      </c>
      <c r="F9380" s="4">
        <v>1365</v>
      </c>
      <c r="G9380">
        <v>46</v>
      </c>
      <c r="H9380" s="3">
        <f>_xlfn.XLOOKUP(sales[[#This Row],[Product]],products[Product],products[Cost per box])*sales[[#This Row],[Boxes]]</f>
        <v>218.04000000000002</v>
      </c>
      <c r="I9380" s="4">
        <f>sales[[#This Row],[Revenue]]-sales[[#This Row],[Cost]]</f>
        <v>1146.96</v>
      </c>
    </row>
    <row r="9381" spans="2:9" x14ac:dyDescent="0.25">
      <c r="B9381" t="s">
        <v>40</v>
      </c>
      <c r="C9381" t="s">
        <v>9</v>
      </c>
      <c r="D9381" t="s">
        <v>43</v>
      </c>
      <c r="E9381" s="1">
        <v>44624</v>
      </c>
      <c r="F9381" s="4">
        <v>154</v>
      </c>
      <c r="G9381">
        <v>22</v>
      </c>
      <c r="H9381" s="3">
        <f>_xlfn.XLOOKUP(sales[[#This Row],[Product]],products[Product],products[Cost per box])*sales[[#This Row],[Boxes]]</f>
        <v>84.7</v>
      </c>
      <c r="I9381" s="4">
        <f>sales[[#This Row],[Revenue]]-sales[[#This Row],[Cost]]</f>
        <v>69.3</v>
      </c>
    </row>
    <row r="9382" spans="2:9" x14ac:dyDescent="0.25">
      <c r="B9382" t="s">
        <v>46</v>
      </c>
      <c r="C9382" t="s">
        <v>21</v>
      </c>
      <c r="D9382" t="s">
        <v>43</v>
      </c>
      <c r="E9382" s="1">
        <v>44644</v>
      </c>
      <c r="F9382" s="4">
        <v>13419</v>
      </c>
      <c r="G9382">
        <v>1491</v>
      </c>
      <c r="H9382" s="3">
        <f>_xlfn.XLOOKUP(sales[[#This Row],[Product]],products[Product],products[Cost per box])*sales[[#This Row],[Boxes]]</f>
        <v>5740.35</v>
      </c>
      <c r="I9382" s="4">
        <f>sales[[#This Row],[Revenue]]-sales[[#This Row],[Cost]]</f>
        <v>7678.65</v>
      </c>
    </row>
    <row r="9383" spans="2:9" x14ac:dyDescent="0.25">
      <c r="B9383" t="s">
        <v>46</v>
      </c>
      <c r="C9383" t="s">
        <v>27</v>
      </c>
      <c r="D9383" t="s">
        <v>52</v>
      </c>
      <c r="E9383" s="1">
        <v>44649</v>
      </c>
      <c r="F9383" s="4">
        <v>4711</v>
      </c>
      <c r="G9383">
        <v>472</v>
      </c>
      <c r="H9383" s="3">
        <f>_xlfn.XLOOKUP(sales[[#This Row],[Product]],products[Product],products[Cost per box])*sales[[#This Row],[Boxes]]</f>
        <v>1567.04</v>
      </c>
      <c r="I9383" s="4">
        <f>sales[[#This Row],[Revenue]]-sales[[#This Row],[Cost]]</f>
        <v>3143.96</v>
      </c>
    </row>
    <row r="9384" spans="2:9" x14ac:dyDescent="0.25">
      <c r="B9384" t="s">
        <v>49</v>
      </c>
      <c r="C9384" t="s">
        <v>6</v>
      </c>
      <c r="D9384" t="s">
        <v>17</v>
      </c>
      <c r="E9384" s="1">
        <v>44644</v>
      </c>
      <c r="F9384" s="4">
        <v>5271</v>
      </c>
      <c r="G9384">
        <v>203</v>
      </c>
      <c r="H9384" s="3">
        <f>_xlfn.XLOOKUP(sales[[#This Row],[Product]],products[Product],products[Cost per box])*sales[[#This Row],[Boxes]]</f>
        <v>1380.3999999999999</v>
      </c>
      <c r="I9384" s="4">
        <f>sales[[#This Row],[Revenue]]-sales[[#This Row],[Cost]]</f>
        <v>3890.6000000000004</v>
      </c>
    </row>
    <row r="9385" spans="2:9" x14ac:dyDescent="0.25">
      <c r="B9385" t="s">
        <v>49</v>
      </c>
      <c r="C9385" t="s">
        <v>11</v>
      </c>
      <c r="D9385" t="s">
        <v>19</v>
      </c>
      <c r="E9385" s="1">
        <v>44636</v>
      </c>
      <c r="F9385" s="4">
        <v>7714</v>
      </c>
      <c r="G9385">
        <v>386</v>
      </c>
      <c r="H9385" s="3">
        <f>_xlfn.XLOOKUP(sales[[#This Row],[Product]],products[Product],products[Cost per box])*sales[[#This Row],[Boxes]]</f>
        <v>3948.78</v>
      </c>
      <c r="I9385" s="4">
        <f>sales[[#This Row],[Revenue]]-sales[[#This Row],[Cost]]</f>
        <v>3765.22</v>
      </c>
    </row>
    <row r="9386" spans="2:9" x14ac:dyDescent="0.25">
      <c r="B9386" t="s">
        <v>13</v>
      </c>
      <c r="C9386" t="s">
        <v>9</v>
      </c>
      <c r="D9386" t="s">
        <v>14</v>
      </c>
      <c r="E9386" s="1">
        <v>44631</v>
      </c>
      <c r="F9386" s="4">
        <v>9275</v>
      </c>
      <c r="G9386">
        <v>1160</v>
      </c>
      <c r="H9386" s="3">
        <f>_xlfn.XLOOKUP(sales[[#This Row],[Product]],products[Product],products[Cost per box])*sales[[#This Row],[Boxes]]</f>
        <v>7319.5999999999995</v>
      </c>
      <c r="I9386" s="4">
        <f>sales[[#This Row],[Revenue]]-sales[[#This Row],[Cost]]</f>
        <v>1955.4000000000005</v>
      </c>
    </row>
    <row r="9387" spans="2:9" x14ac:dyDescent="0.25">
      <c r="B9387" t="s">
        <v>37</v>
      </c>
      <c r="C9387" t="s">
        <v>9</v>
      </c>
      <c r="D9387" t="s">
        <v>30</v>
      </c>
      <c r="E9387" s="1">
        <v>44627</v>
      </c>
      <c r="F9387" s="4">
        <v>4620</v>
      </c>
      <c r="G9387">
        <v>244</v>
      </c>
      <c r="H9387" s="3">
        <f>_xlfn.XLOOKUP(sales[[#This Row],[Product]],products[Product],products[Cost per box])*sales[[#This Row],[Boxes]]</f>
        <v>897.92000000000007</v>
      </c>
      <c r="I9387" s="4">
        <f>sales[[#This Row],[Revenue]]-sales[[#This Row],[Cost]]</f>
        <v>3722.08</v>
      </c>
    </row>
    <row r="9388" spans="2:9" x14ac:dyDescent="0.25">
      <c r="B9388" t="s">
        <v>29</v>
      </c>
      <c r="C9388" t="s">
        <v>9</v>
      </c>
      <c r="D9388" t="s">
        <v>7</v>
      </c>
      <c r="E9388" s="1">
        <v>44642</v>
      </c>
      <c r="F9388" s="4">
        <v>3927</v>
      </c>
      <c r="G9388">
        <v>171</v>
      </c>
      <c r="H9388" s="3">
        <f>_xlfn.XLOOKUP(sales[[#This Row],[Product]],products[Product],products[Cost per box])*sales[[#This Row],[Boxes]]</f>
        <v>880.65000000000009</v>
      </c>
      <c r="I9388" s="4">
        <f>sales[[#This Row],[Revenue]]-sales[[#This Row],[Cost]]</f>
        <v>3046.35</v>
      </c>
    </row>
    <row r="9389" spans="2:9" x14ac:dyDescent="0.25">
      <c r="B9389" t="s">
        <v>39</v>
      </c>
      <c r="C9389" t="s">
        <v>6</v>
      </c>
      <c r="D9389" t="s">
        <v>24</v>
      </c>
      <c r="E9389" s="1">
        <v>44635</v>
      </c>
      <c r="F9389" s="4">
        <v>3493</v>
      </c>
      <c r="G9389">
        <v>159</v>
      </c>
      <c r="H9389" s="3">
        <f>_xlfn.XLOOKUP(sales[[#This Row],[Product]],products[Product],products[Cost per box])*sales[[#This Row],[Boxes]]</f>
        <v>1671.09</v>
      </c>
      <c r="I9389" s="4">
        <f>sales[[#This Row],[Revenue]]-sales[[#This Row],[Cost]]</f>
        <v>1821.91</v>
      </c>
    </row>
    <row r="9390" spans="2:9" x14ac:dyDescent="0.25">
      <c r="B9390" t="s">
        <v>56</v>
      </c>
      <c r="C9390" t="s">
        <v>16</v>
      </c>
      <c r="D9390" t="s">
        <v>50</v>
      </c>
      <c r="E9390" s="1">
        <v>44630</v>
      </c>
      <c r="F9390" s="4">
        <v>12663</v>
      </c>
      <c r="G9390">
        <v>745</v>
      </c>
      <c r="H9390" s="3">
        <f>_xlfn.XLOOKUP(sales[[#This Row],[Product]],products[Product],products[Cost per box])*sales[[#This Row],[Boxes]]</f>
        <v>9245.4500000000007</v>
      </c>
      <c r="I9390" s="4">
        <f>sales[[#This Row],[Revenue]]-sales[[#This Row],[Cost]]</f>
        <v>3417.5499999999993</v>
      </c>
    </row>
    <row r="9391" spans="2:9" x14ac:dyDescent="0.25">
      <c r="B9391" t="s">
        <v>56</v>
      </c>
      <c r="C9391" t="s">
        <v>11</v>
      </c>
      <c r="D9391" t="s">
        <v>19</v>
      </c>
      <c r="E9391" s="1">
        <v>44650</v>
      </c>
      <c r="F9391" s="4">
        <v>875</v>
      </c>
      <c r="G9391">
        <v>59</v>
      </c>
      <c r="H9391" s="3">
        <f>_xlfn.XLOOKUP(sales[[#This Row],[Product]],products[Product],products[Cost per box])*sales[[#This Row],[Boxes]]</f>
        <v>603.57000000000005</v>
      </c>
      <c r="I9391" s="4">
        <f>sales[[#This Row],[Revenue]]-sales[[#This Row],[Cost]]</f>
        <v>271.42999999999995</v>
      </c>
    </row>
    <row r="9392" spans="2:9" x14ac:dyDescent="0.25">
      <c r="B9392" t="s">
        <v>23</v>
      </c>
      <c r="C9392" t="s">
        <v>11</v>
      </c>
      <c r="D9392" t="s">
        <v>30</v>
      </c>
      <c r="E9392" s="1">
        <v>44645</v>
      </c>
      <c r="F9392" s="4">
        <v>3514</v>
      </c>
      <c r="G9392">
        <v>153</v>
      </c>
      <c r="H9392" s="3">
        <f>_xlfn.XLOOKUP(sales[[#This Row],[Product]],products[Product],products[Cost per box])*sales[[#This Row],[Boxes]]</f>
        <v>563.04000000000008</v>
      </c>
      <c r="I9392" s="4">
        <f>sales[[#This Row],[Revenue]]-sales[[#This Row],[Cost]]</f>
        <v>2950.96</v>
      </c>
    </row>
    <row r="9393" spans="2:9" x14ac:dyDescent="0.25">
      <c r="B9393" t="s">
        <v>39</v>
      </c>
      <c r="C9393" t="s">
        <v>11</v>
      </c>
      <c r="D9393" t="s">
        <v>42</v>
      </c>
      <c r="E9393" s="1">
        <v>44623</v>
      </c>
      <c r="F9393" s="4">
        <v>8953</v>
      </c>
      <c r="G9393">
        <v>320</v>
      </c>
      <c r="H9393" s="3">
        <f>_xlfn.XLOOKUP(sales[[#This Row],[Product]],products[Product],products[Cost per box])*sales[[#This Row],[Boxes]]</f>
        <v>1516.8000000000002</v>
      </c>
      <c r="I9393" s="4">
        <f>sales[[#This Row],[Revenue]]-sales[[#This Row],[Cost]]</f>
        <v>7436.2</v>
      </c>
    </row>
    <row r="9394" spans="2:9" x14ac:dyDescent="0.25">
      <c r="B9394" t="s">
        <v>39</v>
      </c>
      <c r="C9394" t="s">
        <v>27</v>
      </c>
      <c r="D9394" t="s">
        <v>35</v>
      </c>
      <c r="E9394" s="1">
        <v>44641</v>
      </c>
      <c r="F9394" s="4">
        <v>3997</v>
      </c>
      <c r="G9394">
        <v>267</v>
      </c>
      <c r="H9394" s="3">
        <f>_xlfn.XLOOKUP(sales[[#This Row],[Product]],products[Product],products[Cost per box])*sales[[#This Row],[Boxes]]</f>
        <v>707.55</v>
      </c>
      <c r="I9394" s="4">
        <f>sales[[#This Row],[Revenue]]-sales[[#This Row],[Cost]]</f>
        <v>3289.45</v>
      </c>
    </row>
    <row r="9395" spans="2:9" x14ac:dyDescent="0.25">
      <c r="B9395" t="s">
        <v>49</v>
      </c>
      <c r="C9395" t="s">
        <v>11</v>
      </c>
      <c r="D9395" t="s">
        <v>47</v>
      </c>
      <c r="E9395" s="1">
        <v>44629</v>
      </c>
      <c r="F9395" s="4">
        <v>13888</v>
      </c>
      <c r="G9395">
        <v>1389</v>
      </c>
      <c r="H9395" s="3">
        <f>_xlfn.XLOOKUP(sales[[#This Row],[Product]],products[Product],products[Cost per box])*sales[[#This Row],[Boxes]]</f>
        <v>7306.1399999999994</v>
      </c>
      <c r="I9395" s="4">
        <f>sales[[#This Row],[Revenue]]-sales[[#This Row],[Cost]]</f>
        <v>6581.8600000000006</v>
      </c>
    </row>
    <row r="9396" spans="2:9" x14ac:dyDescent="0.25">
      <c r="B9396" t="s">
        <v>53</v>
      </c>
      <c r="C9396" t="s">
        <v>21</v>
      </c>
      <c r="D9396" t="s">
        <v>38</v>
      </c>
      <c r="E9396" s="1">
        <v>44649</v>
      </c>
      <c r="F9396" s="4">
        <v>812</v>
      </c>
      <c r="G9396">
        <v>43</v>
      </c>
      <c r="H9396" s="3">
        <f>_xlfn.XLOOKUP(sales[[#This Row],[Product]],products[Product],products[Cost per box])*sales[[#This Row],[Boxes]]</f>
        <v>427.41999999999996</v>
      </c>
      <c r="I9396" s="4">
        <f>sales[[#This Row],[Revenue]]-sales[[#This Row],[Cost]]</f>
        <v>384.58000000000004</v>
      </c>
    </row>
    <row r="9397" spans="2:9" x14ac:dyDescent="0.25">
      <c r="B9397" t="s">
        <v>29</v>
      </c>
      <c r="C9397" t="s">
        <v>27</v>
      </c>
      <c r="D9397" t="s">
        <v>42</v>
      </c>
      <c r="E9397" s="1">
        <v>44627</v>
      </c>
      <c r="F9397" s="4">
        <v>3535</v>
      </c>
      <c r="G9397">
        <v>142</v>
      </c>
      <c r="H9397" s="3">
        <f>_xlfn.XLOOKUP(sales[[#This Row],[Product]],products[Product],products[Cost per box])*sales[[#This Row],[Boxes]]</f>
        <v>673.08</v>
      </c>
      <c r="I9397" s="4">
        <f>sales[[#This Row],[Revenue]]-sales[[#This Row],[Cost]]</f>
        <v>2861.92</v>
      </c>
    </row>
    <row r="9398" spans="2:9" x14ac:dyDescent="0.25">
      <c r="B9398" t="s">
        <v>33</v>
      </c>
      <c r="C9398" t="s">
        <v>11</v>
      </c>
      <c r="D9398" t="s">
        <v>31</v>
      </c>
      <c r="E9398" s="1">
        <v>44631</v>
      </c>
      <c r="F9398" s="4">
        <v>7588</v>
      </c>
      <c r="G9398">
        <v>447</v>
      </c>
      <c r="H9398" s="3">
        <f>_xlfn.XLOOKUP(sales[[#This Row],[Product]],products[Product],products[Cost per box])*sales[[#This Row],[Boxes]]</f>
        <v>2556.8399999999997</v>
      </c>
      <c r="I9398" s="4">
        <f>sales[[#This Row],[Revenue]]-sales[[#This Row],[Cost]]</f>
        <v>5031.16</v>
      </c>
    </row>
    <row r="9399" spans="2:9" x14ac:dyDescent="0.25">
      <c r="B9399" t="s">
        <v>51</v>
      </c>
      <c r="C9399" t="s">
        <v>21</v>
      </c>
      <c r="D9399" t="s">
        <v>50</v>
      </c>
      <c r="E9399" s="1">
        <v>44643</v>
      </c>
      <c r="F9399" s="4">
        <v>4277</v>
      </c>
      <c r="G9399">
        <v>306</v>
      </c>
      <c r="H9399" s="3">
        <f>_xlfn.XLOOKUP(sales[[#This Row],[Product]],products[Product],products[Cost per box])*sales[[#This Row],[Boxes]]</f>
        <v>3797.46</v>
      </c>
      <c r="I9399" s="4">
        <f>sales[[#This Row],[Revenue]]-sales[[#This Row],[Cost]]</f>
        <v>479.53999999999996</v>
      </c>
    </row>
    <row r="9400" spans="2:9" x14ac:dyDescent="0.25">
      <c r="B9400" t="s">
        <v>32</v>
      </c>
      <c r="C9400" t="s">
        <v>11</v>
      </c>
      <c r="D9400" t="s">
        <v>47</v>
      </c>
      <c r="E9400" s="1">
        <v>44624</v>
      </c>
      <c r="F9400" s="4">
        <v>1946</v>
      </c>
      <c r="G9400">
        <v>130</v>
      </c>
      <c r="H9400" s="3">
        <f>_xlfn.XLOOKUP(sales[[#This Row],[Product]],products[Product],products[Cost per box])*sales[[#This Row],[Boxes]]</f>
        <v>683.8</v>
      </c>
      <c r="I9400" s="4">
        <f>sales[[#This Row],[Revenue]]-sales[[#This Row],[Cost]]</f>
        <v>1262.2</v>
      </c>
    </row>
    <row r="9401" spans="2:9" x14ac:dyDescent="0.25">
      <c r="B9401" t="s">
        <v>54</v>
      </c>
      <c r="C9401" t="s">
        <v>21</v>
      </c>
      <c r="D9401" t="s">
        <v>12</v>
      </c>
      <c r="E9401" s="1">
        <v>44645</v>
      </c>
      <c r="F9401" s="4">
        <v>546</v>
      </c>
      <c r="G9401">
        <v>42</v>
      </c>
      <c r="H9401" s="3">
        <f>_xlfn.XLOOKUP(sales[[#This Row],[Product]],products[Product],products[Cost per box])*sales[[#This Row],[Boxes]]</f>
        <v>354.06</v>
      </c>
      <c r="I9401" s="4">
        <f>sales[[#This Row],[Revenue]]-sales[[#This Row],[Cost]]</f>
        <v>191.94</v>
      </c>
    </row>
    <row r="9402" spans="2:9" x14ac:dyDescent="0.25">
      <c r="B9402" t="s">
        <v>25</v>
      </c>
      <c r="C9402" t="s">
        <v>16</v>
      </c>
      <c r="D9402" t="s">
        <v>35</v>
      </c>
      <c r="E9402" s="1">
        <v>44621</v>
      </c>
      <c r="F9402" s="4">
        <v>1001</v>
      </c>
      <c r="G9402">
        <v>126</v>
      </c>
      <c r="H9402" s="3">
        <f>_xlfn.XLOOKUP(sales[[#This Row],[Product]],products[Product],products[Cost per box])*sales[[#This Row],[Boxes]]</f>
        <v>333.9</v>
      </c>
      <c r="I9402" s="4">
        <f>sales[[#This Row],[Revenue]]-sales[[#This Row],[Cost]]</f>
        <v>667.1</v>
      </c>
    </row>
    <row r="9403" spans="2:9" x14ac:dyDescent="0.25">
      <c r="B9403" t="s">
        <v>33</v>
      </c>
      <c r="C9403" t="s">
        <v>16</v>
      </c>
      <c r="D9403" t="s">
        <v>30</v>
      </c>
      <c r="E9403" s="1">
        <v>44623</v>
      </c>
      <c r="F9403" s="4">
        <v>175</v>
      </c>
      <c r="G9403">
        <v>9</v>
      </c>
      <c r="H9403" s="3">
        <f>_xlfn.XLOOKUP(sales[[#This Row],[Product]],products[Product],products[Cost per box])*sales[[#This Row],[Boxes]]</f>
        <v>33.120000000000005</v>
      </c>
      <c r="I9403" s="4">
        <f>sales[[#This Row],[Revenue]]-sales[[#This Row],[Cost]]</f>
        <v>141.88</v>
      </c>
    </row>
    <row r="9404" spans="2:9" x14ac:dyDescent="0.25">
      <c r="B9404" t="s">
        <v>51</v>
      </c>
      <c r="C9404" t="s">
        <v>16</v>
      </c>
      <c r="D9404" t="s">
        <v>24</v>
      </c>
      <c r="E9404" s="1">
        <v>44630</v>
      </c>
      <c r="F9404" s="4">
        <v>5782</v>
      </c>
      <c r="G9404">
        <v>290</v>
      </c>
      <c r="H9404" s="3">
        <f>_xlfn.XLOOKUP(sales[[#This Row],[Product]],products[Product],products[Cost per box])*sales[[#This Row],[Boxes]]</f>
        <v>3047.9</v>
      </c>
      <c r="I9404" s="4">
        <f>sales[[#This Row],[Revenue]]-sales[[#This Row],[Cost]]</f>
        <v>2734.1</v>
      </c>
    </row>
    <row r="9405" spans="2:9" x14ac:dyDescent="0.25">
      <c r="B9405" t="s">
        <v>23</v>
      </c>
      <c r="C9405" t="s">
        <v>16</v>
      </c>
      <c r="D9405" t="s">
        <v>7</v>
      </c>
      <c r="E9405" s="1">
        <v>44641</v>
      </c>
      <c r="F9405" s="4">
        <v>490</v>
      </c>
      <c r="G9405">
        <v>21</v>
      </c>
      <c r="H9405" s="3">
        <f>_xlfn.XLOOKUP(sales[[#This Row],[Product]],products[Product],products[Cost per box])*sales[[#This Row],[Boxes]]</f>
        <v>108.15</v>
      </c>
      <c r="I9405" s="4">
        <f>sales[[#This Row],[Revenue]]-sales[[#This Row],[Cost]]</f>
        <v>381.85</v>
      </c>
    </row>
    <row r="9406" spans="2:9" x14ac:dyDescent="0.25">
      <c r="B9406" t="s">
        <v>20</v>
      </c>
      <c r="C9406" t="s">
        <v>27</v>
      </c>
      <c r="D9406" t="s">
        <v>48</v>
      </c>
      <c r="E9406" s="1">
        <v>44644</v>
      </c>
      <c r="F9406" s="4">
        <v>15372</v>
      </c>
      <c r="G9406">
        <v>592</v>
      </c>
      <c r="H9406" s="3">
        <f>_xlfn.XLOOKUP(sales[[#This Row],[Product]],products[Product],products[Cost per box])*sales[[#This Row],[Boxes]]</f>
        <v>4428.16</v>
      </c>
      <c r="I9406" s="4">
        <f>sales[[#This Row],[Revenue]]-sales[[#This Row],[Cost]]</f>
        <v>10943.84</v>
      </c>
    </row>
    <row r="9407" spans="2:9" x14ac:dyDescent="0.25">
      <c r="B9407" t="s">
        <v>55</v>
      </c>
      <c r="C9407" t="s">
        <v>16</v>
      </c>
      <c r="D9407" t="s">
        <v>52</v>
      </c>
      <c r="E9407" s="1">
        <v>44630</v>
      </c>
      <c r="F9407" s="4">
        <v>4557</v>
      </c>
      <c r="G9407">
        <v>415</v>
      </c>
      <c r="H9407" s="3">
        <f>_xlfn.XLOOKUP(sales[[#This Row],[Product]],products[Product],products[Cost per box])*sales[[#This Row],[Boxes]]</f>
        <v>1377.8</v>
      </c>
      <c r="I9407" s="4">
        <f>sales[[#This Row],[Revenue]]-sales[[#This Row],[Cost]]</f>
        <v>3179.2</v>
      </c>
    </row>
    <row r="9408" spans="2:9" x14ac:dyDescent="0.25">
      <c r="B9408" t="s">
        <v>51</v>
      </c>
      <c r="C9408" t="s">
        <v>27</v>
      </c>
      <c r="D9408" t="s">
        <v>43</v>
      </c>
      <c r="E9408" s="1">
        <v>44643</v>
      </c>
      <c r="F9408" s="4">
        <v>5425</v>
      </c>
      <c r="G9408">
        <v>603</v>
      </c>
      <c r="H9408" s="3">
        <f>_xlfn.XLOOKUP(sales[[#This Row],[Product]],products[Product],products[Cost per box])*sales[[#This Row],[Boxes]]</f>
        <v>2321.5500000000002</v>
      </c>
      <c r="I9408" s="4">
        <f>sales[[#This Row],[Revenue]]-sales[[#This Row],[Cost]]</f>
        <v>3103.45</v>
      </c>
    </row>
    <row r="9409" spans="2:9" x14ac:dyDescent="0.25">
      <c r="B9409" t="s">
        <v>37</v>
      </c>
      <c r="C9409" t="s">
        <v>21</v>
      </c>
      <c r="D9409" t="s">
        <v>43</v>
      </c>
      <c r="E9409" s="1">
        <v>44622</v>
      </c>
      <c r="F9409" s="4">
        <v>6685</v>
      </c>
      <c r="G9409">
        <v>955</v>
      </c>
      <c r="H9409" s="3">
        <f>_xlfn.XLOOKUP(sales[[#This Row],[Product]],products[Product],products[Cost per box])*sales[[#This Row],[Boxes]]</f>
        <v>3676.75</v>
      </c>
      <c r="I9409" s="4">
        <f>sales[[#This Row],[Revenue]]-sales[[#This Row],[Cost]]</f>
        <v>3008.25</v>
      </c>
    </row>
    <row r="9410" spans="2:9" x14ac:dyDescent="0.25">
      <c r="B9410" t="s">
        <v>15</v>
      </c>
      <c r="C9410" t="s">
        <v>16</v>
      </c>
      <c r="D9410" t="s">
        <v>17</v>
      </c>
      <c r="E9410" s="1">
        <v>44637</v>
      </c>
      <c r="F9410" s="4">
        <v>609</v>
      </c>
      <c r="G9410">
        <v>24</v>
      </c>
      <c r="H9410" s="3">
        <f>_xlfn.XLOOKUP(sales[[#This Row],[Product]],products[Product],products[Cost per box])*sales[[#This Row],[Boxes]]</f>
        <v>163.19999999999999</v>
      </c>
      <c r="I9410" s="4">
        <f>sales[[#This Row],[Revenue]]-sales[[#This Row],[Cost]]</f>
        <v>445.8</v>
      </c>
    </row>
    <row r="9411" spans="2:9" x14ac:dyDescent="0.25">
      <c r="B9411" t="s">
        <v>10</v>
      </c>
      <c r="C9411" t="s">
        <v>27</v>
      </c>
      <c r="D9411" t="s">
        <v>50</v>
      </c>
      <c r="E9411" s="1">
        <v>44645</v>
      </c>
      <c r="F9411" s="4">
        <v>2149</v>
      </c>
      <c r="G9411">
        <v>120</v>
      </c>
      <c r="H9411" s="3">
        <f>_xlfn.XLOOKUP(sales[[#This Row],[Product]],products[Product],products[Cost per box])*sales[[#This Row],[Boxes]]</f>
        <v>1489.2</v>
      </c>
      <c r="I9411" s="4">
        <f>sales[[#This Row],[Revenue]]-sales[[#This Row],[Cost]]</f>
        <v>659.8</v>
      </c>
    </row>
    <row r="9412" spans="2:9" x14ac:dyDescent="0.25">
      <c r="B9412" t="s">
        <v>13</v>
      </c>
      <c r="C9412" t="s">
        <v>11</v>
      </c>
      <c r="D9412" t="s">
        <v>28</v>
      </c>
      <c r="E9412" s="1">
        <v>44644</v>
      </c>
      <c r="F9412" s="4">
        <v>1925</v>
      </c>
      <c r="G9412">
        <v>175</v>
      </c>
      <c r="H9412" s="3">
        <f>_xlfn.XLOOKUP(sales[[#This Row],[Product]],products[Product],products[Cost per box])*sales[[#This Row],[Boxes]]</f>
        <v>482.99999999999994</v>
      </c>
      <c r="I9412" s="4">
        <f>sales[[#This Row],[Revenue]]-sales[[#This Row],[Cost]]</f>
        <v>1442</v>
      </c>
    </row>
    <row r="9413" spans="2:9" x14ac:dyDescent="0.25">
      <c r="B9413" t="s">
        <v>5</v>
      </c>
      <c r="C9413" t="s">
        <v>6</v>
      </c>
      <c r="D9413" t="s">
        <v>19</v>
      </c>
      <c r="E9413" s="1">
        <v>44643</v>
      </c>
      <c r="F9413" s="4">
        <v>5761</v>
      </c>
      <c r="G9413">
        <v>275</v>
      </c>
      <c r="H9413" s="3">
        <f>_xlfn.XLOOKUP(sales[[#This Row],[Product]],products[Product],products[Cost per box])*sales[[#This Row],[Boxes]]</f>
        <v>2813.25</v>
      </c>
      <c r="I9413" s="4">
        <f>sales[[#This Row],[Revenue]]-sales[[#This Row],[Cost]]</f>
        <v>2947.75</v>
      </c>
    </row>
    <row r="9414" spans="2:9" x14ac:dyDescent="0.25">
      <c r="B9414" t="s">
        <v>46</v>
      </c>
      <c r="C9414" t="s">
        <v>27</v>
      </c>
      <c r="D9414" t="s">
        <v>45</v>
      </c>
      <c r="E9414" s="1">
        <v>44635</v>
      </c>
      <c r="F9414" s="4">
        <v>4760</v>
      </c>
      <c r="G9414">
        <v>251</v>
      </c>
      <c r="H9414" s="3">
        <f>_xlfn.XLOOKUP(sales[[#This Row],[Product]],products[Product],products[Cost per box])*sales[[#This Row],[Boxes]]</f>
        <v>1940.23</v>
      </c>
      <c r="I9414" s="4">
        <f>sales[[#This Row],[Revenue]]-sales[[#This Row],[Cost]]</f>
        <v>2819.77</v>
      </c>
    </row>
    <row r="9415" spans="2:9" x14ac:dyDescent="0.25">
      <c r="B9415" t="s">
        <v>54</v>
      </c>
      <c r="C9415" t="s">
        <v>6</v>
      </c>
      <c r="D9415" t="s">
        <v>38</v>
      </c>
      <c r="E9415" s="1">
        <v>44629</v>
      </c>
      <c r="F9415" s="4">
        <v>9653</v>
      </c>
      <c r="G9415">
        <v>568</v>
      </c>
      <c r="H9415" s="3">
        <f>_xlfn.XLOOKUP(sales[[#This Row],[Product]],products[Product],products[Cost per box])*sales[[#This Row],[Boxes]]</f>
        <v>5645.92</v>
      </c>
      <c r="I9415" s="4">
        <f>sales[[#This Row],[Revenue]]-sales[[#This Row],[Cost]]</f>
        <v>4007.08</v>
      </c>
    </row>
    <row r="9416" spans="2:9" x14ac:dyDescent="0.25">
      <c r="B9416" t="s">
        <v>41</v>
      </c>
      <c r="C9416" t="s">
        <v>21</v>
      </c>
      <c r="D9416" t="s">
        <v>36</v>
      </c>
      <c r="E9416" s="1">
        <v>44638</v>
      </c>
      <c r="F9416" s="4">
        <v>2205</v>
      </c>
      <c r="G9416">
        <v>89</v>
      </c>
      <c r="H9416" s="3">
        <f>_xlfn.XLOOKUP(sales[[#This Row],[Product]],products[Product],products[Cost per box])*sales[[#This Row],[Boxes]]</f>
        <v>448.56</v>
      </c>
      <c r="I9416" s="4">
        <f>sales[[#This Row],[Revenue]]-sales[[#This Row],[Cost]]</f>
        <v>1756.44</v>
      </c>
    </row>
    <row r="9417" spans="2:9" x14ac:dyDescent="0.25">
      <c r="B9417" t="s">
        <v>5</v>
      </c>
      <c r="C9417" t="s">
        <v>6</v>
      </c>
      <c r="D9417" t="s">
        <v>48</v>
      </c>
      <c r="E9417" s="1">
        <v>44622</v>
      </c>
      <c r="F9417" s="4">
        <v>19873</v>
      </c>
      <c r="G9417">
        <v>765</v>
      </c>
      <c r="H9417" s="3">
        <f>_xlfn.XLOOKUP(sales[[#This Row],[Product]],products[Product],products[Cost per box])*sales[[#This Row],[Boxes]]</f>
        <v>5722.2000000000007</v>
      </c>
      <c r="I9417" s="4">
        <f>sales[[#This Row],[Revenue]]-sales[[#This Row],[Cost]]</f>
        <v>14150.8</v>
      </c>
    </row>
    <row r="9418" spans="2:9" x14ac:dyDescent="0.25">
      <c r="B9418" t="s">
        <v>49</v>
      </c>
      <c r="C9418" t="s">
        <v>27</v>
      </c>
      <c r="D9418" t="s">
        <v>43</v>
      </c>
      <c r="E9418" s="1">
        <v>44621</v>
      </c>
      <c r="F9418" s="4">
        <v>11144</v>
      </c>
      <c r="G9418">
        <v>1239</v>
      </c>
      <c r="H9418" s="3">
        <f>_xlfn.XLOOKUP(sales[[#This Row],[Product]],products[Product],products[Cost per box])*sales[[#This Row],[Boxes]]</f>
        <v>4770.1500000000005</v>
      </c>
      <c r="I9418" s="4">
        <f>sales[[#This Row],[Revenue]]-sales[[#This Row],[Cost]]</f>
        <v>6373.8499999999995</v>
      </c>
    </row>
    <row r="9419" spans="2:9" x14ac:dyDescent="0.25">
      <c r="B9419" t="s">
        <v>10</v>
      </c>
      <c r="C9419" t="s">
        <v>11</v>
      </c>
      <c r="D9419" t="s">
        <v>14</v>
      </c>
      <c r="E9419" s="1">
        <v>44645</v>
      </c>
      <c r="F9419" s="4">
        <v>10899</v>
      </c>
      <c r="G9419">
        <v>1363</v>
      </c>
      <c r="H9419" s="3">
        <f>_xlfn.XLOOKUP(sales[[#This Row],[Product]],products[Product],products[Cost per box])*sales[[#This Row],[Boxes]]</f>
        <v>8600.5299999999988</v>
      </c>
      <c r="I9419" s="4">
        <f>sales[[#This Row],[Revenue]]-sales[[#This Row],[Cost]]</f>
        <v>2298.4700000000012</v>
      </c>
    </row>
    <row r="9420" spans="2:9" x14ac:dyDescent="0.25">
      <c r="B9420" t="s">
        <v>46</v>
      </c>
      <c r="C9420" t="s">
        <v>11</v>
      </c>
      <c r="D9420" t="s">
        <v>26</v>
      </c>
      <c r="E9420" s="1">
        <v>44624</v>
      </c>
      <c r="F9420" s="4">
        <v>8064</v>
      </c>
      <c r="G9420">
        <v>475</v>
      </c>
      <c r="H9420" s="3">
        <f>_xlfn.XLOOKUP(sales[[#This Row],[Product]],products[Product],products[Cost per box])*sales[[#This Row],[Boxes]]</f>
        <v>3054.25</v>
      </c>
      <c r="I9420" s="4">
        <f>sales[[#This Row],[Revenue]]-sales[[#This Row],[Cost]]</f>
        <v>5009.75</v>
      </c>
    </row>
    <row r="9421" spans="2:9" x14ac:dyDescent="0.25">
      <c r="B9421" t="s">
        <v>40</v>
      </c>
      <c r="C9421" t="s">
        <v>27</v>
      </c>
      <c r="D9421" t="s">
        <v>47</v>
      </c>
      <c r="E9421" s="1">
        <v>44629</v>
      </c>
      <c r="F9421" s="4">
        <v>3220</v>
      </c>
      <c r="G9421">
        <v>190</v>
      </c>
      <c r="H9421" s="3">
        <f>_xlfn.XLOOKUP(sales[[#This Row],[Product]],products[Product],products[Cost per box])*sales[[#This Row],[Boxes]]</f>
        <v>999.4</v>
      </c>
      <c r="I9421" s="4">
        <f>sales[[#This Row],[Revenue]]-sales[[#This Row],[Cost]]</f>
        <v>2220.6</v>
      </c>
    </row>
    <row r="9422" spans="2:9" x14ac:dyDescent="0.25">
      <c r="B9422" t="s">
        <v>15</v>
      </c>
      <c r="C9422" t="s">
        <v>11</v>
      </c>
      <c r="D9422" t="s">
        <v>44</v>
      </c>
      <c r="E9422" s="1">
        <v>44628</v>
      </c>
      <c r="F9422" s="4">
        <v>5586</v>
      </c>
      <c r="G9422">
        <v>266</v>
      </c>
      <c r="H9422" s="3">
        <f>_xlfn.XLOOKUP(sales[[#This Row],[Product]],products[Product],products[Cost per box])*sales[[#This Row],[Boxes]]</f>
        <v>2545.62</v>
      </c>
      <c r="I9422" s="4">
        <f>sales[[#This Row],[Revenue]]-sales[[#This Row],[Cost]]</f>
        <v>3040.38</v>
      </c>
    </row>
    <row r="9423" spans="2:9" x14ac:dyDescent="0.25">
      <c r="B9423" t="s">
        <v>29</v>
      </c>
      <c r="C9423" t="s">
        <v>16</v>
      </c>
      <c r="D9423" t="s">
        <v>7</v>
      </c>
      <c r="E9423" s="1">
        <v>44645</v>
      </c>
      <c r="F9423" s="4">
        <v>8225</v>
      </c>
      <c r="G9423">
        <v>294</v>
      </c>
      <c r="H9423" s="3">
        <f>_xlfn.XLOOKUP(sales[[#This Row],[Product]],products[Product],products[Cost per box])*sales[[#This Row],[Boxes]]</f>
        <v>1514.1000000000001</v>
      </c>
      <c r="I9423" s="4">
        <f>sales[[#This Row],[Revenue]]-sales[[#This Row],[Cost]]</f>
        <v>6710.9</v>
      </c>
    </row>
    <row r="9424" spans="2:9" x14ac:dyDescent="0.25">
      <c r="B9424" t="s">
        <v>46</v>
      </c>
      <c r="C9424" t="s">
        <v>27</v>
      </c>
      <c r="D9424" t="s">
        <v>19</v>
      </c>
      <c r="E9424" s="1">
        <v>44649</v>
      </c>
      <c r="F9424" s="4">
        <v>4592</v>
      </c>
      <c r="G9424">
        <v>242</v>
      </c>
      <c r="H9424" s="3">
        <f>_xlfn.XLOOKUP(sales[[#This Row],[Product]],products[Product],products[Cost per box])*sales[[#This Row],[Boxes]]</f>
        <v>2475.6600000000003</v>
      </c>
      <c r="I9424" s="4">
        <f>sales[[#This Row],[Revenue]]-sales[[#This Row],[Cost]]</f>
        <v>2116.3399999999997</v>
      </c>
    </row>
    <row r="9425" spans="2:9" x14ac:dyDescent="0.25">
      <c r="B9425" t="s">
        <v>34</v>
      </c>
      <c r="C9425" t="s">
        <v>9</v>
      </c>
      <c r="D9425" t="s">
        <v>7</v>
      </c>
      <c r="E9425" s="1">
        <v>44637</v>
      </c>
      <c r="F9425" s="4">
        <v>994</v>
      </c>
      <c r="G9425">
        <v>42</v>
      </c>
      <c r="H9425" s="3">
        <f>_xlfn.XLOOKUP(sales[[#This Row],[Product]],products[Product],products[Cost per box])*sales[[#This Row],[Boxes]]</f>
        <v>216.3</v>
      </c>
      <c r="I9425" s="4">
        <f>sales[[#This Row],[Revenue]]-sales[[#This Row],[Cost]]</f>
        <v>777.7</v>
      </c>
    </row>
    <row r="9426" spans="2:9" x14ac:dyDescent="0.25">
      <c r="B9426" t="s">
        <v>18</v>
      </c>
      <c r="C9426" t="s">
        <v>21</v>
      </c>
      <c r="D9426" t="s">
        <v>14</v>
      </c>
      <c r="E9426" s="1">
        <v>44648</v>
      </c>
      <c r="F9426" s="4">
        <v>8715</v>
      </c>
      <c r="G9426">
        <v>671</v>
      </c>
      <c r="H9426" s="3">
        <f>_xlfn.XLOOKUP(sales[[#This Row],[Product]],products[Product],products[Cost per box])*sales[[#This Row],[Boxes]]</f>
        <v>4234.0099999999993</v>
      </c>
      <c r="I9426" s="4">
        <f>sales[[#This Row],[Revenue]]-sales[[#This Row],[Cost]]</f>
        <v>4480.9900000000007</v>
      </c>
    </row>
    <row r="9427" spans="2:9" x14ac:dyDescent="0.25">
      <c r="B9427" t="s">
        <v>32</v>
      </c>
      <c r="C9427" t="s">
        <v>6</v>
      </c>
      <c r="D9427" t="s">
        <v>50</v>
      </c>
      <c r="E9427" s="1">
        <v>44649</v>
      </c>
      <c r="F9427" s="4">
        <v>399</v>
      </c>
      <c r="G9427">
        <v>23</v>
      </c>
      <c r="H9427" s="3">
        <f>_xlfn.XLOOKUP(sales[[#This Row],[Product]],products[Product],products[Cost per box])*sales[[#This Row],[Boxes]]</f>
        <v>285.43</v>
      </c>
      <c r="I9427" s="4">
        <f>sales[[#This Row],[Revenue]]-sales[[#This Row],[Cost]]</f>
        <v>113.57</v>
      </c>
    </row>
    <row r="9428" spans="2:9" x14ac:dyDescent="0.25">
      <c r="B9428" t="s">
        <v>23</v>
      </c>
      <c r="C9428" t="s">
        <v>16</v>
      </c>
      <c r="D9428" t="s">
        <v>30</v>
      </c>
      <c r="E9428" s="1">
        <v>44621</v>
      </c>
      <c r="F9428" s="4">
        <v>7567</v>
      </c>
      <c r="G9428">
        <v>329</v>
      </c>
      <c r="H9428" s="3">
        <f>_xlfn.XLOOKUP(sales[[#This Row],[Product]],products[Product],products[Cost per box])*sales[[#This Row],[Boxes]]</f>
        <v>1210.72</v>
      </c>
      <c r="I9428" s="4">
        <f>sales[[#This Row],[Revenue]]-sales[[#This Row],[Cost]]</f>
        <v>6356.28</v>
      </c>
    </row>
    <row r="9429" spans="2:9" x14ac:dyDescent="0.25">
      <c r="B9429" t="s">
        <v>33</v>
      </c>
      <c r="C9429" t="s">
        <v>11</v>
      </c>
      <c r="D9429" t="s">
        <v>43</v>
      </c>
      <c r="E9429" s="1">
        <v>44627</v>
      </c>
      <c r="F9429" s="4">
        <v>9555</v>
      </c>
      <c r="G9429">
        <v>956</v>
      </c>
      <c r="H9429" s="3">
        <f>_xlfn.XLOOKUP(sales[[#This Row],[Product]],products[Product],products[Cost per box])*sales[[#This Row],[Boxes]]</f>
        <v>3680.6</v>
      </c>
      <c r="I9429" s="4">
        <f>sales[[#This Row],[Revenue]]-sales[[#This Row],[Cost]]</f>
        <v>5874.4</v>
      </c>
    </row>
    <row r="9430" spans="2:9" x14ac:dyDescent="0.25">
      <c r="B9430" t="s">
        <v>57</v>
      </c>
      <c r="C9430" t="s">
        <v>11</v>
      </c>
      <c r="D9430" t="s">
        <v>22</v>
      </c>
      <c r="E9430" s="1">
        <v>44631</v>
      </c>
      <c r="F9430" s="4">
        <v>4144</v>
      </c>
      <c r="G9430">
        <v>173</v>
      </c>
      <c r="H9430" s="3">
        <f>_xlfn.XLOOKUP(sales[[#This Row],[Product]],products[Product],products[Cost per box])*sales[[#This Row],[Boxes]]</f>
        <v>1422.0600000000002</v>
      </c>
      <c r="I9430" s="4">
        <f>sales[[#This Row],[Revenue]]-sales[[#This Row],[Cost]]</f>
        <v>2721.9399999999996</v>
      </c>
    </row>
    <row r="9431" spans="2:9" x14ac:dyDescent="0.25">
      <c r="B9431" t="s">
        <v>8</v>
      </c>
      <c r="C9431" t="s">
        <v>9</v>
      </c>
      <c r="D9431" t="s">
        <v>35</v>
      </c>
      <c r="E9431" s="1">
        <v>44641</v>
      </c>
      <c r="F9431" s="4">
        <v>8708</v>
      </c>
      <c r="G9431">
        <v>968</v>
      </c>
      <c r="H9431" s="3">
        <f>_xlfn.XLOOKUP(sales[[#This Row],[Product]],products[Product],products[Cost per box])*sales[[#This Row],[Boxes]]</f>
        <v>2565.1999999999998</v>
      </c>
      <c r="I9431" s="4">
        <f>sales[[#This Row],[Revenue]]-sales[[#This Row],[Cost]]</f>
        <v>6142.8</v>
      </c>
    </row>
    <row r="9432" spans="2:9" x14ac:dyDescent="0.25">
      <c r="B9432" t="s">
        <v>46</v>
      </c>
      <c r="C9432" t="s">
        <v>9</v>
      </c>
      <c r="D9432" t="s">
        <v>44</v>
      </c>
      <c r="E9432" s="1">
        <v>44638</v>
      </c>
      <c r="F9432" s="4">
        <v>406</v>
      </c>
      <c r="G9432">
        <v>18</v>
      </c>
      <c r="H9432" s="3">
        <f>_xlfn.XLOOKUP(sales[[#This Row],[Product]],products[Product],products[Cost per box])*sales[[#This Row],[Boxes]]</f>
        <v>172.26</v>
      </c>
      <c r="I9432" s="4">
        <f>sales[[#This Row],[Revenue]]-sales[[#This Row],[Cost]]</f>
        <v>233.74</v>
      </c>
    </row>
    <row r="9433" spans="2:9" x14ac:dyDescent="0.25">
      <c r="B9433" t="s">
        <v>54</v>
      </c>
      <c r="C9433" t="s">
        <v>6</v>
      </c>
      <c r="D9433" t="s">
        <v>7</v>
      </c>
      <c r="E9433" s="1">
        <v>44644</v>
      </c>
      <c r="F9433" s="4">
        <v>4893</v>
      </c>
      <c r="G9433">
        <v>196</v>
      </c>
      <c r="H9433" s="3">
        <f>_xlfn.XLOOKUP(sales[[#This Row],[Product]],products[Product],products[Cost per box])*sales[[#This Row],[Boxes]]</f>
        <v>1009.4000000000001</v>
      </c>
      <c r="I9433" s="4">
        <f>sales[[#This Row],[Revenue]]-sales[[#This Row],[Cost]]</f>
        <v>3883.6</v>
      </c>
    </row>
    <row r="9434" spans="2:9" x14ac:dyDescent="0.25">
      <c r="B9434" t="s">
        <v>10</v>
      </c>
      <c r="C9434" t="s">
        <v>27</v>
      </c>
      <c r="D9434" t="s">
        <v>36</v>
      </c>
      <c r="E9434" s="1">
        <v>44623</v>
      </c>
      <c r="F9434" s="4">
        <v>8036</v>
      </c>
      <c r="G9434">
        <v>310</v>
      </c>
      <c r="H9434" s="3">
        <f>_xlfn.XLOOKUP(sales[[#This Row],[Product]],products[Product],products[Cost per box])*sales[[#This Row],[Boxes]]</f>
        <v>1562.4</v>
      </c>
      <c r="I9434" s="4">
        <f>sales[[#This Row],[Revenue]]-sales[[#This Row],[Cost]]</f>
        <v>6473.6</v>
      </c>
    </row>
    <row r="9435" spans="2:9" x14ac:dyDescent="0.25">
      <c r="B9435" t="s">
        <v>54</v>
      </c>
      <c r="C9435" t="s">
        <v>11</v>
      </c>
      <c r="D9435" t="s">
        <v>45</v>
      </c>
      <c r="E9435" s="1">
        <v>44634</v>
      </c>
      <c r="F9435" s="4">
        <v>11025</v>
      </c>
      <c r="G9435">
        <v>849</v>
      </c>
      <c r="H9435" s="3">
        <f>_xlfn.XLOOKUP(sales[[#This Row],[Product]],products[Product],products[Cost per box])*sales[[#This Row],[Boxes]]</f>
        <v>6562.77</v>
      </c>
      <c r="I9435" s="4">
        <f>sales[[#This Row],[Revenue]]-sales[[#This Row],[Cost]]</f>
        <v>4462.2299999999996</v>
      </c>
    </row>
    <row r="9436" spans="2:9" x14ac:dyDescent="0.25">
      <c r="B9436" t="s">
        <v>20</v>
      </c>
      <c r="C9436" t="s">
        <v>27</v>
      </c>
      <c r="D9436" t="s">
        <v>38</v>
      </c>
      <c r="E9436" s="1">
        <v>44643</v>
      </c>
      <c r="F9436" s="4">
        <v>280</v>
      </c>
      <c r="G9436">
        <v>13</v>
      </c>
      <c r="H9436" s="3">
        <f>_xlfn.XLOOKUP(sales[[#This Row],[Product]],products[Product],products[Cost per box])*sales[[#This Row],[Boxes]]</f>
        <v>129.22</v>
      </c>
      <c r="I9436" s="4">
        <f>sales[[#This Row],[Revenue]]-sales[[#This Row],[Cost]]</f>
        <v>150.78</v>
      </c>
    </row>
    <row r="9437" spans="2:9" x14ac:dyDescent="0.25">
      <c r="B9437" t="s">
        <v>51</v>
      </c>
      <c r="C9437" t="s">
        <v>9</v>
      </c>
      <c r="D9437" t="s">
        <v>12</v>
      </c>
      <c r="E9437" s="1">
        <v>44641</v>
      </c>
      <c r="F9437" s="4">
        <v>854</v>
      </c>
      <c r="G9437">
        <v>54</v>
      </c>
      <c r="H9437" s="3">
        <f>_xlfn.XLOOKUP(sales[[#This Row],[Product]],products[Product],products[Cost per box])*sales[[#This Row],[Boxes]]</f>
        <v>455.21999999999997</v>
      </c>
      <c r="I9437" s="4">
        <f>sales[[#This Row],[Revenue]]-sales[[#This Row],[Cost]]</f>
        <v>398.78000000000003</v>
      </c>
    </row>
    <row r="9438" spans="2:9" x14ac:dyDescent="0.25">
      <c r="B9438" t="s">
        <v>57</v>
      </c>
      <c r="C9438" t="s">
        <v>6</v>
      </c>
      <c r="D9438" t="s">
        <v>44</v>
      </c>
      <c r="E9438" s="1">
        <v>44621</v>
      </c>
      <c r="F9438" s="4">
        <v>13160</v>
      </c>
      <c r="G9438">
        <v>732</v>
      </c>
      <c r="H9438" s="3">
        <f>_xlfn.XLOOKUP(sales[[#This Row],[Product]],products[Product],products[Cost per box])*sales[[#This Row],[Boxes]]</f>
        <v>7005.24</v>
      </c>
      <c r="I9438" s="4">
        <f>sales[[#This Row],[Revenue]]-sales[[#This Row],[Cost]]</f>
        <v>6154.76</v>
      </c>
    </row>
    <row r="9439" spans="2:9" x14ac:dyDescent="0.25">
      <c r="B9439" t="s">
        <v>53</v>
      </c>
      <c r="C9439" t="s">
        <v>21</v>
      </c>
      <c r="D9439" t="s">
        <v>30</v>
      </c>
      <c r="E9439" s="1">
        <v>44622</v>
      </c>
      <c r="F9439" s="4">
        <v>1932</v>
      </c>
      <c r="G9439">
        <v>102</v>
      </c>
      <c r="H9439" s="3">
        <f>_xlfn.XLOOKUP(sales[[#This Row],[Product]],products[Product],products[Cost per box])*sales[[#This Row],[Boxes]]</f>
        <v>375.36</v>
      </c>
      <c r="I9439" s="4">
        <f>sales[[#This Row],[Revenue]]-sales[[#This Row],[Cost]]</f>
        <v>1556.6399999999999</v>
      </c>
    </row>
    <row r="9440" spans="2:9" x14ac:dyDescent="0.25">
      <c r="B9440" t="s">
        <v>15</v>
      </c>
      <c r="C9440" t="s">
        <v>9</v>
      </c>
      <c r="D9440" t="s">
        <v>17</v>
      </c>
      <c r="E9440" s="1">
        <v>44648</v>
      </c>
      <c r="F9440" s="4">
        <v>5817</v>
      </c>
      <c r="G9440">
        <v>182</v>
      </c>
      <c r="H9440" s="3">
        <f>_xlfn.XLOOKUP(sales[[#This Row],[Product]],products[Product],products[Cost per box])*sales[[#This Row],[Boxes]]</f>
        <v>1237.5999999999999</v>
      </c>
      <c r="I9440" s="4">
        <f>sales[[#This Row],[Revenue]]-sales[[#This Row],[Cost]]</f>
        <v>4579.3999999999996</v>
      </c>
    </row>
    <row r="9441" spans="2:9" x14ac:dyDescent="0.25">
      <c r="B9441" t="s">
        <v>18</v>
      </c>
      <c r="C9441" t="s">
        <v>27</v>
      </c>
      <c r="D9441" t="s">
        <v>50</v>
      </c>
      <c r="E9441" s="1">
        <v>44648</v>
      </c>
      <c r="F9441" s="4">
        <v>322</v>
      </c>
      <c r="G9441">
        <v>22</v>
      </c>
      <c r="H9441" s="3">
        <f>_xlfn.XLOOKUP(sales[[#This Row],[Product]],products[Product],products[Cost per box])*sales[[#This Row],[Boxes]]</f>
        <v>273.02</v>
      </c>
      <c r="I9441" s="4">
        <f>sales[[#This Row],[Revenue]]-sales[[#This Row],[Cost]]</f>
        <v>48.980000000000018</v>
      </c>
    </row>
    <row r="9442" spans="2:9" x14ac:dyDescent="0.25">
      <c r="B9442" t="s">
        <v>29</v>
      </c>
      <c r="C9442" t="s">
        <v>9</v>
      </c>
      <c r="D9442" t="s">
        <v>30</v>
      </c>
      <c r="E9442" s="1">
        <v>44621</v>
      </c>
      <c r="F9442" s="4">
        <v>12537</v>
      </c>
      <c r="G9442">
        <v>570</v>
      </c>
      <c r="H9442" s="3">
        <f>_xlfn.XLOOKUP(sales[[#This Row],[Product]],products[Product],products[Cost per box])*sales[[#This Row],[Boxes]]</f>
        <v>2097.6</v>
      </c>
      <c r="I9442" s="4">
        <f>sales[[#This Row],[Revenue]]-sales[[#This Row],[Cost]]</f>
        <v>10439.4</v>
      </c>
    </row>
    <row r="9443" spans="2:9" x14ac:dyDescent="0.25">
      <c r="B9443" t="s">
        <v>40</v>
      </c>
      <c r="C9443" t="s">
        <v>21</v>
      </c>
      <c r="D9443" t="s">
        <v>28</v>
      </c>
      <c r="E9443" s="1">
        <v>44624</v>
      </c>
      <c r="F9443" s="4">
        <v>1225</v>
      </c>
      <c r="G9443">
        <v>82</v>
      </c>
      <c r="H9443" s="3">
        <f>_xlfn.XLOOKUP(sales[[#This Row],[Product]],products[Product],products[Cost per box])*sales[[#This Row],[Boxes]]</f>
        <v>226.32</v>
      </c>
      <c r="I9443" s="4">
        <f>sales[[#This Row],[Revenue]]-sales[[#This Row],[Cost]]</f>
        <v>998.68000000000006</v>
      </c>
    </row>
    <row r="9444" spans="2:9" x14ac:dyDescent="0.25">
      <c r="B9444" t="s">
        <v>13</v>
      </c>
      <c r="C9444" t="s">
        <v>6</v>
      </c>
      <c r="D9444" t="s">
        <v>14</v>
      </c>
      <c r="E9444" s="1">
        <v>44634</v>
      </c>
      <c r="F9444" s="4">
        <v>5124</v>
      </c>
      <c r="G9444">
        <v>427</v>
      </c>
      <c r="H9444" s="3">
        <f>_xlfn.XLOOKUP(sales[[#This Row],[Product]],products[Product],products[Cost per box])*sales[[#This Row],[Boxes]]</f>
        <v>2694.37</v>
      </c>
      <c r="I9444" s="4">
        <f>sales[[#This Row],[Revenue]]-sales[[#This Row],[Cost]]</f>
        <v>2429.63</v>
      </c>
    </row>
    <row r="9445" spans="2:9" x14ac:dyDescent="0.25">
      <c r="B9445" t="s">
        <v>34</v>
      </c>
      <c r="C9445" t="s">
        <v>21</v>
      </c>
      <c r="D9445" t="s">
        <v>26</v>
      </c>
      <c r="E9445" s="1">
        <v>44649</v>
      </c>
      <c r="F9445" s="4">
        <v>6034</v>
      </c>
      <c r="G9445">
        <v>431</v>
      </c>
      <c r="H9445" s="3">
        <f>_xlfn.XLOOKUP(sales[[#This Row],[Product]],products[Product],products[Cost per box])*sales[[#This Row],[Boxes]]</f>
        <v>2771.33</v>
      </c>
      <c r="I9445" s="4">
        <f>sales[[#This Row],[Revenue]]-sales[[#This Row],[Cost]]</f>
        <v>3262.67</v>
      </c>
    </row>
    <row r="9446" spans="2:9" x14ac:dyDescent="0.25">
      <c r="B9446" t="s">
        <v>37</v>
      </c>
      <c r="C9446" t="s">
        <v>6</v>
      </c>
      <c r="D9446" t="s">
        <v>35</v>
      </c>
      <c r="E9446" s="1">
        <v>44637</v>
      </c>
      <c r="F9446" s="4">
        <v>7903</v>
      </c>
      <c r="G9446">
        <v>988</v>
      </c>
      <c r="H9446" s="3">
        <f>_xlfn.XLOOKUP(sales[[#This Row],[Product]],products[Product],products[Cost per box])*sales[[#This Row],[Boxes]]</f>
        <v>2618.1999999999998</v>
      </c>
      <c r="I9446" s="4">
        <f>sales[[#This Row],[Revenue]]-sales[[#This Row],[Cost]]</f>
        <v>5284.8</v>
      </c>
    </row>
    <row r="9447" spans="2:9" x14ac:dyDescent="0.25">
      <c r="B9447" t="s">
        <v>5</v>
      </c>
      <c r="C9447" t="s">
        <v>16</v>
      </c>
      <c r="D9447" t="s">
        <v>30</v>
      </c>
      <c r="E9447" s="1">
        <v>44622</v>
      </c>
      <c r="F9447" s="4">
        <v>707</v>
      </c>
      <c r="G9447">
        <v>31</v>
      </c>
      <c r="H9447" s="3">
        <f>_xlfn.XLOOKUP(sales[[#This Row],[Product]],products[Product],products[Cost per box])*sales[[#This Row],[Boxes]]</f>
        <v>114.08</v>
      </c>
      <c r="I9447" s="4">
        <f>sales[[#This Row],[Revenue]]-sales[[#This Row],[Cost]]</f>
        <v>592.91999999999996</v>
      </c>
    </row>
    <row r="9448" spans="2:9" x14ac:dyDescent="0.25">
      <c r="B9448" t="s">
        <v>37</v>
      </c>
      <c r="C9448" t="s">
        <v>21</v>
      </c>
      <c r="D9448" t="s">
        <v>17</v>
      </c>
      <c r="E9448" s="1">
        <v>44648</v>
      </c>
      <c r="F9448" s="4">
        <v>14609</v>
      </c>
      <c r="G9448">
        <v>562</v>
      </c>
      <c r="H9448" s="3">
        <f>_xlfn.XLOOKUP(sales[[#This Row],[Product]],products[Product],products[Cost per box])*sales[[#This Row],[Boxes]]</f>
        <v>3821.6</v>
      </c>
      <c r="I9448" s="4">
        <f>sales[[#This Row],[Revenue]]-sales[[#This Row],[Cost]]</f>
        <v>10787.4</v>
      </c>
    </row>
    <row r="9449" spans="2:9" x14ac:dyDescent="0.25">
      <c r="B9449" t="s">
        <v>20</v>
      </c>
      <c r="C9449" t="s">
        <v>6</v>
      </c>
      <c r="D9449" t="s">
        <v>22</v>
      </c>
      <c r="E9449" s="1">
        <v>44634</v>
      </c>
      <c r="F9449" s="4">
        <v>9205</v>
      </c>
      <c r="G9449">
        <v>439</v>
      </c>
      <c r="H9449" s="3">
        <f>_xlfn.XLOOKUP(sales[[#This Row],[Product]],products[Product],products[Cost per box])*sales[[#This Row],[Boxes]]</f>
        <v>3608.5800000000004</v>
      </c>
      <c r="I9449" s="4">
        <f>sales[[#This Row],[Revenue]]-sales[[#This Row],[Cost]]</f>
        <v>5596.42</v>
      </c>
    </row>
    <row r="9450" spans="2:9" x14ac:dyDescent="0.25">
      <c r="B9450" t="s">
        <v>39</v>
      </c>
      <c r="C9450" t="s">
        <v>16</v>
      </c>
      <c r="D9450" t="s">
        <v>7</v>
      </c>
      <c r="E9450" s="1">
        <v>44623</v>
      </c>
      <c r="F9450" s="4">
        <v>5705</v>
      </c>
      <c r="G9450">
        <v>204</v>
      </c>
      <c r="H9450" s="3">
        <f>_xlfn.XLOOKUP(sales[[#This Row],[Product]],products[Product],products[Cost per box])*sales[[#This Row],[Boxes]]</f>
        <v>1050.6000000000001</v>
      </c>
      <c r="I9450" s="4">
        <f>sales[[#This Row],[Revenue]]-sales[[#This Row],[Cost]]</f>
        <v>4654.3999999999996</v>
      </c>
    </row>
    <row r="9451" spans="2:9" x14ac:dyDescent="0.25">
      <c r="B9451" t="s">
        <v>34</v>
      </c>
      <c r="C9451" t="s">
        <v>11</v>
      </c>
      <c r="D9451" t="s">
        <v>38</v>
      </c>
      <c r="E9451" s="1">
        <v>44634</v>
      </c>
      <c r="F9451" s="4">
        <v>3325</v>
      </c>
      <c r="G9451">
        <v>167</v>
      </c>
      <c r="H9451" s="3">
        <f>_xlfn.XLOOKUP(sales[[#This Row],[Product]],products[Product],products[Cost per box])*sales[[#This Row],[Boxes]]</f>
        <v>1659.98</v>
      </c>
      <c r="I9451" s="4">
        <f>sales[[#This Row],[Revenue]]-sales[[#This Row],[Cost]]</f>
        <v>1665.02</v>
      </c>
    </row>
    <row r="9452" spans="2:9" x14ac:dyDescent="0.25">
      <c r="B9452" t="s">
        <v>57</v>
      </c>
      <c r="C9452" t="s">
        <v>27</v>
      </c>
      <c r="D9452" t="s">
        <v>36</v>
      </c>
      <c r="E9452" s="1">
        <v>44629</v>
      </c>
      <c r="F9452" s="4">
        <v>4900</v>
      </c>
      <c r="G9452">
        <v>205</v>
      </c>
      <c r="H9452" s="3">
        <f>_xlfn.XLOOKUP(sales[[#This Row],[Product]],products[Product],products[Cost per box])*sales[[#This Row],[Boxes]]</f>
        <v>1033.2</v>
      </c>
      <c r="I9452" s="4">
        <f>sales[[#This Row],[Revenue]]-sales[[#This Row],[Cost]]</f>
        <v>3866.8</v>
      </c>
    </row>
    <row r="9453" spans="2:9" x14ac:dyDescent="0.25">
      <c r="B9453" t="s">
        <v>37</v>
      </c>
      <c r="C9453" t="s">
        <v>16</v>
      </c>
      <c r="D9453" t="s">
        <v>24</v>
      </c>
      <c r="E9453" s="1">
        <v>44624</v>
      </c>
      <c r="F9453" s="4">
        <v>8911</v>
      </c>
      <c r="G9453">
        <v>388</v>
      </c>
      <c r="H9453" s="3">
        <f>_xlfn.XLOOKUP(sales[[#This Row],[Product]],products[Product],products[Cost per box])*sales[[#This Row],[Boxes]]</f>
        <v>4077.88</v>
      </c>
      <c r="I9453" s="4">
        <f>sales[[#This Row],[Revenue]]-sales[[#This Row],[Cost]]</f>
        <v>4833.12</v>
      </c>
    </row>
    <row r="9454" spans="2:9" x14ac:dyDescent="0.25">
      <c r="B9454" t="s">
        <v>57</v>
      </c>
      <c r="C9454" t="s">
        <v>6</v>
      </c>
      <c r="D9454" t="s">
        <v>36</v>
      </c>
      <c r="E9454" s="1">
        <v>44644</v>
      </c>
      <c r="F9454" s="4">
        <v>1316</v>
      </c>
      <c r="G9454">
        <v>51</v>
      </c>
      <c r="H9454" s="3">
        <f>_xlfn.XLOOKUP(sales[[#This Row],[Product]],products[Product],products[Cost per box])*sales[[#This Row],[Boxes]]</f>
        <v>257.04000000000002</v>
      </c>
      <c r="I9454" s="4">
        <f>sales[[#This Row],[Revenue]]-sales[[#This Row],[Cost]]</f>
        <v>1058.96</v>
      </c>
    </row>
    <row r="9455" spans="2:9" x14ac:dyDescent="0.25">
      <c r="B9455" t="s">
        <v>40</v>
      </c>
      <c r="C9455" t="s">
        <v>11</v>
      </c>
      <c r="D9455" t="s">
        <v>42</v>
      </c>
      <c r="E9455" s="1">
        <v>44621</v>
      </c>
      <c r="F9455" s="4">
        <v>4340</v>
      </c>
      <c r="G9455">
        <v>155</v>
      </c>
      <c r="H9455" s="3">
        <f>_xlfn.XLOOKUP(sales[[#This Row],[Product]],products[Product],products[Cost per box])*sales[[#This Row],[Boxes]]</f>
        <v>734.7</v>
      </c>
      <c r="I9455" s="4">
        <f>sales[[#This Row],[Revenue]]-sales[[#This Row],[Cost]]</f>
        <v>3605.3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64D86-6104-4E4B-9074-EA911DE066C2}">
  <dimension ref="A1:C26"/>
  <sheetViews>
    <sheetView workbookViewId="0">
      <selection sqref="A1:C26"/>
    </sheetView>
  </sheetViews>
  <sheetFormatPr defaultRowHeight="15" x14ac:dyDescent="0.25"/>
  <cols>
    <col min="1" max="1" width="19.85546875" bestFit="1" customWidth="1"/>
    <col min="3" max="3" width="19.5703125" bestFit="1" customWidth="1"/>
  </cols>
  <sheetData>
    <row r="1" spans="1:3" x14ac:dyDescent="0.25">
      <c r="A1" t="s">
        <v>68</v>
      </c>
      <c r="B1" t="s">
        <v>69</v>
      </c>
      <c r="C1" t="s">
        <v>144</v>
      </c>
    </row>
    <row r="2" spans="1:3" x14ac:dyDescent="0.25">
      <c r="A2" t="s">
        <v>29</v>
      </c>
      <c r="B2" t="s">
        <v>70</v>
      </c>
      <c r="C2" s="41" t="s">
        <v>118</v>
      </c>
    </row>
    <row r="3" spans="1:3" x14ac:dyDescent="0.25">
      <c r="A3" t="s">
        <v>5</v>
      </c>
      <c r="B3" t="s">
        <v>70</v>
      </c>
      <c r="C3" s="41" t="s">
        <v>119</v>
      </c>
    </row>
    <row r="4" spans="1:3" x14ac:dyDescent="0.25">
      <c r="A4" t="s">
        <v>51</v>
      </c>
      <c r="B4" t="s">
        <v>70</v>
      </c>
      <c r="C4" s="41" t="s">
        <v>120</v>
      </c>
    </row>
    <row r="5" spans="1:3" x14ac:dyDescent="0.25">
      <c r="A5" t="s">
        <v>37</v>
      </c>
      <c r="B5" t="s">
        <v>71</v>
      </c>
      <c r="C5" s="41" t="s">
        <v>121</v>
      </c>
    </row>
    <row r="6" spans="1:3" x14ac:dyDescent="0.25">
      <c r="A6" t="s">
        <v>40</v>
      </c>
      <c r="B6" t="s">
        <v>71</v>
      </c>
      <c r="C6" s="41" t="s">
        <v>122</v>
      </c>
    </row>
    <row r="7" spans="1:3" x14ac:dyDescent="0.25">
      <c r="A7" t="s">
        <v>33</v>
      </c>
      <c r="B7" t="s">
        <v>71</v>
      </c>
      <c r="C7" s="41" t="s">
        <v>123</v>
      </c>
    </row>
    <row r="8" spans="1:3" x14ac:dyDescent="0.25">
      <c r="A8" t="s">
        <v>18</v>
      </c>
      <c r="B8" t="s">
        <v>71</v>
      </c>
      <c r="C8" s="41" t="s">
        <v>124</v>
      </c>
    </row>
    <row r="9" spans="1:3" x14ac:dyDescent="0.25">
      <c r="A9" t="s">
        <v>32</v>
      </c>
      <c r="B9" t="s">
        <v>71</v>
      </c>
      <c r="C9" s="41" t="s">
        <v>125</v>
      </c>
    </row>
    <row r="10" spans="1:3" x14ac:dyDescent="0.25">
      <c r="A10" t="s">
        <v>41</v>
      </c>
      <c r="B10" t="s">
        <v>72</v>
      </c>
      <c r="C10" s="41" t="s">
        <v>126</v>
      </c>
    </row>
    <row r="11" spans="1:3" x14ac:dyDescent="0.25">
      <c r="A11" t="s">
        <v>15</v>
      </c>
      <c r="B11" t="s">
        <v>72</v>
      </c>
      <c r="C11" s="41" t="s">
        <v>127</v>
      </c>
    </row>
    <row r="12" spans="1:3" x14ac:dyDescent="0.25">
      <c r="A12" t="s">
        <v>49</v>
      </c>
      <c r="B12" t="s">
        <v>70</v>
      </c>
      <c r="C12" s="41" t="s">
        <v>128</v>
      </c>
    </row>
    <row r="13" spans="1:3" x14ac:dyDescent="0.25">
      <c r="A13" t="s">
        <v>10</v>
      </c>
      <c r="B13" t="s">
        <v>70</v>
      </c>
      <c r="C13" s="41" t="s">
        <v>129</v>
      </c>
    </row>
    <row r="14" spans="1:3" x14ac:dyDescent="0.25">
      <c r="A14" t="s">
        <v>25</v>
      </c>
      <c r="B14" t="s">
        <v>71</v>
      </c>
      <c r="C14" s="41" t="s">
        <v>130</v>
      </c>
    </row>
    <row r="15" spans="1:3" x14ac:dyDescent="0.25">
      <c r="A15" t="s">
        <v>46</v>
      </c>
      <c r="B15" t="s">
        <v>71</v>
      </c>
      <c r="C15" s="41" t="s">
        <v>131</v>
      </c>
    </row>
    <row r="16" spans="1:3" x14ac:dyDescent="0.25">
      <c r="A16" t="s">
        <v>20</v>
      </c>
      <c r="B16" t="s">
        <v>70</v>
      </c>
      <c r="C16" s="41" t="s">
        <v>132</v>
      </c>
    </row>
    <row r="17" spans="1:3" x14ac:dyDescent="0.25">
      <c r="A17" t="s">
        <v>34</v>
      </c>
      <c r="B17" t="s">
        <v>72</v>
      </c>
      <c r="C17" s="41" t="s">
        <v>133</v>
      </c>
    </row>
    <row r="18" spans="1:3" x14ac:dyDescent="0.25">
      <c r="A18" t="s">
        <v>8</v>
      </c>
      <c r="B18" t="s">
        <v>72</v>
      </c>
      <c r="C18" s="41" t="s">
        <v>134</v>
      </c>
    </row>
    <row r="19" spans="1:3" x14ac:dyDescent="0.25">
      <c r="A19" t="s">
        <v>23</v>
      </c>
      <c r="B19" t="s">
        <v>72</v>
      </c>
      <c r="C19" s="41" t="s">
        <v>135</v>
      </c>
    </row>
    <row r="20" spans="1:3" x14ac:dyDescent="0.25">
      <c r="A20" t="s">
        <v>39</v>
      </c>
      <c r="B20" t="s">
        <v>72</v>
      </c>
      <c r="C20" s="41" t="s">
        <v>136</v>
      </c>
    </row>
    <row r="21" spans="1:3" x14ac:dyDescent="0.25">
      <c r="A21" t="s">
        <v>13</v>
      </c>
      <c r="B21" t="s">
        <v>72</v>
      </c>
      <c r="C21" s="41" t="s">
        <v>137</v>
      </c>
    </row>
    <row r="22" spans="1:3" x14ac:dyDescent="0.25">
      <c r="A22" t="s">
        <v>54</v>
      </c>
      <c r="B22" t="s">
        <v>73</v>
      </c>
      <c r="C22" s="41" t="s">
        <v>138</v>
      </c>
    </row>
    <row r="23" spans="1:3" x14ac:dyDescent="0.25">
      <c r="A23" t="s">
        <v>56</v>
      </c>
      <c r="B23" t="s">
        <v>73</v>
      </c>
      <c r="C23" s="41" t="s">
        <v>139</v>
      </c>
    </row>
    <row r="24" spans="1:3" x14ac:dyDescent="0.25">
      <c r="A24" t="s">
        <v>55</v>
      </c>
      <c r="B24" t="s">
        <v>73</v>
      </c>
      <c r="C24" s="41" t="s">
        <v>140</v>
      </c>
    </row>
    <row r="25" spans="1:3" x14ac:dyDescent="0.25">
      <c r="A25" t="s">
        <v>53</v>
      </c>
      <c r="B25" t="s">
        <v>73</v>
      </c>
      <c r="C25" s="41" t="s">
        <v>141</v>
      </c>
    </row>
    <row r="26" spans="1:3" x14ac:dyDescent="0.25">
      <c r="A26" t="s">
        <v>57</v>
      </c>
      <c r="B26" t="s">
        <v>73</v>
      </c>
      <c r="C26" s="41" t="s">
        <v>142</v>
      </c>
    </row>
  </sheetData>
  <hyperlinks>
    <hyperlink ref="C2" r:id="rId1" xr:uid="{7E13789D-FDF8-466A-8320-77CB92D60A2E}"/>
    <hyperlink ref="C3" r:id="rId2" xr:uid="{4A5EB995-56A1-406F-8484-28FD0AB08538}"/>
    <hyperlink ref="C4" r:id="rId3" xr:uid="{A5F0B904-B432-4C30-8568-4EDCF044F361}"/>
    <hyperlink ref="C5" r:id="rId4" xr:uid="{6DE242D5-3CA9-42A3-86AF-38E2E4AFDB3C}"/>
    <hyperlink ref="C6" r:id="rId5" xr:uid="{65ACB110-0476-45FF-829C-1EED119FA59E}"/>
    <hyperlink ref="C7" r:id="rId6" xr:uid="{8079BDEF-3EC4-45A4-B80C-DA941EB491F3}"/>
    <hyperlink ref="C8" r:id="rId7" xr:uid="{1E40FD34-A104-454A-B1AE-1ABA0089A9D6}"/>
    <hyperlink ref="C9" r:id="rId8" xr:uid="{5FE6D5C8-DA53-46F5-89CA-84E465E89138}"/>
    <hyperlink ref="C10" r:id="rId9" xr:uid="{CD789A34-0CD2-4166-A04D-EF2447128E23}"/>
    <hyperlink ref="C11" r:id="rId10" xr:uid="{116437C6-65F0-4D8E-9F7B-18E75F67593A}"/>
    <hyperlink ref="C12" r:id="rId11" xr:uid="{6EA602E8-0E11-4F3E-851A-03C0CFD16FE7}"/>
    <hyperlink ref="C13" r:id="rId12" xr:uid="{A367F4F3-8C3C-4138-8B3E-40A0D6AB1DA8}"/>
    <hyperlink ref="C14" r:id="rId13" xr:uid="{7BBF737D-E33C-4678-8772-B42E2B16C2D4}"/>
    <hyperlink ref="C15" r:id="rId14" xr:uid="{29836A75-F9E2-4DE4-81A2-ADDA1F1C759F}"/>
    <hyperlink ref="C16" r:id="rId15" xr:uid="{2ACA1EE8-63BB-4DEF-BC78-BBE8B81626AF}"/>
    <hyperlink ref="C17" r:id="rId16" xr:uid="{41715CDD-A1DB-4C75-9735-ADF03510FC6F}"/>
    <hyperlink ref="C18" r:id="rId17" xr:uid="{A1E9F484-7CD8-4C9D-AEAF-D89886B9F4D1}"/>
    <hyperlink ref="C19" r:id="rId18" xr:uid="{CB415CA0-E968-4598-B875-50326042634B}"/>
    <hyperlink ref="C20" r:id="rId19" xr:uid="{48C0E78B-9A50-4CDD-81B0-1C8E8AAC5719}"/>
    <hyperlink ref="C21" r:id="rId20" xr:uid="{5A3E0C4D-8A43-46AA-999B-142B28527D7B}"/>
    <hyperlink ref="C22" r:id="rId21" xr:uid="{5B112CA4-3C96-467F-AE14-4173330D3B33}"/>
    <hyperlink ref="C23" r:id="rId22" xr:uid="{A6131756-5DBB-400D-9CB4-1AF2EB8A3E95}"/>
    <hyperlink ref="C24" r:id="rId23" xr:uid="{584CED36-F950-4D9D-A030-8C07742175F1}"/>
    <hyperlink ref="C25" r:id="rId24" xr:uid="{1082ABE4-F225-41F9-B813-52AFD34B10C7}"/>
    <hyperlink ref="C26" r:id="rId25" xr:uid="{DDD32667-6413-4A54-A0DF-C3E8D9F51D88}"/>
  </hyperlinks>
  <pageMargins left="0.7" right="0.7" top="0.75" bottom="0.75" header="0.3" footer="0.3"/>
  <tableParts count="1">
    <tablePart r:id="rId2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E9818-9058-4128-8E4E-C565B6878D42}">
  <dimension ref="A1:C18"/>
  <sheetViews>
    <sheetView workbookViewId="0">
      <selection activeCell="E30" sqref="E30"/>
    </sheetView>
  </sheetViews>
  <sheetFormatPr defaultRowHeight="15" x14ac:dyDescent="0.25"/>
  <cols>
    <col min="1" max="1" width="12.5703125" bestFit="1" customWidth="1"/>
    <col min="2" max="3" width="15" bestFit="1" customWidth="1"/>
  </cols>
  <sheetData>
    <row r="1" spans="1:3" x14ac:dyDescent="0.25">
      <c r="A1" t="s">
        <v>63</v>
      </c>
      <c r="B1" t="s">
        <v>64</v>
      </c>
      <c r="C1" t="s">
        <v>107</v>
      </c>
    </row>
    <row r="2" spans="1:3" x14ac:dyDescent="0.25">
      <c r="A2" t="s">
        <v>9</v>
      </c>
      <c r="B2" t="s">
        <v>65</v>
      </c>
      <c r="C2" s="3">
        <f>SUMIF(sales[Geography],A2,sales[Profit])</f>
        <v>4276609.7399999993</v>
      </c>
    </row>
    <row r="3" spans="1:3" x14ac:dyDescent="0.25">
      <c r="A3" t="s">
        <v>16</v>
      </c>
      <c r="B3" t="s">
        <v>66</v>
      </c>
      <c r="C3" s="3">
        <f>SUMIF(sales[Geography],A3,sales[Profit])</f>
        <v>4384957.8400000036</v>
      </c>
    </row>
    <row r="4" spans="1:3" x14ac:dyDescent="0.25">
      <c r="A4" t="s">
        <v>11</v>
      </c>
      <c r="B4" t="s">
        <v>66</v>
      </c>
      <c r="C4" s="3">
        <f>SUMIF(sales[Geography],A4,sales[Profit])</f>
        <v>4458907.3799999971</v>
      </c>
    </row>
    <row r="5" spans="1:3" x14ac:dyDescent="0.25">
      <c r="A5" t="s">
        <v>21</v>
      </c>
      <c r="B5" t="s">
        <v>65</v>
      </c>
      <c r="C5" s="3">
        <f>SUMIF(sales[Geography],A5,sales[Profit])</f>
        <v>4622156.4700000053</v>
      </c>
    </row>
    <row r="6" spans="1:3" x14ac:dyDescent="0.25">
      <c r="A6" t="s">
        <v>27</v>
      </c>
      <c r="B6" t="s">
        <v>65</v>
      </c>
      <c r="C6" s="3">
        <f>SUMIF(sales[Geography],A6,sales[Profit])</f>
        <v>4609379.7599999979</v>
      </c>
    </row>
    <row r="7" spans="1:3" x14ac:dyDescent="0.25">
      <c r="A7" t="s">
        <v>6</v>
      </c>
      <c r="B7" t="s">
        <v>67</v>
      </c>
      <c r="C7" s="3">
        <f>SUMIF(sales[Geography],A7,sales[Profit])</f>
        <v>4246513.3100000052</v>
      </c>
    </row>
    <row r="9" spans="1:3" x14ac:dyDescent="0.25">
      <c r="A9" s="2" t="s">
        <v>64</v>
      </c>
      <c r="B9" s="25" t="s">
        <v>109</v>
      </c>
    </row>
    <row r="10" spans="1:3" x14ac:dyDescent="0.25">
      <c r="A10" s="26" t="s">
        <v>65</v>
      </c>
      <c r="B10" s="6">
        <f>SUMIF(locations7[Region],A10,locations7[SUM OF PROFITS])</f>
        <v>13508145.970000003</v>
      </c>
    </row>
    <row r="11" spans="1:3" x14ac:dyDescent="0.25">
      <c r="A11" s="27" t="s">
        <v>66</v>
      </c>
      <c r="B11" s="7">
        <f>SUMIF(locations7[Region],A11,locations7[SUM OF PROFITS])</f>
        <v>8843865.2200000007</v>
      </c>
    </row>
    <row r="12" spans="1:3" x14ac:dyDescent="0.25">
      <c r="A12" s="26" t="s">
        <v>66</v>
      </c>
      <c r="B12" s="6">
        <f>SUMIF(locations7[Region],A12,locations7[SUM OF PROFITS])</f>
        <v>8843865.2200000007</v>
      </c>
    </row>
    <row r="13" spans="1:3" x14ac:dyDescent="0.25">
      <c r="A13" s="27" t="s">
        <v>65</v>
      </c>
      <c r="B13" s="7">
        <f>SUMIF(locations7[Region],A13,locations7[SUM OF PROFITS])</f>
        <v>13508145.970000003</v>
      </c>
    </row>
    <row r="14" spans="1:3" x14ac:dyDescent="0.25">
      <c r="A14" s="26" t="s">
        <v>65</v>
      </c>
      <c r="B14" s="6">
        <f>SUMIF(locations7[Region],A14,locations7[SUM OF PROFITS])</f>
        <v>13508145.970000003</v>
      </c>
    </row>
    <row r="15" spans="1:3" x14ac:dyDescent="0.25">
      <c r="A15" s="27" t="s">
        <v>67</v>
      </c>
      <c r="B15" s="7">
        <f>SUMIF(locations7[Region],A15,locations7[SUM OF PROFITS])</f>
        <v>4246513.3100000052</v>
      </c>
    </row>
    <row r="17" spans="1:3" x14ac:dyDescent="0.25">
      <c r="A17" t="s">
        <v>108</v>
      </c>
      <c r="B17" t="str">
        <f>_xlfn.XLOOKUP(MAX(B10:B15),B10:B15,A10:A15)</f>
        <v>APAC</v>
      </c>
      <c r="C17" s="3">
        <f>MAX(B10:B15)</f>
        <v>13508145.970000003</v>
      </c>
    </row>
    <row r="18" spans="1:3" x14ac:dyDescent="0.25">
      <c r="A18" t="s">
        <v>110</v>
      </c>
      <c r="B18" t="str">
        <f>_xlfn.XLOOKUP(MAX(locations7[SUM OF PROFITS]),locations7[SUM OF PROFITS],locations7[Geo])</f>
        <v>New Zealand</v>
      </c>
      <c r="C18" s="3">
        <f>MAX(locations7[SUM OF PROFITS])</f>
        <v>4622156.4700000053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32863-DD8D-4A72-B384-6BB6FBA46FAF}">
  <dimension ref="A1:B7"/>
  <sheetViews>
    <sheetView workbookViewId="0">
      <selection activeCell="E6" sqref="E6"/>
    </sheetView>
  </sheetViews>
  <sheetFormatPr defaultRowHeight="15" x14ac:dyDescent="0.25"/>
  <cols>
    <col min="1" max="1" width="12.5703125" bestFit="1" customWidth="1"/>
    <col min="2" max="2" width="9.42578125" bestFit="1" customWidth="1"/>
  </cols>
  <sheetData>
    <row r="1" spans="1:2" x14ac:dyDescent="0.25">
      <c r="A1" t="s">
        <v>63</v>
      </c>
      <c r="B1" t="s">
        <v>64</v>
      </c>
    </row>
    <row r="2" spans="1:2" x14ac:dyDescent="0.25">
      <c r="A2" t="s">
        <v>9</v>
      </c>
      <c r="B2" t="s">
        <v>65</v>
      </c>
    </row>
    <row r="3" spans="1:2" x14ac:dyDescent="0.25">
      <c r="A3" t="s">
        <v>16</v>
      </c>
      <c r="B3" t="s">
        <v>66</v>
      </c>
    </row>
    <row r="4" spans="1:2" x14ac:dyDescent="0.25">
      <c r="A4" t="s">
        <v>11</v>
      </c>
      <c r="B4" t="s">
        <v>66</v>
      </c>
    </row>
    <row r="5" spans="1:2" x14ac:dyDescent="0.25">
      <c r="A5" t="s">
        <v>21</v>
      </c>
      <c r="B5" t="s">
        <v>65</v>
      </c>
    </row>
    <row r="6" spans="1:2" x14ac:dyDescent="0.25">
      <c r="A6" t="s">
        <v>27</v>
      </c>
      <c r="B6" t="s">
        <v>65</v>
      </c>
    </row>
    <row r="7" spans="1:2" x14ac:dyDescent="0.25">
      <c r="A7" t="s">
        <v>6</v>
      </c>
      <c r="B7" t="s">
        <v>67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AB0A9-84C3-4CFE-B4AB-611F74AF0BFC}">
  <dimension ref="A1:C23"/>
  <sheetViews>
    <sheetView workbookViewId="0">
      <selection activeCell="E23" sqref="E23"/>
    </sheetView>
  </sheetViews>
  <sheetFormatPr defaultRowHeight="15" x14ac:dyDescent="0.25"/>
  <cols>
    <col min="1" max="1" width="21.85546875" bestFit="1" customWidth="1"/>
    <col min="2" max="2" width="11.140625" bestFit="1" customWidth="1"/>
    <col min="3" max="3" width="14.28515625" bestFit="1" customWidth="1"/>
  </cols>
  <sheetData>
    <row r="1" spans="1:3" x14ac:dyDescent="0.25">
      <c r="A1" t="s">
        <v>2</v>
      </c>
      <c r="B1" t="s">
        <v>58</v>
      </c>
      <c r="C1" t="s">
        <v>59</v>
      </c>
    </row>
    <row r="2" spans="1:3" x14ac:dyDescent="0.25">
      <c r="A2" t="s">
        <v>47</v>
      </c>
      <c r="B2" t="s">
        <v>60</v>
      </c>
      <c r="C2" s="5">
        <v>5.26</v>
      </c>
    </row>
    <row r="3" spans="1:3" x14ac:dyDescent="0.25">
      <c r="A3" t="s">
        <v>48</v>
      </c>
      <c r="B3" t="s">
        <v>61</v>
      </c>
      <c r="C3" s="5">
        <v>7.48</v>
      </c>
    </row>
    <row r="4" spans="1:3" x14ac:dyDescent="0.25">
      <c r="A4" t="s">
        <v>7</v>
      </c>
      <c r="B4" t="s">
        <v>60</v>
      </c>
      <c r="C4" s="5">
        <v>5.15</v>
      </c>
    </row>
    <row r="5" spans="1:3" x14ac:dyDescent="0.25">
      <c r="A5" t="s">
        <v>43</v>
      </c>
      <c r="B5" t="s">
        <v>60</v>
      </c>
      <c r="C5" s="5">
        <v>3.85</v>
      </c>
    </row>
    <row r="6" spans="1:3" x14ac:dyDescent="0.25">
      <c r="A6" t="s">
        <v>31</v>
      </c>
      <c r="B6" t="s">
        <v>60</v>
      </c>
      <c r="C6" s="5">
        <v>5.72</v>
      </c>
    </row>
    <row r="7" spans="1:3" x14ac:dyDescent="0.25">
      <c r="A7" t="s">
        <v>14</v>
      </c>
      <c r="B7" t="s">
        <v>61</v>
      </c>
      <c r="C7" s="5">
        <v>6.31</v>
      </c>
    </row>
    <row r="8" spans="1:3" x14ac:dyDescent="0.25">
      <c r="A8" t="s">
        <v>38</v>
      </c>
      <c r="B8" t="s">
        <v>62</v>
      </c>
      <c r="C8" s="5">
        <v>9.94</v>
      </c>
    </row>
    <row r="9" spans="1:3" x14ac:dyDescent="0.25">
      <c r="A9" t="s">
        <v>45</v>
      </c>
      <c r="B9" t="s">
        <v>60</v>
      </c>
      <c r="C9" s="5">
        <v>7.73</v>
      </c>
    </row>
    <row r="10" spans="1:3" x14ac:dyDescent="0.25">
      <c r="A10" t="s">
        <v>30</v>
      </c>
      <c r="B10" t="s">
        <v>60</v>
      </c>
      <c r="C10" s="5">
        <v>3.68</v>
      </c>
    </row>
    <row r="11" spans="1:3" x14ac:dyDescent="0.25">
      <c r="A11" t="s">
        <v>22</v>
      </c>
      <c r="B11" t="s">
        <v>61</v>
      </c>
      <c r="C11" s="5">
        <v>8.2200000000000006</v>
      </c>
    </row>
    <row r="12" spans="1:3" x14ac:dyDescent="0.25">
      <c r="A12" t="s">
        <v>19</v>
      </c>
      <c r="B12" t="s">
        <v>61</v>
      </c>
      <c r="C12" s="5">
        <v>10.23</v>
      </c>
    </row>
    <row r="13" spans="1:3" x14ac:dyDescent="0.25">
      <c r="A13" t="s">
        <v>42</v>
      </c>
      <c r="B13" t="s">
        <v>60</v>
      </c>
      <c r="C13" s="5">
        <v>4.74</v>
      </c>
    </row>
    <row r="14" spans="1:3" x14ac:dyDescent="0.25">
      <c r="A14" t="s">
        <v>24</v>
      </c>
      <c r="B14" t="s">
        <v>60</v>
      </c>
      <c r="C14" s="5">
        <v>10.51</v>
      </c>
    </row>
    <row r="15" spans="1:3" x14ac:dyDescent="0.25">
      <c r="A15" t="s">
        <v>26</v>
      </c>
      <c r="B15" t="s">
        <v>62</v>
      </c>
      <c r="C15" s="5">
        <v>6.43</v>
      </c>
    </row>
    <row r="16" spans="1:3" x14ac:dyDescent="0.25">
      <c r="A16" t="s">
        <v>50</v>
      </c>
      <c r="B16" t="s">
        <v>60</v>
      </c>
      <c r="C16" s="5">
        <v>12.41</v>
      </c>
    </row>
    <row r="17" spans="1:3" x14ac:dyDescent="0.25">
      <c r="A17" t="s">
        <v>44</v>
      </c>
      <c r="B17" t="s">
        <v>62</v>
      </c>
      <c r="C17" s="5">
        <v>9.57</v>
      </c>
    </row>
    <row r="18" spans="1:3" x14ac:dyDescent="0.25">
      <c r="A18" t="s">
        <v>12</v>
      </c>
      <c r="B18" t="s">
        <v>60</v>
      </c>
      <c r="C18" s="5">
        <v>8.43</v>
      </c>
    </row>
    <row r="19" spans="1:3" x14ac:dyDescent="0.25">
      <c r="A19" t="s">
        <v>17</v>
      </c>
      <c r="B19" t="s">
        <v>62</v>
      </c>
      <c r="C19" s="5">
        <v>6.8</v>
      </c>
    </row>
    <row r="20" spans="1:3" x14ac:dyDescent="0.25">
      <c r="A20" t="s">
        <v>36</v>
      </c>
      <c r="B20" t="s">
        <v>61</v>
      </c>
      <c r="C20" s="5">
        <v>5.04</v>
      </c>
    </row>
    <row r="21" spans="1:3" x14ac:dyDescent="0.25">
      <c r="A21" t="s">
        <v>28</v>
      </c>
      <c r="B21" t="s">
        <v>60</v>
      </c>
      <c r="C21" s="5">
        <v>2.76</v>
      </c>
    </row>
    <row r="22" spans="1:3" x14ac:dyDescent="0.25">
      <c r="A22" t="s">
        <v>52</v>
      </c>
      <c r="B22" t="s">
        <v>61</v>
      </c>
      <c r="C22" s="5">
        <v>3.32</v>
      </c>
    </row>
    <row r="23" spans="1:3" x14ac:dyDescent="0.25">
      <c r="A23" t="s">
        <v>35</v>
      </c>
      <c r="B23" t="s">
        <v>61</v>
      </c>
      <c r="C23" s="5">
        <v>2.65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54EB2F-0848-4C8D-BBD0-879E17D76E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Inputs</vt:lpstr>
      <vt:lpstr>Contacts</vt:lpstr>
      <vt:lpstr>sales</vt:lpstr>
      <vt:lpstr>workingsheet sales</vt:lpstr>
      <vt:lpstr>people</vt:lpstr>
      <vt:lpstr>workingsheet locations</vt:lpstr>
      <vt:lpstr>locations</vt:lpstr>
      <vt:lpstr>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Elias Tsegay</dc:creator>
  <cp:lastModifiedBy>Elias Tsegay</cp:lastModifiedBy>
  <cp:lastPrinted>2023-11-17T12:50:50Z</cp:lastPrinted>
  <dcterms:created xsi:type="dcterms:W3CDTF">2023-11-07T14:19:23Z</dcterms:created>
  <dcterms:modified xsi:type="dcterms:W3CDTF">2023-11-17T12:51:42Z</dcterms:modified>
</cp:coreProperties>
</file>